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66925"/>
  <mc:AlternateContent xmlns:mc="http://schemas.openxmlformats.org/markup-compatibility/2006">
    <mc:Choice Requires="x15">
      <x15ac:absPath xmlns:x15ac="http://schemas.microsoft.com/office/spreadsheetml/2010/11/ac" url="D:\KCS\New folder\"/>
    </mc:Choice>
  </mc:AlternateContent>
  <xr:revisionPtr revIDLastSave="0" documentId="13_ncr:1_{74CF5A71-FE96-403C-857A-E71A5CEB33D6}" xr6:coauthVersionLast="47" xr6:coauthVersionMax="47" xr10:uidLastSave="{00000000-0000-0000-0000-000000000000}"/>
  <bookViews>
    <workbookView xWindow="-120" yWindow="-120" windowWidth="29040" windowHeight="15840" xr2:uid="{2B64F1DA-A67E-4C70-9FE8-731F687CDD80}"/>
  </bookViews>
  <sheets>
    <sheet name="Summary" sheetId="5" r:id="rId1"/>
    <sheet name="Live" sheetId="1" r:id="rId2"/>
    <sheet name="Holidays" sheetId="9" state="hidden" r:id="rId3"/>
    <sheet name="Future" sheetId="10" r:id="rId4"/>
  </sheets>
  <definedNames>
    <definedName name="_xlnm.Print_Area" localSheetId="3">Table_Query_from_m10_500[[#Headers],[item_no]]</definedName>
    <definedName name="_xlnm.Print_Area" localSheetId="1">Table_Query_from_Mac10[[#Headers],[ord_no]]</definedName>
    <definedName name="_xlnm.Print_Area" localSheetId="0">Summary!$B$2:$T$23</definedName>
    <definedName name="Query_from_m10_500" localSheetId="3" hidden="1">Future!$A$1:$C$13432</definedName>
    <definedName name="Query_from_Mac10" localSheetId="1" hidden="1">Live!$A$1:$I$4718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 i="5" l="1"/>
  <c r="U1" i="5" s="1"/>
  <c r="Q2" i="1"/>
  <c r="Q3" i="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2" i="1"/>
  <c r="Q843" i="1"/>
  <c r="Q844" i="1"/>
  <c r="Q845"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4" i="1"/>
  <c r="Q1145" i="1"/>
  <c r="Q1146" i="1"/>
  <c r="Q1147" i="1"/>
  <c r="Q1148" i="1"/>
  <c r="Q1149" i="1"/>
  <c r="Q1150" i="1"/>
  <c r="Q1151" i="1"/>
  <c r="Q1152" i="1"/>
  <c r="Q1153" i="1"/>
  <c r="Q1154" i="1"/>
  <c r="Q1155" i="1"/>
  <c r="Q1156" i="1"/>
  <c r="Q1157" i="1"/>
  <c r="Q1158" i="1"/>
  <c r="Q1159" i="1"/>
  <c r="Q1160" i="1"/>
  <c r="Q1161" i="1"/>
  <c r="Q1162" i="1"/>
  <c r="Q1163" i="1"/>
  <c r="Q1164" i="1"/>
  <c r="Q1165" i="1"/>
  <c r="Q1166" i="1"/>
  <c r="Q1167" i="1"/>
  <c r="Q1168" i="1"/>
  <c r="Q1169" i="1"/>
  <c r="Q1170" i="1"/>
  <c r="Q1171" i="1"/>
  <c r="Q1172" i="1"/>
  <c r="Q1173" i="1"/>
  <c r="Q1174" i="1"/>
  <c r="Q1175" i="1"/>
  <c r="Q1176" i="1"/>
  <c r="Q1177" i="1"/>
  <c r="Q1178" i="1"/>
  <c r="Q1179" i="1"/>
  <c r="Q1180" i="1"/>
  <c r="Q1181" i="1"/>
  <c r="Q1182" i="1"/>
  <c r="Q1183" i="1"/>
  <c r="Q1184" i="1"/>
  <c r="Q1185" i="1"/>
  <c r="Q1186" i="1"/>
  <c r="Q1187" i="1"/>
  <c r="Q1188" i="1"/>
  <c r="Q1189" i="1"/>
  <c r="Q1190" i="1"/>
  <c r="Q1191" i="1"/>
  <c r="Q1192" i="1"/>
  <c r="Q1193" i="1"/>
  <c r="Q1194" i="1"/>
  <c r="Q1195" i="1"/>
  <c r="Q1196" i="1"/>
  <c r="Q1197" i="1"/>
  <c r="Q1198" i="1"/>
  <c r="Q1199" i="1"/>
  <c r="Q1200" i="1"/>
  <c r="Q1201" i="1"/>
  <c r="Q1202" i="1"/>
  <c r="Q1203" i="1"/>
  <c r="Q1204" i="1"/>
  <c r="Q1205" i="1"/>
  <c r="Q1206" i="1"/>
  <c r="Q1207" i="1"/>
  <c r="Q1208" i="1"/>
  <c r="Q1209" i="1"/>
  <c r="Q1210" i="1"/>
  <c r="Q1211" i="1"/>
  <c r="Q1212"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8" i="1"/>
  <c r="Q1249" i="1"/>
  <c r="Q1250" i="1"/>
  <c r="Q1251" i="1"/>
  <c r="Q1252" i="1"/>
  <c r="Q1253" i="1"/>
  <c r="Q1254" i="1"/>
  <c r="Q1255" i="1"/>
  <c r="Q1256" i="1"/>
  <c r="Q1257" i="1"/>
  <c r="Q1258" i="1"/>
  <c r="Q1259" i="1"/>
  <c r="Q1260" i="1"/>
  <c r="Q1261" i="1"/>
  <c r="Q1262" i="1"/>
  <c r="Q1263" i="1"/>
  <c r="Q1264" i="1"/>
  <c r="Q1265" i="1"/>
  <c r="Q1266" i="1"/>
  <c r="Q1267" i="1"/>
  <c r="Q1268" i="1"/>
  <c r="Q1269" i="1"/>
  <c r="Q1270" i="1"/>
  <c r="Q1271" i="1"/>
  <c r="Q1272" i="1"/>
  <c r="Q1273" i="1"/>
  <c r="Q1274" i="1"/>
  <c r="Q1275" i="1"/>
  <c r="Q1276" i="1"/>
  <c r="Q1277" i="1"/>
  <c r="Q1278" i="1"/>
  <c r="Q1279" i="1"/>
  <c r="Q1280" i="1"/>
  <c r="Q1281" i="1"/>
  <c r="Q1282" i="1"/>
  <c r="Q1283" i="1"/>
  <c r="Q1284" i="1"/>
  <c r="Q1285" i="1"/>
  <c r="Q1286" i="1"/>
  <c r="Q1287" i="1"/>
  <c r="Q1288" i="1"/>
  <c r="Q1289" i="1"/>
  <c r="Q1290" i="1"/>
  <c r="Q1291"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2" i="1"/>
  <c r="Q1333" i="1"/>
  <c r="Q1334" i="1"/>
  <c r="Q1335" i="1"/>
  <c r="Q1336" i="1"/>
  <c r="Q1337" i="1"/>
  <c r="Q1338" i="1"/>
  <c r="Q1339" i="1"/>
  <c r="Q1340" i="1"/>
  <c r="Q1341" i="1"/>
  <c r="Q1342" i="1"/>
  <c r="Q1343" i="1"/>
  <c r="Q1344" i="1"/>
  <c r="Q1345" i="1"/>
  <c r="Q1346" i="1"/>
  <c r="Q1347" i="1"/>
  <c r="Q1348" i="1"/>
  <c r="Q1349" i="1"/>
  <c r="Q1350" i="1"/>
  <c r="Q1351" i="1"/>
  <c r="Q1352" i="1"/>
  <c r="Q1353" i="1"/>
  <c r="Q1354" i="1"/>
  <c r="Q1355" i="1"/>
  <c r="Q1356" i="1"/>
  <c r="Q1357" i="1"/>
  <c r="Q1358" i="1"/>
  <c r="Q1359" i="1"/>
  <c r="Q1360" i="1"/>
  <c r="Q1361" i="1"/>
  <c r="Q1362" i="1"/>
  <c r="Q1363" i="1"/>
  <c r="Q1364" i="1"/>
  <c r="Q1365" i="1"/>
  <c r="Q1366" i="1"/>
  <c r="Q1367" i="1"/>
  <c r="Q1368" i="1"/>
  <c r="Q1369" i="1"/>
  <c r="Q1370" i="1"/>
  <c r="Q1371" i="1"/>
  <c r="Q1372" i="1"/>
  <c r="Q1373" i="1"/>
  <c r="Q1374" i="1"/>
  <c r="Q1375" i="1"/>
  <c r="Q1376" i="1"/>
  <c r="Q1377" i="1"/>
  <c r="Q1378" i="1"/>
  <c r="Q1379" i="1"/>
  <c r="Q1380" i="1"/>
  <c r="Q1381" i="1"/>
  <c r="Q1382" i="1"/>
  <c r="Q1383" i="1"/>
  <c r="Q1384" i="1"/>
  <c r="Q1385" i="1"/>
  <c r="Q1386" i="1"/>
  <c r="Q1387" i="1"/>
  <c r="Q1388" i="1"/>
  <c r="Q1389" i="1"/>
  <c r="Q1390" i="1"/>
  <c r="Q1391" i="1"/>
  <c r="Q1392" i="1"/>
  <c r="Q1393" i="1"/>
  <c r="Q1394" i="1"/>
  <c r="Q1395" i="1"/>
  <c r="Q1396" i="1"/>
  <c r="Q1397" i="1"/>
  <c r="Q1398" i="1"/>
  <c r="Q1399" i="1"/>
  <c r="Q1400" i="1"/>
  <c r="Q1401" i="1"/>
  <c r="Q1402" i="1"/>
  <c r="Q1403" i="1"/>
  <c r="Q1404" i="1"/>
  <c r="Q1405" i="1"/>
  <c r="Q1406" i="1"/>
  <c r="Q1407" i="1"/>
  <c r="Q1408" i="1"/>
  <c r="Q1409" i="1"/>
  <c r="Q1410" i="1"/>
  <c r="Q1411" i="1"/>
  <c r="Q1412" i="1"/>
  <c r="Q1413" i="1"/>
  <c r="Q1414" i="1"/>
  <c r="Q1415" i="1"/>
  <c r="Q1416" i="1"/>
  <c r="Q1417" i="1"/>
  <c r="Q1418" i="1"/>
  <c r="Q1419" i="1"/>
  <c r="Q1420" i="1"/>
  <c r="Q1421" i="1"/>
  <c r="Q1422" i="1"/>
  <c r="Q1423" i="1"/>
  <c r="Q1424" i="1"/>
  <c r="Q1425" i="1"/>
  <c r="Q1426" i="1"/>
  <c r="Q1427" i="1"/>
  <c r="Q1428" i="1"/>
  <c r="Q1429" i="1"/>
  <c r="Q1430" i="1"/>
  <c r="Q1431" i="1"/>
  <c r="Q1432" i="1"/>
  <c r="Q1433" i="1"/>
  <c r="Q1434" i="1"/>
  <c r="Q1435" i="1"/>
  <c r="Q1436" i="1"/>
  <c r="Q1437" i="1"/>
  <c r="Q1438" i="1"/>
  <c r="Q1439" i="1"/>
  <c r="Q1440" i="1"/>
  <c r="Q1441" i="1"/>
  <c r="Q1442"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79"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1546" i="1"/>
  <c r="Q1547" i="1"/>
  <c r="Q1548" i="1"/>
  <c r="Q1549" i="1"/>
  <c r="Q1550" i="1"/>
  <c r="Q1551" i="1"/>
  <c r="Q1552" i="1"/>
  <c r="Q1553" i="1"/>
  <c r="Q1554" i="1"/>
  <c r="Q1555" i="1"/>
  <c r="Q1556" i="1"/>
  <c r="Q1557" i="1"/>
  <c r="Q1558" i="1"/>
  <c r="Q1559" i="1"/>
  <c r="Q1560" i="1"/>
  <c r="Q1561" i="1"/>
  <c r="Q1562" i="1"/>
  <c r="Q1563" i="1"/>
  <c r="Q1564" i="1"/>
  <c r="Q1565" i="1"/>
  <c r="Q1566" i="1"/>
  <c r="Q1567" i="1"/>
  <c r="Q1568" i="1"/>
  <c r="Q1569" i="1"/>
  <c r="Q1570" i="1"/>
  <c r="Q1571" i="1"/>
  <c r="Q1572" i="1"/>
  <c r="Q1573" i="1"/>
  <c r="Q1574" i="1"/>
  <c r="Q1575" i="1"/>
  <c r="Q1576" i="1"/>
  <c r="Q1577" i="1"/>
  <c r="Q1578" i="1"/>
  <c r="Q1579" i="1"/>
  <c r="Q1580" i="1"/>
  <c r="Q1581" i="1"/>
  <c r="Q1582" i="1"/>
  <c r="Q1583" i="1"/>
  <c r="Q1584" i="1"/>
  <c r="Q1585" i="1"/>
  <c r="Q1586" i="1"/>
  <c r="Q1587" i="1"/>
  <c r="Q1588" i="1"/>
  <c r="Q1589" i="1"/>
  <c r="Q1590" i="1"/>
  <c r="Q1591" i="1"/>
  <c r="Q1592" i="1"/>
  <c r="Q1593" i="1"/>
  <c r="Q1594" i="1"/>
  <c r="Q1595" i="1"/>
  <c r="Q1596" i="1"/>
  <c r="Q1597" i="1"/>
  <c r="Q1598" i="1"/>
  <c r="Q1599" i="1"/>
  <c r="Q1600" i="1"/>
  <c r="Q1601" i="1"/>
  <c r="Q1602" i="1"/>
  <c r="Q1603"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Q1643" i="1"/>
  <c r="Q1644" i="1"/>
  <c r="Q1645" i="1"/>
  <c r="Q1646" i="1"/>
  <c r="Q1647" i="1"/>
  <c r="Q1648" i="1"/>
  <c r="Q1649" i="1"/>
  <c r="Q1650" i="1"/>
  <c r="Q1651" i="1"/>
  <c r="Q1652" i="1"/>
  <c r="Q1653" i="1"/>
  <c r="Q1654" i="1"/>
  <c r="Q1655" i="1"/>
  <c r="Q1656" i="1"/>
  <c r="Q1657" i="1"/>
  <c r="Q1658" i="1"/>
  <c r="Q1659" i="1"/>
  <c r="Q1660" i="1"/>
  <c r="Q1661" i="1"/>
  <c r="Q1662" i="1"/>
  <c r="Q1663" i="1"/>
  <c r="Q1664" i="1"/>
  <c r="Q1665" i="1"/>
  <c r="Q1666" i="1"/>
  <c r="Q1667" i="1"/>
  <c r="Q1668" i="1"/>
  <c r="Q1669" i="1"/>
  <c r="Q1670" i="1"/>
  <c r="Q1671" i="1"/>
  <c r="Q1672" i="1"/>
  <c r="Q1673" i="1"/>
  <c r="Q1674" i="1"/>
  <c r="Q1675" i="1"/>
  <c r="Q1676" i="1"/>
  <c r="Q1677" i="1"/>
  <c r="Q1678" i="1"/>
  <c r="Q1679" i="1"/>
  <c r="Q1680" i="1"/>
  <c r="Q1681" i="1"/>
  <c r="Q1682" i="1"/>
  <c r="Q1683" i="1"/>
  <c r="Q1684" i="1"/>
  <c r="Q1685" i="1"/>
  <c r="Q1686" i="1"/>
  <c r="Q1687" i="1"/>
  <c r="Q1688" i="1"/>
  <c r="Q1689" i="1"/>
  <c r="Q1690" i="1"/>
  <c r="Q1691" i="1"/>
  <c r="Q1692" i="1"/>
  <c r="Q1693" i="1"/>
  <c r="Q1694" i="1"/>
  <c r="Q1695" i="1"/>
  <c r="Q1696" i="1"/>
  <c r="Q1697" i="1"/>
  <c r="Q1698" i="1"/>
  <c r="Q1699" i="1"/>
  <c r="Q1700" i="1"/>
  <c r="Q1701" i="1"/>
  <c r="Q1702" i="1"/>
  <c r="Q1703" i="1"/>
  <c r="Q1704" i="1"/>
  <c r="Q1705" i="1"/>
  <c r="Q1706" i="1"/>
  <c r="Q1707" i="1"/>
  <c r="Q1708" i="1"/>
  <c r="Q1709" i="1"/>
  <c r="Q1710" i="1"/>
  <c r="Q1711" i="1"/>
  <c r="Q1712" i="1"/>
  <c r="Q1713" i="1"/>
  <c r="Q1714" i="1"/>
  <c r="Q1715" i="1"/>
  <c r="Q1716" i="1"/>
  <c r="Q1717" i="1"/>
  <c r="Q1718" i="1"/>
  <c r="Q1719" i="1"/>
  <c r="Q1720" i="1"/>
  <c r="Q1721" i="1"/>
  <c r="Q1722" i="1"/>
  <c r="Q1723" i="1"/>
  <c r="Q1724" i="1"/>
  <c r="Q1725" i="1"/>
  <c r="Q1726" i="1"/>
  <c r="Q1727" i="1"/>
  <c r="Q1728" i="1"/>
  <c r="Q1729" i="1"/>
  <c r="Q1730" i="1"/>
  <c r="Q1731" i="1"/>
  <c r="Q1732" i="1"/>
  <c r="Q1733" i="1"/>
  <c r="Q1734" i="1"/>
  <c r="Q1735" i="1"/>
  <c r="Q1736" i="1"/>
  <c r="Q1737" i="1"/>
  <c r="Q1738" i="1"/>
  <c r="Q1739" i="1"/>
  <c r="Q1740" i="1"/>
  <c r="Q1741" i="1"/>
  <c r="Q1742" i="1"/>
  <c r="Q1743" i="1"/>
  <c r="Q1744" i="1"/>
  <c r="Q1745" i="1"/>
  <c r="Q1746" i="1"/>
  <c r="Q1747" i="1"/>
  <c r="Q1748" i="1"/>
  <c r="Q1749" i="1"/>
  <c r="Q1750" i="1"/>
  <c r="Q1751" i="1"/>
  <c r="Q1752" i="1"/>
  <c r="Q1753" i="1"/>
  <c r="Q1754" i="1"/>
  <c r="Q1755" i="1"/>
  <c r="Q1756" i="1"/>
  <c r="Q1757" i="1"/>
  <c r="Q1758" i="1"/>
  <c r="Q1759" i="1"/>
  <c r="Q1760" i="1"/>
  <c r="Q1761" i="1"/>
  <c r="Q1762" i="1"/>
  <c r="Q1763" i="1"/>
  <c r="Q1764" i="1"/>
  <c r="Q1765" i="1"/>
  <c r="Q1766" i="1"/>
  <c r="Q1767" i="1"/>
  <c r="Q1768" i="1"/>
  <c r="Q1769" i="1"/>
  <c r="Q1770" i="1"/>
  <c r="Q1771" i="1"/>
  <c r="Q1772" i="1"/>
  <c r="Q1773" i="1"/>
  <c r="Q1774" i="1"/>
  <c r="Q1775" i="1"/>
  <c r="Q1776" i="1"/>
  <c r="Q1777" i="1"/>
  <c r="Q1778" i="1"/>
  <c r="Q1779" i="1"/>
  <c r="Q1780" i="1"/>
  <c r="Q1781" i="1"/>
  <c r="Q1782" i="1"/>
  <c r="Q1783" i="1"/>
  <c r="Q1784" i="1"/>
  <c r="Q1785" i="1"/>
  <c r="Q1786" i="1"/>
  <c r="Q1787" i="1"/>
  <c r="Q1788" i="1"/>
  <c r="Q1789" i="1"/>
  <c r="Q1790" i="1"/>
  <c r="Q1791" i="1"/>
  <c r="Q1792" i="1"/>
  <c r="Q1793" i="1"/>
  <c r="Q1794" i="1"/>
  <c r="Q1795" i="1"/>
  <c r="Q1796" i="1"/>
  <c r="Q1797" i="1"/>
  <c r="Q1798" i="1"/>
  <c r="Q1799" i="1"/>
  <c r="Q1800" i="1"/>
  <c r="Q1801" i="1"/>
  <c r="Q1802" i="1"/>
  <c r="Q1803" i="1"/>
  <c r="Q1804" i="1"/>
  <c r="Q1805" i="1"/>
  <c r="Q1806" i="1"/>
  <c r="Q1807" i="1"/>
  <c r="Q1808" i="1"/>
  <c r="Q1809" i="1"/>
  <c r="Q1810" i="1"/>
  <c r="Q1811" i="1"/>
  <c r="Q1812" i="1"/>
  <c r="Q1813" i="1"/>
  <c r="Q1814" i="1"/>
  <c r="Q1815" i="1"/>
  <c r="Q1816" i="1"/>
  <c r="Q1817" i="1"/>
  <c r="Q1818" i="1"/>
  <c r="Q1819" i="1"/>
  <c r="Q1820" i="1"/>
  <c r="Q1821" i="1"/>
  <c r="Q1822" i="1"/>
  <c r="Q1823" i="1"/>
  <c r="Q1824" i="1"/>
  <c r="Q1825" i="1"/>
  <c r="Q1826" i="1"/>
  <c r="Q1827" i="1"/>
  <c r="Q1828" i="1"/>
  <c r="Q1829" i="1"/>
  <c r="Q1830" i="1"/>
  <c r="Q1831" i="1"/>
  <c r="Q1832" i="1"/>
  <c r="Q1833" i="1"/>
  <c r="Q1834" i="1"/>
  <c r="Q1835" i="1"/>
  <c r="Q1836" i="1"/>
  <c r="Q1837" i="1"/>
  <c r="Q1838" i="1"/>
  <c r="Q1839" i="1"/>
  <c r="Q1840" i="1"/>
  <c r="Q1841" i="1"/>
  <c r="Q1842" i="1"/>
  <c r="Q1843" i="1"/>
  <c r="Q1844" i="1"/>
  <c r="Q1845" i="1"/>
  <c r="Q1846" i="1"/>
  <c r="Q1847" i="1"/>
  <c r="Q1848" i="1"/>
  <c r="Q1849" i="1"/>
  <c r="Q1850" i="1"/>
  <c r="Q1851" i="1"/>
  <c r="Q1852" i="1"/>
  <c r="Q1853" i="1"/>
  <c r="Q1854" i="1"/>
  <c r="Q1855" i="1"/>
  <c r="Q1856" i="1"/>
  <c r="Q1857" i="1"/>
  <c r="Q1858" i="1"/>
  <c r="Q1859" i="1"/>
  <c r="Q1860" i="1"/>
  <c r="Q1861" i="1"/>
  <c r="Q1862" i="1"/>
  <c r="Q1863" i="1"/>
  <c r="Q1864" i="1"/>
  <c r="Q1865" i="1"/>
  <c r="Q1866" i="1"/>
  <c r="Q1867" i="1"/>
  <c r="Q1868" i="1"/>
  <c r="Q1869" i="1"/>
  <c r="Q1870" i="1"/>
  <c r="Q1871" i="1"/>
  <c r="Q1872" i="1"/>
  <c r="Q1873" i="1"/>
  <c r="Q1874" i="1"/>
  <c r="Q1875" i="1"/>
  <c r="Q1876" i="1"/>
  <c r="Q1877" i="1"/>
  <c r="Q1878" i="1"/>
  <c r="Q1879" i="1"/>
  <c r="Q1880" i="1"/>
  <c r="Q1881" i="1"/>
  <c r="Q1882" i="1"/>
  <c r="Q1883" i="1"/>
  <c r="Q1884" i="1"/>
  <c r="Q1885" i="1"/>
  <c r="Q1886" i="1"/>
  <c r="Q1887" i="1"/>
  <c r="Q1888" i="1"/>
  <c r="Q1889" i="1"/>
  <c r="Q1890" i="1"/>
  <c r="Q1891" i="1"/>
  <c r="Q1892" i="1"/>
  <c r="Q1893" i="1"/>
  <c r="Q1894" i="1"/>
  <c r="Q1895" i="1"/>
  <c r="Q1896" i="1"/>
  <c r="Q1897" i="1"/>
  <c r="Q1898" i="1"/>
  <c r="Q1899" i="1"/>
  <c r="Q1900" i="1"/>
  <c r="Q1901" i="1"/>
  <c r="Q1902" i="1"/>
  <c r="Q1903" i="1"/>
  <c r="Q1904" i="1"/>
  <c r="Q1905" i="1"/>
  <c r="Q1906" i="1"/>
  <c r="Q1907" i="1"/>
  <c r="Q1908" i="1"/>
  <c r="Q1909" i="1"/>
  <c r="Q1910" i="1"/>
  <c r="Q1911" i="1"/>
  <c r="Q1912" i="1"/>
  <c r="Q1913" i="1"/>
  <c r="Q1914" i="1"/>
  <c r="Q1915" i="1"/>
  <c r="Q1916" i="1"/>
  <c r="Q1917" i="1"/>
  <c r="Q1918" i="1"/>
  <c r="Q1919" i="1"/>
  <c r="Q1920" i="1"/>
  <c r="Q1921" i="1"/>
  <c r="Q1922" i="1"/>
  <c r="Q1923" i="1"/>
  <c r="Q1924" i="1"/>
  <c r="Q1925" i="1"/>
  <c r="Q1926" i="1"/>
  <c r="Q1927" i="1"/>
  <c r="Q1928" i="1"/>
  <c r="Q1929" i="1"/>
  <c r="Q1930" i="1"/>
  <c r="Q1931" i="1"/>
  <c r="Q1932" i="1"/>
  <c r="Q1933" i="1"/>
  <c r="Q1934" i="1"/>
  <c r="Q1935" i="1"/>
  <c r="Q1936" i="1"/>
  <c r="Q1937" i="1"/>
  <c r="Q1938" i="1"/>
  <c r="Q1939" i="1"/>
  <c r="Q1940" i="1"/>
  <c r="Q1941" i="1"/>
  <c r="Q1942" i="1"/>
  <c r="Q1943" i="1"/>
  <c r="Q1944" i="1"/>
  <c r="Q1945" i="1"/>
  <c r="Q1946" i="1"/>
  <c r="Q1947" i="1"/>
  <c r="Q1948" i="1"/>
  <c r="Q1949" i="1"/>
  <c r="Q1950" i="1"/>
  <c r="Q1951" i="1"/>
  <c r="Q1952" i="1"/>
  <c r="Q1953" i="1"/>
  <c r="Q1954" i="1"/>
  <c r="Q1955" i="1"/>
  <c r="Q1956" i="1"/>
  <c r="Q1957" i="1"/>
  <c r="Q1958" i="1"/>
  <c r="Q1959" i="1"/>
  <c r="Q1960" i="1"/>
  <c r="Q1961" i="1"/>
  <c r="Q1962" i="1"/>
  <c r="Q1963" i="1"/>
  <c r="Q1964" i="1"/>
  <c r="Q1965" i="1"/>
  <c r="Q1966" i="1"/>
  <c r="Q1967" i="1"/>
  <c r="Q1968" i="1"/>
  <c r="Q1969" i="1"/>
  <c r="Q1970" i="1"/>
  <c r="Q1971" i="1"/>
  <c r="Q1972" i="1"/>
  <c r="Q1973" i="1"/>
  <c r="Q1974" i="1"/>
  <c r="Q1975" i="1"/>
  <c r="Q1976" i="1"/>
  <c r="Q1977" i="1"/>
  <c r="Q1978" i="1"/>
  <c r="Q1979" i="1"/>
  <c r="Q1980" i="1"/>
  <c r="Q1981" i="1"/>
  <c r="Q1982" i="1"/>
  <c r="Q1983" i="1"/>
  <c r="Q1984" i="1"/>
  <c r="Q1985" i="1"/>
  <c r="Q1986" i="1"/>
  <c r="Q1987" i="1"/>
  <c r="Q1988" i="1"/>
  <c r="Q1989" i="1"/>
  <c r="Q1990" i="1"/>
  <c r="Q1991" i="1"/>
  <c r="Q1992" i="1"/>
  <c r="Q1993" i="1"/>
  <c r="Q1994" i="1"/>
  <c r="Q1995" i="1"/>
  <c r="Q1996" i="1"/>
  <c r="Q1997" i="1"/>
  <c r="Q1998" i="1"/>
  <c r="Q1999" i="1"/>
  <c r="Q2000" i="1"/>
  <c r="Q2001" i="1"/>
  <c r="Q2002" i="1"/>
  <c r="Q2003" i="1"/>
  <c r="Q2004" i="1"/>
  <c r="Q2005" i="1"/>
  <c r="Q2006" i="1"/>
  <c r="Q2007" i="1"/>
  <c r="Q2008" i="1"/>
  <c r="Q2009" i="1"/>
  <c r="Q2010" i="1"/>
  <c r="Q2011" i="1"/>
  <c r="Q2012" i="1"/>
  <c r="Q2013" i="1"/>
  <c r="Q2014" i="1"/>
  <c r="Q2015" i="1"/>
  <c r="Q2016" i="1"/>
  <c r="Q2017" i="1"/>
  <c r="Q2018" i="1"/>
  <c r="Q2019" i="1"/>
  <c r="Q2020" i="1"/>
  <c r="Q2021" i="1"/>
  <c r="Q2022" i="1"/>
  <c r="Q2023" i="1"/>
  <c r="Q2024" i="1"/>
  <c r="Q2025" i="1"/>
  <c r="Q2026" i="1"/>
  <c r="Q2027" i="1"/>
  <c r="Q2028" i="1"/>
  <c r="Q2029" i="1"/>
  <c r="Q2030" i="1"/>
  <c r="Q2031" i="1"/>
  <c r="Q2032" i="1"/>
  <c r="Q2033" i="1"/>
  <c r="Q2034" i="1"/>
  <c r="Q2035" i="1"/>
  <c r="Q2036" i="1"/>
  <c r="Q2037" i="1"/>
  <c r="Q2038" i="1"/>
  <c r="Q2039" i="1"/>
  <c r="Q2040" i="1"/>
  <c r="Q2041" i="1"/>
  <c r="Q2042" i="1"/>
  <c r="Q2043" i="1"/>
  <c r="Q2044" i="1"/>
  <c r="Q2045" i="1"/>
  <c r="Q2046" i="1"/>
  <c r="Q2047" i="1"/>
  <c r="Q2048" i="1"/>
  <c r="Q2049" i="1"/>
  <c r="Q2050" i="1"/>
  <c r="Q2051" i="1"/>
  <c r="Q2052" i="1"/>
  <c r="Q2053" i="1"/>
  <c r="Q2054" i="1"/>
  <c r="Q2055" i="1"/>
  <c r="Q2056" i="1"/>
  <c r="Q2057" i="1"/>
  <c r="Q2058" i="1"/>
  <c r="Q2059" i="1"/>
  <c r="Q2060" i="1"/>
  <c r="Q2061" i="1"/>
  <c r="Q2062" i="1"/>
  <c r="Q2063" i="1"/>
  <c r="Q2064" i="1"/>
  <c r="Q2065" i="1"/>
  <c r="Q2066" i="1"/>
  <c r="Q2067" i="1"/>
  <c r="Q2068" i="1"/>
  <c r="Q2069" i="1"/>
  <c r="Q2070" i="1"/>
  <c r="Q2071" i="1"/>
  <c r="Q2072" i="1"/>
  <c r="Q2073" i="1"/>
  <c r="Q2074" i="1"/>
  <c r="Q2075" i="1"/>
  <c r="Q2076" i="1"/>
  <c r="Q2077" i="1"/>
  <c r="Q2078" i="1"/>
  <c r="Q2079" i="1"/>
  <c r="Q2080" i="1"/>
  <c r="Q2081" i="1"/>
  <c r="Q2082" i="1"/>
  <c r="Q2083" i="1"/>
  <c r="Q2084" i="1"/>
  <c r="Q2085" i="1"/>
  <c r="Q2086" i="1"/>
  <c r="Q2087" i="1"/>
  <c r="Q2088" i="1"/>
  <c r="Q2089" i="1"/>
  <c r="Q2090" i="1"/>
  <c r="Q2091" i="1"/>
  <c r="Q2092" i="1"/>
  <c r="Q2093" i="1"/>
  <c r="Q2094" i="1"/>
  <c r="Q2095" i="1"/>
  <c r="Q2096" i="1"/>
  <c r="Q2097" i="1"/>
  <c r="Q2098" i="1"/>
  <c r="Q2099" i="1"/>
  <c r="Q2100" i="1"/>
  <c r="Q2101" i="1"/>
  <c r="Q2102" i="1"/>
  <c r="Q2103" i="1"/>
  <c r="Q2104" i="1"/>
  <c r="Q2105" i="1"/>
  <c r="Q2106" i="1"/>
  <c r="Q2107" i="1"/>
  <c r="Q2108" i="1"/>
  <c r="Q2109" i="1"/>
  <c r="Q2110" i="1"/>
  <c r="Q2111" i="1"/>
  <c r="Q2112" i="1"/>
  <c r="Q2113" i="1"/>
  <c r="Q2114" i="1"/>
  <c r="Q2115" i="1"/>
  <c r="Q2116" i="1"/>
  <c r="Q2117" i="1"/>
  <c r="Q2118" i="1"/>
  <c r="Q2119" i="1"/>
  <c r="Q2120" i="1"/>
  <c r="Q2121" i="1"/>
  <c r="Q2122" i="1"/>
  <c r="Q2123" i="1"/>
  <c r="Q2124" i="1"/>
  <c r="Q2125" i="1"/>
  <c r="Q2126" i="1"/>
  <c r="Q2127" i="1"/>
  <c r="Q2128" i="1"/>
  <c r="Q2129" i="1"/>
  <c r="Q2130" i="1"/>
  <c r="Q2131" i="1"/>
  <c r="Q2132" i="1"/>
  <c r="Q2133" i="1"/>
  <c r="Q2134" i="1"/>
  <c r="Q2135" i="1"/>
  <c r="Q2136" i="1"/>
  <c r="Q2137" i="1"/>
  <c r="Q2138" i="1"/>
  <c r="Q2139" i="1"/>
  <c r="Q2140" i="1"/>
  <c r="Q2141" i="1"/>
  <c r="Q2142" i="1"/>
  <c r="Q2143" i="1"/>
  <c r="Q2144" i="1"/>
  <c r="Q2145" i="1"/>
  <c r="Q2146" i="1"/>
  <c r="Q2147" i="1"/>
  <c r="Q2148" i="1"/>
  <c r="Q2149" i="1"/>
  <c r="Q2150" i="1"/>
  <c r="Q2151" i="1"/>
  <c r="Q2152" i="1"/>
  <c r="Q2153" i="1"/>
  <c r="Q2154" i="1"/>
  <c r="Q2155" i="1"/>
  <c r="Q2156" i="1"/>
  <c r="Q2157" i="1"/>
  <c r="Q2158" i="1"/>
  <c r="Q2159" i="1"/>
  <c r="Q2160" i="1"/>
  <c r="Q2161" i="1"/>
  <c r="Q2162" i="1"/>
  <c r="Q2163" i="1"/>
  <c r="Q2164" i="1"/>
  <c r="Q2165" i="1"/>
  <c r="Q2166" i="1"/>
  <c r="Q2167" i="1"/>
  <c r="Q2168" i="1"/>
  <c r="Q2169" i="1"/>
  <c r="Q2170" i="1"/>
  <c r="Q2171" i="1"/>
  <c r="Q2172" i="1"/>
  <c r="Q2173" i="1"/>
  <c r="Q2174" i="1"/>
  <c r="Q2175" i="1"/>
  <c r="Q2176" i="1"/>
  <c r="Q2177" i="1"/>
  <c r="Q2178" i="1"/>
  <c r="Q2179" i="1"/>
  <c r="Q2180" i="1"/>
  <c r="Q2181" i="1"/>
  <c r="Q2182" i="1"/>
  <c r="Q2183" i="1"/>
  <c r="Q2184" i="1"/>
  <c r="Q2185" i="1"/>
  <c r="Q2186" i="1"/>
  <c r="Q2187" i="1"/>
  <c r="Q2188" i="1"/>
  <c r="Q2189" i="1"/>
  <c r="Q2190" i="1"/>
  <c r="Q2191" i="1"/>
  <c r="Q2192" i="1"/>
  <c r="Q2193" i="1"/>
  <c r="Q2194" i="1"/>
  <c r="Q2195" i="1"/>
  <c r="Q2196" i="1"/>
  <c r="Q2197" i="1"/>
  <c r="Q2198" i="1"/>
  <c r="Q2199" i="1"/>
  <c r="Q2200" i="1"/>
  <c r="Q2201" i="1"/>
  <c r="Q2202" i="1"/>
  <c r="Q2203" i="1"/>
  <c r="Q2204" i="1"/>
  <c r="Q2205" i="1"/>
  <c r="Q2206" i="1"/>
  <c r="Q2207" i="1"/>
  <c r="Q2208" i="1"/>
  <c r="Q2209" i="1"/>
  <c r="Q2210" i="1"/>
  <c r="Q2211" i="1"/>
  <c r="Q2212" i="1"/>
  <c r="Q2213" i="1"/>
  <c r="Q2214" i="1"/>
  <c r="Q2215" i="1"/>
  <c r="Q2216" i="1"/>
  <c r="Q2217" i="1"/>
  <c r="Q2218" i="1"/>
  <c r="Q2219" i="1"/>
  <c r="Q2220" i="1"/>
  <c r="Q2221" i="1"/>
  <c r="Q2222" i="1"/>
  <c r="Q2223" i="1"/>
  <c r="Q2224" i="1"/>
  <c r="Q2225" i="1"/>
  <c r="Q2226" i="1"/>
  <c r="Q2227" i="1"/>
  <c r="Q2228" i="1"/>
  <c r="Q2229" i="1"/>
  <c r="Q2230" i="1"/>
  <c r="Q2231" i="1"/>
  <c r="Q2232" i="1"/>
  <c r="Q2233" i="1"/>
  <c r="Q2234" i="1"/>
  <c r="Q2235" i="1"/>
  <c r="Q2236" i="1"/>
  <c r="Q2237" i="1"/>
  <c r="Q2238" i="1"/>
  <c r="Q2239" i="1"/>
  <c r="Q2240" i="1"/>
  <c r="Q2241" i="1"/>
  <c r="Q2242" i="1"/>
  <c r="Q2243" i="1"/>
  <c r="Q2244" i="1"/>
  <c r="Q2245" i="1"/>
  <c r="Q2246" i="1"/>
  <c r="Q2247" i="1"/>
  <c r="Q2248" i="1"/>
  <c r="Q2249" i="1"/>
  <c r="Q2250" i="1"/>
  <c r="Q2251" i="1"/>
  <c r="Q2252" i="1"/>
  <c r="Q2253" i="1"/>
  <c r="Q2254" i="1"/>
  <c r="Q2255" i="1"/>
  <c r="Q2256" i="1"/>
  <c r="Q2257" i="1"/>
  <c r="Q2258" i="1"/>
  <c r="Q2259" i="1"/>
  <c r="Q2260" i="1"/>
  <c r="Q2261" i="1"/>
  <c r="Q2262" i="1"/>
  <c r="Q2263" i="1"/>
  <c r="Q2264" i="1"/>
  <c r="Q2265" i="1"/>
  <c r="Q2266" i="1"/>
  <c r="Q2267" i="1"/>
  <c r="Q2268" i="1"/>
  <c r="Q2269" i="1"/>
  <c r="Q2270" i="1"/>
  <c r="Q2271" i="1"/>
  <c r="Q2272" i="1"/>
  <c r="Q2273" i="1"/>
  <c r="Q2274" i="1"/>
  <c r="Q2275" i="1"/>
  <c r="Q2276" i="1"/>
  <c r="Q2277" i="1"/>
  <c r="Q2278" i="1"/>
  <c r="Q2279" i="1"/>
  <c r="Q2280" i="1"/>
  <c r="Q2281" i="1"/>
  <c r="Q2282" i="1"/>
  <c r="Q2283" i="1"/>
  <c r="Q2284" i="1"/>
  <c r="Q2285" i="1"/>
  <c r="Q2286" i="1"/>
  <c r="Q2287" i="1"/>
  <c r="Q2288" i="1"/>
  <c r="Q2289" i="1"/>
  <c r="Q2290" i="1"/>
  <c r="Q2291" i="1"/>
  <c r="Q2292" i="1"/>
  <c r="Q2293" i="1"/>
  <c r="Q2294" i="1"/>
  <c r="Q2295" i="1"/>
  <c r="Q2296" i="1"/>
  <c r="Q2297" i="1"/>
  <c r="Q2298" i="1"/>
  <c r="Q2299" i="1"/>
  <c r="Q2300" i="1"/>
  <c r="Q2301" i="1"/>
  <c r="Q2302" i="1"/>
  <c r="Q2303" i="1"/>
  <c r="Q2304" i="1"/>
  <c r="Q2305" i="1"/>
  <c r="Q2306" i="1"/>
  <c r="Q2307" i="1"/>
  <c r="Q2308" i="1"/>
  <c r="Q2309" i="1"/>
  <c r="Q2310" i="1"/>
  <c r="Q2311" i="1"/>
  <c r="Q2312" i="1"/>
  <c r="Q2313" i="1"/>
  <c r="Q2314" i="1"/>
  <c r="Q2315" i="1"/>
  <c r="Q2316" i="1"/>
  <c r="Q2317" i="1"/>
  <c r="Q2318" i="1"/>
  <c r="Q2319" i="1"/>
  <c r="Q2320" i="1"/>
  <c r="Q2321" i="1"/>
  <c r="Q2322" i="1"/>
  <c r="Q2323" i="1"/>
  <c r="Q2324" i="1"/>
  <c r="Q2325" i="1"/>
  <c r="Q2326" i="1"/>
  <c r="Q2327" i="1"/>
  <c r="Q2328" i="1"/>
  <c r="Q2329" i="1"/>
  <c r="Q2330" i="1"/>
  <c r="Q2331" i="1"/>
  <c r="Q2332" i="1"/>
  <c r="Q2333" i="1"/>
  <c r="Q2334" i="1"/>
  <c r="Q2335" i="1"/>
  <c r="Q2336" i="1"/>
  <c r="Q2337" i="1"/>
  <c r="Q2338" i="1"/>
  <c r="Q2339" i="1"/>
  <c r="Q2340" i="1"/>
  <c r="Q2341" i="1"/>
  <c r="Q2342" i="1"/>
  <c r="Q2343" i="1"/>
  <c r="Q2344" i="1"/>
  <c r="Q2345" i="1"/>
  <c r="Q2346" i="1"/>
  <c r="Q2347" i="1"/>
  <c r="Q2348" i="1"/>
  <c r="Q2349" i="1"/>
  <c r="Q2350" i="1"/>
  <c r="Q2351" i="1"/>
  <c r="Q2352" i="1"/>
  <c r="Q2353" i="1"/>
  <c r="Q2354" i="1"/>
  <c r="Q2355" i="1"/>
  <c r="Q2356" i="1"/>
  <c r="Q2357" i="1"/>
  <c r="Q2358" i="1"/>
  <c r="Q2359" i="1"/>
  <c r="Q2360" i="1"/>
  <c r="Q2361" i="1"/>
  <c r="Q2362" i="1"/>
  <c r="Q2363" i="1"/>
  <c r="Q2364" i="1"/>
  <c r="Q2365" i="1"/>
  <c r="Q2366" i="1"/>
  <c r="Q2367" i="1"/>
  <c r="Q2368" i="1"/>
  <c r="Q2369" i="1"/>
  <c r="Q2370" i="1"/>
  <c r="Q2371" i="1"/>
  <c r="Q2372" i="1"/>
  <c r="Q2373" i="1"/>
  <c r="Q2374" i="1"/>
  <c r="Q2375" i="1"/>
  <c r="Q2376" i="1"/>
  <c r="Q2377" i="1"/>
  <c r="Q2378" i="1"/>
  <c r="Q2379" i="1"/>
  <c r="Q2380" i="1"/>
  <c r="Q2381" i="1"/>
  <c r="Q2382" i="1"/>
  <c r="Q2383" i="1"/>
  <c r="Q2384" i="1"/>
  <c r="Q2385" i="1"/>
  <c r="Q2386" i="1"/>
  <c r="Q2387" i="1"/>
  <c r="Q2388" i="1"/>
  <c r="Q2389" i="1"/>
  <c r="Q2390" i="1"/>
  <c r="Q2391" i="1"/>
  <c r="Q2392" i="1"/>
  <c r="Q2393" i="1"/>
  <c r="Q2394" i="1"/>
  <c r="Q2395" i="1"/>
  <c r="Q2396" i="1"/>
  <c r="Q2397" i="1"/>
  <c r="Q2398" i="1"/>
  <c r="Q2399" i="1"/>
  <c r="Q2400" i="1"/>
  <c r="Q2401" i="1"/>
  <c r="Q2402" i="1"/>
  <c r="Q2403" i="1"/>
  <c r="Q2404" i="1"/>
  <c r="Q2405" i="1"/>
  <c r="Q2406" i="1"/>
  <c r="Q2407" i="1"/>
  <c r="Q2408" i="1"/>
  <c r="Q2409" i="1"/>
  <c r="Q2410" i="1"/>
  <c r="Q2411" i="1"/>
  <c r="Q2412" i="1"/>
  <c r="Q2413" i="1"/>
  <c r="Q2414" i="1"/>
  <c r="Q2415" i="1"/>
  <c r="Q2416" i="1"/>
  <c r="Q2417" i="1"/>
  <c r="Q2418" i="1"/>
  <c r="Q2419" i="1"/>
  <c r="Q2420" i="1"/>
  <c r="Q2421" i="1"/>
  <c r="Q2422" i="1"/>
  <c r="Q2423" i="1"/>
  <c r="Q2424" i="1"/>
  <c r="Q2425" i="1"/>
  <c r="Q2426" i="1"/>
  <c r="Q2427" i="1"/>
  <c r="Q2428" i="1"/>
  <c r="Q2429" i="1"/>
  <c r="Q2430" i="1"/>
  <c r="Q2431" i="1"/>
  <c r="Q2432" i="1"/>
  <c r="Q2433" i="1"/>
  <c r="Q2434" i="1"/>
  <c r="Q2435" i="1"/>
  <c r="Q2436" i="1"/>
  <c r="Q2437" i="1"/>
  <c r="Q2438" i="1"/>
  <c r="Q2439" i="1"/>
  <c r="Q2440" i="1"/>
  <c r="Q2441" i="1"/>
  <c r="Q2442" i="1"/>
  <c r="Q2443" i="1"/>
  <c r="Q2444" i="1"/>
  <c r="Q2445" i="1"/>
  <c r="Q2446" i="1"/>
  <c r="Q2447" i="1"/>
  <c r="Q2448" i="1"/>
  <c r="Q2449" i="1"/>
  <c r="Q2450" i="1"/>
  <c r="Q2451" i="1"/>
  <c r="Q2452" i="1"/>
  <c r="Q2453" i="1"/>
  <c r="Q2454" i="1"/>
  <c r="Q2455" i="1"/>
  <c r="Q2456" i="1"/>
  <c r="Q2457" i="1"/>
  <c r="Q2458" i="1"/>
  <c r="Q2459" i="1"/>
  <c r="Q2460" i="1"/>
  <c r="Q2461" i="1"/>
  <c r="Q2462" i="1"/>
  <c r="Q2463" i="1"/>
  <c r="Q2464" i="1"/>
  <c r="Q2465" i="1"/>
  <c r="Q2466" i="1"/>
  <c r="Q2467" i="1"/>
  <c r="Q2468" i="1"/>
  <c r="Q2469" i="1"/>
  <c r="Q2470" i="1"/>
  <c r="Q2471" i="1"/>
  <c r="Q2472" i="1"/>
  <c r="Q2473" i="1"/>
  <c r="Q2474" i="1"/>
  <c r="Q2475" i="1"/>
  <c r="Q2476" i="1"/>
  <c r="Q2477" i="1"/>
  <c r="Q2478" i="1"/>
  <c r="Q2479" i="1"/>
  <c r="Q2480" i="1"/>
  <c r="Q2481" i="1"/>
  <c r="Q2482" i="1"/>
  <c r="Q2483" i="1"/>
  <c r="Q2484" i="1"/>
  <c r="Q2485" i="1"/>
  <c r="Q2486" i="1"/>
  <c r="Q2487" i="1"/>
  <c r="Q2488" i="1"/>
  <c r="Q2489" i="1"/>
  <c r="Q2490" i="1"/>
  <c r="Q2491" i="1"/>
  <c r="Q2492" i="1"/>
  <c r="Q2493" i="1"/>
  <c r="Q2494" i="1"/>
  <c r="Q2495" i="1"/>
  <c r="Q2496" i="1"/>
  <c r="Q2497" i="1"/>
  <c r="Q2498" i="1"/>
  <c r="Q2499" i="1"/>
  <c r="Q2500" i="1"/>
  <c r="Q2501" i="1"/>
  <c r="Q2502" i="1"/>
  <c r="Q2503" i="1"/>
  <c r="Q2504" i="1"/>
  <c r="Q2505" i="1"/>
  <c r="Q2506" i="1"/>
  <c r="Q2507" i="1"/>
  <c r="Q2508" i="1"/>
  <c r="Q2509" i="1"/>
  <c r="Q2510" i="1"/>
  <c r="Q2511" i="1"/>
  <c r="Q2512" i="1"/>
  <c r="Q2513" i="1"/>
  <c r="Q2514" i="1"/>
  <c r="Q2515" i="1"/>
  <c r="Q2516" i="1"/>
  <c r="Q2517" i="1"/>
  <c r="Q2518" i="1"/>
  <c r="Q2519" i="1"/>
  <c r="Q2520" i="1"/>
  <c r="Q2521" i="1"/>
  <c r="Q2522" i="1"/>
  <c r="Q2523" i="1"/>
  <c r="Q2524" i="1"/>
  <c r="Q2525" i="1"/>
  <c r="Q2526" i="1"/>
  <c r="Q2527" i="1"/>
  <c r="Q2528" i="1"/>
  <c r="Q2529" i="1"/>
  <c r="Q2530" i="1"/>
  <c r="Q2531" i="1"/>
  <c r="Q2532" i="1"/>
  <c r="Q2533" i="1"/>
  <c r="Q2534" i="1"/>
  <c r="Q2535" i="1"/>
  <c r="Q2536" i="1"/>
  <c r="Q2537" i="1"/>
  <c r="Q2538" i="1"/>
  <c r="Q2539" i="1"/>
  <c r="Q2540" i="1"/>
  <c r="Q2541" i="1"/>
  <c r="Q2542" i="1"/>
  <c r="Q2543" i="1"/>
  <c r="Q2544" i="1"/>
  <c r="Q2545" i="1"/>
  <c r="Q2546" i="1"/>
  <c r="Q2547" i="1"/>
  <c r="Q2548" i="1"/>
  <c r="Q2549" i="1"/>
  <c r="Q2550" i="1"/>
  <c r="Q2551" i="1"/>
  <c r="Q2552" i="1"/>
  <c r="Q2553" i="1"/>
  <c r="Q2554" i="1"/>
  <c r="Q2555" i="1"/>
  <c r="Q2556" i="1"/>
  <c r="Q2557" i="1"/>
  <c r="Q2558" i="1"/>
  <c r="Q2559" i="1"/>
  <c r="Q2560" i="1"/>
  <c r="Q2561" i="1"/>
  <c r="Q2562" i="1"/>
  <c r="Q2563" i="1"/>
  <c r="Q2564" i="1"/>
  <c r="Q2565" i="1"/>
  <c r="Q2566" i="1"/>
  <c r="Q2567" i="1"/>
  <c r="Q2568" i="1"/>
  <c r="Q2569" i="1"/>
  <c r="Q2570" i="1"/>
  <c r="Q2571" i="1"/>
  <c r="Q2572" i="1"/>
  <c r="Q2573" i="1"/>
  <c r="Q2574" i="1"/>
  <c r="Q2575" i="1"/>
  <c r="Q2576" i="1"/>
  <c r="Q2577" i="1"/>
  <c r="Q2578" i="1"/>
  <c r="Q2579" i="1"/>
  <c r="Q2580" i="1"/>
  <c r="Q2581" i="1"/>
  <c r="Q2582" i="1"/>
  <c r="Q2583" i="1"/>
  <c r="Q2584" i="1"/>
  <c r="Q2585" i="1"/>
  <c r="Q2586" i="1"/>
  <c r="Q2587" i="1"/>
  <c r="Q2588" i="1"/>
  <c r="Q2589" i="1"/>
  <c r="Q2590" i="1"/>
  <c r="Q2591" i="1"/>
  <c r="Q2592" i="1"/>
  <c r="Q2593" i="1"/>
  <c r="Q2594" i="1"/>
  <c r="Q2595" i="1"/>
  <c r="Q2596" i="1"/>
  <c r="Q2597" i="1"/>
  <c r="Q2598" i="1"/>
  <c r="Q2599" i="1"/>
  <c r="Q2600" i="1"/>
  <c r="Q2601" i="1"/>
  <c r="Q2602" i="1"/>
  <c r="Q2603" i="1"/>
  <c r="Q2604" i="1"/>
  <c r="Q2605" i="1"/>
  <c r="Q2606" i="1"/>
  <c r="Q2607" i="1"/>
  <c r="Q2608" i="1"/>
  <c r="Q2609" i="1"/>
  <c r="Q2610" i="1"/>
  <c r="Q2611" i="1"/>
  <c r="Q2612" i="1"/>
  <c r="Q2613" i="1"/>
  <c r="Q2614" i="1"/>
  <c r="Q2615" i="1"/>
  <c r="Q2616" i="1"/>
  <c r="Q2617" i="1"/>
  <c r="Q2618" i="1"/>
  <c r="Q2619" i="1"/>
  <c r="Q2620" i="1"/>
  <c r="Q2621" i="1"/>
  <c r="Q2622" i="1"/>
  <c r="Q2623" i="1"/>
  <c r="Q2624" i="1"/>
  <c r="Q2625" i="1"/>
  <c r="Q2626" i="1"/>
  <c r="Q2627" i="1"/>
  <c r="Q2628" i="1"/>
  <c r="Q2629" i="1"/>
  <c r="Q2630" i="1"/>
  <c r="Q2631" i="1"/>
  <c r="Q2632" i="1"/>
  <c r="Q2633" i="1"/>
  <c r="Q2634" i="1"/>
  <c r="Q2635" i="1"/>
  <c r="Q2636" i="1"/>
  <c r="Q2637" i="1"/>
  <c r="Q2638" i="1"/>
  <c r="Q2639" i="1"/>
  <c r="Q2640" i="1"/>
  <c r="Q2641" i="1"/>
  <c r="Q2642" i="1"/>
  <c r="Q2643" i="1"/>
  <c r="Q2644" i="1"/>
  <c r="Q2645" i="1"/>
  <c r="Q2646" i="1"/>
  <c r="Q2647" i="1"/>
  <c r="Q2648" i="1"/>
  <c r="Q2649" i="1"/>
  <c r="Q2650" i="1"/>
  <c r="Q2651" i="1"/>
  <c r="Q2652" i="1"/>
  <c r="Q2653" i="1"/>
  <c r="Q2654" i="1"/>
  <c r="Q2655" i="1"/>
  <c r="Q2656" i="1"/>
  <c r="Q2657" i="1"/>
  <c r="Q2658" i="1"/>
  <c r="Q2659" i="1"/>
  <c r="Q2660" i="1"/>
  <c r="Q2661" i="1"/>
  <c r="Q2662" i="1"/>
  <c r="Q2663" i="1"/>
  <c r="Q2664" i="1"/>
  <c r="Q2665" i="1"/>
  <c r="Q2666" i="1"/>
  <c r="Q2667" i="1"/>
  <c r="Q2668" i="1"/>
  <c r="Q2669" i="1"/>
  <c r="Q2670" i="1"/>
  <c r="Q2671" i="1"/>
  <c r="Q2672" i="1"/>
  <c r="Q2673" i="1"/>
  <c r="Q2674" i="1"/>
  <c r="Q2675" i="1"/>
  <c r="Q2676" i="1"/>
  <c r="Q2677" i="1"/>
  <c r="Q2678" i="1"/>
  <c r="Q2679" i="1"/>
  <c r="Q2680" i="1"/>
  <c r="Q2681" i="1"/>
  <c r="Q2682" i="1"/>
  <c r="Q2683" i="1"/>
  <c r="Q2684" i="1"/>
  <c r="Q2685" i="1"/>
  <c r="Q2686" i="1"/>
  <c r="Q2687" i="1"/>
  <c r="Q2688" i="1"/>
  <c r="Q2689" i="1"/>
  <c r="Q2690" i="1"/>
  <c r="Q2691" i="1"/>
  <c r="Q2692" i="1"/>
  <c r="Q2693" i="1"/>
  <c r="Q2694" i="1"/>
  <c r="Q2695" i="1"/>
  <c r="Q2696" i="1"/>
  <c r="Q2697" i="1"/>
  <c r="Q2698" i="1"/>
  <c r="Q2699" i="1"/>
  <c r="Q2700" i="1"/>
  <c r="Q2701" i="1"/>
  <c r="Q2702" i="1"/>
  <c r="Q2703" i="1"/>
  <c r="Q2704" i="1"/>
  <c r="Q2705" i="1"/>
  <c r="Q2706" i="1"/>
  <c r="Q2707" i="1"/>
  <c r="Q2708" i="1"/>
  <c r="Q2709" i="1"/>
  <c r="Q2710" i="1"/>
  <c r="Q2711" i="1"/>
  <c r="Q2712" i="1"/>
  <c r="Q2713" i="1"/>
  <c r="Q2714" i="1"/>
  <c r="Q2715" i="1"/>
  <c r="Q2716" i="1"/>
  <c r="Q2717" i="1"/>
  <c r="Q2718" i="1"/>
  <c r="Q2719" i="1"/>
  <c r="Q2720" i="1"/>
  <c r="Q2721" i="1"/>
  <c r="Q2722" i="1"/>
  <c r="Q2723" i="1"/>
  <c r="Q2724" i="1"/>
  <c r="Q2725" i="1"/>
  <c r="Q2726" i="1"/>
  <c r="Q2727" i="1"/>
  <c r="Q2728" i="1"/>
  <c r="Q2729" i="1"/>
  <c r="Q2730" i="1"/>
  <c r="Q2731" i="1"/>
  <c r="Q2732" i="1"/>
  <c r="Q2733" i="1"/>
  <c r="Q2734" i="1"/>
  <c r="Q2735" i="1"/>
  <c r="Q2736" i="1"/>
  <c r="Q2737" i="1"/>
  <c r="Q2738" i="1"/>
  <c r="Q2739" i="1"/>
  <c r="Q2740" i="1"/>
  <c r="Q2741" i="1"/>
  <c r="Q2742" i="1"/>
  <c r="Q2743" i="1"/>
  <c r="Q2744" i="1"/>
  <c r="Q2745" i="1"/>
  <c r="Q2746" i="1"/>
  <c r="Q2747" i="1"/>
  <c r="Q2748" i="1"/>
  <c r="Q2749" i="1"/>
  <c r="Q2750" i="1"/>
  <c r="Q2751" i="1"/>
  <c r="Q2752" i="1"/>
  <c r="Q2753" i="1"/>
  <c r="Q2754" i="1"/>
  <c r="Q2755" i="1"/>
  <c r="Q2756" i="1"/>
  <c r="Q2757" i="1"/>
  <c r="Q2758" i="1"/>
  <c r="Q2759" i="1"/>
  <c r="Q2760" i="1"/>
  <c r="Q2761" i="1"/>
  <c r="Q2762" i="1"/>
  <c r="Q2763" i="1"/>
  <c r="Q2764" i="1"/>
  <c r="Q2765" i="1"/>
  <c r="Q2766" i="1"/>
  <c r="Q2767" i="1"/>
  <c r="Q2768" i="1"/>
  <c r="Q2769" i="1"/>
  <c r="Q2770" i="1"/>
  <c r="Q2771" i="1"/>
  <c r="Q2772" i="1"/>
  <c r="Q2773" i="1"/>
  <c r="Q2774" i="1"/>
  <c r="Q2775" i="1"/>
  <c r="Q2776" i="1"/>
  <c r="Q2777" i="1"/>
  <c r="Q2778" i="1"/>
  <c r="Q2779" i="1"/>
  <c r="Q2780" i="1"/>
  <c r="Q2781" i="1"/>
  <c r="Q2782" i="1"/>
  <c r="Q2783" i="1"/>
  <c r="Q2784" i="1"/>
  <c r="Q2785" i="1"/>
  <c r="Q2786" i="1"/>
  <c r="Q2787" i="1"/>
  <c r="Q2788" i="1"/>
  <c r="Q2789" i="1"/>
  <c r="Q2790" i="1"/>
  <c r="Q2791" i="1"/>
  <c r="Q2792" i="1"/>
  <c r="Q2793" i="1"/>
  <c r="Q2794" i="1"/>
  <c r="Q2795" i="1"/>
  <c r="Q2796" i="1"/>
  <c r="Q2797" i="1"/>
  <c r="Q2798" i="1"/>
  <c r="Q2799" i="1"/>
  <c r="Q2800" i="1"/>
  <c r="Q2801" i="1"/>
  <c r="Q2802" i="1"/>
  <c r="Q2803" i="1"/>
  <c r="Q2804" i="1"/>
  <c r="Q2805" i="1"/>
  <c r="Q2806" i="1"/>
  <c r="Q2807" i="1"/>
  <c r="Q2808" i="1"/>
  <c r="Q2809" i="1"/>
  <c r="Q2810" i="1"/>
  <c r="Q2811" i="1"/>
  <c r="Q2812" i="1"/>
  <c r="Q2813" i="1"/>
  <c r="Q2814" i="1"/>
  <c r="Q2815" i="1"/>
  <c r="Q2816" i="1"/>
  <c r="Q2817" i="1"/>
  <c r="Q2818" i="1"/>
  <c r="Q2819" i="1"/>
  <c r="Q2820" i="1"/>
  <c r="Q2821" i="1"/>
  <c r="Q2822" i="1"/>
  <c r="Q2823" i="1"/>
  <c r="Q2824" i="1"/>
  <c r="Q2825" i="1"/>
  <c r="Q2826" i="1"/>
  <c r="Q2827" i="1"/>
  <c r="Q2828" i="1"/>
  <c r="Q2829" i="1"/>
  <c r="Q2830" i="1"/>
  <c r="Q2831" i="1"/>
  <c r="Q2832" i="1"/>
  <c r="Q2833" i="1"/>
  <c r="Q2834" i="1"/>
  <c r="Q2835" i="1"/>
  <c r="Q2836" i="1"/>
  <c r="Q2837" i="1"/>
  <c r="Q2838" i="1"/>
  <c r="Q2839" i="1"/>
  <c r="Q2840" i="1"/>
  <c r="Q2841" i="1"/>
  <c r="Q2842" i="1"/>
  <c r="Q2843" i="1"/>
  <c r="Q2844" i="1"/>
  <c r="Q2845" i="1"/>
  <c r="Q2846" i="1"/>
  <c r="Q2847" i="1"/>
  <c r="Q2848" i="1"/>
  <c r="Q2849" i="1"/>
  <c r="Q2850" i="1"/>
  <c r="Q2851" i="1"/>
  <c r="Q2852" i="1"/>
  <c r="Q2853" i="1"/>
  <c r="Q2854" i="1"/>
  <c r="Q2855" i="1"/>
  <c r="Q2856" i="1"/>
  <c r="Q2857" i="1"/>
  <c r="Q2858" i="1"/>
  <c r="Q2859" i="1"/>
  <c r="Q2860" i="1"/>
  <c r="Q2861" i="1"/>
  <c r="Q2862" i="1"/>
  <c r="Q2863" i="1"/>
  <c r="Q2864" i="1"/>
  <c r="Q2865" i="1"/>
  <c r="Q2866" i="1"/>
  <c r="Q2867" i="1"/>
  <c r="Q2868" i="1"/>
  <c r="Q2869" i="1"/>
  <c r="Q2870" i="1"/>
  <c r="Q2871" i="1"/>
  <c r="Q2872" i="1"/>
  <c r="Q2873" i="1"/>
  <c r="Q2874" i="1"/>
  <c r="Q2875" i="1"/>
  <c r="Q2876" i="1"/>
  <c r="Q2877" i="1"/>
  <c r="Q2878" i="1"/>
  <c r="Q2879" i="1"/>
  <c r="Q2880" i="1"/>
  <c r="Q2881" i="1"/>
  <c r="Q2882" i="1"/>
  <c r="Q2883" i="1"/>
  <c r="Q2884" i="1"/>
  <c r="Q2885" i="1"/>
  <c r="Q2886" i="1"/>
  <c r="Q2887" i="1"/>
  <c r="Q2888" i="1"/>
  <c r="Q2889" i="1"/>
  <c r="Q2890" i="1"/>
  <c r="Q2891" i="1"/>
  <c r="Q2892" i="1"/>
  <c r="Q2893" i="1"/>
  <c r="Q2894" i="1"/>
  <c r="Q2895" i="1"/>
  <c r="Q2896" i="1"/>
  <c r="Q2897" i="1"/>
  <c r="Q2898" i="1"/>
  <c r="Q2899" i="1"/>
  <c r="Q2900" i="1"/>
  <c r="Q2901" i="1"/>
  <c r="Q2902" i="1"/>
  <c r="Q2903" i="1"/>
  <c r="Q2904" i="1"/>
  <c r="Q2905" i="1"/>
  <c r="Q2906" i="1"/>
  <c r="Q2907" i="1"/>
  <c r="Q2908" i="1"/>
  <c r="Q2909" i="1"/>
  <c r="Q2910" i="1"/>
  <c r="Q2911" i="1"/>
  <c r="Q2912" i="1"/>
  <c r="Q2913" i="1"/>
  <c r="Q2914" i="1"/>
  <c r="Q2915" i="1"/>
  <c r="Q2916" i="1"/>
  <c r="Q2917" i="1"/>
  <c r="Q2918" i="1"/>
  <c r="Q2919" i="1"/>
  <c r="Q2920" i="1"/>
  <c r="Q2921" i="1"/>
  <c r="Q2922" i="1"/>
  <c r="Q2923" i="1"/>
  <c r="Q2924" i="1"/>
  <c r="Q2925" i="1"/>
  <c r="Q2926" i="1"/>
  <c r="Q2927" i="1"/>
  <c r="Q2928" i="1"/>
  <c r="Q2929" i="1"/>
  <c r="Q2930" i="1"/>
  <c r="Q2931" i="1"/>
  <c r="Q2932" i="1"/>
  <c r="Q2933" i="1"/>
  <c r="Q2934" i="1"/>
  <c r="Q2935" i="1"/>
  <c r="Q2936" i="1"/>
  <c r="Q2937" i="1"/>
  <c r="Q2938" i="1"/>
  <c r="Q2939" i="1"/>
  <c r="Q2940" i="1"/>
  <c r="Q2941" i="1"/>
  <c r="Q2942" i="1"/>
  <c r="Q2943" i="1"/>
  <c r="Q2944" i="1"/>
  <c r="Q2945" i="1"/>
  <c r="Q2946" i="1"/>
  <c r="Q2947" i="1"/>
  <c r="Q2948" i="1"/>
  <c r="Q2949" i="1"/>
  <c r="Q2950" i="1"/>
  <c r="Q2951" i="1"/>
  <c r="Q2952" i="1"/>
  <c r="Q2953" i="1"/>
  <c r="Q2954" i="1"/>
  <c r="Q2955" i="1"/>
  <c r="Q2956" i="1"/>
  <c r="Q2957" i="1"/>
  <c r="Q2958" i="1"/>
  <c r="Q2959" i="1"/>
  <c r="Q2960" i="1"/>
  <c r="Q2961" i="1"/>
  <c r="Q2962" i="1"/>
  <c r="Q2963" i="1"/>
  <c r="Q2964" i="1"/>
  <c r="Q2965" i="1"/>
  <c r="Q2966" i="1"/>
  <c r="Q2967" i="1"/>
  <c r="Q2968" i="1"/>
  <c r="Q2969" i="1"/>
  <c r="Q2970" i="1"/>
  <c r="Q2971" i="1"/>
  <c r="Q2972" i="1"/>
  <c r="Q2973" i="1"/>
  <c r="Q2974" i="1"/>
  <c r="Q2975" i="1"/>
  <c r="Q2976" i="1"/>
  <c r="Q2977" i="1"/>
  <c r="Q2978" i="1"/>
  <c r="Q2979" i="1"/>
  <c r="Q2980" i="1"/>
  <c r="Q2981" i="1"/>
  <c r="Q2982" i="1"/>
  <c r="Q2983" i="1"/>
  <c r="Q2984" i="1"/>
  <c r="Q2985" i="1"/>
  <c r="Q2986" i="1"/>
  <c r="Q2987" i="1"/>
  <c r="Q2988" i="1"/>
  <c r="Q2989" i="1"/>
  <c r="Q2990" i="1"/>
  <c r="Q2991" i="1"/>
  <c r="Q2992" i="1"/>
  <c r="Q2993" i="1"/>
  <c r="Q2994" i="1"/>
  <c r="Q2995" i="1"/>
  <c r="Q2996" i="1"/>
  <c r="Q2997" i="1"/>
  <c r="Q2998" i="1"/>
  <c r="Q2999" i="1"/>
  <c r="Q3000" i="1"/>
  <c r="Q3001" i="1"/>
  <c r="Q3002" i="1"/>
  <c r="Q3003" i="1"/>
  <c r="Q3004" i="1"/>
  <c r="Q3005" i="1"/>
  <c r="Q3006" i="1"/>
  <c r="Q3007" i="1"/>
  <c r="Q3008" i="1"/>
  <c r="Q3009" i="1"/>
  <c r="Q3010" i="1"/>
  <c r="Q3011" i="1"/>
  <c r="Q3012" i="1"/>
  <c r="Q3013" i="1"/>
  <c r="Q3014" i="1"/>
  <c r="Q3015" i="1"/>
  <c r="Q3016" i="1"/>
  <c r="Q3017" i="1"/>
  <c r="Q3018" i="1"/>
  <c r="Q3019" i="1"/>
  <c r="Q3020" i="1"/>
  <c r="Q3021" i="1"/>
  <c r="Q3022" i="1"/>
  <c r="Q3023" i="1"/>
  <c r="Q3024" i="1"/>
  <c r="Q3025" i="1"/>
  <c r="Q3026" i="1"/>
  <c r="Q3027" i="1"/>
  <c r="Q3028" i="1"/>
  <c r="Q3029" i="1"/>
  <c r="Q3030" i="1"/>
  <c r="Q3031" i="1"/>
  <c r="Q3032" i="1"/>
  <c r="Q3033" i="1"/>
  <c r="Q3034" i="1"/>
  <c r="Q3035" i="1"/>
  <c r="Q3036" i="1"/>
  <c r="Q3037" i="1"/>
  <c r="Q3038" i="1"/>
  <c r="Q3039" i="1"/>
  <c r="Q3040" i="1"/>
  <c r="Q3041" i="1"/>
  <c r="Q3042" i="1"/>
  <c r="Q3043" i="1"/>
  <c r="Q3044" i="1"/>
  <c r="Q3045" i="1"/>
  <c r="Q3046" i="1"/>
  <c r="Q3047" i="1"/>
  <c r="Q3048" i="1"/>
  <c r="Q3049" i="1"/>
  <c r="Q3050" i="1"/>
  <c r="Q3051" i="1"/>
  <c r="Q3052" i="1"/>
  <c r="Q3053" i="1"/>
  <c r="Q3054" i="1"/>
  <c r="Q3055" i="1"/>
  <c r="Q3056" i="1"/>
  <c r="Q3057" i="1"/>
  <c r="Q3058" i="1"/>
  <c r="Q3059" i="1"/>
  <c r="Q3060" i="1"/>
  <c r="Q3061" i="1"/>
  <c r="Q3062" i="1"/>
  <c r="Q3063" i="1"/>
  <c r="Q3064" i="1"/>
  <c r="Q3065" i="1"/>
  <c r="Q3066" i="1"/>
  <c r="Q3067" i="1"/>
  <c r="Q3068" i="1"/>
  <c r="Q3069" i="1"/>
  <c r="Q3070" i="1"/>
  <c r="Q3071" i="1"/>
  <c r="Q3072" i="1"/>
  <c r="Q3073" i="1"/>
  <c r="Q3074" i="1"/>
  <c r="Q3075" i="1"/>
  <c r="Q3076" i="1"/>
  <c r="Q3077" i="1"/>
  <c r="Q3078" i="1"/>
  <c r="Q3079" i="1"/>
  <c r="Q3080" i="1"/>
  <c r="Q3081" i="1"/>
  <c r="Q3082" i="1"/>
  <c r="Q3083" i="1"/>
  <c r="Q3084" i="1"/>
  <c r="Q3085" i="1"/>
  <c r="Q3086" i="1"/>
  <c r="Q3087" i="1"/>
  <c r="Q3088" i="1"/>
  <c r="Q3089" i="1"/>
  <c r="Q3090" i="1"/>
  <c r="Q3091" i="1"/>
  <c r="Q3092" i="1"/>
  <c r="Q3093" i="1"/>
  <c r="Q3094" i="1"/>
  <c r="Q3095" i="1"/>
  <c r="Q3096" i="1"/>
  <c r="Q3097" i="1"/>
  <c r="Q3098" i="1"/>
  <c r="Q3099" i="1"/>
  <c r="Q3100" i="1"/>
  <c r="Q3101" i="1"/>
  <c r="Q3102" i="1"/>
  <c r="Q3103" i="1"/>
  <c r="Q3104" i="1"/>
  <c r="Q3105" i="1"/>
  <c r="Q3106" i="1"/>
  <c r="Q3107" i="1"/>
  <c r="Q3108" i="1"/>
  <c r="Q3109" i="1"/>
  <c r="Q3110" i="1"/>
  <c r="Q3111" i="1"/>
  <c r="Q3112" i="1"/>
  <c r="Q3113" i="1"/>
  <c r="Q3114" i="1"/>
  <c r="Q3115" i="1"/>
  <c r="Q3116" i="1"/>
  <c r="Q3117" i="1"/>
  <c r="Q3118" i="1"/>
  <c r="Q3119" i="1"/>
  <c r="Q3120" i="1"/>
  <c r="Q3121" i="1"/>
  <c r="Q3122" i="1"/>
  <c r="Q3123" i="1"/>
  <c r="Q3124" i="1"/>
  <c r="Q3125" i="1"/>
  <c r="Q3126" i="1"/>
  <c r="Q3127" i="1"/>
  <c r="Q3128" i="1"/>
  <c r="Q3129" i="1"/>
  <c r="Q3130" i="1"/>
  <c r="Q3131" i="1"/>
  <c r="Q3132" i="1"/>
  <c r="Q3133" i="1"/>
  <c r="Q3134" i="1"/>
  <c r="Q3135" i="1"/>
  <c r="Q3136" i="1"/>
  <c r="Q3137" i="1"/>
  <c r="Q3138" i="1"/>
  <c r="Q3139" i="1"/>
  <c r="Q3140" i="1"/>
  <c r="Q3141" i="1"/>
  <c r="Q3142" i="1"/>
  <c r="Q3143" i="1"/>
  <c r="Q3144" i="1"/>
  <c r="Q3145" i="1"/>
  <c r="Q3146" i="1"/>
  <c r="Q3147" i="1"/>
  <c r="Q3148" i="1"/>
  <c r="Q3149" i="1"/>
  <c r="Q3150" i="1"/>
  <c r="Q3151" i="1"/>
  <c r="Q3152" i="1"/>
  <c r="Q3153" i="1"/>
  <c r="Q3154" i="1"/>
  <c r="Q3155" i="1"/>
  <c r="Q3156" i="1"/>
  <c r="Q3157" i="1"/>
  <c r="Q3158" i="1"/>
  <c r="Q3159" i="1"/>
  <c r="Q3160" i="1"/>
  <c r="Q3161" i="1"/>
  <c r="Q3162" i="1"/>
  <c r="Q3163" i="1"/>
  <c r="Q3164" i="1"/>
  <c r="Q3165" i="1"/>
  <c r="Q3166" i="1"/>
  <c r="Q3167" i="1"/>
  <c r="Q3168" i="1"/>
  <c r="Q3169" i="1"/>
  <c r="Q3170" i="1"/>
  <c r="Q3171" i="1"/>
  <c r="Q3172" i="1"/>
  <c r="Q3173" i="1"/>
  <c r="Q3174" i="1"/>
  <c r="Q3175" i="1"/>
  <c r="Q3176" i="1"/>
  <c r="Q3177" i="1"/>
  <c r="Q3178" i="1"/>
  <c r="Q3179" i="1"/>
  <c r="Q3180" i="1"/>
  <c r="Q3181" i="1"/>
  <c r="Q3182" i="1"/>
  <c r="Q3183" i="1"/>
  <c r="Q3184" i="1"/>
  <c r="Q3185" i="1"/>
  <c r="Q3186" i="1"/>
  <c r="Q3187" i="1"/>
  <c r="Q3188" i="1"/>
  <c r="Q3189" i="1"/>
  <c r="Q3190" i="1"/>
  <c r="Q3191" i="1"/>
  <c r="Q3192" i="1"/>
  <c r="Q3193" i="1"/>
  <c r="Q3194" i="1"/>
  <c r="Q3195" i="1"/>
  <c r="Q3196" i="1"/>
  <c r="Q3197" i="1"/>
  <c r="Q3198" i="1"/>
  <c r="Q3199" i="1"/>
  <c r="Q3200" i="1"/>
  <c r="Q3201" i="1"/>
  <c r="Q3202" i="1"/>
  <c r="Q3203" i="1"/>
  <c r="Q3204" i="1"/>
  <c r="Q3205" i="1"/>
  <c r="Q3206" i="1"/>
  <c r="Q3207" i="1"/>
  <c r="Q3208" i="1"/>
  <c r="Q3209" i="1"/>
  <c r="Q3210" i="1"/>
  <c r="Q3211" i="1"/>
  <c r="Q3212" i="1"/>
  <c r="Q3213" i="1"/>
  <c r="Q3214" i="1"/>
  <c r="Q3215" i="1"/>
  <c r="Q3216" i="1"/>
  <c r="Q3217" i="1"/>
  <c r="Q3218" i="1"/>
  <c r="Q3219" i="1"/>
  <c r="Q3220" i="1"/>
  <c r="Q3221" i="1"/>
  <c r="Q3222" i="1"/>
  <c r="Q3223" i="1"/>
  <c r="Q3224" i="1"/>
  <c r="Q3225" i="1"/>
  <c r="Q3226" i="1"/>
  <c r="Q3227" i="1"/>
  <c r="Q3228" i="1"/>
  <c r="Q3229" i="1"/>
  <c r="Q3230" i="1"/>
  <c r="Q3231" i="1"/>
  <c r="Q3232" i="1"/>
  <c r="Q3233" i="1"/>
  <c r="Q3234" i="1"/>
  <c r="Q3235" i="1"/>
  <c r="Q3236" i="1"/>
  <c r="Q3237" i="1"/>
  <c r="Q3238" i="1"/>
  <c r="Q3239" i="1"/>
  <c r="Q3240" i="1"/>
  <c r="Q3241" i="1"/>
  <c r="Q3242" i="1"/>
  <c r="Q3243" i="1"/>
  <c r="Q3244" i="1"/>
  <c r="Q3245" i="1"/>
  <c r="Q3246" i="1"/>
  <c r="Q3247" i="1"/>
  <c r="Q3248" i="1"/>
  <c r="Q3249" i="1"/>
  <c r="Q3250" i="1"/>
  <c r="Q3251" i="1"/>
  <c r="Q3252" i="1"/>
  <c r="Q3253" i="1"/>
  <c r="Q3254" i="1"/>
  <c r="Q3255" i="1"/>
  <c r="Q3256" i="1"/>
  <c r="Q3257" i="1"/>
  <c r="Q3258" i="1"/>
  <c r="Q3259" i="1"/>
  <c r="Q3260" i="1"/>
  <c r="Q3261" i="1"/>
  <c r="Q3262" i="1"/>
  <c r="Q3263" i="1"/>
  <c r="Q3264" i="1"/>
  <c r="Q3265" i="1"/>
  <c r="Q3266" i="1"/>
  <c r="Q3267" i="1"/>
  <c r="Q3268" i="1"/>
  <c r="Q3269" i="1"/>
  <c r="Q3270" i="1"/>
  <c r="Q3271" i="1"/>
  <c r="Q3272" i="1"/>
  <c r="Q3273" i="1"/>
  <c r="Q3274" i="1"/>
  <c r="Q3275" i="1"/>
  <c r="Q3276" i="1"/>
  <c r="Q3277" i="1"/>
  <c r="Q3278" i="1"/>
  <c r="Q3279" i="1"/>
  <c r="Q3280" i="1"/>
  <c r="Q3281" i="1"/>
  <c r="Q3282" i="1"/>
  <c r="Q3283" i="1"/>
  <c r="Q3284" i="1"/>
  <c r="Q3285" i="1"/>
  <c r="Q3286" i="1"/>
  <c r="Q3287" i="1"/>
  <c r="Q3288" i="1"/>
  <c r="Q3289" i="1"/>
  <c r="Q3290" i="1"/>
  <c r="Q3291" i="1"/>
  <c r="Q3292" i="1"/>
  <c r="Q3293" i="1"/>
  <c r="Q3294" i="1"/>
  <c r="Q3295" i="1"/>
  <c r="Q3296" i="1"/>
  <c r="Q3297" i="1"/>
  <c r="Q3298" i="1"/>
  <c r="Q3299" i="1"/>
  <c r="Q3300" i="1"/>
  <c r="Q3301" i="1"/>
  <c r="Q3302" i="1"/>
  <c r="Q3303" i="1"/>
  <c r="Q3304" i="1"/>
  <c r="Q3305" i="1"/>
  <c r="Q3306" i="1"/>
  <c r="Q3307" i="1"/>
  <c r="Q3308" i="1"/>
  <c r="Q3309" i="1"/>
  <c r="Q3310" i="1"/>
  <c r="Q3311" i="1"/>
  <c r="Q3312" i="1"/>
  <c r="Q3313" i="1"/>
  <c r="Q3314" i="1"/>
  <c r="Q3315" i="1"/>
  <c r="Q3316" i="1"/>
  <c r="Q3317" i="1"/>
  <c r="Q3318" i="1"/>
  <c r="Q3319" i="1"/>
  <c r="Q3320" i="1"/>
  <c r="Q3321" i="1"/>
  <c r="Q3322" i="1"/>
  <c r="Q3323" i="1"/>
  <c r="Q3324" i="1"/>
  <c r="Q3325" i="1"/>
  <c r="Q3326" i="1"/>
  <c r="Q3327" i="1"/>
  <c r="Q3328" i="1"/>
  <c r="Q3329" i="1"/>
  <c r="Q3330" i="1"/>
  <c r="Q3331" i="1"/>
  <c r="Q3332" i="1"/>
  <c r="Q3333" i="1"/>
  <c r="Q3334" i="1"/>
  <c r="Q3335" i="1"/>
  <c r="Q3336" i="1"/>
  <c r="Q3337" i="1"/>
  <c r="Q3338" i="1"/>
  <c r="Q3339" i="1"/>
  <c r="Q3340" i="1"/>
  <c r="Q3341" i="1"/>
  <c r="Q3342" i="1"/>
  <c r="Q3343" i="1"/>
  <c r="Q3344" i="1"/>
  <c r="Q3345" i="1"/>
  <c r="Q3346" i="1"/>
  <c r="Q3347" i="1"/>
  <c r="Q3348" i="1"/>
  <c r="Q3349" i="1"/>
  <c r="Q3350" i="1"/>
  <c r="Q3351" i="1"/>
  <c r="Q3352" i="1"/>
  <c r="Q3353" i="1"/>
  <c r="Q3354" i="1"/>
  <c r="Q3355" i="1"/>
  <c r="Q3356" i="1"/>
  <c r="Q3357" i="1"/>
  <c r="Q3358" i="1"/>
  <c r="Q3359" i="1"/>
  <c r="Q3360" i="1"/>
  <c r="Q3361" i="1"/>
  <c r="Q3362" i="1"/>
  <c r="Q3363" i="1"/>
  <c r="Q3364" i="1"/>
  <c r="Q3365" i="1"/>
  <c r="Q3366" i="1"/>
  <c r="Q3367" i="1"/>
  <c r="Q3368" i="1"/>
  <c r="Q3369" i="1"/>
  <c r="Q3370" i="1"/>
  <c r="Q3371" i="1"/>
  <c r="Q3372" i="1"/>
  <c r="Q3373" i="1"/>
  <c r="Q3374" i="1"/>
  <c r="Q3375" i="1"/>
  <c r="Q3376" i="1"/>
  <c r="Q3377" i="1"/>
  <c r="Q3378" i="1"/>
  <c r="Q3379" i="1"/>
  <c r="Q3380" i="1"/>
  <c r="Q3381" i="1"/>
  <c r="Q3382" i="1"/>
  <c r="Q3383" i="1"/>
  <c r="Q3384" i="1"/>
  <c r="Q3385" i="1"/>
  <c r="Q3386" i="1"/>
  <c r="Q3387" i="1"/>
  <c r="Q3388" i="1"/>
  <c r="Q3389" i="1"/>
  <c r="Q3390" i="1"/>
  <c r="Q3391" i="1"/>
  <c r="Q3392" i="1"/>
  <c r="Q3393" i="1"/>
  <c r="Q3394" i="1"/>
  <c r="Q3395" i="1"/>
  <c r="Q3396" i="1"/>
  <c r="Q3397" i="1"/>
  <c r="Q3398" i="1"/>
  <c r="Q3399" i="1"/>
  <c r="Q3400" i="1"/>
  <c r="Q3401" i="1"/>
  <c r="Q3402" i="1"/>
  <c r="Q3403" i="1"/>
  <c r="Q3404" i="1"/>
  <c r="Q3405" i="1"/>
  <c r="Q3406" i="1"/>
  <c r="Q3407" i="1"/>
  <c r="Q3408" i="1"/>
  <c r="Q3409" i="1"/>
  <c r="Q3410" i="1"/>
  <c r="Q3411" i="1"/>
  <c r="Q3412" i="1"/>
  <c r="Q3413" i="1"/>
  <c r="Q3414" i="1"/>
  <c r="Q3415" i="1"/>
  <c r="Q3416" i="1"/>
  <c r="Q3417" i="1"/>
  <c r="Q3418" i="1"/>
  <c r="Q3419" i="1"/>
  <c r="Q3420" i="1"/>
  <c r="Q3421" i="1"/>
  <c r="Q3422" i="1"/>
  <c r="Q3423" i="1"/>
  <c r="Q3424" i="1"/>
  <c r="Q3425" i="1"/>
  <c r="Q3426" i="1"/>
  <c r="Q3427" i="1"/>
  <c r="Q3428" i="1"/>
  <c r="Q3429" i="1"/>
  <c r="Q3430" i="1"/>
  <c r="Q3431" i="1"/>
  <c r="Q3432" i="1"/>
  <c r="Q3433" i="1"/>
  <c r="Q3434" i="1"/>
  <c r="Q3435" i="1"/>
  <c r="Q3436" i="1"/>
  <c r="Q3437" i="1"/>
  <c r="Q3438" i="1"/>
  <c r="Q3439" i="1"/>
  <c r="Q3440" i="1"/>
  <c r="Q3441" i="1"/>
  <c r="Q3442" i="1"/>
  <c r="Q3443" i="1"/>
  <c r="Q3444" i="1"/>
  <c r="Q3445" i="1"/>
  <c r="Q3446" i="1"/>
  <c r="Q3447" i="1"/>
  <c r="Q3448" i="1"/>
  <c r="Q3449" i="1"/>
  <c r="Q3450" i="1"/>
  <c r="Q3451" i="1"/>
  <c r="Q3452" i="1"/>
  <c r="Q3453" i="1"/>
  <c r="Q3454" i="1"/>
  <c r="Q3455" i="1"/>
  <c r="Q3456" i="1"/>
  <c r="Q3457" i="1"/>
  <c r="Q3458" i="1"/>
  <c r="Q3459" i="1"/>
  <c r="Q3460" i="1"/>
  <c r="Q3461" i="1"/>
  <c r="Q3462" i="1"/>
  <c r="Q3463" i="1"/>
  <c r="Q3464" i="1"/>
  <c r="Q3465" i="1"/>
  <c r="Q3466" i="1"/>
  <c r="Q3467" i="1"/>
  <c r="Q3468" i="1"/>
  <c r="Q3469" i="1"/>
  <c r="Q3470" i="1"/>
  <c r="Q3471" i="1"/>
  <c r="Q3472" i="1"/>
  <c r="Q3473" i="1"/>
  <c r="Q3474" i="1"/>
  <c r="Q3475" i="1"/>
  <c r="Q3476" i="1"/>
  <c r="Q3477" i="1"/>
  <c r="Q3478" i="1"/>
  <c r="Q3479" i="1"/>
  <c r="Q3480" i="1"/>
  <c r="Q3481" i="1"/>
  <c r="Q3482" i="1"/>
  <c r="Q3483" i="1"/>
  <c r="Q3484" i="1"/>
  <c r="Q3485" i="1"/>
  <c r="Q3486" i="1"/>
  <c r="Q3487" i="1"/>
  <c r="Q3488" i="1"/>
  <c r="Q3489" i="1"/>
  <c r="Q3490" i="1"/>
  <c r="Q3491" i="1"/>
  <c r="Q3492" i="1"/>
  <c r="Q3493" i="1"/>
  <c r="Q3494" i="1"/>
  <c r="Q3495" i="1"/>
  <c r="Q3496" i="1"/>
  <c r="Q3497" i="1"/>
  <c r="Q3498" i="1"/>
  <c r="Q3499" i="1"/>
  <c r="Q3500" i="1"/>
  <c r="Q3501" i="1"/>
  <c r="Q3502" i="1"/>
  <c r="Q3503" i="1"/>
  <c r="Q3504" i="1"/>
  <c r="Q3505" i="1"/>
  <c r="Q3506" i="1"/>
  <c r="Q3507" i="1"/>
  <c r="Q3508" i="1"/>
  <c r="Q3509" i="1"/>
  <c r="Q3510" i="1"/>
  <c r="Q3511" i="1"/>
  <c r="Q3512" i="1"/>
  <c r="Q3513" i="1"/>
  <c r="Q3514" i="1"/>
  <c r="Q3515" i="1"/>
  <c r="Q3516" i="1"/>
  <c r="Q3517" i="1"/>
  <c r="Q3518" i="1"/>
  <c r="Q3519" i="1"/>
  <c r="Q3520" i="1"/>
  <c r="Q3521" i="1"/>
  <c r="Q3522" i="1"/>
  <c r="Q3523" i="1"/>
  <c r="Q3524" i="1"/>
  <c r="Q3525" i="1"/>
  <c r="Q3526" i="1"/>
  <c r="Q3527" i="1"/>
  <c r="Q3528" i="1"/>
  <c r="Q3529" i="1"/>
  <c r="Q3530" i="1"/>
  <c r="Q3531" i="1"/>
  <c r="Q3532" i="1"/>
  <c r="Q3533" i="1"/>
  <c r="Q3534" i="1"/>
  <c r="Q3535" i="1"/>
  <c r="Q3536" i="1"/>
  <c r="Q3537" i="1"/>
  <c r="Q3538" i="1"/>
  <c r="Q3539" i="1"/>
  <c r="Q3540" i="1"/>
  <c r="Q3541" i="1"/>
  <c r="Q3542" i="1"/>
  <c r="Q3543" i="1"/>
  <c r="Q3544" i="1"/>
  <c r="Q3545" i="1"/>
  <c r="Q3546" i="1"/>
  <c r="Q3547" i="1"/>
  <c r="Q3548" i="1"/>
  <c r="Q3549" i="1"/>
  <c r="Q3550" i="1"/>
  <c r="Q3551" i="1"/>
  <c r="Q3552" i="1"/>
  <c r="Q3553" i="1"/>
  <c r="Q3554" i="1"/>
  <c r="Q3555" i="1"/>
  <c r="Q3556" i="1"/>
  <c r="Q3557" i="1"/>
  <c r="Q3558" i="1"/>
  <c r="Q3559" i="1"/>
  <c r="Q3560" i="1"/>
  <c r="Q3561" i="1"/>
  <c r="Q3562" i="1"/>
  <c r="Q3563" i="1"/>
  <c r="Q3564" i="1"/>
  <c r="Q3565" i="1"/>
  <c r="Q3566" i="1"/>
  <c r="Q3567" i="1"/>
  <c r="Q3568" i="1"/>
  <c r="Q3569" i="1"/>
  <c r="Q3570" i="1"/>
  <c r="Q3571" i="1"/>
  <c r="Q3572" i="1"/>
  <c r="Q3573" i="1"/>
  <c r="Q3574" i="1"/>
  <c r="Q3575" i="1"/>
  <c r="Q3576" i="1"/>
  <c r="Q3577" i="1"/>
  <c r="Q3578" i="1"/>
  <c r="Q3579" i="1"/>
  <c r="Q3580" i="1"/>
  <c r="Q3581" i="1"/>
  <c r="Q3582" i="1"/>
  <c r="Q3583" i="1"/>
  <c r="Q3584" i="1"/>
  <c r="Q3585" i="1"/>
  <c r="Q3586" i="1"/>
  <c r="Q3587" i="1"/>
  <c r="Q3588" i="1"/>
  <c r="Q3589" i="1"/>
  <c r="Q3590" i="1"/>
  <c r="Q3591" i="1"/>
  <c r="Q3592" i="1"/>
  <c r="Q3593" i="1"/>
  <c r="Q3594" i="1"/>
  <c r="Q3595" i="1"/>
  <c r="Q3596" i="1"/>
  <c r="Q3597" i="1"/>
  <c r="Q3598" i="1"/>
  <c r="Q3599" i="1"/>
  <c r="Q3600" i="1"/>
  <c r="Q3601" i="1"/>
  <c r="Q3602" i="1"/>
  <c r="Q3603" i="1"/>
  <c r="Q3604" i="1"/>
  <c r="Q3605" i="1"/>
  <c r="Q3606" i="1"/>
  <c r="Q3607" i="1"/>
  <c r="Q3608" i="1"/>
  <c r="Q3609" i="1"/>
  <c r="Q3610" i="1"/>
  <c r="Q3611" i="1"/>
  <c r="Q3612" i="1"/>
  <c r="Q3613" i="1"/>
  <c r="Q3614" i="1"/>
  <c r="Q3615" i="1"/>
  <c r="Q3616" i="1"/>
  <c r="Q3617" i="1"/>
  <c r="Q3618" i="1"/>
  <c r="Q3619" i="1"/>
  <c r="Q3620" i="1"/>
  <c r="Q3621" i="1"/>
  <c r="Q3622" i="1"/>
  <c r="Q3623" i="1"/>
  <c r="Q3624" i="1"/>
  <c r="Q3625" i="1"/>
  <c r="Q3626" i="1"/>
  <c r="Q3627" i="1"/>
  <c r="Q3628" i="1"/>
  <c r="Q3629" i="1"/>
  <c r="Q3630" i="1"/>
  <c r="Q3631" i="1"/>
  <c r="Q3632" i="1"/>
  <c r="Q3633" i="1"/>
  <c r="Q3634" i="1"/>
  <c r="Q3635" i="1"/>
  <c r="Q3636" i="1"/>
  <c r="Q3637" i="1"/>
  <c r="Q3638" i="1"/>
  <c r="Q3639" i="1"/>
  <c r="Q3640" i="1"/>
  <c r="Q3641" i="1"/>
  <c r="Q3642" i="1"/>
  <c r="Q3643" i="1"/>
  <c r="Q3644" i="1"/>
  <c r="Q3645" i="1"/>
  <c r="Q3646" i="1"/>
  <c r="Q3647" i="1"/>
  <c r="Q3648" i="1"/>
  <c r="Q3649" i="1"/>
  <c r="Q3650" i="1"/>
  <c r="Q3651" i="1"/>
  <c r="Q3652" i="1"/>
  <c r="Q3653" i="1"/>
  <c r="Q3654" i="1"/>
  <c r="Q3655" i="1"/>
  <c r="Q3656" i="1"/>
  <c r="Q3657" i="1"/>
  <c r="Q3658" i="1"/>
  <c r="Q3659" i="1"/>
  <c r="Q3660" i="1"/>
  <c r="Q3661" i="1"/>
  <c r="Q3662" i="1"/>
  <c r="Q3663" i="1"/>
  <c r="Q3664" i="1"/>
  <c r="Q3665" i="1"/>
  <c r="Q3666" i="1"/>
  <c r="Q3667" i="1"/>
  <c r="Q3668" i="1"/>
  <c r="Q3669" i="1"/>
  <c r="Q3670" i="1"/>
  <c r="Q3671" i="1"/>
  <c r="Q3672" i="1"/>
  <c r="Q3673" i="1"/>
  <c r="Q3674" i="1"/>
  <c r="Q3675" i="1"/>
  <c r="Q3676" i="1"/>
  <c r="Q3677" i="1"/>
  <c r="Q3678" i="1"/>
  <c r="Q3679" i="1"/>
  <c r="Q3680" i="1"/>
  <c r="Q3681" i="1"/>
  <c r="Q3682" i="1"/>
  <c r="Q3683" i="1"/>
  <c r="Q3684" i="1"/>
  <c r="Q3685" i="1"/>
  <c r="Q3686" i="1"/>
  <c r="Q3687" i="1"/>
  <c r="Q3688" i="1"/>
  <c r="Q3689" i="1"/>
  <c r="Q3690" i="1"/>
  <c r="Q3691" i="1"/>
  <c r="Q3692" i="1"/>
  <c r="Q3693" i="1"/>
  <c r="Q3694" i="1"/>
  <c r="Q3695" i="1"/>
  <c r="Q3696" i="1"/>
  <c r="Q3697" i="1"/>
  <c r="Q3698" i="1"/>
  <c r="Q3699" i="1"/>
  <c r="Q3700" i="1"/>
  <c r="Q3701" i="1"/>
  <c r="Q3702" i="1"/>
  <c r="Q3703" i="1"/>
  <c r="Q3704" i="1"/>
  <c r="Q3705" i="1"/>
  <c r="Q3706" i="1"/>
  <c r="Q3707" i="1"/>
  <c r="Q3708" i="1"/>
  <c r="Q3709" i="1"/>
  <c r="Q3710" i="1"/>
  <c r="Q3711" i="1"/>
  <c r="Q3712" i="1"/>
  <c r="Q3713" i="1"/>
  <c r="Q3714" i="1"/>
  <c r="Q3715" i="1"/>
  <c r="Q3716" i="1"/>
  <c r="Q3717" i="1"/>
  <c r="Q3718" i="1"/>
  <c r="Q3719" i="1"/>
  <c r="Q3720" i="1"/>
  <c r="Q3721" i="1"/>
  <c r="Q3722" i="1"/>
  <c r="Q3723" i="1"/>
  <c r="Q3724" i="1"/>
  <c r="Q3725" i="1"/>
  <c r="Q3726" i="1"/>
  <c r="Q3727" i="1"/>
  <c r="Q3728" i="1"/>
  <c r="Q3729" i="1"/>
  <c r="Q3730" i="1"/>
  <c r="Q3731" i="1"/>
  <c r="Q3732" i="1"/>
  <c r="Q3733" i="1"/>
  <c r="Q3734" i="1"/>
  <c r="Q3735" i="1"/>
  <c r="Q3736" i="1"/>
  <c r="Q3737" i="1"/>
  <c r="Q3738" i="1"/>
  <c r="Q3739" i="1"/>
  <c r="Q3740" i="1"/>
  <c r="Q3741" i="1"/>
  <c r="Q3742" i="1"/>
  <c r="Q3743" i="1"/>
  <c r="Q3744" i="1"/>
  <c r="Q3745" i="1"/>
  <c r="Q3746" i="1"/>
  <c r="Q3747" i="1"/>
  <c r="Q3748" i="1"/>
  <c r="Q3749" i="1"/>
  <c r="Q3750" i="1"/>
  <c r="Q3751" i="1"/>
  <c r="Q3752" i="1"/>
  <c r="Q3753" i="1"/>
  <c r="Q3754" i="1"/>
  <c r="Q3755" i="1"/>
  <c r="Q3756" i="1"/>
  <c r="Q3757" i="1"/>
  <c r="Q3758" i="1"/>
  <c r="Q3759" i="1"/>
  <c r="Q3760" i="1"/>
  <c r="Q3761" i="1"/>
  <c r="Q3762" i="1"/>
  <c r="Q3763" i="1"/>
  <c r="Q3764" i="1"/>
  <c r="Q3765" i="1"/>
  <c r="Q3766" i="1"/>
  <c r="Q3767" i="1"/>
  <c r="Q3768" i="1"/>
  <c r="Q3769" i="1"/>
  <c r="Q3770" i="1"/>
  <c r="Q3771" i="1"/>
  <c r="Q3772" i="1"/>
  <c r="Q3773" i="1"/>
  <c r="Q3774" i="1"/>
  <c r="Q3775" i="1"/>
  <c r="Q3776" i="1"/>
  <c r="Q3777" i="1"/>
  <c r="Q3778" i="1"/>
  <c r="Q3779" i="1"/>
  <c r="Q3780" i="1"/>
  <c r="Q3781" i="1"/>
  <c r="Q3782" i="1"/>
  <c r="Q3783" i="1"/>
  <c r="Q3784" i="1"/>
  <c r="Q3785" i="1"/>
  <c r="Q3786" i="1"/>
  <c r="Q3787" i="1"/>
  <c r="Q3788" i="1"/>
  <c r="Q3789" i="1"/>
  <c r="Q3790" i="1"/>
  <c r="Q3791" i="1"/>
  <c r="Q3792" i="1"/>
  <c r="Q3793" i="1"/>
  <c r="Q3794" i="1"/>
  <c r="Q3795" i="1"/>
  <c r="Q3796" i="1"/>
  <c r="Q3797" i="1"/>
  <c r="Q3798" i="1"/>
  <c r="Q3799" i="1"/>
  <c r="Q3800" i="1"/>
  <c r="Q3801" i="1"/>
  <c r="Q3802" i="1"/>
  <c r="Q3803" i="1"/>
  <c r="Q3804" i="1"/>
  <c r="Q3805" i="1"/>
  <c r="Q3806" i="1"/>
  <c r="Q3807" i="1"/>
  <c r="Q3808" i="1"/>
  <c r="Q3809" i="1"/>
  <c r="Q3810" i="1"/>
  <c r="Q3811" i="1"/>
  <c r="Q3812" i="1"/>
  <c r="Q3813" i="1"/>
  <c r="Q3814" i="1"/>
  <c r="Q3815" i="1"/>
  <c r="Q3816" i="1"/>
  <c r="Q3817" i="1"/>
  <c r="Q3818" i="1"/>
  <c r="Q3819" i="1"/>
  <c r="Q3820" i="1"/>
  <c r="Q3821" i="1"/>
  <c r="Q3822" i="1"/>
  <c r="Q3823" i="1"/>
  <c r="Q3824" i="1"/>
  <c r="Q3825" i="1"/>
  <c r="Q3826" i="1"/>
  <c r="Q3827" i="1"/>
  <c r="Q3828" i="1"/>
  <c r="Q3829" i="1"/>
  <c r="Q3830" i="1"/>
  <c r="Q3831" i="1"/>
  <c r="Q3832" i="1"/>
  <c r="Q3833" i="1"/>
  <c r="Q3834" i="1"/>
  <c r="Q3835" i="1"/>
  <c r="Q3836" i="1"/>
  <c r="Q3837" i="1"/>
  <c r="Q3838" i="1"/>
  <c r="Q3839" i="1"/>
  <c r="Q3840" i="1"/>
  <c r="Q3841" i="1"/>
  <c r="Q3842" i="1"/>
  <c r="Q3843" i="1"/>
  <c r="Q3844" i="1"/>
  <c r="Q3845" i="1"/>
  <c r="Q3846" i="1"/>
  <c r="Q3847" i="1"/>
  <c r="Q3848" i="1"/>
  <c r="Q3849" i="1"/>
  <c r="Q3850" i="1"/>
  <c r="Q3851" i="1"/>
  <c r="Q3852" i="1"/>
  <c r="Q3853" i="1"/>
  <c r="Q3854" i="1"/>
  <c r="Q3855" i="1"/>
  <c r="Q3856" i="1"/>
  <c r="Q3857" i="1"/>
  <c r="Q3858" i="1"/>
  <c r="Q3859" i="1"/>
  <c r="Q3860" i="1"/>
  <c r="Q3861" i="1"/>
  <c r="Q3862" i="1"/>
  <c r="Q3863" i="1"/>
  <c r="Q3864" i="1"/>
  <c r="Q3865" i="1"/>
  <c r="Q3866" i="1"/>
  <c r="Q3867" i="1"/>
  <c r="Q3868" i="1"/>
  <c r="Q3869" i="1"/>
  <c r="Q3870" i="1"/>
  <c r="Q3871" i="1"/>
  <c r="Q3872" i="1"/>
  <c r="Q3873" i="1"/>
  <c r="Q3874" i="1"/>
  <c r="Q3875" i="1"/>
  <c r="Q3876" i="1"/>
  <c r="Q3877" i="1"/>
  <c r="Q3878" i="1"/>
  <c r="Q3879" i="1"/>
  <c r="Q3880" i="1"/>
  <c r="Q3881" i="1"/>
  <c r="Q3882" i="1"/>
  <c r="Q3883" i="1"/>
  <c r="Q3884" i="1"/>
  <c r="Q3885" i="1"/>
  <c r="Q3886" i="1"/>
  <c r="Q3887" i="1"/>
  <c r="Q3888" i="1"/>
  <c r="Q3889" i="1"/>
  <c r="Q3890" i="1"/>
  <c r="Q3891" i="1"/>
  <c r="Q3892" i="1"/>
  <c r="Q3893" i="1"/>
  <c r="Q3894" i="1"/>
  <c r="Q3895" i="1"/>
  <c r="Q3896" i="1"/>
  <c r="Q3897" i="1"/>
  <c r="Q3898" i="1"/>
  <c r="Q3899" i="1"/>
  <c r="Q3900" i="1"/>
  <c r="Q3901" i="1"/>
  <c r="Q3902" i="1"/>
  <c r="Q3903" i="1"/>
  <c r="Q3904" i="1"/>
  <c r="Q3905" i="1"/>
  <c r="Q3906" i="1"/>
  <c r="Q3907" i="1"/>
  <c r="Q3908" i="1"/>
  <c r="Q3909" i="1"/>
  <c r="Q3910" i="1"/>
  <c r="Q3911" i="1"/>
  <c r="Q3912" i="1"/>
  <c r="Q3913" i="1"/>
  <c r="Q3914" i="1"/>
  <c r="Q3915" i="1"/>
  <c r="Q3916" i="1"/>
  <c r="Q3917" i="1"/>
  <c r="Q3918" i="1"/>
  <c r="Q3919" i="1"/>
  <c r="Q3920" i="1"/>
  <c r="Q3921" i="1"/>
  <c r="Q3922" i="1"/>
  <c r="Q3923" i="1"/>
  <c r="Q3924" i="1"/>
  <c r="Q3925" i="1"/>
  <c r="Q3926" i="1"/>
  <c r="Q3927" i="1"/>
  <c r="Q3928" i="1"/>
  <c r="Q3929" i="1"/>
  <c r="Q3930" i="1"/>
  <c r="Q3931" i="1"/>
  <c r="Q3932" i="1"/>
  <c r="Q3933" i="1"/>
  <c r="Q3934" i="1"/>
  <c r="Q3935" i="1"/>
  <c r="Q3936" i="1"/>
  <c r="Q3937" i="1"/>
  <c r="Q3938" i="1"/>
  <c r="Q3939" i="1"/>
  <c r="Q3940" i="1"/>
  <c r="Q3941" i="1"/>
  <c r="Q3942" i="1"/>
  <c r="Q3943" i="1"/>
  <c r="Q3944" i="1"/>
  <c r="Q3945" i="1"/>
  <c r="Q3946" i="1"/>
  <c r="Q3947" i="1"/>
  <c r="Q3948" i="1"/>
  <c r="Q3949" i="1"/>
  <c r="Q3950" i="1"/>
  <c r="Q3951" i="1"/>
  <c r="Q3952" i="1"/>
  <c r="Q3953" i="1"/>
  <c r="Q3954" i="1"/>
  <c r="Q3955" i="1"/>
  <c r="Q3956" i="1"/>
  <c r="Q3957" i="1"/>
  <c r="Q3958" i="1"/>
  <c r="Q3959" i="1"/>
  <c r="Q3960" i="1"/>
  <c r="Q3961" i="1"/>
  <c r="Q3962" i="1"/>
  <c r="Q3963" i="1"/>
  <c r="Q3964" i="1"/>
  <c r="Q3965" i="1"/>
  <c r="Q3966" i="1"/>
  <c r="Q3967" i="1"/>
  <c r="Q3968" i="1"/>
  <c r="Q3969" i="1"/>
  <c r="Q3970" i="1"/>
  <c r="Q3971" i="1"/>
  <c r="Q3972" i="1"/>
  <c r="Q3973" i="1"/>
  <c r="Q3974" i="1"/>
  <c r="Q3975" i="1"/>
  <c r="Q3976" i="1"/>
  <c r="Q3977" i="1"/>
  <c r="Q3978" i="1"/>
  <c r="Q3979" i="1"/>
  <c r="Q3980" i="1"/>
  <c r="Q3981" i="1"/>
  <c r="Q3982" i="1"/>
  <c r="Q3983" i="1"/>
  <c r="Q3984" i="1"/>
  <c r="Q3985" i="1"/>
  <c r="Q3986" i="1"/>
  <c r="Q3987" i="1"/>
  <c r="Q3988" i="1"/>
  <c r="Q3989" i="1"/>
  <c r="Q3990" i="1"/>
  <c r="Q3991" i="1"/>
  <c r="Q3992" i="1"/>
  <c r="Q3993" i="1"/>
  <c r="Q3994" i="1"/>
  <c r="Q3995" i="1"/>
  <c r="Q3996" i="1"/>
  <c r="Q3997" i="1"/>
  <c r="Q3998" i="1"/>
  <c r="Q3999" i="1"/>
  <c r="Q4000" i="1"/>
  <c r="Q4001" i="1"/>
  <c r="Q4002" i="1"/>
  <c r="Q4003" i="1"/>
  <c r="Q4004" i="1"/>
  <c r="Q4005" i="1"/>
  <c r="Q4006" i="1"/>
  <c r="Q4007" i="1"/>
  <c r="Q4008" i="1"/>
  <c r="Q4009" i="1"/>
  <c r="Q4010" i="1"/>
  <c r="Q4011" i="1"/>
  <c r="Q4012" i="1"/>
  <c r="Q4013" i="1"/>
  <c r="Q4014" i="1"/>
  <c r="Q4015" i="1"/>
  <c r="Q4016" i="1"/>
  <c r="Q4017" i="1"/>
  <c r="Q4018" i="1"/>
  <c r="Q4019" i="1"/>
  <c r="Q4020" i="1"/>
  <c r="Q4021" i="1"/>
  <c r="Q4022" i="1"/>
  <c r="Q4023" i="1"/>
  <c r="Q4024" i="1"/>
  <c r="Q4025" i="1"/>
  <c r="Q4026" i="1"/>
  <c r="Q4027" i="1"/>
  <c r="Q4028" i="1"/>
  <c r="Q4029" i="1"/>
  <c r="Q4030" i="1"/>
  <c r="Q4031" i="1"/>
  <c r="Q4032" i="1"/>
  <c r="Q4033" i="1"/>
  <c r="Q4034" i="1"/>
  <c r="Q4035" i="1"/>
  <c r="Q4036" i="1"/>
  <c r="Q4037" i="1"/>
  <c r="Q4038" i="1"/>
  <c r="Q4039" i="1"/>
  <c r="Q4040" i="1"/>
  <c r="Q4041" i="1"/>
  <c r="Q4042" i="1"/>
  <c r="Q4043" i="1"/>
  <c r="Q4044" i="1"/>
  <c r="Q4045" i="1"/>
  <c r="Q4046" i="1"/>
  <c r="Q4047" i="1"/>
  <c r="Q4048" i="1"/>
  <c r="Q4049" i="1"/>
  <c r="Q4050" i="1"/>
  <c r="Q4051" i="1"/>
  <c r="Q4052" i="1"/>
  <c r="Q4053" i="1"/>
  <c r="Q4054" i="1"/>
  <c r="Q4055" i="1"/>
  <c r="Q4056" i="1"/>
  <c r="Q4057" i="1"/>
  <c r="Q4058" i="1"/>
  <c r="Q4059" i="1"/>
  <c r="Q4060" i="1"/>
  <c r="Q4061" i="1"/>
  <c r="Q4062" i="1"/>
  <c r="Q4063" i="1"/>
  <c r="Q4064" i="1"/>
  <c r="Q4065" i="1"/>
  <c r="Q4066" i="1"/>
  <c r="Q4067" i="1"/>
  <c r="Q4068" i="1"/>
  <c r="Q4069" i="1"/>
  <c r="Q4070" i="1"/>
  <c r="Q4071" i="1"/>
  <c r="Q4072" i="1"/>
  <c r="Q4073" i="1"/>
  <c r="Q4074" i="1"/>
  <c r="Q4075" i="1"/>
  <c r="Q4076" i="1"/>
  <c r="Q4077" i="1"/>
  <c r="Q4078" i="1"/>
  <c r="Q4079" i="1"/>
  <c r="Q4080" i="1"/>
  <c r="Q4081" i="1"/>
  <c r="Q4082" i="1"/>
  <c r="Q4083" i="1"/>
  <c r="Q4084" i="1"/>
  <c r="Q4085" i="1"/>
  <c r="Q4086" i="1"/>
  <c r="Q4087" i="1"/>
  <c r="Q4088" i="1"/>
  <c r="Q4089" i="1"/>
  <c r="Q4090" i="1"/>
  <c r="Q4091" i="1"/>
  <c r="Q4092" i="1"/>
  <c r="Q4093" i="1"/>
  <c r="Q4094" i="1"/>
  <c r="Q4095" i="1"/>
  <c r="Q4096" i="1"/>
  <c r="Q4097" i="1"/>
  <c r="Q4098" i="1"/>
  <c r="Q4099" i="1"/>
  <c r="Q4100" i="1"/>
  <c r="Q4101" i="1"/>
  <c r="Q4102" i="1"/>
  <c r="Q4103" i="1"/>
  <c r="Q4104" i="1"/>
  <c r="Q4105" i="1"/>
  <c r="Q4106" i="1"/>
  <c r="Q4107" i="1"/>
  <c r="Q4108" i="1"/>
  <c r="Q4109" i="1"/>
  <c r="Q4110" i="1"/>
  <c r="Q4111" i="1"/>
  <c r="Q4112" i="1"/>
  <c r="Q4113" i="1"/>
  <c r="Q4114" i="1"/>
  <c r="Q4115" i="1"/>
  <c r="Q4116" i="1"/>
  <c r="Q4117" i="1"/>
  <c r="Q4118" i="1"/>
  <c r="Q4119" i="1"/>
  <c r="Q4120" i="1"/>
  <c r="Q4121" i="1"/>
  <c r="Q4122" i="1"/>
  <c r="Q4123" i="1"/>
  <c r="Q4124" i="1"/>
  <c r="Q4125" i="1"/>
  <c r="Q4126" i="1"/>
  <c r="Q4127" i="1"/>
  <c r="Q4128" i="1"/>
  <c r="Q4129" i="1"/>
  <c r="Q4130" i="1"/>
  <c r="Q4131" i="1"/>
  <c r="Q4132" i="1"/>
  <c r="Q4133" i="1"/>
  <c r="Q4134" i="1"/>
  <c r="Q4135" i="1"/>
  <c r="Q4136" i="1"/>
  <c r="Q4137" i="1"/>
  <c r="Q4138" i="1"/>
  <c r="Q4139" i="1"/>
  <c r="Q4140" i="1"/>
  <c r="Q4141" i="1"/>
  <c r="Q4142" i="1"/>
  <c r="Q4143" i="1"/>
  <c r="Q4144" i="1"/>
  <c r="Q4145" i="1"/>
  <c r="Q4146" i="1"/>
  <c r="Q4147" i="1"/>
  <c r="Q4148" i="1"/>
  <c r="Q4149" i="1"/>
  <c r="Q4150" i="1"/>
  <c r="Q4151" i="1"/>
  <c r="Q4152" i="1"/>
  <c r="Q4153" i="1"/>
  <c r="Q4154" i="1"/>
  <c r="Q4155" i="1"/>
  <c r="Q4156" i="1"/>
  <c r="Q4157" i="1"/>
  <c r="Q4158" i="1"/>
  <c r="Q4159" i="1"/>
  <c r="Q4160" i="1"/>
  <c r="Q4161" i="1"/>
  <c r="Q4162" i="1"/>
  <c r="Q4163" i="1"/>
  <c r="Q4164" i="1"/>
  <c r="Q4165" i="1"/>
  <c r="Q4166" i="1"/>
  <c r="Q4167" i="1"/>
  <c r="Q4168" i="1"/>
  <c r="Q4169" i="1"/>
  <c r="Q4170" i="1"/>
  <c r="Q4171" i="1"/>
  <c r="Q4172" i="1"/>
  <c r="Q4173" i="1"/>
  <c r="Q4174" i="1"/>
  <c r="Q4175" i="1"/>
  <c r="Q4176" i="1"/>
  <c r="Q4177" i="1"/>
  <c r="Q4178" i="1"/>
  <c r="Q4179" i="1"/>
  <c r="Q4180" i="1"/>
  <c r="Q4181" i="1"/>
  <c r="Q4182" i="1"/>
  <c r="Q4183" i="1"/>
  <c r="Q4184" i="1"/>
  <c r="Q4185" i="1"/>
  <c r="Q4186" i="1"/>
  <c r="Q4187" i="1"/>
  <c r="Q4188" i="1"/>
  <c r="Q4189" i="1"/>
  <c r="Q4190" i="1"/>
  <c r="Q4191" i="1"/>
  <c r="Q4192" i="1"/>
  <c r="Q4193" i="1"/>
  <c r="Q4194" i="1"/>
  <c r="Q4195" i="1"/>
  <c r="Q4196" i="1"/>
  <c r="Q4197" i="1"/>
  <c r="Q4198" i="1"/>
  <c r="Q4199" i="1"/>
  <c r="Q4200" i="1"/>
  <c r="Q4201" i="1"/>
  <c r="Q4202" i="1"/>
  <c r="Q4203" i="1"/>
  <c r="Q4204" i="1"/>
  <c r="Q4205" i="1"/>
  <c r="Q4206" i="1"/>
  <c r="Q4207" i="1"/>
  <c r="Q4208" i="1"/>
  <c r="Q4209" i="1"/>
  <c r="Q4210" i="1"/>
  <c r="Q4211" i="1"/>
  <c r="Q4212" i="1"/>
  <c r="Q4213" i="1"/>
  <c r="Q4214" i="1"/>
  <c r="Q4215" i="1"/>
  <c r="Q4216" i="1"/>
  <c r="Q4217" i="1"/>
  <c r="Q4218" i="1"/>
  <c r="Q4219" i="1"/>
  <c r="Q4220" i="1"/>
  <c r="Q4221" i="1"/>
  <c r="Q4222" i="1"/>
  <c r="Q4223" i="1"/>
  <c r="Q4224" i="1"/>
  <c r="Q4225" i="1"/>
  <c r="Q4226" i="1"/>
  <c r="Q4227" i="1"/>
  <c r="Q4228" i="1"/>
  <c r="Q4229" i="1"/>
  <c r="Q4230" i="1"/>
  <c r="Q4231" i="1"/>
  <c r="Q4232" i="1"/>
  <c r="Q4233" i="1"/>
  <c r="Q4234" i="1"/>
  <c r="Q4235" i="1"/>
  <c r="Q4236" i="1"/>
  <c r="Q4237" i="1"/>
  <c r="Q4238" i="1"/>
  <c r="Q4239" i="1"/>
  <c r="Q4240" i="1"/>
  <c r="Q4241" i="1"/>
  <c r="Q4242" i="1"/>
  <c r="Q4243" i="1"/>
  <c r="Q4244" i="1"/>
  <c r="Q4245" i="1"/>
  <c r="Q4246" i="1"/>
  <c r="Q4247" i="1"/>
  <c r="Q4248" i="1"/>
  <c r="Q4249" i="1"/>
  <c r="Q4250" i="1"/>
  <c r="Q4251" i="1"/>
  <c r="Q4252" i="1"/>
  <c r="Q4253" i="1"/>
  <c r="Q4254" i="1"/>
  <c r="Q4255" i="1"/>
  <c r="Q4256" i="1"/>
  <c r="Q4257" i="1"/>
  <c r="Q4258" i="1"/>
  <c r="Q4259" i="1"/>
  <c r="Q4260" i="1"/>
  <c r="Q4261" i="1"/>
  <c r="Q4262" i="1"/>
  <c r="Q4263" i="1"/>
  <c r="Q4264" i="1"/>
  <c r="Q4265" i="1"/>
  <c r="Q4266" i="1"/>
  <c r="Q4267" i="1"/>
  <c r="Q4268" i="1"/>
  <c r="Q4269" i="1"/>
  <c r="Q4270" i="1"/>
  <c r="Q4271" i="1"/>
  <c r="Q4272" i="1"/>
  <c r="Q4273" i="1"/>
  <c r="Q4274" i="1"/>
  <c r="Q4275" i="1"/>
  <c r="Q4276" i="1"/>
  <c r="Q4277" i="1"/>
  <c r="Q4278" i="1"/>
  <c r="Q4279" i="1"/>
  <c r="Q4280" i="1"/>
  <c r="Q4281" i="1"/>
  <c r="Q4282" i="1"/>
  <c r="Q4283" i="1"/>
  <c r="Q4284" i="1"/>
  <c r="Q4285" i="1"/>
  <c r="Q4286" i="1"/>
  <c r="Q4287" i="1"/>
  <c r="Q4288" i="1"/>
  <c r="Q4289" i="1"/>
  <c r="Q4290" i="1"/>
  <c r="Q4291" i="1"/>
  <c r="Q4292" i="1"/>
  <c r="Q4293" i="1"/>
  <c r="Q4294" i="1"/>
  <c r="Q4295" i="1"/>
  <c r="Q4296" i="1"/>
  <c r="Q4297" i="1"/>
  <c r="Q4298" i="1"/>
  <c r="Q4299" i="1"/>
  <c r="Q4300" i="1"/>
  <c r="Q4301" i="1"/>
  <c r="Q4302" i="1"/>
  <c r="Q4303" i="1"/>
  <c r="Q4304" i="1"/>
  <c r="Q4305" i="1"/>
  <c r="Q4306" i="1"/>
  <c r="Q4307" i="1"/>
  <c r="Q4308" i="1"/>
  <c r="Q4309" i="1"/>
  <c r="Q4310" i="1"/>
  <c r="Q4311" i="1"/>
  <c r="Q4312" i="1"/>
  <c r="Q4313" i="1"/>
  <c r="Q4314" i="1"/>
  <c r="Q4315" i="1"/>
  <c r="Q4316" i="1"/>
  <c r="Q4317" i="1"/>
  <c r="Q4318" i="1"/>
  <c r="Q4319" i="1"/>
  <c r="Q4320" i="1"/>
  <c r="Q4321" i="1"/>
  <c r="Q4322" i="1"/>
  <c r="Q4323" i="1"/>
  <c r="Q4324" i="1"/>
  <c r="Q4325" i="1"/>
  <c r="Q4326" i="1"/>
  <c r="Q4327" i="1"/>
  <c r="Q4328" i="1"/>
  <c r="Q4329" i="1"/>
  <c r="Q4330" i="1"/>
  <c r="Q4331" i="1"/>
  <c r="Q4332" i="1"/>
  <c r="Q4333" i="1"/>
  <c r="Q4334" i="1"/>
  <c r="Q4335" i="1"/>
  <c r="Q4336" i="1"/>
  <c r="Q4337" i="1"/>
  <c r="Q4338" i="1"/>
  <c r="Q4339" i="1"/>
  <c r="Q4340" i="1"/>
  <c r="Q4341" i="1"/>
  <c r="Q4342" i="1"/>
  <c r="Q4343" i="1"/>
  <c r="Q4344" i="1"/>
  <c r="Q4345" i="1"/>
  <c r="Q4346" i="1"/>
  <c r="Q4347" i="1"/>
  <c r="Q4348" i="1"/>
  <c r="Q4349" i="1"/>
  <c r="Q4350" i="1"/>
  <c r="Q4351" i="1"/>
  <c r="Q4352" i="1"/>
  <c r="Q4353" i="1"/>
  <c r="Q4354" i="1"/>
  <c r="Q4355" i="1"/>
  <c r="Q4356" i="1"/>
  <c r="Q4357" i="1"/>
  <c r="Q4358" i="1"/>
  <c r="Q4359" i="1"/>
  <c r="Q4360" i="1"/>
  <c r="Q4361" i="1"/>
  <c r="Q4362" i="1"/>
  <c r="Q4363" i="1"/>
  <c r="Q4364" i="1"/>
  <c r="Q4365" i="1"/>
  <c r="Q4366" i="1"/>
  <c r="Q4367" i="1"/>
  <c r="Q4368" i="1"/>
  <c r="Q4369" i="1"/>
  <c r="Q4370" i="1"/>
  <c r="Q4371" i="1"/>
  <c r="Q4372" i="1"/>
  <c r="Q4373" i="1"/>
  <c r="Q4374" i="1"/>
  <c r="Q4375" i="1"/>
  <c r="Q4376" i="1"/>
  <c r="Q4377" i="1"/>
  <c r="Q4378" i="1"/>
  <c r="Q4379" i="1"/>
  <c r="Q4380" i="1"/>
  <c r="Q4381" i="1"/>
  <c r="Q4382" i="1"/>
  <c r="Q4383" i="1"/>
  <c r="Q4384" i="1"/>
  <c r="Q4385" i="1"/>
  <c r="Q4386" i="1"/>
  <c r="Q4387" i="1"/>
  <c r="Q4388" i="1"/>
  <c r="Q4389" i="1"/>
  <c r="Q4390" i="1"/>
  <c r="Q4391" i="1"/>
  <c r="Q4392" i="1"/>
  <c r="Q4393" i="1"/>
  <c r="Q4394" i="1"/>
  <c r="Q4395" i="1"/>
  <c r="Q4396" i="1"/>
  <c r="Q4397" i="1"/>
  <c r="Q4398" i="1"/>
  <c r="Q4399" i="1"/>
  <c r="Q4400" i="1"/>
  <c r="Q4401" i="1"/>
  <c r="Q4402" i="1"/>
  <c r="Q4403" i="1"/>
  <c r="Q4404" i="1"/>
  <c r="Q4405" i="1"/>
  <c r="Q4406" i="1"/>
  <c r="Q4407" i="1"/>
  <c r="Q4408" i="1"/>
  <c r="Q4409" i="1"/>
  <c r="Q4410" i="1"/>
  <c r="Q4411" i="1"/>
  <c r="Q4412" i="1"/>
  <c r="Q4413" i="1"/>
  <c r="Q4414" i="1"/>
  <c r="Q4415" i="1"/>
  <c r="Q4416" i="1"/>
  <c r="Q4417" i="1"/>
  <c r="Q4418" i="1"/>
  <c r="Q4419" i="1"/>
  <c r="Q4420" i="1"/>
  <c r="Q4421" i="1"/>
  <c r="Q4422" i="1"/>
  <c r="Q4423" i="1"/>
  <c r="Q4424" i="1"/>
  <c r="Q4425" i="1"/>
  <c r="Q4426" i="1"/>
  <c r="Q4427" i="1"/>
  <c r="Q4428" i="1"/>
  <c r="Q4429" i="1"/>
  <c r="Q4430" i="1"/>
  <c r="Q4431" i="1"/>
  <c r="Q4432" i="1"/>
  <c r="Q4433" i="1"/>
  <c r="Q4434" i="1"/>
  <c r="Q4435" i="1"/>
  <c r="Q4436" i="1"/>
  <c r="Q4437" i="1"/>
  <c r="Q4438" i="1"/>
  <c r="Q4439" i="1"/>
  <c r="Q4440" i="1"/>
  <c r="Q4441" i="1"/>
  <c r="Q4442" i="1"/>
  <c r="Q4443" i="1"/>
  <c r="Q4444" i="1"/>
  <c r="Q4445" i="1"/>
  <c r="Q4446" i="1"/>
  <c r="Q4447" i="1"/>
  <c r="Q4448" i="1"/>
  <c r="Q4449" i="1"/>
  <c r="Q4450" i="1"/>
  <c r="Q4451" i="1"/>
  <c r="Q4452" i="1"/>
  <c r="Q4453" i="1"/>
  <c r="Q4454" i="1"/>
  <c r="Q4455" i="1"/>
  <c r="Q4456" i="1"/>
  <c r="Q4457" i="1"/>
  <c r="Q4458" i="1"/>
  <c r="Q4459" i="1"/>
  <c r="Q4460" i="1"/>
  <c r="Q4461" i="1"/>
  <c r="Q4462" i="1"/>
  <c r="Q4463" i="1"/>
  <c r="Q4464" i="1"/>
  <c r="Q4465" i="1"/>
  <c r="Q4466" i="1"/>
  <c r="Q4467" i="1"/>
  <c r="Q4468" i="1"/>
  <c r="Q4469" i="1"/>
  <c r="Q4470" i="1"/>
  <c r="Q4471" i="1"/>
  <c r="Q4472" i="1"/>
  <c r="Q4473" i="1"/>
  <c r="Q4474" i="1"/>
  <c r="Q4475" i="1"/>
  <c r="Q4476" i="1"/>
  <c r="Q4477" i="1"/>
  <c r="Q4478" i="1"/>
  <c r="Q4479" i="1"/>
  <c r="Q4480" i="1"/>
  <c r="Q4481" i="1"/>
  <c r="Q4482" i="1"/>
  <c r="Q4483" i="1"/>
  <c r="Q4484" i="1"/>
  <c r="Q4485" i="1"/>
  <c r="Q4486" i="1"/>
  <c r="Q4487" i="1"/>
  <c r="Q4488" i="1"/>
  <c r="Q4489" i="1"/>
  <c r="Q4490" i="1"/>
  <c r="Q4491" i="1"/>
  <c r="Q4492" i="1"/>
  <c r="Q4493" i="1"/>
  <c r="Q4494" i="1"/>
  <c r="Q4495" i="1"/>
  <c r="Q4496" i="1"/>
  <c r="Q4497" i="1"/>
  <c r="Q4498" i="1"/>
  <c r="Q4499" i="1"/>
  <c r="Q4500" i="1"/>
  <c r="Q4501" i="1"/>
  <c r="Q4502" i="1"/>
  <c r="Q4503" i="1"/>
  <c r="Q4504" i="1"/>
  <c r="Q4505" i="1"/>
  <c r="Q4506" i="1"/>
  <c r="Q4507" i="1"/>
  <c r="Q4508" i="1"/>
  <c r="Q4509" i="1"/>
  <c r="Q4510" i="1"/>
  <c r="Q4511" i="1"/>
  <c r="Q4512" i="1"/>
  <c r="Q4513" i="1"/>
  <c r="Q4514" i="1"/>
  <c r="Q4515" i="1"/>
  <c r="Q4516" i="1"/>
  <c r="Q4517" i="1"/>
  <c r="Q4518" i="1"/>
  <c r="Q4519" i="1"/>
  <c r="Q4520" i="1"/>
  <c r="Q4521" i="1"/>
  <c r="Q4522" i="1"/>
  <c r="Q4523" i="1"/>
  <c r="Q4524" i="1"/>
  <c r="Q4525" i="1"/>
  <c r="Q4526" i="1"/>
  <c r="Q4527" i="1"/>
  <c r="Q4528" i="1"/>
  <c r="Q4529" i="1"/>
  <c r="Q4530" i="1"/>
  <c r="Q4531" i="1"/>
  <c r="Q4532" i="1"/>
  <c r="Q4533" i="1"/>
  <c r="Q4534" i="1"/>
  <c r="Q4535" i="1"/>
  <c r="Q4536" i="1"/>
  <c r="Q4537" i="1"/>
  <c r="Q4538" i="1"/>
  <c r="Q4539" i="1"/>
  <c r="Q4540" i="1"/>
  <c r="Q4541" i="1"/>
  <c r="Q4542" i="1"/>
  <c r="Q4543" i="1"/>
  <c r="Q4544" i="1"/>
  <c r="Q4545" i="1"/>
  <c r="Q4546" i="1"/>
  <c r="Q4547" i="1"/>
  <c r="Q4548" i="1"/>
  <c r="Q4549" i="1"/>
  <c r="Q4550" i="1"/>
  <c r="Q4551" i="1"/>
  <c r="Q4552" i="1"/>
  <c r="Q4553" i="1"/>
  <c r="Q4554" i="1"/>
  <c r="Q4555" i="1"/>
  <c r="Q4556" i="1"/>
  <c r="Q4557" i="1"/>
  <c r="Q4558" i="1"/>
  <c r="Q4559" i="1"/>
  <c r="Q4560" i="1"/>
  <c r="Q4561" i="1"/>
  <c r="Q4562" i="1"/>
  <c r="Q4563" i="1"/>
  <c r="Q4564" i="1"/>
  <c r="Q4565" i="1"/>
  <c r="Q4566" i="1"/>
  <c r="Q4567" i="1"/>
  <c r="Q4568" i="1"/>
  <c r="Q4569" i="1"/>
  <c r="Q4570" i="1"/>
  <c r="Q4571" i="1"/>
  <c r="Q4572" i="1"/>
  <c r="Q4573" i="1"/>
  <c r="Q4574" i="1"/>
  <c r="Q4575" i="1"/>
  <c r="Q4576" i="1"/>
  <c r="Q4577" i="1"/>
  <c r="Q4578" i="1"/>
  <c r="Q4579" i="1"/>
  <c r="Q4580" i="1"/>
  <c r="Q4581" i="1"/>
  <c r="Q4582" i="1"/>
  <c r="Q4583" i="1"/>
  <c r="Q4584" i="1"/>
  <c r="Q4585" i="1"/>
  <c r="Q4586" i="1"/>
  <c r="Q4587" i="1"/>
  <c r="Q4588" i="1"/>
  <c r="Q4589" i="1"/>
  <c r="Q4590" i="1"/>
  <c r="Q4591" i="1"/>
  <c r="Q4592" i="1"/>
  <c r="Q4593" i="1"/>
  <c r="Q4594" i="1"/>
  <c r="Q4595" i="1"/>
  <c r="Q4596" i="1"/>
  <c r="Q4597" i="1"/>
  <c r="Q4598" i="1"/>
  <c r="Q4599" i="1"/>
  <c r="Q4600" i="1"/>
  <c r="Q4601" i="1"/>
  <c r="Q4602" i="1"/>
  <c r="Q4603" i="1"/>
  <c r="Q4604" i="1"/>
  <c r="Q4605" i="1"/>
  <c r="Q4606" i="1"/>
  <c r="Q4607" i="1"/>
  <c r="Q4608" i="1"/>
  <c r="Q4609" i="1"/>
  <c r="Q4610" i="1"/>
  <c r="Q4611" i="1"/>
  <c r="Q4612" i="1"/>
  <c r="Q4613" i="1"/>
  <c r="Q4614" i="1"/>
  <c r="Q4615" i="1"/>
  <c r="Q4616" i="1"/>
  <c r="Q4617" i="1"/>
  <c r="Q4618" i="1"/>
  <c r="Q4619" i="1"/>
  <c r="Q4620" i="1"/>
  <c r="Q4621" i="1"/>
  <c r="Q4622" i="1"/>
  <c r="Q4623" i="1"/>
  <c r="Q4624" i="1"/>
  <c r="Q4625" i="1"/>
  <c r="Q4626" i="1"/>
  <c r="Q4627" i="1"/>
  <c r="Q4628" i="1"/>
  <c r="Q4629" i="1"/>
  <c r="Q4630" i="1"/>
  <c r="Q4631" i="1"/>
  <c r="Q4632" i="1"/>
  <c r="Q4633" i="1"/>
  <c r="Q4634" i="1"/>
  <c r="Q4635" i="1"/>
  <c r="Q4636" i="1"/>
  <c r="Q4637" i="1"/>
  <c r="Q4638" i="1"/>
  <c r="Q4639" i="1"/>
  <c r="Q4640" i="1"/>
  <c r="Q4641" i="1"/>
  <c r="Q4642" i="1"/>
  <c r="Q4643" i="1"/>
  <c r="Q4644" i="1"/>
  <c r="Q4645" i="1"/>
  <c r="Q4646" i="1"/>
  <c r="Q4647" i="1"/>
  <c r="Q4648" i="1"/>
  <c r="Q4649" i="1"/>
  <c r="Q4650" i="1"/>
  <c r="Q4651" i="1"/>
  <c r="Q4652" i="1"/>
  <c r="Q4653" i="1"/>
  <c r="Q4654" i="1"/>
  <c r="Q4655" i="1"/>
  <c r="Q4656" i="1"/>
  <c r="Q4657" i="1"/>
  <c r="Q4658" i="1"/>
  <c r="Q4659" i="1"/>
  <c r="Q4660" i="1"/>
  <c r="Q4661" i="1"/>
  <c r="Q4662" i="1"/>
  <c r="Q4663" i="1"/>
  <c r="Q4664" i="1"/>
  <c r="Q4665" i="1"/>
  <c r="Q4666" i="1"/>
  <c r="Q4667" i="1"/>
  <c r="Q4668" i="1"/>
  <c r="Q4669" i="1"/>
  <c r="Q4670" i="1"/>
  <c r="Q4671" i="1"/>
  <c r="Q4672" i="1"/>
  <c r="Q4673" i="1"/>
  <c r="Q4674" i="1"/>
  <c r="Q4675" i="1"/>
  <c r="Q4676" i="1"/>
  <c r="Q4677" i="1"/>
  <c r="Q4678" i="1"/>
  <c r="Q4679" i="1"/>
  <c r="Q4680" i="1"/>
  <c r="Q4681" i="1"/>
  <c r="Q4682" i="1"/>
  <c r="Q4683" i="1"/>
  <c r="Q4684" i="1"/>
  <c r="Q4685" i="1"/>
  <c r="Q4686" i="1"/>
  <c r="Q4687" i="1"/>
  <c r="Q4688" i="1"/>
  <c r="Q4689" i="1"/>
  <c r="Q4690" i="1"/>
  <c r="Q4691" i="1"/>
  <c r="Q4692" i="1"/>
  <c r="Q4693" i="1"/>
  <c r="Q4694" i="1"/>
  <c r="Q4695" i="1"/>
  <c r="Q4696" i="1"/>
  <c r="Q4697" i="1"/>
  <c r="Q4698" i="1"/>
  <c r="Q4699" i="1"/>
  <c r="Q4700" i="1"/>
  <c r="Q4701" i="1"/>
  <c r="Q4702" i="1"/>
  <c r="Q4703" i="1"/>
  <c r="Q4704" i="1"/>
  <c r="Q4705" i="1"/>
  <c r="Q4706" i="1"/>
  <c r="Q4707" i="1"/>
  <c r="Q4708" i="1"/>
  <c r="Q4709" i="1"/>
  <c r="Q4710" i="1"/>
  <c r="Q4711" i="1"/>
  <c r="Q4712" i="1"/>
  <c r="Q4713" i="1"/>
  <c r="Q4714" i="1"/>
  <c r="Q4715" i="1"/>
  <c r="Q4716" i="1"/>
  <c r="Q4717" i="1"/>
  <c r="Q4718" i="1"/>
  <c r="P2" i="1"/>
  <c r="T2" i="1" s="1"/>
  <c r="V2" i="1" s="1"/>
  <c r="P3" i="1"/>
  <c r="T3" i="1" s="1"/>
  <c r="V3" i="1" s="1"/>
  <c r="P4" i="1"/>
  <c r="T4" i="1" s="1"/>
  <c r="V4" i="1" s="1"/>
  <c r="P5" i="1"/>
  <c r="T5" i="1" s="1"/>
  <c r="V5" i="1" s="1"/>
  <c r="P6" i="1"/>
  <c r="T6" i="1" s="1"/>
  <c r="V6" i="1" s="1"/>
  <c r="P7" i="1"/>
  <c r="T7" i="1" s="1"/>
  <c r="V7" i="1" s="1"/>
  <c r="P8" i="1"/>
  <c r="T8" i="1" s="1"/>
  <c r="V8" i="1" s="1"/>
  <c r="P9" i="1"/>
  <c r="T9" i="1" s="1"/>
  <c r="V9" i="1" s="1"/>
  <c r="P10" i="1"/>
  <c r="T10" i="1" s="1"/>
  <c r="P11" i="1"/>
  <c r="T11" i="1" s="1"/>
  <c r="V11" i="1" s="1"/>
  <c r="P12" i="1"/>
  <c r="T12" i="1" s="1"/>
  <c r="V12" i="1" s="1"/>
  <c r="P13" i="1"/>
  <c r="T13" i="1" s="1"/>
  <c r="V13" i="1" s="1"/>
  <c r="P14" i="1"/>
  <c r="T14" i="1" s="1"/>
  <c r="V14" i="1" s="1"/>
  <c r="P15" i="1"/>
  <c r="T15" i="1" s="1"/>
  <c r="V15" i="1" s="1"/>
  <c r="P16" i="1"/>
  <c r="T16" i="1" s="1"/>
  <c r="V16" i="1" s="1"/>
  <c r="P17" i="1"/>
  <c r="T17" i="1" s="1"/>
  <c r="V17" i="1" s="1"/>
  <c r="P18" i="1"/>
  <c r="T18" i="1" s="1"/>
  <c r="V18" i="1" s="1"/>
  <c r="P19" i="1"/>
  <c r="T19" i="1" s="1"/>
  <c r="V19" i="1" s="1"/>
  <c r="P20" i="1"/>
  <c r="T20" i="1" s="1"/>
  <c r="V20" i="1" s="1"/>
  <c r="P21" i="1"/>
  <c r="T21" i="1" s="1"/>
  <c r="V21" i="1" s="1"/>
  <c r="P22" i="1"/>
  <c r="T22" i="1" s="1"/>
  <c r="V22" i="1" s="1"/>
  <c r="P23" i="1"/>
  <c r="T23" i="1" s="1"/>
  <c r="V23" i="1" s="1"/>
  <c r="P24" i="1"/>
  <c r="T24" i="1" s="1"/>
  <c r="V24" i="1" s="1"/>
  <c r="P25" i="1"/>
  <c r="T25" i="1" s="1"/>
  <c r="V25" i="1" s="1"/>
  <c r="P26" i="1"/>
  <c r="T26" i="1" s="1"/>
  <c r="P27" i="1"/>
  <c r="T27" i="1" s="1"/>
  <c r="V27" i="1" s="1"/>
  <c r="P28" i="1"/>
  <c r="T28" i="1" s="1"/>
  <c r="V28" i="1" s="1"/>
  <c r="P29" i="1"/>
  <c r="T29" i="1" s="1"/>
  <c r="V29" i="1" s="1"/>
  <c r="P30" i="1"/>
  <c r="T30" i="1" s="1"/>
  <c r="V30" i="1" s="1"/>
  <c r="P31" i="1"/>
  <c r="T31" i="1" s="1"/>
  <c r="V31" i="1" s="1"/>
  <c r="P32" i="1"/>
  <c r="T32" i="1" s="1"/>
  <c r="V32" i="1" s="1"/>
  <c r="P33" i="1"/>
  <c r="T33" i="1" s="1"/>
  <c r="V33" i="1" s="1"/>
  <c r="P34" i="1"/>
  <c r="T34" i="1" s="1"/>
  <c r="V34" i="1" s="1"/>
  <c r="P35" i="1"/>
  <c r="T35" i="1" s="1"/>
  <c r="V35" i="1" s="1"/>
  <c r="P36" i="1"/>
  <c r="T36" i="1" s="1"/>
  <c r="V36" i="1" s="1"/>
  <c r="P37" i="1"/>
  <c r="T37" i="1" s="1"/>
  <c r="V37" i="1" s="1"/>
  <c r="P38" i="1"/>
  <c r="T38" i="1" s="1"/>
  <c r="V38" i="1" s="1"/>
  <c r="P39" i="1"/>
  <c r="T39" i="1" s="1"/>
  <c r="V39" i="1" s="1"/>
  <c r="P40" i="1"/>
  <c r="T40" i="1" s="1"/>
  <c r="V40" i="1" s="1"/>
  <c r="P41" i="1"/>
  <c r="T41" i="1" s="1"/>
  <c r="V41" i="1" s="1"/>
  <c r="P42" i="1"/>
  <c r="T42" i="1" s="1"/>
  <c r="V42" i="1" s="1"/>
  <c r="P43" i="1"/>
  <c r="T43" i="1" s="1"/>
  <c r="V43" i="1" s="1"/>
  <c r="P44" i="1"/>
  <c r="T44" i="1" s="1"/>
  <c r="V44" i="1" s="1"/>
  <c r="P45" i="1"/>
  <c r="T45" i="1" s="1"/>
  <c r="V45" i="1" s="1"/>
  <c r="P46" i="1"/>
  <c r="T46" i="1" s="1"/>
  <c r="V46" i="1" s="1"/>
  <c r="P47" i="1"/>
  <c r="T47" i="1" s="1"/>
  <c r="V47" i="1" s="1"/>
  <c r="P48" i="1"/>
  <c r="T48" i="1" s="1"/>
  <c r="V48" i="1" s="1"/>
  <c r="P49" i="1"/>
  <c r="T49" i="1" s="1"/>
  <c r="V49" i="1" s="1"/>
  <c r="P50" i="1"/>
  <c r="T50" i="1" s="1"/>
  <c r="V50" i="1" s="1"/>
  <c r="P51" i="1"/>
  <c r="T51" i="1" s="1"/>
  <c r="V51" i="1" s="1"/>
  <c r="P52" i="1"/>
  <c r="T52" i="1" s="1"/>
  <c r="V52" i="1" s="1"/>
  <c r="P53" i="1"/>
  <c r="T53" i="1" s="1"/>
  <c r="V53" i="1" s="1"/>
  <c r="P54" i="1"/>
  <c r="T54" i="1" s="1"/>
  <c r="V54" i="1" s="1"/>
  <c r="P55" i="1"/>
  <c r="T55" i="1" s="1"/>
  <c r="V55" i="1" s="1"/>
  <c r="P56" i="1"/>
  <c r="T56" i="1" s="1"/>
  <c r="V56" i="1" s="1"/>
  <c r="P57" i="1"/>
  <c r="T57" i="1" s="1"/>
  <c r="V57" i="1" s="1"/>
  <c r="P58" i="1"/>
  <c r="T58" i="1" s="1"/>
  <c r="V58" i="1" s="1"/>
  <c r="P59" i="1"/>
  <c r="T59" i="1" s="1"/>
  <c r="V59" i="1" s="1"/>
  <c r="P60" i="1"/>
  <c r="T60" i="1" s="1"/>
  <c r="V60" i="1" s="1"/>
  <c r="P61" i="1"/>
  <c r="T61" i="1" s="1"/>
  <c r="V61" i="1" s="1"/>
  <c r="P62" i="1"/>
  <c r="T62" i="1" s="1"/>
  <c r="V62" i="1" s="1"/>
  <c r="P63" i="1"/>
  <c r="T63" i="1" s="1"/>
  <c r="V63" i="1" s="1"/>
  <c r="P64" i="1"/>
  <c r="T64" i="1" s="1"/>
  <c r="V64" i="1" s="1"/>
  <c r="P65" i="1"/>
  <c r="T65" i="1" s="1"/>
  <c r="V65" i="1" s="1"/>
  <c r="P66" i="1"/>
  <c r="T66" i="1" s="1"/>
  <c r="V66" i="1" s="1"/>
  <c r="P67" i="1"/>
  <c r="T67" i="1" s="1"/>
  <c r="V67" i="1" s="1"/>
  <c r="P68" i="1"/>
  <c r="T68" i="1" s="1"/>
  <c r="V68" i="1" s="1"/>
  <c r="P69" i="1"/>
  <c r="T69" i="1" s="1"/>
  <c r="V69" i="1" s="1"/>
  <c r="P70" i="1"/>
  <c r="T70" i="1" s="1"/>
  <c r="V70" i="1" s="1"/>
  <c r="P71" i="1"/>
  <c r="T71" i="1" s="1"/>
  <c r="V71" i="1" s="1"/>
  <c r="P72" i="1"/>
  <c r="T72" i="1" s="1"/>
  <c r="V72" i="1" s="1"/>
  <c r="P73" i="1"/>
  <c r="T73" i="1" s="1"/>
  <c r="V73" i="1" s="1"/>
  <c r="P74" i="1"/>
  <c r="T74" i="1" s="1"/>
  <c r="P75" i="1"/>
  <c r="T75" i="1" s="1"/>
  <c r="V75" i="1" s="1"/>
  <c r="P76" i="1"/>
  <c r="T76" i="1" s="1"/>
  <c r="V76" i="1" s="1"/>
  <c r="P77" i="1"/>
  <c r="T77" i="1" s="1"/>
  <c r="V77" i="1" s="1"/>
  <c r="P78" i="1"/>
  <c r="T78" i="1" s="1"/>
  <c r="V78" i="1" s="1"/>
  <c r="P79" i="1"/>
  <c r="T79" i="1" s="1"/>
  <c r="V79" i="1" s="1"/>
  <c r="P80" i="1"/>
  <c r="T80" i="1" s="1"/>
  <c r="V80" i="1" s="1"/>
  <c r="P81" i="1"/>
  <c r="T81" i="1" s="1"/>
  <c r="V81" i="1" s="1"/>
  <c r="P82" i="1"/>
  <c r="T82" i="1" s="1"/>
  <c r="V82" i="1" s="1"/>
  <c r="P83" i="1"/>
  <c r="T83" i="1" s="1"/>
  <c r="V83" i="1" s="1"/>
  <c r="P84" i="1"/>
  <c r="T84" i="1" s="1"/>
  <c r="V84" i="1" s="1"/>
  <c r="P85" i="1"/>
  <c r="T85" i="1" s="1"/>
  <c r="V85" i="1" s="1"/>
  <c r="P86" i="1"/>
  <c r="T86" i="1" s="1"/>
  <c r="V86" i="1" s="1"/>
  <c r="P87" i="1"/>
  <c r="T87" i="1" s="1"/>
  <c r="V87" i="1" s="1"/>
  <c r="P88" i="1"/>
  <c r="T88" i="1" s="1"/>
  <c r="V88" i="1" s="1"/>
  <c r="P89" i="1"/>
  <c r="T89" i="1" s="1"/>
  <c r="V89" i="1" s="1"/>
  <c r="P90" i="1"/>
  <c r="T90" i="1" s="1"/>
  <c r="P91" i="1"/>
  <c r="T91" i="1" s="1"/>
  <c r="V91" i="1" s="1"/>
  <c r="P92" i="1"/>
  <c r="T92" i="1" s="1"/>
  <c r="V92" i="1" s="1"/>
  <c r="P93" i="1"/>
  <c r="T93" i="1" s="1"/>
  <c r="V93" i="1" s="1"/>
  <c r="P94" i="1"/>
  <c r="T94" i="1" s="1"/>
  <c r="V94" i="1" s="1"/>
  <c r="P95" i="1"/>
  <c r="T95" i="1" s="1"/>
  <c r="V95" i="1" s="1"/>
  <c r="P96" i="1"/>
  <c r="T96" i="1" s="1"/>
  <c r="V96" i="1" s="1"/>
  <c r="P97" i="1"/>
  <c r="T97" i="1" s="1"/>
  <c r="V97" i="1" s="1"/>
  <c r="P98" i="1"/>
  <c r="T98" i="1" s="1"/>
  <c r="V98" i="1" s="1"/>
  <c r="P99" i="1"/>
  <c r="T99" i="1" s="1"/>
  <c r="V99" i="1" s="1"/>
  <c r="P100" i="1"/>
  <c r="T100" i="1" s="1"/>
  <c r="V100" i="1" s="1"/>
  <c r="P101" i="1"/>
  <c r="T101" i="1" s="1"/>
  <c r="V101" i="1" s="1"/>
  <c r="P102" i="1"/>
  <c r="T102" i="1" s="1"/>
  <c r="V102" i="1" s="1"/>
  <c r="P103" i="1"/>
  <c r="T103" i="1" s="1"/>
  <c r="V103" i="1" s="1"/>
  <c r="P104" i="1"/>
  <c r="T104" i="1" s="1"/>
  <c r="V104" i="1" s="1"/>
  <c r="P105" i="1"/>
  <c r="T105" i="1" s="1"/>
  <c r="V105" i="1" s="1"/>
  <c r="P106" i="1"/>
  <c r="T106" i="1" s="1"/>
  <c r="V106" i="1" s="1"/>
  <c r="P107" i="1"/>
  <c r="T107" i="1" s="1"/>
  <c r="V107" i="1" s="1"/>
  <c r="P108" i="1"/>
  <c r="T108" i="1" s="1"/>
  <c r="V108" i="1" s="1"/>
  <c r="P109" i="1"/>
  <c r="T109" i="1" s="1"/>
  <c r="V109" i="1" s="1"/>
  <c r="P110" i="1"/>
  <c r="T110" i="1" s="1"/>
  <c r="V110" i="1" s="1"/>
  <c r="P111" i="1"/>
  <c r="T111" i="1" s="1"/>
  <c r="V111" i="1" s="1"/>
  <c r="P112" i="1"/>
  <c r="T112" i="1" s="1"/>
  <c r="V112" i="1" s="1"/>
  <c r="P113" i="1"/>
  <c r="T113" i="1" s="1"/>
  <c r="V113" i="1" s="1"/>
  <c r="P114" i="1"/>
  <c r="T114" i="1" s="1"/>
  <c r="V114" i="1" s="1"/>
  <c r="P115" i="1"/>
  <c r="T115" i="1" s="1"/>
  <c r="V115" i="1" s="1"/>
  <c r="P116" i="1"/>
  <c r="T116" i="1" s="1"/>
  <c r="V116" i="1" s="1"/>
  <c r="P117" i="1"/>
  <c r="T117" i="1" s="1"/>
  <c r="V117" i="1" s="1"/>
  <c r="P118" i="1"/>
  <c r="T118" i="1" s="1"/>
  <c r="V118" i="1" s="1"/>
  <c r="P119" i="1"/>
  <c r="T119" i="1" s="1"/>
  <c r="V119" i="1" s="1"/>
  <c r="P120" i="1"/>
  <c r="T120" i="1" s="1"/>
  <c r="V120" i="1" s="1"/>
  <c r="P121" i="1"/>
  <c r="T121" i="1" s="1"/>
  <c r="V121" i="1" s="1"/>
  <c r="P122" i="1"/>
  <c r="T122" i="1" s="1"/>
  <c r="V122" i="1" s="1"/>
  <c r="P123" i="1"/>
  <c r="T123" i="1" s="1"/>
  <c r="V123" i="1" s="1"/>
  <c r="P124" i="1"/>
  <c r="T124" i="1" s="1"/>
  <c r="V124" i="1" s="1"/>
  <c r="P125" i="1"/>
  <c r="T125" i="1" s="1"/>
  <c r="V125" i="1" s="1"/>
  <c r="P126" i="1"/>
  <c r="T126" i="1" s="1"/>
  <c r="V126" i="1" s="1"/>
  <c r="P127" i="1"/>
  <c r="T127" i="1" s="1"/>
  <c r="V127" i="1" s="1"/>
  <c r="P128" i="1"/>
  <c r="T128" i="1" s="1"/>
  <c r="V128" i="1" s="1"/>
  <c r="P129" i="1"/>
  <c r="T129" i="1" s="1"/>
  <c r="V129" i="1" s="1"/>
  <c r="P130" i="1"/>
  <c r="T130" i="1" s="1"/>
  <c r="V130" i="1" s="1"/>
  <c r="P131" i="1"/>
  <c r="T131" i="1" s="1"/>
  <c r="V131" i="1" s="1"/>
  <c r="P132" i="1"/>
  <c r="T132" i="1" s="1"/>
  <c r="V132" i="1" s="1"/>
  <c r="P133" i="1"/>
  <c r="T133" i="1" s="1"/>
  <c r="V133" i="1" s="1"/>
  <c r="P134" i="1"/>
  <c r="T134" i="1" s="1"/>
  <c r="V134" i="1" s="1"/>
  <c r="P135" i="1"/>
  <c r="T135" i="1" s="1"/>
  <c r="V135" i="1" s="1"/>
  <c r="P136" i="1"/>
  <c r="T136" i="1" s="1"/>
  <c r="V136" i="1" s="1"/>
  <c r="P137" i="1"/>
  <c r="T137" i="1" s="1"/>
  <c r="V137" i="1" s="1"/>
  <c r="P138" i="1"/>
  <c r="T138" i="1" s="1"/>
  <c r="P139" i="1"/>
  <c r="T139" i="1" s="1"/>
  <c r="V139" i="1" s="1"/>
  <c r="P140" i="1"/>
  <c r="T140" i="1" s="1"/>
  <c r="V140" i="1" s="1"/>
  <c r="P141" i="1"/>
  <c r="T141" i="1" s="1"/>
  <c r="V141" i="1" s="1"/>
  <c r="P142" i="1"/>
  <c r="T142" i="1" s="1"/>
  <c r="V142" i="1" s="1"/>
  <c r="P143" i="1"/>
  <c r="T143" i="1" s="1"/>
  <c r="V143" i="1" s="1"/>
  <c r="P144" i="1"/>
  <c r="T144" i="1" s="1"/>
  <c r="V144" i="1" s="1"/>
  <c r="P145" i="1"/>
  <c r="T145" i="1" s="1"/>
  <c r="V145" i="1" s="1"/>
  <c r="P146" i="1"/>
  <c r="T146" i="1" s="1"/>
  <c r="V146" i="1" s="1"/>
  <c r="P147" i="1"/>
  <c r="T147" i="1" s="1"/>
  <c r="V147" i="1" s="1"/>
  <c r="P148" i="1"/>
  <c r="T148" i="1" s="1"/>
  <c r="V148" i="1" s="1"/>
  <c r="P149" i="1"/>
  <c r="T149" i="1" s="1"/>
  <c r="V149" i="1" s="1"/>
  <c r="P150" i="1"/>
  <c r="T150" i="1" s="1"/>
  <c r="V150" i="1" s="1"/>
  <c r="P151" i="1"/>
  <c r="T151" i="1" s="1"/>
  <c r="V151" i="1" s="1"/>
  <c r="P152" i="1"/>
  <c r="T152" i="1" s="1"/>
  <c r="V152" i="1" s="1"/>
  <c r="P153" i="1"/>
  <c r="T153" i="1" s="1"/>
  <c r="V153" i="1" s="1"/>
  <c r="P154" i="1"/>
  <c r="T154" i="1" s="1"/>
  <c r="P155" i="1"/>
  <c r="T155" i="1" s="1"/>
  <c r="V155" i="1" s="1"/>
  <c r="P156" i="1"/>
  <c r="T156" i="1" s="1"/>
  <c r="V156" i="1" s="1"/>
  <c r="P157" i="1"/>
  <c r="T157" i="1" s="1"/>
  <c r="V157" i="1" s="1"/>
  <c r="P158" i="1"/>
  <c r="T158" i="1" s="1"/>
  <c r="V158" i="1" s="1"/>
  <c r="P159" i="1"/>
  <c r="T159" i="1" s="1"/>
  <c r="V159" i="1" s="1"/>
  <c r="P160" i="1"/>
  <c r="T160" i="1" s="1"/>
  <c r="V160" i="1" s="1"/>
  <c r="P161" i="1"/>
  <c r="T161" i="1" s="1"/>
  <c r="V161" i="1" s="1"/>
  <c r="P162" i="1"/>
  <c r="T162" i="1" s="1"/>
  <c r="V162" i="1" s="1"/>
  <c r="P163" i="1"/>
  <c r="T163" i="1" s="1"/>
  <c r="V163" i="1" s="1"/>
  <c r="P164" i="1"/>
  <c r="T164" i="1" s="1"/>
  <c r="V164" i="1" s="1"/>
  <c r="P165" i="1"/>
  <c r="T165" i="1" s="1"/>
  <c r="V165" i="1" s="1"/>
  <c r="P166" i="1"/>
  <c r="T166" i="1" s="1"/>
  <c r="V166" i="1" s="1"/>
  <c r="P167" i="1"/>
  <c r="T167" i="1" s="1"/>
  <c r="V167" i="1" s="1"/>
  <c r="P168" i="1"/>
  <c r="T168" i="1" s="1"/>
  <c r="V168" i="1" s="1"/>
  <c r="P169" i="1"/>
  <c r="T169" i="1" s="1"/>
  <c r="V169" i="1" s="1"/>
  <c r="P170" i="1"/>
  <c r="T170" i="1" s="1"/>
  <c r="V170" i="1" s="1"/>
  <c r="P171" i="1"/>
  <c r="T171" i="1" s="1"/>
  <c r="V171" i="1" s="1"/>
  <c r="P172" i="1"/>
  <c r="T172" i="1" s="1"/>
  <c r="V172" i="1" s="1"/>
  <c r="P173" i="1"/>
  <c r="T173" i="1" s="1"/>
  <c r="V173" i="1" s="1"/>
  <c r="P174" i="1"/>
  <c r="T174" i="1" s="1"/>
  <c r="V174" i="1" s="1"/>
  <c r="P175" i="1"/>
  <c r="T175" i="1" s="1"/>
  <c r="V175" i="1" s="1"/>
  <c r="P176" i="1"/>
  <c r="T176" i="1" s="1"/>
  <c r="V176" i="1" s="1"/>
  <c r="P177" i="1"/>
  <c r="T177" i="1" s="1"/>
  <c r="V177" i="1" s="1"/>
  <c r="P178" i="1"/>
  <c r="T178" i="1" s="1"/>
  <c r="V178" i="1" s="1"/>
  <c r="P179" i="1"/>
  <c r="T179" i="1" s="1"/>
  <c r="V179" i="1" s="1"/>
  <c r="P180" i="1"/>
  <c r="T180" i="1" s="1"/>
  <c r="V180" i="1" s="1"/>
  <c r="P181" i="1"/>
  <c r="T181" i="1" s="1"/>
  <c r="V181" i="1" s="1"/>
  <c r="P182" i="1"/>
  <c r="T182" i="1" s="1"/>
  <c r="V182" i="1" s="1"/>
  <c r="P183" i="1"/>
  <c r="T183" i="1" s="1"/>
  <c r="V183" i="1" s="1"/>
  <c r="P184" i="1"/>
  <c r="T184" i="1" s="1"/>
  <c r="V184" i="1" s="1"/>
  <c r="P185" i="1"/>
  <c r="T185" i="1" s="1"/>
  <c r="V185" i="1" s="1"/>
  <c r="P186" i="1"/>
  <c r="T186" i="1" s="1"/>
  <c r="V186" i="1" s="1"/>
  <c r="P187" i="1"/>
  <c r="T187" i="1" s="1"/>
  <c r="V187" i="1" s="1"/>
  <c r="P188" i="1"/>
  <c r="T188" i="1" s="1"/>
  <c r="V188" i="1" s="1"/>
  <c r="P189" i="1"/>
  <c r="T189" i="1" s="1"/>
  <c r="V189" i="1" s="1"/>
  <c r="P190" i="1"/>
  <c r="T190" i="1" s="1"/>
  <c r="V190" i="1" s="1"/>
  <c r="P191" i="1"/>
  <c r="T191" i="1" s="1"/>
  <c r="V191" i="1" s="1"/>
  <c r="P192" i="1"/>
  <c r="T192" i="1" s="1"/>
  <c r="V192" i="1" s="1"/>
  <c r="P193" i="1"/>
  <c r="T193" i="1" s="1"/>
  <c r="V193" i="1" s="1"/>
  <c r="P194" i="1"/>
  <c r="T194" i="1" s="1"/>
  <c r="V194" i="1" s="1"/>
  <c r="P195" i="1"/>
  <c r="T195" i="1" s="1"/>
  <c r="V195" i="1" s="1"/>
  <c r="P196" i="1"/>
  <c r="T196" i="1" s="1"/>
  <c r="V196" i="1" s="1"/>
  <c r="P197" i="1"/>
  <c r="T197" i="1" s="1"/>
  <c r="V197" i="1" s="1"/>
  <c r="P198" i="1"/>
  <c r="T198" i="1" s="1"/>
  <c r="V198" i="1" s="1"/>
  <c r="P199" i="1"/>
  <c r="T199" i="1" s="1"/>
  <c r="V199" i="1" s="1"/>
  <c r="P200" i="1"/>
  <c r="T200" i="1" s="1"/>
  <c r="V200" i="1" s="1"/>
  <c r="P201" i="1"/>
  <c r="T201" i="1" s="1"/>
  <c r="V201" i="1" s="1"/>
  <c r="P202" i="1"/>
  <c r="T202" i="1" s="1"/>
  <c r="P203" i="1"/>
  <c r="T203" i="1" s="1"/>
  <c r="V203" i="1" s="1"/>
  <c r="P204" i="1"/>
  <c r="T204" i="1" s="1"/>
  <c r="V204" i="1" s="1"/>
  <c r="P205" i="1"/>
  <c r="T205" i="1" s="1"/>
  <c r="V205" i="1" s="1"/>
  <c r="P206" i="1"/>
  <c r="T206" i="1" s="1"/>
  <c r="V206" i="1" s="1"/>
  <c r="P207" i="1"/>
  <c r="T207" i="1" s="1"/>
  <c r="V207" i="1" s="1"/>
  <c r="P208" i="1"/>
  <c r="T208" i="1" s="1"/>
  <c r="V208" i="1" s="1"/>
  <c r="P209" i="1"/>
  <c r="T209" i="1" s="1"/>
  <c r="V209" i="1" s="1"/>
  <c r="P210" i="1"/>
  <c r="T210" i="1" s="1"/>
  <c r="V210" i="1" s="1"/>
  <c r="P211" i="1"/>
  <c r="T211" i="1" s="1"/>
  <c r="V211" i="1" s="1"/>
  <c r="P212" i="1"/>
  <c r="T212" i="1" s="1"/>
  <c r="V212" i="1" s="1"/>
  <c r="P213" i="1"/>
  <c r="T213" i="1" s="1"/>
  <c r="V213" i="1" s="1"/>
  <c r="P214" i="1"/>
  <c r="T214" i="1" s="1"/>
  <c r="V214" i="1" s="1"/>
  <c r="P215" i="1"/>
  <c r="T215" i="1" s="1"/>
  <c r="V215" i="1" s="1"/>
  <c r="P216" i="1"/>
  <c r="T216" i="1" s="1"/>
  <c r="V216" i="1" s="1"/>
  <c r="P217" i="1"/>
  <c r="T217" i="1" s="1"/>
  <c r="V217" i="1" s="1"/>
  <c r="P218" i="1"/>
  <c r="T218" i="1" s="1"/>
  <c r="P219" i="1"/>
  <c r="T219" i="1" s="1"/>
  <c r="V219" i="1" s="1"/>
  <c r="P220" i="1"/>
  <c r="T220" i="1" s="1"/>
  <c r="V220" i="1" s="1"/>
  <c r="P221" i="1"/>
  <c r="T221" i="1" s="1"/>
  <c r="V221" i="1" s="1"/>
  <c r="P222" i="1"/>
  <c r="T222" i="1" s="1"/>
  <c r="V222" i="1" s="1"/>
  <c r="P223" i="1"/>
  <c r="T223" i="1" s="1"/>
  <c r="V223" i="1" s="1"/>
  <c r="P224" i="1"/>
  <c r="T224" i="1" s="1"/>
  <c r="V224" i="1" s="1"/>
  <c r="P225" i="1"/>
  <c r="T225" i="1" s="1"/>
  <c r="V225" i="1" s="1"/>
  <c r="P226" i="1"/>
  <c r="T226" i="1" s="1"/>
  <c r="V226" i="1" s="1"/>
  <c r="P227" i="1"/>
  <c r="T227" i="1" s="1"/>
  <c r="V227" i="1" s="1"/>
  <c r="P228" i="1"/>
  <c r="T228" i="1" s="1"/>
  <c r="V228" i="1" s="1"/>
  <c r="P229" i="1"/>
  <c r="T229" i="1" s="1"/>
  <c r="V229" i="1" s="1"/>
  <c r="P230" i="1"/>
  <c r="T230" i="1" s="1"/>
  <c r="V230" i="1" s="1"/>
  <c r="P231" i="1"/>
  <c r="T231" i="1" s="1"/>
  <c r="V231" i="1" s="1"/>
  <c r="P232" i="1"/>
  <c r="T232" i="1" s="1"/>
  <c r="V232" i="1" s="1"/>
  <c r="P233" i="1"/>
  <c r="T233" i="1" s="1"/>
  <c r="V233" i="1" s="1"/>
  <c r="P234" i="1"/>
  <c r="T234" i="1" s="1"/>
  <c r="V234" i="1" s="1"/>
  <c r="P235" i="1"/>
  <c r="T235" i="1" s="1"/>
  <c r="V235" i="1" s="1"/>
  <c r="P236" i="1"/>
  <c r="T236" i="1" s="1"/>
  <c r="V236" i="1" s="1"/>
  <c r="P237" i="1"/>
  <c r="T237" i="1" s="1"/>
  <c r="V237" i="1" s="1"/>
  <c r="P238" i="1"/>
  <c r="T238" i="1" s="1"/>
  <c r="V238" i="1" s="1"/>
  <c r="P239" i="1"/>
  <c r="T239" i="1" s="1"/>
  <c r="V239" i="1" s="1"/>
  <c r="P240" i="1"/>
  <c r="T240" i="1" s="1"/>
  <c r="V240" i="1" s="1"/>
  <c r="P241" i="1"/>
  <c r="T241" i="1" s="1"/>
  <c r="V241" i="1" s="1"/>
  <c r="P242" i="1"/>
  <c r="T242" i="1" s="1"/>
  <c r="V242" i="1" s="1"/>
  <c r="P243" i="1"/>
  <c r="T243" i="1" s="1"/>
  <c r="V243" i="1" s="1"/>
  <c r="P244" i="1"/>
  <c r="T244" i="1" s="1"/>
  <c r="V244" i="1" s="1"/>
  <c r="P245" i="1"/>
  <c r="T245" i="1" s="1"/>
  <c r="V245" i="1" s="1"/>
  <c r="P246" i="1"/>
  <c r="T246" i="1" s="1"/>
  <c r="V246" i="1" s="1"/>
  <c r="P247" i="1"/>
  <c r="T247" i="1" s="1"/>
  <c r="V247" i="1" s="1"/>
  <c r="P248" i="1"/>
  <c r="T248" i="1" s="1"/>
  <c r="V248" i="1" s="1"/>
  <c r="P249" i="1"/>
  <c r="T249" i="1" s="1"/>
  <c r="V249" i="1" s="1"/>
  <c r="P250" i="1"/>
  <c r="T250" i="1" s="1"/>
  <c r="V250" i="1" s="1"/>
  <c r="P251" i="1"/>
  <c r="T251" i="1" s="1"/>
  <c r="V251" i="1" s="1"/>
  <c r="P252" i="1"/>
  <c r="T252" i="1" s="1"/>
  <c r="V252" i="1" s="1"/>
  <c r="P253" i="1"/>
  <c r="T253" i="1" s="1"/>
  <c r="V253" i="1" s="1"/>
  <c r="P254" i="1"/>
  <c r="T254" i="1" s="1"/>
  <c r="V254" i="1" s="1"/>
  <c r="P255" i="1"/>
  <c r="T255" i="1" s="1"/>
  <c r="V255" i="1" s="1"/>
  <c r="P256" i="1"/>
  <c r="T256" i="1" s="1"/>
  <c r="V256" i="1" s="1"/>
  <c r="P257" i="1"/>
  <c r="T257" i="1" s="1"/>
  <c r="V257" i="1" s="1"/>
  <c r="P258" i="1"/>
  <c r="T258" i="1" s="1"/>
  <c r="V258" i="1" s="1"/>
  <c r="P259" i="1"/>
  <c r="T259" i="1" s="1"/>
  <c r="V259" i="1" s="1"/>
  <c r="P260" i="1"/>
  <c r="T260" i="1" s="1"/>
  <c r="V260" i="1" s="1"/>
  <c r="P261" i="1"/>
  <c r="T261" i="1" s="1"/>
  <c r="V261" i="1" s="1"/>
  <c r="P262" i="1"/>
  <c r="T262" i="1" s="1"/>
  <c r="V262" i="1" s="1"/>
  <c r="P263" i="1"/>
  <c r="T263" i="1" s="1"/>
  <c r="V263" i="1" s="1"/>
  <c r="P264" i="1"/>
  <c r="T264" i="1" s="1"/>
  <c r="V264" i="1" s="1"/>
  <c r="P265" i="1"/>
  <c r="T265" i="1" s="1"/>
  <c r="V265" i="1" s="1"/>
  <c r="P266" i="1"/>
  <c r="T266" i="1" s="1"/>
  <c r="P267" i="1"/>
  <c r="T267" i="1" s="1"/>
  <c r="V267" i="1" s="1"/>
  <c r="P268" i="1"/>
  <c r="T268" i="1" s="1"/>
  <c r="V268" i="1" s="1"/>
  <c r="P269" i="1"/>
  <c r="T269" i="1" s="1"/>
  <c r="V269" i="1" s="1"/>
  <c r="P270" i="1"/>
  <c r="T270" i="1" s="1"/>
  <c r="V270" i="1" s="1"/>
  <c r="P271" i="1"/>
  <c r="T271" i="1" s="1"/>
  <c r="V271" i="1" s="1"/>
  <c r="P272" i="1"/>
  <c r="T272" i="1" s="1"/>
  <c r="V272" i="1" s="1"/>
  <c r="P273" i="1"/>
  <c r="T273" i="1" s="1"/>
  <c r="V273" i="1" s="1"/>
  <c r="P274" i="1"/>
  <c r="T274" i="1" s="1"/>
  <c r="V274" i="1" s="1"/>
  <c r="P275" i="1"/>
  <c r="T275" i="1" s="1"/>
  <c r="V275" i="1" s="1"/>
  <c r="P276" i="1"/>
  <c r="T276" i="1" s="1"/>
  <c r="V276" i="1" s="1"/>
  <c r="P277" i="1"/>
  <c r="T277" i="1" s="1"/>
  <c r="V277" i="1" s="1"/>
  <c r="P278" i="1"/>
  <c r="T278" i="1" s="1"/>
  <c r="V278" i="1" s="1"/>
  <c r="P279" i="1"/>
  <c r="T279" i="1" s="1"/>
  <c r="V279" i="1" s="1"/>
  <c r="P280" i="1"/>
  <c r="T280" i="1" s="1"/>
  <c r="V280" i="1" s="1"/>
  <c r="P281" i="1"/>
  <c r="T281" i="1" s="1"/>
  <c r="V281" i="1" s="1"/>
  <c r="P282" i="1"/>
  <c r="T282" i="1" s="1"/>
  <c r="P283" i="1"/>
  <c r="T283" i="1" s="1"/>
  <c r="V283" i="1" s="1"/>
  <c r="P284" i="1"/>
  <c r="T284" i="1" s="1"/>
  <c r="V284" i="1" s="1"/>
  <c r="P285" i="1"/>
  <c r="T285" i="1" s="1"/>
  <c r="V285" i="1" s="1"/>
  <c r="P286" i="1"/>
  <c r="T286" i="1" s="1"/>
  <c r="V286" i="1" s="1"/>
  <c r="P287" i="1"/>
  <c r="T287" i="1" s="1"/>
  <c r="V287" i="1" s="1"/>
  <c r="P288" i="1"/>
  <c r="T288" i="1" s="1"/>
  <c r="V288" i="1" s="1"/>
  <c r="P289" i="1"/>
  <c r="T289" i="1" s="1"/>
  <c r="V289" i="1" s="1"/>
  <c r="P290" i="1"/>
  <c r="T290" i="1" s="1"/>
  <c r="V290" i="1" s="1"/>
  <c r="P291" i="1"/>
  <c r="T291" i="1" s="1"/>
  <c r="V291" i="1" s="1"/>
  <c r="P292" i="1"/>
  <c r="T292" i="1" s="1"/>
  <c r="V292" i="1" s="1"/>
  <c r="P293" i="1"/>
  <c r="T293" i="1" s="1"/>
  <c r="V293" i="1" s="1"/>
  <c r="P294" i="1"/>
  <c r="T294" i="1" s="1"/>
  <c r="V294" i="1" s="1"/>
  <c r="P295" i="1"/>
  <c r="T295" i="1" s="1"/>
  <c r="V295" i="1" s="1"/>
  <c r="P296" i="1"/>
  <c r="T296" i="1" s="1"/>
  <c r="V296" i="1" s="1"/>
  <c r="P297" i="1"/>
  <c r="T297" i="1" s="1"/>
  <c r="V297" i="1" s="1"/>
  <c r="P298" i="1"/>
  <c r="T298" i="1" s="1"/>
  <c r="V298" i="1" s="1"/>
  <c r="P299" i="1"/>
  <c r="T299" i="1" s="1"/>
  <c r="V299" i="1" s="1"/>
  <c r="P300" i="1"/>
  <c r="T300" i="1" s="1"/>
  <c r="V300" i="1" s="1"/>
  <c r="P301" i="1"/>
  <c r="T301" i="1" s="1"/>
  <c r="V301" i="1" s="1"/>
  <c r="P302" i="1"/>
  <c r="T302" i="1" s="1"/>
  <c r="V302" i="1" s="1"/>
  <c r="P303" i="1"/>
  <c r="T303" i="1" s="1"/>
  <c r="V303" i="1" s="1"/>
  <c r="P304" i="1"/>
  <c r="T304" i="1" s="1"/>
  <c r="V304" i="1" s="1"/>
  <c r="P305" i="1"/>
  <c r="T305" i="1" s="1"/>
  <c r="V305" i="1" s="1"/>
  <c r="P306" i="1"/>
  <c r="T306" i="1" s="1"/>
  <c r="V306" i="1" s="1"/>
  <c r="P307" i="1"/>
  <c r="T307" i="1" s="1"/>
  <c r="V307" i="1" s="1"/>
  <c r="P308" i="1"/>
  <c r="T308" i="1" s="1"/>
  <c r="V308" i="1" s="1"/>
  <c r="P309" i="1"/>
  <c r="T309" i="1" s="1"/>
  <c r="V309" i="1" s="1"/>
  <c r="P310" i="1"/>
  <c r="T310" i="1" s="1"/>
  <c r="V310" i="1" s="1"/>
  <c r="P311" i="1"/>
  <c r="T311" i="1" s="1"/>
  <c r="V311" i="1" s="1"/>
  <c r="P312" i="1"/>
  <c r="T312" i="1" s="1"/>
  <c r="V312" i="1" s="1"/>
  <c r="P313" i="1"/>
  <c r="T313" i="1" s="1"/>
  <c r="V313" i="1" s="1"/>
  <c r="P314" i="1"/>
  <c r="T314" i="1" s="1"/>
  <c r="V314" i="1" s="1"/>
  <c r="P315" i="1"/>
  <c r="T315" i="1" s="1"/>
  <c r="V315" i="1" s="1"/>
  <c r="P316" i="1"/>
  <c r="T316" i="1" s="1"/>
  <c r="V316" i="1" s="1"/>
  <c r="P317" i="1"/>
  <c r="T317" i="1" s="1"/>
  <c r="V317" i="1" s="1"/>
  <c r="P318" i="1"/>
  <c r="T318" i="1" s="1"/>
  <c r="V318" i="1" s="1"/>
  <c r="P319" i="1"/>
  <c r="T319" i="1" s="1"/>
  <c r="V319" i="1" s="1"/>
  <c r="P320" i="1"/>
  <c r="T320" i="1" s="1"/>
  <c r="V320" i="1" s="1"/>
  <c r="P321" i="1"/>
  <c r="T321" i="1" s="1"/>
  <c r="V321" i="1" s="1"/>
  <c r="P322" i="1"/>
  <c r="T322" i="1" s="1"/>
  <c r="V322" i="1" s="1"/>
  <c r="P323" i="1"/>
  <c r="T323" i="1" s="1"/>
  <c r="V323" i="1" s="1"/>
  <c r="P324" i="1"/>
  <c r="T324" i="1" s="1"/>
  <c r="V324" i="1" s="1"/>
  <c r="P325" i="1"/>
  <c r="T325" i="1" s="1"/>
  <c r="V325" i="1" s="1"/>
  <c r="P326" i="1"/>
  <c r="T326" i="1" s="1"/>
  <c r="V326" i="1" s="1"/>
  <c r="P327" i="1"/>
  <c r="T327" i="1" s="1"/>
  <c r="V327" i="1" s="1"/>
  <c r="P328" i="1"/>
  <c r="T328" i="1" s="1"/>
  <c r="V328" i="1" s="1"/>
  <c r="P329" i="1"/>
  <c r="T329" i="1" s="1"/>
  <c r="V329" i="1" s="1"/>
  <c r="P330" i="1"/>
  <c r="T330" i="1" s="1"/>
  <c r="V330" i="1" s="1"/>
  <c r="P331" i="1"/>
  <c r="T331" i="1" s="1"/>
  <c r="V331" i="1" s="1"/>
  <c r="P332" i="1"/>
  <c r="T332" i="1" s="1"/>
  <c r="V332" i="1" s="1"/>
  <c r="P333" i="1"/>
  <c r="T333" i="1" s="1"/>
  <c r="V333" i="1" s="1"/>
  <c r="P334" i="1"/>
  <c r="T334" i="1" s="1"/>
  <c r="V334" i="1" s="1"/>
  <c r="P335" i="1"/>
  <c r="T335" i="1" s="1"/>
  <c r="V335" i="1" s="1"/>
  <c r="P336" i="1"/>
  <c r="T336" i="1" s="1"/>
  <c r="V336" i="1" s="1"/>
  <c r="P337" i="1"/>
  <c r="T337" i="1" s="1"/>
  <c r="V337" i="1" s="1"/>
  <c r="P338" i="1"/>
  <c r="T338" i="1" s="1"/>
  <c r="V338" i="1" s="1"/>
  <c r="P339" i="1"/>
  <c r="T339" i="1" s="1"/>
  <c r="V339" i="1" s="1"/>
  <c r="P340" i="1"/>
  <c r="T340" i="1" s="1"/>
  <c r="V340" i="1" s="1"/>
  <c r="P341" i="1"/>
  <c r="T341" i="1" s="1"/>
  <c r="V341" i="1" s="1"/>
  <c r="P342" i="1"/>
  <c r="T342" i="1" s="1"/>
  <c r="V342" i="1" s="1"/>
  <c r="P343" i="1"/>
  <c r="T343" i="1" s="1"/>
  <c r="V343" i="1" s="1"/>
  <c r="P344" i="1"/>
  <c r="T344" i="1" s="1"/>
  <c r="V344" i="1" s="1"/>
  <c r="P345" i="1"/>
  <c r="T345" i="1" s="1"/>
  <c r="V345" i="1" s="1"/>
  <c r="P346" i="1"/>
  <c r="T346" i="1" s="1"/>
  <c r="P347" i="1"/>
  <c r="T347" i="1" s="1"/>
  <c r="V347" i="1" s="1"/>
  <c r="P348" i="1"/>
  <c r="T348" i="1" s="1"/>
  <c r="V348" i="1" s="1"/>
  <c r="P349" i="1"/>
  <c r="T349" i="1" s="1"/>
  <c r="V349" i="1" s="1"/>
  <c r="P350" i="1"/>
  <c r="T350" i="1" s="1"/>
  <c r="V350" i="1" s="1"/>
  <c r="P351" i="1"/>
  <c r="T351" i="1" s="1"/>
  <c r="V351" i="1" s="1"/>
  <c r="P352" i="1"/>
  <c r="T352" i="1" s="1"/>
  <c r="V352" i="1" s="1"/>
  <c r="P353" i="1"/>
  <c r="T353" i="1" s="1"/>
  <c r="V353" i="1" s="1"/>
  <c r="P354" i="1"/>
  <c r="T354" i="1" s="1"/>
  <c r="V354" i="1" s="1"/>
  <c r="P355" i="1"/>
  <c r="T355" i="1" s="1"/>
  <c r="V355" i="1" s="1"/>
  <c r="P356" i="1"/>
  <c r="T356" i="1" s="1"/>
  <c r="V356" i="1" s="1"/>
  <c r="P357" i="1"/>
  <c r="T357" i="1" s="1"/>
  <c r="V357" i="1" s="1"/>
  <c r="P358" i="1"/>
  <c r="T358" i="1" s="1"/>
  <c r="V358" i="1" s="1"/>
  <c r="P359" i="1"/>
  <c r="T359" i="1" s="1"/>
  <c r="V359" i="1" s="1"/>
  <c r="P360" i="1"/>
  <c r="T360" i="1" s="1"/>
  <c r="V360" i="1" s="1"/>
  <c r="P361" i="1"/>
  <c r="T361" i="1" s="1"/>
  <c r="V361" i="1" s="1"/>
  <c r="P362" i="1"/>
  <c r="T362" i="1" s="1"/>
  <c r="P363" i="1"/>
  <c r="T363" i="1" s="1"/>
  <c r="V363" i="1" s="1"/>
  <c r="P364" i="1"/>
  <c r="T364" i="1" s="1"/>
  <c r="V364" i="1" s="1"/>
  <c r="P365" i="1"/>
  <c r="T365" i="1" s="1"/>
  <c r="V365" i="1" s="1"/>
  <c r="P366" i="1"/>
  <c r="T366" i="1" s="1"/>
  <c r="V366" i="1" s="1"/>
  <c r="P367" i="1"/>
  <c r="T367" i="1" s="1"/>
  <c r="V367" i="1" s="1"/>
  <c r="P368" i="1"/>
  <c r="T368" i="1" s="1"/>
  <c r="V368" i="1" s="1"/>
  <c r="P369" i="1"/>
  <c r="T369" i="1" s="1"/>
  <c r="V369" i="1" s="1"/>
  <c r="P370" i="1"/>
  <c r="T370" i="1" s="1"/>
  <c r="V370" i="1" s="1"/>
  <c r="P371" i="1"/>
  <c r="T371" i="1" s="1"/>
  <c r="V371" i="1" s="1"/>
  <c r="P372" i="1"/>
  <c r="T372" i="1" s="1"/>
  <c r="V372" i="1" s="1"/>
  <c r="P373" i="1"/>
  <c r="T373" i="1" s="1"/>
  <c r="V373" i="1" s="1"/>
  <c r="P374" i="1"/>
  <c r="T374" i="1" s="1"/>
  <c r="V374" i="1" s="1"/>
  <c r="P375" i="1"/>
  <c r="T375" i="1" s="1"/>
  <c r="V375" i="1" s="1"/>
  <c r="P376" i="1"/>
  <c r="T376" i="1" s="1"/>
  <c r="V376" i="1" s="1"/>
  <c r="P377" i="1"/>
  <c r="T377" i="1" s="1"/>
  <c r="V377" i="1" s="1"/>
  <c r="P378" i="1"/>
  <c r="T378" i="1" s="1"/>
  <c r="V378" i="1" s="1"/>
  <c r="P379" i="1"/>
  <c r="T379" i="1" s="1"/>
  <c r="V379" i="1" s="1"/>
  <c r="P380" i="1"/>
  <c r="T380" i="1" s="1"/>
  <c r="V380" i="1" s="1"/>
  <c r="P381" i="1"/>
  <c r="T381" i="1" s="1"/>
  <c r="V381" i="1" s="1"/>
  <c r="P382" i="1"/>
  <c r="T382" i="1" s="1"/>
  <c r="V382" i="1" s="1"/>
  <c r="P383" i="1"/>
  <c r="T383" i="1" s="1"/>
  <c r="V383" i="1" s="1"/>
  <c r="P384" i="1"/>
  <c r="T384" i="1" s="1"/>
  <c r="V384" i="1" s="1"/>
  <c r="P385" i="1"/>
  <c r="T385" i="1" s="1"/>
  <c r="V385" i="1" s="1"/>
  <c r="P386" i="1"/>
  <c r="T386" i="1" s="1"/>
  <c r="V386" i="1" s="1"/>
  <c r="P387" i="1"/>
  <c r="T387" i="1" s="1"/>
  <c r="V387" i="1" s="1"/>
  <c r="P388" i="1"/>
  <c r="T388" i="1" s="1"/>
  <c r="V388" i="1" s="1"/>
  <c r="P389" i="1"/>
  <c r="T389" i="1" s="1"/>
  <c r="V389" i="1" s="1"/>
  <c r="P390" i="1"/>
  <c r="T390" i="1" s="1"/>
  <c r="V390" i="1" s="1"/>
  <c r="P391" i="1"/>
  <c r="T391" i="1" s="1"/>
  <c r="V391" i="1" s="1"/>
  <c r="P392" i="1"/>
  <c r="T392" i="1" s="1"/>
  <c r="V392" i="1" s="1"/>
  <c r="P393" i="1"/>
  <c r="T393" i="1" s="1"/>
  <c r="V393" i="1" s="1"/>
  <c r="P394" i="1"/>
  <c r="T394" i="1" s="1"/>
  <c r="V394" i="1" s="1"/>
  <c r="P395" i="1"/>
  <c r="T395" i="1" s="1"/>
  <c r="V395" i="1" s="1"/>
  <c r="P396" i="1"/>
  <c r="T396" i="1" s="1"/>
  <c r="V396" i="1" s="1"/>
  <c r="P397" i="1"/>
  <c r="T397" i="1" s="1"/>
  <c r="V397" i="1" s="1"/>
  <c r="P398" i="1"/>
  <c r="T398" i="1" s="1"/>
  <c r="V398" i="1" s="1"/>
  <c r="P399" i="1"/>
  <c r="T399" i="1" s="1"/>
  <c r="V399" i="1" s="1"/>
  <c r="P400" i="1"/>
  <c r="T400" i="1" s="1"/>
  <c r="V400" i="1" s="1"/>
  <c r="P401" i="1"/>
  <c r="T401" i="1" s="1"/>
  <c r="V401" i="1" s="1"/>
  <c r="P402" i="1"/>
  <c r="T402" i="1" s="1"/>
  <c r="V402" i="1" s="1"/>
  <c r="P403" i="1"/>
  <c r="T403" i="1" s="1"/>
  <c r="V403" i="1" s="1"/>
  <c r="P404" i="1"/>
  <c r="T404" i="1" s="1"/>
  <c r="V404" i="1" s="1"/>
  <c r="P405" i="1"/>
  <c r="T405" i="1" s="1"/>
  <c r="V405" i="1" s="1"/>
  <c r="P406" i="1"/>
  <c r="T406" i="1" s="1"/>
  <c r="V406" i="1" s="1"/>
  <c r="P407" i="1"/>
  <c r="T407" i="1" s="1"/>
  <c r="V407" i="1" s="1"/>
  <c r="P408" i="1"/>
  <c r="T408" i="1" s="1"/>
  <c r="V408" i="1" s="1"/>
  <c r="P409" i="1"/>
  <c r="T409" i="1" s="1"/>
  <c r="V409" i="1" s="1"/>
  <c r="P410" i="1"/>
  <c r="T410" i="1" s="1"/>
  <c r="V410" i="1" s="1"/>
  <c r="P411" i="1"/>
  <c r="T411" i="1" s="1"/>
  <c r="V411" i="1" s="1"/>
  <c r="P412" i="1"/>
  <c r="T412" i="1" s="1"/>
  <c r="V412" i="1" s="1"/>
  <c r="P413" i="1"/>
  <c r="T413" i="1" s="1"/>
  <c r="V413" i="1" s="1"/>
  <c r="P414" i="1"/>
  <c r="T414" i="1" s="1"/>
  <c r="V414" i="1" s="1"/>
  <c r="P415" i="1"/>
  <c r="T415" i="1" s="1"/>
  <c r="V415" i="1" s="1"/>
  <c r="P416" i="1"/>
  <c r="T416" i="1" s="1"/>
  <c r="V416" i="1" s="1"/>
  <c r="P417" i="1"/>
  <c r="T417" i="1" s="1"/>
  <c r="V417" i="1" s="1"/>
  <c r="P418" i="1"/>
  <c r="T418" i="1" s="1"/>
  <c r="V418" i="1" s="1"/>
  <c r="P419" i="1"/>
  <c r="T419" i="1" s="1"/>
  <c r="V419" i="1" s="1"/>
  <c r="P420" i="1"/>
  <c r="T420" i="1" s="1"/>
  <c r="V420" i="1" s="1"/>
  <c r="P421" i="1"/>
  <c r="T421" i="1" s="1"/>
  <c r="V421" i="1" s="1"/>
  <c r="P422" i="1"/>
  <c r="T422" i="1" s="1"/>
  <c r="V422" i="1" s="1"/>
  <c r="P423" i="1"/>
  <c r="T423" i="1" s="1"/>
  <c r="V423" i="1" s="1"/>
  <c r="P424" i="1"/>
  <c r="T424" i="1" s="1"/>
  <c r="V424" i="1" s="1"/>
  <c r="P425" i="1"/>
  <c r="T425" i="1" s="1"/>
  <c r="V425" i="1" s="1"/>
  <c r="P426" i="1"/>
  <c r="T426" i="1" s="1"/>
  <c r="P427" i="1"/>
  <c r="T427" i="1" s="1"/>
  <c r="V427" i="1" s="1"/>
  <c r="P428" i="1"/>
  <c r="T428" i="1" s="1"/>
  <c r="V428" i="1" s="1"/>
  <c r="P429" i="1"/>
  <c r="T429" i="1" s="1"/>
  <c r="V429" i="1" s="1"/>
  <c r="P430" i="1"/>
  <c r="T430" i="1" s="1"/>
  <c r="V430" i="1" s="1"/>
  <c r="P431" i="1"/>
  <c r="T431" i="1" s="1"/>
  <c r="V431" i="1" s="1"/>
  <c r="P432" i="1"/>
  <c r="T432" i="1" s="1"/>
  <c r="V432" i="1" s="1"/>
  <c r="P433" i="1"/>
  <c r="T433" i="1" s="1"/>
  <c r="V433" i="1" s="1"/>
  <c r="P434" i="1"/>
  <c r="T434" i="1" s="1"/>
  <c r="V434" i="1" s="1"/>
  <c r="P435" i="1"/>
  <c r="T435" i="1" s="1"/>
  <c r="V435" i="1" s="1"/>
  <c r="P436" i="1"/>
  <c r="T436" i="1" s="1"/>
  <c r="V436" i="1" s="1"/>
  <c r="P437" i="1"/>
  <c r="T437" i="1" s="1"/>
  <c r="V437" i="1" s="1"/>
  <c r="P438" i="1"/>
  <c r="T438" i="1" s="1"/>
  <c r="V438" i="1" s="1"/>
  <c r="P439" i="1"/>
  <c r="T439" i="1" s="1"/>
  <c r="V439" i="1" s="1"/>
  <c r="P440" i="1"/>
  <c r="T440" i="1" s="1"/>
  <c r="V440" i="1" s="1"/>
  <c r="P441" i="1"/>
  <c r="T441" i="1" s="1"/>
  <c r="V441" i="1" s="1"/>
  <c r="P442" i="1"/>
  <c r="T442" i="1" s="1"/>
  <c r="V442" i="1" s="1"/>
  <c r="P443" i="1"/>
  <c r="T443" i="1" s="1"/>
  <c r="V443" i="1" s="1"/>
  <c r="P444" i="1"/>
  <c r="T444" i="1" s="1"/>
  <c r="V444" i="1" s="1"/>
  <c r="P445" i="1"/>
  <c r="T445" i="1" s="1"/>
  <c r="V445" i="1" s="1"/>
  <c r="P446" i="1"/>
  <c r="T446" i="1" s="1"/>
  <c r="V446" i="1" s="1"/>
  <c r="P447" i="1"/>
  <c r="T447" i="1" s="1"/>
  <c r="V447" i="1" s="1"/>
  <c r="P448" i="1"/>
  <c r="T448" i="1" s="1"/>
  <c r="V448" i="1" s="1"/>
  <c r="P449" i="1"/>
  <c r="T449" i="1" s="1"/>
  <c r="V449" i="1" s="1"/>
  <c r="P450" i="1"/>
  <c r="T450" i="1" s="1"/>
  <c r="V450" i="1" s="1"/>
  <c r="P451" i="1"/>
  <c r="T451" i="1" s="1"/>
  <c r="V451" i="1" s="1"/>
  <c r="P452" i="1"/>
  <c r="T452" i="1" s="1"/>
  <c r="V452" i="1" s="1"/>
  <c r="P453" i="1"/>
  <c r="T453" i="1" s="1"/>
  <c r="V453" i="1" s="1"/>
  <c r="P454" i="1"/>
  <c r="T454" i="1" s="1"/>
  <c r="V454" i="1" s="1"/>
  <c r="P455" i="1"/>
  <c r="T455" i="1" s="1"/>
  <c r="V455" i="1" s="1"/>
  <c r="P456" i="1"/>
  <c r="T456" i="1" s="1"/>
  <c r="V456" i="1" s="1"/>
  <c r="P457" i="1"/>
  <c r="T457" i="1" s="1"/>
  <c r="V457" i="1" s="1"/>
  <c r="P458" i="1"/>
  <c r="T458" i="1" s="1"/>
  <c r="P459" i="1"/>
  <c r="T459" i="1" s="1"/>
  <c r="V459" i="1" s="1"/>
  <c r="P460" i="1"/>
  <c r="T460" i="1" s="1"/>
  <c r="V460" i="1" s="1"/>
  <c r="P461" i="1"/>
  <c r="T461" i="1" s="1"/>
  <c r="V461" i="1" s="1"/>
  <c r="P462" i="1"/>
  <c r="T462" i="1" s="1"/>
  <c r="V462" i="1" s="1"/>
  <c r="P463" i="1"/>
  <c r="T463" i="1" s="1"/>
  <c r="V463" i="1" s="1"/>
  <c r="P464" i="1"/>
  <c r="T464" i="1" s="1"/>
  <c r="V464" i="1" s="1"/>
  <c r="P465" i="1"/>
  <c r="T465" i="1" s="1"/>
  <c r="V465" i="1" s="1"/>
  <c r="P466" i="1"/>
  <c r="T466" i="1" s="1"/>
  <c r="V466" i="1" s="1"/>
  <c r="P467" i="1"/>
  <c r="T467" i="1" s="1"/>
  <c r="V467" i="1" s="1"/>
  <c r="P468" i="1"/>
  <c r="T468" i="1" s="1"/>
  <c r="V468" i="1" s="1"/>
  <c r="P469" i="1"/>
  <c r="T469" i="1" s="1"/>
  <c r="V469" i="1" s="1"/>
  <c r="P470" i="1"/>
  <c r="T470" i="1" s="1"/>
  <c r="V470" i="1" s="1"/>
  <c r="P471" i="1"/>
  <c r="T471" i="1" s="1"/>
  <c r="V471" i="1" s="1"/>
  <c r="P472" i="1"/>
  <c r="T472" i="1" s="1"/>
  <c r="V472" i="1" s="1"/>
  <c r="P473" i="1"/>
  <c r="T473" i="1" s="1"/>
  <c r="V473" i="1" s="1"/>
  <c r="P474" i="1"/>
  <c r="T474" i="1" s="1"/>
  <c r="V474" i="1" s="1"/>
  <c r="P475" i="1"/>
  <c r="T475" i="1" s="1"/>
  <c r="V475" i="1" s="1"/>
  <c r="P476" i="1"/>
  <c r="T476" i="1" s="1"/>
  <c r="V476" i="1" s="1"/>
  <c r="P477" i="1"/>
  <c r="T477" i="1" s="1"/>
  <c r="V477" i="1" s="1"/>
  <c r="P478" i="1"/>
  <c r="T478" i="1" s="1"/>
  <c r="V478" i="1" s="1"/>
  <c r="P479" i="1"/>
  <c r="T479" i="1" s="1"/>
  <c r="V479" i="1" s="1"/>
  <c r="P480" i="1"/>
  <c r="T480" i="1" s="1"/>
  <c r="V480" i="1" s="1"/>
  <c r="P481" i="1"/>
  <c r="T481" i="1" s="1"/>
  <c r="V481" i="1" s="1"/>
  <c r="P482" i="1"/>
  <c r="T482" i="1" s="1"/>
  <c r="V482" i="1" s="1"/>
  <c r="P483" i="1"/>
  <c r="T483" i="1" s="1"/>
  <c r="V483" i="1" s="1"/>
  <c r="P484" i="1"/>
  <c r="T484" i="1" s="1"/>
  <c r="V484" i="1" s="1"/>
  <c r="P485" i="1"/>
  <c r="T485" i="1" s="1"/>
  <c r="V485" i="1" s="1"/>
  <c r="P486" i="1"/>
  <c r="T486" i="1" s="1"/>
  <c r="V486" i="1" s="1"/>
  <c r="P487" i="1"/>
  <c r="T487" i="1" s="1"/>
  <c r="V487" i="1" s="1"/>
  <c r="P488" i="1"/>
  <c r="T488" i="1" s="1"/>
  <c r="V488" i="1" s="1"/>
  <c r="P489" i="1"/>
  <c r="T489" i="1" s="1"/>
  <c r="V489" i="1" s="1"/>
  <c r="P490" i="1"/>
  <c r="T490" i="1" s="1"/>
  <c r="V490" i="1" s="1"/>
  <c r="P491" i="1"/>
  <c r="T491" i="1" s="1"/>
  <c r="V491" i="1" s="1"/>
  <c r="P492" i="1"/>
  <c r="T492" i="1" s="1"/>
  <c r="V492" i="1" s="1"/>
  <c r="P493" i="1"/>
  <c r="T493" i="1" s="1"/>
  <c r="V493" i="1" s="1"/>
  <c r="P494" i="1"/>
  <c r="T494" i="1" s="1"/>
  <c r="V494" i="1" s="1"/>
  <c r="P495" i="1"/>
  <c r="T495" i="1" s="1"/>
  <c r="V495" i="1" s="1"/>
  <c r="P496" i="1"/>
  <c r="T496" i="1" s="1"/>
  <c r="V496" i="1" s="1"/>
  <c r="P497" i="1"/>
  <c r="T497" i="1" s="1"/>
  <c r="V497" i="1" s="1"/>
  <c r="P498" i="1"/>
  <c r="T498" i="1" s="1"/>
  <c r="V498" i="1" s="1"/>
  <c r="P499" i="1"/>
  <c r="T499" i="1" s="1"/>
  <c r="V499" i="1" s="1"/>
  <c r="P500" i="1"/>
  <c r="T500" i="1" s="1"/>
  <c r="V500" i="1" s="1"/>
  <c r="P501" i="1"/>
  <c r="T501" i="1" s="1"/>
  <c r="V501" i="1" s="1"/>
  <c r="P502" i="1"/>
  <c r="T502" i="1" s="1"/>
  <c r="V502" i="1" s="1"/>
  <c r="P503" i="1"/>
  <c r="T503" i="1" s="1"/>
  <c r="V503" i="1" s="1"/>
  <c r="P504" i="1"/>
  <c r="T504" i="1" s="1"/>
  <c r="V504" i="1" s="1"/>
  <c r="P505" i="1"/>
  <c r="T505" i="1" s="1"/>
  <c r="V505" i="1" s="1"/>
  <c r="P506" i="1"/>
  <c r="T506" i="1" s="1"/>
  <c r="V506" i="1" s="1"/>
  <c r="P507" i="1"/>
  <c r="T507" i="1" s="1"/>
  <c r="V507" i="1" s="1"/>
  <c r="P508" i="1"/>
  <c r="T508" i="1" s="1"/>
  <c r="V508" i="1" s="1"/>
  <c r="P509" i="1"/>
  <c r="T509" i="1" s="1"/>
  <c r="V509" i="1" s="1"/>
  <c r="P510" i="1"/>
  <c r="T510" i="1" s="1"/>
  <c r="V510" i="1" s="1"/>
  <c r="P511" i="1"/>
  <c r="T511" i="1" s="1"/>
  <c r="V511" i="1" s="1"/>
  <c r="P512" i="1"/>
  <c r="T512" i="1" s="1"/>
  <c r="V512" i="1" s="1"/>
  <c r="P513" i="1"/>
  <c r="T513" i="1" s="1"/>
  <c r="V513" i="1" s="1"/>
  <c r="P514" i="1"/>
  <c r="T514" i="1" s="1"/>
  <c r="V514" i="1" s="1"/>
  <c r="P515" i="1"/>
  <c r="T515" i="1" s="1"/>
  <c r="V515" i="1" s="1"/>
  <c r="P516" i="1"/>
  <c r="T516" i="1" s="1"/>
  <c r="V516" i="1" s="1"/>
  <c r="P517" i="1"/>
  <c r="T517" i="1" s="1"/>
  <c r="V517" i="1" s="1"/>
  <c r="P518" i="1"/>
  <c r="T518" i="1" s="1"/>
  <c r="V518" i="1" s="1"/>
  <c r="P519" i="1"/>
  <c r="T519" i="1" s="1"/>
  <c r="V519" i="1" s="1"/>
  <c r="P520" i="1"/>
  <c r="T520" i="1" s="1"/>
  <c r="V520" i="1" s="1"/>
  <c r="P521" i="1"/>
  <c r="T521" i="1" s="1"/>
  <c r="V521" i="1" s="1"/>
  <c r="P522" i="1"/>
  <c r="T522" i="1" s="1"/>
  <c r="P523" i="1"/>
  <c r="T523" i="1" s="1"/>
  <c r="V523" i="1" s="1"/>
  <c r="P524" i="1"/>
  <c r="T524" i="1" s="1"/>
  <c r="V524" i="1" s="1"/>
  <c r="P525" i="1"/>
  <c r="T525" i="1" s="1"/>
  <c r="V525" i="1" s="1"/>
  <c r="P526" i="1"/>
  <c r="T526" i="1" s="1"/>
  <c r="V526" i="1" s="1"/>
  <c r="P527" i="1"/>
  <c r="T527" i="1" s="1"/>
  <c r="V527" i="1" s="1"/>
  <c r="P528" i="1"/>
  <c r="T528" i="1" s="1"/>
  <c r="V528" i="1" s="1"/>
  <c r="P529" i="1"/>
  <c r="T529" i="1" s="1"/>
  <c r="V529" i="1" s="1"/>
  <c r="P530" i="1"/>
  <c r="T530" i="1" s="1"/>
  <c r="V530" i="1" s="1"/>
  <c r="P531" i="1"/>
  <c r="T531" i="1" s="1"/>
  <c r="V531" i="1" s="1"/>
  <c r="P532" i="1"/>
  <c r="T532" i="1" s="1"/>
  <c r="V532" i="1" s="1"/>
  <c r="P533" i="1"/>
  <c r="T533" i="1" s="1"/>
  <c r="V533" i="1" s="1"/>
  <c r="P534" i="1"/>
  <c r="T534" i="1" s="1"/>
  <c r="V534" i="1" s="1"/>
  <c r="P535" i="1"/>
  <c r="T535" i="1" s="1"/>
  <c r="V535" i="1" s="1"/>
  <c r="P536" i="1"/>
  <c r="T536" i="1" s="1"/>
  <c r="V536" i="1" s="1"/>
  <c r="P537" i="1"/>
  <c r="T537" i="1" s="1"/>
  <c r="V537" i="1" s="1"/>
  <c r="P538" i="1"/>
  <c r="T538" i="1" s="1"/>
  <c r="P539" i="1"/>
  <c r="T539" i="1" s="1"/>
  <c r="V539" i="1" s="1"/>
  <c r="P540" i="1"/>
  <c r="T540" i="1" s="1"/>
  <c r="V540" i="1" s="1"/>
  <c r="P541" i="1"/>
  <c r="T541" i="1" s="1"/>
  <c r="V541" i="1" s="1"/>
  <c r="P542" i="1"/>
  <c r="T542" i="1" s="1"/>
  <c r="V542" i="1" s="1"/>
  <c r="P543" i="1"/>
  <c r="T543" i="1" s="1"/>
  <c r="V543" i="1" s="1"/>
  <c r="P544" i="1"/>
  <c r="T544" i="1" s="1"/>
  <c r="V544" i="1" s="1"/>
  <c r="P545" i="1"/>
  <c r="T545" i="1" s="1"/>
  <c r="V545" i="1" s="1"/>
  <c r="P546" i="1"/>
  <c r="T546" i="1" s="1"/>
  <c r="V546" i="1" s="1"/>
  <c r="P547" i="1"/>
  <c r="T547" i="1" s="1"/>
  <c r="V547" i="1" s="1"/>
  <c r="P548" i="1"/>
  <c r="T548" i="1" s="1"/>
  <c r="V548" i="1" s="1"/>
  <c r="P549" i="1"/>
  <c r="T549" i="1" s="1"/>
  <c r="V549" i="1" s="1"/>
  <c r="P550" i="1"/>
  <c r="T550" i="1" s="1"/>
  <c r="V550" i="1" s="1"/>
  <c r="P551" i="1"/>
  <c r="T551" i="1" s="1"/>
  <c r="V551" i="1" s="1"/>
  <c r="P552" i="1"/>
  <c r="T552" i="1" s="1"/>
  <c r="V552" i="1" s="1"/>
  <c r="P553" i="1"/>
  <c r="T553" i="1" s="1"/>
  <c r="V553" i="1" s="1"/>
  <c r="P554" i="1"/>
  <c r="T554" i="1" s="1"/>
  <c r="V554" i="1" s="1"/>
  <c r="P555" i="1"/>
  <c r="T555" i="1" s="1"/>
  <c r="V555" i="1" s="1"/>
  <c r="P556" i="1"/>
  <c r="T556" i="1" s="1"/>
  <c r="V556" i="1" s="1"/>
  <c r="P557" i="1"/>
  <c r="T557" i="1" s="1"/>
  <c r="V557" i="1" s="1"/>
  <c r="P558" i="1"/>
  <c r="T558" i="1" s="1"/>
  <c r="V558" i="1" s="1"/>
  <c r="P559" i="1"/>
  <c r="T559" i="1" s="1"/>
  <c r="V559" i="1" s="1"/>
  <c r="P560" i="1"/>
  <c r="T560" i="1" s="1"/>
  <c r="V560" i="1" s="1"/>
  <c r="P561" i="1"/>
  <c r="T561" i="1" s="1"/>
  <c r="V561" i="1" s="1"/>
  <c r="P562" i="1"/>
  <c r="T562" i="1" s="1"/>
  <c r="V562" i="1" s="1"/>
  <c r="P563" i="1"/>
  <c r="T563" i="1" s="1"/>
  <c r="V563" i="1" s="1"/>
  <c r="P564" i="1"/>
  <c r="T564" i="1" s="1"/>
  <c r="V564" i="1" s="1"/>
  <c r="P565" i="1"/>
  <c r="T565" i="1" s="1"/>
  <c r="V565" i="1" s="1"/>
  <c r="P566" i="1"/>
  <c r="T566" i="1" s="1"/>
  <c r="V566" i="1" s="1"/>
  <c r="P567" i="1"/>
  <c r="T567" i="1" s="1"/>
  <c r="V567" i="1" s="1"/>
  <c r="P568" i="1"/>
  <c r="T568" i="1" s="1"/>
  <c r="V568" i="1" s="1"/>
  <c r="P569" i="1"/>
  <c r="T569" i="1" s="1"/>
  <c r="V569" i="1" s="1"/>
  <c r="P570" i="1"/>
  <c r="T570" i="1" s="1"/>
  <c r="V570" i="1" s="1"/>
  <c r="P571" i="1"/>
  <c r="T571" i="1" s="1"/>
  <c r="V571" i="1" s="1"/>
  <c r="P572" i="1"/>
  <c r="T572" i="1" s="1"/>
  <c r="V572" i="1" s="1"/>
  <c r="P573" i="1"/>
  <c r="T573" i="1" s="1"/>
  <c r="V573" i="1" s="1"/>
  <c r="P574" i="1"/>
  <c r="T574" i="1" s="1"/>
  <c r="V574" i="1" s="1"/>
  <c r="P575" i="1"/>
  <c r="T575" i="1" s="1"/>
  <c r="V575" i="1" s="1"/>
  <c r="P576" i="1"/>
  <c r="T576" i="1" s="1"/>
  <c r="V576" i="1" s="1"/>
  <c r="P577" i="1"/>
  <c r="T577" i="1" s="1"/>
  <c r="V577" i="1" s="1"/>
  <c r="P578" i="1"/>
  <c r="T578" i="1" s="1"/>
  <c r="V578" i="1" s="1"/>
  <c r="P579" i="1"/>
  <c r="T579" i="1" s="1"/>
  <c r="V579" i="1" s="1"/>
  <c r="P580" i="1"/>
  <c r="T580" i="1" s="1"/>
  <c r="V580" i="1" s="1"/>
  <c r="P581" i="1"/>
  <c r="T581" i="1" s="1"/>
  <c r="V581" i="1" s="1"/>
  <c r="P582" i="1"/>
  <c r="T582" i="1" s="1"/>
  <c r="V582" i="1" s="1"/>
  <c r="P583" i="1"/>
  <c r="T583" i="1" s="1"/>
  <c r="V583" i="1" s="1"/>
  <c r="P584" i="1"/>
  <c r="T584" i="1" s="1"/>
  <c r="V584" i="1" s="1"/>
  <c r="P585" i="1"/>
  <c r="T585" i="1" s="1"/>
  <c r="V585" i="1" s="1"/>
  <c r="P586" i="1"/>
  <c r="T586" i="1" s="1"/>
  <c r="V586" i="1" s="1"/>
  <c r="P587" i="1"/>
  <c r="T587" i="1" s="1"/>
  <c r="V587" i="1" s="1"/>
  <c r="P588" i="1"/>
  <c r="T588" i="1" s="1"/>
  <c r="V588" i="1" s="1"/>
  <c r="P589" i="1"/>
  <c r="T589" i="1" s="1"/>
  <c r="V589" i="1" s="1"/>
  <c r="P590" i="1"/>
  <c r="T590" i="1" s="1"/>
  <c r="V590" i="1" s="1"/>
  <c r="P591" i="1"/>
  <c r="T591" i="1" s="1"/>
  <c r="V591" i="1" s="1"/>
  <c r="P592" i="1"/>
  <c r="T592" i="1" s="1"/>
  <c r="V592" i="1" s="1"/>
  <c r="P593" i="1"/>
  <c r="T593" i="1" s="1"/>
  <c r="V593" i="1" s="1"/>
  <c r="P594" i="1"/>
  <c r="T594" i="1" s="1"/>
  <c r="V594" i="1" s="1"/>
  <c r="P595" i="1"/>
  <c r="T595" i="1" s="1"/>
  <c r="V595" i="1" s="1"/>
  <c r="P596" i="1"/>
  <c r="T596" i="1" s="1"/>
  <c r="V596" i="1" s="1"/>
  <c r="P597" i="1"/>
  <c r="T597" i="1" s="1"/>
  <c r="V597" i="1" s="1"/>
  <c r="P598" i="1"/>
  <c r="T598" i="1" s="1"/>
  <c r="V598" i="1" s="1"/>
  <c r="P599" i="1"/>
  <c r="T599" i="1" s="1"/>
  <c r="V599" i="1" s="1"/>
  <c r="P600" i="1"/>
  <c r="T600" i="1" s="1"/>
  <c r="V600" i="1" s="1"/>
  <c r="P601" i="1"/>
  <c r="T601" i="1" s="1"/>
  <c r="V601" i="1" s="1"/>
  <c r="P602" i="1"/>
  <c r="T602" i="1" s="1"/>
  <c r="P603" i="1"/>
  <c r="T603" i="1" s="1"/>
  <c r="V603" i="1" s="1"/>
  <c r="P604" i="1"/>
  <c r="T604" i="1" s="1"/>
  <c r="V604" i="1" s="1"/>
  <c r="P605" i="1"/>
  <c r="T605" i="1" s="1"/>
  <c r="V605" i="1" s="1"/>
  <c r="P606" i="1"/>
  <c r="T606" i="1" s="1"/>
  <c r="V606" i="1" s="1"/>
  <c r="P607" i="1"/>
  <c r="T607" i="1" s="1"/>
  <c r="V607" i="1" s="1"/>
  <c r="P608" i="1"/>
  <c r="T608" i="1" s="1"/>
  <c r="V608" i="1" s="1"/>
  <c r="P609" i="1"/>
  <c r="T609" i="1" s="1"/>
  <c r="V609" i="1" s="1"/>
  <c r="P610" i="1"/>
  <c r="T610" i="1" s="1"/>
  <c r="V610" i="1" s="1"/>
  <c r="P611" i="1"/>
  <c r="T611" i="1" s="1"/>
  <c r="V611" i="1" s="1"/>
  <c r="P612" i="1"/>
  <c r="T612" i="1" s="1"/>
  <c r="V612" i="1" s="1"/>
  <c r="P613" i="1"/>
  <c r="T613" i="1" s="1"/>
  <c r="V613" i="1" s="1"/>
  <c r="P614" i="1"/>
  <c r="T614" i="1" s="1"/>
  <c r="V614" i="1" s="1"/>
  <c r="P615" i="1"/>
  <c r="T615" i="1" s="1"/>
  <c r="V615" i="1" s="1"/>
  <c r="P616" i="1"/>
  <c r="T616" i="1" s="1"/>
  <c r="V616" i="1" s="1"/>
  <c r="P617" i="1"/>
  <c r="T617" i="1" s="1"/>
  <c r="V617" i="1" s="1"/>
  <c r="P618" i="1"/>
  <c r="T618" i="1" s="1"/>
  <c r="P619" i="1"/>
  <c r="T619" i="1" s="1"/>
  <c r="V619" i="1" s="1"/>
  <c r="P620" i="1"/>
  <c r="T620" i="1" s="1"/>
  <c r="V620" i="1" s="1"/>
  <c r="P621" i="1"/>
  <c r="T621" i="1" s="1"/>
  <c r="V621" i="1" s="1"/>
  <c r="P622" i="1"/>
  <c r="T622" i="1" s="1"/>
  <c r="V622" i="1" s="1"/>
  <c r="P623" i="1"/>
  <c r="T623" i="1" s="1"/>
  <c r="V623" i="1" s="1"/>
  <c r="P624" i="1"/>
  <c r="T624" i="1" s="1"/>
  <c r="V624" i="1" s="1"/>
  <c r="P625" i="1"/>
  <c r="T625" i="1" s="1"/>
  <c r="V625" i="1" s="1"/>
  <c r="P626" i="1"/>
  <c r="T626" i="1" s="1"/>
  <c r="V626" i="1" s="1"/>
  <c r="P627" i="1"/>
  <c r="T627" i="1" s="1"/>
  <c r="V627" i="1" s="1"/>
  <c r="P628" i="1"/>
  <c r="T628" i="1" s="1"/>
  <c r="V628" i="1" s="1"/>
  <c r="P629" i="1"/>
  <c r="T629" i="1" s="1"/>
  <c r="V629" i="1" s="1"/>
  <c r="P630" i="1"/>
  <c r="T630" i="1" s="1"/>
  <c r="V630" i="1" s="1"/>
  <c r="P631" i="1"/>
  <c r="T631" i="1" s="1"/>
  <c r="V631" i="1" s="1"/>
  <c r="P632" i="1"/>
  <c r="T632" i="1" s="1"/>
  <c r="V632" i="1" s="1"/>
  <c r="P633" i="1"/>
  <c r="T633" i="1" s="1"/>
  <c r="V633" i="1" s="1"/>
  <c r="P634" i="1"/>
  <c r="T634" i="1" s="1"/>
  <c r="V634" i="1" s="1"/>
  <c r="P635" i="1"/>
  <c r="T635" i="1" s="1"/>
  <c r="V635" i="1" s="1"/>
  <c r="P636" i="1"/>
  <c r="T636" i="1" s="1"/>
  <c r="V636" i="1" s="1"/>
  <c r="P637" i="1"/>
  <c r="T637" i="1" s="1"/>
  <c r="V637" i="1" s="1"/>
  <c r="P638" i="1"/>
  <c r="T638" i="1" s="1"/>
  <c r="V638" i="1" s="1"/>
  <c r="P639" i="1"/>
  <c r="T639" i="1" s="1"/>
  <c r="V639" i="1" s="1"/>
  <c r="P640" i="1"/>
  <c r="T640" i="1" s="1"/>
  <c r="V640" i="1" s="1"/>
  <c r="P641" i="1"/>
  <c r="T641" i="1" s="1"/>
  <c r="V641" i="1" s="1"/>
  <c r="P642" i="1"/>
  <c r="T642" i="1" s="1"/>
  <c r="V642" i="1" s="1"/>
  <c r="P643" i="1"/>
  <c r="T643" i="1" s="1"/>
  <c r="V643" i="1" s="1"/>
  <c r="P644" i="1"/>
  <c r="T644" i="1" s="1"/>
  <c r="V644" i="1" s="1"/>
  <c r="P645" i="1"/>
  <c r="T645" i="1" s="1"/>
  <c r="V645" i="1" s="1"/>
  <c r="P646" i="1"/>
  <c r="T646" i="1" s="1"/>
  <c r="V646" i="1" s="1"/>
  <c r="P647" i="1"/>
  <c r="T647" i="1" s="1"/>
  <c r="V647" i="1" s="1"/>
  <c r="P648" i="1"/>
  <c r="T648" i="1" s="1"/>
  <c r="V648" i="1" s="1"/>
  <c r="P649" i="1"/>
  <c r="T649" i="1" s="1"/>
  <c r="V649" i="1" s="1"/>
  <c r="P650" i="1"/>
  <c r="T650" i="1" s="1"/>
  <c r="V650" i="1" s="1"/>
  <c r="P651" i="1"/>
  <c r="T651" i="1" s="1"/>
  <c r="V651" i="1" s="1"/>
  <c r="P652" i="1"/>
  <c r="T652" i="1" s="1"/>
  <c r="V652" i="1" s="1"/>
  <c r="P653" i="1"/>
  <c r="T653" i="1" s="1"/>
  <c r="V653" i="1" s="1"/>
  <c r="P654" i="1"/>
  <c r="T654" i="1" s="1"/>
  <c r="V654" i="1" s="1"/>
  <c r="P655" i="1"/>
  <c r="T655" i="1" s="1"/>
  <c r="V655" i="1" s="1"/>
  <c r="P656" i="1"/>
  <c r="T656" i="1" s="1"/>
  <c r="V656" i="1" s="1"/>
  <c r="P657" i="1"/>
  <c r="T657" i="1" s="1"/>
  <c r="V657" i="1" s="1"/>
  <c r="P658" i="1"/>
  <c r="T658" i="1" s="1"/>
  <c r="V658" i="1" s="1"/>
  <c r="P659" i="1"/>
  <c r="T659" i="1" s="1"/>
  <c r="V659" i="1" s="1"/>
  <c r="P660" i="1"/>
  <c r="T660" i="1" s="1"/>
  <c r="V660" i="1" s="1"/>
  <c r="P661" i="1"/>
  <c r="T661" i="1" s="1"/>
  <c r="V661" i="1" s="1"/>
  <c r="P662" i="1"/>
  <c r="T662" i="1" s="1"/>
  <c r="V662" i="1" s="1"/>
  <c r="P663" i="1"/>
  <c r="T663" i="1" s="1"/>
  <c r="V663" i="1" s="1"/>
  <c r="P664" i="1"/>
  <c r="T664" i="1" s="1"/>
  <c r="V664" i="1" s="1"/>
  <c r="P665" i="1"/>
  <c r="T665" i="1" s="1"/>
  <c r="V665" i="1" s="1"/>
  <c r="P666" i="1"/>
  <c r="T666" i="1" s="1"/>
  <c r="V666" i="1" s="1"/>
  <c r="P667" i="1"/>
  <c r="T667" i="1" s="1"/>
  <c r="V667" i="1" s="1"/>
  <c r="P668" i="1"/>
  <c r="T668" i="1" s="1"/>
  <c r="V668" i="1" s="1"/>
  <c r="P669" i="1"/>
  <c r="T669" i="1" s="1"/>
  <c r="V669" i="1" s="1"/>
  <c r="P670" i="1"/>
  <c r="T670" i="1" s="1"/>
  <c r="V670" i="1" s="1"/>
  <c r="P671" i="1"/>
  <c r="T671" i="1" s="1"/>
  <c r="V671" i="1" s="1"/>
  <c r="P672" i="1"/>
  <c r="T672" i="1" s="1"/>
  <c r="V672" i="1" s="1"/>
  <c r="P673" i="1"/>
  <c r="T673" i="1" s="1"/>
  <c r="V673" i="1" s="1"/>
  <c r="P674" i="1"/>
  <c r="T674" i="1" s="1"/>
  <c r="V674" i="1" s="1"/>
  <c r="P675" i="1"/>
  <c r="T675" i="1" s="1"/>
  <c r="V675" i="1" s="1"/>
  <c r="P676" i="1"/>
  <c r="T676" i="1" s="1"/>
  <c r="V676" i="1" s="1"/>
  <c r="P677" i="1"/>
  <c r="T677" i="1" s="1"/>
  <c r="V677" i="1" s="1"/>
  <c r="P678" i="1"/>
  <c r="T678" i="1" s="1"/>
  <c r="V678" i="1" s="1"/>
  <c r="P679" i="1"/>
  <c r="T679" i="1" s="1"/>
  <c r="V679" i="1" s="1"/>
  <c r="P680" i="1"/>
  <c r="T680" i="1" s="1"/>
  <c r="V680" i="1" s="1"/>
  <c r="P681" i="1"/>
  <c r="T681" i="1" s="1"/>
  <c r="V681" i="1" s="1"/>
  <c r="P682" i="1"/>
  <c r="T682" i="1" s="1"/>
  <c r="P683" i="1"/>
  <c r="T683" i="1" s="1"/>
  <c r="V683" i="1" s="1"/>
  <c r="P684" i="1"/>
  <c r="T684" i="1" s="1"/>
  <c r="V684" i="1" s="1"/>
  <c r="P685" i="1"/>
  <c r="T685" i="1" s="1"/>
  <c r="V685" i="1" s="1"/>
  <c r="P686" i="1"/>
  <c r="T686" i="1" s="1"/>
  <c r="V686" i="1" s="1"/>
  <c r="P687" i="1"/>
  <c r="T687" i="1" s="1"/>
  <c r="V687" i="1" s="1"/>
  <c r="P688" i="1"/>
  <c r="T688" i="1" s="1"/>
  <c r="V688" i="1" s="1"/>
  <c r="P689" i="1"/>
  <c r="T689" i="1" s="1"/>
  <c r="V689" i="1" s="1"/>
  <c r="P690" i="1"/>
  <c r="T690" i="1" s="1"/>
  <c r="V690" i="1" s="1"/>
  <c r="P691" i="1"/>
  <c r="T691" i="1" s="1"/>
  <c r="V691" i="1" s="1"/>
  <c r="P692" i="1"/>
  <c r="T692" i="1" s="1"/>
  <c r="V692" i="1" s="1"/>
  <c r="P693" i="1"/>
  <c r="T693" i="1" s="1"/>
  <c r="V693" i="1" s="1"/>
  <c r="P694" i="1"/>
  <c r="T694" i="1" s="1"/>
  <c r="V694" i="1" s="1"/>
  <c r="P695" i="1"/>
  <c r="T695" i="1" s="1"/>
  <c r="V695" i="1" s="1"/>
  <c r="P696" i="1"/>
  <c r="T696" i="1" s="1"/>
  <c r="V696" i="1" s="1"/>
  <c r="P697" i="1"/>
  <c r="T697" i="1" s="1"/>
  <c r="V697" i="1" s="1"/>
  <c r="P698" i="1"/>
  <c r="T698" i="1" s="1"/>
  <c r="P699" i="1"/>
  <c r="T699" i="1" s="1"/>
  <c r="V699" i="1" s="1"/>
  <c r="P700" i="1"/>
  <c r="T700" i="1" s="1"/>
  <c r="V700" i="1" s="1"/>
  <c r="P701" i="1"/>
  <c r="T701" i="1" s="1"/>
  <c r="V701" i="1" s="1"/>
  <c r="P702" i="1"/>
  <c r="T702" i="1" s="1"/>
  <c r="V702" i="1" s="1"/>
  <c r="P703" i="1"/>
  <c r="T703" i="1" s="1"/>
  <c r="V703" i="1" s="1"/>
  <c r="P704" i="1"/>
  <c r="T704" i="1" s="1"/>
  <c r="V704" i="1" s="1"/>
  <c r="P705" i="1"/>
  <c r="T705" i="1" s="1"/>
  <c r="V705" i="1" s="1"/>
  <c r="P706" i="1"/>
  <c r="T706" i="1" s="1"/>
  <c r="V706" i="1" s="1"/>
  <c r="P707" i="1"/>
  <c r="T707" i="1" s="1"/>
  <c r="V707" i="1" s="1"/>
  <c r="P708" i="1"/>
  <c r="T708" i="1" s="1"/>
  <c r="V708" i="1" s="1"/>
  <c r="P709" i="1"/>
  <c r="T709" i="1" s="1"/>
  <c r="V709" i="1" s="1"/>
  <c r="P710" i="1"/>
  <c r="T710" i="1" s="1"/>
  <c r="V710" i="1" s="1"/>
  <c r="P711" i="1"/>
  <c r="T711" i="1" s="1"/>
  <c r="V711" i="1" s="1"/>
  <c r="P712" i="1"/>
  <c r="T712" i="1" s="1"/>
  <c r="V712" i="1" s="1"/>
  <c r="P713" i="1"/>
  <c r="T713" i="1" s="1"/>
  <c r="V713" i="1" s="1"/>
  <c r="P714" i="1"/>
  <c r="T714" i="1" s="1"/>
  <c r="V714" i="1" s="1"/>
  <c r="P715" i="1"/>
  <c r="T715" i="1" s="1"/>
  <c r="V715" i="1" s="1"/>
  <c r="P716" i="1"/>
  <c r="T716" i="1" s="1"/>
  <c r="V716" i="1" s="1"/>
  <c r="P717" i="1"/>
  <c r="T717" i="1" s="1"/>
  <c r="V717" i="1" s="1"/>
  <c r="P718" i="1"/>
  <c r="T718" i="1" s="1"/>
  <c r="V718" i="1" s="1"/>
  <c r="P719" i="1"/>
  <c r="T719" i="1" s="1"/>
  <c r="V719" i="1" s="1"/>
  <c r="P720" i="1"/>
  <c r="T720" i="1" s="1"/>
  <c r="V720" i="1" s="1"/>
  <c r="P721" i="1"/>
  <c r="T721" i="1" s="1"/>
  <c r="V721" i="1" s="1"/>
  <c r="P722" i="1"/>
  <c r="T722" i="1" s="1"/>
  <c r="V722" i="1" s="1"/>
  <c r="P723" i="1"/>
  <c r="T723" i="1" s="1"/>
  <c r="V723" i="1" s="1"/>
  <c r="P724" i="1"/>
  <c r="T724" i="1" s="1"/>
  <c r="V724" i="1" s="1"/>
  <c r="P725" i="1"/>
  <c r="T725" i="1" s="1"/>
  <c r="V725" i="1" s="1"/>
  <c r="P726" i="1"/>
  <c r="T726" i="1" s="1"/>
  <c r="V726" i="1" s="1"/>
  <c r="P727" i="1"/>
  <c r="T727" i="1" s="1"/>
  <c r="V727" i="1" s="1"/>
  <c r="P728" i="1"/>
  <c r="T728" i="1" s="1"/>
  <c r="V728" i="1" s="1"/>
  <c r="P729" i="1"/>
  <c r="T729" i="1" s="1"/>
  <c r="V729" i="1" s="1"/>
  <c r="P730" i="1"/>
  <c r="T730" i="1" s="1"/>
  <c r="V730" i="1" s="1"/>
  <c r="P731" i="1"/>
  <c r="T731" i="1" s="1"/>
  <c r="V731" i="1" s="1"/>
  <c r="P732" i="1"/>
  <c r="T732" i="1" s="1"/>
  <c r="V732" i="1" s="1"/>
  <c r="P733" i="1"/>
  <c r="T733" i="1" s="1"/>
  <c r="V733" i="1" s="1"/>
  <c r="P734" i="1"/>
  <c r="T734" i="1" s="1"/>
  <c r="V734" i="1" s="1"/>
  <c r="P735" i="1"/>
  <c r="T735" i="1" s="1"/>
  <c r="V735" i="1" s="1"/>
  <c r="P736" i="1"/>
  <c r="T736" i="1" s="1"/>
  <c r="V736" i="1" s="1"/>
  <c r="P737" i="1"/>
  <c r="T737" i="1" s="1"/>
  <c r="V737" i="1" s="1"/>
  <c r="P738" i="1"/>
  <c r="T738" i="1" s="1"/>
  <c r="V738" i="1" s="1"/>
  <c r="P739" i="1"/>
  <c r="T739" i="1" s="1"/>
  <c r="V739" i="1" s="1"/>
  <c r="P740" i="1"/>
  <c r="T740" i="1" s="1"/>
  <c r="V740" i="1" s="1"/>
  <c r="P741" i="1"/>
  <c r="T741" i="1" s="1"/>
  <c r="V741" i="1" s="1"/>
  <c r="P742" i="1"/>
  <c r="T742" i="1" s="1"/>
  <c r="V742" i="1" s="1"/>
  <c r="P743" i="1"/>
  <c r="T743" i="1" s="1"/>
  <c r="V743" i="1" s="1"/>
  <c r="P744" i="1"/>
  <c r="T744" i="1" s="1"/>
  <c r="V744" i="1" s="1"/>
  <c r="P745" i="1"/>
  <c r="T745" i="1" s="1"/>
  <c r="V745" i="1" s="1"/>
  <c r="P746" i="1"/>
  <c r="T746" i="1" s="1"/>
  <c r="V746" i="1" s="1"/>
  <c r="P747" i="1"/>
  <c r="T747" i="1" s="1"/>
  <c r="V747" i="1" s="1"/>
  <c r="P748" i="1"/>
  <c r="T748" i="1" s="1"/>
  <c r="V748" i="1" s="1"/>
  <c r="P749" i="1"/>
  <c r="T749" i="1" s="1"/>
  <c r="V749" i="1" s="1"/>
  <c r="P750" i="1"/>
  <c r="T750" i="1" s="1"/>
  <c r="V750" i="1" s="1"/>
  <c r="P751" i="1"/>
  <c r="T751" i="1" s="1"/>
  <c r="V751" i="1" s="1"/>
  <c r="P752" i="1"/>
  <c r="T752" i="1" s="1"/>
  <c r="V752" i="1" s="1"/>
  <c r="P753" i="1"/>
  <c r="T753" i="1" s="1"/>
  <c r="V753" i="1" s="1"/>
  <c r="P754" i="1"/>
  <c r="T754" i="1" s="1"/>
  <c r="V754" i="1" s="1"/>
  <c r="P755" i="1"/>
  <c r="T755" i="1" s="1"/>
  <c r="V755" i="1" s="1"/>
  <c r="P756" i="1"/>
  <c r="T756" i="1" s="1"/>
  <c r="V756" i="1" s="1"/>
  <c r="P757" i="1"/>
  <c r="T757" i="1" s="1"/>
  <c r="V757" i="1" s="1"/>
  <c r="P758" i="1"/>
  <c r="T758" i="1" s="1"/>
  <c r="V758" i="1" s="1"/>
  <c r="P759" i="1"/>
  <c r="T759" i="1" s="1"/>
  <c r="V759" i="1" s="1"/>
  <c r="P760" i="1"/>
  <c r="T760" i="1" s="1"/>
  <c r="V760" i="1" s="1"/>
  <c r="P761" i="1"/>
  <c r="T761" i="1" s="1"/>
  <c r="V761" i="1" s="1"/>
  <c r="P762" i="1"/>
  <c r="T762" i="1" s="1"/>
  <c r="P763" i="1"/>
  <c r="T763" i="1" s="1"/>
  <c r="V763" i="1" s="1"/>
  <c r="P764" i="1"/>
  <c r="T764" i="1" s="1"/>
  <c r="V764" i="1" s="1"/>
  <c r="P765" i="1"/>
  <c r="T765" i="1" s="1"/>
  <c r="V765" i="1" s="1"/>
  <c r="P766" i="1"/>
  <c r="T766" i="1" s="1"/>
  <c r="V766" i="1" s="1"/>
  <c r="P767" i="1"/>
  <c r="T767" i="1" s="1"/>
  <c r="V767" i="1" s="1"/>
  <c r="P768" i="1"/>
  <c r="T768" i="1" s="1"/>
  <c r="V768" i="1" s="1"/>
  <c r="P769" i="1"/>
  <c r="T769" i="1" s="1"/>
  <c r="V769" i="1" s="1"/>
  <c r="P770" i="1"/>
  <c r="T770" i="1" s="1"/>
  <c r="V770" i="1" s="1"/>
  <c r="P771" i="1"/>
  <c r="T771" i="1" s="1"/>
  <c r="V771" i="1" s="1"/>
  <c r="P772" i="1"/>
  <c r="T772" i="1" s="1"/>
  <c r="V772" i="1" s="1"/>
  <c r="P773" i="1"/>
  <c r="T773" i="1" s="1"/>
  <c r="V773" i="1" s="1"/>
  <c r="P774" i="1"/>
  <c r="T774" i="1" s="1"/>
  <c r="V774" i="1" s="1"/>
  <c r="P775" i="1"/>
  <c r="T775" i="1" s="1"/>
  <c r="V775" i="1" s="1"/>
  <c r="P776" i="1"/>
  <c r="T776" i="1" s="1"/>
  <c r="V776" i="1" s="1"/>
  <c r="P777" i="1"/>
  <c r="T777" i="1" s="1"/>
  <c r="V777" i="1" s="1"/>
  <c r="P778" i="1"/>
  <c r="T778" i="1" s="1"/>
  <c r="P779" i="1"/>
  <c r="T779" i="1" s="1"/>
  <c r="V779" i="1" s="1"/>
  <c r="P780" i="1"/>
  <c r="T780" i="1" s="1"/>
  <c r="V780" i="1" s="1"/>
  <c r="P781" i="1"/>
  <c r="T781" i="1" s="1"/>
  <c r="V781" i="1" s="1"/>
  <c r="P782" i="1"/>
  <c r="T782" i="1" s="1"/>
  <c r="V782" i="1" s="1"/>
  <c r="P783" i="1"/>
  <c r="T783" i="1" s="1"/>
  <c r="V783" i="1" s="1"/>
  <c r="P784" i="1"/>
  <c r="T784" i="1" s="1"/>
  <c r="V784" i="1" s="1"/>
  <c r="P785" i="1"/>
  <c r="T785" i="1" s="1"/>
  <c r="V785" i="1" s="1"/>
  <c r="P786" i="1"/>
  <c r="T786" i="1" s="1"/>
  <c r="V786" i="1" s="1"/>
  <c r="P787" i="1"/>
  <c r="T787" i="1" s="1"/>
  <c r="V787" i="1" s="1"/>
  <c r="P788" i="1"/>
  <c r="T788" i="1" s="1"/>
  <c r="V788" i="1" s="1"/>
  <c r="P789" i="1"/>
  <c r="T789" i="1" s="1"/>
  <c r="V789" i="1" s="1"/>
  <c r="P790" i="1"/>
  <c r="T790" i="1" s="1"/>
  <c r="V790" i="1" s="1"/>
  <c r="P791" i="1"/>
  <c r="T791" i="1" s="1"/>
  <c r="V791" i="1" s="1"/>
  <c r="P792" i="1"/>
  <c r="T792" i="1" s="1"/>
  <c r="V792" i="1" s="1"/>
  <c r="P793" i="1"/>
  <c r="T793" i="1" s="1"/>
  <c r="V793" i="1" s="1"/>
  <c r="P794" i="1"/>
  <c r="T794" i="1" s="1"/>
  <c r="V794" i="1" s="1"/>
  <c r="P795" i="1"/>
  <c r="T795" i="1" s="1"/>
  <c r="V795" i="1" s="1"/>
  <c r="P796" i="1"/>
  <c r="T796" i="1" s="1"/>
  <c r="V796" i="1" s="1"/>
  <c r="P797" i="1"/>
  <c r="T797" i="1" s="1"/>
  <c r="V797" i="1" s="1"/>
  <c r="P798" i="1"/>
  <c r="T798" i="1" s="1"/>
  <c r="V798" i="1" s="1"/>
  <c r="P799" i="1"/>
  <c r="T799" i="1" s="1"/>
  <c r="V799" i="1" s="1"/>
  <c r="P800" i="1"/>
  <c r="T800" i="1" s="1"/>
  <c r="V800" i="1" s="1"/>
  <c r="P801" i="1"/>
  <c r="T801" i="1" s="1"/>
  <c r="V801" i="1" s="1"/>
  <c r="P802" i="1"/>
  <c r="T802" i="1" s="1"/>
  <c r="V802" i="1" s="1"/>
  <c r="P803" i="1"/>
  <c r="T803" i="1" s="1"/>
  <c r="V803" i="1" s="1"/>
  <c r="P804" i="1"/>
  <c r="T804" i="1" s="1"/>
  <c r="V804" i="1" s="1"/>
  <c r="P805" i="1"/>
  <c r="T805" i="1" s="1"/>
  <c r="V805" i="1" s="1"/>
  <c r="P806" i="1"/>
  <c r="T806" i="1" s="1"/>
  <c r="V806" i="1" s="1"/>
  <c r="P807" i="1"/>
  <c r="T807" i="1" s="1"/>
  <c r="V807" i="1" s="1"/>
  <c r="P808" i="1"/>
  <c r="T808" i="1" s="1"/>
  <c r="V808" i="1" s="1"/>
  <c r="P809" i="1"/>
  <c r="T809" i="1" s="1"/>
  <c r="V809" i="1" s="1"/>
  <c r="P810" i="1"/>
  <c r="T810" i="1" s="1"/>
  <c r="V810" i="1" s="1"/>
  <c r="P811" i="1"/>
  <c r="T811" i="1" s="1"/>
  <c r="V811" i="1" s="1"/>
  <c r="P812" i="1"/>
  <c r="T812" i="1" s="1"/>
  <c r="V812" i="1" s="1"/>
  <c r="P813" i="1"/>
  <c r="T813" i="1" s="1"/>
  <c r="V813" i="1" s="1"/>
  <c r="P814" i="1"/>
  <c r="T814" i="1" s="1"/>
  <c r="V814" i="1" s="1"/>
  <c r="P815" i="1"/>
  <c r="T815" i="1" s="1"/>
  <c r="V815" i="1" s="1"/>
  <c r="P816" i="1"/>
  <c r="T816" i="1" s="1"/>
  <c r="V816" i="1" s="1"/>
  <c r="P817" i="1"/>
  <c r="T817" i="1" s="1"/>
  <c r="V817" i="1" s="1"/>
  <c r="P818" i="1"/>
  <c r="T818" i="1" s="1"/>
  <c r="V818" i="1" s="1"/>
  <c r="P819" i="1"/>
  <c r="T819" i="1" s="1"/>
  <c r="V819" i="1" s="1"/>
  <c r="P820" i="1"/>
  <c r="T820" i="1" s="1"/>
  <c r="V820" i="1" s="1"/>
  <c r="P821" i="1"/>
  <c r="T821" i="1" s="1"/>
  <c r="V821" i="1" s="1"/>
  <c r="P822" i="1"/>
  <c r="T822" i="1" s="1"/>
  <c r="V822" i="1" s="1"/>
  <c r="P823" i="1"/>
  <c r="T823" i="1" s="1"/>
  <c r="V823" i="1" s="1"/>
  <c r="P824" i="1"/>
  <c r="T824" i="1" s="1"/>
  <c r="V824" i="1" s="1"/>
  <c r="P825" i="1"/>
  <c r="T825" i="1" s="1"/>
  <c r="V825" i="1" s="1"/>
  <c r="P826" i="1"/>
  <c r="T826" i="1" s="1"/>
  <c r="V826" i="1" s="1"/>
  <c r="P827" i="1"/>
  <c r="T827" i="1" s="1"/>
  <c r="V827" i="1" s="1"/>
  <c r="P828" i="1"/>
  <c r="T828" i="1" s="1"/>
  <c r="V828" i="1" s="1"/>
  <c r="P829" i="1"/>
  <c r="T829" i="1" s="1"/>
  <c r="V829" i="1" s="1"/>
  <c r="P830" i="1"/>
  <c r="T830" i="1" s="1"/>
  <c r="V830" i="1" s="1"/>
  <c r="P831" i="1"/>
  <c r="T831" i="1" s="1"/>
  <c r="V831" i="1" s="1"/>
  <c r="P832" i="1"/>
  <c r="T832" i="1" s="1"/>
  <c r="V832" i="1" s="1"/>
  <c r="P833" i="1"/>
  <c r="T833" i="1" s="1"/>
  <c r="V833" i="1" s="1"/>
  <c r="P834" i="1"/>
  <c r="T834" i="1" s="1"/>
  <c r="V834" i="1" s="1"/>
  <c r="P835" i="1"/>
  <c r="T835" i="1" s="1"/>
  <c r="V835" i="1" s="1"/>
  <c r="P836" i="1"/>
  <c r="T836" i="1" s="1"/>
  <c r="V836" i="1" s="1"/>
  <c r="P837" i="1"/>
  <c r="T837" i="1" s="1"/>
  <c r="V837" i="1" s="1"/>
  <c r="P838" i="1"/>
  <c r="T838" i="1" s="1"/>
  <c r="V838" i="1" s="1"/>
  <c r="P839" i="1"/>
  <c r="T839" i="1" s="1"/>
  <c r="V839" i="1" s="1"/>
  <c r="P840" i="1"/>
  <c r="T840" i="1" s="1"/>
  <c r="V840" i="1" s="1"/>
  <c r="P841" i="1"/>
  <c r="T841" i="1" s="1"/>
  <c r="V841" i="1" s="1"/>
  <c r="P842" i="1"/>
  <c r="T842" i="1" s="1"/>
  <c r="P843" i="1"/>
  <c r="T843" i="1" s="1"/>
  <c r="V843" i="1" s="1"/>
  <c r="P844" i="1"/>
  <c r="T844" i="1" s="1"/>
  <c r="V844" i="1" s="1"/>
  <c r="P845" i="1"/>
  <c r="T845" i="1" s="1"/>
  <c r="V845" i="1" s="1"/>
  <c r="P846" i="1"/>
  <c r="T846" i="1" s="1"/>
  <c r="V846" i="1" s="1"/>
  <c r="P847" i="1"/>
  <c r="T847" i="1" s="1"/>
  <c r="V847" i="1" s="1"/>
  <c r="P848" i="1"/>
  <c r="T848" i="1" s="1"/>
  <c r="V848" i="1" s="1"/>
  <c r="P849" i="1"/>
  <c r="T849" i="1" s="1"/>
  <c r="V849" i="1" s="1"/>
  <c r="P850" i="1"/>
  <c r="T850" i="1" s="1"/>
  <c r="V850" i="1" s="1"/>
  <c r="P851" i="1"/>
  <c r="T851" i="1" s="1"/>
  <c r="V851" i="1" s="1"/>
  <c r="P852" i="1"/>
  <c r="T852" i="1" s="1"/>
  <c r="V852" i="1" s="1"/>
  <c r="P853" i="1"/>
  <c r="T853" i="1" s="1"/>
  <c r="V853" i="1" s="1"/>
  <c r="P854" i="1"/>
  <c r="T854" i="1" s="1"/>
  <c r="V854" i="1" s="1"/>
  <c r="P855" i="1"/>
  <c r="T855" i="1" s="1"/>
  <c r="V855" i="1" s="1"/>
  <c r="P856" i="1"/>
  <c r="T856" i="1" s="1"/>
  <c r="V856" i="1" s="1"/>
  <c r="P857" i="1"/>
  <c r="T857" i="1" s="1"/>
  <c r="V857" i="1" s="1"/>
  <c r="P858" i="1"/>
  <c r="T858" i="1" s="1"/>
  <c r="V858" i="1" s="1"/>
  <c r="P859" i="1"/>
  <c r="T859" i="1" s="1"/>
  <c r="V859" i="1" s="1"/>
  <c r="P860" i="1"/>
  <c r="T860" i="1" s="1"/>
  <c r="V860" i="1" s="1"/>
  <c r="P861" i="1"/>
  <c r="T861" i="1" s="1"/>
  <c r="V861" i="1" s="1"/>
  <c r="P862" i="1"/>
  <c r="T862" i="1" s="1"/>
  <c r="V862" i="1" s="1"/>
  <c r="P863" i="1"/>
  <c r="T863" i="1" s="1"/>
  <c r="V863" i="1" s="1"/>
  <c r="P864" i="1"/>
  <c r="T864" i="1" s="1"/>
  <c r="V864" i="1" s="1"/>
  <c r="P865" i="1"/>
  <c r="T865" i="1" s="1"/>
  <c r="V865" i="1" s="1"/>
  <c r="P866" i="1"/>
  <c r="T866" i="1" s="1"/>
  <c r="V866" i="1" s="1"/>
  <c r="P867" i="1"/>
  <c r="T867" i="1" s="1"/>
  <c r="V867" i="1" s="1"/>
  <c r="P868" i="1"/>
  <c r="T868" i="1" s="1"/>
  <c r="V868" i="1" s="1"/>
  <c r="P869" i="1"/>
  <c r="T869" i="1" s="1"/>
  <c r="V869" i="1" s="1"/>
  <c r="P870" i="1"/>
  <c r="T870" i="1" s="1"/>
  <c r="V870" i="1" s="1"/>
  <c r="P871" i="1"/>
  <c r="T871" i="1" s="1"/>
  <c r="V871" i="1" s="1"/>
  <c r="P872" i="1"/>
  <c r="T872" i="1" s="1"/>
  <c r="V872" i="1" s="1"/>
  <c r="P873" i="1"/>
  <c r="T873" i="1" s="1"/>
  <c r="V873" i="1" s="1"/>
  <c r="P874" i="1"/>
  <c r="T874" i="1" s="1"/>
  <c r="V874" i="1" s="1"/>
  <c r="P875" i="1"/>
  <c r="T875" i="1" s="1"/>
  <c r="V875" i="1" s="1"/>
  <c r="P876" i="1"/>
  <c r="T876" i="1" s="1"/>
  <c r="V876" i="1" s="1"/>
  <c r="P877" i="1"/>
  <c r="T877" i="1" s="1"/>
  <c r="V877" i="1" s="1"/>
  <c r="P878" i="1"/>
  <c r="T878" i="1" s="1"/>
  <c r="V878" i="1" s="1"/>
  <c r="P879" i="1"/>
  <c r="T879" i="1" s="1"/>
  <c r="V879" i="1" s="1"/>
  <c r="P880" i="1"/>
  <c r="T880" i="1" s="1"/>
  <c r="V880" i="1" s="1"/>
  <c r="P881" i="1"/>
  <c r="T881" i="1" s="1"/>
  <c r="V881" i="1" s="1"/>
  <c r="P882" i="1"/>
  <c r="T882" i="1" s="1"/>
  <c r="V882" i="1" s="1"/>
  <c r="P883" i="1"/>
  <c r="T883" i="1" s="1"/>
  <c r="V883" i="1" s="1"/>
  <c r="P884" i="1"/>
  <c r="T884" i="1" s="1"/>
  <c r="V884" i="1" s="1"/>
  <c r="P885" i="1"/>
  <c r="T885" i="1" s="1"/>
  <c r="V885" i="1" s="1"/>
  <c r="P886" i="1"/>
  <c r="T886" i="1" s="1"/>
  <c r="V886" i="1" s="1"/>
  <c r="P887" i="1"/>
  <c r="T887" i="1" s="1"/>
  <c r="V887" i="1" s="1"/>
  <c r="P888" i="1"/>
  <c r="T888" i="1" s="1"/>
  <c r="V888" i="1" s="1"/>
  <c r="P889" i="1"/>
  <c r="T889" i="1" s="1"/>
  <c r="V889" i="1" s="1"/>
  <c r="P890" i="1"/>
  <c r="T890" i="1" s="1"/>
  <c r="P891" i="1"/>
  <c r="T891" i="1" s="1"/>
  <c r="V891" i="1" s="1"/>
  <c r="P892" i="1"/>
  <c r="T892" i="1" s="1"/>
  <c r="V892" i="1" s="1"/>
  <c r="P893" i="1"/>
  <c r="T893" i="1" s="1"/>
  <c r="V893" i="1" s="1"/>
  <c r="P894" i="1"/>
  <c r="T894" i="1" s="1"/>
  <c r="V894" i="1" s="1"/>
  <c r="P895" i="1"/>
  <c r="T895" i="1" s="1"/>
  <c r="V895" i="1" s="1"/>
  <c r="P896" i="1"/>
  <c r="T896" i="1" s="1"/>
  <c r="V896" i="1" s="1"/>
  <c r="P897" i="1"/>
  <c r="T897" i="1" s="1"/>
  <c r="V897" i="1" s="1"/>
  <c r="P898" i="1"/>
  <c r="T898" i="1" s="1"/>
  <c r="V898" i="1" s="1"/>
  <c r="P899" i="1"/>
  <c r="T899" i="1" s="1"/>
  <c r="V899" i="1" s="1"/>
  <c r="P900" i="1"/>
  <c r="T900" i="1" s="1"/>
  <c r="V900" i="1" s="1"/>
  <c r="P901" i="1"/>
  <c r="T901" i="1" s="1"/>
  <c r="V901" i="1" s="1"/>
  <c r="P902" i="1"/>
  <c r="T902" i="1" s="1"/>
  <c r="V902" i="1" s="1"/>
  <c r="P903" i="1"/>
  <c r="T903" i="1" s="1"/>
  <c r="V903" i="1" s="1"/>
  <c r="P904" i="1"/>
  <c r="T904" i="1" s="1"/>
  <c r="V904" i="1" s="1"/>
  <c r="P905" i="1"/>
  <c r="T905" i="1" s="1"/>
  <c r="V905" i="1" s="1"/>
  <c r="P906" i="1"/>
  <c r="T906" i="1" s="1"/>
  <c r="V906" i="1" s="1"/>
  <c r="P907" i="1"/>
  <c r="T907" i="1" s="1"/>
  <c r="V907" i="1" s="1"/>
  <c r="P908" i="1"/>
  <c r="T908" i="1" s="1"/>
  <c r="V908" i="1" s="1"/>
  <c r="P909" i="1"/>
  <c r="T909" i="1" s="1"/>
  <c r="V909" i="1" s="1"/>
  <c r="P910" i="1"/>
  <c r="T910" i="1" s="1"/>
  <c r="V910" i="1" s="1"/>
  <c r="P911" i="1"/>
  <c r="T911" i="1" s="1"/>
  <c r="V911" i="1" s="1"/>
  <c r="P912" i="1"/>
  <c r="T912" i="1" s="1"/>
  <c r="V912" i="1" s="1"/>
  <c r="P913" i="1"/>
  <c r="T913" i="1" s="1"/>
  <c r="V913" i="1" s="1"/>
  <c r="P914" i="1"/>
  <c r="T914" i="1" s="1"/>
  <c r="V914" i="1" s="1"/>
  <c r="P915" i="1"/>
  <c r="T915" i="1" s="1"/>
  <c r="V915" i="1" s="1"/>
  <c r="P916" i="1"/>
  <c r="T916" i="1" s="1"/>
  <c r="V916" i="1" s="1"/>
  <c r="P917" i="1"/>
  <c r="T917" i="1" s="1"/>
  <c r="V917" i="1" s="1"/>
  <c r="P918" i="1"/>
  <c r="T918" i="1" s="1"/>
  <c r="V918" i="1" s="1"/>
  <c r="P919" i="1"/>
  <c r="T919" i="1" s="1"/>
  <c r="V919" i="1" s="1"/>
  <c r="P920" i="1"/>
  <c r="T920" i="1" s="1"/>
  <c r="V920" i="1" s="1"/>
  <c r="P921" i="1"/>
  <c r="T921" i="1" s="1"/>
  <c r="V921" i="1" s="1"/>
  <c r="P922" i="1"/>
  <c r="T922" i="1" s="1"/>
  <c r="V922" i="1" s="1"/>
  <c r="P923" i="1"/>
  <c r="T923" i="1" s="1"/>
  <c r="V923" i="1" s="1"/>
  <c r="P924" i="1"/>
  <c r="T924" i="1" s="1"/>
  <c r="V924" i="1" s="1"/>
  <c r="P925" i="1"/>
  <c r="T925" i="1" s="1"/>
  <c r="V925" i="1" s="1"/>
  <c r="P926" i="1"/>
  <c r="T926" i="1" s="1"/>
  <c r="V926" i="1" s="1"/>
  <c r="P927" i="1"/>
  <c r="T927" i="1" s="1"/>
  <c r="V927" i="1" s="1"/>
  <c r="P928" i="1"/>
  <c r="T928" i="1" s="1"/>
  <c r="V928" i="1" s="1"/>
  <c r="P929" i="1"/>
  <c r="T929" i="1" s="1"/>
  <c r="V929" i="1" s="1"/>
  <c r="P930" i="1"/>
  <c r="T930" i="1" s="1"/>
  <c r="V930" i="1" s="1"/>
  <c r="P931" i="1"/>
  <c r="T931" i="1" s="1"/>
  <c r="V931" i="1" s="1"/>
  <c r="P932" i="1"/>
  <c r="T932" i="1" s="1"/>
  <c r="V932" i="1" s="1"/>
  <c r="P933" i="1"/>
  <c r="T933" i="1" s="1"/>
  <c r="V933" i="1" s="1"/>
  <c r="P934" i="1"/>
  <c r="T934" i="1" s="1"/>
  <c r="V934" i="1" s="1"/>
  <c r="P935" i="1"/>
  <c r="T935" i="1" s="1"/>
  <c r="V935" i="1" s="1"/>
  <c r="P936" i="1"/>
  <c r="T936" i="1" s="1"/>
  <c r="V936" i="1" s="1"/>
  <c r="P937" i="1"/>
  <c r="T937" i="1" s="1"/>
  <c r="V937" i="1" s="1"/>
  <c r="P938" i="1"/>
  <c r="T938" i="1" s="1"/>
  <c r="V938" i="1" s="1"/>
  <c r="P939" i="1"/>
  <c r="T939" i="1" s="1"/>
  <c r="V939" i="1" s="1"/>
  <c r="P940" i="1"/>
  <c r="T940" i="1" s="1"/>
  <c r="V940" i="1" s="1"/>
  <c r="P941" i="1"/>
  <c r="T941" i="1" s="1"/>
  <c r="V941" i="1" s="1"/>
  <c r="P942" i="1"/>
  <c r="T942" i="1" s="1"/>
  <c r="V942" i="1" s="1"/>
  <c r="P943" i="1"/>
  <c r="T943" i="1" s="1"/>
  <c r="V943" i="1" s="1"/>
  <c r="P944" i="1"/>
  <c r="T944" i="1" s="1"/>
  <c r="V944" i="1" s="1"/>
  <c r="P945" i="1"/>
  <c r="T945" i="1" s="1"/>
  <c r="V945" i="1" s="1"/>
  <c r="P946" i="1"/>
  <c r="T946" i="1" s="1"/>
  <c r="V946" i="1" s="1"/>
  <c r="P947" i="1"/>
  <c r="T947" i="1" s="1"/>
  <c r="V947" i="1" s="1"/>
  <c r="P948" i="1"/>
  <c r="T948" i="1" s="1"/>
  <c r="V948" i="1" s="1"/>
  <c r="P949" i="1"/>
  <c r="T949" i="1" s="1"/>
  <c r="V949" i="1" s="1"/>
  <c r="P950" i="1"/>
  <c r="T950" i="1" s="1"/>
  <c r="V950" i="1" s="1"/>
  <c r="P951" i="1"/>
  <c r="T951" i="1" s="1"/>
  <c r="V951" i="1" s="1"/>
  <c r="P952" i="1"/>
  <c r="T952" i="1" s="1"/>
  <c r="V952" i="1" s="1"/>
  <c r="P953" i="1"/>
  <c r="T953" i="1" s="1"/>
  <c r="V953" i="1" s="1"/>
  <c r="P954" i="1"/>
  <c r="T954" i="1" s="1"/>
  <c r="P955" i="1"/>
  <c r="T955" i="1" s="1"/>
  <c r="V955" i="1" s="1"/>
  <c r="P956" i="1"/>
  <c r="T956" i="1" s="1"/>
  <c r="V956" i="1" s="1"/>
  <c r="P957" i="1"/>
  <c r="T957" i="1" s="1"/>
  <c r="V957" i="1" s="1"/>
  <c r="P958" i="1"/>
  <c r="T958" i="1" s="1"/>
  <c r="V958" i="1" s="1"/>
  <c r="P959" i="1"/>
  <c r="T959" i="1" s="1"/>
  <c r="V959" i="1" s="1"/>
  <c r="P960" i="1"/>
  <c r="T960" i="1" s="1"/>
  <c r="V960" i="1" s="1"/>
  <c r="P961" i="1"/>
  <c r="T961" i="1" s="1"/>
  <c r="V961" i="1" s="1"/>
  <c r="P962" i="1"/>
  <c r="T962" i="1" s="1"/>
  <c r="V962" i="1" s="1"/>
  <c r="P963" i="1"/>
  <c r="T963" i="1" s="1"/>
  <c r="V963" i="1" s="1"/>
  <c r="P964" i="1"/>
  <c r="T964" i="1" s="1"/>
  <c r="V964" i="1" s="1"/>
  <c r="P965" i="1"/>
  <c r="T965" i="1" s="1"/>
  <c r="V965" i="1" s="1"/>
  <c r="P966" i="1"/>
  <c r="T966" i="1" s="1"/>
  <c r="V966" i="1" s="1"/>
  <c r="P967" i="1"/>
  <c r="T967" i="1" s="1"/>
  <c r="V967" i="1" s="1"/>
  <c r="P968" i="1"/>
  <c r="T968" i="1" s="1"/>
  <c r="V968" i="1" s="1"/>
  <c r="P969" i="1"/>
  <c r="T969" i="1" s="1"/>
  <c r="V969" i="1" s="1"/>
  <c r="P970" i="1"/>
  <c r="T970" i="1" s="1"/>
  <c r="P971" i="1"/>
  <c r="T971" i="1" s="1"/>
  <c r="V971" i="1" s="1"/>
  <c r="P972" i="1"/>
  <c r="T972" i="1" s="1"/>
  <c r="V972" i="1" s="1"/>
  <c r="P973" i="1"/>
  <c r="T973" i="1" s="1"/>
  <c r="V973" i="1" s="1"/>
  <c r="P974" i="1"/>
  <c r="T974" i="1" s="1"/>
  <c r="V974" i="1" s="1"/>
  <c r="P975" i="1"/>
  <c r="T975" i="1" s="1"/>
  <c r="V975" i="1" s="1"/>
  <c r="P976" i="1"/>
  <c r="T976" i="1" s="1"/>
  <c r="V976" i="1" s="1"/>
  <c r="P977" i="1"/>
  <c r="T977" i="1" s="1"/>
  <c r="V977" i="1" s="1"/>
  <c r="P978" i="1"/>
  <c r="T978" i="1" s="1"/>
  <c r="V978" i="1" s="1"/>
  <c r="P979" i="1"/>
  <c r="T979" i="1" s="1"/>
  <c r="V979" i="1" s="1"/>
  <c r="P980" i="1"/>
  <c r="T980" i="1" s="1"/>
  <c r="V980" i="1" s="1"/>
  <c r="P981" i="1"/>
  <c r="T981" i="1" s="1"/>
  <c r="V981" i="1" s="1"/>
  <c r="P982" i="1"/>
  <c r="T982" i="1" s="1"/>
  <c r="V982" i="1" s="1"/>
  <c r="P983" i="1"/>
  <c r="T983" i="1" s="1"/>
  <c r="V983" i="1" s="1"/>
  <c r="P984" i="1"/>
  <c r="T984" i="1" s="1"/>
  <c r="V984" i="1" s="1"/>
  <c r="P985" i="1"/>
  <c r="T985" i="1" s="1"/>
  <c r="V985" i="1" s="1"/>
  <c r="P986" i="1"/>
  <c r="T986" i="1" s="1"/>
  <c r="V986" i="1" s="1"/>
  <c r="P987" i="1"/>
  <c r="T987" i="1" s="1"/>
  <c r="V987" i="1" s="1"/>
  <c r="P988" i="1"/>
  <c r="T988" i="1" s="1"/>
  <c r="V988" i="1" s="1"/>
  <c r="P989" i="1"/>
  <c r="T989" i="1" s="1"/>
  <c r="V989" i="1" s="1"/>
  <c r="P990" i="1"/>
  <c r="T990" i="1" s="1"/>
  <c r="V990" i="1" s="1"/>
  <c r="P991" i="1"/>
  <c r="T991" i="1" s="1"/>
  <c r="V991" i="1" s="1"/>
  <c r="P992" i="1"/>
  <c r="T992" i="1" s="1"/>
  <c r="V992" i="1" s="1"/>
  <c r="P993" i="1"/>
  <c r="T993" i="1" s="1"/>
  <c r="V993" i="1" s="1"/>
  <c r="P994" i="1"/>
  <c r="T994" i="1" s="1"/>
  <c r="V994" i="1" s="1"/>
  <c r="P995" i="1"/>
  <c r="T995" i="1" s="1"/>
  <c r="V995" i="1" s="1"/>
  <c r="P996" i="1"/>
  <c r="T996" i="1" s="1"/>
  <c r="V996" i="1" s="1"/>
  <c r="P997" i="1"/>
  <c r="T997" i="1" s="1"/>
  <c r="V997" i="1" s="1"/>
  <c r="P998" i="1"/>
  <c r="T998" i="1" s="1"/>
  <c r="V998" i="1" s="1"/>
  <c r="P999" i="1"/>
  <c r="T999" i="1" s="1"/>
  <c r="V999" i="1" s="1"/>
  <c r="P1000" i="1"/>
  <c r="T1000" i="1" s="1"/>
  <c r="V1000" i="1" s="1"/>
  <c r="P1001" i="1"/>
  <c r="T1001" i="1" s="1"/>
  <c r="V1001" i="1" s="1"/>
  <c r="P1002" i="1"/>
  <c r="T1002" i="1" s="1"/>
  <c r="V1002" i="1" s="1"/>
  <c r="P1003" i="1"/>
  <c r="T1003" i="1" s="1"/>
  <c r="V1003" i="1" s="1"/>
  <c r="P1004" i="1"/>
  <c r="T1004" i="1" s="1"/>
  <c r="V1004" i="1" s="1"/>
  <c r="P1005" i="1"/>
  <c r="T1005" i="1" s="1"/>
  <c r="V1005" i="1" s="1"/>
  <c r="P1006" i="1"/>
  <c r="T1006" i="1" s="1"/>
  <c r="V1006" i="1" s="1"/>
  <c r="P1007" i="1"/>
  <c r="T1007" i="1" s="1"/>
  <c r="V1007" i="1" s="1"/>
  <c r="P1008" i="1"/>
  <c r="T1008" i="1" s="1"/>
  <c r="V1008" i="1" s="1"/>
  <c r="P1009" i="1"/>
  <c r="T1009" i="1" s="1"/>
  <c r="V1009" i="1" s="1"/>
  <c r="P1010" i="1"/>
  <c r="T1010" i="1" s="1"/>
  <c r="V1010" i="1" s="1"/>
  <c r="P1011" i="1"/>
  <c r="T1011" i="1" s="1"/>
  <c r="V1011" i="1" s="1"/>
  <c r="P1012" i="1"/>
  <c r="T1012" i="1" s="1"/>
  <c r="V1012" i="1" s="1"/>
  <c r="P1013" i="1"/>
  <c r="T1013" i="1" s="1"/>
  <c r="V1013" i="1" s="1"/>
  <c r="P1014" i="1"/>
  <c r="T1014" i="1" s="1"/>
  <c r="V1014" i="1" s="1"/>
  <c r="P1015" i="1"/>
  <c r="T1015" i="1" s="1"/>
  <c r="V1015" i="1" s="1"/>
  <c r="P1016" i="1"/>
  <c r="T1016" i="1" s="1"/>
  <c r="V1016" i="1" s="1"/>
  <c r="P1017" i="1"/>
  <c r="T1017" i="1" s="1"/>
  <c r="V1017" i="1" s="1"/>
  <c r="P1018" i="1"/>
  <c r="T1018" i="1" s="1"/>
  <c r="V1018" i="1" s="1"/>
  <c r="P1019" i="1"/>
  <c r="T1019" i="1" s="1"/>
  <c r="V1019" i="1" s="1"/>
  <c r="P1020" i="1"/>
  <c r="T1020" i="1" s="1"/>
  <c r="V1020" i="1" s="1"/>
  <c r="P1021" i="1"/>
  <c r="T1021" i="1" s="1"/>
  <c r="V1021" i="1" s="1"/>
  <c r="P1022" i="1"/>
  <c r="T1022" i="1" s="1"/>
  <c r="V1022" i="1" s="1"/>
  <c r="P1023" i="1"/>
  <c r="T1023" i="1" s="1"/>
  <c r="V1023" i="1" s="1"/>
  <c r="P1024" i="1"/>
  <c r="T1024" i="1" s="1"/>
  <c r="V1024" i="1" s="1"/>
  <c r="P1025" i="1"/>
  <c r="T1025" i="1" s="1"/>
  <c r="V1025" i="1" s="1"/>
  <c r="P1026" i="1"/>
  <c r="T1026" i="1" s="1"/>
  <c r="V1026" i="1" s="1"/>
  <c r="P1027" i="1"/>
  <c r="T1027" i="1" s="1"/>
  <c r="V1027" i="1" s="1"/>
  <c r="P1028" i="1"/>
  <c r="T1028" i="1" s="1"/>
  <c r="V1028" i="1" s="1"/>
  <c r="P1029" i="1"/>
  <c r="T1029" i="1" s="1"/>
  <c r="V1029" i="1" s="1"/>
  <c r="P1030" i="1"/>
  <c r="T1030" i="1" s="1"/>
  <c r="V1030" i="1" s="1"/>
  <c r="P1031" i="1"/>
  <c r="T1031" i="1" s="1"/>
  <c r="V1031" i="1" s="1"/>
  <c r="P1032" i="1"/>
  <c r="T1032" i="1" s="1"/>
  <c r="V1032" i="1" s="1"/>
  <c r="P1033" i="1"/>
  <c r="T1033" i="1" s="1"/>
  <c r="V1033" i="1" s="1"/>
  <c r="P1034" i="1"/>
  <c r="T1034" i="1" s="1"/>
  <c r="V1034" i="1" s="1"/>
  <c r="P1035" i="1"/>
  <c r="T1035" i="1" s="1"/>
  <c r="V1035" i="1" s="1"/>
  <c r="P1036" i="1"/>
  <c r="T1036" i="1" s="1"/>
  <c r="V1036" i="1" s="1"/>
  <c r="P1037" i="1"/>
  <c r="T1037" i="1" s="1"/>
  <c r="V1037" i="1" s="1"/>
  <c r="P1038" i="1"/>
  <c r="T1038" i="1" s="1"/>
  <c r="V1038" i="1" s="1"/>
  <c r="P1039" i="1"/>
  <c r="T1039" i="1" s="1"/>
  <c r="V1039" i="1" s="1"/>
  <c r="P1040" i="1"/>
  <c r="T1040" i="1" s="1"/>
  <c r="V1040" i="1" s="1"/>
  <c r="P1041" i="1"/>
  <c r="T1041" i="1" s="1"/>
  <c r="V1041" i="1" s="1"/>
  <c r="P1042" i="1"/>
  <c r="T1042" i="1" s="1"/>
  <c r="V1042" i="1" s="1"/>
  <c r="P1043" i="1"/>
  <c r="T1043" i="1" s="1"/>
  <c r="V1043" i="1" s="1"/>
  <c r="P1044" i="1"/>
  <c r="T1044" i="1" s="1"/>
  <c r="V1044" i="1" s="1"/>
  <c r="P1045" i="1"/>
  <c r="T1045" i="1" s="1"/>
  <c r="V1045" i="1" s="1"/>
  <c r="P1046" i="1"/>
  <c r="T1046" i="1" s="1"/>
  <c r="V1046" i="1" s="1"/>
  <c r="P1047" i="1"/>
  <c r="T1047" i="1" s="1"/>
  <c r="V1047" i="1" s="1"/>
  <c r="P1048" i="1"/>
  <c r="T1048" i="1" s="1"/>
  <c r="V1048" i="1" s="1"/>
  <c r="P1049" i="1"/>
  <c r="T1049" i="1" s="1"/>
  <c r="V1049" i="1" s="1"/>
  <c r="P1050" i="1"/>
  <c r="T1050" i="1" s="1"/>
  <c r="P1051" i="1"/>
  <c r="T1051" i="1" s="1"/>
  <c r="V1051" i="1" s="1"/>
  <c r="P1052" i="1"/>
  <c r="T1052" i="1" s="1"/>
  <c r="V1052" i="1" s="1"/>
  <c r="P1053" i="1"/>
  <c r="T1053" i="1" s="1"/>
  <c r="V1053" i="1" s="1"/>
  <c r="P1054" i="1"/>
  <c r="T1054" i="1" s="1"/>
  <c r="V1054" i="1" s="1"/>
  <c r="P1055" i="1"/>
  <c r="T1055" i="1" s="1"/>
  <c r="V1055" i="1" s="1"/>
  <c r="P1056" i="1"/>
  <c r="T1056" i="1" s="1"/>
  <c r="V1056" i="1" s="1"/>
  <c r="P1057" i="1"/>
  <c r="T1057" i="1" s="1"/>
  <c r="V1057" i="1" s="1"/>
  <c r="P1058" i="1"/>
  <c r="T1058" i="1" s="1"/>
  <c r="V1058" i="1" s="1"/>
  <c r="P1059" i="1"/>
  <c r="T1059" i="1" s="1"/>
  <c r="V1059" i="1" s="1"/>
  <c r="P1060" i="1"/>
  <c r="T1060" i="1" s="1"/>
  <c r="V1060" i="1" s="1"/>
  <c r="P1061" i="1"/>
  <c r="T1061" i="1" s="1"/>
  <c r="V1061" i="1" s="1"/>
  <c r="P1062" i="1"/>
  <c r="T1062" i="1" s="1"/>
  <c r="V1062" i="1" s="1"/>
  <c r="P1063" i="1"/>
  <c r="T1063" i="1" s="1"/>
  <c r="V1063" i="1" s="1"/>
  <c r="P1064" i="1"/>
  <c r="T1064" i="1" s="1"/>
  <c r="V1064" i="1" s="1"/>
  <c r="P1065" i="1"/>
  <c r="T1065" i="1" s="1"/>
  <c r="V1065" i="1" s="1"/>
  <c r="P1066" i="1"/>
  <c r="T1066" i="1" s="1"/>
  <c r="V1066" i="1" s="1"/>
  <c r="P1067" i="1"/>
  <c r="T1067" i="1" s="1"/>
  <c r="V1067" i="1" s="1"/>
  <c r="P1068" i="1"/>
  <c r="T1068" i="1" s="1"/>
  <c r="V1068" i="1" s="1"/>
  <c r="P1069" i="1"/>
  <c r="T1069" i="1" s="1"/>
  <c r="V1069" i="1" s="1"/>
  <c r="P1070" i="1"/>
  <c r="T1070" i="1" s="1"/>
  <c r="V1070" i="1" s="1"/>
  <c r="P1071" i="1"/>
  <c r="T1071" i="1" s="1"/>
  <c r="V1071" i="1" s="1"/>
  <c r="P1072" i="1"/>
  <c r="T1072" i="1" s="1"/>
  <c r="V1072" i="1" s="1"/>
  <c r="P1073" i="1"/>
  <c r="T1073" i="1" s="1"/>
  <c r="V1073" i="1" s="1"/>
  <c r="P1074" i="1"/>
  <c r="T1074" i="1" s="1"/>
  <c r="V1074" i="1" s="1"/>
  <c r="P1075" i="1"/>
  <c r="T1075" i="1" s="1"/>
  <c r="V1075" i="1" s="1"/>
  <c r="P1076" i="1"/>
  <c r="T1076" i="1" s="1"/>
  <c r="V1076" i="1" s="1"/>
  <c r="P1077" i="1"/>
  <c r="T1077" i="1" s="1"/>
  <c r="V1077" i="1" s="1"/>
  <c r="P1078" i="1"/>
  <c r="T1078" i="1" s="1"/>
  <c r="V1078" i="1" s="1"/>
  <c r="P1079" i="1"/>
  <c r="T1079" i="1" s="1"/>
  <c r="V1079" i="1" s="1"/>
  <c r="P1080" i="1"/>
  <c r="T1080" i="1" s="1"/>
  <c r="V1080" i="1" s="1"/>
  <c r="P1081" i="1"/>
  <c r="T1081" i="1" s="1"/>
  <c r="V1081" i="1" s="1"/>
  <c r="P1082" i="1"/>
  <c r="T1082" i="1" s="1"/>
  <c r="V1082" i="1" s="1"/>
  <c r="P1083" i="1"/>
  <c r="T1083" i="1" s="1"/>
  <c r="V1083" i="1" s="1"/>
  <c r="P1084" i="1"/>
  <c r="T1084" i="1" s="1"/>
  <c r="V1084" i="1" s="1"/>
  <c r="P1085" i="1"/>
  <c r="T1085" i="1" s="1"/>
  <c r="V1085" i="1" s="1"/>
  <c r="P1086" i="1"/>
  <c r="T1086" i="1" s="1"/>
  <c r="V1086" i="1" s="1"/>
  <c r="P1087" i="1"/>
  <c r="T1087" i="1" s="1"/>
  <c r="V1087" i="1" s="1"/>
  <c r="P1088" i="1"/>
  <c r="T1088" i="1" s="1"/>
  <c r="V1088" i="1" s="1"/>
  <c r="P1089" i="1"/>
  <c r="T1089" i="1" s="1"/>
  <c r="V1089" i="1" s="1"/>
  <c r="P1090" i="1"/>
  <c r="T1090" i="1" s="1"/>
  <c r="V1090" i="1" s="1"/>
  <c r="P1091" i="1"/>
  <c r="T1091" i="1" s="1"/>
  <c r="V1091" i="1" s="1"/>
  <c r="P1092" i="1"/>
  <c r="T1092" i="1" s="1"/>
  <c r="V1092" i="1" s="1"/>
  <c r="P1093" i="1"/>
  <c r="T1093" i="1" s="1"/>
  <c r="V1093" i="1" s="1"/>
  <c r="P1094" i="1"/>
  <c r="T1094" i="1" s="1"/>
  <c r="V1094" i="1" s="1"/>
  <c r="P1095" i="1"/>
  <c r="T1095" i="1" s="1"/>
  <c r="V1095" i="1" s="1"/>
  <c r="P1096" i="1"/>
  <c r="T1096" i="1" s="1"/>
  <c r="V1096" i="1" s="1"/>
  <c r="P1097" i="1"/>
  <c r="T1097" i="1" s="1"/>
  <c r="V1097" i="1" s="1"/>
  <c r="P1098" i="1"/>
  <c r="T1098" i="1" s="1"/>
  <c r="V1098" i="1" s="1"/>
  <c r="P1099" i="1"/>
  <c r="T1099" i="1" s="1"/>
  <c r="V1099" i="1" s="1"/>
  <c r="P1100" i="1"/>
  <c r="T1100" i="1" s="1"/>
  <c r="V1100" i="1" s="1"/>
  <c r="P1101" i="1"/>
  <c r="T1101" i="1" s="1"/>
  <c r="V1101" i="1" s="1"/>
  <c r="P1102" i="1"/>
  <c r="T1102" i="1" s="1"/>
  <c r="V1102" i="1" s="1"/>
  <c r="P1103" i="1"/>
  <c r="T1103" i="1" s="1"/>
  <c r="V1103" i="1" s="1"/>
  <c r="P1104" i="1"/>
  <c r="T1104" i="1" s="1"/>
  <c r="V1104" i="1" s="1"/>
  <c r="P1105" i="1"/>
  <c r="T1105" i="1" s="1"/>
  <c r="V1105" i="1" s="1"/>
  <c r="P1106" i="1"/>
  <c r="T1106" i="1" s="1"/>
  <c r="V1106" i="1" s="1"/>
  <c r="P1107" i="1"/>
  <c r="T1107" i="1" s="1"/>
  <c r="V1107" i="1" s="1"/>
  <c r="P1108" i="1"/>
  <c r="T1108" i="1" s="1"/>
  <c r="V1108" i="1" s="1"/>
  <c r="P1109" i="1"/>
  <c r="T1109" i="1" s="1"/>
  <c r="V1109" i="1" s="1"/>
  <c r="P1110" i="1"/>
  <c r="T1110" i="1" s="1"/>
  <c r="V1110" i="1" s="1"/>
  <c r="P1111" i="1"/>
  <c r="T1111" i="1" s="1"/>
  <c r="V1111" i="1" s="1"/>
  <c r="P1112" i="1"/>
  <c r="T1112" i="1" s="1"/>
  <c r="V1112" i="1" s="1"/>
  <c r="P1113" i="1"/>
  <c r="T1113" i="1" s="1"/>
  <c r="V1113" i="1" s="1"/>
  <c r="P1114" i="1"/>
  <c r="T1114" i="1" s="1"/>
  <c r="V1114" i="1" s="1"/>
  <c r="P1115" i="1"/>
  <c r="T1115" i="1" s="1"/>
  <c r="V1115" i="1" s="1"/>
  <c r="P1116" i="1"/>
  <c r="T1116" i="1" s="1"/>
  <c r="V1116" i="1" s="1"/>
  <c r="P1117" i="1"/>
  <c r="T1117" i="1" s="1"/>
  <c r="V1117" i="1" s="1"/>
  <c r="P1118" i="1"/>
  <c r="T1118" i="1" s="1"/>
  <c r="V1118" i="1" s="1"/>
  <c r="P1119" i="1"/>
  <c r="T1119" i="1" s="1"/>
  <c r="V1119" i="1" s="1"/>
  <c r="P1120" i="1"/>
  <c r="T1120" i="1" s="1"/>
  <c r="V1120" i="1" s="1"/>
  <c r="P1121" i="1"/>
  <c r="T1121" i="1" s="1"/>
  <c r="V1121" i="1" s="1"/>
  <c r="P1122" i="1"/>
  <c r="T1122" i="1" s="1"/>
  <c r="V1122" i="1" s="1"/>
  <c r="P1123" i="1"/>
  <c r="T1123" i="1" s="1"/>
  <c r="V1123" i="1" s="1"/>
  <c r="P1124" i="1"/>
  <c r="T1124" i="1" s="1"/>
  <c r="V1124" i="1" s="1"/>
  <c r="P1125" i="1"/>
  <c r="T1125" i="1" s="1"/>
  <c r="V1125" i="1" s="1"/>
  <c r="P1126" i="1"/>
  <c r="T1126" i="1" s="1"/>
  <c r="V1126" i="1" s="1"/>
  <c r="P1127" i="1"/>
  <c r="T1127" i="1" s="1"/>
  <c r="V1127" i="1" s="1"/>
  <c r="P1128" i="1"/>
  <c r="T1128" i="1" s="1"/>
  <c r="V1128" i="1" s="1"/>
  <c r="P1129" i="1"/>
  <c r="T1129" i="1" s="1"/>
  <c r="V1129" i="1" s="1"/>
  <c r="P1130" i="1"/>
  <c r="T1130" i="1" s="1"/>
  <c r="V1130" i="1" s="1"/>
  <c r="P1131" i="1"/>
  <c r="T1131" i="1" s="1"/>
  <c r="V1131" i="1" s="1"/>
  <c r="P1132" i="1"/>
  <c r="T1132" i="1" s="1"/>
  <c r="V1132" i="1" s="1"/>
  <c r="P1133" i="1"/>
  <c r="T1133" i="1" s="1"/>
  <c r="V1133" i="1" s="1"/>
  <c r="P1134" i="1"/>
  <c r="T1134" i="1" s="1"/>
  <c r="V1134" i="1" s="1"/>
  <c r="P1135" i="1"/>
  <c r="T1135" i="1" s="1"/>
  <c r="V1135" i="1" s="1"/>
  <c r="P1136" i="1"/>
  <c r="T1136" i="1" s="1"/>
  <c r="V1136" i="1" s="1"/>
  <c r="P1137" i="1"/>
  <c r="T1137" i="1" s="1"/>
  <c r="V1137" i="1" s="1"/>
  <c r="P1138" i="1"/>
  <c r="T1138" i="1" s="1"/>
  <c r="V1138" i="1" s="1"/>
  <c r="P1139" i="1"/>
  <c r="T1139" i="1" s="1"/>
  <c r="V1139" i="1" s="1"/>
  <c r="P1140" i="1"/>
  <c r="T1140" i="1" s="1"/>
  <c r="V1140" i="1" s="1"/>
  <c r="P1141" i="1"/>
  <c r="T1141" i="1" s="1"/>
  <c r="V1141" i="1" s="1"/>
  <c r="P1142" i="1"/>
  <c r="T1142" i="1" s="1"/>
  <c r="V1142" i="1" s="1"/>
  <c r="P1143" i="1"/>
  <c r="T1143" i="1" s="1"/>
  <c r="V1143" i="1" s="1"/>
  <c r="P1144" i="1"/>
  <c r="T1144" i="1" s="1"/>
  <c r="V1144" i="1" s="1"/>
  <c r="P1145" i="1"/>
  <c r="T1145" i="1" s="1"/>
  <c r="V1145" i="1" s="1"/>
  <c r="P1146" i="1"/>
  <c r="T1146" i="1" s="1"/>
  <c r="V1146" i="1" s="1"/>
  <c r="P1147" i="1"/>
  <c r="T1147" i="1" s="1"/>
  <c r="V1147" i="1" s="1"/>
  <c r="P1148" i="1"/>
  <c r="T1148" i="1" s="1"/>
  <c r="V1148" i="1" s="1"/>
  <c r="P1149" i="1"/>
  <c r="T1149" i="1" s="1"/>
  <c r="V1149" i="1" s="1"/>
  <c r="P1150" i="1"/>
  <c r="T1150" i="1" s="1"/>
  <c r="V1150" i="1" s="1"/>
  <c r="P1151" i="1"/>
  <c r="T1151" i="1" s="1"/>
  <c r="V1151" i="1" s="1"/>
  <c r="P1152" i="1"/>
  <c r="T1152" i="1" s="1"/>
  <c r="V1152" i="1" s="1"/>
  <c r="P1153" i="1"/>
  <c r="T1153" i="1" s="1"/>
  <c r="V1153" i="1" s="1"/>
  <c r="P1154" i="1"/>
  <c r="T1154" i="1" s="1"/>
  <c r="V1154" i="1" s="1"/>
  <c r="P1155" i="1"/>
  <c r="T1155" i="1" s="1"/>
  <c r="V1155" i="1" s="1"/>
  <c r="P1156" i="1"/>
  <c r="T1156" i="1" s="1"/>
  <c r="V1156" i="1" s="1"/>
  <c r="P1157" i="1"/>
  <c r="T1157" i="1" s="1"/>
  <c r="V1157" i="1" s="1"/>
  <c r="P1158" i="1"/>
  <c r="T1158" i="1" s="1"/>
  <c r="V1158" i="1" s="1"/>
  <c r="P1159" i="1"/>
  <c r="T1159" i="1" s="1"/>
  <c r="V1159" i="1" s="1"/>
  <c r="P1160" i="1"/>
  <c r="T1160" i="1" s="1"/>
  <c r="V1160" i="1" s="1"/>
  <c r="P1161" i="1"/>
  <c r="T1161" i="1" s="1"/>
  <c r="V1161" i="1" s="1"/>
  <c r="P1162" i="1"/>
  <c r="T1162" i="1" s="1"/>
  <c r="P1163" i="1"/>
  <c r="T1163" i="1" s="1"/>
  <c r="V1163" i="1" s="1"/>
  <c r="P1164" i="1"/>
  <c r="T1164" i="1" s="1"/>
  <c r="V1164" i="1" s="1"/>
  <c r="P1165" i="1"/>
  <c r="T1165" i="1" s="1"/>
  <c r="V1165" i="1" s="1"/>
  <c r="P1166" i="1"/>
  <c r="T1166" i="1" s="1"/>
  <c r="V1166" i="1" s="1"/>
  <c r="P1167" i="1"/>
  <c r="T1167" i="1" s="1"/>
  <c r="V1167" i="1" s="1"/>
  <c r="P1168" i="1"/>
  <c r="T1168" i="1" s="1"/>
  <c r="V1168" i="1" s="1"/>
  <c r="P1169" i="1"/>
  <c r="T1169" i="1" s="1"/>
  <c r="V1169" i="1" s="1"/>
  <c r="P1170" i="1"/>
  <c r="T1170" i="1" s="1"/>
  <c r="V1170" i="1" s="1"/>
  <c r="P1171" i="1"/>
  <c r="T1171" i="1" s="1"/>
  <c r="V1171" i="1" s="1"/>
  <c r="P1172" i="1"/>
  <c r="T1172" i="1" s="1"/>
  <c r="V1172" i="1" s="1"/>
  <c r="P1173" i="1"/>
  <c r="T1173" i="1" s="1"/>
  <c r="V1173" i="1" s="1"/>
  <c r="P1174" i="1"/>
  <c r="T1174" i="1" s="1"/>
  <c r="V1174" i="1" s="1"/>
  <c r="P1175" i="1"/>
  <c r="T1175" i="1" s="1"/>
  <c r="V1175" i="1" s="1"/>
  <c r="P1176" i="1"/>
  <c r="T1176" i="1" s="1"/>
  <c r="V1176" i="1" s="1"/>
  <c r="P1177" i="1"/>
  <c r="T1177" i="1" s="1"/>
  <c r="V1177" i="1" s="1"/>
  <c r="P1178" i="1"/>
  <c r="T1178" i="1" s="1"/>
  <c r="P1179" i="1"/>
  <c r="T1179" i="1" s="1"/>
  <c r="V1179" i="1" s="1"/>
  <c r="P1180" i="1"/>
  <c r="T1180" i="1" s="1"/>
  <c r="V1180" i="1" s="1"/>
  <c r="P1181" i="1"/>
  <c r="T1181" i="1" s="1"/>
  <c r="V1181" i="1" s="1"/>
  <c r="P1182" i="1"/>
  <c r="T1182" i="1" s="1"/>
  <c r="V1182" i="1" s="1"/>
  <c r="P1183" i="1"/>
  <c r="T1183" i="1" s="1"/>
  <c r="V1183" i="1" s="1"/>
  <c r="P1184" i="1"/>
  <c r="T1184" i="1" s="1"/>
  <c r="V1184" i="1" s="1"/>
  <c r="P1185" i="1"/>
  <c r="T1185" i="1" s="1"/>
  <c r="V1185" i="1" s="1"/>
  <c r="P1186" i="1"/>
  <c r="T1186" i="1" s="1"/>
  <c r="V1186" i="1" s="1"/>
  <c r="P1187" i="1"/>
  <c r="T1187" i="1" s="1"/>
  <c r="V1187" i="1" s="1"/>
  <c r="P1188" i="1"/>
  <c r="T1188" i="1" s="1"/>
  <c r="V1188" i="1" s="1"/>
  <c r="P1189" i="1"/>
  <c r="T1189" i="1" s="1"/>
  <c r="V1189" i="1" s="1"/>
  <c r="P1190" i="1"/>
  <c r="T1190" i="1" s="1"/>
  <c r="V1190" i="1" s="1"/>
  <c r="P1191" i="1"/>
  <c r="T1191" i="1" s="1"/>
  <c r="V1191" i="1" s="1"/>
  <c r="P1192" i="1"/>
  <c r="T1192" i="1" s="1"/>
  <c r="V1192" i="1" s="1"/>
  <c r="P1193" i="1"/>
  <c r="T1193" i="1" s="1"/>
  <c r="V1193" i="1" s="1"/>
  <c r="P1194" i="1"/>
  <c r="T1194" i="1" s="1"/>
  <c r="V1194" i="1" s="1"/>
  <c r="P1195" i="1"/>
  <c r="T1195" i="1" s="1"/>
  <c r="V1195" i="1" s="1"/>
  <c r="P1196" i="1"/>
  <c r="T1196" i="1" s="1"/>
  <c r="V1196" i="1" s="1"/>
  <c r="P1197" i="1"/>
  <c r="T1197" i="1" s="1"/>
  <c r="V1197" i="1" s="1"/>
  <c r="P1198" i="1"/>
  <c r="T1198" i="1" s="1"/>
  <c r="V1198" i="1" s="1"/>
  <c r="P1199" i="1"/>
  <c r="T1199" i="1" s="1"/>
  <c r="V1199" i="1" s="1"/>
  <c r="P1200" i="1"/>
  <c r="T1200" i="1" s="1"/>
  <c r="V1200" i="1" s="1"/>
  <c r="P1201" i="1"/>
  <c r="T1201" i="1" s="1"/>
  <c r="V1201" i="1" s="1"/>
  <c r="P1202" i="1"/>
  <c r="T1202" i="1" s="1"/>
  <c r="V1202" i="1" s="1"/>
  <c r="P1203" i="1"/>
  <c r="T1203" i="1" s="1"/>
  <c r="V1203" i="1" s="1"/>
  <c r="P1204" i="1"/>
  <c r="T1204" i="1" s="1"/>
  <c r="V1204" i="1" s="1"/>
  <c r="P1205" i="1"/>
  <c r="T1205" i="1" s="1"/>
  <c r="V1205" i="1" s="1"/>
  <c r="P1206" i="1"/>
  <c r="T1206" i="1" s="1"/>
  <c r="V1206" i="1" s="1"/>
  <c r="P1207" i="1"/>
  <c r="T1207" i="1" s="1"/>
  <c r="V1207" i="1" s="1"/>
  <c r="P1208" i="1"/>
  <c r="T1208" i="1" s="1"/>
  <c r="V1208" i="1" s="1"/>
  <c r="P1209" i="1"/>
  <c r="T1209" i="1" s="1"/>
  <c r="V1209" i="1" s="1"/>
  <c r="P1210" i="1"/>
  <c r="T1210" i="1" s="1"/>
  <c r="V1210" i="1" s="1"/>
  <c r="P1211" i="1"/>
  <c r="T1211" i="1" s="1"/>
  <c r="V1211" i="1" s="1"/>
  <c r="P1212" i="1"/>
  <c r="T1212" i="1" s="1"/>
  <c r="V1212" i="1" s="1"/>
  <c r="P1213" i="1"/>
  <c r="T1213" i="1" s="1"/>
  <c r="V1213" i="1" s="1"/>
  <c r="P1214" i="1"/>
  <c r="T1214" i="1" s="1"/>
  <c r="V1214" i="1" s="1"/>
  <c r="P1215" i="1"/>
  <c r="T1215" i="1" s="1"/>
  <c r="V1215" i="1" s="1"/>
  <c r="P1216" i="1"/>
  <c r="T1216" i="1" s="1"/>
  <c r="V1216" i="1" s="1"/>
  <c r="P1217" i="1"/>
  <c r="T1217" i="1" s="1"/>
  <c r="V1217" i="1" s="1"/>
  <c r="P1218" i="1"/>
  <c r="T1218" i="1" s="1"/>
  <c r="V1218" i="1" s="1"/>
  <c r="P1219" i="1"/>
  <c r="T1219" i="1" s="1"/>
  <c r="V1219" i="1" s="1"/>
  <c r="P1220" i="1"/>
  <c r="T1220" i="1" s="1"/>
  <c r="V1220" i="1" s="1"/>
  <c r="P1221" i="1"/>
  <c r="T1221" i="1" s="1"/>
  <c r="V1221" i="1" s="1"/>
  <c r="P1222" i="1"/>
  <c r="T1222" i="1" s="1"/>
  <c r="V1222" i="1" s="1"/>
  <c r="P1223" i="1"/>
  <c r="T1223" i="1" s="1"/>
  <c r="V1223" i="1" s="1"/>
  <c r="P1224" i="1"/>
  <c r="T1224" i="1" s="1"/>
  <c r="V1224" i="1" s="1"/>
  <c r="P1225" i="1"/>
  <c r="T1225" i="1" s="1"/>
  <c r="V1225" i="1" s="1"/>
  <c r="P1226" i="1"/>
  <c r="T1226" i="1" s="1"/>
  <c r="V1226" i="1" s="1"/>
  <c r="P1227" i="1"/>
  <c r="T1227" i="1" s="1"/>
  <c r="V1227" i="1" s="1"/>
  <c r="P1228" i="1"/>
  <c r="T1228" i="1" s="1"/>
  <c r="V1228" i="1" s="1"/>
  <c r="P1229" i="1"/>
  <c r="T1229" i="1" s="1"/>
  <c r="V1229" i="1" s="1"/>
  <c r="P1230" i="1"/>
  <c r="T1230" i="1" s="1"/>
  <c r="V1230" i="1" s="1"/>
  <c r="P1231" i="1"/>
  <c r="T1231" i="1" s="1"/>
  <c r="V1231" i="1" s="1"/>
  <c r="P1232" i="1"/>
  <c r="T1232" i="1" s="1"/>
  <c r="V1232" i="1" s="1"/>
  <c r="P1233" i="1"/>
  <c r="T1233" i="1" s="1"/>
  <c r="V1233" i="1" s="1"/>
  <c r="P1234" i="1"/>
  <c r="T1234" i="1" s="1"/>
  <c r="V1234" i="1" s="1"/>
  <c r="P1235" i="1"/>
  <c r="T1235" i="1" s="1"/>
  <c r="V1235" i="1" s="1"/>
  <c r="P1236" i="1"/>
  <c r="T1236" i="1" s="1"/>
  <c r="V1236" i="1" s="1"/>
  <c r="P1237" i="1"/>
  <c r="T1237" i="1" s="1"/>
  <c r="V1237" i="1" s="1"/>
  <c r="P1238" i="1"/>
  <c r="T1238" i="1" s="1"/>
  <c r="V1238" i="1" s="1"/>
  <c r="P1239" i="1"/>
  <c r="T1239" i="1" s="1"/>
  <c r="V1239" i="1" s="1"/>
  <c r="P1240" i="1"/>
  <c r="T1240" i="1" s="1"/>
  <c r="V1240" i="1" s="1"/>
  <c r="P1241" i="1"/>
  <c r="T1241" i="1" s="1"/>
  <c r="V1241" i="1" s="1"/>
  <c r="P1242" i="1"/>
  <c r="T1242" i="1" s="1"/>
  <c r="V1242" i="1" s="1"/>
  <c r="P1243" i="1"/>
  <c r="T1243" i="1" s="1"/>
  <c r="V1243" i="1" s="1"/>
  <c r="P1244" i="1"/>
  <c r="T1244" i="1" s="1"/>
  <c r="V1244" i="1" s="1"/>
  <c r="P1245" i="1"/>
  <c r="T1245" i="1" s="1"/>
  <c r="V1245" i="1" s="1"/>
  <c r="P1246" i="1"/>
  <c r="T1246" i="1" s="1"/>
  <c r="V1246" i="1" s="1"/>
  <c r="P1247" i="1"/>
  <c r="T1247" i="1" s="1"/>
  <c r="V1247" i="1" s="1"/>
  <c r="P1248" i="1"/>
  <c r="T1248" i="1" s="1"/>
  <c r="V1248" i="1" s="1"/>
  <c r="P1249" i="1"/>
  <c r="T1249" i="1" s="1"/>
  <c r="V1249" i="1" s="1"/>
  <c r="P1250" i="1"/>
  <c r="T1250" i="1" s="1"/>
  <c r="V1250" i="1" s="1"/>
  <c r="P1251" i="1"/>
  <c r="T1251" i="1" s="1"/>
  <c r="V1251" i="1" s="1"/>
  <c r="P1252" i="1"/>
  <c r="T1252" i="1" s="1"/>
  <c r="V1252" i="1" s="1"/>
  <c r="P1253" i="1"/>
  <c r="T1253" i="1" s="1"/>
  <c r="V1253" i="1" s="1"/>
  <c r="P1254" i="1"/>
  <c r="T1254" i="1" s="1"/>
  <c r="V1254" i="1" s="1"/>
  <c r="P1255" i="1"/>
  <c r="T1255" i="1" s="1"/>
  <c r="V1255" i="1" s="1"/>
  <c r="P1256" i="1"/>
  <c r="T1256" i="1" s="1"/>
  <c r="V1256" i="1" s="1"/>
  <c r="P1257" i="1"/>
  <c r="T1257" i="1" s="1"/>
  <c r="V1257" i="1" s="1"/>
  <c r="P1258" i="1"/>
  <c r="T1258" i="1" s="1"/>
  <c r="V1258" i="1" s="1"/>
  <c r="P1259" i="1"/>
  <c r="T1259" i="1" s="1"/>
  <c r="V1259" i="1" s="1"/>
  <c r="P1260" i="1"/>
  <c r="T1260" i="1" s="1"/>
  <c r="V1260" i="1" s="1"/>
  <c r="P1261" i="1"/>
  <c r="T1261" i="1" s="1"/>
  <c r="V1261" i="1" s="1"/>
  <c r="P1262" i="1"/>
  <c r="T1262" i="1" s="1"/>
  <c r="V1262" i="1" s="1"/>
  <c r="P1263" i="1"/>
  <c r="T1263" i="1" s="1"/>
  <c r="V1263" i="1" s="1"/>
  <c r="P1264" i="1"/>
  <c r="T1264" i="1" s="1"/>
  <c r="V1264" i="1" s="1"/>
  <c r="P1265" i="1"/>
  <c r="T1265" i="1" s="1"/>
  <c r="V1265" i="1" s="1"/>
  <c r="P1266" i="1"/>
  <c r="T1266" i="1" s="1"/>
  <c r="V1266" i="1" s="1"/>
  <c r="P1267" i="1"/>
  <c r="T1267" i="1" s="1"/>
  <c r="V1267" i="1" s="1"/>
  <c r="P1268" i="1"/>
  <c r="T1268" i="1" s="1"/>
  <c r="V1268" i="1" s="1"/>
  <c r="P1269" i="1"/>
  <c r="T1269" i="1" s="1"/>
  <c r="V1269" i="1" s="1"/>
  <c r="P1270" i="1"/>
  <c r="T1270" i="1" s="1"/>
  <c r="V1270" i="1" s="1"/>
  <c r="P1271" i="1"/>
  <c r="T1271" i="1" s="1"/>
  <c r="V1271" i="1" s="1"/>
  <c r="P1272" i="1"/>
  <c r="T1272" i="1" s="1"/>
  <c r="V1272" i="1" s="1"/>
  <c r="P1273" i="1"/>
  <c r="T1273" i="1" s="1"/>
  <c r="V1273" i="1" s="1"/>
  <c r="P1274" i="1"/>
  <c r="T1274" i="1" s="1"/>
  <c r="V1274" i="1" s="1"/>
  <c r="P1275" i="1"/>
  <c r="T1275" i="1" s="1"/>
  <c r="V1275" i="1" s="1"/>
  <c r="P1276" i="1"/>
  <c r="T1276" i="1" s="1"/>
  <c r="V1276" i="1" s="1"/>
  <c r="P1277" i="1"/>
  <c r="T1277" i="1" s="1"/>
  <c r="V1277" i="1" s="1"/>
  <c r="P1278" i="1"/>
  <c r="T1278" i="1" s="1"/>
  <c r="V1278" i="1" s="1"/>
  <c r="P1279" i="1"/>
  <c r="T1279" i="1" s="1"/>
  <c r="V1279" i="1" s="1"/>
  <c r="P1280" i="1"/>
  <c r="T1280" i="1" s="1"/>
  <c r="V1280" i="1" s="1"/>
  <c r="P1281" i="1"/>
  <c r="T1281" i="1" s="1"/>
  <c r="V1281" i="1" s="1"/>
  <c r="P1282" i="1"/>
  <c r="T1282" i="1" s="1"/>
  <c r="V1282" i="1" s="1"/>
  <c r="P1283" i="1"/>
  <c r="T1283" i="1" s="1"/>
  <c r="V1283" i="1" s="1"/>
  <c r="P1284" i="1"/>
  <c r="T1284" i="1" s="1"/>
  <c r="V1284" i="1" s="1"/>
  <c r="P1285" i="1"/>
  <c r="T1285" i="1" s="1"/>
  <c r="V1285" i="1" s="1"/>
  <c r="P1286" i="1"/>
  <c r="T1286" i="1" s="1"/>
  <c r="V1286" i="1" s="1"/>
  <c r="P1287" i="1"/>
  <c r="T1287" i="1" s="1"/>
  <c r="V1287" i="1" s="1"/>
  <c r="P1288" i="1"/>
  <c r="T1288" i="1" s="1"/>
  <c r="V1288" i="1" s="1"/>
  <c r="P1289" i="1"/>
  <c r="T1289" i="1" s="1"/>
  <c r="V1289" i="1" s="1"/>
  <c r="P1290" i="1"/>
  <c r="T1290" i="1" s="1"/>
  <c r="V1290" i="1" s="1"/>
  <c r="P1291" i="1"/>
  <c r="T1291" i="1" s="1"/>
  <c r="V1291" i="1" s="1"/>
  <c r="P1292" i="1"/>
  <c r="T1292" i="1" s="1"/>
  <c r="V1292" i="1" s="1"/>
  <c r="P1293" i="1"/>
  <c r="T1293" i="1" s="1"/>
  <c r="V1293" i="1" s="1"/>
  <c r="P1294" i="1"/>
  <c r="T1294" i="1" s="1"/>
  <c r="V1294" i="1" s="1"/>
  <c r="P1295" i="1"/>
  <c r="T1295" i="1" s="1"/>
  <c r="V1295" i="1" s="1"/>
  <c r="P1296" i="1"/>
  <c r="T1296" i="1" s="1"/>
  <c r="V1296" i="1" s="1"/>
  <c r="P1297" i="1"/>
  <c r="T1297" i="1" s="1"/>
  <c r="V1297" i="1" s="1"/>
  <c r="P1298" i="1"/>
  <c r="T1298" i="1" s="1"/>
  <c r="V1298" i="1" s="1"/>
  <c r="P1299" i="1"/>
  <c r="T1299" i="1" s="1"/>
  <c r="V1299" i="1" s="1"/>
  <c r="P1300" i="1"/>
  <c r="T1300" i="1" s="1"/>
  <c r="V1300" i="1" s="1"/>
  <c r="P1301" i="1"/>
  <c r="T1301" i="1" s="1"/>
  <c r="V1301" i="1" s="1"/>
  <c r="P1302" i="1"/>
  <c r="T1302" i="1" s="1"/>
  <c r="V1302" i="1" s="1"/>
  <c r="P1303" i="1"/>
  <c r="T1303" i="1" s="1"/>
  <c r="V1303" i="1" s="1"/>
  <c r="P1304" i="1"/>
  <c r="T1304" i="1" s="1"/>
  <c r="V1304" i="1" s="1"/>
  <c r="P1305" i="1"/>
  <c r="T1305" i="1" s="1"/>
  <c r="V1305" i="1" s="1"/>
  <c r="P1306" i="1"/>
  <c r="T1306" i="1" s="1"/>
  <c r="V1306" i="1" s="1"/>
  <c r="P1307" i="1"/>
  <c r="T1307" i="1" s="1"/>
  <c r="V1307" i="1" s="1"/>
  <c r="P1308" i="1"/>
  <c r="T1308" i="1" s="1"/>
  <c r="V1308" i="1" s="1"/>
  <c r="P1309" i="1"/>
  <c r="T1309" i="1" s="1"/>
  <c r="V1309" i="1" s="1"/>
  <c r="P1310" i="1"/>
  <c r="T1310" i="1" s="1"/>
  <c r="V1310" i="1" s="1"/>
  <c r="P1311" i="1"/>
  <c r="T1311" i="1" s="1"/>
  <c r="V1311" i="1" s="1"/>
  <c r="P1312" i="1"/>
  <c r="T1312" i="1" s="1"/>
  <c r="V1312" i="1" s="1"/>
  <c r="P1313" i="1"/>
  <c r="T1313" i="1" s="1"/>
  <c r="V1313" i="1" s="1"/>
  <c r="P1314" i="1"/>
  <c r="T1314" i="1" s="1"/>
  <c r="V1314" i="1" s="1"/>
  <c r="P1315" i="1"/>
  <c r="T1315" i="1" s="1"/>
  <c r="V1315" i="1" s="1"/>
  <c r="P1316" i="1"/>
  <c r="T1316" i="1" s="1"/>
  <c r="V1316" i="1" s="1"/>
  <c r="P1317" i="1"/>
  <c r="T1317" i="1" s="1"/>
  <c r="V1317" i="1" s="1"/>
  <c r="P1318" i="1"/>
  <c r="T1318" i="1" s="1"/>
  <c r="V1318" i="1" s="1"/>
  <c r="P1319" i="1"/>
  <c r="T1319" i="1" s="1"/>
  <c r="V1319" i="1" s="1"/>
  <c r="P1320" i="1"/>
  <c r="T1320" i="1" s="1"/>
  <c r="V1320" i="1" s="1"/>
  <c r="P1321" i="1"/>
  <c r="T1321" i="1" s="1"/>
  <c r="V1321" i="1" s="1"/>
  <c r="P1322" i="1"/>
  <c r="T1322" i="1" s="1"/>
  <c r="V1322" i="1" s="1"/>
  <c r="P1323" i="1"/>
  <c r="T1323" i="1" s="1"/>
  <c r="V1323" i="1" s="1"/>
  <c r="P1324" i="1"/>
  <c r="T1324" i="1" s="1"/>
  <c r="V1324" i="1" s="1"/>
  <c r="P1325" i="1"/>
  <c r="T1325" i="1" s="1"/>
  <c r="V1325" i="1" s="1"/>
  <c r="P1326" i="1"/>
  <c r="T1326" i="1" s="1"/>
  <c r="V1326" i="1" s="1"/>
  <c r="P1327" i="1"/>
  <c r="T1327" i="1" s="1"/>
  <c r="V1327" i="1" s="1"/>
  <c r="P1328" i="1"/>
  <c r="T1328" i="1" s="1"/>
  <c r="V1328" i="1" s="1"/>
  <c r="P1329" i="1"/>
  <c r="T1329" i="1" s="1"/>
  <c r="V1329" i="1" s="1"/>
  <c r="P1330" i="1"/>
  <c r="T1330" i="1" s="1"/>
  <c r="V1330" i="1" s="1"/>
  <c r="P1331" i="1"/>
  <c r="T1331" i="1" s="1"/>
  <c r="V1331" i="1" s="1"/>
  <c r="P1332" i="1"/>
  <c r="T1332" i="1" s="1"/>
  <c r="V1332" i="1" s="1"/>
  <c r="P1333" i="1"/>
  <c r="T1333" i="1" s="1"/>
  <c r="V1333" i="1" s="1"/>
  <c r="P1334" i="1"/>
  <c r="T1334" i="1" s="1"/>
  <c r="V1334" i="1" s="1"/>
  <c r="P1335" i="1"/>
  <c r="T1335" i="1" s="1"/>
  <c r="V1335" i="1" s="1"/>
  <c r="P1336" i="1"/>
  <c r="T1336" i="1" s="1"/>
  <c r="V1336" i="1" s="1"/>
  <c r="P1337" i="1"/>
  <c r="T1337" i="1" s="1"/>
  <c r="V1337" i="1" s="1"/>
  <c r="P1338" i="1"/>
  <c r="T1338" i="1" s="1"/>
  <c r="P1339" i="1"/>
  <c r="T1339" i="1" s="1"/>
  <c r="V1339" i="1" s="1"/>
  <c r="P1340" i="1"/>
  <c r="T1340" i="1" s="1"/>
  <c r="V1340" i="1" s="1"/>
  <c r="P1341" i="1"/>
  <c r="T1341" i="1" s="1"/>
  <c r="V1341" i="1" s="1"/>
  <c r="P1342" i="1"/>
  <c r="T1342" i="1" s="1"/>
  <c r="V1342" i="1" s="1"/>
  <c r="P1343" i="1"/>
  <c r="T1343" i="1" s="1"/>
  <c r="V1343" i="1" s="1"/>
  <c r="P1344" i="1"/>
  <c r="T1344" i="1" s="1"/>
  <c r="V1344" i="1" s="1"/>
  <c r="P1345" i="1"/>
  <c r="T1345" i="1" s="1"/>
  <c r="V1345" i="1" s="1"/>
  <c r="P1346" i="1"/>
  <c r="T1346" i="1" s="1"/>
  <c r="V1346" i="1" s="1"/>
  <c r="P1347" i="1"/>
  <c r="T1347" i="1" s="1"/>
  <c r="V1347" i="1" s="1"/>
  <c r="P1348" i="1"/>
  <c r="T1348" i="1" s="1"/>
  <c r="V1348" i="1" s="1"/>
  <c r="P1349" i="1"/>
  <c r="T1349" i="1" s="1"/>
  <c r="V1349" i="1" s="1"/>
  <c r="P1350" i="1"/>
  <c r="T1350" i="1" s="1"/>
  <c r="V1350" i="1" s="1"/>
  <c r="P1351" i="1"/>
  <c r="T1351" i="1" s="1"/>
  <c r="V1351" i="1" s="1"/>
  <c r="P1352" i="1"/>
  <c r="T1352" i="1" s="1"/>
  <c r="V1352" i="1" s="1"/>
  <c r="P1353" i="1"/>
  <c r="T1353" i="1" s="1"/>
  <c r="V1353" i="1" s="1"/>
  <c r="P1354" i="1"/>
  <c r="T1354" i="1" s="1"/>
  <c r="V1354" i="1" s="1"/>
  <c r="P1355" i="1"/>
  <c r="T1355" i="1" s="1"/>
  <c r="V1355" i="1" s="1"/>
  <c r="P1356" i="1"/>
  <c r="T1356" i="1" s="1"/>
  <c r="V1356" i="1" s="1"/>
  <c r="P1357" i="1"/>
  <c r="T1357" i="1" s="1"/>
  <c r="V1357" i="1" s="1"/>
  <c r="P1358" i="1"/>
  <c r="T1358" i="1" s="1"/>
  <c r="V1358" i="1" s="1"/>
  <c r="P1359" i="1"/>
  <c r="T1359" i="1" s="1"/>
  <c r="V1359" i="1" s="1"/>
  <c r="P1360" i="1"/>
  <c r="T1360" i="1" s="1"/>
  <c r="V1360" i="1" s="1"/>
  <c r="P1361" i="1"/>
  <c r="T1361" i="1" s="1"/>
  <c r="V1361" i="1" s="1"/>
  <c r="P1362" i="1"/>
  <c r="T1362" i="1" s="1"/>
  <c r="V1362" i="1" s="1"/>
  <c r="P1363" i="1"/>
  <c r="T1363" i="1" s="1"/>
  <c r="V1363" i="1" s="1"/>
  <c r="P1364" i="1"/>
  <c r="T1364" i="1" s="1"/>
  <c r="V1364" i="1" s="1"/>
  <c r="P1365" i="1"/>
  <c r="T1365" i="1" s="1"/>
  <c r="V1365" i="1" s="1"/>
  <c r="P1366" i="1"/>
  <c r="T1366" i="1" s="1"/>
  <c r="V1366" i="1" s="1"/>
  <c r="P1367" i="1"/>
  <c r="T1367" i="1" s="1"/>
  <c r="V1367" i="1" s="1"/>
  <c r="P1368" i="1"/>
  <c r="T1368" i="1" s="1"/>
  <c r="V1368" i="1" s="1"/>
  <c r="P1369" i="1"/>
  <c r="T1369" i="1" s="1"/>
  <c r="V1369" i="1" s="1"/>
  <c r="P1370" i="1"/>
  <c r="T1370" i="1" s="1"/>
  <c r="V1370" i="1" s="1"/>
  <c r="P1371" i="1"/>
  <c r="T1371" i="1" s="1"/>
  <c r="V1371" i="1" s="1"/>
  <c r="P1372" i="1"/>
  <c r="T1372" i="1" s="1"/>
  <c r="V1372" i="1" s="1"/>
  <c r="P1373" i="1"/>
  <c r="T1373" i="1" s="1"/>
  <c r="V1373" i="1" s="1"/>
  <c r="P1374" i="1"/>
  <c r="T1374" i="1" s="1"/>
  <c r="V1374" i="1" s="1"/>
  <c r="P1375" i="1"/>
  <c r="T1375" i="1" s="1"/>
  <c r="V1375" i="1" s="1"/>
  <c r="P1376" i="1"/>
  <c r="T1376" i="1" s="1"/>
  <c r="V1376" i="1" s="1"/>
  <c r="P1377" i="1"/>
  <c r="T1377" i="1" s="1"/>
  <c r="V1377" i="1" s="1"/>
  <c r="P1378" i="1"/>
  <c r="T1378" i="1" s="1"/>
  <c r="V1378" i="1" s="1"/>
  <c r="P1379" i="1"/>
  <c r="T1379" i="1" s="1"/>
  <c r="V1379" i="1" s="1"/>
  <c r="P1380" i="1"/>
  <c r="T1380" i="1" s="1"/>
  <c r="V1380" i="1" s="1"/>
  <c r="P1381" i="1"/>
  <c r="T1381" i="1" s="1"/>
  <c r="V1381" i="1" s="1"/>
  <c r="P1382" i="1"/>
  <c r="T1382" i="1" s="1"/>
  <c r="V1382" i="1" s="1"/>
  <c r="P1383" i="1"/>
  <c r="T1383" i="1" s="1"/>
  <c r="V1383" i="1" s="1"/>
  <c r="P1384" i="1"/>
  <c r="T1384" i="1" s="1"/>
  <c r="V1384" i="1" s="1"/>
  <c r="P1385" i="1"/>
  <c r="T1385" i="1" s="1"/>
  <c r="V1385" i="1" s="1"/>
  <c r="P1386" i="1"/>
  <c r="T1386" i="1" s="1"/>
  <c r="V1386" i="1" s="1"/>
  <c r="P1387" i="1"/>
  <c r="T1387" i="1" s="1"/>
  <c r="V1387" i="1" s="1"/>
  <c r="P1388" i="1"/>
  <c r="T1388" i="1" s="1"/>
  <c r="V1388" i="1" s="1"/>
  <c r="P1389" i="1"/>
  <c r="T1389" i="1" s="1"/>
  <c r="V1389" i="1" s="1"/>
  <c r="P1390" i="1"/>
  <c r="T1390" i="1" s="1"/>
  <c r="V1390" i="1" s="1"/>
  <c r="P1391" i="1"/>
  <c r="T1391" i="1" s="1"/>
  <c r="V1391" i="1" s="1"/>
  <c r="P1392" i="1"/>
  <c r="T1392" i="1" s="1"/>
  <c r="V1392" i="1" s="1"/>
  <c r="P1393" i="1"/>
  <c r="T1393" i="1" s="1"/>
  <c r="V1393" i="1" s="1"/>
  <c r="P1394" i="1"/>
  <c r="T1394" i="1" s="1"/>
  <c r="V1394" i="1" s="1"/>
  <c r="P1395" i="1"/>
  <c r="T1395" i="1" s="1"/>
  <c r="V1395" i="1" s="1"/>
  <c r="P1396" i="1"/>
  <c r="T1396" i="1" s="1"/>
  <c r="V1396" i="1" s="1"/>
  <c r="P1397" i="1"/>
  <c r="T1397" i="1" s="1"/>
  <c r="V1397" i="1" s="1"/>
  <c r="P1398" i="1"/>
  <c r="T1398" i="1" s="1"/>
  <c r="V1398" i="1" s="1"/>
  <c r="P1399" i="1"/>
  <c r="T1399" i="1" s="1"/>
  <c r="V1399" i="1" s="1"/>
  <c r="P1400" i="1"/>
  <c r="T1400" i="1" s="1"/>
  <c r="V1400" i="1" s="1"/>
  <c r="P1401" i="1"/>
  <c r="T1401" i="1" s="1"/>
  <c r="V1401" i="1" s="1"/>
  <c r="P1402" i="1"/>
  <c r="T1402" i="1" s="1"/>
  <c r="V1402" i="1" s="1"/>
  <c r="P1403" i="1"/>
  <c r="T1403" i="1" s="1"/>
  <c r="V1403" i="1" s="1"/>
  <c r="P1404" i="1"/>
  <c r="T1404" i="1" s="1"/>
  <c r="V1404" i="1" s="1"/>
  <c r="P1405" i="1"/>
  <c r="T1405" i="1" s="1"/>
  <c r="V1405" i="1" s="1"/>
  <c r="P1406" i="1"/>
  <c r="T1406" i="1" s="1"/>
  <c r="V1406" i="1" s="1"/>
  <c r="P1407" i="1"/>
  <c r="T1407" i="1" s="1"/>
  <c r="V1407" i="1" s="1"/>
  <c r="P1408" i="1"/>
  <c r="T1408" i="1" s="1"/>
  <c r="V1408" i="1" s="1"/>
  <c r="P1409" i="1"/>
  <c r="T1409" i="1" s="1"/>
  <c r="V1409" i="1" s="1"/>
  <c r="P1410" i="1"/>
  <c r="T1410" i="1" s="1"/>
  <c r="V1410" i="1" s="1"/>
  <c r="P1411" i="1"/>
  <c r="T1411" i="1" s="1"/>
  <c r="V1411" i="1" s="1"/>
  <c r="P1412" i="1"/>
  <c r="T1412" i="1" s="1"/>
  <c r="V1412" i="1" s="1"/>
  <c r="P1413" i="1"/>
  <c r="T1413" i="1" s="1"/>
  <c r="V1413" i="1" s="1"/>
  <c r="P1414" i="1"/>
  <c r="T1414" i="1" s="1"/>
  <c r="V1414" i="1" s="1"/>
  <c r="P1415" i="1"/>
  <c r="T1415" i="1" s="1"/>
  <c r="V1415" i="1" s="1"/>
  <c r="P1416" i="1"/>
  <c r="T1416" i="1" s="1"/>
  <c r="V1416" i="1" s="1"/>
  <c r="P1417" i="1"/>
  <c r="T1417" i="1" s="1"/>
  <c r="V1417" i="1" s="1"/>
  <c r="P1418" i="1"/>
  <c r="T1418" i="1" s="1"/>
  <c r="P1419" i="1"/>
  <c r="T1419" i="1" s="1"/>
  <c r="V1419" i="1" s="1"/>
  <c r="P1420" i="1"/>
  <c r="T1420" i="1" s="1"/>
  <c r="V1420" i="1" s="1"/>
  <c r="P1421" i="1"/>
  <c r="T1421" i="1" s="1"/>
  <c r="V1421" i="1" s="1"/>
  <c r="P1422" i="1"/>
  <c r="T1422" i="1" s="1"/>
  <c r="V1422" i="1" s="1"/>
  <c r="P1423" i="1"/>
  <c r="T1423" i="1" s="1"/>
  <c r="V1423" i="1" s="1"/>
  <c r="P1424" i="1"/>
  <c r="T1424" i="1" s="1"/>
  <c r="V1424" i="1" s="1"/>
  <c r="P1425" i="1"/>
  <c r="T1425" i="1" s="1"/>
  <c r="V1425" i="1" s="1"/>
  <c r="P1426" i="1"/>
  <c r="T1426" i="1" s="1"/>
  <c r="V1426" i="1" s="1"/>
  <c r="P1427" i="1"/>
  <c r="T1427" i="1" s="1"/>
  <c r="V1427" i="1" s="1"/>
  <c r="P1428" i="1"/>
  <c r="T1428" i="1" s="1"/>
  <c r="V1428" i="1" s="1"/>
  <c r="P1429" i="1"/>
  <c r="T1429" i="1" s="1"/>
  <c r="V1429" i="1" s="1"/>
  <c r="P1430" i="1"/>
  <c r="T1430" i="1" s="1"/>
  <c r="V1430" i="1" s="1"/>
  <c r="P1431" i="1"/>
  <c r="T1431" i="1" s="1"/>
  <c r="V1431" i="1" s="1"/>
  <c r="P1432" i="1"/>
  <c r="T1432" i="1" s="1"/>
  <c r="V1432" i="1" s="1"/>
  <c r="P1433" i="1"/>
  <c r="T1433" i="1" s="1"/>
  <c r="V1433" i="1" s="1"/>
  <c r="P1434" i="1"/>
  <c r="T1434" i="1" s="1"/>
  <c r="V1434" i="1" s="1"/>
  <c r="P1435" i="1"/>
  <c r="T1435" i="1" s="1"/>
  <c r="V1435" i="1" s="1"/>
  <c r="P1436" i="1"/>
  <c r="T1436" i="1" s="1"/>
  <c r="V1436" i="1" s="1"/>
  <c r="P1437" i="1"/>
  <c r="T1437" i="1" s="1"/>
  <c r="V1437" i="1" s="1"/>
  <c r="P1438" i="1"/>
  <c r="T1438" i="1" s="1"/>
  <c r="V1438" i="1" s="1"/>
  <c r="P1439" i="1"/>
  <c r="T1439" i="1" s="1"/>
  <c r="V1439" i="1" s="1"/>
  <c r="P1440" i="1"/>
  <c r="T1440" i="1" s="1"/>
  <c r="V1440" i="1" s="1"/>
  <c r="P1441" i="1"/>
  <c r="T1441" i="1" s="1"/>
  <c r="V1441" i="1" s="1"/>
  <c r="P1442" i="1"/>
  <c r="T1442" i="1" s="1"/>
  <c r="V1442" i="1" s="1"/>
  <c r="P1443" i="1"/>
  <c r="T1443" i="1" s="1"/>
  <c r="V1443" i="1" s="1"/>
  <c r="P1444" i="1"/>
  <c r="T1444" i="1" s="1"/>
  <c r="V1444" i="1" s="1"/>
  <c r="P1445" i="1"/>
  <c r="T1445" i="1" s="1"/>
  <c r="V1445" i="1" s="1"/>
  <c r="P1446" i="1"/>
  <c r="T1446" i="1" s="1"/>
  <c r="V1446" i="1" s="1"/>
  <c r="P1447" i="1"/>
  <c r="T1447" i="1" s="1"/>
  <c r="V1447" i="1" s="1"/>
  <c r="P1448" i="1"/>
  <c r="T1448" i="1" s="1"/>
  <c r="V1448" i="1" s="1"/>
  <c r="P1449" i="1"/>
  <c r="T1449" i="1" s="1"/>
  <c r="V1449" i="1" s="1"/>
  <c r="P1450" i="1"/>
  <c r="T1450" i="1" s="1"/>
  <c r="V1450" i="1" s="1"/>
  <c r="P1451" i="1"/>
  <c r="T1451" i="1" s="1"/>
  <c r="V1451" i="1" s="1"/>
  <c r="P1452" i="1"/>
  <c r="T1452" i="1" s="1"/>
  <c r="V1452" i="1" s="1"/>
  <c r="P1453" i="1"/>
  <c r="T1453" i="1" s="1"/>
  <c r="V1453" i="1" s="1"/>
  <c r="P1454" i="1"/>
  <c r="T1454" i="1" s="1"/>
  <c r="V1454" i="1" s="1"/>
  <c r="P1455" i="1"/>
  <c r="T1455" i="1" s="1"/>
  <c r="V1455" i="1" s="1"/>
  <c r="P1456" i="1"/>
  <c r="T1456" i="1" s="1"/>
  <c r="V1456" i="1" s="1"/>
  <c r="P1457" i="1"/>
  <c r="T1457" i="1" s="1"/>
  <c r="V1457" i="1" s="1"/>
  <c r="P1458" i="1"/>
  <c r="T1458" i="1" s="1"/>
  <c r="V1458" i="1" s="1"/>
  <c r="P1459" i="1"/>
  <c r="T1459" i="1" s="1"/>
  <c r="V1459" i="1" s="1"/>
  <c r="P1460" i="1"/>
  <c r="T1460" i="1" s="1"/>
  <c r="V1460" i="1" s="1"/>
  <c r="P1461" i="1"/>
  <c r="T1461" i="1" s="1"/>
  <c r="V1461" i="1" s="1"/>
  <c r="P1462" i="1"/>
  <c r="T1462" i="1" s="1"/>
  <c r="V1462" i="1" s="1"/>
  <c r="P1463" i="1"/>
  <c r="T1463" i="1" s="1"/>
  <c r="V1463" i="1" s="1"/>
  <c r="P1464" i="1"/>
  <c r="T1464" i="1" s="1"/>
  <c r="V1464" i="1" s="1"/>
  <c r="P1465" i="1"/>
  <c r="T1465" i="1" s="1"/>
  <c r="V1465" i="1" s="1"/>
  <c r="P1466" i="1"/>
  <c r="T1466" i="1" s="1"/>
  <c r="P1467" i="1"/>
  <c r="T1467" i="1" s="1"/>
  <c r="V1467" i="1" s="1"/>
  <c r="P1468" i="1"/>
  <c r="T1468" i="1" s="1"/>
  <c r="V1468" i="1" s="1"/>
  <c r="P1469" i="1"/>
  <c r="T1469" i="1" s="1"/>
  <c r="V1469" i="1" s="1"/>
  <c r="P1470" i="1"/>
  <c r="T1470" i="1" s="1"/>
  <c r="V1470" i="1" s="1"/>
  <c r="P1471" i="1"/>
  <c r="T1471" i="1" s="1"/>
  <c r="V1471" i="1" s="1"/>
  <c r="P1472" i="1"/>
  <c r="T1472" i="1" s="1"/>
  <c r="V1472" i="1" s="1"/>
  <c r="P1473" i="1"/>
  <c r="T1473" i="1" s="1"/>
  <c r="V1473" i="1" s="1"/>
  <c r="P1474" i="1"/>
  <c r="T1474" i="1" s="1"/>
  <c r="V1474" i="1" s="1"/>
  <c r="P1475" i="1"/>
  <c r="T1475" i="1" s="1"/>
  <c r="V1475" i="1" s="1"/>
  <c r="P1476" i="1"/>
  <c r="T1476" i="1" s="1"/>
  <c r="V1476" i="1" s="1"/>
  <c r="P1477" i="1"/>
  <c r="T1477" i="1" s="1"/>
  <c r="V1477" i="1" s="1"/>
  <c r="P1478" i="1"/>
  <c r="T1478" i="1" s="1"/>
  <c r="V1478" i="1" s="1"/>
  <c r="P1479" i="1"/>
  <c r="T1479" i="1" s="1"/>
  <c r="V1479" i="1" s="1"/>
  <c r="P1480" i="1"/>
  <c r="T1480" i="1" s="1"/>
  <c r="V1480" i="1" s="1"/>
  <c r="P1481" i="1"/>
  <c r="T1481" i="1" s="1"/>
  <c r="V1481" i="1" s="1"/>
  <c r="P1482" i="1"/>
  <c r="T1482" i="1" s="1"/>
  <c r="V1482" i="1" s="1"/>
  <c r="P1483" i="1"/>
  <c r="T1483" i="1" s="1"/>
  <c r="V1483" i="1" s="1"/>
  <c r="P1484" i="1"/>
  <c r="T1484" i="1" s="1"/>
  <c r="V1484" i="1" s="1"/>
  <c r="P1485" i="1"/>
  <c r="T1485" i="1" s="1"/>
  <c r="V1485" i="1" s="1"/>
  <c r="P1486" i="1"/>
  <c r="T1486" i="1" s="1"/>
  <c r="V1486" i="1" s="1"/>
  <c r="P1487" i="1"/>
  <c r="T1487" i="1" s="1"/>
  <c r="V1487" i="1" s="1"/>
  <c r="P1488" i="1"/>
  <c r="T1488" i="1" s="1"/>
  <c r="V1488" i="1" s="1"/>
  <c r="P1489" i="1"/>
  <c r="T1489" i="1" s="1"/>
  <c r="V1489" i="1" s="1"/>
  <c r="P1490" i="1"/>
  <c r="T1490" i="1" s="1"/>
  <c r="V1490" i="1" s="1"/>
  <c r="P1491" i="1"/>
  <c r="T1491" i="1" s="1"/>
  <c r="V1491" i="1" s="1"/>
  <c r="P1492" i="1"/>
  <c r="T1492" i="1" s="1"/>
  <c r="V1492" i="1" s="1"/>
  <c r="P1493" i="1"/>
  <c r="T1493" i="1" s="1"/>
  <c r="V1493" i="1" s="1"/>
  <c r="P1494" i="1"/>
  <c r="T1494" i="1" s="1"/>
  <c r="V1494" i="1" s="1"/>
  <c r="P1495" i="1"/>
  <c r="T1495" i="1" s="1"/>
  <c r="V1495" i="1" s="1"/>
  <c r="P1496" i="1"/>
  <c r="T1496" i="1" s="1"/>
  <c r="V1496" i="1" s="1"/>
  <c r="P1497" i="1"/>
  <c r="T1497" i="1" s="1"/>
  <c r="V1497" i="1" s="1"/>
  <c r="P1498" i="1"/>
  <c r="T1498" i="1" s="1"/>
  <c r="V1498" i="1" s="1"/>
  <c r="P1499" i="1"/>
  <c r="T1499" i="1" s="1"/>
  <c r="V1499" i="1" s="1"/>
  <c r="P1500" i="1"/>
  <c r="T1500" i="1" s="1"/>
  <c r="V1500" i="1" s="1"/>
  <c r="P1501" i="1"/>
  <c r="T1501" i="1" s="1"/>
  <c r="V1501" i="1" s="1"/>
  <c r="P1502" i="1"/>
  <c r="T1502" i="1" s="1"/>
  <c r="V1502" i="1" s="1"/>
  <c r="P1503" i="1"/>
  <c r="T1503" i="1" s="1"/>
  <c r="V1503" i="1" s="1"/>
  <c r="P1504" i="1"/>
  <c r="T1504" i="1" s="1"/>
  <c r="V1504" i="1" s="1"/>
  <c r="P1505" i="1"/>
  <c r="T1505" i="1" s="1"/>
  <c r="V1505" i="1" s="1"/>
  <c r="P1506" i="1"/>
  <c r="T1506" i="1" s="1"/>
  <c r="V1506" i="1" s="1"/>
  <c r="P1507" i="1"/>
  <c r="T1507" i="1" s="1"/>
  <c r="V1507" i="1" s="1"/>
  <c r="P1508" i="1"/>
  <c r="T1508" i="1" s="1"/>
  <c r="V1508" i="1" s="1"/>
  <c r="P1509" i="1"/>
  <c r="T1509" i="1" s="1"/>
  <c r="V1509" i="1" s="1"/>
  <c r="P1510" i="1"/>
  <c r="T1510" i="1" s="1"/>
  <c r="V1510" i="1" s="1"/>
  <c r="P1511" i="1"/>
  <c r="T1511" i="1" s="1"/>
  <c r="V1511" i="1" s="1"/>
  <c r="P1512" i="1"/>
  <c r="T1512" i="1" s="1"/>
  <c r="V1512" i="1" s="1"/>
  <c r="P1513" i="1"/>
  <c r="T1513" i="1" s="1"/>
  <c r="V1513" i="1" s="1"/>
  <c r="P1514" i="1"/>
  <c r="T1514" i="1" s="1"/>
  <c r="V1514" i="1" s="1"/>
  <c r="P1515" i="1"/>
  <c r="T1515" i="1" s="1"/>
  <c r="V1515" i="1" s="1"/>
  <c r="P1516" i="1"/>
  <c r="T1516" i="1" s="1"/>
  <c r="V1516" i="1" s="1"/>
  <c r="P1517" i="1"/>
  <c r="T1517" i="1" s="1"/>
  <c r="V1517" i="1" s="1"/>
  <c r="P1518" i="1"/>
  <c r="T1518" i="1" s="1"/>
  <c r="V1518" i="1" s="1"/>
  <c r="P1519" i="1"/>
  <c r="T1519" i="1" s="1"/>
  <c r="V1519" i="1" s="1"/>
  <c r="P1520" i="1"/>
  <c r="T1520" i="1" s="1"/>
  <c r="V1520" i="1" s="1"/>
  <c r="P1521" i="1"/>
  <c r="T1521" i="1" s="1"/>
  <c r="V1521" i="1" s="1"/>
  <c r="P1522" i="1"/>
  <c r="T1522" i="1" s="1"/>
  <c r="V1522" i="1" s="1"/>
  <c r="P1523" i="1"/>
  <c r="T1523" i="1" s="1"/>
  <c r="V1523" i="1" s="1"/>
  <c r="P1524" i="1"/>
  <c r="T1524" i="1" s="1"/>
  <c r="V1524" i="1" s="1"/>
  <c r="P1525" i="1"/>
  <c r="T1525" i="1" s="1"/>
  <c r="V1525" i="1" s="1"/>
  <c r="P1526" i="1"/>
  <c r="T1526" i="1" s="1"/>
  <c r="V1526" i="1" s="1"/>
  <c r="P1527" i="1"/>
  <c r="T1527" i="1" s="1"/>
  <c r="V1527" i="1" s="1"/>
  <c r="P1528" i="1"/>
  <c r="T1528" i="1" s="1"/>
  <c r="V1528" i="1" s="1"/>
  <c r="P1529" i="1"/>
  <c r="T1529" i="1" s="1"/>
  <c r="V1529" i="1" s="1"/>
  <c r="P1530" i="1"/>
  <c r="T1530" i="1" s="1"/>
  <c r="V1530" i="1" s="1"/>
  <c r="P1531" i="1"/>
  <c r="T1531" i="1" s="1"/>
  <c r="V1531" i="1" s="1"/>
  <c r="P1532" i="1"/>
  <c r="T1532" i="1" s="1"/>
  <c r="V1532" i="1" s="1"/>
  <c r="P1533" i="1"/>
  <c r="T1533" i="1" s="1"/>
  <c r="V1533" i="1" s="1"/>
  <c r="P1534" i="1"/>
  <c r="T1534" i="1" s="1"/>
  <c r="V1534" i="1" s="1"/>
  <c r="P1535" i="1"/>
  <c r="T1535" i="1" s="1"/>
  <c r="V1535" i="1" s="1"/>
  <c r="P1536" i="1"/>
  <c r="T1536" i="1" s="1"/>
  <c r="V1536" i="1" s="1"/>
  <c r="P1537" i="1"/>
  <c r="T1537" i="1" s="1"/>
  <c r="V1537" i="1" s="1"/>
  <c r="P1538" i="1"/>
  <c r="T1538" i="1" s="1"/>
  <c r="V1538" i="1" s="1"/>
  <c r="P1539" i="1"/>
  <c r="T1539" i="1" s="1"/>
  <c r="V1539" i="1" s="1"/>
  <c r="P1540" i="1"/>
  <c r="T1540" i="1" s="1"/>
  <c r="V1540" i="1" s="1"/>
  <c r="P1541" i="1"/>
  <c r="T1541" i="1" s="1"/>
  <c r="V1541" i="1" s="1"/>
  <c r="P1542" i="1"/>
  <c r="T1542" i="1" s="1"/>
  <c r="V1542" i="1" s="1"/>
  <c r="P1543" i="1"/>
  <c r="T1543" i="1" s="1"/>
  <c r="V1543" i="1" s="1"/>
  <c r="P1544" i="1"/>
  <c r="T1544" i="1" s="1"/>
  <c r="V1544" i="1" s="1"/>
  <c r="P1545" i="1"/>
  <c r="T1545" i="1" s="1"/>
  <c r="V1545" i="1" s="1"/>
  <c r="P1546" i="1"/>
  <c r="T1546" i="1" s="1"/>
  <c r="V1546" i="1" s="1"/>
  <c r="P1547" i="1"/>
  <c r="T1547" i="1" s="1"/>
  <c r="V1547" i="1" s="1"/>
  <c r="P1548" i="1"/>
  <c r="T1548" i="1" s="1"/>
  <c r="V1548" i="1" s="1"/>
  <c r="P1549" i="1"/>
  <c r="T1549" i="1" s="1"/>
  <c r="V1549" i="1" s="1"/>
  <c r="P1550" i="1"/>
  <c r="T1550" i="1" s="1"/>
  <c r="V1550" i="1" s="1"/>
  <c r="P1551" i="1"/>
  <c r="T1551" i="1" s="1"/>
  <c r="V1551" i="1" s="1"/>
  <c r="P1552" i="1"/>
  <c r="T1552" i="1" s="1"/>
  <c r="V1552" i="1" s="1"/>
  <c r="P1553" i="1"/>
  <c r="T1553" i="1" s="1"/>
  <c r="V1553" i="1" s="1"/>
  <c r="P1554" i="1"/>
  <c r="T1554" i="1" s="1"/>
  <c r="V1554" i="1" s="1"/>
  <c r="P1555" i="1"/>
  <c r="T1555" i="1" s="1"/>
  <c r="V1555" i="1" s="1"/>
  <c r="P1556" i="1"/>
  <c r="T1556" i="1" s="1"/>
  <c r="V1556" i="1" s="1"/>
  <c r="P1557" i="1"/>
  <c r="T1557" i="1" s="1"/>
  <c r="V1557" i="1" s="1"/>
  <c r="P1558" i="1"/>
  <c r="T1558" i="1" s="1"/>
  <c r="V1558" i="1" s="1"/>
  <c r="P1559" i="1"/>
  <c r="T1559" i="1" s="1"/>
  <c r="V1559" i="1" s="1"/>
  <c r="P1560" i="1"/>
  <c r="T1560" i="1" s="1"/>
  <c r="V1560" i="1" s="1"/>
  <c r="P1561" i="1"/>
  <c r="T1561" i="1" s="1"/>
  <c r="V1561" i="1" s="1"/>
  <c r="P1562" i="1"/>
  <c r="T1562" i="1" s="1"/>
  <c r="V1562" i="1" s="1"/>
  <c r="P1563" i="1"/>
  <c r="T1563" i="1" s="1"/>
  <c r="V1563" i="1" s="1"/>
  <c r="P1564" i="1"/>
  <c r="T1564" i="1" s="1"/>
  <c r="V1564" i="1" s="1"/>
  <c r="P1565" i="1"/>
  <c r="T1565" i="1" s="1"/>
  <c r="V1565" i="1" s="1"/>
  <c r="P1566" i="1"/>
  <c r="T1566" i="1" s="1"/>
  <c r="V1566" i="1" s="1"/>
  <c r="P1567" i="1"/>
  <c r="T1567" i="1" s="1"/>
  <c r="V1567" i="1" s="1"/>
  <c r="P1568" i="1"/>
  <c r="T1568" i="1" s="1"/>
  <c r="V1568" i="1" s="1"/>
  <c r="P1569" i="1"/>
  <c r="T1569" i="1" s="1"/>
  <c r="V1569" i="1" s="1"/>
  <c r="P1570" i="1"/>
  <c r="T1570" i="1" s="1"/>
  <c r="V1570" i="1" s="1"/>
  <c r="P1571" i="1"/>
  <c r="T1571" i="1" s="1"/>
  <c r="V1571" i="1" s="1"/>
  <c r="P1572" i="1"/>
  <c r="T1572" i="1" s="1"/>
  <c r="V1572" i="1" s="1"/>
  <c r="P1573" i="1"/>
  <c r="T1573" i="1" s="1"/>
  <c r="V1573" i="1" s="1"/>
  <c r="P1574" i="1"/>
  <c r="T1574" i="1" s="1"/>
  <c r="V1574" i="1" s="1"/>
  <c r="P1575" i="1"/>
  <c r="T1575" i="1" s="1"/>
  <c r="V1575" i="1" s="1"/>
  <c r="P1576" i="1"/>
  <c r="T1576" i="1" s="1"/>
  <c r="V1576" i="1" s="1"/>
  <c r="P1577" i="1"/>
  <c r="T1577" i="1" s="1"/>
  <c r="V1577" i="1" s="1"/>
  <c r="P1578" i="1"/>
  <c r="T1578" i="1" s="1"/>
  <c r="V1578" i="1" s="1"/>
  <c r="P1579" i="1"/>
  <c r="T1579" i="1" s="1"/>
  <c r="V1579" i="1" s="1"/>
  <c r="P1580" i="1"/>
  <c r="T1580" i="1" s="1"/>
  <c r="V1580" i="1" s="1"/>
  <c r="P1581" i="1"/>
  <c r="T1581" i="1" s="1"/>
  <c r="V1581" i="1" s="1"/>
  <c r="P1582" i="1"/>
  <c r="T1582" i="1" s="1"/>
  <c r="V1582" i="1" s="1"/>
  <c r="P1583" i="1"/>
  <c r="T1583" i="1" s="1"/>
  <c r="V1583" i="1" s="1"/>
  <c r="P1584" i="1"/>
  <c r="T1584" i="1" s="1"/>
  <c r="V1584" i="1" s="1"/>
  <c r="P1585" i="1"/>
  <c r="T1585" i="1" s="1"/>
  <c r="V1585" i="1" s="1"/>
  <c r="P1586" i="1"/>
  <c r="T1586" i="1" s="1"/>
  <c r="V1586" i="1" s="1"/>
  <c r="P1587" i="1"/>
  <c r="T1587" i="1" s="1"/>
  <c r="V1587" i="1" s="1"/>
  <c r="P1588" i="1"/>
  <c r="T1588" i="1" s="1"/>
  <c r="V1588" i="1" s="1"/>
  <c r="P1589" i="1"/>
  <c r="T1589" i="1" s="1"/>
  <c r="V1589" i="1" s="1"/>
  <c r="P1590" i="1"/>
  <c r="T1590" i="1" s="1"/>
  <c r="V1590" i="1" s="1"/>
  <c r="P1591" i="1"/>
  <c r="T1591" i="1" s="1"/>
  <c r="V1591" i="1" s="1"/>
  <c r="P1592" i="1"/>
  <c r="T1592" i="1" s="1"/>
  <c r="V1592" i="1" s="1"/>
  <c r="P1593" i="1"/>
  <c r="T1593" i="1" s="1"/>
  <c r="V1593" i="1" s="1"/>
  <c r="P1594" i="1"/>
  <c r="T1594" i="1" s="1"/>
  <c r="V1594" i="1" s="1"/>
  <c r="P1595" i="1"/>
  <c r="T1595" i="1" s="1"/>
  <c r="V1595" i="1" s="1"/>
  <c r="P1596" i="1"/>
  <c r="T1596" i="1" s="1"/>
  <c r="V1596" i="1" s="1"/>
  <c r="P1597" i="1"/>
  <c r="T1597" i="1" s="1"/>
  <c r="V1597" i="1" s="1"/>
  <c r="P1598" i="1"/>
  <c r="T1598" i="1" s="1"/>
  <c r="V1598" i="1" s="1"/>
  <c r="P1599" i="1"/>
  <c r="T1599" i="1" s="1"/>
  <c r="V1599" i="1" s="1"/>
  <c r="P1600" i="1"/>
  <c r="T1600" i="1" s="1"/>
  <c r="V1600" i="1" s="1"/>
  <c r="P1601" i="1"/>
  <c r="T1601" i="1" s="1"/>
  <c r="V1601" i="1" s="1"/>
  <c r="P1602" i="1"/>
  <c r="T1602" i="1" s="1"/>
  <c r="V1602" i="1" s="1"/>
  <c r="P1603" i="1"/>
  <c r="T1603" i="1" s="1"/>
  <c r="V1603" i="1" s="1"/>
  <c r="P1604" i="1"/>
  <c r="T1604" i="1" s="1"/>
  <c r="V1604" i="1" s="1"/>
  <c r="P1605" i="1"/>
  <c r="T1605" i="1" s="1"/>
  <c r="V1605" i="1" s="1"/>
  <c r="P1606" i="1"/>
  <c r="T1606" i="1" s="1"/>
  <c r="V1606" i="1" s="1"/>
  <c r="P1607" i="1"/>
  <c r="T1607" i="1" s="1"/>
  <c r="V1607" i="1" s="1"/>
  <c r="P1608" i="1"/>
  <c r="T1608" i="1" s="1"/>
  <c r="V1608" i="1" s="1"/>
  <c r="P1609" i="1"/>
  <c r="T1609" i="1" s="1"/>
  <c r="V1609" i="1" s="1"/>
  <c r="P1610" i="1"/>
  <c r="T1610" i="1" s="1"/>
  <c r="V1610" i="1" s="1"/>
  <c r="P1611" i="1"/>
  <c r="T1611" i="1" s="1"/>
  <c r="V1611" i="1" s="1"/>
  <c r="P1612" i="1"/>
  <c r="T1612" i="1" s="1"/>
  <c r="V1612" i="1" s="1"/>
  <c r="P1613" i="1"/>
  <c r="T1613" i="1" s="1"/>
  <c r="V1613" i="1" s="1"/>
  <c r="P1614" i="1"/>
  <c r="T1614" i="1" s="1"/>
  <c r="V1614" i="1" s="1"/>
  <c r="P1615" i="1"/>
  <c r="T1615" i="1" s="1"/>
  <c r="V1615" i="1" s="1"/>
  <c r="P1616" i="1"/>
  <c r="T1616" i="1" s="1"/>
  <c r="V1616" i="1" s="1"/>
  <c r="P1617" i="1"/>
  <c r="T1617" i="1" s="1"/>
  <c r="V1617" i="1" s="1"/>
  <c r="P1618" i="1"/>
  <c r="T1618" i="1" s="1"/>
  <c r="V1618" i="1" s="1"/>
  <c r="P1619" i="1"/>
  <c r="T1619" i="1" s="1"/>
  <c r="V1619" i="1" s="1"/>
  <c r="P1620" i="1"/>
  <c r="T1620" i="1" s="1"/>
  <c r="V1620" i="1" s="1"/>
  <c r="P1621" i="1"/>
  <c r="T1621" i="1" s="1"/>
  <c r="V1621" i="1" s="1"/>
  <c r="P1622" i="1"/>
  <c r="T1622" i="1" s="1"/>
  <c r="V1622" i="1" s="1"/>
  <c r="P1623" i="1"/>
  <c r="T1623" i="1" s="1"/>
  <c r="V1623" i="1" s="1"/>
  <c r="P1624" i="1"/>
  <c r="T1624" i="1" s="1"/>
  <c r="V1624" i="1" s="1"/>
  <c r="P1625" i="1"/>
  <c r="T1625" i="1" s="1"/>
  <c r="V1625" i="1" s="1"/>
  <c r="P1626" i="1"/>
  <c r="T1626" i="1" s="1"/>
  <c r="V1626" i="1" s="1"/>
  <c r="P1627" i="1"/>
  <c r="T1627" i="1" s="1"/>
  <c r="V1627" i="1" s="1"/>
  <c r="P1628" i="1"/>
  <c r="T1628" i="1" s="1"/>
  <c r="V1628" i="1" s="1"/>
  <c r="P1629" i="1"/>
  <c r="T1629" i="1" s="1"/>
  <c r="V1629" i="1" s="1"/>
  <c r="P1630" i="1"/>
  <c r="T1630" i="1" s="1"/>
  <c r="V1630" i="1" s="1"/>
  <c r="P1631" i="1"/>
  <c r="T1631" i="1" s="1"/>
  <c r="V1631" i="1" s="1"/>
  <c r="P1632" i="1"/>
  <c r="T1632" i="1" s="1"/>
  <c r="V1632" i="1" s="1"/>
  <c r="P1633" i="1"/>
  <c r="T1633" i="1" s="1"/>
  <c r="V1633" i="1" s="1"/>
  <c r="P1634" i="1"/>
  <c r="T1634" i="1" s="1"/>
  <c r="V1634" i="1" s="1"/>
  <c r="P1635" i="1"/>
  <c r="T1635" i="1" s="1"/>
  <c r="V1635" i="1" s="1"/>
  <c r="P1636" i="1"/>
  <c r="T1636" i="1" s="1"/>
  <c r="V1636" i="1" s="1"/>
  <c r="P1637" i="1"/>
  <c r="T1637" i="1" s="1"/>
  <c r="V1637" i="1" s="1"/>
  <c r="P1638" i="1"/>
  <c r="T1638" i="1" s="1"/>
  <c r="V1638" i="1" s="1"/>
  <c r="P1639" i="1"/>
  <c r="T1639" i="1" s="1"/>
  <c r="V1639" i="1" s="1"/>
  <c r="P1640" i="1"/>
  <c r="T1640" i="1" s="1"/>
  <c r="V1640" i="1" s="1"/>
  <c r="P1641" i="1"/>
  <c r="T1641" i="1" s="1"/>
  <c r="V1641" i="1" s="1"/>
  <c r="P1642" i="1"/>
  <c r="T1642" i="1" s="1"/>
  <c r="V1642" i="1" s="1"/>
  <c r="P1643" i="1"/>
  <c r="T1643" i="1" s="1"/>
  <c r="V1643" i="1" s="1"/>
  <c r="P1644" i="1"/>
  <c r="T1644" i="1" s="1"/>
  <c r="V1644" i="1" s="1"/>
  <c r="P1645" i="1"/>
  <c r="T1645" i="1" s="1"/>
  <c r="V1645" i="1" s="1"/>
  <c r="P1646" i="1"/>
  <c r="T1646" i="1" s="1"/>
  <c r="V1646" i="1" s="1"/>
  <c r="P1647" i="1"/>
  <c r="T1647" i="1" s="1"/>
  <c r="V1647" i="1" s="1"/>
  <c r="P1648" i="1"/>
  <c r="T1648" i="1" s="1"/>
  <c r="V1648" i="1" s="1"/>
  <c r="P1649" i="1"/>
  <c r="T1649" i="1" s="1"/>
  <c r="V1649" i="1" s="1"/>
  <c r="P1650" i="1"/>
  <c r="T1650" i="1" s="1"/>
  <c r="V1650" i="1" s="1"/>
  <c r="P1651" i="1"/>
  <c r="T1651" i="1" s="1"/>
  <c r="V1651" i="1" s="1"/>
  <c r="P1652" i="1"/>
  <c r="T1652" i="1" s="1"/>
  <c r="V1652" i="1" s="1"/>
  <c r="P1653" i="1"/>
  <c r="T1653" i="1" s="1"/>
  <c r="V1653" i="1" s="1"/>
  <c r="P1654" i="1"/>
  <c r="T1654" i="1" s="1"/>
  <c r="V1654" i="1" s="1"/>
  <c r="P1655" i="1"/>
  <c r="T1655" i="1" s="1"/>
  <c r="V1655" i="1" s="1"/>
  <c r="P1656" i="1"/>
  <c r="T1656" i="1" s="1"/>
  <c r="V1656" i="1" s="1"/>
  <c r="P1657" i="1"/>
  <c r="T1657" i="1" s="1"/>
  <c r="V1657" i="1" s="1"/>
  <c r="P1658" i="1"/>
  <c r="T1658" i="1" s="1"/>
  <c r="V1658" i="1" s="1"/>
  <c r="P1659" i="1"/>
  <c r="T1659" i="1" s="1"/>
  <c r="V1659" i="1" s="1"/>
  <c r="P1660" i="1"/>
  <c r="T1660" i="1" s="1"/>
  <c r="V1660" i="1" s="1"/>
  <c r="P1661" i="1"/>
  <c r="T1661" i="1" s="1"/>
  <c r="V1661" i="1" s="1"/>
  <c r="P1662" i="1"/>
  <c r="T1662" i="1" s="1"/>
  <c r="V1662" i="1" s="1"/>
  <c r="P1663" i="1"/>
  <c r="T1663" i="1" s="1"/>
  <c r="V1663" i="1" s="1"/>
  <c r="P1664" i="1"/>
  <c r="T1664" i="1" s="1"/>
  <c r="V1664" i="1" s="1"/>
  <c r="P1665" i="1"/>
  <c r="T1665" i="1" s="1"/>
  <c r="V1665" i="1" s="1"/>
  <c r="P1666" i="1"/>
  <c r="T1666" i="1" s="1"/>
  <c r="V1666" i="1" s="1"/>
  <c r="P1667" i="1"/>
  <c r="T1667" i="1" s="1"/>
  <c r="V1667" i="1" s="1"/>
  <c r="P1668" i="1"/>
  <c r="T1668" i="1" s="1"/>
  <c r="V1668" i="1" s="1"/>
  <c r="P1669" i="1"/>
  <c r="T1669" i="1" s="1"/>
  <c r="V1669" i="1" s="1"/>
  <c r="P1670" i="1"/>
  <c r="T1670" i="1" s="1"/>
  <c r="V1670" i="1" s="1"/>
  <c r="P1671" i="1"/>
  <c r="T1671" i="1" s="1"/>
  <c r="V1671" i="1" s="1"/>
  <c r="P1672" i="1"/>
  <c r="T1672" i="1" s="1"/>
  <c r="V1672" i="1" s="1"/>
  <c r="P1673" i="1"/>
  <c r="T1673" i="1" s="1"/>
  <c r="V1673" i="1" s="1"/>
  <c r="P1674" i="1"/>
  <c r="T1674" i="1" s="1"/>
  <c r="P1675" i="1"/>
  <c r="T1675" i="1" s="1"/>
  <c r="V1675" i="1" s="1"/>
  <c r="P1676" i="1"/>
  <c r="T1676" i="1" s="1"/>
  <c r="V1676" i="1" s="1"/>
  <c r="P1677" i="1"/>
  <c r="T1677" i="1" s="1"/>
  <c r="V1677" i="1" s="1"/>
  <c r="P1678" i="1"/>
  <c r="T1678" i="1" s="1"/>
  <c r="V1678" i="1" s="1"/>
  <c r="P1679" i="1"/>
  <c r="T1679" i="1" s="1"/>
  <c r="V1679" i="1" s="1"/>
  <c r="P1680" i="1"/>
  <c r="T1680" i="1" s="1"/>
  <c r="V1680" i="1" s="1"/>
  <c r="P1681" i="1"/>
  <c r="T1681" i="1" s="1"/>
  <c r="V1681" i="1" s="1"/>
  <c r="P1682" i="1"/>
  <c r="T1682" i="1" s="1"/>
  <c r="V1682" i="1" s="1"/>
  <c r="P1683" i="1"/>
  <c r="T1683" i="1" s="1"/>
  <c r="V1683" i="1" s="1"/>
  <c r="P1684" i="1"/>
  <c r="T1684" i="1" s="1"/>
  <c r="V1684" i="1" s="1"/>
  <c r="P1685" i="1"/>
  <c r="T1685" i="1" s="1"/>
  <c r="V1685" i="1" s="1"/>
  <c r="P1686" i="1"/>
  <c r="T1686" i="1" s="1"/>
  <c r="V1686" i="1" s="1"/>
  <c r="P1687" i="1"/>
  <c r="T1687" i="1" s="1"/>
  <c r="V1687" i="1" s="1"/>
  <c r="P1688" i="1"/>
  <c r="T1688" i="1" s="1"/>
  <c r="V1688" i="1" s="1"/>
  <c r="P1689" i="1"/>
  <c r="T1689" i="1" s="1"/>
  <c r="V1689" i="1" s="1"/>
  <c r="P1690" i="1"/>
  <c r="T1690" i="1" s="1"/>
  <c r="P1691" i="1"/>
  <c r="T1691" i="1" s="1"/>
  <c r="V1691" i="1" s="1"/>
  <c r="P1692" i="1"/>
  <c r="T1692" i="1" s="1"/>
  <c r="V1692" i="1" s="1"/>
  <c r="P1693" i="1"/>
  <c r="T1693" i="1" s="1"/>
  <c r="V1693" i="1" s="1"/>
  <c r="P1694" i="1"/>
  <c r="T1694" i="1" s="1"/>
  <c r="V1694" i="1" s="1"/>
  <c r="P1695" i="1"/>
  <c r="T1695" i="1" s="1"/>
  <c r="V1695" i="1" s="1"/>
  <c r="P1696" i="1"/>
  <c r="T1696" i="1" s="1"/>
  <c r="V1696" i="1" s="1"/>
  <c r="P1697" i="1"/>
  <c r="T1697" i="1" s="1"/>
  <c r="V1697" i="1" s="1"/>
  <c r="P1698" i="1"/>
  <c r="T1698" i="1" s="1"/>
  <c r="V1698" i="1" s="1"/>
  <c r="P1699" i="1"/>
  <c r="T1699" i="1" s="1"/>
  <c r="V1699" i="1" s="1"/>
  <c r="P1700" i="1"/>
  <c r="T1700" i="1" s="1"/>
  <c r="V1700" i="1" s="1"/>
  <c r="P1701" i="1"/>
  <c r="T1701" i="1" s="1"/>
  <c r="V1701" i="1" s="1"/>
  <c r="P1702" i="1"/>
  <c r="T1702" i="1" s="1"/>
  <c r="V1702" i="1" s="1"/>
  <c r="P1703" i="1"/>
  <c r="T1703" i="1" s="1"/>
  <c r="V1703" i="1" s="1"/>
  <c r="P1704" i="1"/>
  <c r="T1704" i="1" s="1"/>
  <c r="V1704" i="1" s="1"/>
  <c r="P1705" i="1"/>
  <c r="T1705" i="1" s="1"/>
  <c r="V1705" i="1" s="1"/>
  <c r="P1706" i="1"/>
  <c r="T1706" i="1" s="1"/>
  <c r="V1706" i="1" s="1"/>
  <c r="P1707" i="1"/>
  <c r="T1707" i="1" s="1"/>
  <c r="V1707" i="1" s="1"/>
  <c r="P1708" i="1"/>
  <c r="T1708" i="1" s="1"/>
  <c r="V1708" i="1" s="1"/>
  <c r="P1709" i="1"/>
  <c r="T1709" i="1" s="1"/>
  <c r="V1709" i="1" s="1"/>
  <c r="P1710" i="1"/>
  <c r="T1710" i="1" s="1"/>
  <c r="V1710" i="1" s="1"/>
  <c r="P1711" i="1"/>
  <c r="T1711" i="1" s="1"/>
  <c r="V1711" i="1" s="1"/>
  <c r="P1712" i="1"/>
  <c r="T1712" i="1" s="1"/>
  <c r="V1712" i="1" s="1"/>
  <c r="P1713" i="1"/>
  <c r="T1713" i="1" s="1"/>
  <c r="V1713" i="1" s="1"/>
  <c r="P1714" i="1"/>
  <c r="T1714" i="1" s="1"/>
  <c r="V1714" i="1" s="1"/>
  <c r="P1715" i="1"/>
  <c r="T1715" i="1" s="1"/>
  <c r="V1715" i="1" s="1"/>
  <c r="P1716" i="1"/>
  <c r="T1716" i="1" s="1"/>
  <c r="V1716" i="1" s="1"/>
  <c r="P1717" i="1"/>
  <c r="T1717" i="1" s="1"/>
  <c r="V1717" i="1" s="1"/>
  <c r="P1718" i="1"/>
  <c r="T1718" i="1" s="1"/>
  <c r="V1718" i="1" s="1"/>
  <c r="P1719" i="1"/>
  <c r="T1719" i="1" s="1"/>
  <c r="V1719" i="1" s="1"/>
  <c r="P1720" i="1"/>
  <c r="T1720" i="1" s="1"/>
  <c r="V1720" i="1" s="1"/>
  <c r="P1721" i="1"/>
  <c r="T1721" i="1" s="1"/>
  <c r="V1721" i="1" s="1"/>
  <c r="P1722" i="1"/>
  <c r="T1722" i="1" s="1"/>
  <c r="V1722" i="1" s="1"/>
  <c r="P1723" i="1"/>
  <c r="T1723" i="1" s="1"/>
  <c r="V1723" i="1" s="1"/>
  <c r="P1724" i="1"/>
  <c r="T1724" i="1" s="1"/>
  <c r="V1724" i="1" s="1"/>
  <c r="P1725" i="1"/>
  <c r="T1725" i="1" s="1"/>
  <c r="V1725" i="1" s="1"/>
  <c r="P1726" i="1"/>
  <c r="T1726" i="1" s="1"/>
  <c r="V1726" i="1" s="1"/>
  <c r="P1727" i="1"/>
  <c r="T1727" i="1" s="1"/>
  <c r="V1727" i="1" s="1"/>
  <c r="P1728" i="1"/>
  <c r="T1728" i="1" s="1"/>
  <c r="V1728" i="1" s="1"/>
  <c r="P1729" i="1"/>
  <c r="T1729" i="1" s="1"/>
  <c r="V1729" i="1" s="1"/>
  <c r="P1730" i="1"/>
  <c r="T1730" i="1" s="1"/>
  <c r="V1730" i="1" s="1"/>
  <c r="P1731" i="1"/>
  <c r="T1731" i="1" s="1"/>
  <c r="V1731" i="1" s="1"/>
  <c r="P1732" i="1"/>
  <c r="T1732" i="1" s="1"/>
  <c r="V1732" i="1" s="1"/>
  <c r="P1733" i="1"/>
  <c r="T1733" i="1" s="1"/>
  <c r="V1733" i="1" s="1"/>
  <c r="P1734" i="1"/>
  <c r="T1734" i="1" s="1"/>
  <c r="V1734" i="1" s="1"/>
  <c r="P1735" i="1"/>
  <c r="T1735" i="1" s="1"/>
  <c r="V1735" i="1" s="1"/>
  <c r="P1736" i="1"/>
  <c r="T1736" i="1" s="1"/>
  <c r="V1736" i="1" s="1"/>
  <c r="P1737" i="1"/>
  <c r="T1737" i="1" s="1"/>
  <c r="V1737" i="1" s="1"/>
  <c r="P1738" i="1"/>
  <c r="T1738" i="1" s="1"/>
  <c r="V1738" i="1" s="1"/>
  <c r="P1739" i="1"/>
  <c r="T1739" i="1" s="1"/>
  <c r="V1739" i="1" s="1"/>
  <c r="P1740" i="1"/>
  <c r="T1740" i="1" s="1"/>
  <c r="V1740" i="1" s="1"/>
  <c r="P1741" i="1"/>
  <c r="T1741" i="1" s="1"/>
  <c r="V1741" i="1" s="1"/>
  <c r="P1742" i="1"/>
  <c r="T1742" i="1" s="1"/>
  <c r="V1742" i="1" s="1"/>
  <c r="P1743" i="1"/>
  <c r="T1743" i="1" s="1"/>
  <c r="V1743" i="1" s="1"/>
  <c r="P1744" i="1"/>
  <c r="T1744" i="1" s="1"/>
  <c r="V1744" i="1" s="1"/>
  <c r="P1745" i="1"/>
  <c r="T1745" i="1" s="1"/>
  <c r="V1745" i="1" s="1"/>
  <c r="P1746" i="1"/>
  <c r="T1746" i="1" s="1"/>
  <c r="V1746" i="1" s="1"/>
  <c r="P1747" i="1"/>
  <c r="T1747" i="1" s="1"/>
  <c r="V1747" i="1" s="1"/>
  <c r="P1748" i="1"/>
  <c r="T1748" i="1" s="1"/>
  <c r="V1748" i="1" s="1"/>
  <c r="P1749" i="1"/>
  <c r="T1749" i="1" s="1"/>
  <c r="V1749" i="1" s="1"/>
  <c r="P1750" i="1"/>
  <c r="T1750" i="1" s="1"/>
  <c r="V1750" i="1" s="1"/>
  <c r="P1751" i="1"/>
  <c r="T1751" i="1" s="1"/>
  <c r="V1751" i="1" s="1"/>
  <c r="P1752" i="1"/>
  <c r="T1752" i="1" s="1"/>
  <c r="V1752" i="1" s="1"/>
  <c r="P1753" i="1"/>
  <c r="T1753" i="1" s="1"/>
  <c r="V1753" i="1" s="1"/>
  <c r="P1754" i="1"/>
  <c r="T1754" i="1" s="1"/>
  <c r="V1754" i="1" s="1"/>
  <c r="P1755" i="1"/>
  <c r="T1755" i="1" s="1"/>
  <c r="V1755" i="1" s="1"/>
  <c r="P1756" i="1"/>
  <c r="T1756" i="1" s="1"/>
  <c r="V1756" i="1" s="1"/>
  <c r="P1757" i="1"/>
  <c r="T1757" i="1" s="1"/>
  <c r="V1757" i="1" s="1"/>
  <c r="P1758" i="1"/>
  <c r="T1758" i="1" s="1"/>
  <c r="V1758" i="1" s="1"/>
  <c r="P1759" i="1"/>
  <c r="T1759" i="1" s="1"/>
  <c r="V1759" i="1" s="1"/>
  <c r="P1760" i="1"/>
  <c r="T1760" i="1" s="1"/>
  <c r="V1760" i="1" s="1"/>
  <c r="P1761" i="1"/>
  <c r="T1761" i="1" s="1"/>
  <c r="V1761" i="1" s="1"/>
  <c r="P1762" i="1"/>
  <c r="T1762" i="1" s="1"/>
  <c r="V1762" i="1" s="1"/>
  <c r="P1763" i="1"/>
  <c r="T1763" i="1" s="1"/>
  <c r="V1763" i="1" s="1"/>
  <c r="P1764" i="1"/>
  <c r="T1764" i="1" s="1"/>
  <c r="V1764" i="1" s="1"/>
  <c r="P1765" i="1"/>
  <c r="T1765" i="1" s="1"/>
  <c r="V1765" i="1" s="1"/>
  <c r="P1766" i="1"/>
  <c r="T1766" i="1" s="1"/>
  <c r="V1766" i="1" s="1"/>
  <c r="P1767" i="1"/>
  <c r="T1767" i="1" s="1"/>
  <c r="V1767" i="1" s="1"/>
  <c r="P1768" i="1"/>
  <c r="T1768" i="1" s="1"/>
  <c r="V1768" i="1" s="1"/>
  <c r="P1769" i="1"/>
  <c r="T1769" i="1" s="1"/>
  <c r="V1769" i="1" s="1"/>
  <c r="P1770" i="1"/>
  <c r="T1770" i="1" s="1"/>
  <c r="V1770" i="1" s="1"/>
  <c r="P1771" i="1"/>
  <c r="T1771" i="1" s="1"/>
  <c r="V1771" i="1" s="1"/>
  <c r="P1772" i="1"/>
  <c r="T1772" i="1" s="1"/>
  <c r="V1772" i="1" s="1"/>
  <c r="P1773" i="1"/>
  <c r="T1773" i="1" s="1"/>
  <c r="V1773" i="1" s="1"/>
  <c r="P1774" i="1"/>
  <c r="T1774" i="1" s="1"/>
  <c r="V1774" i="1" s="1"/>
  <c r="P1775" i="1"/>
  <c r="T1775" i="1" s="1"/>
  <c r="V1775" i="1" s="1"/>
  <c r="P1776" i="1"/>
  <c r="T1776" i="1" s="1"/>
  <c r="V1776" i="1" s="1"/>
  <c r="P1777" i="1"/>
  <c r="T1777" i="1" s="1"/>
  <c r="V1777" i="1" s="1"/>
  <c r="P1778" i="1"/>
  <c r="T1778" i="1" s="1"/>
  <c r="V1778" i="1" s="1"/>
  <c r="P1779" i="1"/>
  <c r="T1779" i="1" s="1"/>
  <c r="V1779" i="1" s="1"/>
  <c r="P1780" i="1"/>
  <c r="T1780" i="1" s="1"/>
  <c r="V1780" i="1" s="1"/>
  <c r="P1781" i="1"/>
  <c r="T1781" i="1" s="1"/>
  <c r="V1781" i="1" s="1"/>
  <c r="P1782" i="1"/>
  <c r="T1782" i="1" s="1"/>
  <c r="V1782" i="1" s="1"/>
  <c r="P1783" i="1"/>
  <c r="T1783" i="1" s="1"/>
  <c r="V1783" i="1" s="1"/>
  <c r="P1784" i="1"/>
  <c r="T1784" i="1" s="1"/>
  <c r="V1784" i="1" s="1"/>
  <c r="P1785" i="1"/>
  <c r="T1785" i="1" s="1"/>
  <c r="V1785" i="1" s="1"/>
  <c r="P1786" i="1"/>
  <c r="T1786" i="1" s="1"/>
  <c r="V1786" i="1" s="1"/>
  <c r="P1787" i="1"/>
  <c r="T1787" i="1" s="1"/>
  <c r="V1787" i="1" s="1"/>
  <c r="P1788" i="1"/>
  <c r="T1788" i="1" s="1"/>
  <c r="V1788" i="1" s="1"/>
  <c r="P1789" i="1"/>
  <c r="T1789" i="1" s="1"/>
  <c r="V1789" i="1" s="1"/>
  <c r="P1790" i="1"/>
  <c r="T1790" i="1" s="1"/>
  <c r="V1790" i="1" s="1"/>
  <c r="P1791" i="1"/>
  <c r="T1791" i="1" s="1"/>
  <c r="V1791" i="1" s="1"/>
  <c r="P1792" i="1"/>
  <c r="T1792" i="1" s="1"/>
  <c r="V1792" i="1" s="1"/>
  <c r="P1793" i="1"/>
  <c r="T1793" i="1" s="1"/>
  <c r="V1793" i="1" s="1"/>
  <c r="P1794" i="1"/>
  <c r="T1794" i="1" s="1"/>
  <c r="V1794" i="1" s="1"/>
  <c r="P1795" i="1"/>
  <c r="T1795" i="1" s="1"/>
  <c r="V1795" i="1" s="1"/>
  <c r="P1796" i="1"/>
  <c r="T1796" i="1" s="1"/>
  <c r="V1796" i="1" s="1"/>
  <c r="P1797" i="1"/>
  <c r="T1797" i="1" s="1"/>
  <c r="V1797" i="1" s="1"/>
  <c r="P1798" i="1"/>
  <c r="T1798" i="1" s="1"/>
  <c r="V1798" i="1" s="1"/>
  <c r="P1799" i="1"/>
  <c r="T1799" i="1" s="1"/>
  <c r="V1799" i="1" s="1"/>
  <c r="P1800" i="1"/>
  <c r="T1800" i="1" s="1"/>
  <c r="V1800" i="1" s="1"/>
  <c r="P1801" i="1"/>
  <c r="T1801" i="1" s="1"/>
  <c r="V1801" i="1" s="1"/>
  <c r="P1802" i="1"/>
  <c r="T1802" i="1" s="1"/>
  <c r="V1802" i="1" s="1"/>
  <c r="P1803" i="1"/>
  <c r="T1803" i="1" s="1"/>
  <c r="V1803" i="1" s="1"/>
  <c r="P1804" i="1"/>
  <c r="T1804" i="1" s="1"/>
  <c r="V1804" i="1" s="1"/>
  <c r="P1805" i="1"/>
  <c r="T1805" i="1" s="1"/>
  <c r="V1805" i="1" s="1"/>
  <c r="P1806" i="1"/>
  <c r="T1806" i="1" s="1"/>
  <c r="V1806" i="1" s="1"/>
  <c r="P1807" i="1"/>
  <c r="T1807" i="1" s="1"/>
  <c r="V1807" i="1" s="1"/>
  <c r="P1808" i="1"/>
  <c r="T1808" i="1" s="1"/>
  <c r="V1808" i="1" s="1"/>
  <c r="P1809" i="1"/>
  <c r="T1809" i="1" s="1"/>
  <c r="V1809" i="1" s="1"/>
  <c r="P1810" i="1"/>
  <c r="T1810" i="1" s="1"/>
  <c r="V1810" i="1" s="1"/>
  <c r="P1811" i="1"/>
  <c r="T1811" i="1" s="1"/>
  <c r="V1811" i="1" s="1"/>
  <c r="P1812" i="1"/>
  <c r="T1812" i="1" s="1"/>
  <c r="V1812" i="1" s="1"/>
  <c r="P1813" i="1"/>
  <c r="T1813" i="1" s="1"/>
  <c r="V1813" i="1" s="1"/>
  <c r="P1814" i="1"/>
  <c r="T1814" i="1" s="1"/>
  <c r="V1814" i="1" s="1"/>
  <c r="P1815" i="1"/>
  <c r="T1815" i="1" s="1"/>
  <c r="V1815" i="1" s="1"/>
  <c r="P1816" i="1"/>
  <c r="T1816" i="1" s="1"/>
  <c r="V1816" i="1" s="1"/>
  <c r="P1817" i="1"/>
  <c r="T1817" i="1" s="1"/>
  <c r="V1817" i="1" s="1"/>
  <c r="P1818" i="1"/>
  <c r="T1818" i="1" s="1"/>
  <c r="V1818" i="1" s="1"/>
  <c r="P1819" i="1"/>
  <c r="T1819" i="1" s="1"/>
  <c r="V1819" i="1" s="1"/>
  <c r="P1820" i="1"/>
  <c r="T1820" i="1" s="1"/>
  <c r="V1820" i="1" s="1"/>
  <c r="P1821" i="1"/>
  <c r="T1821" i="1" s="1"/>
  <c r="V1821" i="1" s="1"/>
  <c r="P1822" i="1"/>
  <c r="T1822" i="1" s="1"/>
  <c r="V1822" i="1" s="1"/>
  <c r="P1823" i="1"/>
  <c r="T1823" i="1" s="1"/>
  <c r="V1823" i="1" s="1"/>
  <c r="P1824" i="1"/>
  <c r="T1824" i="1" s="1"/>
  <c r="V1824" i="1" s="1"/>
  <c r="P1825" i="1"/>
  <c r="T1825" i="1" s="1"/>
  <c r="V1825" i="1" s="1"/>
  <c r="P1826" i="1"/>
  <c r="T1826" i="1" s="1"/>
  <c r="V1826" i="1" s="1"/>
  <c r="P1827" i="1"/>
  <c r="T1827" i="1" s="1"/>
  <c r="V1827" i="1" s="1"/>
  <c r="P1828" i="1"/>
  <c r="T1828" i="1" s="1"/>
  <c r="V1828" i="1" s="1"/>
  <c r="P1829" i="1"/>
  <c r="T1829" i="1" s="1"/>
  <c r="V1829" i="1" s="1"/>
  <c r="P1830" i="1"/>
  <c r="T1830" i="1" s="1"/>
  <c r="V1830" i="1" s="1"/>
  <c r="P1831" i="1"/>
  <c r="T1831" i="1" s="1"/>
  <c r="V1831" i="1" s="1"/>
  <c r="P1832" i="1"/>
  <c r="T1832" i="1" s="1"/>
  <c r="V1832" i="1" s="1"/>
  <c r="P1833" i="1"/>
  <c r="T1833" i="1" s="1"/>
  <c r="V1833" i="1" s="1"/>
  <c r="P1834" i="1"/>
  <c r="T1834" i="1" s="1"/>
  <c r="V1834" i="1" s="1"/>
  <c r="P1835" i="1"/>
  <c r="T1835" i="1" s="1"/>
  <c r="V1835" i="1" s="1"/>
  <c r="P1836" i="1"/>
  <c r="T1836" i="1" s="1"/>
  <c r="V1836" i="1" s="1"/>
  <c r="P1837" i="1"/>
  <c r="T1837" i="1" s="1"/>
  <c r="V1837" i="1" s="1"/>
  <c r="P1838" i="1"/>
  <c r="T1838" i="1" s="1"/>
  <c r="V1838" i="1" s="1"/>
  <c r="P1839" i="1"/>
  <c r="T1839" i="1" s="1"/>
  <c r="V1839" i="1" s="1"/>
  <c r="P1840" i="1"/>
  <c r="T1840" i="1" s="1"/>
  <c r="V1840" i="1" s="1"/>
  <c r="P1841" i="1"/>
  <c r="T1841" i="1" s="1"/>
  <c r="V1841" i="1" s="1"/>
  <c r="P1842" i="1"/>
  <c r="T1842" i="1" s="1"/>
  <c r="V1842" i="1" s="1"/>
  <c r="P1843" i="1"/>
  <c r="T1843" i="1" s="1"/>
  <c r="V1843" i="1" s="1"/>
  <c r="P1844" i="1"/>
  <c r="T1844" i="1" s="1"/>
  <c r="V1844" i="1" s="1"/>
  <c r="P1845" i="1"/>
  <c r="T1845" i="1" s="1"/>
  <c r="V1845" i="1" s="1"/>
  <c r="P1846" i="1"/>
  <c r="T1846" i="1" s="1"/>
  <c r="V1846" i="1" s="1"/>
  <c r="P1847" i="1"/>
  <c r="T1847" i="1" s="1"/>
  <c r="V1847" i="1" s="1"/>
  <c r="P1848" i="1"/>
  <c r="T1848" i="1" s="1"/>
  <c r="V1848" i="1" s="1"/>
  <c r="P1849" i="1"/>
  <c r="T1849" i="1" s="1"/>
  <c r="V1849" i="1" s="1"/>
  <c r="P1850" i="1"/>
  <c r="T1850" i="1" s="1"/>
  <c r="V1850" i="1" s="1"/>
  <c r="P1851" i="1"/>
  <c r="T1851" i="1" s="1"/>
  <c r="V1851" i="1" s="1"/>
  <c r="P1852" i="1"/>
  <c r="T1852" i="1" s="1"/>
  <c r="V1852" i="1" s="1"/>
  <c r="P1853" i="1"/>
  <c r="T1853" i="1" s="1"/>
  <c r="V1853" i="1" s="1"/>
  <c r="P1854" i="1"/>
  <c r="T1854" i="1" s="1"/>
  <c r="V1854" i="1" s="1"/>
  <c r="P1855" i="1"/>
  <c r="T1855" i="1" s="1"/>
  <c r="V1855" i="1" s="1"/>
  <c r="P1856" i="1"/>
  <c r="T1856" i="1" s="1"/>
  <c r="V1856" i="1" s="1"/>
  <c r="P1857" i="1"/>
  <c r="T1857" i="1" s="1"/>
  <c r="V1857" i="1" s="1"/>
  <c r="P1858" i="1"/>
  <c r="T1858" i="1" s="1"/>
  <c r="V1858" i="1" s="1"/>
  <c r="P1859" i="1"/>
  <c r="T1859" i="1" s="1"/>
  <c r="V1859" i="1" s="1"/>
  <c r="P1860" i="1"/>
  <c r="T1860" i="1" s="1"/>
  <c r="V1860" i="1" s="1"/>
  <c r="P1861" i="1"/>
  <c r="T1861" i="1" s="1"/>
  <c r="V1861" i="1" s="1"/>
  <c r="P1862" i="1"/>
  <c r="T1862" i="1" s="1"/>
  <c r="V1862" i="1" s="1"/>
  <c r="P1863" i="1"/>
  <c r="T1863" i="1" s="1"/>
  <c r="V1863" i="1" s="1"/>
  <c r="P1864" i="1"/>
  <c r="T1864" i="1" s="1"/>
  <c r="V1864" i="1" s="1"/>
  <c r="P1865" i="1"/>
  <c r="T1865" i="1" s="1"/>
  <c r="V1865" i="1" s="1"/>
  <c r="P1866" i="1"/>
  <c r="T1866" i="1" s="1"/>
  <c r="V1866" i="1" s="1"/>
  <c r="P1867" i="1"/>
  <c r="T1867" i="1" s="1"/>
  <c r="V1867" i="1" s="1"/>
  <c r="P1868" i="1"/>
  <c r="T1868" i="1" s="1"/>
  <c r="V1868" i="1" s="1"/>
  <c r="P1869" i="1"/>
  <c r="T1869" i="1" s="1"/>
  <c r="V1869" i="1" s="1"/>
  <c r="P1870" i="1"/>
  <c r="T1870" i="1" s="1"/>
  <c r="V1870" i="1" s="1"/>
  <c r="P1871" i="1"/>
  <c r="T1871" i="1" s="1"/>
  <c r="V1871" i="1" s="1"/>
  <c r="P1872" i="1"/>
  <c r="T1872" i="1" s="1"/>
  <c r="V1872" i="1" s="1"/>
  <c r="P1873" i="1"/>
  <c r="T1873" i="1" s="1"/>
  <c r="V1873" i="1" s="1"/>
  <c r="P1874" i="1"/>
  <c r="T1874" i="1" s="1"/>
  <c r="V1874" i="1" s="1"/>
  <c r="P1875" i="1"/>
  <c r="T1875" i="1" s="1"/>
  <c r="V1875" i="1" s="1"/>
  <c r="P1876" i="1"/>
  <c r="T1876" i="1" s="1"/>
  <c r="V1876" i="1" s="1"/>
  <c r="P1877" i="1"/>
  <c r="T1877" i="1" s="1"/>
  <c r="V1877" i="1" s="1"/>
  <c r="P1878" i="1"/>
  <c r="T1878" i="1" s="1"/>
  <c r="V1878" i="1" s="1"/>
  <c r="P1879" i="1"/>
  <c r="T1879" i="1" s="1"/>
  <c r="V1879" i="1" s="1"/>
  <c r="P1880" i="1"/>
  <c r="T1880" i="1" s="1"/>
  <c r="V1880" i="1" s="1"/>
  <c r="P1881" i="1"/>
  <c r="T1881" i="1" s="1"/>
  <c r="V1881" i="1" s="1"/>
  <c r="P1882" i="1"/>
  <c r="T1882" i="1" s="1"/>
  <c r="V1882" i="1" s="1"/>
  <c r="P1883" i="1"/>
  <c r="T1883" i="1" s="1"/>
  <c r="V1883" i="1" s="1"/>
  <c r="P1884" i="1"/>
  <c r="T1884" i="1" s="1"/>
  <c r="V1884" i="1" s="1"/>
  <c r="P1885" i="1"/>
  <c r="T1885" i="1" s="1"/>
  <c r="V1885" i="1" s="1"/>
  <c r="P1886" i="1"/>
  <c r="T1886" i="1" s="1"/>
  <c r="V1886" i="1" s="1"/>
  <c r="P1887" i="1"/>
  <c r="T1887" i="1" s="1"/>
  <c r="V1887" i="1" s="1"/>
  <c r="P1888" i="1"/>
  <c r="T1888" i="1" s="1"/>
  <c r="V1888" i="1" s="1"/>
  <c r="P1889" i="1"/>
  <c r="T1889" i="1" s="1"/>
  <c r="V1889" i="1" s="1"/>
  <c r="P1890" i="1"/>
  <c r="T1890" i="1" s="1"/>
  <c r="V1890" i="1" s="1"/>
  <c r="P1891" i="1"/>
  <c r="T1891" i="1" s="1"/>
  <c r="V1891" i="1" s="1"/>
  <c r="P1892" i="1"/>
  <c r="T1892" i="1" s="1"/>
  <c r="V1892" i="1" s="1"/>
  <c r="P1893" i="1"/>
  <c r="T1893" i="1" s="1"/>
  <c r="V1893" i="1" s="1"/>
  <c r="P1894" i="1"/>
  <c r="T1894" i="1" s="1"/>
  <c r="V1894" i="1" s="1"/>
  <c r="P1895" i="1"/>
  <c r="T1895" i="1" s="1"/>
  <c r="V1895" i="1" s="1"/>
  <c r="P1896" i="1"/>
  <c r="T1896" i="1" s="1"/>
  <c r="V1896" i="1" s="1"/>
  <c r="P1897" i="1"/>
  <c r="T1897" i="1" s="1"/>
  <c r="V1897" i="1" s="1"/>
  <c r="P1898" i="1"/>
  <c r="T1898" i="1" s="1"/>
  <c r="V1898" i="1" s="1"/>
  <c r="P1899" i="1"/>
  <c r="T1899" i="1" s="1"/>
  <c r="V1899" i="1" s="1"/>
  <c r="P1900" i="1"/>
  <c r="T1900" i="1" s="1"/>
  <c r="V1900" i="1" s="1"/>
  <c r="P1901" i="1"/>
  <c r="T1901" i="1" s="1"/>
  <c r="V1901" i="1" s="1"/>
  <c r="P1902" i="1"/>
  <c r="T1902" i="1" s="1"/>
  <c r="V1902" i="1" s="1"/>
  <c r="P1903" i="1"/>
  <c r="T1903" i="1" s="1"/>
  <c r="V1903" i="1" s="1"/>
  <c r="P1904" i="1"/>
  <c r="T1904" i="1" s="1"/>
  <c r="V1904" i="1" s="1"/>
  <c r="P1905" i="1"/>
  <c r="T1905" i="1" s="1"/>
  <c r="V1905" i="1" s="1"/>
  <c r="P1906" i="1"/>
  <c r="T1906" i="1" s="1"/>
  <c r="V1906" i="1" s="1"/>
  <c r="P1907" i="1"/>
  <c r="T1907" i="1" s="1"/>
  <c r="V1907" i="1" s="1"/>
  <c r="P1908" i="1"/>
  <c r="T1908" i="1" s="1"/>
  <c r="V1908" i="1" s="1"/>
  <c r="P1909" i="1"/>
  <c r="T1909" i="1" s="1"/>
  <c r="V1909" i="1" s="1"/>
  <c r="P1910" i="1"/>
  <c r="T1910" i="1" s="1"/>
  <c r="V1910" i="1" s="1"/>
  <c r="P1911" i="1"/>
  <c r="T1911" i="1" s="1"/>
  <c r="V1911" i="1" s="1"/>
  <c r="P1912" i="1"/>
  <c r="T1912" i="1" s="1"/>
  <c r="V1912" i="1" s="1"/>
  <c r="P1913" i="1"/>
  <c r="T1913" i="1" s="1"/>
  <c r="V1913" i="1" s="1"/>
  <c r="P1914" i="1"/>
  <c r="T1914" i="1" s="1"/>
  <c r="V1914" i="1" s="1"/>
  <c r="P1915" i="1"/>
  <c r="T1915" i="1" s="1"/>
  <c r="V1915" i="1" s="1"/>
  <c r="P1916" i="1"/>
  <c r="T1916" i="1" s="1"/>
  <c r="V1916" i="1" s="1"/>
  <c r="P1917" i="1"/>
  <c r="T1917" i="1" s="1"/>
  <c r="V1917" i="1" s="1"/>
  <c r="P1918" i="1"/>
  <c r="T1918" i="1" s="1"/>
  <c r="V1918" i="1" s="1"/>
  <c r="P1919" i="1"/>
  <c r="T1919" i="1" s="1"/>
  <c r="V1919" i="1" s="1"/>
  <c r="P1920" i="1"/>
  <c r="T1920" i="1" s="1"/>
  <c r="V1920" i="1" s="1"/>
  <c r="P1921" i="1"/>
  <c r="T1921" i="1" s="1"/>
  <c r="V1921" i="1" s="1"/>
  <c r="P1922" i="1"/>
  <c r="T1922" i="1" s="1"/>
  <c r="V1922" i="1" s="1"/>
  <c r="P1923" i="1"/>
  <c r="T1923" i="1" s="1"/>
  <c r="V1923" i="1" s="1"/>
  <c r="P1924" i="1"/>
  <c r="T1924" i="1" s="1"/>
  <c r="V1924" i="1" s="1"/>
  <c r="P1925" i="1"/>
  <c r="T1925" i="1" s="1"/>
  <c r="V1925" i="1" s="1"/>
  <c r="P1926" i="1"/>
  <c r="T1926" i="1" s="1"/>
  <c r="V1926" i="1" s="1"/>
  <c r="P1927" i="1"/>
  <c r="T1927" i="1" s="1"/>
  <c r="V1927" i="1" s="1"/>
  <c r="P1928" i="1"/>
  <c r="T1928" i="1" s="1"/>
  <c r="V1928" i="1" s="1"/>
  <c r="P1929" i="1"/>
  <c r="T1929" i="1" s="1"/>
  <c r="V1929" i="1" s="1"/>
  <c r="P1930" i="1"/>
  <c r="T1930" i="1" s="1"/>
  <c r="P1931" i="1"/>
  <c r="T1931" i="1" s="1"/>
  <c r="V1931" i="1" s="1"/>
  <c r="P1932" i="1"/>
  <c r="T1932" i="1" s="1"/>
  <c r="V1932" i="1" s="1"/>
  <c r="P1933" i="1"/>
  <c r="T1933" i="1" s="1"/>
  <c r="V1933" i="1" s="1"/>
  <c r="P1934" i="1"/>
  <c r="T1934" i="1" s="1"/>
  <c r="V1934" i="1" s="1"/>
  <c r="P1935" i="1"/>
  <c r="T1935" i="1" s="1"/>
  <c r="V1935" i="1" s="1"/>
  <c r="P1936" i="1"/>
  <c r="T1936" i="1" s="1"/>
  <c r="V1936" i="1" s="1"/>
  <c r="P1937" i="1"/>
  <c r="T1937" i="1" s="1"/>
  <c r="V1937" i="1" s="1"/>
  <c r="P1938" i="1"/>
  <c r="T1938" i="1" s="1"/>
  <c r="V1938" i="1" s="1"/>
  <c r="P1939" i="1"/>
  <c r="T1939" i="1" s="1"/>
  <c r="V1939" i="1" s="1"/>
  <c r="P1940" i="1"/>
  <c r="T1940" i="1" s="1"/>
  <c r="V1940" i="1" s="1"/>
  <c r="P1941" i="1"/>
  <c r="T1941" i="1" s="1"/>
  <c r="V1941" i="1" s="1"/>
  <c r="P1942" i="1"/>
  <c r="T1942" i="1" s="1"/>
  <c r="V1942" i="1" s="1"/>
  <c r="P1943" i="1"/>
  <c r="T1943" i="1" s="1"/>
  <c r="V1943" i="1" s="1"/>
  <c r="P1944" i="1"/>
  <c r="T1944" i="1" s="1"/>
  <c r="V1944" i="1" s="1"/>
  <c r="P1945" i="1"/>
  <c r="T1945" i="1" s="1"/>
  <c r="V1945" i="1" s="1"/>
  <c r="P1946" i="1"/>
  <c r="T1946" i="1" s="1"/>
  <c r="V1946" i="1" s="1"/>
  <c r="P1947" i="1"/>
  <c r="T1947" i="1" s="1"/>
  <c r="V1947" i="1" s="1"/>
  <c r="P1948" i="1"/>
  <c r="T1948" i="1" s="1"/>
  <c r="V1948" i="1" s="1"/>
  <c r="P1949" i="1"/>
  <c r="T1949" i="1" s="1"/>
  <c r="V1949" i="1" s="1"/>
  <c r="P1950" i="1"/>
  <c r="T1950" i="1" s="1"/>
  <c r="V1950" i="1" s="1"/>
  <c r="P1951" i="1"/>
  <c r="T1951" i="1" s="1"/>
  <c r="V1951" i="1" s="1"/>
  <c r="P1952" i="1"/>
  <c r="T1952" i="1" s="1"/>
  <c r="V1952" i="1" s="1"/>
  <c r="P1953" i="1"/>
  <c r="T1953" i="1" s="1"/>
  <c r="V1953" i="1" s="1"/>
  <c r="P1954" i="1"/>
  <c r="T1954" i="1" s="1"/>
  <c r="V1954" i="1" s="1"/>
  <c r="P1955" i="1"/>
  <c r="T1955" i="1" s="1"/>
  <c r="V1955" i="1" s="1"/>
  <c r="P1956" i="1"/>
  <c r="T1956" i="1" s="1"/>
  <c r="V1956" i="1" s="1"/>
  <c r="P1957" i="1"/>
  <c r="T1957" i="1" s="1"/>
  <c r="V1957" i="1" s="1"/>
  <c r="P1958" i="1"/>
  <c r="T1958" i="1" s="1"/>
  <c r="V1958" i="1" s="1"/>
  <c r="P1959" i="1"/>
  <c r="T1959" i="1" s="1"/>
  <c r="V1959" i="1" s="1"/>
  <c r="P1960" i="1"/>
  <c r="T1960" i="1" s="1"/>
  <c r="V1960" i="1" s="1"/>
  <c r="P1961" i="1"/>
  <c r="T1961" i="1" s="1"/>
  <c r="V1961" i="1" s="1"/>
  <c r="P1962" i="1"/>
  <c r="T1962" i="1" s="1"/>
  <c r="V1962" i="1" s="1"/>
  <c r="P1963" i="1"/>
  <c r="T1963" i="1" s="1"/>
  <c r="V1963" i="1" s="1"/>
  <c r="P1964" i="1"/>
  <c r="T1964" i="1" s="1"/>
  <c r="V1964" i="1" s="1"/>
  <c r="P1965" i="1"/>
  <c r="T1965" i="1" s="1"/>
  <c r="V1965" i="1" s="1"/>
  <c r="P1966" i="1"/>
  <c r="T1966" i="1" s="1"/>
  <c r="V1966" i="1" s="1"/>
  <c r="P1967" i="1"/>
  <c r="T1967" i="1" s="1"/>
  <c r="V1967" i="1" s="1"/>
  <c r="P1968" i="1"/>
  <c r="T1968" i="1" s="1"/>
  <c r="V1968" i="1" s="1"/>
  <c r="P1969" i="1"/>
  <c r="T1969" i="1" s="1"/>
  <c r="V1969" i="1" s="1"/>
  <c r="P1970" i="1"/>
  <c r="T1970" i="1" s="1"/>
  <c r="V1970" i="1" s="1"/>
  <c r="P1971" i="1"/>
  <c r="T1971" i="1" s="1"/>
  <c r="V1971" i="1" s="1"/>
  <c r="P1972" i="1"/>
  <c r="T1972" i="1" s="1"/>
  <c r="V1972" i="1" s="1"/>
  <c r="P1973" i="1"/>
  <c r="T1973" i="1" s="1"/>
  <c r="V1973" i="1" s="1"/>
  <c r="P1974" i="1"/>
  <c r="T1974" i="1" s="1"/>
  <c r="V1974" i="1" s="1"/>
  <c r="P1975" i="1"/>
  <c r="T1975" i="1" s="1"/>
  <c r="V1975" i="1" s="1"/>
  <c r="P1976" i="1"/>
  <c r="T1976" i="1" s="1"/>
  <c r="V1976" i="1" s="1"/>
  <c r="P1977" i="1"/>
  <c r="T1977" i="1" s="1"/>
  <c r="V1977" i="1" s="1"/>
  <c r="P1978" i="1"/>
  <c r="T1978" i="1" s="1"/>
  <c r="V1978" i="1" s="1"/>
  <c r="P1979" i="1"/>
  <c r="T1979" i="1" s="1"/>
  <c r="V1979" i="1" s="1"/>
  <c r="P1980" i="1"/>
  <c r="T1980" i="1" s="1"/>
  <c r="V1980" i="1" s="1"/>
  <c r="P1981" i="1"/>
  <c r="T1981" i="1" s="1"/>
  <c r="V1981" i="1" s="1"/>
  <c r="P1982" i="1"/>
  <c r="T1982" i="1" s="1"/>
  <c r="V1982" i="1" s="1"/>
  <c r="P1983" i="1"/>
  <c r="T1983" i="1" s="1"/>
  <c r="V1983" i="1" s="1"/>
  <c r="P1984" i="1"/>
  <c r="T1984" i="1" s="1"/>
  <c r="V1984" i="1" s="1"/>
  <c r="P1985" i="1"/>
  <c r="T1985" i="1" s="1"/>
  <c r="V1985" i="1" s="1"/>
  <c r="P1986" i="1"/>
  <c r="T1986" i="1" s="1"/>
  <c r="V1986" i="1" s="1"/>
  <c r="P1987" i="1"/>
  <c r="T1987" i="1" s="1"/>
  <c r="V1987" i="1" s="1"/>
  <c r="P1988" i="1"/>
  <c r="T1988" i="1" s="1"/>
  <c r="V1988" i="1" s="1"/>
  <c r="P1989" i="1"/>
  <c r="T1989" i="1" s="1"/>
  <c r="V1989" i="1" s="1"/>
  <c r="P1990" i="1"/>
  <c r="T1990" i="1" s="1"/>
  <c r="V1990" i="1" s="1"/>
  <c r="P1991" i="1"/>
  <c r="T1991" i="1" s="1"/>
  <c r="V1991" i="1" s="1"/>
  <c r="P1992" i="1"/>
  <c r="T1992" i="1" s="1"/>
  <c r="V1992" i="1" s="1"/>
  <c r="P1993" i="1"/>
  <c r="T1993" i="1" s="1"/>
  <c r="V1993" i="1" s="1"/>
  <c r="P1994" i="1"/>
  <c r="T1994" i="1" s="1"/>
  <c r="V1994" i="1" s="1"/>
  <c r="P1995" i="1"/>
  <c r="T1995" i="1" s="1"/>
  <c r="V1995" i="1" s="1"/>
  <c r="P1996" i="1"/>
  <c r="T1996" i="1" s="1"/>
  <c r="V1996" i="1" s="1"/>
  <c r="P1997" i="1"/>
  <c r="T1997" i="1" s="1"/>
  <c r="V1997" i="1" s="1"/>
  <c r="P1998" i="1"/>
  <c r="T1998" i="1" s="1"/>
  <c r="V1998" i="1" s="1"/>
  <c r="P1999" i="1"/>
  <c r="T1999" i="1" s="1"/>
  <c r="V1999" i="1" s="1"/>
  <c r="P2000" i="1"/>
  <c r="T2000" i="1" s="1"/>
  <c r="V2000" i="1" s="1"/>
  <c r="P2001" i="1"/>
  <c r="T2001" i="1" s="1"/>
  <c r="V2001" i="1" s="1"/>
  <c r="P2002" i="1"/>
  <c r="T2002" i="1" s="1"/>
  <c r="V2002" i="1" s="1"/>
  <c r="P2003" i="1"/>
  <c r="T2003" i="1" s="1"/>
  <c r="V2003" i="1" s="1"/>
  <c r="P2004" i="1"/>
  <c r="T2004" i="1" s="1"/>
  <c r="V2004" i="1" s="1"/>
  <c r="P2005" i="1"/>
  <c r="T2005" i="1" s="1"/>
  <c r="V2005" i="1" s="1"/>
  <c r="P2006" i="1"/>
  <c r="T2006" i="1" s="1"/>
  <c r="V2006" i="1" s="1"/>
  <c r="P2007" i="1"/>
  <c r="T2007" i="1" s="1"/>
  <c r="V2007" i="1" s="1"/>
  <c r="P2008" i="1"/>
  <c r="T2008" i="1" s="1"/>
  <c r="V2008" i="1" s="1"/>
  <c r="P2009" i="1"/>
  <c r="T2009" i="1" s="1"/>
  <c r="V2009" i="1" s="1"/>
  <c r="P2010" i="1"/>
  <c r="T2010" i="1" s="1"/>
  <c r="P2011" i="1"/>
  <c r="T2011" i="1" s="1"/>
  <c r="V2011" i="1" s="1"/>
  <c r="P2012" i="1"/>
  <c r="T2012" i="1" s="1"/>
  <c r="V2012" i="1" s="1"/>
  <c r="P2013" i="1"/>
  <c r="T2013" i="1" s="1"/>
  <c r="V2013" i="1" s="1"/>
  <c r="P2014" i="1"/>
  <c r="T2014" i="1" s="1"/>
  <c r="V2014" i="1" s="1"/>
  <c r="P2015" i="1"/>
  <c r="T2015" i="1" s="1"/>
  <c r="V2015" i="1" s="1"/>
  <c r="P2016" i="1"/>
  <c r="T2016" i="1" s="1"/>
  <c r="V2016" i="1" s="1"/>
  <c r="P2017" i="1"/>
  <c r="T2017" i="1" s="1"/>
  <c r="V2017" i="1" s="1"/>
  <c r="P2018" i="1"/>
  <c r="T2018" i="1" s="1"/>
  <c r="V2018" i="1" s="1"/>
  <c r="P2019" i="1"/>
  <c r="T2019" i="1" s="1"/>
  <c r="V2019" i="1" s="1"/>
  <c r="P2020" i="1"/>
  <c r="T2020" i="1" s="1"/>
  <c r="V2020" i="1" s="1"/>
  <c r="P2021" i="1"/>
  <c r="T2021" i="1" s="1"/>
  <c r="V2021" i="1" s="1"/>
  <c r="P2022" i="1"/>
  <c r="T2022" i="1" s="1"/>
  <c r="V2022" i="1" s="1"/>
  <c r="P2023" i="1"/>
  <c r="T2023" i="1" s="1"/>
  <c r="V2023" i="1" s="1"/>
  <c r="P2024" i="1"/>
  <c r="T2024" i="1" s="1"/>
  <c r="V2024" i="1" s="1"/>
  <c r="P2025" i="1"/>
  <c r="T2025" i="1" s="1"/>
  <c r="V2025" i="1" s="1"/>
  <c r="P2026" i="1"/>
  <c r="T2026" i="1" s="1"/>
  <c r="V2026" i="1" s="1"/>
  <c r="P2027" i="1"/>
  <c r="T2027" i="1" s="1"/>
  <c r="V2027" i="1" s="1"/>
  <c r="P2028" i="1"/>
  <c r="T2028" i="1" s="1"/>
  <c r="V2028" i="1" s="1"/>
  <c r="P2029" i="1"/>
  <c r="T2029" i="1" s="1"/>
  <c r="V2029" i="1" s="1"/>
  <c r="P2030" i="1"/>
  <c r="T2030" i="1" s="1"/>
  <c r="V2030" i="1" s="1"/>
  <c r="P2031" i="1"/>
  <c r="T2031" i="1" s="1"/>
  <c r="V2031" i="1" s="1"/>
  <c r="P2032" i="1"/>
  <c r="T2032" i="1" s="1"/>
  <c r="V2032" i="1" s="1"/>
  <c r="P2033" i="1"/>
  <c r="T2033" i="1" s="1"/>
  <c r="V2033" i="1" s="1"/>
  <c r="P2034" i="1"/>
  <c r="T2034" i="1" s="1"/>
  <c r="V2034" i="1" s="1"/>
  <c r="P2035" i="1"/>
  <c r="T2035" i="1" s="1"/>
  <c r="V2035" i="1" s="1"/>
  <c r="P2036" i="1"/>
  <c r="T2036" i="1" s="1"/>
  <c r="V2036" i="1" s="1"/>
  <c r="P2037" i="1"/>
  <c r="T2037" i="1" s="1"/>
  <c r="V2037" i="1" s="1"/>
  <c r="P2038" i="1"/>
  <c r="T2038" i="1" s="1"/>
  <c r="V2038" i="1" s="1"/>
  <c r="P2039" i="1"/>
  <c r="T2039" i="1" s="1"/>
  <c r="V2039" i="1" s="1"/>
  <c r="P2040" i="1"/>
  <c r="T2040" i="1" s="1"/>
  <c r="V2040" i="1" s="1"/>
  <c r="P2041" i="1"/>
  <c r="T2041" i="1" s="1"/>
  <c r="V2041" i="1" s="1"/>
  <c r="P2042" i="1"/>
  <c r="T2042" i="1" s="1"/>
  <c r="V2042" i="1" s="1"/>
  <c r="P2043" i="1"/>
  <c r="T2043" i="1" s="1"/>
  <c r="V2043" i="1" s="1"/>
  <c r="P2044" i="1"/>
  <c r="T2044" i="1" s="1"/>
  <c r="V2044" i="1" s="1"/>
  <c r="P2045" i="1"/>
  <c r="T2045" i="1" s="1"/>
  <c r="V2045" i="1" s="1"/>
  <c r="P2046" i="1"/>
  <c r="T2046" i="1" s="1"/>
  <c r="V2046" i="1" s="1"/>
  <c r="P2047" i="1"/>
  <c r="T2047" i="1" s="1"/>
  <c r="V2047" i="1" s="1"/>
  <c r="P2048" i="1"/>
  <c r="T2048" i="1" s="1"/>
  <c r="V2048" i="1" s="1"/>
  <c r="P2049" i="1"/>
  <c r="T2049" i="1" s="1"/>
  <c r="V2049" i="1" s="1"/>
  <c r="P2050" i="1"/>
  <c r="T2050" i="1" s="1"/>
  <c r="V2050" i="1" s="1"/>
  <c r="P2051" i="1"/>
  <c r="T2051" i="1" s="1"/>
  <c r="V2051" i="1" s="1"/>
  <c r="P2052" i="1"/>
  <c r="T2052" i="1" s="1"/>
  <c r="V2052" i="1" s="1"/>
  <c r="P2053" i="1"/>
  <c r="T2053" i="1" s="1"/>
  <c r="V2053" i="1" s="1"/>
  <c r="P2054" i="1"/>
  <c r="T2054" i="1" s="1"/>
  <c r="V2054" i="1" s="1"/>
  <c r="P2055" i="1"/>
  <c r="T2055" i="1" s="1"/>
  <c r="V2055" i="1" s="1"/>
  <c r="P2056" i="1"/>
  <c r="T2056" i="1" s="1"/>
  <c r="V2056" i="1" s="1"/>
  <c r="P2057" i="1"/>
  <c r="T2057" i="1" s="1"/>
  <c r="V2057" i="1" s="1"/>
  <c r="P2058" i="1"/>
  <c r="T2058" i="1" s="1"/>
  <c r="V2058" i="1" s="1"/>
  <c r="P2059" i="1"/>
  <c r="T2059" i="1" s="1"/>
  <c r="V2059" i="1" s="1"/>
  <c r="P2060" i="1"/>
  <c r="T2060" i="1" s="1"/>
  <c r="V2060" i="1" s="1"/>
  <c r="P2061" i="1"/>
  <c r="T2061" i="1" s="1"/>
  <c r="V2061" i="1" s="1"/>
  <c r="P2062" i="1"/>
  <c r="T2062" i="1" s="1"/>
  <c r="V2062" i="1" s="1"/>
  <c r="P2063" i="1"/>
  <c r="T2063" i="1" s="1"/>
  <c r="V2063" i="1" s="1"/>
  <c r="P2064" i="1"/>
  <c r="T2064" i="1" s="1"/>
  <c r="V2064" i="1" s="1"/>
  <c r="P2065" i="1"/>
  <c r="T2065" i="1" s="1"/>
  <c r="V2065" i="1" s="1"/>
  <c r="P2066" i="1"/>
  <c r="T2066" i="1" s="1"/>
  <c r="V2066" i="1" s="1"/>
  <c r="P2067" i="1"/>
  <c r="T2067" i="1" s="1"/>
  <c r="V2067" i="1" s="1"/>
  <c r="P2068" i="1"/>
  <c r="T2068" i="1" s="1"/>
  <c r="V2068" i="1" s="1"/>
  <c r="P2069" i="1"/>
  <c r="T2069" i="1" s="1"/>
  <c r="V2069" i="1" s="1"/>
  <c r="P2070" i="1"/>
  <c r="T2070" i="1" s="1"/>
  <c r="V2070" i="1" s="1"/>
  <c r="P2071" i="1"/>
  <c r="T2071" i="1" s="1"/>
  <c r="V2071" i="1" s="1"/>
  <c r="P2072" i="1"/>
  <c r="T2072" i="1" s="1"/>
  <c r="V2072" i="1" s="1"/>
  <c r="P2073" i="1"/>
  <c r="T2073" i="1" s="1"/>
  <c r="V2073" i="1" s="1"/>
  <c r="P2074" i="1"/>
  <c r="T2074" i="1" s="1"/>
  <c r="V2074" i="1" s="1"/>
  <c r="P2075" i="1"/>
  <c r="T2075" i="1" s="1"/>
  <c r="V2075" i="1" s="1"/>
  <c r="P2076" i="1"/>
  <c r="T2076" i="1" s="1"/>
  <c r="V2076" i="1" s="1"/>
  <c r="P2077" i="1"/>
  <c r="T2077" i="1" s="1"/>
  <c r="V2077" i="1" s="1"/>
  <c r="P2078" i="1"/>
  <c r="T2078" i="1" s="1"/>
  <c r="V2078" i="1" s="1"/>
  <c r="P2079" i="1"/>
  <c r="T2079" i="1" s="1"/>
  <c r="V2079" i="1" s="1"/>
  <c r="P2080" i="1"/>
  <c r="T2080" i="1" s="1"/>
  <c r="V2080" i="1" s="1"/>
  <c r="P2081" i="1"/>
  <c r="T2081" i="1" s="1"/>
  <c r="V2081" i="1" s="1"/>
  <c r="P2082" i="1"/>
  <c r="T2082" i="1" s="1"/>
  <c r="V2082" i="1" s="1"/>
  <c r="P2083" i="1"/>
  <c r="T2083" i="1" s="1"/>
  <c r="V2083" i="1" s="1"/>
  <c r="P2084" i="1"/>
  <c r="T2084" i="1" s="1"/>
  <c r="V2084" i="1" s="1"/>
  <c r="P2085" i="1"/>
  <c r="T2085" i="1" s="1"/>
  <c r="V2085" i="1" s="1"/>
  <c r="P2086" i="1"/>
  <c r="T2086" i="1" s="1"/>
  <c r="V2086" i="1" s="1"/>
  <c r="P2087" i="1"/>
  <c r="T2087" i="1" s="1"/>
  <c r="V2087" i="1" s="1"/>
  <c r="P2088" i="1"/>
  <c r="T2088" i="1" s="1"/>
  <c r="V2088" i="1" s="1"/>
  <c r="P2089" i="1"/>
  <c r="T2089" i="1" s="1"/>
  <c r="V2089" i="1" s="1"/>
  <c r="P2090" i="1"/>
  <c r="T2090" i="1" s="1"/>
  <c r="V2090" i="1" s="1"/>
  <c r="P2091" i="1"/>
  <c r="T2091" i="1" s="1"/>
  <c r="V2091" i="1" s="1"/>
  <c r="P2092" i="1"/>
  <c r="T2092" i="1" s="1"/>
  <c r="V2092" i="1" s="1"/>
  <c r="P2093" i="1"/>
  <c r="T2093" i="1" s="1"/>
  <c r="V2093" i="1" s="1"/>
  <c r="P2094" i="1"/>
  <c r="T2094" i="1" s="1"/>
  <c r="V2094" i="1" s="1"/>
  <c r="P2095" i="1"/>
  <c r="T2095" i="1" s="1"/>
  <c r="V2095" i="1" s="1"/>
  <c r="P2096" i="1"/>
  <c r="T2096" i="1" s="1"/>
  <c r="V2096" i="1" s="1"/>
  <c r="P2097" i="1"/>
  <c r="T2097" i="1" s="1"/>
  <c r="V2097" i="1" s="1"/>
  <c r="P2098" i="1"/>
  <c r="T2098" i="1" s="1"/>
  <c r="V2098" i="1" s="1"/>
  <c r="P2099" i="1"/>
  <c r="T2099" i="1" s="1"/>
  <c r="V2099" i="1" s="1"/>
  <c r="P2100" i="1"/>
  <c r="T2100" i="1" s="1"/>
  <c r="V2100" i="1" s="1"/>
  <c r="P2101" i="1"/>
  <c r="T2101" i="1" s="1"/>
  <c r="V2101" i="1" s="1"/>
  <c r="P2102" i="1"/>
  <c r="T2102" i="1" s="1"/>
  <c r="V2102" i="1" s="1"/>
  <c r="P2103" i="1"/>
  <c r="T2103" i="1" s="1"/>
  <c r="V2103" i="1" s="1"/>
  <c r="P2104" i="1"/>
  <c r="T2104" i="1" s="1"/>
  <c r="V2104" i="1" s="1"/>
  <c r="P2105" i="1"/>
  <c r="T2105" i="1" s="1"/>
  <c r="V2105" i="1" s="1"/>
  <c r="P2106" i="1"/>
  <c r="T2106" i="1" s="1"/>
  <c r="V2106" i="1" s="1"/>
  <c r="P2107" i="1"/>
  <c r="T2107" i="1" s="1"/>
  <c r="V2107" i="1" s="1"/>
  <c r="P2108" i="1"/>
  <c r="T2108" i="1" s="1"/>
  <c r="V2108" i="1" s="1"/>
  <c r="P2109" i="1"/>
  <c r="T2109" i="1" s="1"/>
  <c r="V2109" i="1" s="1"/>
  <c r="P2110" i="1"/>
  <c r="T2110" i="1" s="1"/>
  <c r="V2110" i="1" s="1"/>
  <c r="P2111" i="1"/>
  <c r="T2111" i="1" s="1"/>
  <c r="V2111" i="1" s="1"/>
  <c r="P2112" i="1"/>
  <c r="T2112" i="1" s="1"/>
  <c r="V2112" i="1" s="1"/>
  <c r="P2113" i="1"/>
  <c r="T2113" i="1" s="1"/>
  <c r="V2113" i="1" s="1"/>
  <c r="P2114" i="1"/>
  <c r="T2114" i="1" s="1"/>
  <c r="V2114" i="1" s="1"/>
  <c r="P2115" i="1"/>
  <c r="T2115" i="1" s="1"/>
  <c r="V2115" i="1" s="1"/>
  <c r="P2116" i="1"/>
  <c r="T2116" i="1" s="1"/>
  <c r="V2116" i="1" s="1"/>
  <c r="P2117" i="1"/>
  <c r="T2117" i="1" s="1"/>
  <c r="V2117" i="1" s="1"/>
  <c r="P2118" i="1"/>
  <c r="T2118" i="1" s="1"/>
  <c r="V2118" i="1" s="1"/>
  <c r="P2119" i="1"/>
  <c r="T2119" i="1" s="1"/>
  <c r="V2119" i="1" s="1"/>
  <c r="P2120" i="1"/>
  <c r="T2120" i="1" s="1"/>
  <c r="V2120" i="1" s="1"/>
  <c r="P2121" i="1"/>
  <c r="T2121" i="1" s="1"/>
  <c r="V2121" i="1" s="1"/>
  <c r="P2122" i="1"/>
  <c r="T2122" i="1" s="1"/>
  <c r="V2122" i="1" s="1"/>
  <c r="P2123" i="1"/>
  <c r="T2123" i="1" s="1"/>
  <c r="V2123" i="1" s="1"/>
  <c r="P2124" i="1"/>
  <c r="T2124" i="1" s="1"/>
  <c r="V2124" i="1" s="1"/>
  <c r="P2125" i="1"/>
  <c r="T2125" i="1" s="1"/>
  <c r="V2125" i="1" s="1"/>
  <c r="P2126" i="1"/>
  <c r="T2126" i="1" s="1"/>
  <c r="V2126" i="1" s="1"/>
  <c r="P2127" i="1"/>
  <c r="T2127" i="1" s="1"/>
  <c r="V2127" i="1" s="1"/>
  <c r="P2128" i="1"/>
  <c r="T2128" i="1" s="1"/>
  <c r="V2128" i="1" s="1"/>
  <c r="P2129" i="1"/>
  <c r="T2129" i="1" s="1"/>
  <c r="V2129" i="1" s="1"/>
  <c r="P2130" i="1"/>
  <c r="T2130" i="1" s="1"/>
  <c r="V2130" i="1" s="1"/>
  <c r="P2131" i="1"/>
  <c r="T2131" i="1" s="1"/>
  <c r="V2131" i="1" s="1"/>
  <c r="P2132" i="1"/>
  <c r="T2132" i="1" s="1"/>
  <c r="V2132" i="1" s="1"/>
  <c r="P2133" i="1"/>
  <c r="T2133" i="1" s="1"/>
  <c r="V2133" i="1" s="1"/>
  <c r="P2134" i="1"/>
  <c r="T2134" i="1" s="1"/>
  <c r="V2134" i="1" s="1"/>
  <c r="P2135" i="1"/>
  <c r="T2135" i="1" s="1"/>
  <c r="V2135" i="1" s="1"/>
  <c r="P2136" i="1"/>
  <c r="T2136" i="1" s="1"/>
  <c r="V2136" i="1" s="1"/>
  <c r="P2137" i="1"/>
  <c r="T2137" i="1" s="1"/>
  <c r="V2137" i="1" s="1"/>
  <c r="P2138" i="1"/>
  <c r="T2138" i="1" s="1"/>
  <c r="V2138" i="1" s="1"/>
  <c r="P2139" i="1"/>
  <c r="T2139" i="1" s="1"/>
  <c r="V2139" i="1" s="1"/>
  <c r="P2140" i="1"/>
  <c r="T2140" i="1" s="1"/>
  <c r="V2140" i="1" s="1"/>
  <c r="P2141" i="1"/>
  <c r="T2141" i="1" s="1"/>
  <c r="V2141" i="1" s="1"/>
  <c r="P2142" i="1"/>
  <c r="T2142" i="1" s="1"/>
  <c r="V2142" i="1" s="1"/>
  <c r="P2143" i="1"/>
  <c r="T2143" i="1" s="1"/>
  <c r="V2143" i="1" s="1"/>
  <c r="P2144" i="1"/>
  <c r="T2144" i="1" s="1"/>
  <c r="V2144" i="1" s="1"/>
  <c r="P2145" i="1"/>
  <c r="T2145" i="1" s="1"/>
  <c r="V2145" i="1" s="1"/>
  <c r="P2146" i="1"/>
  <c r="T2146" i="1" s="1"/>
  <c r="V2146" i="1" s="1"/>
  <c r="P2147" i="1"/>
  <c r="T2147" i="1" s="1"/>
  <c r="V2147" i="1" s="1"/>
  <c r="P2148" i="1"/>
  <c r="T2148" i="1" s="1"/>
  <c r="V2148" i="1" s="1"/>
  <c r="P2149" i="1"/>
  <c r="T2149" i="1" s="1"/>
  <c r="V2149" i="1" s="1"/>
  <c r="P2150" i="1"/>
  <c r="T2150" i="1" s="1"/>
  <c r="V2150" i="1" s="1"/>
  <c r="P2151" i="1"/>
  <c r="T2151" i="1" s="1"/>
  <c r="V2151" i="1" s="1"/>
  <c r="P2152" i="1"/>
  <c r="T2152" i="1" s="1"/>
  <c r="V2152" i="1" s="1"/>
  <c r="P2153" i="1"/>
  <c r="T2153" i="1" s="1"/>
  <c r="V2153" i="1" s="1"/>
  <c r="P2154" i="1"/>
  <c r="T2154" i="1" s="1"/>
  <c r="V2154" i="1" s="1"/>
  <c r="P2155" i="1"/>
  <c r="T2155" i="1" s="1"/>
  <c r="V2155" i="1" s="1"/>
  <c r="P2156" i="1"/>
  <c r="T2156" i="1" s="1"/>
  <c r="V2156" i="1" s="1"/>
  <c r="P2157" i="1"/>
  <c r="T2157" i="1" s="1"/>
  <c r="V2157" i="1" s="1"/>
  <c r="P2158" i="1"/>
  <c r="T2158" i="1" s="1"/>
  <c r="V2158" i="1" s="1"/>
  <c r="P2159" i="1"/>
  <c r="T2159" i="1" s="1"/>
  <c r="V2159" i="1" s="1"/>
  <c r="P2160" i="1"/>
  <c r="T2160" i="1" s="1"/>
  <c r="V2160" i="1" s="1"/>
  <c r="P2161" i="1"/>
  <c r="T2161" i="1" s="1"/>
  <c r="V2161" i="1" s="1"/>
  <c r="P2162" i="1"/>
  <c r="T2162" i="1" s="1"/>
  <c r="V2162" i="1" s="1"/>
  <c r="P2163" i="1"/>
  <c r="T2163" i="1" s="1"/>
  <c r="V2163" i="1" s="1"/>
  <c r="P2164" i="1"/>
  <c r="T2164" i="1" s="1"/>
  <c r="V2164" i="1" s="1"/>
  <c r="P2165" i="1"/>
  <c r="T2165" i="1" s="1"/>
  <c r="V2165" i="1" s="1"/>
  <c r="P2166" i="1"/>
  <c r="T2166" i="1" s="1"/>
  <c r="V2166" i="1" s="1"/>
  <c r="P2167" i="1"/>
  <c r="T2167" i="1" s="1"/>
  <c r="V2167" i="1" s="1"/>
  <c r="P2168" i="1"/>
  <c r="T2168" i="1" s="1"/>
  <c r="V2168" i="1" s="1"/>
  <c r="P2169" i="1"/>
  <c r="T2169" i="1" s="1"/>
  <c r="V2169" i="1" s="1"/>
  <c r="P2170" i="1"/>
  <c r="T2170" i="1" s="1"/>
  <c r="V2170" i="1" s="1"/>
  <c r="P2171" i="1"/>
  <c r="T2171" i="1" s="1"/>
  <c r="V2171" i="1" s="1"/>
  <c r="P2172" i="1"/>
  <c r="T2172" i="1" s="1"/>
  <c r="V2172" i="1" s="1"/>
  <c r="P2173" i="1"/>
  <c r="T2173" i="1" s="1"/>
  <c r="V2173" i="1" s="1"/>
  <c r="P2174" i="1"/>
  <c r="T2174" i="1" s="1"/>
  <c r="V2174" i="1" s="1"/>
  <c r="P2175" i="1"/>
  <c r="T2175" i="1" s="1"/>
  <c r="V2175" i="1" s="1"/>
  <c r="P2176" i="1"/>
  <c r="T2176" i="1" s="1"/>
  <c r="V2176" i="1" s="1"/>
  <c r="P2177" i="1"/>
  <c r="T2177" i="1" s="1"/>
  <c r="V2177" i="1" s="1"/>
  <c r="P2178" i="1"/>
  <c r="T2178" i="1" s="1"/>
  <c r="V2178" i="1" s="1"/>
  <c r="P2179" i="1"/>
  <c r="T2179" i="1" s="1"/>
  <c r="V2179" i="1" s="1"/>
  <c r="P2180" i="1"/>
  <c r="T2180" i="1" s="1"/>
  <c r="V2180" i="1" s="1"/>
  <c r="P2181" i="1"/>
  <c r="T2181" i="1" s="1"/>
  <c r="V2181" i="1" s="1"/>
  <c r="P2182" i="1"/>
  <c r="T2182" i="1" s="1"/>
  <c r="V2182" i="1" s="1"/>
  <c r="P2183" i="1"/>
  <c r="T2183" i="1" s="1"/>
  <c r="V2183" i="1" s="1"/>
  <c r="P2184" i="1"/>
  <c r="T2184" i="1" s="1"/>
  <c r="V2184" i="1" s="1"/>
  <c r="P2185" i="1"/>
  <c r="T2185" i="1" s="1"/>
  <c r="V2185" i="1" s="1"/>
  <c r="P2186" i="1"/>
  <c r="T2186" i="1" s="1"/>
  <c r="V2186" i="1" s="1"/>
  <c r="P2187" i="1"/>
  <c r="T2187" i="1" s="1"/>
  <c r="V2187" i="1" s="1"/>
  <c r="P2188" i="1"/>
  <c r="T2188" i="1" s="1"/>
  <c r="V2188" i="1" s="1"/>
  <c r="P2189" i="1"/>
  <c r="T2189" i="1" s="1"/>
  <c r="V2189" i="1" s="1"/>
  <c r="P2190" i="1"/>
  <c r="T2190" i="1" s="1"/>
  <c r="V2190" i="1" s="1"/>
  <c r="P2191" i="1"/>
  <c r="T2191" i="1" s="1"/>
  <c r="V2191" i="1" s="1"/>
  <c r="P2192" i="1"/>
  <c r="T2192" i="1" s="1"/>
  <c r="V2192" i="1" s="1"/>
  <c r="P2193" i="1"/>
  <c r="T2193" i="1" s="1"/>
  <c r="V2193" i="1" s="1"/>
  <c r="P2194" i="1"/>
  <c r="T2194" i="1" s="1"/>
  <c r="V2194" i="1" s="1"/>
  <c r="P2195" i="1"/>
  <c r="T2195" i="1" s="1"/>
  <c r="V2195" i="1" s="1"/>
  <c r="P2196" i="1"/>
  <c r="T2196" i="1" s="1"/>
  <c r="V2196" i="1" s="1"/>
  <c r="P2197" i="1"/>
  <c r="T2197" i="1" s="1"/>
  <c r="V2197" i="1" s="1"/>
  <c r="P2198" i="1"/>
  <c r="T2198" i="1" s="1"/>
  <c r="V2198" i="1" s="1"/>
  <c r="P2199" i="1"/>
  <c r="T2199" i="1" s="1"/>
  <c r="V2199" i="1" s="1"/>
  <c r="P2200" i="1"/>
  <c r="T2200" i="1" s="1"/>
  <c r="V2200" i="1" s="1"/>
  <c r="P2201" i="1"/>
  <c r="T2201" i="1" s="1"/>
  <c r="V2201" i="1" s="1"/>
  <c r="P2202" i="1"/>
  <c r="T2202" i="1" s="1"/>
  <c r="V2202" i="1" s="1"/>
  <c r="P2203" i="1"/>
  <c r="T2203" i="1" s="1"/>
  <c r="V2203" i="1" s="1"/>
  <c r="P2204" i="1"/>
  <c r="T2204" i="1" s="1"/>
  <c r="V2204" i="1" s="1"/>
  <c r="P2205" i="1"/>
  <c r="T2205" i="1" s="1"/>
  <c r="V2205" i="1" s="1"/>
  <c r="P2206" i="1"/>
  <c r="T2206" i="1" s="1"/>
  <c r="V2206" i="1" s="1"/>
  <c r="P2207" i="1"/>
  <c r="T2207" i="1" s="1"/>
  <c r="V2207" i="1" s="1"/>
  <c r="P2208" i="1"/>
  <c r="T2208" i="1" s="1"/>
  <c r="V2208" i="1" s="1"/>
  <c r="P2209" i="1"/>
  <c r="T2209" i="1" s="1"/>
  <c r="V2209" i="1" s="1"/>
  <c r="P2210" i="1"/>
  <c r="T2210" i="1" s="1"/>
  <c r="V2210" i="1" s="1"/>
  <c r="P2211" i="1"/>
  <c r="T2211" i="1" s="1"/>
  <c r="V2211" i="1" s="1"/>
  <c r="P2212" i="1"/>
  <c r="T2212" i="1" s="1"/>
  <c r="V2212" i="1" s="1"/>
  <c r="P2213" i="1"/>
  <c r="T2213" i="1" s="1"/>
  <c r="V2213" i="1" s="1"/>
  <c r="P2214" i="1"/>
  <c r="T2214" i="1" s="1"/>
  <c r="V2214" i="1" s="1"/>
  <c r="P2215" i="1"/>
  <c r="T2215" i="1" s="1"/>
  <c r="V2215" i="1" s="1"/>
  <c r="P2216" i="1"/>
  <c r="T2216" i="1" s="1"/>
  <c r="V2216" i="1" s="1"/>
  <c r="P2217" i="1"/>
  <c r="T2217" i="1" s="1"/>
  <c r="V2217" i="1" s="1"/>
  <c r="P2218" i="1"/>
  <c r="T2218" i="1" s="1"/>
  <c r="V2218" i="1" s="1"/>
  <c r="P2219" i="1"/>
  <c r="T2219" i="1" s="1"/>
  <c r="V2219" i="1" s="1"/>
  <c r="P2220" i="1"/>
  <c r="T2220" i="1" s="1"/>
  <c r="V2220" i="1" s="1"/>
  <c r="P2221" i="1"/>
  <c r="T2221" i="1" s="1"/>
  <c r="V2221" i="1" s="1"/>
  <c r="P2222" i="1"/>
  <c r="T2222" i="1" s="1"/>
  <c r="V2222" i="1" s="1"/>
  <c r="P2223" i="1"/>
  <c r="T2223" i="1" s="1"/>
  <c r="V2223" i="1" s="1"/>
  <c r="P2224" i="1"/>
  <c r="T2224" i="1" s="1"/>
  <c r="V2224" i="1" s="1"/>
  <c r="P2225" i="1"/>
  <c r="T2225" i="1" s="1"/>
  <c r="V2225" i="1" s="1"/>
  <c r="P2226" i="1"/>
  <c r="T2226" i="1" s="1"/>
  <c r="V2226" i="1" s="1"/>
  <c r="P2227" i="1"/>
  <c r="T2227" i="1" s="1"/>
  <c r="V2227" i="1" s="1"/>
  <c r="P2228" i="1"/>
  <c r="T2228" i="1" s="1"/>
  <c r="V2228" i="1" s="1"/>
  <c r="P2229" i="1"/>
  <c r="T2229" i="1" s="1"/>
  <c r="V2229" i="1" s="1"/>
  <c r="P2230" i="1"/>
  <c r="T2230" i="1" s="1"/>
  <c r="V2230" i="1" s="1"/>
  <c r="P2231" i="1"/>
  <c r="T2231" i="1" s="1"/>
  <c r="V2231" i="1" s="1"/>
  <c r="P2232" i="1"/>
  <c r="T2232" i="1" s="1"/>
  <c r="V2232" i="1" s="1"/>
  <c r="P2233" i="1"/>
  <c r="T2233" i="1" s="1"/>
  <c r="V2233" i="1" s="1"/>
  <c r="P2234" i="1"/>
  <c r="T2234" i="1" s="1"/>
  <c r="V2234" i="1" s="1"/>
  <c r="P2235" i="1"/>
  <c r="T2235" i="1" s="1"/>
  <c r="V2235" i="1" s="1"/>
  <c r="P2236" i="1"/>
  <c r="T2236" i="1" s="1"/>
  <c r="V2236" i="1" s="1"/>
  <c r="P2237" i="1"/>
  <c r="T2237" i="1" s="1"/>
  <c r="V2237" i="1" s="1"/>
  <c r="P2238" i="1"/>
  <c r="T2238" i="1" s="1"/>
  <c r="V2238" i="1" s="1"/>
  <c r="P2239" i="1"/>
  <c r="T2239" i="1" s="1"/>
  <c r="V2239" i="1" s="1"/>
  <c r="P2240" i="1"/>
  <c r="T2240" i="1" s="1"/>
  <c r="V2240" i="1" s="1"/>
  <c r="P2241" i="1"/>
  <c r="T2241" i="1" s="1"/>
  <c r="V2241" i="1" s="1"/>
  <c r="P2242" i="1"/>
  <c r="T2242" i="1" s="1"/>
  <c r="V2242" i="1" s="1"/>
  <c r="P2243" i="1"/>
  <c r="T2243" i="1" s="1"/>
  <c r="V2243" i="1" s="1"/>
  <c r="P2244" i="1"/>
  <c r="T2244" i="1" s="1"/>
  <c r="V2244" i="1" s="1"/>
  <c r="P2245" i="1"/>
  <c r="T2245" i="1" s="1"/>
  <c r="V2245" i="1" s="1"/>
  <c r="P2246" i="1"/>
  <c r="T2246" i="1" s="1"/>
  <c r="V2246" i="1" s="1"/>
  <c r="P2247" i="1"/>
  <c r="T2247" i="1" s="1"/>
  <c r="V2247" i="1" s="1"/>
  <c r="P2248" i="1"/>
  <c r="T2248" i="1" s="1"/>
  <c r="V2248" i="1" s="1"/>
  <c r="P2249" i="1"/>
  <c r="T2249" i="1" s="1"/>
  <c r="V2249" i="1" s="1"/>
  <c r="P2250" i="1"/>
  <c r="T2250" i="1" s="1"/>
  <c r="V2250" i="1" s="1"/>
  <c r="P2251" i="1"/>
  <c r="T2251" i="1" s="1"/>
  <c r="V2251" i="1" s="1"/>
  <c r="P2252" i="1"/>
  <c r="T2252" i="1" s="1"/>
  <c r="V2252" i="1" s="1"/>
  <c r="P2253" i="1"/>
  <c r="T2253" i="1" s="1"/>
  <c r="V2253" i="1" s="1"/>
  <c r="P2254" i="1"/>
  <c r="T2254" i="1" s="1"/>
  <c r="V2254" i="1" s="1"/>
  <c r="P2255" i="1"/>
  <c r="T2255" i="1" s="1"/>
  <c r="V2255" i="1" s="1"/>
  <c r="P2256" i="1"/>
  <c r="T2256" i="1" s="1"/>
  <c r="V2256" i="1" s="1"/>
  <c r="P2257" i="1"/>
  <c r="T2257" i="1" s="1"/>
  <c r="V2257" i="1" s="1"/>
  <c r="P2258" i="1"/>
  <c r="T2258" i="1" s="1"/>
  <c r="V2258" i="1" s="1"/>
  <c r="P2259" i="1"/>
  <c r="T2259" i="1" s="1"/>
  <c r="V2259" i="1" s="1"/>
  <c r="P2260" i="1"/>
  <c r="T2260" i="1" s="1"/>
  <c r="V2260" i="1" s="1"/>
  <c r="P2261" i="1"/>
  <c r="T2261" i="1" s="1"/>
  <c r="V2261" i="1" s="1"/>
  <c r="P2262" i="1"/>
  <c r="T2262" i="1" s="1"/>
  <c r="V2262" i="1" s="1"/>
  <c r="P2263" i="1"/>
  <c r="T2263" i="1" s="1"/>
  <c r="V2263" i="1" s="1"/>
  <c r="P2264" i="1"/>
  <c r="T2264" i="1" s="1"/>
  <c r="V2264" i="1" s="1"/>
  <c r="P2265" i="1"/>
  <c r="T2265" i="1" s="1"/>
  <c r="V2265" i="1" s="1"/>
  <c r="P2266" i="1"/>
  <c r="T2266" i="1" s="1"/>
  <c r="V2266" i="1" s="1"/>
  <c r="P2267" i="1"/>
  <c r="T2267" i="1" s="1"/>
  <c r="V2267" i="1" s="1"/>
  <c r="P2268" i="1"/>
  <c r="T2268" i="1" s="1"/>
  <c r="V2268" i="1" s="1"/>
  <c r="P2269" i="1"/>
  <c r="T2269" i="1" s="1"/>
  <c r="V2269" i="1" s="1"/>
  <c r="P2270" i="1"/>
  <c r="T2270" i="1" s="1"/>
  <c r="V2270" i="1" s="1"/>
  <c r="P2271" i="1"/>
  <c r="T2271" i="1" s="1"/>
  <c r="V2271" i="1" s="1"/>
  <c r="P2272" i="1"/>
  <c r="T2272" i="1" s="1"/>
  <c r="V2272" i="1" s="1"/>
  <c r="P2273" i="1"/>
  <c r="T2273" i="1" s="1"/>
  <c r="V2273" i="1" s="1"/>
  <c r="P2274" i="1"/>
  <c r="T2274" i="1" s="1"/>
  <c r="V2274" i="1" s="1"/>
  <c r="P2275" i="1"/>
  <c r="T2275" i="1" s="1"/>
  <c r="V2275" i="1" s="1"/>
  <c r="P2276" i="1"/>
  <c r="T2276" i="1" s="1"/>
  <c r="V2276" i="1" s="1"/>
  <c r="P2277" i="1"/>
  <c r="T2277" i="1" s="1"/>
  <c r="V2277" i="1" s="1"/>
  <c r="P2278" i="1"/>
  <c r="T2278" i="1" s="1"/>
  <c r="V2278" i="1" s="1"/>
  <c r="P2279" i="1"/>
  <c r="T2279" i="1" s="1"/>
  <c r="V2279" i="1" s="1"/>
  <c r="P2280" i="1"/>
  <c r="T2280" i="1" s="1"/>
  <c r="V2280" i="1" s="1"/>
  <c r="P2281" i="1"/>
  <c r="T2281" i="1" s="1"/>
  <c r="V2281" i="1" s="1"/>
  <c r="P2282" i="1"/>
  <c r="T2282" i="1" s="1"/>
  <c r="V2282" i="1" s="1"/>
  <c r="P2283" i="1"/>
  <c r="T2283" i="1" s="1"/>
  <c r="V2283" i="1" s="1"/>
  <c r="P2284" i="1"/>
  <c r="T2284" i="1" s="1"/>
  <c r="V2284" i="1" s="1"/>
  <c r="P2285" i="1"/>
  <c r="T2285" i="1" s="1"/>
  <c r="V2285" i="1" s="1"/>
  <c r="P2286" i="1"/>
  <c r="T2286" i="1" s="1"/>
  <c r="V2286" i="1" s="1"/>
  <c r="P2287" i="1"/>
  <c r="T2287" i="1" s="1"/>
  <c r="V2287" i="1" s="1"/>
  <c r="P2288" i="1"/>
  <c r="T2288" i="1" s="1"/>
  <c r="V2288" i="1" s="1"/>
  <c r="P2289" i="1"/>
  <c r="T2289" i="1" s="1"/>
  <c r="V2289" i="1" s="1"/>
  <c r="P2290" i="1"/>
  <c r="T2290" i="1" s="1"/>
  <c r="V2290" i="1" s="1"/>
  <c r="P2291" i="1"/>
  <c r="T2291" i="1" s="1"/>
  <c r="V2291" i="1" s="1"/>
  <c r="P2292" i="1"/>
  <c r="T2292" i="1" s="1"/>
  <c r="V2292" i="1" s="1"/>
  <c r="P2293" i="1"/>
  <c r="T2293" i="1" s="1"/>
  <c r="V2293" i="1" s="1"/>
  <c r="P2294" i="1"/>
  <c r="T2294" i="1" s="1"/>
  <c r="V2294" i="1" s="1"/>
  <c r="P2295" i="1"/>
  <c r="T2295" i="1" s="1"/>
  <c r="V2295" i="1" s="1"/>
  <c r="P2296" i="1"/>
  <c r="T2296" i="1" s="1"/>
  <c r="V2296" i="1" s="1"/>
  <c r="P2297" i="1"/>
  <c r="T2297" i="1" s="1"/>
  <c r="V2297" i="1" s="1"/>
  <c r="P2298" i="1"/>
  <c r="T2298" i="1" s="1"/>
  <c r="V2298" i="1" s="1"/>
  <c r="P2299" i="1"/>
  <c r="T2299" i="1" s="1"/>
  <c r="V2299" i="1" s="1"/>
  <c r="P2300" i="1"/>
  <c r="T2300" i="1" s="1"/>
  <c r="V2300" i="1" s="1"/>
  <c r="P2301" i="1"/>
  <c r="T2301" i="1" s="1"/>
  <c r="V2301" i="1" s="1"/>
  <c r="P2302" i="1"/>
  <c r="T2302" i="1" s="1"/>
  <c r="V2302" i="1" s="1"/>
  <c r="P2303" i="1"/>
  <c r="T2303" i="1" s="1"/>
  <c r="V2303" i="1" s="1"/>
  <c r="P2304" i="1"/>
  <c r="T2304" i="1" s="1"/>
  <c r="V2304" i="1" s="1"/>
  <c r="P2305" i="1"/>
  <c r="T2305" i="1" s="1"/>
  <c r="V2305" i="1" s="1"/>
  <c r="P2306" i="1"/>
  <c r="T2306" i="1" s="1"/>
  <c r="V2306" i="1" s="1"/>
  <c r="P2307" i="1"/>
  <c r="T2307" i="1" s="1"/>
  <c r="V2307" i="1" s="1"/>
  <c r="P2308" i="1"/>
  <c r="T2308" i="1" s="1"/>
  <c r="V2308" i="1" s="1"/>
  <c r="P2309" i="1"/>
  <c r="T2309" i="1" s="1"/>
  <c r="V2309" i="1" s="1"/>
  <c r="P2310" i="1"/>
  <c r="T2310" i="1" s="1"/>
  <c r="V2310" i="1" s="1"/>
  <c r="P2311" i="1"/>
  <c r="T2311" i="1" s="1"/>
  <c r="V2311" i="1" s="1"/>
  <c r="P2312" i="1"/>
  <c r="T2312" i="1" s="1"/>
  <c r="V2312" i="1" s="1"/>
  <c r="P2313" i="1"/>
  <c r="T2313" i="1" s="1"/>
  <c r="V2313" i="1" s="1"/>
  <c r="P2314" i="1"/>
  <c r="T2314" i="1" s="1"/>
  <c r="V2314" i="1" s="1"/>
  <c r="P2315" i="1"/>
  <c r="T2315" i="1" s="1"/>
  <c r="V2315" i="1" s="1"/>
  <c r="P2316" i="1"/>
  <c r="T2316" i="1" s="1"/>
  <c r="V2316" i="1" s="1"/>
  <c r="P2317" i="1"/>
  <c r="T2317" i="1" s="1"/>
  <c r="V2317" i="1" s="1"/>
  <c r="P2318" i="1"/>
  <c r="T2318" i="1" s="1"/>
  <c r="V2318" i="1" s="1"/>
  <c r="P2319" i="1"/>
  <c r="T2319" i="1" s="1"/>
  <c r="V2319" i="1" s="1"/>
  <c r="P2320" i="1"/>
  <c r="T2320" i="1" s="1"/>
  <c r="V2320" i="1" s="1"/>
  <c r="P2321" i="1"/>
  <c r="T2321" i="1" s="1"/>
  <c r="V2321" i="1" s="1"/>
  <c r="P2322" i="1"/>
  <c r="T2322" i="1" s="1"/>
  <c r="V2322" i="1" s="1"/>
  <c r="P2323" i="1"/>
  <c r="T2323" i="1" s="1"/>
  <c r="V2323" i="1" s="1"/>
  <c r="P2324" i="1"/>
  <c r="T2324" i="1" s="1"/>
  <c r="V2324" i="1" s="1"/>
  <c r="P2325" i="1"/>
  <c r="T2325" i="1" s="1"/>
  <c r="V2325" i="1" s="1"/>
  <c r="P2326" i="1"/>
  <c r="T2326" i="1" s="1"/>
  <c r="V2326" i="1" s="1"/>
  <c r="P2327" i="1"/>
  <c r="T2327" i="1" s="1"/>
  <c r="V2327" i="1" s="1"/>
  <c r="P2328" i="1"/>
  <c r="T2328" i="1" s="1"/>
  <c r="V2328" i="1" s="1"/>
  <c r="P2329" i="1"/>
  <c r="T2329" i="1" s="1"/>
  <c r="V2329" i="1" s="1"/>
  <c r="P2330" i="1"/>
  <c r="T2330" i="1" s="1"/>
  <c r="V2330" i="1" s="1"/>
  <c r="P2331" i="1"/>
  <c r="T2331" i="1" s="1"/>
  <c r="V2331" i="1" s="1"/>
  <c r="P2332" i="1"/>
  <c r="T2332" i="1" s="1"/>
  <c r="V2332" i="1" s="1"/>
  <c r="P2333" i="1"/>
  <c r="T2333" i="1" s="1"/>
  <c r="V2333" i="1" s="1"/>
  <c r="P2334" i="1"/>
  <c r="T2334" i="1" s="1"/>
  <c r="V2334" i="1" s="1"/>
  <c r="P2335" i="1"/>
  <c r="T2335" i="1" s="1"/>
  <c r="V2335" i="1" s="1"/>
  <c r="P2336" i="1"/>
  <c r="T2336" i="1" s="1"/>
  <c r="V2336" i="1" s="1"/>
  <c r="P2337" i="1"/>
  <c r="T2337" i="1" s="1"/>
  <c r="V2337" i="1" s="1"/>
  <c r="P2338" i="1"/>
  <c r="T2338" i="1" s="1"/>
  <c r="V2338" i="1" s="1"/>
  <c r="P2339" i="1"/>
  <c r="T2339" i="1" s="1"/>
  <c r="V2339" i="1" s="1"/>
  <c r="P2340" i="1"/>
  <c r="T2340" i="1" s="1"/>
  <c r="V2340" i="1" s="1"/>
  <c r="P2341" i="1"/>
  <c r="T2341" i="1" s="1"/>
  <c r="V2341" i="1" s="1"/>
  <c r="P2342" i="1"/>
  <c r="T2342" i="1" s="1"/>
  <c r="V2342" i="1" s="1"/>
  <c r="P2343" i="1"/>
  <c r="T2343" i="1" s="1"/>
  <c r="V2343" i="1" s="1"/>
  <c r="P2344" i="1"/>
  <c r="T2344" i="1" s="1"/>
  <c r="V2344" i="1" s="1"/>
  <c r="P2345" i="1"/>
  <c r="T2345" i="1" s="1"/>
  <c r="V2345" i="1" s="1"/>
  <c r="P2346" i="1"/>
  <c r="T2346" i="1" s="1"/>
  <c r="V2346" i="1" s="1"/>
  <c r="P2347" i="1"/>
  <c r="T2347" i="1" s="1"/>
  <c r="V2347" i="1" s="1"/>
  <c r="P2348" i="1"/>
  <c r="T2348" i="1" s="1"/>
  <c r="V2348" i="1" s="1"/>
  <c r="P2349" i="1"/>
  <c r="T2349" i="1" s="1"/>
  <c r="V2349" i="1" s="1"/>
  <c r="P2350" i="1"/>
  <c r="T2350" i="1" s="1"/>
  <c r="V2350" i="1" s="1"/>
  <c r="P2351" i="1"/>
  <c r="T2351" i="1" s="1"/>
  <c r="V2351" i="1" s="1"/>
  <c r="P2352" i="1"/>
  <c r="T2352" i="1" s="1"/>
  <c r="V2352" i="1" s="1"/>
  <c r="P2353" i="1"/>
  <c r="T2353" i="1" s="1"/>
  <c r="V2353" i="1" s="1"/>
  <c r="P2354" i="1"/>
  <c r="T2354" i="1" s="1"/>
  <c r="V2354" i="1" s="1"/>
  <c r="P2355" i="1"/>
  <c r="T2355" i="1" s="1"/>
  <c r="V2355" i="1" s="1"/>
  <c r="P2356" i="1"/>
  <c r="T2356" i="1" s="1"/>
  <c r="V2356" i="1" s="1"/>
  <c r="P2357" i="1"/>
  <c r="T2357" i="1" s="1"/>
  <c r="V2357" i="1" s="1"/>
  <c r="P2358" i="1"/>
  <c r="T2358" i="1" s="1"/>
  <c r="V2358" i="1" s="1"/>
  <c r="P2359" i="1"/>
  <c r="T2359" i="1" s="1"/>
  <c r="V2359" i="1" s="1"/>
  <c r="P2360" i="1"/>
  <c r="T2360" i="1" s="1"/>
  <c r="V2360" i="1" s="1"/>
  <c r="P2361" i="1"/>
  <c r="T2361" i="1" s="1"/>
  <c r="V2361" i="1" s="1"/>
  <c r="P2362" i="1"/>
  <c r="T2362" i="1" s="1"/>
  <c r="V2362" i="1" s="1"/>
  <c r="P2363" i="1"/>
  <c r="T2363" i="1" s="1"/>
  <c r="V2363" i="1" s="1"/>
  <c r="P2364" i="1"/>
  <c r="T2364" i="1" s="1"/>
  <c r="V2364" i="1" s="1"/>
  <c r="P2365" i="1"/>
  <c r="T2365" i="1" s="1"/>
  <c r="V2365" i="1" s="1"/>
  <c r="P2366" i="1"/>
  <c r="T2366" i="1" s="1"/>
  <c r="V2366" i="1" s="1"/>
  <c r="P2367" i="1"/>
  <c r="T2367" i="1" s="1"/>
  <c r="V2367" i="1" s="1"/>
  <c r="P2368" i="1"/>
  <c r="T2368" i="1" s="1"/>
  <c r="V2368" i="1" s="1"/>
  <c r="P2369" i="1"/>
  <c r="T2369" i="1" s="1"/>
  <c r="V2369" i="1" s="1"/>
  <c r="P2370" i="1"/>
  <c r="T2370" i="1" s="1"/>
  <c r="V2370" i="1" s="1"/>
  <c r="P2371" i="1"/>
  <c r="T2371" i="1" s="1"/>
  <c r="V2371" i="1" s="1"/>
  <c r="P2372" i="1"/>
  <c r="T2372" i="1" s="1"/>
  <c r="V2372" i="1" s="1"/>
  <c r="P2373" i="1"/>
  <c r="T2373" i="1" s="1"/>
  <c r="V2373" i="1" s="1"/>
  <c r="P2374" i="1"/>
  <c r="T2374" i="1" s="1"/>
  <c r="V2374" i="1" s="1"/>
  <c r="P2375" i="1"/>
  <c r="T2375" i="1" s="1"/>
  <c r="V2375" i="1" s="1"/>
  <c r="P2376" i="1"/>
  <c r="T2376" i="1" s="1"/>
  <c r="V2376" i="1" s="1"/>
  <c r="P2377" i="1"/>
  <c r="T2377" i="1" s="1"/>
  <c r="V2377" i="1" s="1"/>
  <c r="P2378" i="1"/>
  <c r="T2378" i="1" s="1"/>
  <c r="V2378" i="1" s="1"/>
  <c r="P2379" i="1"/>
  <c r="T2379" i="1" s="1"/>
  <c r="V2379" i="1" s="1"/>
  <c r="P2380" i="1"/>
  <c r="T2380" i="1" s="1"/>
  <c r="V2380" i="1" s="1"/>
  <c r="P2381" i="1"/>
  <c r="T2381" i="1" s="1"/>
  <c r="V2381" i="1" s="1"/>
  <c r="P2382" i="1"/>
  <c r="T2382" i="1" s="1"/>
  <c r="V2382" i="1" s="1"/>
  <c r="P2383" i="1"/>
  <c r="T2383" i="1" s="1"/>
  <c r="V2383" i="1" s="1"/>
  <c r="P2384" i="1"/>
  <c r="T2384" i="1" s="1"/>
  <c r="V2384" i="1" s="1"/>
  <c r="P2385" i="1"/>
  <c r="T2385" i="1" s="1"/>
  <c r="V2385" i="1" s="1"/>
  <c r="P2386" i="1"/>
  <c r="T2386" i="1" s="1"/>
  <c r="V2386" i="1" s="1"/>
  <c r="P2387" i="1"/>
  <c r="T2387" i="1" s="1"/>
  <c r="V2387" i="1" s="1"/>
  <c r="P2388" i="1"/>
  <c r="T2388" i="1" s="1"/>
  <c r="V2388" i="1" s="1"/>
  <c r="P2389" i="1"/>
  <c r="T2389" i="1" s="1"/>
  <c r="V2389" i="1" s="1"/>
  <c r="P2390" i="1"/>
  <c r="T2390" i="1" s="1"/>
  <c r="V2390" i="1" s="1"/>
  <c r="P2391" i="1"/>
  <c r="T2391" i="1" s="1"/>
  <c r="V2391" i="1" s="1"/>
  <c r="P2392" i="1"/>
  <c r="T2392" i="1" s="1"/>
  <c r="V2392" i="1" s="1"/>
  <c r="P2393" i="1"/>
  <c r="T2393" i="1" s="1"/>
  <c r="V2393" i="1" s="1"/>
  <c r="P2394" i="1"/>
  <c r="T2394" i="1" s="1"/>
  <c r="V2394" i="1" s="1"/>
  <c r="P2395" i="1"/>
  <c r="T2395" i="1" s="1"/>
  <c r="V2395" i="1" s="1"/>
  <c r="P2396" i="1"/>
  <c r="T2396" i="1" s="1"/>
  <c r="V2396" i="1" s="1"/>
  <c r="P2397" i="1"/>
  <c r="T2397" i="1" s="1"/>
  <c r="V2397" i="1" s="1"/>
  <c r="P2398" i="1"/>
  <c r="T2398" i="1" s="1"/>
  <c r="V2398" i="1" s="1"/>
  <c r="P2399" i="1"/>
  <c r="T2399" i="1" s="1"/>
  <c r="V2399" i="1" s="1"/>
  <c r="P2400" i="1"/>
  <c r="T2400" i="1" s="1"/>
  <c r="V2400" i="1" s="1"/>
  <c r="P2401" i="1"/>
  <c r="T2401" i="1" s="1"/>
  <c r="V2401" i="1" s="1"/>
  <c r="P2402" i="1"/>
  <c r="T2402" i="1" s="1"/>
  <c r="V2402" i="1" s="1"/>
  <c r="P2403" i="1"/>
  <c r="T2403" i="1" s="1"/>
  <c r="V2403" i="1" s="1"/>
  <c r="P2404" i="1"/>
  <c r="T2404" i="1" s="1"/>
  <c r="V2404" i="1" s="1"/>
  <c r="P2405" i="1"/>
  <c r="T2405" i="1" s="1"/>
  <c r="V2405" i="1" s="1"/>
  <c r="P2406" i="1"/>
  <c r="T2406" i="1" s="1"/>
  <c r="V2406" i="1" s="1"/>
  <c r="P2407" i="1"/>
  <c r="T2407" i="1" s="1"/>
  <c r="V2407" i="1" s="1"/>
  <c r="P2408" i="1"/>
  <c r="T2408" i="1" s="1"/>
  <c r="V2408" i="1" s="1"/>
  <c r="P2409" i="1"/>
  <c r="T2409" i="1" s="1"/>
  <c r="V2409" i="1" s="1"/>
  <c r="P2410" i="1"/>
  <c r="T2410" i="1" s="1"/>
  <c r="V2410" i="1" s="1"/>
  <c r="P2411" i="1"/>
  <c r="T2411" i="1" s="1"/>
  <c r="V2411" i="1" s="1"/>
  <c r="P2412" i="1"/>
  <c r="T2412" i="1" s="1"/>
  <c r="V2412" i="1" s="1"/>
  <c r="P2413" i="1"/>
  <c r="T2413" i="1" s="1"/>
  <c r="V2413" i="1" s="1"/>
  <c r="P2414" i="1"/>
  <c r="T2414" i="1" s="1"/>
  <c r="V2414" i="1" s="1"/>
  <c r="P2415" i="1"/>
  <c r="T2415" i="1" s="1"/>
  <c r="V2415" i="1" s="1"/>
  <c r="P2416" i="1"/>
  <c r="T2416" i="1" s="1"/>
  <c r="V2416" i="1" s="1"/>
  <c r="P2417" i="1"/>
  <c r="T2417" i="1" s="1"/>
  <c r="V2417" i="1" s="1"/>
  <c r="P2418" i="1"/>
  <c r="T2418" i="1" s="1"/>
  <c r="V2418" i="1" s="1"/>
  <c r="P2419" i="1"/>
  <c r="T2419" i="1" s="1"/>
  <c r="V2419" i="1" s="1"/>
  <c r="P2420" i="1"/>
  <c r="T2420" i="1" s="1"/>
  <c r="V2420" i="1" s="1"/>
  <c r="P2421" i="1"/>
  <c r="T2421" i="1" s="1"/>
  <c r="V2421" i="1" s="1"/>
  <c r="P2422" i="1"/>
  <c r="T2422" i="1" s="1"/>
  <c r="V2422" i="1" s="1"/>
  <c r="P2423" i="1"/>
  <c r="T2423" i="1" s="1"/>
  <c r="V2423" i="1" s="1"/>
  <c r="P2424" i="1"/>
  <c r="T2424" i="1" s="1"/>
  <c r="V2424" i="1" s="1"/>
  <c r="P2425" i="1"/>
  <c r="T2425" i="1" s="1"/>
  <c r="V2425" i="1" s="1"/>
  <c r="P2426" i="1"/>
  <c r="T2426" i="1" s="1"/>
  <c r="V2426" i="1" s="1"/>
  <c r="P2427" i="1"/>
  <c r="T2427" i="1" s="1"/>
  <c r="V2427" i="1" s="1"/>
  <c r="P2428" i="1"/>
  <c r="T2428" i="1" s="1"/>
  <c r="V2428" i="1" s="1"/>
  <c r="P2429" i="1"/>
  <c r="T2429" i="1" s="1"/>
  <c r="V2429" i="1" s="1"/>
  <c r="P2430" i="1"/>
  <c r="T2430" i="1" s="1"/>
  <c r="V2430" i="1" s="1"/>
  <c r="P2431" i="1"/>
  <c r="T2431" i="1" s="1"/>
  <c r="V2431" i="1" s="1"/>
  <c r="P2432" i="1"/>
  <c r="T2432" i="1" s="1"/>
  <c r="V2432" i="1" s="1"/>
  <c r="P2433" i="1"/>
  <c r="T2433" i="1" s="1"/>
  <c r="V2433" i="1" s="1"/>
  <c r="P2434" i="1"/>
  <c r="T2434" i="1" s="1"/>
  <c r="V2434" i="1" s="1"/>
  <c r="P2435" i="1"/>
  <c r="T2435" i="1" s="1"/>
  <c r="V2435" i="1" s="1"/>
  <c r="P2436" i="1"/>
  <c r="T2436" i="1" s="1"/>
  <c r="V2436" i="1" s="1"/>
  <c r="P2437" i="1"/>
  <c r="T2437" i="1" s="1"/>
  <c r="V2437" i="1" s="1"/>
  <c r="P2438" i="1"/>
  <c r="T2438" i="1" s="1"/>
  <c r="V2438" i="1" s="1"/>
  <c r="P2439" i="1"/>
  <c r="T2439" i="1" s="1"/>
  <c r="V2439" i="1" s="1"/>
  <c r="P2440" i="1"/>
  <c r="T2440" i="1" s="1"/>
  <c r="V2440" i="1" s="1"/>
  <c r="P2441" i="1"/>
  <c r="T2441" i="1" s="1"/>
  <c r="V2441" i="1" s="1"/>
  <c r="P2442" i="1"/>
  <c r="T2442" i="1" s="1"/>
  <c r="V2442" i="1" s="1"/>
  <c r="P2443" i="1"/>
  <c r="T2443" i="1" s="1"/>
  <c r="V2443" i="1" s="1"/>
  <c r="P2444" i="1"/>
  <c r="T2444" i="1" s="1"/>
  <c r="V2444" i="1" s="1"/>
  <c r="P2445" i="1"/>
  <c r="T2445" i="1" s="1"/>
  <c r="V2445" i="1" s="1"/>
  <c r="P2446" i="1"/>
  <c r="T2446" i="1" s="1"/>
  <c r="V2446" i="1" s="1"/>
  <c r="P2447" i="1"/>
  <c r="T2447" i="1" s="1"/>
  <c r="V2447" i="1" s="1"/>
  <c r="P2448" i="1"/>
  <c r="T2448" i="1" s="1"/>
  <c r="V2448" i="1" s="1"/>
  <c r="P2449" i="1"/>
  <c r="T2449" i="1" s="1"/>
  <c r="V2449" i="1" s="1"/>
  <c r="P2450" i="1"/>
  <c r="T2450" i="1" s="1"/>
  <c r="V2450" i="1" s="1"/>
  <c r="P2451" i="1"/>
  <c r="T2451" i="1" s="1"/>
  <c r="V2451" i="1" s="1"/>
  <c r="P2452" i="1"/>
  <c r="T2452" i="1" s="1"/>
  <c r="V2452" i="1" s="1"/>
  <c r="P2453" i="1"/>
  <c r="T2453" i="1" s="1"/>
  <c r="V2453" i="1" s="1"/>
  <c r="P2454" i="1"/>
  <c r="T2454" i="1" s="1"/>
  <c r="V2454" i="1" s="1"/>
  <c r="P2455" i="1"/>
  <c r="T2455" i="1" s="1"/>
  <c r="V2455" i="1" s="1"/>
  <c r="P2456" i="1"/>
  <c r="T2456" i="1" s="1"/>
  <c r="V2456" i="1" s="1"/>
  <c r="P2457" i="1"/>
  <c r="T2457" i="1" s="1"/>
  <c r="V2457" i="1" s="1"/>
  <c r="P2458" i="1"/>
  <c r="T2458" i="1" s="1"/>
  <c r="V2458" i="1" s="1"/>
  <c r="P2459" i="1"/>
  <c r="T2459" i="1" s="1"/>
  <c r="V2459" i="1" s="1"/>
  <c r="P2460" i="1"/>
  <c r="T2460" i="1" s="1"/>
  <c r="V2460" i="1" s="1"/>
  <c r="P2461" i="1"/>
  <c r="T2461" i="1" s="1"/>
  <c r="V2461" i="1" s="1"/>
  <c r="P2462" i="1"/>
  <c r="T2462" i="1" s="1"/>
  <c r="V2462" i="1" s="1"/>
  <c r="P2463" i="1"/>
  <c r="T2463" i="1" s="1"/>
  <c r="V2463" i="1" s="1"/>
  <c r="P2464" i="1"/>
  <c r="T2464" i="1" s="1"/>
  <c r="V2464" i="1" s="1"/>
  <c r="P2465" i="1"/>
  <c r="T2465" i="1" s="1"/>
  <c r="V2465" i="1" s="1"/>
  <c r="P2466" i="1"/>
  <c r="T2466" i="1" s="1"/>
  <c r="V2466" i="1" s="1"/>
  <c r="P2467" i="1"/>
  <c r="T2467" i="1" s="1"/>
  <c r="V2467" i="1" s="1"/>
  <c r="P2468" i="1"/>
  <c r="T2468" i="1" s="1"/>
  <c r="V2468" i="1" s="1"/>
  <c r="P2469" i="1"/>
  <c r="T2469" i="1" s="1"/>
  <c r="V2469" i="1" s="1"/>
  <c r="P2470" i="1"/>
  <c r="T2470" i="1" s="1"/>
  <c r="V2470" i="1" s="1"/>
  <c r="P2471" i="1"/>
  <c r="T2471" i="1" s="1"/>
  <c r="V2471" i="1" s="1"/>
  <c r="P2472" i="1"/>
  <c r="T2472" i="1" s="1"/>
  <c r="V2472" i="1" s="1"/>
  <c r="P2473" i="1"/>
  <c r="T2473" i="1" s="1"/>
  <c r="V2473" i="1" s="1"/>
  <c r="P2474" i="1"/>
  <c r="T2474" i="1" s="1"/>
  <c r="V2474" i="1" s="1"/>
  <c r="P2475" i="1"/>
  <c r="T2475" i="1" s="1"/>
  <c r="V2475" i="1" s="1"/>
  <c r="P2476" i="1"/>
  <c r="T2476" i="1" s="1"/>
  <c r="V2476" i="1" s="1"/>
  <c r="P2477" i="1"/>
  <c r="T2477" i="1" s="1"/>
  <c r="V2477" i="1" s="1"/>
  <c r="P2478" i="1"/>
  <c r="T2478" i="1" s="1"/>
  <c r="V2478" i="1" s="1"/>
  <c r="P2479" i="1"/>
  <c r="T2479" i="1" s="1"/>
  <c r="V2479" i="1" s="1"/>
  <c r="P2480" i="1"/>
  <c r="T2480" i="1" s="1"/>
  <c r="V2480" i="1" s="1"/>
  <c r="P2481" i="1"/>
  <c r="T2481" i="1" s="1"/>
  <c r="V2481" i="1" s="1"/>
  <c r="P2482" i="1"/>
  <c r="T2482" i="1" s="1"/>
  <c r="V2482" i="1" s="1"/>
  <c r="P2483" i="1"/>
  <c r="T2483" i="1" s="1"/>
  <c r="V2483" i="1" s="1"/>
  <c r="P2484" i="1"/>
  <c r="T2484" i="1" s="1"/>
  <c r="V2484" i="1" s="1"/>
  <c r="P2485" i="1"/>
  <c r="T2485" i="1" s="1"/>
  <c r="V2485" i="1" s="1"/>
  <c r="P2486" i="1"/>
  <c r="T2486" i="1" s="1"/>
  <c r="V2486" i="1" s="1"/>
  <c r="P2487" i="1"/>
  <c r="T2487" i="1" s="1"/>
  <c r="V2487" i="1" s="1"/>
  <c r="P2488" i="1"/>
  <c r="T2488" i="1" s="1"/>
  <c r="V2488" i="1" s="1"/>
  <c r="P2489" i="1"/>
  <c r="T2489" i="1" s="1"/>
  <c r="V2489" i="1" s="1"/>
  <c r="P2490" i="1"/>
  <c r="T2490" i="1" s="1"/>
  <c r="V2490" i="1" s="1"/>
  <c r="P2491" i="1"/>
  <c r="T2491" i="1" s="1"/>
  <c r="V2491" i="1" s="1"/>
  <c r="P2492" i="1"/>
  <c r="T2492" i="1" s="1"/>
  <c r="V2492" i="1" s="1"/>
  <c r="P2493" i="1"/>
  <c r="T2493" i="1" s="1"/>
  <c r="V2493" i="1" s="1"/>
  <c r="P2494" i="1"/>
  <c r="T2494" i="1" s="1"/>
  <c r="V2494" i="1" s="1"/>
  <c r="P2495" i="1"/>
  <c r="T2495" i="1" s="1"/>
  <c r="V2495" i="1" s="1"/>
  <c r="P2496" i="1"/>
  <c r="T2496" i="1" s="1"/>
  <c r="V2496" i="1" s="1"/>
  <c r="P2497" i="1"/>
  <c r="T2497" i="1" s="1"/>
  <c r="V2497" i="1" s="1"/>
  <c r="P2498" i="1"/>
  <c r="T2498" i="1" s="1"/>
  <c r="V2498" i="1" s="1"/>
  <c r="P2499" i="1"/>
  <c r="T2499" i="1" s="1"/>
  <c r="V2499" i="1" s="1"/>
  <c r="P2500" i="1"/>
  <c r="T2500" i="1" s="1"/>
  <c r="V2500" i="1" s="1"/>
  <c r="P2501" i="1"/>
  <c r="T2501" i="1" s="1"/>
  <c r="V2501" i="1" s="1"/>
  <c r="P2502" i="1"/>
  <c r="T2502" i="1" s="1"/>
  <c r="V2502" i="1" s="1"/>
  <c r="P2503" i="1"/>
  <c r="T2503" i="1" s="1"/>
  <c r="V2503" i="1" s="1"/>
  <c r="P2504" i="1"/>
  <c r="T2504" i="1" s="1"/>
  <c r="V2504" i="1" s="1"/>
  <c r="P2505" i="1"/>
  <c r="T2505" i="1" s="1"/>
  <c r="V2505" i="1" s="1"/>
  <c r="P2506" i="1"/>
  <c r="T2506" i="1" s="1"/>
  <c r="V2506" i="1" s="1"/>
  <c r="P2507" i="1"/>
  <c r="T2507" i="1" s="1"/>
  <c r="V2507" i="1" s="1"/>
  <c r="P2508" i="1"/>
  <c r="T2508" i="1" s="1"/>
  <c r="V2508" i="1" s="1"/>
  <c r="P2509" i="1"/>
  <c r="T2509" i="1" s="1"/>
  <c r="V2509" i="1" s="1"/>
  <c r="P2510" i="1"/>
  <c r="T2510" i="1" s="1"/>
  <c r="V2510" i="1" s="1"/>
  <c r="P2511" i="1"/>
  <c r="T2511" i="1" s="1"/>
  <c r="V2511" i="1" s="1"/>
  <c r="P2512" i="1"/>
  <c r="T2512" i="1" s="1"/>
  <c r="V2512" i="1" s="1"/>
  <c r="P2513" i="1"/>
  <c r="T2513" i="1" s="1"/>
  <c r="V2513" i="1" s="1"/>
  <c r="P2514" i="1"/>
  <c r="T2514" i="1" s="1"/>
  <c r="V2514" i="1" s="1"/>
  <c r="P2515" i="1"/>
  <c r="T2515" i="1" s="1"/>
  <c r="V2515" i="1" s="1"/>
  <c r="P2516" i="1"/>
  <c r="T2516" i="1" s="1"/>
  <c r="V2516" i="1" s="1"/>
  <c r="P2517" i="1"/>
  <c r="T2517" i="1" s="1"/>
  <c r="V2517" i="1" s="1"/>
  <c r="P2518" i="1"/>
  <c r="T2518" i="1" s="1"/>
  <c r="V2518" i="1" s="1"/>
  <c r="P2519" i="1"/>
  <c r="T2519" i="1" s="1"/>
  <c r="V2519" i="1" s="1"/>
  <c r="P2520" i="1"/>
  <c r="T2520" i="1" s="1"/>
  <c r="V2520" i="1" s="1"/>
  <c r="P2521" i="1"/>
  <c r="T2521" i="1" s="1"/>
  <c r="V2521" i="1" s="1"/>
  <c r="P2522" i="1"/>
  <c r="T2522" i="1" s="1"/>
  <c r="V2522" i="1" s="1"/>
  <c r="P2523" i="1"/>
  <c r="T2523" i="1" s="1"/>
  <c r="V2523" i="1" s="1"/>
  <c r="P2524" i="1"/>
  <c r="T2524" i="1" s="1"/>
  <c r="V2524" i="1" s="1"/>
  <c r="P2525" i="1"/>
  <c r="T2525" i="1" s="1"/>
  <c r="V2525" i="1" s="1"/>
  <c r="P2526" i="1"/>
  <c r="T2526" i="1" s="1"/>
  <c r="V2526" i="1" s="1"/>
  <c r="P2527" i="1"/>
  <c r="T2527" i="1" s="1"/>
  <c r="V2527" i="1" s="1"/>
  <c r="P2528" i="1"/>
  <c r="T2528" i="1" s="1"/>
  <c r="V2528" i="1" s="1"/>
  <c r="P2529" i="1"/>
  <c r="T2529" i="1" s="1"/>
  <c r="V2529" i="1" s="1"/>
  <c r="P2530" i="1"/>
  <c r="T2530" i="1" s="1"/>
  <c r="V2530" i="1" s="1"/>
  <c r="P2531" i="1"/>
  <c r="T2531" i="1" s="1"/>
  <c r="V2531" i="1" s="1"/>
  <c r="P2532" i="1"/>
  <c r="T2532" i="1" s="1"/>
  <c r="V2532" i="1" s="1"/>
  <c r="P2533" i="1"/>
  <c r="T2533" i="1" s="1"/>
  <c r="V2533" i="1" s="1"/>
  <c r="P2534" i="1"/>
  <c r="T2534" i="1" s="1"/>
  <c r="V2534" i="1" s="1"/>
  <c r="P2535" i="1"/>
  <c r="T2535" i="1" s="1"/>
  <c r="V2535" i="1" s="1"/>
  <c r="P2536" i="1"/>
  <c r="T2536" i="1" s="1"/>
  <c r="V2536" i="1" s="1"/>
  <c r="P2537" i="1"/>
  <c r="T2537" i="1" s="1"/>
  <c r="V2537" i="1" s="1"/>
  <c r="P2538" i="1"/>
  <c r="T2538" i="1" s="1"/>
  <c r="V2538" i="1" s="1"/>
  <c r="P2539" i="1"/>
  <c r="T2539" i="1" s="1"/>
  <c r="V2539" i="1" s="1"/>
  <c r="P2540" i="1"/>
  <c r="T2540" i="1" s="1"/>
  <c r="V2540" i="1" s="1"/>
  <c r="P2541" i="1"/>
  <c r="T2541" i="1" s="1"/>
  <c r="V2541" i="1" s="1"/>
  <c r="P2542" i="1"/>
  <c r="T2542" i="1" s="1"/>
  <c r="V2542" i="1" s="1"/>
  <c r="P2543" i="1"/>
  <c r="T2543" i="1" s="1"/>
  <c r="V2543" i="1" s="1"/>
  <c r="P2544" i="1"/>
  <c r="T2544" i="1" s="1"/>
  <c r="V2544" i="1" s="1"/>
  <c r="P2545" i="1"/>
  <c r="T2545" i="1" s="1"/>
  <c r="V2545" i="1" s="1"/>
  <c r="P2546" i="1"/>
  <c r="T2546" i="1" s="1"/>
  <c r="V2546" i="1" s="1"/>
  <c r="P2547" i="1"/>
  <c r="T2547" i="1" s="1"/>
  <c r="V2547" i="1" s="1"/>
  <c r="P2548" i="1"/>
  <c r="T2548" i="1" s="1"/>
  <c r="V2548" i="1" s="1"/>
  <c r="P2549" i="1"/>
  <c r="T2549" i="1" s="1"/>
  <c r="V2549" i="1" s="1"/>
  <c r="P2550" i="1"/>
  <c r="T2550" i="1" s="1"/>
  <c r="V2550" i="1" s="1"/>
  <c r="P2551" i="1"/>
  <c r="T2551" i="1" s="1"/>
  <c r="V2551" i="1" s="1"/>
  <c r="P2552" i="1"/>
  <c r="T2552" i="1" s="1"/>
  <c r="V2552" i="1" s="1"/>
  <c r="P2553" i="1"/>
  <c r="T2553" i="1" s="1"/>
  <c r="V2553" i="1" s="1"/>
  <c r="P2554" i="1"/>
  <c r="T2554" i="1" s="1"/>
  <c r="V2554" i="1" s="1"/>
  <c r="P2555" i="1"/>
  <c r="T2555" i="1" s="1"/>
  <c r="V2555" i="1" s="1"/>
  <c r="P2556" i="1"/>
  <c r="T2556" i="1" s="1"/>
  <c r="V2556" i="1" s="1"/>
  <c r="P2557" i="1"/>
  <c r="T2557" i="1" s="1"/>
  <c r="V2557" i="1" s="1"/>
  <c r="P2558" i="1"/>
  <c r="T2558" i="1" s="1"/>
  <c r="V2558" i="1" s="1"/>
  <c r="P2559" i="1"/>
  <c r="T2559" i="1" s="1"/>
  <c r="V2559" i="1" s="1"/>
  <c r="P2560" i="1"/>
  <c r="T2560" i="1" s="1"/>
  <c r="V2560" i="1" s="1"/>
  <c r="P2561" i="1"/>
  <c r="T2561" i="1" s="1"/>
  <c r="V2561" i="1" s="1"/>
  <c r="P2562" i="1"/>
  <c r="T2562" i="1" s="1"/>
  <c r="V2562" i="1" s="1"/>
  <c r="P2563" i="1"/>
  <c r="T2563" i="1" s="1"/>
  <c r="V2563" i="1" s="1"/>
  <c r="P2564" i="1"/>
  <c r="T2564" i="1" s="1"/>
  <c r="V2564" i="1" s="1"/>
  <c r="P2565" i="1"/>
  <c r="T2565" i="1" s="1"/>
  <c r="V2565" i="1" s="1"/>
  <c r="P2566" i="1"/>
  <c r="T2566" i="1" s="1"/>
  <c r="V2566" i="1" s="1"/>
  <c r="P2567" i="1"/>
  <c r="T2567" i="1" s="1"/>
  <c r="V2567" i="1" s="1"/>
  <c r="P2568" i="1"/>
  <c r="T2568" i="1" s="1"/>
  <c r="V2568" i="1" s="1"/>
  <c r="P2569" i="1"/>
  <c r="T2569" i="1" s="1"/>
  <c r="V2569" i="1" s="1"/>
  <c r="P2570" i="1"/>
  <c r="T2570" i="1" s="1"/>
  <c r="V2570" i="1" s="1"/>
  <c r="P2571" i="1"/>
  <c r="T2571" i="1" s="1"/>
  <c r="V2571" i="1" s="1"/>
  <c r="P2572" i="1"/>
  <c r="T2572" i="1" s="1"/>
  <c r="V2572" i="1" s="1"/>
  <c r="P2573" i="1"/>
  <c r="T2573" i="1" s="1"/>
  <c r="V2573" i="1" s="1"/>
  <c r="P2574" i="1"/>
  <c r="T2574" i="1" s="1"/>
  <c r="V2574" i="1" s="1"/>
  <c r="P2575" i="1"/>
  <c r="T2575" i="1" s="1"/>
  <c r="V2575" i="1" s="1"/>
  <c r="P2576" i="1"/>
  <c r="T2576" i="1" s="1"/>
  <c r="V2576" i="1" s="1"/>
  <c r="P2577" i="1"/>
  <c r="T2577" i="1" s="1"/>
  <c r="V2577" i="1" s="1"/>
  <c r="P2578" i="1"/>
  <c r="T2578" i="1" s="1"/>
  <c r="V2578" i="1" s="1"/>
  <c r="P2579" i="1"/>
  <c r="T2579" i="1" s="1"/>
  <c r="V2579" i="1" s="1"/>
  <c r="P2580" i="1"/>
  <c r="T2580" i="1" s="1"/>
  <c r="V2580" i="1" s="1"/>
  <c r="P2581" i="1"/>
  <c r="T2581" i="1" s="1"/>
  <c r="V2581" i="1" s="1"/>
  <c r="P2582" i="1"/>
  <c r="T2582" i="1" s="1"/>
  <c r="V2582" i="1" s="1"/>
  <c r="P2583" i="1"/>
  <c r="T2583" i="1" s="1"/>
  <c r="V2583" i="1" s="1"/>
  <c r="P2584" i="1"/>
  <c r="T2584" i="1" s="1"/>
  <c r="V2584" i="1" s="1"/>
  <c r="P2585" i="1"/>
  <c r="T2585" i="1" s="1"/>
  <c r="V2585" i="1" s="1"/>
  <c r="P2586" i="1"/>
  <c r="T2586" i="1" s="1"/>
  <c r="V2586" i="1" s="1"/>
  <c r="P2587" i="1"/>
  <c r="T2587" i="1" s="1"/>
  <c r="V2587" i="1" s="1"/>
  <c r="P2588" i="1"/>
  <c r="T2588" i="1" s="1"/>
  <c r="V2588" i="1" s="1"/>
  <c r="P2589" i="1"/>
  <c r="T2589" i="1" s="1"/>
  <c r="V2589" i="1" s="1"/>
  <c r="P2590" i="1"/>
  <c r="T2590" i="1" s="1"/>
  <c r="V2590" i="1" s="1"/>
  <c r="P2591" i="1"/>
  <c r="T2591" i="1" s="1"/>
  <c r="V2591" i="1" s="1"/>
  <c r="P2592" i="1"/>
  <c r="T2592" i="1" s="1"/>
  <c r="V2592" i="1" s="1"/>
  <c r="P2593" i="1"/>
  <c r="T2593" i="1" s="1"/>
  <c r="V2593" i="1" s="1"/>
  <c r="P2594" i="1"/>
  <c r="T2594" i="1" s="1"/>
  <c r="V2594" i="1" s="1"/>
  <c r="P2595" i="1"/>
  <c r="T2595" i="1" s="1"/>
  <c r="V2595" i="1" s="1"/>
  <c r="P2596" i="1"/>
  <c r="T2596" i="1" s="1"/>
  <c r="V2596" i="1" s="1"/>
  <c r="P2597" i="1"/>
  <c r="T2597" i="1" s="1"/>
  <c r="V2597" i="1" s="1"/>
  <c r="P2598" i="1"/>
  <c r="T2598" i="1" s="1"/>
  <c r="V2598" i="1" s="1"/>
  <c r="P2599" i="1"/>
  <c r="T2599" i="1" s="1"/>
  <c r="V2599" i="1" s="1"/>
  <c r="P2600" i="1"/>
  <c r="T2600" i="1" s="1"/>
  <c r="V2600" i="1" s="1"/>
  <c r="P2601" i="1"/>
  <c r="T2601" i="1" s="1"/>
  <c r="V2601" i="1" s="1"/>
  <c r="P2602" i="1"/>
  <c r="T2602" i="1" s="1"/>
  <c r="V2602" i="1" s="1"/>
  <c r="P2603" i="1"/>
  <c r="T2603" i="1" s="1"/>
  <c r="V2603" i="1" s="1"/>
  <c r="P2604" i="1"/>
  <c r="T2604" i="1" s="1"/>
  <c r="V2604" i="1" s="1"/>
  <c r="P2605" i="1"/>
  <c r="T2605" i="1" s="1"/>
  <c r="V2605" i="1" s="1"/>
  <c r="P2606" i="1"/>
  <c r="T2606" i="1" s="1"/>
  <c r="V2606" i="1" s="1"/>
  <c r="P2607" i="1"/>
  <c r="T2607" i="1" s="1"/>
  <c r="V2607" i="1" s="1"/>
  <c r="P2608" i="1"/>
  <c r="T2608" i="1" s="1"/>
  <c r="V2608" i="1" s="1"/>
  <c r="P2609" i="1"/>
  <c r="T2609" i="1" s="1"/>
  <c r="V2609" i="1" s="1"/>
  <c r="P2610" i="1"/>
  <c r="T2610" i="1" s="1"/>
  <c r="V2610" i="1" s="1"/>
  <c r="P2611" i="1"/>
  <c r="T2611" i="1" s="1"/>
  <c r="V2611" i="1" s="1"/>
  <c r="P2612" i="1"/>
  <c r="T2612" i="1" s="1"/>
  <c r="V2612" i="1" s="1"/>
  <c r="P2613" i="1"/>
  <c r="T2613" i="1" s="1"/>
  <c r="V2613" i="1" s="1"/>
  <c r="P2614" i="1"/>
  <c r="T2614" i="1" s="1"/>
  <c r="V2614" i="1" s="1"/>
  <c r="P2615" i="1"/>
  <c r="T2615" i="1" s="1"/>
  <c r="V2615" i="1" s="1"/>
  <c r="P2616" i="1"/>
  <c r="T2616" i="1" s="1"/>
  <c r="V2616" i="1" s="1"/>
  <c r="P2617" i="1"/>
  <c r="T2617" i="1" s="1"/>
  <c r="V2617" i="1" s="1"/>
  <c r="P2618" i="1"/>
  <c r="T2618" i="1" s="1"/>
  <c r="V2618" i="1" s="1"/>
  <c r="P2619" i="1"/>
  <c r="T2619" i="1" s="1"/>
  <c r="V2619" i="1" s="1"/>
  <c r="P2620" i="1"/>
  <c r="T2620" i="1" s="1"/>
  <c r="V2620" i="1" s="1"/>
  <c r="P2621" i="1"/>
  <c r="T2621" i="1" s="1"/>
  <c r="V2621" i="1" s="1"/>
  <c r="P2622" i="1"/>
  <c r="T2622" i="1" s="1"/>
  <c r="V2622" i="1" s="1"/>
  <c r="P2623" i="1"/>
  <c r="T2623" i="1" s="1"/>
  <c r="V2623" i="1" s="1"/>
  <c r="P2624" i="1"/>
  <c r="T2624" i="1" s="1"/>
  <c r="V2624" i="1" s="1"/>
  <c r="P2625" i="1"/>
  <c r="T2625" i="1" s="1"/>
  <c r="V2625" i="1" s="1"/>
  <c r="P2626" i="1"/>
  <c r="T2626" i="1" s="1"/>
  <c r="V2626" i="1" s="1"/>
  <c r="P2627" i="1"/>
  <c r="T2627" i="1" s="1"/>
  <c r="V2627" i="1" s="1"/>
  <c r="P2628" i="1"/>
  <c r="T2628" i="1" s="1"/>
  <c r="V2628" i="1" s="1"/>
  <c r="P2629" i="1"/>
  <c r="T2629" i="1" s="1"/>
  <c r="V2629" i="1" s="1"/>
  <c r="P2630" i="1"/>
  <c r="T2630" i="1" s="1"/>
  <c r="V2630" i="1" s="1"/>
  <c r="P2631" i="1"/>
  <c r="T2631" i="1" s="1"/>
  <c r="V2631" i="1" s="1"/>
  <c r="P2632" i="1"/>
  <c r="T2632" i="1" s="1"/>
  <c r="V2632" i="1" s="1"/>
  <c r="P2633" i="1"/>
  <c r="T2633" i="1" s="1"/>
  <c r="V2633" i="1" s="1"/>
  <c r="P2634" i="1"/>
  <c r="T2634" i="1" s="1"/>
  <c r="V2634" i="1" s="1"/>
  <c r="P2635" i="1"/>
  <c r="T2635" i="1" s="1"/>
  <c r="V2635" i="1" s="1"/>
  <c r="P2636" i="1"/>
  <c r="T2636" i="1" s="1"/>
  <c r="V2636" i="1" s="1"/>
  <c r="P2637" i="1"/>
  <c r="T2637" i="1" s="1"/>
  <c r="V2637" i="1" s="1"/>
  <c r="P2638" i="1"/>
  <c r="T2638" i="1" s="1"/>
  <c r="V2638" i="1" s="1"/>
  <c r="P2639" i="1"/>
  <c r="T2639" i="1" s="1"/>
  <c r="V2639" i="1" s="1"/>
  <c r="P2640" i="1"/>
  <c r="T2640" i="1" s="1"/>
  <c r="V2640" i="1" s="1"/>
  <c r="P2641" i="1"/>
  <c r="T2641" i="1" s="1"/>
  <c r="V2641" i="1" s="1"/>
  <c r="P2642" i="1"/>
  <c r="T2642" i="1" s="1"/>
  <c r="V2642" i="1" s="1"/>
  <c r="P2643" i="1"/>
  <c r="T2643" i="1" s="1"/>
  <c r="V2643" i="1" s="1"/>
  <c r="P2644" i="1"/>
  <c r="T2644" i="1" s="1"/>
  <c r="V2644" i="1" s="1"/>
  <c r="P2645" i="1"/>
  <c r="T2645" i="1" s="1"/>
  <c r="V2645" i="1" s="1"/>
  <c r="P2646" i="1"/>
  <c r="T2646" i="1" s="1"/>
  <c r="V2646" i="1" s="1"/>
  <c r="P2647" i="1"/>
  <c r="T2647" i="1" s="1"/>
  <c r="V2647" i="1" s="1"/>
  <c r="P2648" i="1"/>
  <c r="T2648" i="1" s="1"/>
  <c r="V2648" i="1" s="1"/>
  <c r="P2649" i="1"/>
  <c r="T2649" i="1" s="1"/>
  <c r="V2649" i="1" s="1"/>
  <c r="P2650" i="1"/>
  <c r="T2650" i="1" s="1"/>
  <c r="V2650" i="1" s="1"/>
  <c r="P2651" i="1"/>
  <c r="T2651" i="1" s="1"/>
  <c r="V2651" i="1" s="1"/>
  <c r="P2652" i="1"/>
  <c r="T2652" i="1" s="1"/>
  <c r="V2652" i="1" s="1"/>
  <c r="P2653" i="1"/>
  <c r="T2653" i="1" s="1"/>
  <c r="V2653" i="1" s="1"/>
  <c r="P2654" i="1"/>
  <c r="T2654" i="1" s="1"/>
  <c r="V2654" i="1" s="1"/>
  <c r="P2655" i="1"/>
  <c r="T2655" i="1" s="1"/>
  <c r="V2655" i="1" s="1"/>
  <c r="P2656" i="1"/>
  <c r="T2656" i="1" s="1"/>
  <c r="V2656" i="1" s="1"/>
  <c r="P2657" i="1"/>
  <c r="T2657" i="1" s="1"/>
  <c r="V2657" i="1" s="1"/>
  <c r="P2658" i="1"/>
  <c r="T2658" i="1" s="1"/>
  <c r="V2658" i="1" s="1"/>
  <c r="P2659" i="1"/>
  <c r="T2659" i="1" s="1"/>
  <c r="V2659" i="1" s="1"/>
  <c r="P2660" i="1"/>
  <c r="T2660" i="1" s="1"/>
  <c r="V2660" i="1" s="1"/>
  <c r="P2661" i="1"/>
  <c r="T2661" i="1" s="1"/>
  <c r="V2661" i="1" s="1"/>
  <c r="P2662" i="1"/>
  <c r="T2662" i="1" s="1"/>
  <c r="V2662" i="1" s="1"/>
  <c r="P2663" i="1"/>
  <c r="T2663" i="1" s="1"/>
  <c r="V2663" i="1" s="1"/>
  <c r="P2664" i="1"/>
  <c r="T2664" i="1" s="1"/>
  <c r="V2664" i="1" s="1"/>
  <c r="P2665" i="1"/>
  <c r="T2665" i="1" s="1"/>
  <c r="V2665" i="1" s="1"/>
  <c r="P2666" i="1"/>
  <c r="T2666" i="1" s="1"/>
  <c r="V2666" i="1" s="1"/>
  <c r="P2667" i="1"/>
  <c r="T2667" i="1" s="1"/>
  <c r="V2667" i="1" s="1"/>
  <c r="P2668" i="1"/>
  <c r="T2668" i="1" s="1"/>
  <c r="V2668" i="1" s="1"/>
  <c r="P2669" i="1"/>
  <c r="T2669" i="1" s="1"/>
  <c r="V2669" i="1" s="1"/>
  <c r="P2670" i="1"/>
  <c r="T2670" i="1" s="1"/>
  <c r="V2670" i="1" s="1"/>
  <c r="P2671" i="1"/>
  <c r="T2671" i="1" s="1"/>
  <c r="V2671" i="1" s="1"/>
  <c r="P2672" i="1"/>
  <c r="T2672" i="1" s="1"/>
  <c r="V2672" i="1" s="1"/>
  <c r="P2673" i="1"/>
  <c r="T2673" i="1" s="1"/>
  <c r="V2673" i="1" s="1"/>
  <c r="P2674" i="1"/>
  <c r="T2674" i="1" s="1"/>
  <c r="V2674" i="1" s="1"/>
  <c r="P2675" i="1"/>
  <c r="T2675" i="1" s="1"/>
  <c r="V2675" i="1" s="1"/>
  <c r="P2676" i="1"/>
  <c r="T2676" i="1" s="1"/>
  <c r="V2676" i="1" s="1"/>
  <c r="P2677" i="1"/>
  <c r="T2677" i="1" s="1"/>
  <c r="V2677" i="1" s="1"/>
  <c r="P2678" i="1"/>
  <c r="T2678" i="1" s="1"/>
  <c r="V2678" i="1" s="1"/>
  <c r="P2679" i="1"/>
  <c r="T2679" i="1" s="1"/>
  <c r="V2679" i="1" s="1"/>
  <c r="P2680" i="1"/>
  <c r="T2680" i="1" s="1"/>
  <c r="V2680" i="1" s="1"/>
  <c r="P2681" i="1"/>
  <c r="T2681" i="1" s="1"/>
  <c r="V2681" i="1" s="1"/>
  <c r="P2682" i="1"/>
  <c r="T2682" i="1" s="1"/>
  <c r="V2682" i="1" s="1"/>
  <c r="P2683" i="1"/>
  <c r="T2683" i="1" s="1"/>
  <c r="V2683" i="1" s="1"/>
  <c r="P2684" i="1"/>
  <c r="T2684" i="1" s="1"/>
  <c r="V2684" i="1" s="1"/>
  <c r="P2685" i="1"/>
  <c r="T2685" i="1" s="1"/>
  <c r="V2685" i="1" s="1"/>
  <c r="P2686" i="1"/>
  <c r="T2686" i="1" s="1"/>
  <c r="V2686" i="1" s="1"/>
  <c r="P2687" i="1"/>
  <c r="T2687" i="1" s="1"/>
  <c r="V2687" i="1" s="1"/>
  <c r="P2688" i="1"/>
  <c r="T2688" i="1" s="1"/>
  <c r="V2688" i="1" s="1"/>
  <c r="P2689" i="1"/>
  <c r="T2689" i="1" s="1"/>
  <c r="V2689" i="1" s="1"/>
  <c r="P2690" i="1"/>
  <c r="T2690" i="1" s="1"/>
  <c r="V2690" i="1" s="1"/>
  <c r="P2691" i="1"/>
  <c r="T2691" i="1" s="1"/>
  <c r="V2691" i="1" s="1"/>
  <c r="P2692" i="1"/>
  <c r="T2692" i="1" s="1"/>
  <c r="V2692" i="1" s="1"/>
  <c r="P2693" i="1"/>
  <c r="T2693" i="1" s="1"/>
  <c r="V2693" i="1" s="1"/>
  <c r="P2694" i="1"/>
  <c r="T2694" i="1" s="1"/>
  <c r="V2694" i="1" s="1"/>
  <c r="P2695" i="1"/>
  <c r="T2695" i="1" s="1"/>
  <c r="V2695" i="1" s="1"/>
  <c r="P2696" i="1"/>
  <c r="T2696" i="1" s="1"/>
  <c r="V2696" i="1" s="1"/>
  <c r="P2697" i="1"/>
  <c r="T2697" i="1" s="1"/>
  <c r="V2697" i="1" s="1"/>
  <c r="P2698" i="1"/>
  <c r="T2698" i="1" s="1"/>
  <c r="V2698" i="1" s="1"/>
  <c r="P2699" i="1"/>
  <c r="T2699" i="1" s="1"/>
  <c r="V2699" i="1" s="1"/>
  <c r="P2700" i="1"/>
  <c r="T2700" i="1" s="1"/>
  <c r="V2700" i="1" s="1"/>
  <c r="P2701" i="1"/>
  <c r="T2701" i="1" s="1"/>
  <c r="V2701" i="1" s="1"/>
  <c r="P2702" i="1"/>
  <c r="T2702" i="1" s="1"/>
  <c r="V2702" i="1" s="1"/>
  <c r="P2703" i="1"/>
  <c r="T2703" i="1" s="1"/>
  <c r="V2703" i="1" s="1"/>
  <c r="P2704" i="1"/>
  <c r="T2704" i="1" s="1"/>
  <c r="V2704" i="1" s="1"/>
  <c r="P2705" i="1"/>
  <c r="T2705" i="1" s="1"/>
  <c r="V2705" i="1" s="1"/>
  <c r="P2706" i="1"/>
  <c r="T2706" i="1" s="1"/>
  <c r="V2706" i="1" s="1"/>
  <c r="P2707" i="1"/>
  <c r="T2707" i="1" s="1"/>
  <c r="V2707" i="1" s="1"/>
  <c r="P2708" i="1"/>
  <c r="T2708" i="1" s="1"/>
  <c r="V2708" i="1" s="1"/>
  <c r="P2709" i="1"/>
  <c r="T2709" i="1" s="1"/>
  <c r="V2709" i="1" s="1"/>
  <c r="P2710" i="1"/>
  <c r="T2710" i="1" s="1"/>
  <c r="V2710" i="1" s="1"/>
  <c r="P2711" i="1"/>
  <c r="T2711" i="1" s="1"/>
  <c r="V2711" i="1" s="1"/>
  <c r="P2712" i="1"/>
  <c r="T2712" i="1" s="1"/>
  <c r="V2712" i="1" s="1"/>
  <c r="P2713" i="1"/>
  <c r="T2713" i="1" s="1"/>
  <c r="V2713" i="1" s="1"/>
  <c r="P2714" i="1"/>
  <c r="T2714" i="1" s="1"/>
  <c r="V2714" i="1" s="1"/>
  <c r="P2715" i="1"/>
  <c r="T2715" i="1" s="1"/>
  <c r="V2715" i="1" s="1"/>
  <c r="P2716" i="1"/>
  <c r="T2716" i="1" s="1"/>
  <c r="V2716" i="1" s="1"/>
  <c r="P2717" i="1"/>
  <c r="T2717" i="1" s="1"/>
  <c r="V2717" i="1" s="1"/>
  <c r="P2718" i="1"/>
  <c r="T2718" i="1" s="1"/>
  <c r="V2718" i="1" s="1"/>
  <c r="P2719" i="1"/>
  <c r="T2719" i="1" s="1"/>
  <c r="V2719" i="1" s="1"/>
  <c r="P2720" i="1"/>
  <c r="T2720" i="1" s="1"/>
  <c r="V2720" i="1" s="1"/>
  <c r="P2721" i="1"/>
  <c r="T2721" i="1" s="1"/>
  <c r="V2721" i="1" s="1"/>
  <c r="P2722" i="1"/>
  <c r="T2722" i="1" s="1"/>
  <c r="V2722" i="1" s="1"/>
  <c r="P2723" i="1"/>
  <c r="T2723" i="1" s="1"/>
  <c r="V2723" i="1" s="1"/>
  <c r="P2724" i="1"/>
  <c r="T2724" i="1" s="1"/>
  <c r="V2724" i="1" s="1"/>
  <c r="P2725" i="1"/>
  <c r="T2725" i="1" s="1"/>
  <c r="V2725" i="1" s="1"/>
  <c r="P2726" i="1"/>
  <c r="T2726" i="1" s="1"/>
  <c r="V2726" i="1" s="1"/>
  <c r="P2727" i="1"/>
  <c r="T2727" i="1" s="1"/>
  <c r="V2727" i="1" s="1"/>
  <c r="P2728" i="1"/>
  <c r="T2728" i="1" s="1"/>
  <c r="V2728" i="1" s="1"/>
  <c r="P2729" i="1"/>
  <c r="T2729" i="1" s="1"/>
  <c r="V2729" i="1" s="1"/>
  <c r="P2730" i="1"/>
  <c r="T2730" i="1" s="1"/>
  <c r="V2730" i="1" s="1"/>
  <c r="P2731" i="1"/>
  <c r="T2731" i="1" s="1"/>
  <c r="V2731" i="1" s="1"/>
  <c r="P2732" i="1"/>
  <c r="T2732" i="1" s="1"/>
  <c r="V2732" i="1" s="1"/>
  <c r="P2733" i="1"/>
  <c r="T2733" i="1" s="1"/>
  <c r="V2733" i="1" s="1"/>
  <c r="P2734" i="1"/>
  <c r="T2734" i="1" s="1"/>
  <c r="V2734" i="1" s="1"/>
  <c r="P2735" i="1"/>
  <c r="T2735" i="1" s="1"/>
  <c r="V2735" i="1" s="1"/>
  <c r="P2736" i="1"/>
  <c r="T2736" i="1" s="1"/>
  <c r="V2736" i="1" s="1"/>
  <c r="P2737" i="1"/>
  <c r="T2737" i="1" s="1"/>
  <c r="V2737" i="1" s="1"/>
  <c r="P2738" i="1"/>
  <c r="T2738" i="1" s="1"/>
  <c r="V2738" i="1" s="1"/>
  <c r="P2739" i="1"/>
  <c r="T2739" i="1" s="1"/>
  <c r="V2739" i="1" s="1"/>
  <c r="P2740" i="1"/>
  <c r="T2740" i="1" s="1"/>
  <c r="V2740" i="1" s="1"/>
  <c r="P2741" i="1"/>
  <c r="T2741" i="1" s="1"/>
  <c r="V2741" i="1" s="1"/>
  <c r="P2742" i="1"/>
  <c r="T2742" i="1" s="1"/>
  <c r="V2742" i="1" s="1"/>
  <c r="P2743" i="1"/>
  <c r="T2743" i="1" s="1"/>
  <c r="V2743" i="1" s="1"/>
  <c r="P2744" i="1"/>
  <c r="T2744" i="1" s="1"/>
  <c r="V2744" i="1" s="1"/>
  <c r="P2745" i="1"/>
  <c r="T2745" i="1" s="1"/>
  <c r="V2745" i="1" s="1"/>
  <c r="P2746" i="1"/>
  <c r="T2746" i="1" s="1"/>
  <c r="V2746" i="1" s="1"/>
  <c r="P2747" i="1"/>
  <c r="T2747" i="1" s="1"/>
  <c r="V2747" i="1" s="1"/>
  <c r="P2748" i="1"/>
  <c r="T2748" i="1" s="1"/>
  <c r="V2748" i="1" s="1"/>
  <c r="P2749" i="1"/>
  <c r="T2749" i="1" s="1"/>
  <c r="V2749" i="1" s="1"/>
  <c r="P2750" i="1"/>
  <c r="T2750" i="1" s="1"/>
  <c r="V2750" i="1" s="1"/>
  <c r="P2751" i="1"/>
  <c r="T2751" i="1" s="1"/>
  <c r="V2751" i="1" s="1"/>
  <c r="P2752" i="1"/>
  <c r="T2752" i="1" s="1"/>
  <c r="V2752" i="1" s="1"/>
  <c r="P2753" i="1"/>
  <c r="T2753" i="1" s="1"/>
  <c r="V2753" i="1" s="1"/>
  <c r="P2754" i="1"/>
  <c r="T2754" i="1" s="1"/>
  <c r="V2754" i="1" s="1"/>
  <c r="P2755" i="1"/>
  <c r="T2755" i="1" s="1"/>
  <c r="V2755" i="1" s="1"/>
  <c r="P2756" i="1"/>
  <c r="T2756" i="1" s="1"/>
  <c r="V2756" i="1" s="1"/>
  <c r="P2757" i="1"/>
  <c r="T2757" i="1" s="1"/>
  <c r="V2757" i="1" s="1"/>
  <c r="P2758" i="1"/>
  <c r="T2758" i="1" s="1"/>
  <c r="V2758" i="1" s="1"/>
  <c r="P2759" i="1"/>
  <c r="T2759" i="1" s="1"/>
  <c r="V2759" i="1" s="1"/>
  <c r="P2760" i="1"/>
  <c r="T2760" i="1" s="1"/>
  <c r="V2760" i="1" s="1"/>
  <c r="P2761" i="1"/>
  <c r="T2761" i="1" s="1"/>
  <c r="V2761" i="1" s="1"/>
  <c r="P2762" i="1"/>
  <c r="T2762" i="1" s="1"/>
  <c r="V2762" i="1" s="1"/>
  <c r="P2763" i="1"/>
  <c r="T2763" i="1" s="1"/>
  <c r="V2763" i="1" s="1"/>
  <c r="P2764" i="1"/>
  <c r="T2764" i="1" s="1"/>
  <c r="V2764" i="1" s="1"/>
  <c r="P2765" i="1"/>
  <c r="T2765" i="1" s="1"/>
  <c r="V2765" i="1" s="1"/>
  <c r="P2766" i="1"/>
  <c r="T2766" i="1" s="1"/>
  <c r="V2766" i="1" s="1"/>
  <c r="P2767" i="1"/>
  <c r="T2767" i="1" s="1"/>
  <c r="V2767" i="1" s="1"/>
  <c r="P2768" i="1"/>
  <c r="T2768" i="1" s="1"/>
  <c r="V2768" i="1" s="1"/>
  <c r="P2769" i="1"/>
  <c r="T2769" i="1" s="1"/>
  <c r="V2769" i="1" s="1"/>
  <c r="P2770" i="1"/>
  <c r="T2770" i="1" s="1"/>
  <c r="V2770" i="1" s="1"/>
  <c r="P2771" i="1"/>
  <c r="T2771" i="1" s="1"/>
  <c r="V2771" i="1" s="1"/>
  <c r="P2772" i="1"/>
  <c r="T2772" i="1" s="1"/>
  <c r="V2772" i="1" s="1"/>
  <c r="P2773" i="1"/>
  <c r="T2773" i="1" s="1"/>
  <c r="V2773" i="1" s="1"/>
  <c r="P2774" i="1"/>
  <c r="T2774" i="1" s="1"/>
  <c r="V2774" i="1" s="1"/>
  <c r="P2775" i="1"/>
  <c r="T2775" i="1" s="1"/>
  <c r="V2775" i="1" s="1"/>
  <c r="P2776" i="1"/>
  <c r="T2776" i="1" s="1"/>
  <c r="V2776" i="1" s="1"/>
  <c r="P2777" i="1"/>
  <c r="T2777" i="1" s="1"/>
  <c r="V2777" i="1" s="1"/>
  <c r="P2778" i="1"/>
  <c r="T2778" i="1" s="1"/>
  <c r="V2778" i="1" s="1"/>
  <c r="P2779" i="1"/>
  <c r="T2779" i="1" s="1"/>
  <c r="V2779" i="1" s="1"/>
  <c r="P2780" i="1"/>
  <c r="T2780" i="1" s="1"/>
  <c r="V2780" i="1" s="1"/>
  <c r="P2781" i="1"/>
  <c r="T2781" i="1" s="1"/>
  <c r="V2781" i="1" s="1"/>
  <c r="P2782" i="1"/>
  <c r="T2782" i="1" s="1"/>
  <c r="V2782" i="1" s="1"/>
  <c r="P2783" i="1"/>
  <c r="T2783" i="1" s="1"/>
  <c r="V2783" i="1" s="1"/>
  <c r="P2784" i="1"/>
  <c r="T2784" i="1" s="1"/>
  <c r="V2784" i="1" s="1"/>
  <c r="P2785" i="1"/>
  <c r="T2785" i="1" s="1"/>
  <c r="V2785" i="1" s="1"/>
  <c r="P2786" i="1"/>
  <c r="T2786" i="1" s="1"/>
  <c r="V2786" i="1" s="1"/>
  <c r="P2787" i="1"/>
  <c r="T2787" i="1" s="1"/>
  <c r="V2787" i="1" s="1"/>
  <c r="P2788" i="1"/>
  <c r="T2788" i="1" s="1"/>
  <c r="V2788" i="1" s="1"/>
  <c r="P2789" i="1"/>
  <c r="T2789" i="1" s="1"/>
  <c r="V2789" i="1" s="1"/>
  <c r="P2790" i="1"/>
  <c r="T2790" i="1" s="1"/>
  <c r="V2790" i="1" s="1"/>
  <c r="P2791" i="1"/>
  <c r="T2791" i="1" s="1"/>
  <c r="V2791" i="1" s="1"/>
  <c r="P2792" i="1"/>
  <c r="T2792" i="1" s="1"/>
  <c r="V2792" i="1" s="1"/>
  <c r="P2793" i="1"/>
  <c r="T2793" i="1" s="1"/>
  <c r="V2793" i="1" s="1"/>
  <c r="P2794" i="1"/>
  <c r="T2794" i="1" s="1"/>
  <c r="V2794" i="1" s="1"/>
  <c r="P2795" i="1"/>
  <c r="T2795" i="1" s="1"/>
  <c r="V2795" i="1" s="1"/>
  <c r="P2796" i="1"/>
  <c r="T2796" i="1" s="1"/>
  <c r="V2796" i="1" s="1"/>
  <c r="P2797" i="1"/>
  <c r="T2797" i="1" s="1"/>
  <c r="V2797" i="1" s="1"/>
  <c r="P2798" i="1"/>
  <c r="T2798" i="1" s="1"/>
  <c r="V2798" i="1" s="1"/>
  <c r="P2799" i="1"/>
  <c r="T2799" i="1" s="1"/>
  <c r="V2799" i="1" s="1"/>
  <c r="P2800" i="1"/>
  <c r="T2800" i="1" s="1"/>
  <c r="V2800" i="1" s="1"/>
  <c r="P2801" i="1"/>
  <c r="T2801" i="1" s="1"/>
  <c r="V2801" i="1" s="1"/>
  <c r="P2802" i="1"/>
  <c r="T2802" i="1" s="1"/>
  <c r="V2802" i="1" s="1"/>
  <c r="P2803" i="1"/>
  <c r="T2803" i="1" s="1"/>
  <c r="V2803" i="1" s="1"/>
  <c r="P2804" i="1"/>
  <c r="T2804" i="1" s="1"/>
  <c r="V2804" i="1" s="1"/>
  <c r="P2805" i="1"/>
  <c r="T2805" i="1" s="1"/>
  <c r="V2805" i="1" s="1"/>
  <c r="P2806" i="1"/>
  <c r="T2806" i="1" s="1"/>
  <c r="V2806" i="1" s="1"/>
  <c r="P2807" i="1"/>
  <c r="T2807" i="1" s="1"/>
  <c r="V2807" i="1" s="1"/>
  <c r="P2808" i="1"/>
  <c r="T2808" i="1" s="1"/>
  <c r="V2808" i="1" s="1"/>
  <c r="P2809" i="1"/>
  <c r="T2809" i="1" s="1"/>
  <c r="V2809" i="1" s="1"/>
  <c r="P2810" i="1"/>
  <c r="T2810" i="1" s="1"/>
  <c r="V2810" i="1" s="1"/>
  <c r="P2811" i="1"/>
  <c r="T2811" i="1" s="1"/>
  <c r="V2811" i="1" s="1"/>
  <c r="P2812" i="1"/>
  <c r="T2812" i="1" s="1"/>
  <c r="V2812" i="1" s="1"/>
  <c r="P2813" i="1"/>
  <c r="T2813" i="1" s="1"/>
  <c r="V2813" i="1" s="1"/>
  <c r="P2814" i="1"/>
  <c r="T2814" i="1" s="1"/>
  <c r="V2814" i="1" s="1"/>
  <c r="P2815" i="1"/>
  <c r="T2815" i="1" s="1"/>
  <c r="V2815" i="1" s="1"/>
  <c r="P2816" i="1"/>
  <c r="T2816" i="1" s="1"/>
  <c r="V2816" i="1" s="1"/>
  <c r="P2817" i="1"/>
  <c r="T2817" i="1" s="1"/>
  <c r="V2817" i="1" s="1"/>
  <c r="P2818" i="1"/>
  <c r="T2818" i="1" s="1"/>
  <c r="V2818" i="1" s="1"/>
  <c r="P2819" i="1"/>
  <c r="T2819" i="1" s="1"/>
  <c r="V2819" i="1" s="1"/>
  <c r="P2820" i="1"/>
  <c r="T2820" i="1" s="1"/>
  <c r="V2820" i="1" s="1"/>
  <c r="P2821" i="1"/>
  <c r="T2821" i="1" s="1"/>
  <c r="V2821" i="1" s="1"/>
  <c r="P2822" i="1"/>
  <c r="T2822" i="1" s="1"/>
  <c r="V2822" i="1" s="1"/>
  <c r="P2823" i="1"/>
  <c r="T2823" i="1" s="1"/>
  <c r="V2823" i="1" s="1"/>
  <c r="P2824" i="1"/>
  <c r="T2824" i="1" s="1"/>
  <c r="V2824" i="1" s="1"/>
  <c r="P2825" i="1"/>
  <c r="T2825" i="1" s="1"/>
  <c r="V2825" i="1" s="1"/>
  <c r="P2826" i="1"/>
  <c r="T2826" i="1" s="1"/>
  <c r="V2826" i="1" s="1"/>
  <c r="P2827" i="1"/>
  <c r="T2827" i="1" s="1"/>
  <c r="V2827" i="1" s="1"/>
  <c r="P2828" i="1"/>
  <c r="T2828" i="1" s="1"/>
  <c r="V2828" i="1" s="1"/>
  <c r="P2829" i="1"/>
  <c r="T2829" i="1" s="1"/>
  <c r="V2829" i="1" s="1"/>
  <c r="P2830" i="1"/>
  <c r="T2830" i="1" s="1"/>
  <c r="V2830" i="1" s="1"/>
  <c r="P2831" i="1"/>
  <c r="T2831" i="1" s="1"/>
  <c r="V2831" i="1" s="1"/>
  <c r="P2832" i="1"/>
  <c r="T2832" i="1" s="1"/>
  <c r="V2832" i="1" s="1"/>
  <c r="P2833" i="1"/>
  <c r="T2833" i="1" s="1"/>
  <c r="V2833" i="1" s="1"/>
  <c r="P2834" i="1"/>
  <c r="T2834" i="1" s="1"/>
  <c r="V2834" i="1" s="1"/>
  <c r="P2835" i="1"/>
  <c r="T2835" i="1" s="1"/>
  <c r="V2835" i="1" s="1"/>
  <c r="P2836" i="1"/>
  <c r="T2836" i="1" s="1"/>
  <c r="V2836" i="1" s="1"/>
  <c r="P2837" i="1"/>
  <c r="T2837" i="1" s="1"/>
  <c r="V2837" i="1" s="1"/>
  <c r="P2838" i="1"/>
  <c r="T2838" i="1" s="1"/>
  <c r="V2838" i="1" s="1"/>
  <c r="P2839" i="1"/>
  <c r="T2839" i="1" s="1"/>
  <c r="V2839" i="1" s="1"/>
  <c r="P2840" i="1"/>
  <c r="T2840" i="1" s="1"/>
  <c r="V2840" i="1" s="1"/>
  <c r="P2841" i="1"/>
  <c r="T2841" i="1" s="1"/>
  <c r="V2841" i="1" s="1"/>
  <c r="P2842" i="1"/>
  <c r="T2842" i="1" s="1"/>
  <c r="V2842" i="1" s="1"/>
  <c r="P2843" i="1"/>
  <c r="T2843" i="1" s="1"/>
  <c r="V2843" i="1" s="1"/>
  <c r="P2844" i="1"/>
  <c r="T2844" i="1" s="1"/>
  <c r="V2844" i="1" s="1"/>
  <c r="P2845" i="1"/>
  <c r="T2845" i="1" s="1"/>
  <c r="V2845" i="1" s="1"/>
  <c r="P2846" i="1"/>
  <c r="T2846" i="1" s="1"/>
  <c r="V2846" i="1" s="1"/>
  <c r="P2847" i="1"/>
  <c r="T2847" i="1" s="1"/>
  <c r="V2847" i="1" s="1"/>
  <c r="P2848" i="1"/>
  <c r="T2848" i="1" s="1"/>
  <c r="V2848" i="1" s="1"/>
  <c r="P2849" i="1"/>
  <c r="T2849" i="1" s="1"/>
  <c r="V2849" i="1" s="1"/>
  <c r="P2850" i="1"/>
  <c r="T2850" i="1" s="1"/>
  <c r="V2850" i="1" s="1"/>
  <c r="P2851" i="1"/>
  <c r="T2851" i="1" s="1"/>
  <c r="V2851" i="1" s="1"/>
  <c r="P2852" i="1"/>
  <c r="T2852" i="1" s="1"/>
  <c r="V2852" i="1" s="1"/>
  <c r="P2853" i="1"/>
  <c r="T2853" i="1" s="1"/>
  <c r="V2853" i="1" s="1"/>
  <c r="P2854" i="1"/>
  <c r="T2854" i="1" s="1"/>
  <c r="V2854" i="1" s="1"/>
  <c r="P2855" i="1"/>
  <c r="T2855" i="1" s="1"/>
  <c r="V2855" i="1" s="1"/>
  <c r="P2856" i="1"/>
  <c r="T2856" i="1" s="1"/>
  <c r="V2856" i="1" s="1"/>
  <c r="P2857" i="1"/>
  <c r="T2857" i="1" s="1"/>
  <c r="V2857" i="1" s="1"/>
  <c r="P2858" i="1"/>
  <c r="T2858" i="1" s="1"/>
  <c r="V2858" i="1" s="1"/>
  <c r="P2859" i="1"/>
  <c r="T2859" i="1" s="1"/>
  <c r="V2859" i="1" s="1"/>
  <c r="P2860" i="1"/>
  <c r="T2860" i="1" s="1"/>
  <c r="V2860" i="1" s="1"/>
  <c r="P2861" i="1"/>
  <c r="T2861" i="1" s="1"/>
  <c r="V2861" i="1" s="1"/>
  <c r="P2862" i="1"/>
  <c r="T2862" i="1" s="1"/>
  <c r="V2862" i="1" s="1"/>
  <c r="P2863" i="1"/>
  <c r="T2863" i="1" s="1"/>
  <c r="V2863" i="1" s="1"/>
  <c r="P2864" i="1"/>
  <c r="T2864" i="1" s="1"/>
  <c r="V2864" i="1" s="1"/>
  <c r="P2865" i="1"/>
  <c r="T2865" i="1" s="1"/>
  <c r="V2865" i="1" s="1"/>
  <c r="P2866" i="1"/>
  <c r="T2866" i="1" s="1"/>
  <c r="V2866" i="1" s="1"/>
  <c r="P2867" i="1"/>
  <c r="T2867" i="1" s="1"/>
  <c r="V2867" i="1" s="1"/>
  <c r="P2868" i="1"/>
  <c r="T2868" i="1" s="1"/>
  <c r="V2868" i="1" s="1"/>
  <c r="P2869" i="1"/>
  <c r="T2869" i="1" s="1"/>
  <c r="V2869" i="1" s="1"/>
  <c r="P2870" i="1"/>
  <c r="T2870" i="1" s="1"/>
  <c r="V2870" i="1" s="1"/>
  <c r="P2871" i="1"/>
  <c r="T2871" i="1" s="1"/>
  <c r="V2871" i="1" s="1"/>
  <c r="P2872" i="1"/>
  <c r="T2872" i="1" s="1"/>
  <c r="V2872" i="1" s="1"/>
  <c r="P2873" i="1"/>
  <c r="T2873" i="1" s="1"/>
  <c r="V2873" i="1" s="1"/>
  <c r="P2874" i="1"/>
  <c r="T2874" i="1" s="1"/>
  <c r="V2874" i="1" s="1"/>
  <c r="P2875" i="1"/>
  <c r="T2875" i="1" s="1"/>
  <c r="V2875" i="1" s="1"/>
  <c r="P2876" i="1"/>
  <c r="T2876" i="1" s="1"/>
  <c r="V2876" i="1" s="1"/>
  <c r="P2877" i="1"/>
  <c r="T2877" i="1" s="1"/>
  <c r="V2877" i="1" s="1"/>
  <c r="P2878" i="1"/>
  <c r="T2878" i="1" s="1"/>
  <c r="V2878" i="1" s="1"/>
  <c r="P2879" i="1"/>
  <c r="T2879" i="1" s="1"/>
  <c r="V2879" i="1" s="1"/>
  <c r="P2880" i="1"/>
  <c r="T2880" i="1" s="1"/>
  <c r="V2880" i="1" s="1"/>
  <c r="P2881" i="1"/>
  <c r="T2881" i="1" s="1"/>
  <c r="V2881" i="1" s="1"/>
  <c r="P2882" i="1"/>
  <c r="T2882" i="1" s="1"/>
  <c r="V2882" i="1" s="1"/>
  <c r="P2883" i="1"/>
  <c r="T2883" i="1" s="1"/>
  <c r="V2883" i="1" s="1"/>
  <c r="P2884" i="1"/>
  <c r="T2884" i="1" s="1"/>
  <c r="V2884" i="1" s="1"/>
  <c r="P2885" i="1"/>
  <c r="T2885" i="1" s="1"/>
  <c r="V2885" i="1" s="1"/>
  <c r="P2886" i="1"/>
  <c r="T2886" i="1" s="1"/>
  <c r="V2886" i="1" s="1"/>
  <c r="P2887" i="1"/>
  <c r="T2887" i="1" s="1"/>
  <c r="V2887" i="1" s="1"/>
  <c r="P2888" i="1"/>
  <c r="T2888" i="1" s="1"/>
  <c r="V2888" i="1" s="1"/>
  <c r="P2889" i="1"/>
  <c r="T2889" i="1" s="1"/>
  <c r="V2889" i="1" s="1"/>
  <c r="P2890" i="1"/>
  <c r="T2890" i="1" s="1"/>
  <c r="V2890" i="1" s="1"/>
  <c r="P2891" i="1"/>
  <c r="T2891" i="1" s="1"/>
  <c r="V2891" i="1" s="1"/>
  <c r="P2892" i="1"/>
  <c r="T2892" i="1" s="1"/>
  <c r="V2892" i="1" s="1"/>
  <c r="P2893" i="1"/>
  <c r="T2893" i="1" s="1"/>
  <c r="V2893" i="1" s="1"/>
  <c r="P2894" i="1"/>
  <c r="T2894" i="1" s="1"/>
  <c r="V2894" i="1" s="1"/>
  <c r="P2895" i="1"/>
  <c r="T2895" i="1" s="1"/>
  <c r="V2895" i="1" s="1"/>
  <c r="P2896" i="1"/>
  <c r="T2896" i="1" s="1"/>
  <c r="V2896" i="1" s="1"/>
  <c r="P2897" i="1"/>
  <c r="T2897" i="1" s="1"/>
  <c r="V2897" i="1" s="1"/>
  <c r="P2898" i="1"/>
  <c r="T2898" i="1" s="1"/>
  <c r="V2898" i="1" s="1"/>
  <c r="P2899" i="1"/>
  <c r="T2899" i="1" s="1"/>
  <c r="V2899" i="1" s="1"/>
  <c r="P2900" i="1"/>
  <c r="T2900" i="1" s="1"/>
  <c r="V2900" i="1" s="1"/>
  <c r="P2901" i="1"/>
  <c r="T2901" i="1" s="1"/>
  <c r="V2901" i="1" s="1"/>
  <c r="P2902" i="1"/>
  <c r="T2902" i="1" s="1"/>
  <c r="V2902" i="1" s="1"/>
  <c r="P2903" i="1"/>
  <c r="T2903" i="1" s="1"/>
  <c r="V2903" i="1" s="1"/>
  <c r="P2904" i="1"/>
  <c r="T2904" i="1" s="1"/>
  <c r="V2904" i="1" s="1"/>
  <c r="P2905" i="1"/>
  <c r="T2905" i="1" s="1"/>
  <c r="V2905" i="1" s="1"/>
  <c r="P2906" i="1"/>
  <c r="T2906" i="1" s="1"/>
  <c r="V2906" i="1" s="1"/>
  <c r="P2907" i="1"/>
  <c r="T2907" i="1" s="1"/>
  <c r="V2907" i="1" s="1"/>
  <c r="P2908" i="1"/>
  <c r="T2908" i="1" s="1"/>
  <c r="V2908" i="1" s="1"/>
  <c r="P2909" i="1"/>
  <c r="T2909" i="1" s="1"/>
  <c r="V2909" i="1" s="1"/>
  <c r="P2910" i="1"/>
  <c r="T2910" i="1" s="1"/>
  <c r="V2910" i="1" s="1"/>
  <c r="P2911" i="1"/>
  <c r="T2911" i="1" s="1"/>
  <c r="V2911" i="1" s="1"/>
  <c r="P2912" i="1"/>
  <c r="T2912" i="1" s="1"/>
  <c r="V2912" i="1" s="1"/>
  <c r="P2913" i="1"/>
  <c r="T2913" i="1" s="1"/>
  <c r="V2913" i="1" s="1"/>
  <c r="P2914" i="1"/>
  <c r="T2914" i="1" s="1"/>
  <c r="V2914" i="1" s="1"/>
  <c r="P2915" i="1"/>
  <c r="T2915" i="1" s="1"/>
  <c r="V2915" i="1" s="1"/>
  <c r="P2916" i="1"/>
  <c r="T2916" i="1" s="1"/>
  <c r="V2916" i="1" s="1"/>
  <c r="P2917" i="1"/>
  <c r="T2917" i="1" s="1"/>
  <c r="V2917" i="1" s="1"/>
  <c r="P2918" i="1"/>
  <c r="T2918" i="1" s="1"/>
  <c r="V2918" i="1" s="1"/>
  <c r="P2919" i="1"/>
  <c r="T2919" i="1" s="1"/>
  <c r="V2919" i="1" s="1"/>
  <c r="P2920" i="1"/>
  <c r="T2920" i="1" s="1"/>
  <c r="V2920" i="1" s="1"/>
  <c r="P2921" i="1"/>
  <c r="T2921" i="1" s="1"/>
  <c r="V2921" i="1" s="1"/>
  <c r="P2922" i="1"/>
  <c r="T2922" i="1" s="1"/>
  <c r="V2922" i="1" s="1"/>
  <c r="P2923" i="1"/>
  <c r="T2923" i="1" s="1"/>
  <c r="V2923" i="1" s="1"/>
  <c r="P2924" i="1"/>
  <c r="T2924" i="1" s="1"/>
  <c r="V2924" i="1" s="1"/>
  <c r="P2925" i="1"/>
  <c r="T2925" i="1" s="1"/>
  <c r="V2925" i="1" s="1"/>
  <c r="P2926" i="1"/>
  <c r="T2926" i="1" s="1"/>
  <c r="V2926" i="1" s="1"/>
  <c r="P2927" i="1"/>
  <c r="T2927" i="1" s="1"/>
  <c r="V2927" i="1" s="1"/>
  <c r="P2928" i="1"/>
  <c r="T2928" i="1" s="1"/>
  <c r="V2928" i="1" s="1"/>
  <c r="P2929" i="1"/>
  <c r="T2929" i="1" s="1"/>
  <c r="V2929" i="1" s="1"/>
  <c r="P2930" i="1"/>
  <c r="T2930" i="1" s="1"/>
  <c r="V2930" i="1" s="1"/>
  <c r="P2931" i="1"/>
  <c r="T2931" i="1" s="1"/>
  <c r="V2931" i="1" s="1"/>
  <c r="P2932" i="1"/>
  <c r="T2932" i="1" s="1"/>
  <c r="V2932" i="1" s="1"/>
  <c r="P2933" i="1"/>
  <c r="T2933" i="1" s="1"/>
  <c r="V2933" i="1" s="1"/>
  <c r="P2934" i="1"/>
  <c r="T2934" i="1" s="1"/>
  <c r="V2934" i="1" s="1"/>
  <c r="P2935" i="1"/>
  <c r="T2935" i="1" s="1"/>
  <c r="V2935" i="1" s="1"/>
  <c r="P2936" i="1"/>
  <c r="T2936" i="1" s="1"/>
  <c r="V2936" i="1" s="1"/>
  <c r="P2937" i="1"/>
  <c r="T2937" i="1" s="1"/>
  <c r="V2937" i="1" s="1"/>
  <c r="P2938" i="1"/>
  <c r="T2938" i="1" s="1"/>
  <c r="V2938" i="1" s="1"/>
  <c r="P2939" i="1"/>
  <c r="T2939" i="1" s="1"/>
  <c r="V2939" i="1" s="1"/>
  <c r="P2940" i="1"/>
  <c r="T2940" i="1" s="1"/>
  <c r="V2940" i="1" s="1"/>
  <c r="P2941" i="1"/>
  <c r="T2941" i="1" s="1"/>
  <c r="V2941" i="1" s="1"/>
  <c r="P2942" i="1"/>
  <c r="T2942" i="1" s="1"/>
  <c r="V2942" i="1" s="1"/>
  <c r="P2943" i="1"/>
  <c r="T2943" i="1" s="1"/>
  <c r="V2943" i="1" s="1"/>
  <c r="P2944" i="1"/>
  <c r="T2944" i="1" s="1"/>
  <c r="V2944" i="1" s="1"/>
  <c r="P2945" i="1"/>
  <c r="T2945" i="1" s="1"/>
  <c r="V2945" i="1" s="1"/>
  <c r="P2946" i="1"/>
  <c r="T2946" i="1" s="1"/>
  <c r="V2946" i="1" s="1"/>
  <c r="P2947" i="1"/>
  <c r="T2947" i="1" s="1"/>
  <c r="V2947" i="1" s="1"/>
  <c r="P2948" i="1"/>
  <c r="T2948" i="1" s="1"/>
  <c r="V2948" i="1" s="1"/>
  <c r="P2949" i="1"/>
  <c r="T2949" i="1" s="1"/>
  <c r="V2949" i="1" s="1"/>
  <c r="P2950" i="1"/>
  <c r="T2950" i="1" s="1"/>
  <c r="V2950" i="1" s="1"/>
  <c r="P2951" i="1"/>
  <c r="T2951" i="1" s="1"/>
  <c r="V2951" i="1" s="1"/>
  <c r="P2952" i="1"/>
  <c r="T2952" i="1" s="1"/>
  <c r="V2952" i="1" s="1"/>
  <c r="P2953" i="1"/>
  <c r="T2953" i="1" s="1"/>
  <c r="V2953" i="1" s="1"/>
  <c r="P2954" i="1"/>
  <c r="T2954" i="1" s="1"/>
  <c r="V2954" i="1" s="1"/>
  <c r="P2955" i="1"/>
  <c r="T2955" i="1" s="1"/>
  <c r="V2955" i="1" s="1"/>
  <c r="P2956" i="1"/>
  <c r="T2956" i="1" s="1"/>
  <c r="V2956" i="1" s="1"/>
  <c r="P2957" i="1"/>
  <c r="T2957" i="1" s="1"/>
  <c r="V2957" i="1" s="1"/>
  <c r="P2958" i="1"/>
  <c r="T2958" i="1" s="1"/>
  <c r="V2958" i="1" s="1"/>
  <c r="P2959" i="1"/>
  <c r="T2959" i="1" s="1"/>
  <c r="V2959" i="1" s="1"/>
  <c r="P2960" i="1"/>
  <c r="T2960" i="1" s="1"/>
  <c r="V2960" i="1" s="1"/>
  <c r="P2961" i="1"/>
  <c r="T2961" i="1" s="1"/>
  <c r="V2961" i="1" s="1"/>
  <c r="P2962" i="1"/>
  <c r="T2962" i="1" s="1"/>
  <c r="V2962" i="1" s="1"/>
  <c r="P2963" i="1"/>
  <c r="T2963" i="1" s="1"/>
  <c r="V2963" i="1" s="1"/>
  <c r="P2964" i="1"/>
  <c r="T2964" i="1" s="1"/>
  <c r="V2964" i="1" s="1"/>
  <c r="P2965" i="1"/>
  <c r="T2965" i="1" s="1"/>
  <c r="V2965" i="1" s="1"/>
  <c r="P2966" i="1"/>
  <c r="T2966" i="1" s="1"/>
  <c r="V2966" i="1" s="1"/>
  <c r="P2967" i="1"/>
  <c r="T2967" i="1" s="1"/>
  <c r="V2967" i="1" s="1"/>
  <c r="P2968" i="1"/>
  <c r="T2968" i="1" s="1"/>
  <c r="V2968" i="1" s="1"/>
  <c r="P2969" i="1"/>
  <c r="T2969" i="1" s="1"/>
  <c r="V2969" i="1" s="1"/>
  <c r="P2970" i="1"/>
  <c r="T2970" i="1" s="1"/>
  <c r="V2970" i="1" s="1"/>
  <c r="P2971" i="1"/>
  <c r="T2971" i="1" s="1"/>
  <c r="V2971" i="1" s="1"/>
  <c r="P2972" i="1"/>
  <c r="T2972" i="1" s="1"/>
  <c r="V2972" i="1" s="1"/>
  <c r="P2973" i="1"/>
  <c r="T2973" i="1" s="1"/>
  <c r="V2973" i="1" s="1"/>
  <c r="P2974" i="1"/>
  <c r="T2974" i="1" s="1"/>
  <c r="V2974" i="1" s="1"/>
  <c r="P2975" i="1"/>
  <c r="T2975" i="1" s="1"/>
  <c r="V2975" i="1" s="1"/>
  <c r="P2976" i="1"/>
  <c r="T2976" i="1" s="1"/>
  <c r="V2976" i="1" s="1"/>
  <c r="P2977" i="1"/>
  <c r="T2977" i="1" s="1"/>
  <c r="V2977" i="1" s="1"/>
  <c r="P2978" i="1"/>
  <c r="T2978" i="1" s="1"/>
  <c r="V2978" i="1" s="1"/>
  <c r="P2979" i="1"/>
  <c r="T2979" i="1" s="1"/>
  <c r="V2979" i="1" s="1"/>
  <c r="P2980" i="1"/>
  <c r="T2980" i="1" s="1"/>
  <c r="V2980" i="1" s="1"/>
  <c r="P2981" i="1"/>
  <c r="T2981" i="1" s="1"/>
  <c r="V2981" i="1" s="1"/>
  <c r="P2982" i="1"/>
  <c r="T2982" i="1" s="1"/>
  <c r="V2982" i="1" s="1"/>
  <c r="P2983" i="1"/>
  <c r="T2983" i="1" s="1"/>
  <c r="V2983" i="1" s="1"/>
  <c r="P2984" i="1"/>
  <c r="T2984" i="1" s="1"/>
  <c r="V2984" i="1" s="1"/>
  <c r="P2985" i="1"/>
  <c r="T2985" i="1" s="1"/>
  <c r="V2985" i="1" s="1"/>
  <c r="P2986" i="1"/>
  <c r="T2986" i="1" s="1"/>
  <c r="V2986" i="1" s="1"/>
  <c r="P2987" i="1"/>
  <c r="T2987" i="1" s="1"/>
  <c r="V2987" i="1" s="1"/>
  <c r="P2988" i="1"/>
  <c r="T2988" i="1" s="1"/>
  <c r="V2988" i="1" s="1"/>
  <c r="P2989" i="1"/>
  <c r="T2989" i="1" s="1"/>
  <c r="V2989" i="1" s="1"/>
  <c r="P2990" i="1"/>
  <c r="T2990" i="1" s="1"/>
  <c r="V2990" i="1" s="1"/>
  <c r="P2991" i="1"/>
  <c r="T2991" i="1" s="1"/>
  <c r="V2991" i="1" s="1"/>
  <c r="P2992" i="1"/>
  <c r="T2992" i="1" s="1"/>
  <c r="V2992" i="1" s="1"/>
  <c r="P2993" i="1"/>
  <c r="T2993" i="1" s="1"/>
  <c r="V2993" i="1" s="1"/>
  <c r="P2994" i="1"/>
  <c r="T2994" i="1" s="1"/>
  <c r="V2994" i="1" s="1"/>
  <c r="P2995" i="1"/>
  <c r="T2995" i="1" s="1"/>
  <c r="V2995" i="1" s="1"/>
  <c r="P2996" i="1"/>
  <c r="T2996" i="1" s="1"/>
  <c r="V2996" i="1" s="1"/>
  <c r="P2997" i="1"/>
  <c r="T2997" i="1" s="1"/>
  <c r="V2997" i="1" s="1"/>
  <c r="P2998" i="1"/>
  <c r="T2998" i="1" s="1"/>
  <c r="V2998" i="1" s="1"/>
  <c r="P2999" i="1"/>
  <c r="T2999" i="1" s="1"/>
  <c r="V2999" i="1" s="1"/>
  <c r="P3000" i="1"/>
  <c r="T3000" i="1" s="1"/>
  <c r="V3000" i="1" s="1"/>
  <c r="P3001" i="1"/>
  <c r="T3001" i="1" s="1"/>
  <c r="V3001" i="1" s="1"/>
  <c r="P3002" i="1"/>
  <c r="T3002" i="1" s="1"/>
  <c r="V3002" i="1" s="1"/>
  <c r="P3003" i="1"/>
  <c r="T3003" i="1" s="1"/>
  <c r="V3003" i="1" s="1"/>
  <c r="P3004" i="1"/>
  <c r="T3004" i="1" s="1"/>
  <c r="V3004" i="1" s="1"/>
  <c r="P3005" i="1"/>
  <c r="T3005" i="1" s="1"/>
  <c r="V3005" i="1" s="1"/>
  <c r="P3006" i="1"/>
  <c r="T3006" i="1" s="1"/>
  <c r="V3006" i="1" s="1"/>
  <c r="P3007" i="1"/>
  <c r="T3007" i="1" s="1"/>
  <c r="V3007" i="1" s="1"/>
  <c r="P3008" i="1"/>
  <c r="T3008" i="1" s="1"/>
  <c r="V3008" i="1" s="1"/>
  <c r="P3009" i="1"/>
  <c r="T3009" i="1" s="1"/>
  <c r="V3009" i="1" s="1"/>
  <c r="P3010" i="1"/>
  <c r="T3010" i="1" s="1"/>
  <c r="V3010" i="1" s="1"/>
  <c r="P3011" i="1"/>
  <c r="T3011" i="1" s="1"/>
  <c r="V3011" i="1" s="1"/>
  <c r="P3012" i="1"/>
  <c r="T3012" i="1" s="1"/>
  <c r="V3012" i="1" s="1"/>
  <c r="P3013" i="1"/>
  <c r="T3013" i="1" s="1"/>
  <c r="V3013" i="1" s="1"/>
  <c r="P3014" i="1"/>
  <c r="T3014" i="1" s="1"/>
  <c r="V3014" i="1" s="1"/>
  <c r="P3015" i="1"/>
  <c r="T3015" i="1" s="1"/>
  <c r="V3015" i="1" s="1"/>
  <c r="P3016" i="1"/>
  <c r="T3016" i="1" s="1"/>
  <c r="V3016" i="1" s="1"/>
  <c r="P3017" i="1"/>
  <c r="T3017" i="1" s="1"/>
  <c r="V3017" i="1" s="1"/>
  <c r="P3018" i="1"/>
  <c r="T3018" i="1" s="1"/>
  <c r="V3018" i="1" s="1"/>
  <c r="P3019" i="1"/>
  <c r="T3019" i="1" s="1"/>
  <c r="V3019" i="1" s="1"/>
  <c r="P3020" i="1"/>
  <c r="T3020" i="1" s="1"/>
  <c r="V3020" i="1" s="1"/>
  <c r="P3021" i="1"/>
  <c r="T3021" i="1" s="1"/>
  <c r="V3021" i="1" s="1"/>
  <c r="P3022" i="1"/>
  <c r="T3022" i="1" s="1"/>
  <c r="V3022" i="1" s="1"/>
  <c r="P3023" i="1"/>
  <c r="T3023" i="1" s="1"/>
  <c r="V3023" i="1" s="1"/>
  <c r="P3024" i="1"/>
  <c r="T3024" i="1" s="1"/>
  <c r="V3024" i="1" s="1"/>
  <c r="P3025" i="1"/>
  <c r="T3025" i="1" s="1"/>
  <c r="V3025" i="1" s="1"/>
  <c r="P3026" i="1"/>
  <c r="T3026" i="1" s="1"/>
  <c r="V3026" i="1" s="1"/>
  <c r="P3027" i="1"/>
  <c r="T3027" i="1" s="1"/>
  <c r="V3027" i="1" s="1"/>
  <c r="P3028" i="1"/>
  <c r="T3028" i="1" s="1"/>
  <c r="V3028" i="1" s="1"/>
  <c r="P3029" i="1"/>
  <c r="T3029" i="1" s="1"/>
  <c r="V3029" i="1" s="1"/>
  <c r="P3030" i="1"/>
  <c r="T3030" i="1" s="1"/>
  <c r="V3030" i="1" s="1"/>
  <c r="P3031" i="1"/>
  <c r="T3031" i="1" s="1"/>
  <c r="V3031" i="1" s="1"/>
  <c r="P3032" i="1"/>
  <c r="T3032" i="1" s="1"/>
  <c r="V3032" i="1" s="1"/>
  <c r="P3033" i="1"/>
  <c r="T3033" i="1" s="1"/>
  <c r="V3033" i="1" s="1"/>
  <c r="P3034" i="1"/>
  <c r="T3034" i="1" s="1"/>
  <c r="V3034" i="1" s="1"/>
  <c r="P3035" i="1"/>
  <c r="T3035" i="1" s="1"/>
  <c r="V3035" i="1" s="1"/>
  <c r="P3036" i="1"/>
  <c r="T3036" i="1" s="1"/>
  <c r="V3036" i="1" s="1"/>
  <c r="P3037" i="1"/>
  <c r="T3037" i="1" s="1"/>
  <c r="V3037" i="1" s="1"/>
  <c r="P3038" i="1"/>
  <c r="T3038" i="1" s="1"/>
  <c r="V3038" i="1" s="1"/>
  <c r="P3039" i="1"/>
  <c r="T3039" i="1" s="1"/>
  <c r="V3039" i="1" s="1"/>
  <c r="P3040" i="1"/>
  <c r="T3040" i="1" s="1"/>
  <c r="V3040" i="1" s="1"/>
  <c r="P3041" i="1"/>
  <c r="T3041" i="1" s="1"/>
  <c r="V3041" i="1" s="1"/>
  <c r="P3042" i="1"/>
  <c r="T3042" i="1" s="1"/>
  <c r="V3042" i="1" s="1"/>
  <c r="P3043" i="1"/>
  <c r="T3043" i="1" s="1"/>
  <c r="V3043" i="1" s="1"/>
  <c r="P3044" i="1"/>
  <c r="T3044" i="1" s="1"/>
  <c r="V3044" i="1" s="1"/>
  <c r="P3045" i="1"/>
  <c r="T3045" i="1" s="1"/>
  <c r="V3045" i="1" s="1"/>
  <c r="P3046" i="1"/>
  <c r="T3046" i="1" s="1"/>
  <c r="V3046" i="1" s="1"/>
  <c r="P3047" i="1"/>
  <c r="T3047" i="1" s="1"/>
  <c r="V3047" i="1" s="1"/>
  <c r="P3048" i="1"/>
  <c r="T3048" i="1" s="1"/>
  <c r="V3048" i="1" s="1"/>
  <c r="P3049" i="1"/>
  <c r="T3049" i="1" s="1"/>
  <c r="V3049" i="1" s="1"/>
  <c r="P3050" i="1"/>
  <c r="T3050" i="1" s="1"/>
  <c r="V3050" i="1" s="1"/>
  <c r="P3051" i="1"/>
  <c r="T3051" i="1" s="1"/>
  <c r="V3051" i="1" s="1"/>
  <c r="P3052" i="1"/>
  <c r="T3052" i="1" s="1"/>
  <c r="V3052" i="1" s="1"/>
  <c r="P3053" i="1"/>
  <c r="T3053" i="1" s="1"/>
  <c r="V3053" i="1" s="1"/>
  <c r="P3054" i="1"/>
  <c r="T3054" i="1" s="1"/>
  <c r="V3054" i="1" s="1"/>
  <c r="P3055" i="1"/>
  <c r="T3055" i="1" s="1"/>
  <c r="V3055" i="1" s="1"/>
  <c r="P3056" i="1"/>
  <c r="T3056" i="1" s="1"/>
  <c r="V3056" i="1" s="1"/>
  <c r="P3057" i="1"/>
  <c r="T3057" i="1" s="1"/>
  <c r="V3057" i="1" s="1"/>
  <c r="P3058" i="1"/>
  <c r="T3058" i="1" s="1"/>
  <c r="V3058" i="1" s="1"/>
  <c r="P3059" i="1"/>
  <c r="T3059" i="1" s="1"/>
  <c r="V3059" i="1" s="1"/>
  <c r="P3060" i="1"/>
  <c r="T3060" i="1" s="1"/>
  <c r="V3060" i="1" s="1"/>
  <c r="P3061" i="1"/>
  <c r="T3061" i="1" s="1"/>
  <c r="V3061" i="1" s="1"/>
  <c r="P3062" i="1"/>
  <c r="T3062" i="1" s="1"/>
  <c r="V3062" i="1" s="1"/>
  <c r="P3063" i="1"/>
  <c r="T3063" i="1" s="1"/>
  <c r="V3063" i="1" s="1"/>
  <c r="P3064" i="1"/>
  <c r="T3064" i="1" s="1"/>
  <c r="V3064" i="1" s="1"/>
  <c r="P3065" i="1"/>
  <c r="T3065" i="1" s="1"/>
  <c r="V3065" i="1" s="1"/>
  <c r="P3066" i="1"/>
  <c r="T3066" i="1" s="1"/>
  <c r="V3066" i="1" s="1"/>
  <c r="P3067" i="1"/>
  <c r="T3067" i="1" s="1"/>
  <c r="V3067" i="1" s="1"/>
  <c r="P3068" i="1"/>
  <c r="T3068" i="1" s="1"/>
  <c r="V3068" i="1" s="1"/>
  <c r="P3069" i="1"/>
  <c r="T3069" i="1" s="1"/>
  <c r="V3069" i="1" s="1"/>
  <c r="P3070" i="1"/>
  <c r="T3070" i="1" s="1"/>
  <c r="V3070" i="1" s="1"/>
  <c r="P3071" i="1"/>
  <c r="T3071" i="1" s="1"/>
  <c r="V3071" i="1" s="1"/>
  <c r="P3072" i="1"/>
  <c r="T3072" i="1" s="1"/>
  <c r="V3072" i="1" s="1"/>
  <c r="P3073" i="1"/>
  <c r="T3073" i="1" s="1"/>
  <c r="V3073" i="1" s="1"/>
  <c r="P3074" i="1"/>
  <c r="T3074" i="1" s="1"/>
  <c r="V3074" i="1" s="1"/>
  <c r="P3075" i="1"/>
  <c r="T3075" i="1" s="1"/>
  <c r="V3075" i="1" s="1"/>
  <c r="P3076" i="1"/>
  <c r="T3076" i="1" s="1"/>
  <c r="V3076" i="1" s="1"/>
  <c r="P3077" i="1"/>
  <c r="T3077" i="1" s="1"/>
  <c r="V3077" i="1" s="1"/>
  <c r="P3078" i="1"/>
  <c r="T3078" i="1" s="1"/>
  <c r="V3078" i="1" s="1"/>
  <c r="P3079" i="1"/>
  <c r="T3079" i="1" s="1"/>
  <c r="V3079" i="1" s="1"/>
  <c r="P3080" i="1"/>
  <c r="T3080" i="1" s="1"/>
  <c r="V3080" i="1" s="1"/>
  <c r="P3081" i="1"/>
  <c r="T3081" i="1" s="1"/>
  <c r="V3081" i="1" s="1"/>
  <c r="P3082" i="1"/>
  <c r="T3082" i="1" s="1"/>
  <c r="V3082" i="1" s="1"/>
  <c r="P3083" i="1"/>
  <c r="T3083" i="1" s="1"/>
  <c r="V3083" i="1" s="1"/>
  <c r="P3084" i="1"/>
  <c r="T3084" i="1" s="1"/>
  <c r="V3084" i="1" s="1"/>
  <c r="P3085" i="1"/>
  <c r="T3085" i="1" s="1"/>
  <c r="V3085" i="1" s="1"/>
  <c r="P3086" i="1"/>
  <c r="T3086" i="1" s="1"/>
  <c r="V3086" i="1" s="1"/>
  <c r="P3087" i="1"/>
  <c r="T3087" i="1" s="1"/>
  <c r="V3087" i="1" s="1"/>
  <c r="P3088" i="1"/>
  <c r="T3088" i="1" s="1"/>
  <c r="V3088" i="1" s="1"/>
  <c r="P3089" i="1"/>
  <c r="T3089" i="1" s="1"/>
  <c r="V3089" i="1" s="1"/>
  <c r="P3090" i="1"/>
  <c r="T3090" i="1" s="1"/>
  <c r="V3090" i="1" s="1"/>
  <c r="P3091" i="1"/>
  <c r="T3091" i="1" s="1"/>
  <c r="V3091" i="1" s="1"/>
  <c r="P3092" i="1"/>
  <c r="T3092" i="1" s="1"/>
  <c r="V3092" i="1" s="1"/>
  <c r="P3093" i="1"/>
  <c r="T3093" i="1" s="1"/>
  <c r="V3093" i="1" s="1"/>
  <c r="P3094" i="1"/>
  <c r="T3094" i="1" s="1"/>
  <c r="V3094" i="1" s="1"/>
  <c r="P3095" i="1"/>
  <c r="T3095" i="1" s="1"/>
  <c r="V3095" i="1" s="1"/>
  <c r="P3096" i="1"/>
  <c r="T3096" i="1" s="1"/>
  <c r="V3096" i="1" s="1"/>
  <c r="P3097" i="1"/>
  <c r="T3097" i="1" s="1"/>
  <c r="V3097" i="1" s="1"/>
  <c r="P3098" i="1"/>
  <c r="T3098" i="1" s="1"/>
  <c r="V3098" i="1" s="1"/>
  <c r="P3099" i="1"/>
  <c r="T3099" i="1" s="1"/>
  <c r="V3099" i="1" s="1"/>
  <c r="P3100" i="1"/>
  <c r="T3100" i="1" s="1"/>
  <c r="V3100" i="1" s="1"/>
  <c r="P3101" i="1"/>
  <c r="T3101" i="1" s="1"/>
  <c r="V3101" i="1" s="1"/>
  <c r="P3102" i="1"/>
  <c r="T3102" i="1" s="1"/>
  <c r="V3102" i="1" s="1"/>
  <c r="P3103" i="1"/>
  <c r="T3103" i="1" s="1"/>
  <c r="V3103" i="1" s="1"/>
  <c r="P3104" i="1"/>
  <c r="T3104" i="1" s="1"/>
  <c r="V3104" i="1" s="1"/>
  <c r="P3105" i="1"/>
  <c r="T3105" i="1" s="1"/>
  <c r="V3105" i="1" s="1"/>
  <c r="P3106" i="1"/>
  <c r="T3106" i="1" s="1"/>
  <c r="V3106" i="1" s="1"/>
  <c r="P3107" i="1"/>
  <c r="T3107" i="1" s="1"/>
  <c r="V3107" i="1" s="1"/>
  <c r="P3108" i="1"/>
  <c r="T3108" i="1" s="1"/>
  <c r="V3108" i="1" s="1"/>
  <c r="P3109" i="1"/>
  <c r="T3109" i="1" s="1"/>
  <c r="V3109" i="1" s="1"/>
  <c r="P3110" i="1"/>
  <c r="T3110" i="1" s="1"/>
  <c r="V3110" i="1" s="1"/>
  <c r="P3111" i="1"/>
  <c r="T3111" i="1" s="1"/>
  <c r="V3111" i="1" s="1"/>
  <c r="P3112" i="1"/>
  <c r="T3112" i="1" s="1"/>
  <c r="V3112" i="1" s="1"/>
  <c r="P3113" i="1"/>
  <c r="T3113" i="1" s="1"/>
  <c r="V3113" i="1" s="1"/>
  <c r="P3114" i="1"/>
  <c r="T3114" i="1" s="1"/>
  <c r="V3114" i="1" s="1"/>
  <c r="P3115" i="1"/>
  <c r="T3115" i="1" s="1"/>
  <c r="V3115" i="1" s="1"/>
  <c r="P3116" i="1"/>
  <c r="T3116" i="1" s="1"/>
  <c r="V3116" i="1" s="1"/>
  <c r="P3117" i="1"/>
  <c r="T3117" i="1" s="1"/>
  <c r="V3117" i="1" s="1"/>
  <c r="P3118" i="1"/>
  <c r="T3118" i="1" s="1"/>
  <c r="V3118" i="1" s="1"/>
  <c r="P3119" i="1"/>
  <c r="T3119" i="1" s="1"/>
  <c r="V3119" i="1" s="1"/>
  <c r="P3120" i="1"/>
  <c r="T3120" i="1" s="1"/>
  <c r="V3120" i="1" s="1"/>
  <c r="P3121" i="1"/>
  <c r="T3121" i="1" s="1"/>
  <c r="V3121" i="1" s="1"/>
  <c r="P3122" i="1"/>
  <c r="T3122" i="1" s="1"/>
  <c r="V3122" i="1" s="1"/>
  <c r="P3123" i="1"/>
  <c r="T3123" i="1" s="1"/>
  <c r="V3123" i="1" s="1"/>
  <c r="P3124" i="1"/>
  <c r="T3124" i="1" s="1"/>
  <c r="V3124" i="1" s="1"/>
  <c r="P3125" i="1"/>
  <c r="T3125" i="1" s="1"/>
  <c r="V3125" i="1" s="1"/>
  <c r="P3126" i="1"/>
  <c r="T3126" i="1" s="1"/>
  <c r="V3126" i="1" s="1"/>
  <c r="P3127" i="1"/>
  <c r="T3127" i="1" s="1"/>
  <c r="V3127" i="1" s="1"/>
  <c r="P3128" i="1"/>
  <c r="T3128" i="1" s="1"/>
  <c r="V3128" i="1" s="1"/>
  <c r="P3129" i="1"/>
  <c r="T3129" i="1" s="1"/>
  <c r="V3129" i="1" s="1"/>
  <c r="P3130" i="1"/>
  <c r="T3130" i="1" s="1"/>
  <c r="V3130" i="1" s="1"/>
  <c r="P3131" i="1"/>
  <c r="T3131" i="1" s="1"/>
  <c r="V3131" i="1" s="1"/>
  <c r="P3132" i="1"/>
  <c r="T3132" i="1" s="1"/>
  <c r="V3132" i="1" s="1"/>
  <c r="P3133" i="1"/>
  <c r="T3133" i="1" s="1"/>
  <c r="V3133" i="1" s="1"/>
  <c r="P3134" i="1"/>
  <c r="T3134" i="1" s="1"/>
  <c r="V3134" i="1" s="1"/>
  <c r="P3135" i="1"/>
  <c r="T3135" i="1" s="1"/>
  <c r="V3135" i="1" s="1"/>
  <c r="P3136" i="1"/>
  <c r="T3136" i="1" s="1"/>
  <c r="V3136" i="1" s="1"/>
  <c r="P3137" i="1"/>
  <c r="T3137" i="1" s="1"/>
  <c r="V3137" i="1" s="1"/>
  <c r="P3138" i="1"/>
  <c r="T3138" i="1" s="1"/>
  <c r="V3138" i="1" s="1"/>
  <c r="P3139" i="1"/>
  <c r="T3139" i="1" s="1"/>
  <c r="V3139" i="1" s="1"/>
  <c r="P3140" i="1"/>
  <c r="T3140" i="1" s="1"/>
  <c r="V3140" i="1" s="1"/>
  <c r="P3141" i="1"/>
  <c r="T3141" i="1" s="1"/>
  <c r="V3141" i="1" s="1"/>
  <c r="P3142" i="1"/>
  <c r="T3142" i="1" s="1"/>
  <c r="V3142" i="1" s="1"/>
  <c r="P3143" i="1"/>
  <c r="T3143" i="1" s="1"/>
  <c r="V3143" i="1" s="1"/>
  <c r="P3144" i="1"/>
  <c r="T3144" i="1" s="1"/>
  <c r="V3144" i="1" s="1"/>
  <c r="P3145" i="1"/>
  <c r="T3145" i="1" s="1"/>
  <c r="V3145" i="1" s="1"/>
  <c r="P3146" i="1"/>
  <c r="T3146" i="1" s="1"/>
  <c r="V3146" i="1" s="1"/>
  <c r="P3147" i="1"/>
  <c r="T3147" i="1" s="1"/>
  <c r="V3147" i="1" s="1"/>
  <c r="P3148" i="1"/>
  <c r="T3148" i="1" s="1"/>
  <c r="V3148" i="1" s="1"/>
  <c r="P3149" i="1"/>
  <c r="T3149" i="1" s="1"/>
  <c r="V3149" i="1" s="1"/>
  <c r="P3150" i="1"/>
  <c r="T3150" i="1" s="1"/>
  <c r="V3150" i="1" s="1"/>
  <c r="P3151" i="1"/>
  <c r="T3151" i="1" s="1"/>
  <c r="V3151" i="1" s="1"/>
  <c r="P3152" i="1"/>
  <c r="T3152" i="1" s="1"/>
  <c r="V3152" i="1" s="1"/>
  <c r="P3153" i="1"/>
  <c r="T3153" i="1" s="1"/>
  <c r="V3153" i="1" s="1"/>
  <c r="P3154" i="1"/>
  <c r="T3154" i="1" s="1"/>
  <c r="V3154" i="1" s="1"/>
  <c r="P3155" i="1"/>
  <c r="T3155" i="1" s="1"/>
  <c r="V3155" i="1" s="1"/>
  <c r="P3156" i="1"/>
  <c r="T3156" i="1" s="1"/>
  <c r="V3156" i="1" s="1"/>
  <c r="P3157" i="1"/>
  <c r="T3157" i="1" s="1"/>
  <c r="V3157" i="1" s="1"/>
  <c r="P3158" i="1"/>
  <c r="T3158" i="1" s="1"/>
  <c r="V3158" i="1" s="1"/>
  <c r="P3159" i="1"/>
  <c r="T3159" i="1" s="1"/>
  <c r="V3159" i="1" s="1"/>
  <c r="P3160" i="1"/>
  <c r="T3160" i="1" s="1"/>
  <c r="V3160" i="1" s="1"/>
  <c r="P3161" i="1"/>
  <c r="T3161" i="1" s="1"/>
  <c r="V3161" i="1" s="1"/>
  <c r="P3162" i="1"/>
  <c r="T3162" i="1" s="1"/>
  <c r="V3162" i="1" s="1"/>
  <c r="P3163" i="1"/>
  <c r="T3163" i="1" s="1"/>
  <c r="V3163" i="1" s="1"/>
  <c r="P3164" i="1"/>
  <c r="T3164" i="1" s="1"/>
  <c r="V3164" i="1" s="1"/>
  <c r="P3165" i="1"/>
  <c r="T3165" i="1" s="1"/>
  <c r="V3165" i="1" s="1"/>
  <c r="P3166" i="1"/>
  <c r="T3166" i="1" s="1"/>
  <c r="V3166" i="1" s="1"/>
  <c r="P3167" i="1"/>
  <c r="T3167" i="1" s="1"/>
  <c r="V3167" i="1" s="1"/>
  <c r="P3168" i="1"/>
  <c r="T3168" i="1" s="1"/>
  <c r="V3168" i="1" s="1"/>
  <c r="P3169" i="1"/>
  <c r="T3169" i="1" s="1"/>
  <c r="V3169" i="1" s="1"/>
  <c r="P3170" i="1"/>
  <c r="T3170" i="1" s="1"/>
  <c r="V3170" i="1" s="1"/>
  <c r="P3171" i="1"/>
  <c r="T3171" i="1" s="1"/>
  <c r="V3171" i="1" s="1"/>
  <c r="P3172" i="1"/>
  <c r="T3172" i="1" s="1"/>
  <c r="V3172" i="1" s="1"/>
  <c r="P3173" i="1"/>
  <c r="T3173" i="1" s="1"/>
  <c r="V3173" i="1" s="1"/>
  <c r="P3174" i="1"/>
  <c r="T3174" i="1" s="1"/>
  <c r="V3174" i="1" s="1"/>
  <c r="P3175" i="1"/>
  <c r="T3175" i="1" s="1"/>
  <c r="V3175" i="1" s="1"/>
  <c r="P3176" i="1"/>
  <c r="T3176" i="1" s="1"/>
  <c r="V3176" i="1" s="1"/>
  <c r="P3177" i="1"/>
  <c r="T3177" i="1" s="1"/>
  <c r="V3177" i="1" s="1"/>
  <c r="P3178" i="1"/>
  <c r="T3178" i="1" s="1"/>
  <c r="V3178" i="1" s="1"/>
  <c r="P3179" i="1"/>
  <c r="T3179" i="1" s="1"/>
  <c r="V3179" i="1" s="1"/>
  <c r="P3180" i="1"/>
  <c r="T3180" i="1" s="1"/>
  <c r="V3180" i="1" s="1"/>
  <c r="P3181" i="1"/>
  <c r="T3181" i="1" s="1"/>
  <c r="V3181" i="1" s="1"/>
  <c r="P3182" i="1"/>
  <c r="T3182" i="1" s="1"/>
  <c r="V3182" i="1" s="1"/>
  <c r="P3183" i="1"/>
  <c r="T3183" i="1" s="1"/>
  <c r="V3183" i="1" s="1"/>
  <c r="P3184" i="1"/>
  <c r="T3184" i="1" s="1"/>
  <c r="V3184" i="1" s="1"/>
  <c r="P3185" i="1"/>
  <c r="T3185" i="1" s="1"/>
  <c r="V3185" i="1" s="1"/>
  <c r="P3186" i="1"/>
  <c r="T3186" i="1" s="1"/>
  <c r="V3186" i="1" s="1"/>
  <c r="P3187" i="1"/>
  <c r="T3187" i="1" s="1"/>
  <c r="V3187" i="1" s="1"/>
  <c r="P3188" i="1"/>
  <c r="T3188" i="1" s="1"/>
  <c r="V3188" i="1" s="1"/>
  <c r="P3189" i="1"/>
  <c r="T3189" i="1" s="1"/>
  <c r="V3189" i="1" s="1"/>
  <c r="P3190" i="1"/>
  <c r="T3190" i="1" s="1"/>
  <c r="V3190" i="1" s="1"/>
  <c r="P3191" i="1"/>
  <c r="T3191" i="1" s="1"/>
  <c r="V3191" i="1" s="1"/>
  <c r="P3192" i="1"/>
  <c r="T3192" i="1" s="1"/>
  <c r="V3192" i="1" s="1"/>
  <c r="P3193" i="1"/>
  <c r="T3193" i="1" s="1"/>
  <c r="V3193" i="1" s="1"/>
  <c r="P3194" i="1"/>
  <c r="T3194" i="1" s="1"/>
  <c r="V3194" i="1" s="1"/>
  <c r="P3195" i="1"/>
  <c r="T3195" i="1" s="1"/>
  <c r="V3195" i="1" s="1"/>
  <c r="P3196" i="1"/>
  <c r="T3196" i="1" s="1"/>
  <c r="V3196" i="1" s="1"/>
  <c r="P3197" i="1"/>
  <c r="T3197" i="1" s="1"/>
  <c r="V3197" i="1" s="1"/>
  <c r="P3198" i="1"/>
  <c r="T3198" i="1" s="1"/>
  <c r="V3198" i="1" s="1"/>
  <c r="P3199" i="1"/>
  <c r="T3199" i="1" s="1"/>
  <c r="V3199" i="1" s="1"/>
  <c r="P3200" i="1"/>
  <c r="T3200" i="1" s="1"/>
  <c r="V3200" i="1" s="1"/>
  <c r="P3201" i="1"/>
  <c r="T3201" i="1" s="1"/>
  <c r="V3201" i="1" s="1"/>
  <c r="P3202" i="1"/>
  <c r="T3202" i="1" s="1"/>
  <c r="V3202" i="1" s="1"/>
  <c r="P3203" i="1"/>
  <c r="T3203" i="1" s="1"/>
  <c r="V3203" i="1" s="1"/>
  <c r="P3204" i="1"/>
  <c r="T3204" i="1" s="1"/>
  <c r="V3204" i="1" s="1"/>
  <c r="P3205" i="1"/>
  <c r="T3205" i="1" s="1"/>
  <c r="V3205" i="1" s="1"/>
  <c r="P3206" i="1"/>
  <c r="T3206" i="1" s="1"/>
  <c r="V3206" i="1" s="1"/>
  <c r="P3207" i="1"/>
  <c r="T3207" i="1" s="1"/>
  <c r="V3207" i="1" s="1"/>
  <c r="P3208" i="1"/>
  <c r="T3208" i="1" s="1"/>
  <c r="V3208" i="1" s="1"/>
  <c r="P3209" i="1"/>
  <c r="T3209" i="1" s="1"/>
  <c r="V3209" i="1" s="1"/>
  <c r="P3210" i="1"/>
  <c r="T3210" i="1" s="1"/>
  <c r="V3210" i="1" s="1"/>
  <c r="P3211" i="1"/>
  <c r="T3211" i="1" s="1"/>
  <c r="V3211" i="1" s="1"/>
  <c r="P3212" i="1"/>
  <c r="T3212" i="1" s="1"/>
  <c r="V3212" i="1" s="1"/>
  <c r="P3213" i="1"/>
  <c r="T3213" i="1" s="1"/>
  <c r="V3213" i="1" s="1"/>
  <c r="P3214" i="1"/>
  <c r="T3214" i="1" s="1"/>
  <c r="V3214" i="1" s="1"/>
  <c r="P3215" i="1"/>
  <c r="T3215" i="1" s="1"/>
  <c r="V3215" i="1" s="1"/>
  <c r="P3216" i="1"/>
  <c r="T3216" i="1" s="1"/>
  <c r="V3216" i="1" s="1"/>
  <c r="P3217" i="1"/>
  <c r="T3217" i="1" s="1"/>
  <c r="V3217" i="1" s="1"/>
  <c r="P3218" i="1"/>
  <c r="T3218" i="1" s="1"/>
  <c r="V3218" i="1" s="1"/>
  <c r="P3219" i="1"/>
  <c r="T3219" i="1" s="1"/>
  <c r="V3219" i="1" s="1"/>
  <c r="P3220" i="1"/>
  <c r="T3220" i="1" s="1"/>
  <c r="V3220" i="1" s="1"/>
  <c r="P3221" i="1"/>
  <c r="T3221" i="1" s="1"/>
  <c r="V3221" i="1" s="1"/>
  <c r="P3222" i="1"/>
  <c r="T3222" i="1" s="1"/>
  <c r="V3222" i="1" s="1"/>
  <c r="P3223" i="1"/>
  <c r="T3223" i="1" s="1"/>
  <c r="V3223" i="1" s="1"/>
  <c r="P3224" i="1"/>
  <c r="T3224" i="1" s="1"/>
  <c r="V3224" i="1" s="1"/>
  <c r="P3225" i="1"/>
  <c r="T3225" i="1" s="1"/>
  <c r="V3225" i="1" s="1"/>
  <c r="P3226" i="1"/>
  <c r="T3226" i="1" s="1"/>
  <c r="V3226" i="1" s="1"/>
  <c r="P3227" i="1"/>
  <c r="T3227" i="1" s="1"/>
  <c r="V3227" i="1" s="1"/>
  <c r="P3228" i="1"/>
  <c r="T3228" i="1" s="1"/>
  <c r="V3228" i="1" s="1"/>
  <c r="P3229" i="1"/>
  <c r="T3229" i="1" s="1"/>
  <c r="V3229" i="1" s="1"/>
  <c r="P3230" i="1"/>
  <c r="T3230" i="1" s="1"/>
  <c r="V3230" i="1" s="1"/>
  <c r="P3231" i="1"/>
  <c r="T3231" i="1" s="1"/>
  <c r="V3231" i="1" s="1"/>
  <c r="P3232" i="1"/>
  <c r="T3232" i="1" s="1"/>
  <c r="V3232" i="1" s="1"/>
  <c r="P3233" i="1"/>
  <c r="T3233" i="1" s="1"/>
  <c r="V3233" i="1" s="1"/>
  <c r="P3234" i="1"/>
  <c r="T3234" i="1" s="1"/>
  <c r="V3234" i="1" s="1"/>
  <c r="P3235" i="1"/>
  <c r="T3235" i="1" s="1"/>
  <c r="V3235" i="1" s="1"/>
  <c r="P3236" i="1"/>
  <c r="T3236" i="1" s="1"/>
  <c r="V3236" i="1" s="1"/>
  <c r="P3237" i="1"/>
  <c r="T3237" i="1" s="1"/>
  <c r="V3237" i="1" s="1"/>
  <c r="P3238" i="1"/>
  <c r="T3238" i="1" s="1"/>
  <c r="V3238" i="1" s="1"/>
  <c r="P3239" i="1"/>
  <c r="T3239" i="1" s="1"/>
  <c r="V3239" i="1" s="1"/>
  <c r="P3240" i="1"/>
  <c r="T3240" i="1" s="1"/>
  <c r="V3240" i="1" s="1"/>
  <c r="P3241" i="1"/>
  <c r="T3241" i="1" s="1"/>
  <c r="V3241" i="1" s="1"/>
  <c r="P3242" i="1"/>
  <c r="T3242" i="1" s="1"/>
  <c r="V3242" i="1" s="1"/>
  <c r="P3243" i="1"/>
  <c r="T3243" i="1" s="1"/>
  <c r="V3243" i="1" s="1"/>
  <c r="P3244" i="1"/>
  <c r="T3244" i="1" s="1"/>
  <c r="V3244" i="1" s="1"/>
  <c r="P3245" i="1"/>
  <c r="T3245" i="1" s="1"/>
  <c r="V3245" i="1" s="1"/>
  <c r="P3246" i="1"/>
  <c r="T3246" i="1" s="1"/>
  <c r="V3246" i="1" s="1"/>
  <c r="P3247" i="1"/>
  <c r="T3247" i="1" s="1"/>
  <c r="V3247" i="1" s="1"/>
  <c r="P3248" i="1"/>
  <c r="T3248" i="1" s="1"/>
  <c r="V3248" i="1" s="1"/>
  <c r="P3249" i="1"/>
  <c r="T3249" i="1" s="1"/>
  <c r="V3249" i="1" s="1"/>
  <c r="P3250" i="1"/>
  <c r="T3250" i="1" s="1"/>
  <c r="V3250" i="1" s="1"/>
  <c r="P3251" i="1"/>
  <c r="T3251" i="1" s="1"/>
  <c r="V3251" i="1" s="1"/>
  <c r="P3252" i="1"/>
  <c r="T3252" i="1" s="1"/>
  <c r="V3252" i="1" s="1"/>
  <c r="P3253" i="1"/>
  <c r="T3253" i="1" s="1"/>
  <c r="V3253" i="1" s="1"/>
  <c r="P3254" i="1"/>
  <c r="T3254" i="1" s="1"/>
  <c r="V3254" i="1" s="1"/>
  <c r="P3255" i="1"/>
  <c r="T3255" i="1" s="1"/>
  <c r="V3255" i="1" s="1"/>
  <c r="P3256" i="1"/>
  <c r="T3256" i="1" s="1"/>
  <c r="V3256" i="1" s="1"/>
  <c r="P3257" i="1"/>
  <c r="T3257" i="1" s="1"/>
  <c r="V3257" i="1" s="1"/>
  <c r="P3258" i="1"/>
  <c r="T3258" i="1" s="1"/>
  <c r="V3258" i="1" s="1"/>
  <c r="P3259" i="1"/>
  <c r="T3259" i="1" s="1"/>
  <c r="V3259" i="1" s="1"/>
  <c r="P3260" i="1"/>
  <c r="T3260" i="1" s="1"/>
  <c r="V3260" i="1" s="1"/>
  <c r="P3261" i="1"/>
  <c r="T3261" i="1" s="1"/>
  <c r="V3261" i="1" s="1"/>
  <c r="P3262" i="1"/>
  <c r="T3262" i="1" s="1"/>
  <c r="V3262" i="1" s="1"/>
  <c r="P3263" i="1"/>
  <c r="T3263" i="1" s="1"/>
  <c r="V3263" i="1" s="1"/>
  <c r="P3264" i="1"/>
  <c r="T3264" i="1" s="1"/>
  <c r="V3264" i="1" s="1"/>
  <c r="P3265" i="1"/>
  <c r="T3265" i="1" s="1"/>
  <c r="V3265" i="1" s="1"/>
  <c r="P3266" i="1"/>
  <c r="T3266" i="1" s="1"/>
  <c r="V3266" i="1" s="1"/>
  <c r="P3267" i="1"/>
  <c r="T3267" i="1" s="1"/>
  <c r="V3267" i="1" s="1"/>
  <c r="P3268" i="1"/>
  <c r="T3268" i="1" s="1"/>
  <c r="V3268" i="1" s="1"/>
  <c r="P3269" i="1"/>
  <c r="T3269" i="1" s="1"/>
  <c r="V3269" i="1" s="1"/>
  <c r="P3270" i="1"/>
  <c r="T3270" i="1" s="1"/>
  <c r="V3270" i="1" s="1"/>
  <c r="P3271" i="1"/>
  <c r="T3271" i="1" s="1"/>
  <c r="V3271" i="1" s="1"/>
  <c r="P3272" i="1"/>
  <c r="T3272" i="1" s="1"/>
  <c r="V3272" i="1" s="1"/>
  <c r="P3273" i="1"/>
  <c r="T3273" i="1" s="1"/>
  <c r="V3273" i="1" s="1"/>
  <c r="P3274" i="1"/>
  <c r="T3274" i="1" s="1"/>
  <c r="V3274" i="1" s="1"/>
  <c r="P3275" i="1"/>
  <c r="T3275" i="1" s="1"/>
  <c r="V3275" i="1" s="1"/>
  <c r="P3276" i="1"/>
  <c r="T3276" i="1" s="1"/>
  <c r="V3276" i="1" s="1"/>
  <c r="P3277" i="1"/>
  <c r="T3277" i="1" s="1"/>
  <c r="V3277" i="1" s="1"/>
  <c r="P3278" i="1"/>
  <c r="T3278" i="1" s="1"/>
  <c r="V3278" i="1" s="1"/>
  <c r="P3279" i="1"/>
  <c r="T3279" i="1" s="1"/>
  <c r="V3279" i="1" s="1"/>
  <c r="P3280" i="1"/>
  <c r="T3280" i="1" s="1"/>
  <c r="V3280" i="1" s="1"/>
  <c r="P3281" i="1"/>
  <c r="T3281" i="1" s="1"/>
  <c r="V3281" i="1" s="1"/>
  <c r="P3282" i="1"/>
  <c r="T3282" i="1" s="1"/>
  <c r="V3282" i="1" s="1"/>
  <c r="P3283" i="1"/>
  <c r="T3283" i="1" s="1"/>
  <c r="V3283" i="1" s="1"/>
  <c r="P3284" i="1"/>
  <c r="T3284" i="1" s="1"/>
  <c r="V3284" i="1" s="1"/>
  <c r="P3285" i="1"/>
  <c r="T3285" i="1" s="1"/>
  <c r="V3285" i="1" s="1"/>
  <c r="P3286" i="1"/>
  <c r="T3286" i="1" s="1"/>
  <c r="V3286" i="1" s="1"/>
  <c r="P3287" i="1"/>
  <c r="T3287" i="1" s="1"/>
  <c r="V3287" i="1" s="1"/>
  <c r="P3288" i="1"/>
  <c r="T3288" i="1" s="1"/>
  <c r="V3288" i="1" s="1"/>
  <c r="P3289" i="1"/>
  <c r="T3289" i="1" s="1"/>
  <c r="V3289" i="1" s="1"/>
  <c r="P3290" i="1"/>
  <c r="T3290" i="1" s="1"/>
  <c r="V3290" i="1" s="1"/>
  <c r="P3291" i="1"/>
  <c r="T3291" i="1" s="1"/>
  <c r="V3291" i="1" s="1"/>
  <c r="P3292" i="1"/>
  <c r="T3292" i="1" s="1"/>
  <c r="V3292" i="1" s="1"/>
  <c r="P3293" i="1"/>
  <c r="T3293" i="1" s="1"/>
  <c r="V3293" i="1" s="1"/>
  <c r="P3294" i="1"/>
  <c r="T3294" i="1" s="1"/>
  <c r="V3294" i="1" s="1"/>
  <c r="P3295" i="1"/>
  <c r="T3295" i="1" s="1"/>
  <c r="V3295" i="1" s="1"/>
  <c r="P3296" i="1"/>
  <c r="T3296" i="1" s="1"/>
  <c r="V3296" i="1" s="1"/>
  <c r="P3297" i="1"/>
  <c r="T3297" i="1" s="1"/>
  <c r="V3297" i="1" s="1"/>
  <c r="P3298" i="1"/>
  <c r="T3298" i="1" s="1"/>
  <c r="V3298" i="1" s="1"/>
  <c r="P3299" i="1"/>
  <c r="T3299" i="1" s="1"/>
  <c r="V3299" i="1" s="1"/>
  <c r="P3300" i="1"/>
  <c r="T3300" i="1" s="1"/>
  <c r="V3300" i="1" s="1"/>
  <c r="P3301" i="1"/>
  <c r="T3301" i="1" s="1"/>
  <c r="V3301" i="1" s="1"/>
  <c r="P3302" i="1"/>
  <c r="T3302" i="1" s="1"/>
  <c r="V3302" i="1" s="1"/>
  <c r="P3303" i="1"/>
  <c r="T3303" i="1" s="1"/>
  <c r="V3303" i="1" s="1"/>
  <c r="P3304" i="1"/>
  <c r="T3304" i="1" s="1"/>
  <c r="V3304" i="1" s="1"/>
  <c r="P3305" i="1"/>
  <c r="T3305" i="1" s="1"/>
  <c r="V3305" i="1" s="1"/>
  <c r="P3306" i="1"/>
  <c r="T3306" i="1" s="1"/>
  <c r="V3306" i="1" s="1"/>
  <c r="P3307" i="1"/>
  <c r="T3307" i="1" s="1"/>
  <c r="V3307" i="1" s="1"/>
  <c r="P3308" i="1"/>
  <c r="T3308" i="1" s="1"/>
  <c r="V3308" i="1" s="1"/>
  <c r="P3309" i="1"/>
  <c r="T3309" i="1" s="1"/>
  <c r="V3309" i="1" s="1"/>
  <c r="P3310" i="1"/>
  <c r="T3310" i="1" s="1"/>
  <c r="V3310" i="1" s="1"/>
  <c r="P3311" i="1"/>
  <c r="T3311" i="1" s="1"/>
  <c r="V3311" i="1" s="1"/>
  <c r="P3312" i="1"/>
  <c r="T3312" i="1" s="1"/>
  <c r="V3312" i="1" s="1"/>
  <c r="P3313" i="1"/>
  <c r="T3313" i="1" s="1"/>
  <c r="V3313" i="1" s="1"/>
  <c r="P3314" i="1"/>
  <c r="T3314" i="1" s="1"/>
  <c r="V3314" i="1" s="1"/>
  <c r="P3315" i="1"/>
  <c r="T3315" i="1" s="1"/>
  <c r="V3315" i="1" s="1"/>
  <c r="P3316" i="1"/>
  <c r="T3316" i="1" s="1"/>
  <c r="V3316" i="1" s="1"/>
  <c r="P3317" i="1"/>
  <c r="T3317" i="1" s="1"/>
  <c r="V3317" i="1" s="1"/>
  <c r="P3318" i="1"/>
  <c r="T3318" i="1" s="1"/>
  <c r="V3318" i="1" s="1"/>
  <c r="P3319" i="1"/>
  <c r="T3319" i="1" s="1"/>
  <c r="V3319" i="1" s="1"/>
  <c r="P3320" i="1"/>
  <c r="T3320" i="1" s="1"/>
  <c r="V3320" i="1" s="1"/>
  <c r="P3321" i="1"/>
  <c r="T3321" i="1" s="1"/>
  <c r="V3321" i="1" s="1"/>
  <c r="P3322" i="1"/>
  <c r="T3322" i="1" s="1"/>
  <c r="V3322" i="1" s="1"/>
  <c r="P3323" i="1"/>
  <c r="T3323" i="1" s="1"/>
  <c r="V3323" i="1" s="1"/>
  <c r="P3324" i="1"/>
  <c r="T3324" i="1" s="1"/>
  <c r="V3324" i="1" s="1"/>
  <c r="P3325" i="1"/>
  <c r="T3325" i="1" s="1"/>
  <c r="V3325" i="1" s="1"/>
  <c r="P3326" i="1"/>
  <c r="T3326" i="1" s="1"/>
  <c r="V3326" i="1" s="1"/>
  <c r="P3327" i="1"/>
  <c r="T3327" i="1" s="1"/>
  <c r="V3327" i="1" s="1"/>
  <c r="P3328" i="1"/>
  <c r="T3328" i="1" s="1"/>
  <c r="V3328" i="1" s="1"/>
  <c r="P3329" i="1"/>
  <c r="T3329" i="1" s="1"/>
  <c r="V3329" i="1" s="1"/>
  <c r="P3330" i="1"/>
  <c r="T3330" i="1" s="1"/>
  <c r="V3330" i="1" s="1"/>
  <c r="P3331" i="1"/>
  <c r="T3331" i="1" s="1"/>
  <c r="V3331" i="1" s="1"/>
  <c r="P3332" i="1"/>
  <c r="T3332" i="1" s="1"/>
  <c r="V3332" i="1" s="1"/>
  <c r="P3333" i="1"/>
  <c r="T3333" i="1" s="1"/>
  <c r="V3333" i="1" s="1"/>
  <c r="P3334" i="1"/>
  <c r="T3334" i="1" s="1"/>
  <c r="V3334" i="1" s="1"/>
  <c r="P3335" i="1"/>
  <c r="T3335" i="1" s="1"/>
  <c r="V3335" i="1" s="1"/>
  <c r="P3336" i="1"/>
  <c r="T3336" i="1" s="1"/>
  <c r="V3336" i="1" s="1"/>
  <c r="P3337" i="1"/>
  <c r="T3337" i="1" s="1"/>
  <c r="V3337" i="1" s="1"/>
  <c r="P3338" i="1"/>
  <c r="T3338" i="1" s="1"/>
  <c r="V3338" i="1" s="1"/>
  <c r="P3339" i="1"/>
  <c r="T3339" i="1" s="1"/>
  <c r="V3339" i="1" s="1"/>
  <c r="P3340" i="1"/>
  <c r="T3340" i="1" s="1"/>
  <c r="V3340" i="1" s="1"/>
  <c r="P3341" i="1"/>
  <c r="T3341" i="1" s="1"/>
  <c r="V3341" i="1" s="1"/>
  <c r="P3342" i="1"/>
  <c r="T3342" i="1" s="1"/>
  <c r="V3342" i="1" s="1"/>
  <c r="P3343" i="1"/>
  <c r="T3343" i="1" s="1"/>
  <c r="V3343" i="1" s="1"/>
  <c r="P3344" i="1"/>
  <c r="T3344" i="1" s="1"/>
  <c r="V3344" i="1" s="1"/>
  <c r="P3345" i="1"/>
  <c r="T3345" i="1" s="1"/>
  <c r="V3345" i="1" s="1"/>
  <c r="P3346" i="1"/>
  <c r="T3346" i="1" s="1"/>
  <c r="V3346" i="1" s="1"/>
  <c r="P3347" i="1"/>
  <c r="T3347" i="1" s="1"/>
  <c r="V3347" i="1" s="1"/>
  <c r="P3348" i="1"/>
  <c r="T3348" i="1" s="1"/>
  <c r="V3348" i="1" s="1"/>
  <c r="P3349" i="1"/>
  <c r="T3349" i="1" s="1"/>
  <c r="V3349" i="1" s="1"/>
  <c r="P3350" i="1"/>
  <c r="T3350" i="1" s="1"/>
  <c r="V3350" i="1" s="1"/>
  <c r="P3351" i="1"/>
  <c r="T3351" i="1" s="1"/>
  <c r="V3351" i="1" s="1"/>
  <c r="P3352" i="1"/>
  <c r="T3352" i="1" s="1"/>
  <c r="V3352" i="1" s="1"/>
  <c r="P3353" i="1"/>
  <c r="T3353" i="1" s="1"/>
  <c r="V3353" i="1" s="1"/>
  <c r="P3354" i="1"/>
  <c r="T3354" i="1" s="1"/>
  <c r="V3354" i="1" s="1"/>
  <c r="P3355" i="1"/>
  <c r="T3355" i="1" s="1"/>
  <c r="V3355" i="1" s="1"/>
  <c r="P3356" i="1"/>
  <c r="T3356" i="1" s="1"/>
  <c r="V3356" i="1" s="1"/>
  <c r="P3357" i="1"/>
  <c r="T3357" i="1" s="1"/>
  <c r="V3357" i="1" s="1"/>
  <c r="P3358" i="1"/>
  <c r="T3358" i="1" s="1"/>
  <c r="V3358" i="1" s="1"/>
  <c r="P3359" i="1"/>
  <c r="T3359" i="1" s="1"/>
  <c r="V3359" i="1" s="1"/>
  <c r="P3360" i="1"/>
  <c r="T3360" i="1" s="1"/>
  <c r="V3360" i="1" s="1"/>
  <c r="P3361" i="1"/>
  <c r="T3361" i="1" s="1"/>
  <c r="V3361" i="1" s="1"/>
  <c r="P3362" i="1"/>
  <c r="T3362" i="1" s="1"/>
  <c r="V3362" i="1" s="1"/>
  <c r="P3363" i="1"/>
  <c r="T3363" i="1" s="1"/>
  <c r="V3363" i="1" s="1"/>
  <c r="P3364" i="1"/>
  <c r="T3364" i="1" s="1"/>
  <c r="V3364" i="1" s="1"/>
  <c r="P3365" i="1"/>
  <c r="T3365" i="1" s="1"/>
  <c r="V3365" i="1" s="1"/>
  <c r="P3366" i="1"/>
  <c r="T3366" i="1" s="1"/>
  <c r="V3366" i="1" s="1"/>
  <c r="P3367" i="1"/>
  <c r="T3367" i="1" s="1"/>
  <c r="V3367" i="1" s="1"/>
  <c r="P3368" i="1"/>
  <c r="T3368" i="1" s="1"/>
  <c r="V3368" i="1" s="1"/>
  <c r="P3369" i="1"/>
  <c r="T3369" i="1" s="1"/>
  <c r="V3369" i="1" s="1"/>
  <c r="P3370" i="1"/>
  <c r="T3370" i="1" s="1"/>
  <c r="V3370" i="1" s="1"/>
  <c r="P3371" i="1"/>
  <c r="T3371" i="1" s="1"/>
  <c r="V3371" i="1" s="1"/>
  <c r="P3372" i="1"/>
  <c r="T3372" i="1" s="1"/>
  <c r="V3372" i="1" s="1"/>
  <c r="P3373" i="1"/>
  <c r="T3373" i="1" s="1"/>
  <c r="V3373" i="1" s="1"/>
  <c r="P3374" i="1"/>
  <c r="T3374" i="1" s="1"/>
  <c r="V3374" i="1" s="1"/>
  <c r="P3375" i="1"/>
  <c r="T3375" i="1" s="1"/>
  <c r="V3375" i="1" s="1"/>
  <c r="P3376" i="1"/>
  <c r="T3376" i="1" s="1"/>
  <c r="V3376" i="1" s="1"/>
  <c r="P3377" i="1"/>
  <c r="T3377" i="1" s="1"/>
  <c r="V3377" i="1" s="1"/>
  <c r="P3378" i="1"/>
  <c r="T3378" i="1" s="1"/>
  <c r="V3378" i="1" s="1"/>
  <c r="P3379" i="1"/>
  <c r="T3379" i="1" s="1"/>
  <c r="V3379" i="1" s="1"/>
  <c r="P3380" i="1"/>
  <c r="T3380" i="1" s="1"/>
  <c r="V3380" i="1" s="1"/>
  <c r="P3381" i="1"/>
  <c r="T3381" i="1" s="1"/>
  <c r="V3381" i="1" s="1"/>
  <c r="P3382" i="1"/>
  <c r="T3382" i="1" s="1"/>
  <c r="V3382" i="1" s="1"/>
  <c r="P3383" i="1"/>
  <c r="T3383" i="1" s="1"/>
  <c r="V3383" i="1" s="1"/>
  <c r="P3384" i="1"/>
  <c r="T3384" i="1" s="1"/>
  <c r="V3384" i="1" s="1"/>
  <c r="P3385" i="1"/>
  <c r="T3385" i="1" s="1"/>
  <c r="V3385" i="1" s="1"/>
  <c r="P3386" i="1"/>
  <c r="T3386" i="1" s="1"/>
  <c r="V3386" i="1" s="1"/>
  <c r="P3387" i="1"/>
  <c r="T3387" i="1" s="1"/>
  <c r="V3387" i="1" s="1"/>
  <c r="P3388" i="1"/>
  <c r="T3388" i="1" s="1"/>
  <c r="V3388" i="1" s="1"/>
  <c r="P3389" i="1"/>
  <c r="T3389" i="1" s="1"/>
  <c r="V3389" i="1" s="1"/>
  <c r="P3390" i="1"/>
  <c r="T3390" i="1" s="1"/>
  <c r="V3390" i="1" s="1"/>
  <c r="P3391" i="1"/>
  <c r="T3391" i="1" s="1"/>
  <c r="V3391" i="1" s="1"/>
  <c r="P3392" i="1"/>
  <c r="T3392" i="1" s="1"/>
  <c r="V3392" i="1" s="1"/>
  <c r="P3393" i="1"/>
  <c r="T3393" i="1" s="1"/>
  <c r="V3393" i="1" s="1"/>
  <c r="P3394" i="1"/>
  <c r="T3394" i="1" s="1"/>
  <c r="V3394" i="1" s="1"/>
  <c r="P3395" i="1"/>
  <c r="T3395" i="1" s="1"/>
  <c r="V3395" i="1" s="1"/>
  <c r="P3396" i="1"/>
  <c r="T3396" i="1" s="1"/>
  <c r="V3396" i="1" s="1"/>
  <c r="P3397" i="1"/>
  <c r="T3397" i="1" s="1"/>
  <c r="V3397" i="1" s="1"/>
  <c r="P3398" i="1"/>
  <c r="T3398" i="1" s="1"/>
  <c r="V3398" i="1" s="1"/>
  <c r="P3399" i="1"/>
  <c r="T3399" i="1" s="1"/>
  <c r="V3399" i="1" s="1"/>
  <c r="P3400" i="1"/>
  <c r="T3400" i="1" s="1"/>
  <c r="V3400" i="1" s="1"/>
  <c r="P3401" i="1"/>
  <c r="T3401" i="1" s="1"/>
  <c r="V3401" i="1" s="1"/>
  <c r="P3402" i="1"/>
  <c r="T3402" i="1" s="1"/>
  <c r="V3402" i="1" s="1"/>
  <c r="P3403" i="1"/>
  <c r="T3403" i="1" s="1"/>
  <c r="V3403" i="1" s="1"/>
  <c r="P3404" i="1"/>
  <c r="T3404" i="1" s="1"/>
  <c r="V3404" i="1" s="1"/>
  <c r="P3405" i="1"/>
  <c r="T3405" i="1" s="1"/>
  <c r="V3405" i="1" s="1"/>
  <c r="P3406" i="1"/>
  <c r="T3406" i="1" s="1"/>
  <c r="V3406" i="1" s="1"/>
  <c r="P3407" i="1"/>
  <c r="T3407" i="1" s="1"/>
  <c r="V3407" i="1" s="1"/>
  <c r="P3408" i="1"/>
  <c r="T3408" i="1" s="1"/>
  <c r="V3408" i="1" s="1"/>
  <c r="P3409" i="1"/>
  <c r="T3409" i="1" s="1"/>
  <c r="V3409" i="1" s="1"/>
  <c r="P3410" i="1"/>
  <c r="T3410" i="1" s="1"/>
  <c r="V3410" i="1" s="1"/>
  <c r="P3411" i="1"/>
  <c r="T3411" i="1" s="1"/>
  <c r="V3411" i="1" s="1"/>
  <c r="P3412" i="1"/>
  <c r="T3412" i="1" s="1"/>
  <c r="V3412" i="1" s="1"/>
  <c r="P3413" i="1"/>
  <c r="T3413" i="1" s="1"/>
  <c r="V3413" i="1" s="1"/>
  <c r="P3414" i="1"/>
  <c r="T3414" i="1" s="1"/>
  <c r="V3414" i="1" s="1"/>
  <c r="P3415" i="1"/>
  <c r="T3415" i="1" s="1"/>
  <c r="V3415" i="1" s="1"/>
  <c r="P3416" i="1"/>
  <c r="T3416" i="1" s="1"/>
  <c r="V3416" i="1" s="1"/>
  <c r="P3417" i="1"/>
  <c r="T3417" i="1" s="1"/>
  <c r="V3417" i="1" s="1"/>
  <c r="P3418" i="1"/>
  <c r="T3418" i="1" s="1"/>
  <c r="V3418" i="1" s="1"/>
  <c r="P3419" i="1"/>
  <c r="T3419" i="1" s="1"/>
  <c r="V3419" i="1" s="1"/>
  <c r="P3420" i="1"/>
  <c r="T3420" i="1" s="1"/>
  <c r="V3420" i="1" s="1"/>
  <c r="P3421" i="1"/>
  <c r="T3421" i="1" s="1"/>
  <c r="V3421" i="1" s="1"/>
  <c r="P3422" i="1"/>
  <c r="T3422" i="1" s="1"/>
  <c r="V3422" i="1" s="1"/>
  <c r="P3423" i="1"/>
  <c r="T3423" i="1" s="1"/>
  <c r="V3423" i="1" s="1"/>
  <c r="P3424" i="1"/>
  <c r="T3424" i="1" s="1"/>
  <c r="V3424" i="1" s="1"/>
  <c r="P3425" i="1"/>
  <c r="T3425" i="1" s="1"/>
  <c r="V3425" i="1" s="1"/>
  <c r="P3426" i="1"/>
  <c r="T3426" i="1" s="1"/>
  <c r="V3426" i="1" s="1"/>
  <c r="P3427" i="1"/>
  <c r="T3427" i="1" s="1"/>
  <c r="V3427" i="1" s="1"/>
  <c r="P3428" i="1"/>
  <c r="T3428" i="1" s="1"/>
  <c r="V3428" i="1" s="1"/>
  <c r="P3429" i="1"/>
  <c r="T3429" i="1" s="1"/>
  <c r="V3429" i="1" s="1"/>
  <c r="P3430" i="1"/>
  <c r="T3430" i="1" s="1"/>
  <c r="V3430" i="1" s="1"/>
  <c r="P3431" i="1"/>
  <c r="T3431" i="1" s="1"/>
  <c r="V3431" i="1" s="1"/>
  <c r="P3432" i="1"/>
  <c r="T3432" i="1" s="1"/>
  <c r="V3432" i="1" s="1"/>
  <c r="P3433" i="1"/>
  <c r="T3433" i="1" s="1"/>
  <c r="V3433" i="1" s="1"/>
  <c r="P3434" i="1"/>
  <c r="T3434" i="1" s="1"/>
  <c r="V3434" i="1" s="1"/>
  <c r="P3435" i="1"/>
  <c r="T3435" i="1" s="1"/>
  <c r="V3435" i="1" s="1"/>
  <c r="P3436" i="1"/>
  <c r="T3436" i="1" s="1"/>
  <c r="V3436" i="1" s="1"/>
  <c r="P3437" i="1"/>
  <c r="T3437" i="1" s="1"/>
  <c r="V3437" i="1" s="1"/>
  <c r="P3438" i="1"/>
  <c r="T3438" i="1" s="1"/>
  <c r="V3438" i="1" s="1"/>
  <c r="P3439" i="1"/>
  <c r="T3439" i="1" s="1"/>
  <c r="V3439" i="1" s="1"/>
  <c r="P3440" i="1"/>
  <c r="T3440" i="1" s="1"/>
  <c r="V3440" i="1" s="1"/>
  <c r="P3441" i="1"/>
  <c r="T3441" i="1" s="1"/>
  <c r="V3441" i="1" s="1"/>
  <c r="P3442" i="1"/>
  <c r="T3442" i="1" s="1"/>
  <c r="V3442" i="1" s="1"/>
  <c r="P3443" i="1"/>
  <c r="T3443" i="1" s="1"/>
  <c r="V3443" i="1" s="1"/>
  <c r="P3444" i="1"/>
  <c r="T3444" i="1" s="1"/>
  <c r="V3444" i="1" s="1"/>
  <c r="P3445" i="1"/>
  <c r="T3445" i="1" s="1"/>
  <c r="V3445" i="1" s="1"/>
  <c r="P3446" i="1"/>
  <c r="T3446" i="1" s="1"/>
  <c r="V3446" i="1" s="1"/>
  <c r="P3447" i="1"/>
  <c r="T3447" i="1" s="1"/>
  <c r="V3447" i="1" s="1"/>
  <c r="P3448" i="1"/>
  <c r="T3448" i="1" s="1"/>
  <c r="V3448" i="1" s="1"/>
  <c r="P3449" i="1"/>
  <c r="T3449" i="1" s="1"/>
  <c r="V3449" i="1" s="1"/>
  <c r="P3450" i="1"/>
  <c r="T3450" i="1" s="1"/>
  <c r="V3450" i="1" s="1"/>
  <c r="P3451" i="1"/>
  <c r="T3451" i="1" s="1"/>
  <c r="V3451" i="1" s="1"/>
  <c r="P3452" i="1"/>
  <c r="T3452" i="1" s="1"/>
  <c r="V3452" i="1" s="1"/>
  <c r="P3453" i="1"/>
  <c r="T3453" i="1" s="1"/>
  <c r="V3453" i="1" s="1"/>
  <c r="P3454" i="1"/>
  <c r="T3454" i="1" s="1"/>
  <c r="V3454" i="1" s="1"/>
  <c r="P3455" i="1"/>
  <c r="T3455" i="1" s="1"/>
  <c r="V3455" i="1" s="1"/>
  <c r="P3456" i="1"/>
  <c r="T3456" i="1" s="1"/>
  <c r="V3456" i="1" s="1"/>
  <c r="P3457" i="1"/>
  <c r="T3457" i="1" s="1"/>
  <c r="V3457" i="1" s="1"/>
  <c r="P3458" i="1"/>
  <c r="T3458" i="1" s="1"/>
  <c r="V3458" i="1" s="1"/>
  <c r="P3459" i="1"/>
  <c r="T3459" i="1" s="1"/>
  <c r="V3459" i="1" s="1"/>
  <c r="P3460" i="1"/>
  <c r="T3460" i="1" s="1"/>
  <c r="V3460" i="1" s="1"/>
  <c r="P3461" i="1"/>
  <c r="T3461" i="1" s="1"/>
  <c r="V3461" i="1" s="1"/>
  <c r="P3462" i="1"/>
  <c r="T3462" i="1" s="1"/>
  <c r="V3462" i="1" s="1"/>
  <c r="P3463" i="1"/>
  <c r="T3463" i="1" s="1"/>
  <c r="V3463" i="1" s="1"/>
  <c r="P3464" i="1"/>
  <c r="T3464" i="1" s="1"/>
  <c r="V3464" i="1" s="1"/>
  <c r="P3465" i="1"/>
  <c r="T3465" i="1" s="1"/>
  <c r="V3465" i="1" s="1"/>
  <c r="P3466" i="1"/>
  <c r="T3466" i="1" s="1"/>
  <c r="V3466" i="1" s="1"/>
  <c r="P3467" i="1"/>
  <c r="T3467" i="1" s="1"/>
  <c r="V3467" i="1" s="1"/>
  <c r="P3468" i="1"/>
  <c r="T3468" i="1" s="1"/>
  <c r="V3468" i="1" s="1"/>
  <c r="P3469" i="1"/>
  <c r="T3469" i="1" s="1"/>
  <c r="V3469" i="1" s="1"/>
  <c r="P3470" i="1"/>
  <c r="T3470" i="1" s="1"/>
  <c r="V3470" i="1" s="1"/>
  <c r="P3471" i="1"/>
  <c r="T3471" i="1" s="1"/>
  <c r="V3471" i="1" s="1"/>
  <c r="P3472" i="1"/>
  <c r="T3472" i="1" s="1"/>
  <c r="V3472" i="1" s="1"/>
  <c r="P3473" i="1"/>
  <c r="T3473" i="1" s="1"/>
  <c r="V3473" i="1" s="1"/>
  <c r="P3474" i="1"/>
  <c r="T3474" i="1" s="1"/>
  <c r="V3474" i="1" s="1"/>
  <c r="P3475" i="1"/>
  <c r="T3475" i="1" s="1"/>
  <c r="V3475" i="1" s="1"/>
  <c r="P3476" i="1"/>
  <c r="T3476" i="1" s="1"/>
  <c r="V3476" i="1" s="1"/>
  <c r="P3477" i="1"/>
  <c r="T3477" i="1" s="1"/>
  <c r="V3477" i="1" s="1"/>
  <c r="P3478" i="1"/>
  <c r="T3478" i="1" s="1"/>
  <c r="V3478" i="1" s="1"/>
  <c r="P3479" i="1"/>
  <c r="T3479" i="1" s="1"/>
  <c r="V3479" i="1" s="1"/>
  <c r="P3480" i="1"/>
  <c r="T3480" i="1" s="1"/>
  <c r="V3480" i="1" s="1"/>
  <c r="P3481" i="1"/>
  <c r="T3481" i="1" s="1"/>
  <c r="V3481" i="1" s="1"/>
  <c r="P3482" i="1"/>
  <c r="T3482" i="1" s="1"/>
  <c r="V3482" i="1" s="1"/>
  <c r="P3483" i="1"/>
  <c r="T3483" i="1" s="1"/>
  <c r="V3483" i="1" s="1"/>
  <c r="P3484" i="1"/>
  <c r="T3484" i="1" s="1"/>
  <c r="V3484" i="1" s="1"/>
  <c r="P3485" i="1"/>
  <c r="T3485" i="1" s="1"/>
  <c r="V3485" i="1" s="1"/>
  <c r="P3486" i="1"/>
  <c r="T3486" i="1" s="1"/>
  <c r="V3486" i="1" s="1"/>
  <c r="P3487" i="1"/>
  <c r="T3487" i="1" s="1"/>
  <c r="V3487" i="1" s="1"/>
  <c r="P3488" i="1"/>
  <c r="T3488" i="1" s="1"/>
  <c r="V3488" i="1" s="1"/>
  <c r="P3489" i="1"/>
  <c r="T3489" i="1" s="1"/>
  <c r="V3489" i="1" s="1"/>
  <c r="P3490" i="1"/>
  <c r="T3490" i="1" s="1"/>
  <c r="V3490" i="1" s="1"/>
  <c r="P3491" i="1"/>
  <c r="T3491" i="1" s="1"/>
  <c r="V3491" i="1" s="1"/>
  <c r="P3492" i="1"/>
  <c r="T3492" i="1" s="1"/>
  <c r="V3492" i="1" s="1"/>
  <c r="P3493" i="1"/>
  <c r="T3493" i="1" s="1"/>
  <c r="V3493" i="1" s="1"/>
  <c r="P3494" i="1"/>
  <c r="T3494" i="1" s="1"/>
  <c r="V3494" i="1" s="1"/>
  <c r="P3495" i="1"/>
  <c r="T3495" i="1" s="1"/>
  <c r="V3495" i="1" s="1"/>
  <c r="P3496" i="1"/>
  <c r="T3496" i="1" s="1"/>
  <c r="V3496" i="1" s="1"/>
  <c r="P3497" i="1"/>
  <c r="T3497" i="1" s="1"/>
  <c r="V3497" i="1" s="1"/>
  <c r="P3498" i="1"/>
  <c r="T3498" i="1" s="1"/>
  <c r="V3498" i="1" s="1"/>
  <c r="P3499" i="1"/>
  <c r="T3499" i="1" s="1"/>
  <c r="V3499" i="1" s="1"/>
  <c r="P3500" i="1"/>
  <c r="T3500" i="1" s="1"/>
  <c r="V3500" i="1" s="1"/>
  <c r="P3501" i="1"/>
  <c r="T3501" i="1" s="1"/>
  <c r="V3501" i="1" s="1"/>
  <c r="P3502" i="1"/>
  <c r="T3502" i="1" s="1"/>
  <c r="V3502" i="1" s="1"/>
  <c r="P3503" i="1"/>
  <c r="T3503" i="1" s="1"/>
  <c r="V3503" i="1" s="1"/>
  <c r="P3504" i="1"/>
  <c r="T3504" i="1" s="1"/>
  <c r="V3504" i="1" s="1"/>
  <c r="P3505" i="1"/>
  <c r="T3505" i="1" s="1"/>
  <c r="V3505" i="1" s="1"/>
  <c r="P3506" i="1"/>
  <c r="T3506" i="1" s="1"/>
  <c r="V3506" i="1" s="1"/>
  <c r="P3507" i="1"/>
  <c r="T3507" i="1" s="1"/>
  <c r="V3507" i="1" s="1"/>
  <c r="P3508" i="1"/>
  <c r="T3508" i="1" s="1"/>
  <c r="V3508" i="1" s="1"/>
  <c r="P3509" i="1"/>
  <c r="T3509" i="1" s="1"/>
  <c r="V3509" i="1" s="1"/>
  <c r="P3510" i="1"/>
  <c r="T3510" i="1" s="1"/>
  <c r="V3510" i="1" s="1"/>
  <c r="P3511" i="1"/>
  <c r="T3511" i="1" s="1"/>
  <c r="V3511" i="1" s="1"/>
  <c r="P3512" i="1"/>
  <c r="T3512" i="1" s="1"/>
  <c r="V3512" i="1" s="1"/>
  <c r="P3513" i="1"/>
  <c r="T3513" i="1" s="1"/>
  <c r="V3513" i="1" s="1"/>
  <c r="P3514" i="1"/>
  <c r="T3514" i="1" s="1"/>
  <c r="V3514" i="1" s="1"/>
  <c r="P3515" i="1"/>
  <c r="T3515" i="1" s="1"/>
  <c r="V3515" i="1" s="1"/>
  <c r="P3516" i="1"/>
  <c r="T3516" i="1" s="1"/>
  <c r="V3516" i="1" s="1"/>
  <c r="P3517" i="1"/>
  <c r="T3517" i="1" s="1"/>
  <c r="V3517" i="1" s="1"/>
  <c r="P3518" i="1"/>
  <c r="T3518" i="1" s="1"/>
  <c r="V3518" i="1" s="1"/>
  <c r="P3519" i="1"/>
  <c r="T3519" i="1" s="1"/>
  <c r="V3519" i="1" s="1"/>
  <c r="P3520" i="1"/>
  <c r="T3520" i="1" s="1"/>
  <c r="V3520" i="1" s="1"/>
  <c r="P3521" i="1"/>
  <c r="T3521" i="1" s="1"/>
  <c r="V3521" i="1" s="1"/>
  <c r="P3522" i="1"/>
  <c r="T3522" i="1" s="1"/>
  <c r="V3522" i="1" s="1"/>
  <c r="P3523" i="1"/>
  <c r="T3523" i="1" s="1"/>
  <c r="V3523" i="1" s="1"/>
  <c r="P3524" i="1"/>
  <c r="T3524" i="1" s="1"/>
  <c r="V3524" i="1" s="1"/>
  <c r="P3525" i="1"/>
  <c r="T3525" i="1" s="1"/>
  <c r="V3525" i="1" s="1"/>
  <c r="P3526" i="1"/>
  <c r="T3526" i="1" s="1"/>
  <c r="V3526" i="1" s="1"/>
  <c r="P3527" i="1"/>
  <c r="T3527" i="1" s="1"/>
  <c r="V3527" i="1" s="1"/>
  <c r="P3528" i="1"/>
  <c r="T3528" i="1" s="1"/>
  <c r="V3528" i="1" s="1"/>
  <c r="P3529" i="1"/>
  <c r="T3529" i="1" s="1"/>
  <c r="V3529" i="1" s="1"/>
  <c r="P3530" i="1"/>
  <c r="T3530" i="1" s="1"/>
  <c r="V3530" i="1" s="1"/>
  <c r="P3531" i="1"/>
  <c r="T3531" i="1" s="1"/>
  <c r="V3531" i="1" s="1"/>
  <c r="P3532" i="1"/>
  <c r="T3532" i="1" s="1"/>
  <c r="V3532" i="1" s="1"/>
  <c r="P3533" i="1"/>
  <c r="T3533" i="1" s="1"/>
  <c r="V3533" i="1" s="1"/>
  <c r="P3534" i="1"/>
  <c r="T3534" i="1" s="1"/>
  <c r="V3534" i="1" s="1"/>
  <c r="P3535" i="1"/>
  <c r="T3535" i="1" s="1"/>
  <c r="V3535" i="1" s="1"/>
  <c r="P3536" i="1"/>
  <c r="T3536" i="1" s="1"/>
  <c r="V3536" i="1" s="1"/>
  <c r="P3537" i="1"/>
  <c r="T3537" i="1" s="1"/>
  <c r="V3537" i="1" s="1"/>
  <c r="P3538" i="1"/>
  <c r="T3538" i="1" s="1"/>
  <c r="V3538" i="1" s="1"/>
  <c r="P3539" i="1"/>
  <c r="T3539" i="1" s="1"/>
  <c r="V3539" i="1" s="1"/>
  <c r="P3540" i="1"/>
  <c r="T3540" i="1" s="1"/>
  <c r="V3540" i="1" s="1"/>
  <c r="P3541" i="1"/>
  <c r="T3541" i="1" s="1"/>
  <c r="V3541" i="1" s="1"/>
  <c r="P3542" i="1"/>
  <c r="T3542" i="1" s="1"/>
  <c r="V3542" i="1" s="1"/>
  <c r="P3543" i="1"/>
  <c r="T3543" i="1" s="1"/>
  <c r="V3543" i="1" s="1"/>
  <c r="P3544" i="1"/>
  <c r="T3544" i="1" s="1"/>
  <c r="V3544" i="1" s="1"/>
  <c r="P3545" i="1"/>
  <c r="T3545" i="1" s="1"/>
  <c r="V3545" i="1" s="1"/>
  <c r="P3546" i="1"/>
  <c r="T3546" i="1" s="1"/>
  <c r="V3546" i="1" s="1"/>
  <c r="P3547" i="1"/>
  <c r="T3547" i="1" s="1"/>
  <c r="V3547" i="1" s="1"/>
  <c r="P3548" i="1"/>
  <c r="T3548" i="1" s="1"/>
  <c r="V3548" i="1" s="1"/>
  <c r="P3549" i="1"/>
  <c r="T3549" i="1" s="1"/>
  <c r="V3549" i="1" s="1"/>
  <c r="P3550" i="1"/>
  <c r="T3550" i="1" s="1"/>
  <c r="V3550" i="1" s="1"/>
  <c r="P3551" i="1"/>
  <c r="T3551" i="1" s="1"/>
  <c r="V3551" i="1" s="1"/>
  <c r="P3552" i="1"/>
  <c r="T3552" i="1" s="1"/>
  <c r="V3552" i="1" s="1"/>
  <c r="P3553" i="1"/>
  <c r="T3553" i="1" s="1"/>
  <c r="V3553" i="1" s="1"/>
  <c r="P3554" i="1"/>
  <c r="T3554" i="1" s="1"/>
  <c r="V3554" i="1" s="1"/>
  <c r="P3555" i="1"/>
  <c r="T3555" i="1" s="1"/>
  <c r="V3555" i="1" s="1"/>
  <c r="P3556" i="1"/>
  <c r="T3556" i="1" s="1"/>
  <c r="V3556" i="1" s="1"/>
  <c r="P3557" i="1"/>
  <c r="T3557" i="1" s="1"/>
  <c r="V3557" i="1" s="1"/>
  <c r="P3558" i="1"/>
  <c r="T3558" i="1" s="1"/>
  <c r="V3558" i="1" s="1"/>
  <c r="P3559" i="1"/>
  <c r="T3559" i="1" s="1"/>
  <c r="V3559" i="1" s="1"/>
  <c r="P3560" i="1"/>
  <c r="T3560" i="1" s="1"/>
  <c r="V3560" i="1" s="1"/>
  <c r="P3561" i="1"/>
  <c r="T3561" i="1" s="1"/>
  <c r="V3561" i="1" s="1"/>
  <c r="P3562" i="1"/>
  <c r="T3562" i="1" s="1"/>
  <c r="V3562" i="1" s="1"/>
  <c r="P3563" i="1"/>
  <c r="T3563" i="1" s="1"/>
  <c r="V3563" i="1" s="1"/>
  <c r="P3564" i="1"/>
  <c r="T3564" i="1" s="1"/>
  <c r="V3564" i="1" s="1"/>
  <c r="P3565" i="1"/>
  <c r="T3565" i="1" s="1"/>
  <c r="V3565" i="1" s="1"/>
  <c r="P3566" i="1"/>
  <c r="T3566" i="1" s="1"/>
  <c r="V3566" i="1" s="1"/>
  <c r="P3567" i="1"/>
  <c r="T3567" i="1" s="1"/>
  <c r="V3567" i="1" s="1"/>
  <c r="P3568" i="1"/>
  <c r="T3568" i="1" s="1"/>
  <c r="V3568" i="1" s="1"/>
  <c r="P3569" i="1"/>
  <c r="T3569" i="1" s="1"/>
  <c r="V3569" i="1" s="1"/>
  <c r="P3570" i="1"/>
  <c r="T3570" i="1" s="1"/>
  <c r="V3570" i="1" s="1"/>
  <c r="P3571" i="1"/>
  <c r="T3571" i="1" s="1"/>
  <c r="V3571" i="1" s="1"/>
  <c r="P3572" i="1"/>
  <c r="T3572" i="1" s="1"/>
  <c r="V3572" i="1" s="1"/>
  <c r="P3573" i="1"/>
  <c r="T3573" i="1" s="1"/>
  <c r="V3573" i="1" s="1"/>
  <c r="P3574" i="1"/>
  <c r="T3574" i="1" s="1"/>
  <c r="V3574" i="1" s="1"/>
  <c r="P3575" i="1"/>
  <c r="T3575" i="1" s="1"/>
  <c r="V3575" i="1" s="1"/>
  <c r="P3576" i="1"/>
  <c r="T3576" i="1" s="1"/>
  <c r="V3576" i="1" s="1"/>
  <c r="P3577" i="1"/>
  <c r="T3577" i="1" s="1"/>
  <c r="V3577" i="1" s="1"/>
  <c r="P3578" i="1"/>
  <c r="T3578" i="1" s="1"/>
  <c r="V3578" i="1" s="1"/>
  <c r="P3579" i="1"/>
  <c r="T3579" i="1" s="1"/>
  <c r="V3579" i="1" s="1"/>
  <c r="P3580" i="1"/>
  <c r="T3580" i="1" s="1"/>
  <c r="V3580" i="1" s="1"/>
  <c r="P3581" i="1"/>
  <c r="T3581" i="1" s="1"/>
  <c r="V3581" i="1" s="1"/>
  <c r="P3582" i="1"/>
  <c r="T3582" i="1" s="1"/>
  <c r="V3582" i="1" s="1"/>
  <c r="P3583" i="1"/>
  <c r="T3583" i="1" s="1"/>
  <c r="V3583" i="1" s="1"/>
  <c r="P3584" i="1"/>
  <c r="T3584" i="1" s="1"/>
  <c r="V3584" i="1" s="1"/>
  <c r="P3585" i="1"/>
  <c r="T3585" i="1" s="1"/>
  <c r="V3585" i="1" s="1"/>
  <c r="P3586" i="1"/>
  <c r="T3586" i="1" s="1"/>
  <c r="V3586" i="1" s="1"/>
  <c r="P3587" i="1"/>
  <c r="T3587" i="1" s="1"/>
  <c r="V3587" i="1" s="1"/>
  <c r="P3588" i="1"/>
  <c r="T3588" i="1" s="1"/>
  <c r="V3588" i="1" s="1"/>
  <c r="P3589" i="1"/>
  <c r="T3589" i="1" s="1"/>
  <c r="V3589" i="1" s="1"/>
  <c r="P3590" i="1"/>
  <c r="T3590" i="1" s="1"/>
  <c r="V3590" i="1" s="1"/>
  <c r="P3591" i="1"/>
  <c r="T3591" i="1" s="1"/>
  <c r="V3591" i="1" s="1"/>
  <c r="P3592" i="1"/>
  <c r="T3592" i="1" s="1"/>
  <c r="V3592" i="1" s="1"/>
  <c r="P3593" i="1"/>
  <c r="T3593" i="1" s="1"/>
  <c r="V3593" i="1" s="1"/>
  <c r="P3594" i="1"/>
  <c r="T3594" i="1" s="1"/>
  <c r="V3594" i="1" s="1"/>
  <c r="P3595" i="1"/>
  <c r="T3595" i="1" s="1"/>
  <c r="V3595" i="1" s="1"/>
  <c r="P3596" i="1"/>
  <c r="T3596" i="1" s="1"/>
  <c r="V3596" i="1" s="1"/>
  <c r="P3597" i="1"/>
  <c r="T3597" i="1" s="1"/>
  <c r="V3597" i="1" s="1"/>
  <c r="P3598" i="1"/>
  <c r="T3598" i="1" s="1"/>
  <c r="V3598" i="1" s="1"/>
  <c r="P3599" i="1"/>
  <c r="T3599" i="1" s="1"/>
  <c r="V3599" i="1" s="1"/>
  <c r="P3600" i="1"/>
  <c r="T3600" i="1" s="1"/>
  <c r="V3600" i="1" s="1"/>
  <c r="P3601" i="1"/>
  <c r="T3601" i="1" s="1"/>
  <c r="V3601" i="1" s="1"/>
  <c r="P3602" i="1"/>
  <c r="T3602" i="1" s="1"/>
  <c r="V3602" i="1" s="1"/>
  <c r="P3603" i="1"/>
  <c r="T3603" i="1" s="1"/>
  <c r="V3603" i="1" s="1"/>
  <c r="P3604" i="1"/>
  <c r="T3604" i="1" s="1"/>
  <c r="V3604" i="1" s="1"/>
  <c r="P3605" i="1"/>
  <c r="T3605" i="1" s="1"/>
  <c r="V3605" i="1" s="1"/>
  <c r="P3606" i="1"/>
  <c r="T3606" i="1" s="1"/>
  <c r="V3606" i="1" s="1"/>
  <c r="P3607" i="1"/>
  <c r="T3607" i="1" s="1"/>
  <c r="V3607" i="1" s="1"/>
  <c r="P3608" i="1"/>
  <c r="T3608" i="1" s="1"/>
  <c r="V3608" i="1" s="1"/>
  <c r="P3609" i="1"/>
  <c r="T3609" i="1" s="1"/>
  <c r="V3609" i="1" s="1"/>
  <c r="P3610" i="1"/>
  <c r="T3610" i="1" s="1"/>
  <c r="V3610" i="1" s="1"/>
  <c r="P3611" i="1"/>
  <c r="T3611" i="1" s="1"/>
  <c r="V3611" i="1" s="1"/>
  <c r="P3612" i="1"/>
  <c r="T3612" i="1" s="1"/>
  <c r="V3612" i="1" s="1"/>
  <c r="P3613" i="1"/>
  <c r="T3613" i="1" s="1"/>
  <c r="V3613" i="1" s="1"/>
  <c r="P3614" i="1"/>
  <c r="T3614" i="1" s="1"/>
  <c r="V3614" i="1" s="1"/>
  <c r="P3615" i="1"/>
  <c r="T3615" i="1" s="1"/>
  <c r="V3615" i="1" s="1"/>
  <c r="P3616" i="1"/>
  <c r="T3616" i="1" s="1"/>
  <c r="V3616" i="1" s="1"/>
  <c r="P3617" i="1"/>
  <c r="T3617" i="1" s="1"/>
  <c r="V3617" i="1" s="1"/>
  <c r="P3618" i="1"/>
  <c r="T3618" i="1" s="1"/>
  <c r="V3618" i="1" s="1"/>
  <c r="P3619" i="1"/>
  <c r="T3619" i="1" s="1"/>
  <c r="V3619" i="1" s="1"/>
  <c r="P3620" i="1"/>
  <c r="T3620" i="1" s="1"/>
  <c r="V3620" i="1" s="1"/>
  <c r="P3621" i="1"/>
  <c r="T3621" i="1" s="1"/>
  <c r="V3621" i="1" s="1"/>
  <c r="P3622" i="1"/>
  <c r="T3622" i="1" s="1"/>
  <c r="V3622" i="1" s="1"/>
  <c r="P3623" i="1"/>
  <c r="T3623" i="1" s="1"/>
  <c r="V3623" i="1" s="1"/>
  <c r="P3624" i="1"/>
  <c r="T3624" i="1" s="1"/>
  <c r="V3624" i="1" s="1"/>
  <c r="P3625" i="1"/>
  <c r="T3625" i="1" s="1"/>
  <c r="V3625" i="1" s="1"/>
  <c r="P3626" i="1"/>
  <c r="T3626" i="1" s="1"/>
  <c r="V3626" i="1" s="1"/>
  <c r="P3627" i="1"/>
  <c r="T3627" i="1" s="1"/>
  <c r="V3627" i="1" s="1"/>
  <c r="P3628" i="1"/>
  <c r="T3628" i="1" s="1"/>
  <c r="V3628" i="1" s="1"/>
  <c r="P3629" i="1"/>
  <c r="T3629" i="1" s="1"/>
  <c r="V3629" i="1" s="1"/>
  <c r="P3630" i="1"/>
  <c r="T3630" i="1" s="1"/>
  <c r="V3630" i="1" s="1"/>
  <c r="P3631" i="1"/>
  <c r="T3631" i="1" s="1"/>
  <c r="V3631" i="1" s="1"/>
  <c r="P3632" i="1"/>
  <c r="T3632" i="1" s="1"/>
  <c r="V3632" i="1" s="1"/>
  <c r="P3633" i="1"/>
  <c r="T3633" i="1" s="1"/>
  <c r="V3633" i="1" s="1"/>
  <c r="P3634" i="1"/>
  <c r="T3634" i="1" s="1"/>
  <c r="V3634" i="1" s="1"/>
  <c r="P3635" i="1"/>
  <c r="T3635" i="1" s="1"/>
  <c r="V3635" i="1" s="1"/>
  <c r="P3636" i="1"/>
  <c r="T3636" i="1" s="1"/>
  <c r="V3636" i="1" s="1"/>
  <c r="P3637" i="1"/>
  <c r="T3637" i="1" s="1"/>
  <c r="V3637" i="1" s="1"/>
  <c r="P3638" i="1"/>
  <c r="T3638" i="1" s="1"/>
  <c r="V3638" i="1" s="1"/>
  <c r="P3639" i="1"/>
  <c r="T3639" i="1" s="1"/>
  <c r="V3639" i="1" s="1"/>
  <c r="P3640" i="1"/>
  <c r="T3640" i="1" s="1"/>
  <c r="V3640" i="1" s="1"/>
  <c r="P3641" i="1"/>
  <c r="T3641" i="1" s="1"/>
  <c r="V3641" i="1" s="1"/>
  <c r="P3642" i="1"/>
  <c r="T3642" i="1" s="1"/>
  <c r="V3642" i="1" s="1"/>
  <c r="P3643" i="1"/>
  <c r="T3643" i="1" s="1"/>
  <c r="V3643" i="1" s="1"/>
  <c r="P3644" i="1"/>
  <c r="T3644" i="1" s="1"/>
  <c r="V3644" i="1" s="1"/>
  <c r="P3645" i="1"/>
  <c r="T3645" i="1" s="1"/>
  <c r="V3645" i="1" s="1"/>
  <c r="P3646" i="1"/>
  <c r="T3646" i="1" s="1"/>
  <c r="V3646" i="1" s="1"/>
  <c r="P3647" i="1"/>
  <c r="T3647" i="1" s="1"/>
  <c r="V3647" i="1" s="1"/>
  <c r="P3648" i="1"/>
  <c r="T3648" i="1" s="1"/>
  <c r="V3648" i="1" s="1"/>
  <c r="P3649" i="1"/>
  <c r="T3649" i="1" s="1"/>
  <c r="V3649" i="1" s="1"/>
  <c r="P3650" i="1"/>
  <c r="T3650" i="1" s="1"/>
  <c r="V3650" i="1" s="1"/>
  <c r="P3651" i="1"/>
  <c r="T3651" i="1" s="1"/>
  <c r="V3651" i="1" s="1"/>
  <c r="P3652" i="1"/>
  <c r="T3652" i="1" s="1"/>
  <c r="V3652" i="1" s="1"/>
  <c r="P3653" i="1"/>
  <c r="T3653" i="1" s="1"/>
  <c r="V3653" i="1" s="1"/>
  <c r="P3654" i="1"/>
  <c r="T3654" i="1" s="1"/>
  <c r="V3654" i="1" s="1"/>
  <c r="P3655" i="1"/>
  <c r="T3655" i="1" s="1"/>
  <c r="V3655" i="1" s="1"/>
  <c r="P3656" i="1"/>
  <c r="T3656" i="1" s="1"/>
  <c r="V3656" i="1" s="1"/>
  <c r="P3657" i="1"/>
  <c r="T3657" i="1" s="1"/>
  <c r="V3657" i="1" s="1"/>
  <c r="P3658" i="1"/>
  <c r="T3658" i="1" s="1"/>
  <c r="V3658" i="1" s="1"/>
  <c r="P3659" i="1"/>
  <c r="T3659" i="1" s="1"/>
  <c r="V3659" i="1" s="1"/>
  <c r="P3660" i="1"/>
  <c r="T3660" i="1" s="1"/>
  <c r="V3660" i="1" s="1"/>
  <c r="P3661" i="1"/>
  <c r="T3661" i="1" s="1"/>
  <c r="V3661" i="1" s="1"/>
  <c r="P3662" i="1"/>
  <c r="T3662" i="1" s="1"/>
  <c r="V3662" i="1" s="1"/>
  <c r="P3663" i="1"/>
  <c r="T3663" i="1" s="1"/>
  <c r="V3663" i="1" s="1"/>
  <c r="P3664" i="1"/>
  <c r="T3664" i="1" s="1"/>
  <c r="V3664" i="1" s="1"/>
  <c r="P3665" i="1"/>
  <c r="T3665" i="1" s="1"/>
  <c r="V3665" i="1" s="1"/>
  <c r="P3666" i="1"/>
  <c r="T3666" i="1" s="1"/>
  <c r="V3666" i="1" s="1"/>
  <c r="P3667" i="1"/>
  <c r="T3667" i="1" s="1"/>
  <c r="V3667" i="1" s="1"/>
  <c r="P3668" i="1"/>
  <c r="T3668" i="1" s="1"/>
  <c r="V3668" i="1" s="1"/>
  <c r="P3669" i="1"/>
  <c r="T3669" i="1" s="1"/>
  <c r="V3669" i="1" s="1"/>
  <c r="P3670" i="1"/>
  <c r="T3670" i="1" s="1"/>
  <c r="V3670" i="1" s="1"/>
  <c r="P3671" i="1"/>
  <c r="T3671" i="1" s="1"/>
  <c r="V3671" i="1" s="1"/>
  <c r="P3672" i="1"/>
  <c r="T3672" i="1" s="1"/>
  <c r="V3672" i="1" s="1"/>
  <c r="P3673" i="1"/>
  <c r="T3673" i="1" s="1"/>
  <c r="V3673" i="1" s="1"/>
  <c r="P3674" i="1"/>
  <c r="T3674" i="1" s="1"/>
  <c r="V3674" i="1" s="1"/>
  <c r="P3675" i="1"/>
  <c r="T3675" i="1" s="1"/>
  <c r="V3675" i="1" s="1"/>
  <c r="P3676" i="1"/>
  <c r="T3676" i="1" s="1"/>
  <c r="V3676" i="1" s="1"/>
  <c r="P3677" i="1"/>
  <c r="T3677" i="1" s="1"/>
  <c r="V3677" i="1" s="1"/>
  <c r="P3678" i="1"/>
  <c r="T3678" i="1" s="1"/>
  <c r="V3678" i="1" s="1"/>
  <c r="P3679" i="1"/>
  <c r="T3679" i="1" s="1"/>
  <c r="V3679" i="1" s="1"/>
  <c r="P3680" i="1"/>
  <c r="T3680" i="1" s="1"/>
  <c r="V3680" i="1" s="1"/>
  <c r="P3681" i="1"/>
  <c r="T3681" i="1" s="1"/>
  <c r="V3681" i="1" s="1"/>
  <c r="P3682" i="1"/>
  <c r="T3682" i="1" s="1"/>
  <c r="V3682" i="1" s="1"/>
  <c r="P3683" i="1"/>
  <c r="T3683" i="1" s="1"/>
  <c r="V3683" i="1" s="1"/>
  <c r="P3684" i="1"/>
  <c r="T3684" i="1" s="1"/>
  <c r="V3684" i="1" s="1"/>
  <c r="P3685" i="1"/>
  <c r="T3685" i="1" s="1"/>
  <c r="V3685" i="1" s="1"/>
  <c r="P3686" i="1"/>
  <c r="T3686" i="1" s="1"/>
  <c r="V3686" i="1" s="1"/>
  <c r="P3687" i="1"/>
  <c r="T3687" i="1" s="1"/>
  <c r="V3687" i="1" s="1"/>
  <c r="P3688" i="1"/>
  <c r="T3688" i="1" s="1"/>
  <c r="V3688" i="1" s="1"/>
  <c r="P3689" i="1"/>
  <c r="T3689" i="1" s="1"/>
  <c r="V3689" i="1" s="1"/>
  <c r="P3690" i="1"/>
  <c r="T3690" i="1" s="1"/>
  <c r="V3690" i="1" s="1"/>
  <c r="P3691" i="1"/>
  <c r="T3691" i="1" s="1"/>
  <c r="V3691" i="1" s="1"/>
  <c r="P3692" i="1"/>
  <c r="T3692" i="1" s="1"/>
  <c r="V3692" i="1" s="1"/>
  <c r="P3693" i="1"/>
  <c r="T3693" i="1" s="1"/>
  <c r="V3693" i="1" s="1"/>
  <c r="P3694" i="1"/>
  <c r="T3694" i="1" s="1"/>
  <c r="V3694" i="1" s="1"/>
  <c r="P3695" i="1"/>
  <c r="T3695" i="1" s="1"/>
  <c r="V3695" i="1" s="1"/>
  <c r="P3696" i="1"/>
  <c r="T3696" i="1" s="1"/>
  <c r="V3696" i="1" s="1"/>
  <c r="P3697" i="1"/>
  <c r="T3697" i="1" s="1"/>
  <c r="V3697" i="1" s="1"/>
  <c r="P3698" i="1"/>
  <c r="T3698" i="1" s="1"/>
  <c r="V3698" i="1" s="1"/>
  <c r="P3699" i="1"/>
  <c r="T3699" i="1" s="1"/>
  <c r="V3699" i="1" s="1"/>
  <c r="P3700" i="1"/>
  <c r="T3700" i="1" s="1"/>
  <c r="V3700" i="1" s="1"/>
  <c r="P3701" i="1"/>
  <c r="T3701" i="1" s="1"/>
  <c r="V3701" i="1" s="1"/>
  <c r="P3702" i="1"/>
  <c r="T3702" i="1" s="1"/>
  <c r="V3702" i="1" s="1"/>
  <c r="P3703" i="1"/>
  <c r="T3703" i="1" s="1"/>
  <c r="V3703" i="1" s="1"/>
  <c r="P3704" i="1"/>
  <c r="T3704" i="1" s="1"/>
  <c r="V3704" i="1" s="1"/>
  <c r="P3705" i="1"/>
  <c r="T3705" i="1" s="1"/>
  <c r="V3705" i="1" s="1"/>
  <c r="P3706" i="1"/>
  <c r="T3706" i="1" s="1"/>
  <c r="V3706" i="1" s="1"/>
  <c r="P3707" i="1"/>
  <c r="T3707" i="1" s="1"/>
  <c r="V3707" i="1" s="1"/>
  <c r="P3708" i="1"/>
  <c r="T3708" i="1" s="1"/>
  <c r="V3708" i="1" s="1"/>
  <c r="P3709" i="1"/>
  <c r="T3709" i="1" s="1"/>
  <c r="V3709" i="1" s="1"/>
  <c r="P3710" i="1"/>
  <c r="T3710" i="1" s="1"/>
  <c r="V3710" i="1" s="1"/>
  <c r="P3711" i="1"/>
  <c r="T3711" i="1" s="1"/>
  <c r="V3711" i="1" s="1"/>
  <c r="P3712" i="1"/>
  <c r="T3712" i="1" s="1"/>
  <c r="V3712" i="1" s="1"/>
  <c r="P3713" i="1"/>
  <c r="T3713" i="1" s="1"/>
  <c r="V3713" i="1" s="1"/>
  <c r="P3714" i="1"/>
  <c r="T3714" i="1" s="1"/>
  <c r="V3714" i="1" s="1"/>
  <c r="P3715" i="1"/>
  <c r="T3715" i="1" s="1"/>
  <c r="V3715" i="1" s="1"/>
  <c r="P3716" i="1"/>
  <c r="T3716" i="1" s="1"/>
  <c r="V3716" i="1" s="1"/>
  <c r="P3717" i="1"/>
  <c r="T3717" i="1" s="1"/>
  <c r="V3717" i="1" s="1"/>
  <c r="P3718" i="1"/>
  <c r="T3718" i="1" s="1"/>
  <c r="V3718" i="1" s="1"/>
  <c r="P3719" i="1"/>
  <c r="T3719" i="1" s="1"/>
  <c r="V3719" i="1" s="1"/>
  <c r="P3720" i="1"/>
  <c r="T3720" i="1" s="1"/>
  <c r="V3720" i="1" s="1"/>
  <c r="P3721" i="1"/>
  <c r="T3721" i="1" s="1"/>
  <c r="V3721" i="1" s="1"/>
  <c r="P3722" i="1"/>
  <c r="T3722" i="1" s="1"/>
  <c r="V3722" i="1" s="1"/>
  <c r="P3723" i="1"/>
  <c r="T3723" i="1" s="1"/>
  <c r="V3723" i="1" s="1"/>
  <c r="P3724" i="1"/>
  <c r="T3724" i="1" s="1"/>
  <c r="V3724" i="1" s="1"/>
  <c r="P3725" i="1"/>
  <c r="T3725" i="1" s="1"/>
  <c r="V3725" i="1" s="1"/>
  <c r="P3726" i="1"/>
  <c r="T3726" i="1" s="1"/>
  <c r="V3726" i="1" s="1"/>
  <c r="P3727" i="1"/>
  <c r="T3727" i="1" s="1"/>
  <c r="V3727" i="1" s="1"/>
  <c r="P3728" i="1"/>
  <c r="T3728" i="1" s="1"/>
  <c r="V3728" i="1" s="1"/>
  <c r="P3729" i="1"/>
  <c r="T3729" i="1" s="1"/>
  <c r="V3729" i="1" s="1"/>
  <c r="P3730" i="1"/>
  <c r="T3730" i="1" s="1"/>
  <c r="V3730" i="1" s="1"/>
  <c r="P3731" i="1"/>
  <c r="T3731" i="1" s="1"/>
  <c r="V3731" i="1" s="1"/>
  <c r="P3732" i="1"/>
  <c r="T3732" i="1" s="1"/>
  <c r="V3732" i="1" s="1"/>
  <c r="P3733" i="1"/>
  <c r="T3733" i="1" s="1"/>
  <c r="V3733" i="1" s="1"/>
  <c r="P3734" i="1"/>
  <c r="T3734" i="1" s="1"/>
  <c r="V3734" i="1" s="1"/>
  <c r="P3735" i="1"/>
  <c r="T3735" i="1" s="1"/>
  <c r="V3735" i="1" s="1"/>
  <c r="P3736" i="1"/>
  <c r="T3736" i="1" s="1"/>
  <c r="V3736" i="1" s="1"/>
  <c r="P3737" i="1"/>
  <c r="T3737" i="1" s="1"/>
  <c r="V3737" i="1" s="1"/>
  <c r="P3738" i="1"/>
  <c r="T3738" i="1" s="1"/>
  <c r="V3738" i="1" s="1"/>
  <c r="P3739" i="1"/>
  <c r="T3739" i="1" s="1"/>
  <c r="V3739" i="1" s="1"/>
  <c r="P3740" i="1"/>
  <c r="T3740" i="1" s="1"/>
  <c r="V3740" i="1" s="1"/>
  <c r="P3741" i="1"/>
  <c r="T3741" i="1" s="1"/>
  <c r="V3741" i="1" s="1"/>
  <c r="P3742" i="1"/>
  <c r="T3742" i="1" s="1"/>
  <c r="V3742" i="1" s="1"/>
  <c r="P3743" i="1"/>
  <c r="T3743" i="1" s="1"/>
  <c r="V3743" i="1" s="1"/>
  <c r="P3744" i="1"/>
  <c r="T3744" i="1" s="1"/>
  <c r="V3744" i="1" s="1"/>
  <c r="P3745" i="1"/>
  <c r="T3745" i="1" s="1"/>
  <c r="V3745" i="1" s="1"/>
  <c r="P3746" i="1"/>
  <c r="T3746" i="1" s="1"/>
  <c r="V3746" i="1" s="1"/>
  <c r="P3747" i="1"/>
  <c r="T3747" i="1" s="1"/>
  <c r="V3747" i="1" s="1"/>
  <c r="P3748" i="1"/>
  <c r="T3748" i="1" s="1"/>
  <c r="V3748" i="1" s="1"/>
  <c r="P3749" i="1"/>
  <c r="T3749" i="1" s="1"/>
  <c r="V3749" i="1" s="1"/>
  <c r="P3750" i="1"/>
  <c r="T3750" i="1" s="1"/>
  <c r="V3750" i="1" s="1"/>
  <c r="P3751" i="1"/>
  <c r="T3751" i="1" s="1"/>
  <c r="V3751" i="1" s="1"/>
  <c r="P3752" i="1"/>
  <c r="T3752" i="1" s="1"/>
  <c r="V3752" i="1" s="1"/>
  <c r="P3753" i="1"/>
  <c r="T3753" i="1" s="1"/>
  <c r="V3753" i="1" s="1"/>
  <c r="P3754" i="1"/>
  <c r="T3754" i="1" s="1"/>
  <c r="V3754" i="1" s="1"/>
  <c r="P3755" i="1"/>
  <c r="T3755" i="1" s="1"/>
  <c r="V3755" i="1" s="1"/>
  <c r="P3756" i="1"/>
  <c r="T3756" i="1" s="1"/>
  <c r="V3756" i="1" s="1"/>
  <c r="P3757" i="1"/>
  <c r="T3757" i="1" s="1"/>
  <c r="V3757" i="1" s="1"/>
  <c r="P3758" i="1"/>
  <c r="T3758" i="1" s="1"/>
  <c r="V3758" i="1" s="1"/>
  <c r="P3759" i="1"/>
  <c r="T3759" i="1" s="1"/>
  <c r="V3759" i="1" s="1"/>
  <c r="P3760" i="1"/>
  <c r="T3760" i="1" s="1"/>
  <c r="V3760" i="1" s="1"/>
  <c r="P3761" i="1"/>
  <c r="T3761" i="1" s="1"/>
  <c r="V3761" i="1" s="1"/>
  <c r="P3762" i="1"/>
  <c r="T3762" i="1" s="1"/>
  <c r="V3762" i="1" s="1"/>
  <c r="P3763" i="1"/>
  <c r="T3763" i="1" s="1"/>
  <c r="V3763" i="1" s="1"/>
  <c r="P3764" i="1"/>
  <c r="T3764" i="1" s="1"/>
  <c r="V3764" i="1" s="1"/>
  <c r="P3765" i="1"/>
  <c r="T3765" i="1" s="1"/>
  <c r="V3765" i="1" s="1"/>
  <c r="P3766" i="1"/>
  <c r="T3766" i="1" s="1"/>
  <c r="V3766" i="1" s="1"/>
  <c r="P3767" i="1"/>
  <c r="T3767" i="1" s="1"/>
  <c r="V3767" i="1" s="1"/>
  <c r="P3768" i="1"/>
  <c r="T3768" i="1" s="1"/>
  <c r="V3768" i="1" s="1"/>
  <c r="P3769" i="1"/>
  <c r="T3769" i="1" s="1"/>
  <c r="V3769" i="1" s="1"/>
  <c r="P3770" i="1"/>
  <c r="T3770" i="1" s="1"/>
  <c r="V3770" i="1" s="1"/>
  <c r="P3771" i="1"/>
  <c r="T3771" i="1" s="1"/>
  <c r="V3771" i="1" s="1"/>
  <c r="P3772" i="1"/>
  <c r="T3772" i="1" s="1"/>
  <c r="V3772" i="1" s="1"/>
  <c r="P3773" i="1"/>
  <c r="T3773" i="1" s="1"/>
  <c r="V3773" i="1" s="1"/>
  <c r="P3774" i="1"/>
  <c r="T3774" i="1" s="1"/>
  <c r="V3774" i="1" s="1"/>
  <c r="P3775" i="1"/>
  <c r="T3775" i="1" s="1"/>
  <c r="V3775" i="1" s="1"/>
  <c r="P3776" i="1"/>
  <c r="T3776" i="1" s="1"/>
  <c r="V3776" i="1" s="1"/>
  <c r="P3777" i="1"/>
  <c r="T3777" i="1" s="1"/>
  <c r="V3777" i="1" s="1"/>
  <c r="P3778" i="1"/>
  <c r="T3778" i="1" s="1"/>
  <c r="V3778" i="1" s="1"/>
  <c r="P3779" i="1"/>
  <c r="T3779" i="1" s="1"/>
  <c r="V3779" i="1" s="1"/>
  <c r="P3780" i="1"/>
  <c r="T3780" i="1" s="1"/>
  <c r="V3780" i="1" s="1"/>
  <c r="P3781" i="1"/>
  <c r="T3781" i="1" s="1"/>
  <c r="V3781" i="1" s="1"/>
  <c r="P3782" i="1"/>
  <c r="T3782" i="1" s="1"/>
  <c r="V3782" i="1" s="1"/>
  <c r="P3783" i="1"/>
  <c r="T3783" i="1" s="1"/>
  <c r="V3783" i="1" s="1"/>
  <c r="P3784" i="1"/>
  <c r="T3784" i="1" s="1"/>
  <c r="V3784" i="1" s="1"/>
  <c r="P3785" i="1"/>
  <c r="T3785" i="1" s="1"/>
  <c r="V3785" i="1" s="1"/>
  <c r="P3786" i="1"/>
  <c r="T3786" i="1" s="1"/>
  <c r="V3786" i="1" s="1"/>
  <c r="P3787" i="1"/>
  <c r="T3787" i="1" s="1"/>
  <c r="V3787" i="1" s="1"/>
  <c r="P3788" i="1"/>
  <c r="T3788" i="1" s="1"/>
  <c r="V3788" i="1" s="1"/>
  <c r="P3789" i="1"/>
  <c r="T3789" i="1" s="1"/>
  <c r="V3789" i="1" s="1"/>
  <c r="P3790" i="1"/>
  <c r="T3790" i="1" s="1"/>
  <c r="V3790" i="1" s="1"/>
  <c r="P3791" i="1"/>
  <c r="T3791" i="1" s="1"/>
  <c r="V3791" i="1" s="1"/>
  <c r="P3792" i="1"/>
  <c r="T3792" i="1" s="1"/>
  <c r="V3792" i="1" s="1"/>
  <c r="P3793" i="1"/>
  <c r="T3793" i="1" s="1"/>
  <c r="V3793" i="1" s="1"/>
  <c r="P3794" i="1"/>
  <c r="T3794" i="1" s="1"/>
  <c r="V3794" i="1" s="1"/>
  <c r="P3795" i="1"/>
  <c r="T3795" i="1" s="1"/>
  <c r="V3795" i="1" s="1"/>
  <c r="P3796" i="1"/>
  <c r="T3796" i="1" s="1"/>
  <c r="V3796" i="1" s="1"/>
  <c r="P3797" i="1"/>
  <c r="T3797" i="1" s="1"/>
  <c r="V3797" i="1" s="1"/>
  <c r="P3798" i="1"/>
  <c r="T3798" i="1" s="1"/>
  <c r="V3798" i="1" s="1"/>
  <c r="P3799" i="1"/>
  <c r="T3799" i="1" s="1"/>
  <c r="V3799" i="1" s="1"/>
  <c r="P3800" i="1"/>
  <c r="T3800" i="1" s="1"/>
  <c r="V3800" i="1" s="1"/>
  <c r="P3801" i="1"/>
  <c r="T3801" i="1" s="1"/>
  <c r="V3801" i="1" s="1"/>
  <c r="P3802" i="1"/>
  <c r="T3802" i="1" s="1"/>
  <c r="V3802" i="1" s="1"/>
  <c r="P3803" i="1"/>
  <c r="T3803" i="1" s="1"/>
  <c r="V3803" i="1" s="1"/>
  <c r="P3804" i="1"/>
  <c r="T3804" i="1" s="1"/>
  <c r="V3804" i="1" s="1"/>
  <c r="P3805" i="1"/>
  <c r="T3805" i="1" s="1"/>
  <c r="V3805" i="1" s="1"/>
  <c r="P3806" i="1"/>
  <c r="T3806" i="1" s="1"/>
  <c r="V3806" i="1" s="1"/>
  <c r="P3807" i="1"/>
  <c r="T3807" i="1" s="1"/>
  <c r="V3807" i="1" s="1"/>
  <c r="P3808" i="1"/>
  <c r="T3808" i="1" s="1"/>
  <c r="V3808" i="1" s="1"/>
  <c r="P3809" i="1"/>
  <c r="T3809" i="1" s="1"/>
  <c r="V3809" i="1" s="1"/>
  <c r="P3810" i="1"/>
  <c r="T3810" i="1" s="1"/>
  <c r="V3810" i="1" s="1"/>
  <c r="P3811" i="1"/>
  <c r="T3811" i="1" s="1"/>
  <c r="V3811" i="1" s="1"/>
  <c r="P3812" i="1"/>
  <c r="T3812" i="1" s="1"/>
  <c r="V3812" i="1" s="1"/>
  <c r="P3813" i="1"/>
  <c r="T3813" i="1" s="1"/>
  <c r="V3813" i="1" s="1"/>
  <c r="P3814" i="1"/>
  <c r="T3814" i="1" s="1"/>
  <c r="V3814" i="1" s="1"/>
  <c r="P3815" i="1"/>
  <c r="T3815" i="1" s="1"/>
  <c r="V3815" i="1" s="1"/>
  <c r="P3816" i="1"/>
  <c r="T3816" i="1" s="1"/>
  <c r="V3816" i="1" s="1"/>
  <c r="P3817" i="1"/>
  <c r="T3817" i="1" s="1"/>
  <c r="V3817" i="1" s="1"/>
  <c r="P3818" i="1"/>
  <c r="T3818" i="1" s="1"/>
  <c r="V3818" i="1" s="1"/>
  <c r="P3819" i="1"/>
  <c r="T3819" i="1" s="1"/>
  <c r="V3819" i="1" s="1"/>
  <c r="P3820" i="1"/>
  <c r="T3820" i="1" s="1"/>
  <c r="V3820" i="1" s="1"/>
  <c r="P3821" i="1"/>
  <c r="T3821" i="1" s="1"/>
  <c r="V3821" i="1" s="1"/>
  <c r="P3822" i="1"/>
  <c r="T3822" i="1" s="1"/>
  <c r="V3822" i="1" s="1"/>
  <c r="P3823" i="1"/>
  <c r="T3823" i="1" s="1"/>
  <c r="V3823" i="1" s="1"/>
  <c r="P3824" i="1"/>
  <c r="T3824" i="1" s="1"/>
  <c r="V3824" i="1" s="1"/>
  <c r="P3825" i="1"/>
  <c r="T3825" i="1" s="1"/>
  <c r="V3825" i="1" s="1"/>
  <c r="P3826" i="1"/>
  <c r="T3826" i="1" s="1"/>
  <c r="V3826" i="1" s="1"/>
  <c r="P3827" i="1"/>
  <c r="T3827" i="1" s="1"/>
  <c r="V3827" i="1" s="1"/>
  <c r="P3828" i="1"/>
  <c r="T3828" i="1" s="1"/>
  <c r="V3828" i="1" s="1"/>
  <c r="P3829" i="1"/>
  <c r="T3829" i="1" s="1"/>
  <c r="V3829" i="1" s="1"/>
  <c r="P3830" i="1"/>
  <c r="T3830" i="1" s="1"/>
  <c r="V3830" i="1" s="1"/>
  <c r="P3831" i="1"/>
  <c r="T3831" i="1" s="1"/>
  <c r="V3831" i="1" s="1"/>
  <c r="P3832" i="1"/>
  <c r="T3832" i="1" s="1"/>
  <c r="V3832" i="1" s="1"/>
  <c r="P3833" i="1"/>
  <c r="T3833" i="1" s="1"/>
  <c r="V3833" i="1" s="1"/>
  <c r="P3834" i="1"/>
  <c r="T3834" i="1" s="1"/>
  <c r="V3834" i="1" s="1"/>
  <c r="P3835" i="1"/>
  <c r="T3835" i="1" s="1"/>
  <c r="V3835" i="1" s="1"/>
  <c r="P3836" i="1"/>
  <c r="T3836" i="1" s="1"/>
  <c r="V3836" i="1" s="1"/>
  <c r="P3837" i="1"/>
  <c r="T3837" i="1" s="1"/>
  <c r="V3837" i="1" s="1"/>
  <c r="P3838" i="1"/>
  <c r="T3838" i="1" s="1"/>
  <c r="V3838" i="1" s="1"/>
  <c r="P3839" i="1"/>
  <c r="T3839" i="1" s="1"/>
  <c r="V3839" i="1" s="1"/>
  <c r="P3840" i="1"/>
  <c r="T3840" i="1" s="1"/>
  <c r="V3840" i="1" s="1"/>
  <c r="P3841" i="1"/>
  <c r="T3841" i="1" s="1"/>
  <c r="V3841" i="1" s="1"/>
  <c r="P3842" i="1"/>
  <c r="T3842" i="1" s="1"/>
  <c r="V3842" i="1" s="1"/>
  <c r="P3843" i="1"/>
  <c r="T3843" i="1" s="1"/>
  <c r="V3843" i="1" s="1"/>
  <c r="P3844" i="1"/>
  <c r="T3844" i="1" s="1"/>
  <c r="V3844" i="1" s="1"/>
  <c r="P3845" i="1"/>
  <c r="T3845" i="1" s="1"/>
  <c r="V3845" i="1" s="1"/>
  <c r="P3846" i="1"/>
  <c r="T3846" i="1" s="1"/>
  <c r="V3846" i="1" s="1"/>
  <c r="P3847" i="1"/>
  <c r="T3847" i="1" s="1"/>
  <c r="V3847" i="1" s="1"/>
  <c r="P3848" i="1"/>
  <c r="T3848" i="1" s="1"/>
  <c r="V3848" i="1" s="1"/>
  <c r="P3849" i="1"/>
  <c r="T3849" i="1" s="1"/>
  <c r="V3849" i="1" s="1"/>
  <c r="P3850" i="1"/>
  <c r="T3850" i="1" s="1"/>
  <c r="V3850" i="1" s="1"/>
  <c r="P3851" i="1"/>
  <c r="T3851" i="1" s="1"/>
  <c r="V3851" i="1" s="1"/>
  <c r="P3852" i="1"/>
  <c r="T3852" i="1" s="1"/>
  <c r="V3852" i="1" s="1"/>
  <c r="P3853" i="1"/>
  <c r="T3853" i="1" s="1"/>
  <c r="V3853" i="1" s="1"/>
  <c r="P3854" i="1"/>
  <c r="T3854" i="1" s="1"/>
  <c r="V3854" i="1" s="1"/>
  <c r="P3855" i="1"/>
  <c r="T3855" i="1" s="1"/>
  <c r="V3855" i="1" s="1"/>
  <c r="P3856" i="1"/>
  <c r="T3856" i="1" s="1"/>
  <c r="V3856" i="1" s="1"/>
  <c r="P3857" i="1"/>
  <c r="T3857" i="1" s="1"/>
  <c r="V3857" i="1" s="1"/>
  <c r="P3858" i="1"/>
  <c r="T3858" i="1" s="1"/>
  <c r="V3858" i="1" s="1"/>
  <c r="P3859" i="1"/>
  <c r="T3859" i="1" s="1"/>
  <c r="V3859" i="1" s="1"/>
  <c r="P3860" i="1"/>
  <c r="T3860" i="1" s="1"/>
  <c r="V3860" i="1" s="1"/>
  <c r="P3861" i="1"/>
  <c r="T3861" i="1" s="1"/>
  <c r="V3861" i="1" s="1"/>
  <c r="P3862" i="1"/>
  <c r="T3862" i="1" s="1"/>
  <c r="V3862" i="1" s="1"/>
  <c r="P3863" i="1"/>
  <c r="T3863" i="1" s="1"/>
  <c r="V3863" i="1" s="1"/>
  <c r="P3864" i="1"/>
  <c r="T3864" i="1" s="1"/>
  <c r="V3864" i="1" s="1"/>
  <c r="P3865" i="1"/>
  <c r="T3865" i="1" s="1"/>
  <c r="V3865" i="1" s="1"/>
  <c r="P3866" i="1"/>
  <c r="T3866" i="1" s="1"/>
  <c r="V3866" i="1" s="1"/>
  <c r="P3867" i="1"/>
  <c r="T3867" i="1" s="1"/>
  <c r="V3867" i="1" s="1"/>
  <c r="P3868" i="1"/>
  <c r="T3868" i="1" s="1"/>
  <c r="V3868" i="1" s="1"/>
  <c r="P3869" i="1"/>
  <c r="T3869" i="1" s="1"/>
  <c r="V3869" i="1" s="1"/>
  <c r="P3870" i="1"/>
  <c r="T3870" i="1" s="1"/>
  <c r="V3870" i="1" s="1"/>
  <c r="P3871" i="1"/>
  <c r="T3871" i="1" s="1"/>
  <c r="V3871" i="1" s="1"/>
  <c r="P3872" i="1"/>
  <c r="T3872" i="1" s="1"/>
  <c r="V3872" i="1" s="1"/>
  <c r="P3873" i="1"/>
  <c r="T3873" i="1" s="1"/>
  <c r="V3873" i="1" s="1"/>
  <c r="P3874" i="1"/>
  <c r="T3874" i="1" s="1"/>
  <c r="V3874" i="1" s="1"/>
  <c r="P3875" i="1"/>
  <c r="T3875" i="1" s="1"/>
  <c r="V3875" i="1" s="1"/>
  <c r="P3876" i="1"/>
  <c r="T3876" i="1" s="1"/>
  <c r="V3876" i="1" s="1"/>
  <c r="P3877" i="1"/>
  <c r="T3877" i="1" s="1"/>
  <c r="V3877" i="1" s="1"/>
  <c r="P3878" i="1"/>
  <c r="T3878" i="1" s="1"/>
  <c r="V3878" i="1" s="1"/>
  <c r="P3879" i="1"/>
  <c r="T3879" i="1" s="1"/>
  <c r="V3879" i="1" s="1"/>
  <c r="P3880" i="1"/>
  <c r="T3880" i="1" s="1"/>
  <c r="V3880" i="1" s="1"/>
  <c r="P3881" i="1"/>
  <c r="T3881" i="1" s="1"/>
  <c r="V3881" i="1" s="1"/>
  <c r="P3882" i="1"/>
  <c r="T3882" i="1" s="1"/>
  <c r="V3882" i="1" s="1"/>
  <c r="P3883" i="1"/>
  <c r="T3883" i="1" s="1"/>
  <c r="V3883" i="1" s="1"/>
  <c r="P3884" i="1"/>
  <c r="T3884" i="1" s="1"/>
  <c r="V3884" i="1" s="1"/>
  <c r="P3885" i="1"/>
  <c r="T3885" i="1" s="1"/>
  <c r="V3885" i="1" s="1"/>
  <c r="P3886" i="1"/>
  <c r="T3886" i="1" s="1"/>
  <c r="V3886" i="1" s="1"/>
  <c r="P3887" i="1"/>
  <c r="T3887" i="1" s="1"/>
  <c r="V3887" i="1" s="1"/>
  <c r="P3888" i="1"/>
  <c r="T3888" i="1" s="1"/>
  <c r="V3888" i="1" s="1"/>
  <c r="P3889" i="1"/>
  <c r="T3889" i="1" s="1"/>
  <c r="V3889" i="1" s="1"/>
  <c r="P3890" i="1"/>
  <c r="T3890" i="1" s="1"/>
  <c r="V3890" i="1" s="1"/>
  <c r="P3891" i="1"/>
  <c r="T3891" i="1" s="1"/>
  <c r="V3891" i="1" s="1"/>
  <c r="P3892" i="1"/>
  <c r="T3892" i="1" s="1"/>
  <c r="V3892" i="1" s="1"/>
  <c r="P3893" i="1"/>
  <c r="T3893" i="1" s="1"/>
  <c r="V3893" i="1" s="1"/>
  <c r="P3894" i="1"/>
  <c r="T3894" i="1" s="1"/>
  <c r="V3894" i="1" s="1"/>
  <c r="P3895" i="1"/>
  <c r="T3895" i="1" s="1"/>
  <c r="V3895" i="1" s="1"/>
  <c r="P3896" i="1"/>
  <c r="T3896" i="1" s="1"/>
  <c r="V3896" i="1" s="1"/>
  <c r="P3897" i="1"/>
  <c r="T3897" i="1" s="1"/>
  <c r="V3897" i="1" s="1"/>
  <c r="P3898" i="1"/>
  <c r="T3898" i="1" s="1"/>
  <c r="V3898" i="1" s="1"/>
  <c r="P3899" i="1"/>
  <c r="T3899" i="1" s="1"/>
  <c r="V3899" i="1" s="1"/>
  <c r="P3900" i="1"/>
  <c r="T3900" i="1" s="1"/>
  <c r="V3900" i="1" s="1"/>
  <c r="P3901" i="1"/>
  <c r="T3901" i="1" s="1"/>
  <c r="V3901" i="1" s="1"/>
  <c r="P3902" i="1"/>
  <c r="T3902" i="1" s="1"/>
  <c r="V3902" i="1" s="1"/>
  <c r="P3903" i="1"/>
  <c r="T3903" i="1" s="1"/>
  <c r="V3903" i="1" s="1"/>
  <c r="P3904" i="1"/>
  <c r="T3904" i="1" s="1"/>
  <c r="V3904" i="1" s="1"/>
  <c r="P3905" i="1"/>
  <c r="T3905" i="1" s="1"/>
  <c r="V3905" i="1" s="1"/>
  <c r="P3906" i="1"/>
  <c r="T3906" i="1" s="1"/>
  <c r="V3906" i="1" s="1"/>
  <c r="P3907" i="1"/>
  <c r="T3907" i="1" s="1"/>
  <c r="V3907" i="1" s="1"/>
  <c r="P3908" i="1"/>
  <c r="T3908" i="1" s="1"/>
  <c r="V3908" i="1" s="1"/>
  <c r="P3909" i="1"/>
  <c r="T3909" i="1" s="1"/>
  <c r="V3909" i="1" s="1"/>
  <c r="P3910" i="1"/>
  <c r="T3910" i="1" s="1"/>
  <c r="V3910" i="1" s="1"/>
  <c r="P3911" i="1"/>
  <c r="T3911" i="1" s="1"/>
  <c r="V3911" i="1" s="1"/>
  <c r="P3912" i="1"/>
  <c r="T3912" i="1" s="1"/>
  <c r="V3912" i="1" s="1"/>
  <c r="P3913" i="1"/>
  <c r="T3913" i="1" s="1"/>
  <c r="V3913" i="1" s="1"/>
  <c r="P3914" i="1"/>
  <c r="T3914" i="1" s="1"/>
  <c r="V3914" i="1" s="1"/>
  <c r="P3915" i="1"/>
  <c r="T3915" i="1" s="1"/>
  <c r="V3915" i="1" s="1"/>
  <c r="P3916" i="1"/>
  <c r="T3916" i="1" s="1"/>
  <c r="V3916" i="1" s="1"/>
  <c r="P3917" i="1"/>
  <c r="T3917" i="1" s="1"/>
  <c r="V3917" i="1" s="1"/>
  <c r="P3918" i="1"/>
  <c r="T3918" i="1" s="1"/>
  <c r="V3918" i="1" s="1"/>
  <c r="P3919" i="1"/>
  <c r="T3919" i="1" s="1"/>
  <c r="V3919" i="1" s="1"/>
  <c r="P3920" i="1"/>
  <c r="T3920" i="1" s="1"/>
  <c r="V3920" i="1" s="1"/>
  <c r="P3921" i="1"/>
  <c r="T3921" i="1" s="1"/>
  <c r="V3921" i="1" s="1"/>
  <c r="P3922" i="1"/>
  <c r="T3922" i="1" s="1"/>
  <c r="V3922" i="1" s="1"/>
  <c r="P3923" i="1"/>
  <c r="T3923" i="1" s="1"/>
  <c r="V3923" i="1" s="1"/>
  <c r="P3924" i="1"/>
  <c r="T3924" i="1" s="1"/>
  <c r="V3924" i="1" s="1"/>
  <c r="P3925" i="1"/>
  <c r="T3925" i="1" s="1"/>
  <c r="V3925" i="1" s="1"/>
  <c r="P3926" i="1"/>
  <c r="T3926" i="1" s="1"/>
  <c r="V3926" i="1" s="1"/>
  <c r="P3927" i="1"/>
  <c r="T3927" i="1" s="1"/>
  <c r="V3927" i="1" s="1"/>
  <c r="P3928" i="1"/>
  <c r="T3928" i="1" s="1"/>
  <c r="V3928" i="1" s="1"/>
  <c r="P3929" i="1"/>
  <c r="T3929" i="1" s="1"/>
  <c r="V3929" i="1" s="1"/>
  <c r="P3930" i="1"/>
  <c r="T3930" i="1" s="1"/>
  <c r="V3930" i="1" s="1"/>
  <c r="P3931" i="1"/>
  <c r="T3931" i="1" s="1"/>
  <c r="V3931" i="1" s="1"/>
  <c r="P3932" i="1"/>
  <c r="T3932" i="1" s="1"/>
  <c r="V3932" i="1" s="1"/>
  <c r="P3933" i="1"/>
  <c r="T3933" i="1" s="1"/>
  <c r="V3933" i="1" s="1"/>
  <c r="P3934" i="1"/>
  <c r="T3934" i="1" s="1"/>
  <c r="V3934" i="1" s="1"/>
  <c r="P3935" i="1"/>
  <c r="T3935" i="1" s="1"/>
  <c r="V3935" i="1" s="1"/>
  <c r="P3936" i="1"/>
  <c r="T3936" i="1" s="1"/>
  <c r="V3936" i="1" s="1"/>
  <c r="P3937" i="1"/>
  <c r="T3937" i="1" s="1"/>
  <c r="V3937" i="1" s="1"/>
  <c r="P3938" i="1"/>
  <c r="T3938" i="1" s="1"/>
  <c r="V3938" i="1" s="1"/>
  <c r="P3939" i="1"/>
  <c r="T3939" i="1" s="1"/>
  <c r="V3939" i="1" s="1"/>
  <c r="P3940" i="1"/>
  <c r="T3940" i="1" s="1"/>
  <c r="V3940" i="1" s="1"/>
  <c r="P3941" i="1"/>
  <c r="T3941" i="1" s="1"/>
  <c r="V3941" i="1" s="1"/>
  <c r="P3942" i="1"/>
  <c r="T3942" i="1" s="1"/>
  <c r="V3942" i="1" s="1"/>
  <c r="P3943" i="1"/>
  <c r="T3943" i="1" s="1"/>
  <c r="V3943" i="1" s="1"/>
  <c r="P3944" i="1"/>
  <c r="T3944" i="1" s="1"/>
  <c r="V3944" i="1" s="1"/>
  <c r="P3945" i="1"/>
  <c r="T3945" i="1" s="1"/>
  <c r="V3945" i="1" s="1"/>
  <c r="P3946" i="1"/>
  <c r="T3946" i="1" s="1"/>
  <c r="V3946" i="1" s="1"/>
  <c r="P3947" i="1"/>
  <c r="T3947" i="1" s="1"/>
  <c r="V3947" i="1" s="1"/>
  <c r="P3948" i="1"/>
  <c r="T3948" i="1" s="1"/>
  <c r="V3948" i="1" s="1"/>
  <c r="P3949" i="1"/>
  <c r="T3949" i="1" s="1"/>
  <c r="V3949" i="1" s="1"/>
  <c r="P3950" i="1"/>
  <c r="T3950" i="1" s="1"/>
  <c r="V3950" i="1" s="1"/>
  <c r="P3951" i="1"/>
  <c r="T3951" i="1" s="1"/>
  <c r="V3951" i="1" s="1"/>
  <c r="P3952" i="1"/>
  <c r="T3952" i="1" s="1"/>
  <c r="V3952" i="1" s="1"/>
  <c r="P3953" i="1"/>
  <c r="T3953" i="1" s="1"/>
  <c r="V3953" i="1" s="1"/>
  <c r="P3954" i="1"/>
  <c r="T3954" i="1" s="1"/>
  <c r="V3954" i="1" s="1"/>
  <c r="P3955" i="1"/>
  <c r="T3955" i="1" s="1"/>
  <c r="V3955" i="1" s="1"/>
  <c r="P3956" i="1"/>
  <c r="T3956" i="1" s="1"/>
  <c r="V3956" i="1" s="1"/>
  <c r="P3957" i="1"/>
  <c r="T3957" i="1" s="1"/>
  <c r="V3957" i="1" s="1"/>
  <c r="P3958" i="1"/>
  <c r="T3958" i="1" s="1"/>
  <c r="V3958" i="1" s="1"/>
  <c r="P3959" i="1"/>
  <c r="T3959" i="1" s="1"/>
  <c r="V3959" i="1" s="1"/>
  <c r="P3960" i="1"/>
  <c r="T3960" i="1" s="1"/>
  <c r="V3960" i="1" s="1"/>
  <c r="P3961" i="1"/>
  <c r="T3961" i="1" s="1"/>
  <c r="V3961" i="1" s="1"/>
  <c r="P3962" i="1"/>
  <c r="T3962" i="1" s="1"/>
  <c r="V3962" i="1" s="1"/>
  <c r="P3963" i="1"/>
  <c r="T3963" i="1" s="1"/>
  <c r="V3963" i="1" s="1"/>
  <c r="P3964" i="1"/>
  <c r="T3964" i="1" s="1"/>
  <c r="V3964" i="1" s="1"/>
  <c r="P3965" i="1"/>
  <c r="T3965" i="1" s="1"/>
  <c r="V3965" i="1" s="1"/>
  <c r="P3966" i="1"/>
  <c r="T3966" i="1" s="1"/>
  <c r="V3966" i="1" s="1"/>
  <c r="P3967" i="1"/>
  <c r="T3967" i="1" s="1"/>
  <c r="V3967" i="1" s="1"/>
  <c r="P3968" i="1"/>
  <c r="T3968" i="1" s="1"/>
  <c r="V3968" i="1" s="1"/>
  <c r="P3969" i="1"/>
  <c r="T3969" i="1" s="1"/>
  <c r="V3969" i="1" s="1"/>
  <c r="P3970" i="1"/>
  <c r="T3970" i="1" s="1"/>
  <c r="V3970" i="1" s="1"/>
  <c r="P3971" i="1"/>
  <c r="T3971" i="1" s="1"/>
  <c r="V3971" i="1" s="1"/>
  <c r="P3972" i="1"/>
  <c r="T3972" i="1" s="1"/>
  <c r="V3972" i="1" s="1"/>
  <c r="P3973" i="1"/>
  <c r="T3973" i="1" s="1"/>
  <c r="V3973" i="1" s="1"/>
  <c r="P3974" i="1"/>
  <c r="T3974" i="1" s="1"/>
  <c r="V3974" i="1" s="1"/>
  <c r="P3975" i="1"/>
  <c r="T3975" i="1" s="1"/>
  <c r="V3975" i="1" s="1"/>
  <c r="P3976" i="1"/>
  <c r="T3976" i="1" s="1"/>
  <c r="V3976" i="1" s="1"/>
  <c r="P3977" i="1"/>
  <c r="T3977" i="1" s="1"/>
  <c r="V3977" i="1" s="1"/>
  <c r="P3978" i="1"/>
  <c r="T3978" i="1" s="1"/>
  <c r="V3978" i="1" s="1"/>
  <c r="P3979" i="1"/>
  <c r="T3979" i="1" s="1"/>
  <c r="V3979" i="1" s="1"/>
  <c r="P3980" i="1"/>
  <c r="T3980" i="1" s="1"/>
  <c r="V3980" i="1" s="1"/>
  <c r="P3981" i="1"/>
  <c r="T3981" i="1" s="1"/>
  <c r="V3981" i="1" s="1"/>
  <c r="P3982" i="1"/>
  <c r="T3982" i="1" s="1"/>
  <c r="V3982" i="1" s="1"/>
  <c r="P3983" i="1"/>
  <c r="T3983" i="1" s="1"/>
  <c r="V3983" i="1" s="1"/>
  <c r="P3984" i="1"/>
  <c r="T3984" i="1" s="1"/>
  <c r="V3984" i="1" s="1"/>
  <c r="P3985" i="1"/>
  <c r="T3985" i="1" s="1"/>
  <c r="V3985" i="1" s="1"/>
  <c r="P3986" i="1"/>
  <c r="T3986" i="1" s="1"/>
  <c r="V3986" i="1" s="1"/>
  <c r="P3987" i="1"/>
  <c r="T3987" i="1" s="1"/>
  <c r="V3987" i="1" s="1"/>
  <c r="P3988" i="1"/>
  <c r="T3988" i="1" s="1"/>
  <c r="V3988" i="1" s="1"/>
  <c r="P3989" i="1"/>
  <c r="T3989" i="1" s="1"/>
  <c r="V3989" i="1" s="1"/>
  <c r="P3990" i="1"/>
  <c r="T3990" i="1" s="1"/>
  <c r="V3990" i="1" s="1"/>
  <c r="P3991" i="1"/>
  <c r="T3991" i="1" s="1"/>
  <c r="V3991" i="1" s="1"/>
  <c r="P3992" i="1"/>
  <c r="T3992" i="1" s="1"/>
  <c r="V3992" i="1" s="1"/>
  <c r="P3993" i="1"/>
  <c r="T3993" i="1" s="1"/>
  <c r="V3993" i="1" s="1"/>
  <c r="P3994" i="1"/>
  <c r="T3994" i="1" s="1"/>
  <c r="V3994" i="1" s="1"/>
  <c r="P3995" i="1"/>
  <c r="T3995" i="1" s="1"/>
  <c r="V3995" i="1" s="1"/>
  <c r="P3996" i="1"/>
  <c r="T3996" i="1" s="1"/>
  <c r="V3996" i="1" s="1"/>
  <c r="P3997" i="1"/>
  <c r="T3997" i="1" s="1"/>
  <c r="V3997" i="1" s="1"/>
  <c r="P3998" i="1"/>
  <c r="T3998" i="1" s="1"/>
  <c r="V3998" i="1" s="1"/>
  <c r="P3999" i="1"/>
  <c r="T3999" i="1" s="1"/>
  <c r="V3999" i="1" s="1"/>
  <c r="P4000" i="1"/>
  <c r="T4000" i="1" s="1"/>
  <c r="V4000" i="1" s="1"/>
  <c r="P4001" i="1"/>
  <c r="T4001" i="1" s="1"/>
  <c r="V4001" i="1" s="1"/>
  <c r="P4002" i="1"/>
  <c r="T4002" i="1" s="1"/>
  <c r="V4002" i="1" s="1"/>
  <c r="P4003" i="1"/>
  <c r="T4003" i="1" s="1"/>
  <c r="V4003" i="1" s="1"/>
  <c r="P4004" i="1"/>
  <c r="T4004" i="1" s="1"/>
  <c r="V4004" i="1" s="1"/>
  <c r="P4005" i="1"/>
  <c r="T4005" i="1" s="1"/>
  <c r="V4005" i="1" s="1"/>
  <c r="P4006" i="1"/>
  <c r="T4006" i="1" s="1"/>
  <c r="V4006" i="1" s="1"/>
  <c r="P4007" i="1"/>
  <c r="T4007" i="1" s="1"/>
  <c r="V4007" i="1" s="1"/>
  <c r="P4008" i="1"/>
  <c r="T4008" i="1" s="1"/>
  <c r="V4008" i="1" s="1"/>
  <c r="P4009" i="1"/>
  <c r="T4009" i="1" s="1"/>
  <c r="V4009" i="1" s="1"/>
  <c r="P4010" i="1"/>
  <c r="T4010" i="1" s="1"/>
  <c r="V4010" i="1" s="1"/>
  <c r="P4011" i="1"/>
  <c r="T4011" i="1" s="1"/>
  <c r="V4011" i="1" s="1"/>
  <c r="P4012" i="1"/>
  <c r="T4012" i="1" s="1"/>
  <c r="V4012" i="1" s="1"/>
  <c r="P4013" i="1"/>
  <c r="T4013" i="1" s="1"/>
  <c r="V4013" i="1" s="1"/>
  <c r="P4014" i="1"/>
  <c r="T4014" i="1" s="1"/>
  <c r="V4014" i="1" s="1"/>
  <c r="P4015" i="1"/>
  <c r="T4015" i="1" s="1"/>
  <c r="V4015" i="1" s="1"/>
  <c r="P4016" i="1"/>
  <c r="T4016" i="1" s="1"/>
  <c r="V4016" i="1" s="1"/>
  <c r="P4017" i="1"/>
  <c r="T4017" i="1" s="1"/>
  <c r="V4017" i="1" s="1"/>
  <c r="P4018" i="1"/>
  <c r="T4018" i="1" s="1"/>
  <c r="V4018" i="1" s="1"/>
  <c r="P4019" i="1"/>
  <c r="T4019" i="1" s="1"/>
  <c r="V4019" i="1" s="1"/>
  <c r="P4020" i="1"/>
  <c r="T4020" i="1" s="1"/>
  <c r="V4020" i="1" s="1"/>
  <c r="P4021" i="1"/>
  <c r="T4021" i="1" s="1"/>
  <c r="V4021" i="1" s="1"/>
  <c r="P4022" i="1"/>
  <c r="T4022" i="1" s="1"/>
  <c r="V4022" i="1" s="1"/>
  <c r="P4023" i="1"/>
  <c r="T4023" i="1" s="1"/>
  <c r="V4023" i="1" s="1"/>
  <c r="P4024" i="1"/>
  <c r="T4024" i="1" s="1"/>
  <c r="V4024" i="1" s="1"/>
  <c r="P4025" i="1"/>
  <c r="T4025" i="1" s="1"/>
  <c r="V4025" i="1" s="1"/>
  <c r="P4026" i="1"/>
  <c r="T4026" i="1" s="1"/>
  <c r="V4026" i="1" s="1"/>
  <c r="P4027" i="1"/>
  <c r="T4027" i="1" s="1"/>
  <c r="V4027" i="1" s="1"/>
  <c r="P4028" i="1"/>
  <c r="T4028" i="1" s="1"/>
  <c r="V4028" i="1" s="1"/>
  <c r="P4029" i="1"/>
  <c r="T4029" i="1" s="1"/>
  <c r="V4029" i="1" s="1"/>
  <c r="P4030" i="1"/>
  <c r="T4030" i="1" s="1"/>
  <c r="V4030" i="1" s="1"/>
  <c r="P4031" i="1"/>
  <c r="T4031" i="1" s="1"/>
  <c r="V4031" i="1" s="1"/>
  <c r="P4032" i="1"/>
  <c r="T4032" i="1" s="1"/>
  <c r="V4032" i="1" s="1"/>
  <c r="P4033" i="1"/>
  <c r="T4033" i="1" s="1"/>
  <c r="V4033" i="1" s="1"/>
  <c r="P4034" i="1"/>
  <c r="T4034" i="1" s="1"/>
  <c r="V4034" i="1" s="1"/>
  <c r="P4035" i="1"/>
  <c r="T4035" i="1" s="1"/>
  <c r="V4035" i="1" s="1"/>
  <c r="P4036" i="1"/>
  <c r="T4036" i="1" s="1"/>
  <c r="V4036" i="1" s="1"/>
  <c r="P4037" i="1"/>
  <c r="T4037" i="1" s="1"/>
  <c r="V4037" i="1" s="1"/>
  <c r="P4038" i="1"/>
  <c r="T4038" i="1" s="1"/>
  <c r="V4038" i="1" s="1"/>
  <c r="P4039" i="1"/>
  <c r="T4039" i="1" s="1"/>
  <c r="V4039" i="1" s="1"/>
  <c r="P4040" i="1"/>
  <c r="T4040" i="1" s="1"/>
  <c r="V4040" i="1" s="1"/>
  <c r="P4041" i="1"/>
  <c r="T4041" i="1" s="1"/>
  <c r="V4041" i="1" s="1"/>
  <c r="P4042" i="1"/>
  <c r="T4042" i="1" s="1"/>
  <c r="V4042" i="1" s="1"/>
  <c r="P4043" i="1"/>
  <c r="T4043" i="1" s="1"/>
  <c r="V4043" i="1" s="1"/>
  <c r="P4044" i="1"/>
  <c r="T4044" i="1" s="1"/>
  <c r="V4044" i="1" s="1"/>
  <c r="P4045" i="1"/>
  <c r="T4045" i="1" s="1"/>
  <c r="V4045" i="1" s="1"/>
  <c r="P4046" i="1"/>
  <c r="T4046" i="1" s="1"/>
  <c r="V4046" i="1" s="1"/>
  <c r="P4047" i="1"/>
  <c r="T4047" i="1" s="1"/>
  <c r="V4047" i="1" s="1"/>
  <c r="P4048" i="1"/>
  <c r="T4048" i="1" s="1"/>
  <c r="V4048" i="1" s="1"/>
  <c r="P4049" i="1"/>
  <c r="T4049" i="1" s="1"/>
  <c r="V4049" i="1" s="1"/>
  <c r="P4050" i="1"/>
  <c r="T4050" i="1" s="1"/>
  <c r="V4050" i="1" s="1"/>
  <c r="P4051" i="1"/>
  <c r="T4051" i="1" s="1"/>
  <c r="V4051" i="1" s="1"/>
  <c r="P4052" i="1"/>
  <c r="T4052" i="1" s="1"/>
  <c r="V4052" i="1" s="1"/>
  <c r="P4053" i="1"/>
  <c r="T4053" i="1" s="1"/>
  <c r="V4053" i="1" s="1"/>
  <c r="P4054" i="1"/>
  <c r="T4054" i="1" s="1"/>
  <c r="V4054" i="1" s="1"/>
  <c r="P4055" i="1"/>
  <c r="T4055" i="1" s="1"/>
  <c r="V4055" i="1" s="1"/>
  <c r="P4056" i="1"/>
  <c r="T4056" i="1" s="1"/>
  <c r="V4056" i="1" s="1"/>
  <c r="P4057" i="1"/>
  <c r="T4057" i="1" s="1"/>
  <c r="V4057" i="1" s="1"/>
  <c r="P4058" i="1"/>
  <c r="T4058" i="1" s="1"/>
  <c r="V4058" i="1" s="1"/>
  <c r="P4059" i="1"/>
  <c r="T4059" i="1" s="1"/>
  <c r="V4059" i="1" s="1"/>
  <c r="P4060" i="1"/>
  <c r="T4060" i="1" s="1"/>
  <c r="V4060" i="1" s="1"/>
  <c r="P4061" i="1"/>
  <c r="T4061" i="1" s="1"/>
  <c r="V4061" i="1" s="1"/>
  <c r="P4062" i="1"/>
  <c r="T4062" i="1" s="1"/>
  <c r="V4062" i="1" s="1"/>
  <c r="P4063" i="1"/>
  <c r="T4063" i="1" s="1"/>
  <c r="V4063" i="1" s="1"/>
  <c r="P4064" i="1"/>
  <c r="T4064" i="1" s="1"/>
  <c r="V4064" i="1" s="1"/>
  <c r="P4065" i="1"/>
  <c r="T4065" i="1" s="1"/>
  <c r="V4065" i="1" s="1"/>
  <c r="P4066" i="1"/>
  <c r="T4066" i="1" s="1"/>
  <c r="V4066" i="1" s="1"/>
  <c r="P4067" i="1"/>
  <c r="T4067" i="1" s="1"/>
  <c r="V4067" i="1" s="1"/>
  <c r="P4068" i="1"/>
  <c r="T4068" i="1" s="1"/>
  <c r="V4068" i="1" s="1"/>
  <c r="P4069" i="1"/>
  <c r="T4069" i="1" s="1"/>
  <c r="V4069" i="1" s="1"/>
  <c r="P4070" i="1"/>
  <c r="T4070" i="1" s="1"/>
  <c r="V4070" i="1" s="1"/>
  <c r="P4071" i="1"/>
  <c r="T4071" i="1" s="1"/>
  <c r="V4071" i="1" s="1"/>
  <c r="P4072" i="1"/>
  <c r="T4072" i="1" s="1"/>
  <c r="V4072" i="1" s="1"/>
  <c r="P4073" i="1"/>
  <c r="T4073" i="1" s="1"/>
  <c r="V4073" i="1" s="1"/>
  <c r="P4074" i="1"/>
  <c r="T4074" i="1" s="1"/>
  <c r="V4074" i="1" s="1"/>
  <c r="P4075" i="1"/>
  <c r="T4075" i="1" s="1"/>
  <c r="V4075" i="1" s="1"/>
  <c r="P4076" i="1"/>
  <c r="T4076" i="1" s="1"/>
  <c r="V4076" i="1" s="1"/>
  <c r="P4077" i="1"/>
  <c r="T4077" i="1" s="1"/>
  <c r="V4077" i="1" s="1"/>
  <c r="P4078" i="1"/>
  <c r="T4078" i="1" s="1"/>
  <c r="V4078" i="1" s="1"/>
  <c r="P4079" i="1"/>
  <c r="T4079" i="1" s="1"/>
  <c r="V4079" i="1" s="1"/>
  <c r="P4080" i="1"/>
  <c r="T4080" i="1" s="1"/>
  <c r="V4080" i="1" s="1"/>
  <c r="P4081" i="1"/>
  <c r="T4081" i="1" s="1"/>
  <c r="V4081" i="1" s="1"/>
  <c r="P4082" i="1"/>
  <c r="T4082" i="1" s="1"/>
  <c r="V4082" i="1" s="1"/>
  <c r="P4083" i="1"/>
  <c r="T4083" i="1" s="1"/>
  <c r="V4083" i="1" s="1"/>
  <c r="P4084" i="1"/>
  <c r="T4084" i="1" s="1"/>
  <c r="V4084" i="1" s="1"/>
  <c r="P4085" i="1"/>
  <c r="T4085" i="1" s="1"/>
  <c r="V4085" i="1" s="1"/>
  <c r="P4086" i="1"/>
  <c r="T4086" i="1" s="1"/>
  <c r="V4086" i="1" s="1"/>
  <c r="P4087" i="1"/>
  <c r="T4087" i="1" s="1"/>
  <c r="V4087" i="1" s="1"/>
  <c r="P4088" i="1"/>
  <c r="T4088" i="1" s="1"/>
  <c r="V4088" i="1" s="1"/>
  <c r="P4089" i="1"/>
  <c r="T4089" i="1" s="1"/>
  <c r="V4089" i="1" s="1"/>
  <c r="P4090" i="1"/>
  <c r="T4090" i="1" s="1"/>
  <c r="V4090" i="1" s="1"/>
  <c r="P4091" i="1"/>
  <c r="T4091" i="1" s="1"/>
  <c r="V4091" i="1" s="1"/>
  <c r="P4092" i="1"/>
  <c r="T4092" i="1" s="1"/>
  <c r="V4092" i="1" s="1"/>
  <c r="P4093" i="1"/>
  <c r="T4093" i="1" s="1"/>
  <c r="V4093" i="1" s="1"/>
  <c r="P4094" i="1"/>
  <c r="T4094" i="1" s="1"/>
  <c r="V4094" i="1" s="1"/>
  <c r="P4095" i="1"/>
  <c r="T4095" i="1" s="1"/>
  <c r="V4095" i="1" s="1"/>
  <c r="P4096" i="1"/>
  <c r="T4096" i="1" s="1"/>
  <c r="V4096" i="1" s="1"/>
  <c r="P4097" i="1"/>
  <c r="T4097" i="1" s="1"/>
  <c r="V4097" i="1" s="1"/>
  <c r="P4098" i="1"/>
  <c r="T4098" i="1" s="1"/>
  <c r="V4098" i="1" s="1"/>
  <c r="P4099" i="1"/>
  <c r="T4099" i="1" s="1"/>
  <c r="V4099" i="1" s="1"/>
  <c r="P4100" i="1"/>
  <c r="T4100" i="1" s="1"/>
  <c r="V4100" i="1" s="1"/>
  <c r="P4101" i="1"/>
  <c r="T4101" i="1" s="1"/>
  <c r="V4101" i="1" s="1"/>
  <c r="P4102" i="1"/>
  <c r="T4102" i="1" s="1"/>
  <c r="V4102" i="1" s="1"/>
  <c r="P4103" i="1"/>
  <c r="T4103" i="1" s="1"/>
  <c r="V4103" i="1" s="1"/>
  <c r="P4104" i="1"/>
  <c r="T4104" i="1" s="1"/>
  <c r="V4104" i="1" s="1"/>
  <c r="P4105" i="1"/>
  <c r="T4105" i="1" s="1"/>
  <c r="V4105" i="1" s="1"/>
  <c r="P4106" i="1"/>
  <c r="T4106" i="1" s="1"/>
  <c r="V4106" i="1" s="1"/>
  <c r="P4107" i="1"/>
  <c r="T4107" i="1" s="1"/>
  <c r="V4107" i="1" s="1"/>
  <c r="P4108" i="1"/>
  <c r="T4108" i="1" s="1"/>
  <c r="V4108" i="1" s="1"/>
  <c r="P4109" i="1"/>
  <c r="T4109" i="1" s="1"/>
  <c r="V4109" i="1" s="1"/>
  <c r="P4110" i="1"/>
  <c r="T4110" i="1" s="1"/>
  <c r="V4110" i="1" s="1"/>
  <c r="P4111" i="1"/>
  <c r="T4111" i="1" s="1"/>
  <c r="V4111" i="1" s="1"/>
  <c r="P4112" i="1"/>
  <c r="T4112" i="1" s="1"/>
  <c r="V4112" i="1" s="1"/>
  <c r="P4113" i="1"/>
  <c r="T4113" i="1" s="1"/>
  <c r="V4113" i="1" s="1"/>
  <c r="P4114" i="1"/>
  <c r="T4114" i="1" s="1"/>
  <c r="V4114" i="1" s="1"/>
  <c r="P4115" i="1"/>
  <c r="T4115" i="1" s="1"/>
  <c r="V4115" i="1" s="1"/>
  <c r="P4116" i="1"/>
  <c r="T4116" i="1" s="1"/>
  <c r="V4116" i="1" s="1"/>
  <c r="P4117" i="1"/>
  <c r="T4117" i="1" s="1"/>
  <c r="V4117" i="1" s="1"/>
  <c r="P4118" i="1"/>
  <c r="T4118" i="1" s="1"/>
  <c r="V4118" i="1" s="1"/>
  <c r="P4119" i="1"/>
  <c r="T4119" i="1" s="1"/>
  <c r="V4119" i="1" s="1"/>
  <c r="P4120" i="1"/>
  <c r="T4120" i="1" s="1"/>
  <c r="V4120" i="1" s="1"/>
  <c r="P4121" i="1"/>
  <c r="T4121" i="1" s="1"/>
  <c r="V4121" i="1" s="1"/>
  <c r="P4122" i="1"/>
  <c r="T4122" i="1" s="1"/>
  <c r="V4122" i="1" s="1"/>
  <c r="P4123" i="1"/>
  <c r="T4123" i="1" s="1"/>
  <c r="V4123" i="1" s="1"/>
  <c r="P4124" i="1"/>
  <c r="T4124" i="1" s="1"/>
  <c r="V4124" i="1" s="1"/>
  <c r="P4125" i="1"/>
  <c r="T4125" i="1" s="1"/>
  <c r="V4125" i="1" s="1"/>
  <c r="P4126" i="1"/>
  <c r="T4126" i="1" s="1"/>
  <c r="V4126" i="1" s="1"/>
  <c r="P4127" i="1"/>
  <c r="T4127" i="1" s="1"/>
  <c r="V4127" i="1" s="1"/>
  <c r="P4128" i="1"/>
  <c r="T4128" i="1" s="1"/>
  <c r="V4128" i="1" s="1"/>
  <c r="P4129" i="1"/>
  <c r="T4129" i="1" s="1"/>
  <c r="V4129" i="1" s="1"/>
  <c r="P4130" i="1"/>
  <c r="T4130" i="1" s="1"/>
  <c r="V4130" i="1" s="1"/>
  <c r="P4131" i="1"/>
  <c r="T4131" i="1" s="1"/>
  <c r="V4131" i="1" s="1"/>
  <c r="P4132" i="1"/>
  <c r="T4132" i="1" s="1"/>
  <c r="V4132" i="1" s="1"/>
  <c r="P4133" i="1"/>
  <c r="T4133" i="1" s="1"/>
  <c r="V4133" i="1" s="1"/>
  <c r="P4134" i="1"/>
  <c r="T4134" i="1" s="1"/>
  <c r="V4134" i="1" s="1"/>
  <c r="P4135" i="1"/>
  <c r="T4135" i="1" s="1"/>
  <c r="V4135" i="1" s="1"/>
  <c r="P4136" i="1"/>
  <c r="T4136" i="1" s="1"/>
  <c r="V4136" i="1" s="1"/>
  <c r="P4137" i="1"/>
  <c r="T4137" i="1" s="1"/>
  <c r="V4137" i="1" s="1"/>
  <c r="P4138" i="1"/>
  <c r="T4138" i="1" s="1"/>
  <c r="V4138" i="1" s="1"/>
  <c r="P4139" i="1"/>
  <c r="T4139" i="1" s="1"/>
  <c r="V4139" i="1" s="1"/>
  <c r="P4140" i="1"/>
  <c r="T4140" i="1" s="1"/>
  <c r="V4140" i="1" s="1"/>
  <c r="P4141" i="1"/>
  <c r="T4141" i="1" s="1"/>
  <c r="V4141" i="1" s="1"/>
  <c r="P4142" i="1"/>
  <c r="T4142" i="1" s="1"/>
  <c r="V4142" i="1" s="1"/>
  <c r="P4143" i="1"/>
  <c r="T4143" i="1" s="1"/>
  <c r="V4143" i="1" s="1"/>
  <c r="P4144" i="1"/>
  <c r="T4144" i="1" s="1"/>
  <c r="V4144" i="1" s="1"/>
  <c r="P4145" i="1"/>
  <c r="T4145" i="1" s="1"/>
  <c r="V4145" i="1" s="1"/>
  <c r="P4146" i="1"/>
  <c r="T4146" i="1" s="1"/>
  <c r="V4146" i="1" s="1"/>
  <c r="P4147" i="1"/>
  <c r="T4147" i="1" s="1"/>
  <c r="V4147" i="1" s="1"/>
  <c r="P4148" i="1"/>
  <c r="T4148" i="1" s="1"/>
  <c r="V4148" i="1" s="1"/>
  <c r="P4149" i="1"/>
  <c r="T4149" i="1" s="1"/>
  <c r="V4149" i="1" s="1"/>
  <c r="P4150" i="1"/>
  <c r="T4150" i="1" s="1"/>
  <c r="V4150" i="1" s="1"/>
  <c r="P4151" i="1"/>
  <c r="T4151" i="1" s="1"/>
  <c r="V4151" i="1" s="1"/>
  <c r="P4152" i="1"/>
  <c r="T4152" i="1" s="1"/>
  <c r="V4152" i="1" s="1"/>
  <c r="P4153" i="1"/>
  <c r="T4153" i="1" s="1"/>
  <c r="V4153" i="1" s="1"/>
  <c r="P4154" i="1"/>
  <c r="T4154" i="1" s="1"/>
  <c r="V4154" i="1" s="1"/>
  <c r="P4155" i="1"/>
  <c r="T4155" i="1" s="1"/>
  <c r="V4155" i="1" s="1"/>
  <c r="P4156" i="1"/>
  <c r="T4156" i="1" s="1"/>
  <c r="V4156" i="1" s="1"/>
  <c r="P4157" i="1"/>
  <c r="T4157" i="1" s="1"/>
  <c r="V4157" i="1" s="1"/>
  <c r="P4158" i="1"/>
  <c r="T4158" i="1" s="1"/>
  <c r="V4158" i="1" s="1"/>
  <c r="P4159" i="1"/>
  <c r="T4159" i="1" s="1"/>
  <c r="V4159" i="1" s="1"/>
  <c r="P4160" i="1"/>
  <c r="T4160" i="1" s="1"/>
  <c r="V4160" i="1" s="1"/>
  <c r="P4161" i="1"/>
  <c r="T4161" i="1" s="1"/>
  <c r="V4161" i="1" s="1"/>
  <c r="P4162" i="1"/>
  <c r="T4162" i="1" s="1"/>
  <c r="V4162" i="1" s="1"/>
  <c r="P4163" i="1"/>
  <c r="T4163" i="1" s="1"/>
  <c r="V4163" i="1" s="1"/>
  <c r="P4164" i="1"/>
  <c r="T4164" i="1" s="1"/>
  <c r="V4164" i="1" s="1"/>
  <c r="P4165" i="1"/>
  <c r="T4165" i="1" s="1"/>
  <c r="V4165" i="1" s="1"/>
  <c r="P4166" i="1"/>
  <c r="T4166" i="1" s="1"/>
  <c r="V4166" i="1" s="1"/>
  <c r="P4167" i="1"/>
  <c r="T4167" i="1" s="1"/>
  <c r="V4167" i="1" s="1"/>
  <c r="P4168" i="1"/>
  <c r="T4168" i="1" s="1"/>
  <c r="V4168" i="1" s="1"/>
  <c r="P4169" i="1"/>
  <c r="T4169" i="1" s="1"/>
  <c r="V4169" i="1" s="1"/>
  <c r="P4170" i="1"/>
  <c r="T4170" i="1" s="1"/>
  <c r="V4170" i="1" s="1"/>
  <c r="P4171" i="1"/>
  <c r="T4171" i="1" s="1"/>
  <c r="V4171" i="1" s="1"/>
  <c r="P4172" i="1"/>
  <c r="T4172" i="1" s="1"/>
  <c r="V4172" i="1" s="1"/>
  <c r="P4173" i="1"/>
  <c r="T4173" i="1" s="1"/>
  <c r="V4173" i="1" s="1"/>
  <c r="P4174" i="1"/>
  <c r="T4174" i="1" s="1"/>
  <c r="V4174" i="1" s="1"/>
  <c r="P4175" i="1"/>
  <c r="T4175" i="1" s="1"/>
  <c r="V4175" i="1" s="1"/>
  <c r="P4176" i="1"/>
  <c r="T4176" i="1" s="1"/>
  <c r="V4176" i="1" s="1"/>
  <c r="P4177" i="1"/>
  <c r="T4177" i="1" s="1"/>
  <c r="V4177" i="1" s="1"/>
  <c r="P4178" i="1"/>
  <c r="T4178" i="1" s="1"/>
  <c r="V4178" i="1" s="1"/>
  <c r="P4179" i="1"/>
  <c r="T4179" i="1" s="1"/>
  <c r="V4179" i="1" s="1"/>
  <c r="P4180" i="1"/>
  <c r="T4180" i="1" s="1"/>
  <c r="V4180" i="1" s="1"/>
  <c r="P4181" i="1"/>
  <c r="T4181" i="1" s="1"/>
  <c r="V4181" i="1" s="1"/>
  <c r="P4182" i="1"/>
  <c r="T4182" i="1" s="1"/>
  <c r="V4182" i="1" s="1"/>
  <c r="P4183" i="1"/>
  <c r="T4183" i="1" s="1"/>
  <c r="V4183" i="1" s="1"/>
  <c r="P4184" i="1"/>
  <c r="T4184" i="1" s="1"/>
  <c r="V4184" i="1" s="1"/>
  <c r="P4185" i="1"/>
  <c r="T4185" i="1" s="1"/>
  <c r="V4185" i="1" s="1"/>
  <c r="P4186" i="1"/>
  <c r="T4186" i="1" s="1"/>
  <c r="V4186" i="1" s="1"/>
  <c r="P4187" i="1"/>
  <c r="T4187" i="1" s="1"/>
  <c r="V4187" i="1" s="1"/>
  <c r="P4188" i="1"/>
  <c r="T4188" i="1" s="1"/>
  <c r="V4188" i="1" s="1"/>
  <c r="P4189" i="1"/>
  <c r="T4189" i="1" s="1"/>
  <c r="V4189" i="1" s="1"/>
  <c r="P4190" i="1"/>
  <c r="T4190" i="1" s="1"/>
  <c r="V4190" i="1" s="1"/>
  <c r="P4191" i="1"/>
  <c r="T4191" i="1" s="1"/>
  <c r="V4191" i="1" s="1"/>
  <c r="P4192" i="1"/>
  <c r="T4192" i="1" s="1"/>
  <c r="V4192" i="1" s="1"/>
  <c r="P4193" i="1"/>
  <c r="T4193" i="1" s="1"/>
  <c r="V4193" i="1" s="1"/>
  <c r="P4194" i="1"/>
  <c r="T4194" i="1" s="1"/>
  <c r="V4194" i="1" s="1"/>
  <c r="P4195" i="1"/>
  <c r="T4195" i="1" s="1"/>
  <c r="V4195" i="1" s="1"/>
  <c r="P4196" i="1"/>
  <c r="T4196" i="1" s="1"/>
  <c r="V4196" i="1" s="1"/>
  <c r="P4197" i="1"/>
  <c r="T4197" i="1" s="1"/>
  <c r="V4197" i="1" s="1"/>
  <c r="P4198" i="1"/>
  <c r="T4198" i="1" s="1"/>
  <c r="V4198" i="1" s="1"/>
  <c r="P4199" i="1"/>
  <c r="T4199" i="1" s="1"/>
  <c r="V4199" i="1" s="1"/>
  <c r="P4200" i="1"/>
  <c r="T4200" i="1" s="1"/>
  <c r="V4200" i="1" s="1"/>
  <c r="P4201" i="1"/>
  <c r="T4201" i="1" s="1"/>
  <c r="V4201" i="1" s="1"/>
  <c r="P4202" i="1"/>
  <c r="T4202" i="1" s="1"/>
  <c r="V4202" i="1" s="1"/>
  <c r="P4203" i="1"/>
  <c r="T4203" i="1" s="1"/>
  <c r="V4203" i="1" s="1"/>
  <c r="P4204" i="1"/>
  <c r="T4204" i="1" s="1"/>
  <c r="V4204" i="1" s="1"/>
  <c r="P4205" i="1"/>
  <c r="T4205" i="1" s="1"/>
  <c r="V4205" i="1" s="1"/>
  <c r="P4206" i="1"/>
  <c r="T4206" i="1" s="1"/>
  <c r="V4206" i="1" s="1"/>
  <c r="P4207" i="1"/>
  <c r="T4207" i="1" s="1"/>
  <c r="V4207" i="1" s="1"/>
  <c r="P4208" i="1"/>
  <c r="T4208" i="1" s="1"/>
  <c r="V4208" i="1" s="1"/>
  <c r="P4209" i="1"/>
  <c r="T4209" i="1" s="1"/>
  <c r="V4209" i="1" s="1"/>
  <c r="P4210" i="1"/>
  <c r="T4210" i="1" s="1"/>
  <c r="V4210" i="1" s="1"/>
  <c r="P4211" i="1"/>
  <c r="T4211" i="1" s="1"/>
  <c r="V4211" i="1" s="1"/>
  <c r="P4212" i="1"/>
  <c r="T4212" i="1" s="1"/>
  <c r="V4212" i="1" s="1"/>
  <c r="P4213" i="1"/>
  <c r="T4213" i="1" s="1"/>
  <c r="V4213" i="1" s="1"/>
  <c r="P4214" i="1"/>
  <c r="T4214" i="1" s="1"/>
  <c r="V4214" i="1" s="1"/>
  <c r="P4215" i="1"/>
  <c r="T4215" i="1" s="1"/>
  <c r="V4215" i="1" s="1"/>
  <c r="P4216" i="1"/>
  <c r="T4216" i="1" s="1"/>
  <c r="V4216" i="1" s="1"/>
  <c r="P4217" i="1"/>
  <c r="T4217" i="1" s="1"/>
  <c r="V4217" i="1" s="1"/>
  <c r="P4218" i="1"/>
  <c r="T4218" i="1" s="1"/>
  <c r="V4218" i="1" s="1"/>
  <c r="P4219" i="1"/>
  <c r="T4219" i="1" s="1"/>
  <c r="V4219" i="1" s="1"/>
  <c r="P4220" i="1"/>
  <c r="T4220" i="1" s="1"/>
  <c r="V4220" i="1" s="1"/>
  <c r="P4221" i="1"/>
  <c r="T4221" i="1" s="1"/>
  <c r="V4221" i="1" s="1"/>
  <c r="P4222" i="1"/>
  <c r="T4222" i="1" s="1"/>
  <c r="V4222" i="1" s="1"/>
  <c r="P4223" i="1"/>
  <c r="T4223" i="1" s="1"/>
  <c r="V4223" i="1" s="1"/>
  <c r="P4224" i="1"/>
  <c r="T4224" i="1" s="1"/>
  <c r="V4224" i="1" s="1"/>
  <c r="P4225" i="1"/>
  <c r="T4225" i="1" s="1"/>
  <c r="V4225" i="1" s="1"/>
  <c r="P4226" i="1"/>
  <c r="T4226" i="1" s="1"/>
  <c r="V4226" i="1" s="1"/>
  <c r="P4227" i="1"/>
  <c r="T4227" i="1" s="1"/>
  <c r="V4227" i="1" s="1"/>
  <c r="P4228" i="1"/>
  <c r="T4228" i="1" s="1"/>
  <c r="V4228" i="1" s="1"/>
  <c r="P4229" i="1"/>
  <c r="T4229" i="1" s="1"/>
  <c r="V4229" i="1" s="1"/>
  <c r="P4230" i="1"/>
  <c r="T4230" i="1" s="1"/>
  <c r="V4230" i="1" s="1"/>
  <c r="P4231" i="1"/>
  <c r="T4231" i="1" s="1"/>
  <c r="V4231" i="1" s="1"/>
  <c r="P4232" i="1"/>
  <c r="T4232" i="1" s="1"/>
  <c r="V4232" i="1" s="1"/>
  <c r="P4233" i="1"/>
  <c r="T4233" i="1" s="1"/>
  <c r="V4233" i="1" s="1"/>
  <c r="P4234" i="1"/>
  <c r="T4234" i="1" s="1"/>
  <c r="V4234" i="1" s="1"/>
  <c r="P4235" i="1"/>
  <c r="T4235" i="1" s="1"/>
  <c r="V4235" i="1" s="1"/>
  <c r="P4236" i="1"/>
  <c r="T4236" i="1" s="1"/>
  <c r="V4236" i="1" s="1"/>
  <c r="P4237" i="1"/>
  <c r="T4237" i="1" s="1"/>
  <c r="V4237" i="1" s="1"/>
  <c r="P4238" i="1"/>
  <c r="T4238" i="1" s="1"/>
  <c r="V4238" i="1" s="1"/>
  <c r="P4239" i="1"/>
  <c r="T4239" i="1" s="1"/>
  <c r="V4239" i="1" s="1"/>
  <c r="P4240" i="1"/>
  <c r="T4240" i="1" s="1"/>
  <c r="V4240" i="1" s="1"/>
  <c r="P4241" i="1"/>
  <c r="T4241" i="1" s="1"/>
  <c r="V4241" i="1" s="1"/>
  <c r="P4242" i="1"/>
  <c r="T4242" i="1" s="1"/>
  <c r="V4242" i="1" s="1"/>
  <c r="P4243" i="1"/>
  <c r="T4243" i="1" s="1"/>
  <c r="V4243" i="1" s="1"/>
  <c r="P4244" i="1"/>
  <c r="T4244" i="1" s="1"/>
  <c r="V4244" i="1" s="1"/>
  <c r="P4245" i="1"/>
  <c r="T4245" i="1" s="1"/>
  <c r="V4245" i="1" s="1"/>
  <c r="P4246" i="1"/>
  <c r="T4246" i="1" s="1"/>
  <c r="V4246" i="1" s="1"/>
  <c r="P4247" i="1"/>
  <c r="T4247" i="1" s="1"/>
  <c r="V4247" i="1" s="1"/>
  <c r="P4248" i="1"/>
  <c r="T4248" i="1" s="1"/>
  <c r="V4248" i="1" s="1"/>
  <c r="P4249" i="1"/>
  <c r="T4249" i="1" s="1"/>
  <c r="V4249" i="1" s="1"/>
  <c r="P4250" i="1"/>
  <c r="T4250" i="1" s="1"/>
  <c r="V4250" i="1" s="1"/>
  <c r="P4251" i="1"/>
  <c r="T4251" i="1" s="1"/>
  <c r="V4251" i="1" s="1"/>
  <c r="P4252" i="1"/>
  <c r="T4252" i="1" s="1"/>
  <c r="V4252" i="1" s="1"/>
  <c r="P4253" i="1"/>
  <c r="T4253" i="1" s="1"/>
  <c r="V4253" i="1" s="1"/>
  <c r="P4254" i="1"/>
  <c r="T4254" i="1" s="1"/>
  <c r="V4254" i="1" s="1"/>
  <c r="P4255" i="1"/>
  <c r="T4255" i="1" s="1"/>
  <c r="V4255" i="1" s="1"/>
  <c r="P4256" i="1"/>
  <c r="T4256" i="1" s="1"/>
  <c r="V4256" i="1" s="1"/>
  <c r="P4257" i="1"/>
  <c r="T4257" i="1" s="1"/>
  <c r="V4257" i="1" s="1"/>
  <c r="P4258" i="1"/>
  <c r="T4258" i="1" s="1"/>
  <c r="V4258" i="1" s="1"/>
  <c r="P4259" i="1"/>
  <c r="T4259" i="1" s="1"/>
  <c r="V4259" i="1" s="1"/>
  <c r="P4260" i="1"/>
  <c r="T4260" i="1" s="1"/>
  <c r="V4260" i="1" s="1"/>
  <c r="P4261" i="1"/>
  <c r="T4261" i="1" s="1"/>
  <c r="V4261" i="1" s="1"/>
  <c r="P4262" i="1"/>
  <c r="T4262" i="1" s="1"/>
  <c r="V4262" i="1" s="1"/>
  <c r="P4263" i="1"/>
  <c r="T4263" i="1" s="1"/>
  <c r="V4263" i="1" s="1"/>
  <c r="P4264" i="1"/>
  <c r="T4264" i="1" s="1"/>
  <c r="V4264" i="1" s="1"/>
  <c r="P4265" i="1"/>
  <c r="T4265" i="1" s="1"/>
  <c r="V4265" i="1" s="1"/>
  <c r="P4266" i="1"/>
  <c r="T4266" i="1" s="1"/>
  <c r="V4266" i="1" s="1"/>
  <c r="P4267" i="1"/>
  <c r="T4267" i="1" s="1"/>
  <c r="V4267" i="1" s="1"/>
  <c r="P4268" i="1"/>
  <c r="T4268" i="1" s="1"/>
  <c r="V4268" i="1" s="1"/>
  <c r="P4269" i="1"/>
  <c r="T4269" i="1" s="1"/>
  <c r="V4269" i="1" s="1"/>
  <c r="P4270" i="1"/>
  <c r="T4270" i="1" s="1"/>
  <c r="V4270" i="1" s="1"/>
  <c r="P4271" i="1"/>
  <c r="T4271" i="1" s="1"/>
  <c r="V4271" i="1" s="1"/>
  <c r="P4272" i="1"/>
  <c r="T4272" i="1" s="1"/>
  <c r="V4272" i="1" s="1"/>
  <c r="P4273" i="1"/>
  <c r="T4273" i="1" s="1"/>
  <c r="V4273" i="1" s="1"/>
  <c r="P4274" i="1"/>
  <c r="T4274" i="1" s="1"/>
  <c r="V4274" i="1" s="1"/>
  <c r="P4275" i="1"/>
  <c r="T4275" i="1" s="1"/>
  <c r="V4275" i="1" s="1"/>
  <c r="P4276" i="1"/>
  <c r="T4276" i="1" s="1"/>
  <c r="V4276" i="1" s="1"/>
  <c r="P4277" i="1"/>
  <c r="T4277" i="1" s="1"/>
  <c r="V4277" i="1" s="1"/>
  <c r="P4278" i="1"/>
  <c r="T4278" i="1" s="1"/>
  <c r="V4278" i="1" s="1"/>
  <c r="P4279" i="1"/>
  <c r="T4279" i="1" s="1"/>
  <c r="V4279" i="1" s="1"/>
  <c r="P4280" i="1"/>
  <c r="T4280" i="1" s="1"/>
  <c r="V4280" i="1" s="1"/>
  <c r="P4281" i="1"/>
  <c r="T4281" i="1" s="1"/>
  <c r="V4281" i="1" s="1"/>
  <c r="P4282" i="1"/>
  <c r="T4282" i="1" s="1"/>
  <c r="V4282" i="1" s="1"/>
  <c r="P4283" i="1"/>
  <c r="T4283" i="1" s="1"/>
  <c r="V4283" i="1" s="1"/>
  <c r="P4284" i="1"/>
  <c r="T4284" i="1" s="1"/>
  <c r="V4284" i="1" s="1"/>
  <c r="P4285" i="1"/>
  <c r="T4285" i="1" s="1"/>
  <c r="V4285" i="1" s="1"/>
  <c r="P4286" i="1"/>
  <c r="T4286" i="1" s="1"/>
  <c r="V4286" i="1" s="1"/>
  <c r="P4287" i="1"/>
  <c r="T4287" i="1" s="1"/>
  <c r="V4287" i="1" s="1"/>
  <c r="P4288" i="1"/>
  <c r="T4288" i="1" s="1"/>
  <c r="V4288" i="1" s="1"/>
  <c r="P4289" i="1"/>
  <c r="T4289" i="1" s="1"/>
  <c r="V4289" i="1" s="1"/>
  <c r="P4290" i="1"/>
  <c r="T4290" i="1" s="1"/>
  <c r="V4290" i="1" s="1"/>
  <c r="P4291" i="1"/>
  <c r="T4291" i="1" s="1"/>
  <c r="V4291" i="1" s="1"/>
  <c r="P4292" i="1"/>
  <c r="T4292" i="1" s="1"/>
  <c r="V4292" i="1" s="1"/>
  <c r="P4293" i="1"/>
  <c r="T4293" i="1" s="1"/>
  <c r="V4293" i="1" s="1"/>
  <c r="P4294" i="1"/>
  <c r="T4294" i="1" s="1"/>
  <c r="V4294" i="1" s="1"/>
  <c r="P4295" i="1"/>
  <c r="T4295" i="1" s="1"/>
  <c r="V4295" i="1" s="1"/>
  <c r="P4296" i="1"/>
  <c r="T4296" i="1" s="1"/>
  <c r="V4296" i="1" s="1"/>
  <c r="P4297" i="1"/>
  <c r="T4297" i="1" s="1"/>
  <c r="V4297" i="1" s="1"/>
  <c r="P4298" i="1"/>
  <c r="T4298" i="1" s="1"/>
  <c r="V4298" i="1" s="1"/>
  <c r="P4299" i="1"/>
  <c r="T4299" i="1" s="1"/>
  <c r="V4299" i="1" s="1"/>
  <c r="P4300" i="1"/>
  <c r="T4300" i="1" s="1"/>
  <c r="V4300" i="1" s="1"/>
  <c r="P4301" i="1"/>
  <c r="T4301" i="1" s="1"/>
  <c r="V4301" i="1" s="1"/>
  <c r="P4302" i="1"/>
  <c r="T4302" i="1" s="1"/>
  <c r="V4302" i="1" s="1"/>
  <c r="P4303" i="1"/>
  <c r="T4303" i="1" s="1"/>
  <c r="V4303" i="1" s="1"/>
  <c r="P4304" i="1"/>
  <c r="T4304" i="1" s="1"/>
  <c r="V4304" i="1" s="1"/>
  <c r="P4305" i="1"/>
  <c r="T4305" i="1" s="1"/>
  <c r="V4305" i="1" s="1"/>
  <c r="P4306" i="1"/>
  <c r="T4306" i="1" s="1"/>
  <c r="V4306" i="1" s="1"/>
  <c r="P4307" i="1"/>
  <c r="T4307" i="1" s="1"/>
  <c r="V4307" i="1" s="1"/>
  <c r="P4308" i="1"/>
  <c r="T4308" i="1" s="1"/>
  <c r="V4308" i="1" s="1"/>
  <c r="P4309" i="1"/>
  <c r="T4309" i="1" s="1"/>
  <c r="V4309" i="1" s="1"/>
  <c r="P4310" i="1"/>
  <c r="T4310" i="1" s="1"/>
  <c r="V4310" i="1" s="1"/>
  <c r="P4311" i="1"/>
  <c r="T4311" i="1" s="1"/>
  <c r="V4311" i="1" s="1"/>
  <c r="P4312" i="1"/>
  <c r="T4312" i="1" s="1"/>
  <c r="V4312" i="1" s="1"/>
  <c r="P4313" i="1"/>
  <c r="T4313" i="1" s="1"/>
  <c r="V4313" i="1" s="1"/>
  <c r="P4314" i="1"/>
  <c r="T4314" i="1" s="1"/>
  <c r="V4314" i="1" s="1"/>
  <c r="P4315" i="1"/>
  <c r="T4315" i="1" s="1"/>
  <c r="V4315" i="1" s="1"/>
  <c r="P4316" i="1"/>
  <c r="T4316" i="1" s="1"/>
  <c r="V4316" i="1" s="1"/>
  <c r="P4317" i="1"/>
  <c r="T4317" i="1" s="1"/>
  <c r="V4317" i="1" s="1"/>
  <c r="P4318" i="1"/>
  <c r="T4318" i="1" s="1"/>
  <c r="V4318" i="1" s="1"/>
  <c r="P4319" i="1"/>
  <c r="T4319" i="1" s="1"/>
  <c r="V4319" i="1" s="1"/>
  <c r="P4320" i="1"/>
  <c r="T4320" i="1" s="1"/>
  <c r="V4320" i="1" s="1"/>
  <c r="P4321" i="1"/>
  <c r="T4321" i="1" s="1"/>
  <c r="V4321" i="1" s="1"/>
  <c r="P4322" i="1"/>
  <c r="T4322" i="1" s="1"/>
  <c r="V4322" i="1" s="1"/>
  <c r="P4323" i="1"/>
  <c r="T4323" i="1" s="1"/>
  <c r="V4323" i="1" s="1"/>
  <c r="P4324" i="1"/>
  <c r="T4324" i="1" s="1"/>
  <c r="V4324" i="1" s="1"/>
  <c r="P4325" i="1"/>
  <c r="T4325" i="1" s="1"/>
  <c r="V4325" i="1" s="1"/>
  <c r="P4326" i="1"/>
  <c r="T4326" i="1" s="1"/>
  <c r="V4326" i="1" s="1"/>
  <c r="P4327" i="1"/>
  <c r="T4327" i="1" s="1"/>
  <c r="V4327" i="1" s="1"/>
  <c r="P4328" i="1"/>
  <c r="T4328" i="1" s="1"/>
  <c r="V4328" i="1" s="1"/>
  <c r="P4329" i="1"/>
  <c r="T4329" i="1" s="1"/>
  <c r="V4329" i="1" s="1"/>
  <c r="P4330" i="1"/>
  <c r="T4330" i="1" s="1"/>
  <c r="V4330" i="1" s="1"/>
  <c r="P4331" i="1"/>
  <c r="T4331" i="1" s="1"/>
  <c r="V4331" i="1" s="1"/>
  <c r="P4332" i="1"/>
  <c r="T4332" i="1" s="1"/>
  <c r="V4332" i="1" s="1"/>
  <c r="P4333" i="1"/>
  <c r="T4333" i="1" s="1"/>
  <c r="V4333" i="1" s="1"/>
  <c r="P4334" i="1"/>
  <c r="T4334" i="1" s="1"/>
  <c r="V4334" i="1" s="1"/>
  <c r="P4335" i="1"/>
  <c r="T4335" i="1" s="1"/>
  <c r="V4335" i="1" s="1"/>
  <c r="P4336" i="1"/>
  <c r="T4336" i="1" s="1"/>
  <c r="V4336" i="1" s="1"/>
  <c r="P4337" i="1"/>
  <c r="T4337" i="1" s="1"/>
  <c r="V4337" i="1" s="1"/>
  <c r="P4338" i="1"/>
  <c r="T4338" i="1" s="1"/>
  <c r="V4338" i="1" s="1"/>
  <c r="P4339" i="1"/>
  <c r="T4339" i="1" s="1"/>
  <c r="V4339" i="1" s="1"/>
  <c r="P4340" i="1"/>
  <c r="T4340" i="1" s="1"/>
  <c r="V4340" i="1" s="1"/>
  <c r="P4341" i="1"/>
  <c r="T4341" i="1" s="1"/>
  <c r="V4341" i="1" s="1"/>
  <c r="P4342" i="1"/>
  <c r="T4342" i="1" s="1"/>
  <c r="V4342" i="1" s="1"/>
  <c r="P4343" i="1"/>
  <c r="T4343" i="1" s="1"/>
  <c r="V4343" i="1" s="1"/>
  <c r="P4344" i="1"/>
  <c r="T4344" i="1" s="1"/>
  <c r="V4344" i="1" s="1"/>
  <c r="P4345" i="1"/>
  <c r="T4345" i="1" s="1"/>
  <c r="V4345" i="1" s="1"/>
  <c r="P4346" i="1"/>
  <c r="T4346" i="1" s="1"/>
  <c r="V4346" i="1" s="1"/>
  <c r="P4347" i="1"/>
  <c r="T4347" i="1" s="1"/>
  <c r="V4347" i="1" s="1"/>
  <c r="P4348" i="1"/>
  <c r="T4348" i="1" s="1"/>
  <c r="V4348" i="1" s="1"/>
  <c r="P4349" i="1"/>
  <c r="T4349" i="1" s="1"/>
  <c r="V4349" i="1" s="1"/>
  <c r="P4350" i="1"/>
  <c r="T4350" i="1" s="1"/>
  <c r="V4350" i="1" s="1"/>
  <c r="P4351" i="1"/>
  <c r="T4351" i="1" s="1"/>
  <c r="V4351" i="1" s="1"/>
  <c r="P4352" i="1"/>
  <c r="T4352" i="1" s="1"/>
  <c r="V4352" i="1" s="1"/>
  <c r="P4353" i="1"/>
  <c r="T4353" i="1" s="1"/>
  <c r="V4353" i="1" s="1"/>
  <c r="P4354" i="1"/>
  <c r="T4354" i="1" s="1"/>
  <c r="V4354" i="1" s="1"/>
  <c r="P4355" i="1"/>
  <c r="T4355" i="1" s="1"/>
  <c r="V4355" i="1" s="1"/>
  <c r="P4356" i="1"/>
  <c r="T4356" i="1" s="1"/>
  <c r="V4356" i="1" s="1"/>
  <c r="P4357" i="1"/>
  <c r="T4357" i="1" s="1"/>
  <c r="V4357" i="1" s="1"/>
  <c r="P4358" i="1"/>
  <c r="T4358" i="1" s="1"/>
  <c r="V4358" i="1" s="1"/>
  <c r="P4359" i="1"/>
  <c r="T4359" i="1" s="1"/>
  <c r="V4359" i="1" s="1"/>
  <c r="P4360" i="1"/>
  <c r="T4360" i="1" s="1"/>
  <c r="V4360" i="1" s="1"/>
  <c r="P4361" i="1"/>
  <c r="T4361" i="1" s="1"/>
  <c r="V4361" i="1" s="1"/>
  <c r="P4362" i="1"/>
  <c r="T4362" i="1" s="1"/>
  <c r="V4362" i="1" s="1"/>
  <c r="P4363" i="1"/>
  <c r="T4363" i="1" s="1"/>
  <c r="V4363" i="1" s="1"/>
  <c r="P4364" i="1"/>
  <c r="T4364" i="1" s="1"/>
  <c r="V4364" i="1" s="1"/>
  <c r="P4365" i="1"/>
  <c r="T4365" i="1" s="1"/>
  <c r="V4365" i="1" s="1"/>
  <c r="P4366" i="1"/>
  <c r="T4366" i="1" s="1"/>
  <c r="V4366" i="1" s="1"/>
  <c r="P4367" i="1"/>
  <c r="T4367" i="1" s="1"/>
  <c r="V4367" i="1" s="1"/>
  <c r="P4368" i="1"/>
  <c r="T4368" i="1" s="1"/>
  <c r="V4368" i="1" s="1"/>
  <c r="P4369" i="1"/>
  <c r="T4369" i="1" s="1"/>
  <c r="V4369" i="1" s="1"/>
  <c r="P4370" i="1"/>
  <c r="T4370" i="1" s="1"/>
  <c r="V4370" i="1" s="1"/>
  <c r="P4371" i="1"/>
  <c r="T4371" i="1" s="1"/>
  <c r="V4371" i="1" s="1"/>
  <c r="P4372" i="1"/>
  <c r="T4372" i="1" s="1"/>
  <c r="V4372" i="1" s="1"/>
  <c r="P4373" i="1"/>
  <c r="T4373" i="1" s="1"/>
  <c r="V4373" i="1" s="1"/>
  <c r="P4374" i="1"/>
  <c r="T4374" i="1" s="1"/>
  <c r="V4374" i="1" s="1"/>
  <c r="P4375" i="1"/>
  <c r="T4375" i="1" s="1"/>
  <c r="V4375" i="1" s="1"/>
  <c r="P4376" i="1"/>
  <c r="T4376" i="1" s="1"/>
  <c r="V4376" i="1" s="1"/>
  <c r="P4377" i="1"/>
  <c r="T4377" i="1" s="1"/>
  <c r="V4377" i="1" s="1"/>
  <c r="P4378" i="1"/>
  <c r="T4378" i="1" s="1"/>
  <c r="V4378" i="1" s="1"/>
  <c r="P4379" i="1"/>
  <c r="T4379" i="1" s="1"/>
  <c r="V4379" i="1" s="1"/>
  <c r="P4380" i="1"/>
  <c r="T4380" i="1" s="1"/>
  <c r="V4380" i="1" s="1"/>
  <c r="P4381" i="1"/>
  <c r="T4381" i="1" s="1"/>
  <c r="V4381" i="1" s="1"/>
  <c r="P4382" i="1"/>
  <c r="T4382" i="1" s="1"/>
  <c r="V4382" i="1" s="1"/>
  <c r="P4383" i="1"/>
  <c r="T4383" i="1" s="1"/>
  <c r="V4383" i="1" s="1"/>
  <c r="P4384" i="1"/>
  <c r="T4384" i="1" s="1"/>
  <c r="V4384" i="1" s="1"/>
  <c r="P4385" i="1"/>
  <c r="T4385" i="1" s="1"/>
  <c r="V4385" i="1" s="1"/>
  <c r="P4386" i="1"/>
  <c r="T4386" i="1" s="1"/>
  <c r="V4386" i="1" s="1"/>
  <c r="P4387" i="1"/>
  <c r="T4387" i="1" s="1"/>
  <c r="V4387" i="1" s="1"/>
  <c r="P4388" i="1"/>
  <c r="T4388" i="1" s="1"/>
  <c r="V4388" i="1" s="1"/>
  <c r="P4389" i="1"/>
  <c r="T4389" i="1" s="1"/>
  <c r="V4389" i="1" s="1"/>
  <c r="P4390" i="1"/>
  <c r="T4390" i="1" s="1"/>
  <c r="V4390" i="1" s="1"/>
  <c r="P4391" i="1"/>
  <c r="T4391" i="1" s="1"/>
  <c r="V4391" i="1" s="1"/>
  <c r="P4392" i="1"/>
  <c r="T4392" i="1" s="1"/>
  <c r="V4392" i="1" s="1"/>
  <c r="P4393" i="1"/>
  <c r="T4393" i="1" s="1"/>
  <c r="V4393" i="1" s="1"/>
  <c r="P4394" i="1"/>
  <c r="T4394" i="1" s="1"/>
  <c r="V4394" i="1" s="1"/>
  <c r="P4395" i="1"/>
  <c r="T4395" i="1" s="1"/>
  <c r="V4395" i="1" s="1"/>
  <c r="P4396" i="1"/>
  <c r="T4396" i="1" s="1"/>
  <c r="V4396" i="1" s="1"/>
  <c r="P4397" i="1"/>
  <c r="T4397" i="1" s="1"/>
  <c r="V4397" i="1" s="1"/>
  <c r="P4398" i="1"/>
  <c r="T4398" i="1" s="1"/>
  <c r="V4398" i="1" s="1"/>
  <c r="P4399" i="1"/>
  <c r="T4399" i="1" s="1"/>
  <c r="V4399" i="1" s="1"/>
  <c r="P4400" i="1"/>
  <c r="T4400" i="1" s="1"/>
  <c r="V4400" i="1" s="1"/>
  <c r="P4401" i="1"/>
  <c r="T4401" i="1" s="1"/>
  <c r="V4401" i="1" s="1"/>
  <c r="P4402" i="1"/>
  <c r="T4402" i="1" s="1"/>
  <c r="V4402" i="1" s="1"/>
  <c r="P4403" i="1"/>
  <c r="T4403" i="1" s="1"/>
  <c r="V4403" i="1" s="1"/>
  <c r="P4404" i="1"/>
  <c r="T4404" i="1" s="1"/>
  <c r="V4404" i="1" s="1"/>
  <c r="P4405" i="1"/>
  <c r="T4405" i="1" s="1"/>
  <c r="V4405" i="1" s="1"/>
  <c r="P4406" i="1"/>
  <c r="T4406" i="1" s="1"/>
  <c r="V4406" i="1" s="1"/>
  <c r="P4407" i="1"/>
  <c r="T4407" i="1" s="1"/>
  <c r="V4407" i="1" s="1"/>
  <c r="P4408" i="1"/>
  <c r="T4408" i="1" s="1"/>
  <c r="V4408" i="1" s="1"/>
  <c r="P4409" i="1"/>
  <c r="T4409" i="1" s="1"/>
  <c r="V4409" i="1" s="1"/>
  <c r="P4410" i="1"/>
  <c r="T4410" i="1" s="1"/>
  <c r="V4410" i="1" s="1"/>
  <c r="P4411" i="1"/>
  <c r="T4411" i="1" s="1"/>
  <c r="V4411" i="1" s="1"/>
  <c r="P4412" i="1"/>
  <c r="T4412" i="1" s="1"/>
  <c r="V4412" i="1" s="1"/>
  <c r="P4413" i="1"/>
  <c r="T4413" i="1" s="1"/>
  <c r="V4413" i="1" s="1"/>
  <c r="P4414" i="1"/>
  <c r="T4414" i="1" s="1"/>
  <c r="V4414" i="1" s="1"/>
  <c r="P4415" i="1"/>
  <c r="T4415" i="1" s="1"/>
  <c r="V4415" i="1" s="1"/>
  <c r="P4416" i="1"/>
  <c r="T4416" i="1" s="1"/>
  <c r="V4416" i="1" s="1"/>
  <c r="P4417" i="1"/>
  <c r="T4417" i="1" s="1"/>
  <c r="V4417" i="1" s="1"/>
  <c r="P4418" i="1"/>
  <c r="T4418" i="1" s="1"/>
  <c r="V4418" i="1" s="1"/>
  <c r="P4419" i="1"/>
  <c r="T4419" i="1" s="1"/>
  <c r="V4419" i="1" s="1"/>
  <c r="P4420" i="1"/>
  <c r="T4420" i="1" s="1"/>
  <c r="V4420" i="1" s="1"/>
  <c r="P4421" i="1"/>
  <c r="T4421" i="1" s="1"/>
  <c r="V4421" i="1" s="1"/>
  <c r="P4422" i="1"/>
  <c r="T4422" i="1" s="1"/>
  <c r="V4422" i="1" s="1"/>
  <c r="P4423" i="1"/>
  <c r="T4423" i="1" s="1"/>
  <c r="V4423" i="1" s="1"/>
  <c r="P4424" i="1"/>
  <c r="T4424" i="1" s="1"/>
  <c r="V4424" i="1" s="1"/>
  <c r="P4425" i="1"/>
  <c r="T4425" i="1" s="1"/>
  <c r="V4425" i="1" s="1"/>
  <c r="P4426" i="1"/>
  <c r="T4426" i="1" s="1"/>
  <c r="V4426" i="1" s="1"/>
  <c r="P4427" i="1"/>
  <c r="T4427" i="1" s="1"/>
  <c r="V4427" i="1" s="1"/>
  <c r="P4428" i="1"/>
  <c r="T4428" i="1" s="1"/>
  <c r="V4428" i="1" s="1"/>
  <c r="P4429" i="1"/>
  <c r="T4429" i="1" s="1"/>
  <c r="V4429" i="1" s="1"/>
  <c r="P4430" i="1"/>
  <c r="T4430" i="1" s="1"/>
  <c r="V4430" i="1" s="1"/>
  <c r="P4431" i="1"/>
  <c r="T4431" i="1" s="1"/>
  <c r="V4431" i="1" s="1"/>
  <c r="P4432" i="1"/>
  <c r="T4432" i="1" s="1"/>
  <c r="V4432" i="1" s="1"/>
  <c r="P4433" i="1"/>
  <c r="T4433" i="1" s="1"/>
  <c r="V4433" i="1" s="1"/>
  <c r="P4434" i="1"/>
  <c r="T4434" i="1" s="1"/>
  <c r="V4434" i="1" s="1"/>
  <c r="P4435" i="1"/>
  <c r="T4435" i="1" s="1"/>
  <c r="V4435" i="1" s="1"/>
  <c r="P4436" i="1"/>
  <c r="T4436" i="1" s="1"/>
  <c r="V4436" i="1" s="1"/>
  <c r="P4437" i="1"/>
  <c r="T4437" i="1" s="1"/>
  <c r="V4437" i="1" s="1"/>
  <c r="P4438" i="1"/>
  <c r="T4438" i="1" s="1"/>
  <c r="V4438" i="1" s="1"/>
  <c r="P4439" i="1"/>
  <c r="T4439" i="1" s="1"/>
  <c r="V4439" i="1" s="1"/>
  <c r="P4440" i="1"/>
  <c r="T4440" i="1" s="1"/>
  <c r="V4440" i="1" s="1"/>
  <c r="P4441" i="1"/>
  <c r="T4441" i="1" s="1"/>
  <c r="V4441" i="1" s="1"/>
  <c r="P4442" i="1"/>
  <c r="T4442" i="1" s="1"/>
  <c r="V4442" i="1" s="1"/>
  <c r="P4443" i="1"/>
  <c r="T4443" i="1" s="1"/>
  <c r="V4443" i="1" s="1"/>
  <c r="P4444" i="1"/>
  <c r="T4444" i="1" s="1"/>
  <c r="V4444" i="1" s="1"/>
  <c r="P4445" i="1"/>
  <c r="T4445" i="1" s="1"/>
  <c r="V4445" i="1" s="1"/>
  <c r="P4446" i="1"/>
  <c r="T4446" i="1" s="1"/>
  <c r="V4446" i="1" s="1"/>
  <c r="P4447" i="1"/>
  <c r="T4447" i="1" s="1"/>
  <c r="V4447" i="1" s="1"/>
  <c r="P4448" i="1"/>
  <c r="T4448" i="1" s="1"/>
  <c r="V4448" i="1" s="1"/>
  <c r="P4449" i="1"/>
  <c r="T4449" i="1" s="1"/>
  <c r="V4449" i="1" s="1"/>
  <c r="P4450" i="1"/>
  <c r="T4450" i="1" s="1"/>
  <c r="V4450" i="1" s="1"/>
  <c r="P4451" i="1"/>
  <c r="T4451" i="1" s="1"/>
  <c r="V4451" i="1" s="1"/>
  <c r="P4452" i="1"/>
  <c r="T4452" i="1" s="1"/>
  <c r="V4452" i="1" s="1"/>
  <c r="P4453" i="1"/>
  <c r="T4453" i="1" s="1"/>
  <c r="V4453" i="1" s="1"/>
  <c r="P4454" i="1"/>
  <c r="T4454" i="1" s="1"/>
  <c r="V4454" i="1" s="1"/>
  <c r="P4455" i="1"/>
  <c r="T4455" i="1" s="1"/>
  <c r="V4455" i="1" s="1"/>
  <c r="P4456" i="1"/>
  <c r="T4456" i="1" s="1"/>
  <c r="V4456" i="1" s="1"/>
  <c r="P4457" i="1"/>
  <c r="T4457" i="1" s="1"/>
  <c r="V4457" i="1" s="1"/>
  <c r="P4458" i="1"/>
  <c r="T4458" i="1" s="1"/>
  <c r="V4458" i="1" s="1"/>
  <c r="P4459" i="1"/>
  <c r="T4459" i="1" s="1"/>
  <c r="V4459" i="1" s="1"/>
  <c r="P4460" i="1"/>
  <c r="T4460" i="1" s="1"/>
  <c r="V4460" i="1" s="1"/>
  <c r="P4461" i="1"/>
  <c r="T4461" i="1" s="1"/>
  <c r="V4461" i="1" s="1"/>
  <c r="P4462" i="1"/>
  <c r="T4462" i="1" s="1"/>
  <c r="V4462" i="1" s="1"/>
  <c r="P4463" i="1"/>
  <c r="T4463" i="1" s="1"/>
  <c r="V4463" i="1" s="1"/>
  <c r="P4464" i="1"/>
  <c r="T4464" i="1" s="1"/>
  <c r="V4464" i="1" s="1"/>
  <c r="P4465" i="1"/>
  <c r="T4465" i="1" s="1"/>
  <c r="V4465" i="1" s="1"/>
  <c r="P4466" i="1"/>
  <c r="T4466" i="1" s="1"/>
  <c r="V4466" i="1" s="1"/>
  <c r="P4467" i="1"/>
  <c r="T4467" i="1" s="1"/>
  <c r="V4467" i="1" s="1"/>
  <c r="P4468" i="1"/>
  <c r="T4468" i="1" s="1"/>
  <c r="V4468" i="1" s="1"/>
  <c r="P4469" i="1"/>
  <c r="T4469" i="1" s="1"/>
  <c r="V4469" i="1" s="1"/>
  <c r="P4470" i="1"/>
  <c r="T4470" i="1" s="1"/>
  <c r="V4470" i="1" s="1"/>
  <c r="P4471" i="1"/>
  <c r="T4471" i="1" s="1"/>
  <c r="V4471" i="1" s="1"/>
  <c r="P4472" i="1"/>
  <c r="T4472" i="1" s="1"/>
  <c r="V4472" i="1" s="1"/>
  <c r="P4473" i="1"/>
  <c r="T4473" i="1" s="1"/>
  <c r="V4473" i="1" s="1"/>
  <c r="P4474" i="1"/>
  <c r="T4474" i="1" s="1"/>
  <c r="V4474" i="1" s="1"/>
  <c r="P4475" i="1"/>
  <c r="T4475" i="1" s="1"/>
  <c r="V4475" i="1" s="1"/>
  <c r="P4476" i="1"/>
  <c r="T4476" i="1" s="1"/>
  <c r="V4476" i="1" s="1"/>
  <c r="P4477" i="1"/>
  <c r="T4477" i="1" s="1"/>
  <c r="V4477" i="1" s="1"/>
  <c r="P4478" i="1"/>
  <c r="T4478" i="1" s="1"/>
  <c r="V4478" i="1" s="1"/>
  <c r="P4479" i="1"/>
  <c r="T4479" i="1" s="1"/>
  <c r="V4479" i="1" s="1"/>
  <c r="P4480" i="1"/>
  <c r="T4480" i="1" s="1"/>
  <c r="V4480" i="1" s="1"/>
  <c r="P4481" i="1"/>
  <c r="T4481" i="1" s="1"/>
  <c r="V4481" i="1" s="1"/>
  <c r="P4482" i="1"/>
  <c r="T4482" i="1" s="1"/>
  <c r="V4482" i="1" s="1"/>
  <c r="P4483" i="1"/>
  <c r="T4483" i="1" s="1"/>
  <c r="V4483" i="1" s="1"/>
  <c r="P4484" i="1"/>
  <c r="T4484" i="1" s="1"/>
  <c r="V4484" i="1" s="1"/>
  <c r="P4485" i="1"/>
  <c r="T4485" i="1" s="1"/>
  <c r="V4485" i="1" s="1"/>
  <c r="P4486" i="1"/>
  <c r="T4486" i="1" s="1"/>
  <c r="V4486" i="1" s="1"/>
  <c r="P4487" i="1"/>
  <c r="T4487" i="1" s="1"/>
  <c r="V4487" i="1" s="1"/>
  <c r="P4488" i="1"/>
  <c r="T4488" i="1" s="1"/>
  <c r="V4488" i="1" s="1"/>
  <c r="P4489" i="1"/>
  <c r="T4489" i="1" s="1"/>
  <c r="V4489" i="1" s="1"/>
  <c r="P4490" i="1"/>
  <c r="T4490" i="1" s="1"/>
  <c r="V4490" i="1" s="1"/>
  <c r="P4491" i="1"/>
  <c r="T4491" i="1" s="1"/>
  <c r="V4491" i="1" s="1"/>
  <c r="P4492" i="1"/>
  <c r="T4492" i="1" s="1"/>
  <c r="V4492" i="1" s="1"/>
  <c r="P4493" i="1"/>
  <c r="T4493" i="1" s="1"/>
  <c r="V4493" i="1" s="1"/>
  <c r="P4494" i="1"/>
  <c r="T4494" i="1" s="1"/>
  <c r="V4494" i="1" s="1"/>
  <c r="P4495" i="1"/>
  <c r="T4495" i="1" s="1"/>
  <c r="V4495" i="1" s="1"/>
  <c r="P4496" i="1"/>
  <c r="T4496" i="1" s="1"/>
  <c r="V4496" i="1" s="1"/>
  <c r="P4497" i="1"/>
  <c r="T4497" i="1" s="1"/>
  <c r="V4497" i="1" s="1"/>
  <c r="P4498" i="1"/>
  <c r="T4498" i="1" s="1"/>
  <c r="V4498" i="1" s="1"/>
  <c r="P4499" i="1"/>
  <c r="T4499" i="1" s="1"/>
  <c r="V4499" i="1" s="1"/>
  <c r="P4500" i="1"/>
  <c r="T4500" i="1" s="1"/>
  <c r="V4500" i="1" s="1"/>
  <c r="P4501" i="1"/>
  <c r="T4501" i="1" s="1"/>
  <c r="V4501" i="1" s="1"/>
  <c r="P4502" i="1"/>
  <c r="T4502" i="1" s="1"/>
  <c r="V4502" i="1" s="1"/>
  <c r="P4503" i="1"/>
  <c r="T4503" i="1" s="1"/>
  <c r="V4503" i="1" s="1"/>
  <c r="P4504" i="1"/>
  <c r="T4504" i="1" s="1"/>
  <c r="V4504" i="1" s="1"/>
  <c r="P4505" i="1"/>
  <c r="T4505" i="1" s="1"/>
  <c r="V4505" i="1" s="1"/>
  <c r="P4506" i="1"/>
  <c r="T4506" i="1" s="1"/>
  <c r="V4506" i="1" s="1"/>
  <c r="P4507" i="1"/>
  <c r="T4507" i="1" s="1"/>
  <c r="V4507" i="1" s="1"/>
  <c r="P4508" i="1"/>
  <c r="T4508" i="1" s="1"/>
  <c r="V4508" i="1" s="1"/>
  <c r="P4509" i="1"/>
  <c r="T4509" i="1" s="1"/>
  <c r="V4509" i="1" s="1"/>
  <c r="P4510" i="1"/>
  <c r="T4510" i="1" s="1"/>
  <c r="V4510" i="1" s="1"/>
  <c r="P4511" i="1"/>
  <c r="T4511" i="1" s="1"/>
  <c r="V4511" i="1" s="1"/>
  <c r="P4512" i="1"/>
  <c r="T4512" i="1" s="1"/>
  <c r="V4512" i="1" s="1"/>
  <c r="P4513" i="1"/>
  <c r="T4513" i="1" s="1"/>
  <c r="V4513" i="1" s="1"/>
  <c r="P4514" i="1"/>
  <c r="T4514" i="1" s="1"/>
  <c r="V4514" i="1" s="1"/>
  <c r="P4515" i="1"/>
  <c r="T4515" i="1" s="1"/>
  <c r="V4515" i="1" s="1"/>
  <c r="P4516" i="1"/>
  <c r="T4516" i="1" s="1"/>
  <c r="V4516" i="1" s="1"/>
  <c r="P4517" i="1"/>
  <c r="T4517" i="1" s="1"/>
  <c r="V4517" i="1" s="1"/>
  <c r="P4518" i="1"/>
  <c r="T4518" i="1" s="1"/>
  <c r="V4518" i="1" s="1"/>
  <c r="P4519" i="1"/>
  <c r="T4519" i="1" s="1"/>
  <c r="V4519" i="1" s="1"/>
  <c r="P4520" i="1"/>
  <c r="T4520" i="1" s="1"/>
  <c r="V4520" i="1" s="1"/>
  <c r="P4521" i="1"/>
  <c r="T4521" i="1" s="1"/>
  <c r="V4521" i="1" s="1"/>
  <c r="P4522" i="1"/>
  <c r="T4522" i="1" s="1"/>
  <c r="V4522" i="1" s="1"/>
  <c r="P4523" i="1"/>
  <c r="T4523" i="1" s="1"/>
  <c r="V4523" i="1" s="1"/>
  <c r="P4524" i="1"/>
  <c r="T4524" i="1" s="1"/>
  <c r="V4524" i="1" s="1"/>
  <c r="P4525" i="1"/>
  <c r="T4525" i="1" s="1"/>
  <c r="V4525" i="1" s="1"/>
  <c r="P4526" i="1"/>
  <c r="T4526" i="1" s="1"/>
  <c r="V4526" i="1" s="1"/>
  <c r="P4527" i="1"/>
  <c r="T4527" i="1" s="1"/>
  <c r="V4527" i="1" s="1"/>
  <c r="P4528" i="1"/>
  <c r="T4528" i="1" s="1"/>
  <c r="V4528" i="1" s="1"/>
  <c r="P4529" i="1"/>
  <c r="T4529" i="1" s="1"/>
  <c r="V4529" i="1" s="1"/>
  <c r="P4530" i="1"/>
  <c r="T4530" i="1" s="1"/>
  <c r="V4530" i="1" s="1"/>
  <c r="P4531" i="1"/>
  <c r="T4531" i="1" s="1"/>
  <c r="V4531" i="1" s="1"/>
  <c r="P4532" i="1"/>
  <c r="T4532" i="1" s="1"/>
  <c r="V4532" i="1" s="1"/>
  <c r="P4533" i="1"/>
  <c r="T4533" i="1" s="1"/>
  <c r="V4533" i="1" s="1"/>
  <c r="P4534" i="1"/>
  <c r="T4534" i="1" s="1"/>
  <c r="V4534" i="1" s="1"/>
  <c r="P4535" i="1"/>
  <c r="T4535" i="1" s="1"/>
  <c r="V4535" i="1" s="1"/>
  <c r="P4536" i="1"/>
  <c r="T4536" i="1" s="1"/>
  <c r="V4536" i="1" s="1"/>
  <c r="P4537" i="1"/>
  <c r="T4537" i="1" s="1"/>
  <c r="V4537" i="1" s="1"/>
  <c r="P4538" i="1"/>
  <c r="T4538" i="1" s="1"/>
  <c r="V4538" i="1" s="1"/>
  <c r="P4539" i="1"/>
  <c r="T4539" i="1" s="1"/>
  <c r="V4539" i="1" s="1"/>
  <c r="P4540" i="1"/>
  <c r="T4540" i="1" s="1"/>
  <c r="V4540" i="1" s="1"/>
  <c r="P4541" i="1"/>
  <c r="T4541" i="1" s="1"/>
  <c r="V4541" i="1" s="1"/>
  <c r="P4542" i="1"/>
  <c r="T4542" i="1" s="1"/>
  <c r="V4542" i="1" s="1"/>
  <c r="P4543" i="1"/>
  <c r="T4543" i="1" s="1"/>
  <c r="V4543" i="1" s="1"/>
  <c r="P4544" i="1"/>
  <c r="T4544" i="1" s="1"/>
  <c r="V4544" i="1" s="1"/>
  <c r="P4545" i="1"/>
  <c r="T4545" i="1" s="1"/>
  <c r="V4545" i="1" s="1"/>
  <c r="P4546" i="1"/>
  <c r="T4546" i="1" s="1"/>
  <c r="V4546" i="1" s="1"/>
  <c r="P4547" i="1"/>
  <c r="T4547" i="1" s="1"/>
  <c r="V4547" i="1" s="1"/>
  <c r="P4548" i="1"/>
  <c r="T4548" i="1" s="1"/>
  <c r="V4548" i="1" s="1"/>
  <c r="P4549" i="1"/>
  <c r="T4549" i="1" s="1"/>
  <c r="V4549" i="1" s="1"/>
  <c r="P4550" i="1"/>
  <c r="T4550" i="1" s="1"/>
  <c r="V4550" i="1" s="1"/>
  <c r="P4551" i="1"/>
  <c r="T4551" i="1" s="1"/>
  <c r="V4551" i="1" s="1"/>
  <c r="P4552" i="1"/>
  <c r="T4552" i="1" s="1"/>
  <c r="V4552" i="1" s="1"/>
  <c r="P4553" i="1"/>
  <c r="T4553" i="1" s="1"/>
  <c r="V4553" i="1" s="1"/>
  <c r="P4554" i="1"/>
  <c r="T4554" i="1" s="1"/>
  <c r="V4554" i="1" s="1"/>
  <c r="P4555" i="1"/>
  <c r="T4555" i="1" s="1"/>
  <c r="V4555" i="1" s="1"/>
  <c r="P4556" i="1"/>
  <c r="T4556" i="1" s="1"/>
  <c r="V4556" i="1" s="1"/>
  <c r="P4557" i="1"/>
  <c r="T4557" i="1" s="1"/>
  <c r="V4557" i="1" s="1"/>
  <c r="P4558" i="1"/>
  <c r="T4558" i="1" s="1"/>
  <c r="V4558" i="1" s="1"/>
  <c r="P4559" i="1"/>
  <c r="T4559" i="1" s="1"/>
  <c r="V4559" i="1" s="1"/>
  <c r="P4560" i="1"/>
  <c r="T4560" i="1" s="1"/>
  <c r="V4560" i="1" s="1"/>
  <c r="P4561" i="1"/>
  <c r="T4561" i="1" s="1"/>
  <c r="V4561" i="1" s="1"/>
  <c r="P4562" i="1"/>
  <c r="T4562" i="1" s="1"/>
  <c r="V4562" i="1" s="1"/>
  <c r="P4563" i="1"/>
  <c r="T4563" i="1" s="1"/>
  <c r="V4563" i="1" s="1"/>
  <c r="P4564" i="1"/>
  <c r="T4564" i="1" s="1"/>
  <c r="V4564" i="1" s="1"/>
  <c r="P4565" i="1"/>
  <c r="T4565" i="1" s="1"/>
  <c r="V4565" i="1" s="1"/>
  <c r="P4566" i="1"/>
  <c r="T4566" i="1" s="1"/>
  <c r="V4566" i="1" s="1"/>
  <c r="P4567" i="1"/>
  <c r="T4567" i="1" s="1"/>
  <c r="V4567" i="1" s="1"/>
  <c r="P4568" i="1"/>
  <c r="T4568" i="1" s="1"/>
  <c r="V4568" i="1" s="1"/>
  <c r="P4569" i="1"/>
  <c r="T4569" i="1" s="1"/>
  <c r="V4569" i="1" s="1"/>
  <c r="P4570" i="1"/>
  <c r="T4570" i="1" s="1"/>
  <c r="V4570" i="1" s="1"/>
  <c r="P4571" i="1"/>
  <c r="T4571" i="1" s="1"/>
  <c r="V4571" i="1" s="1"/>
  <c r="P4572" i="1"/>
  <c r="T4572" i="1" s="1"/>
  <c r="V4572" i="1" s="1"/>
  <c r="P4573" i="1"/>
  <c r="T4573" i="1" s="1"/>
  <c r="V4573" i="1" s="1"/>
  <c r="P4574" i="1"/>
  <c r="T4574" i="1" s="1"/>
  <c r="V4574" i="1" s="1"/>
  <c r="P4575" i="1"/>
  <c r="T4575" i="1" s="1"/>
  <c r="V4575" i="1" s="1"/>
  <c r="P4576" i="1"/>
  <c r="T4576" i="1" s="1"/>
  <c r="V4576" i="1" s="1"/>
  <c r="P4577" i="1"/>
  <c r="T4577" i="1" s="1"/>
  <c r="V4577" i="1" s="1"/>
  <c r="P4578" i="1"/>
  <c r="T4578" i="1" s="1"/>
  <c r="V4578" i="1" s="1"/>
  <c r="P4579" i="1"/>
  <c r="T4579" i="1" s="1"/>
  <c r="V4579" i="1" s="1"/>
  <c r="P4580" i="1"/>
  <c r="T4580" i="1" s="1"/>
  <c r="V4580" i="1" s="1"/>
  <c r="P4581" i="1"/>
  <c r="T4581" i="1" s="1"/>
  <c r="V4581" i="1" s="1"/>
  <c r="P4582" i="1"/>
  <c r="T4582" i="1" s="1"/>
  <c r="V4582" i="1" s="1"/>
  <c r="P4583" i="1"/>
  <c r="T4583" i="1" s="1"/>
  <c r="V4583" i="1" s="1"/>
  <c r="P4584" i="1"/>
  <c r="T4584" i="1" s="1"/>
  <c r="V4584" i="1" s="1"/>
  <c r="P4585" i="1"/>
  <c r="T4585" i="1" s="1"/>
  <c r="V4585" i="1" s="1"/>
  <c r="P4586" i="1"/>
  <c r="T4586" i="1" s="1"/>
  <c r="V4586" i="1" s="1"/>
  <c r="P4587" i="1"/>
  <c r="T4587" i="1" s="1"/>
  <c r="V4587" i="1" s="1"/>
  <c r="P4588" i="1"/>
  <c r="T4588" i="1" s="1"/>
  <c r="V4588" i="1" s="1"/>
  <c r="P4589" i="1"/>
  <c r="T4589" i="1" s="1"/>
  <c r="V4589" i="1" s="1"/>
  <c r="P4590" i="1"/>
  <c r="T4590" i="1" s="1"/>
  <c r="V4590" i="1" s="1"/>
  <c r="P4591" i="1"/>
  <c r="T4591" i="1" s="1"/>
  <c r="V4591" i="1" s="1"/>
  <c r="P4592" i="1"/>
  <c r="T4592" i="1" s="1"/>
  <c r="V4592" i="1" s="1"/>
  <c r="P4593" i="1"/>
  <c r="T4593" i="1" s="1"/>
  <c r="V4593" i="1" s="1"/>
  <c r="P4594" i="1"/>
  <c r="T4594" i="1" s="1"/>
  <c r="V4594" i="1" s="1"/>
  <c r="P4595" i="1"/>
  <c r="T4595" i="1" s="1"/>
  <c r="V4595" i="1" s="1"/>
  <c r="P4596" i="1"/>
  <c r="T4596" i="1" s="1"/>
  <c r="V4596" i="1" s="1"/>
  <c r="P4597" i="1"/>
  <c r="T4597" i="1" s="1"/>
  <c r="V4597" i="1" s="1"/>
  <c r="P4598" i="1"/>
  <c r="T4598" i="1" s="1"/>
  <c r="V4598" i="1" s="1"/>
  <c r="P4599" i="1"/>
  <c r="T4599" i="1" s="1"/>
  <c r="V4599" i="1" s="1"/>
  <c r="P4600" i="1"/>
  <c r="T4600" i="1" s="1"/>
  <c r="V4600" i="1" s="1"/>
  <c r="P4601" i="1"/>
  <c r="T4601" i="1" s="1"/>
  <c r="V4601" i="1" s="1"/>
  <c r="P4602" i="1"/>
  <c r="T4602" i="1" s="1"/>
  <c r="V4602" i="1" s="1"/>
  <c r="P4603" i="1"/>
  <c r="T4603" i="1" s="1"/>
  <c r="V4603" i="1" s="1"/>
  <c r="P4604" i="1"/>
  <c r="T4604" i="1" s="1"/>
  <c r="V4604" i="1" s="1"/>
  <c r="P4605" i="1"/>
  <c r="T4605" i="1" s="1"/>
  <c r="V4605" i="1" s="1"/>
  <c r="P4606" i="1"/>
  <c r="T4606" i="1" s="1"/>
  <c r="V4606" i="1" s="1"/>
  <c r="P4607" i="1"/>
  <c r="T4607" i="1" s="1"/>
  <c r="V4607" i="1" s="1"/>
  <c r="P4608" i="1"/>
  <c r="T4608" i="1" s="1"/>
  <c r="V4608" i="1" s="1"/>
  <c r="P4609" i="1"/>
  <c r="T4609" i="1" s="1"/>
  <c r="V4609" i="1" s="1"/>
  <c r="P4610" i="1"/>
  <c r="T4610" i="1" s="1"/>
  <c r="V4610" i="1" s="1"/>
  <c r="P4611" i="1"/>
  <c r="T4611" i="1" s="1"/>
  <c r="V4611" i="1" s="1"/>
  <c r="P4612" i="1"/>
  <c r="T4612" i="1" s="1"/>
  <c r="V4612" i="1" s="1"/>
  <c r="P4613" i="1"/>
  <c r="T4613" i="1" s="1"/>
  <c r="V4613" i="1" s="1"/>
  <c r="P4614" i="1"/>
  <c r="T4614" i="1" s="1"/>
  <c r="V4614" i="1" s="1"/>
  <c r="P4615" i="1"/>
  <c r="T4615" i="1" s="1"/>
  <c r="V4615" i="1" s="1"/>
  <c r="P4616" i="1"/>
  <c r="T4616" i="1" s="1"/>
  <c r="V4616" i="1" s="1"/>
  <c r="P4617" i="1"/>
  <c r="T4617" i="1" s="1"/>
  <c r="V4617" i="1" s="1"/>
  <c r="P4618" i="1"/>
  <c r="T4618" i="1" s="1"/>
  <c r="V4618" i="1" s="1"/>
  <c r="P4619" i="1"/>
  <c r="T4619" i="1" s="1"/>
  <c r="V4619" i="1" s="1"/>
  <c r="P4620" i="1"/>
  <c r="T4620" i="1" s="1"/>
  <c r="V4620" i="1" s="1"/>
  <c r="P4621" i="1"/>
  <c r="T4621" i="1" s="1"/>
  <c r="V4621" i="1" s="1"/>
  <c r="P4622" i="1"/>
  <c r="T4622" i="1" s="1"/>
  <c r="V4622" i="1" s="1"/>
  <c r="P4623" i="1"/>
  <c r="T4623" i="1" s="1"/>
  <c r="V4623" i="1" s="1"/>
  <c r="P4624" i="1"/>
  <c r="T4624" i="1" s="1"/>
  <c r="V4624" i="1" s="1"/>
  <c r="P4625" i="1"/>
  <c r="T4625" i="1" s="1"/>
  <c r="V4625" i="1" s="1"/>
  <c r="P4626" i="1"/>
  <c r="T4626" i="1" s="1"/>
  <c r="V4626" i="1" s="1"/>
  <c r="P4627" i="1"/>
  <c r="T4627" i="1" s="1"/>
  <c r="V4627" i="1" s="1"/>
  <c r="P4628" i="1"/>
  <c r="T4628" i="1" s="1"/>
  <c r="V4628" i="1" s="1"/>
  <c r="P4629" i="1"/>
  <c r="T4629" i="1" s="1"/>
  <c r="V4629" i="1" s="1"/>
  <c r="P4630" i="1"/>
  <c r="T4630" i="1" s="1"/>
  <c r="V4630" i="1" s="1"/>
  <c r="P4631" i="1"/>
  <c r="T4631" i="1" s="1"/>
  <c r="V4631" i="1" s="1"/>
  <c r="P4632" i="1"/>
  <c r="T4632" i="1" s="1"/>
  <c r="V4632" i="1" s="1"/>
  <c r="P4633" i="1"/>
  <c r="T4633" i="1" s="1"/>
  <c r="V4633" i="1" s="1"/>
  <c r="P4634" i="1"/>
  <c r="T4634" i="1" s="1"/>
  <c r="V4634" i="1" s="1"/>
  <c r="P4635" i="1"/>
  <c r="T4635" i="1" s="1"/>
  <c r="V4635" i="1" s="1"/>
  <c r="P4636" i="1"/>
  <c r="T4636" i="1" s="1"/>
  <c r="V4636" i="1" s="1"/>
  <c r="P4637" i="1"/>
  <c r="T4637" i="1" s="1"/>
  <c r="V4637" i="1" s="1"/>
  <c r="P4638" i="1"/>
  <c r="T4638" i="1" s="1"/>
  <c r="V4638" i="1" s="1"/>
  <c r="P4639" i="1"/>
  <c r="T4639" i="1" s="1"/>
  <c r="V4639" i="1" s="1"/>
  <c r="P4640" i="1"/>
  <c r="T4640" i="1" s="1"/>
  <c r="V4640" i="1" s="1"/>
  <c r="P4641" i="1"/>
  <c r="T4641" i="1" s="1"/>
  <c r="V4641" i="1" s="1"/>
  <c r="P4642" i="1"/>
  <c r="T4642" i="1" s="1"/>
  <c r="V4642" i="1" s="1"/>
  <c r="P4643" i="1"/>
  <c r="T4643" i="1" s="1"/>
  <c r="V4643" i="1" s="1"/>
  <c r="P4644" i="1"/>
  <c r="T4644" i="1" s="1"/>
  <c r="V4644" i="1" s="1"/>
  <c r="P4645" i="1"/>
  <c r="T4645" i="1" s="1"/>
  <c r="V4645" i="1" s="1"/>
  <c r="P4646" i="1"/>
  <c r="T4646" i="1" s="1"/>
  <c r="V4646" i="1" s="1"/>
  <c r="P4647" i="1"/>
  <c r="T4647" i="1" s="1"/>
  <c r="V4647" i="1" s="1"/>
  <c r="P4648" i="1"/>
  <c r="T4648" i="1" s="1"/>
  <c r="V4648" i="1" s="1"/>
  <c r="P4649" i="1"/>
  <c r="T4649" i="1" s="1"/>
  <c r="V4649" i="1" s="1"/>
  <c r="P4650" i="1"/>
  <c r="T4650" i="1" s="1"/>
  <c r="V4650" i="1" s="1"/>
  <c r="P4651" i="1"/>
  <c r="T4651" i="1" s="1"/>
  <c r="V4651" i="1" s="1"/>
  <c r="P4652" i="1"/>
  <c r="T4652" i="1" s="1"/>
  <c r="V4652" i="1" s="1"/>
  <c r="P4653" i="1"/>
  <c r="T4653" i="1" s="1"/>
  <c r="V4653" i="1" s="1"/>
  <c r="P4654" i="1"/>
  <c r="T4654" i="1" s="1"/>
  <c r="V4654" i="1" s="1"/>
  <c r="P4655" i="1"/>
  <c r="T4655" i="1" s="1"/>
  <c r="V4655" i="1" s="1"/>
  <c r="P4656" i="1"/>
  <c r="T4656" i="1" s="1"/>
  <c r="V4656" i="1" s="1"/>
  <c r="P4657" i="1"/>
  <c r="T4657" i="1" s="1"/>
  <c r="V4657" i="1" s="1"/>
  <c r="P4658" i="1"/>
  <c r="T4658" i="1" s="1"/>
  <c r="V4658" i="1" s="1"/>
  <c r="P4659" i="1"/>
  <c r="T4659" i="1" s="1"/>
  <c r="V4659" i="1" s="1"/>
  <c r="P4660" i="1"/>
  <c r="T4660" i="1" s="1"/>
  <c r="V4660" i="1" s="1"/>
  <c r="P4661" i="1"/>
  <c r="T4661" i="1" s="1"/>
  <c r="V4661" i="1" s="1"/>
  <c r="P4662" i="1"/>
  <c r="T4662" i="1" s="1"/>
  <c r="V4662" i="1" s="1"/>
  <c r="P4663" i="1"/>
  <c r="T4663" i="1" s="1"/>
  <c r="V4663" i="1" s="1"/>
  <c r="P4664" i="1"/>
  <c r="T4664" i="1" s="1"/>
  <c r="V4664" i="1" s="1"/>
  <c r="P4665" i="1"/>
  <c r="T4665" i="1" s="1"/>
  <c r="V4665" i="1" s="1"/>
  <c r="P4666" i="1"/>
  <c r="T4666" i="1" s="1"/>
  <c r="V4666" i="1" s="1"/>
  <c r="P4667" i="1"/>
  <c r="T4667" i="1" s="1"/>
  <c r="V4667" i="1" s="1"/>
  <c r="P4668" i="1"/>
  <c r="T4668" i="1" s="1"/>
  <c r="V4668" i="1" s="1"/>
  <c r="P4669" i="1"/>
  <c r="T4669" i="1" s="1"/>
  <c r="V4669" i="1" s="1"/>
  <c r="P4670" i="1"/>
  <c r="T4670" i="1" s="1"/>
  <c r="V4670" i="1" s="1"/>
  <c r="P4671" i="1"/>
  <c r="T4671" i="1" s="1"/>
  <c r="V4671" i="1" s="1"/>
  <c r="P4672" i="1"/>
  <c r="T4672" i="1" s="1"/>
  <c r="V4672" i="1" s="1"/>
  <c r="P4673" i="1"/>
  <c r="T4673" i="1" s="1"/>
  <c r="V4673" i="1" s="1"/>
  <c r="P4674" i="1"/>
  <c r="T4674" i="1" s="1"/>
  <c r="V4674" i="1" s="1"/>
  <c r="P4675" i="1"/>
  <c r="T4675" i="1" s="1"/>
  <c r="V4675" i="1" s="1"/>
  <c r="P4676" i="1"/>
  <c r="T4676" i="1" s="1"/>
  <c r="V4676" i="1" s="1"/>
  <c r="P4677" i="1"/>
  <c r="T4677" i="1" s="1"/>
  <c r="V4677" i="1" s="1"/>
  <c r="P4678" i="1"/>
  <c r="T4678" i="1" s="1"/>
  <c r="V4678" i="1" s="1"/>
  <c r="P4679" i="1"/>
  <c r="T4679" i="1" s="1"/>
  <c r="V4679" i="1" s="1"/>
  <c r="P4680" i="1"/>
  <c r="T4680" i="1" s="1"/>
  <c r="V4680" i="1" s="1"/>
  <c r="P4681" i="1"/>
  <c r="T4681" i="1" s="1"/>
  <c r="V4681" i="1" s="1"/>
  <c r="P4682" i="1"/>
  <c r="T4682" i="1" s="1"/>
  <c r="V4682" i="1" s="1"/>
  <c r="P4683" i="1"/>
  <c r="T4683" i="1" s="1"/>
  <c r="V4683" i="1" s="1"/>
  <c r="P4684" i="1"/>
  <c r="T4684" i="1" s="1"/>
  <c r="V4684" i="1" s="1"/>
  <c r="P4685" i="1"/>
  <c r="T4685" i="1" s="1"/>
  <c r="V4685" i="1" s="1"/>
  <c r="P4686" i="1"/>
  <c r="T4686" i="1" s="1"/>
  <c r="V4686" i="1" s="1"/>
  <c r="P4687" i="1"/>
  <c r="T4687" i="1" s="1"/>
  <c r="V4687" i="1" s="1"/>
  <c r="P4688" i="1"/>
  <c r="T4688" i="1" s="1"/>
  <c r="V4688" i="1" s="1"/>
  <c r="P4689" i="1"/>
  <c r="T4689" i="1" s="1"/>
  <c r="V4689" i="1" s="1"/>
  <c r="P4690" i="1"/>
  <c r="T4690" i="1" s="1"/>
  <c r="V4690" i="1" s="1"/>
  <c r="P4691" i="1"/>
  <c r="T4691" i="1" s="1"/>
  <c r="V4691" i="1" s="1"/>
  <c r="P4692" i="1"/>
  <c r="T4692" i="1" s="1"/>
  <c r="V4692" i="1" s="1"/>
  <c r="P4693" i="1"/>
  <c r="T4693" i="1" s="1"/>
  <c r="V4693" i="1" s="1"/>
  <c r="P4694" i="1"/>
  <c r="T4694" i="1" s="1"/>
  <c r="V4694" i="1" s="1"/>
  <c r="P4695" i="1"/>
  <c r="T4695" i="1" s="1"/>
  <c r="V4695" i="1" s="1"/>
  <c r="P4696" i="1"/>
  <c r="T4696" i="1" s="1"/>
  <c r="V4696" i="1" s="1"/>
  <c r="P4697" i="1"/>
  <c r="T4697" i="1" s="1"/>
  <c r="V4697" i="1" s="1"/>
  <c r="P4698" i="1"/>
  <c r="T4698" i="1" s="1"/>
  <c r="V4698" i="1" s="1"/>
  <c r="P4699" i="1"/>
  <c r="T4699" i="1" s="1"/>
  <c r="V4699" i="1" s="1"/>
  <c r="P4700" i="1"/>
  <c r="T4700" i="1" s="1"/>
  <c r="V4700" i="1" s="1"/>
  <c r="P4701" i="1"/>
  <c r="T4701" i="1" s="1"/>
  <c r="V4701" i="1" s="1"/>
  <c r="P4702" i="1"/>
  <c r="T4702" i="1" s="1"/>
  <c r="V4702" i="1" s="1"/>
  <c r="P4703" i="1"/>
  <c r="T4703" i="1" s="1"/>
  <c r="V4703" i="1" s="1"/>
  <c r="P4704" i="1"/>
  <c r="T4704" i="1" s="1"/>
  <c r="V4704" i="1" s="1"/>
  <c r="P4705" i="1"/>
  <c r="T4705" i="1" s="1"/>
  <c r="V4705" i="1" s="1"/>
  <c r="P4706" i="1"/>
  <c r="T4706" i="1" s="1"/>
  <c r="V4706" i="1" s="1"/>
  <c r="P4707" i="1"/>
  <c r="T4707" i="1" s="1"/>
  <c r="V4707" i="1" s="1"/>
  <c r="P4708" i="1"/>
  <c r="T4708" i="1" s="1"/>
  <c r="V4708" i="1" s="1"/>
  <c r="P4709" i="1"/>
  <c r="T4709" i="1" s="1"/>
  <c r="V4709" i="1" s="1"/>
  <c r="P4710" i="1"/>
  <c r="T4710" i="1" s="1"/>
  <c r="V4710" i="1" s="1"/>
  <c r="P4711" i="1"/>
  <c r="T4711" i="1" s="1"/>
  <c r="V4711" i="1" s="1"/>
  <c r="P4712" i="1"/>
  <c r="T4712" i="1" s="1"/>
  <c r="V4712" i="1" s="1"/>
  <c r="P4713" i="1"/>
  <c r="T4713" i="1" s="1"/>
  <c r="V4713" i="1" s="1"/>
  <c r="P4714" i="1"/>
  <c r="T4714" i="1" s="1"/>
  <c r="V4714" i="1" s="1"/>
  <c r="P4715" i="1"/>
  <c r="T4715" i="1" s="1"/>
  <c r="V4715" i="1" s="1"/>
  <c r="P4716" i="1"/>
  <c r="T4716" i="1" s="1"/>
  <c r="V4716" i="1" s="1"/>
  <c r="P4717" i="1"/>
  <c r="T4717" i="1" s="1"/>
  <c r="V4717" i="1" s="1"/>
  <c r="P4718" i="1"/>
  <c r="T4718" i="1" s="1"/>
  <c r="V4718" i="1" s="1"/>
  <c r="O2" i="1"/>
  <c r="O3" i="1"/>
  <c r="O4" i="1"/>
  <c r="O5" i="1"/>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600" i="1"/>
  <c r="O601" i="1"/>
  <c r="O632" i="1"/>
  <c r="O633" i="1"/>
  <c r="O634" i="1"/>
  <c r="O635" i="1"/>
  <c r="O636" i="1"/>
  <c r="O637" i="1"/>
  <c r="O638" i="1"/>
  <c r="O639" i="1"/>
  <c r="O640" i="1"/>
  <c r="O641" i="1"/>
  <c r="O642" i="1"/>
  <c r="O643"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8" i="1"/>
  <c r="O729" i="1"/>
  <c r="O730" i="1"/>
  <c r="O731" i="1"/>
  <c r="O732" i="1"/>
  <c r="O733" i="1"/>
  <c r="O734" i="1"/>
  <c r="O735" i="1"/>
  <c r="O736" i="1"/>
  <c r="O737" i="1"/>
  <c r="O738" i="1"/>
  <c r="O739" i="1"/>
  <c r="O740" i="1"/>
  <c r="O741" i="1"/>
  <c r="O742"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9" i="1"/>
  <c r="O1020" i="1"/>
  <c r="O1021" i="1"/>
  <c r="O1022" i="1"/>
  <c r="O1023" i="1"/>
  <c r="O1024" i="1"/>
  <c r="O1025" i="1"/>
  <c r="O1026" i="1"/>
  <c r="O1027" i="1"/>
  <c r="O1028" i="1"/>
  <c r="O1029" i="1"/>
  <c r="O1030" i="1"/>
  <c r="O1031" i="1"/>
  <c r="O1032" i="1"/>
  <c r="O1033" i="1"/>
  <c r="O1034" i="1"/>
  <c r="O1035" i="1"/>
  <c r="O1036" i="1"/>
  <c r="O1037" i="1"/>
  <c r="O1038" i="1"/>
  <c r="O1039" i="1"/>
  <c r="O1057" i="1"/>
  <c r="O1058" i="1"/>
  <c r="O1059" i="1"/>
  <c r="O1060" i="1"/>
  <c r="O1061" i="1"/>
  <c r="O1062" i="1"/>
  <c r="O1063" i="1"/>
  <c r="O1064" i="1"/>
  <c r="O1065" i="1"/>
  <c r="O1066" i="1"/>
  <c r="O1067" i="1"/>
  <c r="O1068" i="1"/>
  <c r="O1069" i="1"/>
  <c r="O1070" i="1"/>
  <c r="O1071" i="1"/>
  <c r="O107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88" i="1"/>
  <c r="O1189" i="1"/>
  <c r="O1190" i="1"/>
  <c r="O1191" i="1"/>
  <c r="O1192" i="1"/>
  <c r="O1193" i="1"/>
  <c r="O1270" i="1"/>
  <c r="O1271" i="1"/>
  <c r="O1272" i="1"/>
  <c r="O1273" i="1"/>
  <c r="O1274" i="1"/>
  <c r="O1275" i="1"/>
  <c r="O1276" i="1"/>
  <c r="O1277" i="1"/>
  <c r="O1278" i="1"/>
  <c r="O1279" i="1"/>
  <c r="O1280" i="1"/>
  <c r="O1281" i="1"/>
  <c r="O1282" i="1"/>
  <c r="O1283" i="1"/>
  <c r="O1284" i="1"/>
  <c r="O1285" i="1"/>
  <c r="O1298" i="1"/>
  <c r="O1299" i="1"/>
  <c r="O1300" i="1"/>
  <c r="O1301" i="1"/>
  <c r="O1302" i="1"/>
  <c r="O1303" i="1"/>
  <c r="O1304" i="1"/>
  <c r="O1305" i="1"/>
  <c r="O1306" i="1"/>
  <c r="O1307" i="1"/>
  <c r="O1308" i="1"/>
  <c r="O1309" i="1"/>
  <c r="O1310" i="1"/>
  <c r="O1311" i="1"/>
  <c r="O1312" i="1"/>
  <c r="O1313"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8" i="1"/>
  <c r="O1389" i="1"/>
  <c r="O1390" i="1"/>
  <c r="O1391" i="1"/>
  <c r="O1392" i="1"/>
  <c r="O1393" i="1"/>
  <c r="O1394" i="1"/>
  <c r="O1395" i="1"/>
  <c r="O1396" i="1"/>
  <c r="O1397" i="1"/>
  <c r="O1398" i="1"/>
  <c r="O1399"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76" i="1"/>
  <c r="O1477" i="1"/>
  <c r="O1478" i="1"/>
  <c r="O1479" i="1"/>
  <c r="O1480" i="1"/>
  <c r="O1509" i="1"/>
  <c r="O1510" i="1"/>
  <c r="O1511" i="1"/>
  <c r="O1512" i="1"/>
  <c r="O1513" i="1"/>
  <c r="O1531" i="1"/>
  <c r="O1532" i="1"/>
  <c r="O1533" i="1"/>
  <c r="O1534" i="1"/>
  <c r="O1535" i="1"/>
  <c r="O1536"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O1569" i="1"/>
  <c r="O1570" i="1"/>
  <c r="O1571" i="1"/>
  <c r="O1572" i="1"/>
  <c r="O1573" i="1"/>
  <c r="O1574" i="1"/>
  <c r="O1575" i="1"/>
  <c r="O1576" i="1"/>
  <c r="O1579" i="1"/>
  <c r="O1580" i="1"/>
  <c r="O1581" i="1"/>
  <c r="O1582" i="1"/>
  <c r="O1583" i="1"/>
  <c r="O1584" i="1"/>
  <c r="O1585" i="1"/>
  <c r="O1586" i="1"/>
  <c r="O1587" i="1"/>
  <c r="O1588" i="1"/>
  <c r="O1602" i="1"/>
  <c r="O1603" i="1"/>
  <c r="O1604" i="1"/>
  <c r="O1605" i="1"/>
  <c r="O1606" i="1"/>
  <c r="O1607" i="1"/>
  <c r="O1608" i="1"/>
  <c r="O1609" i="1"/>
  <c r="O1610" i="1"/>
  <c r="O1611" i="1"/>
  <c r="O1612" i="1"/>
  <c r="O1613" i="1"/>
  <c r="O1614" i="1"/>
  <c r="O1615" i="1"/>
  <c r="O1616" i="1"/>
  <c r="O1617" i="1"/>
  <c r="O1618" i="1"/>
  <c r="O1619" i="1"/>
  <c r="O1655" i="1"/>
  <c r="O1656" i="1"/>
  <c r="O1657" i="1"/>
  <c r="O1658" i="1"/>
  <c r="O1659" i="1"/>
  <c r="O1660" i="1"/>
  <c r="O1661" i="1"/>
  <c r="O1662" i="1"/>
  <c r="O1663" i="1"/>
  <c r="O1664" i="1"/>
  <c r="O1665" i="1"/>
  <c r="O1666" i="1"/>
  <c r="O1667" i="1"/>
  <c r="O1673" i="1"/>
  <c r="O1674" i="1"/>
  <c r="O1675" i="1"/>
  <c r="O1676" i="1"/>
  <c r="O1677" i="1"/>
  <c r="O1678" i="1"/>
  <c r="O1679" i="1"/>
  <c r="O1680" i="1"/>
  <c r="O1681" i="1"/>
  <c r="O1682" i="1"/>
  <c r="O1683" i="1"/>
  <c r="O1684" i="1"/>
  <c r="O1685" i="1"/>
  <c r="O1692" i="1"/>
  <c r="O1693" i="1"/>
  <c r="O1694" i="1"/>
  <c r="O1695" i="1"/>
  <c r="O1696" i="1"/>
  <c r="O1697" i="1"/>
  <c r="O1698" i="1"/>
  <c r="O1699" i="1"/>
  <c r="O1700" i="1"/>
  <c r="O1701" i="1"/>
  <c r="O1702" i="1"/>
  <c r="O1722" i="1"/>
  <c r="O1723" i="1"/>
  <c r="O1724" i="1"/>
  <c r="O1725" i="1"/>
  <c r="O1726" i="1"/>
  <c r="O1727" i="1"/>
  <c r="O1728" i="1"/>
  <c r="O1729" i="1"/>
  <c r="O1730" i="1"/>
  <c r="O1731" i="1"/>
  <c r="O1732" i="1"/>
  <c r="O1733" i="1"/>
  <c r="O1734" i="1"/>
  <c r="O1735" i="1"/>
  <c r="O1736" i="1"/>
  <c r="O1737" i="1"/>
  <c r="O1738" i="1"/>
  <c r="O1739" i="1"/>
  <c r="O1740" i="1"/>
  <c r="O1741" i="1"/>
  <c r="O1742" i="1"/>
  <c r="O1743" i="1"/>
  <c r="O1744" i="1"/>
  <c r="O1745" i="1"/>
  <c r="O1746" i="1"/>
  <c r="O1747" i="1"/>
  <c r="O1748" i="1"/>
  <c r="O1749" i="1"/>
  <c r="O1750" i="1"/>
  <c r="O1751" i="1"/>
  <c r="O1752" i="1"/>
  <c r="O1753" i="1"/>
  <c r="O1754" i="1"/>
  <c r="O1755" i="1"/>
  <c r="O1756" i="1"/>
  <c r="O1757" i="1"/>
  <c r="O1758" i="1"/>
  <c r="O1759" i="1"/>
  <c r="O1760" i="1"/>
  <c r="O1761" i="1"/>
  <c r="O1762" i="1"/>
  <c r="O1763" i="1"/>
  <c r="O1764" i="1"/>
  <c r="O1765" i="1"/>
  <c r="O1766" i="1"/>
  <c r="O1767" i="1"/>
  <c r="O1768" i="1"/>
  <c r="O1769" i="1"/>
  <c r="O1770" i="1"/>
  <c r="O1771" i="1"/>
  <c r="O1772" i="1"/>
  <c r="O1773" i="1"/>
  <c r="O1774" i="1"/>
  <c r="O1775" i="1"/>
  <c r="O1776" i="1"/>
  <c r="O1777" i="1"/>
  <c r="O1778" i="1"/>
  <c r="O1779" i="1"/>
  <c r="O1780" i="1"/>
  <c r="O1781" i="1"/>
  <c r="O1782" i="1"/>
  <c r="O1783" i="1"/>
  <c r="O1784" i="1"/>
  <c r="O1785" i="1"/>
  <c r="O1806" i="1"/>
  <c r="O1807" i="1"/>
  <c r="O1808" i="1"/>
  <c r="O1809" i="1"/>
  <c r="O1810" i="1"/>
  <c r="O1811" i="1"/>
  <c r="O1812" i="1"/>
  <c r="O1813" i="1"/>
  <c r="O1814" i="1"/>
  <c r="O1815" i="1"/>
  <c r="O1816" i="1"/>
  <c r="O1817" i="1"/>
  <c r="O1818" i="1"/>
  <c r="O1819" i="1"/>
  <c r="O1820" i="1"/>
  <c r="O1821" i="1"/>
  <c r="O1822" i="1"/>
  <c r="O1823" i="1"/>
  <c r="O1824" i="1"/>
  <c r="O1825" i="1"/>
  <c r="O1826" i="1"/>
  <c r="O1827" i="1"/>
  <c r="O1828" i="1"/>
  <c r="O1829" i="1"/>
  <c r="O1830" i="1"/>
  <c r="O1831" i="1"/>
  <c r="O1832" i="1"/>
  <c r="O1833" i="1"/>
  <c r="O1834" i="1"/>
  <c r="O1835" i="1"/>
  <c r="O1836" i="1"/>
  <c r="O1837" i="1"/>
  <c r="O1838" i="1"/>
  <c r="O1839" i="1"/>
  <c r="O1840" i="1"/>
  <c r="O1841" i="1"/>
  <c r="O1842" i="1"/>
  <c r="O1843" i="1"/>
  <c r="O1844" i="1"/>
  <c r="O1845" i="1"/>
  <c r="O1846" i="1"/>
  <c r="O1847" i="1"/>
  <c r="O1848" i="1"/>
  <c r="O1849" i="1"/>
  <c r="O1850" i="1"/>
  <c r="O1851" i="1"/>
  <c r="O1852" i="1"/>
  <c r="O1853" i="1"/>
  <c r="O1854" i="1"/>
  <c r="O1855" i="1"/>
  <c r="O1856" i="1"/>
  <c r="O1857" i="1"/>
  <c r="O1858" i="1"/>
  <c r="O1859" i="1"/>
  <c r="O1860" i="1"/>
  <c r="O1861" i="1"/>
  <c r="O1862" i="1"/>
  <c r="O1863" i="1"/>
  <c r="O1864" i="1"/>
  <c r="O1865" i="1"/>
  <c r="O1866" i="1"/>
  <c r="O1867" i="1"/>
  <c r="O1868" i="1"/>
  <c r="O1869" i="1"/>
  <c r="O1870" i="1"/>
  <c r="O1871" i="1"/>
  <c r="O1872" i="1"/>
  <c r="O1873" i="1"/>
  <c r="O1874" i="1"/>
  <c r="O1875" i="1"/>
  <c r="O1876" i="1"/>
  <c r="O1877" i="1"/>
  <c r="O1878" i="1"/>
  <c r="O1879" i="1"/>
  <c r="O1880" i="1"/>
  <c r="O1881" i="1"/>
  <c r="O1947" i="1"/>
  <c r="O1948" i="1"/>
  <c r="O1949" i="1"/>
  <c r="O1950" i="1"/>
  <c r="O1951" i="1"/>
  <c r="O1952" i="1"/>
  <c r="O1953" i="1"/>
  <c r="O1954" i="1"/>
  <c r="O1955" i="1"/>
  <c r="O1956" i="1"/>
  <c r="O1957" i="1"/>
  <c r="O1958" i="1"/>
  <c r="O1959" i="1"/>
  <c r="O1960" i="1"/>
  <c r="O1961" i="1"/>
  <c r="O1962" i="1"/>
  <c r="O1963" i="1"/>
  <c r="O1964" i="1"/>
  <c r="O1965" i="1"/>
  <c r="O1966" i="1"/>
  <c r="O1967" i="1"/>
  <c r="O1968" i="1"/>
  <c r="O1969" i="1"/>
  <c r="O1970" i="1"/>
  <c r="O1971" i="1"/>
  <c r="O1972" i="1"/>
  <c r="O1973" i="1"/>
  <c r="O1974" i="1"/>
  <c r="O1975" i="1"/>
  <c r="O1976" i="1"/>
  <c r="O1977" i="1"/>
  <c r="O1978" i="1"/>
  <c r="O1979" i="1"/>
  <c r="O1980" i="1"/>
  <c r="O1981" i="1"/>
  <c r="O1982" i="1"/>
  <c r="O1983" i="1"/>
  <c r="O1984" i="1"/>
  <c r="O1985" i="1"/>
  <c r="O2008" i="1"/>
  <c r="O2009" i="1"/>
  <c r="O2010" i="1"/>
  <c r="O2011" i="1"/>
  <c r="O2012" i="1"/>
  <c r="O2013" i="1"/>
  <c r="O2014" i="1"/>
  <c r="O2015" i="1"/>
  <c r="O2016" i="1"/>
  <c r="O2017" i="1"/>
  <c r="O2023" i="1"/>
  <c r="O2024" i="1"/>
  <c r="O2025" i="1"/>
  <c r="O2026" i="1"/>
  <c r="O2027" i="1"/>
  <c r="O2028" i="1"/>
  <c r="O2029" i="1"/>
  <c r="O2030" i="1"/>
  <c r="O2031" i="1"/>
  <c r="O2032" i="1"/>
  <c r="O2033" i="1"/>
  <c r="O2034" i="1"/>
  <c r="O2035" i="1"/>
  <c r="O2036" i="1"/>
  <c r="O2037" i="1"/>
  <c r="O2038" i="1"/>
  <c r="O2039" i="1"/>
  <c r="O2040" i="1"/>
  <c r="O2041" i="1"/>
  <c r="O2042" i="1"/>
  <c r="O2043" i="1"/>
  <c r="O2081" i="1"/>
  <c r="O2082" i="1"/>
  <c r="O2083" i="1"/>
  <c r="O2084" i="1"/>
  <c r="O2085" i="1"/>
  <c r="O2086" i="1"/>
  <c r="O2087" i="1"/>
  <c r="O2088" i="1"/>
  <c r="O2089" i="1"/>
  <c r="O2090" i="1"/>
  <c r="O2091" i="1"/>
  <c r="O2092" i="1"/>
  <c r="O2093" i="1"/>
  <c r="O2094" i="1"/>
  <c r="O2095" i="1"/>
  <c r="O2096" i="1"/>
  <c r="O2097" i="1"/>
  <c r="O2098" i="1"/>
  <c r="O2099" i="1"/>
  <c r="O2100" i="1"/>
  <c r="O2101" i="1"/>
  <c r="O2102" i="1"/>
  <c r="O2115" i="1"/>
  <c r="O2116" i="1"/>
  <c r="O2117" i="1"/>
  <c r="O2118" i="1"/>
  <c r="O2119" i="1"/>
  <c r="O2120" i="1"/>
  <c r="O2121" i="1"/>
  <c r="O2122" i="1"/>
  <c r="O2123" i="1"/>
  <c r="O2124" i="1"/>
  <c r="O2125" i="1"/>
  <c r="O2126" i="1"/>
  <c r="O2127" i="1"/>
  <c r="O2128" i="1"/>
  <c r="O2129" i="1"/>
  <c r="O2130" i="1"/>
  <c r="O2131" i="1"/>
  <c r="O2132" i="1"/>
  <c r="O2133" i="1"/>
  <c r="O2134" i="1"/>
  <c r="O2135" i="1"/>
  <c r="O2136" i="1"/>
  <c r="O2137" i="1"/>
  <c r="O2138" i="1"/>
  <c r="O2139" i="1"/>
  <c r="O2140" i="1"/>
  <c r="O2141" i="1"/>
  <c r="O2142" i="1"/>
  <c r="O2143" i="1"/>
  <c r="O2144" i="1"/>
  <c r="O2145" i="1"/>
  <c r="O2146" i="1"/>
  <c r="O2147" i="1"/>
  <c r="O2148" i="1"/>
  <c r="O2194" i="1"/>
  <c r="O2195" i="1"/>
  <c r="O2196" i="1"/>
  <c r="O2197" i="1"/>
  <c r="O2198" i="1"/>
  <c r="O2199" i="1"/>
  <c r="O2200" i="1"/>
  <c r="O2201" i="1"/>
  <c r="O2202" i="1"/>
  <c r="O2203" i="1"/>
  <c r="O2204" i="1"/>
  <c r="O2205" i="1"/>
  <c r="O2206" i="1"/>
  <c r="O2207" i="1"/>
  <c r="O2208" i="1"/>
  <c r="O2209" i="1"/>
  <c r="O2210" i="1"/>
  <c r="O2211" i="1"/>
  <c r="O2212" i="1"/>
  <c r="O2213" i="1"/>
  <c r="O2214" i="1"/>
  <c r="O2215" i="1"/>
  <c r="O2216" i="1"/>
  <c r="O2217" i="1"/>
  <c r="O2218" i="1"/>
  <c r="O2219" i="1"/>
  <c r="O2220" i="1"/>
  <c r="O2221" i="1"/>
  <c r="O2222" i="1"/>
  <c r="O2223" i="1"/>
  <c r="O2224" i="1"/>
  <c r="O2225" i="1"/>
  <c r="O2226" i="1"/>
  <c r="O2227" i="1"/>
  <c r="O2228" i="1"/>
  <c r="O2229" i="1"/>
  <c r="O2230" i="1"/>
  <c r="O2231" i="1"/>
  <c r="O2232" i="1"/>
  <c r="O2233" i="1"/>
  <c r="O2320" i="1"/>
  <c r="O2321" i="1"/>
  <c r="O2322" i="1"/>
  <c r="O2323" i="1"/>
  <c r="O2324" i="1"/>
  <c r="O2325" i="1"/>
  <c r="O2326" i="1"/>
  <c r="O2327" i="1"/>
  <c r="O2328" i="1"/>
  <c r="O2329" i="1"/>
  <c r="O2333" i="1"/>
  <c r="O2334" i="1"/>
  <c r="O2335" i="1"/>
  <c r="O2336" i="1"/>
  <c r="O2337" i="1"/>
  <c r="O2338" i="1"/>
  <c r="O2339" i="1"/>
  <c r="O2340" i="1"/>
  <c r="O2341" i="1"/>
  <c r="O2342" i="1"/>
  <c r="O2343" i="1"/>
  <c r="O2344" i="1"/>
  <c r="O2345" i="1"/>
  <c r="O2346" i="1"/>
  <c r="O2347" i="1"/>
  <c r="O2348" i="1"/>
  <c r="O2349" i="1"/>
  <c r="O2350" i="1"/>
  <c r="O2351" i="1"/>
  <c r="O2352" i="1"/>
  <c r="O2353" i="1"/>
  <c r="O2354" i="1"/>
  <c r="O2355" i="1"/>
  <c r="O2356" i="1"/>
  <c r="O2357" i="1"/>
  <c r="O2358" i="1"/>
  <c r="O2359" i="1"/>
  <c r="O2360" i="1"/>
  <c r="O2361" i="1"/>
  <c r="O2362" i="1"/>
  <c r="O2363" i="1"/>
  <c r="O2364" i="1"/>
  <c r="O2365" i="1"/>
  <c r="O2366" i="1"/>
  <c r="O2367" i="1"/>
  <c r="O2368" i="1"/>
  <c r="O2369" i="1"/>
  <c r="O2370" i="1"/>
  <c r="O2371" i="1"/>
  <c r="O2372" i="1"/>
  <c r="O2373" i="1"/>
  <c r="O2374" i="1"/>
  <c r="O2375" i="1"/>
  <c r="O2376" i="1"/>
  <c r="O2377" i="1"/>
  <c r="O2378" i="1"/>
  <c r="O2379" i="1"/>
  <c r="O2380" i="1"/>
  <c r="O2381" i="1"/>
  <c r="O2382" i="1"/>
  <c r="O2383" i="1"/>
  <c r="O2384" i="1"/>
  <c r="O2385" i="1"/>
  <c r="O2386" i="1"/>
  <c r="O2387" i="1"/>
  <c r="O2388" i="1"/>
  <c r="O2389" i="1"/>
  <c r="O2390" i="1"/>
  <c r="O2391" i="1"/>
  <c r="O2392" i="1"/>
  <c r="O2396" i="1"/>
  <c r="O2397" i="1"/>
  <c r="O2398" i="1"/>
  <c r="O2399" i="1"/>
  <c r="O2400" i="1"/>
  <c r="O2401" i="1"/>
  <c r="O2402" i="1"/>
  <c r="O2403" i="1"/>
  <c r="O2404" i="1"/>
  <c r="O2405" i="1"/>
  <c r="O2406" i="1"/>
  <c r="O2407" i="1"/>
  <c r="O2408" i="1"/>
  <c r="O2409" i="1"/>
  <c r="O2410" i="1"/>
  <c r="O2411" i="1"/>
  <c r="O2412" i="1"/>
  <c r="O2413" i="1"/>
  <c r="O2414" i="1"/>
  <c r="O2415" i="1"/>
  <c r="O2416" i="1"/>
  <c r="O2417" i="1"/>
  <c r="O2418" i="1"/>
  <c r="O2419" i="1"/>
  <c r="O2420" i="1"/>
  <c r="O2421" i="1"/>
  <c r="O2422" i="1"/>
  <c r="O2423" i="1"/>
  <c r="O2424" i="1"/>
  <c r="O2425" i="1"/>
  <c r="O2441" i="1"/>
  <c r="O2442" i="1"/>
  <c r="O2443" i="1"/>
  <c r="O2444" i="1"/>
  <c r="O2445" i="1"/>
  <c r="O2446" i="1"/>
  <c r="O2447" i="1"/>
  <c r="O2448" i="1"/>
  <c r="O2449" i="1"/>
  <c r="O2450" i="1"/>
  <c r="O2451" i="1"/>
  <c r="O2452" i="1"/>
  <c r="O2453" i="1"/>
  <c r="O2454" i="1"/>
  <c r="O2455" i="1"/>
  <c r="O2456" i="1"/>
  <c r="O2457" i="1"/>
  <c r="O2458" i="1"/>
  <c r="O2475" i="1"/>
  <c r="O2476" i="1"/>
  <c r="O2477" i="1"/>
  <c r="O2478" i="1"/>
  <c r="O2479" i="1"/>
  <c r="O2480" i="1"/>
  <c r="O2481" i="1"/>
  <c r="O2482" i="1"/>
  <c r="O2483" i="1"/>
  <c r="O2484" i="1"/>
  <c r="O2485" i="1"/>
  <c r="O2486" i="1"/>
  <c r="O2487" i="1"/>
  <c r="O2488" i="1"/>
  <c r="O2489" i="1"/>
  <c r="O2490" i="1"/>
  <c r="O2491" i="1"/>
  <c r="O2492" i="1"/>
  <c r="O2493" i="1"/>
  <c r="O2494" i="1"/>
  <c r="O2537" i="1"/>
  <c r="O2538" i="1"/>
  <c r="O2539" i="1"/>
  <c r="O2540" i="1"/>
  <c r="O2541" i="1"/>
  <c r="O2542" i="1"/>
  <c r="O2543" i="1"/>
  <c r="O2544" i="1"/>
  <c r="O2545" i="1"/>
  <c r="O2546" i="1"/>
  <c r="O2547" i="1"/>
  <c r="O2548" i="1"/>
  <c r="O2549" i="1"/>
  <c r="O2550" i="1"/>
  <c r="O2551" i="1"/>
  <c r="O2552" i="1"/>
  <c r="O2553" i="1"/>
  <c r="O2554" i="1"/>
  <c r="O2555" i="1"/>
  <c r="O2556" i="1"/>
  <c r="O2557" i="1"/>
  <c r="O2558" i="1"/>
  <c r="O2559" i="1"/>
  <c r="O2560" i="1"/>
  <c r="O2561" i="1"/>
  <c r="O2562" i="1"/>
  <c r="O2563" i="1"/>
  <c r="O2564" i="1"/>
  <c r="O2565" i="1"/>
  <c r="O2566" i="1"/>
  <c r="O2567" i="1"/>
  <c r="O2568" i="1"/>
  <c r="O2569" i="1"/>
  <c r="O2570" i="1"/>
  <c r="O2571" i="1"/>
  <c r="O2572" i="1"/>
  <c r="O2573" i="1"/>
  <c r="O2574" i="1"/>
  <c r="O2575" i="1"/>
  <c r="O2576" i="1"/>
  <c r="O2577" i="1"/>
  <c r="O2578" i="1"/>
  <c r="O2579" i="1"/>
  <c r="O2580" i="1"/>
  <c r="O2581" i="1"/>
  <c r="O2582" i="1"/>
  <c r="O2583" i="1"/>
  <c r="O2584" i="1"/>
  <c r="O2587" i="1"/>
  <c r="O2588" i="1"/>
  <c r="O2589" i="1"/>
  <c r="O2590" i="1"/>
  <c r="O2591" i="1"/>
  <c r="O2592" i="1"/>
  <c r="O2593" i="1"/>
  <c r="O2618" i="1"/>
  <c r="O2619" i="1"/>
  <c r="O2620" i="1"/>
  <c r="O2621" i="1"/>
  <c r="O2622" i="1"/>
  <c r="O2623" i="1"/>
  <c r="O2624" i="1"/>
  <c r="O2625" i="1"/>
  <c r="O2626" i="1"/>
  <c r="O2627" i="1"/>
  <c r="O2711" i="1"/>
  <c r="O2712" i="1"/>
  <c r="O2713" i="1"/>
  <c r="O2714" i="1"/>
  <c r="O2715" i="1"/>
  <c r="O2716" i="1"/>
  <c r="O2717" i="1"/>
  <c r="O2718" i="1"/>
  <c r="O2719" i="1"/>
  <c r="O2720" i="1"/>
  <c r="O2721" i="1"/>
  <c r="O2722" i="1"/>
  <c r="O2723" i="1"/>
  <c r="O2724" i="1"/>
  <c r="O2725" i="1"/>
  <c r="O2726" i="1"/>
  <c r="O2727" i="1"/>
  <c r="O2728" i="1"/>
  <c r="O2729" i="1"/>
  <c r="O2730" i="1"/>
  <c r="O2731" i="1"/>
  <c r="O2732" i="1"/>
  <c r="O2733" i="1"/>
  <c r="O2734" i="1"/>
  <c r="O2735" i="1"/>
  <c r="O2736" i="1"/>
  <c r="O2737" i="1"/>
  <c r="O2738" i="1"/>
  <c r="O2739" i="1"/>
  <c r="O2740" i="1"/>
  <c r="O2741" i="1"/>
  <c r="O2742" i="1"/>
  <c r="O2743" i="1"/>
  <c r="O2744" i="1"/>
  <c r="O2745" i="1"/>
  <c r="O2746" i="1"/>
  <c r="O2747" i="1"/>
  <c r="O2748" i="1"/>
  <c r="O2772" i="1"/>
  <c r="O2774" i="1"/>
  <c r="O2775" i="1"/>
  <c r="O2776" i="1"/>
  <c r="O2777" i="1"/>
  <c r="O2795" i="1"/>
  <c r="O2796" i="1"/>
  <c r="O2797" i="1"/>
  <c r="O2798" i="1"/>
  <c r="O2799" i="1"/>
  <c r="O2800" i="1"/>
  <c r="O2801" i="1"/>
  <c r="O2802" i="1"/>
  <c r="O2803" i="1"/>
  <c r="O2804" i="1"/>
  <c r="O2805" i="1"/>
  <c r="O2806" i="1"/>
  <c r="O2807" i="1"/>
  <c r="O2808" i="1"/>
  <c r="O2809" i="1"/>
  <c r="O2810" i="1"/>
  <c r="O2811" i="1"/>
  <c r="O2812" i="1"/>
  <c r="O2822" i="1"/>
  <c r="O2823" i="1"/>
  <c r="O2824" i="1"/>
  <c r="O2825" i="1"/>
  <c r="O2826" i="1"/>
  <c r="O2827" i="1"/>
  <c r="O2828" i="1"/>
  <c r="O2829" i="1"/>
  <c r="O2830" i="1"/>
  <c r="O2831" i="1"/>
  <c r="O2832" i="1"/>
  <c r="O2833" i="1"/>
  <c r="O2834" i="1"/>
  <c r="O2835" i="1"/>
  <c r="O2836" i="1"/>
  <c r="O2837" i="1"/>
  <c r="O2838" i="1"/>
  <c r="O2839" i="1"/>
  <c r="O2840" i="1"/>
  <c r="O2841" i="1"/>
  <c r="O2842" i="1"/>
  <c r="O2843" i="1"/>
  <c r="O2927" i="1"/>
  <c r="O2928" i="1"/>
  <c r="O2929" i="1"/>
  <c r="O2930" i="1"/>
  <c r="O2931" i="1"/>
  <c r="O2932" i="1"/>
  <c r="O2933" i="1"/>
  <c r="O2934" i="1"/>
  <c r="O2935" i="1"/>
  <c r="O2936" i="1"/>
  <c r="O2937" i="1"/>
  <c r="O2938" i="1"/>
  <c r="O2939" i="1"/>
  <c r="O2940" i="1"/>
  <c r="O2941" i="1"/>
  <c r="O2942" i="1"/>
  <c r="O2943" i="1"/>
  <c r="O2944" i="1"/>
  <c r="O2945" i="1"/>
  <c r="O2946" i="1"/>
  <c r="O2947" i="1"/>
  <c r="O2949" i="1"/>
  <c r="O2950" i="1"/>
  <c r="O2951" i="1"/>
  <c r="O2952" i="1"/>
  <c r="O2953" i="1"/>
  <c r="O2954" i="1"/>
  <c r="O2955" i="1"/>
  <c r="O2956" i="1"/>
  <c r="O2957" i="1"/>
  <c r="O2958" i="1"/>
  <c r="O2959" i="1"/>
  <c r="O2960" i="1"/>
  <c r="O2978" i="1"/>
  <c r="O2979" i="1"/>
  <c r="O2980" i="1"/>
  <c r="O2981" i="1"/>
  <c r="O2982" i="1"/>
  <c r="O2983" i="1"/>
  <c r="O2984" i="1"/>
  <c r="O2985" i="1"/>
  <c r="O2986" i="1"/>
  <c r="O2987" i="1"/>
  <c r="O2988" i="1"/>
  <c r="O2989" i="1"/>
  <c r="O2990" i="1"/>
  <c r="O2991" i="1"/>
  <c r="O2992" i="1"/>
  <c r="O2993" i="1"/>
  <c r="O2994" i="1"/>
  <c r="O2995" i="1"/>
  <c r="O2996" i="1"/>
  <c r="O2997" i="1"/>
  <c r="O2998" i="1"/>
  <c r="O2999" i="1"/>
  <c r="O3000" i="1"/>
  <c r="O3001" i="1"/>
  <c r="O3002" i="1"/>
  <c r="O3003" i="1"/>
  <c r="O3004" i="1"/>
  <c r="O3005" i="1"/>
  <c r="O3006" i="1"/>
  <c r="O3007" i="1"/>
  <c r="O3008" i="1"/>
  <c r="O3009" i="1"/>
  <c r="O3010" i="1"/>
  <c r="O3011" i="1"/>
  <c r="O3012" i="1"/>
  <c r="O3013" i="1"/>
  <c r="O3014" i="1"/>
  <c r="O3015" i="1"/>
  <c r="O3016" i="1"/>
  <c r="O3017" i="1"/>
  <c r="O3018" i="1"/>
  <c r="O3019" i="1"/>
  <c r="O3020" i="1"/>
  <c r="O3021" i="1"/>
  <c r="O3022" i="1"/>
  <c r="O3023" i="1"/>
  <c r="O3024" i="1"/>
  <c r="O3025" i="1"/>
  <c r="O3026" i="1"/>
  <c r="O3027" i="1"/>
  <c r="O3028" i="1"/>
  <c r="O3029" i="1"/>
  <c r="O3030" i="1"/>
  <c r="O3031" i="1"/>
  <c r="O3032" i="1"/>
  <c r="O3033" i="1"/>
  <c r="O3034" i="1"/>
  <c r="O3035" i="1"/>
  <c r="O3036" i="1"/>
  <c r="O3037" i="1"/>
  <c r="O3038" i="1"/>
  <c r="O3039" i="1"/>
  <c r="O3040" i="1"/>
  <c r="O3041" i="1"/>
  <c r="O3062" i="1"/>
  <c r="O3063" i="1"/>
  <c r="O3064" i="1"/>
  <c r="O3065" i="1"/>
  <c r="O3066" i="1"/>
  <c r="O3067" i="1"/>
  <c r="O3068" i="1"/>
  <c r="O3069" i="1"/>
  <c r="O3070" i="1"/>
  <c r="O3071" i="1"/>
  <c r="O3072" i="1"/>
  <c r="O3073" i="1"/>
  <c r="O3102" i="1"/>
  <c r="O3103" i="1"/>
  <c r="O3104" i="1"/>
  <c r="O3105" i="1"/>
  <c r="O3106" i="1"/>
  <c r="O3107" i="1"/>
  <c r="O3108" i="1"/>
  <c r="O3109" i="1"/>
  <c r="O3110" i="1"/>
  <c r="O3111" i="1"/>
  <c r="O3112" i="1"/>
  <c r="O3113" i="1"/>
  <c r="O3114" i="1"/>
  <c r="O3220" i="1"/>
  <c r="O3221" i="1"/>
  <c r="O3222" i="1"/>
  <c r="O3223" i="1"/>
  <c r="O3224" i="1"/>
  <c r="O3225" i="1"/>
  <c r="O3226" i="1"/>
  <c r="O3227" i="1"/>
  <c r="O3228" i="1"/>
  <c r="O3229" i="1"/>
  <c r="O3230" i="1"/>
  <c r="O3231" i="1"/>
  <c r="O3232" i="1"/>
  <c r="O3259" i="1"/>
  <c r="O3260" i="1"/>
  <c r="O3261" i="1"/>
  <c r="O3262" i="1"/>
  <c r="O3263" i="1"/>
  <c r="O3264" i="1"/>
  <c r="O3265" i="1"/>
  <c r="O3266" i="1"/>
  <c r="O3267" i="1"/>
  <c r="O3268" i="1"/>
  <c r="O3269" i="1"/>
  <c r="O3270" i="1"/>
  <c r="O3271" i="1"/>
  <c r="O3272" i="1"/>
  <c r="O3273" i="1"/>
  <c r="O3274" i="1"/>
  <c r="O3275" i="1"/>
  <c r="O3352" i="1"/>
  <c r="O3353" i="1"/>
  <c r="O3354" i="1"/>
  <c r="O3355" i="1"/>
  <c r="O3356" i="1"/>
  <c r="O3357" i="1"/>
  <c r="O3358" i="1"/>
  <c r="O3359" i="1"/>
  <c r="O3360" i="1"/>
  <c r="O3361" i="1"/>
  <c r="O3362" i="1"/>
  <c r="O3363" i="1"/>
  <c r="O3364" i="1"/>
  <c r="O3368" i="1"/>
  <c r="O3369" i="1"/>
  <c r="O3370" i="1"/>
  <c r="O3371" i="1"/>
  <c r="O3372" i="1"/>
  <c r="O3373" i="1"/>
  <c r="O3374" i="1"/>
  <c r="O3375" i="1"/>
  <c r="O3376" i="1"/>
  <c r="O3377" i="1"/>
  <c r="O3378" i="1"/>
  <c r="O3379" i="1"/>
  <c r="O3380" i="1"/>
  <c r="O3381" i="1"/>
  <c r="O3382" i="1"/>
  <c r="O3383" i="1"/>
  <c r="O3384" i="1"/>
  <c r="O3385" i="1"/>
  <c r="O3386" i="1"/>
  <c r="O3387" i="1"/>
  <c r="O3388" i="1"/>
  <c r="O3389" i="1"/>
  <c r="O3390" i="1"/>
  <c r="O3391" i="1"/>
  <c r="O3392" i="1"/>
  <c r="O3406" i="1"/>
  <c r="O3407" i="1"/>
  <c r="O3408" i="1"/>
  <c r="O3409" i="1"/>
  <c r="O3410" i="1"/>
  <c r="O3411" i="1"/>
  <c r="O3412" i="1"/>
  <c r="O3413" i="1"/>
  <c r="O3414" i="1"/>
  <c r="O3415" i="1"/>
  <c r="O3416" i="1"/>
  <c r="O3417" i="1"/>
  <c r="O3418" i="1"/>
  <c r="O3419" i="1"/>
  <c r="O3420" i="1"/>
  <c r="O3421" i="1"/>
  <c r="O3422" i="1"/>
  <c r="O3423" i="1"/>
  <c r="O3424" i="1"/>
  <c r="O3425" i="1"/>
  <c r="O3426" i="1"/>
  <c r="O3427" i="1"/>
  <c r="O3428" i="1"/>
  <c r="O3429" i="1"/>
  <c r="O3491" i="1"/>
  <c r="O3492" i="1"/>
  <c r="O3493" i="1"/>
  <c r="O3494" i="1"/>
  <c r="O3495" i="1"/>
  <c r="O3496" i="1"/>
  <c r="O3497" i="1"/>
  <c r="O3498" i="1"/>
  <c r="O3499" i="1"/>
  <c r="O3500" i="1"/>
  <c r="O3501" i="1"/>
  <c r="O3502" i="1"/>
  <c r="O3503" i="1"/>
  <c r="O3504" i="1"/>
  <c r="O3505" i="1"/>
  <c r="O3506" i="1"/>
  <c r="O3507" i="1"/>
  <c r="O3508" i="1"/>
  <c r="O3509" i="1"/>
  <c r="O3510" i="1"/>
  <c r="O3511" i="1"/>
  <c r="O3512" i="1"/>
  <c r="O3513" i="1"/>
  <c r="O3523" i="1"/>
  <c r="O3524" i="1"/>
  <c r="O3525" i="1"/>
  <c r="O3526" i="1"/>
  <c r="O3527" i="1"/>
  <c r="O3528" i="1"/>
  <c r="O3529" i="1"/>
  <c r="O3530" i="1"/>
  <c r="O3531" i="1"/>
  <c r="O3532" i="1"/>
  <c r="O3533" i="1"/>
  <c r="O3534" i="1"/>
  <c r="O3535" i="1"/>
  <c r="O3536" i="1"/>
  <c r="O3537" i="1"/>
  <c r="O3538" i="1"/>
  <c r="O3539" i="1"/>
  <c r="O3540" i="1"/>
  <c r="O3541" i="1"/>
  <c r="O3542" i="1"/>
  <c r="O3543" i="1"/>
  <c r="O3544" i="1"/>
  <c r="O3545" i="1"/>
  <c r="O3546" i="1"/>
  <c r="O3547" i="1"/>
  <c r="O3548" i="1"/>
  <c r="O3549" i="1"/>
  <c r="O3550" i="1"/>
  <c r="O3551" i="1"/>
  <c r="O3552" i="1"/>
  <c r="O3553" i="1"/>
  <c r="O3588" i="1"/>
  <c r="O3589" i="1"/>
  <c r="O3590" i="1"/>
  <c r="O3591" i="1"/>
  <c r="O3592" i="1"/>
  <c r="O3593" i="1"/>
  <c r="O3594" i="1"/>
  <c r="O3595" i="1"/>
  <c r="O3596" i="1"/>
  <c r="O3597" i="1"/>
  <c r="O3612" i="1"/>
  <c r="O3613" i="1"/>
  <c r="O3614" i="1"/>
  <c r="O3615" i="1"/>
  <c r="O3616" i="1"/>
  <c r="O3617" i="1"/>
  <c r="O3618" i="1"/>
  <c r="O3619" i="1"/>
  <c r="O3620" i="1"/>
  <c r="O3621" i="1"/>
  <c r="O3622" i="1"/>
  <c r="O3674" i="1"/>
  <c r="O3675" i="1"/>
  <c r="O3676" i="1"/>
  <c r="O3677" i="1"/>
  <c r="O3678" i="1"/>
  <c r="O3679" i="1"/>
  <c r="O3714" i="1"/>
  <c r="O3715" i="1"/>
  <c r="O3716" i="1"/>
  <c r="O3717" i="1"/>
  <c r="O3718" i="1"/>
  <c r="O3719" i="1"/>
  <c r="O3720" i="1"/>
  <c r="O3721" i="1"/>
  <c r="O3722" i="1"/>
  <c r="O3723" i="1"/>
  <c r="O3724" i="1"/>
  <c r="O3743" i="1"/>
  <c r="O3744" i="1"/>
  <c r="O3745" i="1"/>
  <c r="O3746" i="1"/>
  <c r="O3747" i="1"/>
  <c r="O3748" i="1"/>
  <c r="O3785" i="1"/>
  <c r="O3786" i="1"/>
  <c r="O3787" i="1"/>
  <c r="O3788" i="1"/>
  <c r="O3789" i="1"/>
  <c r="O3790" i="1"/>
  <c r="O3791" i="1"/>
  <c r="O3792" i="1"/>
  <c r="O3793" i="1"/>
  <c r="O3794" i="1"/>
  <c r="O3795" i="1"/>
  <c r="O3796" i="1"/>
  <c r="O3797" i="1"/>
  <c r="O3798" i="1"/>
  <c r="O3799" i="1"/>
  <c r="O3800" i="1"/>
  <c r="O3801" i="1"/>
  <c r="O3802" i="1"/>
  <c r="O3803" i="1"/>
  <c r="O3804" i="1"/>
  <c r="O3805" i="1"/>
  <c r="O3806" i="1"/>
  <c r="O3807" i="1"/>
  <c r="O3808" i="1"/>
  <c r="O3809" i="1"/>
  <c r="O3810" i="1"/>
  <c r="O3811" i="1"/>
  <c r="O3812" i="1"/>
  <c r="O3813" i="1"/>
  <c r="O3814" i="1"/>
  <c r="O3815" i="1"/>
  <c r="O3816" i="1"/>
  <c r="O3817" i="1"/>
  <c r="O3818" i="1"/>
  <c r="O3819" i="1"/>
  <c r="O3820" i="1"/>
  <c r="O3821" i="1"/>
  <c r="O3822" i="1"/>
  <c r="O3823" i="1"/>
  <c r="O3824" i="1"/>
  <c r="O3825" i="1"/>
  <c r="O3826" i="1"/>
  <c r="O3827" i="1"/>
  <c r="O3828" i="1"/>
  <c r="O3829" i="1"/>
  <c r="O3830" i="1"/>
  <c r="O3831" i="1"/>
  <c r="O3832" i="1"/>
  <c r="O3833" i="1"/>
  <c r="O3834" i="1"/>
  <c r="O3835" i="1"/>
  <c r="O3836" i="1"/>
  <c r="O3837" i="1"/>
  <c r="O3838" i="1"/>
  <c r="O3839" i="1"/>
  <c r="O3840" i="1"/>
  <c r="O3841" i="1"/>
  <c r="O3842" i="1"/>
  <c r="O3848" i="1"/>
  <c r="O3849" i="1"/>
  <c r="O3850" i="1"/>
  <c r="O3851" i="1"/>
  <c r="O3852" i="1"/>
  <c r="O3853" i="1"/>
  <c r="O3854" i="1"/>
  <c r="O3855" i="1"/>
  <c r="O3856" i="1"/>
  <c r="O3857" i="1"/>
  <c r="O3858" i="1"/>
  <c r="O3859" i="1"/>
  <c r="O3860" i="1"/>
  <c r="O3871" i="1"/>
  <c r="O3872" i="1"/>
  <c r="O3873" i="1"/>
  <c r="O3874" i="1"/>
  <c r="O3875" i="1"/>
  <c r="O3876" i="1"/>
  <c r="O3877" i="1"/>
  <c r="O3878" i="1"/>
  <c r="O3879" i="1"/>
  <c r="O3880" i="1"/>
  <c r="O3881" i="1"/>
  <c r="O3882" i="1"/>
  <c r="O3883" i="1"/>
  <c r="O3884" i="1"/>
  <c r="O3885" i="1"/>
  <c r="O3886" i="1"/>
  <c r="O3887" i="1"/>
  <c r="O3888" i="1"/>
  <c r="O3889" i="1"/>
  <c r="O3890" i="1"/>
  <c r="O3891" i="1"/>
  <c r="O3892" i="1"/>
  <c r="O3893" i="1"/>
  <c r="O3894" i="1"/>
  <c r="O3906" i="1"/>
  <c r="O3907" i="1"/>
  <c r="O3908" i="1"/>
  <c r="O3909" i="1"/>
  <c r="O3910" i="1"/>
  <c r="O3911" i="1"/>
  <c r="O3912" i="1"/>
  <c r="O3913" i="1"/>
  <c r="O3914" i="1"/>
  <c r="O3915" i="1"/>
  <c r="O3916" i="1"/>
  <c r="O3917" i="1"/>
  <c r="O3918" i="1"/>
  <c r="O3919" i="1"/>
  <c r="O3920" i="1"/>
  <c r="O3921" i="1"/>
  <c r="O3922" i="1"/>
  <c r="O3923" i="1"/>
  <c r="O3924" i="1"/>
  <c r="O3925" i="1"/>
  <c r="O3926" i="1"/>
  <c r="O3927" i="1"/>
  <c r="O3928" i="1"/>
  <c r="O3929" i="1"/>
  <c r="O3930" i="1"/>
  <c r="O3931" i="1"/>
  <c r="O3932" i="1"/>
  <c r="O3933" i="1"/>
  <c r="O3934" i="1"/>
  <c r="O3935" i="1"/>
  <c r="O3936" i="1"/>
  <c r="O3937" i="1"/>
  <c r="O3938" i="1"/>
  <c r="O3939" i="1"/>
  <c r="O3940" i="1"/>
  <c r="O3941" i="1"/>
  <c r="O3942" i="1"/>
  <c r="O3943" i="1"/>
  <c r="O3944" i="1"/>
  <c r="O3945" i="1"/>
  <c r="O3946" i="1"/>
  <c r="O3947" i="1"/>
  <c r="O3948" i="1"/>
  <c r="O3949" i="1"/>
  <c r="O3950" i="1"/>
  <c r="O3951" i="1"/>
  <c r="O3952" i="1"/>
  <c r="O3953" i="1"/>
  <c r="O3954" i="1"/>
  <c r="O3955" i="1"/>
  <c r="O3956" i="1"/>
  <c r="O3957" i="1"/>
  <c r="O3958" i="1"/>
  <c r="O3969" i="1"/>
  <c r="O3970" i="1"/>
  <c r="O3971" i="1"/>
  <c r="O3972" i="1"/>
  <c r="O3973" i="1"/>
  <c r="O3974" i="1"/>
  <c r="O3975" i="1"/>
  <c r="O3976" i="1"/>
  <c r="O3977" i="1"/>
  <c r="O3989" i="1"/>
  <c r="O3990" i="1"/>
  <c r="O3991" i="1"/>
  <c r="O3992" i="1"/>
  <c r="O3993" i="1"/>
  <c r="O3994" i="1"/>
  <c r="O3995" i="1"/>
  <c r="O3996" i="1"/>
  <c r="O3997" i="1"/>
  <c r="O3998" i="1"/>
  <c r="O3999" i="1"/>
  <c r="O4000" i="1"/>
  <c r="O4001" i="1"/>
  <c r="O4002" i="1"/>
  <c r="O4003" i="1"/>
  <c r="O4004" i="1"/>
  <c r="O4005" i="1"/>
  <c r="O4013" i="1"/>
  <c r="O4014" i="1"/>
  <c r="O4015" i="1"/>
  <c r="O4016" i="1"/>
  <c r="O4017" i="1"/>
  <c r="O4018" i="1"/>
  <c r="O4019" i="1"/>
  <c r="O4020" i="1"/>
  <c r="O4021" i="1"/>
  <c r="O4088" i="1"/>
  <c r="O4089" i="1"/>
  <c r="O4090" i="1"/>
  <c r="O4091" i="1"/>
  <c r="O4127" i="1"/>
  <c r="O4128" i="1"/>
  <c r="O4129" i="1"/>
  <c r="O4130" i="1"/>
  <c r="O4131" i="1"/>
  <c r="O4132" i="1"/>
  <c r="O4133" i="1"/>
  <c r="O4134" i="1"/>
  <c r="O4135" i="1"/>
  <c r="O4136" i="1"/>
  <c r="O4137" i="1"/>
  <c r="O4138" i="1"/>
  <c r="O4139" i="1"/>
  <c r="O4140" i="1"/>
  <c r="O4141" i="1"/>
  <c r="O4142" i="1"/>
  <c r="O4143" i="1"/>
  <c r="O4164" i="1"/>
  <c r="O4165" i="1"/>
  <c r="O4166" i="1"/>
  <c r="O4167" i="1"/>
  <c r="O4168" i="1"/>
  <c r="O4169" i="1"/>
  <c r="O4170" i="1"/>
  <c r="O4171" i="1"/>
  <c r="O4172" i="1"/>
  <c r="O4173" i="1"/>
  <c r="O4174" i="1"/>
  <c r="O4175" i="1"/>
  <c r="O4176" i="1"/>
  <c r="O4177" i="1"/>
  <c r="O4178" i="1"/>
  <c r="O4179" i="1"/>
  <c r="O4180" i="1"/>
  <c r="O4181" i="1"/>
  <c r="O4182" i="1"/>
  <c r="O4183" i="1"/>
  <c r="O4184" i="1"/>
  <c r="O4185" i="1"/>
  <c r="O4186" i="1"/>
  <c r="O4187" i="1"/>
  <c r="O4188" i="1"/>
  <c r="O4189" i="1"/>
  <c r="O4190" i="1"/>
  <c r="O4191" i="1"/>
  <c r="O4192" i="1"/>
  <c r="O4193" i="1"/>
  <c r="O4194" i="1"/>
  <c r="O4195" i="1"/>
  <c r="O4196" i="1"/>
  <c r="O4197" i="1"/>
  <c r="O4198" i="1"/>
  <c r="O4199" i="1"/>
  <c r="O4200" i="1"/>
  <c r="O4201" i="1"/>
  <c r="O4202" i="1"/>
  <c r="O4203" i="1"/>
  <c r="O4204" i="1"/>
  <c r="O4205" i="1"/>
  <c r="O4206" i="1"/>
  <c r="O4207" i="1"/>
  <c r="O4208" i="1"/>
  <c r="O4209" i="1"/>
  <c r="O4210" i="1"/>
  <c r="O4211" i="1"/>
  <c r="O4212" i="1"/>
  <c r="O4213" i="1"/>
  <c r="O4231" i="1"/>
  <c r="O4232" i="1"/>
  <c r="O4233" i="1"/>
  <c r="O4234" i="1"/>
  <c r="O4235" i="1"/>
  <c r="O4236" i="1"/>
  <c r="O4277" i="1"/>
  <c r="O4278" i="1"/>
  <c r="O4279" i="1"/>
  <c r="O4282" i="1"/>
  <c r="O4283" i="1"/>
  <c r="O4284" i="1"/>
  <c r="O4285" i="1"/>
  <c r="O4286" i="1"/>
  <c r="O4287" i="1"/>
  <c r="O4288" i="1"/>
  <c r="O4289" i="1"/>
  <c r="O4325" i="1"/>
  <c r="O4326" i="1"/>
  <c r="O4327" i="1"/>
  <c r="O4328" i="1"/>
  <c r="O4329" i="1"/>
  <c r="O4330" i="1"/>
  <c r="O4331" i="1"/>
  <c r="O4332" i="1"/>
  <c r="O4333" i="1"/>
  <c r="O4334" i="1"/>
  <c r="O4335" i="1"/>
  <c r="O4336" i="1"/>
  <c r="O4371" i="1"/>
  <c r="O4372" i="1"/>
  <c r="O4373" i="1"/>
  <c r="O4374" i="1"/>
  <c r="O4375" i="1"/>
  <c r="O4376" i="1"/>
  <c r="O4377" i="1"/>
  <c r="O4378" i="1"/>
  <c r="O4379" i="1"/>
  <c r="O4380" i="1"/>
  <c r="O4381" i="1"/>
  <c r="O4382" i="1"/>
  <c r="O4383" i="1"/>
  <c r="O4384" i="1"/>
  <c r="O4385" i="1"/>
  <c r="O4458" i="1"/>
  <c r="O4459" i="1"/>
  <c r="O4460" i="1"/>
  <c r="O4461" i="1"/>
  <c r="O4462" i="1"/>
  <c r="O4463" i="1"/>
  <c r="O4510" i="1"/>
  <c r="O4511" i="1"/>
  <c r="O4512" i="1"/>
  <c r="O4513" i="1"/>
  <c r="O4514" i="1"/>
  <c r="O4515" i="1"/>
  <c r="O4516" i="1"/>
  <c r="O4517" i="1"/>
  <c r="O4518" i="1"/>
  <c r="O4534" i="1"/>
  <c r="O4535" i="1"/>
  <c r="O4553" i="1"/>
  <c r="O4554" i="1"/>
  <c r="O4555" i="1"/>
  <c r="O4556" i="1"/>
  <c r="O4557" i="1"/>
  <c r="O4558" i="1"/>
  <c r="O4559" i="1"/>
  <c r="O4560" i="1"/>
  <c r="O4561" i="1"/>
  <c r="O4567" i="1"/>
  <c r="O4568" i="1"/>
  <c r="O4569" i="1"/>
  <c r="O4570" i="1"/>
  <c r="O4571" i="1"/>
  <c r="O4572" i="1"/>
  <c r="O4573" i="1"/>
  <c r="O4574" i="1"/>
  <c r="O4575" i="1"/>
  <c r="O4576" i="1"/>
  <c r="O4577" i="1"/>
  <c r="O4578" i="1"/>
  <c r="O4579" i="1"/>
  <c r="O4580" i="1"/>
  <c r="O4581" i="1"/>
  <c r="O4582" i="1"/>
  <c r="O4646" i="1"/>
  <c r="O4647" i="1"/>
  <c r="O4648" i="1"/>
  <c r="O4649" i="1"/>
  <c r="O4650" i="1"/>
  <c r="O4651" i="1"/>
  <c r="O4652" i="1"/>
  <c r="O4653" i="1"/>
  <c r="O4654" i="1"/>
  <c r="O4655" i="1"/>
  <c r="O4656" i="1"/>
  <c r="O4657" i="1"/>
  <c r="O4658" i="1"/>
  <c r="O4659" i="1"/>
  <c r="O4660" i="1"/>
  <c r="O4661" i="1"/>
  <c r="O4662" i="1"/>
  <c r="O4689" i="1"/>
  <c r="O4690" i="1"/>
  <c r="O4691" i="1"/>
  <c r="O4692" i="1"/>
  <c r="O4693" i="1"/>
  <c r="O4694" i="1"/>
  <c r="O4695" i="1"/>
  <c r="O4696" i="1"/>
  <c r="O4697" i="1"/>
  <c r="O4698" i="1"/>
  <c r="O4699" i="1"/>
  <c r="O4700" i="1"/>
  <c r="O4701" i="1"/>
  <c r="O4702" i="1"/>
  <c r="O4703" i="1"/>
  <c r="O4704" i="1"/>
  <c r="O4705" i="1"/>
  <c r="O4706" i="1"/>
  <c r="O4707" i="1"/>
  <c r="O4708" i="1"/>
  <c r="O4709" i="1"/>
  <c r="O4710" i="1"/>
  <c r="O4711" i="1"/>
  <c r="O4712" i="1"/>
  <c r="O4713" i="1"/>
  <c r="O4714" i="1"/>
  <c r="O4715" i="1"/>
  <c r="O4716" i="1"/>
  <c r="O4717" i="1"/>
  <c r="O4718" i="1"/>
  <c r="V10" i="1"/>
  <c r="V26" i="1"/>
  <c r="V74" i="1"/>
  <c r="V90" i="1"/>
  <c r="V138" i="1"/>
  <c r="V154" i="1"/>
  <c r="V202" i="1"/>
  <c r="V218" i="1"/>
  <c r="V266" i="1"/>
  <c r="V282" i="1"/>
  <c r="V346" i="1"/>
  <c r="V362" i="1"/>
  <c r="V426" i="1"/>
  <c r="V458" i="1"/>
  <c r="V522" i="1"/>
  <c r="V538" i="1"/>
  <c r="V602" i="1"/>
  <c r="V618" i="1"/>
  <c r="V682" i="1"/>
  <c r="V698" i="1"/>
  <c r="V762" i="1"/>
  <c r="V778" i="1"/>
  <c r="V842" i="1"/>
  <c r="V890" i="1"/>
  <c r="V954" i="1"/>
  <c r="V970" i="1"/>
  <c r="V1050" i="1"/>
  <c r="V1162" i="1"/>
  <c r="V1178" i="1"/>
  <c r="V1338" i="1"/>
  <c r="V1418" i="1"/>
  <c r="V1466" i="1"/>
  <c r="V1674" i="1"/>
  <c r="V1690" i="1"/>
  <c r="V1930" i="1"/>
  <c r="V2010" i="1"/>
  <c r="C27" i="5" l="1"/>
  <c r="K2" i="1"/>
  <c r="AR4718" i="1"/>
  <c r="AR4717" i="1"/>
  <c r="AR4716" i="1"/>
  <c r="AR4715" i="1"/>
  <c r="AR4714" i="1"/>
  <c r="AR4713" i="1"/>
  <c r="AR4712" i="1"/>
  <c r="AR4711" i="1"/>
  <c r="AR4710" i="1"/>
  <c r="AR4709" i="1"/>
  <c r="AR4708" i="1"/>
  <c r="AR4707" i="1"/>
  <c r="AR4706" i="1"/>
  <c r="AR4705" i="1"/>
  <c r="AR4704" i="1"/>
  <c r="AR4703" i="1"/>
  <c r="AR4702" i="1"/>
  <c r="AR4701" i="1"/>
  <c r="AR4700" i="1"/>
  <c r="AR4699" i="1"/>
  <c r="AR4698" i="1"/>
  <c r="AR4697" i="1"/>
  <c r="AR4696" i="1"/>
  <c r="AR4695" i="1"/>
  <c r="AR4694" i="1"/>
  <c r="AR4693" i="1"/>
  <c r="AR4692" i="1"/>
  <c r="AR4691" i="1"/>
  <c r="AR4690" i="1"/>
  <c r="AR4689" i="1"/>
  <c r="AR4688" i="1"/>
  <c r="AR4687" i="1"/>
  <c r="AR4686" i="1"/>
  <c r="AR4685" i="1"/>
  <c r="AR4684" i="1"/>
  <c r="AR4683" i="1"/>
  <c r="AR4682" i="1"/>
  <c r="AR4681" i="1"/>
  <c r="AR4680" i="1"/>
  <c r="AR4679" i="1"/>
  <c r="AR4678" i="1"/>
  <c r="AR4677" i="1"/>
  <c r="AR4676" i="1"/>
  <c r="AR4675" i="1"/>
  <c r="AR4674" i="1"/>
  <c r="AR4673" i="1"/>
  <c r="AR4672" i="1"/>
  <c r="AR4671" i="1"/>
  <c r="AR4670" i="1"/>
  <c r="AR4669" i="1"/>
  <c r="AR4668" i="1"/>
  <c r="AR4667" i="1"/>
  <c r="AR4666" i="1"/>
  <c r="AR4665" i="1"/>
  <c r="AR4664" i="1"/>
  <c r="AR4663" i="1"/>
  <c r="AR4662" i="1"/>
  <c r="AR4661" i="1"/>
  <c r="AR4660" i="1"/>
  <c r="AR4659" i="1"/>
  <c r="AR4658" i="1"/>
  <c r="AR4657" i="1"/>
  <c r="AR4656" i="1"/>
  <c r="AR4655" i="1"/>
  <c r="AR4654" i="1"/>
  <c r="AR4653" i="1"/>
  <c r="AR4652" i="1"/>
  <c r="AR4651" i="1"/>
  <c r="AR4650" i="1"/>
  <c r="AR4649" i="1"/>
  <c r="AR4648" i="1"/>
  <c r="AR4647" i="1"/>
  <c r="AR4646" i="1"/>
  <c r="AR4645" i="1"/>
  <c r="AR4644" i="1"/>
  <c r="AR4643" i="1"/>
  <c r="AR4642" i="1"/>
  <c r="AR4641" i="1"/>
  <c r="AR4640" i="1"/>
  <c r="AR4639" i="1"/>
  <c r="AR4638" i="1"/>
  <c r="AR4637" i="1"/>
  <c r="AR4636" i="1"/>
  <c r="AR4635" i="1"/>
  <c r="AR4634" i="1"/>
  <c r="AR4633" i="1"/>
  <c r="AR4632" i="1"/>
  <c r="AR4631" i="1"/>
  <c r="AR4630" i="1"/>
  <c r="AR4629" i="1"/>
  <c r="AR4628" i="1"/>
  <c r="AR4627" i="1"/>
  <c r="AR4626" i="1"/>
  <c r="AR4625" i="1"/>
  <c r="AR4624" i="1"/>
  <c r="AR4623" i="1"/>
  <c r="AR4622" i="1"/>
  <c r="AR4621" i="1"/>
  <c r="AR4620" i="1"/>
  <c r="AR4619" i="1"/>
  <c r="AR4618" i="1"/>
  <c r="AR4617" i="1"/>
  <c r="AR4616" i="1"/>
  <c r="AR4615" i="1"/>
  <c r="AR4614" i="1"/>
  <c r="AR4613" i="1"/>
  <c r="AR4612" i="1"/>
  <c r="AR4611" i="1"/>
  <c r="AR4610" i="1"/>
  <c r="AR4609" i="1"/>
  <c r="AR4608" i="1"/>
  <c r="AR4607" i="1"/>
  <c r="AR4606" i="1"/>
  <c r="AR4605" i="1"/>
  <c r="AR4604" i="1"/>
  <c r="AR4603" i="1"/>
  <c r="AR4602" i="1"/>
  <c r="AR4601" i="1"/>
  <c r="AR4600" i="1"/>
  <c r="AR4599" i="1"/>
  <c r="AR4598" i="1"/>
  <c r="AR4597" i="1"/>
  <c r="AR4596" i="1"/>
  <c r="AR4595" i="1"/>
  <c r="AR4594" i="1"/>
  <c r="AR4593" i="1"/>
  <c r="AR4592" i="1"/>
  <c r="AR4591" i="1"/>
  <c r="AR4590" i="1"/>
  <c r="AR4589" i="1"/>
  <c r="AR4588" i="1"/>
  <c r="AR4587" i="1"/>
  <c r="AR4586" i="1"/>
  <c r="AR4585" i="1"/>
  <c r="AR4584" i="1"/>
  <c r="AR4583" i="1"/>
  <c r="AR4582" i="1"/>
  <c r="AR4581" i="1"/>
  <c r="AR4580" i="1"/>
  <c r="AR4579" i="1"/>
  <c r="AR4578" i="1"/>
  <c r="AR4577" i="1"/>
  <c r="AR4576" i="1"/>
  <c r="AR4575" i="1"/>
  <c r="AR4574" i="1"/>
  <c r="AR4573" i="1"/>
  <c r="AR4572" i="1"/>
  <c r="AR4571" i="1"/>
  <c r="AR4570" i="1"/>
  <c r="AR4569" i="1"/>
  <c r="AR4568" i="1"/>
  <c r="AR4567" i="1"/>
  <c r="AR4566" i="1"/>
  <c r="AR4565" i="1"/>
  <c r="AR4564" i="1"/>
  <c r="AR4563" i="1"/>
  <c r="AR4562" i="1"/>
  <c r="AR4561" i="1"/>
  <c r="AR4560" i="1"/>
  <c r="AR4559" i="1"/>
  <c r="AR4558" i="1"/>
  <c r="AR4557" i="1"/>
  <c r="AR4556" i="1"/>
  <c r="AR4555" i="1"/>
  <c r="AR4554" i="1"/>
  <c r="AR4553" i="1"/>
  <c r="AR4552" i="1"/>
  <c r="AR4551" i="1"/>
  <c r="AR4550" i="1"/>
  <c r="AR4549" i="1"/>
  <c r="AR4548" i="1"/>
  <c r="AR4547" i="1"/>
  <c r="AR4546" i="1"/>
  <c r="AR4545" i="1"/>
  <c r="AR4544" i="1"/>
  <c r="AR4543" i="1"/>
  <c r="AR4542" i="1"/>
  <c r="AR4541" i="1"/>
  <c r="AR4540" i="1"/>
  <c r="AR4539" i="1"/>
  <c r="AR4538" i="1"/>
  <c r="AR4537" i="1"/>
  <c r="AR4536" i="1"/>
  <c r="AR4535" i="1"/>
  <c r="AR4534" i="1"/>
  <c r="AR4533" i="1"/>
  <c r="AR4532" i="1"/>
  <c r="AR4531" i="1"/>
  <c r="AR4530" i="1"/>
  <c r="AR4529" i="1"/>
  <c r="AR4528" i="1"/>
  <c r="AR4527" i="1"/>
  <c r="AR4526" i="1"/>
  <c r="AR4525" i="1"/>
  <c r="AR4524" i="1"/>
  <c r="AR4523" i="1"/>
  <c r="AR4522" i="1"/>
  <c r="AR4521" i="1"/>
  <c r="AR4520" i="1"/>
  <c r="AR4519" i="1"/>
  <c r="AR4518" i="1"/>
  <c r="AR4517" i="1"/>
  <c r="AR4516" i="1"/>
  <c r="AR4515" i="1"/>
  <c r="AR4514" i="1"/>
  <c r="AR4513" i="1"/>
  <c r="AR4512" i="1"/>
  <c r="AR4511" i="1"/>
  <c r="AR4510" i="1"/>
  <c r="AR4509" i="1"/>
  <c r="AR4508" i="1"/>
  <c r="AR4507" i="1"/>
  <c r="AR4506" i="1"/>
  <c r="AR4505" i="1"/>
  <c r="AR4504" i="1"/>
  <c r="AR4503" i="1"/>
  <c r="AR4502" i="1"/>
  <c r="AR4501" i="1"/>
  <c r="AR4500" i="1"/>
  <c r="AR4499" i="1"/>
  <c r="AR4498" i="1"/>
  <c r="AR4497" i="1"/>
  <c r="AR4496" i="1"/>
  <c r="AR4495" i="1"/>
  <c r="AR4494" i="1"/>
  <c r="AR4493" i="1"/>
  <c r="AR4492" i="1"/>
  <c r="AR4491" i="1"/>
  <c r="AR4490" i="1"/>
  <c r="AR4489" i="1"/>
  <c r="AR4488" i="1"/>
  <c r="AR4487" i="1"/>
  <c r="AR4486" i="1"/>
  <c r="AR4485" i="1"/>
  <c r="AR4484" i="1"/>
  <c r="AR4483" i="1"/>
  <c r="AR4482" i="1"/>
  <c r="AR4481" i="1"/>
  <c r="AR4480" i="1"/>
  <c r="AR4479" i="1"/>
  <c r="AR4478" i="1"/>
  <c r="AR4477" i="1"/>
  <c r="AR4476" i="1"/>
  <c r="AR4475" i="1"/>
  <c r="AR4474" i="1"/>
  <c r="AR4473" i="1"/>
  <c r="AR4472" i="1"/>
  <c r="AR4471" i="1"/>
  <c r="AR4470" i="1"/>
  <c r="AR4469" i="1"/>
  <c r="AR4468" i="1"/>
  <c r="AR4467" i="1"/>
  <c r="AR4466" i="1"/>
  <c r="AR4465" i="1"/>
  <c r="AR4464" i="1"/>
  <c r="AR4463" i="1"/>
  <c r="AR4462" i="1"/>
  <c r="AR4461" i="1"/>
  <c r="AR4460" i="1"/>
  <c r="AR4459" i="1"/>
  <c r="AR4458" i="1"/>
  <c r="AR4457" i="1"/>
  <c r="AR4456" i="1"/>
  <c r="AR4455" i="1"/>
  <c r="AR4454" i="1"/>
  <c r="AR4453" i="1"/>
  <c r="AR4452" i="1"/>
  <c r="AR4451" i="1"/>
  <c r="AR4450" i="1"/>
  <c r="AR4449" i="1"/>
  <c r="AR4448" i="1"/>
  <c r="AR4447" i="1"/>
  <c r="AR4446" i="1"/>
  <c r="AR4445" i="1"/>
  <c r="AR4444" i="1"/>
  <c r="AR4443" i="1"/>
  <c r="AR4442" i="1"/>
  <c r="AR4441" i="1"/>
  <c r="AR4440" i="1"/>
  <c r="AR4439" i="1"/>
  <c r="AR4438" i="1"/>
  <c r="AR4437" i="1"/>
  <c r="AR4436" i="1"/>
  <c r="AR4435" i="1"/>
  <c r="AR4434" i="1"/>
  <c r="AR4433" i="1"/>
  <c r="AR4432" i="1"/>
  <c r="AR4431" i="1"/>
  <c r="AR4430" i="1"/>
  <c r="AR4429" i="1"/>
  <c r="AR4428" i="1"/>
  <c r="AR4427" i="1"/>
  <c r="AR4426" i="1"/>
  <c r="AR4425" i="1"/>
  <c r="AR4424" i="1"/>
  <c r="AR4423" i="1"/>
  <c r="AR4422" i="1"/>
  <c r="AR4421" i="1"/>
  <c r="AR4420" i="1"/>
  <c r="AR4419" i="1"/>
  <c r="AR4418" i="1"/>
  <c r="AR4417" i="1"/>
  <c r="AR4416" i="1"/>
  <c r="AR4415" i="1"/>
  <c r="AR4414" i="1"/>
  <c r="AR4413" i="1"/>
  <c r="AR4412" i="1"/>
  <c r="AR4411" i="1"/>
  <c r="AR4410" i="1"/>
  <c r="AR4409" i="1"/>
  <c r="AR4408" i="1"/>
  <c r="AR4407" i="1"/>
  <c r="AR4406" i="1"/>
  <c r="AR4405" i="1"/>
  <c r="AR4404" i="1"/>
  <c r="AR4403" i="1"/>
  <c r="AR4402" i="1"/>
  <c r="AR4401" i="1"/>
  <c r="AR4400" i="1"/>
  <c r="AR4399" i="1"/>
  <c r="AR4398" i="1"/>
  <c r="AR4397" i="1"/>
  <c r="AR4396" i="1"/>
  <c r="AR4395" i="1"/>
  <c r="AR4394" i="1"/>
  <c r="AR4393" i="1"/>
  <c r="AR4392" i="1"/>
  <c r="AR4391" i="1"/>
  <c r="AR4390" i="1"/>
  <c r="AR4389" i="1"/>
  <c r="AR4388" i="1"/>
  <c r="AR4387" i="1"/>
  <c r="AR4386" i="1"/>
  <c r="AR4385" i="1"/>
  <c r="AR4384" i="1"/>
  <c r="AR4383" i="1"/>
  <c r="AR4382" i="1"/>
  <c r="AR4381" i="1"/>
  <c r="AR4380" i="1"/>
  <c r="AR4379" i="1"/>
  <c r="AR4378" i="1"/>
  <c r="AR4377" i="1"/>
  <c r="AR4376" i="1"/>
  <c r="AR4375" i="1"/>
  <c r="AR4374" i="1"/>
  <c r="AR4373" i="1"/>
  <c r="AR4372" i="1"/>
  <c r="AR4371" i="1"/>
  <c r="AR4370" i="1"/>
  <c r="AR4369" i="1"/>
  <c r="AR4368" i="1"/>
  <c r="AR4367" i="1"/>
  <c r="AR4366" i="1"/>
  <c r="AR4365" i="1"/>
  <c r="AR4364" i="1"/>
  <c r="AR4363" i="1"/>
  <c r="AR4362" i="1"/>
  <c r="AR4361" i="1"/>
  <c r="AR4360" i="1"/>
  <c r="AR4359" i="1"/>
  <c r="AR4358" i="1"/>
  <c r="AR4357" i="1"/>
  <c r="AR4356" i="1"/>
  <c r="AR4355" i="1"/>
  <c r="AR4354" i="1"/>
  <c r="AR4353" i="1"/>
  <c r="AR4352" i="1"/>
  <c r="AR4351" i="1"/>
  <c r="AR4350" i="1"/>
  <c r="AR4349" i="1"/>
  <c r="AR4348" i="1"/>
  <c r="AR4347" i="1"/>
  <c r="AR4346" i="1"/>
  <c r="AR4345" i="1"/>
  <c r="AR4344" i="1"/>
  <c r="AR4343" i="1"/>
  <c r="AR4342" i="1"/>
  <c r="AR4341" i="1"/>
  <c r="AR4340" i="1"/>
  <c r="AR4339" i="1"/>
  <c r="AR4338" i="1"/>
  <c r="AR4337" i="1"/>
  <c r="AR4336" i="1"/>
  <c r="AR4335" i="1"/>
  <c r="AR4334" i="1"/>
  <c r="AR4333" i="1"/>
  <c r="AR4332" i="1"/>
  <c r="AR4331" i="1"/>
  <c r="AR4330" i="1"/>
  <c r="AR4329" i="1"/>
  <c r="AR4328" i="1"/>
  <c r="AR4327" i="1"/>
  <c r="AR4326" i="1"/>
  <c r="AR4325" i="1"/>
  <c r="AR4324" i="1"/>
  <c r="AR4323" i="1"/>
  <c r="AR4322" i="1"/>
  <c r="AR4321" i="1"/>
  <c r="AR4320" i="1"/>
  <c r="AR4319" i="1"/>
  <c r="AR4318" i="1"/>
  <c r="AR4317" i="1"/>
  <c r="AR4316" i="1"/>
  <c r="AR4315" i="1"/>
  <c r="AR4314" i="1"/>
  <c r="AR4313" i="1"/>
  <c r="AR4312" i="1"/>
  <c r="AR4311" i="1"/>
  <c r="AR4310" i="1"/>
  <c r="AR4309" i="1"/>
  <c r="AR4308" i="1"/>
  <c r="AR4307" i="1"/>
  <c r="AR4306" i="1"/>
  <c r="AR4305" i="1"/>
  <c r="AR4304" i="1"/>
  <c r="AR4303" i="1"/>
  <c r="AR4302" i="1"/>
  <c r="AR4301" i="1"/>
  <c r="AR4300" i="1"/>
  <c r="AR4299" i="1"/>
  <c r="AR4298" i="1"/>
  <c r="AR4297" i="1"/>
  <c r="AR4296" i="1"/>
  <c r="AR4295" i="1"/>
  <c r="AR4294" i="1"/>
  <c r="AR4293" i="1"/>
  <c r="AR4292" i="1"/>
  <c r="AR4291" i="1"/>
  <c r="AR4290" i="1"/>
  <c r="AR4289" i="1"/>
  <c r="AR4288" i="1"/>
  <c r="AR4287" i="1"/>
  <c r="AR4286" i="1"/>
  <c r="AR4285" i="1"/>
  <c r="AR4284" i="1"/>
  <c r="AR4283" i="1"/>
  <c r="AR4282" i="1"/>
  <c r="AR4281" i="1"/>
  <c r="AR4280" i="1"/>
  <c r="AR4279" i="1"/>
  <c r="AR4278" i="1"/>
  <c r="AR4277" i="1"/>
  <c r="AR4276" i="1"/>
  <c r="AR4275" i="1"/>
  <c r="AR4274" i="1"/>
  <c r="AR4273" i="1"/>
  <c r="AR4272" i="1"/>
  <c r="AR4271" i="1"/>
  <c r="AR4270" i="1"/>
  <c r="AR4269" i="1"/>
  <c r="AR4268" i="1"/>
  <c r="AR4267" i="1"/>
  <c r="AR4266" i="1"/>
  <c r="AR4265" i="1"/>
  <c r="AR4264" i="1"/>
  <c r="AR4263" i="1"/>
  <c r="AR4262" i="1"/>
  <c r="AR4261" i="1"/>
  <c r="AR4260" i="1"/>
  <c r="AR4259" i="1"/>
  <c r="AR4258" i="1"/>
  <c r="AR4257" i="1"/>
  <c r="AR4256" i="1"/>
  <c r="AR4255" i="1"/>
  <c r="AR4254" i="1"/>
  <c r="AR4253" i="1"/>
  <c r="AR4252" i="1"/>
  <c r="AR4251" i="1"/>
  <c r="AR4250" i="1"/>
  <c r="AR4249" i="1"/>
  <c r="AR4248" i="1"/>
  <c r="AR4247" i="1"/>
  <c r="AR4246" i="1"/>
  <c r="AR4245" i="1"/>
  <c r="AR4244" i="1"/>
  <c r="AR4243" i="1"/>
  <c r="AR4242" i="1"/>
  <c r="AR4241" i="1"/>
  <c r="AR4240" i="1"/>
  <c r="AR4239" i="1"/>
  <c r="AR4238" i="1"/>
  <c r="AR4237" i="1"/>
  <c r="AR4236" i="1"/>
  <c r="AR4235" i="1"/>
  <c r="AR4234" i="1"/>
  <c r="AR4233" i="1"/>
  <c r="AR4232" i="1"/>
  <c r="AR4231" i="1"/>
  <c r="AR4230" i="1"/>
  <c r="AR4229" i="1"/>
  <c r="AR4228" i="1"/>
  <c r="AR4227" i="1"/>
  <c r="AR4226" i="1"/>
  <c r="AR4225" i="1"/>
  <c r="AR4224" i="1"/>
  <c r="AR4223" i="1"/>
  <c r="AR4222" i="1"/>
  <c r="AR4221" i="1"/>
  <c r="AR4220" i="1"/>
  <c r="AR4219" i="1"/>
  <c r="AR4218" i="1"/>
  <c r="AR4217" i="1"/>
  <c r="AR4216" i="1"/>
  <c r="AR4215" i="1"/>
  <c r="AR4214" i="1"/>
  <c r="AR4213" i="1"/>
  <c r="AR4212" i="1"/>
  <c r="AR4211" i="1"/>
  <c r="AR4210" i="1"/>
  <c r="AR4209" i="1"/>
  <c r="AR4208" i="1"/>
  <c r="AR4207" i="1"/>
  <c r="AR4206" i="1"/>
  <c r="AR4205" i="1"/>
  <c r="AR4204" i="1"/>
  <c r="AR4203" i="1"/>
  <c r="AR4202" i="1"/>
  <c r="AR4201" i="1"/>
  <c r="AR4200" i="1"/>
  <c r="AR4199" i="1"/>
  <c r="AR4198" i="1"/>
  <c r="AR4197" i="1"/>
  <c r="AR4196" i="1"/>
  <c r="AR4195" i="1"/>
  <c r="AR4194" i="1"/>
  <c r="AR4193" i="1"/>
  <c r="AR4192" i="1"/>
  <c r="AR4191" i="1"/>
  <c r="AR4190" i="1"/>
  <c r="AR4189" i="1"/>
  <c r="AR4188" i="1"/>
  <c r="AR4187" i="1"/>
  <c r="AR4186" i="1"/>
  <c r="AR4185" i="1"/>
  <c r="AR4184" i="1"/>
  <c r="AR4183" i="1"/>
  <c r="AR4182" i="1"/>
  <c r="AR4181" i="1"/>
  <c r="AR4180" i="1"/>
  <c r="AR4179" i="1"/>
  <c r="AR4178" i="1"/>
  <c r="AR4177" i="1"/>
  <c r="AR4176" i="1"/>
  <c r="AR4175" i="1"/>
  <c r="AR4174" i="1"/>
  <c r="AR4173" i="1"/>
  <c r="AR4172" i="1"/>
  <c r="AR4171" i="1"/>
  <c r="AR4170" i="1"/>
  <c r="AR4169" i="1"/>
  <c r="AR4168" i="1"/>
  <c r="AR4167" i="1"/>
  <c r="AR4166" i="1"/>
  <c r="AR4165" i="1"/>
  <c r="AR4164" i="1"/>
  <c r="AR4163" i="1"/>
  <c r="AR4162" i="1"/>
  <c r="AR4161" i="1"/>
  <c r="AR4160" i="1"/>
  <c r="AR4159" i="1"/>
  <c r="AR4158" i="1"/>
  <c r="AR4157" i="1"/>
  <c r="AR4156" i="1"/>
  <c r="AR4155" i="1"/>
  <c r="AR4154" i="1"/>
  <c r="AR4153" i="1"/>
  <c r="AR4152" i="1"/>
  <c r="AR4151" i="1"/>
  <c r="AR4150" i="1"/>
  <c r="AR4149" i="1"/>
  <c r="AR4148" i="1"/>
  <c r="AR4147" i="1"/>
  <c r="AR4146" i="1"/>
  <c r="AR4145" i="1"/>
  <c r="AR4144" i="1"/>
  <c r="AR4143" i="1"/>
  <c r="AR4142" i="1"/>
  <c r="AR4141" i="1"/>
  <c r="AR4140" i="1"/>
  <c r="AR4139" i="1"/>
  <c r="AR4138" i="1"/>
  <c r="AR4137" i="1"/>
  <c r="AR4136" i="1"/>
  <c r="AR4135" i="1"/>
  <c r="AR4134" i="1"/>
  <c r="AR4133" i="1"/>
  <c r="AR4132" i="1"/>
  <c r="AR4131" i="1"/>
  <c r="AR4130" i="1"/>
  <c r="AR4129" i="1"/>
  <c r="AR4128" i="1"/>
  <c r="AR4127" i="1"/>
  <c r="AR4126" i="1"/>
  <c r="AR4125" i="1"/>
  <c r="AR4124" i="1"/>
  <c r="AR4123" i="1"/>
  <c r="AR4122" i="1"/>
  <c r="AR4121" i="1"/>
  <c r="AR4120" i="1"/>
  <c r="AR4119" i="1"/>
  <c r="AR4118" i="1"/>
  <c r="AR4117" i="1"/>
  <c r="AR4116" i="1"/>
  <c r="AR4115" i="1"/>
  <c r="AR4114" i="1"/>
  <c r="AR4113" i="1"/>
  <c r="AR4112" i="1"/>
  <c r="AR4111" i="1"/>
  <c r="AR4110" i="1"/>
  <c r="AR4109" i="1"/>
  <c r="AR4108" i="1"/>
  <c r="AR4107" i="1"/>
  <c r="AR4106" i="1"/>
  <c r="AR4105" i="1"/>
  <c r="AR4104" i="1"/>
  <c r="AR4103" i="1"/>
  <c r="AR4102" i="1"/>
  <c r="AR4101" i="1"/>
  <c r="AR4100" i="1"/>
  <c r="AR4099" i="1"/>
  <c r="AR4098" i="1"/>
  <c r="AR4097" i="1"/>
  <c r="AR4096" i="1"/>
  <c r="AR4095" i="1"/>
  <c r="AR4094" i="1"/>
  <c r="AR4093" i="1"/>
  <c r="AR4092" i="1"/>
  <c r="AR4091" i="1"/>
  <c r="AR4090" i="1"/>
  <c r="AR4089" i="1"/>
  <c r="AR4088" i="1"/>
  <c r="AR4087" i="1"/>
  <c r="AR4086" i="1"/>
  <c r="AR4085" i="1"/>
  <c r="AR4084" i="1"/>
  <c r="AR4083" i="1"/>
  <c r="AR4082" i="1"/>
  <c r="AR4081" i="1"/>
  <c r="AR4080" i="1"/>
  <c r="AR4079" i="1"/>
  <c r="AR4078" i="1"/>
  <c r="AR4077" i="1"/>
  <c r="AR4076" i="1"/>
  <c r="AR4075" i="1"/>
  <c r="AR4074" i="1"/>
  <c r="AR4073" i="1"/>
  <c r="AR4072" i="1"/>
  <c r="AR4071" i="1"/>
  <c r="AR4070" i="1"/>
  <c r="AR4069" i="1"/>
  <c r="AR4068" i="1"/>
  <c r="AR4067" i="1"/>
  <c r="AR4066" i="1"/>
  <c r="AR4065" i="1"/>
  <c r="AR4064" i="1"/>
  <c r="AR4063" i="1"/>
  <c r="AR4062" i="1"/>
  <c r="AR4061" i="1"/>
  <c r="AR4060" i="1"/>
  <c r="AR4059" i="1"/>
  <c r="AR4058" i="1"/>
  <c r="AR4057" i="1"/>
  <c r="AR4056" i="1"/>
  <c r="AR4055" i="1"/>
  <c r="AR4054" i="1"/>
  <c r="AR4053" i="1"/>
  <c r="AR4052" i="1"/>
  <c r="AR4051" i="1"/>
  <c r="AR4050" i="1"/>
  <c r="AR4049" i="1"/>
  <c r="AR4048" i="1"/>
  <c r="AR4047" i="1"/>
  <c r="AR4046" i="1"/>
  <c r="AR4045" i="1"/>
  <c r="AR4044" i="1"/>
  <c r="AR4043" i="1"/>
  <c r="AR4042" i="1"/>
  <c r="AR4041" i="1"/>
  <c r="AR4040" i="1"/>
  <c r="AR4039" i="1"/>
  <c r="AR4038" i="1"/>
  <c r="AR4037" i="1"/>
  <c r="AR4036" i="1"/>
  <c r="AR4035" i="1"/>
  <c r="AR4034" i="1"/>
  <c r="AR4033" i="1"/>
  <c r="AR4032" i="1"/>
  <c r="AR4031" i="1"/>
  <c r="AR4030" i="1"/>
  <c r="AR4029" i="1"/>
  <c r="AR4028" i="1"/>
  <c r="AR4027" i="1"/>
  <c r="AR4026" i="1"/>
  <c r="AR4025" i="1"/>
  <c r="AR4024" i="1"/>
  <c r="AR4023" i="1"/>
  <c r="AR4022" i="1"/>
  <c r="AR4021" i="1"/>
  <c r="AR4020" i="1"/>
  <c r="AR4019" i="1"/>
  <c r="AR4018" i="1"/>
  <c r="AR4017" i="1"/>
  <c r="AR4016" i="1"/>
  <c r="AR4015" i="1"/>
  <c r="AR4014" i="1"/>
  <c r="AR4013" i="1"/>
  <c r="AR4012" i="1"/>
  <c r="AR4011" i="1"/>
  <c r="AR4010" i="1"/>
  <c r="AR4009" i="1"/>
  <c r="AR4008" i="1"/>
  <c r="AR4007" i="1"/>
  <c r="AR4006" i="1"/>
  <c r="AR4005" i="1"/>
  <c r="AR4004" i="1"/>
  <c r="AR4003" i="1"/>
  <c r="AR4002" i="1"/>
  <c r="AR4001" i="1"/>
  <c r="AR4000" i="1"/>
  <c r="AR3999" i="1"/>
  <c r="AR3998" i="1"/>
  <c r="AR3997" i="1"/>
  <c r="AR3996" i="1"/>
  <c r="AR3995" i="1"/>
  <c r="AR3994" i="1"/>
  <c r="AR3993" i="1"/>
  <c r="AR3992" i="1"/>
  <c r="AR3991" i="1"/>
  <c r="AR3990" i="1"/>
  <c r="AR3989" i="1"/>
  <c r="AR3988" i="1"/>
  <c r="AR3987" i="1"/>
  <c r="AR3986" i="1"/>
  <c r="AR3985" i="1"/>
  <c r="AR3984" i="1"/>
  <c r="AR3983" i="1"/>
  <c r="AR3982" i="1"/>
  <c r="AR3981" i="1"/>
  <c r="AR3980" i="1"/>
  <c r="AR3979" i="1"/>
  <c r="AR3978" i="1"/>
  <c r="AR3977" i="1"/>
  <c r="AR3976" i="1"/>
  <c r="AR3975" i="1"/>
  <c r="AR3974" i="1"/>
  <c r="AR3973" i="1"/>
  <c r="AR3972" i="1"/>
  <c r="AR3971" i="1"/>
  <c r="AR3970" i="1"/>
  <c r="AR3969" i="1"/>
  <c r="AR3968" i="1"/>
  <c r="AR3967" i="1"/>
  <c r="AR3966" i="1"/>
  <c r="AR3965" i="1"/>
  <c r="AR3964" i="1"/>
  <c r="AR3963" i="1"/>
  <c r="AR3962" i="1"/>
  <c r="AR3961" i="1"/>
  <c r="AR3960" i="1"/>
  <c r="AR3959" i="1"/>
  <c r="AR3958" i="1"/>
  <c r="AR3957" i="1"/>
  <c r="AR3956" i="1"/>
  <c r="AR3955" i="1"/>
  <c r="AR3954" i="1"/>
  <c r="AR3953" i="1"/>
  <c r="AR3952" i="1"/>
  <c r="AR3951" i="1"/>
  <c r="AR3950" i="1"/>
  <c r="AR3949" i="1"/>
  <c r="AR3948" i="1"/>
  <c r="AR3947" i="1"/>
  <c r="AR3946" i="1"/>
  <c r="AR3945" i="1"/>
  <c r="AR3944" i="1"/>
  <c r="AR3943" i="1"/>
  <c r="AR3942" i="1"/>
  <c r="AR3941" i="1"/>
  <c r="AR3940" i="1"/>
  <c r="AR3939" i="1"/>
  <c r="AR3938" i="1"/>
  <c r="AR3937" i="1"/>
  <c r="AR3936" i="1"/>
  <c r="AR3935" i="1"/>
  <c r="AR3934" i="1"/>
  <c r="AR3933" i="1"/>
  <c r="AR3932" i="1"/>
  <c r="AR3931" i="1"/>
  <c r="AR3930" i="1"/>
  <c r="AR3929" i="1"/>
  <c r="AR3928" i="1"/>
  <c r="AR3927" i="1"/>
  <c r="AR3926" i="1"/>
  <c r="AR3925" i="1"/>
  <c r="AR3924" i="1"/>
  <c r="AR3923" i="1"/>
  <c r="AR3922" i="1"/>
  <c r="AR3921" i="1"/>
  <c r="AR3920" i="1"/>
  <c r="AR3919" i="1"/>
  <c r="AR3918" i="1"/>
  <c r="AR3917" i="1"/>
  <c r="AR3916" i="1"/>
  <c r="AR3915" i="1"/>
  <c r="AR3914" i="1"/>
  <c r="AR3913" i="1"/>
  <c r="AR3912" i="1"/>
  <c r="AR3911" i="1"/>
  <c r="AR3910" i="1"/>
  <c r="AR3909" i="1"/>
  <c r="AR3908" i="1"/>
  <c r="AR3907" i="1"/>
  <c r="AR3906" i="1"/>
  <c r="AR3905" i="1"/>
  <c r="AR3904" i="1"/>
  <c r="AR3903" i="1"/>
  <c r="AR3902" i="1"/>
  <c r="AR3901" i="1"/>
  <c r="AR3900" i="1"/>
  <c r="AR3899" i="1"/>
  <c r="AR3898" i="1"/>
  <c r="AR3897" i="1"/>
  <c r="AR3896" i="1"/>
  <c r="AR3895" i="1"/>
  <c r="AR3894" i="1"/>
  <c r="AR3893" i="1"/>
  <c r="AR3892" i="1"/>
  <c r="AR3891" i="1"/>
  <c r="AR3890" i="1"/>
  <c r="AR3889" i="1"/>
  <c r="AR3888" i="1"/>
  <c r="AR3887" i="1"/>
  <c r="AR3886" i="1"/>
  <c r="AR3885" i="1"/>
  <c r="AR3884" i="1"/>
  <c r="AR3883" i="1"/>
  <c r="AR3882" i="1"/>
  <c r="AR3881" i="1"/>
  <c r="AR3880" i="1"/>
  <c r="AR3879" i="1"/>
  <c r="AR3878" i="1"/>
  <c r="AR3877" i="1"/>
  <c r="AR3876" i="1"/>
  <c r="AR3875" i="1"/>
  <c r="AR3874" i="1"/>
  <c r="AR3873" i="1"/>
  <c r="AR3872" i="1"/>
  <c r="AR3871" i="1"/>
  <c r="AR3870" i="1"/>
  <c r="AR3869" i="1"/>
  <c r="AR3868" i="1"/>
  <c r="AR3867" i="1"/>
  <c r="AR3866" i="1"/>
  <c r="AR3865" i="1"/>
  <c r="AR3864" i="1"/>
  <c r="AR3863" i="1"/>
  <c r="AR3862" i="1"/>
  <c r="AR3861" i="1"/>
  <c r="AR3860" i="1"/>
  <c r="AR3859" i="1"/>
  <c r="AR3858" i="1"/>
  <c r="AR3857" i="1"/>
  <c r="AR3856" i="1"/>
  <c r="AR3855" i="1"/>
  <c r="AR3854" i="1"/>
  <c r="AR3853" i="1"/>
  <c r="AR3852" i="1"/>
  <c r="AR3851" i="1"/>
  <c r="AR3850" i="1"/>
  <c r="AR3849" i="1"/>
  <c r="AR3848" i="1"/>
  <c r="AR3847" i="1"/>
  <c r="AR3846" i="1"/>
  <c r="AR3845" i="1"/>
  <c r="AR3844" i="1"/>
  <c r="AR3843" i="1"/>
  <c r="AR3842" i="1"/>
  <c r="AR3841" i="1"/>
  <c r="AR3840" i="1"/>
  <c r="AR3839" i="1"/>
  <c r="AR3838" i="1"/>
  <c r="AR3837" i="1"/>
  <c r="AR3836" i="1"/>
  <c r="AR3835" i="1"/>
  <c r="AR3834" i="1"/>
  <c r="AR3833" i="1"/>
  <c r="AR3832" i="1"/>
  <c r="AR3831" i="1"/>
  <c r="AR3830" i="1"/>
  <c r="AR3829" i="1"/>
  <c r="AR3828" i="1"/>
  <c r="AR3827" i="1"/>
  <c r="AR3826" i="1"/>
  <c r="AR3825" i="1"/>
  <c r="AR3824" i="1"/>
  <c r="AR3823" i="1"/>
  <c r="AR3822" i="1"/>
  <c r="AR3821" i="1"/>
  <c r="AR3820" i="1"/>
  <c r="AR3819" i="1"/>
  <c r="AR3818" i="1"/>
  <c r="AR3817" i="1"/>
  <c r="AR3816" i="1"/>
  <c r="AR3815" i="1"/>
  <c r="AR3814" i="1"/>
  <c r="AR3813" i="1"/>
  <c r="AR3812" i="1"/>
  <c r="AR3811" i="1"/>
  <c r="AR3810" i="1"/>
  <c r="AR3809" i="1"/>
  <c r="AR3808" i="1"/>
  <c r="AR3807" i="1"/>
  <c r="AR3806" i="1"/>
  <c r="AR3805" i="1"/>
  <c r="AR3804" i="1"/>
  <c r="AR3803" i="1"/>
  <c r="AR3802" i="1"/>
  <c r="AR3801" i="1"/>
  <c r="AR3800" i="1"/>
  <c r="AR3799" i="1"/>
  <c r="AR3798" i="1"/>
  <c r="AR3797" i="1"/>
  <c r="AR3796" i="1"/>
  <c r="AR3795" i="1"/>
  <c r="AR3794" i="1"/>
  <c r="AR3793" i="1"/>
  <c r="AR3792" i="1"/>
  <c r="AR3791" i="1"/>
  <c r="AR3790" i="1"/>
  <c r="AR3789" i="1"/>
  <c r="AR3788" i="1"/>
  <c r="AR3787" i="1"/>
  <c r="AR3786" i="1"/>
  <c r="AR3785" i="1"/>
  <c r="AR3784" i="1"/>
  <c r="AR3783" i="1"/>
  <c r="AR3782" i="1"/>
  <c r="AR3781" i="1"/>
  <c r="AR3780" i="1"/>
  <c r="AR3779" i="1"/>
  <c r="AR3778" i="1"/>
  <c r="AR3777" i="1"/>
  <c r="AR3776" i="1"/>
  <c r="AR3775" i="1"/>
  <c r="AR3774" i="1"/>
  <c r="AR3773" i="1"/>
  <c r="AR3772" i="1"/>
  <c r="AR3771" i="1"/>
  <c r="AR3770" i="1"/>
  <c r="AR3769" i="1"/>
  <c r="AR3768" i="1"/>
  <c r="AR3767" i="1"/>
  <c r="AR3766" i="1"/>
  <c r="AR3765" i="1"/>
  <c r="AR3764" i="1"/>
  <c r="AR3763" i="1"/>
  <c r="AR3762" i="1"/>
  <c r="AR3761" i="1"/>
  <c r="AR3760" i="1"/>
  <c r="AR3759" i="1"/>
  <c r="AR3758" i="1"/>
  <c r="AR3757" i="1"/>
  <c r="AR3756" i="1"/>
  <c r="AR3755" i="1"/>
  <c r="AR3754" i="1"/>
  <c r="AR3753" i="1"/>
  <c r="AR3752" i="1"/>
  <c r="AR3751" i="1"/>
  <c r="AR3750" i="1"/>
  <c r="AR3749" i="1"/>
  <c r="AR3748" i="1"/>
  <c r="AR3747" i="1"/>
  <c r="AR3746" i="1"/>
  <c r="AR3745" i="1"/>
  <c r="AR3744" i="1"/>
  <c r="AR3743" i="1"/>
  <c r="AR3742" i="1"/>
  <c r="AR3741" i="1"/>
  <c r="AR3740" i="1"/>
  <c r="AR3739" i="1"/>
  <c r="AR3738" i="1"/>
  <c r="AR3737" i="1"/>
  <c r="AR3736" i="1"/>
  <c r="AR3735" i="1"/>
  <c r="AR3734" i="1"/>
  <c r="AR3733" i="1"/>
  <c r="AR3732" i="1"/>
  <c r="AR3731" i="1"/>
  <c r="AR3730" i="1"/>
  <c r="AR3729" i="1"/>
  <c r="AR3728" i="1"/>
  <c r="AR3727" i="1"/>
  <c r="AR3726" i="1"/>
  <c r="AR3725" i="1"/>
  <c r="AR3724" i="1"/>
  <c r="AR3723" i="1"/>
  <c r="AR3722" i="1"/>
  <c r="AR3721" i="1"/>
  <c r="AR3720" i="1"/>
  <c r="AR3719" i="1"/>
  <c r="AR3718" i="1"/>
  <c r="AR3717" i="1"/>
  <c r="AR3716" i="1"/>
  <c r="AR3715" i="1"/>
  <c r="AR3714" i="1"/>
  <c r="AR3713" i="1"/>
  <c r="AR3712" i="1"/>
  <c r="AR3711" i="1"/>
  <c r="AR3710" i="1"/>
  <c r="AR3709" i="1"/>
  <c r="AR3708" i="1"/>
  <c r="AR3707" i="1"/>
  <c r="AR3706" i="1"/>
  <c r="AR3705" i="1"/>
  <c r="AR3704" i="1"/>
  <c r="AR3703" i="1"/>
  <c r="AR3702" i="1"/>
  <c r="AR3701" i="1"/>
  <c r="AR3700" i="1"/>
  <c r="AR3699" i="1"/>
  <c r="AR3698" i="1"/>
  <c r="AR3697" i="1"/>
  <c r="AR3696" i="1"/>
  <c r="AR3695" i="1"/>
  <c r="AR3694" i="1"/>
  <c r="AR3693" i="1"/>
  <c r="AR3692" i="1"/>
  <c r="AR3691" i="1"/>
  <c r="AR3690" i="1"/>
  <c r="AR3689" i="1"/>
  <c r="AR3688" i="1"/>
  <c r="AR3687" i="1"/>
  <c r="AR3686" i="1"/>
  <c r="AR3685" i="1"/>
  <c r="AR3684" i="1"/>
  <c r="AR3683" i="1"/>
  <c r="AR3682" i="1"/>
  <c r="AR3681" i="1"/>
  <c r="AR3680" i="1"/>
  <c r="AR3679" i="1"/>
  <c r="AR3678" i="1"/>
  <c r="AR3677" i="1"/>
  <c r="AR3676" i="1"/>
  <c r="AR3675" i="1"/>
  <c r="AR3674" i="1"/>
  <c r="AR3673" i="1"/>
  <c r="AR3672" i="1"/>
  <c r="AR3671" i="1"/>
  <c r="AR3670" i="1"/>
  <c r="AR3669" i="1"/>
  <c r="AR3668" i="1"/>
  <c r="AR3667" i="1"/>
  <c r="AR3666" i="1"/>
  <c r="AR3665" i="1"/>
  <c r="AR3664" i="1"/>
  <c r="AR3663" i="1"/>
  <c r="AR3662" i="1"/>
  <c r="AR3661" i="1"/>
  <c r="AR3660" i="1"/>
  <c r="AR3659" i="1"/>
  <c r="AR3658" i="1"/>
  <c r="AR3657" i="1"/>
  <c r="AR3656" i="1"/>
  <c r="AR3655" i="1"/>
  <c r="AR3654" i="1"/>
  <c r="AR3653" i="1"/>
  <c r="AR3652" i="1"/>
  <c r="AR3651" i="1"/>
  <c r="AR3650" i="1"/>
  <c r="AR3649" i="1"/>
  <c r="AR3648" i="1"/>
  <c r="AR3647" i="1"/>
  <c r="AR3646" i="1"/>
  <c r="AR3645" i="1"/>
  <c r="AR3644" i="1"/>
  <c r="AR3643" i="1"/>
  <c r="AR3642" i="1"/>
  <c r="AR3641" i="1"/>
  <c r="AR3640" i="1"/>
  <c r="AR3639" i="1"/>
  <c r="AR3638" i="1"/>
  <c r="AR3637" i="1"/>
  <c r="AR3636" i="1"/>
  <c r="AR3635" i="1"/>
  <c r="AR3634" i="1"/>
  <c r="AR3633" i="1"/>
  <c r="AR3632" i="1"/>
  <c r="AR3631" i="1"/>
  <c r="AR3630" i="1"/>
  <c r="AR3629" i="1"/>
  <c r="AR3628" i="1"/>
  <c r="AR3627" i="1"/>
  <c r="AR3626" i="1"/>
  <c r="AR3625" i="1"/>
  <c r="AR3624" i="1"/>
  <c r="AR3623" i="1"/>
  <c r="AR3622" i="1"/>
  <c r="AR3621" i="1"/>
  <c r="AR3620" i="1"/>
  <c r="AR3619" i="1"/>
  <c r="AR3618" i="1"/>
  <c r="AR3617" i="1"/>
  <c r="AR3616" i="1"/>
  <c r="AR3615" i="1"/>
  <c r="AR3614" i="1"/>
  <c r="AR3613" i="1"/>
  <c r="AR3612" i="1"/>
  <c r="AR3611" i="1"/>
  <c r="AR3610" i="1"/>
  <c r="AR3609" i="1"/>
  <c r="AR3608" i="1"/>
  <c r="AR3607" i="1"/>
  <c r="AR3606" i="1"/>
  <c r="AR3605" i="1"/>
  <c r="AR3604" i="1"/>
  <c r="AR3603" i="1"/>
  <c r="AR3602" i="1"/>
  <c r="AR3601" i="1"/>
  <c r="AR3600" i="1"/>
  <c r="AR3599" i="1"/>
  <c r="AR3598" i="1"/>
  <c r="AR3597" i="1"/>
  <c r="AR3596" i="1"/>
  <c r="AR3595" i="1"/>
  <c r="AR3594" i="1"/>
  <c r="AR3593" i="1"/>
  <c r="AR3592" i="1"/>
  <c r="AR3591" i="1"/>
  <c r="AR3590" i="1"/>
  <c r="AR3589" i="1"/>
  <c r="AR3588" i="1"/>
  <c r="AR3587" i="1"/>
  <c r="AR3586" i="1"/>
  <c r="AR3585" i="1"/>
  <c r="AR3584" i="1"/>
  <c r="AR3583" i="1"/>
  <c r="AR3582" i="1"/>
  <c r="AR3581" i="1"/>
  <c r="AR3580" i="1"/>
  <c r="AR3579" i="1"/>
  <c r="AR3578" i="1"/>
  <c r="AR3577" i="1"/>
  <c r="AR3576" i="1"/>
  <c r="AR3575" i="1"/>
  <c r="AR3574" i="1"/>
  <c r="AR3573" i="1"/>
  <c r="AR3572" i="1"/>
  <c r="AR3571" i="1"/>
  <c r="AR3570" i="1"/>
  <c r="AR3569" i="1"/>
  <c r="AR3568" i="1"/>
  <c r="AR3567" i="1"/>
  <c r="AR3566" i="1"/>
  <c r="AR3565" i="1"/>
  <c r="AR3564" i="1"/>
  <c r="AR3563" i="1"/>
  <c r="AR3562" i="1"/>
  <c r="AR3561" i="1"/>
  <c r="AR3560" i="1"/>
  <c r="AR3559" i="1"/>
  <c r="AR3558" i="1"/>
  <c r="AR3557" i="1"/>
  <c r="AR3556" i="1"/>
  <c r="AR3555" i="1"/>
  <c r="AR3554" i="1"/>
  <c r="AR3553" i="1"/>
  <c r="AR3552" i="1"/>
  <c r="AR3551" i="1"/>
  <c r="AR3550" i="1"/>
  <c r="AR3549" i="1"/>
  <c r="AR3548" i="1"/>
  <c r="AR3547" i="1"/>
  <c r="AR3546" i="1"/>
  <c r="AR3545" i="1"/>
  <c r="AR3544" i="1"/>
  <c r="AR3543" i="1"/>
  <c r="AR3542" i="1"/>
  <c r="AR3541" i="1"/>
  <c r="AR3540" i="1"/>
  <c r="AR3539" i="1"/>
  <c r="AR3538" i="1"/>
  <c r="AR3537" i="1"/>
  <c r="AR3536" i="1"/>
  <c r="AR3535" i="1"/>
  <c r="AR3534" i="1"/>
  <c r="AR3533" i="1"/>
  <c r="AR3532" i="1"/>
  <c r="AR3531" i="1"/>
  <c r="AR3530" i="1"/>
  <c r="AR3529" i="1"/>
  <c r="AR3528" i="1"/>
  <c r="AR3527" i="1"/>
  <c r="AR3526" i="1"/>
  <c r="AR3525" i="1"/>
  <c r="AR3524" i="1"/>
  <c r="AR3523" i="1"/>
  <c r="AR3522" i="1"/>
  <c r="AR3521" i="1"/>
  <c r="AR3520" i="1"/>
  <c r="AR3519" i="1"/>
  <c r="AR3518" i="1"/>
  <c r="AR3517" i="1"/>
  <c r="AR3516" i="1"/>
  <c r="AR3515" i="1"/>
  <c r="AR3514" i="1"/>
  <c r="AR3513" i="1"/>
  <c r="AR3512" i="1"/>
  <c r="AR3511" i="1"/>
  <c r="AR3510" i="1"/>
  <c r="AR3509" i="1"/>
  <c r="AR3508" i="1"/>
  <c r="AR3507" i="1"/>
  <c r="AR3506" i="1"/>
  <c r="AR3505" i="1"/>
  <c r="AR3504" i="1"/>
  <c r="AR3503" i="1"/>
  <c r="AR3502" i="1"/>
  <c r="AR3501" i="1"/>
  <c r="AR3500" i="1"/>
  <c r="AR3499" i="1"/>
  <c r="AR3498" i="1"/>
  <c r="AR3497" i="1"/>
  <c r="AR3496" i="1"/>
  <c r="AR3495" i="1"/>
  <c r="AR3494" i="1"/>
  <c r="AR3493" i="1"/>
  <c r="AR3492" i="1"/>
  <c r="AR3491" i="1"/>
  <c r="AR3490" i="1"/>
  <c r="AR3489" i="1"/>
  <c r="AR3488" i="1"/>
  <c r="AR3487" i="1"/>
  <c r="AR3486" i="1"/>
  <c r="AR3485" i="1"/>
  <c r="AR3484" i="1"/>
  <c r="AR3483" i="1"/>
  <c r="AR3482" i="1"/>
  <c r="AR3481" i="1"/>
  <c r="AR3480" i="1"/>
  <c r="AR3479" i="1"/>
  <c r="AR3478" i="1"/>
  <c r="AR3477" i="1"/>
  <c r="AR3476" i="1"/>
  <c r="AR3475" i="1"/>
  <c r="AR3474" i="1"/>
  <c r="AR3473" i="1"/>
  <c r="AR3472" i="1"/>
  <c r="AR3471" i="1"/>
  <c r="AR3470" i="1"/>
  <c r="AR3469" i="1"/>
  <c r="AR3468" i="1"/>
  <c r="AR3467" i="1"/>
  <c r="AR3466" i="1"/>
  <c r="AR3465" i="1"/>
  <c r="AR3464" i="1"/>
  <c r="AR3463" i="1"/>
  <c r="AR3462" i="1"/>
  <c r="AR3461" i="1"/>
  <c r="AR3460" i="1"/>
  <c r="AR3459" i="1"/>
  <c r="AR3458" i="1"/>
  <c r="AR3457" i="1"/>
  <c r="AR3456" i="1"/>
  <c r="AR3455" i="1"/>
  <c r="AR3454" i="1"/>
  <c r="AR3453" i="1"/>
  <c r="AR3452" i="1"/>
  <c r="AR3451" i="1"/>
  <c r="AR3450" i="1"/>
  <c r="AR3449" i="1"/>
  <c r="AR3448" i="1"/>
  <c r="AR3447" i="1"/>
  <c r="AR3446" i="1"/>
  <c r="AR3445" i="1"/>
  <c r="AR3444" i="1"/>
  <c r="AR3443" i="1"/>
  <c r="AR3442" i="1"/>
  <c r="AR3441" i="1"/>
  <c r="AR3440" i="1"/>
  <c r="AR3439" i="1"/>
  <c r="AR3438" i="1"/>
  <c r="AR3437" i="1"/>
  <c r="AR3436" i="1"/>
  <c r="AR3435" i="1"/>
  <c r="AR3434" i="1"/>
  <c r="AR3433" i="1"/>
  <c r="AR3432" i="1"/>
  <c r="AR3431" i="1"/>
  <c r="AR3430" i="1"/>
  <c r="AR3429" i="1"/>
  <c r="AR3428" i="1"/>
  <c r="AR3427" i="1"/>
  <c r="AR3426" i="1"/>
  <c r="AR3425" i="1"/>
  <c r="AR3424" i="1"/>
  <c r="AR3423" i="1"/>
  <c r="AR3422" i="1"/>
  <c r="AR3421" i="1"/>
  <c r="AR3420" i="1"/>
  <c r="AR3419" i="1"/>
  <c r="AR3418" i="1"/>
  <c r="AR3417" i="1"/>
  <c r="AR3416" i="1"/>
  <c r="AR3415" i="1"/>
  <c r="AR3414" i="1"/>
  <c r="AR3413" i="1"/>
  <c r="AR3412" i="1"/>
  <c r="AR3411" i="1"/>
  <c r="AR3410" i="1"/>
  <c r="AR3409" i="1"/>
  <c r="AR3408" i="1"/>
  <c r="AR3407" i="1"/>
  <c r="AR3406" i="1"/>
  <c r="AR3405" i="1"/>
  <c r="AR3404" i="1"/>
  <c r="AR3403" i="1"/>
  <c r="AR3402" i="1"/>
  <c r="AR3401" i="1"/>
  <c r="AR3400" i="1"/>
  <c r="AR3399" i="1"/>
  <c r="AR3398" i="1"/>
  <c r="AR3397" i="1"/>
  <c r="AR3396" i="1"/>
  <c r="AR3395" i="1"/>
  <c r="AR3394" i="1"/>
  <c r="AR3393" i="1"/>
  <c r="AR3392" i="1"/>
  <c r="AR3391" i="1"/>
  <c r="AR3390" i="1"/>
  <c r="AR3389" i="1"/>
  <c r="AR3388" i="1"/>
  <c r="AR3387" i="1"/>
  <c r="AR3386" i="1"/>
  <c r="AR3385" i="1"/>
  <c r="AR3384" i="1"/>
  <c r="AR3383" i="1"/>
  <c r="AR3382" i="1"/>
  <c r="AR3381" i="1"/>
  <c r="AR3380" i="1"/>
  <c r="AR3379" i="1"/>
  <c r="AR3378" i="1"/>
  <c r="AR3377" i="1"/>
  <c r="AR3376" i="1"/>
  <c r="AR3375" i="1"/>
  <c r="AR3374" i="1"/>
  <c r="AR3373" i="1"/>
  <c r="AR3372" i="1"/>
  <c r="AR3371" i="1"/>
  <c r="AR3370" i="1"/>
  <c r="AR3369" i="1"/>
  <c r="AR3368" i="1"/>
  <c r="AR3367" i="1"/>
  <c r="AR3366" i="1"/>
  <c r="AR3365" i="1"/>
  <c r="AR3364" i="1"/>
  <c r="AR3363" i="1"/>
  <c r="AR3362" i="1"/>
  <c r="AR3361" i="1"/>
  <c r="AR3360" i="1"/>
  <c r="AR3359" i="1"/>
  <c r="AR3358" i="1"/>
  <c r="AR3357" i="1"/>
  <c r="AR3356" i="1"/>
  <c r="AR3355" i="1"/>
  <c r="AR3354" i="1"/>
  <c r="AR3353" i="1"/>
  <c r="AR3352" i="1"/>
  <c r="AR3351" i="1"/>
  <c r="AR3350" i="1"/>
  <c r="AR3349" i="1"/>
  <c r="AR3348" i="1"/>
  <c r="AR3347" i="1"/>
  <c r="AR3346" i="1"/>
  <c r="AR3345" i="1"/>
  <c r="AR3344" i="1"/>
  <c r="AR3343" i="1"/>
  <c r="AR3342" i="1"/>
  <c r="AR3341" i="1"/>
  <c r="AR3340" i="1"/>
  <c r="AR3339" i="1"/>
  <c r="AR3338" i="1"/>
  <c r="AR3337" i="1"/>
  <c r="AR3336" i="1"/>
  <c r="AR3335" i="1"/>
  <c r="AR3334" i="1"/>
  <c r="AR3333" i="1"/>
  <c r="AR3332" i="1"/>
  <c r="AR3331" i="1"/>
  <c r="AR3330" i="1"/>
  <c r="AR3329" i="1"/>
  <c r="AR3328" i="1"/>
  <c r="AR3327" i="1"/>
  <c r="AR3326" i="1"/>
  <c r="AR3325" i="1"/>
  <c r="AR3324" i="1"/>
  <c r="AR3323" i="1"/>
  <c r="AR3322" i="1"/>
  <c r="AR3321" i="1"/>
  <c r="AR3320" i="1"/>
  <c r="AR3319" i="1"/>
  <c r="AR3318" i="1"/>
  <c r="AR3317" i="1"/>
  <c r="AR3316" i="1"/>
  <c r="AR3315" i="1"/>
  <c r="AR3314" i="1"/>
  <c r="AR3313" i="1"/>
  <c r="AR3312" i="1"/>
  <c r="AR3311" i="1"/>
  <c r="AR3310" i="1"/>
  <c r="AR3309" i="1"/>
  <c r="AR3308" i="1"/>
  <c r="AR3307" i="1"/>
  <c r="AR3306" i="1"/>
  <c r="AR3305" i="1"/>
  <c r="AR3304" i="1"/>
  <c r="AR3303" i="1"/>
  <c r="AR3302" i="1"/>
  <c r="AR3301" i="1"/>
  <c r="AR3300" i="1"/>
  <c r="AR3299" i="1"/>
  <c r="AR3298" i="1"/>
  <c r="AR3297" i="1"/>
  <c r="AR3296" i="1"/>
  <c r="AR3295" i="1"/>
  <c r="AR3294" i="1"/>
  <c r="AR3293" i="1"/>
  <c r="AR3292" i="1"/>
  <c r="AR3291" i="1"/>
  <c r="AR3290" i="1"/>
  <c r="AR3289" i="1"/>
  <c r="AR3288" i="1"/>
  <c r="AR3287" i="1"/>
  <c r="AR3286" i="1"/>
  <c r="AR3285" i="1"/>
  <c r="AR3284" i="1"/>
  <c r="AR3283" i="1"/>
  <c r="AR3282" i="1"/>
  <c r="AR3281" i="1"/>
  <c r="AR3280" i="1"/>
  <c r="AR3279" i="1"/>
  <c r="AR3278" i="1"/>
  <c r="AR3277" i="1"/>
  <c r="AR3276" i="1"/>
  <c r="AR3275" i="1"/>
  <c r="AR3274" i="1"/>
  <c r="AR3273" i="1"/>
  <c r="AR3272" i="1"/>
  <c r="AR3271" i="1"/>
  <c r="AR3270" i="1"/>
  <c r="AR3269" i="1"/>
  <c r="AR3268" i="1"/>
  <c r="AR3267" i="1"/>
  <c r="AR3266" i="1"/>
  <c r="AR3265" i="1"/>
  <c r="AR3264" i="1"/>
  <c r="AR3263" i="1"/>
  <c r="AR3262" i="1"/>
  <c r="AR3261" i="1"/>
  <c r="AR3260" i="1"/>
  <c r="AR3259" i="1"/>
  <c r="AR3258" i="1"/>
  <c r="AR3257" i="1"/>
  <c r="AR3256" i="1"/>
  <c r="AR3255" i="1"/>
  <c r="AR3254" i="1"/>
  <c r="AR3253" i="1"/>
  <c r="AR3252" i="1"/>
  <c r="AR3251" i="1"/>
  <c r="AR3250" i="1"/>
  <c r="AR3249" i="1"/>
  <c r="AR3248" i="1"/>
  <c r="AR3247" i="1"/>
  <c r="AR3246" i="1"/>
  <c r="AR3245" i="1"/>
  <c r="AR3244" i="1"/>
  <c r="AR3243" i="1"/>
  <c r="AR3242" i="1"/>
  <c r="AR3241" i="1"/>
  <c r="AR3240" i="1"/>
  <c r="AR3239" i="1"/>
  <c r="AR3238" i="1"/>
  <c r="AR3237" i="1"/>
  <c r="AR3236" i="1"/>
  <c r="AR3235" i="1"/>
  <c r="AR3234" i="1"/>
  <c r="AR3233" i="1"/>
  <c r="AR3232" i="1"/>
  <c r="AR3231" i="1"/>
  <c r="AR3230" i="1"/>
  <c r="AR3229" i="1"/>
  <c r="AR3228" i="1"/>
  <c r="AR3227" i="1"/>
  <c r="AR3226" i="1"/>
  <c r="AR3225" i="1"/>
  <c r="AR3224" i="1"/>
  <c r="AR3223" i="1"/>
  <c r="AR3222" i="1"/>
  <c r="AR3221" i="1"/>
  <c r="AR3220" i="1"/>
  <c r="AR3219" i="1"/>
  <c r="AR3218" i="1"/>
  <c r="AR3217" i="1"/>
  <c r="AR3216" i="1"/>
  <c r="AR3215" i="1"/>
  <c r="AR3214" i="1"/>
  <c r="AR3213" i="1"/>
  <c r="AR3212" i="1"/>
  <c r="AR3211" i="1"/>
  <c r="AR3210" i="1"/>
  <c r="AR3209" i="1"/>
  <c r="AR3208" i="1"/>
  <c r="AR3207" i="1"/>
  <c r="AR3206" i="1"/>
  <c r="AR3205" i="1"/>
  <c r="AR3204" i="1"/>
  <c r="AR3203" i="1"/>
  <c r="AR3202" i="1"/>
  <c r="AR3201" i="1"/>
  <c r="AR3200" i="1"/>
  <c r="AR3199" i="1"/>
  <c r="AR3198" i="1"/>
  <c r="AR3197" i="1"/>
  <c r="AR3196" i="1"/>
  <c r="AR3195" i="1"/>
  <c r="AR3194" i="1"/>
  <c r="AR3193" i="1"/>
  <c r="AR3192" i="1"/>
  <c r="AR3191" i="1"/>
  <c r="AR3190" i="1"/>
  <c r="AR3189" i="1"/>
  <c r="AR3188" i="1"/>
  <c r="AR3187" i="1"/>
  <c r="AR3186" i="1"/>
  <c r="AR3185" i="1"/>
  <c r="AR3184" i="1"/>
  <c r="AR3183" i="1"/>
  <c r="AR3182" i="1"/>
  <c r="AR3181" i="1"/>
  <c r="AR3180" i="1"/>
  <c r="AR3179" i="1"/>
  <c r="AR3178" i="1"/>
  <c r="AR3177" i="1"/>
  <c r="AR3176" i="1"/>
  <c r="AR3175" i="1"/>
  <c r="AR3174" i="1"/>
  <c r="AR3173" i="1"/>
  <c r="AR3172" i="1"/>
  <c r="AR3171" i="1"/>
  <c r="AR3170" i="1"/>
  <c r="AR3169" i="1"/>
  <c r="AR3168" i="1"/>
  <c r="AR3167" i="1"/>
  <c r="AR3166" i="1"/>
  <c r="AR3165" i="1"/>
  <c r="AR3164" i="1"/>
  <c r="AR3163" i="1"/>
  <c r="AR3162" i="1"/>
  <c r="AR3161" i="1"/>
  <c r="AR3160" i="1"/>
  <c r="AR3159" i="1"/>
  <c r="AR3158" i="1"/>
  <c r="AR3157" i="1"/>
  <c r="AR3156" i="1"/>
  <c r="AR3155" i="1"/>
  <c r="AR3154" i="1"/>
  <c r="AR3153" i="1"/>
  <c r="AR3152" i="1"/>
  <c r="AR3151" i="1"/>
  <c r="AR3150" i="1"/>
  <c r="AR3149" i="1"/>
  <c r="AR3148" i="1"/>
  <c r="AR3147" i="1"/>
  <c r="AR3146" i="1"/>
  <c r="AR3145" i="1"/>
  <c r="AR3144" i="1"/>
  <c r="AR3143" i="1"/>
  <c r="AR3142" i="1"/>
  <c r="AR3141" i="1"/>
  <c r="AR3140" i="1"/>
  <c r="AR3139" i="1"/>
  <c r="AR3138" i="1"/>
  <c r="AR3137" i="1"/>
  <c r="AR3136" i="1"/>
  <c r="AR3135" i="1"/>
  <c r="AR3134" i="1"/>
  <c r="AR3133" i="1"/>
  <c r="AR3132" i="1"/>
  <c r="AR3131" i="1"/>
  <c r="AR3130" i="1"/>
  <c r="AR3129" i="1"/>
  <c r="AR3128" i="1"/>
  <c r="AR3127" i="1"/>
  <c r="AR3126" i="1"/>
  <c r="AR3125" i="1"/>
  <c r="AR3124" i="1"/>
  <c r="AR3123" i="1"/>
  <c r="AR3122" i="1"/>
  <c r="AR3121" i="1"/>
  <c r="AR3120" i="1"/>
  <c r="AR3119" i="1"/>
  <c r="AR3118" i="1"/>
  <c r="AR3117" i="1"/>
  <c r="AR3116" i="1"/>
  <c r="AR3115" i="1"/>
  <c r="AR3114" i="1"/>
  <c r="AR3113" i="1"/>
  <c r="AR3112" i="1"/>
  <c r="AR3111" i="1"/>
  <c r="AR3110" i="1"/>
  <c r="AR3109" i="1"/>
  <c r="AR3108" i="1"/>
  <c r="AR3107" i="1"/>
  <c r="AR3106" i="1"/>
  <c r="AR3105" i="1"/>
  <c r="AR3104" i="1"/>
  <c r="AR3103" i="1"/>
  <c r="AR3102" i="1"/>
  <c r="AR3101" i="1"/>
  <c r="AR3100" i="1"/>
  <c r="AR3099" i="1"/>
  <c r="AR3098" i="1"/>
  <c r="AR3097" i="1"/>
  <c r="AR3096" i="1"/>
  <c r="AR3095" i="1"/>
  <c r="AR3094" i="1"/>
  <c r="AR3093" i="1"/>
  <c r="AR3092" i="1"/>
  <c r="AR3091" i="1"/>
  <c r="AR3090" i="1"/>
  <c r="AR3089" i="1"/>
  <c r="AR3088" i="1"/>
  <c r="AR3087" i="1"/>
  <c r="AR3086" i="1"/>
  <c r="AR3085" i="1"/>
  <c r="AR3084" i="1"/>
  <c r="AR3083" i="1"/>
  <c r="AR3082" i="1"/>
  <c r="AR3081" i="1"/>
  <c r="AR3080" i="1"/>
  <c r="AR3079" i="1"/>
  <c r="AR3078" i="1"/>
  <c r="AR3077" i="1"/>
  <c r="AR3076" i="1"/>
  <c r="AR3075" i="1"/>
  <c r="AR3074" i="1"/>
  <c r="AR3073" i="1"/>
  <c r="AR3072" i="1"/>
  <c r="AR3071" i="1"/>
  <c r="AR3070" i="1"/>
  <c r="AR3069" i="1"/>
  <c r="AR3068" i="1"/>
  <c r="AR3067" i="1"/>
  <c r="AR3066" i="1"/>
  <c r="AR3065" i="1"/>
  <c r="AR3064" i="1"/>
  <c r="AR3063" i="1"/>
  <c r="AR3062" i="1"/>
  <c r="AR3061" i="1"/>
  <c r="AR3060" i="1"/>
  <c r="AR3059" i="1"/>
  <c r="AR3058" i="1"/>
  <c r="AR3057" i="1"/>
  <c r="AR3056" i="1"/>
  <c r="AR3055" i="1"/>
  <c r="AR3054" i="1"/>
  <c r="AR3053" i="1"/>
  <c r="AR3052" i="1"/>
  <c r="AR3051" i="1"/>
  <c r="AR3050" i="1"/>
  <c r="AR3049" i="1"/>
  <c r="AR3048" i="1"/>
  <c r="AR3047" i="1"/>
  <c r="AR3046" i="1"/>
  <c r="AR3045" i="1"/>
  <c r="AR3044" i="1"/>
  <c r="AR3043" i="1"/>
  <c r="AR3042" i="1"/>
  <c r="AR3041" i="1"/>
  <c r="AR3040" i="1"/>
  <c r="AR3039" i="1"/>
  <c r="AR3038" i="1"/>
  <c r="AR3037" i="1"/>
  <c r="AR3036" i="1"/>
  <c r="AR3035" i="1"/>
  <c r="AR3034" i="1"/>
  <c r="AR3033" i="1"/>
  <c r="AR3032" i="1"/>
  <c r="AR3031" i="1"/>
  <c r="AR3030" i="1"/>
  <c r="AR3029" i="1"/>
  <c r="AR3028" i="1"/>
  <c r="AR3027" i="1"/>
  <c r="AR3026" i="1"/>
  <c r="AR3025" i="1"/>
  <c r="AR3024" i="1"/>
  <c r="AR3023" i="1"/>
  <c r="AR3022" i="1"/>
  <c r="AR3021" i="1"/>
  <c r="AR3020" i="1"/>
  <c r="AR3019" i="1"/>
  <c r="AR3018" i="1"/>
  <c r="AR3017" i="1"/>
  <c r="AR3016" i="1"/>
  <c r="AR3015" i="1"/>
  <c r="AR3014" i="1"/>
  <c r="AR3013" i="1"/>
  <c r="AR3012" i="1"/>
  <c r="AR3011" i="1"/>
  <c r="AR3010" i="1"/>
  <c r="AR3009" i="1"/>
  <c r="AR3008" i="1"/>
  <c r="AR3007" i="1"/>
  <c r="AR3006" i="1"/>
  <c r="AR3005" i="1"/>
  <c r="AR3004" i="1"/>
  <c r="AR3003" i="1"/>
  <c r="AR3002" i="1"/>
  <c r="AR3001" i="1"/>
  <c r="AR3000" i="1"/>
  <c r="AR2999" i="1"/>
  <c r="AR2998" i="1"/>
  <c r="AR2997" i="1"/>
  <c r="AR2996" i="1"/>
  <c r="AR2995" i="1"/>
  <c r="AR2994" i="1"/>
  <c r="AR2993" i="1"/>
  <c r="AR2992" i="1"/>
  <c r="AR2991" i="1"/>
  <c r="AR2990" i="1"/>
  <c r="AR2989" i="1"/>
  <c r="AR2988" i="1"/>
  <c r="AR2987" i="1"/>
  <c r="AR2986" i="1"/>
  <c r="AR2985" i="1"/>
  <c r="AR2984" i="1"/>
  <c r="AR2983" i="1"/>
  <c r="AR2982" i="1"/>
  <c r="AR2981" i="1"/>
  <c r="AR2980" i="1"/>
  <c r="AR2979" i="1"/>
  <c r="AR2978" i="1"/>
  <c r="AR2977" i="1"/>
  <c r="AR2976" i="1"/>
  <c r="AR2975" i="1"/>
  <c r="AR2974" i="1"/>
  <c r="AR2973" i="1"/>
  <c r="AR2972" i="1"/>
  <c r="AR2971" i="1"/>
  <c r="AR2970" i="1"/>
  <c r="AR2969" i="1"/>
  <c r="AR2968" i="1"/>
  <c r="AR2967" i="1"/>
  <c r="AR2966" i="1"/>
  <c r="AR2965" i="1"/>
  <c r="AR2964" i="1"/>
  <c r="AR2963" i="1"/>
  <c r="AR2962" i="1"/>
  <c r="AR2961" i="1"/>
  <c r="AR2960" i="1"/>
  <c r="AR2959" i="1"/>
  <c r="AR2958" i="1"/>
  <c r="AR2957" i="1"/>
  <c r="AR2956" i="1"/>
  <c r="AR2955" i="1"/>
  <c r="AR2954" i="1"/>
  <c r="AR2953" i="1"/>
  <c r="AR2952" i="1"/>
  <c r="AR2951" i="1"/>
  <c r="AR2950" i="1"/>
  <c r="AR2949" i="1"/>
  <c r="AR2948" i="1"/>
  <c r="AR2947" i="1"/>
  <c r="AR2946" i="1"/>
  <c r="AR2945" i="1"/>
  <c r="AR2944" i="1"/>
  <c r="AR2943" i="1"/>
  <c r="AR2942" i="1"/>
  <c r="AR2941" i="1"/>
  <c r="AR2940" i="1"/>
  <c r="AR2939" i="1"/>
  <c r="AR2938" i="1"/>
  <c r="AR2937" i="1"/>
  <c r="AR2936" i="1"/>
  <c r="AR2935" i="1"/>
  <c r="AR2934" i="1"/>
  <c r="AR2933" i="1"/>
  <c r="AR2932" i="1"/>
  <c r="AR2931" i="1"/>
  <c r="AR2930" i="1"/>
  <c r="AR2929" i="1"/>
  <c r="AR2928" i="1"/>
  <c r="AR2927" i="1"/>
  <c r="AR2926" i="1"/>
  <c r="AR2925" i="1"/>
  <c r="AR2924" i="1"/>
  <c r="AR2923" i="1"/>
  <c r="AR2922" i="1"/>
  <c r="AR2921" i="1"/>
  <c r="AR2920" i="1"/>
  <c r="AR2919" i="1"/>
  <c r="AR2918" i="1"/>
  <c r="AR2917" i="1"/>
  <c r="AR2916" i="1"/>
  <c r="AR2915" i="1"/>
  <c r="AR2914" i="1"/>
  <c r="AR2913" i="1"/>
  <c r="AR2912" i="1"/>
  <c r="AR2911" i="1"/>
  <c r="AR2910" i="1"/>
  <c r="AR2909" i="1"/>
  <c r="AR2908" i="1"/>
  <c r="AR2907" i="1"/>
  <c r="AR2906" i="1"/>
  <c r="AR2905" i="1"/>
  <c r="AR2904" i="1"/>
  <c r="AR2903" i="1"/>
  <c r="AR2902" i="1"/>
  <c r="AR2901" i="1"/>
  <c r="AR2900" i="1"/>
  <c r="AR2899" i="1"/>
  <c r="AR2898" i="1"/>
  <c r="AR2897" i="1"/>
  <c r="AR2896" i="1"/>
  <c r="AR2895" i="1"/>
  <c r="AR2894" i="1"/>
  <c r="AR2893" i="1"/>
  <c r="AR2892" i="1"/>
  <c r="AR2891" i="1"/>
  <c r="AR2890" i="1"/>
  <c r="AR2889" i="1"/>
  <c r="AR2888" i="1"/>
  <c r="AR2887" i="1"/>
  <c r="AR2886" i="1"/>
  <c r="AR2885" i="1"/>
  <c r="AR2884" i="1"/>
  <c r="AR2883" i="1"/>
  <c r="AR2882" i="1"/>
  <c r="AR2881" i="1"/>
  <c r="AR2880" i="1"/>
  <c r="AR2879" i="1"/>
  <c r="AR2878" i="1"/>
  <c r="AR2877" i="1"/>
  <c r="AR2876" i="1"/>
  <c r="AR2875" i="1"/>
  <c r="AR2874" i="1"/>
  <c r="AR2873" i="1"/>
  <c r="AR2872" i="1"/>
  <c r="AR2871" i="1"/>
  <c r="AR2870" i="1"/>
  <c r="AR2869" i="1"/>
  <c r="AR2868" i="1"/>
  <c r="AR2867" i="1"/>
  <c r="AR2866" i="1"/>
  <c r="AR2865" i="1"/>
  <c r="AR2864" i="1"/>
  <c r="AR2863" i="1"/>
  <c r="AR2862" i="1"/>
  <c r="AR2861" i="1"/>
  <c r="AR2860" i="1"/>
  <c r="AR2859" i="1"/>
  <c r="AR2858" i="1"/>
  <c r="AR2857" i="1"/>
  <c r="AR2856" i="1"/>
  <c r="AR2855" i="1"/>
  <c r="AR2854" i="1"/>
  <c r="AR2853" i="1"/>
  <c r="AR2852" i="1"/>
  <c r="AR2851" i="1"/>
  <c r="AR2850" i="1"/>
  <c r="AR2849" i="1"/>
  <c r="AR2848" i="1"/>
  <c r="AR2847" i="1"/>
  <c r="AR2846" i="1"/>
  <c r="AR2845" i="1"/>
  <c r="AR2844" i="1"/>
  <c r="AR2843" i="1"/>
  <c r="AR2842" i="1"/>
  <c r="AR2841" i="1"/>
  <c r="AR2840" i="1"/>
  <c r="AR2839" i="1"/>
  <c r="AR2838" i="1"/>
  <c r="AR2837" i="1"/>
  <c r="AR2836" i="1"/>
  <c r="AR2835" i="1"/>
  <c r="AR2834" i="1"/>
  <c r="AR2833" i="1"/>
  <c r="AR2832" i="1"/>
  <c r="AR2831" i="1"/>
  <c r="AR2830" i="1"/>
  <c r="AR2829" i="1"/>
  <c r="AR2828" i="1"/>
  <c r="AR2827" i="1"/>
  <c r="AR2826" i="1"/>
  <c r="AR2825" i="1"/>
  <c r="AR2824" i="1"/>
  <c r="AR2823" i="1"/>
  <c r="AR2822" i="1"/>
  <c r="AR2821" i="1"/>
  <c r="AR2820" i="1"/>
  <c r="AR2819" i="1"/>
  <c r="AR2818" i="1"/>
  <c r="AR2817" i="1"/>
  <c r="AR2816" i="1"/>
  <c r="AR2815" i="1"/>
  <c r="AR2814" i="1"/>
  <c r="AR2813" i="1"/>
  <c r="AR2812" i="1"/>
  <c r="AR2811" i="1"/>
  <c r="AR2810" i="1"/>
  <c r="AR2809" i="1"/>
  <c r="AR2808" i="1"/>
  <c r="AR2807" i="1"/>
  <c r="AR2806" i="1"/>
  <c r="AR2805" i="1"/>
  <c r="AR2804" i="1"/>
  <c r="AR2803" i="1"/>
  <c r="AR2802" i="1"/>
  <c r="AR2801" i="1"/>
  <c r="AR2800" i="1"/>
  <c r="AR2799" i="1"/>
  <c r="AR2798" i="1"/>
  <c r="AR2797" i="1"/>
  <c r="AR2796" i="1"/>
  <c r="AR2795" i="1"/>
  <c r="AR2794" i="1"/>
  <c r="AR2793" i="1"/>
  <c r="AR2792" i="1"/>
  <c r="AR2791" i="1"/>
  <c r="AR2790" i="1"/>
  <c r="AR2789" i="1"/>
  <c r="AR2788" i="1"/>
  <c r="AR2787" i="1"/>
  <c r="AR2786" i="1"/>
  <c r="AR2785" i="1"/>
  <c r="AR2784" i="1"/>
  <c r="AR2783" i="1"/>
  <c r="AR2782" i="1"/>
  <c r="AR2781" i="1"/>
  <c r="AR2780" i="1"/>
  <c r="AR2779" i="1"/>
  <c r="AR2778" i="1"/>
  <c r="AR2777" i="1"/>
  <c r="AR2776" i="1"/>
  <c r="AR2775" i="1"/>
  <c r="AR2774" i="1"/>
  <c r="AR2773" i="1"/>
  <c r="AR2772" i="1"/>
  <c r="AR2771" i="1"/>
  <c r="AR2770" i="1"/>
  <c r="AR2769" i="1"/>
  <c r="AR2768" i="1"/>
  <c r="AR2767" i="1"/>
  <c r="AR2766" i="1"/>
  <c r="AR2765" i="1"/>
  <c r="AR2764" i="1"/>
  <c r="AR2763" i="1"/>
  <c r="AR2762" i="1"/>
  <c r="AR2761" i="1"/>
  <c r="AR2760" i="1"/>
  <c r="AR2759" i="1"/>
  <c r="AR2758" i="1"/>
  <c r="AR2757" i="1"/>
  <c r="AR2756" i="1"/>
  <c r="AR2755" i="1"/>
  <c r="AR2754" i="1"/>
  <c r="AR2753" i="1"/>
  <c r="AR2752" i="1"/>
  <c r="AR2751" i="1"/>
  <c r="AR2750" i="1"/>
  <c r="AR2749" i="1"/>
  <c r="AR2748" i="1"/>
  <c r="AR2747" i="1"/>
  <c r="AR2746" i="1"/>
  <c r="AR2745" i="1"/>
  <c r="AR2744" i="1"/>
  <c r="AR2743" i="1"/>
  <c r="AR2742" i="1"/>
  <c r="AR2741" i="1"/>
  <c r="AR2740" i="1"/>
  <c r="AR2739" i="1"/>
  <c r="AR2738" i="1"/>
  <c r="AR2737" i="1"/>
  <c r="AR2736" i="1"/>
  <c r="AR2735" i="1"/>
  <c r="AR2734" i="1"/>
  <c r="AR2733" i="1"/>
  <c r="AR2732" i="1"/>
  <c r="AR2731" i="1"/>
  <c r="AR2730" i="1"/>
  <c r="AR2729" i="1"/>
  <c r="AR2728" i="1"/>
  <c r="AR2727" i="1"/>
  <c r="AR2726" i="1"/>
  <c r="AR2725" i="1"/>
  <c r="AR2724" i="1"/>
  <c r="AR2723" i="1"/>
  <c r="AR2722" i="1"/>
  <c r="AR2721" i="1"/>
  <c r="AR2720" i="1"/>
  <c r="AR2719" i="1"/>
  <c r="AR2718" i="1"/>
  <c r="AR2717" i="1"/>
  <c r="AR2716" i="1"/>
  <c r="AR2715" i="1"/>
  <c r="AR2714" i="1"/>
  <c r="AR2713" i="1"/>
  <c r="AR2712" i="1"/>
  <c r="AR2711" i="1"/>
  <c r="AR2710" i="1"/>
  <c r="AR2709" i="1"/>
  <c r="AR2708" i="1"/>
  <c r="AR2707" i="1"/>
  <c r="AR2706" i="1"/>
  <c r="AR2705" i="1"/>
  <c r="AR2704" i="1"/>
  <c r="AR2703" i="1"/>
  <c r="AR2702" i="1"/>
  <c r="AR2701" i="1"/>
  <c r="AR2700" i="1"/>
  <c r="AR2699" i="1"/>
  <c r="AR2698" i="1"/>
  <c r="AR2697" i="1"/>
  <c r="AR2696" i="1"/>
  <c r="AR2695" i="1"/>
  <c r="AR2694" i="1"/>
  <c r="AR2693" i="1"/>
  <c r="AR2692" i="1"/>
  <c r="AR2691" i="1"/>
  <c r="AR2690" i="1"/>
  <c r="AR2689" i="1"/>
  <c r="AR2688" i="1"/>
  <c r="AR2687" i="1"/>
  <c r="AR2686" i="1"/>
  <c r="AR2685" i="1"/>
  <c r="AR2684" i="1"/>
  <c r="AR2683" i="1"/>
  <c r="AR2682" i="1"/>
  <c r="AR2681" i="1"/>
  <c r="AR2680" i="1"/>
  <c r="AR2679" i="1"/>
  <c r="AR2678" i="1"/>
  <c r="AR2677" i="1"/>
  <c r="AR2676" i="1"/>
  <c r="AR2675" i="1"/>
  <c r="AR2674" i="1"/>
  <c r="AR2673" i="1"/>
  <c r="AR2672" i="1"/>
  <c r="AR2671" i="1"/>
  <c r="AR2670" i="1"/>
  <c r="AR2669" i="1"/>
  <c r="AR2668" i="1"/>
  <c r="AR2667" i="1"/>
  <c r="AR2666" i="1"/>
  <c r="AR2665" i="1"/>
  <c r="AR2664" i="1"/>
  <c r="AR2663" i="1"/>
  <c r="AR2662" i="1"/>
  <c r="AR2661" i="1"/>
  <c r="AR2660" i="1"/>
  <c r="AR2659" i="1"/>
  <c r="AR2658" i="1"/>
  <c r="AR2657" i="1"/>
  <c r="AR2656" i="1"/>
  <c r="AR2655" i="1"/>
  <c r="AR2654" i="1"/>
  <c r="AR2653" i="1"/>
  <c r="AR2652" i="1"/>
  <c r="AR2651" i="1"/>
  <c r="AR2650" i="1"/>
  <c r="AR2649" i="1"/>
  <c r="AR2648" i="1"/>
  <c r="AR2647" i="1"/>
  <c r="AR2646" i="1"/>
  <c r="AR2645" i="1"/>
  <c r="AR2644" i="1"/>
  <c r="AR2643" i="1"/>
  <c r="AR2642" i="1"/>
  <c r="AR2641" i="1"/>
  <c r="AR2640" i="1"/>
  <c r="AR2639" i="1"/>
  <c r="AR2638" i="1"/>
  <c r="AR2637" i="1"/>
  <c r="AR2636" i="1"/>
  <c r="AR2635" i="1"/>
  <c r="AR2634" i="1"/>
  <c r="AR2633" i="1"/>
  <c r="AR2632" i="1"/>
  <c r="AR2631" i="1"/>
  <c r="AR2630" i="1"/>
  <c r="AR2629" i="1"/>
  <c r="AR2628" i="1"/>
  <c r="AR2627" i="1"/>
  <c r="AR2626" i="1"/>
  <c r="AR2625" i="1"/>
  <c r="AR2624" i="1"/>
  <c r="AR2623" i="1"/>
  <c r="AR2622" i="1"/>
  <c r="AR2621" i="1"/>
  <c r="AR2620" i="1"/>
  <c r="AR2619" i="1"/>
  <c r="AR2618" i="1"/>
  <c r="AR2617" i="1"/>
  <c r="AR2616" i="1"/>
  <c r="AR2615" i="1"/>
  <c r="AR2614" i="1"/>
  <c r="AR2613" i="1"/>
  <c r="AR2612" i="1"/>
  <c r="AR2611" i="1"/>
  <c r="AR2610" i="1"/>
  <c r="AR2609" i="1"/>
  <c r="AR2608" i="1"/>
  <c r="AR2607" i="1"/>
  <c r="AR2606" i="1"/>
  <c r="AR2605" i="1"/>
  <c r="AR2604" i="1"/>
  <c r="AR2603" i="1"/>
  <c r="AR2602" i="1"/>
  <c r="AR2601" i="1"/>
  <c r="AR2600" i="1"/>
  <c r="AR2599" i="1"/>
  <c r="AR2598" i="1"/>
  <c r="AR2597" i="1"/>
  <c r="AR2596" i="1"/>
  <c r="AR2595" i="1"/>
  <c r="AR2594" i="1"/>
  <c r="AR2593" i="1"/>
  <c r="AR2592" i="1"/>
  <c r="AR2591" i="1"/>
  <c r="AR2590" i="1"/>
  <c r="AR2589" i="1"/>
  <c r="AR2588" i="1"/>
  <c r="AR2587" i="1"/>
  <c r="AR2586" i="1"/>
  <c r="AR2585" i="1"/>
  <c r="AR2584" i="1"/>
  <c r="AR2583" i="1"/>
  <c r="AR2582" i="1"/>
  <c r="AR2581" i="1"/>
  <c r="AR2580" i="1"/>
  <c r="AR2579" i="1"/>
  <c r="AR2578" i="1"/>
  <c r="AR2577" i="1"/>
  <c r="AR2576" i="1"/>
  <c r="AR2575" i="1"/>
  <c r="AR2574" i="1"/>
  <c r="AR2573" i="1"/>
  <c r="AR2572" i="1"/>
  <c r="AR2571" i="1"/>
  <c r="AR2570" i="1"/>
  <c r="AR2569" i="1"/>
  <c r="AR2568" i="1"/>
  <c r="AR2567" i="1"/>
  <c r="AR2566" i="1"/>
  <c r="AR2565" i="1"/>
  <c r="AR2564" i="1"/>
  <c r="AR2563" i="1"/>
  <c r="AR2562" i="1"/>
  <c r="AR2561" i="1"/>
  <c r="AR2560" i="1"/>
  <c r="AR2559" i="1"/>
  <c r="AR2558" i="1"/>
  <c r="AR2557" i="1"/>
  <c r="AR2556" i="1"/>
  <c r="AR2555" i="1"/>
  <c r="AR2554" i="1"/>
  <c r="AR2553" i="1"/>
  <c r="AR2552" i="1"/>
  <c r="AR2551" i="1"/>
  <c r="AR2550" i="1"/>
  <c r="AR2549" i="1"/>
  <c r="AR2548" i="1"/>
  <c r="AR2547" i="1"/>
  <c r="AR2546" i="1"/>
  <c r="AR2545" i="1"/>
  <c r="AR2544" i="1"/>
  <c r="AR2543" i="1"/>
  <c r="AR2542" i="1"/>
  <c r="AR2541" i="1"/>
  <c r="AR2540" i="1"/>
  <c r="AR2539" i="1"/>
  <c r="AR2538" i="1"/>
  <c r="AR2537" i="1"/>
  <c r="AR2536" i="1"/>
  <c r="AR2535" i="1"/>
  <c r="AR2534" i="1"/>
  <c r="AR2533" i="1"/>
  <c r="AR2532" i="1"/>
  <c r="AR2531" i="1"/>
  <c r="AR2530" i="1"/>
  <c r="AR2529" i="1"/>
  <c r="AR2528" i="1"/>
  <c r="AR2527" i="1"/>
  <c r="AR2526" i="1"/>
  <c r="AR2525" i="1"/>
  <c r="AR2524" i="1"/>
  <c r="AR2523" i="1"/>
  <c r="AR2522" i="1"/>
  <c r="AR2521" i="1"/>
  <c r="AR2520" i="1"/>
  <c r="AR2519" i="1"/>
  <c r="AR2518" i="1"/>
  <c r="AR2517" i="1"/>
  <c r="AR2516" i="1"/>
  <c r="AR2515" i="1"/>
  <c r="AR2514" i="1"/>
  <c r="AR2513" i="1"/>
  <c r="AR2512" i="1"/>
  <c r="AR2511" i="1"/>
  <c r="AR2510" i="1"/>
  <c r="AR2509" i="1"/>
  <c r="AR2508" i="1"/>
  <c r="AR2507" i="1"/>
  <c r="AR2506" i="1"/>
  <c r="AR2505" i="1"/>
  <c r="AR2504" i="1"/>
  <c r="AR2503" i="1"/>
  <c r="AR2502" i="1"/>
  <c r="AR2501" i="1"/>
  <c r="AR2500" i="1"/>
  <c r="AR2499" i="1"/>
  <c r="AR2498" i="1"/>
  <c r="AR2497" i="1"/>
  <c r="AR2496" i="1"/>
  <c r="AR2495" i="1"/>
  <c r="AR2494" i="1"/>
  <c r="AR2493" i="1"/>
  <c r="AR2492" i="1"/>
  <c r="AR2491" i="1"/>
  <c r="AR2490" i="1"/>
  <c r="AR2489" i="1"/>
  <c r="AR2488" i="1"/>
  <c r="AR2487" i="1"/>
  <c r="AR2486" i="1"/>
  <c r="AR2485" i="1"/>
  <c r="AR2484" i="1"/>
  <c r="AR2483" i="1"/>
  <c r="AR2482" i="1"/>
  <c r="AR2481" i="1"/>
  <c r="AR2480" i="1"/>
  <c r="AR2479" i="1"/>
  <c r="AR2478" i="1"/>
  <c r="AR2477" i="1"/>
  <c r="AR2476" i="1"/>
  <c r="AR2475" i="1"/>
  <c r="AR2474" i="1"/>
  <c r="AR2473" i="1"/>
  <c r="AR2472" i="1"/>
  <c r="AR2471" i="1"/>
  <c r="AR2470" i="1"/>
  <c r="AR2469" i="1"/>
  <c r="AR2468" i="1"/>
  <c r="AR2467" i="1"/>
  <c r="AR2466" i="1"/>
  <c r="AR2465" i="1"/>
  <c r="AR2464" i="1"/>
  <c r="AR2463" i="1"/>
  <c r="AR2462" i="1"/>
  <c r="AR2461" i="1"/>
  <c r="AR2460" i="1"/>
  <c r="AR2459" i="1"/>
  <c r="AR2458" i="1"/>
  <c r="AR2457" i="1"/>
  <c r="AR2456" i="1"/>
  <c r="AR2455" i="1"/>
  <c r="AR2454" i="1"/>
  <c r="AR2453" i="1"/>
  <c r="AR2452" i="1"/>
  <c r="AR2451" i="1"/>
  <c r="AR2450" i="1"/>
  <c r="AR2449" i="1"/>
  <c r="AR2448" i="1"/>
  <c r="AR2447" i="1"/>
  <c r="AR2446" i="1"/>
  <c r="AR2445" i="1"/>
  <c r="AR2444" i="1"/>
  <c r="AR2443" i="1"/>
  <c r="AR2442" i="1"/>
  <c r="AR2441" i="1"/>
  <c r="AR2440" i="1"/>
  <c r="AR2439" i="1"/>
  <c r="AR2438" i="1"/>
  <c r="AR2437" i="1"/>
  <c r="AR2436" i="1"/>
  <c r="AR2435" i="1"/>
  <c r="AR2434" i="1"/>
  <c r="AR2433" i="1"/>
  <c r="AR2432" i="1"/>
  <c r="AR2431" i="1"/>
  <c r="AR2430" i="1"/>
  <c r="AR2429" i="1"/>
  <c r="AR2428" i="1"/>
  <c r="AR2427" i="1"/>
  <c r="AR2426" i="1"/>
  <c r="AR2425" i="1"/>
  <c r="AR2424" i="1"/>
  <c r="AR2423" i="1"/>
  <c r="AR2422" i="1"/>
  <c r="AR2421" i="1"/>
  <c r="AR2420" i="1"/>
  <c r="AR2419" i="1"/>
  <c r="AR2418" i="1"/>
  <c r="AR2417" i="1"/>
  <c r="AR2416" i="1"/>
  <c r="AR2415" i="1"/>
  <c r="AR2414" i="1"/>
  <c r="AR2413" i="1"/>
  <c r="AR2412" i="1"/>
  <c r="AR2411" i="1"/>
  <c r="AR2410" i="1"/>
  <c r="AR2409" i="1"/>
  <c r="AR2408" i="1"/>
  <c r="AR2407" i="1"/>
  <c r="AR2406" i="1"/>
  <c r="AR2405" i="1"/>
  <c r="AR2404" i="1"/>
  <c r="AR2403" i="1"/>
  <c r="AR2402" i="1"/>
  <c r="AR2401" i="1"/>
  <c r="AR2400" i="1"/>
  <c r="AR2399" i="1"/>
  <c r="AR2398" i="1"/>
  <c r="AR2397" i="1"/>
  <c r="AR2396" i="1"/>
  <c r="AR2395" i="1"/>
  <c r="AR2394" i="1"/>
  <c r="AR2393" i="1"/>
  <c r="AR2392" i="1"/>
  <c r="AR2391" i="1"/>
  <c r="AR2390" i="1"/>
  <c r="AR2389" i="1"/>
  <c r="AR2388" i="1"/>
  <c r="AR2387" i="1"/>
  <c r="AR2386" i="1"/>
  <c r="AR2385" i="1"/>
  <c r="AR2384" i="1"/>
  <c r="AR2383" i="1"/>
  <c r="AR2382" i="1"/>
  <c r="AR2381" i="1"/>
  <c r="AR2380" i="1"/>
  <c r="AR2379" i="1"/>
  <c r="AR2378" i="1"/>
  <c r="AR2377" i="1"/>
  <c r="AR2376" i="1"/>
  <c r="AR2375" i="1"/>
  <c r="AR2374" i="1"/>
  <c r="AR2373" i="1"/>
  <c r="AR2372" i="1"/>
  <c r="AR2371" i="1"/>
  <c r="AR2370" i="1"/>
  <c r="AR2369" i="1"/>
  <c r="AR2368" i="1"/>
  <c r="AR2367" i="1"/>
  <c r="AR2366" i="1"/>
  <c r="AR2365" i="1"/>
  <c r="AR2364" i="1"/>
  <c r="AR2363" i="1"/>
  <c r="AR2362" i="1"/>
  <c r="AR2361" i="1"/>
  <c r="AR2360" i="1"/>
  <c r="AR2359" i="1"/>
  <c r="AR2358" i="1"/>
  <c r="AR2357" i="1"/>
  <c r="AR2356" i="1"/>
  <c r="AR2355" i="1"/>
  <c r="AR2354" i="1"/>
  <c r="AR2353" i="1"/>
  <c r="AR2352" i="1"/>
  <c r="AR2351" i="1"/>
  <c r="AR2350" i="1"/>
  <c r="AR2349" i="1"/>
  <c r="AR2348" i="1"/>
  <c r="AR2347" i="1"/>
  <c r="AR2346" i="1"/>
  <c r="AR2345" i="1"/>
  <c r="AR2344" i="1"/>
  <c r="AR2343" i="1"/>
  <c r="AR2342" i="1"/>
  <c r="AR2341" i="1"/>
  <c r="AR2340" i="1"/>
  <c r="AR2339" i="1"/>
  <c r="AR2338" i="1"/>
  <c r="AR2337" i="1"/>
  <c r="AR2336" i="1"/>
  <c r="AR2335" i="1"/>
  <c r="AR2334" i="1"/>
  <c r="AR2333" i="1"/>
  <c r="AR2332" i="1"/>
  <c r="AR2331" i="1"/>
  <c r="AR2330" i="1"/>
  <c r="AR2329" i="1"/>
  <c r="AR2328" i="1"/>
  <c r="AR2327" i="1"/>
  <c r="AR2326" i="1"/>
  <c r="AR2325" i="1"/>
  <c r="AR2324" i="1"/>
  <c r="AR2323" i="1"/>
  <c r="AR2322" i="1"/>
  <c r="AR2321" i="1"/>
  <c r="AR2320" i="1"/>
  <c r="AR2319" i="1"/>
  <c r="AR2318" i="1"/>
  <c r="AR2317" i="1"/>
  <c r="AR2316" i="1"/>
  <c r="AR2315" i="1"/>
  <c r="AR2314" i="1"/>
  <c r="AR2313" i="1"/>
  <c r="AR2312" i="1"/>
  <c r="AR2311" i="1"/>
  <c r="AR2310" i="1"/>
  <c r="AR2309" i="1"/>
  <c r="AR2308" i="1"/>
  <c r="AR2307" i="1"/>
  <c r="AR2306" i="1"/>
  <c r="AR2305" i="1"/>
  <c r="AR2304" i="1"/>
  <c r="AR2303" i="1"/>
  <c r="AR2302" i="1"/>
  <c r="AR2301" i="1"/>
  <c r="AR2300" i="1"/>
  <c r="AR2299" i="1"/>
  <c r="AR2298" i="1"/>
  <c r="AR2297" i="1"/>
  <c r="AR2296" i="1"/>
  <c r="AR2295" i="1"/>
  <c r="AR2294" i="1"/>
  <c r="AR2293" i="1"/>
  <c r="AR2292" i="1"/>
  <c r="AR2291" i="1"/>
  <c r="AR2290" i="1"/>
  <c r="AR2289" i="1"/>
  <c r="AR2288" i="1"/>
  <c r="AR2287" i="1"/>
  <c r="AR2286" i="1"/>
  <c r="AR2285" i="1"/>
  <c r="AR2284" i="1"/>
  <c r="AR2283" i="1"/>
  <c r="AR2282" i="1"/>
  <c r="AR2281" i="1"/>
  <c r="AR2280" i="1"/>
  <c r="AR2279" i="1"/>
  <c r="AR2278" i="1"/>
  <c r="AR2277" i="1"/>
  <c r="AR2276" i="1"/>
  <c r="AR2275" i="1"/>
  <c r="AR2274" i="1"/>
  <c r="AR2273" i="1"/>
  <c r="AR2272" i="1"/>
  <c r="AR2271" i="1"/>
  <c r="AR2270" i="1"/>
  <c r="AR2269" i="1"/>
  <c r="AR2268" i="1"/>
  <c r="AR2267" i="1"/>
  <c r="AR2266" i="1"/>
  <c r="AR2265" i="1"/>
  <c r="AR2264" i="1"/>
  <c r="AR2263" i="1"/>
  <c r="AR2262" i="1"/>
  <c r="AR2261" i="1"/>
  <c r="AR2260" i="1"/>
  <c r="AR2259" i="1"/>
  <c r="AR2258" i="1"/>
  <c r="AR2257" i="1"/>
  <c r="AR2256" i="1"/>
  <c r="AR2255" i="1"/>
  <c r="AR2254" i="1"/>
  <c r="AR2253" i="1"/>
  <c r="AR2252" i="1"/>
  <c r="AR2251" i="1"/>
  <c r="AR2250" i="1"/>
  <c r="AR2249" i="1"/>
  <c r="AR2248" i="1"/>
  <c r="AR2247" i="1"/>
  <c r="AR2246" i="1"/>
  <c r="AR2245" i="1"/>
  <c r="AR2244" i="1"/>
  <c r="AR2243" i="1"/>
  <c r="AR2242" i="1"/>
  <c r="AR2241" i="1"/>
  <c r="AR2240" i="1"/>
  <c r="AR2239" i="1"/>
  <c r="AR2238" i="1"/>
  <c r="AR2237" i="1"/>
  <c r="AR2236" i="1"/>
  <c r="AR2235" i="1"/>
  <c r="AR2234" i="1"/>
  <c r="AR2233" i="1"/>
  <c r="AR2232" i="1"/>
  <c r="AR2231" i="1"/>
  <c r="AR2230" i="1"/>
  <c r="AR2229" i="1"/>
  <c r="AR2228" i="1"/>
  <c r="AR2227" i="1"/>
  <c r="AR2226" i="1"/>
  <c r="AR2225" i="1"/>
  <c r="AR2224" i="1"/>
  <c r="AR2223" i="1"/>
  <c r="AR2222" i="1"/>
  <c r="AR2221" i="1"/>
  <c r="AR2220" i="1"/>
  <c r="AR2219" i="1"/>
  <c r="AR2218" i="1"/>
  <c r="AR2217" i="1"/>
  <c r="AR2216" i="1"/>
  <c r="AR2215" i="1"/>
  <c r="AR2214" i="1"/>
  <c r="AR2213" i="1"/>
  <c r="AR2212" i="1"/>
  <c r="AR2211" i="1"/>
  <c r="AR2210" i="1"/>
  <c r="AR2209" i="1"/>
  <c r="AR2208" i="1"/>
  <c r="AR2207" i="1"/>
  <c r="AR2206" i="1"/>
  <c r="AR2205" i="1"/>
  <c r="AR2204" i="1"/>
  <c r="AR2203" i="1"/>
  <c r="AR2202" i="1"/>
  <c r="AR2201" i="1"/>
  <c r="AR2200" i="1"/>
  <c r="AR2199" i="1"/>
  <c r="AR2198" i="1"/>
  <c r="AR2197" i="1"/>
  <c r="AR2196" i="1"/>
  <c r="AR2195" i="1"/>
  <c r="AR2194" i="1"/>
  <c r="AR2193" i="1"/>
  <c r="AR2192" i="1"/>
  <c r="AR2191" i="1"/>
  <c r="AR2190" i="1"/>
  <c r="AR2189" i="1"/>
  <c r="AR2188" i="1"/>
  <c r="AR2187" i="1"/>
  <c r="AR2186" i="1"/>
  <c r="AR2185" i="1"/>
  <c r="AR2184" i="1"/>
  <c r="AR2183" i="1"/>
  <c r="AR2182" i="1"/>
  <c r="AR2181" i="1"/>
  <c r="AR2180" i="1"/>
  <c r="AR2179" i="1"/>
  <c r="AR2178" i="1"/>
  <c r="AR2177" i="1"/>
  <c r="AR2176" i="1"/>
  <c r="AR2175" i="1"/>
  <c r="AR2174" i="1"/>
  <c r="AR2173" i="1"/>
  <c r="AR2172" i="1"/>
  <c r="AR2171" i="1"/>
  <c r="AR2170" i="1"/>
  <c r="AR2169" i="1"/>
  <c r="AR2168" i="1"/>
  <c r="AR2167" i="1"/>
  <c r="AR2166" i="1"/>
  <c r="AR2165" i="1"/>
  <c r="AR2164" i="1"/>
  <c r="AR2163" i="1"/>
  <c r="AR2162" i="1"/>
  <c r="AR2161" i="1"/>
  <c r="AR2160" i="1"/>
  <c r="AR2159" i="1"/>
  <c r="AR2158" i="1"/>
  <c r="AR2157" i="1"/>
  <c r="AR2156" i="1"/>
  <c r="AR2155" i="1"/>
  <c r="AR2154" i="1"/>
  <c r="AR2153" i="1"/>
  <c r="AR2152" i="1"/>
  <c r="AR2151" i="1"/>
  <c r="AR2150" i="1"/>
  <c r="AR2149" i="1"/>
  <c r="AR2148" i="1"/>
  <c r="AR2147" i="1"/>
  <c r="AR2146" i="1"/>
  <c r="AR2145" i="1"/>
  <c r="AR2144" i="1"/>
  <c r="AR2143" i="1"/>
  <c r="AR2142" i="1"/>
  <c r="AR2141" i="1"/>
  <c r="AR2140" i="1"/>
  <c r="AR2139" i="1"/>
  <c r="AR2138" i="1"/>
  <c r="AR2137" i="1"/>
  <c r="AR2136" i="1"/>
  <c r="AR2135" i="1"/>
  <c r="AR2134" i="1"/>
  <c r="AR2133" i="1"/>
  <c r="AR2132" i="1"/>
  <c r="AR2131" i="1"/>
  <c r="AR2130" i="1"/>
  <c r="AR2129" i="1"/>
  <c r="AR2128" i="1"/>
  <c r="AR2127" i="1"/>
  <c r="AR2126" i="1"/>
  <c r="AR2125" i="1"/>
  <c r="AR2124" i="1"/>
  <c r="AR2123" i="1"/>
  <c r="AR2122" i="1"/>
  <c r="AR2121" i="1"/>
  <c r="AR2120" i="1"/>
  <c r="AR2119" i="1"/>
  <c r="AR2118" i="1"/>
  <c r="AR2117" i="1"/>
  <c r="AR2116" i="1"/>
  <c r="AR2115" i="1"/>
  <c r="AR2114" i="1"/>
  <c r="AR2113" i="1"/>
  <c r="AR2112" i="1"/>
  <c r="AR2111" i="1"/>
  <c r="AR2110" i="1"/>
  <c r="AR2109" i="1"/>
  <c r="AR2108" i="1"/>
  <c r="AR2107" i="1"/>
  <c r="AR2106" i="1"/>
  <c r="AR2105" i="1"/>
  <c r="AR2104" i="1"/>
  <c r="AR2103" i="1"/>
  <c r="AR2102" i="1"/>
  <c r="AR2101" i="1"/>
  <c r="AR2100" i="1"/>
  <c r="AR2099" i="1"/>
  <c r="AR2098" i="1"/>
  <c r="AR2097" i="1"/>
  <c r="AR2096" i="1"/>
  <c r="AR2095" i="1"/>
  <c r="AR2094" i="1"/>
  <c r="AR2093" i="1"/>
  <c r="AR2092" i="1"/>
  <c r="AR2091" i="1"/>
  <c r="AR2090" i="1"/>
  <c r="AR2089" i="1"/>
  <c r="AR2088" i="1"/>
  <c r="AR2087" i="1"/>
  <c r="AR2086" i="1"/>
  <c r="AR2085" i="1"/>
  <c r="AR2084" i="1"/>
  <c r="AR2083" i="1"/>
  <c r="AR2082" i="1"/>
  <c r="AR2081" i="1"/>
  <c r="AR2080" i="1"/>
  <c r="AR2079" i="1"/>
  <c r="AR2078" i="1"/>
  <c r="AR2077" i="1"/>
  <c r="AR2076" i="1"/>
  <c r="AR2075" i="1"/>
  <c r="AR2074" i="1"/>
  <c r="AR2073" i="1"/>
  <c r="AR2072" i="1"/>
  <c r="AR2071" i="1"/>
  <c r="AR2070" i="1"/>
  <c r="AR2069" i="1"/>
  <c r="AR2068" i="1"/>
  <c r="AR2067" i="1"/>
  <c r="AR2066" i="1"/>
  <c r="AR2065" i="1"/>
  <c r="AR2064" i="1"/>
  <c r="AR2063" i="1"/>
  <c r="AR2062" i="1"/>
  <c r="AR2061" i="1"/>
  <c r="AR2060" i="1"/>
  <c r="AR2059" i="1"/>
  <c r="AR2058" i="1"/>
  <c r="AR2057" i="1"/>
  <c r="AR2056" i="1"/>
  <c r="AR2055" i="1"/>
  <c r="AR2054" i="1"/>
  <c r="AR2053" i="1"/>
  <c r="AR2052" i="1"/>
  <c r="AR2051" i="1"/>
  <c r="AR2050" i="1"/>
  <c r="AR2049" i="1"/>
  <c r="AR2048" i="1"/>
  <c r="AR2047" i="1"/>
  <c r="AR2046" i="1"/>
  <c r="AR2045" i="1"/>
  <c r="AR2044" i="1"/>
  <c r="AR2043" i="1"/>
  <c r="AR2042" i="1"/>
  <c r="AR2041" i="1"/>
  <c r="AR2040" i="1"/>
  <c r="AR2039" i="1"/>
  <c r="AR2038" i="1"/>
  <c r="AR2037" i="1"/>
  <c r="AR2036" i="1"/>
  <c r="AR2035" i="1"/>
  <c r="AR2034" i="1"/>
  <c r="AR2033" i="1"/>
  <c r="AR2032" i="1"/>
  <c r="AR2031" i="1"/>
  <c r="AR2030" i="1"/>
  <c r="AR2029" i="1"/>
  <c r="AR2028" i="1"/>
  <c r="AR2027" i="1"/>
  <c r="AR2026" i="1"/>
  <c r="AR2025" i="1"/>
  <c r="AR2024" i="1"/>
  <c r="AR2023" i="1"/>
  <c r="AR2022" i="1"/>
  <c r="AR2021" i="1"/>
  <c r="AR2020" i="1"/>
  <c r="AR2019" i="1"/>
  <c r="AR2018" i="1"/>
  <c r="AR2017" i="1"/>
  <c r="AR2016" i="1"/>
  <c r="AR2015" i="1"/>
  <c r="AR2014" i="1"/>
  <c r="AR2013" i="1"/>
  <c r="AR2012" i="1"/>
  <c r="AR2011" i="1"/>
  <c r="AR2010" i="1"/>
  <c r="AR2009" i="1"/>
  <c r="AR2008" i="1"/>
  <c r="AR2007" i="1"/>
  <c r="AR2006" i="1"/>
  <c r="AR2005" i="1"/>
  <c r="AR2004" i="1"/>
  <c r="AR2003" i="1"/>
  <c r="AR2002" i="1"/>
  <c r="AR2001" i="1"/>
  <c r="AR2000" i="1"/>
  <c r="AR1999" i="1"/>
  <c r="AR1998" i="1"/>
  <c r="AR1997" i="1"/>
  <c r="AR1996" i="1"/>
  <c r="AR1995" i="1"/>
  <c r="AR1994" i="1"/>
  <c r="AR1993" i="1"/>
  <c r="AR1992" i="1"/>
  <c r="AR1991" i="1"/>
  <c r="AR1990" i="1"/>
  <c r="AR1989" i="1"/>
  <c r="AR1988" i="1"/>
  <c r="AR1987" i="1"/>
  <c r="AR1986" i="1"/>
  <c r="AR1985" i="1"/>
  <c r="AR1984" i="1"/>
  <c r="AR1983" i="1"/>
  <c r="AR1982" i="1"/>
  <c r="AR1981" i="1"/>
  <c r="AR1980" i="1"/>
  <c r="AR1979" i="1"/>
  <c r="AR1978" i="1"/>
  <c r="AR1977" i="1"/>
  <c r="AR1976" i="1"/>
  <c r="AR1975" i="1"/>
  <c r="AR1974" i="1"/>
  <c r="AR1973" i="1"/>
  <c r="AR1972" i="1"/>
  <c r="AR1971" i="1"/>
  <c r="AR1970" i="1"/>
  <c r="AR1969" i="1"/>
  <c r="AR1968" i="1"/>
  <c r="AR1967" i="1"/>
  <c r="AR1966" i="1"/>
  <c r="AR1965" i="1"/>
  <c r="AR1964" i="1"/>
  <c r="AR1963" i="1"/>
  <c r="AR1962" i="1"/>
  <c r="AR1961" i="1"/>
  <c r="AR1960" i="1"/>
  <c r="AR1959" i="1"/>
  <c r="AR1958" i="1"/>
  <c r="AR1957" i="1"/>
  <c r="AR1956" i="1"/>
  <c r="AR1955" i="1"/>
  <c r="AR1954" i="1"/>
  <c r="AR1953" i="1"/>
  <c r="AR1952" i="1"/>
  <c r="AR1951" i="1"/>
  <c r="AR1950" i="1"/>
  <c r="AR1949" i="1"/>
  <c r="AR1948" i="1"/>
  <c r="AR1947" i="1"/>
  <c r="AR1946" i="1"/>
  <c r="AR1945" i="1"/>
  <c r="AR1944" i="1"/>
  <c r="AR1943" i="1"/>
  <c r="AR1942" i="1"/>
  <c r="AR1941" i="1"/>
  <c r="AR1940" i="1"/>
  <c r="AR1939" i="1"/>
  <c r="AR1938" i="1"/>
  <c r="AR1937" i="1"/>
  <c r="AR1936" i="1"/>
  <c r="AR1935" i="1"/>
  <c r="AR1934" i="1"/>
  <c r="AR1933" i="1"/>
  <c r="AR1932" i="1"/>
  <c r="AR1931" i="1"/>
  <c r="AR1930" i="1"/>
  <c r="AR1929" i="1"/>
  <c r="AR1928" i="1"/>
  <c r="AR1927" i="1"/>
  <c r="AR1926" i="1"/>
  <c r="AR1925" i="1"/>
  <c r="AR1924" i="1"/>
  <c r="AR1923" i="1"/>
  <c r="AR1922" i="1"/>
  <c r="AR1921" i="1"/>
  <c r="AR1920" i="1"/>
  <c r="AR1919" i="1"/>
  <c r="AR1918" i="1"/>
  <c r="AR1917" i="1"/>
  <c r="AR1916" i="1"/>
  <c r="AR1915" i="1"/>
  <c r="AR1914" i="1"/>
  <c r="AR1913" i="1"/>
  <c r="AR1912" i="1"/>
  <c r="AR1911" i="1"/>
  <c r="AR1910" i="1"/>
  <c r="AR1909" i="1"/>
  <c r="AR1908" i="1"/>
  <c r="AR1907" i="1"/>
  <c r="AR1906" i="1"/>
  <c r="AR1905" i="1"/>
  <c r="AR1904" i="1"/>
  <c r="AR1903" i="1"/>
  <c r="AR1902" i="1"/>
  <c r="AR1901" i="1"/>
  <c r="AR1900" i="1"/>
  <c r="AR1899" i="1"/>
  <c r="AR1898" i="1"/>
  <c r="AR1897" i="1"/>
  <c r="AR1896" i="1"/>
  <c r="AR1895" i="1"/>
  <c r="AR1894" i="1"/>
  <c r="AR1893" i="1"/>
  <c r="AR1892" i="1"/>
  <c r="AR1891" i="1"/>
  <c r="AR1890" i="1"/>
  <c r="AR1889" i="1"/>
  <c r="AR1888" i="1"/>
  <c r="AR1887" i="1"/>
  <c r="AR1886" i="1"/>
  <c r="AR1885" i="1"/>
  <c r="AR1884" i="1"/>
  <c r="AR1883" i="1"/>
  <c r="AR1882" i="1"/>
  <c r="AR1881" i="1"/>
  <c r="AR1880" i="1"/>
  <c r="AR1879" i="1"/>
  <c r="AR1878" i="1"/>
  <c r="AR1877" i="1"/>
  <c r="AR1876" i="1"/>
  <c r="AR1875" i="1"/>
  <c r="AR1874" i="1"/>
  <c r="AR1873" i="1"/>
  <c r="AR1872" i="1"/>
  <c r="AR1871" i="1"/>
  <c r="AR1870" i="1"/>
  <c r="AR1869" i="1"/>
  <c r="AR1868" i="1"/>
  <c r="AR1867" i="1"/>
  <c r="AR1866" i="1"/>
  <c r="AR1865" i="1"/>
  <c r="AR1864" i="1"/>
  <c r="AR1863" i="1"/>
  <c r="AR1862" i="1"/>
  <c r="AR1861" i="1"/>
  <c r="AR1860" i="1"/>
  <c r="AR1859" i="1"/>
  <c r="AR1858" i="1"/>
  <c r="AR1857" i="1"/>
  <c r="AR1856" i="1"/>
  <c r="AR1855" i="1"/>
  <c r="AR1854" i="1"/>
  <c r="AR1853" i="1"/>
  <c r="AR1852" i="1"/>
  <c r="AR1851" i="1"/>
  <c r="AR1850" i="1"/>
  <c r="AR1849" i="1"/>
  <c r="AR1848" i="1"/>
  <c r="AR1847" i="1"/>
  <c r="AR1846" i="1"/>
  <c r="AR1845" i="1"/>
  <c r="AR1844" i="1"/>
  <c r="AR1843" i="1"/>
  <c r="AR1842" i="1"/>
  <c r="AR1841" i="1"/>
  <c r="AR1840" i="1"/>
  <c r="AR1839" i="1"/>
  <c r="AR1838" i="1"/>
  <c r="AR1837" i="1"/>
  <c r="AR1836" i="1"/>
  <c r="AR1835" i="1"/>
  <c r="AR1834" i="1"/>
  <c r="AR1833" i="1"/>
  <c r="AR1832" i="1"/>
  <c r="AR1831" i="1"/>
  <c r="AR1830" i="1"/>
  <c r="AR1829" i="1"/>
  <c r="AR1828" i="1"/>
  <c r="AR1827" i="1"/>
  <c r="AR1826" i="1"/>
  <c r="AR1825" i="1"/>
  <c r="AR1824" i="1"/>
  <c r="AR1823" i="1"/>
  <c r="AR1822" i="1"/>
  <c r="AR1821" i="1"/>
  <c r="AR1820" i="1"/>
  <c r="AR1819" i="1"/>
  <c r="AR1818" i="1"/>
  <c r="AR1817" i="1"/>
  <c r="AR1816" i="1"/>
  <c r="AR1815" i="1"/>
  <c r="AR1814" i="1"/>
  <c r="AR1813" i="1"/>
  <c r="AR1812" i="1"/>
  <c r="AR1811" i="1"/>
  <c r="AR1810" i="1"/>
  <c r="AR1809" i="1"/>
  <c r="AR1808" i="1"/>
  <c r="AR1807" i="1"/>
  <c r="AR1806" i="1"/>
  <c r="AR1805" i="1"/>
  <c r="AR1804" i="1"/>
  <c r="AR1803" i="1"/>
  <c r="AR1802" i="1"/>
  <c r="AR1801" i="1"/>
  <c r="AR1800" i="1"/>
  <c r="AR1799" i="1"/>
  <c r="AR1798" i="1"/>
  <c r="AR1797" i="1"/>
  <c r="AR1796" i="1"/>
  <c r="AR1795" i="1"/>
  <c r="AR1794" i="1"/>
  <c r="AR1793" i="1"/>
  <c r="AR1792" i="1"/>
  <c r="AR1791" i="1"/>
  <c r="AR1790" i="1"/>
  <c r="AR1789" i="1"/>
  <c r="AR1788" i="1"/>
  <c r="AR1787" i="1"/>
  <c r="AR1786" i="1"/>
  <c r="AR1785" i="1"/>
  <c r="AR1784" i="1"/>
  <c r="AR1783" i="1"/>
  <c r="AR1782" i="1"/>
  <c r="AR1781" i="1"/>
  <c r="AR1780" i="1"/>
  <c r="AR1779" i="1"/>
  <c r="AR1778" i="1"/>
  <c r="AR1777" i="1"/>
  <c r="AR1776" i="1"/>
  <c r="AR1775" i="1"/>
  <c r="AR1774" i="1"/>
  <c r="AR1773" i="1"/>
  <c r="AR1772" i="1"/>
  <c r="AR1771" i="1"/>
  <c r="AR1770" i="1"/>
  <c r="AR1769" i="1"/>
  <c r="AR1768" i="1"/>
  <c r="AR1767" i="1"/>
  <c r="AR1766" i="1"/>
  <c r="AR1765" i="1"/>
  <c r="AR1764" i="1"/>
  <c r="AR1763" i="1"/>
  <c r="AR1762" i="1"/>
  <c r="AR1761" i="1"/>
  <c r="AR1760" i="1"/>
  <c r="AR1759" i="1"/>
  <c r="AR1758" i="1"/>
  <c r="AR1757" i="1"/>
  <c r="AR1756" i="1"/>
  <c r="AR1755" i="1"/>
  <c r="AR1754" i="1"/>
  <c r="AR1753" i="1"/>
  <c r="AR1752" i="1"/>
  <c r="AR1751" i="1"/>
  <c r="AR1750" i="1"/>
  <c r="AR1749" i="1"/>
  <c r="AR1748" i="1"/>
  <c r="AR1747" i="1"/>
  <c r="AR1746" i="1"/>
  <c r="AR1745" i="1"/>
  <c r="AR1744" i="1"/>
  <c r="AR1743" i="1"/>
  <c r="AR1742" i="1"/>
  <c r="AR1741" i="1"/>
  <c r="AR1740" i="1"/>
  <c r="AR1739" i="1"/>
  <c r="AR1738" i="1"/>
  <c r="AR1737" i="1"/>
  <c r="AR1736" i="1"/>
  <c r="AR1735" i="1"/>
  <c r="AR1734" i="1"/>
  <c r="AR1733" i="1"/>
  <c r="AR1732" i="1"/>
  <c r="AR1731" i="1"/>
  <c r="AR1730" i="1"/>
  <c r="AR1729" i="1"/>
  <c r="AR1728" i="1"/>
  <c r="AR1727" i="1"/>
  <c r="AR1726" i="1"/>
  <c r="AR1725" i="1"/>
  <c r="AR1724" i="1"/>
  <c r="AR1723" i="1"/>
  <c r="AR1722" i="1"/>
  <c r="AR1721" i="1"/>
  <c r="AR1720" i="1"/>
  <c r="AR1719" i="1"/>
  <c r="AR1718" i="1"/>
  <c r="AR1717" i="1"/>
  <c r="AR1716" i="1"/>
  <c r="AR1715" i="1"/>
  <c r="AR1714" i="1"/>
  <c r="AR1713" i="1"/>
  <c r="AR1712" i="1"/>
  <c r="AR1711" i="1"/>
  <c r="AR1710" i="1"/>
  <c r="AR1709" i="1"/>
  <c r="AR1708" i="1"/>
  <c r="AR1707" i="1"/>
  <c r="AR1706" i="1"/>
  <c r="AR1705" i="1"/>
  <c r="AR1704" i="1"/>
  <c r="AR1703" i="1"/>
  <c r="AR1702" i="1"/>
  <c r="AR1701" i="1"/>
  <c r="AR1700" i="1"/>
  <c r="AR1699" i="1"/>
  <c r="AR1698" i="1"/>
  <c r="AR1697" i="1"/>
  <c r="AR1696" i="1"/>
  <c r="AR1695" i="1"/>
  <c r="AR1694" i="1"/>
  <c r="AR1693" i="1"/>
  <c r="AR1692" i="1"/>
  <c r="AR1691" i="1"/>
  <c r="AR1690" i="1"/>
  <c r="AR1689" i="1"/>
  <c r="AR1688" i="1"/>
  <c r="AR1687" i="1"/>
  <c r="AR1686" i="1"/>
  <c r="AR1685" i="1"/>
  <c r="AR1684" i="1"/>
  <c r="AR1683" i="1"/>
  <c r="AR1682" i="1"/>
  <c r="AR1681" i="1"/>
  <c r="AR1680" i="1"/>
  <c r="AR1679" i="1"/>
  <c r="AR1678" i="1"/>
  <c r="AR1677" i="1"/>
  <c r="AR1676" i="1"/>
  <c r="AR1675" i="1"/>
  <c r="AR1674" i="1"/>
  <c r="AR1673" i="1"/>
  <c r="AR1672" i="1"/>
  <c r="AR1671" i="1"/>
  <c r="AR1670" i="1"/>
  <c r="AR1669" i="1"/>
  <c r="AR1668" i="1"/>
  <c r="AR1667" i="1"/>
  <c r="AR1666" i="1"/>
  <c r="AR1665" i="1"/>
  <c r="AR1664" i="1"/>
  <c r="AR1663" i="1"/>
  <c r="AR1662" i="1"/>
  <c r="AR1661" i="1"/>
  <c r="AR1660" i="1"/>
  <c r="AR1659" i="1"/>
  <c r="AR1658" i="1"/>
  <c r="AR1657" i="1"/>
  <c r="AR1656" i="1"/>
  <c r="AR1655" i="1"/>
  <c r="AR1654" i="1"/>
  <c r="AR1653" i="1"/>
  <c r="AR1652" i="1"/>
  <c r="AR1651" i="1"/>
  <c r="AR1650" i="1"/>
  <c r="AR1649" i="1"/>
  <c r="AR1648" i="1"/>
  <c r="AR1647" i="1"/>
  <c r="AR1646" i="1"/>
  <c r="AR1645" i="1"/>
  <c r="AR1644" i="1"/>
  <c r="AR1643" i="1"/>
  <c r="AR1642" i="1"/>
  <c r="AR1641" i="1"/>
  <c r="AR1640" i="1"/>
  <c r="AR1639" i="1"/>
  <c r="AR1638" i="1"/>
  <c r="AR1637" i="1"/>
  <c r="AR1636" i="1"/>
  <c r="AR1635" i="1"/>
  <c r="AR1634" i="1"/>
  <c r="AR1633" i="1"/>
  <c r="AR1632" i="1"/>
  <c r="AR1631" i="1"/>
  <c r="AR1630" i="1"/>
  <c r="AR1629" i="1"/>
  <c r="AR1628" i="1"/>
  <c r="AR1627" i="1"/>
  <c r="AR1626" i="1"/>
  <c r="AR1625" i="1"/>
  <c r="AR1624" i="1"/>
  <c r="AR1623" i="1"/>
  <c r="AR1622" i="1"/>
  <c r="AR1621" i="1"/>
  <c r="AR1620" i="1"/>
  <c r="AR1619" i="1"/>
  <c r="AR1618" i="1"/>
  <c r="AR1617" i="1"/>
  <c r="AR1616" i="1"/>
  <c r="AR1615" i="1"/>
  <c r="AR1614" i="1"/>
  <c r="AR1613" i="1"/>
  <c r="AR1612" i="1"/>
  <c r="AR1611" i="1"/>
  <c r="AR1610" i="1"/>
  <c r="AR1609" i="1"/>
  <c r="AR1608" i="1"/>
  <c r="AR1607" i="1"/>
  <c r="AR1606" i="1"/>
  <c r="AR1605" i="1"/>
  <c r="AR1604" i="1"/>
  <c r="AR1603" i="1"/>
  <c r="AR1602" i="1"/>
  <c r="AR1601" i="1"/>
  <c r="AR1600" i="1"/>
  <c r="AR1599" i="1"/>
  <c r="AR1598" i="1"/>
  <c r="AR1597" i="1"/>
  <c r="AR1596" i="1"/>
  <c r="AR1595" i="1"/>
  <c r="AR1594" i="1"/>
  <c r="AR1593" i="1"/>
  <c r="AR1592" i="1"/>
  <c r="AR1591" i="1"/>
  <c r="AR1590" i="1"/>
  <c r="AR1589" i="1"/>
  <c r="AR1588" i="1"/>
  <c r="AR1587" i="1"/>
  <c r="AR1586" i="1"/>
  <c r="AR1585" i="1"/>
  <c r="AR1584" i="1"/>
  <c r="AR1583" i="1"/>
  <c r="AR1582" i="1"/>
  <c r="AR1581" i="1"/>
  <c r="AR1580" i="1"/>
  <c r="AR1579" i="1"/>
  <c r="AR1578" i="1"/>
  <c r="AR1577" i="1"/>
  <c r="AR1576" i="1"/>
  <c r="AR1575" i="1"/>
  <c r="AR1574" i="1"/>
  <c r="AR1573" i="1"/>
  <c r="AR1572" i="1"/>
  <c r="AR1571" i="1"/>
  <c r="AR1570" i="1"/>
  <c r="AR1569" i="1"/>
  <c r="AR1568" i="1"/>
  <c r="AR1567" i="1"/>
  <c r="AR1566" i="1"/>
  <c r="AR1565" i="1"/>
  <c r="AR1564" i="1"/>
  <c r="AR1563" i="1"/>
  <c r="AR1562" i="1"/>
  <c r="AR1561" i="1"/>
  <c r="AR1560" i="1"/>
  <c r="AR1559" i="1"/>
  <c r="AR1558" i="1"/>
  <c r="AR1557" i="1"/>
  <c r="AR1556" i="1"/>
  <c r="AR1555" i="1"/>
  <c r="AR1554" i="1"/>
  <c r="AR1553" i="1"/>
  <c r="AR1552" i="1"/>
  <c r="AR1551" i="1"/>
  <c r="AR1550" i="1"/>
  <c r="AR1549" i="1"/>
  <c r="AR1548" i="1"/>
  <c r="AR1547" i="1"/>
  <c r="AR1546" i="1"/>
  <c r="AR1545" i="1"/>
  <c r="AR1544" i="1"/>
  <c r="AR1543" i="1"/>
  <c r="AR1542" i="1"/>
  <c r="AR1541" i="1"/>
  <c r="AR1540" i="1"/>
  <c r="AR1539" i="1"/>
  <c r="AR1538" i="1"/>
  <c r="AR1537" i="1"/>
  <c r="AR1536" i="1"/>
  <c r="AR1535" i="1"/>
  <c r="AR1534" i="1"/>
  <c r="AR1533" i="1"/>
  <c r="AR1532" i="1"/>
  <c r="AR1531" i="1"/>
  <c r="AR1530" i="1"/>
  <c r="AR1529" i="1"/>
  <c r="AR1528" i="1"/>
  <c r="AR1527" i="1"/>
  <c r="AR1526" i="1"/>
  <c r="AR1525" i="1"/>
  <c r="AR1524" i="1"/>
  <c r="AR1523" i="1"/>
  <c r="AR1522" i="1"/>
  <c r="AR1521" i="1"/>
  <c r="AR1520" i="1"/>
  <c r="AR1519" i="1"/>
  <c r="AR1518" i="1"/>
  <c r="AR1517" i="1"/>
  <c r="AR1516" i="1"/>
  <c r="AR1515" i="1"/>
  <c r="AR1514" i="1"/>
  <c r="AR1513" i="1"/>
  <c r="AR1512" i="1"/>
  <c r="AR1511" i="1"/>
  <c r="AR1510" i="1"/>
  <c r="AR1509" i="1"/>
  <c r="AR1508" i="1"/>
  <c r="AR1507" i="1"/>
  <c r="AR1506" i="1"/>
  <c r="AR1505" i="1"/>
  <c r="AR1504" i="1"/>
  <c r="AR1503" i="1"/>
  <c r="AR1502" i="1"/>
  <c r="AR1501" i="1"/>
  <c r="AR1500" i="1"/>
  <c r="AR1499" i="1"/>
  <c r="AR1498" i="1"/>
  <c r="AR1497" i="1"/>
  <c r="AR1496" i="1"/>
  <c r="AR1495" i="1"/>
  <c r="AR1494" i="1"/>
  <c r="AR1493" i="1"/>
  <c r="AR1492" i="1"/>
  <c r="AR1491" i="1"/>
  <c r="AR1490" i="1"/>
  <c r="AR1489" i="1"/>
  <c r="AR1488" i="1"/>
  <c r="AR1487" i="1"/>
  <c r="AR1486" i="1"/>
  <c r="AR1485" i="1"/>
  <c r="AR1484" i="1"/>
  <c r="AR1483" i="1"/>
  <c r="AR1482" i="1"/>
  <c r="AR1481" i="1"/>
  <c r="AR1480" i="1"/>
  <c r="AR1479" i="1"/>
  <c r="AR1478" i="1"/>
  <c r="AR1477" i="1"/>
  <c r="AR1476" i="1"/>
  <c r="AR1475" i="1"/>
  <c r="AR1474" i="1"/>
  <c r="AR1473" i="1"/>
  <c r="AR1472" i="1"/>
  <c r="AR1471" i="1"/>
  <c r="AR1470" i="1"/>
  <c r="AR1469" i="1"/>
  <c r="AR1468" i="1"/>
  <c r="AR1467" i="1"/>
  <c r="AR1466" i="1"/>
  <c r="AR1465" i="1"/>
  <c r="AR1464" i="1"/>
  <c r="AR1463" i="1"/>
  <c r="AR1462" i="1"/>
  <c r="AR1461" i="1"/>
  <c r="AR1460" i="1"/>
  <c r="AR1459" i="1"/>
  <c r="AR1458" i="1"/>
  <c r="AR1457" i="1"/>
  <c r="AR1456" i="1"/>
  <c r="AR1455" i="1"/>
  <c r="AR1454" i="1"/>
  <c r="AR1453" i="1"/>
  <c r="AR1452" i="1"/>
  <c r="AR1451" i="1"/>
  <c r="AR1450" i="1"/>
  <c r="AR1449" i="1"/>
  <c r="AR1448" i="1"/>
  <c r="AR1447" i="1"/>
  <c r="AR1446" i="1"/>
  <c r="AR1445" i="1"/>
  <c r="AR1444" i="1"/>
  <c r="AR1443" i="1"/>
  <c r="AR1442" i="1"/>
  <c r="AR1441" i="1"/>
  <c r="AR1440" i="1"/>
  <c r="AR1439" i="1"/>
  <c r="AR1438" i="1"/>
  <c r="AR1437" i="1"/>
  <c r="AR1436" i="1"/>
  <c r="AR1435" i="1"/>
  <c r="AR1434" i="1"/>
  <c r="AR1433" i="1"/>
  <c r="AR1432" i="1"/>
  <c r="AR1431" i="1"/>
  <c r="AR1430" i="1"/>
  <c r="AR1429" i="1"/>
  <c r="AR1428" i="1"/>
  <c r="AR1427" i="1"/>
  <c r="AR1426" i="1"/>
  <c r="AR1425" i="1"/>
  <c r="AR1424" i="1"/>
  <c r="AR1423" i="1"/>
  <c r="AR1422" i="1"/>
  <c r="AR1421" i="1"/>
  <c r="AR1420" i="1"/>
  <c r="AR1419" i="1"/>
  <c r="AR1418" i="1"/>
  <c r="AR1417" i="1"/>
  <c r="AR1416" i="1"/>
  <c r="AR1415" i="1"/>
  <c r="AR1414" i="1"/>
  <c r="AR1413" i="1"/>
  <c r="AR1412" i="1"/>
  <c r="AR1411" i="1"/>
  <c r="AR1410" i="1"/>
  <c r="AR1409" i="1"/>
  <c r="AR1408" i="1"/>
  <c r="AR1407" i="1"/>
  <c r="AR1406" i="1"/>
  <c r="AR1405" i="1"/>
  <c r="AR1404" i="1"/>
  <c r="AR1403" i="1"/>
  <c r="AR1402" i="1"/>
  <c r="AR1401" i="1"/>
  <c r="AR1400" i="1"/>
  <c r="AR1399" i="1"/>
  <c r="AR1398" i="1"/>
  <c r="AR1397" i="1"/>
  <c r="AR1396" i="1"/>
  <c r="AR1395" i="1"/>
  <c r="AR1394" i="1"/>
  <c r="AR1393" i="1"/>
  <c r="AR1392" i="1"/>
  <c r="AR1391" i="1"/>
  <c r="AR1390" i="1"/>
  <c r="AR1389" i="1"/>
  <c r="AR1388" i="1"/>
  <c r="AR1387" i="1"/>
  <c r="AR1386" i="1"/>
  <c r="AR1385" i="1"/>
  <c r="AR1384" i="1"/>
  <c r="AR1383" i="1"/>
  <c r="AR1382" i="1"/>
  <c r="AR1381" i="1"/>
  <c r="AR1380" i="1"/>
  <c r="AR1379" i="1"/>
  <c r="AR1378" i="1"/>
  <c r="AR1377" i="1"/>
  <c r="AR1376" i="1"/>
  <c r="AR1375" i="1"/>
  <c r="AR1374" i="1"/>
  <c r="AR1373" i="1"/>
  <c r="AR1372" i="1"/>
  <c r="AR1371" i="1"/>
  <c r="AR1370" i="1"/>
  <c r="AR1369" i="1"/>
  <c r="AR1368" i="1"/>
  <c r="AR1367" i="1"/>
  <c r="AR1366" i="1"/>
  <c r="AR1365" i="1"/>
  <c r="AR1364" i="1"/>
  <c r="AR1363" i="1"/>
  <c r="AR1362" i="1"/>
  <c r="AR1361" i="1"/>
  <c r="AR1360" i="1"/>
  <c r="AR1359" i="1"/>
  <c r="AR1358" i="1"/>
  <c r="AR1357" i="1"/>
  <c r="AR1356" i="1"/>
  <c r="AR1355" i="1"/>
  <c r="AR1354" i="1"/>
  <c r="AR1353" i="1"/>
  <c r="AR1352" i="1"/>
  <c r="AR1351" i="1"/>
  <c r="AR1350" i="1"/>
  <c r="AR1349" i="1"/>
  <c r="AR1348" i="1"/>
  <c r="AR1347" i="1"/>
  <c r="AR1346" i="1"/>
  <c r="AR1345" i="1"/>
  <c r="AR1344" i="1"/>
  <c r="AR1343" i="1"/>
  <c r="AR1342" i="1"/>
  <c r="AR1341" i="1"/>
  <c r="AR1340" i="1"/>
  <c r="AR1339" i="1"/>
  <c r="AR1338" i="1"/>
  <c r="AR1337" i="1"/>
  <c r="AR1336" i="1"/>
  <c r="AR1335" i="1"/>
  <c r="AR1334" i="1"/>
  <c r="AR1333" i="1"/>
  <c r="AR1332" i="1"/>
  <c r="AR1331" i="1"/>
  <c r="AR1330" i="1"/>
  <c r="AR1329" i="1"/>
  <c r="AR1328" i="1"/>
  <c r="AR1327" i="1"/>
  <c r="AR1326" i="1"/>
  <c r="AR1325" i="1"/>
  <c r="AR1324" i="1"/>
  <c r="AR1323" i="1"/>
  <c r="AR1322" i="1"/>
  <c r="AR1321" i="1"/>
  <c r="AR1320" i="1"/>
  <c r="AR1319" i="1"/>
  <c r="AR1318" i="1"/>
  <c r="AR1317" i="1"/>
  <c r="AR1316" i="1"/>
  <c r="AR1315" i="1"/>
  <c r="AR1314" i="1"/>
  <c r="AR1313" i="1"/>
  <c r="AR1312" i="1"/>
  <c r="AR1311" i="1"/>
  <c r="AR1310" i="1"/>
  <c r="AR1309" i="1"/>
  <c r="AR1308" i="1"/>
  <c r="AR1307" i="1"/>
  <c r="AR1306" i="1"/>
  <c r="AR1305" i="1"/>
  <c r="AR1304" i="1"/>
  <c r="AR1303" i="1"/>
  <c r="AR1302" i="1"/>
  <c r="AR1301" i="1"/>
  <c r="AR1300" i="1"/>
  <c r="AR1299" i="1"/>
  <c r="AR1298" i="1"/>
  <c r="AR1297" i="1"/>
  <c r="AR1296" i="1"/>
  <c r="AR1295" i="1"/>
  <c r="AR1294" i="1"/>
  <c r="AR1293" i="1"/>
  <c r="AR1292" i="1"/>
  <c r="AR1291" i="1"/>
  <c r="AR1290" i="1"/>
  <c r="AR1289" i="1"/>
  <c r="AR1288" i="1"/>
  <c r="AR1287" i="1"/>
  <c r="AR1286" i="1"/>
  <c r="AR1285" i="1"/>
  <c r="AR1284" i="1"/>
  <c r="AR1283" i="1"/>
  <c r="AR1282" i="1"/>
  <c r="AR1281" i="1"/>
  <c r="AR1280" i="1"/>
  <c r="AR1279" i="1"/>
  <c r="AR1278" i="1"/>
  <c r="AR1277" i="1"/>
  <c r="AR1276" i="1"/>
  <c r="AR1275" i="1"/>
  <c r="AR1274" i="1"/>
  <c r="AR1273" i="1"/>
  <c r="AR1272" i="1"/>
  <c r="AR1271" i="1"/>
  <c r="AR1270" i="1"/>
  <c r="AR1269" i="1"/>
  <c r="AR1268" i="1"/>
  <c r="AR1267" i="1"/>
  <c r="AR1266" i="1"/>
  <c r="AR1265" i="1"/>
  <c r="AR1264" i="1"/>
  <c r="AR1263" i="1"/>
  <c r="AR1262" i="1"/>
  <c r="AR1261" i="1"/>
  <c r="AR1260" i="1"/>
  <c r="AR1259" i="1"/>
  <c r="AR1258" i="1"/>
  <c r="AR1257" i="1"/>
  <c r="AR1256" i="1"/>
  <c r="AR1255" i="1"/>
  <c r="AR1254" i="1"/>
  <c r="AR1253" i="1"/>
  <c r="AR1252" i="1"/>
  <c r="AR1251" i="1"/>
  <c r="AR1250" i="1"/>
  <c r="AR1249" i="1"/>
  <c r="AR1248" i="1"/>
  <c r="AR1247" i="1"/>
  <c r="AR1246" i="1"/>
  <c r="AR1245" i="1"/>
  <c r="AR1244" i="1"/>
  <c r="AR1243" i="1"/>
  <c r="AR1242" i="1"/>
  <c r="AR1241" i="1"/>
  <c r="AR1240" i="1"/>
  <c r="AR1239" i="1"/>
  <c r="AR1238" i="1"/>
  <c r="AR1237" i="1"/>
  <c r="AR1236" i="1"/>
  <c r="AR1235" i="1"/>
  <c r="AR1234" i="1"/>
  <c r="AR1233" i="1"/>
  <c r="AR1232" i="1"/>
  <c r="AR1231" i="1"/>
  <c r="AR1230" i="1"/>
  <c r="AR1229" i="1"/>
  <c r="AR1228" i="1"/>
  <c r="AR1227" i="1"/>
  <c r="AR1226" i="1"/>
  <c r="AR1225" i="1"/>
  <c r="AR1224" i="1"/>
  <c r="AR1223" i="1"/>
  <c r="AR1222" i="1"/>
  <c r="AR1221" i="1"/>
  <c r="AR1220" i="1"/>
  <c r="AR1219" i="1"/>
  <c r="AR1218" i="1"/>
  <c r="AR1217" i="1"/>
  <c r="AR1216" i="1"/>
  <c r="AR1215" i="1"/>
  <c r="AR1214" i="1"/>
  <c r="AR1213" i="1"/>
  <c r="AR1212" i="1"/>
  <c r="AR1211" i="1"/>
  <c r="AR1210" i="1"/>
  <c r="AR1209" i="1"/>
  <c r="AR1208" i="1"/>
  <c r="AR1207" i="1"/>
  <c r="AR1206" i="1"/>
  <c r="AR1205" i="1"/>
  <c r="AR1204" i="1"/>
  <c r="AR1203" i="1"/>
  <c r="AR1202" i="1"/>
  <c r="AR1201" i="1"/>
  <c r="AR1200" i="1"/>
  <c r="AR1199" i="1"/>
  <c r="AR1198" i="1"/>
  <c r="AR1197" i="1"/>
  <c r="AR1196" i="1"/>
  <c r="AR1195" i="1"/>
  <c r="AR1194" i="1"/>
  <c r="AR1193" i="1"/>
  <c r="AR1192" i="1"/>
  <c r="AR1191" i="1"/>
  <c r="AR1190" i="1"/>
  <c r="AR1189" i="1"/>
  <c r="AR1188" i="1"/>
  <c r="AR1187" i="1"/>
  <c r="AR1186" i="1"/>
  <c r="AR1185" i="1"/>
  <c r="AR1184" i="1"/>
  <c r="AR1183" i="1"/>
  <c r="AR1182" i="1"/>
  <c r="AR1181" i="1"/>
  <c r="AR1180" i="1"/>
  <c r="AR1179" i="1"/>
  <c r="AR1178" i="1"/>
  <c r="AR1177" i="1"/>
  <c r="AR1176" i="1"/>
  <c r="AR1175" i="1"/>
  <c r="AR1174" i="1"/>
  <c r="AR1173" i="1"/>
  <c r="AR1172" i="1"/>
  <c r="AR1171" i="1"/>
  <c r="AR1170" i="1"/>
  <c r="AR1169" i="1"/>
  <c r="AR1168" i="1"/>
  <c r="AR1167" i="1"/>
  <c r="AR1166" i="1"/>
  <c r="AR1165" i="1"/>
  <c r="AR1164" i="1"/>
  <c r="AR1163" i="1"/>
  <c r="AR1162" i="1"/>
  <c r="AR1161" i="1"/>
  <c r="AR1160" i="1"/>
  <c r="AR1159" i="1"/>
  <c r="AR1158" i="1"/>
  <c r="AR1157" i="1"/>
  <c r="AR1156" i="1"/>
  <c r="AR1155" i="1"/>
  <c r="AR1154" i="1"/>
  <c r="AR1153" i="1"/>
  <c r="AR1152" i="1"/>
  <c r="AR1151" i="1"/>
  <c r="AR1150" i="1"/>
  <c r="AR1149" i="1"/>
  <c r="AR1148" i="1"/>
  <c r="AR1147" i="1"/>
  <c r="AR1146" i="1"/>
  <c r="AR1145" i="1"/>
  <c r="AR1144" i="1"/>
  <c r="AR1143" i="1"/>
  <c r="AR1142" i="1"/>
  <c r="AR1141" i="1"/>
  <c r="AR1140" i="1"/>
  <c r="AR1139" i="1"/>
  <c r="AR1138" i="1"/>
  <c r="AR1137" i="1"/>
  <c r="AR1136" i="1"/>
  <c r="AR1135" i="1"/>
  <c r="AR1134" i="1"/>
  <c r="AR1133" i="1"/>
  <c r="AR1132" i="1"/>
  <c r="AR1131" i="1"/>
  <c r="AR1130" i="1"/>
  <c r="AR1129" i="1"/>
  <c r="AR1128" i="1"/>
  <c r="AR1127" i="1"/>
  <c r="AR1126" i="1"/>
  <c r="AR1125" i="1"/>
  <c r="AR1124" i="1"/>
  <c r="AR1123" i="1"/>
  <c r="AR1122" i="1"/>
  <c r="AR1121" i="1"/>
  <c r="AR1120" i="1"/>
  <c r="AR1119" i="1"/>
  <c r="AR1118" i="1"/>
  <c r="AR1117" i="1"/>
  <c r="AR1116" i="1"/>
  <c r="AR1115" i="1"/>
  <c r="AR1114" i="1"/>
  <c r="AR1113" i="1"/>
  <c r="AR1112" i="1"/>
  <c r="AR1111" i="1"/>
  <c r="AR1110" i="1"/>
  <c r="AR1109" i="1"/>
  <c r="AR1108" i="1"/>
  <c r="AR1107" i="1"/>
  <c r="AR1106" i="1"/>
  <c r="AR1105" i="1"/>
  <c r="AR1104" i="1"/>
  <c r="AR1103" i="1"/>
  <c r="AR1102" i="1"/>
  <c r="AR1101" i="1"/>
  <c r="AR1100" i="1"/>
  <c r="AR1099" i="1"/>
  <c r="AR1098" i="1"/>
  <c r="AR1097" i="1"/>
  <c r="AR1096" i="1"/>
  <c r="AR1095" i="1"/>
  <c r="AR1094" i="1"/>
  <c r="AR1093" i="1"/>
  <c r="AR1092" i="1"/>
  <c r="AR1091" i="1"/>
  <c r="AR1090" i="1"/>
  <c r="AR1089" i="1"/>
  <c r="AR1088" i="1"/>
  <c r="AR1087" i="1"/>
  <c r="AR1086" i="1"/>
  <c r="AR1085" i="1"/>
  <c r="AR1084" i="1"/>
  <c r="AR1083" i="1"/>
  <c r="AR1082" i="1"/>
  <c r="AR1081" i="1"/>
  <c r="AR1080" i="1"/>
  <c r="AR1079" i="1"/>
  <c r="AR1078" i="1"/>
  <c r="AR1077" i="1"/>
  <c r="AR1076" i="1"/>
  <c r="AR1075" i="1"/>
  <c r="AR1074" i="1"/>
  <c r="AR1073" i="1"/>
  <c r="AR1072" i="1"/>
  <c r="AR1071" i="1"/>
  <c r="AR1070" i="1"/>
  <c r="AR1069" i="1"/>
  <c r="AR1068" i="1"/>
  <c r="AR1067" i="1"/>
  <c r="AR1066" i="1"/>
  <c r="AR1065" i="1"/>
  <c r="AR1064" i="1"/>
  <c r="AR1063" i="1"/>
  <c r="AR1062" i="1"/>
  <c r="AR1061" i="1"/>
  <c r="AR1060" i="1"/>
  <c r="AR1059" i="1"/>
  <c r="AR1058" i="1"/>
  <c r="AR1057" i="1"/>
  <c r="AR1056" i="1"/>
  <c r="AR1055" i="1"/>
  <c r="AR1054" i="1"/>
  <c r="AR1053" i="1"/>
  <c r="AR1052" i="1"/>
  <c r="AR1051" i="1"/>
  <c r="AR1050" i="1"/>
  <c r="AR1049" i="1"/>
  <c r="AR1048" i="1"/>
  <c r="AR1047" i="1"/>
  <c r="AR1046" i="1"/>
  <c r="AR1045" i="1"/>
  <c r="AR1044" i="1"/>
  <c r="AR1043" i="1"/>
  <c r="AR1042" i="1"/>
  <c r="AR1041" i="1"/>
  <c r="AR1040" i="1"/>
  <c r="AR1039" i="1"/>
  <c r="AR1038" i="1"/>
  <c r="AR1037" i="1"/>
  <c r="AR1036" i="1"/>
  <c r="AR1035" i="1"/>
  <c r="AR1034" i="1"/>
  <c r="AR1033" i="1"/>
  <c r="AR1032" i="1"/>
  <c r="AR1031" i="1"/>
  <c r="AR1030" i="1"/>
  <c r="AR1029" i="1"/>
  <c r="AR1028" i="1"/>
  <c r="AR1027" i="1"/>
  <c r="AR1026" i="1"/>
  <c r="AR1025" i="1"/>
  <c r="AR1024" i="1"/>
  <c r="AR1023" i="1"/>
  <c r="AR1022" i="1"/>
  <c r="AR1021" i="1"/>
  <c r="AR1020" i="1"/>
  <c r="AR1019" i="1"/>
  <c r="AR1018" i="1"/>
  <c r="AR1017" i="1"/>
  <c r="AR1016" i="1"/>
  <c r="AR1015" i="1"/>
  <c r="AR1014" i="1"/>
  <c r="AR1013" i="1"/>
  <c r="AR1012" i="1"/>
  <c r="AR1011" i="1"/>
  <c r="AR1010" i="1"/>
  <c r="AR1009" i="1"/>
  <c r="AR1008" i="1"/>
  <c r="AR1007" i="1"/>
  <c r="AR1006" i="1"/>
  <c r="AR1005" i="1"/>
  <c r="AR1004" i="1"/>
  <c r="AR1003" i="1"/>
  <c r="AR1002" i="1"/>
  <c r="AR1001" i="1"/>
  <c r="AR1000" i="1"/>
  <c r="AR999" i="1"/>
  <c r="AR998" i="1"/>
  <c r="AR997" i="1"/>
  <c r="AR996" i="1"/>
  <c r="AR995" i="1"/>
  <c r="AR994" i="1"/>
  <c r="AR993" i="1"/>
  <c r="AR992" i="1"/>
  <c r="AR991" i="1"/>
  <c r="AR990" i="1"/>
  <c r="AR989" i="1"/>
  <c r="AR988" i="1"/>
  <c r="AR987" i="1"/>
  <c r="AR986" i="1"/>
  <c r="AR985" i="1"/>
  <c r="AR984" i="1"/>
  <c r="AR983" i="1"/>
  <c r="AR982" i="1"/>
  <c r="AR981" i="1"/>
  <c r="AR980" i="1"/>
  <c r="AR979" i="1"/>
  <c r="AR978" i="1"/>
  <c r="AR977" i="1"/>
  <c r="AR976" i="1"/>
  <c r="AR975" i="1"/>
  <c r="AR974" i="1"/>
  <c r="AR973" i="1"/>
  <c r="AR972" i="1"/>
  <c r="AR971" i="1"/>
  <c r="AR970" i="1"/>
  <c r="AR969" i="1"/>
  <c r="AR968" i="1"/>
  <c r="AR967" i="1"/>
  <c r="AR966" i="1"/>
  <c r="AR965" i="1"/>
  <c r="AR964" i="1"/>
  <c r="AR963" i="1"/>
  <c r="AR962" i="1"/>
  <c r="AR961" i="1"/>
  <c r="AR960" i="1"/>
  <c r="AR959" i="1"/>
  <c r="AR958" i="1"/>
  <c r="AR957" i="1"/>
  <c r="AR956" i="1"/>
  <c r="AR955" i="1"/>
  <c r="AR954" i="1"/>
  <c r="AR953" i="1"/>
  <c r="AR952" i="1"/>
  <c r="AR951" i="1"/>
  <c r="AR950" i="1"/>
  <c r="AR949" i="1"/>
  <c r="AR948" i="1"/>
  <c r="AR947" i="1"/>
  <c r="AR946" i="1"/>
  <c r="AR945" i="1"/>
  <c r="AR944" i="1"/>
  <c r="AR943" i="1"/>
  <c r="AR942" i="1"/>
  <c r="AR941" i="1"/>
  <c r="AR940" i="1"/>
  <c r="AR939" i="1"/>
  <c r="AR938" i="1"/>
  <c r="AR937" i="1"/>
  <c r="AR936" i="1"/>
  <c r="AR935" i="1"/>
  <c r="AR934" i="1"/>
  <c r="AR933" i="1"/>
  <c r="AR932" i="1"/>
  <c r="AR931" i="1"/>
  <c r="AR930" i="1"/>
  <c r="AR929" i="1"/>
  <c r="AR928" i="1"/>
  <c r="AR927" i="1"/>
  <c r="AR926" i="1"/>
  <c r="AR925" i="1"/>
  <c r="AR924" i="1"/>
  <c r="AR923" i="1"/>
  <c r="AR922" i="1"/>
  <c r="AR921" i="1"/>
  <c r="AR920" i="1"/>
  <c r="AR919" i="1"/>
  <c r="AR918" i="1"/>
  <c r="AR917" i="1"/>
  <c r="AR916" i="1"/>
  <c r="AR915" i="1"/>
  <c r="AR914" i="1"/>
  <c r="AR913" i="1"/>
  <c r="AR912" i="1"/>
  <c r="AR911" i="1"/>
  <c r="AR910" i="1"/>
  <c r="AR909" i="1"/>
  <c r="AR908" i="1"/>
  <c r="AR907" i="1"/>
  <c r="AR906" i="1"/>
  <c r="AR905" i="1"/>
  <c r="AR904" i="1"/>
  <c r="AR903" i="1"/>
  <c r="AR902" i="1"/>
  <c r="AR901" i="1"/>
  <c r="AR900" i="1"/>
  <c r="AR899" i="1"/>
  <c r="AR898" i="1"/>
  <c r="AR897" i="1"/>
  <c r="AR896" i="1"/>
  <c r="AR895" i="1"/>
  <c r="AR894" i="1"/>
  <c r="AR893" i="1"/>
  <c r="AR892" i="1"/>
  <c r="AR891" i="1"/>
  <c r="AR890" i="1"/>
  <c r="AR889" i="1"/>
  <c r="AR888" i="1"/>
  <c r="AR887" i="1"/>
  <c r="AR886" i="1"/>
  <c r="AR885" i="1"/>
  <c r="AR884" i="1"/>
  <c r="AR883" i="1"/>
  <c r="AR882" i="1"/>
  <c r="AR881" i="1"/>
  <c r="AR880" i="1"/>
  <c r="AR879" i="1"/>
  <c r="AR878" i="1"/>
  <c r="AR877" i="1"/>
  <c r="AR876" i="1"/>
  <c r="AR875" i="1"/>
  <c r="AR874" i="1"/>
  <c r="AR873" i="1"/>
  <c r="AR872" i="1"/>
  <c r="AR871" i="1"/>
  <c r="AR870" i="1"/>
  <c r="AR869" i="1"/>
  <c r="AR868" i="1"/>
  <c r="AR867" i="1"/>
  <c r="AR866" i="1"/>
  <c r="AR865" i="1"/>
  <c r="AR864" i="1"/>
  <c r="AR863" i="1"/>
  <c r="AR862" i="1"/>
  <c r="AR861" i="1"/>
  <c r="AR860" i="1"/>
  <c r="AR859" i="1"/>
  <c r="AR858" i="1"/>
  <c r="AR857" i="1"/>
  <c r="AR856" i="1"/>
  <c r="AR855" i="1"/>
  <c r="AR854" i="1"/>
  <c r="AR853" i="1"/>
  <c r="AR852" i="1"/>
  <c r="AR851" i="1"/>
  <c r="AR850" i="1"/>
  <c r="AR849" i="1"/>
  <c r="AR848" i="1"/>
  <c r="AR847" i="1"/>
  <c r="AR846" i="1"/>
  <c r="AR845" i="1"/>
  <c r="AR844" i="1"/>
  <c r="AR843" i="1"/>
  <c r="AR842" i="1"/>
  <c r="AR841" i="1"/>
  <c r="AR840" i="1"/>
  <c r="AR839" i="1"/>
  <c r="AR838" i="1"/>
  <c r="AR837" i="1"/>
  <c r="AR836" i="1"/>
  <c r="AR835" i="1"/>
  <c r="AR834" i="1"/>
  <c r="AR833" i="1"/>
  <c r="AR832" i="1"/>
  <c r="AR831" i="1"/>
  <c r="AR830" i="1"/>
  <c r="AR829" i="1"/>
  <c r="AR828" i="1"/>
  <c r="AR827" i="1"/>
  <c r="AR826" i="1"/>
  <c r="AR825" i="1"/>
  <c r="AR824" i="1"/>
  <c r="AR823" i="1"/>
  <c r="AR822" i="1"/>
  <c r="AR821" i="1"/>
  <c r="AR820" i="1"/>
  <c r="AR819" i="1"/>
  <c r="AR818" i="1"/>
  <c r="AR817" i="1"/>
  <c r="AR816" i="1"/>
  <c r="AR815" i="1"/>
  <c r="AR814" i="1"/>
  <c r="AR813" i="1"/>
  <c r="AR812" i="1"/>
  <c r="AR811" i="1"/>
  <c r="AR810" i="1"/>
  <c r="AR809" i="1"/>
  <c r="AR808" i="1"/>
  <c r="AR807" i="1"/>
  <c r="AR806" i="1"/>
  <c r="AR805" i="1"/>
  <c r="AR804" i="1"/>
  <c r="AR803" i="1"/>
  <c r="AR802" i="1"/>
  <c r="AR801" i="1"/>
  <c r="AR800" i="1"/>
  <c r="AR799" i="1"/>
  <c r="AR798" i="1"/>
  <c r="AR797" i="1"/>
  <c r="AR796" i="1"/>
  <c r="AR795" i="1"/>
  <c r="AR794" i="1"/>
  <c r="AR793" i="1"/>
  <c r="AR792" i="1"/>
  <c r="AR791" i="1"/>
  <c r="AR790" i="1"/>
  <c r="AR789" i="1"/>
  <c r="AR788" i="1"/>
  <c r="AR787" i="1"/>
  <c r="AR786" i="1"/>
  <c r="AR785" i="1"/>
  <c r="AR784" i="1"/>
  <c r="AR783" i="1"/>
  <c r="AR782" i="1"/>
  <c r="AR781" i="1"/>
  <c r="AR780" i="1"/>
  <c r="AR779" i="1"/>
  <c r="AR778" i="1"/>
  <c r="AR777" i="1"/>
  <c r="AR776" i="1"/>
  <c r="AR775" i="1"/>
  <c r="AR774" i="1"/>
  <c r="AR773" i="1"/>
  <c r="AR772" i="1"/>
  <c r="AR771" i="1"/>
  <c r="AR770" i="1"/>
  <c r="AR769" i="1"/>
  <c r="AR768" i="1"/>
  <c r="AR767" i="1"/>
  <c r="AR766" i="1"/>
  <c r="AR765" i="1"/>
  <c r="AR764" i="1"/>
  <c r="AR763" i="1"/>
  <c r="AR762" i="1"/>
  <c r="AR761" i="1"/>
  <c r="AR760" i="1"/>
  <c r="AR759" i="1"/>
  <c r="AR758" i="1"/>
  <c r="AR757" i="1"/>
  <c r="AR756" i="1"/>
  <c r="AR755" i="1"/>
  <c r="AR754" i="1"/>
  <c r="AR753" i="1"/>
  <c r="AR752" i="1"/>
  <c r="AR751" i="1"/>
  <c r="AR750" i="1"/>
  <c r="AR749" i="1"/>
  <c r="AR748" i="1"/>
  <c r="AR747" i="1"/>
  <c r="AR746" i="1"/>
  <c r="AR745" i="1"/>
  <c r="AR744" i="1"/>
  <c r="AR743" i="1"/>
  <c r="AR742" i="1"/>
  <c r="AR741" i="1"/>
  <c r="AR740" i="1"/>
  <c r="AR739" i="1"/>
  <c r="AR738" i="1"/>
  <c r="AR737" i="1"/>
  <c r="AR736" i="1"/>
  <c r="AR735" i="1"/>
  <c r="AR734" i="1"/>
  <c r="AR733" i="1"/>
  <c r="AR732" i="1"/>
  <c r="AR731" i="1"/>
  <c r="AR730" i="1"/>
  <c r="AR729" i="1"/>
  <c r="AR728" i="1"/>
  <c r="AR727" i="1"/>
  <c r="AR726" i="1"/>
  <c r="AR725" i="1"/>
  <c r="AR724" i="1"/>
  <c r="AR723" i="1"/>
  <c r="AR722" i="1"/>
  <c r="AR721" i="1"/>
  <c r="AR720" i="1"/>
  <c r="AR719" i="1"/>
  <c r="AR718" i="1"/>
  <c r="AR717" i="1"/>
  <c r="AR716" i="1"/>
  <c r="AR715" i="1"/>
  <c r="AR714" i="1"/>
  <c r="AR713" i="1"/>
  <c r="AR712" i="1"/>
  <c r="AR711" i="1"/>
  <c r="AR710" i="1"/>
  <c r="AR709" i="1"/>
  <c r="AR708" i="1"/>
  <c r="AR707" i="1"/>
  <c r="AR706" i="1"/>
  <c r="AR705" i="1"/>
  <c r="AR704" i="1"/>
  <c r="AR703" i="1"/>
  <c r="AR702" i="1"/>
  <c r="AR701" i="1"/>
  <c r="AR700" i="1"/>
  <c r="AR699" i="1"/>
  <c r="AR698" i="1"/>
  <c r="AR697" i="1"/>
  <c r="AR696" i="1"/>
  <c r="AR695" i="1"/>
  <c r="AR694" i="1"/>
  <c r="AR693" i="1"/>
  <c r="AR692" i="1"/>
  <c r="AR691" i="1"/>
  <c r="AR690" i="1"/>
  <c r="AR689" i="1"/>
  <c r="AR688" i="1"/>
  <c r="AR687" i="1"/>
  <c r="AR686" i="1"/>
  <c r="AR685" i="1"/>
  <c r="AR684" i="1"/>
  <c r="AR683" i="1"/>
  <c r="AR682" i="1"/>
  <c r="AR681" i="1"/>
  <c r="AR680" i="1"/>
  <c r="AR679" i="1"/>
  <c r="AR678" i="1"/>
  <c r="AR677" i="1"/>
  <c r="AR676" i="1"/>
  <c r="AR675" i="1"/>
  <c r="AR674" i="1"/>
  <c r="AR673" i="1"/>
  <c r="AR672" i="1"/>
  <c r="AR671" i="1"/>
  <c r="AR670" i="1"/>
  <c r="AR669" i="1"/>
  <c r="AR668" i="1"/>
  <c r="AR667" i="1"/>
  <c r="AR666" i="1"/>
  <c r="AR665" i="1"/>
  <c r="AR664" i="1"/>
  <c r="AR663" i="1"/>
  <c r="AR662" i="1"/>
  <c r="AR661" i="1"/>
  <c r="AR660" i="1"/>
  <c r="AR659" i="1"/>
  <c r="AR658" i="1"/>
  <c r="AR657" i="1"/>
  <c r="AR656" i="1"/>
  <c r="AR655" i="1"/>
  <c r="AR654" i="1"/>
  <c r="AR653" i="1"/>
  <c r="AR652" i="1"/>
  <c r="AR651" i="1"/>
  <c r="AR650" i="1"/>
  <c r="AR649" i="1"/>
  <c r="AR648" i="1"/>
  <c r="AR647" i="1"/>
  <c r="AR646" i="1"/>
  <c r="AR645" i="1"/>
  <c r="AR644" i="1"/>
  <c r="AR643" i="1"/>
  <c r="AR642" i="1"/>
  <c r="AR641" i="1"/>
  <c r="AR640" i="1"/>
  <c r="AR639" i="1"/>
  <c r="AR638" i="1"/>
  <c r="AR637" i="1"/>
  <c r="AR636" i="1"/>
  <c r="AR635" i="1"/>
  <c r="AR634" i="1"/>
  <c r="AR633" i="1"/>
  <c r="AR632" i="1"/>
  <c r="AR631" i="1"/>
  <c r="AR630" i="1"/>
  <c r="AR629" i="1"/>
  <c r="AR628" i="1"/>
  <c r="AR627" i="1"/>
  <c r="AR626" i="1"/>
  <c r="AR625" i="1"/>
  <c r="AR624" i="1"/>
  <c r="AR623" i="1"/>
  <c r="AR622" i="1"/>
  <c r="AR621" i="1"/>
  <c r="AR620" i="1"/>
  <c r="AR619" i="1"/>
  <c r="AR618" i="1"/>
  <c r="AR617" i="1"/>
  <c r="AR616" i="1"/>
  <c r="AR615" i="1"/>
  <c r="AR614" i="1"/>
  <c r="AR613" i="1"/>
  <c r="AR612" i="1"/>
  <c r="AR611" i="1"/>
  <c r="AR610" i="1"/>
  <c r="AR609" i="1"/>
  <c r="AR608" i="1"/>
  <c r="AR607" i="1"/>
  <c r="AR606" i="1"/>
  <c r="AR605" i="1"/>
  <c r="AR604" i="1"/>
  <c r="AR603" i="1"/>
  <c r="AR602" i="1"/>
  <c r="AR601" i="1"/>
  <c r="AR600" i="1"/>
  <c r="AR599" i="1"/>
  <c r="AR598" i="1"/>
  <c r="AR597" i="1"/>
  <c r="AR596" i="1"/>
  <c r="AR595" i="1"/>
  <c r="AR594" i="1"/>
  <c r="AR593" i="1"/>
  <c r="AR592" i="1"/>
  <c r="AR591" i="1"/>
  <c r="AR590" i="1"/>
  <c r="AR589" i="1"/>
  <c r="AR588" i="1"/>
  <c r="AR587" i="1"/>
  <c r="AR586" i="1"/>
  <c r="AR585" i="1"/>
  <c r="AR584" i="1"/>
  <c r="AR583" i="1"/>
  <c r="AR582" i="1"/>
  <c r="AR581" i="1"/>
  <c r="AR580" i="1"/>
  <c r="AR579" i="1"/>
  <c r="AR578" i="1"/>
  <c r="AR577" i="1"/>
  <c r="AR576" i="1"/>
  <c r="AR575" i="1"/>
  <c r="AR574" i="1"/>
  <c r="AR573" i="1"/>
  <c r="AR572" i="1"/>
  <c r="AR571" i="1"/>
  <c r="AR570" i="1"/>
  <c r="AR569" i="1"/>
  <c r="AR568" i="1"/>
  <c r="AR567" i="1"/>
  <c r="AR566" i="1"/>
  <c r="AR565" i="1"/>
  <c r="AR564" i="1"/>
  <c r="AR563" i="1"/>
  <c r="AR562" i="1"/>
  <c r="AR561" i="1"/>
  <c r="AR560" i="1"/>
  <c r="AR559" i="1"/>
  <c r="AR558" i="1"/>
  <c r="AR557" i="1"/>
  <c r="AR556" i="1"/>
  <c r="AR555" i="1"/>
  <c r="AR554" i="1"/>
  <c r="AR553" i="1"/>
  <c r="AR552" i="1"/>
  <c r="AR551" i="1"/>
  <c r="AR550" i="1"/>
  <c r="AR549" i="1"/>
  <c r="AR548" i="1"/>
  <c r="AR547" i="1"/>
  <c r="AR546" i="1"/>
  <c r="AR545" i="1"/>
  <c r="AR544" i="1"/>
  <c r="AR543" i="1"/>
  <c r="AR542" i="1"/>
  <c r="AR541" i="1"/>
  <c r="AR540" i="1"/>
  <c r="AR539" i="1"/>
  <c r="AR538" i="1"/>
  <c r="AR537" i="1"/>
  <c r="AR536" i="1"/>
  <c r="AR535" i="1"/>
  <c r="AR534" i="1"/>
  <c r="AR533" i="1"/>
  <c r="AR532" i="1"/>
  <c r="AR531" i="1"/>
  <c r="AR530" i="1"/>
  <c r="AR529" i="1"/>
  <c r="AR528" i="1"/>
  <c r="AR527" i="1"/>
  <c r="AR526" i="1"/>
  <c r="AR525" i="1"/>
  <c r="AR524" i="1"/>
  <c r="AR523" i="1"/>
  <c r="AR522" i="1"/>
  <c r="AR521" i="1"/>
  <c r="AR520" i="1"/>
  <c r="AR519" i="1"/>
  <c r="AR518" i="1"/>
  <c r="AR517" i="1"/>
  <c r="AR516" i="1"/>
  <c r="AR515" i="1"/>
  <c r="AR514" i="1"/>
  <c r="AR513" i="1"/>
  <c r="AR512" i="1"/>
  <c r="AR511" i="1"/>
  <c r="AR510" i="1"/>
  <c r="AR509" i="1"/>
  <c r="AR508" i="1"/>
  <c r="AR507" i="1"/>
  <c r="AR506" i="1"/>
  <c r="AR505" i="1"/>
  <c r="AR504" i="1"/>
  <c r="AR503" i="1"/>
  <c r="AR502" i="1"/>
  <c r="AR501" i="1"/>
  <c r="AR500" i="1"/>
  <c r="AR499" i="1"/>
  <c r="AR498" i="1"/>
  <c r="AR497" i="1"/>
  <c r="AR496" i="1"/>
  <c r="AR495" i="1"/>
  <c r="AR494" i="1"/>
  <c r="AR493" i="1"/>
  <c r="AR492" i="1"/>
  <c r="AR491" i="1"/>
  <c r="AR490" i="1"/>
  <c r="AR489" i="1"/>
  <c r="AR488" i="1"/>
  <c r="AR487" i="1"/>
  <c r="AR486" i="1"/>
  <c r="AR485" i="1"/>
  <c r="AR484" i="1"/>
  <c r="AR483" i="1"/>
  <c r="AR482" i="1"/>
  <c r="AR481" i="1"/>
  <c r="AR480" i="1"/>
  <c r="AR479" i="1"/>
  <c r="AR478" i="1"/>
  <c r="AR477" i="1"/>
  <c r="AR476" i="1"/>
  <c r="AR475" i="1"/>
  <c r="AR474" i="1"/>
  <c r="AR473" i="1"/>
  <c r="AR472" i="1"/>
  <c r="AR471" i="1"/>
  <c r="AR470" i="1"/>
  <c r="AR469" i="1"/>
  <c r="AR468" i="1"/>
  <c r="AR467" i="1"/>
  <c r="AR466" i="1"/>
  <c r="AR465" i="1"/>
  <c r="AR464" i="1"/>
  <c r="AR463" i="1"/>
  <c r="AR462" i="1"/>
  <c r="AR461" i="1"/>
  <c r="AR460" i="1"/>
  <c r="AR459" i="1"/>
  <c r="AR458" i="1"/>
  <c r="AR457" i="1"/>
  <c r="AR456" i="1"/>
  <c r="AR455" i="1"/>
  <c r="AR454" i="1"/>
  <c r="AR453" i="1"/>
  <c r="AR452" i="1"/>
  <c r="AR451" i="1"/>
  <c r="AR450" i="1"/>
  <c r="AR449" i="1"/>
  <c r="AR448" i="1"/>
  <c r="AR447" i="1"/>
  <c r="AR446" i="1"/>
  <c r="AR445" i="1"/>
  <c r="AR444" i="1"/>
  <c r="AR443" i="1"/>
  <c r="AR442" i="1"/>
  <c r="AR441" i="1"/>
  <c r="AR440" i="1"/>
  <c r="AR439" i="1"/>
  <c r="AR438" i="1"/>
  <c r="AR437" i="1"/>
  <c r="AR436" i="1"/>
  <c r="AR435" i="1"/>
  <c r="AR434" i="1"/>
  <c r="AR433" i="1"/>
  <c r="AR432" i="1"/>
  <c r="AR431" i="1"/>
  <c r="AR430" i="1"/>
  <c r="AR429" i="1"/>
  <c r="AR428" i="1"/>
  <c r="AR427" i="1"/>
  <c r="AR426" i="1"/>
  <c r="AR425" i="1"/>
  <c r="AR424" i="1"/>
  <c r="AR423" i="1"/>
  <c r="AR422" i="1"/>
  <c r="AR421" i="1"/>
  <c r="AR420" i="1"/>
  <c r="AR419" i="1"/>
  <c r="AR418" i="1"/>
  <c r="AR417" i="1"/>
  <c r="AR416" i="1"/>
  <c r="AR415" i="1"/>
  <c r="AR414" i="1"/>
  <c r="AR413" i="1"/>
  <c r="AR412" i="1"/>
  <c r="AR411" i="1"/>
  <c r="AR410" i="1"/>
  <c r="AR409" i="1"/>
  <c r="AR408" i="1"/>
  <c r="AR407" i="1"/>
  <c r="AR406" i="1"/>
  <c r="AR405" i="1"/>
  <c r="AR404" i="1"/>
  <c r="AR403" i="1"/>
  <c r="AR402" i="1"/>
  <c r="AR401" i="1"/>
  <c r="AR400" i="1"/>
  <c r="AR399" i="1"/>
  <c r="AR398" i="1"/>
  <c r="AR397" i="1"/>
  <c r="AR396" i="1"/>
  <c r="AR395" i="1"/>
  <c r="AR394" i="1"/>
  <c r="AR393" i="1"/>
  <c r="AR392" i="1"/>
  <c r="AR391" i="1"/>
  <c r="AR390" i="1"/>
  <c r="AR389" i="1"/>
  <c r="AR388" i="1"/>
  <c r="AR387" i="1"/>
  <c r="AR386" i="1"/>
  <c r="AR385" i="1"/>
  <c r="AR384" i="1"/>
  <c r="AR383" i="1"/>
  <c r="AR382" i="1"/>
  <c r="AR381" i="1"/>
  <c r="AR380" i="1"/>
  <c r="AR379" i="1"/>
  <c r="AR378" i="1"/>
  <c r="AR377" i="1"/>
  <c r="AR376" i="1"/>
  <c r="AR375" i="1"/>
  <c r="AR374" i="1"/>
  <c r="AR373" i="1"/>
  <c r="AR372" i="1"/>
  <c r="AR371" i="1"/>
  <c r="AR370" i="1"/>
  <c r="AR369" i="1"/>
  <c r="AR368" i="1"/>
  <c r="AR367" i="1"/>
  <c r="AR366" i="1"/>
  <c r="AR365" i="1"/>
  <c r="AR364" i="1"/>
  <c r="AR363" i="1"/>
  <c r="AR362" i="1"/>
  <c r="AR361" i="1"/>
  <c r="AR360" i="1"/>
  <c r="AR359" i="1"/>
  <c r="AR358" i="1"/>
  <c r="AR357" i="1"/>
  <c r="AR356" i="1"/>
  <c r="AR355" i="1"/>
  <c r="AR354" i="1"/>
  <c r="AR353" i="1"/>
  <c r="AR352" i="1"/>
  <c r="AR351" i="1"/>
  <c r="AR350" i="1"/>
  <c r="AR349" i="1"/>
  <c r="AR348" i="1"/>
  <c r="AR347" i="1"/>
  <c r="AR346" i="1"/>
  <c r="AR345" i="1"/>
  <c r="AR344" i="1"/>
  <c r="AR343" i="1"/>
  <c r="AR342" i="1"/>
  <c r="AR341" i="1"/>
  <c r="AR340" i="1"/>
  <c r="AR339" i="1"/>
  <c r="AR338" i="1"/>
  <c r="AR337" i="1"/>
  <c r="AR336" i="1"/>
  <c r="AR335" i="1"/>
  <c r="AR334" i="1"/>
  <c r="AR333" i="1"/>
  <c r="AR332" i="1"/>
  <c r="AR331" i="1"/>
  <c r="AR330" i="1"/>
  <c r="AR329" i="1"/>
  <c r="AR328" i="1"/>
  <c r="AR327" i="1"/>
  <c r="AR326" i="1"/>
  <c r="AR325" i="1"/>
  <c r="AR324" i="1"/>
  <c r="AR323" i="1"/>
  <c r="AR322" i="1"/>
  <c r="AR321" i="1"/>
  <c r="AR320" i="1"/>
  <c r="AR319" i="1"/>
  <c r="AR318" i="1"/>
  <c r="AR317" i="1"/>
  <c r="AR316" i="1"/>
  <c r="AR315" i="1"/>
  <c r="AR314" i="1"/>
  <c r="AR313" i="1"/>
  <c r="AR312" i="1"/>
  <c r="AR311" i="1"/>
  <c r="AR310" i="1"/>
  <c r="AR309" i="1"/>
  <c r="AR308" i="1"/>
  <c r="AR307" i="1"/>
  <c r="AR306" i="1"/>
  <c r="AR305" i="1"/>
  <c r="AR304" i="1"/>
  <c r="AR303" i="1"/>
  <c r="AR302" i="1"/>
  <c r="AR301" i="1"/>
  <c r="AR300" i="1"/>
  <c r="AR299" i="1"/>
  <c r="AR298" i="1"/>
  <c r="AR297" i="1"/>
  <c r="AR296" i="1"/>
  <c r="AR295" i="1"/>
  <c r="AR294" i="1"/>
  <c r="AR293" i="1"/>
  <c r="AR292" i="1"/>
  <c r="AR291" i="1"/>
  <c r="AR290" i="1"/>
  <c r="AR289" i="1"/>
  <c r="AR288" i="1"/>
  <c r="AR287" i="1"/>
  <c r="AR286" i="1"/>
  <c r="AR285" i="1"/>
  <c r="AR284" i="1"/>
  <c r="AR283" i="1"/>
  <c r="AR282" i="1"/>
  <c r="AR281" i="1"/>
  <c r="AR280" i="1"/>
  <c r="AR279" i="1"/>
  <c r="AR278" i="1"/>
  <c r="AR277" i="1"/>
  <c r="AR276" i="1"/>
  <c r="AR275" i="1"/>
  <c r="AR274" i="1"/>
  <c r="AR273" i="1"/>
  <c r="AR272" i="1"/>
  <c r="AR271" i="1"/>
  <c r="AR270" i="1"/>
  <c r="AR269" i="1"/>
  <c r="AR268" i="1"/>
  <c r="AR267" i="1"/>
  <c r="AR266" i="1"/>
  <c r="AR265" i="1"/>
  <c r="AR264" i="1"/>
  <c r="AR263" i="1"/>
  <c r="AR262" i="1"/>
  <c r="AR261" i="1"/>
  <c r="AR260" i="1"/>
  <c r="AR259" i="1"/>
  <c r="AR258" i="1"/>
  <c r="AR257" i="1"/>
  <c r="AR256" i="1"/>
  <c r="AR255" i="1"/>
  <c r="AR254" i="1"/>
  <c r="AR253" i="1"/>
  <c r="AR252" i="1"/>
  <c r="AR251" i="1"/>
  <c r="AR250" i="1"/>
  <c r="AR249" i="1"/>
  <c r="AR248" i="1"/>
  <c r="AR247" i="1"/>
  <c r="AR246" i="1"/>
  <c r="AR245" i="1"/>
  <c r="AR244" i="1"/>
  <c r="AR243" i="1"/>
  <c r="AR242" i="1"/>
  <c r="AR241" i="1"/>
  <c r="AR240" i="1"/>
  <c r="AR239" i="1"/>
  <c r="AR238" i="1"/>
  <c r="AR237" i="1"/>
  <c r="AR236" i="1"/>
  <c r="AR235" i="1"/>
  <c r="AR234" i="1"/>
  <c r="AR233" i="1"/>
  <c r="AR232" i="1"/>
  <c r="AR231" i="1"/>
  <c r="AR230" i="1"/>
  <c r="AR229" i="1"/>
  <c r="AR228" i="1"/>
  <c r="AR227" i="1"/>
  <c r="AR226" i="1"/>
  <c r="AR225" i="1"/>
  <c r="AR224" i="1"/>
  <c r="AR223" i="1"/>
  <c r="AR222" i="1"/>
  <c r="AR221" i="1"/>
  <c r="AR220" i="1"/>
  <c r="AR219" i="1"/>
  <c r="AR218" i="1"/>
  <c r="AR217" i="1"/>
  <c r="AR216" i="1"/>
  <c r="AR215" i="1"/>
  <c r="AR214" i="1"/>
  <c r="AR213" i="1"/>
  <c r="AR212" i="1"/>
  <c r="AR211" i="1"/>
  <c r="AR210" i="1"/>
  <c r="AR209" i="1"/>
  <c r="AR208" i="1"/>
  <c r="AR207" i="1"/>
  <c r="AR206" i="1"/>
  <c r="AR205" i="1"/>
  <c r="AR204" i="1"/>
  <c r="AR203" i="1"/>
  <c r="AR202" i="1"/>
  <c r="AR201" i="1"/>
  <c r="AR200" i="1"/>
  <c r="AR199" i="1"/>
  <c r="AR198" i="1"/>
  <c r="AR197" i="1"/>
  <c r="AR196" i="1"/>
  <c r="AR195" i="1"/>
  <c r="AR194" i="1"/>
  <c r="AR193" i="1"/>
  <c r="AR192" i="1"/>
  <c r="AR191" i="1"/>
  <c r="AR190" i="1"/>
  <c r="AR189" i="1"/>
  <c r="AR188" i="1"/>
  <c r="AR187" i="1"/>
  <c r="AR186" i="1"/>
  <c r="AR185" i="1"/>
  <c r="AR184" i="1"/>
  <c r="AR183" i="1"/>
  <c r="AR182" i="1"/>
  <c r="AR181" i="1"/>
  <c r="AR180" i="1"/>
  <c r="AR179" i="1"/>
  <c r="AR178" i="1"/>
  <c r="AR177" i="1"/>
  <c r="AR176" i="1"/>
  <c r="AR175" i="1"/>
  <c r="AR174" i="1"/>
  <c r="AR173" i="1"/>
  <c r="AR172" i="1"/>
  <c r="AR171" i="1"/>
  <c r="AR170" i="1"/>
  <c r="AR169" i="1"/>
  <c r="AR168" i="1"/>
  <c r="AR167" i="1"/>
  <c r="AR166" i="1"/>
  <c r="AR165" i="1"/>
  <c r="AR164" i="1"/>
  <c r="AR163" i="1"/>
  <c r="AR162" i="1"/>
  <c r="AR161" i="1"/>
  <c r="AR160" i="1"/>
  <c r="AR159" i="1"/>
  <c r="AR158" i="1"/>
  <c r="AR157" i="1"/>
  <c r="AR156" i="1"/>
  <c r="AR155" i="1"/>
  <c r="AR154" i="1"/>
  <c r="AR153" i="1"/>
  <c r="AR152" i="1"/>
  <c r="AR151" i="1"/>
  <c r="AR150" i="1"/>
  <c r="AR149" i="1"/>
  <c r="AR148" i="1"/>
  <c r="AR147" i="1"/>
  <c r="AR146" i="1"/>
  <c r="AR145" i="1"/>
  <c r="AR144" i="1"/>
  <c r="AR143" i="1"/>
  <c r="AR142" i="1"/>
  <c r="AR141" i="1"/>
  <c r="AR140" i="1"/>
  <c r="AR139" i="1"/>
  <c r="AR138" i="1"/>
  <c r="AR137" i="1"/>
  <c r="AR136" i="1"/>
  <c r="AR135" i="1"/>
  <c r="AR134" i="1"/>
  <c r="AR133" i="1"/>
  <c r="AR132" i="1"/>
  <c r="AR131" i="1"/>
  <c r="AR130" i="1"/>
  <c r="AR129" i="1"/>
  <c r="AR128" i="1"/>
  <c r="AR127" i="1"/>
  <c r="AR126" i="1"/>
  <c r="AR125" i="1"/>
  <c r="AR124" i="1"/>
  <c r="AR123" i="1"/>
  <c r="AR122" i="1"/>
  <c r="AR121" i="1"/>
  <c r="AR120" i="1"/>
  <c r="AR119" i="1"/>
  <c r="AR118" i="1"/>
  <c r="AR117" i="1"/>
  <c r="AR116" i="1"/>
  <c r="AR115" i="1"/>
  <c r="AR114" i="1"/>
  <c r="AR113" i="1"/>
  <c r="AR112" i="1"/>
  <c r="AR111" i="1"/>
  <c r="AR110" i="1"/>
  <c r="AR109" i="1"/>
  <c r="AR108" i="1"/>
  <c r="AR107" i="1"/>
  <c r="AR106" i="1"/>
  <c r="AR105" i="1"/>
  <c r="AR104" i="1"/>
  <c r="AR103" i="1"/>
  <c r="AR102" i="1"/>
  <c r="AR101" i="1"/>
  <c r="AR100" i="1"/>
  <c r="AR99" i="1"/>
  <c r="AR98" i="1"/>
  <c r="AR97" i="1"/>
  <c r="AR96" i="1"/>
  <c r="AR95" i="1"/>
  <c r="AR94" i="1"/>
  <c r="AR93" i="1"/>
  <c r="AR92" i="1"/>
  <c r="AR91" i="1"/>
  <c r="AR90" i="1"/>
  <c r="AR89" i="1"/>
  <c r="AR88" i="1"/>
  <c r="AR87" i="1"/>
  <c r="AR86" i="1"/>
  <c r="AR85" i="1"/>
  <c r="AR84" i="1"/>
  <c r="AR83" i="1"/>
  <c r="AR82" i="1"/>
  <c r="AR81" i="1"/>
  <c r="AR80" i="1"/>
  <c r="AR79" i="1"/>
  <c r="AR78" i="1"/>
  <c r="AR77" i="1"/>
  <c r="AR76" i="1"/>
  <c r="AR75" i="1"/>
  <c r="AR74" i="1"/>
  <c r="AR73" i="1"/>
  <c r="AR72" i="1"/>
  <c r="AR71" i="1"/>
  <c r="AR70" i="1"/>
  <c r="AR69" i="1"/>
  <c r="AR68" i="1"/>
  <c r="AR67" i="1"/>
  <c r="AR66" i="1"/>
  <c r="AR65" i="1"/>
  <c r="AR64" i="1"/>
  <c r="AR63" i="1"/>
  <c r="AR62" i="1"/>
  <c r="AR61" i="1"/>
  <c r="AR60" i="1"/>
  <c r="AR59" i="1"/>
  <c r="AR58" i="1"/>
  <c r="AR57" i="1"/>
  <c r="AR56" i="1"/>
  <c r="AR55" i="1"/>
  <c r="AR54" i="1"/>
  <c r="AR53" i="1"/>
  <c r="AR52" i="1"/>
  <c r="AR51" i="1"/>
  <c r="AR50" i="1"/>
  <c r="AR49" i="1"/>
  <c r="AR48" i="1"/>
  <c r="AR47" i="1"/>
  <c r="AR46" i="1"/>
  <c r="AR45" i="1"/>
  <c r="AR44" i="1"/>
  <c r="AR43" i="1"/>
  <c r="AR42" i="1"/>
  <c r="AR41" i="1"/>
  <c r="AR40" i="1"/>
  <c r="AR39" i="1"/>
  <c r="AR38" i="1"/>
  <c r="AR37" i="1"/>
  <c r="AR36" i="1"/>
  <c r="AR35" i="1"/>
  <c r="AR34" i="1"/>
  <c r="AR33" i="1"/>
  <c r="AR32" i="1"/>
  <c r="AR31" i="1"/>
  <c r="AR30" i="1"/>
  <c r="AR29" i="1"/>
  <c r="AR28" i="1"/>
  <c r="AR27" i="1"/>
  <c r="AR26" i="1"/>
  <c r="AR25" i="1"/>
  <c r="AR24" i="1"/>
  <c r="AR23" i="1"/>
  <c r="AR22" i="1"/>
  <c r="AR21" i="1"/>
  <c r="AR20" i="1"/>
  <c r="AR19" i="1"/>
  <c r="AR18" i="1"/>
  <c r="AR17" i="1"/>
  <c r="AR16" i="1"/>
  <c r="AR15" i="1"/>
  <c r="AR14" i="1"/>
  <c r="AR13" i="1"/>
  <c r="AR12" i="1"/>
  <c r="AR11" i="1"/>
  <c r="AR10" i="1"/>
  <c r="AR9" i="1"/>
  <c r="AR8" i="1"/>
  <c r="AR7" i="1"/>
  <c r="AR6" i="1"/>
  <c r="AR5" i="1"/>
  <c r="AR4" i="1"/>
  <c r="AR3" i="1"/>
  <c r="AR2" i="1"/>
  <c r="AO4718" i="1"/>
  <c r="AO4717" i="1"/>
  <c r="AO4716" i="1"/>
  <c r="AO4715" i="1"/>
  <c r="AO4714" i="1"/>
  <c r="AO4713" i="1"/>
  <c r="AO4712" i="1"/>
  <c r="AO4711" i="1"/>
  <c r="AO4710" i="1"/>
  <c r="AO4709" i="1"/>
  <c r="AO4708" i="1"/>
  <c r="AO4707" i="1"/>
  <c r="AO4706" i="1"/>
  <c r="AO4705" i="1"/>
  <c r="AO4704" i="1"/>
  <c r="AO4703" i="1"/>
  <c r="AO4702" i="1"/>
  <c r="AO4701" i="1"/>
  <c r="AO4700" i="1"/>
  <c r="AO4699" i="1"/>
  <c r="AO4698" i="1"/>
  <c r="AO4697" i="1"/>
  <c r="AO4696" i="1"/>
  <c r="AO4695" i="1"/>
  <c r="AO4694" i="1"/>
  <c r="AO4693" i="1"/>
  <c r="AO4692" i="1"/>
  <c r="AO4691" i="1"/>
  <c r="AO4690" i="1"/>
  <c r="AO4689" i="1"/>
  <c r="AO4688" i="1"/>
  <c r="AO4687" i="1"/>
  <c r="AO4686" i="1"/>
  <c r="AO4685" i="1"/>
  <c r="AO4684" i="1"/>
  <c r="AO4683" i="1"/>
  <c r="AO4682" i="1"/>
  <c r="AO4681" i="1"/>
  <c r="AO4680" i="1"/>
  <c r="AO4679" i="1"/>
  <c r="AO4678" i="1"/>
  <c r="AO4677" i="1"/>
  <c r="AO4676" i="1"/>
  <c r="AO4675" i="1"/>
  <c r="AO4674" i="1"/>
  <c r="AO4673" i="1"/>
  <c r="AO4672" i="1"/>
  <c r="AO4671" i="1"/>
  <c r="AO4670" i="1"/>
  <c r="AO4669" i="1"/>
  <c r="AO4668" i="1"/>
  <c r="AO4667" i="1"/>
  <c r="AO4666" i="1"/>
  <c r="AO4665" i="1"/>
  <c r="AO4664" i="1"/>
  <c r="AO4663" i="1"/>
  <c r="AO4662" i="1"/>
  <c r="AO4661" i="1"/>
  <c r="AO4660" i="1"/>
  <c r="AO4659" i="1"/>
  <c r="AO4658" i="1"/>
  <c r="AO4657" i="1"/>
  <c r="AO4656" i="1"/>
  <c r="AO4655" i="1"/>
  <c r="AO4654" i="1"/>
  <c r="AO4653" i="1"/>
  <c r="AO4652" i="1"/>
  <c r="AO4651" i="1"/>
  <c r="AO4650" i="1"/>
  <c r="AO4649" i="1"/>
  <c r="AO4648" i="1"/>
  <c r="AO4647" i="1"/>
  <c r="AO4646" i="1"/>
  <c r="AO4645" i="1"/>
  <c r="AO4644" i="1"/>
  <c r="AO4643" i="1"/>
  <c r="AO4642" i="1"/>
  <c r="AO4641" i="1"/>
  <c r="AO4640" i="1"/>
  <c r="AO4639" i="1"/>
  <c r="AO4638" i="1"/>
  <c r="AO4637" i="1"/>
  <c r="AO4636" i="1"/>
  <c r="AO4635" i="1"/>
  <c r="AO4634" i="1"/>
  <c r="AO4633" i="1"/>
  <c r="AO4632" i="1"/>
  <c r="AO4631" i="1"/>
  <c r="AO4630" i="1"/>
  <c r="AO4629" i="1"/>
  <c r="AO4628" i="1"/>
  <c r="AO4627" i="1"/>
  <c r="AO4626" i="1"/>
  <c r="AO4625" i="1"/>
  <c r="AO4624" i="1"/>
  <c r="AO4623" i="1"/>
  <c r="AO4622" i="1"/>
  <c r="AO4621" i="1"/>
  <c r="AO4620" i="1"/>
  <c r="AO4619" i="1"/>
  <c r="AO4618" i="1"/>
  <c r="AO4617" i="1"/>
  <c r="AO4616" i="1"/>
  <c r="AO4615" i="1"/>
  <c r="AO4614" i="1"/>
  <c r="AO4613" i="1"/>
  <c r="AO4612" i="1"/>
  <c r="AO4611" i="1"/>
  <c r="AO4610" i="1"/>
  <c r="AO4609" i="1"/>
  <c r="AO4608" i="1"/>
  <c r="AO4607" i="1"/>
  <c r="AO4606" i="1"/>
  <c r="AO4605" i="1"/>
  <c r="AO4604" i="1"/>
  <c r="AO4603" i="1"/>
  <c r="AO4602" i="1"/>
  <c r="AO4601" i="1"/>
  <c r="AO4600" i="1"/>
  <c r="AO4599" i="1"/>
  <c r="AO4598" i="1"/>
  <c r="AO4597" i="1"/>
  <c r="AO4596" i="1"/>
  <c r="AO4595" i="1"/>
  <c r="AO4594" i="1"/>
  <c r="AO4593" i="1"/>
  <c r="AO4592" i="1"/>
  <c r="AO4591" i="1"/>
  <c r="AO4590" i="1"/>
  <c r="AO4589" i="1"/>
  <c r="AO4588" i="1"/>
  <c r="AO4587" i="1"/>
  <c r="AO4586" i="1"/>
  <c r="AO4585" i="1"/>
  <c r="AO4584" i="1"/>
  <c r="AO4583" i="1"/>
  <c r="AO4582" i="1"/>
  <c r="AO4581" i="1"/>
  <c r="AO4580" i="1"/>
  <c r="AO4579" i="1"/>
  <c r="AO4578" i="1"/>
  <c r="AO4577" i="1"/>
  <c r="AO4576" i="1"/>
  <c r="AO4575" i="1"/>
  <c r="AO4574" i="1"/>
  <c r="AO4573" i="1"/>
  <c r="AO4572" i="1"/>
  <c r="AO4571" i="1"/>
  <c r="AO4570" i="1"/>
  <c r="AO4569" i="1"/>
  <c r="AO4568" i="1"/>
  <c r="AO4567" i="1"/>
  <c r="AO4566" i="1"/>
  <c r="AO4565" i="1"/>
  <c r="AO4564" i="1"/>
  <c r="AO4563" i="1"/>
  <c r="AO4562" i="1"/>
  <c r="AO4561" i="1"/>
  <c r="AO4560" i="1"/>
  <c r="AO4559" i="1"/>
  <c r="AO4558" i="1"/>
  <c r="AO4557" i="1"/>
  <c r="AO4556" i="1"/>
  <c r="AO4555" i="1"/>
  <c r="AO4554" i="1"/>
  <c r="AO4553" i="1"/>
  <c r="AO4552" i="1"/>
  <c r="AO4551" i="1"/>
  <c r="AO4550" i="1"/>
  <c r="AO4549" i="1"/>
  <c r="AO4548" i="1"/>
  <c r="AO4547" i="1"/>
  <c r="AO4546" i="1"/>
  <c r="AO4545" i="1"/>
  <c r="AO4544" i="1"/>
  <c r="AO4543" i="1"/>
  <c r="AO4542" i="1"/>
  <c r="AO4541" i="1"/>
  <c r="AO4540" i="1"/>
  <c r="AO4539" i="1"/>
  <c r="AO4538" i="1"/>
  <c r="AO4537" i="1"/>
  <c r="AO4536" i="1"/>
  <c r="AO4535" i="1"/>
  <c r="AO4534" i="1"/>
  <c r="AO4533" i="1"/>
  <c r="AO4532" i="1"/>
  <c r="AO4531" i="1"/>
  <c r="AO4530" i="1"/>
  <c r="AO4529" i="1"/>
  <c r="AO4528" i="1"/>
  <c r="AO4527" i="1"/>
  <c r="AO4526" i="1"/>
  <c r="AO4525" i="1"/>
  <c r="AO4524" i="1"/>
  <c r="AO4523" i="1"/>
  <c r="AO4522" i="1"/>
  <c r="AO4521" i="1"/>
  <c r="AO4520" i="1"/>
  <c r="AO4519" i="1"/>
  <c r="AO4518" i="1"/>
  <c r="AO4517" i="1"/>
  <c r="AO4516" i="1"/>
  <c r="AO4515" i="1"/>
  <c r="AO4514" i="1"/>
  <c r="AO4513" i="1"/>
  <c r="AO4512" i="1"/>
  <c r="AO4511" i="1"/>
  <c r="AO4510" i="1"/>
  <c r="AO4509" i="1"/>
  <c r="AO4508" i="1"/>
  <c r="AO4507" i="1"/>
  <c r="AO4506" i="1"/>
  <c r="AO4505" i="1"/>
  <c r="AO4504" i="1"/>
  <c r="AO4503" i="1"/>
  <c r="AO4502" i="1"/>
  <c r="AO4501" i="1"/>
  <c r="AO4500" i="1"/>
  <c r="AO4499" i="1"/>
  <c r="AO4498" i="1"/>
  <c r="AO4497" i="1"/>
  <c r="AO4496" i="1"/>
  <c r="AO4495" i="1"/>
  <c r="AO4494" i="1"/>
  <c r="AO4493" i="1"/>
  <c r="AO4492" i="1"/>
  <c r="AO4491" i="1"/>
  <c r="AO4490" i="1"/>
  <c r="AO4489" i="1"/>
  <c r="AO4488" i="1"/>
  <c r="AO4487" i="1"/>
  <c r="AO4486" i="1"/>
  <c r="AO4485" i="1"/>
  <c r="AO4484" i="1"/>
  <c r="AO4483" i="1"/>
  <c r="AO4482" i="1"/>
  <c r="AO4481" i="1"/>
  <c r="AO4480" i="1"/>
  <c r="AO4479" i="1"/>
  <c r="AO4478" i="1"/>
  <c r="AO4477" i="1"/>
  <c r="AO4476" i="1"/>
  <c r="AO4475" i="1"/>
  <c r="AO4474" i="1"/>
  <c r="AO4473" i="1"/>
  <c r="AO4472" i="1"/>
  <c r="AO4471" i="1"/>
  <c r="AO4470" i="1"/>
  <c r="AO4469" i="1"/>
  <c r="AO4468" i="1"/>
  <c r="AO4467" i="1"/>
  <c r="AO4466" i="1"/>
  <c r="AO4465" i="1"/>
  <c r="AO4464" i="1"/>
  <c r="AO4463" i="1"/>
  <c r="AO4462" i="1"/>
  <c r="AO4461" i="1"/>
  <c r="AO4460" i="1"/>
  <c r="AO4459" i="1"/>
  <c r="AO4458" i="1"/>
  <c r="AO4457" i="1"/>
  <c r="AO4456" i="1"/>
  <c r="AO4455" i="1"/>
  <c r="AO4454" i="1"/>
  <c r="AO4453" i="1"/>
  <c r="AO4452" i="1"/>
  <c r="AO4451" i="1"/>
  <c r="AO4450" i="1"/>
  <c r="AO4449" i="1"/>
  <c r="AO4448" i="1"/>
  <c r="AO4447" i="1"/>
  <c r="AO4446" i="1"/>
  <c r="AO4445" i="1"/>
  <c r="AO4444" i="1"/>
  <c r="AO4443" i="1"/>
  <c r="AO4442" i="1"/>
  <c r="AO4441" i="1"/>
  <c r="AO4440" i="1"/>
  <c r="AO4439" i="1"/>
  <c r="AO4438" i="1"/>
  <c r="AO4437" i="1"/>
  <c r="AO4436" i="1"/>
  <c r="AO4435" i="1"/>
  <c r="AO4434" i="1"/>
  <c r="AO4433" i="1"/>
  <c r="AO4432" i="1"/>
  <c r="AO4431" i="1"/>
  <c r="AO4430" i="1"/>
  <c r="AO4429" i="1"/>
  <c r="AO4428" i="1"/>
  <c r="AO4427" i="1"/>
  <c r="AO4426" i="1"/>
  <c r="AO4425" i="1"/>
  <c r="AO4424" i="1"/>
  <c r="AO4423" i="1"/>
  <c r="AO4422" i="1"/>
  <c r="AO4421" i="1"/>
  <c r="AO4420" i="1"/>
  <c r="AO4419" i="1"/>
  <c r="AO4418" i="1"/>
  <c r="AO4417" i="1"/>
  <c r="AO4416" i="1"/>
  <c r="AO4415" i="1"/>
  <c r="AO4414" i="1"/>
  <c r="AO4413" i="1"/>
  <c r="AO4412" i="1"/>
  <c r="AO4411" i="1"/>
  <c r="AO4410" i="1"/>
  <c r="AO4409" i="1"/>
  <c r="AO4408" i="1"/>
  <c r="AO4407" i="1"/>
  <c r="AO4406" i="1"/>
  <c r="AO4405" i="1"/>
  <c r="AO4404" i="1"/>
  <c r="AO4403" i="1"/>
  <c r="AO4402" i="1"/>
  <c r="AO4401" i="1"/>
  <c r="AO4400" i="1"/>
  <c r="AO4399" i="1"/>
  <c r="AO4398" i="1"/>
  <c r="AO4397" i="1"/>
  <c r="AO4396" i="1"/>
  <c r="AO4395" i="1"/>
  <c r="AO4394" i="1"/>
  <c r="AO4393" i="1"/>
  <c r="AO4392" i="1"/>
  <c r="AO4391" i="1"/>
  <c r="AO4390" i="1"/>
  <c r="AO4389" i="1"/>
  <c r="AO4388" i="1"/>
  <c r="AO4387" i="1"/>
  <c r="AO4386" i="1"/>
  <c r="AO4385" i="1"/>
  <c r="AO4384" i="1"/>
  <c r="AO4383" i="1"/>
  <c r="AO4382" i="1"/>
  <c r="AO4381" i="1"/>
  <c r="AO4380" i="1"/>
  <c r="AO4379" i="1"/>
  <c r="AO4378" i="1"/>
  <c r="AO4377" i="1"/>
  <c r="AO4376" i="1"/>
  <c r="AO4375" i="1"/>
  <c r="AO4374" i="1"/>
  <c r="AO4373" i="1"/>
  <c r="AO4372" i="1"/>
  <c r="AO4371" i="1"/>
  <c r="AO4370" i="1"/>
  <c r="AO4369" i="1"/>
  <c r="AO4368" i="1"/>
  <c r="AO4367" i="1"/>
  <c r="AO4366" i="1"/>
  <c r="AO4365" i="1"/>
  <c r="AO4364" i="1"/>
  <c r="AO4363" i="1"/>
  <c r="AO4362" i="1"/>
  <c r="AO4361" i="1"/>
  <c r="AO4360" i="1"/>
  <c r="AO4359" i="1"/>
  <c r="AO4358" i="1"/>
  <c r="AO4357" i="1"/>
  <c r="AO4356" i="1"/>
  <c r="AO4355" i="1"/>
  <c r="AO4354" i="1"/>
  <c r="AO4353" i="1"/>
  <c r="AO4352" i="1"/>
  <c r="AO4351" i="1"/>
  <c r="AO4350" i="1"/>
  <c r="AO4349" i="1"/>
  <c r="AO4348" i="1"/>
  <c r="AO4347" i="1"/>
  <c r="AO4346" i="1"/>
  <c r="AO4345" i="1"/>
  <c r="AO4344" i="1"/>
  <c r="AO4343" i="1"/>
  <c r="AO4342" i="1"/>
  <c r="AO4341" i="1"/>
  <c r="AO4340" i="1"/>
  <c r="AO4339" i="1"/>
  <c r="AO4338" i="1"/>
  <c r="AO4337" i="1"/>
  <c r="AO4336" i="1"/>
  <c r="AO4335" i="1"/>
  <c r="AO4334" i="1"/>
  <c r="AO4333" i="1"/>
  <c r="AO4332" i="1"/>
  <c r="AO4331" i="1"/>
  <c r="AO4330" i="1"/>
  <c r="AO4329" i="1"/>
  <c r="AO4328" i="1"/>
  <c r="AO4327" i="1"/>
  <c r="AO4326" i="1"/>
  <c r="AO4325" i="1"/>
  <c r="AO4324" i="1"/>
  <c r="AO4323" i="1"/>
  <c r="AO4322" i="1"/>
  <c r="AO4321" i="1"/>
  <c r="AO4320" i="1"/>
  <c r="AO4319" i="1"/>
  <c r="AO4318" i="1"/>
  <c r="AO4317" i="1"/>
  <c r="AO4316" i="1"/>
  <c r="AO4315" i="1"/>
  <c r="AO4314" i="1"/>
  <c r="AO4313" i="1"/>
  <c r="AO4312" i="1"/>
  <c r="AO4311" i="1"/>
  <c r="AO4310" i="1"/>
  <c r="AO4309" i="1"/>
  <c r="AO4308" i="1"/>
  <c r="AO4307" i="1"/>
  <c r="AO4306" i="1"/>
  <c r="AO4305" i="1"/>
  <c r="AO4304" i="1"/>
  <c r="AO4303" i="1"/>
  <c r="AO4302" i="1"/>
  <c r="AO4301" i="1"/>
  <c r="AO4300" i="1"/>
  <c r="AO4299" i="1"/>
  <c r="AO4298" i="1"/>
  <c r="AO4297" i="1"/>
  <c r="AO4296" i="1"/>
  <c r="AO4295" i="1"/>
  <c r="AO4294" i="1"/>
  <c r="AO4293" i="1"/>
  <c r="AO4292" i="1"/>
  <c r="AO4291" i="1"/>
  <c r="AO4290" i="1"/>
  <c r="AO4289" i="1"/>
  <c r="AO4288" i="1"/>
  <c r="AO4287" i="1"/>
  <c r="AO4286" i="1"/>
  <c r="AO4285" i="1"/>
  <c r="AO4284" i="1"/>
  <c r="AO4283" i="1"/>
  <c r="AO4282" i="1"/>
  <c r="AO4281" i="1"/>
  <c r="AO4280" i="1"/>
  <c r="AO4279" i="1"/>
  <c r="AO4278" i="1"/>
  <c r="AO4277" i="1"/>
  <c r="AO4276" i="1"/>
  <c r="AO4275" i="1"/>
  <c r="AO4274" i="1"/>
  <c r="AO4273" i="1"/>
  <c r="AO4272" i="1"/>
  <c r="AO4271" i="1"/>
  <c r="AO4270" i="1"/>
  <c r="AO4269" i="1"/>
  <c r="AO4268" i="1"/>
  <c r="AO4267" i="1"/>
  <c r="AO4266" i="1"/>
  <c r="AO4265" i="1"/>
  <c r="AO4264" i="1"/>
  <c r="AO4263" i="1"/>
  <c r="AO4262" i="1"/>
  <c r="AO4261" i="1"/>
  <c r="AO4260" i="1"/>
  <c r="AO4259" i="1"/>
  <c r="AO4258" i="1"/>
  <c r="AO4257" i="1"/>
  <c r="AO4256" i="1"/>
  <c r="AO4255" i="1"/>
  <c r="AO4254" i="1"/>
  <c r="AO4253" i="1"/>
  <c r="AO4252" i="1"/>
  <c r="AO4251" i="1"/>
  <c r="AO4250" i="1"/>
  <c r="AO4249" i="1"/>
  <c r="AO4248" i="1"/>
  <c r="AO4247" i="1"/>
  <c r="AO4246" i="1"/>
  <c r="AO4245" i="1"/>
  <c r="AO4244" i="1"/>
  <c r="AO4243" i="1"/>
  <c r="AO4242" i="1"/>
  <c r="AO4241" i="1"/>
  <c r="AO4240" i="1"/>
  <c r="AO4239" i="1"/>
  <c r="AO4238" i="1"/>
  <c r="AO4237" i="1"/>
  <c r="AO4236" i="1"/>
  <c r="AO4235" i="1"/>
  <c r="AO4234" i="1"/>
  <c r="AO4233" i="1"/>
  <c r="AO4232" i="1"/>
  <c r="AO4231" i="1"/>
  <c r="AO4230" i="1"/>
  <c r="AO4229" i="1"/>
  <c r="AO4228" i="1"/>
  <c r="AO4227" i="1"/>
  <c r="AO4226" i="1"/>
  <c r="AO4225" i="1"/>
  <c r="AO4224" i="1"/>
  <c r="AO4223" i="1"/>
  <c r="AO4222" i="1"/>
  <c r="AO4221" i="1"/>
  <c r="AO4220" i="1"/>
  <c r="AO4219" i="1"/>
  <c r="AO4218" i="1"/>
  <c r="AO4217" i="1"/>
  <c r="AO4216" i="1"/>
  <c r="AO4215" i="1"/>
  <c r="AO4214" i="1"/>
  <c r="AO4213" i="1"/>
  <c r="AO4212" i="1"/>
  <c r="AO4211" i="1"/>
  <c r="AO4210" i="1"/>
  <c r="AO4209" i="1"/>
  <c r="AO4208" i="1"/>
  <c r="AO4207" i="1"/>
  <c r="AO4206" i="1"/>
  <c r="AO4205" i="1"/>
  <c r="AO4204" i="1"/>
  <c r="AO4203" i="1"/>
  <c r="AO4202" i="1"/>
  <c r="AO4201" i="1"/>
  <c r="AO4200" i="1"/>
  <c r="AO4199" i="1"/>
  <c r="AO4198" i="1"/>
  <c r="AO4197" i="1"/>
  <c r="AO4196" i="1"/>
  <c r="AO4195" i="1"/>
  <c r="AO4194" i="1"/>
  <c r="AO4193" i="1"/>
  <c r="AO4192" i="1"/>
  <c r="AO4191" i="1"/>
  <c r="AO4190" i="1"/>
  <c r="AO4189" i="1"/>
  <c r="AO4188" i="1"/>
  <c r="AO4187" i="1"/>
  <c r="AO4186" i="1"/>
  <c r="AO4185" i="1"/>
  <c r="AO4184" i="1"/>
  <c r="AO4183" i="1"/>
  <c r="AO4182" i="1"/>
  <c r="AO4181" i="1"/>
  <c r="AO4180" i="1"/>
  <c r="AO4179" i="1"/>
  <c r="AO4178" i="1"/>
  <c r="AO4177" i="1"/>
  <c r="AO4176" i="1"/>
  <c r="AO4175" i="1"/>
  <c r="AO4174" i="1"/>
  <c r="AO4173" i="1"/>
  <c r="AO4172" i="1"/>
  <c r="AO4171" i="1"/>
  <c r="AO4170" i="1"/>
  <c r="AO4169" i="1"/>
  <c r="AO4168" i="1"/>
  <c r="AO4167" i="1"/>
  <c r="AO4166" i="1"/>
  <c r="AO4165" i="1"/>
  <c r="AO4164" i="1"/>
  <c r="AO4163" i="1"/>
  <c r="AO4162" i="1"/>
  <c r="AO4161" i="1"/>
  <c r="AO4160" i="1"/>
  <c r="AO4159" i="1"/>
  <c r="AO4158" i="1"/>
  <c r="AO4157" i="1"/>
  <c r="AO4156" i="1"/>
  <c r="AO4155" i="1"/>
  <c r="AO4154" i="1"/>
  <c r="AO4153" i="1"/>
  <c r="AO4152" i="1"/>
  <c r="AO4151" i="1"/>
  <c r="AO4150" i="1"/>
  <c r="AO4149" i="1"/>
  <c r="AO4148" i="1"/>
  <c r="AO4147" i="1"/>
  <c r="AO4146" i="1"/>
  <c r="AO4145" i="1"/>
  <c r="AO4144" i="1"/>
  <c r="AO4143" i="1"/>
  <c r="AO4142" i="1"/>
  <c r="AO4141" i="1"/>
  <c r="AO4140" i="1"/>
  <c r="AO4139" i="1"/>
  <c r="AO4138" i="1"/>
  <c r="AO4137" i="1"/>
  <c r="AO4136" i="1"/>
  <c r="AO4135" i="1"/>
  <c r="AO4134" i="1"/>
  <c r="AO4133" i="1"/>
  <c r="AO4132" i="1"/>
  <c r="AO4131" i="1"/>
  <c r="AO4130" i="1"/>
  <c r="AO4129" i="1"/>
  <c r="AO4128" i="1"/>
  <c r="AO4127" i="1"/>
  <c r="AO4126" i="1"/>
  <c r="AO4125" i="1"/>
  <c r="AO4124" i="1"/>
  <c r="AO4123" i="1"/>
  <c r="AO4122" i="1"/>
  <c r="AO4121" i="1"/>
  <c r="AO4120" i="1"/>
  <c r="AO4119" i="1"/>
  <c r="AO4118" i="1"/>
  <c r="AO4117" i="1"/>
  <c r="AO4116" i="1"/>
  <c r="AO4115" i="1"/>
  <c r="AO4114" i="1"/>
  <c r="AO4113" i="1"/>
  <c r="AO4112" i="1"/>
  <c r="AO4111" i="1"/>
  <c r="AO4110" i="1"/>
  <c r="AO4109" i="1"/>
  <c r="AO4108" i="1"/>
  <c r="AO4107" i="1"/>
  <c r="AO4106" i="1"/>
  <c r="AO4105" i="1"/>
  <c r="AO4104" i="1"/>
  <c r="AO4103" i="1"/>
  <c r="AO4102" i="1"/>
  <c r="AO4101" i="1"/>
  <c r="AO4100" i="1"/>
  <c r="AO4099" i="1"/>
  <c r="AO4098" i="1"/>
  <c r="AO4097" i="1"/>
  <c r="AO4096" i="1"/>
  <c r="AO4095" i="1"/>
  <c r="AO4094" i="1"/>
  <c r="AO4093" i="1"/>
  <c r="AO4092" i="1"/>
  <c r="AO4091" i="1"/>
  <c r="AO4090" i="1"/>
  <c r="AO4089" i="1"/>
  <c r="AO4088" i="1"/>
  <c r="AO4087" i="1"/>
  <c r="AO4086" i="1"/>
  <c r="AO4085" i="1"/>
  <c r="AO4084" i="1"/>
  <c r="AO4083" i="1"/>
  <c r="AO4082" i="1"/>
  <c r="AO4081" i="1"/>
  <c r="AO4080" i="1"/>
  <c r="AO4079" i="1"/>
  <c r="AO4078" i="1"/>
  <c r="AO4077" i="1"/>
  <c r="AO4076" i="1"/>
  <c r="AO4075" i="1"/>
  <c r="AO4074" i="1"/>
  <c r="AO4073" i="1"/>
  <c r="AO4072" i="1"/>
  <c r="AO4071" i="1"/>
  <c r="AO4070" i="1"/>
  <c r="AO4069" i="1"/>
  <c r="AO4068" i="1"/>
  <c r="AO4067" i="1"/>
  <c r="AO4066" i="1"/>
  <c r="AO4065" i="1"/>
  <c r="AO4064" i="1"/>
  <c r="AO4063" i="1"/>
  <c r="AO4062" i="1"/>
  <c r="AO4061" i="1"/>
  <c r="AO4060" i="1"/>
  <c r="AO4059" i="1"/>
  <c r="AO4058" i="1"/>
  <c r="AO4057" i="1"/>
  <c r="AO4056" i="1"/>
  <c r="AO4055" i="1"/>
  <c r="AO4054" i="1"/>
  <c r="AO4053" i="1"/>
  <c r="AO4052" i="1"/>
  <c r="AO4051" i="1"/>
  <c r="AO4050" i="1"/>
  <c r="AO4049" i="1"/>
  <c r="AO4048" i="1"/>
  <c r="AO4047" i="1"/>
  <c r="AO4046" i="1"/>
  <c r="AO4045" i="1"/>
  <c r="AO4044" i="1"/>
  <c r="AO4043" i="1"/>
  <c r="AO4042" i="1"/>
  <c r="AO4041" i="1"/>
  <c r="AO4040" i="1"/>
  <c r="AO4039" i="1"/>
  <c r="AO4038" i="1"/>
  <c r="AO4037" i="1"/>
  <c r="AO4036" i="1"/>
  <c r="AO4035" i="1"/>
  <c r="AO4034" i="1"/>
  <c r="AO4033" i="1"/>
  <c r="AO4032" i="1"/>
  <c r="AO4031" i="1"/>
  <c r="AO4030" i="1"/>
  <c r="AO4029" i="1"/>
  <c r="AO4028" i="1"/>
  <c r="AO4027" i="1"/>
  <c r="AO4026" i="1"/>
  <c r="AO4025" i="1"/>
  <c r="AO4024" i="1"/>
  <c r="AO4023" i="1"/>
  <c r="AO4022" i="1"/>
  <c r="AO4021" i="1"/>
  <c r="AO4020" i="1"/>
  <c r="AO4019" i="1"/>
  <c r="AO4018" i="1"/>
  <c r="AO4017" i="1"/>
  <c r="AO4016" i="1"/>
  <c r="AO4015" i="1"/>
  <c r="AO4014" i="1"/>
  <c r="AO4013" i="1"/>
  <c r="AO4012" i="1"/>
  <c r="AO4011" i="1"/>
  <c r="AO4010" i="1"/>
  <c r="AO4009" i="1"/>
  <c r="AO4008" i="1"/>
  <c r="AO4007" i="1"/>
  <c r="AO4006" i="1"/>
  <c r="AO4005" i="1"/>
  <c r="AO4004" i="1"/>
  <c r="AO4003" i="1"/>
  <c r="AO4002" i="1"/>
  <c r="AO4001" i="1"/>
  <c r="AO4000" i="1"/>
  <c r="AO3999" i="1"/>
  <c r="AO3998" i="1"/>
  <c r="AO3997" i="1"/>
  <c r="AO3996" i="1"/>
  <c r="AO3995" i="1"/>
  <c r="AO3994" i="1"/>
  <c r="AO3993" i="1"/>
  <c r="AO3992" i="1"/>
  <c r="AO3991" i="1"/>
  <c r="AO3990" i="1"/>
  <c r="AO3989" i="1"/>
  <c r="AO3988" i="1"/>
  <c r="AO3987" i="1"/>
  <c r="AO3986" i="1"/>
  <c r="AO3985" i="1"/>
  <c r="AO3984" i="1"/>
  <c r="AO3983" i="1"/>
  <c r="AO3982" i="1"/>
  <c r="AO3981" i="1"/>
  <c r="AO3980" i="1"/>
  <c r="AO3979" i="1"/>
  <c r="AO3978" i="1"/>
  <c r="AO3977" i="1"/>
  <c r="AO3976" i="1"/>
  <c r="AO3975" i="1"/>
  <c r="AO3974" i="1"/>
  <c r="AO3973" i="1"/>
  <c r="AO3972" i="1"/>
  <c r="AO3971" i="1"/>
  <c r="AO3970" i="1"/>
  <c r="AO3969" i="1"/>
  <c r="AO3968" i="1"/>
  <c r="AO3967" i="1"/>
  <c r="AO3966" i="1"/>
  <c r="AO3965" i="1"/>
  <c r="AO3964" i="1"/>
  <c r="AO3963" i="1"/>
  <c r="AO3962" i="1"/>
  <c r="AO3961" i="1"/>
  <c r="AO3960" i="1"/>
  <c r="AO3959" i="1"/>
  <c r="AO3958" i="1"/>
  <c r="AO3957" i="1"/>
  <c r="AO3956" i="1"/>
  <c r="AO3955" i="1"/>
  <c r="AO3954" i="1"/>
  <c r="AO3953" i="1"/>
  <c r="AO3952" i="1"/>
  <c r="AO3951" i="1"/>
  <c r="AO3950" i="1"/>
  <c r="AO3949" i="1"/>
  <c r="AO3948" i="1"/>
  <c r="AO3947" i="1"/>
  <c r="AO3946" i="1"/>
  <c r="AO3945" i="1"/>
  <c r="AO3944" i="1"/>
  <c r="AO3943" i="1"/>
  <c r="AO3942" i="1"/>
  <c r="AO3941" i="1"/>
  <c r="AO3940" i="1"/>
  <c r="AO3939" i="1"/>
  <c r="AO3938" i="1"/>
  <c r="AO3937" i="1"/>
  <c r="AO3936" i="1"/>
  <c r="AO3935" i="1"/>
  <c r="AO3934" i="1"/>
  <c r="AO3933" i="1"/>
  <c r="AO3932" i="1"/>
  <c r="AO3931" i="1"/>
  <c r="AO3930" i="1"/>
  <c r="AO3929" i="1"/>
  <c r="AO3928" i="1"/>
  <c r="AO3927" i="1"/>
  <c r="AO3926" i="1"/>
  <c r="AO3925" i="1"/>
  <c r="AO3924" i="1"/>
  <c r="AO3923" i="1"/>
  <c r="AO3922" i="1"/>
  <c r="AO3921" i="1"/>
  <c r="AO3920" i="1"/>
  <c r="AO3919" i="1"/>
  <c r="AO3918" i="1"/>
  <c r="AO3917" i="1"/>
  <c r="AO3916" i="1"/>
  <c r="AO3915" i="1"/>
  <c r="AO3914" i="1"/>
  <c r="AO3913" i="1"/>
  <c r="AO3912" i="1"/>
  <c r="AO3911" i="1"/>
  <c r="AO3910" i="1"/>
  <c r="AO3909" i="1"/>
  <c r="AO3908" i="1"/>
  <c r="AO3907" i="1"/>
  <c r="AO3906" i="1"/>
  <c r="AO3905" i="1"/>
  <c r="AO3904" i="1"/>
  <c r="AO3903" i="1"/>
  <c r="AO3902" i="1"/>
  <c r="AO3901" i="1"/>
  <c r="AO3900" i="1"/>
  <c r="AO3899" i="1"/>
  <c r="AO3898" i="1"/>
  <c r="AO3897" i="1"/>
  <c r="AO3896" i="1"/>
  <c r="AO3895" i="1"/>
  <c r="AO3894" i="1"/>
  <c r="AO3893" i="1"/>
  <c r="AO3892" i="1"/>
  <c r="AO3891" i="1"/>
  <c r="AO3890" i="1"/>
  <c r="AO3889" i="1"/>
  <c r="AO3888" i="1"/>
  <c r="AO3887" i="1"/>
  <c r="AO3886" i="1"/>
  <c r="AO3885" i="1"/>
  <c r="AO3884" i="1"/>
  <c r="AO3883" i="1"/>
  <c r="AO3882" i="1"/>
  <c r="AO3881" i="1"/>
  <c r="AO3880" i="1"/>
  <c r="AO3879" i="1"/>
  <c r="AO3878" i="1"/>
  <c r="AO3877" i="1"/>
  <c r="AO3876" i="1"/>
  <c r="AO3875" i="1"/>
  <c r="AO3874" i="1"/>
  <c r="AO3873" i="1"/>
  <c r="AO3872" i="1"/>
  <c r="AO3871" i="1"/>
  <c r="AO3870" i="1"/>
  <c r="AO3869" i="1"/>
  <c r="AO3868" i="1"/>
  <c r="AO3867" i="1"/>
  <c r="AO3866" i="1"/>
  <c r="AO3865" i="1"/>
  <c r="AO3864" i="1"/>
  <c r="AO3863" i="1"/>
  <c r="AO3862" i="1"/>
  <c r="AO3861" i="1"/>
  <c r="AO3860" i="1"/>
  <c r="AO3859" i="1"/>
  <c r="AO3858" i="1"/>
  <c r="AO3857" i="1"/>
  <c r="AO3856" i="1"/>
  <c r="AO3855" i="1"/>
  <c r="AO3854" i="1"/>
  <c r="AO3853" i="1"/>
  <c r="AO3852" i="1"/>
  <c r="AO3851" i="1"/>
  <c r="AO3850" i="1"/>
  <c r="AO3849" i="1"/>
  <c r="AO3848" i="1"/>
  <c r="AO3847" i="1"/>
  <c r="AO3846" i="1"/>
  <c r="AO3845" i="1"/>
  <c r="AO3844" i="1"/>
  <c r="AO3843" i="1"/>
  <c r="AO3842" i="1"/>
  <c r="AO3841" i="1"/>
  <c r="AO3840" i="1"/>
  <c r="AO3839" i="1"/>
  <c r="AO3838" i="1"/>
  <c r="AO3837" i="1"/>
  <c r="AO3836" i="1"/>
  <c r="AO3835" i="1"/>
  <c r="AO3834" i="1"/>
  <c r="AO3833" i="1"/>
  <c r="AO3832" i="1"/>
  <c r="AO3831" i="1"/>
  <c r="AO3830" i="1"/>
  <c r="AO3829" i="1"/>
  <c r="AO3828" i="1"/>
  <c r="AO3827" i="1"/>
  <c r="AO3826" i="1"/>
  <c r="AO3825" i="1"/>
  <c r="AO3824" i="1"/>
  <c r="AO3823" i="1"/>
  <c r="AO3822" i="1"/>
  <c r="AO3821" i="1"/>
  <c r="AO3820" i="1"/>
  <c r="AO3819" i="1"/>
  <c r="AO3818" i="1"/>
  <c r="AO3817" i="1"/>
  <c r="AO3816" i="1"/>
  <c r="AO3815" i="1"/>
  <c r="AO3814" i="1"/>
  <c r="AO3813" i="1"/>
  <c r="AO3812" i="1"/>
  <c r="AO3811" i="1"/>
  <c r="AO3810" i="1"/>
  <c r="AO3809" i="1"/>
  <c r="AO3808" i="1"/>
  <c r="AO3807" i="1"/>
  <c r="AO3806" i="1"/>
  <c r="AO3805" i="1"/>
  <c r="AO3804" i="1"/>
  <c r="AO3803" i="1"/>
  <c r="AO3802" i="1"/>
  <c r="AO3801" i="1"/>
  <c r="AO3800" i="1"/>
  <c r="AO3799" i="1"/>
  <c r="AO3798" i="1"/>
  <c r="AO3797" i="1"/>
  <c r="AO3796" i="1"/>
  <c r="AO3795" i="1"/>
  <c r="AO3794" i="1"/>
  <c r="AO3793" i="1"/>
  <c r="AO3792" i="1"/>
  <c r="AO3791" i="1"/>
  <c r="AO3790" i="1"/>
  <c r="AO3789" i="1"/>
  <c r="AO3788" i="1"/>
  <c r="AO3787" i="1"/>
  <c r="AO3786" i="1"/>
  <c r="AO3785" i="1"/>
  <c r="AO3784" i="1"/>
  <c r="AO3783" i="1"/>
  <c r="AO3782" i="1"/>
  <c r="AO3781" i="1"/>
  <c r="AO3780" i="1"/>
  <c r="AO3779" i="1"/>
  <c r="AO3778" i="1"/>
  <c r="AO3777" i="1"/>
  <c r="AO3776" i="1"/>
  <c r="AO3775" i="1"/>
  <c r="AO3774" i="1"/>
  <c r="AO3773" i="1"/>
  <c r="AO3772" i="1"/>
  <c r="AO3771" i="1"/>
  <c r="AO3770" i="1"/>
  <c r="AO3769" i="1"/>
  <c r="AO3768" i="1"/>
  <c r="AO3767" i="1"/>
  <c r="AO3766" i="1"/>
  <c r="AO3765" i="1"/>
  <c r="AO3764" i="1"/>
  <c r="AO3763" i="1"/>
  <c r="AO3762" i="1"/>
  <c r="AO3761" i="1"/>
  <c r="AO3760" i="1"/>
  <c r="AO3759" i="1"/>
  <c r="AO3758" i="1"/>
  <c r="AO3757" i="1"/>
  <c r="AO3756" i="1"/>
  <c r="AO3755" i="1"/>
  <c r="AO3754" i="1"/>
  <c r="AO3753" i="1"/>
  <c r="AO3752" i="1"/>
  <c r="AO3751" i="1"/>
  <c r="AO3750" i="1"/>
  <c r="AO3749" i="1"/>
  <c r="AO3748" i="1"/>
  <c r="AO3747" i="1"/>
  <c r="AO3746" i="1"/>
  <c r="AO3745" i="1"/>
  <c r="AO3744" i="1"/>
  <c r="AO3743" i="1"/>
  <c r="AO3742" i="1"/>
  <c r="AO3741" i="1"/>
  <c r="AO3740" i="1"/>
  <c r="AO3739" i="1"/>
  <c r="AO3738" i="1"/>
  <c r="AO3737" i="1"/>
  <c r="AO3736" i="1"/>
  <c r="AO3735" i="1"/>
  <c r="AO3734" i="1"/>
  <c r="AO3733" i="1"/>
  <c r="AO3732" i="1"/>
  <c r="AO3731" i="1"/>
  <c r="AO3730" i="1"/>
  <c r="AO3729" i="1"/>
  <c r="AO3728" i="1"/>
  <c r="AO3727" i="1"/>
  <c r="AO3726" i="1"/>
  <c r="AO3725" i="1"/>
  <c r="AO3724" i="1"/>
  <c r="AO3723" i="1"/>
  <c r="AO3722" i="1"/>
  <c r="AO3721" i="1"/>
  <c r="AO3720" i="1"/>
  <c r="AO3719" i="1"/>
  <c r="AO3718" i="1"/>
  <c r="AO3717" i="1"/>
  <c r="AO3716" i="1"/>
  <c r="AO3715" i="1"/>
  <c r="AO3714" i="1"/>
  <c r="AO3713" i="1"/>
  <c r="AO3712" i="1"/>
  <c r="AO3711" i="1"/>
  <c r="AO3710" i="1"/>
  <c r="AO3709" i="1"/>
  <c r="AO3708" i="1"/>
  <c r="AO3707" i="1"/>
  <c r="AO3706" i="1"/>
  <c r="AO3705" i="1"/>
  <c r="AO3704" i="1"/>
  <c r="AO3703" i="1"/>
  <c r="AO3702" i="1"/>
  <c r="AO3701" i="1"/>
  <c r="AO3700" i="1"/>
  <c r="AO3699" i="1"/>
  <c r="AO3698" i="1"/>
  <c r="AO3697" i="1"/>
  <c r="AO3696" i="1"/>
  <c r="AO3695" i="1"/>
  <c r="AO3694" i="1"/>
  <c r="AO3693" i="1"/>
  <c r="AO3692" i="1"/>
  <c r="AO3691" i="1"/>
  <c r="AO3690" i="1"/>
  <c r="AO3689" i="1"/>
  <c r="AO3688" i="1"/>
  <c r="AO3687" i="1"/>
  <c r="AO3686" i="1"/>
  <c r="AO3685" i="1"/>
  <c r="AO3684" i="1"/>
  <c r="AO3683" i="1"/>
  <c r="AO3682" i="1"/>
  <c r="AO3681" i="1"/>
  <c r="AO3680" i="1"/>
  <c r="AO3679" i="1"/>
  <c r="AO3678" i="1"/>
  <c r="AO3677" i="1"/>
  <c r="AO3676" i="1"/>
  <c r="AO3675" i="1"/>
  <c r="AO3674" i="1"/>
  <c r="AO3673" i="1"/>
  <c r="AO3672" i="1"/>
  <c r="AO3671" i="1"/>
  <c r="AO3670" i="1"/>
  <c r="AO3669" i="1"/>
  <c r="AO3668" i="1"/>
  <c r="AO3667" i="1"/>
  <c r="AO3666" i="1"/>
  <c r="AO3665" i="1"/>
  <c r="AO3664" i="1"/>
  <c r="AO3663" i="1"/>
  <c r="AO3662" i="1"/>
  <c r="AO3661" i="1"/>
  <c r="AO3660" i="1"/>
  <c r="AO3659" i="1"/>
  <c r="AO3658" i="1"/>
  <c r="AO3657" i="1"/>
  <c r="AO3656" i="1"/>
  <c r="AO3655" i="1"/>
  <c r="AO3654" i="1"/>
  <c r="AO3653" i="1"/>
  <c r="AO3652" i="1"/>
  <c r="AO3651" i="1"/>
  <c r="AO3650" i="1"/>
  <c r="AO3649" i="1"/>
  <c r="AO3648" i="1"/>
  <c r="AO3647" i="1"/>
  <c r="AO3646" i="1"/>
  <c r="AO3645" i="1"/>
  <c r="AO3644" i="1"/>
  <c r="AO3643" i="1"/>
  <c r="AO3642" i="1"/>
  <c r="AO3641" i="1"/>
  <c r="AO3640" i="1"/>
  <c r="AO3639" i="1"/>
  <c r="AO3638" i="1"/>
  <c r="AO3637" i="1"/>
  <c r="AO3636" i="1"/>
  <c r="AO3635" i="1"/>
  <c r="AO3634" i="1"/>
  <c r="AO3633" i="1"/>
  <c r="AO3632" i="1"/>
  <c r="AO3631" i="1"/>
  <c r="AO3630" i="1"/>
  <c r="AO3629" i="1"/>
  <c r="AO3628" i="1"/>
  <c r="AO3627" i="1"/>
  <c r="AO3626" i="1"/>
  <c r="AO3625" i="1"/>
  <c r="AO3624" i="1"/>
  <c r="AO3623" i="1"/>
  <c r="AO3622" i="1"/>
  <c r="AO3621" i="1"/>
  <c r="AO3620" i="1"/>
  <c r="AO3619" i="1"/>
  <c r="AO3618" i="1"/>
  <c r="AO3617" i="1"/>
  <c r="AO3616" i="1"/>
  <c r="AO3615" i="1"/>
  <c r="AO3614" i="1"/>
  <c r="AO3613" i="1"/>
  <c r="AO3612" i="1"/>
  <c r="AO3611" i="1"/>
  <c r="AO3610" i="1"/>
  <c r="AO3609" i="1"/>
  <c r="AO3608" i="1"/>
  <c r="AO3607" i="1"/>
  <c r="AO3606" i="1"/>
  <c r="AO3605" i="1"/>
  <c r="AO3604" i="1"/>
  <c r="AO3603" i="1"/>
  <c r="AO3602" i="1"/>
  <c r="AO3601" i="1"/>
  <c r="AO3600" i="1"/>
  <c r="AO3599" i="1"/>
  <c r="AO3598" i="1"/>
  <c r="AO3597" i="1"/>
  <c r="AO3596" i="1"/>
  <c r="AO3595" i="1"/>
  <c r="AO3594" i="1"/>
  <c r="AO3593" i="1"/>
  <c r="AO3592" i="1"/>
  <c r="AO3591" i="1"/>
  <c r="AO3590" i="1"/>
  <c r="AO3589" i="1"/>
  <c r="AO3588" i="1"/>
  <c r="AO3587" i="1"/>
  <c r="AO3586" i="1"/>
  <c r="AO3585" i="1"/>
  <c r="AO3584" i="1"/>
  <c r="AO3583" i="1"/>
  <c r="AO3582" i="1"/>
  <c r="AO3581" i="1"/>
  <c r="AO3580" i="1"/>
  <c r="AO3579" i="1"/>
  <c r="AO3578" i="1"/>
  <c r="AO3577" i="1"/>
  <c r="AO3576" i="1"/>
  <c r="AO3575" i="1"/>
  <c r="AO3574" i="1"/>
  <c r="AO3573" i="1"/>
  <c r="AO3572" i="1"/>
  <c r="AO3571" i="1"/>
  <c r="AO3570" i="1"/>
  <c r="AO3569" i="1"/>
  <c r="AO3568" i="1"/>
  <c r="AO3567" i="1"/>
  <c r="AO3566" i="1"/>
  <c r="AO3565" i="1"/>
  <c r="AO3564" i="1"/>
  <c r="AO3563" i="1"/>
  <c r="AO3562" i="1"/>
  <c r="AO3561" i="1"/>
  <c r="AO3560" i="1"/>
  <c r="AO3559" i="1"/>
  <c r="AO3558" i="1"/>
  <c r="AO3557" i="1"/>
  <c r="AO3556" i="1"/>
  <c r="AO3555" i="1"/>
  <c r="AO3554" i="1"/>
  <c r="AO3553" i="1"/>
  <c r="AO3552" i="1"/>
  <c r="AO3551" i="1"/>
  <c r="AO3550" i="1"/>
  <c r="AO3549" i="1"/>
  <c r="AO3548" i="1"/>
  <c r="AO3547" i="1"/>
  <c r="AO3546" i="1"/>
  <c r="AO3545" i="1"/>
  <c r="AO3544" i="1"/>
  <c r="AO3543" i="1"/>
  <c r="AO3542" i="1"/>
  <c r="AO3541" i="1"/>
  <c r="AO3540" i="1"/>
  <c r="AO3539" i="1"/>
  <c r="AO3538" i="1"/>
  <c r="AO3537" i="1"/>
  <c r="AO3536" i="1"/>
  <c r="AO3535" i="1"/>
  <c r="AO3534" i="1"/>
  <c r="AO3533" i="1"/>
  <c r="AO3532" i="1"/>
  <c r="AO3531" i="1"/>
  <c r="AO3530" i="1"/>
  <c r="AO3529" i="1"/>
  <c r="AO3528" i="1"/>
  <c r="AO3527" i="1"/>
  <c r="AO3526" i="1"/>
  <c r="AO3525" i="1"/>
  <c r="AO3524" i="1"/>
  <c r="AO3523" i="1"/>
  <c r="AO3522" i="1"/>
  <c r="AO3521" i="1"/>
  <c r="AO3520" i="1"/>
  <c r="AO3519" i="1"/>
  <c r="AO3518" i="1"/>
  <c r="AO3517" i="1"/>
  <c r="AO3516" i="1"/>
  <c r="AO3515" i="1"/>
  <c r="AO3514" i="1"/>
  <c r="AO3513" i="1"/>
  <c r="AO3512" i="1"/>
  <c r="AO3511" i="1"/>
  <c r="AO3510" i="1"/>
  <c r="AO3509" i="1"/>
  <c r="AO3508" i="1"/>
  <c r="AO3507" i="1"/>
  <c r="AO3506" i="1"/>
  <c r="AO3505" i="1"/>
  <c r="AO3504" i="1"/>
  <c r="AO3503" i="1"/>
  <c r="AO3502" i="1"/>
  <c r="AO3501" i="1"/>
  <c r="AO3500" i="1"/>
  <c r="AO3499" i="1"/>
  <c r="AO3498" i="1"/>
  <c r="AO3497" i="1"/>
  <c r="AO3496" i="1"/>
  <c r="AO3495" i="1"/>
  <c r="AO3494" i="1"/>
  <c r="AO3493" i="1"/>
  <c r="AO3492" i="1"/>
  <c r="AO3491" i="1"/>
  <c r="AO3490" i="1"/>
  <c r="AO3489" i="1"/>
  <c r="AO3488" i="1"/>
  <c r="AO3487" i="1"/>
  <c r="AO3486" i="1"/>
  <c r="AO3485" i="1"/>
  <c r="AO3484" i="1"/>
  <c r="AO3483" i="1"/>
  <c r="AO3482" i="1"/>
  <c r="AO3481" i="1"/>
  <c r="AO3480" i="1"/>
  <c r="AO3479" i="1"/>
  <c r="AO3478" i="1"/>
  <c r="AO3477" i="1"/>
  <c r="AO3476" i="1"/>
  <c r="AO3475" i="1"/>
  <c r="AO3474" i="1"/>
  <c r="AO3473" i="1"/>
  <c r="AO3472" i="1"/>
  <c r="AO3471" i="1"/>
  <c r="AO3470" i="1"/>
  <c r="AO3469" i="1"/>
  <c r="AO3468" i="1"/>
  <c r="AO3467" i="1"/>
  <c r="AO3466" i="1"/>
  <c r="AO3465" i="1"/>
  <c r="AO3464" i="1"/>
  <c r="AO3463" i="1"/>
  <c r="AO3462" i="1"/>
  <c r="AO3461" i="1"/>
  <c r="AO3460" i="1"/>
  <c r="AO3459" i="1"/>
  <c r="AO3458" i="1"/>
  <c r="AO3457" i="1"/>
  <c r="AO3456" i="1"/>
  <c r="AO3455" i="1"/>
  <c r="AO3454" i="1"/>
  <c r="AO3453" i="1"/>
  <c r="AO3452" i="1"/>
  <c r="AO3451" i="1"/>
  <c r="AO3450" i="1"/>
  <c r="AO3449" i="1"/>
  <c r="AO3448" i="1"/>
  <c r="AO3447" i="1"/>
  <c r="AO3446" i="1"/>
  <c r="AO3445" i="1"/>
  <c r="AO3444" i="1"/>
  <c r="AO3443" i="1"/>
  <c r="AO3442" i="1"/>
  <c r="AO3441" i="1"/>
  <c r="AO3440" i="1"/>
  <c r="AO3439" i="1"/>
  <c r="AO3438" i="1"/>
  <c r="AO3437" i="1"/>
  <c r="AO3436" i="1"/>
  <c r="AO3435" i="1"/>
  <c r="AO3434" i="1"/>
  <c r="AO3433" i="1"/>
  <c r="AO3432" i="1"/>
  <c r="AO3431" i="1"/>
  <c r="AO3430" i="1"/>
  <c r="AO3429" i="1"/>
  <c r="AO3428" i="1"/>
  <c r="AO3427" i="1"/>
  <c r="AO3426" i="1"/>
  <c r="AO3425" i="1"/>
  <c r="AO3424" i="1"/>
  <c r="AO3423" i="1"/>
  <c r="AO3422" i="1"/>
  <c r="AO3421" i="1"/>
  <c r="AO3420" i="1"/>
  <c r="AO3419" i="1"/>
  <c r="AO3418" i="1"/>
  <c r="AO3417" i="1"/>
  <c r="AO3416" i="1"/>
  <c r="AO3415" i="1"/>
  <c r="AO3414" i="1"/>
  <c r="AO3413" i="1"/>
  <c r="AO3412" i="1"/>
  <c r="AO3411" i="1"/>
  <c r="AO3410" i="1"/>
  <c r="AO3409" i="1"/>
  <c r="AO3408" i="1"/>
  <c r="AO3407" i="1"/>
  <c r="AO3406" i="1"/>
  <c r="AO3405" i="1"/>
  <c r="AO3404" i="1"/>
  <c r="AO3403" i="1"/>
  <c r="AO3402" i="1"/>
  <c r="AO3401" i="1"/>
  <c r="AO3400" i="1"/>
  <c r="AO3399" i="1"/>
  <c r="AO3398" i="1"/>
  <c r="AO3397" i="1"/>
  <c r="AO3396" i="1"/>
  <c r="AO3395" i="1"/>
  <c r="AO3394" i="1"/>
  <c r="AO3393" i="1"/>
  <c r="AO3392" i="1"/>
  <c r="AO3391" i="1"/>
  <c r="AO3390" i="1"/>
  <c r="AO3389" i="1"/>
  <c r="AO3388" i="1"/>
  <c r="AO3387" i="1"/>
  <c r="AO3386" i="1"/>
  <c r="AO3385" i="1"/>
  <c r="AO3384" i="1"/>
  <c r="AO3383" i="1"/>
  <c r="AO3382" i="1"/>
  <c r="AO3381" i="1"/>
  <c r="AO3380" i="1"/>
  <c r="AO3379" i="1"/>
  <c r="AO3378" i="1"/>
  <c r="AO3377" i="1"/>
  <c r="AO3376" i="1"/>
  <c r="AO3375" i="1"/>
  <c r="AO3374" i="1"/>
  <c r="AO3373" i="1"/>
  <c r="AO3372" i="1"/>
  <c r="AO3371" i="1"/>
  <c r="AO3370" i="1"/>
  <c r="AO3369" i="1"/>
  <c r="AO3368" i="1"/>
  <c r="AO3367" i="1"/>
  <c r="AO3366" i="1"/>
  <c r="AO3365" i="1"/>
  <c r="AO3364" i="1"/>
  <c r="AO3363" i="1"/>
  <c r="AO3362" i="1"/>
  <c r="AO3361" i="1"/>
  <c r="AO3360" i="1"/>
  <c r="AO3359" i="1"/>
  <c r="AO3358" i="1"/>
  <c r="AO3357" i="1"/>
  <c r="AO3356" i="1"/>
  <c r="AO3355" i="1"/>
  <c r="AO3354" i="1"/>
  <c r="AO3353" i="1"/>
  <c r="AO3352" i="1"/>
  <c r="AO3351" i="1"/>
  <c r="AO3350" i="1"/>
  <c r="AO3349" i="1"/>
  <c r="AO3348" i="1"/>
  <c r="AO3347" i="1"/>
  <c r="AO3346" i="1"/>
  <c r="AO3345" i="1"/>
  <c r="AO3344" i="1"/>
  <c r="AO3343" i="1"/>
  <c r="AO3342" i="1"/>
  <c r="AO3341" i="1"/>
  <c r="AO3340" i="1"/>
  <c r="AO3339" i="1"/>
  <c r="AO3338" i="1"/>
  <c r="AO3337" i="1"/>
  <c r="AO3336" i="1"/>
  <c r="AO3335" i="1"/>
  <c r="AO3334" i="1"/>
  <c r="AO3333" i="1"/>
  <c r="AO3332" i="1"/>
  <c r="AO3331" i="1"/>
  <c r="AO3330" i="1"/>
  <c r="AO3329" i="1"/>
  <c r="AO3328" i="1"/>
  <c r="AO3327" i="1"/>
  <c r="AO3326" i="1"/>
  <c r="AO3325" i="1"/>
  <c r="AO3324" i="1"/>
  <c r="AO3323" i="1"/>
  <c r="AO3322" i="1"/>
  <c r="AO3321" i="1"/>
  <c r="AO3320" i="1"/>
  <c r="AO3319" i="1"/>
  <c r="AO3318" i="1"/>
  <c r="AO3317" i="1"/>
  <c r="AO3316" i="1"/>
  <c r="AO3315" i="1"/>
  <c r="AO3314" i="1"/>
  <c r="AO3313" i="1"/>
  <c r="AO3312" i="1"/>
  <c r="AO3311" i="1"/>
  <c r="AO3310" i="1"/>
  <c r="AO3309" i="1"/>
  <c r="AO3308" i="1"/>
  <c r="AO3307" i="1"/>
  <c r="AO3306" i="1"/>
  <c r="AO3305" i="1"/>
  <c r="AO3304" i="1"/>
  <c r="AO3303" i="1"/>
  <c r="AO3302" i="1"/>
  <c r="AO3301" i="1"/>
  <c r="AO3300" i="1"/>
  <c r="AO3299" i="1"/>
  <c r="AO3298" i="1"/>
  <c r="AO3297" i="1"/>
  <c r="AO3296" i="1"/>
  <c r="AO3295" i="1"/>
  <c r="AO3294" i="1"/>
  <c r="AO3293" i="1"/>
  <c r="AO3292" i="1"/>
  <c r="AO3291" i="1"/>
  <c r="AO3290" i="1"/>
  <c r="AO3289" i="1"/>
  <c r="AO3288" i="1"/>
  <c r="AO3287" i="1"/>
  <c r="AO3286" i="1"/>
  <c r="AO3285" i="1"/>
  <c r="AO3284" i="1"/>
  <c r="AO3283" i="1"/>
  <c r="AO3282" i="1"/>
  <c r="AO3281" i="1"/>
  <c r="AO3280" i="1"/>
  <c r="AO3279" i="1"/>
  <c r="AO3278" i="1"/>
  <c r="AO3277" i="1"/>
  <c r="AO3276" i="1"/>
  <c r="AO3275" i="1"/>
  <c r="AO3274" i="1"/>
  <c r="AO3273" i="1"/>
  <c r="AO3272" i="1"/>
  <c r="AO3271" i="1"/>
  <c r="AO3270" i="1"/>
  <c r="AO3269" i="1"/>
  <c r="AO3268" i="1"/>
  <c r="AO3267" i="1"/>
  <c r="AO3266" i="1"/>
  <c r="AO3265" i="1"/>
  <c r="AO3264" i="1"/>
  <c r="AO3263" i="1"/>
  <c r="AO3262" i="1"/>
  <c r="AO3261" i="1"/>
  <c r="AO3260" i="1"/>
  <c r="AO3259" i="1"/>
  <c r="AO3258" i="1"/>
  <c r="AO3257" i="1"/>
  <c r="AO3256" i="1"/>
  <c r="AO3255" i="1"/>
  <c r="AO3254" i="1"/>
  <c r="AO3253" i="1"/>
  <c r="AO3252" i="1"/>
  <c r="AO3251" i="1"/>
  <c r="AO3250" i="1"/>
  <c r="AO3249" i="1"/>
  <c r="AO3248" i="1"/>
  <c r="AO3247" i="1"/>
  <c r="AO3246" i="1"/>
  <c r="AO3245" i="1"/>
  <c r="AO3244" i="1"/>
  <c r="AO3243" i="1"/>
  <c r="AO3242" i="1"/>
  <c r="AO3241" i="1"/>
  <c r="AO3240" i="1"/>
  <c r="AO3239" i="1"/>
  <c r="AO3238" i="1"/>
  <c r="AO3237" i="1"/>
  <c r="AO3236" i="1"/>
  <c r="AO3235" i="1"/>
  <c r="AO3234" i="1"/>
  <c r="AO3233" i="1"/>
  <c r="AO3232" i="1"/>
  <c r="AO3231" i="1"/>
  <c r="AO3230" i="1"/>
  <c r="AO3229" i="1"/>
  <c r="AO3228" i="1"/>
  <c r="AO3227" i="1"/>
  <c r="AO3226" i="1"/>
  <c r="AO3225" i="1"/>
  <c r="AO3224" i="1"/>
  <c r="AO3223" i="1"/>
  <c r="AO3222" i="1"/>
  <c r="AO3221" i="1"/>
  <c r="AO3220" i="1"/>
  <c r="AO3219" i="1"/>
  <c r="AO3218" i="1"/>
  <c r="AO3217" i="1"/>
  <c r="AO3216" i="1"/>
  <c r="AO3215" i="1"/>
  <c r="AO3214" i="1"/>
  <c r="AO3213" i="1"/>
  <c r="AO3212" i="1"/>
  <c r="AO3211" i="1"/>
  <c r="AO3210" i="1"/>
  <c r="AO3209" i="1"/>
  <c r="AO3208" i="1"/>
  <c r="AO3207" i="1"/>
  <c r="AO3206" i="1"/>
  <c r="AO3205" i="1"/>
  <c r="AO3204" i="1"/>
  <c r="AO3203" i="1"/>
  <c r="AO3202" i="1"/>
  <c r="AO3201" i="1"/>
  <c r="AO3200" i="1"/>
  <c r="AO3199" i="1"/>
  <c r="AO3198" i="1"/>
  <c r="AO3197" i="1"/>
  <c r="AO3196" i="1"/>
  <c r="AO3195" i="1"/>
  <c r="AO3194" i="1"/>
  <c r="AO3193" i="1"/>
  <c r="AO3192" i="1"/>
  <c r="AO3191" i="1"/>
  <c r="AO3190" i="1"/>
  <c r="AO3189" i="1"/>
  <c r="AO3188" i="1"/>
  <c r="AO3187" i="1"/>
  <c r="AO3186" i="1"/>
  <c r="AO3185" i="1"/>
  <c r="AO3184" i="1"/>
  <c r="AO3183" i="1"/>
  <c r="AO3182" i="1"/>
  <c r="AO3181" i="1"/>
  <c r="AO3180" i="1"/>
  <c r="AO3179" i="1"/>
  <c r="AO3178" i="1"/>
  <c r="AO3177" i="1"/>
  <c r="AO3176" i="1"/>
  <c r="AO3175" i="1"/>
  <c r="AO3174" i="1"/>
  <c r="AO3173" i="1"/>
  <c r="AO3172" i="1"/>
  <c r="AO3171" i="1"/>
  <c r="AO3170" i="1"/>
  <c r="AO3169" i="1"/>
  <c r="AO3168" i="1"/>
  <c r="AO3167" i="1"/>
  <c r="AO3166" i="1"/>
  <c r="AO3165" i="1"/>
  <c r="AO3164" i="1"/>
  <c r="AO3163" i="1"/>
  <c r="AO3162" i="1"/>
  <c r="AO3161" i="1"/>
  <c r="AO3160" i="1"/>
  <c r="AO3159" i="1"/>
  <c r="AO3158" i="1"/>
  <c r="AO3157" i="1"/>
  <c r="AO3156" i="1"/>
  <c r="AO3155" i="1"/>
  <c r="AO3154" i="1"/>
  <c r="AO3153" i="1"/>
  <c r="AO3152" i="1"/>
  <c r="AO3151" i="1"/>
  <c r="AO3150" i="1"/>
  <c r="AO3149" i="1"/>
  <c r="AO3148" i="1"/>
  <c r="AO3147" i="1"/>
  <c r="AO3146" i="1"/>
  <c r="AO3145" i="1"/>
  <c r="AO3144" i="1"/>
  <c r="AO3143" i="1"/>
  <c r="AO3142" i="1"/>
  <c r="AO3141" i="1"/>
  <c r="AO3140" i="1"/>
  <c r="AO3139" i="1"/>
  <c r="AO3138" i="1"/>
  <c r="AO3137" i="1"/>
  <c r="AO3136" i="1"/>
  <c r="AO3135" i="1"/>
  <c r="AO3134" i="1"/>
  <c r="AO3133" i="1"/>
  <c r="AO3132" i="1"/>
  <c r="AO3131" i="1"/>
  <c r="AO3130" i="1"/>
  <c r="AO3129" i="1"/>
  <c r="AO3128" i="1"/>
  <c r="AO3127" i="1"/>
  <c r="AO3126" i="1"/>
  <c r="AO3125" i="1"/>
  <c r="AO3124" i="1"/>
  <c r="AO3123" i="1"/>
  <c r="AO3122" i="1"/>
  <c r="AO3121" i="1"/>
  <c r="AO3120" i="1"/>
  <c r="AO3119" i="1"/>
  <c r="AO3118" i="1"/>
  <c r="AO3117" i="1"/>
  <c r="AO3116" i="1"/>
  <c r="AO3115" i="1"/>
  <c r="AO3114" i="1"/>
  <c r="AO3113" i="1"/>
  <c r="AO3112" i="1"/>
  <c r="AO3111" i="1"/>
  <c r="AO3110" i="1"/>
  <c r="AO3109" i="1"/>
  <c r="AO3108" i="1"/>
  <c r="AO3107" i="1"/>
  <c r="AO3106" i="1"/>
  <c r="AO3105" i="1"/>
  <c r="AO3104" i="1"/>
  <c r="AO3103" i="1"/>
  <c r="AO3102" i="1"/>
  <c r="AO3101" i="1"/>
  <c r="AO3100" i="1"/>
  <c r="AO3099" i="1"/>
  <c r="AO3098" i="1"/>
  <c r="AO3097" i="1"/>
  <c r="AO3096" i="1"/>
  <c r="AO3095" i="1"/>
  <c r="AO3094" i="1"/>
  <c r="AO3093" i="1"/>
  <c r="AO3092" i="1"/>
  <c r="AO3091" i="1"/>
  <c r="AO3090" i="1"/>
  <c r="AO3089" i="1"/>
  <c r="AO3088" i="1"/>
  <c r="AO3087" i="1"/>
  <c r="AO3086" i="1"/>
  <c r="AO3085" i="1"/>
  <c r="AO3084" i="1"/>
  <c r="AO3083" i="1"/>
  <c r="AO3082" i="1"/>
  <c r="AO3081" i="1"/>
  <c r="AO3080" i="1"/>
  <c r="AO3079" i="1"/>
  <c r="AO3078" i="1"/>
  <c r="AO3077" i="1"/>
  <c r="AO3076" i="1"/>
  <c r="AO3075" i="1"/>
  <c r="AO3074" i="1"/>
  <c r="AO3073" i="1"/>
  <c r="AO3072" i="1"/>
  <c r="AO3071" i="1"/>
  <c r="AO3070" i="1"/>
  <c r="AO3069" i="1"/>
  <c r="AO3068" i="1"/>
  <c r="AO3067" i="1"/>
  <c r="AO3066" i="1"/>
  <c r="AO3065" i="1"/>
  <c r="AO3064" i="1"/>
  <c r="AO3063" i="1"/>
  <c r="AO3062" i="1"/>
  <c r="AO3061" i="1"/>
  <c r="AO3060" i="1"/>
  <c r="AO3059" i="1"/>
  <c r="AO3058" i="1"/>
  <c r="AO3057" i="1"/>
  <c r="AO3056" i="1"/>
  <c r="AO3055" i="1"/>
  <c r="AO3054" i="1"/>
  <c r="AO3053" i="1"/>
  <c r="AO3052" i="1"/>
  <c r="AO3051" i="1"/>
  <c r="AO3050" i="1"/>
  <c r="AO3049" i="1"/>
  <c r="AO3048" i="1"/>
  <c r="AO3047" i="1"/>
  <c r="AO3046" i="1"/>
  <c r="AO3045" i="1"/>
  <c r="AO3044" i="1"/>
  <c r="AO3043" i="1"/>
  <c r="AO3042" i="1"/>
  <c r="AO3041" i="1"/>
  <c r="AO3040" i="1"/>
  <c r="AO3039" i="1"/>
  <c r="AO3038" i="1"/>
  <c r="AO3037" i="1"/>
  <c r="AO3036" i="1"/>
  <c r="AO3035" i="1"/>
  <c r="AO3034" i="1"/>
  <c r="AO3033" i="1"/>
  <c r="AO3032" i="1"/>
  <c r="AO3031" i="1"/>
  <c r="AO3030" i="1"/>
  <c r="AO3029" i="1"/>
  <c r="AO3028" i="1"/>
  <c r="AO3027" i="1"/>
  <c r="AO3026" i="1"/>
  <c r="AO3025" i="1"/>
  <c r="AO3024" i="1"/>
  <c r="AO3023" i="1"/>
  <c r="AO3022" i="1"/>
  <c r="AO3021" i="1"/>
  <c r="AO3020" i="1"/>
  <c r="AO3019" i="1"/>
  <c r="AO3018" i="1"/>
  <c r="AO3017" i="1"/>
  <c r="AO3016" i="1"/>
  <c r="AO3015" i="1"/>
  <c r="AO3014" i="1"/>
  <c r="AO3013" i="1"/>
  <c r="AO3012" i="1"/>
  <c r="AO3011" i="1"/>
  <c r="AO3010" i="1"/>
  <c r="AO3009" i="1"/>
  <c r="AO3008" i="1"/>
  <c r="AO3007" i="1"/>
  <c r="AO3006" i="1"/>
  <c r="AO3005" i="1"/>
  <c r="AO3004" i="1"/>
  <c r="AO3003" i="1"/>
  <c r="AO3002" i="1"/>
  <c r="AO3001" i="1"/>
  <c r="AO3000" i="1"/>
  <c r="AO2999" i="1"/>
  <c r="AO2998" i="1"/>
  <c r="AO2997" i="1"/>
  <c r="AO2996" i="1"/>
  <c r="AO2995" i="1"/>
  <c r="AO2994" i="1"/>
  <c r="AO2993" i="1"/>
  <c r="AO2992" i="1"/>
  <c r="AO2991" i="1"/>
  <c r="AO2990" i="1"/>
  <c r="AO2989" i="1"/>
  <c r="AO2988" i="1"/>
  <c r="AO2987" i="1"/>
  <c r="AO2986" i="1"/>
  <c r="AO2985" i="1"/>
  <c r="AO2984" i="1"/>
  <c r="AO2983" i="1"/>
  <c r="AO2982" i="1"/>
  <c r="AO2981" i="1"/>
  <c r="AO2980" i="1"/>
  <c r="AO2979" i="1"/>
  <c r="AO2978" i="1"/>
  <c r="AO2977" i="1"/>
  <c r="AO2976" i="1"/>
  <c r="AO2975" i="1"/>
  <c r="AO2974" i="1"/>
  <c r="AO2973" i="1"/>
  <c r="AO2972" i="1"/>
  <c r="AO2971" i="1"/>
  <c r="AO2970" i="1"/>
  <c r="AO2969" i="1"/>
  <c r="AO2968" i="1"/>
  <c r="AO2967" i="1"/>
  <c r="AO2966" i="1"/>
  <c r="AO2965" i="1"/>
  <c r="AO2964" i="1"/>
  <c r="AO2963" i="1"/>
  <c r="AO2962" i="1"/>
  <c r="AO2961" i="1"/>
  <c r="AO2960" i="1"/>
  <c r="AO2959" i="1"/>
  <c r="AO2958" i="1"/>
  <c r="AO2957" i="1"/>
  <c r="AO2956" i="1"/>
  <c r="AO2955" i="1"/>
  <c r="AO2954" i="1"/>
  <c r="AO2953" i="1"/>
  <c r="AO2952" i="1"/>
  <c r="AO2951" i="1"/>
  <c r="AO2950" i="1"/>
  <c r="AO2949" i="1"/>
  <c r="AO2948" i="1"/>
  <c r="AO2947" i="1"/>
  <c r="AO2946" i="1"/>
  <c r="AO2945" i="1"/>
  <c r="AO2944" i="1"/>
  <c r="AO2943" i="1"/>
  <c r="AO2942" i="1"/>
  <c r="AO2941" i="1"/>
  <c r="AO2940" i="1"/>
  <c r="AO2939" i="1"/>
  <c r="AO2938" i="1"/>
  <c r="AO2937" i="1"/>
  <c r="AO2936" i="1"/>
  <c r="AO2935" i="1"/>
  <c r="AO2934" i="1"/>
  <c r="AO2933" i="1"/>
  <c r="AO2932" i="1"/>
  <c r="AO2931" i="1"/>
  <c r="AO2930" i="1"/>
  <c r="AO2929" i="1"/>
  <c r="AO2928" i="1"/>
  <c r="AO2927" i="1"/>
  <c r="AO2926" i="1"/>
  <c r="AO2925" i="1"/>
  <c r="AO2924" i="1"/>
  <c r="AO2923" i="1"/>
  <c r="AO2922" i="1"/>
  <c r="AO2921" i="1"/>
  <c r="AO2920" i="1"/>
  <c r="AO2919" i="1"/>
  <c r="AO2918" i="1"/>
  <c r="AO2917" i="1"/>
  <c r="AO2916" i="1"/>
  <c r="AO2915" i="1"/>
  <c r="AO2914" i="1"/>
  <c r="AO2913" i="1"/>
  <c r="AO2912" i="1"/>
  <c r="AO2911" i="1"/>
  <c r="AO2910" i="1"/>
  <c r="AO2909" i="1"/>
  <c r="AO2908" i="1"/>
  <c r="AO2907" i="1"/>
  <c r="AO2906" i="1"/>
  <c r="AO2905" i="1"/>
  <c r="AO2904" i="1"/>
  <c r="AO2903" i="1"/>
  <c r="AO2902" i="1"/>
  <c r="AO2901" i="1"/>
  <c r="AO2900" i="1"/>
  <c r="AO2899" i="1"/>
  <c r="AO2898" i="1"/>
  <c r="AO2897" i="1"/>
  <c r="AO2896" i="1"/>
  <c r="AO2895" i="1"/>
  <c r="AO2894" i="1"/>
  <c r="AO2893" i="1"/>
  <c r="AO2892" i="1"/>
  <c r="AO2891" i="1"/>
  <c r="AO2890" i="1"/>
  <c r="AO2889" i="1"/>
  <c r="AO2888" i="1"/>
  <c r="AO2887" i="1"/>
  <c r="AO2886" i="1"/>
  <c r="AO2885" i="1"/>
  <c r="AO2884" i="1"/>
  <c r="AO2883" i="1"/>
  <c r="AO2882" i="1"/>
  <c r="AO2881" i="1"/>
  <c r="AO2880" i="1"/>
  <c r="AO2879" i="1"/>
  <c r="AO2878" i="1"/>
  <c r="AO2877" i="1"/>
  <c r="AO2876" i="1"/>
  <c r="AO2875" i="1"/>
  <c r="AO2874" i="1"/>
  <c r="AO2873" i="1"/>
  <c r="AO2872" i="1"/>
  <c r="AO2871" i="1"/>
  <c r="AO2870" i="1"/>
  <c r="AO2869" i="1"/>
  <c r="AO2868" i="1"/>
  <c r="AO2867" i="1"/>
  <c r="AO2866" i="1"/>
  <c r="AO2865" i="1"/>
  <c r="AO2864" i="1"/>
  <c r="AO2863" i="1"/>
  <c r="AO2862" i="1"/>
  <c r="AO2861" i="1"/>
  <c r="AO2860" i="1"/>
  <c r="AO2859" i="1"/>
  <c r="AO2858" i="1"/>
  <c r="AO2857" i="1"/>
  <c r="AO2856" i="1"/>
  <c r="AO2855" i="1"/>
  <c r="AO2854" i="1"/>
  <c r="AO2853" i="1"/>
  <c r="AO2852" i="1"/>
  <c r="AO2851" i="1"/>
  <c r="AO2850" i="1"/>
  <c r="AO2849" i="1"/>
  <c r="AO2848" i="1"/>
  <c r="AO2847" i="1"/>
  <c r="AO2846" i="1"/>
  <c r="AO2845" i="1"/>
  <c r="AO2844" i="1"/>
  <c r="AO2843" i="1"/>
  <c r="AO2842" i="1"/>
  <c r="AO2841" i="1"/>
  <c r="AO2840" i="1"/>
  <c r="AO2839" i="1"/>
  <c r="AO2838" i="1"/>
  <c r="AO2837" i="1"/>
  <c r="AO2836" i="1"/>
  <c r="AO2835" i="1"/>
  <c r="AO2834" i="1"/>
  <c r="AO2833" i="1"/>
  <c r="AO2832" i="1"/>
  <c r="AO2831" i="1"/>
  <c r="AO2830" i="1"/>
  <c r="AO2829" i="1"/>
  <c r="AO2828" i="1"/>
  <c r="AO2827" i="1"/>
  <c r="AO2826" i="1"/>
  <c r="AO2825" i="1"/>
  <c r="AO2824" i="1"/>
  <c r="AO2823" i="1"/>
  <c r="AO2822" i="1"/>
  <c r="AO2821" i="1"/>
  <c r="AO2820" i="1"/>
  <c r="AO2819" i="1"/>
  <c r="AO2818" i="1"/>
  <c r="AO2817" i="1"/>
  <c r="AO2816" i="1"/>
  <c r="AO2815" i="1"/>
  <c r="AO2814" i="1"/>
  <c r="AO2813" i="1"/>
  <c r="AO2812" i="1"/>
  <c r="AO2811" i="1"/>
  <c r="AO2810" i="1"/>
  <c r="AO2809" i="1"/>
  <c r="AO2808" i="1"/>
  <c r="AO2807" i="1"/>
  <c r="AO2806" i="1"/>
  <c r="AO2805" i="1"/>
  <c r="AO2804" i="1"/>
  <c r="AO2803" i="1"/>
  <c r="AO2802" i="1"/>
  <c r="AO2801" i="1"/>
  <c r="AO2800" i="1"/>
  <c r="AO2799" i="1"/>
  <c r="AO2798" i="1"/>
  <c r="AO2797" i="1"/>
  <c r="AO2796" i="1"/>
  <c r="AO2795" i="1"/>
  <c r="AO2794" i="1"/>
  <c r="AO2793" i="1"/>
  <c r="AO2792" i="1"/>
  <c r="AO2791" i="1"/>
  <c r="AO2790" i="1"/>
  <c r="AO2789" i="1"/>
  <c r="AO2788" i="1"/>
  <c r="AO2787" i="1"/>
  <c r="AO2786" i="1"/>
  <c r="AO2785" i="1"/>
  <c r="AO2784" i="1"/>
  <c r="AO2783" i="1"/>
  <c r="AO2782" i="1"/>
  <c r="AO2781" i="1"/>
  <c r="AO2780" i="1"/>
  <c r="AO2779" i="1"/>
  <c r="AO2778" i="1"/>
  <c r="AO2777" i="1"/>
  <c r="AO2776" i="1"/>
  <c r="AO2775" i="1"/>
  <c r="AO2774" i="1"/>
  <c r="AO2773" i="1"/>
  <c r="AO2772" i="1"/>
  <c r="AO2771" i="1"/>
  <c r="AO2770" i="1"/>
  <c r="AO2769" i="1"/>
  <c r="AO2768" i="1"/>
  <c r="AO2767" i="1"/>
  <c r="AO2766" i="1"/>
  <c r="AO2765" i="1"/>
  <c r="AO2764" i="1"/>
  <c r="AO2763" i="1"/>
  <c r="AO2762" i="1"/>
  <c r="AO2761" i="1"/>
  <c r="AO2760" i="1"/>
  <c r="AO2759" i="1"/>
  <c r="AO2758" i="1"/>
  <c r="AO2757" i="1"/>
  <c r="AO2756" i="1"/>
  <c r="AO2755" i="1"/>
  <c r="AO2754" i="1"/>
  <c r="AO2753" i="1"/>
  <c r="AO2752" i="1"/>
  <c r="AO2751" i="1"/>
  <c r="AO2750" i="1"/>
  <c r="AO2749" i="1"/>
  <c r="AO2748" i="1"/>
  <c r="AO2747" i="1"/>
  <c r="AO2746" i="1"/>
  <c r="AO2745" i="1"/>
  <c r="AO2744" i="1"/>
  <c r="AO2743" i="1"/>
  <c r="AO2742" i="1"/>
  <c r="AO2741" i="1"/>
  <c r="AO2740" i="1"/>
  <c r="AO2739" i="1"/>
  <c r="AO2738" i="1"/>
  <c r="AO2737" i="1"/>
  <c r="AO2736" i="1"/>
  <c r="AO2735" i="1"/>
  <c r="AO2734" i="1"/>
  <c r="AO2733" i="1"/>
  <c r="AO2732" i="1"/>
  <c r="AO2731" i="1"/>
  <c r="AO2730" i="1"/>
  <c r="AO2729" i="1"/>
  <c r="AO2728" i="1"/>
  <c r="AO2727" i="1"/>
  <c r="AO2726" i="1"/>
  <c r="AO2725" i="1"/>
  <c r="AO2724" i="1"/>
  <c r="AO2723" i="1"/>
  <c r="AO2722" i="1"/>
  <c r="AO2721" i="1"/>
  <c r="AO2720" i="1"/>
  <c r="AO2719" i="1"/>
  <c r="AO2718" i="1"/>
  <c r="AO2717" i="1"/>
  <c r="AO2716" i="1"/>
  <c r="AO2715" i="1"/>
  <c r="AO2714" i="1"/>
  <c r="AO2713" i="1"/>
  <c r="AO2712" i="1"/>
  <c r="AO2711" i="1"/>
  <c r="AO2710" i="1"/>
  <c r="AO2709" i="1"/>
  <c r="AO2708" i="1"/>
  <c r="AO2707" i="1"/>
  <c r="AO2706" i="1"/>
  <c r="AO2705" i="1"/>
  <c r="AO2704" i="1"/>
  <c r="AO2703" i="1"/>
  <c r="AO2702" i="1"/>
  <c r="AO2701" i="1"/>
  <c r="AO2700" i="1"/>
  <c r="AO2699" i="1"/>
  <c r="AO2698" i="1"/>
  <c r="AO2697" i="1"/>
  <c r="AO2696" i="1"/>
  <c r="AO2695" i="1"/>
  <c r="AO2694" i="1"/>
  <c r="AO2693" i="1"/>
  <c r="AO2692" i="1"/>
  <c r="AO2691" i="1"/>
  <c r="AO2690" i="1"/>
  <c r="AO2689" i="1"/>
  <c r="AO2688" i="1"/>
  <c r="AO2687" i="1"/>
  <c r="AO2686" i="1"/>
  <c r="AO2685" i="1"/>
  <c r="AO2684" i="1"/>
  <c r="AO2683" i="1"/>
  <c r="AO2682" i="1"/>
  <c r="AO2681" i="1"/>
  <c r="AO2680" i="1"/>
  <c r="AO2679" i="1"/>
  <c r="AO2678" i="1"/>
  <c r="AO2677" i="1"/>
  <c r="AO2676" i="1"/>
  <c r="AO2675" i="1"/>
  <c r="AO2674" i="1"/>
  <c r="AO2673" i="1"/>
  <c r="AO2672" i="1"/>
  <c r="AO2671" i="1"/>
  <c r="AO2670" i="1"/>
  <c r="AO2669" i="1"/>
  <c r="AO2668" i="1"/>
  <c r="AO2667" i="1"/>
  <c r="AO2666" i="1"/>
  <c r="AO2665" i="1"/>
  <c r="AO2664" i="1"/>
  <c r="AO2663" i="1"/>
  <c r="AO2662" i="1"/>
  <c r="AO2661" i="1"/>
  <c r="AO2660" i="1"/>
  <c r="AO2659" i="1"/>
  <c r="AO2658" i="1"/>
  <c r="AO2657" i="1"/>
  <c r="AO2656" i="1"/>
  <c r="AO2655" i="1"/>
  <c r="AO2654" i="1"/>
  <c r="AO2653" i="1"/>
  <c r="AO2652" i="1"/>
  <c r="AO2651" i="1"/>
  <c r="AO2650" i="1"/>
  <c r="AO2649" i="1"/>
  <c r="AO2648" i="1"/>
  <c r="AO2647" i="1"/>
  <c r="AO2646" i="1"/>
  <c r="AO2645" i="1"/>
  <c r="AO2644" i="1"/>
  <c r="AO2643" i="1"/>
  <c r="AO2642" i="1"/>
  <c r="AO2641" i="1"/>
  <c r="AO2640" i="1"/>
  <c r="AO2639" i="1"/>
  <c r="AO2638" i="1"/>
  <c r="AO2637" i="1"/>
  <c r="AO2636" i="1"/>
  <c r="AO2635" i="1"/>
  <c r="AO2634" i="1"/>
  <c r="AO2633" i="1"/>
  <c r="AO2632" i="1"/>
  <c r="AO2631" i="1"/>
  <c r="AO2630" i="1"/>
  <c r="AO2629" i="1"/>
  <c r="AO2628" i="1"/>
  <c r="AO2627" i="1"/>
  <c r="AO2626" i="1"/>
  <c r="AO2625" i="1"/>
  <c r="AO2624" i="1"/>
  <c r="AO2623" i="1"/>
  <c r="AO2622" i="1"/>
  <c r="AO2621" i="1"/>
  <c r="AO2620" i="1"/>
  <c r="AO2619" i="1"/>
  <c r="AO2618" i="1"/>
  <c r="AO2617" i="1"/>
  <c r="AO2616" i="1"/>
  <c r="AO2615" i="1"/>
  <c r="AO2614" i="1"/>
  <c r="AO2613" i="1"/>
  <c r="AO2612" i="1"/>
  <c r="AO2611" i="1"/>
  <c r="AO2610" i="1"/>
  <c r="AO2609" i="1"/>
  <c r="AO2608" i="1"/>
  <c r="AO2607" i="1"/>
  <c r="AO2606" i="1"/>
  <c r="AO2605" i="1"/>
  <c r="AO2604" i="1"/>
  <c r="AO2603" i="1"/>
  <c r="AO2602" i="1"/>
  <c r="AO2601" i="1"/>
  <c r="AO2600" i="1"/>
  <c r="AO2599" i="1"/>
  <c r="AO2598" i="1"/>
  <c r="AO2597" i="1"/>
  <c r="AO2596" i="1"/>
  <c r="AO2595" i="1"/>
  <c r="AO2594" i="1"/>
  <c r="AO2593" i="1"/>
  <c r="AO2592" i="1"/>
  <c r="AO2591" i="1"/>
  <c r="AO2590" i="1"/>
  <c r="AO2589" i="1"/>
  <c r="AO2588" i="1"/>
  <c r="AO2587" i="1"/>
  <c r="AO2586" i="1"/>
  <c r="AO2585" i="1"/>
  <c r="AO2584" i="1"/>
  <c r="AO2583" i="1"/>
  <c r="AO2582" i="1"/>
  <c r="AO2581" i="1"/>
  <c r="AO2580" i="1"/>
  <c r="AO2579" i="1"/>
  <c r="AO2578" i="1"/>
  <c r="AO2577" i="1"/>
  <c r="AO2576" i="1"/>
  <c r="AO2575" i="1"/>
  <c r="AO2574" i="1"/>
  <c r="AO2573" i="1"/>
  <c r="AO2572" i="1"/>
  <c r="AO2571" i="1"/>
  <c r="AO2570" i="1"/>
  <c r="AO2569" i="1"/>
  <c r="AO2568" i="1"/>
  <c r="AO2567" i="1"/>
  <c r="AO2566" i="1"/>
  <c r="AO2565" i="1"/>
  <c r="AO2564" i="1"/>
  <c r="AO2563" i="1"/>
  <c r="AO2562" i="1"/>
  <c r="AO2561" i="1"/>
  <c r="AO2560" i="1"/>
  <c r="AO2559" i="1"/>
  <c r="AO2558" i="1"/>
  <c r="AO2557" i="1"/>
  <c r="AO2556" i="1"/>
  <c r="AO2555" i="1"/>
  <c r="AO2554" i="1"/>
  <c r="AO2553" i="1"/>
  <c r="AO2552" i="1"/>
  <c r="AO2551" i="1"/>
  <c r="AO2550" i="1"/>
  <c r="AO2549" i="1"/>
  <c r="AO2548" i="1"/>
  <c r="AO2547" i="1"/>
  <c r="AO2546" i="1"/>
  <c r="AO2545" i="1"/>
  <c r="AO2544" i="1"/>
  <c r="AO2543" i="1"/>
  <c r="AO2542" i="1"/>
  <c r="AO2541" i="1"/>
  <c r="AO2540" i="1"/>
  <c r="AO2539" i="1"/>
  <c r="AO2538" i="1"/>
  <c r="AO2537" i="1"/>
  <c r="AO2536" i="1"/>
  <c r="AO2535" i="1"/>
  <c r="AO2534" i="1"/>
  <c r="AO2533" i="1"/>
  <c r="AO2532" i="1"/>
  <c r="AO2531" i="1"/>
  <c r="AO2530" i="1"/>
  <c r="AO2529" i="1"/>
  <c r="AO2528" i="1"/>
  <c r="AO2527" i="1"/>
  <c r="AO2526" i="1"/>
  <c r="AO2525" i="1"/>
  <c r="AO2524" i="1"/>
  <c r="AO2523" i="1"/>
  <c r="AO2522" i="1"/>
  <c r="AO2521" i="1"/>
  <c r="AO2520" i="1"/>
  <c r="AO2519" i="1"/>
  <c r="AO2518" i="1"/>
  <c r="AO2517" i="1"/>
  <c r="AO2516" i="1"/>
  <c r="AO2515" i="1"/>
  <c r="AO2514" i="1"/>
  <c r="AO2513" i="1"/>
  <c r="AO2512" i="1"/>
  <c r="AO2511" i="1"/>
  <c r="AO2510" i="1"/>
  <c r="AO2509" i="1"/>
  <c r="AO2508" i="1"/>
  <c r="AO2507" i="1"/>
  <c r="AO2506" i="1"/>
  <c r="AO2505" i="1"/>
  <c r="AO2504" i="1"/>
  <c r="AO2503" i="1"/>
  <c r="AO2502" i="1"/>
  <c r="AO2501" i="1"/>
  <c r="AO2500" i="1"/>
  <c r="AO2499" i="1"/>
  <c r="AO2498" i="1"/>
  <c r="AO2497" i="1"/>
  <c r="AO2496" i="1"/>
  <c r="AO2495" i="1"/>
  <c r="AO2494" i="1"/>
  <c r="AO2493" i="1"/>
  <c r="AO2492" i="1"/>
  <c r="AO2491" i="1"/>
  <c r="AO2490" i="1"/>
  <c r="AO2489" i="1"/>
  <c r="AO2488" i="1"/>
  <c r="AO2487" i="1"/>
  <c r="AO2486" i="1"/>
  <c r="AO2485" i="1"/>
  <c r="AO2484" i="1"/>
  <c r="AO2483" i="1"/>
  <c r="AO2482" i="1"/>
  <c r="AO2481" i="1"/>
  <c r="AO2480" i="1"/>
  <c r="AO2479" i="1"/>
  <c r="AO2478" i="1"/>
  <c r="AO2477" i="1"/>
  <c r="AO2476" i="1"/>
  <c r="AO2475" i="1"/>
  <c r="AO2474" i="1"/>
  <c r="AO2473" i="1"/>
  <c r="AO2472" i="1"/>
  <c r="AO2471" i="1"/>
  <c r="AO2470" i="1"/>
  <c r="AO2469" i="1"/>
  <c r="AO2468" i="1"/>
  <c r="AO2467" i="1"/>
  <c r="AO2466" i="1"/>
  <c r="AO2465" i="1"/>
  <c r="AO2464" i="1"/>
  <c r="AO2463" i="1"/>
  <c r="AO2462" i="1"/>
  <c r="AO2461" i="1"/>
  <c r="AO2460" i="1"/>
  <c r="AO2459" i="1"/>
  <c r="AO2458" i="1"/>
  <c r="AO2457" i="1"/>
  <c r="AO2456" i="1"/>
  <c r="AO2455" i="1"/>
  <c r="AO2454" i="1"/>
  <c r="AO2453" i="1"/>
  <c r="AO2452" i="1"/>
  <c r="AO2451" i="1"/>
  <c r="AO2450" i="1"/>
  <c r="AO2449" i="1"/>
  <c r="AO2448" i="1"/>
  <c r="AO2447" i="1"/>
  <c r="AO2446" i="1"/>
  <c r="AO2445" i="1"/>
  <c r="AO2444" i="1"/>
  <c r="AO2443" i="1"/>
  <c r="AO2442" i="1"/>
  <c r="AO2441" i="1"/>
  <c r="AO2440" i="1"/>
  <c r="AO2439" i="1"/>
  <c r="AO2438" i="1"/>
  <c r="AO2437" i="1"/>
  <c r="AO2436" i="1"/>
  <c r="AO2435" i="1"/>
  <c r="AO2434" i="1"/>
  <c r="AO2433" i="1"/>
  <c r="AO2432" i="1"/>
  <c r="AO2431" i="1"/>
  <c r="AO2430" i="1"/>
  <c r="AO2429" i="1"/>
  <c r="AO2428" i="1"/>
  <c r="AO2427" i="1"/>
  <c r="AO2426" i="1"/>
  <c r="AO2425" i="1"/>
  <c r="AO2424" i="1"/>
  <c r="AO2423" i="1"/>
  <c r="AO2422" i="1"/>
  <c r="AO2421" i="1"/>
  <c r="AO2420" i="1"/>
  <c r="AO2419" i="1"/>
  <c r="AO2418" i="1"/>
  <c r="AO2417" i="1"/>
  <c r="AO2416" i="1"/>
  <c r="AO2415" i="1"/>
  <c r="AO2414" i="1"/>
  <c r="AO2413" i="1"/>
  <c r="AO2412" i="1"/>
  <c r="AO2411" i="1"/>
  <c r="AO2410" i="1"/>
  <c r="AO2409" i="1"/>
  <c r="AO2408" i="1"/>
  <c r="AO2407" i="1"/>
  <c r="AO2406" i="1"/>
  <c r="AO2405" i="1"/>
  <c r="AO2404" i="1"/>
  <c r="AO2403" i="1"/>
  <c r="AO2402" i="1"/>
  <c r="AO2401" i="1"/>
  <c r="AO2400" i="1"/>
  <c r="AO2399" i="1"/>
  <c r="AO2398" i="1"/>
  <c r="AO2397" i="1"/>
  <c r="AO2396" i="1"/>
  <c r="AO2395" i="1"/>
  <c r="AO2394" i="1"/>
  <c r="AO2393" i="1"/>
  <c r="AO2392" i="1"/>
  <c r="AO2391" i="1"/>
  <c r="AO2390" i="1"/>
  <c r="AO2389" i="1"/>
  <c r="AO2388" i="1"/>
  <c r="AO2387" i="1"/>
  <c r="AO2386" i="1"/>
  <c r="AO2385" i="1"/>
  <c r="AO2384" i="1"/>
  <c r="AO2383" i="1"/>
  <c r="AO2382" i="1"/>
  <c r="AO2381" i="1"/>
  <c r="AO2380" i="1"/>
  <c r="AO2379" i="1"/>
  <c r="AO2378" i="1"/>
  <c r="AO2377" i="1"/>
  <c r="AO2376" i="1"/>
  <c r="AO2375" i="1"/>
  <c r="AO2374" i="1"/>
  <c r="AO2373" i="1"/>
  <c r="AO2372" i="1"/>
  <c r="AO2371" i="1"/>
  <c r="AO2370" i="1"/>
  <c r="AO2369" i="1"/>
  <c r="AO2368" i="1"/>
  <c r="AO2367" i="1"/>
  <c r="AO2366" i="1"/>
  <c r="AO2365" i="1"/>
  <c r="AO2364" i="1"/>
  <c r="AO2363" i="1"/>
  <c r="AO2362" i="1"/>
  <c r="AO2361" i="1"/>
  <c r="AO2360" i="1"/>
  <c r="AO2359" i="1"/>
  <c r="AO2358" i="1"/>
  <c r="AO2357" i="1"/>
  <c r="AO2356" i="1"/>
  <c r="AO2355" i="1"/>
  <c r="AO2354" i="1"/>
  <c r="AO2353" i="1"/>
  <c r="AO2352" i="1"/>
  <c r="AO2351" i="1"/>
  <c r="AO2350" i="1"/>
  <c r="AO2349" i="1"/>
  <c r="AO2348" i="1"/>
  <c r="AO2347" i="1"/>
  <c r="AO2346" i="1"/>
  <c r="AO2345" i="1"/>
  <c r="AO2344" i="1"/>
  <c r="AO2343" i="1"/>
  <c r="AO2342" i="1"/>
  <c r="AO2341" i="1"/>
  <c r="AO2340" i="1"/>
  <c r="AO2339" i="1"/>
  <c r="AO2338" i="1"/>
  <c r="AO2337" i="1"/>
  <c r="AO2336" i="1"/>
  <c r="AO2335" i="1"/>
  <c r="AO2334" i="1"/>
  <c r="AO2333" i="1"/>
  <c r="AO2332" i="1"/>
  <c r="AO2331" i="1"/>
  <c r="AO2330" i="1"/>
  <c r="AO2329" i="1"/>
  <c r="AO2328" i="1"/>
  <c r="AO2327" i="1"/>
  <c r="AO2326" i="1"/>
  <c r="AO2325" i="1"/>
  <c r="AO2324" i="1"/>
  <c r="AO2323" i="1"/>
  <c r="AO2322" i="1"/>
  <c r="AO2321" i="1"/>
  <c r="AO2320" i="1"/>
  <c r="AO2319" i="1"/>
  <c r="AO2318" i="1"/>
  <c r="AO2317" i="1"/>
  <c r="AO2316" i="1"/>
  <c r="AO2315" i="1"/>
  <c r="AO2314" i="1"/>
  <c r="AO2313" i="1"/>
  <c r="AO2312" i="1"/>
  <c r="AO2311" i="1"/>
  <c r="AO2310" i="1"/>
  <c r="AO2309" i="1"/>
  <c r="AO2308" i="1"/>
  <c r="AO2307" i="1"/>
  <c r="AO2306" i="1"/>
  <c r="AO2305" i="1"/>
  <c r="AO2304" i="1"/>
  <c r="AO2303" i="1"/>
  <c r="AO2302" i="1"/>
  <c r="AO2301" i="1"/>
  <c r="AO2300" i="1"/>
  <c r="AO2299" i="1"/>
  <c r="AO2298" i="1"/>
  <c r="AO2297" i="1"/>
  <c r="AO2296" i="1"/>
  <c r="AO2295" i="1"/>
  <c r="AO2294" i="1"/>
  <c r="AO2293" i="1"/>
  <c r="AO2292" i="1"/>
  <c r="AO2291" i="1"/>
  <c r="AO2290" i="1"/>
  <c r="AO2289" i="1"/>
  <c r="AO2288" i="1"/>
  <c r="AO2287" i="1"/>
  <c r="AO2286" i="1"/>
  <c r="AO2285" i="1"/>
  <c r="AO2284" i="1"/>
  <c r="AO2283" i="1"/>
  <c r="AO2282" i="1"/>
  <c r="AO2281" i="1"/>
  <c r="AO2280" i="1"/>
  <c r="AO2279" i="1"/>
  <c r="AO2278" i="1"/>
  <c r="AO2277" i="1"/>
  <c r="AO2276" i="1"/>
  <c r="AO2275" i="1"/>
  <c r="AO2274" i="1"/>
  <c r="AO2273" i="1"/>
  <c r="AO2272" i="1"/>
  <c r="AO2271" i="1"/>
  <c r="AO2270" i="1"/>
  <c r="AO2269" i="1"/>
  <c r="AO2268" i="1"/>
  <c r="AO2267" i="1"/>
  <c r="AO2266" i="1"/>
  <c r="AO2265" i="1"/>
  <c r="AO2264" i="1"/>
  <c r="AO2263" i="1"/>
  <c r="AO2262" i="1"/>
  <c r="AO2261" i="1"/>
  <c r="AO2260" i="1"/>
  <c r="AO2259" i="1"/>
  <c r="AO2258" i="1"/>
  <c r="AO2257" i="1"/>
  <c r="AO2256" i="1"/>
  <c r="AO2255" i="1"/>
  <c r="AO2254" i="1"/>
  <c r="AO2253" i="1"/>
  <c r="AO2252" i="1"/>
  <c r="AO2251" i="1"/>
  <c r="AO2250" i="1"/>
  <c r="AO2249" i="1"/>
  <c r="AO2248" i="1"/>
  <c r="AO2247" i="1"/>
  <c r="AO2246" i="1"/>
  <c r="AO2245" i="1"/>
  <c r="AO2244" i="1"/>
  <c r="AO2243" i="1"/>
  <c r="AO2242" i="1"/>
  <c r="AO2241" i="1"/>
  <c r="AO2240" i="1"/>
  <c r="AO2239" i="1"/>
  <c r="AO2238" i="1"/>
  <c r="AO2237" i="1"/>
  <c r="AO2236" i="1"/>
  <c r="AO2235" i="1"/>
  <c r="AO2234" i="1"/>
  <c r="AO2233" i="1"/>
  <c r="AO2232" i="1"/>
  <c r="AO2231" i="1"/>
  <c r="AO2230" i="1"/>
  <c r="AO2229" i="1"/>
  <c r="AO2228" i="1"/>
  <c r="AO2227" i="1"/>
  <c r="AO2226" i="1"/>
  <c r="AO2225" i="1"/>
  <c r="AO2224" i="1"/>
  <c r="AO2223" i="1"/>
  <c r="AO2222" i="1"/>
  <c r="AO2221" i="1"/>
  <c r="AO2220" i="1"/>
  <c r="AO2219" i="1"/>
  <c r="AO2218" i="1"/>
  <c r="AO2217" i="1"/>
  <c r="AO2216" i="1"/>
  <c r="AO2215" i="1"/>
  <c r="AO2214" i="1"/>
  <c r="AO2213" i="1"/>
  <c r="AO2212" i="1"/>
  <c r="AO2211" i="1"/>
  <c r="AO2210" i="1"/>
  <c r="AO2209" i="1"/>
  <c r="AO2208" i="1"/>
  <c r="AO2207" i="1"/>
  <c r="AO2206" i="1"/>
  <c r="AO2205" i="1"/>
  <c r="AO2204" i="1"/>
  <c r="AO2203" i="1"/>
  <c r="AO2202" i="1"/>
  <c r="AO2201" i="1"/>
  <c r="AO2200" i="1"/>
  <c r="AO2199" i="1"/>
  <c r="AO2198" i="1"/>
  <c r="AO2197" i="1"/>
  <c r="AO2196" i="1"/>
  <c r="AO2195" i="1"/>
  <c r="AO2194" i="1"/>
  <c r="AO2193" i="1"/>
  <c r="AO2192" i="1"/>
  <c r="AO2191" i="1"/>
  <c r="AO2190" i="1"/>
  <c r="AO2189" i="1"/>
  <c r="AO2188" i="1"/>
  <c r="AO2187" i="1"/>
  <c r="AO2186" i="1"/>
  <c r="AO2185" i="1"/>
  <c r="AO2184" i="1"/>
  <c r="AO2183" i="1"/>
  <c r="AO2182" i="1"/>
  <c r="AO2181" i="1"/>
  <c r="AO2180" i="1"/>
  <c r="AO2179" i="1"/>
  <c r="AO2178" i="1"/>
  <c r="AO2177" i="1"/>
  <c r="AO2176" i="1"/>
  <c r="AO2175" i="1"/>
  <c r="AO2174" i="1"/>
  <c r="AO2173" i="1"/>
  <c r="AO2172" i="1"/>
  <c r="AO2171" i="1"/>
  <c r="AO2170" i="1"/>
  <c r="AO2169" i="1"/>
  <c r="AO2168" i="1"/>
  <c r="AO2167" i="1"/>
  <c r="AO2166" i="1"/>
  <c r="AO2165" i="1"/>
  <c r="AO2164" i="1"/>
  <c r="AO2163" i="1"/>
  <c r="AO2162" i="1"/>
  <c r="AO2161" i="1"/>
  <c r="AO2160" i="1"/>
  <c r="AO2159" i="1"/>
  <c r="AO2158" i="1"/>
  <c r="AO2157" i="1"/>
  <c r="AO2156" i="1"/>
  <c r="AO2155" i="1"/>
  <c r="AO2154" i="1"/>
  <c r="AO2153" i="1"/>
  <c r="AO2152" i="1"/>
  <c r="AO2151" i="1"/>
  <c r="AO2150" i="1"/>
  <c r="AO2149" i="1"/>
  <c r="AO2148" i="1"/>
  <c r="AO2147" i="1"/>
  <c r="AO2146" i="1"/>
  <c r="AO2145" i="1"/>
  <c r="AO2144" i="1"/>
  <c r="AO2143" i="1"/>
  <c r="AO2142" i="1"/>
  <c r="AO2141" i="1"/>
  <c r="AO2140" i="1"/>
  <c r="AO2139" i="1"/>
  <c r="AO2138" i="1"/>
  <c r="AO2137" i="1"/>
  <c r="AO2136" i="1"/>
  <c r="AO2135" i="1"/>
  <c r="AO2134" i="1"/>
  <c r="AO2133" i="1"/>
  <c r="AO2132" i="1"/>
  <c r="AO2131" i="1"/>
  <c r="AO2130" i="1"/>
  <c r="AO2129" i="1"/>
  <c r="AO2128" i="1"/>
  <c r="AO2127" i="1"/>
  <c r="AO2126" i="1"/>
  <c r="AO2125" i="1"/>
  <c r="AO2124" i="1"/>
  <c r="AO2123" i="1"/>
  <c r="AO2122" i="1"/>
  <c r="AO2121" i="1"/>
  <c r="AO2120" i="1"/>
  <c r="AO2119" i="1"/>
  <c r="AO2118" i="1"/>
  <c r="AO2117" i="1"/>
  <c r="AO2116" i="1"/>
  <c r="AO2115" i="1"/>
  <c r="AO2114" i="1"/>
  <c r="AO2113" i="1"/>
  <c r="AO2112" i="1"/>
  <c r="AO2111" i="1"/>
  <c r="AO2110" i="1"/>
  <c r="AO2109" i="1"/>
  <c r="AO2108" i="1"/>
  <c r="AO2107" i="1"/>
  <c r="AO2106" i="1"/>
  <c r="AO2105" i="1"/>
  <c r="AO2104" i="1"/>
  <c r="AO2103" i="1"/>
  <c r="AO2102" i="1"/>
  <c r="AO2101" i="1"/>
  <c r="AO2100" i="1"/>
  <c r="AO2099" i="1"/>
  <c r="AO2098" i="1"/>
  <c r="AO2097" i="1"/>
  <c r="AO2096" i="1"/>
  <c r="AO2095" i="1"/>
  <c r="AO2094" i="1"/>
  <c r="AO2093" i="1"/>
  <c r="AO2092" i="1"/>
  <c r="AO2091" i="1"/>
  <c r="AO2090" i="1"/>
  <c r="AO2089" i="1"/>
  <c r="AO2088" i="1"/>
  <c r="AO2087" i="1"/>
  <c r="AO2086" i="1"/>
  <c r="AO2085" i="1"/>
  <c r="AO2084" i="1"/>
  <c r="AO2083" i="1"/>
  <c r="AO2082" i="1"/>
  <c r="AO2081" i="1"/>
  <c r="AO2080" i="1"/>
  <c r="AO2079" i="1"/>
  <c r="AO2078" i="1"/>
  <c r="AO2077" i="1"/>
  <c r="AO2076" i="1"/>
  <c r="AO2075" i="1"/>
  <c r="AO2074" i="1"/>
  <c r="AO2073" i="1"/>
  <c r="AO2072" i="1"/>
  <c r="AO2071" i="1"/>
  <c r="AO2070" i="1"/>
  <c r="AO2069" i="1"/>
  <c r="AO2068" i="1"/>
  <c r="AO2067" i="1"/>
  <c r="AO2066" i="1"/>
  <c r="AO2065" i="1"/>
  <c r="AO2064" i="1"/>
  <c r="AO2063" i="1"/>
  <c r="AO2062" i="1"/>
  <c r="AO2061" i="1"/>
  <c r="AO2060" i="1"/>
  <c r="AO2059" i="1"/>
  <c r="AO2058" i="1"/>
  <c r="AO2057" i="1"/>
  <c r="AO2056" i="1"/>
  <c r="AO2055" i="1"/>
  <c r="AO2054" i="1"/>
  <c r="AO2053" i="1"/>
  <c r="AO2052" i="1"/>
  <c r="AO2051" i="1"/>
  <c r="AO2050" i="1"/>
  <c r="AO2049" i="1"/>
  <c r="AO2048" i="1"/>
  <c r="AO2047" i="1"/>
  <c r="AO2046" i="1"/>
  <c r="AO2045" i="1"/>
  <c r="AO2044" i="1"/>
  <c r="AO2043" i="1"/>
  <c r="AO2042" i="1"/>
  <c r="AO2041" i="1"/>
  <c r="AO2040" i="1"/>
  <c r="AO2039" i="1"/>
  <c r="AO2038" i="1"/>
  <c r="AO2037" i="1"/>
  <c r="AO2036" i="1"/>
  <c r="AO2035" i="1"/>
  <c r="AO2034" i="1"/>
  <c r="AO2033" i="1"/>
  <c r="AO2032" i="1"/>
  <c r="AO2031" i="1"/>
  <c r="AO2030" i="1"/>
  <c r="AO2029" i="1"/>
  <c r="AO2028" i="1"/>
  <c r="AO2027" i="1"/>
  <c r="AO2026" i="1"/>
  <c r="AO2025" i="1"/>
  <c r="AO2024" i="1"/>
  <c r="AO2023" i="1"/>
  <c r="AO2022" i="1"/>
  <c r="AO2021" i="1"/>
  <c r="AO2020" i="1"/>
  <c r="AO2019" i="1"/>
  <c r="AO2018" i="1"/>
  <c r="AO2017" i="1"/>
  <c r="AO2016" i="1"/>
  <c r="AO2015" i="1"/>
  <c r="AO2014" i="1"/>
  <c r="AO2013" i="1"/>
  <c r="AO2012" i="1"/>
  <c r="AO2011" i="1"/>
  <c r="AO2010" i="1"/>
  <c r="AO2009" i="1"/>
  <c r="AO2008" i="1"/>
  <c r="AO2007" i="1"/>
  <c r="AO2006" i="1"/>
  <c r="AO2005" i="1"/>
  <c r="AO2004" i="1"/>
  <c r="AO2003" i="1"/>
  <c r="AO2002" i="1"/>
  <c r="AO2001" i="1"/>
  <c r="AO2000" i="1"/>
  <c r="AO1999" i="1"/>
  <c r="AO1998" i="1"/>
  <c r="AO1997" i="1"/>
  <c r="AO1996" i="1"/>
  <c r="AO1995" i="1"/>
  <c r="AO1994" i="1"/>
  <c r="AO1993" i="1"/>
  <c r="AO1992" i="1"/>
  <c r="AO1991" i="1"/>
  <c r="AO1990" i="1"/>
  <c r="AO1989" i="1"/>
  <c r="AO1988" i="1"/>
  <c r="AO1987" i="1"/>
  <c r="AO1986" i="1"/>
  <c r="AO1985" i="1"/>
  <c r="AO1984" i="1"/>
  <c r="AO1983" i="1"/>
  <c r="AO1982" i="1"/>
  <c r="AO1981" i="1"/>
  <c r="AO1980" i="1"/>
  <c r="AO1979" i="1"/>
  <c r="AO1978" i="1"/>
  <c r="AO1977" i="1"/>
  <c r="AO1976" i="1"/>
  <c r="AO1975" i="1"/>
  <c r="AO1974" i="1"/>
  <c r="AO1973" i="1"/>
  <c r="AO1972" i="1"/>
  <c r="AO1971" i="1"/>
  <c r="AO1970" i="1"/>
  <c r="AO1969" i="1"/>
  <c r="AO1968" i="1"/>
  <c r="AO1967" i="1"/>
  <c r="AO1966" i="1"/>
  <c r="AO1965" i="1"/>
  <c r="AO1964" i="1"/>
  <c r="AO1963" i="1"/>
  <c r="AO1962" i="1"/>
  <c r="AO1961" i="1"/>
  <c r="AO1960" i="1"/>
  <c r="AO1959" i="1"/>
  <c r="AO1958" i="1"/>
  <c r="AO1957" i="1"/>
  <c r="AO1956" i="1"/>
  <c r="AO1955" i="1"/>
  <c r="AO1954" i="1"/>
  <c r="AO1953" i="1"/>
  <c r="AO1952" i="1"/>
  <c r="AO1951" i="1"/>
  <c r="AO1950" i="1"/>
  <c r="AO1949" i="1"/>
  <c r="AO1948" i="1"/>
  <c r="AO1947" i="1"/>
  <c r="AO1946" i="1"/>
  <c r="AO1945" i="1"/>
  <c r="AO1944" i="1"/>
  <c r="AO1943" i="1"/>
  <c r="AO1942" i="1"/>
  <c r="AO1941" i="1"/>
  <c r="AO1940" i="1"/>
  <c r="AO1939" i="1"/>
  <c r="AO1938" i="1"/>
  <c r="AO1937" i="1"/>
  <c r="AO1936" i="1"/>
  <c r="AO1935" i="1"/>
  <c r="AO1934" i="1"/>
  <c r="AO1933" i="1"/>
  <c r="AO1932" i="1"/>
  <c r="AO1931" i="1"/>
  <c r="AO1930" i="1"/>
  <c r="AO1929" i="1"/>
  <c r="AO1928" i="1"/>
  <c r="AO1927" i="1"/>
  <c r="AO1926" i="1"/>
  <c r="AO1925" i="1"/>
  <c r="AO1924" i="1"/>
  <c r="AO1923" i="1"/>
  <c r="AO1922" i="1"/>
  <c r="AO1921" i="1"/>
  <c r="AO1920" i="1"/>
  <c r="AO1919" i="1"/>
  <c r="AO1918" i="1"/>
  <c r="AO1917" i="1"/>
  <c r="AO1916" i="1"/>
  <c r="AO1915" i="1"/>
  <c r="AO1914" i="1"/>
  <c r="AO1913" i="1"/>
  <c r="AO1912" i="1"/>
  <c r="AO1911" i="1"/>
  <c r="AO1910" i="1"/>
  <c r="AO1909" i="1"/>
  <c r="AO1908" i="1"/>
  <c r="AO1907" i="1"/>
  <c r="AO1906" i="1"/>
  <c r="AO1905" i="1"/>
  <c r="AO1904" i="1"/>
  <c r="AO1903" i="1"/>
  <c r="AO1902" i="1"/>
  <c r="AO1901" i="1"/>
  <c r="AO1900" i="1"/>
  <c r="AO1899" i="1"/>
  <c r="AO1898" i="1"/>
  <c r="AO1897" i="1"/>
  <c r="AO1896" i="1"/>
  <c r="AO1895" i="1"/>
  <c r="AO1894" i="1"/>
  <c r="AO1893" i="1"/>
  <c r="AO1892" i="1"/>
  <c r="AO1891" i="1"/>
  <c r="AO1890" i="1"/>
  <c r="AO1889" i="1"/>
  <c r="AO1888" i="1"/>
  <c r="AO1887" i="1"/>
  <c r="AO1886" i="1"/>
  <c r="AO1885" i="1"/>
  <c r="AO1884" i="1"/>
  <c r="AO1883" i="1"/>
  <c r="AO1882" i="1"/>
  <c r="AO1881" i="1"/>
  <c r="AO1880" i="1"/>
  <c r="AO1879" i="1"/>
  <c r="AO1878" i="1"/>
  <c r="AO1877" i="1"/>
  <c r="AO1876" i="1"/>
  <c r="AO1875" i="1"/>
  <c r="AO1874" i="1"/>
  <c r="AO1873" i="1"/>
  <c r="AO1872" i="1"/>
  <c r="AO1871" i="1"/>
  <c r="AO1870" i="1"/>
  <c r="AO1869" i="1"/>
  <c r="AO1868" i="1"/>
  <c r="AO1867" i="1"/>
  <c r="AO1866" i="1"/>
  <c r="AO1865" i="1"/>
  <c r="AO1864" i="1"/>
  <c r="AO1863" i="1"/>
  <c r="AO1862" i="1"/>
  <c r="AO1861" i="1"/>
  <c r="AO1860" i="1"/>
  <c r="AO1859" i="1"/>
  <c r="AO1858" i="1"/>
  <c r="AO1857" i="1"/>
  <c r="AO1856" i="1"/>
  <c r="AO1855" i="1"/>
  <c r="AO1854" i="1"/>
  <c r="AO1853" i="1"/>
  <c r="AO1852" i="1"/>
  <c r="AO1851" i="1"/>
  <c r="AO1850" i="1"/>
  <c r="AO1849" i="1"/>
  <c r="AO1848" i="1"/>
  <c r="AO1847" i="1"/>
  <c r="AO1846" i="1"/>
  <c r="AO1845" i="1"/>
  <c r="AO1844" i="1"/>
  <c r="AO1843" i="1"/>
  <c r="AO1842" i="1"/>
  <c r="AO1841" i="1"/>
  <c r="AO1840" i="1"/>
  <c r="AO1839" i="1"/>
  <c r="AO1838" i="1"/>
  <c r="AO1837" i="1"/>
  <c r="AO1836" i="1"/>
  <c r="AO1835" i="1"/>
  <c r="AO1834" i="1"/>
  <c r="AO1833" i="1"/>
  <c r="AO1832" i="1"/>
  <c r="AO1831" i="1"/>
  <c r="AO1830" i="1"/>
  <c r="AO1829" i="1"/>
  <c r="AO1828" i="1"/>
  <c r="AO1827" i="1"/>
  <c r="AO1826" i="1"/>
  <c r="AO1825" i="1"/>
  <c r="AO1824" i="1"/>
  <c r="AO1823" i="1"/>
  <c r="AO1822" i="1"/>
  <c r="AO1821" i="1"/>
  <c r="AO1820" i="1"/>
  <c r="AO1819" i="1"/>
  <c r="AO1818" i="1"/>
  <c r="AO1817" i="1"/>
  <c r="AO1816" i="1"/>
  <c r="AO1815" i="1"/>
  <c r="AO1814" i="1"/>
  <c r="AO1813" i="1"/>
  <c r="AO1812" i="1"/>
  <c r="AO1811" i="1"/>
  <c r="AO1810" i="1"/>
  <c r="AO1809" i="1"/>
  <c r="AO1808" i="1"/>
  <c r="AO1807" i="1"/>
  <c r="AO1806" i="1"/>
  <c r="AO1805" i="1"/>
  <c r="AO1804" i="1"/>
  <c r="AO1803" i="1"/>
  <c r="AO1802" i="1"/>
  <c r="AO1801" i="1"/>
  <c r="AO1800" i="1"/>
  <c r="AO1799" i="1"/>
  <c r="AO1798" i="1"/>
  <c r="AO1797" i="1"/>
  <c r="AO1796" i="1"/>
  <c r="AO1795" i="1"/>
  <c r="AO1794" i="1"/>
  <c r="AO1793" i="1"/>
  <c r="AO1792" i="1"/>
  <c r="AO1791" i="1"/>
  <c r="AO1790" i="1"/>
  <c r="AO1789" i="1"/>
  <c r="AO1788" i="1"/>
  <c r="AO1787" i="1"/>
  <c r="AO1786" i="1"/>
  <c r="AO1785" i="1"/>
  <c r="AO1784" i="1"/>
  <c r="AO1783" i="1"/>
  <c r="AO1782" i="1"/>
  <c r="AO1781" i="1"/>
  <c r="AO1780" i="1"/>
  <c r="AO1779" i="1"/>
  <c r="AO1778" i="1"/>
  <c r="AO1777" i="1"/>
  <c r="AO1776" i="1"/>
  <c r="AO1775" i="1"/>
  <c r="AO1774" i="1"/>
  <c r="AO1773" i="1"/>
  <c r="AO1772" i="1"/>
  <c r="AO1771" i="1"/>
  <c r="AO1770" i="1"/>
  <c r="AO1769" i="1"/>
  <c r="AO1768" i="1"/>
  <c r="AO1767" i="1"/>
  <c r="AO1766" i="1"/>
  <c r="AO1765" i="1"/>
  <c r="AO1764" i="1"/>
  <c r="AO1763" i="1"/>
  <c r="AO1762" i="1"/>
  <c r="AO1761" i="1"/>
  <c r="AO1760" i="1"/>
  <c r="AO1759" i="1"/>
  <c r="AO1758" i="1"/>
  <c r="AO1757" i="1"/>
  <c r="AO1756" i="1"/>
  <c r="AO1755" i="1"/>
  <c r="AO1754" i="1"/>
  <c r="AO1753" i="1"/>
  <c r="AO1752" i="1"/>
  <c r="AO1751" i="1"/>
  <c r="AO1750" i="1"/>
  <c r="AO1749" i="1"/>
  <c r="AO1748" i="1"/>
  <c r="AO1747" i="1"/>
  <c r="AO1746" i="1"/>
  <c r="AO1745" i="1"/>
  <c r="AO1744" i="1"/>
  <c r="AO1743" i="1"/>
  <c r="AO1742" i="1"/>
  <c r="AO1741" i="1"/>
  <c r="AO1740" i="1"/>
  <c r="AO1739" i="1"/>
  <c r="AO1738" i="1"/>
  <c r="AO1737" i="1"/>
  <c r="AO1736" i="1"/>
  <c r="AO1735" i="1"/>
  <c r="AO1734" i="1"/>
  <c r="AO1733" i="1"/>
  <c r="AO1732" i="1"/>
  <c r="AO1731" i="1"/>
  <c r="AO1730" i="1"/>
  <c r="AO1729" i="1"/>
  <c r="AO1728" i="1"/>
  <c r="AO1727" i="1"/>
  <c r="AO1726" i="1"/>
  <c r="AO1725" i="1"/>
  <c r="AO1724" i="1"/>
  <c r="AO1723" i="1"/>
  <c r="AO1722" i="1"/>
  <c r="AO1721" i="1"/>
  <c r="AO1720" i="1"/>
  <c r="AO1719" i="1"/>
  <c r="AO1718" i="1"/>
  <c r="AO1717" i="1"/>
  <c r="AO1716" i="1"/>
  <c r="AO1715" i="1"/>
  <c r="AO1714" i="1"/>
  <c r="AO1713" i="1"/>
  <c r="AO1712" i="1"/>
  <c r="AO1711" i="1"/>
  <c r="AO1710" i="1"/>
  <c r="AO1709" i="1"/>
  <c r="AO1708" i="1"/>
  <c r="AO1707" i="1"/>
  <c r="AO1706" i="1"/>
  <c r="AO1705" i="1"/>
  <c r="AO1704" i="1"/>
  <c r="AO1703" i="1"/>
  <c r="AO1702" i="1"/>
  <c r="AO1701" i="1"/>
  <c r="AO1700" i="1"/>
  <c r="AO1699" i="1"/>
  <c r="AO1698" i="1"/>
  <c r="AO1697" i="1"/>
  <c r="AO1696" i="1"/>
  <c r="AO1695" i="1"/>
  <c r="AO1694" i="1"/>
  <c r="AO1693" i="1"/>
  <c r="AO1692" i="1"/>
  <c r="AO1691" i="1"/>
  <c r="AO1690" i="1"/>
  <c r="AO1689" i="1"/>
  <c r="AO1688" i="1"/>
  <c r="AO1687" i="1"/>
  <c r="AO1686" i="1"/>
  <c r="AO1685" i="1"/>
  <c r="AO1684" i="1"/>
  <c r="AO1683" i="1"/>
  <c r="AO1682" i="1"/>
  <c r="AO1681" i="1"/>
  <c r="AO1680" i="1"/>
  <c r="AO1679" i="1"/>
  <c r="AO1678" i="1"/>
  <c r="AO1677" i="1"/>
  <c r="AO1676" i="1"/>
  <c r="AO1675" i="1"/>
  <c r="AO1674" i="1"/>
  <c r="AO1673" i="1"/>
  <c r="AO1672" i="1"/>
  <c r="AO1671" i="1"/>
  <c r="AO1670" i="1"/>
  <c r="AO1669" i="1"/>
  <c r="AO1668" i="1"/>
  <c r="AO1667" i="1"/>
  <c r="AO1666" i="1"/>
  <c r="AO1665" i="1"/>
  <c r="AO1664" i="1"/>
  <c r="AO1663" i="1"/>
  <c r="AO1662" i="1"/>
  <c r="AO1661" i="1"/>
  <c r="AO1660" i="1"/>
  <c r="AO1659" i="1"/>
  <c r="AO1658" i="1"/>
  <c r="AO1657" i="1"/>
  <c r="AO1656" i="1"/>
  <c r="AO1655" i="1"/>
  <c r="AO1654" i="1"/>
  <c r="AO1653" i="1"/>
  <c r="AO1652" i="1"/>
  <c r="AO1651" i="1"/>
  <c r="AO1650" i="1"/>
  <c r="AO1649" i="1"/>
  <c r="AO1648" i="1"/>
  <c r="AO1647" i="1"/>
  <c r="AO1646" i="1"/>
  <c r="AO1645" i="1"/>
  <c r="AO1644" i="1"/>
  <c r="AO1643" i="1"/>
  <c r="AO1642" i="1"/>
  <c r="AO1641" i="1"/>
  <c r="AO1640" i="1"/>
  <c r="AO1639" i="1"/>
  <c r="AO1638" i="1"/>
  <c r="AO1637" i="1"/>
  <c r="AO1636" i="1"/>
  <c r="AO1635" i="1"/>
  <c r="AO1634" i="1"/>
  <c r="AO1633" i="1"/>
  <c r="AO1632" i="1"/>
  <c r="AO1631" i="1"/>
  <c r="AO1630" i="1"/>
  <c r="AO1629" i="1"/>
  <c r="AO1628" i="1"/>
  <c r="AO1627" i="1"/>
  <c r="AO1626" i="1"/>
  <c r="AO1625" i="1"/>
  <c r="AO1624" i="1"/>
  <c r="AO1623" i="1"/>
  <c r="AO1622" i="1"/>
  <c r="AO1621" i="1"/>
  <c r="AO1620" i="1"/>
  <c r="AO1619" i="1"/>
  <c r="AO1618" i="1"/>
  <c r="AO1617" i="1"/>
  <c r="AO1616" i="1"/>
  <c r="AO1615" i="1"/>
  <c r="AO1614" i="1"/>
  <c r="AO1613" i="1"/>
  <c r="AO1612" i="1"/>
  <c r="AO1611" i="1"/>
  <c r="AO1610" i="1"/>
  <c r="AO1609" i="1"/>
  <c r="AO1608" i="1"/>
  <c r="AO1607" i="1"/>
  <c r="AO1606" i="1"/>
  <c r="AO1605" i="1"/>
  <c r="AO1604" i="1"/>
  <c r="AO1603" i="1"/>
  <c r="AO1602" i="1"/>
  <c r="AO1601" i="1"/>
  <c r="AO1600" i="1"/>
  <c r="AO1599" i="1"/>
  <c r="AO1598" i="1"/>
  <c r="AO1597" i="1"/>
  <c r="AO1596" i="1"/>
  <c r="AO1595" i="1"/>
  <c r="AO1594" i="1"/>
  <c r="AO1593" i="1"/>
  <c r="AO1592" i="1"/>
  <c r="AO1591" i="1"/>
  <c r="AO1590" i="1"/>
  <c r="AO1589" i="1"/>
  <c r="AO1588" i="1"/>
  <c r="AO1587" i="1"/>
  <c r="AO1586" i="1"/>
  <c r="AO1585" i="1"/>
  <c r="AO1584" i="1"/>
  <c r="AO1583" i="1"/>
  <c r="AO1582" i="1"/>
  <c r="AO1581" i="1"/>
  <c r="AO1580" i="1"/>
  <c r="AO1579" i="1"/>
  <c r="AO1578" i="1"/>
  <c r="AO1577" i="1"/>
  <c r="AO1576" i="1"/>
  <c r="AO1575" i="1"/>
  <c r="AO1574" i="1"/>
  <c r="AO1573" i="1"/>
  <c r="AO1572" i="1"/>
  <c r="AO1571" i="1"/>
  <c r="AO1570" i="1"/>
  <c r="AO1569" i="1"/>
  <c r="AO1568" i="1"/>
  <c r="AO1567" i="1"/>
  <c r="AO1566" i="1"/>
  <c r="AO1565" i="1"/>
  <c r="AO1564" i="1"/>
  <c r="AO1563" i="1"/>
  <c r="AO1562" i="1"/>
  <c r="AO1561" i="1"/>
  <c r="AO1560" i="1"/>
  <c r="AO1559" i="1"/>
  <c r="AO1558" i="1"/>
  <c r="AO1557" i="1"/>
  <c r="AO1556" i="1"/>
  <c r="AO1555" i="1"/>
  <c r="AO1554" i="1"/>
  <c r="AO1553" i="1"/>
  <c r="AO1552" i="1"/>
  <c r="AO1551" i="1"/>
  <c r="AO1550" i="1"/>
  <c r="AO1549" i="1"/>
  <c r="AO1548" i="1"/>
  <c r="AO1547" i="1"/>
  <c r="AO1546" i="1"/>
  <c r="AO1545" i="1"/>
  <c r="AO1544" i="1"/>
  <c r="AO1543" i="1"/>
  <c r="AO1542" i="1"/>
  <c r="AO1541" i="1"/>
  <c r="AO1540" i="1"/>
  <c r="AO1539" i="1"/>
  <c r="AO1538" i="1"/>
  <c r="AO1537" i="1"/>
  <c r="AO1536" i="1"/>
  <c r="AO1535" i="1"/>
  <c r="AO1534" i="1"/>
  <c r="AO1533" i="1"/>
  <c r="AO1532" i="1"/>
  <c r="AO1531" i="1"/>
  <c r="AO1530" i="1"/>
  <c r="AO1529" i="1"/>
  <c r="AO1528" i="1"/>
  <c r="AO1527" i="1"/>
  <c r="AO1526" i="1"/>
  <c r="AO1525" i="1"/>
  <c r="AO1524" i="1"/>
  <c r="AO1523" i="1"/>
  <c r="AO1522" i="1"/>
  <c r="AO1521" i="1"/>
  <c r="AO1520" i="1"/>
  <c r="AO1519" i="1"/>
  <c r="AO1518" i="1"/>
  <c r="AO1517" i="1"/>
  <c r="AO1516" i="1"/>
  <c r="AO1515" i="1"/>
  <c r="AO1514" i="1"/>
  <c r="AO1513" i="1"/>
  <c r="AO1512" i="1"/>
  <c r="AO1511" i="1"/>
  <c r="AO1510" i="1"/>
  <c r="AO1509" i="1"/>
  <c r="AO1508" i="1"/>
  <c r="AO1507" i="1"/>
  <c r="AO1506" i="1"/>
  <c r="AO1505" i="1"/>
  <c r="AO1504" i="1"/>
  <c r="AO1503" i="1"/>
  <c r="AO1502" i="1"/>
  <c r="AO1501" i="1"/>
  <c r="AO1500" i="1"/>
  <c r="AO1499" i="1"/>
  <c r="AO1498" i="1"/>
  <c r="AO1497" i="1"/>
  <c r="AO1496" i="1"/>
  <c r="AO1495" i="1"/>
  <c r="AO1494" i="1"/>
  <c r="AO1493" i="1"/>
  <c r="AO1492" i="1"/>
  <c r="AO1491" i="1"/>
  <c r="AO1490" i="1"/>
  <c r="AO1489" i="1"/>
  <c r="AO1488" i="1"/>
  <c r="AO1487" i="1"/>
  <c r="AO1486" i="1"/>
  <c r="AO1485" i="1"/>
  <c r="AO1484" i="1"/>
  <c r="AO1483" i="1"/>
  <c r="AO1482" i="1"/>
  <c r="AO1481" i="1"/>
  <c r="AO1480" i="1"/>
  <c r="AO1479" i="1"/>
  <c r="AO1478" i="1"/>
  <c r="AO1477" i="1"/>
  <c r="AO1476" i="1"/>
  <c r="AO1475" i="1"/>
  <c r="AO1474" i="1"/>
  <c r="AO1473" i="1"/>
  <c r="AO1472" i="1"/>
  <c r="AO1471" i="1"/>
  <c r="AO1470" i="1"/>
  <c r="AO1469" i="1"/>
  <c r="AO1468" i="1"/>
  <c r="AO1467" i="1"/>
  <c r="AO1466" i="1"/>
  <c r="AO1465" i="1"/>
  <c r="AO1464" i="1"/>
  <c r="AO1463" i="1"/>
  <c r="AO1462" i="1"/>
  <c r="AO1461" i="1"/>
  <c r="AO1460" i="1"/>
  <c r="AO1459" i="1"/>
  <c r="AO1458" i="1"/>
  <c r="AO1457" i="1"/>
  <c r="AO1456" i="1"/>
  <c r="AO1455" i="1"/>
  <c r="AO1454" i="1"/>
  <c r="AO1453" i="1"/>
  <c r="AO1452" i="1"/>
  <c r="AO1451" i="1"/>
  <c r="AO1450" i="1"/>
  <c r="AO1449" i="1"/>
  <c r="AO1448" i="1"/>
  <c r="AO1447" i="1"/>
  <c r="AO1446" i="1"/>
  <c r="AO1445" i="1"/>
  <c r="AO1444" i="1"/>
  <c r="AO1443" i="1"/>
  <c r="AO1442" i="1"/>
  <c r="AO1441" i="1"/>
  <c r="AO1440" i="1"/>
  <c r="AO1439" i="1"/>
  <c r="AO1438" i="1"/>
  <c r="AO1437" i="1"/>
  <c r="AO1436" i="1"/>
  <c r="AO1435" i="1"/>
  <c r="AO1434" i="1"/>
  <c r="AO1433" i="1"/>
  <c r="AO1432" i="1"/>
  <c r="AO1431" i="1"/>
  <c r="AO1430" i="1"/>
  <c r="AO1429" i="1"/>
  <c r="AO1428" i="1"/>
  <c r="AO1427" i="1"/>
  <c r="AO1426" i="1"/>
  <c r="AO1425" i="1"/>
  <c r="AO1424" i="1"/>
  <c r="AO1423" i="1"/>
  <c r="AO1422" i="1"/>
  <c r="AO1421" i="1"/>
  <c r="AO1420" i="1"/>
  <c r="AO1419" i="1"/>
  <c r="AO1418" i="1"/>
  <c r="AO1417" i="1"/>
  <c r="AO1416" i="1"/>
  <c r="AO1415" i="1"/>
  <c r="AO1414" i="1"/>
  <c r="AO1413" i="1"/>
  <c r="AO1412" i="1"/>
  <c r="AO1411" i="1"/>
  <c r="AO1410" i="1"/>
  <c r="AO1409" i="1"/>
  <c r="AO1408" i="1"/>
  <c r="AO1407" i="1"/>
  <c r="AO1406" i="1"/>
  <c r="AO1405" i="1"/>
  <c r="AO1404" i="1"/>
  <c r="AO1403" i="1"/>
  <c r="AO1402" i="1"/>
  <c r="AO1401" i="1"/>
  <c r="AO1400" i="1"/>
  <c r="AO1399" i="1"/>
  <c r="AO1398" i="1"/>
  <c r="AO1397" i="1"/>
  <c r="AO1396" i="1"/>
  <c r="AO1395" i="1"/>
  <c r="AO1394" i="1"/>
  <c r="AO1393" i="1"/>
  <c r="AO1392" i="1"/>
  <c r="AO1391" i="1"/>
  <c r="AO1390" i="1"/>
  <c r="AO1389" i="1"/>
  <c r="AO1388" i="1"/>
  <c r="AO1387" i="1"/>
  <c r="AO1386" i="1"/>
  <c r="AO1385" i="1"/>
  <c r="AO1384" i="1"/>
  <c r="AO1383" i="1"/>
  <c r="AO1382" i="1"/>
  <c r="AO1381" i="1"/>
  <c r="AO1380" i="1"/>
  <c r="AO1379" i="1"/>
  <c r="AO1378" i="1"/>
  <c r="AO1377" i="1"/>
  <c r="AO1376" i="1"/>
  <c r="AO1375" i="1"/>
  <c r="AO1374" i="1"/>
  <c r="AO1373" i="1"/>
  <c r="AO1372" i="1"/>
  <c r="AO1371" i="1"/>
  <c r="AO1370" i="1"/>
  <c r="AO1369" i="1"/>
  <c r="AO1368" i="1"/>
  <c r="AO1367" i="1"/>
  <c r="AO1366" i="1"/>
  <c r="AO1365" i="1"/>
  <c r="AO1364" i="1"/>
  <c r="AO1363" i="1"/>
  <c r="AO1362" i="1"/>
  <c r="AO1361" i="1"/>
  <c r="AO1360" i="1"/>
  <c r="AO1359" i="1"/>
  <c r="AO1358" i="1"/>
  <c r="AO1357" i="1"/>
  <c r="AO1356" i="1"/>
  <c r="AO1355" i="1"/>
  <c r="AO1354" i="1"/>
  <c r="AO1353" i="1"/>
  <c r="AO1352" i="1"/>
  <c r="AO1351" i="1"/>
  <c r="AO1350" i="1"/>
  <c r="AO1349" i="1"/>
  <c r="AO1348" i="1"/>
  <c r="AO1347" i="1"/>
  <c r="AO1346" i="1"/>
  <c r="AO1345" i="1"/>
  <c r="AO1344" i="1"/>
  <c r="AO1343" i="1"/>
  <c r="AO1342" i="1"/>
  <c r="AO1341" i="1"/>
  <c r="AO1340" i="1"/>
  <c r="AO1339" i="1"/>
  <c r="AO1338" i="1"/>
  <c r="AO1337" i="1"/>
  <c r="AO1336" i="1"/>
  <c r="AO1335" i="1"/>
  <c r="AO1334" i="1"/>
  <c r="AO1333" i="1"/>
  <c r="AO1332" i="1"/>
  <c r="AO1331" i="1"/>
  <c r="AO1330" i="1"/>
  <c r="AO1329" i="1"/>
  <c r="AO1328" i="1"/>
  <c r="AO1327" i="1"/>
  <c r="AO1326" i="1"/>
  <c r="AO1325" i="1"/>
  <c r="AO1324" i="1"/>
  <c r="AO1323" i="1"/>
  <c r="AO1322" i="1"/>
  <c r="AO1321" i="1"/>
  <c r="AO1320" i="1"/>
  <c r="AO1319" i="1"/>
  <c r="AO1318" i="1"/>
  <c r="AO1317" i="1"/>
  <c r="AO1316" i="1"/>
  <c r="AO1315" i="1"/>
  <c r="AO1314" i="1"/>
  <c r="AO1313" i="1"/>
  <c r="AO1312" i="1"/>
  <c r="AO1311" i="1"/>
  <c r="AO1310" i="1"/>
  <c r="AO1309" i="1"/>
  <c r="AO1308" i="1"/>
  <c r="AO1307" i="1"/>
  <c r="AO1306" i="1"/>
  <c r="AO1305" i="1"/>
  <c r="AO1304" i="1"/>
  <c r="AO1303" i="1"/>
  <c r="AO1302" i="1"/>
  <c r="AO1301" i="1"/>
  <c r="AO1300" i="1"/>
  <c r="AO1299" i="1"/>
  <c r="AO1298" i="1"/>
  <c r="AO1297" i="1"/>
  <c r="AO1296" i="1"/>
  <c r="AO1295" i="1"/>
  <c r="AO1294" i="1"/>
  <c r="AO1293" i="1"/>
  <c r="AO1292" i="1"/>
  <c r="AO1291" i="1"/>
  <c r="AO1290" i="1"/>
  <c r="AO1289" i="1"/>
  <c r="AO1288" i="1"/>
  <c r="AO1287" i="1"/>
  <c r="AO1286" i="1"/>
  <c r="AO1285" i="1"/>
  <c r="AO1284" i="1"/>
  <c r="AO1283" i="1"/>
  <c r="AO1282" i="1"/>
  <c r="AO1281" i="1"/>
  <c r="AO1280" i="1"/>
  <c r="AO1279" i="1"/>
  <c r="AO1278" i="1"/>
  <c r="AO1277" i="1"/>
  <c r="AO1276" i="1"/>
  <c r="AO1275" i="1"/>
  <c r="AO1274" i="1"/>
  <c r="AO1273" i="1"/>
  <c r="AO1272" i="1"/>
  <c r="AO1271" i="1"/>
  <c r="AO1270" i="1"/>
  <c r="AO1269" i="1"/>
  <c r="AO1268" i="1"/>
  <c r="AO1267" i="1"/>
  <c r="AO1266" i="1"/>
  <c r="AO1265" i="1"/>
  <c r="AO1264" i="1"/>
  <c r="AO1263" i="1"/>
  <c r="AO1262" i="1"/>
  <c r="AO1261" i="1"/>
  <c r="AO1260" i="1"/>
  <c r="AO1259" i="1"/>
  <c r="AO1258" i="1"/>
  <c r="AO1257" i="1"/>
  <c r="AO1256" i="1"/>
  <c r="AO1255" i="1"/>
  <c r="AO1254" i="1"/>
  <c r="AO1253" i="1"/>
  <c r="AO1252" i="1"/>
  <c r="AO1251" i="1"/>
  <c r="AO1250" i="1"/>
  <c r="AO1249" i="1"/>
  <c r="AO1248" i="1"/>
  <c r="AO1247" i="1"/>
  <c r="AO1246" i="1"/>
  <c r="AO1245" i="1"/>
  <c r="AO1244" i="1"/>
  <c r="AO1243" i="1"/>
  <c r="AO1242" i="1"/>
  <c r="AO1241" i="1"/>
  <c r="AO1240" i="1"/>
  <c r="AO1239" i="1"/>
  <c r="AO1238" i="1"/>
  <c r="AO1237" i="1"/>
  <c r="AO1236" i="1"/>
  <c r="AO1235" i="1"/>
  <c r="AO1234" i="1"/>
  <c r="AO1233" i="1"/>
  <c r="AO1232" i="1"/>
  <c r="AO1231" i="1"/>
  <c r="AO1230" i="1"/>
  <c r="AO1229" i="1"/>
  <c r="AO1228" i="1"/>
  <c r="AO1227" i="1"/>
  <c r="AO1226" i="1"/>
  <c r="AO1225" i="1"/>
  <c r="AO1224" i="1"/>
  <c r="AO1223" i="1"/>
  <c r="AO1222" i="1"/>
  <c r="AO1221" i="1"/>
  <c r="AO1220" i="1"/>
  <c r="AO1219" i="1"/>
  <c r="AO1218" i="1"/>
  <c r="AO1217" i="1"/>
  <c r="AO1216" i="1"/>
  <c r="AO1215" i="1"/>
  <c r="AO1214" i="1"/>
  <c r="AO1213" i="1"/>
  <c r="AO1212" i="1"/>
  <c r="AO1211" i="1"/>
  <c r="AO1210" i="1"/>
  <c r="AO1209" i="1"/>
  <c r="AO1208" i="1"/>
  <c r="AO1207" i="1"/>
  <c r="AO1206" i="1"/>
  <c r="AO1205" i="1"/>
  <c r="AO1204" i="1"/>
  <c r="AO1203" i="1"/>
  <c r="AO1202" i="1"/>
  <c r="AO1201" i="1"/>
  <c r="AO1200" i="1"/>
  <c r="AO1199" i="1"/>
  <c r="AO1198" i="1"/>
  <c r="AO1197" i="1"/>
  <c r="AO1196" i="1"/>
  <c r="AO1195" i="1"/>
  <c r="AO1194" i="1"/>
  <c r="AO1193" i="1"/>
  <c r="AO1192" i="1"/>
  <c r="AO1191" i="1"/>
  <c r="AO1190" i="1"/>
  <c r="AO1189" i="1"/>
  <c r="AO1188" i="1"/>
  <c r="AO1187" i="1"/>
  <c r="AO1186" i="1"/>
  <c r="AO1185" i="1"/>
  <c r="AO1184" i="1"/>
  <c r="AO1183" i="1"/>
  <c r="AO1182" i="1"/>
  <c r="AO1181" i="1"/>
  <c r="AO1180" i="1"/>
  <c r="AO1179" i="1"/>
  <c r="AO1178" i="1"/>
  <c r="AO1177" i="1"/>
  <c r="AO1176" i="1"/>
  <c r="AO1175" i="1"/>
  <c r="AO1174" i="1"/>
  <c r="AO1173" i="1"/>
  <c r="AO1172" i="1"/>
  <c r="AO1171" i="1"/>
  <c r="AO1170" i="1"/>
  <c r="AO1169" i="1"/>
  <c r="AO1168" i="1"/>
  <c r="AO1167" i="1"/>
  <c r="AO1166" i="1"/>
  <c r="AO1165" i="1"/>
  <c r="AO1164" i="1"/>
  <c r="AO1163" i="1"/>
  <c r="AO1162" i="1"/>
  <c r="AO1161" i="1"/>
  <c r="AO1160" i="1"/>
  <c r="AO1159" i="1"/>
  <c r="AO1158" i="1"/>
  <c r="AO1157" i="1"/>
  <c r="AO1156" i="1"/>
  <c r="AO1155" i="1"/>
  <c r="AO1154" i="1"/>
  <c r="AO1153" i="1"/>
  <c r="AO1152" i="1"/>
  <c r="AO1151" i="1"/>
  <c r="AO1150" i="1"/>
  <c r="AO1149" i="1"/>
  <c r="AO1148" i="1"/>
  <c r="AO1147" i="1"/>
  <c r="AO1146" i="1"/>
  <c r="AO1145" i="1"/>
  <c r="AO1144" i="1"/>
  <c r="AO1143" i="1"/>
  <c r="AO1142" i="1"/>
  <c r="AO1141" i="1"/>
  <c r="AO1140" i="1"/>
  <c r="AO1139" i="1"/>
  <c r="AO1138" i="1"/>
  <c r="AO1137" i="1"/>
  <c r="AO1136" i="1"/>
  <c r="AO1135" i="1"/>
  <c r="AO1134" i="1"/>
  <c r="AO1133" i="1"/>
  <c r="AO1132" i="1"/>
  <c r="AO1131" i="1"/>
  <c r="AO1130" i="1"/>
  <c r="AO1129" i="1"/>
  <c r="AO1128" i="1"/>
  <c r="AO1127" i="1"/>
  <c r="AO1126" i="1"/>
  <c r="AO1125" i="1"/>
  <c r="AO1124" i="1"/>
  <c r="AO1123" i="1"/>
  <c r="AO1122" i="1"/>
  <c r="AO1121" i="1"/>
  <c r="AO1120" i="1"/>
  <c r="AO1119" i="1"/>
  <c r="AO1118" i="1"/>
  <c r="AO1117" i="1"/>
  <c r="AO1116" i="1"/>
  <c r="AO1115" i="1"/>
  <c r="AO1114" i="1"/>
  <c r="AO1113" i="1"/>
  <c r="AO1112" i="1"/>
  <c r="AO1111" i="1"/>
  <c r="AO1110" i="1"/>
  <c r="AO1109" i="1"/>
  <c r="AO1108" i="1"/>
  <c r="AO1107" i="1"/>
  <c r="AO1106" i="1"/>
  <c r="AO1105" i="1"/>
  <c r="AO1104" i="1"/>
  <c r="AO1103" i="1"/>
  <c r="AO1102" i="1"/>
  <c r="AO1101" i="1"/>
  <c r="AO1100" i="1"/>
  <c r="AO1099" i="1"/>
  <c r="AO1098" i="1"/>
  <c r="AO1097" i="1"/>
  <c r="AO1096" i="1"/>
  <c r="AO1095" i="1"/>
  <c r="AO1094" i="1"/>
  <c r="AO1093" i="1"/>
  <c r="AO1092" i="1"/>
  <c r="AO1091" i="1"/>
  <c r="AO1090" i="1"/>
  <c r="AO1089" i="1"/>
  <c r="AO1088" i="1"/>
  <c r="AO1087" i="1"/>
  <c r="AO1086" i="1"/>
  <c r="AO1085" i="1"/>
  <c r="AO1084" i="1"/>
  <c r="AO1083" i="1"/>
  <c r="AO1082" i="1"/>
  <c r="AO1081" i="1"/>
  <c r="AO1080" i="1"/>
  <c r="AO1079" i="1"/>
  <c r="AO1078" i="1"/>
  <c r="AO1077" i="1"/>
  <c r="AO1076" i="1"/>
  <c r="AO1075" i="1"/>
  <c r="AO1074" i="1"/>
  <c r="AO1073" i="1"/>
  <c r="AO1072" i="1"/>
  <c r="AO1071" i="1"/>
  <c r="AO1070" i="1"/>
  <c r="AO1069" i="1"/>
  <c r="AO1068" i="1"/>
  <c r="AO1067" i="1"/>
  <c r="AO1066" i="1"/>
  <c r="AO1065" i="1"/>
  <c r="AO1064" i="1"/>
  <c r="AO1063" i="1"/>
  <c r="AO1062" i="1"/>
  <c r="AO1061" i="1"/>
  <c r="AO1060" i="1"/>
  <c r="AO1059" i="1"/>
  <c r="AO1058" i="1"/>
  <c r="AO1057" i="1"/>
  <c r="AO1056" i="1"/>
  <c r="AO1055" i="1"/>
  <c r="AO1054" i="1"/>
  <c r="AO1053" i="1"/>
  <c r="AO1052" i="1"/>
  <c r="AO1051" i="1"/>
  <c r="AO1050" i="1"/>
  <c r="AO1049" i="1"/>
  <c r="AO1048" i="1"/>
  <c r="AO1047" i="1"/>
  <c r="AO1046" i="1"/>
  <c r="AO1045" i="1"/>
  <c r="AO1044" i="1"/>
  <c r="AO1043" i="1"/>
  <c r="AO1042" i="1"/>
  <c r="AO1041" i="1"/>
  <c r="AO1040" i="1"/>
  <c r="AO1039" i="1"/>
  <c r="AO1038" i="1"/>
  <c r="AO1037" i="1"/>
  <c r="AO1036" i="1"/>
  <c r="AO1035" i="1"/>
  <c r="AO1034" i="1"/>
  <c r="AO1033" i="1"/>
  <c r="AO1032" i="1"/>
  <c r="AO1031" i="1"/>
  <c r="AO1030" i="1"/>
  <c r="AO1029" i="1"/>
  <c r="AO1028" i="1"/>
  <c r="AO1027" i="1"/>
  <c r="AO1026" i="1"/>
  <c r="AO1025" i="1"/>
  <c r="AO1024" i="1"/>
  <c r="AO1023" i="1"/>
  <c r="AO1022" i="1"/>
  <c r="AO1021" i="1"/>
  <c r="AO1020" i="1"/>
  <c r="AO1019" i="1"/>
  <c r="AO1018" i="1"/>
  <c r="AO1017" i="1"/>
  <c r="AO1016" i="1"/>
  <c r="AO1015" i="1"/>
  <c r="AO1014" i="1"/>
  <c r="AO1013" i="1"/>
  <c r="AO1012" i="1"/>
  <c r="AO1011" i="1"/>
  <c r="AO1010" i="1"/>
  <c r="AO1009" i="1"/>
  <c r="AO1008" i="1"/>
  <c r="AO1007" i="1"/>
  <c r="AO1006" i="1"/>
  <c r="AO1005" i="1"/>
  <c r="AO1004" i="1"/>
  <c r="AO1003" i="1"/>
  <c r="AO1002" i="1"/>
  <c r="AO1001" i="1"/>
  <c r="AO1000" i="1"/>
  <c r="AO999" i="1"/>
  <c r="AO998" i="1"/>
  <c r="AO997" i="1"/>
  <c r="AO996" i="1"/>
  <c r="AO995" i="1"/>
  <c r="AO994" i="1"/>
  <c r="AO993" i="1"/>
  <c r="AO992" i="1"/>
  <c r="AO991" i="1"/>
  <c r="AO990" i="1"/>
  <c r="AO989" i="1"/>
  <c r="AO988" i="1"/>
  <c r="AO987" i="1"/>
  <c r="AO986" i="1"/>
  <c r="AO985" i="1"/>
  <c r="AO984" i="1"/>
  <c r="AO983" i="1"/>
  <c r="AO982" i="1"/>
  <c r="AO981" i="1"/>
  <c r="AO980" i="1"/>
  <c r="AO979" i="1"/>
  <c r="AO978" i="1"/>
  <c r="AO977" i="1"/>
  <c r="AO976" i="1"/>
  <c r="AO975" i="1"/>
  <c r="AO974" i="1"/>
  <c r="AO973" i="1"/>
  <c r="AO972" i="1"/>
  <c r="AO971" i="1"/>
  <c r="AO970" i="1"/>
  <c r="AO969" i="1"/>
  <c r="AO968" i="1"/>
  <c r="AO967" i="1"/>
  <c r="AO966" i="1"/>
  <c r="AO965" i="1"/>
  <c r="AO964" i="1"/>
  <c r="AO963" i="1"/>
  <c r="AO962" i="1"/>
  <c r="AO961" i="1"/>
  <c r="AO960" i="1"/>
  <c r="AO959" i="1"/>
  <c r="AO958" i="1"/>
  <c r="AO957" i="1"/>
  <c r="AO956" i="1"/>
  <c r="AO955" i="1"/>
  <c r="AO954" i="1"/>
  <c r="AO953" i="1"/>
  <c r="AO952" i="1"/>
  <c r="AO951" i="1"/>
  <c r="AO950" i="1"/>
  <c r="AO949" i="1"/>
  <c r="AO948" i="1"/>
  <c r="AO947" i="1"/>
  <c r="AO946" i="1"/>
  <c r="AO945" i="1"/>
  <c r="AO944" i="1"/>
  <c r="AO943" i="1"/>
  <c r="AO942" i="1"/>
  <c r="AO941" i="1"/>
  <c r="AO940" i="1"/>
  <c r="AO939" i="1"/>
  <c r="AO938" i="1"/>
  <c r="AO937" i="1"/>
  <c r="AO936" i="1"/>
  <c r="AO935" i="1"/>
  <c r="AO934" i="1"/>
  <c r="AO933" i="1"/>
  <c r="AO932" i="1"/>
  <c r="AO931" i="1"/>
  <c r="AO930" i="1"/>
  <c r="AO929" i="1"/>
  <c r="AO928" i="1"/>
  <c r="AO927" i="1"/>
  <c r="AO926" i="1"/>
  <c r="AO925" i="1"/>
  <c r="AO924" i="1"/>
  <c r="AO923" i="1"/>
  <c r="AO922" i="1"/>
  <c r="AO921" i="1"/>
  <c r="AO920" i="1"/>
  <c r="AO919" i="1"/>
  <c r="AO918" i="1"/>
  <c r="AO917" i="1"/>
  <c r="AO916" i="1"/>
  <c r="AO915" i="1"/>
  <c r="AO914" i="1"/>
  <c r="AO913" i="1"/>
  <c r="AO912" i="1"/>
  <c r="AO911" i="1"/>
  <c r="AO910" i="1"/>
  <c r="AO909" i="1"/>
  <c r="AO908" i="1"/>
  <c r="AO907" i="1"/>
  <c r="AO906" i="1"/>
  <c r="AO905" i="1"/>
  <c r="AO904" i="1"/>
  <c r="AO903" i="1"/>
  <c r="AO902" i="1"/>
  <c r="AO901" i="1"/>
  <c r="AO900" i="1"/>
  <c r="AO899" i="1"/>
  <c r="AO898" i="1"/>
  <c r="AO897" i="1"/>
  <c r="AO896" i="1"/>
  <c r="AO895" i="1"/>
  <c r="AO894" i="1"/>
  <c r="AO893" i="1"/>
  <c r="AO892" i="1"/>
  <c r="AO891" i="1"/>
  <c r="AO890" i="1"/>
  <c r="AO889" i="1"/>
  <c r="AO888" i="1"/>
  <c r="AO887" i="1"/>
  <c r="AO886" i="1"/>
  <c r="AO885" i="1"/>
  <c r="AO884" i="1"/>
  <c r="AO883" i="1"/>
  <c r="AO882" i="1"/>
  <c r="AO881" i="1"/>
  <c r="AO880" i="1"/>
  <c r="AO879" i="1"/>
  <c r="AO878" i="1"/>
  <c r="AO877" i="1"/>
  <c r="AO876" i="1"/>
  <c r="AO875" i="1"/>
  <c r="AO874" i="1"/>
  <c r="AO873" i="1"/>
  <c r="AO872" i="1"/>
  <c r="AO871" i="1"/>
  <c r="AO870" i="1"/>
  <c r="AO869" i="1"/>
  <c r="AO868" i="1"/>
  <c r="AO867" i="1"/>
  <c r="AO866" i="1"/>
  <c r="AO865" i="1"/>
  <c r="AO864" i="1"/>
  <c r="AO863" i="1"/>
  <c r="AO862" i="1"/>
  <c r="AO861" i="1"/>
  <c r="AO860" i="1"/>
  <c r="AO859" i="1"/>
  <c r="AO858" i="1"/>
  <c r="AO857" i="1"/>
  <c r="AO856" i="1"/>
  <c r="AO855" i="1"/>
  <c r="AO854" i="1"/>
  <c r="AO853" i="1"/>
  <c r="AO852" i="1"/>
  <c r="AO851" i="1"/>
  <c r="AO850" i="1"/>
  <c r="AO849" i="1"/>
  <c r="AO848" i="1"/>
  <c r="AO847" i="1"/>
  <c r="AO846" i="1"/>
  <c r="AO845" i="1"/>
  <c r="AO844" i="1"/>
  <c r="AO843" i="1"/>
  <c r="AO842" i="1"/>
  <c r="AO841" i="1"/>
  <c r="AO840" i="1"/>
  <c r="AO839" i="1"/>
  <c r="AO838" i="1"/>
  <c r="AO837" i="1"/>
  <c r="AO836" i="1"/>
  <c r="AO835" i="1"/>
  <c r="AO834" i="1"/>
  <c r="AO833" i="1"/>
  <c r="AO832" i="1"/>
  <c r="AO831" i="1"/>
  <c r="AO830" i="1"/>
  <c r="AO829" i="1"/>
  <c r="AO828" i="1"/>
  <c r="AO827" i="1"/>
  <c r="AO826" i="1"/>
  <c r="AO825" i="1"/>
  <c r="AO824" i="1"/>
  <c r="AO823" i="1"/>
  <c r="AO822" i="1"/>
  <c r="AO821" i="1"/>
  <c r="AO820" i="1"/>
  <c r="AO819" i="1"/>
  <c r="AO818" i="1"/>
  <c r="AO817" i="1"/>
  <c r="AO816" i="1"/>
  <c r="AO815" i="1"/>
  <c r="AO814" i="1"/>
  <c r="AO813" i="1"/>
  <c r="AO812" i="1"/>
  <c r="AO811" i="1"/>
  <c r="AO810" i="1"/>
  <c r="AO809" i="1"/>
  <c r="AO808" i="1"/>
  <c r="AO807" i="1"/>
  <c r="AO806" i="1"/>
  <c r="AO805" i="1"/>
  <c r="AO804" i="1"/>
  <c r="AO803" i="1"/>
  <c r="AO802" i="1"/>
  <c r="AO801" i="1"/>
  <c r="AO800" i="1"/>
  <c r="AO799" i="1"/>
  <c r="AO798" i="1"/>
  <c r="AO797" i="1"/>
  <c r="AO796" i="1"/>
  <c r="AO795" i="1"/>
  <c r="AO794" i="1"/>
  <c r="AO793" i="1"/>
  <c r="AO792" i="1"/>
  <c r="AO791" i="1"/>
  <c r="AO790" i="1"/>
  <c r="AO789" i="1"/>
  <c r="AO788" i="1"/>
  <c r="AO787" i="1"/>
  <c r="AO786" i="1"/>
  <c r="AO785" i="1"/>
  <c r="AO784" i="1"/>
  <c r="AO783" i="1"/>
  <c r="AO782" i="1"/>
  <c r="AO781" i="1"/>
  <c r="AO780" i="1"/>
  <c r="AO779" i="1"/>
  <c r="AO778" i="1"/>
  <c r="AO777" i="1"/>
  <c r="AO776" i="1"/>
  <c r="AO775" i="1"/>
  <c r="AO774" i="1"/>
  <c r="AO773" i="1"/>
  <c r="AO772" i="1"/>
  <c r="AO771" i="1"/>
  <c r="AO770" i="1"/>
  <c r="AO769" i="1"/>
  <c r="AO768" i="1"/>
  <c r="AO767" i="1"/>
  <c r="AO766" i="1"/>
  <c r="AO765" i="1"/>
  <c r="AO764" i="1"/>
  <c r="AO763" i="1"/>
  <c r="AO762" i="1"/>
  <c r="AO761" i="1"/>
  <c r="AO760" i="1"/>
  <c r="AO759" i="1"/>
  <c r="AO758" i="1"/>
  <c r="AO757" i="1"/>
  <c r="AO756" i="1"/>
  <c r="AO755" i="1"/>
  <c r="AO754" i="1"/>
  <c r="AO753" i="1"/>
  <c r="AO752" i="1"/>
  <c r="AO751" i="1"/>
  <c r="AO750" i="1"/>
  <c r="AO749" i="1"/>
  <c r="AO748" i="1"/>
  <c r="AO747" i="1"/>
  <c r="AO746" i="1"/>
  <c r="AO745" i="1"/>
  <c r="AO744" i="1"/>
  <c r="AO743" i="1"/>
  <c r="AO742" i="1"/>
  <c r="AO741" i="1"/>
  <c r="AO740" i="1"/>
  <c r="AO739" i="1"/>
  <c r="AO738" i="1"/>
  <c r="AO737" i="1"/>
  <c r="AO736" i="1"/>
  <c r="AO735" i="1"/>
  <c r="AO734" i="1"/>
  <c r="AO733" i="1"/>
  <c r="AO732" i="1"/>
  <c r="AO731" i="1"/>
  <c r="AO730" i="1"/>
  <c r="AO729" i="1"/>
  <c r="AO728" i="1"/>
  <c r="AO727" i="1"/>
  <c r="AO726" i="1"/>
  <c r="AO725" i="1"/>
  <c r="AO724" i="1"/>
  <c r="AO723" i="1"/>
  <c r="AO722" i="1"/>
  <c r="AO721" i="1"/>
  <c r="AO720" i="1"/>
  <c r="AO719" i="1"/>
  <c r="AO718" i="1"/>
  <c r="AO717" i="1"/>
  <c r="AO716" i="1"/>
  <c r="AO715" i="1"/>
  <c r="AO714" i="1"/>
  <c r="AO713" i="1"/>
  <c r="AO712" i="1"/>
  <c r="AO711" i="1"/>
  <c r="AO710" i="1"/>
  <c r="AO709" i="1"/>
  <c r="AO708" i="1"/>
  <c r="AO707" i="1"/>
  <c r="AO706" i="1"/>
  <c r="AO705" i="1"/>
  <c r="AO704" i="1"/>
  <c r="AO703" i="1"/>
  <c r="AO702" i="1"/>
  <c r="AO701" i="1"/>
  <c r="AO700" i="1"/>
  <c r="AO699" i="1"/>
  <c r="AO698" i="1"/>
  <c r="AO697" i="1"/>
  <c r="AO696" i="1"/>
  <c r="AO695" i="1"/>
  <c r="AO694" i="1"/>
  <c r="AO693" i="1"/>
  <c r="AO692" i="1"/>
  <c r="AO691" i="1"/>
  <c r="AO690" i="1"/>
  <c r="AO689" i="1"/>
  <c r="AO688" i="1"/>
  <c r="AO687" i="1"/>
  <c r="AO686" i="1"/>
  <c r="AO685" i="1"/>
  <c r="AO684" i="1"/>
  <c r="AO683" i="1"/>
  <c r="AO682" i="1"/>
  <c r="AO681" i="1"/>
  <c r="AO680" i="1"/>
  <c r="AO679" i="1"/>
  <c r="AO678" i="1"/>
  <c r="AO677" i="1"/>
  <c r="AO676" i="1"/>
  <c r="AO675" i="1"/>
  <c r="AO674" i="1"/>
  <c r="AO673" i="1"/>
  <c r="AO672" i="1"/>
  <c r="AO671" i="1"/>
  <c r="AO670" i="1"/>
  <c r="AO669" i="1"/>
  <c r="AO668" i="1"/>
  <c r="AO667" i="1"/>
  <c r="AO666" i="1"/>
  <c r="AO665" i="1"/>
  <c r="AO664" i="1"/>
  <c r="AO663" i="1"/>
  <c r="AO662" i="1"/>
  <c r="AO661" i="1"/>
  <c r="AO660" i="1"/>
  <c r="AO659" i="1"/>
  <c r="AO658" i="1"/>
  <c r="AO657" i="1"/>
  <c r="AO656" i="1"/>
  <c r="AO655" i="1"/>
  <c r="AO654" i="1"/>
  <c r="AO653" i="1"/>
  <c r="AO652" i="1"/>
  <c r="AO651" i="1"/>
  <c r="AO650" i="1"/>
  <c r="AO649" i="1"/>
  <c r="AO648" i="1"/>
  <c r="AO647" i="1"/>
  <c r="AO646" i="1"/>
  <c r="AO645" i="1"/>
  <c r="AO644" i="1"/>
  <c r="AO643" i="1"/>
  <c r="AO642" i="1"/>
  <c r="AO641" i="1"/>
  <c r="AO640" i="1"/>
  <c r="AO639" i="1"/>
  <c r="AO638" i="1"/>
  <c r="AO637" i="1"/>
  <c r="AO636" i="1"/>
  <c r="AO635" i="1"/>
  <c r="AO634" i="1"/>
  <c r="AO633" i="1"/>
  <c r="AO632" i="1"/>
  <c r="AO631" i="1"/>
  <c r="AO630" i="1"/>
  <c r="AO629" i="1"/>
  <c r="AO628" i="1"/>
  <c r="AO627" i="1"/>
  <c r="AO626" i="1"/>
  <c r="AO625" i="1"/>
  <c r="AO624" i="1"/>
  <c r="AO623" i="1"/>
  <c r="AO622" i="1"/>
  <c r="AO621" i="1"/>
  <c r="AO620" i="1"/>
  <c r="AO619" i="1"/>
  <c r="AO618" i="1"/>
  <c r="AO617" i="1"/>
  <c r="AO616" i="1"/>
  <c r="AO615" i="1"/>
  <c r="AO614" i="1"/>
  <c r="AO613" i="1"/>
  <c r="AO612" i="1"/>
  <c r="AO611" i="1"/>
  <c r="AO610" i="1"/>
  <c r="AO609" i="1"/>
  <c r="AO608" i="1"/>
  <c r="AO607" i="1"/>
  <c r="AO606" i="1"/>
  <c r="AO605" i="1"/>
  <c r="AO604" i="1"/>
  <c r="AO603" i="1"/>
  <c r="AO602" i="1"/>
  <c r="AO601" i="1"/>
  <c r="AO600" i="1"/>
  <c r="AO599" i="1"/>
  <c r="AO598" i="1"/>
  <c r="AO597" i="1"/>
  <c r="AO596" i="1"/>
  <c r="AO595" i="1"/>
  <c r="AO594" i="1"/>
  <c r="AO593" i="1"/>
  <c r="AO592" i="1"/>
  <c r="AO591" i="1"/>
  <c r="AO590" i="1"/>
  <c r="AO589" i="1"/>
  <c r="AO588" i="1"/>
  <c r="AO587" i="1"/>
  <c r="AO586" i="1"/>
  <c r="AO585" i="1"/>
  <c r="AO584" i="1"/>
  <c r="AO583" i="1"/>
  <c r="AO582" i="1"/>
  <c r="AO581" i="1"/>
  <c r="AO580" i="1"/>
  <c r="AO579" i="1"/>
  <c r="AO578" i="1"/>
  <c r="AO577" i="1"/>
  <c r="AO576" i="1"/>
  <c r="AO575" i="1"/>
  <c r="AO574" i="1"/>
  <c r="AO573" i="1"/>
  <c r="AO572" i="1"/>
  <c r="AO571" i="1"/>
  <c r="AO570" i="1"/>
  <c r="AO569" i="1"/>
  <c r="AO568" i="1"/>
  <c r="AO567" i="1"/>
  <c r="AO566" i="1"/>
  <c r="AO565" i="1"/>
  <c r="AO564" i="1"/>
  <c r="AO563" i="1"/>
  <c r="AO562" i="1"/>
  <c r="AO561" i="1"/>
  <c r="AO560" i="1"/>
  <c r="AO559" i="1"/>
  <c r="AO558" i="1"/>
  <c r="AO557" i="1"/>
  <c r="AO556" i="1"/>
  <c r="AO555" i="1"/>
  <c r="AO554" i="1"/>
  <c r="AO553" i="1"/>
  <c r="AO552" i="1"/>
  <c r="AO551" i="1"/>
  <c r="AO550" i="1"/>
  <c r="AO549" i="1"/>
  <c r="AO548" i="1"/>
  <c r="AO547" i="1"/>
  <c r="AO546" i="1"/>
  <c r="AO545" i="1"/>
  <c r="AO544" i="1"/>
  <c r="AO543" i="1"/>
  <c r="AO542" i="1"/>
  <c r="AO541" i="1"/>
  <c r="AO540" i="1"/>
  <c r="AO539" i="1"/>
  <c r="AO538" i="1"/>
  <c r="AO537" i="1"/>
  <c r="AO536" i="1"/>
  <c r="AO535" i="1"/>
  <c r="AO534" i="1"/>
  <c r="AO533" i="1"/>
  <c r="AO532" i="1"/>
  <c r="AO531" i="1"/>
  <c r="AO530" i="1"/>
  <c r="AO529" i="1"/>
  <c r="AO528" i="1"/>
  <c r="AO527" i="1"/>
  <c r="AO526" i="1"/>
  <c r="AO525" i="1"/>
  <c r="AO524" i="1"/>
  <c r="AO523" i="1"/>
  <c r="AO522" i="1"/>
  <c r="AO521" i="1"/>
  <c r="AO520" i="1"/>
  <c r="AO519" i="1"/>
  <c r="AO518" i="1"/>
  <c r="AO517" i="1"/>
  <c r="AO516" i="1"/>
  <c r="AO515" i="1"/>
  <c r="AO514" i="1"/>
  <c r="AO513" i="1"/>
  <c r="AO512" i="1"/>
  <c r="AO511" i="1"/>
  <c r="AO510" i="1"/>
  <c r="AO509" i="1"/>
  <c r="AO508" i="1"/>
  <c r="AO507" i="1"/>
  <c r="AO506" i="1"/>
  <c r="AO505" i="1"/>
  <c r="AO504" i="1"/>
  <c r="AO503" i="1"/>
  <c r="AO502" i="1"/>
  <c r="AO501" i="1"/>
  <c r="AO500" i="1"/>
  <c r="AO499" i="1"/>
  <c r="AO498" i="1"/>
  <c r="AO497" i="1"/>
  <c r="AO496" i="1"/>
  <c r="AO495" i="1"/>
  <c r="AO494" i="1"/>
  <c r="AO493" i="1"/>
  <c r="AO492" i="1"/>
  <c r="AO491" i="1"/>
  <c r="AO490" i="1"/>
  <c r="AO489" i="1"/>
  <c r="AO488" i="1"/>
  <c r="AO487" i="1"/>
  <c r="AO486" i="1"/>
  <c r="AO485" i="1"/>
  <c r="AO484" i="1"/>
  <c r="AO483" i="1"/>
  <c r="AO482" i="1"/>
  <c r="AO481" i="1"/>
  <c r="AO480" i="1"/>
  <c r="AO479" i="1"/>
  <c r="AO478" i="1"/>
  <c r="AO477" i="1"/>
  <c r="AO476" i="1"/>
  <c r="AO475" i="1"/>
  <c r="AO474" i="1"/>
  <c r="AO473" i="1"/>
  <c r="AO472" i="1"/>
  <c r="AO471" i="1"/>
  <c r="AO470" i="1"/>
  <c r="AO469" i="1"/>
  <c r="AO468" i="1"/>
  <c r="AO467" i="1"/>
  <c r="AO466" i="1"/>
  <c r="AO465" i="1"/>
  <c r="AO464" i="1"/>
  <c r="AO463" i="1"/>
  <c r="AO462" i="1"/>
  <c r="AO461" i="1"/>
  <c r="AO460" i="1"/>
  <c r="AO459" i="1"/>
  <c r="AO458" i="1"/>
  <c r="AO457" i="1"/>
  <c r="AO456" i="1"/>
  <c r="AO455" i="1"/>
  <c r="AO454" i="1"/>
  <c r="AO453" i="1"/>
  <c r="AO452" i="1"/>
  <c r="AO451" i="1"/>
  <c r="AO450" i="1"/>
  <c r="AO449" i="1"/>
  <c r="AO448" i="1"/>
  <c r="AO447" i="1"/>
  <c r="AO446" i="1"/>
  <c r="AO445" i="1"/>
  <c r="AO444" i="1"/>
  <c r="AO443" i="1"/>
  <c r="AO442" i="1"/>
  <c r="AO441" i="1"/>
  <c r="AO440" i="1"/>
  <c r="AO439" i="1"/>
  <c r="AO438" i="1"/>
  <c r="AO437" i="1"/>
  <c r="AO436" i="1"/>
  <c r="AO435" i="1"/>
  <c r="AO434" i="1"/>
  <c r="AO433" i="1"/>
  <c r="AO432" i="1"/>
  <c r="AO431" i="1"/>
  <c r="AO430" i="1"/>
  <c r="AO429" i="1"/>
  <c r="AO428" i="1"/>
  <c r="AO427" i="1"/>
  <c r="AO426" i="1"/>
  <c r="AO425" i="1"/>
  <c r="AO424" i="1"/>
  <c r="AO423" i="1"/>
  <c r="AO422" i="1"/>
  <c r="AO421" i="1"/>
  <c r="AO420" i="1"/>
  <c r="AO419" i="1"/>
  <c r="AO418" i="1"/>
  <c r="AO417" i="1"/>
  <c r="AO416" i="1"/>
  <c r="AO415" i="1"/>
  <c r="AO414" i="1"/>
  <c r="AO413" i="1"/>
  <c r="AO412" i="1"/>
  <c r="AO411" i="1"/>
  <c r="AO410" i="1"/>
  <c r="AO409" i="1"/>
  <c r="AO408" i="1"/>
  <c r="AO407" i="1"/>
  <c r="AO406" i="1"/>
  <c r="AO405" i="1"/>
  <c r="AO404" i="1"/>
  <c r="AO403" i="1"/>
  <c r="AO402" i="1"/>
  <c r="AO401" i="1"/>
  <c r="AO400" i="1"/>
  <c r="AO399" i="1"/>
  <c r="AO398" i="1"/>
  <c r="AO397" i="1"/>
  <c r="AO396" i="1"/>
  <c r="AO395" i="1"/>
  <c r="AO394" i="1"/>
  <c r="AO393" i="1"/>
  <c r="AO392" i="1"/>
  <c r="AO391" i="1"/>
  <c r="AO390" i="1"/>
  <c r="AO389" i="1"/>
  <c r="AO388" i="1"/>
  <c r="AO387" i="1"/>
  <c r="AO386" i="1"/>
  <c r="AO385" i="1"/>
  <c r="AO384" i="1"/>
  <c r="AO383" i="1"/>
  <c r="AO382" i="1"/>
  <c r="AO381" i="1"/>
  <c r="AO380" i="1"/>
  <c r="AO379" i="1"/>
  <c r="AO378" i="1"/>
  <c r="AO377" i="1"/>
  <c r="AO376" i="1"/>
  <c r="AO375" i="1"/>
  <c r="AO374" i="1"/>
  <c r="AO373" i="1"/>
  <c r="AO372" i="1"/>
  <c r="AO371" i="1"/>
  <c r="AO370" i="1"/>
  <c r="AO369" i="1"/>
  <c r="AO368" i="1"/>
  <c r="AO367" i="1"/>
  <c r="AO366" i="1"/>
  <c r="AO365" i="1"/>
  <c r="AO364" i="1"/>
  <c r="AO363" i="1"/>
  <c r="AO362" i="1"/>
  <c r="AO361" i="1"/>
  <c r="AO360" i="1"/>
  <c r="AO359" i="1"/>
  <c r="AO358" i="1"/>
  <c r="AO357" i="1"/>
  <c r="AO356" i="1"/>
  <c r="AO355" i="1"/>
  <c r="AO354" i="1"/>
  <c r="AO353" i="1"/>
  <c r="AO352" i="1"/>
  <c r="AO351" i="1"/>
  <c r="AO350" i="1"/>
  <c r="AO349" i="1"/>
  <c r="AO348" i="1"/>
  <c r="AO347" i="1"/>
  <c r="AO346" i="1"/>
  <c r="AO345" i="1"/>
  <c r="AO344" i="1"/>
  <c r="AO343" i="1"/>
  <c r="AO342" i="1"/>
  <c r="AO341" i="1"/>
  <c r="AO340" i="1"/>
  <c r="AO339" i="1"/>
  <c r="AO338" i="1"/>
  <c r="AO337" i="1"/>
  <c r="AO336" i="1"/>
  <c r="AO335" i="1"/>
  <c r="AO334" i="1"/>
  <c r="AO333" i="1"/>
  <c r="AO332" i="1"/>
  <c r="AO331" i="1"/>
  <c r="AO330" i="1"/>
  <c r="AO329" i="1"/>
  <c r="AO328" i="1"/>
  <c r="AO327" i="1"/>
  <c r="AO326" i="1"/>
  <c r="AO325" i="1"/>
  <c r="AO324" i="1"/>
  <c r="AO323" i="1"/>
  <c r="AO322" i="1"/>
  <c r="AO321" i="1"/>
  <c r="AO320" i="1"/>
  <c r="AO319" i="1"/>
  <c r="AO318" i="1"/>
  <c r="AO317" i="1"/>
  <c r="AO316" i="1"/>
  <c r="AO315" i="1"/>
  <c r="AO314" i="1"/>
  <c r="AO313" i="1"/>
  <c r="AO312" i="1"/>
  <c r="AO311" i="1"/>
  <c r="AO310" i="1"/>
  <c r="AO309" i="1"/>
  <c r="AO308" i="1"/>
  <c r="AO307" i="1"/>
  <c r="AO306" i="1"/>
  <c r="AO305" i="1"/>
  <c r="AO304" i="1"/>
  <c r="AO303" i="1"/>
  <c r="AO302" i="1"/>
  <c r="AO301" i="1"/>
  <c r="AO300" i="1"/>
  <c r="AO299" i="1"/>
  <c r="AO298" i="1"/>
  <c r="AO297" i="1"/>
  <c r="AO296" i="1"/>
  <c r="AO295" i="1"/>
  <c r="AO294" i="1"/>
  <c r="AO293" i="1"/>
  <c r="AO292" i="1"/>
  <c r="AO291" i="1"/>
  <c r="AO290" i="1"/>
  <c r="AO289" i="1"/>
  <c r="AO288" i="1"/>
  <c r="AO287" i="1"/>
  <c r="AO286" i="1"/>
  <c r="AO285" i="1"/>
  <c r="AO284" i="1"/>
  <c r="AO283" i="1"/>
  <c r="AO282" i="1"/>
  <c r="AO281" i="1"/>
  <c r="AO280" i="1"/>
  <c r="AO279" i="1"/>
  <c r="AO278" i="1"/>
  <c r="AO277" i="1"/>
  <c r="AO276" i="1"/>
  <c r="AO275" i="1"/>
  <c r="AO274" i="1"/>
  <c r="AO273" i="1"/>
  <c r="AO272" i="1"/>
  <c r="AO271" i="1"/>
  <c r="AO270" i="1"/>
  <c r="AO269" i="1"/>
  <c r="AO268" i="1"/>
  <c r="AO267" i="1"/>
  <c r="AO266" i="1"/>
  <c r="AO265" i="1"/>
  <c r="AO264" i="1"/>
  <c r="AO263" i="1"/>
  <c r="AO262" i="1"/>
  <c r="AO261" i="1"/>
  <c r="AO260" i="1"/>
  <c r="AO259" i="1"/>
  <c r="AO258" i="1"/>
  <c r="AO257" i="1"/>
  <c r="AO256" i="1"/>
  <c r="AO255" i="1"/>
  <c r="AO254" i="1"/>
  <c r="AO253" i="1"/>
  <c r="AO252" i="1"/>
  <c r="AO251" i="1"/>
  <c r="AO250" i="1"/>
  <c r="AO249" i="1"/>
  <c r="AO248" i="1"/>
  <c r="AO247" i="1"/>
  <c r="AO246" i="1"/>
  <c r="AO245" i="1"/>
  <c r="AO244" i="1"/>
  <c r="AO243" i="1"/>
  <c r="AO242" i="1"/>
  <c r="AO241" i="1"/>
  <c r="AO240" i="1"/>
  <c r="AO239" i="1"/>
  <c r="AO238" i="1"/>
  <c r="AO237" i="1"/>
  <c r="AO236" i="1"/>
  <c r="AO235" i="1"/>
  <c r="AO234" i="1"/>
  <c r="AO233" i="1"/>
  <c r="AO232" i="1"/>
  <c r="AO231" i="1"/>
  <c r="AO230" i="1"/>
  <c r="AO229" i="1"/>
  <c r="AO228" i="1"/>
  <c r="AO227" i="1"/>
  <c r="AO226" i="1"/>
  <c r="AO225" i="1"/>
  <c r="AO224" i="1"/>
  <c r="AO223" i="1"/>
  <c r="AO222" i="1"/>
  <c r="AO221" i="1"/>
  <c r="AO220" i="1"/>
  <c r="AO219" i="1"/>
  <c r="AO218" i="1"/>
  <c r="AO217" i="1"/>
  <c r="AO216" i="1"/>
  <c r="AO215" i="1"/>
  <c r="AO214" i="1"/>
  <c r="AO213" i="1"/>
  <c r="AO212" i="1"/>
  <c r="AO211" i="1"/>
  <c r="AO210" i="1"/>
  <c r="AO209" i="1"/>
  <c r="AO208" i="1"/>
  <c r="AO207" i="1"/>
  <c r="AO206" i="1"/>
  <c r="AO205" i="1"/>
  <c r="AO204" i="1"/>
  <c r="AO203" i="1"/>
  <c r="AO202" i="1"/>
  <c r="AO201" i="1"/>
  <c r="AO200" i="1"/>
  <c r="AO199" i="1"/>
  <c r="AO198" i="1"/>
  <c r="AO197" i="1"/>
  <c r="AO196" i="1"/>
  <c r="AO195" i="1"/>
  <c r="AO194" i="1"/>
  <c r="AO193" i="1"/>
  <c r="AO192" i="1"/>
  <c r="AO191" i="1"/>
  <c r="AO190" i="1"/>
  <c r="AO189" i="1"/>
  <c r="AO188" i="1"/>
  <c r="AO187" i="1"/>
  <c r="AO186" i="1"/>
  <c r="AO185" i="1"/>
  <c r="AO184" i="1"/>
  <c r="AO183" i="1"/>
  <c r="AO182" i="1"/>
  <c r="AO181" i="1"/>
  <c r="AO180" i="1"/>
  <c r="AO179" i="1"/>
  <c r="AO178" i="1"/>
  <c r="AO177" i="1"/>
  <c r="AO176" i="1"/>
  <c r="AO175" i="1"/>
  <c r="AO174" i="1"/>
  <c r="AO173" i="1"/>
  <c r="AO172" i="1"/>
  <c r="AO171" i="1"/>
  <c r="AO170" i="1"/>
  <c r="AO169" i="1"/>
  <c r="AO168" i="1"/>
  <c r="AO167" i="1"/>
  <c r="AO166" i="1"/>
  <c r="AO165" i="1"/>
  <c r="AO164" i="1"/>
  <c r="AO163" i="1"/>
  <c r="AO162" i="1"/>
  <c r="AO161" i="1"/>
  <c r="AO160" i="1"/>
  <c r="AO159" i="1"/>
  <c r="AO158" i="1"/>
  <c r="AO157" i="1"/>
  <c r="AO156" i="1"/>
  <c r="AO155" i="1"/>
  <c r="AO154" i="1"/>
  <c r="AO153" i="1"/>
  <c r="AO152" i="1"/>
  <c r="AO151" i="1"/>
  <c r="AO150" i="1"/>
  <c r="AO149" i="1"/>
  <c r="AO148" i="1"/>
  <c r="AO147" i="1"/>
  <c r="AO146" i="1"/>
  <c r="AO145" i="1"/>
  <c r="AO144" i="1"/>
  <c r="AO143" i="1"/>
  <c r="AO142" i="1"/>
  <c r="AO141" i="1"/>
  <c r="AO140" i="1"/>
  <c r="AO139" i="1"/>
  <c r="AO138" i="1"/>
  <c r="AO137" i="1"/>
  <c r="AO136" i="1"/>
  <c r="AO135" i="1"/>
  <c r="AO134" i="1"/>
  <c r="AO133" i="1"/>
  <c r="AO132" i="1"/>
  <c r="AO131" i="1"/>
  <c r="AO130" i="1"/>
  <c r="AO129" i="1"/>
  <c r="AO128" i="1"/>
  <c r="AO127" i="1"/>
  <c r="AO126" i="1"/>
  <c r="AO125" i="1"/>
  <c r="AO124" i="1"/>
  <c r="AO123" i="1"/>
  <c r="AO122" i="1"/>
  <c r="AO121" i="1"/>
  <c r="AO120" i="1"/>
  <c r="AO119" i="1"/>
  <c r="AO118" i="1"/>
  <c r="AO117" i="1"/>
  <c r="AO116" i="1"/>
  <c r="AO115" i="1"/>
  <c r="AO114" i="1"/>
  <c r="AO113" i="1"/>
  <c r="AO112" i="1"/>
  <c r="AO111" i="1"/>
  <c r="AO110" i="1"/>
  <c r="AO109" i="1"/>
  <c r="AO108" i="1"/>
  <c r="AO107" i="1"/>
  <c r="AO106" i="1"/>
  <c r="AO105" i="1"/>
  <c r="AO104" i="1"/>
  <c r="AO103" i="1"/>
  <c r="AO102" i="1"/>
  <c r="AO101" i="1"/>
  <c r="AO100" i="1"/>
  <c r="AO99" i="1"/>
  <c r="AO98" i="1"/>
  <c r="AO97" i="1"/>
  <c r="AO96" i="1"/>
  <c r="AO95" i="1"/>
  <c r="AO94" i="1"/>
  <c r="AO93" i="1"/>
  <c r="AO92" i="1"/>
  <c r="AO91" i="1"/>
  <c r="AO90" i="1"/>
  <c r="AO89" i="1"/>
  <c r="AO88" i="1"/>
  <c r="AO87" i="1"/>
  <c r="AO86" i="1"/>
  <c r="AO85" i="1"/>
  <c r="AO84" i="1"/>
  <c r="AO83" i="1"/>
  <c r="AO82" i="1"/>
  <c r="AO81" i="1"/>
  <c r="AO80" i="1"/>
  <c r="AO79" i="1"/>
  <c r="AO78" i="1"/>
  <c r="AO77" i="1"/>
  <c r="AO76" i="1"/>
  <c r="AO75" i="1"/>
  <c r="AO74" i="1"/>
  <c r="AO73" i="1"/>
  <c r="AO72" i="1"/>
  <c r="AO71" i="1"/>
  <c r="AO70" i="1"/>
  <c r="AO69" i="1"/>
  <c r="AO68" i="1"/>
  <c r="AO67" i="1"/>
  <c r="AO66" i="1"/>
  <c r="AO65" i="1"/>
  <c r="AO64" i="1"/>
  <c r="AO63" i="1"/>
  <c r="AO62" i="1"/>
  <c r="AO61" i="1"/>
  <c r="AO60" i="1"/>
  <c r="AO59" i="1"/>
  <c r="AO58" i="1"/>
  <c r="AO57" i="1"/>
  <c r="AO56" i="1"/>
  <c r="AO55" i="1"/>
  <c r="AO54" i="1"/>
  <c r="AO53" i="1"/>
  <c r="AO52" i="1"/>
  <c r="AO51" i="1"/>
  <c r="AO50" i="1"/>
  <c r="AO49" i="1"/>
  <c r="AO48" i="1"/>
  <c r="AO47" i="1"/>
  <c r="AO46" i="1"/>
  <c r="AO45" i="1"/>
  <c r="AO44" i="1"/>
  <c r="AO43" i="1"/>
  <c r="AO42" i="1"/>
  <c r="AO41" i="1"/>
  <c r="AO40" i="1"/>
  <c r="AO39" i="1"/>
  <c r="AO38" i="1"/>
  <c r="AO37" i="1"/>
  <c r="AO36" i="1"/>
  <c r="AO35" i="1"/>
  <c r="AO34" i="1"/>
  <c r="AO33" i="1"/>
  <c r="AO32" i="1"/>
  <c r="AO31" i="1"/>
  <c r="AO30" i="1"/>
  <c r="AO29" i="1"/>
  <c r="AO28" i="1"/>
  <c r="AO27" i="1"/>
  <c r="AO26" i="1"/>
  <c r="AO25" i="1"/>
  <c r="AO24" i="1"/>
  <c r="AO23" i="1"/>
  <c r="AO22" i="1"/>
  <c r="AO21" i="1"/>
  <c r="AO20" i="1"/>
  <c r="AO19" i="1"/>
  <c r="AO18" i="1"/>
  <c r="AO17" i="1"/>
  <c r="AO16" i="1"/>
  <c r="AO15" i="1"/>
  <c r="AO14" i="1"/>
  <c r="AO13" i="1"/>
  <c r="AO12" i="1"/>
  <c r="AO11" i="1"/>
  <c r="AO10" i="1"/>
  <c r="AO9" i="1"/>
  <c r="AO8" i="1"/>
  <c r="AO7" i="1"/>
  <c r="AO6" i="1"/>
  <c r="AO5" i="1"/>
  <c r="AO4" i="1"/>
  <c r="AO3" i="1"/>
  <c r="AO2" i="1"/>
  <c r="L2" i="1" l="1"/>
  <c r="U2" i="1" s="1"/>
  <c r="J2" i="1"/>
  <c r="R2" i="1" s="1"/>
  <c r="S2" i="1" s="1"/>
  <c r="J3" i="1"/>
  <c r="J4" i="1"/>
  <c r="R4" i="1" s="1"/>
  <c r="S4" i="1" s="1"/>
  <c r="J5" i="1"/>
  <c r="R5" i="1" s="1"/>
  <c r="S5" i="1" s="1"/>
  <c r="J6" i="1"/>
  <c r="J7" i="1"/>
  <c r="R7" i="1" s="1"/>
  <c r="S7" i="1" s="1"/>
  <c r="J8" i="1"/>
  <c r="R8" i="1" s="1"/>
  <c r="S8" i="1" s="1"/>
  <c r="J9" i="1"/>
  <c r="R9" i="1" s="1"/>
  <c r="S9" i="1" s="1"/>
  <c r="J10" i="1"/>
  <c r="J11" i="1"/>
  <c r="R11" i="1" s="1"/>
  <c r="S11" i="1" s="1"/>
  <c r="J12" i="1"/>
  <c r="R12" i="1" s="1"/>
  <c r="S12" i="1" s="1"/>
  <c r="J13" i="1"/>
  <c r="R13" i="1" s="1"/>
  <c r="S13" i="1" s="1"/>
  <c r="J14" i="1"/>
  <c r="J15" i="1"/>
  <c r="R15" i="1" s="1"/>
  <c r="S15" i="1" s="1"/>
  <c r="J16" i="1"/>
  <c r="R16" i="1" s="1"/>
  <c r="S16" i="1" s="1"/>
  <c r="J17" i="1"/>
  <c r="R17" i="1" s="1"/>
  <c r="S17" i="1" s="1"/>
  <c r="J18" i="1"/>
  <c r="J19" i="1"/>
  <c r="R19" i="1" s="1"/>
  <c r="S19" i="1" s="1"/>
  <c r="J20" i="1"/>
  <c r="R20" i="1" s="1"/>
  <c r="S20" i="1" s="1"/>
  <c r="J21" i="1"/>
  <c r="R21" i="1" s="1"/>
  <c r="S21" i="1" s="1"/>
  <c r="J22" i="1"/>
  <c r="R22" i="1" s="1"/>
  <c r="S22" i="1" s="1"/>
  <c r="J23" i="1"/>
  <c r="R23" i="1" s="1"/>
  <c r="S23" i="1" s="1"/>
  <c r="J24" i="1"/>
  <c r="R24" i="1" s="1"/>
  <c r="S24" i="1" s="1"/>
  <c r="J25" i="1"/>
  <c r="R25" i="1" s="1"/>
  <c r="S25" i="1" s="1"/>
  <c r="J26" i="1"/>
  <c r="J27" i="1"/>
  <c r="R27" i="1" s="1"/>
  <c r="S27" i="1" s="1"/>
  <c r="J28" i="1"/>
  <c r="R28" i="1" s="1"/>
  <c r="S28" i="1" s="1"/>
  <c r="J29" i="1"/>
  <c r="R29" i="1" s="1"/>
  <c r="S29" i="1" s="1"/>
  <c r="J30" i="1"/>
  <c r="J31" i="1"/>
  <c r="R31" i="1" s="1"/>
  <c r="S31" i="1" s="1"/>
  <c r="J32" i="1"/>
  <c r="R32" i="1" s="1"/>
  <c r="S32" i="1" s="1"/>
  <c r="J33" i="1"/>
  <c r="R33" i="1" s="1"/>
  <c r="S33" i="1" s="1"/>
  <c r="J34" i="1"/>
  <c r="J35" i="1"/>
  <c r="J36" i="1"/>
  <c r="R36" i="1" s="1"/>
  <c r="S36" i="1" s="1"/>
  <c r="J37" i="1"/>
  <c r="R37" i="1" s="1"/>
  <c r="S37" i="1" s="1"/>
  <c r="J38" i="1"/>
  <c r="J39" i="1"/>
  <c r="R39" i="1" s="1"/>
  <c r="S39" i="1" s="1"/>
  <c r="J40" i="1"/>
  <c r="R40" i="1" s="1"/>
  <c r="S40" i="1" s="1"/>
  <c r="J41" i="1"/>
  <c r="R41" i="1" s="1"/>
  <c r="S41" i="1" s="1"/>
  <c r="J42" i="1"/>
  <c r="R42" i="1" s="1"/>
  <c r="S42" i="1" s="1"/>
  <c r="J43" i="1"/>
  <c r="R43" i="1" s="1"/>
  <c r="S43" i="1" s="1"/>
  <c r="J44" i="1"/>
  <c r="R44" i="1" s="1"/>
  <c r="S44" i="1" s="1"/>
  <c r="J45" i="1"/>
  <c r="R45" i="1" s="1"/>
  <c r="S45" i="1" s="1"/>
  <c r="J46" i="1"/>
  <c r="J47" i="1"/>
  <c r="R47" i="1" s="1"/>
  <c r="S47" i="1" s="1"/>
  <c r="J48" i="1"/>
  <c r="R48" i="1" s="1"/>
  <c r="S48" i="1" s="1"/>
  <c r="J49" i="1"/>
  <c r="R49" i="1" s="1"/>
  <c r="S49" i="1" s="1"/>
  <c r="J50" i="1"/>
  <c r="J51" i="1"/>
  <c r="R51" i="1" s="1"/>
  <c r="S51" i="1" s="1"/>
  <c r="J52" i="1"/>
  <c r="R52" i="1" s="1"/>
  <c r="S52" i="1" s="1"/>
  <c r="J53" i="1"/>
  <c r="R53" i="1" s="1"/>
  <c r="S53" i="1" s="1"/>
  <c r="J54" i="1"/>
  <c r="J55" i="1"/>
  <c r="R55" i="1" s="1"/>
  <c r="S55" i="1" s="1"/>
  <c r="J56" i="1"/>
  <c r="R56" i="1" s="1"/>
  <c r="S56" i="1" s="1"/>
  <c r="J57" i="1"/>
  <c r="R57" i="1" s="1"/>
  <c r="S57" i="1" s="1"/>
  <c r="J58" i="1"/>
  <c r="J59" i="1"/>
  <c r="R59" i="1" s="1"/>
  <c r="S59" i="1" s="1"/>
  <c r="J60" i="1"/>
  <c r="R60" i="1" s="1"/>
  <c r="S60" i="1" s="1"/>
  <c r="J61" i="1"/>
  <c r="R61" i="1" s="1"/>
  <c r="S61" i="1" s="1"/>
  <c r="J62" i="1"/>
  <c r="J63" i="1"/>
  <c r="R63" i="1" s="1"/>
  <c r="S63" i="1" s="1"/>
  <c r="J64" i="1"/>
  <c r="R64" i="1" s="1"/>
  <c r="S64" i="1" s="1"/>
  <c r="J65" i="1"/>
  <c r="R65" i="1" s="1"/>
  <c r="S65" i="1" s="1"/>
  <c r="J66" i="1"/>
  <c r="R66" i="1" s="1"/>
  <c r="S66" i="1" s="1"/>
  <c r="J67" i="1"/>
  <c r="J68" i="1"/>
  <c r="R68" i="1" s="1"/>
  <c r="S68" i="1" s="1"/>
  <c r="J69" i="1"/>
  <c r="R69" i="1" s="1"/>
  <c r="S69" i="1" s="1"/>
  <c r="J70" i="1"/>
  <c r="J71" i="1"/>
  <c r="R71" i="1" s="1"/>
  <c r="S71" i="1" s="1"/>
  <c r="J72" i="1"/>
  <c r="R72" i="1" s="1"/>
  <c r="S72" i="1" s="1"/>
  <c r="J73" i="1"/>
  <c r="R73" i="1" s="1"/>
  <c r="S73" i="1" s="1"/>
  <c r="J74" i="1"/>
  <c r="J75" i="1"/>
  <c r="R75" i="1" s="1"/>
  <c r="S75" i="1" s="1"/>
  <c r="J76" i="1"/>
  <c r="R76" i="1" s="1"/>
  <c r="S76" i="1" s="1"/>
  <c r="J77" i="1"/>
  <c r="R77" i="1" s="1"/>
  <c r="S77" i="1" s="1"/>
  <c r="J78" i="1"/>
  <c r="J79" i="1"/>
  <c r="R79" i="1" s="1"/>
  <c r="S79" i="1" s="1"/>
  <c r="J80" i="1"/>
  <c r="R80" i="1" s="1"/>
  <c r="S80" i="1" s="1"/>
  <c r="J81" i="1"/>
  <c r="R81" i="1" s="1"/>
  <c r="S81" i="1" s="1"/>
  <c r="J82" i="1"/>
  <c r="J83" i="1"/>
  <c r="R83" i="1" s="1"/>
  <c r="S83" i="1" s="1"/>
  <c r="J84" i="1"/>
  <c r="R84" i="1" s="1"/>
  <c r="S84" i="1" s="1"/>
  <c r="J85" i="1"/>
  <c r="R85" i="1" s="1"/>
  <c r="S85" i="1" s="1"/>
  <c r="J86" i="1"/>
  <c r="R86" i="1" s="1"/>
  <c r="S86" i="1" s="1"/>
  <c r="J87" i="1"/>
  <c r="R87" i="1" s="1"/>
  <c r="S87" i="1" s="1"/>
  <c r="J88" i="1"/>
  <c r="R88" i="1" s="1"/>
  <c r="S88" i="1" s="1"/>
  <c r="J89" i="1"/>
  <c r="R89" i="1" s="1"/>
  <c r="S89" i="1" s="1"/>
  <c r="J90" i="1"/>
  <c r="J91" i="1"/>
  <c r="R91" i="1" s="1"/>
  <c r="S91" i="1" s="1"/>
  <c r="J92" i="1"/>
  <c r="R92" i="1" s="1"/>
  <c r="S92" i="1" s="1"/>
  <c r="J93" i="1"/>
  <c r="R93" i="1" s="1"/>
  <c r="S93" i="1" s="1"/>
  <c r="J94" i="1"/>
  <c r="J95" i="1"/>
  <c r="R95" i="1" s="1"/>
  <c r="S95" i="1" s="1"/>
  <c r="J96" i="1"/>
  <c r="R96" i="1" s="1"/>
  <c r="S96" i="1" s="1"/>
  <c r="J97" i="1"/>
  <c r="R97" i="1" s="1"/>
  <c r="S97" i="1" s="1"/>
  <c r="J98" i="1"/>
  <c r="J99" i="1"/>
  <c r="J100" i="1"/>
  <c r="R100" i="1" s="1"/>
  <c r="S100" i="1" s="1"/>
  <c r="J101" i="1"/>
  <c r="R101" i="1" s="1"/>
  <c r="S101" i="1" s="1"/>
  <c r="J102" i="1"/>
  <c r="J103" i="1"/>
  <c r="R103" i="1" s="1"/>
  <c r="S103" i="1" s="1"/>
  <c r="J104" i="1"/>
  <c r="R104" i="1" s="1"/>
  <c r="S104" i="1" s="1"/>
  <c r="J105" i="1"/>
  <c r="R105" i="1" s="1"/>
  <c r="S105" i="1" s="1"/>
  <c r="J106" i="1"/>
  <c r="R106" i="1" s="1"/>
  <c r="S106" i="1" s="1"/>
  <c r="J107" i="1"/>
  <c r="R107" i="1" s="1"/>
  <c r="S107" i="1" s="1"/>
  <c r="J108" i="1"/>
  <c r="R108" i="1" s="1"/>
  <c r="S108" i="1" s="1"/>
  <c r="J109" i="1"/>
  <c r="R109" i="1" s="1"/>
  <c r="S109" i="1" s="1"/>
  <c r="J110" i="1"/>
  <c r="J111" i="1"/>
  <c r="R111" i="1" s="1"/>
  <c r="S111" i="1" s="1"/>
  <c r="J112" i="1"/>
  <c r="R112" i="1" s="1"/>
  <c r="S112" i="1" s="1"/>
  <c r="J113" i="1"/>
  <c r="R113" i="1" s="1"/>
  <c r="S113" i="1" s="1"/>
  <c r="J114" i="1"/>
  <c r="J115" i="1"/>
  <c r="R115" i="1" s="1"/>
  <c r="S115" i="1" s="1"/>
  <c r="J116" i="1"/>
  <c r="R116" i="1" s="1"/>
  <c r="S116" i="1" s="1"/>
  <c r="J117" i="1"/>
  <c r="R117" i="1" s="1"/>
  <c r="S117" i="1" s="1"/>
  <c r="J118" i="1"/>
  <c r="J119" i="1"/>
  <c r="R119" i="1" s="1"/>
  <c r="S119" i="1" s="1"/>
  <c r="J120" i="1"/>
  <c r="R120" i="1" s="1"/>
  <c r="S120" i="1" s="1"/>
  <c r="J121" i="1"/>
  <c r="R121" i="1" s="1"/>
  <c r="S121" i="1" s="1"/>
  <c r="J122" i="1"/>
  <c r="J123" i="1"/>
  <c r="R123" i="1" s="1"/>
  <c r="S123" i="1" s="1"/>
  <c r="J124" i="1"/>
  <c r="R124" i="1" s="1"/>
  <c r="S124" i="1" s="1"/>
  <c r="J125" i="1"/>
  <c r="R125" i="1" s="1"/>
  <c r="S125" i="1" s="1"/>
  <c r="J126" i="1"/>
  <c r="J127" i="1"/>
  <c r="R127" i="1" s="1"/>
  <c r="S127" i="1" s="1"/>
  <c r="J128" i="1"/>
  <c r="J129" i="1"/>
  <c r="J130" i="1"/>
  <c r="J131" i="1"/>
  <c r="N131" i="1" s="1"/>
  <c r="J132" i="1"/>
  <c r="J133" i="1"/>
  <c r="J134" i="1"/>
  <c r="N134" i="1" s="1"/>
  <c r="J135" i="1"/>
  <c r="J136" i="1"/>
  <c r="J137" i="1"/>
  <c r="J138" i="1"/>
  <c r="N138" i="1" s="1"/>
  <c r="J139" i="1"/>
  <c r="J140" i="1"/>
  <c r="J141" i="1"/>
  <c r="R141" i="1" s="1"/>
  <c r="S141" i="1" s="1"/>
  <c r="J142" i="1"/>
  <c r="J143" i="1"/>
  <c r="R143" i="1" s="1"/>
  <c r="S143" i="1" s="1"/>
  <c r="J144" i="1"/>
  <c r="R144" i="1" s="1"/>
  <c r="S144" i="1" s="1"/>
  <c r="J145" i="1"/>
  <c r="R145" i="1" s="1"/>
  <c r="S145" i="1" s="1"/>
  <c r="J146" i="1"/>
  <c r="J147" i="1"/>
  <c r="R147" i="1" s="1"/>
  <c r="S147" i="1" s="1"/>
  <c r="J148" i="1"/>
  <c r="R148" i="1" s="1"/>
  <c r="S148" i="1" s="1"/>
  <c r="J149" i="1"/>
  <c r="R149" i="1" s="1"/>
  <c r="S149" i="1" s="1"/>
  <c r="J150" i="1"/>
  <c r="R150" i="1" s="1"/>
  <c r="S150" i="1" s="1"/>
  <c r="J151" i="1"/>
  <c r="R151" i="1" s="1"/>
  <c r="S151" i="1" s="1"/>
  <c r="J152" i="1"/>
  <c r="R152" i="1" s="1"/>
  <c r="S152" i="1" s="1"/>
  <c r="J153" i="1"/>
  <c r="R153" i="1" s="1"/>
  <c r="S153" i="1" s="1"/>
  <c r="J154" i="1"/>
  <c r="J155" i="1"/>
  <c r="R155" i="1" s="1"/>
  <c r="S155" i="1" s="1"/>
  <c r="J156" i="1"/>
  <c r="R156" i="1" s="1"/>
  <c r="S156" i="1" s="1"/>
  <c r="J157" i="1"/>
  <c r="R157" i="1" s="1"/>
  <c r="S157" i="1" s="1"/>
  <c r="J158" i="1"/>
  <c r="J159" i="1"/>
  <c r="R159" i="1" s="1"/>
  <c r="S159" i="1" s="1"/>
  <c r="J160" i="1"/>
  <c r="R160" i="1" s="1"/>
  <c r="S160" i="1" s="1"/>
  <c r="J161" i="1"/>
  <c r="R161" i="1" s="1"/>
  <c r="S161" i="1" s="1"/>
  <c r="J162" i="1"/>
  <c r="J163" i="1"/>
  <c r="J164" i="1"/>
  <c r="R164" i="1" s="1"/>
  <c r="S164" i="1" s="1"/>
  <c r="J165" i="1"/>
  <c r="R165" i="1" s="1"/>
  <c r="S165" i="1" s="1"/>
  <c r="J166" i="1"/>
  <c r="R166" i="1" s="1"/>
  <c r="S166" i="1" s="1"/>
  <c r="J167" i="1"/>
  <c r="R167" i="1" s="1"/>
  <c r="S167" i="1" s="1"/>
  <c r="J168" i="1"/>
  <c r="R168" i="1" s="1"/>
  <c r="S168" i="1" s="1"/>
  <c r="J169" i="1"/>
  <c r="R169" i="1" s="1"/>
  <c r="S169" i="1" s="1"/>
  <c r="J170" i="1"/>
  <c r="J171" i="1"/>
  <c r="J172" i="1"/>
  <c r="J173" i="1"/>
  <c r="J174" i="1"/>
  <c r="N174" i="1" s="1"/>
  <c r="J175" i="1"/>
  <c r="J176" i="1"/>
  <c r="J177" i="1"/>
  <c r="J178" i="1"/>
  <c r="N178" i="1" s="1"/>
  <c r="J179" i="1"/>
  <c r="J180" i="1"/>
  <c r="J181" i="1"/>
  <c r="J182" i="1"/>
  <c r="N182" i="1" s="1"/>
  <c r="J183" i="1"/>
  <c r="R183" i="1" s="1"/>
  <c r="S183" i="1" s="1"/>
  <c r="J184" i="1"/>
  <c r="R184" i="1" s="1"/>
  <c r="S184" i="1" s="1"/>
  <c r="J185" i="1"/>
  <c r="R185" i="1" s="1"/>
  <c r="S185" i="1" s="1"/>
  <c r="J186" i="1"/>
  <c r="R186" i="1" s="1"/>
  <c r="S186" i="1" s="1"/>
  <c r="J187" i="1"/>
  <c r="R187" i="1" s="1"/>
  <c r="S187" i="1" s="1"/>
  <c r="J188" i="1"/>
  <c r="R188" i="1" s="1"/>
  <c r="S188" i="1" s="1"/>
  <c r="J189" i="1"/>
  <c r="R189" i="1" s="1"/>
  <c r="S189" i="1" s="1"/>
  <c r="J190" i="1"/>
  <c r="J191" i="1"/>
  <c r="R191" i="1" s="1"/>
  <c r="S191" i="1" s="1"/>
  <c r="J192" i="1"/>
  <c r="R192" i="1" s="1"/>
  <c r="S192" i="1" s="1"/>
  <c r="J193" i="1"/>
  <c r="R193" i="1" s="1"/>
  <c r="S193" i="1" s="1"/>
  <c r="J194" i="1"/>
  <c r="J195" i="1"/>
  <c r="J196" i="1"/>
  <c r="R196" i="1" s="1"/>
  <c r="S196" i="1" s="1"/>
  <c r="J197" i="1"/>
  <c r="R197" i="1" s="1"/>
  <c r="S197" i="1" s="1"/>
  <c r="J198" i="1"/>
  <c r="J199" i="1"/>
  <c r="R199" i="1" s="1"/>
  <c r="S199" i="1" s="1"/>
  <c r="J200" i="1"/>
  <c r="R200" i="1" s="1"/>
  <c r="S200" i="1" s="1"/>
  <c r="J201" i="1"/>
  <c r="R201" i="1" s="1"/>
  <c r="S201" i="1" s="1"/>
  <c r="J202" i="1"/>
  <c r="J203" i="1"/>
  <c r="R203" i="1" s="1"/>
  <c r="S203" i="1" s="1"/>
  <c r="J204" i="1"/>
  <c r="R204" i="1" s="1"/>
  <c r="S204" i="1" s="1"/>
  <c r="J205" i="1"/>
  <c r="R205" i="1" s="1"/>
  <c r="S205" i="1" s="1"/>
  <c r="J206" i="1"/>
  <c r="R206" i="1" s="1"/>
  <c r="S206" i="1" s="1"/>
  <c r="J207" i="1"/>
  <c r="R207" i="1" s="1"/>
  <c r="S207" i="1" s="1"/>
  <c r="J208" i="1"/>
  <c r="R208" i="1" s="1"/>
  <c r="S208" i="1" s="1"/>
  <c r="J209" i="1"/>
  <c r="R209" i="1" s="1"/>
  <c r="S209" i="1" s="1"/>
  <c r="J210" i="1"/>
  <c r="J211" i="1"/>
  <c r="R211" i="1" s="1"/>
  <c r="S211" i="1" s="1"/>
  <c r="J212" i="1"/>
  <c r="R212" i="1" s="1"/>
  <c r="S212" i="1" s="1"/>
  <c r="J213" i="1"/>
  <c r="R213" i="1" s="1"/>
  <c r="S213" i="1" s="1"/>
  <c r="J214" i="1"/>
  <c r="J215" i="1"/>
  <c r="R215" i="1" s="1"/>
  <c r="S215" i="1" s="1"/>
  <c r="J216" i="1"/>
  <c r="R216" i="1" s="1"/>
  <c r="S216" i="1" s="1"/>
  <c r="J217" i="1"/>
  <c r="R217" i="1" s="1"/>
  <c r="S217" i="1" s="1"/>
  <c r="J218" i="1"/>
  <c r="J219" i="1"/>
  <c r="R219" i="1" s="1"/>
  <c r="S219" i="1" s="1"/>
  <c r="J220" i="1"/>
  <c r="R220" i="1" s="1"/>
  <c r="S220" i="1" s="1"/>
  <c r="J221" i="1"/>
  <c r="R221" i="1" s="1"/>
  <c r="S221" i="1" s="1"/>
  <c r="J222" i="1"/>
  <c r="J223" i="1"/>
  <c r="R223" i="1" s="1"/>
  <c r="S223" i="1" s="1"/>
  <c r="J224" i="1"/>
  <c r="R224" i="1" s="1"/>
  <c r="S224" i="1" s="1"/>
  <c r="J225" i="1"/>
  <c r="R225" i="1" s="1"/>
  <c r="S225" i="1" s="1"/>
  <c r="J226" i="1"/>
  <c r="R226" i="1" s="1"/>
  <c r="S226" i="1" s="1"/>
  <c r="J227" i="1"/>
  <c r="J228" i="1"/>
  <c r="R228" i="1" s="1"/>
  <c r="S228" i="1" s="1"/>
  <c r="J229" i="1"/>
  <c r="J230" i="1"/>
  <c r="N230" i="1" s="1"/>
  <c r="J231" i="1"/>
  <c r="J232" i="1"/>
  <c r="J233" i="1"/>
  <c r="J234" i="1"/>
  <c r="N234" i="1" s="1"/>
  <c r="J235" i="1"/>
  <c r="J236" i="1"/>
  <c r="J237" i="1"/>
  <c r="J238" i="1"/>
  <c r="N238" i="1" s="1"/>
  <c r="J239" i="1"/>
  <c r="J240" i="1"/>
  <c r="J241" i="1"/>
  <c r="J242" i="1"/>
  <c r="N242" i="1" s="1"/>
  <c r="J243" i="1"/>
  <c r="J244" i="1"/>
  <c r="J245" i="1"/>
  <c r="J246" i="1"/>
  <c r="J247" i="1"/>
  <c r="J248" i="1"/>
  <c r="J249" i="1"/>
  <c r="J250" i="1"/>
  <c r="N250" i="1" s="1"/>
  <c r="J251" i="1"/>
  <c r="N251" i="1" s="1"/>
  <c r="J252" i="1"/>
  <c r="J253" i="1"/>
  <c r="J254" i="1"/>
  <c r="N254" i="1" s="1"/>
  <c r="J255" i="1"/>
  <c r="R255" i="1" s="1"/>
  <c r="S255" i="1" s="1"/>
  <c r="J256" i="1"/>
  <c r="R256" i="1" s="1"/>
  <c r="S256" i="1" s="1"/>
  <c r="J257" i="1"/>
  <c r="R257" i="1" s="1"/>
  <c r="S257" i="1" s="1"/>
  <c r="J258" i="1"/>
  <c r="J259" i="1"/>
  <c r="J260" i="1"/>
  <c r="R260" i="1" s="1"/>
  <c r="S260" i="1" s="1"/>
  <c r="J261" i="1"/>
  <c r="R261" i="1" s="1"/>
  <c r="S261" i="1" s="1"/>
  <c r="J262" i="1"/>
  <c r="J263" i="1"/>
  <c r="R263" i="1" s="1"/>
  <c r="S263" i="1" s="1"/>
  <c r="J264" i="1"/>
  <c r="R264" i="1" s="1"/>
  <c r="S264" i="1" s="1"/>
  <c r="J265" i="1"/>
  <c r="R265" i="1" s="1"/>
  <c r="S265" i="1" s="1"/>
  <c r="J266" i="1"/>
  <c r="J267" i="1"/>
  <c r="R267" i="1" s="1"/>
  <c r="S267" i="1" s="1"/>
  <c r="J268" i="1"/>
  <c r="R268" i="1" s="1"/>
  <c r="S268" i="1" s="1"/>
  <c r="J269" i="1"/>
  <c r="R269" i="1" s="1"/>
  <c r="S269" i="1" s="1"/>
  <c r="J270" i="1"/>
  <c r="R270" i="1" s="1"/>
  <c r="S270" i="1" s="1"/>
  <c r="J271" i="1"/>
  <c r="R271" i="1" s="1"/>
  <c r="S271" i="1" s="1"/>
  <c r="J272" i="1"/>
  <c r="R272" i="1" s="1"/>
  <c r="S272" i="1" s="1"/>
  <c r="J273" i="1"/>
  <c r="R273" i="1" s="1"/>
  <c r="S273" i="1" s="1"/>
  <c r="J274" i="1"/>
  <c r="J275" i="1"/>
  <c r="R275" i="1" s="1"/>
  <c r="S275" i="1" s="1"/>
  <c r="J276" i="1"/>
  <c r="R276" i="1" s="1"/>
  <c r="S276" i="1" s="1"/>
  <c r="J277" i="1"/>
  <c r="R277" i="1" s="1"/>
  <c r="S277" i="1" s="1"/>
  <c r="J278" i="1"/>
  <c r="J279" i="1"/>
  <c r="R279" i="1" s="1"/>
  <c r="S279" i="1" s="1"/>
  <c r="J280" i="1"/>
  <c r="R280" i="1" s="1"/>
  <c r="S280" i="1" s="1"/>
  <c r="J281" i="1"/>
  <c r="R281" i="1" s="1"/>
  <c r="S281" i="1" s="1"/>
  <c r="J282" i="1"/>
  <c r="J283" i="1"/>
  <c r="R283" i="1" s="1"/>
  <c r="S283" i="1" s="1"/>
  <c r="J284" i="1"/>
  <c r="R284" i="1" s="1"/>
  <c r="S284" i="1" s="1"/>
  <c r="J285" i="1"/>
  <c r="R285" i="1" s="1"/>
  <c r="S285" i="1" s="1"/>
  <c r="J286" i="1"/>
  <c r="N286" i="1" s="1"/>
  <c r="J287" i="1"/>
  <c r="J288" i="1"/>
  <c r="J289" i="1"/>
  <c r="J290" i="1"/>
  <c r="J291" i="1"/>
  <c r="N291" i="1" s="1"/>
  <c r="J292" i="1"/>
  <c r="J293" i="1"/>
  <c r="J294" i="1"/>
  <c r="N294" i="1" s="1"/>
  <c r="J295" i="1"/>
  <c r="J296" i="1"/>
  <c r="J297" i="1"/>
  <c r="J298" i="1"/>
  <c r="N298" i="1" s="1"/>
  <c r="J299" i="1"/>
  <c r="J300" i="1"/>
  <c r="J301" i="1"/>
  <c r="J302" i="1"/>
  <c r="N302" i="1" s="1"/>
  <c r="J303" i="1"/>
  <c r="J304" i="1"/>
  <c r="J305" i="1"/>
  <c r="J306" i="1"/>
  <c r="N306" i="1" s="1"/>
  <c r="J307" i="1"/>
  <c r="J308" i="1"/>
  <c r="J309" i="1"/>
  <c r="J310" i="1"/>
  <c r="J311" i="1"/>
  <c r="J312" i="1"/>
  <c r="J313" i="1"/>
  <c r="J314" i="1"/>
  <c r="N314" i="1" s="1"/>
  <c r="J315" i="1"/>
  <c r="N315" i="1" s="1"/>
  <c r="J316" i="1"/>
  <c r="J317" i="1"/>
  <c r="R317" i="1" s="1"/>
  <c r="S317" i="1" s="1"/>
  <c r="J318" i="1"/>
  <c r="J319" i="1"/>
  <c r="R319" i="1" s="1"/>
  <c r="S319" i="1" s="1"/>
  <c r="J320" i="1"/>
  <c r="R320" i="1" s="1"/>
  <c r="S320" i="1" s="1"/>
  <c r="J321" i="1"/>
  <c r="R321" i="1" s="1"/>
  <c r="S321" i="1" s="1"/>
  <c r="J322" i="1"/>
  <c r="J323" i="1"/>
  <c r="J324" i="1"/>
  <c r="R324" i="1" s="1"/>
  <c r="S324" i="1" s="1"/>
  <c r="J325" i="1"/>
  <c r="R325" i="1" s="1"/>
  <c r="S325" i="1" s="1"/>
  <c r="J326" i="1"/>
  <c r="J327" i="1"/>
  <c r="R327" i="1" s="1"/>
  <c r="S327" i="1" s="1"/>
  <c r="J328" i="1"/>
  <c r="R328" i="1" s="1"/>
  <c r="S328" i="1" s="1"/>
  <c r="J329" i="1"/>
  <c r="R329" i="1" s="1"/>
  <c r="S329" i="1" s="1"/>
  <c r="J330" i="1"/>
  <c r="J331" i="1"/>
  <c r="R331" i="1" s="1"/>
  <c r="S331" i="1" s="1"/>
  <c r="J332" i="1"/>
  <c r="R332" i="1" s="1"/>
  <c r="S332" i="1" s="1"/>
  <c r="J333" i="1"/>
  <c r="R333" i="1" s="1"/>
  <c r="S333" i="1" s="1"/>
  <c r="J334" i="1"/>
  <c r="R334" i="1" s="1"/>
  <c r="S334" i="1" s="1"/>
  <c r="J335" i="1"/>
  <c r="R335" i="1" s="1"/>
  <c r="S335" i="1" s="1"/>
  <c r="J336" i="1"/>
  <c r="R336" i="1" s="1"/>
  <c r="S336" i="1" s="1"/>
  <c r="J337" i="1"/>
  <c r="R337" i="1" s="1"/>
  <c r="S337" i="1" s="1"/>
  <c r="J338" i="1"/>
  <c r="J339" i="1"/>
  <c r="R339" i="1" s="1"/>
  <c r="S339" i="1" s="1"/>
  <c r="J340" i="1"/>
  <c r="R340" i="1" s="1"/>
  <c r="S340" i="1" s="1"/>
  <c r="J341" i="1"/>
  <c r="R341" i="1" s="1"/>
  <c r="S341" i="1" s="1"/>
  <c r="J342" i="1"/>
  <c r="J343" i="1"/>
  <c r="R343" i="1" s="1"/>
  <c r="S343" i="1" s="1"/>
  <c r="J344" i="1"/>
  <c r="R344" i="1" s="1"/>
  <c r="S344" i="1" s="1"/>
  <c r="J345" i="1"/>
  <c r="R345" i="1" s="1"/>
  <c r="S345" i="1" s="1"/>
  <c r="J346" i="1"/>
  <c r="J347" i="1"/>
  <c r="R347" i="1" s="1"/>
  <c r="S347" i="1" s="1"/>
  <c r="J348" i="1"/>
  <c r="R348" i="1" s="1"/>
  <c r="S348" i="1" s="1"/>
  <c r="J349" i="1"/>
  <c r="R349" i="1" s="1"/>
  <c r="S349" i="1" s="1"/>
  <c r="J350" i="1"/>
  <c r="J351" i="1"/>
  <c r="R351" i="1" s="1"/>
  <c r="S351" i="1" s="1"/>
  <c r="J352" i="1"/>
  <c r="R352" i="1" s="1"/>
  <c r="S352" i="1" s="1"/>
  <c r="J353" i="1"/>
  <c r="R353" i="1" s="1"/>
  <c r="S353" i="1" s="1"/>
  <c r="J354" i="1"/>
  <c r="R354" i="1" s="1"/>
  <c r="S354" i="1" s="1"/>
  <c r="J355" i="1"/>
  <c r="J356" i="1"/>
  <c r="R356" i="1" s="1"/>
  <c r="S356" i="1" s="1"/>
  <c r="J357" i="1"/>
  <c r="R357" i="1" s="1"/>
  <c r="S357" i="1" s="1"/>
  <c r="J358" i="1"/>
  <c r="R358" i="1" s="1"/>
  <c r="S358" i="1" s="1"/>
  <c r="J359" i="1"/>
  <c r="R359" i="1" s="1"/>
  <c r="S359" i="1" s="1"/>
  <c r="J360" i="1"/>
  <c r="R360" i="1" s="1"/>
  <c r="S360" i="1" s="1"/>
  <c r="J361" i="1"/>
  <c r="R361" i="1" s="1"/>
  <c r="S361" i="1" s="1"/>
  <c r="J362" i="1"/>
  <c r="J363" i="1"/>
  <c r="R363" i="1" s="1"/>
  <c r="S363" i="1" s="1"/>
  <c r="J364" i="1"/>
  <c r="R364" i="1" s="1"/>
  <c r="S364" i="1" s="1"/>
  <c r="J365" i="1"/>
  <c r="R365" i="1" s="1"/>
  <c r="S365" i="1" s="1"/>
  <c r="J366" i="1"/>
  <c r="J367" i="1"/>
  <c r="R367" i="1" s="1"/>
  <c r="S367" i="1" s="1"/>
  <c r="J368" i="1"/>
  <c r="R368" i="1" s="1"/>
  <c r="S368" i="1" s="1"/>
  <c r="J369" i="1"/>
  <c r="R369" i="1" s="1"/>
  <c r="S369" i="1" s="1"/>
  <c r="J370" i="1"/>
  <c r="N370" i="1" s="1"/>
  <c r="J371" i="1"/>
  <c r="J372" i="1"/>
  <c r="J373" i="1"/>
  <c r="J374" i="1"/>
  <c r="J375" i="1"/>
  <c r="J376" i="1"/>
  <c r="J377" i="1"/>
  <c r="J378" i="1"/>
  <c r="J379" i="1"/>
  <c r="N379" i="1" s="1"/>
  <c r="J380" i="1"/>
  <c r="J381" i="1"/>
  <c r="J382" i="1"/>
  <c r="N382" i="1" s="1"/>
  <c r="J383" i="1"/>
  <c r="J384" i="1"/>
  <c r="J385" i="1"/>
  <c r="J386" i="1"/>
  <c r="N386" i="1" s="1"/>
  <c r="J387" i="1"/>
  <c r="J388" i="1"/>
  <c r="R388" i="1" s="1"/>
  <c r="S388" i="1" s="1"/>
  <c r="J389" i="1"/>
  <c r="R389" i="1" s="1"/>
  <c r="S389" i="1" s="1"/>
  <c r="J390" i="1"/>
  <c r="J391" i="1"/>
  <c r="R391" i="1" s="1"/>
  <c r="S391" i="1" s="1"/>
  <c r="J392" i="1"/>
  <c r="R392" i="1" s="1"/>
  <c r="S392" i="1" s="1"/>
  <c r="J393" i="1"/>
  <c r="R393" i="1" s="1"/>
  <c r="S393" i="1" s="1"/>
  <c r="J394" i="1"/>
  <c r="J395" i="1"/>
  <c r="R395" i="1" s="1"/>
  <c r="S395" i="1" s="1"/>
  <c r="J396" i="1"/>
  <c r="R396" i="1" s="1"/>
  <c r="S396" i="1" s="1"/>
  <c r="J397" i="1"/>
  <c r="R397" i="1" s="1"/>
  <c r="S397" i="1" s="1"/>
  <c r="J398" i="1"/>
  <c r="R398" i="1" s="1"/>
  <c r="S398" i="1" s="1"/>
  <c r="J399" i="1"/>
  <c r="R399" i="1" s="1"/>
  <c r="S399" i="1" s="1"/>
  <c r="J400" i="1"/>
  <c r="R400" i="1" s="1"/>
  <c r="S400" i="1" s="1"/>
  <c r="J401" i="1"/>
  <c r="R401" i="1" s="1"/>
  <c r="S401" i="1" s="1"/>
  <c r="J402" i="1"/>
  <c r="R402" i="1" s="1"/>
  <c r="S402" i="1" s="1"/>
  <c r="J403" i="1"/>
  <c r="R403" i="1" s="1"/>
  <c r="S403" i="1" s="1"/>
  <c r="J404" i="1"/>
  <c r="R404" i="1" s="1"/>
  <c r="S404" i="1" s="1"/>
  <c r="J405" i="1"/>
  <c r="R405" i="1" s="1"/>
  <c r="S405" i="1" s="1"/>
  <c r="J406" i="1"/>
  <c r="J407" i="1"/>
  <c r="R407" i="1" s="1"/>
  <c r="S407" i="1" s="1"/>
  <c r="J408" i="1"/>
  <c r="R408" i="1" s="1"/>
  <c r="S408" i="1" s="1"/>
  <c r="J409" i="1"/>
  <c r="R409" i="1" s="1"/>
  <c r="S409" i="1" s="1"/>
  <c r="J410" i="1"/>
  <c r="J411" i="1"/>
  <c r="R411" i="1" s="1"/>
  <c r="S411" i="1" s="1"/>
  <c r="J412" i="1"/>
  <c r="R412" i="1" s="1"/>
  <c r="S412" i="1" s="1"/>
  <c r="J413" i="1"/>
  <c r="R413" i="1" s="1"/>
  <c r="S413" i="1" s="1"/>
  <c r="J414" i="1"/>
  <c r="R414" i="1" s="1"/>
  <c r="S414" i="1" s="1"/>
  <c r="J415" i="1"/>
  <c r="R415" i="1" s="1"/>
  <c r="S415" i="1" s="1"/>
  <c r="J416" i="1"/>
  <c r="R416" i="1" s="1"/>
  <c r="S416" i="1" s="1"/>
  <c r="J417" i="1"/>
  <c r="R417" i="1" s="1"/>
  <c r="S417" i="1" s="1"/>
  <c r="J418" i="1"/>
  <c r="R418" i="1" s="1"/>
  <c r="S418" i="1" s="1"/>
  <c r="J419" i="1"/>
  <c r="J420" i="1"/>
  <c r="R420" i="1" s="1"/>
  <c r="S420" i="1" s="1"/>
  <c r="J421" i="1"/>
  <c r="R421" i="1" s="1"/>
  <c r="S421" i="1" s="1"/>
  <c r="J422" i="1"/>
  <c r="J423" i="1"/>
  <c r="R423" i="1" s="1"/>
  <c r="S423" i="1" s="1"/>
  <c r="J424" i="1"/>
  <c r="R424" i="1" s="1"/>
  <c r="S424" i="1" s="1"/>
  <c r="J425" i="1"/>
  <c r="R425" i="1" s="1"/>
  <c r="S425" i="1" s="1"/>
  <c r="J426" i="1"/>
  <c r="J427" i="1"/>
  <c r="R427" i="1" s="1"/>
  <c r="S427" i="1" s="1"/>
  <c r="J428" i="1"/>
  <c r="R428" i="1" s="1"/>
  <c r="S428" i="1" s="1"/>
  <c r="J429" i="1"/>
  <c r="R429" i="1" s="1"/>
  <c r="S429" i="1" s="1"/>
  <c r="J430" i="1"/>
  <c r="R430" i="1" s="1"/>
  <c r="S430" i="1" s="1"/>
  <c r="J431" i="1"/>
  <c r="R431" i="1" s="1"/>
  <c r="S431" i="1" s="1"/>
  <c r="J432" i="1"/>
  <c r="R432" i="1" s="1"/>
  <c r="S432" i="1" s="1"/>
  <c r="J433" i="1"/>
  <c r="R433" i="1" s="1"/>
  <c r="S433" i="1" s="1"/>
  <c r="J434" i="1"/>
  <c r="J435" i="1"/>
  <c r="R435" i="1" s="1"/>
  <c r="S435" i="1" s="1"/>
  <c r="J436" i="1"/>
  <c r="R436" i="1" s="1"/>
  <c r="S436" i="1" s="1"/>
  <c r="J437" i="1"/>
  <c r="R437" i="1" s="1"/>
  <c r="S437" i="1" s="1"/>
  <c r="J438" i="1"/>
  <c r="R438" i="1" s="1"/>
  <c r="S438" i="1" s="1"/>
  <c r="J439" i="1"/>
  <c r="R439" i="1" s="1"/>
  <c r="S439" i="1" s="1"/>
  <c r="J440" i="1"/>
  <c r="R440" i="1" s="1"/>
  <c r="S440" i="1" s="1"/>
  <c r="J441" i="1"/>
  <c r="R441" i="1" s="1"/>
  <c r="S441" i="1" s="1"/>
  <c r="J442" i="1"/>
  <c r="J443" i="1"/>
  <c r="N443" i="1" s="1"/>
  <c r="J444" i="1"/>
  <c r="J445" i="1"/>
  <c r="J446" i="1"/>
  <c r="N446" i="1" s="1"/>
  <c r="J447" i="1"/>
  <c r="J448" i="1"/>
  <c r="J449" i="1"/>
  <c r="J450" i="1"/>
  <c r="J451" i="1"/>
  <c r="N451" i="1" s="1"/>
  <c r="J452" i="1"/>
  <c r="J453" i="1"/>
  <c r="J454" i="1"/>
  <c r="J455" i="1"/>
  <c r="J456" i="1"/>
  <c r="J457" i="1"/>
  <c r="J458" i="1"/>
  <c r="N458" i="1" s="1"/>
  <c r="J459" i="1"/>
  <c r="J460" i="1"/>
  <c r="J461" i="1"/>
  <c r="J462" i="1"/>
  <c r="N462" i="1" s="1"/>
  <c r="J463" i="1"/>
  <c r="J464" i="1"/>
  <c r="J465" i="1"/>
  <c r="J466" i="1"/>
  <c r="N466" i="1" s="1"/>
  <c r="J467" i="1"/>
  <c r="J468" i="1"/>
  <c r="J469" i="1"/>
  <c r="J470" i="1"/>
  <c r="J471" i="1"/>
  <c r="J472" i="1"/>
  <c r="J473" i="1"/>
  <c r="J474" i="1"/>
  <c r="N474" i="1" s="1"/>
  <c r="J475" i="1"/>
  <c r="N475" i="1" s="1"/>
  <c r="J476" i="1"/>
  <c r="J477" i="1"/>
  <c r="R477" i="1" s="1"/>
  <c r="S477" i="1" s="1"/>
  <c r="J478" i="1"/>
  <c r="R478" i="1" s="1"/>
  <c r="S478" i="1" s="1"/>
  <c r="J479" i="1"/>
  <c r="R479" i="1" s="1"/>
  <c r="S479" i="1" s="1"/>
  <c r="J480" i="1"/>
  <c r="R480" i="1" s="1"/>
  <c r="S480" i="1" s="1"/>
  <c r="J481" i="1"/>
  <c r="R481" i="1" s="1"/>
  <c r="S481" i="1" s="1"/>
  <c r="J482" i="1"/>
  <c r="J483" i="1"/>
  <c r="J484" i="1"/>
  <c r="R484" i="1" s="1"/>
  <c r="S484" i="1" s="1"/>
  <c r="J485" i="1"/>
  <c r="R485" i="1" s="1"/>
  <c r="S485" i="1" s="1"/>
  <c r="J486" i="1"/>
  <c r="J487" i="1"/>
  <c r="R487" i="1" s="1"/>
  <c r="S487" i="1" s="1"/>
  <c r="J488" i="1"/>
  <c r="R488" i="1" s="1"/>
  <c r="S488" i="1" s="1"/>
  <c r="J489" i="1"/>
  <c r="R489" i="1" s="1"/>
  <c r="S489" i="1" s="1"/>
  <c r="J490" i="1"/>
  <c r="R490" i="1" s="1"/>
  <c r="S490" i="1" s="1"/>
  <c r="J491" i="1"/>
  <c r="R491" i="1" s="1"/>
  <c r="S491" i="1" s="1"/>
  <c r="J492" i="1"/>
  <c r="R492" i="1" s="1"/>
  <c r="S492" i="1" s="1"/>
  <c r="J493" i="1"/>
  <c r="R493" i="1" s="1"/>
  <c r="S493" i="1" s="1"/>
  <c r="J494" i="1"/>
  <c r="R494" i="1" s="1"/>
  <c r="S494" i="1" s="1"/>
  <c r="J495" i="1"/>
  <c r="R495" i="1" s="1"/>
  <c r="S495" i="1" s="1"/>
  <c r="J496" i="1"/>
  <c r="R496" i="1" s="1"/>
  <c r="S496" i="1" s="1"/>
  <c r="J497" i="1"/>
  <c r="R497" i="1" s="1"/>
  <c r="S497" i="1" s="1"/>
  <c r="J498" i="1"/>
  <c r="J499" i="1"/>
  <c r="R499" i="1" s="1"/>
  <c r="S499" i="1" s="1"/>
  <c r="J500" i="1"/>
  <c r="R500" i="1" s="1"/>
  <c r="S500" i="1" s="1"/>
  <c r="J501" i="1"/>
  <c r="R501" i="1" s="1"/>
  <c r="S501" i="1" s="1"/>
  <c r="J502" i="1"/>
  <c r="J503" i="1"/>
  <c r="R503" i="1" s="1"/>
  <c r="S503" i="1" s="1"/>
  <c r="J504" i="1"/>
  <c r="R504" i="1" s="1"/>
  <c r="S504" i="1" s="1"/>
  <c r="J505" i="1"/>
  <c r="R505" i="1" s="1"/>
  <c r="S505" i="1" s="1"/>
  <c r="J506" i="1"/>
  <c r="J507" i="1"/>
  <c r="R507" i="1" s="1"/>
  <c r="S507" i="1" s="1"/>
  <c r="J508" i="1"/>
  <c r="R508" i="1" s="1"/>
  <c r="S508" i="1" s="1"/>
  <c r="J509" i="1"/>
  <c r="R509" i="1" s="1"/>
  <c r="S509" i="1" s="1"/>
  <c r="J510" i="1"/>
  <c r="J511" i="1"/>
  <c r="R511" i="1" s="1"/>
  <c r="S511" i="1" s="1"/>
  <c r="J512" i="1"/>
  <c r="R512" i="1" s="1"/>
  <c r="S512" i="1" s="1"/>
  <c r="J513" i="1"/>
  <c r="R513" i="1" s="1"/>
  <c r="S513" i="1" s="1"/>
  <c r="J514" i="1"/>
  <c r="R514" i="1" s="1"/>
  <c r="S514" i="1" s="1"/>
  <c r="J515" i="1"/>
  <c r="J516" i="1"/>
  <c r="R516" i="1" s="1"/>
  <c r="S516" i="1" s="1"/>
  <c r="J517" i="1"/>
  <c r="R517" i="1" s="1"/>
  <c r="S517" i="1" s="1"/>
  <c r="J518" i="1"/>
  <c r="R518" i="1" s="1"/>
  <c r="S518" i="1" s="1"/>
  <c r="J519" i="1"/>
  <c r="R519" i="1" s="1"/>
  <c r="S519" i="1" s="1"/>
  <c r="J520" i="1"/>
  <c r="R520" i="1" s="1"/>
  <c r="S520" i="1" s="1"/>
  <c r="J521" i="1"/>
  <c r="R521" i="1" s="1"/>
  <c r="S521" i="1" s="1"/>
  <c r="J522" i="1"/>
  <c r="J523" i="1"/>
  <c r="R523" i="1" s="1"/>
  <c r="S523" i="1" s="1"/>
  <c r="J524" i="1"/>
  <c r="R524" i="1" s="1"/>
  <c r="S524" i="1" s="1"/>
  <c r="J525" i="1"/>
  <c r="R525" i="1" s="1"/>
  <c r="S525" i="1" s="1"/>
  <c r="J526" i="1"/>
  <c r="J527" i="1"/>
  <c r="R527" i="1" s="1"/>
  <c r="S527" i="1" s="1"/>
  <c r="J528" i="1"/>
  <c r="R528" i="1" s="1"/>
  <c r="S528" i="1" s="1"/>
  <c r="J529" i="1"/>
  <c r="R529" i="1" s="1"/>
  <c r="S529" i="1" s="1"/>
  <c r="J530" i="1"/>
  <c r="J531" i="1"/>
  <c r="R531" i="1" s="1"/>
  <c r="S531" i="1" s="1"/>
  <c r="J532" i="1"/>
  <c r="R532" i="1" s="1"/>
  <c r="S532" i="1" s="1"/>
  <c r="J533" i="1"/>
  <c r="R533" i="1" s="1"/>
  <c r="S533" i="1" s="1"/>
  <c r="J534" i="1"/>
  <c r="R534" i="1" s="1"/>
  <c r="S534" i="1" s="1"/>
  <c r="J535" i="1"/>
  <c r="R535" i="1" s="1"/>
  <c r="S535" i="1" s="1"/>
  <c r="J536" i="1"/>
  <c r="R536" i="1" s="1"/>
  <c r="S536" i="1" s="1"/>
  <c r="J537" i="1"/>
  <c r="R537" i="1" s="1"/>
  <c r="S537" i="1" s="1"/>
  <c r="J538" i="1"/>
  <c r="J539" i="1"/>
  <c r="R539" i="1" s="1"/>
  <c r="S539" i="1" s="1"/>
  <c r="J540" i="1"/>
  <c r="R540" i="1" s="1"/>
  <c r="S540" i="1" s="1"/>
  <c r="J541" i="1"/>
  <c r="R541" i="1" s="1"/>
  <c r="S541" i="1" s="1"/>
  <c r="J542" i="1"/>
  <c r="R542" i="1" s="1"/>
  <c r="S542" i="1" s="1"/>
  <c r="J543" i="1"/>
  <c r="R543" i="1" s="1"/>
  <c r="S543" i="1" s="1"/>
  <c r="J544" i="1"/>
  <c r="R544" i="1" s="1"/>
  <c r="S544" i="1" s="1"/>
  <c r="J545" i="1"/>
  <c r="R545" i="1" s="1"/>
  <c r="S545" i="1" s="1"/>
  <c r="J546" i="1"/>
  <c r="J547" i="1"/>
  <c r="J548" i="1"/>
  <c r="R548" i="1" s="1"/>
  <c r="S548" i="1" s="1"/>
  <c r="J549" i="1"/>
  <c r="R549" i="1" s="1"/>
  <c r="S549" i="1" s="1"/>
  <c r="J550" i="1"/>
  <c r="J551" i="1"/>
  <c r="R551" i="1" s="1"/>
  <c r="S551" i="1" s="1"/>
  <c r="J552" i="1"/>
  <c r="R552" i="1" s="1"/>
  <c r="S552" i="1" s="1"/>
  <c r="J553" i="1"/>
  <c r="R553" i="1" s="1"/>
  <c r="S553" i="1" s="1"/>
  <c r="J554" i="1"/>
  <c r="R554" i="1" s="1"/>
  <c r="S554" i="1" s="1"/>
  <c r="J555" i="1"/>
  <c r="R555" i="1" s="1"/>
  <c r="S555" i="1" s="1"/>
  <c r="J556" i="1"/>
  <c r="R556" i="1" s="1"/>
  <c r="S556" i="1" s="1"/>
  <c r="J557" i="1"/>
  <c r="R557" i="1" s="1"/>
  <c r="S557" i="1" s="1"/>
  <c r="J558" i="1"/>
  <c r="R558" i="1" s="1"/>
  <c r="S558" i="1" s="1"/>
  <c r="J559" i="1"/>
  <c r="R559" i="1" s="1"/>
  <c r="S559" i="1" s="1"/>
  <c r="J560" i="1"/>
  <c r="R560" i="1" s="1"/>
  <c r="S560" i="1" s="1"/>
  <c r="J561" i="1"/>
  <c r="R561" i="1" s="1"/>
  <c r="S561" i="1" s="1"/>
  <c r="J562" i="1"/>
  <c r="J563" i="1"/>
  <c r="R563" i="1" s="1"/>
  <c r="S563" i="1" s="1"/>
  <c r="J564" i="1"/>
  <c r="R564" i="1" s="1"/>
  <c r="S564" i="1" s="1"/>
  <c r="J565" i="1"/>
  <c r="R565" i="1" s="1"/>
  <c r="S565" i="1" s="1"/>
  <c r="J566" i="1"/>
  <c r="J567" i="1"/>
  <c r="R567" i="1" s="1"/>
  <c r="S567" i="1" s="1"/>
  <c r="J568" i="1"/>
  <c r="R568" i="1" s="1"/>
  <c r="S568" i="1" s="1"/>
  <c r="J569" i="1"/>
  <c r="R569" i="1" s="1"/>
  <c r="S569" i="1" s="1"/>
  <c r="J570" i="1"/>
  <c r="J571" i="1"/>
  <c r="R571" i="1" s="1"/>
  <c r="S571" i="1" s="1"/>
  <c r="J572" i="1"/>
  <c r="R572" i="1" s="1"/>
  <c r="S572" i="1" s="1"/>
  <c r="J573" i="1"/>
  <c r="R573" i="1" s="1"/>
  <c r="S573" i="1" s="1"/>
  <c r="J574" i="1"/>
  <c r="R574" i="1" s="1"/>
  <c r="S574" i="1" s="1"/>
  <c r="J575" i="1"/>
  <c r="R575" i="1" s="1"/>
  <c r="S575" i="1" s="1"/>
  <c r="J576" i="1"/>
  <c r="R576" i="1" s="1"/>
  <c r="S576" i="1" s="1"/>
  <c r="J577" i="1"/>
  <c r="R577" i="1" s="1"/>
  <c r="S577" i="1" s="1"/>
  <c r="J578" i="1"/>
  <c r="R578" i="1" s="1"/>
  <c r="S578" i="1" s="1"/>
  <c r="J579" i="1"/>
  <c r="R579" i="1" s="1"/>
  <c r="S579" i="1" s="1"/>
  <c r="J580" i="1"/>
  <c r="R580" i="1" s="1"/>
  <c r="S580" i="1" s="1"/>
  <c r="J581" i="1"/>
  <c r="R581" i="1" s="1"/>
  <c r="S581" i="1" s="1"/>
  <c r="J582" i="1"/>
  <c r="J583" i="1"/>
  <c r="R583" i="1" s="1"/>
  <c r="S583" i="1" s="1"/>
  <c r="J584" i="1"/>
  <c r="R584" i="1" s="1"/>
  <c r="S584" i="1" s="1"/>
  <c r="J585" i="1"/>
  <c r="R585" i="1" s="1"/>
  <c r="S585" i="1" s="1"/>
  <c r="J586" i="1"/>
  <c r="J587" i="1"/>
  <c r="R587" i="1" s="1"/>
  <c r="S587" i="1" s="1"/>
  <c r="J588" i="1"/>
  <c r="R588" i="1" s="1"/>
  <c r="S588" i="1" s="1"/>
  <c r="J589" i="1"/>
  <c r="R589" i="1" s="1"/>
  <c r="S589" i="1" s="1"/>
  <c r="J590" i="1"/>
  <c r="R590" i="1" s="1"/>
  <c r="S590" i="1" s="1"/>
  <c r="J591" i="1"/>
  <c r="R591" i="1" s="1"/>
  <c r="S591" i="1" s="1"/>
  <c r="J592" i="1"/>
  <c r="R592" i="1" s="1"/>
  <c r="S592" i="1" s="1"/>
  <c r="J593" i="1"/>
  <c r="J594" i="1"/>
  <c r="J595" i="1"/>
  <c r="J596" i="1"/>
  <c r="J597" i="1"/>
  <c r="J598" i="1"/>
  <c r="N598" i="1" s="1"/>
  <c r="J599" i="1"/>
  <c r="J600" i="1"/>
  <c r="R600" i="1" s="1"/>
  <c r="S600" i="1" s="1"/>
  <c r="J601" i="1"/>
  <c r="R601" i="1" s="1"/>
  <c r="S601" i="1" s="1"/>
  <c r="J602" i="1"/>
  <c r="N602" i="1" s="1"/>
  <c r="J603" i="1"/>
  <c r="N603" i="1" s="1"/>
  <c r="J604" i="1"/>
  <c r="J605" i="1"/>
  <c r="J606" i="1"/>
  <c r="J607" i="1"/>
  <c r="J608" i="1"/>
  <c r="J609" i="1"/>
  <c r="J610" i="1"/>
  <c r="J611" i="1"/>
  <c r="N611" i="1" s="1"/>
  <c r="J612" i="1"/>
  <c r="J613" i="1"/>
  <c r="J614" i="1"/>
  <c r="N614" i="1" s="1"/>
  <c r="J615" i="1"/>
  <c r="J616" i="1"/>
  <c r="J617" i="1"/>
  <c r="J618" i="1"/>
  <c r="N618" i="1" s="1"/>
  <c r="J619" i="1"/>
  <c r="J620" i="1"/>
  <c r="J621" i="1"/>
  <c r="J622" i="1"/>
  <c r="J623" i="1"/>
  <c r="J624" i="1"/>
  <c r="J625" i="1"/>
  <c r="J626" i="1"/>
  <c r="J627" i="1"/>
  <c r="J628" i="1"/>
  <c r="J629" i="1"/>
  <c r="J630" i="1"/>
  <c r="N630" i="1" s="1"/>
  <c r="J631" i="1"/>
  <c r="J632" i="1"/>
  <c r="R632" i="1" s="1"/>
  <c r="S632" i="1" s="1"/>
  <c r="J633" i="1"/>
  <c r="R633" i="1" s="1"/>
  <c r="S633" i="1" s="1"/>
  <c r="J634" i="1"/>
  <c r="J635" i="1"/>
  <c r="R635" i="1" s="1"/>
  <c r="S635" i="1" s="1"/>
  <c r="J636" i="1"/>
  <c r="R636" i="1" s="1"/>
  <c r="S636" i="1" s="1"/>
  <c r="J637" i="1"/>
  <c r="R637" i="1" s="1"/>
  <c r="S637" i="1" s="1"/>
  <c r="J638" i="1"/>
  <c r="R638" i="1" s="1"/>
  <c r="S638" i="1" s="1"/>
  <c r="J639" i="1"/>
  <c r="R639" i="1" s="1"/>
  <c r="S639" i="1" s="1"/>
  <c r="J640" i="1"/>
  <c r="R640" i="1" s="1"/>
  <c r="S640" i="1" s="1"/>
  <c r="J641" i="1"/>
  <c r="R641" i="1" s="1"/>
  <c r="S641" i="1" s="1"/>
  <c r="J642" i="1"/>
  <c r="R642" i="1" s="1"/>
  <c r="S642" i="1" s="1"/>
  <c r="J643" i="1"/>
  <c r="R643" i="1" s="1"/>
  <c r="S643" i="1" s="1"/>
  <c r="J644" i="1"/>
  <c r="J645" i="1"/>
  <c r="J646" i="1"/>
  <c r="N646" i="1" s="1"/>
  <c r="J647" i="1"/>
  <c r="J648" i="1"/>
  <c r="J649" i="1"/>
  <c r="J650" i="1"/>
  <c r="J651" i="1"/>
  <c r="J652" i="1"/>
  <c r="J653" i="1"/>
  <c r="J654" i="1"/>
  <c r="J655" i="1"/>
  <c r="J656" i="1"/>
  <c r="R656" i="1" s="1"/>
  <c r="S656" i="1" s="1"/>
  <c r="J657" i="1"/>
  <c r="R657" i="1" s="1"/>
  <c r="S657" i="1" s="1"/>
  <c r="J658" i="1"/>
  <c r="J659" i="1"/>
  <c r="R659" i="1" s="1"/>
  <c r="S659" i="1" s="1"/>
  <c r="J660" i="1"/>
  <c r="R660" i="1" s="1"/>
  <c r="S660" i="1" s="1"/>
  <c r="J661" i="1"/>
  <c r="R661" i="1" s="1"/>
  <c r="S661" i="1" s="1"/>
  <c r="J662" i="1"/>
  <c r="J663" i="1"/>
  <c r="R663" i="1" s="1"/>
  <c r="S663" i="1" s="1"/>
  <c r="J664" i="1"/>
  <c r="R664" i="1" s="1"/>
  <c r="S664" i="1" s="1"/>
  <c r="J665" i="1"/>
  <c r="R665" i="1" s="1"/>
  <c r="S665" i="1" s="1"/>
  <c r="J666" i="1"/>
  <c r="R666" i="1" s="1"/>
  <c r="S666" i="1" s="1"/>
  <c r="J667" i="1"/>
  <c r="J668" i="1"/>
  <c r="R668" i="1" s="1"/>
  <c r="S668" i="1" s="1"/>
  <c r="J669" i="1"/>
  <c r="R669" i="1" s="1"/>
  <c r="S669" i="1" s="1"/>
  <c r="J670" i="1"/>
  <c r="R670" i="1" s="1"/>
  <c r="S670" i="1" s="1"/>
  <c r="J671" i="1"/>
  <c r="R671" i="1" s="1"/>
  <c r="S671" i="1" s="1"/>
  <c r="J672" i="1"/>
  <c r="R672" i="1" s="1"/>
  <c r="S672" i="1" s="1"/>
  <c r="J673" i="1"/>
  <c r="R673" i="1" s="1"/>
  <c r="S673" i="1" s="1"/>
  <c r="J674" i="1"/>
  <c r="J675" i="1"/>
  <c r="J676" i="1"/>
  <c r="R676" i="1" s="1"/>
  <c r="S676" i="1" s="1"/>
  <c r="J677" i="1"/>
  <c r="R677" i="1" s="1"/>
  <c r="S677" i="1" s="1"/>
  <c r="J678" i="1"/>
  <c r="J679" i="1"/>
  <c r="R679" i="1" s="1"/>
  <c r="S679" i="1" s="1"/>
  <c r="J680" i="1"/>
  <c r="R680" i="1" s="1"/>
  <c r="S680" i="1" s="1"/>
  <c r="J681" i="1"/>
  <c r="R681" i="1" s="1"/>
  <c r="S681" i="1" s="1"/>
  <c r="J682" i="1"/>
  <c r="R682" i="1" s="1"/>
  <c r="S682" i="1" s="1"/>
  <c r="J683" i="1"/>
  <c r="R683" i="1" s="1"/>
  <c r="S683" i="1" s="1"/>
  <c r="J684" i="1"/>
  <c r="R684" i="1" s="1"/>
  <c r="S684" i="1" s="1"/>
  <c r="J685" i="1"/>
  <c r="R685" i="1" s="1"/>
  <c r="S685" i="1" s="1"/>
  <c r="J686" i="1"/>
  <c r="R686" i="1" s="1"/>
  <c r="S686" i="1" s="1"/>
  <c r="J687" i="1"/>
  <c r="R687" i="1" s="1"/>
  <c r="S687" i="1" s="1"/>
  <c r="J688" i="1"/>
  <c r="R688" i="1" s="1"/>
  <c r="S688" i="1" s="1"/>
  <c r="J689" i="1"/>
  <c r="R689" i="1" s="1"/>
  <c r="S689" i="1" s="1"/>
  <c r="J690" i="1"/>
  <c r="J691" i="1"/>
  <c r="R691" i="1" s="1"/>
  <c r="S691" i="1" s="1"/>
  <c r="J692" i="1"/>
  <c r="R692" i="1" s="1"/>
  <c r="S692" i="1" s="1"/>
  <c r="J693" i="1"/>
  <c r="R693" i="1" s="1"/>
  <c r="S693" i="1" s="1"/>
  <c r="J694" i="1"/>
  <c r="J695" i="1"/>
  <c r="J696" i="1"/>
  <c r="R696" i="1" s="1"/>
  <c r="S696" i="1" s="1"/>
  <c r="J697" i="1"/>
  <c r="R697" i="1" s="1"/>
  <c r="S697" i="1" s="1"/>
  <c r="J698" i="1"/>
  <c r="R698" i="1" s="1"/>
  <c r="S698" i="1" s="1"/>
  <c r="J699" i="1"/>
  <c r="R699" i="1" s="1"/>
  <c r="S699" i="1" s="1"/>
  <c r="J700" i="1"/>
  <c r="R700" i="1" s="1"/>
  <c r="S700" i="1" s="1"/>
  <c r="J701" i="1"/>
  <c r="R701" i="1" s="1"/>
  <c r="S701" i="1" s="1"/>
  <c r="J702" i="1"/>
  <c r="J703" i="1"/>
  <c r="R703" i="1" s="1"/>
  <c r="S703" i="1" s="1"/>
  <c r="J704" i="1"/>
  <c r="R704" i="1" s="1"/>
  <c r="S704" i="1" s="1"/>
  <c r="J705" i="1"/>
  <c r="R705" i="1" s="1"/>
  <c r="S705" i="1" s="1"/>
  <c r="J706" i="1"/>
  <c r="J707" i="1"/>
  <c r="R707" i="1" s="1"/>
  <c r="S707" i="1" s="1"/>
  <c r="J708" i="1"/>
  <c r="R708" i="1" s="1"/>
  <c r="S708" i="1" s="1"/>
  <c r="J709" i="1"/>
  <c r="R709" i="1" s="1"/>
  <c r="S709" i="1" s="1"/>
  <c r="J710" i="1"/>
  <c r="R710" i="1" s="1"/>
  <c r="S710" i="1" s="1"/>
  <c r="J711" i="1"/>
  <c r="R711" i="1" s="1"/>
  <c r="S711" i="1" s="1"/>
  <c r="J712" i="1"/>
  <c r="R712" i="1" s="1"/>
  <c r="S712" i="1" s="1"/>
  <c r="J713" i="1"/>
  <c r="R713" i="1" s="1"/>
  <c r="S713" i="1" s="1"/>
  <c r="J714" i="1"/>
  <c r="R714" i="1" s="1"/>
  <c r="S714" i="1" s="1"/>
  <c r="J715" i="1"/>
  <c r="R715" i="1" s="1"/>
  <c r="S715" i="1" s="1"/>
  <c r="J716" i="1"/>
  <c r="R716" i="1" s="1"/>
  <c r="S716" i="1" s="1"/>
  <c r="J717" i="1"/>
  <c r="R717" i="1" s="1"/>
  <c r="S717" i="1" s="1"/>
  <c r="J718" i="1"/>
  <c r="R718" i="1" s="1"/>
  <c r="S718" i="1" s="1"/>
  <c r="J719" i="1"/>
  <c r="R719" i="1" s="1"/>
  <c r="S719" i="1" s="1"/>
  <c r="J720" i="1"/>
  <c r="R720" i="1" s="1"/>
  <c r="S720" i="1" s="1"/>
  <c r="J721" i="1"/>
  <c r="R721" i="1" s="1"/>
  <c r="S721" i="1" s="1"/>
  <c r="J722" i="1"/>
  <c r="J723" i="1"/>
  <c r="R723" i="1" s="1"/>
  <c r="S723" i="1" s="1"/>
  <c r="J724" i="1"/>
  <c r="J725" i="1"/>
  <c r="J726" i="1"/>
  <c r="J727" i="1"/>
  <c r="J728" i="1"/>
  <c r="R728" i="1" s="1"/>
  <c r="S728" i="1" s="1"/>
  <c r="J729" i="1"/>
  <c r="R729" i="1" s="1"/>
  <c r="S729" i="1" s="1"/>
  <c r="J730" i="1"/>
  <c r="R730" i="1" s="1"/>
  <c r="S730" i="1" s="1"/>
  <c r="J731" i="1"/>
  <c r="J732" i="1"/>
  <c r="R732" i="1" s="1"/>
  <c r="S732" i="1" s="1"/>
  <c r="J733" i="1"/>
  <c r="R733" i="1" s="1"/>
  <c r="S733" i="1" s="1"/>
  <c r="J734" i="1"/>
  <c r="R734" i="1" s="1"/>
  <c r="S734" i="1" s="1"/>
  <c r="J735" i="1"/>
  <c r="R735" i="1" s="1"/>
  <c r="S735" i="1" s="1"/>
  <c r="J736" i="1"/>
  <c r="R736" i="1" s="1"/>
  <c r="S736" i="1" s="1"/>
  <c r="J737" i="1"/>
  <c r="R737" i="1" s="1"/>
  <c r="S737" i="1" s="1"/>
  <c r="J738" i="1"/>
  <c r="J739" i="1"/>
  <c r="J740" i="1"/>
  <c r="R740" i="1" s="1"/>
  <c r="S740" i="1" s="1"/>
  <c r="J741" i="1"/>
  <c r="R741" i="1" s="1"/>
  <c r="S741" i="1" s="1"/>
  <c r="J742" i="1"/>
  <c r="R742" i="1" s="1"/>
  <c r="S742" i="1" s="1"/>
  <c r="J743" i="1"/>
  <c r="J744" i="1"/>
  <c r="J745" i="1"/>
  <c r="J746" i="1"/>
  <c r="J747" i="1"/>
  <c r="J748" i="1"/>
  <c r="J749" i="1"/>
  <c r="J750" i="1"/>
  <c r="J751" i="1"/>
  <c r="J752" i="1"/>
  <c r="J753" i="1"/>
  <c r="J754" i="1"/>
  <c r="N754" i="1" s="1"/>
  <c r="J755" i="1"/>
  <c r="J756" i="1"/>
  <c r="J757" i="1"/>
  <c r="J758" i="1"/>
  <c r="R758" i="1" s="1"/>
  <c r="S758" i="1" s="1"/>
  <c r="J759" i="1"/>
  <c r="R759" i="1" s="1"/>
  <c r="S759" i="1" s="1"/>
  <c r="J760" i="1"/>
  <c r="R760" i="1" s="1"/>
  <c r="S760" i="1" s="1"/>
  <c r="J761" i="1"/>
  <c r="R761" i="1" s="1"/>
  <c r="S761" i="1" s="1"/>
  <c r="J762" i="1"/>
  <c r="R762" i="1" s="1"/>
  <c r="S762" i="1" s="1"/>
  <c r="J763" i="1"/>
  <c r="R763" i="1" s="1"/>
  <c r="S763" i="1" s="1"/>
  <c r="J764" i="1"/>
  <c r="R764" i="1" s="1"/>
  <c r="S764" i="1" s="1"/>
  <c r="J765" i="1"/>
  <c r="R765" i="1" s="1"/>
  <c r="S765" i="1" s="1"/>
  <c r="J766" i="1"/>
  <c r="R766" i="1" s="1"/>
  <c r="S766" i="1" s="1"/>
  <c r="J767" i="1"/>
  <c r="R767" i="1" s="1"/>
  <c r="S767" i="1" s="1"/>
  <c r="J768" i="1"/>
  <c r="R768" i="1" s="1"/>
  <c r="S768" i="1" s="1"/>
  <c r="J769" i="1"/>
  <c r="R769" i="1" s="1"/>
  <c r="S769" i="1" s="1"/>
  <c r="J770" i="1"/>
  <c r="J771" i="1"/>
  <c r="R771" i="1" s="1"/>
  <c r="S771" i="1" s="1"/>
  <c r="J772" i="1"/>
  <c r="R772" i="1" s="1"/>
  <c r="S772" i="1" s="1"/>
  <c r="J773" i="1"/>
  <c r="R773" i="1" s="1"/>
  <c r="S773" i="1" s="1"/>
  <c r="J774" i="1"/>
  <c r="R774" i="1" s="1"/>
  <c r="S774" i="1" s="1"/>
  <c r="J775" i="1"/>
  <c r="R775" i="1" s="1"/>
  <c r="S775" i="1" s="1"/>
  <c r="J776" i="1"/>
  <c r="R776" i="1" s="1"/>
  <c r="S776" i="1" s="1"/>
  <c r="J777" i="1"/>
  <c r="R777" i="1" s="1"/>
  <c r="S777" i="1" s="1"/>
  <c r="J778" i="1"/>
  <c r="R778" i="1" s="1"/>
  <c r="S778" i="1" s="1"/>
  <c r="J779" i="1"/>
  <c r="R779" i="1" s="1"/>
  <c r="S779" i="1" s="1"/>
  <c r="J780" i="1"/>
  <c r="R780" i="1" s="1"/>
  <c r="S780" i="1" s="1"/>
  <c r="J781" i="1"/>
  <c r="R781" i="1" s="1"/>
  <c r="S781" i="1" s="1"/>
  <c r="J782" i="1"/>
  <c r="R782" i="1" s="1"/>
  <c r="S782" i="1" s="1"/>
  <c r="J783" i="1"/>
  <c r="R783" i="1" s="1"/>
  <c r="S783" i="1" s="1"/>
  <c r="J784" i="1"/>
  <c r="R784" i="1" s="1"/>
  <c r="S784" i="1" s="1"/>
  <c r="J785" i="1"/>
  <c r="R785" i="1" s="1"/>
  <c r="S785" i="1" s="1"/>
  <c r="J786" i="1"/>
  <c r="J787" i="1"/>
  <c r="R787" i="1" s="1"/>
  <c r="S787" i="1" s="1"/>
  <c r="J788" i="1"/>
  <c r="R788" i="1" s="1"/>
  <c r="S788" i="1" s="1"/>
  <c r="J789" i="1"/>
  <c r="R789" i="1" s="1"/>
  <c r="S789" i="1" s="1"/>
  <c r="J790" i="1"/>
  <c r="R790" i="1" s="1"/>
  <c r="S790" i="1" s="1"/>
  <c r="J791" i="1"/>
  <c r="R791" i="1" s="1"/>
  <c r="S791" i="1" s="1"/>
  <c r="J792" i="1"/>
  <c r="R792" i="1" s="1"/>
  <c r="S792" i="1" s="1"/>
  <c r="J793" i="1"/>
  <c r="R793" i="1" s="1"/>
  <c r="S793" i="1" s="1"/>
  <c r="J794" i="1"/>
  <c r="R794" i="1" s="1"/>
  <c r="S794" i="1" s="1"/>
  <c r="J795" i="1"/>
  <c r="J796" i="1"/>
  <c r="R796" i="1" s="1"/>
  <c r="S796" i="1" s="1"/>
  <c r="J797" i="1"/>
  <c r="R797" i="1" s="1"/>
  <c r="S797" i="1" s="1"/>
  <c r="J798" i="1"/>
  <c r="R798" i="1" s="1"/>
  <c r="S798" i="1" s="1"/>
  <c r="J799" i="1"/>
  <c r="R799" i="1" s="1"/>
  <c r="S799" i="1" s="1"/>
  <c r="J800" i="1"/>
  <c r="R800" i="1" s="1"/>
  <c r="S800" i="1" s="1"/>
  <c r="J801" i="1"/>
  <c r="R801" i="1" s="1"/>
  <c r="S801" i="1" s="1"/>
  <c r="J802" i="1"/>
  <c r="N802" i="1" s="1"/>
  <c r="J803" i="1"/>
  <c r="N803" i="1" s="1"/>
  <c r="J804" i="1"/>
  <c r="J805" i="1"/>
  <c r="J806" i="1"/>
  <c r="J807" i="1"/>
  <c r="J808" i="1"/>
  <c r="J809" i="1"/>
  <c r="R809" i="1" s="1"/>
  <c r="S809" i="1" s="1"/>
  <c r="J810" i="1"/>
  <c r="R810" i="1" s="1"/>
  <c r="S810" i="1" s="1"/>
  <c r="J811" i="1"/>
  <c r="R811" i="1" s="1"/>
  <c r="S811" i="1" s="1"/>
  <c r="J812" i="1"/>
  <c r="R812" i="1" s="1"/>
  <c r="S812" i="1" s="1"/>
  <c r="J813" i="1"/>
  <c r="R813" i="1" s="1"/>
  <c r="S813" i="1" s="1"/>
  <c r="J814" i="1"/>
  <c r="R814" i="1" s="1"/>
  <c r="S814" i="1" s="1"/>
  <c r="J815" i="1"/>
  <c r="R815" i="1" s="1"/>
  <c r="S815" i="1" s="1"/>
  <c r="J816" i="1"/>
  <c r="R816" i="1" s="1"/>
  <c r="S816" i="1" s="1"/>
  <c r="J817" i="1"/>
  <c r="R817" i="1" s="1"/>
  <c r="S817" i="1" s="1"/>
  <c r="J818" i="1"/>
  <c r="J819" i="1"/>
  <c r="R819" i="1" s="1"/>
  <c r="S819" i="1" s="1"/>
  <c r="J820" i="1"/>
  <c r="R820" i="1" s="1"/>
  <c r="S820" i="1" s="1"/>
  <c r="J821" i="1"/>
  <c r="R821" i="1" s="1"/>
  <c r="S821" i="1" s="1"/>
  <c r="J822" i="1"/>
  <c r="R822" i="1" s="1"/>
  <c r="S822" i="1" s="1"/>
  <c r="J823" i="1"/>
  <c r="R823" i="1" s="1"/>
  <c r="S823" i="1" s="1"/>
  <c r="J824" i="1"/>
  <c r="R824" i="1" s="1"/>
  <c r="S824" i="1" s="1"/>
  <c r="J825" i="1"/>
  <c r="R825" i="1" s="1"/>
  <c r="S825" i="1" s="1"/>
  <c r="J826" i="1"/>
  <c r="R826" i="1" s="1"/>
  <c r="S826" i="1" s="1"/>
  <c r="J827" i="1"/>
  <c r="R827" i="1" s="1"/>
  <c r="S827" i="1" s="1"/>
  <c r="J828" i="1"/>
  <c r="R828" i="1" s="1"/>
  <c r="S828" i="1" s="1"/>
  <c r="J829" i="1"/>
  <c r="R829" i="1" s="1"/>
  <c r="S829" i="1" s="1"/>
  <c r="J830" i="1"/>
  <c r="R830" i="1" s="1"/>
  <c r="S830" i="1" s="1"/>
  <c r="J831" i="1"/>
  <c r="R831" i="1" s="1"/>
  <c r="S831" i="1" s="1"/>
  <c r="J832" i="1"/>
  <c r="R832" i="1" s="1"/>
  <c r="S832" i="1" s="1"/>
  <c r="J833" i="1"/>
  <c r="R833" i="1" s="1"/>
  <c r="S833" i="1" s="1"/>
  <c r="J834" i="1"/>
  <c r="J835" i="1"/>
  <c r="R835" i="1" s="1"/>
  <c r="S835" i="1" s="1"/>
  <c r="J836" i="1"/>
  <c r="R836" i="1" s="1"/>
  <c r="S836" i="1" s="1"/>
  <c r="J837" i="1"/>
  <c r="R837" i="1" s="1"/>
  <c r="S837" i="1" s="1"/>
  <c r="J838" i="1"/>
  <c r="R838" i="1" s="1"/>
  <c r="S838" i="1" s="1"/>
  <c r="J839" i="1"/>
  <c r="R839" i="1" s="1"/>
  <c r="S839" i="1" s="1"/>
  <c r="J840" i="1"/>
  <c r="R840" i="1" s="1"/>
  <c r="S840" i="1" s="1"/>
  <c r="J841" i="1"/>
  <c r="R841" i="1" s="1"/>
  <c r="S841" i="1" s="1"/>
  <c r="J842" i="1"/>
  <c r="R842" i="1" s="1"/>
  <c r="S842" i="1" s="1"/>
  <c r="J843" i="1"/>
  <c r="R843" i="1" s="1"/>
  <c r="S843" i="1" s="1"/>
  <c r="J844" i="1"/>
  <c r="R844" i="1" s="1"/>
  <c r="S844" i="1" s="1"/>
  <c r="J845" i="1"/>
  <c r="R845" i="1" s="1"/>
  <c r="S845" i="1" s="1"/>
  <c r="J846" i="1"/>
  <c r="R846" i="1" s="1"/>
  <c r="S846" i="1" s="1"/>
  <c r="J847" i="1"/>
  <c r="R847" i="1" s="1"/>
  <c r="S847" i="1" s="1"/>
  <c r="J848" i="1"/>
  <c r="R848" i="1" s="1"/>
  <c r="S848" i="1" s="1"/>
  <c r="J849" i="1"/>
  <c r="R849" i="1" s="1"/>
  <c r="S849" i="1" s="1"/>
  <c r="J850" i="1"/>
  <c r="J851" i="1"/>
  <c r="R851" i="1" s="1"/>
  <c r="S851" i="1" s="1"/>
  <c r="J852" i="1"/>
  <c r="R852" i="1" s="1"/>
  <c r="S852" i="1" s="1"/>
  <c r="J853" i="1"/>
  <c r="R853" i="1" s="1"/>
  <c r="S853" i="1" s="1"/>
  <c r="J854" i="1"/>
  <c r="R854" i="1" s="1"/>
  <c r="S854" i="1" s="1"/>
  <c r="J855" i="1"/>
  <c r="R855" i="1" s="1"/>
  <c r="S855" i="1" s="1"/>
  <c r="J856" i="1"/>
  <c r="R856" i="1" s="1"/>
  <c r="S856" i="1" s="1"/>
  <c r="J857" i="1"/>
  <c r="R857" i="1" s="1"/>
  <c r="S857" i="1" s="1"/>
  <c r="J858" i="1"/>
  <c r="R858" i="1" s="1"/>
  <c r="S858" i="1" s="1"/>
  <c r="J859" i="1"/>
  <c r="J860" i="1"/>
  <c r="R860" i="1" s="1"/>
  <c r="S860" i="1" s="1"/>
  <c r="J861" i="1"/>
  <c r="R861" i="1" s="1"/>
  <c r="S861" i="1" s="1"/>
  <c r="J862" i="1"/>
  <c r="R862" i="1" s="1"/>
  <c r="S862" i="1" s="1"/>
  <c r="J863" i="1"/>
  <c r="R863" i="1" s="1"/>
  <c r="S863" i="1" s="1"/>
  <c r="J864" i="1"/>
  <c r="R864" i="1" s="1"/>
  <c r="S864" i="1" s="1"/>
  <c r="J865" i="1"/>
  <c r="R865" i="1" s="1"/>
  <c r="S865" i="1" s="1"/>
  <c r="J866" i="1"/>
  <c r="J867" i="1"/>
  <c r="J868" i="1"/>
  <c r="R868" i="1" s="1"/>
  <c r="S868" i="1" s="1"/>
  <c r="J869" i="1"/>
  <c r="R869" i="1" s="1"/>
  <c r="S869" i="1" s="1"/>
  <c r="J870" i="1"/>
  <c r="R870" i="1" s="1"/>
  <c r="S870" i="1" s="1"/>
  <c r="J871" i="1"/>
  <c r="R871" i="1" s="1"/>
  <c r="S871" i="1" s="1"/>
  <c r="J872" i="1"/>
  <c r="R872" i="1" s="1"/>
  <c r="S872" i="1" s="1"/>
  <c r="J873" i="1"/>
  <c r="R873" i="1" s="1"/>
  <c r="S873" i="1" s="1"/>
  <c r="J874" i="1"/>
  <c r="R874" i="1" s="1"/>
  <c r="S874" i="1" s="1"/>
  <c r="J875" i="1"/>
  <c r="R875" i="1" s="1"/>
  <c r="S875" i="1" s="1"/>
  <c r="J876" i="1"/>
  <c r="R876" i="1" s="1"/>
  <c r="S876" i="1" s="1"/>
  <c r="J877" i="1"/>
  <c r="R877" i="1" s="1"/>
  <c r="S877" i="1" s="1"/>
  <c r="J878" i="1"/>
  <c r="R878" i="1" s="1"/>
  <c r="S878" i="1" s="1"/>
  <c r="J879" i="1"/>
  <c r="R879" i="1" s="1"/>
  <c r="S879" i="1" s="1"/>
  <c r="J880" i="1"/>
  <c r="R880" i="1" s="1"/>
  <c r="S880" i="1" s="1"/>
  <c r="J881" i="1"/>
  <c r="J882" i="1"/>
  <c r="N882" i="1" s="1"/>
  <c r="J883" i="1"/>
  <c r="J884" i="1"/>
  <c r="R884" i="1" s="1"/>
  <c r="S884" i="1" s="1"/>
  <c r="J885" i="1"/>
  <c r="R885" i="1" s="1"/>
  <c r="S885" i="1" s="1"/>
  <c r="J886" i="1"/>
  <c r="R886" i="1" s="1"/>
  <c r="S886" i="1" s="1"/>
  <c r="J887" i="1"/>
  <c r="R887" i="1" s="1"/>
  <c r="S887" i="1" s="1"/>
  <c r="J888" i="1"/>
  <c r="R888" i="1" s="1"/>
  <c r="S888" i="1" s="1"/>
  <c r="J889" i="1"/>
  <c r="R889" i="1" s="1"/>
  <c r="S889" i="1" s="1"/>
  <c r="J890" i="1"/>
  <c r="R890" i="1" s="1"/>
  <c r="S890" i="1" s="1"/>
  <c r="J891" i="1"/>
  <c r="R891" i="1" s="1"/>
  <c r="S891" i="1" s="1"/>
  <c r="J892" i="1"/>
  <c r="R892" i="1" s="1"/>
  <c r="S892" i="1" s="1"/>
  <c r="J893" i="1"/>
  <c r="R893" i="1" s="1"/>
  <c r="S893" i="1" s="1"/>
  <c r="J894" i="1"/>
  <c r="R894" i="1" s="1"/>
  <c r="S894" i="1" s="1"/>
  <c r="J895" i="1"/>
  <c r="R895" i="1" s="1"/>
  <c r="S895" i="1" s="1"/>
  <c r="J896" i="1"/>
  <c r="R896" i="1" s="1"/>
  <c r="S896" i="1" s="1"/>
  <c r="J897" i="1"/>
  <c r="R897" i="1" s="1"/>
  <c r="S897" i="1" s="1"/>
  <c r="J898" i="1"/>
  <c r="J899" i="1"/>
  <c r="R899" i="1" s="1"/>
  <c r="S899" i="1" s="1"/>
  <c r="J900" i="1"/>
  <c r="R900" i="1" s="1"/>
  <c r="S900" i="1" s="1"/>
  <c r="J901" i="1"/>
  <c r="R901" i="1" s="1"/>
  <c r="S901" i="1" s="1"/>
  <c r="J902" i="1"/>
  <c r="R902" i="1" s="1"/>
  <c r="S902" i="1" s="1"/>
  <c r="J903" i="1"/>
  <c r="R903" i="1" s="1"/>
  <c r="S903" i="1" s="1"/>
  <c r="J904" i="1"/>
  <c r="R904" i="1" s="1"/>
  <c r="S904" i="1" s="1"/>
  <c r="J905" i="1"/>
  <c r="R905" i="1" s="1"/>
  <c r="S905" i="1" s="1"/>
  <c r="J906" i="1"/>
  <c r="R906" i="1" s="1"/>
  <c r="S906" i="1" s="1"/>
  <c r="J907" i="1"/>
  <c r="R907" i="1" s="1"/>
  <c r="S907" i="1" s="1"/>
  <c r="J908" i="1"/>
  <c r="R908" i="1" s="1"/>
  <c r="S908" i="1" s="1"/>
  <c r="J909" i="1"/>
  <c r="R909" i="1" s="1"/>
  <c r="S909" i="1" s="1"/>
  <c r="J910" i="1"/>
  <c r="J911" i="1"/>
  <c r="R911" i="1" s="1"/>
  <c r="S911" i="1" s="1"/>
  <c r="J912" i="1"/>
  <c r="R912" i="1" s="1"/>
  <c r="S912" i="1" s="1"/>
  <c r="J913" i="1"/>
  <c r="R913" i="1" s="1"/>
  <c r="S913" i="1" s="1"/>
  <c r="J914" i="1"/>
  <c r="R914" i="1" s="1"/>
  <c r="S914" i="1" s="1"/>
  <c r="J915" i="1"/>
  <c r="R915" i="1" s="1"/>
  <c r="S915" i="1" s="1"/>
  <c r="J916" i="1"/>
  <c r="R916" i="1" s="1"/>
  <c r="S916" i="1" s="1"/>
  <c r="J917" i="1"/>
  <c r="R917" i="1" s="1"/>
  <c r="S917" i="1" s="1"/>
  <c r="J918" i="1"/>
  <c r="R918" i="1" s="1"/>
  <c r="S918" i="1" s="1"/>
  <c r="J919" i="1"/>
  <c r="R919" i="1" s="1"/>
  <c r="S919" i="1" s="1"/>
  <c r="J920" i="1"/>
  <c r="R920" i="1" s="1"/>
  <c r="S920" i="1" s="1"/>
  <c r="J921" i="1"/>
  <c r="R921" i="1" s="1"/>
  <c r="S921" i="1" s="1"/>
  <c r="J922" i="1"/>
  <c r="R922" i="1" s="1"/>
  <c r="S922" i="1" s="1"/>
  <c r="J923" i="1"/>
  <c r="J924" i="1"/>
  <c r="R924" i="1" s="1"/>
  <c r="S924" i="1" s="1"/>
  <c r="J925" i="1"/>
  <c r="R925" i="1" s="1"/>
  <c r="S925" i="1" s="1"/>
  <c r="J926" i="1"/>
  <c r="J927" i="1"/>
  <c r="R927" i="1" s="1"/>
  <c r="S927" i="1" s="1"/>
  <c r="J928" i="1"/>
  <c r="R928" i="1" s="1"/>
  <c r="S928" i="1" s="1"/>
  <c r="J929" i="1"/>
  <c r="R929" i="1" s="1"/>
  <c r="S929" i="1" s="1"/>
  <c r="J930" i="1"/>
  <c r="R930" i="1" s="1"/>
  <c r="S930" i="1" s="1"/>
  <c r="J931" i="1"/>
  <c r="J932" i="1"/>
  <c r="R932" i="1" s="1"/>
  <c r="S932" i="1" s="1"/>
  <c r="J933" i="1"/>
  <c r="R933" i="1" s="1"/>
  <c r="S933" i="1" s="1"/>
  <c r="J934" i="1"/>
  <c r="R934" i="1" s="1"/>
  <c r="S934" i="1" s="1"/>
  <c r="J935" i="1"/>
  <c r="R935" i="1" s="1"/>
  <c r="S935" i="1" s="1"/>
  <c r="J936" i="1"/>
  <c r="R936" i="1" s="1"/>
  <c r="S936" i="1" s="1"/>
  <c r="J937" i="1"/>
  <c r="R937" i="1" s="1"/>
  <c r="S937" i="1" s="1"/>
  <c r="J938" i="1"/>
  <c r="R938" i="1" s="1"/>
  <c r="S938" i="1" s="1"/>
  <c r="J939" i="1"/>
  <c r="R939" i="1" s="1"/>
  <c r="S939" i="1" s="1"/>
  <c r="J940" i="1"/>
  <c r="R940" i="1" s="1"/>
  <c r="S940" i="1" s="1"/>
  <c r="J941" i="1"/>
  <c r="R941" i="1" s="1"/>
  <c r="S941" i="1" s="1"/>
  <c r="J942" i="1"/>
  <c r="J943" i="1"/>
  <c r="R943" i="1" s="1"/>
  <c r="S943" i="1" s="1"/>
  <c r="J944" i="1"/>
  <c r="R944" i="1" s="1"/>
  <c r="S944" i="1" s="1"/>
  <c r="J945" i="1"/>
  <c r="R945" i="1" s="1"/>
  <c r="S945" i="1" s="1"/>
  <c r="J946" i="1"/>
  <c r="R946" i="1" s="1"/>
  <c r="S946" i="1" s="1"/>
  <c r="J947" i="1"/>
  <c r="R947" i="1" s="1"/>
  <c r="S947" i="1" s="1"/>
  <c r="J948" i="1"/>
  <c r="R948" i="1" s="1"/>
  <c r="S948" i="1" s="1"/>
  <c r="J949" i="1"/>
  <c r="R949" i="1" s="1"/>
  <c r="S949" i="1" s="1"/>
  <c r="J950" i="1"/>
  <c r="R950" i="1" s="1"/>
  <c r="S950" i="1" s="1"/>
  <c r="J951" i="1"/>
  <c r="R951" i="1" s="1"/>
  <c r="S951" i="1" s="1"/>
  <c r="J952" i="1"/>
  <c r="R952" i="1" s="1"/>
  <c r="S952" i="1" s="1"/>
  <c r="J953" i="1"/>
  <c r="R953" i="1" s="1"/>
  <c r="S953" i="1" s="1"/>
  <c r="J954" i="1"/>
  <c r="R954" i="1" s="1"/>
  <c r="S954" i="1" s="1"/>
  <c r="J955" i="1"/>
  <c r="R955" i="1" s="1"/>
  <c r="S955" i="1" s="1"/>
  <c r="J956" i="1"/>
  <c r="R956" i="1" s="1"/>
  <c r="S956" i="1" s="1"/>
  <c r="J957" i="1"/>
  <c r="R957" i="1" s="1"/>
  <c r="S957" i="1" s="1"/>
  <c r="J958" i="1"/>
  <c r="R958" i="1" s="1"/>
  <c r="S958" i="1" s="1"/>
  <c r="J959" i="1"/>
  <c r="R959" i="1" s="1"/>
  <c r="S959" i="1" s="1"/>
  <c r="J960" i="1"/>
  <c r="R960" i="1" s="1"/>
  <c r="S960" i="1" s="1"/>
  <c r="J961" i="1"/>
  <c r="R961" i="1" s="1"/>
  <c r="S961" i="1" s="1"/>
  <c r="J962" i="1"/>
  <c r="R962" i="1" s="1"/>
  <c r="S962" i="1" s="1"/>
  <c r="J963" i="1"/>
  <c r="R963" i="1" s="1"/>
  <c r="S963" i="1" s="1"/>
  <c r="J964" i="1"/>
  <c r="R964" i="1" s="1"/>
  <c r="S964" i="1" s="1"/>
  <c r="J965" i="1"/>
  <c r="R965" i="1" s="1"/>
  <c r="S965" i="1" s="1"/>
  <c r="J966" i="1"/>
  <c r="J967" i="1"/>
  <c r="R967" i="1" s="1"/>
  <c r="S967" i="1" s="1"/>
  <c r="J968" i="1"/>
  <c r="R968" i="1" s="1"/>
  <c r="S968" i="1" s="1"/>
  <c r="J969" i="1"/>
  <c r="J970" i="1"/>
  <c r="N970" i="1" s="1"/>
  <c r="J971" i="1"/>
  <c r="J972" i="1"/>
  <c r="J973" i="1"/>
  <c r="J974" i="1"/>
  <c r="J975" i="1"/>
  <c r="R975" i="1" s="1"/>
  <c r="S975" i="1" s="1"/>
  <c r="J976" i="1"/>
  <c r="R976" i="1" s="1"/>
  <c r="S976" i="1" s="1"/>
  <c r="J977" i="1"/>
  <c r="R977" i="1" s="1"/>
  <c r="S977" i="1" s="1"/>
  <c r="J978" i="1"/>
  <c r="J979" i="1"/>
  <c r="R979" i="1" s="1"/>
  <c r="S979" i="1" s="1"/>
  <c r="J980" i="1"/>
  <c r="R980" i="1" s="1"/>
  <c r="S980" i="1" s="1"/>
  <c r="J981" i="1"/>
  <c r="R981" i="1" s="1"/>
  <c r="S981" i="1" s="1"/>
  <c r="J982" i="1"/>
  <c r="R982" i="1" s="1"/>
  <c r="S982" i="1" s="1"/>
  <c r="J983" i="1"/>
  <c r="R983" i="1" s="1"/>
  <c r="S983" i="1" s="1"/>
  <c r="J984" i="1"/>
  <c r="R984" i="1" s="1"/>
  <c r="S984" i="1" s="1"/>
  <c r="J985" i="1"/>
  <c r="R985" i="1" s="1"/>
  <c r="S985" i="1" s="1"/>
  <c r="J986" i="1"/>
  <c r="J987" i="1"/>
  <c r="J988" i="1"/>
  <c r="R988" i="1" s="1"/>
  <c r="S988" i="1" s="1"/>
  <c r="J989" i="1"/>
  <c r="R989" i="1" s="1"/>
  <c r="S989" i="1" s="1"/>
  <c r="J990" i="1"/>
  <c r="J991" i="1"/>
  <c r="R991" i="1" s="1"/>
  <c r="S991" i="1" s="1"/>
  <c r="J992" i="1"/>
  <c r="R992" i="1" s="1"/>
  <c r="S992" i="1" s="1"/>
  <c r="J993" i="1"/>
  <c r="R993" i="1" s="1"/>
  <c r="S993" i="1" s="1"/>
  <c r="J994" i="1"/>
  <c r="R994" i="1" s="1"/>
  <c r="S994" i="1" s="1"/>
  <c r="J995" i="1"/>
  <c r="J996" i="1"/>
  <c r="R996" i="1" s="1"/>
  <c r="S996" i="1" s="1"/>
  <c r="J997" i="1"/>
  <c r="R997" i="1" s="1"/>
  <c r="S997" i="1" s="1"/>
  <c r="J998" i="1"/>
  <c r="J999" i="1"/>
  <c r="R999" i="1" s="1"/>
  <c r="S999" i="1" s="1"/>
  <c r="J1000" i="1"/>
  <c r="R1000" i="1" s="1"/>
  <c r="S1000" i="1" s="1"/>
  <c r="J1001" i="1"/>
  <c r="R1001" i="1" s="1"/>
  <c r="S1001" i="1" s="1"/>
  <c r="J1002" i="1"/>
  <c r="J1003" i="1"/>
  <c r="R1003" i="1" s="1"/>
  <c r="S1003" i="1" s="1"/>
  <c r="J1004" i="1"/>
  <c r="R1004" i="1" s="1"/>
  <c r="S1004" i="1" s="1"/>
  <c r="J1005" i="1"/>
  <c r="R1005" i="1" s="1"/>
  <c r="S1005" i="1" s="1"/>
  <c r="J1006" i="1"/>
  <c r="R1006" i="1" s="1"/>
  <c r="S1006" i="1" s="1"/>
  <c r="J1007" i="1"/>
  <c r="R1007" i="1" s="1"/>
  <c r="S1007" i="1" s="1"/>
  <c r="J1008" i="1"/>
  <c r="R1008" i="1" s="1"/>
  <c r="S1008" i="1" s="1"/>
  <c r="J1009" i="1"/>
  <c r="R1009" i="1" s="1"/>
  <c r="S1009" i="1" s="1"/>
  <c r="J1010" i="1"/>
  <c r="N1010" i="1" s="1"/>
  <c r="J1011" i="1"/>
  <c r="J1012" i="1"/>
  <c r="J1013" i="1"/>
  <c r="J1014" i="1"/>
  <c r="J1015" i="1"/>
  <c r="J1016" i="1"/>
  <c r="J1017" i="1"/>
  <c r="J1018" i="1"/>
  <c r="N1018" i="1" s="1"/>
  <c r="J1019" i="1"/>
  <c r="R1019" i="1" s="1"/>
  <c r="S1019" i="1" s="1"/>
  <c r="J1020" i="1"/>
  <c r="R1020" i="1" s="1"/>
  <c r="S1020" i="1" s="1"/>
  <c r="J1021" i="1"/>
  <c r="R1021" i="1" s="1"/>
  <c r="S1021" i="1" s="1"/>
  <c r="J1022" i="1"/>
  <c r="J1023" i="1"/>
  <c r="R1023" i="1" s="1"/>
  <c r="S1023" i="1" s="1"/>
  <c r="J1024" i="1"/>
  <c r="R1024" i="1" s="1"/>
  <c r="S1024" i="1" s="1"/>
  <c r="J1025" i="1"/>
  <c r="R1025" i="1" s="1"/>
  <c r="S1025" i="1" s="1"/>
  <c r="J1026" i="1"/>
  <c r="R1026" i="1" s="1"/>
  <c r="S1026" i="1" s="1"/>
  <c r="J1027" i="1"/>
  <c r="R1027" i="1" s="1"/>
  <c r="S1027" i="1" s="1"/>
  <c r="J1028" i="1"/>
  <c r="R1028" i="1" s="1"/>
  <c r="S1028" i="1" s="1"/>
  <c r="J1029" i="1"/>
  <c r="R1029" i="1" s="1"/>
  <c r="S1029" i="1" s="1"/>
  <c r="J1030" i="1"/>
  <c r="J1031" i="1"/>
  <c r="R1031" i="1" s="1"/>
  <c r="S1031" i="1" s="1"/>
  <c r="J1032" i="1"/>
  <c r="R1032" i="1" s="1"/>
  <c r="S1032" i="1" s="1"/>
  <c r="J1033" i="1"/>
  <c r="R1033" i="1" s="1"/>
  <c r="S1033" i="1" s="1"/>
  <c r="J1034" i="1"/>
  <c r="J1035" i="1"/>
  <c r="R1035" i="1" s="1"/>
  <c r="S1035" i="1" s="1"/>
  <c r="J1036" i="1"/>
  <c r="R1036" i="1" s="1"/>
  <c r="S1036" i="1" s="1"/>
  <c r="J1037" i="1"/>
  <c r="R1037" i="1" s="1"/>
  <c r="S1037" i="1" s="1"/>
  <c r="J1038" i="1"/>
  <c r="R1038" i="1" s="1"/>
  <c r="S1038" i="1" s="1"/>
  <c r="J1039" i="1"/>
  <c r="R1039" i="1" s="1"/>
  <c r="S1039" i="1" s="1"/>
  <c r="J1040" i="1"/>
  <c r="J1041" i="1"/>
  <c r="J1042" i="1"/>
  <c r="N1042" i="1" s="1"/>
  <c r="J1043" i="1"/>
  <c r="J1044" i="1"/>
  <c r="J1045" i="1"/>
  <c r="J1046" i="1"/>
  <c r="J1047" i="1"/>
  <c r="J1048" i="1"/>
  <c r="J1049" i="1"/>
  <c r="J1050" i="1"/>
  <c r="N1050" i="1" s="1"/>
  <c r="J1051" i="1"/>
  <c r="N1051" i="1" s="1"/>
  <c r="J1052" i="1"/>
  <c r="J1053" i="1"/>
  <c r="J1054" i="1"/>
  <c r="N1054" i="1" s="1"/>
  <c r="J1055" i="1"/>
  <c r="J1056" i="1"/>
  <c r="J1057" i="1"/>
  <c r="R1057" i="1" s="1"/>
  <c r="S1057" i="1" s="1"/>
  <c r="J1058" i="1"/>
  <c r="R1058" i="1" s="1"/>
  <c r="S1058" i="1" s="1"/>
  <c r="J1059" i="1"/>
  <c r="J1060" i="1"/>
  <c r="R1060" i="1" s="1"/>
  <c r="S1060" i="1" s="1"/>
  <c r="J1061" i="1"/>
  <c r="R1061" i="1" s="1"/>
  <c r="S1061" i="1" s="1"/>
  <c r="J1062" i="1"/>
  <c r="J1063" i="1"/>
  <c r="R1063" i="1" s="1"/>
  <c r="S1063" i="1" s="1"/>
  <c r="J1064" i="1"/>
  <c r="R1064" i="1" s="1"/>
  <c r="S1064" i="1" s="1"/>
  <c r="J1065" i="1"/>
  <c r="R1065" i="1" s="1"/>
  <c r="S1065" i="1" s="1"/>
  <c r="J1066" i="1"/>
  <c r="J1067" i="1"/>
  <c r="R1067" i="1" s="1"/>
  <c r="S1067" i="1" s="1"/>
  <c r="J1068" i="1"/>
  <c r="R1068" i="1" s="1"/>
  <c r="S1068" i="1" s="1"/>
  <c r="J1069" i="1"/>
  <c r="R1069" i="1" s="1"/>
  <c r="S1069" i="1" s="1"/>
  <c r="J1070" i="1"/>
  <c r="R1070" i="1" s="1"/>
  <c r="S1070" i="1" s="1"/>
  <c r="J1071" i="1"/>
  <c r="R1071" i="1" s="1"/>
  <c r="S1071" i="1" s="1"/>
  <c r="J1072" i="1"/>
  <c r="R1072" i="1" s="1"/>
  <c r="S1072" i="1" s="1"/>
  <c r="J1073" i="1"/>
  <c r="J1074" i="1"/>
  <c r="N1074" i="1" s="1"/>
  <c r="J1075" i="1"/>
  <c r="J1076" i="1"/>
  <c r="J1077" i="1"/>
  <c r="J1078" i="1"/>
  <c r="J1079" i="1"/>
  <c r="J1080" i="1"/>
  <c r="J1081" i="1"/>
  <c r="J1082" i="1"/>
  <c r="N1082" i="1" s="1"/>
  <c r="J1083" i="1"/>
  <c r="R1083" i="1" s="1"/>
  <c r="S1083" i="1" s="1"/>
  <c r="J1084" i="1"/>
  <c r="R1084" i="1" s="1"/>
  <c r="S1084" i="1" s="1"/>
  <c r="J1085" i="1"/>
  <c r="R1085" i="1" s="1"/>
  <c r="S1085" i="1" s="1"/>
  <c r="J1086" i="1"/>
  <c r="J1087" i="1"/>
  <c r="R1087" i="1" s="1"/>
  <c r="S1087" i="1" s="1"/>
  <c r="J1088" i="1"/>
  <c r="R1088" i="1" s="1"/>
  <c r="S1088" i="1" s="1"/>
  <c r="J1089" i="1"/>
  <c r="R1089" i="1" s="1"/>
  <c r="S1089" i="1" s="1"/>
  <c r="J1090" i="1"/>
  <c r="R1090" i="1" s="1"/>
  <c r="S1090" i="1" s="1"/>
  <c r="J1091" i="1"/>
  <c r="R1091" i="1" s="1"/>
  <c r="S1091" i="1" s="1"/>
  <c r="J1092" i="1"/>
  <c r="R1092" i="1" s="1"/>
  <c r="S1092" i="1" s="1"/>
  <c r="J1093" i="1"/>
  <c r="R1093" i="1" s="1"/>
  <c r="S1093" i="1" s="1"/>
  <c r="J1094" i="1"/>
  <c r="J1095" i="1"/>
  <c r="R1095" i="1" s="1"/>
  <c r="S1095" i="1" s="1"/>
  <c r="J1096" i="1"/>
  <c r="R1096" i="1" s="1"/>
  <c r="S1096" i="1" s="1"/>
  <c r="J1097" i="1"/>
  <c r="R1097" i="1" s="1"/>
  <c r="S1097" i="1" s="1"/>
  <c r="J1098" i="1"/>
  <c r="J1099" i="1"/>
  <c r="R1099" i="1" s="1"/>
  <c r="S1099" i="1" s="1"/>
  <c r="J1100" i="1"/>
  <c r="R1100" i="1" s="1"/>
  <c r="S1100" i="1" s="1"/>
  <c r="J1101" i="1"/>
  <c r="R1101" i="1" s="1"/>
  <c r="S1101" i="1" s="1"/>
  <c r="J1102" i="1"/>
  <c r="R1102" i="1" s="1"/>
  <c r="S1102" i="1" s="1"/>
  <c r="J1103" i="1"/>
  <c r="R1103" i="1" s="1"/>
  <c r="S1103" i="1" s="1"/>
  <c r="J1104" i="1"/>
  <c r="R1104" i="1" s="1"/>
  <c r="S1104" i="1" s="1"/>
  <c r="J1105" i="1"/>
  <c r="R1105" i="1" s="1"/>
  <c r="S1105" i="1" s="1"/>
  <c r="J1106" i="1"/>
  <c r="J1107" i="1"/>
  <c r="R1107" i="1" s="1"/>
  <c r="S1107" i="1" s="1"/>
  <c r="J1108" i="1"/>
  <c r="R1108" i="1" s="1"/>
  <c r="S1108" i="1" s="1"/>
  <c r="J1109" i="1"/>
  <c r="R1109" i="1" s="1"/>
  <c r="S1109" i="1" s="1"/>
  <c r="J1110" i="1"/>
  <c r="R1110" i="1" s="1"/>
  <c r="S1110" i="1" s="1"/>
  <c r="J1111" i="1"/>
  <c r="R1111" i="1" s="1"/>
  <c r="S1111" i="1" s="1"/>
  <c r="J1112" i="1"/>
  <c r="R1112" i="1" s="1"/>
  <c r="S1112" i="1" s="1"/>
  <c r="J1113" i="1"/>
  <c r="R1113" i="1" s="1"/>
  <c r="S1113" i="1" s="1"/>
  <c r="J1114" i="1"/>
  <c r="J1115" i="1"/>
  <c r="J1116" i="1"/>
  <c r="R1116" i="1" s="1"/>
  <c r="S1116" i="1" s="1"/>
  <c r="J1117" i="1"/>
  <c r="R1117" i="1" s="1"/>
  <c r="S1117" i="1" s="1"/>
  <c r="J1118" i="1"/>
  <c r="J1119" i="1"/>
  <c r="R1119" i="1" s="1"/>
  <c r="S1119" i="1" s="1"/>
  <c r="J1120" i="1"/>
  <c r="R1120" i="1" s="1"/>
  <c r="S1120" i="1" s="1"/>
  <c r="J1121" i="1"/>
  <c r="R1121" i="1" s="1"/>
  <c r="S1121" i="1" s="1"/>
  <c r="J1122" i="1"/>
  <c r="R1122" i="1" s="1"/>
  <c r="S1122" i="1" s="1"/>
  <c r="J1123" i="1"/>
  <c r="J1124" i="1"/>
  <c r="R1124" i="1" s="1"/>
  <c r="S1124" i="1" s="1"/>
  <c r="J1125" i="1"/>
  <c r="R1125" i="1" s="1"/>
  <c r="S1125" i="1" s="1"/>
  <c r="J1126" i="1"/>
  <c r="J1127" i="1"/>
  <c r="R1127" i="1" s="1"/>
  <c r="S1127" i="1" s="1"/>
  <c r="J1128" i="1"/>
  <c r="R1128" i="1" s="1"/>
  <c r="S1128" i="1" s="1"/>
  <c r="J1129" i="1"/>
  <c r="R1129" i="1" s="1"/>
  <c r="S1129" i="1" s="1"/>
  <c r="J1130" i="1"/>
  <c r="J1131" i="1"/>
  <c r="R1131" i="1" s="1"/>
  <c r="S1131" i="1" s="1"/>
  <c r="J1132" i="1"/>
  <c r="R1132" i="1" s="1"/>
  <c r="S1132" i="1" s="1"/>
  <c r="J1133" i="1"/>
  <c r="R1133" i="1" s="1"/>
  <c r="S1133" i="1" s="1"/>
  <c r="J1134" i="1"/>
  <c r="R1134" i="1" s="1"/>
  <c r="S1134" i="1" s="1"/>
  <c r="J1135" i="1"/>
  <c r="R1135" i="1" s="1"/>
  <c r="S1135" i="1" s="1"/>
  <c r="J1136" i="1"/>
  <c r="J1137" i="1"/>
  <c r="J1138" i="1"/>
  <c r="N1138" i="1" s="1"/>
  <c r="J1139" i="1"/>
  <c r="J1140" i="1"/>
  <c r="J1141" i="1"/>
  <c r="J1142" i="1"/>
  <c r="J1143" i="1"/>
  <c r="J1144" i="1"/>
  <c r="J1145" i="1"/>
  <c r="J1146" i="1"/>
  <c r="N1146" i="1" s="1"/>
  <c r="J1147" i="1"/>
  <c r="N1147" i="1" s="1"/>
  <c r="J1148" i="1"/>
  <c r="J1149" i="1"/>
  <c r="J1150" i="1"/>
  <c r="N1150" i="1" s="1"/>
  <c r="J1151" i="1"/>
  <c r="J1152" i="1"/>
  <c r="J1153" i="1"/>
  <c r="J1154" i="1"/>
  <c r="J1155" i="1"/>
  <c r="N1155" i="1" s="1"/>
  <c r="J1156" i="1"/>
  <c r="J1157" i="1"/>
  <c r="J1158" i="1"/>
  <c r="N1158" i="1" s="1"/>
  <c r="J1159" i="1"/>
  <c r="J1160" i="1"/>
  <c r="J1161" i="1"/>
  <c r="J1162" i="1"/>
  <c r="J1163" i="1"/>
  <c r="J1164" i="1"/>
  <c r="J1165" i="1"/>
  <c r="J1166" i="1"/>
  <c r="N1166" i="1" s="1"/>
  <c r="J1167" i="1"/>
  <c r="J1168" i="1"/>
  <c r="J1169" i="1"/>
  <c r="J1170" i="1"/>
  <c r="J1171" i="1"/>
  <c r="J1172" i="1"/>
  <c r="J1173" i="1"/>
  <c r="J1174" i="1"/>
  <c r="N1174" i="1" s="1"/>
  <c r="J1175" i="1"/>
  <c r="J1176" i="1"/>
  <c r="J1177" i="1"/>
  <c r="J1178" i="1"/>
  <c r="N1178" i="1" s="1"/>
  <c r="J1179" i="1"/>
  <c r="N1179" i="1" s="1"/>
  <c r="J1180" i="1"/>
  <c r="J1181" i="1"/>
  <c r="J1182" i="1"/>
  <c r="J1183" i="1"/>
  <c r="J1184" i="1"/>
  <c r="J1185" i="1"/>
  <c r="J1186" i="1"/>
  <c r="N1186" i="1" s="1"/>
  <c r="J1187" i="1"/>
  <c r="N1187" i="1" s="1"/>
  <c r="J1188" i="1"/>
  <c r="R1188" i="1" s="1"/>
  <c r="S1188" i="1" s="1"/>
  <c r="J1189" i="1"/>
  <c r="R1189" i="1" s="1"/>
  <c r="S1189" i="1" s="1"/>
  <c r="J1190" i="1"/>
  <c r="J1191" i="1"/>
  <c r="R1191" i="1" s="1"/>
  <c r="S1191" i="1" s="1"/>
  <c r="J1192" i="1"/>
  <c r="R1192" i="1" s="1"/>
  <c r="S1192" i="1" s="1"/>
  <c r="J1193" i="1"/>
  <c r="R1193" i="1" s="1"/>
  <c r="S1193" i="1" s="1"/>
  <c r="J1194" i="1"/>
  <c r="J1195" i="1"/>
  <c r="J1196" i="1"/>
  <c r="J1197" i="1"/>
  <c r="J1198" i="1"/>
  <c r="N1198" i="1" s="1"/>
  <c r="J1199" i="1"/>
  <c r="J1200" i="1"/>
  <c r="J1201" i="1"/>
  <c r="J1202" i="1"/>
  <c r="J1203" i="1"/>
  <c r="J1204" i="1"/>
  <c r="J1205" i="1"/>
  <c r="J1206" i="1"/>
  <c r="N1206" i="1" s="1"/>
  <c r="J1207" i="1"/>
  <c r="J1208" i="1"/>
  <c r="J1209" i="1"/>
  <c r="J1210" i="1"/>
  <c r="N1210" i="1" s="1"/>
  <c r="J1211" i="1"/>
  <c r="N1211" i="1" s="1"/>
  <c r="J1212" i="1"/>
  <c r="J1213" i="1"/>
  <c r="J1214" i="1"/>
  <c r="N1214" i="1" s="1"/>
  <c r="J1215" i="1"/>
  <c r="J1216" i="1"/>
  <c r="J1217" i="1"/>
  <c r="J1218" i="1"/>
  <c r="N1218" i="1" s="1"/>
  <c r="J1219" i="1"/>
  <c r="N1219" i="1" s="1"/>
  <c r="J1220" i="1"/>
  <c r="J1221" i="1"/>
  <c r="J1222" i="1"/>
  <c r="J1223" i="1"/>
  <c r="J1224" i="1"/>
  <c r="J1225" i="1"/>
  <c r="J1226" i="1"/>
  <c r="N1226" i="1" s="1"/>
  <c r="J1227" i="1"/>
  <c r="J1228" i="1"/>
  <c r="J1229" i="1"/>
  <c r="J1230" i="1"/>
  <c r="J1231" i="1"/>
  <c r="J1232" i="1"/>
  <c r="J1233" i="1"/>
  <c r="J1234" i="1"/>
  <c r="N1234" i="1" s="1"/>
  <c r="J1235" i="1"/>
  <c r="J1236" i="1"/>
  <c r="J1237" i="1"/>
  <c r="J1238" i="1"/>
  <c r="N1238" i="1" s="1"/>
  <c r="J1239" i="1"/>
  <c r="J1240" i="1"/>
  <c r="J1241" i="1"/>
  <c r="J1242" i="1"/>
  <c r="J1243" i="1"/>
  <c r="N1243" i="1" s="1"/>
  <c r="J1244" i="1"/>
  <c r="J1245" i="1"/>
  <c r="J1246" i="1"/>
  <c r="N1246" i="1" s="1"/>
  <c r="J1247" i="1"/>
  <c r="J1248" i="1"/>
  <c r="J1249" i="1"/>
  <c r="J1250" i="1"/>
  <c r="N1250" i="1" s="1"/>
  <c r="J1251" i="1"/>
  <c r="N1251" i="1" s="1"/>
  <c r="J1252" i="1"/>
  <c r="J1253" i="1"/>
  <c r="J1254" i="1"/>
  <c r="J1255" i="1"/>
  <c r="J1256" i="1"/>
  <c r="J1257" i="1"/>
  <c r="J1258" i="1"/>
  <c r="N1258" i="1" s="1"/>
  <c r="J1259" i="1"/>
  <c r="J1260" i="1"/>
  <c r="J1261" i="1"/>
  <c r="J1262" i="1"/>
  <c r="J1263" i="1"/>
  <c r="J1264" i="1"/>
  <c r="J1265" i="1"/>
  <c r="J1266" i="1"/>
  <c r="N1266" i="1" s="1"/>
  <c r="J1267" i="1"/>
  <c r="J1268" i="1"/>
  <c r="J1269" i="1"/>
  <c r="J1270" i="1"/>
  <c r="J1271" i="1"/>
  <c r="R1271" i="1" s="1"/>
  <c r="S1271" i="1" s="1"/>
  <c r="J1272" i="1"/>
  <c r="R1272" i="1" s="1"/>
  <c r="S1272" i="1" s="1"/>
  <c r="J1273" i="1"/>
  <c r="R1273" i="1" s="1"/>
  <c r="S1273" i="1" s="1"/>
  <c r="J1274" i="1"/>
  <c r="R1274" i="1" s="1"/>
  <c r="S1274" i="1" s="1"/>
  <c r="J1275" i="1"/>
  <c r="R1275" i="1" s="1"/>
  <c r="S1275" i="1" s="1"/>
  <c r="J1276" i="1"/>
  <c r="R1276" i="1" s="1"/>
  <c r="S1276" i="1" s="1"/>
  <c r="J1277" i="1"/>
  <c r="R1277" i="1" s="1"/>
  <c r="S1277" i="1" s="1"/>
  <c r="J1278" i="1"/>
  <c r="J1279" i="1"/>
  <c r="R1279" i="1" s="1"/>
  <c r="S1279" i="1" s="1"/>
  <c r="J1280" i="1"/>
  <c r="R1280" i="1" s="1"/>
  <c r="S1280" i="1" s="1"/>
  <c r="J1281" i="1"/>
  <c r="R1281" i="1" s="1"/>
  <c r="S1281" i="1" s="1"/>
  <c r="J1282" i="1"/>
  <c r="J1283" i="1"/>
  <c r="R1283" i="1" s="1"/>
  <c r="S1283" i="1" s="1"/>
  <c r="J1284" i="1"/>
  <c r="R1284" i="1" s="1"/>
  <c r="S1284" i="1" s="1"/>
  <c r="J1285" i="1"/>
  <c r="R1285" i="1" s="1"/>
  <c r="S1285" i="1" s="1"/>
  <c r="J1286" i="1"/>
  <c r="J1287" i="1"/>
  <c r="J1288" i="1"/>
  <c r="J1289" i="1"/>
  <c r="J1290" i="1"/>
  <c r="N1290" i="1" s="1"/>
  <c r="J1291" i="1"/>
  <c r="J1292" i="1"/>
  <c r="J1293" i="1"/>
  <c r="J1294" i="1"/>
  <c r="J1295" i="1"/>
  <c r="J1296" i="1"/>
  <c r="J1297" i="1"/>
  <c r="J1298" i="1"/>
  <c r="J1299" i="1"/>
  <c r="R1299" i="1" s="1"/>
  <c r="S1299" i="1" s="1"/>
  <c r="J1300" i="1"/>
  <c r="R1300" i="1" s="1"/>
  <c r="S1300" i="1" s="1"/>
  <c r="J1301" i="1"/>
  <c r="R1301" i="1" s="1"/>
  <c r="S1301" i="1" s="1"/>
  <c r="J1302" i="1"/>
  <c r="J1303" i="1"/>
  <c r="R1303" i="1" s="1"/>
  <c r="S1303" i="1" s="1"/>
  <c r="J1304" i="1"/>
  <c r="R1304" i="1" s="1"/>
  <c r="S1304" i="1" s="1"/>
  <c r="J1305" i="1"/>
  <c r="R1305" i="1" s="1"/>
  <c r="S1305" i="1" s="1"/>
  <c r="J1306" i="1"/>
  <c r="R1306" i="1" s="1"/>
  <c r="S1306" i="1" s="1"/>
  <c r="J1307" i="1"/>
  <c r="J1308" i="1"/>
  <c r="R1308" i="1" s="1"/>
  <c r="S1308" i="1" s="1"/>
  <c r="J1309" i="1"/>
  <c r="R1309" i="1" s="1"/>
  <c r="S1309" i="1" s="1"/>
  <c r="J1310" i="1"/>
  <c r="J1311" i="1"/>
  <c r="R1311" i="1" s="1"/>
  <c r="S1311" i="1" s="1"/>
  <c r="J1312" i="1"/>
  <c r="R1312" i="1" s="1"/>
  <c r="S1312" i="1" s="1"/>
  <c r="J1313" i="1"/>
  <c r="R1313" i="1" s="1"/>
  <c r="S1313" i="1" s="1"/>
  <c r="J1314" i="1"/>
  <c r="N1314" i="1" s="1"/>
  <c r="J1315" i="1"/>
  <c r="N1315" i="1" s="1"/>
  <c r="J1316" i="1"/>
  <c r="J1317" i="1"/>
  <c r="J1318" i="1"/>
  <c r="J1319" i="1"/>
  <c r="J1320" i="1"/>
  <c r="J1321" i="1"/>
  <c r="J1322" i="1"/>
  <c r="N1322" i="1" s="1"/>
  <c r="J1323" i="1"/>
  <c r="J1324" i="1"/>
  <c r="J1325" i="1"/>
  <c r="R1325" i="1" s="1"/>
  <c r="S1325" i="1" s="1"/>
  <c r="J1326" i="1"/>
  <c r="R1326" i="1" s="1"/>
  <c r="S1326" i="1" s="1"/>
  <c r="J1327" i="1"/>
  <c r="R1327" i="1" s="1"/>
  <c r="S1327" i="1" s="1"/>
  <c r="J1328" i="1"/>
  <c r="R1328" i="1" s="1"/>
  <c r="S1328" i="1" s="1"/>
  <c r="J1329" i="1"/>
  <c r="R1329" i="1" s="1"/>
  <c r="S1329" i="1" s="1"/>
  <c r="J1330" i="1"/>
  <c r="J1331" i="1"/>
  <c r="R1331" i="1" s="1"/>
  <c r="S1331" i="1" s="1"/>
  <c r="J1332" i="1"/>
  <c r="R1332" i="1" s="1"/>
  <c r="S1332" i="1" s="1"/>
  <c r="J1333" i="1"/>
  <c r="R1333" i="1" s="1"/>
  <c r="S1333" i="1" s="1"/>
  <c r="J1334" i="1"/>
  <c r="J1335" i="1"/>
  <c r="R1335" i="1" s="1"/>
  <c r="S1335" i="1" s="1"/>
  <c r="J1336" i="1"/>
  <c r="R1336" i="1" s="1"/>
  <c r="S1336" i="1" s="1"/>
  <c r="J1337" i="1"/>
  <c r="R1337" i="1" s="1"/>
  <c r="S1337" i="1" s="1"/>
  <c r="J1338" i="1"/>
  <c r="R1338" i="1" s="1"/>
  <c r="S1338" i="1" s="1"/>
  <c r="J1339" i="1"/>
  <c r="R1339" i="1" s="1"/>
  <c r="S1339" i="1" s="1"/>
  <c r="J1340" i="1"/>
  <c r="R1340" i="1" s="1"/>
  <c r="S1340" i="1" s="1"/>
  <c r="J1341" i="1"/>
  <c r="R1341" i="1" s="1"/>
  <c r="S1341" i="1" s="1"/>
  <c r="J1342" i="1"/>
  <c r="J1343" i="1"/>
  <c r="R1343" i="1" s="1"/>
  <c r="S1343" i="1" s="1"/>
  <c r="J1344" i="1"/>
  <c r="R1344" i="1" s="1"/>
  <c r="S1344" i="1" s="1"/>
  <c r="J1345" i="1"/>
  <c r="R1345" i="1" s="1"/>
  <c r="S1345" i="1" s="1"/>
  <c r="J1346" i="1"/>
  <c r="J1347" i="1"/>
  <c r="R1347" i="1" s="1"/>
  <c r="S1347" i="1" s="1"/>
  <c r="J1348" i="1"/>
  <c r="R1348" i="1" s="1"/>
  <c r="S1348" i="1" s="1"/>
  <c r="J1349" i="1"/>
  <c r="R1349" i="1" s="1"/>
  <c r="S1349" i="1" s="1"/>
  <c r="J1350" i="1"/>
  <c r="R1350" i="1" s="1"/>
  <c r="S1350" i="1" s="1"/>
  <c r="J1351" i="1"/>
  <c r="R1351" i="1" s="1"/>
  <c r="S1351" i="1" s="1"/>
  <c r="J1352" i="1"/>
  <c r="R1352" i="1" s="1"/>
  <c r="S1352" i="1" s="1"/>
  <c r="J1353" i="1"/>
  <c r="R1353" i="1" s="1"/>
  <c r="S1353" i="1" s="1"/>
  <c r="J1354" i="1"/>
  <c r="J1355" i="1"/>
  <c r="R1355" i="1" s="1"/>
  <c r="S1355" i="1" s="1"/>
  <c r="J1356" i="1"/>
  <c r="R1356" i="1" s="1"/>
  <c r="S1356" i="1" s="1"/>
  <c r="J1357" i="1"/>
  <c r="R1357" i="1" s="1"/>
  <c r="S1357" i="1" s="1"/>
  <c r="J1358" i="1"/>
  <c r="R1358" i="1" s="1"/>
  <c r="S1358" i="1" s="1"/>
  <c r="J1359" i="1"/>
  <c r="R1359" i="1" s="1"/>
  <c r="S1359" i="1" s="1"/>
  <c r="J1360" i="1"/>
  <c r="R1360" i="1" s="1"/>
  <c r="S1360" i="1" s="1"/>
  <c r="J1361" i="1"/>
  <c r="R1361" i="1" s="1"/>
  <c r="S1361" i="1" s="1"/>
  <c r="J1362" i="1"/>
  <c r="J1363" i="1"/>
  <c r="R1363" i="1" s="1"/>
  <c r="S1363" i="1" s="1"/>
  <c r="J1364" i="1"/>
  <c r="R1364" i="1" s="1"/>
  <c r="S1364" i="1" s="1"/>
  <c r="J1365" i="1"/>
  <c r="R1365" i="1" s="1"/>
  <c r="S1365" i="1" s="1"/>
  <c r="J1366" i="1"/>
  <c r="J1367" i="1"/>
  <c r="R1367" i="1" s="1"/>
  <c r="S1367" i="1" s="1"/>
  <c r="J1368" i="1"/>
  <c r="R1368" i="1" s="1"/>
  <c r="S1368" i="1" s="1"/>
  <c r="J1369" i="1"/>
  <c r="R1369" i="1" s="1"/>
  <c r="S1369" i="1" s="1"/>
  <c r="J1370" i="1"/>
  <c r="R1370" i="1" s="1"/>
  <c r="S1370" i="1" s="1"/>
  <c r="J1371" i="1"/>
  <c r="J1372" i="1"/>
  <c r="R1372" i="1" s="1"/>
  <c r="S1372" i="1" s="1"/>
  <c r="J1373" i="1"/>
  <c r="R1373" i="1" s="1"/>
  <c r="S1373" i="1" s="1"/>
  <c r="J1374" i="1"/>
  <c r="J1375" i="1"/>
  <c r="R1375" i="1" s="1"/>
  <c r="S1375" i="1" s="1"/>
  <c r="J1376" i="1"/>
  <c r="R1376" i="1" s="1"/>
  <c r="S1376" i="1" s="1"/>
  <c r="J1377" i="1"/>
  <c r="R1377" i="1" s="1"/>
  <c r="S1377" i="1" s="1"/>
  <c r="J1378" i="1"/>
  <c r="J1379" i="1"/>
  <c r="J1380" i="1"/>
  <c r="R1380" i="1" s="1"/>
  <c r="S1380" i="1" s="1"/>
  <c r="J1381" i="1"/>
  <c r="R1381" i="1" s="1"/>
  <c r="S1381" i="1" s="1"/>
  <c r="J1382" i="1"/>
  <c r="R1382" i="1" s="1"/>
  <c r="S1382" i="1" s="1"/>
  <c r="J1383" i="1"/>
  <c r="J1384" i="1"/>
  <c r="J1385" i="1"/>
  <c r="J1386" i="1"/>
  <c r="N1386" i="1" s="1"/>
  <c r="J1387" i="1"/>
  <c r="J1388" i="1"/>
  <c r="R1388" i="1" s="1"/>
  <c r="S1388" i="1" s="1"/>
  <c r="J1389" i="1"/>
  <c r="R1389" i="1" s="1"/>
  <c r="S1389" i="1" s="1"/>
  <c r="J1390" i="1"/>
  <c r="R1390" i="1" s="1"/>
  <c r="S1390" i="1" s="1"/>
  <c r="J1391" i="1"/>
  <c r="R1391" i="1" s="1"/>
  <c r="S1391" i="1" s="1"/>
  <c r="J1392" i="1"/>
  <c r="R1392" i="1" s="1"/>
  <c r="S1392" i="1" s="1"/>
  <c r="J1393" i="1"/>
  <c r="R1393" i="1" s="1"/>
  <c r="S1393" i="1" s="1"/>
  <c r="J1394" i="1"/>
  <c r="J1395" i="1"/>
  <c r="R1395" i="1" s="1"/>
  <c r="S1395" i="1" s="1"/>
  <c r="J1396" i="1"/>
  <c r="R1396" i="1" s="1"/>
  <c r="S1396" i="1" s="1"/>
  <c r="J1397" i="1"/>
  <c r="R1397" i="1" s="1"/>
  <c r="S1397" i="1" s="1"/>
  <c r="J1398" i="1"/>
  <c r="J1399" i="1"/>
  <c r="R1399" i="1" s="1"/>
  <c r="S1399" i="1" s="1"/>
  <c r="J1400" i="1"/>
  <c r="R1400" i="1" s="1"/>
  <c r="S1400" i="1" s="1"/>
  <c r="J1401" i="1"/>
  <c r="R1401" i="1" s="1"/>
  <c r="S1401" i="1" s="1"/>
  <c r="J1402" i="1"/>
  <c r="R1402" i="1" s="1"/>
  <c r="S1402" i="1" s="1"/>
  <c r="J1403" i="1"/>
  <c r="R1403" i="1" s="1"/>
  <c r="S1403" i="1" s="1"/>
  <c r="J1404" i="1"/>
  <c r="R1404" i="1" s="1"/>
  <c r="S1404" i="1" s="1"/>
  <c r="J1405" i="1"/>
  <c r="R1405" i="1" s="1"/>
  <c r="S1405" i="1" s="1"/>
  <c r="J1406" i="1"/>
  <c r="J1407" i="1"/>
  <c r="R1407" i="1" s="1"/>
  <c r="S1407" i="1" s="1"/>
  <c r="J1408" i="1"/>
  <c r="R1408" i="1" s="1"/>
  <c r="S1408" i="1" s="1"/>
  <c r="J1409" i="1"/>
  <c r="R1409" i="1" s="1"/>
  <c r="S1409" i="1" s="1"/>
  <c r="J1410" i="1"/>
  <c r="J1411" i="1"/>
  <c r="R1411" i="1" s="1"/>
  <c r="S1411" i="1" s="1"/>
  <c r="J1412" i="1"/>
  <c r="R1412" i="1" s="1"/>
  <c r="S1412" i="1" s="1"/>
  <c r="J1413" i="1"/>
  <c r="R1413" i="1" s="1"/>
  <c r="S1413" i="1" s="1"/>
  <c r="J1414" i="1"/>
  <c r="R1414" i="1" s="1"/>
  <c r="S1414" i="1" s="1"/>
  <c r="J1415" i="1"/>
  <c r="R1415" i="1" s="1"/>
  <c r="S1415" i="1" s="1"/>
  <c r="J1416" i="1"/>
  <c r="R1416" i="1" s="1"/>
  <c r="S1416" i="1" s="1"/>
  <c r="J1417" i="1"/>
  <c r="R1417" i="1" s="1"/>
  <c r="S1417" i="1" s="1"/>
  <c r="J1418" i="1"/>
  <c r="J1419" i="1"/>
  <c r="R1419" i="1" s="1"/>
  <c r="S1419" i="1" s="1"/>
  <c r="J1420" i="1"/>
  <c r="R1420" i="1" s="1"/>
  <c r="S1420" i="1" s="1"/>
  <c r="J1421" i="1"/>
  <c r="R1421" i="1" s="1"/>
  <c r="S1421" i="1" s="1"/>
  <c r="J1422" i="1"/>
  <c r="R1422" i="1" s="1"/>
  <c r="S1422" i="1" s="1"/>
  <c r="J1423" i="1"/>
  <c r="R1423" i="1" s="1"/>
  <c r="S1423" i="1" s="1"/>
  <c r="J1424" i="1"/>
  <c r="R1424" i="1" s="1"/>
  <c r="S1424" i="1" s="1"/>
  <c r="J1425" i="1"/>
  <c r="R1425" i="1" s="1"/>
  <c r="S1425" i="1" s="1"/>
  <c r="J1426" i="1"/>
  <c r="J1427" i="1"/>
  <c r="R1427" i="1" s="1"/>
  <c r="S1427" i="1" s="1"/>
  <c r="J1428" i="1"/>
  <c r="R1428" i="1" s="1"/>
  <c r="S1428" i="1" s="1"/>
  <c r="J1429" i="1"/>
  <c r="R1429" i="1" s="1"/>
  <c r="S1429" i="1" s="1"/>
  <c r="J1430" i="1"/>
  <c r="R1430" i="1" s="1"/>
  <c r="S1430" i="1" s="1"/>
  <c r="J1431" i="1"/>
  <c r="J1432" i="1"/>
  <c r="J1433" i="1"/>
  <c r="J1434" i="1"/>
  <c r="N1434" i="1" s="1"/>
  <c r="J1435" i="1"/>
  <c r="N1435" i="1" s="1"/>
  <c r="J1436" i="1"/>
  <c r="J1437" i="1"/>
  <c r="J1438" i="1"/>
  <c r="J1439" i="1"/>
  <c r="J1440" i="1"/>
  <c r="J1441" i="1"/>
  <c r="J1442" i="1"/>
  <c r="N1442" i="1" s="1"/>
  <c r="J1443" i="1"/>
  <c r="N1443" i="1" s="1"/>
  <c r="J1444" i="1"/>
  <c r="J1445" i="1"/>
  <c r="J1446" i="1"/>
  <c r="N1446" i="1" s="1"/>
  <c r="J1447" i="1"/>
  <c r="J1448" i="1"/>
  <c r="J1449" i="1"/>
  <c r="J1450" i="1"/>
  <c r="J1451" i="1"/>
  <c r="J1452" i="1"/>
  <c r="J1453" i="1"/>
  <c r="J1454" i="1"/>
  <c r="N1454" i="1" s="1"/>
  <c r="J1455" i="1"/>
  <c r="J1456" i="1"/>
  <c r="J1457" i="1"/>
  <c r="J1458" i="1"/>
  <c r="N1458" i="1" s="1"/>
  <c r="J1459" i="1"/>
  <c r="J1460" i="1"/>
  <c r="J1461" i="1"/>
  <c r="J1462" i="1"/>
  <c r="J1463" i="1"/>
  <c r="J1464" i="1"/>
  <c r="J1465" i="1"/>
  <c r="J1466" i="1"/>
  <c r="N1466" i="1" s="1"/>
  <c r="J1467" i="1"/>
  <c r="N1467" i="1" s="1"/>
  <c r="J1468" i="1"/>
  <c r="J1469" i="1"/>
  <c r="J1470" i="1"/>
  <c r="N1470" i="1" s="1"/>
  <c r="J1471" i="1"/>
  <c r="J1472" i="1"/>
  <c r="J1473" i="1"/>
  <c r="J1474" i="1"/>
  <c r="J1475" i="1"/>
  <c r="N1475" i="1" s="1"/>
  <c r="J1476" i="1"/>
  <c r="R1476" i="1" s="1"/>
  <c r="S1476" i="1" s="1"/>
  <c r="J1477" i="1"/>
  <c r="R1477" i="1" s="1"/>
  <c r="S1477" i="1" s="1"/>
  <c r="J1478" i="1"/>
  <c r="R1478" i="1" s="1"/>
  <c r="S1478" i="1" s="1"/>
  <c r="J1479" i="1"/>
  <c r="R1479" i="1" s="1"/>
  <c r="S1479" i="1" s="1"/>
  <c r="J1480" i="1"/>
  <c r="R1480" i="1" s="1"/>
  <c r="S1480" i="1" s="1"/>
  <c r="J1481" i="1"/>
  <c r="J1482" i="1"/>
  <c r="N1482" i="1" s="1"/>
  <c r="J1483" i="1"/>
  <c r="J1484" i="1"/>
  <c r="J1485" i="1"/>
  <c r="J1486" i="1"/>
  <c r="J1487" i="1"/>
  <c r="J1488" i="1"/>
  <c r="J1489" i="1"/>
  <c r="J1490" i="1"/>
  <c r="N1490" i="1" s="1"/>
  <c r="J1491" i="1"/>
  <c r="J1492" i="1"/>
  <c r="J1493" i="1"/>
  <c r="J1494" i="1"/>
  <c r="N1494" i="1" s="1"/>
  <c r="J1495" i="1"/>
  <c r="J1496" i="1"/>
  <c r="J1497" i="1"/>
  <c r="J1498" i="1"/>
  <c r="J1499" i="1"/>
  <c r="N1499" i="1" s="1"/>
  <c r="J1500" i="1"/>
  <c r="J1501" i="1"/>
  <c r="J1502" i="1"/>
  <c r="J1503" i="1"/>
  <c r="J1504" i="1"/>
  <c r="J1505" i="1"/>
  <c r="J1506" i="1"/>
  <c r="N1506" i="1" s="1"/>
  <c r="J1507" i="1"/>
  <c r="N1507" i="1" s="1"/>
  <c r="J1508" i="1"/>
  <c r="J1509" i="1"/>
  <c r="R1509" i="1" s="1"/>
  <c r="S1509" i="1" s="1"/>
  <c r="J1510" i="1"/>
  <c r="J1511" i="1"/>
  <c r="R1511" i="1" s="1"/>
  <c r="S1511" i="1" s="1"/>
  <c r="J1512" i="1"/>
  <c r="R1512" i="1" s="1"/>
  <c r="S1512" i="1" s="1"/>
  <c r="J1513" i="1"/>
  <c r="R1513" i="1" s="1"/>
  <c r="S1513" i="1" s="1"/>
  <c r="J1514" i="1"/>
  <c r="J1515" i="1"/>
  <c r="J1516" i="1"/>
  <c r="J1517" i="1"/>
  <c r="J1518" i="1"/>
  <c r="N1518" i="1" s="1"/>
  <c r="J1519" i="1"/>
  <c r="J1520" i="1"/>
  <c r="J1521" i="1"/>
  <c r="J1522" i="1"/>
  <c r="N1522" i="1" s="1"/>
  <c r="J1523" i="1"/>
  <c r="J1524" i="1"/>
  <c r="J1525" i="1"/>
  <c r="J1526" i="1"/>
  <c r="J1527" i="1"/>
  <c r="J1528" i="1"/>
  <c r="J1529" i="1"/>
  <c r="J1530" i="1"/>
  <c r="N1530" i="1" s="1"/>
  <c r="J1531" i="1"/>
  <c r="R1531" i="1" s="1"/>
  <c r="S1531" i="1" s="1"/>
  <c r="J1532" i="1"/>
  <c r="R1532" i="1" s="1"/>
  <c r="S1532" i="1" s="1"/>
  <c r="J1533" i="1"/>
  <c r="R1533" i="1" s="1"/>
  <c r="S1533" i="1" s="1"/>
  <c r="J1534" i="1"/>
  <c r="R1534" i="1" s="1"/>
  <c r="S1534" i="1" s="1"/>
  <c r="J1535" i="1"/>
  <c r="R1535" i="1" s="1"/>
  <c r="S1535" i="1" s="1"/>
  <c r="J1536" i="1"/>
  <c r="R1536" i="1" s="1"/>
  <c r="S1536" i="1" s="1"/>
  <c r="J1537" i="1"/>
  <c r="R1537" i="1" s="1"/>
  <c r="S1537" i="1" s="1"/>
  <c r="J1538" i="1"/>
  <c r="J1539" i="1"/>
  <c r="R1539" i="1" s="1"/>
  <c r="S1539" i="1" s="1"/>
  <c r="J1540" i="1"/>
  <c r="R1540" i="1" s="1"/>
  <c r="S1540" i="1" s="1"/>
  <c r="J1541" i="1"/>
  <c r="R1541" i="1" s="1"/>
  <c r="S1541" i="1" s="1"/>
  <c r="J1542" i="1"/>
  <c r="R1542" i="1" s="1"/>
  <c r="S1542" i="1" s="1"/>
  <c r="J1543" i="1"/>
  <c r="R1543" i="1" s="1"/>
  <c r="S1543" i="1" s="1"/>
  <c r="J1544" i="1"/>
  <c r="R1544" i="1" s="1"/>
  <c r="S1544" i="1" s="1"/>
  <c r="J1545" i="1"/>
  <c r="R1545" i="1" s="1"/>
  <c r="S1545" i="1" s="1"/>
  <c r="J1546" i="1"/>
  <c r="R1546" i="1" s="1"/>
  <c r="S1546" i="1" s="1"/>
  <c r="J1547" i="1"/>
  <c r="R1547" i="1" s="1"/>
  <c r="S1547" i="1" s="1"/>
  <c r="J1548" i="1"/>
  <c r="R1548" i="1" s="1"/>
  <c r="S1548" i="1" s="1"/>
  <c r="J1549" i="1"/>
  <c r="R1549" i="1" s="1"/>
  <c r="S1549" i="1" s="1"/>
  <c r="J1550" i="1"/>
  <c r="J1551" i="1"/>
  <c r="R1551" i="1" s="1"/>
  <c r="S1551" i="1" s="1"/>
  <c r="J1552" i="1"/>
  <c r="R1552" i="1" s="1"/>
  <c r="S1552" i="1" s="1"/>
  <c r="J1553" i="1"/>
  <c r="R1553" i="1" s="1"/>
  <c r="S1553" i="1" s="1"/>
  <c r="J1554" i="1"/>
  <c r="R1554" i="1" s="1"/>
  <c r="S1554" i="1" s="1"/>
  <c r="J1555" i="1"/>
  <c r="R1555" i="1" s="1"/>
  <c r="S1555" i="1" s="1"/>
  <c r="J1556" i="1"/>
  <c r="R1556" i="1" s="1"/>
  <c r="S1556" i="1" s="1"/>
  <c r="J1557" i="1"/>
  <c r="R1557" i="1" s="1"/>
  <c r="S1557" i="1" s="1"/>
  <c r="J1558" i="1"/>
  <c r="R1558" i="1" s="1"/>
  <c r="S1558" i="1" s="1"/>
  <c r="J1559" i="1"/>
  <c r="R1559" i="1" s="1"/>
  <c r="S1559" i="1" s="1"/>
  <c r="J1560" i="1"/>
  <c r="R1560" i="1" s="1"/>
  <c r="S1560" i="1" s="1"/>
  <c r="J1561" i="1"/>
  <c r="R1561" i="1" s="1"/>
  <c r="S1561" i="1" s="1"/>
  <c r="J1562" i="1"/>
  <c r="J1563" i="1"/>
  <c r="R1563" i="1" s="1"/>
  <c r="S1563" i="1" s="1"/>
  <c r="J1564" i="1"/>
  <c r="R1564" i="1" s="1"/>
  <c r="S1564" i="1" s="1"/>
  <c r="J1565" i="1"/>
  <c r="R1565" i="1" s="1"/>
  <c r="S1565" i="1" s="1"/>
  <c r="J1566" i="1"/>
  <c r="R1566" i="1" s="1"/>
  <c r="S1566" i="1" s="1"/>
  <c r="J1567" i="1"/>
  <c r="R1567" i="1" s="1"/>
  <c r="S1567" i="1" s="1"/>
  <c r="J1568" i="1"/>
  <c r="R1568" i="1" s="1"/>
  <c r="S1568" i="1" s="1"/>
  <c r="J1569" i="1"/>
  <c r="R1569" i="1" s="1"/>
  <c r="S1569" i="1" s="1"/>
  <c r="J1570" i="1"/>
  <c r="R1570" i="1" s="1"/>
  <c r="S1570" i="1" s="1"/>
  <c r="J1571" i="1"/>
  <c r="J1572" i="1"/>
  <c r="R1572" i="1" s="1"/>
  <c r="S1572" i="1" s="1"/>
  <c r="J1573" i="1"/>
  <c r="R1573" i="1" s="1"/>
  <c r="S1573" i="1" s="1"/>
  <c r="J1574" i="1"/>
  <c r="J1575" i="1"/>
  <c r="R1575" i="1" s="1"/>
  <c r="S1575" i="1" s="1"/>
  <c r="J1576" i="1"/>
  <c r="R1576" i="1" s="1"/>
  <c r="S1576" i="1" s="1"/>
  <c r="J1577" i="1"/>
  <c r="J1578" i="1"/>
  <c r="J1579" i="1"/>
  <c r="R1579" i="1" s="1"/>
  <c r="S1579" i="1" s="1"/>
  <c r="J1580" i="1"/>
  <c r="R1580" i="1" s="1"/>
  <c r="S1580" i="1" s="1"/>
  <c r="J1581" i="1"/>
  <c r="R1581" i="1" s="1"/>
  <c r="S1581" i="1" s="1"/>
  <c r="J1582" i="1"/>
  <c r="R1582" i="1" s="1"/>
  <c r="S1582" i="1" s="1"/>
  <c r="J1583" i="1"/>
  <c r="R1583" i="1" s="1"/>
  <c r="S1583" i="1" s="1"/>
  <c r="J1584" i="1"/>
  <c r="R1584" i="1" s="1"/>
  <c r="S1584" i="1" s="1"/>
  <c r="J1585" i="1"/>
  <c r="R1585" i="1" s="1"/>
  <c r="S1585" i="1" s="1"/>
  <c r="J1586" i="1"/>
  <c r="J1587" i="1"/>
  <c r="R1587" i="1" s="1"/>
  <c r="S1587" i="1" s="1"/>
  <c r="J1588" i="1"/>
  <c r="R1588" i="1" s="1"/>
  <c r="S1588" i="1" s="1"/>
  <c r="J1589" i="1"/>
  <c r="J1590" i="1"/>
  <c r="J1591" i="1"/>
  <c r="J1592" i="1"/>
  <c r="J1593" i="1"/>
  <c r="J1594" i="1"/>
  <c r="N1594" i="1" s="1"/>
  <c r="J1595" i="1"/>
  <c r="N1595" i="1" s="1"/>
  <c r="J1596" i="1"/>
  <c r="J1597" i="1"/>
  <c r="J1598" i="1"/>
  <c r="N1598" i="1" s="1"/>
  <c r="J1599" i="1"/>
  <c r="J1600" i="1"/>
  <c r="J1601" i="1"/>
  <c r="J1602" i="1"/>
  <c r="J1603" i="1"/>
  <c r="R1603" i="1" s="1"/>
  <c r="S1603" i="1" s="1"/>
  <c r="J1604" i="1"/>
  <c r="R1604" i="1" s="1"/>
  <c r="S1604" i="1" s="1"/>
  <c r="J1605" i="1"/>
  <c r="R1605" i="1" s="1"/>
  <c r="S1605" i="1" s="1"/>
  <c r="J1606" i="1"/>
  <c r="R1606" i="1" s="1"/>
  <c r="S1606" i="1" s="1"/>
  <c r="J1607" i="1"/>
  <c r="R1607" i="1" s="1"/>
  <c r="S1607" i="1" s="1"/>
  <c r="J1608" i="1"/>
  <c r="R1608" i="1" s="1"/>
  <c r="S1608" i="1" s="1"/>
  <c r="J1609" i="1"/>
  <c r="R1609" i="1" s="1"/>
  <c r="S1609" i="1" s="1"/>
  <c r="J1610" i="1"/>
  <c r="R1610" i="1" s="1"/>
  <c r="S1610" i="1" s="1"/>
  <c r="J1611" i="1"/>
  <c r="R1611" i="1" s="1"/>
  <c r="S1611" i="1" s="1"/>
  <c r="J1612" i="1"/>
  <c r="R1612" i="1" s="1"/>
  <c r="S1612" i="1" s="1"/>
  <c r="J1613" i="1"/>
  <c r="R1613" i="1" s="1"/>
  <c r="S1613" i="1" s="1"/>
  <c r="J1614" i="1"/>
  <c r="J1615" i="1"/>
  <c r="R1615" i="1" s="1"/>
  <c r="S1615" i="1" s="1"/>
  <c r="J1616" i="1"/>
  <c r="R1616" i="1" s="1"/>
  <c r="S1616" i="1" s="1"/>
  <c r="J1617" i="1"/>
  <c r="R1617" i="1" s="1"/>
  <c r="S1617" i="1" s="1"/>
  <c r="J1618" i="1"/>
  <c r="R1618" i="1" s="1"/>
  <c r="S1618" i="1" s="1"/>
  <c r="J1619" i="1"/>
  <c r="R1619" i="1" s="1"/>
  <c r="S1619" i="1" s="1"/>
  <c r="J1620" i="1"/>
  <c r="J1621" i="1"/>
  <c r="J1622" i="1"/>
  <c r="N1622" i="1" s="1"/>
  <c r="J1623" i="1"/>
  <c r="J1624" i="1"/>
  <c r="J1625" i="1"/>
  <c r="J1626" i="1"/>
  <c r="N1626" i="1" s="1"/>
  <c r="J1627" i="1"/>
  <c r="N1627" i="1" s="1"/>
  <c r="J1628" i="1"/>
  <c r="J1629" i="1"/>
  <c r="J1630" i="1"/>
  <c r="J1631" i="1"/>
  <c r="J1632" i="1"/>
  <c r="J1633" i="1"/>
  <c r="J1634" i="1"/>
  <c r="N1634" i="1" s="1"/>
  <c r="J1635" i="1"/>
  <c r="N1635" i="1" s="1"/>
  <c r="J1636" i="1"/>
  <c r="J1637" i="1"/>
  <c r="J1638" i="1"/>
  <c r="N1638" i="1" s="1"/>
  <c r="J1639" i="1"/>
  <c r="J1640" i="1"/>
  <c r="J1641" i="1"/>
  <c r="J1642" i="1"/>
  <c r="N1642" i="1" s="1"/>
  <c r="J1643" i="1"/>
  <c r="J1644" i="1"/>
  <c r="J1645" i="1"/>
  <c r="J1646" i="1"/>
  <c r="N1646" i="1" s="1"/>
  <c r="J1647" i="1"/>
  <c r="J1648" i="1"/>
  <c r="J1649" i="1"/>
  <c r="J1650" i="1"/>
  <c r="N1650" i="1" s="1"/>
  <c r="J1651" i="1"/>
  <c r="J1652" i="1"/>
  <c r="J1653" i="1"/>
  <c r="J1654" i="1"/>
  <c r="J1655" i="1"/>
  <c r="R1655" i="1" s="1"/>
  <c r="S1655" i="1" s="1"/>
  <c r="J1656" i="1"/>
  <c r="R1656" i="1" s="1"/>
  <c r="S1656" i="1" s="1"/>
  <c r="J1657" i="1"/>
  <c r="R1657" i="1" s="1"/>
  <c r="S1657" i="1" s="1"/>
  <c r="J1658" i="1"/>
  <c r="J1659" i="1"/>
  <c r="R1659" i="1" s="1"/>
  <c r="S1659" i="1" s="1"/>
  <c r="J1660" i="1"/>
  <c r="R1660" i="1" s="1"/>
  <c r="S1660" i="1" s="1"/>
  <c r="J1661" i="1"/>
  <c r="R1661" i="1" s="1"/>
  <c r="S1661" i="1" s="1"/>
  <c r="J1662" i="1"/>
  <c r="R1662" i="1" s="1"/>
  <c r="S1662" i="1" s="1"/>
  <c r="J1663" i="1"/>
  <c r="R1663" i="1" s="1"/>
  <c r="S1663" i="1" s="1"/>
  <c r="J1664" i="1"/>
  <c r="R1664" i="1" s="1"/>
  <c r="S1664" i="1" s="1"/>
  <c r="J1665" i="1"/>
  <c r="R1665" i="1" s="1"/>
  <c r="S1665" i="1" s="1"/>
  <c r="J1666" i="1"/>
  <c r="J1667" i="1"/>
  <c r="R1667" i="1" s="1"/>
  <c r="S1667" i="1" s="1"/>
  <c r="J1668" i="1"/>
  <c r="J1669" i="1"/>
  <c r="J1670" i="1"/>
  <c r="N1670" i="1" s="1"/>
  <c r="J1671" i="1"/>
  <c r="J1672" i="1"/>
  <c r="J1673" i="1"/>
  <c r="R1673" i="1" s="1"/>
  <c r="S1673" i="1" s="1"/>
  <c r="J1674" i="1"/>
  <c r="R1674" i="1" s="1"/>
  <c r="S1674" i="1" s="1"/>
  <c r="J1675" i="1"/>
  <c r="R1675" i="1" s="1"/>
  <c r="S1675" i="1" s="1"/>
  <c r="J1676" i="1"/>
  <c r="R1676" i="1" s="1"/>
  <c r="S1676" i="1" s="1"/>
  <c r="J1677" i="1"/>
  <c r="R1677" i="1" s="1"/>
  <c r="S1677" i="1" s="1"/>
  <c r="J1678" i="1"/>
  <c r="J1679" i="1"/>
  <c r="R1679" i="1" s="1"/>
  <c r="S1679" i="1" s="1"/>
  <c r="J1680" i="1"/>
  <c r="R1680" i="1" s="1"/>
  <c r="S1680" i="1" s="1"/>
  <c r="J1681" i="1"/>
  <c r="R1681" i="1" s="1"/>
  <c r="S1681" i="1" s="1"/>
  <c r="J1682" i="1"/>
  <c r="R1682" i="1" s="1"/>
  <c r="S1682" i="1" s="1"/>
  <c r="J1683" i="1"/>
  <c r="R1683" i="1" s="1"/>
  <c r="S1683" i="1" s="1"/>
  <c r="J1684" i="1"/>
  <c r="R1684" i="1" s="1"/>
  <c r="S1684" i="1" s="1"/>
  <c r="J1685" i="1"/>
  <c r="R1685" i="1" s="1"/>
  <c r="S1685" i="1" s="1"/>
  <c r="J1686" i="1"/>
  <c r="N1686" i="1" s="1"/>
  <c r="J1687" i="1"/>
  <c r="J1688" i="1"/>
  <c r="J1689" i="1"/>
  <c r="J1690" i="1"/>
  <c r="N1690" i="1" s="1"/>
  <c r="J1691" i="1"/>
  <c r="N1691" i="1" s="1"/>
  <c r="J1692" i="1"/>
  <c r="R1692" i="1" s="1"/>
  <c r="S1692" i="1" s="1"/>
  <c r="J1693" i="1"/>
  <c r="R1693" i="1" s="1"/>
  <c r="S1693" i="1" s="1"/>
  <c r="J1694" i="1"/>
  <c r="R1694" i="1" s="1"/>
  <c r="S1694" i="1" s="1"/>
  <c r="J1695" i="1"/>
  <c r="R1695" i="1" s="1"/>
  <c r="S1695" i="1" s="1"/>
  <c r="J1696" i="1"/>
  <c r="R1696" i="1" s="1"/>
  <c r="S1696" i="1" s="1"/>
  <c r="J1697" i="1"/>
  <c r="R1697" i="1" s="1"/>
  <c r="S1697" i="1" s="1"/>
  <c r="J1698" i="1"/>
  <c r="J1699" i="1"/>
  <c r="J1700" i="1"/>
  <c r="R1700" i="1" s="1"/>
  <c r="S1700" i="1" s="1"/>
  <c r="J1701" i="1"/>
  <c r="R1701" i="1" s="1"/>
  <c r="S1701" i="1" s="1"/>
  <c r="J1702" i="1"/>
  <c r="J1703" i="1"/>
  <c r="J1704" i="1"/>
  <c r="J1705" i="1"/>
  <c r="J1706" i="1"/>
  <c r="N1706" i="1" s="1"/>
  <c r="J1707" i="1"/>
  <c r="J1708" i="1"/>
  <c r="J1709" i="1"/>
  <c r="J1710" i="1"/>
  <c r="N1710" i="1" s="1"/>
  <c r="J1711" i="1"/>
  <c r="J1712" i="1"/>
  <c r="J1713" i="1"/>
  <c r="J1714" i="1"/>
  <c r="N1714" i="1" s="1"/>
  <c r="J1715" i="1"/>
  <c r="J1716" i="1"/>
  <c r="J1717" i="1"/>
  <c r="J1718" i="1"/>
  <c r="J1719" i="1"/>
  <c r="J1720" i="1"/>
  <c r="J1721" i="1"/>
  <c r="J1722" i="1"/>
  <c r="J1723" i="1"/>
  <c r="R1723" i="1" s="1"/>
  <c r="S1723" i="1" s="1"/>
  <c r="J1724" i="1"/>
  <c r="R1724" i="1" s="1"/>
  <c r="S1724" i="1" s="1"/>
  <c r="J1725" i="1"/>
  <c r="R1725" i="1" s="1"/>
  <c r="S1725" i="1" s="1"/>
  <c r="J1726" i="1"/>
  <c r="R1726" i="1" s="1"/>
  <c r="S1726" i="1" s="1"/>
  <c r="J1727" i="1"/>
  <c r="R1727" i="1" s="1"/>
  <c r="S1727" i="1" s="1"/>
  <c r="J1728" i="1"/>
  <c r="R1728" i="1" s="1"/>
  <c r="S1728" i="1" s="1"/>
  <c r="J1729" i="1"/>
  <c r="R1729" i="1" s="1"/>
  <c r="S1729" i="1" s="1"/>
  <c r="J1730" i="1"/>
  <c r="J1731" i="1"/>
  <c r="R1731" i="1" s="1"/>
  <c r="S1731" i="1" s="1"/>
  <c r="J1732" i="1"/>
  <c r="R1732" i="1" s="1"/>
  <c r="S1732" i="1" s="1"/>
  <c r="J1733" i="1"/>
  <c r="R1733" i="1" s="1"/>
  <c r="S1733" i="1" s="1"/>
  <c r="J1734" i="1"/>
  <c r="J1735" i="1"/>
  <c r="R1735" i="1" s="1"/>
  <c r="S1735" i="1" s="1"/>
  <c r="J1736" i="1"/>
  <c r="R1736" i="1" s="1"/>
  <c r="S1736" i="1" s="1"/>
  <c r="J1737" i="1"/>
  <c r="R1737" i="1" s="1"/>
  <c r="S1737" i="1" s="1"/>
  <c r="J1738" i="1"/>
  <c r="J1739" i="1"/>
  <c r="R1739" i="1" s="1"/>
  <c r="S1739" i="1" s="1"/>
  <c r="J1740" i="1"/>
  <c r="R1740" i="1" s="1"/>
  <c r="S1740" i="1" s="1"/>
  <c r="J1741" i="1"/>
  <c r="R1741" i="1" s="1"/>
  <c r="S1741" i="1" s="1"/>
  <c r="J1742" i="1"/>
  <c r="R1742" i="1" s="1"/>
  <c r="S1742" i="1" s="1"/>
  <c r="J1743" i="1"/>
  <c r="R1743" i="1" s="1"/>
  <c r="S1743" i="1" s="1"/>
  <c r="J1744" i="1"/>
  <c r="R1744" i="1" s="1"/>
  <c r="S1744" i="1" s="1"/>
  <c r="J1745" i="1"/>
  <c r="R1745" i="1" s="1"/>
  <c r="S1745" i="1" s="1"/>
  <c r="J1746" i="1"/>
  <c r="J1747" i="1"/>
  <c r="R1747" i="1" s="1"/>
  <c r="S1747" i="1" s="1"/>
  <c r="J1748" i="1"/>
  <c r="R1748" i="1" s="1"/>
  <c r="S1748" i="1" s="1"/>
  <c r="J1749" i="1"/>
  <c r="R1749" i="1" s="1"/>
  <c r="S1749" i="1" s="1"/>
  <c r="J1750" i="1"/>
  <c r="J1751" i="1"/>
  <c r="R1751" i="1" s="1"/>
  <c r="S1751" i="1" s="1"/>
  <c r="J1752" i="1"/>
  <c r="R1752" i="1" s="1"/>
  <c r="S1752" i="1" s="1"/>
  <c r="J1753" i="1"/>
  <c r="R1753" i="1" s="1"/>
  <c r="S1753" i="1" s="1"/>
  <c r="J1754" i="1"/>
  <c r="J1755" i="1"/>
  <c r="R1755" i="1" s="1"/>
  <c r="S1755" i="1" s="1"/>
  <c r="J1756" i="1"/>
  <c r="R1756" i="1" s="1"/>
  <c r="S1756" i="1" s="1"/>
  <c r="J1757" i="1"/>
  <c r="R1757" i="1" s="1"/>
  <c r="S1757" i="1" s="1"/>
  <c r="J1758" i="1"/>
  <c r="J1759" i="1"/>
  <c r="J1760" i="1"/>
  <c r="R1760" i="1" s="1"/>
  <c r="S1760" i="1" s="1"/>
  <c r="J1761" i="1"/>
  <c r="R1761" i="1" s="1"/>
  <c r="S1761" i="1" s="1"/>
  <c r="J1762" i="1"/>
  <c r="R1762" i="1" s="1"/>
  <c r="S1762" i="1" s="1"/>
  <c r="J1763" i="1"/>
  <c r="R1763" i="1" s="1"/>
  <c r="S1763" i="1" s="1"/>
  <c r="J1764" i="1"/>
  <c r="R1764" i="1" s="1"/>
  <c r="S1764" i="1" s="1"/>
  <c r="J1765" i="1"/>
  <c r="R1765" i="1" s="1"/>
  <c r="S1765" i="1" s="1"/>
  <c r="J1766" i="1"/>
  <c r="J1767" i="1"/>
  <c r="R1767" i="1" s="1"/>
  <c r="S1767" i="1" s="1"/>
  <c r="J1768" i="1"/>
  <c r="R1768" i="1" s="1"/>
  <c r="S1768" i="1" s="1"/>
  <c r="J1769" i="1"/>
  <c r="R1769" i="1" s="1"/>
  <c r="S1769" i="1" s="1"/>
  <c r="J1770" i="1"/>
  <c r="J1771" i="1"/>
  <c r="R1771" i="1" s="1"/>
  <c r="S1771" i="1" s="1"/>
  <c r="J1772" i="1"/>
  <c r="R1772" i="1" s="1"/>
  <c r="S1772" i="1" s="1"/>
  <c r="J1773" i="1"/>
  <c r="R1773" i="1" s="1"/>
  <c r="S1773" i="1" s="1"/>
  <c r="J1774" i="1"/>
  <c r="R1774" i="1" s="1"/>
  <c r="S1774" i="1" s="1"/>
  <c r="J1775" i="1"/>
  <c r="R1775" i="1" s="1"/>
  <c r="S1775" i="1" s="1"/>
  <c r="J1776" i="1"/>
  <c r="R1776" i="1" s="1"/>
  <c r="S1776" i="1" s="1"/>
  <c r="J1777" i="1"/>
  <c r="R1777" i="1" s="1"/>
  <c r="S1777" i="1" s="1"/>
  <c r="J1778" i="1"/>
  <c r="J1779" i="1"/>
  <c r="R1779" i="1" s="1"/>
  <c r="S1779" i="1" s="1"/>
  <c r="J1780" i="1"/>
  <c r="R1780" i="1" s="1"/>
  <c r="S1780" i="1" s="1"/>
  <c r="J1781" i="1"/>
  <c r="R1781" i="1" s="1"/>
  <c r="S1781" i="1" s="1"/>
  <c r="J1782" i="1"/>
  <c r="R1782" i="1" s="1"/>
  <c r="S1782" i="1" s="1"/>
  <c r="J1783" i="1"/>
  <c r="R1783" i="1" s="1"/>
  <c r="S1783" i="1" s="1"/>
  <c r="J1784" i="1"/>
  <c r="R1784" i="1" s="1"/>
  <c r="S1784" i="1" s="1"/>
  <c r="J1785" i="1"/>
  <c r="R1785" i="1" s="1"/>
  <c r="S1785" i="1" s="1"/>
  <c r="J1786" i="1"/>
  <c r="N1786" i="1" s="1"/>
  <c r="J1787" i="1"/>
  <c r="J1788" i="1"/>
  <c r="J1789" i="1"/>
  <c r="J1790" i="1"/>
  <c r="N1790" i="1" s="1"/>
  <c r="J1791" i="1"/>
  <c r="J1792" i="1"/>
  <c r="J1793" i="1"/>
  <c r="J1794" i="1"/>
  <c r="J1795" i="1"/>
  <c r="N1795" i="1" s="1"/>
  <c r="J1796" i="1"/>
  <c r="J1797" i="1"/>
  <c r="J1798" i="1"/>
  <c r="N1798" i="1" s="1"/>
  <c r="J1799" i="1"/>
  <c r="J1800" i="1"/>
  <c r="J1801" i="1"/>
  <c r="J1802" i="1"/>
  <c r="N1802" i="1" s="1"/>
  <c r="J1803" i="1"/>
  <c r="N1803" i="1" s="1"/>
  <c r="J1804" i="1"/>
  <c r="J1805" i="1"/>
  <c r="J1806" i="1"/>
  <c r="R1806" i="1" s="1"/>
  <c r="S1806" i="1" s="1"/>
  <c r="J1807" i="1"/>
  <c r="R1807" i="1" s="1"/>
  <c r="S1807" i="1" s="1"/>
  <c r="J1808" i="1"/>
  <c r="R1808" i="1" s="1"/>
  <c r="S1808" i="1" s="1"/>
  <c r="J1809" i="1"/>
  <c r="R1809" i="1" s="1"/>
  <c r="S1809" i="1" s="1"/>
  <c r="J1810" i="1"/>
  <c r="J1811" i="1"/>
  <c r="R1811" i="1" s="1"/>
  <c r="S1811" i="1" s="1"/>
  <c r="J1812" i="1"/>
  <c r="R1812" i="1" s="1"/>
  <c r="S1812" i="1" s="1"/>
  <c r="J1813" i="1"/>
  <c r="R1813" i="1" s="1"/>
  <c r="S1813" i="1" s="1"/>
  <c r="J1814" i="1"/>
  <c r="J1815" i="1"/>
  <c r="J1816" i="1"/>
  <c r="R1816" i="1" s="1"/>
  <c r="S1816" i="1" s="1"/>
  <c r="J1817" i="1"/>
  <c r="R1817" i="1" s="1"/>
  <c r="S1817" i="1" s="1"/>
  <c r="J1818" i="1"/>
  <c r="R1818" i="1" s="1"/>
  <c r="S1818" i="1" s="1"/>
  <c r="J1819" i="1"/>
  <c r="R1819" i="1" s="1"/>
  <c r="S1819" i="1" s="1"/>
  <c r="J1820" i="1"/>
  <c r="R1820" i="1" s="1"/>
  <c r="S1820" i="1" s="1"/>
  <c r="J1821" i="1"/>
  <c r="R1821" i="1" s="1"/>
  <c r="S1821" i="1" s="1"/>
  <c r="J1822" i="1"/>
  <c r="J1823" i="1"/>
  <c r="R1823" i="1" s="1"/>
  <c r="S1823" i="1" s="1"/>
  <c r="J1824" i="1"/>
  <c r="R1824" i="1" s="1"/>
  <c r="S1824" i="1" s="1"/>
  <c r="J1825" i="1"/>
  <c r="R1825" i="1" s="1"/>
  <c r="S1825" i="1" s="1"/>
  <c r="J1826" i="1"/>
  <c r="J1827" i="1"/>
  <c r="R1827" i="1" s="1"/>
  <c r="S1827" i="1" s="1"/>
  <c r="J1828" i="1"/>
  <c r="R1828" i="1" s="1"/>
  <c r="S1828" i="1" s="1"/>
  <c r="J1829" i="1"/>
  <c r="R1829" i="1" s="1"/>
  <c r="S1829" i="1" s="1"/>
  <c r="J1830" i="1"/>
  <c r="R1830" i="1" s="1"/>
  <c r="S1830" i="1" s="1"/>
  <c r="J1831" i="1"/>
  <c r="R1831" i="1" s="1"/>
  <c r="S1831" i="1" s="1"/>
  <c r="J1832" i="1"/>
  <c r="R1832" i="1" s="1"/>
  <c r="S1832" i="1" s="1"/>
  <c r="J1833" i="1"/>
  <c r="R1833" i="1" s="1"/>
  <c r="S1833" i="1" s="1"/>
  <c r="J1834" i="1"/>
  <c r="R1834" i="1" s="1"/>
  <c r="S1834" i="1" s="1"/>
  <c r="J1835" i="1"/>
  <c r="R1835" i="1" s="1"/>
  <c r="S1835" i="1" s="1"/>
  <c r="J1836" i="1"/>
  <c r="R1836" i="1" s="1"/>
  <c r="S1836" i="1" s="1"/>
  <c r="J1837" i="1"/>
  <c r="R1837" i="1" s="1"/>
  <c r="S1837" i="1" s="1"/>
  <c r="J1838" i="1"/>
  <c r="J1839" i="1"/>
  <c r="R1839" i="1" s="1"/>
  <c r="S1839" i="1" s="1"/>
  <c r="J1840" i="1"/>
  <c r="R1840" i="1" s="1"/>
  <c r="S1840" i="1" s="1"/>
  <c r="J1841" i="1"/>
  <c r="R1841" i="1" s="1"/>
  <c r="S1841" i="1" s="1"/>
  <c r="J1842" i="1"/>
  <c r="R1842" i="1" s="1"/>
  <c r="S1842" i="1" s="1"/>
  <c r="J1843" i="1"/>
  <c r="R1843" i="1" s="1"/>
  <c r="S1843" i="1" s="1"/>
  <c r="J1844" i="1"/>
  <c r="R1844" i="1" s="1"/>
  <c r="S1844" i="1" s="1"/>
  <c r="J1845" i="1"/>
  <c r="R1845" i="1" s="1"/>
  <c r="S1845" i="1" s="1"/>
  <c r="J1846" i="1"/>
  <c r="J1847" i="1"/>
  <c r="R1847" i="1" s="1"/>
  <c r="S1847" i="1" s="1"/>
  <c r="J1848" i="1"/>
  <c r="R1848" i="1" s="1"/>
  <c r="S1848" i="1" s="1"/>
  <c r="J1849" i="1"/>
  <c r="R1849" i="1" s="1"/>
  <c r="S1849" i="1" s="1"/>
  <c r="J1850" i="1"/>
  <c r="J1851" i="1"/>
  <c r="R1851" i="1" s="1"/>
  <c r="S1851" i="1" s="1"/>
  <c r="J1852" i="1"/>
  <c r="R1852" i="1" s="1"/>
  <c r="S1852" i="1" s="1"/>
  <c r="J1853" i="1"/>
  <c r="R1853" i="1" s="1"/>
  <c r="S1853" i="1" s="1"/>
  <c r="J1854" i="1"/>
  <c r="R1854" i="1" s="1"/>
  <c r="S1854" i="1" s="1"/>
  <c r="J1855" i="1"/>
  <c r="R1855" i="1" s="1"/>
  <c r="S1855" i="1" s="1"/>
  <c r="J1856" i="1"/>
  <c r="R1856" i="1" s="1"/>
  <c r="S1856" i="1" s="1"/>
  <c r="J1857" i="1"/>
  <c r="R1857" i="1" s="1"/>
  <c r="S1857" i="1" s="1"/>
  <c r="J1858" i="1"/>
  <c r="J1859" i="1"/>
  <c r="R1859" i="1" s="1"/>
  <c r="S1859" i="1" s="1"/>
  <c r="J1860" i="1"/>
  <c r="R1860" i="1" s="1"/>
  <c r="S1860" i="1" s="1"/>
  <c r="J1861" i="1"/>
  <c r="R1861" i="1" s="1"/>
  <c r="S1861" i="1" s="1"/>
  <c r="J1862" i="1"/>
  <c r="J1863" i="1"/>
  <c r="R1863" i="1" s="1"/>
  <c r="S1863" i="1" s="1"/>
  <c r="J1864" i="1"/>
  <c r="R1864" i="1" s="1"/>
  <c r="S1864" i="1" s="1"/>
  <c r="J1865" i="1"/>
  <c r="R1865" i="1" s="1"/>
  <c r="S1865" i="1" s="1"/>
  <c r="J1866" i="1"/>
  <c r="R1866" i="1" s="1"/>
  <c r="S1866" i="1" s="1"/>
  <c r="J1867" i="1"/>
  <c r="R1867" i="1" s="1"/>
  <c r="S1867" i="1" s="1"/>
  <c r="J1868" i="1"/>
  <c r="R1868" i="1" s="1"/>
  <c r="S1868" i="1" s="1"/>
  <c r="J1869" i="1"/>
  <c r="R1869" i="1" s="1"/>
  <c r="S1869" i="1" s="1"/>
  <c r="J1870" i="1"/>
  <c r="R1870" i="1" s="1"/>
  <c r="S1870" i="1" s="1"/>
  <c r="J1871" i="1"/>
  <c r="R1871" i="1" s="1"/>
  <c r="S1871" i="1" s="1"/>
  <c r="J1872" i="1"/>
  <c r="R1872" i="1" s="1"/>
  <c r="S1872" i="1" s="1"/>
  <c r="J1873" i="1"/>
  <c r="R1873" i="1" s="1"/>
  <c r="S1873" i="1" s="1"/>
  <c r="J1874" i="1"/>
  <c r="J1875" i="1"/>
  <c r="J1876" i="1"/>
  <c r="R1876" i="1" s="1"/>
  <c r="S1876" i="1" s="1"/>
  <c r="J1877" i="1"/>
  <c r="R1877" i="1" s="1"/>
  <c r="S1877" i="1" s="1"/>
  <c r="J1878" i="1"/>
  <c r="J1879" i="1"/>
  <c r="R1879" i="1" s="1"/>
  <c r="S1879" i="1" s="1"/>
  <c r="J1880" i="1"/>
  <c r="R1880" i="1" s="1"/>
  <c r="S1880" i="1" s="1"/>
  <c r="J1881" i="1"/>
  <c r="R1881" i="1" s="1"/>
  <c r="S1881" i="1" s="1"/>
  <c r="J1882" i="1"/>
  <c r="N1882" i="1" s="1"/>
  <c r="J1883" i="1"/>
  <c r="J1884" i="1"/>
  <c r="J1885" i="1"/>
  <c r="J1886" i="1"/>
  <c r="N1886" i="1" s="1"/>
  <c r="J1887" i="1"/>
  <c r="J1888" i="1"/>
  <c r="J1889" i="1"/>
  <c r="J1890" i="1"/>
  <c r="N1890" i="1" s="1"/>
  <c r="J1891" i="1"/>
  <c r="J1892" i="1"/>
  <c r="J1893" i="1"/>
  <c r="J1894" i="1"/>
  <c r="J1895" i="1"/>
  <c r="N1895" i="1" s="1"/>
  <c r="J1896" i="1"/>
  <c r="J1897" i="1"/>
  <c r="J1898" i="1"/>
  <c r="N1898" i="1" s="1"/>
  <c r="J1899" i="1"/>
  <c r="J1900" i="1"/>
  <c r="J1901" i="1"/>
  <c r="J1902" i="1"/>
  <c r="N1902" i="1" s="1"/>
  <c r="J1903" i="1"/>
  <c r="N1903" i="1" s="1"/>
  <c r="J1904" i="1"/>
  <c r="J1905" i="1"/>
  <c r="J1906" i="1"/>
  <c r="N1906" i="1" s="1"/>
  <c r="J1907" i="1"/>
  <c r="J1908" i="1"/>
  <c r="J1909" i="1"/>
  <c r="J1910" i="1"/>
  <c r="N1910" i="1" s="1"/>
  <c r="J1911" i="1"/>
  <c r="J1912" i="1"/>
  <c r="J1913" i="1"/>
  <c r="J1914" i="1"/>
  <c r="N1914" i="1" s="1"/>
  <c r="J1915" i="1"/>
  <c r="N1915" i="1" s="1"/>
  <c r="J1916" i="1"/>
  <c r="J1917" i="1"/>
  <c r="J1918" i="1"/>
  <c r="J1919" i="1"/>
  <c r="J1920" i="1"/>
  <c r="J1921" i="1"/>
  <c r="J1922" i="1"/>
  <c r="N1922" i="1" s="1"/>
  <c r="J1923" i="1"/>
  <c r="J1924" i="1"/>
  <c r="J1925" i="1"/>
  <c r="J1926" i="1"/>
  <c r="N1926" i="1" s="1"/>
  <c r="J1927" i="1"/>
  <c r="J1928" i="1"/>
  <c r="J1929" i="1"/>
  <c r="J1930" i="1"/>
  <c r="N1930" i="1" s="1"/>
  <c r="J1931" i="1"/>
  <c r="J1932" i="1"/>
  <c r="J1933" i="1"/>
  <c r="J1934" i="1"/>
  <c r="N1934" i="1" s="1"/>
  <c r="J1935" i="1"/>
  <c r="J1936" i="1"/>
  <c r="J1937" i="1"/>
  <c r="J1938" i="1"/>
  <c r="N1938" i="1" s="1"/>
  <c r="J1939" i="1"/>
  <c r="N1939" i="1" s="1"/>
  <c r="J1940" i="1"/>
  <c r="J1941" i="1"/>
  <c r="J1942" i="1"/>
  <c r="J1943" i="1"/>
  <c r="J1944" i="1"/>
  <c r="J1945" i="1"/>
  <c r="J1946" i="1"/>
  <c r="N1946" i="1" s="1"/>
  <c r="J1947" i="1"/>
  <c r="R1947" i="1" s="1"/>
  <c r="S1947" i="1" s="1"/>
  <c r="J1948" i="1"/>
  <c r="R1948" i="1" s="1"/>
  <c r="S1948" i="1" s="1"/>
  <c r="J1949" i="1"/>
  <c r="R1949" i="1" s="1"/>
  <c r="S1949" i="1" s="1"/>
  <c r="J1950" i="1"/>
  <c r="J1951" i="1"/>
  <c r="R1951" i="1" s="1"/>
  <c r="S1951" i="1" s="1"/>
  <c r="J1952" i="1"/>
  <c r="R1952" i="1" s="1"/>
  <c r="S1952" i="1" s="1"/>
  <c r="J1953" i="1"/>
  <c r="R1953" i="1" s="1"/>
  <c r="S1953" i="1" s="1"/>
  <c r="J1954" i="1"/>
  <c r="R1954" i="1" s="1"/>
  <c r="S1954" i="1" s="1"/>
  <c r="J1955" i="1"/>
  <c r="R1955" i="1" s="1"/>
  <c r="S1955" i="1" s="1"/>
  <c r="J1956" i="1"/>
  <c r="R1956" i="1" s="1"/>
  <c r="S1956" i="1" s="1"/>
  <c r="J1957" i="1"/>
  <c r="R1957" i="1" s="1"/>
  <c r="S1957" i="1" s="1"/>
  <c r="J1958" i="1"/>
  <c r="J1959" i="1"/>
  <c r="R1959" i="1" s="1"/>
  <c r="S1959" i="1" s="1"/>
  <c r="J1960" i="1"/>
  <c r="R1960" i="1" s="1"/>
  <c r="S1960" i="1" s="1"/>
  <c r="J1961" i="1"/>
  <c r="R1961" i="1" s="1"/>
  <c r="S1961" i="1" s="1"/>
  <c r="J1962" i="1"/>
  <c r="R1962" i="1" s="1"/>
  <c r="S1962" i="1" s="1"/>
  <c r="J1963" i="1"/>
  <c r="R1963" i="1" s="1"/>
  <c r="S1963" i="1" s="1"/>
  <c r="J1964" i="1"/>
  <c r="R1964" i="1" s="1"/>
  <c r="S1964" i="1" s="1"/>
  <c r="J1965" i="1"/>
  <c r="R1965" i="1" s="1"/>
  <c r="S1965" i="1" s="1"/>
  <c r="J1966" i="1"/>
  <c r="J1967" i="1"/>
  <c r="J1968" i="1"/>
  <c r="R1968" i="1" s="1"/>
  <c r="S1968" i="1" s="1"/>
  <c r="J1969" i="1"/>
  <c r="R1969" i="1" s="1"/>
  <c r="S1969" i="1" s="1"/>
  <c r="J1970" i="1"/>
  <c r="J1971" i="1"/>
  <c r="R1971" i="1" s="1"/>
  <c r="S1971" i="1" s="1"/>
  <c r="J1972" i="1"/>
  <c r="R1972" i="1" s="1"/>
  <c r="S1972" i="1" s="1"/>
  <c r="J1973" i="1"/>
  <c r="R1973" i="1" s="1"/>
  <c r="S1973" i="1" s="1"/>
  <c r="J1974" i="1"/>
  <c r="R1974" i="1" s="1"/>
  <c r="S1974" i="1" s="1"/>
  <c r="J1975" i="1"/>
  <c r="R1975" i="1" s="1"/>
  <c r="S1975" i="1" s="1"/>
  <c r="J1976" i="1"/>
  <c r="R1976" i="1" s="1"/>
  <c r="S1976" i="1" s="1"/>
  <c r="J1977" i="1"/>
  <c r="R1977" i="1" s="1"/>
  <c r="S1977" i="1" s="1"/>
  <c r="J1978" i="1"/>
  <c r="J1979" i="1"/>
  <c r="J1980" i="1"/>
  <c r="R1980" i="1" s="1"/>
  <c r="S1980" i="1" s="1"/>
  <c r="J1981" i="1"/>
  <c r="R1981" i="1" s="1"/>
  <c r="S1981" i="1" s="1"/>
  <c r="J1982" i="1"/>
  <c r="J1983" i="1"/>
  <c r="R1983" i="1" s="1"/>
  <c r="S1983" i="1" s="1"/>
  <c r="J1984" i="1"/>
  <c r="R1984" i="1" s="1"/>
  <c r="S1984" i="1" s="1"/>
  <c r="J1985" i="1"/>
  <c r="R1985" i="1" s="1"/>
  <c r="S1985" i="1" s="1"/>
  <c r="J1986" i="1"/>
  <c r="J1987" i="1"/>
  <c r="N1987" i="1" s="1"/>
  <c r="J1988" i="1"/>
  <c r="J1989" i="1"/>
  <c r="J1990" i="1"/>
  <c r="N1990" i="1" s="1"/>
  <c r="J1991" i="1"/>
  <c r="J1992" i="1"/>
  <c r="J1993" i="1"/>
  <c r="J1994" i="1"/>
  <c r="N1994" i="1" s="1"/>
  <c r="J1995" i="1"/>
  <c r="J1996" i="1"/>
  <c r="J1997" i="1"/>
  <c r="J1998" i="1"/>
  <c r="N1998" i="1" s="1"/>
  <c r="J1999" i="1"/>
  <c r="J2000" i="1"/>
  <c r="J2001" i="1"/>
  <c r="J2002" i="1"/>
  <c r="N2002" i="1" s="1"/>
  <c r="J2003" i="1"/>
  <c r="J2004" i="1"/>
  <c r="J2005" i="1"/>
  <c r="J2006" i="1"/>
  <c r="J2007" i="1"/>
  <c r="N2007" i="1" s="1"/>
  <c r="J2008" i="1"/>
  <c r="J2009" i="1"/>
  <c r="R2009" i="1" s="1"/>
  <c r="S2009" i="1" s="1"/>
  <c r="J2010" i="1"/>
  <c r="J2011" i="1"/>
  <c r="R2011" i="1" s="1"/>
  <c r="S2011" i="1" s="1"/>
  <c r="J2012" i="1"/>
  <c r="R2012" i="1" s="1"/>
  <c r="S2012" i="1" s="1"/>
  <c r="J2013" i="1"/>
  <c r="R2013" i="1" s="1"/>
  <c r="S2013" i="1" s="1"/>
  <c r="J2014" i="1"/>
  <c r="J2015" i="1"/>
  <c r="R2015" i="1" s="1"/>
  <c r="S2015" i="1" s="1"/>
  <c r="J2016" i="1"/>
  <c r="R2016" i="1" s="1"/>
  <c r="S2016" i="1" s="1"/>
  <c r="J2017" i="1"/>
  <c r="R2017" i="1" s="1"/>
  <c r="S2017" i="1" s="1"/>
  <c r="J2018" i="1"/>
  <c r="N2018" i="1" s="1"/>
  <c r="J2019" i="1"/>
  <c r="J2020" i="1"/>
  <c r="J2021" i="1"/>
  <c r="J2022" i="1"/>
  <c r="N2022" i="1" s="1"/>
  <c r="J2023" i="1"/>
  <c r="R2023" i="1" s="1"/>
  <c r="S2023" i="1" s="1"/>
  <c r="J2024" i="1"/>
  <c r="R2024" i="1" s="1"/>
  <c r="S2024" i="1" s="1"/>
  <c r="J2025" i="1"/>
  <c r="R2025" i="1" s="1"/>
  <c r="S2025" i="1" s="1"/>
  <c r="J2026" i="1"/>
  <c r="R2026" i="1" s="1"/>
  <c r="S2026" i="1" s="1"/>
  <c r="J2027" i="1"/>
  <c r="R2027" i="1" s="1"/>
  <c r="S2027" i="1" s="1"/>
  <c r="J2028" i="1"/>
  <c r="R2028" i="1" s="1"/>
  <c r="S2028" i="1" s="1"/>
  <c r="J2029" i="1"/>
  <c r="R2029" i="1" s="1"/>
  <c r="S2029" i="1" s="1"/>
  <c r="J2030" i="1"/>
  <c r="J2031" i="1"/>
  <c r="R2031" i="1" s="1"/>
  <c r="S2031" i="1" s="1"/>
  <c r="J2032" i="1"/>
  <c r="R2032" i="1" s="1"/>
  <c r="S2032" i="1" s="1"/>
  <c r="J2033" i="1"/>
  <c r="R2033" i="1" s="1"/>
  <c r="S2033" i="1" s="1"/>
  <c r="J2034" i="1"/>
  <c r="R2034" i="1" s="1"/>
  <c r="S2034" i="1" s="1"/>
  <c r="J2035" i="1"/>
  <c r="R2035" i="1" s="1"/>
  <c r="S2035" i="1" s="1"/>
  <c r="J2036" i="1"/>
  <c r="R2036" i="1" s="1"/>
  <c r="S2036" i="1" s="1"/>
  <c r="J2037" i="1"/>
  <c r="R2037" i="1" s="1"/>
  <c r="S2037" i="1" s="1"/>
  <c r="J2038" i="1"/>
  <c r="J2039" i="1"/>
  <c r="R2039" i="1" s="1"/>
  <c r="S2039" i="1" s="1"/>
  <c r="J2040" i="1"/>
  <c r="R2040" i="1" s="1"/>
  <c r="S2040" i="1" s="1"/>
  <c r="J2041" i="1"/>
  <c r="R2041" i="1" s="1"/>
  <c r="S2041" i="1" s="1"/>
  <c r="J2042" i="1"/>
  <c r="J2043" i="1"/>
  <c r="R2043" i="1" s="1"/>
  <c r="S2043" i="1" s="1"/>
  <c r="J2044" i="1"/>
  <c r="J2045" i="1"/>
  <c r="J2046" i="1"/>
  <c r="J2047" i="1"/>
  <c r="J2048" i="1"/>
  <c r="J2049" i="1"/>
  <c r="J2050" i="1"/>
  <c r="N2050" i="1" s="1"/>
  <c r="J2051" i="1"/>
  <c r="N2051" i="1" s="1"/>
  <c r="J2052" i="1"/>
  <c r="J2053" i="1"/>
  <c r="J2054" i="1"/>
  <c r="N2054" i="1" s="1"/>
  <c r="J2055" i="1"/>
  <c r="J2056" i="1"/>
  <c r="J2057" i="1"/>
  <c r="J2058" i="1"/>
  <c r="J2059" i="1"/>
  <c r="N2059" i="1" s="1"/>
  <c r="J2060" i="1"/>
  <c r="J2061" i="1"/>
  <c r="J2062" i="1"/>
  <c r="N2062" i="1" s="1"/>
  <c r="J2063" i="1"/>
  <c r="J2064" i="1"/>
  <c r="J2065" i="1"/>
  <c r="J2066" i="1"/>
  <c r="N2066" i="1" s="1"/>
  <c r="J2067" i="1"/>
  <c r="J2068" i="1"/>
  <c r="J2069" i="1"/>
  <c r="J2070" i="1"/>
  <c r="N2070" i="1" s="1"/>
  <c r="J2071" i="1"/>
  <c r="N2071" i="1" s="1"/>
  <c r="J2072" i="1"/>
  <c r="J2073" i="1"/>
  <c r="J2074" i="1"/>
  <c r="N2074" i="1" s="1"/>
  <c r="J2075" i="1"/>
  <c r="J2076" i="1"/>
  <c r="J2077" i="1"/>
  <c r="J2078" i="1"/>
  <c r="N2078" i="1" s="1"/>
  <c r="J2079" i="1"/>
  <c r="N2079" i="1" s="1"/>
  <c r="J2080" i="1"/>
  <c r="J2081" i="1"/>
  <c r="R2081" i="1" s="1"/>
  <c r="S2081" i="1" s="1"/>
  <c r="J2082" i="1"/>
  <c r="R2082" i="1" s="1"/>
  <c r="S2082" i="1" s="1"/>
  <c r="J2083" i="1"/>
  <c r="R2083" i="1" s="1"/>
  <c r="S2083" i="1" s="1"/>
  <c r="J2084" i="1"/>
  <c r="R2084" i="1" s="1"/>
  <c r="S2084" i="1" s="1"/>
  <c r="J2085" i="1"/>
  <c r="R2085" i="1" s="1"/>
  <c r="S2085" i="1" s="1"/>
  <c r="J2086" i="1"/>
  <c r="J2087" i="1"/>
  <c r="J2088" i="1"/>
  <c r="R2088" i="1" s="1"/>
  <c r="S2088" i="1" s="1"/>
  <c r="J2089" i="1"/>
  <c r="R2089" i="1" s="1"/>
  <c r="S2089" i="1" s="1"/>
  <c r="J2090" i="1"/>
  <c r="J2091" i="1"/>
  <c r="R2091" i="1" s="1"/>
  <c r="S2091" i="1" s="1"/>
  <c r="J2092" i="1"/>
  <c r="R2092" i="1" s="1"/>
  <c r="S2092" i="1" s="1"/>
  <c r="J2093" i="1"/>
  <c r="R2093" i="1" s="1"/>
  <c r="S2093" i="1" s="1"/>
  <c r="J2094" i="1"/>
  <c r="R2094" i="1" s="1"/>
  <c r="S2094" i="1" s="1"/>
  <c r="J2095" i="1"/>
  <c r="R2095" i="1" s="1"/>
  <c r="S2095" i="1" s="1"/>
  <c r="J2096" i="1"/>
  <c r="R2096" i="1" s="1"/>
  <c r="S2096" i="1" s="1"/>
  <c r="J2097" i="1"/>
  <c r="R2097" i="1" s="1"/>
  <c r="S2097" i="1" s="1"/>
  <c r="J2098" i="1"/>
  <c r="J2099" i="1"/>
  <c r="R2099" i="1" s="1"/>
  <c r="S2099" i="1" s="1"/>
  <c r="J2100" i="1"/>
  <c r="R2100" i="1" s="1"/>
  <c r="S2100" i="1" s="1"/>
  <c r="J2101" i="1"/>
  <c r="R2101" i="1" s="1"/>
  <c r="S2101" i="1" s="1"/>
  <c r="J2102" i="1"/>
  <c r="J2103" i="1"/>
  <c r="J2104" i="1"/>
  <c r="J2105" i="1"/>
  <c r="J2106" i="1"/>
  <c r="J2107" i="1"/>
  <c r="J2108" i="1"/>
  <c r="J2109" i="1"/>
  <c r="J2110" i="1"/>
  <c r="N2110" i="1" s="1"/>
  <c r="J2111" i="1"/>
  <c r="J2112" i="1"/>
  <c r="J2113" i="1"/>
  <c r="J2114" i="1"/>
  <c r="N2114" i="1" s="1"/>
  <c r="J2115" i="1"/>
  <c r="R2115" i="1" s="1"/>
  <c r="S2115" i="1" s="1"/>
  <c r="J2116" i="1"/>
  <c r="R2116" i="1" s="1"/>
  <c r="S2116" i="1" s="1"/>
  <c r="J2117" i="1"/>
  <c r="R2117" i="1" s="1"/>
  <c r="S2117" i="1" s="1"/>
  <c r="J2118" i="1"/>
  <c r="R2118" i="1" s="1"/>
  <c r="S2118" i="1" s="1"/>
  <c r="J2119" i="1"/>
  <c r="R2119" i="1" s="1"/>
  <c r="S2119" i="1" s="1"/>
  <c r="J2120" i="1"/>
  <c r="R2120" i="1" s="1"/>
  <c r="S2120" i="1" s="1"/>
  <c r="J2121" i="1"/>
  <c r="R2121" i="1" s="1"/>
  <c r="S2121" i="1" s="1"/>
  <c r="J2122" i="1"/>
  <c r="J2123" i="1"/>
  <c r="J2124" i="1"/>
  <c r="R2124" i="1" s="1"/>
  <c r="S2124" i="1" s="1"/>
  <c r="J2125" i="1"/>
  <c r="R2125" i="1" s="1"/>
  <c r="S2125" i="1" s="1"/>
  <c r="J2126" i="1"/>
  <c r="J2127" i="1"/>
  <c r="R2127" i="1" s="1"/>
  <c r="S2127" i="1" s="1"/>
  <c r="J2128" i="1"/>
  <c r="R2128" i="1" s="1"/>
  <c r="S2128" i="1" s="1"/>
  <c r="J2129" i="1"/>
  <c r="R2129" i="1" s="1"/>
  <c r="S2129" i="1" s="1"/>
  <c r="J2130" i="1"/>
  <c r="R2130" i="1" s="1"/>
  <c r="S2130" i="1" s="1"/>
  <c r="J2131" i="1"/>
  <c r="R2131" i="1" s="1"/>
  <c r="S2131" i="1" s="1"/>
  <c r="J2132" i="1"/>
  <c r="R2132" i="1" s="1"/>
  <c r="S2132" i="1" s="1"/>
  <c r="J2133" i="1"/>
  <c r="R2133" i="1" s="1"/>
  <c r="S2133" i="1" s="1"/>
  <c r="J2134" i="1"/>
  <c r="R2134" i="1" s="1"/>
  <c r="S2134" i="1" s="1"/>
  <c r="J2135" i="1"/>
  <c r="R2135" i="1" s="1"/>
  <c r="S2135" i="1" s="1"/>
  <c r="J2136" i="1"/>
  <c r="R2136" i="1" s="1"/>
  <c r="S2136" i="1" s="1"/>
  <c r="J2137" i="1"/>
  <c r="R2137" i="1" s="1"/>
  <c r="S2137" i="1" s="1"/>
  <c r="J2138" i="1"/>
  <c r="J2139" i="1"/>
  <c r="R2139" i="1" s="1"/>
  <c r="S2139" i="1" s="1"/>
  <c r="J2140" i="1"/>
  <c r="R2140" i="1" s="1"/>
  <c r="S2140" i="1" s="1"/>
  <c r="J2141" i="1"/>
  <c r="R2141" i="1" s="1"/>
  <c r="S2141" i="1" s="1"/>
  <c r="J2142" i="1"/>
  <c r="J2143" i="1"/>
  <c r="R2143" i="1" s="1"/>
  <c r="S2143" i="1" s="1"/>
  <c r="J2144" i="1"/>
  <c r="R2144" i="1" s="1"/>
  <c r="S2144" i="1" s="1"/>
  <c r="J2145" i="1"/>
  <c r="R2145" i="1" s="1"/>
  <c r="S2145" i="1" s="1"/>
  <c r="J2146" i="1"/>
  <c r="R2146" i="1" s="1"/>
  <c r="S2146" i="1" s="1"/>
  <c r="J2147" i="1"/>
  <c r="R2147" i="1" s="1"/>
  <c r="S2147" i="1" s="1"/>
  <c r="J2148" i="1"/>
  <c r="R2148" i="1" s="1"/>
  <c r="S2148" i="1" s="1"/>
  <c r="J2149" i="1"/>
  <c r="J2150" i="1"/>
  <c r="N2150" i="1" s="1"/>
  <c r="J2151" i="1"/>
  <c r="N2151" i="1" s="1"/>
  <c r="J2152" i="1"/>
  <c r="J2153" i="1"/>
  <c r="J2154" i="1"/>
  <c r="J2155" i="1"/>
  <c r="J2156" i="1"/>
  <c r="J2157" i="1"/>
  <c r="J2158" i="1"/>
  <c r="N2158" i="1" s="1"/>
  <c r="J2159" i="1"/>
  <c r="N2159" i="1" s="1"/>
  <c r="J2160" i="1"/>
  <c r="J2161" i="1"/>
  <c r="J2162" i="1"/>
  <c r="N2162" i="1" s="1"/>
  <c r="J2163" i="1"/>
  <c r="J2164" i="1"/>
  <c r="J2165" i="1"/>
  <c r="J2166" i="1"/>
  <c r="N2166" i="1" s="1"/>
  <c r="J2167" i="1"/>
  <c r="J2168" i="1"/>
  <c r="J2169" i="1"/>
  <c r="J2170" i="1"/>
  <c r="N2170" i="1" s="1"/>
  <c r="J2171" i="1"/>
  <c r="N2171" i="1" s="1"/>
  <c r="J2172" i="1"/>
  <c r="J2173" i="1"/>
  <c r="J2174" i="1"/>
  <c r="N2174" i="1" s="1"/>
  <c r="J2175" i="1"/>
  <c r="J2176" i="1"/>
  <c r="J2177" i="1"/>
  <c r="J2178" i="1"/>
  <c r="J2179" i="1"/>
  <c r="J2180" i="1"/>
  <c r="J2181" i="1"/>
  <c r="J2182" i="1"/>
  <c r="N2182" i="1" s="1"/>
  <c r="J2183" i="1"/>
  <c r="J2184" i="1"/>
  <c r="J2185" i="1"/>
  <c r="J2186" i="1"/>
  <c r="N2186" i="1" s="1"/>
  <c r="J2187" i="1"/>
  <c r="J2188" i="1"/>
  <c r="J2189" i="1"/>
  <c r="J2190" i="1"/>
  <c r="N2190" i="1" s="1"/>
  <c r="J2191" i="1"/>
  <c r="J2192" i="1"/>
  <c r="J2193" i="1"/>
  <c r="J2194" i="1"/>
  <c r="J2195" i="1"/>
  <c r="R2195" i="1" s="1"/>
  <c r="S2195" i="1" s="1"/>
  <c r="J2196" i="1"/>
  <c r="R2196" i="1" s="1"/>
  <c r="S2196" i="1" s="1"/>
  <c r="J2197" i="1"/>
  <c r="R2197" i="1" s="1"/>
  <c r="S2197" i="1" s="1"/>
  <c r="J2198" i="1"/>
  <c r="R2198" i="1" s="1"/>
  <c r="S2198" i="1" s="1"/>
  <c r="J2199" i="1"/>
  <c r="R2199" i="1" s="1"/>
  <c r="S2199" i="1" s="1"/>
  <c r="J2200" i="1"/>
  <c r="R2200" i="1" s="1"/>
  <c r="S2200" i="1" s="1"/>
  <c r="J2201" i="1"/>
  <c r="R2201" i="1" s="1"/>
  <c r="S2201" i="1" s="1"/>
  <c r="J2202" i="1"/>
  <c r="J2203" i="1"/>
  <c r="R2203" i="1" s="1"/>
  <c r="S2203" i="1" s="1"/>
  <c r="J2204" i="1"/>
  <c r="R2204" i="1" s="1"/>
  <c r="S2204" i="1" s="1"/>
  <c r="J2205" i="1"/>
  <c r="R2205" i="1" s="1"/>
  <c r="S2205" i="1" s="1"/>
  <c r="J2206" i="1"/>
  <c r="R2206" i="1" s="1"/>
  <c r="S2206" i="1" s="1"/>
  <c r="J2207" i="1"/>
  <c r="R2207" i="1" s="1"/>
  <c r="S2207" i="1" s="1"/>
  <c r="J2208" i="1"/>
  <c r="R2208" i="1" s="1"/>
  <c r="S2208" i="1" s="1"/>
  <c r="J2209" i="1"/>
  <c r="R2209" i="1" s="1"/>
  <c r="S2209" i="1" s="1"/>
  <c r="J2210" i="1"/>
  <c r="J2211" i="1"/>
  <c r="R2211" i="1" s="1"/>
  <c r="S2211" i="1" s="1"/>
  <c r="J2212" i="1"/>
  <c r="R2212" i="1" s="1"/>
  <c r="S2212" i="1" s="1"/>
  <c r="J2213" i="1"/>
  <c r="R2213" i="1" s="1"/>
  <c r="S2213" i="1" s="1"/>
  <c r="J2214" i="1"/>
  <c r="R2214" i="1" s="1"/>
  <c r="S2214" i="1" s="1"/>
  <c r="J2215" i="1"/>
  <c r="R2215" i="1" s="1"/>
  <c r="S2215" i="1" s="1"/>
  <c r="J2216" i="1"/>
  <c r="R2216" i="1" s="1"/>
  <c r="S2216" i="1" s="1"/>
  <c r="J2217" i="1"/>
  <c r="R2217" i="1" s="1"/>
  <c r="S2217" i="1" s="1"/>
  <c r="J2218" i="1"/>
  <c r="J2219" i="1"/>
  <c r="R2219" i="1" s="1"/>
  <c r="S2219" i="1" s="1"/>
  <c r="J2220" i="1"/>
  <c r="R2220" i="1" s="1"/>
  <c r="S2220" i="1" s="1"/>
  <c r="J2221" i="1"/>
  <c r="R2221" i="1" s="1"/>
  <c r="S2221" i="1" s="1"/>
  <c r="J2222" i="1"/>
  <c r="R2222" i="1" s="1"/>
  <c r="S2222" i="1" s="1"/>
  <c r="J2223" i="1"/>
  <c r="R2223" i="1" s="1"/>
  <c r="S2223" i="1" s="1"/>
  <c r="J2224" i="1"/>
  <c r="R2224" i="1" s="1"/>
  <c r="S2224" i="1" s="1"/>
  <c r="J2225" i="1"/>
  <c r="R2225" i="1" s="1"/>
  <c r="S2225" i="1" s="1"/>
  <c r="J2226" i="1"/>
  <c r="J2227" i="1"/>
  <c r="R2227" i="1" s="1"/>
  <c r="S2227" i="1" s="1"/>
  <c r="J2228" i="1"/>
  <c r="R2228" i="1" s="1"/>
  <c r="S2228" i="1" s="1"/>
  <c r="J2229" i="1"/>
  <c r="R2229" i="1" s="1"/>
  <c r="S2229" i="1" s="1"/>
  <c r="J2230" i="1"/>
  <c r="R2230" i="1" s="1"/>
  <c r="S2230" i="1" s="1"/>
  <c r="J2231" i="1"/>
  <c r="R2231" i="1" s="1"/>
  <c r="S2231" i="1" s="1"/>
  <c r="J2232" i="1"/>
  <c r="R2232" i="1" s="1"/>
  <c r="S2232" i="1" s="1"/>
  <c r="J2233" i="1"/>
  <c r="R2233" i="1" s="1"/>
  <c r="S2233" i="1" s="1"/>
  <c r="J2234" i="1"/>
  <c r="N2234" i="1" s="1"/>
  <c r="J2235" i="1"/>
  <c r="N2235" i="1" s="1"/>
  <c r="J2236" i="1"/>
  <c r="J2237" i="1"/>
  <c r="J2238" i="1"/>
  <c r="N2238" i="1" s="1"/>
  <c r="J2239" i="1"/>
  <c r="J2240" i="1"/>
  <c r="J2241" i="1"/>
  <c r="J2242" i="1"/>
  <c r="N2242" i="1" s="1"/>
  <c r="J2243" i="1"/>
  <c r="N2243" i="1" s="1"/>
  <c r="J2244" i="1"/>
  <c r="J2245" i="1"/>
  <c r="J2246" i="1"/>
  <c r="J2247" i="1"/>
  <c r="J2248" i="1"/>
  <c r="J2249" i="1"/>
  <c r="J2250" i="1"/>
  <c r="N2250" i="1" s="1"/>
  <c r="J2251" i="1"/>
  <c r="J2252" i="1"/>
  <c r="J2253" i="1"/>
  <c r="J2254" i="1"/>
  <c r="N2254" i="1" s="1"/>
  <c r="J2255" i="1"/>
  <c r="J2256" i="1"/>
  <c r="J2257" i="1"/>
  <c r="J2258" i="1"/>
  <c r="N2258" i="1" s="1"/>
  <c r="J2259" i="1"/>
  <c r="J2260" i="1"/>
  <c r="J2261" i="1"/>
  <c r="J2262" i="1"/>
  <c r="J2263" i="1"/>
  <c r="N2263" i="1" s="1"/>
  <c r="J2264" i="1"/>
  <c r="N2264" i="1" s="1"/>
  <c r="J2265" i="1"/>
  <c r="J2266" i="1"/>
  <c r="N2266" i="1" s="1"/>
  <c r="J2267" i="1"/>
  <c r="J2268" i="1"/>
  <c r="J2269" i="1"/>
  <c r="J2270" i="1"/>
  <c r="N2270" i="1" s="1"/>
  <c r="J2271" i="1"/>
  <c r="N2271" i="1" s="1"/>
  <c r="J2272" i="1"/>
  <c r="J2273" i="1"/>
  <c r="J2274" i="1"/>
  <c r="N2274" i="1" s="1"/>
  <c r="J2275" i="1"/>
  <c r="J2276" i="1"/>
  <c r="J2277" i="1"/>
  <c r="J2278" i="1"/>
  <c r="J2279" i="1"/>
  <c r="J2280" i="1"/>
  <c r="J2281" i="1"/>
  <c r="J2282" i="1"/>
  <c r="N2282" i="1" s="1"/>
  <c r="J2283" i="1"/>
  <c r="J2284" i="1"/>
  <c r="J2285" i="1"/>
  <c r="J2286" i="1"/>
  <c r="N2286" i="1" s="1"/>
  <c r="J2287" i="1"/>
  <c r="J2288" i="1"/>
  <c r="J2289" i="1"/>
  <c r="J2290" i="1"/>
  <c r="N2290" i="1" s="1"/>
  <c r="J2291" i="1"/>
  <c r="J2292" i="1"/>
  <c r="J2293" i="1"/>
  <c r="J2294" i="1"/>
  <c r="J2295" i="1"/>
  <c r="J2296" i="1"/>
  <c r="J2297" i="1"/>
  <c r="J2298" i="1"/>
  <c r="N2298" i="1" s="1"/>
  <c r="J2299" i="1"/>
  <c r="J2300" i="1"/>
  <c r="J2301" i="1"/>
  <c r="J2302" i="1"/>
  <c r="N2302" i="1" s="1"/>
  <c r="J2303" i="1"/>
  <c r="J2304" i="1"/>
  <c r="J2305" i="1"/>
  <c r="J2306" i="1"/>
  <c r="N2306" i="1" s="1"/>
  <c r="J2307" i="1"/>
  <c r="N2307" i="1" s="1"/>
  <c r="J2308" i="1"/>
  <c r="J2309" i="1"/>
  <c r="J2310" i="1"/>
  <c r="N2310" i="1" s="1"/>
  <c r="J2311" i="1"/>
  <c r="J2312" i="1"/>
  <c r="J2313" i="1"/>
  <c r="J2314" i="1"/>
  <c r="N2314" i="1" s="1"/>
  <c r="J2315" i="1"/>
  <c r="N2315" i="1" s="1"/>
  <c r="J2316" i="1"/>
  <c r="J2317" i="1"/>
  <c r="J2318" i="1"/>
  <c r="N2318" i="1" s="1"/>
  <c r="J2319" i="1"/>
  <c r="J2320" i="1"/>
  <c r="R2320" i="1" s="1"/>
  <c r="S2320" i="1" s="1"/>
  <c r="J2321" i="1"/>
  <c r="R2321" i="1" s="1"/>
  <c r="S2321" i="1" s="1"/>
  <c r="J2322" i="1"/>
  <c r="R2322" i="1" s="1"/>
  <c r="S2322" i="1" s="1"/>
  <c r="J2323" i="1"/>
  <c r="R2323" i="1" s="1"/>
  <c r="S2323" i="1" s="1"/>
  <c r="J2324" i="1"/>
  <c r="R2324" i="1" s="1"/>
  <c r="S2324" i="1" s="1"/>
  <c r="J2325" i="1"/>
  <c r="R2325" i="1" s="1"/>
  <c r="S2325" i="1" s="1"/>
  <c r="J2326" i="1"/>
  <c r="J2327" i="1"/>
  <c r="J2328" i="1"/>
  <c r="R2328" i="1" s="1"/>
  <c r="S2328" i="1" s="1"/>
  <c r="J2329" i="1"/>
  <c r="R2329" i="1" s="1"/>
  <c r="S2329" i="1" s="1"/>
  <c r="J2330" i="1"/>
  <c r="N2330" i="1" s="1"/>
  <c r="J2331" i="1"/>
  <c r="J2332" i="1"/>
  <c r="J2333" i="1"/>
  <c r="R2333" i="1" s="1"/>
  <c r="S2333" i="1" s="1"/>
  <c r="J2334" i="1"/>
  <c r="J2335" i="1"/>
  <c r="J2336" i="1"/>
  <c r="R2336" i="1" s="1"/>
  <c r="S2336" i="1" s="1"/>
  <c r="J2337" i="1"/>
  <c r="R2337" i="1" s="1"/>
  <c r="S2337" i="1" s="1"/>
  <c r="J2338" i="1"/>
  <c r="R2338" i="1" s="1"/>
  <c r="S2338" i="1" s="1"/>
  <c r="J2339" i="1"/>
  <c r="R2339" i="1" s="1"/>
  <c r="S2339" i="1" s="1"/>
  <c r="J2340" i="1"/>
  <c r="R2340" i="1" s="1"/>
  <c r="S2340" i="1" s="1"/>
  <c r="J2341" i="1"/>
  <c r="R2341" i="1" s="1"/>
  <c r="S2341" i="1" s="1"/>
  <c r="J2342" i="1"/>
  <c r="J2343" i="1"/>
  <c r="R2343" i="1" s="1"/>
  <c r="S2343" i="1" s="1"/>
  <c r="J2344" i="1"/>
  <c r="R2344" i="1" s="1"/>
  <c r="S2344" i="1" s="1"/>
  <c r="J2345" i="1"/>
  <c r="R2345" i="1" s="1"/>
  <c r="S2345" i="1" s="1"/>
  <c r="J2346" i="1"/>
  <c r="R2346" i="1" s="1"/>
  <c r="S2346" i="1" s="1"/>
  <c r="J2347" i="1"/>
  <c r="R2347" i="1" s="1"/>
  <c r="S2347" i="1" s="1"/>
  <c r="J2348" i="1"/>
  <c r="R2348" i="1" s="1"/>
  <c r="S2348" i="1" s="1"/>
  <c r="J2349" i="1"/>
  <c r="R2349" i="1" s="1"/>
  <c r="S2349" i="1" s="1"/>
  <c r="J2350" i="1"/>
  <c r="J2351" i="1"/>
  <c r="R2351" i="1" s="1"/>
  <c r="S2351" i="1" s="1"/>
  <c r="J2352" i="1"/>
  <c r="R2352" i="1" s="1"/>
  <c r="S2352" i="1" s="1"/>
  <c r="J2353" i="1"/>
  <c r="R2353" i="1" s="1"/>
  <c r="S2353" i="1" s="1"/>
  <c r="J2354" i="1"/>
  <c r="R2354" i="1" s="1"/>
  <c r="S2354" i="1" s="1"/>
  <c r="J2355" i="1"/>
  <c r="R2355" i="1" s="1"/>
  <c r="S2355" i="1" s="1"/>
  <c r="J2356" i="1"/>
  <c r="R2356" i="1" s="1"/>
  <c r="S2356" i="1" s="1"/>
  <c r="J2357" i="1"/>
  <c r="R2357" i="1" s="1"/>
  <c r="S2357" i="1" s="1"/>
  <c r="J2358" i="1"/>
  <c r="J2359" i="1"/>
  <c r="R2359" i="1" s="1"/>
  <c r="S2359" i="1" s="1"/>
  <c r="J2360" i="1"/>
  <c r="R2360" i="1" s="1"/>
  <c r="S2360" i="1" s="1"/>
  <c r="J2361" i="1"/>
  <c r="R2361" i="1" s="1"/>
  <c r="S2361" i="1" s="1"/>
  <c r="J2362" i="1"/>
  <c r="R2362" i="1" s="1"/>
  <c r="S2362" i="1" s="1"/>
  <c r="J2363" i="1"/>
  <c r="R2363" i="1" s="1"/>
  <c r="S2363" i="1" s="1"/>
  <c r="J2364" i="1"/>
  <c r="R2364" i="1" s="1"/>
  <c r="S2364" i="1" s="1"/>
  <c r="J2365" i="1"/>
  <c r="R2365" i="1" s="1"/>
  <c r="S2365" i="1" s="1"/>
  <c r="J2366" i="1"/>
  <c r="J2367" i="1"/>
  <c r="R2367" i="1" s="1"/>
  <c r="S2367" i="1" s="1"/>
  <c r="J2368" i="1"/>
  <c r="R2368" i="1" s="1"/>
  <c r="S2368" i="1" s="1"/>
  <c r="J2369" i="1"/>
  <c r="R2369" i="1" s="1"/>
  <c r="S2369" i="1" s="1"/>
  <c r="J2370" i="1"/>
  <c r="R2370" i="1" s="1"/>
  <c r="S2370" i="1" s="1"/>
  <c r="J2371" i="1"/>
  <c r="R2371" i="1" s="1"/>
  <c r="S2371" i="1" s="1"/>
  <c r="J2372" i="1"/>
  <c r="R2372" i="1" s="1"/>
  <c r="S2372" i="1" s="1"/>
  <c r="J2373" i="1"/>
  <c r="R2373" i="1" s="1"/>
  <c r="S2373" i="1" s="1"/>
  <c r="J2374" i="1"/>
  <c r="J2375" i="1"/>
  <c r="R2375" i="1" s="1"/>
  <c r="S2375" i="1" s="1"/>
  <c r="J2376" i="1"/>
  <c r="R2376" i="1" s="1"/>
  <c r="S2376" i="1" s="1"/>
  <c r="J2377" i="1"/>
  <c r="R2377" i="1" s="1"/>
  <c r="S2377" i="1" s="1"/>
  <c r="J2378" i="1"/>
  <c r="R2378" i="1" s="1"/>
  <c r="S2378" i="1" s="1"/>
  <c r="J2379" i="1"/>
  <c r="J2380" i="1"/>
  <c r="R2380" i="1" s="1"/>
  <c r="S2380" i="1" s="1"/>
  <c r="J2381" i="1"/>
  <c r="R2381" i="1" s="1"/>
  <c r="S2381" i="1" s="1"/>
  <c r="J2382" i="1"/>
  <c r="J2383" i="1"/>
  <c r="R2383" i="1" s="1"/>
  <c r="S2383" i="1" s="1"/>
  <c r="J2384" i="1"/>
  <c r="R2384" i="1" s="1"/>
  <c r="S2384" i="1" s="1"/>
  <c r="J2385" i="1"/>
  <c r="R2385" i="1" s="1"/>
  <c r="S2385" i="1" s="1"/>
  <c r="J2386" i="1"/>
  <c r="R2386" i="1" s="1"/>
  <c r="S2386" i="1" s="1"/>
  <c r="J2387" i="1"/>
  <c r="J2388" i="1"/>
  <c r="R2388" i="1" s="1"/>
  <c r="S2388" i="1" s="1"/>
  <c r="J2389" i="1"/>
  <c r="R2389" i="1" s="1"/>
  <c r="S2389" i="1" s="1"/>
  <c r="J2390" i="1"/>
  <c r="J2391" i="1"/>
  <c r="R2391" i="1" s="1"/>
  <c r="S2391" i="1" s="1"/>
  <c r="J2392" i="1"/>
  <c r="R2392" i="1" s="1"/>
  <c r="S2392" i="1" s="1"/>
  <c r="J2393" i="1"/>
  <c r="J2394" i="1"/>
  <c r="N2394" i="1" s="1"/>
  <c r="J2395" i="1"/>
  <c r="J2396" i="1"/>
  <c r="R2396" i="1" s="1"/>
  <c r="S2396" i="1" s="1"/>
  <c r="J2397" i="1"/>
  <c r="R2397" i="1" s="1"/>
  <c r="S2397" i="1" s="1"/>
  <c r="J2398" i="1"/>
  <c r="J2399" i="1"/>
  <c r="R2399" i="1" s="1"/>
  <c r="S2399" i="1" s="1"/>
  <c r="J2400" i="1"/>
  <c r="R2400" i="1" s="1"/>
  <c r="S2400" i="1" s="1"/>
  <c r="J2401" i="1"/>
  <c r="R2401" i="1" s="1"/>
  <c r="S2401" i="1" s="1"/>
  <c r="J2402" i="1"/>
  <c r="R2402" i="1" s="1"/>
  <c r="S2402" i="1" s="1"/>
  <c r="J2403" i="1"/>
  <c r="R2403" i="1" s="1"/>
  <c r="S2403" i="1" s="1"/>
  <c r="J2404" i="1"/>
  <c r="R2404" i="1" s="1"/>
  <c r="S2404" i="1" s="1"/>
  <c r="J2405" i="1"/>
  <c r="R2405" i="1" s="1"/>
  <c r="S2405" i="1" s="1"/>
  <c r="J2406" i="1"/>
  <c r="J2407" i="1"/>
  <c r="R2407" i="1" s="1"/>
  <c r="S2407" i="1" s="1"/>
  <c r="J2408" i="1"/>
  <c r="R2408" i="1" s="1"/>
  <c r="S2408" i="1" s="1"/>
  <c r="J2409" i="1"/>
  <c r="R2409" i="1" s="1"/>
  <c r="S2409" i="1" s="1"/>
  <c r="J2410" i="1"/>
  <c r="R2410" i="1" s="1"/>
  <c r="S2410" i="1" s="1"/>
  <c r="J2411" i="1"/>
  <c r="R2411" i="1" s="1"/>
  <c r="S2411" i="1" s="1"/>
  <c r="J2412" i="1"/>
  <c r="R2412" i="1" s="1"/>
  <c r="S2412" i="1" s="1"/>
  <c r="J2413" i="1"/>
  <c r="R2413" i="1" s="1"/>
  <c r="S2413" i="1" s="1"/>
  <c r="J2414" i="1"/>
  <c r="J2415" i="1"/>
  <c r="J2416" i="1"/>
  <c r="R2416" i="1" s="1"/>
  <c r="S2416" i="1" s="1"/>
  <c r="J2417" i="1"/>
  <c r="R2417" i="1" s="1"/>
  <c r="S2417" i="1" s="1"/>
  <c r="J2418" i="1"/>
  <c r="R2418" i="1" s="1"/>
  <c r="S2418" i="1" s="1"/>
  <c r="J2419" i="1"/>
  <c r="R2419" i="1" s="1"/>
  <c r="S2419" i="1" s="1"/>
  <c r="J2420" i="1"/>
  <c r="R2420" i="1" s="1"/>
  <c r="S2420" i="1" s="1"/>
  <c r="J2421" i="1"/>
  <c r="R2421" i="1" s="1"/>
  <c r="S2421" i="1" s="1"/>
  <c r="J2422" i="1"/>
  <c r="J2423" i="1"/>
  <c r="R2423" i="1" s="1"/>
  <c r="S2423" i="1" s="1"/>
  <c r="J2424" i="1"/>
  <c r="R2424" i="1" s="1"/>
  <c r="S2424" i="1" s="1"/>
  <c r="J2425" i="1"/>
  <c r="R2425" i="1" s="1"/>
  <c r="S2425" i="1" s="1"/>
  <c r="J2426" i="1"/>
  <c r="N2426" i="1" s="1"/>
  <c r="J2427" i="1"/>
  <c r="N2427" i="1" s="1"/>
  <c r="J2428" i="1"/>
  <c r="J2429" i="1"/>
  <c r="J2430" i="1"/>
  <c r="N2430" i="1" s="1"/>
  <c r="J2431" i="1"/>
  <c r="J2432" i="1"/>
  <c r="J2433" i="1"/>
  <c r="J2434" i="1"/>
  <c r="J2435" i="1"/>
  <c r="J2436" i="1"/>
  <c r="J2437" i="1"/>
  <c r="J2438" i="1"/>
  <c r="N2438" i="1" s="1"/>
  <c r="J2439" i="1"/>
  <c r="J2440" i="1"/>
  <c r="J2441" i="1"/>
  <c r="R2441" i="1" s="1"/>
  <c r="S2441" i="1" s="1"/>
  <c r="J2442" i="1"/>
  <c r="R2442" i="1" s="1"/>
  <c r="S2442" i="1" s="1"/>
  <c r="J2443" i="1"/>
  <c r="R2443" i="1" s="1"/>
  <c r="S2443" i="1" s="1"/>
  <c r="J2444" i="1"/>
  <c r="R2444" i="1" s="1"/>
  <c r="S2444" i="1" s="1"/>
  <c r="J2445" i="1"/>
  <c r="R2445" i="1" s="1"/>
  <c r="S2445" i="1" s="1"/>
  <c r="J2446" i="1"/>
  <c r="J2447" i="1"/>
  <c r="R2447" i="1" s="1"/>
  <c r="S2447" i="1" s="1"/>
  <c r="J2448" i="1"/>
  <c r="R2448" i="1" s="1"/>
  <c r="S2448" i="1" s="1"/>
  <c r="J2449" i="1"/>
  <c r="R2449" i="1" s="1"/>
  <c r="S2449" i="1" s="1"/>
  <c r="J2450" i="1"/>
  <c r="R2450" i="1" s="1"/>
  <c r="S2450" i="1" s="1"/>
  <c r="J2451" i="1"/>
  <c r="J2452" i="1"/>
  <c r="R2452" i="1" s="1"/>
  <c r="S2452" i="1" s="1"/>
  <c r="J2453" i="1"/>
  <c r="R2453" i="1" s="1"/>
  <c r="S2453" i="1" s="1"/>
  <c r="J2454" i="1"/>
  <c r="J2455" i="1"/>
  <c r="R2455" i="1" s="1"/>
  <c r="S2455" i="1" s="1"/>
  <c r="J2456" i="1"/>
  <c r="R2456" i="1" s="1"/>
  <c r="S2456" i="1" s="1"/>
  <c r="J2457" i="1"/>
  <c r="R2457" i="1" s="1"/>
  <c r="S2457" i="1" s="1"/>
  <c r="J2458" i="1"/>
  <c r="R2458" i="1" s="1"/>
  <c r="S2458" i="1" s="1"/>
  <c r="J2459" i="1"/>
  <c r="J2460" i="1"/>
  <c r="J2461" i="1"/>
  <c r="J2462" i="1"/>
  <c r="N2462" i="1" s="1"/>
  <c r="J2463" i="1"/>
  <c r="J2464" i="1"/>
  <c r="J2465" i="1"/>
  <c r="J2466" i="1"/>
  <c r="J2467" i="1"/>
  <c r="J2468" i="1"/>
  <c r="J2469" i="1"/>
  <c r="J2470" i="1"/>
  <c r="N2470" i="1" s="1"/>
  <c r="J2471" i="1"/>
  <c r="J2472" i="1"/>
  <c r="J2473" i="1"/>
  <c r="J2474" i="1"/>
  <c r="N2474" i="1" s="1"/>
  <c r="J2475" i="1"/>
  <c r="R2475" i="1" s="1"/>
  <c r="S2475" i="1" s="1"/>
  <c r="J2476" i="1"/>
  <c r="R2476" i="1" s="1"/>
  <c r="S2476" i="1" s="1"/>
  <c r="J2477" i="1"/>
  <c r="R2477" i="1" s="1"/>
  <c r="S2477" i="1" s="1"/>
  <c r="J2478" i="1"/>
  <c r="R2478" i="1" s="1"/>
  <c r="S2478" i="1" s="1"/>
  <c r="J2479" i="1"/>
  <c r="J2480" i="1"/>
  <c r="R2480" i="1" s="1"/>
  <c r="S2480" i="1" s="1"/>
  <c r="J2481" i="1"/>
  <c r="R2481" i="1" s="1"/>
  <c r="S2481" i="1" s="1"/>
  <c r="J2482" i="1"/>
  <c r="R2482" i="1" s="1"/>
  <c r="S2482" i="1" s="1"/>
  <c r="J2483" i="1"/>
  <c r="R2483" i="1" s="1"/>
  <c r="S2483" i="1" s="1"/>
  <c r="J2484" i="1"/>
  <c r="R2484" i="1" s="1"/>
  <c r="S2484" i="1" s="1"/>
  <c r="J2485" i="1"/>
  <c r="R2485" i="1" s="1"/>
  <c r="S2485" i="1" s="1"/>
  <c r="J2486" i="1"/>
  <c r="R2486" i="1" s="1"/>
  <c r="S2486" i="1" s="1"/>
  <c r="J2487" i="1"/>
  <c r="R2487" i="1" s="1"/>
  <c r="S2487" i="1" s="1"/>
  <c r="J2488" i="1"/>
  <c r="R2488" i="1" s="1"/>
  <c r="S2488" i="1" s="1"/>
  <c r="J2489" i="1"/>
  <c r="R2489" i="1" s="1"/>
  <c r="S2489" i="1" s="1"/>
  <c r="J2490" i="1"/>
  <c r="R2490" i="1" s="1"/>
  <c r="S2490" i="1" s="1"/>
  <c r="J2491" i="1"/>
  <c r="J2492" i="1"/>
  <c r="R2492" i="1" s="1"/>
  <c r="S2492" i="1" s="1"/>
  <c r="J2493" i="1"/>
  <c r="R2493" i="1" s="1"/>
  <c r="S2493" i="1" s="1"/>
  <c r="J2494" i="1"/>
  <c r="R2494" i="1" s="1"/>
  <c r="S2494" i="1" s="1"/>
  <c r="J2495" i="1"/>
  <c r="J2496" i="1"/>
  <c r="J2497" i="1"/>
  <c r="J2498" i="1"/>
  <c r="N2498" i="1" s="1"/>
  <c r="J2499" i="1"/>
  <c r="N2499" i="1" s="1"/>
  <c r="J2500" i="1"/>
  <c r="J2501" i="1"/>
  <c r="J2502" i="1"/>
  <c r="J2503" i="1"/>
  <c r="J2504" i="1"/>
  <c r="J2505" i="1"/>
  <c r="J2506" i="1"/>
  <c r="N2506" i="1" s="1"/>
  <c r="J2507" i="1"/>
  <c r="J2508" i="1"/>
  <c r="J2509" i="1"/>
  <c r="J2510" i="1"/>
  <c r="N2510" i="1" s="1"/>
  <c r="J2511" i="1"/>
  <c r="J2512" i="1"/>
  <c r="J2513" i="1"/>
  <c r="J2514" i="1"/>
  <c r="N2514" i="1" s="1"/>
  <c r="J2515" i="1"/>
  <c r="J2516" i="1"/>
  <c r="J2517" i="1"/>
  <c r="J2518" i="1"/>
  <c r="J2519" i="1"/>
  <c r="N2519" i="1" s="1"/>
  <c r="J2520" i="1"/>
  <c r="N2520" i="1" s="1"/>
  <c r="J2521" i="1"/>
  <c r="J2522" i="1"/>
  <c r="N2522" i="1" s="1"/>
  <c r="J2523" i="1"/>
  <c r="J2524" i="1"/>
  <c r="J2525" i="1"/>
  <c r="J2526" i="1"/>
  <c r="N2526" i="1" s="1"/>
  <c r="J2527" i="1"/>
  <c r="N2527" i="1" s="1"/>
  <c r="J2528" i="1"/>
  <c r="J2529" i="1"/>
  <c r="J2530" i="1"/>
  <c r="N2530" i="1" s="1"/>
  <c r="J2531" i="1"/>
  <c r="J2532" i="1"/>
  <c r="J2533" i="1"/>
  <c r="J2534" i="1"/>
  <c r="J2535" i="1"/>
  <c r="J2536" i="1"/>
  <c r="J2537" i="1"/>
  <c r="R2537" i="1" s="1"/>
  <c r="S2537" i="1" s="1"/>
  <c r="J2538" i="1"/>
  <c r="R2538" i="1" s="1"/>
  <c r="S2538" i="1" s="1"/>
  <c r="J2539" i="1"/>
  <c r="R2539" i="1" s="1"/>
  <c r="S2539" i="1" s="1"/>
  <c r="J2540" i="1"/>
  <c r="R2540" i="1" s="1"/>
  <c r="S2540" i="1" s="1"/>
  <c r="J2541" i="1"/>
  <c r="R2541" i="1" s="1"/>
  <c r="S2541" i="1" s="1"/>
  <c r="J2542" i="1"/>
  <c r="R2542" i="1" s="1"/>
  <c r="S2542" i="1" s="1"/>
  <c r="J2543" i="1"/>
  <c r="R2543" i="1" s="1"/>
  <c r="S2543" i="1" s="1"/>
  <c r="J2544" i="1"/>
  <c r="R2544" i="1" s="1"/>
  <c r="S2544" i="1" s="1"/>
  <c r="J2545" i="1"/>
  <c r="R2545" i="1" s="1"/>
  <c r="S2545" i="1" s="1"/>
  <c r="J2546" i="1"/>
  <c r="R2546" i="1" s="1"/>
  <c r="S2546" i="1" s="1"/>
  <c r="J2547" i="1"/>
  <c r="R2547" i="1" s="1"/>
  <c r="S2547" i="1" s="1"/>
  <c r="J2548" i="1"/>
  <c r="R2548" i="1" s="1"/>
  <c r="S2548" i="1" s="1"/>
  <c r="J2549" i="1"/>
  <c r="R2549" i="1" s="1"/>
  <c r="S2549" i="1" s="1"/>
  <c r="J2550" i="1"/>
  <c r="R2550" i="1" s="1"/>
  <c r="S2550" i="1" s="1"/>
  <c r="J2551" i="1"/>
  <c r="R2551" i="1" s="1"/>
  <c r="S2551" i="1" s="1"/>
  <c r="J2552" i="1"/>
  <c r="R2552" i="1" s="1"/>
  <c r="S2552" i="1" s="1"/>
  <c r="J2553" i="1"/>
  <c r="R2553" i="1" s="1"/>
  <c r="S2553" i="1" s="1"/>
  <c r="J2554" i="1"/>
  <c r="R2554" i="1" s="1"/>
  <c r="S2554" i="1" s="1"/>
  <c r="J2555" i="1"/>
  <c r="R2555" i="1" s="1"/>
  <c r="S2555" i="1" s="1"/>
  <c r="J2556" i="1"/>
  <c r="R2556" i="1" s="1"/>
  <c r="S2556" i="1" s="1"/>
  <c r="J2557" i="1"/>
  <c r="R2557" i="1" s="1"/>
  <c r="S2557" i="1" s="1"/>
  <c r="J2558" i="1"/>
  <c r="R2558" i="1" s="1"/>
  <c r="S2558" i="1" s="1"/>
  <c r="J2559" i="1"/>
  <c r="R2559" i="1" s="1"/>
  <c r="S2559" i="1" s="1"/>
  <c r="J2560" i="1"/>
  <c r="R2560" i="1" s="1"/>
  <c r="S2560" i="1" s="1"/>
  <c r="J2561" i="1"/>
  <c r="R2561" i="1" s="1"/>
  <c r="S2561" i="1" s="1"/>
  <c r="J2562" i="1"/>
  <c r="R2562" i="1" s="1"/>
  <c r="S2562" i="1" s="1"/>
  <c r="J2563" i="1"/>
  <c r="R2563" i="1" s="1"/>
  <c r="S2563" i="1" s="1"/>
  <c r="J2564" i="1"/>
  <c r="R2564" i="1" s="1"/>
  <c r="S2564" i="1" s="1"/>
  <c r="J2565" i="1"/>
  <c r="R2565" i="1" s="1"/>
  <c r="S2565" i="1" s="1"/>
  <c r="J2566" i="1"/>
  <c r="R2566" i="1" s="1"/>
  <c r="S2566" i="1" s="1"/>
  <c r="J2567" i="1"/>
  <c r="R2567" i="1" s="1"/>
  <c r="S2567" i="1" s="1"/>
  <c r="J2568" i="1"/>
  <c r="R2568" i="1" s="1"/>
  <c r="S2568" i="1" s="1"/>
  <c r="J2569" i="1"/>
  <c r="R2569" i="1" s="1"/>
  <c r="S2569" i="1" s="1"/>
  <c r="J2570" i="1"/>
  <c r="R2570" i="1" s="1"/>
  <c r="S2570" i="1" s="1"/>
  <c r="J2571" i="1"/>
  <c r="J2572" i="1"/>
  <c r="R2572" i="1" s="1"/>
  <c r="S2572" i="1" s="1"/>
  <c r="J2573" i="1"/>
  <c r="R2573" i="1" s="1"/>
  <c r="S2573" i="1" s="1"/>
  <c r="J2574" i="1"/>
  <c r="R2574" i="1" s="1"/>
  <c r="S2574" i="1" s="1"/>
  <c r="J2575" i="1"/>
  <c r="R2575" i="1" s="1"/>
  <c r="S2575" i="1" s="1"/>
  <c r="J2576" i="1"/>
  <c r="R2576" i="1" s="1"/>
  <c r="S2576" i="1" s="1"/>
  <c r="J2577" i="1"/>
  <c r="R2577" i="1" s="1"/>
  <c r="S2577" i="1" s="1"/>
  <c r="J2578" i="1"/>
  <c r="R2578" i="1" s="1"/>
  <c r="S2578" i="1" s="1"/>
  <c r="J2579" i="1"/>
  <c r="R2579" i="1" s="1"/>
  <c r="S2579" i="1" s="1"/>
  <c r="J2580" i="1"/>
  <c r="R2580" i="1" s="1"/>
  <c r="S2580" i="1" s="1"/>
  <c r="J2581" i="1"/>
  <c r="R2581" i="1" s="1"/>
  <c r="S2581" i="1" s="1"/>
  <c r="J2582" i="1"/>
  <c r="R2582" i="1" s="1"/>
  <c r="S2582" i="1" s="1"/>
  <c r="J2583" i="1"/>
  <c r="J2584" i="1"/>
  <c r="R2584" i="1" s="1"/>
  <c r="S2584" i="1" s="1"/>
  <c r="J2585" i="1"/>
  <c r="J2586" i="1"/>
  <c r="N2586" i="1" s="1"/>
  <c r="J2587" i="1"/>
  <c r="R2587" i="1" s="1"/>
  <c r="S2587" i="1" s="1"/>
  <c r="J2588" i="1"/>
  <c r="R2588" i="1" s="1"/>
  <c r="S2588" i="1" s="1"/>
  <c r="J2589" i="1"/>
  <c r="R2589" i="1" s="1"/>
  <c r="S2589" i="1" s="1"/>
  <c r="J2590" i="1"/>
  <c r="J2591" i="1"/>
  <c r="J2592" i="1"/>
  <c r="R2592" i="1" s="1"/>
  <c r="S2592" i="1" s="1"/>
  <c r="J2593" i="1"/>
  <c r="R2593" i="1" s="1"/>
  <c r="S2593" i="1" s="1"/>
  <c r="J2594" i="1"/>
  <c r="N2594" i="1" s="1"/>
  <c r="J2595" i="1"/>
  <c r="J2596" i="1"/>
  <c r="J2597" i="1"/>
  <c r="J2598" i="1"/>
  <c r="J2599" i="1"/>
  <c r="N2599" i="1" s="1"/>
  <c r="J2600" i="1"/>
  <c r="J2601" i="1"/>
  <c r="J2602" i="1"/>
  <c r="N2602" i="1" s="1"/>
  <c r="J2603" i="1"/>
  <c r="J2604" i="1"/>
  <c r="J2605" i="1"/>
  <c r="J2606" i="1"/>
  <c r="N2606" i="1" s="1"/>
  <c r="J2607" i="1"/>
  <c r="J2608" i="1"/>
  <c r="J2609" i="1"/>
  <c r="J2610" i="1"/>
  <c r="N2610" i="1" s="1"/>
  <c r="J2611" i="1"/>
  <c r="J2612" i="1"/>
  <c r="J2613" i="1"/>
  <c r="J2614" i="1"/>
  <c r="J2615" i="1"/>
  <c r="J2616" i="1"/>
  <c r="J2617" i="1"/>
  <c r="J2618" i="1"/>
  <c r="J2619" i="1"/>
  <c r="R2619" i="1" s="1"/>
  <c r="S2619" i="1" s="1"/>
  <c r="J2620" i="1"/>
  <c r="R2620" i="1" s="1"/>
  <c r="S2620" i="1" s="1"/>
  <c r="J2621" i="1"/>
  <c r="R2621" i="1" s="1"/>
  <c r="S2621" i="1" s="1"/>
  <c r="J2622" i="1"/>
  <c r="J2623" i="1"/>
  <c r="R2623" i="1" s="1"/>
  <c r="S2623" i="1" s="1"/>
  <c r="J2624" i="1"/>
  <c r="R2624" i="1" s="1"/>
  <c r="S2624" i="1" s="1"/>
  <c r="J2625" i="1"/>
  <c r="R2625" i="1" s="1"/>
  <c r="S2625" i="1" s="1"/>
  <c r="J2626" i="1"/>
  <c r="J2627" i="1"/>
  <c r="R2627" i="1" s="1"/>
  <c r="S2627" i="1" s="1"/>
  <c r="J2628" i="1"/>
  <c r="J2629" i="1"/>
  <c r="J2630" i="1"/>
  <c r="J2631" i="1"/>
  <c r="J2632" i="1"/>
  <c r="J2633" i="1"/>
  <c r="J2634" i="1"/>
  <c r="N2634" i="1" s="1"/>
  <c r="J2635" i="1"/>
  <c r="N2635" i="1" s="1"/>
  <c r="J2636" i="1"/>
  <c r="J2637" i="1"/>
  <c r="J2638" i="1"/>
  <c r="N2638" i="1" s="1"/>
  <c r="J2639" i="1"/>
  <c r="J2640" i="1"/>
  <c r="J2641" i="1"/>
  <c r="J2642" i="1"/>
  <c r="N2642" i="1" s="1"/>
  <c r="J2643" i="1"/>
  <c r="N2643" i="1" s="1"/>
  <c r="J2644" i="1"/>
  <c r="J2645" i="1"/>
  <c r="J2646" i="1"/>
  <c r="J2647" i="1"/>
  <c r="J2648" i="1"/>
  <c r="J2649" i="1"/>
  <c r="J2650" i="1"/>
  <c r="N2650" i="1" s="1"/>
  <c r="J2651" i="1"/>
  <c r="J2652" i="1"/>
  <c r="J2653" i="1"/>
  <c r="J2654" i="1"/>
  <c r="N2654" i="1" s="1"/>
  <c r="J2655" i="1"/>
  <c r="J2656" i="1"/>
  <c r="J2657" i="1"/>
  <c r="J2658" i="1"/>
  <c r="N2658" i="1" s="1"/>
  <c r="J2659" i="1"/>
  <c r="J2660" i="1"/>
  <c r="J2661" i="1"/>
  <c r="J2662" i="1"/>
  <c r="J2663" i="1"/>
  <c r="N2663" i="1" s="1"/>
  <c r="J2664" i="1"/>
  <c r="J2665" i="1"/>
  <c r="J2666" i="1"/>
  <c r="N2666" i="1" s="1"/>
  <c r="J2667" i="1"/>
  <c r="J2668" i="1"/>
  <c r="J2669" i="1"/>
  <c r="J2670" i="1"/>
  <c r="N2670" i="1" s="1"/>
  <c r="J2671" i="1"/>
  <c r="N2671" i="1" s="1"/>
  <c r="J2672" i="1"/>
  <c r="J2673" i="1"/>
  <c r="J2674" i="1"/>
  <c r="N2674" i="1" s="1"/>
  <c r="J2675" i="1"/>
  <c r="J2676" i="1"/>
  <c r="J2677" i="1"/>
  <c r="J2678" i="1"/>
  <c r="J2679" i="1"/>
  <c r="J2680" i="1"/>
  <c r="J2681" i="1"/>
  <c r="J2682" i="1"/>
  <c r="N2682" i="1" s="1"/>
  <c r="J2683" i="1"/>
  <c r="N2683" i="1" s="1"/>
  <c r="J2684" i="1"/>
  <c r="J2685" i="1"/>
  <c r="J2686" i="1"/>
  <c r="N2686" i="1" s="1"/>
  <c r="J2687" i="1"/>
  <c r="J2688" i="1"/>
  <c r="J2689" i="1"/>
  <c r="J2690" i="1"/>
  <c r="N2690" i="1" s="1"/>
  <c r="J2691" i="1"/>
  <c r="J2692" i="1"/>
  <c r="J2693" i="1"/>
  <c r="J2694" i="1"/>
  <c r="J2695" i="1"/>
  <c r="J2696" i="1"/>
  <c r="J2697" i="1"/>
  <c r="J2698" i="1"/>
  <c r="N2698" i="1" s="1"/>
  <c r="J2699" i="1"/>
  <c r="J2700" i="1"/>
  <c r="J2701" i="1"/>
  <c r="J2702" i="1"/>
  <c r="N2702" i="1" s="1"/>
  <c r="J2703" i="1"/>
  <c r="J2704" i="1"/>
  <c r="J2705" i="1"/>
  <c r="J2706" i="1"/>
  <c r="N2706" i="1" s="1"/>
  <c r="J2707" i="1"/>
  <c r="N2707" i="1" s="1"/>
  <c r="J2708" i="1"/>
  <c r="J2709" i="1"/>
  <c r="J2710" i="1"/>
  <c r="J2711" i="1"/>
  <c r="R2711" i="1" s="1"/>
  <c r="S2711" i="1" s="1"/>
  <c r="J2712" i="1"/>
  <c r="R2712" i="1" s="1"/>
  <c r="S2712" i="1" s="1"/>
  <c r="J2713" i="1"/>
  <c r="R2713" i="1" s="1"/>
  <c r="S2713" i="1" s="1"/>
  <c r="J2714" i="1"/>
  <c r="J2715" i="1"/>
  <c r="R2715" i="1" s="1"/>
  <c r="S2715" i="1" s="1"/>
  <c r="J2716" i="1"/>
  <c r="R2716" i="1" s="1"/>
  <c r="S2716" i="1" s="1"/>
  <c r="J2717" i="1"/>
  <c r="R2717" i="1" s="1"/>
  <c r="S2717" i="1" s="1"/>
  <c r="J2718" i="1"/>
  <c r="J2719" i="1"/>
  <c r="R2719" i="1" s="1"/>
  <c r="S2719" i="1" s="1"/>
  <c r="J2720" i="1"/>
  <c r="R2720" i="1" s="1"/>
  <c r="S2720" i="1" s="1"/>
  <c r="J2721" i="1"/>
  <c r="R2721" i="1" s="1"/>
  <c r="S2721" i="1" s="1"/>
  <c r="J2722" i="1"/>
  <c r="J2723" i="1"/>
  <c r="R2723" i="1" s="1"/>
  <c r="S2723" i="1" s="1"/>
  <c r="J2724" i="1"/>
  <c r="R2724" i="1" s="1"/>
  <c r="S2724" i="1" s="1"/>
  <c r="J2725" i="1"/>
  <c r="R2725" i="1" s="1"/>
  <c r="S2725" i="1" s="1"/>
  <c r="J2726" i="1"/>
  <c r="R2726" i="1" s="1"/>
  <c r="S2726" i="1" s="1"/>
  <c r="J2727" i="1"/>
  <c r="R2727" i="1" s="1"/>
  <c r="S2727" i="1" s="1"/>
  <c r="J2728" i="1"/>
  <c r="R2728" i="1" s="1"/>
  <c r="S2728" i="1" s="1"/>
  <c r="J2729" i="1"/>
  <c r="R2729" i="1" s="1"/>
  <c r="S2729" i="1" s="1"/>
  <c r="J2730" i="1"/>
  <c r="J2731" i="1"/>
  <c r="R2731" i="1" s="1"/>
  <c r="S2731" i="1" s="1"/>
  <c r="J2732" i="1"/>
  <c r="R2732" i="1" s="1"/>
  <c r="S2732" i="1" s="1"/>
  <c r="J2733" i="1"/>
  <c r="R2733" i="1" s="1"/>
  <c r="S2733" i="1" s="1"/>
  <c r="J2734" i="1"/>
  <c r="J2735" i="1"/>
  <c r="J2736" i="1"/>
  <c r="R2736" i="1" s="1"/>
  <c r="S2736" i="1" s="1"/>
  <c r="J2737" i="1"/>
  <c r="R2737" i="1" s="1"/>
  <c r="S2737" i="1" s="1"/>
  <c r="J2738" i="1"/>
  <c r="J2739" i="1"/>
  <c r="R2739" i="1" s="1"/>
  <c r="S2739" i="1" s="1"/>
  <c r="J2740" i="1"/>
  <c r="R2740" i="1" s="1"/>
  <c r="S2740" i="1" s="1"/>
  <c r="J2741" i="1"/>
  <c r="R2741" i="1" s="1"/>
  <c r="S2741" i="1" s="1"/>
  <c r="J2742" i="1"/>
  <c r="R2742" i="1" s="1"/>
  <c r="S2742" i="1" s="1"/>
  <c r="J2743" i="1"/>
  <c r="R2743" i="1" s="1"/>
  <c r="S2743" i="1" s="1"/>
  <c r="J2744" i="1"/>
  <c r="R2744" i="1" s="1"/>
  <c r="S2744" i="1" s="1"/>
  <c r="J2745" i="1"/>
  <c r="R2745" i="1" s="1"/>
  <c r="S2745" i="1" s="1"/>
  <c r="J2746" i="1"/>
  <c r="J2747" i="1"/>
  <c r="J2748" i="1"/>
  <c r="R2748" i="1" s="1"/>
  <c r="S2748" i="1" s="1"/>
  <c r="J2749" i="1"/>
  <c r="J2750" i="1"/>
  <c r="N2750" i="1" s="1"/>
  <c r="J2751" i="1"/>
  <c r="J2752" i="1"/>
  <c r="J2753" i="1"/>
  <c r="J2754" i="1"/>
  <c r="N2754" i="1" s="1"/>
  <c r="J2755" i="1"/>
  <c r="N2755" i="1" s="1"/>
  <c r="J2756" i="1"/>
  <c r="J2757" i="1"/>
  <c r="J2758" i="1"/>
  <c r="J2759" i="1"/>
  <c r="J2760" i="1"/>
  <c r="J2761" i="1"/>
  <c r="J2762" i="1"/>
  <c r="N2762" i="1" s="1"/>
  <c r="J2763" i="1"/>
  <c r="J2764" i="1"/>
  <c r="J2765" i="1"/>
  <c r="J2766" i="1"/>
  <c r="N2766" i="1" s="1"/>
  <c r="J2767" i="1"/>
  <c r="J2768" i="1"/>
  <c r="J2769" i="1"/>
  <c r="J2770" i="1"/>
  <c r="N2770" i="1" s="1"/>
  <c r="J2771" i="1"/>
  <c r="J2772" i="1"/>
  <c r="R2772" i="1" s="1"/>
  <c r="S2772" i="1" s="1"/>
  <c r="J2773" i="1"/>
  <c r="J2774" i="1"/>
  <c r="R2774" i="1" s="1"/>
  <c r="S2774" i="1" s="1"/>
  <c r="J2775" i="1"/>
  <c r="J2776" i="1"/>
  <c r="R2776" i="1" s="1"/>
  <c r="S2776" i="1" s="1"/>
  <c r="J2777" i="1"/>
  <c r="R2777" i="1" s="1"/>
  <c r="S2777" i="1" s="1"/>
  <c r="J2778" i="1"/>
  <c r="N2778" i="1" s="1"/>
  <c r="J2779" i="1"/>
  <c r="J2780" i="1"/>
  <c r="J2781" i="1"/>
  <c r="J2782" i="1"/>
  <c r="N2782" i="1" s="1"/>
  <c r="J2783" i="1"/>
  <c r="N2783" i="1" s="1"/>
  <c r="J2784" i="1"/>
  <c r="J2785" i="1"/>
  <c r="J2786" i="1"/>
  <c r="N2786" i="1" s="1"/>
  <c r="J2787" i="1"/>
  <c r="J2788" i="1"/>
  <c r="J2789" i="1"/>
  <c r="J2790" i="1"/>
  <c r="J2791" i="1"/>
  <c r="J2792" i="1"/>
  <c r="J2793" i="1"/>
  <c r="J2794" i="1"/>
  <c r="N2794" i="1" s="1"/>
  <c r="J2795" i="1"/>
  <c r="R2795" i="1" s="1"/>
  <c r="S2795" i="1" s="1"/>
  <c r="J2796" i="1"/>
  <c r="R2796" i="1" s="1"/>
  <c r="S2796" i="1" s="1"/>
  <c r="J2797" i="1"/>
  <c r="R2797" i="1" s="1"/>
  <c r="S2797" i="1" s="1"/>
  <c r="J2798" i="1"/>
  <c r="J2799" i="1"/>
  <c r="R2799" i="1" s="1"/>
  <c r="S2799" i="1" s="1"/>
  <c r="J2800" i="1"/>
  <c r="R2800" i="1" s="1"/>
  <c r="S2800" i="1" s="1"/>
  <c r="J2801" i="1"/>
  <c r="R2801" i="1" s="1"/>
  <c r="S2801" i="1" s="1"/>
  <c r="J2802" i="1"/>
  <c r="J2803" i="1"/>
  <c r="R2803" i="1" s="1"/>
  <c r="S2803" i="1" s="1"/>
  <c r="J2804" i="1"/>
  <c r="R2804" i="1" s="1"/>
  <c r="S2804" i="1" s="1"/>
  <c r="J2805" i="1"/>
  <c r="R2805" i="1" s="1"/>
  <c r="S2805" i="1" s="1"/>
  <c r="J2806" i="1"/>
  <c r="R2806" i="1" s="1"/>
  <c r="S2806" i="1" s="1"/>
  <c r="J2807" i="1"/>
  <c r="R2807" i="1" s="1"/>
  <c r="S2807" i="1" s="1"/>
  <c r="J2808" i="1"/>
  <c r="R2808" i="1" s="1"/>
  <c r="S2808" i="1" s="1"/>
  <c r="J2809" i="1"/>
  <c r="R2809" i="1" s="1"/>
  <c r="S2809" i="1" s="1"/>
  <c r="J2810" i="1"/>
  <c r="R2810" i="1" s="1"/>
  <c r="S2810" i="1" s="1"/>
  <c r="J2811" i="1"/>
  <c r="R2811" i="1" s="1"/>
  <c r="S2811" i="1" s="1"/>
  <c r="J2812" i="1"/>
  <c r="R2812" i="1" s="1"/>
  <c r="S2812" i="1" s="1"/>
  <c r="J2813" i="1"/>
  <c r="J2814" i="1"/>
  <c r="N2814" i="1" s="1"/>
  <c r="J2815" i="1"/>
  <c r="J2816" i="1"/>
  <c r="J2817" i="1"/>
  <c r="J2818" i="1"/>
  <c r="N2818" i="1" s="1"/>
  <c r="J2819" i="1"/>
  <c r="N2819" i="1" s="1"/>
  <c r="J2820" i="1"/>
  <c r="J2821" i="1"/>
  <c r="J2822" i="1"/>
  <c r="J2823" i="1"/>
  <c r="R2823" i="1" s="1"/>
  <c r="S2823" i="1" s="1"/>
  <c r="J2824" i="1"/>
  <c r="R2824" i="1" s="1"/>
  <c r="S2824" i="1" s="1"/>
  <c r="J2825" i="1"/>
  <c r="R2825" i="1" s="1"/>
  <c r="S2825" i="1" s="1"/>
  <c r="J2826" i="1"/>
  <c r="R2826" i="1" s="1"/>
  <c r="S2826" i="1" s="1"/>
  <c r="J2827" i="1"/>
  <c r="J2828" i="1"/>
  <c r="R2828" i="1" s="1"/>
  <c r="S2828" i="1" s="1"/>
  <c r="J2829" i="1"/>
  <c r="R2829" i="1" s="1"/>
  <c r="S2829" i="1" s="1"/>
  <c r="J2830" i="1"/>
  <c r="R2830" i="1" s="1"/>
  <c r="S2830" i="1" s="1"/>
  <c r="J2831" i="1"/>
  <c r="R2831" i="1" s="1"/>
  <c r="S2831" i="1" s="1"/>
  <c r="J2832" i="1"/>
  <c r="R2832" i="1" s="1"/>
  <c r="S2832" i="1" s="1"/>
  <c r="J2833" i="1"/>
  <c r="R2833" i="1" s="1"/>
  <c r="S2833" i="1" s="1"/>
  <c r="J2834" i="1"/>
  <c r="J2835" i="1"/>
  <c r="R2835" i="1" s="1"/>
  <c r="S2835" i="1" s="1"/>
  <c r="J2836" i="1"/>
  <c r="R2836" i="1" s="1"/>
  <c r="S2836" i="1" s="1"/>
  <c r="J2837" i="1"/>
  <c r="R2837" i="1" s="1"/>
  <c r="S2837" i="1" s="1"/>
  <c r="J2838" i="1"/>
  <c r="J2839" i="1"/>
  <c r="R2839" i="1" s="1"/>
  <c r="S2839" i="1" s="1"/>
  <c r="J2840" i="1"/>
  <c r="R2840" i="1" s="1"/>
  <c r="S2840" i="1" s="1"/>
  <c r="J2841" i="1"/>
  <c r="R2841" i="1" s="1"/>
  <c r="S2841" i="1" s="1"/>
  <c r="J2842" i="1"/>
  <c r="R2842" i="1" s="1"/>
  <c r="S2842" i="1" s="1"/>
  <c r="J2843" i="1"/>
  <c r="R2843" i="1" s="1"/>
  <c r="S2843" i="1" s="1"/>
  <c r="J2844" i="1"/>
  <c r="J2845" i="1"/>
  <c r="J2846" i="1"/>
  <c r="N2846" i="1" s="1"/>
  <c r="J2847" i="1"/>
  <c r="N2847" i="1" s="1"/>
  <c r="J2848" i="1"/>
  <c r="J2849" i="1"/>
  <c r="J2850" i="1"/>
  <c r="J2851" i="1"/>
  <c r="J2852" i="1"/>
  <c r="J2853" i="1"/>
  <c r="J2854" i="1"/>
  <c r="N2854" i="1" s="1"/>
  <c r="J2855" i="1"/>
  <c r="N2855" i="1" s="1"/>
  <c r="J2856" i="1"/>
  <c r="J2857" i="1"/>
  <c r="J2858" i="1"/>
  <c r="N2858" i="1" s="1"/>
  <c r="J2859" i="1"/>
  <c r="J2860" i="1"/>
  <c r="J2861" i="1"/>
  <c r="J2862" i="1"/>
  <c r="N2862" i="1" s="1"/>
  <c r="J2863" i="1"/>
  <c r="J2864" i="1"/>
  <c r="J2865" i="1"/>
  <c r="J2866" i="1"/>
  <c r="N2866" i="1" s="1"/>
  <c r="J2867" i="1"/>
  <c r="J2868" i="1"/>
  <c r="J2869" i="1"/>
  <c r="J2870" i="1"/>
  <c r="N2870" i="1" s="1"/>
  <c r="J2871" i="1"/>
  <c r="J2872" i="1"/>
  <c r="J2873" i="1"/>
  <c r="J2874" i="1"/>
  <c r="J2875" i="1"/>
  <c r="J2876" i="1"/>
  <c r="J2877" i="1"/>
  <c r="J2878" i="1"/>
  <c r="N2878" i="1" s="1"/>
  <c r="J2879" i="1"/>
  <c r="J2880" i="1"/>
  <c r="J2881" i="1"/>
  <c r="J2882" i="1"/>
  <c r="N2882" i="1" s="1"/>
  <c r="J2883" i="1"/>
  <c r="J2884" i="1"/>
  <c r="J2885" i="1"/>
  <c r="J2886" i="1"/>
  <c r="N2886" i="1" s="1"/>
  <c r="J2887" i="1"/>
  <c r="J2888" i="1"/>
  <c r="J2889" i="1"/>
  <c r="J2890" i="1"/>
  <c r="N2890" i="1" s="1"/>
  <c r="J2891" i="1"/>
  <c r="N2891" i="1" s="1"/>
  <c r="J2892" i="1"/>
  <c r="J2893" i="1"/>
  <c r="J2894" i="1"/>
  <c r="N2894" i="1" s="1"/>
  <c r="J2895" i="1"/>
  <c r="J2896" i="1"/>
  <c r="J2897" i="1"/>
  <c r="J2898" i="1"/>
  <c r="J2899" i="1"/>
  <c r="N2899" i="1" s="1"/>
  <c r="J2900" i="1"/>
  <c r="J2901" i="1"/>
  <c r="J2902" i="1"/>
  <c r="N2902" i="1" s="1"/>
  <c r="J2903" i="1"/>
  <c r="J2904" i="1"/>
  <c r="J2905" i="1"/>
  <c r="J2906" i="1"/>
  <c r="N2906" i="1" s="1"/>
  <c r="J2907" i="1"/>
  <c r="J2908" i="1"/>
  <c r="J2909" i="1"/>
  <c r="J2910" i="1"/>
  <c r="N2910" i="1" s="1"/>
  <c r="J2911" i="1"/>
  <c r="J2912" i="1"/>
  <c r="J2913" i="1"/>
  <c r="J2914" i="1"/>
  <c r="N2914" i="1" s="1"/>
  <c r="J2915" i="1"/>
  <c r="J2916" i="1"/>
  <c r="J2917" i="1"/>
  <c r="J2918" i="1"/>
  <c r="J2919" i="1"/>
  <c r="J2920" i="1"/>
  <c r="J2921" i="1"/>
  <c r="J2922" i="1"/>
  <c r="N2922" i="1" s="1"/>
  <c r="J2923" i="1"/>
  <c r="J2924" i="1"/>
  <c r="J2925" i="1"/>
  <c r="J2926" i="1"/>
  <c r="N2926" i="1" s="1"/>
  <c r="J2927" i="1"/>
  <c r="J2928" i="1"/>
  <c r="R2928" i="1" s="1"/>
  <c r="S2928" i="1" s="1"/>
  <c r="J2929" i="1"/>
  <c r="R2929" i="1" s="1"/>
  <c r="S2929" i="1" s="1"/>
  <c r="J2930" i="1"/>
  <c r="R2930" i="1" s="1"/>
  <c r="S2930" i="1" s="1"/>
  <c r="J2931" i="1"/>
  <c r="R2931" i="1" s="1"/>
  <c r="S2931" i="1" s="1"/>
  <c r="J2932" i="1"/>
  <c r="R2932" i="1" s="1"/>
  <c r="S2932" i="1" s="1"/>
  <c r="J2933" i="1"/>
  <c r="R2933" i="1" s="1"/>
  <c r="S2933" i="1" s="1"/>
  <c r="J2934" i="1"/>
  <c r="R2934" i="1" s="1"/>
  <c r="S2934" i="1" s="1"/>
  <c r="J2935" i="1"/>
  <c r="R2935" i="1" s="1"/>
  <c r="S2935" i="1" s="1"/>
  <c r="J2936" i="1"/>
  <c r="R2936" i="1" s="1"/>
  <c r="S2936" i="1" s="1"/>
  <c r="J2937" i="1"/>
  <c r="R2937" i="1" s="1"/>
  <c r="S2937" i="1" s="1"/>
  <c r="J2938" i="1"/>
  <c r="J2939" i="1"/>
  <c r="J2940" i="1"/>
  <c r="R2940" i="1" s="1"/>
  <c r="S2940" i="1" s="1"/>
  <c r="J2941" i="1"/>
  <c r="R2941" i="1" s="1"/>
  <c r="S2941" i="1" s="1"/>
  <c r="J2942" i="1"/>
  <c r="R2942" i="1" s="1"/>
  <c r="S2942" i="1" s="1"/>
  <c r="J2943" i="1"/>
  <c r="R2943" i="1" s="1"/>
  <c r="S2943" i="1" s="1"/>
  <c r="J2944" i="1"/>
  <c r="R2944" i="1" s="1"/>
  <c r="S2944" i="1" s="1"/>
  <c r="J2945" i="1"/>
  <c r="R2945" i="1" s="1"/>
  <c r="S2945" i="1" s="1"/>
  <c r="J2946" i="1"/>
  <c r="J2947" i="1"/>
  <c r="R2947" i="1" s="1"/>
  <c r="S2947" i="1" s="1"/>
  <c r="J2948" i="1"/>
  <c r="J2949" i="1"/>
  <c r="R2949" i="1" s="1"/>
  <c r="S2949" i="1" s="1"/>
  <c r="J2950" i="1"/>
  <c r="J2951" i="1"/>
  <c r="R2951" i="1" s="1"/>
  <c r="S2951" i="1" s="1"/>
  <c r="J2952" i="1"/>
  <c r="R2952" i="1" s="1"/>
  <c r="S2952" i="1" s="1"/>
  <c r="J2953" i="1"/>
  <c r="R2953" i="1" s="1"/>
  <c r="S2953" i="1" s="1"/>
  <c r="J2954" i="1"/>
  <c r="R2954" i="1" s="1"/>
  <c r="S2954" i="1" s="1"/>
  <c r="J2955" i="1"/>
  <c r="R2955" i="1" s="1"/>
  <c r="S2955" i="1" s="1"/>
  <c r="J2956" i="1"/>
  <c r="R2956" i="1" s="1"/>
  <c r="S2956" i="1" s="1"/>
  <c r="J2957" i="1"/>
  <c r="R2957" i="1" s="1"/>
  <c r="S2957" i="1" s="1"/>
  <c r="J2958" i="1"/>
  <c r="R2958" i="1" s="1"/>
  <c r="S2958" i="1" s="1"/>
  <c r="J2959" i="1"/>
  <c r="R2959" i="1" s="1"/>
  <c r="S2959" i="1" s="1"/>
  <c r="J2960" i="1"/>
  <c r="R2960" i="1" s="1"/>
  <c r="S2960" i="1" s="1"/>
  <c r="J2961" i="1"/>
  <c r="J2962" i="1"/>
  <c r="N2962" i="1" s="1"/>
  <c r="J2963" i="1"/>
  <c r="N2963" i="1" s="1"/>
  <c r="J2964" i="1"/>
  <c r="J2965" i="1"/>
  <c r="J2966" i="1"/>
  <c r="N2966" i="1" s="1"/>
  <c r="J2967" i="1"/>
  <c r="J2968" i="1"/>
  <c r="J2969" i="1"/>
  <c r="J2970" i="1"/>
  <c r="N2970" i="1" s="1"/>
  <c r="J2971" i="1"/>
  <c r="J2972" i="1"/>
  <c r="J2973" i="1"/>
  <c r="J2974" i="1"/>
  <c r="N2974" i="1" s="1"/>
  <c r="J2975" i="1"/>
  <c r="J2976" i="1"/>
  <c r="J2977" i="1"/>
  <c r="J2978" i="1"/>
  <c r="R2978" i="1" s="1"/>
  <c r="S2978" i="1" s="1"/>
  <c r="J2979" i="1"/>
  <c r="R2979" i="1" s="1"/>
  <c r="S2979" i="1" s="1"/>
  <c r="J2980" i="1"/>
  <c r="R2980" i="1" s="1"/>
  <c r="S2980" i="1" s="1"/>
  <c r="J2981" i="1"/>
  <c r="R2981" i="1" s="1"/>
  <c r="S2981" i="1" s="1"/>
  <c r="J2982" i="1"/>
  <c r="J2983" i="1"/>
  <c r="R2983" i="1" s="1"/>
  <c r="S2983" i="1" s="1"/>
  <c r="J2984" i="1"/>
  <c r="R2984" i="1" s="1"/>
  <c r="S2984" i="1" s="1"/>
  <c r="J2985" i="1"/>
  <c r="R2985" i="1" s="1"/>
  <c r="S2985" i="1" s="1"/>
  <c r="J2986" i="1"/>
  <c r="R2986" i="1" s="1"/>
  <c r="S2986" i="1" s="1"/>
  <c r="J2987" i="1"/>
  <c r="R2987" i="1" s="1"/>
  <c r="S2987" i="1" s="1"/>
  <c r="J2988" i="1"/>
  <c r="R2988" i="1" s="1"/>
  <c r="S2988" i="1" s="1"/>
  <c r="J2989" i="1"/>
  <c r="R2989" i="1" s="1"/>
  <c r="S2989" i="1" s="1"/>
  <c r="J2990" i="1"/>
  <c r="J2991" i="1"/>
  <c r="R2991" i="1" s="1"/>
  <c r="S2991" i="1" s="1"/>
  <c r="J2992" i="1"/>
  <c r="R2992" i="1" s="1"/>
  <c r="S2992" i="1" s="1"/>
  <c r="J2993" i="1"/>
  <c r="R2993" i="1" s="1"/>
  <c r="S2993" i="1" s="1"/>
  <c r="J2994" i="1"/>
  <c r="J2995" i="1"/>
  <c r="R2995" i="1" s="1"/>
  <c r="S2995" i="1" s="1"/>
  <c r="J2996" i="1"/>
  <c r="R2996" i="1" s="1"/>
  <c r="S2996" i="1" s="1"/>
  <c r="J2997" i="1"/>
  <c r="R2997" i="1" s="1"/>
  <c r="S2997" i="1" s="1"/>
  <c r="J2998" i="1"/>
  <c r="R2998" i="1" s="1"/>
  <c r="S2998" i="1" s="1"/>
  <c r="J2999" i="1"/>
  <c r="J3000" i="1"/>
  <c r="R3000" i="1" s="1"/>
  <c r="S3000" i="1" s="1"/>
  <c r="J3001" i="1"/>
  <c r="R3001" i="1" s="1"/>
  <c r="S3001" i="1" s="1"/>
  <c r="J3002" i="1"/>
  <c r="J3003" i="1"/>
  <c r="R3003" i="1" s="1"/>
  <c r="S3003" i="1" s="1"/>
  <c r="J3004" i="1"/>
  <c r="R3004" i="1" s="1"/>
  <c r="S3004" i="1" s="1"/>
  <c r="J3005" i="1"/>
  <c r="R3005" i="1" s="1"/>
  <c r="S3005" i="1" s="1"/>
  <c r="J3006" i="1"/>
  <c r="J3007" i="1"/>
  <c r="J3008" i="1"/>
  <c r="R3008" i="1" s="1"/>
  <c r="S3008" i="1" s="1"/>
  <c r="J3009" i="1"/>
  <c r="R3009" i="1" s="1"/>
  <c r="S3009" i="1" s="1"/>
  <c r="J3010" i="1"/>
  <c r="J3011" i="1"/>
  <c r="R3011" i="1" s="1"/>
  <c r="S3011" i="1" s="1"/>
  <c r="J3012" i="1"/>
  <c r="R3012" i="1" s="1"/>
  <c r="S3012" i="1" s="1"/>
  <c r="J3013" i="1"/>
  <c r="R3013" i="1" s="1"/>
  <c r="S3013" i="1" s="1"/>
  <c r="J3014" i="1"/>
  <c r="R3014" i="1" s="1"/>
  <c r="S3014" i="1" s="1"/>
  <c r="J3015" i="1"/>
  <c r="R3015" i="1" s="1"/>
  <c r="S3015" i="1" s="1"/>
  <c r="J3016" i="1"/>
  <c r="R3016" i="1" s="1"/>
  <c r="S3016" i="1" s="1"/>
  <c r="J3017" i="1"/>
  <c r="R3017" i="1" s="1"/>
  <c r="S3017" i="1" s="1"/>
  <c r="J3018" i="1"/>
  <c r="J3019" i="1"/>
  <c r="J3020" i="1"/>
  <c r="R3020" i="1" s="1"/>
  <c r="S3020" i="1" s="1"/>
  <c r="J3021" i="1"/>
  <c r="R3021" i="1" s="1"/>
  <c r="S3021" i="1" s="1"/>
  <c r="J3022" i="1"/>
  <c r="J3023" i="1"/>
  <c r="R3023" i="1" s="1"/>
  <c r="S3023" i="1" s="1"/>
  <c r="J3024" i="1"/>
  <c r="R3024" i="1" s="1"/>
  <c r="S3024" i="1" s="1"/>
  <c r="J3025" i="1"/>
  <c r="R3025" i="1" s="1"/>
  <c r="S3025" i="1" s="1"/>
  <c r="J3026" i="1"/>
  <c r="J3027" i="1"/>
  <c r="R3027" i="1" s="1"/>
  <c r="S3027" i="1" s="1"/>
  <c r="J3028" i="1"/>
  <c r="R3028" i="1" s="1"/>
  <c r="S3028" i="1" s="1"/>
  <c r="J3029" i="1"/>
  <c r="R3029" i="1" s="1"/>
  <c r="S3029" i="1" s="1"/>
  <c r="J3030" i="1"/>
  <c r="R3030" i="1" s="1"/>
  <c r="S3030" i="1" s="1"/>
  <c r="J3031" i="1"/>
  <c r="J3032" i="1"/>
  <c r="R3032" i="1" s="1"/>
  <c r="S3032" i="1" s="1"/>
  <c r="J3033" i="1"/>
  <c r="R3033" i="1" s="1"/>
  <c r="S3033" i="1" s="1"/>
  <c r="J3034" i="1"/>
  <c r="J3035" i="1"/>
  <c r="R3035" i="1" s="1"/>
  <c r="S3035" i="1" s="1"/>
  <c r="J3036" i="1"/>
  <c r="R3036" i="1" s="1"/>
  <c r="S3036" i="1" s="1"/>
  <c r="J3037" i="1"/>
  <c r="R3037" i="1" s="1"/>
  <c r="S3037" i="1" s="1"/>
  <c r="J3038" i="1"/>
  <c r="J3039" i="1"/>
  <c r="R3039" i="1" s="1"/>
  <c r="S3039" i="1" s="1"/>
  <c r="J3040" i="1"/>
  <c r="R3040" i="1" s="1"/>
  <c r="S3040" i="1" s="1"/>
  <c r="J3041" i="1"/>
  <c r="R3041" i="1" s="1"/>
  <c r="S3041" i="1" s="1"/>
  <c r="J3042" i="1"/>
  <c r="N3042" i="1" s="1"/>
  <c r="J3043" i="1"/>
  <c r="J3044" i="1"/>
  <c r="J3045" i="1"/>
  <c r="J3046" i="1"/>
  <c r="N3046" i="1" s="1"/>
  <c r="J3047" i="1"/>
  <c r="J3048" i="1"/>
  <c r="J3049" i="1"/>
  <c r="J3050" i="1"/>
  <c r="J3051" i="1"/>
  <c r="J3052" i="1"/>
  <c r="J3053" i="1"/>
  <c r="J3054" i="1"/>
  <c r="N3054" i="1" s="1"/>
  <c r="J3055" i="1"/>
  <c r="J3056" i="1"/>
  <c r="J3057" i="1"/>
  <c r="J3058" i="1"/>
  <c r="N3058" i="1" s="1"/>
  <c r="J3059" i="1"/>
  <c r="N3059" i="1" s="1"/>
  <c r="J3060" i="1"/>
  <c r="J3061" i="1"/>
  <c r="J3062" i="1"/>
  <c r="J3063" i="1"/>
  <c r="R3063" i="1" s="1"/>
  <c r="S3063" i="1" s="1"/>
  <c r="J3064" i="1"/>
  <c r="R3064" i="1" s="1"/>
  <c r="S3064" i="1" s="1"/>
  <c r="J3065" i="1"/>
  <c r="R3065" i="1" s="1"/>
  <c r="S3065" i="1" s="1"/>
  <c r="J3066" i="1"/>
  <c r="R3066" i="1" s="1"/>
  <c r="S3066" i="1" s="1"/>
  <c r="J3067" i="1"/>
  <c r="R3067" i="1" s="1"/>
  <c r="S3067" i="1" s="1"/>
  <c r="J3068" i="1"/>
  <c r="R3068" i="1" s="1"/>
  <c r="S3068" i="1" s="1"/>
  <c r="J3069" i="1"/>
  <c r="R3069" i="1" s="1"/>
  <c r="S3069" i="1" s="1"/>
  <c r="J3070" i="1"/>
  <c r="R3070" i="1" s="1"/>
  <c r="S3070" i="1" s="1"/>
  <c r="J3071" i="1"/>
  <c r="R3071" i="1" s="1"/>
  <c r="S3071" i="1" s="1"/>
  <c r="J3072" i="1"/>
  <c r="R3072" i="1" s="1"/>
  <c r="S3072" i="1" s="1"/>
  <c r="J3073" i="1"/>
  <c r="R3073" i="1" s="1"/>
  <c r="S3073" i="1" s="1"/>
  <c r="J3074" i="1"/>
  <c r="N3074" i="1" s="1"/>
  <c r="J3075" i="1"/>
  <c r="J3076" i="1"/>
  <c r="J3077" i="1"/>
  <c r="J3078" i="1"/>
  <c r="N3078" i="1" s="1"/>
  <c r="J3079" i="1"/>
  <c r="J3080" i="1"/>
  <c r="J3081" i="1"/>
  <c r="J3082" i="1"/>
  <c r="N3082" i="1" s="1"/>
  <c r="J3083" i="1"/>
  <c r="J3084" i="1"/>
  <c r="J3085" i="1"/>
  <c r="J3086" i="1"/>
  <c r="N3086" i="1" s="1"/>
  <c r="J3087" i="1"/>
  <c r="J3088" i="1"/>
  <c r="J3089" i="1"/>
  <c r="J3090" i="1"/>
  <c r="J3091" i="1"/>
  <c r="J3092" i="1"/>
  <c r="J3093" i="1"/>
  <c r="J3094" i="1"/>
  <c r="N3094" i="1" s="1"/>
  <c r="J3095" i="1"/>
  <c r="J3096" i="1"/>
  <c r="J3097" i="1"/>
  <c r="J3098" i="1"/>
  <c r="N3098" i="1" s="1"/>
  <c r="J3099" i="1"/>
  <c r="J3100" i="1"/>
  <c r="J3101" i="1"/>
  <c r="J3102" i="1"/>
  <c r="J3103" i="1"/>
  <c r="R3103" i="1" s="1"/>
  <c r="S3103" i="1" s="1"/>
  <c r="J3104" i="1"/>
  <c r="R3104" i="1" s="1"/>
  <c r="S3104" i="1" s="1"/>
  <c r="J3105" i="1"/>
  <c r="R3105" i="1" s="1"/>
  <c r="S3105" i="1" s="1"/>
  <c r="J3106" i="1"/>
  <c r="R3106" i="1" s="1"/>
  <c r="S3106" i="1" s="1"/>
  <c r="J3107" i="1"/>
  <c r="R3107" i="1" s="1"/>
  <c r="S3107" i="1" s="1"/>
  <c r="J3108" i="1"/>
  <c r="R3108" i="1" s="1"/>
  <c r="S3108" i="1" s="1"/>
  <c r="J3109" i="1"/>
  <c r="R3109" i="1" s="1"/>
  <c r="S3109" i="1" s="1"/>
  <c r="J3110" i="1"/>
  <c r="R3110" i="1" s="1"/>
  <c r="S3110" i="1" s="1"/>
  <c r="J3111" i="1"/>
  <c r="R3111" i="1" s="1"/>
  <c r="S3111" i="1" s="1"/>
  <c r="J3112" i="1"/>
  <c r="R3112" i="1" s="1"/>
  <c r="S3112" i="1" s="1"/>
  <c r="J3113" i="1"/>
  <c r="R3113" i="1" s="1"/>
  <c r="S3113" i="1" s="1"/>
  <c r="J3114" i="1"/>
  <c r="J3115" i="1"/>
  <c r="J3116" i="1"/>
  <c r="J3117" i="1"/>
  <c r="J3118" i="1"/>
  <c r="N3118" i="1" s="1"/>
  <c r="J3119" i="1"/>
  <c r="J3120" i="1"/>
  <c r="J3121" i="1"/>
  <c r="J3122" i="1"/>
  <c r="N3122" i="1" s="1"/>
  <c r="J3123" i="1"/>
  <c r="J3124" i="1"/>
  <c r="J3125" i="1"/>
  <c r="J3126" i="1"/>
  <c r="N3126" i="1" s="1"/>
  <c r="J3127" i="1"/>
  <c r="N3127" i="1" s="1"/>
  <c r="J3128" i="1"/>
  <c r="N3128" i="1" s="1"/>
  <c r="J3129" i="1"/>
  <c r="J3130" i="1"/>
  <c r="J3131" i="1"/>
  <c r="J3132" i="1"/>
  <c r="J3133" i="1"/>
  <c r="J3134" i="1"/>
  <c r="N3134" i="1" s="1"/>
  <c r="J3135" i="1"/>
  <c r="N3135" i="1" s="1"/>
  <c r="J3136" i="1"/>
  <c r="J3137" i="1"/>
  <c r="J3138" i="1"/>
  <c r="N3138" i="1" s="1"/>
  <c r="J3139" i="1"/>
  <c r="J3140" i="1"/>
  <c r="J3141" i="1"/>
  <c r="J3142" i="1"/>
  <c r="N3142" i="1" s="1"/>
  <c r="J3143" i="1"/>
  <c r="J3144" i="1"/>
  <c r="J3145" i="1"/>
  <c r="J3146" i="1"/>
  <c r="N3146" i="1" s="1"/>
  <c r="J3147" i="1"/>
  <c r="N3147" i="1" s="1"/>
  <c r="J3148" i="1"/>
  <c r="J3149" i="1"/>
  <c r="J3150" i="1"/>
  <c r="N3150" i="1" s="1"/>
  <c r="J3151" i="1"/>
  <c r="J3152" i="1"/>
  <c r="J3153" i="1"/>
  <c r="J3154" i="1"/>
  <c r="J3155" i="1"/>
  <c r="J3156" i="1"/>
  <c r="J3157" i="1"/>
  <c r="J3158" i="1"/>
  <c r="N3158" i="1" s="1"/>
  <c r="J3159" i="1"/>
  <c r="N3159" i="1" s="1"/>
  <c r="J3160" i="1"/>
  <c r="J3161" i="1"/>
  <c r="J3162" i="1"/>
  <c r="N3162" i="1" s="1"/>
  <c r="J3163" i="1"/>
  <c r="J3164" i="1"/>
  <c r="J3165" i="1"/>
  <c r="J3166" i="1"/>
  <c r="N3166" i="1" s="1"/>
  <c r="J3167" i="1"/>
  <c r="N3167" i="1" s="1"/>
  <c r="J3168" i="1"/>
  <c r="J3169" i="1"/>
  <c r="J3170" i="1"/>
  <c r="N3170" i="1" s="1"/>
  <c r="J3171" i="1"/>
  <c r="J3172" i="1"/>
  <c r="J3173" i="1"/>
  <c r="J3174" i="1"/>
  <c r="J3175" i="1"/>
  <c r="J3176" i="1"/>
  <c r="J3177" i="1"/>
  <c r="J3178" i="1"/>
  <c r="N3178" i="1" s="1"/>
  <c r="J3179" i="1"/>
  <c r="N3179" i="1" s="1"/>
  <c r="J3180" i="1"/>
  <c r="J3181" i="1"/>
  <c r="J3182" i="1"/>
  <c r="N3182" i="1" s="1"/>
  <c r="J3183" i="1"/>
  <c r="J3184" i="1"/>
  <c r="J3185" i="1"/>
  <c r="J3186" i="1"/>
  <c r="N3186" i="1" s="1"/>
  <c r="J3187" i="1"/>
  <c r="N3187" i="1" s="1"/>
  <c r="J3188" i="1"/>
  <c r="J3189" i="1"/>
  <c r="J3190" i="1"/>
  <c r="N3190" i="1" s="1"/>
  <c r="J3191" i="1"/>
  <c r="J3192" i="1"/>
  <c r="J3193" i="1"/>
  <c r="J3194" i="1"/>
  <c r="J3195" i="1"/>
  <c r="J3196" i="1"/>
  <c r="J3197" i="1"/>
  <c r="J3198" i="1"/>
  <c r="N3198" i="1" s="1"/>
  <c r="J3199" i="1"/>
  <c r="J3200" i="1"/>
  <c r="J3201" i="1"/>
  <c r="J3202" i="1"/>
  <c r="J3203" i="1"/>
  <c r="J3204" i="1"/>
  <c r="J3205" i="1"/>
  <c r="J3206" i="1"/>
  <c r="N3206" i="1" s="1"/>
  <c r="J3207" i="1"/>
  <c r="J3208" i="1"/>
  <c r="J3209" i="1"/>
  <c r="J3210" i="1"/>
  <c r="N3210" i="1" s="1"/>
  <c r="J3211" i="1"/>
  <c r="J3212" i="1"/>
  <c r="J3213" i="1"/>
  <c r="J3214" i="1"/>
  <c r="J3215" i="1"/>
  <c r="J3216" i="1"/>
  <c r="J3217" i="1"/>
  <c r="J3218" i="1"/>
  <c r="N3218" i="1" s="1"/>
  <c r="J3219" i="1"/>
  <c r="N3219" i="1" s="1"/>
  <c r="J3220" i="1"/>
  <c r="R3220" i="1" s="1"/>
  <c r="S3220" i="1" s="1"/>
  <c r="J3221" i="1"/>
  <c r="R3221" i="1" s="1"/>
  <c r="S3221" i="1" s="1"/>
  <c r="J3222" i="1"/>
  <c r="R3222" i="1" s="1"/>
  <c r="S3222" i="1" s="1"/>
  <c r="J3223" i="1"/>
  <c r="R3223" i="1" s="1"/>
  <c r="S3223" i="1" s="1"/>
  <c r="J3224" i="1"/>
  <c r="R3224" i="1" s="1"/>
  <c r="S3224" i="1" s="1"/>
  <c r="J3225" i="1"/>
  <c r="R3225" i="1" s="1"/>
  <c r="S3225" i="1" s="1"/>
  <c r="J3226" i="1"/>
  <c r="J3227" i="1"/>
  <c r="R3227" i="1" s="1"/>
  <c r="S3227" i="1" s="1"/>
  <c r="J3228" i="1"/>
  <c r="R3228" i="1" s="1"/>
  <c r="S3228" i="1" s="1"/>
  <c r="J3229" i="1"/>
  <c r="R3229" i="1" s="1"/>
  <c r="S3229" i="1" s="1"/>
  <c r="J3230" i="1"/>
  <c r="R3230" i="1" s="1"/>
  <c r="S3230" i="1" s="1"/>
  <c r="J3231" i="1"/>
  <c r="R3231" i="1" s="1"/>
  <c r="S3231" i="1" s="1"/>
  <c r="J3232" i="1"/>
  <c r="R3232" i="1" s="1"/>
  <c r="S3232" i="1" s="1"/>
  <c r="J3233" i="1"/>
  <c r="J3234" i="1"/>
  <c r="N3234" i="1" s="1"/>
  <c r="J3235" i="1"/>
  <c r="J3236" i="1"/>
  <c r="J3237" i="1"/>
  <c r="J3238" i="1"/>
  <c r="N3238" i="1" s="1"/>
  <c r="J3239" i="1"/>
  <c r="J3240" i="1"/>
  <c r="J3241" i="1"/>
  <c r="J3242" i="1"/>
  <c r="J3243" i="1"/>
  <c r="J3244" i="1"/>
  <c r="J3245" i="1"/>
  <c r="J3246" i="1"/>
  <c r="N3246" i="1" s="1"/>
  <c r="J3247" i="1"/>
  <c r="J3248" i="1"/>
  <c r="J3249" i="1"/>
  <c r="J3250" i="1"/>
  <c r="N3250" i="1" s="1"/>
  <c r="J3251" i="1"/>
  <c r="J3252" i="1"/>
  <c r="J3253" i="1"/>
  <c r="J3254" i="1"/>
  <c r="J3255" i="1"/>
  <c r="N3255" i="1" s="1"/>
  <c r="J3256" i="1"/>
  <c r="N3256" i="1" s="1"/>
  <c r="J3257" i="1"/>
  <c r="J3258" i="1"/>
  <c r="N3258" i="1" s="1"/>
  <c r="J3259" i="1"/>
  <c r="R3259" i="1" s="1"/>
  <c r="S3259" i="1" s="1"/>
  <c r="J3260" i="1"/>
  <c r="R3260" i="1" s="1"/>
  <c r="S3260" i="1" s="1"/>
  <c r="J3261" i="1"/>
  <c r="R3261" i="1" s="1"/>
  <c r="S3261" i="1" s="1"/>
  <c r="J3262" i="1"/>
  <c r="J3263" i="1"/>
  <c r="J3264" i="1"/>
  <c r="R3264" i="1" s="1"/>
  <c r="S3264" i="1" s="1"/>
  <c r="J3265" i="1"/>
  <c r="R3265" i="1" s="1"/>
  <c r="S3265" i="1" s="1"/>
  <c r="J3266" i="1"/>
  <c r="R3266" i="1" s="1"/>
  <c r="S3266" i="1" s="1"/>
  <c r="J3267" i="1"/>
  <c r="R3267" i="1" s="1"/>
  <c r="S3267" i="1" s="1"/>
  <c r="J3268" i="1"/>
  <c r="R3268" i="1" s="1"/>
  <c r="S3268" i="1" s="1"/>
  <c r="J3269" i="1"/>
  <c r="R3269" i="1" s="1"/>
  <c r="S3269" i="1" s="1"/>
  <c r="J3270" i="1"/>
  <c r="R3270" i="1" s="1"/>
  <c r="S3270" i="1" s="1"/>
  <c r="J3271" i="1"/>
  <c r="R3271" i="1" s="1"/>
  <c r="S3271" i="1" s="1"/>
  <c r="J3272" i="1"/>
  <c r="R3272" i="1" s="1"/>
  <c r="S3272" i="1" s="1"/>
  <c r="J3273" i="1"/>
  <c r="R3273" i="1" s="1"/>
  <c r="S3273" i="1" s="1"/>
  <c r="J3274" i="1"/>
  <c r="J3275" i="1"/>
  <c r="J3276" i="1"/>
  <c r="J3277" i="1"/>
  <c r="J3278" i="1"/>
  <c r="J3279" i="1"/>
  <c r="J3280" i="1"/>
  <c r="J3281" i="1"/>
  <c r="J3282" i="1"/>
  <c r="N3282" i="1" s="1"/>
  <c r="J3283" i="1"/>
  <c r="J3284" i="1"/>
  <c r="J3285" i="1"/>
  <c r="J3286" i="1"/>
  <c r="N3286" i="1" s="1"/>
  <c r="J3287" i="1"/>
  <c r="N3287" i="1" s="1"/>
  <c r="J3288" i="1"/>
  <c r="J3289" i="1"/>
  <c r="J3290" i="1"/>
  <c r="J3291" i="1"/>
  <c r="J3292" i="1"/>
  <c r="J3293" i="1"/>
  <c r="J3294" i="1"/>
  <c r="N3294" i="1" s="1"/>
  <c r="J3295" i="1"/>
  <c r="N3295" i="1" s="1"/>
  <c r="J3296" i="1"/>
  <c r="J3297" i="1"/>
  <c r="J3298" i="1"/>
  <c r="N3298" i="1" s="1"/>
  <c r="J3299" i="1"/>
  <c r="J3300" i="1"/>
  <c r="J3301" i="1"/>
  <c r="J3302" i="1"/>
  <c r="J3303" i="1"/>
  <c r="J3304" i="1"/>
  <c r="J3305" i="1"/>
  <c r="J3306" i="1"/>
  <c r="N3306" i="1" s="1"/>
  <c r="J3307" i="1"/>
  <c r="N3307" i="1" s="1"/>
  <c r="J3308" i="1"/>
  <c r="J3309" i="1"/>
  <c r="J3310" i="1"/>
  <c r="N3310" i="1" s="1"/>
  <c r="J3311" i="1"/>
  <c r="J3312" i="1"/>
  <c r="J3313" i="1"/>
  <c r="J3314" i="1"/>
  <c r="N3314" i="1" s="1"/>
  <c r="J3315" i="1"/>
  <c r="N3315" i="1" s="1"/>
  <c r="J3316" i="1"/>
  <c r="J3317" i="1"/>
  <c r="J3318" i="1"/>
  <c r="N3318" i="1" s="1"/>
  <c r="J3319" i="1"/>
  <c r="J3320" i="1"/>
  <c r="J3321" i="1"/>
  <c r="J3322" i="1"/>
  <c r="J3323" i="1"/>
  <c r="J3324" i="1"/>
  <c r="J3325" i="1"/>
  <c r="J3326" i="1"/>
  <c r="N3326" i="1" s="1"/>
  <c r="J3327" i="1"/>
  <c r="J3328" i="1"/>
  <c r="J3329" i="1"/>
  <c r="J3330" i="1"/>
  <c r="N3330" i="1" s="1"/>
  <c r="J3331" i="1"/>
  <c r="J3332" i="1"/>
  <c r="J3333" i="1"/>
  <c r="J3334" i="1"/>
  <c r="J3335" i="1"/>
  <c r="J3336" i="1"/>
  <c r="J3337" i="1"/>
  <c r="J3338" i="1"/>
  <c r="N3338" i="1" s="1"/>
  <c r="J3339" i="1"/>
  <c r="J3340" i="1"/>
  <c r="J3341" i="1"/>
  <c r="J3342" i="1"/>
  <c r="J3343" i="1"/>
  <c r="J3344" i="1"/>
  <c r="J3345" i="1"/>
  <c r="J3346" i="1"/>
  <c r="N3346" i="1" s="1"/>
  <c r="J3347" i="1"/>
  <c r="J3348" i="1"/>
  <c r="J3349" i="1"/>
  <c r="J3350" i="1"/>
  <c r="J3351" i="1"/>
  <c r="J3352" i="1"/>
  <c r="R3352" i="1" s="1"/>
  <c r="S3352" i="1" s="1"/>
  <c r="J3353" i="1"/>
  <c r="R3353" i="1" s="1"/>
  <c r="S3353" i="1" s="1"/>
  <c r="J3354" i="1"/>
  <c r="J3355" i="1"/>
  <c r="R3355" i="1" s="1"/>
  <c r="S3355" i="1" s="1"/>
  <c r="J3356" i="1"/>
  <c r="R3356" i="1" s="1"/>
  <c r="S3356" i="1" s="1"/>
  <c r="J3357" i="1"/>
  <c r="R3357" i="1" s="1"/>
  <c r="S3357" i="1" s="1"/>
  <c r="J3358" i="1"/>
  <c r="R3358" i="1" s="1"/>
  <c r="S3358" i="1" s="1"/>
  <c r="J3359" i="1"/>
  <c r="R3359" i="1" s="1"/>
  <c r="S3359" i="1" s="1"/>
  <c r="J3360" i="1"/>
  <c r="R3360" i="1" s="1"/>
  <c r="S3360" i="1" s="1"/>
  <c r="J3361" i="1"/>
  <c r="R3361" i="1" s="1"/>
  <c r="S3361" i="1" s="1"/>
  <c r="J3362" i="1"/>
  <c r="R3362" i="1" s="1"/>
  <c r="S3362" i="1" s="1"/>
  <c r="J3363" i="1"/>
  <c r="R3363" i="1" s="1"/>
  <c r="S3363" i="1" s="1"/>
  <c r="J3364" i="1"/>
  <c r="R3364" i="1" s="1"/>
  <c r="S3364" i="1" s="1"/>
  <c r="J3365" i="1"/>
  <c r="J3366" i="1"/>
  <c r="N3366" i="1" s="1"/>
  <c r="J3367" i="1"/>
  <c r="J3368" i="1"/>
  <c r="R3368" i="1" s="1"/>
  <c r="S3368" i="1" s="1"/>
  <c r="J3369" i="1"/>
  <c r="R3369" i="1" s="1"/>
  <c r="S3369" i="1" s="1"/>
  <c r="J3370" i="1"/>
  <c r="R3370" i="1" s="1"/>
  <c r="S3370" i="1" s="1"/>
  <c r="J3371" i="1"/>
  <c r="R3371" i="1" s="1"/>
  <c r="S3371" i="1" s="1"/>
  <c r="J3372" i="1"/>
  <c r="R3372" i="1" s="1"/>
  <c r="S3372" i="1" s="1"/>
  <c r="J3373" i="1"/>
  <c r="R3373" i="1" s="1"/>
  <c r="S3373" i="1" s="1"/>
  <c r="J3374" i="1"/>
  <c r="R3374" i="1" s="1"/>
  <c r="S3374" i="1" s="1"/>
  <c r="J3375" i="1"/>
  <c r="R3375" i="1" s="1"/>
  <c r="S3375" i="1" s="1"/>
  <c r="J3376" i="1"/>
  <c r="R3376" i="1" s="1"/>
  <c r="S3376" i="1" s="1"/>
  <c r="J3377" i="1"/>
  <c r="R3377" i="1" s="1"/>
  <c r="S3377" i="1" s="1"/>
  <c r="J3378" i="1"/>
  <c r="J3379" i="1"/>
  <c r="R3379" i="1" s="1"/>
  <c r="S3379" i="1" s="1"/>
  <c r="J3380" i="1"/>
  <c r="R3380" i="1" s="1"/>
  <c r="S3380" i="1" s="1"/>
  <c r="J3381" i="1"/>
  <c r="R3381" i="1" s="1"/>
  <c r="S3381" i="1" s="1"/>
  <c r="J3382" i="1"/>
  <c r="R3382" i="1" s="1"/>
  <c r="S3382" i="1" s="1"/>
  <c r="J3383" i="1"/>
  <c r="R3383" i="1" s="1"/>
  <c r="S3383" i="1" s="1"/>
  <c r="J3384" i="1"/>
  <c r="R3384" i="1" s="1"/>
  <c r="S3384" i="1" s="1"/>
  <c r="J3385" i="1"/>
  <c r="R3385" i="1" s="1"/>
  <c r="S3385" i="1" s="1"/>
  <c r="J3386" i="1"/>
  <c r="R3386" i="1" s="1"/>
  <c r="S3386" i="1" s="1"/>
  <c r="J3387" i="1"/>
  <c r="R3387" i="1" s="1"/>
  <c r="S3387" i="1" s="1"/>
  <c r="J3388" i="1"/>
  <c r="R3388" i="1" s="1"/>
  <c r="S3388" i="1" s="1"/>
  <c r="J3389" i="1"/>
  <c r="R3389" i="1" s="1"/>
  <c r="S3389" i="1" s="1"/>
  <c r="J3390" i="1"/>
  <c r="J3391" i="1"/>
  <c r="J3392" i="1"/>
  <c r="R3392" i="1" s="1"/>
  <c r="S3392" i="1" s="1"/>
  <c r="J3393" i="1"/>
  <c r="J3394" i="1"/>
  <c r="N3394" i="1" s="1"/>
  <c r="J3395" i="1"/>
  <c r="J3396" i="1"/>
  <c r="J3397" i="1"/>
  <c r="J3398" i="1"/>
  <c r="J3399" i="1"/>
  <c r="J3400" i="1"/>
  <c r="J3401" i="1"/>
  <c r="J3402" i="1"/>
  <c r="N3402" i="1" s="1"/>
  <c r="J3403" i="1"/>
  <c r="N3403" i="1" s="1"/>
  <c r="J3404" i="1"/>
  <c r="J3405" i="1"/>
  <c r="J3406" i="1"/>
  <c r="R3406" i="1" s="1"/>
  <c r="S3406" i="1" s="1"/>
  <c r="J3407" i="1"/>
  <c r="R3407" i="1" s="1"/>
  <c r="S3407" i="1" s="1"/>
  <c r="J3408" i="1"/>
  <c r="R3408" i="1" s="1"/>
  <c r="S3408" i="1" s="1"/>
  <c r="J3409" i="1"/>
  <c r="R3409" i="1" s="1"/>
  <c r="S3409" i="1" s="1"/>
  <c r="J3410" i="1"/>
  <c r="R3410" i="1" s="1"/>
  <c r="S3410" i="1" s="1"/>
  <c r="J3411" i="1"/>
  <c r="R3411" i="1" s="1"/>
  <c r="S3411" i="1" s="1"/>
  <c r="J3412" i="1"/>
  <c r="R3412" i="1" s="1"/>
  <c r="S3412" i="1" s="1"/>
  <c r="J3413" i="1"/>
  <c r="R3413" i="1" s="1"/>
  <c r="S3413" i="1" s="1"/>
  <c r="J3414" i="1"/>
  <c r="J3415" i="1"/>
  <c r="R3415" i="1" s="1"/>
  <c r="S3415" i="1" s="1"/>
  <c r="J3416" i="1"/>
  <c r="R3416" i="1" s="1"/>
  <c r="S3416" i="1" s="1"/>
  <c r="J3417" i="1"/>
  <c r="R3417" i="1" s="1"/>
  <c r="S3417" i="1" s="1"/>
  <c r="J3418" i="1"/>
  <c r="R3418" i="1" s="1"/>
  <c r="S3418" i="1" s="1"/>
  <c r="J3419" i="1"/>
  <c r="R3419" i="1" s="1"/>
  <c r="S3419" i="1" s="1"/>
  <c r="J3420" i="1"/>
  <c r="R3420" i="1" s="1"/>
  <c r="S3420" i="1" s="1"/>
  <c r="J3421" i="1"/>
  <c r="R3421" i="1" s="1"/>
  <c r="S3421" i="1" s="1"/>
  <c r="J3422" i="1"/>
  <c r="R3422" i="1" s="1"/>
  <c r="S3422" i="1" s="1"/>
  <c r="J3423" i="1"/>
  <c r="J3424" i="1"/>
  <c r="R3424" i="1" s="1"/>
  <c r="S3424" i="1" s="1"/>
  <c r="J3425" i="1"/>
  <c r="R3425" i="1" s="1"/>
  <c r="S3425" i="1" s="1"/>
  <c r="J3426" i="1"/>
  <c r="J3427" i="1"/>
  <c r="R3427" i="1" s="1"/>
  <c r="S3427" i="1" s="1"/>
  <c r="J3428" i="1"/>
  <c r="R3428" i="1" s="1"/>
  <c r="S3428" i="1" s="1"/>
  <c r="J3429" i="1"/>
  <c r="R3429" i="1" s="1"/>
  <c r="S3429" i="1" s="1"/>
  <c r="J3430" i="1"/>
  <c r="N3430" i="1" s="1"/>
  <c r="J3431" i="1"/>
  <c r="J3432" i="1"/>
  <c r="J3433" i="1"/>
  <c r="J3434" i="1"/>
  <c r="J3435" i="1"/>
  <c r="N3435" i="1" s="1"/>
  <c r="J3436" i="1"/>
  <c r="J3437" i="1"/>
  <c r="J3438" i="1"/>
  <c r="N3438" i="1" s="1"/>
  <c r="J3439" i="1"/>
  <c r="J3440" i="1"/>
  <c r="J3441" i="1"/>
  <c r="J3442" i="1"/>
  <c r="N3442" i="1" s="1"/>
  <c r="J3443" i="1"/>
  <c r="J3444" i="1"/>
  <c r="J3445" i="1"/>
  <c r="J3446" i="1"/>
  <c r="N3446" i="1" s="1"/>
  <c r="J3447" i="1"/>
  <c r="J3448" i="1"/>
  <c r="J3449" i="1"/>
  <c r="J3450" i="1"/>
  <c r="N3450" i="1" s="1"/>
  <c r="J3451" i="1"/>
  <c r="J3452" i="1"/>
  <c r="J3453" i="1"/>
  <c r="J3454" i="1"/>
  <c r="N3454" i="1" s="1"/>
  <c r="J3455" i="1"/>
  <c r="J3456" i="1"/>
  <c r="J3457" i="1"/>
  <c r="J3458" i="1"/>
  <c r="N3458" i="1" s="1"/>
  <c r="J3459" i="1"/>
  <c r="J3460" i="1"/>
  <c r="J3461" i="1"/>
  <c r="J3462" i="1"/>
  <c r="J3463" i="1"/>
  <c r="J3464" i="1"/>
  <c r="J3465" i="1"/>
  <c r="J3466" i="1"/>
  <c r="N3466" i="1" s="1"/>
  <c r="J3467" i="1"/>
  <c r="J3468" i="1"/>
  <c r="J3469" i="1"/>
  <c r="J3470" i="1"/>
  <c r="N3470" i="1" s="1"/>
  <c r="J3471" i="1"/>
  <c r="J3472" i="1"/>
  <c r="J3473" i="1"/>
  <c r="J3474" i="1"/>
  <c r="J3475" i="1"/>
  <c r="N3475" i="1" s="1"/>
  <c r="J3476" i="1"/>
  <c r="J3477" i="1"/>
  <c r="J3478" i="1"/>
  <c r="N3478" i="1" s="1"/>
  <c r="J3479" i="1"/>
  <c r="J3480" i="1"/>
  <c r="J3481" i="1"/>
  <c r="J3482" i="1"/>
  <c r="N3482" i="1" s="1"/>
  <c r="J3483" i="1"/>
  <c r="J3484" i="1"/>
  <c r="J3485" i="1"/>
  <c r="J3486" i="1"/>
  <c r="J3487" i="1"/>
  <c r="J3488" i="1"/>
  <c r="J3489" i="1"/>
  <c r="J3490" i="1"/>
  <c r="N3490" i="1" s="1"/>
  <c r="J3491" i="1"/>
  <c r="R3491" i="1" s="1"/>
  <c r="S3491" i="1" s="1"/>
  <c r="J3492" i="1"/>
  <c r="R3492" i="1" s="1"/>
  <c r="S3492" i="1" s="1"/>
  <c r="J3493" i="1"/>
  <c r="R3493" i="1" s="1"/>
  <c r="S3493" i="1" s="1"/>
  <c r="J3494" i="1"/>
  <c r="R3494" i="1" s="1"/>
  <c r="S3494" i="1" s="1"/>
  <c r="J3495" i="1"/>
  <c r="R3495" i="1" s="1"/>
  <c r="S3495" i="1" s="1"/>
  <c r="J3496" i="1"/>
  <c r="R3496" i="1" s="1"/>
  <c r="S3496" i="1" s="1"/>
  <c r="J3497" i="1"/>
  <c r="R3497" i="1" s="1"/>
  <c r="S3497" i="1" s="1"/>
  <c r="J3498" i="1"/>
  <c r="R3498" i="1" s="1"/>
  <c r="S3498" i="1" s="1"/>
  <c r="J3499" i="1"/>
  <c r="R3499" i="1" s="1"/>
  <c r="S3499" i="1" s="1"/>
  <c r="J3500" i="1"/>
  <c r="R3500" i="1" s="1"/>
  <c r="S3500" i="1" s="1"/>
  <c r="J3501" i="1"/>
  <c r="R3501" i="1" s="1"/>
  <c r="S3501" i="1" s="1"/>
  <c r="J3502" i="1"/>
  <c r="J3503" i="1"/>
  <c r="R3503" i="1" s="1"/>
  <c r="S3503" i="1" s="1"/>
  <c r="J3504" i="1"/>
  <c r="R3504" i="1" s="1"/>
  <c r="S3504" i="1" s="1"/>
  <c r="J3505" i="1"/>
  <c r="R3505" i="1" s="1"/>
  <c r="S3505" i="1" s="1"/>
  <c r="J3506" i="1"/>
  <c r="R3506" i="1" s="1"/>
  <c r="S3506" i="1" s="1"/>
  <c r="J3507" i="1"/>
  <c r="R3507" i="1" s="1"/>
  <c r="S3507" i="1" s="1"/>
  <c r="J3508" i="1"/>
  <c r="R3508" i="1" s="1"/>
  <c r="S3508" i="1" s="1"/>
  <c r="J3509" i="1"/>
  <c r="R3509" i="1" s="1"/>
  <c r="S3509" i="1" s="1"/>
  <c r="J3510" i="1"/>
  <c r="J3511" i="1"/>
  <c r="J3512" i="1"/>
  <c r="R3512" i="1" s="1"/>
  <c r="S3512" i="1" s="1"/>
  <c r="J3513" i="1"/>
  <c r="R3513" i="1" s="1"/>
  <c r="S3513" i="1" s="1"/>
  <c r="J3514" i="1"/>
  <c r="J3515" i="1"/>
  <c r="J3516" i="1"/>
  <c r="J3517" i="1"/>
  <c r="J3518" i="1"/>
  <c r="N3518" i="1" s="1"/>
  <c r="J3519" i="1"/>
  <c r="N3519" i="1" s="1"/>
  <c r="J3520" i="1"/>
  <c r="J3521" i="1"/>
  <c r="J3522" i="1"/>
  <c r="J3523" i="1"/>
  <c r="R3523" i="1" s="1"/>
  <c r="S3523" i="1" s="1"/>
  <c r="J3524" i="1"/>
  <c r="R3524" i="1" s="1"/>
  <c r="S3524" i="1" s="1"/>
  <c r="J3525" i="1"/>
  <c r="R3525" i="1" s="1"/>
  <c r="S3525" i="1" s="1"/>
  <c r="J3526" i="1"/>
  <c r="J3527" i="1"/>
  <c r="R3527" i="1" s="1"/>
  <c r="S3527" i="1" s="1"/>
  <c r="J3528" i="1"/>
  <c r="R3528" i="1" s="1"/>
  <c r="S3528" i="1" s="1"/>
  <c r="J3529" i="1"/>
  <c r="R3529" i="1" s="1"/>
  <c r="S3529" i="1" s="1"/>
  <c r="J3530" i="1"/>
  <c r="R3530" i="1" s="1"/>
  <c r="S3530" i="1" s="1"/>
  <c r="J3531" i="1"/>
  <c r="J3532" i="1"/>
  <c r="R3532" i="1" s="1"/>
  <c r="S3532" i="1" s="1"/>
  <c r="J3533" i="1"/>
  <c r="R3533" i="1" s="1"/>
  <c r="S3533" i="1" s="1"/>
  <c r="J3534" i="1"/>
  <c r="J3535" i="1"/>
  <c r="R3535" i="1" s="1"/>
  <c r="S3535" i="1" s="1"/>
  <c r="J3536" i="1"/>
  <c r="R3536" i="1" s="1"/>
  <c r="S3536" i="1" s="1"/>
  <c r="J3537" i="1"/>
  <c r="R3537" i="1" s="1"/>
  <c r="S3537" i="1" s="1"/>
  <c r="J3538" i="1"/>
  <c r="R3538" i="1" s="1"/>
  <c r="S3538" i="1" s="1"/>
  <c r="J3539" i="1"/>
  <c r="R3539" i="1" s="1"/>
  <c r="S3539" i="1" s="1"/>
  <c r="J3540" i="1"/>
  <c r="R3540" i="1" s="1"/>
  <c r="S3540" i="1" s="1"/>
  <c r="J3541" i="1"/>
  <c r="R3541" i="1" s="1"/>
  <c r="S3541" i="1" s="1"/>
  <c r="J3542" i="1"/>
  <c r="J3543" i="1"/>
  <c r="J3544" i="1"/>
  <c r="R3544" i="1" s="1"/>
  <c r="S3544" i="1" s="1"/>
  <c r="J3545" i="1"/>
  <c r="R3545" i="1" s="1"/>
  <c r="S3545" i="1" s="1"/>
  <c r="J3546" i="1"/>
  <c r="R3546" i="1" s="1"/>
  <c r="S3546" i="1" s="1"/>
  <c r="J3547" i="1"/>
  <c r="R3547" i="1" s="1"/>
  <c r="S3547" i="1" s="1"/>
  <c r="J3548" i="1"/>
  <c r="R3548" i="1" s="1"/>
  <c r="S3548" i="1" s="1"/>
  <c r="J3549" i="1"/>
  <c r="R3549" i="1" s="1"/>
  <c r="S3549" i="1" s="1"/>
  <c r="J3550" i="1"/>
  <c r="J3551" i="1"/>
  <c r="R3551" i="1" s="1"/>
  <c r="S3551" i="1" s="1"/>
  <c r="J3552" i="1"/>
  <c r="R3552" i="1" s="1"/>
  <c r="S3552" i="1" s="1"/>
  <c r="J3553" i="1"/>
  <c r="R3553" i="1" s="1"/>
  <c r="S3553" i="1" s="1"/>
  <c r="J3554" i="1"/>
  <c r="N3554" i="1" s="1"/>
  <c r="J3555" i="1"/>
  <c r="J3556" i="1"/>
  <c r="J3557" i="1"/>
  <c r="J3558" i="1"/>
  <c r="N3558" i="1" s="1"/>
  <c r="J3559" i="1"/>
  <c r="J3560" i="1"/>
  <c r="J3561" i="1"/>
  <c r="J3562" i="1"/>
  <c r="N3562" i="1" s="1"/>
  <c r="J3563" i="1"/>
  <c r="N3563" i="1" s="1"/>
  <c r="J3564" i="1"/>
  <c r="J3565" i="1"/>
  <c r="J3566" i="1"/>
  <c r="N3566" i="1" s="1"/>
  <c r="J3567" i="1"/>
  <c r="J3568" i="1"/>
  <c r="J3569" i="1"/>
  <c r="J3570" i="1"/>
  <c r="N3570" i="1" s="1"/>
  <c r="J3571" i="1"/>
  <c r="N3571" i="1" s="1"/>
  <c r="J3572" i="1"/>
  <c r="J3573" i="1"/>
  <c r="J3574" i="1"/>
  <c r="J3575" i="1"/>
  <c r="J3576" i="1"/>
  <c r="J3577" i="1"/>
  <c r="J3578" i="1"/>
  <c r="N3578" i="1" s="1"/>
  <c r="J3579" i="1"/>
  <c r="J3580" i="1"/>
  <c r="J3581" i="1"/>
  <c r="J3582" i="1"/>
  <c r="N3582" i="1" s="1"/>
  <c r="J3583" i="1"/>
  <c r="J3584" i="1"/>
  <c r="J3585" i="1"/>
  <c r="J3586" i="1"/>
  <c r="J3587" i="1"/>
  <c r="J3588" i="1"/>
  <c r="R3588" i="1" s="1"/>
  <c r="S3588" i="1" s="1"/>
  <c r="J3589" i="1"/>
  <c r="R3589" i="1" s="1"/>
  <c r="S3589" i="1" s="1"/>
  <c r="J3590" i="1"/>
  <c r="J3591" i="1"/>
  <c r="J3592" i="1"/>
  <c r="R3592" i="1" s="1"/>
  <c r="S3592" i="1" s="1"/>
  <c r="J3593" i="1"/>
  <c r="R3593" i="1" s="1"/>
  <c r="S3593" i="1" s="1"/>
  <c r="J3594" i="1"/>
  <c r="R3594" i="1" s="1"/>
  <c r="S3594" i="1" s="1"/>
  <c r="J3595" i="1"/>
  <c r="R3595" i="1" s="1"/>
  <c r="S3595" i="1" s="1"/>
  <c r="J3596" i="1"/>
  <c r="R3596" i="1" s="1"/>
  <c r="S3596" i="1" s="1"/>
  <c r="J3597" i="1"/>
  <c r="R3597" i="1" s="1"/>
  <c r="S3597" i="1" s="1"/>
  <c r="J3598" i="1"/>
  <c r="N3598" i="1" s="1"/>
  <c r="J3599" i="1"/>
  <c r="J3600" i="1"/>
  <c r="J3601" i="1"/>
  <c r="J3602" i="1"/>
  <c r="N3602" i="1" s="1"/>
  <c r="J3603" i="1"/>
  <c r="J3604" i="1"/>
  <c r="J3605" i="1"/>
  <c r="J3606" i="1"/>
  <c r="N3606" i="1" s="1"/>
  <c r="J3607" i="1"/>
  <c r="N3607" i="1" s="1"/>
  <c r="J3608" i="1"/>
  <c r="N3608" i="1" s="1"/>
  <c r="J3609" i="1"/>
  <c r="J3610" i="1"/>
  <c r="N3610" i="1" s="1"/>
  <c r="J3611" i="1"/>
  <c r="J3612" i="1"/>
  <c r="R3612" i="1" s="1"/>
  <c r="S3612" i="1" s="1"/>
  <c r="J3613" i="1"/>
  <c r="R3613" i="1" s="1"/>
  <c r="S3613" i="1" s="1"/>
  <c r="J3614" i="1"/>
  <c r="R3614" i="1" s="1"/>
  <c r="S3614" i="1" s="1"/>
  <c r="J3615" i="1"/>
  <c r="R3615" i="1" s="1"/>
  <c r="S3615" i="1" s="1"/>
  <c r="J3616" i="1"/>
  <c r="R3616" i="1" s="1"/>
  <c r="S3616" i="1" s="1"/>
  <c r="J3617" i="1"/>
  <c r="R3617" i="1" s="1"/>
  <c r="S3617" i="1" s="1"/>
  <c r="J3618" i="1"/>
  <c r="R3618" i="1" s="1"/>
  <c r="S3618" i="1" s="1"/>
  <c r="J3619" i="1"/>
  <c r="J3620" i="1"/>
  <c r="R3620" i="1" s="1"/>
  <c r="S3620" i="1" s="1"/>
  <c r="J3621" i="1"/>
  <c r="R3621" i="1" s="1"/>
  <c r="S3621" i="1" s="1"/>
  <c r="J3622" i="1"/>
  <c r="J3623" i="1"/>
  <c r="J3624" i="1"/>
  <c r="J3625" i="1"/>
  <c r="J3626" i="1"/>
  <c r="N3626" i="1" s="1"/>
  <c r="J3627" i="1"/>
  <c r="J3628" i="1"/>
  <c r="J3629" i="1"/>
  <c r="J3630" i="1"/>
  <c r="J3631" i="1"/>
  <c r="J3632" i="1"/>
  <c r="J3633" i="1"/>
  <c r="J3634" i="1"/>
  <c r="N3634" i="1" s="1"/>
  <c r="J3635" i="1"/>
  <c r="N3635" i="1" s="1"/>
  <c r="J3636" i="1"/>
  <c r="J3637" i="1"/>
  <c r="J3638" i="1"/>
  <c r="N3638" i="1" s="1"/>
  <c r="J3639" i="1"/>
  <c r="J3640" i="1"/>
  <c r="J3641" i="1"/>
  <c r="J3642" i="1"/>
  <c r="J3643" i="1"/>
  <c r="J3644" i="1"/>
  <c r="J3645" i="1"/>
  <c r="J3646" i="1"/>
  <c r="N3646" i="1" s="1"/>
  <c r="J3647" i="1"/>
  <c r="J3648" i="1"/>
  <c r="J3649" i="1"/>
  <c r="J3650" i="1"/>
  <c r="N3650" i="1" s="1"/>
  <c r="J3651" i="1"/>
  <c r="J3652" i="1"/>
  <c r="J3653" i="1"/>
  <c r="J3654" i="1"/>
  <c r="N3654" i="1" s="1"/>
  <c r="J3655" i="1"/>
  <c r="N3655" i="1" s="1"/>
  <c r="J3656" i="1"/>
  <c r="J3657" i="1"/>
  <c r="J3658" i="1"/>
  <c r="N3658" i="1" s="1"/>
  <c r="J3659" i="1"/>
  <c r="J3660" i="1"/>
  <c r="J3661" i="1"/>
  <c r="J3662" i="1"/>
  <c r="J3663" i="1"/>
  <c r="J3664" i="1"/>
  <c r="J3665" i="1"/>
  <c r="J3666" i="1"/>
  <c r="N3666" i="1" s="1"/>
  <c r="J3667" i="1"/>
  <c r="J3668" i="1"/>
  <c r="J3669" i="1"/>
  <c r="J3670" i="1"/>
  <c r="N3670" i="1" s="1"/>
  <c r="J3671" i="1"/>
  <c r="N3671" i="1" s="1"/>
  <c r="J3672" i="1"/>
  <c r="N3672" i="1" s="1"/>
  <c r="J3673" i="1"/>
  <c r="J3674" i="1"/>
  <c r="R3674" i="1" s="1"/>
  <c r="S3674" i="1" s="1"/>
  <c r="J3675" i="1"/>
  <c r="R3675" i="1" s="1"/>
  <c r="S3675" i="1" s="1"/>
  <c r="J3676" i="1"/>
  <c r="R3676" i="1" s="1"/>
  <c r="S3676" i="1" s="1"/>
  <c r="J3677" i="1"/>
  <c r="R3677" i="1" s="1"/>
  <c r="S3677" i="1" s="1"/>
  <c r="J3678" i="1"/>
  <c r="R3678" i="1" s="1"/>
  <c r="S3678" i="1" s="1"/>
  <c r="J3679" i="1"/>
  <c r="R3679" i="1" s="1"/>
  <c r="S3679" i="1" s="1"/>
  <c r="J3680" i="1"/>
  <c r="J3681" i="1"/>
  <c r="J3682" i="1"/>
  <c r="N3682" i="1" s="1"/>
  <c r="J3683" i="1"/>
  <c r="N3683" i="1" s="1"/>
  <c r="J3684" i="1"/>
  <c r="J3685" i="1"/>
  <c r="J3686" i="1"/>
  <c r="N3686" i="1" s="1"/>
  <c r="J3687" i="1"/>
  <c r="J3688" i="1"/>
  <c r="J3689" i="1"/>
  <c r="J3690" i="1"/>
  <c r="J3691" i="1"/>
  <c r="J3692" i="1"/>
  <c r="J3693" i="1"/>
  <c r="J3694" i="1"/>
  <c r="N3694" i="1" s="1"/>
  <c r="J3695" i="1"/>
  <c r="J3696" i="1"/>
  <c r="J3697" i="1"/>
  <c r="J3698" i="1"/>
  <c r="N3698" i="1" s="1"/>
  <c r="J3699" i="1"/>
  <c r="N3699" i="1" s="1"/>
  <c r="J3700" i="1"/>
  <c r="J3701" i="1"/>
  <c r="J3702" i="1"/>
  <c r="N3702" i="1" s="1"/>
  <c r="J3703" i="1"/>
  <c r="J3704" i="1"/>
  <c r="J3705" i="1"/>
  <c r="J3706" i="1"/>
  <c r="J3707" i="1"/>
  <c r="J3708" i="1"/>
  <c r="J3709" i="1"/>
  <c r="J3710" i="1"/>
  <c r="N3710" i="1" s="1"/>
  <c r="J3711" i="1"/>
  <c r="J3712" i="1"/>
  <c r="J3713" i="1"/>
  <c r="J3714" i="1"/>
  <c r="R3714" i="1" s="1"/>
  <c r="S3714" i="1" s="1"/>
  <c r="J3715" i="1"/>
  <c r="R3715" i="1" s="1"/>
  <c r="S3715" i="1" s="1"/>
  <c r="J3716" i="1"/>
  <c r="R3716" i="1" s="1"/>
  <c r="S3716" i="1" s="1"/>
  <c r="J3717" i="1"/>
  <c r="R3717" i="1" s="1"/>
  <c r="S3717" i="1" s="1"/>
  <c r="J3718" i="1"/>
  <c r="R3718" i="1" s="1"/>
  <c r="S3718" i="1" s="1"/>
  <c r="J3719" i="1"/>
  <c r="R3719" i="1" s="1"/>
  <c r="S3719" i="1" s="1"/>
  <c r="J3720" i="1"/>
  <c r="R3720" i="1" s="1"/>
  <c r="S3720" i="1" s="1"/>
  <c r="J3721" i="1"/>
  <c r="R3721" i="1" s="1"/>
  <c r="S3721" i="1" s="1"/>
  <c r="J3722" i="1"/>
  <c r="J3723" i="1"/>
  <c r="R3723" i="1" s="1"/>
  <c r="S3723" i="1" s="1"/>
  <c r="J3724" i="1"/>
  <c r="R3724" i="1" s="1"/>
  <c r="S3724" i="1" s="1"/>
  <c r="J3725" i="1"/>
  <c r="J3726" i="1"/>
  <c r="N3726" i="1" s="1"/>
  <c r="J3727" i="1"/>
  <c r="J3728" i="1"/>
  <c r="J3729" i="1"/>
  <c r="J3730" i="1"/>
  <c r="J3731" i="1"/>
  <c r="J3732" i="1"/>
  <c r="J3733" i="1"/>
  <c r="J3734" i="1"/>
  <c r="N3734" i="1" s="1"/>
  <c r="J3735" i="1"/>
  <c r="N3735" i="1" s="1"/>
  <c r="J3736" i="1"/>
  <c r="N3736" i="1" s="1"/>
  <c r="J3737" i="1"/>
  <c r="J3738" i="1"/>
  <c r="N3738" i="1" s="1"/>
  <c r="J3739" i="1"/>
  <c r="J3740" i="1"/>
  <c r="J3741" i="1"/>
  <c r="J3742" i="1"/>
  <c r="N3742" i="1" s="1"/>
  <c r="J3743" i="1"/>
  <c r="R3743" i="1" s="1"/>
  <c r="S3743" i="1" s="1"/>
  <c r="J3744" i="1"/>
  <c r="R3744" i="1" s="1"/>
  <c r="S3744" i="1" s="1"/>
  <c r="J3745" i="1"/>
  <c r="R3745" i="1" s="1"/>
  <c r="S3745" i="1" s="1"/>
  <c r="J3746" i="1"/>
  <c r="R3746" i="1" s="1"/>
  <c r="S3746" i="1" s="1"/>
  <c r="J3747" i="1"/>
  <c r="R3747" i="1" s="1"/>
  <c r="S3747" i="1" s="1"/>
  <c r="J3748" i="1"/>
  <c r="R3748" i="1" s="1"/>
  <c r="S3748" i="1" s="1"/>
  <c r="J3749" i="1"/>
  <c r="J3750" i="1"/>
  <c r="N3750" i="1" s="1"/>
  <c r="J3751" i="1"/>
  <c r="J3752" i="1"/>
  <c r="J3753" i="1"/>
  <c r="J3754" i="1"/>
  <c r="J3755" i="1"/>
  <c r="J3756" i="1"/>
  <c r="J3757" i="1"/>
  <c r="J3758" i="1"/>
  <c r="N3758" i="1" s="1"/>
  <c r="J3759" i="1"/>
  <c r="J3760" i="1"/>
  <c r="J3761" i="1"/>
  <c r="J3762" i="1"/>
  <c r="N3762" i="1" s="1"/>
  <c r="J3763" i="1"/>
  <c r="N3763" i="1" s="1"/>
  <c r="J3764" i="1"/>
  <c r="J3765" i="1"/>
  <c r="J3766" i="1"/>
  <c r="J3767" i="1"/>
  <c r="J3768" i="1"/>
  <c r="J3769" i="1"/>
  <c r="J3770" i="1"/>
  <c r="N3770" i="1" s="1"/>
  <c r="J3771" i="1"/>
  <c r="J3772" i="1"/>
  <c r="J3773" i="1"/>
  <c r="J3774" i="1"/>
  <c r="N3774" i="1" s="1"/>
  <c r="J3775" i="1"/>
  <c r="J3776" i="1"/>
  <c r="J3777" i="1"/>
  <c r="J3778" i="1"/>
  <c r="N3778" i="1" s="1"/>
  <c r="J3779" i="1"/>
  <c r="J3780" i="1"/>
  <c r="J3781" i="1"/>
  <c r="J3782" i="1"/>
  <c r="N3782" i="1" s="1"/>
  <c r="J3783" i="1"/>
  <c r="N3783" i="1" s="1"/>
  <c r="J3784" i="1"/>
  <c r="J3785" i="1"/>
  <c r="R3785" i="1" s="1"/>
  <c r="S3785" i="1" s="1"/>
  <c r="J3786" i="1"/>
  <c r="R3786" i="1" s="1"/>
  <c r="S3786" i="1" s="1"/>
  <c r="J3787" i="1"/>
  <c r="R3787" i="1" s="1"/>
  <c r="S3787" i="1" s="1"/>
  <c r="J3788" i="1"/>
  <c r="R3788" i="1" s="1"/>
  <c r="S3788" i="1" s="1"/>
  <c r="J3789" i="1"/>
  <c r="R3789" i="1" s="1"/>
  <c r="S3789" i="1" s="1"/>
  <c r="J3790" i="1"/>
  <c r="R3790" i="1" s="1"/>
  <c r="S3790" i="1" s="1"/>
  <c r="J3791" i="1"/>
  <c r="R3791" i="1" s="1"/>
  <c r="S3791" i="1" s="1"/>
  <c r="J3792" i="1"/>
  <c r="R3792" i="1" s="1"/>
  <c r="S3792" i="1" s="1"/>
  <c r="J3793" i="1"/>
  <c r="R3793" i="1" s="1"/>
  <c r="S3793" i="1" s="1"/>
  <c r="J3794" i="1"/>
  <c r="J3795" i="1"/>
  <c r="R3795" i="1" s="1"/>
  <c r="S3795" i="1" s="1"/>
  <c r="J3796" i="1"/>
  <c r="R3796" i="1" s="1"/>
  <c r="S3796" i="1" s="1"/>
  <c r="J3797" i="1"/>
  <c r="R3797" i="1" s="1"/>
  <c r="S3797" i="1" s="1"/>
  <c r="J3798" i="1"/>
  <c r="R3798" i="1" s="1"/>
  <c r="S3798" i="1" s="1"/>
  <c r="J3799" i="1"/>
  <c r="R3799" i="1" s="1"/>
  <c r="S3799" i="1" s="1"/>
  <c r="J3800" i="1"/>
  <c r="R3800" i="1" s="1"/>
  <c r="S3800" i="1" s="1"/>
  <c r="J3801" i="1"/>
  <c r="R3801" i="1" s="1"/>
  <c r="S3801" i="1" s="1"/>
  <c r="J3802" i="1"/>
  <c r="J3803" i="1"/>
  <c r="R3803" i="1" s="1"/>
  <c r="S3803" i="1" s="1"/>
  <c r="J3804" i="1"/>
  <c r="R3804" i="1" s="1"/>
  <c r="S3804" i="1" s="1"/>
  <c r="J3805" i="1"/>
  <c r="R3805" i="1" s="1"/>
  <c r="S3805" i="1" s="1"/>
  <c r="J3806" i="1"/>
  <c r="R3806" i="1" s="1"/>
  <c r="S3806" i="1" s="1"/>
  <c r="J3807" i="1"/>
  <c r="R3807" i="1" s="1"/>
  <c r="S3807" i="1" s="1"/>
  <c r="J3808" i="1"/>
  <c r="R3808" i="1" s="1"/>
  <c r="S3808" i="1" s="1"/>
  <c r="J3809" i="1"/>
  <c r="R3809" i="1" s="1"/>
  <c r="S3809" i="1" s="1"/>
  <c r="J3810" i="1"/>
  <c r="R3810" i="1" s="1"/>
  <c r="S3810" i="1" s="1"/>
  <c r="J3811" i="1"/>
  <c r="R3811" i="1" s="1"/>
  <c r="S3811" i="1" s="1"/>
  <c r="J3812" i="1"/>
  <c r="R3812" i="1" s="1"/>
  <c r="S3812" i="1" s="1"/>
  <c r="J3813" i="1"/>
  <c r="R3813" i="1" s="1"/>
  <c r="S3813" i="1" s="1"/>
  <c r="J3814" i="1"/>
  <c r="J3815" i="1"/>
  <c r="R3815" i="1" s="1"/>
  <c r="S3815" i="1" s="1"/>
  <c r="J3816" i="1"/>
  <c r="R3816" i="1" s="1"/>
  <c r="S3816" i="1" s="1"/>
  <c r="J3817" i="1"/>
  <c r="R3817" i="1" s="1"/>
  <c r="S3817" i="1" s="1"/>
  <c r="J3818" i="1"/>
  <c r="R3818" i="1" s="1"/>
  <c r="S3818" i="1" s="1"/>
  <c r="J3819" i="1"/>
  <c r="R3819" i="1" s="1"/>
  <c r="S3819" i="1" s="1"/>
  <c r="J3820" i="1"/>
  <c r="R3820" i="1" s="1"/>
  <c r="S3820" i="1" s="1"/>
  <c r="J3821" i="1"/>
  <c r="R3821" i="1" s="1"/>
  <c r="S3821" i="1" s="1"/>
  <c r="J3822" i="1"/>
  <c r="R3822" i="1" s="1"/>
  <c r="S3822" i="1" s="1"/>
  <c r="J3823" i="1"/>
  <c r="R3823" i="1" s="1"/>
  <c r="S3823" i="1" s="1"/>
  <c r="J3824" i="1"/>
  <c r="R3824" i="1" s="1"/>
  <c r="S3824" i="1" s="1"/>
  <c r="J3825" i="1"/>
  <c r="R3825" i="1" s="1"/>
  <c r="S3825" i="1" s="1"/>
  <c r="J3826" i="1"/>
  <c r="J3827" i="1"/>
  <c r="R3827" i="1" s="1"/>
  <c r="S3827" i="1" s="1"/>
  <c r="J3828" i="1"/>
  <c r="R3828" i="1" s="1"/>
  <c r="S3828" i="1" s="1"/>
  <c r="J3829" i="1"/>
  <c r="R3829" i="1" s="1"/>
  <c r="S3829" i="1" s="1"/>
  <c r="J3830" i="1"/>
  <c r="R3830" i="1" s="1"/>
  <c r="S3830" i="1" s="1"/>
  <c r="J3831" i="1"/>
  <c r="R3831" i="1" s="1"/>
  <c r="S3831" i="1" s="1"/>
  <c r="J3832" i="1"/>
  <c r="R3832" i="1" s="1"/>
  <c r="S3832" i="1" s="1"/>
  <c r="J3833" i="1"/>
  <c r="R3833" i="1" s="1"/>
  <c r="S3833" i="1" s="1"/>
  <c r="J3834" i="1"/>
  <c r="R3834" i="1" s="1"/>
  <c r="S3834" i="1" s="1"/>
  <c r="J3835" i="1"/>
  <c r="R3835" i="1" s="1"/>
  <c r="S3835" i="1" s="1"/>
  <c r="J3836" i="1"/>
  <c r="R3836" i="1" s="1"/>
  <c r="S3836" i="1" s="1"/>
  <c r="J3837" i="1"/>
  <c r="R3837" i="1" s="1"/>
  <c r="S3837" i="1" s="1"/>
  <c r="J3838" i="1"/>
  <c r="J3839" i="1"/>
  <c r="R3839" i="1" s="1"/>
  <c r="S3839" i="1" s="1"/>
  <c r="J3840" i="1"/>
  <c r="R3840" i="1" s="1"/>
  <c r="S3840" i="1" s="1"/>
  <c r="J3841" i="1"/>
  <c r="R3841" i="1" s="1"/>
  <c r="S3841" i="1" s="1"/>
  <c r="J3842" i="1"/>
  <c r="R3842" i="1" s="1"/>
  <c r="S3842" i="1" s="1"/>
  <c r="J3843" i="1"/>
  <c r="J3844" i="1"/>
  <c r="J3845" i="1"/>
  <c r="J3846" i="1"/>
  <c r="N3846" i="1" s="1"/>
  <c r="J3847" i="1"/>
  <c r="N3847" i="1" s="1"/>
  <c r="J3848" i="1"/>
  <c r="R3848" i="1" s="1"/>
  <c r="S3848" i="1" s="1"/>
  <c r="J3849" i="1"/>
  <c r="R3849" i="1" s="1"/>
  <c r="S3849" i="1" s="1"/>
  <c r="J3850" i="1"/>
  <c r="R3850" i="1" s="1"/>
  <c r="S3850" i="1" s="1"/>
  <c r="J3851" i="1"/>
  <c r="R3851" i="1" s="1"/>
  <c r="S3851" i="1" s="1"/>
  <c r="J3852" i="1"/>
  <c r="R3852" i="1" s="1"/>
  <c r="S3852" i="1" s="1"/>
  <c r="J3853" i="1"/>
  <c r="R3853" i="1" s="1"/>
  <c r="S3853" i="1" s="1"/>
  <c r="J3854" i="1"/>
  <c r="J3855" i="1"/>
  <c r="R3855" i="1" s="1"/>
  <c r="S3855" i="1" s="1"/>
  <c r="J3856" i="1"/>
  <c r="R3856" i="1" s="1"/>
  <c r="S3856" i="1" s="1"/>
  <c r="J3857" i="1"/>
  <c r="R3857" i="1" s="1"/>
  <c r="S3857" i="1" s="1"/>
  <c r="J3858" i="1"/>
  <c r="R3858" i="1" s="1"/>
  <c r="S3858" i="1" s="1"/>
  <c r="J3859" i="1"/>
  <c r="R3859" i="1" s="1"/>
  <c r="S3859" i="1" s="1"/>
  <c r="J3860" i="1"/>
  <c r="R3860" i="1" s="1"/>
  <c r="S3860" i="1" s="1"/>
  <c r="J3861" i="1"/>
  <c r="J3862" i="1"/>
  <c r="N3862" i="1" s="1"/>
  <c r="J3863" i="1"/>
  <c r="N3863" i="1" s="1"/>
  <c r="J3864" i="1"/>
  <c r="N3864" i="1" s="1"/>
  <c r="J3865" i="1"/>
  <c r="J3866" i="1"/>
  <c r="N3866" i="1" s="1"/>
  <c r="J3867" i="1"/>
  <c r="J3868" i="1"/>
  <c r="J3869" i="1"/>
  <c r="J3870" i="1"/>
  <c r="N3870" i="1" s="1"/>
  <c r="J3871" i="1"/>
  <c r="R3871" i="1" s="1"/>
  <c r="S3871" i="1" s="1"/>
  <c r="J3872" i="1"/>
  <c r="R3872" i="1" s="1"/>
  <c r="S3872" i="1" s="1"/>
  <c r="J3873" i="1"/>
  <c r="R3873" i="1" s="1"/>
  <c r="S3873" i="1" s="1"/>
  <c r="J3874" i="1"/>
  <c r="R3874" i="1" s="1"/>
  <c r="S3874" i="1" s="1"/>
  <c r="J3875" i="1"/>
  <c r="R3875" i="1" s="1"/>
  <c r="S3875" i="1" s="1"/>
  <c r="J3876" i="1"/>
  <c r="R3876" i="1" s="1"/>
  <c r="S3876" i="1" s="1"/>
  <c r="J3877" i="1"/>
  <c r="R3877" i="1" s="1"/>
  <c r="S3877" i="1" s="1"/>
  <c r="J3878" i="1"/>
  <c r="J3879" i="1"/>
  <c r="R3879" i="1" s="1"/>
  <c r="S3879" i="1" s="1"/>
  <c r="J3880" i="1"/>
  <c r="R3880" i="1" s="1"/>
  <c r="S3880" i="1" s="1"/>
  <c r="J3881" i="1"/>
  <c r="R3881" i="1" s="1"/>
  <c r="S3881" i="1" s="1"/>
  <c r="J3882" i="1"/>
  <c r="R3882" i="1" s="1"/>
  <c r="S3882" i="1" s="1"/>
  <c r="J3883" i="1"/>
  <c r="R3883" i="1" s="1"/>
  <c r="S3883" i="1" s="1"/>
  <c r="J3884" i="1"/>
  <c r="R3884" i="1" s="1"/>
  <c r="S3884" i="1" s="1"/>
  <c r="J3885" i="1"/>
  <c r="R3885" i="1" s="1"/>
  <c r="S3885" i="1" s="1"/>
  <c r="J3886" i="1"/>
  <c r="R3886" i="1" s="1"/>
  <c r="S3886" i="1" s="1"/>
  <c r="J3887" i="1"/>
  <c r="R3887" i="1" s="1"/>
  <c r="S3887" i="1" s="1"/>
  <c r="J3888" i="1"/>
  <c r="R3888" i="1" s="1"/>
  <c r="S3888" i="1" s="1"/>
  <c r="J3889" i="1"/>
  <c r="R3889" i="1" s="1"/>
  <c r="S3889" i="1" s="1"/>
  <c r="J3890" i="1"/>
  <c r="J3891" i="1"/>
  <c r="R3891" i="1" s="1"/>
  <c r="S3891" i="1" s="1"/>
  <c r="J3892" i="1"/>
  <c r="R3892" i="1" s="1"/>
  <c r="S3892" i="1" s="1"/>
  <c r="J3893" i="1"/>
  <c r="R3893" i="1" s="1"/>
  <c r="S3893" i="1" s="1"/>
  <c r="J3894" i="1"/>
  <c r="R3894" i="1" s="1"/>
  <c r="S3894" i="1" s="1"/>
  <c r="J3895" i="1"/>
  <c r="J3896" i="1"/>
  <c r="J3897" i="1"/>
  <c r="J3898" i="1"/>
  <c r="J3899" i="1"/>
  <c r="J3900" i="1"/>
  <c r="J3901" i="1"/>
  <c r="J3902" i="1"/>
  <c r="N3902" i="1" s="1"/>
  <c r="J3903" i="1"/>
  <c r="J3904" i="1"/>
  <c r="J3905" i="1"/>
  <c r="J3906" i="1"/>
  <c r="R3906" i="1" s="1"/>
  <c r="S3906" i="1" s="1"/>
  <c r="J3907" i="1"/>
  <c r="R3907" i="1" s="1"/>
  <c r="S3907" i="1" s="1"/>
  <c r="J3908" i="1"/>
  <c r="R3908" i="1" s="1"/>
  <c r="S3908" i="1" s="1"/>
  <c r="J3909" i="1"/>
  <c r="R3909" i="1" s="1"/>
  <c r="S3909" i="1" s="1"/>
  <c r="J3910" i="1"/>
  <c r="R3910" i="1" s="1"/>
  <c r="S3910" i="1" s="1"/>
  <c r="J3911" i="1"/>
  <c r="R3911" i="1" s="1"/>
  <c r="S3911" i="1" s="1"/>
  <c r="J3912" i="1"/>
  <c r="R3912" i="1" s="1"/>
  <c r="S3912" i="1" s="1"/>
  <c r="J3913" i="1"/>
  <c r="R3913" i="1" s="1"/>
  <c r="S3913" i="1" s="1"/>
  <c r="J3914" i="1"/>
  <c r="J3915" i="1"/>
  <c r="R3915" i="1" s="1"/>
  <c r="S3915" i="1" s="1"/>
  <c r="J3916" i="1"/>
  <c r="R3916" i="1" s="1"/>
  <c r="S3916" i="1" s="1"/>
  <c r="J3917" i="1"/>
  <c r="R3917" i="1" s="1"/>
  <c r="S3917" i="1" s="1"/>
  <c r="J3918" i="1"/>
  <c r="R3918" i="1" s="1"/>
  <c r="S3918" i="1" s="1"/>
  <c r="J3919" i="1"/>
  <c r="R3919" i="1" s="1"/>
  <c r="S3919" i="1" s="1"/>
  <c r="J3920" i="1"/>
  <c r="R3920" i="1" s="1"/>
  <c r="S3920" i="1" s="1"/>
  <c r="J3921" i="1"/>
  <c r="R3921" i="1" s="1"/>
  <c r="S3921" i="1" s="1"/>
  <c r="J3922" i="1"/>
  <c r="R3922" i="1" s="1"/>
  <c r="S3922" i="1" s="1"/>
  <c r="J3923" i="1"/>
  <c r="R3923" i="1" s="1"/>
  <c r="S3923" i="1" s="1"/>
  <c r="J3924" i="1"/>
  <c r="R3924" i="1" s="1"/>
  <c r="S3924" i="1" s="1"/>
  <c r="J3925" i="1"/>
  <c r="R3925" i="1" s="1"/>
  <c r="S3925" i="1" s="1"/>
  <c r="J3926" i="1"/>
  <c r="J3927" i="1"/>
  <c r="R3927" i="1" s="1"/>
  <c r="S3927" i="1" s="1"/>
  <c r="J3928" i="1"/>
  <c r="J3929" i="1"/>
  <c r="R3929" i="1" s="1"/>
  <c r="S3929" i="1" s="1"/>
  <c r="J3930" i="1"/>
  <c r="R3930" i="1" s="1"/>
  <c r="S3930" i="1" s="1"/>
  <c r="J3931" i="1"/>
  <c r="R3931" i="1" s="1"/>
  <c r="S3931" i="1" s="1"/>
  <c r="J3932" i="1"/>
  <c r="R3932" i="1" s="1"/>
  <c r="S3932" i="1" s="1"/>
  <c r="J3933" i="1"/>
  <c r="R3933" i="1" s="1"/>
  <c r="S3933" i="1" s="1"/>
  <c r="J3934" i="1"/>
  <c r="R3934" i="1" s="1"/>
  <c r="S3934" i="1" s="1"/>
  <c r="J3935" i="1"/>
  <c r="R3935" i="1" s="1"/>
  <c r="S3935" i="1" s="1"/>
  <c r="J3936" i="1"/>
  <c r="R3936" i="1" s="1"/>
  <c r="S3936" i="1" s="1"/>
  <c r="J3937" i="1"/>
  <c r="R3937" i="1" s="1"/>
  <c r="S3937" i="1" s="1"/>
  <c r="J3938" i="1"/>
  <c r="J3939" i="1"/>
  <c r="R3939" i="1" s="1"/>
  <c r="S3939" i="1" s="1"/>
  <c r="J3940" i="1"/>
  <c r="R3940" i="1" s="1"/>
  <c r="S3940" i="1" s="1"/>
  <c r="J3941" i="1"/>
  <c r="R3941" i="1" s="1"/>
  <c r="S3941" i="1" s="1"/>
  <c r="J3942" i="1"/>
  <c r="R3942" i="1" s="1"/>
  <c r="S3942" i="1" s="1"/>
  <c r="J3943" i="1"/>
  <c r="R3943" i="1" s="1"/>
  <c r="S3943" i="1" s="1"/>
  <c r="J3944" i="1"/>
  <c r="R3944" i="1" s="1"/>
  <c r="S3944" i="1" s="1"/>
  <c r="J3945" i="1"/>
  <c r="R3945" i="1" s="1"/>
  <c r="S3945" i="1" s="1"/>
  <c r="J3946" i="1"/>
  <c r="J3947" i="1"/>
  <c r="R3947" i="1" s="1"/>
  <c r="S3947" i="1" s="1"/>
  <c r="J3948" i="1"/>
  <c r="R3948" i="1" s="1"/>
  <c r="S3948" i="1" s="1"/>
  <c r="J3949" i="1"/>
  <c r="R3949" i="1" s="1"/>
  <c r="S3949" i="1" s="1"/>
  <c r="J3950" i="1"/>
  <c r="R3950" i="1" s="1"/>
  <c r="S3950" i="1" s="1"/>
  <c r="J3951" i="1"/>
  <c r="R3951" i="1" s="1"/>
  <c r="S3951" i="1" s="1"/>
  <c r="J3952" i="1"/>
  <c r="R3952" i="1" s="1"/>
  <c r="S3952" i="1" s="1"/>
  <c r="J3953" i="1"/>
  <c r="R3953" i="1" s="1"/>
  <c r="S3953" i="1" s="1"/>
  <c r="J3954" i="1"/>
  <c r="J3955" i="1"/>
  <c r="R3955" i="1" s="1"/>
  <c r="S3955" i="1" s="1"/>
  <c r="J3956" i="1"/>
  <c r="R3956" i="1" s="1"/>
  <c r="S3956" i="1" s="1"/>
  <c r="J3957" i="1"/>
  <c r="R3957" i="1" s="1"/>
  <c r="S3957" i="1" s="1"/>
  <c r="J3958" i="1"/>
  <c r="J3959" i="1"/>
  <c r="J3960" i="1"/>
  <c r="J3961" i="1"/>
  <c r="J3962" i="1"/>
  <c r="J3963" i="1"/>
  <c r="J3964" i="1"/>
  <c r="J3965" i="1"/>
  <c r="J3966" i="1"/>
  <c r="N3966" i="1" s="1"/>
  <c r="J3967" i="1"/>
  <c r="J3968" i="1"/>
  <c r="J3969" i="1"/>
  <c r="R3969" i="1" s="1"/>
  <c r="S3969" i="1" s="1"/>
  <c r="J3970" i="1"/>
  <c r="R3970" i="1" s="1"/>
  <c r="S3970" i="1" s="1"/>
  <c r="J3971" i="1"/>
  <c r="R3971" i="1" s="1"/>
  <c r="S3971" i="1" s="1"/>
  <c r="J3972" i="1"/>
  <c r="R3972" i="1" s="1"/>
  <c r="S3972" i="1" s="1"/>
  <c r="J3973" i="1"/>
  <c r="R3973" i="1" s="1"/>
  <c r="S3973" i="1" s="1"/>
  <c r="J3974" i="1"/>
  <c r="R3974" i="1" s="1"/>
  <c r="S3974" i="1" s="1"/>
  <c r="J3975" i="1"/>
  <c r="J3976" i="1"/>
  <c r="R3976" i="1" s="1"/>
  <c r="S3976" i="1" s="1"/>
  <c r="J3977" i="1"/>
  <c r="R3977" i="1" s="1"/>
  <c r="S3977" i="1" s="1"/>
  <c r="J3978" i="1"/>
  <c r="N3978" i="1" s="1"/>
  <c r="J3979" i="1"/>
  <c r="J3980" i="1"/>
  <c r="J3981" i="1"/>
  <c r="J3982" i="1"/>
  <c r="N3982" i="1" s="1"/>
  <c r="J3983" i="1"/>
  <c r="J3984" i="1"/>
  <c r="J3985" i="1"/>
  <c r="J3986" i="1"/>
  <c r="N3986" i="1" s="1"/>
  <c r="J3987" i="1"/>
  <c r="J3988" i="1"/>
  <c r="J3989" i="1"/>
  <c r="R3989" i="1" s="1"/>
  <c r="S3989" i="1" s="1"/>
  <c r="J3990" i="1"/>
  <c r="J3991" i="1"/>
  <c r="R3991" i="1" s="1"/>
  <c r="S3991" i="1" s="1"/>
  <c r="J3992" i="1"/>
  <c r="R3992" i="1" s="1"/>
  <c r="S3992" i="1" s="1"/>
  <c r="J3993" i="1"/>
  <c r="R3993" i="1" s="1"/>
  <c r="S3993" i="1" s="1"/>
  <c r="J3994" i="1"/>
  <c r="J3995" i="1"/>
  <c r="R3995" i="1" s="1"/>
  <c r="S3995" i="1" s="1"/>
  <c r="J3996" i="1"/>
  <c r="R3996" i="1" s="1"/>
  <c r="S3996" i="1" s="1"/>
  <c r="J3997" i="1"/>
  <c r="R3997" i="1" s="1"/>
  <c r="S3997" i="1" s="1"/>
  <c r="J3998" i="1"/>
  <c r="R3998" i="1" s="1"/>
  <c r="S3998" i="1" s="1"/>
  <c r="J3999" i="1"/>
  <c r="R3999" i="1" s="1"/>
  <c r="S3999" i="1" s="1"/>
  <c r="J4000" i="1"/>
  <c r="R4000" i="1" s="1"/>
  <c r="S4000" i="1" s="1"/>
  <c r="J4001" i="1"/>
  <c r="R4001" i="1" s="1"/>
  <c r="S4001" i="1" s="1"/>
  <c r="J4002" i="1"/>
  <c r="J4003" i="1"/>
  <c r="R4003" i="1" s="1"/>
  <c r="S4003" i="1" s="1"/>
  <c r="J4004" i="1"/>
  <c r="R4004" i="1" s="1"/>
  <c r="S4004" i="1" s="1"/>
  <c r="J4005" i="1"/>
  <c r="R4005" i="1" s="1"/>
  <c r="S4005" i="1" s="1"/>
  <c r="J4006" i="1"/>
  <c r="N4006" i="1" s="1"/>
  <c r="J4007" i="1"/>
  <c r="J4008" i="1"/>
  <c r="J4009" i="1"/>
  <c r="J4010" i="1"/>
  <c r="N4010" i="1" s="1"/>
  <c r="J4011" i="1"/>
  <c r="J4012" i="1"/>
  <c r="J4013" i="1"/>
  <c r="R4013" i="1" s="1"/>
  <c r="S4013" i="1" s="1"/>
  <c r="J4014" i="1"/>
  <c r="J4015" i="1"/>
  <c r="R4015" i="1" s="1"/>
  <c r="S4015" i="1" s="1"/>
  <c r="J4016" i="1"/>
  <c r="R4016" i="1" s="1"/>
  <c r="S4016" i="1" s="1"/>
  <c r="J4017" i="1"/>
  <c r="R4017" i="1" s="1"/>
  <c r="S4017" i="1" s="1"/>
  <c r="J4018" i="1"/>
  <c r="R4018" i="1" s="1"/>
  <c r="S4018" i="1" s="1"/>
  <c r="J4019" i="1"/>
  <c r="R4019" i="1" s="1"/>
  <c r="S4019" i="1" s="1"/>
  <c r="J4020" i="1"/>
  <c r="R4020" i="1" s="1"/>
  <c r="S4020" i="1" s="1"/>
  <c r="J4021" i="1"/>
  <c r="R4021" i="1" s="1"/>
  <c r="S4021" i="1" s="1"/>
  <c r="J4022" i="1"/>
  <c r="N4022" i="1" s="1"/>
  <c r="J4023" i="1"/>
  <c r="J4024" i="1"/>
  <c r="J4025" i="1"/>
  <c r="J4026" i="1"/>
  <c r="J4027" i="1"/>
  <c r="J4028" i="1"/>
  <c r="J4029" i="1"/>
  <c r="J4030" i="1"/>
  <c r="N4030" i="1" s="1"/>
  <c r="J4031" i="1"/>
  <c r="J4032" i="1"/>
  <c r="J4033" i="1"/>
  <c r="J4034" i="1"/>
  <c r="N4034" i="1" s="1"/>
  <c r="J4035" i="1"/>
  <c r="J4036" i="1"/>
  <c r="J4037" i="1"/>
  <c r="J4038" i="1"/>
  <c r="J4039" i="1"/>
  <c r="N4039" i="1" s="1"/>
  <c r="J4040" i="1"/>
  <c r="J4041" i="1"/>
  <c r="J4042" i="1"/>
  <c r="N4042" i="1" s="1"/>
  <c r="J4043" i="1"/>
  <c r="J4044" i="1"/>
  <c r="J4045" i="1"/>
  <c r="J4046" i="1"/>
  <c r="N4046" i="1" s="1"/>
  <c r="J4047" i="1"/>
  <c r="J4048" i="1"/>
  <c r="J4049" i="1"/>
  <c r="J4050" i="1"/>
  <c r="N4050" i="1" s="1"/>
  <c r="J4051" i="1"/>
  <c r="J4052" i="1"/>
  <c r="J4053" i="1"/>
  <c r="J4054" i="1"/>
  <c r="N4054" i="1" s="1"/>
  <c r="J4055" i="1"/>
  <c r="N4055" i="1" s="1"/>
  <c r="J4056" i="1"/>
  <c r="N4056" i="1" s="1"/>
  <c r="J4057" i="1"/>
  <c r="J4058" i="1"/>
  <c r="J4059" i="1"/>
  <c r="J4060" i="1"/>
  <c r="J4061" i="1"/>
  <c r="J4062" i="1"/>
  <c r="N4062" i="1" s="1"/>
  <c r="J4063" i="1"/>
  <c r="J4064" i="1"/>
  <c r="J4065" i="1"/>
  <c r="J4066" i="1"/>
  <c r="N4066" i="1" s="1"/>
  <c r="J4067" i="1"/>
  <c r="N4067" i="1" s="1"/>
  <c r="J4068" i="1"/>
  <c r="J4069" i="1"/>
  <c r="J4070" i="1"/>
  <c r="J4071" i="1"/>
  <c r="J4072" i="1"/>
  <c r="J4073" i="1"/>
  <c r="J4074" i="1"/>
  <c r="N4074" i="1" s="1"/>
  <c r="J4075" i="1"/>
  <c r="J4076" i="1"/>
  <c r="J4077" i="1"/>
  <c r="J4078" i="1"/>
  <c r="N4078" i="1" s="1"/>
  <c r="J4079" i="1"/>
  <c r="J4080" i="1"/>
  <c r="J4081" i="1"/>
  <c r="J4082" i="1"/>
  <c r="J4083" i="1"/>
  <c r="N4083" i="1" s="1"/>
  <c r="J4084" i="1"/>
  <c r="J4085" i="1"/>
  <c r="J4086" i="1"/>
  <c r="N4086" i="1" s="1"/>
  <c r="J4087" i="1"/>
  <c r="J4088" i="1"/>
  <c r="R4088" i="1" s="1"/>
  <c r="S4088" i="1" s="1"/>
  <c r="J4089" i="1"/>
  <c r="R4089" i="1" s="1"/>
  <c r="S4089" i="1" s="1"/>
  <c r="J4090" i="1"/>
  <c r="R4090" i="1" s="1"/>
  <c r="S4090" i="1" s="1"/>
  <c r="J4091" i="1"/>
  <c r="R4091" i="1" s="1"/>
  <c r="S4091" i="1" s="1"/>
  <c r="J4092" i="1"/>
  <c r="J4093" i="1"/>
  <c r="J4094" i="1"/>
  <c r="N4094" i="1" s="1"/>
  <c r="J4095" i="1"/>
  <c r="J4096" i="1"/>
  <c r="J4097" i="1"/>
  <c r="J4098" i="1"/>
  <c r="N4098" i="1" s="1"/>
  <c r="J4099" i="1"/>
  <c r="J4100" i="1"/>
  <c r="J4101" i="1"/>
  <c r="J4102" i="1"/>
  <c r="J4103" i="1"/>
  <c r="N4103" i="1" s="1"/>
  <c r="J4104" i="1"/>
  <c r="J4105" i="1"/>
  <c r="J4106" i="1"/>
  <c r="N4106" i="1" s="1"/>
  <c r="J4107" i="1"/>
  <c r="J4108" i="1"/>
  <c r="J4109" i="1"/>
  <c r="J4110" i="1"/>
  <c r="J4111" i="1"/>
  <c r="J4112" i="1"/>
  <c r="J4113" i="1"/>
  <c r="J4114" i="1"/>
  <c r="N4114" i="1" s="1"/>
  <c r="J4115" i="1"/>
  <c r="J4116" i="1"/>
  <c r="J4117" i="1"/>
  <c r="J4118" i="1"/>
  <c r="N4118" i="1" s="1"/>
  <c r="J4119" i="1"/>
  <c r="N4119" i="1" s="1"/>
  <c r="J4120" i="1"/>
  <c r="N4120" i="1" s="1"/>
  <c r="J4121" i="1"/>
  <c r="J4122" i="1"/>
  <c r="J4123" i="1"/>
  <c r="J4124" i="1"/>
  <c r="J4125" i="1"/>
  <c r="J4126" i="1"/>
  <c r="N4126" i="1" s="1"/>
  <c r="J4127" i="1"/>
  <c r="R4127" i="1" s="1"/>
  <c r="S4127" i="1" s="1"/>
  <c r="J4128" i="1"/>
  <c r="R4128" i="1" s="1"/>
  <c r="S4128" i="1" s="1"/>
  <c r="J4129" i="1"/>
  <c r="R4129" i="1" s="1"/>
  <c r="S4129" i="1" s="1"/>
  <c r="J4130" i="1"/>
  <c r="J4131" i="1"/>
  <c r="R4131" i="1" s="1"/>
  <c r="S4131" i="1" s="1"/>
  <c r="J4132" i="1"/>
  <c r="R4132" i="1" s="1"/>
  <c r="S4132" i="1" s="1"/>
  <c r="J4133" i="1"/>
  <c r="R4133" i="1" s="1"/>
  <c r="S4133" i="1" s="1"/>
  <c r="J4134" i="1"/>
  <c r="R4134" i="1" s="1"/>
  <c r="S4134" i="1" s="1"/>
  <c r="J4135" i="1"/>
  <c r="R4135" i="1" s="1"/>
  <c r="S4135" i="1" s="1"/>
  <c r="J4136" i="1"/>
  <c r="R4136" i="1" s="1"/>
  <c r="S4136" i="1" s="1"/>
  <c r="J4137" i="1"/>
  <c r="R4137" i="1" s="1"/>
  <c r="S4137" i="1" s="1"/>
  <c r="J4138" i="1"/>
  <c r="R4138" i="1" s="1"/>
  <c r="S4138" i="1" s="1"/>
  <c r="J4139" i="1"/>
  <c r="R4139" i="1" s="1"/>
  <c r="S4139" i="1" s="1"/>
  <c r="J4140" i="1"/>
  <c r="R4140" i="1" s="1"/>
  <c r="S4140" i="1" s="1"/>
  <c r="J4141" i="1"/>
  <c r="R4141" i="1" s="1"/>
  <c r="S4141" i="1" s="1"/>
  <c r="J4142" i="1"/>
  <c r="J4143" i="1"/>
  <c r="R4143" i="1" s="1"/>
  <c r="S4143" i="1" s="1"/>
  <c r="J4144" i="1"/>
  <c r="J4145" i="1"/>
  <c r="J4146" i="1"/>
  <c r="J4147" i="1"/>
  <c r="N4147" i="1" s="1"/>
  <c r="J4148" i="1"/>
  <c r="J4149" i="1"/>
  <c r="J4150" i="1"/>
  <c r="N4150" i="1" s="1"/>
  <c r="J4151" i="1"/>
  <c r="J4152" i="1"/>
  <c r="J4153" i="1"/>
  <c r="J4154" i="1"/>
  <c r="N4154" i="1" s="1"/>
  <c r="J4155" i="1"/>
  <c r="J4156" i="1"/>
  <c r="J4157" i="1"/>
  <c r="J4158" i="1"/>
  <c r="J4159" i="1"/>
  <c r="J4160" i="1"/>
  <c r="J4161" i="1"/>
  <c r="J4162" i="1"/>
  <c r="N4162" i="1" s="1"/>
  <c r="J4163" i="1"/>
  <c r="J4164" i="1"/>
  <c r="R4164" i="1" s="1"/>
  <c r="S4164" i="1" s="1"/>
  <c r="J4165" i="1"/>
  <c r="R4165" i="1" s="1"/>
  <c r="S4165" i="1" s="1"/>
  <c r="J4166" i="1"/>
  <c r="R4166" i="1" s="1"/>
  <c r="S4166" i="1" s="1"/>
  <c r="J4167" i="1"/>
  <c r="R4167" i="1" s="1"/>
  <c r="S4167" i="1" s="1"/>
  <c r="J4168" i="1"/>
  <c r="R4168" i="1" s="1"/>
  <c r="S4168" i="1" s="1"/>
  <c r="J4169" i="1"/>
  <c r="R4169" i="1" s="1"/>
  <c r="S4169" i="1" s="1"/>
  <c r="J4170" i="1"/>
  <c r="R4170" i="1" s="1"/>
  <c r="S4170" i="1" s="1"/>
  <c r="J4171" i="1"/>
  <c r="R4171" i="1" s="1"/>
  <c r="S4171" i="1" s="1"/>
  <c r="J4172" i="1"/>
  <c r="R4172" i="1" s="1"/>
  <c r="S4172" i="1" s="1"/>
  <c r="J4173" i="1"/>
  <c r="R4173" i="1" s="1"/>
  <c r="S4173" i="1" s="1"/>
  <c r="J4174" i="1"/>
  <c r="J4175" i="1"/>
  <c r="R4175" i="1" s="1"/>
  <c r="S4175" i="1" s="1"/>
  <c r="J4176" i="1"/>
  <c r="R4176" i="1" s="1"/>
  <c r="S4176" i="1" s="1"/>
  <c r="J4177" i="1"/>
  <c r="R4177" i="1" s="1"/>
  <c r="S4177" i="1" s="1"/>
  <c r="J4178" i="1"/>
  <c r="R4178" i="1" s="1"/>
  <c r="S4178" i="1" s="1"/>
  <c r="J4179" i="1"/>
  <c r="R4179" i="1" s="1"/>
  <c r="S4179" i="1" s="1"/>
  <c r="J4180" i="1"/>
  <c r="R4180" i="1" s="1"/>
  <c r="S4180" i="1" s="1"/>
  <c r="J4181" i="1"/>
  <c r="R4181" i="1" s="1"/>
  <c r="S4181" i="1" s="1"/>
  <c r="J4182" i="1"/>
  <c r="R4182" i="1" s="1"/>
  <c r="S4182" i="1" s="1"/>
  <c r="J4183" i="1"/>
  <c r="R4183" i="1" s="1"/>
  <c r="S4183" i="1" s="1"/>
  <c r="J4184" i="1"/>
  <c r="R4184" i="1" s="1"/>
  <c r="S4184" i="1" s="1"/>
  <c r="J4185" i="1"/>
  <c r="R4185" i="1" s="1"/>
  <c r="S4185" i="1" s="1"/>
  <c r="J4186" i="1"/>
  <c r="R4186" i="1" s="1"/>
  <c r="S4186" i="1" s="1"/>
  <c r="J4187" i="1"/>
  <c r="R4187" i="1" s="1"/>
  <c r="S4187" i="1" s="1"/>
  <c r="J4188" i="1"/>
  <c r="R4188" i="1" s="1"/>
  <c r="S4188" i="1" s="1"/>
  <c r="J4189" i="1"/>
  <c r="R4189" i="1" s="1"/>
  <c r="S4189" i="1" s="1"/>
  <c r="J4190" i="1"/>
  <c r="J4191" i="1"/>
  <c r="R4191" i="1" s="1"/>
  <c r="S4191" i="1" s="1"/>
  <c r="J4192" i="1"/>
  <c r="R4192" i="1" s="1"/>
  <c r="S4192" i="1" s="1"/>
  <c r="J4193" i="1"/>
  <c r="R4193" i="1" s="1"/>
  <c r="S4193" i="1" s="1"/>
  <c r="J4194" i="1"/>
  <c r="R4194" i="1" s="1"/>
  <c r="S4194" i="1" s="1"/>
  <c r="J4195" i="1"/>
  <c r="R4195" i="1" s="1"/>
  <c r="S4195" i="1" s="1"/>
  <c r="J4196" i="1"/>
  <c r="R4196" i="1" s="1"/>
  <c r="S4196" i="1" s="1"/>
  <c r="J4197" i="1"/>
  <c r="R4197" i="1" s="1"/>
  <c r="S4197" i="1" s="1"/>
  <c r="J4198" i="1"/>
  <c r="R4198" i="1" s="1"/>
  <c r="S4198" i="1" s="1"/>
  <c r="J4199" i="1"/>
  <c r="R4199" i="1" s="1"/>
  <c r="S4199" i="1" s="1"/>
  <c r="J4200" i="1"/>
  <c r="R4200" i="1" s="1"/>
  <c r="S4200" i="1" s="1"/>
  <c r="J4201" i="1"/>
  <c r="R4201" i="1" s="1"/>
  <c r="S4201" i="1" s="1"/>
  <c r="J4202" i="1"/>
  <c r="J4203" i="1"/>
  <c r="R4203" i="1" s="1"/>
  <c r="S4203" i="1" s="1"/>
  <c r="J4204" i="1"/>
  <c r="R4204" i="1" s="1"/>
  <c r="S4204" i="1" s="1"/>
  <c r="J4205" i="1"/>
  <c r="R4205" i="1" s="1"/>
  <c r="S4205" i="1" s="1"/>
  <c r="J4206" i="1"/>
  <c r="R4206" i="1" s="1"/>
  <c r="S4206" i="1" s="1"/>
  <c r="J4207" i="1"/>
  <c r="R4207" i="1" s="1"/>
  <c r="S4207" i="1" s="1"/>
  <c r="J4208" i="1"/>
  <c r="R4208" i="1" s="1"/>
  <c r="S4208" i="1" s="1"/>
  <c r="J4209" i="1"/>
  <c r="R4209" i="1" s="1"/>
  <c r="S4209" i="1" s="1"/>
  <c r="J4210" i="1"/>
  <c r="J4211" i="1"/>
  <c r="R4211" i="1" s="1"/>
  <c r="S4211" i="1" s="1"/>
  <c r="J4212" i="1"/>
  <c r="R4212" i="1" s="1"/>
  <c r="S4212" i="1" s="1"/>
  <c r="J4213" i="1"/>
  <c r="R4213" i="1" s="1"/>
  <c r="S4213" i="1" s="1"/>
  <c r="J4214" i="1"/>
  <c r="J4215" i="1"/>
  <c r="J4216" i="1"/>
  <c r="J4217" i="1"/>
  <c r="J4218" i="1"/>
  <c r="N4218" i="1" s="1"/>
  <c r="J4219" i="1"/>
  <c r="J4220" i="1"/>
  <c r="J4221" i="1"/>
  <c r="J4222" i="1"/>
  <c r="N4222" i="1" s="1"/>
  <c r="J4223" i="1"/>
  <c r="J4224" i="1"/>
  <c r="J4225" i="1"/>
  <c r="J4226" i="1"/>
  <c r="N4226" i="1" s="1"/>
  <c r="J4227" i="1"/>
  <c r="J4228" i="1"/>
  <c r="J4229" i="1"/>
  <c r="J4230" i="1"/>
  <c r="N4230" i="1" s="1"/>
  <c r="J4231" i="1"/>
  <c r="R4231" i="1" s="1"/>
  <c r="S4231" i="1" s="1"/>
  <c r="J4232" i="1"/>
  <c r="R4232" i="1" s="1"/>
  <c r="S4232" i="1" s="1"/>
  <c r="J4233" i="1"/>
  <c r="R4233" i="1" s="1"/>
  <c r="S4233" i="1" s="1"/>
  <c r="J4234" i="1"/>
  <c r="J4235" i="1"/>
  <c r="R4235" i="1" s="1"/>
  <c r="S4235" i="1" s="1"/>
  <c r="J4236" i="1"/>
  <c r="R4236" i="1" s="1"/>
  <c r="S4236" i="1" s="1"/>
  <c r="J4237" i="1"/>
  <c r="J4238" i="1"/>
  <c r="N4238" i="1" s="1"/>
  <c r="J4239" i="1"/>
  <c r="J4240" i="1"/>
  <c r="J4241" i="1"/>
  <c r="J4242" i="1"/>
  <c r="J4243" i="1"/>
  <c r="J4244" i="1"/>
  <c r="J4245" i="1"/>
  <c r="J4246" i="1"/>
  <c r="N4246" i="1" s="1"/>
  <c r="J4247" i="1"/>
  <c r="J4248" i="1"/>
  <c r="N4248" i="1" s="1"/>
  <c r="J4249" i="1"/>
  <c r="J4250" i="1"/>
  <c r="N4250" i="1" s="1"/>
  <c r="J4251" i="1"/>
  <c r="J4252" i="1"/>
  <c r="J4253" i="1"/>
  <c r="J4254" i="1"/>
  <c r="N4254" i="1" s="1"/>
  <c r="J4255" i="1"/>
  <c r="J4256" i="1"/>
  <c r="J4257" i="1"/>
  <c r="J4258" i="1"/>
  <c r="N4258" i="1" s="1"/>
  <c r="J4259" i="1"/>
  <c r="N4259" i="1" s="1"/>
  <c r="J4260" i="1"/>
  <c r="J4261" i="1"/>
  <c r="J4262" i="1"/>
  <c r="N4262" i="1" s="1"/>
  <c r="J4263" i="1"/>
  <c r="J4264" i="1"/>
  <c r="J4265" i="1"/>
  <c r="J4266" i="1"/>
  <c r="J4267" i="1"/>
  <c r="J4268" i="1"/>
  <c r="J4269" i="1"/>
  <c r="J4270" i="1"/>
  <c r="N4270" i="1" s="1"/>
  <c r="J4271" i="1"/>
  <c r="J4272" i="1"/>
  <c r="J4273" i="1"/>
  <c r="J4274" i="1"/>
  <c r="N4274" i="1" s="1"/>
  <c r="J4275" i="1"/>
  <c r="N4275" i="1" s="1"/>
  <c r="J4276" i="1"/>
  <c r="J4277" i="1"/>
  <c r="R4277" i="1" s="1"/>
  <c r="S4277" i="1" s="1"/>
  <c r="J4278" i="1"/>
  <c r="J4279" i="1"/>
  <c r="R4279" i="1" s="1"/>
  <c r="S4279" i="1" s="1"/>
  <c r="J4280" i="1"/>
  <c r="J4281" i="1"/>
  <c r="J4282" i="1"/>
  <c r="R4282" i="1" s="1"/>
  <c r="S4282" i="1" s="1"/>
  <c r="J4283" i="1"/>
  <c r="R4283" i="1" s="1"/>
  <c r="S4283" i="1" s="1"/>
  <c r="J4284" i="1"/>
  <c r="R4284" i="1" s="1"/>
  <c r="S4284" i="1" s="1"/>
  <c r="J4285" i="1"/>
  <c r="R4285" i="1" s="1"/>
  <c r="S4285" i="1" s="1"/>
  <c r="J4286" i="1"/>
  <c r="R4286" i="1" s="1"/>
  <c r="S4286" i="1" s="1"/>
  <c r="J4287" i="1"/>
  <c r="R4287" i="1" s="1"/>
  <c r="S4287" i="1" s="1"/>
  <c r="J4288" i="1"/>
  <c r="R4288" i="1" s="1"/>
  <c r="S4288" i="1" s="1"/>
  <c r="J4289" i="1"/>
  <c r="R4289" i="1" s="1"/>
  <c r="S4289" i="1" s="1"/>
  <c r="J4290" i="1"/>
  <c r="N4290" i="1" s="1"/>
  <c r="J4291" i="1"/>
  <c r="J4292" i="1"/>
  <c r="J4293" i="1"/>
  <c r="J4294" i="1"/>
  <c r="J4295" i="1"/>
  <c r="N4295" i="1" s="1"/>
  <c r="J4296" i="1"/>
  <c r="J4297" i="1"/>
  <c r="J4298" i="1"/>
  <c r="N4298" i="1" s="1"/>
  <c r="J4299" i="1"/>
  <c r="J4300" i="1"/>
  <c r="J4301" i="1"/>
  <c r="J4302" i="1"/>
  <c r="J4303" i="1"/>
  <c r="J4304" i="1"/>
  <c r="J4305" i="1"/>
  <c r="J4306" i="1"/>
  <c r="N4306" i="1" s="1"/>
  <c r="J4307" i="1"/>
  <c r="J4308" i="1"/>
  <c r="J4309" i="1"/>
  <c r="J4310" i="1"/>
  <c r="N4310" i="1" s="1"/>
  <c r="J4311" i="1"/>
  <c r="N4311" i="1" s="1"/>
  <c r="J4312" i="1"/>
  <c r="N4312" i="1" s="1"/>
  <c r="J4313" i="1"/>
  <c r="J4314" i="1"/>
  <c r="J4315" i="1"/>
  <c r="J4316" i="1"/>
  <c r="J4317" i="1"/>
  <c r="J4318" i="1"/>
  <c r="N4318" i="1" s="1"/>
  <c r="J4319" i="1"/>
  <c r="J4320" i="1"/>
  <c r="J4321" i="1"/>
  <c r="J4322" i="1"/>
  <c r="N4322" i="1" s="1"/>
  <c r="J4323" i="1"/>
  <c r="N4323" i="1" s="1"/>
  <c r="J4324" i="1"/>
  <c r="J4325" i="1"/>
  <c r="R4325" i="1" s="1"/>
  <c r="S4325" i="1" s="1"/>
  <c r="J4326" i="1"/>
  <c r="J4327" i="1"/>
  <c r="R4327" i="1" s="1"/>
  <c r="S4327" i="1" s="1"/>
  <c r="J4328" i="1"/>
  <c r="R4328" i="1" s="1"/>
  <c r="S4328" i="1" s="1"/>
  <c r="J4329" i="1"/>
  <c r="R4329" i="1" s="1"/>
  <c r="S4329" i="1" s="1"/>
  <c r="J4330" i="1"/>
  <c r="R4330" i="1" s="1"/>
  <c r="S4330" i="1" s="1"/>
  <c r="J4331" i="1"/>
  <c r="R4331" i="1" s="1"/>
  <c r="S4331" i="1" s="1"/>
  <c r="J4332" i="1"/>
  <c r="R4332" i="1" s="1"/>
  <c r="S4332" i="1" s="1"/>
  <c r="J4333" i="1"/>
  <c r="R4333" i="1" s="1"/>
  <c r="S4333" i="1" s="1"/>
  <c r="J4334" i="1"/>
  <c r="R4334" i="1" s="1"/>
  <c r="S4334" i="1" s="1"/>
  <c r="J4335" i="1"/>
  <c r="R4335" i="1" s="1"/>
  <c r="S4335" i="1" s="1"/>
  <c r="J4336" i="1"/>
  <c r="R4336" i="1" s="1"/>
  <c r="S4336" i="1" s="1"/>
  <c r="J4337" i="1"/>
  <c r="J4338" i="1"/>
  <c r="N4338" i="1" s="1"/>
  <c r="J4339" i="1"/>
  <c r="N4339" i="1" s="1"/>
  <c r="J4340" i="1"/>
  <c r="J4341" i="1"/>
  <c r="J4342" i="1"/>
  <c r="N4342" i="1" s="1"/>
  <c r="J4343" i="1"/>
  <c r="J4344" i="1"/>
  <c r="J4345" i="1"/>
  <c r="J4346" i="1"/>
  <c r="N4346" i="1" s="1"/>
  <c r="J4347" i="1"/>
  <c r="J4348" i="1"/>
  <c r="J4349" i="1"/>
  <c r="J4350" i="1"/>
  <c r="J4351" i="1"/>
  <c r="J4352" i="1"/>
  <c r="J4353" i="1"/>
  <c r="J4354" i="1"/>
  <c r="N4354" i="1" s="1"/>
  <c r="J4355" i="1"/>
  <c r="J4356" i="1"/>
  <c r="J4357" i="1"/>
  <c r="J4358" i="1"/>
  <c r="J4359" i="1"/>
  <c r="N4359" i="1" s="1"/>
  <c r="J4360" i="1"/>
  <c r="J4361" i="1"/>
  <c r="J4362" i="1"/>
  <c r="J4363" i="1"/>
  <c r="J4364" i="1"/>
  <c r="J4365" i="1"/>
  <c r="J4366" i="1"/>
  <c r="N4366" i="1" s="1"/>
  <c r="J4367" i="1"/>
  <c r="J4368" i="1"/>
  <c r="J4369" i="1"/>
  <c r="J4370" i="1"/>
  <c r="J4371" i="1"/>
  <c r="R4371" i="1" s="1"/>
  <c r="S4371" i="1" s="1"/>
  <c r="J4372" i="1"/>
  <c r="R4372" i="1" s="1"/>
  <c r="S4372" i="1" s="1"/>
  <c r="J4373" i="1"/>
  <c r="R4373" i="1" s="1"/>
  <c r="S4373" i="1" s="1"/>
  <c r="J4374" i="1"/>
  <c r="R4374" i="1" s="1"/>
  <c r="S4374" i="1" s="1"/>
  <c r="J4375" i="1"/>
  <c r="R4375" i="1" s="1"/>
  <c r="S4375" i="1" s="1"/>
  <c r="J4376" i="1"/>
  <c r="R4376" i="1" s="1"/>
  <c r="S4376" i="1" s="1"/>
  <c r="J4377" i="1"/>
  <c r="R4377" i="1" s="1"/>
  <c r="S4377" i="1" s="1"/>
  <c r="J4378" i="1"/>
  <c r="R4378" i="1" s="1"/>
  <c r="S4378" i="1" s="1"/>
  <c r="J4379" i="1"/>
  <c r="R4379" i="1" s="1"/>
  <c r="S4379" i="1" s="1"/>
  <c r="J4380" i="1"/>
  <c r="R4380" i="1" s="1"/>
  <c r="S4380" i="1" s="1"/>
  <c r="J4381" i="1"/>
  <c r="R4381" i="1" s="1"/>
  <c r="S4381" i="1" s="1"/>
  <c r="J4382" i="1"/>
  <c r="R4382" i="1" s="1"/>
  <c r="S4382" i="1" s="1"/>
  <c r="J4383" i="1"/>
  <c r="R4383" i="1" s="1"/>
  <c r="S4383" i="1" s="1"/>
  <c r="J4384" i="1"/>
  <c r="R4384" i="1" s="1"/>
  <c r="S4384" i="1" s="1"/>
  <c r="J4385" i="1"/>
  <c r="R4385" i="1" s="1"/>
  <c r="S4385" i="1" s="1"/>
  <c r="J4386" i="1"/>
  <c r="N4386" i="1" s="1"/>
  <c r="J4387" i="1"/>
  <c r="N4387" i="1" s="1"/>
  <c r="J4388" i="1"/>
  <c r="J4389" i="1"/>
  <c r="J4390" i="1"/>
  <c r="N4390" i="1" s="1"/>
  <c r="J4391" i="1"/>
  <c r="J4392" i="1"/>
  <c r="J4393" i="1"/>
  <c r="J4394" i="1"/>
  <c r="N4394" i="1" s="1"/>
  <c r="J4395" i="1"/>
  <c r="J4396" i="1"/>
  <c r="J4397" i="1"/>
  <c r="J4398" i="1"/>
  <c r="J4399" i="1"/>
  <c r="J4400" i="1"/>
  <c r="J4401" i="1"/>
  <c r="J4402" i="1"/>
  <c r="N4402" i="1" s="1"/>
  <c r="J4403" i="1"/>
  <c r="N4403" i="1" s="1"/>
  <c r="J4404" i="1"/>
  <c r="J4405" i="1"/>
  <c r="J4406" i="1"/>
  <c r="N4406" i="1" s="1"/>
  <c r="J4407" i="1"/>
  <c r="J4408" i="1"/>
  <c r="J4409" i="1"/>
  <c r="J4410" i="1"/>
  <c r="N4410" i="1" s="1"/>
  <c r="J4411" i="1"/>
  <c r="J4412" i="1"/>
  <c r="J4413" i="1"/>
  <c r="J4414" i="1"/>
  <c r="N4414" i="1" s="1"/>
  <c r="J4415" i="1"/>
  <c r="J4416" i="1"/>
  <c r="J4417" i="1"/>
  <c r="J4418" i="1"/>
  <c r="N4418" i="1" s="1"/>
  <c r="J4419" i="1"/>
  <c r="J4420" i="1"/>
  <c r="J4421" i="1"/>
  <c r="J4422" i="1"/>
  <c r="N4422" i="1" s="1"/>
  <c r="J4423" i="1"/>
  <c r="N4423" i="1" s="1"/>
  <c r="J4424" i="1"/>
  <c r="J4425" i="1"/>
  <c r="J4426" i="1"/>
  <c r="N4426" i="1" s="1"/>
  <c r="J4427" i="1"/>
  <c r="J4428" i="1"/>
  <c r="J4429" i="1"/>
  <c r="J4430" i="1"/>
  <c r="J4431" i="1"/>
  <c r="J4432" i="1"/>
  <c r="J4433" i="1"/>
  <c r="J4434" i="1"/>
  <c r="N4434" i="1" s="1"/>
  <c r="J4435" i="1"/>
  <c r="J4436" i="1"/>
  <c r="J4437" i="1"/>
  <c r="J4438" i="1"/>
  <c r="N4438" i="1" s="1"/>
  <c r="J4439" i="1"/>
  <c r="N4439" i="1" s="1"/>
  <c r="J4440" i="1"/>
  <c r="N4440" i="1" s="1"/>
  <c r="J4441" i="1"/>
  <c r="J4442" i="1"/>
  <c r="N4442" i="1" s="1"/>
  <c r="J4443" i="1"/>
  <c r="J4444" i="1"/>
  <c r="J4445" i="1"/>
  <c r="J4446" i="1"/>
  <c r="N4446" i="1" s="1"/>
  <c r="J4447" i="1"/>
  <c r="J4448" i="1"/>
  <c r="J4449" i="1"/>
  <c r="J4450" i="1"/>
  <c r="N4450" i="1" s="1"/>
  <c r="J4451" i="1"/>
  <c r="N4451" i="1" s="1"/>
  <c r="J4452" i="1"/>
  <c r="J4453" i="1"/>
  <c r="J4454" i="1"/>
  <c r="N4454" i="1" s="1"/>
  <c r="J4455" i="1"/>
  <c r="J4456" i="1"/>
  <c r="J4457" i="1"/>
  <c r="J4458" i="1"/>
  <c r="J4459" i="1"/>
  <c r="R4459" i="1" s="1"/>
  <c r="S4459" i="1" s="1"/>
  <c r="J4460" i="1"/>
  <c r="R4460" i="1" s="1"/>
  <c r="S4460" i="1" s="1"/>
  <c r="J4461" i="1"/>
  <c r="R4461" i="1" s="1"/>
  <c r="S4461" i="1" s="1"/>
  <c r="J4462" i="1"/>
  <c r="R4462" i="1" s="1"/>
  <c r="S4462" i="1" s="1"/>
  <c r="J4463" i="1"/>
  <c r="R4463" i="1" s="1"/>
  <c r="S4463" i="1" s="1"/>
  <c r="J4464" i="1"/>
  <c r="J4465" i="1"/>
  <c r="J4466" i="1"/>
  <c r="N4466" i="1" s="1"/>
  <c r="J4467" i="1"/>
  <c r="N4467" i="1" s="1"/>
  <c r="J4468" i="1"/>
  <c r="J4469" i="1"/>
  <c r="J4470" i="1"/>
  <c r="J4471" i="1"/>
  <c r="J4472" i="1"/>
  <c r="J4473" i="1"/>
  <c r="J4474" i="1"/>
  <c r="N4474" i="1" s="1"/>
  <c r="J4475" i="1"/>
  <c r="J4476" i="1"/>
  <c r="J4477" i="1"/>
  <c r="J4478" i="1"/>
  <c r="J4479" i="1"/>
  <c r="J4480" i="1"/>
  <c r="J4481" i="1"/>
  <c r="J4482" i="1"/>
  <c r="N4482" i="1" s="1"/>
  <c r="J4483" i="1"/>
  <c r="J4484" i="1"/>
  <c r="J4485" i="1"/>
  <c r="J4486" i="1"/>
  <c r="N4486" i="1" s="1"/>
  <c r="J4487" i="1"/>
  <c r="N4487" i="1" s="1"/>
  <c r="J4488" i="1"/>
  <c r="J4489" i="1"/>
  <c r="J4490" i="1"/>
  <c r="N4490" i="1" s="1"/>
  <c r="J4491" i="1"/>
  <c r="J4492" i="1"/>
  <c r="J4493" i="1"/>
  <c r="J4494" i="1"/>
  <c r="N4494" i="1" s="1"/>
  <c r="J4495" i="1"/>
  <c r="J4496" i="1"/>
  <c r="J4497" i="1"/>
  <c r="J4498" i="1"/>
  <c r="N4498" i="1" s="1"/>
  <c r="J4499" i="1"/>
  <c r="J4500" i="1"/>
  <c r="J4501" i="1"/>
  <c r="J4502" i="1"/>
  <c r="J4503" i="1"/>
  <c r="N4503" i="1" s="1"/>
  <c r="J4504" i="1"/>
  <c r="N4504" i="1" s="1"/>
  <c r="J4505" i="1"/>
  <c r="J4506" i="1"/>
  <c r="N4506" i="1" s="1"/>
  <c r="J4507" i="1"/>
  <c r="J4508" i="1"/>
  <c r="J4509" i="1"/>
  <c r="J4510" i="1"/>
  <c r="R4510" i="1" s="1"/>
  <c r="S4510" i="1" s="1"/>
  <c r="J4511" i="1"/>
  <c r="R4511" i="1" s="1"/>
  <c r="S4511" i="1" s="1"/>
  <c r="J4512" i="1"/>
  <c r="R4512" i="1" s="1"/>
  <c r="S4512" i="1" s="1"/>
  <c r="J4513" i="1"/>
  <c r="R4513" i="1" s="1"/>
  <c r="S4513" i="1" s="1"/>
  <c r="J4514" i="1"/>
  <c r="J4515" i="1"/>
  <c r="R4515" i="1" s="1"/>
  <c r="S4515" i="1" s="1"/>
  <c r="J4516" i="1"/>
  <c r="R4516" i="1" s="1"/>
  <c r="S4516" i="1" s="1"/>
  <c r="J4517" i="1"/>
  <c r="R4517" i="1" s="1"/>
  <c r="S4517" i="1" s="1"/>
  <c r="J4518" i="1"/>
  <c r="R4518" i="1" s="1"/>
  <c r="S4518" i="1" s="1"/>
  <c r="J4519" i="1"/>
  <c r="J4520" i="1"/>
  <c r="J4521" i="1"/>
  <c r="J4522" i="1"/>
  <c r="N4522" i="1" s="1"/>
  <c r="J4523" i="1"/>
  <c r="J4524" i="1"/>
  <c r="J4525" i="1"/>
  <c r="J4526" i="1"/>
  <c r="N4526" i="1" s="1"/>
  <c r="J4527" i="1"/>
  <c r="J4528" i="1"/>
  <c r="J4529" i="1"/>
  <c r="J4530" i="1"/>
  <c r="N4530" i="1" s="1"/>
  <c r="J4531" i="1"/>
  <c r="N4531" i="1" s="1"/>
  <c r="J4532" i="1"/>
  <c r="J4533" i="1"/>
  <c r="J4534" i="1"/>
  <c r="J4535" i="1"/>
  <c r="R4535" i="1" s="1"/>
  <c r="S4535" i="1" s="1"/>
  <c r="J4536" i="1"/>
  <c r="J4537" i="1"/>
  <c r="J4538" i="1"/>
  <c r="J4539" i="1"/>
  <c r="J4540" i="1"/>
  <c r="J4541" i="1"/>
  <c r="J4542" i="1"/>
  <c r="N4542" i="1" s="1"/>
  <c r="J4543" i="1"/>
  <c r="J4544" i="1"/>
  <c r="J4545" i="1"/>
  <c r="J4546" i="1"/>
  <c r="N4546" i="1" s="1"/>
  <c r="J4547" i="1"/>
  <c r="J4548" i="1"/>
  <c r="J4549" i="1"/>
  <c r="J4550" i="1"/>
  <c r="J4551" i="1"/>
  <c r="N4551" i="1" s="1"/>
  <c r="J4552" i="1"/>
  <c r="J4553" i="1"/>
  <c r="R4553" i="1" s="1"/>
  <c r="S4553" i="1" s="1"/>
  <c r="J4554" i="1"/>
  <c r="R4554" i="1" s="1"/>
  <c r="S4554" i="1" s="1"/>
  <c r="J4555" i="1"/>
  <c r="R4555" i="1" s="1"/>
  <c r="S4555" i="1" s="1"/>
  <c r="J4556" i="1"/>
  <c r="R4556" i="1" s="1"/>
  <c r="S4556" i="1" s="1"/>
  <c r="J4557" i="1"/>
  <c r="R4557" i="1" s="1"/>
  <c r="S4557" i="1" s="1"/>
  <c r="J4558" i="1"/>
  <c r="J4559" i="1"/>
  <c r="R4559" i="1" s="1"/>
  <c r="S4559" i="1" s="1"/>
  <c r="J4560" i="1"/>
  <c r="R4560" i="1" s="1"/>
  <c r="S4560" i="1" s="1"/>
  <c r="J4561" i="1"/>
  <c r="R4561" i="1" s="1"/>
  <c r="S4561" i="1" s="1"/>
  <c r="J4562" i="1"/>
  <c r="J4563" i="1"/>
  <c r="J4564" i="1"/>
  <c r="J4565" i="1"/>
  <c r="J4566" i="1"/>
  <c r="N4566" i="1" s="1"/>
  <c r="J4567" i="1"/>
  <c r="R4567" i="1" s="1"/>
  <c r="S4567" i="1" s="1"/>
  <c r="J4568" i="1"/>
  <c r="R4568" i="1" s="1"/>
  <c r="S4568" i="1" s="1"/>
  <c r="J4569" i="1"/>
  <c r="R4569" i="1" s="1"/>
  <c r="S4569" i="1" s="1"/>
  <c r="J4570" i="1"/>
  <c r="R4570" i="1" s="1"/>
  <c r="S4570" i="1" s="1"/>
  <c r="J4571" i="1"/>
  <c r="R4571" i="1" s="1"/>
  <c r="S4571" i="1" s="1"/>
  <c r="J4572" i="1"/>
  <c r="R4572" i="1" s="1"/>
  <c r="S4572" i="1" s="1"/>
  <c r="J4573" i="1"/>
  <c r="R4573" i="1" s="1"/>
  <c r="S4573" i="1" s="1"/>
  <c r="J4574" i="1"/>
  <c r="J4575" i="1"/>
  <c r="R4575" i="1" s="1"/>
  <c r="S4575" i="1" s="1"/>
  <c r="J4576" i="1"/>
  <c r="R4576" i="1" s="1"/>
  <c r="S4576" i="1" s="1"/>
  <c r="J4577" i="1"/>
  <c r="R4577" i="1" s="1"/>
  <c r="S4577" i="1" s="1"/>
  <c r="J4578" i="1"/>
  <c r="R4578" i="1" s="1"/>
  <c r="S4578" i="1" s="1"/>
  <c r="J4579" i="1"/>
  <c r="R4579" i="1" s="1"/>
  <c r="S4579" i="1" s="1"/>
  <c r="J4580" i="1"/>
  <c r="R4580" i="1" s="1"/>
  <c r="S4580" i="1" s="1"/>
  <c r="J4581" i="1"/>
  <c r="R4581" i="1" s="1"/>
  <c r="S4581" i="1" s="1"/>
  <c r="J4582" i="1"/>
  <c r="R4582" i="1" s="1"/>
  <c r="S4582" i="1" s="1"/>
  <c r="J4583" i="1"/>
  <c r="J4584" i="1"/>
  <c r="J4585" i="1"/>
  <c r="J4586" i="1"/>
  <c r="N4586" i="1" s="1"/>
  <c r="J4587" i="1"/>
  <c r="J4588" i="1"/>
  <c r="J4589" i="1"/>
  <c r="J4590" i="1"/>
  <c r="N4590" i="1" s="1"/>
  <c r="J4591" i="1"/>
  <c r="J4592" i="1"/>
  <c r="J4593" i="1"/>
  <c r="J4594" i="1"/>
  <c r="J4595" i="1"/>
  <c r="N4595" i="1" s="1"/>
  <c r="J4596" i="1"/>
  <c r="J4597" i="1"/>
  <c r="J4598" i="1"/>
  <c r="N4598" i="1" s="1"/>
  <c r="J4599" i="1"/>
  <c r="J4600" i="1"/>
  <c r="J4601" i="1"/>
  <c r="J4602" i="1"/>
  <c r="N4602" i="1" s="1"/>
  <c r="J4603" i="1"/>
  <c r="J4604" i="1"/>
  <c r="J4605" i="1"/>
  <c r="J4606" i="1"/>
  <c r="J4607" i="1"/>
  <c r="J4608" i="1"/>
  <c r="J4609" i="1"/>
  <c r="J4610" i="1"/>
  <c r="N4610" i="1" s="1"/>
  <c r="J4611" i="1"/>
  <c r="J4612" i="1"/>
  <c r="J4613" i="1"/>
  <c r="J4614" i="1"/>
  <c r="N4614" i="1" s="1"/>
  <c r="J4615" i="1"/>
  <c r="N4615" i="1" s="1"/>
  <c r="J4616" i="1"/>
  <c r="J4617" i="1"/>
  <c r="J4618" i="1"/>
  <c r="N4618" i="1" s="1"/>
  <c r="J4619" i="1"/>
  <c r="J4620" i="1"/>
  <c r="J4621" i="1"/>
  <c r="J4622" i="1"/>
  <c r="J4623" i="1"/>
  <c r="J4624" i="1"/>
  <c r="J4625" i="1"/>
  <c r="J4626" i="1"/>
  <c r="N4626" i="1" s="1"/>
  <c r="J4627" i="1"/>
  <c r="J4628" i="1"/>
  <c r="J4629" i="1"/>
  <c r="J4630" i="1"/>
  <c r="N4630" i="1" s="1"/>
  <c r="J4631" i="1"/>
  <c r="N4631" i="1" s="1"/>
  <c r="J4632" i="1"/>
  <c r="N4632" i="1" s="1"/>
  <c r="J4633" i="1"/>
  <c r="J4634" i="1"/>
  <c r="J4635" i="1"/>
  <c r="J4636" i="1"/>
  <c r="J4637" i="1"/>
  <c r="J4638" i="1"/>
  <c r="N4638" i="1" s="1"/>
  <c r="J4639" i="1"/>
  <c r="J4640" i="1"/>
  <c r="J4641" i="1"/>
  <c r="J4642" i="1"/>
  <c r="N4642" i="1" s="1"/>
  <c r="J4643" i="1"/>
  <c r="N4643" i="1" s="1"/>
  <c r="J4644" i="1"/>
  <c r="J4645" i="1"/>
  <c r="J4646" i="1"/>
  <c r="R4646" i="1" s="1"/>
  <c r="S4646" i="1" s="1"/>
  <c r="J4647" i="1"/>
  <c r="R4647" i="1" s="1"/>
  <c r="S4647" i="1" s="1"/>
  <c r="J4648" i="1"/>
  <c r="R4648" i="1" s="1"/>
  <c r="S4648" i="1" s="1"/>
  <c r="J4649" i="1"/>
  <c r="R4649" i="1" s="1"/>
  <c r="S4649" i="1" s="1"/>
  <c r="J4650" i="1"/>
  <c r="R4650" i="1" s="1"/>
  <c r="S4650" i="1" s="1"/>
  <c r="J4651" i="1"/>
  <c r="R4651" i="1" s="1"/>
  <c r="S4651" i="1" s="1"/>
  <c r="J4652" i="1"/>
  <c r="R4652" i="1" s="1"/>
  <c r="S4652" i="1" s="1"/>
  <c r="J4653" i="1"/>
  <c r="R4653" i="1" s="1"/>
  <c r="S4653" i="1" s="1"/>
  <c r="J4654" i="1"/>
  <c r="J4655" i="1"/>
  <c r="R4655" i="1" s="1"/>
  <c r="S4655" i="1" s="1"/>
  <c r="J4656" i="1"/>
  <c r="R4656" i="1" s="1"/>
  <c r="S4656" i="1" s="1"/>
  <c r="J4657" i="1"/>
  <c r="R4657" i="1" s="1"/>
  <c r="S4657" i="1" s="1"/>
  <c r="J4658" i="1"/>
  <c r="R4658" i="1" s="1"/>
  <c r="S4658" i="1" s="1"/>
  <c r="J4659" i="1"/>
  <c r="R4659" i="1" s="1"/>
  <c r="S4659" i="1" s="1"/>
  <c r="J4660" i="1"/>
  <c r="R4660" i="1" s="1"/>
  <c r="S4660" i="1" s="1"/>
  <c r="J4661" i="1"/>
  <c r="R4661" i="1" s="1"/>
  <c r="S4661" i="1" s="1"/>
  <c r="J4662" i="1"/>
  <c r="R4662" i="1" s="1"/>
  <c r="S4662" i="1" s="1"/>
  <c r="J4663" i="1"/>
  <c r="J4664" i="1"/>
  <c r="J4665" i="1"/>
  <c r="J4666" i="1"/>
  <c r="N4666" i="1" s="1"/>
  <c r="J4667" i="1"/>
  <c r="J4668" i="1"/>
  <c r="J4669" i="1"/>
  <c r="J4670" i="1"/>
  <c r="J4671" i="1"/>
  <c r="J4672" i="1"/>
  <c r="J4673" i="1"/>
  <c r="J4674" i="1"/>
  <c r="N4674" i="1" s="1"/>
  <c r="J4675" i="1"/>
  <c r="J4676" i="1"/>
  <c r="J4677" i="1"/>
  <c r="J4678" i="1"/>
  <c r="N4678" i="1" s="1"/>
  <c r="J4679" i="1"/>
  <c r="N4679" i="1" s="1"/>
  <c r="J4680" i="1"/>
  <c r="J4681" i="1"/>
  <c r="J4682" i="1"/>
  <c r="J4683" i="1"/>
  <c r="J4684" i="1"/>
  <c r="J4685" i="1"/>
  <c r="J4686" i="1"/>
  <c r="N4686" i="1" s="1"/>
  <c r="J4687" i="1"/>
  <c r="J4688" i="1"/>
  <c r="J4689" i="1"/>
  <c r="R4689" i="1" s="1"/>
  <c r="S4689" i="1" s="1"/>
  <c r="J4690" i="1"/>
  <c r="R4690" i="1" s="1"/>
  <c r="S4690" i="1" s="1"/>
  <c r="J4691" i="1"/>
  <c r="R4691" i="1" s="1"/>
  <c r="S4691" i="1" s="1"/>
  <c r="J4692" i="1"/>
  <c r="R4692" i="1" s="1"/>
  <c r="S4692" i="1" s="1"/>
  <c r="J4693" i="1"/>
  <c r="R4693" i="1" s="1"/>
  <c r="S4693" i="1" s="1"/>
  <c r="J4694" i="1"/>
  <c r="R4694" i="1" s="1"/>
  <c r="S4694" i="1" s="1"/>
  <c r="J4695" i="1"/>
  <c r="R4695" i="1" s="1"/>
  <c r="S4695" i="1" s="1"/>
  <c r="J4696" i="1"/>
  <c r="R4696" i="1" s="1"/>
  <c r="S4696" i="1" s="1"/>
  <c r="J4697" i="1"/>
  <c r="R4697" i="1" s="1"/>
  <c r="S4697" i="1" s="1"/>
  <c r="J4698" i="1"/>
  <c r="R4698" i="1" s="1"/>
  <c r="S4698" i="1" s="1"/>
  <c r="J4699" i="1"/>
  <c r="R4699" i="1" s="1"/>
  <c r="S4699" i="1" s="1"/>
  <c r="J4700" i="1"/>
  <c r="R4700" i="1" s="1"/>
  <c r="S4700" i="1" s="1"/>
  <c r="J4701" i="1"/>
  <c r="R4701" i="1" s="1"/>
  <c r="S4701" i="1" s="1"/>
  <c r="J4702" i="1"/>
  <c r="J4703" i="1"/>
  <c r="R4703" i="1" s="1"/>
  <c r="S4703" i="1" s="1"/>
  <c r="J4704" i="1"/>
  <c r="R4704" i="1" s="1"/>
  <c r="S4704" i="1" s="1"/>
  <c r="J4705" i="1"/>
  <c r="R4705" i="1" s="1"/>
  <c r="S4705" i="1" s="1"/>
  <c r="J4706" i="1"/>
  <c r="R4706" i="1" s="1"/>
  <c r="S4706" i="1" s="1"/>
  <c r="J4707" i="1"/>
  <c r="R4707" i="1" s="1"/>
  <c r="S4707" i="1" s="1"/>
  <c r="J4708" i="1"/>
  <c r="R4708" i="1" s="1"/>
  <c r="S4708" i="1" s="1"/>
  <c r="J4709" i="1"/>
  <c r="R4709" i="1" s="1"/>
  <c r="S4709" i="1" s="1"/>
  <c r="J4710" i="1"/>
  <c r="R4710" i="1" s="1"/>
  <c r="S4710" i="1" s="1"/>
  <c r="J4711" i="1"/>
  <c r="R4711" i="1" s="1"/>
  <c r="S4711" i="1" s="1"/>
  <c r="J4712" i="1"/>
  <c r="R4712" i="1" s="1"/>
  <c r="S4712" i="1" s="1"/>
  <c r="J4713" i="1"/>
  <c r="R4713" i="1" s="1"/>
  <c r="S4713" i="1" s="1"/>
  <c r="J4714" i="1"/>
  <c r="J4715" i="1"/>
  <c r="R4715" i="1" s="1"/>
  <c r="S4715" i="1" s="1"/>
  <c r="J4716" i="1"/>
  <c r="R4716" i="1" s="1"/>
  <c r="S4716" i="1" s="1"/>
  <c r="J4717" i="1"/>
  <c r="R4717" i="1" s="1"/>
  <c r="S4717" i="1" s="1"/>
  <c r="J4718" i="1"/>
  <c r="R4718" i="1" s="1"/>
  <c r="S4718" i="1" s="1"/>
  <c r="K3" i="1"/>
  <c r="L3" i="1" s="1"/>
  <c r="K4" i="1"/>
  <c r="L4" i="1" s="1"/>
  <c r="K5" i="1"/>
  <c r="L5" i="1" s="1"/>
  <c r="K6" i="1"/>
  <c r="L6" i="1" s="1"/>
  <c r="K7" i="1"/>
  <c r="L7" i="1" s="1"/>
  <c r="K8" i="1"/>
  <c r="L8" i="1" s="1"/>
  <c r="K9" i="1"/>
  <c r="L9" i="1" s="1"/>
  <c r="K10" i="1"/>
  <c r="K11" i="1"/>
  <c r="L11" i="1" s="1"/>
  <c r="K12" i="1"/>
  <c r="L12" i="1" s="1"/>
  <c r="K13" i="1"/>
  <c r="K14" i="1"/>
  <c r="L14" i="1" s="1"/>
  <c r="K15" i="1"/>
  <c r="L15" i="1" s="1"/>
  <c r="K16" i="1"/>
  <c r="K17" i="1"/>
  <c r="K18" i="1"/>
  <c r="L18" i="1" s="1"/>
  <c r="K19" i="1"/>
  <c r="L19" i="1" s="1"/>
  <c r="K20" i="1"/>
  <c r="L20" i="1" s="1"/>
  <c r="K21" i="1"/>
  <c r="K22" i="1"/>
  <c r="L22" i="1" s="1"/>
  <c r="K23" i="1"/>
  <c r="L23" i="1" s="1"/>
  <c r="K24" i="1"/>
  <c r="L24" i="1" s="1"/>
  <c r="K25" i="1"/>
  <c r="L25" i="1" s="1"/>
  <c r="K26" i="1"/>
  <c r="L26" i="1" s="1"/>
  <c r="K27" i="1"/>
  <c r="L27" i="1" s="1"/>
  <c r="K28" i="1"/>
  <c r="L28" i="1" s="1"/>
  <c r="K29" i="1"/>
  <c r="L29" i="1" s="1"/>
  <c r="K30" i="1"/>
  <c r="L30" i="1" s="1"/>
  <c r="K31" i="1"/>
  <c r="L31" i="1" s="1"/>
  <c r="K32" i="1"/>
  <c r="L32" i="1" s="1"/>
  <c r="K33" i="1"/>
  <c r="K34" i="1"/>
  <c r="L34" i="1" s="1"/>
  <c r="K35" i="1"/>
  <c r="L35" i="1" s="1"/>
  <c r="K36" i="1"/>
  <c r="L36" i="1" s="1"/>
  <c r="K37" i="1"/>
  <c r="L37" i="1" s="1"/>
  <c r="K38" i="1"/>
  <c r="K39" i="1"/>
  <c r="L39" i="1" s="1"/>
  <c r="K40" i="1"/>
  <c r="L40" i="1" s="1"/>
  <c r="K41" i="1"/>
  <c r="L41" i="1" s="1"/>
  <c r="K42" i="1"/>
  <c r="L42" i="1" s="1"/>
  <c r="K43" i="1"/>
  <c r="L43" i="1" s="1"/>
  <c r="K44" i="1"/>
  <c r="L44" i="1" s="1"/>
  <c r="K45" i="1"/>
  <c r="K46" i="1"/>
  <c r="L46" i="1" s="1"/>
  <c r="K47" i="1"/>
  <c r="L47" i="1" s="1"/>
  <c r="K48" i="1"/>
  <c r="L48" i="1" s="1"/>
  <c r="K49" i="1"/>
  <c r="K50" i="1"/>
  <c r="L50" i="1" s="1"/>
  <c r="K51" i="1"/>
  <c r="L51" i="1" s="1"/>
  <c r="K52" i="1"/>
  <c r="L52" i="1" s="1"/>
  <c r="K53" i="1"/>
  <c r="L53" i="1" s="1"/>
  <c r="K54" i="1"/>
  <c r="L54" i="1" s="1"/>
  <c r="K55" i="1"/>
  <c r="L55" i="1" s="1"/>
  <c r="K56" i="1"/>
  <c r="L56" i="1" s="1"/>
  <c r="K57" i="1"/>
  <c r="L57" i="1" s="1"/>
  <c r="K58" i="1"/>
  <c r="L58" i="1" s="1"/>
  <c r="K59" i="1"/>
  <c r="L59" i="1" s="1"/>
  <c r="K60" i="1"/>
  <c r="L60" i="1" s="1"/>
  <c r="K61" i="1"/>
  <c r="L61" i="1" s="1"/>
  <c r="K62" i="1"/>
  <c r="L62" i="1" s="1"/>
  <c r="K63" i="1"/>
  <c r="L63" i="1" s="1"/>
  <c r="K64" i="1"/>
  <c r="L64" i="1" s="1"/>
  <c r="K65" i="1"/>
  <c r="K66" i="1"/>
  <c r="L66" i="1" s="1"/>
  <c r="K67" i="1"/>
  <c r="L67" i="1" s="1"/>
  <c r="K68" i="1"/>
  <c r="L68" i="1" s="1"/>
  <c r="K69" i="1"/>
  <c r="L69" i="1" s="1"/>
  <c r="K70" i="1"/>
  <c r="K71" i="1"/>
  <c r="L71" i="1" s="1"/>
  <c r="K72" i="1"/>
  <c r="L72" i="1" s="1"/>
  <c r="K73" i="1"/>
  <c r="L73" i="1" s="1"/>
  <c r="K74" i="1"/>
  <c r="L74" i="1" s="1"/>
  <c r="K75" i="1"/>
  <c r="L75" i="1" s="1"/>
  <c r="K76" i="1"/>
  <c r="L76" i="1" s="1"/>
  <c r="K77" i="1"/>
  <c r="K78" i="1"/>
  <c r="L78" i="1" s="1"/>
  <c r="K79" i="1"/>
  <c r="L79" i="1" s="1"/>
  <c r="K80" i="1"/>
  <c r="L80" i="1" s="1"/>
  <c r="K81" i="1"/>
  <c r="L81" i="1" s="1"/>
  <c r="K82" i="1"/>
  <c r="L82" i="1" s="1"/>
  <c r="K83" i="1"/>
  <c r="L83" i="1" s="1"/>
  <c r="K84" i="1"/>
  <c r="L84" i="1" s="1"/>
  <c r="K85" i="1"/>
  <c r="L85" i="1" s="1"/>
  <c r="K86" i="1"/>
  <c r="L86" i="1" s="1"/>
  <c r="K87" i="1"/>
  <c r="L87" i="1" s="1"/>
  <c r="K88" i="1"/>
  <c r="L88" i="1" s="1"/>
  <c r="K89" i="1"/>
  <c r="L89" i="1" s="1"/>
  <c r="K90" i="1"/>
  <c r="L90" i="1" s="1"/>
  <c r="K91" i="1"/>
  <c r="L91" i="1" s="1"/>
  <c r="K92" i="1"/>
  <c r="L92" i="1" s="1"/>
  <c r="K93" i="1"/>
  <c r="L93" i="1" s="1"/>
  <c r="K94" i="1"/>
  <c r="L94" i="1" s="1"/>
  <c r="K95" i="1"/>
  <c r="L95" i="1" s="1"/>
  <c r="K96" i="1"/>
  <c r="L96" i="1" s="1"/>
  <c r="K97" i="1"/>
  <c r="K98" i="1"/>
  <c r="K99" i="1"/>
  <c r="L99" i="1" s="1"/>
  <c r="K100" i="1"/>
  <c r="L100" i="1" s="1"/>
  <c r="K101" i="1"/>
  <c r="L101" i="1" s="1"/>
  <c r="K102" i="1"/>
  <c r="L102" i="1" s="1"/>
  <c r="K103" i="1"/>
  <c r="L103" i="1" s="1"/>
  <c r="K104" i="1"/>
  <c r="L104" i="1" s="1"/>
  <c r="K105" i="1"/>
  <c r="L105" i="1" s="1"/>
  <c r="K106" i="1"/>
  <c r="L106" i="1" s="1"/>
  <c r="K107" i="1"/>
  <c r="L107" i="1" s="1"/>
  <c r="K108" i="1"/>
  <c r="L108" i="1" s="1"/>
  <c r="K109" i="1"/>
  <c r="K110" i="1"/>
  <c r="L110" i="1" s="1"/>
  <c r="K111" i="1"/>
  <c r="L111" i="1" s="1"/>
  <c r="K112" i="1"/>
  <c r="L112" i="1" s="1"/>
  <c r="K113" i="1"/>
  <c r="L113" i="1" s="1"/>
  <c r="K114" i="1"/>
  <c r="L114" i="1" s="1"/>
  <c r="K115" i="1"/>
  <c r="L115" i="1" s="1"/>
  <c r="K116" i="1"/>
  <c r="L116" i="1" s="1"/>
  <c r="K117" i="1"/>
  <c r="L117" i="1" s="1"/>
  <c r="K118" i="1"/>
  <c r="L118" i="1" s="1"/>
  <c r="K119" i="1"/>
  <c r="L119" i="1" s="1"/>
  <c r="K120" i="1"/>
  <c r="L120" i="1" s="1"/>
  <c r="K121" i="1"/>
  <c r="K122" i="1"/>
  <c r="K123" i="1"/>
  <c r="L123" i="1" s="1"/>
  <c r="K124" i="1"/>
  <c r="L124" i="1" s="1"/>
  <c r="K125" i="1"/>
  <c r="L125" i="1" s="1"/>
  <c r="K126" i="1"/>
  <c r="L126" i="1" s="1"/>
  <c r="K127" i="1"/>
  <c r="L127" i="1" s="1"/>
  <c r="K128" i="1"/>
  <c r="L128" i="1" s="1"/>
  <c r="K129" i="1"/>
  <c r="L129" i="1" s="1"/>
  <c r="K130" i="1"/>
  <c r="K131" i="1"/>
  <c r="L131" i="1" s="1"/>
  <c r="K132" i="1"/>
  <c r="L132" i="1" s="1"/>
  <c r="K133" i="1"/>
  <c r="L133" i="1" s="1"/>
  <c r="K134" i="1"/>
  <c r="L134" i="1" s="1"/>
  <c r="K135" i="1"/>
  <c r="L135" i="1" s="1"/>
  <c r="K136" i="1"/>
  <c r="L136" i="1" s="1"/>
  <c r="K137" i="1"/>
  <c r="K138" i="1"/>
  <c r="L138" i="1" s="1"/>
  <c r="K139" i="1"/>
  <c r="L139" i="1" s="1"/>
  <c r="K140" i="1"/>
  <c r="L140" i="1" s="1"/>
  <c r="K141" i="1"/>
  <c r="K142" i="1"/>
  <c r="L142" i="1" s="1"/>
  <c r="K143" i="1"/>
  <c r="L143" i="1" s="1"/>
  <c r="K144" i="1"/>
  <c r="L144" i="1" s="1"/>
  <c r="K145" i="1"/>
  <c r="L145" i="1" s="1"/>
  <c r="K146" i="1"/>
  <c r="K147" i="1"/>
  <c r="L147" i="1" s="1"/>
  <c r="K148" i="1"/>
  <c r="L148" i="1" s="1"/>
  <c r="K149" i="1"/>
  <c r="L149" i="1" s="1"/>
  <c r="K150" i="1"/>
  <c r="L150" i="1" s="1"/>
  <c r="K151" i="1"/>
  <c r="L151" i="1" s="1"/>
  <c r="K152" i="1"/>
  <c r="L152" i="1" s="1"/>
  <c r="K153" i="1"/>
  <c r="K154" i="1"/>
  <c r="L154" i="1" s="1"/>
  <c r="K155" i="1"/>
  <c r="L155" i="1" s="1"/>
  <c r="K156" i="1"/>
  <c r="L156" i="1" s="1"/>
  <c r="K157" i="1"/>
  <c r="L157" i="1" s="1"/>
  <c r="K158" i="1"/>
  <c r="K159" i="1"/>
  <c r="L159" i="1" s="1"/>
  <c r="K160" i="1"/>
  <c r="L160" i="1" s="1"/>
  <c r="K161" i="1"/>
  <c r="L161" i="1" s="1"/>
  <c r="K162" i="1"/>
  <c r="L162" i="1" s="1"/>
  <c r="K163" i="1"/>
  <c r="L163" i="1" s="1"/>
  <c r="K164" i="1"/>
  <c r="L164" i="1" s="1"/>
  <c r="K165" i="1"/>
  <c r="L165" i="1" s="1"/>
  <c r="K166" i="1"/>
  <c r="L166" i="1" s="1"/>
  <c r="K167" i="1"/>
  <c r="L167" i="1" s="1"/>
  <c r="K168" i="1"/>
  <c r="L168" i="1" s="1"/>
  <c r="K169" i="1"/>
  <c r="K170" i="1"/>
  <c r="L170" i="1" s="1"/>
  <c r="K171" i="1"/>
  <c r="L171" i="1" s="1"/>
  <c r="K172" i="1"/>
  <c r="L172" i="1" s="1"/>
  <c r="K173" i="1"/>
  <c r="L173" i="1" s="1"/>
  <c r="K174" i="1"/>
  <c r="K175" i="1"/>
  <c r="L175" i="1" s="1"/>
  <c r="K176" i="1"/>
  <c r="L176" i="1" s="1"/>
  <c r="K177" i="1"/>
  <c r="L177" i="1" s="1"/>
  <c r="K178" i="1"/>
  <c r="L178" i="1" s="1"/>
  <c r="K179" i="1"/>
  <c r="L179" i="1" s="1"/>
  <c r="K180" i="1"/>
  <c r="L180" i="1" s="1"/>
  <c r="K181" i="1"/>
  <c r="K182" i="1"/>
  <c r="L182" i="1" s="1"/>
  <c r="K183" i="1"/>
  <c r="L183" i="1" s="1"/>
  <c r="K184" i="1"/>
  <c r="L184" i="1" s="1"/>
  <c r="K185" i="1"/>
  <c r="K186" i="1"/>
  <c r="L186" i="1" s="1"/>
  <c r="K187" i="1"/>
  <c r="L187" i="1" s="1"/>
  <c r="K188" i="1"/>
  <c r="L188" i="1" s="1"/>
  <c r="K189" i="1"/>
  <c r="L189" i="1" s="1"/>
  <c r="K190" i="1"/>
  <c r="K191" i="1"/>
  <c r="L191" i="1" s="1"/>
  <c r="K192" i="1"/>
  <c r="L192" i="1" s="1"/>
  <c r="K193" i="1"/>
  <c r="K194" i="1"/>
  <c r="L194" i="1" s="1"/>
  <c r="K195" i="1"/>
  <c r="L195" i="1" s="1"/>
  <c r="K196" i="1"/>
  <c r="L196" i="1" s="1"/>
  <c r="K197" i="1"/>
  <c r="K198" i="1"/>
  <c r="L198" i="1" s="1"/>
  <c r="K199" i="1"/>
  <c r="K200" i="1"/>
  <c r="L200" i="1" s="1"/>
  <c r="K201" i="1"/>
  <c r="K202" i="1"/>
  <c r="L202" i="1" s="1"/>
  <c r="K203" i="1"/>
  <c r="L203" i="1" s="1"/>
  <c r="K204" i="1"/>
  <c r="L204" i="1" s="1"/>
  <c r="K205" i="1"/>
  <c r="K206" i="1"/>
  <c r="K207" i="1"/>
  <c r="L207" i="1" s="1"/>
  <c r="K208" i="1"/>
  <c r="L208" i="1" s="1"/>
  <c r="K209" i="1"/>
  <c r="L209" i="1" s="1"/>
  <c r="K210" i="1"/>
  <c r="L210" i="1" s="1"/>
  <c r="K211" i="1"/>
  <c r="L211" i="1" s="1"/>
  <c r="K212" i="1"/>
  <c r="L212" i="1" s="1"/>
  <c r="K213" i="1"/>
  <c r="K214" i="1"/>
  <c r="K215" i="1"/>
  <c r="L215" i="1" s="1"/>
  <c r="K216" i="1"/>
  <c r="L216" i="1" s="1"/>
  <c r="K217" i="1"/>
  <c r="K218" i="1"/>
  <c r="L218" i="1" s="1"/>
  <c r="K219" i="1"/>
  <c r="L219" i="1" s="1"/>
  <c r="K220" i="1"/>
  <c r="L220" i="1" s="1"/>
  <c r="K221" i="1"/>
  <c r="L221" i="1" s="1"/>
  <c r="K222" i="1"/>
  <c r="L222" i="1" s="1"/>
  <c r="K223" i="1"/>
  <c r="L223" i="1" s="1"/>
  <c r="K224" i="1"/>
  <c r="L224" i="1" s="1"/>
  <c r="K225" i="1"/>
  <c r="K226" i="1"/>
  <c r="L226" i="1" s="1"/>
  <c r="K227" i="1"/>
  <c r="L227" i="1" s="1"/>
  <c r="K228" i="1"/>
  <c r="L228" i="1" s="1"/>
  <c r="K229" i="1"/>
  <c r="L229" i="1" s="1"/>
  <c r="K230" i="1"/>
  <c r="L230" i="1" s="1"/>
  <c r="K231" i="1"/>
  <c r="L231" i="1" s="1"/>
  <c r="K232" i="1"/>
  <c r="L232" i="1" s="1"/>
  <c r="K233" i="1"/>
  <c r="L233" i="1" s="1"/>
  <c r="K234" i="1"/>
  <c r="K235" i="1"/>
  <c r="L235" i="1" s="1"/>
  <c r="K236" i="1"/>
  <c r="L236" i="1" s="1"/>
  <c r="K237" i="1"/>
  <c r="L237" i="1" s="1"/>
  <c r="K238" i="1"/>
  <c r="L238" i="1" s="1"/>
  <c r="K239" i="1"/>
  <c r="L239" i="1" s="1"/>
  <c r="K240" i="1"/>
  <c r="L240" i="1" s="1"/>
  <c r="K241" i="1"/>
  <c r="L241" i="1" s="1"/>
  <c r="K242" i="1"/>
  <c r="L242" i="1" s="1"/>
  <c r="K243" i="1"/>
  <c r="L243" i="1" s="1"/>
  <c r="K244" i="1"/>
  <c r="L244" i="1" s="1"/>
  <c r="K245" i="1"/>
  <c r="L245" i="1" s="1"/>
  <c r="K246" i="1"/>
  <c r="K247" i="1"/>
  <c r="L247" i="1" s="1"/>
  <c r="K248" i="1"/>
  <c r="L248" i="1" s="1"/>
  <c r="K249" i="1"/>
  <c r="K250" i="1"/>
  <c r="L250" i="1" s="1"/>
  <c r="K251" i="1"/>
  <c r="L251" i="1" s="1"/>
  <c r="K252" i="1"/>
  <c r="L252" i="1" s="1"/>
  <c r="K253" i="1"/>
  <c r="K254" i="1"/>
  <c r="L254" i="1" s="1"/>
  <c r="K255" i="1"/>
  <c r="L255" i="1" s="1"/>
  <c r="K256" i="1"/>
  <c r="L256" i="1" s="1"/>
  <c r="K257" i="1"/>
  <c r="K258" i="1"/>
  <c r="L258" i="1" s="1"/>
  <c r="K259" i="1"/>
  <c r="L259" i="1" s="1"/>
  <c r="K260" i="1"/>
  <c r="L260" i="1" s="1"/>
  <c r="K261" i="1"/>
  <c r="K262" i="1"/>
  <c r="L262" i="1" s="1"/>
  <c r="K263" i="1"/>
  <c r="L263" i="1" s="1"/>
  <c r="K264" i="1"/>
  <c r="L264" i="1" s="1"/>
  <c r="K265" i="1"/>
  <c r="L265" i="1" s="1"/>
  <c r="K266" i="1"/>
  <c r="K267" i="1"/>
  <c r="L267" i="1" s="1"/>
  <c r="K268" i="1"/>
  <c r="L268" i="1" s="1"/>
  <c r="K269" i="1"/>
  <c r="K270" i="1"/>
  <c r="L270" i="1" s="1"/>
  <c r="K271" i="1"/>
  <c r="L271" i="1" s="1"/>
  <c r="K272" i="1"/>
  <c r="L272" i="1" s="1"/>
  <c r="K273" i="1"/>
  <c r="L273" i="1" s="1"/>
  <c r="K274" i="1"/>
  <c r="L274" i="1" s="1"/>
  <c r="K275" i="1"/>
  <c r="L275" i="1" s="1"/>
  <c r="K276" i="1"/>
  <c r="L276" i="1" s="1"/>
  <c r="K277" i="1"/>
  <c r="L277" i="1" s="1"/>
  <c r="K278" i="1"/>
  <c r="L278" i="1" s="1"/>
  <c r="K279" i="1"/>
  <c r="L279" i="1" s="1"/>
  <c r="K280" i="1"/>
  <c r="L280" i="1" s="1"/>
  <c r="K281" i="1"/>
  <c r="L281" i="1" s="1"/>
  <c r="K282" i="1"/>
  <c r="L282" i="1" s="1"/>
  <c r="K283" i="1"/>
  <c r="L283" i="1" s="1"/>
  <c r="K284" i="1"/>
  <c r="L284" i="1" s="1"/>
  <c r="K285" i="1"/>
  <c r="L285" i="1" s="1"/>
  <c r="K286" i="1"/>
  <c r="L286" i="1" s="1"/>
  <c r="K287" i="1"/>
  <c r="L287" i="1" s="1"/>
  <c r="K288" i="1"/>
  <c r="L288" i="1" s="1"/>
  <c r="K289" i="1"/>
  <c r="K290" i="1"/>
  <c r="L290" i="1" s="1"/>
  <c r="K291" i="1"/>
  <c r="L291" i="1" s="1"/>
  <c r="K292" i="1"/>
  <c r="L292" i="1" s="1"/>
  <c r="K293" i="1"/>
  <c r="K294" i="1"/>
  <c r="K295" i="1"/>
  <c r="L295" i="1" s="1"/>
  <c r="K296" i="1"/>
  <c r="L296" i="1" s="1"/>
  <c r="K297" i="1"/>
  <c r="L297" i="1" s="1"/>
  <c r="K298" i="1"/>
  <c r="L298" i="1" s="1"/>
  <c r="K299" i="1"/>
  <c r="L299" i="1" s="1"/>
  <c r="K300" i="1"/>
  <c r="L300" i="1" s="1"/>
  <c r="K301" i="1"/>
  <c r="L301" i="1" s="1"/>
  <c r="K302" i="1"/>
  <c r="L302" i="1" s="1"/>
  <c r="K303" i="1"/>
  <c r="L303" i="1" s="1"/>
  <c r="K304" i="1"/>
  <c r="L304" i="1" s="1"/>
  <c r="K305" i="1"/>
  <c r="L305" i="1" s="1"/>
  <c r="K306" i="1"/>
  <c r="L306" i="1" s="1"/>
  <c r="K307" i="1"/>
  <c r="L307" i="1" s="1"/>
  <c r="K308" i="1"/>
  <c r="L308" i="1" s="1"/>
  <c r="K309" i="1"/>
  <c r="L309" i="1" s="1"/>
  <c r="K310" i="1"/>
  <c r="L310" i="1" s="1"/>
  <c r="K311" i="1"/>
  <c r="L311" i="1" s="1"/>
  <c r="K312" i="1"/>
  <c r="L312" i="1" s="1"/>
  <c r="K313" i="1"/>
  <c r="L313" i="1" s="1"/>
  <c r="K314" i="1"/>
  <c r="L314" i="1" s="1"/>
  <c r="K315" i="1"/>
  <c r="L315" i="1" s="1"/>
  <c r="K316" i="1"/>
  <c r="L316" i="1" s="1"/>
  <c r="K317" i="1"/>
  <c r="K318" i="1"/>
  <c r="L318" i="1" s="1"/>
  <c r="K319" i="1"/>
  <c r="L319" i="1" s="1"/>
  <c r="K320" i="1"/>
  <c r="L320" i="1" s="1"/>
  <c r="K321" i="1"/>
  <c r="L321" i="1" s="1"/>
  <c r="K322" i="1"/>
  <c r="L322" i="1" s="1"/>
  <c r="K323" i="1"/>
  <c r="L323" i="1" s="1"/>
  <c r="K324" i="1"/>
  <c r="L324" i="1" s="1"/>
  <c r="K325" i="1"/>
  <c r="L325" i="1" s="1"/>
  <c r="K326" i="1"/>
  <c r="K327" i="1"/>
  <c r="L327" i="1" s="1"/>
  <c r="K328" i="1"/>
  <c r="L328" i="1" s="1"/>
  <c r="K329" i="1"/>
  <c r="L329" i="1" s="1"/>
  <c r="K330" i="1"/>
  <c r="L330" i="1" s="1"/>
  <c r="K331" i="1"/>
  <c r="L331" i="1" s="1"/>
  <c r="K332" i="1"/>
  <c r="L332" i="1" s="1"/>
  <c r="K333" i="1"/>
  <c r="K334" i="1"/>
  <c r="L334" i="1" s="1"/>
  <c r="K335" i="1"/>
  <c r="L335" i="1" s="1"/>
  <c r="K336" i="1"/>
  <c r="L336" i="1" s="1"/>
  <c r="K337" i="1"/>
  <c r="L337" i="1" s="1"/>
  <c r="K338" i="1"/>
  <c r="L338" i="1" s="1"/>
  <c r="K339" i="1"/>
  <c r="L339" i="1" s="1"/>
  <c r="K340" i="1"/>
  <c r="L340" i="1" s="1"/>
  <c r="K341" i="1"/>
  <c r="L341" i="1" s="1"/>
  <c r="K342" i="1"/>
  <c r="L342" i="1" s="1"/>
  <c r="K343" i="1"/>
  <c r="L343" i="1" s="1"/>
  <c r="K344" i="1"/>
  <c r="L344" i="1" s="1"/>
  <c r="K345" i="1"/>
  <c r="L345" i="1" s="1"/>
  <c r="K346" i="1"/>
  <c r="L346" i="1" s="1"/>
  <c r="K347" i="1"/>
  <c r="L347" i="1" s="1"/>
  <c r="K348" i="1"/>
  <c r="L348" i="1" s="1"/>
  <c r="K349" i="1"/>
  <c r="K350" i="1"/>
  <c r="L350" i="1" s="1"/>
  <c r="K351" i="1"/>
  <c r="L351" i="1" s="1"/>
  <c r="K352" i="1"/>
  <c r="L352" i="1" s="1"/>
  <c r="K353" i="1"/>
  <c r="L353" i="1" s="1"/>
  <c r="K354" i="1"/>
  <c r="K355" i="1"/>
  <c r="L355" i="1" s="1"/>
  <c r="K356" i="1"/>
  <c r="L356" i="1" s="1"/>
  <c r="K357" i="1"/>
  <c r="L357" i="1" s="1"/>
  <c r="K358" i="1"/>
  <c r="L358" i="1" s="1"/>
  <c r="K359" i="1"/>
  <c r="L359" i="1" s="1"/>
  <c r="K360" i="1"/>
  <c r="L360" i="1" s="1"/>
  <c r="K361" i="1"/>
  <c r="K362" i="1"/>
  <c r="L362" i="1" s="1"/>
  <c r="K363" i="1"/>
  <c r="L363" i="1" s="1"/>
  <c r="K364" i="1"/>
  <c r="L364" i="1" s="1"/>
  <c r="K365" i="1"/>
  <c r="L365" i="1" s="1"/>
  <c r="K366" i="1"/>
  <c r="L366" i="1" s="1"/>
  <c r="K367" i="1"/>
  <c r="L367" i="1" s="1"/>
  <c r="K368" i="1"/>
  <c r="L368" i="1" s="1"/>
  <c r="K369" i="1"/>
  <c r="K370" i="1"/>
  <c r="K371" i="1"/>
  <c r="L371" i="1" s="1"/>
  <c r="K372" i="1"/>
  <c r="L372" i="1" s="1"/>
  <c r="K373" i="1"/>
  <c r="K374" i="1"/>
  <c r="L374" i="1" s="1"/>
  <c r="K375" i="1"/>
  <c r="L375" i="1" s="1"/>
  <c r="K376" i="1"/>
  <c r="L376" i="1" s="1"/>
  <c r="K377" i="1"/>
  <c r="L377" i="1" s="1"/>
  <c r="K378" i="1"/>
  <c r="K379" i="1"/>
  <c r="L379" i="1" s="1"/>
  <c r="K380" i="1"/>
  <c r="L380" i="1" s="1"/>
  <c r="K381" i="1"/>
  <c r="L381" i="1" s="1"/>
  <c r="K382" i="1"/>
  <c r="L382" i="1" s="1"/>
  <c r="K383" i="1"/>
  <c r="L383" i="1" s="1"/>
  <c r="K384" i="1"/>
  <c r="L384" i="1" s="1"/>
  <c r="K385" i="1"/>
  <c r="K386" i="1"/>
  <c r="K387" i="1"/>
  <c r="L387" i="1" s="1"/>
  <c r="K388" i="1"/>
  <c r="L388" i="1" s="1"/>
  <c r="K389" i="1"/>
  <c r="L389" i="1" s="1"/>
  <c r="K390" i="1"/>
  <c r="L390" i="1" s="1"/>
  <c r="K391" i="1"/>
  <c r="L391" i="1" s="1"/>
  <c r="K392" i="1"/>
  <c r="L392" i="1" s="1"/>
  <c r="K393" i="1"/>
  <c r="L393" i="1" s="1"/>
  <c r="K394" i="1"/>
  <c r="L394" i="1" s="1"/>
  <c r="K395" i="1"/>
  <c r="L395" i="1" s="1"/>
  <c r="K396" i="1"/>
  <c r="L396" i="1" s="1"/>
  <c r="K397" i="1"/>
  <c r="L397" i="1" s="1"/>
  <c r="K398" i="1"/>
  <c r="L398" i="1" s="1"/>
  <c r="K399" i="1"/>
  <c r="L399" i="1" s="1"/>
  <c r="K400" i="1"/>
  <c r="L400" i="1" s="1"/>
  <c r="K401" i="1"/>
  <c r="L401" i="1" s="1"/>
  <c r="K402" i="1"/>
  <c r="K403" i="1"/>
  <c r="L403" i="1" s="1"/>
  <c r="K404" i="1"/>
  <c r="L404" i="1" s="1"/>
  <c r="K405" i="1"/>
  <c r="L405" i="1" s="1"/>
  <c r="K406" i="1"/>
  <c r="L406" i="1" s="1"/>
  <c r="K407" i="1"/>
  <c r="L407" i="1" s="1"/>
  <c r="K408" i="1"/>
  <c r="L408" i="1" s="1"/>
  <c r="K409" i="1"/>
  <c r="L409" i="1" s="1"/>
  <c r="K410" i="1"/>
  <c r="L410" i="1" s="1"/>
  <c r="K411" i="1"/>
  <c r="L411" i="1" s="1"/>
  <c r="K412" i="1"/>
  <c r="L412" i="1" s="1"/>
  <c r="K413" i="1"/>
  <c r="L413" i="1" s="1"/>
  <c r="K414" i="1"/>
  <c r="K415" i="1"/>
  <c r="L415" i="1" s="1"/>
  <c r="K416" i="1"/>
  <c r="L416" i="1" s="1"/>
  <c r="K417" i="1"/>
  <c r="K418" i="1"/>
  <c r="L418" i="1" s="1"/>
  <c r="K419" i="1"/>
  <c r="L419" i="1" s="1"/>
  <c r="K420" i="1"/>
  <c r="L420" i="1" s="1"/>
  <c r="K421" i="1"/>
  <c r="L421" i="1" s="1"/>
  <c r="K422" i="1"/>
  <c r="L422" i="1" s="1"/>
  <c r="K423" i="1"/>
  <c r="L423" i="1" s="1"/>
  <c r="K424" i="1"/>
  <c r="L424" i="1" s="1"/>
  <c r="K425" i="1"/>
  <c r="L425" i="1" s="1"/>
  <c r="K426" i="1"/>
  <c r="L426" i="1" s="1"/>
  <c r="K427" i="1"/>
  <c r="L427" i="1" s="1"/>
  <c r="K428" i="1"/>
  <c r="L428" i="1" s="1"/>
  <c r="K429" i="1"/>
  <c r="L429" i="1" s="1"/>
  <c r="K430" i="1"/>
  <c r="K431" i="1"/>
  <c r="L431" i="1" s="1"/>
  <c r="K432" i="1"/>
  <c r="L432" i="1" s="1"/>
  <c r="K433" i="1"/>
  <c r="K434" i="1"/>
  <c r="L434" i="1" s="1"/>
  <c r="K435" i="1"/>
  <c r="L435" i="1" s="1"/>
  <c r="K436" i="1"/>
  <c r="L436" i="1" s="1"/>
  <c r="K437" i="1"/>
  <c r="L437" i="1" s="1"/>
  <c r="K438" i="1"/>
  <c r="L438" i="1" s="1"/>
  <c r="K439" i="1"/>
  <c r="L439" i="1" s="1"/>
  <c r="K440" i="1"/>
  <c r="L440" i="1" s="1"/>
  <c r="K441" i="1"/>
  <c r="L441" i="1" s="1"/>
  <c r="K442" i="1"/>
  <c r="L442" i="1" s="1"/>
  <c r="K443" i="1"/>
  <c r="L443" i="1" s="1"/>
  <c r="K444" i="1"/>
  <c r="L444" i="1" s="1"/>
  <c r="K445" i="1"/>
  <c r="K446" i="1"/>
  <c r="K447" i="1"/>
  <c r="L447" i="1" s="1"/>
  <c r="K448" i="1"/>
  <c r="L448" i="1" s="1"/>
  <c r="K449" i="1"/>
  <c r="K450" i="1"/>
  <c r="L450" i="1" s="1"/>
  <c r="K451" i="1"/>
  <c r="L451" i="1" s="1"/>
  <c r="K452" i="1"/>
  <c r="L452" i="1" s="1"/>
  <c r="K453" i="1"/>
  <c r="K454" i="1"/>
  <c r="L454" i="1" s="1"/>
  <c r="K455" i="1"/>
  <c r="L455" i="1" s="1"/>
  <c r="K456" i="1"/>
  <c r="L456" i="1" s="1"/>
  <c r="K457" i="1"/>
  <c r="L457" i="1" s="1"/>
  <c r="K458" i="1"/>
  <c r="L458" i="1" s="1"/>
  <c r="K459" i="1"/>
  <c r="L459" i="1" s="1"/>
  <c r="K460" i="1"/>
  <c r="L460" i="1" s="1"/>
  <c r="K461" i="1"/>
  <c r="K462" i="1"/>
  <c r="K463" i="1"/>
  <c r="L463" i="1" s="1"/>
  <c r="K464" i="1"/>
  <c r="L464" i="1" s="1"/>
  <c r="K465" i="1"/>
  <c r="L465" i="1" s="1"/>
  <c r="K466" i="1"/>
  <c r="L466" i="1" s="1"/>
  <c r="K467" i="1"/>
  <c r="L467" i="1" s="1"/>
  <c r="K468" i="1"/>
  <c r="L468" i="1" s="1"/>
  <c r="K469" i="1"/>
  <c r="L469" i="1" s="1"/>
  <c r="K470" i="1"/>
  <c r="K471" i="1"/>
  <c r="L471" i="1" s="1"/>
  <c r="K472" i="1"/>
  <c r="L472" i="1" s="1"/>
  <c r="K473" i="1"/>
  <c r="K474" i="1"/>
  <c r="L474" i="1" s="1"/>
  <c r="K475" i="1"/>
  <c r="L475" i="1" s="1"/>
  <c r="K476" i="1"/>
  <c r="L476" i="1" s="1"/>
  <c r="K477" i="1"/>
  <c r="L477" i="1" s="1"/>
  <c r="K478" i="1"/>
  <c r="L478" i="1" s="1"/>
  <c r="K479" i="1"/>
  <c r="L479" i="1" s="1"/>
  <c r="K480" i="1"/>
  <c r="L480" i="1" s="1"/>
  <c r="K481" i="1"/>
  <c r="L481" i="1" s="1"/>
  <c r="K482" i="1"/>
  <c r="L482" i="1" s="1"/>
  <c r="K483" i="1"/>
  <c r="L483" i="1" s="1"/>
  <c r="K484" i="1"/>
  <c r="L484" i="1" s="1"/>
  <c r="K485" i="1"/>
  <c r="K486" i="1"/>
  <c r="L486" i="1" s="1"/>
  <c r="K487" i="1"/>
  <c r="L487" i="1" s="1"/>
  <c r="K488" i="1"/>
  <c r="L488" i="1" s="1"/>
  <c r="K489" i="1"/>
  <c r="K490" i="1"/>
  <c r="K491" i="1"/>
  <c r="L491" i="1" s="1"/>
  <c r="K492" i="1"/>
  <c r="L492" i="1" s="1"/>
  <c r="K493" i="1"/>
  <c r="L493" i="1" s="1"/>
  <c r="K494" i="1"/>
  <c r="L494" i="1" s="1"/>
  <c r="K495" i="1"/>
  <c r="L495" i="1" s="1"/>
  <c r="K496" i="1"/>
  <c r="L496" i="1" s="1"/>
  <c r="K497" i="1"/>
  <c r="K498" i="1"/>
  <c r="L498" i="1" s="1"/>
  <c r="K499" i="1"/>
  <c r="L499" i="1" s="1"/>
  <c r="K500" i="1"/>
  <c r="L500" i="1" s="1"/>
  <c r="K501" i="1"/>
  <c r="K502" i="1"/>
  <c r="K503" i="1"/>
  <c r="L503" i="1" s="1"/>
  <c r="K504" i="1"/>
  <c r="L504" i="1" s="1"/>
  <c r="K505" i="1"/>
  <c r="K506" i="1"/>
  <c r="L506" i="1" s="1"/>
  <c r="K507" i="1"/>
  <c r="L507" i="1" s="1"/>
  <c r="K508" i="1"/>
  <c r="L508" i="1" s="1"/>
  <c r="K509" i="1"/>
  <c r="L509" i="1" s="1"/>
  <c r="K510" i="1"/>
  <c r="L510" i="1" s="1"/>
  <c r="K511" i="1"/>
  <c r="L511" i="1" s="1"/>
  <c r="K512" i="1"/>
  <c r="L512" i="1" s="1"/>
  <c r="K513" i="1"/>
  <c r="K514" i="1"/>
  <c r="L514" i="1" s="1"/>
  <c r="K515" i="1"/>
  <c r="L515" i="1" s="1"/>
  <c r="K516" i="1"/>
  <c r="L516" i="1" s="1"/>
  <c r="K517" i="1"/>
  <c r="L517" i="1" s="1"/>
  <c r="K518" i="1"/>
  <c r="L518" i="1" s="1"/>
  <c r="K519" i="1"/>
  <c r="L519" i="1" s="1"/>
  <c r="K520" i="1"/>
  <c r="L520" i="1" s="1"/>
  <c r="K521" i="1"/>
  <c r="L521" i="1" s="1"/>
  <c r="K522" i="1"/>
  <c r="L522" i="1" s="1"/>
  <c r="K523" i="1"/>
  <c r="L523" i="1" s="1"/>
  <c r="K524" i="1"/>
  <c r="L524" i="1" s="1"/>
  <c r="K525" i="1"/>
  <c r="L525" i="1" s="1"/>
  <c r="K526" i="1"/>
  <c r="L526" i="1" s="1"/>
  <c r="K527" i="1"/>
  <c r="L527" i="1" s="1"/>
  <c r="K528" i="1"/>
  <c r="L528" i="1" s="1"/>
  <c r="K529" i="1"/>
  <c r="L529" i="1" s="1"/>
  <c r="K530" i="1"/>
  <c r="L530" i="1" s="1"/>
  <c r="K531" i="1"/>
  <c r="L531" i="1" s="1"/>
  <c r="K532" i="1"/>
  <c r="L532" i="1" s="1"/>
  <c r="K533" i="1"/>
  <c r="L533" i="1" s="1"/>
  <c r="K534" i="1"/>
  <c r="L534" i="1" s="1"/>
  <c r="K535" i="1"/>
  <c r="L535" i="1" s="1"/>
  <c r="K536" i="1"/>
  <c r="L536" i="1" s="1"/>
  <c r="K537" i="1"/>
  <c r="L537" i="1" s="1"/>
  <c r="K538" i="1"/>
  <c r="L538" i="1" s="1"/>
  <c r="K539" i="1"/>
  <c r="L539" i="1" s="1"/>
  <c r="K540" i="1"/>
  <c r="L540" i="1" s="1"/>
  <c r="K541" i="1"/>
  <c r="L541" i="1" s="1"/>
  <c r="K542" i="1"/>
  <c r="L542" i="1" s="1"/>
  <c r="K543" i="1"/>
  <c r="L543" i="1" s="1"/>
  <c r="K544" i="1"/>
  <c r="L544" i="1" s="1"/>
  <c r="K545" i="1"/>
  <c r="K546" i="1"/>
  <c r="L546" i="1" s="1"/>
  <c r="K547" i="1"/>
  <c r="L547" i="1" s="1"/>
  <c r="K548" i="1"/>
  <c r="L548" i="1" s="1"/>
  <c r="K549" i="1"/>
  <c r="L549" i="1" s="1"/>
  <c r="K550" i="1"/>
  <c r="L550" i="1" s="1"/>
  <c r="K551" i="1"/>
  <c r="L551" i="1" s="1"/>
  <c r="K552" i="1"/>
  <c r="L552" i="1" s="1"/>
  <c r="K553" i="1"/>
  <c r="L553" i="1" s="1"/>
  <c r="K554" i="1"/>
  <c r="L554" i="1" s="1"/>
  <c r="K555" i="1"/>
  <c r="L555" i="1" s="1"/>
  <c r="K556" i="1"/>
  <c r="L556" i="1" s="1"/>
  <c r="K557" i="1"/>
  <c r="L557" i="1" s="1"/>
  <c r="K558" i="1"/>
  <c r="L558" i="1" s="1"/>
  <c r="K559" i="1"/>
  <c r="L559" i="1" s="1"/>
  <c r="K560" i="1"/>
  <c r="L560" i="1" s="1"/>
  <c r="K561" i="1"/>
  <c r="L561" i="1" s="1"/>
  <c r="K562" i="1"/>
  <c r="L562" i="1" s="1"/>
  <c r="K563" i="1"/>
  <c r="L563" i="1" s="1"/>
  <c r="K564" i="1"/>
  <c r="L564" i="1" s="1"/>
  <c r="K565" i="1"/>
  <c r="L565" i="1" s="1"/>
  <c r="K566" i="1"/>
  <c r="L566" i="1" s="1"/>
  <c r="K567" i="1"/>
  <c r="L567" i="1" s="1"/>
  <c r="K568" i="1"/>
  <c r="L568" i="1" s="1"/>
  <c r="K569" i="1"/>
  <c r="L569" i="1" s="1"/>
  <c r="K570" i="1"/>
  <c r="L570" i="1" s="1"/>
  <c r="K571" i="1"/>
  <c r="L571" i="1" s="1"/>
  <c r="K572" i="1"/>
  <c r="L572" i="1" s="1"/>
  <c r="K573" i="1"/>
  <c r="K574" i="1"/>
  <c r="L574" i="1" s="1"/>
  <c r="K575" i="1"/>
  <c r="L575" i="1" s="1"/>
  <c r="K576" i="1"/>
  <c r="L576" i="1" s="1"/>
  <c r="K577" i="1"/>
  <c r="L577" i="1" s="1"/>
  <c r="K578" i="1"/>
  <c r="L578" i="1" s="1"/>
  <c r="K579" i="1"/>
  <c r="L579" i="1" s="1"/>
  <c r="K580" i="1"/>
  <c r="L580" i="1" s="1"/>
  <c r="K581" i="1"/>
  <c r="L581" i="1" s="1"/>
  <c r="K582" i="1"/>
  <c r="L582" i="1" s="1"/>
  <c r="K583" i="1"/>
  <c r="L583" i="1" s="1"/>
  <c r="K584" i="1"/>
  <c r="L584" i="1" s="1"/>
  <c r="K585" i="1"/>
  <c r="K586" i="1"/>
  <c r="L586" i="1" s="1"/>
  <c r="K587" i="1"/>
  <c r="L587" i="1" s="1"/>
  <c r="K588" i="1"/>
  <c r="L588" i="1" s="1"/>
  <c r="K589" i="1"/>
  <c r="K590" i="1"/>
  <c r="K591" i="1"/>
  <c r="L591" i="1" s="1"/>
  <c r="K592" i="1"/>
  <c r="L592" i="1" s="1"/>
  <c r="K593" i="1"/>
  <c r="K594" i="1"/>
  <c r="L594" i="1" s="1"/>
  <c r="K595" i="1"/>
  <c r="L595" i="1" s="1"/>
  <c r="K596" i="1"/>
  <c r="L596" i="1" s="1"/>
  <c r="K597" i="1"/>
  <c r="L597" i="1" s="1"/>
  <c r="K598" i="1"/>
  <c r="L598" i="1" s="1"/>
  <c r="K599" i="1"/>
  <c r="L599" i="1" s="1"/>
  <c r="K600" i="1"/>
  <c r="L600" i="1" s="1"/>
  <c r="K601" i="1"/>
  <c r="K602" i="1"/>
  <c r="L602" i="1" s="1"/>
  <c r="K603" i="1"/>
  <c r="L603" i="1" s="1"/>
  <c r="K604" i="1"/>
  <c r="L604" i="1" s="1"/>
  <c r="K605" i="1"/>
  <c r="L605" i="1" s="1"/>
  <c r="K606" i="1"/>
  <c r="L606" i="1" s="1"/>
  <c r="K607" i="1"/>
  <c r="L607" i="1" s="1"/>
  <c r="K608" i="1"/>
  <c r="L608" i="1" s="1"/>
  <c r="K609" i="1"/>
  <c r="K610" i="1"/>
  <c r="K611" i="1"/>
  <c r="L611" i="1" s="1"/>
  <c r="K612" i="1"/>
  <c r="L612" i="1" s="1"/>
  <c r="K613" i="1"/>
  <c r="K614" i="1"/>
  <c r="L614" i="1" s="1"/>
  <c r="K615" i="1"/>
  <c r="L615" i="1" s="1"/>
  <c r="K616" i="1"/>
  <c r="L616" i="1" s="1"/>
  <c r="K617" i="1"/>
  <c r="L617" i="1" s="1"/>
  <c r="K618" i="1"/>
  <c r="L618" i="1" s="1"/>
  <c r="K619" i="1"/>
  <c r="L619" i="1" s="1"/>
  <c r="K620" i="1"/>
  <c r="L620" i="1" s="1"/>
  <c r="K621" i="1"/>
  <c r="K622" i="1"/>
  <c r="L622" i="1" s="1"/>
  <c r="K623" i="1"/>
  <c r="L623" i="1" s="1"/>
  <c r="K624" i="1"/>
  <c r="L624" i="1" s="1"/>
  <c r="K625" i="1"/>
  <c r="K626" i="1"/>
  <c r="L626" i="1" s="1"/>
  <c r="K627" i="1"/>
  <c r="L627" i="1" s="1"/>
  <c r="K628" i="1"/>
  <c r="L628" i="1" s="1"/>
  <c r="K629" i="1"/>
  <c r="L629" i="1" s="1"/>
  <c r="K630" i="1"/>
  <c r="K631" i="1"/>
  <c r="L631" i="1" s="1"/>
  <c r="K632" i="1"/>
  <c r="L632" i="1" s="1"/>
  <c r="K633" i="1"/>
  <c r="K634" i="1"/>
  <c r="L634" i="1" s="1"/>
  <c r="K635" i="1"/>
  <c r="L635" i="1" s="1"/>
  <c r="K636" i="1"/>
  <c r="L636" i="1" s="1"/>
  <c r="K637" i="1"/>
  <c r="K638" i="1"/>
  <c r="L638" i="1" s="1"/>
  <c r="K639" i="1"/>
  <c r="L639" i="1" s="1"/>
  <c r="K640" i="1"/>
  <c r="L640" i="1" s="1"/>
  <c r="K641" i="1"/>
  <c r="L641" i="1" s="1"/>
  <c r="K642" i="1"/>
  <c r="L642" i="1" s="1"/>
  <c r="K643" i="1"/>
  <c r="L643" i="1" s="1"/>
  <c r="K644" i="1"/>
  <c r="L644" i="1" s="1"/>
  <c r="K645" i="1"/>
  <c r="L645" i="1" s="1"/>
  <c r="K646" i="1"/>
  <c r="K647" i="1"/>
  <c r="L647" i="1" s="1"/>
  <c r="K648" i="1"/>
  <c r="L648" i="1" s="1"/>
  <c r="K649" i="1"/>
  <c r="L649" i="1" s="1"/>
  <c r="K650" i="1"/>
  <c r="L650" i="1" s="1"/>
  <c r="K651" i="1"/>
  <c r="L651" i="1" s="1"/>
  <c r="K652" i="1"/>
  <c r="L652" i="1" s="1"/>
  <c r="K653" i="1"/>
  <c r="L653" i="1" s="1"/>
  <c r="K654" i="1"/>
  <c r="L654" i="1" s="1"/>
  <c r="K655" i="1"/>
  <c r="L655" i="1" s="1"/>
  <c r="K656" i="1"/>
  <c r="L656" i="1" s="1"/>
  <c r="K657" i="1"/>
  <c r="L657" i="1" s="1"/>
  <c r="K658" i="1"/>
  <c r="L658" i="1" s="1"/>
  <c r="K659" i="1"/>
  <c r="L659" i="1" s="1"/>
  <c r="K660" i="1"/>
  <c r="L660" i="1" s="1"/>
  <c r="K661" i="1"/>
  <c r="L661" i="1" s="1"/>
  <c r="K662" i="1"/>
  <c r="L662" i="1" s="1"/>
  <c r="K663" i="1"/>
  <c r="L663" i="1" s="1"/>
  <c r="K664" i="1"/>
  <c r="L664" i="1" s="1"/>
  <c r="K665" i="1"/>
  <c r="L665" i="1" s="1"/>
  <c r="K666" i="1"/>
  <c r="K667" i="1"/>
  <c r="L667" i="1" s="1"/>
  <c r="K668" i="1"/>
  <c r="L668" i="1" s="1"/>
  <c r="K669" i="1"/>
  <c r="K670" i="1"/>
  <c r="L670" i="1" s="1"/>
  <c r="K671" i="1"/>
  <c r="L671" i="1" s="1"/>
  <c r="K672" i="1"/>
  <c r="L672" i="1" s="1"/>
  <c r="K673" i="1"/>
  <c r="L673" i="1" s="1"/>
  <c r="K674" i="1"/>
  <c r="L674" i="1" s="1"/>
  <c r="K675" i="1"/>
  <c r="L675" i="1" s="1"/>
  <c r="K676" i="1"/>
  <c r="L676" i="1" s="1"/>
  <c r="K677" i="1"/>
  <c r="L677" i="1" s="1"/>
  <c r="K678" i="1"/>
  <c r="L678" i="1" s="1"/>
  <c r="K679" i="1"/>
  <c r="L679" i="1" s="1"/>
  <c r="K680" i="1"/>
  <c r="L680" i="1" s="1"/>
  <c r="K681" i="1"/>
  <c r="L681" i="1" s="1"/>
  <c r="K682" i="1"/>
  <c r="L682" i="1" s="1"/>
  <c r="K683" i="1"/>
  <c r="L683" i="1" s="1"/>
  <c r="K684" i="1"/>
  <c r="L684" i="1" s="1"/>
  <c r="K685" i="1"/>
  <c r="K686" i="1"/>
  <c r="L686" i="1" s="1"/>
  <c r="K687" i="1"/>
  <c r="L687" i="1" s="1"/>
  <c r="K688" i="1"/>
  <c r="L688" i="1" s="1"/>
  <c r="K689" i="1"/>
  <c r="L689" i="1" s="1"/>
  <c r="K690" i="1"/>
  <c r="L690" i="1" s="1"/>
  <c r="K691" i="1"/>
  <c r="L691" i="1" s="1"/>
  <c r="K692" i="1"/>
  <c r="L692" i="1" s="1"/>
  <c r="K693" i="1"/>
  <c r="L693" i="1" s="1"/>
  <c r="K694" i="1"/>
  <c r="L694" i="1" s="1"/>
  <c r="K695" i="1"/>
  <c r="L695" i="1" s="1"/>
  <c r="K696" i="1"/>
  <c r="L696" i="1" s="1"/>
  <c r="K697" i="1"/>
  <c r="K698" i="1"/>
  <c r="K699" i="1"/>
  <c r="L699" i="1" s="1"/>
  <c r="K700" i="1"/>
  <c r="L700" i="1" s="1"/>
  <c r="K701" i="1"/>
  <c r="L701" i="1" s="1"/>
  <c r="K702" i="1"/>
  <c r="L702" i="1" s="1"/>
  <c r="K703" i="1"/>
  <c r="L703" i="1" s="1"/>
  <c r="K704" i="1"/>
  <c r="L704" i="1" s="1"/>
  <c r="K705" i="1"/>
  <c r="K706" i="1"/>
  <c r="L706" i="1" s="1"/>
  <c r="K707" i="1"/>
  <c r="L707" i="1" s="1"/>
  <c r="K708" i="1"/>
  <c r="L708" i="1" s="1"/>
  <c r="K709" i="1"/>
  <c r="L709" i="1" s="1"/>
  <c r="K710" i="1"/>
  <c r="K711" i="1"/>
  <c r="L711" i="1" s="1"/>
  <c r="K712" i="1"/>
  <c r="L712" i="1" s="1"/>
  <c r="K713" i="1"/>
  <c r="K714" i="1"/>
  <c r="L714" i="1" s="1"/>
  <c r="K715" i="1"/>
  <c r="L715" i="1" s="1"/>
  <c r="K716" i="1"/>
  <c r="L716" i="1" s="1"/>
  <c r="K717" i="1"/>
  <c r="L717" i="1" s="1"/>
  <c r="K718" i="1"/>
  <c r="L718" i="1" s="1"/>
  <c r="K719" i="1"/>
  <c r="L719" i="1" s="1"/>
  <c r="K720" i="1"/>
  <c r="L720" i="1" s="1"/>
  <c r="K721" i="1"/>
  <c r="L721" i="1" s="1"/>
  <c r="K722" i="1"/>
  <c r="L722" i="1" s="1"/>
  <c r="K723" i="1"/>
  <c r="L723" i="1" s="1"/>
  <c r="K724" i="1"/>
  <c r="L724" i="1" s="1"/>
  <c r="K725" i="1"/>
  <c r="L725" i="1" s="1"/>
  <c r="K726" i="1"/>
  <c r="L726" i="1" s="1"/>
  <c r="K727" i="1"/>
  <c r="L727" i="1" s="1"/>
  <c r="K728" i="1"/>
  <c r="L728" i="1" s="1"/>
  <c r="K729" i="1"/>
  <c r="L729" i="1" s="1"/>
  <c r="K730" i="1"/>
  <c r="L730" i="1" s="1"/>
  <c r="K731" i="1"/>
  <c r="L731" i="1" s="1"/>
  <c r="K732" i="1"/>
  <c r="L732" i="1" s="1"/>
  <c r="K733" i="1"/>
  <c r="K734" i="1"/>
  <c r="K735" i="1"/>
  <c r="L735" i="1" s="1"/>
  <c r="K736" i="1"/>
  <c r="L736" i="1" s="1"/>
  <c r="K737" i="1"/>
  <c r="L737" i="1" s="1"/>
  <c r="K738" i="1"/>
  <c r="L738" i="1" s="1"/>
  <c r="K739" i="1"/>
  <c r="L739" i="1" s="1"/>
  <c r="K740" i="1"/>
  <c r="L740" i="1" s="1"/>
  <c r="K741" i="1"/>
  <c r="L741" i="1" s="1"/>
  <c r="K742" i="1"/>
  <c r="L742" i="1" s="1"/>
  <c r="K743" i="1"/>
  <c r="L743" i="1" s="1"/>
  <c r="K744" i="1"/>
  <c r="L744" i="1" s="1"/>
  <c r="K745" i="1"/>
  <c r="L745" i="1" s="1"/>
  <c r="K746" i="1"/>
  <c r="L746" i="1" s="1"/>
  <c r="K747" i="1"/>
  <c r="L747" i="1" s="1"/>
  <c r="K748" i="1"/>
  <c r="L748" i="1" s="1"/>
  <c r="K749" i="1"/>
  <c r="K750" i="1"/>
  <c r="L750" i="1" s="1"/>
  <c r="K751" i="1"/>
  <c r="L751" i="1" s="1"/>
  <c r="K752" i="1"/>
  <c r="L752" i="1" s="1"/>
  <c r="K753" i="1"/>
  <c r="L753" i="1" s="1"/>
  <c r="K754" i="1"/>
  <c r="M754" i="1" s="1"/>
  <c r="K755" i="1"/>
  <c r="L755" i="1" s="1"/>
  <c r="K756" i="1"/>
  <c r="L756" i="1" s="1"/>
  <c r="K757" i="1"/>
  <c r="K758" i="1"/>
  <c r="L758" i="1" s="1"/>
  <c r="K759" i="1"/>
  <c r="L759" i="1" s="1"/>
  <c r="K760" i="1"/>
  <c r="L760" i="1" s="1"/>
  <c r="K761" i="1"/>
  <c r="L761" i="1" s="1"/>
  <c r="K762" i="1"/>
  <c r="K763" i="1"/>
  <c r="L763" i="1" s="1"/>
  <c r="K764" i="1"/>
  <c r="L764" i="1" s="1"/>
  <c r="K765" i="1"/>
  <c r="K766" i="1"/>
  <c r="L766" i="1" s="1"/>
  <c r="K767" i="1"/>
  <c r="L767" i="1" s="1"/>
  <c r="K768" i="1"/>
  <c r="L768" i="1" s="1"/>
  <c r="K769" i="1"/>
  <c r="L769" i="1" s="1"/>
  <c r="K770" i="1"/>
  <c r="L770" i="1" s="1"/>
  <c r="K771" i="1"/>
  <c r="L771" i="1" s="1"/>
  <c r="K772" i="1"/>
  <c r="L772" i="1" s="1"/>
  <c r="K773" i="1"/>
  <c r="L773" i="1" s="1"/>
  <c r="K774" i="1"/>
  <c r="K775" i="1"/>
  <c r="L775" i="1" s="1"/>
  <c r="K776" i="1"/>
  <c r="L776" i="1" s="1"/>
  <c r="K777" i="1"/>
  <c r="L777" i="1" s="1"/>
  <c r="K778" i="1"/>
  <c r="L778" i="1" s="1"/>
  <c r="K779" i="1"/>
  <c r="L779" i="1" s="1"/>
  <c r="K780" i="1"/>
  <c r="L780" i="1" s="1"/>
  <c r="K781" i="1"/>
  <c r="K782" i="1"/>
  <c r="L782" i="1" s="1"/>
  <c r="K783" i="1"/>
  <c r="L783" i="1" s="1"/>
  <c r="K784" i="1"/>
  <c r="L784" i="1" s="1"/>
  <c r="K785" i="1"/>
  <c r="L785" i="1" s="1"/>
  <c r="K786" i="1"/>
  <c r="L786" i="1" s="1"/>
  <c r="K787" i="1"/>
  <c r="L787" i="1" s="1"/>
  <c r="K788" i="1"/>
  <c r="L788" i="1" s="1"/>
  <c r="K789" i="1"/>
  <c r="K790" i="1"/>
  <c r="L790" i="1" s="1"/>
  <c r="K791" i="1"/>
  <c r="L791" i="1" s="1"/>
  <c r="K792" i="1"/>
  <c r="L792" i="1" s="1"/>
  <c r="K793" i="1"/>
  <c r="L793" i="1" s="1"/>
  <c r="K794" i="1"/>
  <c r="K795" i="1"/>
  <c r="L795" i="1" s="1"/>
  <c r="K796" i="1"/>
  <c r="L796" i="1" s="1"/>
  <c r="K797" i="1"/>
  <c r="L797" i="1" s="1"/>
  <c r="K798" i="1"/>
  <c r="L798" i="1" s="1"/>
  <c r="K799" i="1"/>
  <c r="L799" i="1" s="1"/>
  <c r="K800" i="1"/>
  <c r="L800" i="1" s="1"/>
  <c r="K801" i="1"/>
  <c r="K802" i="1"/>
  <c r="K803" i="1"/>
  <c r="L803" i="1" s="1"/>
  <c r="K804" i="1"/>
  <c r="L804" i="1" s="1"/>
  <c r="K805" i="1"/>
  <c r="K806" i="1"/>
  <c r="L806" i="1" s="1"/>
  <c r="K807" i="1"/>
  <c r="L807" i="1" s="1"/>
  <c r="K808" i="1"/>
  <c r="L808" i="1" s="1"/>
  <c r="K809" i="1"/>
  <c r="L809" i="1" s="1"/>
  <c r="K810" i="1"/>
  <c r="L810" i="1" s="1"/>
  <c r="K811" i="1"/>
  <c r="L811" i="1" s="1"/>
  <c r="K812" i="1"/>
  <c r="L812" i="1" s="1"/>
  <c r="K813" i="1"/>
  <c r="K814" i="1"/>
  <c r="K815" i="1"/>
  <c r="L815" i="1" s="1"/>
  <c r="K816" i="1"/>
  <c r="L816" i="1" s="1"/>
  <c r="K817" i="1"/>
  <c r="L817" i="1" s="1"/>
  <c r="K818" i="1"/>
  <c r="K819" i="1"/>
  <c r="L819" i="1" s="1"/>
  <c r="K820" i="1"/>
  <c r="L820" i="1" s="1"/>
  <c r="K821" i="1"/>
  <c r="L821" i="1" s="1"/>
  <c r="K822" i="1"/>
  <c r="L822" i="1" s="1"/>
  <c r="K823" i="1"/>
  <c r="L823" i="1" s="1"/>
  <c r="K824" i="1"/>
  <c r="L824" i="1" s="1"/>
  <c r="K825" i="1"/>
  <c r="L825" i="1" s="1"/>
  <c r="K826" i="1"/>
  <c r="L826" i="1" s="1"/>
  <c r="K827" i="1"/>
  <c r="L827" i="1" s="1"/>
  <c r="K828" i="1"/>
  <c r="L828" i="1" s="1"/>
  <c r="K829" i="1"/>
  <c r="K830" i="1"/>
  <c r="L830" i="1" s="1"/>
  <c r="K831" i="1"/>
  <c r="L831" i="1" s="1"/>
  <c r="K832" i="1"/>
  <c r="L832" i="1" s="1"/>
  <c r="K833" i="1"/>
  <c r="K834" i="1"/>
  <c r="K835" i="1"/>
  <c r="L835" i="1" s="1"/>
  <c r="K836" i="1"/>
  <c r="L836" i="1" s="1"/>
  <c r="K837" i="1"/>
  <c r="L837" i="1" s="1"/>
  <c r="K838" i="1"/>
  <c r="L838" i="1" s="1"/>
  <c r="K839" i="1"/>
  <c r="L839" i="1" s="1"/>
  <c r="K840" i="1"/>
  <c r="L840" i="1" s="1"/>
  <c r="K841" i="1"/>
  <c r="L841" i="1" s="1"/>
  <c r="K842" i="1"/>
  <c r="L842" i="1" s="1"/>
  <c r="K843" i="1"/>
  <c r="L843" i="1" s="1"/>
  <c r="K844" i="1"/>
  <c r="L844" i="1" s="1"/>
  <c r="K845" i="1"/>
  <c r="L845" i="1" s="1"/>
  <c r="K846" i="1"/>
  <c r="L846" i="1" s="1"/>
  <c r="K847" i="1"/>
  <c r="L847" i="1" s="1"/>
  <c r="K848" i="1"/>
  <c r="L848" i="1" s="1"/>
  <c r="K849" i="1"/>
  <c r="K850" i="1"/>
  <c r="K851" i="1"/>
  <c r="L851" i="1" s="1"/>
  <c r="K852" i="1"/>
  <c r="L852" i="1" s="1"/>
  <c r="K853" i="1"/>
  <c r="L853" i="1" s="1"/>
  <c r="K854" i="1"/>
  <c r="L854" i="1" s="1"/>
  <c r="K855" i="1"/>
  <c r="L855" i="1" s="1"/>
  <c r="K856" i="1"/>
  <c r="L856" i="1" s="1"/>
  <c r="K857" i="1"/>
  <c r="K858" i="1"/>
  <c r="L858" i="1" s="1"/>
  <c r="K859" i="1"/>
  <c r="L859" i="1" s="1"/>
  <c r="K860" i="1"/>
  <c r="L860" i="1" s="1"/>
  <c r="K861" i="1"/>
  <c r="L861" i="1" s="1"/>
  <c r="K862" i="1"/>
  <c r="L862" i="1" s="1"/>
  <c r="K863" i="1"/>
  <c r="L863" i="1" s="1"/>
  <c r="K864" i="1"/>
  <c r="L864" i="1" s="1"/>
  <c r="K865" i="1"/>
  <c r="L865" i="1" s="1"/>
  <c r="K866" i="1"/>
  <c r="M866" i="1" s="1"/>
  <c r="K867" i="1"/>
  <c r="L867" i="1" s="1"/>
  <c r="K868" i="1"/>
  <c r="L868" i="1" s="1"/>
  <c r="K869" i="1"/>
  <c r="K870" i="1"/>
  <c r="L870" i="1" s="1"/>
  <c r="K871" i="1"/>
  <c r="L871" i="1" s="1"/>
  <c r="K872" i="1"/>
  <c r="L872" i="1" s="1"/>
  <c r="K873" i="1"/>
  <c r="L873" i="1" s="1"/>
  <c r="K874" i="1"/>
  <c r="K875" i="1"/>
  <c r="L875" i="1" s="1"/>
  <c r="K876" i="1"/>
  <c r="L876" i="1" s="1"/>
  <c r="K877" i="1"/>
  <c r="K878" i="1"/>
  <c r="L878" i="1" s="1"/>
  <c r="K879" i="1"/>
  <c r="L879" i="1" s="1"/>
  <c r="K880" i="1"/>
  <c r="L880" i="1" s="1"/>
  <c r="K881" i="1"/>
  <c r="L881" i="1" s="1"/>
  <c r="K882" i="1"/>
  <c r="L882" i="1" s="1"/>
  <c r="K883" i="1"/>
  <c r="L883" i="1" s="1"/>
  <c r="K884" i="1"/>
  <c r="L884" i="1" s="1"/>
  <c r="K885" i="1"/>
  <c r="K886" i="1"/>
  <c r="L886" i="1" s="1"/>
  <c r="K887" i="1"/>
  <c r="L887" i="1" s="1"/>
  <c r="K888" i="1"/>
  <c r="L888" i="1" s="1"/>
  <c r="K889" i="1"/>
  <c r="K890" i="1"/>
  <c r="L890" i="1" s="1"/>
  <c r="K891" i="1"/>
  <c r="L891" i="1" s="1"/>
  <c r="K892" i="1"/>
  <c r="L892" i="1" s="1"/>
  <c r="K893" i="1"/>
  <c r="L893" i="1" s="1"/>
  <c r="K894" i="1"/>
  <c r="L894" i="1" s="1"/>
  <c r="K895" i="1"/>
  <c r="K896" i="1"/>
  <c r="L896" i="1" s="1"/>
  <c r="K897" i="1"/>
  <c r="L897" i="1" s="1"/>
  <c r="K898" i="1"/>
  <c r="L898" i="1" s="1"/>
  <c r="K899" i="1"/>
  <c r="L899" i="1" s="1"/>
  <c r="K900" i="1"/>
  <c r="L900" i="1" s="1"/>
  <c r="K901" i="1"/>
  <c r="L901" i="1" s="1"/>
  <c r="K902" i="1"/>
  <c r="L902" i="1" s="1"/>
  <c r="K903" i="1"/>
  <c r="L903" i="1" s="1"/>
  <c r="K904" i="1"/>
  <c r="L904" i="1" s="1"/>
  <c r="K905" i="1"/>
  <c r="L905" i="1" s="1"/>
  <c r="K906" i="1"/>
  <c r="L906" i="1" s="1"/>
  <c r="K907" i="1"/>
  <c r="L907" i="1" s="1"/>
  <c r="K908" i="1"/>
  <c r="L908" i="1" s="1"/>
  <c r="K909" i="1"/>
  <c r="L909" i="1" s="1"/>
  <c r="K910" i="1"/>
  <c r="L910" i="1" s="1"/>
  <c r="K911" i="1"/>
  <c r="L911" i="1" s="1"/>
  <c r="K912" i="1"/>
  <c r="L912" i="1" s="1"/>
  <c r="K913" i="1"/>
  <c r="K914" i="1"/>
  <c r="L914" i="1" s="1"/>
  <c r="K915" i="1"/>
  <c r="L915" i="1" s="1"/>
  <c r="K916" i="1"/>
  <c r="L916" i="1" s="1"/>
  <c r="K917" i="1"/>
  <c r="L917" i="1" s="1"/>
  <c r="K918" i="1"/>
  <c r="L918" i="1" s="1"/>
  <c r="K919" i="1"/>
  <c r="L919" i="1" s="1"/>
  <c r="K920" i="1"/>
  <c r="L920" i="1" s="1"/>
  <c r="K921" i="1"/>
  <c r="L921" i="1" s="1"/>
  <c r="K922" i="1"/>
  <c r="L922" i="1" s="1"/>
  <c r="K923" i="1"/>
  <c r="L923" i="1" s="1"/>
  <c r="K924" i="1"/>
  <c r="L924" i="1" s="1"/>
  <c r="K925" i="1"/>
  <c r="L925" i="1" s="1"/>
  <c r="K926" i="1"/>
  <c r="L926" i="1" s="1"/>
  <c r="K927" i="1"/>
  <c r="L927" i="1" s="1"/>
  <c r="K928" i="1"/>
  <c r="L928" i="1" s="1"/>
  <c r="K929" i="1"/>
  <c r="K930" i="1"/>
  <c r="K931" i="1"/>
  <c r="L931" i="1" s="1"/>
  <c r="K932" i="1"/>
  <c r="L932" i="1" s="1"/>
  <c r="K933" i="1"/>
  <c r="K934" i="1"/>
  <c r="L934" i="1" s="1"/>
  <c r="K935" i="1"/>
  <c r="L935" i="1" s="1"/>
  <c r="K936" i="1"/>
  <c r="L936" i="1" s="1"/>
  <c r="K937" i="1"/>
  <c r="K938" i="1"/>
  <c r="L938" i="1" s="1"/>
  <c r="K939" i="1"/>
  <c r="L939" i="1" s="1"/>
  <c r="K940" i="1"/>
  <c r="L940" i="1" s="1"/>
  <c r="K941" i="1"/>
  <c r="L941" i="1" s="1"/>
  <c r="K942" i="1"/>
  <c r="L942" i="1" s="1"/>
  <c r="K943" i="1"/>
  <c r="L943" i="1" s="1"/>
  <c r="K944" i="1"/>
  <c r="L944" i="1" s="1"/>
  <c r="K945" i="1"/>
  <c r="L945" i="1" s="1"/>
  <c r="K946" i="1"/>
  <c r="L946" i="1" s="1"/>
  <c r="K947" i="1"/>
  <c r="L947" i="1" s="1"/>
  <c r="K948" i="1"/>
  <c r="L948" i="1" s="1"/>
  <c r="K949" i="1"/>
  <c r="L949" i="1" s="1"/>
  <c r="K950" i="1"/>
  <c r="K951" i="1"/>
  <c r="L951" i="1" s="1"/>
  <c r="K952" i="1"/>
  <c r="L952" i="1" s="1"/>
  <c r="K953" i="1"/>
  <c r="L953" i="1" s="1"/>
  <c r="K954" i="1"/>
  <c r="L954" i="1" s="1"/>
  <c r="K955" i="1"/>
  <c r="L955" i="1" s="1"/>
  <c r="K956" i="1"/>
  <c r="L956" i="1" s="1"/>
  <c r="K957" i="1"/>
  <c r="L957" i="1" s="1"/>
  <c r="K958" i="1"/>
  <c r="L958" i="1" s="1"/>
  <c r="K959" i="1"/>
  <c r="L959" i="1" s="1"/>
  <c r="K960" i="1"/>
  <c r="L960" i="1" s="1"/>
  <c r="K961" i="1"/>
  <c r="K962" i="1"/>
  <c r="L962" i="1" s="1"/>
  <c r="K963" i="1"/>
  <c r="L963" i="1" s="1"/>
  <c r="K964" i="1"/>
  <c r="L964" i="1" s="1"/>
  <c r="K965" i="1"/>
  <c r="L965" i="1" s="1"/>
  <c r="K966" i="1"/>
  <c r="L966" i="1" s="1"/>
  <c r="K967" i="1"/>
  <c r="L967" i="1" s="1"/>
  <c r="K968" i="1"/>
  <c r="L968" i="1" s="1"/>
  <c r="K969" i="1"/>
  <c r="L969" i="1" s="1"/>
  <c r="K970" i="1"/>
  <c r="L970" i="1" s="1"/>
  <c r="K971" i="1"/>
  <c r="L971" i="1" s="1"/>
  <c r="K972" i="1"/>
  <c r="L972" i="1" s="1"/>
  <c r="K973" i="1"/>
  <c r="L973" i="1" s="1"/>
  <c r="K974" i="1"/>
  <c r="L974" i="1" s="1"/>
  <c r="K975" i="1"/>
  <c r="L975" i="1" s="1"/>
  <c r="K976" i="1"/>
  <c r="L976" i="1" s="1"/>
  <c r="K977" i="1"/>
  <c r="L977" i="1" s="1"/>
  <c r="K978" i="1"/>
  <c r="L978" i="1" s="1"/>
  <c r="K979" i="1"/>
  <c r="L979" i="1" s="1"/>
  <c r="K980" i="1"/>
  <c r="L980" i="1" s="1"/>
  <c r="K981" i="1"/>
  <c r="L981" i="1" s="1"/>
  <c r="K982" i="1"/>
  <c r="K983" i="1"/>
  <c r="L983" i="1" s="1"/>
  <c r="K984" i="1"/>
  <c r="L984" i="1" s="1"/>
  <c r="K985" i="1"/>
  <c r="L985" i="1" s="1"/>
  <c r="K986" i="1"/>
  <c r="L986" i="1" s="1"/>
  <c r="K987" i="1"/>
  <c r="L987" i="1" s="1"/>
  <c r="K988" i="1"/>
  <c r="L988" i="1" s="1"/>
  <c r="K989" i="1"/>
  <c r="L989" i="1" s="1"/>
  <c r="K990" i="1"/>
  <c r="K991" i="1"/>
  <c r="L991" i="1" s="1"/>
  <c r="K992" i="1"/>
  <c r="L992" i="1" s="1"/>
  <c r="K993" i="1"/>
  <c r="K994" i="1"/>
  <c r="L994" i="1" s="1"/>
  <c r="K995" i="1"/>
  <c r="L995" i="1" s="1"/>
  <c r="K996" i="1"/>
  <c r="L996" i="1" s="1"/>
  <c r="K997" i="1"/>
  <c r="K998" i="1"/>
  <c r="K999" i="1"/>
  <c r="L999" i="1" s="1"/>
  <c r="K1000" i="1"/>
  <c r="L1000" i="1" s="1"/>
  <c r="K1001" i="1"/>
  <c r="L1001" i="1" s="1"/>
  <c r="K1002" i="1"/>
  <c r="L1002" i="1" s="1"/>
  <c r="K1003" i="1"/>
  <c r="L1003" i="1" s="1"/>
  <c r="K1004" i="1"/>
  <c r="L1004" i="1" s="1"/>
  <c r="K1005" i="1"/>
  <c r="L1005" i="1" s="1"/>
  <c r="K1006" i="1"/>
  <c r="L1006" i="1" s="1"/>
  <c r="K1007" i="1"/>
  <c r="L1007" i="1" s="1"/>
  <c r="K1008" i="1"/>
  <c r="L1008" i="1" s="1"/>
  <c r="K1009" i="1"/>
  <c r="L1009" i="1" s="1"/>
  <c r="K1010" i="1"/>
  <c r="L1010" i="1" s="1"/>
  <c r="K1011" i="1"/>
  <c r="L1011" i="1" s="1"/>
  <c r="K1012" i="1"/>
  <c r="L1012" i="1" s="1"/>
  <c r="K1013" i="1"/>
  <c r="L1013" i="1" s="1"/>
  <c r="K1014" i="1"/>
  <c r="L1014" i="1" s="1"/>
  <c r="K1015" i="1"/>
  <c r="L1015" i="1" s="1"/>
  <c r="K1016" i="1"/>
  <c r="L1016" i="1" s="1"/>
  <c r="K1017" i="1"/>
  <c r="K1018" i="1"/>
  <c r="L1018" i="1" s="1"/>
  <c r="K1019" i="1"/>
  <c r="L1019" i="1" s="1"/>
  <c r="K1020" i="1"/>
  <c r="L1020" i="1" s="1"/>
  <c r="K1021" i="1"/>
  <c r="L1021" i="1" s="1"/>
  <c r="K1022" i="1"/>
  <c r="L1022" i="1" s="1"/>
  <c r="K1023" i="1"/>
  <c r="L1023" i="1" s="1"/>
  <c r="K1024" i="1"/>
  <c r="L1024" i="1" s="1"/>
  <c r="K1025" i="1"/>
  <c r="L1025" i="1" s="1"/>
  <c r="K1026" i="1"/>
  <c r="L1026" i="1" s="1"/>
  <c r="K1027" i="1"/>
  <c r="L1027" i="1" s="1"/>
  <c r="K1028" i="1"/>
  <c r="L1028" i="1" s="1"/>
  <c r="K1029" i="1"/>
  <c r="K1030" i="1"/>
  <c r="K1031" i="1"/>
  <c r="L1031" i="1" s="1"/>
  <c r="K1032" i="1"/>
  <c r="L1032" i="1" s="1"/>
  <c r="K1033" i="1"/>
  <c r="K1034" i="1"/>
  <c r="L1034" i="1" s="1"/>
  <c r="K1035" i="1"/>
  <c r="L1035" i="1" s="1"/>
  <c r="K1036" i="1"/>
  <c r="L1036" i="1" s="1"/>
  <c r="K1037" i="1"/>
  <c r="L1037" i="1" s="1"/>
  <c r="K1038" i="1"/>
  <c r="L1038" i="1" s="1"/>
  <c r="K1039" i="1"/>
  <c r="L1039" i="1" s="1"/>
  <c r="K1040" i="1"/>
  <c r="L1040" i="1" s="1"/>
  <c r="K1041" i="1"/>
  <c r="L1041" i="1" s="1"/>
  <c r="K1042" i="1"/>
  <c r="L1042" i="1" s="1"/>
  <c r="K1043" i="1"/>
  <c r="L1043" i="1" s="1"/>
  <c r="K1044" i="1"/>
  <c r="L1044" i="1" s="1"/>
  <c r="K1045" i="1"/>
  <c r="L1045" i="1" s="1"/>
  <c r="K1046" i="1"/>
  <c r="L1046" i="1" s="1"/>
  <c r="K1047" i="1"/>
  <c r="L1047" i="1" s="1"/>
  <c r="K1048" i="1"/>
  <c r="L1048" i="1" s="1"/>
  <c r="K1049" i="1"/>
  <c r="K1050" i="1"/>
  <c r="L1050" i="1" s="1"/>
  <c r="K1051" i="1"/>
  <c r="L1051" i="1" s="1"/>
  <c r="K1052" i="1"/>
  <c r="L1052" i="1" s="1"/>
  <c r="K1053" i="1"/>
  <c r="L1053" i="1" s="1"/>
  <c r="K1054" i="1"/>
  <c r="K1055" i="1"/>
  <c r="L1055" i="1" s="1"/>
  <c r="K1056" i="1"/>
  <c r="L1056" i="1" s="1"/>
  <c r="K1057" i="1"/>
  <c r="K1058" i="1"/>
  <c r="L1058" i="1" s="1"/>
  <c r="K1059" i="1"/>
  <c r="L1059" i="1" s="1"/>
  <c r="K1060" i="1"/>
  <c r="L1060" i="1" s="1"/>
  <c r="K1061" i="1"/>
  <c r="L1061" i="1" s="1"/>
  <c r="K1062" i="1"/>
  <c r="L1062" i="1" s="1"/>
  <c r="K1063" i="1"/>
  <c r="L1063" i="1" s="1"/>
  <c r="K1064" i="1"/>
  <c r="L1064" i="1" s="1"/>
  <c r="K1065" i="1"/>
  <c r="L1065" i="1" s="1"/>
  <c r="K1066" i="1"/>
  <c r="K1067" i="1"/>
  <c r="L1067" i="1" s="1"/>
  <c r="K1068" i="1"/>
  <c r="L1068" i="1" s="1"/>
  <c r="K1069" i="1"/>
  <c r="L1069" i="1" s="1"/>
  <c r="K1070" i="1"/>
  <c r="L1070" i="1" s="1"/>
  <c r="K1071" i="1"/>
  <c r="L1071" i="1" s="1"/>
  <c r="K1072" i="1"/>
  <c r="L1072" i="1" s="1"/>
  <c r="K1073" i="1"/>
  <c r="L1073" i="1" s="1"/>
  <c r="K1074" i="1"/>
  <c r="L1074" i="1" s="1"/>
  <c r="K1075" i="1"/>
  <c r="L1075" i="1" s="1"/>
  <c r="K1076" i="1"/>
  <c r="L1076" i="1" s="1"/>
  <c r="K1077" i="1"/>
  <c r="L1077" i="1" s="1"/>
  <c r="K1078" i="1"/>
  <c r="L1078" i="1" s="1"/>
  <c r="K1079" i="1"/>
  <c r="L1079" i="1" s="1"/>
  <c r="K1080" i="1"/>
  <c r="L1080" i="1" s="1"/>
  <c r="K1081" i="1"/>
  <c r="L1081" i="1" s="1"/>
  <c r="K1082" i="1"/>
  <c r="L1082" i="1" s="1"/>
  <c r="K1083" i="1"/>
  <c r="L1083" i="1" s="1"/>
  <c r="K1084" i="1"/>
  <c r="L1084" i="1" s="1"/>
  <c r="K1085" i="1"/>
  <c r="L1085" i="1" s="1"/>
  <c r="K1086" i="1"/>
  <c r="L1086" i="1" s="1"/>
  <c r="K1087" i="1"/>
  <c r="L1087" i="1" s="1"/>
  <c r="K1088" i="1"/>
  <c r="L1088" i="1" s="1"/>
  <c r="K1089" i="1"/>
  <c r="L1089" i="1" s="1"/>
  <c r="K1090" i="1"/>
  <c r="K1091" i="1"/>
  <c r="L1091" i="1" s="1"/>
  <c r="K1092" i="1"/>
  <c r="L1092" i="1" s="1"/>
  <c r="K1093" i="1"/>
  <c r="L1093" i="1" s="1"/>
  <c r="K1094" i="1"/>
  <c r="L1094" i="1" s="1"/>
  <c r="K1095" i="1"/>
  <c r="L1095" i="1" s="1"/>
  <c r="K1096" i="1"/>
  <c r="L1096" i="1" s="1"/>
  <c r="K1097" i="1"/>
  <c r="K1098" i="1"/>
  <c r="L1098" i="1" s="1"/>
  <c r="K1099" i="1"/>
  <c r="L1099" i="1" s="1"/>
  <c r="K1100" i="1"/>
  <c r="L1100" i="1" s="1"/>
  <c r="K1101" i="1"/>
  <c r="K1102" i="1"/>
  <c r="L1102" i="1" s="1"/>
  <c r="K1103" i="1"/>
  <c r="L1103" i="1" s="1"/>
  <c r="K1104" i="1"/>
  <c r="L1104" i="1" s="1"/>
  <c r="K1105" i="1"/>
  <c r="L1105" i="1" s="1"/>
  <c r="K1106" i="1"/>
  <c r="L1106" i="1" s="1"/>
  <c r="K1107" i="1"/>
  <c r="L1107" i="1" s="1"/>
  <c r="K1108" i="1"/>
  <c r="L1108" i="1" s="1"/>
  <c r="K1109" i="1"/>
  <c r="K1110" i="1"/>
  <c r="K1111" i="1"/>
  <c r="L1111" i="1" s="1"/>
  <c r="K1112" i="1"/>
  <c r="L1112" i="1" s="1"/>
  <c r="K1113" i="1"/>
  <c r="L1113" i="1" s="1"/>
  <c r="K1114" i="1"/>
  <c r="L1114" i="1" s="1"/>
  <c r="K1115" i="1"/>
  <c r="L1115" i="1" s="1"/>
  <c r="K1116" i="1"/>
  <c r="L1116" i="1" s="1"/>
  <c r="K1117" i="1"/>
  <c r="L1117" i="1" s="1"/>
  <c r="K1118" i="1"/>
  <c r="L1118" i="1" s="1"/>
  <c r="K1119" i="1"/>
  <c r="L1119" i="1" s="1"/>
  <c r="K1120" i="1"/>
  <c r="L1120" i="1" s="1"/>
  <c r="K1121" i="1"/>
  <c r="K1122" i="1"/>
  <c r="L1122" i="1" s="1"/>
  <c r="K1123" i="1"/>
  <c r="L1123" i="1" s="1"/>
  <c r="K1124" i="1"/>
  <c r="L1124" i="1" s="1"/>
  <c r="K1125" i="1"/>
  <c r="L1125" i="1" s="1"/>
  <c r="K1126" i="1"/>
  <c r="L1126" i="1" s="1"/>
  <c r="K1127" i="1"/>
  <c r="L1127" i="1" s="1"/>
  <c r="K1128" i="1"/>
  <c r="L1128" i="1" s="1"/>
  <c r="K1129" i="1"/>
  <c r="K1130" i="1"/>
  <c r="K1131" i="1"/>
  <c r="L1131" i="1" s="1"/>
  <c r="K1132" i="1"/>
  <c r="L1132" i="1" s="1"/>
  <c r="K1133" i="1"/>
  <c r="K1134" i="1"/>
  <c r="L1134" i="1" s="1"/>
  <c r="K1135" i="1"/>
  <c r="L1135" i="1" s="1"/>
  <c r="K1136" i="1"/>
  <c r="L1136" i="1" s="1"/>
  <c r="K1137" i="1"/>
  <c r="L1137" i="1" s="1"/>
  <c r="K1138" i="1"/>
  <c r="L1138" i="1" s="1"/>
  <c r="K1139" i="1"/>
  <c r="L1139" i="1" s="1"/>
  <c r="K1140" i="1"/>
  <c r="L1140" i="1" s="1"/>
  <c r="K1141" i="1"/>
  <c r="K1142" i="1"/>
  <c r="L1142" i="1" s="1"/>
  <c r="K1143" i="1"/>
  <c r="K1144" i="1"/>
  <c r="L1144" i="1" s="1"/>
  <c r="K1145" i="1"/>
  <c r="L1145" i="1" s="1"/>
  <c r="K1146" i="1"/>
  <c r="L1146" i="1" s="1"/>
  <c r="K1147" i="1"/>
  <c r="L1147" i="1" s="1"/>
  <c r="K1148" i="1"/>
  <c r="L1148" i="1" s="1"/>
  <c r="K1149" i="1"/>
  <c r="L1149" i="1" s="1"/>
  <c r="K1150" i="1"/>
  <c r="L1150" i="1" s="1"/>
  <c r="K1151" i="1"/>
  <c r="L1151" i="1" s="1"/>
  <c r="K1152" i="1"/>
  <c r="L1152" i="1" s="1"/>
  <c r="K1153" i="1"/>
  <c r="K1154" i="1"/>
  <c r="L1154" i="1" s="1"/>
  <c r="K1155" i="1"/>
  <c r="L1155" i="1" s="1"/>
  <c r="K1156" i="1"/>
  <c r="L1156" i="1" s="1"/>
  <c r="K1157" i="1"/>
  <c r="K1158" i="1"/>
  <c r="L1158" i="1" s="1"/>
  <c r="K1159" i="1"/>
  <c r="L1159" i="1" s="1"/>
  <c r="K1160" i="1"/>
  <c r="L1160" i="1" s="1"/>
  <c r="K1161" i="1"/>
  <c r="L1161" i="1" s="1"/>
  <c r="K1162" i="1"/>
  <c r="L1162" i="1" s="1"/>
  <c r="K1163" i="1"/>
  <c r="L1163" i="1" s="1"/>
  <c r="K1164" i="1"/>
  <c r="L1164" i="1" s="1"/>
  <c r="K1165" i="1"/>
  <c r="K1166" i="1"/>
  <c r="L1166" i="1" s="1"/>
  <c r="K1167" i="1"/>
  <c r="L1167" i="1" s="1"/>
  <c r="K1168" i="1"/>
  <c r="L1168" i="1" s="1"/>
  <c r="K1169" i="1"/>
  <c r="L1169" i="1" s="1"/>
  <c r="K1170" i="1"/>
  <c r="L1170" i="1" s="1"/>
  <c r="K1171" i="1"/>
  <c r="L1171" i="1" s="1"/>
  <c r="K1172" i="1"/>
  <c r="L1172" i="1" s="1"/>
  <c r="K1173" i="1"/>
  <c r="L1173" i="1" s="1"/>
  <c r="K1174" i="1"/>
  <c r="L1174" i="1" s="1"/>
  <c r="K1175" i="1"/>
  <c r="L1175" i="1" s="1"/>
  <c r="K1176" i="1"/>
  <c r="L1176" i="1" s="1"/>
  <c r="K1177" i="1"/>
  <c r="L1177" i="1" s="1"/>
  <c r="K1178" i="1"/>
  <c r="L1178" i="1" s="1"/>
  <c r="K1179" i="1"/>
  <c r="L1179" i="1" s="1"/>
  <c r="K1180" i="1"/>
  <c r="L1180" i="1" s="1"/>
  <c r="K1181" i="1"/>
  <c r="L1181" i="1" s="1"/>
  <c r="K1182" i="1"/>
  <c r="L1182" i="1" s="1"/>
  <c r="K1183" i="1"/>
  <c r="L1183" i="1" s="1"/>
  <c r="K1184" i="1"/>
  <c r="L1184" i="1" s="1"/>
  <c r="K1185" i="1"/>
  <c r="K1186" i="1"/>
  <c r="K1187" i="1"/>
  <c r="L1187" i="1" s="1"/>
  <c r="K1188" i="1"/>
  <c r="L1188" i="1" s="1"/>
  <c r="K1189" i="1"/>
  <c r="L1189" i="1" s="1"/>
  <c r="K1190" i="1"/>
  <c r="L1190" i="1" s="1"/>
  <c r="K1191" i="1"/>
  <c r="L1191" i="1" s="1"/>
  <c r="K1192" i="1"/>
  <c r="L1192" i="1" s="1"/>
  <c r="K1193" i="1"/>
  <c r="K1194" i="1"/>
  <c r="L1194" i="1" s="1"/>
  <c r="K1195" i="1"/>
  <c r="L1195" i="1" s="1"/>
  <c r="K1196" i="1"/>
  <c r="L1196" i="1" s="1"/>
  <c r="K1197" i="1"/>
  <c r="L1197" i="1" s="1"/>
  <c r="K1198" i="1"/>
  <c r="L1198" i="1" s="1"/>
  <c r="K1199" i="1"/>
  <c r="L1199" i="1" s="1"/>
  <c r="K1200" i="1"/>
  <c r="L1200" i="1" s="1"/>
  <c r="K1201" i="1"/>
  <c r="L1201" i="1" s="1"/>
  <c r="K1202" i="1"/>
  <c r="L1202" i="1" s="1"/>
  <c r="K1203" i="1"/>
  <c r="L1203" i="1" s="1"/>
  <c r="K1204" i="1"/>
  <c r="L1204" i="1" s="1"/>
  <c r="K1205" i="1"/>
  <c r="K1206" i="1"/>
  <c r="K1207" i="1"/>
  <c r="L1207" i="1" s="1"/>
  <c r="K1208" i="1"/>
  <c r="L1208" i="1" s="1"/>
  <c r="K1209" i="1"/>
  <c r="L1209" i="1" s="1"/>
  <c r="K1210" i="1"/>
  <c r="L1210" i="1" s="1"/>
  <c r="K1211" i="1"/>
  <c r="L1211" i="1" s="1"/>
  <c r="K1212" i="1"/>
  <c r="L1212" i="1" s="1"/>
  <c r="K1213" i="1"/>
  <c r="L1213" i="1" s="1"/>
  <c r="K1214" i="1"/>
  <c r="L1214" i="1" s="1"/>
  <c r="K1215" i="1"/>
  <c r="L1215" i="1" s="1"/>
  <c r="K1216" i="1"/>
  <c r="L1216" i="1" s="1"/>
  <c r="K1217" i="1"/>
  <c r="K1218" i="1"/>
  <c r="L1218" i="1" s="1"/>
  <c r="K1219" i="1"/>
  <c r="L1219" i="1" s="1"/>
  <c r="K1220" i="1"/>
  <c r="L1220" i="1" s="1"/>
  <c r="K1221" i="1"/>
  <c r="L1221" i="1" s="1"/>
  <c r="K1222" i="1"/>
  <c r="L1222" i="1" s="1"/>
  <c r="K1223" i="1"/>
  <c r="L1223" i="1" s="1"/>
  <c r="K1224" i="1"/>
  <c r="L1224" i="1" s="1"/>
  <c r="K1225" i="1"/>
  <c r="L1225" i="1" s="1"/>
  <c r="K1226" i="1"/>
  <c r="L1226" i="1" s="1"/>
  <c r="K1227" i="1"/>
  <c r="L1227" i="1" s="1"/>
  <c r="K1228" i="1"/>
  <c r="L1228" i="1" s="1"/>
  <c r="K1229" i="1"/>
  <c r="K1230" i="1"/>
  <c r="L1230" i="1" s="1"/>
  <c r="K1231" i="1"/>
  <c r="L1231" i="1" s="1"/>
  <c r="K1232" i="1"/>
  <c r="L1232" i="1" s="1"/>
  <c r="K1233" i="1"/>
  <c r="L1233" i="1" s="1"/>
  <c r="K1234" i="1"/>
  <c r="L1234" i="1" s="1"/>
  <c r="K1235" i="1"/>
  <c r="L1235" i="1" s="1"/>
  <c r="K1236" i="1"/>
  <c r="L1236" i="1" s="1"/>
  <c r="K1237" i="1"/>
  <c r="L1237" i="1" s="1"/>
  <c r="K1238" i="1"/>
  <c r="K1239" i="1"/>
  <c r="L1239" i="1" s="1"/>
  <c r="K1240" i="1"/>
  <c r="L1240" i="1" s="1"/>
  <c r="K1241" i="1"/>
  <c r="L1241" i="1" s="1"/>
  <c r="K1242" i="1"/>
  <c r="L1242" i="1" s="1"/>
  <c r="K1243" i="1"/>
  <c r="L1243" i="1" s="1"/>
  <c r="K1244" i="1"/>
  <c r="L1244" i="1" s="1"/>
  <c r="K1245" i="1"/>
  <c r="L1245" i="1" s="1"/>
  <c r="K1246" i="1"/>
  <c r="K1247" i="1"/>
  <c r="L1247" i="1" s="1"/>
  <c r="K1248" i="1"/>
  <c r="L1248" i="1" s="1"/>
  <c r="K1249" i="1"/>
  <c r="L1249" i="1" s="1"/>
  <c r="K1250" i="1"/>
  <c r="L1250" i="1" s="1"/>
  <c r="K1251" i="1"/>
  <c r="L1251" i="1" s="1"/>
  <c r="K1252" i="1"/>
  <c r="L1252" i="1" s="1"/>
  <c r="K1253" i="1"/>
  <c r="L1253" i="1" s="1"/>
  <c r="K1254" i="1"/>
  <c r="K1255" i="1"/>
  <c r="L1255" i="1" s="1"/>
  <c r="K1256" i="1"/>
  <c r="L1256" i="1" s="1"/>
  <c r="K1257" i="1"/>
  <c r="K1258" i="1"/>
  <c r="L1258" i="1" s="1"/>
  <c r="K1259" i="1"/>
  <c r="L1259" i="1" s="1"/>
  <c r="K1260" i="1"/>
  <c r="L1260" i="1" s="1"/>
  <c r="K1261" i="1"/>
  <c r="K1262" i="1"/>
  <c r="L1262" i="1" s="1"/>
  <c r="K1263" i="1"/>
  <c r="L1263" i="1" s="1"/>
  <c r="K1264" i="1"/>
  <c r="L1264" i="1" s="1"/>
  <c r="K1265" i="1"/>
  <c r="L1265" i="1" s="1"/>
  <c r="K1266" i="1"/>
  <c r="L1266" i="1" s="1"/>
  <c r="K1267" i="1"/>
  <c r="L1267" i="1" s="1"/>
  <c r="K1268" i="1"/>
  <c r="L1268" i="1" s="1"/>
  <c r="K1269" i="1"/>
  <c r="L1269" i="1" s="1"/>
  <c r="K1270" i="1"/>
  <c r="L1270" i="1" s="1"/>
  <c r="K1271" i="1"/>
  <c r="L1271" i="1" s="1"/>
  <c r="K1272" i="1"/>
  <c r="L1272" i="1" s="1"/>
  <c r="K1273" i="1"/>
  <c r="L1273" i="1" s="1"/>
  <c r="K1274" i="1"/>
  <c r="L1274" i="1" s="1"/>
  <c r="K1275" i="1"/>
  <c r="L1275" i="1" s="1"/>
  <c r="K1276" i="1"/>
  <c r="L1276" i="1" s="1"/>
  <c r="K1277" i="1"/>
  <c r="K1278" i="1"/>
  <c r="L1278" i="1" s="1"/>
  <c r="K1279" i="1"/>
  <c r="L1279" i="1" s="1"/>
  <c r="K1280" i="1"/>
  <c r="L1280" i="1" s="1"/>
  <c r="K1281" i="1"/>
  <c r="L1281" i="1" s="1"/>
  <c r="K1282" i="1"/>
  <c r="L1282" i="1" s="1"/>
  <c r="K1283" i="1"/>
  <c r="L1283" i="1" s="1"/>
  <c r="K1284" i="1"/>
  <c r="L1284" i="1" s="1"/>
  <c r="K1285" i="1"/>
  <c r="L1285" i="1" s="1"/>
  <c r="K1286" i="1"/>
  <c r="K1287" i="1"/>
  <c r="L1287" i="1" s="1"/>
  <c r="K1288" i="1"/>
  <c r="L1288" i="1" s="1"/>
  <c r="K1289" i="1"/>
  <c r="L1289" i="1" s="1"/>
  <c r="K1290" i="1"/>
  <c r="L1290" i="1" s="1"/>
  <c r="K1291" i="1"/>
  <c r="L1291" i="1" s="1"/>
  <c r="K1292" i="1"/>
  <c r="L1292" i="1" s="1"/>
  <c r="K1293" i="1"/>
  <c r="L1293" i="1" s="1"/>
  <c r="K1294" i="1"/>
  <c r="L1294" i="1" s="1"/>
  <c r="K1295" i="1"/>
  <c r="L1295" i="1" s="1"/>
  <c r="K1296" i="1"/>
  <c r="L1296" i="1" s="1"/>
  <c r="K1297" i="1"/>
  <c r="L1297" i="1" s="1"/>
  <c r="K1298" i="1"/>
  <c r="K1299" i="1"/>
  <c r="L1299" i="1" s="1"/>
  <c r="K1300" i="1"/>
  <c r="L1300" i="1" s="1"/>
  <c r="K1301" i="1"/>
  <c r="L1301" i="1" s="1"/>
  <c r="K1302" i="1"/>
  <c r="L1302" i="1" s="1"/>
  <c r="K1303" i="1"/>
  <c r="L1303" i="1" s="1"/>
  <c r="K1304" i="1"/>
  <c r="L1304" i="1" s="1"/>
  <c r="K1305" i="1"/>
  <c r="K1306" i="1"/>
  <c r="L1306" i="1" s="1"/>
  <c r="K1307" i="1"/>
  <c r="L1307" i="1" s="1"/>
  <c r="K1308" i="1"/>
  <c r="L1308" i="1" s="1"/>
  <c r="K1309" i="1"/>
  <c r="K1310" i="1"/>
  <c r="L1310" i="1" s="1"/>
  <c r="K1311" i="1"/>
  <c r="L1311" i="1" s="1"/>
  <c r="K1312" i="1"/>
  <c r="L1312" i="1" s="1"/>
  <c r="K1313" i="1"/>
  <c r="L1313" i="1" s="1"/>
  <c r="K1314" i="1"/>
  <c r="L1314" i="1" s="1"/>
  <c r="K1315" i="1"/>
  <c r="L1315" i="1" s="1"/>
  <c r="K1316" i="1"/>
  <c r="L1316" i="1" s="1"/>
  <c r="K1317" i="1"/>
  <c r="K1318" i="1"/>
  <c r="L1318" i="1" s="1"/>
  <c r="K1319" i="1"/>
  <c r="L1319" i="1" s="1"/>
  <c r="K1320" i="1"/>
  <c r="L1320" i="1" s="1"/>
  <c r="K1321" i="1"/>
  <c r="L1321" i="1" s="1"/>
  <c r="K1322" i="1"/>
  <c r="L1322" i="1" s="1"/>
  <c r="K1323" i="1"/>
  <c r="L1323" i="1" s="1"/>
  <c r="K1324" i="1"/>
  <c r="L1324" i="1" s="1"/>
  <c r="K1325" i="1"/>
  <c r="L1325" i="1" s="1"/>
  <c r="K1326" i="1"/>
  <c r="K1327" i="1"/>
  <c r="L1327" i="1" s="1"/>
  <c r="K1328" i="1"/>
  <c r="L1328" i="1" s="1"/>
  <c r="K1329" i="1"/>
  <c r="L1329" i="1" s="1"/>
  <c r="K1330" i="1"/>
  <c r="L1330" i="1" s="1"/>
  <c r="K1331" i="1"/>
  <c r="L1331" i="1" s="1"/>
  <c r="K1332" i="1"/>
  <c r="L1332" i="1" s="1"/>
  <c r="K1333" i="1"/>
  <c r="K1334" i="1"/>
  <c r="L1334" i="1" s="1"/>
  <c r="K1335" i="1"/>
  <c r="L1335" i="1" s="1"/>
  <c r="K1336" i="1"/>
  <c r="L1336" i="1" s="1"/>
  <c r="K1337" i="1"/>
  <c r="L1337" i="1" s="1"/>
  <c r="K1338" i="1"/>
  <c r="L1338" i="1" s="1"/>
  <c r="K1339" i="1"/>
  <c r="L1339" i="1" s="1"/>
  <c r="K1340" i="1"/>
  <c r="L1340" i="1" s="1"/>
  <c r="K1341" i="1"/>
  <c r="L1341" i="1" s="1"/>
  <c r="K1342" i="1"/>
  <c r="L1342" i="1" s="1"/>
  <c r="K1343" i="1"/>
  <c r="L1343" i="1" s="1"/>
  <c r="K1344" i="1"/>
  <c r="L1344" i="1" s="1"/>
  <c r="K1345" i="1"/>
  <c r="L1345" i="1" s="1"/>
  <c r="K1346" i="1"/>
  <c r="K1347" i="1"/>
  <c r="L1347" i="1" s="1"/>
  <c r="K1348" i="1"/>
  <c r="L1348" i="1" s="1"/>
  <c r="K1349" i="1"/>
  <c r="L1349" i="1" s="1"/>
  <c r="K1350" i="1"/>
  <c r="L1350" i="1" s="1"/>
  <c r="K1351" i="1"/>
  <c r="L1351" i="1" s="1"/>
  <c r="K1352" i="1"/>
  <c r="L1352" i="1" s="1"/>
  <c r="K1353" i="1"/>
  <c r="K1354" i="1"/>
  <c r="L1354" i="1" s="1"/>
  <c r="K1355" i="1"/>
  <c r="L1355" i="1" s="1"/>
  <c r="K1356" i="1"/>
  <c r="L1356" i="1" s="1"/>
  <c r="K1357" i="1"/>
  <c r="L1357" i="1" s="1"/>
  <c r="K1358" i="1"/>
  <c r="L1358" i="1" s="1"/>
  <c r="K1359" i="1"/>
  <c r="L1359" i="1" s="1"/>
  <c r="K1360" i="1"/>
  <c r="L1360" i="1" s="1"/>
  <c r="K1361" i="1"/>
  <c r="L1361" i="1" s="1"/>
  <c r="K1362" i="1"/>
  <c r="L1362" i="1" s="1"/>
  <c r="K1363" i="1"/>
  <c r="L1363" i="1" s="1"/>
  <c r="K1364" i="1"/>
  <c r="L1364" i="1" s="1"/>
  <c r="K1365" i="1"/>
  <c r="L1365" i="1" s="1"/>
  <c r="K1366" i="1"/>
  <c r="K1367" i="1"/>
  <c r="L1367" i="1" s="1"/>
  <c r="K1368" i="1"/>
  <c r="L1368" i="1" s="1"/>
  <c r="K1369" i="1"/>
  <c r="L1369" i="1" s="1"/>
  <c r="K1370" i="1"/>
  <c r="L1370" i="1" s="1"/>
  <c r="K1371" i="1"/>
  <c r="L1371" i="1" s="1"/>
  <c r="K1372" i="1"/>
  <c r="L1372" i="1" s="1"/>
  <c r="K1373" i="1"/>
  <c r="L1373" i="1" s="1"/>
  <c r="K1374" i="1"/>
  <c r="L1374" i="1" s="1"/>
  <c r="K1375" i="1"/>
  <c r="L1375" i="1" s="1"/>
  <c r="K1376" i="1"/>
  <c r="L1376" i="1" s="1"/>
  <c r="K1377" i="1"/>
  <c r="L1377" i="1" s="1"/>
  <c r="K1378" i="1"/>
  <c r="L1378" i="1" s="1"/>
  <c r="K1379" i="1"/>
  <c r="L1379" i="1" s="1"/>
  <c r="K1380" i="1"/>
  <c r="L1380" i="1" s="1"/>
  <c r="K1381" i="1"/>
  <c r="L1381" i="1" s="1"/>
  <c r="K1382" i="1"/>
  <c r="L1382" i="1" s="1"/>
  <c r="K1383" i="1"/>
  <c r="L1383" i="1" s="1"/>
  <c r="K1384" i="1"/>
  <c r="L1384" i="1" s="1"/>
  <c r="K1385" i="1"/>
  <c r="L1385" i="1" s="1"/>
  <c r="K1386" i="1"/>
  <c r="L1386" i="1" s="1"/>
  <c r="K1387" i="1"/>
  <c r="L1387" i="1" s="1"/>
  <c r="K1388" i="1"/>
  <c r="L1388" i="1" s="1"/>
  <c r="K1389" i="1"/>
  <c r="K1390" i="1"/>
  <c r="L1390" i="1" s="1"/>
  <c r="K1391" i="1"/>
  <c r="L1391" i="1" s="1"/>
  <c r="K1392" i="1"/>
  <c r="L1392" i="1" s="1"/>
  <c r="K1393" i="1"/>
  <c r="K1394" i="1"/>
  <c r="L1394" i="1" s="1"/>
  <c r="K1395" i="1"/>
  <c r="L1395" i="1" s="1"/>
  <c r="K1396" i="1"/>
  <c r="L1396" i="1" s="1"/>
  <c r="K1397" i="1"/>
  <c r="L1397" i="1" s="1"/>
  <c r="K1398" i="1"/>
  <c r="L1398" i="1" s="1"/>
  <c r="K1399" i="1"/>
  <c r="L1399" i="1" s="1"/>
  <c r="K1400" i="1"/>
  <c r="L1400" i="1" s="1"/>
  <c r="K1401" i="1"/>
  <c r="L1401" i="1" s="1"/>
  <c r="K1402" i="1"/>
  <c r="L1402" i="1" s="1"/>
  <c r="K1403" i="1"/>
  <c r="L1403" i="1" s="1"/>
  <c r="K1404" i="1"/>
  <c r="L1404" i="1" s="1"/>
  <c r="K1405" i="1"/>
  <c r="L1405" i="1" s="1"/>
  <c r="K1406" i="1"/>
  <c r="L1406" i="1" s="1"/>
  <c r="K1407" i="1"/>
  <c r="K1408" i="1"/>
  <c r="L1408" i="1" s="1"/>
  <c r="K1409" i="1"/>
  <c r="K1410" i="1"/>
  <c r="L1410" i="1" s="1"/>
  <c r="K1411" i="1"/>
  <c r="L1411" i="1" s="1"/>
  <c r="K1412" i="1"/>
  <c r="L1412" i="1" s="1"/>
  <c r="K1413" i="1"/>
  <c r="L1413" i="1" s="1"/>
  <c r="K1414" i="1"/>
  <c r="L1414" i="1" s="1"/>
  <c r="K1415" i="1"/>
  <c r="L1415" i="1" s="1"/>
  <c r="K1416" i="1"/>
  <c r="L1416" i="1" s="1"/>
  <c r="K1417" i="1"/>
  <c r="L1417" i="1" s="1"/>
  <c r="K1418" i="1"/>
  <c r="K1419" i="1"/>
  <c r="L1419" i="1" s="1"/>
  <c r="K1420" i="1"/>
  <c r="L1420" i="1" s="1"/>
  <c r="K1421" i="1"/>
  <c r="L1421" i="1" s="1"/>
  <c r="K1422" i="1"/>
  <c r="L1422" i="1" s="1"/>
  <c r="K1423" i="1"/>
  <c r="L1423" i="1" s="1"/>
  <c r="K1424" i="1"/>
  <c r="L1424" i="1" s="1"/>
  <c r="K1425" i="1"/>
  <c r="L1425" i="1" s="1"/>
  <c r="K1426" i="1"/>
  <c r="L1426" i="1" s="1"/>
  <c r="K1427" i="1"/>
  <c r="L1427" i="1" s="1"/>
  <c r="K1428" i="1"/>
  <c r="L1428" i="1" s="1"/>
  <c r="K1429" i="1"/>
  <c r="L1429" i="1" s="1"/>
  <c r="K1430" i="1"/>
  <c r="L1430" i="1" s="1"/>
  <c r="K1431" i="1"/>
  <c r="L1431" i="1" s="1"/>
  <c r="K1432" i="1"/>
  <c r="L1432" i="1" s="1"/>
  <c r="K1433" i="1"/>
  <c r="L1433" i="1" s="1"/>
  <c r="K1434" i="1"/>
  <c r="L1434" i="1" s="1"/>
  <c r="K1435" i="1"/>
  <c r="L1435" i="1" s="1"/>
  <c r="K1436" i="1"/>
  <c r="L1436" i="1" s="1"/>
  <c r="K1437" i="1"/>
  <c r="L1437" i="1" s="1"/>
  <c r="K1438" i="1"/>
  <c r="L1438" i="1" s="1"/>
  <c r="K1439" i="1"/>
  <c r="L1439" i="1" s="1"/>
  <c r="K1440" i="1"/>
  <c r="L1440" i="1" s="1"/>
  <c r="K1441" i="1"/>
  <c r="K1442" i="1"/>
  <c r="K1443" i="1"/>
  <c r="L1443" i="1" s="1"/>
  <c r="K1444" i="1"/>
  <c r="L1444" i="1" s="1"/>
  <c r="K1445" i="1"/>
  <c r="L1445" i="1" s="1"/>
  <c r="K1446" i="1"/>
  <c r="L1446" i="1" s="1"/>
  <c r="K1447" i="1"/>
  <c r="L1447" i="1" s="1"/>
  <c r="K1448" i="1"/>
  <c r="L1448" i="1" s="1"/>
  <c r="K1449" i="1"/>
  <c r="K1450" i="1"/>
  <c r="L1450" i="1" s="1"/>
  <c r="K1451" i="1"/>
  <c r="L1451" i="1" s="1"/>
  <c r="K1452" i="1"/>
  <c r="L1452" i="1" s="1"/>
  <c r="K1453" i="1"/>
  <c r="K1454" i="1"/>
  <c r="L1454" i="1" s="1"/>
  <c r="K1455" i="1"/>
  <c r="L1455" i="1" s="1"/>
  <c r="K1456" i="1"/>
  <c r="L1456" i="1" s="1"/>
  <c r="K1457" i="1"/>
  <c r="K1458" i="1"/>
  <c r="L1458" i="1" s="1"/>
  <c r="K1459" i="1"/>
  <c r="L1459" i="1" s="1"/>
  <c r="K1460" i="1"/>
  <c r="L1460" i="1" s="1"/>
  <c r="K1461" i="1"/>
  <c r="K1462" i="1"/>
  <c r="K1463" i="1"/>
  <c r="L1463" i="1" s="1"/>
  <c r="K1464" i="1"/>
  <c r="L1464" i="1" s="1"/>
  <c r="K1465" i="1"/>
  <c r="L1465" i="1" s="1"/>
  <c r="K1466" i="1"/>
  <c r="L1466" i="1" s="1"/>
  <c r="K1467" i="1"/>
  <c r="L1467" i="1" s="1"/>
  <c r="K1468" i="1"/>
  <c r="L1468" i="1" s="1"/>
  <c r="K1469" i="1"/>
  <c r="K1470" i="1"/>
  <c r="L1470" i="1" s="1"/>
  <c r="K1471" i="1"/>
  <c r="L1471" i="1" s="1"/>
  <c r="K1472" i="1"/>
  <c r="L1472" i="1" s="1"/>
  <c r="K1473" i="1"/>
  <c r="L1473" i="1" s="1"/>
  <c r="K1474" i="1"/>
  <c r="L1474" i="1" s="1"/>
  <c r="K1475" i="1"/>
  <c r="L1475" i="1" s="1"/>
  <c r="K1476" i="1"/>
  <c r="L1476" i="1" s="1"/>
  <c r="K1477" i="1"/>
  <c r="L1477" i="1" s="1"/>
  <c r="K1478" i="1"/>
  <c r="K1479" i="1"/>
  <c r="L1479" i="1" s="1"/>
  <c r="K1480" i="1"/>
  <c r="L1480" i="1" s="1"/>
  <c r="K1481" i="1"/>
  <c r="K1482" i="1"/>
  <c r="L1482" i="1" s="1"/>
  <c r="K1483" i="1"/>
  <c r="L1483" i="1" s="1"/>
  <c r="K1484" i="1"/>
  <c r="L1484" i="1" s="1"/>
  <c r="K1485" i="1"/>
  <c r="L1485" i="1" s="1"/>
  <c r="K1486" i="1"/>
  <c r="L1486" i="1" s="1"/>
  <c r="K1487" i="1"/>
  <c r="L1487" i="1" s="1"/>
  <c r="K1488" i="1"/>
  <c r="L1488" i="1" s="1"/>
  <c r="K1489" i="1"/>
  <c r="K1490" i="1"/>
  <c r="L1490" i="1" s="1"/>
  <c r="K1491" i="1"/>
  <c r="L1491" i="1" s="1"/>
  <c r="K1492" i="1"/>
  <c r="L1492" i="1" s="1"/>
  <c r="K1493" i="1"/>
  <c r="L1493" i="1" s="1"/>
  <c r="K1494" i="1"/>
  <c r="L1494" i="1" s="1"/>
  <c r="K1495" i="1"/>
  <c r="L1495" i="1" s="1"/>
  <c r="K1496" i="1"/>
  <c r="L1496" i="1" s="1"/>
  <c r="K1497" i="1"/>
  <c r="L1497" i="1" s="1"/>
  <c r="K1498" i="1"/>
  <c r="L1498" i="1" s="1"/>
  <c r="K1499" i="1"/>
  <c r="L1499" i="1" s="1"/>
  <c r="K1500" i="1"/>
  <c r="L1500" i="1" s="1"/>
  <c r="K1501" i="1"/>
  <c r="L1501" i="1" s="1"/>
  <c r="K1502" i="1"/>
  <c r="L1502" i="1" s="1"/>
  <c r="K1503" i="1"/>
  <c r="L1503" i="1" s="1"/>
  <c r="K1504" i="1"/>
  <c r="L1504" i="1" s="1"/>
  <c r="K1505" i="1"/>
  <c r="L1505" i="1" s="1"/>
  <c r="K1506" i="1"/>
  <c r="L1506" i="1" s="1"/>
  <c r="K1507" i="1"/>
  <c r="L1507" i="1" s="1"/>
  <c r="K1508" i="1"/>
  <c r="L1508" i="1" s="1"/>
  <c r="K1509" i="1"/>
  <c r="L1509" i="1" s="1"/>
  <c r="K1510" i="1"/>
  <c r="K1511" i="1"/>
  <c r="L1511" i="1" s="1"/>
  <c r="K1512" i="1"/>
  <c r="L1512" i="1" s="1"/>
  <c r="K1513" i="1"/>
  <c r="K1514" i="1"/>
  <c r="L1514" i="1" s="1"/>
  <c r="K1515" i="1"/>
  <c r="L1515" i="1" s="1"/>
  <c r="K1516" i="1"/>
  <c r="L1516" i="1" s="1"/>
  <c r="K1517" i="1"/>
  <c r="L1517" i="1" s="1"/>
  <c r="K1518" i="1"/>
  <c r="L1518" i="1" s="1"/>
  <c r="K1519" i="1"/>
  <c r="L1519" i="1" s="1"/>
  <c r="K1520" i="1"/>
  <c r="L1520" i="1" s="1"/>
  <c r="K1521" i="1"/>
  <c r="L1521" i="1" s="1"/>
  <c r="K1522" i="1"/>
  <c r="L1522" i="1" s="1"/>
  <c r="K1523" i="1"/>
  <c r="L1523" i="1" s="1"/>
  <c r="K1524" i="1"/>
  <c r="L1524" i="1" s="1"/>
  <c r="K1525" i="1"/>
  <c r="L1525" i="1" s="1"/>
  <c r="K1526" i="1"/>
  <c r="L1526" i="1" s="1"/>
  <c r="K1527" i="1"/>
  <c r="L1527" i="1" s="1"/>
  <c r="K1528" i="1"/>
  <c r="L1528" i="1" s="1"/>
  <c r="K1529" i="1"/>
  <c r="L1529" i="1" s="1"/>
  <c r="K1530" i="1"/>
  <c r="L1530" i="1" s="1"/>
  <c r="K1531" i="1"/>
  <c r="L1531" i="1" s="1"/>
  <c r="K1532" i="1"/>
  <c r="L1532" i="1" s="1"/>
  <c r="K1533" i="1"/>
  <c r="L1533" i="1" s="1"/>
  <c r="K1534" i="1"/>
  <c r="L1534" i="1" s="1"/>
  <c r="K1535" i="1"/>
  <c r="L1535" i="1" s="1"/>
  <c r="K1536" i="1"/>
  <c r="L1536" i="1" s="1"/>
  <c r="K1537" i="1"/>
  <c r="L1537" i="1" s="1"/>
  <c r="K1538" i="1"/>
  <c r="L1538" i="1" s="1"/>
  <c r="K1539" i="1"/>
  <c r="L1539" i="1" s="1"/>
  <c r="K1540" i="1"/>
  <c r="L1540" i="1" s="1"/>
  <c r="K1541" i="1"/>
  <c r="L1541" i="1" s="1"/>
  <c r="K1542" i="1"/>
  <c r="K1543" i="1"/>
  <c r="L1543" i="1" s="1"/>
  <c r="K1544" i="1"/>
  <c r="L1544" i="1" s="1"/>
  <c r="K1545" i="1"/>
  <c r="L1545" i="1" s="1"/>
  <c r="K1546" i="1"/>
  <c r="L1546" i="1" s="1"/>
  <c r="K1547" i="1"/>
  <c r="L1547" i="1" s="1"/>
  <c r="K1548" i="1"/>
  <c r="L1548" i="1" s="1"/>
  <c r="K1549" i="1"/>
  <c r="K1550" i="1"/>
  <c r="L1550" i="1" s="1"/>
  <c r="K1551" i="1"/>
  <c r="L1551" i="1" s="1"/>
  <c r="K1552" i="1"/>
  <c r="L1552" i="1" s="1"/>
  <c r="K1553" i="1"/>
  <c r="L1553" i="1" s="1"/>
  <c r="K1554" i="1"/>
  <c r="K1555" i="1"/>
  <c r="L1555" i="1" s="1"/>
  <c r="K1556" i="1"/>
  <c r="L1556" i="1" s="1"/>
  <c r="K1557" i="1"/>
  <c r="L1557" i="1" s="1"/>
  <c r="K1558" i="1"/>
  <c r="L1558" i="1" s="1"/>
  <c r="K1559" i="1"/>
  <c r="L1559" i="1" s="1"/>
  <c r="K1560" i="1"/>
  <c r="L1560" i="1" s="1"/>
  <c r="K1561" i="1"/>
  <c r="K1562" i="1"/>
  <c r="L1562" i="1" s="1"/>
  <c r="K1563" i="1"/>
  <c r="L1563" i="1" s="1"/>
  <c r="K1564" i="1"/>
  <c r="L1564" i="1" s="1"/>
  <c r="K1565" i="1"/>
  <c r="L1565" i="1" s="1"/>
  <c r="K1566" i="1"/>
  <c r="L1566" i="1" s="1"/>
  <c r="K1567" i="1"/>
  <c r="L1567" i="1" s="1"/>
  <c r="K1568" i="1"/>
  <c r="L1568" i="1" s="1"/>
  <c r="K1569" i="1"/>
  <c r="L1569" i="1" s="1"/>
  <c r="K1570" i="1"/>
  <c r="L1570" i="1" s="1"/>
  <c r="K1571" i="1"/>
  <c r="L1571" i="1" s="1"/>
  <c r="K1572" i="1"/>
  <c r="L1572" i="1" s="1"/>
  <c r="K1573" i="1"/>
  <c r="L1573" i="1" s="1"/>
  <c r="K1574" i="1"/>
  <c r="L1574" i="1" s="1"/>
  <c r="K1575" i="1"/>
  <c r="L1575" i="1" s="1"/>
  <c r="K1576" i="1"/>
  <c r="L1576" i="1" s="1"/>
  <c r="K1577" i="1"/>
  <c r="L1577" i="1" s="1"/>
  <c r="K1578" i="1"/>
  <c r="K1579" i="1"/>
  <c r="L1579" i="1" s="1"/>
  <c r="K1580" i="1"/>
  <c r="L1580" i="1" s="1"/>
  <c r="K1581" i="1"/>
  <c r="L1581" i="1" s="1"/>
  <c r="K1582" i="1"/>
  <c r="K1583" i="1"/>
  <c r="L1583" i="1" s="1"/>
  <c r="K1584" i="1"/>
  <c r="L1584" i="1" s="1"/>
  <c r="K1585" i="1"/>
  <c r="L1585" i="1" s="1"/>
  <c r="K1586" i="1"/>
  <c r="L1586" i="1" s="1"/>
  <c r="K1587" i="1"/>
  <c r="L1587" i="1" s="1"/>
  <c r="K1588" i="1"/>
  <c r="L1588" i="1" s="1"/>
  <c r="K1589" i="1"/>
  <c r="L1589" i="1" s="1"/>
  <c r="K1590" i="1"/>
  <c r="L1590" i="1" s="1"/>
  <c r="K1591" i="1"/>
  <c r="L1591" i="1" s="1"/>
  <c r="K1592" i="1"/>
  <c r="L1592" i="1" s="1"/>
  <c r="K1593" i="1"/>
  <c r="L1593" i="1" s="1"/>
  <c r="K1594" i="1"/>
  <c r="L1594" i="1" s="1"/>
  <c r="K1595" i="1"/>
  <c r="L1595" i="1" s="1"/>
  <c r="K1596" i="1"/>
  <c r="L1596" i="1" s="1"/>
  <c r="K1597" i="1"/>
  <c r="L1597" i="1" s="1"/>
  <c r="K1598" i="1"/>
  <c r="L1598" i="1" s="1"/>
  <c r="K1599" i="1"/>
  <c r="L1599" i="1" s="1"/>
  <c r="K1600" i="1"/>
  <c r="L1600" i="1" s="1"/>
  <c r="K1601" i="1"/>
  <c r="K1602" i="1"/>
  <c r="L1602" i="1" s="1"/>
  <c r="K1603" i="1"/>
  <c r="L1603" i="1" s="1"/>
  <c r="K1604" i="1"/>
  <c r="L1604" i="1" s="1"/>
  <c r="K1605" i="1"/>
  <c r="L1605" i="1" s="1"/>
  <c r="K1606" i="1"/>
  <c r="L1606" i="1" s="1"/>
  <c r="K1607" i="1"/>
  <c r="L1607" i="1" s="1"/>
  <c r="K1608" i="1"/>
  <c r="L1608" i="1" s="1"/>
  <c r="K1609" i="1"/>
  <c r="K1610" i="1"/>
  <c r="K1611" i="1"/>
  <c r="L1611" i="1" s="1"/>
  <c r="K1612" i="1"/>
  <c r="L1612" i="1" s="1"/>
  <c r="K1613" i="1"/>
  <c r="L1613" i="1" s="1"/>
  <c r="K1614" i="1"/>
  <c r="L1614" i="1" s="1"/>
  <c r="K1615" i="1"/>
  <c r="L1615" i="1" s="1"/>
  <c r="K1616" i="1"/>
  <c r="L1616" i="1" s="1"/>
  <c r="K1617" i="1"/>
  <c r="L1617" i="1" s="1"/>
  <c r="K1618" i="1"/>
  <c r="L1618" i="1" s="1"/>
  <c r="K1619" i="1"/>
  <c r="L1619" i="1" s="1"/>
  <c r="K1620" i="1"/>
  <c r="L1620" i="1" s="1"/>
  <c r="K1621" i="1"/>
  <c r="L1621" i="1" s="1"/>
  <c r="K1622" i="1"/>
  <c r="L1622" i="1" s="1"/>
  <c r="K1623" i="1"/>
  <c r="L1623" i="1" s="1"/>
  <c r="K1624" i="1"/>
  <c r="L1624" i="1" s="1"/>
  <c r="K1625" i="1"/>
  <c r="L1625" i="1" s="1"/>
  <c r="K1626" i="1"/>
  <c r="L1626" i="1" s="1"/>
  <c r="K1627" i="1"/>
  <c r="L1627" i="1" s="1"/>
  <c r="K1628" i="1"/>
  <c r="L1628" i="1" s="1"/>
  <c r="K1629" i="1"/>
  <c r="L1629" i="1" s="1"/>
  <c r="K1630" i="1"/>
  <c r="L1630" i="1" s="1"/>
  <c r="K1631" i="1"/>
  <c r="L1631" i="1" s="1"/>
  <c r="K1632" i="1"/>
  <c r="L1632" i="1" s="1"/>
  <c r="K1633" i="1"/>
  <c r="L1633" i="1" s="1"/>
  <c r="K1634" i="1"/>
  <c r="L1634" i="1" s="1"/>
  <c r="K1635" i="1"/>
  <c r="L1635" i="1" s="1"/>
  <c r="K1636" i="1"/>
  <c r="L1636" i="1" s="1"/>
  <c r="K1637" i="1"/>
  <c r="L1637" i="1" s="1"/>
  <c r="K1638" i="1"/>
  <c r="K1639" i="1"/>
  <c r="L1639" i="1" s="1"/>
  <c r="K1640" i="1"/>
  <c r="L1640" i="1" s="1"/>
  <c r="K1641" i="1"/>
  <c r="K1642" i="1"/>
  <c r="L1642" i="1" s="1"/>
  <c r="K1643" i="1"/>
  <c r="L1643" i="1" s="1"/>
  <c r="K1644" i="1"/>
  <c r="L1644" i="1" s="1"/>
  <c r="K1645" i="1"/>
  <c r="K1646" i="1"/>
  <c r="L1646" i="1" s="1"/>
  <c r="K1647" i="1"/>
  <c r="L1647" i="1" s="1"/>
  <c r="K1648" i="1"/>
  <c r="L1648" i="1" s="1"/>
  <c r="K1649" i="1"/>
  <c r="K1650" i="1"/>
  <c r="L1650" i="1" s="1"/>
  <c r="K1651" i="1"/>
  <c r="L1651" i="1" s="1"/>
  <c r="K1652" i="1"/>
  <c r="L1652" i="1" s="1"/>
  <c r="K1653" i="1"/>
  <c r="L1653" i="1" s="1"/>
  <c r="K1654" i="1"/>
  <c r="L1654" i="1" s="1"/>
  <c r="K1655" i="1"/>
  <c r="L1655" i="1" s="1"/>
  <c r="K1656" i="1"/>
  <c r="L1656" i="1" s="1"/>
  <c r="K1657" i="1"/>
  <c r="L1657" i="1" s="1"/>
  <c r="K1658" i="1"/>
  <c r="K1659" i="1"/>
  <c r="L1659" i="1" s="1"/>
  <c r="K1660" i="1"/>
  <c r="L1660" i="1" s="1"/>
  <c r="K1661" i="1"/>
  <c r="L1661" i="1" s="1"/>
  <c r="K1662" i="1"/>
  <c r="L1662" i="1" s="1"/>
  <c r="K1663" i="1"/>
  <c r="L1663" i="1" s="1"/>
  <c r="K1664" i="1"/>
  <c r="L1664" i="1" s="1"/>
  <c r="K1665" i="1"/>
  <c r="L1665" i="1" s="1"/>
  <c r="K1666" i="1"/>
  <c r="L1666" i="1" s="1"/>
  <c r="K1667" i="1"/>
  <c r="L1667" i="1" s="1"/>
  <c r="K1668" i="1"/>
  <c r="L1668" i="1" s="1"/>
  <c r="K1669" i="1"/>
  <c r="L1669" i="1" s="1"/>
  <c r="K1670" i="1"/>
  <c r="L1670" i="1" s="1"/>
  <c r="K1671" i="1"/>
  <c r="L1671" i="1" s="1"/>
  <c r="K1672" i="1"/>
  <c r="L1672" i="1" s="1"/>
  <c r="K1673" i="1"/>
  <c r="L1673" i="1" s="1"/>
  <c r="K1674" i="1"/>
  <c r="K1675" i="1"/>
  <c r="L1675" i="1" s="1"/>
  <c r="K1676" i="1"/>
  <c r="L1676" i="1" s="1"/>
  <c r="K1677" i="1"/>
  <c r="K1678" i="1"/>
  <c r="L1678" i="1" s="1"/>
  <c r="K1679" i="1"/>
  <c r="L1679" i="1" s="1"/>
  <c r="K1680" i="1"/>
  <c r="L1680" i="1" s="1"/>
  <c r="K1681" i="1"/>
  <c r="L1681" i="1" s="1"/>
  <c r="K1682" i="1"/>
  <c r="L1682" i="1" s="1"/>
  <c r="K1683" i="1"/>
  <c r="L1683" i="1" s="1"/>
  <c r="K1684" i="1"/>
  <c r="L1684" i="1" s="1"/>
  <c r="K1685" i="1"/>
  <c r="L1685" i="1" s="1"/>
  <c r="K1686" i="1"/>
  <c r="L1686" i="1" s="1"/>
  <c r="K1687" i="1"/>
  <c r="L1687" i="1" s="1"/>
  <c r="K1688" i="1"/>
  <c r="L1688" i="1" s="1"/>
  <c r="K1689" i="1"/>
  <c r="L1689" i="1" s="1"/>
  <c r="K1690" i="1"/>
  <c r="L1690" i="1" s="1"/>
  <c r="K1691" i="1"/>
  <c r="L1691" i="1" s="1"/>
  <c r="K1692" i="1"/>
  <c r="L1692" i="1" s="1"/>
  <c r="K1693" i="1"/>
  <c r="L1693" i="1" s="1"/>
  <c r="K1694" i="1"/>
  <c r="L1694" i="1" s="1"/>
  <c r="K1695" i="1"/>
  <c r="L1695" i="1" s="1"/>
  <c r="K1696" i="1"/>
  <c r="L1696" i="1" s="1"/>
  <c r="K1697" i="1"/>
  <c r="L1697" i="1" s="1"/>
  <c r="K1698" i="1"/>
  <c r="L1698" i="1" s="1"/>
  <c r="K1699" i="1"/>
  <c r="L1699" i="1" s="1"/>
  <c r="K1700" i="1"/>
  <c r="L1700" i="1" s="1"/>
  <c r="K1701" i="1"/>
  <c r="L1701" i="1" s="1"/>
  <c r="K1702" i="1"/>
  <c r="L1702" i="1" s="1"/>
  <c r="K1703" i="1"/>
  <c r="L1703" i="1" s="1"/>
  <c r="K1704" i="1"/>
  <c r="L1704" i="1" s="1"/>
  <c r="K1705" i="1"/>
  <c r="L1705" i="1" s="1"/>
  <c r="K1706" i="1"/>
  <c r="L1706" i="1" s="1"/>
  <c r="K1707" i="1"/>
  <c r="L1707" i="1" s="1"/>
  <c r="K1708" i="1"/>
  <c r="L1708" i="1" s="1"/>
  <c r="K1709" i="1"/>
  <c r="L1709" i="1" s="1"/>
  <c r="K1710" i="1"/>
  <c r="L1710" i="1" s="1"/>
  <c r="K1711" i="1"/>
  <c r="L1711" i="1" s="1"/>
  <c r="K1712" i="1"/>
  <c r="L1712" i="1" s="1"/>
  <c r="K1713" i="1"/>
  <c r="L1713" i="1" s="1"/>
  <c r="K1714" i="1"/>
  <c r="L1714" i="1" s="1"/>
  <c r="K1715" i="1"/>
  <c r="L1715" i="1" s="1"/>
  <c r="K1716" i="1"/>
  <c r="L1716" i="1" s="1"/>
  <c r="K1717" i="1"/>
  <c r="L1717" i="1" s="1"/>
  <c r="K1718" i="1"/>
  <c r="K1719" i="1"/>
  <c r="L1719" i="1" s="1"/>
  <c r="K1720" i="1"/>
  <c r="L1720" i="1" s="1"/>
  <c r="K1721" i="1"/>
  <c r="L1721" i="1" s="1"/>
  <c r="K1722" i="1"/>
  <c r="K1723" i="1"/>
  <c r="L1723" i="1" s="1"/>
  <c r="K1724" i="1"/>
  <c r="L1724" i="1" s="1"/>
  <c r="K1725" i="1"/>
  <c r="L1725" i="1" s="1"/>
  <c r="K1726" i="1"/>
  <c r="L1726" i="1" s="1"/>
  <c r="K1727" i="1"/>
  <c r="L1727" i="1" s="1"/>
  <c r="K1728" i="1"/>
  <c r="L1728" i="1" s="1"/>
  <c r="K1729" i="1"/>
  <c r="L1729" i="1" s="1"/>
  <c r="K1730" i="1"/>
  <c r="L1730" i="1" s="1"/>
  <c r="K1731" i="1"/>
  <c r="L1731" i="1" s="1"/>
  <c r="K1732" i="1"/>
  <c r="L1732" i="1" s="1"/>
  <c r="K1733" i="1"/>
  <c r="L1733" i="1" s="1"/>
  <c r="K1734" i="1"/>
  <c r="L1734" i="1" s="1"/>
  <c r="K1735" i="1"/>
  <c r="L1735" i="1" s="1"/>
  <c r="K1736" i="1"/>
  <c r="L1736" i="1" s="1"/>
  <c r="K1737" i="1"/>
  <c r="L1737" i="1" s="1"/>
  <c r="K1738" i="1"/>
  <c r="L1738" i="1" s="1"/>
  <c r="K1739" i="1"/>
  <c r="L1739" i="1" s="1"/>
  <c r="K1740" i="1"/>
  <c r="L1740" i="1" s="1"/>
  <c r="K1741" i="1"/>
  <c r="L1741" i="1" s="1"/>
  <c r="K1742" i="1"/>
  <c r="L1742" i="1" s="1"/>
  <c r="K1743" i="1"/>
  <c r="L1743" i="1" s="1"/>
  <c r="K1744" i="1"/>
  <c r="L1744" i="1" s="1"/>
  <c r="K1745" i="1"/>
  <c r="L1745" i="1" s="1"/>
  <c r="K1746" i="1"/>
  <c r="L1746" i="1" s="1"/>
  <c r="K1747" i="1"/>
  <c r="L1747" i="1" s="1"/>
  <c r="K1748" i="1"/>
  <c r="L1748" i="1" s="1"/>
  <c r="K1749" i="1"/>
  <c r="L1749" i="1" s="1"/>
  <c r="K1750" i="1"/>
  <c r="M1750" i="1" s="1"/>
  <c r="K1751" i="1"/>
  <c r="L1751" i="1" s="1"/>
  <c r="K1752" i="1"/>
  <c r="L1752" i="1" s="1"/>
  <c r="K1753" i="1"/>
  <c r="L1753" i="1" s="1"/>
  <c r="K1754" i="1"/>
  <c r="L1754" i="1" s="1"/>
  <c r="K1755" i="1"/>
  <c r="L1755" i="1" s="1"/>
  <c r="K1756" i="1"/>
  <c r="L1756" i="1" s="1"/>
  <c r="K1757" i="1"/>
  <c r="L1757" i="1" s="1"/>
  <c r="K1758" i="1"/>
  <c r="L1758" i="1" s="1"/>
  <c r="K1759" i="1"/>
  <c r="L1759" i="1" s="1"/>
  <c r="K1760" i="1"/>
  <c r="L1760" i="1" s="1"/>
  <c r="K1761" i="1"/>
  <c r="L1761" i="1" s="1"/>
  <c r="K1762" i="1"/>
  <c r="L1762" i="1" s="1"/>
  <c r="K1763" i="1"/>
  <c r="L1763" i="1" s="1"/>
  <c r="K1764" i="1"/>
  <c r="L1764" i="1" s="1"/>
  <c r="K1765" i="1"/>
  <c r="L1765" i="1" s="1"/>
  <c r="K1766" i="1"/>
  <c r="L1766" i="1" s="1"/>
  <c r="K1767" i="1"/>
  <c r="L1767" i="1" s="1"/>
  <c r="K1768" i="1"/>
  <c r="L1768" i="1" s="1"/>
  <c r="K1769" i="1"/>
  <c r="K1770" i="1"/>
  <c r="L1770" i="1" s="1"/>
  <c r="K1771" i="1"/>
  <c r="L1771" i="1" s="1"/>
  <c r="K1772" i="1"/>
  <c r="L1772" i="1" s="1"/>
  <c r="K1773" i="1"/>
  <c r="L1773" i="1" s="1"/>
  <c r="K1774" i="1"/>
  <c r="M1774" i="1" s="1"/>
  <c r="K1775" i="1"/>
  <c r="L1775" i="1" s="1"/>
  <c r="K1776" i="1"/>
  <c r="L1776" i="1" s="1"/>
  <c r="K1777" i="1"/>
  <c r="K1778" i="1"/>
  <c r="L1778" i="1" s="1"/>
  <c r="K1779" i="1"/>
  <c r="L1779" i="1" s="1"/>
  <c r="K1780" i="1"/>
  <c r="L1780" i="1" s="1"/>
  <c r="K1781" i="1"/>
  <c r="L1781" i="1" s="1"/>
  <c r="K1782" i="1"/>
  <c r="L1782" i="1" s="1"/>
  <c r="K1783" i="1"/>
  <c r="L1783" i="1" s="1"/>
  <c r="K1784" i="1"/>
  <c r="L1784" i="1" s="1"/>
  <c r="K1785" i="1"/>
  <c r="K1786" i="1"/>
  <c r="L1786" i="1" s="1"/>
  <c r="K1787" i="1"/>
  <c r="L1787" i="1" s="1"/>
  <c r="K1788" i="1"/>
  <c r="L1788" i="1" s="1"/>
  <c r="K1789" i="1"/>
  <c r="K1790" i="1"/>
  <c r="L1790" i="1" s="1"/>
  <c r="K1791" i="1"/>
  <c r="L1791" i="1" s="1"/>
  <c r="K1792" i="1"/>
  <c r="L1792" i="1" s="1"/>
  <c r="K1793" i="1"/>
  <c r="L1793" i="1" s="1"/>
  <c r="K1794" i="1"/>
  <c r="L1794" i="1" s="1"/>
  <c r="K1795" i="1"/>
  <c r="L1795" i="1" s="1"/>
  <c r="K1796" i="1"/>
  <c r="L1796" i="1" s="1"/>
  <c r="K1797" i="1"/>
  <c r="L1797" i="1" s="1"/>
  <c r="K1798" i="1"/>
  <c r="L1798" i="1" s="1"/>
  <c r="K1799" i="1"/>
  <c r="L1799" i="1" s="1"/>
  <c r="K1800" i="1"/>
  <c r="L1800" i="1" s="1"/>
  <c r="K1801" i="1"/>
  <c r="L1801" i="1" s="1"/>
  <c r="K1802" i="1"/>
  <c r="K1803" i="1"/>
  <c r="L1803" i="1" s="1"/>
  <c r="K1804" i="1"/>
  <c r="L1804" i="1" s="1"/>
  <c r="K1805" i="1"/>
  <c r="L1805" i="1" s="1"/>
  <c r="K1806" i="1"/>
  <c r="K1807" i="1"/>
  <c r="L1807" i="1" s="1"/>
  <c r="K1808" i="1"/>
  <c r="L1808" i="1" s="1"/>
  <c r="K1809" i="1"/>
  <c r="K1810" i="1"/>
  <c r="L1810" i="1" s="1"/>
  <c r="K1811" i="1"/>
  <c r="L1811" i="1" s="1"/>
  <c r="K1812" i="1"/>
  <c r="L1812" i="1" s="1"/>
  <c r="K1813" i="1"/>
  <c r="L1813" i="1" s="1"/>
  <c r="K1814" i="1"/>
  <c r="L1814" i="1" s="1"/>
  <c r="K1815" i="1"/>
  <c r="L1815" i="1" s="1"/>
  <c r="K1816" i="1"/>
  <c r="L1816" i="1" s="1"/>
  <c r="K1817" i="1"/>
  <c r="L1817" i="1" s="1"/>
  <c r="K1818" i="1"/>
  <c r="L1818" i="1" s="1"/>
  <c r="K1819" i="1"/>
  <c r="L1819" i="1" s="1"/>
  <c r="K1820" i="1"/>
  <c r="L1820" i="1" s="1"/>
  <c r="K1821" i="1"/>
  <c r="L1821" i="1" s="1"/>
  <c r="K1822" i="1"/>
  <c r="L1822" i="1" s="1"/>
  <c r="K1823" i="1"/>
  <c r="K1824" i="1"/>
  <c r="L1824" i="1" s="1"/>
  <c r="K1825" i="1"/>
  <c r="L1825" i="1" s="1"/>
  <c r="K1826" i="1"/>
  <c r="L1826" i="1" s="1"/>
  <c r="K1827" i="1"/>
  <c r="L1827" i="1" s="1"/>
  <c r="K1828" i="1"/>
  <c r="L1828" i="1" s="1"/>
  <c r="K1829" i="1"/>
  <c r="L1829" i="1" s="1"/>
  <c r="K1830" i="1"/>
  <c r="L1830" i="1" s="1"/>
  <c r="K1831" i="1"/>
  <c r="L1831" i="1" s="1"/>
  <c r="K1832" i="1"/>
  <c r="L1832" i="1" s="1"/>
  <c r="K1833" i="1"/>
  <c r="K1834" i="1"/>
  <c r="K1835" i="1"/>
  <c r="L1835" i="1" s="1"/>
  <c r="K1836" i="1"/>
  <c r="L1836" i="1" s="1"/>
  <c r="K1837" i="1"/>
  <c r="L1837" i="1" s="1"/>
  <c r="K1838" i="1"/>
  <c r="L1838" i="1" s="1"/>
  <c r="K1839" i="1"/>
  <c r="L1839" i="1" s="1"/>
  <c r="K1840" i="1"/>
  <c r="L1840" i="1" s="1"/>
  <c r="K1841" i="1"/>
  <c r="K1842" i="1"/>
  <c r="K1843" i="1"/>
  <c r="L1843" i="1" s="1"/>
  <c r="K1844" i="1"/>
  <c r="L1844" i="1" s="1"/>
  <c r="K1845" i="1"/>
  <c r="K1846" i="1"/>
  <c r="L1846" i="1" s="1"/>
  <c r="K1847" i="1"/>
  <c r="L1847" i="1" s="1"/>
  <c r="K1848" i="1"/>
  <c r="L1848" i="1" s="1"/>
  <c r="K1849" i="1"/>
  <c r="L1849" i="1" s="1"/>
  <c r="K1850" i="1"/>
  <c r="L1850" i="1" s="1"/>
  <c r="K1851" i="1"/>
  <c r="L1851" i="1" s="1"/>
  <c r="K1852" i="1"/>
  <c r="L1852" i="1" s="1"/>
  <c r="K1853" i="1"/>
  <c r="L1853" i="1" s="1"/>
  <c r="K1854" i="1"/>
  <c r="L1854" i="1" s="1"/>
  <c r="K1855" i="1"/>
  <c r="L1855" i="1" s="1"/>
  <c r="K1856" i="1"/>
  <c r="L1856" i="1" s="1"/>
  <c r="K1857" i="1"/>
  <c r="L1857" i="1" s="1"/>
  <c r="K1858" i="1"/>
  <c r="L1858" i="1" s="1"/>
  <c r="K1859" i="1"/>
  <c r="L1859" i="1" s="1"/>
  <c r="K1860" i="1"/>
  <c r="L1860" i="1" s="1"/>
  <c r="K1861" i="1"/>
  <c r="L1861" i="1" s="1"/>
  <c r="K1862" i="1"/>
  <c r="L1862" i="1" s="1"/>
  <c r="K1863" i="1"/>
  <c r="L1863" i="1" s="1"/>
  <c r="K1864" i="1"/>
  <c r="L1864" i="1" s="1"/>
  <c r="K1865" i="1"/>
  <c r="L1865" i="1" s="1"/>
  <c r="K1866" i="1"/>
  <c r="L1866" i="1" s="1"/>
  <c r="K1867" i="1"/>
  <c r="L1867" i="1" s="1"/>
  <c r="K1868" i="1"/>
  <c r="L1868" i="1" s="1"/>
  <c r="K1869" i="1"/>
  <c r="L1869" i="1" s="1"/>
  <c r="K1870" i="1"/>
  <c r="L1870" i="1" s="1"/>
  <c r="K1871" i="1"/>
  <c r="L1871" i="1" s="1"/>
  <c r="K1872" i="1"/>
  <c r="L1872" i="1" s="1"/>
  <c r="K1873" i="1"/>
  <c r="K1874" i="1"/>
  <c r="L1874" i="1" s="1"/>
  <c r="K1875" i="1"/>
  <c r="L1875" i="1" s="1"/>
  <c r="K1876" i="1"/>
  <c r="L1876" i="1" s="1"/>
  <c r="K1877" i="1"/>
  <c r="L1877" i="1" s="1"/>
  <c r="K1878" i="1"/>
  <c r="L1878" i="1" s="1"/>
  <c r="K1879" i="1"/>
  <c r="L1879" i="1" s="1"/>
  <c r="K1880" i="1"/>
  <c r="L1880" i="1" s="1"/>
  <c r="K1881" i="1"/>
  <c r="L1881" i="1" s="1"/>
  <c r="K1882" i="1"/>
  <c r="L1882" i="1" s="1"/>
  <c r="K1883" i="1"/>
  <c r="L1883" i="1" s="1"/>
  <c r="K1884" i="1"/>
  <c r="L1884" i="1" s="1"/>
  <c r="K1885" i="1"/>
  <c r="L1885" i="1" s="1"/>
  <c r="K1886" i="1"/>
  <c r="K1887" i="1"/>
  <c r="L1887" i="1" s="1"/>
  <c r="K1888" i="1"/>
  <c r="L1888" i="1" s="1"/>
  <c r="K1889" i="1"/>
  <c r="K1890" i="1"/>
  <c r="L1890" i="1" s="1"/>
  <c r="K1891" i="1"/>
  <c r="L1891" i="1" s="1"/>
  <c r="K1892" i="1"/>
  <c r="L1892" i="1" s="1"/>
  <c r="K1893" i="1"/>
  <c r="L1893" i="1" s="1"/>
  <c r="K1894" i="1"/>
  <c r="L1894" i="1" s="1"/>
  <c r="K1895" i="1"/>
  <c r="L1895" i="1" s="1"/>
  <c r="K1896" i="1"/>
  <c r="L1896" i="1" s="1"/>
  <c r="K1897" i="1"/>
  <c r="L1897" i="1" s="1"/>
  <c r="K1898" i="1"/>
  <c r="L1898" i="1" s="1"/>
  <c r="K1899" i="1"/>
  <c r="L1899" i="1" s="1"/>
  <c r="K1900" i="1"/>
  <c r="L1900" i="1" s="1"/>
  <c r="K1901" i="1"/>
  <c r="L1901" i="1" s="1"/>
  <c r="K1902" i="1"/>
  <c r="M1902" i="1" s="1"/>
  <c r="K1903" i="1"/>
  <c r="L1903" i="1" s="1"/>
  <c r="K1904" i="1"/>
  <c r="L1904" i="1" s="1"/>
  <c r="K1905" i="1"/>
  <c r="K1906" i="1"/>
  <c r="L1906" i="1" s="1"/>
  <c r="K1907" i="1"/>
  <c r="L1907" i="1" s="1"/>
  <c r="K1908" i="1"/>
  <c r="L1908" i="1" s="1"/>
  <c r="K1909" i="1"/>
  <c r="L1909" i="1" s="1"/>
  <c r="K1910" i="1"/>
  <c r="L1910" i="1" s="1"/>
  <c r="K1911" i="1"/>
  <c r="L1911" i="1" s="1"/>
  <c r="K1912" i="1"/>
  <c r="L1912" i="1" s="1"/>
  <c r="K1913" i="1"/>
  <c r="L1913" i="1" s="1"/>
  <c r="K1914" i="1"/>
  <c r="L1914" i="1" s="1"/>
  <c r="K1915" i="1"/>
  <c r="L1915" i="1" s="1"/>
  <c r="K1916" i="1"/>
  <c r="L1916" i="1" s="1"/>
  <c r="K1917" i="1"/>
  <c r="L1917" i="1" s="1"/>
  <c r="K1918" i="1"/>
  <c r="L1918" i="1" s="1"/>
  <c r="K1919" i="1"/>
  <c r="L1919" i="1" s="1"/>
  <c r="K1920" i="1"/>
  <c r="L1920" i="1" s="1"/>
  <c r="K1921" i="1"/>
  <c r="L1921" i="1" s="1"/>
  <c r="K1922" i="1"/>
  <c r="L1922" i="1" s="1"/>
  <c r="K1923" i="1"/>
  <c r="L1923" i="1" s="1"/>
  <c r="K1924" i="1"/>
  <c r="L1924" i="1" s="1"/>
  <c r="K1925" i="1"/>
  <c r="L1925" i="1" s="1"/>
  <c r="K1926" i="1"/>
  <c r="K1927" i="1"/>
  <c r="L1927" i="1" s="1"/>
  <c r="K1928" i="1"/>
  <c r="L1928" i="1" s="1"/>
  <c r="K1929" i="1"/>
  <c r="L1929" i="1" s="1"/>
  <c r="K1930" i="1"/>
  <c r="L1930" i="1" s="1"/>
  <c r="K1931" i="1"/>
  <c r="L1931" i="1" s="1"/>
  <c r="K1932" i="1"/>
  <c r="L1932" i="1" s="1"/>
  <c r="K1933" i="1"/>
  <c r="L1933" i="1" s="1"/>
  <c r="K1934" i="1"/>
  <c r="L1934" i="1" s="1"/>
  <c r="K1935" i="1"/>
  <c r="L1935" i="1" s="1"/>
  <c r="K1936" i="1"/>
  <c r="L1936" i="1" s="1"/>
  <c r="K1937" i="1"/>
  <c r="K1938" i="1"/>
  <c r="L1938" i="1" s="1"/>
  <c r="K1939" i="1"/>
  <c r="L1939" i="1" s="1"/>
  <c r="K1940" i="1"/>
  <c r="L1940" i="1" s="1"/>
  <c r="K1941" i="1"/>
  <c r="L1941" i="1" s="1"/>
  <c r="K1942" i="1"/>
  <c r="L1942" i="1" s="1"/>
  <c r="K1943" i="1"/>
  <c r="L1943" i="1" s="1"/>
  <c r="K1944" i="1"/>
  <c r="L1944" i="1" s="1"/>
  <c r="K1945" i="1"/>
  <c r="L1945" i="1" s="1"/>
  <c r="K1946" i="1"/>
  <c r="L1946" i="1" s="1"/>
  <c r="K1947" i="1"/>
  <c r="L1947" i="1" s="1"/>
  <c r="K1948" i="1"/>
  <c r="L1948" i="1" s="1"/>
  <c r="K1949" i="1"/>
  <c r="L1949" i="1" s="1"/>
  <c r="K1950" i="1"/>
  <c r="L1950" i="1" s="1"/>
  <c r="K1951" i="1"/>
  <c r="L1951" i="1" s="1"/>
  <c r="K1952" i="1"/>
  <c r="L1952" i="1" s="1"/>
  <c r="K1953" i="1"/>
  <c r="K1954" i="1"/>
  <c r="L1954" i="1" s="1"/>
  <c r="K1955" i="1"/>
  <c r="L1955" i="1" s="1"/>
  <c r="K1956" i="1"/>
  <c r="L1956" i="1" s="1"/>
  <c r="K1957" i="1"/>
  <c r="K1958" i="1"/>
  <c r="L1958" i="1" s="1"/>
  <c r="K1959" i="1"/>
  <c r="L1959" i="1" s="1"/>
  <c r="K1960" i="1"/>
  <c r="L1960" i="1" s="1"/>
  <c r="K1961" i="1"/>
  <c r="L1961" i="1" s="1"/>
  <c r="K1962" i="1"/>
  <c r="K1963" i="1"/>
  <c r="L1963" i="1" s="1"/>
  <c r="K1964" i="1"/>
  <c r="L1964" i="1" s="1"/>
  <c r="K1965" i="1"/>
  <c r="K1966" i="1"/>
  <c r="L1966" i="1" s="1"/>
  <c r="K1967" i="1"/>
  <c r="L1967" i="1" s="1"/>
  <c r="K1968" i="1"/>
  <c r="L1968" i="1" s="1"/>
  <c r="K1969" i="1"/>
  <c r="L1969" i="1" s="1"/>
  <c r="K1970" i="1"/>
  <c r="L1970" i="1" s="1"/>
  <c r="K1971" i="1"/>
  <c r="L1971" i="1" s="1"/>
  <c r="K1972" i="1"/>
  <c r="L1972" i="1" s="1"/>
  <c r="K1973" i="1"/>
  <c r="L1973" i="1" s="1"/>
  <c r="K1974" i="1"/>
  <c r="K1975" i="1"/>
  <c r="L1975" i="1" s="1"/>
  <c r="K1976" i="1"/>
  <c r="L1976" i="1" s="1"/>
  <c r="K1977" i="1"/>
  <c r="L1977" i="1" s="1"/>
  <c r="K1978" i="1"/>
  <c r="L1978" i="1" s="1"/>
  <c r="K1979" i="1"/>
  <c r="L1979" i="1" s="1"/>
  <c r="K1980" i="1"/>
  <c r="L1980" i="1" s="1"/>
  <c r="K1981" i="1"/>
  <c r="L1981" i="1" s="1"/>
  <c r="K1982" i="1"/>
  <c r="L1982" i="1" s="1"/>
  <c r="K1983" i="1"/>
  <c r="L1983" i="1" s="1"/>
  <c r="K1984" i="1"/>
  <c r="L1984" i="1" s="1"/>
  <c r="K1985" i="1"/>
  <c r="L1985" i="1" s="1"/>
  <c r="K1986" i="1"/>
  <c r="L1986" i="1" s="1"/>
  <c r="K1987" i="1"/>
  <c r="L1987" i="1" s="1"/>
  <c r="K1988" i="1"/>
  <c r="L1988" i="1" s="1"/>
  <c r="K1989" i="1"/>
  <c r="L1989" i="1" s="1"/>
  <c r="K1990" i="1"/>
  <c r="L1990" i="1" s="1"/>
  <c r="K1991" i="1"/>
  <c r="L1991" i="1" s="1"/>
  <c r="K1992" i="1"/>
  <c r="L1992" i="1" s="1"/>
  <c r="K1993" i="1"/>
  <c r="K1994" i="1"/>
  <c r="L1994" i="1" s="1"/>
  <c r="K1995" i="1"/>
  <c r="L1995" i="1" s="1"/>
  <c r="K1996" i="1"/>
  <c r="L1996" i="1" s="1"/>
  <c r="K1997" i="1"/>
  <c r="L1997" i="1" s="1"/>
  <c r="K1998" i="1"/>
  <c r="L1998" i="1" s="1"/>
  <c r="K1999" i="1"/>
  <c r="L1999" i="1" s="1"/>
  <c r="K2000" i="1"/>
  <c r="L2000" i="1" s="1"/>
  <c r="K2001" i="1"/>
  <c r="K2002" i="1"/>
  <c r="L2002" i="1" s="1"/>
  <c r="K2003" i="1"/>
  <c r="L2003" i="1" s="1"/>
  <c r="K2004" i="1"/>
  <c r="L2004" i="1" s="1"/>
  <c r="K2005" i="1"/>
  <c r="L2005" i="1" s="1"/>
  <c r="K2006" i="1"/>
  <c r="L2006" i="1" s="1"/>
  <c r="K2007" i="1"/>
  <c r="L2007" i="1" s="1"/>
  <c r="K2008" i="1"/>
  <c r="L2008" i="1" s="1"/>
  <c r="K2009" i="1"/>
  <c r="L2009" i="1" s="1"/>
  <c r="K2010" i="1"/>
  <c r="L2010" i="1" s="1"/>
  <c r="K2011" i="1"/>
  <c r="L2011" i="1" s="1"/>
  <c r="K2012" i="1"/>
  <c r="L2012" i="1" s="1"/>
  <c r="K2013" i="1"/>
  <c r="L2013" i="1" s="1"/>
  <c r="K2014" i="1"/>
  <c r="L2014" i="1" s="1"/>
  <c r="K2015" i="1"/>
  <c r="L2015" i="1" s="1"/>
  <c r="K2016" i="1"/>
  <c r="L2016" i="1" s="1"/>
  <c r="K2017" i="1"/>
  <c r="L2017" i="1" s="1"/>
  <c r="K2018" i="1"/>
  <c r="K2019" i="1"/>
  <c r="L2019" i="1" s="1"/>
  <c r="K2020" i="1"/>
  <c r="L2020" i="1" s="1"/>
  <c r="K2021" i="1"/>
  <c r="L2021" i="1" s="1"/>
  <c r="K2022" i="1"/>
  <c r="L2022" i="1" s="1"/>
  <c r="K2023" i="1"/>
  <c r="L2023" i="1" s="1"/>
  <c r="K2024" i="1"/>
  <c r="L2024" i="1" s="1"/>
  <c r="K2025" i="1"/>
  <c r="L2025" i="1" s="1"/>
  <c r="K2026" i="1"/>
  <c r="K2027" i="1"/>
  <c r="L2027" i="1" s="1"/>
  <c r="K2028" i="1"/>
  <c r="L2028" i="1" s="1"/>
  <c r="K2029" i="1"/>
  <c r="L2029" i="1" s="1"/>
  <c r="K2030" i="1"/>
  <c r="L2030" i="1" s="1"/>
  <c r="K2031" i="1"/>
  <c r="L2031" i="1" s="1"/>
  <c r="K2032" i="1"/>
  <c r="L2032" i="1" s="1"/>
  <c r="K2033" i="1"/>
  <c r="L2033" i="1" s="1"/>
  <c r="K2034" i="1"/>
  <c r="L2034" i="1" s="1"/>
  <c r="K2035" i="1"/>
  <c r="L2035" i="1" s="1"/>
  <c r="K2036" i="1"/>
  <c r="L2036" i="1" s="1"/>
  <c r="K2037" i="1"/>
  <c r="L2037" i="1" s="1"/>
  <c r="K2038" i="1"/>
  <c r="K2039" i="1"/>
  <c r="L2039" i="1" s="1"/>
  <c r="K2040" i="1"/>
  <c r="L2040" i="1" s="1"/>
  <c r="K2041" i="1"/>
  <c r="K2042" i="1"/>
  <c r="L2042" i="1" s="1"/>
  <c r="K2043" i="1"/>
  <c r="L2043" i="1" s="1"/>
  <c r="K2044" i="1"/>
  <c r="L2044" i="1" s="1"/>
  <c r="K2045" i="1"/>
  <c r="L2045" i="1" s="1"/>
  <c r="K2046" i="1"/>
  <c r="L2046" i="1" s="1"/>
  <c r="K2047" i="1"/>
  <c r="L2047" i="1" s="1"/>
  <c r="K2048" i="1"/>
  <c r="L2048" i="1" s="1"/>
  <c r="K2049" i="1"/>
  <c r="L2049" i="1" s="1"/>
  <c r="K2050" i="1"/>
  <c r="L2050" i="1" s="1"/>
  <c r="K2051" i="1"/>
  <c r="L2051" i="1" s="1"/>
  <c r="K2052" i="1"/>
  <c r="L2052" i="1" s="1"/>
  <c r="K2053" i="1"/>
  <c r="L2053" i="1" s="1"/>
  <c r="K2054" i="1"/>
  <c r="L2054" i="1" s="1"/>
  <c r="K2055" i="1"/>
  <c r="L2055" i="1" s="1"/>
  <c r="K2056" i="1"/>
  <c r="L2056" i="1" s="1"/>
  <c r="K2057" i="1"/>
  <c r="L2057" i="1" s="1"/>
  <c r="K2058" i="1"/>
  <c r="L2058" i="1" s="1"/>
  <c r="K2059" i="1"/>
  <c r="L2059" i="1" s="1"/>
  <c r="K2060" i="1"/>
  <c r="L2060" i="1" s="1"/>
  <c r="K2061" i="1"/>
  <c r="K2062" i="1"/>
  <c r="L2062" i="1" s="1"/>
  <c r="K2063" i="1"/>
  <c r="L2063" i="1" s="1"/>
  <c r="K2064" i="1"/>
  <c r="L2064" i="1" s="1"/>
  <c r="K2065" i="1"/>
  <c r="L2065" i="1" s="1"/>
  <c r="K2066" i="1"/>
  <c r="K2067" i="1"/>
  <c r="L2067" i="1" s="1"/>
  <c r="K2068" i="1"/>
  <c r="L2068" i="1" s="1"/>
  <c r="K2069" i="1"/>
  <c r="L2069" i="1" s="1"/>
  <c r="K2070" i="1"/>
  <c r="L2070" i="1" s="1"/>
  <c r="K2071" i="1"/>
  <c r="L2071" i="1" s="1"/>
  <c r="K2072" i="1"/>
  <c r="L2072" i="1" s="1"/>
  <c r="K2073" i="1"/>
  <c r="K2074" i="1"/>
  <c r="L2074" i="1" s="1"/>
  <c r="K2075" i="1"/>
  <c r="L2075" i="1" s="1"/>
  <c r="K2076" i="1"/>
  <c r="L2076" i="1" s="1"/>
  <c r="K2077" i="1"/>
  <c r="L2077" i="1" s="1"/>
  <c r="K2078" i="1"/>
  <c r="L2078" i="1" s="1"/>
  <c r="K2079" i="1"/>
  <c r="L2079" i="1" s="1"/>
  <c r="K2080" i="1"/>
  <c r="L2080" i="1" s="1"/>
  <c r="K2081" i="1"/>
  <c r="L2081" i="1" s="1"/>
  <c r="K2082" i="1"/>
  <c r="L2082" i="1" s="1"/>
  <c r="K2083" i="1"/>
  <c r="L2083" i="1" s="1"/>
  <c r="K2084" i="1"/>
  <c r="L2084" i="1" s="1"/>
  <c r="K2085" i="1"/>
  <c r="K2086" i="1"/>
  <c r="L2086" i="1" s="1"/>
  <c r="K2087" i="1"/>
  <c r="L2087" i="1" s="1"/>
  <c r="K2088" i="1"/>
  <c r="L2088" i="1" s="1"/>
  <c r="K2089" i="1"/>
  <c r="L2089" i="1" s="1"/>
  <c r="K2090" i="1"/>
  <c r="K2091" i="1"/>
  <c r="L2091" i="1" s="1"/>
  <c r="K2092" i="1"/>
  <c r="L2092" i="1" s="1"/>
  <c r="K2093" i="1"/>
  <c r="L2093" i="1" s="1"/>
  <c r="K2094" i="1"/>
  <c r="L2094" i="1" s="1"/>
  <c r="K2095" i="1"/>
  <c r="L2095" i="1" s="1"/>
  <c r="K2096" i="1"/>
  <c r="L2096" i="1" s="1"/>
  <c r="K2097" i="1"/>
  <c r="L2097" i="1" s="1"/>
  <c r="K2098" i="1"/>
  <c r="L2098" i="1" s="1"/>
  <c r="K2099" i="1"/>
  <c r="L2099" i="1" s="1"/>
  <c r="K2100" i="1"/>
  <c r="L2100" i="1" s="1"/>
  <c r="K2101" i="1"/>
  <c r="L2101" i="1" s="1"/>
  <c r="K2102" i="1"/>
  <c r="L2102" i="1" s="1"/>
  <c r="K2103" i="1"/>
  <c r="L2103" i="1" s="1"/>
  <c r="K2104" i="1"/>
  <c r="L2104" i="1" s="1"/>
  <c r="K2105" i="1"/>
  <c r="L2105" i="1" s="1"/>
  <c r="K2106" i="1"/>
  <c r="L2106" i="1" s="1"/>
  <c r="K2107" i="1"/>
  <c r="L2107" i="1" s="1"/>
  <c r="K2108" i="1"/>
  <c r="L2108" i="1" s="1"/>
  <c r="K2109" i="1"/>
  <c r="L2109" i="1" s="1"/>
  <c r="K2110" i="1"/>
  <c r="L2110" i="1" s="1"/>
  <c r="K2111" i="1"/>
  <c r="L2111" i="1" s="1"/>
  <c r="K2112" i="1"/>
  <c r="L2112" i="1" s="1"/>
  <c r="K2113" i="1"/>
  <c r="L2113" i="1" s="1"/>
  <c r="K2114" i="1"/>
  <c r="L2114" i="1" s="1"/>
  <c r="K2115" i="1"/>
  <c r="L2115" i="1" s="1"/>
  <c r="K2116" i="1"/>
  <c r="L2116" i="1" s="1"/>
  <c r="K2117" i="1"/>
  <c r="L2117" i="1" s="1"/>
  <c r="K2118" i="1"/>
  <c r="L2118" i="1" s="1"/>
  <c r="K2119" i="1"/>
  <c r="L2119" i="1" s="1"/>
  <c r="K2120" i="1"/>
  <c r="L2120" i="1" s="1"/>
  <c r="K2121" i="1"/>
  <c r="L2121" i="1" s="1"/>
  <c r="K2122" i="1"/>
  <c r="L2122" i="1" s="1"/>
  <c r="K2123" i="1"/>
  <c r="L2123" i="1" s="1"/>
  <c r="K2124" i="1"/>
  <c r="L2124" i="1" s="1"/>
  <c r="K2125" i="1"/>
  <c r="L2125" i="1" s="1"/>
  <c r="K2126" i="1"/>
  <c r="K2127" i="1"/>
  <c r="L2127" i="1" s="1"/>
  <c r="K2128" i="1"/>
  <c r="L2128" i="1" s="1"/>
  <c r="K2129" i="1"/>
  <c r="L2129" i="1" s="1"/>
  <c r="K2130" i="1"/>
  <c r="L2130" i="1" s="1"/>
  <c r="K2131" i="1"/>
  <c r="L2131" i="1" s="1"/>
  <c r="K2132" i="1"/>
  <c r="L2132" i="1" s="1"/>
  <c r="K2133" i="1"/>
  <c r="L2133" i="1" s="1"/>
  <c r="K2134" i="1"/>
  <c r="L2134" i="1" s="1"/>
  <c r="K2135" i="1"/>
  <c r="L2135" i="1" s="1"/>
  <c r="K2136" i="1"/>
  <c r="L2136" i="1" s="1"/>
  <c r="K2137" i="1"/>
  <c r="L2137" i="1" s="1"/>
  <c r="K2138" i="1"/>
  <c r="L2138" i="1" s="1"/>
  <c r="K2139" i="1"/>
  <c r="L2139" i="1" s="1"/>
  <c r="K2140" i="1"/>
  <c r="L2140" i="1" s="1"/>
  <c r="K2141" i="1"/>
  <c r="K2142" i="1"/>
  <c r="L2142" i="1" s="1"/>
  <c r="K2143" i="1"/>
  <c r="L2143" i="1" s="1"/>
  <c r="K2144" i="1"/>
  <c r="L2144" i="1" s="1"/>
  <c r="K2145" i="1"/>
  <c r="L2145" i="1" s="1"/>
  <c r="K2146" i="1"/>
  <c r="K2147" i="1"/>
  <c r="L2147" i="1" s="1"/>
  <c r="K2148" i="1"/>
  <c r="L2148" i="1" s="1"/>
  <c r="K2149" i="1"/>
  <c r="L2149" i="1" s="1"/>
  <c r="K2150" i="1"/>
  <c r="K2151" i="1"/>
  <c r="L2151" i="1" s="1"/>
  <c r="K2152" i="1"/>
  <c r="L2152" i="1" s="1"/>
  <c r="K2153" i="1"/>
  <c r="L2153" i="1" s="1"/>
  <c r="K2154" i="1"/>
  <c r="L2154" i="1" s="1"/>
  <c r="K2155" i="1"/>
  <c r="L2155" i="1" s="1"/>
  <c r="K2156" i="1"/>
  <c r="L2156" i="1" s="1"/>
  <c r="K2157" i="1"/>
  <c r="L2157" i="1" s="1"/>
  <c r="K2158" i="1"/>
  <c r="L2158" i="1" s="1"/>
  <c r="K2159" i="1"/>
  <c r="L2159" i="1" s="1"/>
  <c r="K2160" i="1"/>
  <c r="L2160" i="1" s="1"/>
  <c r="K2161" i="1"/>
  <c r="L2161" i="1" s="1"/>
  <c r="K2162" i="1"/>
  <c r="L2162" i="1" s="1"/>
  <c r="K2163" i="1"/>
  <c r="L2163" i="1" s="1"/>
  <c r="K2164" i="1"/>
  <c r="L2164" i="1" s="1"/>
  <c r="K2165" i="1"/>
  <c r="L2165" i="1" s="1"/>
  <c r="K2166" i="1"/>
  <c r="L2166" i="1" s="1"/>
  <c r="K2167" i="1"/>
  <c r="L2167" i="1" s="1"/>
  <c r="K2168" i="1"/>
  <c r="L2168" i="1" s="1"/>
  <c r="K2169" i="1"/>
  <c r="K2170" i="1"/>
  <c r="L2170" i="1" s="1"/>
  <c r="K2171" i="1"/>
  <c r="L2171" i="1" s="1"/>
  <c r="K2172" i="1"/>
  <c r="L2172" i="1" s="1"/>
  <c r="K2173" i="1"/>
  <c r="L2173" i="1" s="1"/>
  <c r="K2174" i="1"/>
  <c r="L2174" i="1" s="1"/>
  <c r="K2175" i="1"/>
  <c r="L2175" i="1" s="1"/>
  <c r="K2176" i="1"/>
  <c r="L2176" i="1" s="1"/>
  <c r="K2177" i="1"/>
  <c r="L2177" i="1" s="1"/>
  <c r="K2178" i="1"/>
  <c r="K2179" i="1"/>
  <c r="L2179" i="1" s="1"/>
  <c r="K2180" i="1"/>
  <c r="L2180" i="1" s="1"/>
  <c r="K2181" i="1"/>
  <c r="L2181" i="1" s="1"/>
  <c r="K2182" i="1"/>
  <c r="L2182" i="1" s="1"/>
  <c r="K2183" i="1"/>
  <c r="L2183" i="1" s="1"/>
  <c r="K2184" i="1"/>
  <c r="L2184" i="1" s="1"/>
  <c r="K2185" i="1"/>
  <c r="L2185" i="1" s="1"/>
  <c r="K2186" i="1"/>
  <c r="L2186" i="1" s="1"/>
  <c r="K2187" i="1"/>
  <c r="L2187" i="1" s="1"/>
  <c r="K2188" i="1"/>
  <c r="L2188" i="1" s="1"/>
  <c r="K2189" i="1"/>
  <c r="K2190" i="1"/>
  <c r="K2191" i="1"/>
  <c r="L2191" i="1" s="1"/>
  <c r="K2192" i="1"/>
  <c r="L2192" i="1" s="1"/>
  <c r="K2193" i="1"/>
  <c r="K2194" i="1"/>
  <c r="L2194" i="1" s="1"/>
  <c r="K2195" i="1"/>
  <c r="L2195" i="1" s="1"/>
  <c r="K2196" i="1"/>
  <c r="L2196" i="1" s="1"/>
  <c r="K2197" i="1"/>
  <c r="L2197" i="1" s="1"/>
  <c r="K2198" i="1"/>
  <c r="K2199" i="1"/>
  <c r="L2199" i="1" s="1"/>
  <c r="K2200" i="1"/>
  <c r="L2200" i="1" s="1"/>
  <c r="K2201" i="1"/>
  <c r="L2201" i="1" s="1"/>
  <c r="K2202" i="1"/>
  <c r="L2202" i="1" s="1"/>
  <c r="K2203" i="1"/>
  <c r="L2203" i="1" s="1"/>
  <c r="K2204" i="1"/>
  <c r="L2204" i="1" s="1"/>
  <c r="K2205" i="1"/>
  <c r="L2205" i="1" s="1"/>
  <c r="K2206" i="1"/>
  <c r="L2206" i="1" s="1"/>
  <c r="K2207" i="1"/>
  <c r="L2207" i="1" s="1"/>
  <c r="K2208" i="1"/>
  <c r="L2208" i="1" s="1"/>
  <c r="K2209" i="1"/>
  <c r="K2210" i="1"/>
  <c r="L2210" i="1" s="1"/>
  <c r="K2211" i="1"/>
  <c r="L2211" i="1" s="1"/>
  <c r="K2212" i="1"/>
  <c r="L2212" i="1" s="1"/>
  <c r="K2213" i="1"/>
  <c r="L2213" i="1" s="1"/>
  <c r="K2214" i="1"/>
  <c r="L2214" i="1" s="1"/>
  <c r="K2215" i="1"/>
  <c r="L2215" i="1" s="1"/>
  <c r="K2216" i="1"/>
  <c r="L2216" i="1" s="1"/>
  <c r="K2217" i="1"/>
  <c r="L2217" i="1" s="1"/>
  <c r="K2218" i="1"/>
  <c r="L2218" i="1" s="1"/>
  <c r="K2219" i="1"/>
  <c r="L2219" i="1" s="1"/>
  <c r="K2220" i="1"/>
  <c r="L2220" i="1" s="1"/>
  <c r="K2221" i="1"/>
  <c r="K2222" i="1"/>
  <c r="L2222" i="1" s="1"/>
  <c r="K2223" i="1"/>
  <c r="L2223" i="1" s="1"/>
  <c r="K2224" i="1"/>
  <c r="L2224" i="1" s="1"/>
  <c r="K2225" i="1"/>
  <c r="K2226" i="1"/>
  <c r="L2226" i="1" s="1"/>
  <c r="K2227" i="1"/>
  <c r="L2227" i="1" s="1"/>
  <c r="K2228" i="1"/>
  <c r="L2228" i="1" s="1"/>
  <c r="K2229" i="1"/>
  <c r="L2229" i="1" s="1"/>
  <c r="K2230" i="1"/>
  <c r="L2230" i="1" s="1"/>
  <c r="K2231" i="1"/>
  <c r="L2231" i="1" s="1"/>
  <c r="K2232" i="1"/>
  <c r="L2232" i="1" s="1"/>
  <c r="K2233" i="1"/>
  <c r="L2233" i="1" s="1"/>
  <c r="K2234" i="1"/>
  <c r="L2234" i="1" s="1"/>
  <c r="K2235" i="1"/>
  <c r="L2235" i="1" s="1"/>
  <c r="K2236" i="1"/>
  <c r="L2236" i="1" s="1"/>
  <c r="K2237" i="1"/>
  <c r="K2238" i="1"/>
  <c r="L2238" i="1" s="1"/>
  <c r="K2239" i="1"/>
  <c r="L2239" i="1" s="1"/>
  <c r="K2240" i="1"/>
  <c r="L2240" i="1" s="1"/>
  <c r="K2241" i="1"/>
  <c r="L2241" i="1" s="1"/>
  <c r="K2242" i="1"/>
  <c r="L2242" i="1" s="1"/>
  <c r="K2243" i="1"/>
  <c r="L2243" i="1" s="1"/>
  <c r="K2244" i="1"/>
  <c r="L2244" i="1" s="1"/>
  <c r="K2245" i="1"/>
  <c r="L2245" i="1" s="1"/>
  <c r="K2246" i="1"/>
  <c r="L2246" i="1" s="1"/>
  <c r="K2247" i="1"/>
  <c r="L2247" i="1" s="1"/>
  <c r="K2248" i="1"/>
  <c r="L2248" i="1" s="1"/>
  <c r="K2249" i="1"/>
  <c r="L2249" i="1" s="1"/>
  <c r="K2250" i="1"/>
  <c r="L2250" i="1" s="1"/>
  <c r="K2251" i="1"/>
  <c r="L2251" i="1" s="1"/>
  <c r="K2252" i="1"/>
  <c r="L2252" i="1" s="1"/>
  <c r="K2253" i="1"/>
  <c r="L2253" i="1" s="1"/>
  <c r="K2254" i="1"/>
  <c r="L2254" i="1" s="1"/>
  <c r="K2255" i="1"/>
  <c r="L2255" i="1" s="1"/>
  <c r="K2256" i="1"/>
  <c r="L2256" i="1" s="1"/>
  <c r="K2257" i="1"/>
  <c r="L2257" i="1" s="1"/>
  <c r="K2258" i="1"/>
  <c r="K2259" i="1"/>
  <c r="L2259" i="1" s="1"/>
  <c r="K2260" i="1"/>
  <c r="L2260" i="1" s="1"/>
  <c r="K2261" i="1"/>
  <c r="L2261" i="1" s="1"/>
  <c r="K2262" i="1"/>
  <c r="L2262" i="1" s="1"/>
  <c r="K2263" i="1"/>
  <c r="L2263" i="1" s="1"/>
  <c r="K2264" i="1"/>
  <c r="L2264" i="1" s="1"/>
  <c r="K2265" i="1"/>
  <c r="L2265" i="1" s="1"/>
  <c r="K2266" i="1"/>
  <c r="L2266" i="1" s="1"/>
  <c r="K2267" i="1"/>
  <c r="L2267" i="1" s="1"/>
  <c r="K2268" i="1"/>
  <c r="L2268" i="1" s="1"/>
  <c r="K2269" i="1"/>
  <c r="K2270" i="1"/>
  <c r="L2270" i="1" s="1"/>
  <c r="K2271" i="1"/>
  <c r="L2271" i="1" s="1"/>
  <c r="K2272" i="1"/>
  <c r="L2272" i="1" s="1"/>
  <c r="K2273" i="1"/>
  <c r="K2274" i="1"/>
  <c r="K2275" i="1"/>
  <c r="L2275" i="1" s="1"/>
  <c r="K2276" i="1"/>
  <c r="L2276" i="1" s="1"/>
  <c r="K2277" i="1"/>
  <c r="L2277" i="1" s="1"/>
  <c r="K2278" i="1"/>
  <c r="L2278" i="1" s="1"/>
  <c r="K2279" i="1"/>
  <c r="L2279" i="1" s="1"/>
  <c r="K2280" i="1"/>
  <c r="L2280" i="1" s="1"/>
  <c r="K2281" i="1"/>
  <c r="L2281" i="1" s="1"/>
  <c r="K2282" i="1"/>
  <c r="L2282" i="1" s="1"/>
  <c r="K2283" i="1"/>
  <c r="L2283" i="1" s="1"/>
  <c r="K2284" i="1"/>
  <c r="L2284" i="1" s="1"/>
  <c r="K2285" i="1"/>
  <c r="L2285" i="1" s="1"/>
  <c r="K2286" i="1"/>
  <c r="L2286" i="1" s="1"/>
  <c r="K2287" i="1"/>
  <c r="L2287" i="1" s="1"/>
  <c r="K2288" i="1"/>
  <c r="L2288" i="1" s="1"/>
  <c r="K2289" i="1"/>
  <c r="K2290" i="1"/>
  <c r="L2290" i="1" s="1"/>
  <c r="K2291" i="1"/>
  <c r="L2291" i="1" s="1"/>
  <c r="K2292" i="1"/>
  <c r="L2292" i="1" s="1"/>
  <c r="K2293" i="1"/>
  <c r="L2293" i="1" s="1"/>
  <c r="K2294" i="1"/>
  <c r="L2294" i="1" s="1"/>
  <c r="K2295" i="1"/>
  <c r="L2295" i="1" s="1"/>
  <c r="K2296" i="1"/>
  <c r="L2296" i="1" s="1"/>
  <c r="K2297" i="1"/>
  <c r="L2297" i="1" s="1"/>
  <c r="K2298" i="1"/>
  <c r="L2298" i="1" s="1"/>
  <c r="K2299" i="1"/>
  <c r="L2299" i="1" s="1"/>
  <c r="K2300" i="1"/>
  <c r="L2300" i="1" s="1"/>
  <c r="K2301" i="1"/>
  <c r="L2301" i="1" s="1"/>
  <c r="K2302" i="1"/>
  <c r="L2302" i="1" s="1"/>
  <c r="K2303" i="1"/>
  <c r="L2303" i="1" s="1"/>
  <c r="K2304" i="1"/>
  <c r="L2304" i="1" s="1"/>
  <c r="K2305" i="1"/>
  <c r="L2305" i="1" s="1"/>
  <c r="K2306" i="1"/>
  <c r="L2306" i="1" s="1"/>
  <c r="K2307" i="1"/>
  <c r="L2307" i="1" s="1"/>
  <c r="K2308" i="1"/>
  <c r="L2308" i="1" s="1"/>
  <c r="K2309" i="1"/>
  <c r="K2310" i="1"/>
  <c r="L2310" i="1" s="1"/>
  <c r="K2311" i="1"/>
  <c r="L2311" i="1" s="1"/>
  <c r="K2312" i="1"/>
  <c r="L2312" i="1" s="1"/>
  <c r="K2313" i="1"/>
  <c r="L2313" i="1" s="1"/>
  <c r="K2314" i="1"/>
  <c r="L2314" i="1" s="1"/>
  <c r="K2315" i="1"/>
  <c r="L2315" i="1" s="1"/>
  <c r="K2316" i="1"/>
  <c r="L2316" i="1" s="1"/>
  <c r="K2317" i="1"/>
  <c r="L2317" i="1" s="1"/>
  <c r="K2318" i="1"/>
  <c r="L2318" i="1" s="1"/>
  <c r="K2319" i="1"/>
  <c r="L2319" i="1" s="1"/>
  <c r="K2320" i="1"/>
  <c r="L2320" i="1" s="1"/>
  <c r="K2321" i="1"/>
  <c r="L2321" i="1" s="1"/>
  <c r="K2322" i="1"/>
  <c r="L2322" i="1" s="1"/>
  <c r="K2323" i="1"/>
  <c r="L2323" i="1" s="1"/>
  <c r="K2324" i="1"/>
  <c r="L2324" i="1" s="1"/>
  <c r="K2325" i="1"/>
  <c r="L2325" i="1" s="1"/>
  <c r="K2326" i="1"/>
  <c r="K2327" i="1"/>
  <c r="L2327" i="1" s="1"/>
  <c r="K2328" i="1"/>
  <c r="L2328" i="1" s="1"/>
  <c r="K2329" i="1"/>
  <c r="L2329" i="1" s="1"/>
  <c r="K2330" i="1"/>
  <c r="L2330" i="1" s="1"/>
  <c r="K2331" i="1"/>
  <c r="L2331" i="1" s="1"/>
  <c r="K2332" i="1"/>
  <c r="L2332" i="1" s="1"/>
  <c r="K2333" i="1"/>
  <c r="L2333" i="1" s="1"/>
  <c r="K2334" i="1"/>
  <c r="K2335" i="1"/>
  <c r="L2335" i="1" s="1"/>
  <c r="K2336" i="1"/>
  <c r="L2336" i="1" s="1"/>
  <c r="K2337" i="1"/>
  <c r="L2337" i="1" s="1"/>
  <c r="K2338" i="1"/>
  <c r="L2338" i="1" s="1"/>
  <c r="K2339" i="1"/>
  <c r="L2339" i="1" s="1"/>
  <c r="K2340" i="1"/>
  <c r="L2340" i="1" s="1"/>
  <c r="K2341" i="1"/>
  <c r="L2341" i="1" s="1"/>
  <c r="K2342" i="1"/>
  <c r="L2342" i="1" s="1"/>
  <c r="K2343" i="1"/>
  <c r="L2343" i="1" s="1"/>
  <c r="K2344" i="1"/>
  <c r="L2344" i="1" s="1"/>
  <c r="K2345" i="1"/>
  <c r="L2345" i="1" s="1"/>
  <c r="K2346" i="1"/>
  <c r="L2346" i="1" s="1"/>
  <c r="K2347" i="1"/>
  <c r="L2347" i="1" s="1"/>
  <c r="K2348" i="1"/>
  <c r="L2348" i="1" s="1"/>
  <c r="K2349" i="1"/>
  <c r="L2349" i="1" s="1"/>
  <c r="K2350" i="1"/>
  <c r="L2350" i="1" s="1"/>
  <c r="K2351" i="1"/>
  <c r="L2351" i="1" s="1"/>
  <c r="K2352" i="1"/>
  <c r="L2352" i="1" s="1"/>
  <c r="K2353" i="1"/>
  <c r="K2354" i="1"/>
  <c r="L2354" i="1" s="1"/>
  <c r="K2355" i="1"/>
  <c r="L2355" i="1" s="1"/>
  <c r="K2356" i="1"/>
  <c r="L2356" i="1" s="1"/>
  <c r="K2357" i="1"/>
  <c r="L2357" i="1" s="1"/>
  <c r="K2358" i="1"/>
  <c r="L2358" i="1" s="1"/>
  <c r="K2359" i="1"/>
  <c r="L2359" i="1" s="1"/>
  <c r="K2360" i="1"/>
  <c r="L2360" i="1" s="1"/>
  <c r="K2361" i="1"/>
  <c r="L2361" i="1" s="1"/>
  <c r="K2362" i="1"/>
  <c r="L2362" i="1" s="1"/>
  <c r="K2363" i="1"/>
  <c r="L2363" i="1" s="1"/>
  <c r="K2364" i="1"/>
  <c r="L2364" i="1" s="1"/>
  <c r="K2365" i="1"/>
  <c r="L2365" i="1" s="1"/>
  <c r="K2366" i="1"/>
  <c r="K2367" i="1"/>
  <c r="L2367" i="1" s="1"/>
  <c r="K2368" i="1"/>
  <c r="L2368" i="1" s="1"/>
  <c r="K2369" i="1"/>
  <c r="L2369" i="1" s="1"/>
  <c r="K2370" i="1"/>
  <c r="L2370" i="1" s="1"/>
  <c r="K2371" i="1"/>
  <c r="L2371" i="1" s="1"/>
  <c r="K2372" i="1"/>
  <c r="L2372" i="1" s="1"/>
  <c r="K2373" i="1"/>
  <c r="L2373" i="1" s="1"/>
  <c r="K2374" i="1"/>
  <c r="L2374" i="1" s="1"/>
  <c r="K2375" i="1"/>
  <c r="L2375" i="1" s="1"/>
  <c r="K2376" i="1"/>
  <c r="L2376" i="1" s="1"/>
  <c r="K2377" i="1"/>
  <c r="L2377" i="1" s="1"/>
  <c r="K2378" i="1"/>
  <c r="L2378" i="1" s="1"/>
  <c r="K2379" i="1"/>
  <c r="L2379" i="1" s="1"/>
  <c r="K2380" i="1"/>
  <c r="L2380" i="1" s="1"/>
  <c r="K2381" i="1"/>
  <c r="L2381" i="1" s="1"/>
  <c r="K2382" i="1"/>
  <c r="K2383" i="1"/>
  <c r="L2383" i="1" s="1"/>
  <c r="K2384" i="1"/>
  <c r="L2384" i="1" s="1"/>
  <c r="K2385" i="1"/>
  <c r="L2385" i="1" s="1"/>
  <c r="K2386" i="1"/>
  <c r="K2387" i="1"/>
  <c r="L2387" i="1" s="1"/>
  <c r="K2388" i="1"/>
  <c r="L2388" i="1" s="1"/>
  <c r="K2389" i="1"/>
  <c r="L2389" i="1" s="1"/>
  <c r="K2390" i="1"/>
  <c r="L2390" i="1" s="1"/>
  <c r="K2391" i="1"/>
  <c r="L2391" i="1" s="1"/>
  <c r="K2392" i="1"/>
  <c r="L2392" i="1" s="1"/>
  <c r="K2393" i="1"/>
  <c r="L2393" i="1" s="1"/>
  <c r="K2394" i="1"/>
  <c r="L2394" i="1" s="1"/>
  <c r="K2395" i="1"/>
  <c r="L2395" i="1" s="1"/>
  <c r="K2396" i="1"/>
  <c r="L2396" i="1" s="1"/>
  <c r="K2397" i="1"/>
  <c r="L2397" i="1" s="1"/>
  <c r="K2398" i="1"/>
  <c r="L2398" i="1" s="1"/>
  <c r="K2399" i="1"/>
  <c r="L2399" i="1" s="1"/>
  <c r="K2400" i="1"/>
  <c r="L2400" i="1" s="1"/>
  <c r="K2401" i="1"/>
  <c r="L2401" i="1" s="1"/>
  <c r="K2402" i="1"/>
  <c r="L2402" i="1" s="1"/>
  <c r="K2403" i="1"/>
  <c r="L2403" i="1" s="1"/>
  <c r="K2404" i="1"/>
  <c r="L2404" i="1" s="1"/>
  <c r="K2405" i="1"/>
  <c r="L2405" i="1" s="1"/>
  <c r="K2406" i="1"/>
  <c r="L2406" i="1" s="1"/>
  <c r="K2407" i="1"/>
  <c r="L2407" i="1" s="1"/>
  <c r="K2408" i="1"/>
  <c r="L2408" i="1" s="1"/>
  <c r="K2409" i="1"/>
  <c r="K2410" i="1"/>
  <c r="L2410" i="1" s="1"/>
  <c r="K2411" i="1"/>
  <c r="L2411" i="1" s="1"/>
  <c r="K2412" i="1"/>
  <c r="L2412" i="1" s="1"/>
  <c r="K2413" i="1"/>
  <c r="L2413" i="1" s="1"/>
  <c r="K2414" i="1"/>
  <c r="L2414" i="1" s="1"/>
  <c r="K2415" i="1"/>
  <c r="L2415" i="1" s="1"/>
  <c r="K2416" i="1"/>
  <c r="L2416" i="1" s="1"/>
  <c r="K2417" i="1"/>
  <c r="L2417" i="1" s="1"/>
  <c r="K2418" i="1"/>
  <c r="L2418" i="1" s="1"/>
  <c r="K2419" i="1"/>
  <c r="L2419" i="1" s="1"/>
  <c r="K2420" i="1"/>
  <c r="L2420" i="1" s="1"/>
  <c r="K2421" i="1"/>
  <c r="L2421" i="1" s="1"/>
  <c r="K2422" i="1"/>
  <c r="L2422" i="1" s="1"/>
  <c r="K2423" i="1"/>
  <c r="L2423" i="1" s="1"/>
  <c r="K2424" i="1"/>
  <c r="L2424" i="1" s="1"/>
  <c r="K2425" i="1"/>
  <c r="L2425" i="1" s="1"/>
  <c r="K2426" i="1"/>
  <c r="K2427" i="1"/>
  <c r="L2427" i="1" s="1"/>
  <c r="K2428" i="1"/>
  <c r="L2428" i="1" s="1"/>
  <c r="K2429" i="1"/>
  <c r="K2430" i="1"/>
  <c r="L2430" i="1" s="1"/>
  <c r="K2431" i="1"/>
  <c r="L2431" i="1" s="1"/>
  <c r="K2432" i="1"/>
  <c r="L2432" i="1" s="1"/>
  <c r="K2433" i="1"/>
  <c r="L2433" i="1" s="1"/>
  <c r="K2434" i="1"/>
  <c r="L2434" i="1" s="1"/>
  <c r="K2435" i="1"/>
  <c r="L2435" i="1" s="1"/>
  <c r="K2436" i="1"/>
  <c r="L2436" i="1" s="1"/>
  <c r="K2437" i="1"/>
  <c r="L2437" i="1" s="1"/>
  <c r="K2438" i="1"/>
  <c r="M2438" i="1" s="1"/>
  <c r="K2439" i="1"/>
  <c r="L2439" i="1" s="1"/>
  <c r="K2440" i="1"/>
  <c r="L2440" i="1" s="1"/>
  <c r="K2441" i="1"/>
  <c r="K2442" i="1"/>
  <c r="L2442" i="1" s="1"/>
  <c r="K2443" i="1"/>
  <c r="L2443" i="1" s="1"/>
  <c r="K2444" i="1"/>
  <c r="L2444" i="1" s="1"/>
  <c r="K2445" i="1"/>
  <c r="K2446" i="1"/>
  <c r="L2446" i="1" s="1"/>
  <c r="K2447" i="1"/>
  <c r="L2447" i="1" s="1"/>
  <c r="K2448" i="1"/>
  <c r="L2448" i="1" s="1"/>
  <c r="K2449" i="1"/>
  <c r="L2449" i="1" s="1"/>
  <c r="K2450" i="1"/>
  <c r="L2450" i="1" s="1"/>
  <c r="K2451" i="1"/>
  <c r="L2451" i="1" s="1"/>
  <c r="K2452" i="1"/>
  <c r="L2452" i="1" s="1"/>
  <c r="K2453" i="1"/>
  <c r="L2453" i="1" s="1"/>
  <c r="K2454" i="1"/>
  <c r="L2454" i="1" s="1"/>
  <c r="K2455" i="1"/>
  <c r="L2455" i="1" s="1"/>
  <c r="K2456" i="1"/>
  <c r="L2456" i="1" s="1"/>
  <c r="K2457" i="1"/>
  <c r="L2457" i="1" s="1"/>
  <c r="K2458" i="1"/>
  <c r="L2458" i="1" s="1"/>
  <c r="K2459" i="1"/>
  <c r="L2459" i="1" s="1"/>
  <c r="K2460" i="1"/>
  <c r="L2460" i="1" s="1"/>
  <c r="K2461" i="1"/>
  <c r="K2462" i="1"/>
  <c r="L2462" i="1" s="1"/>
  <c r="K2463" i="1"/>
  <c r="L2463" i="1" s="1"/>
  <c r="K2464" i="1"/>
  <c r="L2464" i="1" s="1"/>
  <c r="K2465" i="1"/>
  <c r="L2465" i="1" s="1"/>
  <c r="K2466" i="1"/>
  <c r="L2466" i="1" s="1"/>
  <c r="K2467" i="1"/>
  <c r="L2467" i="1" s="1"/>
  <c r="K2468" i="1"/>
  <c r="L2468" i="1" s="1"/>
  <c r="K2469" i="1"/>
  <c r="K2470" i="1"/>
  <c r="L2470" i="1" s="1"/>
  <c r="K2471" i="1"/>
  <c r="L2471" i="1" s="1"/>
  <c r="K2472" i="1"/>
  <c r="L2472" i="1" s="1"/>
  <c r="K2473" i="1"/>
  <c r="L2473" i="1" s="1"/>
  <c r="K2474" i="1"/>
  <c r="L2474" i="1" s="1"/>
  <c r="K2475" i="1"/>
  <c r="L2475" i="1" s="1"/>
  <c r="K2476" i="1"/>
  <c r="L2476" i="1" s="1"/>
  <c r="K2477" i="1"/>
  <c r="K2478" i="1"/>
  <c r="L2478" i="1" s="1"/>
  <c r="K2479" i="1"/>
  <c r="L2479" i="1" s="1"/>
  <c r="K2480" i="1"/>
  <c r="L2480" i="1" s="1"/>
  <c r="K2481" i="1"/>
  <c r="L2481" i="1" s="1"/>
  <c r="K2482" i="1"/>
  <c r="L2482" i="1" s="1"/>
  <c r="K2483" i="1"/>
  <c r="L2483" i="1" s="1"/>
  <c r="K2484" i="1"/>
  <c r="L2484" i="1" s="1"/>
  <c r="K2485" i="1"/>
  <c r="L2485" i="1" s="1"/>
  <c r="K2486" i="1"/>
  <c r="L2486" i="1" s="1"/>
  <c r="K2487" i="1"/>
  <c r="L2487" i="1" s="1"/>
  <c r="K2488" i="1"/>
  <c r="L2488" i="1" s="1"/>
  <c r="K2489" i="1"/>
  <c r="L2489" i="1" s="1"/>
  <c r="K2490" i="1"/>
  <c r="K2491" i="1"/>
  <c r="L2491" i="1" s="1"/>
  <c r="K2492" i="1"/>
  <c r="L2492" i="1" s="1"/>
  <c r="K2493" i="1"/>
  <c r="L2493" i="1" s="1"/>
  <c r="K2494" i="1"/>
  <c r="K2495" i="1"/>
  <c r="L2495" i="1" s="1"/>
  <c r="K2496" i="1"/>
  <c r="L2496" i="1" s="1"/>
  <c r="K2497" i="1"/>
  <c r="K2498" i="1"/>
  <c r="L2498" i="1" s="1"/>
  <c r="K2499" i="1"/>
  <c r="L2499" i="1" s="1"/>
  <c r="K2500" i="1"/>
  <c r="L2500" i="1" s="1"/>
  <c r="K2501" i="1"/>
  <c r="L2501" i="1" s="1"/>
  <c r="K2502" i="1"/>
  <c r="L2502" i="1" s="1"/>
  <c r="K2503" i="1"/>
  <c r="L2503" i="1" s="1"/>
  <c r="K2504" i="1"/>
  <c r="L2504" i="1" s="1"/>
  <c r="K2505" i="1"/>
  <c r="L2505" i="1" s="1"/>
  <c r="K2506" i="1"/>
  <c r="L2506" i="1" s="1"/>
  <c r="K2507" i="1"/>
  <c r="L2507" i="1" s="1"/>
  <c r="K2508" i="1"/>
  <c r="L2508" i="1" s="1"/>
  <c r="K2509" i="1"/>
  <c r="L2509" i="1" s="1"/>
  <c r="K2510" i="1"/>
  <c r="L2510" i="1" s="1"/>
  <c r="K2511" i="1"/>
  <c r="L2511" i="1" s="1"/>
  <c r="K2512" i="1"/>
  <c r="L2512" i="1" s="1"/>
  <c r="K2513" i="1"/>
  <c r="L2513" i="1" s="1"/>
  <c r="K2514" i="1"/>
  <c r="L2514" i="1" s="1"/>
  <c r="K2515" i="1"/>
  <c r="L2515" i="1" s="1"/>
  <c r="K2516" i="1"/>
  <c r="L2516" i="1" s="1"/>
  <c r="K2517" i="1"/>
  <c r="L2517" i="1" s="1"/>
  <c r="K2518" i="1"/>
  <c r="L2518" i="1" s="1"/>
  <c r="K2519" i="1"/>
  <c r="L2519" i="1" s="1"/>
  <c r="K2520" i="1"/>
  <c r="L2520" i="1" s="1"/>
  <c r="K2521" i="1"/>
  <c r="K2522" i="1"/>
  <c r="L2522" i="1" s="1"/>
  <c r="K2523" i="1"/>
  <c r="L2523" i="1" s="1"/>
  <c r="K2524" i="1"/>
  <c r="L2524" i="1" s="1"/>
  <c r="K2525" i="1"/>
  <c r="K2526" i="1"/>
  <c r="L2526" i="1" s="1"/>
  <c r="K2527" i="1"/>
  <c r="L2527" i="1" s="1"/>
  <c r="K2528" i="1"/>
  <c r="L2528" i="1" s="1"/>
  <c r="K2529" i="1"/>
  <c r="L2529" i="1" s="1"/>
  <c r="K2530" i="1"/>
  <c r="L2530" i="1" s="1"/>
  <c r="K2531" i="1"/>
  <c r="L2531" i="1" s="1"/>
  <c r="K2532" i="1"/>
  <c r="L2532" i="1" s="1"/>
  <c r="K2533" i="1"/>
  <c r="L2533" i="1" s="1"/>
  <c r="K2534" i="1"/>
  <c r="L2534" i="1" s="1"/>
  <c r="K2535" i="1"/>
  <c r="L2535" i="1" s="1"/>
  <c r="K2536" i="1"/>
  <c r="L2536" i="1" s="1"/>
  <c r="K2537" i="1"/>
  <c r="K2538" i="1"/>
  <c r="L2538" i="1" s="1"/>
  <c r="K2539" i="1"/>
  <c r="L2539" i="1" s="1"/>
  <c r="K2540" i="1"/>
  <c r="L2540" i="1" s="1"/>
  <c r="K2541" i="1"/>
  <c r="L2541" i="1" s="1"/>
  <c r="K2542" i="1"/>
  <c r="L2542" i="1" s="1"/>
  <c r="K2543" i="1"/>
  <c r="L2543" i="1" s="1"/>
  <c r="K2544" i="1"/>
  <c r="L2544" i="1" s="1"/>
  <c r="K2545" i="1"/>
  <c r="L2545" i="1" s="1"/>
  <c r="K2546" i="1"/>
  <c r="L2546" i="1" s="1"/>
  <c r="K2547" i="1"/>
  <c r="L2547" i="1" s="1"/>
  <c r="K2548" i="1"/>
  <c r="L2548" i="1" s="1"/>
  <c r="K2549" i="1"/>
  <c r="K2550" i="1"/>
  <c r="K2551" i="1"/>
  <c r="L2551" i="1" s="1"/>
  <c r="K2552" i="1"/>
  <c r="L2552" i="1" s="1"/>
  <c r="K2553" i="1"/>
  <c r="L2553" i="1" s="1"/>
  <c r="K2554" i="1"/>
  <c r="L2554" i="1" s="1"/>
  <c r="K2555" i="1"/>
  <c r="L2555" i="1" s="1"/>
  <c r="K2556" i="1"/>
  <c r="L2556" i="1" s="1"/>
  <c r="K2557" i="1"/>
  <c r="L2557" i="1" s="1"/>
  <c r="K2558" i="1"/>
  <c r="L2558" i="1" s="1"/>
  <c r="K2559" i="1"/>
  <c r="L2559" i="1" s="1"/>
  <c r="K2560" i="1"/>
  <c r="L2560" i="1" s="1"/>
  <c r="K2561" i="1"/>
  <c r="L2561" i="1" s="1"/>
  <c r="K2562" i="1"/>
  <c r="L2562" i="1" s="1"/>
  <c r="K2563" i="1"/>
  <c r="L2563" i="1" s="1"/>
  <c r="K2564" i="1"/>
  <c r="L2564" i="1" s="1"/>
  <c r="K2565" i="1"/>
  <c r="L2565" i="1" s="1"/>
  <c r="K2566" i="1"/>
  <c r="L2566" i="1" s="1"/>
  <c r="K2567" i="1"/>
  <c r="L2567" i="1" s="1"/>
  <c r="K2568" i="1"/>
  <c r="L2568" i="1" s="1"/>
  <c r="K2569" i="1"/>
  <c r="K2570" i="1"/>
  <c r="L2570" i="1" s="1"/>
  <c r="K2571" i="1"/>
  <c r="L2571" i="1" s="1"/>
  <c r="K2572" i="1"/>
  <c r="L2572" i="1" s="1"/>
  <c r="K2573" i="1"/>
  <c r="L2573" i="1" s="1"/>
  <c r="K2574" i="1"/>
  <c r="K2575" i="1"/>
  <c r="L2575" i="1" s="1"/>
  <c r="K2576" i="1"/>
  <c r="L2576" i="1" s="1"/>
  <c r="K2577" i="1"/>
  <c r="K2578" i="1"/>
  <c r="L2578" i="1" s="1"/>
  <c r="K2579" i="1"/>
  <c r="L2579" i="1" s="1"/>
  <c r="K2580" i="1"/>
  <c r="L2580" i="1" s="1"/>
  <c r="K2581" i="1"/>
  <c r="L2581" i="1" s="1"/>
  <c r="K2582" i="1"/>
  <c r="L2582" i="1" s="1"/>
  <c r="K2583" i="1"/>
  <c r="L2583" i="1" s="1"/>
  <c r="K2584" i="1"/>
  <c r="L2584" i="1" s="1"/>
  <c r="K2585" i="1"/>
  <c r="K2586" i="1"/>
  <c r="L2586" i="1" s="1"/>
  <c r="K2587" i="1"/>
  <c r="L2587" i="1" s="1"/>
  <c r="K2588" i="1"/>
  <c r="L2588" i="1" s="1"/>
  <c r="K2589" i="1"/>
  <c r="L2589" i="1" s="1"/>
  <c r="K2590" i="1"/>
  <c r="L2590" i="1" s="1"/>
  <c r="K2591" i="1"/>
  <c r="L2591" i="1" s="1"/>
  <c r="K2592" i="1"/>
  <c r="L2592" i="1" s="1"/>
  <c r="K2593" i="1"/>
  <c r="K2594" i="1"/>
  <c r="K2595" i="1"/>
  <c r="L2595" i="1" s="1"/>
  <c r="K2596" i="1"/>
  <c r="L2596" i="1" s="1"/>
  <c r="K2597" i="1"/>
  <c r="L2597" i="1" s="1"/>
  <c r="K2598" i="1"/>
  <c r="L2598" i="1" s="1"/>
  <c r="K2599" i="1"/>
  <c r="L2599" i="1" s="1"/>
  <c r="K2600" i="1"/>
  <c r="L2600" i="1" s="1"/>
  <c r="K2601" i="1"/>
  <c r="L2601" i="1" s="1"/>
  <c r="K2602" i="1"/>
  <c r="L2602" i="1" s="1"/>
  <c r="K2603" i="1"/>
  <c r="L2603" i="1" s="1"/>
  <c r="K2604" i="1"/>
  <c r="L2604" i="1" s="1"/>
  <c r="K2605" i="1"/>
  <c r="L2605" i="1" s="1"/>
  <c r="K2606" i="1"/>
  <c r="L2606" i="1" s="1"/>
  <c r="K2607" i="1"/>
  <c r="L2607" i="1" s="1"/>
  <c r="K2608" i="1"/>
  <c r="L2608" i="1" s="1"/>
  <c r="K2609" i="1"/>
  <c r="K2610" i="1"/>
  <c r="L2610" i="1" s="1"/>
  <c r="K2611" i="1"/>
  <c r="L2611" i="1" s="1"/>
  <c r="K2612" i="1"/>
  <c r="L2612" i="1" s="1"/>
  <c r="K2613" i="1"/>
  <c r="L2613" i="1" s="1"/>
  <c r="K2614" i="1"/>
  <c r="L2614" i="1" s="1"/>
  <c r="K2615" i="1"/>
  <c r="L2615" i="1" s="1"/>
  <c r="K2616" i="1"/>
  <c r="L2616" i="1" s="1"/>
  <c r="K2617" i="1"/>
  <c r="L2617" i="1" s="1"/>
  <c r="K2618" i="1"/>
  <c r="L2618" i="1" s="1"/>
  <c r="K2619" i="1"/>
  <c r="L2619" i="1" s="1"/>
  <c r="K2620" i="1"/>
  <c r="L2620" i="1" s="1"/>
  <c r="K2621" i="1"/>
  <c r="K2622" i="1"/>
  <c r="L2622" i="1" s="1"/>
  <c r="K2623" i="1"/>
  <c r="L2623" i="1" s="1"/>
  <c r="K2624" i="1"/>
  <c r="L2624" i="1" s="1"/>
  <c r="K2625" i="1"/>
  <c r="K2626" i="1"/>
  <c r="L2626" i="1" s="1"/>
  <c r="K2627" i="1"/>
  <c r="L2627" i="1" s="1"/>
  <c r="K2628" i="1"/>
  <c r="L2628" i="1" s="1"/>
  <c r="K2629" i="1"/>
  <c r="K2630" i="1"/>
  <c r="L2630" i="1" s="1"/>
  <c r="K2631" i="1"/>
  <c r="L2631" i="1" s="1"/>
  <c r="K2632" i="1"/>
  <c r="L2632" i="1" s="1"/>
  <c r="K2633" i="1"/>
  <c r="L2633" i="1" s="1"/>
  <c r="K2634" i="1"/>
  <c r="L2634" i="1" s="1"/>
  <c r="K2635" i="1"/>
  <c r="L2635" i="1" s="1"/>
  <c r="K2636" i="1"/>
  <c r="L2636" i="1" s="1"/>
  <c r="K2637" i="1"/>
  <c r="K2638" i="1"/>
  <c r="L2638" i="1" s="1"/>
  <c r="K2639" i="1"/>
  <c r="L2639" i="1" s="1"/>
  <c r="K2640" i="1"/>
  <c r="L2640" i="1" s="1"/>
  <c r="K2641" i="1"/>
  <c r="K2642" i="1"/>
  <c r="K2643" i="1"/>
  <c r="L2643" i="1" s="1"/>
  <c r="K2644" i="1"/>
  <c r="L2644" i="1" s="1"/>
  <c r="K2645" i="1"/>
  <c r="L2645" i="1" s="1"/>
  <c r="K2646" i="1"/>
  <c r="L2646" i="1" s="1"/>
  <c r="K2647" i="1"/>
  <c r="L2647" i="1" s="1"/>
  <c r="K2648" i="1"/>
  <c r="L2648" i="1" s="1"/>
  <c r="K2649" i="1"/>
  <c r="K2650" i="1"/>
  <c r="L2650" i="1" s="1"/>
  <c r="K2651" i="1"/>
  <c r="L2651" i="1" s="1"/>
  <c r="K2652" i="1"/>
  <c r="L2652" i="1" s="1"/>
  <c r="K2653" i="1"/>
  <c r="K2654" i="1"/>
  <c r="L2654" i="1" s="1"/>
  <c r="K2655" i="1"/>
  <c r="L2655" i="1" s="1"/>
  <c r="K2656" i="1"/>
  <c r="L2656" i="1" s="1"/>
  <c r="K2657" i="1"/>
  <c r="L2657" i="1" s="1"/>
  <c r="K2658" i="1"/>
  <c r="L2658" i="1" s="1"/>
  <c r="K2659" i="1"/>
  <c r="L2659" i="1" s="1"/>
  <c r="K2660" i="1"/>
  <c r="L2660" i="1" s="1"/>
  <c r="K2661" i="1"/>
  <c r="K2662" i="1"/>
  <c r="L2662" i="1" s="1"/>
  <c r="K2663" i="1"/>
  <c r="L2663" i="1" s="1"/>
  <c r="K2664" i="1"/>
  <c r="L2664" i="1" s="1"/>
  <c r="K2665" i="1"/>
  <c r="L2665" i="1" s="1"/>
  <c r="K2666" i="1"/>
  <c r="L2666" i="1" s="1"/>
  <c r="K2667" i="1"/>
  <c r="L2667" i="1" s="1"/>
  <c r="K2668" i="1"/>
  <c r="L2668" i="1" s="1"/>
  <c r="K2669" i="1"/>
  <c r="K2670" i="1"/>
  <c r="L2670" i="1" s="1"/>
  <c r="K2671" i="1"/>
  <c r="L2671" i="1" s="1"/>
  <c r="K2672" i="1"/>
  <c r="L2672" i="1" s="1"/>
  <c r="K2673" i="1"/>
  <c r="L2673" i="1" s="1"/>
  <c r="K2674" i="1"/>
  <c r="L2674" i="1" s="1"/>
  <c r="K2675" i="1"/>
  <c r="L2675" i="1" s="1"/>
  <c r="K2676" i="1"/>
  <c r="L2676" i="1" s="1"/>
  <c r="K2677" i="1"/>
  <c r="L2677" i="1" s="1"/>
  <c r="K2678" i="1"/>
  <c r="L2678" i="1" s="1"/>
  <c r="K2679" i="1"/>
  <c r="L2679" i="1" s="1"/>
  <c r="K2680" i="1"/>
  <c r="L2680" i="1" s="1"/>
  <c r="K2681" i="1"/>
  <c r="K2682" i="1"/>
  <c r="L2682" i="1" s="1"/>
  <c r="K2683" i="1"/>
  <c r="L2683" i="1" s="1"/>
  <c r="K2684" i="1"/>
  <c r="L2684" i="1" s="1"/>
  <c r="K2685" i="1"/>
  <c r="L2685" i="1" s="1"/>
  <c r="K2686" i="1"/>
  <c r="L2686" i="1" s="1"/>
  <c r="K2687" i="1"/>
  <c r="L2687" i="1" s="1"/>
  <c r="K2688" i="1"/>
  <c r="L2688" i="1" s="1"/>
  <c r="K2689" i="1"/>
  <c r="L2689" i="1" s="1"/>
  <c r="K2690" i="1"/>
  <c r="L2690" i="1" s="1"/>
  <c r="K2691" i="1"/>
  <c r="L2691" i="1" s="1"/>
  <c r="K2692" i="1"/>
  <c r="L2692" i="1" s="1"/>
  <c r="K2693" i="1"/>
  <c r="L2693" i="1" s="1"/>
  <c r="K2694" i="1"/>
  <c r="K2695" i="1"/>
  <c r="L2695" i="1" s="1"/>
  <c r="K2696" i="1"/>
  <c r="L2696" i="1" s="1"/>
  <c r="K2697" i="1"/>
  <c r="L2697" i="1" s="1"/>
  <c r="K2698" i="1"/>
  <c r="L2698" i="1" s="1"/>
  <c r="K2699" i="1"/>
  <c r="L2699" i="1" s="1"/>
  <c r="K2700" i="1"/>
  <c r="L2700" i="1" s="1"/>
  <c r="K2701" i="1"/>
  <c r="K2702" i="1"/>
  <c r="L2702" i="1" s="1"/>
  <c r="K2703" i="1"/>
  <c r="L2703" i="1" s="1"/>
  <c r="K2704" i="1"/>
  <c r="L2704" i="1" s="1"/>
  <c r="K2705" i="1"/>
  <c r="L2705" i="1" s="1"/>
  <c r="K2706" i="1"/>
  <c r="L2706" i="1" s="1"/>
  <c r="K2707" i="1"/>
  <c r="L2707" i="1" s="1"/>
  <c r="K2708" i="1"/>
  <c r="L2708" i="1" s="1"/>
  <c r="K2709" i="1"/>
  <c r="K2710" i="1"/>
  <c r="L2710" i="1" s="1"/>
  <c r="K2711" i="1"/>
  <c r="L2711" i="1" s="1"/>
  <c r="K2712" i="1"/>
  <c r="L2712" i="1" s="1"/>
  <c r="K2713" i="1"/>
  <c r="L2713" i="1" s="1"/>
  <c r="K2714" i="1"/>
  <c r="K2715" i="1"/>
  <c r="L2715" i="1" s="1"/>
  <c r="K2716" i="1"/>
  <c r="L2716" i="1" s="1"/>
  <c r="K2717" i="1"/>
  <c r="L2717" i="1" s="1"/>
  <c r="K2718" i="1"/>
  <c r="L2718" i="1" s="1"/>
  <c r="K2719" i="1"/>
  <c r="L2719" i="1" s="1"/>
  <c r="K2720" i="1"/>
  <c r="L2720" i="1" s="1"/>
  <c r="K2721" i="1"/>
  <c r="L2721" i="1" s="1"/>
  <c r="K2722" i="1"/>
  <c r="L2722" i="1" s="1"/>
  <c r="K2723" i="1"/>
  <c r="L2723" i="1" s="1"/>
  <c r="K2724" i="1"/>
  <c r="L2724" i="1" s="1"/>
  <c r="K2725" i="1"/>
  <c r="L2725" i="1" s="1"/>
  <c r="K2726" i="1"/>
  <c r="L2726" i="1" s="1"/>
  <c r="K2727" i="1"/>
  <c r="L2727" i="1" s="1"/>
  <c r="K2728" i="1"/>
  <c r="L2728" i="1" s="1"/>
  <c r="K2729" i="1"/>
  <c r="L2729" i="1" s="1"/>
  <c r="K2730" i="1"/>
  <c r="L2730" i="1" s="1"/>
  <c r="K2731" i="1"/>
  <c r="L2731" i="1" s="1"/>
  <c r="K2732" i="1"/>
  <c r="L2732" i="1" s="1"/>
  <c r="K2733" i="1"/>
  <c r="L2733" i="1" s="1"/>
  <c r="K2734" i="1"/>
  <c r="L2734" i="1" s="1"/>
  <c r="K2735" i="1"/>
  <c r="L2735" i="1" s="1"/>
  <c r="K2736" i="1"/>
  <c r="L2736" i="1" s="1"/>
  <c r="K2737" i="1"/>
  <c r="L2737" i="1" s="1"/>
  <c r="K2738" i="1"/>
  <c r="L2738" i="1" s="1"/>
  <c r="K2739" i="1"/>
  <c r="L2739" i="1" s="1"/>
  <c r="K2740" i="1"/>
  <c r="L2740" i="1" s="1"/>
  <c r="K2741" i="1"/>
  <c r="L2741" i="1" s="1"/>
  <c r="K2742" i="1"/>
  <c r="L2742" i="1" s="1"/>
  <c r="K2743" i="1"/>
  <c r="L2743" i="1" s="1"/>
  <c r="K2744" i="1"/>
  <c r="L2744" i="1" s="1"/>
  <c r="K2745" i="1"/>
  <c r="L2745" i="1" s="1"/>
  <c r="K2746" i="1"/>
  <c r="L2746" i="1" s="1"/>
  <c r="K2747" i="1"/>
  <c r="L2747" i="1" s="1"/>
  <c r="K2748" i="1"/>
  <c r="L2748" i="1" s="1"/>
  <c r="K2749" i="1"/>
  <c r="L2749" i="1" s="1"/>
  <c r="K2750" i="1"/>
  <c r="L2750" i="1" s="1"/>
  <c r="K2751" i="1"/>
  <c r="L2751" i="1" s="1"/>
  <c r="K2752" i="1"/>
  <c r="L2752" i="1" s="1"/>
  <c r="K2753" i="1"/>
  <c r="L2753" i="1" s="1"/>
  <c r="K2754" i="1"/>
  <c r="L2754" i="1" s="1"/>
  <c r="K2755" i="1"/>
  <c r="L2755" i="1" s="1"/>
  <c r="K2756" i="1"/>
  <c r="L2756" i="1" s="1"/>
  <c r="K2757" i="1"/>
  <c r="L2757" i="1" s="1"/>
  <c r="K2758" i="1"/>
  <c r="L2758" i="1" s="1"/>
  <c r="K2759" i="1"/>
  <c r="L2759" i="1" s="1"/>
  <c r="K2760" i="1"/>
  <c r="L2760" i="1" s="1"/>
  <c r="K2761" i="1"/>
  <c r="L2761" i="1" s="1"/>
  <c r="K2762" i="1"/>
  <c r="L2762" i="1" s="1"/>
  <c r="K2763" i="1"/>
  <c r="L2763" i="1" s="1"/>
  <c r="K2764" i="1"/>
  <c r="L2764" i="1" s="1"/>
  <c r="K2765" i="1"/>
  <c r="L2765" i="1" s="1"/>
  <c r="K2766" i="1"/>
  <c r="K2767" i="1"/>
  <c r="L2767" i="1" s="1"/>
  <c r="K2768" i="1"/>
  <c r="L2768" i="1" s="1"/>
  <c r="K2769" i="1"/>
  <c r="L2769" i="1" s="1"/>
  <c r="K2770" i="1"/>
  <c r="L2770" i="1" s="1"/>
  <c r="K2771" i="1"/>
  <c r="L2771" i="1" s="1"/>
  <c r="K2772" i="1"/>
  <c r="L2772" i="1" s="1"/>
  <c r="K2773" i="1"/>
  <c r="K2774" i="1"/>
  <c r="L2774" i="1" s="1"/>
  <c r="K2775" i="1"/>
  <c r="L2775" i="1" s="1"/>
  <c r="K2776" i="1"/>
  <c r="L2776" i="1" s="1"/>
  <c r="K2777" i="1"/>
  <c r="K2778" i="1"/>
  <c r="K2779" i="1"/>
  <c r="L2779" i="1" s="1"/>
  <c r="K2780" i="1"/>
  <c r="L2780" i="1" s="1"/>
  <c r="K2781" i="1"/>
  <c r="K2782" i="1"/>
  <c r="L2782" i="1" s="1"/>
  <c r="K2783" i="1"/>
  <c r="L2783" i="1" s="1"/>
  <c r="K2784" i="1"/>
  <c r="L2784" i="1" s="1"/>
  <c r="K2785" i="1"/>
  <c r="L2785" i="1" s="1"/>
  <c r="K2786" i="1"/>
  <c r="M2786" i="1" s="1"/>
  <c r="K2787" i="1"/>
  <c r="L2787" i="1" s="1"/>
  <c r="K2788" i="1"/>
  <c r="L2788" i="1" s="1"/>
  <c r="K2789" i="1"/>
  <c r="L2789" i="1" s="1"/>
  <c r="K2790" i="1"/>
  <c r="L2790" i="1" s="1"/>
  <c r="K2791" i="1"/>
  <c r="L2791" i="1" s="1"/>
  <c r="K2792" i="1"/>
  <c r="L2792" i="1" s="1"/>
  <c r="K2793" i="1"/>
  <c r="K2794" i="1"/>
  <c r="K2795" i="1"/>
  <c r="L2795" i="1" s="1"/>
  <c r="K2796" i="1"/>
  <c r="L2796" i="1" s="1"/>
  <c r="K2797" i="1"/>
  <c r="L2797" i="1" s="1"/>
  <c r="K2798" i="1"/>
  <c r="L2798" i="1" s="1"/>
  <c r="K2799" i="1"/>
  <c r="L2799" i="1" s="1"/>
  <c r="K2800" i="1"/>
  <c r="L2800" i="1" s="1"/>
  <c r="K2801" i="1"/>
  <c r="L2801" i="1" s="1"/>
  <c r="K2802" i="1"/>
  <c r="L2802" i="1" s="1"/>
  <c r="K2803" i="1"/>
  <c r="L2803" i="1" s="1"/>
  <c r="K2804" i="1"/>
  <c r="L2804" i="1" s="1"/>
  <c r="K2805" i="1"/>
  <c r="L2805" i="1" s="1"/>
  <c r="K2806" i="1"/>
  <c r="L2806" i="1" s="1"/>
  <c r="K2807" i="1"/>
  <c r="L2807" i="1" s="1"/>
  <c r="K2808" i="1"/>
  <c r="L2808" i="1" s="1"/>
  <c r="K2809" i="1"/>
  <c r="L2809" i="1" s="1"/>
  <c r="K2810" i="1"/>
  <c r="L2810" i="1" s="1"/>
  <c r="K2811" i="1"/>
  <c r="L2811" i="1" s="1"/>
  <c r="K2812" i="1"/>
  <c r="L2812" i="1" s="1"/>
  <c r="K2813" i="1"/>
  <c r="K2814" i="1"/>
  <c r="L2814" i="1" s="1"/>
  <c r="K2815" i="1"/>
  <c r="L2815" i="1" s="1"/>
  <c r="K2816" i="1"/>
  <c r="L2816" i="1" s="1"/>
  <c r="K2817" i="1"/>
  <c r="K2818" i="1"/>
  <c r="L2818" i="1" s="1"/>
  <c r="K2819" i="1"/>
  <c r="L2819" i="1" s="1"/>
  <c r="K2820" i="1"/>
  <c r="L2820" i="1" s="1"/>
  <c r="K2821" i="1"/>
  <c r="L2821" i="1" s="1"/>
  <c r="K2822" i="1"/>
  <c r="K2823" i="1"/>
  <c r="L2823" i="1" s="1"/>
  <c r="K2824" i="1"/>
  <c r="L2824" i="1" s="1"/>
  <c r="K2825" i="1"/>
  <c r="L2825" i="1" s="1"/>
  <c r="K2826" i="1"/>
  <c r="K2827" i="1"/>
  <c r="L2827" i="1" s="1"/>
  <c r="K2828" i="1"/>
  <c r="L2828" i="1" s="1"/>
  <c r="K2829" i="1"/>
  <c r="L2829" i="1" s="1"/>
  <c r="K2830" i="1"/>
  <c r="K2831" i="1"/>
  <c r="L2831" i="1" s="1"/>
  <c r="K2832" i="1"/>
  <c r="L2832" i="1" s="1"/>
  <c r="K2833" i="1"/>
  <c r="K2834" i="1"/>
  <c r="K2835" i="1"/>
  <c r="L2835" i="1" s="1"/>
  <c r="K2836" i="1"/>
  <c r="L2836" i="1" s="1"/>
  <c r="K2837" i="1"/>
  <c r="L2837" i="1" s="1"/>
  <c r="K2838" i="1"/>
  <c r="K2839" i="1"/>
  <c r="L2839" i="1" s="1"/>
  <c r="K2840" i="1"/>
  <c r="L2840" i="1" s="1"/>
  <c r="K2841" i="1"/>
  <c r="L2841" i="1" s="1"/>
  <c r="K2842" i="1"/>
  <c r="K2843" i="1"/>
  <c r="L2843" i="1" s="1"/>
  <c r="K2844" i="1"/>
  <c r="L2844" i="1" s="1"/>
  <c r="K2845" i="1"/>
  <c r="L2845" i="1" s="1"/>
  <c r="K2846" i="1"/>
  <c r="M2846" i="1" s="1"/>
  <c r="K2847" i="1"/>
  <c r="L2847" i="1" s="1"/>
  <c r="K2848" i="1"/>
  <c r="L2848" i="1" s="1"/>
  <c r="K2849" i="1"/>
  <c r="L2849" i="1" s="1"/>
  <c r="K2850" i="1"/>
  <c r="L2850" i="1" s="1"/>
  <c r="K2851" i="1"/>
  <c r="L2851" i="1" s="1"/>
  <c r="K2852" i="1"/>
  <c r="L2852" i="1" s="1"/>
  <c r="K2853" i="1"/>
  <c r="K2854" i="1"/>
  <c r="K2855" i="1"/>
  <c r="L2855" i="1" s="1"/>
  <c r="K2856" i="1"/>
  <c r="L2856" i="1" s="1"/>
  <c r="K2857" i="1"/>
  <c r="L2857" i="1" s="1"/>
  <c r="K2858" i="1"/>
  <c r="L2858" i="1" s="1"/>
  <c r="K2859" i="1"/>
  <c r="L2859" i="1" s="1"/>
  <c r="K2860" i="1"/>
  <c r="L2860" i="1" s="1"/>
  <c r="K2861" i="1"/>
  <c r="L2861" i="1" s="1"/>
  <c r="K2862" i="1"/>
  <c r="K2863" i="1"/>
  <c r="L2863" i="1" s="1"/>
  <c r="K2864" i="1"/>
  <c r="L2864" i="1" s="1"/>
  <c r="K2865" i="1"/>
  <c r="K2866" i="1"/>
  <c r="L2866" i="1" s="1"/>
  <c r="K2867" i="1"/>
  <c r="L2867" i="1" s="1"/>
  <c r="K2868" i="1"/>
  <c r="L2868" i="1" s="1"/>
  <c r="K2869" i="1"/>
  <c r="L2869" i="1" s="1"/>
  <c r="K2870" i="1"/>
  <c r="M2870" i="1" s="1"/>
  <c r="K2871" i="1"/>
  <c r="L2871" i="1" s="1"/>
  <c r="K2872" i="1"/>
  <c r="L2872" i="1" s="1"/>
  <c r="K2873" i="1"/>
  <c r="L2873" i="1" s="1"/>
  <c r="K2874" i="1"/>
  <c r="L2874" i="1" s="1"/>
  <c r="K2875" i="1"/>
  <c r="L2875" i="1" s="1"/>
  <c r="K2876" i="1"/>
  <c r="L2876" i="1" s="1"/>
  <c r="K2877" i="1"/>
  <c r="L2877" i="1" s="1"/>
  <c r="K2878" i="1"/>
  <c r="L2878" i="1" s="1"/>
  <c r="K2879" i="1"/>
  <c r="L2879" i="1" s="1"/>
  <c r="K2880" i="1"/>
  <c r="L2880" i="1" s="1"/>
  <c r="K2881" i="1"/>
  <c r="K2882" i="1"/>
  <c r="K2883" i="1"/>
  <c r="L2883" i="1" s="1"/>
  <c r="K2884" i="1"/>
  <c r="L2884" i="1" s="1"/>
  <c r="K2885" i="1"/>
  <c r="L2885" i="1" s="1"/>
  <c r="K2886" i="1"/>
  <c r="M2886" i="1" s="1"/>
  <c r="K2887" i="1"/>
  <c r="L2887" i="1" s="1"/>
  <c r="K2888" i="1"/>
  <c r="L2888" i="1" s="1"/>
  <c r="K2889" i="1"/>
  <c r="L2889" i="1" s="1"/>
  <c r="K2890" i="1"/>
  <c r="K2891" i="1"/>
  <c r="L2891" i="1" s="1"/>
  <c r="K2892" i="1"/>
  <c r="L2892" i="1" s="1"/>
  <c r="K2893" i="1"/>
  <c r="K2894" i="1"/>
  <c r="K2895" i="1"/>
  <c r="L2895" i="1" s="1"/>
  <c r="K2896" i="1"/>
  <c r="L2896" i="1" s="1"/>
  <c r="K2897" i="1"/>
  <c r="L2897" i="1" s="1"/>
  <c r="K2898" i="1"/>
  <c r="L2898" i="1" s="1"/>
  <c r="K2899" i="1"/>
  <c r="L2899" i="1" s="1"/>
  <c r="K2900" i="1"/>
  <c r="L2900" i="1" s="1"/>
  <c r="K2901" i="1"/>
  <c r="L2901" i="1" s="1"/>
  <c r="K2902" i="1"/>
  <c r="L2902" i="1" s="1"/>
  <c r="K2903" i="1"/>
  <c r="L2903" i="1" s="1"/>
  <c r="K2904" i="1"/>
  <c r="L2904" i="1" s="1"/>
  <c r="K2905" i="1"/>
  <c r="L2905" i="1" s="1"/>
  <c r="K2906" i="1"/>
  <c r="L2906" i="1" s="1"/>
  <c r="K2907" i="1"/>
  <c r="L2907" i="1" s="1"/>
  <c r="K2908" i="1"/>
  <c r="L2908" i="1" s="1"/>
  <c r="K2909" i="1"/>
  <c r="K2910" i="1"/>
  <c r="M2910" i="1" s="1"/>
  <c r="K2911" i="1"/>
  <c r="L2911" i="1" s="1"/>
  <c r="K2912" i="1"/>
  <c r="L2912" i="1" s="1"/>
  <c r="K2913" i="1"/>
  <c r="L2913" i="1" s="1"/>
  <c r="K2914" i="1"/>
  <c r="L2914" i="1" s="1"/>
  <c r="K2915" i="1"/>
  <c r="L2915" i="1" s="1"/>
  <c r="K2916" i="1"/>
  <c r="L2916" i="1" s="1"/>
  <c r="K2917" i="1"/>
  <c r="L2917" i="1" s="1"/>
  <c r="K2918" i="1"/>
  <c r="K2919" i="1"/>
  <c r="L2919" i="1" s="1"/>
  <c r="K2920" i="1"/>
  <c r="L2920" i="1" s="1"/>
  <c r="K2921" i="1"/>
  <c r="L2921" i="1" s="1"/>
  <c r="K2922" i="1"/>
  <c r="K2923" i="1"/>
  <c r="L2923" i="1" s="1"/>
  <c r="K2924" i="1"/>
  <c r="L2924" i="1" s="1"/>
  <c r="K2925" i="1"/>
  <c r="L2925" i="1" s="1"/>
  <c r="K2926" i="1"/>
  <c r="L2926" i="1" s="1"/>
  <c r="K2927" i="1"/>
  <c r="L2927" i="1" s="1"/>
  <c r="K2928" i="1"/>
  <c r="L2928" i="1" s="1"/>
  <c r="K2929" i="1"/>
  <c r="K2930" i="1"/>
  <c r="K2931" i="1"/>
  <c r="L2931" i="1" s="1"/>
  <c r="K2932" i="1"/>
  <c r="L2932" i="1" s="1"/>
  <c r="K2933" i="1"/>
  <c r="L2933" i="1" s="1"/>
  <c r="K2934" i="1"/>
  <c r="L2934" i="1" s="1"/>
  <c r="K2935" i="1"/>
  <c r="L2935" i="1" s="1"/>
  <c r="K2936" i="1"/>
  <c r="L2936" i="1" s="1"/>
  <c r="K2937" i="1"/>
  <c r="K2938" i="1"/>
  <c r="K2939" i="1"/>
  <c r="L2939" i="1" s="1"/>
  <c r="K2940" i="1"/>
  <c r="L2940" i="1" s="1"/>
  <c r="K2941" i="1"/>
  <c r="L2941" i="1" s="1"/>
  <c r="K2942" i="1"/>
  <c r="L2942" i="1" s="1"/>
  <c r="K2943" i="1"/>
  <c r="L2943" i="1" s="1"/>
  <c r="K2944" i="1"/>
  <c r="L2944" i="1" s="1"/>
  <c r="K2945" i="1"/>
  <c r="K2946" i="1"/>
  <c r="K2947" i="1"/>
  <c r="L2947" i="1" s="1"/>
  <c r="K2948" i="1"/>
  <c r="L2948" i="1" s="1"/>
  <c r="K2949" i="1"/>
  <c r="L2949" i="1" s="1"/>
  <c r="K2950" i="1"/>
  <c r="L2950" i="1" s="1"/>
  <c r="K2951" i="1"/>
  <c r="L2951" i="1" s="1"/>
  <c r="K2952" i="1"/>
  <c r="L2952" i="1" s="1"/>
  <c r="K2953" i="1"/>
  <c r="L2953" i="1" s="1"/>
  <c r="K2954" i="1"/>
  <c r="L2954" i="1" s="1"/>
  <c r="K2955" i="1"/>
  <c r="L2955" i="1" s="1"/>
  <c r="K2956" i="1"/>
  <c r="L2956" i="1" s="1"/>
  <c r="K2957" i="1"/>
  <c r="L2957" i="1" s="1"/>
  <c r="K2958" i="1"/>
  <c r="L2958" i="1" s="1"/>
  <c r="K2959" i="1"/>
  <c r="L2959" i="1" s="1"/>
  <c r="K2960" i="1"/>
  <c r="L2960" i="1" s="1"/>
  <c r="K2961" i="1"/>
  <c r="K2962" i="1"/>
  <c r="L2962" i="1" s="1"/>
  <c r="K2963" i="1"/>
  <c r="L2963" i="1" s="1"/>
  <c r="K2964" i="1"/>
  <c r="L2964" i="1" s="1"/>
  <c r="K2965" i="1"/>
  <c r="L2965" i="1" s="1"/>
  <c r="K2966" i="1"/>
  <c r="L2966" i="1" s="1"/>
  <c r="K2967" i="1"/>
  <c r="L2967" i="1" s="1"/>
  <c r="K2968" i="1"/>
  <c r="L2968" i="1" s="1"/>
  <c r="K2969" i="1"/>
  <c r="L2969" i="1" s="1"/>
  <c r="K2970" i="1"/>
  <c r="K2971" i="1"/>
  <c r="L2971" i="1" s="1"/>
  <c r="K2972" i="1"/>
  <c r="L2972" i="1" s="1"/>
  <c r="K2973" i="1"/>
  <c r="L2973" i="1" s="1"/>
  <c r="K2974" i="1"/>
  <c r="L2974" i="1" s="1"/>
  <c r="K2975" i="1"/>
  <c r="L2975" i="1" s="1"/>
  <c r="K2976" i="1"/>
  <c r="L2976" i="1" s="1"/>
  <c r="K2977" i="1"/>
  <c r="L2977" i="1" s="1"/>
  <c r="K2978" i="1"/>
  <c r="L2978" i="1" s="1"/>
  <c r="K2979" i="1"/>
  <c r="L2979" i="1" s="1"/>
  <c r="K2980" i="1"/>
  <c r="L2980" i="1" s="1"/>
  <c r="K2981" i="1"/>
  <c r="K2982" i="1"/>
  <c r="L2982" i="1" s="1"/>
  <c r="K2983" i="1"/>
  <c r="L2983" i="1" s="1"/>
  <c r="K2984" i="1"/>
  <c r="L2984" i="1" s="1"/>
  <c r="K2985" i="1"/>
  <c r="K2986" i="1"/>
  <c r="L2986" i="1" s="1"/>
  <c r="K2987" i="1"/>
  <c r="L2987" i="1" s="1"/>
  <c r="K2988" i="1"/>
  <c r="L2988" i="1" s="1"/>
  <c r="K2989" i="1"/>
  <c r="L2989" i="1" s="1"/>
  <c r="K2990" i="1"/>
  <c r="K2991" i="1"/>
  <c r="L2991" i="1" s="1"/>
  <c r="K2992" i="1"/>
  <c r="L2992" i="1" s="1"/>
  <c r="K2993" i="1"/>
  <c r="L2993" i="1" s="1"/>
  <c r="K2994" i="1"/>
  <c r="L2994" i="1" s="1"/>
  <c r="K2995" i="1"/>
  <c r="L2995" i="1" s="1"/>
  <c r="K2996" i="1"/>
  <c r="L2996" i="1" s="1"/>
  <c r="K2997" i="1"/>
  <c r="L2997" i="1" s="1"/>
  <c r="K2998" i="1"/>
  <c r="L2998" i="1" s="1"/>
  <c r="K2999" i="1"/>
  <c r="L2999" i="1" s="1"/>
  <c r="K3000" i="1"/>
  <c r="L3000" i="1" s="1"/>
  <c r="K3001" i="1"/>
  <c r="L3001" i="1" s="1"/>
  <c r="K3002" i="1"/>
  <c r="L3002" i="1" s="1"/>
  <c r="K3003" i="1"/>
  <c r="L3003" i="1" s="1"/>
  <c r="K3004" i="1"/>
  <c r="L3004" i="1" s="1"/>
  <c r="K3005" i="1"/>
  <c r="K3006" i="1"/>
  <c r="L3006" i="1" s="1"/>
  <c r="K3007" i="1"/>
  <c r="L3007" i="1" s="1"/>
  <c r="K3008" i="1"/>
  <c r="L3008" i="1" s="1"/>
  <c r="K3009" i="1"/>
  <c r="K3010" i="1"/>
  <c r="L3010" i="1" s="1"/>
  <c r="K3011" i="1"/>
  <c r="L3011" i="1" s="1"/>
  <c r="K3012" i="1"/>
  <c r="L3012" i="1" s="1"/>
  <c r="K3013" i="1"/>
  <c r="K3014" i="1"/>
  <c r="L3014" i="1" s="1"/>
  <c r="K3015" i="1"/>
  <c r="L3015" i="1" s="1"/>
  <c r="K3016" i="1"/>
  <c r="L3016" i="1" s="1"/>
  <c r="K3017" i="1"/>
  <c r="L3017" i="1" s="1"/>
  <c r="K3018" i="1"/>
  <c r="L3018" i="1" s="1"/>
  <c r="K3019" i="1"/>
  <c r="L3019" i="1" s="1"/>
  <c r="K3020" i="1"/>
  <c r="L3020" i="1" s="1"/>
  <c r="K3021" i="1"/>
  <c r="L3021" i="1" s="1"/>
  <c r="K3022" i="1"/>
  <c r="K3023" i="1"/>
  <c r="L3023" i="1" s="1"/>
  <c r="K3024" i="1"/>
  <c r="L3024" i="1" s="1"/>
  <c r="K3025" i="1"/>
  <c r="K3026" i="1"/>
  <c r="L3026" i="1" s="1"/>
  <c r="K3027" i="1"/>
  <c r="L3027" i="1" s="1"/>
  <c r="K3028" i="1"/>
  <c r="L3028" i="1" s="1"/>
  <c r="K3029" i="1"/>
  <c r="L3029" i="1" s="1"/>
  <c r="K3030" i="1"/>
  <c r="L3030" i="1" s="1"/>
  <c r="K3031" i="1"/>
  <c r="K3032" i="1"/>
  <c r="L3032" i="1" s="1"/>
  <c r="K3033" i="1"/>
  <c r="L3033" i="1" s="1"/>
  <c r="K3034" i="1"/>
  <c r="L3034" i="1" s="1"/>
  <c r="K3035" i="1"/>
  <c r="L3035" i="1" s="1"/>
  <c r="K3036" i="1"/>
  <c r="L3036" i="1" s="1"/>
  <c r="K3037" i="1"/>
  <c r="K3038" i="1"/>
  <c r="L3038" i="1" s="1"/>
  <c r="K3039" i="1"/>
  <c r="L3039" i="1" s="1"/>
  <c r="K3040" i="1"/>
  <c r="L3040" i="1" s="1"/>
  <c r="K3041" i="1"/>
  <c r="L3041" i="1" s="1"/>
  <c r="K3042" i="1"/>
  <c r="L3042" i="1" s="1"/>
  <c r="K3043" i="1"/>
  <c r="L3043" i="1" s="1"/>
  <c r="K3044" i="1"/>
  <c r="L3044" i="1" s="1"/>
  <c r="K3045" i="1"/>
  <c r="K3046" i="1"/>
  <c r="L3046" i="1" s="1"/>
  <c r="K3047" i="1"/>
  <c r="L3047" i="1" s="1"/>
  <c r="K3048" i="1"/>
  <c r="L3048" i="1" s="1"/>
  <c r="K3049" i="1"/>
  <c r="L3049" i="1" s="1"/>
  <c r="K3050" i="1"/>
  <c r="L3050" i="1" s="1"/>
  <c r="K3051" i="1"/>
  <c r="L3051" i="1" s="1"/>
  <c r="K3052" i="1"/>
  <c r="L3052" i="1" s="1"/>
  <c r="K3053" i="1"/>
  <c r="K3054" i="1"/>
  <c r="L3054" i="1" s="1"/>
  <c r="K3055" i="1"/>
  <c r="L3055" i="1" s="1"/>
  <c r="K3056" i="1"/>
  <c r="L3056" i="1" s="1"/>
  <c r="K3057" i="1"/>
  <c r="L3057" i="1" s="1"/>
  <c r="K3058" i="1"/>
  <c r="L3058" i="1" s="1"/>
  <c r="K3059" i="1"/>
  <c r="L3059" i="1" s="1"/>
  <c r="K3060" i="1"/>
  <c r="L3060" i="1" s="1"/>
  <c r="K3061" i="1"/>
  <c r="K3062" i="1"/>
  <c r="L3062" i="1" s="1"/>
  <c r="K3063" i="1"/>
  <c r="L3063" i="1" s="1"/>
  <c r="K3064" i="1"/>
  <c r="L3064" i="1" s="1"/>
  <c r="K3065" i="1"/>
  <c r="K3066" i="1"/>
  <c r="L3066" i="1" s="1"/>
  <c r="K3067" i="1"/>
  <c r="L3067" i="1" s="1"/>
  <c r="K3068" i="1"/>
  <c r="L3068" i="1" s="1"/>
  <c r="K3069" i="1"/>
  <c r="K3070" i="1"/>
  <c r="K3071" i="1"/>
  <c r="L3071" i="1" s="1"/>
  <c r="K3072" i="1"/>
  <c r="L3072" i="1" s="1"/>
  <c r="K3073" i="1"/>
  <c r="L3073" i="1" s="1"/>
  <c r="K3074" i="1"/>
  <c r="L3074" i="1" s="1"/>
  <c r="K3075" i="1"/>
  <c r="L3075" i="1" s="1"/>
  <c r="K3076" i="1"/>
  <c r="L3076" i="1" s="1"/>
  <c r="K3077" i="1"/>
  <c r="L3077" i="1" s="1"/>
  <c r="K3078" i="1"/>
  <c r="L3078" i="1" s="1"/>
  <c r="K3079" i="1"/>
  <c r="L3079" i="1" s="1"/>
  <c r="K3080" i="1"/>
  <c r="L3080" i="1" s="1"/>
  <c r="K3081" i="1"/>
  <c r="K3082" i="1"/>
  <c r="L3082" i="1" s="1"/>
  <c r="K3083" i="1"/>
  <c r="L3083" i="1" s="1"/>
  <c r="K3084" i="1"/>
  <c r="L3084" i="1" s="1"/>
  <c r="K3085" i="1"/>
  <c r="L3085" i="1" s="1"/>
  <c r="K3086" i="1"/>
  <c r="K3087" i="1"/>
  <c r="L3087" i="1" s="1"/>
  <c r="K3088" i="1"/>
  <c r="L3088" i="1" s="1"/>
  <c r="K3089" i="1"/>
  <c r="L3089" i="1" s="1"/>
  <c r="K3090" i="1"/>
  <c r="L3090" i="1" s="1"/>
  <c r="K3091" i="1"/>
  <c r="L3091" i="1" s="1"/>
  <c r="K3092" i="1"/>
  <c r="L3092" i="1" s="1"/>
  <c r="K3093" i="1"/>
  <c r="L3093" i="1" s="1"/>
  <c r="K3094" i="1"/>
  <c r="L3094" i="1" s="1"/>
  <c r="K3095" i="1"/>
  <c r="L3095" i="1" s="1"/>
  <c r="K3096" i="1"/>
  <c r="L3096" i="1" s="1"/>
  <c r="K3097" i="1"/>
  <c r="K3098" i="1"/>
  <c r="L3098" i="1" s="1"/>
  <c r="K3099" i="1"/>
  <c r="L3099" i="1" s="1"/>
  <c r="K3100" i="1"/>
  <c r="L3100" i="1" s="1"/>
  <c r="K3101" i="1"/>
  <c r="K3102" i="1"/>
  <c r="L3102" i="1" s="1"/>
  <c r="K3103" i="1"/>
  <c r="L3103" i="1" s="1"/>
  <c r="K3104" i="1"/>
  <c r="L3104" i="1" s="1"/>
  <c r="K3105" i="1"/>
  <c r="L3105" i="1" s="1"/>
  <c r="K3106" i="1"/>
  <c r="K3107" i="1"/>
  <c r="L3107" i="1" s="1"/>
  <c r="K3108" i="1"/>
  <c r="L3108" i="1" s="1"/>
  <c r="K3109" i="1"/>
  <c r="L3109" i="1" s="1"/>
  <c r="K3110" i="1"/>
  <c r="L3110" i="1" s="1"/>
  <c r="K3111" i="1"/>
  <c r="L3111" i="1" s="1"/>
  <c r="K3112" i="1"/>
  <c r="L3112" i="1" s="1"/>
  <c r="K3113" i="1"/>
  <c r="K3114" i="1"/>
  <c r="L3114" i="1" s="1"/>
  <c r="K3115" i="1"/>
  <c r="L3115" i="1" s="1"/>
  <c r="K3116" i="1"/>
  <c r="L3116" i="1" s="1"/>
  <c r="K3117" i="1"/>
  <c r="K3118" i="1"/>
  <c r="L3118" i="1" s="1"/>
  <c r="K3119" i="1"/>
  <c r="L3119" i="1" s="1"/>
  <c r="K3120" i="1"/>
  <c r="L3120" i="1" s="1"/>
  <c r="K3121" i="1"/>
  <c r="L3121" i="1" s="1"/>
  <c r="K3122" i="1"/>
  <c r="L3122" i="1" s="1"/>
  <c r="K3123" i="1"/>
  <c r="L3123" i="1" s="1"/>
  <c r="K3124" i="1"/>
  <c r="L3124" i="1" s="1"/>
  <c r="K3125" i="1"/>
  <c r="L3125" i="1" s="1"/>
  <c r="K3126" i="1"/>
  <c r="L3126" i="1" s="1"/>
  <c r="K3127" i="1"/>
  <c r="L3127" i="1" s="1"/>
  <c r="K3128" i="1"/>
  <c r="L3128" i="1" s="1"/>
  <c r="K3129" i="1"/>
  <c r="K3130" i="1"/>
  <c r="L3130" i="1" s="1"/>
  <c r="K3131" i="1"/>
  <c r="L3131" i="1" s="1"/>
  <c r="K3132" i="1"/>
  <c r="L3132" i="1" s="1"/>
  <c r="K3133" i="1"/>
  <c r="L3133" i="1" s="1"/>
  <c r="K3134" i="1"/>
  <c r="L3134" i="1" s="1"/>
  <c r="K3135" i="1"/>
  <c r="L3135" i="1" s="1"/>
  <c r="K3136" i="1"/>
  <c r="L3136" i="1" s="1"/>
  <c r="K3137" i="1"/>
  <c r="L3137" i="1" s="1"/>
  <c r="K3138" i="1"/>
  <c r="L3138" i="1" s="1"/>
  <c r="K3139" i="1"/>
  <c r="L3139" i="1" s="1"/>
  <c r="K3140" i="1"/>
  <c r="L3140" i="1" s="1"/>
  <c r="K3141" i="1"/>
  <c r="L3141" i="1" s="1"/>
  <c r="K3142" i="1"/>
  <c r="K3143" i="1"/>
  <c r="L3143" i="1" s="1"/>
  <c r="K3144" i="1"/>
  <c r="L3144" i="1" s="1"/>
  <c r="K3145" i="1"/>
  <c r="L3145" i="1" s="1"/>
  <c r="K3146" i="1"/>
  <c r="L3146" i="1" s="1"/>
  <c r="K3147" i="1"/>
  <c r="L3147" i="1" s="1"/>
  <c r="K3148" i="1"/>
  <c r="L3148" i="1" s="1"/>
  <c r="K3149" i="1"/>
  <c r="L3149" i="1" s="1"/>
  <c r="K3150" i="1"/>
  <c r="L3150" i="1" s="1"/>
  <c r="K3151" i="1"/>
  <c r="L3151" i="1" s="1"/>
  <c r="K3152" i="1"/>
  <c r="L3152" i="1" s="1"/>
  <c r="K3153" i="1"/>
  <c r="L3153" i="1" s="1"/>
  <c r="K3154" i="1"/>
  <c r="K3155" i="1"/>
  <c r="L3155" i="1" s="1"/>
  <c r="K3156" i="1"/>
  <c r="L3156" i="1" s="1"/>
  <c r="K3157" i="1"/>
  <c r="L3157" i="1" s="1"/>
  <c r="K3158" i="1"/>
  <c r="L3158" i="1" s="1"/>
  <c r="K3159" i="1"/>
  <c r="L3159" i="1" s="1"/>
  <c r="K3160" i="1"/>
  <c r="L3160" i="1" s="1"/>
  <c r="K3161" i="1"/>
  <c r="L3161" i="1" s="1"/>
  <c r="K3162" i="1"/>
  <c r="L3162" i="1" s="1"/>
  <c r="K3163" i="1"/>
  <c r="L3163" i="1" s="1"/>
  <c r="K3164" i="1"/>
  <c r="L3164" i="1" s="1"/>
  <c r="K3165" i="1"/>
  <c r="L3165" i="1" s="1"/>
  <c r="K3166" i="1"/>
  <c r="L3166" i="1" s="1"/>
  <c r="K3167" i="1"/>
  <c r="L3167" i="1" s="1"/>
  <c r="K3168" i="1"/>
  <c r="L3168" i="1" s="1"/>
  <c r="K3169" i="1"/>
  <c r="K3170" i="1"/>
  <c r="K3171" i="1"/>
  <c r="L3171" i="1" s="1"/>
  <c r="K3172" i="1"/>
  <c r="L3172" i="1" s="1"/>
  <c r="K3173" i="1"/>
  <c r="L3173" i="1" s="1"/>
  <c r="K3174" i="1"/>
  <c r="L3174" i="1" s="1"/>
  <c r="K3175" i="1"/>
  <c r="L3175" i="1" s="1"/>
  <c r="K3176" i="1"/>
  <c r="L3176" i="1" s="1"/>
  <c r="K3177" i="1"/>
  <c r="K3178" i="1"/>
  <c r="L3178" i="1" s="1"/>
  <c r="K3179" i="1"/>
  <c r="L3179" i="1" s="1"/>
  <c r="K3180" i="1"/>
  <c r="L3180" i="1" s="1"/>
  <c r="K3181" i="1"/>
  <c r="L3181" i="1" s="1"/>
  <c r="K3182" i="1"/>
  <c r="L3182" i="1" s="1"/>
  <c r="K3183" i="1"/>
  <c r="L3183" i="1" s="1"/>
  <c r="K3184" i="1"/>
  <c r="L3184" i="1" s="1"/>
  <c r="K3185" i="1"/>
  <c r="L3185" i="1" s="1"/>
  <c r="K3186" i="1"/>
  <c r="L3186" i="1" s="1"/>
  <c r="K3187" i="1"/>
  <c r="L3187" i="1" s="1"/>
  <c r="K3188" i="1"/>
  <c r="L3188" i="1" s="1"/>
  <c r="K3189" i="1"/>
  <c r="L3189" i="1" s="1"/>
  <c r="K3190" i="1"/>
  <c r="L3190" i="1" s="1"/>
  <c r="K3191" i="1"/>
  <c r="L3191" i="1" s="1"/>
  <c r="K3192" i="1"/>
  <c r="L3192" i="1" s="1"/>
  <c r="K3193" i="1"/>
  <c r="L3193" i="1" s="1"/>
  <c r="K3194" i="1"/>
  <c r="L3194" i="1" s="1"/>
  <c r="K3195" i="1"/>
  <c r="L3195" i="1" s="1"/>
  <c r="K3196" i="1"/>
  <c r="L3196" i="1" s="1"/>
  <c r="K3197" i="1"/>
  <c r="L3197" i="1" s="1"/>
  <c r="K3198" i="1"/>
  <c r="K3199" i="1"/>
  <c r="L3199" i="1" s="1"/>
  <c r="K3200" i="1"/>
  <c r="L3200" i="1" s="1"/>
  <c r="K3201" i="1"/>
  <c r="L3201" i="1" s="1"/>
  <c r="K3202" i="1"/>
  <c r="L3202" i="1" s="1"/>
  <c r="K3203" i="1"/>
  <c r="L3203" i="1" s="1"/>
  <c r="K3204" i="1"/>
  <c r="L3204" i="1" s="1"/>
  <c r="K3205" i="1"/>
  <c r="L3205" i="1" s="1"/>
  <c r="K3206" i="1"/>
  <c r="L3206" i="1" s="1"/>
  <c r="K3207" i="1"/>
  <c r="L3207" i="1" s="1"/>
  <c r="K3208" i="1"/>
  <c r="L3208" i="1" s="1"/>
  <c r="K3209" i="1"/>
  <c r="L3209" i="1" s="1"/>
  <c r="K3210" i="1"/>
  <c r="L3210" i="1" s="1"/>
  <c r="K3211" i="1"/>
  <c r="L3211" i="1" s="1"/>
  <c r="K3212" i="1"/>
  <c r="L3212" i="1" s="1"/>
  <c r="K3213" i="1"/>
  <c r="L3213" i="1" s="1"/>
  <c r="K3214" i="1"/>
  <c r="L3214" i="1" s="1"/>
  <c r="K3215" i="1"/>
  <c r="L3215" i="1" s="1"/>
  <c r="K3216" i="1"/>
  <c r="L3216" i="1" s="1"/>
  <c r="K3217" i="1"/>
  <c r="L3217" i="1" s="1"/>
  <c r="K3218" i="1"/>
  <c r="L3218" i="1" s="1"/>
  <c r="K3219" i="1"/>
  <c r="L3219" i="1" s="1"/>
  <c r="K3220" i="1"/>
  <c r="L3220" i="1" s="1"/>
  <c r="K3221" i="1"/>
  <c r="L3221" i="1" s="1"/>
  <c r="K3222" i="1"/>
  <c r="L3222" i="1" s="1"/>
  <c r="K3223" i="1"/>
  <c r="L3223" i="1" s="1"/>
  <c r="K3224" i="1"/>
  <c r="L3224" i="1" s="1"/>
  <c r="K3225" i="1"/>
  <c r="K3226" i="1"/>
  <c r="K3227" i="1"/>
  <c r="L3227" i="1" s="1"/>
  <c r="K3228" i="1"/>
  <c r="L3228" i="1" s="1"/>
  <c r="K3229" i="1"/>
  <c r="L3229" i="1" s="1"/>
  <c r="K3230" i="1"/>
  <c r="L3230" i="1" s="1"/>
  <c r="K3231" i="1"/>
  <c r="L3231" i="1" s="1"/>
  <c r="K3232" i="1"/>
  <c r="L3232" i="1" s="1"/>
  <c r="K3233" i="1"/>
  <c r="L3233" i="1" s="1"/>
  <c r="K3234" i="1"/>
  <c r="L3234" i="1" s="1"/>
  <c r="K3235" i="1"/>
  <c r="L3235" i="1" s="1"/>
  <c r="K3236" i="1"/>
  <c r="L3236" i="1" s="1"/>
  <c r="K3237" i="1"/>
  <c r="L3237" i="1" s="1"/>
  <c r="K3238" i="1"/>
  <c r="L3238" i="1" s="1"/>
  <c r="K3239" i="1"/>
  <c r="L3239" i="1" s="1"/>
  <c r="K3240" i="1"/>
  <c r="L3240" i="1" s="1"/>
  <c r="K3241" i="1"/>
  <c r="L3241" i="1" s="1"/>
  <c r="K3242" i="1"/>
  <c r="L3242" i="1" s="1"/>
  <c r="K3243" i="1"/>
  <c r="L3243" i="1" s="1"/>
  <c r="K3244" i="1"/>
  <c r="L3244" i="1" s="1"/>
  <c r="K3245" i="1"/>
  <c r="L3245" i="1" s="1"/>
  <c r="K3246" i="1"/>
  <c r="L3246" i="1" s="1"/>
  <c r="K3247" i="1"/>
  <c r="L3247" i="1" s="1"/>
  <c r="K3248" i="1"/>
  <c r="L3248" i="1" s="1"/>
  <c r="K3249" i="1"/>
  <c r="L3249" i="1" s="1"/>
  <c r="K3250" i="1"/>
  <c r="L3250" i="1" s="1"/>
  <c r="K3251" i="1"/>
  <c r="L3251" i="1" s="1"/>
  <c r="K3252" i="1"/>
  <c r="L3252" i="1" s="1"/>
  <c r="K3253" i="1"/>
  <c r="K3254" i="1"/>
  <c r="L3254" i="1" s="1"/>
  <c r="K3255" i="1"/>
  <c r="L3255" i="1" s="1"/>
  <c r="K3256" i="1"/>
  <c r="L3256" i="1" s="1"/>
  <c r="K3257" i="1"/>
  <c r="K3258" i="1"/>
  <c r="L3258" i="1" s="1"/>
  <c r="K3259" i="1"/>
  <c r="L3259" i="1" s="1"/>
  <c r="K3260" i="1"/>
  <c r="L3260" i="1" s="1"/>
  <c r="K3261" i="1"/>
  <c r="L3261" i="1" s="1"/>
  <c r="K3262" i="1"/>
  <c r="L3262" i="1" s="1"/>
  <c r="K3263" i="1"/>
  <c r="L3263" i="1" s="1"/>
  <c r="K3264" i="1"/>
  <c r="L3264" i="1" s="1"/>
  <c r="K3265" i="1"/>
  <c r="L3265" i="1" s="1"/>
  <c r="K3266" i="1"/>
  <c r="L3266" i="1" s="1"/>
  <c r="K3267" i="1"/>
  <c r="L3267" i="1" s="1"/>
  <c r="K3268" i="1"/>
  <c r="L3268" i="1" s="1"/>
  <c r="K3269" i="1"/>
  <c r="L3269" i="1" s="1"/>
  <c r="K3270" i="1"/>
  <c r="L3270" i="1" s="1"/>
  <c r="K3271" i="1"/>
  <c r="L3271" i="1" s="1"/>
  <c r="K3272" i="1"/>
  <c r="L3272" i="1" s="1"/>
  <c r="K3273" i="1"/>
  <c r="L3273" i="1" s="1"/>
  <c r="K3274" i="1"/>
  <c r="L3274" i="1" s="1"/>
  <c r="K3275" i="1"/>
  <c r="L3275" i="1" s="1"/>
  <c r="K3276" i="1"/>
  <c r="L3276" i="1" s="1"/>
  <c r="K3277" i="1"/>
  <c r="K3278" i="1"/>
  <c r="L3278" i="1" s="1"/>
  <c r="K3279" i="1"/>
  <c r="L3279" i="1" s="1"/>
  <c r="K3280" i="1"/>
  <c r="L3280" i="1" s="1"/>
  <c r="K3281" i="1"/>
  <c r="L3281" i="1" s="1"/>
  <c r="K3282" i="1"/>
  <c r="L3282" i="1" s="1"/>
  <c r="K3283" i="1"/>
  <c r="L3283" i="1" s="1"/>
  <c r="K3284" i="1"/>
  <c r="L3284" i="1" s="1"/>
  <c r="K3285" i="1"/>
  <c r="L3285" i="1" s="1"/>
  <c r="K3286" i="1"/>
  <c r="L3286" i="1" s="1"/>
  <c r="K3287" i="1"/>
  <c r="L3287" i="1" s="1"/>
  <c r="K3288" i="1"/>
  <c r="L3288" i="1" s="1"/>
  <c r="K3289" i="1"/>
  <c r="L3289" i="1" s="1"/>
  <c r="K3290" i="1"/>
  <c r="L3290" i="1" s="1"/>
  <c r="K3291" i="1"/>
  <c r="L3291" i="1" s="1"/>
  <c r="K3292" i="1"/>
  <c r="L3292" i="1" s="1"/>
  <c r="K3293" i="1"/>
  <c r="K3294" i="1"/>
  <c r="L3294" i="1" s="1"/>
  <c r="K3295" i="1"/>
  <c r="L3295" i="1" s="1"/>
  <c r="K3296" i="1"/>
  <c r="L3296" i="1" s="1"/>
  <c r="K3297" i="1"/>
  <c r="L3297" i="1" s="1"/>
  <c r="K3298" i="1"/>
  <c r="L3298" i="1" s="1"/>
  <c r="K3299" i="1"/>
  <c r="L3299" i="1" s="1"/>
  <c r="K3300" i="1"/>
  <c r="L3300" i="1" s="1"/>
  <c r="K3301" i="1"/>
  <c r="L3301" i="1" s="1"/>
  <c r="K3302" i="1"/>
  <c r="L3302" i="1" s="1"/>
  <c r="K3303" i="1"/>
  <c r="L3303" i="1" s="1"/>
  <c r="K3304" i="1"/>
  <c r="L3304" i="1" s="1"/>
  <c r="K3305" i="1"/>
  <c r="L3305" i="1" s="1"/>
  <c r="K3306" i="1"/>
  <c r="L3306" i="1" s="1"/>
  <c r="K3307" i="1"/>
  <c r="L3307" i="1" s="1"/>
  <c r="K3308" i="1"/>
  <c r="L3308" i="1" s="1"/>
  <c r="K3309" i="1"/>
  <c r="L3309" i="1" s="1"/>
  <c r="K3310" i="1"/>
  <c r="L3310" i="1" s="1"/>
  <c r="K3311" i="1"/>
  <c r="L3311" i="1" s="1"/>
  <c r="K3312" i="1"/>
  <c r="L3312" i="1" s="1"/>
  <c r="K3313" i="1"/>
  <c r="L3313" i="1" s="1"/>
  <c r="K3314" i="1"/>
  <c r="K3315" i="1"/>
  <c r="L3315" i="1" s="1"/>
  <c r="K3316" i="1"/>
  <c r="L3316" i="1" s="1"/>
  <c r="K3317" i="1"/>
  <c r="K3318" i="1"/>
  <c r="L3318" i="1" s="1"/>
  <c r="K3319" i="1"/>
  <c r="L3319" i="1" s="1"/>
  <c r="K3320" i="1"/>
  <c r="L3320" i="1" s="1"/>
  <c r="K3321" i="1"/>
  <c r="L3321" i="1" s="1"/>
  <c r="K3322" i="1"/>
  <c r="L3322" i="1" s="1"/>
  <c r="K3323" i="1"/>
  <c r="K3324" i="1"/>
  <c r="L3324" i="1" s="1"/>
  <c r="K3325" i="1"/>
  <c r="K3326" i="1"/>
  <c r="L3326" i="1" s="1"/>
  <c r="K3327" i="1"/>
  <c r="L3327" i="1" s="1"/>
  <c r="K3328" i="1"/>
  <c r="L3328" i="1" s="1"/>
  <c r="K3329" i="1"/>
  <c r="L3329" i="1" s="1"/>
  <c r="K3330" i="1"/>
  <c r="L3330" i="1" s="1"/>
  <c r="K3331" i="1"/>
  <c r="L3331" i="1" s="1"/>
  <c r="K3332" i="1"/>
  <c r="L3332" i="1" s="1"/>
  <c r="K3333" i="1"/>
  <c r="L3333" i="1" s="1"/>
  <c r="K3334" i="1"/>
  <c r="L3334" i="1" s="1"/>
  <c r="K3335" i="1"/>
  <c r="L3335" i="1" s="1"/>
  <c r="K3336" i="1"/>
  <c r="L3336" i="1" s="1"/>
  <c r="K3337" i="1"/>
  <c r="K3338" i="1"/>
  <c r="L3338" i="1" s="1"/>
  <c r="K3339" i="1"/>
  <c r="L3339" i="1" s="1"/>
  <c r="K3340" i="1"/>
  <c r="L3340" i="1" s="1"/>
  <c r="K3341" i="1"/>
  <c r="L3341" i="1" s="1"/>
  <c r="K3342" i="1"/>
  <c r="L3342" i="1" s="1"/>
  <c r="K3343" i="1"/>
  <c r="L3343" i="1" s="1"/>
  <c r="K3344" i="1"/>
  <c r="L3344" i="1" s="1"/>
  <c r="K3345" i="1"/>
  <c r="K3346" i="1"/>
  <c r="L3346" i="1" s="1"/>
  <c r="K3347" i="1"/>
  <c r="L3347" i="1" s="1"/>
  <c r="K3348" i="1"/>
  <c r="L3348" i="1" s="1"/>
  <c r="K3349" i="1"/>
  <c r="L3349" i="1" s="1"/>
  <c r="K3350" i="1"/>
  <c r="K3351" i="1"/>
  <c r="L3351" i="1" s="1"/>
  <c r="K3352" i="1"/>
  <c r="L3352" i="1" s="1"/>
  <c r="K3353" i="1"/>
  <c r="K3354" i="1"/>
  <c r="L3354" i="1" s="1"/>
  <c r="K3355" i="1"/>
  <c r="L3355" i="1" s="1"/>
  <c r="K3356" i="1"/>
  <c r="L3356" i="1" s="1"/>
  <c r="K3357" i="1"/>
  <c r="K3358" i="1"/>
  <c r="L3358" i="1" s="1"/>
  <c r="K3359" i="1"/>
  <c r="L3359" i="1" s="1"/>
  <c r="K3360" i="1"/>
  <c r="L3360" i="1" s="1"/>
  <c r="K3361" i="1"/>
  <c r="L3361" i="1" s="1"/>
  <c r="K3362" i="1"/>
  <c r="L3362" i="1" s="1"/>
  <c r="K3363" i="1"/>
  <c r="L3363" i="1" s="1"/>
  <c r="K3364" i="1"/>
  <c r="L3364" i="1" s="1"/>
  <c r="K3365" i="1"/>
  <c r="L3365" i="1" s="1"/>
  <c r="K3366" i="1"/>
  <c r="K3367" i="1"/>
  <c r="L3367" i="1" s="1"/>
  <c r="K3368" i="1"/>
  <c r="L3368" i="1" s="1"/>
  <c r="K3369" i="1"/>
  <c r="K3370" i="1"/>
  <c r="K3371" i="1"/>
  <c r="L3371" i="1" s="1"/>
  <c r="K3372" i="1"/>
  <c r="L3372" i="1" s="1"/>
  <c r="K3373" i="1"/>
  <c r="L3373" i="1" s="1"/>
  <c r="K3374" i="1"/>
  <c r="L3374" i="1" s="1"/>
  <c r="K3375" i="1"/>
  <c r="L3375" i="1" s="1"/>
  <c r="K3376" i="1"/>
  <c r="L3376" i="1" s="1"/>
  <c r="K3377" i="1"/>
  <c r="K3378" i="1"/>
  <c r="L3378" i="1" s="1"/>
  <c r="K3379" i="1"/>
  <c r="L3379" i="1" s="1"/>
  <c r="K3380" i="1"/>
  <c r="L3380" i="1" s="1"/>
  <c r="K3381" i="1"/>
  <c r="L3381" i="1" s="1"/>
  <c r="K3382" i="1"/>
  <c r="L3382" i="1" s="1"/>
  <c r="K3383" i="1"/>
  <c r="L3383" i="1" s="1"/>
  <c r="K3384" i="1"/>
  <c r="L3384" i="1" s="1"/>
  <c r="K3385" i="1"/>
  <c r="L3385" i="1" s="1"/>
  <c r="K3386" i="1"/>
  <c r="L3386" i="1" s="1"/>
  <c r="K3387" i="1"/>
  <c r="L3387" i="1" s="1"/>
  <c r="K3388" i="1"/>
  <c r="L3388" i="1" s="1"/>
  <c r="K3389" i="1"/>
  <c r="K3390" i="1"/>
  <c r="L3390" i="1" s="1"/>
  <c r="K3391" i="1"/>
  <c r="L3391" i="1" s="1"/>
  <c r="K3392" i="1"/>
  <c r="L3392" i="1" s="1"/>
  <c r="K3393" i="1"/>
  <c r="L3393" i="1" s="1"/>
  <c r="K3394" i="1"/>
  <c r="L3394" i="1" s="1"/>
  <c r="K3395" i="1"/>
  <c r="L3395" i="1" s="1"/>
  <c r="K3396" i="1"/>
  <c r="L3396" i="1" s="1"/>
  <c r="K3397" i="1"/>
  <c r="L3397" i="1" s="1"/>
  <c r="K3398" i="1"/>
  <c r="L3398" i="1" s="1"/>
  <c r="K3399" i="1"/>
  <c r="L3399" i="1" s="1"/>
  <c r="K3400" i="1"/>
  <c r="L3400" i="1" s="1"/>
  <c r="K3401" i="1"/>
  <c r="L3401" i="1" s="1"/>
  <c r="K3402" i="1"/>
  <c r="K3403" i="1"/>
  <c r="L3403" i="1" s="1"/>
  <c r="K3404" i="1"/>
  <c r="L3404" i="1" s="1"/>
  <c r="K3405" i="1"/>
  <c r="L3405" i="1" s="1"/>
  <c r="K3406" i="1"/>
  <c r="L3406" i="1" s="1"/>
  <c r="K3407" i="1"/>
  <c r="L3407" i="1" s="1"/>
  <c r="K3408" i="1"/>
  <c r="L3408" i="1" s="1"/>
  <c r="K3409" i="1"/>
  <c r="L3409" i="1" s="1"/>
  <c r="K3410" i="1"/>
  <c r="L3410" i="1" s="1"/>
  <c r="K3411" i="1"/>
  <c r="L3411" i="1" s="1"/>
  <c r="K3412" i="1"/>
  <c r="L3412" i="1" s="1"/>
  <c r="K3413" i="1"/>
  <c r="K3414" i="1"/>
  <c r="L3414" i="1" s="1"/>
  <c r="K3415" i="1"/>
  <c r="L3415" i="1" s="1"/>
  <c r="K3416" i="1"/>
  <c r="L3416" i="1" s="1"/>
  <c r="K3417" i="1"/>
  <c r="L3417" i="1" s="1"/>
  <c r="K3418" i="1"/>
  <c r="L3418" i="1" s="1"/>
  <c r="K3419" i="1"/>
  <c r="L3419" i="1" s="1"/>
  <c r="K3420" i="1"/>
  <c r="L3420" i="1" s="1"/>
  <c r="K3421" i="1"/>
  <c r="K3422" i="1"/>
  <c r="L3422" i="1" s="1"/>
  <c r="K3423" i="1"/>
  <c r="L3423" i="1" s="1"/>
  <c r="K3424" i="1"/>
  <c r="L3424" i="1" s="1"/>
  <c r="K3425" i="1"/>
  <c r="L3425" i="1" s="1"/>
  <c r="K3426" i="1"/>
  <c r="L3426" i="1" s="1"/>
  <c r="K3427" i="1"/>
  <c r="L3427" i="1" s="1"/>
  <c r="K3428" i="1"/>
  <c r="L3428" i="1" s="1"/>
  <c r="K3429" i="1"/>
  <c r="L3429" i="1" s="1"/>
  <c r="K3430" i="1"/>
  <c r="L3430" i="1" s="1"/>
  <c r="K3431" i="1"/>
  <c r="L3431" i="1" s="1"/>
  <c r="K3432" i="1"/>
  <c r="L3432" i="1" s="1"/>
  <c r="K3433" i="1"/>
  <c r="L3433" i="1" s="1"/>
  <c r="K3434" i="1"/>
  <c r="K3435" i="1"/>
  <c r="L3435" i="1" s="1"/>
  <c r="K3436" i="1"/>
  <c r="L3436" i="1" s="1"/>
  <c r="K3437" i="1"/>
  <c r="L3437" i="1" s="1"/>
  <c r="K3438" i="1"/>
  <c r="M3438" i="1" s="1"/>
  <c r="K3439" i="1"/>
  <c r="L3439" i="1" s="1"/>
  <c r="K3440" i="1"/>
  <c r="L3440" i="1" s="1"/>
  <c r="K3441" i="1"/>
  <c r="K3442" i="1"/>
  <c r="L3442" i="1" s="1"/>
  <c r="K3443" i="1"/>
  <c r="L3443" i="1" s="1"/>
  <c r="K3444" i="1"/>
  <c r="L3444" i="1" s="1"/>
  <c r="K3445" i="1"/>
  <c r="L3445" i="1" s="1"/>
  <c r="K3446" i="1"/>
  <c r="L3446" i="1" s="1"/>
  <c r="K3447" i="1"/>
  <c r="L3447" i="1" s="1"/>
  <c r="K3448" i="1"/>
  <c r="L3448" i="1" s="1"/>
  <c r="K3449" i="1"/>
  <c r="L3449" i="1" s="1"/>
  <c r="K3450" i="1"/>
  <c r="K3451" i="1"/>
  <c r="L3451" i="1" s="1"/>
  <c r="K3452" i="1"/>
  <c r="L3452" i="1" s="1"/>
  <c r="K3453" i="1"/>
  <c r="L3453" i="1" s="1"/>
  <c r="K3454" i="1"/>
  <c r="K3455" i="1"/>
  <c r="L3455" i="1" s="1"/>
  <c r="K3456" i="1"/>
  <c r="L3456" i="1" s="1"/>
  <c r="K3457" i="1"/>
  <c r="L3457" i="1" s="1"/>
  <c r="K3458" i="1"/>
  <c r="L3458" i="1" s="1"/>
  <c r="K3459" i="1"/>
  <c r="L3459" i="1" s="1"/>
  <c r="K3460" i="1"/>
  <c r="L3460" i="1" s="1"/>
  <c r="K3461" i="1"/>
  <c r="L3461" i="1" s="1"/>
  <c r="K3462" i="1"/>
  <c r="L3462" i="1" s="1"/>
  <c r="K3463" i="1"/>
  <c r="L3463" i="1" s="1"/>
  <c r="K3464" i="1"/>
  <c r="L3464" i="1" s="1"/>
  <c r="K3465" i="1"/>
  <c r="L3465" i="1" s="1"/>
  <c r="K3466" i="1"/>
  <c r="K3467" i="1"/>
  <c r="L3467" i="1" s="1"/>
  <c r="K3468" i="1"/>
  <c r="L3468" i="1" s="1"/>
  <c r="K3469" i="1"/>
  <c r="L3469" i="1" s="1"/>
  <c r="K3470" i="1"/>
  <c r="L3470" i="1" s="1"/>
  <c r="K3471" i="1"/>
  <c r="L3471" i="1" s="1"/>
  <c r="K3472" i="1"/>
  <c r="L3472" i="1" s="1"/>
  <c r="K3473" i="1"/>
  <c r="L3473" i="1" s="1"/>
  <c r="K3474" i="1"/>
  <c r="L3474" i="1" s="1"/>
  <c r="K3475" i="1"/>
  <c r="L3475" i="1" s="1"/>
  <c r="K3476" i="1"/>
  <c r="L3476" i="1" s="1"/>
  <c r="K3477" i="1"/>
  <c r="L3477" i="1" s="1"/>
  <c r="K3478" i="1"/>
  <c r="K3479" i="1"/>
  <c r="L3479" i="1" s="1"/>
  <c r="K3480" i="1"/>
  <c r="L3480" i="1" s="1"/>
  <c r="K3481" i="1"/>
  <c r="L3481" i="1" s="1"/>
  <c r="K3482" i="1"/>
  <c r="K3483" i="1"/>
  <c r="L3483" i="1" s="1"/>
  <c r="K3484" i="1"/>
  <c r="L3484" i="1" s="1"/>
  <c r="K3485" i="1"/>
  <c r="L3485" i="1" s="1"/>
  <c r="K3486" i="1"/>
  <c r="L3486" i="1" s="1"/>
  <c r="K3487" i="1"/>
  <c r="L3487" i="1" s="1"/>
  <c r="K3488" i="1"/>
  <c r="L3488" i="1" s="1"/>
  <c r="K3489" i="1"/>
  <c r="L3489" i="1" s="1"/>
  <c r="K3490" i="1"/>
  <c r="L3490" i="1" s="1"/>
  <c r="K3491" i="1"/>
  <c r="L3491" i="1" s="1"/>
  <c r="K3492" i="1"/>
  <c r="L3492" i="1" s="1"/>
  <c r="K3493" i="1"/>
  <c r="L3493" i="1" s="1"/>
  <c r="K3494" i="1"/>
  <c r="L3494" i="1" s="1"/>
  <c r="K3495" i="1"/>
  <c r="L3495" i="1" s="1"/>
  <c r="K3496" i="1"/>
  <c r="L3496" i="1" s="1"/>
  <c r="K3497" i="1"/>
  <c r="L3497" i="1" s="1"/>
  <c r="K3498" i="1"/>
  <c r="L3498" i="1" s="1"/>
  <c r="K3499" i="1"/>
  <c r="L3499" i="1" s="1"/>
  <c r="K3500" i="1"/>
  <c r="L3500" i="1" s="1"/>
  <c r="K3501" i="1"/>
  <c r="L3501" i="1" s="1"/>
  <c r="K3502" i="1"/>
  <c r="L3502" i="1" s="1"/>
  <c r="K3503" i="1"/>
  <c r="L3503" i="1" s="1"/>
  <c r="K3504" i="1"/>
  <c r="L3504" i="1" s="1"/>
  <c r="K3505" i="1"/>
  <c r="K3506" i="1"/>
  <c r="K3507" i="1"/>
  <c r="L3507" i="1" s="1"/>
  <c r="K3508" i="1"/>
  <c r="L3508" i="1" s="1"/>
  <c r="K3509" i="1"/>
  <c r="L3509" i="1" s="1"/>
  <c r="K3510" i="1"/>
  <c r="L3510" i="1" s="1"/>
  <c r="K3511" i="1"/>
  <c r="L3511" i="1" s="1"/>
  <c r="K3512" i="1"/>
  <c r="L3512" i="1" s="1"/>
  <c r="K3513" i="1"/>
  <c r="L3513" i="1" s="1"/>
  <c r="K3514" i="1"/>
  <c r="L3514" i="1" s="1"/>
  <c r="K3515" i="1"/>
  <c r="L3515" i="1" s="1"/>
  <c r="K3516" i="1"/>
  <c r="L3516" i="1" s="1"/>
  <c r="K3517" i="1"/>
  <c r="L3517" i="1" s="1"/>
  <c r="K3518" i="1"/>
  <c r="L3518" i="1" s="1"/>
  <c r="K3519" i="1"/>
  <c r="L3519" i="1" s="1"/>
  <c r="K3520" i="1"/>
  <c r="L3520" i="1" s="1"/>
  <c r="K3521" i="1"/>
  <c r="L3521" i="1" s="1"/>
  <c r="K3522" i="1"/>
  <c r="L3522" i="1" s="1"/>
  <c r="K3523" i="1"/>
  <c r="L3523" i="1" s="1"/>
  <c r="K3524" i="1"/>
  <c r="L3524" i="1" s="1"/>
  <c r="K3525" i="1"/>
  <c r="L3525" i="1" s="1"/>
  <c r="K3526" i="1"/>
  <c r="L3526" i="1" s="1"/>
  <c r="K3527" i="1"/>
  <c r="L3527" i="1" s="1"/>
  <c r="K3528" i="1"/>
  <c r="L3528" i="1" s="1"/>
  <c r="K3529" i="1"/>
  <c r="K3530" i="1"/>
  <c r="L3530" i="1" s="1"/>
  <c r="K3531" i="1"/>
  <c r="L3531" i="1" s="1"/>
  <c r="K3532" i="1"/>
  <c r="L3532" i="1" s="1"/>
  <c r="K3533" i="1"/>
  <c r="K3534" i="1"/>
  <c r="L3534" i="1" s="1"/>
  <c r="K3535" i="1"/>
  <c r="L3535" i="1" s="1"/>
  <c r="K3536" i="1"/>
  <c r="L3536" i="1" s="1"/>
  <c r="K3537" i="1"/>
  <c r="K3538" i="1"/>
  <c r="L3538" i="1" s="1"/>
  <c r="K3539" i="1"/>
  <c r="L3539" i="1" s="1"/>
  <c r="K3540" i="1"/>
  <c r="L3540" i="1" s="1"/>
  <c r="K3541" i="1"/>
  <c r="L3541" i="1" s="1"/>
  <c r="K3542" i="1"/>
  <c r="L3542" i="1" s="1"/>
  <c r="K3543" i="1"/>
  <c r="L3543" i="1" s="1"/>
  <c r="K3544" i="1"/>
  <c r="L3544" i="1" s="1"/>
  <c r="K3545" i="1"/>
  <c r="L3545" i="1" s="1"/>
  <c r="K3546" i="1"/>
  <c r="K3547" i="1"/>
  <c r="L3547" i="1" s="1"/>
  <c r="K3548" i="1"/>
  <c r="L3548" i="1" s="1"/>
  <c r="K3549" i="1"/>
  <c r="L3549" i="1" s="1"/>
  <c r="K3550" i="1"/>
  <c r="L3550" i="1" s="1"/>
  <c r="K3551" i="1"/>
  <c r="L3551" i="1" s="1"/>
  <c r="K3552" i="1"/>
  <c r="L3552" i="1" s="1"/>
  <c r="K3553" i="1"/>
  <c r="L3553" i="1" s="1"/>
  <c r="K3554" i="1"/>
  <c r="L3554" i="1" s="1"/>
  <c r="K3555" i="1"/>
  <c r="L3555" i="1" s="1"/>
  <c r="K3556" i="1"/>
  <c r="L3556" i="1" s="1"/>
  <c r="K3557" i="1"/>
  <c r="L3557" i="1" s="1"/>
  <c r="K3558" i="1"/>
  <c r="L3558" i="1" s="1"/>
  <c r="K3559" i="1"/>
  <c r="L3559" i="1" s="1"/>
  <c r="K3560" i="1"/>
  <c r="L3560" i="1" s="1"/>
  <c r="K3561" i="1"/>
  <c r="K3562" i="1"/>
  <c r="L3562" i="1" s="1"/>
  <c r="K3563" i="1"/>
  <c r="L3563" i="1" s="1"/>
  <c r="K3564" i="1"/>
  <c r="L3564" i="1" s="1"/>
  <c r="K3565" i="1"/>
  <c r="L3565" i="1" s="1"/>
  <c r="K3566" i="1"/>
  <c r="L3566" i="1" s="1"/>
  <c r="K3567" i="1"/>
  <c r="L3567" i="1" s="1"/>
  <c r="K3568" i="1"/>
  <c r="L3568" i="1" s="1"/>
  <c r="K3569" i="1"/>
  <c r="L3569" i="1" s="1"/>
  <c r="K3570" i="1"/>
  <c r="L3570" i="1" s="1"/>
  <c r="K3571" i="1"/>
  <c r="L3571" i="1" s="1"/>
  <c r="K3572" i="1"/>
  <c r="L3572" i="1" s="1"/>
  <c r="K3573" i="1"/>
  <c r="L3573" i="1" s="1"/>
  <c r="K3574" i="1"/>
  <c r="K3575" i="1"/>
  <c r="L3575" i="1" s="1"/>
  <c r="K3576" i="1"/>
  <c r="L3576" i="1" s="1"/>
  <c r="K3577" i="1"/>
  <c r="L3577" i="1" s="1"/>
  <c r="K3578" i="1"/>
  <c r="L3578" i="1" s="1"/>
  <c r="K3579" i="1"/>
  <c r="L3579" i="1" s="1"/>
  <c r="K3580" i="1"/>
  <c r="L3580" i="1" s="1"/>
  <c r="K3581" i="1"/>
  <c r="L3581" i="1" s="1"/>
  <c r="K3582" i="1"/>
  <c r="L3582" i="1" s="1"/>
  <c r="K3583" i="1"/>
  <c r="L3583" i="1" s="1"/>
  <c r="K3584" i="1"/>
  <c r="L3584" i="1" s="1"/>
  <c r="K3585" i="1"/>
  <c r="L3585" i="1" s="1"/>
  <c r="K3586" i="1"/>
  <c r="L3586" i="1" s="1"/>
  <c r="K3587" i="1"/>
  <c r="L3587" i="1" s="1"/>
  <c r="K3588" i="1"/>
  <c r="L3588" i="1" s="1"/>
  <c r="K3589" i="1"/>
  <c r="L3589" i="1" s="1"/>
  <c r="K3590" i="1"/>
  <c r="K3591" i="1"/>
  <c r="L3591" i="1" s="1"/>
  <c r="K3592" i="1"/>
  <c r="L3592" i="1" s="1"/>
  <c r="K3593" i="1"/>
  <c r="K3594" i="1"/>
  <c r="L3594" i="1" s="1"/>
  <c r="K3595" i="1"/>
  <c r="L3595" i="1" s="1"/>
  <c r="K3596" i="1"/>
  <c r="L3596" i="1" s="1"/>
  <c r="K3597" i="1"/>
  <c r="L3597" i="1" s="1"/>
  <c r="K3598" i="1"/>
  <c r="L3598" i="1" s="1"/>
  <c r="K3599" i="1"/>
  <c r="L3599" i="1" s="1"/>
  <c r="K3600" i="1"/>
  <c r="L3600" i="1" s="1"/>
  <c r="K3601" i="1"/>
  <c r="L3601" i="1" s="1"/>
  <c r="K3602" i="1"/>
  <c r="L3602" i="1" s="1"/>
  <c r="K3603" i="1"/>
  <c r="L3603" i="1" s="1"/>
  <c r="K3604" i="1"/>
  <c r="L3604" i="1" s="1"/>
  <c r="K3605" i="1"/>
  <c r="L3605" i="1" s="1"/>
  <c r="K3606" i="1"/>
  <c r="K3607" i="1"/>
  <c r="L3607" i="1" s="1"/>
  <c r="K3608" i="1"/>
  <c r="L3608" i="1" s="1"/>
  <c r="K3609" i="1"/>
  <c r="L3609" i="1" s="1"/>
  <c r="K3610" i="1"/>
  <c r="L3610" i="1" s="1"/>
  <c r="K3611" i="1"/>
  <c r="L3611" i="1" s="1"/>
  <c r="K3612" i="1"/>
  <c r="L3612" i="1" s="1"/>
  <c r="K3613" i="1"/>
  <c r="L3613" i="1" s="1"/>
  <c r="K3614" i="1"/>
  <c r="L3614" i="1" s="1"/>
  <c r="K3615" i="1"/>
  <c r="L3615" i="1" s="1"/>
  <c r="K3616" i="1"/>
  <c r="L3616" i="1" s="1"/>
  <c r="K3617" i="1"/>
  <c r="L3617" i="1" s="1"/>
  <c r="K3618" i="1"/>
  <c r="L3618" i="1" s="1"/>
  <c r="K3619" i="1"/>
  <c r="L3619" i="1" s="1"/>
  <c r="K3620" i="1"/>
  <c r="L3620" i="1" s="1"/>
  <c r="K3621" i="1"/>
  <c r="L3621" i="1" s="1"/>
  <c r="K3622" i="1"/>
  <c r="K3623" i="1"/>
  <c r="L3623" i="1" s="1"/>
  <c r="K3624" i="1"/>
  <c r="L3624" i="1" s="1"/>
  <c r="K3625" i="1"/>
  <c r="L3625" i="1" s="1"/>
  <c r="K3626" i="1"/>
  <c r="L3626" i="1" s="1"/>
  <c r="K3627" i="1"/>
  <c r="L3627" i="1" s="1"/>
  <c r="K3628" i="1"/>
  <c r="L3628" i="1" s="1"/>
  <c r="K3629" i="1"/>
  <c r="K3630" i="1"/>
  <c r="L3630" i="1" s="1"/>
  <c r="K3631" i="1"/>
  <c r="L3631" i="1" s="1"/>
  <c r="K3632" i="1"/>
  <c r="L3632" i="1" s="1"/>
  <c r="K3633" i="1"/>
  <c r="K3634" i="1"/>
  <c r="K3635" i="1"/>
  <c r="L3635" i="1" s="1"/>
  <c r="K3636" i="1"/>
  <c r="L3636" i="1" s="1"/>
  <c r="K3637" i="1"/>
  <c r="K3638" i="1"/>
  <c r="L3638" i="1" s="1"/>
  <c r="K3639" i="1"/>
  <c r="L3639" i="1" s="1"/>
  <c r="K3640" i="1"/>
  <c r="L3640" i="1" s="1"/>
  <c r="K3641" i="1"/>
  <c r="L3641" i="1" s="1"/>
  <c r="K3642" i="1"/>
  <c r="L3642" i="1" s="1"/>
  <c r="K3643" i="1"/>
  <c r="L3643" i="1" s="1"/>
  <c r="K3644" i="1"/>
  <c r="L3644" i="1" s="1"/>
  <c r="K3645" i="1"/>
  <c r="L3645" i="1" s="1"/>
  <c r="K3646" i="1"/>
  <c r="L3646" i="1" s="1"/>
  <c r="K3647" i="1"/>
  <c r="L3647" i="1" s="1"/>
  <c r="K3648" i="1"/>
  <c r="L3648" i="1" s="1"/>
  <c r="K3649" i="1"/>
  <c r="L3649" i="1" s="1"/>
  <c r="K3650" i="1"/>
  <c r="K3651" i="1"/>
  <c r="L3651" i="1" s="1"/>
  <c r="K3652" i="1"/>
  <c r="L3652" i="1" s="1"/>
  <c r="K3653" i="1"/>
  <c r="K3654" i="1"/>
  <c r="L3654" i="1" s="1"/>
  <c r="K3655" i="1"/>
  <c r="L3655" i="1" s="1"/>
  <c r="K3656" i="1"/>
  <c r="L3656" i="1" s="1"/>
  <c r="K3657" i="1"/>
  <c r="L3657" i="1" s="1"/>
  <c r="K3658" i="1"/>
  <c r="K3659" i="1"/>
  <c r="L3659" i="1" s="1"/>
  <c r="K3660" i="1"/>
  <c r="L3660" i="1" s="1"/>
  <c r="K3661" i="1"/>
  <c r="K3662" i="1"/>
  <c r="L3662" i="1" s="1"/>
  <c r="K3663" i="1"/>
  <c r="L3663" i="1" s="1"/>
  <c r="K3664" i="1"/>
  <c r="L3664" i="1" s="1"/>
  <c r="K3665" i="1"/>
  <c r="K3666" i="1"/>
  <c r="K3667" i="1"/>
  <c r="L3667" i="1" s="1"/>
  <c r="K3668" i="1"/>
  <c r="L3668" i="1" s="1"/>
  <c r="K3669" i="1"/>
  <c r="L3669" i="1" s="1"/>
  <c r="K3670" i="1"/>
  <c r="L3670" i="1" s="1"/>
  <c r="K3671" i="1"/>
  <c r="L3671" i="1" s="1"/>
  <c r="K3672" i="1"/>
  <c r="L3672" i="1" s="1"/>
  <c r="K3673" i="1"/>
  <c r="K3674" i="1"/>
  <c r="K3675" i="1"/>
  <c r="L3675" i="1" s="1"/>
  <c r="K3676" i="1"/>
  <c r="L3676" i="1" s="1"/>
  <c r="K3677" i="1"/>
  <c r="L3677" i="1" s="1"/>
  <c r="K3678" i="1"/>
  <c r="L3678" i="1" s="1"/>
  <c r="K3679" i="1"/>
  <c r="L3679" i="1" s="1"/>
  <c r="K3680" i="1"/>
  <c r="L3680" i="1" s="1"/>
  <c r="K3681" i="1"/>
  <c r="K3682" i="1"/>
  <c r="L3682" i="1" s="1"/>
  <c r="K3683" i="1"/>
  <c r="L3683" i="1" s="1"/>
  <c r="K3684" i="1"/>
  <c r="L3684" i="1" s="1"/>
  <c r="K3685" i="1"/>
  <c r="L3685" i="1" s="1"/>
  <c r="K3686" i="1"/>
  <c r="K3687" i="1"/>
  <c r="L3687" i="1" s="1"/>
  <c r="K3688" i="1"/>
  <c r="L3688" i="1" s="1"/>
  <c r="K3689" i="1"/>
  <c r="L3689" i="1" s="1"/>
  <c r="K3690" i="1"/>
  <c r="L3690" i="1" s="1"/>
  <c r="K3691" i="1"/>
  <c r="L3691" i="1" s="1"/>
  <c r="K3692" i="1"/>
  <c r="L3692" i="1" s="1"/>
  <c r="K3693" i="1"/>
  <c r="L3693" i="1" s="1"/>
  <c r="K3694" i="1"/>
  <c r="L3694" i="1" s="1"/>
  <c r="K3695" i="1"/>
  <c r="L3695" i="1" s="1"/>
  <c r="K3696" i="1"/>
  <c r="L3696" i="1" s="1"/>
  <c r="K3697" i="1"/>
  <c r="L3697" i="1" s="1"/>
  <c r="K3698" i="1"/>
  <c r="L3698" i="1" s="1"/>
  <c r="K3699" i="1"/>
  <c r="L3699" i="1" s="1"/>
  <c r="K3700" i="1"/>
  <c r="L3700" i="1" s="1"/>
  <c r="K3701" i="1"/>
  <c r="K3702" i="1"/>
  <c r="K3703" i="1"/>
  <c r="L3703" i="1" s="1"/>
  <c r="K3704" i="1"/>
  <c r="L3704" i="1" s="1"/>
  <c r="K3705" i="1"/>
  <c r="L3705" i="1" s="1"/>
  <c r="K3706" i="1"/>
  <c r="L3706" i="1" s="1"/>
  <c r="K3707" i="1"/>
  <c r="L3707" i="1" s="1"/>
  <c r="K3708" i="1"/>
  <c r="L3708" i="1" s="1"/>
  <c r="K3709" i="1"/>
  <c r="L3709" i="1" s="1"/>
  <c r="K3710" i="1"/>
  <c r="L3710" i="1" s="1"/>
  <c r="K3711" i="1"/>
  <c r="L3711" i="1" s="1"/>
  <c r="K3712" i="1"/>
  <c r="L3712" i="1" s="1"/>
  <c r="K3713" i="1"/>
  <c r="L3713" i="1" s="1"/>
  <c r="K3714" i="1"/>
  <c r="L3714" i="1" s="1"/>
  <c r="K3715" i="1"/>
  <c r="L3715" i="1" s="1"/>
  <c r="K3716" i="1"/>
  <c r="L3716" i="1" s="1"/>
  <c r="K3717" i="1"/>
  <c r="K3718" i="1"/>
  <c r="L3718" i="1" s="1"/>
  <c r="K3719" i="1"/>
  <c r="L3719" i="1" s="1"/>
  <c r="K3720" i="1"/>
  <c r="L3720" i="1" s="1"/>
  <c r="K3721" i="1"/>
  <c r="L3721" i="1" s="1"/>
  <c r="K3722" i="1"/>
  <c r="K3723" i="1"/>
  <c r="L3723" i="1" s="1"/>
  <c r="K3724" i="1"/>
  <c r="L3724" i="1" s="1"/>
  <c r="K3725" i="1"/>
  <c r="L3725" i="1" s="1"/>
  <c r="K3726" i="1"/>
  <c r="L3726" i="1" s="1"/>
  <c r="K3727" i="1"/>
  <c r="L3727" i="1" s="1"/>
  <c r="K3728" i="1"/>
  <c r="L3728" i="1" s="1"/>
  <c r="K3729" i="1"/>
  <c r="L3729" i="1" s="1"/>
  <c r="K3730" i="1"/>
  <c r="L3730" i="1" s="1"/>
  <c r="K3731" i="1"/>
  <c r="L3731" i="1" s="1"/>
  <c r="K3732" i="1"/>
  <c r="L3732" i="1" s="1"/>
  <c r="K3733" i="1"/>
  <c r="L3733" i="1" s="1"/>
  <c r="K3734" i="1"/>
  <c r="K3735" i="1"/>
  <c r="L3735" i="1" s="1"/>
  <c r="K3736" i="1"/>
  <c r="L3736" i="1" s="1"/>
  <c r="K3737" i="1"/>
  <c r="L3737" i="1" s="1"/>
  <c r="K3738" i="1"/>
  <c r="L3738" i="1" s="1"/>
  <c r="K3739" i="1"/>
  <c r="L3739" i="1" s="1"/>
  <c r="K3740" i="1"/>
  <c r="L3740" i="1" s="1"/>
  <c r="K3741" i="1"/>
  <c r="K3742" i="1"/>
  <c r="L3742" i="1" s="1"/>
  <c r="K3743" i="1"/>
  <c r="L3743" i="1" s="1"/>
  <c r="K3744" i="1"/>
  <c r="L3744" i="1" s="1"/>
  <c r="K3745" i="1"/>
  <c r="K3746" i="1"/>
  <c r="L3746" i="1" s="1"/>
  <c r="K3747" i="1"/>
  <c r="L3747" i="1" s="1"/>
  <c r="K3748" i="1"/>
  <c r="L3748" i="1" s="1"/>
  <c r="K3749" i="1"/>
  <c r="K3750" i="1"/>
  <c r="L3750" i="1" s="1"/>
  <c r="K3751" i="1"/>
  <c r="L3751" i="1" s="1"/>
  <c r="K3752" i="1"/>
  <c r="L3752" i="1" s="1"/>
  <c r="K3753" i="1"/>
  <c r="L3753" i="1" s="1"/>
  <c r="K3754" i="1"/>
  <c r="L3754" i="1" s="1"/>
  <c r="K3755" i="1"/>
  <c r="L3755" i="1" s="1"/>
  <c r="K3756" i="1"/>
  <c r="L3756" i="1" s="1"/>
  <c r="K3757" i="1"/>
  <c r="L3757" i="1" s="1"/>
  <c r="K3758" i="1"/>
  <c r="L3758" i="1" s="1"/>
  <c r="K3759" i="1"/>
  <c r="L3759" i="1" s="1"/>
  <c r="K3760" i="1"/>
  <c r="L3760" i="1" s="1"/>
  <c r="K3761" i="1"/>
  <c r="L3761" i="1" s="1"/>
  <c r="K3762" i="1"/>
  <c r="L3762" i="1" s="1"/>
  <c r="K3763" i="1"/>
  <c r="L3763" i="1" s="1"/>
  <c r="K3764" i="1"/>
  <c r="L3764" i="1" s="1"/>
  <c r="K3765" i="1"/>
  <c r="K3766" i="1"/>
  <c r="L3766" i="1" s="1"/>
  <c r="K3767" i="1"/>
  <c r="L3767" i="1" s="1"/>
  <c r="K3768" i="1"/>
  <c r="L3768" i="1" s="1"/>
  <c r="K3769" i="1"/>
  <c r="L3769" i="1" s="1"/>
  <c r="K3770" i="1"/>
  <c r="L3770" i="1" s="1"/>
  <c r="K3771" i="1"/>
  <c r="L3771" i="1" s="1"/>
  <c r="K3772" i="1"/>
  <c r="L3772" i="1" s="1"/>
  <c r="K3773" i="1"/>
  <c r="L3773" i="1" s="1"/>
  <c r="K3774" i="1"/>
  <c r="L3774" i="1" s="1"/>
  <c r="K3775" i="1"/>
  <c r="L3775" i="1" s="1"/>
  <c r="K3776" i="1"/>
  <c r="L3776" i="1" s="1"/>
  <c r="K3777" i="1"/>
  <c r="L3777" i="1" s="1"/>
  <c r="K3778" i="1"/>
  <c r="K3779" i="1"/>
  <c r="L3779" i="1" s="1"/>
  <c r="K3780" i="1"/>
  <c r="L3780" i="1" s="1"/>
  <c r="K3781" i="1"/>
  <c r="K3782" i="1"/>
  <c r="L3782" i="1" s="1"/>
  <c r="K3783" i="1"/>
  <c r="L3783" i="1" s="1"/>
  <c r="K3784" i="1"/>
  <c r="L3784" i="1" s="1"/>
  <c r="K3785" i="1"/>
  <c r="L3785" i="1" s="1"/>
  <c r="K3786" i="1"/>
  <c r="L3786" i="1" s="1"/>
  <c r="K3787" i="1"/>
  <c r="L3787" i="1" s="1"/>
  <c r="K3788" i="1"/>
  <c r="L3788" i="1" s="1"/>
  <c r="K3789" i="1"/>
  <c r="L3789" i="1" s="1"/>
  <c r="K3790" i="1"/>
  <c r="K3791" i="1"/>
  <c r="L3791" i="1" s="1"/>
  <c r="K3792" i="1"/>
  <c r="L3792" i="1" s="1"/>
  <c r="K3793" i="1"/>
  <c r="L3793" i="1" s="1"/>
  <c r="K3794" i="1"/>
  <c r="L3794" i="1" s="1"/>
  <c r="K3795" i="1"/>
  <c r="L3795" i="1" s="1"/>
  <c r="K3796" i="1"/>
  <c r="L3796" i="1" s="1"/>
  <c r="K3797" i="1"/>
  <c r="L3797" i="1" s="1"/>
  <c r="K3798" i="1"/>
  <c r="L3798" i="1" s="1"/>
  <c r="K3799" i="1"/>
  <c r="L3799" i="1" s="1"/>
  <c r="K3800" i="1"/>
  <c r="L3800" i="1" s="1"/>
  <c r="K3801" i="1"/>
  <c r="L3801" i="1" s="1"/>
  <c r="K3802" i="1"/>
  <c r="L3802" i="1" s="1"/>
  <c r="K3803" i="1"/>
  <c r="L3803" i="1" s="1"/>
  <c r="K3804" i="1"/>
  <c r="L3804" i="1" s="1"/>
  <c r="K3805" i="1"/>
  <c r="L3805" i="1" s="1"/>
  <c r="K3806" i="1"/>
  <c r="L3806" i="1" s="1"/>
  <c r="K3807" i="1"/>
  <c r="L3807" i="1" s="1"/>
  <c r="K3808" i="1"/>
  <c r="L3808" i="1" s="1"/>
  <c r="K3809" i="1"/>
  <c r="L3809" i="1" s="1"/>
  <c r="K3810" i="1"/>
  <c r="L3810" i="1" s="1"/>
  <c r="K3811" i="1"/>
  <c r="L3811" i="1" s="1"/>
  <c r="K3812" i="1"/>
  <c r="L3812" i="1" s="1"/>
  <c r="K3813" i="1"/>
  <c r="K3814" i="1"/>
  <c r="L3814" i="1" s="1"/>
  <c r="K3815" i="1"/>
  <c r="L3815" i="1" s="1"/>
  <c r="K3816" i="1"/>
  <c r="L3816" i="1" s="1"/>
  <c r="K3817" i="1"/>
  <c r="L3817" i="1" s="1"/>
  <c r="K3818" i="1"/>
  <c r="L3818" i="1" s="1"/>
  <c r="K3819" i="1"/>
  <c r="L3819" i="1" s="1"/>
  <c r="K3820" i="1"/>
  <c r="L3820" i="1" s="1"/>
  <c r="K3821" i="1"/>
  <c r="L3821" i="1" s="1"/>
  <c r="K3822" i="1"/>
  <c r="K3823" i="1"/>
  <c r="L3823" i="1" s="1"/>
  <c r="K3824" i="1"/>
  <c r="L3824" i="1" s="1"/>
  <c r="K3825" i="1"/>
  <c r="K3826" i="1"/>
  <c r="M3826" i="1" s="1"/>
  <c r="K3827" i="1"/>
  <c r="L3827" i="1" s="1"/>
  <c r="K3828" i="1"/>
  <c r="L3828" i="1" s="1"/>
  <c r="K3829" i="1"/>
  <c r="L3829" i="1" s="1"/>
  <c r="K3830" i="1"/>
  <c r="L3830" i="1" s="1"/>
  <c r="K3831" i="1"/>
  <c r="L3831" i="1" s="1"/>
  <c r="K3832" i="1"/>
  <c r="L3832" i="1" s="1"/>
  <c r="K3833" i="1"/>
  <c r="L3833" i="1" s="1"/>
  <c r="K3834" i="1"/>
  <c r="L3834" i="1" s="1"/>
  <c r="K3835" i="1"/>
  <c r="L3835" i="1" s="1"/>
  <c r="K3836" i="1"/>
  <c r="L3836" i="1" s="1"/>
  <c r="K3837" i="1"/>
  <c r="L3837" i="1" s="1"/>
  <c r="K3838" i="1"/>
  <c r="L3838" i="1" s="1"/>
  <c r="K3839" i="1"/>
  <c r="L3839" i="1" s="1"/>
  <c r="K3840" i="1"/>
  <c r="L3840" i="1" s="1"/>
  <c r="K3841" i="1"/>
  <c r="L3841" i="1" s="1"/>
  <c r="K3842" i="1"/>
  <c r="L3842" i="1" s="1"/>
  <c r="K3843" i="1"/>
  <c r="L3843" i="1" s="1"/>
  <c r="K3844" i="1"/>
  <c r="L3844" i="1" s="1"/>
  <c r="K3845" i="1"/>
  <c r="L3845" i="1" s="1"/>
  <c r="K3846" i="1"/>
  <c r="L3846" i="1" s="1"/>
  <c r="K3847" i="1"/>
  <c r="L3847" i="1" s="1"/>
  <c r="K3848" i="1"/>
  <c r="L3848" i="1" s="1"/>
  <c r="K3849" i="1"/>
  <c r="L3849" i="1" s="1"/>
  <c r="K3850" i="1"/>
  <c r="L3850" i="1" s="1"/>
  <c r="K3851" i="1"/>
  <c r="L3851" i="1" s="1"/>
  <c r="K3852" i="1"/>
  <c r="L3852" i="1" s="1"/>
  <c r="K3853" i="1"/>
  <c r="K3854" i="1"/>
  <c r="L3854" i="1" s="1"/>
  <c r="K3855" i="1"/>
  <c r="L3855" i="1" s="1"/>
  <c r="K3856" i="1"/>
  <c r="L3856" i="1" s="1"/>
  <c r="K3857" i="1"/>
  <c r="K3858" i="1"/>
  <c r="L3858" i="1" s="1"/>
  <c r="K3859" i="1"/>
  <c r="L3859" i="1" s="1"/>
  <c r="K3860" i="1"/>
  <c r="L3860" i="1" s="1"/>
  <c r="K3861" i="1"/>
  <c r="L3861" i="1" s="1"/>
  <c r="K3862" i="1"/>
  <c r="K3863" i="1"/>
  <c r="L3863" i="1" s="1"/>
  <c r="K3864" i="1"/>
  <c r="L3864" i="1" s="1"/>
  <c r="K3865" i="1"/>
  <c r="L3865" i="1" s="1"/>
  <c r="K3866" i="1"/>
  <c r="K3867" i="1"/>
  <c r="L3867" i="1" s="1"/>
  <c r="K3868" i="1"/>
  <c r="L3868" i="1" s="1"/>
  <c r="K3869" i="1"/>
  <c r="L3869" i="1" s="1"/>
  <c r="K3870" i="1"/>
  <c r="L3870" i="1" s="1"/>
  <c r="K3871" i="1"/>
  <c r="L3871" i="1" s="1"/>
  <c r="K3872" i="1"/>
  <c r="L3872" i="1" s="1"/>
  <c r="K3873" i="1"/>
  <c r="K3874" i="1"/>
  <c r="L3874" i="1" s="1"/>
  <c r="K3875" i="1"/>
  <c r="L3875" i="1" s="1"/>
  <c r="K3876" i="1"/>
  <c r="L3876" i="1" s="1"/>
  <c r="K3877" i="1"/>
  <c r="K3878" i="1"/>
  <c r="L3878" i="1" s="1"/>
  <c r="K3879" i="1"/>
  <c r="L3879" i="1" s="1"/>
  <c r="K3880" i="1"/>
  <c r="L3880" i="1" s="1"/>
  <c r="K3881" i="1"/>
  <c r="K3882" i="1"/>
  <c r="L3882" i="1" s="1"/>
  <c r="K3883" i="1"/>
  <c r="L3883" i="1" s="1"/>
  <c r="K3884" i="1"/>
  <c r="L3884" i="1" s="1"/>
  <c r="K3885" i="1"/>
  <c r="L3885" i="1" s="1"/>
  <c r="K3886" i="1"/>
  <c r="L3886" i="1" s="1"/>
  <c r="K3887" i="1"/>
  <c r="L3887" i="1" s="1"/>
  <c r="K3888" i="1"/>
  <c r="L3888" i="1" s="1"/>
  <c r="K3889" i="1"/>
  <c r="L3889" i="1" s="1"/>
  <c r="K3890" i="1"/>
  <c r="L3890" i="1" s="1"/>
  <c r="K3891" i="1"/>
  <c r="L3891" i="1" s="1"/>
  <c r="K3892" i="1"/>
  <c r="L3892" i="1" s="1"/>
  <c r="K3893" i="1"/>
  <c r="L3893" i="1" s="1"/>
  <c r="K3894" i="1"/>
  <c r="L3894" i="1" s="1"/>
  <c r="K3895" i="1"/>
  <c r="L3895" i="1" s="1"/>
  <c r="K3896" i="1"/>
  <c r="L3896" i="1" s="1"/>
  <c r="K3897" i="1"/>
  <c r="L3897" i="1" s="1"/>
  <c r="K3898" i="1"/>
  <c r="L3898" i="1" s="1"/>
  <c r="K3899" i="1"/>
  <c r="L3899" i="1" s="1"/>
  <c r="K3900" i="1"/>
  <c r="L3900" i="1" s="1"/>
  <c r="K3901" i="1"/>
  <c r="L3901" i="1" s="1"/>
  <c r="K3902" i="1"/>
  <c r="L3902" i="1" s="1"/>
  <c r="K3903" i="1"/>
  <c r="L3903" i="1" s="1"/>
  <c r="K3904" i="1"/>
  <c r="L3904" i="1" s="1"/>
  <c r="K3905" i="1"/>
  <c r="L3905" i="1" s="1"/>
  <c r="K3906" i="1"/>
  <c r="L3906" i="1" s="1"/>
  <c r="K3907" i="1"/>
  <c r="L3907" i="1" s="1"/>
  <c r="K3908" i="1"/>
  <c r="L3908" i="1" s="1"/>
  <c r="K3909" i="1"/>
  <c r="K3910" i="1"/>
  <c r="M3910" i="1" s="1"/>
  <c r="K3911" i="1"/>
  <c r="L3911" i="1" s="1"/>
  <c r="K3912" i="1"/>
  <c r="L3912" i="1" s="1"/>
  <c r="K3913" i="1"/>
  <c r="K3914" i="1"/>
  <c r="K3915" i="1"/>
  <c r="L3915" i="1" s="1"/>
  <c r="K3916" i="1"/>
  <c r="K3917" i="1"/>
  <c r="L3917" i="1" s="1"/>
  <c r="K3918" i="1"/>
  <c r="K3919" i="1"/>
  <c r="L3919" i="1" s="1"/>
  <c r="K3920" i="1"/>
  <c r="L3920" i="1" s="1"/>
  <c r="K3921" i="1"/>
  <c r="L3921" i="1" s="1"/>
  <c r="K3922" i="1"/>
  <c r="K3923" i="1"/>
  <c r="L3923" i="1" s="1"/>
  <c r="K3924" i="1"/>
  <c r="L3924" i="1" s="1"/>
  <c r="K3925" i="1"/>
  <c r="K3926" i="1"/>
  <c r="L3926" i="1" s="1"/>
  <c r="K3927" i="1"/>
  <c r="L3927" i="1" s="1"/>
  <c r="K3928" i="1"/>
  <c r="L3928" i="1" s="1"/>
  <c r="K3929" i="1"/>
  <c r="L3929" i="1" s="1"/>
  <c r="K3930" i="1"/>
  <c r="L3930" i="1" s="1"/>
  <c r="K3931" i="1"/>
  <c r="L3931" i="1" s="1"/>
  <c r="K3932" i="1"/>
  <c r="L3932" i="1" s="1"/>
  <c r="K3933" i="1"/>
  <c r="L3933" i="1" s="1"/>
  <c r="K3934" i="1"/>
  <c r="L3934" i="1" s="1"/>
  <c r="K3935" i="1"/>
  <c r="L3935" i="1" s="1"/>
  <c r="K3936" i="1"/>
  <c r="L3936" i="1" s="1"/>
  <c r="K3937" i="1"/>
  <c r="L3937" i="1" s="1"/>
  <c r="K3938" i="1"/>
  <c r="L3938" i="1" s="1"/>
  <c r="K3939" i="1"/>
  <c r="L3939" i="1" s="1"/>
  <c r="K3940" i="1"/>
  <c r="L3940" i="1" s="1"/>
  <c r="K3941" i="1"/>
  <c r="L3941" i="1" s="1"/>
  <c r="K3942" i="1"/>
  <c r="L3942" i="1" s="1"/>
  <c r="K3943" i="1"/>
  <c r="L3943" i="1" s="1"/>
  <c r="K3944" i="1"/>
  <c r="L3944" i="1" s="1"/>
  <c r="K3945" i="1"/>
  <c r="L3945" i="1" s="1"/>
  <c r="K3946" i="1"/>
  <c r="K3947" i="1"/>
  <c r="L3947" i="1" s="1"/>
  <c r="K3948" i="1"/>
  <c r="L3948" i="1" s="1"/>
  <c r="K3949" i="1"/>
  <c r="L3949" i="1" s="1"/>
  <c r="K3950" i="1"/>
  <c r="K3951" i="1"/>
  <c r="L3951" i="1" s="1"/>
  <c r="K3952" i="1"/>
  <c r="L3952" i="1" s="1"/>
  <c r="K3953" i="1"/>
  <c r="K3954" i="1"/>
  <c r="L3954" i="1" s="1"/>
  <c r="K3955" i="1"/>
  <c r="L3955" i="1" s="1"/>
  <c r="K3956" i="1"/>
  <c r="L3956" i="1" s="1"/>
  <c r="K3957" i="1"/>
  <c r="K3958" i="1"/>
  <c r="L3958" i="1" s="1"/>
  <c r="K3959" i="1"/>
  <c r="L3959" i="1" s="1"/>
  <c r="K3960" i="1"/>
  <c r="L3960" i="1" s="1"/>
  <c r="K3961" i="1"/>
  <c r="L3961" i="1" s="1"/>
  <c r="K3962" i="1"/>
  <c r="K3963" i="1"/>
  <c r="L3963" i="1" s="1"/>
  <c r="K3964" i="1"/>
  <c r="L3964" i="1" s="1"/>
  <c r="K3965" i="1"/>
  <c r="K3966" i="1"/>
  <c r="L3966" i="1" s="1"/>
  <c r="K3967" i="1"/>
  <c r="L3967" i="1" s="1"/>
  <c r="K3968" i="1"/>
  <c r="L3968" i="1" s="1"/>
  <c r="K3969" i="1"/>
  <c r="L3969" i="1" s="1"/>
  <c r="K3970" i="1"/>
  <c r="L3970" i="1" s="1"/>
  <c r="K3971" i="1"/>
  <c r="L3971" i="1" s="1"/>
  <c r="K3972" i="1"/>
  <c r="L3972" i="1" s="1"/>
  <c r="K3973" i="1"/>
  <c r="L3973" i="1" s="1"/>
  <c r="K3974" i="1"/>
  <c r="L3974" i="1" s="1"/>
  <c r="K3975" i="1"/>
  <c r="L3975" i="1" s="1"/>
  <c r="K3976" i="1"/>
  <c r="L3976" i="1" s="1"/>
  <c r="K3977" i="1"/>
  <c r="K3978" i="1"/>
  <c r="L3978" i="1" s="1"/>
  <c r="K3979" i="1"/>
  <c r="L3979" i="1" s="1"/>
  <c r="K3980" i="1"/>
  <c r="L3980" i="1" s="1"/>
  <c r="K3981" i="1"/>
  <c r="L3981" i="1" s="1"/>
  <c r="K3982" i="1"/>
  <c r="L3982" i="1" s="1"/>
  <c r="K3983" i="1"/>
  <c r="L3983" i="1" s="1"/>
  <c r="K3984" i="1"/>
  <c r="L3984" i="1" s="1"/>
  <c r="K3985" i="1"/>
  <c r="K3986" i="1"/>
  <c r="K3987" i="1"/>
  <c r="L3987" i="1" s="1"/>
  <c r="K3988" i="1"/>
  <c r="L3988" i="1" s="1"/>
  <c r="K3989" i="1"/>
  <c r="L3989" i="1" s="1"/>
  <c r="K3990" i="1"/>
  <c r="L3990" i="1" s="1"/>
  <c r="K3991" i="1"/>
  <c r="L3991" i="1" s="1"/>
  <c r="K3992" i="1"/>
  <c r="L3992" i="1" s="1"/>
  <c r="K3993" i="1"/>
  <c r="K3994" i="1"/>
  <c r="L3994" i="1" s="1"/>
  <c r="K3995" i="1"/>
  <c r="L3995" i="1" s="1"/>
  <c r="K3996" i="1"/>
  <c r="L3996" i="1" s="1"/>
  <c r="K3997" i="1"/>
  <c r="L3997" i="1" s="1"/>
  <c r="K3998" i="1"/>
  <c r="L3998" i="1" s="1"/>
  <c r="K3999" i="1"/>
  <c r="L3999" i="1" s="1"/>
  <c r="K4000" i="1"/>
  <c r="L4000" i="1" s="1"/>
  <c r="K4001" i="1"/>
  <c r="L4001" i="1" s="1"/>
  <c r="K4002" i="1"/>
  <c r="L4002" i="1" s="1"/>
  <c r="K4003" i="1"/>
  <c r="L4003" i="1" s="1"/>
  <c r="K4004" i="1"/>
  <c r="L4004" i="1" s="1"/>
  <c r="K4005" i="1"/>
  <c r="L4005" i="1" s="1"/>
  <c r="K4006" i="1"/>
  <c r="L4006" i="1" s="1"/>
  <c r="K4007" i="1"/>
  <c r="L4007" i="1" s="1"/>
  <c r="K4008" i="1"/>
  <c r="L4008" i="1" s="1"/>
  <c r="K4009" i="1"/>
  <c r="L4009" i="1" s="1"/>
  <c r="K4010" i="1"/>
  <c r="L4010" i="1" s="1"/>
  <c r="K4011" i="1"/>
  <c r="L4011" i="1" s="1"/>
  <c r="K4012" i="1"/>
  <c r="K4013" i="1"/>
  <c r="L4013" i="1" s="1"/>
  <c r="K4014" i="1"/>
  <c r="L4014" i="1" s="1"/>
  <c r="K4015" i="1"/>
  <c r="L4015" i="1" s="1"/>
  <c r="K4016" i="1"/>
  <c r="L4016" i="1" s="1"/>
  <c r="K4017" i="1"/>
  <c r="L4017" i="1" s="1"/>
  <c r="K4018" i="1"/>
  <c r="L4018" i="1" s="1"/>
  <c r="K4019" i="1"/>
  <c r="L4019" i="1" s="1"/>
  <c r="K4020" i="1"/>
  <c r="L4020" i="1" s="1"/>
  <c r="K4021" i="1"/>
  <c r="L4021" i="1" s="1"/>
  <c r="K4022" i="1"/>
  <c r="L4022" i="1" s="1"/>
  <c r="K4023" i="1"/>
  <c r="L4023" i="1" s="1"/>
  <c r="K4024" i="1"/>
  <c r="L4024" i="1" s="1"/>
  <c r="K4025" i="1"/>
  <c r="K4026" i="1"/>
  <c r="L4026" i="1" s="1"/>
  <c r="K4027" i="1"/>
  <c r="L4027" i="1" s="1"/>
  <c r="K4028" i="1"/>
  <c r="L4028" i="1" s="1"/>
  <c r="K4029" i="1"/>
  <c r="L4029" i="1" s="1"/>
  <c r="K4030" i="1"/>
  <c r="L4030" i="1" s="1"/>
  <c r="K4031" i="1"/>
  <c r="L4031" i="1" s="1"/>
  <c r="K4032" i="1"/>
  <c r="L4032" i="1" s="1"/>
  <c r="K4033" i="1"/>
  <c r="L4033" i="1" s="1"/>
  <c r="K4034" i="1"/>
  <c r="K4035" i="1"/>
  <c r="L4035" i="1" s="1"/>
  <c r="K4036" i="1"/>
  <c r="L4036" i="1" s="1"/>
  <c r="K4037" i="1"/>
  <c r="L4037" i="1" s="1"/>
  <c r="K4038" i="1"/>
  <c r="L4038" i="1" s="1"/>
  <c r="K4039" i="1"/>
  <c r="L4039" i="1" s="1"/>
  <c r="K4040" i="1"/>
  <c r="L4040" i="1" s="1"/>
  <c r="K4041" i="1"/>
  <c r="L4041" i="1" s="1"/>
  <c r="K4042" i="1"/>
  <c r="K4043" i="1"/>
  <c r="L4043" i="1" s="1"/>
  <c r="K4044" i="1"/>
  <c r="L4044" i="1" s="1"/>
  <c r="K4045" i="1"/>
  <c r="L4045" i="1" s="1"/>
  <c r="K4046" i="1"/>
  <c r="L4046" i="1" s="1"/>
  <c r="K4047" i="1"/>
  <c r="L4047" i="1" s="1"/>
  <c r="K4048" i="1"/>
  <c r="L4048" i="1" s="1"/>
  <c r="K4049" i="1"/>
  <c r="K4050" i="1"/>
  <c r="K4051" i="1"/>
  <c r="L4051" i="1" s="1"/>
  <c r="K4052" i="1"/>
  <c r="L4052" i="1" s="1"/>
  <c r="K4053" i="1"/>
  <c r="L4053" i="1" s="1"/>
  <c r="K4054" i="1"/>
  <c r="L4054" i="1" s="1"/>
  <c r="K4055" i="1"/>
  <c r="L4055" i="1" s="1"/>
  <c r="K4056" i="1"/>
  <c r="L4056" i="1" s="1"/>
  <c r="K4057" i="1"/>
  <c r="L4057" i="1" s="1"/>
  <c r="K4058" i="1"/>
  <c r="L4058" i="1" s="1"/>
  <c r="K4059" i="1"/>
  <c r="L4059" i="1" s="1"/>
  <c r="K4060" i="1"/>
  <c r="L4060" i="1" s="1"/>
  <c r="K4061" i="1"/>
  <c r="L4061" i="1" s="1"/>
  <c r="K4062" i="1"/>
  <c r="L4062" i="1" s="1"/>
  <c r="K4063" i="1"/>
  <c r="L4063" i="1" s="1"/>
  <c r="K4064" i="1"/>
  <c r="L4064" i="1" s="1"/>
  <c r="K4065" i="1"/>
  <c r="L4065" i="1" s="1"/>
  <c r="K4066" i="1"/>
  <c r="L4066" i="1" s="1"/>
  <c r="K4067" i="1"/>
  <c r="L4067" i="1" s="1"/>
  <c r="K4068" i="1"/>
  <c r="L4068" i="1" s="1"/>
  <c r="K4069" i="1"/>
  <c r="L4069" i="1" s="1"/>
  <c r="K4070" i="1"/>
  <c r="K4071" i="1"/>
  <c r="L4071" i="1" s="1"/>
  <c r="K4072" i="1"/>
  <c r="L4072" i="1" s="1"/>
  <c r="K4073" i="1"/>
  <c r="L4073" i="1" s="1"/>
  <c r="K4074" i="1"/>
  <c r="L4074" i="1" s="1"/>
  <c r="K4075" i="1"/>
  <c r="L4075" i="1" s="1"/>
  <c r="K4076" i="1"/>
  <c r="L4076" i="1" s="1"/>
  <c r="K4077" i="1"/>
  <c r="K4078" i="1"/>
  <c r="L4078" i="1" s="1"/>
  <c r="K4079" i="1"/>
  <c r="L4079" i="1" s="1"/>
  <c r="K4080" i="1"/>
  <c r="L4080" i="1" s="1"/>
  <c r="K4081" i="1"/>
  <c r="L4081" i="1" s="1"/>
  <c r="K4082" i="1"/>
  <c r="K4083" i="1"/>
  <c r="L4083" i="1" s="1"/>
  <c r="K4084" i="1"/>
  <c r="L4084" i="1" s="1"/>
  <c r="K4085" i="1"/>
  <c r="K4086" i="1"/>
  <c r="L4086" i="1" s="1"/>
  <c r="K4087" i="1"/>
  <c r="L4087" i="1" s="1"/>
  <c r="K4088" i="1"/>
  <c r="L4088" i="1" s="1"/>
  <c r="K4089" i="1"/>
  <c r="L4089" i="1" s="1"/>
  <c r="K4090" i="1"/>
  <c r="L4090" i="1" s="1"/>
  <c r="K4091" i="1"/>
  <c r="L4091" i="1" s="1"/>
  <c r="K4092" i="1"/>
  <c r="K4093" i="1"/>
  <c r="L4093" i="1" s="1"/>
  <c r="K4094" i="1"/>
  <c r="L4094" i="1" s="1"/>
  <c r="K4095" i="1"/>
  <c r="L4095" i="1" s="1"/>
  <c r="K4096" i="1"/>
  <c r="L4096" i="1" s="1"/>
  <c r="K4097" i="1"/>
  <c r="K4098" i="1"/>
  <c r="L4098" i="1" s="1"/>
  <c r="K4099" i="1"/>
  <c r="L4099" i="1" s="1"/>
  <c r="K4100" i="1"/>
  <c r="L4100" i="1" s="1"/>
  <c r="K4101" i="1"/>
  <c r="L4101" i="1" s="1"/>
  <c r="K4102" i="1"/>
  <c r="L4102" i="1" s="1"/>
  <c r="K4103" i="1"/>
  <c r="L4103" i="1" s="1"/>
  <c r="K4104" i="1"/>
  <c r="K4105" i="1"/>
  <c r="K4106" i="1"/>
  <c r="L4106" i="1" s="1"/>
  <c r="K4107" i="1"/>
  <c r="L4107" i="1" s="1"/>
  <c r="K4108" i="1"/>
  <c r="K4109" i="1"/>
  <c r="L4109" i="1" s="1"/>
  <c r="K4110" i="1"/>
  <c r="L4110" i="1" s="1"/>
  <c r="K4111" i="1"/>
  <c r="L4111" i="1" s="1"/>
  <c r="K4112" i="1"/>
  <c r="L4112" i="1" s="1"/>
  <c r="K4113" i="1"/>
  <c r="L4113" i="1" s="1"/>
  <c r="K4114" i="1"/>
  <c r="L4114" i="1" s="1"/>
  <c r="K4115" i="1"/>
  <c r="L4115" i="1" s="1"/>
  <c r="K4116" i="1"/>
  <c r="L4116" i="1" s="1"/>
  <c r="K4117" i="1"/>
  <c r="K4118" i="1"/>
  <c r="L4118" i="1" s="1"/>
  <c r="K4119" i="1"/>
  <c r="L4119" i="1" s="1"/>
  <c r="K4120" i="1"/>
  <c r="L4120" i="1" s="1"/>
  <c r="K4121" i="1"/>
  <c r="L4121" i="1" s="1"/>
  <c r="K4122" i="1"/>
  <c r="L4122" i="1" s="1"/>
  <c r="K4123" i="1"/>
  <c r="L4123" i="1" s="1"/>
  <c r="K4124" i="1"/>
  <c r="K4125" i="1"/>
  <c r="L4125" i="1" s="1"/>
  <c r="K4126" i="1"/>
  <c r="K4127" i="1"/>
  <c r="L4127" i="1" s="1"/>
  <c r="K4128" i="1"/>
  <c r="K4129" i="1"/>
  <c r="L4129" i="1" s="1"/>
  <c r="K4130" i="1"/>
  <c r="L4130" i="1" s="1"/>
  <c r="K4131" i="1"/>
  <c r="L4131" i="1" s="1"/>
  <c r="K4132" i="1"/>
  <c r="L4132" i="1" s="1"/>
  <c r="K4133" i="1"/>
  <c r="L4133" i="1" s="1"/>
  <c r="K4134" i="1"/>
  <c r="L4134" i="1" s="1"/>
  <c r="K4135" i="1"/>
  <c r="L4135" i="1" s="1"/>
  <c r="K4136" i="1"/>
  <c r="L4136" i="1" s="1"/>
  <c r="K4137" i="1"/>
  <c r="L4137" i="1" s="1"/>
  <c r="K4138" i="1"/>
  <c r="L4138" i="1" s="1"/>
  <c r="K4139" i="1"/>
  <c r="L4139" i="1" s="1"/>
  <c r="K4140" i="1"/>
  <c r="L4140" i="1" s="1"/>
  <c r="K4141" i="1"/>
  <c r="L4141" i="1" s="1"/>
  <c r="K4142" i="1"/>
  <c r="L4142" i="1" s="1"/>
  <c r="K4143" i="1"/>
  <c r="L4143" i="1" s="1"/>
  <c r="K4144" i="1"/>
  <c r="L4144" i="1" s="1"/>
  <c r="K4145" i="1"/>
  <c r="L4145" i="1" s="1"/>
  <c r="K4146" i="1"/>
  <c r="L4146" i="1" s="1"/>
  <c r="K4147" i="1"/>
  <c r="L4147" i="1" s="1"/>
  <c r="K4148" i="1"/>
  <c r="L4148" i="1" s="1"/>
  <c r="K4149" i="1"/>
  <c r="L4149" i="1" s="1"/>
  <c r="K4150" i="1"/>
  <c r="L4150" i="1" s="1"/>
  <c r="K4151" i="1"/>
  <c r="L4151" i="1" s="1"/>
  <c r="K4152" i="1"/>
  <c r="L4152" i="1" s="1"/>
  <c r="K4153" i="1"/>
  <c r="L4153" i="1" s="1"/>
  <c r="K4154" i="1"/>
  <c r="L4154" i="1" s="1"/>
  <c r="K4155" i="1"/>
  <c r="L4155" i="1" s="1"/>
  <c r="K4156" i="1"/>
  <c r="L4156" i="1" s="1"/>
  <c r="K4157" i="1"/>
  <c r="K4158" i="1"/>
  <c r="L4158" i="1" s="1"/>
  <c r="K4159" i="1"/>
  <c r="L4159" i="1" s="1"/>
  <c r="K4160" i="1"/>
  <c r="L4160" i="1" s="1"/>
  <c r="K4161" i="1"/>
  <c r="L4161" i="1" s="1"/>
  <c r="K4162" i="1"/>
  <c r="L4162" i="1" s="1"/>
  <c r="K4163" i="1"/>
  <c r="L4163" i="1" s="1"/>
  <c r="K4164" i="1"/>
  <c r="L4164" i="1" s="1"/>
  <c r="K4165" i="1"/>
  <c r="L4165" i="1" s="1"/>
  <c r="K4166" i="1"/>
  <c r="K4167" i="1"/>
  <c r="L4167" i="1" s="1"/>
  <c r="K4168" i="1"/>
  <c r="L4168" i="1" s="1"/>
  <c r="K4169" i="1"/>
  <c r="L4169" i="1" s="1"/>
  <c r="K4170" i="1"/>
  <c r="L4170" i="1" s="1"/>
  <c r="K4171" i="1"/>
  <c r="L4171" i="1" s="1"/>
  <c r="K4172" i="1"/>
  <c r="K4173" i="1"/>
  <c r="L4173" i="1" s="1"/>
  <c r="K4174" i="1"/>
  <c r="K4175" i="1"/>
  <c r="L4175" i="1" s="1"/>
  <c r="K4176" i="1"/>
  <c r="L4176" i="1" s="1"/>
  <c r="K4177" i="1"/>
  <c r="L4177" i="1" s="1"/>
  <c r="K4178" i="1"/>
  <c r="L4178" i="1" s="1"/>
  <c r="K4179" i="1"/>
  <c r="L4179" i="1" s="1"/>
  <c r="K4180" i="1"/>
  <c r="L4180" i="1" s="1"/>
  <c r="K4181" i="1"/>
  <c r="K4182" i="1"/>
  <c r="M4182" i="1" s="1"/>
  <c r="K4183" i="1"/>
  <c r="L4183" i="1" s="1"/>
  <c r="K4184" i="1"/>
  <c r="L4184" i="1" s="1"/>
  <c r="K4185" i="1"/>
  <c r="L4185" i="1" s="1"/>
  <c r="K4186" i="1"/>
  <c r="L4186" i="1" s="1"/>
  <c r="K4187" i="1"/>
  <c r="L4187" i="1" s="1"/>
  <c r="K4188" i="1"/>
  <c r="K4189" i="1"/>
  <c r="L4189" i="1" s="1"/>
  <c r="K4190" i="1"/>
  <c r="K4191" i="1"/>
  <c r="L4191" i="1" s="1"/>
  <c r="K4192" i="1"/>
  <c r="L4192" i="1" s="1"/>
  <c r="K4193" i="1"/>
  <c r="K4194" i="1"/>
  <c r="K4195" i="1"/>
  <c r="L4195" i="1" s="1"/>
  <c r="K4196" i="1"/>
  <c r="L4196" i="1" s="1"/>
  <c r="K4197" i="1"/>
  <c r="K4198" i="1"/>
  <c r="L4198" i="1" s="1"/>
  <c r="K4199" i="1"/>
  <c r="L4199" i="1" s="1"/>
  <c r="K4200" i="1"/>
  <c r="L4200" i="1" s="1"/>
  <c r="K4201" i="1"/>
  <c r="L4201" i="1" s="1"/>
  <c r="K4202" i="1"/>
  <c r="L4202" i="1" s="1"/>
  <c r="K4203" i="1"/>
  <c r="L4203" i="1" s="1"/>
  <c r="K4204" i="1"/>
  <c r="K4205" i="1"/>
  <c r="L4205" i="1" s="1"/>
  <c r="K4206" i="1"/>
  <c r="L4206" i="1" s="1"/>
  <c r="K4207" i="1"/>
  <c r="L4207" i="1" s="1"/>
  <c r="K4208" i="1"/>
  <c r="L4208" i="1" s="1"/>
  <c r="K4209" i="1"/>
  <c r="L4209" i="1" s="1"/>
  <c r="K4210" i="1"/>
  <c r="L4210" i="1" s="1"/>
  <c r="K4211" i="1"/>
  <c r="L4211" i="1" s="1"/>
  <c r="K4212" i="1"/>
  <c r="L4212" i="1" s="1"/>
  <c r="K4213" i="1"/>
  <c r="K4214" i="1"/>
  <c r="L4214" i="1" s="1"/>
  <c r="K4215" i="1"/>
  <c r="L4215" i="1" s="1"/>
  <c r="K4216" i="1"/>
  <c r="L4216" i="1" s="1"/>
  <c r="K4217" i="1"/>
  <c r="K4218" i="1"/>
  <c r="L4218" i="1" s="1"/>
  <c r="K4219" i="1"/>
  <c r="L4219" i="1" s="1"/>
  <c r="K4220" i="1"/>
  <c r="L4220" i="1" s="1"/>
  <c r="K4221" i="1"/>
  <c r="K4222" i="1"/>
  <c r="L4222" i="1" s="1"/>
  <c r="K4223" i="1"/>
  <c r="L4223" i="1" s="1"/>
  <c r="K4224" i="1"/>
  <c r="L4224" i="1" s="1"/>
  <c r="K4225" i="1"/>
  <c r="L4225" i="1" s="1"/>
  <c r="K4226" i="1"/>
  <c r="L4226" i="1" s="1"/>
  <c r="K4227" i="1"/>
  <c r="L4227" i="1" s="1"/>
  <c r="K4228" i="1"/>
  <c r="L4228" i="1" s="1"/>
  <c r="K4229" i="1"/>
  <c r="L4229" i="1" s="1"/>
  <c r="K4230" i="1"/>
  <c r="L4230" i="1" s="1"/>
  <c r="K4231" i="1"/>
  <c r="L4231" i="1" s="1"/>
  <c r="K4232" i="1"/>
  <c r="L4232" i="1" s="1"/>
  <c r="K4233" i="1"/>
  <c r="L4233" i="1" s="1"/>
  <c r="K4234" i="1"/>
  <c r="L4234" i="1" s="1"/>
  <c r="K4235" i="1"/>
  <c r="L4235" i="1" s="1"/>
  <c r="K4236" i="1"/>
  <c r="L4236" i="1" s="1"/>
  <c r="K4237" i="1"/>
  <c r="K4238" i="1"/>
  <c r="L4238" i="1" s="1"/>
  <c r="K4239" i="1"/>
  <c r="L4239" i="1" s="1"/>
  <c r="K4240" i="1"/>
  <c r="L4240" i="1" s="1"/>
  <c r="K4241" i="1"/>
  <c r="L4241" i="1" s="1"/>
  <c r="K4242" i="1"/>
  <c r="L4242" i="1" s="1"/>
  <c r="K4243" i="1"/>
  <c r="L4243" i="1" s="1"/>
  <c r="K4244" i="1"/>
  <c r="L4244" i="1" s="1"/>
  <c r="K4245" i="1"/>
  <c r="L4245" i="1" s="1"/>
  <c r="K4246" i="1"/>
  <c r="L4246" i="1" s="1"/>
  <c r="K4247" i="1"/>
  <c r="L4247" i="1" s="1"/>
  <c r="K4248" i="1"/>
  <c r="L4248" i="1" s="1"/>
  <c r="K4249" i="1"/>
  <c r="L4249" i="1" s="1"/>
  <c r="K4250" i="1"/>
  <c r="L4250" i="1" s="1"/>
  <c r="K4251" i="1"/>
  <c r="L4251" i="1" s="1"/>
  <c r="K4252" i="1"/>
  <c r="L4252" i="1" s="1"/>
  <c r="K4253" i="1"/>
  <c r="L4253" i="1" s="1"/>
  <c r="K4254" i="1"/>
  <c r="L4254" i="1" s="1"/>
  <c r="K4255" i="1"/>
  <c r="L4255" i="1" s="1"/>
  <c r="K4256" i="1"/>
  <c r="L4256" i="1" s="1"/>
  <c r="K4257" i="1"/>
  <c r="K4258" i="1"/>
  <c r="L4258" i="1" s="1"/>
  <c r="K4259" i="1"/>
  <c r="L4259" i="1" s="1"/>
  <c r="K4260" i="1"/>
  <c r="L4260" i="1" s="1"/>
  <c r="K4261" i="1"/>
  <c r="L4261" i="1" s="1"/>
  <c r="K4262" i="1"/>
  <c r="L4262" i="1" s="1"/>
  <c r="K4263" i="1"/>
  <c r="L4263" i="1" s="1"/>
  <c r="K4264" i="1"/>
  <c r="L4264" i="1" s="1"/>
  <c r="K4265" i="1"/>
  <c r="K4266" i="1"/>
  <c r="L4266" i="1" s="1"/>
  <c r="K4267" i="1"/>
  <c r="L4267" i="1" s="1"/>
  <c r="K4268" i="1"/>
  <c r="K4269" i="1"/>
  <c r="L4269" i="1" s="1"/>
  <c r="K4270" i="1"/>
  <c r="L4270" i="1" s="1"/>
  <c r="K4271" i="1"/>
  <c r="L4271" i="1" s="1"/>
  <c r="K4272" i="1"/>
  <c r="L4272" i="1" s="1"/>
  <c r="K4273" i="1"/>
  <c r="L4273" i="1" s="1"/>
  <c r="K4274" i="1"/>
  <c r="L4274" i="1" s="1"/>
  <c r="K4275" i="1"/>
  <c r="L4275" i="1" s="1"/>
  <c r="K4276" i="1"/>
  <c r="L4276" i="1" s="1"/>
  <c r="K4277" i="1"/>
  <c r="L4277" i="1" s="1"/>
  <c r="K4278" i="1"/>
  <c r="L4278" i="1" s="1"/>
  <c r="K4279" i="1"/>
  <c r="L4279" i="1" s="1"/>
  <c r="K4280" i="1"/>
  <c r="L4280" i="1" s="1"/>
  <c r="K4281" i="1"/>
  <c r="K4282" i="1"/>
  <c r="K4283" i="1"/>
  <c r="L4283" i="1" s="1"/>
  <c r="K4284" i="1"/>
  <c r="L4284" i="1" s="1"/>
  <c r="K4285" i="1"/>
  <c r="L4285" i="1" s="1"/>
  <c r="K4286" i="1"/>
  <c r="L4286" i="1" s="1"/>
  <c r="K4287" i="1"/>
  <c r="L4287" i="1" s="1"/>
  <c r="K4288" i="1"/>
  <c r="L4288" i="1" s="1"/>
  <c r="K4289" i="1"/>
  <c r="L4289" i="1" s="1"/>
  <c r="K4290" i="1"/>
  <c r="L4290" i="1" s="1"/>
  <c r="K4291" i="1"/>
  <c r="L4291" i="1" s="1"/>
  <c r="K4292" i="1"/>
  <c r="L4292" i="1" s="1"/>
  <c r="K4293" i="1"/>
  <c r="L4293" i="1" s="1"/>
  <c r="K4294" i="1"/>
  <c r="L4294" i="1" s="1"/>
  <c r="K4295" i="1"/>
  <c r="L4295" i="1" s="1"/>
  <c r="K4296" i="1"/>
  <c r="L4296" i="1" s="1"/>
  <c r="K4297" i="1"/>
  <c r="L4297" i="1" s="1"/>
  <c r="K4298" i="1"/>
  <c r="K4299" i="1"/>
  <c r="L4299" i="1" s="1"/>
  <c r="K4300" i="1"/>
  <c r="L4300" i="1" s="1"/>
  <c r="K4301" i="1"/>
  <c r="L4301" i="1" s="1"/>
  <c r="K4302" i="1"/>
  <c r="L4302" i="1" s="1"/>
  <c r="K4303" i="1"/>
  <c r="L4303" i="1" s="1"/>
  <c r="K4304" i="1"/>
  <c r="L4304" i="1" s="1"/>
  <c r="K4305" i="1"/>
  <c r="L4305" i="1" s="1"/>
  <c r="K4306" i="1"/>
  <c r="L4306" i="1" s="1"/>
  <c r="K4307" i="1"/>
  <c r="L4307" i="1" s="1"/>
  <c r="K4308" i="1"/>
  <c r="L4308" i="1" s="1"/>
  <c r="K4309" i="1"/>
  <c r="L4309" i="1" s="1"/>
  <c r="K4310" i="1"/>
  <c r="L4310" i="1" s="1"/>
  <c r="K4311" i="1"/>
  <c r="L4311" i="1" s="1"/>
  <c r="K4312" i="1"/>
  <c r="L4312" i="1" s="1"/>
  <c r="K4313" i="1"/>
  <c r="L4313" i="1" s="1"/>
  <c r="K4314" i="1"/>
  <c r="L4314" i="1" s="1"/>
  <c r="K4315" i="1"/>
  <c r="L4315" i="1" s="1"/>
  <c r="K4316" i="1"/>
  <c r="L4316" i="1" s="1"/>
  <c r="K4317" i="1"/>
  <c r="L4317" i="1" s="1"/>
  <c r="K4318" i="1"/>
  <c r="K4319" i="1"/>
  <c r="L4319" i="1" s="1"/>
  <c r="K4320" i="1"/>
  <c r="L4320" i="1" s="1"/>
  <c r="K4321" i="1"/>
  <c r="K4322" i="1"/>
  <c r="L4322" i="1" s="1"/>
  <c r="K4323" i="1"/>
  <c r="L4323" i="1" s="1"/>
  <c r="K4324" i="1"/>
  <c r="L4324" i="1" s="1"/>
  <c r="K4325" i="1"/>
  <c r="K4326" i="1"/>
  <c r="K4327" i="1"/>
  <c r="L4327" i="1" s="1"/>
  <c r="K4328" i="1"/>
  <c r="L4328" i="1" s="1"/>
  <c r="K4329" i="1"/>
  <c r="L4329" i="1" s="1"/>
  <c r="K4330" i="1"/>
  <c r="L4330" i="1" s="1"/>
  <c r="K4331" i="1"/>
  <c r="L4331" i="1" s="1"/>
  <c r="K4332" i="1"/>
  <c r="K4333" i="1"/>
  <c r="L4333" i="1" s="1"/>
  <c r="K4334" i="1"/>
  <c r="L4334" i="1" s="1"/>
  <c r="K4335" i="1"/>
  <c r="L4335" i="1" s="1"/>
  <c r="K4336" i="1"/>
  <c r="L4336" i="1" s="1"/>
  <c r="K4337" i="1"/>
  <c r="L4337" i="1" s="1"/>
  <c r="K4338" i="1"/>
  <c r="L4338" i="1" s="1"/>
  <c r="K4339" i="1"/>
  <c r="L4339" i="1" s="1"/>
  <c r="K4340" i="1"/>
  <c r="L4340" i="1" s="1"/>
  <c r="K4341" i="1"/>
  <c r="L4341" i="1" s="1"/>
  <c r="K4342" i="1"/>
  <c r="L4342" i="1" s="1"/>
  <c r="K4343" i="1"/>
  <c r="L4343" i="1" s="1"/>
  <c r="K4344" i="1"/>
  <c r="L4344" i="1" s="1"/>
  <c r="K4345" i="1"/>
  <c r="L4345" i="1" s="1"/>
  <c r="K4346" i="1"/>
  <c r="K4347" i="1"/>
  <c r="L4347" i="1" s="1"/>
  <c r="K4348" i="1"/>
  <c r="L4348" i="1" s="1"/>
  <c r="K4349" i="1"/>
  <c r="L4349" i="1" s="1"/>
  <c r="K4350" i="1"/>
  <c r="L4350" i="1" s="1"/>
  <c r="K4351" i="1"/>
  <c r="L4351" i="1" s="1"/>
  <c r="K4352" i="1"/>
  <c r="L4352" i="1" s="1"/>
  <c r="K4353" i="1"/>
  <c r="L4353" i="1" s="1"/>
  <c r="K4354" i="1"/>
  <c r="L4354" i="1" s="1"/>
  <c r="K4355" i="1"/>
  <c r="L4355" i="1" s="1"/>
  <c r="K4356" i="1"/>
  <c r="L4356" i="1" s="1"/>
  <c r="K4357" i="1"/>
  <c r="K4358" i="1"/>
  <c r="K4359" i="1"/>
  <c r="L4359" i="1" s="1"/>
  <c r="K4360" i="1"/>
  <c r="L4360" i="1" s="1"/>
  <c r="K4361" i="1"/>
  <c r="L4361" i="1" s="1"/>
  <c r="K4362" i="1"/>
  <c r="L4362" i="1" s="1"/>
  <c r="K4363" i="1"/>
  <c r="L4363" i="1" s="1"/>
  <c r="K4364" i="1"/>
  <c r="L4364" i="1" s="1"/>
  <c r="K4365" i="1"/>
  <c r="L4365" i="1" s="1"/>
  <c r="K4366" i="1"/>
  <c r="L4366" i="1" s="1"/>
  <c r="K4367" i="1"/>
  <c r="L4367" i="1" s="1"/>
  <c r="K4368" i="1"/>
  <c r="L4368" i="1" s="1"/>
  <c r="K4369" i="1"/>
  <c r="L4369" i="1" s="1"/>
  <c r="K4370" i="1"/>
  <c r="L4370" i="1" s="1"/>
  <c r="K4371" i="1"/>
  <c r="L4371" i="1" s="1"/>
  <c r="K4372" i="1"/>
  <c r="L4372" i="1" s="1"/>
  <c r="K4373" i="1"/>
  <c r="L4373" i="1" s="1"/>
  <c r="K4374" i="1"/>
  <c r="L4374" i="1" s="1"/>
  <c r="K4375" i="1"/>
  <c r="L4375" i="1" s="1"/>
  <c r="K4376" i="1"/>
  <c r="L4376" i="1" s="1"/>
  <c r="K4377" i="1"/>
  <c r="L4377" i="1" s="1"/>
  <c r="K4378" i="1"/>
  <c r="L4378" i="1" s="1"/>
  <c r="K4379" i="1"/>
  <c r="L4379" i="1" s="1"/>
  <c r="K4380" i="1"/>
  <c r="L4380" i="1" s="1"/>
  <c r="K4381" i="1"/>
  <c r="L4381" i="1" s="1"/>
  <c r="K4382" i="1"/>
  <c r="L4382" i="1" s="1"/>
  <c r="K4383" i="1"/>
  <c r="L4383" i="1" s="1"/>
  <c r="K4384" i="1"/>
  <c r="L4384" i="1" s="1"/>
  <c r="K4385" i="1"/>
  <c r="L4385" i="1" s="1"/>
  <c r="K4386" i="1"/>
  <c r="K4387" i="1"/>
  <c r="L4387" i="1" s="1"/>
  <c r="K4388" i="1"/>
  <c r="L4388" i="1" s="1"/>
  <c r="K4389" i="1"/>
  <c r="L4389" i="1" s="1"/>
  <c r="K4390" i="1"/>
  <c r="L4390" i="1" s="1"/>
  <c r="K4391" i="1"/>
  <c r="L4391" i="1" s="1"/>
  <c r="K4392" i="1"/>
  <c r="L4392" i="1" s="1"/>
  <c r="K4393" i="1"/>
  <c r="L4393" i="1" s="1"/>
  <c r="K4394" i="1"/>
  <c r="L4394" i="1" s="1"/>
  <c r="K4395" i="1"/>
  <c r="L4395" i="1" s="1"/>
  <c r="K4396" i="1"/>
  <c r="K4397" i="1"/>
  <c r="L4397" i="1" s="1"/>
  <c r="K4398" i="1"/>
  <c r="L4398" i="1" s="1"/>
  <c r="K4399" i="1"/>
  <c r="L4399" i="1" s="1"/>
  <c r="K4400" i="1"/>
  <c r="L4400" i="1" s="1"/>
  <c r="K4401" i="1"/>
  <c r="L4401" i="1" s="1"/>
  <c r="K4402" i="1"/>
  <c r="L4402" i="1" s="1"/>
  <c r="K4403" i="1"/>
  <c r="L4403" i="1" s="1"/>
  <c r="K4404" i="1"/>
  <c r="L4404" i="1" s="1"/>
  <c r="K4405" i="1"/>
  <c r="L4405" i="1" s="1"/>
  <c r="K4406" i="1"/>
  <c r="L4406" i="1" s="1"/>
  <c r="K4407" i="1"/>
  <c r="L4407" i="1" s="1"/>
  <c r="K4408" i="1"/>
  <c r="L4408" i="1" s="1"/>
  <c r="K4409" i="1"/>
  <c r="L4409" i="1" s="1"/>
  <c r="K4410" i="1"/>
  <c r="L4410" i="1" s="1"/>
  <c r="K4411" i="1"/>
  <c r="L4411" i="1" s="1"/>
  <c r="K4412" i="1"/>
  <c r="K4413" i="1"/>
  <c r="L4413" i="1" s="1"/>
  <c r="K4414" i="1"/>
  <c r="L4414" i="1" s="1"/>
  <c r="K4415" i="1"/>
  <c r="L4415" i="1" s="1"/>
  <c r="K4416" i="1"/>
  <c r="L4416" i="1" s="1"/>
  <c r="K4417" i="1"/>
  <c r="L4417" i="1" s="1"/>
  <c r="K4418" i="1"/>
  <c r="K4419" i="1"/>
  <c r="L4419" i="1" s="1"/>
  <c r="K4420" i="1"/>
  <c r="L4420" i="1" s="1"/>
  <c r="K4421" i="1"/>
  <c r="L4421" i="1" s="1"/>
  <c r="K4422" i="1"/>
  <c r="L4422" i="1" s="1"/>
  <c r="K4423" i="1"/>
  <c r="L4423" i="1" s="1"/>
  <c r="K4424" i="1"/>
  <c r="L4424" i="1" s="1"/>
  <c r="K4425" i="1"/>
  <c r="L4425" i="1" s="1"/>
  <c r="K4426" i="1"/>
  <c r="L4426" i="1" s="1"/>
  <c r="K4427" i="1"/>
  <c r="L4427" i="1" s="1"/>
  <c r="K4428" i="1"/>
  <c r="K4429" i="1"/>
  <c r="L4429" i="1" s="1"/>
  <c r="K4430" i="1"/>
  <c r="K4431" i="1"/>
  <c r="L4431" i="1" s="1"/>
  <c r="K4432" i="1"/>
  <c r="L4432" i="1" s="1"/>
  <c r="K4433" i="1"/>
  <c r="L4433" i="1" s="1"/>
  <c r="K4434" i="1"/>
  <c r="L4434" i="1" s="1"/>
  <c r="K4435" i="1"/>
  <c r="L4435" i="1" s="1"/>
  <c r="K4436" i="1"/>
  <c r="L4436" i="1" s="1"/>
  <c r="K4437" i="1"/>
  <c r="L4437" i="1" s="1"/>
  <c r="K4438" i="1"/>
  <c r="L4438" i="1" s="1"/>
  <c r="K4439" i="1"/>
  <c r="L4439" i="1" s="1"/>
  <c r="K4440" i="1"/>
  <c r="L4440" i="1" s="1"/>
  <c r="K4441" i="1"/>
  <c r="L4441" i="1" s="1"/>
  <c r="K4442" i="1"/>
  <c r="L4442" i="1" s="1"/>
  <c r="K4443" i="1"/>
  <c r="L4443" i="1" s="1"/>
  <c r="K4444" i="1"/>
  <c r="L4444" i="1" s="1"/>
  <c r="K4445" i="1"/>
  <c r="L4445" i="1" s="1"/>
  <c r="K4446" i="1"/>
  <c r="L4446" i="1" s="1"/>
  <c r="K4447" i="1"/>
  <c r="L4447" i="1" s="1"/>
  <c r="K4448" i="1"/>
  <c r="L4448" i="1" s="1"/>
  <c r="K4449" i="1"/>
  <c r="L4449" i="1" s="1"/>
  <c r="K4450" i="1"/>
  <c r="K4451" i="1"/>
  <c r="L4451" i="1" s="1"/>
  <c r="K4452" i="1"/>
  <c r="L4452" i="1" s="1"/>
  <c r="K4453" i="1"/>
  <c r="L4453" i="1" s="1"/>
  <c r="K4454" i="1"/>
  <c r="L4454" i="1" s="1"/>
  <c r="K4455" i="1"/>
  <c r="L4455" i="1" s="1"/>
  <c r="K4456" i="1"/>
  <c r="L4456" i="1" s="1"/>
  <c r="K4457" i="1"/>
  <c r="L4457" i="1" s="1"/>
  <c r="K4458" i="1"/>
  <c r="L4458" i="1" s="1"/>
  <c r="K4459" i="1"/>
  <c r="L4459" i="1" s="1"/>
  <c r="K4460" i="1"/>
  <c r="L4460" i="1" s="1"/>
  <c r="K4461" i="1"/>
  <c r="L4461" i="1" s="1"/>
  <c r="K4462" i="1"/>
  <c r="L4462" i="1" s="1"/>
  <c r="K4463" i="1"/>
  <c r="L4463" i="1" s="1"/>
  <c r="K4464" i="1"/>
  <c r="L4464" i="1" s="1"/>
  <c r="K4465" i="1"/>
  <c r="L4465" i="1" s="1"/>
  <c r="K4466" i="1"/>
  <c r="K4467" i="1"/>
  <c r="L4467" i="1" s="1"/>
  <c r="K4468" i="1"/>
  <c r="L4468" i="1" s="1"/>
  <c r="K4469" i="1"/>
  <c r="L4469" i="1" s="1"/>
  <c r="K4470" i="1"/>
  <c r="L4470" i="1" s="1"/>
  <c r="K4471" i="1"/>
  <c r="L4471" i="1" s="1"/>
  <c r="K4472" i="1"/>
  <c r="L4472" i="1" s="1"/>
  <c r="K4473" i="1"/>
  <c r="L4473" i="1" s="1"/>
  <c r="K4474" i="1"/>
  <c r="L4474" i="1" s="1"/>
  <c r="K4475" i="1"/>
  <c r="L4475" i="1" s="1"/>
  <c r="K4476" i="1"/>
  <c r="L4476" i="1" s="1"/>
  <c r="K4477" i="1"/>
  <c r="L4477" i="1" s="1"/>
  <c r="K4478" i="1"/>
  <c r="L4478" i="1" s="1"/>
  <c r="K4479" i="1"/>
  <c r="L4479" i="1" s="1"/>
  <c r="K4480" i="1"/>
  <c r="L4480" i="1" s="1"/>
  <c r="K4481" i="1"/>
  <c r="L4481" i="1" s="1"/>
  <c r="K4482" i="1"/>
  <c r="L4482" i="1" s="1"/>
  <c r="K4483" i="1"/>
  <c r="L4483" i="1" s="1"/>
  <c r="K4484" i="1"/>
  <c r="L4484" i="1" s="1"/>
  <c r="K4485" i="1"/>
  <c r="L4485" i="1" s="1"/>
  <c r="K4486" i="1"/>
  <c r="K4487" i="1"/>
  <c r="L4487" i="1" s="1"/>
  <c r="K4488" i="1"/>
  <c r="L4488" i="1" s="1"/>
  <c r="K4489" i="1"/>
  <c r="L4489" i="1" s="1"/>
  <c r="K4490" i="1"/>
  <c r="L4490" i="1" s="1"/>
  <c r="K4491" i="1"/>
  <c r="L4491" i="1" s="1"/>
  <c r="K4492" i="1"/>
  <c r="K4493" i="1"/>
  <c r="L4493" i="1" s="1"/>
  <c r="K4494" i="1"/>
  <c r="L4494" i="1" s="1"/>
  <c r="K4495" i="1"/>
  <c r="L4495" i="1" s="1"/>
  <c r="K4496" i="1"/>
  <c r="L4496" i="1" s="1"/>
  <c r="K4497" i="1"/>
  <c r="L4497" i="1" s="1"/>
  <c r="K4498" i="1"/>
  <c r="K4499" i="1"/>
  <c r="L4499" i="1" s="1"/>
  <c r="K4500" i="1"/>
  <c r="L4500" i="1" s="1"/>
  <c r="K4501" i="1"/>
  <c r="L4501" i="1" s="1"/>
  <c r="K4502" i="1"/>
  <c r="L4502" i="1" s="1"/>
  <c r="K4503" i="1"/>
  <c r="L4503" i="1" s="1"/>
  <c r="K4504" i="1"/>
  <c r="L4504" i="1" s="1"/>
  <c r="K4505" i="1"/>
  <c r="L4505" i="1" s="1"/>
  <c r="K4506" i="1"/>
  <c r="L4506" i="1" s="1"/>
  <c r="K4507" i="1"/>
  <c r="L4507" i="1" s="1"/>
  <c r="K4508" i="1"/>
  <c r="L4508" i="1" s="1"/>
  <c r="K4509" i="1"/>
  <c r="L4509" i="1" s="1"/>
  <c r="K4510" i="1"/>
  <c r="K4511" i="1"/>
  <c r="L4511" i="1" s="1"/>
  <c r="K4512" i="1"/>
  <c r="L4512" i="1" s="1"/>
  <c r="K4513" i="1"/>
  <c r="L4513" i="1" s="1"/>
  <c r="K4514" i="1"/>
  <c r="L4514" i="1" s="1"/>
  <c r="K4515" i="1"/>
  <c r="L4515" i="1" s="1"/>
  <c r="K4516" i="1"/>
  <c r="L4516" i="1" s="1"/>
  <c r="K4517" i="1"/>
  <c r="K4518" i="1"/>
  <c r="K4519" i="1"/>
  <c r="L4519" i="1" s="1"/>
  <c r="K4520" i="1"/>
  <c r="L4520" i="1" s="1"/>
  <c r="K4521" i="1"/>
  <c r="L4521" i="1" s="1"/>
  <c r="K4522" i="1"/>
  <c r="K4523" i="1"/>
  <c r="L4523" i="1" s="1"/>
  <c r="K4524" i="1"/>
  <c r="L4524" i="1" s="1"/>
  <c r="K4525" i="1"/>
  <c r="L4525" i="1" s="1"/>
  <c r="K4526" i="1"/>
  <c r="L4526" i="1" s="1"/>
  <c r="K4527" i="1"/>
  <c r="L4527" i="1" s="1"/>
  <c r="K4528" i="1"/>
  <c r="L4528" i="1" s="1"/>
  <c r="K4529" i="1"/>
  <c r="L4529" i="1" s="1"/>
  <c r="K4530" i="1"/>
  <c r="L4530" i="1" s="1"/>
  <c r="K4531" i="1"/>
  <c r="L4531" i="1" s="1"/>
  <c r="K4532" i="1"/>
  <c r="L4532" i="1" s="1"/>
  <c r="K4533" i="1"/>
  <c r="L4533" i="1" s="1"/>
  <c r="K4534" i="1"/>
  <c r="K4535" i="1"/>
  <c r="L4535" i="1" s="1"/>
  <c r="K4536" i="1"/>
  <c r="L4536" i="1" s="1"/>
  <c r="K4537" i="1"/>
  <c r="L4537" i="1" s="1"/>
  <c r="K4538" i="1"/>
  <c r="L4538" i="1" s="1"/>
  <c r="K4539" i="1"/>
  <c r="L4539" i="1" s="1"/>
  <c r="K4540" i="1"/>
  <c r="L4540" i="1" s="1"/>
  <c r="K4541" i="1"/>
  <c r="L4541" i="1" s="1"/>
  <c r="K4542" i="1"/>
  <c r="L4542" i="1" s="1"/>
  <c r="K4543" i="1"/>
  <c r="L4543" i="1" s="1"/>
  <c r="K4544" i="1"/>
  <c r="L4544" i="1" s="1"/>
  <c r="K4545" i="1"/>
  <c r="L4545" i="1" s="1"/>
  <c r="K4546" i="1"/>
  <c r="L4546" i="1" s="1"/>
  <c r="K4547" i="1"/>
  <c r="L4547" i="1" s="1"/>
  <c r="K4548" i="1"/>
  <c r="L4548" i="1" s="1"/>
  <c r="K4549" i="1"/>
  <c r="L4549" i="1" s="1"/>
  <c r="K4550" i="1"/>
  <c r="L4550" i="1" s="1"/>
  <c r="K4551" i="1"/>
  <c r="L4551" i="1" s="1"/>
  <c r="K4552" i="1"/>
  <c r="L4552" i="1" s="1"/>
  <c r="K4553" i="1"/>
  <c r="L4553" i="1" s="1"/>
  <c r="K4554" i="1"/>
  <c r="L4554" i="1" s="1"/>
  <c r="K4555" i="1"/>
  <c r="L4555" i="1" s="1"/>
  <c r="K4556" i="1"/>
  <c r="L4556" i="1" s="1"/>
  <c r="K4557" i="1"/>
  <c r="L4557" i="1" s="1"/>
  <c r="K4558" i="1"/>
  <c r="L4558" i="1" s="1"/>
  <c r="K4559" i="1"/>
  <c r="L4559" i="1" s="1"/>
  <c r="K4560" i="1"/>
  <c r="K4561" i="1"/>
  <c r="L4561" i="1" s="1"/>
  <c r="K4562" i="1"/>
  <c r="L4562" i="1" s="1"/>
  <c r="K4563" i="1"/>
  <c r="L4563" i="1" s="1"/>
  <c r="K4564" i="1"/>
  <c r="L4564" i="1" s="1"/>
  <c r="K4565" i="1"/>
  <c r="L4565" i="1" s="1"/>
  <c r="K4566" i="1"/>
  <c r="L4566" i="1" s="1"/>
  <c r="K4567" i="1"/>
  <c r="L4567" i="1" s="1"/>
  <c r="K4568" i="1"/>
  <c r="L4568" i="1" s="1"/>
  <c r="K4569" i="1"/>
  <c r="L4569" i="1" s="1"/>
  <c r="K4570" i="1"/>
  <c r="L4570" i="1" s="1"/>
  <c r="K4571" i="1"/>
  <c r="L4571" i="1" s="1"/>
  <c r="K4572" i="1"/>
  <c r="L4572" i="1" s="1"/>
  <c r="K4573" i="1"/>
  <c r="L4573" i="1" s="1"/>
  <c r="K4574" i="1"/>
  <c r="K4575" i="1"/>
  <c r="L4575" i="1" s="1"/>
  <c r="K4576" i="1"/>
  <c r="L4576" i="1" s="1"/>
  <c r="K4577" i="1"/>
  <c r="L4577" i="1" s="1"/>
  <c r="K4578" i="1"/>
  <c r="L4578" i="1" s="1"/>
  <c r="K4579" i="1"/>
  <c r="L4579" i="1" s="1"/>
  <c r="K4580" i="1"/>
  <c r="L4580" i="1" s="1"/>
  <c r="K4581" i="1"/>
  <c r="L4581" i="1" s="1"/>
  <c r="K4582" i="1"/>
  <c r="L4582" i="1" s="1"/>
  <c r="K4583" i="1"/>
  <c r="L4583" i="1" s="1"/>
  <c r="K4584" i="1"/>
  <c r="L4584" i="1" s="1"/>
  <c r="K4585" i="1"/>
  <c r="L4585" i="1" s="1"/>
  <c r="K4586" i="1"/>
  <c r="L4586" i="1" s="1"/>
  <c r="K4587" i="1"/>
  <c r="L4587" i="1" s="1"/>
  <c r="K4588" i="1"/>
  <c r="L4588" i="1" s="1"/>
  <c r="K4589" i="1"/>
  <c r="L4589" i="1" s="1"/>
  <c r="K4590" i="1"/>
  <c r="L4590" i="1" s="1"/>
  <c r="K4591" i="1"/>
  <c r="L4591" i="1" s="1"/>
  <c r="K4592" i="1"/>
  <c r="L4592" i="1" s="1"/>
  <c r="K4593" i="1"/>
  <c r="L4593" i="1" s="1"/>
  <c r="K4594" i="1"/>
  <c r="K4595" i="1"/>
  <c r="L4595" i="1" s="1"/>
  <c r="K4596" i="1"/>
  <c r="L4596" i="1" s="1"/>
  <c r="K4597" i="1"/>
  <c r="L4597" i="1" s="1"/>
  <c r="K4598" i="1"/>
  <c r="L4598" i="1" s="1"/>
  <c r="K4599" i="1"/>
  <c r="L4599" i="1" s="1"/>
  <c r="K4600" i="1"/>
  <c r="L4600" i="1" s="1"/>
  <c r="K4601" i="1"/>
  <c r="L4601" i="1" s="1"/>
  <c r="K4602" i="1"/>
  <c r="L4602" i="1" s="1"/>
  <c r="K4603" i="1"/>
  <c r="L4603" i="1" s="1"/>
  <c r="K4604" i="1"/>
  <c r="L4604" i="1" s="1"/>
  <c r="K4605" i="1"/>
  <c r="L4605" i="1" s="1"/>
  <c r="K4606" i="1"/>
  <c r="L4606" i="1" s="1"/>
  <c r="K4607" i="1"/>
  <c r="L4607" i="1" s="1"/>
  <c r="K4608" i="1"/>
  <c r="L4608" i="1" s="1"/>
  <c r="K4609" i="1"/>
  <c r="L4609" i="1" s="1"/>
  <c r="K4610" i="1"/>
  <c r="L4610" i="1" s="1"/>
  <c r="K4611" i="1"/>
  <c r="L4611" i="1" s="1"/>
  <c r="K4612" i="1"/>
  <c r="L4612" i="1" s="1"/>
  <c r="K4613" i="1"/>
  <c r="L4613" i="1" s="1"/>
  <c r="K4614" i="1"/>
  <c r="L4614" i="1" s="1"/>
  <c r="K4615" i="1"/>
  <c r="L4615" i="1" s="1"/>
  <c r="K4616" i="1"/>
  <c r="L4616" i="1" s="1"/>
  <c r="K4617" i="1"/>
  <c r="L4617" i="1" s="1"/>
  <c r="K4618" i="1"/>
  <c r="L4618" i="1" s="1"/>
  <c r="K4619" i="1"/>
  <c r="L4619" i="1" s="1"/>
  <c r="K4620" i="1"/>
  <c r="K4621" i="1"/>
  <c r="L4621" i="1" s="1"/>
  <c r="K4622" i="1"/>
  <c r="K4623" i="1"/>
  <c r="L4623" i="1" s="1"/>
  <c r="K4624" i="1"/>
  <c r="L4624" i="1" s="1"/>
  <c r="K4625" i="1"/>
  <c r="K4626" i="1"/>
  <c r="L4626" i="1" s="1"/>
  <c r="K4627" i="1"/>
  <c r="L4627" i="1" s="1"/>
  <c r="K4628" i="1"/>
  <c r="L4628" i="1" s="1"/>
  <c r="K4629" i="1"/>
  <c r="L4629" i="1" s="1"/>
  <c r="K4630" i="1"/>
  <c r="L4630" i="1" s="1"/>
  <c r="K4631" i="1"/>
  <c r="L4631" i="1" s="1"/>
  <c r="K4632" i="1"/>
  <c r="L4632" i="1" s="1"/>
  <c r="K4633" i="1"/>
  <c r="L4633" i="1" s="1"/>
  <c r="K4634" i="1"/>
  <c r="L4634" i="1" s="1"/>
  <c r="K4635" i="1"/>
  <c r="L4635" i="1" s="1"/>
  <c r="K4636" i="1"/>
  <c r="L4636" i="1" s="1"/>
  <c r="K4637" i="1"/>
  <c r="L4637" i="1" s="1"/>
  <c r="K4638" i="1"/>
  <c r="K4639" i="1"/>
  <c r="L4639" i="1" s="1"/>
  <c r="K4640" i="1"/>
  <c r="L4640" i="1" s="1"/>
  <c r="K4641" i="1"/>
  <c r="L4641" i="1" s="1"/>
  <c r="K4642" i="1"/>
  <c r="K4643" i="1"/>
  <c r="L4643" i="1" s="1"/>
  <c r="K4644" i="1"/>
  <c r="L4644" i="1" s="1"/>
  <c r="K4645" i="1"/>
  <c r="L4645" i="1" s="1"/>
  <c r="K4646" i="1"/>
  <c r="L4646" i="1" s="1"/>
  <c r="K4647" i="1"/>
  <c r="L4647" i="1" s="1"/>
  <c r="K4648" i="1"/>
  <c r="L4648" i="1" s="1"/>
  <c r="K4649" i="1"/>
  <c r="L4649" i="1" s="1"/>
  <c r="K4650" i="1"/>
  <c r="L4650" i="1" s="1"/>
  <c r="K4651" i="1"/>
  <c r="L4651" i="1" s="1"/>
  <c r="K4652" i="1"/>
  <c r="K4653" i="1"/>
  <c r="L4653" i="1" s="1"/>
  <c r="K4654" i="1"/>
  <c r="L4654" i="1" s="1"/>
  <c r="K4655" i="1"/>
  <c r="L4655" i="1" s="1"/>
  <c r="K4656" i="1"/>
  <c r="L4656" i="1" s="1"/>
  <c r="K4657" i="1"/>
  <c r="L4657" i="1" s="1"/>
  <c r="K4658" i="1"/>
  <c r="L4658" i="1" s="1"/>
  <c r="K4659" i="1"/>
  <c r="L4659" i="1" s="1"/>
  <c r="K4660" i="1"/>
  <c r="L4660" i="1" s="1"/>
  <c r="K4661" i="1"/>
  <c r="L4661" i="1" s="1"/>
  <c r="K4662" i="1"/>
  <c r="K4663" i="1"/>
  <c r="L4663" i="1" s="1"/>
  <c r="K4664" i="1"/>
  <c r="L4664" i="1" s="1"/>
  <c r="K4665" i="1"/>
  <c r="L4665" i="1" s="1"/>
  <c r="K4666" i="1"/>
  <c r="L4666" i="1" s="1"/>
  <c r="K4667" i="1"/>
  <c r="L4667" i="1" s="1"/>
  <c r="K4668" i="1"/>
  <c r="L4668" i="1" s="1"/>
  <c r="K4669" i="1"/>
  <c r="L4669" i="1" s="1"/>
  <c r="K4670" i="1"/>
  <c r="L4670" i="1" s="1"/>
  <c r="K4671" i="1"/>
  <c r="L4671" i="1" s="1"/>
  <c r="K4672" i="1"/>
  <c r="L4672" i="1" s="1"/>
  <c r="K4673" i="1"/>
  <c r="L4673" i="1" s="1"/>
  <c r="K4674" i="1"/>
  <c r="L4674" i="1" s="1"/>
  <c r="K4675" i="1"/>
  <c r="L4675" i="1" s="1"/>
  <c r="K4676" i="1"/>
  <c r="L4676" i="1" s="1"/>
  <c r="K4677" i="1"/>
  <c r="L4677" i="1" s="1"/>
  <c r="K4678" i="1"/>
  <c r="L4678" i="1" s="1"/>
  <c r="K4679" i="1"/>
  <c r="L4679" i="1" s="1"/>
  <c r="K4680" i="1"/>
  <c r="L4680" i="1" s="1"/>
  <c r="K4681" i="1"/>
  <c r="L4681" i="1" s="1"/>
  <c r="K4682" i="1"/>
  <c r="L4682" i="1" s="1"/>
  <c r="K4683" i="1"/>
  <c r="L4683" i="1" s="1"/>
  <c r="K4684" i="1"/>
  <c r="L4684" i="1" s="1"/>
  <c r="K4685" i="1"/>
  <c r="L4685" i="1" s="1"/>
  <c r="K4686" i="1"/>
  <c r="L4686" i="1" s="1"/>
  <c r="K4687" i="1"/>
  <c r="L4687" i="1" s="1"/>
  <c r="K4688" i="1"/>
  <c r="L4688" i="1" s="1"/>
  <c r="K4689" i="1"/>
  <c r="L4689" i="1" s="1"/>
  <c r="K4690" i="1"/>
  <c r="L4690" i="1" s="1"/>
  <c r="K4691" i="1"/>
  <c r="L4691" i="1" s="1"/>
  <c r="K4692" i="1"/>
  <c r="L4692" i="1" s="1"/>
  <c r="K4693" i="1"/>
  <c r="L4693" i="1" s="1"/>
  <c r="K4694" i="1"/>
  <c r="L4694" i="1" s="1"/>
  <c r="K4695" i="1"/>
  <c r="L4695" i="1" s="1"/>
  <c r="K4696" i="1"/>
  <c r="L4696" i="1" s="1"/>
  <c r="K4697" i="1"/>
  <c r="L4697" i="1" s="1"/>
  <c r="K4698" i="1"/>
  <c r="L4698" i="1" s="1"/>
  <c r="K4699" i="1"/>
  <c r="L4699" i="1" s="1"/>
  <c r="K4700" i="1"/>
  <c r="K4701" i="1"/>
  <c r="L4701" i="1" s="1"/>
  <c r="K4702" i="1"/>
  <c r="K4703" i="1"/>
  <c r="L4703" i="1" s="1"/>
  <c r="K4704" i="1"/>
  <c r="L4704" i="1" s="1"/>
  <c r="K4705" i="1"/>
  <c r="L4705" i="1" s="1"/>
  <c r="K4706" i="1"/>
  <c r="L4706" i="1" s="1"/>
  <c r="K4707" i="1"/>
  <c r="L4707" i="1" s="1"/>
  <c r="K4708" i="1"/>
  <c r="L4708" i="1" s="1"/>
  <c r="K4709" i="1"/>
  <c r="L4709" i="1" s="1"/>
  <c r="K4710" i="1"/>
  <c r="L4710" i="1" s="1"/>
  <c r="K4711" i="1"/>
  <c r="L4711" i="1" s="1"/>
  <c r="K4712" i="1"/>
  <c r="L4712" i="1" s="1"/>
  <c r="K4713" i="1"/>
  <c r="L4713" i="1" s="1"/>
  <c r="K4714" i="1"/>
  <c r="K4715" i="1"/>
  <c r="L4715" i="1" s="1"/>
  <c r="K4716" i="1"/>
  <c r="L4716" i="1" s="1"/>
  <c r="K4717" i="1"/>
  <c r="L4717" i="1" s="1"/>
  <c r="K4718" i="1"/>
  <c r="L4718" i="1" s="1"/>
  <c r="M2" i="1"/>
  <c r="M1013" i="1"/>
  <c r="M1557" i="1"/>
  <c r="N2" i="1"/>
  <c r="N22" i="1"/>
  <c r="N42" i="1"/>
  <c r="N66" i="1"/>
  <c r="N86" i="1"/>
  <c r="N106" i="1"/>
  <c r="N130" i="1"/>
  <c r="N150" i="1"/>
  <c r="N166" i="1"/>
  <c r="N186" i="1"/>
  <c r="N206" i="1"/>
  <c r="N226" i="1"/>
  <c r="N246" i="1"/>
  <c r="N270" i="1"/>
  <c r="N290" i="1"/>
  <c r="N310" i="1"/>
  <c r="N334" i="1"/>
  <c r="N354" i="1"/>
  <c r="N358" i="1"/>
  <c r="N374" i="1"/>
  <c r="N378" i="1"/>
  <c r="N398" i="1"/>
  <c r="N402" i="1"/>
  <c r="N414" i="1"/>
  <c r="N418" i="1"/>
  <c r="N430" i="1"/>
  <c r="N438" i="1"/>
  <c r="N450" i="1"/>
  <c r="N454" i="1"/>
  <c r="N470" i="1"/>
  <c r="N478" i="1"/>
  <c r="N490" i="1"/>
  <c r="N494" i="1"/>
  <c r="N514" i="1"/>
  <c r="N518" i="1"/>
  <c r="N534" i="1"/>
  <c r="N542" i="1"/>
  <c r="N554" i="1"/>
  <c r="N558" i="1"/>
  <c r="N574" i="1"/>
  <c r="N578" i="1"/>
  <c r="N590" i="1"/>
  <c r="N594" i="1"/>
  <c r="N606" i="1"/>
  <c r="N610" i="1"/>
  <c r="N622" i="1"/>
  <c r="N626" i="1"/>
  <c r="N638" i="1"/>
  <c r="N642" i="1"/>
  <c r="N650" i="1"/>
  <c r="N654" i="1"/>
  <c r="N666" i="1"/>
  <c r="N670" i="1"/>
  <c r="N682" i="1"/>
  <c r="N686" i="1"/>
  <c r="N698" i="1"/>
  <c r="N710" i="1"/>
  <c r="N714" i="1"/>
  <c r="N718" i="1"/>
  <c r="N726" i="1"/>
  <c r="N730" i="1"/>
  <c r="N734" i="1"/>
  <c r="N742" i="1"/>
  <c r="N746" i="1"/>
  <c r="N750" i="1"/>
  <c r="N758" i="1"/>
  <c r="N762" i="1"/>
  <c r="N766" i="1"/>
  <c r="N774" i="1"/>
  <c r="N778" i="1"/>
  <c r="N782" i="1"/>
  <c r="N790" i="1"/>
  <c r="N794" i="1"/>
  <c r="N806" i="1"/>
  <c r="N814" i="1"/>
  <c r="N826" i="1"/>
  <c r="N838" i="1"/>
  <c r="N846" i="1"/>
  <c r="N858" i="1"/>
  <c r="N870" i="1"/>
  <c r="N878" i="1"/>
  <c r="N890" i="1"/>
  <c r="N899" i="1"/>
  <c r="N906" i="1"/>
  <c r="N918" i="1"/>
  <c r="N930" i="1"/>
  <c r="N938" i="1"/>
  <c r="N950" i="1"/>
  <c r="N962" i="1"/>
  <c r="N974" i="1"/>
  <c r="N982" i="1"/>
  <c r="N994" i="1"/>
  <c r="N1006" i="1"/>
  <c r="N1014" i="1"/>
  <c r="N1026" i="1"/>
  <c r="N1038" i="1"/>
  <c r="N1046" i="1"/>
  <c r="N1058" i="1"/>
  <c r="N1070" i="1"/>
  <c r="N1078" i="1"/>
  <c r="N1090" i="1"/>
  <c r="N1102" i="1"/>
  <c r="N1110" i="1"/>
  <c r="N1122" i="1"/>
  <c r="N1134" i="1"/>
  <c r="N1142" i="1"/>
  <c r="N1154" i="1"/>
  <c r="N1162" i="1"/>
  <c r="N1170" i="1"/>
  <c r="N1182" i="1"/>
  <c r="N1194" i="1"/>
  <c r="N1202" i="1"/>
  <c r="N1222" i="1"/>
  <c r="N1230" i="1"/>
  <c r="N1242" i="1"/>
  <c r="N1254" i="1"/>
  <c r="N1262" i="1"/>
  <c r="N1274" i="1"/>
  <c r="N1286" i="1"/>
  <c r="N1294" i="1"/>
  <c r="N1306" i="1"/>
  <c r="N1318" i="1"/>
  <c r="N1326" i="1"/>
  <c r="N1338" i="1"/>
  <c r="N1350" i="1"/>
  <c r="N1358" i="1"/>
  <c r="N1370" i="1"/>
  <c r="N1382" i="1"/>
  <c r="N1390" i="1"/>
  <c r="N1402" i="1"/>
  <c r="N1422" i="1"/>
  <c r="N1438" i="1"/>
  <c r="N1450" i="1"/>
  <c r="N1462" i="1"/>
  <c r="N1474" i="1"/>
  <c r="N1486" i="1"/>
  <c r="N1498" i="1"/>
  <c r="N1502" i="1"/>
  <c r="N1514" i="1"/>
  <c r="N1526" i="1"/>
  <c r="N1534" i="1"/>
  <c r="N1546" i="1"/>
  <c r="N1554" i="1"/>
  <c r="N1566" i="1"/>
  <c r="N1578" i="1"/>
  <c r="N1590" i="1"/>
  <c r="N1610" i="1"/>
  <c r="N1630" i="1"/>
  <c r="N1654" i="1"/>
  <c r="N1674" i="1"/>
  <c r="N1694" i="1"/>
  <c r="N1718" i="1"/>
  <c r="N1774" i="1"/>
  <c r="N1794" i="1"/>
  <c r="N1818" i="1"/>
  <c r="N1842" i="1"/>
  <c r="N1866" i="1"/>
  <c r="N1870" i="1"/>
  <c r="N1894" i="1"/>
  <c r="N1918" i="1"/>
  <c r="N1942" i="1"/>
  <c r="N1962" i="1"/>
  <c r="N1986" i="1"/>
  <c r="N2006" i="1"/>
  <c r="N2026" i="1"/>
  <c r="N2046" i="1"/>
  <c r="N2058" i="1"/>
  <c r="N2082" i="1"/>
  <c r="N2106" i="1"/>
  <c r="N2130" i="1"/>
  <c r="N2131" i="1"/>
  <c r="N2134" i="1"/>
  <c r="N2154" i="1"/>
  <c r="N2178" i="1"/>
  <c r="N2198" i="1"/>
  <c r="N2214" i="1"/>
  <c r="N2230" i="1"/>
  <c r="N2246" i="1"/>
  <c r="N2262" i="1"/>
  <c r="N2278" i="1"/>
  <c r="N2294" i="1"/>
  <c r="N2322" i="1"/>
  <c r="N2338" i="1"/>
  <c r="N2354" i="1"/>
  <c r="N2370" i="1"/>
  <c r="N2386" i="1"/>
  <c r="N2402" i="1"/>
  <c r="N2418" i="1"/>
  <c r="N2434" i="1"/>
  <c r="N2450" i="1"/>
  <c r="N2466" i="1"/>
  <c r="N2478" i="1"/>
  <c r="N2486" i="1"/>
  <c r="N2502" i="1"/>
  <c r="N2518" i="1"/>
  <c r="N2534" i="1"/>
  <c r="N2550" i="1"/>
  <c r="N2566" i="1"/>
  <c r="N2582" i="1"/>
  <c r="N2598" i="1"/>
  <c r="N2614" i="1"/>
  <c r="N2630" i="1"/>
  <c r="N2646" i="1"/>
  <c r="N2662" i="1"/>
  <c r="N2678" i="1"/>
  <c r="N2694" i="1"/>
  <c r="N2710" i="1"/>
  <c r="N2726" i="1"/>
  <c r="N2742" i="1"/>
  <c r="N2758" i="1"/>
  <c r="N2774" i="1"/>
  <c r="N2790" i="1"/>
  <c r="N2810" i="1"/>
  <c r="N2826" i="1"/>
  <c r="N2850" i="1"/>
  <c r="N2874" i="1"/>
  <c r="N2898" i="1"/>
  <c r="N2918" i="1"/>
  <c r="N2919" i="1"/>
  <c r="N2934" i="1"/>
  <c r="N2954" i="1"/>
  <c r="N2978" i="1"/>
  <c r="N2998" i="1"/>
  <c r="N3014" i="1"/>
  <c r="N3030" i="1"/>
  <c r="N3050" i="1"/>
  <c r="N3051" i="1"/>
  <c r="N3070" i="1"/>
  <c r="N3090" i="1"/>
  <c r="N3091" i="1"/>
  <c r="N3130" i="1"/>
  <c r="N3154" i="1"/>
  <c r="N3174" i="1"/>
  <c r="N3194" i="1"/>
  <c r="N3202" i="1"/>
  <c r="N3214" i="1"/>
  <c r="N3230" i="1"/>
  <c r="N3242" i="1"/>
  <c r="N3254" i="1"/>
  <c r="N3278" i="1"/>
  <c r="N3290" i="1"/>
  <c r="N3302" i="1"/>
  <c r="N3322" i="1"/>
  <c r="N3334" i="1"/>
  <c r="N3342" i="1"/>
  <c r="N3347" i="1"/>
  <c r="N3350" i="1"/>
  <c r="N3362" i="1"/>
  <c r="N3370" i="1"/>
  <c r="N3383" i="1"/>
  <c r="N3386" i="1"/>
  <c r="N3398" i="1"/>
  <c r="N3422" i="1"/>
  <c r="N3434" i="1"/>
  <c r="N3443" i="1"/>
  <c r="N3462" i="1"/>
  <c r="N3474" i="1"/>
  <c r="N3486" i="1"/>
  <c r="N3506" i="1"/>
  <c r="N3514" i="1"/>
  <c r="N3522" i="1"/>
  <c r="N3538" i="1"/>
  <c r="N3546" i="1"/>
  <c r="N3574" i="1"/>
  <c r="N3586" i="1"/>
  <c r="N3594" i="1"/>
  <c r="N3618" i="1"/>
  <c r="N3630" i="1"/>
  <c r="N3642" i="1"/>
  <c r="N3662" i="1"/>
  <c r="N3678" i="1"/>
  <c r="N3690" i="1"/>
  <c r="N3706" i="1"/>
  <c r="N3718" i="1"/>
  <c r="N3730" i="1"/>
  <c r="N3746" i="1"/>
  <c r="N3754" i="1"/>
  <c r="N3766" i="1"/>
  <c r="N3790" i="1"/>
  <c r="N3798" i="1"/>
  <c r="N3806" i="1"/>
  <c r="N3830" i="1"/>
  <c r="N3842" i="1"/>
  <c r="N3850" i="1"/>
  <c r="N3874" i="1"/>
  <c r="N3886" i="1"/>
  <c r="N3898" i="1"/>
  <c r="N3918" i="1"/>
  <c r="N3934" i="1"/>
  <c r="N3939" i="1"/>
  <c r="N3962" i="1"/>
  <c r="N3974" i="1"/>
  <c r="N3998" i="1"/>
  <c r="N4019" i="1"/>
  <c r="N4026" i="1"/>
  <c r="N4038" i="1"/>
  <c r="N4058" i="1"/>
  <c r="N4070" i="1"/>
  <c r="N4082" i="1"/>
  <c r="N4102" i="1"/>
  <c r="N4110" i="1"/>
  <c r="N4122" i="1"/>
  <c r="N4146" i="1"/>
  <c r="N4158" i="1"/>
  <c r="N4170" i="1"/>
  <c r="N4194" i="1"/>
  <c r="N4206" i="1"/>
  <c r="N4214" i="1"/>
  <c r="N4242" i="1"/>
  <c r="N4247" i="1"/>
  <c r="N4266" i="1"/>
  <c r="N4294" i="1"/>
  <c r="N4302" i="1"/>
  <c r="N4314" i="1"/>
  <c r="N4350" i="1"/>
  <c r="N4358" i="1"/>
  <c r="N4362" i="1"/>
  <c r="N4370" i="1"/>
  <c r="N4375" i="1"/>
  <c r="N4398" i="1"/>
  <c r="N4430" i="1"/>
  <c r="N4462" i="1"/>
  <c r="N4470" i="1"/>
  <c r="N4478" i="1"/>
  <c r="N4502" i="1"/>
  <c r="N4510" i="1"/>
  <c r="N4518" i="1"/>
  <c r="N4538" i="1"/>
  <c r="N4550" i="1"/>
  <c r="N4562" i="1"/>
  <c r="N4582" i="1"/>
  <c r="N4594" i="1"/>
  <c r="N4606" i="1"/>
  <c r="N4622" i="1"/>
  <c r="N4634" i="1"/>
  <c r="N4646" i="1"/>
  <c r="N4670" i="1"/>
  <c r="N4682" i="1"/>
  <c r="N4694" i="1"/>
  <c r="N4718" i="1"/>
  <c r="N3991" i="1" l="1"/>
  <c r="N1831" i="1"/>
  <c r="N1751" i="1"/>
  <c r="N411" i="1"/>
  <c r="N155" i="1"/>
  <c r="N2015" i="1"/>
  <c r="N1867" i="1"/>
  <c r="N1731" i="1"/>
  <c r="N699" i="1"/>
  <c r="N643" i="1"/>
  <c r="N4231" i="1"/>
  <c r="N4003" i="1"/>
  <c r="N1411" i="1"/>
  <c r="N187" i="1"/>
  <c r="M1783" i="1"/>
  <c r="N3955" i="1"/>
  <c r="N3551" i="1"/>
  <c r="N955" i="1"/>
  <c r="M1511" i="1"/>
  <c r="L3154" i="1"/>
  <c r="Y3154" i="1" s="1"/>
  <c r="M3154" i="1"/>
  <c r="L2574" i="1"/>
  <c r="U2574" i="1" s="1"/>
  <c r="M2574" i="1"/>
  <c r="L1246" i="1"/>
  <c r="U1246" i="1" s="1"/>
  <c r="M1246" i="1"/>
  <c r="L1130" i="1"/>
  <c r="Y1130" i="1" s="1"/>
  <c r="M1130" i="1"/>
  <c r="L990" i="1"/>
  <c r="U990" i="1" s="1"/>
  <c r="M990" i="1"/>
  <c r="L874" i="1"/>
  <c r="U874" i="1" s="1"/>
  <c r="M874" i="1"/>
  <c r="L610" i="1"/>
  <c r="U610" i="1" s="1"/>
  <c r="M610" i="1"/>
  <c r="L462" i="1"/>
  <c r="U462" i="1" s="1"/>
  <c r="M462" i="1"/>
  <c r="L370" i="1"/>
  <c r="U370" i="1" s="1"/>
  <c r="M370" i="1"/>
  <c r="L246" i="1"/>
  <c r="U246" i="1" s="1"/>
  <c r="M246" i="1"/>
  <c r="R4714" i="1"/>
  <c r="S4714" i="1" s="1"/>
  <c r="N4714" i="1"/>
  <c r="R4702" i="1"/>
  <c r="S4702" i="1" s="1"/>
  <c r="N4702" i="1"/>
  <c r="R4654" i="1"/>
  <c r="S4654" i="1" s="1"/>
  <c r="N4654" i="1"/>
  <c r="R4574" i="1"/>
  <c r="S4574" i="1" s="1"/>
  <c r="N4574" i="1"/>
  <c r="R4558" i="1"/>
  <c r="S4558" i="1" s="1"/>
  <c r="N4558" i="1"/>
  <c r="R4534" i="1"/>
  <c r="S4534" i="1" s="1"/>
  <c r="N4534" i="1"/>
  <c r="R4514" i="1"/>
  <c r="S4514" i="1" s="1"/>
  <c r="N4514" i="1"/>
  <c r="R4458" i="1"/>
  <c r="S4458" i="1" s="1"/>
  <c r="N4458" i="1"/>
  <c r="R4326" i="1"/>
  <c r="S4326" i="1" s="1"/>
  <c r="N4326" i="1"/>
  <c r="R4278" i="1"/>
  <c r="S4278" i="1" s="1"/>
  <c r="N4278" i="1"/>
  <c r="R4234" i="1"/>
  <c r="S4234" i="1" s="1"/>
  <c r="N4234" i="1"/>
  <c r="R4210" i="1"/>
  <c r="S4210" i="1" s="1"/>
  <c r="N4210" i="1"/>
  <c r="R4202" i="1"/>
  <c r="S4202" i="1" s="1"/>
  <c r="N4202" i="1"/>
  <c r="R4190" i="1"/>
  <c r="S4190" i="1" s="1"/>
  <c r="N4190" i="1"/>
  <c r="R4174" i="1"/>
  <c r="S4174" i="1" s="1"/>
  <c r="N4174" i="1"/>
  <c r="R4142" i="1"/>
  <c r="S4142" i="1" s="1"/>
  <c r="N4142" i="1"/>
  <c r="R3990" i="1"/>
  <c r="S3990" i="1" s="1"/>
  <c r="N3990" i="1"/>
  <c r="R3954" i="1"/>
  <c r="S3954" i="1" s="1"/>
  <c r="N3954" i="1"/>
  <c r="R3926" i="1"/>
  <c r="S3926" i="1" s="1"/>
  <c r="N3926" i="1"/>
  <c r="R3854" i="1"/>
  <c r="S3854" i="1" s="1"/>
  <c r="N3854" i="1"/>
  <c r="R3838" i="1"/>
  <c r="S3838" i="1" s="1"/>
  <c r="N3838" i="1"/>
  <c r="R3814" i="1"/>
  <c r="S3814" i="1" s="1"/>
  <c r="N3814" i="1"/>
  <c r="R3802" i="1"/>
  <c r="S3802" i="1" s="1"/>
  <c r="N3802" i="1"/>
  <c r="R3794" i="1"/>
  <c r="S3794" i="1" s="1"/>
  <c r="N3794" i="1"/>
  <c r="R3722" i="1"/>
  <c r="S3722" i="1" s="1"/>
  <c r="N3722" i="1"/>
  <c r="R3542" i="1"/>
  <c r="S3542" i="1" s="1"/>
  <c r="N3542" i="1"/>
  <c r="R3510" i="1"/>
  <c r="S3510" i="1" s="1"/>
  <c r="N3510" i="1"/>
  <c r="R3502" i="1"/>
  <c r="S3502" i="1" s="1"/>
  <c r="N3502" i="1"/>
  <c r="R3426" i="1"/>
  <c r="S3426" i="1" s="1"/>
  <c r="N3426" i="1"/>
  <c r="R3414" i="1"/>
  <c r="S3414" i="1" s="1"/>
  <c r="N3414" i="1"/>
  <c r="R3390" i="1"/>
  <c r="S3390" i="1" s="1"/>
  <c r="N3390" i="1"/>
  <c r="R3378" i="1"/>
  <c r="S3378" i="1" s="1"/>
  <c r="N3378" i="1"/>
  <c r="R3354" i="1"/>
  <c r="S3354" i="1" s="1"/>
  <c r="N3354" i="1"/>
  <c r="R3274" i="1"/>
  <c r="S3274" i="1" s="1"/>
  <c r="N3274" i="1"/>
  <c r="R3262" i="1"/>
  <c r="S3262" i="1" s="1"/>
  <c r="N3262" i="1"/>
  <c r="R3226" i="1"/>
  <c r="S3226" i="1" s="1"/>
  <c r="N3226" i="1"/>
  <c r="R3114" i="1"/>
  <c r="S3114" i="1" s="1"/>
  <c r="N3114" i="1"/>
  <c r="R3102" i="1"/>
  <c r="S3102" i="1" s="1"/>
  <c r="N3102" i="1"/>
  <c r="R3062" i="1"/>
  <c r="S3062" i="1" s="1"/>
  <c r="N3062" i="1"/>
  <c r="R3038" i="1"/>
  <c r="S3038" i="1" s="1"/>
  <c r="N3038" i="1"/>
  <c r="R3034" i="1"/>
  <c r="S3034" i="1" s="1"/>
  <c r="N3034" i="1"/>
  <c r="R3026" i="1"/>
  <c r="S3026" i="1" s="1"/>
  <c r="N3026" i="1"/>
  <c r="R3022" i="1"/>
  <c r="S3022" i="1" s="1"/>
  <c r="N3022" i="1"/>
  <c r="R3018" i="1"/>
  <c r="S3018" i="1" s="1"/>
  <c r="N3018" i="1"/>
  <c r="R3010" i="1"/>
  <c r="S3010" i="1" s="1"/>
  <c r="N3010" i="1"/>
  <c r="R3006" i="1"/>
  <c r="S3006" i="1" s="1"/>
  <c r="N3006" i="1"/>
  <c r="R3002" i="1"/>
  <c r="S3002" i="1" s="1"/>
  <c r="N3002" i="1"/>
  <c r="R2994" i="1"/>
  <c r="S2994" i="1" s="1"/>
  <c r="N2994" i="1"/>
  <c r="R2990" i="1"/>
  <c r="S2990" i="1" s="1"/>
  <c r="N2990" i="1"/>
  <c r="R2982" i="1"/>
  <c r="S2982" i="1" s="1"/>
  <c r="N2982" i="1"/>
  <c r="R2950" i="1"/>
  <c r="S2950" i="1" s="1"/>
  <c r="N2950" i="1"/>
  <c r="R2946" i="1"/>
  <c r="S2946" i="1" s="1"/>
  <c r="N2946" i="1"/>
  <c r="R2938" i="1"/>
  <c r="S2938" i="1" s="1"/>
  <c r="N2938" i="1"/>
  <c r="R2838" i="1"/>
  <c r="S2838" i="1" s="1"/>
  <c r="N2838" i="1"/>
  <c r="R2834" i="1"/>
  <c r="S2834" i="1" s="1"/>
  <c r="N2834" i="1"/>
  <c r="R2822" i="1"/>
  <c r="S2822" i="1" s="1"/>
  <c r="N2822" i="1"/>
  <c r="R2802" i="1"/>
  <c r="S2802" i="1" s="1"/>
  <c r="N2802" i="1"/>
  <c r="R2798" i="1"/>
  <c r="S2798" i="1" s="1"/>
  <c r="N2798" i="1"/>
  <c r="R2746" i="1"/>
  <c r="S2746" i="1" s="1"/>
  <c r="N2746" i="1"/>
  <c r="R2738" i="1"/>
  <c r="S2738" i="1" s="1"/>
  <c r="N2738" i="1"/>
  <c r="R2734" i="1"/>
  <c r="S2734" i="1" s="1"/>
  <c r="N2734" i="1"/>
  <c r="R2730" i="1"/>
  <c r="S2730" i="1" s="1"/>
  <c r="N2730" i="1"/>
  <c r="R2722" i="1"/>
  <c r="S2722" i="1" s="1"/>
  <c r="N2722" i="1"/>
  <c r="R2718" i="1"/>
  <c r="S2718" i="1" s="1"/>
  <c r="N2718" i="1"/>
  <c r="R2714" i="1"/>
  <c r="S2714" i="1" s="1"/>
  <c r="N2714" i="1"/>
  <c r="R2626" i="1"/>
  <c r="S2626" i="1" s="1"/>
  <c r="N2626" i="1"/>
  <c r="R2622" i="1"/>
  <c r="S2622" i="1" s="1"/>
  <c r="N2622" i="1"/>
  <c r="R2618" i="1"/>
  <c r="S2618" i="1" s="1"/>
  <c r="N2618" i="1"/>
  <c r="R2590" i="1"/>
  <c r="S2590" i="1" s="1"/>
  <c r="N2590" i="1"/>
  <c r="L2946" i="1"/>
  <c r="Y2946" i="1" s="1"/>
  <c r="M2946" i="1"/>
  <c r="L2326" i="1"/>
  <c r="U2326" i="1" s="1"/>
  <c r="M2326" i="1"/>
  <c r="L2178" i="1"/>
  <c r="Y2178" i="1" s="1"/>
  <c r="M2178" i="1"/>
  <c r="L2026" i="1"/>
  <c r="Y2026" i="1" s="1"/>
  <c r="M2026" i="1"/>
  <c r="L1418" i="1"/>
  <c r="U1418" i="1" s="1"/>
  <c r="M1418" i="1"/>
  <c r="L814" i="1"/>
  <c r="U814" i="1" s="1"/>
  <c r="M814" i="1"/>
  <c r="L10" i="1"/>
  <c r="Y10" i="1" s="1"/>
  <c r="M10" i="1"/>
  <c r="R4130" i="1"/>
  <c r="S4130" i="1" s="1"/>
  <c r="N4130" i="1"/>
  <c r="R4014" i="1"/>
  <c r="S4014" i="1" s="1"/>
  <c r="N4014" i="1"/>
  <c r="R4002" i="1"/>
  <c r="S4002" i="1" s="1"/>
  <c r="N4002" i="1"/>
  <c r="R3994" i="1"/>
  <c r="S3994" i="1" s="1"/>
  <c r="N3994" i="1"/>
  <c r="R3958" i="1"/>
  <c r="S3958" i="1" s="1"/>
  <c r="N3958" i="1"/>
  <c r="R3946" i="1"/>
  <c r="S3946" i="1" s="1"/>
  <c r="N3946" i="1"/>
  <c r="R3938" i="1"/>
  <c r="S3938" i="1" s="1"/>
  <c r="N3938" i="1"/>
  <c r="R3914" i="1"/>
  <c r="S3914" i="1" s="1"/>
  <c r="N3914" i="1"/>
  <c r="R3890" i="1"/>
  <c r="S3890" i="1" s="1"/>
  <c r="N3890" i="1"/>
  <c r="R3878" i="1"/>
  <c r="S3878" i="1" s="1"/>
  <c r="N3878" i="1"/>
  <c r="R3826" i="1"/>
  <c r="S3826" i="1" s="1"/>
  <c r="N3826" i="1"/>
  <c r="R3622" i="1"/>
  <c r="S3622" i="1" s="1"/>
  <c r="N3622" i="1"/>
  <c r="R3590" i="1"/>
  <c r="S3590" i="1" s="1"/>
  <c r="N3590" i="1"/>
  <c r="R3550" i="1"/>
  <c r="S3550" i="1" s="1"/>
  <c r="N3550" i="1"/>
  <c r="R3534" i="1"/>
  <c r="S3534" i="1" s="1"/>
  <c r="N3534" i="1"/>
  <c r="R3526" i="1"/>
  <c r="S3526" i="1" s="1"/>
  <c r="N3526" i="1"/>
  <c r="N4706" i="1"/>
  <c r="N4658" i="1"/>
  <c r="N4570" i="1"/>
  <c r="N4378" i="1"/>
  <c r="N4330" i="1"/>
  <c r="N4282" i="1"/>
  <c r="N4182" i="1"/>
  <c r="N4134" i="1"/>
  <c r="N3950" i="1"/>
  <c r="N3906" i="1"/>
  <c r="N3858" i="1"/>
  <c r="N3818" i="1"/>
  <c r="N3530" i="1"/>
  <c r="N3494" i="1"/>
  <c r="N3410" i="1"/>
  <c r="N3382" i="1"/>
  <c r="N3266" i="1"/>
  <c r="N3222" i="1"/>
  <c r="N3106" i="1"/>
  <c r="N2574" i="1"/>
  <c r="N2558" i="1"/>
  <c r="N2542" i="1"/>
  <c r="N2494" i="1"/>
  <c r="N2570" i="1"/>
  <c r="N2554" i="1"/>
  <c r="N2538" i="1"/>
  <c r="N2490" i="1"/>
  <c r="N2442" i="1"/>
  <c r="N2410" i="1"/>
  <c r="N2378" i="1"/>
  <c r="N2346" i="1"/>
  <c r="N2222" i="1"/>
  <c r="N2146" i="1"/>
  <c r="N2118" i="1"/>
  <c r="N2034" i="1"/>
  <c r="N1954" i="1"/>
  <c r="N1834" i="1"/>
  <c r="N1806" i="1"/>
  <c r="N1762" i="1"/>
  <c r="N1726" i="1"/>
  <c r="N1682" i="1"/>
  <c r="R1814" i="1"/>
  <c r="S1814" i="1" s="1"/>
  <c r="N1814" i="1"/>
  <c r="R1778" i="1"/>
  <c r="S1778" i="1" s="1"/>
  <c r="N1778" i="1"/>
  <c r="R1766" i="1"/>
  <c r="S1766" i="1" s="1"/>
  <c r="N1766" i="1"/>
  <c r="R1754" i="1"/>
  <c r="S1754" i="1" s="1"/>
  <c r="N1754" i="1"/>
  <c r="R1746" i="1"/>
  <c r="S1746" i="1" s="1"/>
  <c r="N1746" i="1"/>
  <c r="R1738" i="1"/>
  <c r="S1738" i="1" s="1"/>
  <c r="N1738" i="1"/>
  <c r="R1730" i="1"/>
  <c r="S1730" i="1" s="1"/>
  <c r="N1730" i="1"/>
  <c r="R1722" i="1"/>
  <c r="S1722" i="1" s="1"/>
  <c r="N1722" i="1"/>
  <c r="R1702" i="1"/>
  <c r="S1702" i="1" s="1"/>
  <c r="N1702" i="1"/>
  <c r="R1678" i="1"/>
  <c r="S1678" i="1" s="1"/>
  <c r="N1678" i="1"/>
  <c r="R1666" i="1"/>
  <c r="S1666" i="1" s="1"/>
  <c r="N1666" i="1"/>
  <c r="R1658" i="1"/>
  <c r="S1658" i="1" s="1"/>
  <c r="N1658" i="1"/>
  <c r="R1614" i="1"/>
  <c r="S1614" i="1" s="1"/>
  <c r="N1614" i="1"/>
  <c r="R1602" i="1"/>
  <c r="S1602" i="1" s="1"/>
  <c r="N1602" i="1"/>
  <c r="R1586" i="1"/>
  <c r="S1586" i="1" s="1"/>
  <c r="N1586" i="1"/>
  <c r="R1574" i="1"/>
  <c r="S1574" i="1" s="1"/>
  <c r="N1574" i="1"/>
  <c r="R1562" i="1"/>
  <c r="S1562" i="1" s="1"/>
  <c r="N1562" i="1"/>
  <c r="R1550" i="1"/>
  <c r="S1550" i="1" s="1"/>
  <c r="N1550" i="1"/>
  <c r="R1538" i="1"/>
  <c r="S1538" i="1" s="1"/>
  <c r="N1538" i="1"/>
  <c r="R1510" i="1"/>
  <c r="S1510" i="1" s="1"/>
  <c r="N1510" i="1"/>
  <c r="R1426" i="1"/>
  <c r="S1426" i="1" s="1"/>
  <c r="N1426" i="1"/>
  <c r="R1418" i="1"/>
  <c r="S1418" i="1" s="1"/>
  <c r="N1418" i="1"/>
  <c r="R1410" i="1"/>
  <c r="S1410" i="1" s="1"/>
  <c r="N1410" i="1"/>
  <c r="R1406" i="1"/>
  <c r="S1406" i="1" s="1"/>
  <c r="N1406" i="1"/>
  <c r="R1398" i="1"/>
  <c r="S1398" i="1" s="1"/>
  <c r="N1398" i="1"/>
  <c r="R1394" i="1"/>
  <c r="S1394" i="1" s="1"/>
  <c r="N1394" i="1"/>
  <c r="R1378" i="1"/>
  <c r="S1378" i="1" s="1"/>
  <c r="N1378" i="1"/>
  <c r="R1374" i="1"/>
  <c r="S1374" i="1" s="1"/>
  <c r="N1374" i="1"/>
  <c r="R1366" i="1"/>
  <c r="S1366" i="1" s="1"/>
  <c r="N1366" i="1"/>
  <c r="R1362" i="1"/>
  <c r="S1362" i="1" s="1"/>
  <c r="N1362" i="1"/>
  <c r="R1354" i="1"/>
  <c r="S1354" i="1" s="1"/>
  <c r="N1354" i="1"/>
  <c r="R1346" i="1"/>
  <c r="S1346" i="1" s="1"/>
  <c r="N1346" i="1"/>
  <c r="R1342" i="1"/>
  <c r="S1342" i="1" s="1"/>
  <c r="N1342" i="1"/>
  <c r="R1334" i="1"/>
  <c r="S1334" i="1" s="1"/>
  <c r="N1334" i="1"/>
  <c r="R1330" i="1"/>
  <c r="S1330" i="1" s="1"/>
  <c r="N1330" i="1"/>
  <c r="R1310" i="1"/>
  <c r="S1310" i="1" s="1"/>
  <c r="N1310" i="1"/>
  <c r="R1302" i="1"/>
  <c r="S1302" i="1" s="1"/>
  <c r="N1302" i="1"/>
  <c r="R1298" i="1"/>
  <c r="S1298" i="1" s="1"/>
  <c r="N1298" i="1"/>
  <c r="R1282" i="1"/>
  <c r="S1282" i="1" s="1"/>
  <c r="N1282" i="1"/>
  <c r="R1278" i="1"/>
  <c r="S1278" i="1" s="1"/>
  <c r="N1278" i="1"/>
  <c r="R1270" i="1"/>
  <c r="S1270" i="1" s="1"/>
  <c r="N1270" i="1"/>
  <c r="R1190" i="1"/>
  <c r="S1190" i="1" s="1"/>
  <c r="N1190" i="1"/>
  <c r="R1130" i="1"/>
  <c r="S1130" i="1" s="1"/>
  <c r="N1130" i="1"/>
  <c r="R1126" i="1"/>
  <c r="S1126" i="1" s="1"/>
  <c r="N1126" i="1"/>
  <c r="R1118" i="1"/>
  <c r="S1118" i="1" s="1"/>
  <c r="N1118" i="1"/>
  <c r="R1114" i="1"/>
  <c r="S1114" i="1" s="1"/>
  <c r="N1114" i="1"/>
  <c r="R1106" i="1"/>
  <c r="S1106" i="1" s="1"/>
  <c r="N1106" i="1"/>
  <c r="R1098" i="1"/>
  <c r="S1098" i="1" s="1"/>
  <c r="N1098" i="1"/>
  <c r="R1094" i="1"/>
  <c r="S1094" i="1" s="1"/>
  <c r="N1094" i="1"/>
  <c r="R1086" i="1"/>
  <c r="S1086" i="1" s="1"/>
  <c r="N1086" i="1"/>
  <c r="R1066" i="1"/>
  <c r="S1066" i="1" s="1"/>
  <c r="N1066" i="1"/>
  <c r="R1062" i="1"/>
  <c r="S1062" i="1" s="1"/>
  <c r="N1062" i="1"/>
  <c r="R1034" i="1"/>
  <c r="S1034" i="1" s="1"/>
  <c r="N1034" i="1"/>
  <c r="R1030" i="1"/>
  <c r="S1030" i="1" s="1"/>
  <c r="N1030" i="1"/>
  <c r="R1022" i="1"/>
  <c r="S1022" i="1" s="1"/>
  <c r="N1022" i="1"/>
  <c r="R1002" i="1"/>
  <c r="S1002" i="1" s="1"/>
  <c r="N1002" i="1"/>
  <c r="R998" i="1"/>
  <c r="S998" i="1" s="1"/>
  <c r="N998" i="1"/>
  <c r="R990" i="1"/>
  <c r="S990" i="1" s="1"/>
  <c r="N990" i="1"/>
  <c r="R986" i="1"/>
  <c r="S986" i="1" s="1"/>
  <c r="N986" i="1"/>
  <c r="R978" i="1"/>
  <c r="S978" i="1" s="1"/>
  <c r="N978" i="1"/>
  <c r="R966" i="1"/>
  <c r="S966" i="1" s="1"/>
  <c r="N966" i="1"/>
  <c r="R2454" i="1"/>
  <c r="S2454" i="1" s="1"/>
  <c r="N2454" i="1"/>
  <c r="R2446" i="1"/>
  <c r="S2446" i="1" s="1"/>
  <c r="N2446" i="1"/>
  <c r="R2422" i="1"/>
  <c r="S2422" i="1" s="1"/>
  <c r="N2422" i="1"/>
  <c r="R2414" i="1"/>
  <c r="S2414" i="1" s="1"/>
  <c r="N2414" i="1"/>
  <c r="R2406" i="1"/>
  <c r="S2406" i="1" s="1"/>
  <c r="N2406" i="1"/>
  <c r="R2398" i="1"/>
  <c r="S2398" i="1" s="1"/>
  <c r="N2398" i="1"/>
  <c r="R2390" i="1"/>
  <c r="S2390" i="1" s="1"/>
  <c r="N2390" i="1"/>
  <c r="R2382" i="1"/>
  <c r="S2382" i="1" s="1"/>
  <c r="N2382" i="1"/>
  <c r="R2374" i="1"/>
  <c r="S2374" i="1" s="1"/>
  <c r="N2374" i="1"/>
  <c r="R2366" i="1"/>
  <c r="S2366" i="1" s="1"/>
  <c r="N2366" i="1"/>
  <c r="R2358" i="1"/>
  <c r="S2358" i="1" s="1"/>
  <c r="N2358" i="1"/>
  <c r="R2350" i="1"/>
  <c r="S2350" i="1" s="1"/>
  <c r="N2350" i="1"/>
  <c r="R2342" i="1"/>
  <c r="S2342" i="1" s="1"/>
  <c r="N2342" i="1"/>
  <c r="R2334" i="1"/>
  <c r="S2334" i="1" s="1"/>
  <c r="N2334" i="1"/>
  <c r="R2326" i="1"/>
  <c r="S2326" i="1" s="1"/>
  <c r="N2326" i="1"/>
  <c r="R2226" i="1"/>
  <c r="S2226" i="1" s="1"/>
  <c r="N2226" i="1"/>
  <c r="R2218" i="1"/>
  <c r="S2218" i="1" s="1"/>
  <c r="N2218" i="1"/>
  <c r="R2210" i="1"/>
  <c r="S2210" i="1" s="1"/>
  <c r="N2210" i="1"/>
  <c r="R2202" i="1"/>
  <c r="S2202" i="1" s="1"/>
  <c r="N2202" i="1"/>
  <c r="R2194" i="1"/>
  <c r="S2194" i="1" s="1"/>
  <c r="N2194" i="1"/>
  <c r="R2142" i="1"/>
  <c r="S2142" i="1" s="1"/>
  <c r="N2142" i="1"/>
  <c r="R2122" i="1"/>
  <c r="S2122" i="1" s="1"/>
  <c r="N2122" i="1"/>
  <c r="R2102" i="1"/>
  <c r="S2102" i="1" s="1"/>
  <c r="N2102" i="1"/>
  <c r="R2090" i="1"/>
  <c r="S2090" i="1" s="1"/>
  <c r="N2090" i="1"/>
  <c r="R2042" i="1"/>
  <c r="S2042" i="1" s="1"/>
  <c r="N2042" i="1"/>
  <c r="R2030" i="1"/>
  <c r="S2030" i="1" s="1"/>
  <c r="N2030" i="1"/>
  <c r="R2014" i="1"/>
  <c r="S2014" i="1" s="1"/>
  <c r="N2014" i="1"/>
  <c r="R1982" i="1"/>
  <c r="S1982" i="1" s="1"/>
  <c r="N1982" i="1"/>
  <c r="R1970" i="1"/>
  <c r="S1970" i="1" s="1"/>
  <c r="N1970" i="1"/>
  <c r="R1958" i="1"/>
  <c r="S1958" i="1" s="1"/>
  <c r="N1958" i="1"/>
  <c r="R1878" i="1"/>
  <c r="S1878" i="1" s="1"/>
  <c r="N1878" i="1"/>
  <c r="R1858" i="1"/>
  <c r="S1858" i="1" s="1"/>
  <c r="N1858" i="1"/>
  <c r="R1850" i="1"/>
  <c r="S1850" i="1" s="1"/>
  <c r="N1850" i="1"/>
  <c r="R1838" i="1"/>
  <c r="S1838" i="1" s="1"/>
  <c r="N1838" i="1"/>
  <c r="R1826" i="1"/>
  <c r="S1826" i="1" s="1"/>
  <c r="N1826" i="1"/>
  <c r="N2578" i="1"/>
  <c r="N2562" i="1"/>
  <c r="N2546" i="1"/>
  <c r="N2482" i="1"/>
  <c r="N2458" i="1"/>
  <c r="N2362" i="1"/>
  <c r="N2206" i="1"/>
  <c r="N2094" i="1"/>
  <c r="N1974" i="1"/>
  <c r="N1854" i="1"/>
  <c r="N1830" i="1"/>
  <c r="N1782" i="1"/>
  <c r="N1742" i="1"/>
  <c r="N1662" i="1"/>
  <c r="N1618" i="1"/>
  <c r="N958" i="1"/>
  <c r="N946" i="1"/>
  <c r="N922" i="1"/>
  <c r="N902" i="1"/>
  <c r="N886" i="1"/>
  <c r="N862" i="1"/>
  <c r="N842" i="1"/>
  <c r="N822" i="1"/>
  <c r="N798" i="1"/>
  <c r="R942" i="1"/>
  <c r="S942" i="1" s="1"/>
  <c r="N942" i="1"/>
  <c r="R926" i="1"/>
  <c r="S926" i="1" s="1"/>
  <c r="N926" i="1"/>
  <c r="R910" i="1"/>
  <c r="S910" i="1" s="1"/>
  <c r="N910" i="1"/>
  <c r="R898" i="1"/>
  <c r="S898" i="1" s="1"/>
  <c r="N898" i="1"/>
  <c r="R866" i="1"/>
  <c r="S866" i="1" s="1"/>
  <c r="N866" i="1"/>
  <c r="R850" i="1"/>
  <c r="S850" i="1" s="1"/>
  <c r="N850" i="1"/>
  <c r="R834" i="1"/>
  <c r="S834" i="1" s="1"/>
  <c r="N834" i="1"/>
  <c r="R818" i="1"/>
  <c r="S818" i="1" s="1"/>
  <c r="N818" i="1"/>
  <c r="R786" i="1"/>
  <c r="S786" i="1" s="1"/>
  <c r="N786" i="1"/>
  <c r="R770" i="1"/>
  <c r="S770" i="1" s="1"/>
  <c r="N770" i="1"/>
  <c r="R738" i="1"/>
  <c r="S738" i="1" s="1"/>
  <c r="N738" i="1"/>
  <c r="R722" i="1"/>
  <c r="S722" i="1" s="1"/>
  <c r="N722" i="1"/>
  <c r="R706" i="1"/>
  <c r="S706" i="1" s="1"/>
  <c r="N706" i="1"/>
  <c r="R702" i="1"/>
  <c r="S702" i="1" s="1"/>
  <c r="N702" i="1"/>
  <c r="R694" i="1"/>
  <c r="S694" i="1" s="1"/>
  <c r="N694" i="1"/>
  <c r="R690" i="1"/>
  <c r="S690" i="1" s="1"/>
  <c r="N690" i="1"/>
  <c r="R678" i="1"/>
  <c r="S678" i="1" s="1"/>
  <c r="N678" i="1"/>
  <c r="R674" i="1"/>
  <c r="S674" i="1" s="1"/>
  <c r="N674" i="1"/>
  <c r="R662" i="1"/>
  <c r="S662" i="1" s="1"/>
  <c r="N662" i="1"/>
  <c r="R658" i="1"/>
  <c r="S658" i="1" s="1"/>
  <c r="N658" i="1"/>
  <c r="R634" i="1"/>
  <c r="S634" i="1" s="1"/>
  <c r="N634" i="1"/>
  <c r="R586" i="1"/>
  <c r="S586" i="1" s="1"/>
  <c r="N586" i="1"/>
  <c r="R582" i="1"/>
  <c r="S582" i="1" s="1"/>
  <c r="N582" i="1"/>
  <c r="R570" i="1"/>
  <c r="S570" i="1" s="1"/>
  <c r="N570" i="1"/>
  <c r="R566" i="1"/>
  <c r="S566" i="1" s="1"/>
  <c r="N566" i="1"/>
  <c r="R550" i="1"/>
  <c r="S550" i="1" s="1"/>
  <c r="N550" i="1"/>
  <c r="R546" i="1"/>
  <c r="S546" i="1" s="1"/>
  <c r="N546" i="1"/>
  <c r="R530" i="1"/>
  <c r="S530" i="1" s="1"/>
  <c r="N530" i="1"/>
  <c r="R526" i="1"/>
  <c r="S526" i="1" s="1"/>
  <c r="N526" i="1"/>
  <c r="R506" i="1"/>
  <c r="S506" i="1" s="1"/>
  <c r="N506" i="1"/>
  <c r="R502" i="1"/>
  <c r="S502" i="1" s="1"/>
  <c r="N502" i="1"/>
  <c r="R486" i="1"/>
  <c r="S486" i="1" s="1"/>
  <c r="N486" i="1"/>
  <c r="R482" i="1"/>
  <c r="S482" i="1" s="1"/>
  <c r="N482" i="1"/>
  <c r="R442" i="1"/>
  <c r="S442" i="1" s="1"/>
  <c r="N442" i="1"/>
  <c r="R426" i="1"/>
  <c r="S426" i="1" s="1"/>
  <c r="N426" i="1"/>
  <c r="R422" i="1"/>
  <c r="S422" i="1" s="1"/>
  <c r="N422" i="1"/>
  <c r="R406" i="1"/>
  <c r="S406" i="1" s="1"/>
  <c r="N406" i="1"/>
  <c r="R390" i="1"/>
  <c r="S390" i="1" s="1"/>
  <c r="N390" i="1"/>
  <c r="R366" i="1"/>
  <c r="S366" i="1" s="1"/>
  <c r="N366" i="1"/>
  <c r="R362" i="1"/>
  <c r="S362" i="1" s="1"/>
  <c r="N362" i="1"/>
  <c r="R350" i="1"/>
  <c r="S350" i="1" s="1"/>
  <c r="N350" i="1"/>
  <c r="R342" i="1"/>
  <c r="S342" i="1" s="1"/>
  <c r="N342" i="1"/>
  <c r="R338" i="1"/>
  <c r="S338" i="1" s="1"/>
  <c r="N338" i="1"/>
  <c r="R326" i="1"/>
  <c r="S326" i="1" s="1"/>
  <c r="N326" i="1"/>
  <c r="R322" i="1"/>
  <c r="S322" i="1" s="1"/>
  <c r="N322" i="1"/>
  <c r="R278" i="1"/>
  <c r="S278" i="1" s="1"/>
  <c r="N278" i="1"/>
  <c r="R274" i="1"/>
  <c r="S274" i="1" s="1"/>
  <c r="N274" i="1"/>
  <c r="R262" i="1"/>
  <c r="S262" i="1" s="1"/>
  <c r="N262" i="1"/>
  <c r="R258" i="1"/>
  <c r="S258" i="1" s="1"/>
  <c r="N258" i="1"/>
  <c r="R222" i="1"/>
  <c r="S222" i="1" s="1"/>
  <c r="N222" i="1"/>
  <c r="R214" i="1"/>
  <c r="S214" i="1" s="1"/>
  <c r="N214" i="1"/>
  <c r="R210" i="1"/>
  <c r="S210" i="1" s="1"/>
  <c r="N210" i="1"/>
  <c r="R198" i="1"/>
  <c r="S198" i="1" s="1"/>
  <c r="N198" i="1"/>
  <c r="R194" i="1"/>
  <c r="S194" i="1" s="1"/>
  <c r="N194" i="1"/>
  <c r="R170" i="1"/>
  <c r="S170" i="1" s="1"/>
  <c r="N170" i="1"/>
  <c r="R162" i="1"/>
  <c r="S162" i="1" s="1"/>
  <c r="N162" i="1"/>
  <c r="R158" i="1"/>
  <c r="S158" i="1" s="1"/>
  <c r="N158" i="1"/>
  <c r="R146" i="1"/>
  <c r="S146" i="1" s="1"/>
  <c r="N146" i="1"/>
  <c r="R142" i="1"/>
  <c r="S142" i="1" s="1"/>
  <c r="N142" i="1"/>
  <c r="R122" i="1"/>
  <c r="S122" i="1" s="1"/>
  <c r="N122" i="1"/>
  <c r="R118" i="1"/>
  <c r="S118" i="1" s="1"/>
  <c r="N118" i="1"/>
  <c r="R110" i="1"/>
  <c r="S110" i="1" s="1"/>
  <c r="N110" i="1"/>
  <c r="R102" i="1"/>
  <c r="S102" i="1" s="1"/>
  <c r="N102" i="1"/>
  <c r="R98" i="1"/>
  <c r="S98" i="1" s="1"/>
  <c r="N98" i="1"/>
  <c r="R94" i="1"/>
  <c r="S94" i="1" s="1"/>
  <c r="N94" i="1"/>
  <c r="R82" i="1"/>
  <c r="S82" i="1" s="1"/>
  <c r="N82" i="1"/>
  <c r="R78" i="1"/>
  <c r="S78" i="1" s="1"/>
  <c r="N78" i="1"/>
  <c r="R70" i="1"/>
  <c r="S70" i="1" s="1"/>
  <c r="N70" i="1"/>
  <c r="R58" i="1"/>
  <c r="S58" i="1" s="1"/>
  <c r="N58" i="1"/>
  <c r="R54" i="1"/>
  <c r="S54" i="1" s="1"/>
  <c r="N54" i="1"/>
  <c r="R46" i="1"/>
  <c r="S46" i="1" s="1"/>
  <c r="N46" i="1"/>
  <c r="R38" i="1"/>
  <c r="S38" i="1" s="1"/>
  <c r="N38" i="1"/>
  <c r="R34" i="1"/>
  <c r="S34" i="1" s="1"/>
  <c r="N34" i="1"/>
  <c r="R30" i="1"/>
  <c r="S30" i="1" s="1"/>
  <c r="N30" i="1"/>
  <c r="R18" i="1"/>
  <c r="S18" i="1" s="1"/>
  <c r="N18" i="1"/>
  <c r="R14" i="1"/>
  <c r="S14" i="1" s="1"/>
  <c r="N14" i="1"/>
  <c r="R6" i="1"/>
  <c r="S6" i="1" s="1"/>
  <c r="N6" i="1"/>
  <c r="N954" i="1"/>
  <c r="N934" i="1"/>
  <c r="N914" i="1"/>
  <c r="N894" i="1"/>
  <c r="N874" i="1"/>
  <c r="N854" i="1"/>
  <c r="N830" i="1"/>
  <c r="N810" i="1"/>
  <c r="M3626" i="1"/>
  <c r="M2917" i="1"/>
  <c r="M1525" i="1"/>
  <c r="M3573" i="1"/>
  <c r="M1045" i="1"/>
  <c r="M853" i="1"/>
  <c r="M2767" i="1"/>
  <c r="N1667" i="1"/>
  <c r="N1531" i="1"/>
  <c r="N1283" i="1"/>
  <c r="N1027" i="1"/>
  <c r="N771" i="1"/>
  <c r="M307" i="1"/>
  <c r="N2563" i="1"/>
  <c r="N2223" i="1"/>
  <c r="N2195" i="1"/>
  <c r="N1723" i="1"/>
  <c r="N1563" i="1"/>
  <c r="N1339" i="1"/>
  <c r="N1083" i="1"/>
  <c r="N827" i="1"/>
  <c r="N571" i="1"/>
  <c r="N539" i="1"/>
  <c r="N283" i="1"/>
  <c r="N59" i="1"/>
  <c r="N27" i="1"/>
  <c r="M3359" i="1"/>
  <c r="M563" i="1"/>
  <c r="M4010" i="1"/>
  <c r="M3430" i="1"/>
  <c r="M3010" i="1"/>
  <c r="M2518" i="1"/>
  <c r="M2094" i="1"/>
  <c r="M1634" i="1"/>
  <c r="M1502" i="1"/>
  <c r="M1162" i="1"/>
  <c r="M3598" i="1"/>
  <c r="M3206" i="1"/>
  <c r="M2662" i="1"/>
  <c r="M2302" i="1"/>
  <c r="M1854" i="1"/>
  <c r="M1306" i="1"/>
  <c r="M1050" i="1"/>
  <c r="M910" i="1"/>
  <c r="M690" i="1"/>
  <c r="M410" i="1"/>
  <c r="M154" i="1"/>
  <c r="N4184" i="1"/>
  <c r="L3031" i="1"/>
  <c r="U3031" i="1" s="1"/>
  <c r="M3031" i="1"/>
  <c r="L1823" i="1"/>
  <c r="U1823" i="1" s="1"/>
  <c r="M1823" i="1"/>
  <c r="L1143" i="1"/>
  <c r="U1143" i="1" s="1"/>
  <c r="M1143" i="1"/>
  <c r="L895" i="1"/>
  <c r="U895" i="1" s="1"/>
  <c r="M895" i="1"/>
  <c r="R3975" i="1"/>
  <c r="S3975" i="1" s="1"/>
  <c r="N3975" i="1"/>
  <c r="R3619" i="1"/>
  <c r="N3619" i="1"/>
  <c r="R3543" i="1"/>
  <c r="S3543" i="1" s="1"/>
  <c r="N3543" i="1"/>
  <c r="R3531" i="1"/>
  <c r="S3531" i="1" s="1"/>
  <c r="N3531" i="1"/>
  <c r="R3391" i="1"/>
  <c r="S3391" i="1" s="1"/>
  <c r="N3391" i="1"/>
  <c r="R3275" i="1"/>
  <c r="S3275" i="1" s="1"/>
  <c r="N3275" i="1"/>
  <c r="R3263" i="1"/>
  <c r="S3263" i="1" s="1"/>
  <c r="N3263" i="1"/>
  <c r="R3031" i="1"/>
  <c r="S3031" i="1" s="1"/>
  <c r="N3031" i="1"/>
  <c r="R3019" i="1"/>
  <c r="S3019" i="1" s="1"/>
  <c r="N3019" i="1"/>
  <c r="R3007" i="1"/>
  <c r="S3007" i="1" s="1"/>
  <c r="N3007" i="1"/>
  <c r="R2999" i="1"/>
  <c r="S2999" i="1" s="1"/>
  <c r="N2999" i="1"/>
  <c r="R2939" i="1"/>
  <c r="N2939" i="1"/>
  <c r="R2927" i="1"/>
  <c r="S2927" i="1" s="1"/>
  <c r="N2927" i="1"/>
  <c r="R2827" i="1"/>
  <c r="N2827" i="1"/>
  <c r="R2775" i="1"/>
  <c r="S2775" i="1" s="1"/>
  <c r="N2775" i="1"/>
  <c r="R2747" i="1"/>
  <c r="N2747" i="1"/>
  <c r="R2735" i="1"/>
  <c r="S2735" i="1" s="1"/>
  <c r="N2735" i="1"/>
  <c r="R2591" i="1"/>
  <c r="S2591" i="1" s="1"/>
  <c r="N2591" i="1"/>
  <c r="R2583" i="1"/>
  <c r="S2583" i="1" s="1"/>
  <c r="N2583" i="1"/>
  <c r="R2571" i="1"/>
  <c r="N2571" i="1"/>
  <c r="R2491" i="1"/>
  <c r="S2491" i="1" s="1"/>
  <c r="N2491" i="1"/>
  <c r="R2479" i="1"/>
  <c r="N2479" i="1"/>
  <c r="R2451" i="1"/>
  <c r="S2451" i="1" s="1"/>
  <c r="N2451" i="1"/>
  <c r="R2415" i="1"/>
  <c r="N2415" i="1"/>
  <c r="R2387" i="1"/>
  <c r="S2387" i="1" s="1"/>
  <c r="N2387" i="1"/>
  <c r="R2379" i="1"/>
  <c r="N2379" i="1"/>
  <c r="R2335" i="1"/>
  <c r="S2335" i="1" s="1"/>
  <c r="N2335" i="1"/>
  <c r="R2327" i="1"/>
  <c r="N2327" i="1"/>
  <c r="R2123" i="1"/>
  <c r="S2123" i="1" s="1"/>
  <c r="N2123" i="1"/>
  <c r="R2087" i="1"/>
  <c r="N2087" i="1"/>
  <c r="R1979" i="1"/>
  <c r="S1979" i="1" s="1"/>
  <c r="N1979" i="1"/>
  <c r="R1967" i="1"/>
  <c r="N1967" i="1"/>
  <c r="R1875" i="1"/>
  <c r="S1875" i="1" s="1"/>
  <c r="N1875" i="1"/>
  <c r="R1815" i="1"/>
  <c r="N1815" i="1"/>
  <c r="R1759" i="1"/>
  <c r="S1759" i="1" s="1"/>
  <c r="N1759" i="1"/>
  <c r="R1699" i="1"/>
  <c r="S1699" i="1" s="1"/>
  <c r="N1699" i="1"/>
  <c r="R1571" i="1"/>
  <c r="S1571" i="1" s="1"/>
  <c r="N1571" i="1"/>
  <c r="R1379" i="1"/>
  <c r="N1379" i="1"/>
  <c r="R1371" i="1"/>
  <c r="S1371" i="1" s="1"/>
  <c r="N1371" i="1"/>
  <c r="R1307" i="1"/>
  <c r="S1307" i="1" s="1"/>
  <c r="N1307" i="1"/>
  <c r="R1123" i="1"/>
  <c r="S1123" i="1" s="1"/>
  <c r="N1123" i="1"/>
  <c r="R1115" i="1"/>
  <c r="N1115" i="1"/>
  <c r="R1059" i="1"/>
  <c r="S1059" i="1" s="1"/>
  <c r="N1059" i="1"/>
  <c r="R987" i="1"/>
  <c r="N987" i="1"/>
  <c r="R931" i="1"/>
  <c r="S931" i="1" s="1"/>
  <c r="N931" i="1"/>
  <c r="R923" i="1"/>
  <c r="S923" i="1" s="1"/>
  <c r="N923" i="1"/>
  <c r="R867" i="1"/>
  <c r="S867" i="1" s="1"/>
  <c r="N867" i="1"/>
  <c r="R859" i="1"/>
  <c r="N859" i="1"/>
  <c r="R547" i="1"/>
  <c r="S547" i="1" s="1"/>
  <c r="N547" i="1"/>
  <c r="R515" i="1"/>
  <c r="S515" i="1" s="1"/>
  <c r="N515" i="1"/>
  <c r="R483" i="1"/>
  <c r="S483" i="1" s="1"/>
  <c r="N483" i="1"/>
  <c r="R387" i="1"/>
  <c r="N387" i="1"/>
  <c r="R355" i="1"/>
  <c r="S355" i="1" s="1"/>
  <c r="N355" i="1"/>
  <c r="R259" i="1"/>
  <c r="N259" i="1"/>
  <c r="R195" i="1"/>
  <c r="S195" i="1" s="1"/>
  <c r="N195" i="1"/>
  <c r="R35" i="1"/>
  <c r="N35" i="1"/>
  <c r="R3" i="1"/>
  <c r="S3" i="1" s="1"/>
  <c r="N3" i="1"/>
  <c r="N4707" i="1"/>
  <c r="N4695" i="1"/>
  <c r="N4659" i="1"/>
  <c r="N4567" i="1"/>
  <c r="N4211" i="1"/>
  <c r="N4195" i="1"/>
  <c r="N4183" i="1"/>
  <c r="N4167" i="1"/>
  <c r="N4131" i="1"/>
  <c r="N3799" i="1"/>
  <c r="N3415" i="1"/>
  <c r="N2839" i="1"/>
  <c r="N2407" i="1"/>
  <c r="N1539" i="1"/>
  <c r="N1347" i="1"/>
  <c r="N1091" i="1"/>
  <c r="N963" i="1"/>
  <c r="N835" i="1"/>
  <c r="N707" i="1"/>
  <c r="N579" i="1"/>
  <c r="M2323" i="1"/>
  <c r="R3928" i="1"/>
  <c r="N3928" i="1"/>
  <c r="R2008" i="1"/>
  <c r="N2008" i="1"/>
  <c r="N4696" i="1"/>
  <c r="L3323" i="1"/>
  <c r="U3323" i="1" s="1"/>
  <c r="M3323" i="1"/>
  <c r="L1407" i="1"/>
  <c r="U1407" i="1" s="1"/>
  <c r="M1407" i="1"/>
  <c r="L199" i="1"/>
  <c r="U199" i="1" s="1"/>
  <c r="M199" i="1"/>
  <c r="R3591" i="1"/>
  <c r="S3591" i="1" s="1"/>
  <c r="N3591" i="1"/>
  <c r="R3511" i="1"/>
  <c r="S3511" i="1" s="1"/>
  <c r="N3511" i="1"/>
  <c r="R3423" i="1"/>
  <c r="S3423" i="1" s="1"/>
  <c r="N3423" i="1"/>
  <c r="R995" i="1"/>
  <c r="S995" i="1" s="1"/>
  <c r="N995" i="1"/>
  <c r="R795" i="1"/>
  <c r="N795" i="1"/>
  <c r="R739" i="1"/>
  <c r="S739" i="1" s="1"/>
  <c r="N739" i="1"/>
  <c r="R731" i="1"/>
  <c r="N731" i="1"/>
  <c r="R675" i="1"/>
  <c r="S675" i="1" s="1"/>
  <c r="N675" i="1"/>
  <c r="R667" i="1"/>
  <c r="N667" i="1"/>
  <c r="R419" i="1"/>
  <c r="S419" i="1" s="1"/>
  <c r="N419" i="1"/>
  <c r="R323" i="1"/>
  <c r="N323" i="1"/>
  <c r="R227" i="1"/>
  <c r="S227" i="1" s="1"/>
  <c r="N227" i="1"/>
  <c r="R163" i="1"/>
  <c r="S163" i="1" s="1"/>
  <c r="N163" i="1"/>
  <c r="R99" i="1"/>
  <c r="S99" i="1" s="1"/>
  <c r="N99" i="1"/>
  <c r="R67" i="1"/>
  <c r="N67" i="1"/>
  <c r="N4579" i="1"/>
  <c r="N4515" i="1"/>
  <c r="N4376" i="1"/>
  <c r="N3927" i="1"/>
  <c r="N3911" i="1"/>
  <c r="N3891" i="1"/>
  <c r="N3875" i="1"/>
  <c r="N3827" i="1"/>
  <c r="N3811" i="1"/>
  <c r="N3747" i="1"/>
  <c r="N3719" i="1"/>
  <c r="N3039" i="1"/>
  <c r="N2343" i="1"/>
  <c r="N1823" i="1"/>
  <c r="N1659" i="1"/>
  <c r="N1603" i="1"/>
  <c r="N1403" i="1"/>
  <c r="N1275" i="1"/>
  <c r="N1019" i="1"/>
  <c r="N891" i="1"/>
  <c r="N763" i="1"/>
  <c r="N635" i="1"/>
  <c r="N507" i="1"/>
  <c r="N347" i="1"/>
  <c r="N219" i="1"/>
  <c r="N123" i="1"/>
  <c r="N91" i="1"/>
  <c r="M3079" i="1"/>
  <c r="N3800" i="1"/>
  <c r="N2776" i="1"/>
  <c r="M3259" i="1"/>
  <c r="N4568" i="1"/>
  <c r="N3512" i="1"/>
  <c r="N3384" i="1"/>
  <c r="N3000" i="1"/>
  <c r="N3992" i="1"/>
  <c r="N1752" i="1"/>
  <c r="M4266" i="1"/>
  <c r="M3798" i="1"/>
  <c r="M4470" i="1"/>
  <c r="M3886" i="1"/>
  <c r="L4574" i="1"/>
  <c r="Y4574" i="1" s="1"/>
  <c r="M4574" i="1"/>
  <c r="L4534" i="1"/>
  <c r="Y4534" i="1" s="1"/>
  <c r="M4534" i="1"/>
  <c r="L4346" i="1"/>
  <c r="U4346" i="1" s="1"/>
  <c r="M4346" i="1"/>
  <c r="L4126" i="1"/>
  <c r="M4126" i="1"/>
  <c r="L3946" i="1"/>
  <c r="U3946" i="1" s="1"/>
  <c r="M3946" i="1"/>
  <c r="L3702" i="1"/>
  <c r="U3702" i="1" s="1"/>
  <c r="M3702" i="1"/>
  <c r="L3674" i="1"/>
  <c r="Y3674" i="1" s="1"/>
  <c r="M3674" i="1"/>
  <c r="L3622" i="1"/>
  <c r="M3622" i="1"/>
  <c r="L3590" i="1"/>
  <c r="U3590" i="1" s="1"/>
  <c r="M3590" i="1"/>
  <c r="L3546" i="1"/>
  <c r="M3546" i="1"/>
  <c r="L3402" i="1"/>
  <c r="U3402" i="1" s="1"/>
  <c r="M3402" i="1"/>
  <c r="L3366" i="1"/>
  <c r="U3366" i="1" s="1"/>
  <c r="M3366" i="1"/>
  <c r="L3350" i="1"/>
  <c r="U3350" i="1" s="1"/>
  <c r="M3350" i="1"/>
  <c r="L3314" i="1"/>
  <c r="M3314" i="1"/>
  <c r="L3226" i="1"/>
  <c r="U3226" i="1" s="1"/>
  <c r="M3226" i="1"/>
  <c r="L3170" i="1"/>
  <c r="U3170" i="1" s="1"/>
  <c r="M3170" i="1"/>
  <c r="L3022" i="1"/>
  <c r="U3022" i="1" s="1"/>
  <c r="M3022" i="1"/>
  <c r="L2990" i="1"/>
  <c r="U2990" i="1" s="1"/>
  <c r="M2990" i="1"/>
  <c r="L2970" i="1"/>
  <c r="U2970" i="1" s="1"/>
  <c r="M2970" i="1"/>
  <c r="L2822" i="1"/>
  <c r="U2822" i="1" s="1"/>
  <c r="M2822" i="1"/>
  <c r="L2642" i="1"/>
  <c r="U2642" i="1" s="1"/>
  <c r="M2642" i="1"/>
  <c r="L2594" i="1"/>
  <c r="U2594" i="1" s="1"/>
  <c r="M2594" i="1"/>
  <c r="L2550" i="1"/>
  <c r="U2550" i="1" s="1"/>
  <c r="M2550" i="1"/>
  <c r="L2494" i="1"/>
  <c r="M2494" i="1"/>
  <c r="L2386" i="1"/>
  <c r="U2386" i="1" s="1"/>
  <c r="AB2386" i="1" s="1"/>
  <c r="M2386" i="1"/>
  <c r="L2382" i="1"/>
  <c r="M2382" i="1"/>
  <c r="L2190" i="1"/>
  <c r="U2190" i="1" s="1"/>
  <c r="M2190" i="1"/>
  <c r="L2146" i="1"/>
  <c r="U2146" i="1" s="1"/>
  <c r="M2146" i="1"/>
  <c r="L2090" i="1"/>
  <c r="U2090" i="1" s="1"/>
  <c r="M2090" i="1"/>
  <c r="L1962" i="1"/>
  <c r="U1962" i="1" s="1"/>
  <c r="M1962" i="1"/>
  <c r="L1926" i="1"/>
  <c r="U1926" i="1" s="1"/>
  <c r="M1926" i="1"/>
  <c r="L1886" i="1"/>
  <c r="U1886" i="1" s="1"/>
  <c r="M1886" i="1"/>
  <c r="L1842" i="1"/>
  <c r="U1842" i="1" s="1"/>
  <c r="M1842" i="1"/>
  <c r="L1674" i="1"/>
  <c r="U1674" i="1" s="1"/>
  <c r="M1674" i="1"/>
  <c r="L1658" i="1"/>
  <c r="U1658" i="1" s="1"/>
  <c r="M1658" i="1"/>
  <c r="L1582" i="1"/>
  <c r="M1582" i="1"/>
  <c r="L1578" i="1"/>
  <c r="U1578" i="1" s="1"/>
  <c r="M1578" i="1"/>
  <c r="L1542" i="1"/>
  <c r="M1542" i="1"/>
  <c r="L1478" i="1"/>
  <c r="Y1478" i="1" s="1"/>
  <c r="M1478" i="1"/>
  <c r="L1462" i="1"/>
  <c r="M1462" i="1"/>
  <c r="L1346" i="1"/>
  <c r="U1346" i="1" s="1"/>
  <c r="M1346" i="1"/>
  <c r="L1326" i="1"/>
  <c r="M1326" i="1"/>
  <c r="L1298" i="1"/>
  <c r="Y1298" i="1" s="1"/>
  <c r="M1298" i="1"/>
  <c r="L1286" i="1"/>
  <c r="M1286" i="1"/>
  <c r="L1238" i="1"/>
  <c r="Y1238" i="1" s="1"/>
  <c r="M1238" i="1"/>
  <c r="L1110" i="1"/>
  <c r="M1110" i="1"/>
  <c r="L1090" i="1"/>
  <c r="U1090" i="1" s="1"/>
  <c r="M1090" i="1"/>
  <c r="L1030" i="1"/>
  <c r="U1030" i="1" s="1"/>
  <c r="M1030" i="1"/>
  <c r="L982" i="1"/>
  <c r="U982" i="1" s="1"/>
  <c r="M982" i="1"/>
  <c r="L950" i="1"/>
  <c r="U950" i="1" s="1"/>
  <c r="M950" i="1"/>
  <c r="L834" i="1"/>
  <c r="U834" i="1" s="1"/>
  <c r="M834" i="1"/>
  <c r="L802" i="1"/>
  <c r="U802" i="1" s="1"/>
  <c r="M802" i="1"/>
  <c r="L698" i="1"/>
  <c r="U698" i="1" s="1"/>
  <c r="M698" i="1"/>
  <c r="L666" i="1"/>
  <c r="U666" i="1" s="1"/>
  <c r="M666" i="1"/>
  <c r="L646" i="1"/>
  <c r="U646" i="1" s="1"/>
  <c r="M646" i="1"/>
  <c r="L446" i="1"/>
  <c r="U446" i="1" s="1"/>
  <c r="M446" i="1"/>
  <c r="L386" i="1"/>
  <c r="U386" i="1" s="1"/>
  <c r="M386" i="1"/>
  <c r="L326" i="1"/>
  <c r="U326" i="1" s="1"/>
  <c r="M326" i="1"/>
  <c r="L206" i="1"/>
  <c r="Y206" i="1" s="1"/>
  <c r="M206" i="1"/>
  <c r="L190" i="1"/>
  <c r="U190" i="1" s="1"/>
  <c r="M190" i="1"/>
  <c r="L146" i="1"/>
  <c r="U146" i="1" s="1"/>
  <c r="M146" i="1"/>
  <c r="L122" i="1"/>
  <c r="M122" i="1"/>
  <c r="L38" i="1"/>
  <c r="U38" i="1" s="1"/>
  <c r="M38" i="1"/>
  <c r="R2138" i="1"/>
  <c r="S2138" i="1" s="1"/>
  <c r="N2138" i="1"/>
  <c r="R2126" i="1"/>
  <c r="S2126" i="1" s="1"/>
  <c r="N2126" i="1"/>
  <c r="R2098" i="1"/>
  <c r="S2098" i="1" s="1"/>
  <c r="N2098" i="1"/>
  <c r="R2086" i="1"/>
  <c r="S2086" i="1" s="1"/>
  <c r="N2086" i="1"/>
  <c r="R2038" i="1"/>
  <c r="S2038" i="1" s="1"/>
  <c r="N2038" i="1"/>
  <c r="R2010" i="1"/>
  <c r="N2010" i="1"/>
  <c r="R1978" i="1"/>
  <c r="S1978" i="1" s="1"/>
  <c r="N1978" i="1"/>
  <c r="R1966" i="1"/>
  <c r="N1966" i="1"/>
  <c r="R1950" i="1"/>
  <c r="S1950" i="1" s="1"/>
  <c r="N1950" i="1"/>
  <c r="R1874" i="1"/>
  <c r="S1874" i="1" s="1"/>
  <c r="N1874" i="1"/>
  <c r="R1862" i="1"/>
  <c r="S1862" i="1" s="1"/>
  <c r="N1862" i="1"/>
  <c r="R1846" i="1"/>
  <c r="S1846" i="1" s="1"/>
  <c r="N1846" i="1"/>
  <c r="R1822" i="1"/>
  <c r="S1822" i="1" s="1"/>
  <c r="N1822" i="1"/>
  <c r="R1810" i="1"/>
  <c r="S1810" i="1" s="1"/>
  <c r="N1810" i="1"/>
  <c r="R1770" i="1"/>
  <c r="S1770" i="1" s="1"/>
  <c r="N1770" i="1"/>
  <c r="R1758" i="1"/>
  <c r="S1758" i="1" s="1"/>
  <c r="N1758" i="1"/>
  <c r="R1750" i="1"/>
  <c r="S1750" i="1" s="1"/>
  <c r="N1750" i="1"/>
  <c r="R1734" i="1"/>
  <c r="S1734" i="1" s="1"/>
  <c r="N1734" i="1"/>
  <c r="R1698" i="1"/>
  <c r="S1698" i="1" s="1"/>
  <c r="N1698" i="1"/>
  <c r="L4298" i="1"/>
  <c r="U4298" i="1" s="1"/>
  <c r="M4298" i="1"/>
  <c r="L4070" i="1"/>
  <c r="U4070" i="1" s="1"/>
  <c r="M4070" i="1"/>
  <c r="L3778" i="1"/>
  <c r="Y3778" i="1" s="1"/>
  <c r="M3778" i="1"/>
  <c r="L3734" i="1"/>
  <c r="M3734" i="1"/>
  <c r="L3574" i="1"/>
  <c r="U3574" i="1" s="1"/>
  <c r="M3574" i="1"/>
  <c r="L3506" i="1"/>
  <c r="M3506" i="1"/>
  <c r="L3142" i="1"/>
  <c r="U3142" i="1" s="1"/>
  <c r="M3142" i="1"/>
  <c r="L3106" i="1"/>
  <c r="U3106" i="1" s="1"/>
  <c r="M3106" i="1"/>
  <c r="L3070" i="1"/>
  <c r="U3070" i="1" s="1"/>
  <c r="M3070" i="1"/>
  <c r="L2766" i="1"/>
  <c r="M2766" i="1"/>
  <c r="L2714" i="1"/>
  <c r="Y2714" i="1" s="1"/>
  <c r="M2714" i="1"/>
  <c r="L2694" i="1"/>
  <c r="M2694" i="1"/>
  <c r="L2490" i="1"/>
  <c r="U2490" i="1" s="1"/>
  <c r="M2490" i="1"/>
  <c r="L2274" i="1"/>
  <c r="U2274" i="1" s="1"/>
  <c r="M2274" i="1"/>
  <c r="L2258" i="1"/>
  <c r="U2258" i="1" s="1"/>
  <c r="M2258" i="1"/>
  <c r="L2198" i="1"/>
  <c r="M2198" i="1"/>
  <c r="L2150" i="1"/>
  <c r="U2150" i="1" s="1"/>
  <c r="M2150" i="1"/>
  <c r="L2126" i="1"/>
  <c r="M2126" i="1"/>
  <c r="L2066" i="1"/>
  <c r="U2066" i="1" s="1"/>
  <c r="M2066" i="1"/>
  <c r="L2038" i="1"/>
  <c r="M2038" i="1"/>
  <c r="L2018" i="1"/>
  <c r="Y2018" i="1" s="1"/>
  <c r="M2018" i="1"/>
  <c r="L1974" i="1"/>
  <c r="M1974" i="1"/>
  <c r="L1834" i="1"/>
  <c r="U1834" i="1" s="1"/>
  <c r="M1834" i="1"/>
  <c r="L1806" i="1"/>
  <c r="U1806" i="1" s="1"/>
  <c r="M1806" i="1"/>
  <c r="L1802" i="1"/>
  <c r="Y1802" i="1" s="1"/>
  <c r="M1802" i="1"/>
  <c r="L1722" i="1"/>
  <c r="M1722" i="1"/>
  <c r="L1638" i="1"/>
  <c r="Y1638" i="1" s="1"/>
  <c r="M1638" i="1"/>
  <c r="L1610" i="1"/>
  <c r="U1610" i="1" s="1"/>
  <c r="M1610" i="1"/>
  <c r="L1554" i="1"/>
  <c r="U1554" i="1" s="1"/>
  <c r="M1554" i="1"/>
  <c r="L1510" i="1"/>
  <c r="M1510" i="1"/>
  <c r="L1442" i="1"/>
  <c r="Y1442" i="1" s="1"/>
  <c r="M1442" i="1"/>
  <c r="L1366" i="1"/>
  <c r="M1366" i="1"/>
  <c r="L1254" i="1"/>
  <c r="Y1254" i="1" s="1"/>
  <c r="M1254" i="1"/>
  <c r="L1206" i="1"/>
  <c r="M1206" i="1"/>
  <c r="L1186" i="1"/>
  <c r="Y1186" i="1" s="1"/>
  <c r="M1186" i="1"/>
  <c r="L1066" i="1"/>
  <c r="U1066" i="1" s="1"/>
  <c r="M1066" i="1"/>
  <c r="L998" i="1"/>
  <c r="U998" i="1" s="1"/>
  <c r="M998" i="1"/>
  <c r="L930" i="1"/>
  <c r="M930" i="1"/>
  <c r="L794" i="1"/>
  <c r="U794" i="1" s="1"/>
  <c r="M794" i="1"/>
  <c r="L774" i="1"/>
  <c r="M774" i="1"/>
  <c r="L734" i="1"/>
  <c r="U734" i="1" s="1"/>
  <c r="M734" i="1"/>
  <c r="L710" i="1"/>
  <c r="M710" i="1"/>
  <c r="L630" i="1"/>
  <c r="U630" i="1" s="1"/>
  <c r="M630" i="1"/>
  <c r="L502" i="1"/>
  <c r="U502" i="1" s="1"/>
  <c r="M502" i="1"/>
  <c r="L490" i="1"/>
  <c r="U490" i="1" s="1"/>
  <c r="M490" i="1"/>
  <c r="L470" i="1"/>
  <c r="U470" i="1" s="1"/>
  <c r="M470" i="1"/>
  <c r="L430" i="1"/>
  <c r="U430" i="1" s="1"/>
  <c r="M430" i="1"/>
  <c r="L414" i="1"/>
  <c r="U414" i="1" s="1"/>
  <c r="M414" i="1"/>
  <c r="L402" i="1"/>
  <c r="U402" i="1" s="1"/>
  <c r="M402" i="1"/>
  <c r="L378" i="1"/>
  <c r="M378" i="1"/>
  <c r="L354" i="1"/>
  <c r="Y354" i="1" s="1"/>
  <c r="M354" i="1"/>
  <c r="L294" i="1"/>
  <c r="U294" i="1" s="1"/>
  <c r="M294" i="1"/>
  <c r="L266" i="1"/>
  <c r="Y266" i="1" s="1"/>
  <c r="M266" i="1"/>
  <c r="L234" i="1"/>
  <c r="M234" i="1"/>
  <c r="L214" i="1"/>
  <c r="Y214" i="1" s="1"/>
  <c r="M214" i="1"/>
  <c r="L174" i="1"/>
  <c r="U174" i="1" s="1"/>
  <c r="M174" i="1"/>
  <c r="L158" i="1"/>
  <c r="Y158" i="1" s="1"/>
  <c r="M158" i="1"/>
  <c r="L130" i="1"/>
  <c r="M130" i="1"/>
  <c r="L98" i="1"/>
  <c r="U98" i="1" s="1"/>
  <c r="M98" i="1"/>
  <c r="L70" i="1"/>
  <c r="U70" i="1" s="1"/>
  <c r="M70" i="1"/>
  <c r="N4710" i="1"/>
  <c r="N4698" i="1"/>
  <c r="N4690" i="1"/>
  <c r="N4662" i="1"/>
  <c r="N4650" i="1"/>
  <c r="N4578" i="1"/>
  <c r="N4554" i="1"/>
  <c r="N4382" i="1"/>
  <c r="N4374" i="1"/>
  <c r="N4334" i="1"/>
  <c r="N4286" i="1"/>
  <c r="N4198" i="1"/>
  <c r="N4186" i="1"/>
  <c r="N4178" i="1"/>
  <c r="N4166" i="1"/>
  <c r="N4138" i="1"/>
  <c r="N4090" i="1"/>
  <c r="N4018" i="1"/>
  <c r="N3970" i="1"/>
  <c r="N3942" i="1"/>
  <c r="N3930" i="1"/>
  <c r="N3922" i="1"/>
  <c r="N3910" i="1"/>
  <c r="N3894" i="1"/>
  <c r="N3882" i="1"/>
  <c r="N3834" i="1"/>
  <c r="N3822" i="1"/>
  <c r="N3810" i="1"/>
  <c r="N3786" i="1"/>
  <c r="N3714" i="1"/>
  <c r="N3674" i="1"/>
  <c r="N3614" i="1"/>
  <c r="N3498" i="1"/>
  <c r="N3418" i="1"/>
  <c r="N3406" i="1"/>
  <c r="N3374" i="1"/>
  <c r="N3358" i="1"/>
  <c r="N3270" i="1"/>
  <c r="N3110" i="1"/>
  <c r="N3066" i="1"/>
  <c r="N2986" i="1"/>
  <c r="N2958" i="1"/>
  <c r="N2942" i="1"/>
  <c r="N2930" i="1"/>
  <c r="N2842" i="1"/>
  <c r="N2830" i="1"/>
  <c r="N2806" i="1"/>
  <c r="M4150" i="1"/>
  <c r="M3718" i="1"/>
  <c r="M3474" i="1"/>
  <c r="M3294" i="1"/>
  <c r="M2730" i="1"/>
  <c r="M2246" i="1"/>
  <c r="M1954" i="1"/>
  <c r="M1698" i="1"/>
  <c r="M1386" i="1"/>
  <c r="M1042" i="1"/>
  <c r="M550" i="1"/>
  <c r="M114" i="1"/>
  <c r="R562" i="1"/>
  <c r="S562" i="1" s="1"/>
  <c r="N562" i="1"/>
  <c r="R538" i="1"/>
  <c r="S538" i="1" s="1"/>
  <c r="N538" i="1"/>
  <c r="R522" i="1"/>
  <c r="S522" i="1" s="1"/>
  <c r="N522" i="1"/>
  <c r="R510" i="1"/>
  <c r="S510" i="1" s="1"/>
  <c r="N510" i="1"/>
  <c r="R498" i="1"/>
  <c r="S498" i="1" s="1"/>
  <c r="N498" i="1"/>
  <c r="R434" i="1"/>
  <c r="S434" i="1" s="1"/>
  <c r="N434" i="1"/>
  <c r="R410" i="1"/>
  <c r="S410" i="1" s="1"/>
  <c r="N410" i="1"/>
  <c r="R394" i="1"/>
  <c r="N394" i="1"/>
  <c r="R346" i="1"/>
  <c r="N346" i="1"/>
  <c r="R330" i="1"/>
  <c r="S330" i="1" s="1"/>
  <c r="N330" i="1"/>
  <c r="R318" i="1"/>
  <c r="S318" i="1" s="1"/>
  <c r="N318" i="1"/>
  <c r="R282" i="1"/>
  <c r="S282" i="1" s="1"/>
  <c r="N282" i="1"/>
  <c r="R266" i="1"/>
  <c r="N266" i="1"/>
  <c r="R218" i="1"/>
  <c r="S218" i="1" s="1"/>
  <c r="N218" i="1"/>
  <c r="R202" i="1"/>
  <c r="S202" i="1" s="1"/>
  <c r="N202" i="1"/>
  <c r="R190" i="1"/>
  <c r="S190" i="1" s="1"/>
  <c r="N190" i="1"/>
  <c r="R154" i="1"/>
  <c r="N154" i="1"/>
  <c r="R126" i="1"/>
  <c r="S126" i="1" s="1"/>
  <c r="N126" i="1"/>
  <c r="R114" i="1"/>
  <c r="S114" i="1" s="1"/>
  <c r="N114" i="1"/>
  <c r="R90" i="1"/>
  <c r="S90" i="1" s="1"/>
  <c r="N90" i="1"/>
  <c r="R74" i="1"/>
  <c r="S74" i="1" s="1"/>
  <c r="N74" i="1"/>
  <c r="R62" i="1"/>
  <c r="S62" i="1" s="1"/>
  <c r="N62" i="1"/>
  <c r="R50" i="1"/>
  <c r="S50" i="1" s="1"/>
  <c r="N50" i="1"/>
  <c r="R26" i="1"/>
  <c r="S26" i="1" s="1"/>
  <c r="N26" i="1"/>
  <c r="R10" i="1"/>
  <c r="S10" i="1" s="1"/>
  <c r="N10" i="1"/>
  <c r="N1606" i="1"/>
  <c r="N1582" i="1"/>
  <c r="N1570" i="1"/>
  <c r="N1558" i="1"/>
  <c r="N1542" i="1"/>
  <c r="N1478" i="1"/>
  <c r="N1430" i="1"/>
  <c r="N1414" i="1"/>
  <c r="Y2" i="1"/>
  <c r="M4700" i="1"/>
  <c r="L4700" i="1"/>
  <c r="M4652" i="1"/>
  <c r="L4652" i="1"/>
  <c r="M4620" i="1"/>
  <c r="L4620" i="1"/>
  <c r="L4560" i="1"/>
  <c r="Y4560" i="1" s="1"/>
  <c r="M4492" i="1"/>
  <c r="L4492" i="1"/>
  <c r="M4428" i="1"/>
  <c r="L4428" i="1"/>
  <c r="M4412" i="1"/>
  <c r="L4412" i="1"/>
  <c r="M4396" i="1"/>
  <c r="L4396" i="1"/>
  <c r="M4332" i="1"/>
  <c r="L4332" i="1"/>
  <c r="M4268" i="1"/>
  <c r="L4268" i="1"/>
  <c r="L4204" i="1"/>
  <c r="Y4204" i="1" s="1"/>
  <c r="L4188" i="1"/>
  <c r="M4172" i="1"/>
  <c r="L4172" i="1"/>
  <c r="L4128" i="1"/>
  <c r="Y4128" i="1" s="1"/>
  <c r="M4124" i="1"/>
  <c r="L4124" i="1"/>
  <c r="M4108" i="1"/>
  <c r="L4108" i="1"/>
  <c r="L4104" i="1"/>
  <c r="Y4104" i="1" s="1"/>
  <c r="M4092" i="1"/>
  <c r="L4092" i="1"/>
  <c r="L4012" i="1"/>
  <c r="Y4012" i="1" s="1"/>
  <c r="M3916" i="1"/>
  <c r="L3916" i="1"/>
  <c r="L16" i="1"/>
  <c r="Y16" i="1" s="1"/>
  <c r="L4714" i="1"/>
  <c r="Y4714" i="1" s="1"/>
  <c r="L4702" i="1"/>
  <c r="L4662" i="1"/>
  <c r="L4642" i="1"/>
  <c r="Y4642" i="1" s="1"/>
  <c r="L4638" i="1"/>
  <c r="Y4638" i="1" s="1"/>
  <c r="L4622" i="1"/>
  <c r="Y4622" i="1" s="1"/>
  <c r="L4594" i="1"/>
  <c r="L4522" i="1"/>
  <c r="Y4522" i="1" s="1"/>
  <c r="L4518" i="1"/>
  <c r="Y4518" i="1" s="1"/>
  <c r="L4510" i="1"/>
  <c r="L4498" i="1"/>
  <c r="L4486" i="1"/>
  <c r="Y4486" i="1" s="1"/>
  <c r="L4466" i="1"/>
  <c r="Y4466" i="1" s="1"/>
  <c r="L4450" i="1"/>
  <c r="L4430" i="1"/>
  <c r="L4418" i="1"/>
  <c r="Y4418" i="1" s="1"/>
  <c r="L4386" i="1"/>
  <c r="Y4386" i="1" s="1"/>
  <c r="L4358" i="1"/>
  <c r="L4326" i="1"/>
  <c r="L4318" i="1"/>
  <c r="Y4318" i="1" s="1"/>
  <c r="L4282" i="1"/>
  <c r="Y4282" i="1" s="1"/>
  <c r="L4194" i="1"/>
  <c r="Y4194" i="1" s="1"/>
  <c r="L4190" i="1"/>
  <c r="L4182" i="1"/>
  <c r="Y4182" i="1" s="1"/>
  <c r="L4174" i="1"/>
  <c r="Y4174" i="1" s="1"/>
  <c r="L4166" i="1"/>
  <c r="L4082" i="1"/>
  <c r="L4050" i="1"/>
  <c r="Y4050" i="1" s="1"/>
  <c r="L4042" i="1"/>
  <c r="Y4042" i="1" s="1"/>
  <c r="L4034" i="1"/>
  <c r="L3986" i="1"/>
  <c r="L3962" i="1"/>
  <c r="Y3962" i="1" s="1"/>
  <c r="L3950" i="1"/>
  <c r="Y3950" i="1" s="1"/>
  <c r="L3922" i="1"/>
  <c r="L3918" i="1"/>
  <c r="L3914" i="1"/>
  <c r="Y3914" i="1" s="1"/>
  <c r="L3910" i="1"/>
  <c r="Y3910" i="1" s="1"/>
  <c r="L3866" i="1"/>
  <c r="Y3866" i="1" s="1"/>
  <c r="L3862" i="1"/>
  <c r="L3826" i="1"/>
  <c r="Y3826" i="1" s="1"/>
  <c r="L3822" i="1"/>
  <c r="Y3822" i="1" s="1"/>
  <c r="L3790" i="1"/>
  <c r="L3722" i="1"/>
  <c r="L3686" i="1"/>
  <c r="Y3686" i="1" s="1"/>
  <c r="L3666" i="1"/>
  <c r="Y3666" i="1" s="1"/>
  <c r="L3658" i="1"/>
  <c r="L3650" i="1"/>
  <c r="L3634" i="1"/>
  <c r="Y3634" i="1" s="1"/>
  <c r="L3606" i="1"/>
  <c r="Y3606" i="1" s="1"/>
  <c r="L3482" i="1"/>
  <c r="L3478" i="1"/>
  <c r="L3466" i="1"/>
  <c r="Y3466" i="1" s="1"/>
  <c r="L3454" i="1"/>
  <c r="Y3454" i="1" s="1"/>
  <c r="L3450" i="1"/>
  <c r="Y3450" i="1" s="1"/>
  <c r="L3438" i="1"/>
  <c r="L3434" i="1"/>
  <c r="Y3434" i="1" s="1"/>
  <c r="L3370" i="1"/>
  <c r="Y3370" i="1" s="1"/>
  <c r="L3198" i="1"/>
  <c r="L3086" i="1"/>
  <c r="L2938" i="1"/>
  <c r="Y2938" i="1" s="1"/>
  <c r="L2930" i="1"/>
  <c r="Y2930" i="1" s="1"/>
  <c r="L2922" i="1"/>
  <c r="L2918" i="1"/>
  <c r="L2910" i="1"/>
  <c r="Y2910" i="1" s="1"/>
  <c r="L2894" i="1"/>
  <c r="Y2894" i="1" s="1"/>
  <c r="L2890" i="1"/>
  <c r="L2886" i="1"/>
  <c r="L2882" i="1"/>
  <c r="Y2882" i="1" s="1"/>
  <c r="L2870" i="1"/>
  <c r="Y2870" i="1" s="1"/>
  <c r="L2862" i="1"/>
  <c r="Y2862" i="1" s="1"/>
  <c r="L2854" i="1"/>
  <c r="L2846" i="1"/>
  <c r="Y2846" i="1" s="1"/>
  <c r="L2842" i="1"/>
  <c r="Y2842" i="1" s="1"/>
  <c r="L2838" i="1"/>
  <c r="L2834" i="1"/>
  <c r="L2830" i="1"/>
  <c r="Y2830" i="1" s="1"/>
  <c r="L2826" i="1"/>
  <c r="Y2826" i="1" s="1"/>
  <c r="L2794" i="1"/>
  <c r="L2786" i="1"/>
  <c r="L2778" i="1"/>
  <c r="Y2778" i="1" s="1"/>
  <c r="L2438" i="1"/>
  <c r="Y2438" i="1" s="1"/>
  <c r="L2426" i="1"/>
  <c r="L2366" i="1"/>
  <c r="L2334" i="1"/>
  <c r="Y2334" i="1" s="1"/>
  <c r="L1902" i="1"/>
  <c r="Y1902" i="1" s="1"/>
  <c r="L1774" i="1"/>
  <c r="Y1774" i="1" s="1"/>
  <c r="L1750" i="1"/>
  <c r="L1718" i="1"/>
  <c r="Y1718" i="1" s="1"/>
  <c r="L1054" i="1"/>
  <c r="Y1054" i="1" s="1"/>
  <c r="L866" i="1"/>
  <c r="L850" i="1"/>
  <c r="L818" i="1"/>
  <c r="Y818" i="1" s="1"/>
  <c r="L762" i="1"/>
  <c r="Y762" i="1" s="1"/>
  <c r="L754" i="1"/>
  <c r="L590" i="1"/>
  <c r="L4625" i="1"/>
  <c r="Y4625" i="1" s="1"/>
  <c r="L4517" i="1"/>
  <c r="Y4517" i="1" s="1"/>
  <c r="L4357" i="1"/>
  <c r="L4325" i="1"/>
  <c r="L4321" i="1"/>
  <c r="Y4321" i="1" s="1"/>
  <c r="L4281" i="1"/>
  <c r="Y4281" i="1" s="1"/>
  <c r="L4265" i="1"/>
  <c r="L4257" i="1"/>
  <c r="L4237" i="1"/>
  <c r="Y4237" i="1" s="1"/>
  <c r="L4221" i="1"/>
  <c r="Y4221" i="1" s="1"/>
  <c r="L4217" i="1"/>
  <c r="L4213" i="1"/>
  <c r="L4197" i="1"/>
  <c r="Y4197" i="1" s="1"/>
  <c r="L4193" i="1"/>
  <c r="Y4193" i="1" s="1"/>
  <c r="L4181" i="1"/>
  <c r="Y4181" i="1" s="1"/>
  <c r="L4157" i="1"/>
  <c r="L4117" i="1"/>
  <c r="Y4117" i="1" s="1"/>
  <c r="L4105" i="1"/>
  <c r="Y4105" i="1" s="1"/>
  <c r="L4097" i="1"/>
  <c r="L4085" i="1"/>
  <c r="L4077" i="1"/>
  <c r="Y4077" i="1" s="1"/>
  <c r="L4049" i="1"/>
  <c r="L4025" i="1"/>
  <c r="Y4025" i="1" s="1"/>
  <c r="L3993" i="1"/>
  <c r="Y3993" i="1" s="1"/>
  <c r="L3985" i="1"/>
  <c r="Y3985" i="1" s="1"/>
  <c r="L3977" i="1"/>
  <c r="Y3977" i="1" s="1"/>
  <c r="L3965" i="1"/>
  <c r="Y3965" i="1" s="1"/>
  <c r="L3957" i="1"/>
  <c r="Y3957" i="1" s="1"/>
  <c r="L3953" i="1"/>
  <c r="Y3953" i="1" s="1"/>
  <c r="L3925" i="1"/>
  <c r="L3913" i="1"/>
  <c r="Y3913" i="1" s="1"/>
  <c r="L3909" i="1"/>
  <c r="Y3909" i="1" s="1"/>
  <c r="L3881" i="1"/>
  <c r="Y3881" i="1" s="1"/>
  <c r="L3877" i="1"/>
  <c r="L3873" i="1"/>
  <c r="Y3873" i="1" s="1"/>
  <c r="L3857" i="1"/>
  <c r="Y3857" i="1" s="1"/>
  <c r="L3853" i="1"/>
  <c r="U3853" i="1" s="1"/>
  <c r="L3825" i="1"/>
  <c r="L3813" i="1"/>
  <c r="Y3813" i="1" s="1"/>
  <c r="L3781" i="1"/>
  <c r="Y3781" i="1" s="1"/>
  <c r="L3765" i="1"/>
  <c r="Y3765" i="1" s="1"/>
  <c r="L3749" i="1"/>
  <c r="Y3749" i="1" s="1"/>
  <c r="L3745" i="1"/>
  <c r="Y3745" i="1" s="1"/>
  <c r="L3741" i="1"/>
  <c r="Y3741" i="1" s="1"/>
  <c r="L3717" i="1"/>
  <c r="Y3717" i="1" s="1"/>
  <c r="L3701" i="1"/>
  <c r="L3681" i="1"/>
  <c r="Y3681" i="1" s="1"/>
  <c r="L3673" i="1"/>
  <c r="Y3673" i="1" s="1"/>
  <c r="L3665" i="1"/>
  <c r="Y3665" i="1" s="1"/>
  <c r="L3661" i="1"/>
  <c r="L3653" i="1"/>
  <c r="Y3653" i="1" s="1"/>
  <c r="L3637" i="1"/>
  <c r="Y3637" i="1" s="1"/>
  <c r="L3633" i="1"/>
  <c r="Y3633" i="1" s="1"/>
  <c r="L3629" i="1"/>
  <c r="L3593" i="1"/>
  <c r="Y3593" i="1" s="1"/>
  <c r="L3561" i="1"/>
  <c r="Y3561" i="1" s="1"/>
  <c r="L3537" i="1"/>
  <c r="Y3537" i="1" s="1"/>
  <c r="L3533" i="1"/>
  <c r="Y3533" i="1" s="1"/>
  <c r="L3529" i="1"/>
  <c r="Y3529" i="1" s="1"/>
  <c r="L3505" i="1"/>
  <c r="Y3505" i="1" s="1"/>
  <c r="L3441" i="1"/>
  <c r="Y3441" i="1" s="1"/>
  <c r="L3421" i="1"/>
  <c r="L3413" i="1"/>
  <c r="Y3413" i="1" s="1"/>
  <c r="L3389" i="1"/>
  <c r="Y3389" i="1" s="1"/>
  <c r="L3377" i="1"/>
  <c r="Y3377" i="1" s="1"/>
  <c r="L3369" i="1"/>
  <c r="L3357" i="1"/>
  <c r="Y3357" i="1" s="1"/>
  <c r="L3353" i="1"/>
  <c r="Y3353" i="1" s="1"/>
  <c r="L3345" i="1"/>
  <c r="Y3345" i="1" s="1"/>
  <c r="L3337" i="1"/>
  <c r="L3325" i="1"/>
  <c r="Y3325" i="1" s="1"/>
  <c r="L3317" i="1"/>
  <c r="Y3317" i="1" s="1"/>
  <c r="L3293" i="1"/>
  <c r="Y3293" i="1" s="1"/>
  <c r="L3277" i="1"/>
  <c r="L3257" i="1"/>
  <c r="Y3257" i="1" s="1"/>
  <c r="L3253" i="1"/>
  <c r="Y3253" i="1" s="1"/>
  <c r="L3225" i="1"/>
  <c r="Y3225" i="1" s="1"/>
  <c r="L3177" i="1"/>
  <c r="L3169" i="1"/>
  <c r="Y3169" i="1" s="1"/>
  <c r="L3129" i="1"/>
  <c r="Y3129" i="1" s="1"/>
  <c r="L3117" i="1"/>
  <c r="Y3117" i="1" s="1"/>
  <c r="L3113" i="1"/>
  <c r="L3101" i="1"/>
  <c r="Y3101" i="1" s="1"/>
  <c r="L3097" i="1"/>
  <c r="Y3097" i="1" s="1"/>
  <c r="L3081" i="1"/>
  <c r="L3069" i="1"/>
  <c r="L3065" i="1"/>
  <c r="Y3065" i="1" s="1"/>
  <c r="L3061" i="1"/>
  <c r="Y3061" i="1" s="1"/>
  <c r="L3053" i="1"/>
  <c r="Y3053" i="1" s="1"/>
  <c r="L3045" i="1"/>
  <c r="L3037" i="1"/>
  <c r="Y3037" i="1" s="1"/>
  <c r="L3025" i="1"/>
  <c r="Y3025" i="1" s="1"/>
  <c r="L3013" i="1"/>
  <c r="L3009" i="1"/>
  <c r="L3005" i="1"/>
  <c r="Y3005" i="1" s="1"/>
  <c r="L2985" i="1"/>
  <c r="Y2985" i="1" s="1"/>
  <c r="L2981" i="1"/>
  <c r="L2961" i="1"/>
  <c r="L2945" i="1"/>
  <c r="Y2945" i="1" s="1"/>
  <c r="L2937" i="1"/>
  <c r="Y2937" i="1" s="1"/>
  <c r="L2929" i="1"/>
  <c r="L2909" i="1"/>
  <c r="L2893" i="1"/>
  <c r="Y2893" i="1" s="1"/>
  <c r="L2881" i="1"/>
  <c r="Y2881" i="1" s="1"/>
  <c r="L2865" i="1"/>
  <c r="L2853" i="1"/>
  <c r="Y2853" i="1" s="1"/>
  <c r="L2833" i="1"/>
  <c r="Y2833" i="1" s="1"/>
  <c r="L2817" i="1"/>
  <c r="Y2817" i="1" s="1"/>
  <c r="L2813" i="1"/>
  <c r="L2793" i="1"/>
  <c r="L2781" i="1"/>
  <c r="Y2781" i="1" s="1"/>
  <c r="L2777" i="1"/>
  <c r="Y2777" i="1" s="1"/>
  <c r="L2773" i="1"/>
  <c r="L2709" i="1"/>
  <c r="Y2709" i="1" s="1"/>
  <c r="L2701" i="1"/>
  <c r="Y2701" i="1" s="1"/>
  <c r="L2681" i="1"/>
  <c r="Y2681" i="1" s="1"/>
  <c r="L2669" i="1"/>
  <c r="L2661" i="1"/>
  <c r="L2653" i="1"/>
  <c r="Y2653" i="1" s="1"/>
  <c r="L2649" i="1"/>
  <c r="Y2649" i="1" s="1"/>
  <c r="L2641" i="1"/>
  <c r="L2637" i="1"/>
  <c r="Y2637" i="1" s="1"/>
  <c r="L2629" i="1"/>
  <c r="Y2629" i="1" s="1"/>
  <c r="L2625" i="1"/>
  <c r="Y2625" i="1" s="1"/>
  <c r="L2621" i="1"/>
  <c r="L2609" i="1"/>
  <c r="L2593" i="1"/>
  <c r="Y2593" i="1" s="1"/>
  <c r="L2585" i="1"/>
  <c r="Y2585" i="1" s="1"/>
  <c r="L2577" i="1"/>
  <c r="L2569" i="1"/>
  <c r="Y2569" i="1" s="1"/>
  <c r="L2549" i="1"/>
  <c r="Y2549" i="1" s="1"/>
  <c r="L2537" i="1"/>
  <c r="Y2537" i="1" s="1"/>
  <c r="L2525" i="1"/>
  <c r="L2521" i="1"/>
  <c r="Y2521" i="1" s="1"/>
  <c r="L2497" i="1"/>
  <c r="Y2497" i="1" s="1"/>
  <c r="L2477" i="1"/>
  <c r="Y2477" i="1" s="1"/>
  <c r="L2469" i="1"/>
  <c r="L2461" i="1"/>
  <c r="L2445" i="1"/>
  <c r="Y2445" i="1" s="1"/>
  <c r="L2441" i="1"/>
  <c r="Y2441" i="1" s="1"/>
  <c r="L2429" i="1"/>
  <c r="L2409" i="1"/>
  <c r="Y2409" i="1" s="1"/>
  <c r="L2353" i="1"/>
  <c r="Y2353" i="1" s="1"/>
  <c r="L2309" i="1"/>
  <c r="Y2309" i="1" s="1"/>
  <c r="L2289" i="1"/>
  <c r="L2273" i="1"/>
  <c r="L2269" i="1"/>
  <c r="Y2269" i="1" s="1"/>
  <c r="L2237" i="1"/>
  <c r="Y2237" i="1" s="1"/>
  <c r="L2225" i="1"/>
  <c r="Y2225" i="1" s="1"/>
  <c r="L2221" i="1"/>
  <c r="Y2221" i="1" s="1"/>
  <c r="L2209" i="1"/>
  <c r="Y2209" i="1" s="1"/>
  <c r="L2193" i="1"/>
  <c r="Y2193" i="1" s="1"/>
  <c r="L2189" i="1"/>
  <c r="L2169" i="1"/>
  <c r="L2141" i="1"/>
  <c r="Y2141" i="1" s="1"/>
  <c r="L2085" i="1"/>
  <c r="Y2085" i="1" s="1"/>
  <c r="L2073" i="1"/>
  <c r="L2061" i="1"/>
  <c r="Y2061" i="1" s="1"/>
  <c r="L2041" i="1"/>
  <c r="Y2041" i="1" s="1"/>
  <c r="L2001" i="1"/>
  <c r="Y2001" i="1" s="1"/>
  <c r="L1993" i="1"/>
  <c r="L1965" i="1"/>
  <c r="L1957" i="1"/>
  <c r="Y1957" i="1" s="1"/>
  <c r="L1953" i="1"/>
  <c r="Y1953" i="1" s="1"/>
  <c r="L1937" i="1"/>
  <c r="L1905" i="1"/>
  <c r="L1889" i="1"/>
  <c r="Y1889" i="1" s="1"/>
  <c r="L1873" i="1"/>
  <c r="Y1873" i="1" s="1"/>
  <c r="L1845" i="1"/>
  <c r="L1841" i="1"/>
  <c r="Y1841" i="1" s="1"/>
  <c r="L1833" i="1"/>
  <c r="Y1833" i="1" s="1"/>
  <c r="L1809" i="1"/>
  <c r="Y1809" i="1" s="1"/>
  <c r="L1789" i="1"/>
  <c r="L1785" i="1"/>
  <c r="L1777" i="1"/>
  <c r="Y1777" i="1" s="1"/>
  <c r="L1769" i="1"/>
  <c r="Y1769" i="1" s="1"/>
  <c r="L1677" i="1"/>
  <c r="L1649" i="1"/>
  <c r="Y1649" i="1" s="1"/>
  <c r="L1645" i="1"/>
  <c r="Y1645" i="1" s="1"/>
  <c r="L1641" i="1"/>
  <c r="Y1641" i="1" s="1"/>
  <c r="L1609" i="1"/>
  <c r="L1601" i="1"/>
  <c r="L1561" i="1"/>
  <c r="Y1561" i="1" s="1"/>
  <c r="L1549" i="1"/>
  <c r="Y1549" i="1" s="1"/>
  <c r="L1513" i="1"/>
  <c r="L1489" i="1"/>
  <c r="L1481" i="1"/>
  <c r="Y1481" i="1" s="1"/>
  <c r="L1469" i="1"/>
  <c r="Y1469" i="1" s="1"/>
  <c r="L1461" i="1"/>
  <c r="Y1461" i="1" s="1"/>
  <c r="L1457" i="1"/>
  <c r="L1453" i="1"/>
  <c r="Y1453" i="1" s="1"/>
  <c r="L1449" i="1"/>
  <c r="Y1449" i="1" s="1"/>
  <c r="L1441" i="1"/>
  <c r="L1409" i="1"/>
  <c r="L1393" i="1"/>
  <c r="Y1393" i="1" s="1"/>
  <c r="L1389" i="1"/>
  <c r="Y1389" i="1" s="1"/>
  <c r="L1353" i="1"/>
  <c r="L1333" i="1"/>
  <c r="L1317" i="1"/>
  <c r="Y1317" i="1" s="1"/>
  <c r="L1309" i="1"/>
  <c r="Y1309" i="1" s="1"/>
  <c r="L1305" i="1"/>
  <c r="L1277" i="1"/>
  <c r="L1261" i="1"/>
  <c r="Y1261" i="1" s="1"/>
  <c r="L1257" i="1"/>
  <c r="Y1257" i="1" s="1"/>
  <c r="L1229" i="1"/>
  <c r="Y1229" i="1" s="1"/>
  <c r="L1217" i="1"/>
  <c r="L1205" i="1"/>
  <c r="Y1205" i="1" s="1"/>
  <c r="L1193" i="1"/>
  <c r="Y1193" i="1" s="1"/>
  <c r="L1185" i="1"/>
  <c r="L1165" i="1"/>
  <c r="L1157" i="1"/>
  <c r="Y1157" i="1" s="1"/>
  <c r="L1153" i="1"/>
  <c r="L1141" i="1"/>
  <c r="Y1141" i="1" s="1"/>
  <c r="L1133" i="1"/>
  <c r="Y1133" i="1" s="1"/>
  <c r="L1129" i="1"/>
  <c r="Y1129" i="1" s="1"/>
  <c r="L1121" i="1"/>
  <c r="L1109" i="1"/>
  <c r="Y1109" i="1" s="1"/>
  <c r="L1101" i="1"/>
  <c r="L1097" i="1"/>
  <c r="Y1097" i="1" s="1"/>
  <c r="L1057" i="1"/>
  <c r="Y1057" i="1" s="1"/>
  <c r="L1049" i="1"/>
  <c r="Y1049" i="1" s="1"/>
  <c r="L1033" i="1"/>
  <c r="L1029" i="1"/>
  <c r="Y1029" i="1" s="1"/>
  <c r="L1017" i="1"/>
  <c r="L997" i="1"/>
  <c r="L993" i="1"/>
  <c r="Y993" i="1" s="1"/>
  <c r="L961" i="1"/>
  <c r="L937" i="1"/>
  <c r="Y937" i="1" s="1"/>
  <c r="L933" i="1"/>
  <c r="L929" i="1"/>
  <c r="Y929" i="1" s="1"/>
  <c r="L913" i="1"/>
  <c r="L889" i="1"/>
  <c r="Y889" i="1" s="1"/>
  <c r="L885" i="1"/>
  <c r="L877" i="1"/>
  <c r="Y877" i="1" s="1"/>
  <c r="L869" i="1"/>
  <c r="L857" i="1"/>
  <c r="Y857" i="1" s="1"/>
  <c r="L849" i="1"/>
  <c r="L833" i="1"/>
  <c r="Y833" i="1" s="1"/>
  <c r="L829" i="1"/>
  <c r="L813" i="1"/>
  <c r="Y813" i="1" s="1"/>
  <c r="L805" i="1"/>
  <c r="L801" i="1"/>
  <c r="Y801" i="1" s="1"/>
  <c r="L789" i="1"/>
  <c r="L781" i="1"/>
  <c r="Y781" i="1" s="1"/>
  <c r="L765" i="1"/>
  <c r="L757" i="1"/>
  <c r="Y757" i="1" s="1"/>
  <c r="L749" i="1"/>
  <c r="L733" i="1"/>
  <c r="Y733" i="1" s="1"/>
  <c r="L713" i="1"/>
  <c r="L705" i="1"/>
  <c r="Y705" i="1" s="1"/>
  <c r="L697" i="1"/>
  <c r="L685" i="1"/>
  <c r="Y685" i="1" s="1"/>
  <c r="L669" i="1"/>
  <c r="L637" i="1"/>
  <c r="Y637" i="1" s="1"/>
  <c r="L633" i="1"/>
  <c r="L625" i="1"/>
  <c r="Y625" i="1" s="1"/>
  <c r="L621" i="1"/>
  <c r="L613" i="1"/>
  <c r="Y613" i="1" s="1"/>
  <c r="L609" i="1"/>
  <c r="L601" i="1"/>
  <c r="Y601" i="1" s="1"/>
  <c r="L593" i="1"/>
  <c r="L589" i="1"/>
  <c r="Y589" i="1" s="1"/>
  <c r="L585" i="1"/>
  <c r="L573" i="1"/>
  <c r="Y573" i="1" s="1"/>
  <c r="L545" i="1"/>
  <c r="L513" i="1"/>
  <c r="Y513" i="1" s="1"/>
  <c r="L505" i="1"/>
  <c r="L501" i="1"/>
  <c r="Y501" i="1" s="1"/>
  <c r="L497" i="1"/>
  <c r="L489" i="1"/>
  <c r="Y489" i="1" s="1"/>
  <c r="L485" i="1"/>
  <c r="L473" i="1"/>
  <c r="Y473" i="1" s="1"/>
  <c r="L461" i="1"/>
  <c r="L453" i="1"/>
  <c r="Y453" i="1" s="1"/>
  <c r="L449" i="1"/>
  <c r="L445" i="1"/>
  <c r="Y445" i="1" s="1"/>
  <c r="L433" i="1"/>
  <c r="L417" i="1"/>
  <c r="Y417" i="1" s="1"/>
  <c r="L385" i="1"/>
  <c r="L373" i="1"/>
  <c r="Y373" i="1" s="1"/>
  <c r="L369" i="1"/>
  <c r="L361" i="1"/>
  <c r="Y361" i="1" s="1"/>
  <c r="L349" i="1"/>
  <c r="L333" i="1"/>
  <c r="Y333" i="1" s="1"/>
  <c r="L317" i="1"/>
  <c r="L293" i="1"/>
  <c r="Y293" i="1" s="1"/>
  <c r="L289" i="1"/>
  <c r="L269" i="1"/>
  <c r="Y269" i="1" s="1"/>
  <c r="L261" i="1"/>
  <c r="L257" i="1"/>
  <c r="Y257" i="1" s="1"/>
  <c r="L253" i="1"/>
  <c r="L249" i="1"/>
  <c r="Y249" i="1" s="1"/>
  <c r="L225" i="1"/>
  <c r="L217" i="1"/>
  <c r="Y217" i="1" s="1"/>
  <c r="L213" i="1"/>
  <c r="L205" i="1"/>
  <c r="Y205" i="1" s="1"/>
  <c r="L201" i="1"/>
  <c r="L197" i="1"/>
  <c r="Y197" i="1" s="1"/>
  <c r="L193" i="1"/>
  <c r="L185" i="1"/>
  <c r="Y185" i="1" s="1"/>
  <c r="L181" i="1"/>
  <c r="L169" i="1"/>
  <c r="Y169" i="1" s="1"/>
  <c r="L153" i="1"/>
  <c r="L141" i="1"/>
  <c r="Y141" i="1" s="1"/>
  <c r="L137" i="1"/>
  <c r="L121" i="1"/>
  <c r="Y121" i="1" s="1"/>
  <c r="L109" i="1"/>
  <c r="L97" i="1"/>
  <c r="Y97" i="1" s="1"/>
  <c r="L77" i="1"/>
  <c r="L65" i="1"/>
  <c r="Y65" i="1" s="1"/>
  <c r="L49" i="1"/>
  <c r="L45" i="1"/>
  <c r="Y45" i="1" s="1"/>
  <c r="L33" i="1"/>
  <c r="L21" i="1"/>
  <c r="Y21" i="1" s="1"/>
  <c r="L17" i="1"/>
  <c r="L13" i="1"/>
  <c r="Y13" i="1" s="1"/>
  <c r="N4712" i="1"/>
  <c r="N4584" i="1"/>
  <c r="N4456" i="1"/>
  <c r="N4392" i="1"/>
  <c r="N4328" i="1"/>
  <c r="N4200" i="1"/>
  <c r="N4072" i="1"/>
  <c r="N3944" i="1"/>
  <c r="N3816" i="1"/>
  <c r="N3688" i="1"/>
  <c r="N3480" i="1"/>
  <c r="N3096" i="1"/>
  <c r="N2712" i="1"/>
  <c r="N2200" i="1"/>
  <c r="N1944" i="1"/>
  <c r="N4664" i="1"/>
  <c r="N4647" i="1"/>
  <c r="N4600" i="1"/>
  <c r="N4583" i="1"/>
  <c r="N4547" i="1"/>
  <c r="N4472" i="1"/>
  <c r="N4408" i="1"/>
  <c r="N4391" i="1"/>
  <c r="N4355" i="1"/>
  <c r="N4280" i="1"/>
  <c r="N4263" i="1"/>
  <c r="N4227" i="1"/>
  <c r="N4199" i="1"/>
  <c r="N4163" i="1"/>
  <c r="N4088" i="1"/>
  <c r="N4071" i="1"/>
  <c r="N4035" i="1"/>
  <c r="N4024" i="1"/>
  <c r="N4007" i="1"/>
  <c r="N3971" i="1"/>
  <c r="N3896" i="1"/>
  <c r="N3879" i="1"/>
  <c r="N3843" i="1"/>
  <c r="N3704" i="1"/>
  <c r="N3640" i="1"/>
  <c r="N3623" i="1"/>
  <c r="N3587" i="1"/>
  <c r="N3487" i="1"/>
  <c r="N3448" i="1"/>
  <c r="N3411" i="1"/>
  <c r="N3371" i="1"/>
  <c r="N3351" i="1"/>
  <c r="N3283" i="1"/>
  <c r="N3243" i="1"/>
  <c r="N3223" i="1"/>
  <c r="N3103" i="1"/>
  <c r="N2975" i="1"/>
  <c r="N2947" i="1"/>
  <c r="N2904" i="1"/>
  <c r="N2835" i="1"/>
  <c r="N2791" i="1"/>
  <c r="N2619" i="1"/>
  <c r="N2507" i="1"/>
  <c r="N2463" i="1"/>
  <c r="N2363" i="1"/>
  <c r="N2251" i="1"/>
  <c r="N2207" i="1"/>
  <c r="N2107" i="1"/>
  <c r="N2067" i="1"/>
  <c r="N1995" i="1"/>
  <c r="N1951" i="1"/>
  <c r="N1851" i="1"/>
  <c r="N1811" i="1"/>
  <c r="N1767" i="1"/>
  <c r="N1707" i="1"/>
  <c r="N1643" i="1"/>
  <c r="N1579" i="1"/>
  <c r="N1515" i="1"/>
  <c r="N1451" i="1"/>
  <c r="N1387" i="1"/>
  <c r="N1323" i="1"/>
  <c r="N1259" i="1"/>
  <c r="N1195" i="1"/>
  <c r="N1099" i="1"/>
  <c r="N1035" i="1"/>
  <c r="N939" i="1"/>
  <c r="N875" i="1"/>
  <c r="N811" i="1"/>
  <c r="N747" i="1"/>
  <c r="N651" i="1"/>
  <c r="N619" i="1"/>
  <c r="N555" i="1"/>
  <c r="N491" i="1"/>
  <c r="N427" i="1"/>
  <c r="N331" i="1"/>
  <c r="N267" i="1"/>
  <c r="N235" i="1"/>
  <c r="N139" i="1"/>
  <c r="N43" i="1"/>
  <c r="N11" i="1"/>
  <c r="M3996" i="1"/>
  <c r="M1183" i="1"/>
  <c r="M1087" i="1"/>
  <c r="M1015" i="1"/>
  <c r="M395" i="1"/>
  <c r="N4648" i="1"/>
  <c r="N4520" i="1"/>
  <c r="N4264" i="1"/>
  <c r="N4136" i="1"/>
  <c r="N4008" i="1"/>
  <c r="N3880" i="1"/>
  <c r="N3752" i="1"/>
  <c r="N3624" i="1"/>
  <c r="N3352" i="1"/>
  <c r="N3224" i="1"/>
  <c r="N2968" i="1"/>
  <c r="N2456" i="1"/>
  <c r="N4711" i="1"/>
  <c r="N4675" i="1"/>
  <c r="N4611" i="1"/>
  <c r="N4536" i="1"/>
  <c r="N4519" i="1"/>
  <c r="N4483" i="1"/>
  <c r="N4455" i="1"/>
  <c r="N4419" i="1"/>
  <c r="N4344" i="1"/>
  <c r="N4327" i="1"/>
  <c r="N4291" i="1"/>
  <c r="N4216" i="1"/>
  <c r="N4152" i="1"/>
  <c r="N4135" i="1"/>
  <c r="N4099" i="1"/>
  <c r="N3960" i="1"/>
  <c r="N3943" i="1"/>
  <c r="N3907" i="1"/>
  <c r="N3832" i="1"/>
  <c r="N3815" i="1"/>
  <c r="N3779" i="1"/>
  <c r="N3768" i="1"/>
  <c r="N3751" i="1"/>
  <c r="N3715" i="1"/>
  <c r="N3687" i="1"/>
  <c r="N3651" i="1"/>
  <c r="N3576" i="1"/>
  <c r="N3539" i="1"/>
  <c r="N3499" i="1"/>
  <c r="N3479" i="1"/>
  <c r="N3359" i="1"/>
  <c r="N3320" i="1"/>
  <c r="N3231" i="1"/>
  <c r="N3192" i="1"/>
  <c r="N3155" i="1"/>
  <c r="N3115" i="1"/>
  <c r="N3095" i="1"/>
  <c r="N3064" i="1"/>
  <c r="N3027" i="1"/>
  <c r="N2987" i="1"/>
  <c r="N2967" i="1"/>
  <c r="N2875" i="1"/>
  <c r="N2863" i="1"/>
  <c r="N2763" i="1"/>
  <c r="N2719" i="1"/>
  <c r="N2711" i="1"/>
  <c r="N2691" i="1"/>
  <c r="N2648" i="1"/>
  <c r="N2607" i="1"/>
  <c r="N2579" i="1"/>
  <c r="N2535" i="1"/>
  <c r="N2455" i="1"/>
  <c r="N2435" i="1"/>
  <c r="N2392" i="1"/>
  <c r="N2351" i="1"/>
  <c r="N2323" i="1"/>
  <c r="N2279" i="1"/>
  <c r="N2199" i="1"/>
  <c r="N2179" i="1"/>
  <c r="N2136" i="1"/>
  <c r="N2095" i="1"/>
  <c r="N2023" i="1"/>
  <c r="N1943" i="1"/>
  <c r="N1923" i="1"/>
  <c r="N1880" i="1"/>
  <c r="N1839" i="1"/>
  <c r="N1739" i="1"/>
  <c r="N1675" i="1"/>
  <c r="N1611" i="1"/>
  <c r="N1547" i="1"/>
  <c r="N1483" i="1"/>
  <c r="N1419" i="1"/>
  <c r="N1355" i="1"/>
  <c r="N1291" i="1"/>
  <c r="N1227" i="1"/>
  <c r="N1163" i="1"/>
  <c r="N1131" i="1"/>
  <c r="N1067" i="1"/>
  <c r="N1003" i="1"/>
  <c r="N971" i="1"/>
  <c r="N907" i="1"/>
  <c r="N843" i="1"/>
  <c r="N779" i="1"/>
  <c r="N715" i="1"/>
  <c r="N683" i="1"/>
  <c r="N587" i="1"/>
  <c r="N523" i="1"/>
  <c r="N459" i="1"/>
  <c r="N395" i="1"/>
  <c r="N363" i="1"/>
  <c r="N299" i="1"/>
  <c r="N203" i="1"/>
  <c r="N171" i="1"/>
  <c r="N107" i="1"/>
  <c r="N75" i="1"/>
  <c r="M2615" i="1"/>
  <c r="M1047" i="1"/>
  <c r="M731" i="1"/>
  <c r="M427" i="1"/>
  <c r="M367" i="1"/>
  <c r="M51" i="1"/>
  <c r="N4691" i="1"/>
  <c r="N4680" i="1"/>
  <c r="N4663" i="1"/>
  <c r="N4627" i="1"/>
  <c r="N4616" i="1"/>
  <c r="N4599" i="1"/>
  <c r="N4563" i="1"/>
  <c r="N4552" i="1"/>
  <c r="N4535" i="1"/>
  <c r="N4499" i="1"/>
  <c r="N4488" i="1"/>
  <c r="N4471" i="1"/>
  <c r="N4435" i="1"/>
  <c r="N4424" i="1"/>
  <c r="N4407" i="1"/>
  <c r="N4371" i="1"/>
  <c r="N4360" i="1"/>
  <c r="N4343" i="1"/>
  <c r="N4307" i="1"/>
  <c r="N4296" i="1"/>
  <c r="N4279" i="1"/>
  <c r="N4243" i="1"/>
  <c r="N4232" i="1"/>
  <c r="N4215" i="1"/>
  <c r="N4179" i="1"/>
  <c r="N4168" i="1"/>
  <c r="N4151" i="1"/>
  <c r="N4115" i="1"/>
  <c r="N4104" i="1"/>
  <c r="N4087" i="1"/>
  <c r="N4051" i="1"/>
  <c r="N4040" i="1"/>
  <c r="N4023" i="1"/>
  <c r="N3987" i="1"/>
  <c r="N3976" i="1"/>
  <c r="N3959" i="1"/>
  <c r="N3923" i="1"/>
  <c r="N3912" i="1"/>
  <c r="N3895" i="1"/>
  <c r="N3859" i="1"/>
  <c r="N3848" i="1"/>
  <c r="N3831" i="1"/>
  <c r="N3795" i="1"/>
  <c r="N3784" i="1"/>
  <c r="N3767" i="1"/>
  <c r="N3731" i="1"/>
  <c r="N3720" i="1"/>
  <c r="N3703" i="1"/>
  <c r="N3667" i="1"/>
  <c r="N3656" i="1"/>
  <c r="N3639" i="1"/>
  <c r="N3603" i="1"/>
  <c r="N3592" i="1"/>
  <c r="N3575" i="1"/>
  <c r="N3544" i="1"/>
  <c r="N3507" i="1"/>
  <c r="N3467" i="1"/>
  <c r="N3455" i="1"/>
  <c r="N3447" i="1"/>
  <c r="N3416" i="1"/>
  <c r="N3379" i="1"/>
  <c r="N3339" i="1"/>
  <c r="N3327" i="1"/>
  <c r="N3319" i="1"/>
  <c r="N3288" i="1"/>
  <c r="N3251" i="1"/>
  <c r="N3211" i="1"/>
  <c r="N3199" i="1"/>
  <c r="N3191" i="1"/>
  <c r="N3160" i="1"/>
  <c r="N3123" i="1"/>
  <c r="N3083" i="1"/>
  <c r="N3071" i="1"/>
  <c r="N3063" i="1"/>
  <c r="N3032" i="1"/>
  <c r="N2995" i="1"/>
  <c r="N2955" i="1"/>
  <c r="N2911" i="1"/>
  <c r="N2903" i="1"/>
  <c r="N2883" i="1"/>
  <c r="N2840" i="1"/>
  <c r="N2811" i="1"/>
  <c r="N2799" i="1"/>
  <c r="N2771" i="1"/>
  <c r="N2727" i="1"/>
  <c r="N2699" i="1"/>
  <c r="N2655" i="1"/>
  <c r="N2647" i="1"/>
  <c r="N2627" i="1"/>
  <c r="N2584" i="1"/>
  <c r="N2555" i="1"/>
  <c r="N2543" i="1"/>
  <c r="N2515" i="1"/>
  <c r="N2471" i="1"/>
  <c r="N2443" i="1"/>
  <c r="N2399" i="1"/>
  <c r="N2391" i="1"/>
  <c r="N2371" i="1"/>
  <c r="N2328" i="1"/>
  <c r="N2299" i="1"/>
  <c r="N2287" i="1"/>
  <c r="N2259" i="1"/>
  <c r="N2215" i="1"/>
  <c r="N2187" i="1"/>
  <c r="N2143" i="1"/>
  <c r="N2135" i="1"/>
  <c r="N2115" i="1"/>
  <c r="N2072" i="1"/>
  <c r="N2043" i="1"/>
  <c r="N2031" i="1"/>
  <c r="N2003" i="1"/>
  <c r="N1959" i="1"/>
  <c r="N1931" i="1"/>
  <c r="N1887" i="1"/>
  <c r="N1879" i="1"/>
  <c r="N1859" i="1"/>
  <c r="N1816" i="1"/>
  <c r="N1787" i="1"/>
  <c r="N1775" i="1"/>
  <c r="N1747" i="1"/>
  <c r="N1715" i="1"/>
  <c r="N1683" i="1"/>
  <c r="N1651" i="1"/>
  <c r="N1619" i="1"/>
  <c r="N1587" i="1"/>
  <c r="N1555" i="1"/>
  <c r="N1523" i="1"/>
  <c r="N1491" i="1"/>
  <c r="N1459" i="1"/>
  <c r="N1427" i="1"/>
  <c r="N1395" i="1"/>
  <c r="N1363" i="1"/>
  <c r="N1331" i="1"/>
  <c r="N1299" i="1"/>
  <c r="N1267" i="1"/>
  <c r="N1235" i="1"/>
  <c r="N1203" i="1"/>
  <c r="N1171" i="1"/>
  <c r="N1139" i="1"/>
  <c r="N1107" i="1"/>
  <c r="N1075" i="1"/>
  <c r="N1043" i="1"/>
  <c r="N1011" i="1"/>
  <c r="N979" i="1"/>
  <c r="N947" i="1"/>
  <c r="N915" i="1"/>
  <c r="N883" i="1"/>
  <c r="N851" i="1"/>
  <c r="N819" i="1"/>
  <c r="N787" i="1"/>
  <c r="N755" i="1"/>
  <c r="N723" i="1"/>
  <c r="N691" i="1"/>
  <c r="N659" i="1"/>
  <c r="N627" i="1"/>
  <c r="N595" i="1"/>
  <c r="N563" i="1"/>
  <c r="N531" i="1"/>
  <c r="N499" i="1"/>
  <c r="N467" i="1"/>
  <c r="N435" i="1"/>
  <c r="N403" i="1"/>
  <c r="N371" i="1"/>
  <c r="N339" i="1"/>
  <c r="N307" i="1"/>
  <c r="N275" i="1"/>
  <c r="N243" i="1"/>
  <c r="N211" i="1"/>
  <c r="N179" i="1"/>
  <c r="N147" i="1"/>
  <c r="N115" i="1"/>
  <c r="N83" i="1"/>
  <c r="N51" i="1"/>
  <c r="N19" i="1"/>
  <c r="M4686" i="1"/>
  <c r="M4410" i="1"/>
  <c r="M4226" i="1"/>
  <c r="M4090" i="1"/>
  <c r="M3986" i="1"/>
  <c r="M3850" i="1"/>
  <c r="M3754" i="1"/>
  <c r="M3683" i="1"/>
  <c r="M3606" i="1"/>
  <c r="M3466" i="1"/>
  <c r="M3386" i="1"/>
  <c r="M3330" i="1"/>
  <c r="M3262" i="1"/>
  <c r="M3190" i="1"/>
  <c r="M3118" i="1"/>
  <c r="M3042" i="1"/>
  <c r="M2994" i="1"/>
  <c r="M2926" i="1"/>
  <c r="M2883" i="1"/>
  <c r="M2806" i="1"/>
  <c r="M2750" i="1"/>
  <c r="M2679" i="1"/>
  <c r="M2598" i="1"/>
  <c r="M2546" i="1"/>
  <c r="M2462" i="1"/>
  <c r="M2350" i="1"/>
  <c r="M2282" i="1"/>
  <c r="M2226" i="1"/>
  <c r="M2174" i="1"/>
  <c r="M2122" i="1"/>
  <c r="M2042" i="1"/>
  <c r="M1994" i="1"/>
  <c r="M1950" i="1"/>
  <c r="M1862" i="1"/>
  <c r="M1826" i="1"/>
  <c r="M1791" i="1"/>
  <c r="M1726" i="1"/>
  <c r="M1670" i="1"/>
  <c r="M1614" i="1"/>
  <c r="M1562" i="1"/>
  <c r="M1494" i="1"/>
  <c r="M1422" i="1"/>
  <c r="M1378" i="1"/>
  <c r="M1322" i="1"/>
  <c r="M1271" i="1"/>
  <c r="M1222" i="1"/>
  <c r="M1166" i="1"/>
  <c r="M1122" i="1"/>
  <c r="M1070" i="1"/>
  <c r="M966" i="1"/>
  <c r="M906" i="1"/>
  <c r="M854" i="1"/>
  <c r="M810" i="1"/>
  <c r="M758" i="1"/>
  <c r="M714" i="1"/>
  <c r="M686" i="1"/>
  <c r="M618" i="1"/>
  <c r="M522" i="1"/>
  <c r="M171" i="1"/>
  <c r="M139" i="1"/>
  <c r="M111" i="1"/>
  <c r="N4700" i="1"/>
  <c r="N4668" i="1"/>
  <c r="N4636" i="1"/>
  <c r="N4604" i="1"/>
  <c r="N4572" i="1"/>
  <c r="N4540" i="1"/>
  <c r="N4508" i="1"/>
  <c r="N4476" i="1"/>
  <c r="N4444" i="1"/>
  <c r="N4412" i="1"/>
  <c r="N4380" i="1"/>
  <c r="N4332" i="1"/>
  <c r="N4300" i="1"/>
  <c r="N4268" i="1"/>
  <c r="N4236" i="1"/>
  <c r="N4204" i="1"/>
  <c r="N4172" i="1"/>
  <c r="N4140" i="1"/>
  <c r="N4108" i="1"/>
  <c r="N4076" i="1"/>
  <c r="N4044" i="1"/>
  <c r="N4012" i="1"/>
  <c r="N3980" i="1"/>
  <c r="N3948" i="1"/>
  <c r="N3900" i="1"/>
  <c r="N3868" i="1"/>
  <c r="N3836" i="1"/>
  <c r="N3804" i="1"/>
  <c r="N3772" i="1"/>
  <c r="N3740" i="1"/>
  <c r="N3692" i="1"/>
  <c r="N3660" i="1"/>
  <c r="N3628" i="1"/>
  <c r="N3596" i="1"/>
  <c r="N3524" i="1"/>
  <c r="N3460" i="1"/>
  <c r="N3396" i="1"/>
  <c r="N3332" i="1"/>
  <c r="N3300" i="1"/>
  <c r="N3236" i="1"/>
  <c r="N3172" i="1"/>
  <c r="N3108" i="1"/>
  <c r="N3044" i="1"/>
  <c r="N2980" i="1"/>
  <c r="N2868" i="1"/>
  <c r="N2676" i="1"/>
  <c r="N2484" i="1"/>
  <c r="N2420" i="1"/>
  <c r="N2292" i="1"/>
  <c r="N2164" i="1"/>
  <c r="N2100" i="1"/>
  <c r="N1908" i="1"/>
  <c r="N1844" i="1"/>
  <c r="N1780" i="1"/>
  <c r="M4348" i="1"/>
  <c r="N4715" i="1"/>
  <c r="N4704" i="1"/>
  <c r="N4699" i="1"/>
  <c r="N4688" i="1"/>
  <c r="N4683" i="1"/>
  <c r="N4672" i="1"/>
  <c r="N4667" i="1"/>
  <c r="N4656" i="1"/>
  <c r="N4651" i="1"/>
  <c r="N4640" i="1"/>
  <c r="N4635" i="1"/>
  <c r="N4624" i="1"/>
  <c r="N4619" i="1"/>
  <c r="N4608" i="1"/>
  <c r="N4603" i="1"/>
  <c r="N4592" i="1"/>
  <c r="N4587" i="1"/>
  <c r="N4576" i="1"/>
  <c r="N4571" i="1"/>
  <c r="N4560" i="1"/>
  <c r="N4555" i="1"/>
  <c r="N4544" i="1"/>
  <c r="N4539" i="1"/>
  <c r="N4528" i="1"/>
  <c r="N4523" i="1"/>
  <c r="N4512" i="1"/>
  <c r="N4507" i="1"/>
  <c r="N4496" i="1"/>
  <c r="N4491" i="1"/>
  <c r="N4480" i="1"/>
  <c r="N4475" i="1"/>
  <c r="N4464" i="1"/>
  <c r="N4459" i="1"/>
  <c r="N4448" i="1"/>
  <c r="N4443" i="1"/>
  <c r="N4432" i="1"/>
  <c r="N4427" i="1"/>
  <c r="N4416" i="1"/>
  <c r="N4411" i="1"/>
  <c r="N4400" i="1"/>
  <c r="N4395" i="1"/>
  <c r="N4384" i="1"/>
  <c r="N4379" i="1"/>
  <c r="N4368" i="1"/>
  <c r="N4363" i="1"/>
  <c r="N4352" i="1"/>
  <c r="N4347" i="1"/>
  <c r="N4336" i="1"/>
  <c r="N4331" i="1"/>
  <c r="N4320" i="1"/>
  <c r="N4315" i="1"/>
  <c r="N4304" i="1"/>
  <c r="N4299" i="1"/>
  <c r="N4288" i="1"/>
  <c r="N4283" i="1"/>
  <c r="N4272" i="1"/>
  <c r="N4267" i="1"/>
  <c r="N4256" i="1"/>
  <c r="N4251" i="1"/>
  <c r="N4240" i="1"/>
  <c r="N4235" i="1"/>
  <c r="N4224" i="1"/>
  <c r="N4219" i="1"/>
  <c r="N4208" i="1"/>
  <c r="N4203" i="1"/>
  <c r="N4192" i="1"/>
  <c r="N4187" i="1"/>
  <c r="N4176" i="1"/>
  <c r="N4171" i="1"/>
  <c r="N4160" i="1"/>
  <c r="N4155" i="1"/>
  <c r="N4144" i="1"/>
  <c r="N4139" i="1"/>
  <c r="N4128" i="1"/>
  <c r="N4123" i="1"/>
  <c r="N4112" i="1"/>
  <c r="N4107" i="1"/>
  <c r="N4096" i="1"/>
  <c r="N4091" i="1"/>
  <c r="N4080" i="1"/>
  <c r="N4075" i="1"/>
  <c r="N4064" i="1"/>
  <c r="N4059" i="1"/>
  <c r="N4048" i="1"/>
  <c r="N4043" i="1"/>
  <c r="N4032" i="1"/>
  <c r="N4027" i="1"/>
  <c r="N4016" i="1"/>
  <c r="N4011" i="1"/>
  <c r="N4000" i="1"/>
  <c r="N3995" i="1"/>
  <c r="N3984" i="1"/>
  <c r="N3979" i="1"/>
  <c r="N3968" i="1"/>
  <c r="N3963" i="1"/>
  <c r="N3952" i="1"/>
  <c r="N3947" i="1"/>
  <c r="N3936" i="1"/>
  <c r="N3931" i="1"/>
  <c r="N3920" i="1"/>
  <c r="N3915" i="1"/>
  <c r="N3904" i="1"/>
  <c r="N3899" i="1"/>
  <c r="N3888" i="1"/>
  <c r="N3883" i="1"/>
  <c r="N3872" i="1"/>
  <c r="N3867" i="1"/>
  <c r="N3856" i="1"/>
  <c r="N3851" i="1"/>
  <c r="N3840" i="1"/>
  <c r="N3835" i="1"/>
  <c r="N3824" i="1"/>
  <c r="N3819" i="1"/>
  <c r="N3808" i="1"/>
  <c r="N3803" i="1"/>
  <c r="N3792" i="1"/>
  <c r="N3787" i="1"/>
  <c r="N3776" i="1"/>
  <c r="N3771" i="1"/>
  <c r="N3760" i="1"/>
  <c r="N3755" i="1"/>
  <c r="N3744" i="1"/>
  <c r="N3739" i="1"/>
  <c r="N3728" i="1"/>
  <c r="N3723" i="1"/>
  <c r="N3712" i="1"/>
  <c r="N3707" i="1"/>
  <c r="N3696" i="1"/>
  <c r="N3691" i="1"/>
  <c r="N3680" i="1"/>
  <c r="N3675" i="1"/>
  <c r="N3664" i="1"/>
  <c r="N3659" i="1"/>
  <c r="N3648" i="1"/>
  <c r="N3643" i="1"/>
  <c r="N3632" i="1"/>
  <c r="N3627" i="1"/>
  <c r="N3616" i="1"/>
  <c r="N3611" i="1"/>
  <c r="N3600" i="1"/>
  <c r="N3595" i="1"/>
  <c r="N3584" i="1"/>
  <c r="N3579" i="1"/>
  <c r="N3567" i="1"/>
  <c r="N3560" i="1"/>
  <c r="N3555" i="1"/>
  <c r="N3547" i="1"/>
  <c r="N3535" i="1"/>
  <c r="N3528" i="1"/>
  <c r="N3523" i="1"/>
  <c r="N3515" i="1"/>
  <c r="N3503" i="1"/>
  <c r="N3496" i="1"/>
  <c r="N3491" i="1"/>
  <c r="N3483" i="1"/>
  <c r="N3471" i="1"/>
  <c r="N3464" i="1"/>
  <c r="N3459" i="1"/>
  <c r="N3451" i="1"/>
  <c r="N3439" i="1"/>
  <c r="N3432" i="1"/>
  <c r="N3427" i="1"/>
  <c r="N3419" i="1"/>
  <c r="N3407" i="1"/>
  <c r="N3400" i="1"/>
  <c r="N3395" i="1"/>
  <c r="N3387" i="1"/>
  <c r="N3375" i="1"/>
  <c r="N3368" i="1"/>
  <c r="N3363" i="1"/>
  <c r="N3355" i="1"/>
  <c r="N3343" i="1"/>
  <c r="N3336" i="1"/>
  <c r="N3331" i="1"/>
  <c r="N3323" i="1"/>
  <c r="N3311" i="1"/>
  <c r="N3304" i="1"/>
  <c r="N3299" i="1"/>
  <c r="N3291" i="1"/>
  <c r="N3279" i="1"/>
  <c r="N3272" i="1"/>
  <c r="N3267" i="1"/>
  <c r="N3259" i="1"/>
  <c r="N3247" i="1"/>
  <c r="N3240" i="1"/>
  <c r="N3235" i="1"/>
  <c r="N3227" i="1"/>
  <c r="N3215" i="1"/>
  <c r="N3208" i="1"/>
  <c r="N3203" i="1"/>
  <c r="N3195" i="1"/>
  <c r="N3183" i="1"/>
  <c r="N3176" i="1"/>
  <c r="N3171" i="1"/>
  <c r="N3163" i="1"/>
  <c r="N3151" i="1"/>
  <c r="N3144" i="1"/>
  <c r="N3139" i="1"/>
  <c r="N3131" i="1"/>
  <c r="N3119" i="1"/>
  <c r="N3112" i="1"/>
  <c r="N3107" i="1"/>
  <c r="N3099" i="1"/>
  <c r="N3087" i="1"/>
  <c r="N3080" i="1"/>
  <c r="N3075" i="1"/>
  <c r="N3067" i="1"/>
  <c r="N3055" i="1"/>
  <c r="N3048" i="1"/>
  <c r="N3043" i="1"/>
  <c r="N3035" i="1"/>
  <c r="N3023" i="1"/>
  <c r="N3016" i="1"/>
  <c r="N3011" i="1"/>
  <c r="N3003" i="1"/>
  <c r="N2991" i="1"/>
  <c r="N2984" i="1"/>
  <c r="N2979" i="1"/>
  <c r="N2971" i="1"/>
  <c r="N2959" i="1"/>
  <c r="N2951" i="1"/>
  <c r="N2943" i="1"/>
  <c r="N2936" i="1"/>
  <c r="N2931" i="1"/>
  <c r="N2923" i="1"/>
  <c r="N2915" i="1"/>
  <c r="N2907" i="1"/>
  <c r="N2895" i="1"/>
  <c r="N2887" i="1"/>
  <c r="N2879" i="1"/>
  <c r="N2872" i="1"/>
  <c r="N2867" i="1"/>
  <c r="N2859" i="1"/>
  <c r="N2851" i="1"/>
  <c r="N2843" i="1"/>
  <c r="N2831" i="1"/>
  <c r="N2823" i="1"/>
  <c r="N2815" i="1"/>
  <c r="N2808" i="1"/>
  <c r="N2803" i="1"/>
  <c r="N2795" i="1"/>
  <c r="N2787" i="1"/>
  <c r="N2779" i="1"/>
  <c r="N2767" i="1"/>
  <c r="N2759" i="1"/>
  <c r="N2751" i="1"/>
  <c r="N2744" i="1"/>
  <c r="N2739" i="1"/>
  <c r="N2731" i="1"/>
  <c r="N2723" i="1"/>
  <c r="N2715" i="1"/>
  <c r="N2703" i="1"/>
  <c r="N2695" i="1"/>
  <c r="N2687" i="1"/>
  <c r="N2680" i="1"/>
  <c r="N2675" i="1"/>
  <c r="N2667" i="1"/>
  <c r="N2659" i="1"/>
  <c r="N2651" i="1"/>
  <c r="N2639" i="1"/>
  <c r="N2631" i="1"/>
  <c r="N2623" i="1"/>
  <c r="N2616" i="1"/>
  <c r="N2611" i="1"/>
  <c r="N2603" i="1"/>
  <c r="N2595" i="1"/>
  <c r="N2587" i="1"/>
  <c r="N2575" i="1"/>
  <c r="N2567" i="1"/>
  <c r="N2559" i="1"/>
  <c r="N2552" i="1"/>
  <c r="N2547" i="1"/>
  <c r="N2539" i="1"/>
  <c r="N2531" i="1"/>
  <c r="N2523" i="1"/>
  <c r="N2511" i="1"/>
  <c r="N2503" i="1"/>
  <c r="N2495" i="1"/>
  <c r="N2488" i="1"/>
  <c r="N2483" i="1"/>
  <c r="N2475" i="1"/>
  <c r="N2467" i="1"/>
  <c r="N2459" i="1"/>
  <c r="N2447" i="1"/>
  <c r="N2439" i="1"/>
  <c r="N2431" i="1"/>
  <c r="N2424" i="1"/>
  <c r="N2419" i="1"/>
  <c r="N2411" i="1"/>
  <c r="N2403" i="1"/>
  <c r="N2395" i="1"/>
  <c r="N2383" i="1"/>
  <c r="N2375" i="1"/>
  <c r="N2367" i="1"/>
  <c r="N2360" i="1"/>
  <c r="N2355" i="1"/>
  <c r="N2347" i="1"/>
  <c r="N2339" i="1"/>
  <c r="N2331" i="1"/>
  <c r="N2319" i="1"/>
  <c r="N2311" i="1"/>
  <c r="N2303" i="1"/>
  <c r="N2296" i="1"/>
  <c r="N2291" i="1"/>
  <c r="N2283" i="1"/>
  <c r="N2275" i="1"/>
  <c r="N2267" i="1"/>
  <c r="N2255" i="1"/>
  <c r="N2247" i="1"/>
  <c r="N2239" i="1"/>
  <c r="N2232" i="1"/>
  <c r="N2227" i="1"/>
  <c r="N2219" i="1"/>
  <c r="N2211" i="1"/>
  <c r="N2203" i="1"/>
  <c r="N2191" i="1"/>
  <c r="N2183" i="1"/>
  <c r="N2175" i="1"/>
  <c r="N2168" i="1"/>
  <c r="N2163" i="1"/>
  <c r="N2155" i="1"/>
  <c r="N2147" i="1"/>
  <c r="N2139" i="1"/>
  <c r="N2127" i="1"/>
  <c r="N2119" i="1"/>
  <c r="N2111" i="1"/>
  <c r="N2104" i="1"/>
  <c r="N2099" i="1"/>
  <c r="N2091" i="1"/>
  <c r="N2083" i="1"/>
  <c r="N2075" i="1"/>
  <c r="N2063" i="1"/>
  <c r="N2055" i="1"/>
  <c r="N2047" i="1"/>
  <c r="N2040" i="1"/>
  <c r="N2035" i="1"/>
  <c r="N2027" i="1"/>
  <c r="N2019" i="1"/>
  <c r="N2011" i="1"/>
  <c r="N1999" i="1"/>
  <c r="N1991" i="1"/>
  <c r="N1983" i="1"/>
  <c r="N1976" i="1"/>
  <c r="N1971" i="1"/>
  <c r="N1963" i="1"/>
  <c r="N1955" i="1"/>
  <c r="N1947" i="1"/>
  <c r="N1935" i="1"/>
  <c r="N1927" i="1"/>
  <c r="N1919" i="1"/>
  <c r="N1912" i="1"/>
  <c r="N1907" i="1"/>
  <c r="N1899" i="1"/>
  <c r="N1891" i="1"/>
  <c r="N1883" i="1"/>
  <c r="N1871" i="1"/>
  <c r="N1863" i="1"/>
  <c r="N1855" i="1"/>
  <c r="N1848" i="1"/>
  <c r="N1843" i="1"/>
  <c r="N1835" i="1"/>
  <c r="N1827" i="1"/>
  <c r="N1819" i="1"/>
  <c r="N1807" i="1"/>
  <c r="N1799" i="1"/>
  <c r="N1791" i="1"/>
  <c r="N1784" i="1"/>
  <c r="N1779" i="1"/>
  <c r="N1771" i="1"/>
  <c r="N1763" i="1"/>
  <c r="N1755" i="1"/>
  <c r="N1743" i="1"/>
  <c r="N1735" i="1"/>
  <c r="N1727" i="1"/>
  <c r="N1719" i="1"/>
  <c r="N1711" i="1"/>
  <c r="N1703" i="1"/>
  <c r="N1695" i="1"/>
  <c r="N1687" i="1"/>
  <c r="N1679" i="1"/>
  <c r="N1671" i="1"/>
  <c r="N1663" i="1"/>
  <c r="N1655" i="1"/>
  <c r="N1647" i="1"/>
  <c r="N1639" i="1"/>
  <c r="N1631" i="1"/>
  <c r="N1623" i="1"/>
  <c r="N1615" i="1"/>
  <c r="N1607" i="1"/>
  <c r="N1599" i="1"/>
  <c r="N1591" i="1"/>
  <c r="N1583" i="1"/>
  <c r="N1575" i="1"/>
  <c r="N1567" i="1"/>
  <c r="N1559" i="1"/>
  <c r="N1551" i="1"/>
  <c r="N1543" i="1"/>
  <c r="N1535" i="1"/>
  <c r="N1527" i="1"/>
  <c r="N1519" i="1"/>
  <c r="N1511" i="1"/>
  <c r="N1503" i="1"/>
  <c r="N1495" i="1"/>
  <c r="N1487" i="1"/>
  <c r="N1479" i="1"/>
  <c r="N1471" i="1"/>
  <c r="N1463" i="1"/>
  <c r="N1455" i="1"/>
  <c r="N1447" i="1"/>
  <c r="N1439" i="1"/>
  <c r="N1431" i="1"/>
  <c r="N1423" i="1"/>
  <c r="N1415" i="1"/>
  <c r="N1407" i="1"/>
  <c r="N1399" i="1"/>
  <c r="N1391" i="1"/>
  <c r="N1383" i="1"/>
  <c r="N1375" i="1"/>
  <c r="N1367" i="1"/>
  <c r="N1359" i="1"/>
  <c r="N1351" i="1"/>
  <c r="N1343" i="1"/>
  <c r="N1335" i="1"/>
  <c r="N1327" i="1"/>
  <c r="N1319" i="1"/>
  <c r="N1311" i="1"/>
  <c r="N1303" i="1"/>
  <c r="N1295" i="1"/>
  <c r="N1287" i="1"/>
  <c r="N1279" i="1"/>
  <c r="N1271" i="1"/>
  <c r="N1263" i="1"/>
  <c r="N1255" i="1"/>
  <c r="N1247" i="1"/>
  <c r="N1239" i="1"/>
  <c r="N1231" i="1"/>
  <c r="N1223" i="1"/>
  <c r="N1215" i="1"/>
  <c r="N1207" i="1"/>
  <c r="N1199" i="1"/>
  <c r="N1191" i="1"/>
  <c r="N1183" i="1"/>
  <c r="N1175" i="1"/>
  <c r="N1167" i="1"/>
  <c r="N1159" i="1"/>
  <c r="N1151" i="1"/>
  <c r="N1143" i="1"/>
  <c r="N1135" i="1"/>
  <c r="N1127" i="1"/>
  <c r="N1119" i="1"/>
  <c r="N1111" i="1"/>
  <c r="N1103" i="1"/>
  <c r="N1095" i="1"/>
  <c r="N1087" i="1"/>
  <c r="N1079" i="1"/>
  <c r="N1071" i="1"/>
  <c r="N1063" i="1"/>
  <c r="N1055" i="1"/>
  <c r="N1047" i="1"/>
  <c r="N1039" i="1"/>
  <c r="N1031" i="1"/>
  <c r="N1023" i="1"/>
  <c r="N1015" i="1"/>
  <c r="N1007" i="1"/>
  <c r="N999" i="1"/>
  <c r="N991" i="1"/>
  <c r="N983" i="1"/>
  <c r="N975" i="1"/>
  <c r="N967" i="1"/>
  <c r="N959" i="1"/>
  <c r="N951" i="1"/>
  <c r="N943" i="1"/>
  <c r="N935" i="1"/>
  <c r="N927" i="1"/>
  <c r="N919" i="1"/>
  <c r="N911" i="1"/>
  <c r="N903" i="1"/>
  <c r="N895" i="1"/>
  <c r="N887" i="1"/>
  <c r="N879" i="1"/>
  <c r="N871" i="1"/>
  <c r="N863" i="1"/>
  <c r="N855" i="1"/>
  <c r="N847" i="1"/>
  <c r="N839" i="1"/>
  <c r="N831" i="1"/>
  <c r="N823" i="1"/>
  <c r="N815" i="1"/>
  <c r="N807" i="1"/>
  <c r="N799" i="1"/>
  <c r="N791" i="1"/>
  <c r="N783" i="1"/>
  <c r="N775" i="1"/>
  <c r="N767" i="1"/>
  <c r="N759" i="1"/>
  <c r="N751" i="1"/>
  <c r="N743" i="1"/>
  <c r="N735" i="1"/>
  <c r="N727" i="1"/>
  <c r="N719" i="1"/>
  <c r="N711" i="1"/>
  <c r="N703" i="1"/>
  <c r="N695" i="1"/>
  <c r="N687" i="1"/>
  <c r="N679" i="1"/>
  <c r="N671" i="1"/>
  <c r="N663" i="1"/>
  <c r="N655" i="1"/>
  <c r="N647" i="1"/>
  <c r="N639" i="1"/>
  <c r="N631" i="1"/>
  <c r="N623" i="1"/>
  <c r="N615" i="1"/>
  <c r="N607" i="1"/>
  <c r="N599" i="1"/>
  <c r="N591" i="1"/>
  <c r="N583" i="1"/>
  <c r="N575" i="1"/>
  <c r="N567" i="1"/>
  <c r="N559" i="1"/>
  <c r="N551" i="1"/>
  <c r="N543" i="1"/>
  <c r="N535" i="1"/>
  <c r="N527" i="1"/>
  <c r="N519" i="1"/>
  <c r="N511" i="1"/>
  <c r="N503" i="1"/>
  <c r="N495" i="1"/>
  <c r="N487" i="1"/>
  <c r="N479" i="1"/>
  <c r="N471" i="1"/>
  <c r="N463" i="1"/>
  <c r="N455" i="1"/>
  <c r="N447" i="1"/>
  <c r="N439" i="1"/>
  <c r="N431" i="1"/>
  <c r="N423" i="1"/>
  <c r="N415" i="1"/>
  <c r="N407" i="1"/>
  <c r="N399" i="1"/>
  <c r="N391" i="1"/>
  <c r="N383" i="1"/>
  <c r="N375" i="1"/>
  <c r="N367" i="1"/>
  <c r="N359" i="1"/>
  <c r="N351" i="1"/>
  <c r="N343" i="1"/>
  <c r="N335" i="1"/>
  <c r="N327" i="1"/>
  <c r="N319" i="1"/>
  <c r="N311" i="1"/>
  <c r="N303" i="1"/>
  <c r="N295" i="1"/>
  <c r="N287" i="1"/>
  <c r="N279" i="1"/>
  <c r="N271" i="1"/>
  <c r="N263" i="1"/>
  <c r="N255" i="1"/>
  <c r="N247" i="1"/>
  <c r="N239" i="1"/>
  <c r="N231" i="1"/>
  <c r="N223" i="1"/>
  <c r="N215" i="1"/>
  <c r="N207" i="1"/>
  <c r="N199" i="1"/>
  <c r="N191" i="1"/>
  <c r="N183" i="1"/>
  <c r="N175" i="1"/>
  <c r="N167" i="1"/>
  <c r="N159" i="1"/>
  <c r="N151" i="1"/>
  <c r="N143" i="1"/>
  <c r="N135" i="1"/>
  <c r="N127" i="1"/>
  <c r="N119" i="1"/>
  <c r="N111" i="1"/>
  <c r="N103" i="1"/>
  <c r="N95" i="1"/>
  <c r="N87" i="1"/>
  <c r="N79" i="1"/>
  <c r="N71" i="1"/>
  <c r="N63" i="1"/>
  <c r="N55" i="1"/>
  <c r="N47" i="1"/>
  <c r="N39" i="1"/>
  <c r="N31" i="1"/>
  <c r="N23" i="1"/>
  <c r="N15" i="1"/>
  <c r="N7" i="1"/>
  <c r="M4524" i="1"/>
  <c r="M3827" i="1"/>
  <c r="M3707" i="1"/>
  <c r="M3639" i="1"/>
  <c r="M3395" i="1"/>
  <c r="M3187" i="1"/>
  <c r="M3063" i="1"/>
  <c r="M2947" i="1"/>
  <c r="M2803" i="1"/>
  <c r="M2703" i="1"/>
  <c r="M2643" i="1"/>
  <c r="M2067" i="1"/>
  <c r="M1775" i="1"/>
  <c r="M1559" i="1"/>
  <c r="M1527" i="1"/>
  <c r="M1343" i="1"/>
  <c r="M1303" i="1"/>
  <c r="M927" i="1"/>
  <c r="M887" i="1"/>
  <c r="M531" i="1"/>
  <c r="M487" i="1"/>
  <c r="M455" i="1"/>
  <c r="M223" i="1"/>
  <c r="N4716" i="1"/>
  <c r="N4684" i="1"/>
  <c r="N4652" i="1"/>
  <c r="N4620" i="1"/>
  <c r="N4588" i="1"/>
  <c r="N4556" i="1"/>
  <c r="N4524" i="1"/>
  <c r="N4492" i="1"/>
  <c r="N4460" i="1"/>
  <c r="N4428" i="1"/>
  <c r="N4396" i="1"/>
  <c r="N4364" i="1"/>
  <c r="N4348" i="1"/>
  <c r="N4316" i="1"/>
  <c r="N4284" i="1"/>
  <c r="N4252" i="1"/>
  <c r="N4220" i="1"/>
  <c r="N4188" i="1"/>
  <c r="N4156" i="1"/>
  <c r="N4124" i="1"/>
  <c r="N4092" i="1"/>
  <c r="N4060" i="1"/>
  <c r="N4028" i="1"/>
  <c r="N3996" i="1"/>
  <c r="N3964" i="1"/>
  <c r="N3932" i="1"/>
  <c r="N3916" i="1"/>
  <c r="N3884" i="1"/>
  <c r="N3852" i="1"/>
  <c r="N3820" i="1"/>
  <c r="N3788" i="1"/>
  <c r="N3756" i="1"/>
  <c r="N3724" i="1"/>
  <c r="N3708" i="1"/>
  <c r="N3676" i="1"/>
  <c r="N3644" i="1"/>
  <c r="N3612" i="1"/>
  <c r="N3580" i="1"/>
  <c r="N3556" i="1"/>
  <c r="N3492" i="1"/>
  <c r="N3428" i="1"/>
  <c r="N3364" i="1"/>
  <c r="N3268" i="1"/>
  <c r="N3204" i="1"/>
  <c r="N3140" i="1"/>
  <c r="N3076" i="1"/>
  <c r="N3012" i="1"/>
  <c r="N2932" i="1"/>
  <c r="N2804" i="1"/>
  <c r="N2740" i="1"/>
  <c r="N2612" i="1"/>
  <c r="N2548" i="1"/>
  <c r="N2356" i="1"/>
  <c r="N2228" i="1"/>
  <c r="N2036" i="1"/>
  <c r="N1972" i="1"/>
  <c r="N4708" i="1"/>
  <c r="N4703" i="1"/>
  <c r="N4692" i="1"/>
  <c r="N4687" i="1"/>
  <c r="N4676" i="1"/>
  <c r="N4671" i="1"/>
  <c r="N4660" i="1"/>
  <c r="N4655" i="1"/>
  <c r="N4644" i="1"/>
  <c r="N4639" i="1"/>
  <c r="N4628" i="1"/>
  <c r="N4623" i="1"/>
  <c r="N4612" i="1"/>
  <c r="N4607" i="1"/>
  <c r="N4596" i="1"/>
  <c r="N4591" i="1"/>
  <c r="N4580" i="1"/>
  <c r="N4575" i="1"/>
  <c r="N4564" i="1"/>
  <c r="N4559" i="1"/>
  <c r="N4548" i="1"/>
  <c r="N4543" i="1"/>
  <c r="N4532" i="1"/>
  <c r="N4527" i="1"/>
  <c r="N4516" i="1"/>
  <c r="N4511" i="1"/>
  <c r="N4500" i="1"/>
  <c r="N4495" i="1"/>
  <c r="N4484" i="1"/>
  <c r="N4479" i="1"/>
  <c r="N4468" i="1"/>
  <c r="N4463" i="1"/>
  <c r="N4452" i="1"/>
  <c r="N4447" i="1"/>
  <c r="N4436" i="1"/>
  <c r="N4431" i="1"/>
  <c r="N4420" i="1"/>
  <c r="N4415" i="1"/>
  <c r="N4404" i="1"/>
  <c r="N4399" i="1"/>
  <c r="N4388" i="1"/>
  <c r="N4383" i="1"/>
  <c r="N4372" i="1"/>
  <c r="N4367" i="1"/>
  <c r="N4356" i="1"/>
  <c r="N4351" i="1"/>
  <c r="N4340" i="1"/>
  <c r="N4335" i="1"/>
  <c r="N4324" i="1"/>
  <c r="N4319" i="1"/>
  <c r="N4308" i="1"/>
  <c r="N4303" i="1"/>
  <c r="N4292" i="1"/>
  <c r="N4287" i="1"/>
  <c r="N4276" i="1"/>
  <c r="N4271" i="1"/>
  <c r="N4260" i="1"/>
  <c r="N4255" i="1"/>
  <c r="N4244" i="1"/>
  <c r="N4239" i="1"/>
  <c r="N4228" i="1"/>
  <c r="N4223" i="1"/>
  <c r="N4212" i="1"/>
  <c r="N4207" i="1"/>
  <c r="N4196" i="1"/>
  <c r="N4191" i="1"/>
  <c r="N4180" i="1"/>
  <c r="N4175" i="1"/>
  <c r="N4164" i="1"/>
  <c r="N4159" i="1"/>
  <c r="N4148" i="1"/>
  <c r="N4143" i="1"/>
  <c r="N4132" i="1"/>
  <c r="N4127" i="1"/>
  <c r="N4116" i="1"/>
  <c r="N4111" i="1"/>
  <c r="N4100" i="1"/>
  <c r="N4095" i="1"/>
  <c r="N4084" i="1"/>
  <c r="N4079" i="1"/>
  <c r="N4068" i="1"/>
  <c r="N4063" i="1"/>
  <c r="N4052" i="1"/>
  <c r="N4047" i="1"/>
  <c r="N4036" i="1"/>
  <c r="N4031" i="1"/>
  <c r="N4020" i="1"/>
  <c r="N4015" i="1"/>
  <c r="N4004" i="1"/>
  <c r="N3999" i="1"/>
  <c r="N3988" i="1"/>
  <c r="N3983" i="1"/>
  <c r="N3972" i="1"/>
  <c r="N3967" i="1"/>
  <c r="N3956" i="1"/>
  <c r="N3951" i="1"/>
  <c r="N3940" i="1"/>
  <c r="N3935" i="1"/>
  <c r="N3924" i="1"/>
  <c r="N3919" i="1"/>
  <c r="N3908" i="1"/>
  <c r="N3903" i="1"/>
  <c r="N3892" i="1"/>
  <c r="N3887" i="1"/>
  <c r="N3876" i="1"/>
  <c r="N3871" i="1"/>
  <c r="N3860" i="1"/>
  <c r="N3855" i="1"/>
  <c r="N3844" i="1"/>
  <c r="N3839" i="1"/>
  <c r="N3828" i="1"/>
  <c r="N3823" i="1"/>
  <c r="N3812" i="1"/>
  <c r="N3807" i="1"/>
  <c r="N3796" i="1"/>
  <c r="N3791" i="1"/>
  <c r="N3780" i="1"/>
  <c r="N3775" i="1"/>
  <c r="N3764" i="1"/>
  <c r="N3759" i="1"/>
  <c r="N3748" i="1"/>
  <c r="N3743" i="1"/>
  <c r="N3732" i="1"/>
  <c r="N3727" i="1"/>
  <c r="N3716" i="1"/>
  <c r="N3711" i="1"/>
  <c r="N3700" i="1"/>
  <c r="N3695" i="1"/>
  <c r="N3684" i="1"/>
  <c r="N3679" i="1"/>
  <c r="N3668" i="1"/>
  <c r="N3663" i="1"/>
  <c r="N3652" i="1"/>
  <c r="N3647" i="1"/>
  <c r="N3636" i="1"/>
  <c r="N3631" i="1"/>
  <c r="N3620" i="1"/>
  <c r="N3615" i="1"/>
  <c r="N3604" i="1"/>
  <c r="N3599" i="1"/>
  <c r="N3588" i="1"/>
  <c r="N3583" i="1"/>
  <c r="N3572" i="1"/>
  <c r="N3559" i="1"/>
  <c r="N3540" i="1"/>
  <c r="N3527" i="1"/>
  <c r="N3508" i="1"/>
  <c r="N3495" i="1"/>
  <c r="N3476" i="1"/>
  <c r="N3463" i="1"/>
  <c r="N3444" i="1"/>
  <c r="N3431" i="1"/>
  <c r="N3412" i="1"/>
  <c r="N3399" i="1"/>
  <c r="N3380" i="1"/>
  <c r="N3367" i="1"/>
  <c r="N3348" i="1"/>
  <c r="N3335" i="1"/>
  <c r="N3316" i="1"/>
  <c r="N3303" i="1"/>
  <c r="N3284" i="1"/>
  <c r="N3271" i="1"/>
  <c r="N3252" i="1"/>
  <c r="N3239" i="1"/>
  <c r="N3220" i="1"/>
  <c r="N3207" i="1"/>
  <c r="N3188" i="1"/>
  <c r="N3175" i="1"/>
  <c r="N3156" i="1"/>
  <c r="N3143" i="1"/>
  <c r="N3124" i="1"/>
  <c r="N3111" i="1"/>
  <c r="N3092" i="1"/>
  <c r="N3079" i="1"/>
  <c r="N3060" i="1"/>
  <c r="N3047" i="1"/>
  <c r="N3028" i="1"/>
  <c r="N3015" i="1"/>
  <c r="N2996" i="1"/>
  <c r="N2983" i="1"/>
  <c r="N2964" i="1"/>
  <c r="N2935" i="1"/>
  <c r="N2900" i="1"/>
  <c r="N2871" i="1"/>
  <c r="N2836" i="1"/>
  <c r="N2807" i="1"/>
  <c r="N2772" i="1"/>
  <c r="N2743" i="1"/>
  <c r="N2708" i="1"/>
  <c r="N2679" i="1"/>
  <c r="N2644" i="1"/>
  <c r="N2615" i="1"/>
  <c r="N2580" i="1"/>
  <c r="N2551" i="1"/>
  <c r="N2516" i="1"/>
  <c r="N2487" i="1"/>
  <c r="N2452" i="1"/>
  <c r="N2423" i="1"/>
  <c r="N2388" i="1"/>
  <c r="N2359" i="1"/>
  <c r="N2324" i="1"/>
  <c r="N2295" i="1"/>
  <c r="N2260" i="1"/>
  <c r="N2231" i="1"/>
  <c r="N2196" i="1"/>
  <c r="N2167" i="1"/>
  <c r="N2132" i="1"/>
  <c r="N2103" i="1"/>
  <c r="N2068" i="1"/>
  <c r="N2039" i="1"/>
  <c r="N2004" i="1"/>
  <c r="N1975" i="1"/>
  <c r="N1940" i="1"/>
  <c r="N1911" i="1"/>
  <c r="N1876" i="1"/>
  <c r="N1847" i="1"/>
  <c r="N1812" i="1"/>
  <c r="N1783" i="1"/>
  <c r="N1748" i="1"/>
  <c r="M3735" i="1"/>
  <c r="M3511" i="1"/>
  <c r="M3287" i="1"/>
  <c r="M3223" i="1"/>
  <c r="M2843" i="1"/>
  <c r="M2731" i="1"/>
  <c r="M2407" i="1"/>
  <c r="M2215" i="1"/>
  <c r="M1151" i="1"/>
  <c r="M999" i="1"/>
  <c r="M579" i="1"/>
  <c r="M479" i="1"/>
  <c r="M335" i="1"/>
  <c r="M187" i="1"/>
  <c r="M79" i="1"/>
  <c r="M19" i="1"/>
  <c r="U4712" i="1"/>
  <c r="Y4712" i="1"/>
  <c r="U4696" i="1"/>
  <c r="Y4696" i="1"/>
  <c r="U4684" i="1"/>
  <c r="Y4684" i="1"/>
  <c r="U4672" i="1"/>
  <c r="Y4672" i="1"/>
  <c r="U4656" i="1"/>
  <c r="Y4656" i="1"/>
  <c r="U4644" i="1"/>
  <c r="Y4644" i="1"/>
  <c r="U4632" i="1"/>
  <c r="Y4632" i="1"/>
  <c r="U4604" i="1"/>
  <c r="Y4604" i="1"/>
  <c r="U4584" i="1"/>
  <c r="Y4584" i="1"/>
  <c r="U4548" i="1"/>
  <c r="Y4548" i="1"/>
  <c r="U4536" i="1"/>
  <c r="Y4536" i="1"/>
  <c r="U4524" i="1"/>
  <c r="Y4524" i="1"/>
  <c r="U4508" i="1"/>
  <c r="Y4508" i="1"/>
  <c r="U4500" i="1"/>
  <c r="Y4500" i="1"/>
  <c r="U4484" i="1"/>
  <c r="Y4484" i="1"/>
  <c r="U4472" i="1"/>
  <c r="Y4472" i="1"/>
  <c r="U4456" i="1"/>
  <c r="Y4456" i="1"/>
  <c r="U4444" i="1"/>
  <c r="Y4444" i="1"/>
  <c r="U4432" i="1"/>
  <c r="Y4432" i="1"/>
  <c r="U4420" i="1"/>
  <c r="Y4420" i="1"/>
  <c r="U4400" i="1"/>
  <c r="Y4400" i="1"/>
  <c r="U4384" i="1"/>
  <c r="Y4384" i="1"/>
  <c r="U4372" i="1"/>
  <c r="Y4372" i="1"/>
  <c r="U4360" i="1"/>
  <c r="Y4360" i="1"/>
  <c r="U4348" i="1"/>
  <c r="Y4348" i="1"/>
  <c r="U4336" i="1"/>
  <c r="Y4336" i="1"/>
  <c r="U4312" i="1"/>
  <c r="Y4312" i="1"/>
  <c r="U4304" i="1"/>
  <c r="Y4304" i="1"/>
  <c r="U4288" i="1"/>
  <c r="Y4288" i="1"/>
  <c r="U4272" i="1"/>
  <c r="Y4272" i="1"/>
  <c r="U4252" i="1"/>
  <c r="Y4252" i="1"/>
  <c r="U4232" i="1"/>
  <c r="Y4232" i="1"/>
  <c r="U4168" i="1"/>
  <c r="Y4168" i="1"/>
  <c r="U4156" i="1"/>
  <c r="Y4156" i="1"/>
  <c r="U4140" i="1"/>
  <c r="Y4140" i="1"/>
  <c r="U4080" i="1"/>
  <c r="Y4080" i="1"/>
  <c r="U4068" i="1"/>
  <c r="Y4068" i="1"/>
  <c r="U4056" i="1"/>
  <c r="Y4056" i="1"/>
  <c r="U4044" i="1"/>
  <c r="Y4044" i="1"/>
  <c r="U4032" i="1"/>
  <c r="Y4032" i="1"/>
  <c r="U4024" i="1"/>
  <c r="Y4024" i="1"/>
  <c r="U4008" i="1"/>
  <c r="Y4008" i="1"/>
  <c r="U3992" i="1"/>
  <c r="Y3992" i="1"/>
  <c r="U3980" i="1"/>
  <c r="Y3980" i="1"/>
  <c r="U3972" i="1"/>
  <c r="AB3972" i="1" s="1"/>
  <c r="Y3972" i="1"/>
  <c r="U3960" i="1"/>
  <c r="Y3960" i="1"/>
  <c r="U3944" i="1"/>
  <c r="Y3944" i="1"/>
  <c r="U3932" i="1"/>
  <c r="Y3932" i="1"/>
  <c r="U3908" i="1"/>
  <c r="Y3908" i="1"/>
  <c r="U3900" i="1"/>
  <c r="Y3900" i="1"/>
  <c r="U3888" i="1"/>
  <c r="Y3888" i="1"/>
  <c r="U3876" i="1"/>
  <c r="Y3876" i="1"/>
  <c r="U3868" i="1"/>
  <c r="Y3868" i="1"/>
  <c r="U3856" i="1"/>
  <c r="Y3856" i="1"/>
  <c r="U3844" i="1"/>
  <c r="Y3844" i="1"/>
  <c r="U3832" i="1"/>
  <c r="Y3832" i="1"/>
  <c r="U3820" i="1"/>
  <c r="Y3820" i="1"/>
  <c r="U3808" i="1"/>
  <c r="Y3808" i="1"/>
  <c r="U3796" i="1"/>
  <c r="Y3796" i="1"/>
  <c r="U3784" i="1"/>
  <c r="Y3784" i="1"/>
  <c r="U3772" i="1"/>
  <c r="Y3772" i="1"/>
  <c r="U3760" i="1"/>
  <c r="Y3760" i="1"/>
  <c r="U3748" i="1"/>
  <c r="Y3748" i="1"/>
  <c r="U3736" i="1"/>
  <c r="Y3736" i="1"/>
  <c r="U3724" i="1"/>
  <c r="Y3724" i="1"/>
  <c r="U3712" i="1"/>
  <c r="Y3712" i="1"/>
  <c r="U3700" i="1"/>
  <c r="Y3700" i="1"/>
  <c r="U3688" i="1"/>
  <c r="Y3688" i="1"/>
  <c r="U3680" i="1"/>
  <c r="Y3680" i="1"/>
  <c r="U3668" i="1"/>
  <c r="Y3668" i="1"/>
  <c r="U3656" i="1"/>
  <c r="Y3656" i="1"/>
  <c r="U3648" i="1"/>
  <c r="Y3648" i="1"/>
  <c r="U3636" i="1"/>
  <c r="Y3636" i="1"/>
  <c r="U3624" i="1"/>
  <c r="Y3624" i="1"/>
  <c r="U3612" i="1"/>
  <c r="Y3612" i="1"/>
  <c r="U3600" i="1"/>
  <c r="Y3600" i="1"/>
  <c r="U3588" i="1"/>
  <c r="Y3588" i="1"/>
  <c r="U3576" i="1"/>
  <c r="Y3576" i="1"/>
  <c r="U3564" i="1"/>
  <c r="Y3564" i="1"/>
  <c r="U3552" i="1"/>
  <c r="Y3552" i="1"/>
  <c r="U3540" i="1"/>
  <c r="Y3540" i="1"/>
  <c r="U3532" i="1"/>
  <c r="Y3532" i="1"/>
  <c r="U3520" i="1"/>
  <c r="Y3520" i="1"/>
  <c r="U3512" i="1"/>
  <c r="Y3512" i="1"/>
  <c r="U3500" i="1"/>
  <c r="Y3500" i="1"/>
  <c r="U3488" i="1"/>
  <c r="Y3488" i="1"/>
  <c r="U3476" i="1"/>
  <c r="Y3476" i="1"/>
  <c r="U3464" i="1"/>
  <c r="Y3464" i="1"/>
  <c r="U3452" i="1"/>
  <c r="Y3452" i="1"/>
  <c r="U3440" i="1"/>
  <c r="Y3440" i="1"/>
  <c r="U3428" i="1"/>
  <c r="Y3428" i="1"/>
  <c r="U3420" i="1"/>
  <c r="Y3420" i="1"/>
  <c r="U3412" i="1"/>
  <c r="Y3412" i="1"/>
  <c r="U3400" i="1"/>
  <c r="Y3400" i="1"/>
  <c r="U3388" i="1"/>
  <c r="Y3388" i="1"/>
  <c r="U3376" i="1"/>
  <c r="Y3376" i="1"/>
  <c r="U3364" i="1"/>
  <c r="Y3364" i="1"/>
  <c r="U3360" i="1"/>
  <c r="Y3360" i="1"/>
  <c r="U3348" i="1"/>
  <c r="Y3348" i="1"/>
  <c r="U3336" i="1"/>
  <c r="Y3336" i="1"/>
  <c r="U3324" i="1"/>
  <c r="Y3324" i="1"/>
  <c r="U3312" i="1"/>
  <c r="Y3312" i="1"/>
  <c r="U3300" i="1"/>
  <c r="Y3300" i="1"/>
  <c r="U3284" i="1"/>
  <c r="Y3284" i="1"/>
  <c r="U3268" i="1"/>
  <c r="Y3268" i="1"/>
  <c r="U3260" i="1"/>
  <c r="Y3260" i="1"/>
  <c r="U3240" i="1"/>
  <c r="Y3240" i="1"/>
  <c r="U3220" i="1"/>
  <c r="Y3220" i="1"/>
  <c r="U3208" i="1"/>
  <c r="Y3208" i="1"/>
  <c r="U3196" i="1"/>
  <c r="Y3196" i="1"/>
  <c r="U3188" i="1"/>
  <c r="Y3188" i="1"/>
  <c r="U3176" i="1"/>
  <c r="Y3176" i="1"/>
  <c r="U3164" i="1"/>
  <c r="Y3164" i="1"/>
  <c r="U3152" i="1"/>
  <c r="Y3152" i="1"/>
  <c r="U3132" i="1"/>
  <c r="Y3132" i="1"/>
  <c r="U3120" i="1"/>
  <c r="Y3120" i="1"/>
  <c r="U3108" i="1"/>
  <c r="Y3108" i="1"/>
  <c r="U3080" i="1"/>
  <c r="Y3080" i="1"/>
  <c r="U3064" i="1"/>
  <c r="Y3064" i="1"/>
  <c r="U3048" i="1"/>
  <c r="Y3048" i="1"/>
  <c r="U3036" i="1"/>
  <c r="Y3036" i="1"/>
  <c r="U3024" i="1"/>
  <c r="Y3024" i="1"/>
  <c r="U3008" i="1"/>
  <c r="Y3008" i="1"/>
  <c r="U2996" i="1"/>
  <c r="Y2996" i="1"/>
  <c r="U2984" i="1"/>
  <c r="Y2984" i="1"/>
  <c r="U2972" i="1"/>
  <c r="Y2972" i="1"/>
  <c r="U2960" i="1"/>
  <c r="Y2960" i="1"/>
  <c r="U2940" i="1"/>
  <c r="Y2940" i="1"/>
  <c r="U2924" i="1"/>
  <c r="Y2924" i="1"/>
  <c r="U2904" i="1"/>
  <c r="Y2904" i="1"/>
  <c r="U2892" i="1"/>
  <c r="Y2892" i="1"/>
  <c r="U2884" i="1"/>
  <c r="Y2884" i="1"/>
  <c r="U2872" i="1"/>
  <c r="Y2872" i="1"/>
  <c r="U2860" i="1"/>
  <c r="Y2860" i="1"/>
  <c r="U2844" i="1"/>
  <c r="Y2844" i="1"/>
  <c r="U2828" i="1"/>
  <c r="Y2828" i="1"/>
  <c r="U2816" i="1"/>
  <c r="Y2816" i="1"/>
  <c r="U2808" i="1"/>
  <c r="Y2808" i="1"/>
  <c r="U2796" i="1"/>
  <c r="Y2796" i="1"/>
  <c r="U2792" i="1"/>
  <c r="Y2792" i="1"/>
  <c r="U2768" i="1"/>
  <c r="Y2768" i="1"/>
  <c r="U2760" i="1"/>
  <c r="Y2760" i="1"/>
  <c r="U2740" i="1"/>
  <c r="Y2740" i="1"/>
  <c r="U2712" i="1"/>
  <c r="Y2712" i="1"/>
  <c r="U2672" i="1"/>
  <c r="Y2672" i="1"/>
  <c r="U2660" i="1"/>
  <c r="Y2660" i="1"/>
  <c r="U2652" i="1"/>
  <c r="Y2652" i="1"/>
  <c r="U2636" i="1"/>
  <c r="Y2636" i="1"/>
  <c r="U2588" i="1"/>
  <c r="Y2588" i="1"/>
  <c r="U2572" i="1"/>
  <c r="Y2572" i="1"/>
  <c r="U2560" i="1"/>
  <c r="Y2560" i="1"/>
  <c r="U2548" i="1"/>
  <c r="Y2548" i="1"/>
  <c r="U2528" i="1"/>
  <c r="Y2528" i="1"/>
  <c r="U2500" i="1"/>
  <c r="Y2500" i="1"/>
  <c r="U2488" i="1"/>
  <c r="Y2488" i="1"/>
  <c r="U2448" i="1"/>
  <c r="Y2448" i="1"/>
  <c r="U2412" i="1"/>
  <c r="Y2412" i="1"/>
  <c r="U2392" i="1"/>
  <c r="Y2392" i="1"/>
  <c r="U2384" i="1"/>
  <c r="Y2384" i="1"/>
  <c r="U2376" i="1"/>
  <c r="Y2376" i="1"/>
  <c r="U2364" i="1"/>
  <c r="Y2364" i="1"/>
  <c r="U2356" i="1"/>
  <c r="Y2356" i="1"/>
  <c r="U2344" i="1"/>
  <c r="Y2344" i="1"/>
  <c r="U2336" i="1"/>
  <c r="Y2336" i="1"/>
  <c r="U2328" i="1"/>
  <c r="AB2328" i="1" s="1"/>
  <c r="Y2328" i="1"/>
  <c r="U2320" i="1"/>
  <c r="Y2320" i="1"/>
  <c r="U2128" i="1"/>
  <c r="Y2128" i="1"/>
  <c r="U1976" i="1"/>
  <c r="Y1976" i="1"/>
  <c r="U1952" i="1"/>
  <c r="Y1952" i="1"/>
  <c r="U1944" i="1"/>
  <c r="Y1944" i="1"/>
  <c r="U1932" i="1"/>
  <c r="Y1932" i="1"/>
  <c r="U1928" i="1"/>
  <c r="Y1928" i="1"/>
  <c r="U1912" i="1"/>
  <c r="Y1912" i="1"/>
  <c r="U1908" i="1"/>
  <c r="Y1908" i="1"/>
  <c r="U1904" i="1"/>
  <c r="Y1904" i="1"/>
  <c r="U1896" i="1"/>
  <c r="Y1896" i="1"/>
  <c r="U1880" i="1"/>
  <c r="Y1880" i="1"/>
  <c r="U1864" i="1"/>
  <c r="Y1864" i="1"/>
  <c r="U1856" i="1"/>
  <c r="Y1856" i="1"/>
  <c r="U1848" i="1"/>
  <c r="Y1848" i="1"/>
  <c r="U1832" i="1"/>
  <c r="Y1832" i="1"/>
  <c r="U1824" i="1"/>
  <c r="Y1824" i="1"/>
  <c r="U1792" i="1"/>
  <c r="Y1792" i="1"/>
  <c r="U1784" i="1"/>
  <c r="Y1784" i="1"/>
  <c r="U1768" i="1"/>
  <c r="Y1768" i="1"/>
  <c r="U1756" i="1"/>
  <c r="Y1756" i="1"/>
  <c r="U1728" i="1"/>
  <c r="Y1728" i="1"/>
  <c r="U1720" i="1"/>
  <c r="Y1720" i="1"/>
  <c r="U1712" i="1"/>
  <c r="Y1712" i="1"/>
  <c r="U1704" i="1"/>
  <c r="Y1704" i="1"/>
  <c r="U1696" i="1"/>
  <c r="Y1696" i="1"/>
  <c r="U1692" i="1"/>
  <c r="Y1692" i="1"/>
  <c r="U1688" i="1"/>
  <c r="Y1688" i="1"/>
  <c r="U1668" i="1"/>
  <c r="Y1668" i="1"/>
  <c r="U1660" i="1"/>
  <c r="Y1660" i="1"/>
  <c r="U1636" i="1"/>
  <c r="Y1636" i="1"/>
  <c r="U1632" i="1"/>
  <c r="Y1632" i="1"/>
  <c r="U1624" i="1"/>
  <c r="Y1624" i="1"/>
  <c r="U1616" i="1"/>
  <c r="Y1616" i="1"/>
  <c r="U1608" i="1"/>
  <c r="Y1608" i="1"/>
  <c r="U1600" i="1"/>
  <c r="Y1600" i="1"/>
  <c r="U1592" i="1"/>
  <c r="Y1592" i="1"/>
  <c r="U1580" i="1"/>
  <c r="Y1580" i="1"/>
  <c r="U1572" i="1"/>
  <c r="Y1572" i="1"/>
  <c r="U1556" i="1"/>
  <c r="Y1556" i="1"/>
  <c r="U1540" i="1"/>
  <c r="Y1540" i="1"/>
  <c r="U1516" i="1"/>
  <c r="Y1516" i="1"/>
  <c r="U1508" i="1"/>
  <c r="Y1508" i="1"/>
  <c r="U1488" i="1"/>
  <c r="Y1488" i="1"/>
  <c r="U1464" i="1"/>
  <c r="Y1464" i="1"/>
  <c r="U1440" i="1"/>
  <c r="Y1440" i="1"/>
  <c r="U1424" i="1"/>
  <c r="Y1424" i="1"/>
  <c r="U1416" i="1"/>
  <c r="Y1416" i="1"/>
  <c r="U1392" i="1"/>
  <c r="Y1392" i="1"/>
  <c r="U1364" i="1"/>
  <c r="Y1364" i="1"/>
  <c r="U1348" i="1"/>
  <c r="Y1348" i="1"/>
  <c r="U1340" i="1"/>
  <c r="Y1340" i="1"/>
  <c r="U1332" i="1"/>
  <c r="Y1332" i="1"/>
  <c r="U1300" i="1"/>
  <c r="Y1300" i="1"/>
  <c r="U1280" i="1"/>
  <c r="Y1280" i="1"/>
  <c r="U1260" i="1"/>
  <c r="Y1260" i="1"/>
  <c r="U1228" i="1"/>
  <c r="Y1228" i="1"/>
  <c r="U1224" i="1"/>
  <c r="Y1224" i="1"/>
  <c r="U1220" i="1"/>
  <c r="Y1220" i="1"/>
  <c r="U1200" i="1"/>
  <c r="Y1200" i="1"/>
  <c r="U1196" i="1"/>
  <c r="Y1196" i="1"/>
  <c r="U1032" i="1"/>
  <c r="Y1032" i="1"/>
  <c r="U1000" i="1"/>
  <c r="Y1000" i="1"/>
  <c r="U972" i="1"/>
  <c r="Y972" i="1"/>
  <c r="U968" i="1"/>
  <c r="Y968" i="1"/>
  <c r="U964" i="1"/>
  <c r="Y964" i="1"/>
  <c r="U924" i="1"/>
  <c r="Y924" i="1"/>
  <c r="U888" i="1"/>
  <c r="Y888" i="1"/>
  <c r="U884" i="1"/>
  <c r="Y884" i="1"/>
  <c r="U864" i="1"/>
  <c r="Y864" i="1"/>
  <c r="U840" i="1"/>
  <c r="Y840" i="1"/>
  <c r="U836" i="1"/>
  <c r="Y836" i="1"/>
  <c r="U784" i="1"/>
  <c r="Y784" i="1"/>
  <c r="U752" i="1"/>
  <c r="Y752" i="1"/>
  <c r="U696" i="1"/>
  <c r="Y696" i="1"/>
  <c r="U684" i="1"/>
  <c r="Y684" i="1"/>
  <c r="U680" i="1"/>
  <c r="Y680" i="1"/>
  <c r="U668" i="1"/>
  <c r="Y668" i="1"/>
  <c r="U664" i="1"/>
  <c r="Y664" i="1"/>
  <c r="U436" i="1"/>
  <c r="Y436" i="1"/>
  <c r="U372" i="1"/>
  <c r="Y372" i="1"/>
  <c r="U208" i="1"/>
  <c r="Y208" i="1"/>
  <c r="U204" i="1"/>
  <c r="Y204" i="1"/>
  <c r="U200" i="1"/>
  <c r="Y200" i="1"/>
  <c r="U180" i="1"/>
  <c r="Y180" i="1"/>
  <c r="U144" i="1"/>
  <c r="Y144" i="1"/>
  <c r="U140" i="1"/>
  <c r="Y140" i="1"/>
  <c r="U136" i="1"/>
  <c r="Y136" i="1"/>
  <c r="U132" i="1"/>
  <c r="Y132" i="1"/>
  <c r="U128" i="1"/>
  <c r="Y128" i="1"/>
  <c r="U124" i="1"/>
  <c r="Y124" i="1"/>
  <c r="U120" i="1"/>
  <c r="Y120" i="1"/>
  <c r="U116" i="1"/>
  <c r="Y116" i="1"/>
  <c r="U112" i="1"/>
  <c r="Y112" i="1"/>
  <c r="U108" i="1"/>
  <c r="Y108" i="1"/>
  <c r="U104" i="1"/>
  <c r="Y104" i="1"/>
  <c r="U100" i="1"/>
  <c r="Y100" i="1"/>
  <c r="U96" i="1"/>
  <c r="Y96" i="1"/>
  <c r="U92" i="1"/>
  <c r="Y92" i="1"/>
  <c r="U88" i="1"/>
  <c r="Y88" i="1"/>
  <c r="U84" i="1"/>
  <c r="Y84" i="1"/>
  <c r="U80" i="1"/>
  <c r="Y80" i="1"/>
  <c r="U72" i="1"/>
  <c r="Y72" i="1"/>
  <c r="U68" i="1"/>
  <c r="Y68" i="1"/>
  <c r="U64" i="1"/>
  <c r="Y64" i="1"/>
  <c r="U60" i="1"/>
  <c r="Y60" i="1"/>
  <c r="U56" i="1"/>
  <c r="Y56" i="1"/>
  <c r="U52" i="1"/>
  <c r="Y52" i="1"/>
  <c r="U48" i="1"/>
  <c r="Y48" i="1"/>
  <c r="U44" i="1"/>
  <c r="Y44" i="1"/>
  <c r="U40" i="1"/>
  <c r="Y40" i="1"/>
  <c r="U36" i="1"/>
  <c r="Y36" i="1"/>
  <c r="U32" i="1"/>
  <c r="Y32" i="1"/>
  <c r="U28" i="1"/>
  <c r="Y28" i="1"/>
  <c r="U24" i="1"/>
  <c r="Y24" i="1"/>
  <c r="U20" i="1"/>
  <c r="Y20" i="1"/>
  <c r="U16" i="1"/>
  <c r="U12" i="1"/>
  <c r="Y12" i="1"/>
  <c r="U4715" i="1"/>
  <c r="Y4715" i="1"/>
  <c r="U4711" i="1"/>
  <c r="Y4711" i="1"/>
  <c r="U4707" i="1"/>
  <c r="Y4707" i="1"/>
  <c r="U4703" i="1"/>
  <c r="Y4703" i="1"/>
  <c r="U4699" i="1"/>
  <c r="Y4699" i="1"/>
  <c r="U4695" i="1"/>
  <c r="Y4695" i="1"/>
  <c r="U4691" i="1"/>
  <c r="Y4691" i="1"/>
  <c r="U4687" i="1"/>
  <c r="Y4687" i="1"/>
  <c r="U4683" i="1"/>
  <c r="Y4683" i="1"/>
  <c r="U4679" i="1"/>
  <c r="Y4679" i="1"/>
  <c r="U4675" i="1"/>
  <c r="Y4675" i="1"/>
  <c r="U4671" i="1"/>
  <c r="Y4671" i="1"/>
  <c r="U4667" i="1"/>
  <c r="Y4667" i="1"/>
  <c r="U4663" i="1"/>
  <c r="Y4663" i="1"/>
  <c r="U4659" i="1"/>
  <c r="Y4659" i="1"/>
  <c r="U4655" i="1"/>
  <c r="Y4655" i="1"/>
  <c r="U4651" i="1"/>
  <c r="Y4651" i="1"/>
  <c r="U4647" i="1"/>
  <c r="AB4647" i="1" s="1"/>
  <c r="Y4647" i="1"/>
  <c r="U4643" i="1"/>
  <c r="Y4643" i="1"/>
  <c r="U4639" i="1"/>
  <c r="Y4639" i="1"/>
  <c r="U4635" i="1"/>
  <c r="Y4635" i="1"/>
  <c r="U4631" i="1"/>
  <c r="Y4631" i="1"/>
  <c r="U4627" i="1"/>
  <c r="Y4627" i="1"/>
  <c r="U4623" i="1"/>
  <c r="Y4623" i="1"/>
  <c r="U4619" i="1"/>
  <c r="Y4619" i="1"/>
  <c r="U4615" i="1"/>
  <c r="Y4615" i="1"/>
  <c r="U4611" i="1"/>
  <c r="Y4611" i="1"/>
  <c r="U4607" i="1"/>
  <c r="Y4607" i="1"/>
  <c r="U4603" i="1"/>
  <c r="Y4603" i="1"/>
  <c r="U4599" i="1"/>
  <c r="Y4599" i="1"/>
  <c r="U4595" i="1"/>
  <c r="Y4595" i="1"/>
  <c r="U4591" i="1"/>
  <c r="Y4591" i="1"/>
  <c r="U4587" i="1"/>
  <c r="Y4587" i="1"/>
  <c r="U4583" i="1"/>
  <c r="Y4583" i="1"/>
  <c r="U4579" i="1"/>
  <c r="Y4579" i="1"/>
  <c r="U4575" i="1"/>
  <c r="Y4575" i="1"/>
  <c r="U4571" i="1"/>
  <c r="Y4571" i="1"/>
  <c r="U4567" i="1"/>
  <c r="Y4567" i="1"/>
  <c r="U4563" i="1"/>
  <c r="Y4563" i="1"/>
  <c r="U4559" i="1"/>
  <c r="Y4559" i="1"/>
  <c r="U4555" i="1"/>
  <c r="Y4555" i="1"/>
  <c r="U4551" i="1"/>
  <c r="Y4551" i="1"/>
  <c r="U4547" i="1"/>
  <c r="Y4547" i="1"/>
  <c r="U4543" i="1"/>
  <c r="Y4543" i="1"/>
  <c r="U4539" i="1"/>
  <c r="Y4539" i="1"/>
  <c r="U4535" i="1"/>
  <c r="Y4535" i="1"/>
  <c r="U4531" i="1"/>
  <c r="Y4531" i="1"/>
  <c r="U4527" i="1"/>
  <c r="Y4527" i="1"/>
  <c r="U4523" i="1"/>
  <c r="Y4523" i="1"/>
  <c r="U4519" i="1"/>
  <c r="Y4519" i="1"/>
  <c r="U4515" i="1"/>
  <c r="Y4515" i="1"/>
  <c r="U4511" i="1"/>
  <c r="Y4511" i="1"/>
  <c r="U4507" i="1"/>
  <c r="Y4507" i="1"/>
  <c r="U4503" i="1"/>
  <c r="Y4503" i="1"/>
  <c r="U4499" i="1"/>
  <c r="Y4499" i="1"/>
  <c r="U4495" i="1"/>
  <c r="Y4495" i="1"/>
  <c r="U4491" i="1"/>
  <c r="Y4491" i="1"/>
  <c r="U4487" i="1"/>
  <c r="Y4487" i="1"/>
  <c r="U4483" i="1"/>
  <c r="Y4483" i="1"/>
  <c r="U4479" i="1"/>
  <c r="Y4479" i="1"/>
  <c r="U4475" i="1"/>
  <c r="Y4475" i="1"/>
  <c r="U4471" i="1"/>
  <c r="Y4471" i="1"/>
  <c r="U4467" i="1"/>
  <c r="Y4467" i="1"/>
  <c r="U4463" i="1"/>
  <c r="Y4463" i="1"/>
  <c r="U4459" i="1"/>
  <c r="Y4459" i="1"/>
  <c r="U4455" i="1"/>
  <c r="Y4455" i="1"/>
  <c r="U4451" i="1"/>
  <c r="Y4451" i="1"/>
  <c r="U4447" i="1"/>
  <c r="Y4447" i="1"/>
  <c r="U4443" i="1"/>
  <c r="Y4443" i="1"/>
  <c r="U4439" i="1"/>
  <c r="Y4439" i="1"/>
  <c r="U4435" i="1"/>
  <c r="Y4435" i="1"/>
  <c r="U4431" i="1"/>
  <c r="Y4431" i="1"/>
  <c r="U4427" i="1"/>
  <c r="Y4427" i="1"/>
  <c r="U4423" i="1"/>
  <c r="Y4423" i="1"/>
  <c r="U4419" i="1"/>
  <c r="Y4419" i="1"/>
  <c r="U4415" i="1"/>
  <c r="Y4415" i="1"/>
  <c r="U4411" i="1"/>
  <c r="Y4411" i="1"/>
  <c r="U4407" i="1"/>
  <c r="Y4407" i="1"/>
  <c r="U4403" i="1"/>
  <c r="Y4403" i="1"/>
  <c r="U4399" i="1"/>
  <c r="Y4399" i="1"/>
  <c r="U4395" i="1"/>
  <c r="Y4395" i="1"/>
  <c r="U4391" i="1"/>
  <c r="Y4391" i="1"/>
  <c r="U4387" i="1"/>
  <c r="Y4387" i="1"/>
  <c r="U4383" i="1"/>
  <c r="Y4383" i="1"/>
  <c r="U4379" i="1"/>
  <c r="Y4379" i="1"/>
  <c r="U4375" i="1"/>
  <c r="Y4375" i="1"/>
  <c r="U4371" i="1"/>
  <c r="Y4371" i="1"/>
  <c r="U4367" i="1"/>
  <c r="Y4367" i="1"/>
  <c r="U4363" i="1"/>
  <c r="Y4363" i="1"/>
  <c r="U4359" i="1"/>
  <c r="Y4359" i="1"/>
  <c r="U4355" i="1"/>
  <c r="Y4355" i="1"/>
  <c r="U4351" i="1"/>
  <c r="Y4351" i="1"/>
  <c r="U4347" i="1"/>
  <c r="Y4347" i="1"/>
  <c r="U4343" i="1"/>
  <c r="Y4343" i="1"/>
  <c r="U4339" i="1"/>
  <c r="Y4339" i="1"/>
  <c r="U4335" i="1"/>
  <c r="Y4335" i="1"/>
  <c r="U4331" i="1"/>
  <c r="Y4331" i="1"/>
  <c r="U4327" i="1"/>
  <c r="Y4327" i="1"/>
  <c r="U4323" i="1"/>
  <c r="Y4323" i="1"/>
  <c r="U4319" i="1"/>
  <c r="Y4319" i="1"/>
  <c r="U4315" i="1"/>
  <c r="Y4315" i="1"/>
  <c r="U4311" i="1"/>
  <c r="Y4311" i="1"/>
  <c r="U4307" i="1"/>
  <c r="Y4307" i="1"/>
  <c r="U4303" i="1"/>
  <c r="Y4303" i="1"/>
  <c r="U4299" i="1"/>
  <c r="Y4299" i="1"/>
  <c r="U4295" i="1"/>
  <c r="Y4295" i="1"/>
  <c r="U4291" i="1"/>
  <c r="Y4291" i="1"/>
  <c r="U4287" i="1"/>
  <c r="Y4287" i="1"/>
  <c r="U4283" i="1"/>
  <c r="Y4283" i="1"/>
  <c r="U4279" i="1"/>
  <c r="Y4279" i="1"/>
  <c r="U4275" i="1"/>
  <c r="Y4275" i="1"/>
  <c r="U4271" i="1"/>
  <c r="Y4271" i="1"/>
  <c r="U4267" i="1"/>
  <c r="Y4267" i="1"/>
  <c r="U4263" i="1"/>
  <c r="Y4263" i="1"/>
  <c r="U4259" i="1"/>
  <c r="Y4259" i="1"/>
  <c r="U4255" i="1"/>
  <c r="Y4255" i="1"/>
  <c r="U4251" i="1"/>
  <c r="Y4251" i="1"/>
  <c r="U4247" i="1"/>
  <c r="Y4247" i="1"/>
  <c r="U4243" i="1"/>
  <c r="Y4243" i="1"/>
  <c r="U4239" i="1"/>
  <c r="Y4239" i="1"/>
  <c r="U4235" i="1"/>
  <c r="Y4235" i="1"/>
  <c r="U4231" i="1"/>
  <c r="Y4231" i="1"/>
  <c r="U4227" i="1"/>
  <c r="Y4227" i="1"/>
  <c r="U4223" i="1"/>
  <c r="Y4223" i="1"/>
  <c r="U4219" i="1"/>
  <c r="Y4219" i="1"/>
  <c r="U4215" i="1"/>
  <c r="Y4215" i="1"/>
  <c r="U4211" i="1"/>
  <c r="Y4211" i="1"/>
  <c r="U4207" i="1"/>
  <c r="Y4207" i="1"/>
  <c r="U4203" i="1"/>
  <c r="AB4203" i="1" s="1"/>
  <c r="Y4203" i="1"/>
  <c r="U4199" i="1"/>
  <c r="Y4199" i="1"/>
  <c r="U4195" i="1"/>
  <c r="Y4195" i="1"/>
  <c r="U4191" i="1"/>
  <c r="Y4191" i="1"/>
  <c r="U4187" i="1"/>
  <c r="Y4187" i="1"/>
  <c r="U4183" i="1"/>
  <c r="Y4183" i="1"/>
  <c r="U4179" i="1"/>
  <c r="Y4179" i="1"/>
  <c r="U4175" i="1"/>
  <c r="Y4175" i="1"/>
  <c r="U4171" i="1"/>
  <c r="Y4171" i="1"/>
  <c r="U4167" i="1"/>
  <c r="Y4167" i="1"/>
  <c r="U4163" i="1"/>
  <c r="Y4163" i="1"/>
  <c r="U4159" i="1"/>
  <c r="Y4159" i="1"/>
  <c r="U4155" i="1"/>
  <c r="Y4155" i="1"/>
  <c r="U4151" i="1"/>
  <c r="Y4151" i="1"/>
  <c r="U4147" i="1"/>
  <c r="Y4147" i="1"/>
  <c r="U4143" i="1"/>
  <c r="Y4143" i="1"/>
  <c r="U4139" i="1"/>
  <c r="Y4139" i="1"/>
  <c r="U4135" i="1"/>
  <c r="Y4135" i="1"/>
  <c r="U4131" i="1"/>
  <c r="Y4131" i="1"/>
  <c r="U4127" i="1"/>
  <c r="Y4127" i="1"/>
  <c r="U4123" i="1"/>
  <c r="Y4123" i="1"/>
  <c r="U4119" i="1"/>
  <c r="Y4119" i="1"/>
  <c r="U4115" i="1"/>
  <c r="Y4115" i="1"/>
  <c r="U4111" i="1"/>
  <c r="Y4111" i="1"/>
  <c r="U4107" i="1"/>
  <c r="Y4107" i="1"/>
  <c r="U4103" i="1"/>
  <c r="Y4103" i="1"/>
  <c r="U4099" i="1"/>
  <c r="Y4099" i="1"/>
  <c r="U4095" i="1"/>
  <c r="Y4095" i="1"/>
  <c r="U4091" i="1"/>
  <c r="Y4091" i="1"/>
  <c r="U4087" i="1"/>
  <c r="Y4087" i="1"/>
  <c r="U4083" i="1"/>
  <c r="Y4083" i="1"/>
  <c r="U4079" i="1"/>
  <c r="Y4079" i="1"/>
  <c r="U4075" i="1"/>
  <c r="Y4075" i="1"/>
  <c r="U4071" i="1"/>
  <c r="Y4071" i="1"/>
  <c r="U4067" i="1"/>
  <c r="Y4067" i="1"/>
  <c r="U4063" i="1"/>
  <c r="Y4063" i="1"/>
  <c r="U4059" i="1"/>
  <c r="Y4059" i="1"/>
  <c r="U4055" i="1"/>
  <c r="Y4055" i="1"/>
  <c r="U4051" i="1"/>
  <c r="Y4051" i="1"/>
  <c r="U4047" i="1"/>
  <c r="Y4047" i="1"/>
  <c r="U4043" i="1"/>
  <c r="Y4043" i="1"/>
  <c r="U4039" i="1"/>
  <c r="Y4039" i="1"/>
  <c r="U4035" i="1"/>
  <c r="Y4035" i="1"/>
  <c r="U4031" i="1"/>
  <c r="Y4031" i="1"/>
  <c r="U4027" i="1"/>
  <c r="Y4027" i="1"/>
  <c r="U4023" i="1"/>
  <c r="Y4023" i="1"/>
  <c r="U4019" i="1"/>
  <c r="Y4019" i="1"/>
  <c r="U4015" i="1"/>
  <c r="Y4015" i="1"/>
  <c r="U4011" i="1"/>
  <c r="Y4011" i="1"/>
  <c r="U4007" i="1"/>
  <c r="Y4007" i="1"/>
  <c r="U4003" i="1"/>
  <c r="Y4003" i="1"/>
  <c r="U3999" i="1"/>
  <c r="Y3999" i="1"/>
  <c r="U3995" i="1"/>
  <c r="Y3995" i="1"/>
  <c r="U3991" i="1"/>
  <c r="Y3991" i="1"/>
  <c r="U3987" i="1"/>
  <c r="Y3987" i="1"/>
  <c r="U3983" i="1"/>
  <c r="Y3983" i="1"/>
  <c r="U3979" i="1"/>
  <c r="Y3979" i="1"/>
  <c r="U3975" i="1"/>
  <c r="Y3975" i="1"/>
  <c r="U3971" i="1"/>
  <c r="Y3971" i="1"/>
  <c r="U3967" i="1"/>
  <c r="Y3967" i="1"/>
  <c r="U3963" i="1"/>
  <c r="Y3963" i="1"/>
  <c r="U3959" i="1"/>
  <c r="Y3959" i="1"/>
  <c r="U3955" i="1"/>
  <c r="Y3955" i="1"/>
  <c r="U3951" i="1"/>
  <c r="Y3951" i="1"/>
  <c r="U3947" i="1"/>
  <c r="Y3947" i="1"/>
  <c r="U3943" i="1"/>
  <c r="Y3943" i="1"/>
  <c r="U3939" i="1"/>
  <c r="Y3939" i="1"/>
  <c r="U3935" i="1"/>
  <c r="Y3935" i="1"/>
  <c r="U3931" i="1"/>
  <c r="Y3931" i="1"/>
  <c r="U3927" i="1"/>
  <c r="Y3927" i="1"/>
  <c r="U3923" i="1"/>
  <c r="Y3923" i="1"/>
  <c r="U3919" i="1"/>
  <c r="Y3919" i="1"/>
  <c r="U3915" i="1"/>
  <c r="Y3915" i="1"/>
  <c r="U3911" i="1"/>
  <c r="Y3911" i="1"/>
  <c r="U3907" i="1"/>
  <c r="Y3907" i="1"/>
  <c r="U3903" i="1"/>
  <c r="Y3903" i="1"/>
  <c r="U3899" i="1"/>
  <c r="Y3899" i="1"/>
  <c r="U3895" i="1"/>
  <c r="Y3895" i="1"/>
  <c r="U3887" i="1"/>
  <c r="Y3887" i="1"/>
  <c r="U3883" i="1"/>
  <c r="Y3883" i="1"/>
  <c r="U3879" i="1"/>
  <c r="Y3879" i="1"/>
  <c r="U3875" i="1"/>
  <c r="Y3875" i="1"/>
  <c r="U3871" i="1"/>
  <c r="Y3871" i="1"/>
  <c r="U3867" i="1"/>
  <c r="Y3867" i="1"/>
  <c r="U3863" i="1"/>
  <c r="Y3863" i="1"/>
  <c r="U3859" i="1"/>
  <c r="Y3859" i="1"/>
  <c r="U3851" i="1"/>
  <c r="Y3851" i="1"/>
  <c r="U3847" i="1"/>
  <c r="Y3847" i="1"/>
  <c r="U3843" i="1"/>
  <c r="Y3843" i="1"/>
  <c r="U3839" i="1"/>
  <c r="Y3839" i="1"/>
  <c r="U3835" i="1"/>
  <c r="Y3835" i="1"/>
  <c r="U3831" i="1"/>
  <c r="Y3831" i="1"/>
  <c r="U3827" i="1"/>
  <c r="Y3827" i="1"/>
  <c r="U3823" i="1"/>
  <c r="Y3823" i="1"/>
  <c r="U3819" i="1"/>
  <c r="Y3819" i="1"/>
  <c r="U3815" i="1"/>
  <c r="Y3815" i="1"/>
  <c r="U3811" i="1"/>
  <c r="Y3811" i="1"/>
  <c r="U3803" i="1"/>
  <c r="Y3803" i="1"/>
  <c r="U3799" i="1"/>
  <c r="Y3799" i="1"/>
  <c r="U3791" i="1"/>
  <c r="Y3791" i="1"/>
  <c r="U3787" i="1"/>
  <c r="Y3787" i="1"/>
  <c r="U3783" i="1"/>
  <c r="Y3783" i="1"/>
  <c r="U3779" i="1"/>
  <c r="Y3779" i="1"/>
  <c r="U3775" i="1"/>
  <c r="Y3775" i="1"/>
  <c r="U3771" i="1"/>
  <c r="Y3771" i="1"/>
  <c r="U3767" i="1"/>
  <c r="Y3767" i="1"/>
  <c r="U3763" i="1"/>
  <c r="Y3763" i="1"/>
  <c r="U3759" i="1"/>
  <c r="Y3759" i="1"/>
  <c r="U3755" i="1"/>
  <c r="Y3755" i="1"/>
  <c r="U3751" i="1"/>
  <c r="Y3751" i="1"/>
  <c r="U3747" i="1"/>
  <c r="Y3747" i="1"/>
  <c r="U3743" i="1"/>
  <c r="Y3743" i="1"/>
  <c r="U3739" i="1"/>
  <c r="Y3739" i="1"/>
  <c r="U3735" i="1"/>
  <c r="Y3735" i="1"/>
  <c r="U3727" i="1"/>
  <c r="Y3727" i="1"/>
  <c r="U3719" i="1"/>
  <c r="Y3719" i="1"/>
  <c r="U3715" i="1"/>
  <c r="Y3715" i="1"/>
  <c r="U3711" i="1"/>
  <c r="Y3711" i="1"/>
  <c r="U3707" i="1"/>
  <c r="Y3707" i="1"/>
  <c r="U3703" i="1"/>
  <c r="Y3703" i="1"/>
  <c r="U3699" i="1"/>
  <c r="Y3699" i="1"/>
  <c r="U3691" i="1"/>
  <c r="Y3691" i="1"/>
  <c r="U3683" i="1"/>
  <c r="Y3683" i="1"/>
  <c r="U3679" i="1"/>
  <c r="Y3679" i="1"/>
  <c r="U3675" i="1"/>
  <c r="Y3675" i="1"/>
  <c r="U3671" i="1"/>
  <c r="Y3671" i="1"/>
  <c r="U3663" i="1"/>
  <c r="Y3663" i="1"/>
  <c r="U3655" i="1"/>
  <c r="Y3655" i="1"/>
  <c r="U3651" i="1"/>
  <c r="Y3651" i="1"/>
  <c r="U3647" i="1"/>
  <c r="Y3647" i="1"/>
  <c r="U3643" i="1"/>
  <c r="Y3643" i="1"/>
  <c r="U3639" i="1"/>
  <c r="Y3639" i="1"/>
  <c r="U3635" i="1"/>
  <c r="Y3635" i="1"/>
  <c r="U3627" i="1"/>
  <c r="Y3627" i="1"/>
  <c r="U3619" i="1"/>
  <c r="Y3619" i="1"/>
  <c r="U3615" i="1"/>
  <c r="Y3615" i="1"/>
  <c r="U3611" i="1"/>
  <c r="Y3611" i="1"/>
  <c r="U3607" i="1"/>
  <c r="Y3607" i="1"/>
  <c r="U3599" i="1"/>
  <c r="Y3599" i="1"/>
  <c r="U3591" i="1"/>
  <c r="Y3591" i="1"/>
  <c r="U3587" i="1"/>
  <c r="Y3587" i="1"/>
  <c r="U3583" i="1"/>
  <c r="Y3583" i="1"/>
  <c r="U3579" i="1"/>
  <c r="Y3579" i="1"/>
  <c r="U3575" i="1"/>
  <c r="Y3575" i="1"/>
  <c r="U3571" i="1"/>
  <c r="Y3571" i="1"/>
  <c r="U3563" i="1"/>
  <c r="Y3563" i="1"/>
  <c r="U3555" i="1"/>
  <c r="Y3555" i="1"/>
  <c r="U3551" i="1"/>
  <c r="Y3551" i="1"/>
  <c r="U3547" i="1"/>
  <c r="Y3547" i="1"/>
  <c r="U3543" i="1"/>
  <c r="Y3543" i="1"/>
  <c r="U3535" i="1"/>
  <c r="Y3535" i="1"/>
  <c r="U3527" i="1"/>
  <c r="Y3527" i="1"/>
  <c r="U3523" i="1"/>
  <c r="Y3523" i="1"/>
  <c r="U3519" i="1"/>
  <c r="Y3519" i="1"/>
  <c r="U3515" i="1"/>
  <c r="Y3515" i="1"/>
  <c r="U3511" i="1"/>
  <c r="Y3511" i="1"/>
  <c r="U3507" i="1"/>
  <c r="Y3507" i="1"/>
  <c r="U3499" i="1"/>
  <c r="Y3499" i="1"/>
  <c r="U3491" i="1"/>
  <c r="Y3491" i="1"/>
  <c r="U3487" i="1"/>
  <c r="Y3487" i="1"/>
  <c r="U3483" i="1"/>
  <c r="Y3483" i="1"/>
  <c r="U3479" i="1"/>
  <c r="Y3479" i="1"/>
  <c r="U3471" i="1"/>
  <c r="Y3471" i="1"/>
  <c r="U3463" i="1"/>
  <c r="Y3463" i="1"/>
  <c r="U3459" i="1"/>
  <c r="Y3459" i="1"/>
  <c r="U3455" i="1"/>
  <c r="Y3455" i="1"/>
  <c r="U3451" i="1"/>
  <c r="Y3451" i="1"/>
  <c r="U3447" i="1"/>
  <c r="Y3447" i="1"/>
  <c r="U3443" i="1"/>
  <c r="Y3443" i="1"/>
  <c r="U3435" i="1"/>
  <c r="Y3435" i="1"/>
  <c r="U3427" i="1"/>
  <c r="Y3427" i="1"/>
  <c r="U3423" i="1"/>
  <c r="Y3423" i="1"/>
  <c r="U3419" i="1"/>
  <c r="Y3419" i="1"/>
  <c r="U3415" i="1"/>
  <c r="Y3415" i="1"/>
  <c r="U3407" i="1"/>
  <c r="Y3407" i="1"/>
  <c r="U3399" i="1"/>
  <c r="Y3399" i="1"/>
  <c r="U3395" i="1"/>
  <c r="Y3395" i="1"/>
  <c r="U3391" i="1"/>
  <c r="Y3391" i="1"/>
  <c r="U3387" i="1"/>
  <c r="Y3387" i="1"/>
  <c r="U3383" i="1"/>
  <c r="Y3383" i="1"/>
  <c r="U3379" i="1"/>
  <c r="Y3379" i="1"/>
  <c r="U3371" i="1"/>
  <c r="Y3371" i="1"/>
  <c r="U3363" i="1"/>
  <c r="Y3363" i="1"/>
  <c r="U3359" i="1"/>
  <c r="Y3359" i="1"/>
  <c r="U3355" i="1"/>
  <c r="Y3355" i="1"/>
  <c r="U3351" i="1"/>
  <c r="Y3351" i="1"/>
  <c r="U3343" i="1"/>
  <c r="Y3343" i="1"/>
  <c r="U3335" i="1"/>
  <c r="Y3335" i="1"/>
  <c r="U3331" i="1"/>
  <c r="Y3331" i="1"/>
  <c r="U3327" i="1"/>
  <c r="Y3327" i="1"/>
  <c r="U3319" i="1"/>
  <c r="Y3319" i="1"/>
  <c r="U3315" i="1"/>
  <c r="Y3315" i="1"/>
  <c r="U3307" i="1"/>
  <c r="Y3307" i="1"/>
  <c r="U3299" i="1"/>
  <c r="Y3299" i="1"/>
  <c r="U3295" i="1"/>
  <c r="Y3295" i="1"/>
  <c r="U3291" i="1"/>
  <c r="Y3291" i="1"/>
  <c r="U3287" i="1"/>
  <c r="Y3287" i="1"/>
  <c r="U3279" i="1"/>
  <c r="Y3279" i="1"/>
  <c r="U3271" i="1"/>
  <c r="Y3271" i="1"/>
  <c r="U3267" i="1"/>
  <c r="Y3267" i="1"/>
  <c r="U3263" i="1"/>
  <c r="Y3263" i="1"/>
  <c r="U3259" i="1"/>
  <c r="Y3259" i="1"/>
  <c r="U3255" i="1"/>
  <c r="Y3255" i="1"/>
  <c r="U3251" i="1"/>
  <c r="Y3251" i="1"/>
  <c r="U3243" i="1"/>
  <c r="Y3243" i="1"/>
  <c r="U3235" i="1"/>
  <c r="Y3235" i="1"/>
  <c r="U3231" i="1"/>
  <c r="Y3231" i="1"/>
  <c r="U3227" i="1"/>
  <c r="Y3227" i="1"/>
  <c r="U3223" i="1"/>
  <c r="Y3223" i="1"/>
  <c r="U3215" i="1"/>
  <c r="Y3215" i="1"/>
  <c r="U3207" i="1"/>
  <c r="Y3207" i="1"/>
  <c r="U3203" i="1"/>
  <c r="Y3203" i="1"/>
  <c r="U3199" i="1"/>
  <c r="Y3199" i="1"/>
  <c r="U3195" i="1"/>
  <c r="Y3195" i="1"/>
  <c r="U3191" i="1"/>
  <c r="Y3191" i="1"/>
  <c r="U3187" i="1"/>
  <c r="Y3187" i="1"/>
  <c r="U3179" i="1"/>
  <c r="Y3179" i="1"/>
  <c r="U3171" i="1"/>
  <c r="Y3171" i="1"/>
  <c r="U3167" i="1"/>
  <c r="Y3167" i="1"/>
  <c r="U3163" i="1"/>
  <c r="Y3163" i="1"/>
  <c r="U3159" i="1"/>
  <c r="Y3159" i="1"/>
  <c r="U3151" i="1"/>
  <c r="Y3151" i="1"/>
  <c r="U3143" i="1"/>
  <c r="Y3143" i="1"/>
  <c r="U3139" i="1"/>
  <c r="Y3139" i="1"/>
  <c r="U3135" i="1"/>
  <c r="Y3135" i="1"/>
  <c r="U3131" i="1"/>
  <c r="Y3131" i="1"/>
  <c r="U3127" i="1"/>
  <c r="Y3127" i="1"/>
  <c r="U3123" i="1"/>
  <c r="Y3123" i="1"/>
  <c r="U3115" i="1"/>
  <c r="Y3115" i="1"/>
  <c r="U3107" i="1"/>
  <c r="Y3107" i="1"/>
  <c r="U3103" i="1"/>
  <c r="Y3103" i="1"/>
  <c r="U3099" i="1"/>
  <c r="Y3099" i="1"/>
  <c r="U3095" i="1"/>
  <c r="Y3095" i="1"/>
  <c r="U3087" i="1"/>
  <c r="Y3087" i="1"/>
  <c r="U3079" i="1"/>
  <c r="Y3079" i="1"/>
  <c r="U3075" i="1"/>
  <c r="Y3075" i="1"/>
  <c r="U3071" i="1"/>
  <c r="Y3071" i="1"/>
  <c r="U3067" i="1"/>
  <c r="Y3067" i="1"/>
  <c r="U3063" i="1"/>
  <c r="Y3063" i="1"/>
  <c r="U3059" i="1"/>
  <c r="Y3059" i="1"/>
  <c r="U3043" i="1"/>
  <c r="Y3043" i="1"/>
  <c r="U3039" i="1"/>
  <c r="Y3039" i="1"/>
  <c r="U3035" i="1"/>
  <c r="Y3035" i="1"/>
  <c r="U3011" i="1"/>
  <c r="Y3011" i="1"/>
  <c r="U3007" i="1"/>
  <c r="Y3007" i="1"/>
  <c r="U3003" i="1"/>
  <c r="Y3003" i="1"/>
  <c r="U2999" i="1"/>
  <c r="Y2999" i="1"/>
  <c r="U2979" i="1"/>
  <c r="Y2979" i="1"/>
  <c r="U2975" i="1"/>
  <c r="Y2975" i="1"/>
  <c r="U2971" i="1"/>
  <c r="Y2971" i="1"/>
  <c r="U2967" i="1"/>
  <c r="Y2967" i="1"/>
  <c r="U2947" i="1"/>
  <c r="Y2947" i="1"/>
  <c r="U2943" i="1"/>
  <c r="Y2943" i="1"/>
  <c r="U2939" i="1"/>
  <c r="Y2939" i="1"/>
  <c r="U2935" i="1"/>
  <c r="Y2935" i="1"/>
  <c r="U2931" i="1"/>
  <c r="Y2931" i="1"/>
  <c r="U2927" i="1"/>
  <c r="Y2927" i="1"/>
  <c r="U2923" i="1"/>
  <c r="Y2923" i="1"/>
  <c r="U2919" i="1"/>
  <c r="Y2919" i="1"/>
  <c r="U2915" i="1"/>
  <c r="Y2915" i="1"/>
  <c r="U2911" i="1"/>
  <c r="Y2911" i="1"/>
  <c r="U2907" i="1"/>
  <c r="Y2907" i="1"/>
  <c r="U2903" i="1"/>
  <c r="Y2903" i="1"/>
  <c r="U2899" i="1"/>
  <c r="Y2899" i="1"/>
  <c r="U2895" i="1"/>
  <c r="Y2895" i="1"/>
  <c r="U2891" i="1"/>
  <c r="Y2891" i="1"/>
  <c r="U2887" i="1"/>
  <c r="Y2887" i="1"/>
  <c r="U2883" i="1"/>
  <c r="Y2883" i="1"/>
  <c r="U2879" i="1"/>
  <c r="Y2879" i="1"/>
  <c r="U2875" i="1"/>
  <c r="Y2875" i="1"/>
  <c r="U2871" i="1"/>
  <c r="Y2871" i="1"/>
  <c r="U2867" i="1"/>
  <c r="Y2867" i="1"/>
  <c r="U2863" i="1"/>
  <c r="Y2863" i="1"/>
  <c r="U2859" i="1"/>
  <c r="Y2859" i="1"/>
  <c r="U2855" i="1"/>
  <c r="Y2855" i="1"/>
  <c r="U2851" i="1"/>
  <c r="Y2851" i="1"/>
  <c r="U2847" i="1"/>
  <c r="Y2847" i="1"/>
  <c r="U2843" i="1"/>
  <c r="Y2843" i="1"/>
  <c r="U2839" i="1"/>
  <c r="Y2839" i="1"/>
  <c r="U2835" i="1"/>
  <c r="Y2835" i="1"/>
  <c r="U2831" i="1"/>
  <c r="Y2831" i="1"/>
  <c r="U2827" i="1"/>
  <c r="Y2827" i="1"/>
  <c r="U2823" i="1"/>
  <c r="Y2823" i="1"/>
  <c r="U2819" i="1"/>
  <c r="Y2819" i="1"/>
  <c r="U2815" i="1"/>
  <c r="Y2815" i="1"/>
  <c r="U2811" i="1"/>
  <c r="Y2811" i="1"/>
  <c r="U2807" i="1"/>
  <c r="Y2807" i="1"/>
  <c r="U2803" i="1"/>
  <c r="Y2803" i="1"/>
  <c r="U2799" i="1"/>
  <c r="Y2799" i="1"/>
  <c r="U2795" i="1"/>
  <c r="Y2795" i="1"/>
  <c r="U2791" i="1"/>
  <c r="Y2791" i="1"/>
  <c r="U2787" i="1"/>
  <c r="Y2787" i="1"/>
  <c r="U2783" i="1"/>
  <c r="Y2783" i="1"/>
  <c r="U2779" i="1"/>
  <c r="Y2779" i="1"/>
  <c r="U2775" i="1"/>
  <c r="Y2775" i="1"/>
  <c r="U2771" i="1"/>
  <c r="Y2771" i="1"/>
  <c r="U2767" i="1"/>
  <c r="Y2767" i="1"/>
  <c r="U2763" i="1"/>
  <c r="Y2763" i="1"/>
  <c r="U2759" i="1"/>
  <c r="Y2759" i="1"/>
  <c r="U2755" i="1"/>
  <c r="Y2755" i="1"/>
  <c r="U2751" i="1"/>
  <c r="Y2751" i="1"/>
  <c r="U2747" i="1"/>
  <c r="Y2747" i="1"/>
  <c r="U2743" i="1"/>
  <c r="Y2743" i="1"/>
  <c r="U2739" i="1"/>
  <c r="Y2739" i="1"/>
  <c r="U2735" i="1"/>
  <c r="Y2735" i="1"/>
  <c r="U2731" i="1"/>
  <c r="Y2731" i="1"/>
  <c r="U2727" i="1"/>
  <c r="Y2727" i="1"/>
  <c r="U2723" i="1"/>
  <c r="Y2723" i="1"/>
  <c r="U2719" i="1"/>
  <c r="Y2719" i="1"/>
  <c r="U2715" i="1"/>
  <c r="Y2715" i="1"/>
  <c r="U2711" i="1"/>
  <c r="Y2711" i="1"/>
  <c r="U2707" i="1"/>
  <c r="Y2707" i="1"/>
  <c r="U2703" i="1"/>
  <c r="Y2703" i="1"/>
  <c r="U2699" i="1"/>
  <c r="Y2699" i="1"/>
  <c r="U2691" i="1"/>
  <c r="Y2691" i="1"/>
  <c r="U2687" i="1"/>
  <c r="Y2687" i="1"/>
  <c r="U2683" i="1"/>
  <c r="Y2683" i="1"/>
  <c r="U2679" i="1"/>
  <c r="Y2679" i="1"/>
  <c r="U2671" i="1"/>
  <c r="Y2671" i="1"/>
  <c r="U2663" i="1"/>
  <c r="Y2663" i="1"/>
  <c r="U2659" i="1"/>
  <c r="Y2659" i="1"/>
  <c r="U2655" i="1"/>
  <c r="Y2655" i="1"/>
  <c r="U2651" i="1"/>
  <c r="Y2651" i="1"/>
  <c r="U2647" i="1"/>
  <c r="Y2647" i="1"/>
  <c r="U2643" i="1"/>
  <c r="Y2643" i="1"/>
  <c r="U2635" i="1"/>
  <c r="Y2635" i="1"/>
  <c r="U2627" i="1"/>
  <c r="Y2627" i="1"/>
  <c r="U2623" i="1"/>
  <c r="Y2623" i="1"/>
  <c r="U2619" i="1"/>
  <c r="Y2619" i="1"/>
  <c r="U2615" i="1"/>
  <c r="Y2615" i="1"/>
  <c r="U2607" i="1"/>
  <c r="Y2607" i="1"/>
  <c r="U2599" i="1"/>
  <c r="Y2599" i="1"/>
  <c r="U2595" i="1"/>
  <c r="Y2595" i="1"/>
  <c r="U2591" i="1"/>
  <c r="Y2591" i="1"/>
  <c r="U2587" i="1"/>
  <c r="Y2587" i="1"/>
  <c r="U2583" i="1"/>
  <c r="Y2583" i="1"/>
  <c r="U2579" i="1"/>
  <c r="Y2579" i="1"/>
  <c r="U2571" i="1"/>
  <c r="Y2571" i="1"/>
  <c r="U2563" i="1"/>
  <c r="Y2563" i="1"/>
  <c r="U2559" i="1"/>
  <c r="Y2559" i="1"/>
  <c r="U2555" i="1"/>
  <c r="Y2555" i="1"/>
  <c r="U2551" i="1"/>
  <c r="Y2551" i="1"/>
  <c r="U2543" i="1"/>
  <c r="Y2543" i="1"/>
  <c r="U2535" i="1"/>
  <c r="Y2535" i="1"/>
  <c r="U2531" i="1"/>
  <c r="Y2531" i="1"/>
  <c r="U2527" i="1"/>
  <c r="Y2527" i="1"/>
  <c r="U2523" i="1"/>
  <c r="Y2523" i="1"/>
  <c r="U2519" i="1"/>
  <c r="Y2519" i="1"/>
  <c r="U2515" i="1"/>
  <c r="Y2515" i="1"/>
  <c r="U2507" i="1"/>
  <c r="Y2507" i="1"/>
  <c r="U2499" i="1"/>
  <c r="Y2499" i="1"/>
  <c r="U2495" i="1"/>
  <c r="Y2495" i="1"/>
  <c r="U2491" i="1"/>
  <c r="Y2491" i="1"/>
  <c r="U2487" i="1"/>
  <c r="Y2487" i="1"/>
  <c r="U2479" i="1"/>
  <c r="Y2479" i="1"/>
  <c r="U2471" i="1"/>
  <c r="Y2471" i="1"/>
  <c r="U2467" i="1"/>
  <c r="Y2467" i="1"/>
  <c r="U2463" i="1"/>
  <c r="Y2463" i="1"/>
  <c r="U2459" i="1"/>
  <c r="Y2459" i="1"/>
  <c r="U2455" i="1"/>
  <c r="Y2455" i="1"/>
  <c r="U2451" i="1"/>
  <c r="Y2451" i="1"/>
  <c r="U2443" i="1"/>
  <c r="Y2443" i="1"/>
  <c r="U2435" i="1"/>
  <c r="Y2435" i="1"/>
  <c r="U2431" i="1"/>
  <c r="Y2431" i="1"/>
  <c r="U2427" i="1"/>
  <c r="Y2427" i="1"/>
  <c r="U2423" i="1"/>
  <c r="Y2423" i="1"/>
  <c r="U2415" i="1"/>
  <c r="Y2415" i="1"/>
  <c r="U2407" i="1"/>
  <c r="Y2407" i="1"/>
  <c r="U2403" i="1"/>
  <c r="Y2403" i="1"/>
  <c r="U2399" i="1"/>
  <c r="Y2399" i="1"/>
  <c r="U2395" i="1"/>
  <c r="Y2395" i="1"/>
  <c r="U2391" i="1"/>
  <c r="Y2391" i="1"/>
  <c r="U2387" i="1"/>
  <c r="Y2387" i="1"/>
  <c r="U2379" i="1"/>
  <c r="Y2379" i="1"/>
  <c r="U2371" i="1"/>
  <c r="Y2371" i="1"/>
  <c r="U2367" i="1"/>
  <c r="Y2367" i="1"/>
  <c r="U2363" i="1"/>
  <c r="Y2363" i="1"/>
  <c r="U2359" i="1"/>
  <c r="Y2359" i="1"/>
  <c r="U2351" i="1"/>
  <c r="Y2351" i="1"/>
  <c r="U2343" i="1"/>
  <c r="Y2343" i="1"/>
  <c r="U2339" i="1"/>
  <c r="Y2339" i="1"/>
  <c r="U2335" i="1"/>
  <c r="Y2335" i="1"/>
  <c r="U2331" i="1"/>
  <c r="Y2331" i="1"/>
  <c r="U2327" i="1"/>
  <c r="Y2327" i="1"/>
  <c r="U2323" i="1"/>
  <c r="Y2323" i="1"/>
  <c r="U2315" i="1"/>
  <c r="Y2315" i="1"/>
  <c r="U2307" i="1"/>
  <c r="Y2307" i="1"/>
  <c r="U2303" i="1"/>
  <c r="Y2303" i="1"/>
  <c r="U2299" i="1"/>
  <c r="Y2299" i="1"/>
  <c r="U2295" i="1"/>
  <c r="Y2295" i="1"/>
  <c r="U2287" i="1"/>
  <c r="Y2287" i="1"/>
  <c r="U2279" i="1"/>
  <c r="Y2279" i="1"/>
  <c r="U2275" i="1"/>
  <c r="Y2275" i="1"/>
  <c r="U2271" i="1"/>
  <c r="Y2271" i="1"/>
  <c r="U2267" i="1"/>
  <c r="Y2267" i="1"/>
  <c r="U2263" i="1"/>
  <c r="Y2263" i="1"/>
  <c r="U2259" i="1"/>
  <c r="Y2259" i="1"/>
  <c r="U2251" i="1"/>
  <c r="Y2251" i="1"/>
  <c r="U2243" i="1"/>
  <c r="Y2243" i="1"/>
  <c r="U2239" i="1"/>
  <c r="Y2239" i="1"/>
  <c r="U2235" i="1"/>
  <c r="Y2235" i="1"/>
  <c r="U2231" i="1"/>
  <c r="Y2231" i="1"/>
  <c r="U2223" i="1"/>
  <c r="Y2223" i="1"/>
  <c r="U2215" i="1"/>
  <c r="Y2215" i="1"/>
  <c r="U2211" i="1"/>
  <c r="Y2211" i="1"/>
  <c r="U2207" i="1"/>
  <c r="Y2207" i="1"/>
  <c r="U2203" i="1"/>
  <c r="Y2203" i="1"/>
  <c r="U2199" i="1"/>
  <c r="Y2199" i="1"/>
  <c r="U2195" i="1"/>
  <c r="Y2195" i="1"/>
  <c r="U2187" i="1"/>
  <c r="Y2187" i="1"/>
  <c r="U2179" i="1"/>
  <c r="Y2179" i="1"/>
  <c r="U2175" i="1"/>
  <c r="Y2175" i="1"/>
  <c r="U2171" i="1"/>
  <c r="Y2171" i="1"/>
  <c r="U2167" i="1"/>
  <c r="Y2167" i="1"/>
  <c r="U2159" i="1"/>
  <c r="Y2159" i="1"/>
  <c r="U2151" i="1"/>
  <c r="Y2151" i="1"/>
  <c r="U2147" i="1"/>
  <c r="Y2147" i="1"/>
  <c r="U2143" i="1"/>
  <c r="Y2143" i="1"/>
  <c r="U2139" i="1"/>
  <c r="Y2139" i="1"/>
  <c r="U2135" i="1"/>
  <c r="Y2135" i="1"/>
  <c r="U2131" i="1"/>
  <c r="Y2131" i="1"/>
  <c r="U2123" i="1"/>
  <c r="Y2123" i="1"/>
  <c r="U2115" i="1"/>
  <c r="Y2115" i="1"/>
  <c r="U2111" i="1"/>
  <c r="Y2111" i="1"/>
  <c r="U2107" i="1"/>
  <c r="Y2107" i="1"/>
  <c r="U2103" i="1"/>
  <c r="Y2103" i="1"/>
  <c r="U2095" i="1"/>
  <c r="Y2095" i="1"/>
  <c r="U2087" i="1"/>
  <c r="Y2087" i="1"/>
  <c r="U2083" i="1"/>
  <c r="Y2083" i="1"/>
  <c r="U2079" i="1"/>
  <c r="Y2079" i="1"/>
  <c r="U2075" i="1"/>
  <c r="Y2075" i="1"/>
  <c r="U2071" i="1"/>
  <c r="Y2071" i="1"/>
  <c r="U2067" i="1"/>
  <c r="Y2067" i="1"/>
  <c r="U2059" i="1"/>
  <c r="Y2059" i="1"/>
  <c r="U2051" i="1"/>
  <c r="Y2051" i="1"/>
  <c r="U2047" i="1"/>
  <c r="Y2047" i="1"/>
  <c r="U2043" i="1"/>
  <c r="Y2043" i="1"/>
  <c r="U2039" i="1"/>
  <c r="Y2039" i="1"/>
  <c r="U2031" i="1"/>
  <c r="Y2031" i="1"/>
  <c r="U2023" i="1"/>
  <c r="Y2023" i="1"/>
  <c r="U2019" i="1"/>
  <c r="Y2019" i="1"/>
  <c r="U2015" i="1"/>
  <c r="Y2015" i="1"/>
  <c r="U2011" i="1"/>
  <c r="Y2011" i="1"/>
  <c r="U2007" i="1"/>
  <c r="Y2007" i="1"/>
  <c r="U2003" i="1"/>
  <c r="Y2003" i="1"/>
  <c r="U1995" i="1"/>
  <c r="Y1995" i="1"/>
  <c r="U1987" i="1"/>
  <c r="Y1987" i="1"/>
  <c r="U1983" i="1"/>
  <c r="Y1983" i="1"/>
  <c r="U1979" i="1"/>
  <c r="Y1979" i="1"/>
  <c r="U1975" i="1"/>
  <c r="Y1975" i="1"/>
  <c r="U1967" i="1"/>
  <c r="Y1967" i="1"/>
  <c r="U1959" i="1"/>
  <c r="Y1959" i="1"/>
  <c r="U1955" i="1"/>
  <c r="Y1955" i="1"/>
  <c r="U1951" i="1"/>
  <c r="Y1951" i="1"/>
  <c r="U1947" i="1"/>
  <c r="Y1947" i="1"/>
  <c r="U1943" i="1"/>
  <c r="Y1943" i="1"/>
  <c r="U1939" i="1"/>
  <c r="Y1939" i="1"/>
  <c r="U1931" i="1"/>
  <c r="Y1931" i="1"/>
  <c r="U1923" i="1"/>
  <c r="Y1923" i="1"/>
  <c r="U1919" i="1"/>
  <c r="Y1919" i="1"/>
  <c r="U1915" i="1"/>
  <c r="Y1915" i="1"/>
  <c r="U1911" i="1"/>
  <c r="Y1911" i="1"/>
  <c r="U1903" i="1"/>
  <c r="Y1903" i="1"/>
  <c r="U1895" i="1"/>
  <c r="Y1895" i="1"/>
  <c r="U1891" i="1"/>
  <c r="Y1891" i="1"/>
  <c r="U1887" i="1"/>
  <c r="Y1887" i="1"/>
  <c r="U1883" i="1"/>
  <c r="Y1883" i="1"/>
  <c r="U1879" i="1"/>
  <c r="Y1879" i="1"/>
  <c r="U1875" i="1"/>
  <c r="Y1875" i="1"/>
  <c r="U1867" i="1"/>
  <c r="Y1867" i="1"/>
  <c r="U1859" i="1"/>
  <c r="Y1859" i="1"/>
  <c r="U1855" i="1"/>
  <c r="Y1855" i="1"/>
  <c r="U1851" i="1"/>
  <c r="AB1851" i="1" s="1"/>
  <c r="Y1851" i="1"/>
  <c r="U1847" i="1"/>
  <c r="Y1847" i="1"/>
  <c r="U1839" i="1"/>
  <c r="Y1839" i="1"/>
  <c r="U1831" i="1"/>
  <c r="Y1831" i="1"/>
  <c r="U1827" i="1"/>
  <c r="Y1827" i="1"/>
  <c r="U1819" i="1"/>
  <c r="Y1819" i="1"/>
  <c r="U1815" i="1"/>
  <c r="Y1815" i="1"/>
  <c r="U1811" i="1"/>
  <c r="Y1811" i="1"/>
  <c r="U1803" i="1"/>
  <c r="Y1803" i="1"/>
  <c r="U1795" i="1"/>
  <c r="Y1795" i="1"/>
  <c r="U1791" i="1"/>
  <c r="Y1791" i="1"/>
  <c r="U1787" i="1"/>
  <c r="Y1787" i="1"/>
  <c r="U1783" i="1"/>
  <c r="Y1783" i="1"/>
  <c r="U1775" i="1"/>
  <c r="Y1775" i="1"/>
  <c r="U1767" i="1"/>
  <c r="Y1767" i="1"/>
  <c r="U1763" i="1"/>
  <c r="Y1763" i="1"/>
  <c r="U1759" i="1"/>
  <c r="Y1759" i="1"/>
  <c r="U1755" i="1"/>
  <c r="Y1755" i="1"/>
  <c r="U1751" i="1"/>
  <c r="Y1751" i="1"/>
  <c r="U1747" i="1"/>
  <c r="Y1747" i="1"/>
  <c r="U1739" i="1"/>
  <c r="Y1739" i="1"/>
  <c r="U1731" i="1"/>
  <c r="Y1731" i="1"/>
  <c r="U1727" i="1"/>
  <c r="Y1727" i="1"/>
  <c r="U1723" i="1"/>
  <c r="Y1723" i="1"/>
  <c r="U1719" i="1"/>
  <c r="Y1719" i="1"/>
  <c r="U1711" i="1"/>
  <c r="Y1711" i="1"/>
  <c r="U1703" i="1"/>
  <c r="Y1703" i="1"/>
  <c r="U1699" i="1"/>
  <c r="Y1699" i="1"/>
  <c r="U1695" i="1"/>
  <c r="Y1695" i="1"/>
  <c r="U1691" i="1"/>
  <c r="Y1691" i="1"/>
  <c r="U1687" i="1"/>
  <c r="Y1687" i="1"/>
  <c r="U1683" i="1"/>
  <c r="Y1683" i="1"/>
  <c r="U1675" i="1"/>
  <c r="Y1675" i="1"/>
  <c r="U1667" i="1"/>
  <c r="Y1667" i="1"/>
  <c r="U1663" i="1"/>
  <c r="Y1663" i="1"/>
  <c r="U1659" i="1"/>
  <c r="Y1659" i="1"/>
  <c r="U1655" i="1"/>
  <c r="Y1655" i="1"/>
  <c r="U1647" i="1"/>
  <c r="Y1647" i="1"/>
  <c r="U1639" i="1"/>
  <c r="Y1639" i="1"/>
  <c r="U1635" i="1"/>
  <c r="Y1635" i="1"/>
  <c r="U1631" i="1"/>
  <c r="Y1631" i="1"/>
  <c r="U1627" i="1"/>
  <c r="Y1627" i="1"/>
  <c r="U1623" i="1"/>
  <c r="Y1623" i="1"/>
  <c r="U1619" i="1"/>
  <c r="Y1619" i="1"/>
  <c r="U1611" i="1"/>
  <c r="Y1611" i="1"/>
  <c r="U1603" i="1"/>
  <c r="Y1603" i="1"/>
  <c r="U1599" i="1"/>
  <c r="Y1599" i="1"/>
  <c r="U1595" i="1"/>
  <c r="Y1595" i="1"/>
  <c r="U1591" i="1"/>
  <c r="Y1591" i="1"/>
  <c r="U1583" i="1"/>
  <c r="Y1583" i="1"/>
  <c r="U1575" i="1"/>
  <c r="AB1575" i="1" s="1"/>
  <c r="Y1575" i="1"/>
  <c r="U1571" i="1"/>
  <c r="Y1571" i="1"/>
  <c r="U1567" i="1"/>
  <c r="Y1567" i="1"/>
  <c r="U1563" i="1"/>
  <c r="Y1563" i="1"/>
  <c r="U1559" i="1"/>
  <c r="Y1559" i="1"/>
  <c r="U1555" i="1"/>
  <c r="Y1555" i="1"/>
  <c r="U1547" i="1"/>
  <c r="Y1547" i="1"/>
  <c r="U1539" i="1"/>
  <c r="Y1539" i="1"/>
  <c r="U1535" i="1"/>
  <c r="Y1535" i="1"/>
  <c r="U1531" i="1"/>
  <c r="Y1531" i="1"/>
  <c r="U1527" i="1"/>
  <c r="Y1527" i="1"/>
  <c r="U1519" i="1"/>
  <c r="Y1519" i="1"/>
  <c r="U1511" i="1"/>
  <c r="Y1511" i="1"/>
  <c r="U1507" i="1"/>
  <c r="Y1507" i="1"/>
  <c r="U1503" i="1"/>
  <c r="Y1503" i="1"/>
  <c r="U1499" i="1"/>
  <c r="Y1499" i="1"/>
  <c r="U1495" i="1"/>
  <c r="Y1495" i="1"/>
  <c r="U1491" i="1"/>
  <c r="Y1491" i="1"/>
  <c r="U1483" i="1"/>
  <c r="Y1483" i="1"/>
  <c r="U1475" i="1"/>
  <c r="Y1475" i="1"/>
  <c r="U1471" i="1"/>
  <c r="Y1471" i="1"/>
  <c r="U1467" i="1"/>
  <c r="Y1467" i="1"/>
  <c r="U1463" i="1"/>
  <c r="Y1463" i="1"/>
  <c r="U1455" i="1"/>
  <c r="Y1455" i="1"/>
  <c r="U1447" i="1"/>
  <c r="Y1447" i="1"/>
  <c r="U1443" i="1"/>
  <c r="Y1443" i="1"/>
  <c r="U1439" i="1"/>
  <c r="Y1439" i="1"/>
  <c r="U1435" i="1"/>
  <c r="Y1435" i="1"/>
  <c r="U1431" i="1"/>
  <c r="Y1431" i="1"/>
  <c r="U1427" i="1"/>
  <c r="Y1427" i="1"/>
  <c r="U1419" i="1"/>
  <c r="Y1419" i="1"/>
  <c r="U1411" i="1"/>
  <c r="Y1411" i="1"/>
  <c r="U1403" i="1"/>
  <c r="Y1403" i="1"/>
  <c r="U1399" i="1"/>
  <c r="Y1399" i="1"/>
  <c r="U1391" i="1"/>
  <c r="Y1391" i="1"/>
  <c r="U1383" i="1"/>
  <c r="Y1383" i="1"/>
  <c r="U1379" i="1"/>
  <c r="Y1379" i="1"/>
  <c r="U1375" i="1"/>
  <c r="Y1375" i="1"/>
  <c r="U1371" i="1"/>
  <c r="Y1371" i="1"/>
  <c r="U1367" i="1"/>
  <c r="Y1367" i="1"/>
  <c r="U1363" i="1"/>
  <c r="Y1363" i="1"/>
  <c r="U1355" i="1"/>
  <c r="Y1355" i="1"/>
  <c r="U1347" i="1"/>
  <c r="Y1347" i="1"/>
  <c r="U1343" i="1"/>
  <c r="Y1343" i="1"/>
  <c r="U1339" i="1"/>
  <c r="Y1339" i="1"/>
  <c r="U1335" i="1"/>
  <c r="Y1335" i="1"/>
  <c r="U1327" i="1"/>
  <c r="Y1327" i="1"/>
  <c r="U1319" i="1"/>
  <c r="Y1319" i="1"/>
  <c r="U1315" i="1"/>
  <c r="Y1315" i="1"/>
  <c r="U1311" i="1"/>
  <c r="Y1311" i="1"/>
  <c r="U1307" i="1"/>
  <c r="Y1307" i="1"/>
  <c r="U1303" i="1"/>
  <c r="Y1303" i="1"/>
  <c r="U1299" i="1"/>
  <c r="Y1299" i="1"/>
  <c r="U1291" i="1"/>
  <c r="Y1291" i="1"/>
  <c r="U1283" i="1"/>
  <c r="Y1283" i="1"/>
  <c r="U1279" i="1"/>
  <c r="Y1279" i="1"/>
  <c r="U1275" i="1"/>
  <c r="Y1275" i="1"/>
  <c r="U1271" i="1"/>
  <c r="AB1271" i="1" s="1"/>
  <c r="Y1271" i="1"/>
  <c r="U1263" i="1"/>
  <c r="Y1263" i="1"/>
  <c r="U1255" i="1"/>
  <c r="Y1255" i="1"/>
  <c r="U1251" i="1"/>
  <c r="Y1251" i="1"/>
  <c r="U1247" i="1"/>
  <c r="Y1247" i="1"/>
  <c r="U1243" i="1"/>
  <c r="Y1243" i="1"/>
  <c r="U1239" i="1"/>
  <c r="Y1239" i="1"/>
  <c r="U1235" i="1"/>
  <c r="Y1235" i="1"/>
  <c r="U1227" i="1"/>
  <c r="Y1227" i="1"/>
  <c r="U1219" i="1"/>
  <c r="Y1219" i="1"/>
  <c r="U1215" i="1"/>
  <c r="Y1215" i="1"/>
  <c r="U1211" i="1"/>
  <c r="Y1211" i="1"/>
  <c r="U1207" i="1"/>
  <c r="Y1207" i="1"/>
  <c r="U1199" i="1"/>
  <c r="Y1199" i="1"/>
  <c r="U1191" i="1"/>
  <c r="Y1191" i="1"/>
  <c r="U1187" i="1"/>
  <c r="Y1187" i="1"/>
  <c r="U1183" i="1"/>
  <c r="Y1183" i="1"/>
  <c r="U1179" i="1"/>
  <c r="Y1179" i="1"/>
  <c r="U1175" i="1"/>
  <c r="Y1175" i="1"/>
  <c r="U1171" i="1"/>
  <c r="Y1171" i="1"/>
  <c r="U1163" i="1"/>
  <c r="Y1163" i="1"/>
  <c r="U1155" i="1"/>
  <c r="Y1155" i="1"/>
  <c r="U1151" i="1"/>
  <c r="Y1151" i="1"/>
  <c r="U1147" i="1"/>
  <c r="Y1147" i="1"/>
  <c r="U1135" i="1"/>
  <c r="Y1135" i="1"/>
  <c r="U1127" i="1"/>
  <c r="Y1127" i="1"/>
  <c r="U1123" i="1"/>
  <c r="Y1123" i="1"/>
  <c r="U1119" i="1"/>
  <c r="Y1119" i="1"/>
  <c r="U1115" i="1"/>
  <c r="Y1115" i="1"/>
  <c r="U1111" i="1"/>
  <c r="Y1111" i="1"/>
  <c r="U1107" i="1"/>
  <c r="Y1107" i="1"/>
  <c r="U1099" i="1"/>
  <c r="Y1099" i="1"/>
  <c r="U1091" i="1"/>
  <c r="Y1091" i="1"/>
  <c r="U1087" i="1"/>
  <c r="Y1087" i="1"/>
  <c r="U1083" i="1"/>
  <c r="Y1083" i="1"/>
  <c r="U1079" i="1"/>
  <c r="Y1079" i="1"/>
  <c r="U1071" i="1"/>
  <c r="Y1071" i="1"/>
  <c r="U1063" i="1"/>
  <c r="Y1063" i="1"/>
  <c r="U1059" i="1"/>
  <c r="Y1059" i="1"/>
  <c r="U1055" i="1"/>
  <c r="Y1055" i="1"/>
  <c r="U1051" i="1"/>
  <c r="Y1051" i="1"/>
  <c r="U1047" i="1"/>
  <c r="Y1047" i="1"/>
  <c r="U1043" i="1"/>
  <c r="Y1043" i="1"/>
  <c r="U1035" i="1"/>
  <c r="Y1035" i="1"/>
  <c r="U1027" i="1"/>
  <c r="Y1027" i="1"/>
  <c r="U1023" i="1"/>
  <c r="Y1023" i="1"/>
  <c r="U1019" i="1"/>
  <c r="Y1019" i="1"/>
  <c r="U1015" i="1"/>
  <c r="Y1015" i="1"/>
  <c r="U1007" i="1"/>
  <c r="Y1007" i="1"/>
  <c r="U999" i="1"/>
  <c r="Y999" i="1"/>
  <c r="U995" i="1"/>
  <c r="Y995" i="1"/>
  <c r="U991" i="1"/>
  <c r="Y991" i="1"/>
  <c r="U987" i="1"/>
  <c r="Y987" i="1"/>
  <c r="U983" i="1"/>
  <c r="Y983" i="1"/>
  <c r="U979" i="1"/>
  <c r="Y979" i="1"/>
  <c r="U971" i="1"/>
  <c r="Y971" i="1"/>
  <c r="U963" i="1"/>
  <c r="Y963" i="1"/>
  <c r="U959" i="1"/>
  <c r="Y959" i="1"/>
  <c r="U955" i="1"/>
  <c r="Y955" i="1"/>
  <c r="U951" i="1"/>
  <c r="Y951" i="1"/>
  <c r="U943" i="1"/>
  <c r="Y943" i="1"/>
  <c r="U935" i="1"/>
  <c r="Y935" i="1"/>
  <c r="U931" i="1"/>
  <c r="Y931" i="1"/>
  <c r="U927" i="1"/>
  <c r="Y927" i="1"/>
  <c r="U923" i="1"/>
  <c r="Y923" i="1"/>
  <c r="U919" i="1"/>
  <c r="Y919" i="1"/>
  <c r="U915" i="1"/>
  <c r="Y915" i="1"/>
  <c r="U907" i="1"/>
  <c r="Y907" i="1"/>
  <c r="U899" i="1"/>
  <c r="Y899" i="1"/>
  <c r="U891" i="1"/>
  <c r="Y891" i="1"/>
  <c r="U887" i="1"/>
  <c r="Y887" i="1"/>
  <c r="U879" i="1"/>
  <c r="Y879" i="1"/>
  <c r="U871" i="1"/>
  <c r="Y871" i="1"/>
  <c r="U867" i="1"/>
  <c r="Y867" i="1"/>
  <c r="U863" i="1"/>
  <c r="Y863" i="1"/>
  <c r="U859" i="1"/>
  <c r="Y859" i="1"/>
  <c r="U855" i="1"/>
  <c r="Y855" i="1"/>
  <c r="U851" i="1"/>
  <c r="Y851" i="1"/>
  <c r="U843" i="1"/>
  <c r="Y843" i="1"/>
  <c r="U835" i="1"/>
  <c r="Y835" i="1"/>
  <c r="U831" i="1"/>
  <c r="Y831" i="1"/>
  <c r="U827" i="1"/>
  <c r="Y827" i="1"/>
  <c r="U823" i="1"/>
  <c r="Y823" i="1"/>
  <c r="U803" i="1"/>
  <c r="Y803" i="1"/>
  <c r="U799" i="1"/>
  <c r="Y799" i="1"/>
  <c r="U795" i="1"/>
  <c r="Y795" i="1"/>
  <c r="U791" i="1"/>
  <c r="AB791" i="1" s="1"/>
  <c r="Y791" i="1"/>
  <c r="U771" i="1"/>
  <c r="Y771" i="1"/>
  <c r="U767" i="1"/>
  <c r="Y767" i="1"/>
  <c r="U763" i="1"/>
  <c r="Y763" i="1"/>
  <c r="U759" i="1"/>
  <c r="Y759" i="1"/>
  <c r="U739" i="1"/>
  <c r="Y739" i="1"/>
  <c r="U735" i="1"/>
  <c r="Y735" i="1"/>
  <c r="U731" i="1"/>
  <c r="Y731" i="1"/>
  <c r="U727" i="1"/>
  <c r="Y727" i="1"/>
  <c r="U707" i="1"/>
  <c r="Y707" i="1"/>
  <c r="U703" i="1"/>
  <c r="Y703" i="1"/>
  <c r="U699" i="1"/>
  <c r="Y699" i="1"/>
  <c r="U695" i="1"/>
  <c r="Y695" i="1"/>
  <c r="U675" i="1"/>
  <c r="Y675" i="1"/>
  <c r="U671" i="1"/>
  <c r="Y671" i="1"/>
  <c r="U667" i="1"/>
  <c r="Y667" i="1"/>
  <c r="U663" i="1"/>
  <c r="Y663" i="1"/>
  <c r="U643" i="1"/>
  <c r="Y643" i="1"/>
  <c r="U639" i="1"/>
  <c r="Y639" i="1"/>
  <c r="U635" i="1"/>
  <c r="Y635" i="1"/>
  <c r="U631" i="1"/>
  <c r="Y631" i="1"/>
  <c r="U611" i="1"/>
  <c r="Y611" i="1"/>
  <c r="U607" i="1"/>
  <c r="Y607" i="1"/>
  <c r="U603" i="1"/>
  <c r="Y603" i="1"/>
  <c r="U599" i="1"/>
  <c r="Y599" i="1"/>
  <c r="U579" i="1"/>
  <c r="Y579" i="1"/>
  <c r="U575" i="1"/>
  <c r="Y575" i="1"/>
  <c r="U571" i="1"/>
  <c r="Y571" i="1"/>
  <c r="U563" i="1"/>
  <c r="Y563" i="1"/>
  <c r="U559" i="1"/>
  <c r="Y559" i="1"/>
  <c r="U555" i="1"/>
  <c r="Y555" i="1"/>
  <c r="U551" i="1"/>
  <c r="Y551" i="1"/>
  <c r="U543" i="1"/>
  <c r="Y543" i="1"/>
  <c r="U531" i="1"/>
  <c r="Y531" i="1"/>
  <c r="U527" i="1"/>
  <c r="Y527" i="1"/>
  <c r="U523" i="1"/>
  <c r="Y523" i="1"/>
  <c r="U519" i="1"/>
  <c r="Y519" i="1"/>
  <c r="U507" i="1"/>
  <c r="Y507" i="1"/>
  <c r="U499" i="1"/>
  <c r="Y499" i="1"/>
  <c r="U495" i="1"/>
  <c r="Y495" i="1"/>
  <c r="U491" i="1"/>
  <c r="Y491" i="1"/>
  <c r="U487" i="1"/>
  <c r="Y487" i="1"/>
  <c r="U479" i="1"/>
  <c r="Y479" i="1"/>
  <c r="U467" i="1"/>
  <c r="Y467" i="1"/>
  <c r="U463" i="1"/>
  <c r="Y463" i="1"/>
  <c r="U459" i="1"/>
  <c r="Y459" i="1"/>
  <c r="U455" i="1"/>
  <c r="Y455" i="1"/>
  <c r="U443" i="1"/>
  <c r="Y443" i="1"/>
  <c r="U435" i="1"/>
  <c r="Y435" i="1"/>
  <c r="U431" i="1"/>
  <c r="Y431" i="1"/>
  <c r="U427" i="1"/>
  <c r="Y427" i="1"/>
  <c r="U423" i="1"/>
  <c r="Y423" i="1"/>
  <c r="U415" i="1"/>
  <c r="Y415" i="1"/>
  <c r="U403" i="1"/>
  <c r="Y403" i="1"/>
  <c r="U399" i="1"/>
  <c r="AB399" i="1" s="1"/>
  <c r="Y399" i="1"/>
  <c r="U395" i="1"/>
  <c r="Y395" i="1"/>
  <c r="U391" i="1"/>
  <c r="Y391" i="1"/>
  <c r="U379" i="1"/>
  <c r="Y379" i="1"/>
  <c r="U371" i="1"/>
  <c r="Y371" i="1"/>
  <c r="U367" i="1"/>
  <c r="Y367" i="1"/>
  <c r="U363" i="1"/>
  <c r="Y363" i="1"/>
  <c r="U359" i="1"/>
  <c r="Y359" i="1"/>
  <c r="U351" i="1"/>
  <c r="Y351" i="1"/>
  <c r="U343" i="1"/>
  <c r="Y343" i="1"/>
  <c r="U339" i="1"/>
  <c r="Y339" i="1"/>
  <c r="U335" i="1"/>
  <c r="Y335" i="1"/>
  <c r="U331" i="1"/>
  <c r="Y331" i="1"/>
  <c r="U327" i="1"/>
  <c r="Y327" i="1"/>
  <c r="U323" i="1"/>
  <c r="Y323" i="1"/>
  <c r="U315" i="1"/>
  <c r="Y315" i="1"/>
  <c r="U307" i="1"/>
  <c r="Y307" i="1"/>
  <c r="U303" i="1"/>
  <c r="Y303" i="1"/>
  <c r="U299" i="1"/>
  <c r="Y299" i="1"/>
  <c r="U295" i="1"/>
  <c r="Y295" i="1"/>
  <c r="U287" i="1"/>
  <c r="Y287" i="1"/>
  <c r="U279" i="1"/>
  <c r="Y279" i="1"/>
  <c r="U275" i="1"/>
  <c r="Y275" i="1"/>
  <c r="U271" i="1"/>
  <c r="Y271" i="1"/>
  <c r="U267" i="1"/>
  <c r="Y267" i="1"/>
  <c r="U263" i="1"/>
  <c r="Y263" i="1"/>
  <c r="U259" i="1"/>
  <c r="Y259" i="1"/>
  <c r="U251" i="1"/>
  <c r="Y251" i="1"/>
  <c r="U243" i="1"/>
  <c r="Y243" i="1"/>
  <c r="U239" i="1"/>
  <c r="Y239" i="1"/>
  <c r="U235" i="1"/>
  <c r="Y235" i="1"/>
  <c r="U231" i="1"/>
  <c r="Y231" i="1"/>
  <c r="U223" i="1"/>
  <c r="Y223" i="1"/>
  <c r="U215" i="1"/>
  <c r="Y215" i="1"/>
  <c r="U211" i="1"/>
  <c r="Y211" i="1"/>
  <c r="U207" i="1"/>
  <c r="Y207" i="1"/>
  <c r="U203" i="1"/>
  <c r="Y203" i="1"/>
  <c r="Y199" i="1"/>
  <c r="U195" i="1"/>
  <c r="Y195" i="1"/>
  <c r="U187" i="1"/>
  <c r="Y187" i="1"/>
  <c r="U179" i="1"/>
  <c r="Y179" i="1"/>
  <c r="U175" i="1"/>
  <c r="Y175" i="1"/>
  <c r="U171" i="1"/>
  <c r="Y171" i="1"/>
  <c r="U167" i="1"/>
  <c r="Y167" i="1"/>
  <c r="U159" i="1"/>
  <c r="Y159" i="1"/>
  <c r="U151" i="1"/>
  <c r="Y151" i="1"/>
  <c r="U147" i="1"/>
  <c r="Y147" i="1"/>
  <c r="U143" i="1"/>
  <c r="Y143" i="1"/>
  <c r="U139" i="1"/>
  <c r="Y139" i="1"/>
  <c r="U135" i="1"/>
  <c r="Y135" i="1"/>
  <c r="U131" i="1"/>
  <c r="Y131" i="1"/>
  <c r="U123" i="1"/>
  <c r="Y123" i="1"/>
  <c r="U115" i="1"/>
  <c r="Y115" i="1"/>
  <c r="U111" i="1"/>
  <c r="Y111" i="1"/>
  <c r="U107" i="1"/>
  <c r="Y107" i="1"/>
  <c r="U103" i="1"/>
  <c r="Y103" i="1"/>
  <c r="U95" i="1"/>
  <c r="Y95" i="1"/>
  <c r="U87" i="1"/>
  <c r="Y87" i="1"/>
  <c r="U83" i="1"/>
  <c r="Y83" i="1"/>
  <c r="U79" i="1"/>
  <c r="Y79" i="1"/>
  <c r="U75" i="1"/>
  <c r="Y75" i="1"/>
  <c r="U71" i="1"/>
  <c r="Y71" i="1"/>
  <c r="U67" i="1"/>
  <c r="Y67" i="1"/>
  <c r="U59" i="1"/>
  <c r="Y59" i="1"/>
  <c r="U51" i="1"/>
  <c r="Y51" i="1"/>
  <c r="U47" i="1"/>
  <c r="Y47" i="1"/>
  <c r="U43" i="1"/>
  <c r="Y43" i="1"/>
  <c r="U39" i="1"/>
  <c r="Y39" i="1"/>
  <c r="U31" i="1"/>
  <c r="Y31" i="1"/>
  <c r="U23" i="1"/>
  <c r="Y23" i="1"/>
  <c r="U19" i="1"/>
  <c r="Y19" i="1"/>
  <c r="U15" i="1"/>
  <c r="Y15" i="1"/>
  <c r="U11" i="1"/>
  <c r="Y11" i="1"/>
  <c r="U7" i="1"/>
  <c r="Y7" i="1"/>
  <c r="U3" i="1"/>
  <c r="Y3" i="1"/>
  <c r="U4708" i="1"/>
  <c r="Y4708" i="1"/>
  <c r="U4692" i="1"/>
  <c r="Y4692" i="1"/>
  <c r="U4680" i="1"/>
  <c r="Y4680" i="1"/>
  <c r="U4668" i="1"/>
  <c r="Y4668" i="1"/>
  <c r="U4648" i="1"/>
  <c r="Y4648" i="1"/>
  <c r="U4636" i="1"/>
  <c r="Y4636" i="1"/>
  <c r="U4596" i="1"/>
  <c r="Y4596" i="1"/>
  <c r="U4588" i="1"/>
  <c r="Y4588" i="1"/>
  <c r="U4572" i="1"/>
  <c r="Y4572" i="1"/>
  <c r="U4556" i="1"/>
  <c r="AB4556" i="1" s="1"/>
  <c r="Y4556" i="1"/>
  <c r="U4544" i="1"/>
  <c r="Y4544" i="1"/>
  <c r="U4528" i="1"/>
  <c r="Y4528" i="1"/>
  <c r="U4516" i="1"/>
  <c r="Y4516" i="1"/>
  <c r="U4488" i="1"/>
  <c r="Y4488" i="1"/>
  <c r="U4476" i="1"/>
  <c r="Y4476" i="1"/>
  <c r="U4464" i="1"/>
  <c r="Y4464" i="1"/>
  <c r="U4452" i="1"/>
  <c r="Y4452" i="1"/>
  <c r="U4440" i="1"/>
  <c r="Y4440" i="1"/>
  <c r="U4404" i="1"/>
  <c r="Y4404" i="1"/>
  <c r="U4388" i="1"/>
  <c r="Y4388" i="1"/>
  <c r="U4376" i="1"/>
  <c r="Y4376" i="1"/>
  <c r="U4364" i="1"/>
  <c r="Y4364" i="1"/>
  <c r="U4352" i="1"/>
  <c r="Y4352" i="1"/>
  <c r="U4340" i="1"/>
  <c r="Y4340" i="1"/>
  <c r="U4320" i="1"/>
  <c r="Y4320" i="1"/>
  <c r="U4308" i="1"/>
  <c r="Y4308" i="1"/>
  <c r="U4296" i="1"/>
  <c r="Y4296" i="1"/>
  <c r="U4284" i="1"/>
  <c r="AB4284" i="1" s="1"/>
  <c r="Y4284" i="1"/>
  <c r="U4264" i="1"/>
  <c r="Y4264" i="1"/>
  <c r="U4244" i="1"/>
  <c r="Y4244" i="1"/>
  <c r="U4228" i="1"/>
  <c r="Y4228" i="1"/>
  <c r="U4216" i="1"/>
  <c r="Y4216" i="1"/>
  <c r="U4196" i="1"/>
  <c r="Y4196" i="1"/>
  <c r="U4180" i="1"/>
  <c r="Y4180" i="1"/>
  <c r="U4164" i="1"/>
  <c r="Y4164" i="1"/>
  <c r="U4148" i="1"/>
  <c r="Y4148" i="1"/>
  <c r="U4084" i="1"/>
  <c r="Y4084" i="1"/>
  <c r="U4072" i="1"/>
  <c r="Y4072" i="1"/>
  <c r="U4060" i="1"/>
  <c r="Y4060" i="1"/>
  <c r="U4048" i="1"/>
  <c r="Y4048" i="1"/>
  <c r="U4036" i="1"/>
  <c r="Y4036" i="1"/>
  <c r="U3996" i="1"/>
  <c r="Y3996" i="1"/>
  <c r="U3984" i="1"/>
  <c r="Y3984" i="1"/>
  <c r="U3968" i="1"/>
  <c r="Y3968" i="1"/>
  <c r="U3956" i="1"/>
  <c r="Y3956" i="1"/>
  <c r="U3936" i="1"/>
  <c r="Y3936" i="1"/>
  <c r="U3920" i="1"/>
  <c r="Y3920" i="1"/>
  <c r="U3904" i="1"/>
  <c r="Y3904" i="1"/>
  <c r="U3892" i="1"/>
  <c r="Y3892" i="1"/>
  <c r="U3880" i="1"/>
  <c r="Y3880" i="1"/>
  <c r="U3864" i="1"/>
  <c r="Y3864" i="1"/>
  <c r="U3848" i="1"/>
  <c r="Y3848" i="1"/>
  <c r="U3836" i="1"/>
  <c r="Y3836" i="1"/>
  <c r="U3824" i="1"/>
  <c r="Y3824" i="1"/>
  <c r="U3812" i="1"/>
  <c r="Y3812" i="1"/>
  <c r="U3800" i="1"/>
  <c r="AB3800" i="1" s="1"/>
  <c r="Y3800" i="1"/>
  <c r="U3788" i="1"/>
  <c r="Y3788" i="1"/>
  <c r="U3780" i="1"/>
  <c r="Y3780" i="1"/>
  <c r="U3768" i="1"/>
  <c r="Y3768" i="1"/>
  <c r="U3756" i="1"/>
  <c r="Y3756" i="1"/>
  <c r="U3744" i="1"/>
  <c r="Y3744" i="1"/>
  <c r="U3732" i="1"/>
  <c r="Y3732" i="1"/>
  <c r="U3720" i="1"/>
  <c r="Y3720" i="1"/>
  <c r="U3708" i="1"/>
  <c r="Y3708" i="1"/>
  <c r="U3692" i="1"/>
  <c r="Y3692" i="1"/>
  <c r="U3676" i="1"/>
  <c r="Y3676" i="1"/>
  <c r="U3664" i="1"/>
  <c r="Y3664" i="1"/>
  <c r="U3652" i="1"/>
  <c r="Y3652" i="1"/>
  <c r="U3640" i="1"/>
  <c r="Y3640" i="1"/>
  <c r="U3628" i="1"/>
  <c r="Y3628" i="1"/>
  <c r="U3620" i="1"/>
  <c r="Y3620" i="1"/>
  <c r="U3608" i="1"/>
  <c r="Y3608" i="1"/>
  <c r="U3596" i="1"/>
  <c r="Y3596" i="1"/>
  <c r="U3584" i="1"/>
  <c r="Y3584" i="1"/>
  <c r="U3572" i="1"/>
  <c r="Y3572" i="1"/>
  <c r="U3560" i="1"/>
  <c r="Y3560" i="1"/>
  <c r="U3548" i="1"/>
  <c r="Y3548" i="1"/>
  <c r="U3536" i="1"/>
  <c r="Y3536" i="1"/>
  <c r="U3524" i="1"/>
  <c r="Y3524" i="1"/>
  <c r="U3508" i="1"/>
  <c r="Y3508" i="1"/>
  <c r="U3496" i="1"/>
  <c r="Y3496" i="1"/>
  <c r="U3484" i="1"/>
  <c r="Y3484" i="1"/>
  <c r="U3472" i="1"/>
  <c r="Y3472" i="1"/>
  <c r="U3460" i="1"/>
  <c r="Y3460" i="1"/>
  <c r="U3448" i="1"/>
  <c r="Y3448" i="1"/>
  <c r="U3436" i="1"/>
  <c r="Y3436" i="1"/>
  <c r="U3424" i="1"/>
  <c r="Y3424" i="1"/>
  <c r="U3408" i="1"/>
  <c r="Y3408" i="1"/>
  <c r="U3396" i="1"/>
  <c r="Y3396" i="1"/>
  <c r="U3384" i="1"/>
  <c r="Y3384" i="1"/>
  <c r="U3372" i="1"/>
  <c r="Y3372" i="1"/>
  <c r="U3356" i="1"/>
  <c r="Y3356" i="1"/>
  <c r="U3340" i="1"/>
  <c r="Y3340" i="1"/>
  <c r="U3328" i="1"/>
  <c r="Y3328" i="1"/>
  <c r="U3316" i="1"/>
  <c r="Y3316" i="1"/>
  <c r="U3308" i="1"/>
  <c r="Y3308" i="1"/>
  <c r="U3296" i="1"/>
  <c r="Y3296" i="1"/>
  <c r="U3276" i="1"/>
  <c r="Y3276" i="1"/>
  <c r="U3256" i="1"/>
  <c r="Y3256" i="1"/>
  <c r="U3232" i="1"/>
  <c r="Y3232" i="1"/>
  <c r="U3216" i="1"/>
  <c r="Y3216" i="1"/>
  <c r="U3204" i="1"/>
  <c r="Y3204" i="1"/>
  <c r="U3192" i="1"/>
  <c r="Y3192" i="1"/>
  <c r="U3180" i="1"/>
  <c r="Y3180" i="1"/>
  <c r="U3168" i="1"/>
  <c r="Y3168" i="1"/>
  <c r="U3156" i="1"/>
  <c r="Y3156" i="1"/>
  <c r="U3140" i="1"/>
  <c r="Y3140" i="1"/>
  <c r="U3116" i="1"/>
  <c r="Y3116" i="1"/>
  <c r="U3104" i="1"/>
  <c r="Y3104" i="1"/>
  <c r="U3088" i="1"/>
  <c r="Y3088" i="1"/>
  <c r="U3068" i="1"/>
  <c r="Y3068" i="1"/>
  <c r="U3056" i="1"/>
  <c r="Y3056" i="1"/>
  <c r="U3044" i="1"/>
  <c r="Y3044" i="1"/>
  <c r="U3032" i="1"/>
  <c r="Y3032" i="1"/>
  <c r="U3020" i="1"/>
  <c r="Y3020" i="1"/>
  <c r="U3004" i="1"/>
  <c r="Y3004" i="1"/>
  <c r="U2992" i="1"/>
  <c r="Y2992" i="1"/>
  <c r="U2980" i="1"/>
  <c r="Y2980" i="1"/>
  <c r="U2968" i="1"/>
  <c r="Y2968" i="1"/>
  <c r="U2952" i="1"/>
  <c r="Y2952" i="1"/>
  <c r="U2936" i="1"/>
  <c r="Y2936" i="1"/>
  <c r="U2916" i="1"/>
  <c r="Y2916" i="1"/>
  <c r="U2900" i="1"/>
  <c r="Y2900" i="1"/>
  <c r="U2888" i="1"/>
  <c r="Y2888" i="1"/>
  <c r="U2876" i="1"/>
  <c r="Y2876" i="1"/>
  <c r="U2868" i="1"/>
  <c r="Y2868" i="1"/>
  <c r="U2856" i="1"/>
  <c r="Y2856" i="1"/>
  <c r="U2836" i="1"/>
  <c r="AB2836" i="1" s="1"/>
  <c r="Y2836" i="1"/>
  <c r="U2824" i="1"/>
  <c r="Y2824" i="1"/>
  <c r="U2812" i="1"/>
  <c r="Y2812" i="1"/>
  <c r="U2804" i="1"/>
  <c r="Y2804" i="1"/>
  <c r="U2788" i="1"/>
  <c r="Y2788" i="1"/>
  <c r="U2776" i="1"/>
  <c r="Y2776" i="1"/>
  <c r="U2756" i="1"/>
  <c r="Y2756" i="1"/>
  <c r="U2748" i="1"/>
  <c r="Y2748" i="1"/>
  <c r="U2732" i="1"/>
  <c r="Y2732" i="1"/>
  <c r="U2688" i="1"/>
  <c r="Y2688" i="1"/>
  <c r="U2668" i="1"/>
  <c r="Y2668" i="1"/>
  <c r="U2656" i="1"/>
  <c r="Y2656" i="1"/>
  <c r="U2648" i="1"/>
  <c r="Y2648" i="1"/>
  <c r="U2624" i="1"/>
  <c r="Y2624" i="1"/>
  <c r="U2580" i="1"/>
  <c r="Y2580" i="1"/>
  <c r="U2568" i="1"/>
  <c r="Y2568" i="1"/>
  <c r="U2556" i="1"/>
  <c r="Y2556" i="1"/>
  <c r="U2536" i="1"/>
  <c r="Y2536" i="1"/>
  <c r="U2520" i="1"/>
  <c r="Y2520" i="1"/>
  <c r="U2512" i="1"/>
  <c r="Y2512" i="1"/>
  <c r="U2480" i="1"/>
  <c r="Y2480" i="1"/>
  <c r="U2436" i="1"/>
  <c r="Y2436" i="1"/>
  <c r="U2420" i="1"/>
  <c r="Y2420" i="1"/>
  <c r="U2404" i="1"/>
  <c r="Y2404" i="1"/>
  <c r="U2312" i="1"/>
  <c r="Y2312" i="1"/>
  <c r="U2080" i="1"/>
  <c r="Y2080" i="1"/>
  <c r="U4718" i="1"/>
  <c r="Y4718" i="1"/>
  <c r="U4710" i="1"/>
  <c r="Y4710" i="1"/>
  <c r="U4706" i="1"/>
  <c r="Y4706" i="1"/>
  <c r="U4698" i="1"/>
  <c r="Y4698" i="1"/>
  <c r="U4694" i="1"/>
  <c r="Y4694" i="1"/>
  <c r="U4690" i="1"/>
  <c r="Y4690" i="1"/>
  <c r="U4686" i="1"/>
  <c r="Y4686" i="1"/>
  <c r="U4682" i="1"/>
  <c r="Y4682" i="1"/>
  <c r="U4678" i="1"/>
  <c r="Y4678" i="1"/>
  <c r="U4674" i="1"/>
  <c r="Y4674" i="1"/>
  <c r="U4670" i="1"/>
  <c r="Y4670" i="1"/>
  <c r="U4666" i="1"/>
  <c r="Y4666" i="1"/>
  <c r="U4658" i="1"/>
  <c r="Y4658" i="1"/>
  <c r="U4654" i="1"/>
  <c r="Y4654" i="1"/>
  <c r="U4650" i="1"/>
  <c r="Y4650" i="1"/>
  <c r="U4646" i="1"/>
  <c r="Y4646" i="1"/>
  <c r="U4634" i="1"/>
  <c r="Y4634" i="1"/>
  <c r="U4630" i="1"/>
  <c r="Y4630" i="1"/>
  <c r="U4626" i="1"/>
  <c r="Y4626" i="1"/>
  <c r="U4618" i="1"/>
  <c r="Y4618" i="1"/>
  <c r="U4614" i="1"/>
  <c r="Y4614" i="1"/>
  <c r="U4610" i="1"/>
  <c r="Y4610" i="1"/>
  <c r="U4606" i="1"/>
  <c r="Y4606" i="1"/>
  <c r="U4602" i="1"/>
  <c r="Y4602" i="1"/>
  <c r="U4598" i="1"/>
  <c r="Y4598" i="1"/>
  <c r="U4590" i="1"/>
  <c r="Y4590" i="1"/>
  <c r="U4586" i="1"/>
  <c r="Y4586" i="1"/>
  <c r="U4582" i="1"/>
  <c r="Y4582" i="1"/>
  <c r="U4578" i="1"/>
  <c r="Y4578" i="1"/>
  <c r="U4570" i="1"/>
  <c r="Y4570" i="1"/>
  <c r="U4566" i="1"/>
  <c r="Y4566" i="1"/>
  <c r="U4562" i="1"/>
  <c r="Y4562" i="1"/>
  <c r="U4558" i="1"/>
  <c r="Y4558" i="1"/>
  <c r="U4554" i="1"/>
  <c r="Y4554" i="1"/>
  <c r="U4550" i="1"/>
  <c r="Y4550" i="1"/>
  <c r="U4546" i="1"/>
  <c r="Y4546" i="1"/>
  <c r="U4542" i="1"/>
  <c r="Y4542" i="1"/>
  <c r="U4538" i="1"/>
  <c r="Y4538" i="1"/>
  <c r="U4530" i="1"/>
  <c r="Y4530" i="1"/>
  <c r="U4526" i="1"/>
  <c r="Y4526" i="1"/>
  <c r="U4514" i="1"/>
  <c r="Y4514" i="1"/>
  <c r="U4506" i="1"/>
  <c r="Y4506" i="1"/>
  <c r="U4502" i="1"/>
  <c r="Y4502" i="1"/>
  <c r="U4494" i="1"/>
  <c r="Y4494" i="1"/>
  <c r="U4490" i="1"/>
  <c r="Y4490" i="1"/>
  <c r="U4482" i="1"/>
  <c r="Y4482" i="1"/>
  <c r="U4478" i="1"/>
  <c r="Y4478" i="1"/>
  <c r="U4474" i="1"/>
  <c r="Y4474" i="1"/>
  <c r="U4470" i="1"/>
  <c r="Y4470" i="1"/>
  <c r="U4462" i="1"/>
  <c r="Y4462" i="1"/>
  <c r="U4458" i="1"/>
  <c r="Y4458" i="1"/>
  <c r="U4454" i="1"/>
  <c r="Y4454" i="1"/>
  <c r="U4446" i="1"/>
  <c r="Y4446" i="1"/>
  <c r="U4442" i="1"/>
  <c r="Y4442" i="1"/>
  <c r="U4438" i="1"/>
  <c r="Y4438" i="1"/>
  <c r="U4434" i="1"/>
  <c r="Y4434" i="1"/>
  <c r="U4426" i="1"/>
  <c r="Y4426" i="1"/>
  <c r="U4422" i="1"/>
  <c r="Y4422" i="1"/>
  <c r="U4414" i="1"/>
  <c r="Y4414" i="1"/>
  <c r="U4410" i="1"/>
  <c r="Y4410" i="1"/>
  <c r="U4406" i="1"/>
  <c r="Y4406" i="1"/>
  <c r="U4402" i="1"/>
  <c r="Y4402" i="1"/>
  <c r="U4398" i="1"/>
  <c r="Y4398" i="1"/>
  <c r="U4394" i="1"/>
  <c r="Y4394" i="1"/>
  <c r="U4390" i="1"/>
  <c r="Y4390" i="1"/>
  <c r="U4382" i="1"/>
  <c r="Y4382" i="1"/>
  <c r="U4378" i="1"/>
  <c r="Y4378" i="1"/>
  <c r="U4374" i="1"/>
  <c r="Y4374" i="1"/>
  <c r="U4370" i="1"/>
  <c r="Y4370" i="1"/>
  <c r="U4366" i="1"/>
  <c r="Y4366" i="1"/>
  <c r="U4362" i="1"/>
  <c r="Y4362" i="1"/>
  <c r="U4354" i="1"/>
  <c r="Y4354" i="1"/>
  <c r="U4350" i="1"/>
  <c r="Y4350" i="1"/>
  <c r="U4342" i="1"/>
  <c r="Y4342" i="1"/>
  <c r="U4338" i="1"/>
  <c r="Y4338" i="1"/>
  <c r="U4334" i="1"/>
  <c r="Y4334" i="1"/>
  <c r="U4330" i="1"/>
  <c r="Y4330" i="1"/>
  <c r="U4322" i="1"/>
  <c r="Y4322" i="1"/>
  <c r="U4314" i="1"/>
  <c r="Y4314" i="1"/>
  <c r="U4310" i="1"/>
  <c r="Y4310" i="1"/>
  <c r="U4306" i="1"/>
  <c r="Y4306" i="1"/>
  <c r="U4302" i="1"/>
  <c r="Y4302" i="1"/>
  <c r="U4294" i="1"/>
  <c r="Y4294" i="1"/>
  <c r="U4290" i="1"/>
  <c r="Y4290" i="1"/>
  <c r="U4286" i="1"/>
  <c r="Y4286" i="1"/>
  <c r="U4278" i="1"/>
  <c r="Y4278" i="1"/>
  <c r="U4274" i="1"/>
  <c r="Y4274" i="1"/>
  <c r="U4270" i="1"/>
  <c r="Y4270" i="1"/>
  <c r="U4266" i="1"/>
  <c r="Y4266" i="1"/>
  <c r="U4262" i="1"/>
  <c r="Y4262" i="1"/>
  <c r="U4258" i="1"/>
  <c r="Y4258" i="1"/>
  <c r="U4254" i="1"/>
  <c r="Y4254" i="1"/>
  <c r="U4250" i="1"/>
  <c r="Y4250" i="1"/>
  <c r="U4246" i="1"/>
  <c r="Y4246" i="1"/>
  <c r="U4242" i="1"/>
  <c r="Y4242" i="1"/>
  <c r="U4238" i="1"/>
  <c r="Y4238" i="1"/>
  <c r="U4234" i="1"/>
  <c r="Y4234" i="1"/>
  <c r="U4230" i="1"/>
  <c r="Y4230" i="1"/>
  <c r="U4226" i="1"/>
  <c r="Y4226" i="1"/>
  <c r="U4222" i="1"/>
  <c r="Y4222" i="1"/>
  <c r="U4218" i="1"/>
  <c r="Y4218" i="1"/>
  <c r="U4214" i="1"/>
  <c r="Y4214" i="1"/>
  <c r="U4210" i="1"/>
  <c r="Y4210" i="1"/>
  <c r="U4206" i="1"/>
  <c r="Y4206" i="1"/>
  <c r="U4202" i="1"/>
  <c r="Y4202" i="1"/>
  <c r="U4198" i="1"/>
  <c r="Y4198" i="1"/>
  <c r="U4186" i="1"/>
  <c r="Y4186" i="1"/>
  <c r="U4178" i="1"/>
  <c r="Y4178" i="1"/>
  <c r="U4170" i="1"/>
  <c r="Y4170" i="1"/>
  <c r="U4162" i="1"/>
  <c r="Y4162" i="1"/>
  <c r="U4158" i="1"/>
  <c r="Y4158" i="1"/>
  <c r="U4154" i="1"/>
  <c r="Y4154" i="1"/>
  <c r="U4150" i="1"/>
  <c r="Y4150" i="1"/>
  <c r="U4146" i="1"/>
  <c r="Y4146" i="1"/>
  <c r="U4142" i="1"/>
  <c r="Y4142" i="1"/>
  <c r="U4138" i="1"/>
  <c r="AB4138" i="1" s="1"/>
  <c r="Y4138" i="1"/>
  <c r="U4134" i="1"/>
  <c r="Y4134" i="1"/>
  <c r="U4130" i="1"/>
  <c r="Y4130" i="1"/>
  <c r="U4122" i="1"/>
  <c r="Y4122" i="1"/>
  <c r="U4118" i="1"/>
  <c r="Y4118" i="1"/>
  <c r="U4114" i="1"/>
  <c r="Y4114" i="1"/>
  <c r="U4110" i="1"/>
  <c r="Y4110" i="1"/>
  <c r="U4106" i="1"/>
  <c r="Y4106" i="1"/>
  <c r="U4102" i="1"/>
  <c r="Y4102" i="1"/>
  <c r="U4098" i="1"/>
  <c r="Y4098" i="1"/>
  <c r="U4094" i="1"/>
  <c r="Y4094" i="1"/>
  <c r="U4090" i="1"/>
  <c r="Y4090" i="1"/>
  <c r="U4086" i="1"/>
  <c r="Y4086" i="1"/>
  <c r="U4078" i="1"/>
  <c r="Y4078" i="1"/>
  <c r="U4074" i="1"/>
  <c r="Y4074" i="1"/>
  <c r="U4066" i="1"/>
  <c r="Y4066" i="1"/>
  <c r="U4062" i="1"/>
  <c r="Y4062" i="1"/>
  <c r="U4058" i="1"/>
  <c r="Y4058" i="1"/>
  <c r="U4054" i="1"/>
  <c r="Y4054" i="1"/>
  <c r="U4046" i="1"/>
  <c r="Y4046" i="1"/>
  <c r="U4038" i="1"/>
  <c r="Y4038" i="1"/>
  <c r="U4030" i="1"/>
  <c r="Y4030" i="1"/>
  <c r="U4026" i="1"/>
  <c r="Y4026" i="1"/>
  <c r="U4022" i="1"/>
  <c r="Y4022" i="1"/>
  <c r="U4018" i="1"/>
  <c r="Y4018" i="1"/>
  <c r="U4014" i="1"/>
  <c r="Y4014" i="1"/>
  <c r="U4010" i="1"/>
  <c r="Y4010" i="1"/>
  <c r="U4006" i="1"/>
  <c r="Y4006" i="1"/>
  <c r="U4002" i="1"/>
  <c r="Y4002" i="1"/>
  <c r="U3998" i="1"/>
  <c r="Y3998" i="1"/>
  <c r="U3994" i="1"/>
  <c r="AB3994" i="1" s="1"/>
  <c r="Y3994" i="1"/>
  <c r="U3990" i="1"/>
  <c r="Y3990" i="1"/>
  <c r="U3982" i="1"/>
  <c r="Y3982" i="1"/>
  <c r="U3978" i="1"/>
  <c r="Y3978" i="1"/>
  <c r="U3974" i="1"/>
  <c r="Y3974" i="1"/>
  <c r="U3970" i="1"/>
  <c r="Y3970" i="1"/>
  <c r="U3966" i="1"/>
  <c r="Y3966" i="1"/>
  <c r="U3958" i="1"/>
  <c r="Y3958" i="1"/>
  <c r="U3954" i="1"/>
  <c r="Y3954" i="1"/>
  <c r="U3942" i="1"/>
  <c r="Y3942" i="1"/>
  <c r="U3938" i="1"/>
  <c r="Y3938" i="1"/>
  <c r="U3934" i="1"/>
  <c r="AB3934" i="1" s="1"/>
  <c r="Y3934" i="1"/>
  <c r="U3930" i="1"/>
  <c r="Y3930" i="1"/>
  <c r="U3926" i="1"/>
  <c r="Y3926" i="1"/>
  <c r="U3906" i="1"/>
  <c r="Y3906" i="1"/>
  <c r="U3902" i="1"/>
  <c r="Y3902" i="1"/>
  <c r="U3898" i="1"/>
  <c r="Y3898" i="1"/>
  <c r="U3894" i="1"/>
  <c r="Y3894" i="1"/>
  <c r="U3890" i="1"/>
  <c r="Y3890" i="1"/>
  <c r="U3886" i="1"/>
  <c r="Y3886" i="1"/>
  <c r="U3882" i="1"/>
  <c r="Y3882" i="1"/>
  <c r="U3878" i="1"/>
  <c r="Y3878" i="1"/>
  <c r="U3874" i="1"/>
  <c r="Y3874" i="1"/>
  <c r="U3870" i="1"/>
  <c r="Y3870" i="1"/>
  <c r="U3858" i="1"/>
  <c r="Y3858" i="1"/>
  <c r="U3854" i="1"/>
  <c r="Y3854" i="1"/>
  <c r="U3850" i="1"/>
  <c r="Y3850" i="1"/>
  <c r="U3846" i="1"/>
  <c r="Y3846" i="1"/>
  <c r="U3842" i="1"/>
  <c r="Y3842" i="1"/>
  <c r="U3838" i="1"/>
  <c r="Y3838" i="1"/>
  <c r="U3834" i="1"/>
  <c r="Y3834" i="1"/>
  <c r="U3830" i="1"/>
  <c r="Y3830" i="1"/>
  <c r="U3818" i="1"/>
  <c r="Y3818" i="1"/>
  <c r="U3814" i="1"/>
  <c r="Y3814" i="1"/>
  <c r="U3810" i="1"/>
  <c r="Y3810" i="1"/>
  <c r="U3806" i="1"/>
  <c r="Y3806" i="1"/>
  <c r="U3802" i="1"/>
  <c r="Y3802" i="1"/>
  <c r="U3798" i="1"/>
  <c r="Y3798" i="1"/>
  <c r="U3794" i="1"/>
  <c r="Y3794" i="1"/>
  <c r="U3786" i="1"/>
  <c r="Y3786" i="1"/>
  <c r="U3782" i="1"/>
  <c r="Y3782" i="1"/>
  <c r="U3774" i="1"/>
  <c r="Y3774" i="1"/>
  <c r="U3770" i="1"/>
  <c r="Y3770" i="1"/>
  <c r="U3766" i="1"/>
  <c r="Y3766" i="1"/>
  <c r="U3762" i="1"/>
  <c r="Y3762" i="1"/>
  <c r="U3758" i="1"/>
  <c r="Y3758" i="1"/>
  <c r="U3754" i="1"/>
  <c r="Y3754" i="1"/>
  <c r="U3750" i="1"/>
  <c r="Y3750" i="1"/>
  <c r="U3746" i="1"/>
  <c r="Y3746" i="1"/>
  <c r="U3742" i="1"/>
  <c r="Y3742" i="1"/>
  <c r="U3738" i="1"/>
  <c r="Y3738" i="1"/>
  <c r="U3730" i="1"/>
  <c r="Y3730" i="1"/>
  <c r="U3726" i="1"/>
  <c r="Y3726" i="1"/>
  <c r="U3718" i="1"/>
  <c r="Y3718" i="1"/>
  <c r="U3714" i="1"/>
  <c r="Y3714" i="1"/>
  <c r="U3710" i="1"/>
  <c r="Y3710" i="1"/>
  <c r="U3706" i="1"/>
  <c r="Y3706" i="1"/>
  <c r="U3698" i="1"/>
  <c r="Y3698" i="1"/>
  <c r="U3694" i="1"/>
  <c r="Y3694" i="1"/>
  <c r="U3690" i="1"/>
  <c r="Y3690" i="1"/>
  <c r="U3682" i="1"/>
  <c r="Y3682" i="1"/>
  <c r="U3678" i="1"/>
  <c r="Y3678" i="1"/>
  <c r="U3670" i="1"/>
  <c r="Y3670" i="1"/>
  <c r="U3662" i="1"/>
  <c r="Y3662" i="1"/>
  <c r="U3654" i="1"/>
  <c r="Y3654" i="1"/>
  <c r="U3646" i="1"/>
  <c r="Y3646" i="1"/>
  <c r="U3642" i="1"/>
  <c r="Y3642" i="1"/>
  <c r="U3638" i="1"/>
  <c r="Y3638" i="1"/>
  <c r="U3630" i="1"/>
  <c r="Y3630" i="1"/>
  <c r="U3626" i="1"/>
  <c r="Y3626" i="1"/>
  <c r="U3618" i="1"/>
  <c r="Y3618" i="1"/>
  <c r="U3614" i="1"/>
  <c r="Y3614" i="1"/>
  <c r="U3610" i="1"/>
  <c r="Y3610" i="1"/>
  <c r="U3602" i="1"/>
  <c r="Y3602" i="1"/>
  <c r="U3598" i="1"/>
  <c r="Y3598" i="1"/>
  <c r="U3594" i="1"/>
  <c r="Y3594" i="1"/>
  <c r="U3586" i="1"/>
  <c r="Y3586" i="1"/>
  <c r="U3582" i="1"/>
  <c r="Y3582" i="1"/>
  <c r="U3578" i="1"/>
  <c r="Y3578" i="1"/>
  <c r="U3570" i="1"/>
  <c r="Y3570" i="1"/>
  <c r="U3566" i="1"/>
  <c r="Y3566" i="1"/>
  <c r="U3562" i="1"/>
  <c r="Y3562" i="1"/>
  <c r="U3558" i="1"/>
  <c r="Y3558" i="1"/>
  <c r="U3554" i="1"/>
  <c r="Y3554" i="1"/>
  <c r="U3550" i="1"/>
  <c r="Y3550" i="1"/>
  <c r="U3542" i="1"/>
  <c r="Y3542" i="1"/>
  <c r="U3538" i="1"/>
  <c r="Y3538" i="1"/>
  <c r="U3534" i="1"/>
  <c r="Y3534" i="1"/>
  <c r="U3530" i="1"/>
  <c r="Y3530" i="1"/>
  <c r="U3526" i="1"/>
  <c r="Y3526" i="1"/>
  <c r="U3522" i="1"/>
  <c r="Y3522" i="1"/>
  <c r="U3518" i="1"/>
  <c r="Y3518" i="1"/>
  <c r="U3514" i="1"/>
  <c r="Y3514" i="1"/>
  <c r="U3510" i="1"/>
  <c r="Y3510" i="1"/>
  <c r="U3502" i="1"/>
  <c r="Y3502" i="1"/>
  <c r="U3498" i="1"/>
  <c r="Y3498" i="1"/>
  <c r="U3494" i="1"/>
  <c r="AB3494" i="1" s="1"/>
  <c r="Y3494" i="1"/>
  <c r="U3490" i="1"/>
  <c r="Y3490" i="1"/>
  <c r="U3486" i="1"/>
  <c r="Y3486" i="1"/>
  <c r="U3474" i="1"/>
  <c r="Y3474" i="1"/>
  <c r="U3470" i="1"/>
  <c r="Y3470" i="1"/>
  <c r="U3462" i="1"/>
  <c r="Y3462" i="1"/>
  <c r="U3458" i="1"/>
  <c r="Y3458" i="1"/>
  <c r="U3446" i="1"/>
  <c r="Y3446" i="1"/>
  <c r="U3442" i="1"/>
  <c r="Y3442" i="1"/>
  <c r="U3430" i="1"/>
  <c r="Y3430" i="1"/>
  <c r="U3426" i="1"/>
  <c r="Y3426" i="1"/>
  <c r="U3422" i="1"/>
  <c r="Y3422" i="1"/>
  <c r="U3418" i="1"/>
  <c r="Y3418" i="1"/>
  <c r="U3414" i="1"/>
  <c r="Y3414" i="1"/>
  <c r="U3410" i="1"/>
  <c r="Y3410" i="1"/>
  <c r="U3406" i="1"/>
  <c r="Y3406" i="1"/>
  <c r="U3398" i="1"/>
  <c r="Y3398" i="1"/>
  <c r="U3394" i="1"/>
  <c r="Y3394" i="1"/>
  <c r="U3390" i="1"/>
  <c r="Y3390" i="1"/>
  <c r="U3386" i="1"/>
  <c r="Y3386" i="1"/>
  <c r="U3382" i="1"/>
  <c r="Y3382" i="1"/>
  <c r="U3378" i="1"/>
  <c r="Y3378" i="1"/>
  <c r="U3374" i="1"/>
  <c r="Y3374" i="1"/>
  <c r="U3362" i="1"/>
  <c r="Y3362" i="1"/>
  <c r="U3358" i="1"/>
  <c r="AB3358" i="1" s="1"/>
  <c r="Y3358" i="1"/>
  <c r="U3354" i="1"/>
  <c r="Y3354" i="1"/>
  <c r="U3346" i="1"/>
  <c r="Y3346" i="1"/>
  <c r="U3342" i="1"/>
  <c r="Y3342" i="1"/>
  <c r="U3338" i="1"/>
  <c r="Y3338" i="1"/>
  <c r="U3334" i="1"/>
  <c r="Y3334" i="1"/>
  <c r="U3330" i="1"/>
  <c r="Y3330" i="1"/>
  <c r="U3326" i="1"/>
  <c r="Y3326" i="1"/>
  <c r="U3322" i="1"/>
  <c r="Y3322" i="1"/>
  <c r="U3318" i="1"/>
  <c r="Y3318" i="1"/>
  <c r="U3310" i="1"/>
  <c r="Y3310" i="1"/>
  <c r="U3306" i="1"/>
  <c r="Y3306" i="1"/>
  <c r="U3302" i="1"/>
  <c r="Y3302" i="1"/>
  <c r="U3298" i="1"/>
  <c r="Y3298" i="1"/>
  <c r="U3294" i="1"/>
  <c r="Y3294" i="1"/>
  <c r="U3290" i="1"/>
  <c r="Y3290" i="1"/>
  <c r="U3286" i="1"/>
  <c r="Y3286" i="1"/>
  <c r="U3282" i="1"/>
  <c r="Y3282" i="1"/>
  <c r="U3278" i="1"/>
  <c r="Y3278" i="1"/>
  <c r="U3274" i="1"/>
  <c r="Y3274" i="1"/>
  <c r="U3270" i="1"/>
  <c r="Y3270" i="1"/>
  <c r="U3266" i="1"/>
  <c r="Y3266" i="1"/>
  <c r="U3262" i="1"/>
  <c r="Y3262" i="1"/>
  <c r="U3258" i="1"/>
  <c r="Y3258" i="1"/>
  <c r="U3254" i="1"/>
  <c r="Y3254" i="1"/>
  <c r="U3250" i="1"/>
  <c r="Y3250" i="1"/>
  <c r="U3246" i="1"/>
  <c r="Y3246" i="1"/>
  <c r="U3242" i="1"/>
  <c r="Y3242" i="1"/>
  <c r="U3238" i="1"/>
  <c r="Y3238" i="1"/>
  <c r="U3234" i="1"/>
  <c r="Y3234" i="1"/>
  <c r="U3230" i="1"/>
  <c r="Y3230" i="1"/>
  <c r="U3222" i="1"/>
  <c r="Y3222" i="1"/>
  <c r="U3218" i="1"/>
  <c r="Y3218" i="1"/>
  <c r="U3214" i="1"/>
  <c r="Y3214" i="1"/>
  <c r="U3210" i="1"/>
  <c r="Y3210" i="1"/>
  <c r="U3206" i="1"/>
  <c r="Y3206" i="1"/>
  <c r="U3202" i="1"/>
  <c r="Y3202" i="1"/>
  <c r="U3194" i="1"/>
  <c r="Y3194" i="1"/>
  <c r="U3190" i="1"/>
  <c r="Y3190" i="1"/>
  <c r="U3186" i="1"/>
  <c r="Y3186" i="1"/>
  <c r="U3182" i="1"/>
  <c r="Y3182" i="1"/>
  <c r="U3178" i="1"/>
  <c r="Y3178" i="1"/>
  <c r="U3174" i="1"/>
  <c r="Y3174" i="1"/>
  <c r="U3166" i="1"/>
  <c r="Y3166" i="1"/>
  <c r="U3162" i="1"/>
  <c r="Y3162" i="1"/>
  <c r="U3158" i="1"/>
  <c r="Y3158" i="1"/>
  <c r="U3150" i="1"/>
  <c r="Y3150" i="1"/>
  <c r="U3146" i="1"/>
  <c r="Y3146" i="1"/>
  <c r="U3138" i="1"/>
  <c r="Y3138" i="1"/>
  <c r="U3134" i="1"/>
  <c r="Y3134" i="1"/>
  <c r="U3130" i="1"/>
  <c r="Y3130" i="1"/>
  <c r="U3126" i="1"/>
  <c r="Y3126" i="1"/>
  <c r="U3122" i="1"/>
  <c r="Y3122" i="1"/>
  <c r="U3118" i="1"/>
  <c r="Y3118" i="1"/>
  <c r="U3114" i="1"/>
  <c r="Y3114" i="1"/>
  <c r="U3110" i="1"/>
  <c r="Y3110" i="1"/>
  <c r="U3102" i="1"/>
  <c r="Y3102" i="1"/>
  <c r="U3098" i="1"/>
  <c r="Y3098" i="1"/>
  <c r="U3094" i="1"/>
  <c r="Y3094" i="1"/>
  <c r="U3090" i="1"/>
  <c r="Y3090" i="1"/>
  <c r="U3082" i="1"/>
  <c r="Y3082" i="1"/>
  <c r="U3078" i="1"/>
  <c r="Y3078" i="1"/>
  <c r="U3074" i="1"/>
  <c r="Y3074" i="1"/>
  <c r="U3066" i="1"/>
  <c r="Y3066" i="1"/>
  <c r="U3062" i="1"/>
  <c r="Y3062" i="1"/>
  <c r="U3058" i="1"/>
  <c r="Y3058" i="1"/>
  <c r="U3054" i="1"/>
  <c r="Y3054" i="1"/>
  <c r="U3050" i="1"/>
  <c r="Y3050" i="1"/>
  <c r="U3046" i="1"/>
  <c r="Y3046" i="1"/>
  <c r="U3042" i="1"/>
  <c r="Y3042" i="1"/>
  <c r="U3038" i="1"/>
  <c r="Y3038" i="1"/>
  <c r="U3034" i="1"/>
  <c r="Y3034" i="1"/>
  <c r="U3030" i="1"/>
  <c r="Y3030" i="1"/>
  <c r="U3026" i="1"/>
  <c r="Y3026" i="1"/>
  <c r="U3018" i="1"/>
  <c r="Y3018" i="1"/>
  <c r="U3014" i="1"/>
  <c r="AB3014" i="1" s="1"/>
  <c r="Y3014" i="1"/>
  <c r="U3010" i="1"/>
  <c r="Y3010" i="1"/>
  <c r="U3006" i="1"/>
  <c r="Y3006" i="1"/>
  <c r="U3002" i="1"/>
  <c r="Y3002" i="1"/>
  <c r="U2998" i="1"/>
  <c r="Y2998" i="1"/>
  <c r="U2994" i="1"/>
  <c r="Y2994" i="1"/>
  <c r="U2986" i="1"/>
  <c r="Y2986" i="1"/>
  <c r="U2982" i="1"/>
  <c r="Y2982" i="1"/>
  <c r="U2978" i="1"/>
  <c r="Y2978" i="1"/>
  <c r="U2974" i="1"/>
  <c r="Y2974" i="1"/>
  <c r="U2966" i="1"/>
  <c r="Y2966" i="1"/>
  <c r="U2962" i="1"/>
  <c r="Y2962" i="1"/>
  <c r="U2958" i="1"/>
  <c r="Y2958" i="1"/>
  <c r="U2954" i="1"/>
  <c r="Y2954" i="1"/>
  <c r="U2950" i="1"/>
  <c r="Y2950" i="1"/>
  <c r="U2942" i="1"/>
  <c r="Y2942" i="1"/>
  <c r="U2934" i="1"/>
  <c r="Y2934" i="1"/>
  <c r="U2926" i="1"/>
  <c r="Y2926" i="1"/>
  <c r="U2914" i="1"/>
  <c r="Y2914" i="1"/>
  <c r="U2906" i="1"/>
  <c r="Y2906" i="1"/>
  <c r="U2902" i="1"/>
  <c r="Y2902" i="1"/>
  <c r="U2898" i="1"/>
  <c r="Y2898" i="1"/>
  <c r="U2878" i="1"/>
  <c r="Y2878" i="1"/>
  <c r="U2874" i="1"/>
  <c r="Y2874" i="1"/>
  <c r="U2866" i="1"/>
  <c r="Y2866" i="1"/>
  <c r="U2858" i="1"/>
  <c r="Y2858" i="1"/>
  <c r="U2850" i="1"/>
  <c r="Y2850" i="1"/>
  <c r="U2818" i="1"/>
  <c r="Y2818" i="1"/>
  <c r="U2814" i="1"/>
  <c r="Y2814" i="1"/>
  <c r="U2810" i="1"/>
  <c r="Y2810" i="1"/>
  <c r="U2806" i="1"/>
  <c r="Y2806" i="1"/>
  <c r="U2802" i="1"/>
  <c r="Y2802" i="1"/>
  <c r="U2798" i="1"/>
  <c r="Y2798" i="1"/>
  <c r="U2790" i="1"/>
  <c r="Y2790" i="1"/>
  <c r="U2782" i="1"/>
  <c r="Y2782" i="1"/>
  <c r="U2774" i="1"/>
  <c r="Y2774" i="1"/>
  <c r="U2770" i="1"/>
  <c r="Y2770" i="1"/>
  <c r="U2762" i="1"/>
  <c r="Y2762" i="1"/>
  <c r="U2758" i="1"/>
  <c r="Y2758" i="1"/>
  <c r="U2754" i="1"/>
  <c r="Y2754" i="1"/>
  <c r="U2750" i="1"/>
  <c r="Y2750" i="1"/>
  <c r="U2746" i="1"/>
  <c r="Y2746" i="1"/>
  <c r="U2742" i="1"/>
  <c r="Y2742" i="1"/>
  <c r="U2738" i="1"/>
  <c r="Y2738" i="1"/>
  <c r="U2734" i="1"/>
  <c r="Y2734" i="1"/>
  <c r="U2730" i="1"/>
  <c r="Y2730" i="1"/>
  <c r="U2726" i="1"/>
  <c r="Y2726" i="1"/>
  <c r="U2722" i="1"/>
  <c r="Y2722" i="1"/>
  <c r="U2718" i="1"/>
  <c r="Y2718" i="1"/>
  <c r="U2710" i="1"/>
  <c r="Y2710" i="1"/>
  <c r="U2706" i="1"/>
  <c r="Y2706" i="1"/>
  <c r="U2702" i="1"/>
  <c r="Y2702" i="1"/>
  <c r="U2698" i="1"/>
  <c r="Y2698" i="1"/>
  <c r="U2690" i="1"/>
  <c r="Y2690" i="1"/>
  <c r="U2686" i="1"/>
  <c r="Y2686" i="1"/>
  <c r="U2682" i="1"/>
  <c r="Y2682" i="1"/>
  <c r="U2678" i="1"/>
  <c r="Y2678" i="1"/>
  <c r="U2674" i="1"/>
  <c r="Y2674" i="1"/>
  <c r="U2670" i="1"/>
  <c r="Y2670" i="1"/>
  <c r="U2666" i="1"/>
  <c r="Y2666" i="1"/>
  <c r="U2662" i="1"/>
  <c r="Y2662" i="1"/>
  <c r="U2658" i="1"/>
  <c r="Y2658" i="1"/>
  <c r="U2654" i="1"/>
  <c r="Y2654" i="1"/>
  <c r="U2650" i="1"/>
  <c r="Y2650" i="1"/>
  <c r="U2646" i="1"/>
  <c r="Y2646" i="1"/>
  <c r="U2638" i="1"/>
  <c r="Y2638" i="1"/>
  <c r="U2634" i="1"/>
  <c r="Y2634" i="1"/>
  <c r="U2630" i="1"/>
  <c r="Y2630" i="1"/>
  <c r="U2626" i="1"/>
  <c r="Y2626" i="1"/>
  <c r="U2622" i="1"/>
  <c r="Y2622" i="1"/>
  <c r="U2618" i="1"/>
  <c r="Y2618" i="1"/>
  <c r="U2614" i="1"/>
  <c r="Y2614" i="1"/>
  <c r="U2610" i="1"/>
  <c r="Y2610" i="1"/>
  <c r="U2606" i="1"/>
  <c r="Y2606" i="1"/>
  <c r="U2602" i="1"/>
  <c r="Y2602" i="1"/>
  <c r="U2598" i="1"/>
  <c r="Y2598" i="1"/>
  <c r="U2590" i="1"/>
  <c r="Y2590" i="1"/>
  <c r="U2586" i="1"/>
  <c r="Y2586" i="1"/>
  <c r="U2582" i="1"/>
  <c r="Y2582" i="1"/>
  <c r="U2578" i="1"/>
  <c r="Y2578" i="1"/>
  <c r="U2570" i="1"/>
  <c r="Y2570" i="1"/>
  <c r="U2566" i="1"/>
  <c r="Y2566" i="1"/>
  <c r="U2562" i="1"/>
  <c r="Y2562" i="1"/>
  <c r="U2558" i="1"/>
  <c r="Y2558" i="1"/>
  <c r="U2554" i="1"/>
  <c r="Y2554" i="1"/>
  <c r="U2546" i="1"/>
  <c r="Y2546" i="1"/>
  <c r="U2542" i="1"/>
  <c r="Y2542" i="1"/>
  <c r="U2538" i="1"/>
  <c r="Y2538" i="1"/>
  <c r="U2534" i="1"/>
  <c r="Y2534" i="1"/>
  <c r="U2530" i="1"/>
  <c r="Y2530" i="1"/>
  <c r="U2526" i="1"/>
  <c r="Y2526" i="1"/>
  <c r="U2522" i="1"/>
  <c r="Y2522" i="1"/>
  <c r="U2518" i="1"/>
  <c r="Y2518" i="1"/>
  <c r="U2514" i="1"/>
  <c r="Y2514" i="1"/>
  <c r="U2510" i="1"/>
  <c r="Y2510" i="1"/>
  <c r="U2506" i="1"/>
  <c r="Y2506" i="1"/>
  <c r="U2502" i="1"/>
  <c r="Y2502" i="1"/>
  <c r="U2498" i="1"/>
  <c r="Y2498" i="1"/>
  <c r="U2486" i="1"/>
  <c r="Y2486" i="1"/>
  <c r="U2482" i="1"/>
  <c r="Y2482" i="1"/>
  <c r="U2478" i="1"/>
  <c r="Y2478" i="1"/>
  <c r="U2474" i="1"/>
  <c r="Y2474" i="1"/>
  <c r="U2470" i="1"/>
  <c r="Y2470" i="1"/>
  <c r="U2466" i="1"/>
  <c r="Y2466" i="1"/>
  <c r="U2462" i="1"/>
  <c r="Y2462" i="1"/>
  <c r="U2458" i="1"/>
  <c r="Y2458" i="1"/>
  <c r="U2454" i="1"/>
  <c r="Y2454" i="1"/>
  <c r="U2450" i="1"/>
  <c r="Y2450" i="1"/>
  <c r="U2446" i="1"/>
  <c r="Y2446" i="1"/>
  <c r="U2442" i="1"/>
  <c r="Y2442" i="1"/>
  <c r="U2434" i="1"/>
  <c r="Y2434" i="1"/>
  <c r="U2430" i="1"/>
  <c r="Y2430" i="1"/>
  <c r="U2422" i="1"/>
  <c r="Y2422" i="1"/>
  <c r="U2418" i="1"/>
  <c r="Y2418" i="1"/>
  <c r="U2414" i="1"/>
  <c r="Y2414" i="1"/>
  <c r="U2410" i="1"/>
  <c r="Y2410" i="1"/>
  <c r="U2406" i="1"/>
  <c r="Y2406" i="1"/>
  <c r="U2402" i="1"/>
  <c r="Y2402" i="1"/>
  <c r="U2398" i="1"/>
  <c r="Y2398" i="1"/>
  <c r="U2394" i="1"/>
  <c r="Y2394" i="1"/>
  <c r="U2390" i="1"/>
  <c r="Y2390" i="1"/>
  <c r="U2378" i="1"/>
  <c r="Y2378" i="1"/>
  <c r="U2374" i="1"/>
  <c r="Y2374" i="1"/>
  <c r="U2370" i="1"/>
  <c r="AB2370" i="1" s="1"/>
  <c r="Y2370" i="1"/>
  <c r="U2362" i="1"/>
  <c r="Y2362" i="1"/>
  <c r="U2358" i="1"/>
  <c r="Y2358" i="1"/>
  <c r="U2354" i="1"/>
  <c r="Y2354" i="1"/>
  <c r="U2350" i="1"/>
  <c r="Y2350" i="1"/>
  <c r="U2346" i="1"/>
  <c r="Y2346" i="1"/>
  <c r="U2342" i="1"/>
  <c r="Y2342" i="1"/>
  <c r="U2338" i="1"/>
  <c r="Y2338" i="1"/>
  <c r="U2330" i="1"/>
  <c r="Y2330" i="1"/>
  <c r="U2322" i="1"/>
  <c r="Y2322" i="1"/>
  <c r="U2318" i="1"/>
  <c r="Y2318" i="1"/>
  <c r="U2314" i="1"/>
  <c r="Y2314" i="1"/>
  <c r="U2310" i="1"/>
  <c r="Y2310" i="1"/>
  <c r="U2306" i="1"/>
  <c r="Y2306" i="1"/>
  <c r="U2302" i="1"/>
  <c r="Y2302" i="1"/>
  <c r="U2298" i="1"/>
  <c r="Y2298" i="1"/>
  <c r="U2294" i="1"/>
  <c r="Y2294" i="1"/>
  <c r="U2290" i="1"/>
  <c r="Y2290" i="1"/>
  <c r="U2286" i="1"/>
  <c r="Y2286" i="1"/>
  <c r="U2282" i="1"/>
  <c r="Y2282" i="1"/>
  <c r="U2278" i="1"/>
  <c r="Y2278" i="1"/>
  <c r="U2270" i="1"/>
  <c r="Y2270" i="1"/>
  <c r="U2266" i="1"/>
  <c r="Y2266" i="1"/>
  <c r="U2262" i="1"/>
  <c r="Y2262" i="1"/>
  <c r="U2254" i="1"/>
  <c r="Y2254" i="1"/>
  <c r="U2250" i="1"/>
  <c r="Y2250" i="1"/>
  <c r="U2246" i="1"/>
  <c r="Y2246" i="1"/>
  <c r="U2242" i="1"/>
  <c r="Y2242" i="1"/>
  <c r="U2238" i="1"/>
  <c r="Y2238" i="1"/>
  <c r="U2234" i="1"/>
  <c r="Y2234" i="1"/>
  <c r="U2230" i="1"/>
  <c r="Y2230" i="1"/>
  <c r="U2226" i="1"/>
  <c r="Y2226" i="1"/>
  <c r="U2222" i="1"/>
  <c r="Y2222" i="1"/>
  <c r="U2218" i="1"/>
  <c r="Y2218" i="1"/>
  <c r="U2214" i="1"/>
  <c r="Y2214" i="1"/>
  <c r="U2210" i="1"/>
  <c r="Y2210" i="1"/>
  <c r="U2206" i="1"/>
  <c r="Y2206" i="1"/>
  <c r="U2202" i="1"/>
  <c r="Y2202" i="1"/>
  <c r="U2194" i="1"/>
  <c r="Y2194" i="1"/>
  <c r="U2186" i="1"/>
  <c r="Y2186" i="1"/>
  <c r="U2182" i="1"/>
  <c r="Y2182" i="1"/>
  <c r="U2174" i="1"/>
  <c r="Y2174" i="1"/>
  <c r="U2170" i="1"/>
  <c r="Y2170" i="1"/>
  <c r="U2166" i="1"/>
  <c r="Y2166" i="1"/>
  <c r="U2162" i="1"/>
  <c r="Y2162" i="1"/>
  <c r="U2158" i="1"/>
  <c r="Y2158" i="1"/>
  <c r="U2154" i="1"/>
  <c r="Y2154" i="1"/>
  <c r="U2142" i="1"/>
  <c r="Y2142" i="1"/>
  <c r="U2138" i="1"/>
  <c r="Y2138" i="1"/>
  <c r="U2134" i="1"/>
  <c r="Y2134" i="1"/>
  <c r="U2130" i="1"/>
  <c r="Y2130" i="1"/>
  <c r="U2122" i="1"/>
  <c r="Y2122" i="1"/>
  <c r="U2118" i="1"/>
  <c r="Y2118" i="1"/>
  <c r="U2114" i="1"/>
  <c r="Y2114" i="1"/>
  <c r="U2110" i="1"/>
  <c r="Y2110" i="1"/>
  <c r="U2106" i="1"/>
  <c r="Y2106" i="1"/>
  <c r="U2102" i="1"/>
  <c r="Y2102" i="1"/>
  <c r="U2098" i="1"/>
  <c r="Y2098" i="1"/>
  <c r="U2094" i="1"/>
  <c r="Y2094" i="1"/>
  <c r="U2086" i="1"/>
  <c r="Y2086" i="1"/>
  <c r="U2082" i="1"/>
  <c r="Y2082" i="1"/>
  <c r="U2078" i="1"/>
  <c r="Y2078" i="1"/>
  <c r="U2074" i="1"/>
  <c r="Y2074" i="1"/>
  <c r="U2070" i="1"/>
  <c r="Y2070" i="1"/>
  <c r="U2062" i="1"/>
  <c r="Y2062" i="1"/>
  <c r="U2058" i="1"/>
  <c r="Y2058" i="1"/>
  <c r="U2054" i="1"/>
  <c r="Y2054" i="1"/>
  <c r="U2050" i="1"/>
  <c r="Y2050" i="1"/>
  <c r="U2046" i="1"/>
  <c r="Y2046" i="1"/>
  <c r="U2042" i="1"/>
  <c r="Y2042" i="1"/>
  <c r="U2034" i="1"/>
  <c r="AB2034" i="1" s="1"/>
  <c r="Y2034" i="1"/>
  <c r="U2030" i="1"/>
  <c r="Y2030" i="1"/>
  <c r="U2022" i="1"/>
  <c r="Y2022" i="1"/>
  <c r="U2014" i="1"/>
  <c r="Y2014" i="1"/>
  <c r="U2010" i="1"/>
  <c r="Y2010" i="1"/>
  <c r="U2006" i="1"/>
  <c r="Y2006" i="1"/>
  <c r="U2002" i="1"/>
  <c r="Y2002" i="1"/>
  <c r="U1998" i="1"/>
  <c r="Y1998" i="1"/>
  <c r="U1994" i="1"/>
  <c r="Y1994" i="1"/>
  <c r="U1990" i="1"/>
  <c r="Y1990" i="1"/>
  <c r="U1986" i="1"/>
  <c r="Y1986" i="1"/>
  <c r="U1982" i="1"/>
  <c r="Y1982" i="1"/>
  <c r="U1978" i="1"/>
  <c r="Y1978" i="1"/>
  <c r="U1970" i="1"/>
  <c r="Y1970" i="1"/>
  <c r="U1966" i="1"/>
  <c r="Y1966" i="1"/>
  <c r="U1958" i="1"/>
  <c r="Y1958" i="1"/>
  <c r="U1954" i="1"/>
  <c r="Y1954" i="1"/>
  <c r="U1950" i="1"/>
  <c r="Y1950" i="1"/>
  <c r="U1946" i="1"/>
  <c r="Y1946" i="1"/>
  <c r="U1942" i="1"/>
  <c r="Y1942" i="1"/>
  <c r="U1938" i="1"/>
  <c r="Y1938" i="1"/>
  <c r="U1934" i="1"/>
  <c r="Y1934" i="1"/>
  <c r="U1930" i="1"/>
  <c r="Y1930" i="1"/>
  <c r="U1922" i="1"/>
  <c r="Y1922" i="1"/>
  <c r="U1918" i="1"/>
  <c r="Y1918" i="1"/>
  <c r="U1914" i="1"/>
  <c r="Y1914" i="1"/>
  <c r="U1910" i="1"/>
  <c r="Y1910" i="1"/>
  <c r="U1906" i="1"/>
  <c r="Y1906" i="1"/>
  <c r="U1898" i="1"/>
  <c r="Y1898" i="1"/>
  <c r="U1894" i="1"/>
  <c r="Y1894" i="1"/>
  <c r="U1890" i="1"/>
  <c r="Y1890" i="1"/>
  <c r="U1882" i="1"/>
  <c r="Y1882" i="1"/>
  <c r="U1878" i="1"/>
  <c r="Y1878" i="1"/>
  <c r="U1874" i="1"/>
  <c r="Y1874" i="1"/>
  <c r="U1870" i="1"/>
  <c r="Y1870" i="1"/>
  <c r="U1866" i="1"/>
  <c r="Y1866" i="1"/>
  <c r="U1862" i="1"/>
  <c r="Y1862" i="1"/>
  <c r="U1858" i="1"/>
  <c r="Y1858" i="1"/>
  <c r="U1854" i="1"/>
  <c r="Y1854" i="1"/>
  <c r="U1850" i="1"/>
  <c r="Y1850" i="1"/>
  <c r="U1846" i="1"/>
  <c r="Y1846" i="1"/>
  <c r="U1838" i="1"/>
  <c r="Y1838" i="1"/>
  <c r="U1830" i="1"/>
  <c r="Y1830" i="1"/>
  <c r="U1826" i="1"/>
  <c r="Y1826" i="1"/>
  <c r="U1822" i="1"/>
  <c r="Y1822" i="1"/>
  <c r="U1818" i="1"/>
  <c r="Y1818" i="1"/>
  <c r="U1814" i="1"/>
  <c r="Y1814" i="1"/>
  <c r="U1810" i="1"/>
  <c r="Y1810" i="1"/>
  <c r="U1798" i="1"/>
  <c r="Y1798" i="1"/>
  <c r="U1794" i="1"/>
  <c r="Y1794" i="1"/>
  <c r="U1790" i="1"/>
  <c r="Y1790" i="1"/>
  <c r="U1786" i="1"/>
  <c r="Y1786" i="1"/>
  <c r="U1782" i="1"/>
  <c r="Y1782" i="1"/>
  <c r="U1778" i="1"/>
  <c r="Y1778" i="1"/>
  <c r="U1770" i="1"/>
  <c r="Y1770" i="1"/>
  <c r="U1766" i="1"/>
  <c r="Y1766" i="1"/>
  <c r="U1762" i="1"/>
  <c r="Y1762" i="1"/>
  <c r="U1758" i="1"/>
  <c r="Y1758" i="1"/>
  <c r="U1754" i="1"/>
  <c r="Y1754" i="1"/>
  <c r="U1746" i="1"/>
  <c r="Y1746" i="1"/>
  <c r="U1742" i="1"/>
  <c r="Y1742" i="1"/>
  <c r="U1738" i="1"/>
  <c r="Y1738" i="1"/>
  <c r="U1734" i="1"/>
  <c r="Y1734" i="1"/>
  <c r="U1730" i="1"/>
  <c r="Y1730" i="1"/>
  <c r="U1726" i="1"/>
  <c r="Y1726" i="1"/>
  <c r="U1714" i="1"/>
  <c r="Y1714" i="1"/>
  <c r="U1710" i="1"/>
  <c r="Y1710" i="1"/>
  <c r="U1706" i="1"/>
  <c r="Y1706" i="1"/>
  <c r="U1702" i="1"/>
  <c r="Y1702" i="1"/>
  <c r="U1698" i="1"/>
  <c r="Y1698" i="1"/>
  <c r="U1694" i="1"/>
  <c r="Y1694" i="1"/>
  <c r="U1690" i="1"/>
  <c r="Y1690" i="1"/>
  <c r="U1686" i="1"/>
  <c r="Y1686" i="1"/>
  <c r="U1682" i="1"/>
  <c r="Y1682" i="1"/>
  <c r="U1678" i="1"/>
  <c r="Y1678" i="1"/>
  <c r="U1670" i="1"/>
  <c r="Y1670" i="1"/>
  <c r="U1666" i="1"/>
  <c r="Y1666" i="1"/>
  <c r="U1662" i="1"/>
  <c r="Y1662" i="1"/>
  <c r="U1654" i="1"/>
  <c r="Y1654" i="1"/>
  <c r="U1650" i="1"/>
  <c r="Y1650" i="1"/>
  <c r="U1646" i="1"/>
  <c r="Y1646" i="1"/>
  <c r="U1642" i="1"/>
  <c r="Y1642" i="1"/>
  <c r="U1634" i="1"/>
  <c r="Y1634" i="1"/>
  <c r="U1630" i="1"/>
  <c r="Y1630" i="1"/>
  <c r="U1626" i="1"/>
  <c r="Y1626" i="1"/>
  <c r="U1622" i="1"/>
  <c r="Y1622" i="1"/>
  <c r="U1618" i="1"/>
  <c r="Y1618" i="1"/>
  <c r="U1614" i="1"/>
  <c r="Y1614" i="1"/>
  <c r="U1606" i="1"/>
  <c r="Y1606" i="1"/>
  <c r="U1602" i="1"/>
  <c r="Y1602" i="1"/>
  <c r="U1598" i="1"/>
  <c r="Y1598" i="1"/>
  <c r="U1594" i="1"/>
  <c r="Y1594" i="1"/>
  <c r="U1590" i="1"/>
  <c r="Y1590" i="1"/>
  <c r="U1586" i="1"/>
  <c r="Y1586" i="1"/>
  <c r="U1574" i="1"/>
  <c r="Y1574" i="1"/>
  <c r="U1570" i="1"/>
  <c r="Y1570" i="1"/>
  <c r="U1566" i="1"/>
  <c r="Y1566" i="1"/>
  <c r="U1562" i="1"/>
  <c r="Y1562" i="1"/>
  <c r="U1558" i="1"/>
  <c r="Y1558" i="1"/>
  <c r="U1550" i="1"/>
  <c r="Y1550" i="1"/>
  <c r="U1546" i="1"/>
  <c r="AB1546" i="1" s="1"/>
  <c r="Y1546" i="1"/>
  <c r="U1538" i="1"/>
  <c r="Y1538" i="1"/>
  <c r="U1534" i="1"/>
  <c r="Y1534" i="1"/>
  <c r="U1530" i="1"/>
  <c r="Y1530" i="1"/>
  <c r="U1526" i="1"/>
  <c r="Y1526" i="1"/>
  <c r="U1522" i="1"/>
  <c r="Y1522" i="1"/>
  <c r="U1518" i="1"/>
  <c r="Y1518" i="1"/>
  <c r="U1514" i="1"/>
  <c r="Y1514" i="1"/>
  <c r="U1506" i="1"/>
  <c r="Y1506" i="1"/>
  <c r="U1502" i="1"/>
  <c r="Y1502" i="1"/>
  <c r="U1498" i="1"/>
  <c r="Y1498" i="1"/>
  <c r="U1494" i="1"/>
  <c r="Y1494" i="1"/>
  <c r="U1490" i="1"/>
  <c r="Y1490" i="1"/>
  <c r="U1486" i="1"/>
  <c r="Y1486" i="1"/>
  <c r="U1482" i="1"/>
  <c r="Y1482" i="1"/>
  <c r="U1474" i="1"/>
  <c r="Y1474" i="1"/>
  <c r="U1470" i="1"/>
  <c r="Y1470" i="1"/>
  <c r="U1466" i="1"/>
  <c r="Y1466" i="1"/>
  <c r="U1458" i="1"/>
  <c r="Y1458" i="1"/>
  <c r="U1454" i="1"/>
  <c r="Y1454" i="1"/>
  <c r="U1450" i="1"/>
  <c r="Y1450" i="1"/>
  <c r="U1446" i="1"/>
  <c r="Y1446" i="1"/>
  <c r="U1438" i="1"/>
  <c r="Y1438" i="1"/>
  <c r="U1434" i="1"/>
  <c r="Y1434" i="1"/>
  <c r="U1430" i="1"/>
  <c r="Y1430" i="1"/>
  <c r="U1426" i="1"/>
  <c r="Y1426" i="1"/>
  <c r="U1422" i="1"/>
  <c r="Y1422" i="1"/>
  <c r="U1414" i="1"/>
  <c r="Y1414" i="1"/>
  <c r="U1410" i="1"/>
  <c r="Y1410" i="1"/>
  <c r="U1406" i="1"/>
  <c r="Y1406" i="1"/>
  <c r="U1402" i="1"/>
  <c r="Y1402" i="1"/>
  <c r="U1398" i="1"/>
  <c r="Y1398" i="1"/>
  <c r="U1394" i="1"/>
  <c r="Y1394" i="1"/>
  <c r="U1390" i="1"/>
  <c r="Y1390" i="1"/>
  <c r="U1386" i="1"/>
  <c r="Y1386" i="1"/>
  <c r="U1382" i="1"/>
  <c r="Y1382" i="1"/>
  <c r="U1378" i="1"/>
  <c r="Y1378" i="1"/>
  <c r="U1374" i="1"/>
  <c r="Y1374" i="1"/>
  <c r="U1370" i="1"/>
  <c r="Y1370" i="1"/>
  <c r="U1362" i="1"/>
  <c r="Y1362" i="1"/>
  <c r="U1358" i="1"/>
  <c r="Y1358" i="1"/>
  <c r="U1354" i="1"/>
  <c r="Y1354" i="1"/>
  <c r="U1350" i="1"/>
  <c r="Y1350" i="1"/>
  <c r="U1342" i="1"/>
  <c r="Y1342" i="1"/>
  <c r="U1338" i="1"/>
  <c r="Y1338" i="1"/>
  <c r="U1334" i="1"/>
  <c r="Y1334" i="1"/>
  <c r="U1330" i="1"/>
  <c r="Y1330" i="1"/>
  <c r="U1322" i="1"/>
  <c r="Y1322" i="1"/>
  <c r="U1318" i="1"/>
  <c r="Y1318" i="1"/>
  <c r="U1314" i="1"/>
  <c r="Y1314" i="1"/>
  <c r="U1310" i="1"/>
  <c r="Y1310" i="1"/>
  <c r="U1306" i="1"/>
  <c r="Y1306" i="1"/>
  <c r="U1302" i="1"/>
  <c r="Y1302" i="1"/>
  <c r="U1294" i="1"/>
  <c r="Y1294" i="1"/>
  <c r="U1290" i="1"/>
  <c r="Y1290" i="1"/>
  <c r="U1282" i="1"/>
  <c r="Y1282" i="1"/>
  <c r="U1278" i="1"/>
  <c r="Y1278" i="1"/>
  <c r="U1274" i="1"/>
  <c r="AB1274" i="1" s="1"/>
  <c r="Y1274" i="1"/>
  <c r="U1270" i="1"/>
  <c r="Y1270" i="1"/>
  <c r="U1266" i="1"/>
  <c r="Y1266" i="1"/>
  <c r="U1262" i="1"/>
  <c r="Y1262" i="1"/>
  <c r="U1258" i="1"/>
  <c r="Y1258" i="1"/>
  <c r="U1250" i="1"/>
  <c r="Y1250" i="1"/>
  <c r="U1242" i="1"/>
  <c r="Y1242" i="1"/>
  <c r="U1234" i="1"/>
  <c r="Y1234" i="1"/>
  <c r="U1230" i="1"/>
  <c r="Y1230" i="1"/>
  <c r="U1226" i="1"/>
  <c r="Y1226" i="1"/>
  <c r="U1222" i="1"/>
  <c r="Y1222" i="1"/>
  <c r="U1218" i="1"/>
  <c r="Y1218" i="1"/>
  <c r="U1214" i="1"/>
  <c r="Y1214" i="1"/>
  <c r="U1210" i="1"/>
  <c r="Y1210" i="1"/>
  <c r="U1202" i="1"/>
  <c r="Y1202" i="1"/>
  <c r="U1198" i="1"/>
  <c r="Y1198" i="1"/>
  <c r="U1194" i="1"/>
  <c r="Y1194" i="1"/>
  <c r="U1190" i="1"/>
  <c r="Y1190" i="1"/>
  <c r="U1182" i="1"/>
  <c r="Y1182" i="1"/>
  <c r="U1178" i="1"/>
  <c r="Y1178" i="1"/>
  <c r="U1174" i="1"/>
  <c r="Y1174" i="1"/>
  <c r="U1170" i="1"/>
  <c r="Y1170" i="1"/>
  <c r="U1166" i="1"/>
  <c r="Y1166" i="1"/>
  <c r="U1162" i="1"/>
  <c r="Y1162" i="1"/>
  <c r="U1158" i="1"/>
  <c r="Y1158" i="1"/>
  <c r="U1154" i="1"/>
  <c r="Y1154" i="1"/>
  <c r="U1150" i="1"/>
  <c r="Y1150" i="1"/>
  <c r="U1146" i="1"/>
  <c r="Y1146" i="1"/>
  <c r="U1142" i="1"/>
  <c r="Y1142" i="1"/>
  <c r="U1138" i="1"/>
  <c r="Y1138" i="1"/>
  <c r="U1134" i="1"/>
  <c r="Y1134" i="1"/>
  <c r="U1130" i="1"/>
  <c r="AB1130" i="1" s="1"/>
  <c r="U1126" i="1"/>
  <c r="Y1126" i="1"/>
  <c r="U1122" i="1"/>
  <c r="AB1122" i="1" s="1"/>
  <c r="Y1122" i="1"/>
  <c r="U1118" i="1"/>
  <c r="Y1118" i="1"/>
  <c r="U1114" i="1"/>
  <c r="Y1114" i="1"/>
  <c r="U1106" i="1"/>
  <c r="Y1106" i="1"/>
  <c r="U1102" i="1"/>
  <c r="Y1102" i="1"/>
  <c r="U1098" i="1"/>
  <c r="Y1098" i="1"/>
  <c r="U1094" i="1"/>
  <c r="Y1094" i="1"/>
  <c r="U1086" i="1"/>
  <c r="Y1086" i="1"/>
  <c r="U1082" i="1"/>
  <c r="Y1082" i="1"/>
  <c r="U1078" i="1"/>
  <c r="Y1078" i="1"/>
  <c r="U1074" i="1"/>
  <c r="Y1074" i="1"/>
  <c r="U1070" i="1"/>
  <c r="Y1070" i="1"/>
  <c r="U1062" i="1"/>
  <c r="Y1062" i="1"/>
  <c r="U1058" i="1"/>
  <c r="Y1058" i="1"/>
  <c r="U1050" i="1"/>
  <c r="Y1050" i="1"/>
  <c r="U1046" i="1"/>
  <c r="Y1046" i="1"/>
  <c r="U1042" i="1"/>
  <c r="Y1042" i="1"/>
  <c r="U1038" i="1"/>
  <c r="AB1038" i="1" s="1"/>
  <c r="Y1038" i="1"/>
  <c r="U1034" i="1"/>
  <c r="Y1034" i="1"/>
  <c r="U1026" i="1"/>
  <c r="Y1026" i="1"/>
  <c r="U1022" i="1"/>
  <c r="Y1022" i="1"/>
  <c r="U1018" i="1"/>
  <c r="Y1018" i="1"/>
  <c r="U1014" i="1"/>
  <c r="Y1014" i="1"/>
  <c r="U1010" i="1"/>
  <c r="Y1010" i="1"/>
  <c r="U1006" i="1"/>
  <c r="Y1006" i="1"/>
  <c r="U1002" i="1"/>
  <c r="Y1002" i="1"/>
  <c r="U994" i="1"/>
  <c r="Y994" i="1"/>
  <c r="U986" i="1"/>
  <c r="Y986" i="1"/>
  <c r="U978" i="1"/>
  <c r="Y978" i="1"/>
  <c r="U974" i="1"/>
  <c r="Y974" i="1"/>
  <c r="U970" i="1"/>
  <c r="Y970" i="1"/>
  <c r="U966" i="1"/>
  <c r="Y966" i="1"/>
  <c r="U962" i="1"/>
  <c r="Y962" i="1"/>
  <c r="U958" i="1"/>
  <c r="Y958" i="1"/>
  <c r="U954" i="1"/>
  <c r="Y954" i="1"/>
  <c r="U946" i="1"/>
  <c r="Y946" i="1"/>
  <c r="U942" i="1"/>
  <c r="Y942" i="1"/>
  <c r="U938" i="1"/>
  <c r="Y938" i="1"/>
  <c r="U934" i="1"/>
  <c r="Y934" i="1"/>
  <c r="U926" i="1"/>
  <c r="Y926" i="1"/>
  <c r="U922" i="1"/>
  <c r="Y922" i="1"/>
  <c r="U918" i="1"/>
  <c r="Y918" i="1"/>
  <c r="U914" i="1"/>
  <c r="Y914" i="1"/>
  <c r="U910" i="1"/>
  <c r="Y910" i="1"/>
  <c r="U906" i="1"/>
  <c r="Y906" i="1"/>
  <c r="U902" i="1"/>
  <c r="Y902" i="1"/>
  <c r="U898" i="1"/>
  <c r="Y898" i="1"/>
  <c r="U894" i="1"/>
  <c r="Y894" i="1"/>
  <c r="U890" i="1"/>
  <c r="Y890" i="1"/>
  <c r="U886" i="1"/>
  <c r="Y886" i="1"/>
  <c r="U882" i="1"/>
  <c r="Y882" i="1"/>
  <c r="U878" i="1"/>
  <c r="Y878" i="1"/>
  <c r="U870" i="1"/>
  <c r="Y870" i="1"/>
  <c r="U862" i="1"/>
  <c r="Y862" i="1"/>
  <c r="U858" i="1"/>
  <c r="Y858" i="1"/>
  <c r="U854" i="1"/>
  <c r="Y854" i="1"/>
  <c r="U846" i="1"/>
  <c r="Y846" i="1"/>
  <c r="U842" i="1"/>
  <c r="Y842" i="1"/>
  <c r="U838" i="1"/>
  <c r="Y838" i="1"/>
  <c r="U830" i="1"/>
  <c r="Y830" i="1"/>
  <c r="U826" i="1"/>
  <c r="Y826" i="1"/>
  <c r="U822" i="1"/>
  <c r="Y822" i="1"/>
  <c r="U810" i="1"/>
  <c r="Y810" i="1"/>
  <c r="U806" i="1"/>
  <c r="Y806" i="1"/>
  <c r="U798" i="1"/>
  <c r="Y798" i="1"/>
  <c r="U790" i="1"/>
  <c r="Y790" i="1"/>
  <c r="U786" i="1"/>
  <c r="Y786" i="1"/>
  <c r="U782" i="1"/>
  <c r="Y782" i="1"/>
  <c r="U778" i="1"/>
  <c r="Y778" i="1"/>
  <c r="U770" i="1"/>
  <c r="Y770" i="1"/>
  <c r="U766" i="1"/>
  <c r="Y766" i="1"/>
  <c r="U758" i="1"/>
  <c r="Y758" i="1"/>
  <c r="U750" i="1"/>
  <c r="Y750" i="1"/>
  <c r="U746" i="1"/>
  <c r="Y746" i="1"/>
  <c r="U742" i="1"/>
  <c r="Y742" i="1"/>
  <c r="U738" i="1"/>
  <c r="Y738" i="1"/>
  <c r="U730" i="1"/>
  <c r="Y730" i="1"/>
  <c r="U726" i="1"/>
  <c r="Y726" i="1"/>
  <c r="U722" i="1"/>
  <c r="Y722" i="1"/>
  <c r="U718" i="1"/>
  <c r="Y718" i="1"/>
  <c r="U714" i="1"/>
  <c r="Y714" i="1"/>
  <c r="U706" i="1"/>
  <c r="Y706" i="1"/>
  <c r="U702" i="1"/>
  <c r="Y702" i="1"/>
  <c r="U694" i="1"/>
  <c r="Y694" i="1"/>
  <c r="U690" i="1"/>
  <c r="Y690" i="1"/>
  <c r="U686" i="1"/>
  <c r="Y686" i="1"/>
  <c r="U682" i="1"/>
  <c r="Y682" i="1"/>
  <c r="U678" i="1"/>
  <c r="Y678" i="1"/>
  <c r="U674" i="1"/>
  <c r="Y674" i="1"/>
  <c r="U670" i="1"/>
  <c r="Y670" i="1"/>
  <c r="U662" i="1"/>
  <c r="Y662" i="1"/>
  <c r="U658" i="1"/>
  <c r="Y658" i="1"/>
  <c r="U654" i="1"/>
  <c r="Y654" i="1"/>
  <c r="U650" i="1"/>
  <c r="Y650" i="1"/>
  <c r="U642" i="1"/>
  <c r="Y642" i="1"/>
  <c r="U638" i="1"/>
  <c r="Y638" i="1"/>
  <c r="U634" i="1"/>
  <c r="Y634" i="1"/>
  <c r="U626" i="1"/>
  <c r="Y626" i="1"/>
  <c r="U622" i="1"/>
  <c r="Y622" i="1"/>
  <c r="U618" i="1"/>
  <c r="Y618" i="1"/>
  <c r="U614" i="1"/>
  <c r="Y614" i="1"/>
  <c r="U606" i="1"/>
  <c r="Y606" i="1"/>
  <c r="U602" i="1"/>
  <c r="Y602" i="1"/>
  <c r="U598" i="1"/>
  <c r="Y598" i="1"/>
  <c r="U594" i="1"/>
  <c r="Y594" i="1"/>
  <c r="U586" i="1"/>
  <c r="Y586" i="1"/>
  <c r="U582" i="1"/>
  <c r="Y582" i="1"/>
  <c r="U578" i="1"/>
  <c r="Y578" i="1"/>
  <c r="U574" i="1"/>
  <c r="Y574" i="1"/>
  <c r="U570" i="1"/>
  <c r="Y570" i="1"/>
  <c r="U566" i="1"/>
  <c r="Y566" i="1"/>
  <c r="U562" i="1"/>
  <c r="Y562" i="1"/>
  <c r="U558" i="1"/>
  <c r="Y558" i="1"/>
  <c r="U554" i="1"/>
  <c r="Y554" i="1"/>
  <c r="U550" i="1"/>
  <c r="Y550" i="1"/>
  <c r="U546" i="1"/>
  <c r="Y546" i="1"/>
  <c r="U542" i="1"/>
  <c r="Y542" i="1"/>
  <c r="U538" i="1"/>
  <c r="Y538" i="1"/>
  <c r="U534" i="1"/>
  <c r="Y534" i="1"/>
  <c r="U530" i="1"/>
  <c r="Y530" i="1"/>
  <c r="U526" i="1"/>
  <c r="Y526" i="1"/>
  <c r="U522" i="1"/>
  <c r="Y522" i="1"/>
  <c r="U518" i="1"/>
  <c r="Y518" i="1"/>
  <c r="U514" i="1"/>
  <c r="Y514" i="1"/>
  <c r="U510" i="1"/>
  <c r="Y510" i="1"/>
  <c r="U506" i="1"/>
  <c r="Y506" i="1"/>
  <c r="U498" i="1"/>
  <c r="Y498" i="1"/>
  <c r="U494" i="1"/>
  <c r="Y494" i="1"/>
  <c r="U486" i="1"/>
  <c r="Y486" i="1"/>
  <c r="U482" i="1"/>
  <c r="Y482" i="1"/>
  <c r="U478" i="1"/>
  <c r="Y478" i="1"/>
  <c r="U474" i="1"/>
  <c r="Y474" i="1"/>
  <c r="U466" i="1"/>
  <c r="Y466" i="1"/>
  <c r="U458" i="1"/>
  <c r="Y458" i="1"/>
  <c r="U454" i="1"/>
  <c r="Y454" i="1"/>
  <c r="U450" i="1"/>
  <c r="Y450" i="1"/>
  <c r="U442" i="1"/>
  <c r="Y442" i="1"/>
  <c r="U438" i="1"/>
  <c r="Y438" i="1"/>
  <c r="U434" i="1"/>
  <c r="Y434" i="1"/>
  <c r="U426" i="1"/>
  <c r="Y426" i="1"/>
  <c r="U422" i="1"/>
  <c r="Y422" i="1"/>
  <c r="U418" i="1"/>
  <c r="Y418" i="1"/>
  <c r="U410" i="1"/>
  <c r="Y410" i="1"/>
  <c r="U406" i="1"/>
  <c r="Y406" i="1"/>
  <c r="U398" i="1"/>
  <c r="Y398" i="1"/>
  <c r="U394" i="1"/>
  <c r="Y394" i="1"/>
  <c r="U390" i="1"/>
  <c r="Y390" i="1"/>
  <c r="U382" i="1"/>
  <c r="Y382" i="1"/>
  <c r="U374" i="1"/>
  <c r="Y374" i="1"/>
  <c r="U366" i="1"/>
  <c r="Y366" i="1"/>
  <c r="U362" i="1"/>
  <c r="Y362" i="1"/>
  <c r="U358" i="1"/>
  <c r="Y358" i="1"/>
  <c r="U350" i="1"/>
  <c r="Y350" i="1"/>
  <c r="U346" i="1"/>
  <c r="Y346" i="1"/>
  <c r="U342" i="1"/>
  <c r="Y342" i="1"/>
  <c r="U338" i="1"/>
  <c r="Y338" i="1"/>
  <c r="U334" i="1"/>
  <c r="Y334" i="1"/>
  <c r="U330" i="1"/>
  <c r="Y330" i="1"/>
  <c r="U322" i="1"/>
  <c r="Y322" i="1"/>
  <c r="U318" i="1"/>
  <c r="Y318" i="1"/>
  <c r="U314" i="1"/>
  <c r="Y314" i="1"/>
  <c r="U310" i="1"/>
  <c r="Y310" i="1"/>
  <c r="U306" i="1"/>
  <c r="Y306" i="1"/>
  <c r="U302" i="1"/>
  <c r="Y302" i="1"/>
  <c r="U298" i="1"/>
  <c r="Y298" i="1"/>
  <c r="U290" i="1"/>
  <c r="Y290" i="1"/>
  <c r="U286" i="1"/>
  <c r="Y286" i="1"/>
  <c r="U282" i="1"/>
  <c r="Y282" i="1"/>
  <c r="U278" i="1"/>
  <c r="Y278" i="1"/>
  <c r="U274" i="1"/>
  <c r="Y274" i="1"/>
  <c r="U270" i="1"/>
  <c r="Y270" i="1"/>
  <c r="U262" i="1"/>
  <c r="Y262" i="1"/>
  <c r="U258" i="1"/>
  <c r="Y258" i="1"/>
  <c r="U254" i="1"/>
  <c r="Y254" i="1"/>
  <c r="U250" i="1"/>
  <c r="Y250" i="1"/>
  <c r="U242" i="1"/>
  <c r="Y242" i="1"/>
  <c r="U238" i="1"/>
  <c r="Y238" i="1"/>
  <c r="U230" i="1"/>
  <c r="Y230" i="1"/>
  <c r="U226" i="1"/>
  <c r="Y226" i="1"/>
  <c r="U222" i="1"/>
  <c r="Y222" i="1"/>
  <c r="U218" i="1"/>
  <c r="Y218" i="1"/>
  <c r="U210" i="1"/>
  <c r="Y210" i="1"/>
  <c r="U202" i="1"/>
  <c r="Y202" i="1"/>
  <c r="U198" i="1"/>
  <c r="Y198" i="1"/>
  <c r="U194" i="1"/>
  <c r="Y194" i="1"/>
  <c r="U186" i="1"/>
  <c r="Y186" i="1"/>
  <c r="U182" i="1"/>
  <c r="Y182" i="1"/>
  <c r="U178" i="1"/>
  <c r="Y178" i="1"/>
  <c r="U170" i="1"/>
  <c r="Y170" i="1"/>
  <c r="U166" i="1"/>
  <c r="Y166" i="1"/>
  <c r="U162" i="1"/>
  <c r="Y162" i="1"/>
  <c r="U154" i="1"/>
  <c r="Y154" i="1"/>
  <c r="U150" i="1"/>
  <c r="Y150" i="1"/>
  <c r="U142" i="1"/>
  <c r="Y142" i="1"/>
  <c r="U138" i="1"/>
  <c r="Y138" i="1"/>
  <c r="U134" i="1"/>
  <c r="Y134" i="1"/>
  <c r="U126" i="1"/>
  <c r="Y126" i="1"/>
  <c r="U118" i="1"/>
  <c r="Y118" i="1"/>
  <c r="U114" i="1"/>
  <c r="Y114" i="1"/>
  <c r="U110" i="1"/>
  <c r="Y110" i="1"/>
  <c r="U106" i="1"/>
  <c r="Y106" i="1"/>
  <c r="U102" i="1"/>
  <c r="Y102" i="1"/>
  <c r="U94" i="1"/>
  <c r="Y94" i="1"/>
  <c r="U90" i="1"/>
  <c r="Y90" i="1"/>
  <c r="U86" i="1"/>
  <c r="Y86" i="1"/>
  <c r="U82" i="1"/>
  <c r="Y82" i="1"/>
  <c r="U78" i="1"/>
  <c r="Y78" i="1"/>
  <c r="U74" i="1"/>
  <c r="Y74" i="1"/>
  <c r="U66" i="1"/>
  <c r="Y66" i="1"/>
  <c r="U62" i="1"/>
  <c r="Y62" i="1"/>
  <c r="U58" i="1"/>
  <c r="Y58" i="1"/>
  <c r="U54" i="1"/>
  <c r="Y54" i="1"/>
  <c r="U50" i="1"/>
  <c r="Y50" i="1"/>
  <c r="U46" i="1"/>
  <c r="Y46" i="1"/>
  <c r="U42" i="1"/>
  <c r="Y42" i="1"/>
  <c r="U34" i="1"/>
  <c r="Y34" i="1"/>
  <c r="U30" i="1"/>
  <c r="Y30" i="1"/>
  <c r="U26" i="1"/>
  <c r="Y26" i="1"/>
  <c r="U22" i="1"/>
  <c r="Y22" i="1"/>
  <c r="U18" i="1"/>
  <c r="Y18" i="1"/>
  <c r="U14" i="1"/>
  <c r="Y14" i="1"/>
  <c r="U10" i="1"/>
  <c r="U6" i="1"/>
  <c r="Y6" i="1"/>
  <c r="U4716" i="1"/>
  <c r="Y4716" i="1"/>
  <c r="U4704" i="1"/>
  <c r="Y4704" i="1"/>
  <c r="U4688" i="1"/>
  <c r="Y4688" i="1"/>
  <c r="U4676" i="1"/>
  <c r="Y4676" i="1"/>
  <c r="U4660" i="1"/>
  <c r="Y4660" i="1"/>
  <c r="U4640" i="1"/>
  <c r="Y4640" i="1"/>
  <c r="U4612" i="1"/>
  <c r="Y4612" i="1"/>
  <c r="U4600" i="1"/>
  <c r="Y4600" i="1"/>
  <c r="U4592" i="1"/>
  <c r="Y4592" i="1"/>
  <c r="U4580" i="1"/>
  <c r="Y4580" i="1"/>
  <c r="U4564" i="1"/>
  <c r="Y4564" i="1"/>
  <c r="U4552" i="1"/>
  <c r="Y4552" i="1"/>
  <c r="U4540" i="1"/>
  <c r="Y4540" i="1"/>
  <c r="U4532" i="1"/>
  <c r="Y4532" i="1"/>
  <c r="U4520" i="1"/>
  <c r="Y4520" i="1"/>
  <c r="U4496" i="1"/>
  <c r="Y4496" i="1"/>
  <c r="U4480" i="1"/>
  <c r="Y4480" i="1"/>
  <c r="U4468" i="1"/>
  <c r="Y4468" i="1"/>
  <c r="U4448" i="1"/>
  <c r="Y4448" i="1"/>
  <c r="U4424" i="1"/>
  <c r="Y4424" i="1"/>
  <c r="U4408" i="1"/>
  <c r="Y4408" i="1"/>
  <c r="U4392" i="1"/>
  <c r="Y4392" i="1"/>
  <c r="U4380" i="1"/>
  <c r="Y4380" i="1"/>
  <c r="U4368" i="1"/>
  <c r="Y4368" i="1"/>
  <c r="U4356" i="1"/>
  <c r="Y4356" i="1"/>
  <c r="U4344" i="1"/>
  <c r="Y4344" i="1"/>
  <c r="U4328" i="1"/>
  <c r="Y4328" i="1"/>
  <c r="U4316" i="1"/>
  <c r="Y4316" i="1"/>
  <c r="U4300" i="1"/>
  <c r="Y4300" i="1"/>
  <c r="U4292" i="1"/>
  <c r="Y4292" i="1"/>
  <c r="U4276" i="1"/>
  <c r="Y4276" i="1"/>
  <c r="U4256" i="1"/>
  <c r="Y4256" i="1"/>
  <c r="U4236" i="1"/>
  <c r="Y4236" i="1"/>
  <c r="U4224" i="1"/>
  <c r="Y4224" i="1"/>
  <c r="U4212" i="1"/>
  <c r="Y4212" i="1"/>
  <c r="U4200" i="1"/>
  <c r="Y4200" i="1"/>
  <c r="U4192" i="1"/>
  <c r="Y4192" i="1"/>
  <c r="U4184" i="1"/>
  <c r="Y4184" i="1"/>
  <c r="U4160" i="1"/>
  <c r="Y4160" i="1"/>
  <c r="U4152" i="1"/>
  <c r="Y4152" i="1"/>
  <c r="U4144" i="1"/>
  <c r="Y4144" i="1"/>
  <c r="U4136" i="1"/>
  <c r="Y4136" i="1"/>
  <c r="U4132" i="1"/>
  <c r="Y4132" i="1"/>
  <c r="U4088" i="1"/>
  <c r="Y4088" i="1"/>
  <c r="U4076" i="1"/>
  <c r="Y4076" i="1"/>
  <c r="U4064" i="1"/>
  <c r="Y4064" i="1"/>
  <c r="U4052" i="1"/>
  <c r="Y4052" i="1"/>
  <c r="U4040" i="1"/>
  <c r="Y4040" i="1"/>
  <c r="U4028" i="1"/>
  <c r="Y4028" i="1"/>
  <c r="U4020" i="1"/>
  <c r="Y4020" i="1"/>
  <c r="U4004" i="1"/>
  <c r="Y4004" i="1"/>
  <c r="U3988" i="1"/>
  <c r="Y3988" i="1"/>
  <c r="U3976" i="1"/>
  <c r="Y3976" i="1"/>
  <c r="U3964" i="1"/>
  <c r="Y3964" i="1"/>
  <c r="U3940" i="1"/>
  <c r="Y3940" i="1"/>
  <c r="U3928" i="1"/>
  <c r="Y3928" i="1"/>
  <c r="U3912" i="1"/>
  <c r="Y3912" i="1"/>
  <c r="U3896" i="1"/>
  <c r="Y3896" i="1"/>
  <c r="U3884" i="1"/>
  <c r="Y3884" i="1"/>
  <c r="U3872" i="1"/>
  <c r="Y3872" i="1"/>
  <c r="U3860" i="1"/>
  <c r="Y3860" i="1"/>
  <c r="U3852" i="1"/>
  <c r="Y3852" i="1"/>
  <c r="U3840" i="1"/>
  <c r="Y3840" i="1"/>
  <c r="U3828" i="1"/>
  <c r="Y3828" i="1"/>
  <c r="U3816" i="1"/>
  <c r="Y3816" i="1"/>
  <c r="U3804" i="1"/>
  <c r="Y3804" i="1"/>
  <c r="U3792" i="1"/>
  <c r="Y3792" i="1"/>
  <c r="U3776" i="1"/>
  <c r="Y3776" i="1"/>
  <c r="U3764" i="1"/>
  <c r="Y3764" i="1"/>
  <c r="U3752" i="1"/>
  <c r="Y3752" i="1"/>
  <c r="U3740" i="1"/>
  <c r="Y3740" i="1"/>
  <c r="U3728" i="1"/>
  <c r="Y3728" i="1"/>
  <c r="U3716" i="1"/>
  <c r="Y3716" i="1"/>
  <c r="U3704" i="1"/>
  <c r="Y3704" i="1"/>
  <c r="U3696" i="1"/>
  <c r="Y3696" i="1"/>
  <c r="U3684" i="1"/>
  <c r="Y3684" i="1"/>
  <c r="U3672" i="1"/>
  <c r="Y3672" i="1"/>
  <c r="U3660" i="1"/>
  <c r="Y3660" i="1"/>
  <c r="U3644" i="1"/>
  <c r="Y3644" i="1"/>
  <c r="U3632" i="1"/>
  <c r="Y3632" i="1"/>
  <c r="U3616" i="1"/>
  <c r="Y3616" i="1"/>
  <c r="U3604" i="1"/>
  <c r="Y3604" i="1"/>
  <c r="U3592" i="1"/>
  <c r="Y3592" i="1"/>
  <c r="U3580" i="1"/>
  <c r="Y3580" i="1"/>
  <c r="U3568" i="1"/>
  <c r="Y3568" i="1"/>
  <c r="U3556" i="1"/>
  <c r="Y3556" i="1"/>
  <c r="U3544" i="1"/>
  <c r="Y3544" i="1"/>
  <c r="U3528" i="1"/>
  <c r="Y3528" i="1"/>
  <c r="U3516" i="1"/>
  <c r="Y3516" i="1"/>
  <c r="U3504" i="1"/>
  <c r="Y3504" i="1"/>
  <c r="U3492" i="1"/>
  <c r="Y3492" i="1"/>
  <c r="U3480" i="1"/>
  <c r="Y3480" i="1"/>
  <c r="U3468" i="1"/>
  <c r="Y3468" i="1"/>
  <c r="U3456" i="1"/>
  <c r="Y3456" i="1"/>
  <c r="U3444" i="1"/>
  <c r="Y3444" i="1"/>
  <c r="U3432" i="1"/>
  <c r="Y3432" i="1"/>
  <c r="U3416" i="1"/>
  <c r="Y3416" i="1"/>
  <c r="U3404" i="1"/>
  <c r="Y3404" i="1"/>
  <c r="U3392" i="1"/>
  <c r="Y3392" i="1"/>
  <c r="U3380" i="1"/>
  <c r="Y3380" i="1"/>
  <c r="U3368" i="1"/>
  <c r="Y3368" i="1"/>
  <c r="U3352" i="1"/>
  <c r="Y3352" i="1"/>
  <c r="U3344" i="1"/>
  <c r="Y3344" i="1"/>
  <c r="U3332" i="1"/>
  <c r="Y3332" i="1"/>
  <c r="U3320" i="1"/>
  <c r="Y3320" i="1"/>
  <c r="U3304" i="1"/>
  <c r="Y3304" i="1"/>
  <c r="U3292" i="1"/>
  <c r="Y3292" i="1"/>
  <c r="U3280" i="1"/>
  <c r="Y3280" i="1"/>
  <c r="U3264" i="1"/>
  <c r="Y3264" i="1"/>
  <c r="U3252" i="1"/>
  <c r="Y3252" i="1"/>
  <c r="U3228" i="1"/>
  <c r="Y3228" i="1"/>
  <c r="U3224" i="1"/>
  <c r="Y3224" i="1"/>
  <c r="U3212" i="1"/>
  <c r="Y3212" i="1"/>
  <c r="U3200" i="1"/>
  <c r="Y3200" i="1"/>
  <c r="U3184" i="1"/>
  <c r="Y3184" i="1"/>
  <c r="U3172" i="1"/>
  <c r="Y3172" i="1"/>
  <c r="U3160" i="1"/>
  <c r="Y3160" i="1"/>
  <c r="U3148" i="1"/>
  <c r="Y3148" i="1"/>
  <c r="U3128" i="1"/>
  <c r="Y3128" i="1"/>
  <c r="U3112" i="1"/>
  <c r="Y3112" i="1"/>
  <c r="U3096" i="1"/>
  <c r="Y3096" i="1"/>
  <c r="U3060" i="1"/>
  <c r="Y3060" i="1"/>
  <c r="U3052" i="1"/>
  <c r="Y3052" i="1"/>
  <c r="U3040" i="1"/>
  <c r="Y3040" i="1"/>
  <c r="U3028" i="1"/>
  <c r="Y3028" i="1"/>
  <c r="U3016" i="1"/>
  <c r="Y3016" i="1"/>
  <c r="U3000" i="1"/>
  <c r="Y3000" i="1"/>
  <c r="U2988" i="1"/>
  <c r="Y2988" i="1"/>
  <c r="U2976" i="1"/>
  <c r="Y2976" i="1"/>
  <c r="U2964" i="1"/>
  <c r="Y2964" i="1"/>
  <c r="U2944" i="1"/>
  <c r="Y2944" i="1"/>
  <c r="U2932" i="1"/>
  <c r="Y2932" i="1"/>
  <c r="U2920" i="1"/>
  <c r="Y2920" i="1"/>
  <c r="U2896" i="1"/>
  <c r="Y2896" i="1"/>
  <c r="U2880" i="1"/>
  <c r="Y2880" i="1"/>
  <c r="U2840" i="1"/>
  <c r="Y2840" i="1"/>
  <c r="U2428" i="1"/>
  <c r="Y2428" i="1"/>
  <c r="U76" i="1"/>
  <c r="Y76" i="1"/>
  <c r="U4717" i="1"/>
  <c r="Y4717" i="1"/>
  <c r="U4713" i="1"/>
  <c r="Y4713" i="1"/>
  <c r="U4709" i="1"/>
  <c r="Y4709" i="1"/>
  <c r="U4705" i="1"/>
  <c r="Y4705" i="1"/>
  <c r="U4701" i="1"/>
  <c r="Y4701" i="1"/>
  <c r="U4697" i="1"/>
  <c r="Y4697" i="1"/>
  <c r="U4693" i="1"/>
  <c r="Y4693" i="1"/>
  <c r="U4689" i="1"/>
  <c r="Y4689" i="1"/>
  <c r="U4685" i="1"/>
  <c r="Y4685" i="1"/>
  <c r="U4681" i="1"/>
  <c r="Y4681" i="1"/>
  <c r="U4677" i="1"/>
  <c r="Y4677" i="1"/>
  <c r="U4673" i="1"/>
  <c r="Y4673" i="1"/>
  <c r="U4669" i="1"/>
  <c r="Y4669" i="1"/>
  <c r="U4665" i="1"/>
  <c r="Y4665" i="1"/>
  <c r="U4661" i="1"/>
  <c r="Y4661" i="1"/>
  <c r="U4657" i="1"/>
  <c r="Y4657" i="1"/>
  <c r="U4653" i="1"/>
  <c r="Y4653" i="1"/>
  <c r="U4649" i="1"/>
  <c r="Y4649" i="1"/>
  <c r="U4645" i="1"/>
  <c r="Y4645" i="1"/>
  <c r="U4641" i="1"/>
  <c r="Y4641" i="1"/>
  <c r="U4637" i="1"/>
  <c r="Y4637" i="1"/>
  <c r="U4633" i="1"/>
  <c r="Y4633" i="1"/>
  <c r="U4629" i="1"/>
  <c r="Y4629" i="1"/>
  <c r="U4621" i="1"/>
  <c r="Y4621" i="1"/>
  <c r="U4617" i="1"/>
  <c r="Y4617" i="1"/>
  <c r="U4613" i="1"/>
  <c r="Y4613" i="1"/>
  <c r="U4609" i="1"/>
  <c r="Y4609" i="1"/>
  <c r="U4605" i="1"/>
  <c r="Y4605" i="1"/>
  <c r="U4601" i="1"/>
  <c r="Y4601" i="1"/>
  <c r="U4597" i="1"/>
  <c r="Y4597" i="1"/>
  <c r="U4593" i="1"/>
  <c r="Y4593" i="1"/>
  <c r="U4589" i="1"/>
  <c r="Y4589" i="1"/>
  <c r="U4585" i="1"/>
  <c r="Y4585" i="1"/>
  <c r="U4581" i="1"/>
  <c r="Y4581" i="1"/>
  <c r="U4577" i="1"/>
  <c r="Y4577" i="1"/>
  <c r="U4573" i="1"/>
  <c r="Y4573" i="1"/>
  <c r="U4569" i="1"/>
  <c r="Y4569" i="1"/>
  <c r="U4565" i="1"/>
  <c r="Y4565" i="1"/>
  <c r="U4561" i="1"/>
  <c r="Y4561" i="1"/>
  <c r="U4557" i="1"/>
  <c r="Y4557" i="1"/>
  <c r="U4553" i="1"/>
  <c r="Y4553" i="1"/>
  <c r="U4549" i="1"/>
  <c r="Y4549" i="1"/>
  <c r="U4545" i="1"/>
  <c r="Y4545" i="1"/>
  <c r="U4541" i="1"/>
  <c r="Y4541" i="1"/>
  <c r="U4537" i="1"/>
  <c r="Y4537" i="1"/>
  <c r="U4533" i="1"/>
  <c r="Y4533" i="1"/>
  <c r="U4529" i="1"/>
  <c r="Y4529" i="1"/>
  <c r="U4525" i="1"/>
  <c r="Y4525" i="1"/>
  <c r="U4521" i="1"/>
  <c r="Y4521" i="1"/>
  <c r="U4513" i="1"/>
  <c r="Y4513" i="1"/>
  <c r="U4509" i="1"/>
  <c r="Y4509" i="1"/>
  <c r="U4505" i="1"/>
  <c r="Y4505" i="1"/>
  <c r="U4501" i="1"/>
  <c r="Y4501" i="1"/>
  <c r="U4497" i="1"/>
  <c r="Y4497" i="1"/>
  <c r="U4493" i="1"/>
  <c r="Y4493" i="1"/>
  <c r="U4489" i="1"/>
  <c r="Y4489" i="1"/>
  <c r="U4485" i="1"/>
  <c r="Y4485" i="1"/>
  <c r="U4481" i="1"/>
  <c r="Y4481" i="1"/>
  <c r="U4477" i="1"/>
  <c r="Y4477" i="1"/>
  <c r="U4473" i="1"/>
  <c r="Y4473" i="1"/>
  <c r="U4469" i="1"/>
  <c r="Y4469" i="1"/>
  <c r="U4465" i="1"/>
  <c r="Y4465" i="1"/>
  <c r="U4461" i="1"/>
  <c r="Y4461" i="1"/>
  <c r="U4457" i="1"/>
  <c r="Y4457" i="1"/>
  <c r="U4453" i="1"/>
  <c r="Y4453" i="1"/>
  <c r="U4449" i="1"/>
  <c r="Y4449" i="1"/>
  <c r="U4445" i="1"/>
  <c r="Y4445" i="1"/>
  <c r="U4441" i="1"/>
  <c r="Y4441" i="1"/>
  <c r="U4437" i="1"/>
  <c r="Y4437" i="1"/>
  <c r="U4433" i="1"/>
  <c r="Y4433" i="1"/>
  <c r="U4429" i="1"/>
  <c r="Y4429" i="1"/>
  <c r="U4425" i="1"/>
  <c r="Y4425" i="1"/>
  <c r="U4421" i="1"/>
  <c r="Y4421" i="1"/>
  <c r="U4417" i="1"/>
  <c r="Y4417" i="1"/>
  <c r="U4413" i="1"/>
  <c r="Y4413" i="1"/>
  <c r="U4409" i="1"/>
  <c r="Y4409" i="1"/>
  <c r="U4405" i="1"/>
  <c r="Y4405" i="1"/>
  <c r="U4401" i="1"/>
  <c r="Y4401" i="1"/>
  <c r="U4397" i="1"/>
  <c r="Y4397" i="1"/>
  <c r="U4393" i="1"/>
  <c r="Y4393" i="1"/>
  <c r="U4389" i="1"/>
  <c r="Y4389" i="1"/>
  <c r="U4385" i="1"/>
  <c r="Y4385" i="1"/>
  <c r="U4381" i="1"/>
  <c r="Y4381" i="1"/>
  <c r="U4377" i="1"/>
  <c r="Y4377" i="1"/>
  <c r="U4373" i="1"/>
  <c r="Y4373" i="1"/>
  <c r="U4369" i="1"/>
  <c r="Y4369" i="1"/>
  <c r="U4365" i="1"/>
  <c r="Y4365" i="1"/>
  <c r="U4361" i="1"/>
  <c r="Y4361" i="1"/>
  <c r="U4353" i="1"/>
  <c r="Y4353" i="1"/>
  <c r="U4349" i="1"/>
  <c r="Y4349" i="1"/>
  <c r="U4345" i="1"/>
  <c r="Y4345" i="1"/>
  <c r="U4341" i="1"/>
  <c r="Y4341" i="1"/>
  <c r="U4337" i="1"/>
  <c r="Y4337" i="1"/>
  <c r="U4333" i="1"/>
  <c r="Y4333" i="1"/>
  <c r="U4329" i="1"/>
  <c r="Y4329" i="1"/>
  <c r="U4317" i="1"/>
  <c r="Y4317" i="1"/>
  <c r="U4313" i="1"/>
  <c r="Y4313" i="1"/>
  <c r="U4309" i="1"/>
  <c r="Y4309" i="1"/>
  <c r="U4305" i="1"/>
  <c r="Y4305" i="1"/>
  <c r="U4301" i="1"/>
  <c r="Y4301" i="1"/>
  <c r="U4297" i="1"/>
  <c r="Y4297" i="1"/>
  <c r="U4293" i="1"/>
  <c r="Y4293" i="1"/>
  <c r="U4289" i="1"/>
  <c r="Y4289" i="1"/>
  <c r="U4285" i="1"/>
  <c r="Y4285" i="1"/>
  <c r="U4277" i="1"/>
  <c r="Y4277" i="1"/>
  <c r="U4273" i="1"/>
  <c r="Y4273" i="1"/>
  <c r="U4269" i="1"/>
  <c r="Y4269" i="1"/>
  <c r="U4261" i="1"/>
  <c r="Y4261" i="1"/>
  <c r="U4253" i="1"/>
  <c r="Y4253" i="1"/>
  <c r="U4249" i="1"/>
  <c r="Y4249" i="1"/>
  <c r="U4245" i="1"/>
  <c r="Y4245" i="1"/>
  <c r="U4241" i="1"/>
  <c r="Y4241" i="1"/>
  <c r="U4233" i="1"/>
  <c r="Y4233" i="1"/>
  <c r="U4229" i="1"/>
  <c r="Y4229" i="1"/>
  <c r="U4225" i="1"/>
  <c r="Y4225" i="1"/>
  <c r="U4209" i="1"/>
  <c r="Y4209" i="1"/>
  <c r="U4205" i="1"/>
  <c r="Y4205" i="1"/>
  <c r="U4201" i="1"/>
  <c r="Y4201" i="1"/>
  <c r="U4189" i="1"/>
  <c r="Y4189" i="1"/>
  <c r="U4185" i="1"/>
  <c r="Y4185" i="1"/>
  <c r="U4177" i="1"/>
  <c r="Y4177" i="1"/>
  <c r="U4173" i="1"/>
  <c r="Y4173" i="1"/>
  <c r="U4169" i="1"/>
  <c r="Y4169" i="1"/>
  <c r="U4165" i="1"/>
  <c r="Y4165" i="1"/>
  <c r="U4161" i="1"/>
  <c r="Y4161" i="1"/>
  <c r="U4153" i="1"/>
  <c r="Y4153" i="1"/>
  <c r="U4149" i="1"/>
  <c r="Y4149" i="1"/>
  <c r="U4145" i="1"/>
  <c r="Y4145" i="1"/>
  <c r="U4141" i="1"/>
  <c r="Y4141" i="1"/>
  <c r="U4137" i="1"/>
  <c r="Y4137" i="1"/>
  <c r="U4133" i="1"/>
  <c r="Y4133" i="1"/>
  <c r="U4129" i="1"/>
  <c r="Y4129" i="1"/>
  <c r="U4125" i="1"/>
  <c r="Y4125" i="1"/>
  <c r="U4121" i="1"/>
  <c r="Y4121" i="1"/>
  <c r="U4113" i="1"/>
  <c r="Y4113" i="1"/>
  <c r="U4109" i="1"/>
  <c r="Y4109" i="1"/>
  <c r="U4101" i="1"/>
  <c r="Y4101" i="1"/>
  <c r="U4093" i="1"/>
  <c r="Y4093" i="1"/>
  <c r="U4089" i="1"/>
  <c r="Y4089" i="1"/>
  <c r="U4081" i="1"/>
  <c r="Y4081" i="1"/>
  <c r="U4073" i="1"/>
  <c r="Y4073" i="1"/>
  <c r="U4069" i="1"/>
  <c r="Y4069" i="1"/>
  <c r="U4065" i="1"/>
  <c r="Y4065" i="1"/>
  <c r="U4061" i="1"/>
  <c r="Y4061" i="1"/>
  <c r="U4057" i="1"/>
  <c r="Y4057" i="1"/>
  <c r="U4053" i="1"/>
  <c r="Y4053" i="1"/>
  <c r="U4045" i="1"/>
  <c r="Y4045" i="1"/>
  <c r="U4041" i="1"/>
  <c r="Y4041" i="1"/>
  <c r="U4037" i="1"/>
  <c r="Y4037" i="1"/>
  <c r="U4033" i="1"/>
  <c r="Y4033" i="1"/>
  <c r="U4029" i="1"/>
  <c r="Y4029" i="1"/>
  <c r="U4021" i="1"/>
  <c r="Y4021" i="1"/>
  <c r="U4017" i="1"/>
  <c r="Y4017" i="1"/>
  <c r="U4013" i="1"/>
  <c r="Y4013" i="1"/>
  <c r="U4009" i="1"/>
  <c r="Y4009" i="1"/>
  <c r="U4005" i="1"/>
  <c r="Y4005" i="1"/>
  <c r="U4001" i="1"/>
  <c r="Y4001" i="1"/>
  <c r="U3997" i="1"/>
  <c r="Y3997" i="1"/>
  <c r="U3989" i="1"/>
  <c r="Y3989" i="1"/>
  <c r="U3981" i="1"/>
  <c r="Y3981" i="1"/>
  <c r="U3973" i="1"/>
  <c r="Y3973" i="1"/>
  <c r="U3969" i="1"/>
  <c r="Y3969" i="1"/>
  <c r="U3961" i="1"/>
  <c r="Y3961" i="1"/>
  <c r="U3949" i="1"/>
  <c r="Y3949" i="1"/>
  <c r="U3945" i="1"/>
  <c r="Y3945" i="1"/>
  <c r="U3941" i="1"/>
  <c r="Y3941" i="1"/>
  <c r="U3937" i="1"/>
  <c r="Y3937" i="1"/>
  <c r="U3933" i="1"/>
  <c r="Y3933" i="1"/>
  <c r="U3929" i="1"/>
  <c r="Y3929" i="1"/>
  <c r="U3921" i="1"/>
  <c r="Y3921" i="1"/>
  <c r="U3917" i="1"/>
  <c r="Y3917" i="1"/>
  <c r="U3905" i="1"/>
  <c r="Y3905" i="1"/>
  <c r="U3901" i="1"/>
  <c r="Y3901" i="1"/>
  <c r="U3897" i="1"/>
  <c r="Y3897" i="1"/>
  <c r="U3893" i="1"/>
  <c r="Y3893" i="1"/>
  <c r="U3889" i="1"/>
  <c r="Y3889" i="1"/>
  <c r="U3869" i="1"/>
  <c r="Y3869" i="1"/>
  <c r="U3865" i="1"/>
  <c r="Y3865" i="1"/>
  <c r="U3861" i="1"/>
  <c r="Y3861" i="1"/>
  <c r="U3849" i="1"/>
  <c r="Y3849" i="1"/>
  <c r="U3845" i="1"/>
  <c r="Y3845" i="1"/>
  <c r="U3841" i="1"/>
  <c r="Y3841" i="1"/>
  <c r="U3837" i="1"/>
  <c r="Y3837" i="1"/>
  <c r="U3833" i="1"/>
  <c r="Y3833" i="1"/>
  <c r="U3829" i="1"/>
  <c r="Y3829" i="1"/>
  <c r="U3821" i="1"/>
  <c r="Y3821" i="1"/>
  <c r="U3817" i="1"/>
  <c r="Y3817" i="1"/>
  <c r="U3809" i="1"/>
  <c r="Y3809" i="1"/>
  <c r="U3805" i="1"/>
  <c r="Y3805" i="1"/>
  <c r="U3801" i="1"/>
  <c r="Y3801" i="1"/>
  <c r="U3797" i="1"/>
  <c r="Y3797" i="1"/>
  <c r="U3793" i="1"/>
  <c r="Y3793" i="1"/>
  <c r="U3789" i="1"/>
  <c r="Y3789" i="1"/>
  <c r="U3785" i="1"/>
  <c r="Y3785" i="1"/>
  <c r="U3777" i="1"/>
  <c r="Y3777" i="1"/>
  <c r="U3773" i="1"/>
  <c r="Y3773" i="1"/>
  <c r="U3769" i="1"/>
  <c r="Y3769" i="1"/>
  <c r="U3761" i="1"/>
  <c r="Y3761" i="1"/>
  <c r="U3757" i="1"/>
  <c r="Y3757" i="1"/>
  <c r="U3753" i="1"/>
  <c r="Y3753" i="1"/>
  <c r="U3737" i="1"/>
  <c r="Y3737" i="1"/>
  <c r="U3733" i="1"/>
  <c r="Y3733" i="1"/>
  <c r="U3729" i="1"/>
  <c r="Y3729" i="1"/>
  <c r="U3725" i="1"/>
  <c r="Y3725" i="1"/>
  <c r="U3721" i="1"/>
  <c r="Y3721" i="1"/>
  <c r="U3713" i="1"/>
  <c r="Y3713" i="1"/>
  <c r="U3709" i="1"/>
  <c r="Y3709" i="1"/>
  <c r="U3705" i="1"/>
  <c r="Y3705" i="1"/>
  <c r="U3697" i="1"/>
  <c r="Y3697" i="1"/>
  <c r="U3693" i="1"/>
  <c r="Y3693" i="1"/>
  <c r="U3689" i="1"/>
  <c r="Y3689" i="1"/>
  <c r="U3685" i="1"/>
  <c r="Y3685" i="1"/>
  <c r="U3677" i="1"/>
  <c r="Y3677" i="1"/>
  <c r="U3669" i="1"/>
  <c r="Y3669" i="1"/>
  <c r="U3657" i="1"/>
  <c r="Y3657" i="1"/>
  <c r="U3649" i="1"/>
  <c r="Y3649" i="1"/>
  <c r="U3645" i="1"/>
  <c r="Y3645" i="1"/>
  <c r="U3641" i="1"/>
  <c r="Y3641" i="1"/>
  <c r="U3625" i="1"/>
  <c r="Y3625" i="1"/>
  <c r="U3621" i="1"/>
  <c r="Y3621" i="1"/>
  <c r="U3617" i="1"/>
  <c r="Y3617" i="1"/>
  <c r="U3613" i="1"/>
  <c r="Y3613" i="1"/>
  <c r="U3609" i="1"/>
  <c r="Y3609" i="1"/>
  <c r="U3605" i="1"/>
  <c r="Y3605" i="1"/>
  <c r="U3601" i="1"/>
  <c r="Y3601" i="1"/>
  <c r="U3597" i="1"/>
  <c r="Y3597" i="1"/>
  <c r="U3589" i="1"/>
  <c r="Y3589" i="1"/>
  <c r="U3585" i="1"/>
  <c r="Y3585" i="1"/>
  <c r="U3581" i="1"/>
  <c r="Y3581" i="1"/>
  <c r="U3577" i="1"/>
  <c r="Y3577" i="1"/>
  <c r="U3573" i="1"/>
  <c r="Y3573" i="1"/>
  <c r="U3569" i="1"/>
  <c r="Y3569" i="1"/>
  <c r="U3565" i="1"/>
  <c r="Y3565" i="1"/>
  <c r="U3557" i="1"/>
  <c r="Y3557" i="1"/>
  <c r="U3553" i="1"/>
  <c r="Y3553" i="1"/>
  <c r="U3549" i="1"/>
  <c r="Y3549" i="1"/>
  <c r="U3545" i="1"/>
  <c r="Y3545" i="1"/>
  <c r="U3521" i="1"/>
  <c r="Y3521" i="1"/>
  <c r="U3517" i="1"/>
  <c r="Y3517" i="1"/>
  <c r="U3513" i="1"/>
  <c r="Y3513" i="1"/>
  <c r="U3509" i="1"/>
  <c r="Y3509" i="1"/>
  <c r="U3501" i="1"/>
  <c r="Y3501" i="1"/>
  <c r="U3497" i="1"/>
  <c r="Y3497" i="1"/>
  <c r="U3489" i="1"/>
  <c r="Y3489" i="1"/>
  <c r="U3485" i="1"/>
  <c r="Y3485" i="1"/>
  <c r="U3481" i="1"/>
  <c r="Y3481" i="1"/>
  <c r="U3477" i="1"/>
  <c r="Y3477" i="1"/>
  <c r="U3473" i="1"/>
  <c r="Y3473" i="1"/>
  <c r="U3469" i="1"/>
  <c r="Y3469" i="1"/>
  <c r="U3465" i="1"/>
  <c r="Y3465" i="1"/>
  <c r="U3457" i="1"/>
  <c r="Y3457" i="1"/>
  <c r="U3453" i="1"/>
  <c r="Y3453" i="1"/>
  <c r="U3449" i="1"/>
  <c r="Y3449" i="1"/>
  <c r="U3445" i="1"/>
  <c r="Y3445" i="1"/>
  <c r="U3437" i="1"/>
  <c r="Y3437" i="1"/>
  <c r="U3433" i="1"/>
  <c r="Y3433" i="1"/>
  <c r="U3425" i="1"/>
  <c r="Y3425" i="1"/>
  <c r="U3417" i="1"/>
  <c r="Y3417" i="1"/>
  <c r="U3409" i="1"/>
  <c r="Y3409" i="1"/>
  <c r="U3405" i="1"/>
  <c r="Y3405" i="1"/>
  <c r="U3401" i="1"/>
  <c r="Y3401" i="1"/>
  <c r="U3393" i="1"/>
  <c r="Y3393" i="1"/>
  <c r="U3385" i="1"/>
  <c r="Y3385" i="1"/>
  <c r="U3381" i="1"/>
  <c r="Y3381" i="1"/>
  <c r="U3373" i="1"/>
  <c r="Y3373" i="1"/>
  <c r="U3361" i="1"/>
  <c r="Y3361" i="1"/>
  <c r="U3349" i="1"/>
  <c r="Y3349" i="1"/>
  <c r="U3341" i="1"/>
  <c r="Y3341" i="1"/>
  <c r="U3329" i="1"/>
  <c r="Y3329" i="1"/>
  <c r="U3321" i="1"/>
  <c r="Y3321" i="1"/>
  <c r="U3313" i="1"/>
  <c r="Y3313" i="1"/>
  <c r="U3309" i="1"/>
  <c r="Y3309" i="1"/>
  <c r="U3305" i="1"/>
  <c r="Y3305" i="1"/>
  <c r="U3297" i="1"/>
  <c r="Y3297" i="1"/>
  <c r="U3289" i="1"/>
  <c r="Y3289" i="1"/>
  <c r="U3285" i="1"/>
  <c r="Y3285" i="1"/>
  <c r="U3281" i="1"/>
  <c r="Y3281" i="1"/>
  <c r="U3273" i="1"/>
  <c r="Y3273" i="1"/>
  <c r="U3265" i="1"/>
  <c r="Y3265" i="1"/>
  <c r="U3261" i="1"/>
  <c r="Y3261" i="1"/>
  <c r="U3249" i="1"/>
  <c r="Y3249" i="1"/>
  <c r="U3245" i="1"/>
  <c r="Y3245" i="1"/>
  <c r="U3241" i="1"/>
  <c r="Y3241" i="1"/>
  <c r="U3233" i="1"/>
  <c r="Y3233" i="1"/>
  <c r="U3229" i="1"/>
  <c r="Y3229" i="1"/>
  <c r="U3221" i="1"/>
  <c r="Y3221" i="1"/>
  <c r="U3217" i="1"/>
  <c r="Y3217" i="1"/>
  <c r="U3213" i="1"/>
  <c r="Y3213" i="1"/>
  <c r="U3209" i="1"/>
  <c r="Y3209" i="1"/>
  <c r="U3201" i="1"/>
  <c r="Y3201" i="1"/>
  <c r="U3197" i="1"/>
  <c r="Y3197" i="1"/>
  <c r="U3193" i="1"/>
  <c r="Y3193" i="1"/>
  <c r="U3189" i="1"/>
  <c r="Y3189" i="1"/>
  <c r="U3185" i="1"/>
  <c r="Y3185" i="1"/>
  <c r="U3181" i="1"/>
  <c r="Y3181" i="1"/>
  <c r="U3165" i="1"/>
  <c r="Y3165" i="1"/>
  <c r="U3161" i="1"/>
  <c r="Y3161" i="1"/>
  <c r="U3157" i="1"/>
  <c r="Y3157" i="1"/>
  <c r="U3153" i="1"/>
  <c r="Y3153" i="1"/>
  <c r="U3149" i="1"/>
  <c r="Y3149" i="1"/>
  <c r="U3145" i="1"/>
  <c r="Y3145" i="1"/>
  <c r="U3137" i="1"/>
  <c r="Y3137" i="1"/>
  <c r="U3133" i="1"/>
  <c r="Y3133" i="1"/>
  <c r="U3125" i="1"/>
  <c r="Y3125" i="1"/>
  <c r="U3121" i="1"/>
  <c r="Y3121" i="1"/>
  <c r="U3105" i="1"/>
  <c r="Y3105" i="1"/>
  <c r="U3093" i="1"/>
  <c r="Y3093" i="1"/>
  <c r="U3089" i="1"/>
  <c r="Y3089" i="1"/>
  <c r="U3085" i="1"/>
  <c r="Y3085" i="1"/>
  <c r="U3073" i="1"/>
  <c r="Y3073" i="1"/>
  <c r="U3057" i="1"/>
  <c r="Y3057" i="1"/>
  <c r="U3049" i="1"/>
  <c r="Y3049" i="1"/>
  <c r="U3041" i="1"/>
  <c r="Y3041" i="1"/>
  <c r="U3033" i="1"/>
  <c r="Y3033" i="1"/>
  <c r="U3021" i="1"/>
  <c r="Y3021" i="1"/>
  <c r="U3017" i="1"/>
  <c r="Y3017" i="1"/>
  <c r="U3001" i="1"/>
  <c r="Y3001" i="1"/>
  <c r="U2997" i="1"/>
  <c r="Y2997" i="1"/>
  <c r="U2993" i="1"/>
  <c r="Y2993" i="1"/>
  <c r="U2989" i="1"/>
  <c r="Y2989" i="1"/>
  <c r="U2977" i="1"/>
  <c r="Y2977" i="1"/>
  <c r="U2973" i="1"/>
  <c r="Y2973" i="1"/>
  <c r="U2969" i="1"/>
  <c r="Y2969" i="1"/>
  <c r="U2957" i="1"/>
  <c r="Y2957" i="1"/>
  <c r="U2953" i="1"/>
  <c r="Y2953" i="1"/>
  <c r="U2941" i="1"/>
  <c r="Y2941" i="1"/>
  <c r="U2933" i="1"/>
  <c r="Y2933" i="1"/>
  <c r="U2925" i="1"/>
  <c r="Y2925" i="1"/>
  <c r="U2921" i="1"/>
  <c r="Y2921" i="1"/>
  <c r="U2917" i="1"/>
  <c r="Y2917" i="1"/>
  <c r="U2913" i="1"/>
  <c r="Y2913" i="1"/>
  <c r="U2905" i="1"/>
  <c r="Y2905" i="1"/>
  <c r="U2897" i="1"/>
  <c r="Y2897" i="1"/>
  <c r="U2889" i="1"/>
  <c r="Y2889" i="1"/>
  <c r="U2877" i="1"/>
  <c r="Y2877" i="1"/>
  <c r="U2873" i="1"/>
  <c r="Y2873" i="1"/>
  <c r="U2869" i="1"/>
  <c r="Y2869" i="1"/>
  <c r="U2861" i="1"/>
  <c r="Y2861" i="1"/>
  <c r="U2857" i="1"/>
  <c r="Y2857" i="1"/>
  <c r="U2849" i="1"/>
  <c r="Y2849" i="1"/>
  <c r="U2845" i="1"/>
  <c r="Y2845" i="1"/>
  <c r="U2841" i="1"/>
  <c r="Y2841" i="1"/>
  <c r="U2829" i="1"/>
  <c r="Y2829" i="1"/>
  <c r="U2825" i="1"/>
  <c r="Y2825" i="1"/>
  <c r="U2809" i="1"/>
  <c r="Y2809" i="1"/>
  <c r="U2805" i="1"/>
  <c r="Y2805" i="1"/>
  <c r="U2801" i="1"/>
  <c r="Y2801" i="1"/>
  <c r="U2797" i="1"/>
  <c r="Y2797" i="1"/>
  <c r="U2785" i="1"/>
  <c r="Y2785" i="1"/>
  <c r="U2769" i="1"/>
  <c r="Y2769" i="1"/>
  <c r="U2765" i="1"/>
  <c r="Y2765" i="1"/>
  <c r="U2761" i="1"/>
  <c r="Y2761" i="1"/>
  <c r="U2753" i="1"/>
  <c r="Y2753" i="1"/>
  <c r="U2749" i="1"/>
  <c r="Y2749" i="1"/>
  <c r="U2745" i="1"/>
  <c r="Y2745" i="1"/>
  <c r="U2741" i="1"/>
  <c r="Y2741" i="1"/>
  <c r="U2737" i="1"/>
  <c r="Y2737" i="1"/>
  <c r="U2733" i="1"/>
  <c r="Y2733" i="1"/>
  <c r="U2729" i="1"/>
  <c r="Y2729" i="1"/>
  <c r="U2721" i="1"/>
  <c r="Y2721" i="1"/>
  <c r="U2717" i="1"/>
  <c r="Y2717" i="1"/>
  <c r="U2713" i="1"/>
  <c r="Y2713" i="1"/>
  <c r="U2705" i="1"/>
  <c r="Y2705" i="1"/>
  <c r="U2697" i="1"/>
  <c r="Y2697" i="1"/>
  <c r="U2689" i="1"/>
  <c r="Y2689" i="1"/>
  <c r="U2685" i="1"/>
  <c r="Y2685" i="1"/>
  <c r="U2677" i="1"/>
  <c r="Y2677" i="1"/>
  <c r="U2673" i="1"/>
  <c r="Y2673" i="1"/>
  <c r="U2665" i="1"/>
  <c r="Y2665" i="1"/>
  <c r="U2657" i="1"/>
  <c r="Y2657" i="1"/>
  <c r="U2633" i="1"/>
  <c r="Y2633" i="1"/>
  <c r="U2617" i="1"/>
  <c r="Y2617" i="1"/>
  <c r="U2613" i="1"/>
  <c r="Y2613" i="1"/>
  <c r="U2605" i="1"/>
  <c r="Y2605" i="1"/>
  <c r="U2601" i="1"/>
  <c r="Y2601" i="1"/>
  <c r="U2589" i="1"/>
  <c r="Y2589" i="1"/>
  <c r="U2573" i="1"/>
  <c r="Y2573" i="1"/>
  <c r="U2565" i="1"/>
  <c r="Y2565" i="1"/>
  <c r="U2561" i="1"/>
  <c r="Y2561" i="1"/>
  <c r="U2557" i="1"/>
  <c r="Y2557" i="1"/>
  <c r="U2553" i="1"/>
  <c r="Y2553" i="1"/>
  <c r="U2545" i="1"/>
  <c r="Y2545" i="1"/>
  <c r="U2541" i="1"/>
  <c r="Y2541" i="1"/>
  <c r="U2529" i="1"/>
  <c r="Y2529" i="1"/>
  <c r="U2517" i="1"/>
  <c r="Y2517" i="1"/>
  <c r="U2513" i="1"/>
  <c r="Y2513" i="1"/>
  <c r="U2509" i="1"/>
  <c r="Y2509" i="1"/>
  <c r="U2505" i="1"/>
  <c r="Y2505" i="1"/>
  <c r="U2493" i="1"/>
  <c r="Y2493" i="1"/>
  <c r="U2489" i="1"/>
  <c r="Y2489" i="1"/>
  <c r="U2481" i="1"/>
  <c r="Y2481" i="1"/>
  <c r="U2473" i="1"/>
  <c r="Y2473" i="1"/>
  <c r="U2465" i="1"/>
  <c r="Y2465" i="1"/>
  <c r="U2457" i="1"/>
  <c r="Y2457" i="1"/>
  <c r="U2449" i="1"/>
  <c r="Y2449" i="1"/>
  <c r="U2433" i="1"/>
  <c r="Y2433" i="1"/>
  <c r="U2425" i="1"/>
  <c r="Y2425" i="1"/>
  <c r="U2421" i="1"/>
  <c r="Y2421" i="1"/>
  <c r="U2417" i="1"/>
  <c r="Y2417" i="1"/>
  <c r="U2413" i="1"/>
  <c r="Y2413" i="1"/>
  <c r="U2401" i="1"/>
  <c r="Y2401" i="1"/>
  <c r="U2397" i="1"/>
  <c r="Y2397" i="1"/>
  <c r="U2393" i="1"/>
  <c r="Y2393" i="1"/>
  <c r="U2389" i="1"/>
  <c r="Y2389" i="1"/>
  <c r="U2385" i="1"/>
  <c r="Y2385" i="1"/>
  <c r="U2381" i="1"/>
  <c r="Y2381" i="1"/>
  <c r="U2377" i="1"/>
  <c r="Y2377" i="1"/>
  <c r="U2369" i="1"/>
  <c r="Y2369" i="1"/>
  <c r="U2365" i="1"/>
  <c r="Y2365" i="1"/>
  <c r="U2361" i="1"/>
  <c r="Y2361" i="1"/>
  <c r="U2349" i="1"/>
  <c r="Y2349" i="1"/>
  <c r="U2345" i="1"/>
  <c r="Y2345" i="1"/>
  <c r="U2341" i="1"/>
  <c r="Y2341" i="1"/>
  <c r="U2337" i="1"/>
  <c r="Y2337" i="1"/>
  <c r="U2333" i="1"/>
  <c r="Y2333" i="1"/>
  <c r="U2329" i="1"/>
  <c r="Y2329" i="1"/>
  <c r="U2321" i="1"/>
  <c r="Y2321" i="1"/>
  <c r="U2317" i="1"/>
  <c r="Y2317" i="1"/>
  <c r="U2313" i="1"/>
  <c r="Y2313" i="1"/>
  <c r="U2305" i="1"/>
  <c r="Y2305" i="1"/>
  <c r="U2301" i="1"/>
  <c r="Y2301" i="1"/>
  <c r="U2297" i="1"/>
  <c r="Y2297" i="1"/>
  <c r="U2293" i="1"/>
  <c r="Y2293" i="1"/>
  <c r="U2285" i="1"/>
  <c r="Y2285" i="1"/>
  <c r="U2281" i="1"/>
  <c r="Y2281" i="1"/>
  <c r="U2265" i="1"/>
  <c r="Y2265" i="1"/>
  <c r="U2261" i="1"/>
  <c r="Y2261" i="1"/>
  <c r="U2257" i="1"/>
  <c r="Y2257" i="1"/>
  <c r="U2253" i="1"/>
  <c r="Y2253" i="1"/>
  <c r="U2249" i="1"/>
  <c r="Y2249" i="1"/>
  <c r="U2241" i="1"/>
  <c r="Y2241" i="1"/>
  <c r="U2233" i="1"/>
  <c r="Y2233" i="1"/>
  <c r="U2217" i="1"/>
  <c r="Y2217" i="1"/>
  <c r="U2213" i="1"/>
  <c r="Y2213" i="1"/>
  <c r="U2205" i="1"/>
  <c r="Y2205" i="1"/>
  <c r="U2201" i="1"/>
  <c r="Y2201" i="1"/>
  <c r="U2185" i="1"/>
  <c r="Y2185" i="1"/>
  <c r="U2181" i="1"/>
  <c r="Y2181" i="1"/>
  <c r="U2177" i="1"/>
  <c r="Y2177" i="1"/>
  <c r="U2173" i="1"/>
  <c r="Y2173" i="1"/>
  <c r="U2165" i="1"/>
  <c r="Y2165" i="1"/>
  <c r="U2161" i="1"/>
  <c r="Y2161" i="1"/>
  <c r="U2157" i="1"/>
  <c r="Y2157" i="1"/>
  <c r="U2153" i="1"/>
  <c r="Y2153" i="1"/>
  <c r="U2145" i="1"/>
  <c r="Y2145" i="1"/>
  <c r="U2137" i="1"/>
  <c r="Y2137" i="1"/>
  <c r="U2129" i="1"/>
  <c r="Y2129" i="1"/>
  <c r="U2125" i="1"/>
  <c r="Y2125" i="1"/>
  <c r="U2121" i="1"/>
  <c r="Y2121" i="1"/>
  <c r="U2113" i="1"/>
  <c r="Y2113" i="1"/>
  <c r="U2109" i="1"/>
  <c r="Y2109" i="1"/>
  <c r="U2105" i="1"/>
  <c r="Y2105" i="1"/>
  <c r="U2097" i="1"/>
  <c r="Y2097" i="1"/>
  <c r="U2093" i="1"/>
  <c r="Y2093" i="1"/>
  <c r="U2089" i="1"/>
  <c r="Y2089" i="1"/>
  <c r="U2081" i="1"/>
  <c r="Y2081" i="1"/>
  <c r="U2077" i="1"/>
  <c r="Y2077" i="1"/>
  <c r="U2065" i="1"/>
  <c r="Y2065" i="1"/>
  <c r="U2057" i="1"/>
  <c r="Y2057" i="1"/>
  <c r="U2053" i="1"/>
  <c r="Y2053" i="1"/>
  <c r="U2049" i="1"/>
  <c r="Y2049" i="1"/>
  <c r="U2045" i="1"/>
  <c r="Y2045" i="1"/>
  <c r="U2037" i="1"/>
  <c r="Y2037" i="1"/>
  <c r="U2033" i="1"/>
  <c r="Y2033" i="1"/>
  <c r="U2029" i="1"/>
  <c r="Y2029" i="1"/>
  <c r="U2025" i="1"/>
  <c r="Y2025" i="1"/>
  <c r="U2017" i="1"/>
  <c r="Y2017" i="1"/>
  <c r="U2013" i="1"/>
  <c r="Y2013" i="1"/>
  <c r="U2009" i="1"/>
  <c r="Y2009" i="1"/>
  <c r="U2005" i="1"/>
  <c r="Y2005" i="1"/>
  <c r="U1997" i="1"/>
  <c r="Y1997" i="1"/>
  <c r="U1985" i="1"/>
  <c r="Y1985" i="1"/>
  <c r="U1981" i="1"/>
  <c r="Y1981" i="1"/>
  <c r="U1977" i="1"/>
  <c r="Y1977" i="1"/>
  <c r="U1969" i="1"/>
  <c r="Y1969" i="1"/>
  <c r="U1961" i="1"/>
  <c r="Y1961" i="1"/>
  <c r="U1949" i="1"/>
  <c r="Y1949" i="1"/>
  <c r="U1945" i="1"/>
  <c r="Y1945" i="1"/>
  <c r="U1933" i="1"/>
  <c r="Y1933" i="1"/>
  <c r="U1929" i="1"/>
  <c r="Y1929" i="1"/>
  <c r="U1925" i="1"/>
  <c r="Y1925" i="1"/>
  <c r="U1921" i="1"/>
  <c r="Y1921" i="1"/>
  <c r="U1917" i="1"/>
  <c r="Y1917" i="1"/>
  <c r="U1913" i="1"/>
  <c r="Y1913" i="1"/>
  <c r="U1909" i="1"/>
  <c r="Y1909" i="1"/>
  <c r="U1901" i="1"/>
  <c r="Y1901" i="1"/>
  <c r="U1897" i="1"/>
  <c r="Y1897" i="1"/>
  <c r="U1885" i="1"/>
  <c r="Y1885" i="1"/>
  <c r="U1881" i="1"/>
  <c r="Y1881" i="1"/>
  <c r="U1877" i="1"/>
  <c r="Y1877" i="1"/>
  <c r="U1869" i="1"/>
  <c r="Y1869" i="1"/>
  <c r="U1865" i="1"/>
  <c r="Y1865" i="1"/>
  <c r="U1857" i="1"/>
  <c r="Y1857" i="1"/>
  <c r="U1853" i="1"/>
  <c r="Y1853" i="1"/>
  <c r="U1849" i="1"/>
  <c r="Y1849" i="1"/>
  <c r="U1837" i="1"/>
  <c r="Y1837" i="1"/>
  <c r="U1825" i="1"/>
  <c r="Y1825" i="1"/>
  <c r="U1821" i="1"/>
  <c r="Y1821" i="1"/>
  <c r="U1817" i="1"/>
  <c r="Y1817" i="1"/>
  <c r="U1805" i="1"/>
  <c r="Y1805" i="1"/>
  <c r="U1801" i="1"/>
  <c r="Y1801" i="1"/>
  <c r="U1797" i="1"/>
  <c r="Y1797" i="1"/>
  <c r="U1793" i="1"/>
  <c r="Y1793" i="1"/>
  <c r="U1781" i="1"/>
  <c r="Y1781" i="1"/>
  <c r="U1773" i="1"/>
  <c r="Y1773" i="1"/>
  <c r="U1761" i="1"/>
  <c r="Y1761" i="1"/>
  <c r="U1757" i="1"/>
  <c r="Y1757" i="1"/>
  <c r="U1753" i="1"/>
  <c r="Y1753" i="1"/>
  <c r="U1749" i="1"/>
  <c r="Y1749" i="1"/>
  <c r="U1745" i="1"/>
  <c r="Y1745" i="1"/>
  <c r="U1741" i="1"/>
  <c r="Y1741" i="1"/>
  <c r="U1737" i="1"/>
  <c r="Y1737" i="1"/>
  <c r="U1729" i="1"/>
  <c r="Y1729" i="1"/>
  <c r="U1725" i="1"/>
  <c r="Y1725" i="1"/>
  <c r="U1721" i="1"/>
  <c r="Y1721" i="1"/>
  <c r="U1713" i="1"/>
  <c r="Y1713" i="1"/>
  <c r="U1709" i="1"/>
  <c r="Y1709" i="1"/>
  <c r="U1705" i="1"/>
  <c r="Y1705" i="1"/>
  <c r="U1701" i="1"/>
  <c r="Y1701" i="1"/>
  <c r="U1697" i="1"/>
  <c r="Y1697" i="1"/>
  <c r="U1693" i="1"/>
  <c r="Y1693" i="1"/>
  <c r="U1689" i="1"/>
  <c r="Y1689" i="1"/>
  <c r="U1681" i="1"/>
  <c r="Y1681" i="1"/>
  <c r="U1673" i="1"/>
  <c r="Y1673" i="1"/>
  <c r="U1669" i="1"/>
  <c r="Y1669" i="1"/>
  <c r="U1665" i="1"/>
  <c r="Y1665" i="1"/>
  <c r="U1661" i="1"/>
  <c r="Y1661" i="1"/>
  <c r="U1657" i="1"/>
  <c r="Y1657" i="1"/>
  <c r="U1653" i="1"/>
  <c r="Y1653" i="1"/>
  <c r="U1633" i="1"/>
  <c r="Y1633" i="1"/>
  <c r="U1629" i="1"/>
  <c r="Y1629" i="1"/>
  <c r="U1625" i="1"/>
  <c r="Y1625" i="1"/>
  <c r="U1617" i="1"/>
  <c r="Y1617" i="1"/>
  <c r="U1613" i="1"/>
  <c r="Y1613" i="1"/>
  <c r="U1597" i="1"/>
  <c r="Y1597" i="1"/>
  <c r="U1593" i="1"/>
  <c r="Y1593" i="1"/>
  <c r="U1585" i="1"/>
  <c r="Y1585" i="1"/>
  <c r="U1581" i="1"/>
  <c r="Y1581" i="1"/>
  <c r="U1577" i="1"/>
  <c r="Y1577" i="1"/>
  <c r="U1573" i="1"/>
  <c r="Y1573" i="1"/>
  <c r="U1569" i="1"/>
  <c r="Y1569" i="1"/>
  <c r="U1565" i="1"/>
  <c r="Y1565" i="1"/>
  <c r="U1557" i="1"/>
  <c r="Y1557" i="1"/>
  <c r="U1553" i="1"/>
  <c r="Y1553" i="1"/>
  <c r="U1545" i="1"/>
  <c r="Y1545" i="1"/>
  <c r="U1537" i="1"/>
  <c r="Y1537" i="1"/>
  <c r="U1533" i="1"/>
  <c r="Y1533" i="1"/>
  <c r="U1529" i="1"/>
  <c r="Y1529" i="1"/>
  <c r="U1525" i="1"/>
  <c r="Y1525" i="1"/>
  <c r="U1521" i="1"/>
  <c r="Y1521" i="1"/>
  <c r="U1517" i="1"/>
  <c r="Y1517" i="1"/>
  <c r="U1509" i="1"/>
  <c r="Y1509" i="1"/>
  <c r="U1505" i="1"/>
  <c r="Y1505" i="1"/>
  <c r="U1501" i="1"/>
  <c r="Y1501" i="1"/>
  <c r="U1497" i="1"/>
  <c r="Y1497" i="1"/>
  <c r="U1485" i="1"/>
  <c r="Y1485" i="1"/>
  <c r="U1477" i="1"/>
  <c r="Y1477" i="1"/>
  <c r="U1473" i="1"/>
  <c r="Y1473" i="1"/>
  <c r="U1465" i="1"/>
  <c r="Y1465" i="1"/>
  <c r="U1437" i="1"/>
  <c r="Y1437" i="1"/>
  <c r="U1433" i="1"/>
  <c r="Y1433" i="1"/>
  <c r="U1425" i="1"/>
  <c r="Y1425" i="1"/>
  <c r="U1421" i="1"/>
  <c r="Y1421" i="1"/>
  <c r="U1417" i="1"/>
  <c r="Y1417" i="1"/>
  <c r="U1413" i="1"/>
  <c r="Y1413" i="1"/>
  <c r="U1405" i="1"/>
  <c r="Y1405" i="1"/>
  <c r="U1401" i="1"/>
  <c r="Y1401" i="1"/>
  <c r="U1397" i="1"/>
  <c r="Y1397" i="1"/>
  <c r="U1385" i="1"/>
  <c r="Y1385" i="1"/>
  <c r="U1381" i="1"/>
  <c r="Y1381" i="1"/>
  <c r="U1377" i="1"/>
  <c r="Y1377" i="1"/>
  <c r="U1373" i="1"/>
  <c r="Y1373" i="1"/>
  <c r="U1369" i="1"/>
  <c r="Y1369" i="1"/>
  <c r="U1361" i="1"/>
  <c r="Y1361" i="1"/>
  <c r="U1357" i="1"/>
  <c r="Y1357" i="1"/>
  <c r="U1349" i="1"/>
  <c r="Y1349" i="1"/>
  <c r="U1345" i="1"/>
  <c r="Y1345" i="1"/>
  <c r="U1341" i="1"/>
  <c r="Y1341" i="1"/>
  <c r="U1337" i="1"/>
  <c r="Y1337" i="1"/>
  <c r="U1329" i="1"/>
  <c r="Y1329" i="1"/>
  <c r="U1325" i="1"/>
  <c r="Y1325" i="1"/>
  <c r="U1321" i="1"/>
  <c r="Y1321" i="1"/>
  <c r="U1313" i="1"/>
  <c r="Y1313" i="1"/>
  <c r="U1297" i="1"/>
  <c r="Y1297" i="1"/>
  <c r="U1293" i="1"/>
  <c r="Y1293" i="1"/>
  <c r="U1289" i="1"/>
  <c r="Y1289" i="1"/>
  <c r="U1285" i="1"/>
  <c r="Y1285" i="1"/>
  <c r="U1281" i="1"/>
  <c r="Y1281" i="1"/>
  <c r="U1273" i="1"/>
  <c r="Y1273" i="1"/>
  <c r="U1265" i="1"/>
  <c r="Y1265" i="1"/>
  <c r="U1253" i="1"/>
  <c r="Y1253" i="1"/>
  <c r="U1249" i="1"/>
  <c r="Y1249" i="1"/>
  <c r="U1245" i="1"/>
  <c r="Y1245" i="1"/>
  <c r="U1241" i="1"/>
  <c r="Y1241" i="1"/>
  <c r="U1237" i="1"/>
  <c r="Y1237" i="1"/>
  <c r="U1233" i="1"/>
  <c r="Y1233" i="1"/>
  <c r="U1225" i="1"/>
  <c r="Y1225" i="1"/>
  <c r="U1221" i="1"/>
  <c r="Y1221" i="1"/>
  <c r="U1213" i="1"/>
  <c r="Y1213" i="1"/>
  <c r="U1209" i="1"/>
  <c r="Y1209" i="1"/>
  <c r="U1201" i="1"/>
  <c r="Y1201" i="1"/>
  <c r="U1197" i="1"/>
  <c r="Y1197" i="1"/>
  <c r="U1189" i="1"/>
  <c r="Y1189" i="1"/>
  <c r="U1181" i="1"/>
  <c r="Y1181" i="1"/>
  <c r="U1177" i="1"/>
  <c r="Y1177" i="1"/>
  <c r="U1173" i="1"/>
  <c r="Y1173" i="1"/>
  <c r="U1169" i="1"/>
  <c r="Y1169" i="1"/>
  <c r="U1161" i="1"/>
  <c r="Y1161" i="1"/>
  <c r="U1149" i="1"/>
  <c r="Y1149" i="1"/>
  <c r="U1145" i="1"/>
  <c r="Y1145" i="1"/>
  <c r="U1137" i="1"/>
  <c r="Y1137" i="1"/>
  <c r="U1125" i="1"/>
  <c r="Y1125" i="1"/>
  <c r="U1117" i="1"/>
  <c r="Y1117" i="1"/>
  <c r="U1113" i="1"/>
  <c r="Y1113" i="1"/>
  <c r="U1105" i="1"/>
  <c r="Y1105" i="1"/>
  <c r="U1093" i="1"/>
  <c r="Y1093" i="1"/>
  <c r="U1089" i="1"/>
  <c r="Y1089" i="1"/>
  <c r="U1085" i="1"/>
  <c r="Y1085" i="1"/>
  <c r="U1081" i="1"/>
  <c r="Y1081" i="1"/>
  <c r="U1077" i="1"/>
  <c r="Y1077" i="1"/>
  <c r="U1073" i="1"/>
  <c r="Y1073" i="1"/>
  <c r="U1069" i="1"/>
  <c r="Y1069" i="1"/>
  <c r="U1065" i="1"/>
  <c r="Y1065" i="1"/>
  <c r="U1061" i="1"/>
  <c r="Y1061" i="1"/>
  <c r="U1053" i="1"/>
  <c r="Y1053" i="1"/>
  <c r="U1045" i="1"/>
  <c r="Y1045" i="1"/>
  <c r="U1041" i="1"/>
  <c r="Y1041" i="1"/>
  <c r="U1037" i="1"/>
  <c r="Y1037" i="1"/>
  <c r="U1025" i="1"/>
  <c r="Y1025" i="1"/>
  <c r="U1021" i="1"/>
  <c r="Y1021" i="1"/>
  <c r="U1013" i="1"/>
  <c r="Y1013" i="1"/>
  <c r="U1009" i="1"/>
  <c r="Y1009" i="1"/>
  <c r="U1005" i="1"/>
  <c r="Y1005" i="1"/>
  <c r="U1001" i="1"/>
  <c r="Y1001" i="1"/>
  <c r="U989" i="1"/>
  <c r="Y989" i="1"/>
  <c r="U985" i="1"/>
  <c r="Y985" i="1"/>
  <c r="U981" i="1"/>
  <c r="Y981" i="1"/>
  <c r="U977" i="1"/>
  <c r="Y977" i="1"/>
  <c r="U973" i="1"/>
  <c r="Y973" i="1"/>
  <c r="U969" i="1"/>
  <c r="Y969" i="1"/>
  <c r="U965" i="1"/>
  <c r="Y965" i="1"/>
  <c r="U957" i="1"/>
  <c r="Y957" i="1"/>
  <c r="U953" i="1"/>
  <c r="Y953" i="1"/>
  <c r="U949" i="1"/>
  <c r="Y949" i="1"/>
  <c r="U945" i="1"/>
  <c r="Y945" i="1"/>
  <c r="U941" i="1"/>
  <c r="Y941" i="1"/>
  <c r="U925" i="1"/>
  <c r="Y925" i="1"/>
  <c r="U921" i="1"/>
  <c r="Y921" i="1"/>
  <c r="U917" i="1"/>
  <c r="Y917" i="1"/>
  <c r="U909" i="1"/>
  <c r="Y909" i="1"/>
  <c r="U905" i="1"/>
  <c r="Y905" i="1"/>
  <c r="U901" i="1"/>
  <c r="Y901" i="1"/>
  <c r="U897" i="1"/>
  <c r="Y897" i="1"/>
  <c r="U893" i="1"/>
  <c r="Y893" i="1"/>
  <c r="U881" i="1"/>
  <c r="Y881" i="1"/>
  <c r="U873" i="1"/>
  <c r="Y873" i="1"/>
  <c r="U865" i="1"/>
  <c r="Y865" i="1"/>
  <c r="U861" i="1"/>
  <c r="Y861" i="1"/>
  <c r="U853" i="1"/>
  <c r="Y853" i="1"/>
  <c r="U845" i="1"/>
  <c r="Y845" i="1"/>
  <c r="U841" i="1"/>
  <c r="Y841" i="1"/>
  <c r="U837" i="1"/>
  <c r="Y837" i="1"/>
  <c r="U825" i="1"/>
  <c r="Y825" i="1"/>
  <c r="U821" i="1"/>
  <c r="Y821" i="1"/>
  <c r="U817" i="1"/>
  <c r="Y817" i="1"/>
  <c r="U809" i="1"/>
  <c r="Y809" i="1"/>
  <c r="U797" i="1"/>
  <c r="Y797" i="1"/>
  <c r="U793" i="1"/>
  <c r="Y793" i="1"/>
  <c r="U785" i="1"/>
  <c r="Y785" i="1"/>
  <c r="U777" i="1"/>
  <c r="Y777" i="1"/>
  <c r="U773" i="1"/>
  <c r="Y773" i="1"/>
  <c r="U769" i="1"/>
  <c r="Y769" i="1"/>
  <c r="U761" i="1"/>
  <c r="Y761" i="1"/>
  <c r="U753" i="1"/>
  <c r="Y753" i="1"/>
  <c r="U745" i="1"/>
  <c r="Y745" i="1"/>
  <c r="U741" i="1"/>
  <c r="Y741" i="1"/>
  <c r="U737" i="1"/>
  <c r="Y737" i="1"/>
  <c r="U729" i="1"/>
  <c r="Y729" i="1"/>
  <c r="U725" i="1"/>
  <c r="Y725" i="1"/>
  <c r="U721" i="1"/>
  <c r="Y721" i="1"/>
  <c r="U717" i="1"/>
  <c r="Y717" i="1"/>
  <c r="U709" i="1"/>
  <c r="Y709" i="1"/>
  <c r="U701" i="1"/>
  <c r="Y701" i="1"/>
  <c r="U693" i="1"/>
  <c r="Y693" i="1"/>
  <c r="U689" i="1"/>
  <c r="Y689" i="1"/>
  <c r="U681" i="1"/>
  <c r="Y681" i="1"/>
  <c r="U677" i="1"/>
  <c r="Y677" i="1"/>
  <c r="U673" i="1"/>
  <c r="Y673" i="1"/>
  <c r="U665" i="1"/>
  <c r="Y665" i="1"/>
  <c r="U661" i="1"/>
  <c r="Y661" i="1"/>
  <c r="U657" i="1"/>
  <c r="Y657" i="1"/>
  <c r="U653" i="1"/>
  <c r="Y653" i="1"/>
  <c r="U649" i="1"/>
  <c r="Y649" i="1"/>
  <c r="U641" i="1"/>
  <c r="Y641" i="1"/>
  <c r="U629" i="1"/>
  <c r="Y629" i="1"/>
  <c r="U617" i="1"/>
  <c r="Y617" i="1"/>
  <c r="U605" i="1"/>
  <c r="Y605" i="1"/>
  <c r="U597" i="1"/>
  <c r="Y597" i="1"/>
  <c r="U577" i="1"/>
  <c r="Y577" i="1"/>
  <c r="U569" i="1"/>
  <c r="Y569" i="1"/>
  <c r="U565" i="1"/>
  <c r="Y565" i="1"/>
  <c r="U561" i="1"/>
  <c r="Y561" i="1"/>
  <c r="U557" i="1"/>
  <c r="Y557" i="1"/>
  <c r="U553" i="1"/>
  <c r="Y553" i="1"/>
  <c r="U549" i="1"/>
  <c r="Y549" i="1"/>
  <c r="U541" i="1"/>
  <c r="Y541" i="1"/>
  <c r="U537" i="1"/>
  <c r="Y537" i="1"/>
  <c r="U533" i="1"/>
  <c r="Y533" i="1"/>
  <c r="U529" i="1"/>
  <c r="Y529" i="1"/>
  <c r="U525" i="1"/>
  <c r="Y525" i="1"/>
  <c r="U521" i="1"/>
  <c r="Y521" i="1"/>
  <c r="U517" i="1"/>
  <c r="Y517" i="1"/>
  <c r="U509" i="1"/>
  <c r="Y509" i="1"/>
  <c r="U493" i="1"/>
  <c r="Y493" i="1"/>
  <c r="U481" i="1"/>
  <c r="Y481" i="1"/>
  <c r="U477" i="1"/>
  <c r="Y477" i="1"/>
  <c r="U469" i="1"/>
  <c r="Y469" i="1"/>
  <c r="U465" i="1"/>
  <c r="Y465" i="1"/>
  <c r="U457" i="1"/>
  <c r="Y457" i="1"/>
  <c r="U441" i="1"/>
  <c r="Y441" i="1"/>
  <c r="U437" i="1"/>
  <c r="Y437" i="1"/>
  <c r="U429" i="1"/>
  <c r="Y429" i="1"/>
  <c r="U425" i="1"/>
  <c r="Y425" i="1"/>
  <c r="U421" i="1"/>
  <c r="Y421" i="1"/>
  <c r="U413" i="1"/>
  <c r="Y413" i="1"/>
  <c r="U409" i="1"/>
  <c r="Y409" i="1"/>
  <c r="U405" i="1"/>
  <c r="Y405" i="1"/>
  <c r="U401" i="1"/>
  <c r="Y401" i="1"/>
  <c r="U397" i="1"/>
  <c r="Y397" i="1"/>
  <c r="U393" i="1"/>
  <c r="Y393" i="1"/>
  <c r="U389" i="1"/>
  <c r="Y389" i="1"/>
  <c r="U381" i="1"/>
  <c r="Y381" i="1"/>
  <c r="U377" i="1"/>
  <c r="Y377" i="1"/>
  <c r="U365" i="1"/>
  <c r="Y365" i="1"/>
  <c r="U357" i="1"/>
  <c r="Y357" i="1"/>
  <c r="U353" i="1"/>
  <c r="Y353" i="1"/>
  <c r="U345" i="1"/>
  <c r="Y345" i="1"/>
  <c r="U337" i="1"/>
  <c r="Y337" i="1"/>
  <c r="U329" i="1"/>
  <c r="Y329" i="1"/>
  <c r="U325" i="1"/>
  <c r="Y325" i="1"/>
  <c r="U321" i="1"/>
  <c r="Y321" i="1"/>
  <c r="U313" i="1"/>
  <c r="Y313" i="1"/>
  <c r="U309" i="1"/>
  <c r="Y309" i="1"/>
  <c r="U305" i="1"/>
  <c r="Y305" i="1"/>
  <c r="U301" i="1"/>
  <c r="Y301" i="1"/>
  <c r="U297" i="1"/>
  <c r="Y297" i="1"/>
  <c r="U285" i="1"/>
  <c r="Y285" i="1"/>
  <c r="U281" i="1"/>
  <c r="Y281" i="1"/>
  <c r="U277" i="1"/>
  <c r="Y277" i="1"/>
  <c r="U273" i="1"/>
  <c r="Y273" i="1"/>
  <c r="U265" i="1"/>
  <c r="Y265" i="1"/>
  <c r="U245" i="1"/>
  <c r="Y245" i="1"/>
  <c r="U241" i="1"/>
  <c r="Y241" i="1"/>
  <c r="U237" i="1"/>
  <c r="Y237" i="1"/>
  <c r="U233" i="1"/>
  <c r="Y233" i="1"/>
  <c r="U229" i="1"/>
  <c r="Y229" i="1"/>
  <c r="U221" i="1"/>
  <c r="Y221" i="1"/>
  <c r="U209" i="1"/>
  <c r="Y209" i="1"/>
  <c r="U189" i="1"/>
  <c r="Y189" i="1"/>
  <c r="U177" i="1"/>
  <c r="Y177" i="1"/>
  <c r="U173" i="1"/>
  <c r="Y173" i="1"/>
  <c r="U165" i="1"/>
  <c r="Y165" i="1"/>
  <c r="U161" i="1"/>
  <c r="Y161" i="1"/>
  <c r="U157" i="1"/>
  <c r="Y157" i="1"/>
  <c r="U149" i="1"/>
  <c r="Y149" i="1"/>
  <c r="U145" i="1"/>
  <c r="Y145" i="1"/>
  <c r="U133" i="1"/>
  <c r="Y133" i="1"/>
  <c r="U129" i="1"/>
  <c r="Y129" i="1"/>
  <c r="U125" i="1"/>
  <c r="Y125" i="1"/>
  <c r="U117" i="1"/>
  <c r="Y117" i="1"/>
  <c r="U113" i="1"/>
  <c r="Y113" i="1"/>
  <c r="U105" i="1"/>
  <c r="Y105" i="1"/>
  <c r="U93" i="1"/>
  <c r="Y93" i="1"/>
  <c r="U89" i="1"/>
  <c r="Y89" i="1"/>
  <c r="U85" i="1"/>
  <c r="Y85" i="1"/>
  <c r="U81" i="1"/>
  <c r="Y81" i="1"/>
  <c r="U73" i="1"/>
  <c r="Y73" i="1"/>
  <c r="U69" i="1"/>
  <c r="Y69" i="1"/>
  <c r="U61" i="1"/>
  <c r="Y61" i="1"/>
  <c r="U57" i="1"/>
  <c r="Y57" i="1"/>
  <c r="U53" i="1"/>
  <c r="Y53" i="1"/>
  <c r="U41" i="1"/>
  <c r="Y41" i="1"/>
  <c r="U37" i="1"/>
  <c r="Y37" i="1"/>
  <c r="U29" i="1"/>
  <c r="Y29" i="1"/>
  <c r="U25" i="1"/>
  <c r="Y25" i="1"/>
  <c r="U9" i="1"/>
  <c r="Y9" i="1"/>
  <c r="U5" i="1"/>
  <c r="Y5" i="1"/>
  <c r="X1693" i="1"/>
  <c r="Z1693" i="1" s="1"/>
  <c r="X1565" i="1"/>
  <c r="Z1565" i="1" s="1"/>
  <c r="X1129" i="1"/>
  <c r="Z1129" i="1" s="1"/>
  <c r="X873" i="1"/>
  <c r="Z873" i="1" s="1"/>
  <c r="X4716" i="1"/>
  <c r="Z4716" i="1" s="1"/>
  <c r="X4712" i="1"/>
  <c r="Z4712" i="1" s="1"/>
  <c r="X4708" i="1"/>
  <c r="Z4708" i="1" s="1"/>
  <c r="X4704" i="1"/>
  <c r="Z4704" i="1" s="1"/>
  <c r="X4700" i="1"/>
  <c r="Z4700" i="1" s="1"/>
  <c r="X4696" i="1"/>
  <c r="Z4696" i="1" s="1"/>
  <c r="X4692" i="1"/>
  <c r="Z4692" i="1" s="1"/>
  <c r="X4660" i="1"/>
  <c r="Z4660" i="1" s="1"/>
  <c r="X4656" i="1"/>
  <c r="Z4656" i="1" s="1"/>
  <c r="X4652" i="1"/>
  <c r="Z4652" i="1" s="1"/>
  <c r="X4648" i="1"/>
  <c r="Z4648" i="1" s="1"/>
  <c r="X4580" i="1"/>
  <c r="Z4580" i="1" s="1"/>
  <c r="X4576" i="1"/>
  <c r="Z4576" i="1" s="1"/>
  <c r="X4572" i="1"/>
  <c r="Z4572" i="1" s="1"/>
  <c r="X4568" i="1"/>
  <c r="Z4568" i="1" s="1"/>
  <c r="X4560" i="1"/>
  <c r="Z4560" i="1" s="1"/>
  <c r="X4556" i="1"/>
  <c r="Z4556" i="1" s="1"/>
  <c r="X4516" i="1"/>
  <c r="Z4516" i="1" s="1"/>
  <c r="X4512" i="1"/>
  <c r="Z4512" i="1" s="1"/>
  <c r="X4460" i="1"/>
  <c r="Z4460" i="1" s="1"/>
  <c r="X4384" i="1"/>
  <c r="Z4384" i="1" s="1"/>
  <c r="X4380" i="1"/>
  <c r="Z4380" i="1" s="1"/>
  <c r="X4376" i="1"/>
  <c r="Z4376" i="1" s="1"/>
  <c r="X4372" i="1"/>
  <c r="Z4372" i="1" s="1"/>
  <c r="X4336" i="1"/>
  <c r="Z4336" i="1" s="1"/>
  <c r="X4332" i="1"/>
  <c r="Z4332" i="1" s="1"/>
  <c r="X4328" i="1"/>
  <c r="Z4328" i="1" s="1"/>
  <c r="X4288" i="1"/>
  <c r="Z4288" i="1" s="1"/>
  <c r="X4284" i="1"/>
  <c r="Z4284" i="1" s="1"/>
  <c r="X4236" i="1"/>
  <c r="Z4236" i="1" s="1"/>
  <c r="X4232" i="1"/>
  <c r="Z4232" i="1" s="1"/>
  <c r="X4212" i="1"/>
  <c r="Z4212" i="1" s="1"/>
  <c r="X4208" i="1"/>
  <c r="Z4208" i="1" s="1"/>
  <c r="X4204" i="1"/>
  <c r="Z4204" i="1" s="1"/>
  <c r="X4200" i="1"/>
  <c r="Z4200" i="1" s="1"/>
  <c r="X4196" i="1"/>
  <c r="Z4196" i="1" s="1"/>
  <c r="X4192" i="1"/>
  <c r="Z4192" i="1" s="1"/>
  <c r="X4188" i="1"/>
  <c r="Z4188" i="1" s="1"/>
  <c r="X4184" i="1"/>
  <c r="Z4184" i="1" s="1"/>
  <c r="X4180" i="1"/>
  <c r="Z4180" i="1" s="1"/>
  <c r="X4176" i="1"/>
  <c r="Z4176" i="1" s="1"/>
  <c r="X4172" i="1"/>
  <c r="Z4172" i="1" s="1"/>
  <c r="X4168" i="1"/>
  <c r="Z4168" i="1" s="1"/>
  <c r="X4164" i="1"/>
  <c r="Z4164" i="1" s="1"/>
  <c r="X4140" i="1"/>
  <c r="Z4140" i="1" s="1"/>
  <c r="X4136" i="1"/>
  <c r="Z4136" i="1" s="1"/>
  <c r="X4132" i="1"/>
  <c r="Z4132" i="1" s="1"/>
  <c r="X4128" i="1"/>
  <c r="Z4128" i="1" s="1"/>
  <c r="X4088" i="1"/>
  <c r="Z4088" i="1" s="1"/>
  <c r="X4020" i="1"/>
  <c r="Z4020" i="1" s="1"/>
  <c r="X4016" i="1"/>
  <c r="Z4016" i="1" s="1"/>
  <c r="X4004" i="1"/>
  <c r="Z4004" i="1" s="1"/>
  <c r="X4000" i="1"/>
  <c r="Z4000" i="1" s="1"/>
  <c r="X3996" i="1"/>
  <c r="Z3996" i="1" s="1"/>
  <c r="X3992" i="1"/>
  <c r="Z3992" i="1" s="1"/>
  <c r="X3976" i="1"/>
  <c r="Z3976" i="1" s="1"/>
  <c r="X3972" i="1"/>
  <c r="Z3972" i="1" s="1"/>
  <c r="X3956" i="1"/>
  <c r="Z3956" i="1" s="1"/>
  <c r="X3952" i="1"/>
  <c r="Z3952" i="1" s="1"/>
  <c r="X3948" i="1"/>
  <c r="Z3948" i="1" s="1"/>
  <c r="X3944" i="1"/>
  <c r="Z3944" i="1" s="1"/>
  <c r="X3940" i="1"/>
  <c r="Z3940" i="1" s="1"/>
  <c r="X3936" i="1"/>
  <c r="Z3936" i="1" s="1"/>
  <c r="X3932" i="1"/>
  <c r="Z3932" i="1" s="1"/>
  <c r="X3924" i="1"/>
  <c r="Z3924" i="1" s="1"/>
  <c r="X3920" i="1"/>
  <c r="Z3920" i="1" s="1"/>
  <c r="X3916" i="1"/>
  <c r="Z3916" i="1" s="1"/>
  <c r="X3912" i="1"/>
  <c r="Z3912" i="1" s="1"/>
  <c r="X3908" i="1"/>
  <c r="Z3908" i="1" s="1"/>
  <c r="X3892" i="1"/>
  <c r="Z3892" i="1" s="1"/>
  <c r="X3888" i="1"/>
  <c r="Z3888" i="1" s="1"/>
  <c r="X3884" i="1"/>
  <c r="Z3884" i="1" s="1"/>
  <c r="X3880" i="1"/>
  <c r="Z3880" i="1" s="1"/>
  <c r="X3876" i="1"/>
  <c r="Z3876" i="1" s="1"/>
  <c r="X3872" i="1"/>
  <c r="Z3872" i="1" s="1"/>
  <c r="X3860" i="1"/>
  <c r="Z3860" i="1" s="1"/>
  <c r="X3856" i="1"/>
  <c r="Z3856" i="1" s="1"/>
  <c r="X3852" i="1"/>
  <c r="Z3852" i="1" s="1"/>
  <c r="X3848" i="1"/>
  <c r="Z3848" i="1" s="1"/>
  <c r="X3840" i="1"/>
  <c r="Z3840" i="1" s="1"/>
  <c r="X3836" i="1"/>
  <c r="Z3836" i="1" s="1"/>
  <c r="X3832" i="1"/>
  <c r="Z3832" i="1" s="1"/>
  <c r="X3828" i="1"/>
  <c r="Z3828" i="1" s="1"/>
  <c r="X3824" i="1"/>
  <c r="Z3824" i="1" s="1"/>
  <c r="X3820" i="1"/>
  <c r="Z3820" i="1" s="1"/>
  <c r="X3816" i="1"/>
  <c r="Z3816" i="1" s="1"/>
  <c r="X3812" i="1"/>
  <c r="Z3812" i="1" s="1"/>
  <c r="X3808" i="1"/>
  <c r="Z3808" i="1" s="1"/>
  <c r="X3804" i="1"/>
  <c r="Z3804" i="1" s="1"/>
  <c r="X3800" i="1"/>
  <c r="Z3800" i="1" s="1"/>
  <c r="X3796" i="1"/>
  <c r="Z3796" i="1" s="1"/>
  <c r="X3792" i="1"/>
  <c r="Z3792" i="1" s="1"/>
  <c r="X3788" i="1"/>
  <c r="Z3788" i="1" s="1"/>
  <c r="X3748" i="1"/>
  <c r="Z3748" i="1" s="1"/>
  <c r="X3744" i="1"/>
  <c r="Z3744" i="1" s="1"/>
  <c r="X3724" i="1"/>
  <c r="Z3724" i="1" s="1"/>
  <c r="X3720" i="1"/>
  <c r="Z3720" i="1" s="1"/>
  <c r="X3716" i="1"/>
  <c r="Z3716" i="1" s="1"/>
  <c r="X3676" i="1"/>
  <c r="Z3676" i="1" s="1"/>
  <c r="X3620" i="1"/>
  <c r="Z3620" i="1" s="1"/>
  <c r="X3616" i="1"/>
  <c r="Z3616" i="1" s="1"/>
  <c r="X3612" i="1"/>
  <c r="Z3612" i="1" s="1"/>
  <c r="X3596" i="1"/>
  <c r="Z3596" i="1" s="1"/>
  <c r="X3592" i="1"/>
  <c r="Z3592" i="1" s="1"/>
  <c r="X3588" i="1"/>
  <c r="Z3588" i="1" s="1"/>
  <c r="X3544" i="1"/>
  <c r="Z3544" i="1" s="1"/>
  <c r="X3540" i="1"/>
  <c r="Z3540" i="1" s="1"/>
  <c r="X3528" i="1"/>
  <c r="Z3528" i="1" s="1"/>
  <c r="X3524" i="1"/>
  <c r="Z3524" i="1" s="1"/>
  <c r="X3512" i="1"/>
  <c r="Z3512" i="1" s="1"/>
  <c r="X3508" i="1"/>
  <c r="Z3508" i="1" s="1"/>
  <c r="X3496" i="1"/>
  <c r="Z3496" i="1" s="1"/>
  <c r="X3492" i="1"/>
  <c r="Z3492" i="1" s="1"/>
  <c r="X3428" i="1"/>
  <c r="Z3428" i="1" s="1"/>
  <c r="X3416" i="1"/>
  <c r="Z3416" i="1" s="1"/>
  <c r="X3412" i="1"/>
  <c r="Z3412" i="1" s="1"/>
  <c r="X3384" i="1"/>
  <c r="Z3384" i="1" s="1"/>
  <c r="X3380" i="1"/>
  <c r="Z3380" i="1" s="1"/>
  <c r="X3368" i="1"/>
  <c r="Z3368" i="1" s="1"/>
  <c r="X3364" i="1"/>
  <c r="Z3364" i="1" s="1"/>
  <c r="X3352" i="1"/>
  <c r="Z3352" i="1" s="1"/>
  <c r="X3272" i="1"/>
  <c r="Z3272" i="1" s="1"/>
  <c r="X3268" i="1"/>
  <c r="Z3268" i="1" s="1"/>
  <c r="X3224" i="1"/>
  <c r="Z3224" i="1" s="1"/>
  <c r="X3220" i="1"/>
  <c r="Z3220" i="1" s="1"/>
  <c r="X3112" i="1"/>
  <c r="Z3112" i="1" s="1"/>
  <c r="X3108" i="1"/>
  <c r="Z3108" i="1" s="1"/>
  <c r="X3064" i="1"/>
  <c r="Z3064" i="1" s="1"/>
  <c r="X3032" i="1"/>
  <c r="Z3032" i="1" s="1"/>
  <c r="X3028" i="1"/>
  <c r="Z3028" i="1" s="1"/>
  <c r="X3016" i="1"/>
  <c r="Z3016" i="1" s="1"/>
  <c r="X3012" i="1"/>
  <c r="Z3012" i="1" s="1"/>
  <c r="X3000" i="1"/>
  <c r="Z3000" i="1" s="1"/>
  <c r="X2996" i="1"/>
  <c r="Z2996" i="1" s="1"/>
  <c r="X2984" i="1"/>
  <c r="Z2984" i="1" s="1"/>
  <c r="X2980" i="1"/>
  <c r="Z2980" i="1" s="1"/>
  <c r="X2936" i="1"/>
  <c r="Z2936" i="1" s="1"/>
  <c r="X2932" i="1"/>
  <c r="Z2932" i="1" s="1"/>
  <c r="X2840" i="1"/>
  <c r="Z2840" i="1" s="1"/>
  <c r="X2836" i="1"/>
  <c r="Z2836" i="1" s="1"/>
  <c r="X2808" i="1"/>
  <c r="Z2808" i="1" s="1"/>
  <c r="X2804" i="1"/>
  <c r="Z2804" i="1" s="1"/>
  <c r="X2776" i="1"/>
  <c r="Z2776" i="1" s="1"/>
  <c r="X2772" i="1"/>
  <c r="Z2772" i="1" s="1"/>
  <c r="X2744" i="1"/>
  <c r="Z2744" i="1" s="1"/>
  <c r="X2740" i="1"/>
  <c r="Z2740" i="1" s="1"/>
  <c r="X2712" i="1"/>
  <c r="Z2712" i="1" s="1"/>
  <c r="X2584" i="1"/>
  <c r="Z2584" i="1" s="1"/>
  <c r="X2580" i="1"/>
  <c r="Z2580" i="1" s="1"/>
  <c r="X2568" i="1"/>
  <c r="Z2568" i="1" s="1"/>
  <c r="X2564" i="1"/>
  <c r="Z2564" i="1" s="1"/>
  <c r="X2552" i="1"/>
  <c r="Z2552" i="1" s="1"/>
  <c r="X2548" i="1"/>
  <c r="Z2548" i="1" s="1"/>
  <c r="X2488" i="1"/>
  <c r="Z2488" i="1" s="1"/>
  <c r="X2484" i="1"/>
  <c r="Z2484" i="1" s="1"/>
  <c r="X2456" i="1"/>
  <c r="Z2456" i="1" s="1"/>
  <c r="X2452" i="1"/>
  <c r="Z2452" i="1" s="1"/>
  <c r="X2424" i="1"/>
  <c r="Z2424" i="1" s="1"/>
  <c r="X2420" i="1"/>
  <c r="Z2420" i="1" s="1"/>
  <c r="X2408" i="1"/>
  <c r="Z2408" i="1" s="1"/>
  <c r="X2404" i="1"/>
  <c r="Z2404" i="1" s="1"/>
  <c r="X2392" i="1"/>
  <c r="Z2392" i="1" s="1"/>
  <c r="X2388" i="1"/>
  <c r="Z2388" i="1" s="1"/>
  <c r="X2376" i="1"/>
  <c r="Z2376" i="1" s="1"/>
  <c r="X2372" i="1"/>
  <c r="Z2372" i="1" s="1"/>
  <c r="X2360" i="1"/>
  <c r="Z2360" i="1" s="1"/>
  <c r="X2356" i="1"/>
  <c r="Z2356" i="1" s="1"/>
  <c r="X2344" i="1"/>
  <c r="Z2344" i="1" s="1"/>
  <c r="X2340" i="1"/>
  <c r="Z2340" i="1" s="1"/>
  <c r="X2328" i="1"/>
  <c r="Z2328" i="1" s="1"/>
  <c r="X2324" i="1"/>
  <c r="Z2324" i="1" s="1"/>
  <c r="X2232" i="1"/>
  <c r="Z2232" i="1" s="1"/>
  <c r="X2228" i="1"/>
  <c r="Z2228" i="1" s="1"/>
  <c r="X2216" i="1"/>
  <c r="Z2216" i="1" s="1"/>
  <c r="X2212" i="1"/>
  <c r="Z2212" i="1" s="1"/>
  <c r="X2200" i="1"/>
  <c r="Z2200" i="1" s="1"/>
  <c r="X2196" i="1"/>
  <c r="Z2196" i="1" s="1"/>
  <c r="X2148" i="1"/>
  <c r="Z2148" i="1" s="1"/>
  <c r="X2136" i="1"/>
  <c r="Z2136" i="1" s="1"/>
  <c r="X2132" i="1"/>
  <c r="Z2132" i="1" s="1"/>
  <c r="X2120" i="1"/>
  <c r="Z2120" i="1" s="1"/>
  <c r="X2116" i="1"/>
  <c r="Z2116" i="1" s="1"/>
  <c r="X2100" i="1"/>
  <c r="Z2100" i="1" s="1"/>
  <c r="X2088" i="1"/>
  <c r="Z2088" i="1" s="1"/>
  <c r="X2084" i="1"/>
  <c r="Z2084" i="1" s="1"/>
  <c r="X2040" i="1"/>
  <c r="Z2040" i="1" s="1"/>
  <c r="X2036" i="1"/>
  <c r="Z2036" i="1" s="1"/>
  <c r="X2024" i="1"/>
  <c r="Z2024" i="1" s="1"/>
  <c r="X1976" i="1"/>
  <c r="Z1976" i="1" s="1"/>
  <c r="X1972" i="1"/>
  <c r="Z1972" i="1" s="1"/>
  <c r="X1960" i="1"/>
  <c r="Z1960" i="1" s="1"/>
  <c r="X1956" i="1"/>
  <c r="Z1956" i="1" s="1"/>
  <c r="X1880" i="1"/>
  <c r="Z1880" i="1" s="1"/>
  <c r="X1876" i="1"/>
  <c r="Z1876" i="1" s="1"/>
  <c r="X1864" i="1"/>
  <c r="Z1864" i="1" s="1"/>
  <c r="X1860" i="1"/>
  <c r="Z1860" i="1" s="1"/>
  <c r="X1848" i="1"/>
  <c r="Z1848" i="1" s="1"/>
  <c r="X1844" i="1"/>
  <c r="Z1844" i="1" s="1"/>
  <c r="X1832" i="1"/>
  <c r="Z1832" i="1" s="1"/>
  <c r="X1828" i="1"/>
  <c r="Z1828" i="1" s="1"/>
  <c r="X1816" i="1"/>
  <c r="Z1816" i="1" s="1"/>
  <c r="X1812" i="1"/>
  <c r="Z1812" i="1" s="1"/>
  <c r="X1784" i="1"/>
  <c r="Z1784" i="1" s="1"/>
  <c r="X1780" i="1"/>
  <c r="Z1780" i="1" s="1"/>
  <c r="X1768" i="1"/>
  <c r="Z1768" i="1" s="1"/>
  <c r="X1764" i="1"/>
  <c r="Z1764" i="1" s="1"/>
  <c r="X1752" i="1"/>
  <c r="Z1752" i="1" s="1"/>
  <c r="X1748" i="1"/>
  <c r="Z1748" i="1" s="1"/>
  <c r="X4715" i="1"/>
  <c r="Z4715" i="1" s="1"/>
  <c r="X4711" i="1"/>
  <c r="Z4711" i="1" s="1"/>
  <c r="X4707" i="1"/>
  <c r="Z4707" i="1" s="1"/>
  <c r="X4703" i="1"/>
  <c r="Z4703" i="1" s="1"/>
  <c r="X4699" i="1"/>
  <c r="Z4699" i="1" s="1"/>
  <c r="X4695" i="1"/>
  <c r="Z4695" i="1" s="1"/>
  <c r="X4691" i="1"/>
  <c r="Z4691" i="1" s="1"/>
  <c r="X4659" i="1"/>
  <c r="Z4659" i="1" s="1"/>
  <c r="X4655" i="1"/>
  <c r="Z4655" i="1" s="1"/>
  <c r="X4651" i="1"/>
  <c r="Z4651" i="1" s="1"/>
  <c r="X4647" i="1"/>
  <c r="Z4647" i="1" s="1"/>
  <c r="X4579" i="1"/>
  <c r="Z4579" i="1" s="1"/>
  <c r="X4575" i="1"/>
  <c r="Z4575" i="1" s="1"/>
  <c r="X4571" i="1"/>
  <c r="Z4571" i="1" s="1"/>
  <c r="X4567" i="1"/>
  <c r="Z4567" i="1" s="1"/>
  <c r="X4559" i="1"/>
  <c r="Z4559" i="1" s="1"/>
  <c r="X4555" i="1"/>
  <c r="Z4555" i="1" s="1"/>
  <c r="X4535" i="1"/>
  <c r="Z4535" i="1" s="1"/>
  <c r="X4515" i="1"/>
  <c r="Z4515" i="1" s="1"/>
  <c r="X4511" i="1"/>
  <c r="Z4511" i="1" s="1"/>
  <c r="X4463" i="1"/>
  <c r="Z4463" i="1" s="1"/>
  <c r="X4459" i="1"/>
  <c r="Z4459" i="1" s="1"/>
  <c r="X4383" i="1"/>
  <c r="Z4383" i="1" s="1"/>
  <c r="X4379" i="1"/>
  <c r="Z4379" i="1" s="1"/>
  <c r="X4375" i="1"/>
  <c r="Z4375" i="1" s="1"/>
  <c r="X4371" i="1"/>
  <c r="Z4371" i="1" s="1"/>
  <c r="X4335" i="1"/>
  <c r="Z4335" i="1" s="1"/>
  <c r="X4331" i="1"/>
  <c r="Z4331" i="1" s="1"/>
  <c r="X4327" i="1"/>
  <c r="Z4327" i="1" s="1"/>
  <c r="X4287" i="1"/>
  <c r="Z4287" i="1" s="1"/>
  <c r="X4283" i="1"/>
  <c r="Z4283" i="1" s="1"/>
  <c r="X4279" i="1"/>
  <c r="Z4279" i="1" s="1"/>
  <c r="X4235" i="1"/>
  <c r="Z4235" i="1" s="1"/>
  <c r="X4231" i="1"/>
  <c r="Z4231" i="1" s="1"/>
  <c r="X4211" i="1"/>
  <c r="Z4211" i="1" s="1"/>
  <c r="X4207" i="1"/>
  <c r="Z4207" i="1" s="1"/>
  <c r="X4203" i="1"/>
  <c r="Z4203" i="1" s="1"/>
  <c r="X4199" i="1"/>
  <c r="Z4199" i="1" s="1"/>
  <c r="X4195" i="1"/>
  <c r="Z4195" i="1" s="1"/>
  <c r="X4191" i="1"/>
  <c r="Z4191" i="1" s="1"/>
  <c r="X4187" i="1"/>
  <c r="Z4187" i="1" s="1"/>
  <c r="X4183" i="1"/>
  <c r="Z4183" i="1" s="1"/>
  <c r="X4179" i="1"/>
  <c r="Z4179" i="1" s="1"/>
  <c r="X4175" i="1"/>
  <c r="Z4175" i="1" s="1"/>
  <c r="X4171" i="1"/>
  <c r="Z4171" i="1" s="1"/>
  <c r="X4167" i="1"/>
  <c r="Z4167" i="1" s="1"/>
  <c r="X4143" i="1"/>
  <c r="Z4143" i="1" s="1"/>
  <c r="X4139" i="1"/>
  <c r="Z4139" i="1" s="1"/>
  <c r="X4135" i="1"/>
  <c r="Z4135" i="1" s="1"/>
  <c r="X4131" i="1"/>
  <c r="Z4131" i="1" s="1"/>
  <c r="X4127" i="1"/>
  <c r="Z4127" i="1" s="1"/>
  <c r="X4091" i="1"/>
  <c r="Z4091" i="1" s="1"/>
  <c r="X4019" i="1"/>
  <c r="Z4019" i="1" s="1"/>
  <c r="X4015" i="1"/>
  <c r="Z4015" i="1" s="1"/>
  <c r="X4003" i="1"/>
  <c r="Z4003" i="1" s="1"/>
  <c r="X3999" i="1"/>
  <c r="Z3999" i="1" s="1"/>
  <c r="X3995" i="1"/>
  <c r="Z3995" i="1" s="1"/>
  <c r="X3991" i="1"/>
  <c r="Z3991" i="1" s="1"/>
  <c r="X3971" i="1"/>
  <c r="Z3971" i="1" s="1"/>
  <c r="X3955" i="1"/>
  <c r="Z3955" i="1" s="1"/>
  <c r="X3951" i="1"/>
  <c r="Z3951" i="1" s="1"/>
  <c r="X3947" i="1"/>
  <c r="Z3947" i="1" s="1"/>
  <c r="X3943" i="1"/>
  <c r="Z3943" i="1" s="1"/>
  <c r="X3939" i="1"/>
  <c r="Z3939" i="1" s="1"/>
  <c r="X3935" i="1"/>
  <c r="Z3935" i="1" s="1"/>
  <c r="X3931" i="1"/>
  <c r="Z3931" i="1" s="1"/>
  <c r="X3927" i="1"/>
  <c r="Z3927" i="1" s="1"/>
  <c r="X3923" i="1"/>
  <c r="Z3923" i="1" s="1"/>
  <c r="X3919" i="1"/>
  <c r="Z3919" i="1" s="1"/>
  <c r="X3915" i="1"/>
  <c r="Z3915" i="1" s="1"/>
  <c r="X3911" i="1"/>
  <c r="Z3911" i="1" s="1"/>
  <c r="X3907" i="1"/>
  <c r="Z3907" i="1" s="1"/>
  <c r="X3891" i="1"/>
  <c r="Z3891" i="1" s="1"/>
  <c r="X3887" i="1"/>
  <c r="Z3887" i="1" s="1"/>
  <c r="X3883" i="1"/>
  <c r="Z3883" i="1" s="1"/>
  <c r="X3879" i="1"/>
  <c r="Z3879" i="1" s="1"/>
  <c r="X3875" i="1"/>
  <c r="Z3875" i="1" s="1"/>
  <c r="X3871" i="1"/>
  <c r="Z3871" i="1" s="1"/>
  <c r="X3859" i="1"/>
  <c r="Z3859" i="1" s="1"/>
  <c r="X3855" i="1"/>
  <c r="Z3855" i="1" s="1"/>
  <c r="X3851" i="1"/>
  <c r="Z3851" i="1" s="1"/>
  <c r="X3839" i="1"/>
  <c r="Z3839" i="1" s="1"/>
  <c r="X3835" i="1"/>
  <c r="Z3835" i="1" s="1"/>
  <c r="X3831" i="1"/>
  <c r="Z3831" i="1" s="1"/>
  <c r="X3827" i="1"/>
  <c r="Z3827" i="1" s="1"/>
  <c r="X3823" i="1"/>
  <c r="Z3823" i="1" s="1"/>
  <c r="X3819" i="1"/>
  <c r="Z3819" i="1" s="1"/>
  <c r="X3815" i="1"/>
  <c r="Z3815" i="1" s="1"/>
  <c r="X3811" i="1"/>
  <c r="Z3811" i="1" s="1"/>
  <c r="X3807" i="1"/>
  <c r="Z3807" i="1" s="1"/>
  <c r="X3803" i="1"/>
  <c r="Z3803" i="1" s="1"/>
  <c r="X3799" i="1"/>
  <c r="Z3799" i="1" s="1"/>
  <c r="X3795" i="1"/>
  <c r="Z3795" i="1" s="1"/>
  <c r="X3791" i="1"/>
  <c r="Z3791" i="1" s="1"/>
  <c r="X3787" i="1"/>
  <c r="Z3787" i="1" s="1"/>
  <c r="X3747" i="1"/>
  <c r="Z3747" i="1" s="1"/>
  <c r="X3743" i="1"/>
  <c r="Z3743" i="1" s="1"/>
  <c r="X3723" i="1"/>
  <c r="Z3723" i="1" s="1"/>
  <c r="X3719" i="1"/>
  <c r="Z3719" i="1" s="1"/>
  <c r="X3715" i="1"/>
  <c r="Z3715" i="1" s="1"/>
  <c r="X3679" i="1"/>
  <c r="Z3679" i="1" s="1"/>
  <c r="X3675" i="1"/>
  <c r="Z3675" i="1" s="1"/>
  <c r="X3615" i="1"/>
  <c r="Z3615" i="1" s="1"/>
  <c r="X3595" i="1"/>
  <c r="Z3595" i="1" s="1"/>
  <c r="X3551" i="1"/>
  <c r="Z3551" i="1" s="1"/>
  <c r="X3547" i="1"/>
  <c r="Z3547" i="1" s="1"/>
  <c r="X3539" i="1"/>
  <c r="Z3539" i="1" s="1"/>
  <c r="X3535" i="1"/>
  <c r="Z3535" i="1" s="1"/>
  <c r="X3527" i="1"/>
  <c r="Z3527" i="1" s="1"/>
  <c r="X3523" i="1"/>
  <c r="Z3523" i="1" s="1"/>
  <c r="X3507" i="1"/>
  <c r="Z3507" i="1" s="1"/>
  <c r="X3503" i="1"/>
  <c r="Z3503" i="1" s="1"/>
  <c r="X3499" i="1"/>
  <c r="Z3499" i="1" s="1"/>
  <c r="X3495" i="1"/>
  <c r="Z3495" i="1" s="1"/>
  <c r="X3491" i="1"/>
  <c r="Z3491" i="1" s="1"/>
  <c r="X3427" i="1"/>
  <c r="Z3427" i="1" s="1"/>
  <c r="X3419" i="1"/>
  <c r="Z3419" i="1" s="1"/>
  <c r="X3415" i="1"/>
  <c r="Z3415" i="1" s="1"/>
  <c r="X3411" i="1"/>
  <c r="Z3411" i="1" s="1"/>
  <c r="X3407" i="1"/>
  <c r="Z3407" i="1" s="1"/>
  <c r="X3387" i="1"/>
  <c r="Z3387" i="1" s="1"/>
  <c r="X3383" i="1"/>
  <c r="Z3383" i="1" s="1"/>
  <c r="X3379" i="1"/>
  <c r="Z3379" i="1" s="1"/>
  <c r="X3375" i="1"/>
  <c r="Z3375" i="1" s="1"/>
  <c r="X3371" i="1"/>
  <c r="Z3371" i="1" s="1"/>
  <c r="X3363" i="1"/>
  <c r="Z3363" i="1" s="1"/>
  <c r="X3359" i="1"/>
  <c r="Z3359" i="1" s="1"/>
  <c r="X3355" i="1"/>
  <c r="Z3355" i="1" s="1"/>
  <c r="X3271" i="1"/>
  <c r="Z3271" i="1" s="1"/>
  <c r="X3267" i="1"/>
  <c r="Z3267" i="1" s="1"/>
  <c r="X3259" i="1"/>
  <c r="Z3259" i="1" s="1"/>
  <c r="X3231" i="1"/>
  <c r="Z3231" i="1" s="1"/>
  <c r="X3227" i="1"/>
  <c r="Z3227" i="1" s="1"/>
  <c r="X3223" i="1"/>
  <c r="Z3223" i="1" s="1"/>
  <c r="X3111" i="1"/>
  <c r="Z3111" i="1" s="1"/>
  <c r="X3107" i="1"/>
  <c r="Z3107" i="1" s="1"/>
  <c r="X3103" i="1"/>
  <c r="Z3103" i="1" s="1"/>
  <c r="X3071" i="1"/>
  <c r="Z3071" i="1" s="1"/>
  <c r="X3067" i="1"/>
  <c r="Z3067" i="1" s="1"/>
  <c r="X3063" i="1"/>
  <c r="Z3063" i="1" s="1"/>
  <c r="X3039" i="1"/>
  <c r="Z3039" i="1" s="1"/>
  <c r="X3035" i="1"/>
  <c r="Z3035" i="1" s="1"/>
  <c r="X3027" i="1"/>
  <c r="Z3027" i="1" s="1"/>
  <c r="X3023" i="1"/>
  <c r="Z3023" i="1" s="1"/>
  <c r="X3015" i="1"/>
  <c r="Z3015" i="1" s="1"/>
  <c r="X3011" i="1"/>
  <c r="Z3011" i="1" s="1"/>
  <c r="X3003" i="1"/>
  <c r="Z3003" i="1" s="1"/>
  <c r="X2995" i="1"/>
  <c r="Z2995" i="1" s="1"/>
  <c r="X2991" i="1"/>
  <c r="Z2991" i="1" s="1"/>
  <c r="X2987" i="1"/>
  <c r="Z2987" i="1" s="1"/>
  <c r="X2983" i="1"/>
  <c r="Z2983" i="1" s="1"/>
  <c r="X2979" i="1"/>
  <c r="Z2979" i="1" s="1"/>
  <c r="X2959" i="1"/>
  <c r="Z2959" i="1" s="1"/>
  <c r="X2955" i="1"/>
  <c r="Z2955" i="1" s="1"/>
  <c r="X2951" i="1"/>
  <c r="Z2951" i="1" s="1"/>
  <c r="X2947" i="1"/>
  <c r="Z2947" i="1" s="1"/>
  <c r="X2943" i="1"/>
  <c r="Z2943" i="1" s="1"/>
  <c r="X2935" i="1"/>
  <c r="Z2935" i="1" s="1"/>
  <c r="X2931" i="1"/>
  <c r="Z2931" i="1" s="1"/>
  <c r="X2843" i="1"/>
  <c r="Z2843" i="1" s="1"/>
  <c r="X2839" i="1"/>
  <c r="Z2839" i="1" s="1"/>
  <c r="X2835" i="1"/>
  <c r="Z2835" i="1" s="1"/>
  <c r="X2831" i="1"/>
  <c r="Z2831" i="1" s="1"/>
  <c r="X2823" i="1"/>
  <c r="Z2823" i="1" s="1"/>
  <c r="X2811" i="1"/>
  <c r="Z2811" i="1" s="1"/>
  <c r="X2807" i="1"/>
  <c r="Z2807" i="1" s="1"/>
  <c r="X2803" i="1"/>
  <c r="Z2803" i="1" s="1"/>
  <c r="X2799" i="1"/>
  <c r="Z2799" i="1" s="1"/>
  <c r="X2795" i="1"/>
  <c r="Z2795" i="1" s="1"/>
  <c r="X2743" i="1"/>
  <c r="Z2743" i="1" s="1"/>
  <c r="X2739" i="1"/>
  <c r="Z2739" i="1" s="1"/>
  <c r="X2731" i="1"/>
  <c r="Z2731" i="1" s="1"/>
  <c r="X2727" i="1"/>
  <c r="Z2727" i="1" s="1"/>
  <c r="X2723" i="1"/>
  <c r="Z2723" i="1" s="1"/>
  <c r="X2719" i="1"/>
  <c r="Z2719" i="1" s="1"/>
  <c r="X2715" i="1"/>
  <c r="Z2715" i="1" s="1"/>
  <c r="X2711" i="1"/>
  <c r="Z2711" i="1" s="1"/>
  <c r="X2627" i="1"/>
  <c r="Z2627" i="1" s="1"/>
  <c r="X2623" i="1"/>
  <c r="Z2623" i="1" s="1"/>
  <c r="X2619" i="1"/>
  <c r="Z2619" i="1" s="1"/>
  <c r="X2587" i="1"/>
  <c r="Z2587" i="1" s="1"/>
  <c r="X2579" i="1"/>
  <c r="Z2579" i="1" s="1"/>
  <c r="X2575" i="1"/>
  <c r="Z2575" i="1" s="1"/>
  <c r="X2567" i="1"/>
  <c r="Z2567" i="1" s="1"/>
  <c r="X2563" i="1"/>
  <c r="Z2563" i="1" s="1"/>
  <c r="X2559" i="1"/>
  <c r="Z2559" i="1" s="1"/>
  <c r="X2555" i="1"/>
  <c r="Z2555" i="1" s="1"/>
  <c r="X2551" i="1"/>
  <c r="Z2551" i="1" s="1"/>
  <c r="X2547" i="1"/>
  <c r="Z2547" i="1" s="1"/>
  <c r="X2543" i="1"/>
  <c r="Z2543" i="1" s="1"/>
  <c r="X2539" i="1"/>
  <c r="Z2539" i="1" s="1"/>
  <c r="X2487" i="1"/>
  <c r="Z2487" i="1" s="1"/>
  <c r="X2483" i="1"/>
  <c r="Z2483" i="1" s="1"/>
  <c r="X2475" i="1"/>
  <c r="Z2475" i="1" s="1"/>
  <c r="X2455" i="1"/>
  <c r="Z2455" i="1" s="1"/>
  <c r="X2447" i="1"/>
  <c r="Z2447" i="1" s="1"/>
  <c r="X2443" i="1"/>
  <c r="Z2443" i="1" s="1"/>
  <c r="X2423" i="1"/>
  <c r="Z2423" i="1" s="1"/>
  <c r="X2419" i="1"/>
  <c r="Z2419" i="1" s="1"/>
  <c r="X2411" i="1"/>
  <c r="Z2411" i="1" s="1"/>
  <c r="X2407" i="1"/>
  <c r="Z2407" i="1" s="1"/>
  <c r="X2403" i="1"/>
  <c r="Z2403" i="1" s="1"/>
  <c r="X2399" i="1"/>
  <c r="Z2399" i="1" s="1"/>
  <c r="X2391" i="1"/>
  <c r="Z2391" i="1" s="1"/>
  <c r="X2383" i="1"/>
  <c r="Z2383" i="1" s="1"/>
  <c r="X2375" i="1"/>
  <c r="Z2375" i="1" s="1"/>
  <c r="X2371" i="1"/>
  <c r="Z2371" i="1" s="1"/>
  <c r="X2367" i="1"/>
  <c r="Z2367" i="1" s="1"/>
  <c r="X2363" i="1"/>
  <c r="Z2363" i="1" s="1"/>
  <c r="X2359" i="1"/>
  <c r="Z2359" i="1" s="1"/>
  <c r="X2355" i="1"/>
  <c r="Z2355" i="1" s="1"/>
  <c r="X2351" i="1"/>
  <c r="Z2351" i="1" s="1"/>
  <c r="X2347" i="1"/>
  <c r="Z2347" i="1" s="1"/>
  <c r="X2343" i="1"/>
  <c r="Z2343" i="1" s="1"/>
  <c r="X2339" i="1"/>
  <c r="Z2339" i="1" s="1"/>
  <c r="X2323" i="1"/>
  <c r="Z2323" i="1" s="1"/>
  <c r="X2231" i="1"/>
  <c r="Z2231" i="1" s="1"/>
  <c r="X2227" i="1"/>
  <c r="Z2227" i="1" s="1"/>
  <c r="X2223" i="1"/>
  <c r="Z2223" i="1" s="1"/>
  <c r="X2219" i="1"/>
  <c r="Z2219" i="1" s="1"/>
  <c r="X2215" i="1"/>
  <c r="Z2215" i="1" s="1"/>
  <c r="X2211" i="1"/>
  <c r="Z2211" i="1" s="1"/>
  <c r="X2207" i="1"/>
  <c r="Z2207" i="1" s="1"/>
  <c r="X2203" i="1"/>
  <c r="Z2203" i="1" s="1"/>
  <c r="X2199" i="1"/>
  <c r="Z2199" i="1" s="1"/>
  <c r="X2195" i="1"/>
  <c r="Z2195" i="1" s="1"/>
  <c r="X2147" i="1"/>
  <c r="Z2147" i="1" s="1"/>
  <c r="X2143" i="1"/>
  <c r="Z2143" i="1" s="1"/>
  <c r="X2139" i="1"/>
  <c r="Z2139" i="1" s="1"/>
  <c r="X2135" i="1"/>
  <c r="Z2135" i="1" s="1"/>
  <c r="X2131" i="1"/>
  <c r="Z2131" i="1" s="1"/>
  <c r="X2127" i="1"/>
  <c r="Z2127" i="1" s="1"/>
  <c r="X2119" i="1"/>
  <c r="Z2119" i="1" s="1"/>
  <c r="X2115" i="1"/>
  <c r="Z2115" i="1" s="1"/>
  <c r="X2099" i="1"/>
  <c r="Z2099" i="1" s="1"/>
  <c r="X2095" i="1"/>
  <c r="Z2095" i="1" s="1"/>
  <c r="X2091" i="1"/>
  <c r="Z2091" i="1" s="1"/>
  <c r="X2083" i="1"/>
  <c r="Z2083" i="1" s="1"/>
  <c r="X2043" i="1"/>
  <c r="Z2043" i="1" s="1"/>
  <c r="X2039" i="1"/>
  <c r="Z2039" i="1" s="1"/>
  <c r="X2035" i="1"/>
  <c r="Z2035" i="1" s="1"/>
  <c r="X2031" i="1"/>
  <c r="Z2031" i="1" s="1"/>
  <c r="X2027" i="1"/>
  <c r="Z2027" i="1" s="1"/>
  <c r="X2023" i="1"/>
  <c r="Z2023" i="1" s="1"/>
  <c r="X2015" i="1"/>
  <c r="Z2015" i="1" s="1"/>
  <c r="X2011" i="1"/>
  <c r="Z2011" i="1" s="1"/>
  <c r="X1983" i="1"/>
  <c r="Z1983" i="1" s="1"/>
  <c r="X1975" i="1"/>
  <c r="Z1975" i="1" s="1"/>
  <c r="X1971" i="1"/>
  <c r="Z1971" i="1" s="1"/>
  <c r="X1963" i="1"/>
  <c r="Z1963" i="1" s="1"/>
  <c r="X1959" i="1"/>
  <c r="Z1959" i="1" s="1"/>
  <c r="X1955" i="1"/>
  <c r="Z1955" i="1" s="1"/>
  <c r="X1951" i="1"/>
  <c r="Z1951" i="1" s="1"/>
  <c r="X1947" i="1"/>
  <c r="Z1947" i="1" s="1"/>
  <c r="X1879" i="1"/>
  <c r="Z1879" i="1" s="1"/>
  <c r="X1871" i="1"/>
  <c r="Z1871" i="1" s="1"/>
  <c r="X1867" i="1"/>
  <c r="Z1867" i="1" s="1"/>
  <c r="X1863" i="1"/>
  <c r="Z1863" i="1" s="1"/>
  <c r="X1859" i="1"/>
  <c r="Z1859" i="1" s="1"/>
  <c r="X1855" i="1"/>
  <c r="Z1855" i="1" s="1"/>
  <c r="X1851" i="1"/>
  <c r="Z1851" i="1" s="1"/>
  <c r="X1847" i="1"/>
  <c r="Z1847" i="1" s="1"/>
  <c r="X1843" i="1"/>
  <c r="Z1843" i="1" s="1"/>
  <c r="X1839" i="1"/>
  <c r="Z1839" i="1" s="1"/>
  <c r="X1835" i="1"/>
  <c r="Z1835" i="1" s="1"/>
  <c r="X1831" i="1"/>
  <c r="Z1831" i="1" s="1"/>
  <c r="X1827" i="1"/>
  <c r="Z1827" i="1" s="1"/>
  <c r="X1823" i="1"/>
  <c r="Z1823" i="1" s="1"/>
  <c r="X1819" i="1"/>
  <c r="Z1819" i="1" s="1"/>
  <c r="X1811" i="1"/>
  <c r="Z1811" i="1" s="1"/>
  <c r="X1807" i="1"/>
  <c r="Z1807" i="1" s="1"/>
  <c r="X1783" i="1"/>
  <c r="Z1783" i="1" s="1"/>
  <c r="X1779" i="1"/>
  <c r="Z1779" i="1" s="1"/>
  <c r="X1775" i="1"/>
  <c r="Z1775" i="1" s="1"/>
  <c r="X1771" i="1"/>
  <c r="Z1771" i="1" s="1"/>
  <c r="X1767" i="1"/>
  <c r="Z1767" i="1" s="1"/>
  <c r="X1763" i="1"/>
  <c r="Z1763" i="1" s="1"/>
  <c r="X1755" i="1"/>
  <c r="Z1755" i="1" s="1"/>
  <c r="X1751" i="1"/>
  <c r="Z1751" i="1" s="1"/>
  <c r="X1747" i="1"/>
  <c r="Z1747" i="1" s="1"/>
  <c r="X1743" i="1"/>
  <c r="Z1743" i="1" s="1"/>
  <c r="X1739" i="1"/>
  <c r="Z1739" i="1" s="1"/>
  <c r="X1735" i="1"/>
  <c r="Z1735" i="1" s="1"/>
  <c r="X1731" i="1"/>
  <c r="Z1731" i="1" s="1"/>
  <c r="X1727" i="1"/>
  <c r="Z1727" i="1" s="1"/>
  <c r="X1723" i="1"/>
  <c r="Z1723" i="1" s="1"/>
  <c r="X1695" i="1"/>
  <c r="Z1695" i="1" s="1"/>
  <c r="X1683" i="1"/>
  <c r="Z1683" i="1" s="1"/>
  <c r="X1679" i="1"/>
  <c r="Z1679" i="1" s="1"/>
  <c r="X1675" i="1"/>
  <c r="Z1675" i="1" s="1"/>
  <c r="X1667" i="1"/>
  <c r="Z1667" i="1" s="1"/>
  <c r="X1663" i="1"/>
  <c r="Z1663" i="1" s="1"/>
  <c r="X1659" i="1"/>
  <c r="Z1659" i="1" s="1"/>
  <c r="X1655" i="1"/>
  <c r="Z1655" i="1" s="1"/>
  <c r="X1619" i="1"/>
  <c r="Z1619" i="1" s="1"/>
  <c r="X1615" i="1"/>
  <c r="Z1615" i="1" s="1"/>
  <c r="X1611" i="1"/>
  <c r="Z1611" i="1" s="1"/>
  <c r="X1607" i="1"/>
  <c r="Z1607" i="1" s="1"/>
  <c r="X1603" i="1"/>
  <c r="Z1603" i="1" s="1"/>
  <c r="X1587" i="1"/>
  <c r="Z1587" i="1" s="1"/>
  <c r="X1583" i="1"/>
  <c r="Z1583" i="1" s="1"/>
  <c r="X1579" i="1"/>
  <c r="Z1579" i="1" s="1"/>
  <c r="X1575" i="1"/>
  <c r="Z1575" i="1" s="1"/>
  <c r="X1567" i="1"/>
  <c r="Z1567" i="1" s="1"/>
  <c r="X1563" i="1"/>
  <c r="Z1563" i="1" s="1"/>
  <c r="X1559" i="1"/>
  <c r="Z1559" i="1" s="1"/>
  <c r="X1555" i="1"/>
  <c r="Z1555" i="1" s="1"/>
  <c r="X1551" i="1"/>
  <c r="Z1551" i="1" s="1"/>
  <c r="X1547" i="1"/>
  <c r="Z1547" i="1" s="1"/>
  <c r="X1543" i="1"/>
  <c r="Z1543" i="1" s="1"/>
  <c r="X1539" i="1"/>
  <c r="Z1539" i="1" s="1"/>
  <c r="X1535" i="1"/>
  <c r="Z1535" i="1" s="1"/>
  <c r="X1531" i="1"/>
  <c r="Z1531" i="1" s="1"/>
  <c r="X1511" i="1"/>
  <c r="Z1511" i="1" s="1"/>
  <c r="X1479" i="1"/>
  <c r="Z1479" i="1" s="1"/>
  <c r="X1427" i="1"/>
  <c r="Z1427" i="1" s="1"/>
  <c r="X1423" i="1"/>
  <c r="Z1423" i="1" s="1"/>
  <c r="X1419" i="1"/>
  <c r="Z1419" i="1" s="1"/>
  <c r="X1415" i="1"/>
  <c r="Z1415" i="1" s="1"/>
  <c r="X1411" i="1"/>
  <c r="Z1411" i="1" s="1"/>
  <c r="X1407" i="1"/>
  <c r="Z1407" i="1" s="1"/>
  <c r="X1403" i="1"/>
  <c r="Z1403" i="1" s="1"/>
  <c r="X1399" i="1"/>
  <c r="Z1399" i="1" s="1"/>
  <c r="X1395" i="1"/>
  <c r="Z1395" i="1" s="1"/>
  <c r="X1391" i="1"/>
  <c r="Z1391" i="1" s="1"/>
  <c r="X1375" i="1"/>
  <c r="Z1375" i="1" s="1"/>
  <c r="X1367" i="1"/>
  <c r="Z1367" i="1" s="1"/>
  <c r="X1363" i="1"/>
  <c r="Z1363" i="1" s="1"/>
  <c r="X1359" i="1"/>
  <c r="Z1359" i="1" s="1"/>
  <c r="X1355" i="1"/>
  <c r="Z1355" i="1" s="1"/>
  <c r="X1351" i="1"/>
  <c r="Z1351" i="1" s="1"/>
  <c r="X1347" i="1"/>
  <c r="Z1347" i="1" s="1"/>
  <c r="X1343" i="1"/>
  <c r="Z1343" i="1" s="1"/>
  <c r="X1339" i="1"/>
  <c r="Z1339" i="1" s="1"/>
  <c r="X1335" i="1"/>
  <c r="Z1335" i="1" s="1"/>
  <c r="X1331" i="1"/>
  <c r="Z1331" i="1" s="1"/>
  <c r="X1327" i="1"/>
  <c r="Z1327" i="1" s="1"/>
  <c r="X1311" i="1"/>
  <c r="Z1311" i="1" s="1"/>
  <c r="X1303" i="1"/>
  <c r="Z1303" i="1" s="1"/>
  <c r="X1299" i="1"/>
  <c r="Z1299" i="1" s="1"/>
  <c r="X1283" i="1"/>
  <c r="Z1283" i="1" s="1"/>
  <c r="X1279" i="1"/>
  <c r="Z1279" i="1" s="1"/>
  <c r="X1275" i="1"/>
  <c r="Z1275" i="1" s="1"/>
  <c r="X1271" i="1"/>
  <c r="Z1271" i="1" s="1"/>
  <c r="X1191" i="1"/>
  <c r="Z1191" i="1" s="1"/>
  <c r="X1135" i="1"/>
  <c r="Z1135" i="1" s="1"/>
  <c r="X1131" i="1"/>
  <c r="Z1131" i="1" s="1"/>
  <c r="X1127" i="1"/>
  <c r="Z1127" i="1" s="1"/>
  <c r="X1119" i="1"/>
  <c r="Z1119" i="1" s="1"/>
  <c r="X1111" i="1"/>
  <c r="Z1111" i="1" s="1"/>
  <c r="X1107" i="1"/>
  <c r="Z1107" i="1" s="1"/>
  <c r="X1103" i="1"/>
  <c r="Z1103" i="1" s="1"/>
  <c r="X1099" i="1"/>
  <c r="Z1099" i="1" s="1"/>
  <c r="X1095" i="1"/>
  <c r="Z1095" i="1" s="1"/>
  <c r="X1091" i="1"/>
  <c r="Z1091" i="1" s="1"/>
  <c r="X1087" i="1"/>
  <c r="Z1087" i="1" s="1"/>
  <c r="X1083" i="1"/>
  <c r="Z1083" i="1" s="1"/>
  <c r="X1071" i="1"/>
  <c r="Z1071" i="1" s="1"/>
  <c r="X1067" i="1"/>
  <c r="Z1067" i="1" s="1"/>
  <c r="X1063" i="1"/>
  <c r="Z1063" i="1" s="1"/>
  <c r="X1039" i="1"/>
  <c r="Z1039" i="1" s="1"/>
  <c r="X1035" i="1"/>
  <c r="Z1035" i="1" s="1"/>
  <c r="X1031" i="1"/>
  <c r="Z1031" i="1" s="1"/>
  <c r="X1027" i="1"/>
  <c r="Z1027" i="1" s="1"/>
  <c r="X1023" i="1"/>
  <c r="Z1023" i="1" s="1"/>
  <c r="X1019" i="1"/>
  <c r="Z1019" i="1" s="1"/>
  <c r="X1007" i="1"/>
  <c r="Z1007" i="1" s="1"/>
  <c r="X1003" i="1"/>
  <c r="Z1003" i="1" s="1"/>
  <c r="X999" i="1"/>
  <c r="Z999" i="1" s="1"/>
  <c r="X991" i="1"/>
  <c r="Z991" i="1" s="1"/>
  <c r="X983" i="1"/>
  <c r="Z983" i="1" s="1"/>
  <c r="X979" i="1"/>
  <c r="Z979" i="1" s="1"/>
  <c r="X975" i="1"/>
  <c r="Z975" i="1" s="1"/>
  <c r="X967" i="1"/>
  <c r="Z967" i="1" s="1"/>
  <c r="X963" i="1"/>
  <c r="Z963" i="1" s="1"/>
  <c r="X959" i="1"/>
  <c r="Z959" i="1" s="1"/>
  <c r="X955" i="1"/>
  <c r="Z955" i="1" s="1"/>
  <c r="X951" i="1"/>
  <c r="Z951" i="1" s="1"/>
  <c r="X947" i="1"/>
  <c r="Z947" i="1" s="1"/>
  <c r="X943" i="1"/>
  <c r="Z943" i="1" s="1"/>
  <c r="X939" i="1"/>
  <c r="Z939" i="1" s="1"/>
  <c r="X935" i="1"/>
  <c r="Z935" i="1" s="1"/>
  <c r="X927" i="1"/>
  <c r="Z927" i="1" s="1"/>
  <c r="X919" i="1"/>
  <c r="Z919" i="1" s="1"/>
  <c r="X915" i="1"/>
  <c r="Z915" i="1" s="1"/>
  <c r="X911" i="1"/>
  <c r="Z911" i="1" s="1"/>
  <c r="X907" i="1"/>
  <c r="Z907" i="1" s="1"/>
  <c r="X903" i="1"/>
  <c r="Z903" i="1" s="1"/>
  <c r="X899" i="1"/>
  <c r="Z899" i="1" s="1"/>
  <c r="X895" i="1"/>
  <c r="Z895" i="1" s="1"/>
  <c r="X891" i="1"/>
  <c r="Z891" i="1" s="1"/>
  <c r="X887" i="1"/>
  <c r="Z887" i="1" s="1"/>
  <c r="X879" i="1"/>
  <c r="Z879" i="1" s="1"/>
  <c r="X875" i="1"/>
  <c r="Z875" i="1" s="1"/>
  <c r="X871" i="1"/>
  <c r="Z871" i="1" s="1"/>
  <c r="X863" i="1"/>
  <c r="Z863" i="1" s="1"/>
  <c r="X855" i="1"/>
  <c r="Z855" i="1" s="1"/>
  <c r="X851" i="1"/>
  <c r="Z851" i="1" s="1"/>
  <c r="X847" i="1"/>
  <c r="Z847" i="1" s="1"/>
  <c r="X843" i="1"/>
  <c r="Z843" i="1" s="1"/>
  <c r="X839" i="1"/>
  <c r="Z839" i="1" s="1"/>
  <c r="X835" i="1"/>
  <c r="Z835" i="1" s="1"/>
  <c r="X831" i="1"/>
  <c r="Z831" i="1" s="1"/>
  <c r="X827" i="1"/>
  <c r="Z827" i="1" s="1"/>
  <c r="X823" i="1"/>
  <c r="Z823" i="1" s="1"/>
  <c r="X819" i="1"/>
  <c r="Z819" i="1" s="1"/>
  <c r="X815" i="1"/>
  <c r="Z815" i="1" s="1"/>
  <c r="X811" i="1"/>
  <c r="Z811" i="1" s="1"/>
  <c r="X799" i="1"/>
  <c r="Z799" i="1" s="1"/>
  <c r="X791" i="1"/>
  <c r="Z791" i="1" s="1"/>
  <c r="X787" i="1"/>
  <c r="Z787" i="1" s="1"/>
  <c r="X783" i="1"/>
  <c r="Z783" i="1" s="1"/>
  <c r="X779" i="1"/>
  <c r="Z779" i="1" s="1"/>
  <c r="X775" i="1"/>
  <c r="Z775" i="1" s="1"/>
  <c r="X771" i="1"/>
  <c r="Z771" i="1" s="1"/>
  <c r="X767" i="1"/>
  <c r="Z767" i="1" s="1"/>
  <c r="X763" i="1"/>
  <c r="Z763" i="1" s="1"/>
  <c r="X759" i="1"/>
  <c r="Z759" i="1" s="1"/>
  <c r="X735" i="1"/>
  <c r="Z735" i="1" s="1"/>
  <c r="X723" i="1"/>
  <c r="Z723" i="1" s="1"/>
  <c r="X719" i="1"/>
  <c r="Z719" i="1" s="1"/>
  <c r="X715" i="1"/>
  <c r="Z715" i="1" s="1"/>
  <c r="X711" i="1"/>
  <c r="Z711" i="1" s="1"/>
  <c r="X707" i="1"/>
  <c r="Z707" i="1" s="1"/>
  <c r="X703" i="1"/>
  <c r="Z703" i="1" s="1"/>
  <c r="X699" i="1"/>
  <c r="Z699" i="1" s="1"/>
  <c r="X691" i="1"/>
  <c r="Z691" i="1" s="1"/>
  <c r="X687" i="1"/>
  <c r="Z687" i="1" s="1"/>
  <c r="X683" i="1"/>
  <c r="Z683" i="1" s="1"/>
  <c r="X679" i="1"/>
  <c r="Z679" i="1" s="1"/>
  <c r="X671" i="1"/>
  <c r="Z671" i="1" s="1"/>
  <c r="X663" i="1"/>
  <c r="Z663" i="1" s="1"/>
  <c r="X659" i="1"/>
  <c r="Z659" i="1" s="1"/>
  <c r="X643" i="1"/>
  <c r="Z643" i="1" s="1"/>
  <c r="X639" i="1"/>
  <c r="Z639" i="1" s="1"/>
  <c r="X635" i="1"/>
  <c r="Z635" i="1" s="1"/>
  <c r="X591" i="1"/>
  <c r="Z591" i="1" s="1"/>
  <c r="X587" i="1"/>
  <c r="Z587" i="1" s="1"/>
  <c r="X583" i="1"/>
  <c r="Z583" i="1" s="1"/>
  <c r="X579" i="1"/>
  <c r="Z579" i="1" s="1"/>
  <c r="X575" i="1"/>
  <c r="Z575" i="1" s="1"/>
  <c r="X571" i="1"/>
  <c r="Z571" i="1" s="1"/>
  <c r="X567" i="1"/>
  <c r="Z567" i="1" s="1"/>
  <c r="X563" i="1"/>
  <c r="Z563" i="1" s="1"/>
  <c r="X559" i="1"/>
  <c r="Z559" i="1" s="1"/>
  <c r="X555" i="1"/>
  <c r="Z555" i="1" s="1"/>
  <c r="X551" i="1"/>
  <c r="Z551" i="1" s="1"/>
  <c r="X543" i="1"/>
  <c r="Z543" i="1" s="1"/>
  <c r="X539" i="1"/>
  <c r="Z539" i="1" s="1"/>
  <c r="X535" i="1"/>
  <c r="Z535" i="1" s="1"/>
  <c r="X531" i="1"/>
  <c r="Z531" i="1" s="1"/>
  <c r="X527" i="1"/>
  <c r="Z527" i="1" s="1"/>
  <c r="X523" i="1"/>
  <c r="Z523" i="1" s="1"/>
  <c r="X519" i="1"/>
  <c r="Z519" i="1" s="1"/>
  <c r="X511" i="1"/>
  <c r="Z511" i="1" s="1"/>
  <c r="X507" i="1"/>
  <c r="Z507" i="1" s="1"/>
  <c r="X503" i="1"/>
  <c r="Z503" i="1" s="1"/>
  <c r="X499" i="1"/>
  <c r="Z499" i="1" s="1"/>
  <c r="X495" i="1"/>
  <c r="Z495" i="1" s="1"/>
  <c r="X491" i="1"/>
  <c r="Z491" i="1" s="1"/>
  <c r="X487" i="1"/>
  <c r="Z487" i="1" s="1"/>
  <c r="X479" i="1"/>
  <c r="Z479" i="1" s="1"/>
  <c r="X439" i="1"/>
  <c r="Z439" i="1" s="1"/>
  <c r="X435" i="1"/>
  <c r="Z435" i="1" s="1"/>
  <c r="X431" i="1"/>
  <c r="Z431" i="1" s="1"/>
  <c r="X427" i="1"/>
  <c r="Z427" i="1" s="1"/>
  <c r="X423" i="1"/>
  <c r="Z423" i="1" s="1"/>
  <c r="X415" i="1"/>
  <c r="Z415" i="1" s="1"/>
  <c r="X411" i="1"/>
  <c r="Z411" i="1" s="1"/>
  <c r="X407" i="1"/>
  <c r="Z407" i="1" s="1"/>
  <c r="X403" i="1"/>
  <c r="Z403" i="1" s="1"/>
  <c r="X399" i="1"/>
  <c r="Z399" i="1" s="1"/>
  <c r="X395" i="1"/>
  <c r="Z395" i="1" s="1"/>
  <c r="X391" i="1"/>
  <c r="Z391" i="1" s="1"/>
  <c r="X367" i="1"/>
  <c r="Z367" i="1" s="1"/>
  <c r="X363" i="1"/>
  <c r="Z363" i="1" s="1"/>
  <c r="X359" i="1"/>
  <c r="Z359" i="1" s="1"/>
  <c r="X351" i="1"/>
  <c r="Z351" i="1" s="1"/>
  <c r="X347" i="1"/>
  <c r="Z347" i="1" s="1"/>
  <c r="X343" i="1"/>
  <c r="Z343" i="1" s="1"/>
  <c r="X339" i="1"/>
  <c r="Z339" i="1" s="1"/>
  <c r="X335" i="1"/>
  <c r="Z335" i="1" s="1"/>
  <c r="X331" i="1"/>
  <c r="Z331" i="1" s="1"/>
  <c r="X327" i="1"/>
  <c r="Z327" i="1" s="1"/>
  <c r="X319" i="1"/>
  <c r="Z319" i="1" s="1"/>
  <c r="X283" i="1"/>
  <c r="Z283" i="1" s="1"/>
  <c r="X279" i="1"/>
  <c r="Z279" i="1" s="1"/>
  <c r="X275" i="1"/>
  <c r="Z275" i="1" s="1"/>
  <c r="X271" i="1"/>
  <c r="Z271" i="1" s="1"/>
  <c r="X267" i="1"/>
  <c r="Z267" i="1" s="1"/>
  <c r="X263" i="1"/>
  <c r="Z263" i="1" s="1"/>
  <c r="X255" i="1"/>
  <c r="Z255" i="1" s="1"/>
  <c r="X223" i="1"/>
  <c r="Z223" i="1" s="1"/>
  <c r="X219" i="1"/>
  <c r="Z219" i="1" s="1"/>
  <c r="X215" i="1"/>
  <c r="Z215" i="1" s="1"/>
  <c r="X211" i="1"/>
  <c r="Z211" i="1" s="1"/>
  <c r="X207" i="1"/>
  <c r="Z207" i="1" s="1"/>
  <c r="X203" i="1"/>
  <c r="Z203" i="1" s="1"/>
  <c r="X199" i="1"/>
  <c r="Z199" i="1" s="1"/>
  <c r="X191" i="1"/>
  <c r="Z191" i="1" s="1"/>
  <c r="X187" i="1"/>
  <c r="Z187" i="1" s="1"/>
  <c r="X183" i="1"/>
  <c r="Z183" i="1" s="1"/>
  <c r="X167" i="1"/>
  <c r="Z167" i="1" s="1"/>
  <c r="X159" i="1"/>
  <c r="Z159" i="1" s="1"/>
  <c r="X155" i="1"/>
  <c r="Z155" i="1" s="1"/>
  <c r="X151" i="1"/>
  <c r="Z151" i="1" s="1"/>
  <c r="X147" i="1"/>
  <c r="Z147" i="1" s="1"/>
  <c r="X143" i="1"/>
  <c r="Z143" i="1" s="1"/>
  <c r="X127" i="1"/>
  <c r="Z127" i="1" s="1"/>
  <c r="X123" i="1"/>
  <c r="Z123" i="1" s="1"/>
  <c r="X119" i="1"/>
  <c r="Z119" i="1" s="1"/>
  <c r="X115" i="1"/>
  <c r="Z115" i="1" s="1"/>
  <c r="X111" i="1"/>
  <c r="Z111" i="1" s="1"/>
  <c r="X107" i="1"/>
  <c r="Z107" i="1" s="1"/>
  <c r="X103" i="1"/>
  <c r="Z103" i="1" s="1"/>
  <c r="X95" i="1"/>
  <c r="Z95" i="1" s="1"/>
  <c r="X91" i="1"/>
  <c r="Z91" i="1" s="1"/>
  <c r="X87" i="1"/>
  <c r="Z87" i="1" s="1"/>
  <c r="X83" i="1"/>
  <c r="Z83" i="1" s="1"/>
  <c r="X79" i="1"/>
  <c r="Z79" i="1" s="1"/>
  <c r="X75" i="1"/>
  <c r="Z75" i="1" s="1"/>
  <c r="X71" i="1"/>
  <c r="Z71" i="1" s="1"/>
  <c r="X63" i="1"/>
  <c r="Z63" i="1" s="1"/>
  <c r="X59" i="1"/>
  <c r="Z59" i="1" s="1"/>
  <c r="X55" i="1"/>
  <c r="Z55" i="1" s="1"/>
  <c r="X51" i="1"/>
  <c r="Z51" i="1" s="1"/>
  <c r="X47" i="1"/>
  <c r="Z47" i="1" s="1"/>
  <c r="X43" i="1"/>
  <c r="Z43" i="1" s="1"/>
  <c r="X39" i="1"/>
  <c r="Z39" i="1" s="1"/>
  <c r="X31" i="1"/>
  <c r="Z31" i="1" s="1"/>
  <c r="X27" i="1"/>
  <c r="Z27" i="1" s="1"/>
  <c r="X23" i="1"/>
  <c r="Z23" i="1" s="1"/>
  <c r="X19" i="1"/>
  <c r="Z19" i="1" s="1"/>
  <c r="X15" i="1"/>
  <c r="Z15" i="1" s="1"/>
  <c r="X11" i="1"/>
  <c r="Z11" i="1" s="1"/>
  <c r="X7" i="1"/>
  <c r="Z7" i="1" s="1"/>
  <c r="X4718" i="1"/>
  <c r="Z4718" i="1" s="1"/>
  <c r="X4710" i="1"/>
  <c r="Z4710" i="1" s="1"/>
  <c r="X4706" i="1"/>
  <c r="Z4706" i="1" s="1"/>
  <c r="X4698" i="1"/>
  <c r="Z4698" i="1" s="1"/>
  <c r="X4694" i="1"/>
  <c r="Z4694" i="1" s="1"/>
  <c r="X4690" i="1"/>
  <c r="Z4690" i="1" s="1"/>
  <c r="X4662" i="1"/>
  <c r="Z4662" i="1" s="1"/>
  <c r="X4658" i="1"/>
  <c r="Z4658" i="1" s="1"/>
  <c r="X4650" i="1"/>
  <c r="Z4650" i="1" s="1"/>
  <c r="X4646" i="1"/>
  <c r="Z4646" i="1" s="1"/>
  <c r="X4582" i="1"/>
  <c r="Z4582" i="1" s="1"/>
  <c r="X4578" i="1"/>
  <c r="Z4578" i="1" s="1"/>
  <c r="X4570" i="1"/>
  <c r="Z4570" i="1" s="1"/>
  <c r="X4554" i="1"/>
  <c r="Z4554" i="1" s="1"/>
  <c r="X4518" i="1"/>
  <c r="Z4518" i="1" s="1"/>
  <c r="X4510" i="1"/>
  <c r="Z4510" i="1" s="1"/>
  <c r="X4462" i="1"/>
  <c r="Z4462" i="1" s="1"/>
  <c r="X4382" i="1"/>
  <c r="Z4382" i="1" s="1"/>
  <c r="X4378" i="1"/>
  <c r="Z4378" i="1" s="1"/>
  <c r="X4374" i="1"/>
  <c r="Z4374" i="1" s="1"/>
  <c r="X4334" i="1"/>
  <c r="Z4334" i="1" s="1"/>
  <c r="X4330" i="1"/>
  <c r="Z4330" i="1" s="1"/>
  <c r="X4286" i="1"/>
  <c r="Z4286" i="1" s="1"/>
  <c r="X4282" i="1"/>
  <c r="Z4282" i="1" s="1"/>
  <c r="X4206" i="1"/>
  <c r="Z4206" i="1" s="1"/>
  <c r="X4198" i="1"/>
  <c r="Z4198" i="1" s="1"/>
  <c r="X4194" i="1"/>
  <c r="Z4194" i="1" s="1"/>
  <c r="X4186" i="1"/>
  <c r="Z4186" i="1" s="1"/>
  <c r="X4182" i="1"/>
  <c r="Z4182" i="1" s="1"/>
  <c r="X4178" i="1"/>
  <c r="Z4178" i="1" s="1"/>
  <c r="X4170" i="1"/>
  <c r="Z4170" i="1" s="1"/>
  <c r="X4166" i="1"/>
  <c r="Z4166" i="1" s="1"/>
  <c r="X4138" i="1"/>
  <c r="Z4138" i="1" s="1"/>
  <c r="X4134" i="1"/>
  <c r="Z4134" i="1" s="1"/>
  <c r="X4090" i="1"/>
  <c r="Z4090" i="1" s="1"/>
  <c r="X4018" i="1"/>
  <c r="Z4018" i="1" s="1"/>
  <c r="X3998" i="1"/>
  <c r="Z3998" i="1" s="1"/>
  <c r="X3974" i="1"/>
  <c r="Z3974" i="1" s="1"/>
  <c r="X3970" i="1"/>
  <c r="Z3970" i="1" s="1"/>
  <c r="X3950" i="1"/>
  <c r="Z3950" i="1" s="1"/>
  <c r="X3942" i="1"/>
  <c r="Z3942" i="1" s="1"/>
  <c r="X3934" i="1"/>
  <c r="Z3934" i="1" s="1"/>
  <c r="X3930" i="1"/>
  <c r="Z3930" i="1" s="1"/>
  <c r="X3922" i="1"/>
  <c r="Z3922" i="1" s="1"/>
  <c r="X3918" i="1"/>
  <c r="Z3918" i="1" s="1"/>
  <c r="X3910" i="1"/>
  <c r="Z3910" i="1" s="1"/>
  <c r="X3906" i="1"/>
  <c r="Z3906" i="1" s="1"/>
  <c r="X3894" i="1"/>
  <c r="Z3894" i="1" s="1"/>
  <c r="X3886" i="1"/>
  <c r="Z3886" i="1" s="1"/>
  <c r="X3882" i="1"/>
  <c r="Z3882" i="1" s="1"/>
  <c r="X3878" i="1"/>
  <c r="Z3878" i="1" s="1"/>
  <c r="X3874" i="1"/>
  <c r="Z3874" i="1" s="1"/>
  <c r="X3858" i="1"/>
  <c r="Z3858" i="1" s="1"/>
  <c r="X3850" i="1"/>
  <c r="Z3850" i="1" s="1"/>
  <c r="X3842" i="1"/>
  <c r="Z3842" i="1" s="1"/>
  <c r="X3834" i="1"/>
  <c r="Z3834" i="1" s="1"/>
  <c r="X3830" i="1"/>
  <c r="Z3830" i="1" s="1"/>
  <c r="X3822" i="1"/>
  <c r="Z3822" i="1" s="1"/>
  <c r="X3818" i="1"/>
  <c r="Z3818" i="1" s="1"/>
  <c r="X3814" i="1"/>
  <c r="Z3814" i="1" s="1"/>
  <c r="X3810" i="1"/>
  <c r="Z3810" i="1" s="1"/>
  <c r="X3806" i="1"/>
  <c r="Z3806" i="1" s="1"/>
  <c r="X3798" i="1"/>
  <c r="Z3798" i="1" s="1"/>
  <c r="X3790" i="1"/>
  <c r="Z3790" i="1" s="1"/>
  <c r="X3786" i="1"/>
  <c r="Z3786" i="1" s="1"/>
  <c r="X3746" i="1"/>
  <c r="Z3746" i="1" s="1"/>
  <c r="X3718" i="1"/>
  <c r="Z3718" i="1" s="1"/>
  <c r="X3714" i="1"/>
  <c r="Z3714" i="1" s="1"/>
  <c r="X3678" i="1"/>
  <c r="Z3678" i="1" s="1"/>
  <c r="X3674" i="1"/>
  <c r="Z3674" i="1" s="1"/>
  <c r="X3618" i="1"/>
  <c r="Z3618" i="1" s="1"/>
  <c r="X3614" i="1"/>
  <c r="Z3614" i="1" s="1"/>
  <c r="X3594" i="1"/>
  <c r="Z3594" i="1" s="1"/>
  <c r="X3546" i="1"/>
  <c r="Z3546" i="1" s="1"/>
  <c r="X3538" i="1"/>
  <c r="Z3538" i="1" s="1"/>
  <c r="X3530" i="1"/>
  <c r="Z3530" i="1" s="1"/>
  <c r="X3506" i="1"/>
  <c r="Z3506" i="1" s="1"/>
  <c r="X3502" i="1"/>
  <c r="Z3502" i="1" s="1"/>
  <c r="X3498" i="1"/>
  <c r="Z3498" i="1" s="1"/>
  <c r="X3494" i="1"/>
  <c r="Z3494" i="1" s="1"/>
  <c r="X3422" i="1"/>
  <c r="Z3422" i="1" s="1"/>
  <c r="X3418" i="1"/>
  <c r="Z3418" i="1" s="1"/>
  <c r="X3410" i="1"/>
  <c r="Z3410" i="1" s="1"/>
  <c r="X3406" i="1"/>
  <c r="Z3406" i="1" s="1"/>
  <c r="X3386" i="1"/>
  <c r="Z3386" i="1" s="1"/>
  <c r="X3382" i="1"/>
  <c r="Z3382" i="1" s="1"/>
  <c r="X3378" i="1"/>
  <c r="Z3378" i="1" s="1"/>
  <c r="X3374" i="1"/>
  <c r="Z3374" i="1" s="1"/>
  <c r="X3370" i="1"/>
  <c r="Z3370" i="1" s="1"/>
  <c r="X3362" i="1"/>
  <c r="Z3362" i="1" s="1"/>
  <c r="X3358" i="1"/>
  <c r="Z3358" i="1" s="1"/>
  <c r="X3270" i="1"/>
  <c r="Z3270" i="1" s="1"/>
  <c r="X3266" i="1"/>
  <c r="Z3266" i="1" s="1"/>
  <c r="X3230" i="1"/>
  <c r="Z3230" i="1" s="1"/>
  <c r="X3222" i="1"/>
  <c r="Z3222" i="1" s="1"/>
  <c r="X3110" i="1"/>
  <c r="Z3110" i="1" s="1"/>
  <c r="X3106" i="1"/>
  <c r="Z3106" i="1" s="1"/>
  <c r="X3102" i="1"/>
  <c r="Z3102" i="1" s="1"/>
  <c r="X3070" i="1"/>
  <c r="Z3070" i="1" s="1"/>
  <c r="X3066" i="1"/>
  <c r="Z3066" i="1" s="1"/>
  <c r="X3038" i="1"/>
  <c r="Z3038" i="1" s="1"/>
  <c r="X3030" i="1"/>
  <c r="Z3030" i="1" s="1"/>
  <c r="X3014" i="1"/>
  <c r="Z3014" i="1" s="1"/>
  <c r="X3006" i="1"/>
  <c r="Z3006" i="1" s="1"/>
  <c r="X2998" i="1"/>
  <c r="Z2998" i="1" s="1"/>
  <c r="X2986" i="1"/>
  <c r="Z2986" i="1" s="1"/>
  <c r="X2978" i="1"/>
  <c r="Z2978" i="1" s="1"/>
  <c r="X2958" i="1"/>
  <c r="Z2958" i="1" s="1"/>
  <c r="X2954" i="1"/>
  <c r="Z2954" i="1" s="1"/>
  <c r="X2942" i="1"/>
  <c r="Z2942" i="1" s="1"/>
  <c r="X2934" i="1"/>
  <c r="Z2934" i="1" s="1"/>
  <c r="X2930" i="1"/>
  <c r="Z2930" i="1" s="1"/>
  <c r="X2842" i="1"/>
  <c r="Z2842" i="1" s="1"/>
  <c r="X2830" i="1"/>
  <c r="Z2830" i="1" s="1"/>
  <c r="X2826" i="1"/>
  <c r="Z2826" i="1" s="1"/>
  <c r="X2810" i="1"/>
  <c r="Z2810" i="1" s="1"/>
  <c r="X2806" i="1"/>
  <c r="Z2806" i="1" s="1"/>
  <c r="X2774" i="1"/>
  <c r="Z2774" i="1" s="1"/>
  <c r="X2742" i="1"/>
  <c r="Z2742" i="1" s="1"/>
  <c r="X2726" i="1"/>
  <c r="Z2726" i="1" s="1"/>
  <c r="X2626" i="1"/>
  <c r="Z2626" i="1" s="1"/>
  <c r="X2582" i="1"/>
  <c r="Z2582" i="1" s="1"/>
  <c r="X2578" i="1"/>
  <c r="Z2578" i="1" s="1"/>
  <c r="X2574" i="1"/>
  <c r="Z2574" i="1" s="1"/>
  <c r="X2570" i="1"/>
  <c r="Z2570" i="1" s="1"/>
  <c r="X2566" i="1"/>
  <c r="Z2566" i="1" s="1"/>
  <c r="X2562" i="1"/>
  <c r="Z2562" i="1" s="1"/>
  <c r="X2558" i="1"/>
  <c r="Z2558" i="1" s="1"/>
  <c r="X2554" i="1"/>
  <c r="Z2554" i="1" s="1"/>
  <c r="X2550" i="1"/>
  <c r="Z2550" i="1" s="1"/>
  <c r="X2546" i="1"/>
  <c r="Z2546" i="1" s="1"/>
  <c r="X2542" i="1"/>
  <c r="Z2542" i="1" s="1"/>
  <c r="X2538" i="1"/>
  <c r="Z2538" i="1" s="1"/>
  <c r="X2494" i="1"/>
  <c r="Z2494" i="1" s="1"/>
  <c r="X2490" i="1"/>
  <c r="Z2490" i="1" s="1"/>
  <c r="X2486" i="1"/>
  <c r="Z2486" i="1" s="1"/>
  <c r="X2482" i="1"/>
  <c r="Z2482" i="1" s="1"/>
  <c r="X2478" i="1"/>
  <c r="Z2478" i="1" s="1"/>
  <c r="X2458" i="1"/>
  <c r="Z2458" i="1" s="1"/>
  <c r="X2450" i="1"/>
  <c r="Z2450" i="1" s="1"/>
  <c r="X2446" i="1"/>
  <c r="Z2446" i="1" s="1"/>
  <c r="X2442" i="1"/>
  <c r="Z2442" i="1" s="1"/>
  <c r="X2418" i="1"/>
  <c r="Z2418" i="1" s="1"/>
  <c r="X2410" i="1"/>
  <c r="Z2410" i="1" s="1"/>
  <c r="X2402" i="1"/>
  <c r="Z2402" i="1" s="1"/>
  <c r="X2386" i="1"/>
  <c r="Z2386" i="1" s="1"/>
  <c r="X2382" i="1"/>
  <c r="Z2382" i="1" s="1"/>
  <c r="X2378" i="1"/>
  <c r="Z2378" i="1" s="1"/>
  <c r="X2370" i="1"/>
  <c r="Z2370" i="1" s="1"/>
  <c r="X2362" i="1"/>
  <c r="Z2362" i="1" s="1"/>
  <c r="X2354" i="1"/>
  <c r="Z2354" i="1" s="1"/>
  <c r="X2346" i="1"/>
  <c r="Z2346" i="1" s="1"/>
  <c r="X2338" i="1"/>
  <c r="Z2338" i="1" s="1"/>
  <c r="X2334" i="1"/>
  <c r="Z2334" i="1" s="1"/>
  <c r="X2322" i="1"/>
  <c r="Z2322" i="1" s="1"/>
  <c r="X2230" i="1"/>
  <c r="Z2230" i="1" s="1"/>
  <c r="X2226" i="1"/>
  <c r="Z2226" i="1" s="1"/>
  <c r="X2222" i="1"/>
  <c r="Z2222" i="1" s="1"/>
  <c r="X2214" i="1"/>
  <c r="Z2214" i="1" s="1"/>
  <c r="X2210" i="1"/>
  <c r="Z2210" i="1" s="1"/>
  <c r="X2206" i="1"/>
  <c r="Z2206" i="1" s="1"/>
  <c r="X2198" i="1"/>
  <c r="Z2198" i="1" s="1"/>
  <c r="X2194" i="1"/>
  <c r="Z2194" i="1" s="1"/>
  <c r="X2146" i="1"/>
  <c r="Z2146" i="1" s="1"/>
  <c r="X2134" i="1"/>
  <c r="Z2134" i="1" s="1"/>
  <c r="X2130" i="1"/>
  <c r="Z2130" i="1" s="1"/>
  <c r="X2122" i="1"/>
  <c r="Z2122" i="1" s="1"/>
  <c r="X2118" i="1"/>
  <c r="Z2118" i="1" s="1"/>
  <c r="X2094" i="1"/>
  <c r="Z2094" i="1" s="1"/>
  <c r="X2090" i="1"/>
  <c r="Z2090" i="1" s="1"/>
  <c r="X2082" i="1"/>
  <c r="Z2082" i="1" s="1"/>
  <c r="X2034" i="1"/>
  <c r="Z2034" i="1" s="1"/>
  <c r="X2026" i="1"/>
  <c r="Z2026" i="1" s="1"/>
  <c r="X1982" i="1"/>
  <c r="Z1982" i="1" s="1"/>
  <c r="X1974" i="1"/>
  <c r="Z1974" i="1" s="1"/>
  <c r="X1962" i="1"/>
  <c r="Z1962" i="1" s="1"/>
  <c r="X1958" i="1"/>
  <c r="Z1958" i="1" s="1"/>
  <c r="X1954" i="1"/>
  <c r="Z1954" i="1" s="1"/>
  <c r="X1870" i="1"/>
  <c r="Z1870" i="1" s="1"/>
  <c r="X1866" i="1"/>
  <c r="Z1866" i="1" s="1"/>
  <c r="X1858" i="1"/>
  <c r="Z1858" i="1" s="1"/>
  <c r="X1854" i="1"/>
  <c r="Z1854" i="1" s="1"/>
  <c r="X1842" i="1"/>
  <c r="Z1842" i="1" s="1"/>
  <c r="X1834" i="1"/>
  <c r="Z1834" i="1" s="1"/>
  <c r="X1830" i="1"/>
  <c r="Z1830" i="1" s="1"/>
  <c r="X1818" i="1"/>
  <c r="Z1818" i="1" s="1"/>
  <c r="X1806" i="1"/>
  <c r="Z1806" i="1" s="1"/>
  <c r="X1782" i="1"/>
  <c r="Z1782" i="1" s="1"/>
  <c r="X1774" i="1"/>
  <c r="Z1774" i="1" s="1"/>
  <c r="X1762" i="1"/>
  <c r="Z1762" i="1" s="1"/>
  <c r="X1746" i="1"/>
  <c r="Z1746" i="1" s="1"/>
  <c r="X1742" i="1"/>
  <c r="Z1742" i="1" s="1"/>
  <c r="X1726" i="1"/>
  <c r="Z1726" i="1" s="1"/>
  <c r="X1702" i="1"/>
  <c r="Z1702" i="1" s="1"/>
  <c r="X1694" i="1"/>
  <c r="Z1694" i="1" s="1"/>
  <c r="X1682" i="1"/>
  <c r="Z1682" i="1" s="1"/>
  <c r="X1674" i="1"/>
  <c r="Z1674" i="1" s="1"/>
  <c r="X1666" i="1"/>
  <c r="Z1666" i="1" s="1"/>
  <c r="X1662" i="1"/>
  <c r="Z1662" i="1" s="1"/>
  <c r="X1618" i="1"/>
  <c r="Z1618" i="1" s="1"/>
  <c r="X1614" i="1"/>
  <c r="Z1614" i="1" s="1"/>
  <c r="X1610" i="1"/>
  <c r="Z1610" i="1" s="1"/>
  <c r="X1606" i="1"/>
  <c r="Z1606" i="1" s="1"/>
  <c r="X1582" i="1"/>
  <c r="Z1582" i="1" s="1"/>
  <c r="X1570" i="1"/>
  <c r="Z1570" i="1" s="1"/>
  <c r="X1566" i="1"/>
  <c r="Z1566" i="1" s="1"/>
  <c r="X1558" i="1"/>
  <c r="Z1558" i="1" s="1"/>
  <c r="X1554" i="1"/>
  <c r="Z1554" i="1" s="1"/>
  <c r="X1546" i="1"/>
  <c r="Z1546" i="1" s="1"/>
  <c r="X1542" i="1"/>
  <c r="Z1542" i="1" s="1"/>
  <c r="X1538" i="1"/>
  <c r="Z1538" i="1" s="1"/>
  <c r="X1534" i="1"/>
  <c r="Z1534" i="1" s="1"/>
  <c r="X1478" i="1"/>
  <c r="Z1478" i="1" s="1"/>
  <c r="X1430" i="1"/>
  <c r="Z1430" i="1" s="1"/>
  <c r="X1426" i="1"/>
  <c r="Z1426" i="1" s="1"/>
  <c r="X1422" i="1"/>
  <c r="Z1422" i="1" s="1"/>
  <c r="X1414" i="1"/>
  <c r="Z1414" i="1" s="1"/>
  <c r="X1402" i="1"/>
  <c r="Z1402" i="1" s="1"/>
  <c r="X1398" i="1"/>
  <c r="Z1398" i="1" s="1"/>
  <c r="X1390" i="1"/>
  <c r="Z1390" i="1" s="1"/>
  <c r="X1382" i="1"/>
  <c r="Z1382" i="1" s="1"/>
  <c r="X1378" i="1"/>
  <c r="Z1378" i="1" s="1"/>
  <c r="X1370" i="1"/>
  <c r="Z1370" i="1" s="1"/>
  <c r="X1358" i="1"/>
  <c r="Z1358" i="1" s="1"/>
  <c r="X1354" i="1"/>
  <c r="Z1354" i="1" s="1"/>
  <c r="X1350" i="1"/>
  <c r="Z1350" i="1" s="1"/>
  <c r="X1338" i="1"/>
  <c r="Z1338" i="1" s="1"/>
  <c r="X1330" i="1"/>
  <c r="Z1330" i="1" s="1"/>
  <c r="X1326" i="1"/>
  <c r="Z1326" i="1" s="1"/>
  <c r="X1310" i="1"/>
  <c r="Z1310" i="1" s="1"/>
  <c r="X1306" i="1"/>
  <c r="Z1306" i="1" s="1"/>
  <c r="X1302" i="1"/>
  <c r="Z1302" i="1" s="1"/>
  <c r="X1282" i="1"/>
  <c r="Z1282" i="1" s="1"/>
  <c r="X1274" i="1"/>
  <c r="Z1274" i="1" s="1"/>
  <c r="X1134" i="1"/>
  <c r="Z1134" i="1" s="1"/>
  <c r="X1130" i="1"/>
  <c r="Z1130" i="1" s="1"/>
  <c r="X1122" i="1"/>
  <c r="Z1122" i="1" s="1"/>
  <c r="X1110" i="1"/>
  <c r="Z1110" i="1" s="1"/>
  <c r="X1106" i="1"/>
  <c r="Z1106" i="1" s="1"/>
  <c r="X1102" i="1"/>
  <c r="Z1102" i="1" s="1"/>
  <c r="X1090" i="1"/>
  <c r="Z1090" i="1" s="1"/>
  <c r="X1070" i="1"/>
  <c r="Z1070" i="1" s="1"/>
  <c r="X1058" i="1"/>
  <c r="Z1058" i="1" s="1"/>
  <c r="X1038" i="1"/>
  <c r="Z1038" i="1" s="1"/>
  <c r="X1034" i="1"/>
  <c r="Z1034" i="1" s="1"/>
  <c r="X1026" i="1"/>
  <c r="Z1026" i="1" s="1"/>
  <c r="X1006" i="1"/>
  <c r="Z1006" i="1" s="1"/>
  <c r="X998" i="1"/>
  <c r="Z998" i="1" s="1"/>
  <c r="X994" i="1"/>
  <c r="Z994" i="1" s="1"/>
  <c r="X982" i="1"/>
  <c r="Z982" i="1" s="1"/>
  <c r="X966" i="1"/>
  <c r="Z966" i="1" s="1"/>
  <c r="X962" i="1"/>
  <c r="Z962" i="1" s="1"/>
  <c r="X958" i="1"/>
  <c r="Z958" i="1" s="1"/>
  <c r="X954" i="1"/>
  <c r="Z954" i="1" s="1"/>
  <c r="X950" i="1"/>
  <c r="Z950" i="1" s="1"/>
  <c r="X946" i="1"/>
  <c r="Z946" i="1" s="1"/>
  <c r="X938" i="1"/>
  <c r="Z938" i="1" s="1"/>
  <c r="X934" i="1"/>
  <c r="Z934" i="1" s="1"/>
  <c r="X930" i="1"/>
  <c r="Z930" i="1" s="1"/>
  <c r="X922" i="1"/>
  <c r="Z922" i="1" s="1"/>
  <c r="X918" i="1"/>
  <c r="Z918" i="1" s="1"/>
  <c r="X914" i="1"/>
  <c r="Z914" i="1" s="1"/>
  <c r="X906" i="1"/>
  <c r="Z906" i="1" s="1"/>
  <c r="X902" i="1"/>
  <c r="Z902" i="1" s="1"/>
  <c r="X894" i="1"/>
  <c r="Z894" i="1" s="1"/>
  <c r="X890" i="1"/>
  <c r="Z890" i="1" s="1"/>
  <c r="X886" i="1"/>
  <c r="Z886" i="1" s="1"/>
  <c r="X878" i="1"/>
  <c r="Z878" i="1" s="1"/>
  <c r="X874" i="1"/>
  <c r="Z874" i="1" s="1"/>
  <c r="X870" i="1"/>
  <c r="Z870" i="1" s="1"/>
  <c r="X862" i="1"/>
  <c r="Z862" i="1" s="1"/>
  <c r="X858" i="1"/>
  <c r="Z858" i="1" s="1"/>
  <c r="X854" i="1"/>
  <c r="Z854" i="1" s="1"/>
  <c r="X846" i="1"/>
  <c r="Z846" i="1" s="1"/>
  <c r="X842" i="1"/>
  <c r="Z842" i="1" s="1"/>
  <c r="X838" i="1"/>
  <c r="Z838" i="1" s="1"/>
  <c r="X830" i="1"/>
  <c r="Z830" i="1" s="1"/>
  <c r="X826" i="1"/>
  <c r="Z826" i="1" s="1"/>
  <c r="X822" i="1"/>
  <c r="Z822" i="1" s="1"/>
  <c r="X814" i="1"/>
  <c r="Z814" i="1" s="1"/>
  <c r="X810" i="1"/>
  <c r="Z810" i="1" s="1"/>
  <c r="X798" i="1"/>
  <c r="Z798" i="1" s="1"/>
  <c r="X794" i="1"/>
  <c r="Z794" i="1" s="1"/>
  <c r="X790" i="1"/>
  <c r="Z790" i="1" s="1"/>
  <c r="X782" i="1"/>
  <c r="Z782" i="1" s="1"/>
  <c r="X778" i="1"/>
  <c r="Z778" i="1" s="1"/>
  <c r="X774" i="1"/>
  <c r="Z774" i="1" s="1"/>
  <c r="X766" i="1"/>
  <c r="Z766" i="1" s="1"/>
  <c r="X762" i="1"/>
  <c r="Z762" i="1" s="1"/>
  <c r="X758" i="1"/>
  <c r="Z758" i="1" s="1"/>
  <c r="X742" i="1"/>
  <c r="Z742" i="1" s="1"/>
  <c r="X734" i="1"/>
  <c r="Z734" i="1" s="1"/>
  <c r="X730" i="1"/>
  <c r="Z730" i="1" s="1"/>
  <c r="X718" i="1"/>
  <c r="Z718" i="1" s="1"/>
  <c r="X714" i="1"/>
  <c r="Z714" i="1" s="1"/>
  <c r="X710" i="1"/>
  <c r="Z710" i="1" s="1"/>
  <c r="X706" i="1"/>
  <c r="Z706" i="1" s="1"/>
  <c r="X698" i="1"/>
  <c r="Z698" i="1" s="1"/>
  <c r="X686" i="1"/>
  <c r="Z686" i="1" s="1"/>
  <c r="X682" i="1"/>
  <c r="Z682" i="1" s="1"/>
  <c r="X670" i="1"/>
  <c r="Z670" i="1" s="1"/>
  <c r="X666" i="1"/>
  <c r="Z666" i="1" s="1"/>
  <c r="X662" i="1"/>
  <c r="Z662" i="1" s="1"/>
  <c r="X642" i="1"/>
  <c r="Z642" i="1" s="1"/>
  <c r="X638" i="1"/>
  <c r="Z638" i="1" s="1"/>
  <c r="X634" i="1"/>
  <c r="Z634" i="1" s="1"/>
  <c r="X590" i="1"/>
  <c r="Z590" i="1" s="1"/>
  <c r="X578" i="1"/>
  <c r="Z578" i="1" s="1"/>
  <c r="X574" i="1"/>
  <c r="Z574" i="1" s="1"/>
  <c r="X566" i="1"/>
  <c r="Z566" i="1" s="1"/>
  <c r="X558" i="1"/>
  <c r="Z558" i="1" s="1"/>
  <c r="X554" i="1"/>
  <c r="Z554" i="1" s="1"/>
  <c r="X546" i="1"/>
  <c r="Z546" i="1" s="1"/>
  <c r="X542" i="1"/>
  <c r="Z542" i="1" s="1"/>
  <c r="X534" i="1"/>
  <c r="Z534" i="1" s="1"/>
  <c r="X518" i="1"/>
  <c r="Z518" i="1" s="1"/>
  <c r="X514" i="1"/>
  <c r="Z514" i="1" s="1"/>
  <c r="X494" i="1"/>
  <c r="Z494" i="1" s="1"/>
  <c r="X490" i="1"/>
  <c r="Z490" i="1" s="1"/>
  <c r="X482" i="1"/>
  <c r="Z482" i="1" s="1"/>
  <c r="X478" i="1"/>
  <c r="Z478" i="1" s="1"/>
  <c r="X438" i="1"/>
  <c r="Z438" i="1" s="1"/>
  <c r="X430" i="1"/>
  <c r="Z430" i="1" s="1"/>
  <c r="X426" i="1"/>
  <c r="Z426" i="1" s="1"/>
  <c r="X418" i="1"/>
  <c r="Z418" i="1" s="1"/>
  <c r="X414" i="1"/>
  <c r="Z414" i="1" s="1"/>
  <c r="X406" i="1"/>
  <c r="Z406" i="1" s="1"/>
  <c r="X402" i="1"/>
  <c r="Z402" i="1" s="1"/>
  <c r="X398" i="1"/>
  <c r="Z398" i="1" s="1"/>
  <c r="X358" i="1"/>
  <c r="Z358" i="1" s="1"/>
  <c r="X354" i="1"/>
  <c r="Z354" i="1" s="1"/>
  <c r="X334" i="1"/>
  <c r="Z334" i="1" s="1"/>
  <c r="X270" i="1"/>
  <c r="Z270" i="1" s="1"/>
  <c r="X258" i="1"/>
  <c r="Z258" i="1" s="1"/>
  <c r="X226" i="1"/>
  <c r="Z226" i="1" s="1"/>
  <c r="X206" i="1"/>
  <c r="Z206" i="1" s="1"/>
  <c r="X198" i="1"/>
  <c r="Z198" i="1" s="1"/>
  <c r="X186" i="1"/>
  <c r="Z186" i="1" s="1"/>
  <c r="X166" i="1"/>
  <c r="Z166" i="1" s="1"/>
  <c r="X158" i="1"/>
  <c r="Z158" i="1" s="1"/>
  <c r="X150" i="1"/>
  <c r="Z150" i="1" s="1"/>
  <c r="X118" i="1"/>
  <c r="Z118" i="1" s="1"/>
  <c r="X106" i="1"/>
  <c r="Z106" i="1" s="1"/>
  <c r="X86" i="1"/>
  <c r="Z86" i="1" s="1"/>
  <c r="X78" i="1"/>
  <c r="Z78" i="1" s="1"/>
  <c r="X70" i="1"/>
  <c r="Z70" i="1" s="1"/>
  <c r="X66" i="1"/>
  <c r="Z66" i="1" s="1"/>
  <c r="X58" i="1"/>
  <c r="Z58" i="1" s="1"/>
  <c r="X46" i="1"/>
  <c r="Z46" i="1" s="1"/>
  <c r="X42" i="1"/>
  <c r="Z42" i="1" s="1"/>
  <c r="X22" i="1"/>
  <c r="Z22" i="1" s="1"/>
  <c r="X18" i="1"/>
  <c r="Z18" i="1" s="1"/>
  <c r="X2" i="1"/>
  <c r="Z2" i="1" s="1"/>
  <c r="U2930" i="1"/>
  <c r="Y1829" i="1"/>
  <c r="M1829" i="1"/>
  <c r="M1621" i="1"/>
  <c r="M1365" i="1"/>
  <c r="M1269" i="1"/>
  <c r="M645" i="1"/>
  <c r="M101" i="1"/>
  <c r="M3925" i="1"/>
  <c r="M1781" i="1"/>
  <c r="M1749" i="1"/>
  <c r="M1109" i="1"/>
  <c r="M741" i="1"/>
  <c r="M277" i="1"/>
  <c r="M229" i="1"/>
  <c r="M4460" i="1"/>
  <c r="M4220" i="1"/>
  <c r="M3948" i="1"/>
  <c r="N3568" i="1"/>
  <c r="N3564" i="1"/>
  <c r="N3552" i="1"/>
  <c r="N3548" i="1"/>
  <c r="N3536" i="1"/>
  <c r="N3532" i="1"/>
  <c r="N3520" i="1"/>
  <c r="N3516" i="1"/>
  <c r="N3504" i="1"/>
  <c r="N3500" i="1"/>
  <c r="N3488" i="1"/>
  <c r="N3484" i="1"/>
  <c r="N3472" i="1"/>
  <c r="N3468" i="1"/>
  <c r="N3456" i="1"/>
  <c r="N3452" i="1"/>
  <c r="N3440" i="1"/>
  <c r="N3436" i="1"/>
  <c r="N3424" i="1"/>
  <c r="N3420" i="1"/>
  <c r="N3408" i="1"/>
  <c r="N3404" i="1"/>
  <c r="N3392" i="1"/>
  <c r="N3388" i="1"/>
  <c r="N3376" i="1"/>
  <c r="N3372" i="1"/>
  <c r="N3360" i="1"/>
  <c r="N3356" i="1"/>
  <c r="N3344" i="1"/>
  <c r="N3340" i="1"/>
  <c r="N3328" i="1"/>
  <c r="N3324" i="1"/>
  <c r="N3312" i="1"/>
  <c r="N3308" i="1"/>
  <c r="N3296" i="1"/>
  <c r="N3292" i="1"/>
  <c r="N3280" i="1"/>
  <c r="N3276" i="1"/>
  <c r="N3264" i="1"/>
  <c r="N3260" i="1"/>
  <c r="N3248" i="1"/>
  <c r="N3244" i="1"/>
  <c r="N3232" i="1"/>
  <c r="N3228" i="1"/>
  <c r="N3216" i="1"/>
  <c r="N3212" i="1"/>
  <c r="N3200" i="1"/>
  <c r="N3196" i="1"/>
  <c r="N3184" i="1"/>
  <c r="N3180" i="1"/>
  <c r="N3168" i="1"/>
  <c r="N3164" i="1"/>
  <c r="N3152" i="1"/>
  <c r="N3148" i="1"/>
  <c r="N3136" i="1"/>
  <c r="N3132" i="1"/>
  <c r="N3120" i="1"/>
  <c r="N3116" i="1"/>
  <c r="N3104" i="1"/>
  <c r="N3100" i="1"/>
  <c r="N3088" i="1"/>
  <c r="N3084" i="1"/>
  <c r="N3072" i="1"/>
  <c r="N3068" i="1"/>
  <c r="N3056" i="1"/>
  <c r="N3052" i="1"/>
  <c r="N3040" i="1"/>
  <c r="N3036" i="1"/>
  <c r="N3024" i="1"/>
  <c r="N3020" i="1"/>
  <c r="N3008" i="1"/>
  <c r="N3004" i="1"/>
  <c r="N2992" i="1"/>
  <c r="N2988" i="1"/>
  <c r="N2976" i="1"/>
  <c r="N2972" i="1"/>
  <c r="N2952" i="1"/>
  <c r="N2948" i="1"/>
  <c r="N2920" i="1"/>
  <c r="N2916" i="1"/>
  <c r="N2888" i="1"/>
  <c r="N2884" i="1"/>
  <c r="N2856" i="1"/>
  <c r="N2852" i="1"/>
  <c r="N2824" i="1"/>
  <c r="N2820" i="1"/>
  <c r="N2792" i="1"/>
  <c r="N2788" i="1"/>
  <c r="N2760" i="1"/>
  <c r="N2756" i="1"/>
  <c r="N2728" i="1"/>
  <c r="N2724" i="1"/>
  <c r="N2696" i="1"/>
  <c r="N2692" i="1"/>
  <c r="M3885" i="1"/>
  <c r="M3541" i="1"/>
  <c r="Y2437" i="1"/>
  <c r="M2437" i="1"/>
  <c r="Y2133" i="1"/>
  <c r="M2133" i="1"/>
  <c r="M1301" i="1"/>
  <c r="Y581" i="1"/>
  <c r="M581" i="1"/>
  <c r="M453" i="1"/>
  <c r="M389" i="1"/>
  <c r="M309" i="1"/>
  <c r="M165" i="1"/>
  <c r="M341" i="1"/>
  <c r="M4401" i="1"/>
  <c r="M4284" i="1"/>
  <c r="M4156" i="1"/>
  <c r="N2660" i="1"/>
  <c r="N2628" i="1"/>
  <c r="N2596" i="1"/>
  <c r="N2564" i="1"/>
  <c r="N2532" i="1"/>
  <c r="N2500" i="1"/>
  <c r="N2468" i="1"/>
  <c r="N2436" i="1"/>
  <c r="N2404" i="1"/>
  <c r="N2372" i="1"/>
  <c r="N2340" i="1"/>
  <c r="N2308" i="1"/>
  <c r="N2276" i="1"/>
  <c r="N2244" i="1"/>
  <c r="N2212" i="1"/>
  <c r="N2180" i="1"/>
  <c r="N2148" i="1"/>
  <c r="N2116" i="1"/>
  <c r="N2084" i="1"/>
  <c r="N2052" i="1"/>
  <c r="N2020" i="1"/>
  <c r="N1988" i="1"/>
  <c r="N1956" i="1"/>
  <c r="N1924" i="1"/>
  <c r="N1892" i="1"/>
  <c r="N1860" i="1"/>
  <c r="N1828" i="1"/>
  <c r="N1796" i="1"/>
  <c r="N1764" i="1"/>
  <c r="N2664" i="1"/>
  <c r="N2632" i="1"/>
  <c r="N2600" i="1"/>
  <c r="N2568" i="1"/>
  <c r="N2536" i="1"/>
  <c r="N2504" i="1"/>
  <c r="N2472" i="1"/>
  <c r="N2440" i="1"/>
  <c r="N2408" i="1"/>
  <c r="N2376" i="1"/>
  <c r="N2344" i="1"/>
  <c r="N2312" i="1"/>
  <c r="N2280" i="1"/>
  <c r="N2248" i="1"/>
  <c r="N2216" i="1"/>
  <c r="N2184" i="1"/>
  <c r="N2152" i="1"/>
  <c r="N2120" i="1"/>
  <c r="N2088" i="1"/>
  <c r="N2056" i="1"/>
  <c r="N2024" i="1"/>
  <c r="N1992" i="1"/>
  <c r="N1960" i="1"/>
  <c r="N1928" i="1"/>
  <c r="N1896" i="1"/>
  <c r="N1864" i="1"/>
  <c r="N1832" i="1"/>
  <c r="N1800" i="1"/>
  <c r="N1768" i="1"/>
  <c r="M4454" i="1"/>
  <c r="M4374" i="1"/>
  <c r="M4342" i="1"/>
  <c r="M3775" i="1"/>
  <c r="M3655" i="1"/>
  <c r="M3563" i="1"/>
  <c r="M3527" i="1"/>
  <c r="M3491" i="1"/>
  <c r="M3455" i="1"/>
  <c r="M3419" i="1"/>
  <c r="M3279" i="1"/>
  <c r="M3243" i="1"/>
  <c r="M3135" i="1"/>
  <c r="M3099" i="1"/>
  <c r="M4710" i="1"/>
  <c r="M4610" i="1"/>
  <c r="M4510" i="1"/>
  <c r="M4434" i="1"/>
  <c r="M4362" i="1"/>
  <c r="M4302" i="1"/>
  <c r="M4258" i="1"/>
  <c r="M4178" i="1"/>
  <c r="M4114" i="1"/>
  <c r="M4034" i="1"/>
  <c r="M3982" i="1"/>
  <c r="M3914" i="1"/>
  <c r="M3854" i="1"/>
  <c r="M3802" i="1"/>
  <c r="M3758" i="1"/>
  <c r="M3726" i="1"/>
  <c r="M3691" i="1"/>
  <c r="M3650" i="1"/>
  <c r="M3607" i="1"/>
  <c r="M3579" i="1"/>
  <c r="M3555" i="1"/>
  <c r="M3522" i="1"/>
  <c r="M3486" i="1"/>
  <c r="M3450" i="1"/>
  <c r="M3414" i="1"/>
  <c r="M3379" i="1"/>
  <c r="M3342" i="1"/>
  <c r="M3306" i="1"/>
  <c r="M3278" i="1"/>
  <c r="M3242" i="1"/>
  <c r="M3203" i="1"/>
  <c r="M3167" i="1"/>
  <c r="M3126" i="1"/>
  <c r="M3087" i="1"/>
  <c r="M3050" i="1"/>
  <c r="M3011" i="1"/>
  <c r="M2971" i="1"/>
  <c r="M2930" i="1"/>
  <c r="M2907" i="1"/>
  <c r="M2866" i="1"/>
  <c r="M2819" i="1"/>
  <c r="M2783" i="1"/>
  <c r="M2747" i="1"/>
  <c r="M2711" i="1"/>
  <c r="M2663" i="1"/>
  <c r="M2618" i="1"/>
  <c r="M2578" i="1"/>
  <c r="M2522" i="1"/>
  <c r="M2466" i="1"/>
  <c r="M2410" i="1"/>
  <c r="M2354" i="1"/>
  <c r="M2003" i="1"/>
  <c r="M1439" i="1"/>
  <c r="M1399" i="1"/>
  <c r="M1255" i="1"/>
  <c r="M703" i="1"/>
  <c r="M667" i="1"/>
  <c r="M631" i="1"/>
  <c r="M599" i="1"/>
  <c r="M443" i="1"/>
  <c r="M275" i="1"/>
  <c r="M231" i="1"/>
  <c r="M4145" i="1"/>
  <c r="M3733" i="1"/>
  <c r="M3157" i="1"/>
  <c r="M3013" i="1"/>
  <c r="M2309" i="1"/>
  <c r="M2005" i="1"/>
  <c r="M1845" i="1"/>
  <c r="M1797" i="1"/>
  <c r="M1653" i="1"/>
  <c r="M1573" i="1"/>
  <c r="M1461" i="1"/>
  <c r="M1317" i="1"/>
  <c r="M1205" i="1"/>
  <c r="M1061" i="1"/>
  <c r="M949" i="1"/>
  <c r="M837" i="1"/>
  <c r="M805" i="1"/>
  <c r="M773" i="1"/>
  <c r="M693" i="1"/>
  <c r="M549" i="1"/>
  <c r="M517" i="1"/>
  <c r="M469" i="1"/>
  <c r="M405" i="1"/>
  <c r="M245" i="1"/>
  <c r="M181" i="1"/>
  <c r="M117" i="1"/>
  <c r="M69" i="1"/>
  <c r="M37" i="1"/>
  <c r="M5" i="1"/>
  <c r="M4588" i="1"/>
  <c r="M3701" i="1"/>
  <c r="M3669" i="1"/>
  <c r="M3637" i="1"/>
  <c r="M3285" i="1"/>
  <c r="M2565" i="1"/>
  <c r="M2037" i="1"/>
  <c r="M1957" i="1"/>
  <c r="M1925" i="1"/>
  <c r="M1877" i="1"/>
  <c r="M1413" i="1"/>
  <c r="M1157" i="1"/>
  <c r="M901" i="1"/>
  <c r="M709" i="1"/>
  <c r="M661" i="1"/>
  <c r="M565" i="1"/>
  <c r="M533" i="1"/>
  <c r="M485" i="1"/>
  <c r="M421" i="1"/>
  <c r="M357" i="1"/>
  <c r="M197" i="1"/>
  <c r="M133" i="1"/>
  <c r="M85" i="1"/>
  <c r="M53" i="1"/>
  <c r="M21" i="1"/>
  <c r="N617" i="1"/>
  <c r="M4657" i="1"/>
  <c r="M4053" i="1"/>
  <c r="M3989" i="1"/>
  <c r="M3605" i="1"/>
  <c r="M3413" i="1"/>
  <c r="M2709" i="1"/>
  <c r="M2677" i="1"/>
  <c r="M2181" i="1"/>
  <c r="M2053" i="1"/>
  <c r="M1909" i="1"/>
  <c r="M1701" i="1"/>
  <c r="M1669" i="1"/>
  <c r="M1509" i="1"/>
  <c r="M1477" i="1"/>
  <c r="M1253" i="1"/>
  <c r="M1221" i="1"/>
  <c r="M997" i="1"/>
  <c r="M965" i="1"/>
  <c r="M725" i="1"/>
  <c r="M629" i="1"/>
  <c r="M597" i="1"/>
  <c r="M501" i="1"/>
  <c r="M437" i="1"/>
  <c r="M373" i="1"/>
  <c r="M325" i="1"/>
  <c r="M293" i="1"/>
  <c r="M261" i="1"/>
  <c r="M213" i="1"/>
  <c r="M149" i="1"/>
  <c r="M4706" i="1"/>
  <c r="M4670" i="1"/>
  <c r="M4650" i="1"/>
  <c r="M4606" i="1"/>
  <c r="M4570" i="1"/>
  <c r="M4530" i="1"/>
  <c r="M4494" i="1"/>
  <c r="M4430" i="1"/>
  <c r="M4398" i="1"/>
  <c r="M4358" i="1"/>
  <c r="M4322" i="1"/>
  <c r="M4242" i="1"/>
  <c r="M4206" i="1"/>
  <c r="M4166" i="1"/>
  <c r="M4066" i="1"/>
  <c r="M4030" i="1"/>
  <c r="M3994" i="1"/>
  <c r="M3966" i="1"/>
  <c r="M3930" i="1"/>
  <c r="M3902" i="1"/>
  <c r="M3871" i="1"/>
  <c r="M3839" i="1"/>
  <c r="M3818" i="1"/>
  <c r="M3790" i="1"/>
  <c r="M3766" i="1"/>
  <c r="M3746" i="1"/>
  <c r="M3715" i="1"/>
  <c r="M3682" i="1"/>
  <c r="M3666" i="1"/>
  <c r="M3647" i="1"/>
  <c r="M3635" i="1"/>
  <c r="M3615" i="1"/>
  <c r="M3587" i="1"/>
  <c r="M3554" i="1"/>
  <c r="M3538" i="1"/>
  <c r="M3519" i="1"/>
  <c r="M3502" i="1"/>
  <c r="M3483" i="1"/>
  <c r="M3463" i="1"/>
  <c r="M3447" i="1"/>
  <c r="M3427" i="1"/>
  <c r="M3394" i="1"/>
  <c r="M3378" i="1"/>
  <c r="M3358" i="1"/>
  <c r="M3338" i="1"/>
  <c r="M3322" i="1"/>
  <c r="M3302" i="1"/>
  <c r="M3286" i="1"/>
  <c r="M3270" i="1"/>
  <c r="M3254" i="1"/>
  <c r="M3234" i="1"/>
  <c r="M3215" i="1"/>
  <c r="M3198" i="1"/>
  <c r="M3179" i="1"/>
  <c r="M3162" i="1"/>
  <c r="M3151" i="1"/>
  <c r="M3134" i="1"/>
  <c r="M3115" i="1"/>
  <c r="M3098" i="1"/>
  <c r="M3078" i="1"/>
  <c r="M3062" i="1"/>
  <c r="M3039" i="1"/>
  <c r="M3018" i="1"/>
  <c r="M3003" i="1"/>
  <c r="M2979" i="1"/>
  <c r="M2962" i="1"/>
  <c r="M2939" i="1"/>
  <c r="M2902" i="1"/>
  <c r="M2878" i="1"/>
  <c r="M2854" i="1"/>
  <c r="M2838" i="1"/>
  <c r="M2814" i="1"/>
  <c r="M2795" i="1"/>
  <c r="M2778" i="1"/>
  <c r="M2758" i="1"/>
  <c r="M2742" i="1"/>
  <c r="M2722" i="1"/>
  <c r="M2690" i="1"/>
  <c r="M2674" i="1"/>
  <c r="M2654" i="1"/>
  <c r="M2630" i="1"/>
  <c r="M2607" i="1"/>
  <c r="M2586" i="1"/>
  <c r="M2535" i="1"/>
  <c r="M2510" i="1"/>
  <c r="M2478" i="1"/>
  <c r="M2451" i="1"/>
  <c r="M2426" i="1"/>
  <c r="M2398" i="1"/>
  <c r="M2370" i="1"/>
  <c r="M2342" i="1"/>
  <c r="M2314" i="1"/>
  <c r="M2298" i="1"/>
  <c r="M2270" i="1"/>
  <c r="M2242" i="1"/>
  <c r="M2214" i="1"/>
  <c r="M2186" i="1"/>
  <c r="M2162" i="1"/>
  <c r="M2134" i="1"/>
  <c r="M2110" i="1"/>
  <c r="M2082" i="1"/>
  <c r="M2054" i="1"/>
  <c r="M2014" i="1"/>
  <c r="M1990" i="1"/>
  <c r="M1959" i="1"/>
  <c r="M1939" i="1"/>
  <c r="M1914" i="1"/>
  <c r="M1898" i="1"/>
  <c r="M1875" i="1"/>
  <c r="M1850" i="1"/>
  <c r="M1831" i="1"/>
  <c r="M1815" i="1"/>
  <c r="M1782" i="1"/>
  <c r="M1766" i="1"/>
  <c r="M1742" i="1"/>
  <c r="M1710" i="1"/>
  <c r="M1686" i="1"/>
  <c r="M1650" i="1"/>
  <c r="M1622" i="1"/>
  <c r="M1598" i="1"/>
  <c r="M1538" i="1"/>
  <c r="M1522" i="1"/>
  <c r="M1491" i="1"/>
  <c r="M1471" i="1"/>
  <c r="M1454" i="1"/>
  <c r="M1431" i="1"/>
  <c r="M1398" i="1"/>
  <c r="M1375" i="1"/>
  <c r="M1362" i="1"/>
  <c r="M1335" i="1"/>
  <c r="M1282" i="1"/>
  <c r="M1266" i="1"/>
  <c r="M1235" i="1"/>
  <c r="M1215" i="1"/>
  <c r="M1198" i="1"/>
  <c r="M1175" i="1"/>
  <c r="M1142" i="1"/>
  <c r="M1119" i="1"/>
  <c r="M1106" i="1"/>
  <c r="M1079" i="1"/>
  <c r="M1026" i="1"/>
  <c r="M1010" i="1"/>
  <c r="M979" i="1"/>
  <c r="M959" i="1"/>
  <c r="M942" i="1"/>
  <c r="M919" i="1"/>
  <c r="M886" i="1"/>
  <c r="M863" i="1"/>
  <c r="M850" i="1"/>
  <c r="M826" i="1"/>
  <c r="M790" i="1"/>
  <c r="M767" i="1"/>
  <c r="M742" i="1"/>
  <c r="M726" i="1"/>
  <c r="M695" i="1"/>
  <c r="M675" i="1"/>
  <c r="M639" i="1"/>
  <c r="M607" i="1"/>
  <c r="M594" i="1"/>
  <c r="M574" i="1"/>
  <c r="M558" i="1"/>
  <c r="M542" i="1"/>
  <c r="M530" i="1"/>
  <c r="M514" i="1"/>
  <c r="M498" i="1"/>
  <c r="M454" i="1"/>
  <c r="M422" i="1"/>
  <c r="M394" i="1"/>
  <c r="M374" i="1"/>
  <c r="M362" i="1"/>
  <c r="M351" i="1"/>
  <c r="M334" i="1"/>
  <c r="M318" i="1"/>
  <c r="M302" i="1"/>
  <c r="M286" i="1"/>
  <c r="M274" i="1"/>
  <c r="M258" i="1"/>
  <c r="M242" i="1"/>
  <c r="M198" i="1"/>
  <c r="M166" i="1"/>
  <c r="M138" i="1"/>
  <c r="M118" i="1"/>
  <c r="M106" i="1"/>
  <c r="M95" i="1"/>
  <c r="M78" i="1"/>
  <c r="M62" i="1"/>
  <c r="M46" i="1"/>
  <c r="M30" i="1"/>
  <c r="M18" i="1"/>
  <c r="M4662" i="1"/>
  <c r="M4634" i="1"/>
  <c r="M4594" i="1"/>
  <c r="M4550" i="1"/>
  <c r="M4486" i="1"/>
  <c r="M4458" i="1"/>
  <c r="M4414" i="1"/>
  <c r="M4382" i="1"/>
  <c r="M4318" i="1"/>
  <c r="M4282" i="1"/>
  <c r="M4238" i="1"/>
  <c r="M4202" i="1"/>
  <c r="M4162" i="1"/>
  <c r="M4130" i="1"/>
  <c r="M4094" i="1"/>
  <c r="M4054" i="1"/>
  <c r="M4014" i="1"/>
  <c r="M3962" i="1"/>
  <c r="M3898" i="1"/>
  <c r="M3866" i="1"/>
  <c r="M3838" i="1"/>
  <c r="M3814" i="1"/>
  <c r="M3786" i="1"/>
  <c r="M3763" i="1"/>
  <c r="M3743" i="1"/>
  <c r="M3727" i="1"/>
  <c r="M3710" i="1"/>
  <c r="M3694" i="1"/>
  <c r="M3675" i="1"/>
  <c r="M3658" i="1"/>
  <c r="M3642" i="1"/>
  <c r="M3634" i="1"/>
  <c r="M3614" i="1"/>
  <c r="M3599" i="1"/>
  <c r="M3582" i="1"/>
  <c r="M3566" i="1"/>
  <c r="M3547" i="1"/>
  <c r="M3530" i="1"/>
  <c r="M3514" i="1"/>
  <c r="M3494" i="1"/>
  <c r="M3478" i="1"/>
  <c r="M3458" i="1"/>
  <c r="M3442" i="1"/>
  <c r="M3422" i="1"/>
  <c r="M3406" i="1"/>
  <c r="M3387" i="1"/>
  <c r="M3370" i="1"/>
  <c r="M3351" i="1"/>
  <c r="M3331" i="1"/>
  <c r="M3315" i="1"/>
  <c r="M3295" i="1"/>
  <c r="M3267" i="1"/>
  <c r="M3251" i="1"/>
  <c r="M3231" i="1"/>
  <c r="M3214" i="1"/>
  <c r="M3195" i="1"/>
  <c r="M3178" i="1"/>
  <c r="M3159" i="1"/>
  <c r="M3143" i="1"/>
  <c r="M3127" i="1"/>
  <c r="M3107" i="1"/>
  <c r="M3090" i="1"/>
  <c r="M3071" i="1"/>
  <c r="M3054" i="1"/>
  <c r="M3034" i="1"/>
  <c r="M3002" i="1"/>
  <c r="M2978" i="1"/>
  <c r="M2958" i="1"/>
  <c r="M2938" i="1"/>
  <c r="M2915" i="1"/>
  <c r="M2898" i="1"/>
  <c r="M2875" i="1"/>
  <c r="M2851" i="1"/>
  <c r="M2834" i="1"/>
  <c r="M2811" i="1"/>
  <c r="M2794" i="1"/>
  <c r="M2775" i="1"/>
  <c r="M2755" i="1"/>
  <c r="M2739" i="1"/>
  <c r="M2719" i="1"/>
  <c r="M2706" i="1"/>
  <c r="M2682" i="1"/>
  <c r="M2671" i="1"/>
  <c r="M2650" i="1"/>
  <c r="M2626" i="1"/>
  <c r="M2606" i="1"/>
  <c r="M2583" i="1"/>
  <c r="M2562" i="1"/>
  <c r="M2534" i="1"/>
  <c r="M2506" i="1"/>
  <c r="M2474" i="1"/>
  <c r="M2450" i="1"/>
  <c r="M2422" i="1"/>
  <c r="M2394" i="1"/>
  <c r="M2366" i="1"/>
  <c r="M2338" i="1"/>
  <c r="M2310" i="1"/>
  <c r="M2286" i="1"/>
  <c r="M2259" i="1"/>
  <c r="M2230" i="1"/>
  <c r="M2202" i="1"/>
  <c r="M2158" i="1"/>
  <c r="M2106" i="1"/>
  <c r="M2078" i="1"/>
  <c r="M2030" i="1"/>
  <c r="M1978" i="1"/>
  <c r="M1938" i="1"/>
  <c r="M1910" i="1"/>
  <c r="M1890" i="1"/>
  <c r="M1866" i="1"/>
  <c r="M1814" i="1"/>
  <c r="M1794" i="1"/>
  <c r="M1762" i="1"/>
  <c r="M1738" i="1"/>
  <c r="M1706" i="1"/>
  <c r="M1683" i="1"/>
  <c r="M1662" i="1"/>
  <c r="M1646" i="1"/>
  <c r="M1594" i="1"/>
  <c r="M1570" i="1"/>
  <c r="M1555" i="1"/>
  <c r="M1530" i="1"/>
  <c r="M1519" i="1"/>
  <c r="M1503" i="1"/>
  <c r="M1482" i="1"/>
  <c r="M1470" i="1"/>
  <c r="M1450" i="1"/>
  <c r="M1430" i="1"/>
  <c r="M1410" i="1"/>
  <c r="M1390" i="1"/>
  <c r="M1367" i="1"/>
  <c r="M1358" i="1"/>
  <c r="M1334" i="1"/>
  <c r="M1314" i="1"/>
  <c r="M1299" i="1"/>
  <c r="M1274" i="1"/>
  <c r="M1263" i="1"/>
  <c r="M1247" i="1"/>
  <c r="M1226" i="1"/>
  <c r="M1214" i="1"/>
  <c r="M1194" i="1"/>
  <c r="M1174" i="1"/>
  <c r="M1154" i="1"/>
  <c r="M1134" i="1"/>
  <c r="M1111" i="1"/>
  <c r="M1102" i="1"/>
  <c r="M1078" i="1"/>
  <c r="M1058" i="1"/>
  <c r="M1043" i="1"/>
  <c r="M1018" i="1"/>
  <c r="M1007" i="1"/>
  <c r="M991" i="1"/>
  <c r="M970" i="1"/>
  <c r="M958" i="1"/>
  <c r="M938" i="1"/>
  <c r="M918" i="1"/>
  <c r="M898" i="1"/>
  <c r="M878" i="1"/>
  <c r="M855" i="1"/>
  <c r="M846" i="1"/>
  <c r="M823" i="1"/>
  <c r="M803" i="1"/>
  <c r="M778" i="1"/>
  <c r="M766" i="1"/>
  <c r="M706" i="1"/>
  <c r="M674" i="1"/>
  <c r="M658" i="1"/>
  <c r="M638" i="1"/>
  <c r="M622" i="1"/>
  <c r="M602" i="1"/>
  <c r="M590" i="1"/>
  <c r="M571" i="1"/>
  <c r="M555" i="1"/>
  <c r="M538" i="1"/>
  <c r="M523" i="1"/>
  <c r="M506" i="1"/>
  <c r="M495" i="1"/>
  <c r="M482" i="1"/>
  <c r="M463" i="1"/>
  <c r="M435" i="1"/>
  <c r="M403" i="1"/>
  <c r="M359" i="1"/>
  <c r="M342" i="1"/>
  <c r="M327" i="1"/>
  <c r="M315" i="1"/>
  <c r="M299" i="1"/>
  <c r="M282" i="1"/>
  <c r="M267" i="1"/>
  <c r="M250" i="1"/>
  <c r="M239" i="1"/>
  <c r="M226" i="1"/>
  <c r="M207" i="1"/>
  <c r="M179" i="1"/>
  <c r="M147" i="1"/>
  <c r="M103" i="1"/>
  <c r="M86" i="1"/>
  <c r="M71" i="1"/>
  <c r="M59" i="1"/>
  <c r="M43" i="1"/>
  <c r="M26" i="1"/>
  <c r="M11" i="1"/>
  <c r="M4694" i="1"/>
  <c r="M4626" i="1"/>
  <c r="M4546" i="1"/>
  <c r="M4518" i="1"/>
  <c r="M4474" i="1"/>
  <c r="M4718" i="1"/>
  <c r="M4682" i="1"/>
  <c r="M4658" i="1"/>
  <c r="M4646" i="1"/>
  <c r="M4622" i="1"/>
  <c r="M4602" i="1"/>
  <c r="M4586" i="1"/>
  <c r="M4562" i="1"/>
  <c r="M4542" i="1"/>
  <c r="M4506" i="1"/>
  <c r="M4482" i="1"/>
  <c r="M4466" i="1"/>
  <c r="M4446" i="1"/>
  <c r="M4422" i="1"/>
  <c r="M4406" i="1"/>
  <c r="M4394" i="1"/>
  <c r="M4370" i="1"/>
  <c r="M4354" i="1"/>
  <c r="M4334" i="1"/>
  <c r="M4310" i="1"/>
  <c r="M4294" i="1"/>
  <c r="M4278" i="1"/>
  <c r="M4254" i="1"/>
  <c r="M4234" i="1"/>
  <c r="M4218" i="1"/>
  <c r="M4194" i="1"/>
  <c r="M4174" i="1"/>
  <c r="M4142" i="1"/>
  <c r="M4122" i="1"/>
  <c r="M4106" i="1"/>
  <c r="M4082" i="1"/>
  <c r="M4062" i="1"/>
  <c r="M4046" i="1"/>
  <c r="M4022" i="1"/>
  <c r="M4006" i="1"/>
  <c r="M3990" i="1"/>
  <c r="M3974" i="1"/>
  <c r="M3958" i="1"/>
  <c r="M3942" i="1"/>
  <c r="M3922" i="1"/>
  <c r="M3906" i="1"/>
  <c r="M3894" i="1"/>
  <c r="M3878" i="1"/>
  <c r="M3862" i="1"/>
  <c r="M3846" i="1"/>
  <c r="M3834" i="1"/>
  <c r="M3823" i="1"/>
  <c r="M3810" i="1"/>
  <c r="M3794" i="1"/>
  <c r="M3782" i="1"/>
  <c r="M3774" i="1"/>
  <c r="M3762" i="1"/>
  <c r="M3750" i="1"/>
  <c r="M3742" i="1"/>
  <c r="M3722" i="1"/>
  <c r="M3714" i="1"/>
  <c r="M3706" i="1"/>
  <c r="M3699" i="1"/>
  <c r="M3690" i="1"/>
  <c r="M3679" i="1"/>
  <c r="M3671" i="1"/>
  <c r="M3663" i="1"/>
  <c r="M3654" i="1"/>
  <c r="M3646" i="1"/>
  <c r="M3638" i="1"/>
  <c r="M3630" i="1"/>
  <c r="M3619" i="1"/>
  <c r="M3611" i="1"/>
  <c r="M3594" i="1"/>
  <c r="M3586" i="1"/>
  <c r="M3578" i="1"/>
  <c r="M3571" i="1"/>
  <c r="M3562" i="1"/>
  <c r="M3551" i="1"/>
  <c r="M3543" i="1"/>
  <c r="M3535" i="1"/>
  <c r="M3526" i="1"/>
  <c r="M3518" i="1"/>
  <c r="M3510" i="1"/>
  <c r="M3499" i="1"/>
  <c r="M3490" i="1"/>
  <c r="M3482" i="1"/>
  <c r="M3471" i="1"/>
  <c r="M3462" i="1"/>
  <c r="M3454" i="1"/>
  <c r="M3446" i="1"/>
  <c r="M3435" i="1"/>
  <c r="M3426" i="1"/>
  <c r="M3418" i="1"/>
  <c r="M3410" i="1"/>
  <c r="M3399" i="1"/>
  <c r="M3391" i="1"/>
  <c r="M3383" i="1"/>
  <c r="M3374" i="1"/>
  <c r="M3363" i="1"/>
  <c r="M3355" i="1"/>
  <c r="M3346" i="1"/>
  <c r="M3335" i="1"/>
  <c r="M3327" i="1"/>
  <c r="M3319" i="1"/>
  <c r="M3310" i="1"/>
  <c r="M3299" i="1"/>
  <c r="M3291" i="1"/>
  <c r="M3274" i="1"/>
  <c r="M3266" i="1"/>
  <c r="M3258" i="1"/>
  <c r="M3250" i="1"/>
  <c r="M3238" i="1"/>
  <c r="M3230" i="1"/>
  <c r="M3222" i="1"/>
  <c r="M3210" i="1"/>
  <c r="M3202" i="1"/>
  <c r="M3194" i="1"/>
  <c r="M3186" i="1"/>
  <c r="M3174" i="1"/>
  <c r="M3166" i="1"/>
  <c r="M3158" i="1"/>
  <c r="M3150" i="1"/>
  <c r="M3139" i="1"/>
  <c r="M3131" i="1"/>
  <c r="M3123" i="1"/>
  <c r="M3114" i="1"/>
  <c r="M3103" i="1"/>
  <c r="M3095" i="1"/>
  <c r="M3086" i="1"/>
  <c r="M3075" i="1"/>
  <c r="M3067" i="1"/>
  <c r="M3059" i="1"/>
  <c r="M3046" i="1"/>
  <c r="M3038" i="1"/>
  <c r="M3030" i="1"/>
  <c r="M3014" i="1"/>
  <c r="M3007" i="1"/>
  <c r="M2999" i="1"/>
  <c r="M2986" i="1"/>
  <c r="M2975" i="1"/>
  <c r="M2967" i="1"/>
  <c r="M2954" i="1"/>
  <c r="M2943" i="1"/>
  <c r="M2935" i="1"/>
  <c r="M2922" i="1"/>
  <c r="M2914" i="1"/>
  <c r="M2906" i="1"/>
  <c r="M2894" i="1"/>
  <c r="M2882" i="1"/>
  <c r="M2874" i="1"/>
  <c r="M2862" i="1"/>
  <c r="M2850" i="1"/>
  <c r="M2842" i="1"/>
  <c r="M2830" i="1"/>
  <c r="M2818" i="1"/>
  <c r="M2810" i="1"/>
  <c r="M2802" i="1"/>
  <c r="M2790" i="1"/>
  <c r="M2782" i="1"/>
  <c r="M2774" i="1"/>
  <c r="M2762" i="1"/>
  <c r="M2754" i="1"/>
  <c r="M2746" i="1"/>
  <c r="M2738" i="1"/>
  <c r="M2726" i="1"/>
  <c r="M2718" i="1"/>
  <c r="M2710" i="1"/>
  <c r="M2702" i="1"/>
  <c r="M2687" i="1"/>
  <c r="M2678" i="1"/>
  <c r="M2670" i="1"/>
  <c r="M2658" i="1"/>
  <c r="M2647" i="1"/>
  <c r="M2638" i="1"/>
  <c r="M2623" i="1"/>
  <c r="M2614" i="1"/>
  <c r="M2602" i="1"/>
  <c r="M2591" i="1"/>
  <c r="M2582" i="1"/>
  <c r="M2570" i="1"/>
  <c r="M2558" i="1"/>
  <c r="M2542" i="1"/>
  <c r="M2530" i="1"/>
  <c r="M2515" i="1"/>
  <c r="M2502" i="1"/>
  <c r="M2486" i="1"/>
  <c r="M2471" i="1"/>
  <c r="M2458" i="1"/>
  <c r="M2446" i="1"/>
  <c r="M2434" i="1"/>
  <c r="M2418" i="1"/>
  <c r="M2406" i="1"/>
  <c r="M2390" i="1"/>
  <c r="M2378" i="1"/>
  <c r="M2362" i="1"/>
  <c r="M2346" i="1"/>
  <c r="M2334" i="1"/>
  <c r="M2322" i="1"/>
  <c r="M2294" i="1"/>
  <c r="M2279" i="1"/>
  <c r="M2266" i="1"/>
  <c r="M2254" i="1"/>
  <c r="M2238" i="1"/>
  <c r="M2222" i="1"/>
  <c r="M2210" i="1"/>
  <c r="M2195" i="1"/>
  <c r="M2182" i="1"/>
  <c r="M2170" i="1"/>
  <c r="M2154" i="1"/>
  <c r="M2142" i="1"/>
  <c r="M2131" i="1"/>
  <c r="M2118" i="1"/>
  <c r="M2102" i="1"/>
  <c r="M2087" i="1"/>
  <c r="M2074" i="1"/>
  <c r="M2062" i="1"/>
  <c r="M2050" i="1"/>
  <c r="M2023" i="1"/>
  <c r="M2010" i="1"/>
  <c r="M2002" i="1"/>
  <c r="M1986" i="1"/>
  <c r="M1970" i="1"/>
  <c r="M1958" i="1"/>
  <c r="M1946" i="1"/>
  <c r="M1934" i="1"/>
  <c r="M1922" i="1"/>
  <c r="M1895" i="1"/>
  <c r="M1882" i="1"/>
  <c r="M1874" i="1"/>
  <c r="M1858" i="1"/>
  <c r="M1847" i="1"/>
  <c r="M1839" i="1"/>
  <c r="M1830" i="1"/>
  <c r="M1822" i="1"/>
  <c r="M1811" i="1"/>
  <c r="M1798" i="1"/>
  <c r="M1790" i="1"/>
  <c r="M1770" i="1"/>
  <c r="M1758" i="1"/>
  <c r="M1747" i="1"/>
  <c r="M1734" i="1"/>
  <c r="M1718" i="1"/>
  <c r="M1703" i="1"/>
  <c r="M1694" i="1"/>
  <c r="M1682" i="1"/>
  <c r="M1654" i="1"/>
  <c r="M1642" i="1"/>
  <c r="M1630" i="1"/>
  <c r="M1619" i="1"/>
  <c r="M1606" i="1"/>
  <c r="M1590" i="1"/>
  <c r="M1575" i="1"/>
  <c r="M1567" i="1"/>
  <c r="M1558" i="1"/>
  <c r="M1550" i="1"/>
  <c r="M1535" i="1"/>
  <c r="M1526" i="1"/>
  <c r="M1518" i="1"/>
  <c r="M1498" i="1"/>
  <c r="M1490" i="1"/>
  <c r="M1466" i="1"/>
  <c r="M1458" i="1"/>
  <c r="M1447" i="1"/>
  <c r="M1438" i="1"/>
  <c r="M1427" i="1"/>
  <c r="M1414" i="1"/>
  <c r="M1406" i="1"/>
  <c r="M1394" i="1"/>
  <c r="M1383" i="1"/>
  <c r="M1374" i="1"/>
  <c r="M1354" i="1"/>
  <c r="M1342" i="1"/>
  <c r="M1330" i="1"/>
  <c r="M1319" i="1"/>
  <c r="M1311" i="1"/>
  <c r="M1302" i="1"/>
  <c r="M1294" i="1"/>
  <c r="M1279" i="1"/>
  <c r="M1270" i="1"/>
  <c r="M1262" i="1"/>
  <c r="M1242" i="1"/>
  <c r="M1234" i="1"/>
  <c r="M1210" i="1"/>
  <c r="M1202" i="1"/>
  <c r="M1191" i="1"/>
  <c r="M1182" i="1"/>
  <c r="M1171" i="1"/>
  <c r="M1158" i="1"/>
  <c r="M1150" i="1"/>
  <c r="M1138" i="1"/>
  <c r="M1127" i="1"/>
  <c r="M1118" i="1"/>
  <c r="M1098" i="1"/>
  <c r="M1086" i="1"/>
  <c r="M1074" i="1"/>
  <c r="M1063" i="1"/>
  <c r="M1055" i="1"/>
  <c r="M1046" i="1"/>
  <c r="M1038" i="1"/>
  <c r="M1023" i="1"/>
  <c r="M1014" i="1"/>
  <c r="M1006" i="1"/>
  <c r="M986" i="1"/>
  <c r="M978" i="1"/>
  <c r="M954" i="1"/>
  <c r="M946" i="1"/>
  <c r="M935" i="1"/>
  <c r="M926" i="1"/>
  <c r="M915" i="1"/>
  <c r="M902" i="1"/>
  <c r="M894" i="1"/>
  <c r="M882" i="1"/>
  <c r="M871" i="1"/>
  <c r="M862" i="1"/>
  <c r="M842" i="1"/>
  <c r="M831" i="1"/>
  <c r="M822" i="1"/>
  <c r="M806" i="1"/>
  <c r="M798" i="1"/>
  <c r="M786" i="1"/>
  <c r="M762" i="1"/>
  <c r="M750" i="1"/>
  <c r="M739" i="1"/>
  <c r="M730" i="1"/>
  <c r="M722" i="1"/>
  <c r="M702" i="1"/>
  <c r="M694" i="1"/>
  <c r="M682" i="1"/>
  <c r="M671" i="1"/>
  <c r="M663" i="1"/>
  <c r="M654" i="1"/>
  <c r="M643" i="1"/>
  <c r="M635" i="1"/>
  <c r="M614" i="1"/>
  <c r="M606" i="1"/>
  <c r="M598" i="1"/>
  <c r="M586" i="1"/>
  <c r="M578" i="1"/>
  <c r="M570" i="1"/>
  <c r="M562" i="1"/>
  <c r="M554" i="1"/>
  <c r="M546" i="1"/>
  <c r="M534" i="1"/>
  <c r="M527" i="1"/>
  <c r="M519" i="1"/>
  <c r="M510" i="1"/>
  <c r="M494" i="1"/>
  <c r="M486" i="1"/>
  <c r="M478" i="1"/>
  <c r="M467" i="1"/>
  <c r="M459" i="1"/>
  <c r="M442" i="1"/>
  <c r="M434" i="1"/>
  <c r="M426" i="1"/>
  <c r="M418" i="1"/>
  <c r="M406" i="1"/>
  <c r="M399" i="1"/>
  <c r="M391" i="1"/>
  <c r="M382" i="1"/>
  <c r="M366" i="1"/>
  <c r="M358" i="1"/>
  <c r="M350" i="1"/>
  <c r="M339" i="1"/>
  <c r="M331" i="1"/>
  <c r="M314" i="1"/>
  <c r="M306" i="1"/>
  <c r="M298" i="1"/>
  <c r="M290" i="1"/>
  <c r="M278" i="1"/>
  <c r="M271" i="1"/>
  <c r="M263" i="1"/>
  <c r="M254" i="1"/>
  <c r="M238" i="1"/>
  <c r="M230" i="1"/>
  <c r="M222" i="1"/>
  <c r="M211" i="1"/>
  <c r="M203" i="1"/>
  <c r="M186" i="1"/>
  <c r="M178" i="1"/>
  <c r="M170" i="1"/>
  <c r="M162" i="1"/>
  <c r="M150" i="1"/>
  <c r="M143" i="1"/>
  <c r="M135" i="1"/>
  <c r="M126" i="1"/>
  <c r="M110" i="1"/>
  <c r="M102" i="1"/>
  <c r="M94" i="1"/>
  <c r="M83" i="1"/>
  <c r="M75" i="1"/>
  <c r="M58" i="1"/>
  <c r="M50" i="1"/>
  <c r="M42" i="1"/>
  <c r="M34" i="1"/>
  <c r="M22" i="1"/>
  <c r="M15" i="1"/>
  <c r="M7" i="1"/>
  <c r="M4714" i="1"/>
  <c r="M4698" i="1"/>
  <c r="M4674" i="1"/>
  <c r="M4638" i="1"/>
  <c r="M4614" i="1"/>
  <c r="M4598" i="1"/>
  <c r="M4582" i="1"/>
  <c r="M4558" i="1"/>
  <c r="M4538" i="1"/>
  <c r="M4522" i="1"/>
  <c r="M4498" i="1"/>
  <c r="M4478" i="1"/>
  <c r="M4442" i="1"/>
  <c r="M4418" i="1"/>
  <c r="M4402" i="1"/>
  <c r="M4386" i="1"/>
  <c r="M4366" i="1"/>
  <c r="M4330" i="1"/>
  <c r="M4306" i="1"/>
  <c r="M4290" i="1"/>
  <c r="M4270" i="1"/>
  <c r="M4246" i="1"/>
  <c r="M4230" i="1"/>
  <c r="M4214" i="1"/>
  <c r="M4190" i="1"/>
  <c r="M4170" i="1"/>
  <c r="M4154" i="1"/>
  <c r="M4134" i="1"/>
  <c r="M4118" i="1"/>
  <c r="M4102" i="1"/>
  <c r="M4078" i="1"/>
  <c r="M4058" i="1"/>
  <c r="M4042" i="1"/>
  <c r="M4018" i="1"/>
  <c r="M4002" i="1"/>
  <c r="M3970" i="1"/>
  <c r="M3954" i="1"/>
  <c r="M3934" i="1"/>
  <c r="M3918" i="1"/>
  <c r="M3903" i="1"/>
  <c r="M3887" i="1"/>
  <c r="M3874" i="1"/>
  <c r="M3859" i="1"/>
  <c r="M3842" i="1"/>
  <c r="M3830" i="1"/>
  <c r="M3822" i="1"/>
  <c r="M3806" i="1"/>
  <c r="M3791" i="1"/>
  <c r="M3779" i="1"/>
  <c r="M3770" i="1"/>
  <c r="M3759" i="1"/>
  <c r="M3747" i="1"/>
  <c r="M3738" i="1"/>
  <c r="M3730" i="1"/>
  <c r="M3719" i="1"/>
  <c r="M3711" i="1"/>
  <c r="M3703" i="1"/>
  <c r="M3698" i="1"/>
  <c r="M3686" i="1"/>
  <c r="M3678" i="1"/>
  <c r="M3670" i="1"/>
  <c r="M3662" i="1"/>
  <c r="M3651" i="1"/>
  <c r="M3643" i="1"/>
  <c r="M3627" i="1"/>
  <c r="M3618" i="1"/>
  <c r="M3610" i="1"/>
  <c r="M3602" i="1"/>
  <c r="M3591" i="1"/>
  <c r="M3583" i="1"/>
  <c r="M3575" i="1"/>
  <c r="M3570" i="1"/>
  <c r="M3558" i="1"/>
  <c r="M3550" i="1"/>
  <c r="M3542" i="1"/>
  <c r="M3534" i="1"/>
  <c r="M3523" i="1"/>
  <c r="M3515" i="1"/>
  <c r="M3507" i="1"/>
  <c r="M3498" i="1"/>
  <c r="M3487" i="1"/>
  <c r="M3479" i="1"/>
  <c r="M3470" i="1"/>
  <c r="M3459" i="1"/>
  <c r="M3451" i="1"/>
  <c r="M3443" i="1"/>
  <c r="M3434" i="1"/>
  <c r="M3423" i="1"/>
  <c r="M3415" i="1"/>
  <c r="M3407" i="1"/>
  <c r="M3398" i="1"/>
  <c r="M3390" i="1"/>
  <c r="M3382" i="1"/>
  <c r="M3371" i="1"/>
  <c r="M3362" i="1"/>
  <c r="M3354" i="1"/>
  <c r="M3343" i="1"/>
  <c r="M3334" i="1"/>
  <c r="M3326" i="1"/>
  <c r="M3318" i="1"/>
  <c r="M3307" i="1"/>
  <c r="M3298" i="1"/>
  <c r="M3290" i="1"/>
  <c r="M3282" i="1"/>
  <c r="M3271" i="1"/>
  <c r="M3263" i="1"/>
  <c r="M3255" i="1"/>
  <c r="M3246" i="1"/>
  <c r="M3235" i="1"/>
  <c r="M3227" i="1"/>
  <c r="M3218" i="1"/>
  <c r="M3207" i="1"/>
  <c r="M3199" i="1"/>
  <c r="M3191" i="1"/>
  <c r="M3182" i="1"/>
  <c r="M3171" i="1"/>
  <c r="M3163" i="1"/>
  <c r="M3146" i="1"/>
  <c r="M3138" i="1"/>
  <c r="M3130" i="1"/>
  <c r="M3122" i="1"/>
  <c r="M3110" i="1"/>
  <c r="M3102" i="1"/>
  <c r="M3094" i="1"/>
  <c r="M3082" i="1"/>
  <c r="M3074" i="1"/>
  <c r="M3066" i="1"/>
  <c r="M3058" i="1"/>
  <c r="M3043" i="1"/>
  <c r="M3035" i="1"/>
  <c r="M3026" i="1"/>
  <c r="M3006" i="1"/>
  <c r="M2998" i="1"/>
  <c r="M2982" i="1"/>
  <c r="M2974" i="1"/>
  <c r="M2966" i="1"/>
  <c r="M2950" i="1"/>
  <c r="M2942" i="1"/>
  <c r="M2934" i="1"/>
  <c r="M2918" i="1"/>
  <c r="M2911" i="1"/>
  <c r="M2903" i="1"/>
  <c r="M2890" i="1"/>
  <c r="M2879" i="1"/>
  <c r="M2871" i="1"/>
  <c r="M2858" i="1"/>
  <c r="M2847" i="1"/>
  <c r="M2839" i="1"/>
  <c r="M2826" i="1"/>
  <c r="M2815" i="1"/>
  <c r="M2807" i="1"/>
  <c r="M2798" i="1"/>
  <c r="M2787" i="1"/>
  <c r="M2779" i="1"/>
  <c r="M2770" i="1"/>
  <c r="M2759" i="1"/>
  <c r="M2751" i="1"/>
  <c r="M2743" i="1"/>
  <c r="M2734" i="1"/>
  <c r="M2723" i="1"/>
  <c r="M2715" i="1"/>
  <c r="M2698" i="1"/>
  <c r="M2686" i="1"/>
  <c r="M2666" i="1"/>
  <c r="M2655" i="1"/>
  <c r="M2646" i="1"/>
  <c r="M2634" i="1"/>
  <c r="M2622" i="1"/>
  <c r="M2610" i="1"/>
  <c r="M2599" i="1"/>
  <c r="M2590" i="1"/>
  <c r="M2579" i="1"/>
  <c r="M2566" i="1"/>
  <c r="M2554" i="1"/>
  <c r="M2538" i="1"/>
  <c r="M2526" i="1"/>
  <c r="M2514" i="1"/>
  <c r="M2498" i="1"/>
  <c r="M2482" i="1"/>
  <c r="M2470" i="1"/>
  <c r="M2454" i="1"/>
  <c r="M2442" i="1"/>
  <c r="M2430" i="1"/>
  <c r="M2414" i="1"/>
  <c r="M2402" i="1"/>
  <c r="M2387" i="1"/>
  <c r="M2374" i="1"/>
  <c r="M2358" i="1"/>
  <c r="M2343" i="1"/>
  <c r="M2330" i="1"/>
  <c r="M2318" i="1"/>
  <c r="M2306" i="1"/>
  <c r="M2290" i="1"/>
  <c r="M2278" i="1"/>
  <c r="M2262" i="1"/>
  <c r="M2250" i="1"/>
  <c r="M2234" i="1"/>
  <c r="M2218" i="1"/>
  <c r="M2206" i="1"/>
  <c r="M2194" i="1"/>
  <c r="M2166" i="1"/>
  <c r="M2151" i="1"/>
  <c r="M2138" i="1"/>
  <c r="M2130" i="1"/>
  <c r="M2114" i="1"/>
  <c r="M2098" i="1"/>
  <c r="M2086" i="1"/>
  <c r="M2070" i="1"/>
  <c r="M2058" i="1"/>
  <c r="M2046" i="1"/>
  <c r="M2034" i="1"/>
  <c r="M2022" i="1"/>
  <c r="M2006" i="1"/>
  <c r="M1998" i="1"/>
  <c r="M1982" i="1"/>
  <c r="M1966" i="1"/>
  <c r="M1942" i="1"/>
  <c r="M1930" i="1"/>
  <c r="M1918" i="1"/>
  <c r="M1906" i="1"/>
  <c r="M1894" i="1"/>
  <c r="M1878" i="1"/>
  <c r="M1870" i="1"/>
  <c r="M1855" i="1"/>
  <c r="M1846" i="1"/>
  <c r="M1838" i="1"/>
  <c r="M1818" i="1"/>
  <c r="M1810" i="1"/>
  <c r="M1786" i="1"/>
  <c r="M1778" i="1"/>
  <c r="M1767" i="1"/>
  <c r="M1754" i="1"/>
  <c r="M1746" i="1"/>
  <c r="M1730" i="1"/>
  <c r="M1714" i="1"/>
  <c r="M1702" i="1"/>
  <c r="M1690" i="1"/>
  <c r="M1678" i="1"/>
  <c r="M1666" i="1"/>
  <c r="M1639" i="1"/>
  <c r="M1626" i="1"/>
  <c r="M1618" i="1"/>
  <c r="M1602" i="1"/>
  <c r="M1586" i="1"/>
  <c r="M1574" i="1"/>
  <c r="M1566" i="1"/>
  <c r="M1546" i="1"/>
  <c r="M1534" i="1"/>
  <c r="M1514" i="1"/>
  <c r="M1506" i="1"/>
  <c r="M1495" i="1"/>
  <c r="M1486" i="1"/>
  <c r="M1474" i="1"/>
  <c r="M1463" i="1"/>
  <c r="M1455" i="1"/>
  <c r="M1446" i="1"/>
  <c r="M1434" i="1"/>
  <c r="M1426" i="1"/>
  <c r="M1402" i="1"/>
  <c r="M1391" i="1"/>
  <c r="M1382" i="1"/>
  <c r="M1370" i="1"/>
  <c r="M1363" i="1"/>
  <c r="M1350" i="1"/>
  <c r="M1338" i="1"/>
  <c r="M1327" i="1"/>
  <c r="M1318" i="1"/>
  <c r="M1310" i="1"/>
  <c r="M1290" i="1"/>
  <c r="M1278" i="1"/>
  <c r="M1258" i="1"/>
  <c r="M1250" i="1"/>
  <c r="M1239" i="1"/>
  <c r="M1230" i="1"/>
  <c r="M1218" i="1"/>
  <c r="M1207" i="1"/>
  <c r="M1199" i="1"/>
  <c r="M1190" i="1"/>
  <c r="M1178" i="1"/>
  <c r="M1170" i="1"/>
  <c r="M1146" i="1"/>
  <c r="M1135" i="1"/>
  <c r="M1126" i="1"/>
  <c r="M1114" i="1"/>
  <c r="M1107" i="1"/>
  <c r="M1094" i="1"/>
  <c r="M1082" i="1"/>
  <c r="M1071" i="1"/>
  <c r="M1062" i="1"/>
  <c r="M1054" i="1"/>
  <c r="M1034" i="1"/>
  <c r="M1022" i="1"/>
  <c r="M1002" i="1"/>
  <c r="M994" i="1"/>
  <c r="M983" i="1"/>
  <c r="M974" i="1"/>
  <c r="M962" i="1"/>
  <c r="M951" i="1"/>
  <c r="M943" i="1"/>
  <c r="M934" i="1"/>
  <c r="M922" i="1"/>
  <c r="M914" i="1"/>
  <c r="M890" i="1"/>
  <c r="M879" i="1"/>
  <c r="M870" i="1"/>
  <c r="M858" i="1"/>
  <c r="M851" i="1"/>
  <c r="M838" i="1"/>
  <c r="M830" i="1"/>
  <c r="M818" i="1"/>
  <c r="M795" i="1"/>
  <c r="M782" i="1"/>
  <c r="M770" i="1"/>
  <c r="M759" i="1"/>
  <c r="M746" i="1"/>
  <c r="M738" i="1"/>
  <c r="M727" i="1"/>
  <c r="M718" i="1"/>
  <c r="M707" i="1"/>
  <c r="M699" i="1"/>
  <c r="M678" i="1"/>
  <c r="M670" i="1"/>
  <c r="M662" i="1"/>
  <c r="M650" i="1"/>
  <c r="M642" i="1"/>
  <c r="M634" i="1"/>
  <c r="M626" i="1"/>
  <c r="M611" i="1"/>
  <c r="M603" i="1"/>
  <c r="M582" i="1"/>
  <c r="M575" i="1"/>
  <c r="M566" i="1"/>
  <c r="M559" i="1"/>
  <c r="M551" i="1"/>
  <c r="M543" i="1"/>
  <c r="M526" i="1"/>
  <c r="M518" i="1"/>
  <c r="M507" i="1"/>
  <c r="M499" i="1"/>
  <c r="M491" i="1"/>
  <c r="M474" i="1"/>
  <c r="M466" i="1"/>
  <c r="M458" i="1"/>
  <c r="M450" i="1"/>
  <c r="M438" i="1"/>
  <c r="M431" i="1"/>
  <c r="M423" i="1"/>
  <c r="M415" i="1"/>
  <c r="M398" i="1"/>
  <c r="M390" i="1"/>
  <c r="M379" i="1"/>
  <c r="M371" i="1"/>
  <c r="M363" i="1"/>
  <c r="M346" i="1"/>
  <c r="M338" i="1"/>
  <c r="M330" i="1"/>
  <c r="M322" i="1"/>
  <c r="M310" i="1"/>
  <c r="M303" i="1"/>
  <c r="M295" i="1"/>
  <c r="M287" i="1"/>
  <c r="M270" i="1"/>
  <c r="M262" i="1"/>
  <c r="M251" i="1"/>
  <c r="M243" i="1"/>
  <c r="M235" i="1"/>
  <c r="M218" i="1"/>
  <c r="M210" i="1"/>
  <c r="M202" i="1"/>
  <c r="M194" i="1"/>
  <c r="M182" i="1"/>
  <c r="M175" i="1"/>
  <c r="M167" i="1"/>
  <c r="M159" i="1"/>
  <c r="M142" i="1"/>
  <c r="M134" i="1"/>
  <c r="M123" i="1"/>
  <c r="M115" i="1"/>
  <c r="M107" i="1"/>
  <c r="M90" i="1"/>
  <c r="M82" i="1"/>
  <c r="M74" i="1"/>
  <c r="M66" i="1"/>
  <c r="M54" i="1"/>
  <c r="M47" i="1"/>
  <c r="M39" i="1"/>
  <c r="M31" i="1"/>
  <c r="M14" i="1"/>
  <c r="M6" i="1"/>
  <c r="M4716" i="1"/>
  <c r="M4702" i="1"/>
  <c r="M4690" i="1"/>
  <c r="M4678" i="1"/>
  <c r="M4666" i="1"/>
  <c r="M4654" i="1"/>
  <c r="M4642" i="1"/>
  <c r="M4630" i="1"/>
  <c r="M4618" i="1"/>
  <c r="M4604" i="1"/>
  <c r="M4590" i="1"/>
  <c r="M4578" i="1"/>
  <c r="M4566" i="1"/>
  <c r="M4554" i="1"/>
  <c r="M4540" i="1"/>
  <c r="M4526" i="1"/>
  <c r="M4514" i="1"/>
  <c r="M4502" i="1"/>
  <c r="M4490" i="1"/>
  <c r="M4476" i="1"/>
  <c r="M4462" i="1"/>
  <c r="M4450" i="1"/>
  <c r="M4438" i="1"/>
  <c r="M4426" i="1"/>
  <c r="M4390" i="1"/>
  <c r="M4378" i="1"/>
  <c r="M4364" i="1"/>
  <c r="M4350" i="1"/>
  <c r="M4338" i="1"/>
  <c r="M4326" i="1"/>
  <c r="M4314" i="1"/>
  <c r="M4300" i="1"/>
  <c r="M4286" i="1"/>
  <c r="M4274" i="1"/>
  <c r="M4262" i="1"/>
  <c r="M4250" i="1"/>
  <c r="M4236" i="1"/>
  <c r="M4222" i="1"/>
  <c r="M4210" i="1"/>
  <c r="M4198" i="1"/>
  <c r="M4186" i="1"/>
  <c r="M4158" i="1"/>
  <c r="M4146" i="1"/>
  <c r="M4138" i="1"/>
  <c r="M4110" i="1"/>
  <c r="M4098" i="1"/>
  <c r="M4086" i="1"/>
  <c r="M4074" i="1"/>
  <c r="M4060" i="1"/>
  <c r="M4050" i="1"/>
  <c r="M4038" i="1"/>
  <c r="M4026" i="1"/>
  <c r="M4012" i="1"/>
  <c r="M3998" i="1"/>
  <c r="M3978" i="1"/>
  <c r="M3964" i="1"/>
  <c r="M3950" i="1"/>
  <c r="M3938" i="1"/>
  <c r="M3926" i="1"/>
  <c r="M3890" i="1"/>
  <c r="M3882" i="1"/>
  <c r="M3870" i="1"/>
  <c r="M3858" i="1"/>
  <c r="M4684" i="1"/>
  <c r="M4636" i="1"/>
  <c r="M4572" i="1"/>
  <c r="M4508" i="1"/>
  <c r="M4444" i="1"/>
  <c r="M4204" i="1"/>
  <c r="M4044" i="1"/>
  <c r="M3932" i="1"/>
  <c r="M4668" i="1"/>
  <c r="M4556" i="1"/>
  <c r="M4380" i="1"/>
  <c r="M4316" i="1"/>
  <c r="M4252" i="1"/>
  <c r="M4188" i="1"/>
  <c r="M4140" i="1"/>
  <c r="M4076" i="1"/>
  <c r="M4028" i="1"/>
  <c r="M3980" i="1"/>
  <c r="M3525" i="1"/>
  <c r="M3493" i="1"/>
  <c r="M3461" i="1"/>
  <c r="M3429" i="1"/>
  <c r="M3397" i="1"/>
  <c r="M3365" i="1"/>
  <c r="Y3333" i="1"/>
  <c r="M3333" i="1"/>
  <c r="Y3301" i="1"/>
  <c r="M3301" i="1"/>
  <c r="M3269" i="1"/>
  <c r="M3237" i="1"/>
  <c r="M3205" i="1"/>
  <c r="Y3173" i="1"/>
  <c r="M3173" i="1"/>
  <c r="M3141" i="1"/>
  <c r="M3109" i="1"/>
  <c r="M3077" i="1"/>
  <c r="M3029" i="1"/>
  <c r="M2965" i="1"/>
  <c r="M2949" i="1"/>
  <c r="M2901" i="1"/>
  <c r="M2885" i="1"/>
  <c r="Y2837" i="1"/>
  <c r="M2837" i="1"/>
  <c r="M2821" i="1"/>
  <c r="Y2789" i="1"/>
  <c r="M2789" i="1"/>
  <c r="M2757" i="1"/>
  <c r="M2725" i="1"/>
  <c r="Y2693" i="1"/>
  <c r="M2693" i="1"/>
  <c r="M2645" i="1"/>
  <c r="M2597" i="1"/>
  <c r="Y2581" i="1"/>
  <c r="M2581" i="1"/>
  <c r="M2533" i="1"/>
  <c r="M2501" i="1"/>
  <c r="M2485" i="1"/>
  <c r="Y2453" i="1"/>
  <c r="M2453" i="1"/>
  <c r="M2405" i="1"/>
  <c r="M2373" i="1"/>
  <c r="M2357" i="1"/>
  <c r="M2325" i="1"/>
  <c r="M2277" i="1"/>
  <c r="M2245" i="1"/>
  <c r="M2229" i="1"/>
  <c r="M2197" i="1"/>
  <c r="Y2149" i="1"/>
  <c r="M2149" i="1"/>
  <c r="Y2117" i="1"/>
  <c r="M2117" i="1"/>
  <c r="M2101" i="1"/>
  <c r="M2069" i="1"/>
  <c r="M2021" i="1"/>
  <c r="M1989" i="1"/>
  <c r="M1973" i="1"/>
  <c r="M1941" i="1"/>
  <c r="M1893" i="1"/>
  <c r="M1861" i="1"/>
  <c r="M1813" i="1"/>
  <c r="M1765" i="1"/>
  <c r="M1733" i="1"/>
  <c r="M1717" i="1"/>
  <c r="M1685" i="1"/>
  <c r="M1637" i="1"/>
  <c r="M1605" i="1"/>
  <c r="Y1589" i="1"/>
  <c r="M1589" i="1"/>
  <c r="M1541" i="1"/>
  <c r="M1493" i="1"/>
  <c r="M1445" i="1"/>
  <c r="M1429" i="1"/>
  <c r="M4593" i="1"/>
  <c r="M4337" i="1"/>
  <c r="M3829" i="1"/>
  <c r="M3777" i="1"/>
  <c r="M3445" i="1"/>
  <c r="M3317" i="1"/>
  <c r="M3189" i="1"/>
  <c r="M3061" i="1"/>
  <c r="M2997" i="1"/>
  <c r="M2869" i="1"/>
  <c r="M2741" i="1"/>
  <c r="M2549" i="1"/>
  <c r="M2421" i="1"/>
  <c r="M2293" i="1"/>
  <c r="M2165" i="1"/>
  <c r="M4529" i="1"/>
  <c r="M4273" i="1"/>
  <c r="M4081" i="1"/>
  <c r="M4017" i="1"/>
  <c r="M3953" i="1"/>
  <c r="M3837" i="1"/>
  <c r="M3809" i="1"/>
  <c r="M3745" i="1"/>
  <c r="M3477" i="1"/>
  <c r="M3349" i="1"/>
  <c r="M3221" i="1"/>
  <c r="M3093" i="1"/>
  <c r="M2981" i="1"/>
  <c r="M2853" i="1"/>
  <c r="M2773" i="1"/>
  <c r="M2613" i="1"/>
  <c r="M2469" i="1"/>
  <c r="M2341" i="1"/>
  <c r="M2213" i="1"/>
  <c r="M2085" i="1"/>
  <c r="M4465" i="1"/>
  <c r="M4209" i="1"/>
  <c r="M4089" i="1"/>
  <c r="M4045" i="1"/>
  <c r="M4025" i="1"/>
  <c r="M3981" i="1"/>
  <c r="M3961" i="1"/>
  <c r="M3917" i="1"/>
  <c r="M3897" i="1"/>
  <c r="M3877" i="1"/>
  <c r="M3857" i="1"/>
  <c r="M3817" i="1"/>
  <c r="M3717" i="1"/>
  <c r="M3685" i="1"/>
  <c r="M3653" i="1"/>
  <c r="M3621" i="1"/>
  <c r="M3589" i="1"/>
  <c r="M3557" i="1"/>
  <c r="M3509" i="1"/>
  <c r="M3381" i="1"/>
  <c r="M3253" i="1"/>
  <c r="M3125" i="1"/>
  <c r="M3045" i="1"/>
  <c r="M2933" i="1"/>
  <c r="M2805" i="1"/>
  <c r="M2661" i="1"/>
  <c r="M2629" i="1"/>
  <c r="M2517" i="1"/>
  <c r="M2389" i="1"/>
  <c r="M2261" i="1"/>
  <c r="M1381" i="1"/>
  <c r="M1333" i="1"/>
  <c r="M1285" i="1"/>
  <c r="M1173" i="1"/>
  <c r="M1125" i="1"/>
  <c r="M1077" i="1"/>
  <c r="M1029" i="1"/>
  <c r="M917" i="1"/>
  <c r="M869" i="1"/>
  <c r="M821" i="1"/>
  <c r="M789" i="1"/>
  <c r="M757" i="1"/>
  <c r="M677" i="1"/>
  <c r="M613" i="1"/>
  <c r="M1397" i="1"/>
  <c r="M1349" i="1"/>
  <c r="M1237" i="1"/>
  <c r="M1189" i="1"/>
  <c r="M1141" i="1"/>
  <c r="M1093" i="1"/>
  <c r="M981" i="1"/>
  <c r="M933" i="1"/>
  <c r="M885" i="1"/>
  <c r="M4685" i="1"/>
  <c r="M4665" i="1"/>
  <c r="M4621" i="1"/>
  <c r="M4601" i="1"/>
  <c r="M4557" i="1"/>
  <c r="M4537" i="1"/>
  <c r="M4493" i="1"/>
  <c r="M4473" i="1"/>
  <c r="M4429" i="1"/>
  <c r="M4409" i="1"/>
  <c r="M4365" i="1"/>
  <c r="M4345" i="1"/>
  <c r="M4301" i="1"/>
  <c r="M4281" i="1"/>
  <c r="M4237" i="1"/>
  <c r="M4217" i="1"/>
  <c r="M4173" i="1"/>
  <c r="M4153" i="1"/>
  <c r="M4109" i="1"/>
  <c r="M4693" i="1"/>
  <c r="M4629" i="1"/>
  <c r="M4565" i="1"/>
  <c r="M4501" i="1"/>
  <c r="M4437" i="1"/>
  <c r="M4373" i="1"/>
  <c r="M4309" i="1"/>
  <c r="M4245" i="1"/>
  <c r="M4181" i="1"/>
  <c r="M4117" i="1"/>
  <c r="M3891" i="1"/>
  <c r="M3855" i="1"/>
  <c r="M3807" i="1"/>
  <c r="M3795" i="1"/>
  <c r="M3731" i="1"/>
  <c r="M3723" i="1"/>
  <c r="M3695" i="1"/>
  <c r="M3687" i="1"/>
  <c r="M3667" i="1"/>
  <c r="M3659" i="1"/>
  <c r="M3631" i="1"/>
  <c r="M3623" i="1"/>
  <c r="M3603" i="1"/>
  <c r="M3595" i="1"/>
  <c r="M3567" i="1"/>
  <c r="M3559" i="1"/>
  <c r="M3539" i="1"/>
  <c r="M3531" i="1"/>
  <c r="M3503" i="1"/>
  <c r="M3495" i="1"/>
  <c r="M3475" i="1"/>
  <c r="M3467" i="1"/>
  <c r="M3439" i="1"/>
  <c r="M3431" i="1"/>
  <c r="M3411" i="1"/>
  <c r="M3403" i="1"/>
  <c r="M3375" i="1"/>
  <c r="M3367" i="1"/>
  <c r="M3347" i="1"/>
  <c r="M3339" i="1"/>
  <c r="M3311" i="1"/>
  <c r="M3303" i="1"/>
  <c r="M3283" i="1"/>
  <c r="M3275" i="1"/>
  <c r="M3247" i="1"/>
  <c r="M3239" i="1"/>
  <c r="M3219" i="1"/>
  <c r="M3211" i="1"/>
  <c r="M3183" i="1"/>
  <c r="M3175" i="1"/>
  <c r="M3155" i="1"/>
  <c r="M3147" i="1"/>
  <c r="M3119" i="1"/>
  <c r="M3111" i="1"/>
  <c r="M3091" i="1"/>
  <c r="M3083" i="1"/>
  <c r="M3055" i="1"/>
  <c r="M3051" i="1"/>
  <c r="M3047" i="1"/>
  <c r="M3027" i="1"/>
  <c r="M3023" i="1"/>
  <c r="M3019" i="1"/>
  <c r="M3015" i="1"/>
  <c r="M2995" i="1"/>
  <c r="M2991" i="1"/>
  <c r="M2987" i="1"/>
  <c r="M2983" i="1"/>
  <c r="M2963" i="1"/>
  <c r="M2959" i="1"/>
  <c r="M2955" i="1"/>
  <c r="M2951" i="1"/>
  <c r="M2927" i="1"/>
  <c r="M2919" i="1"/>
  <c r="M2899" i="1"/>
  <c r="M2891" i="1"/>
  <c r="M2863" i="1"/>
  <c r="M2855" i="1"/>
  <c r="M2835" i="1"/>
  <c r="M2827" i="1"/>
  <c r="M2799" i="1"/>
  <c r="M2791" i="1"/>
  <c r="M2771" i="1"/>
  <c r="M2763" i="1"/>
  <c r="M2735" i="1"/>
  <c r="M2727" i="1"/>
  <c r="M2707" i="1"/>
  <c r="M2699" i="1"/>
  <c r="M2691" i="1"/>
  <c r="M2683" i="1"/>
  <c r="M2659" i="1"/>
  <c r="M2651" i="1"/>
  <c r="M2635" i="1"/>
  <c r="M2627" i="1"/>
  <c r="M2619" i="1"/>
  <c r="M2595" i="1"/>
  <c r="M2587" i="1"/>
  <c r="M2571" i="1"/>
  <c r="M2563" i="1"/>
  <c r="M2555" i="1"/>
  <c r="M2531" i="1"/>
  <c r="M2523" i="1"/>
  <c r="M2507" i="1"/>
  <c r="M2499" i="1"/>
  <c r="M2491" i="1"/>
  <c r="M2467" i="1"/>
  <c r="M2459" i="1"/>
  <c r="M2443" i="1"/>
  <c r="M2435" i="1"/>
  <c r="M2427" i="1"/>
  <c r="M2403" i="1"/>
  <c r="M2395" i="1"/>
  <c r="M2379" i="1"/>
  <c r="M2371" i="1"/>
  <c r="M2363" i="1"/>
  <c r="M2339" i="1"/>
  <c r="M2331" i="1"/>
  <c r="M2315" i="1"/>
  <c r="M2307" i="1"/>
  <c r="M2299" i="1"/>
  <c r="M2275" i="1"/>
  <c r="M2267" i="1"/>
  <c r="M2251" i="1"/>
  <c r="M2243" i="1"/>
  <c r="M2235" i="1"/>
  <c r="M2211" i="1"/>
  <c r="M2203" i="1"/>
  <c r="M2187" i="1"/>
  <c r="M2179" i="1"/>
  <c r="M2171" i="1"/>
  <c r="M2147" i="1"/>
  <c r="M2139" i="1"/>
  <c r="M2123" i="1"/>
  <c r="M2115" i="1"/>
  <c r="M2107" i="1"/>
  <c r="M2083" i="1"/>
  <c r="M2075" i="1"/>
  <c r="M2059" i="1"/>
  <c r="M2051" i="1"/>
  <c r="M2043" i="1"/>
  <c r="M2019" i="1"/>
  <c r="M2011" i="1"/>
  <c r="M1995" i="1"/>
  <c r="M1987" i="1"/>
  <c r="M1979" i="1"/>
  <c r="M1955" i="1"/>
  <c r="M1947" i="1"/>
  <c r="M1931" i="1"/>
  <c r="M1923" i="1"/>
  <c r="M1915" i="1"/>
  <c r="M1891" i="1"/>
  <c r="M1883" i="1"/>
  <c r="M1867" i="1"/>
  <c r="M1859" i="1"/>
  <c r="M1851" i="1"/>
  <c r="M1827" i="1"/>
  <c r="M1819" i="1"/>
  <c r="M1803" i="1"/>
  <c r="M1795" i="1"/>
  <c r="M1787" i="1"/>
  <c r="M1763" i="1"/>
  <c r="M1755" i="1"/>
  <c r="M1739" i="1"/>
  <c r="M1731" i="1"/>
  <c r="M1723" i="1"/>
  <c r="M1699" i="1"/>
  <c r="M1691" i="1"/>
  <c r="M1675" i="1"/>
  <c r="M1667" i="1"/>
  <c r="M1659" i="1"/>
  <c r="M1635" i="1"/>
  <c r="M1627" i="1"/>
  <c r="M1611" i="1"/>
  <c r="M1603" i="1"/>
  <c r="M1595" i="1"/>
  <c r="M1571" i="1"/>
  <c r="M1563" i="1"/>
  <c r="M1547" i="1"/>
  <c r="M1539" i="1"/>
  <c r="M1531" i="1"/>
  <c r="M1507" i="1"/>
  <c r="M1499" i="1"/>
  <c r="M1483" i="1"/>
  <c r="M1475" i="1"/>
  <c r="M1467" i="1"/>
  <c r="M1443" i="1"/>
  <c r="M1435" i="1"/>
  <c r="M1419" i="1"/>
  <c r="M1411" i="1"/>
  <c r="M1403" i="1"/>
  <c r="M1379" i="1"/>
  <c r="M1371" i="1"/>
  <c r="M1355" i="1"/>
  <c r="M1347" i="1"/>
  <c r="M1339" i="1"/>
  <c r="M1315" i="1"/>
  <c r="M1307" i="1"/>
  <c r="M1291" i="1"/>
  <c r="M1283" i="1"/>
  <c r="M1275" i="1"/>
  <c r="M1251" i="1"/>
  <c r="M1243" i="1"/>
  <c r="M1227" i="1"/>
  <c r="M1219" i="1"/>
  <c r="M1211" i="1"/>
  <c r="M1187" i="1"/>
  <c r="M1179" i="1"/>
  <c r="M1163" i="1"/>
  <c r="M1155" i="1"/>
  <c r="M1147" i="1"/>
  <c r="M1123" i="1"/>
  <c r="M1115" i="1"/>
  <c r="M1099" i="1"/>
  <c r="M1091" i="1"/>
  <c r="M1083" i="1"/>
  <c r="M1059" i="1"/>
  <c r="M1051" i="1"/>
  <c r="M1035" i="1"/>
  <c r="M1027" i="1"/>
  <c r="M1019" i="1"/>
  <c r="M995" i="1"/>
  <c r="M987" i="1"/>
  <c r="M971" i="1"/>
  <c r="M963" i="1"/>
  <c r="M955" i="1"/>
  <c r="M931" i="1"/>
  <c r="M923" i="1"/>
  <c r="M907" i="1"/>
  <c r="M899" i="1"/>
  <c r="M891" i="1"/>
  <c r="M867" i="1"/>
  <c r="M859" i="1"/>
  <c r="M843" i="1"/>
  <c r="M835" i="1"/>
  <c r="M827" i="1"/>
  <c r="M799" i="1"/>
  <c r="M791" i="1"/>
  <c r="M771" i="1"/>
  <c r="M763" i="1"/>
  <c r="M735" i="1"/>
  <c r="M2695" i="1"/>
  <c r="M2675" i="1"/>
  <c r="M2667" i="1"/>
  <c r="M2639" i="1"/>
  <c r="M2631" i="1"/>
  <c r="M2611" i="1"/>
  <c r="M2603" i="1"/>
  <c r="M2575" i="1"/>
  <c r="M2567" i="1"/>
  <c r="M2547" i="1"/>
  <c r="M2539" i="1"/>
  <c r="M2511" i="1"/>
  <c r="M2503" i="1"/>
  <c r="M2483" i="1"/>
  <c r="M2475" i="1"/>
  <c r="M2447" i="1"/>
  <c r="M2439" i="1"/>
  <c r="M2419" i="1"/>
  <c r="M2411" i="1"/>
  <c r="M2383" i="1"/>
  <c r="M2375" i="1"/>
  <c r="M2355" i="1"/>
  <c r="M2347" i="1"/>
  <c r="M2319" i="1"/>
  <c r="M2311" i="1"/>
  <c r="M2291" i="1"/>
  <c r="M2283" i="1"/>
  <c r="M2255" i="1"/>
  <c r="M2247" i="1"/>
  <c r="M2227" i="1"/>
  <c r="M2219" i="1"/>
  <c r="M2191" i="1"/>
  <c r="M2183" i="1"/>
  <c r="M2163" i="1"/>
  <c r="M2155" i="1"/>
  <c r="M2127" i="1"/>
  <c r="M2119" i="1"/>
  <c r="M2099" i="1"/>
  <c r="M2091" i="1"/>
  <c r="M2063" i="1"/>
  <c r="M2055" i="1"/>
  <c r="M2035" i="1"/>
  <c r="M2027" i="1"/>
  <c r="M1999" i="1"/>
  <c r="M1991" i="1"/>
  <c r="M1971" i="1"/>
  <c r="M1963" i="1"/>
  <c r="M1935" i="1"/>
  <c r="M1927" i="1"/>
  <c r="M1907" i="1"/>
  <c r="M1899" i="1"/>
  <c r="M1871" i="1"/>
  <c r="M1863" i="1"/>
  <c r="M1843" i="1"/>
  <c r="M1835" i="1"/>
  <c r="M1807" i="1"/>
  <c r="M1799" i="1"/>
  <c r="M1779" i="1"/>
  <c r="M1771" i="1"/>
  <c r="M1743" i="1"/>
  <c r="M1735" i="1"/>
  <c r="M1715" i="1"/>
  <c r="M1707" i="1"/>
  <c r="M1679" i="1"/>
  <c r="M1671" i="1"/>
  <c r="M1651" i="1"/>
  <c r="M1643" i="1"/>
  <c r="M1615" i="1"/>
  <c r="M1607" i="1"/>
  <c r="M1587" i="1"/>
  <c r="M1579" i="1"/>
  <c r="M1551" i="1"/>
  <c r="M1543" i="1"/>
  <c r="M1523" i="1"/>
  <c r="M1515" i="1"/>
  <c r="M1487" i="1"/>
  <c r="M1479" i="1"/>
  <c r="M1459" i="1"/>
  <c r="M1451" i="1"/>
  <c r="M1423" i="1"/>
  <c r="M1415" i="1"/>
  <c r="M1395" i="1"/>
  <c r="M1387" i="1"/>
  <c r="M1359" i="1"/>
  <c r="M1351" i="1"/>
  <c r="M1331" i="1"/>
  <c r="M1323" i="1"/>
  <c r="M1295" i="1"/>
  <c r="M1287" i="1"/>
  <c r="M1267" i="1"/>
  <c r="M1259" i="1"/>
  <c r="M1231" i="1"/>
  <c r="M1223" i="1"/>
  <c r="M1203" i="1"/>
  <c r="M1195" i="1"/>
  <c r="M1167" i="1"/>
  <c r="M1159" i="1"/>
  <c r="M1139" i="1"/>
  <c r="M1131" i="1"/>
  <c r="M1103" i="1"/>
  <c r="M1095" i="1"/>
  <c r="M1075" i="1"/>
  <c r="M1067" i="1"/>
  <c r="M1039" i="1"/>
  <c r="M1031" i="1"/>
  <c r="M1011" i="1"/>
  <c r="M1003" i="1"/>
  <c r="M975" i="1"/>
  <c r="M967" i="1"/>
  <c r="M947" i="1"/>
  <c r="M939" i="1"/>
  <c r="M911" i="1"/>
  <c r="M903" i="1"/>
  <c r="M883" i="1"/>
  <c r="M875" i="1"/>
  <c r="M847" i="1"/>
  <c r="M839" i="1"/>
  <c r="M819" i="1"/>
  <c r="M815" i="1"/>
  <c r="M811" i="1"/>
  <c r="M807" i="1"/>
  <c r="M787" i="1"/>
  <c r="M783" i="1"/>
  <c r="M779" i="1"/>
  <c r="M775" i="1"/>
  <c r="M755" i="1"/>
  <c r="M751" i="1"/>
  <c r="M747" i="1"/>
  <c r="M743" i="1"/>
  <c r="M723" i="1"/>
  <c r="M719" i="1"/>
  <c r="M715" i="1"/>
  <c r="M711" i="1"/>
  <c r="M691" i="1"/>
  <c r="M687" i="1"/>
  <c r="M683" i="1"/>
  <c r="M679" i="1"/>
  <c r="M659" i="1"/>
  <c r="M655" i="1"/>
  <c r="M651" i="1"/>
  <c r="M647" i="1"/>
  <c r="M627" i="1"/>
  <c r="M623" i="1"/>
  <c r="M619" i="1"/>
  <c r="M615" i="1"/>
  <c r="M595" i="1"/>
  <c r="M591" i="1"/>
  <c r="M587" i="1"/>
  <c r="M583" i="1"/>
  <c r="M567" i="1"/>
  <c r="M547" i="1"/>
  <c r="M539" i="1"/>
  <c r="M535" i="1"/>
  <c r="M515" i="1"/>
  <c r="M511" i="1"/>
  <c r="M503" i="1"/>
  <c r="M483" i="1"/>
  <c r="M475" i="1"/>
  <c r="M471" i="1"/>
  <c r="M451" i="1"/>
  <c r="M447" i="1"/>
  <c r="M439" i="1"/>
  <c r="M419" i="1"/>
  <c r="M411" i="1"/>
  <c r="M407" i="1"/>
  <c r="M387" i="1"/>
  <c r="M383" i="1"/>
  <c r="M375" i="1"/>
  <c r="M355" i="1"/>
  <c r="M347" i="1"/>
  <c r="M2931" i="1"/>
  <c r="M2923" i="1"/>
  <c r="M2895" i="1"/>
  <c r="M2887" i="1"/>
  <c r="M2867" i="1"/>
  <c r="M2859" i="1"/>
  <c r="M2831" i="1"/>
  <c r="M2823" i="1"/>
  <c r="M2559" i="1"/>
  <c r="M2551" i="1"/>
  <c r="M2543" i="1"/>
  <c r="M2527" i="1"/>
  <c r="M2519" i="1"/>
  <c r="M2495" i="1"/>
  <c r="M2487" i="1"/>
  <c r="M2479" i="1"/>
  <c r="M2463" i="1"/>
  <c r="M2455" i="1"/>
  <c r="M2431" i="1"/>
  <c r="M2423" i="1"/>
  <c r="M2415" i="1"/>
  <c r="M2399" i="1"/>
  <c r="M2391" i="1"/>
  <c r="M2367" i="1"/>
  <c r="M2359" i="1"/>
  <c r="M2351" i="1"/>
  <c r="M2335" i="1"/>
  <c r="M2327" i="1"/>
  <c r="M2303" i="1"/>
  <c r="M2295" i="1"/>
  <c r="M2287" i="1"/>
  <c r="M2271" i="1"/>
  <c r="M2263" i="1"/>
  <c r="M2239" i="1"/>
  <c r="M2231" i="1"/>
  <c r="M2223" i="1"/>
  <c r="M2207" i="1"/>
  <c r="M2199" i="1"/>
  <c r="M2175" i="1"/>
  <c r="M2167" i="1"/>
  <c r="M2159" i="1"/>
  <c r="M2143" i="1"/>
  <c r="M2135" i="1"/>
  <c r="M2111" i="1"/>
  <c r="M2103" i="1"/>
  <c r="M2095" i="1"/>
  <c r="M2079" i="1"/>
  <c r="M2071" i="1"/>
  <c r="M2047" i="1"/>
  <c r="M2039" i="1"/>
  <c r="M2031" i="1"/>
  <c r="M2015" i="1"/>
  <c r="M2007" i="1"/>
  <c r="M1983" i="1"/>
  <c r="M1975" i="1"/>
  <c r="M1967" i="1"/>
  <c r="M1951" i="1"/>
  <c r="M1943" i="1"/>
  <c r="M1919" i="1"/>
  <c r="M1911" i="1"/>
  <c r="M1903" i="1"/>
  <c r="M1887" i="1"/>
  <c r="M1879" i="1"/>
  <c r="M1759" i="1"/>
  <c r="M1751" i="1"/>
  <c r="M1727" i="1"/>
  <c r="M1719" i="1"/>
  <c r="M1711" i="1"/>
  <c r="M1695" i="1"/>
  <c r="M1687" i="1"/>
  <c r="M1663" i="1"/>
  <c r="M1655" i="1"/>
  <c r="M1647" i="1"/>
  <c r="M1631" i="1"/>
  <c r="M1623" i="1"/>
  <c r="M1599" i="1"/>
  <c r="M1591" i="1"/>
  <c r="M1583" i="1"/>
  <c r="M343" i="1"/>
  <c r="M323" i="1"/>
  <c r="M279" i="1"/>
  <c r="M259" i="1"/>
  <c r="M215" i="1"/>
  <c r="M195" i="1"/>
  <c r="M151" i="1"/>
  <c r="M131" i="1"/>
  <c r="M87" i="1"/>
  <c r="M67" i="1"/>
  <c r="M23" i="1"/>
  <c r="M3" i="1"/>
  <c r="M319" i="1"/>
  <c r="M311" i="1"/>
  <c r="M291" i="1"/>
  <c r="M283" i="1"/>
  <c r="M255" i="1"/>
  <c r="M247" i="1"/>
  <c r="M227" i="1"/>
  <c r="M219" i="1"/>
  <c r="M191" i="1"/>
  <c r="M183" i="1"/>
  <c r="M163" i="1"/>
  <c r="M155" i="1"/>
  <c r="M127" i="1"/>
  <c r="M119" i="1"/>
  <c r="M99" i="1"/>
  <c r="M91" i="1"/>
  <c r="M63" i="1"/>
  <c r="M55" i="1"/>
  <c r="M35" i="1"/>
  <c r="M27" i="1"/>
  <c r="N4717" i="1"/>
  <c r="N4709" i="1"/>
  <c r="N4701" i="1"/>
  <c r="N4693" i="1"/>
  <c r="N4685" i="1"/>
  <c r="N4677" i="1"/>
  <c r="N4669" i="1"/>
  <c r="N4661" i="1"/>
  <c r="N4653" i="1"/>
  <c r="N4645" i="1"/>
  <c r="N4633" i="1"/>
  <c r="N4625" i="1"/>
  <c r="N4617" i="1"/>
  <c r="N4609" i="1"/>
  <c r="N4601" i="1"/>
  <c r="N4593" i="1"/>
  <c r="N4585" i="1"/>
  <c r="N4577" i="1"/>
  <c r="N4569" i="1"/>
  <c r="N4561" i="1"/>
  <c r="N4553" i="1"/>
  <c r="N4545" i="1"/>
  <c r="N4537" i="1"/>
  <c r="N4529" i="1"/>
  <c r="N4521" i="1"/>
  <c r="N4513" i="1"/>
  <c r="N4505" i="1"/>
  <c r="N4497" i="1"/>
  <c r="N4489" i="1"/>
  <c r="N4481" i="1"/>
  <c r="N4473" i="1"/>
  <c r="N4465" i="1"/>
  <c r="N4457" i="1"/>
  <c r="N4449" i="1"/>
  <c r="N4441" i="1"/>
  <c r="N4433" i="1"/>
  <c r="N4421" i="1"/>
  <c r="N4413" i="1"/>
  <c r="N4405" i="1"/>
  <c r="N4401" i="1"/>
  <c r="N4393" i="1"/>
  <c r="N4385" i="1"/>
  <c r="N4377" i="1"/>
  <c r="N4369" i="1"/>
  <c r="N4361" i="1"/>
  <c r="N4353" i="1"/>
  <c r="N4345" i="1"/>
  <c r="N4337" i="1"/>
  <c r="N4329" i="1"/>
  <c r="N4321" i="1"/>
  <c r="N4313" i="1"/>
  <c r="N4305" i="1"/>
  <c r="N4297" i="1"/>
  <c r="N4289" i="1"/>
  <c r="N4277" i="1"/>
  <c r="N4269" i="1"/>
  <c r="N4261" i="1"/>
  <c r="N4253" i="1"/>
  <c r="N4245" i="1"/>
  <c r="N4237" i="1"/>
  <c r="N4229" i="1"/>
  <c r="N4225" i="1"/>
  <c r="N4217" i="1"/>
  <c r="N4209" i="1"/>
  <c r="N4201" i="1"/>
  <c r="N4193" i="1"/>
  <c r="N4185" i="1"/>
  <c r="N4177" i="1"/>
  <c r="N4169" i="1"/>
  <c r="N4161" i="1"/>
  <c r="N4153" i="1"/>
  <c r="N4145" i="1"/>
  <c r="N4141" i="1"/>
  <c r="N4133" i="1"/>
  <c r="N4125" i="1"/>
  <c r="N4117" i="1"/>
  <c r="N4109" i="1"/>
  <c r="N4097" i="1"/>
  <c r="N4089" i="1"/>
  <c r="N4081" i="1"/>
  <c r="N4073" i="1"/>
  <c r="N4065" i="1"/>
  <c r="N4057" i="1"/>
  <c r="N4049" i="1"/>
  <c r="N4041" i="1"/>
  <c r="N4037" i="1"/>
  <c r="N4029" i="1"/>
  <c r="N4021" i="1"/>
  <c r="N4013" i="1"/>
  <c r="N4009" i="1"/>
  <c r="N4001" i="1"/>
  <c r="N3993" i="1"/>
  <c r="N3985" i="1"/>
  <c r="N3977" i="1"/>
  <c r="N3969" i="1"/>
  <c r="N3961" i="1"/>
  <c r="N3953" i="1"/>
  <c r="N3945" i="1"/>
  <c r="N3937" i="1"/>
  <c r="N3929" i="1"/>
  <c r="N3921" i="1"/>
  <c r="N3913" i="1"/>
  <c r="N3905" i="1"/>
  <c r="N3897" i="1"/>
  <c r="N3885" i="1"/>
  <c r="N3877" i="1"/>
  <c r="N3873" i="1"/>
  <c r="N3865" i="1"/>
  <c r="N3857" i="1"/>
  <c r="N3849" i="1"/>
  <c r="N3841" i="1"/>
  <c r="N3833" i="1"/>
  <c r="N3825" i="1"/>
  <c r="N3817" i="1"/>
  <c r="N3809" i="1"/>
  <c r="N3801" i="1"/>
  <c r="N3793" i="1"/>
  <c r="N3785" i="1"/>
  <c r="N3777" i="1"/>
  <c r="N3769" i="1"/>
  <c r="N3761" i="1"/>
  <c r="N3753" i="1"/>
  <c r="N3745" i="1"/>
  <c r="N3737" i="1"/>
  <c r="N3729" i="1"/>
  <c r="N3721" i="1"/>
  <c r="N3713" i="1"/>
  <c r="N3705" i="1"/>
  <c r="N3697" i="1"/>
  <c r="N3689" i="1"/>
  <c r="N3677" i="1"/>
  <c r="N3673" i="1"/>
  <c r="N3665" i="1"/>
  <c r="N3657" i="1"/>
  <c r="N3649" i="1"/>
  <c r="N3641" i="1"/>
  <c r="N3633" i="1"/>
  <c r="N3625" i="1"/>
  <c r="N3617" i="1"/>
  <c r="N3609" i="1"/>
  <c r="N3601" i="1"/>
  <c r="N3593" i="1"/>
  <c r="N3585" i="1"/>
  <c r="N3577" i="1"/>
  <c r="N3569" i="1"/>
  <c r="N3561" i="1"/>
  <c r="N3553" i="1"/>
  <c r="N3545" i="1"/>
  <c r="N3537" i="1"/>
  <c r="N3529" i="1"/>
  <c r="N3521" i="1"/>
  <c r="N3513" i="1"/>
  <c r="N3505" i="1"/>
  <c r="N3497" i="1"/>
  <c r="N3489" i="1"/>
  <c r="N3481" i="1"/>
  <c r="N3473" i="1"/>
  <c r="N3465" i="1"/>
  <c r="N3457" i="1"/>
  <c r="N3449" i="1"/>
  <c r="N3441" i="1"/>
  <c r="N3433" i="1"/>
  <c r="N3425" i="1"/>
  <c r="N3417" i="1"/>
  <c r="N3409" i="1"/>
  <c r="N3401" i="1"/>
  <c r="N3393" i="1"/>
  <c r="N3385" i="1"/>
  <c r="N3377" i="1"/>
  <c r="N3369" i="1"/>
  <c r="N3361" i="1"/>
  <c r="N3353" i="1"/>
  <c r="N3345" i="1"/>
  <c r="N3337" i="1"/>
  <c r="N3329" i="1"/>
  <c r="N3321" i="1"/>
  <c r="N3313" i="1"/>
  <c r="N3309" i="1"/>
  <c r="N3301" i="1"/>
  <c r="N3293" i="1"/>
  <c r="N3285" i="1"/>
  <c r="N3277" i="1"/>
  <c r="N3269" i="1"/>
  <c r="N3261" i="1"/>
  <c r="N3253" i="1"/>
  <c r="N3245" i="1"/>
  <c r="N3237" i="1"/>
  <c r="N3229" i="1"/>
  <c r="N3221" i="1"/>
  <c r="N3213" i="1"/>
  <c r="N3205" i="1"/>
  <c r="N3197" i="1"/>
  <c r="N3189" i="1"/>
  <c r="N3181" i="1"/>
  <c r="N3173" i="1"/>
  <c r="N3165" i="1"/>
  <c r="N3157" i="1"/>
  <c r="N3149" i="1"/>
  <c r="N3137" i="1"/>
  <c r="N3129" i="1"/>
  <c r="N3121" i="1"/>
  <c r="N3113" i="1"/>
  <c r="N3105" i="1"/>
  <c r="N3097" i="1"/>
  <c r="N3089" i="1"/>
  <c r="N3081" i="1"/>
  <c r="N3073" i="1"/>
  <c r="N3065" i="1"/>
  <c r="N3057" i="1"/>
  <c r="N3049" i="1"/>
  <c r="N3041" i="1"/>
  <c r="N3033" i="1"/>
  <c r="N3025" i="1"/>
  <c r="N3017" i="1"/>
  <c r="N3013" i="1"/>
  <c r="N3005" i="1"/>
  <c r="N2997" i="1"/>
  <c r="N2989" i="1"/>
  <c r="N2981" i="1"/>
  <c r="N2973" i="1"/>
  <c r="N2965" i="1"/>
  <c r="N2957" i="1"/>
  <c r="N2949" i="1"/>
  <c r="N2941" i="1"/>
  <c r="N2933" i="1"/>
  <c r="N2925" i="1"/>
  <c r="N2917" i="1"/>
  <c r="N2909" i="1"/>
  <c r="N2901" i="1"/>
  <c r="N2893" i="1"/>
  <c r="N2885" i="1"/>
  <c r="N2873" i="1"/>
  <c r="N2865" i="1"/>
  <c r="N2861" i="1"/>
  <c r="N2853" i="1"/>
  <c r="N2845" i="1"/>
  <c r="N2837" i="1"/>
  <c r="N2829" i="1"/>
  <c r="N2821" i="1"/>
  <c r="N2813" i="1"/>
  <c r="N2805" i="1"/>
  <c r="N2797" i="1"/>
  <c r="N2789" i="1"/>
  <c r="N2781" i="1"/>
  <c r="N2773" i="1"/>
  <c r="N2765" i="1"/>
  <c r="N2757" i="1"/>
  <c r="N2749" i="1"/>
  <c r="N2741" i="1"/>
  <c r="N2733" i="1"/>
  <c r="N2729" i="1"/>
  <c r="N2721" i="1"/>
  <c r="N2713" i="1"/>
  <c r="N2701" i="1"/>
  <c r="N2693" i="1"/>
  <c r="N2685" i="1"/>
  <c r="N2677" i="1"/>
  <c r="N2669" i="1"/>
  <c r="N2665" i="1"/>
  <c r="N2657" i="1"/>
  <c r="N2649" i="1"/>
  <c r="N2641" i="1"/>
  <c r="N2633" i="1"/>
  <c r="N2625" i="1"/>
  <c r="N2617" i="1"/>
  <c r="N2609" i="1"/>
  <c r="N2601" i="1"/>
  <c r="N2593" i="1"/>
  <c r="N2585" i="1"/>
  <c r="N2577" i="1"/>
  <c r="N2569" i="1"/>
  <c r="N2561" i="1"/>
  <c r="N2553" i="1"/>
  <c r="N2545" i="1"/>
  <c r="N2537" i="1"/>
  <c r="N2529" i="1"/>
  <c r="N2521" i="1"/>
  <c r="N2513" i="1"/>
  <c r="N2505" i="1"/>
  <c r="N2497" i="1"/>
  <c r="N2489" i="1"/>
  <c r="N2481" i="1"/>
  <c r="N2473" i="1"/>
  <c r="N2465" i="1"/>
  <c r="N2457" i="1"/>
  <c r="N2449" i="1"/>
  <c r="N2441" i="1"/>
  <c r="N2433" i="1"/>
  <c r="N2425" i="1"/>
  <c r="N2417" i="1"/>
  <c r="N2409" i="1"/>
  <c r="N2401" i="1"/>
  <c r="N2393" i="1"/>
  <c r="N2385" i="1"/>
  <c r="N2377" i="1"/>
  <c r="N2369" i="1"/>
  <c r="N2361" i="1"/>
  <c r="N2353" i="1"/>
  <c r="N2345" i="1"/>
  <c r="N2337" i="1"/>
  <c r="N2333" i="1"/>
  <c r="N2325" i="1"/>
  <c r="N2317" i="1"/>
  <c r="N2309" i="1"/>
  <c r="N2301" i="1"/>
  <c r="N2293" i="1"/>
  <c r="N2285" i="1"/>
  <c r="N2277" i="1"/>
  <c r="N2269" i="1"/>
  <c r="N2261" i="1"/>
  <c r="N2253" i="1"/>
  <c r="N2245" i="1"/>
  <c r="N2237" i="1"/>
  <c r="N2225" i="1"/>
  <c r="N2217" i="1"/>
  <c r="N2209" i="1"/>
  <c r="N2201" i="1"/>
  <c r="N2193" i="1"/>
  <c r="N2185" i="1"/>
  <c r="N2177" i="1"/>
  <c r="N2169" i="1"/>
  <c r="N2161" i="1"/>
  <c r="N2153" i="1"/>
  <c r="N2145" i="1"/>
  <c r="N2137" i="1"/>
  <c r="N2133" i="1"/>
  <c r="N2125" i="1"/>
  <c r="N2117" i="1"/>
  <c r="N2109" i="1"/>
  <c r="N2101" i="1"/>
  <c r="N2089" i="1"/>
  <c r="N2081" i="1"/>
  <c r="N2073" i="1"/>
  <c r="N2069" i="1"/>
  <c r="N2061" i="1"/>
  <c r="N2049" i="1"/>
  <c r="N2041" i="1"/>
  <c r="N2033" i="1"/>
  <c r="N2025" i="1"/>
  <c r="N2017" i="1"/>
  <c r="N2009" i="1"/>
  <c r="N2001" i="1"/>
  <c r="N1993" i="1"/>
  <c r="N1985" i="1"/>
  <c r="N1977" i="1"/>
  <c r="N1969" i="1"/>
  <c r="N1961" i="1"/>
  <c r="N1953" i="1"/>
  <c r="N1945" i="1"/>
  <c r="N1937" i="1"/>
  <c r="N1929" i="1"/>
  <c r="N1921" i="1"/>
  <c r="N1913" i="1"/>
  <c r="N1905" i="1"/>
  <c r="N1897" i="1"/>
  <c r="N1885" i="1"/>
  <c r="N1877" i="1"/>
  <c r="N1869" i="1"/>
  <c r="N1861" i="1"/>
  <c r="N1853" i="1"/>
  <c r="N1845" i="1"/>
  <c r="N1837" i="1"/>
  <c r="N1829" i="1"/>
  <c r="N1821" i="1"/>
  <c r="N1813" i="1"/>
  <c r="N1801" i="1"/>
  <c r="N1793" i="1"/>
  <c r="N1785" i="1"/>
  <c r="N1777" i="1"/>
  <c r="N1769" i="1"/>
  <c r="N1765" i="1"/>
  <c r="N1757" i="1"/>
  <c r="N1749" i="1"/>
  <c r="N1741" i="1"/>
  <c r="N1733" i="1"/>
  <c r="N1725" i="1"/>
  <c r="N1717" i="1"/>
  <c r="N1709" i="1"/>
  <c r="N1701" i="1"/>
  <c r="N1697" i="1"/>
  <c r="N1689" i="1"/>
  <c r="N1681" i="1"/>
  <c r="N1673" i="1"/>
  <c r="N1665" i="1"/>
  <c r="N1657" i="1"/>
  <c r="N1649" i="1"/>
  <c r="N1641" i="1"/>
  <c r="N1633" i="1"/>
  <c r="N1625" i="1"/>
  <c r="N1617" i="1"/>
  <c r="N1609" i="1"/>
  <c r="N1601" i="1"/>
  <c r="N1593" i="1"/>
  <c r="N1585" i="1"/>
  <c r="N1577" i="1"/>
  <c r="N1573" i="1"/>
  <c r="N1569" i="1"/>
  <c r="N1561" i="1"/>
  <c r="N1553" i="1"/>
  <c r="N1545" i="1"/>
  <c r="N1537" i="1"/>
  <c r="N1525" i="1"/>
  <c r="N1517" i="1"/>
  <c r="N1513" i="1"/>
  <c r="N1505" i="1"/>
  <c r="N1497" i="1"/>
  <c r="N1485" i="1"/>
  <c r="N1477" i="1"/>
  <c r="N1469" i="1"/>
  <c r="N1461" i="1"/>
  <c r="N1453" i="1"/>
  <c r="N1445" i="1"/>
  <c r="N1437" i="1"/>
  <c r="N1429" i="1"/>
  <c r="N1421" i="1"/>
  <c r="N1413" i="1"/>
  <c r="N1405" i="1"/>
  <c r="N1397" i="1"/>
  <c r="N1389" i="1"/>
  <c r="N1381" i="1"/>
  <c r="N1373" i="1"/>
  <c r="N1369" i="1"/>
  <c r="N1361" i="1"/>
  <c r="N1353" i="1"/>
  <c r="N1345" i="1"/>
  <c r="N1337" i="1"/>
  <c r="N1329" i="1"/>
  <c r="N1321" i="1"/>
  <c r="N1313" i="1"/>
  <c r="N1305" i="1"/>
  <c r="N1297" i="1"/>
  <c r="N1289" i="1"/>
  <c r="N1281" i="1"/>
  <c r="N1273" i="1"/>
  <c r="N1269" i="1"/>
  <c r="N1261" i="1"/>
  <c r="N1249" i="1"/>
  <c r="N1241" i="1"/>
  <c r="N1233" i="1"/>
  <c r="N1225" i="1"/>
  <c r="N1217" i="1"/>
  <c r="N1209" i="1"/>
  <c r="N1201" i="1"/>
  <c r="N1193" i="1"/>
  <c r="N1185" i="1"/>
  <c r="N1177" i="1"/>
  <c r="N1169" i="1"/>
  <c r="N1161" i="1"/>
  <c r="N1153" i="1"/>
  <c r="N1145" i="1"/>
  <c r="N1137" i="1"/>
  <c r="N1133" i="1"/>
  <c r="N1125" i="1"/>
  <c r="N1117" i="1"/>
  <c r="N1109" i="1"/>
  <c r="N1101" i="1"/>
  <c r="N1093" i="1"/>
  <c r="N1085" i="1"/>
  <c r="N1077" i="1"/>
  <c r="N1069" i="1"/>
  <c r="N1061" i="1"/>
  <c r="N1049" i="1"/>
  <c r="N1041" i="1"/>
  <c r="N1033" i="1"/>
  <c r="N1029" i="1"/>
  <c r="N1021" i="1"/>
  <c r="N1013" i="1"/>
  <c r="N1005" i="1"/>
  <c r="N993" i="1"/>
  <c r="N985" i="1"/>
  <c r="N977" i="1"/>
  <c r="N969" i="1"/>
  <c r="N961" i="1"/>
  <c r="N957" i="1"/>
  <c r="N949" i="1"/>
  <c r="N941" i="1"/>
  <c r="N933" i="1"/>
  <c r="N925" i="1"/>
  <c r="N917" i="1"/>
  <c r="N909" i="1"/>
  <c r="N901" i="1"/>
  <c r="N889" i="1"/>
  <c r="N865" i="1"/>
  <c r="N857" i="1"/>
  <c r="N849" i="1"/>
  <c r="N841" i="1"/>
  <c r="N833" i="1"/>
  <c r="N829" i="1"/>
  <c r="N821" i="1"/>
  <c r="N813" i="1"/>
  <c r="N805" i="1"/>
  <c r="N797" i="1"/>
  <c r="N789" i="1"/>
  <c r="N781" i="1"/>
  <c r="N773" i="1"/>
  <c r="N765" i="1"/>
  <c r="N757" i="1"/>
  <c r="N749" i="1"/>
  <c r="N741" i="1"/>
  <c r="N733" i="1"/>
  <c r="N725" i="1"/>
  <c r="N717" i="1"/>
  <c r="N709" i="1"/>
  <c r="N701" i="1"/>
  <c r="N693" i="1"/>
  <c r="N689" i="1"/>
  <c r="N681" i="1"/>
  <c r="N669" i="1"/>
  <c r="N661" i="1"/>
  <c r="N653" i="1"/>
  <c r="N645" i="1"/>
  <c r="N637" i="1"/>
  <c r="N629" i="1"/>
  <c r="N625" i="1"/>
  <c r="N621" i="1"/>
  <c r="N613" i="1"/>
  <c r="N605" i="1"/>
  <c r="N597" i="1"/>
  <c r="N589" i="1"/>
  <c r="N581" i="1"/>
  <c r="N573" i="1"/>
  <c r="N565" i="1"/>
  <c r="N557" i="1"/>
  <c r="N549" i="1"/>
  <c r="N537" i="1"/>
  <c r="N529" i="1"/>
  <c r="N521" i="1"/>
  <c r="N513" i="1"/>
  <c r="N505" i="1"/>
  <c r="N497" i="1"/>
  <c r="N489" i="1"/>
  <c r="N481" i="1"/>
  <c r="N473" i="1"/>
  <c r="N465" i="1"/>
  <c r="N457" i="1"/>
  <c r="N449" i="1"/>
  <c r="N441" i="1"/>
  <c r="N429" i="1"/>
  <c r="N393" i="1"/>
  <c r="N177" i="1"/>
  <c r="N165" i="1"/>
  <c r="N161" i="1"/>
  <c r="N153" i="1"/>
  <c r="N145" i="1"/>
  <c r="N137" i="1"/>
  <c r="N129" i="1"/>
  <c r="N121" i="1"/>
  <c r="N113" i="1"/>
  <c r="N105" i="1"/>
  <c r="N97" i="1"/>
  <c r="N89" i="1"/>
  <c r="N81" i="1"/>
  <c r="N77" i="1"/>
  <c r="N73" i="1"/>
  <c r="N65" i="1"/>
  <c r="N61" i="1"/>
  <c r="N57" i="1"/>
  <c r="N53" i="1"/>
  <c r="N49" i="1"/>
  <c r="N45" i="1"/>
  <c r="N41" i="1"/>
  <c r="N37" i="1"/>
  <c r="N33" i="1"/>
  <c r="N29" i="1"/>
  <c r="N25" i="1"/>
  <c r="N21" i="1"/>
  <c r="N17" i="1"/>
  <c r="N13" i="1"/>
  <c r="N9" i="1"/>
  <c r="M4713" i="1"/>
  <c r="M4705" i="1"/>
  <c r="M4677" i="1"/>
  <c r="M4669" i="1"/>
  <c r="M4649" i="1"/>
  <c r="M4641" i="1"/>
  <c r="M4613" i="1"/>
  <c r="M4605" i="1"/>
  <c r="M4585" i="1"/>
  <c r="M4577" i="1"/>
  <c r="M4549" i="1"/>
  <c r="M4541" i="1"/>
  <c r="M4521" i="1"/>
  <c r="M4513" i="1"/>
  <c r="M4485" i="1"/>
  <c r="M4477" i="1"/>
  <c r="M4457" i="1"/>
  <c r="M4449" i="1"/>
  <c r="M4421" i="1"/>
  <c r="M4413" i="1"/>
  <c r="M4393" i="1"/>
  <c r="M4385" i="1"/>
  <c r="M4357" i="1"/>
  <c r="M4349" i="1"/>
  <c r="M4329" i="1"/>
  <c r="M4321" i="1"/>
  <c r="M4293" i="1"/>
  <c r="M4285" i="1"/>
  <c r="M4265" i="1"/>
  <c r="M4257" i="1"/>
  <c r="M4229" i="1"/>
  <c r="M4221" i="1"/>
  <c r="M4201" i="1"/>
  <c r="M4193" i="1"/>
  <c r="M4165" i="1"/>
  <c r="M4157" i="1"/>
  <c r="M4137" i="1"/>
  <c r="M4129" i="1"/>
  <c r="M4101" i="1"/>
  <c r="M4093" i="1"/>
  <c r="M4073" i="1"/>
  <c r="M4065" i="1"/>
  <c r="M4037" i="1"/>
  <c r="M4029" i="1"/>
  <c r="M4009" i="1"/>
  <c r="M4001" i="1"/>
  <c r="M3973" i="1"/>
  <c r="M3965" i="1"/>
  <c r="M3945" i="1"/>
  <c r="M3937" i="1"/>
  <c r="M3909" i="1"/>
  <c r="M3889" i="1"/>
  <c r="M3869" i="1"/>
  <c r="M3861" i="1"/>
  <c r="M3849" i="1"/>
  <c r="M3841" i="1"/>
  <c r="M3801" i="1"/>
  <c r="M3789" i="1"/>
  <c r="M3781" i="1"/>
  <c r="M3769" i="1"/>
  <c r="M3757" i="1"/>
  <c r="M3749" i="1"/>
  <c r="M3737" i="1"/>
  <c r="M3721" i="1"/>
  <c r="M3705" i="1"/>
  <c r="M3689" i="1"/>
  <c r="M3673" i="1"/>
  <c r="M3657" i="1"/>
  <c r="M3641" i="1"/>
  <c r="M3625" i="1"/>
  <c r="M3609" i="1"/>
  <c r="M3593" i="1"/>
  <c r="M3577" i="1"/>
  <c r="M3561" i="1"/>
  <c r="M3545" i="1"/>
  <c r="M3529" i="1"/>
  <c r="M3513" i="1"/>
  <c r="M3497" i="1"/>
  <c r="M3481" i="1"/>
  <c r="M3465" i="1"/>
  <c r="M3449" i="1"/>
  <c r="M3433" i="1"/>
  <c r="M3417" i="1"/>
  <c r="M3401" i="1"/>
  <c r="M3385" i="1"/>
  <c r="M3369" i="1"/>
  <c r="M3353" i="1"/>
  <c r="M3337" i="1"/>
  <c r="M3321" i="1"/>
  <c r="M3305" i="1"/>
  <c r="M3289" i="1"/>
  <c r="M3273" i="1"/>
  <c r="M3257" i="1"/>
  <c r="M3241" i="1"/>
  <c r="M3225" i="1"/>
  <c r="M3209" i="1"/>
  <c r="M3193" i="1"/>
  <c r="M3177" i="1"/>
  <c r="M3161" i="1"/>
  <c r="M3145" i="1"/>
  <c r="M3129" i="1"/>
  <c r="M3113" i="1"/>
  <c r="M3097" i="1"/>
  <c r="M3081" i="1"/>
  <c r="M3065" i="1"/>
  <c r="M3049" i="1"/>
  <c r="M3033" i="1"/>
  <c r="M3017" i="1"/>
  <c r="M3001" i="1"/>
  <c r="M2985" i="1"/>
  <c r="M2969" i="1"/>
  <c r="M2953" i="1"/>
  <c r="M2937" i="1"/>
  <c r="M2921" i="1"/>
  <c r="M2905" i="1"/>
  <c r="M2889" i="1"/>
  <c r="M2873" i="1"/>
  <c r="M2857" i="1"/>
  <c r="M2841" i="1"/>
  <c r="M2825" i="1"/>
  <c r="M2809" i="1"/>
  <c r="M2793" i="1"/>
  <c r="M2777" i="1"/>
  <c r="M2761" i="1"/>
  <c r="M2745" i="1"/>
  <c r="M2729" i="1"/>
  <c r="M2713" i="1"/>
  <c r="M2697" i="1"/>
  <c r="M2681" i="1"/>
  <c r="M2665" i="1"/>
  <c r="M2649" i="1"/>
  <c r="M2633" i="1"/>
  <c r="M2617" i="1"/>
  <c r="M2601" i="1"/>
  <c r="M2585" i="1"/>
  <c r="M2569" i="1"/>
  <c r="M2553" i="1"/>
  <c r="M2537" i="1"/>
  <c r="M2521" i="1"/>
  <c r="M2505" i="1"/>
  <c r="M2489" i="1"/>
  <c r="M2473" i="1"/>
  <c r="M2457" i="1"/>
  <c r="M2441" i="1"/>
  <c r="M2425" i="1"/>
  <c r="M2409" i="1"/>
  <c r="M2393" i="1"/>
  <c r="M2377" i="1"/>
  <c r="M2361" i="1"/>
  <c r="M2345" i="1"/>
  <c r="M2329" i="1"/>
  <c r="M2313" i="1"/>
  <c r="M2297" i="1"/>
  <c r="M2281" i="1"/>
  <c r="M2265" i="1"/>
  <c r="M2249" i="1"/>
  <c r="M2233" i="1"/>
  <c r="M2217" i="1"/>
  <c r="M2201" i="1"/>
  <c r="M2185" i="1"/>
  <c r="M2169" i="1"/>
  <c r="M2153" i="1"/>
  <c r="M2137" i="1"/>
  <c r="M2121" i="1"/>
  <c r="M2105" i="1"/>
  <c r="M2089" i="1"/>
  <c r="M2073" i="1"/>
  <c r="M2057" i="1"/>
  <c r="M2041" i="1"/>
  <c r="M2025" i="1"/>
  <c r="M2009" i="1"/>
  <c r="M1993" i="1"/>
  <c r="M1977" i="1"/>
  <c r="M1961" i="1"/>
  <c r="M1945" i="1"/>
  <c r="M1929" i="1"/>
  <c r="M1913" i="1"/>
  <c r="M1897" i="1"/>
  <c r="M1881" i="1"/>
  <c r="M1865" i="1"/>
  <c r="M1849" i="1"/>
  <c r="M1833" i="1"/>
  <c r="M1817" i="1"/>
  <c r="M1801" i="1"/>
  <c r="M1785" i="1"/>
  <c r="M1769" i="1"/>
  <c r="M1753" i="1"/>
  <c r="M1737" i="1"/>
  <c r="M1721" i="1"/>
  <c r="M1705" i="1"/>
  <c r="M1689" i="1"/>
  <c r="M1673" i="1"/>
  <c r="M1657" i="1"/>
  <c r="M1641" i="1"/>
  <c r="M1625" i="1"/>
  <c r="M1609" i="1"/>
  <c r="M1593" i="1"/>
  <c r="M1577" i="1"/>
  <c r="M1561" i="1"/>
  <c r="M1545" i="1"/>
  <c r="M1529" i="1"/>
  <c r="M1513" i="1"/>
  <c r="M1497" i="1"/>
  <c r="M1481" i="1"/>
  <c r="M1465" i="1"/>
  <c r="M1449" i="1"/>
  <c r="M1433" i="1"/>
  <c r="M1417" i="1"/>
  <c r="M1401" i="1"/>
  <c r="M1385" i="1"/>
  <c r="M1369" i="1"/>
  <c r="M1353" i="1"/>
  <c r="M1337" i="1"/>
  <c r="M1321" i="1"/>
  <c r="M1305" i="1"/>
  <c r="M1289" i="1"/>
  <c r="M1273" i="1"/>
  <c r="M1257" i="1"/>
  <c r="M1241" i="1"/>
  <c r="M1225" i="1"/>
  <c r="M1209" i="1"/>
  <c r="M1193" i="1"/>
  <c r="M1177" i="1"/>
  <c r="M1161" i="1"/>
  <c r="M1145" i="1"/>
  <c r="M1129" i="1"/>
  <c r="M1113" i="1"/>
  <c r="M1097" i="1"/>
  <c r="M1081" i="1"/>
  <c r="M1065" i="1"/>
  <c r="M1049" i="1"/>
  <c r="M1033" i="1"/>
  <c r="M1017" i="1"/>
  <c r="M1001" i="1"/>
  <c r="M985" i="1"/>
  <c r="M969" i="1"/>
  <c r="M953" i="1"/>
  <c r="M937" i="1"/>
  <c r="M921" i="1"/>
  <c r="M905" i="1"/>
  <c r="M889" i="1"/>
  <c r="M873" i="1"/>
  <c r="M857" i="1"/>
  <c r="M841" i="1"/>
  <c r="M825" i="1"/>
  <c r="M809" i="1"/>
  <c r="M793" i="1"/>
  <c r="M777" i="1"/>
  <c r="M761" i="1"/>
  <c r="M745" i="1"/>
  <c r="M729" i="1"/>
  <c r="M713" i="1"/>
  <c r="M697" i="1"/>
  <c r="M681" i="1"/>
  <c r="M665" i="1"/>
  <c r="M649" i="1"/>
  <c r="M633" i="1"/>
  <c r="M617" i="1"/>
  <c r="M601" i="1"/>
  <c r="M585" i="1"/>
  <c r="M569" i="1"/>
  <c r="M553" i="1"/>
  <c r="M537" i="1"/>
  <c r="M521" i="1"/>
  <c r="M505" i="1"/>
  <c r="M489" i="1"/>
  <c r="M473" i="1"/>
  <c r="M457" i="1"/>
  <c r="M441" i="1"/>
  <c r="M425" i="1"/>
  <c r="M409" i="1"/>
  <c r="M393" i="1"/>
  <c r="M377" i="1"/>
  <c r="M361" i="1"/>
  <c r="M345" i="1"/>
  <c r="M329" i="1"/>
  <c r="M313" i="1"/>
  <c r="M297" i="1"/>
  <c r="M281" i="1"/>
  <c r="M265" i="1"/>
  <c r="M249" i="1"/>
  <c r="M233" i="1"/>
  <c r="M217" i="1"/>
  <c r="M201" i="1"/>
  <c r="M185" i="1"/>
  <c r="M169" i="1"/>
  <c r="M153" i="1"/>
  <c r="M137" i="1"/>
  <c r="M121" i="1"/>
  <c r="M105" i="1"/>
  <c r="M89" i="1"/>
  <c r="M73" i="1"/>
  <c r="M57" i="1"/>
  <c r="M41" i="1"/>
  <c r="M25" i="1"/>
  <c r="M9" i="1"/>
  <c r="Y4260" i="1"/>
  <c r="M3924" i="1"/>
  <c r="M3288" i="1"/>
  <c r="M3272" i="1"/>
  <c r="M3248" i="1"/>
  <c r="M3244" i="1"/>
  <c r="M3236" i="1"/>
  <c r="M3144" i="1"/>
  <c r="Y3144" i="1"/>
  <c r="M3136" i="1"/>
  <c r="M3124" i="1"/>
  <c r="M3100" i="1"/>
  <c r="M3092" i="1"/>
  <c r="M3084" i="1"/>
  <c r="M3076" i="1"/>
  <c r="M3072" i="1"/>
  <c r="M3012" i="1"/>
  <c r="M2956" i="1"/>
  <c r="M2948" i="1"/>
  <c r="M2928" i="1"/>
  <c r="M2912" i="1"/>
  <c r="Y2912" i="1"/>
  <c r="Y2908" i="1"/>
  <c r="M2864" i="1"/>
  <c r="M2848" i="1"/>
  <c r="M2832" i="1"/>
  <c r="M2820" i="1"/>
  <c r="M2784" i="1"/>
  <c r="M2772" i="1"/>
  <c r="M2764" i="1"/>
  <c r="M2752" i="1"/>
  <c r="Y2752" i="1"/>
  <c r="M2744" i="1"/>
  <c r="M2736" i="1"/>
  <c r="M2728" i="1"/>
  <c r="M2724" i="1"/>
  <c r="Y2724" i="1"/>
  <c r="Y2720" i="1"/>
  <c r="M2716" i="1"/>
  <c r="M2708" i="1"/>
  <c r="M2704" i="1"/>
  <c r="Y2704" i="1"/>
  <c r="M2692" i="1"/>
  <c r="M2684" i="1"/>
  <c r="M2676" i="1"/>
  <c r="Y2664" i="1"/>
  <c r="Y2644" i="1"/>
  <c r="M2640" i="1"/>
  <c r="M2632" i="1"/>
  <c r="Y2632" i="1"/>
  <c r="M2628" i="1"/>
  <c r="M2620" i="1"/>
  <c r="M2616" i="1"/>
  <c r="M2612" i="1"/>
  <c r="Y2612" i="1"/>
  <c r="Y2608" i="1"/>
  <c r="M2604" i="1"/>
  <c r="M2600" i="1"/>
  <c r="M2592" i="1"/>
  <c r="M2584" i="1"/>
  <c r="M2576" i="1"/>
  <c r="M2544" i="1"/>
  <c r="M2540" i="1"/>
  <c r="M2532" i="1"/>
  <c r="Y2532" i="1"/>
  <c r="M2524" i="1"/>
  <c r="M2516" i="1"/>
  <c r="M2508" i="1"/>
  <c r="M2504" i="1"/>
  <c r="M2496" i="1"/>
  <c r="Y2492" i="1"/>
  <c r="Y2472" i="1"/>
  <c r="Y2464" i="1"/>
  <c r="M2452" i="1"/>
  <c r="M2444" i="1"/>
  <c r="M2440" i="1"/>
  <c r="Y2440" i="1"/>
  <c r="M2432" i="1"/>
  <c r="M2424" i="1"/>
  <c r="M2416" i="1"/>
  <c r="M2408" i="1"/>
  <c r="Y2408" i="1"/>
  <c r="M2400" i="1"/>
  <c r="M2396" i="1"/>
  <c r="M2388" i="1"/>
  <c r="M2380" i="1"/>
  <c r="M2372" i="1"/>
  <c r="M2368" i="1"/>
  <c r="M2360" i="1"/>
  <c r="M2352" i="1"/>
  <c r="Y2352" i="1"/>
  <c r="M2348" i="1"/>
  <c r="M2340" i="1"/>
  <c r="M2332" i="1"/>
  <c r="M2324" i="1"/>
  <c r="Y2324" i="1"/>
  <c r="M2316" i="1"/>
  <c r="M2308" i="1"/>
  <c r="M2304" i="1"/>
  <c r="Y2284" i="1"/>
  <c r="Y2264" i="1"/>
  <c r="Y2260" i="1"/>
  <c r="Y2256" i="1"/>
  <c r="Y2216" i="1"/>
  <c r="Y2172" i="1"/>
  <c r="Y2168" i="1"/>
  <c r="Y2160" i="1"/>
  <c r="Y2124" i="1"/>
  <c r="Y2088" i="1"/>
  <c r="Y2052" i="1"/>
  <c r="Y2040" i="1"/>
  <c r="Y2028" i="1"/>
  <c r="Y2020" i="1"/>
  <c r="Y2004" i="1"/>
  <c r="M1972" i="1"/>
  <c r="M1964" i="1"/>
  <c r="Y1960" i="1"/>
  <c r="M1956" i="1"/>
  <c r="M1936" i="1"/>
  <c r="Y1868" i="1"/>
  <c r="M1844" i="1"/>
  <c r="Y1840" i="1"/>
  <c r="M1836" i="1"/>
  <c r="Y1800" i="1"/>
  <c r="M1796" i="1"/>
  <c r="M1788" i="1"/>
  <c r="M1772" i="1"/>
  <c r="M1760" i="1"/>
  <c r="M1752" i="1"/>
  <c r="M1740" i="1"/>
  <c r="Y1736" i="1"/>
  <c r="M1724" i="1"/>
  <c r="Y1724" i="1"/>
  <c r="M1708" i="1"/>
  <c r="M1700" i="1"/>
  <c r="M1684" i="1"/>
  <c r="M1680" i="1"/>
  <c r="M1664" i="1"/>
  <c r="M1648" i="1"/>
  <c r="M1620" i="1"/>
  <c r="M1612" i="1"/>
  <c r="Y1604" i="1"/>
  <c r="M1596" i="1"/>
  <c r="M1584" i="1"/>
  <c r="M1568" i="1"/>
  <c r="Y1564" i="1"/>
  <c r="M1560" i="1"/>
  <c r="M1552" i="1"/>
  <c r="M1536" i="1"/>
  <c r="M1520" i="1"/>
  <c r="M1512" i="1"/>
  <c r="M1504" i="1"/>
  <c r="Y1496" i="1"/>
  <c r="Y1492" i="1"/>
  <c r="M1472" i="1"/>
  <c r="Y1468" i="1"/>
  <c r="M1456" i="1"/>
  <c r="M1452" i="1"/>
  <c r="M1444" i="1"/>
  <c r="M1412" i="1"/>
  <c r="M1408" i="1"/>
  <c r="M1396" i="1"/>
  <c r="Y1388" i="1"/>
  <c r="M1380" i="1"/>
  <c r="M1376" i="1"/>
  <c r="M1360" i="1"/>
  <c r="M1344" i="1"/>
  <c r="M1328" i="1"/>
  <c r="M1316" i="1"/>
  <c r="M1312" i="1"/>
  <c r="M1296" i="1"/>
  <c r="Y1292" i="1"/>
  <c r="M1284" i="1"/>
  <c r="M1276" i="1"/>
  <c r="Y1264" i="1"/>
  <c r="Y1256" i="1"/>
  <c r="Y1232" i="1"/>
  <c r="Y1216" i="1"/>
  <c r="Y1180" i="1"/>
  <c r="Y1152" i="1"/>
  <c r="Y1148" i="1"/>
  <c r="Y1128" i="1"/>
  <c r="Y1116" i="1"/>
  <c r="Y1084" i="1"/>
  <c r="M1076" i="1"/>
  <c r="M1064" i="1"/>
  <c r="M1044" i="1"/>
  <c r="Y1036" i="1"/>
  <c r="M1012" i="1"/>
  <c r="Y984" i="1"/>
  <c r="Y932" i="1"/>
  <c r="Y920" i="1"/>
  <c r="Y916" i="1"/>
  <c r="Y896" i="1"/>
  <c r="Y780" i="1"/>
  <c r="Y776" i="1"/>
  <c r="Y744" i="1"/>
  <c r="Y712" i="1"/>
  <c r="Y708" i="1"/>
  <c r="Y704" i="1"/>
  <c r="Y692" i="1"/>
  <c r="Y688" i="1"/>
  <c r="Y676" i="1"/>
  <c r="Y672" i="1"/>
  <c r="Y660" i="1"/>
  <c r="Y656" i="1"/>
  <c r="Y604" i="1"/>
  <c r="Y596" i="1"/>
  <c r="Y592" i="1"/>
  <c r="Y572" i="1"/>
  <c r="Y532" i="1"/>
  <c r="Y508" i="1"/>
  <c r="Y476" i="1"/>
  <c r="Y472" i="1"/>
  <c r="Y444" i="1"/>
  <c r="Y392" i="1"/>
  <c r="Y384" i="1"/>
  <c r="Y352" i="1"/>
  <c r="Y340" i="1"/>
  <c r="Y336" i="1"/>
  <c r="Y332" i="1"/>
  <c r="Y268" i="1"/>
  <c r="Y264" i="1"/>
  <c r="Y260" i="1"/>
  <c r="Y216" i="1"/>
  <c r="Y196" i="1"/>
  <c r="Y192" i="1"/>
  <c r="Y148" i="1"/>
  <c r="N2960" i="1"/>
  <c r="N2956" i="1"/>
  <c r="N2944" i="1"/>
  <c r="N2940" i="1"/>
  <c r="N2928" i="1"/>
  <c r="N2924" i="1"/>
  <c r="N2912" i="1"/>
  <c r="N2908" i="1"/>
  <c r="N2896" i="1"/>
  <c r="N2892" i="1"/>
  <c r="N2880" i="1"/>
  <c r="N2876" i="1"/>
  <c r="N2864" i="1"/>
  <c r="N2860" i="1"/>
  <c r="N2848" i="1"/>
  <c r="N2844" i="1"/>
  <c r="N2832" i="1"/>
  <c r="N2828" i="1"/>
  <c r="N2816" i="1"/>
  <c r="N2812" i="1"/>
  <c r="N2800" i="1"/>
  <c r="N2796" i="1"/>
  <c r="N2784" i="1"/>
  <c r="N2780" i="1"/>
  <c r="N2768" i="1"/>
  <c r="N2764" i="1"/>
  <c r="N2752" i="1"/>
  <c r="N2748" i="1"/>
  <c r="N2736" i="1"/>
  <c r="N2732" i="1"/>
  <c r="N2720" i="1"/>
  <c r="N2716" i="1"/>
  <c r="N2704" i="1"/>
  <c r="N2700" i="1"/>
  <c r="N2688" i="1"/>
  <c r="N2684" i="1"/>
  <c r="N2672" i="1"/>
  <c r="N2668" i="1"/>
  <c r="N2656" i="1"/>
  <c r="N2652" i="1"/>
  <c r="N2640" i="1"/>
  <c r="N2636" i="1"/>
  <c r="N2624" i="1"/>
  <c r="N2620" i="1"/>
  <c r="N2608" i="1"/>
  <c r="N2604" i="1"/>
  <c r="N2592" i="1"/>
  <c r="N2588" i="1"/>
  <c r="N2576" i="1"/>
  <c r="N2572" i="1"/>
  <c r="N2560" i="1"/>
  <c r="N2556" i="1"/>
  <c r="N2544" i="1"/>
  <c r="N2540" i="1"/>
  <c r="N2528" i="1"/>
  <c r="N2524" i="1"/>
  <c r="N2512" i="1"/>
  <c r="N2508" i="1"/>
  <c r="N2496" i="1"/>
  <c r="N2492" i="1"/>
  <c r="N2480" i="1"/>
  <c r="N2476" i="1"/>
  <c r="N2464" i="1"/>
  <c r="N2460" i="1"/>
  <c r="N2448" i="1"/>
  <c r="N2444" i="1"/>
  <c r="N2432" i="1"/>
  <c r="N2428" i="1"/>
  <c r="N2416" i="1"/>
  <c r="N2412" i="1"/>
  <c r="N2400" i="1"/>
  <c r="N2396" i="1"/>
  <c r="N2384" i="1"/>
  <c r="N2380" i="1"/>
  <c r="N2368" i="1"/>
  <c r="N2364" i="1"/>
  <c r="N2352" i="1"/>
  <c r="N2348" i="1"/>
  <c r="N2336" i="1"/>
  <c r="N2332" i="1"/>
  <c r="N2320" i="1"/>
  <c r="N2316" i="1"/>
  <c r="N2304" i="1"/>
  <c r="N2300" i="1"/>
  <c r="N2288" i="1"/>
  <c r="N2284" i="1"/>
  <c r="N2272" i="1"/>
  <c r="N2268" i="1"/>
  <c r="N2256" i="1"/>
  <c r="N2252" i="1"/>
  <c r="N2240" i="1"/>
  <c r="N2236" i="1"/>
  <c r="N2224" i="1"/>
  <c r="N2220" i="1"/>
  <c r="N2208" i="1"/>
  <c r="N2204" i="1"/>
  <c r="N2192" i="1"/>
  <c r="N2188" i="1"/>
  <c r="N2176" i="1"/>
  <c r="N2172" i="1"/>
  <c r="N2160" i="1"/>
  <c r="N2156" i="1"/>
  <c r="N2144" i="1"/>
  <c r="N2140" i="1"/>
  <c r="N2128" i="1"/>
  <c r="N2124" i="1"/>
  <c r="N2112" i="1"/>
  <c r="N2108" i="1"/>
  <c r="N2096" i="1"/>
  <c r="N2092" i="1"/>
  <c r="N2080" i="1"/>
  <c r="N2076" i="1"/>
  <c r="N2064" i="1"/>
  <c r="N2060" i="1"/>
  <c r="N2048" i="1"/>
  <c r="N2044" i="1"/>
  <c r="N2032" i="1"/>
  <c r="N2028" i="1"/>
  <c r="N2016" i="1"/>
  <c r="N2012" i="1"/>
  <c r="N2000" i="1"/>
  <c r="N1996" i="1"/>
  <c r="N1984" i="1"/>
  <c r="N1980" i="1"/>
  <c r="N1968" i="1"/>
  <c r="N1964" i="1"/>
  <c r="N1952" i="1"/>
  <c r="N1948" i="1"/>
  <c r="N1936" i="1"/>
  <c r="N1932" i="1"/>
  <c r="N1920" i="1"/>
  <c r="N1916" i="1"/>
  <c r="N1904" i="1"/>
  <c r="N1900" i="1"/>
  <c r="N1888" i="1"/>
  <c r="N1884" i="1"/>
  <c r="N1872" i="1"/>
  <c r="N1868" i="1"/>
  <c r="N1856" i="1"/>
  <c r="N1852" i="1"/>
  <c r="N1840" i="1"/>
  <c r="N1836" i="1"/>
  <c r="N1824" i="1"/>
  <c r="N1820" i="1"/>
  <c r="N1808" i="1"/>
  <c r="N1804" i="1"/>
  <c r="N1792" i="1"/>
  <c r="N1788" i="1"/>
  <c r="N1776" i="1"/>
  <c r="N1772" i="1"/>
  <c r="N1760" i="1"/>
  <c r="N1756" i="1"/>
  <c r="N1744" i="1"/>
  <c r="N1740" i="1"/>
  <c r="N1736" i="1"/>
  <c r="N1732" i="1"/>
  <c r="N1728" i="1"/>
  <c r="N1724" i="1"/>
  <c r="N1720" i="1"/>
  <c r="N1716" i="1"/>
  <c r="N1712" i="1"/>
  <c r="N1708" i="1"/>
  <c r="N1704" i="1"/>
  <c r="N1700" i="1"/>
  <c r="N1696" i="1"/>
  <c r="N1692" i="1"/>
  <c r="N1688" i="1"/>
  <c r="N1684" i="1"/>
  <c r="N1680" i="1"/>
  <c r="N1676" i="1"/>
  <c r="N1672" i="1"/>
  <c r="N1668" i="1"/>
  <c r="N1664" i="1"/>
  <c r="N1660" i="1"/>
  <c r="N1656" i="1"/>
  <c r="N1652" i="1"/>
  <c r="N1648" i="1"/>
  <c r="N1644" i="1"/>
  <c r="N1640" i="1"/>
  <c r="N1636" i="1"/>
  <c r="N1632" i="1"/>
  <c r="N1628" i="1"/>
  <c r="N1624" i="1"/>
  <c r="N1620" i="1"/>
  <c r="N1616" i="1"/>
  <c r="N1612" i="1"/>
  <c r="N1608" i="1"/>
  <c r="N1604" i="1"/>
  <c r="N1600" i="1"/>
  <c r="N1596" i="1"/>
  <c r="N1592" i="1"/>
  <c r="N1588" i="1"/>
  <c r="N1584" i="1"/>
  <c r="N1580" i="1"/>
  <c r="N1576" i="1"/>
  <c r="N1572" i="1"/>
  <c r="N1568" i="1"/>
  <c r="N1564" i="1"/>
  <c r="N1560" i="1"/>
  <c r="N1556" i="1"/>
  <c r="N1552" i="1"/>
  <c r="N1548" i="1"/>
  <c r="N1544" i="1"/>
  <c r="N1540" i="1"/>
  <c r="N1536" i="1"/>
  <c r="N1532" i="1"/>
  <c r="N1528" i="1"/>
  <c r="N1524" i="1"/>
  <c r="N1520" i="1"/>
  <c r="N1516" i="1"/>
  <c r="N1512" i="1"/>
  <c r="N1508" i="1"/>
  <c r="N1504" i="1"/>
  <c r="N1500" i="1"/>
  <c r="N1496" i="1"/>
  <c r="N1492" i="1"/>
  <c r="N1488" i="1"/>
  <c r="N1484" i="1"/>
  <c r="N1480" i="1"/>
  <c r="N1476" i="1"/>
  <c r="N1472" i="1"/>
  <c r="N1468" i="1"/>
  <c r="N1464" i="1"/>
  <c r="N1460" i="1"/>
  <c r="N1456" i="1"/>
  <c r="N1452" i="1"/>
  <c r="N1448" i="1"/>
  <c r="N1444" i="1"/>
  <c r="N1440" i="1"/>
  <c r="N1436" i="1"/>
  <c r="N1432" i="1"/>
  <c r="N1428" i="1"/>
  <c r="N1424" i="1"/>
  <c r="N1420" i="1"/>
  <c r="N1416" i="1"/>
  <c r="N1412" i="1"/>
  <c r="N1408" i="1"/>
  <c r="N1404" i="1"/>
  <c r="N1400" i="1"/>
  <c r="N1396" i="1"/>
  <c r="N1392" i="1"/>
  <c r="N1388" i="1"/>
  <c r="N1384" i="1"/>
  <c r="N1380" i="1"/>
  <c r="N1376" i="1"/>
  <c r="N1372" i="1"/>
  <c r="N1368" i="1"/>
  <c r="N1364" i="1"/>
  <c r="N1360" i="1"/>
  <c r="N1356" i="1"/>
  <c r="N1352" i="1"/>
  <c r="N1348" i="1"/>
  <c r="N1344" i="1"/>
  <c r="N1340" i="1"/>
  <c r="N1336" i="1"/>
  <c r="N1332" i="1"/>
  <c r="N1328" i="1"/>
  <c r="N1324" i="1"/>
  <c r="N1320" i="1"/>
  <c r="N1316" i="1"/>
  <c r="N1312" i="1"/>
  <c r="N1308" i="1"/>
  <c r="N1304" i="1"/>
  <c r="N1300" i="1"/>
  <c r="N1296" i="1"/>
  <c r="N1292" i="1"/>
  <c r="N1288" i="1"/>
  <c r="N1284" i="1"/>
  <c r="N1280" i="1"/>
  <c r="N1276" i="1"/>
  <c r="N1272" i="1"/>
  <c r="N1268" i="1"/>
  <c r="N1264" i="1"/>
  <c r="N1260" i="1"/>
  <c r="N1256" i="1"/>
  <c r="N1252" i="1"/>
  <c r="N1248" i="1"/>
  <c r="N1244" i="1"/>
  <c r="N1240" i="1"/>
  <c r="N1236" i="1"/>
  <c r="N1232" i="1"/>
  <c r="N1228" i="1"/>
  <c r="N1224" i="1"/>
  <c r="N1220" i="1"/>
  <c r="N1216" i="1"/>
  <c r="N1212" i="1"/>
  <c r="N1208" i="1"/>
  <c r="N1204" i="1"/>
  <c r="N1200" i="1"/>
  <c r="N1196" i="1"/>
  <c r="N1192" i="1"/>
  <c r="N1188" i="1"/>
  <c r="N1184" i="1"/>
  <c r="N1180" i="1"/>
  <c r="N1176" i="1"/>
  <c r="N1172" i="1"/>
  <c r="N1168" i="1"/>
  <c r="N1164" i="1"/>
  <c r="N1160" i="1"/>
  <c r="N1156" i="1"/>
  <c r="N1152" i="1"/>
  <c r="N1148" i="1"/>
  <c r="N1144" i="1"/>
  <c r="N1140" i="1"/>
  <c r="N1136" i="1"/>
  <c r="N1132" i="1"/>
  <c r="N1128" i="1"/>
  <c r="N1124" i="1"/>
  <c r="N1120" i="1"/>
  <c r="N1116" i="1"/>
  <c r="N1112" i="1"/>
  <c r="N1108" i="1"/>
  <c r="N1104" i="1"/>
  <c r="N1100" i="1"/>
  <c r="N1096" i="1"/>
  <c r="N1092" i="1"/>
  <c r="N1088" i="1"/>
  <c r="N1084" i="1"/>
  <c r="N1080" i="1"/>
  <c r="N1076" i="1"/>
  <c r="N1072" i="1"/>
  <c r="N1068" i="1"/>
  <c r="N1064" i="1"/>
  <c r="N1060" i="1"/>
  <c r="N1056" i="1"/>
  <c r="N1052" i="1"/>
  <c r="N1048" i="1"/>
  <c r="N1044" i="1"/>
  <c r="N1040" i="1"/>
  <c r="N1036" i="1"/>
  <c r="N1032" i="1"/>
  <c r="N1028" i="1"/>
  <c r="N1024" i="1"/>
  <c r="N1020" i="1"/>
  <c r="N1016" i="1"/>
  <c r="N1012" i="1"/>
  <c r="N1008" i="1"/>
  <c r="N1004" i="1"/>
  <c r="N1000" i="1"/>
  <c r="N996" i="1"/>
  <c r="N992" i="1"/>
  <c r="N988" i="1"/>
  <c r="N984" i="1"/>
  <c r="N980" i="1"/>
  <c r="N976" i="1"/>
  <c r="N972" i="1"/>
  <c r="N968" i="1"/>
  <c r="N964" i="1"/>
  <c r="N960" i="1"/>
  <c r="N956" i="1"/>
  <c r="N952" i="1"/>
  <c r="N948" i="1"/>
  <c r="N944" i="1"/>
  <c r="N940" i="1"/>
  <c r="N936" i="1"/>
  <c r="N932" i="1"/>
  <c r="N928" i="1"/>
  <c r="N924" i="1"/>
  <c r="N920" i="1"/>
  <c r="N916" i="1"/>
  <c r="N912" i="1"/>
  <c r="N908" i="1"/>
  <c r="N904" i="1"/>
  <c r="N900" i="1"/>
  <c r="N896" i="1"/>
  <c r="N892" i="1"/>
  <c r="N888" i="1"/>
  <c r="N884" i="1"/>
  <c r="N880" i="1"/>
  <c r="N876" i="1"/>
  <c r="N872" i="1"/>
  <c r="N868" i="1"/>
  <c r="N864" i="1"/>
  <c r="N860" i="1"/>
  <c r="N856" i="1"/>
  <c r="N852" i="1"/>
  <c r="N848" i="1"/>
  <c r="N844" i="1"/>
  <c r="N840" i="1"/>
  <c r="N836" i="1"/>
  <c r="N832" i="1"/>
  <c r="N828" i="1"/>
  <c r="N824" i="1"/>
  <c r="N820" i="1"/>
  <c r="N816" i="1"/>
  <c r="N812" i="1"/>
  <c r="N808" i="1"/>
  <c r="N804" i="1"/>
  <c r="N800" i="1"/>
  <c r="N796" i="1"/>
  <c r="N792" i="1"/>
  <c r="N788" i="1"/>
  <c r="N784" i="1"/>
  <c r="N780" i="1"/>
  <c r="N776" i="1"/>
  <c r="N772" i="1"/>
  <c r="N768" i="1"/>
  <c r="N764" i="1"/>
  <c r="N760" i="1"/>
  <c r="N756" i="1"/>
  <c r="N752" i="1"/>
  <c r="N748" i="1"/>
  <c r="N744" i="1"/>
  <c r="N740" i="1"/>
  <c r="N736" i="1"/>
  <c r="N732" i="1"/>
  <c r="N728" i="1"/>
  <c r="N724" i="1"/>
  <c r="N720" i="1"/>
  <c r="N716" i="1"/>
  <c r="N712" i="1"/>
  <c r="N708" i="1"/>
  <c r="N704" i="1"/>
  <c r="N700" i="1"/>
  <c r="N696" i="1"/>
  <c r="N692" i="1"/>
  <c r="N688" i="1"/>
  <c r="N684" i="1"/>
  <c r="N680" i="1"/>
  <c r="N676" i="1"/>
  <c r="N672" i="1"/>
  <c r="N668" i="1"/>
  <c r="N664" i="1"/>
  <c r="N660" i="1"/>
  <c r="N656" i="1"/>
  <c r="N652" i="1"/>
  <c r="N648" i="1"/>
  <c r="N644" i="1"/>
  <c r="N640" i="1"/>
  <c r="N636" i="1"/>
  <c r="N632" i="1"/>
  <c r="N628" i="1"/>
  <c r="N624" i="1"/>
  <c r="N620" i="1"/>
  <c r="N616" i="1"/>
  <c r="N612" i="1"/>
  <c r="N608" i="1"/>
  <c r="N604" i="1"/>
  <c r="N600" i="1"/>
  <c r="N596" i="1"/>
  <c r="N592" i="1"/>
  <c r="N588" i="1"/>
  <c r="N584" i="1"/>
  <c r="N580" i="1"/>
  <c r="N576" i="1"/>
  <c r="N572" i="1"/>
  <c r="N568" i="1"/>
  <c r="N564" i="1"/>
  <c r="N560" i="1"/>
  <c r="N556" i="1"/>
  <c r="N552" i="1"/>
  <c r="N548" i="1"/>
  <c r="N544" i="1"/>
  <c r="N540" i="1"/>
  <c r="N536" i="1"/>
  <c r="N532" i="1"/>
  <c r="N528" i="1"/>
  <c r="N524" i="1"/>
  <c r="N520" i="1"/>
  <c r="N516" i="1"/>
  <c r="N512" i="1"/>
  <c r="N508" i="1"/>
  <c r="N504" i="1"/>
  <c r="N500" i="1"/>
  <c r="N496" i="1"/>
  <c r="N492" i="1"/>
  <c r="N488" i="1"/>
  <c r="N484" i="1"/>
  <c r="N480" i="1"/>
  <c r="N476" i="1"/>
  <c r="N472" i="1"/>
  <c r="N468" i="1"/>
  <c r="N464" i="1"/>
  <c r="N460" i="1"/>
  <c r="N456" i="1"/>
  <c r="N452" i="1"/>
  <c r="N448" i="1"/>
  <c r="N444" i="1"/>
  <c r="N440" i="1"/>
  <c r="N436" i="1"/>
  <c r="N432" i="1"/>
  <c r="N428" i="1"/>
  <c r="N424" i="1"/>
  <c r="N420" i="1"/>
  <c r="N416" i="1"/>
  <c r="N412" i="1"/>
  <c r="N408" i="1"/>
  <c r="N404" i="1"/>
  <c r="N400" i="1"/>
  <c r="N396" i="1"/>
  <c r="N392" i="1"/>
  <c r="N388" i="1"/>
  <c r="N384" i="1"/>
  <c r="N380" i="1"/>
  <c r="N376" i="1"/>
  <c r="N372" i="1"/>
  <c r="N368" i="1"/>
  <c r="N364" i="1"/>
  <c r="N360" i="1"/>
  <c r="N356" i="1"/>
  <c r="N352" i="1"/>
  <c r="N348" i="1"/>
  <c r="N344" i="1"/>
  <c r="N340" i="1"/>
  <c r="N336" i="1"/>
  <c r="N332" i="1"/>
  <c r="N328" i="1"/>
  <c r="N324" i="1"/>
  <c r="N320" i="1"/>
  <c r="N316" i="1"/>
  <c r="N312" i="1"/>
  <c r="N308" i="1"/>
  <c r="N304" i="1"/>
  <c r="N300" i="1"/>
  <c r="N296" i="1"/>
  <c r="N292" i="1"/>
  <c r="N288" i="1"/>
  <c r="N284" i="1"/>
  <c r="N280" i="1"/>
  <c r="N276" i="1"/>
  <c r="N272" i="1"/>
  <c r="N268" i="1"/>
  <c r="N264" i="1"/>
  <c r="N260" i="1"/>
  <c r="N256" i="1"/>
  <c r="N252" i="1"/>
  <c r="N248" i="1"/>
  <c r="N244" i="1"/>
  <c r="N240" i="1"/>
  <c r="N236" i="1"/>
  <c r="N232" i="1"/>
  <c r="N228" i="1"/>
  <c r="N224" i="1"/>
  <c r="N220" i="1"/>
  <c r="N216" i="1"/>
  <c r="N212" i="1"/>
  <c r="N208" i="1"/>
  <c r="N204" i="1"/>
  <c r="N200" i="1"/>
  <c r="N196" i="1"/>
  <c r="N192" i="1"/>
  <c r="N188" i="1"/>
  <c r="N184" i="1"/>
  <c r="N180" i="1"/>
  <c r="N176" i="1"/>
  <c r="N172" i="1"/>
  <c r="N168" i="1"/>
  <c r="N164" i="1"/>
  <c r="N160" i="1"/>
  <c r="N156" i="1"/>
  <c r="N152" i="1"/>
  <c r="N148" i="1"/>
  <c r="N144" i="1"/>
  <c r="N140" i="1"/>
  <c r="N136" i="1"/>
  <c r="N132" i="1"/>
  <c r="N128" i="1"/>
  <c r="N124" i="1"/>
  <c r="N120" i="1"/>
  <c r="N116" i="1"/>
  <c r="N112" i="1"/>
  <c r="N108" i="1"/>
  <c r="N104" i="1"/>
  <c r="N100" i="1"/>
  <c r="N96" i="1"/>
  <c r="N92" i="1"/>
  <c r="N88" i="1"/>
  <c r="N84" i="1"/>
  <c r="N80" i="1"/>
  <c r="N76" i="1"/>
  <c r="N72" i="1"/>
  <c r="N68" i="1"/>
  <c r="N64" i="1"/>
  <c r="N60" i="1"/>
  <c r="N56" i="1"/>
  <c r="N52" i="1"/>
  <c r="N48" i="1"/>
  <c r="N44" i="1"/>
  <c r="N40" i="1"/>
  <c r="N36" i="1"/>
  <c r="N32" i="1"/>
  <c r="N28" i="1"/>
  <c r="N24" i="1"/>
  <c r="N20" i="1"/>
  <c r="N16" i="1"/>
  <c r="N12" i="1"/>
  <c r="N8" i="1"/>
  <c r="N4" i="1"/>
  <c r="N5" i="1"/>
  <c r="N1693" i="1"/>
  <c r="N1129" i="1"/>
  <c r="M4717" i="1"/>
  <c r="M4697" i="1"/>
  <c r="M4689" i="1"/>
  <c r="M4661" i="1"/>
  <c r="M4653" i="1"/>
  <c r="M4633" i="1"/>
  <c r="M4625" i="1"/>
  <c r="M4597" i="1"/>
  <c r="M4589" i="1"/>
  <c r="M4569" i="1"/>
  <c r="M4561" i="1"/>
  <c r="M4533" i="1"/>
  <c r="M4525" i="1"/>
  <c r="M4505" i="1"/>
  <c r="M4497" i="1"/>
  <c r="M4469" i="1"/>
  <c r="M4461" i="1"/>
  <c r="M4441" i="1"/>
  <c r="M4433" i="1"/>
  <c r="M4405" i="1"/>
  <c r="M4397" i="1"/>
  <c r="M4377" i="1"/>
  <c r="M4369" i="1"/>
  <c r="M4341" i="1"/>
  <c r="M4333" i="1"/>
  <c r="M4313" i="1"/>
  <c r="M4305" i="1"/>
  <c r="M4277" i="1"/>
  <c r="M4269" i="1"/>
  <c r="M4249" i="1"/>
  <c r="M4241" i="1"/>
  <c r="M4213" i="1"/>
  <c r="M4205" i="1"/>
  <c r="M4185" i="1"/>
  <c r="M4177" i="1"/>
  <c r="M4149" i="1"/>
  <c r="M4141" i="1"/>
  <c r="M4121" i="1"/>
  <c r="M4113" i="1"/>
  <c r="M4085" i="1"/>
  <c r="M4077" i="1"/>
  <c r="M4057" i="1"/>
  <c r="M4049" i="1"/>
  <c r="M4021" i="1"/>
  <c r="M4013" i="1"/>
  <c r="M3993" i="1"/>
  <c r="M3985" i="1"/>
  <c r="M3957" i="1"/>
  <c r="M3949" i="1"/>
  <c r="M3929" i="1"/>
  <c r="M3921" i="1"/>
  <c r="M3901" i="1"/>
  <c r="M3893" i="1"/>
  <c r="M3881" i="1"/>
  <c r="M3873" i="1"/>
  <c r="M3833" i="1"/>
  <c r="M3821" i="1"/>
  <c r="M3813" i="1"/>
  <c r="M3793" i="1"/>
  <c r="M3761" i="1"/>
  <c r="M3725" i="1"/>
  <c r="M3709" i="1"/>
  <c r="M3693" i="1"/>
  <c r="M3677" i="1"/>
  <c r="M3661" i="1"/>
  <c r="M3645" i="1"/>
  <c r="M3629" i="1"/>
  <c r="M3613" i="1"/>
  <c r="M3597" i="1"/>
  <c r="M3581" i="1"/>
  <c r="M3565" i="1"/>
  <c r="M3549" i="1"/>
  <c r="M3533" i="1"/>
  <c r="M3517" i="1"/>
  <c r="M3501" i="1"/>
  <c r="M3485" i="1"/>
  <c r="M3469" i="1"/>
  <c r="M3453" i="1"/>
  <c r="M3437" i="1"/>
  <c r="M3421" i="1"/>
  <c r="M3405" i="1"/>
  <c r="M3389" i="1"/>
  <c r="M3373" i="1"/>
  <c r="M3357" i="1"/>
  <c r="M3341" i="1"/>
  <c r="M3325" i="1"/>
  <c r="M3309" i="1"/>
  <c r="M3293" i="1"/>
  <c r="M3277" i="1"/>
  <c r="M3261" i="1"/>
  <c r="M3245" i="1"/>
  <c r="M3229" i="1"/>
  <c r="M3213" i="1"/>
  <c r="M3197" i="1"/>
  <c r="M3181" i="1"/>
  <c r="M3165" i="1"/>
  <c r="M3149" i="1"/>
  <c r="M3133" i="1"/>
  <c r="M3117" i="1"/>
  <c r="M3101" i="1"/>
  <c r="M3085" i="1"/>
  <c r="M3069" i="1"/>
  <c r="M3053" i="1"/>
  <c r="M3037" i="1"/>
  <c r="M3021" i="1"/>
  <c r="M3005" i="1"/>
  <c r="M2989" i="1"/>
  <c r="M2973" i="1"/>
  <c r="M2957" i="1"/>
  <c r="M2941" i="1"/>
  <c r="M2925" i="1"/>
  <c r="M2909" i="1"/>
  <c r="M2893" i="1"/>
  <c r="M2877" i="1"/>
  <c r="M2861" i="1"/>
  <c r="M2845" i="1"/>
  <c r="M2829" i="1"/>
  <c r="M2813" i="1"/>
  <c r="M2797" i="1"/>
  <c r="M2781" i="1"/>
  <c r="M2765" i="1"/>
  <c r="M2749" i="1"/>
  <c r="M2733" i="1"/>
  <c r="M2717" i="1"/>
  <c r="M2701" i="1"/>
  <c r="M2685" i="1"/>
  <c r="M2669" i="1"/>
  <c r="M2653" i="1"/>
  <c r="M2637" i="1"/>
  <c r="M2621" i="1"/>
  <c r="M2605" i="1"/>
  <c r="M2589" i="1"/>
  <c r="M2573" i="1"/>
  <c r="M2557" i="1"/>
  <c r="M2541" i="1"/>
  <c r="M2525" i="1"/>
  <c r="M2509" i="1"/>
  <c r="M2493" i="1"/>
  <c r="M2477" i="1"/>
  <c r="M2461" i="1"/>
  <c r="M2445" i="1"/>
  <c r="M2429" i="1"/>
  <c r="M2413" i="1"/>
  <c r="M2397" i="1"/>
  <c r="M2381" i="1"/>
  <c r="M2365" i="1"/>
  <c r="M2349" i="1"/>
  <c r="M2333" i="1"/>
  <c r="M2317" i="1"/>
  <c r="M2301" i="1"/>
  <c r="M2285" i="1"/>
  <c r="M2269" i="1"/>
  <c r="M2253" i="1"/>
  <c r="M2237" i="1"/>
  <c r="M2221" i="1"/>
  <c r="M2205" i="1"/>
  <c r="M2189" i="1"/>
  <c r="M2173" i="1"/>
  <c r="M2157" i="1"/>
  <c r="M2141" i="1"/>
  <c r="M2125" i="1"/>
  <c r="M2109" i="1"/>
  <c r="M2093" i="1"/>
  <c r="M2077" i="1"/>
  <c r="M2061" i="1"/>
  <c r="M2045" i="1"/>
  <c r="M2029" i="1"/>
  <c r="M2013" i="1"/>
  <c r="M1997" i="1"/>
  <c r="M1981" i="1"/>
  <c r="M1965" i="1"/>
  <c r="M1949" i="1"/>
  <c r="M1933" i="1"/>
  <c r="M1917" i="1"/>
  <c r="M1901" i="1"/>
  <c r="M1885" i="1"/>
  <c r="M1869" i="1"/>
  <c r="M1853" i="1"/>
  <c r="M1837" i="1"/>
  <c r="M1821" i="1"/>
  <c r="M1805" i="1"/>
  <c r="M1789" i="1"/>
  <c r="M1773" i="1"/>
  <c r="M1757" i="1"/>
  <c r="M1741" i="1"/>
  <c r="M1725" i="1"/>
  <c r="M1709" i="1"/>
  <c r="M1693" i="1"/>
  <c r="M1677" i="1"/>
  <c r="M1661" i="1"/>
  <c r="M1645" i="1"/>
  <c r="M1629" i="1"/>
  <c r="M1613" i="1"/>
  <c r="M1597" i="1"/>
  <c r="M1581" i="1"/>
  <c r="M1565" i="1"/>
  <c r="M1549" i="1"/>
  <c r="M1533" i="1"/>
  <c r="M1517" i="1"/>
  <c r="M1501" i="1"/>
  <c r="M1485" i="1"/>
  <c r="M1469" i="1"/>
  <c r="M1453" i="1"/>
  <c r="M1437" i="1"/>
  <c r="M1421" i="1"/>
  <c r="M1405" i="1"/>
  <c r="M1389" i="1"/>
  <c r="M1373" i="1"/>
  <c r="M1357" i="1"/>
  <c r="M1341" i="1"/>
  <c r="M1325" i="1"/>
  <c r="M1309" i="1"/>
  <c r="M1293" i="1"/>
  <c r="M1277" i="1"/>
  <c r="M1261" i="1"/>
  <c r="M1245" i="1"/>
  <c r="M1229" i="1"/>
  <c r="M1213" i="1"/>
  <c r="M1197" i="1"/>
  <c r="M1181" i="1"/>
  <c r="M1165" i="1"/>
  <c r="M1149" i="1"/>
  <c r="M1133" i="1"/>
  <c r="M1117" i="1"/>
  <c r="M1101" i="1"/>
  <c r="M1085" i="1"/>
  <c r="M1069" i="1"/>
  <c r="M1053" i="1"/>
  <c r="M1037" i="1"/>
  <c r="M1021" i="1"/>
  <c r="M1005" i="1"/>
  <c r="M989" i="1"/>
  <c r="M973" i="1"/>
  <c r="M957" i="1"/>
  <c r="M941" i="1"/>
  <c r="M925" i="1"/>
  <c r="M909" i="1"/>
  <c r="M893" i="1"/>
  <c r="M877" i="1"/>
  <c r="M861" i="1"/>
  <c r="M845" i="1"/>
  <c r="M829" i="1"/>
  <c r="M813" i="1"/>
  <c r="M797" i="1"/>
  <c r="M781" i="1"/>
  <c r="M765" i="1"/>
  <c r="M749" i="1"/>
  <c r="M733" i="1"/>
  <c r="M717" i="1"/>
  <c r="M701" i="1"/>
  <c r="M685" i="1"/>
  <c r="M669" i="1"/>
  <c r="M653" i="1"/>
  <c r="M637" i="1"/>
  <c r="M621" i="1"/>
  <c r="M605" i="1"/>
  <c r="M589" i="1"/>
  <c r="M573" i="1"/>
  <c r="M557" i="1"/>
  <c r="M541" i="1"/>
  <c r="M525" i="1"/>
  <c r="M509" i="1"/>
  <c r="M493" i="1"/>
  <c r="M477" i="1"/>
  <c r="M461" i="1"/>
  <c r="M445" i="1"/>
  <c r="M429" i="1"/>
  <c r="M413" i="1"/>
  <c r="M397" i="1"/>
  <c r="M381" i="1"/>
  <c r="M365" i="1"/>
  <c r="M349" i="1"/>
  <c r="M333" i="1"/>
  <c r="M317" i="1"/>
  <c r="M301" i="1"/>
  <c r="M285" i="1"/>
  <c r="M269" i="1"/>
  <c r="M253" i="1"/>
  <c r="M237" i="1"/>
  <c r="M221" i="1"/>
  <c r="M205" i="1"/>
  <c r="M189" i="1"/>
  <c r="M173" i="1"/>
  <c r="M157" i="1"/>
  <c r="M141" i="1"/>
  <c r="M125" i="1"/>
  <c r="M109" i="1"/>
  <c r="M93" i="1"/>
  <c r="M77" i="1"/>
  <c r="M61" i="1"/>
  <c r="M45" i="1"/>
  <c r="M29" i="1"/>
  <c r="M13" i="1"/>
  <c r="N4713" i="1"/>
  <c r="N4705" i="1"/>
  <c r="N4697" i="1"/>
  <c r="N4689" i="1"/>
  <c r="N4681" i="1"/>
  <c r="N4673" i="1"/>
  <c r="N4665" i="1"/>
  <c r="N4657" i="1"/>
  <c r="N4649" i="1"/>
  <c r="N4641" i="1"/>
  <c r="N4637" i="1"/>
  <c r="N4629" i="1"/>
  <c r="N4621" i="1"/>
  <c r="N4613" i="1"/>
  <c r="N4605" i="1"/>
  <c r="N4597" i="1"/>
  <c r="N4589" i="1"/>
  <c r="N4581" i="1"/>
  <c r="N4573" i="1"/>
  <c r="N4565" i="1"/>
  <c r="N4557" i="1"/>
  <c r="N4549" i="1"/>
  <c r="N4541" i="1"/>
  <c r="N4533" i="1"/>
  <c r="N4525" i="1"/>
  <c r="N4517" i="1"/>
  <c r="N4509" i="1"/>
  <c r="N4501" i="1"/>
  <c r="N4493" i="1"/>
  <c r="N4485" i="1"/>
  <c r="N4477" i="1"/>
  <c r="N4469" i="1"/>
  <c r="N4461" i="1"/>
  <c r="N4453" i="1"/>
  <c r="N4445" i="1"/>
  <c r="N4437" i="1"/>
  <c r="N4429" i="1"/>
  <c r="N4425" i="1"/>
  <c r="N4417" i="1"/>
  <c r="N4409" i="1"/>
  <c r="N4397" i="1"/>
  <c r="N4389" i="1"/>
  <c r="N4381" i="1"/>
  <c r="N4373" i="1"/>
  <c r="N4365" i="1"/>
  <c r="N4357" i="1"/>
  <c r="N4349" i="1"/>
  <c r="N4341" i="1"/>
  <c r="N4333" i="1"/>
  <c r="N4325" i="1"/>
  <c r="N4317" i="1"/>
  <c r="N4309" i="1"/>
  <c r="N4301" i="1"/>
  <c r="N4293" i="1"/>
  <c r="N4285" i="1"/>
  <c r="N4281" i="1"/>
  <c r="N4273" i="1"/>
  <c r="N4265" i="1"/>
  <c r="N4257" i="1"/>
  <c r="N4249" i="1"/>
  <c r="N4241" i="1"/>
  <c r="N4233" i="1"/>
  <c r="N4221" i="1"/>
  <c r="N4213" i="1"/>
  <c r="N4205" i="1"/>
  <c r="N4197" i="1"/>
  <c r="N4189" i="1"/>
  <c r="N4181" i="1"/>
  <c r="N4173" i="1"/>
  <c r="N4165" i="1"/>
  <c r="N4157" i="1"/>
  <c r="N4149" i="1"/>
  <c r="N4137" i="1"/>
  <c r="N4129" i="1"/>
  <c r="N4121" i="1"/>
  <c r="N4113" i="1"/>
  <c r="N4105" i="1"/>
  <c r="N4101" i="1"/>
  <c r="N4093" i="1"/>
  <c r="N4085" i="1"/>
  <c r="N4077" i="1"/>
  <c r="N4069" i="1"/>
  <c r="N4061" i="1"/>
  <c r="N4053" i="1"/>
  <c r="N4045" i="1"/>
  <c r="N4033" i="1"/>
  <c r="N4025" i="1"/>
  <c r="N4017" i="1"/>
  <c r="N4005" i="1"/>
  <c r="N3997" i="1"/>
  <c r="N3989" i="1"/>
  <c r="N3981" i="1"/>
  <c r="N3973" i="1"/>
  <c r="N3965" i="1"/>
  <c r="N3957" i="1"/>
  <c r="N3949" i="1"/>
  <c r="N3941" i="1"/>
  <c r="N3933" i="1"/>
  <c r="N3925" i="1"/>
  <c r="N3917" i="1"/>
  <c r="N3909" i="1"/>
  <c r="N3901" i="1"/>
  <c r="N3893" i="1"/>
  <c r="N3889" i="1"/>
  <c r="N3881" i="1"/>
  <c r="N3869" i="1"/>
  <c r="N3861" i="1"/>
  <c r="N3853" i="1"/>
  <c r="N3845" i="1"/>
  <c r="N3837" i="1"/>
  <c r="N3829" i="1"/>
  <c r="N3821" i="1"/>
  <c r="N3813" i="1"/>
  <c r="N3805" i="1"/>
  <c r="N3797" i="1"/>
  <c r="N3789" i="1"/>
  <c r="N3781" i="1"/>
  <c r="N3773" i="1"/>
  <c r="N3765" i="1"/>
  <c r="N3757" i="1"/>
  <c r="N3749" i="1"/>
  <c r="N3741" i="1"/>
  <c r="N3733" i="1"/>
  <c r="N3725" i="1"/>
  <c r="N3717" i="1"/>
  <c r="N3709" i="1"/>
  <c r="N3701" i="1"/>
  <c r="N3693" i="1"/>
  <c r="N3685" i="1"/>
  <c r="N3681" i="1"/>
  <c r="N3669" i="1"/>
  <c r="N3661" i="1"/>
  <c r="N3653" i="1"/>
  <c r="N3645" i="1"/>
  <c r="N3637" i="1"/>
  <c r="N3629" i="1"/>
  <c r="N3621" i="1"/>
  <c r="N3613" i="1"/>
  <c r="N3605" i="1"/>
  <c r="N3597" i="1"/>
  <c r="N3589" i="1"/>
  <c r="N3581" i="1"/>
  <c r="N3573" i="1"/>
  <c r="N3565" i="1"/>
  <c r="N3557" i="1"/>
  <c r="N3549" i="1"/>
  <c r="N3541" i="1"/>
  <c r="N3533" i="1"/>
  <c r="N3525" i="1"/>
  <c r="N3517" i="1"/>
  <c r="N3509" i="1"/>
  <c r="N3501" i="1"/>
  <c r="N3493" i="1"/>
  <c r="N3485" i="1"/>
  <c r="N3477" i="1"/>
  <c r="N3469" i="1"/>
  <c r="N3461" i="1"/>
  <c r="N3453" i="1"/>
  <c r="N3445" i="1"/>
  <c r="N3437" i="1"/>
  <c r="N3429" i="1"/>
  <c r="N3421" i="1"/>
  <c r="N3413" i="1"/>
  <c r="N3405" i="1"/>
  <c r="N3397" i="1"/>
  <c r="N3389" i="1"/>
  <c r="N3381" i="1"/>
  <c r="N3373" i="1"/>
  <c r="N3365" i="1"/>
  <c r="N3357" i="1"/>
  <c r="N3349" i="1"/>
  <c r="N3341" i="1"/>
  <c r="N3333" i="1"/>
  <c r="N3325" i="1"/>
  <c r="N3317" i="1"/>
  <c r="N3305" i="1"/>
  <c r="N3297" i="1"/>
  <c r="N3289" i="1"/>
  <c r="N3281" i="1"/>
  <c r="N3273" i="1"/>
  <c r="N3265" i="1"/>
  <c r="N3257" i="1"/>
  <c r="N3249" i="1"/>
  <c r="N3241" i="1"/>
  <c r="N3233" i="1"/>
  <c r="N3225" i="1"/>
  <c r="N3217" i="1"/>
  <c r="N3209" i="1"/>
  <c r="N3201" i="1"/>
  <c r="N3193" i="1"/>
  <c r="N3185" i="1"/>
  <c r="N3177" i="1"/>
  <c r="N3169" i="1"/>
  <c r="N3161" i="1"/>
  <c r="N3153" i="1"/>
  <c r="N3145" i="1"/>
  <c r="N3141" i="1"/>
  <c r="N3133" i="1"/>
  <c r="N3125" i="1"/>
  <c r="N3117" i="1"/>
  <c r="N3109" i="1"/>
  <c r="N3101" i="1"/>
  <c r="N3093" i="1"/>
  <c r="N3085" i="1"/>
  <c r="N3077" i="1"/>
  <c r="N3069" i="1"/>
  <c r="N3061" i="1"/>
  <c r="N3053" i="1"/>
  <c r="N3045" i="1"/>
  <c r="N3037" i="1"/>
  <c r="N3029" i="1"/>
  <c r="N3021" i="1"/>
  <c r="N3009" i="1"/>
  <c r="N3001" i="1"/>
  <c r="N2993" i="1"/>
  <c r="N2985" i="1"/>
  <c r="N2977" i="1"/>
  <c r="N2969" i="1"/>
  <c r="N2961" i="1"/>
  <c r="N2953" i="1"/>
  <c r="N2945" i="1"/>
  <c r="N2937" i="1"/>
  <c r="N2929" i="1"/>
  <c r="N2921" i="1"/>
  <c r="N2913" i="1"/>
  <c r="N2905" i="1"/>
  <c r="N2897" i="1"/>
  <c r="N2889" i="1"/>
  <c r="N2881" i="1"/>
  <c r="N2877" i="1"/>
  <c r="N2869" i="1"/>
  <c r="N2857" i="1"/>
  <c r="N2849" i="1"/>
  <c r="N2841" i="1"/>
  <c r="N2833" i="1"/>
  <c r="N2825" i="1"/>
  <c r="N2817" i="1"/>
  <c r="N2809" i="1"/>
  <c r="N2801" i="1"/>
  <c r="N2793" i="1"/>
  <c r="N2785" i="1"/>
  <c r="N2777" i="1"/>
  <c r="N2769" i="1"/>
  <c r="N2761" i="1"/>
  <c r="N2753" i="1"/>
  <c r="N2745" i="1"/>
  <c r="N2737" i="1"/>
  <c r="N2725" i="1"/>
  <c r="N2717" i="1"/>
  <c r="N2709" i="1"/>
  <c r="N2705" i="1"/>
  <c r="N2697" i="1"/>
  <c r="N2689" i="1"/>
  <c r="N2681" i="1"/>
  <c r="N2673" i="1"/>
  <c r="N2661" i="1"/>
  <c r="N2653" i="1"/>
  <c r="N2645" i="1"/>
  <c r="N2637" i="1"/>
  <c r="N2629" i="1"/>
  <c r="N2621" i="1"/>
  <c r="N2613" i="1"/>
  <c r="N2605" i="1"/>
  <c r="N2597" i="1"/>
  <c r="N2589" i="1"/>
  <c r="N2581" i="1"/>
  <c r="N2573" i="1"/>
  <c r="N2565" i="1"/>
  <c r="N2557" i="1"/>
  <c r="N2549" i="1"/>
  <c r="N2541" i="1"/>
  <c r="N2533" i="1"/>
  <c r="N2525" i="1"/>
  <c r="N2517" i="1"/>
  <c r="N2509" i="1"/>
  <c r="N2501" i="1"/>
  <c r="N2493" i="1"/>
  <c r="N2485" i="1"/>
  <c r="N2477" i="1"/>
  <c r="N2469" i="1"/>
  <c r="N2461" i="1"/>
  <c r="N2453" i="1"/>
  <c r="N2445" i="1"/>
  <c r="N2437" i="1"/>
  <c r="N2429" i="1"/>
  <c r="N2421" i="1"/>
  <c r="N2413" i="1"/>
  <c r="N2405" i="1"/>
  <c r="N2397" i="1"/>
  <c r="N2389" i="1"/>
  <c r="N2381" i="1"/>
  <c r="N2373" i="1"/>
  <c r="N2365" i="1"/>
  <c r="N2357" i="1"/>
  <c r="N2349" i="1"/>
  <c r="N2341" i="1"/>
  <c r="N2329" i="1"/>
  <c r="N2321" i="1"/>
  <c r="N2313" i="1"/>
  <c r="N2305" i="1"/>
  <c r="N2297" i="1"/>
  <c r="N2289" i="1"/>
  <c r="N2281" i="1"/>
  <c r="N2273" i="1"/>
  <c r="N2265" i="1"/>
  <c r="N2257" i="1"/>
  <c r="N2249" i="1"/>
  <c r="N2241" i="1"/>
  <c r="N2233" i="1"/>
  <c r="N2229" i="1"/>
  <c r="N2221" i="1"/>
  <c r="N2213" i="1"/>
  <c r="N2205" i="1"/>
  <c r="N2197" i="1"/>
  <c r="N2189" i="1"/>
  <c r="N2181" i="1"/>
  <c r="N2173" i="1"/>
  <c r="N2165" i="1"/>
  <c r="N2157" i="1"/>
  <c r="N2149" i="1"/>
  <c r="N2141" i="1"/>
  <c r="N2129" i="1"/>
  <c r="N2121" i="1"/>
  <c r="N2113" i="1"/>
  <c r="N2105" i="1"/>
  <c r="N2097" i="1"/>
  <c r="N2093" i="1"/>
  <c r="N2085" i="1"/>
  <c r="N2077" i="1"/>
  <c r="N2065" i="1"/>
  <c r="N2057" i="1"/>
  <c r="N2053" i="1"/>
  <c r="N2045" i="1"/>
  <c r="N2037" i="1"/>
  <c r="N2029" i="1"/>
  <c r="N2021" i="1"/>
  <c r="N2013" i="1"/>
  <c r="N2005" i="1"/>
  <c r="N1997" i="1"/>
  <c r="N1989" i="1"/>
  <c r="N1981" i="1"/>
  <c r="N1973" i="1"/>
  <c r="N1965" i="1"/>
  <c r="N1957" i="1"/>
  <c r="N1949" i="1"/>
  <c r="N1941" i="1"/>
  <c r="N1933" i="1"/>
  <c r="N1925" i="1"/>
  <c r="N1917" i="1"/>
  <c r="N1909" i="1"/>
  <c r="N1901" i="1"/>
  <c r="N1893" i="1"/>
  <c r="N1889" i="1"/>
  <c r="N1881" i="1"/>
  <c r="N1873" i="1"/>
  <c r="N1865" i="1"/>
  <c r="N1857" i="1"/>
  <c r="N1849" i="1"/>
  <c r="N1841" i="1"/>
  <c r="N1833" i="1"/>
  <c r="N1825" i="1"/>
  <c r="N1817" i="1"/>
  <c r="N1809" i="1"/>
  <c r="N1805" i="1"/>
  <c r="N1797" i="1"/>
  <c r="N1789" i="1"/>
  <c r="N1781" i="1"/>
  <c r="N1773" i="1"/>
  <c r="N1761" i="1"/>
  <c r="N1753" i="1"/>
  <c r="N1745" i="1"/>
  <c r="N1737" i="1"/>
  <c r="N1729" i="1"/>
  <c r="N1721" i="1"/>
  <c r="N1713" i="1"/>
  <c r="N1705" i="1"/>
  <c r="N1685" i="1"/>
  <c r="N1677" i="1"/>
  <c r="N1669" i="1"/>
  <c r="N1661" i="1"/>
  <c r="N1653" i="1"/>
  <c r="N1645" i="1"/>
  <c r="N1637" i="1"/>
  <c r="N1629" i="1"/>
  <c r="N1621" i="1"/>
  <c r="N1613" i="1"/>
  <c r="N1605" i="1"/>
  <c r="N1597" i="1"/>
  <c r="N1589" i="1"/>
  <c r="N1581" i="1"/>
  <c r="N1557" i="1"/>
  <c r="N1549" i="1"/>
  <c r="N1541" i="1"/>
  <c r="N1533" i="1"/>
  <c r="N1529" i="1"/>
  <c r="N1521" i="1"/>
  <c r="N1509" i="1"/>
  <c r="N1501" i="1"/>
  <c r="N1493" i="1"/>
  <c r="N1489" i="1"/>
  <c r="N1481" i="1"/>
  <c r="N1473" i="1"/>
  <c r="N1465" i="1"/>
  <c r="N1457" i="1"/>
  <c r="N1449" i="1"/>
  <c r="N1441" i="1"/>
  <c r="N1433" i="1"/>
  <c r="N1425" i="1"/>
  <c r="N1417" i="1"/>
  <c r="N1409" i="1"/>
  <c r="N1401" i="1"/>
  <c r="N1393" i="1"/>
  <c r="N1385" i="1"/>
  <c r="N1377" i="1"/>
  <c r="N1365" i="1"/>
  <c r="N1357" i="1"/>
  <c r="N1349" i="1"/>
  <c r="N1341" i="1"/>
  <c r="N1333" i="1"/>
  <c r="N1325" i="1"/>
  <c r="N1317" i="1"/>
  <c r="N1309" i="1"/>
  <c r="N1301" i="1"/>
  <c r="N1293" i="1"/>
  <c r="N1285" i="1"/>
  <c r="N1277" i="1"/>
  <c r="N1265" i="1"/>
  <c r="N1257" i="1"/>
  <c r="N1253" i="1"/>
  <c r="N1245" i="1"/>
  <c r="N1237" i="1"/>
  <c r="N1229" i="1"/>
  <c r="N1221" i="1"/>
  <c r="N1213" i="1"/>
  <c r="N1205" i="1"/>
  <c r="N1197" i="1"/>
  <c r="N1189" i="1"/>
  <c r="N1181" i="1"/>
  <c r="N1173" i="1"/>
  <c r="N1165" i="1"/>
  <c r="N1157" i="1"/>
  <c r="N1149" i="1"/>
  <c r="N1141" i="1"/>
  <c r="N1121" i="1"/>
  <c r="N1113" i="1"/>
  <c r="N1105" i="1"/>
  <c r="N1097" i="1"/>
  <c r="N1089" i="1"/>
  <c r="N1081" i="1"/>
  <c r="N1073" i="1"/>
  <c r="N1065" i="1"/>
  <c r="N1057" i="1"/>
  <c r="N1053" i="1"/>
  <c r="N1045" i="1"/>
  <c r="N1037" i="1"/>
  <c r="N1025" i="1"/>
  <c r="N1017" i="1"/>
  <c r="N1009" i="1"/>
  <c r="N1001" i="1"/>
  <c r="N997" i="1"/>
  <c r="N989" i="1"/>
  <c r="N981" i="1"/>
  <c r="N973" i="1"/>
  <c r="N965" i="1"/>
  <c r="N953" i="1"/>
  <c r="N945" i="1"/>
  <c r="N937" i="1"/>
  <c r="N929" i="1"/>
  <c r="N921" i="1"/>
  <c r="N913" i="1"/>
  <c r="N905" i="1"/>
  <c r="N897" i="1"/>
  <c r="N893" i="1"/>
  <c r="N885" i="1"/>
  <c r="N881" i="1"/>
  <c r="N877" i="1"/>
  <c r="N869" i="1"/>
  <c r="N861" i="1"/>
  <c r="N853" i="1"/>
  <c r="N845" i="1"/>
  <c r="N837" i="1"/>
  <c r="N825" i="1"/>
  <c r="N817" i="1"/>
  <c r="N809" i="1"/>
  <c r="N801" i="1"/>
  <c r="N793" i="1"/>
  <c r="N785" i="1"/>
  <c r="N777" i="1"/>
  <c r="N769" i="1"/>
  <c r="N761" i="1"/>
  <c r="N753" i="1"/>
  <c r="N745" i="1"/>
  <c r="N737" i="1"/>
  <c r="N729" i="1"/>
  <c r="N721" i="1"/>
  <c r="N713" i="1"/>
  <c r="N705" i="1"/>
  <c r="N697" i="1"/>
  <c r="N685" i="1"/>
  <c r="N677" i="1"/>
  <c r="N673" i="1"/>
  <c r="N665" i="1"/>
  <c r="N657" i="1"/>
  <c r="N649" i="1"/>
  <c r="N641" i="1"/>
  <c r="N633" i="1"/>
  <c r="N609" i="1"/>
  <c r="N601" i="1"/>
  <c r="N593" i="1"/>
  <c r="N585" i="1"/>
  <c r="N577" i="1"/>
  <c r="N569" i="1"/>
  <c r="N561" i="1"/>
  <c r="N553" i="1"/>
  <c r="N545" i="1"/>
  <c r="N541" i="1"/>
  <c r="N533" i="1"/>
  <c r="N525" i="1"/>
  <c r="N517" i="1"/>
  <c r="N509" i="1"/>
  <c r="N501" i="1"/>
  <c r="N493" i="1"/>
  <c r="N485" i="1"/>
  <c r="N477" i="1"/>
  <c r="N469" i="1"/>
  <c r="N461" i="1"/>
  <c r="N453" i="1"/>
  <c r="N445" i="1"/>
  <c r="N437" i="1"/>
  <c r="N433" i="1"/>
  <c r="N425" i="1"/>
  <c r="N421" i="1"/>
  <c r="N417" i="1"/>
  <c r="N413" i="1"/>
  <c r="N409" i="1"/>
  <c r="N405" i="1"/>
  <c r="N401" i="1"/>
  <c r="N397" i="1"/>
  <c r="N389" i="1"/>
  <c r="N385" i="1"/>
  <c r="N381" i="1"/>
  <c r="N377" i="1"/>
  <c r="N373" i="1"/>
  <c r="N369" i="1"/>
  <c r="N365" i="1"/>
  <c r="N361" i="1"/>
  <c r="N357" i="1"/>
  <c r="N353" i="1"/>
  <c r="N349" i="1"/>
  <c r="N345" i="1"/>
  <c r="N341" i="1"/>
  <c r="N337" i="1"/>
  <c r="N333" i="1"/>
  <c r="N329" i="1"/>
  <c r="N325" i="1"/>
  <c r="N321" i="1"/>
  <c r="N317" i="1"/>
  <c r="N313" i="1"/>
  <c r="N309" i="1"/>
  <c r="N305" i="1"/>
  <c r="N301" i="1"/>
  <c r="N297" i="1"/>
  <c r="N293" i="1"/>
  <c r="N289" i="1"/>
  <c r="N285" i="1"/>
  <c r="N281" i="1"/>
  <c r="N277" i="1"/>
  <c r="N273" i="1"/>
  <c r="N269" i="1"/>
  <c r="N265" i="1"/>
  <c r="N261" i="1"/>
  <c r="N257" i="1"/>
  <c r="N253" i="1"/>
  <c r="N249" i="1"/>
  <c r="N245" i="1"/>
  <c r="N241" i="1"/>
  <c r="N237" i="1"/>
  <c r="N233" i="1"/>
  <c r="N229" i="1"/>
  <c r="N225" i="1"/>
  <c r="N221" i="1"/>
  <c r="N217" i="1"/>
  <c r="N213" i="1"/>
  <c r="N209" i="1"/>
  <c r="N205" i="1"/>
  <c r="N201" i="1"/>
  <c r="N197" i="1"/>
  <c r="N193" i="1"/>
  <c r="N189" i="1"/>
  <c r="N185" i="1"/>
  <c r="N181" i="1"/>
  <c r="N173" i="1"/>
  <c r="N169" i="1"/>
  <c r="N157" i="1"/>
  <c r="N149" i="1"/>
  <c r="N141" i="1"/>
  <c r="N133" i="1"/>
  <c r="N125" i="1"/>
  <c r="N117" i="1"/>
  <c r="N109" i="1"/>
  <c r="N101" i="1"/>
  <c r="N93" i="1"/>
  <c r="N85" i="1"/>
  <c r="N69" i="1"/>
  <c r="N1565" i="1"/>
  <c r="N873" i="1"/>
  <c r="M4709" i="1"/>
  <c r="M4701" i="1"/>
  <c r="M4681" i="1"/>
  <c r="M4673" i="1"/>
  <c r="M4645" i="1"/>
  <c r="M4637" i="1"/>
  <c r="M4617" i="1"/>
  <c r="M4609" i="1"/>
  <c r="M4581" i="1"/>
  <c r="M4573" i="1"/>
  <c r="M4553" i="1"/>
  <c r="M4545" i="1"/>
  <c r="M4517" i="1"/>
  <c r="M4509" i="1"/>
  <c r="M4489" i="1"/>
  <c r="M4481" i="1"/>
  <c r="M4453" i="1"/>
  <c r="M4445" i="1"/>
  <c r="M4425" i="1"/>
  <c r="M4417" i="1"/>
  <c r="M4389" i="1"/>
  <c r="M4381" i="1"/>
  <c r="M4361" i="1"/>
  <c r="M4353" i="1"/>
  <c r="M4325" i="1"/>
  <c r="M4317" i="1"/>
  <c r="M4297" i="1"/>
  <c r="M4289" i="1"/>
  <c r="M4261" i="1"/>
  <c r="M4253" i="1"/>
  <c r="M4233" i="1"/>
  <c r="M4225" i="1"/>
  <c r="M4197" i="1"/>
  <c r="M4189" i="1"/>
  <c r="M4169" i="1"/>
  <c r="M4161" i="1"/>
  <c r="M4133" i="1"/>
  <c r="M4125" i="1"/>
  <c r="M4105" i="1"/>
  <c r="M4097" i="1"/>
  <c r="M4069" i="1"/>
  <c r="M4061" i="1"/>
  <c r="M4041" i="1"/>
  <c r="M4033" i="1"/>
  <c r="M4005" i="1"/>
  <c r="M3997" i="1"/>
  <c r="M3977" i="1"/>
  <c r="M3969" i="1"/>
  <c r="M3941" i="1"/>
  <c r="M3933" i="1"/>
  <c r="M3913" i="1"/>
  <c r="M3905" i="1"/>
  <c r="M3865" i="1"/>
  <c r="M3853" i="1"/>
  <c r="M3845" i="1"/>
  <c r="M3825" i="1"/>
  <c r="M3805" i="1"/>
  <c r="M3797" i="1"/>
  <c r="M3785" i="1"/>
  <c r="M3773" i="1"/>
  <c r="M3765" i="1"/>
  <c r="M3753" i="1"/>
  <c r="M3741" i="1"/>
  <c r="M3729" i="1"/>
  <c r="M3713" i="1"/>
  <c r="M3697" i="1"/>
  <c r="M3681" i="1"/>
  <c r="M3665" i="1"/>
  <c r="M3649" i="1"/>
  <c r="M3633" i="1"/>
  <c r="M3617" i="1"/>
  <c r="M3601" i="1"/>
  <c r="M3585" i="1"/>
  <c r="M3569" i="1"/>
  <c r="M3553" i="1"/>
  <c r="M3537" i="1"/>
  <c r="M3521" i="1"/>
  <c r="M3505" i="1"/>
  <c r="M3489" i="1"/>
  <c r="M3473" i="1"/>
  <c r="M3457" i="1"/>
  <c r="M3441" i="1"/>
  <c r="M3425" i="1"/>
  <c r="M3409" i="1"/>
  <c r="M3393" i="1"/>
  <c r="M3377" i="1"/>
  <c r="M3361" i="1"/>
  <c r="M3345" i="1"/>
  <c r="M3329" i="1"/>
  <c r="M3313" i="1"/>
  <c r="M3297" i="1"/>
  <c r="M3281" i="1"/>
  <c r="M3265" i="1"/>
  <c r="M3249" i="1"/>
  <c r="M3233" i="1"/>
  <c r="M3217" i="1"/>
  <c r="M3201" i="1"/>
  <c r="M3185" i="1"/>
  <c r="M3169" i="1"/>
  <c r="M3153" i="1"/>
  <c r="M3137" i="1"/>
  <c r="M3121" i="1"/>
  <c r="M3105" i="1"/>
  <c r="M3089" i="1"/>
  <c r="M3073" i="1"/>
  <c r="M3057" i="1"/>
  <c r="M3041" i="1"/>
  <c r="M3025" i="1"/>
  <c r="M3009" i="1"/>
  <c r="M2993" i="1"/>
  <c r="M2977" i="1"/>
  <c r="M2961" i="1"/>
  <c r="M2945" i="1"/>
  <c r="M2929" i="1"/>
  <c r="M2913" i="1"/>
  <c r="M2897" i="1"/>
  <c r="M2881" i="1"/>
  <c r="M2865" i="1"/>
  <c r="M2849" i="1"/>
  <c r="M2833" i="1"/>
  <c r="M2817" i="1"/>
  <c r="M2801" i="1"/>
  <c r="M2785" i="1"/>
  <c r="M2769" i="1"/>
  <c r="M2753" i="1"/>
  <c r="M2737" i="1"/>
  <c r="M2721" i="1"/>
  <c r="M2705" i="1"/>
  <c r="M2689" i="1"/>
  <c r="M2673" i="1"/>
  <c r="M2657" i="1"/>
  <c r="M2641" i="1"/>
  <c r="M2625" i="1"/>
  <c r="M2609" i="1"/>
  <c r="M2593" i="1"/>
  <c r="M2577" i="1"/>
  <c r="M2561" i="1"/>
  <c r="M2545" i="1"/>
  <c r="M2529" i="1"/>
  <c r="M2513" i="1"/>
  <c r="M2497" i="1"/>
  <c r="M2481" i="1"/>
  <c r="M2465" i="1"/>
  <c r="M2449" i="1"/>
  <c r="M2433" i="1"/>
  <c r="M2417" i="1"/>
  <c r="M2401" i="1"/>
  <c r="M2385" i="1"/>
  <c r="M2369" i="1"/>
  <c r="M2353" i="1"/>
  <c r="M2337" i="1"/>
  <c r="M2321" i="1"/>
  <c r="M2305" i="1"/>
  <c r="M2289" i="1"/>
  <c r="M2273" i="1"/>
  <c r="M2257" i="1"/>
  <c r="M2241" i="1"/>
  <c r="M2225" i="1"/>
  <c r="M2209" i="1"/>
  <c r="M2193" i="1"/>
  <c r="M2177" i="1"/>
  <c r="M2161" i="1"/>
  <c r="M2145" i="1"/>
  <c r="M2129" i="1"/>
  <c r="M2113" i="1"/>
  <c r="M2097" i="1"/>
  <c r="M2081" i="1"/>
  <c r="M2065" i="1"/>
  <c r="M2049" i="1"/>
  <c r="M2033" i="1"/>
  <c r="M2017" i="1"/>
  <c r="M2001" i="1"/>
  <c r="M1985" i="1"/>
  <c r="M1969" i="1"/>
  <c r="M1953" i="1"/>
  <c r="M1937" i="1"/>
  <c r="M1921" i="1"/>
  <c r="M1905" i="1"/>
  <c r="M1889" i="1"/>
  <c r="M1873" i="1"/>
  <c r="M1857" i="1"/>
  <c r="M1841" i="1"/>
  <c r="M1825" i="1"/>
  <c r="M1809" i="1"/>
  <c r="M1793" i="1"/>
  <c r="M1777" i="1"/>
  <c r="M1761" i="1"/>
  <c r="M1745" i="1"/>
  <c r="M1729" i="1"/>
  <c r="M1713" i="1"/>
  <c r="M1697" i="1"/>
  <c r="M1681" i="1"/>
  <c r="M1665" i="1"/>
  <c r="M1649" i="1"/>
  <c r="M1633" i="1"/>
  <c r="M1617" i="1"/>
  <c r="M1601" i="1"/>
  <c r="M1585" i="1"/>
  <c r="M1569" i="1"/>
  <c r="M1553" i="1"/>
  <c r="M1537" i="1"/>
  <c r="M1521" i="1"/>
  <c r="M1505" i="1"/>
  <c r="M1489" i="1"/>
  <c r="M1473" i="1"/>
  <c r="M1457" i="1"/>
  <c r="M1441" i="1"/>
  <c r="M1425" i="1"/>
  <c r="M1409" i="1"/>
  <c r="M1393" i="1"/>
  <c r="M1377" i="1"/>
  <c r="M1361" i="1"/>
  <c r="M1345" i="1"/>
  <c r="M1329" i="1"/>
  <c r="M1313" i="1"/>
  <c r="M1297" i="1"/>
  <c r="M1281" i="1"/>
  <c r="M1265" i="1"/>
  <c r="M1249" i="1"/>
  <c r="M1233" i="1"/>
  <c r="M1217" i="1"/>
  <c r="M1201" i="1"/>
  <c r="M1185" i="1"/>
  <c r="M1169" i="1"/>
  <c r="M1153" i="1"/>
  <c r="M1137" i="1"/>
  <c r="M1121" i="1"/>
  <c r="M1105" i="1"/>
  <c r="M1089" i="1"/>
  <c r="M1073" i="1"/>
  <c r="M1057" i="1"/>
  <c r="M1041" i="1"/>
  <c r="M1025" i="1"/>
  <c r="M1009" i="1"/>
  <c r="M993" i="1"/>
  <c r="M977" i="1"/>
  <c r="M961" i="1"/>
  <c r="M945" i="1"/>
  <c r="M929" i="1"/>
  <c r="M913" i="1"/>
  <c r="M897" i="1"/>
  <c r="M881" i="1"/>
  <c r="M865" i="1"/>
  <c r="M849" i="1"/>
  <c r="M833" i="1"/>
  <c r="M817" i="1"/>
  <c r="M801" i="1"/>
  <c r="M785" i="1"/>
  <c r="M769" i="1"/>
  <c r="M753" i="1"/>
  <c r="M737" i="1"/>
  <c r="M721" i="1"/>
  <c r="M705" i="1"/>
  <c r="M689" i="1"/>
  <c r="M673" i="1"/>
  <c r="M657" i="1"/>
  <c r="M641" i="1"/>
  <c r="M625" i="1"/>
  <c r="M609" i="1"/>
  <c r="M593" i="1"/>
  <c r="M577" i="1"/>
  <c r="M561" i="1"/>
  <c r="M545" i="1"/>
  <c r="M529" i="1"/>
  <c r="M513" i="1"/>
  <c r="M497" i="1"/>
  <c r="M481" i="1"/>
  <c r="M465" i="1"/>
  <c r="M449" i="1"/>
  <c r="M433" i="1"/>
  <c r="M417" i="1"/>
  <c r="M401" i="1"/>
  <c r="M385" i="1"/>
  <c r="M369" i="1"/>
  <c r="M353" i="1"/>
  <c r="M337" i="1"/>
  <c r="M321" i="1"/>
  <c r="M305" i="1"/>
  <c r="M289" i="1"/>
  <c r="M273" i="1"/>
  <c r="M257" i="1"/>
  <c r="M241" i="1"/>
  <c r="M225" i="1"/>
  <c r="M209" i="1"/>
  <c r="M193" i="1"/>
  <c r="M177" i="1"/>
  <c r="M161" i="1"/>
  <c r="M145" i="1"/>
  <c r="M129" i="1"/>
  <c r="M113" i="1"/>
  <c r="M97" i="1"/>
  <c r="M81" i="1"/>
  <c r="M65" i="1"/>
  <c r="M49" i="1"/>
  <c r="M33" i="1"/>
  <c r="M17" i="1"/>
  <c r="M3904" i="1"/>
  <c r="M3884" i="1"/>
  <c r="M3860" i="1"/>
  <c r="M3856" i="1"/>
  <c r="M3848" i="1"/>
  <c r="M3832" i="1"/>
  <c r="M3808" i="1"/>
  <c r="M4704" i="1"/>
  <c r="M4688" i="1"/>
  <c r="M4672" i="1"/>
  <c r="M4656" i="1"/>
  <c r="M4640" i="1"/>
  <c r="M4624" i="1"/>
  <c r="M4608" i="1"/>
  <c r="M4592" i="1"/>
  <c r="M4576" i="1"/>
  <c r="M4560" i="1"/>
  <c r="M4544" i="1"/>
  <c r="M4528" i="1"/>
  <c r="M4512" i="1"/>
  <c r="M4496" i="1"/>
  <c r="M4480" i="1"/>
  <c r="M4464" i="1"/>
  <c r="M4448" i="1"/>
  <c r="M4432" i="1"/>
  <c r="M4416" i="1"/>
  <c r="M4400" i="1"/>
  <c r="M4384" i="1"/>
  <c r="M4368" i="1"/>
  <c r="M4352" i="1"/>
  <c r="M4336" i="1"/>
  <c r="M4320" i="1"/>
  <c r="M4304" i="1"/>
  <c r="M4288" i="1"/>
  <c r="M4272" i="1"/>
  <c r="M4256" i="1"/>
  <c r="M4240" i="1"/>
  <c r="M4224" i="1"/>
  <c r="M4208" i="1"/>
  <c r="M4192" i="1"/>
  <c r="M4176" i="1"/>
  <c r="M4160" i="1"/>
  <c r="M4144" i="1"/>
  <c r="M4128" i="1"/>
  <c r="M4112" i="1"/>
  <c r="M4096" i="1"/>
  <c r="M4080" i="1"/>
  <c r="M4064" i="1"/>
  <c r="M4048" i="1"/>
  <c r="M4032" i="1"/>
  <c r="M4016" i="1"/>
  <c r="M4000" i="1"/>
  <c r="M3984" i="1"/>
  <c r="M3968" i="1"/>
  <c r="M3952" i="1"/>
  <c r="M3936" i="1"/>
  <c r="M3920" i="1"/>
  <c r="M4715" i="1"/>
  <c r="M4711" i="1"/>
  <c r="M4707" i="1"/>
  <c r="M4703" i="1"/>
  <c r="M4699" i="1"/>
  <c r="M4695" i="1"/>
  <c r="M4691" i="1"/>
  <c r="M4687" i="1"/>
  <c r="M4683" i="1"/>
  <c r="M4679" i="1"/>
  <c r="M4675" i="1"/>
  <c r="M4671" i="1"/>
  <c r="M4667" i="1"/>
  <c r="M4663" i="1"/>
  <c r="M4659" i="1"/>
  <c r="M4655" i="1"/>
  <c r="M4651" i="1"/>
  <c r="M4647" i="1"/>
  <c r="M4643" i="1"/>
  <c r="M4639" i="1"/>
  <c r="M4635" i="1"/>
  <c r="M4631" i="1"/>
  <c r="M4627" i="1"/>
  <c r="M4623" i="1"/>
  <c r="M4708" i="1"/>
  <c r="M4692" i="1"/>
  <c r="M4676" i="1"/>
  <c r="M4660" i="1"/>
  <c r="M4644" i="1"/>
  <c r="M4628" i="1"/>
  <c r="M4612" i="1"/>
  <c r="M4596" i="1"/>
  <c r="M4580" i="1"/>
  <c r="M4564" i="1"/>
  <c r="M4548" i="1"/>
  <c r="M4532" i="1"/>
  <c r="M4516" i="1"/>
  <c r="M4500" i="1"/>
  <c r="M4484" i="1"/>
  <c r="M4468" i="1"/>
  <c r="M4452" i="1"/>
  <c r="M4436" i="1"/>
  <c r="M4420" i="1"/>
  <c r="M4404" i="1"/>
  <c r="M4388" i="1"/>
  <c r="M4372" i="1"/>
  <c r="M4356" i="1"/>
  <c r="M4340" i="1"/>
  <c r="M4324" i="1"/>
  <c r="M4308" i="1"/>
  <c r="M4292" i="1"/>
  <c r="M4276" i="1"/>
  <c r="M4260" i="1"/>
  <c r="M4244" i="1"/>
  <c r="M4228" i="1"/>
  <c r="M4212" i="1"/>
  <c r="M4196" i="1"/>
  <c r="M4180" i="1"/>
  <c r="M4164" i="1"/>
  <c r="M4148" i="1"/>
  <c r="M4132" i="1"/>
  <c r="M4116" i="1"/>
  <c r="M4100" i="1"/>
  <c r="M4084" i="1"/>
  <c r="M4068" i="1"/>
  <c r="M4052" i="1"/>
  <c r="M4036" i="1"/>
  <c r="M4020" i="1"/>
  <c r="M4004" i="1"/>
  <c r="M3988" i="1"/>
  <c r="M3972" i="1"/>
  <c r="M3956" i="1"/>
  <c r="M3940" i="1"/>
  <c r="M3292" i="1"/>
  <c r="M3284" i="1"/>
  <c r="M3280" i="1"/>
  <c r="M3276" i="1"/>
  <c r="M3268" i="1"/>
  <c r="M3264" i="1"/>
  <c r="M3260" i="1"/>
  <c r="M3256" i="1"/>
  <c r="M3252" i="1"/>
  <c r="M3240" i="1"/>
  <c r="M3232" i="1"/>
  <c r="M3228" i="1"/>
  <c r="M3224" i="1"/>
  <c r="M3220" i="1"/>
  <c r="M3216" i="1"/>
  <c r="M3212" i="1"/>
  <c r="M3208" i="1"/>
  <c r="M3204" i="1"/>
  <c r="M3200" i="1"/>
  <c r="M3196" i="1"/>
  <c r="M3192" i="1"/>
  <c r="M3188" i="1"/>
  <c r="M3184" i="1"/>
  <c r="M3180" i="1"/>
  <c r="M3176" i="1"/>
  <c r="M3172" i="1"/>
  <c r="M3168" i="1"/>
  <c r="M3164" i="1"/>
  <c r="M3160" i="1"/>
  <c r="M3156" i="1"/>
  <c r="M3152" i="1"/>
  <c r="M3148" i="1"/>
  <c r="M3140" i="1"/>
  <c r="M3132" i="1"/>
  <c r="M3128" i="1"/>
  <c r="M3120" i="1"/>
  <c r="M3116" i="1"/>
  <c r="M3112" i="1"/>
  <c r="M3108" i="1"/>
  <c r="M3104" i="1"/>
  <c r="M3096" i="1"/>
  <c r="M3088" i="1"/>
  <c r="M3080" i="1"/>
  <c r="M3068" i="1"/>
  <c r="M3064" i="1"/>
  <c r="M3060" i="1"/>
  <c r="M3056" i="1"/>
  <c r="M3052" i="1"/>
  <c r="M3048" i="1"/>
  <c r="M3044" i="1"/>
  <c r="M3040" i="1"/>
  <c r="M3036" i="1"/>
  <c r="M3032" i="1"/>
  <c r="M3028" i="1"/>
  <c r="M3024" i="1"/>
  <c r="M3020" i="1"/>
  <c r="M3016" i="1"/>
  <c r="M3008" i="1"/>
  <c r="M3004" i="1"/>
  <c r="M3000" i="1"/>
  <c r="M2996" i="1"/>
  <c r="M2992" i="1"/>
  <c r="M2988" i="1"/>
  <c r="M2984" i="1"/>
  <c r="M2980" i="1"/>
  <c r="M2976" i="1"/>
  <c r="M2972" i="1"/>
  <c r="M2968" i="1"/>
  <c r="M2964" i="1"/>
  <c r="M2960" i="1"/>
  <c r="M2952" i="1"/>
  <c r="M2944" i="1"/>
  <c r="M2940" i="1"/>
  <c r="M2936" i="1"/>
  <c r="M2932" i="1"/>
  <c r="M2924" i="1"/>
  <c r="M2920" i="1"/>
  <c r="M2916" i="1"/>
  <c r="M2908" i="1"/>
  <c r="M2904" i="1"/>
  <c r="M2900" i="1"/>
  <c r="M2896" i="1"/>
  <c r="M2892" i="1"/>
  <c r="M2888" i="1"/>
  <c r="M2884" i="1"/>
  <c r="M2880" i="1"/>
  <c r="M2876" i="1"/>
  <c r="M2872" i="1"/>
  <c r="M2868" i="1"/>
  <c r="M2860" i="1"/>
  <c r="M2856" i="1"/>
  <c r="M2852" i="1"/>
  <c r="M2844" i="1"/>
  <c r="M2840" i="1"/>
  <c r="M2836" i="1"/>
  <c r="M2828" i="1"/>
  <c r="M2824" i="1"/>
  <c r="M2816" i="1"/>
  <c r="M2812" i="1"/>
  <c r="M2808" i="1"/>
  <c r="M2804" i="1"/>
  <c r="M2800" i="1"/>
  <c r="M2796" i="1"/>
  <c r="M2792" i="1"/>
  <c r="M2788" i="1"/>
  <c r="M2780" i="1"/>
  <c r="M2776" i="1"/>
  <c r="M2768" i="1"/>
  <c r="M2760" i="1"/>
  <c r="M2756" i="1"/>
  <c r="M2748" i="1"/>
  <c r="M2740" i="1"/>
  <c r="M2732" i="1"/>
  <c r="M2720" i="1"/>
  <c r="M2712" i="1"/>
  <c r="M2700" i="1"/>
  <c r="M2696" i="1"/>
  <c r="M2688" i="1"/>
  <c r="M2680" i="1"/>
  <c r="M2672" i="1"/>
  <c r="M2668" i="1"/>
  <c r="M2664" i="1"/>
  <c r="M2660" i="1"/>
  <c r="M2656" i="1"/>
  <c r="M2652" i="1"/>
  <c r="M2648" i="1"/>
  <c r="M2644" i="1"/>
  <c r="M2636" i="1"/>
  <c r="M2624" i="1"/>
  <c r="M2608" i="1"/>
  <c r="M2596" i="1"/>
  <c r="M2588" i="1"/>
  <c r="M2580" i="1"/>
  <c r="M2572" i="1"/>
  <c r="M2568" i="1"/>
  <c r="M2564" i="1"/>
  <c r="M2560" i="1"/>
  <c r="M2556" i="1"/>
  <c r="M2552" i="1"/>
  <c r="M2548" i="1"/>
  <c r="M2536" i="1"/>
  <c r="M2528" i="1"/>
  <c r="M2520" i="1"/>
  <c r="M2512" i="1"/>
  <c r="M2500" i="1"/>
  <c r="M2492" i="1"/>
  <c r="M2488" i="1"/>
  <c r="M2484" i="1"/>
  <c r="M2480" i="1"/>
  <c r="M2476" i="1"/>
  <c r="M2472" i="1"/>
  <c r="M2468" i="1"/>
  <c r="M2464" i="1"/>
  <c r="M2460" i="1"/>
  <c r="M2456" i="1"/>
  <c r="M2448" i="1"/>
  <c r="M2436" i="1"/>
  <c r="M2428" i="1"/>
  <c r="M2420" i="1"/>
  <c r="M2412" i="1"/>
  <c r="M2404" i="1"/>
  <c r="M2392" i="1"/>
  <c r="M2384" i="1"/>
  <c r="M2376" i="1"/>
  <c r="M2364" i="1"/>
  <c r="M2356" i="1"/>
  <c r="M2344" i="1"/>
  <c r="M2336" i="1"/>
  <c r="M2328" i="1"/>
  <c r="M2320" i="1"/>
  <c r="M2312" i="1"/>
  <c r="M2300" i="1"/>
  <c r="M2296" i="1"/>
  <c r="M2292" i="1"/>
  <c r="M2288" i="1"/>
  <c r="M2284" i="1"/>
  <c r="M2280" i="1"/>
  <c r="M2276" i="1"/>
  <c r="M2272" i="1"/>
  <c r="M2268" i="1"/>
  <c r="M2264" i="1"/>
  <c r="M2260" i="1"/>
  <c r="M2256" i="1"/>
  <c r="M2252" i="1"/>
  <c r="M2248" i="1"/>
  <c r="M2244" i="1"/>
  <c r="M2240" i="1"/>
  <c r="M2236" i="1"/>
  <c r="M2232" i="1"/>
  <c r="M2228" i="1"/>
  <c r="M2224" i="1"/>
  <c r="M2220" i="1"/>
  <c r="M2216" i="1"/>
  <c r="M2212" i="1"/>
  <c r="M2208" i="1"/>
  <c r="M2204" i="1"/>
  <c r="M2200" i="1"/>
  <c r="M2196" i="1"/>
  <c r="M2192" i="1"/>
  <c r="M2188" i="1"/>
  <c r="M2184" i="1"/>
  <c r="M2180" i="1"/>
  <c r="M2176" i="1"/>
  <c r="M2172" i="1"/>
  <c r="M2168" i="1"/>
  <c r="M2164" i="1"/>
  <c r="M2160" i="1"/>
  <c r="M2156" i="1"/>
  <c r="M2152" i="1"/>
  <c r="M2148" i="1"/>
  <c r="M2144" i="1"/>
  <c r="M2140" i="1"/>
  <c r="M2136" i="1"/>
  <c r="M2132" i="1"/>
  <c r="M2128" i="1"/>
  <c r="M2124" i="1"/>
  <c r="M2120" i="1"/>
  <c r="M2116" i="1"/>
  <c r="M2112" i="1"/>
  <c r="M2108" i="1"/>
  <c r="M2104" i="1"/>
  <c r="M2100" i="1"/>
  <c r="M2096" i="1"/>
  <c r="M2092" i="1"/>
  <c r="M2088" i="1"/>
  <c r="M2084" i="1"/>
  <c r="M2080" i="1"/>
  <c r="M2076" i="1"/>
  <c r="M2072" i="1"/>
  <c r="M2068" i="1"/>
  <c r="M2064" i="1"/>
  <c r="M2060" i="1"/>
  <c r="M2056" i="1"/>
  <c r="M2052" i="1"/>
  <c r="M2048" i="1"/>
  <c r="M2044" i="1"/>
  <c r="M2040" i="1"/>
  <c r="M2036" i="1"/>
  <c r="M2032" i="1"/>
  <c r="M2028" i="1"/>
  <c r="M2024" i="1"/>
  <c r="M2020" i="1"/>
  <c r="M2016" i="1"/>
  <c r="M2012" i="1"/>
  <c r="M2008" i="1"/>
  <c r="M2004" i="1"/>
  <c r="M2000" i="1"/>
  <c r="M1996" i="1"/>
  <c r="M1992" i="1"/>
  <c r="M1988" i="1"/>
  <c r="M1984" i="1"/>
  <c r="M1980" i="1"/>
  <c r="M1976" i="1"/>
  <c r="M1968" i="1"/>
  <c r="M1960" i="1"/>
  <c r="M1952" i="1"/>
  <c r="M1948" i="1"/>
  <c r="M1944" i="1"/>
  <c r="M1940" i="1"/>
  <c r="M1932" i="1"/>
  <c r="M1928" i="1"/>
  <c r="M1924" i="1"/>
  <c r="M1920" i="1"/>
  <c r="M1916" i="1"/>
  <c r="M1912" i="1"/>
  <c r="M1908" i="1"/>
  <c r="M1904" i="1"/>
  <c r="M1900" i="1"/>
  <c r="M1896" i="1"/>
  <c r="M1892" i="1"/>
  <c r="M1888" i="1"/>
  <c r="M1884" i="1"/>
  <c r="M1880" i="1"/>
  <c r="M1876" i="1"/>
  <c r="M1872" i="1"/>
  <c r="M1868" i="1"/>
  <c r="M1864" i="1"/>
  <c r="M1860" i="1"/>
  <c r="M1856" i="1"/>
  <c r="M1852" i="1"/>
  <c r="M1848" i="1"/>
  <c r="M1840" i="1"/>
  <c r="M1832" i="1"/>
  <c r="M1828" i="1"/>
  <c r="M1824" i="1"/>
  <c r="M1820" i="1"/>
  <c r="M1816" i="1"/>
  <c r="M1812" i="1"/>
  <c r="M1808" i="1"/>
  <c r="M1804" i="1"/>
  <c r="M1800" i="1"/>
  <c r="M1792" i="1"/>
  <c r="M1784" i="1"/>
  <c r="M1780" i="1"/>
  <c r="M1776" i="1"/>
  <c r="M1768" i="1"/>
  <c r="M1764" i="1"/>
  <c r="M1756" i="1"/>
  <c r="M1748" i="1"/>
  <c r="M1744" i="1"/>
  <c r="M1736" i="1"/>
  <c r="M1732" i="1"/>
  <c r="M1728" i="1"/>
  <c r="M1720" i="1"/>
  <c r="M1716" i="1"/>
  <c r="M1712" i="1"/>
  <c r="M1704" i="1"/>
  <c r="M1696" i="1"/>
  <c r="M1692" i="1"/>
  <c r="M1688" i="1"/>
  <c r="M1676" i="1"/>
  <c r="M1672" i="1"/>
  <c r="M1668" i="1"/>
  <c r="M1660" i="1"/>
  <c r="M1656" i="1"/>
  <c r="M1652" i="1"/>
  <c r="M1644" i="1"/>
  <c r="M1640" i="1"/>
  <c r="M1636" i="1"/>
  <c r="M1632" i="1"/>
  <c r="M1628" i="1"/>
  <c r="M1624" i="1"/>
  <c r="M1616" i="1"/>
  <c r="M1608" i="1"/>
  <c r="M1604" i="1"/>
  <c r="M1600" i="1"/>
  <c r="M1592" i="1"/>
  <c r="M1588" i="1"/>
  <c r="M1580" i="1"/>
  <c r="M1576" i="1"/>
  <c r="M1572" i="1"/>
  <c r="M1564" i="1"/>
  <c r="M1556" i="1"/>
  <c r="M1548" i="1"/>
  <c r="M1544" i="1"/>
  <c r="M1540" i="1"/>
  <c r="M1532" i="1"/>
  <c r="M1528" i="1"/>
  <c r="M1524" i="1"/>
  <c r="M1516" i="1"/>
  <c r="M1508" i="1"/>
  <c r="M1500" i="1"/>
  <c r="M1496" i="1"/>
  <c r="M1492" i="1"/>
  <c r="M1488" i="1"/>
  <c r="M1484" i="1"/>
  <c r="M1480" i="1"/>
  <c r="M1476" i="1"/>
  <c r="M1468" i="1"/>
  <c r="M1464" i="1"/>
  <c r="M1460" i="1"/>
  <c r="M1448" i="1"/>
  <c r="M1440" i="1"/>
  <c r="M1436" i="1"/>
  <c r="M1432" i="1"/>
  <c r="M1428" i="1"/>
  <c r="M1424" i="1"/>
  <c r="M1420" i="1"/>
  <c r="M1416" i="1"/>
  <c r="M1404" i="1"/>
  <c r="M1400" i="1"/>
  <c r="M1392" i="1"/>
  <c r="M1388" i="1"/>
  <c r="M1384" i="1"/>
  <c r="M1372" i="1"/>
  <c r="M1368" i="1"/>
  <c r="M1364" i="1"/>
  <c r="M1356" i="1"/>
  <c r="M1352" i="1"/>
  <c r="M1348" i="1"/>
  <c r="M1340" i="1"/>
  <c r="M1336" i="1"/>
  <c r="M1332" i="1"/>
  <c r="M1324" i="1"/>
  <c r="M1320" i="1"/>
  <c r="M1308" i="1"/>
  <c r="M1304" i="1"/>
  <c r="M1300" i="1"/>
  <c r="M1292" i="1"/>
  <c r="M1288" i="1"/>
  <c r="M1280" i="1"/>
  <c r="M1272" i="1"/>
  <c r="M1268" i="1"/>
  <c r="M1264" i="1"/>
  <c r="M1260" i="1"/>
  <c r="M1256" i="1"/>
  <c r="M1252" i="1"/>
  <c r="M1248" i="1"/>
  <c r="M1244" i="1"/>
  <c r="M1240" i="1"/>
  <c r="M1236" i="1"/>
  <c r="M1232" i="1"/>
  <c r="M1228" i="1"/>
  <c r="M1224" i="1"/>
  <c r="M1220" i="1"/>
  <c r="M1216" i="1"/>
  <c r="M1212" i="1"/>
  <c r="M1208" i="1"/>
  <c r="M1204" i="1"/>
  <c r="M1200" i="1"/>
  <c r="M1196" i="1"/>
  <c r="M1192" i="1"/>
  <c r="M1188" i="1"/>
  <c r="M1184" i="1"/>
  <c r="M1180" i="1"/>
  <c r="M1176" i="1"/>
  <c r="M1172" i="1"/>
  <c r="M1168" i="1"/>
  <c r="M1164" i="1"/>
  <c r="M1160" i="1"/>
  <c r="M1156" i="1"/>
  <c r="M1152" i="1"/>
  <c r="M1148" i="1"/>
  <c r="M1144" i="1"/>
  <c r="M1140" i="1"/>
  <c r="M1136" i="1"/>
  <c r="M1132" i="1"/>
  <c r="M1128" i="1"/>
  <c r="M1124" i="1"/>
  <c r="M1120" i="1"/>
  <c r="M1116" i="1"/>
  <c r="M1112" i="1"/>
  <c r="M1108" i="1"/>
  <c r="M1104" i="1"/>
  <c r="M1100" i="1"/>
  <c r="M1096" i="1"/>
  <c r="M1092" i="1"/>
  <c r="M1088" i="1"/>
  <c r="M1084" i="1"/>
  <c r="M1080" i="1"/>
  <c r="M1072" i="1"/>
  <c r="M1068" i="1"/>
  <c r="M1060" i="1"/>
  <c r="M1056" i="1"/>
  <c r="M1052" i="1"/>
  <c r="M1048" i="1"/>
  <c r="M1040" i="1"/>
  <c r="M1036" i="1"/>
  <c r="M1032" i="1"/>
  <c r="M1028" i="1"/>
  <c r="M1024" i="1"/>
  <c r="M1020" i="1"/>
  <c r="M1016" i="1"/>
  <c r="M1008" i="1"/>
  <c r="M1004" i="1"/>
  <c r="M1000" i="1"/>
  <c r="M996" i="1"/>
  <c r="M992" i="1"/>
  <c r="M988" i="1"/>
  <c r="M984" i="1"/>
  <c r="M980" i="1"/>
  <c r="M976" i="1"/>
  <c r="M972" i="1"/>
  <c r="M968" i="1"/>
  <c r="M964" i="1"/>
  <c r="M960" i="1"/>
  <c r="M956" i="1"/>
  <c r="M952" i="1"/>
  <c r="M948" i="1"/>
  <c r="M944" i="1"/>
  <c r="M940" i="1"/>
  <c r="M936" i="1"/>
  <c r="M932" i="1"/>
  <c r="M928" i="1"/>
  <c r="M924" i="1"/>
  <c r="M920" i="1"/>
  <c r="M916" i="1"/>
  <c r="M912" i="1"/>
  <c r="M908" i="1"/>
  <c r="M904" i="1"/>
  <c r="M900" i="1"/>
  <c r="M896" i="1"/>
  <c r="M892" i="1"/>
  <c r="M888" i="1"/>
  <c r="M884" i="1"/>
  <c r="M880" i="1"/>
  <c r="M876" i="1"/>
  <c r="M872" i="1"/>
  <c r="M868" i="1"/>
  <c r="M864" i="1"/>
  <c r="M860" i="1"/>
  <c r="M856" i="1"/>
  <c r="M852" i="1"/>
  <c r="M848" i="1"/>
  <c r="M844" i="1"/>
  <c r="M840" i="1"/>
  <c r="M836" i="1"/>
  <c r="M832" i="1"/>
  <c r="M828" i="1"/>
  <c r="M824" i="1"/>
  <c r="M820" i="1"/>
  <c r="M816" i="1"/>
  <c r="M812" i="1"/>
  <c r="M808" i="1"/>
  <c r="M804" i="1"/>
  <c r="M800" i="1"/>
  <c r="M796" i="1"/>
  <c r="M792" i="1"/>
  <c r="M788" i="1"/>
  <c r="M784" i="1"/>
  <c r="M780" i="1"/>
  <c r="M776" i="1"/>
  <c r="M772" i="1"/>
  <c r="M768" i="1"/>
  <c r="M764" i="1"/>
  <c r="M760" i="1"/>
  <c r="M756" i="1"/>
  <c r="M752" i="1"/>
  <c r="M748" i="1"/>
  <c r="M744" i="1"/>
  <c r="M740" i="1"/>
  <c r="M736" i="1"/>
  <c r="M732" i="1"/>
  <c r="M728" i="1"/>
  <c r="M724" i="1"/>
  <c r="M720" i="1"/>
  <c r="M716" i="1"/>
  <c r="M712" i="1"/>
  <c r="M708" i="1"/>
  <c r="M704" i="1"/>
  <c r="M700" i="1"/>
  <c r="M696" i="1"/>
  <c r="M692" i="1"/>
  <c r="M688" i="1"/>
  <c r="M684" i="1"/>
  <c r="M680" i="1"/>
  <c r="M676" i="1"/>
  <c r="M672" i="1"/>
  <c r="M668" i="1"/>
  <c r="M664" i="1"/>
  <c r="M660" i="1"/>
  <c r="M656" i="1"/>
  <c r="M652" i="1"/>
  <c r="M648" i="1"/>
  <c r="M644" i="1"/>
  <c r="M640" i="1"/>
  <c r="M636" i="1"/>
  <c r="M632" i="1"/>
  <c r="M628" i="1"/>
  <c r="M624" i="1"/>
  <c r="M620" i="1"/>
  <c r="M616" i="1"/>
  <c r="M612" i="1"/>
  <c r="M608" i="1"/>
  <c r="M604" i="1"/>
  <c r="M600" i="1"/>
  <c r="M596" i="1"/>
  <c r="M592" i="1"/>
  <c r="M588" i="1"/>
  <c r="M584" i="1"/>
  <c r="M580" i="1"/>
  <c r="M576" i="1"/>
  <c r="M572" i="1"/>
  <c r="M568" i="1"/>
  <c r="M564" i="1"/>
  <c r="M560" i="1"/>
  <c r="M556" i="1"/>
  <c r="M552" i="1"/>
  <c r="M548" i="1"/>
  <c r="M544" i="1"/>
  <c r="M540" i="1"/>
  <c r="M536" i="1"/>
  <c r="M532" i="1"/>
  <c r="M528" i="1"/>
  <c r="M524" i="1"/>
  <c r="M520" i="1"/>
  <c r="M516" i="1"/>
  <c r="M512" i="1"/>
  <c r="M508" i="1"/>
  <c r="M504" i="1"/>
  <c r="M500" i="1"/>
  <c r="M496" i="1"/>
  <c r="M492" i="1"/>
  <c r="M488" i="1"/>
  <c r="M484" i="1"/>
  <c r="M480" i="1"/>
  <c r="M476" i="1"/>
  <c r="M472" i="1"/>
  <c r="M468" i="1"/>
  <c r="M464" i="1"/>
  <c r="M460" i="1"/>
  <c r="M456" i="1"/>
  <c r="M452" i="1"/>
  <c r="M448" i="1"/>
  <c r="M444" i="1"/>
  <c r="M440" i="1"/>
  <c r="M436" i="1"/>
  <c r="M432" i="1"/>
  <c r="M428" i="1"/>
  <c r="M424" i="1"/>
  <c r="M420" i="1"/>
  <c r="M416" i="1"/>
  <c r="M412" i="1"/>
  <c r="M408" i="1"/>
  <c r="M404" i="1"/>
  <c r="M400" i="1"/>
  <c r="M396" i="1"/>
  <c r="M392" i="1"/>
  <c r="M388" i="1"/>
  <c r="M384" i="1"/>
  <c r="M380" i="1"/>
  <c r="M376" i="1"/>
  <c r="M372" i="1"/>
  <c r="M368" i="1"/>
  <c r="M364" i="1"/>
  <c r="M360" i="1"/>
  <c r="M356" i="1"/>
  <c r="M352" i="1"/>
  <c r="M348" i="1"/>
  <c r="M344" i="1"/>
  <c r="M340" i="1"/>
  <c r="M336" i="1"/>
  <c r="M332" i="1"/>
  <c r="M328" i="1"/>
  <c r="M324" i="1"/>
  <c r="M320" i="1"/>
  <c r="M316" i="1"/>
  <c r="M312" i="1"/>
  <c r="M308" i="1"/>
  <c r="M304" i="1"/>
  <c r="M300" i="1"/>
  <c r="M296" i="1"/>
  <c r="M292" i="1"/>
  <c r="M288" i="1"/>
  <c r="M284" i="1"/>
  <c r="M280" i="1"/>
  <c r="M276" i="1"/>
  <c r="M272" i="1"/>
  <c r="M268" i="1"/>
  <c r="M264" i="1"/>
  <c r="M260" i="1"/>
  <c r="M256" i="1"/>
  <c r="M252" i="1"/>
  <c r="M248" i="1"/>
  <c r="M244" i="1"/>
  <c r="M240" i="1"/>
  <c r="M236" i="1"/>
  <c r="M232" i="1"/>
  <c r="M228" i="1"/>
  <c r="M224" i="1"/>
  <c r="M220" i="1"/>
  <c r="M216" i="1"/>
  <c r="M212" i="1"/>
  <c r="M208" i="1"/>
  <c r="M204" i="1"/>
  <c r="M200" i="1"/>
  <c r="M196" i="1"/>
  <c r="M192" i="1"/>
  <c r="M188" i="1"/>
  <c r="M184" i="1"/>
  <c r="M180" i="1"/>
  <c r="M176" i="1"/>
  <c r="M172" i="1"/>
  <c r="M168" i="1"/>
  <c r="M164" i="1"/>
  <c r="M160" i="1"/>
  <c r="M156" i="1"/>
  <c r="M152" i="1"/>
  <c r="M148" i="1"/>
  <c r="M144" i="1"/>
  <c r="M140" i="1"/>
  <c r="M136" i="1"/>
  <c r="M132" i="1"/>
  <c r="M128" i="1"/>
  <c r="M124" i="1"/>
  <c r="M120" i="1"/>
  <c r="M116" i="1"/>
  <c r="M112" i="1"/>
  <c r="M108" i="1"/>
  <c r="M104" i="1"/>
  <c r="M100" i="1"/>
  <c r="M96" i="1"/>
  <c r="M92" i="1"/>
  <c r="M88" i="1"/>
  <c r="M84" i="1"/>
  <c r="M80" i="1"/>
  <c r="M76" i="1"/>
  <c r="M72" i="1"/>
  <c r="M68" i="1"/>
  <c r="M64" i="1"/>
  <c r="M60" i="1"/>
  <c r="M56" i="1"/>
  <c r="M52" i="1"/>
  <c r="M48" i="1"/>
  <c r="M44" i="1"/>
  <c r="M40" i="1"/>
  <c r="M36" i="1"/>
  <c r="M32" i="1"/>
  <c r="M28" i="1"/>
  <c r="M24" i="1"/>
  <c r="M20" i="1"/>
  <c r="M16" i="1"/>
  <c r="M12" i="1"/>
  <c r="M8" i="1"/>
  <c r="M4" i="1"/>
  <c r="M3900" i="1"/>
  <c r="M3888" i="1"/>
  <c r="M3872" i="1"/>
  <c r="M3844" i="1"/>
  <c r="M3772" i="1"/>
  <c r="M3744" i="1"/>
  <c r="M3712" i="1"/>
  <c r="M3708" i="1"/>
  <c r="M4712" i="1"/>
  <c r="M4696" i="1"/>
  <c r="M4680" i="1"/>
  <c r="M4664" i="1"/>
  <c r="M4648" i="1"/>
  <c r="M4632" i="1"/>
  <c r="M4616" i="1"/>
  <c r="M4600" i="1"/>
  <c r="M4584" i="1"/>
  <c r="M4568" i="1"/>
  <c r="M4552" i="1"/>
  <c r="M4536" i="1"/>
  <c r="M4520" i="1"/>
  <c r="M4504" i="1"/>
  <c r="M4488" i="1"/>
  <c r="M4472" i="1"/>
  <c r="M4456" i="1"/>
  <c r="M4440" i="1"/>
  <c r="M4424" i="1"/>
  <c r="M4408" i="1"/>
  <c r="M4392" i="1"/>
  <c r="M4376" i="1"/>
  <c r="M4360" i="1"/>
  <c r="M4344" i="1"/>
  <c r="M4328" i="1"/>
  <c r="M4312" i="1"/>
  <c r="M4296" i="1"/>
  <c r="M4280" i="1"/>
  <c r="M4264" i="1"/>
  <c r="M4248" i="1"/>
  <c r="M4232" i="1"/>
  <c r="M4216" i="1"/>
  <c r="M4200" i="1"/>
  <c r="M4184" i="1"/>
  <c r="M4168" i="1"/>
  <c r="M4152" i="1"/>
  <c r="M4136" i="1"/>
  <c r="M4120" i="1"/>
  <c r="M4104" i="1"/>
  <c r="M4088" i="1"/>
  <c r="M4072" i="1"/>
  <c r="M4056" i="1"/>
  <c r="M4040" i="1"/>
  <c r="M4024" i="1"/>
  <c r="M4008" i="1"/>
  <c r="M3992" i="1"/>
  <c r="M3976" i="1"/>
  <c r="M3960" i="1"/>
  <c r="M3944" i="1"/>
  <c r="M3928" i="1"/>
  <c r="M3907" i="1"/>
  <c r="M3875" i="1"/>
  <c r="M3843" i="1"/>
  <c r="M3811" i="1"/>
  <c r="AB2" i="1"/>
  <c r="M4619" i="1"/>
  <c r="M4615" i="1"/>
  <c r="M4611" i="1"/>
  <c r="M4607" i="1"/>
  <c r="M4603" i="1"/>
  <c r="M4599" i="1"/>
  <c r="M4595" i="1"/>
  <c r="M4591" i="1"/>
  <c r="M4587" i="1"/>
  <c r="M4583" i="1"/>
  <c r="M4579" i="1"/>
  <c r="M4575" i="1"/>
  <c r="M4571" i="1"/>
  <c r="M4567" i="1"/>
  <c r="M4563" i="1"/>
  <c r="M4559" i="1"/>
  <c r="M4555" i="1"/>
  <c r="M4551" i="1"/>
  <c r="M4547" i="1"/>
  <c r="M4543" i="1"/>
  <c r="M4539" i="1"/>
  <c r="M4535" i="1"/>
  <c r="M4531" i="1"/>
  <c r="M4527" i="1"/>
  <c r="M4523" i="1"/>
  <c r="M4519" i="1"/>
  <c r="M4515" i="1"/>
  <c r="M4511" i="1"/>
  <c r="M4507" i="1"/>
  <c r="M4503" i="1"/>
  <c r="M4499" i="1"/>
  <c r="M4495" i="1"/>
  <c r="M4491" i="1"/>
  <c r="M4487" i="1"/>
  <c r="M4483" i="1"/>
  <c r="M4479" i="1"/>
  <c r="M4475" i="1"/>
  <c r="M4471" i="1"/>
  <c r="M4467" i="1"/>
  <c r="M4463" i="1"/>
  <c r="M4459" i="1"/>
  <c r="M4455" i="1"/>
  <c r="M4451" i="1"/>
  <c r="M4447" i="1"/>
  <c r="M4443" i="1"/>
  <c r="M4439" i="1"/>
  <c r="M4435" i="1"/>
  <c r="M4431" i="1"/>
  <c r="M4427" i="1"/>
  <c r="M4423" i="1"/>
  <c r="M4419" i="1"/>
  <c r="M4415" i="1"/>
  <c r="M4411" i="1"/>
  <c r="M4407" i="1"/>
  <c r="M4403" i="1"/>
  <c r="M4399" i="1"/>
  <c r="M4395" i="1"/>
  <c r="M4391" i="1"/>
  <c r="M4387" i="1"/>
  <c r="M4383" i="1"/>
  <c r="M4379" i="1"/>
  <c r="M4375" i="1"/>
  <c r="M4371" i="1"/>
  <c r="M4367" i="1"/>
  <c r="M4363" i="1"/>
  <c r="M4359" i="1"/>
  <c r="M4355" i="1"/>
  <c r="M4351" i="1"/>
  <c r="M4347" i="1"/>
  <c r="M4343" i="1"/>
  <c r="M4339" i="1"/>
  <c r="M4335" i="1"/>
  <c r="M4331" i="1"/>
  <c r="M4327" i="1"/>
  <c r="M4323" i="1"/>
  <c r="M4319" i="1"/>
  <c r="M4315" i="1"/>
  <c r="M4311" i="1"/>
  <c r="M4307" i="1"/>
  <c r="M4303" i="1"/>
  <c r="M4299" i="1"/>
  <c r="M4295" i="1"/>
  <c r="M4291" i="1"/>
  <c r="M4287" i="1"/>
  <c r="M4283" i="1"/>
  <c r="M4279" i="1"/>
  <c r="M4275" i="1"/>
  <c r="M4271" i="1"/>
  <c r="M4267" i="1"/>
  <c r="M4263" i="1"/>
  <c r="M4259" i="1"/>
  <c r="M4255" i="1"/>
  <c r="M4251" i="1"/>
  <c r="M4247" i="1"/>
  <c r="M4243" i="1"/>
  <c r="M4239" i="1"/>
  <c r="M4235" i="1"/>
  <c r="M4231" i="1"/>
  <c r="M4227" i="1"/>
  <c r="M4223" i="1"/>
  <c r="M4219" i="1"/>
  <c r="M4215" i="1"/>
  <c r="M4211" i="1"/>
  <c r="M4207" i="1"/>
  <c r="M4203" i="1"/>
  <c r="M4199" i="1"/>
  <c r="M4195" i="1"/>
  <c r="M4191" i="1"/>
  <c r="M4187" i="1"/>
  <c r="M4183" i="1"/>
  <c r="M4179" i="1"/>
  <c r="M4175" i="1"/>
  <c r="M4171" i="1"/>
  <c r="M4167" i="1"/>
  <c r="M4163" i="1"/>
  <c r="M4159" i="1"/>
  <c r="M4155" i="1"/>
  <c r="M4151" i="1"/>
  <c r="M4147" i="1"/>
  <c r="M4143" i="1"/>
  <c r="M4139" i="1"/>
  <c r="M4135" i="1"/>
  <c r="M4131" i="1"/>
  <c r="M4127" i="1"/>
  <c r="M4123" i="1"/>
  <c r="M4119" i="1"/>
  <c r="M4115" i="1"/>
  <c r="M4111" i="1"/>
  <c r="M4107" i="1"/>
  <c r="M4103" i="1"/>
  <c r="M4099" i="1"/>
  <c r="M4095" i="1"/>
  <c r="M4091" i="1"/>
  <c r="M4087" i="1"/>
  <c r="M4083" i="1"/>
  <c r="M4079" i="1"/>
  <c r="M4075" i="1"/>
  <c r="M4071" i="1"/>
  <c r="M4067" i="1"/>
  <c r="M4063" i="1"/>
  <c r="M4059" i="1"/>
  <c r="M4055" i="1"/>
  <c r="M4051" i="1"/>
  <c r="M4047" i="1"/>
  <c r="M4043" i="1"/>
  <c r="M4039" i="1"/>
  <c r="M4035" i="1"/>
  <c r="M4031" i="1"/>
  <c r="M4027" i="1"/>
  <c r="M4023" i="1"/>
  <c r="M4019" i="1"/>
  <c r="M4015" i="1"/>
  <c r="M4011" i="1"/>
  <c r="M4007" i="1"/>
  <c r="M4003" i="1"/>
  <c r="M3999" i="1"/>
  <c r="M3995" i="1"/>
  <c r="M3991" i="1"/>
  <c r="M3987" i="1"/>
  <c r="M3983" i="1"/>
  <c r="M3979" i="1"/>
  <c r="M3975" i="1"/>
  <c r="M3971" i="1"/>
  <c r="M3967" i="1"/>
  <c r="M3963" i="1"/>
  <c r="M3959" i="1"/>
  <c r="M3955" i="1"/>
  <c r="M3951" i="1"/>
  <c r="M3947" i="1"/>
  <c r="M3943" i="1"/>
  <c r="M3939" i="1"/>
  <c r="M3935" i="1"/>
  <c r="M3931" i="1"/>
  <c r="M3927" i="1"/>
  <c r="M3923" i="1"/>
  <c r="M3919" i="1"/>
  <c r="M3915" i="1"/>
  <c r="M3911" i="1"/>
  <c r="M3899" i="1"/>
  <c r="M3895" i="1"/>
  <c r="M3883" i="1"/>
  <c r="M3879" i="1"/>
  <c r="M3867" i="1"/>
  <c r="M3863" i="1"/>
  <c r="M3851" i="1"/>
  <c r="M3847" i="1"/>
  <c r="M3835" i="1"/>
  <c r="M3831" i="1"/>
  <c r="M3819" i="1"/>
  <c r="M3815" i="1"/>
  <c r="M3803" i="1"/>
  <c r="M3799" i="1"/>
  <c r="M3787" i="1"/>
  <c r="M3783" i="1"/>
  <c r="M3912" i="1"/>
  <c r="M3908" i="1"/>
  <c r="M3896" i="1"/>
  <c r="M3892" i="1"/>
  <c r="M3880" i="1"/>
  <c r="M3876" i="1"/>
  <c r="M3868" i="1"/>
  <c r="M3864" i="1"/>
  <c r="M3852" i="1"/>
  <c r="M3840" i="1"/>
  <c r="M3836" i="1"/>
  <c r="M3828" i="1"/>
  <c r="M3824" i="1"/>
  <c r="M3820" i="1"/>
  <c r="M3816" i="1"/>
  <c r="M3812" i="1"/>
  <c r="M3804" i="1"/>
  <c r="M3776" i="1"/>
  <c r="M3740" i="1"/>
  <c r="M3680" i="1"/>
  <c r="M3676" i="1"/>
  <c r="M3767" i="1"/>
  <c r="M3751" i="1"/>
  <c r="M3771" i="1"/>
  <c r="M3755" i="1"/>
  <c r="M3739" i="1"/>
  <c r="M3800" i="1"/>
  <c r="M3796" i="1"/>
  <c r="M3792" i="1"/>
  <c r="M3788" i="1"/>
  <c r="M3784" i="1"/>
  <c r="M3780" i="1"/>
  <c r="M3768" i="1"/>
  <c r="M3764" i="1"/>
  <c r="M3760" i="1"/>
  <c r="M3756" i="1"/>
  <c r="M3752" i="1"/>
  <c r="M3748" i="1"/>
  <c r="M3736" i="1"/>
  <c r="M3732" i="1"/>
  <c r="M3728" i="1"/>
  <c r="M3724" i="1"/>
  <c r="M3720" i="1"/>
  <c r="M3716" i="1"/>
  <c r="M3704" i="1"/>
  <c r="M3700" i="1"/>
  <c r="M3696" i="1"/>
  <c r="M3692" i="1"/>
  <c r="M3688" i="1"/>
  <c r="M3684" i="1"/>
  <c r="M3672" i="1"/>
  <c r="M3668" i="1"/>
  <c r="M3664" i="1"/>
  <c r="M3660" i="1"/>
  <c r="M3656" i="1"/>
  <c r="M3652" i="1"/>
  <c r="M3648" i="1"/>
  <c r="M3644" i="1"/>
  <c r="M3640" i="1"/>
  <c r="M3636" i="1"/>
  <c r="M3632" i="1"/>
  <c r="M3628" i="1"/>
  <c r="M3624" i="1"/>
  <c r="M3620" i="1"/>
  <c r="M3616" i="1"/>
  <c r="M3612" i="1"/>
  <c r="M3608" i="1"/>
  <c r="M3604" i="1"/>
  <c r="M3600" i="1"/>
  <c r="M3596" i="1"/>
  <c r="M3592" i="1"/>
  <c r="M3588" i="1"/>
  <c r="M3584" i="1"/>
  <c r="M3580" i="1"/>
  <c r="M3576" i="1"/>
  <c r="M3572" i="1"/>
  <c r="M3568" i="1"/>
  <c r="M3564" i="1"/>
  <c r="M3560" i="1"/>
  <c r="M3556" i="1"/>
  <c r="M3552" i="1"/>
  <c r="M3548" i="1"/>
  <c r="M3544" i="1"/>
  <c r="M3540" i="1"/>
  <c r="M3536" i="1"/>
  <c r="M3532" i="1"/>
  <c r="M3528" i="1"/>
  <c r="M3524" i="1"/>
  <c r="M3520" i="1"/>
  <c r="M3516" i="1"/>
  <c r="M3512" i="1"/>
  <c r="M3508" i="1"/>
  <c r="M3504" i="1"/>
  <c r="M3500" i="1"/>
  <c r="M3496" i="1"/>
  <c r="M3492" i="1"/>
  <c r="M3488" i="1"/>
  <c r="M3484" i="1"/>
  <c r="M3480" i="1"/>
  <c r="M3476" i="1"/>
  <c r="M3472" i="1"/>
  <c r="M3468" i="1"/>
  <c r="M3464" i="1"/>
  <c r="M3460" i="1"/>
  <c r="M3456" i="1"/>
  <c r="M3452" i="1"/>
  <c r="M3448" i="1"/>
  <c r="M3444" i="1"/>
  <c r="M3440" i="1"/>
  <c r="M3436" i="1"/>
  <c r="M3432" i="1"/>
  <c r="M3428" i="1"/>
  <c r="M3424" i="1"/>
  <c r="M3420" i="1"/>
  <c r="M3416" i="1"/>
  <c r="M3412" i="1"/>
  <c r="M3408" i="1"/>
  <c r="M3404" i="1"/>
  <c r="M3400" i="1"/>
  <c r="M3396" i="1"/>
  <c r="M3392" i="1"/>
  <c r="M3388" i="1"/>
  <c r="M3384" i="1"/>
  <c r="M3380" i="1"/>
  <c r="M3376" i="1"/>
  <c r="M3372" i="1"/>
  <c r="M3368" i="1"/>
  <c r="M3364" i="1"/>
  <c r="M3360" i="1"/>
  <c r="M3356" i="1"/>
  <c r="M3352" i="1"/>
  <c r="M3348" i="1"/>
  <c r="M3344" i="1"/>
  <c r="M3340" i="1"/>
  <c r="M3336" i="1"/>
  <c r="M3332" i="1"/>
  <c r="M3328" i="1"/>
  <c r="M3324" i="1"/>
  <c r="M3320" i="1"/>
  <c r="M3316" i="1"/>
  <c r="M3312" i="1"/>
  <c r="M3308" i="1"/>
  <c r="M3304" i="1"/>
  <c r="M3300" i="1"/>
  <c r="M3296" i="1"/>
  <c r="X2714" i="1" l="1"/>
  <c r="Z2714" i="1" s="1"/>
  <c r="X2834" i="1"/>
  <c r="Z2834" i="1" s="1"/>
  <c r="X2938" i="1"/>
  <c r="Z2938" i="1" s="1"/>
  <c r="Y990" i="1"/>
  <c r="U3826" i="1"/>
  <c r="X3590" i="1"/>
  <c r="Z3590" i="1" s="1"/>
  <c r="X3722" i="1"/>
  <c r="Z3722" i="1" s="1"/>
  <c r="X3926" i="1"/>
  <c r="Z3926" i="1" s="1"/>
  <c r="Y814" i="1"/>
  <c r="Y610" i="1"/>
  <c r="X2722" i="1"/>
  <c r="Z2722" i="1" s="1"/>
  <c r="X3002" i="1"/>
  <c r="Z3002" i="1" s="1"/>
  <c r="X3062" i="1"/>
  <c r="Z3062" i="1" s="1"/>
  <c r="X3534" i="1"/>
  <c r="Z3534" i="1" s="1"/>
  <c r="X3990" i="1"/>
  <c r="Z3990" i="1" s="1"/>
  <c r="X4202" i="1"/>
  <c r="Z4202" i="1" s="1"/>
  <c r="X4558" i="1"/>
  <c r="Z4558" i="1" s="1"/>
  <c r="Y1246" i="1"/>
  <c r="Y2326" i="1"/>
  <c r="U205" i="1"/>
  <c r="AB205" i="1" s="1"/>
  <c r="X326" i="1"/>
  <c r="Z326" i="1" s="1"/>
  <c r="X2622" i="1"/>
  <c r="Z2622" i="1" s="1"/>
  <c r="X2950" i="1"/>
  <c r="Z2950" i="1" s="1"/>
  <c r="X3262" i="1"/>
  <c r="Z3262" i="1" s="1"/>
  <c r="X3426" i="1"/>
  <c r="Z3426" i="1" s="1"/>
  <c r="X3838" i="1"/>
  <c r="Z3838" i="1" s="1"/>
  <c r="X3890" i="1"/>
  <c r="Z3890" i="1" s="1"/>
  <c r="X3958" i="1"/>
  <c r="Z3958" i="1" s="1"/>
  <c r="X4130" i="1"/>
  <c r="Z4130" i="1" s="1"/>
  <c r="X4326" i="1"/>
  <c r="Z4326" i="1" s="1"/>
  <c r="X4514" i="1"/>
  <c r="Z4514" i="1" s="1"/>
  <c r="Y370" i="1"/>
  <c r="U2026" i="1"/>
  <c r="AB2026" i="1" s="1"/>
  <c r="U3154" i="1"/>
  <c r="X2590" i="1"/>
  <c r="Z2590" i="1" s="1"/>
  <c r="X2746" i="1"/>
  <c r="Z2746" i="1" s="1"/>
  <c r="X3022" i="1"/>
  <c r="Z3022" i="1" s="1"/>
  <c r="X3354" i="1"/>
  <c r="Z3354" i="1" s="1"/>
  <c r="X3390" i="1"/>
  <c r="Z3390" i="1" s="1"/>
  <c r="X3802" i="1"/>
  <c r="Z3802" i="1" s="1"/>
  <c r="X2142" i="1"/>
  <c r="Z2142" i="1" s="1"/>
  <c r="X2202" i="1"/>
  <c r="Z2202" i="1" s="1"/>
  <c r="X2218" i="1"/>
  <c r="Z2218" i="1" s="1"/>
  <c r="X2734" i="1"/>
  <c r="Z2734" i="1" s="1"/>
  <c r="X2802" i="1"/>
  <c r="Z2802" i="1" s="1"/>
  <c r="X2990" i="1"/>
  <c r="Z2990" i="1" s="1"/>
  <c r="X3010" i="1"/>
  <c r="Z3010" i="1" s="1"/>
  <c r="X3034" i="1"/>
  <c r="Z3034" i="1" s="1"/>
  <c r="X3114" i="1"/>
  <c r="Z3114" i="1" s="1"/>
  <c r="X3510" i="1"/>
  <c r="Z3510" i="1" s="1"/>
  <c r="X3826" i="1"/>
  <c r="Z3826" i="1" s="1"/>
  <c r="X3938" i="1"/>
  <c r="Z3938" i="1" s="1"/>
  <c r="X4002" i="1"/>
  <c r="Z4002" i="1" s="1"/>
  <c r="X4174" i="1"/>
  <c r="Z4174" i="1" s="1"/>
  <c r="X4234" i="1"/>
  <c r="Z4234" i="1" s="1"/>
  <c r="X4654" i="1"/>
  <c r="Z4654" i="1" s="1"/>
  <c r="X4714" i="1"/>
  <c r="Z4714" i="1" s="1"/>
  <c r="X3226" i="1"/>
  <c r="Z3226" i="1" s="1"/>
  <c r="X3854" i="1"/>
  <c r="Z3854" i="1" s="1"/>
  <c r="X3954" i="1"/>
  <c r="Z3954" i="1" s="1"/>
  <c r="X4014" i="1"/>
  <c r="Z4014" i="1" s="1"/>
  <c r="Y246" i="1"/>
  <c r="Y462" i="1"/>
  <c r="Y874" i="1"/>
  <c r="Y1418" i="1"/>
  <c r="Y2574" i="1"/>
  <c r="X34" i="1"/>
  <c r="Z34" i="1" s="1"/>
  <c r="X94" i="1"/>
  <c r="Z94" i="1" s="1"/>
  <c r="X142" i="1"/>
  <c r="Z142" i="1" s="1"/>
  <c r="X170" i="1"/>
  <c r="Z170" i="1" s="1"/>
  <c r="X214" i="1"/>
  <c r="Z214" i="1" s="1"/>
  <c r="X274" i="1"/>
  <c r="Z274" i="1" s="1"/>
  <c r="X338" i="1"/>
  <c r="Z338" i="1" s="1"/>
  <c r="X366" i="1"/>
  <c r="Z366" i="1" s="1"/>
  <c r="X526" i="1"/>
  <c r="Z526" i="1" s="1"/>
  <c r="X694" i="1"/>
  <c r="Z694" i="1" s="1"/>
  <c r="X738" i="1"/>
  <c r="Z738" i="1" s="1"/>
  <c r="X786" i="1"/>
  <c r="Z786" i="1" s="1"/>
  <c r="X866" i="1"/>
  <c r="Z866" i="1" s="1"/>
  <c r="X942" i="1"/>
  <c r="Z942" i="1" s="1"/>
  <c r="X986" i="1"/>
  <c r="Z986" i="1" s="1"/>
  <c r="X1022" i="1"/>
  <c r="Z1022" i="1" s="1"/>
  <c r="X1094" i="1"/>
  <c r="Z1094" i="1" s="1"/>
  <c r="X1118" i="1"/>
  <c r="Z1118" i="1" s="1"/>
  <c r="X1270" i="1"/>
  <c r="Z1270" i="1" s="1"/>
  <c r="X1410" i="1"/>
  <c r="Z1410" i="1" s="1"/>
  <c r="X1562" i="1"/>
  <c r="Z1562" i="1" s="1"/>
  <c r="X1586" i="1"/>
  <c r="Z1586" i="1" s="1"/>
  <c r="X1730" i="1"/>
  <c r="Z1730" i="1" s="1"/>
  <c r="X1766" i="1"/>
  <c r="Z1766" i="1" s="1"/>
  <c r="X1814" i="1"/>
  <c r="Z1814" i="1" s="1"/>
  <c r="X1838" i="1"/>
  <c r="Z1838" i="1" s="1"/>
  <c r="X2030" i="1"/>
  <c r="Z2030" i="1" s="1"/>
  <c r="X2366" i="1"/>
  <c r="Z2366" i="1" s="1"/>
  <c r="X2414" i="1"/>
  <c r="Z2414" i="1" s="1"/>
  <c r="X2618" i="1"/>
  <c r="Z2618" i="1" s="1"/>
  <c r="X2718" i="1"/>
  <c r="Z2718" i="1" s="1"/>
  <c r="X2982" i="1"/>
  <c r="Z2982" i="1" s="1"/>
  <c r="X3274" i="1"/>
  <c r="Z3274" i="1" s="1"/>
  <c r="X3414" i="1"/>
  <c r="Z3414" i="1" s="1"/>
  <c r="X3622" i="1"/>
  <c r="Z3622" i="1" s="1"/>
  <c r="X3994" i="1"/>
  <c r="Z3994" i="1" s="1"/>
  <c r="X4190" i="1"/>
  <c r="Z4190" i="1" s="1"/>
  <c r="X4458" i="1"/>
  <c r="Z4458" i="1" s="1"/>
  <c r="X4702" i="1"/>
  <c r="Z4702" i="1" s="1"/>
  <c r="AB634" i="1"/>
  <c r="AB942" i="1"/>
  <c r="U2178" i="1"/>
  <c r="U2946" i="1"/>
  <c r="AB2946" i="1" s="1"/>
  <c r="AB3814" i="1"/>
  <c r="X2730" i="1"/>
  <c r="Z2730" i="1" s="1"/>
  <c r="X2946" i="1"/>
  <c r="Z2946" i="1" s="1"/>
  <c r="X2994" i="1"/>
  <c r="Z2994" i="1" s="1"/>
  <c r="X3026" i="1"/>
  <c r="Z3026" i="1" s="1"/>
  <c r="X3550" i="1"/>
  <c r="Z3550" i="1" s="1"/>
  <c r="X4278" i="1"/>
  <c r="Z4278" i="1" s="1"/>
  <c r="X6" i="1"/>
  <c r="Z6" i="1" s="1"/>
  <c r="X102" i="1"/>
  <c r="Z102" i="1" s="1"/>
  <c r="X322" i="1"/>
  <c r="Z322" i="1" s="1"/>
  <c r="X350" i="1"/>
  <c r="Z350" i="1" s="1"/>
  <c r="X502" i="1"/>
  <c r="Z502" i="1" s="1"/>
  <c r="X582" i="1"/>
  <c r="Z582" i="1" s="1"/>
  <c r="X678" i="1"/>
  <c r="Z678" i="1" s="1"/>
  <c r="X834" i="1"/>
  <c r="Z834" i="1" s="1"/>
  <c r="X910" i="1"/>
  <c r="Z910" i="1" s="1"/>
  <c r="X1066" i="1"/>
  <c r="Z1066" i="1" s="1"/>
  <c r="X1342" i="1"/>
  <c r="Z1342" i="1" s="1"/>
  <c r="X1366" i="1"/>
  <c r="Z1366" i="1" s="1"/>
  <c r="X2350" i="1"/>
  <c r="Z2350" i="1" s="1"/>
  <c r="X2398" i="1"/>
  <c r="Z2398" i="1" s="1"/>
  <c r="X2738" i="1"/>
  <c r="Z2738" i="1" s="1"/>
  <c r="X2798" i="1"/>
  <c r="Z2798" i="1" s="1"/>
  <c r="X2822" i="1"/>
  <c r="Z2822" i="1" s="1"/>
  <c r="X2838" i="1"/>
  <c r="Z2838" i="1" s="1"/>
  <c r="X3018" i="1"/>
  <c r="Z3018" i="1" s="1"/>
  <c r="X3526" i="1"/>
  <c r="Z3526" i="1" s="1"/>
  <c r="X3542" i="1"/>
  <c r="Z3542" i="1" s="1"/>
  <c r="X3794" i="1"/>
  <c r="Z3794" i="1" s="1"/>
  <c r="X3914" i="1"/>
  <c r="Z3914" i="1" s="1"/>
  <c r="X3946" i="1"/>
  <c r="Z3946" i="1" s="1"/>
  <c r="X4142" i="1"/>
  <c r="Z4142" i="1" s="1"/>
  <c r="X4210" i="1"/>
  <c r="Z4210" i="1" s="1"/>
  <c r="X4534" i="1"/>
  <c r="Z4534" i="1" s="1"/>
  <c r="X4574" i="1"/>
  <c r="Z4574" i="1" s="1"/>
  <c r="U1389" i="1"/>
  <c r="AB1389" i="1" s="1"/>
  <c r="X146" i="1"/>
  <c r="Z146" i="1" s="1"/>
  <c r="X898" i="1"/>
  <c r="Z898" i="1" s="1"/>
  <c r="U2681" i="1"/>
  <c r="X30" i="1"/>
  <c r="Z30" i="1" s="1"/>
  <c r="X110" i="1"/>
  <c r="Z110" i="1" s="1"/>
  <c r="X222" i="1"/>
  <c r="Z222" i="1" s="1"/>
  <c r="X1002" i="1"/>
  <c r="Z1002" i="1" s="1"/>
  <c r="X1030" i="1"/>
  <c r="Z1030" i="1" s="1"/>
  <c r="X1062" i="1"/>
  <c r="Z1062" i="1" s="1"/>
  <c r="X1190" i="1"/>
  <c r="Z1190" i="1" s="1"/>
  <c r="X1510" i="1"/>
  <c r="Z1510" i="1" s="1"/>
  <c r="U3781" i="1"/>
  <c r="X1406" i="1"/>
  <c r="Z1406" i="1" s="1"/>
  <c r="X1878" i="1"/>
  <c r="Z1878" i="1" s="1"/>
  <c r="X1970" i="1"/>
  <c r="Z1970" i="1" s="1"/>
  <c r="X2342" i="1"/>
  <c r="Z2342" i="1" s="1"/>
  <c r="X2358" i="1"/>
  <c r="Z2358" i="1" s="1"/>
  <c r="X2374" i="1"/>
  <c r="Z2374" i="1" s="1"/>
  <c r="X2390" i="1"/>
  <c r="Z2390" i="1" s="1"/>
  <c r="U373" i="1"/>
  <c r="U1469" i="1"/>
  <c r="U2777" i="1"/>
  <c r="X14" i="1"/>
  <c r="Z14" i="1" s="1"/>
  <c r="X54" i="1"/>
  <c r="Z54" i="1" s="1"/>
  <c r="X98" i="1"/>
  <c r="Z98" i="1" s="1"/>
  <c r="X390" i="1"/>
  <c r="Z390" i="1" s="1"/>
  <c r="X818" i="1"/>
  <c r="Z818" i="1" s="1"/>
  <c r="X850" i="1"/>
  <c r="Z850" i="1" s="1"/>
  <c r="X990" i="1"/>
  <c r="Z990" i="1" s="1"/>
  <c r="X1126" i="1"/>
  <c r="Z1126" i="1" s="1"/>
  <c r="X1298" i="1"/>
  <c r="Z1298" i="1" s="1"/>
  <c r="X1374" i="1"/>
  <c r="Z1374" i="1" s="1"/>
  <c r="X1394" i="1"/>
  <c r="Z1394" i="1" s="1"/>
  <c r="X1550" i="1"/>
  <c r="Z1550" i="1" s="1"/>
  <c r="X1754" i="1"/>
  <c r="Z1754" i="1" s="1"/>
  <c r="X1778" i="1"/>
  <c r="Z1778" i="1" s="1"/>
  <c r="X2326" i="1"/>
  <c r="Z2326" i="1" s="1"/>
  <c r="AB342" i="1"/>
  <c r="AB1114" i="1"/>
  <c r="AB1362" i="1"/>
  <c r="AB1754" i="1"/>
  <c r="AB2042" i="1"/>
  <c r="U685" i="1"/>
  <c r="AB685" i="1" s="1"/>
  <c r="U2001" i="1"/>
  <c r="U3317" i="1"/>
  <c r="X38" i="1"/>
  <c r="Z38" i="1" s="1"/>
  <c r="X82" i="1"/>
  <c r="Z82" i="1" s="1"/>
  <c r="X122" i="1"/>
  <c r="Z122" i="1" s="1"/>
  <c r="X210" i="1"/>
  <c r="Z210" i="1" s="1"/>
  <c r="X278" i="1"/>
  <c r="Z278" i="1" s="1"/>
  <c r="X486" i="1"/>
  <c r="Z486" i="1" s="1"/>
  <c r="X506" i="1"/>
  <c r="Z506" i="1" s="1"/>
  <c r="X530" i="1"/>
  <c r="Z530" i="1" s="1"/>
  <c r="X550" i="1"/>
  <c r="Z550" i="1" s="1"/>
  <c r="X570" i="1"/>
  <c r="Z570" i="1" s="1"/>
  <c r="X586" i="1"/>
  <c r="Z586" i="1" s="1"/>
  <c r="X702" i="1"/>
  <c r="Z702" i="1" s="1"/>
  <c r="X978" i="1"/>
  <c r="Z978" i="1" s="1"/>
  <c r="X1098" i="1"/>
  <c r="Z1098" i="1" s="1"/>
  <c r="X1114" i="1"/>
  <c r="Z1114" i="1" s="1"/>
  <c r="X1346" i="1"/>
  <c r="Z1346" i="1" s="1"/>
  <c r="X1362" i="1"/>
  <c r="Z1362" i="1" s="1"/>
  <c r="X1602" i="1"/>
  <c r="Z1602" i="1" s="1"/>
  <c r="X1738" i="1"/>
  <c r="Z1738" i="1" s="1"/>
  <c r="X1826" i="1"/>
  <c r="Z1826" i="1" s="1"/>
  <c r="U857" i="1"/>
  <c r="U2193" i="1"/>
  <c r="U3389" i="1"/>
  <c r="AB3389" i="1" s="1"/>
  <c r="X162" i="1"/>
  <c r="Z162" i="1" s="1"/>
  <c r="X194" i="1"/>
  <c r="Z194" i="1" s="1"/>
  <c r="X262" i="1"/>
  <c r="Z262" i="1" s="1"/>
  <c r="X342" i="1"/>
  <c r="Z342" i="1" s="1"/>
  <c r="X362" i="1"/>
  <c r="Z362" i="1" s="1"/>
  <c r="X422" i="1"/>
  <c r="Z422" i="1" s="1"/>
  <c r="X442" i="1"/>
  <c r="Z442" i="1" s="1"/>
  <c r="X658" i="1"/>
  <c r="Z658" i="1" s="1"/>
  <c r="X674" i="1"/>
  <c r="Z674" i="1" s="1"/>
  <c r="X690" i="1"/>
  <c r="Z690" i="1" s="1"/>
  <c r="X722" i="1"/>
  <c r="Z722" i="1" s="1"/>
  <c r="X770" i="1"/>
  <c r="Z770" i="1" s="1"/>
  <c r="X926" i="1"/>
  <c r="Z926" i="1" s="1"/>
  <c r="X1086" i="1"/>
  <c r="Z1086" i="1" s="1"/>
  <c r="X1278" i="1"/>
  <c r="Z1278" i="1" s="1"/>
  <c r="X1334" i="1"/>
  <c r="Z1334" i="1" s="1"/>
  <c r="X1418" i="1"/>
  <c r="Z1418" i="1" s="1"/>
  <c r="X1574" i="1"/>
  <c r="Z1574" i="1" s="1"/>
  <c r="X1658" i="1"/>
  <c r="Z1658" i="1" s="1"/>
  <c r="X1678" i="1"/>
  <c r="Z1678" i="1" s="1"/>
  <c r="X1722" i="1"/>
  <c r="Z1722" i="1" s="1"/>
  <c r="X1850" i="1"/>
  <c r="Z1850" i="1" s="1"/>
  <c r="X2014" i="1"/>
  <c r="Z2014" i="1" s="1"/>
  <c r="X2042" i="1"/>
  <c r="Z2042" i="1" s="1"/>
  <c r="X2102" i="1"/>
  <c r="Z2102" i="1" s="1"/>
  <c r="X2406" i="1"/>
  <c r="Z2406" i="1" s="1"/>
  <c r="X2422" i="1"/>
  <c r="Z2422" i="1" s="1"/>
  <c r="X2454" i="1"/>
  <c r="Z2454" i="1" s="1"/>
  <c r="U3881" i="1"/>
  <c r="AB3881" i="1" s="1"/>
  <c r="U13" i="1"/>
  <c r="U473" i="1"/>
  <c r="U889" i="1"/>
  <c r="AB889" i="1" s="1"/>
  <c r="U1641" i="1"/>
  <c r="U2477" i="1"/>
  <c r="U3061" i="1"/>
  <c r="U3561" i="1"/>
  <c r="U3993" i="1"/>
  <c r="AB3993" i="1" s="1"/>
  <c r="X1059" i="1"/>
  <c r="Z1059" i="1" s="1"/>
  <c r="U185" i="1"/>
  <c r="AB185" i="1" s="1"/>
  <c r="U625" i="1"/>
  <c r="U1257" i="1"/>
  <c r="U1769" i="1"/>
  <c r="U2537" i="1"/>
  <c r="AB2537" i="1" s="1"/>
  <c r="U3129" i="1"/>
  <c r="U3673" i="1"/>
  <c r="X3391" i="1"/>
  <c r="Z3391" i="1" s="1"/>
  <c r="Y1143" i="1"/>
  <c r="U1261" i="1"/>
  <c r="U2945" i="1"/>
  <c r="AB2945" i="1" s="1"/>
  <c r="U3257" i="1"/>
  <c r="U3593" i="1"/>
  <c r="AB3593" i="1" s="1"/>
  <c r="U1129" i="1"/>
  <c r="AB1129" i="1" s="1"/>
  <c r="U1453" i="1"/>
  <c r="U3065" i="1"/>
  <c r="U3745" i="1"/>
  <c r="AB3745" i="1" s="1"/>
  <c r="X1734" i="1"/>
  <c r="Z1734" i="1" s="1"/>
  <c r="X1810" i="1"/>
  <c r="Z1810" i="1" s="1"/>
  <c r="X1846" i="1"/>
  <c r="Z1846" i="1" s="1"/>
  <c r="U4625" i="1"/>
  <c r="Y1090" i="1"/>
  <c r="U354" i="1"/>
  <c r="AB354" i="1" s="1"/>
  <c r="Y2386" i="1"/>
  <c r="U3985" i="1"/>
  <c r="U2830" i="1"/>
  <c r="AB2830" i="1" s="1"/>
  <c r="U3962" i="1"/>
  <c r="X2126" i="1"/>
  <c r="Z2126" i="1" s="1"/>
  <c r="Y146" i="1"/>
  <c r="U206" i="1"/>
  <c r="AB206" i="1" s="1"/>
  <c r="Y998" i="1"/>
  <c r="Y1346" i="1"/>
  <c r="U1478" i="1"/>
  <c r="AB1478" i="1" s="1"/>
  <c r="Y1578" i="1"/>
  <c r="Y2258" i="1"/>
  <c r="Y2642" i="1"/>
  <c r="Y3142" i="1"/>
  <c r="Y3350" i="1"/>
  <c r="U3778" i="1"/>
  <c r="Y4346" i="1"/>
  <c r="U4522" i="1"/>
  <c r="Y98" i="1"/>
  <c r="U158" i="1"/>
  <c r="AB158" i="1" s="1"/>
  <c r="Y430" i="1"/>
  <c r="Y982" i="1"/>
  <c r="U1254" i="1"/>
  <c r="U1442" i="1"/>
  <c r="Y1554" i="1"/>
  <c r="U1638" i="1"/>
  <c r="U2018" i="1"/>
  <c r="Y2090" i="1"/>
  <c r="Y2190" i="1"/>
  <c r="Y2550" i="1"/>
  <c r="Y3070" i="1"/>
  <c r="Y3226" i="1"/>
  <c r="U3674" i="1"/>
  <c r="Y4298" i="1"/>
  <c r="U4237" i="1"/>
  <c r="U2938" i="1"/>
  <c r="AB2938" i="1" s="1"/>
  <c r="U4642" i="1"/>
  <c r="Y402" i="1"/>
  <c r="Y490" i="1"/>
  <c r="U1238" i="1"/>
  <c r="U1802" i="1"/>
  <c r="Y2066" i="1"/>
  <c r="Y2150" i="1"/>
  <c r="Y2490" i="1"/>
  <c r="U1029" i="1"/>
  <c r="AB1029" i="1" s="1"/>
  <c r="U1205" i="1"/>
  <c r="U1481" i="1"/>
  <c r="U3037" i="1"/>
  <c r="AB3037" i="1" s="1"/>
  <c r="U3325" i="1"/>
  <c r="U3529" i="1"/>
  <c r="AB3529" i="1" s="1"/>
  <c r="U3813" i="1"/>
  <c r="AB3813" i="1" s="1"/>
  <c r="U3957" i="1"/>
  <c r="AB3957" i="1" s="1"/>
  <c r="X1759" i="1"/>
  <c r="Z1759" i="1" s="1"/>
  <c r="X2583" i="1"/>
  <c r="Z2583" i="1" s="1"/>
  <c r="Y3031" i="1"/>
  <c r="Y3323" i="1"/>
  <c r="U1097" i="1"/>
  <c r="AB1097" i="1" s="1"/>
  <c r="U1393" i="1"/>
  <c r="AB1393" i="1" s="1"/>
  <c r="U1561" i="1"/>
  <c r="AB1561" i="1" s="1"/>
  <c r="U3169" i="1"/>
  <c r="U3357" i="1"/>
  <c r="U3681" i="1"/>
  <c r="U3873" i="1"/>
  <c r="AB3873" i="1" s="1"/>
  <c r="X1371" i="1"/>
  <c r="Z1371" i="1" s="1"/>
  <c r="X1571" i="1"/>
  <c r="Z1571" i="1" s="1"/>
  <c r="X2451" i="1"/>
  <c r="Z2451" i="1" s="1"/>
  <c r="X3543" i="1"/>
  <c r="Z3543" i="1" s="1"/>
  <c r="U1157" i="1"/>
  <c r="U1317" i="1"/>
  <c r="U3005" i="1"/>
  <c r="AB3005" i="1" s="1"/>
  <c r="U3101" i="1"/>
  <c r="U3413" i="1"/>
  <c r="AB3413" i="1" s="1"/>
  <c r="U3653" i="1"/>
  <c r="U3909" i="1"/>
  <c r="AB3909" i="1" s="1"/>
  <c r="X483" i="1"/>
  <c r="Z483" i="1" s="1"/>
  <c r="X931" i="1"/>
  <c r="Z931" i="1" s="1"/>
  <c r="X1979" i="1"/>
  <c r="Z1979" i="1" s="1"/>
  <c r="X2123" i="1"/>
  <c r="Z2123" i="1" s="1"/>
  <c r="U2870" i="1"/>
  <c r="U45" i="1"/>
  <c r="AB45" i="1" s="1"/>
  <c r="U269" i="1"/>
  <c r="U501" i="1"/>
  <c r="AB501" i="1" s="1"/>
  <c r="U733" i="1"/>
  <c r="AB733" i="1" s="1"/>
  <c r="U1873" i="1"/>
  <c r="AB1873" i="1" s="1"/>
  <c r="U2237" i="1"/>
  <c r="U2585" i="1"/>
  <c r="U2881" i="1"/>
  <c r="U3025" i="1"/>
  <c r="AB3025" i="1" s="1"/>
  <c r="U3097" i="1"/>
  <c r="U3253" i="1"/>
  <c r="U3353" i="1"/>
  <c r="AB3353" i="1" s="1"/>
  <c r="U3505" i="1"/>
  <c r="AB3505" i="1" s="1"/>
  <c r="U3637" i="1"/>
  <c r="U3741" i="1"/>
  <c r="U3857" i="1"/>
  <c r="AB3857" i="1" s="1"/>
  <c r="U3953" i="1"/>
  <c r="AB3953" i="1" s="1"/>
  <c r="U4077" i="1"/>
  <c r="U818" i="1"/>
  <c r="AB818" i="1" s="1"/>
  <c r="U2882" i="1"/>
  <c r="U3434" i="1"/>
  <c r="U4182" i="1"/>
  <c r="AB4182" i="1" s="1"/>
  <c r="U4714" i="1"/>
  <c r="AB4714" i="1" s="1"/>
  <c r="Y38" i="1"/>
  <c r="U266" i="1"/>
  <c r="Y386" i="1"/>
  <c r="U1186" i="1"/>
  <c r="Y1658" i="1"/>
  <c r="U2714" i="1"/>
  <c r="AB2714" i="1" s="1"/>
  <c r="Y3022" i="1"/>
  <c r="U141" i="1"/>
  <c r="AB141" i="1" s="1"/>
  <c r="U333" i="1"/>
  <c r="AB333" i="1" s="1"/>
  <c r="U573" i="1"/>
  <c r="AB573" i="1" s="1"/>
  <c r="U813" i="1"/>
  <c r="AB813" i="1" s="1"/>
  <c r="U1057" i="1"/>
  <c r="AB1057" i="1" s="1"/>
  <c r="U1193" i="1"/>
  <c r="AB1193" i="1" s="1"/>
  <c r="U1309" i="1"/>
  <c r="AB1309" i="1" s="1"/>
  <c r="U1449" i="1"/>
  <c r="U1953" i="1"/>
  <c r="AB1953" i="1" s="1"/>
  <c r="U2309" i="1"/>
  <c r="U2649" i="1"/>
  <c r="U2937" i="1"/>
  <c r="AB2937" i="1" s="1"/>
  <c r="U4117" i="1"/>
  <c r="U2334" i="1"/>
  <c r="AB2334" i="1" s="1"/>
  <c r="U2910" i="1"/>
  <c r="U3634" i="1"/>
  <c r="U4418" i="1"/>
  <c r="U4560" i="1"/>
  <c r="AB4560" i="1" s="1"/>
  <c r="U214" i="1"/>
  <c r="U1298" i="1"/>
  <c r="AB1298" i="1" s="1"/>
  <c r="Y1926" i="1"/>
  <c r="Y2970" i="1"/>
  <c r="U4574" i="1"/>
  <c r="AB4574" i="1" s="1"/>
  <c r="X1874" i="1"/>
  <c r="Z1874" i="1" s="1"/>
  <c r="X1758" i="1"/>
  <c r="Z1758" i="1" s="1"/>
  <c r="X2086" i="1"/>
  <c r="Z2086" i="1" s="1"/>
  <c r="X190" i="1"/>
  <c r="Z190" i="1" s="1"/>
  <c r="X218" i="1"/>
  <c r="Z218" i="1" s="1"/>
  <c r="X282" i="1"/>
  <c r="Z282" i="1" s="1"/>
  <c r="U4104" i="1"/>
  <c r="U2862" i="1"/>
  <c r="Y1674" i="1"/>
  <c r="Y3170" i="1"/>
  <c r="X1862" i="1"/>
  <c r="Z1862" i="1" s="1"/>
  <c r="X154" i="1"/>
  <c r="Z154" i="1" s="1"/>
  <c r="S154" i="1"/>
  <c r="X99" i="1"/>
  <c r="Z99" i="1" s="1"/>
  <c r="X419" i="1"/>
  <c r="Z419" i="1" s="1"/>
  <c r="X675" i="1"/>
  <c r="Z675" i="1" s="1"/>
  <c r="X1123" i="1"/>
  <c r="Z1123" i="1" s="1"/>
  <c r="X2491" i="1"/>
  <c r="Z2491" i="1" s="1"/>
  <c r="X2927" i="1"/>
  <c r="Z2927" i="1" s="1"/>
  <c r="X3263" i="1"/>
  <c r="Z3263" i="1" s="1"/>
  <c r="X3975" i="1"/>
  <c r="Z3975" i="1" s="1"/>
  <c r="X3928" i="1"/>
  <c r="Z3928" i="1" s="1"/>
  <c r="S3928" i="1"/>
  <c r="AB3928" i="1" s="1"/>
  <c r="X266" i="1"/>
  <c r="Z266" i="1" s="1"/>
  <c r="S266" i="1"/>
  <c r="X195" i="1"/>
  <c r="Z195" i="1" s="1"/>
  <c r="X227" i="1"/>
  <c r="Z227" i="1" s="1"/>
  <c r="X355" i="1"/>
  <c r="Z355" i="1" s="1"/>
  <c r="X739" i="1"/>
  <c r="Z739" i="1" s="1"/>
  <c r="X867" i="1"/>
  <c r="Z867" i="1" s="1"/>
  <c r="X995" i="1"/>
  <c r="Z995" i="1" s="1"/>
  <c r="X2335" i="1"/>
  <c r="Z2335" i="1" s="1"/>
  <c r="X2387" i="1"/>
  <c r="Z2387" i="1" s="1"/>
  <c r="X2775" i="1"/>
  <c r="Z2775" i="1" s="1"/>
  <c r="X2999" i="1"/>
  <c r="Z2999" i="1" s="1"/>
  <c r="X3019" i="1"/>
  <c r="Z3019" i="1" s="1"/>
  <c r="X394" i="1"/>
  <c r="Z394" i="1" s="1"/>
  <c r="S394" i="1"/>
  <c r="AB394" i="1" s="1"/>
  <c r="X67" i="1"/>
  <c r="Z67" i="1" s="1"/>
  <c r="S67" i="1"/>
  <c r="AB67" i="1" s="1"/>
  <c r="X323" i="1"/>
  <c r="Z323" i="1" s="1"/>
  <c r="S323" i="1"/>
  <c r="AB323" i="1" s="1"/>
  <c r="X667" i="1"/>
  <c r="Z667" i="1" s="1"/>
  <c r="S667" i="1"/>
  <c r="AB667" i="1" s="1"/>
  <c r="X731" i="1"/>
  <c r="Z731" i="1" s="1"/>
  <c r="S731" i="1"/>
  <c r="AB731" i="1" s="1"/>
  <c r="X795" i="1"/>
  <c r="Z795" i="1" s="1"/>
  <c r="S795" i="1"/>
  <c r="AB795" i="1" s="1"/>
  <c r="X35" i="1"/>
  <c r="Z35" i="1" s="1"/>
  <c r="S35" i="1"/>
  <c r="X259" i="1"/>
  <c r="Z259" i="1" s="1"/>
  <c r="S259" i="1"/>
  <c r="AB259" i="1" s="1"/>
  <c r="X387" i="1"/>
  <c r="Z387" i="1" s="1"/>
  <c r="S387" i="1"/>
  <c r="X859" i="1"/>
  <c r="Z859" i="1" s="1"/>
  <c r="S859" i="1"/>
  <c r="AB859" i="1" s="1"/>
  <c r="X987" i="1"/>
  <c r="Z987" i="1" s="1"/>
  <c r="S987" i="1"/>
  <c r="AB987" i="1" s="1"/>
  <c r="X1115" i="1"/>
  <c r="Z1115" i="1" s="1"/>
  <c r="S1115" i="1"/>
  <c r="AB1115" i="1" s="1"/>
  <c r="X1379" i="1"/>
  <c r="Z1379" i="1" s="1"/>
  <c r="S1379" i="1"/>
  <c r="AB1379" i="1" s="1"/>
  <c r="X1815" i="1"/>
  <c r="Z1815" i="1" s="1"/>
  <c r="S1815" i="1"/>
  <c r="AB1815" i="1" s="1"/>
  <c r="X1967" i="1"/>
  <c r="Z1967" i="1" s="1"/>
  <c r="S1967" i="1"/>
  <c r="AB1967" i="1" s="1"/>
  <c r="X2087" i="1"/>
  <c r="Z2087" i="1" s="1"/>
  <c r="S2087" i="1"/>
  <c r="AB2087" i="1" s="1"/>
  <c r="X2327" i="1"/>
  <c r="Z2327" i="1" s="1"/>
  <c r="S2327" i="1"/>
  <c r="AB2327" i="1" s="1"/>
  <c r="X2379" i="1"/>
  <c r="Z2379" i="1" s="1"/>
  <c r="S2379" i="1"/>
  <c r="AB2379" i="1" s="1"/>
  <c r="X2415" i="1"/>
  <c r="Z2415" i="1" s="1"/>
  <c r="S2415" i="1"/>
  <c r="AB2415" i="1" s="1"/>
  <c r="X2479" i="1"/>
  <c r="Z2479" i="1" s="1"/>
  <c r="S2479" i="1"/>
  <c r="AB2479" i="1" s="1"/>
  <c r="X2571" i="1"/>
  <c r="Z2571" i="1" s="1"/>
  <c r="S2571" i="1"/>
  <c r="X2747" i="1"/>
  <c r="Z2747" i="1" s="1"/>
  <c r="S2747" i="1"/>
  <c r="AB2747" i="1" s="1"/>
  <c r="X2827" i="1"/>
  <c r="Z2827" i="1" s="1"/>
  <c r="S2827" i="1"/>
  <c r="AB2827" i="1" s="1"/>
  <c r="X2939" i="1"/>
  <c r="Z2939" i="1" s="1"/>
  <c r="S2939" i="1"/>
  <c r="AB2939" i="1" s="1"/>
  <c r="X3619" i="1"/>
  <c r="Z3619" i="1" s="1"/>
  <c r="S3619" i="1"/>
  <c r="AB3619" i="1" s="1"/>
  <c r="X346" i="1"/>
  <c r="Z346" i="1" s="1"/>
  <c r="S346" i="1"/>
  <c r="AB346" i="1" s="1"/>
  <c r="X3" i="1"/>
  <c r="Z3" i="1" s="1"/>
  <c r="X547" i="1"/>
  <c r="Z547" i="1" s="1"/>
  <c r="X1875" i="1"/>
  <c r="Z1875" i="1" s="1"/>
  <c r="X2735" i="1"/>
  <c r="Z2735" i="1" s="1"/>
  <c r="X3511" i="1"/>
  <c r="Z3511" i="1" s="1"/>
  <c r="X1966" i="1"/>
  <c r="Z1966" i="1" s="1"/>
  <c r="S1966" i="1"/>
  <c r="AB1966" i="1" s="1"/>
  <c r="X2010" i="1"/>
  <c r="Z2010" i="1" s="1"/>
  <c r="S2010" i="1"/>
  <c r="AB2010" i="1" s="1"/>
  <c r="X2008" i="1"/>
  <c r="Z2008" i="1" s="1"/>
  <c r="S2008" i="1"/>
  <c r="AB1830" i="1"/>
  <c r="AB2623" i="1"/>
  <c r="AB3371" i="1"/>
  <c r="AB3615" i="1"/>
  <c r="AB4327" i="1"/>
  <c r="AB4463" i="1"/>
  <c r="AB4567" i="1"/>
  <c r="AB4575" i="1"/>
  <c r="AB838" i="1"/>
  <c r="AB3222" i="1"/>
  <c r="AB3746" i="1"/>
  <c r="AB3830" i="1"/>
  <c r="AB3878" i="1"/>
  <c r="AB3894" i="1"/>
  <c r="AB3942" i="1"/>
  <c r="AB4336" i="1"/>
  <c r="AB3224" i="1"/>
  <c r="AB3852" i="1"/>
  <c r="AB4200" i="1"/>
  <c r="AB2942" i="1"/>
  <c r="AB1979" i="1"/>
  <c r="AB2211" i="1"/>
  <c r="AB2743" i="1"/>
  <c r="AB3267" i="1"/>
  <c r="AB3947" i="1"/>
  <c r="AB4187" i="1"/>
  <c r="AB4235" i="1"/>
  <c r="AB4555" i="1"/>
  <c r="AB4707" i="1"/>
  <c r="AB3590" i="1"/>
  <c r="AB4206" i="1"/>
  <c r="U4181" i="1"/>
  <c r="AB4181" i="1" s="1"/>
  <c r="AB358" i="1"/>
  <c r="AB366" i="1"/>
  <c r="AB1854" i="1"/>
  <c r="X2138" i="1"/>
  <c r="Z2138" i="1" s="1"/>
  <c r="Y1066" i="1"/>
  <c r="Y2594" i="1"/>
  <c r="U4534" i="1"/>
  <c r="U4622" i="1"/>
  <c r="AB738" i="1"/>
  <c r="AB1106" i="1"/>
  <c r="AB1562" i="1"/>
  <c r="AB1682" i="1"/>
  <c r="Y470" i="1"/>
  <c r="Y2146" i="1"/>
  <c r="U3450" i="1"/>
  <c r="AB2015" i="1"/>
  <c r="Y1886" i="1"/>
  <c r="AB126" i="1"/>
  <c r="AB3423" i="1"/>
  <c r="AB1090" i="1"/>
  <c r="U4193" i="1"/>
  <c r="AB4193" i="1" s="1"/>
  <c r="U4281" i="1"/>
  <c r="U1054" i="1"/>
  <c r="U2438" i="1"/>
  <c r="U2842" i="1"/>
  <c r="AB2842" i="1" s="1"/>
  <c r="U3454" i="1"/>
  <c r="U3666" i="1"/>
  <c r="U3910" i="1"/>
  <c r="AB3910" i="1" s="1"/>
  <c r="U4042" i="1"/>
  <c r="U4282" i="1"/>
  <c r="AB4282" i="1" s="1"/>
  <c r="U4466" i="1"/>
  <c r="U4012" i="1"/>
  <c r="X434" i="1"/>
  <c r="Z434" i="1" s="1"/>
  <c r="X510" i="1"/>
  <c r="Z510" i="1" s="1"/>
  <c r="X538" i="1"/>
  <c r="Z538" i="1" s="1"/>
  <c r="X163" i="1"/>
  <c r="Z163" i="1" s="1"/>
  <c r="X515" i="1"/>
  <c r="Z515" i="1" s="1"/>
  <c r="X923" i="1"/>
  <c r="Z923" i="1" s="1"/>
  <c r="X1307" i="1"/>
  <c r="Z1307" i="1" s="1"/>
  <c r="X1699" i="1"/>
  <c r="Z1699" i="1" s="1"/>
  <c r="X2591" i="1"/>
  <c r="Z2591" i="1" s="1"/>
  <c r="X3007" i="1"/>
  <c r="Z3007" i="1" s="1"/>
  <c r="X3031" i="1"/>
  <c r="Z3031" i="1" s="1"/>
  <c r="X3275" i="1"/>
  <c r="Z3275" i="1" s="1"/>
  <c r="X3423" i="1"/>
  <c r="Z3423" i="1" s="1"/>
  <c r="X3531" i="1"/>
  <c r="Z3531" i="1" s="1"/>
  <c r="X3591" i="1"/>
  <c r="Z3591" i="1" s="1"/>
  <c r="Y895" i="1"/>
  <c r="Y1407" i="1"/>
  <c r="Y1823" i="1"/>
  <c r="U97" i="1"/>
  <c r="U249" i="1"/>
  <c r="U445" i="1"/>
  <c r="U601" i="1"/>
  <c r="AB601" i="1" s="1"/>
  <c r="U781" i="1"/>
  <c r="U937" i="1"/>
  <c r="AB937" i="1" s="1"/>
  <c r="U1229" i="1"/>
  <c r="U1549" i="1"/>
  <c r="AB1549" i="1" s="1"/>
  <c r="U1809" i="1"/>
  <c r="AB1809" i="1" s="1"/>
  <c r="U2085" i="1"/>
  <c r="AB2085" i="1" s="1"/>
  <c r="U2441" i="1"/>
  <c r="AB2441" i="1" s="1"/>
  <c r="U2625" i="1"/>
  <c r="U2817" i="1"/>
  <c r="U2985" i="1"/>
  <c r="AB2985" i="1" s="1"/>
  <c r="U3053" i="1"/>
  <c r="U4105" i="1"/>
  <c r="U4197" i="1"/>
  <c r="U4321" i="1"/>
  <c r="U4204" i="1"/>
  <c r="AB4204" i="1" s="1"/>
  <c r="U1718" i="1"/>
  <c r="U2778" i="1"/>
  <c r="U2846" i="1"/>
  <c r="U2894" i="1"/>
  <c r="U3370" i="1"/>
  <c r="AB3370" i="1" s="1"/>
  <c r="U3466" i="1"/>
  <c r="U3686" i="1"/>
  <c r="U3914" i="1"/>
  <c r="AB3914" i="1" s="1"/>
  <c r="U4050" i="1"/>
  <c r="U4318" i="1"/>
  <c r="U4486" i="1"/>
  <c r="U4638" i="1"/>
  <c r="U4128" i="1"/>
  <c r="AB4128" i="1" s="1"/>
  <c r="X26" i="1"/>
  <c r="Z26" i="1" s="1"/>
  <c r="X62" i="1"/>
  <c r="Z62" i="1" s="1"/>
  <c r="X90" i="1"/>
  <c r="Z90" i="1" s="1"/>
  <c r="X126" i="1"/>
  <c r="Z126" i="1" s="1"/>
  <c r="X330" i="1"/>
  <c r="Z330" i="1" s="1"/>
  <c r="AB390" i="1"/>
  <c r="AB406" i="1"/>
  <c r="AB698" i="1"/>
  <c r="AB982" i="1"/>
  <c r="Y630" i="1"/>
  <c r="Y646" i="1"/>
  <c r="Y698" i="1"/>
  <c r="Y734" i="1"/>
  <c r="Y794" i="1"/>
  <c r="Y834" i="1"/>
  <c r="Y1834" i="1"/>
  <c r="Y1842" i="1"/>
  <c r="Y3402" i="1"/>
  <c r="Y3574" i="1"/>
  <c r="Y3590" i="1"/>
  <c r="Y3946" i="1"/>
  <c r="U1461" i="1"/>
  <c r="U4221" i="1"/>
  <c r="U4517" i="1"/>
  <c r="AB4517" i="1" s="1"/>
  <c r="U762" i="1"/>
  <c r="AB762" i="1" s="1"/>
  <c r="U1902" i="1"/>
  <c r="U2826" i="1"/>
  <c r="AB2826" i="1" s="1"/>
  <c r="U3606" i="1"/>
  <c r="U3822" i="1"/>
  <c r="AB3822" i="1" s="1"/>
  <c r="U3950" i="1"/>
  <c r="AB3950" i="1" s="1"/>
  <c r="U4174" i="1"/>
  <c r="AB4174" i="1" s="1"/>
  <c r="U4386" i="1"/>
  <c r="U4518" i="1"/>
  <c r="AB4518" i="1" s="1"/>
  <c r="AB1878" i="1"/>
  <c r="AB3892" i="1"/>
  <c r="AB3920" i="1"/>
  <c r="AB4648" i="1"/>
  <c r="AB87" i="1"/>
  <c r="AB1699" i="1"/>
  <c r="AB1811" i="1"/>
  <c r="AB2543" i="1"/>
  <c r="AB2727" i="1"/>
  <c r="AB2735" i="1"/>
  <c r="AB2839" i="1"/>
  <c r="AB2927" i="1"/>
  <c r="AB3227" i="1"/>
  <c r="AB3259" i="1"/>
  <c r="AB3407" i="1"/>
  <c r="AB3523" i="1"/>
  <c r="AB3547" i="1"/>
  <c r="AB3715" i="1"/>
  <c r="AB3747" i="1"/>
  <c r="AB3907" i="1"/>
  <c r="AB3931" i="1"/>
  <c r="AB3939" i="1"/>
  <c r="AB4003" i="1"/>
  <c r="AB4171" i="1"/>
  <c r="AB4179" i="1"/>
  <c r="AB4211" i="1"/>
  <c r="AB4515" i="1"/>
  <c r="AB4691" i="1"/>
  <c r="AB4699" i="1"/>
  <c r="AB4715" i="1"/>
  <c r="AB1784" i="1"/>
  <c r="AB1848" i="1"/>
  <c r="AB2392" i="1"/>
  <c r="AB3832" i="1"/>
  <c r="AB1862" i="1"/>
  <c r="AB1978" i="1"/>
  <c r="AB2138" i="1"/>
  <c r="Y181" i="1"/>
  <c r="U181" i="1"/>
  <c r="Y317" i="1"/>
  <c r="U317" i="1"/>
  <c r="Y497" i="1"/>
  <c r="U497" i="1"/>
  <c r="AB497" i="1" s="1"/>
  <c r="Y669" i="1"/>
  <c r="U669" i="1"/>
  <c r="Y849" i="1"/>
  <c r="U849" i="1"/>
  <c r="Y1185" i="1"/>
  <c r="U1185" i="1"/>
  <c r="Y1305" i="1"/>
  <c r="U1305" i="1"/>
  <c r="Y1441" i="1"/>
  <c r="U1441" i="1"/>
  <c r="Y1513" i="1"/>
  <c r="U1513" i="1"/>
  <c r="Y2525" i="1"/>
  <c r="U2525" i="1"/>
  <c r="Y2669" i="1"/>
  <c r="U2669" i="1"/>
  <c r="Y2981" i="1"/>
  <c r="U2981" i="1"/>
  <c r="Y3877" i="1"/>
  <c r="U3877" i="1"/>
  <c r="AB3877" i="1" s="1"/>
  <c r="Y3925" i="1"/>
  <c r="U3925" i="1"/>
  <c r="Y4049" i="1"/>
  <c r="U4049" i="1"/>
  <c r="Y4097" i="1"/>
  <c r="U4097" i="1"/>
  <c r="Y4217" i="1"/>
  <c r="U4217" i="1"/>
  <c r="Y4357" i="1"/>
  <c r="U4357" i="1"/>
  <c r="Y2794" i="1"/>
  <c r="U2794" i="1"/>
  <c r="Y2922" i="1"/>
  <c r="U2922" i="1"/>
  <c r="Y3198" i="1"/>
  <c r="U3198" i="1"/>
  <c r="Y3482" i="1"/>
  <c r="U3482" i="1"/>
  <c r="Y3790" i="1"/>
  <c r="U3790" i="1"/>
  <c r="AB3790" i="1" s="1"/>
  <c r="Y3922" i="1"/>
  <c r="U3922" i="1"/>
  <c r="AB3922" i="1" s="1"/>
  <c r="Y4450" i="1"/>
  <c r="U4450" i="1"/>
  <c r="Y4510" i="1"/>
  <c r="U4510" i="1"/>
  <c r="AB4510" i="1" s="1"/>
  <c r="Y4702" i="1"/>
  <c r="U4702" i="1"/>
  <c r="AB4702" i="1" s="1"/>
  <c r="U234" i="1"/>
  <c r="Y234" i="1"/>
  <c r="U774" i="1"/>
  <c r="AB774" i="1" s="1"/>
  <c r="Y774" i="1"/>
  <c r="U930" i="1"/>
  <c r="AB930" i="1" s="1"/>
  <c r="Y930" i="1"/>
  <c r="U1206" i="1"/>
  <c r="Y1206" i="1"/>
  <c r="U1722" i="1"/>
  <c r="AB1722" i="1" s="1"/>
  <c r="Y1722" i="1"/>
  <c r="U1974" i="1"/>
  <c r="AB1974" i="1" s="1"/>
  <c r="Y1974" i="1"/>
  <c r="U2126" i="1"/>
  <c r="AB2126" i="1" s="1"/>
  <c r="Y2126" i="1"/>
  <c r="U2198" i="1"/>
  <c r="AB2198" i="1" s="1"/>
  <c r="Y2198" i="1"/>
  <c r="U2694" i="1"/>
  <c r="Y2694" i="1"/>
  <c r="U3734" i="1"/>
  <c r="Y3734" i="1"/>
  <c r="X1750" i="1"/>
  <c r="Z1750" i="1" s="1"/>
  <c r="X2038" i="1"/>
  <c r="Z2038" i="1" s="1"/>
  <c r="X2098" i="1"/>
  <c r="Z2098" i="1" s="1"/>
  <c r="U1110" i="1"/>
  <c r="Y1110" i="1"/>
  <c r="U1326" i="1"/>
  <c r="AB1326" i="1" s="1"/>
  <c r="Y1326" i="1"/>
  <c r="U1542" i="1"/>
  <c r="AB1542" i="1" s="1"/>
  <c r="Y1542" i="1"/>
  <c r="U2382" i="1"/>
  <c r="Y2382" i="1"/>
  <c r="U3314" i="1"/>
  <c r="Y3314" i="1"/>
  <c r="U3546" i="1"/>
  <c r="AB3546" i="1" s="1"/>
  <c r="Y3546" i="1"/>
  <c r="U3622" i="1"/>
  <c r="AB3622" i="1" s="1"/>
  <c r="Y3622" i="1"/>
  <c r="U2225" i="1"/>
  <c r="AB2225" i="1" s="1"/>
  <c r="U3977" i="1"/>
  <c r="U3866" i="1"/>
  <c r="X1698" i="1"/>
  <c r="Z1698" i="1" s="1"/>
  <c r="X1822" i="1"/>
  <c r="Z1822" i="1" s="1"/>
  <c r="X1978" i="1"/>
  <c r="Z1978" i="1" s="1"/>
  <c r="Y190" i="1"/>
  <c r="Y326" i="1"/>
  <c r="Y446" i="1"/>
  <c r="Y802" i="1"/>
  <c r="Y1030" i="1"/>
  <c r="Y1610" i="1"/>
  <c r="Y1806" i="1"/>
  <c r="Y2274" i="1"/>
  <c r="Y3106" i="1"/>
  <c r="Y3366" i="1"/>
  <c r="Y33" i="1"/>
  <c r="U33" i="1"/>
  <c r="Y201" i="1"/>
  <c r="U201" i="1"/>
  <c r="Y369" i="1"/>
  <c r="U369" i="1"/>
  <c r="Y545" i="1"/>
  <c r="U545" i="1"/>
  <c r="AB545" i="1" s="1"/>
  <c r="Y713" i="1"/>
  <c r="U713" i="1"/>
  <c r="Y885" i="1"/>
  <c r="U885" i="1"/>
  <c r="Y1353" i="1"/>
  <c r="U1353" i="1"/>
  <c r="Y1609" i="1"/>
  <c r="U1609" i="1"/>
  <c r="Y1937" i="1"/>
  <c r="U1937" i="1"/>
  <c r="Y2929" i="1"/>
  <c r="U2929" i="1"/>
  <c r="Y3013" i="1"/>
  <c r="U3013" i="1"/>
  <c r="Y3081" i="1"/>
  <c r="U3081" i="1"/>
  <c r="Y4265" i="1"/>
  <c r="U4265" i="1"/>
  <c r="Y754" i="1"/>
  <c r="U754" i="1"/>
  <c r="Y866" i="1"/>
  <c r="U866" i="1"/>
  <c r="AB866" i="1" s="1"/>
  <c r="Y2426" i="1"/>
  <c r="U2426" i="1"/>
  <c r="Y2838" i="1"/>
  <c r="U2838" i="1"/>
  <c r="AB2838" i="1" s="1"/>
  <c r="Y2890" i="1"/>
  <c r="U2890" i="1"/>
  <c r="Y3658" i="1"/>
  <c r="U3658" i="1"/>
  <c r="Y4034" i="1"/>
  <c r="U4034" i="1"/>
  <c r="Y4166" i="1"/>
  <c r="U4166" i="1"/>
  <c r="AB4166" i="1" s="1"/>
  <c r="Y4358" i="1"/>
  <c r="U4358" i="1"/>
  <c r="Y4188" i="1"/>
  <c r="U4188" i="1"/>
  <c r="AB4188" i="1" s="1"/>
  <c r="U130" i="1"/>
  <c r="Y130" i="1"/>
  <c r="U378" i="1"/>
  <c r="Y378" i="1"/>
  <c r="U710" i="1"/>
  <c r="AB710" i="1" s="1"/>
  <c r="Y710" i="1"/>
  <c r="U1366" i="1"/>
  <c r="AB1366" i="1" s="1"/>
  <c r="Y1366" i="1"/>
  <c r="U1510" i="1"/>
  <c r="AB1510" i="1" s="1"/>
  <c r="Y1510" i="1"/>
  <c r="U2038" i="1"/>
  <c r="Y2038" i="1"/>
  <c r="U2766" i="1"/>
  <c r="Y2766" i="1"/>
  <c r="U3506" i="1"/>
  <c r="AB3506" i="1" s="1"/>
  <c r="Y3506" i="1"/>
  <c r="X1950" i="1"/>
  <c r="Z1950" i="1" s="1"/>
  <c r="U122" i="1"/>
  <c r="AB122" i="1" s="1"/>
  <c r="Y122" i="1"/>
  <c r="U1286" i="1"/>
  <c r="Y1286" i="1"/>
  <c r="U1462" i="1"/>
  <c r="Y1462" i="1"/>
  <c r="U1582" i="1"/>
  <c r="AB1582" i="1" s="1"/>
  <c r="Y1582" i="1"/>
  <c r="U2494" i="1"/>
  <c r="AB2494" i="1" s="1"/>
  <c r="Y2494" i="1"/>
  <c r="U4126" i="1"/>
  <c r="Y4126" i="1"/>
  <c r="U1774" i="1"/>
  <c r="AB1774" i="1" s="1"/>
  <c r="U4194" i="1"/>
  <c r="AB4194" i="1" s="1"/>
  <c r="X1770" i="1"/>
  <c r="Z1770" i="1" s="1"/>
  <c r="Y174" i="1"/>
  <c r="Y294" i="1"/>
  <c r="Y414" i="1"/>
  <c r="Y666" i="1"/>
  <c r="Y950" i="1"/>
  <c r="Y2990" i="1"/>
  <c r="Y3702" i="1"/>
  <c r="Y70" i="1"/>
  <c r="Y502" i="1"/>
  <c r="Y1962" i="1"/>
  <c r="Y2822" i="1"/>
  <c r="Y4070" i="1"/>
  <c r="AB1030" i="1"/>
  <c r="AB1674" i="1"/>
  <c r="AB39" i="1"/>
  <c r="AB79" i="1"/>
  <c r="AB111" i="1"/>
  <c r="AB359" i="1"/>
  <c r="AB431" i="1"/>
  <c r="AB507" i="1"/>
  <c r="AB531" i="1"/>
  <c r="AB579" i="1"/>
  <c r="AB643" i="1"/>
  <c r="AB707" i="1"/>
  <c r="AB879" i="1"/>
  <c r="AB899" i="1"/>
  <c r="AB923" i="1"/>
  <c r="AB963" i="1"/>
  <c r="AB1007" i="1"/>
  <c r="AB1135" i="1"/>
  <c r="AB1307" i="1"/>
  <c r="AB1391" i="1"/>
  <c r="AB1539" i="1"/>
  <c r="AB1563" i="1"/>
  <c r="AB2011" i="1"/>
  <c r="AB2031" i="1"/>
  <c r="AB2083" i="1"/>
  <c r="AB2323" i="1"/>
  <c r="AB586" i="1"/>
  <c r="AB702" i="1"/>
  <c r="AB790" i="1"/>
  <c r="AB798" i="1"/>
  <c r="AB1070" i="1"/>
  <c r="AB1302" i="1"/>
  <c r="AB1310" i="1"/>
  <c r="AB1414" i="1"/>
  <c r="AB1662" i="1"/>
  <c r="AB2446" i="1"/>
  <c r="AB2718" i="1"/>
  <c r="AB1118" i="1"/>
  <c r="AB1278" i="1"/>
  <c r="AB1606" i="1"/>
  <c r="AB2118" i="1"/>
  <c r="AB50" i="1"/>
  <c r="X50" i="1"/>
  <c r="Z50" i="1" s="1"/>
  <c r="AB114" i="1"/>
  <c r="X114" i="1"/>
  <c r="Z114" i="1" s="1"/>
  <c r="AB318" i="1"/>
  <c r="X318" i="1"/>
  <c r="Z318" i="1" s="1"/>
  <c r="AB410" i="1"/>
  <c r="X410" i="1"/>
  <c r="Z410" i="1" s="1"/>
  <c r="AB522" i="1"/>
  <c r="X522" i="1"/>
  <c r="Z522" i="1" s="1"/>
  <c r="AB3836" i="1"/>
  <c r="AB1270" i="1"/>
  <c r="X10" i="1"/>
  <c r="Z10" i="1" s="1"/>
  <c r="AB74" i="1"/>
  <c r="X74" i="1"/>
  <c r="Z74" i="1" s="1"/>
  <c r="AB562" i="1"/>
  <c r="X562" i="1"/>
  <c r="Z562" i="1" s="1"/>
  <c r="AB4704" i="1"/>
  <c r="AB4711" i="1"/>
  <c r="AB4371" i="1"/>
  <c r="AB3419" i="1"/>
  <c r="AB3819" i="1"/>
  <c r="AB638" i="1"/>
  <c r="AB1110" i="1"/>
  <c r="AB1374" i="1"/>
  <c r="AB202" i="1"/>
  <c r="X202" i="1"/>
  <c r="Z202" i="1" s="1"/>
  <c r="AB498" i="1"/>
  <c r="X498" i="1"/>
  <c r="Z498" i="1" s="1"/>
  <c r="AB4511" i="1"/>
  <c r="AB4659" i="1"/>
  <c r="AB3804" i="1"/>
  <c r="AB3427" i="1"/>
  <c r="AB4535" i="1"/>
  <c r="AB3786" i="1"/>
  <c r="AB103" i="1"/>
  <c r="AB207" i="1"/>
  <c r="AB271" i="1"/>
  <c r="AB943" i="1"/>
  <c r="AB1071" i="1"/>
  <c r="AB1327" i="1"/>
  <c r="AB1583" i="1"/>
  <c r="AB4712" i="1"/>
  <c r="AB4695" i="1"/>
  <c r="AB3932" i="1"/>
  <c r="AB4516" i="1"/>
  <c r="AB4196" i="1"/>
  <c r="AB3827" i="1"/>
  <c r="AB2218" i="1"/>
  <c r="AB2490" i="1"/>
  <c r="AB4696" i="1"/>
  <c r="AB4651" i="1"/>
  <c r="AB4579" i="1"/>
  <c r="AB4703" i="1"/>
  <c r="AB4180" i="1"/>
  <c r="AB4580" i="1"/>
  <c r="AB3971" i="1"/>
  <c r="AB3719" i="1"/>
  <c r="AB2082" i="1"/>
  <c r="AB2322" i="1"/>
  <c r="AB2554" i="1"/>
  <c r="AB3534" i="1"/>
  <c r="AB3070" i="1"/>
  <c r="AB4582" i="1"/>
  <c r="AB151" i="1"/>
  <c r="AB4136" i="1"/>
  <c r="AB4131" i="1"/>
  <c r="AB1731" i="1"/>
  <c r="AB3410" i="1"/>
  <c r="AB2936" i="1"/>
  <c r="AB3524" i="1"/>
  <c r="AB3812" i="1"/>
  <c r="AB2619" i="1"/>
  <c r="AB2548" i="1"/>
  <c r="AB2712" i="1"/>
  <c r="AB262" i="1"/>
  <c r="AB526" i="1"/>
  <c r="AB534" i="1"/>
  <c r="AB846" i="1"/>
  <c r="AB910" i="1"/>
  <c r="AB1022" i="1"/>
  <c r="AB2990" i="1"/>
  <c r="AB2998" i="1"/>
  <c r="AB4175" i="1"/>
  <c r="AB3262" i="1"/>
  <c r="AB4462" i="1"/>
  <c r="AB2090" i="1"/>
  <c r="AB2482" i="1"/>
  <c r="AB4658" i="1"/>
  <c r="AB3854" i="1"/>
  <c r="AB4178" i="1"/>
  <c r="AB4382" i="1"/>
  <c r="AB4706" i="1"/>
  <c r="AB4374" i="1"/>
  <c r="AB4287" i="1"/>
  <c r="AB3263" i="1"/>
  <c r="AB4183" i="1"/>
  <c r="AB4379" i="1"/>
  <c r="AB4572" i="1"/>
  <c r="AB3991" i="1"/>
  <c r="AB4207" i="1"/>
  <c r="AB3888" i="1"/>
  <c r="AB1739" i="1"/>
  <c r="AB1855" i="1"/>
  <c r="AB1959" i="1"/>
  <c r="AB3107" i="1"/>
  <c r="AB3676" i="1"/>
  <c r="AB2776" i="1"/>
  <c r="AB3527" i="1"/>
  <c r="AB2835" i="1"/>
  <c r="AB1418" i="1"/>
  <c r="AB3540" i="1"/>
  <c r="AB3596" i="1"/>
  <c r="AB3720" i="1"/>
  <c r="AB3828" i="1"/>
  <c r="AB3999" i="1"/>
  <c r="AB2358" i="1"/>
  <c r="AB1586" i="1"/>
  <c r="AB1763" i="1"/>
  <c r="AB2043" i="1"/>
  <c r="AB2147" i="1"/>
  <c r="AB2555" i="1"/>
  <c r="AB2627" i="1"/>
  <c r="AB2404" i="1"/>
  <c r="AB3016" i="1"/>
  <c r="AB31" i="1"/>
  <c r="AB95" i="1"/>
  <c r="AB159" i="1"/>
  <c r="AB351" i="1"/>
  <c r="AB415" i="1"/>
  <c r="AB479" i="1"/>
  <c r="AB527" i="1"/>
  <c r="AB543" i="1"/>
  <c r="AB663" i="1"/>
  <c r="AB671" i="1"/>
  <c r="AB735" i="1"/>
  <c r="AB799" i="1"/>
  <c r="AB855" i="1"/>
  <c r="AB863" i="1"/>
  <c r="AB887" i="1"/>
  <c r="AB895" i="1"/>
  <c r="AB935" i="1"/>
  <c r="AB983" i="1"/>
  <c r="AB991" i="1"/>
  <c r="AB1023" i="1"/>
  <c r="AB1063" i="1"/>
  <c r="AB1111" i="1"/>
  <c r="AB1119" i="1"/>
  <c r="AB1191" i="1"/>
  <c r="AB1279" i="1"/>
  <c r="AB1367" i="1"/>
  <c r="AB1375" i="1"/>
  <c r="AB1399" i="1"/>
  <c r="AB1407" i="1"/>
  <c r="AB1535" i="1"/>
  <c r="AB1655" i="1"/>
  <c r="AB1663" i="1"/>
  <c r="AB2023" i="1"/>
  <c r="AB2207" i="1"/>
  <c r="AB2215" i="1"/>
  <c r="AB2359" i="1"/>
  <c r="AB2367" i="1"/>
  <c r="AB2423" i="1"/>
  <c r="U21" i="1"/>
  <c r="AB21" i="1" s="1"/>
  <c r="U361" i="1"/>
  <c r="U705" i="1"/>
  <c r="AB3616" i="1"/>
  <c r="U121" i="1"/>
  <c r="U217" i="1"/>
  <c r="U293" i="1"/>
  <c r="U453" i="1"/>
  <c r="U589" i="1"/>
  <c r="U637" i="1"/>
  <c r="U801" i="1"/>
  <c r="U929" i="1"/>
  <c r="U2521" i="1"/>
  <c r="AB2558" i="1"/>
  <c r="AB1982" i="1"/>
  <c r="AB2726" i="1"/>
  <c r="AB4458" i="1"/>
  <c r="AB3226" i="1"/>
  <c r="AB4186" i="1"/>
  <c r="AB4378" i="1"/>
  <c r="AB1342" i="1"/>
  <c r="AB782" i="1"/>
  <c r="AB1102" i="1"/>
  <c r="AB1614" i="1"/>
  <c r="U197" i="1"/>
  <c r="U513" i="1"/>
  <c r="U877" i="1"/>
  <c r="U65" i="1"/>
  <c r="U169" i="1"/>
  <c r="U257" i="1"/>
  <c r="U417" i="1"/>
  <c r="U489" i="1"/>
  <c r="AB489" i="1" s="1"/>
  <c r="U613" i="1"/>
  <c r="U757" i="1"/>
  <c r="U833" i="1"/>
  <c r="U993" i="1"/>
  <c r="AB993" i="1" s="1"/>
  <c r="Y1101" i="1"/>
  <c r="U1101" i="1"/>
  <c r="Y1277" i="1"/>
  <c r="U1277" i="1"/>
  <c r="Y1489" i="1"/>
  <c r="U1489" i="1"/>
  <c r="Y2273" i="1"/>
  <c r="U2273" i="1"/>
  <c r="Y2609" i="1"/>
  <c r="U2609" i="1"/>
  <c r="Y2661" i="1"/>
  <c r="U2661" i="1"/>
  <c r="Y2793" i="1"/>
  <c r="U2793" i="1"/>
  <c r="U1133" i="1"/>
  <c r="U1841" i="1"/>
  <c r="U2221" i="1"/>
  <c r="U2409" i="1"/>
  <c r="U2853" i="1"/>
  <c r="Y77" i="1"/>
  <c r="U77" i="1"/>
  <c r="Y137" i="1"/>
  <c r="U137" i="1"/>
  <c r="Y225" i="1"/>
  <c r="U225" i="1"/>
  <c r="Y261" i="1"/>
  <c r="U261" i="1"/>
  <c r="Y433" i="1"/>
  <c r="U433" i="1"/>
  <c r="Y461" i="1"/>
  <c r="U461" i="1"/>
  <c r="Y593" i="1"/>
  <c r="U593" i="1"/>
  <c r="Y621" i="1"/>
  <c r="U621" i="1"/>
  <c r="Y765" i="1"/>
  <c r="U765" i="1"/>
  <c r="Y805" i="1"/>
  <c r="U805" i="1"/>
  <c r="Y933" i="1"/>
  <c r="U933" i="1"/>
  <c r="U997" i="1"/>
  <c r="Y997" i="1"/>
  <c r="Y1033" i="1"/>
  <c r="U1033" i="1"/>
  <c r="Y1165" i="1"/>
  <c r="U1165" i="1"/>
  <c r="Y1333" i="1"/>
  <c r="U1333" i="1"/>
  <c r="Y1457" i="1"/>
  <c r="U1457" i="1"/>
  <c r="Y1601" i="1"/>
  <c r="U1601" i="1"/>
  <c r="Y1785" i="1"/>
  <c r="U1785" i="1"/>
  <c r="Y1965" i="1"/>
  <c r="U1965" i="1"/>
  <c r="Y2461" i="1"/>
  <c r="U2461" i="1"/>
  <c r="U1649" i="1"/>
  <c r="U2061" i="1"/>
  <c r="U2637" i="1"/>
  <c r="U2709" i="1"/>
  <c r="U3749" i="1"/>
  <c r="Y1217" i="1"/>
  <c r="U1217" i="1"/>
  <c r="Y1409" i="1"/>
  <c r="U1409" i="1"/>
  <c r="Y1905" i="1"/>
  <c r="U1905" i="1"/>
  <c r="Y2169" i="1"/>
  <c r="U2169" i="1"/>
  <c r="Y2909" i="1"/>
  <c r="U2909" i="1"/>
  <c r="Y3277" i="1"/>
  <c r="U3277" i="1"/>
  <c r="U2569" i="1"/>
  <c r="AB38" i="1"/>
  <c r="AB46" i="1"/>
  <c r="AB198" i="1"/>
  <c r="AB430" i="1"/>
  <c r="AB438" i="1"/>
  <c r="AB494" i="1"/>
  <c r="AB502" i="1"/>
  <c r="AB558" i="1"/>
  <c r="AB658" i="1"/>
  <c r="AB674" i="1"/>
  <c r="AB682" i="1"/>
  <c r="AB690" i="1"/>
  <c r="AB714" i="1"/>
  <c r="AB778" i="1"/>
  <c r="AB794" i="1"/>
  <c r="AB810" i="1"/>
  <c r="AB858" i="1"/>
  <c r="AB902" i="1"/>
  <c r="AB950" i="1"/>
  <c r="AB1058" i="1"/>
  <c r="AB1426" i="1"/>
  <c r="AB1726" i="1"/>
  <c r="AB1782" i="1"/>
  <c r="AB2194" i="1"/>
  <c r="AB2410" i="1"/>
  <c r="AB2418" i="1"/>
  <c r="AB2458" i="1"/>
  <c r="AB2538" i="1"/>
  <c r="AB2570" i="1"/>
  <c r="AB3270" i="1"/>
  <c r="AB187" i="1"/>
  <c r="AB403" i="1"/>
  <c r="AB487" i="1"/>
  <c r="AB559" i="1"/>
  <c r="AB675" i="1"/>
  <c r="AB739" i="1"/>
  <c r="AB771" i="1"/>
  <c r="AB835" i="1"/>
  <c r="AB1027" i="1"/>
  <c r="AB1091" i="1"/>
  <c r="AB1283" i="1"/>
  <c r="AB1347" i="1"/>
  <c r="AB1371" i="1"/>
  <c r="AB1411" i="1"/>
  <c r="AB1603" i="1"/>
  <c r="AB1667" i="1"/>
  <c r="AB2095" i="1"/>
  <c r="AB2115" i="1"/>
  <c r="AB2131" i="1"/>
  <c r="AB2139" i="1"/>
  <c r="AB2223" i="1"/>
  <c r="AB2339" i="1"/>
  <c r="AB2363" i="1"/>
  <c r="AB2387" i="1"/>
  <c r="Y2961" i="1"/>
  <c r="U2961" i="1"/>
  <c r="Y3009" i="1"/>
  <c r="U3009" i="1"/>
  <c r="Y3045" i="1"/>
  <c r="U3045" i="1"/>
  <c r="Y3069" i="1"/>
  <c r="U3069" i="1"/>
  <c r="Y3113" i="1"/>
  <c r="U3113" i="1"/>
  <c r="Y3177" i="1"/>
  <c r="U3177" i="1"/>
  <c r="Y3337" i="1"/>
  <c r="U3337" i="1"/>
  <c r="Y3369" i="1"/>
  <c r="U3369" i="1"/>
  <c r="Y3421" i="1"/>
  <c r="U3421" i="1"/>
  <c r="Y3629" i="1"/>
  <c r="U3629" i="1"/>
  <c r="Y3661" i="1"/>
  <c r="U3661" i="1"/>
  <c r="Y3701" i="1"/>
  <c r="U3701" i="1"/>
  <c r="Y3825" i="1"/>
  <c r="U3825" i="1"/>
  <c r="Y4085" i="1"/>
  <c r="U4085" i="1"/>
  <c r="Y4157" i="1"/>
  <c r="U4157" i="1"/>
  <c r="Y4213" i="1"/>
  <c r="U4213" i="1"/>
  <c r="Y4257" i="1"/>
  <c r="U4257" i="1"/>
  <c r="Y4325" i="1"/>
  <c r="U4325" i="1"/>
  <c r="Y590" i="1"/>
  <c r="U590" i="1"/>
  <c r="AB590" i="1" s="1"/>
  <c r="Y850" i="1"/>
  <c r="U850" i="1"/>
  <c r="AB850" i="1" s="1"/>
  <c r="Y1750" i="1"/>
  <c r="U1750" i="1"/>
  <c r="AB1750" i="1" s="1"/>
  <c r="Y2366" i="1"/>
  <c r="U2366" i="1"/>
  <c r="AB2366" i="1" s="1"/>
  <c r="Y2786" i="1"/>
  <c r="U2786" i="1"/>
  <c r="Y2834" i="1"/>
  <c r="U2834" i="1"/>
  <c r="AB2834" i="1" s="1"/>
  <c r="Y2854" i="1"/>
  <c r="U2854" i="1"/>
  <c r="Y2886" i="1"/>
  <c r="U2886" i="1"/>
  <c r="Y2918" i="1"/>
  <c r="U2918" i="1"/>
  <c r="Y3086" i="1"/>
  <c r="U3086" i="1"/>
  <c r="Y3438" i="1"/>
  <c r="U3438" i="1"/>
  <c r="Y3478" i="1"/>
  <c r="U3478" i="1"/>
  <c r="Y3650" i="1"/>
  <c r="U3650" i="1"/>
  <c r="Y3722" i="1"/>
  <c r="U3722" i="1"/>
  <c r="AB3722" i="1" s="1"/>
  <c r="Y3862" i="1"/>
  <c r="U3862" i="1"/>
  <c r="Y3918" i="1"/>
  <c r="U3918" i="1"/>
  <c r="AB3918" i="1" s="1"/>
  <c r="Y3986" i="1"/>
  <c r="U3986" i="1"/>
  <c r="Y4082" i="1"/>
  <c r="U4082" i="1"/>
  <c r="Y4190" i="1"/>
  <c r="U4190" i="1"/>
  <c r="AB4190" i="1" s="1"/>
  <c r="Y4326" i="1"/>
  <c r="U4326" i="1"/>
  <c r="AB4326" i="1" s="1"/>
  <c r="Y4430" i="1"/>
  <c r="U4430" i="1"/>
  <c r="Y4498" i="1"/>
  <c r="U4498" i="1"/>
  <c r="Y4594" i="1"/>
  <c r="U4594" i="1"/>
  <c r="Y4662" i="1"/>
  <c r="U4662" i="1"/>
  <c r="AB4662" i="1" s="1"/>
  <c r="AB4716" i="1"/>
  <c r="Y1677" i="1"/>
  <c r="U1677" i="1"/>
  <c r="Y1789" i="1"/>
  <c r="U1789" i="1"/>
  <c r="Y1845" i="1"/>
  <c r="U1845" i="1"/>
  <c r="Y1993" i="1"/>
  <c r="U1993" i="1"/>
  <c r="Y2073" i="1"/>
  <c r="U2073" i="1"/>
  <c r="Y2189" i="1"/>
  <c r="U2189" i="1"/>
  <c r="Y2289" i="1"/>
  <c r="U2289" i="1"/>
  <c r="Y2429" i="1"/>
  <c r="U2429" i="1"/>
  <c r="Y2469" i="1"/>
  <c r="U2469" i="1"/>
  <c r="Y2577" i="1"/>
  <c r="U2577" i="1"/>
  <c r="Y2621" i="1"/>
  <c r="U2621" i="1"/>
  <c r="Y2641" i="1"/>
  <c r="U2641" i="1"/>
  <c r="Y2773" i="1"/>
  <c r="U2773" i="1"/>
  <c r="Y2813" i="1"/>
  <c r="U2813" i="1"/>
  <c r="Y2865" i="1"/>
  <c r="U2865" i="1"/>
  <c r="Y17" i="1"/>
  <c r="U17" i="1"/>
  <c r="Y49" i="1"/>
  <c r="U49" i="1"/>
  <c r="Y109" i="1"/>
  <c r="U109" i="1"/>
  <c r="Y153" i="1"/>
  <c r="U153" i="1"/>
  <c r="Y193" i="1"/>
  <c r="U193" i="1"/>
  <c r="Y213" i="1"/>
  <c r="U213" i="1"/>
  <c r="Y253" i="1"/>
  <c r="U253" i="1"/>
  <c r="Y289" i="1"/>
  <c r="U289" i="1"/>
  <c r="Y349" i="1"/>
  <c r="U349" i="1"/>
  <c r="Y385" i="1"/>
  <c r="U385" i="1"/>
  <c r="Y449" i="1"/>
  <c r="U449" i="1"/>
  <c r="Y485" i="1"/>
  <c r="U485" i="1"/>
  <c r="Y505" i="1"/>
  <c r="U505" i="1"/>
  <c r="Y585" i="1"/>
  <c r="U585" i="1"/>
  <c r="Y609" i="1"/>
  <c r="U609" i="1"/>
  <c r="Y633" i="1"/>
  <c r="U633" i="1"/>
  <c r="Y697" i="1"/>
  <c r="U697" i="1"/>
  <c r="Y749" i="1"/>
  <c r="U749" i="1"/>
  <c r="Y789" i="1"/>
  <c r="U789" i="1"/>
  <c r="Y829" i="1"/>
  <c r="U829" i="1"/>
  <c r="Y869" i="1"/>
  <c r="U869" i="1"/>
  <c r="Y913" i="1"/>
  <c r="U913" i="1"/>
  <c r="Y961" i="1"/>
  <c r="U961" i="1"/>
  <c r="Y1017" i="1"/>
  <c r="U1017" i="1"/>
  <c r="Y1121" i="1"/>
  <c r="U1121" i="1"/>
  <c r="Y1153" i="1"/>
  <c r="U1153" i="1"/>
  <c r="U3533" i="1"/>
  <c r="AB3820" i="1"/>
  <c r="AB4168" i="1"/>
  <c r="AB3927" i="1"/>
  <c r="AB3530" i="1"/>
  <c r="AB3499" i="1"/>
  <c r="AB4650" i="1"/>
  <c r="AB2774" i="1"/>
  <c r="AB3678" i="1"/>
  <c r="AB4234" i="1"/>
  <c r="AB3998" i="1"/>
  <c r="AB4210" i="1"/>
  <c r="AB4718" i="1"/>
  <c r="AB4134" i="1"/>
  <c r="AB3414" i="1"/>
  <c r="AB3930" i="1"/>
  <c r="AB4142" i="1"/>
  <c r="AB4199" i="1"/>
  <c r="AB4570" i="1"/>
  <c r="AB3391" i="1"/>
  <c r="AB3071" i="1"/>
  <c r="AB3543" i="1"/>
  <c r="AB3791" i="1"/>
  <c r="AB4660" i="1"/>
  <c r="AB4328" i="1"/>
  <c r="AB4380" i="1"/>
  <c r="AB3743" i="1"/>
  <c r="AB3940" i="1"/>
  <c r="AB4236" i="1"/>
  <c r="AB4212" i="1"/>
  <c r="AB3802" i="1"/>
  <c r="AB3374" i="1"/>
  <c r="AB1951" i="1"/>
  <c r="AB3103" i="1"/>
  <c r="AB3415" i="1"/>
  <c r="AB3588" i="1"/>
  <c r="AB2206" i="1"/>
  <c r="AB2984" i="1"/>
  <c r="AB3028" i="1"/>
  <c r="AB3063" i="1"/>
  <c r="AB2723" i="1"/>
  <c r="AB3035" i="1"/>
  <c r="AB3840" i="1"/>
  <c r="AB3919" i="1"/>
  <c r="AB2406" i="1"/>
  <c r="AB2582" i="1"/>
  <c r="AB1350" i="1"/>
  <c r="AB1398" i="1"/>
  <c r="AB1566" i="1"/>
  <c r="AB1950" i="1"/>
  <c r="AB2142" i="1"/>
  <c r="AB2566" i="1"/>
  <c r="AB1831" i="1"/>
  <c r="AB2407" i="1"/>
  <c r="AB2979" i="1"/>
  <c r="AB1768" i="1"/>
  <c r="AB3848" i="1"/>
  <c r="Y3853" i="1"/>
  <c r="U1049" i="1"/>
  <c r="U1109" i="1"/>
  <c r="U1141" i="1"/>
  <c r="U1645" i="1"/>
  <c r="U1777" i="1"/>
  <c r="U1833" i="1"/>
  <c r="U1889" i="1"/>
  <c r="U1957" i="1"/>
  <c r="AB1957" i="1" s="1"/>
  <c r="U2041" i="1"/>
  <c r="U2141" i="1"/>
  <c r="U2209" i="1"/>
  <c r="U2269" i="1"/>
  <c r="U2353" i="1"/>
  <c r="U2445" i="1"/>
  <c r="U2497" i="1"/>
  <c r="U2549" i="1"/>
  <c r="U2593" i="1"/>
  <c r="U2629" i="1"/>
  <c r="U2653" i="1"/>
  <c r="U2701" i="1"/>
  <c r="U2781" i="1"/>
  <c r="U2833" i="1"/>
  <c r="U2893" i="1"/>
  <c r="U3117" i="1"/>
  <c r="U3225" i="1"/>
  <c r="U3293" i="1"/>
  <c r="U3345" i="1"/>
  <c r="U3377" i="1"/>
  <c r="U3441" i="1"/>
  <c r="U3537" i="1"/>
  <c r="U3633" i="1"/>
  <c r="U3665" i="1"/>
  <c r="U3717" i="1"/>
  <c r="U3765" i="1"/>
  <c r="U3913" i="1"/>
  <c r="U3965" i="1"/>
  <c r="U4025" i="1"/>
  <c r="AB678" i="1"/>
  <c r="AB686" i="1"/>
  <c r="AB734" i="1"/>
  <c r="AB814" i="1"/>
  <c r="AB854" i="1"/>
  <c r="AB1062" i="1"/>
  <c r="AB1086" i="1"/>
  <c r="AB1094" i="1"/>
  <c r="AB1134" i="1"/>
  <c r="AB1334" i="1"/>
  <c r="AB1422" i="1"/>
  <c r="AB1558" i="1"/>
  <c r="AB1574" i="1"/>
  <c r="AB2094" i="1"/>
  <c r="AB2102" i="1"/>
  <c r="AB2134" i="1"/>
  <c r="AB2934" i="1"/>
  <c r="AB3422" i="1"/>
  <c r="AB223" i="1"/>
  <c r="AB391" i="1"/>
  <c r="AB519" i="1"/>
  <c r="AB575" i="1"/>
  <c r="AB639" i="1"/>
  <c r="AB703" i="1"/>
  <c r="AB759" i="1"/>
  <c r="AB767" i="1"/>
  <c r="AB823" i="1"/>
  <c r="AB831" i="1"/>
  <c r="AB871" i="1"/>
  <c r="AB919" i="1"/>
  <c r="AB927" i="1"/>
  <c r="AB951" i="1"/>
  <c r="AB959" i="1"/>
  <c r="AB999" i="1"/>
  <c r="AB1087" i="1"/>
  <c r="AB1127" i="1"/>
  <c r="AB1303" i="1"/>
  <c r="AB1311" i="1"/>
  <c r="AB1335" i="1"/>
  <c r="AB1343" i="1"/>
  <c r="AB1511" i="1"/>
  <c r="AB1559" i="1"/>
  <c r="AB1567" i="1"/>
  <c r="AB1983" i="1"/>
  <c r="AB2039" i="1"/>
  <c r="AB2143" i="1"/>
  <c r="AB2199" i="1"/>
  <c r="AB2231" i="1"/>
  <c r="AB2335" i="1"/>
  <c r="AB2343" i="1"/>
  <c r="AB2391" i="1"/>
  <c r="AB2399" i="1"/>
  <c r="AB2455" i="1"/>
  <c r="O129" i="1"/>
  <c r="R129" i="1" s="1"/>
  <c r="S129" i="1" s="1"/>
  <c r="O133" i="1"/>
  <c r="R133" i="1" s="1"/>
  <c r="O137" i="1"/>
  <c r="R137" i="1" s="1"/>
  <c r="S137" i="1" s="1"/>
  <c r="O128" i="1"/>
  <c r="R128" i="1" s="1"/>
  <c r="S128" i="1" s="1"/>
  <c r="O132" i="1"/>
  <c r="R132" i="1" s="1"/>
  <c r="O136" i="1"/>
  <c r="R136" i="1" s="1"/>
  <c r="S136" i="1" s="1"/>
  <c r="O140" i="1"/>
  <c r="R140" i="1" s="1"/>
  <c r="O172" i="1"/>
  <c r="R172" i="1" s="1"/>
  <c r="S172" i="1" s="1"/>
  <c r="O176" i="1"/>
  <c r="R176" i="1" s="1"/>
  <c r="S176" i="1" s="1"/>
  <c r="O180" i="1"/>
  <c r="R180" i="1" s="1"/>
  <c r="S180" i="1" s="1"/>
  <c r="O232" i="1"/>
  <c r="R232" i="1" s="1"/>
  <c r="S232" i="1" s="1"/>
  <c r="O236" i="1"/>
  <c r="R236" i="1" s="1"/>
  <c r="S236" i="1" s="1"/>
  <c r="O240" i="1"/>
  <c r="R240" i="1" s="1"/>
  <c r="S240" i="1" s="1"/>
  <c r="O244" i="1"/>
  <c r="R244" i="1" s="1"/>
  <c r="O248" i="1"/>
  <c r="R248" i="1" s="1"/>
  <c r="S248" i="1" s="1"/>
  <c r="O252" i="1"/>
  <c r="R252" i="1" s="1"/>
  <c r="O288" i="1"/>
  <c r="R288" i="1" s="1"/>
  <c r="O292" i="1"/>
  <c r="R292" i="1" s="1"/>
  <c r="O296" i="1"/>
  <c r="R296" i="1" s="1"/>
  <c r="S296" i="1" s="1"/>
  <c r="O300" i="1"/>
  <c r="R300" i="1" s="1"/>
  <c r="O304" i="1"/>
  <c r="R304" i="1" s="1"/>
  <c r="S304" i="1" s="1"/>
  <c r="O308" i="1"/>
  <c r="R308" i="1" s="1"/>
  <c r="S308" i="1" s="1"/>
  <c r="O312" i="1"/>
  <c r="R312" i="1" s="1"/>
  <c r="S312" i="1" s="1"/>
  <c r="O316" i="1"/>
  <c r="R316" i="1" s="1"/>
  <c r="S316" i="1" s="1"/>
  <c r="O372" i="1"/>
  <c r="R372" i="1" s="1"/>
  <c r="S372" i="1" s="1"/>
  <c r="O376" i="1"/>
  <c r="R376" i="1" s="1"/>
  <c r="S376" i="1" s="1"/>
  <c r="O380" i="1"/>
  <c r="R380" i="1" s="1"/>
  <c r="O135" i="1"/>
  <c r="R135" i="1" s="1"/>
  <c r="S135" i="1" s="1"/>
  <c r="O175" i="1"/>
  <c r="R175" i="1" s="1"/>
  <c r="S175" i="1" s="1"/>
  <c r="O181" i="1"/>
  <c r="R181" i="1" s="1"/>
  <c r="S181" i="1" s="1"/>
  <c r="O229" i="1"/>
  <c r="R229" i="1" s="1"/>
  <c r="X229" i="1" s="1"/>
  <c r="Z229" i="1" s="1"/>
  <c r="O234" i="1"/>
  <c r="R234" i="1" s="1"/>
  <c r="S234" i="1" s="1"/>
  <c r="O239" i="1"/>
  <c r="R239" i="1" s="1"/>
  <c r="S239" i="1" s="1"/>
  <c r="O245" i="1"/>
  <c r="R245" i="1" s="1"/>
  <c r="O250" i="1"/>
  <c r="R250" i="1" s="1"/>
  <c r="S250" i="1" s="1"/>
  <c r="O287" i="1"/>
  <c r="R287" i="1" s="1"/>
  <c r="S287" i="1" s="1"/>
  <c r="O293" i="1"/>
  <c r="R293" i="1" s="1"/>
  <c r="O298" i="1"/>
  <c r="R298" i="1" s="1"/>
  <c r="S298" i="1" s="1"/>
  <c r="O303" i="1"/>
  <c r="R303" i="1" s="1"/>
  <c r="S303" i="1" s="1"/>
  <c r="O309" i="1"/>
  <c r="R309" i="1" s="1"/>
  <c r="X309" i="1" s="1"/>
  <c r="Z309" i="1" s="1"/>
  <c r="O314" i="1"/>
  <c r="R314" i="1" s="1"/>
  <c r="S314" i="1" s="1"/>
  <c r="O371" i="1"/>
  <c r="R371" i="1" s="1"/>
  <c r="S371" i="1" s="1"/>
  <c r="O377" i="1"/>
  <c r="R377" i="1" s="1"/>
  <c r="S377" i="1" s="1"/>
  <c r="O382" i="1"/>
  <c r="R382" i="1" s="1"/>
  <c r="S382" i="1" s="1"/>
  <c r="O386" i="1"/>
  <c r="R386" i="1" s="1"/>
  <c r="S386" i="1" s="1"/>
  <c r="O446" i="1"/>
  <c r="R446" i="1" s="1"/>
  <c r="S446" i="1" s="1"/>
  <c r="O450" i="1"/>
  <c r="R450" i="1" s="1"/>
  <c r="S450" i="1" s="1"/>
  <c r="O454" i="1"/>
  <c r="R454" i="1" s="1"/>
  <c r="S454" i="1" s="1"/>
  <c r="O458" i="1"/>
  <c r="R458" i="1" s="1"/>
  <c r="S458" i="1" s="1"/>
  <c r="O462" i="1"/>
  <c r="R462" i="1" s="1"/>
  <c r="S462" i="1" s="1"/>
  <c r="O466" i="1"/>
  <c r="R466" i="1" s="1"/>
  <c r="S466" i="1" s="1"/>
  <c r="O470" i="1"/>
  <c r="R470" i="1" s="1"/>
  <c r="S470" i="1" s="1"/>
  <c r="O474" i="1"/>
  <c r="R474" i="1" s="1"/>
  <c r="S474" i="1" s="1"/>
  <c r="O594" i="1"/>
  <c r="R594" i="1" s="1"/>
  <c r="S594" i="1" s="1"/>
  <c r="O598" i="1"/>
  <c r="R598" i="1" s="1"/>
  <c r="S598" i="1" s="1"/>
  <c r="O602" i="1"/>
  <c r="R602" i="1" s="1"/>
  <c r="S602" i="1" s="1"/>
  <c r="O606" i="1"/>
  <c r="R606" i="1" s="1"/>
  <c r="S606" i="1" s="1"/>
  <c r="O610" i="1"/>
  <c r="R610" i="1" s="1"/>
  <c r="S610" i="1" s="1"/>
  <c r="O614" i="1"/>
  <c r="R614" i="1" s="1"/>
  <c r="S614" i="1" s="1"/>
  <c r="O618" i="1"/>
  <c r="R618" i="1" s="1"/>
  <c r="S618" i="1" s="1"/>
  <c r="O622" i="1"/>
  <c r="R622" i="1" s="1"/>
  <c r="S622" i="1" s="1"/>
  <c r="O626" i="1"/>
  <c r="R626" i="1" s="1"/>
  <c r="S626" i="1" s="1"/>
  <c r="O630" i="1"/>
  <c r="R630" i="1" s="1"/>
  <c r="S630" i="1" s="1"/>
  <c r="O646" i="1"/>
  <c r="R646" i="1" s="1"/>
  <c r="S646" i="1" s="1"/>
  <c r="O650" i="1"/>
  <c r="R650" i="1" s="1"/>
  <c r="S650" i="1" s="1"/>
  <c r="O654" i="1"/>
  <c r="R654" i="1" s="1"/>
  <c r="S654" i="1" s="1"/>
  <c r="O726" i="1"/>
  <c r="R726" i="1" s="1"/>
  <c r="S726" i="1" s="1"/>
  <c r="O746" i="1"/>
  <c r="R746" i="1" s="1"/>
  <c r="S746" i="1" s="1"/>
  <c r="O750" i="1"/>
  <c r="R750" i="1" s="1"/>
  <c r="S750" i="1" s="1"/>
  <c r="O754" i="1"/>
  <c r="R754" i="1" s="1"/>
  <c r="S754" i="1" s="1"/>
  <c r="O802" i="1"/>
  <c r="R802" i="1" s="1"/>
  <c r="S802" i="1" s="1"/>
  <c r="O806" i="1"/>
  <c r="R806" i="1" s="1"/>
  <c r="S806" i="1" s="1"/>
  <c r="O882" i="1"/>
  <c r="R882" i="1" s="1"/>
  <c r="S882" i="1" s="1"/>
  <c r="O970" i="1"/>
  <c r="R970" i="1" s="1"/>
  <c r="S970" i="1" s="1"/>
  <c r="O974" i="1"/>
  <c r="R974" i="1" s="1"/>
  <c r="S974" i="1" s="1"/>
  <c r="O1010" i="1"/>
  <c r="R1010" i="1" s="1"/>
  <c r="S1010" i="1" s="1"/>
  <c r="O1014" i="1"/>
  <c r="R1014" i="1" s="1"/>
  <c r="S1014" i="1" s="1"/>
  <c r="O1018" i="1"/>
  <c r="R1018" i="1" s="1"/>
  <c r="S1018" i="1" s="1"/>
  <c r="O1042" i="1"/>
  <c r="R1042" i="1" s="1"/>
  <c r="S1042" i="1" s="1"/>
  <c r="O1046" i="1"/>
  <c r="R1046" i="1" s="1"/>
  <c r="S1046" i="1" s="1"/>
  <c r="O1050" i="1"/>
  <c r="R1050" i="1" s="1"/>
  <c r="S1050" i="1" s="1"/>
  <c r="O1054" i="1"/>
  <c r="R1054" i="1" s="1"/>
  <c r="S1054" i="1" s="1"/>
  <c r="O1074" i="1"/>
  <c r="R1074" i="1" s="1"/>
  <c r="S1074" i="1" s="1"/>
  <c r="O1078" i="1"/>
  <c r="R1078" i="1" s="1"/>
  <c r="S1078" i="1" s="1"/>
  <c r="O1082" i="1"/>
  <c r="R1082" i="1" s="1"/>
  <c r="S1082" i="1" s="1"/>
  <c r="O1138" i="1"/>
  <c r="R1138" i="1" s="1"/>
  <c r="S1138" i="1" s="1"/>
  <c r="O1142" i="1"/>
  <c r="R1142" i="1" s="1"/>
  <c r="S1142" i="1" s="1"/>
  <c r="O1146" i="1"/>
  <c r="R1146" i="1" s="1"/>
  <c r="S1146" i="1" s="1"/>
  <c r="O1150" i="1"/>
  <c r="R1150" i="1" s="1"/>
  <c r="S1150" i="1" s="1"/>
  <c r="O1154" i="1"/>
  <c r="R1154" i="1" s="1"/>
  <c r="S1154" i="1" s="1"/>
  <c r="O1158" i="1"/>
  <c r="R1158" i="1" s="1"/>
  <c r="S1158" i="1" s="1"/>
  <c r="O1162" i="1"/>
  <c r="R1162" i="1" s="1"/>
  <c r="S1162" i="1" s="1"/>
  <c r="O1166" i="1"/>
  <c r="R1166" i="1" s="1"/>
  <c r="S1166" i="1" s="1"/>
  <c r="O1170" i="1"/>
  <c r="R1170" i="1" s="1"/>
  <c r="S1170" i="1" s="1"/>
  <c r="O1174" i="1"/>
  <c r="R1174" i="1" s="1"/>
  <c r="S1174" i="1" s="1"/>
  <c r="O1178" i="1"/>
  <c r="R1178" i="1" s="1"/>
  <c r="S1178" i="1" s="1"/>
  <c r="O1182" i="1"/>
  <c r="R1182" i="1" s="1"/>
  <c r="S1182" i="1" s="1"/>
  <c r="O1186" i="1"/>
  <c r="R1186" i="1" s="1"/>
  <c r="S1186" i="1" s="1"/>
  <c r="O1194" i="1"/>
  <c r="R1194" i="1" s="1"/>
  <c r="S1194" i="1" s="1"/>
  <c r="O1198" i="1"/>
  <c r="R1198" i="1" s="1"/>
  <c r="S1198" i="1" s="1"/>
  <c r="O1202" i="1"/>
  <c r="R1202" i="1" s="1"/>
  <c r="S1202" i="1" s="1"/>
  <c r="O1206" i="1"/>
  <c r="R1206" i="1" s="1"/>
  <c r="S1206" i="1" s="1"/>
  <c r="O1210" i="1"/>
  <c r="R1210" i="1" s="1"/>
  <c r="S1210" i="1" s="1"/>
  <c r="O1214" i="1"/>
  <c r="R1214" i="1" s="1"/>
  <c r="S1214" i="1" s="1"/>
  <c r="O1218" i="1"/>
  <c r="R1218" i="1" s="1"/>
  <c r="S1218" i="1" s="1"/>
  <c r="O1222" i="1"/>
  <c r="R1222" i="1" s="1"/>
  <c r="S1222" i="1" s="1"/>
  <c r="O1226" i="1"/>
  <c r="R1226" i="1" s="1"/>
  <c r="S1226" i="1" s="1"/>
  <c r="O1230" i="1"/>
  <c r="R1230" i="1" s="1"/>
  <c r="S1230" i="1" s="1"/>
  <c r="O1234" i="1"/>
  <c r="R1234" i="1" s="1"/>
  <c r="S1234" i="1" s="1"/>
  <c r="O1238" i="1"/>
  <c r="R1238" i="1" s="1"/>
  <c r="S1238" i="1" s="1"/>
  <c r="O1242" i="1"/>
  <c r="R1242" i="1" s="1"/>
  <c r="S1242" i="1" s="1"/>
  <c r="O1246" i="1"/>
  <c r="R1246" i="1" s="1"/>
  <c r="S1246" i="1" s="1"/>
  <c r="O1250" i="1"/>
  <c r="R1250" i="1" s="1"/>
  <c r="S1250" i="1" s="1"/>
  <c r="O1254" i="1"/>
  <c r="R1254" i="1" s="1"/>
  <c r="S1254" i="1" s="1"/>
  <c r="O1258" i="1"/>
  <c r="R1258" i="1" s="1"/>
  <c r="S1258" i="1" s="1"/>
  <c r="O1262" i="1"/>
  <c r="R1262" i="1" s="1"/>
  <c r="S1262" i="1" s="1"/>
  <c r="O1266" i="1"/>
  <c r="R1266" i="1" s="1"/>
  <c r="S1266" i="1" s="1"/>
  <c r="O1286" i="1"/>
  <c r="R1286" i="1" s="1"/>
  <c r="S1286" i="1" s="1"/>
  <c r="O1290" i="1"/>
  <c r="R1290" i="1" s="1"/>
  <c r="S1290" i="1" s="1"/>
  <c r="O1294" i="1"/>
  <c r="R1294" i="1" s="1"/>
  <c r="S1294" i="1" s="1"/>
  <c r="O1314" i="1"/>
  <c r="R1314" i="1" s="1"/>
  <c r="S1314" i="1" s="1"/>
  <c r="O1318" i="1"/>
  <c r="R1318" i="1" s="1"/>
  <c r="S1318" i="1" s="1"/>
  <c r="O1322" i="1"/>
  <c r="R1322" i="1" s="1"/>
  <c r="S1322" i="1" s="1"/>
  <c r="O1386" i="1"/>
  <c r="R1386" i="1" s="1"/>
  <c r="S1386" i="1" s="1"/>
  <c r="O1434" i="1"/>
  <c r="R1434" i="1" s="1"/>
  <c r="S1434" i="1" s="1"/>
  <c r="O1438" i="1"/>
  <c r="R1438" i="1" s="1"/>
  <c r="S1438" i="1" s="1"/>
  <c r="O1442" i="1"/>
  <c r="R1442" i="1" s="1"/>
  <c r="S1442" i="1" s="1"/>
  <c r="O1446" i="1"/>
  <c r="R1446" i="1" s="1"/>
  <c r="S1446" i="1" s="1"/>
  <c r="O1450" i="1"/>
  <c r="R1450" i="1" s="1"/>
  <c r="S1450" i="1" s="1"/>
  <c r="O1454" i="1"/>
  <c r="R1454" i="1" s="1"/>
  <c r="S1454" i="1" s="1"/>
  <c r="O1458" i="1"/>
  <c r="R1458" i="1" s="1"/>
  <c r="S1458" i="1" s="1"/>
  <c r="O1462" i="1"/>
  <c r="R1462" i="1" s="1"/>
  <c r="S1462" i="1" s="1"/>
  <c r="O1466" i="1"/>
  <c r="R1466" i="1" s="1"/>
  <c r="S1466" i="1" s="1"/>
  <c r="O1470" i="1"/>
  <c r="R1470" i="1" s="1"/>
  <c r="S1470" i="1" s="1"/>
  <c r="O1474" i="1"/>
  <c r="R1474" i="1" s="1"/>
  <c r="S1474" i="1" s="1"/>
  <c r="O1482" i="1"/>
  <c r="R1482" i="1" s="1"/>
  <c r="S1482" i="1" s="1"/>
  <c r="O1486" i="1"/>
  <c r="R1486" i="1" s="1"/>
  <c r="S1486" i="1" s="1"/>
  <c r="O1490" i="1"/>
  <c r="R1490" i="1" s="1"/>
  <c r="S1490" i="1" s="1"/>
  <c r="O1494" i="1"/>
  <c r="R1494" i="1" s="1"/>
  <c r="S1494" i="1" s="1"/>
  <c r="O1498" i="1"/>
  <c r="R1498" i="1" s="1"/>
  <c r="S1498" i="1" s="1"/>
  <c r="O1502" i="1"/>
  <c r="R1502" i="1" s="1"/>
  <c r="S1502" i="1" s="1"/>
  <c r="O1506" i="1"/>
  <c r="R1506" i="1" s="1"/>
  <c r="S1506" i="1" s="1"/>
  <c r="O1514" i="1"/>
  <c r="R1514" i="1" s="1"/>
  <c r="S1514" i="1" s="1"/>
  <c r="O1518" i="1"/>
  <c r="R1518" i="1" s="1"/>
  <c r="S1518" i="1" s="1"/>
  <c r="O1522" i="1"/>
  <c r="R1522" i="1" s="1"/>
  <c r="S1522" i="1" s="1"/>
  <c r="O1526" i="1"/>
  <c r="R1526" i="1" s="1"/>
  <c r="S1526" i="1" s="1"/>
  <c r="O1530" i="1"/>
  <c r="R1530" i="1" s="1"/>
  <c r="S1530" i="1" s="1"/>
  <c r="O1578" i="1"/>
  <c r="R1578" i="1" s="1"/>
  <c r="S1578" i="1" s="1"/>
  <c r="O1590" i="1"/>
  <c r="R1590" i="1" s="1"/>
  <c r="S1590" i="1" s="1"/>
  <c r="O1594" i="1"/>
  <c r="R1594" i="1" s="1"/>
  <c r="S1594" i="1" s="1"/>
  <c r="O1598" i="1"/>
  <c r="R1598" i="1" s="1"/>
  <c r="S1598" i="1" s="1"/>
  <c r="O1622" i="1"/>
  <c r="R1622" i="1" s="1"/>
  <c r="S1622" i="1" s="1"/>
  <c r="O1626" i="1"/>
  <c r="R1626" i="1" s="1"/>
  <c r="S1626" i="1" s="1"/>
  <c r="O1630" i="1"/>
  <c r="R1630" i="1" s="1"/>
  <c r="S1630" i="1" s="1"/>
  <c r="O1634" i="1"/>
  <c r="R1634" i="1" s="1"/>
  <c r="S1634" i="1" s="1"/>
  <c r="O1638" i="1"/>
  <c r="R1638" i="1" s="1"/>
  <c r="S1638" i="1" s="1"/>
  <c r="O1642" i="1"/>
  <c r="R1642" i="1" s="1"/>
  <c r="S1642" i="1" s="1"/>
  <c r="O1646" i="1"/>
  <c r="R1646" i="1" s="1"/>
  <c r="S1646" i="1" s="1"/>
  <c r="O1650" i="1"/>
  <c r="R1650" i="1" s="1"/>
  <c r="S1650" i="1" s="1"/>
  <c r="O1654" i="1"/>
  <c r="R1654" i="1" s="1"/>
  <c r="S1654" i="1" s="1"/>
  <c r="O1670" i="1"/>
  <c r="R1670" i="1" s="1"/>
  <c r="S1670" i="1" s="1"/>
  <c r="O1686" i="1"/>
  <c r="R1686" i="1" s="1"/>
  <c r="S1686" i="1" s="1"/>
  <c r="O1690" i="1"/>
  <c r="R1690" i="1" s="1"/>
  <c r="S1690" i="1" s="1"/>
  <c r="O1706" i="1"/>
  <c r="R1706" i="1" s="1"/>
  <c r="S1706" i="1" s="1"/>
  <c r="O1710" i="1"/>
  <c r="R1710" i="1" s="1"/>
  <c r="S1710" i="1" s="1"/>
  <c r="O1714" i="1"/>
  <c r="R1714" i="1" s="1"/>
  <c r="S1714" i="1" s="1"/>
  <c r="O1718" i="1"/>
  <c r="R1718" i="1" s="1"/>
  <c r="S1718" i="1" s="1"/>
  <c r="O130" i="1"/>
  <c r="R130" i="1" s="1"/>
  <c r="S130" i="1" s="1"/>
  <c r="O138" i="1"/>
  <c r="R138" i="1" s="1"/>
  <c r="S138" i="1" s="1"/>
  <c r="O171" i="1"/>
  <c r="R171" i="1" s="1"/>
  <c r="S171" i="1" s="1"/>
  <c r="O177" i="1"/>
  <c r="R177" i="1" s="1"/>
  <c r="S177" i="1" s="1"/>
  <c r="O182" i="1"/>
  <c r="R182" i="1" s="1"/>
  <c r="S182" i="1" s="1"/>
  <c r="O230" i="1"/>
  <c r="R230" i="1" s="1"/>
  <c r="S230" i="1" s="1"/>
  <c r="O235" i="1"/>
  <c r="R235" i="1" s="1"/>
  <c r="S235" i="1" s="1"/>
  <c r="O241" i="1"/>
  <c r="R241" i="1" s="1"/>
  <c r="S241" i="1" s="1"/>
  <c r="O246" i="1"/>
  <c r="R246" i="1" s="1"/>
  <c r="S246" i="1" s="1"/>
  <c r="O251" i="1"/>
  <c r="R251" i="1" s="1"/>
  <c r="S251" i="1" s="1"/>
  <c r="O289" i="1"/>
  <c r="R289" i="1" s="1"/>
  <c r="S289" i="1" s="1"/>
  <c r="O294" i="1"/>
  <c r="R294" i="1" s="1"/>
  <c r="S294" i="1" s="1"/>
  <c r="O299" i="1"/>
  <c r="R299" i="1" s="1"/>
  <c r="S299" i="1" s="1"/>
  <c r="O305" i="1"/>
  <c r="R305" i="1" s="1"/>
  <c r="O310" i="1"/>
  <c r="R310" i="1" s="1"/>
  <c r="S310" i="1" s="1"/>
  <c r="O315" i="1"/>
  <c r="R315" i="1" s="1"/>
  <c r="S315" i="1" s="1"/>
  <c r="O373" i="1"/>
  <c r="R373" i="1" s="1"/>
  <c r="X373" i="1" s="1"/>
  <c r="Z373" i="1" s="1"/>
  <c r="O378" i="1"/>
  <c r="R378" i="1" s="1"/>
  <c r="S378" i="1" s="1"/>
  <c r="O383" i="1"/>
  <c r="R383" i="1" s="1"/>
  <c r="S383" i="1" s="1"/>
  <c r="O443" i="1"/>
  <c r="R443" i="1" s="1"/>
  <c r="S443" i="1" s="1"/>
  <c r="O447" i="1"/>
  <c r="R447" i="1" s="1"/>
  <c r="S447" i="1" s="1"/>
  <c r="O451" i="1"/>
  <c r="R451" i="1" s="1"/>
  <c r="S451" i="1" s="1"/>
  <c r="O455" i="1"/>
  <c r="R455" i="1" s="1"/>
  <c r="S455" i="1" s="1"/>
  <c r="O459" i="1"/>
  <c r="R459" i="1" s="1"/>
  <c r="S459" i="1" s="1"/>
  <c r="O463" i="1"/>
  <c r="R463" i="1" s="1"/>
  <c r="S463" i="1" s="1"/>
  <c r="O467" i="1"/>
  <c r="R467" i="1" s="1"/>
  <c r="S467" i="1" s="1"/>
  <c r="O471" i="1"/>
  <c r="R471" i="1" s="1"/>
  <c r="S471" i="1" s="1"/>
  <c r="O475" i="1"/>
  <c r="R475" i="1" s="1"/>
  <c r="S475" i="1" s="1"/>
  <c r="O595" i="1"/>
  <c r="R595" i="1" s="1"/>
  <c r="S595" i="1" s="1"/>
  <c r="O599" i="1"/>
  <c r="R599" i="1" s="1"/>
  <c r="S599" i="1" s="1"/>
  <c r="O603" i="1"/>
  <c r="R603" i="1" s="1"/>
  <c r="S603" i="1" s="1"/>
  <c r="O607" i="1"/>
  <c r="R607" i="1" s="1"/>
  <c r="S607" i="1" s="1"/>
  <c r="O611" i="1"/>
  <c r="R611" i="1" s="1"/>
  <c r="S611" i="1" s="1"/>
  <c r="O615" i="1"/>
  <c r="R615" i="1" s="1"/>
  <c r="S615" i="1" s="1"/>
  <c r="O619" i="1"/>
  <c r="R619" i="1" s="1"/>
  <c r="S619" i="1" s="1"/>
  <c r="O623" i="1"/>
  <c r="R623" i="1" s="1"/>
  <c r="S623" i="1" s="1"/>
  <c r="O627" i="1"/>
  <c r="R627" i="1" s="1"/>
  <c r="S627" i="1" s="1"/>
  <c r="O631" i="1"/>
  <c r="R631" i="1" s="1"/>
  <c r="S631" i="1" s="1"/>
  <c r="O647" i="1"/>
  <c r="R647" i="1" s="1"/>
  <c r="S647" i="1" s="1"/>
  <c r="O651" i="1"/>
  <c r="R651" i="1" s="1"/>
  <c r="S651" i="1" s="1"/>
  <c r="O655" i="1"/>
  <c r="R655" i="1" s="1"/>
  <c r="S655" i="1" s="1"/>
  <c r="O695" i="1"/>
  <c r="R695" i="1" s="1"/>
  <c r="S695" i="1" s="1"/>
  <c r="O727" i="1"/>
  <c r="R727" i="1" s="1"/>
  <c r="S727" i="1" s="1"/>
  <c r="O743" i="1"/>
  <c r="R743" i="1" s="1"/>
  <c r="S743" i="1" s="1"/>
  <c r="O747" i="1"/>
  <c r="R747" i="1" s="1"/>
  <c r="S747" i="1" s="1"/>
  <c r="O751" i="1"/>
  <c r="R751" i="1" s="1"/>
  <c r="S751" i="1" s="1"/>
  <c r="O755" i="1"/>
  <c r="R755" i="1" s="1"/>
  <c r="S755" i="1" s="1"/>
  <c r="O803" i="1"/>
  <c r="R803" i="1" s="1"/>
  <c r="S803" i="1" s="1"/>
  <c r="O807" i="1"/>
  <c r="R807" i="1" s="1"/>
  <c r="S807" i="1" s="1"/>
  <c r="O883" i="1"/>
  <c r="R883" i="1" s="1"/>
  <c r="S883" i="1" s="1"/>
  <c r="O971" i="1"/>
  <c r="R971" i="1" s="1"/>
  <c r="S971" i="1" s="1"/>
  <c r="O1011" i="1"/>
  <c r="R1011" i="1" s="1"/>
  <c r="S1011" i="1" s="1"/>
  <c r="O1015" i="1"/>
  <c r="R1015" i="1" s="1"/>
  <c r="S1015" i="1" s="1"/>
  <c r="O1043" i="1"/>
  <c r="R1043" i="1" s="1"/>
  <c r="S1043" i="1" s="1"/>
  <c r="O1047" i="1"/>
  <c r="R1047" i="1" s="1"/>
  <c r="S1047" i="1" s="1"/>
  <c r="O1051" i="1"/>
  <c r="R1051" i="1" s="1"/>
  <c r="S1051" i="1" s="1"/>
  <c r="O1055" i="1"/>
  <c r="R1055" i="1" s="1"/>
  <c r="S1055" i="1" s="1"/>
  <c r="O1075" i="1"/>
  <c r="R1075" i="1" s="1"/>
  <c r="S1075" i="1" s="1"/>
  <c r="O1079" i="1"/>
  <c r="R1079" i="1" s="1"/>
  <c r="S1079" i="1" s="1"/>
  <c r="O1139" i="1"/>
  <c r="R1139" i="1" s="1"/>
  <c r="S1139" i="1" s="1"/>
  <c r="O1143" i="1"/>
  <c r="R1143" i="1" s="1"/>
  <c r="S1143" i="1" s="1"/>
  <c r="O1147" i="1"/>
  <c r="R1147" i="1" s="1"/>
  <c r="S1147" i="1" s="1"/>
  <c r="O1151" i="1"/>
  <c r="R1151" i="1" s="1"/>
  <c r="S1151" i="1" s="1"/>
  <c r="O1155" i="1"/>
  <c r="R1155" i="1" s="1"/>
  <c r="S1155" i="1" s="1"/>
  <c r="O1159" i="1"/>
  <c r="R1159" i="1" s="1"/>
  <c r="S1159" i="1" s="1"/>
  <c r="O1163" i="1"/>
  <c r="R1163" i="1" s="1"/>
  <c r="S1163" i="1" s="1"/>
  <c r="O1167" i="1"/>
  <c r="R1167" i="1" s="1"/>
  <c r="S1167" i="1" s="1"/>
  <c r="O1171" i="1"/>
  <c r="R1171" i="1" s="1"/>
  <c r="S1171" i="1" s="1"/>
  <c r="O1175" i="1"/>
  <c r="R1175" i="1" s="1"/>
  <c r="S1175" i="1" s="1"/>
  <c r="O1179" i="1"/>
  <c r="R1179" i="1" s="1"/>
  <c r="S1179" i="1" s="1"/>
  <c r="O1183" i="1"/>
  <c r="R1183" i="1" s="1"/>
  <c r="S1183" i="1" s="1"/>
  <c r="O1187" i="1"/>
  <c r="R1187" i="1" s="1"/>
  <c r="S1187" i="1" s="1"/>
  <c r="O1195" i="1"/>
  <c r="R1195" i="1" s="1"/>
  <c r="S1195" i="1" s="1"/>
  <c r="O1199" i="1"/>
  <c r="R1199" i="1" s="1"/>
  <c r="S1199" i="1" s="1"/>
  <c r="O1203" i="1"/>
  <c r="R1203" i="1" s="1"/>
  <c r="S1203" i="1" s="1"/>
  <c r="O1207" i="1"/>
  <c r="R1207" i="1" s="1"/>
  <c r="S1207" i="1" s="1"/>
  <c r="O1211" i="1"/>
  <c r="R1211" i="1" s="1"/>
  <c r="S1211" i="1" s="1"/>
  <c r="O1215" i="1"/>
  <c r="R1215" i="1" s="1"/>
  <c r="S1215" i="1" s="1"/>
  <c r="O1219" i="1"/>
  <c r="R1219" i="1" s="1"/>
  <c r="S1219" i="1" s="1"/>
  <c r="O1223" i="1"/>
  <c r="R1223" i="1" s="1"/>
  <c r="S1223" i="1" s="1"/>
  <c r="O1227" i="1"/>
  <c r="R1227" i="1" s="1"/>
  <c r="S1227" i="1" s="1"/>
  <c r="O1231" i="1"/>
  <c r="R1231" i="1" s="1"/>
  <c r="S1231" i="1" s="1"/>
  <c r="O1235" i="1"/>
  <c r="R1235" i="1" s="1"/>
  <c r="S1235" i="1" s="1"/>
  <c r="O1239" i="1"/>
  <c r="R1239" i="1" s="1"/>
  <c r="S1239" i="1" s="1"/>
  <c r="O1243" i="1"/>
  <c r="R1243" i="1" s="1"/>
  <c r="S1243" i="1" s="1"/>
  <c r="O1247" i="1"/>
  <c r="R1247" i="1" s="1"/>
  <c r="S1247" i="1" s="1"/>
  <c r="O1251" i="1"/>
  <c r="R1251" i="1" s="1"/>
  <c r="S1251" i="1" s="1"/>
  <c r="O1255" i="1"/>
  <c r="R1255" i="1" s="1"/>
  <c r="S1255" i="1" s="1"/>
  <c r="O1259" i="1"/>
  <c r="R1259" i="1" s="1"/>
  <c r="S1259" i="1" s="1"/>
  <c r="O1263" i="1"/>
  <c r="R1263" i="1" s="1"/>
  <c r="S1263" i="1" s="1"/>
  <c r="O1267" i="1"/>
  <c r="R1267" i="1" s="1"/>
  <c r="S1267" i="1" s="1"/>
  <c r="O1287" i="1"/>
  <c r="R1287" i="1" s="1"/>
  <c r="S1287" i="1" s="1"/>
  <c r="O1291" i="1"/>
  <c r="R1291" i="1" s="1"/>
  <c r="S1291" i="1" s="1"/>
  <c r="O1295" i="1"/>
  <c r="R1295" i="1" s="1"/>
  <c r="S1295" i="1" s="1"/>
  <c r="O1315" i="1"/>
  <c r="R1315" i="1" s="1"/>
  <c r="S1315" i="1" s="1"/>
  <c r="O1319" i="1"/>
  <c r="R1319" i="1" s="1"/>
  <c r="S1319" i="1" s="1"/>
  <c r="O1323" i="1"/>
  <c r="R1323" i="1" s="1"/>
  <c r="S1323" i="1" s="1"/>
  <c r="O1383" i="1"/>
  <c r="R1383" i="1" s="1"/>
  <c r="S1383" i="1" s="1"/>
  <c r="O1387" i="1"/>
  <c r="R1387" i="1" s="1"/>
  <c r="S1387" i="1" s="1"/>
  <c r="O1431" i="1"/>
  <c r="R1431" i="1" s="1"/>
  <c r="S1431" i="1" s="1"/>
  <c r="O1435" i="1"/>
  <c r="R1435" i="1" s="1"/>
  <c r="S1435" i="1" s="1"/>
  <c r="O1439" i="1"/>
  <c r="R1439" i="1" s="1"/>
  <c r="S1439" i="1" s="1"/>
  <c r="O1443" i="1"/>
  <c r="R1443" i="1" s="1"/>
  <c r="S1443" i="1" s="1"/>
  <c r="O1447" i="1"/>
  <c r="R1447" i="1" s="1"/>
  <c r="S1447" i="1" s="1"/>
  <c r="O1451" i="1"/>
  <c r="R1451" i="1" s="1"/>
  <c r="S1451" i="1" s="1"/>
  <c r="O1455" i="1"/>
  <c r="R1455" i="1" s="1"/>
  <c r="S1455" i="1" s="1"/>
  <c r="O1459" i="1"/>
  <c r="R1459" i="1" s="1"/>
  <c r="S1459" i="1" s="1"/>
  <c r="O1463" i="1"/>
  <c r="R1463" i="1" s="1"/>
  <c r="S1463" i="1" s="1"/>
  <c r="O1467" i="1"/>
  <c r="R1467" i="1" s="1"/>
  <c r="S1467" i="1" s="1"/>
  <c r="O1471" i="1"/>
  <c r="R1471" i="1" s="1"/>
  <c r="S1471" i="1" s="1"/>
  <c r="O1475" i="1"/>
  <c r="R1475" i="1" s="1"/>
  <c r="S1475" i="1" s="1"/>
  <c r="O1483" i="1"/>
  <c r="R1483" i="1" s="1"/>
  <c r="S1483" i="1" s="1"/>
  <c r="O1487" i="1"/>
  <c r="R1487" i="1" s="1"/>
  <c r="S1487" i="1" s="1"/>
  <c r="O1491" i="1"/>
  <c r="R1491" i="1" s="1"/>
  <c r="S1491" i="1" s="1"/>
  <c r="O1495" i="1"/>
  <c r="R1495" i="1" s="1"/>
  <c r="S1495" i="1" s="1"/>
  <c r="O1499" i="1"/>
  <c r="R1499" i="1" s="1"/>
  <c r="S1499" i="1" s="1"/>
  <c r="O1503" i="1"/>
  <c r="R1503" i="1" s="1"/>
  <c r="S1503" i="1" s="1"/>
  <c r="O1507" i="1"/>
  <c r="R1507" i="1" s="1"/>
  <c r="S1507" i="1" s="1"/>
  <c r="O1515" i="1"/>
  <c r="R1515" i="1" s="1"/>
  <c r="S1515" i="1" s="1"/>
  <c r="O1519" i="1"/>
  <c r="R1519" i="1" s="1"/>
  <c r="S1519" i="1" s="1"/>
  <c r="O1523" i="1"/>
  <c r="R1523" i="1" s="1"/>
  <c r="S1523" i="1" s="1"/>
  <c r="O1527" i="1"/>
  <c r="R1527" i="1" s="1"/>
  <c r="S1527" i="1" s="1"/>
  <c r="O1591" i="1"/>
  <c r="R1591" i="1" s="1"/>
  <c r="S1591" i="1" s="1"/>
  <c r="O1595" i="1"/>
  <c r="R1595" i="1" s="1"/>
  <c r="S1595" i="1" s="1"/>
  <c r="O1599" i="1"/>
  <c r="R1599" i="1" s="1"/>
  <c r="S1599" i="1" s="1"/>
  <c r="O1623" i="1"/>
  <c r="R1623" i="1" s="1"/>
  <c r="S1623" i="1" s="1"/>
  <c r="O1627" i="1"/>
  <c r="R1627" i="1" s="1"/>
  <c r="S1627" i="1" s="1"/>
  <c r="O1631" i="1"/>
  <c r="R1631" i="1" s="1"/>
  <c r="S1631" i="1" s="1"/>
  <c r="O1635" i="1"/>
  <c r="R1635" i="1" s="1"/>
  <c r="S1635" i="1" s="1"/>
  <c r="O1639" i="1"/>
  <c r="R1639" i="1" s="1"/>
  <c r="S1639" i="1" s="1"/>
  <c r="O1643" i="1"/>
  <c r="R1643" i="1" s="1"/>
  <c r="S1643" i="1" s="1"/>
  <c r="O1647" i="1"/>
  <c r="R1647" i="1" s="1"/>
  <c r="S1647" i="1" s="1"/>
  <c r="O1651" i="1"/>
  <c r="R1651" i="1" s="1"/>
  <c r="S1651" i="1" s="1"/>
  <c r="O1671" i="1"/>
  <c r="R1671" i="1" s="1"/>
  <c r="S1671" i="1" s="1"/>
  <c r="O1687" i="1"/>
  <c r="R1687" i="1" s="1"/>
  <c r="S1687" i="1" s="1"/>
  <c r="O1691" i="1"/>
  <c r="R1691" i="1" s="1"/>
  <c r="S1691" i="1" s="1"/>
  <c r="O1703" i="1"/>
  <c r="R1703" i="1" s="1"/>
  <c r="S1703" i="1" s="1"/>
  <c r="O1707" i="1"/>
  <c r="R1707" i="1" s="1"/>
  <c r="S1707" i="1" s="1"/>
  <c r="O1711" i="1"/>
  <c r="R1711" i="1" s="1"/>
  <c r="S1711" i="1" s="1"/>
  <c r="O1715" i="1"/>
  <c r="R1715" i="1" s="1"/>
  <c r="S1715" i="1" s="1"/>
  <c r="O1719" i="1"/>
  <c r="R1719" i="1" s="1"/>
  <c r="S1719" i="1" s="1"/>
  <c r="O1787" i="1"/>
  <c r="R1787" i="1" s="1"/>
  <c r="S1787" i="1" s="1"/>
  <c r="O1791" i="1"/>
  <c r="R1791" i="1" s="1"/>
  <c r="S1791" i="1" s="1"/>
  <c r="O1795" i="1"/>
  <c r="R1795" i="1" s="1"/>
  <c r="S1795" i="1" s="1"/>
  <c r="O1799" i="1"/>
  <c r="R1799" i="1" s="1"/>
  <c r="S1799" i="1" s="1"/>
  <c r="O1803" i="1"/>
  <c r="R1803" i="1" s="1"/>
  <c r="S1803" i="1" s="1"/>
  <c r="O1883" i="1"/>
  <c r="R1883" i="1" s="1"/>
  <c r="S1883" i="1" s="1"/>
  <c r="O1887" i="1"/>
  <c r="R1887" i="1" s="1"/>
  <c r="S1887" i="1" s="1"/>
  <c r="O1891" i="1"/>
  <c r="R1891" i="1" s="1"/>
  <c r="S1891" i="1" s="1"/>
  <c r="O1895" i="1"/>
  <c r="R1895" i="1" s="1"/>
  <c r="S1895" i="1" s="1"/>
  <c r="O1899" i="1"/>
  <c r="R1899" i="1" s="1"/>
  <c r="S1899" i="1" s="1"/>
  <c r="O1903" i="1"/>
  <c r="R1903" i="1" s="1"/>
  <c r="S1903" i="1" s="1"/>
  <c r="O1907" i="1"/>
  <c r="R1907" i="1" s="1"/>
  <c r="S1907" i="1" s="1"/>
  <c r="O1911" i="1"/>
  <c r="R1911" i="1" s="1"/>
  <c r="S1911" i="1" s="1"/>
  <c r="O1915" i="1"/>
  <c r="R1915" i="1" s="1"/>
  <c r="S1915" i="1" s="1"/>
  <c r="O1919" i="1"/>
  <c r="R1919" i="1" s="1"/>
  <c r="S1919" i="1" s="1"/>
  <c r="O1923" i="1"/>
  <c r="R1923" i="1" s="1"/>
  <c r="S1923" i="1" s="1"/>
  <c r="O1927" i="1"/>
  <c r="R1927" i="1" s="1"/>
  <c r="S1927" i="1" s="1"/>
  <c r="O1931" i="1"/>
  <c r="R1931" i="1" s="1"/>
  <c r="S1931" i="1" s="1"/>
  <c r="O1935" i="1"/>
  <c r="R1935" i="1" s="1"/>
  <c r="S1935" i="1" s="1"/>
  <c r="O1939" i="1"/>
  <c r="R1939" i="1" s="1"/>
  <c r="S1939" i="1" s="1"/>
  <c r="O1943" i="1"/>
  <c r="R1943" i="1" s="1"/>
  <c r="S1943" i="1" s="1"/>
  <c r="O1987" i="1"/>
  <c r="R1987" i="1" s="1"/>
  <c r="S1987" i="1" s="1"/>
  <c r="O1991" i="1"/>
  <c r="R1991" i="1" s="1"/>
  <c r="S1991" i="1" s="1"/>
  <c r="O1995" i="1"/>
  <c r="R1995" i="1" s="1"/>
  <c r="S1995" i="1" s="1"/>
  <c r="O1999" i="1"/>
  <c r="R1999" i="1" s="1"/>
  <c r="S1999" i="1" s="1"/>
  <c r="O2003" i="1"/>
  <c r="R2003" i="1" s="1"/>
  <c r="S2003" i="1" s="1"/>
  <c r="O2007" i="1"/>
  <c r="R2007" i="1" s="1"/>
  <c r="S2007" i="1" s="1"/>
  <c r="O2019" i="1"/>
  <c r="R2019" i="1" s="1"/>
  <c r="S2019" i="1" s="1"/>
  <c r="O2047" i="1"/>
  <c r="R2047" i="1" s="1"/>
  <c r="S2047" i="1" s="1"/>
  <c r="O2051" i="1"/>
  <c r="R2051" i="1" s="1"/>
  <c r="S2051" i="1" s="1"/>
  <c r="O2055" i="1"/>
  <c r="R2055" i="1" s="1"/>
  <c r="S2055" i="1" s="1"/>
  <c r="O2059" i="1"/>
  <c r="R2059" i="1" s="1"/>
  <c r="S2059" i="1" s="1"/>
  <c r="O2063" i="1"/>
  <c r="R2063" i="1" s="1"/>
  <c r="S2063" i="1" s="1"/>
  <c r="O2067" i="1"/>
  <c r="R2067" i="1" s="1"/>
  <c r="S2067" i="1" s="1"/>
  <c r="O2071" i="1"/>
  <c r="R2071" i="1" s="1"/>
  <c r="S2071" i="1" s="1"/>
  <c r="O2075" i="1"/>
  <c r="R2075" i="1" s="1"/>
  <c r="S2075" i="1" s="1"/>
  <c r="O2079" i="1"/>
  <c r="R2079" i="1" s="1"/>
  <c r="S2079" i="1" s="1"/>
  <c r="O2103" i="1"/>
  <c r="R2103" i="1" s="1"/>
  <c r="S2103" i="1" s="1"/>
  <c r="O2107" i="1"/>
  <c r="R2107" i="1" s="1"/>
  <c r="S2107" i="1" s="1"/>
  <c r="O2111" i="1"/>
  <c r="R2111" i="1" s="1"/>
  <c r="S2111" i="1" s="1"/>
  <c r="O2151" i="1"/>
  <c r="R2151" i="1" s="1"/>
  <c r="S2151" i="1" s="1"/>
  <c r="O2155" i="1"/>
  <c r="R2155" i="1" s="1"/>
  <c r="S2155" i="1" s="1"/>
  <c r="O2159" i="1"/>
  <c r="R2159" i="1" s="1"/>
  <c r="S2159" i="1" s="1"/>
  <c r="O2163" i="1"/>
  <c r="R2163" i="1" s="1"/>
  <c r="S2163" i="1" s="1"/>
  <c r="O2167" i="1"/>
  <c r="R2167" i="1" s="1"/>
  <c r="S2167" i="1" s="1"/>
  <c r="O2171" i="1"/>
  <c r="R2171" i="1" s="1"/>
  <c r="S2171" i="1" s="1"/>
  <c r="O2175" i="1"/>
  <c r="R2175" i="1" s="1"/>
  <c r="S2175" i="1" s="1"/>
  <c r="O2179" i="1"/>
  <c r="R2179" i="1" s="1"/>
  <c r="S2179" i="1" s="1"/>
  <c r="O2183" i="1"/>
  <c r="R2183" i="1" s="1"/>
  <c r="S2183" i="1" s="1"/>
  <c r="O2187" i="1"/>
  <c r="R2187" i="1" s="1"/>
  <c r="S2187" i="1" s="1"/>
  <c r="O2191" i="1"/>
  <c r="R2191" i="1" s="1"/>
  <c r="S2191" i="1" s="1"/>
  <c r="O2235" i="1"/>
  <c r="R2235" i="1" s="1"/>
  <c r="S2235" i="1" s="1"/>
  <c r="O2239" i="1"/>
  <c r="R2239" i="1" s="1"/>
  <c r="S2239" i="1" s="1"/>
  <c r="O2243" i="1"/>
  <c r="R2243" i="1" s="1"/>
  <c r="S2243" i="1" s="1"/>
  <c r="O2247" i="1"/>
  <c r="R2247" i="1" s="1"/>
  <c r="S2247" i="1" s="1"/>
  <c r="O2251" i="1"/>
  <c r="R2251" i="1" s="1"/>
  <c r="S2251" i="1" s="1"/>
  <c r="O2255" i="1"/>
  <c r="R2255" i="1" s="1"/>
  <c r="S2255" i="1" s="1"/>
  <c r="O2259" i="1"/>
  <c r="R2259" i="1" s="1"/>
  <c r="S2259" i="1" s="1"/>
  <c r="O2263" i="1"/>
  <c r="R2263" i="1" s="1"/>
  <c r="S2263" i="1" s="1"/>
  <c r="O2267" i="1"/>
  <c r="R2267" i="1" s="1"/>
  <c r="S2267" i="1" s="1"/>
  <c r="O2271" i="1"/>
  <c r="R2271" i="1" s="1"/>
  <c r="S2271" i="1" s="1"/>
  <c r="O2275" i="1"/>
  <c r="R2275" i="1" s="1"/>
  <c r="S2275" i="1" s="1"/>
  <c r="O2279" i="1"/>
  <c r="R2279" i="1" s="1"/>
  <c r="S2279" i="1" s="1"/>
  <c r="O2283" i="1"/>
  <c r="R2283" i="1" s="1"/>
  <c r="S2283" i="1" s="1"/>
  <c r="O2287" i="1"/>
  <c r="R2287" i="1" s="1"/>
  <c r="S2287" i="1" s="1"/>
  <c r="O2291" i="1"/>
  <c r="R2291" i="1" s="1"/>
  <c r="S2291" i="1" s="1"/>
  <c r="O2295" i="1"/>
  <c r="R2295" i="1" s="1"/>
  <c r="S2295" i="1" s="1"/>
  <c r="O2299" i="1"/>
  <c r="R2299" i="1" s="1"/>
  <c r="S2299" i="1" s="1"/>
  <c r="O2303" i="1"/>
  <c r="R2303" i="1" s="1"/>
  <c r="S2303" i="1" s="1"/>
  <c r="O2307" i="1"/>
  <c r="R2307" i="1" s="1"/>
  <c r="S2307" i="1" s="1"/>
  <c r="O2311" i="1"/>
  <c r="R2311" i="1" s="1"/>
  <c r="S2311" i="1" s="1"/>
  <c r="O2315" i="1"/>
  <c r="R2315" i="1" s="1"/>
  <c r="S2315" i="1" s="1"/>
  <c r="O2319" i="1"/>
  <c r="R2319" i="1" s="1"/>
  <c r="S2319" i="1" s="1"/>
  <c r="O2331" i="1"/>
  <c r="R2331" i="1" s="1"/>
  <c r="S2331" i="1" s="1"/>
  <c r="O2395" i="1"/>
  <c r="R2395" i="1" s="1"/>
  <c r="S2395" i="1" s="1"/>
  <c r="O2427" i="1"/>
  <c r="R2427" i="1" s="1"/>
  <c r="S2427" i="1" s="1"/>
  <c r="O2431" i="1"/>
  <c r="R2431" i="1" s="1"/>
  <c r="S2431" i="1" s="1"/>
  <c r="O2435" i="1"/>
  <c r="R2435" i="1" s="1"/>
  <c r="S2435" i="1" s="1"/>
  <c r="O2439" i="1"/>
  <c r="R2439" i="1" s="1"/>
  <c r="S2439" i="1" s="1"/>
  <c r="O2459" i="1"/>
  <c r="R2459" i="1" s="1"/>
  <c r="S2459" i="1" s="1"/>
  <c r="O2463" i="1"/>
  <c r="R2463" i="1" s="1"/>
  <c r="S2463" i="1" s="1"/>
  <c r="O2467" i="1"/>
  <c r="R2467" i="1" s="1"/>
  <c r="S2467" i="1" s="1"/>
  <c r="O2471" i="1"/>
  <c r="R2471" i="1" s="1"/>
  <c r="S2471" i="1" s="1"/>
  <c r="O2495" i="1"/>
  <c r="R2495" i="1" s="1"/>
  <c r="S2495" i="1" s="1"/>
  <c r="O2499" i="1"/>
  <c r="R2499" i="1" s="1"/>
  <c r="S2499" i="1" s="1"/>
  <c r="O2503" i="1"/>
  <c r="R2503" i="1" s="1"/>
  <c r="S2503" i="1" s="1"/>
  <c r="O2507" i="1"/>
  <c r="R2507" i="1" s="1"/>
  <c r="S2507" i="1" s="1"/>
  <c r="O2511" i="1"/>
  <c r="R2511" i="1" s="1"/>
  <c r="S2511" i="1" s="1"/>
  <c r="O2515" i="1"/>
  <c r="R2515" i="1" s="1"/>
  <c r="S2515" i="1" s="1"/>
  <c r="O2519" i="1"/>
  <c r="R2519" i="1" s="1"/>
  <c r="S2519" i="1" s="1"/>
  <c r="O2523" i="1"/>
  <c r="R2523" i="1" s="1"/>
  <c r="S2523" i="1" s="1"/>
  <c r="O2527" i="1"/>
  <c r="R2527" i="1" s="1"/>
  <c r="S2527" i="1" s="1"/>
  <c r="O2531" i="1"/>
  <c r="R2531" i="1" s="1"/>
  <c r="S2531" i="1" s="1"/>
  <c r="O2535" i="1"/>
  <c r="R2535" i="1" s="1"/>
  <c r="S2535" i="1" s="1"/>
  <c r="O2595" i="1"/>
  <c r="R2595" i="1" s="1"/>
  <c r="S2595" i="1" s="1"/>
  <c r="O2599" i="1"/>
  <c r="R2599" i="1" s="1"/>
  <c r="S2599" i="1" s="1"/>
  <c r="O2603" i="1"/>
  <c r="R2603" i="1" s="1"/>
  <c r="S2603" i="1" s="1"/>
  <c r="O2607" i="1"/>
  <c r="R2607" i="1" s="1"/>
  <c r="S2607" i="1" s="1"/>
  <c r="O2611" i="1"/>
  <c r="R2611" i="1" s="1"/>
  <c r="S2611" i="1" s="1"/>
  <c r="O2615" i="1"/>
  <c r="R2615" i="1" s="1"/>
  <c r="S2615" i="1" s="1"/>
  <c r="O2631" i="1"/>
  <c r="R2631" i="1" s="1"/>
  <c r="S2631" i="1" s="1"/>
  <c r="O2635" i="1"/>
  <c r="R2635" i="1" s="1"/>
  <c r="S2635" i="1" s="1"/>
  <c r="O2639" i="1"/>
  <c r="R2639" i="1" s="1"/>
  <c r="S2639" i="1" s="1"/>
  <c r="O2643" i="1"/>
  <c r="R2643" i="1" s="1"/>
  <c r="S2643" i="1" s="1"/>
  <c r="O2647" i="1"/>
  <c r="R2647" i="1" s="1"/>
  <c r="S2647" i="1" s="1"/>
  <c r="O2651" i="1"/>
  <c r="R2651" i="1" s="1"/>
  <c r="S2651" i="1" s="1"/>
  <c r="O2655" i="1"/>
  <c r="R2655" i="1" s="1"/>
  <c r="S2655" i="1" s="1"/>
  <c r="O2659" i="1"/>
  <c r="R2659" i="1" s="1"/>
  <c r="S2659" i="1" s="1"/>
  <c r="O2663" i="1"/>
  <c r="R2663" i="1" s="1"/>
  <c r="S2663" i="1" s="1"/>
  <c r="O2667" i="1"/>
  <c r="R2667" i="1" s="1"/>
  <c r="S2667" i="1" s="1"/>
  <c r="O2671" i="1"/>
  <c r="R2671" i="1" s="1"/>
  <c r="S2671" i="1" s="1"/>
  <c r="O2675" i="1"/>
  <c r="R2675" i="1" s="1"/>
  <c r="S2675" i="1" s="1"/>
  <c r="O2679" i="1"/>
  <c r="R2679" i="1" s="1"/>
  <c r="S2679" i="1" s="1"/>
  <c r="O2683" i="1"/>
  <c r="R2683" i="1" s="1"/>
  <c r="S2683" i="1" s="1"/>
  <c r="O2687" i="1"/>
  <c r="R2687" i="1" s="1"/>
  <c r="S2687" i="1" s="1"/>
  <c r="O2691" i="1"/>
  <c r="R2691" i="1" s="1"/>
  <c r="S2691" i="1" s="1"/>
  <c r="O2695" i="1"/>
  <c r="R2695" i="1" s="1"/>
  <c r="S2695" i="1" s="1"/>
  <c r="O2699" i="1"/>
  <c r="R2699" i="1" s="1"/>
  <c r="S2699" i="1" s="1"/>
  <c r="O2703" i="1"/>
  <c r="R2703" i="1" s="1"/>
  <c r="S2703" i="1" s="1"/>
  <c r="O2707" i="1"/>
  <c r="R2707" i="1" s="1"/>
  <c r="S2707" i="1" s="1"/>
  <c r="O2751" i="1"/>
  <c r="R2751" i="1" s="1"/>
  <c r="S2751" i="1" s="1"/>
  <c r="O2755" i="1"/>
  <c r="R2755" i="1" s="1"/>
  <c r="S2755" i="1" s="1"/>
  <c r="O2759" i="1"/>
  <c r="R2759" i="1" s="1"/>
  <c r="S2759" i="1" s="1"/>
  <c r="O2763" i="1"/>
  <c r="R2763" i="1" s="1"/>
  <c r="S2763" i="1" s="1"/>
  <c r="O2767" i="1"/>
  <c r="R2767" i="1" s="1"/>
  <c r="S2767" i="1" s="1"/>
  <c r="O2771" i="1"/>
  <c r="R2771" i="1" s="1"/>
  <c r="S2771" i="1" s="1"/>
  <c r="O2779" i="1"/>
  <c r="R2779" i="1" s="1"/>
  <c r="S2779" i="1" s="1"/>
  <c r="O2783" i="1"/>
  <c r="R2783" i="1" s="1"/>
  <c r="S2783" i="1" s="1"/>
  <c r="O2787" i="1"/>
  <c r="R2787" i="1" s="1"/>
  <c r="S2787" i="1" s="1"/>
  <c r="O2791" i="1"/>
  <c r="R2791" i="1" s="1"/>
  <c r="S2791" i="1" s="1"/>
  <c r="O2815" i="1"/>
  <c r="R2815" i="1" s="1"/>
  <c r="S2815" i="1" s="1"/>
  <c r="O2819" i="1"/>
  <c r="R2819" i="1" s="1"/>
  <c r="S2819" i="1" s="1"/>
  <c r="O2847" i="1"/>
  <c r="R2847" i="1" s="1"/>
  <c r="S2847" i="1" s="1"/>
  <c r="O2851" i="1"/>
  <c r="R2851" i="1" s="1"/>
  <c r="S2851" i="1" s="1"/>
  <c r="O2855" i="1"/>
  <c r="R2855" i="1" s="1"/>
  <c r="S2855" i="1" s="1"/>
  <c r="O2859" i="1"/>
  <c r="R2859" i="1" s="1"/>
  <c r="S2859" i="1" s="1"/>
  <c r="O2863" i="1"/>
  <c r="R2863" i="1" s="1"/>
  <c r="S2863" i="1" s="1"/>
  <c r="O2867" i="1"/>
  <c r="R2867" i="1" s="1"/>
  <c r="S2867" i="1" s="1"/>
  <c r="O2871" i="1"/>
  <c r="R2871" i="1" s="1"/>
  <c r="S2871" i="1" s="1"/>
  <c r="O2875" i="1"/>
  <c r="R2875" i="1" s="1"/>
  <c r="S2875" i="1" s="1"/>
  <c r="O2879" i="1"/>
  <c r="R2879" i="1" s="1"/>
  <c r="S2879" i="1" s="1"/>
  <c r="O2883" i="1"/>
  <c r="R2883" i="1" s="1"/>
  <c r="S2883" i="1" s="1"/>
  <c r="O2887" i="1"/>
  <c r="R2887" i="1" s="1"/>
  <c r="S2887" i="1" s="1"/>
  <c r="O2891" i="1"/>
  <c r="R2891" i="1" s="1"/>
  <c r="S2891" i="1" s="1"/>
  <c r="O2895" i="1"/>
  <c r="R2895" i="1" s="1"/>
  <c r="S2895" i="1" s="1"/>
  <c r="O2899" i="1"/>
  <c r="R2899" i="1" s="1"/>
  <c r="S2899" i="1" s="1"/>
  <c r="O2903" i="1"/>
  <c r="R2903" i="1" s="1"/>
  <c r="S2903" i="1" s="1"/>
  <c r="O2907" i="1"/>
  <c r="R2907" i="1" s="1"/>
  <c r="S2907" i="1" s="1"/>
  <c r="O2911" i="1"/>
  <c r="R2911" i="1" s="1"/>
  <c r="S2911" i="1" s="1"/>
  <c r="O2915" i="1"/>
  <c r="R2915" i="1" s="1"/>
  <c r="S2915" i="1" s="1"/>
  <c r="O2919" i="1"/>
  <c r="R2919" i="1" s="1"/>
  <c r="S2919" i="1" s="1"/>
  <c r="O2923" i="1"/>
  <c r="R2923" i="1" s="1"/>
  <c r="S2923" i="1" s="1"/>
  <c r="O2963" i="1"/>
  <c r="R2963" i="1" s="1"/>
  <c r="S2963" i="1" s="1"/>
  <c r="O2967" i="1"/>
  <c r="R2967" i="1" s="1"/>
  <c r="S2967" i="1" s="1"/>
  <c r="O2971" i="1"/>
  <c r="R2971" i="1" s="1"/>
  <c r="S2971" i="1" s="1"/>
  <c r="O2975" i="1"/>
  <c r="R2975" i="1" s="1"/>
  <c r="S2975" i="1" s="1"/>
  <c r="O3043" i="1"/>
  <c r="R3043" i="1" s="1"/>
  <c r="S3043" i="1" s="1"/>
  <c r="O3047" i="1"/>
  <c r="R3047" i="1" s="1"/>
  <c r="S3047" i="1" s="1"/>
  <c r="O3051" i="1"/>
  <c r="R3051" i="1" s="1"/>
  <c r="S3051" i="1" s="1"/>
  <c r="O3055" i="1"/>
  <c r="R3055" i="1" s="1"/>
  <c r="S3055" i="1" s="1"/>
  <c r="O3059" i="1"/>
  <c r="R3059" i="1" s="1"/>
  <c r="S3059" i="1" s="1"/>
  <c r="O3075" i="1"/>
  <c r="R3075" i="1" s="1"/>
  <c r="S3075" i="1" s="1"/>
  <c r="O3079" i="1"/>
  <c r="R3079" i="1" s="1"/>
  <c r="S3079" i="1" s="1"/>
  <c r="O3083" i="1"/>
  <c r="R3083" i="1" s="1"/>
  <c r="S3083" i="1" s="1"/>
  <c r="O3087" i="1"/>
  <c r="R3087" i="1" s="1"/>
  <c r="S3087" i="1" s="1"/>
  <c r="O3091" i="1"/>
  <c r="R3091" i="1" s="1"/>
  <c r="S3091" i="1" s="1"/>
  <c r="O3095" i="1"/>
  <c r="R3095" i="1" s="1"/>
  <c r="S3095" i="1" s="1"/>
  <c r="O3099" i="1"/>
  <c r="R3099" i="1" s="1"/>
  <c r="S3099" i="1" s="1"/>
  <c r="O3115" i="1"/>
  <c r="R3115" i="1" s="1"/>
  <c r="S3115" i="1" s="1"/>
  <c r="O3119" i="1"/>
  <c r="R3119" i="1" s="1"/>
  <c r="S3119" i="1" s="1"/>
  <c r="O3123" i="1"/>
  <c r="R3123" i="1" s="1"/>
  <c r="S3123" i="1" s="1"/>
  <c r="O3127" i="1"/>
  <c r="R3127" i="1" s="1"/>
  <c r="S3127" i="1" s="1"/>
  <c r="O3131" i="1"/>
  <c r="R3131" i="1" s="1"/>
  <c r="S3131" i="1" s="1"/>
  <c r="O3135" i="1"/>
  <c r="R3135" i="1" s="1"/>
  <c r="S3135" i="1" s="1"/>
  <c r="O3139" i="1"/>
  <c r="R3139" i="1" s="1"/>
  <c r="S3139" i="1" s="1"/>
  <c r="O3143" i="1"/>
  <c r="R3143" i="1" s="1"/>
  <c r="S3143" i="1" s="1"/>
  <c r="O3147" i="1"/>
  <c r="R3147" i="1" s="1"/>
  <c r="S3147" i="1" s="1"/>
  <c r="O3151" i="1"/>
  <c r="R3151" i="1" s="1"/>
  <c r="S3151" i="1" s="1"/>
  <c r="O3155" i="1"/>
  <c r="R3155" i="1" s="1"/>
  <c r="S3155" i="1" s="1"/>
  <c r="O3159" i="1"/>
  <c r="R3159" i="1" s="1"/>
  <c r="S3159" i="1" s="1"/>
  <c r="O3163" i="1"/>
  <c r="R3163" i="1" s="1"/>
  <c r="S3163" i="1" s="1"/>
  <c r="O3167" i="1"/>
  <c r="R3167" i="1" s="1"/>
  <c r="S3167" i="1" s="1"/>
  <c r="O3171" i="1"/>
  <c r="R3171" i="1" s="1"/>
  <c r="S3171" i="1" s="1"/>
  <c r="O3175" i="1"/>
  <c r="R3175" i="1" s="1"/>
  <c r="S3175" i="1" s="1"/>
  <c r="O3179" i="1"/>
  <c r="R3179" i="1" s="1"/>
  <c r="S3179" i="1" s="1"/>
  <c r="O3183" i="1"/>
  <c r="R3183" i="1" s="1"/>
  <c r="S3183" i="1" s="1"/>
  <c r="O3187" i="1"/>
  <c r="R3187" i="1" s="1"/>
  <c r="S3187" i="1" s="1"/>
  <c r="O3191" i="1"/>
  <c r="R3191" i="1" s="1"/>
  <c r="S3191" i="1" s="1"/>
  <c r="O3195" i="1"/>
  <c r="R3195" i="1" s="1"/>
  <c r="S3195" i="1" s="1"/>
  <c r="O3199" i="1"/>
  <c r="R3199" i="1" s="1"/>
  <c r="S3199" i="1" s="1"/>
  <c r="O3203" i="1"/>
  <c r="R3203" i="1" s="1"/>
  <c r="S3203" i="1" s="1"/>
  <c r="O3207" i="1"/>
  <c r="R3207" i="1" s="1"/>
  <c r="S3207" i="1" s="1"/>
  <c r="O3211" i="1"/>
  <c r="R3211" i="1" s="1"/>
  <c r="S3211" i="1" s="1"/>
  <c r="O3215" i="1"/>
  <c r="R3215" i="1" s="1"/>
  <c r="S3215" i="1" s="1"/>
  <c r="O3219" i="1"/>
  <c r="R3219" i="1" s="1"/>
  <c r="S3219" i="1" s="1"/>
  <c r="O131" i="1"/>
  <c r="R131" i="1" s="1"/>
  <c r="S131" i="1" s="1"/>
  <c r="O139" i="1"/>
  <c r="R139" i="1" s="1"/>
  <c r="S139" i="1" s="1"/>
  <c r="O173" i="1"/>
  <c r="R173" i="1" s="1"/>
  <c r="S173" i="1" s="1"/>
  <c r="O178" i="1"/>
  <c r="R178" i="1" s="1"/>
  <c r="S178" i="1" s="1"/>
  <c r="O231" i="1"/>
  <c r="R231" i="1" s="1"/>
  <c r="S231" i="1" s="1"/>
  <c r="O237" i="1"/>
  <c r="R237" i="1" s="1"/>
  <c r="S237" i="1" s="1"/>
  <c r="O242" i="1"/>
  <c r="R242" i="1" s="1"/>
  <c r="S242" i="1" s="1"/>
  <c r="O247" i="1"/>
  <c r="R247" i="1" s="1"/>
  <c r="S247" i="1" s="1"/>
  <c r="O253" i="1"/>
  <c r="R253" i="1" s="1"/>
  <c r="O290" i="1"/>
  <c r="R290" i="1" s="1"/>
  <c r="S290" i="1" s="1"/>
  <c r="O295" i="1"/>
  <c r="R295" i="1" s="1"/>
  <c r="S295" i="1" s="1"/>
  <c r="O301" i="1"/>
  <c r="R301" i="1" s="1"/>
  <c r="S301" i="1" s="1"/>
  <c r="O306" i="1"/>
  <c r="R306" i="1" s="1"/>
  <c r="S306" i="1" s="1"/>
  <c r="O311" i="1"/>
  <c r="R311" i="1" s="1"/>
  <c r="S311" i="1" s="1"/>
  <c r="O374" i="1"/>
  <c r="R374" i="1" s="1"/>
  <c r="S374" i="1" s="1"/>
  <c r="O379" i="1"/>
  <c r="R379" i="1" s="1"/>
  <c r="S379" i="1" s="1"/>
  <c r="O384" i="1"/>
  <c r="R384" i="1" s="1"/>
  <c r="O444" i="1"/>
  <c r="R444" i="1" s="1"/>
  <c r="O448" i="1"/>
  <c r="R448" i="1" s="1"/>
  <c r="S448" i="1" s="1"/>
  <c r="O452" i="1"/>
  <c r="R452" i="1" s="1"/>
  <c r="S452" i="1" s="1"/>
  <c r="O456" i="1"/>
  <c r="R456" i="1" s="1"/>
  <c r="S456" i="1" s="1"/>
  <c r="O460" i="1"/>
  <c r="R460" i="1" s="1"/>
  <c r="S460" i="1" s="1"/>
  <c r="O464" i="1"/>
  <c r="R464" i="1" s="1"/>
  <c r="S464" i="1" s="1"/>
  <c r="O468" i="1"/>
  <c r="R468" i="1" s="1"/>
  <c r="S468" i="1" s="1"/>
  <c r="O472" i="1"/>
  <c r="R472" i="1" s="1"/>
  <c r="O476" i="1"/>
  <c r="R476" i="1" s="1"/>
  <c r="S476" i="1" s="1"/>
  <c r="O596" i="1"/>
  <c r="R596" i="1" s="1"/>
  <c r="S596" i="1" s="1"/>
  <c r="O604" i="1"/>
  <c r="R604" i="1" s="1"/>
  <c r="O608" i="1"/>
  <c r="R608" i="1" s="1"/>
  <c r="S608" i="1" s="1"/>
  <c r="O612" i="1"/>
  <c r="R612" i="1" s="1"/>
  <c r="S612" i="1" s="1"/>
  <c r="O616" i="1"/>
  <c r="R616" i="1" s="1"/>
  <c r="S616" i="1" s="1"/>
  <c r="O620" i="1"/>
  <c r="R620" i="1" s="1"/>
  <c r="S620" i="1" s="1"/>
  <c r="O624" i="1"/>
  <c r="R624" i="1" s="1"/>
  <c r="S624" i="1" s="1"/>
  <c r="O628" i="1"/>
  <c r="R628" i="1" s="1"/>
  <c r="O644" i="1"/>
  <c r="R644" i="1" s="1"/>
  <c r="S644" i="1" s="1"/>
  <c r="O648" i="1"/>
  <c r="R648" i="1" s="1"/>
  <c r="S648" i="1" s="1"/>
  <c r="O652" i="1"/>
  <c r="R652" i="1" s="1"/>
  <c r="S652" i="1" s="1"/>
  <c r="O724" i="1"/>
  <c r="R724" i="1" s="1"/>
  <c r="O744" i="1"/>
  <c r="R744" i="1" s="1"/>
  <c r="S744" i="1" s="1"/>
  <c r="O748" i="1"/>
  <c r="R748" i="1" s="1"/>
  <c r="S748" i="1" s="1"/>
  <c r="O752" i="1"/>
  <c r="R752" i="1" s="1"/>
  <c r="S752" i="1" s="1"/>
  <c r="AB752" i="1" s="1"/>
  <c r="O756" i="1"/>
  <c r="R756" i="1" s="1"/>
  <c r="S756" i="1" s="1"/>
  <c r="O804" i="1"/>
  <c r="R804" i="1" s="1"/>
  <c r="S804" i="1" s="1"/>
  <c r="O808" i="1"/>
  <c r="R808" i="1" s="1"/>
  <c r="S808" i="1" s="1"/>
  <c r="O972" i="1"/>
  <c r="R972" i="1" s="1"/>
  <c r="X972" i="1" s="1"/>
  <c r="Z972" i="1" s="1"/>
  <c r="O1012" i="1"/>
  <c r="R1012" i="1" s="1"/>
  <c r="O1016" i="1"/>
  <c r="R1016" i="1" s="1"/>
  <c r="S1016" i="1" s="1"/>
  <c r="O1040" i="1"/>
  <c r="R1040" i="1" s="1"/>
  <c r="S1040" i="1" s="1"/>
  <c r="O1044" i="1"/>
  <c r="R1044" i="1" s="1"/>
  <c r="S1044" i="1" s="1"/>
  <c r="O1048" i="1"/>
  <c r="R1048" i="1" s="1"/>
  <c r="O1052" i="1"/>
  <c r="R1052" i="1" s="1"/>
  <c r="S1052" i="1" s="1"/>
  <c r="O1056" i="1"/>
  <c r="R1056" i="1" s="1"/>
  <c r="S1056" i="1" s="1"/>
  <c r="O1076" i="1"/>
  <c r="R1076" i="1" s="1"/>
  <c r="O1080" i="1"/>
  <c r="R1080" i="1" s="1"/>
  <c r="O1136" i="1"/>
  <c r="R1136" i="1" s="1"/>
  <c r="S1136" i="1" s="1"/>
  <c r="O1140" i="1"/>
  <c r="R1140" i="1" s="1"/>
  <c r="S1140" i="1" s="1"/>
  <c r="O1144" i="1"/>
  <c r="R1144" i="1" s="1"/>
  <c r="S1144" i="1" s="1"/>
  <c r="O1148" i="1"/>
  <c r="R1148" i="1" s="1"/>
  <c r="O1152" i="1"/>
  <c r="R1152" i="1" s="1"/>
  <c r="S1152" i="1" s="1"/>
  <c r="O1156" i="1"/>
  <c r="R1156" i="1" s="1"/>
  <c r="O1160" i="1"/>
  <c r="R1160" i="1" s="1"/>
  <c r="S1160" i="1" s="1"/>
  <c r="O1164" i="1"/>
  <c r="R1164" i="1" s="1"/>
  <c r="O1168" i="1"/>
  <c r="R1168" i="1" s="1"/>
  <c r="O1172" i="1"/>
  <c r="R1172" i="1" s="1"/>
  <c r="S1172" i="1" s="1"/>
  <c r="O1176" i="1"/>
  <c r="R1176" i="1" s="1"/>
  <c r="O1180" i="1"/>
  <c r="R1180" i="1" s="1"/>
  <c r="O1184" i="1"/>
  <c r="R1184" i="1" s="1"/>
  <c r="S1184" i="1" s="1"/>
  <c r="O1196" i="1"/>
  <c r="R1196" i="1" s="1"/>
  <c r="O1200" i="1"/>
  <c r="R1200" i="1" s="1"/>
  <c r="O1204" i="1"/>
  <c r="R1204" i="1" s="1"/>
  <c r="S1204" i="1" s="1"/>
  <c r="O1208" i="1"/>
  <c r="R1208" i="1" s="1"/>
  <c r="S1208" i="1" s="1"/>
  <c r="O1212" i="1"/>
  <c r="R1212" i="1" s="1"/>
  <c r="S1212" i="1" s="1"/>
  <c r="O1216" i="1"/>
  <c r="R1216" i="1" s="1"/>
  <c r="S1216" i="1" s="1"/>
  <c r="O1220" i="1"/>
  <c r="R1220" i="1" s="1"/>
  <c r="S1220" i="1" s="1"/>
  <c r="O1224" i="1"/>
  <c r="R1224" i="1" s="1"/>
  <c r="S1224" i="1" s="1"/>
  <c r="O1228" i="1"/>
  <c r="R1228" i="1" s="1"/>
  <c r="S1228" i="1" s="1"/>
  <c r="O1232" i="1"/>
  <c r="R1232" i="1" s="1"/>
  <c r="O1236" i="1"/>
  <c r="R1236" i="1" s="1"/>
  <c r="O1240" i="1"/>
  <c r="R1240" i="1" s="1"/>
  <c r="S1240" i="1" s="1"/>
  <c r="O1244" i="1"/>
  <c r="R1244" i="1" s="1"/>
  <c r="O1248" i="1"/>
  <c r="R1248" i="1" s="1"/>
  <c r="S1248" i="1" s="1"/>
  <c r="O1252" i="1"/>
  <c r="R1252" i="1" s="1"/>
  <c r="S1252" i="1" s="1"/>
  <c r="O1256" i="1"/>
  <c r="R1256" i="1" s="1"/>
  <c r="S1256" i="1" s="1"/>
  <c r="O1260" i="1"/>
  <c r="R1260" i="1" s="1"/>
  <c r="S1260" i="1" s="1"/>
  <c r="O1264" i="1"/>
  <c r="R1264" i="1" s="1"/>
  <c r="O1268" i="1"/>
  <c r="R1268" i="1" s="1"/>
  <c r="O1288" i="1"/>
  <c r="R1288" i="1" s="1"/>
  <c r="S1288" i="1" s="1"/>
  <c r="O1292" i="1"/>
  <c r="R1292" i="1" s="1"/>
  <c r="S1292" i="1" s="1"/>
  <c r="O1296" i="1"/>
  <c r="R1296" i="1" s="1"/>
  <c r="O1316" i="1"/>
  <c r="R1316" i="1" s="1"/>
  <c r="O1320" i="1"/>
  <c r="R1320" i="1" s="1"/>
  <c r="S1320" i="1" s="1"/>
  <c r="O1324" i="1"/>
  <c r="R1324" i="1" s="1"/>
  <c r="O1384" i="1"/>
  <c r="R1384" i="1" s="1"/>
  <c r="S1384" i="1" s="1"/>
  <c r="O1432" i="1"/>
  <c r="R1432" i="1" s="1"/>
  <c r="O1436" i="1"/>
  <c r="R1436" i="1" s="1"/>
  <c r="S1436" i="1" s="1"/>
  <c r="O1440" i="1"/>
  <c r="R1440" i="1" s="1"/>
  <c r="S1440" i="1" s="1"/>
  <c r="O1444" i="1"/>
  <c r="R1444" i="1" s="1"/>
  <c r="S1444" i="1" s="1"/>
  <c r="O1448" i="1"/>
  <c r="R1448" i="1" s="1"/>
  <c r="S1448" i="1" s="1"/>
  <c r="O1452" i="1"/>
  <c r="R1452" i="1" s="1"/>
  <c r="S1452" i="1" s="1"/>
  <c r="O1456" i="1"/>
  <c r="R1456" i="1" s="1"/>
  <c r="S1456" i="1" s="1"/>
  <c r="O1460" i="1"/>
  <c r="R1460" i="1" s="1"/>
  <c r="S1460" i="1" s="1"/>
  <c r="O1464" i="1"/>
  <c r="R1464" i="1" s="1"/>
  <c r="O1468" i="1"/>
  <c r="R1468" i="1" s="1"/>
  <c r="S1468" i="1" s="1"/>
  <c r="O1472" i="1"/>
  <c r="R1472" i="1" s="1"/>
  <c r="S1472" i="1" s="1"/>
  <c r="O1484" i="1"/>
  <c r="R1484" i="1" s="1"/>
  <c r="S1484" i="1" s="1"/>
  <c r="O1488" i="1"/>
  <c r="R1488" i="1" s="1"/>
  <c r="S1488" i="1" s="1"/>
  <c r="O1492" i="1"/>
  <c r="R1492" i="1" s="1"/>
  <c r="S1492" i="1" s="1"/>
  <c r="O1496" i="1"/>
  <c r="R1496" i="1" s="1"/>
  <c r="S1496" i="1" s="1"/>
  <c r="O1500" i="1"/>
  <c r="R1500" i="1" s="1"/>
  <c r="S1500" i="1" s="1"/>
  <c r="O1504" i="1"/>
  <c r="R1504" i="1" s="1"/>
  <c r="S1504" i="1" s="1"/>
  <c r="O1508" i="1"/>
  <c r="R1508" i="1" s="1"/>
  <c r="S1508" i="1" s="1"/>
  <c r="O1516" i="1"/>
  <c r="R1516" i="1" s="1"/>
  <c r="S1516" i="1" s="1"/>
  <c r="O1520" i="1"/>
  <c r="R1520" i="1" s="1"/>
  <c r="O1524" i="1"/>
  <c r="R1524" i="1" s="1"/>
  <c r="S1524" i="1" s="1"/>
  <c r="O1528" i="1"/>
  <c r="R1528" i="1" s="1"/>
  <c r="S1528" i="1" s="1"/>
  <c r="O1592" i="1"/>
  <c r="R1592" i="1" s="1"/>
  <c r="O1596" i="1"/>
  <c r="R1596" i="1" s="1"/>
  <c r="O1600" i="1"/>
  <c r="R1600" i="1" s="1"/>
  <c r="S1600" i="1" s="1"/>
  <c r="O1620" i="1"/>
  <c r="R1620" i="1" s="1"/>
  <c r="S1620" i="1" s="1"/>
  <c r="O1624" i="1"/>
  <c r="R1624" i="1" s="1"/>
  <c r="O1628" i="1"/>
  <c r="R1628" i="1" s="1"/>
  <c r="O1632" i="1"/>
  <c r="R1632" i="1" s="1"/>
  <c r="S1632" i="1" s="1"/>
  <c r="O1636" i="1"/>
  <c r="R1636" i="1" s="1"/>
  <c r="S1636" i="1" s="1"/>
  <c r="O1640" i="1"/>
  <c r="R1640" i="1" s="1"/>
  <c r="S1640" i="1" s="1"/>
  <c r="O1644" i="1"/>
  <c r="R1644" i="1" s="1"/>
  <c r="S1644" i="1" s="1"/>
  <c r="O1648" i="1"/>
  <c r="R1648" i="1" s="1"/>
  <c r="O1652" i="1"/>
  <c r="R1652" i="1" s="1"/>
  <c r="S1652" i="1" s="1"/>
  <c r="O1668" i="1"/>
  <c r="R1668" i="1" s="1"/>
  <c r="O1672" i="1"/>
  <c r="R1672" i="1" s="1"/>
  <c r="S1672" i="1" s="1"/>
  <c r="O1688" i="1"/>
  <c r="R1688" i="1" s="1"/>
  <c r="S1688" i="1" s="1"/>
  <c r="O1704" i="1"/>
  <c r="R1704" i="1" s="1"/>
  <c r="O1708" i="1"/>
  <c r="R1708" i="1" s="1"/>
  <c r="S1708" i="1" s="1"/>
  <c r="O1712" i="1"/>
  <c r="R1712" i="1" s="1"/>
  <c r="O1716" i="1"/>
  <c r="R1716" i="1" s="1"/>
  <c r="S1716" i="1" s="1"/>
  <c r="O1720" i="1"/>
  <c r="R1720" i="1" s="1"/>
  <c r="O1788" i="1"/>
  <c r="R1788" i="1" s="1"/>
  <c r="S1788" i="1" s="1"/>
  <c r="O1792" i="1"/>
  <c r="R1792" i="1" s="1"/>
  <c r="X1792" i="1" s="1"/>
  <c r="Z1792" i="1" s="1"/>
  <c r="O1796" i="1"/>
  <c r="R1796" i="1" s="1"/>
  <c r="S1796" i="1" s="1"/>
  <c r="O1800" i="1"/>
  <c r="R1800" i="1" s="1"/>
  <c r="S1800" i="1" s="1"/>
  <c r="O1804" i="1"/>
  <c r="R1804" i="1" s="1"/>
  <c r="S1804" i="1" s="1"/>
  <c r="O1884" i="1"/>
  <c r="R1884" i="1" s="1"/>
  <c r="O1888" i="1"/>
  <c r="R1888" i="1" s="1"/>
  <c r="O1892" i="1"/>
  <c r="R1892" i="1" s="1"/>
  <c r="S1892" i="1" s="1"/>
  <c r="O1896" i="1"/>
  <c r="R1896" i="1" s="1"/>
  <c r="S1896" i="1" s="1"/>
  <c r="O1900" i="1"/>
  <c r="R1900" i="1" s="1"/>
  <c r="S1900" i="1" s="1"/>
  <c r="O1904" i="1"/>
  <c r="R1904" i="1" s="1"/>
  <c r="O1908" i="1"/>
  <c r="R1908" i="1" s="1"/>
  <c r="S1908" i="1" s="1"/>
  <c r="O1912" i="1"/>
  <c r="R1912" i="1" s="1"/>
  <c r="S1912" i="1" s="1"/>
  <c r="O1916" i="1"/>
  <c r="R1916" i="1" s="1"/>
  <c r="O1920" i="1"/>
  <c r="R1920" i="1" s="1"/>
  <c r="S1920" i="1" s="1"/>
  <c r="O1924" i="1"/>
  <c r="R1924" i="1" s="1"/>
  <c r="S1924" i="1" s="1"/>
  <c r="O1928" i="1"/>
  <c r="R1928" i="1" s="1"/>
  <c r="S1928" i="1" s="1"/>
  <c r="O1932" i="1"/>
  <c r="R1932" i="1" s="1"/>
  <c r="O1936" i="1"/>
  <c r="R1936" i="1" s="1"/>
  <c r="S1936" i="1" s="1"/>
  <c r="O1940" i="1"/>
  <c r="R1940" i="1" s="1"/>
  <c r="S1940" i="1" s="1"/>
  <c r="O1944" i="1"/>
  <c r="R1944" i="1" s="1"/>
  <c r="S1944" i="1" s="1"/>
  <c r="O1988" i="1"/>
  <c r="R1988" i="1" s="1"/>
  <c r="S1988" i="1" s="1"/>
  <c r="O1992" i="1"/>
  <c r="R1992" i="1" s="1"/>
  <c r="S1992" i="1" s="1"/>
  <c r="O1996" i="1"/>
  <c r="R1996" i="1" s="1"/>
  <c r="S1996" i="1" s="1"/>
  <c r="O2000" i="1"/>
  <c r="R2000" i="1" s="1"/>
  <c r="S2000" i="1" s="1"/>
  <c r="O2004" i="1"/>
  <c r="R2004" i="1" s="1"/>
  <c r="S2004" i="1" s="1"/>
  <c r="O2020" i="1"/>
  <c r="R2020" i="1" s="1"/>
  <c r="S2020" i="1" s="1"/>
  <c r="O2044" i="1"/>
  <c r="R2044" i="1" s="1"/>
  <c r="S2044" i="1" s="1"/>
  <c r="O2048" i="1"/>
  <c r="R2048" i="1" s="1"/>
  <c r="O2052" i="1"/>
  <c r="R2052" i="1" s="1"/>
  <c r="S2052" i="1" s="1"/>
  <c r="O2056" i="1"/>
  <c r="R2056" i="1" s="1"/>
  <c r="S2056" i="1" s="1"/>
  <c r="O2060" i="1"/>
  <c r="R2060" i="1" s="1"/>
  <c r="S2060" i="1" s="1"/>
  <c r="O2064" i="1"/>
  <c r="R2064" i="1" s="1"/>
  <c r="S2064" i="1" s="1"/>
  <c r="O2068" i="1"/>
  <c r="R2068" i="1" s="1"/>
  <c r="S2068" i="1" s="1"/>
  <c r="O2072" i="1"/>
  <c r="R2072" i="1" s="1"/>
  <c r="S2072" i="1" s="1"/>
  <c r="O2076" i="1"/>
  <c r="R2076" i="1" s="1"/>
  <c r="S2076" i="1" s="1"/>
  <c r="O2080" i="1"/>
  <c r="R2080" i="1" s="1"/>
  <c r="O2104" i="1"/>
  <c r="R2104" i="1" s="1"/>
  <c r="S2104" i="1" s="1"/>
  <c r="O2108" i="1"/>
  <c r="R2108" i="1" s="1"/>
  <c r="S2108" i="1" s="1"/>
  <c r="O2112" i="1"/>
  <c r="R2112" i="1" s="1"/>
  <c r="S2112" i="1" s="1"/>
  <c r="O2152" i="1"/>
  <c r="R2152" i="1" s="1"/>
  <c r="S2152" i="1" s="1"/>
  <c r="O2156" i="1"/>
  <c r="R2156" i="1" s="1"/>
  <c r="O2160" i="1"/>
  <c r="R2160" i="1" s="1"/>
  <c r="O2164" i="1"/>
  <c r="R2164" i="1" s="1"/>
  <c r="S2164" i="1" s="1"/>
  <c r="O2168" i="1"/>
  <c r="R2168" i="1" s="1"/>
  <c r="S2168" i="1" s="1"/>
  <c r="O2172" i="1"/>
  <c r="R2172" i="1" s="1"/>
  <c r="S2172" i="1" s="1"/>
  <c r="O2176" i="1"/>
  <c r="R2176" i="1" s="1"/>
  <c r="S2176" i="1" s="1"/>
  <c r="O2180" i="1"/>
  <c r="R2180" i="1" s="1"/>
  <c r="S2180" i="1" s="1"/>
  <c r="O2184" i="1"/>
  <c r="R2184" i="1" s="1"/>
  <c r="S2184" i="1" s="1"/>
  <c r="O2188" i="1"/>
  <c r="R2188" i="1" s="1"/>
  <c r="O2192" i="1"/>
  <c r="R2192" i="1" s="1"/>
  <c r="S2192" i="1" s="1"/>
  <c r="O2236" i="1"/>
  <c r="R2236" i="1" s="1"/>
  <c r="S2236" i="1" s="1"/>
  <c r="O2240" i="1"/>
  <c r="R2240" i="1" s="1"/>
  <c r="S2240" i="1" s="1"/>
  <c r="O2244" i="1"/>
  <c r="R2244" i="1" s="1"/>
  <c r="S2244" i="1" s="1"/>
  <c r="O2248" i="1"/>
  <c r="R2248" i="1" s="1"/>
  <c r="S2248" i="1" s="1"/>
  <c r="O2252" i="1"/>
  <c r="R2252" i="1" s="1"/>
  <c r="S2252" i="1" s="1"/>
  <c r="O2256" i="1"/>
  <c r="R2256" i="1" s="1"/>
  <c r="S2256" i="1" s="1"/>
  <c r="O2260" i="1"/>
  <c r="R2260" i="1" s="1"/>
  <c r="S2260" i="1" s="1"/>
  <c r="O2264" i="1"/>
  <c r="R2264" i="1" s="1"/>
  <c r="S2264" i="1" s="1"/>
  <c r="O2268" i="1"/>
  <c r="R2268" i="1" s="1"/>
  <c r="S2268" i="1" s="1"/>
  <c r="O2272" i="1"/>
  <c r="R2272" i="1" s="1"/>
  <c r="O2276" i="1"/>
  <c r="R2276" i="1" s="1"/>
  <c r="S2276" i="1" s="1"/>
  <c r="O2280" i="1"/>
  <c r="R2280" i="1" s="1"/>
  <c r="S2280" i="1" s="1"/>
  <c r="O2284" i="1"/>
  <c r="R2284" i="1" s="1"/>
  <c r="S2284" i="1" s="1"/>
  <c r="O2288" i="1"/>
  <c r="R2288" i="1" s="1"/>
  <c r="S2288" i="1" s="1"/>
  <c r="O2292" i="1"/>
  <c r="R2292" i="1" s="1"/>
  <c r="S2292" i="1" s="1"/>
  <c r="O2296" i="1"/>
  <c r="R2296" i="1" s="1"/>
  <c r="S2296" i="1" s="1"/>
  <c r="O2300" i="1"/>
  <c r="R2300" i="1" s="1"/>
  <c r="S2300" i="1" s="1"/>
  <c r="O2304" i="1"/>
  <c r="R2304" i="1" s="1"/>
  <c r="S2304" i="1" s="1"/>
  <c r="O2308" i="1"/>
  <c r="R2308" i="1" s="1"/>
  <c r="S2308" i="1" s="1"/>
  <c r="O2312" i="1"/>
  <c r="R2312" i="1" s="1"/>
  <c r="S2312" i="1" s="1"/>
  <c r="O2316" i="1"/>
  <c r="R2316" i="1" s="1"/>
  <c r="S2316" i="1" s="1"/>
  <c r="O2332" i="1"/>
  <c r="R2332" i="1" s="1"/>
  <c r="S2332" i="1" s="1"/>
  <c r="O2428" i="1"/>
  <c r="R2428" i="1" s="1"/>
  <c r="O2432" i="1"/>
  <c r="R2432" i="1" s="1"/>
  <c r="S2432" i="1" s="1"/>
  <c r="O2436" i="1"/>
  <c r="R2436" i="1" s="1"/>
  <c r="S2436" i="1" s="1"/>
  <c r="O2440" i="1"/>
  <c r="R2440" i="1" s="1"/>
  <c r="S2440" i="1" s="1"/>
  <c r="O2460" i="1"/>
  <c r="R2460" i="1" s="1"/>
  <c r="S2460" i="1" s="1"/>
  <c r="O2464" i="1"/>
  <c r="R2464" i="1" s="1"/>
  <c r="O2468" i="1"/>
  <c r="R2468" i="1" s="1"/>
  <c r="S2468" i="1" s="1"/>
  <c r="O2472" i="1"/>
  <c r="R2472" i="1" s="1"/>
  <c r="S2472" i="1" s="1"/>
  <c r="O2496" i="1"/>
  <c r="R2496" i="1" s="1"/>
  <c r="S2496" i="1" s="1"/>
  <c r="O2500" i="1"/>
  <c r="R2500" i="1" s="1"/>
  <c r="S2500" i="1" s="1"/>
  <c r="O2504" i="1"/>
  <c r="R2504" i="1" s="1"/>
  <c r="S2504" i="1" s="1"/>
  <c r="O2508" i="1"/>
  <c r="R2508" i="1" s="1"/>
  <c r="S2508" i="1" s="1"/>
  <c r="O2512" i="1"/>
  <c r="R2512" i="1" s="1"/>
  <c r="S2512" i="1" s="1"/>
  <c r="O2516" i="1"/>
  <c r="R2516" i="1" s="1"/>
  <c r="S2516" i="1" s="1"/>
  <c r="O2520" i="1"/>
  <c r="R2520" i="1" s="1"/>
  <c r="S2520" i="1" s="1"/>
  <c r="O2524" i="1"/>
  <c r="R2524" i="1" s="1"/>
  <c r="S2524" i="1" s="1"/>
  <c r="O2528" i="1"/>
  <c r="R2528" i="1" s="1"/>
  <c r="O2532" i="1"/>
  <c r="R2532" i="1" s="1"/>
  <c r="S2532" i="1" s="1"/>
  <c r="O2536" i="1"/>
  <c r="R2536" i="1" s="1"/>
  <c r="S2536" i="1" s="1"/>
  <c r="O2596" i="1"/>
  <c r="R2596" i="1" s="1"/>
  <c r="S2596" i="1" s="1"/>
  <c r="O2600" i="1"/>
  <c r="R2600" i="1" s="1"/>
  <c r="S2600" i="1" s="1"/>
  <c r="O2604" i="1"/>
  <c r="R2604" i="1" s="1"/>
  <c r="S2604" i="1" s="1"/>
  <c r="O2608" i="1"/>
  <c r="R2608" i="1" s="1"/>
  <c r="S2608" i="1" s="1"/>
  <c r="O2612" i="1"/>
  <c r="R2612" i="1" s="1"/>
  <c r="S2612" i="1" s="1"/>
  <c r="O2616" i="1"/>
  <c r="R2616" i="1" s="1"/>
  <c r="S2616" i="1" s="1"/>
  <c r="O2628" i="1"/>
  <c r="R2628" i="1" s="1"/>
  <c r="S2628" i="1" s="1"/>
  <c r="O2632" i="1"/>
  <c r="R2632" i="1" s="1"/>
  <c r="S2632" i="1" s="1"/>
  <c r="O2636" i="1"/>
  <c r="R2636" i="1" s="1"/>
  <c r="S2636" i="1" s="1"/>
  <c r="O2640" i="1"/>
  <c r="R2640" i="1" s="1"/>
  <c r="S2640" i="1" s="1"/>
  <c r="O2644" i="1"/>
  <c r="R2644" i="1" s="1"/>
  <c r="S2644" i="1" s="1"/>
  <c r="O2648" i="1"/>
  <c r="R2648" i="1" s="1"/>
  <c r="S2648" i="1" s="1"/>
  <c r="O2652" i="1"/>
  <c r="R2652" i="1" s="1"/>
  <c r="X2652" i="1" s="1"/>
  <c r="Z2652" i="1" s="1"/>
  <c r="O2656" i="1"/>
  <c r="R2656" i="1" s="1"/>
  <c r="O2660" i="1"/>
  <c r="R2660" i="1" s="1"/>
  <c r="S2660" i="1" s="1"/>
  <c r="O2664" i="1"/>
  <c r="R2664" i="1" s="1"/>
  <c r="S2664" i="1" s="1"/>
  <c r="O2668" i="1"/>
  <c r="R2668" i="1" s="1"/>
  <c r="S2668" i="1" s="1"/>
  <c r="O2672" i="1"/>
  <c r="R2672" i="1" s="1"/>
  <c r="S2672" i="1" s="1"/>
  <c r="O2676" i="1"/>
  <c r="R2676" i="1" s="1"/>
  <c r="S2676" i="1" s="1"/>
  <c r="O2680" i="1"/>
  <c r="R2680" i="1" s="1"/>
  <c r="S2680" i="1" s="1"/>
  <c r="O2684" i="1"/>
  <c r="R2684" i="1" s="1"/>
  <c r="S2684" i="1" s="1"/>
  <c r="O2688" i="1"/>
  <c r="R2688" i="1" s="1"/>
  <c r="S2688" i="1" s="1"/>
  <c r="AB2688" i="1" s="1"/>
  <c r="O2692" i="1"/>
  <c r="R2692" i="1" s="1"/>
  <c r="S2692" i="1" s="1"/>
  <c r="O2696" i="1"/>
  <c r="R2696" i="1" s="1"/>
  <c r="S2696" i="1" s="1"/>
  <c r="O2700" i="1"/>
  <c r="R2700" i="1" s="1"/>
  <c r="S2700" i="1" s="1"/>
  <c r="O2704" i="1"/>
  <c r="R2704" i="1" s="1"/>
  <c r="S2704" i="1" s="1"/>
  <c r="O2708" i="1"/>
  <c r="R2708" i="1" s="1"/>
  <c r="S2708" i="1" s="1"/>
  <c r="O2752" i="1"/>
  <c r="R2752" i="1" s="1"/>
  <c r="S2752" i="1" s="1"/>
  <c r="O2756" i="1"/>
  <c r="R2756" i="1" s="1"/>
  <c r="S2756" i="1" s="1"/>
  <c r="O2760" i="1"/>
  <c r="R2760" i="1" s="1"/>
  <c r="S2760" i="1" s="1"/>
  <c r="AB2760" i="1" s="1"/>
  <c r="O2764" i="1"/>
  <c r="R2764" i="1" s="1"/>
  <c r="S2764" i="1" s="1"/>
  <c r="O2768" i="1"/>
  <c r="R2768" i="1" s="1"/>
  <c r="O2780" i="1"/>
  <c r="R2780" i="1" s="1"/>
  <c r="S2780" i="1" s="1"/>
  <c r="O2784" i="1"/>
  <c r="R2784" i="1" s="1"/>
  <c r="S2784" i="1" s="1"/>
  <c r="O2788" i="1"/>
  <c r="R2788" i="1" s="1"/>
  <c r="S2788" i="1" s="1"/>
  <c r="O2792" i="1"/>
  <c r="R2792" i="1" s="1"/>
  <c r="O2816" i="1"/>
  <c r="R2816" i="1" s="1"/>
  <c r="S2816" i="1" s="1"/>
  <c r="O2820" i="1"/>
  <c r="R2820" i="1" s="1"/>
  <c r="S2820" i="1" s="1"/>
  <c r="O2844" i="1"/>
  <c r="R2844" i="1" s="1"/>
  <c r="S2844" i="1" s="1"/>
  <c r="O2848" i="1"/>
  <c r="R2848" i="1" s="1"/>
  <c r="S2848" i="1" s="1"/>
  <c r="O2852" i="1"/>
  <c r="R2852" i="1" s="1"/>
  <c r="S2852" i="1" s="1"/>
  <c r="O2856" i="1"/>
  <c r="R2856" i="1" s="1"/>
  <c r="S2856" i="1" s="1"/>
  <c r="O2860" i="1"/>
  <c r="R2860" i="1" s="1"/>
  <c r="S2860" i="1" s="1"/>
  <c r="O2864" i="1"/>
  <c r="R2864" i="1" s="1"/>
  <c r="S2864" i="1" s="1"/>
  <c r="O2868" i="1"/>
  <c r="R2868" i="1" s="1"/>
  <c r="S2868" i="1" s="1"/>
  <c r="O2872" i="1"/>
  <c r="R2872" i="1" s="1"/>
  <c r="S2872" i="1" s="1"/>
  <c r="O2876" i="1"/>
  <c r="R2876" i="1" s="1"/>
  <c r="S2876" i="1" s="1"/>
  <c r="O2880" i="1"/>
  <c r="R2880" i="1" s="1"/>
  <c r="S2880" i="1" s="1"/>
  <c r="O2884" i="1"/>
  <c r="R2884" i="1" s="1"/>
  <c r="O2888" i="1"/>
  <c r="R2888" i="1" s="1"/>
  <c r="X2888" i="1" s="1"/>
  <c r="Z2888" i="1" s="1"/>
  <c r="O2892" i="1"/>
  <c r="R2892" i="1" s="1"/>
  <c r="O2896" i="1"/>
  <c r="R2896" i="1" s="1"/>
  <c r="O2900" i="1"/>
  <c r="R2900" i="1" s="1"/>
  <c r="S2900" i="1" s="1"/>
  <c r="O2904" i="1"/>
  <c r="R2904" i="1" s="1"/>
  <c r="S2904" i="1" s="1"/>
  <c r="O2908" i="1"/>
  <c r="R2908" i="1" s="1"/>
  <c r="O2912" i="1"/>
  <c r="R2912" i="1" s="1"/>
  <c r="S2912" i="1" s="1"/>
  <c r="O2916" i="1"/>
  <c r="R2916" i="1" s="1"/>
  <c r="O2920" i="1"/>
  <c r="R2920" i="1" s="1"/>
  <c r="S2920" i="1" s="1"/>
  <c r="O2924" i="1"/>
  <c r="R2924" i="1" s="1"/>
  <c r="S2924" i="1" s="1"/>
  <c r="O2948" i="1"/>
  <c r="R2948" i="1" s="1"/>
  <c r="S2948" i="1" s="1"/>
  <c r="O2964" i="1"/>
  <c r="R2964" i="1" s="1"/>
  <c r="S2964" i="1" s="1"/>
  <c r="O2968" i="1"/>
  <c r="R2968" i="1" s="1"/>
  <c r="S2968" i="1" s="1"/>
  <c r="O2972" i="1"/>
  <c r="R2972" i="1" s="1"/>
  <c r="O2976" i="1"/>
  <c r="R2976" i="1" s="1"/>
  <c r="O3044" i="1"/>
  <c r="R3044" i="1" s="1"/>
  <c r="S3044" i="1" s="1"/>
  <c r="O3048" i="1"/>
  <c r="R3048" i="1" s="1"/>
  <c r="S3048" i="1" s="1"/>
  <c r="O3052" i="1"/>
  <c r="R3052" i="1" s="1"/>
  <c r="S3052" i="1" s="1"/>
  <c r="O3056" i="1"/>
  <c r="R3056" i="1" s="1"/>
  <c r="S3056" i="1" s="1"/>
  <c r="O3060" i="1"/>
  <c r="R3060" i="1" s="1"/>
  <c r="S3060" i="1" s="1"/>
  <c r="O3076" i="1"/>
  <c r="R3076" i="1" s="1"/>
  <c r="S3076" i="1" s="1"/>
  <c r="O3080" i="1"/>
  <c r="R3080" i="1" s="1"/>
  <c r="S3080" i="1" s="1"/>
  <c r="O3084" i="1"/>
  <c r="R3084" i="1" s="1"/>
  <c r="S3084" i="1" s="1"/>
  <c r="O3088" i="1"/>
  <c r="R3088" i="1" s="1"/>
  <c r="S3088" i="1" s="1"/>
  <c r="O3092" i="1"/>
  <c r="R3092" i="1" s="1"/>
  <c r="S3092" i="1" s="1"/>
  <c r="O3096" i="1"/>
  <c r="R3096" i="1" s="1"/>
  <c r="S3096" i="1" s="1"/>
  <c r="O3100" i="1"/>
  <c r="R3100" i="1" s="1"/>
  <c r="O3116" i="1"/>
  <c r="R3116" i="1" s="1"/>
  <c r="S3116" i="1" s="1"/>
  <c r="O3120" i="1"/>
  <c r="R3120" i="1" s="1"/>
  <c r="S3120" i="1" s="1"/>
  <c r="AB3120" i="1" s="1"/>
  <c r="O3124" i="1"/>
  <c r="R3124" i="1" s="1"/>
  <c r="S3124" i="1" s="1"/>
  <c r="O3128" i="1"/>
  <c r="R3128" i="1" s="1"/>
  <c r="S3128" i="1" s="1"/>
  <c r="O3132" i="1"/>
  <c r="R3132" i="1" s="1"/>
  <c r="S3132" i="1" s="1"/>
  <c r="O3136" i="1"/>
  <c r="R3136" i="1" s="1"/>
  <c r="S3136" i="1" s="1"/>
  <c r="O3140" i="1"/>
  <c r="R3140" i="1" s="1"/>
  <c r="S3140" i="1" s="1"/>
  <c r="O3144" i="1"/>
  <c r="R3144" i="1" s="1"/>
  <c r="S3144" i="1" s="1"/>
  <c r="O3148" i="1"/>
  <c r="R3148" i="1" s="1"/>
  <c r="O3152" i="1"/>
  <c r="R3152" i="1" s="1"/>
  <c r="S3152" i="1" s="1"/>
  <c r="AB3152" i="1" s="1"/>
  <c r="O3156" i="1"/>
  <c r="R3156" i="1" s="1"/>
  <c r="S3156" i="1" s="1"/>
  <c r="O3160" i="1"/>
  <c r="R3160" i="1" s="1"/>
  <c r="S3160" i="1" s="1"/>
  <c r="O3164" i="1"/>
  <c r="R3164" i="1" s="1"/>
  <c r="O3168" i="1"/>
  <c r="R3168" i="1" s="1"/>
  <c r="X3168" i="1" s="1"/>
  <c r="Z3168" i="1" s="1"/>
  <c r="O3172" i="1"/>
  <c r="R3172" i="1" s="1"/>
  <c r="S3172" i="1" s="1"/>
  <c r="O3176" i="1"/>
  <c r="R3176" i="1" s="1"/>
  <c r="S3176" i="1" s="1"/>
  <c r="O3180" i="1"/>
  <c r="R3180" i="1" s="1"/>
  <c r="O3184" i="1"/>
  <c r="R3184" i="1" s="1"/>
  <c r="S3184" i="1" s="1"/>
  <c r="AB3184" i="1" s="1"/>
  <c r="O3188" i="1"/>
  <c r="R3188" i="1" s="1"/>
  <c r="S3188" i="1" s="1"/>
  <c r="O3192" i="1"/>
  <c r="R3192" i="1" s="1"/>
  <c r="S3192" i="1" s="1"/>
  <c r="O3196" i="1"/>
  <c r="R3196" i="1" s="1"/>
  <c r="S3196" i="1" s="1"/>
  <c r="O3200" i="1"/>
  <c r="R3200" i="1" s="1"/>
  <c r="X3200" i="1" s="1"/>
  <c r="Z3200" i="1" s="1"/>
  <c r="O3204" i="1"/>
  <c r="R3204" i="1" s="1"/>
  <c r="S3204" i="1" s="1"/>
  <c r="O3208" i="1"/>
  <c r="R3208" i="1" s="1"/>
  <c r="S3208" i="1" s="1"/>
  <c r="O3212" i="1"/>
  <c r="R3212" i="1" s="1"/>
  <c r="O3216" i="1"/>
  <c r="R3216" i="1" s="1"/>
  <c r="S3216" i="1" s="1"/>
  <c r="AB3216" i="1" s="1"/>
  <c r="O3236" i="1"/>
  <c r="R3236" i="1" s="1"/>
  <c r="S3236" i="1" s="1"/>
  <c r="O3240" i="1"/>
  <c r="R3240" i="1" s="1"/>
  <c r="S3240" i="1" s="1"/>
  <c r="O3244" i="1"/>
  <c r="R3244" i="1" s="1"/>
  <c r="O3248" i="1"/>
  <c r="R3248" i="1" s="1"/>
  <c r="S3248" i="1" s="1"/>
  <c r="O3252" i="1"/>
  <c r="R3252" i="1" s="1"/>
  <c r="S3252" i="1" s="1"/>
  <c r="O3256" i="1"/>
  <c r="R3256" i="1" s="1"/>
  <c r="S3256" i="1" s="1"/>
  <c r="O3276" i="1"/>
  <c r="R3276" i="1" s="1"/>
  <c r="X3276" i="1" s="1"/>
  <c r="Z3276" i="1" s="1"/>
  <c r="O3280" i="1"/>
  <c r="R3280" i="1" s="1"/>
  <c r="S3280" i="1" s="1"/>
  <c r="AB3280" i="1" s="1"/>
  <c r="O3284" i="1"/>
  <c r="R3284" i="1" s="1"/>
  <c r="S3284" i="1" s="1"/>
  <c r="O3288" i="1"/>
  <c r="R3288" i="1" s="1"/>
  <c r="S3288" i="1" s="1"/>
  <c r="O3292" i="1"/>
  <c r="R3292" i="1" s="1"/>
  <c r="S3292" i="1" s="1"/>
  <c r="O3296" i="1"/>
  <c r="R3296" i="1" s="1"/>
  <c r="X3296" i="1" s="1"/>
  <c r="Z3296" i="1" s="1"/>
  <c r="O134" i="1"/>
  <c r="R134" i="1" s="1"/>
  <c r="S134" i="1" s="1"/>
  <c r="O174" i="1"/>
  <c r="R174" i="1" s="1"/>
  <c r="S174" i="1" s="1"/>
  <c r="O179" i="1"/>
  <c r="R179" i="1" s="1"/>
  <c r="S179" i="1" s="1"/>
  <c r="O233" i="1"/>
  <c r="R233" i="1" s="1"/>
  <c r="S233" i="1" s="1"/>
  <c r="O238" i="1"/>
  <c r="R238" i="1" s="1"/>
  <c r="S238" i="1" s="1"/>
  <c r="O243" i="1"/>
  <c r="R243" i="1" s="1"/>
  <c r="S243" i="1" s="1"/>
  <c r="O249" i="1"/>
  <c r="R249" i="1" s="1"/>
  <c r="O254" i="1"/>
  <c r="R254" i="1" s="1"/>
  <c r="S254" i="1" s="1"/>
  <c r="O286" i="1"/>
  <c r="R286" i="1" s="1"/>
  <c r="S286" i="1" s="1"/>
  <c r="O291" i="1"/>
  <c r="R291" i="1" s="1"/>
  <c r="S291" i="1" s="1"/>
  <c r="O297" i="1"/>
  <c r="R297" i="1" s="1"/>
  <c r="X297" i="1" s="1"/>
  <c r="Z297" i="1" s="1"/>
  <c r="O302" i="1"/>
  <c r="R302" i="1" s="1"/>
  <c r="S302" i="1" s="1"/>
  <c r="O307" i="1"/>
  <c r="R307" i="1" s="1"/>
  <c r="S307" i="1" s="1"/>
  <c r="O313" i="1"/>
  <c r="R313" i="1" s="1"/>
  <c r="S313" i="1" s="1"/>
  <c r="O370" i="1"/>
  <c r="R370" i="1" s="1"/>
  <c r="S370" i="1" s="1"/>
  <c r="O375" i="1"/>
  <c r="R375" i="1" s="1"/>
  <c r="S375" i="1" s="1"/>
  <c r="O381" i="1"/>
  <c r="R381" i="1" s="1"/>
  <c r="O385" i="1"/>
  <c r="R385" i="1" s="1"/>
  <c r="O445" i="1"/>
  <c r="R445" i="1" s="1"/>
  <c r="S445" i="1" s="1"/>
  <c r="O449" i="1"/>
  <c r="R449" i="1" s="1"/>
  <c r="S449" i="1" s="1"/>
  <c r="O453" i="1"/>
  <c r="R453" i="1" s="1"/>
  <c r="S453" i="1" s="1"/>
  <c r="O457" i="1"/>
  <c r="R457" i="1" s="1"/>
  <c r="O461" i="1"/>
  <c r="R461" i="1" s="1"/>
  <c r="S461" i="1" s="1"/>
  <c r="O465" i="1"/>
  <c r="R465" i="1" s="1"/>
  <c r="X465" i="1" s="1"/>
  <c r="Z465" i="1" s="1"/>
  <c r="O469" i="1"/>
  <c r="R469" i="1" s="1"/>
  <c r="S469" i="1" s="1"/>
  <c r="O473" i="1"/>
  <c r="R473" i="1" s="1"/>
  <c r="S473" i="1" s="1"/>
  <c r="O593" i="1"/>
  <c r="R593" i="1" s="1"/>
  <c r="S593" i="1" s="1"/>
  <c r="O597" i="1"/>
  <c r="R597" i="1" s="1"/>
  <c r="O605" i="1"/>
  <c r="R605" i="1" s="1"/>
  <c r="O609" i="1"/>
  <c r="R609" i="1" s="1"/>
  <c r="S609" i="1" s="1"/>
  <c r="O613" i="1"/>
  <c r="R613" i="1" s="1"/>
  <c r="S613" i="1" s="1"/>
  <c r="O617" i="1"/>
  <c r="R617" i="1" s="1"/>
  <c r="S617" i="1" s="1"/>
  <c r="O621" i="1"/>
  <c r="R621" i="1" s="1"/>
  <c r="S621" i="1" s="1"/>
  <c r="O625" i="1"/>
  <c r="R625" i="1" s="1"/>
  <c r="S625" i="1" s="1"/>
  <c r="O629" i="1"/>
  <c r="R629" i="1" s="1"/>
  <c r="O645" i="1"/>
  <c r="R645" i="1" s="1"/>
  <c r="S645" i="1" s="1"/>
  <c r="O649" i="1"/>
  <c r="R649" i="1" s="1"/>
  <c r="O653" i="1"/>
  <c r="R653" i="1" s="1"/>
  <c r="O725" i="1"/>
  <c r="R725" i="1" s="1"/>
  <c r="X725" i="1" s="1"/>
  <c r="Z725" i="1" s="1"/>
  <c r="O745" i="1"/>
  <c r="R745" i="1" s="1"/>
  <c r="S745" i="1" s="1"/>
  <c r="AB745" i="1" s="1"/>
  <c r="O749" i="1"/>
  <c r="R749" i="1" s="1"/>
  <c r="S749" i="1" s="1"/>
  <c r="O753" i="1"/>
  <c r="R753" i="1" s="1"/>
  <c r="O757" i="1"/>
  <c r="R757" i="1" s="1"/>
  <c r="S757" i="1" s="1"/>
  <c r="O805" i="1"/>
  <c r="R805" i="1" s="1"/>
  <c r="S805" i="1" s="1"/>
  <c r="O881" i="1"/>
  <c r="R881" i="1" s="1"/>
  <c r="O969" i="1"/>
  <c r="R969" i="1" s="1"/>
  <c r="O973" i="1"/>
  <c r="R973" i="1" s="1"/>
  <c r="X973" i="1" s="1"/>
  <c r="Z973" i="1" s="1"/>
  <c r="O1013" i="1"/>
  <c r="R1013" i="1" s="1"/>
  <c r="O1017" i="1"/>
  <c r="R1017" i="1" s="1"/>
  <c r="S1017" i="1" s="1"/>
  <c r="O1041" i="1"/>
  <c r="R1041" i="1" s="1"/>
  <c r="O1045" i="1"/>
  <c r="R1045" i="1" s="1"/>
  <c r="S1045" i="1" s="1"/>
  <c r="O1049" i="1"/>
  <c r="R1049" i="1" s="1"/>
  <c r="S1049" i="1" s="1"/>
  <c r="O1053" i="1"/>
  <c r="R1053" i="1" s="1"/>
  <c r="O1073" i="1"/>
  <c r="R1073" i="1" s="1"/>
  <c r="O1077" i="1"/>
  <c r="R1077" i="1" s="1"/>
  <c r="X1077" i="1" s="1"/>
  <c r="Z1077" i="1" s="1"/>
  <c r="O1081" i="1"/>
  <c r="R1081" i="1" s="1"/>
  <c r="S1081" i="1" s="1"/>
  <c r="AB1081" i="1" s="1"/>
  <c r="O1137" i="1"/>
  <c r="R1137" i="1" s="1"/>
  <c r="S1137" i="1" s="1"/>
  <c r="O1141" i="1"/>
  <c r="R1141" i="1" s="1"/>
  <c r="S1141" i="1" s="1"/>
  <c r="O1145" i="1"/>
  <c r="R1145" i="1" s="1"/>
  <c r="S1145" i="1" s="1"/>
  <c r="O1149" i="1"/>
  <c r="R1149" i="1" s="1"/>
  <c r="O1153" i="1"/>
  <c r="R1153" i="1" s="1"/>
  <c r="O1157" i="1"/>
  <c r="R1157" i="1" s="1"/>
  <c r="S1157" i="1" s="1"/>
  <c r="O1161" i="1"/>
  <c r="R1161" i="1" s="1"/>
  <c r="O1165" i="1"/>
  <c r="R1165" i="1" s="1"/>
  <c r="S1165" i="1" s="1"/>
  <c r="O1169" i="1"/>
  <c r="R1169" i="1" s="1"/>
  <c r="O1173" i="1"/>
  <c r="R1173" i="1" s="1"/>
  <c r="O1177" i="1"/>
  <c r="R1177" i="1" s="1"/>
  <c r="S1177" i="1" s="1"/>
  <c r="O1181" i="1"/>
  <c r="R1181" i="1" s="1"/>
  <c r="S1181" i="1" s="1"/>
  <c r="AB1181" i="1" s="1"/>
  <c r="O1185" i="1"/>
  <c r="R1185" i="1" s="1"/>
  <c r="S1185" i="1" s="1"/>
  <c r="O1197" i="1"/>
  <c r="R1197" i="1" s="1"/>
  <c r="O1201" i="1"/>
  <c r="R1201" i="1" s="1"/>
  <c r="O1205" i="1"/>
  <c r="R1205" i="1" s="1"/>
  <c r="S1205" i="1" s="1"/>
  <c r="O1209" i="1"/>
  <c r="R1209" i="1" s="1"/>
  <c r="O1213" i="1"/>
  <c r="R1213" i="1" s="1"/>
  <c r="O1217" i="1"/>
  <c r="R1217" i="1" s="1"/>
  <c r="S1217" i="1" s="1"/>
  <c r="O1221" i="1"/>
  <c r="R1221" i="1" s="1"/>
  <c r="O1225" i="1"/>
  <c r="R1225" i="1" s="1"/>
  <c r="S1225" i="1" s="1"/>
  <c r="O1229" i="1"/>
  <c r="R1229" i="1" s="1"/>
  <c r="S1229" i="1" s="1"/>
  <c r="O1233" i="1"/>
  <c r="R1233" i="1" s="1"/>
  <c r="O1237" i="1"/>
  <c r="R1237" i="1" s="1"/>
  <c r="X1237" i="1" s="1"/>
  <c r="Z1237" i="1" s="1"/>
  <c r="O1241" i="1"/>
  <c r="R1241" i="1" s="1"/>
  <c r="O1245" i="1"/>
  <c r="R1245" i="1" s="1"/>
  <c r="S1245" i="1" s="1"/>
  <c r="O1249" i="1"/>
  <c r="R1249" i="1" s="1"/>
  <c r="O1253" i="1"/>
  <c r="R1253" i="1" s="1"/>
  <c r="S1253" i="1" s="1"/>
  <c r="O1257" i="1"/>
  <c r="R1257" i="1" s="1"/>
  <c r="S1257" i="1" s="1"/>
  <c r="O1261" i="1"/>
  <c r="R1261" i="1" s="1"/>
  <c r="O1265" i="1"/>
  <c r="R1265" i="1" s="1"/>
  <c r="O1269" i="1"/>
  <c r="R1269" i="1" s="1"/>
  <c r="S1269" i="1" s="1"/>
  <c r="O1289" i="1"/>
  <c r="R1289" i="1" s="1"/>
  <c r="S1289" i="1" s="1"/>
  <c r="O1293" i="1"/>
  <c r="R1293" i="1" s="1"/>
  <c r="O1297" i="1"/>
  <c r="R1297" i="1" s="1"/>
  <c r="O1317" i="1"/>
  <c r="R1317" i="1" s="1"/>
  <c r="X1317" i="1" s="1"/>
  <c r="Z1317" i="1" s="1"/>
  <c r="O1321" i="1"/>
  <c r="R1321" i="1" s="1"/>
  <c r="S1321" i="1" s="1"/>
  <c r="O1385" i="1"/>
  <c r="R1385" i="1" s="1"/>
  <c r="O1433" i="1"/>
  <c r="R1433" i="1" s="1"/>
  <c r="O1437" i="1"/>
  <c r="R1437" i="1" s="1"/>
  <c r="X1437" i="1" s="1"/>
  <c r="Z1437" i="1" s="1"/>
  <c r="O1441" i="1"/>
  <c r="R1441" i="1" s="1"/>
  <c r="O1445" i="1"/>
  <c r="R1445" i="1" s="1"/>
  <c r="S1445" i="1" s="1"/>
  <c r="O1449" i="1"/>
  <c r="R1449" i="1" s="1"/>
  <c r="O1453" i="1"/>
  <c r="R1453" i="1" s="1"/>
  <c r="O1457" i="1"/>
  <c r="R1457" i="1" s="1"/>
  <c r="S1457" i="1" s="1"/>
  <c r="O1461" i="1"/>
  <c r="R1461" i="1" s="1"/>
  <c r="O1465" i="1"/>
  <c r="R1465" i="1" s="1"/>
  <c r="O1469" i="1"/>
  <c r="R1469" i="1" s="1"/>
  <c r="S1469" i="1" s="1"/>
  <c r="O1473" i="1"/>
  <c r="R1473" i="1" s="1"/>
  <c r="O1481" i="1"/>
  <c r="R1481" i="1" s="1"/>
  <c r="S1481" i="1" s="1"/>
  <c r="O1485" i="1"/>
  <c r="R1485" i="1" s="1"/>
  <c r="S1485" i="1" s="1"/>
  <c r="O1489" i="1"/>
  <c r="R1489" i="1" s="1"/>
  <c r="S1489" i="1" s="1"/>
  <c r="O1493" i="1"/>
  <c r="R1493" i="1" s="1"/>
  <c r="S1493" i="1" s="1"/>
  <c r="O1497" i="1"/>
  <c r="R1497" i="1" s="1"/>
  <c r="O1501" i="1"/>
  <c r="R1501" i="1" s="1"/>
  <c r="S1501" i="1" s="1"/>
  <c r="O1505" i="1"/>
  <c r="R1505" i="1" s="1"/>
  <c r="S1505" i="1" s="1"/>
  <c r="AB1505" i="1" s="1"/>
  <c r="O1517" i="1"/>
  <c r="R1517" i="1" s="1"/>
  <c r="O1521" i="1"/>
  <c r="R1521" i="1" s="1"/>
  <c r="S1521" i="1" s="1"/>
  <c r="O1525" i="1"/>
  <c r="R1525" i="1" s="1"/>
  <c r="S1525" i="1" s="1"/>
  <c r="O1529" i="1"/>
  <c r="R1529" i="1" s="1"/>
  <c r="O1577" i="1"/>
  <c r="R1577" i="1" s="1"/>
  <c r="S1577" i="1" s="1"/>
  <c r="O1589" i="1"/>
  <c r="R1589" i="1" s="1"/>
  <c r="S1589" i="1" s="1"/>
  <c r="O1593" i="1"/>
  <c r="R1593" i="1" s="1"/>
  <c r="S1593" i="1" s="1"/>
  <c r="O1597" i="1"/>
  <c r="R1597" i="1" s="1"/>
  <c r="S1597" i="1" s="1"/>
  <c r="AB1597" i="1" s="1"/>
  <c r="O1601" i="1"/>
  <c r="R1601" i="1" s="1"/>
  <c r="S1601" i="1" s="1"/>
  <c r="O1621" i="1"/>
  <c r="R1621" i="1" s="1"/>
  <c r="S1621" i="1" s="1"/>
  <c r="O1625" i="1"/>
  <c r="R1625" i="1" s="1"/>
  <c r="O1629" i="1"/>
  <c r="R1629" i="1" s="1"/>
  <c r="S1629" i="1" s="1"/>
  <c r="AB1629" i="1" s="1"/>
  <c r="O1633" i="1"/>
  <c r="R1633" i="1" s="1"/>
  <c r="S1633" i="1" s="1"/>
  <c r="O1637" i="1"/>
  <c r="R1637" i="1" s="1"/>
  <c r="S1637" i="1" s="1"/>
  <c r="O1641" i="1"/>
  <c r="R1641" i="1" s="1"/>
  <c r="O1645" i="1"/>
  <c r="R1645" i="1" s="1"/>
  <c r="S1645" i="1" s="1"/>
  <c r="O1649" i="1"/>
  <c r="R1649" i="1" s="1"/>
  <c r="S1649" i="1" s="1"/>
  <c r="O1653" i="1"/>
  <c r="R1653" i="1" s="1"/>
  <c r="O1669" i="1"/>
  <c r="R1669" i="1" s="1"/>
  <c r="O1689" i="1"/>
  <c r="R1689" i="1" s="1"/>
  <c r="S1689" i="1" s="1"/>
  <c r="AB1689" i="1" s="1"/>
  <c r="O1705" i="1"/>
  <c r="R1705" i="1" s="1"/>
  <c r="S1705" i="1" s="1"/>
  <c r="O1709" i="1"/>
  <c r="R1709" i="1" s="1"/>
  <c r="O1713" i="1"/>
  <c r="R1713" i="1" s="1"/>
  <c r="O1717" i="1"/>
  <c r="R1717" i="1" s="1"/>
  <c r="O1721" i="1"/>
  <c r="R1721" i="1" s="1"/>
  <c r="O1789" i="1"/>
  <c r="R1789" i="1" s="1"/>
  <c r="S1789" i="1" s="1"/>
  <c r="O1793" i="1"/>
  <c r="R1793" i="1" s="1"/>
  <c r="O1797" i="1"/>
  <c r="R1797" i="1" s="1"/>
  <c r="S1797" i="1" s="1"/>
  <c r="AB1797" i="1" s="1"/>
  <c r="O1801" i="1"/>
  <c r="R1801" i="1" s="1"/>
  <c r="S1801" i="1" s="1"/>
  <c r="O1805" i="1"/>
  <c r="R1805" i="1" s="1"/>
  <c r="O1885" i="1"/>
  <c r="R1885" i="1" s="1"/>
  <c r="O1889" i="1"/>
  <c r="R1889" i="1" s="1"/>
  <c r="S1889" i="1" s="1"/>
  <c r="O1893" i="1"/>
  <c r="R1893" i="1" s="1"/>
  <c r="O1897" i="1"/>
  <c r="R1897" i="1" s="1"/>
  <c r="S1897" i="1" s="1"/>
  <c r="O1901" i="1"/>
  <c r="R1901" i="1" s="1"/>
  <c r="S1901" i="1" s="1"/>
  <c r="O1905" i="1"/>
  <c r="R1905" i="1" s="1"/>
  <c r="S1905" i="1" s="1"/>
  <c r="O1909" i="1"/>
  <c r="R1909" i="1" s="1"/>
  <c r="O1913" i="1"/>
  <c r="R1913" i="1" s="1"/>
  <c r="O1917" i="1"/>
  <c r="R1917" i="1" s="1"/>
  <c r="O1921" i="1"/>
  <c r="R1921" i="1" s="1"/>
  <c r="S1921" i="1" s="1"/>
  <c r="AB1921" i="1" s="1"/>
  <c r="O1925" i="1"/>
  <c r="R1925" i="1" s="1"/>
  <c r="O1929" i="1"/>
  <c r="R1929" i="1" s="1"/>
  <c r="O1933" i="1"/>
  <c r="R1933" i="1" s="1"/>
  <c r="X1933" i="1" s="1"/>
  <c r="Z1933" i="1" s="1"/>
  <c r="O1937" i="1"/>
  <c r="R1937" i="1" s="1"/>
  <c r="S1937" i="1" s="1"/>
  <c r="O1941" i="1"/>
  <c r="R1941" i="1" s="1"/>
  <c r="S1941" i="1" s="1"/>
  <c r="O1945" i="1"/>
  <c r="R1945" i="1" s="1"/>
  <c r="O1989" i="1"/>
  <c r="R1989" i="1" s="1"/>
  <c r="S1989" i="1" s="1"/>
  <c r="O1993" i="1"/>
  <c r="R1993" i="1" s="1"/>
  <c r="O1997" i="1"/>
  <c r="R1997" i="1" s="1"/>
  <c r="O2001" i="1"/>
  <c r="R2001" i="1" s="1"/>
  <c r="S2001" i="1" s="1"/>
  <c r="O2005" i="1"/>
  <c r="R2005" i="1" s="1"/>
  <c r="S2005" i="1" s="1"/>
  <c r="O2021" i="1"/>
  <c r="R2021" i="1" s="1"/>
  <c r="S2021" i="1" s="1"/>
  <c r="O2045" i="1"/>
  <c r="R2045" i="1" s="1"/>
  <c r="O2049" i="1"/>
  <c r="R2049" i="1" s="1"/>
  <c r="O2053" i="1"/>
  <c r="R2053" i="1" s="1"/>
  <c r="O2057" i="1"/>
  <c r="R2057" i="1" s="1"/>
  <c r="S2057" i="1" s="1"/>
  <c r="AB2057" i="1" s="1"/>
  <c r="O2061" i="1"/>
  <c r="R2061" i="1" s="1"/>
  <c r="O2065" i="1"/>
  <c r="R2065" i="1" s="1"/>
  <c r="S2065" i="1" s="1"/>
  <c r="O2069" i="1"/>
  <c r="R2069" i="1" s="1"/>
  <c r="S2069" i="1" s="1"/>
  <c r="O2073" i="1"/>
  <c r="R2073" i="1" s="1"/>
  <c r="O2077" i="1"/>
  <c r="R2077" i="1" s="1"/>
  <c r="S2077" i="1" s="1"/>
  <c r="O2105" i="1"/>
  <c r="R2105" i="1" s="1"/>
  <c r="S2105" i="1" s="1"/>
  <c r="O2109" i="1"/>
  <c r="R2109" i="1" s="1"/>
  <c r="O2113" i="1"/>
  <c r="R2113" i="1" s="1"/>
  <c r="X2113" i="1" s="1"/>
  <c r="Z2113" i="1" s="1"/>
  <c r="O2149" i="1"/>
  <c r="R2149" i="1" s="1"/>
  <c r="S2149" i="1" s="1"/>
  <c r="O2153" i="1"/>
  <c r="R2153" i="1" s="1"/>
  <c r="S2153" i="1" s="1"/>
  <c r="O2157" i="1"/>
  <c r="R2157" i="1" s="1"/>
  <c r="O2161" i="1"/>
  <c r="R2161" i="1" s="1"/>
  <c r="O2165" i="1"/>
  <c r="R2165" i="1" s="1"/>
  <c r="S2165" i="1" s="1"/>
  <c r="O2169" i="1"/>
  <c r="R2169" i="1" s="1"/>
  <c r="S2169" i="1" s="1"/>
  <c r="O2173" i="1"/>
  <c r="R2173" i="1" s="1"/>
  <c r="S2173" i="1" s="1"/>
  <c r="O2177" i="1"/>
  <c r="R2177" i="1" s="1"/>
  <c r="O2181" i="1"/>
  <c r="R2181" i="1" s="1"/>
  <c r="O2185" i="1"/>
  <c r="R2185" i="1" s="1"/>
  <c r="S2185" i="1" s="1"/>
  <c r="O2189" i="1"/>
  <c r="R2189" i="1" s="1"/>
  <c r="S2189" i="1" s="1"/>
  <c r="O2193" i="1"/>
  <c r="R2193" i="1" s="1"/>
  <c r="S2193" i="1" s="1"/>
  <c r="AB2193" i="1" s="1"/>
  <c r="O2237" i="1"/>
  <c r="R2237" i="1" s="1"/>
  <c r="O2241" i="1"/>
  <c r="R2241" i="1" s="1"/>
  <c r="O2245" i="1"/>
  <c r="R2245" i="1" s="1"/>
  <c r="S2245" i="1" s="1"/>
  <c r="O2249" i="1"/>
  <c r="R2249" i="1" s="1"/>
  <c r="S2249" i="1" s="1"/>
  <c r="O2253" i="1"/>
  <c r="R2253" i="1" s="1"/>
  <c r="O2257" i="1"/>
  <c r="R2257" i="1" s="1"/>
  <c r="O2261" i="1"/>
  <c r="R2261" i="1" s="1"/>
  <c r="S2261" i="1" s="1"/>
  <c r="O2265" i="1"/>
  <c r="R2265" i="1" s="1"/>
  <c r="O2269" i="1"/>
  <c r="R2269" i="1" s="1"/>
  <c r="S2269" i="1" s="1"/>
  <c r="O2273" i="1"/>
  <c r="R2273" i="1" s="1"/>
  <c r="S2273" i="1" s="1"/>
  <c r="O2277" i="1"/>
  <c r="R2277" i="1" s="1"/>
  <c r="S2277" i="1" s="1"/>
  <c r="O2281" i="1"/>
  <c r="R2281" i="1" s="1"/>
  <c r="O2285" i="1"/>
  <c r="R2285" i="1" s="1"/>
  <c r="S2285" i="1" s="1"/>
  <c r="O2289" i="1"/>
  <c r="R2289" i="1" s="1"/>
  <c r="S2289" i="1" s="1"/>
  <c r="O2293" i="1"/>
  <c r="R2293" i="1" s="1"/>
  <c r="S2293" i="1" s="1"/>
  <c r="O2297" i="1"/>
  <c r="R2297" i="1" s="1"/>
  <c r="S2297" i="1" s="1"/>
  <c r="AB2297" i="1" s="1"/>
  <c r="O2301" i="1"/>
  <c r="R2301" i="1" s="1"/>
  <c r="O2305" i="1"/>
  <c r="R2305" i="1" s="1"/>
  <c r="S2305" i="1" s="1"/>
  <c r="O2309" i="1"/>
  <c r="R2309" i="1" s="1"/>
  <c r="O2313" i="1"/>
  <c r="R2313" i="1" s="1"/>
  <c r="S2313" i="1" s="1"/>
  <c r="AB2313" i="1" s="1"/>
  <c r="O2317" i="1"/>
  <c r="R2317" i="1" s="1"/>
  <c r="O2393" i="1"/>
  <c r="R2393" i="1" s="1"/>
  <c r="O2429" i="1"/>
  <c r="R2429" i="1" s="1"/>
  <c r="S2429" i="1" s="1"/>
  <c r="O2433" i="1"/>
  <c r="R2433" i="1" s="1"/>
  <c r="O2437" i="1"/>
  <c r="R2437" i="1" s="1"/>
  <c r="S2437" i="1" s="1"/>
  <c r="O2461" i="1"/>
  <c r="R2461" i="1" s="1"/>
  <c r="O2465" i="1"/>
  <c r="R2465" i="1" s="1"/>
  <c r="S2465" i="1" s="1"/>
  <c r="O2469" i="1"/>
  <c r="R2469" i="1" s="1"/>
  <c r="S2469" i="1" s="1"/>
  <c r="O2473" i="1"/>
  <c r="R2473" i="1" s="1"/>
  <c r="S2473" i="1" s="1"/>
  <c r="O2497" i="1"/>
  <c r="R2497" i="1" s="1"/>
  <c r="S2497" i="1" s="1"/>
  <c r="O2501" i="1"/>
  <c r="R2501" i="1" s="1"/>
  <c r="S2501" i="1" s="1"/>
  <c r="O2505" i="1"/>
  <c r="R2505" i="1" s="1"/>
  <c r="S2505" i="1" s="1"/>
  <c r="AB2505" i="1" s="1"/>
  <c r="O2509" i="1"/>
  <c r="R2509" i="1" s="1"/>
  <c r="S2509" i="1" s="1"/>
  <c r="O2513" i="1"/>
  <c r="R2513" i="1" s="1"/>
  <c r="S2513" i="1" s="1"/>
  <c r="O2517" i="1"/>
  <c r="R2517" i="1" s="1"/>
  <c r="O2521" i="1"/>
  <c r="R2521" i="1" s="1"/>
  <c r="S2521" i="1" s="1"/>
  <c r="O2525" i="1"/>
  <c r="R2525" i="1" s="1"/>
  <c r="S2525" i="1" s="1"/>
  <c r="O2529" i="1"/>
  <c r="R2529" i="1" s="1"/>
  <c r="S2529" i="1" s="1"/>
  <c r="O2533" i="1"/>
  <c r="R2533" i="1" s="1"/>
  <c r="S2533" i="1" s="1"/>
  <c r="O2585" i="1"/>
  <c r="R2585" i="1" s="1"/>
  <c r="S2585" i="1" s="1"/>
  <c r="O2597" i="1"/>
  <c r="R2597" i="1" s="1"/>
  <c r="O2601" i="1"/>
  <c r="R2601" i="1" s="1"/>
  <c r="O2605" i="1"/>
  <c r="R2605" i="1" s="1"/>
  <c r="S2605" i="1" s="1"/>
  <c r="O2609" i="1"/>
  <c r="R2609" i="1" s="1"/>
  <c r="O2613" i="1"/>
  <c r="R2613" i="1" s="1"/>
  <c r="O2617" i="1"/>
  <c r="R2617" i="1" s="1"/>
  <c r="S2617" i="1" s="1"/>
  <c r="O2629" i="1"/>
  <c r="R2629" i="1" s="1"/>
  <c r="S2629" i="1" s="1"/>
  <c r="O2633" i="1"/>
  <c r="R2633" i="1" s="1"/>
  <c r="O2637" i="1"/>
  <c r="R2637" i="1" s="1"/>
  <c r="S2637" i="1" s="1"/>
  <c r="O2641" i="1"/>
  <c r="R2641" i="1" s="1"/>
  <c r="S2641" i="1" s="1"/>
  <c r="O2645" i="1"/>
  <c r="R2645" i="1" s="1"/>
  <c r="S2645" i="1" s="1"/>
  <c r="O2649" i="1"/>
  <c r="R2649" i="1" s="1"/>
  <c r="X2649" i="1" s="1"/>
  <c r="Z2649" i="1" s="1"/>
  <c r="O2653" i="1"/>
  <c r="R2653" i="1" s="1"/>
  <c r="S2653" i="1" s="1"/>
  <c r="O2657" i="1"/>
  <c r="R2657" i="1" s="1"/>
  <c r="S2657" i="1" s="1"/>
  <c r="O2661" i="1"/>
  <c r="R2661" i="1" s="1"/>
  <c r="O2665" i="1"/>
  <c r="R2665" i="1" s="1"/>
  <c r="S2665" i="1" s="1"/>
  <c r="AB2665" i="1" s="1"/>
  <c r="O2669" i="1"/>
  <c r="R2669" i="1" s="1"/>
  <c r="S2669" i="1" s="1"/>
  <c r="O2673" i="1"/>
  <c r="R2673" i="1" s="1"/>
  <c r="S2673" i="1" s="1"/>
  <c r="O2677" i="1"/>
  <c r="R2677" i="1" s="1"/>
  <c r="S2677" i="1" s="1"/>
  <c r="O2681" i="1"/>
  <c r="R2681" i="1" s="1"/>
  <c r="S2681" i="1" s="1"/>
  <c r="AB2681" i="1" s="1"/>
  <c r="O2685" i="1"/>
  <c r="R2685" i="1" s="1"/>
  <c r="S2685" i="1" s="1"/>
  <c r="O2689" i="1"/>
  <c r="R2689" i="1" s="1"/>
  <c r="S2689" i="1" s="1"/>
  <c r="O2693" i="1"/>
  <c r="R2693" i="1" s="1"/>
  <c r="S2693" i="1" s="1"/>
  <c r="O2697" i="1"/>
  <c r="R2697" i="1" s="1"/>
  <c r="O2701" i="1"/>
  <c r="R2701" i="1" s="1"/>
  <c r="S2701" i="1" s="1"/>
  <c r="O2705" i="1"/>
  <c r="R2705" i="1" s="1"/>
  <c r="O2709" i="1"/>
  <c r="R2709" i="1" s="1"/>
  <c r="O2749" i="1"/>
  <c r="R2749" i="1" s="1"/>
  <c r="S2749" i="1" s="1"/>
  <c r="AB2749" i="1" s="1"/>
  <c r="O2753" i="1"/>
  <c r="R2753" i="1" s="1"/>
  <c r="O2757" i="1"/>
  <c r="R2757" i="1" s="1"/>
  <c r="S2757" i="1" s="1"/>
  <c r="O2761" i="1"/>
  <c r="R2761" i="1" s="1"/>
  <c r="S2761" i="1" s="1"/>
  <c r="O2765" i="1"/>
  <c r="R2765" i="1" s="1"/>
  <c r="X2765" i="1" s="1"/>
  <c r="Z2765" i="1" s="1"/>
  <c r="O2769" i="1"/>
  <c r="R2769" i="1" s="1"/>
  <c r="O2773" i="1"/>
  <c r="R2773" i="1" s="1"/>
  <c r="O2781" i="1"/>
  <c r="R2781" i="1" s="1"/>
  <c r="S2781" i="1" s="1"/>
  <c r="O2785" i="1"/>
  <c r="R2785" i="1" s="1"/>
  <c r="O2789" i="1"/>
  <c r="R2789" i="1" s="1"/>
  <c r="S2789" i="1" s="1"/>
  <c r="O2793" i="1"/>
  <c r="R2793" i="1" s="1"/>
  <c r="S2793" i="1" s="1"/>
  <c r="O2813" i="1"/>
  <c r="R2813" i="1" s="1"/>
  <c r="S2813" i="1" s="1"/>
  <c r="O2817" i="1"/>
  <c r="R2817" i="1" s="1"/>
  <c r="S2817" i="1" s="1"/>
  <c r="O2821" i="1"/>
  <c r="R2821" i="1" s="1"/>
  <c r="S2821" i="1" s="1"/>
  <c r="O1790" i="1"/>
  <c r="R1790" i="1" s="1"/>
  <c r="S1790" i="1" s="1"/>
  <c r="O1882" i="1"/>
  <c r="R1882" i="1" s="1"/>
  <c r="S1882" i="1" s="1"/>
  <c r="O1898" i="1"/>
  <c r="R1898" i="1" s="1"/>
  <c r="S1898" i="1" s="1"/>
  <c r="O1914" i="1"/>
  <c r="R1914" i="1" s="1"/>
  <c r="S1914" i="1" s="1"/>
  <c r="O1930" i="1"/>
  <c r="R1930" i="1" s="1"/>
  <c r="S1930" i="1" s="1"/>
  <c r="O1946" i="1"/>
  <c r="R1946" i="1" s="1"/>
  <c r="S1946" i="1" s="1"/>
  <c r="O1986" i="1"/>
  <c r="R1986" i="1" s="1"/>
  <c r="S1986" i="1" s="1"/>
  <c r="O2002" i="1"/>
  <c r="R2002" i="1" s="1"/>
  <c r="S2002" i="1" s="1"/>
  <c r="O2018" i="1"/>
  <c r="R2018" i="1" s="1"/>
  <c r="S2018" i="1" s="1"/>
  <c r="O2050" i="1"/>
  <c r="R2050" i="1" s="1"/>
  <c r="S2050" i="1" s="1"/>
  <c r="O2066" i="1"/>
  <c r="R2066" i="1" s="1"/>
  <c r="S2066" i="1" s="1"/>
  <c r="O2114" i="1"/>
  <c r="R2114" i="1" s="1"/>
  <c r="S2114" i="1" s="1"/>
  <c r="O2154" i="1"/>
  <c r="R2154" i="1" s="1"/>
  <c r="S2154" i="1" s="1"/>
  <c r="O2170" i="1"/>
  <c r="R2170" i="1" s="1"/>
  <c r="S2170" i="1" s="1"/>
  <c r="O2186" i="1"/>
  <c r="R2186" i="1" s="1"/>
  <c r="S2186" i="1" s="1"/>
  <c r="O2242" i="1"/>
  <c r="R2242" i="1" s="1"/>
  <c r="S2242" i="1" s="1"/>
  <c r="O2258" i="1"/>
  <c r="R2258" i="1" s="1"/>
  <c r="S2258" i="1" s="1"/>
  <c r="O2274" i="1"/>
  <c r="R2274" i="1" s="1"/>
  <c r="S2274" i="1" s="1"/>
  <c r="O2290" i="1"/>
  <c r="R2290" i="1" s="1"/>
  <c r="S2290" i="1" s="1"/>
  <c r="O2306" i="1"/>
  <c r="R2306" i="1" s="1"/>
  <c r="S2306" i="1" s="1"/>
  <c r="O2434" i="1"/>
  <c r="R2434" i="1" s="1"/>
  <c r="S2434" i="1" s="1"/>
  <c r="O2462" i="1"/>
  <c r="R2462" i="1" s="1"/>
  <c r="S2462" i="1" s="1"/>
  <c r="O2498" i="1"/>
  <c r="R2498" i="1" s="1"/>
  <c r="S2498" i="1" s="1"/>
  <c r="O2514" i="1"/>
  <c r="R2514" i="1" s="1"/>
  <c r="S2514" i="1" s="1"/>
  <c r="O2530" i="1"/>
  <c r="R2530" i="1" s="1"/>
  <c r="S2530" i="1" s="1"/>
  <c r="O2602" i="1"/>
  <c r="R2602" i="1" s="1"/>
  <c r="S2602" i="1" s="1"/>
  <c r="O2638" i="1"/>
  <c r="R2638" i="1" s="1"/>
  <c r="S2638" i="1" s="1"/>
  <c r="O2654" i="1"/>
  <c r="R2654" i="1" s="1"/>
  <c r="S2654" i="1" s="1"/>
  <c r="O2670" i="1"/>
  <c r="R2670" i="1" s="1"/>
  <c r="S2670" i="1" s="1"/>
  <c r="O2686" i="1"/>
  <c r="R2686" i="1" s="1"/>
  <c r="S2686" i="1" s="1"/>
  <c r="O2702" i="1"/>
  <c r="R2702" i="1" s="1"/>
  <c r="S2702" i="1" s="1"/>
  <c r="O2762" i="1"/>
  <c r="R2762" i="1" s="1"/>
  <c r="S2762" i="1" s="1"/>
  <c r="O2778" i="1"/>
  <c r="R2778" i="1" s="1"/>
  <c r="S2778" i="1" s="1"/>
  <c r="O2794" i="1"/>
  <c r="R2794" i="1" s="1"/>
  <c r="S2794" i="1" s="1"/>
  <c r="O2818" i="1"/>
  <c r="R2818" i="1" s="1"/>
  <c r="S2818" i="1" s="1"/>
  <c r="O2846" i="1"/>
  <c r="R2846" i="1" s="1"/>
  <c r="S2846" i="1" s="1"/>
  <c r="O2854" i="1"/>
  <c r="R2854" i="1" s="1"/>
  <c r="S2854" i="1" s="1"/>
  <c r="O2862" i="1"/>
  <c r="R2862" i="1" s="1"/>
  <c r="S2862" i="1" s="1"/>
  <c r="O2870" i="1"/>
  <c r="R2870" i="1" s="1"/>
  <c r="S2870" i="1" s="1"/>
  <c r="O2878" i="1"/>
  <c r="R2878" i="1" s="1"/>
  <c r="S2878" i="1" s="1"/>
  <c r="O2886" i="1"/>
  <c r="R2886" i="1" s="1"/>
  <c r="S2886" i="1" s="1"/>
  <c r="O2894" i="1"/>
  <c r="R2894" i="1" s="1"/>
  <c r="S2894" i="1" s="1"/>
  <c r="O2902" i="1"/>
  <c r="R2902" i="1" s="1"/>
  <c r="S2902" i="1" s="1"/>
  <c r="O2910" i="1"/>
  <c r="R2910" i="1" s="1"/>
  <c r="S2910" i="1" s="1"/>
  <c r="O2918" i="1"/>
  <c r="R2918" i="1" s="1"/>
  <c r="S2918" i="1" s="1"/>
  <c r="O2926" i="1"/>
  <c r="R2926" i="1" s="1"/>
  <c r="S2926" i="1" s="1"/>
  <c r="O2965" i="1"/>
  <c r="R2965" i="1" s="1"/>
  <c r="S2965" i="1" s="1"/>
  <c r="O2973" i="1"/>
  <c r="R2973" i="1" s="1"/>
  <c r="S2973" i="1" s="1"/>
  <c r="O3045" i="1"/>
  <c r="R3045" i="1" s="1"/>
  <c r="S3045" i="1" s="1"/>
  <c r="O3053" i="1"/>
  <c r="R3053" i="1" s="1"/>
  <c r="O3061" i="1"/>
  <c r="R3061" i="1" s="1"/>
  <c r="O3081" i="1"/>
  <c r="R3081" i="1" s="1"/>
  <c r="S3081" i="1" s="1"/>
  <c r="O3089" i="1"/>
  <c r="R3089" i="1" s="1"/>
  <c r="O3097" i="1"/>
  <c r="R3097" i="1" s="1"/>
  <c r="S3097" i="1" s="1"/>
  <c r="O3117" i="1"/>
  <c r="R3117" i="1" s="1"/>
  <c r="O3125" i="1"/>
  <c r="R3125" i="1" s="1"/>
  <c r="O3133" i="1"/>
  <c r="R3133" i="1" s="1"/>
  <c r="S3133" i="1" s="1"/>
  <c r="O3141" i="1"/>
  <c r="R3141" i="1" s="1"/>
  <c r="S3141" i="1" s="1"/>
  <c r="O3149" i="1"/>
  <c r="R3149" i="1" s="1"/>
  <c r="X3149" i="1" s="1"/>
  <c r="Z3149" i="1" s="1"/>
  <c r="O3157" i="1"/>
  <c r="R3157" i="1" s="1"/>
  <c r="S3157" i="1" s="1"/>
  <c r="O3165" i="1"/>
  <c r="R3165" i="1" s="1"/>
  <c r="O3173" i="1"/>
  <c r="R3173" i="1" s="1"/>
  <c r="O3181" i="1"/>
  <c r="R3181" i="1" s="1"/>
  <c r="S3181" i="1" s="1"/>
  <c r="O3189" i="1"/>
  <c r="R3189" i="1" s="1"/>
  <c r="O3197" i="1"/>
  <c r="R3197" i="1" s="1"/>
  <c r="O3205" i="1"/>
  <c r="R3205" i="1" s="1"/>
  <c r="S3205" i="1" s="1"/>
  <c r="O3213" i="1"/>
  <c r="R3213" i="1" s="1"/>
  <c r="O3237" i="1"/>
  <c r="R3237" i="1" s="1"/>
  <c r="O3242" i="1"/>
  <c r="R3242" i="1" s="1"/>
  <c r="S3242" i="1" s="1"/>
  <c r="O3247" i="1"/>
  <c r="R3247" i="1" s="1"/>
  <c r="S3247" i="1" s="1"/>
  <c r="O3253" i="1"/>
  <c r="R3253" i="1" s="1"/>
  <c r="O3258" i="1"/>
  <c r="R3258" i="1" s="1"/>
  <c r="S3258" i="1" s="1"/>
  <c r="O3279" i="1"/>
  <c r="R3279" i="1" s="1"/>
  <c r="S3279" i="1" s="1"/>
  <c r="O3285" i="1"/>
  <c r="R3285" i="1" s="1"/>
  <c r="O3290" i="1"/>
  <c r="R3290" i="1" s="1"/>
  <c r="S3290" i="1" s="1"/>
  <c r="O3295" i="1"/>
  <c r="R3295" i="1" s="1"/>
  <c r="S3295" i="1" s="1"/>
  <c r="O3300" i="1"/>
  <c r="R3300" i="1" s="1"/>
  <c r="S3300" i="1" s="1"/>
  <c r="O3304" i="1"/>
  <c r="R3304" i="1" s="1"/>
  <c r="S3304" i="1" s="1"/>
  <c r="O3308" i="1"/>
  <c r="R3308" i="1" s="1"/>
  <c r="S3308" i="1" s="1"/>
  <c r="O3312" i="1"/>
  <c r="R3312" i="1" s="1"/>
  <c r="O3316" i="1"/>
  <c r="R3316" i="1" s="1"/>
  <c r="S3316" i="1" s="1"/>
  <c r="O3320" i="1"/>
  <c r="R3320" i="1" s="1"/>
  <c r="S3320" i="1" s="1"/>
  <c r="O3324" i="1"/>
  <c r="R3324" i="1" s="1"/>
  <c r="S3324" i="1" s="1"/>
  <c r="O3328" i="1"/>
  <c r="R3328" i="1" s="1"/>
  <c r="S3328" i="1" s="1"/>
  <c r="O3332" i="1"/>
  <c r="R3332" i="1" s="1"/>
  <c r="S3332" i="1" s="1"/>
  <c r="O3336" i="1"/>
  <c r="R3336" i="1" s="1"/>
  <c r="S3336" i="1" s="1"/>
  <c r="O3340" i="1"/>
  <c r="R3340" i="1" s="1"/>
  <c r="S3340" i="1" s="1"/>
  <c r="O3344" i="1"/>
  <c r="R3344" i="1" s="1"/>
  <c r="O3348" i="1"/>
  <c r="R3348" i="1" s="1"/>
  <c r="S3348" i="1" s="1"/>
  <c r="O3396" i="1"/>
  <c r="R3396" i="1" s="1"/>
  <c r="S3396" i="1" s="1"/>
  <c r="O3400" i="1"/>
  <c r="R3400" i="1" s="1"/>
  <c r="S3400" i="1" s="1"/>
  <c r="O3404" i="1"/>
  <c r="R3404" i="1" s="1"/>
  <c r="S3404" i="1" s="1"/>
  <c r="O3432" i="1"/>
  <c r="R3432" i="1" s="1"/>
  <c r="S3432" i="1" s="1"/>
  <c r="O3436" i="1"/>
  <c r="R3436" i="1" s="1"/>
  <c r="S3436" i="1" s="1"/>
  <c r="O3440" i="1"/>
  <c r="R3440" i="1" s="1"/>
  <c r="S3440" i="1" s="1"/>
  <c r="O3444" i="1"/>
  <c r="R3444" i="1" s="1"/>
  <c r="S3444" i="1" s="1"/>
  <c r="O3448" i="1"/>
  <c r="R3448" i="1" s="1"/>
  <c r="S3448" i="1" s="1"/>
  <c r="O3452" i="1"/>
  <c r="R3452" i="1" s="1"/>
  <c r="X3452" i="1" s="1"/>
  <c r="Z3452" i="1" s="1"/>
  <c r="O3456" i="1"/>
  <c r="R3456" i="1" s="1"/>
  <c r="S3456" i="1" s="1"/>
  <c r="O3460" i="1"/>
  <c r="R3460" i="1" s="1"/>
  <c r="S3460" i="1" s="1"/>
  <c r="O3464" i="1"/>
  <c r="R3464" i="1" s="1"/>
  <c r="S3464" i="1" s="1"/>
  <c r="O3468" i="1"/>
  <c r="R3468" i="1" s="1"/>
  <c r="S3468" i="1" s="1"/>
  <c r="O3472" i="1"/>
  <c r="R3472" i="1" s="1"/>
  <c r="S3472" i="1" s="1"/>
  <c r="O3476" i="1"/>
  <c r="R3476" i="1" s="1"/>
  <c r="S3476" i="1" s="1"/>
  <c r="O3480" i="1"/>
  <c r="R3480" i="1" s="1"/>
  <c r="S3480" i="1" s="1"/>
  <c r="O3484" i="1"/>
  <c r="R3484" i="1" s="1"/>
  <c r="S3484" i="1" s="1"/>
  <c r="O3488" i="1"/>
  <c r="R3488" i="1" s="1"/>
  <c r="S3488" i="1" s="1"/>
  <c r="O3516" i="1"/>
  <c r="R3516" i="1" s="1"/>
  <c r="O3520" i="1"/>
  <c r="R3520" i="1" s="1"/>
  <c r="S3520" i="1" s="1"/>
  <c r="O3556" i="1"/>
  <c r="R3556" i="1" s="1"/>
  <c r="S3556" i="1" s="1"/>
  <c r="O3560" i="1"/>
  <c r="R3560" i="1" s="1"/>
  <c r="S3560" i="1" s="1"/>
  <c r="O3564" i="1"/>
  <c r="R3564" i="1" s="1"/>
  <c r="S3564" i="1" s="1"/>
  <c r="O3568" i="1"/>
  <c r="R3568" i="1" s="1"/>
  <c r="O3572" i="1"/>
  <c r="R3572" i="1" s="1"/>
  <c r="S3572" i="1" s="1"/>
  <c r="O3576" i="1"/>
  <c r="R3576" i="1" s="1"/>
  <c r="S3576" i="1" s="1"/>
  <c r="O3580" i="1"/>
  <c r="R3580" i="1" s="1"/>
  <c r="S3580" i="1" s="1"/>
  <c r="O3584" i="1"/>
  <c r="R3584" i="1" s="1"/>
  <c r="S3584" i="1" s="1"/>
  <c r="O3600" i="1"/>
  <c r="R3600" i="1" s="1"/>
  <c r="S3600" i="1" s="1"/>
  <c r="O3604" i="1"/>
  <c r="R3604" i="1" s="1"/>
  <c r="S3604" i="1" s="1"/>
  <c r="O3608" i="1"/>
  <c r="R3608" i="1" s="1"/>
  <c r="S3608" i="1" s="1"/>
  <c r="O3624" i="1"/>
  <c r="R3624" i="1" s="1"/>
  <c r="S3624" i="1" s="1"/>
  <c r="O3628" i="1"/>
  <c r="R3628" i="1" s="1"/>
  <c r="S3628" i="1" s="1"/>
  <c r="O3632" i="1"/>
  <c r="R3632" i="1" s="1"/>
  <c r="S3632" i="1" s="1"/>
  <c r="O3636" i="1"/>
  <c r="R3636" i="1" s="1"/>
  <c r="S3636" i="1" s="1"/>
  <c r="O3640" i="1"/>
  <c r="R3640" i="1" s="1"/>
  <c r="S3640" i="1" s="1"/>
  <c r="O3644" i="1"/>
  <c r="R3644" i="1" s="1"/>
  <c r="S3644" i="1" s="1"/>
  <c r="O3648" i="1"/>
  <c r="R3648" i="1" s="1"/>
  <c r="S3648" i="1" s="1"/>
  <c r="O3652" i="1"/>
  <c r="R3652" i="1" s="1"/>
  <c r="S3652" i="1" s="1"/>
  <c r="O3656" i="1"/>
  <c r="R3656" i="1" s="1"/>
  <c r="S3656" i="1" s="1"/>
  <c r="O3660" i="1"/>
  <c r="R3660" i="1" s="1"/>
  <c r="S3660" i="1" s="1"/>
  <c r="O3664" i="1"/>
  <c r="R3664" i="1" s="1"/>
  <c r="S3664" i="1" s="1"/>
  <c r="O3668" i="1"/>
  <c r="R3668" i="1" s="1"/>
  <c r="S3668" i="1" s="1"/>
  <c r="O3672" i="1"/>
  <c r="R3672" i="1" s="1"/>
  <c r="S3672" i="1" s="1"/>
  <c r="O3680" i="1"/>
  <c r="R3680" i="1" s="1"/>
  <c r="S3680" i="1" s="1"/>
  <c r="O3684" i="1"/>
  <c r="R3684" i="1" s="1"/>
  <c r="S3684" i="1" s="1"/>
  <c r="O3688" i="1"/>
  <c r="R3688" i="1" s="1"/>
  <c r="S3688" i="1" s="1"/>
  <c r="O3692" i="1"/>
  <c r="R3692" i="1" s="1"/>
  <c r="S3692" i="1" s="1"/>
  <c r="O3696" i="1"/>
  <c r="R3696" i="1" s="1"/>
  <c r="S3696" i="1" s="1"/>
  <c r="O3700" i="1"/>
  <c r="R3700" i="1" s="1"/>
  <c r="S3700" i="1" s="1"/>
  <c r="O3704" i="1"/>
  <c r="R3704" i="1" s="1"/>
  <c r="S3704" i="1" s="1"/>
  <c r="O3708" i="1"/>
  <c r="R3708" i="1" s="1"/>
  <c r="S3708" i="1" s="1"/>
  <c r="O3712" i="1"/>
  <c r="R3712" i="1" s="1"/>
  <c r="S3712" i="1" s="1"/>
  <c r="O3728" i="1"/>
  <c r="R3728" i="1" s="1"/>
  <c r="S3728" i="1" s="1"/>
  <c r="O3732" i="1"/>
  <c r="R3732" i="1" s="1"/>
  <c r="S3732" i="1" s="1"/>
  <c r="O3736" i="1"/>
  <c r="R3736" i="1" s="1"/>
  <c r="S3736" i="1" s="1"/>
  <c r="O3740" i="1"/>
  <c r="R3740" i="1" s="1"/>
  <c r="S3740" i="1" s="1"/>
  <c r="O3752" i="1"/>
  <c r="R3752" i="1" s="1"/>
  <c r="S3752" i="1" s="1"/>
  <c r="O3756" i="1"/>
  <c r="R3756" i="1" s="1"/>
  <c r="S3756" i="1" s="1"/>
  <c r="O3760" i="1"/>
  <c r="R3760" i="1" s="1"/>
  <c r="S3760" i="1" s="1"/>
  <c r="O3764" i="1"/>
  <c r="R3764" i="1" s="1"/>
  <c r="S3764" i="1" s="1"/>
  <c r="O3768" i="1"/>
  <c r="R3768" i="1" s="1"/>
  <c r="S3768" i="1" s="1"/>
  <c r="O3772" i="1"/>
  <c r="R3772" i="1" s="1"/>
  <c r="S3772" i="1" s="1"/>
  <c r="O3776" i="1"/>
  <c r="R3776" i="1" s="1"/>
  <c r="S3776" i="1" s="1"/>
  <c r="O3780" i="1"/>
  <c r="R3780" i="1" s="1"/>
  <c r="S3780" i="1" s="1"/>
  <c r="O3784" i="1"/>
  <c r="R3784" i="1" s="1"/>
  <c r="S3784" i="1" s="1"/>
  <c r="O3844" i="1"/>
  <c r="R3844" i="1" s="1"/>
  <c r="S3844" i="1" s="1"/>
  <c r="O3864" i="1"/>
  <c r="R3864" i="1" s="1"/>
  <c r="S3864" i="1" s="1"/>
  <c r="O3868" i="1"/>
  <c r="R3868" i="1" s="1"/>
  <c r="S3868" i="1" s="1"/>
  <c r="O3896" i="1"/>
  <c r="R3896" i="1" s="1"/>
  <c r="S3896" i="1" s="1"/>
  <c r="O3900" i="1"/>
  <c r="R3900" i="1" s="1"/>
  <c r="S3900" i="1" s="1"/>
  <c r="O3904" i="1"/>
  <c r="R3904" i="1" s="1"/>
  <c r="S3904" i="1" s="1"/>
  <c r="O3960" i="1"/>
  <c r="R3960" i="1" s="1"/>
  <c r="S3960" i="1" s="1"/>
  <c r="O3964" i="1"/>
  <c r="R3964" i="1" s="1"/>
  <c r="S3964" i="1" s="1"/>
  <c r="O3968" i="1"/>
  <c r="R3968" i="1" s="1"/>
  <c r="S3968" i="1" s="1"/>
  <c r="O3980" i="1"/>
  <c r="R3980" i="1" s="1"/>
  <c r="S3980" i="1" s="1"/>
  <c r="O3984" i="1"/>
  <c r="R3984" i="1" s="1"/>
  <c r="S3984" i="1" s="1"/>
  <c r="O3988" i="1"/>
  <c r="R3988" i="1" s="1"/>
  <c r="S3988" i="1" s="1"/>
  <c r="O4008" i="1"/>
  <c r="R4008" i="1" s="1"/>
  <c r="S4008" i="1" s="1"/>
  <c r="O4012" i="1"/>
  <c r="R4012" i="1" s="1"/>
  <c r="S4012" i="1" s="1"/>
  <c r="O4024" i="1"/>
  <c r="R4024" i="1" s="1"/>
  <c r="S4024" i="1" s="1"/>
  <c r="O4028" i="1"/>
  <c r="R4028" i="1" s="1"/>
  <c r="S4028" i="1" s="1"/>
  <c r="O4032" i="1"/>
  <c r="R4032" i="1" s="1"/>
  <c r="S4032" i="1" s="1"/>
  <c r="O4036" i="1"/>
  <c r="R4036" i="1" s="1"/>
  <c r="S4036" i="1" s="1"/>
  <c r="O4040" i="1"/>
  <c r="R4040" i="1" s="1"/>
  <c r="S4040" i="1" s="1"/>
  <c r="O4044" i="1"/>
  <c r="R4044" i="1" s="1"/>
  <c r="S4044" i="1" s="1"/>
  <c r="O4048" i="1"/>
  <c r="R4048" i="1" s="1"/>
  <c r="S4048" i="1" s="1"/>
  <c r="O4052" i="1"/>
  <c r="R4052" i="1" s="1"/>
  <c r="S4052" i="1" s="1"/>
  <c r="O4056" i="1"/>
  <c r="R4056" i="1" s="1"/>
  <c r="S4056" i="1" s="1"/>
  <c r="O4060" i="1"/>
  <c r="R4060" i="1" s="1"/>
  <c r="S4060" i="1" s="1"/>
  <c r="O4064" i="1"/>
  <c r="R4064" i="1" s="1"/>
  <c r="S4064" i="1" s="1"/>
  <c r="O4068" i="1"/>
  <c r="R4068" i="1" s="1"/>
  <c r="S4068" i="1" s="1"/>
  <c r="O4072" i="1"/>
  <c r="R4072" i="1" s="1"/>
  <c r="S4072" i="1" s="1"/>
  <c r="O4076" i="1"/>
  <c r="R4076" i="1" s="1"/>
  <c r="S4076" i="1" s="1"/>
  <c r="O4080" i="1"/>
  <c r="R4080" i="1" s="1"/>
  <c r="S4080" i="1" s="1"/>
  <c r="O4084" i="1"/>
  <c r="R4084" i="1" s="1"/>
  <c r="S4084" i="1" s="1"/>
  <c r="O4092" i="1"/>
  <c r="R4092" i="1" s="1"/>
  <c r="S4092" i="1" s="1"/>
  <c r="O4096" i="1"/>
  <c r="R4096" i="1" s="1"/>
  <c r="S4096" i="1" s="1"/>
  <c r="O4100" i="1"/>
  <c r="R4100" i="1" s="1"/>
  <c r="S4100" i="1" s="1"/>
  <c r="O4104" i="1"/>
  <c r="R4104" i="1" s="1"/>
  <c r="S4104" i="1" s="1"/>
  <c r="O4108" i="1"/>
  <c r="R4108" i="1" s="1"/>
  <c r="S4108" i="1" s="1"/>
  <c r="O4112" i="1"/>
  <c r="R4112" i="1" s="1"/>
  <c r="S4112" i="1" s="1"/>
  <c r="O4116" i="1"/>
  <c r="R4116" i="1" s="1"/>
  <c r="S4116" i="1" s="1"/>
  <c r="O4120" i="1"/>
  <c r="R4120" i="1" s="1"/>
  <c r="S4120" i="1" s="1"/>
  <c r="O4124" i="1"/>
  <c r="R4124" i="1" s="1"/>
  <c r="S4124" i="1" s="1"/>
  <c r="O4144" i="1"/>
  <c r="R4144" i="1" s="1"/>
  <c r="S4144" i="1" s="1"/>
  <c r="O4148" i="1"/>
  <c r="R4148" i="1" s="1"/>
  <c r="S4148" i="1" s="1"/>
  <c r="O4152" i="1"/>
  <c r="R4152" i="1" s="1"/>
  <c r="S4152" i="1" s="1"/>
  <c r="O4156" i="1"/>
  <c r="R4156" i="1" s="1"/>
  <c r="S4156" i="1" s="1"/>
  <c r="O4160" i="1"/>
  <c r="R4160" i="1" s="1"/>
  <c r="S4160" i="1" s="1"/>
  <c r="O4216" i="1"/>
  <c r="R4216" i="1" s="1"/>
  <c r="S4216" i="1" s="1"/>
  <c r="O4220" i="1"/>
  <c r="R4220" i="1" s="1"/>
  <c r="S4220" i="1" s="1"/>
  <c r="O4224" i="1"/>
  <c r="R4224" i="1" s="1"/>
  <c r="S4224" i="1" s="1"/>
  <c r="O4228" i="1"/>
  <c r="R4228" i="1" s="1"/>
  <c r="S4228" i="1" s="1"/>
  <c r="O4240" i="1"/>
  <c r="R4240" i="1" s="1"/>
  <c r="S4240" i="1" s="1"/>
  <c r="O4244" i="1"/>
  <c r="R4244" i="1" s="1"/>
  <c r="S4244" i="1" s="1"/>
  <c r="O4248" i="1"/>
  <c r="R4248" i="1" s="1"/>
  <c r="S4248" i="1" s="1"/>
  <c r="O4252" i="1"/>
  <c r="R4252" i="1" s="1"/>
  <c r="S4252" i="1" s="1"/>
  <c r="O4256" i="1"/>
  <c r="R4256" i="1" s="1"/>
  <c r="S4256" i="1" s="1"/>
  <c r="O4260" i="1"/>
  <c r="R4260" i="1" s="1"/>
  <c r="S4260" i="1" s="1"/>
  <c r="O4264" i="1"/>
  <c r="R4264" i="1" s="1"/>
  <c r="S4264" i="1" s="1"/>
  <c r="O4268" i="1"/>
  <c r="R4268" i="1" s="1"/>
  <c r="S4268" i="1" s="1"/>
  <c r="O4272" i="1"/>
  <c r="R4272" i="1" s="1"/>
  <c r="S4272" i="1" s="1"/>
  <c r="O4276" i="1"/>
  <c r="R4276" i="1" s="1"/>
  <c r="S4276" i="1" s="1"/>
  <c r="O4280" i="1"/>
  <c r="R4280" i="1" s="1"/>
  <c r="S4280" i="1" s="1"/>
  <c r="O4292" i="1"/>
  <c r="R4292" i="1" s="1"/>
  <c r="S4292" i="1" s="1"/>
  <c r="O4296" i="1"/>
  <c r="R4296" i="1" s="1"/>
  <c r="S4296" i="1" s="1"/>
  <c r="O4300" i="1"/>
  <c r="R4300" i="1" s="1"/>
  <c r="S4300" i="1" s="1"/>
  <c r="O4304" i="1"/>
  <c r="R4304" i="1" s="1"/>
  <c r="S4304" i="1" s="1"/>
  <c r="O4308" i="1"/>
  <c r="R4308" i="1" s="1"/>
  <c r="S4308" i="1" s="1"/>
  <c r="O4312" i="1"/>
  <c r="R4312" i="1" s="1"/>
  <c r="S4312" i="1" s="1"/>
  <c r="O4316" i="1"/>
  <c r="R4316" i="1" s="1"/>
  <c r="S4316" i="1" s="1"/>
  <c r="O4320" i="1"/>
  <c r="R4320" i="1" s="1"/>
  <c r="S4320" i="1" s="1"/>
  <c r="O4324" i="1"/>
  <c r="R4324" i="1" s="1"/>
  <c r="S4324" i="1" s="1"/>
  <c r="O4340" i="1"/>
  <c r="R4340" i="1" s="1"/>
  <c r="S4340" i="1" s="1"/>
  <c r="O4344" i="1"/>
  <c r="R4344" i="1" s="1"/>
  <c r="S4344" i="1" s="1"/>
  <c r="O4348" i="1"/>
  <c r="R4348" i="1" s="1"/>
  <c r="S4348" i="1" s="1"/>
  <c r="O4352" i="1"/>
  <c r="R4352" i="1" s="1"/>
  <c r="S4352" i="1" s="1"/>
  <c r="O4356" i="1"/>
  <c r="R4356" i="1" s="1"/>
  <c r="S4356" i="1" s="1"/>
  <c r="O4360" i="1"/>
  <c r="R4360" i="1" s="1"/>
  <c r="S4360" i="1" s="1"/>
  <c r="O4364" i="1"/>
  <c r="R4364" i="1" s="1"/>
  <c r="S4364" i="1" s="1"/>
  <c r="O4368" i="1"/>
  <c r="R4368" i="1" s="1"/>
  <c r="S4368" i="1" s="1"/>
  <c r="O4388" i="1"/>
  <c r="R4388" i="1" s="1"/>
  <c r="S4388" i="1" s="1"/>
  <c r="O4392" i="1"/>
  <c r="R4392" i="1" s="1"/>
  <c r="S4392" i="1" s="1"/>
  <c r="O4396" i="1"/>
  <c r="R4396" i="1" s="1"/>
  <c r="S4396" i="1" s="1"/>
  <c r="O4400" i="1"/>
  <c r="R4400" i="1" s="1"/>
  <c r="S4400" i="1" s="1"/>
  <c r="O4404" i="1"/>
  <c r="R4404" i="1" s="1"/>
  <c r="S4404" i="1" s="1"/>
  <c r="O4408" i="1"/>
  <c r="R4408" i="1" s="1"/>
  <c r="S4408" i="1" s="1"/>
  <c r="O4412" i="1"/>
  <c r="R4412" i="1" s="1"/>
  <c r="S4412" i="1" s="1"/>
  <c r="O4416" i="1"/>
  <c r="R4416" i="1" s="1"/>
  <c r="S4416" i="1" s="1"/>
  <c r="O4420" i="1"/>
  <c r="R4420" i="1" s="1"/>
  <c r="S4420" i="1" s="1"/>
  <c r="O4424" i="1"/>
  <c r="R4424" i="1" s="1"/>
  <c r="S4424" i="1" s="1"/>
  <c r="O4428" i="1"/>
  <c r="R4428" i="1" s="1"/>
  <c r="S4428" i="1" s="1"/>
  <c r="O4432" i="1"/>
  <c r="R4432" i="1" s="1"/>
  <c r="S4432" i="1" s="1"/>
  <c r="O4436" i="1"/>
  <c r="R4436" i="1" s="1"/>
  <c r="S4436" i="1" s="1"/>
  <c r="O4440" i="1"/>
  <c r="R4440" i="1" s="1"/>
  <c r="S4440" i="1" s="1"/>
  <c r="O4444" i="1"/>
  <c r="R4444" i="1" s="1"/>
  <c r="S4444" i="1" s="1"/>
  <c r="O4448" i="1"/>
  <c r="R4448" i="1" s="1"/>
  <c r="S4448" i="1" s="1"/>
  <c r="O4452" i="1"/>
  <c r="R4452" i="1" s="1"/>
  <c r="S4452" i="1" s="1"/>
  <c r="O4456" i="1"/>
  <c r="R4456" i="1" s="1"/>
  <c r="S4456" i="1" s="1"/>
  <c r="O4464" i="1"/>
  <c r="R4464" i="1" s="1"/>
  <c r="S4464" i="1" s="1"/>
  <c r="O4468" i="1"/>
  <c r="R4468" i="1" s="1"/>
  <c r="S4468" i="1" s="1"/>
  <c r="O4472" i="1"/>
  <c r="R4472" i="1" s="1"/>
  <c r="S4472" i="1" s="1"/>
  <c r="O4476" i="1"/>
  <c r="R4476" i="1" s="1"/>
  <c r="S4476" i="1" s="1"/>
  <c r="O4480" i="1"/>
  <c r="R4480" i="1" s="1"/>
  <c r="S4480" i="1" s="1"/>
  <c r="O4484" i="1"/>
  <c r="R4484" i="1" s="1"/>
  <c r="S4484" i="1" s="1"/>
  <c r="O4488" i="1"/>
  <c r="R4488" i="1" s="1"/>
  <c r="S4488" i="1" s="1"/>
  <c r="O4492" i="1"/>
  <c r="R4492" i="1" s="1"/>
  <c r="S4492" i="1" s="1"/>
  <c r="O4496" i="1"/>
  <c r="R4496" i="1" s="1"/>
  <c r="S4496" i="1" s="1"/>
  <c r="O4500" i="1"/>
  <c r="R4500" i="1" s="1"/>
  <c r="S4500" i="1" s="1"/>
  <c r="O4504" i="1"/>
  <c r="R4504" i="1" s="1"/>
  <c r="S4504" i="1" s="1"/>
  <c r="O4508" i="1"/>
  <c r="R4508" i="1" s="1"/>
  <c r="S4508" i="1" s="1"/>
  <c r="O4520" i="1"/>
  <c r="R4520" i="1" s="1"/>
  <c r="S4520" i="1" s="1"/>
  <c r="O4524" i="1"/>
  <c r="R4524" i="1" s="1"/>
  <c r="S4524" i="1" s="1"/>
  <c r="O4528" i="1"/>
  <c r="R4528" i="1" s="1"/>
  <c r="S4528" i="1" s="1"/>
  <c r="O4532" i="1"/>
  <c r="R4532" i="1" s="1"/>
  <c r="S4532" i="1" s="1"/>
  <c r="O4536" i="1"/>
  <c r="R4536" i="1" s="1"/>
  <c r="S4536" i="1" s="1"/>
  <c r="O4540" i="1"/>
  <c r="R4540" i="1" s="1"/>
  <c r="S4540" i="1" s="1"/>
  <c r="O4544" i="1"/>
  <c r="R4544" i="1" s="1"/>
  <c r="S4544" i="1" s="1"/>
  <c r="O4548" i="1"/>
  <c r="R4548" i="1" s="1"/>
  <c r="S4548" i="1" s="1"/>
  <c r="O4552" i="1"/>
  <c r="R4552" i="1" s="1"/>
  <c r="S4552" i="1" s="1"/>
  <c r="O4564" i="1"/>
  <c r="R4564" i="1" s="1"/>
  <c r="S4564" i="1" s="1"/>
  <c r="O4584" i="1"/>
  <c r="R4584" i="1" s="1"/>
  <c r="S4584" i="1" s="1"/>
  <c r="O4588" i="1"/>
  <c r="R4588" i="1" s="1"/>
  <c r="S4588" i="1" s="1"/>
  <c r="O4592" i="1"/>
  <c r="R4592" i="1" s="1"/>
  <c r="S4592" i="1" s="1"/>
  <c r="O4596" i="1"/>
  <c r="R4596" i="1" s="1"/>
  <c r="S4596" i="1" s="1"/>
  <c r="O4600" i="1"/>
  <c r="R4600" i="1" s="1"/>
  <c r="S4600" i="1" s="1"/>
  <c r="O4604" i="1"/>
  <c r="R4604" i="1" s="1"/>
  <c r="S4604" i="1" s="1"/>
  <c r="O4608" i="1"/>
  <c r="R4608" i="1" s="1"/>
  <c r="S4608" i="1" s="1"/>
  <c r="O4612" i="1"/>
  <c r="R4612" i="1" s="1"/>
  <c r="S4612" i="1" s="1"/>
  <c r="O4616" i="1"/>
  <c r="R4616" i="1" s="1"/>
  <c r="S4616" i="1" s="1"/>
  <c r="O4620" i="1"/>
  <c r="R4620" i="1" s="1"/>
  <c r="S4620" i="1" s="1"/>
  <c r="O4624" i="1"/>
  <c r="R4624" i="1" s="1"/>
  <c r="S4624" i="1" s="1"/>
  <c r="O4628" i="1"/>
  <c r="R4628" i="1" s="1"/>
  <c r="S4628" i="1" s="1"/>
  <c r="O4632" i="1"/>
  <c r="R4632" i="1" s="1"/>
  <c r="S4632" i="1" s="1"/>
  <c r="O4636" i="1"/>
  <c r="R4636" i="1" s="1"/>
  <c r="S4636" i="1" s="1"/>
  <c r="O4640" i="1"/>
  <c r="R4640" i="1" s="1"/>
  <c r="S4640" i="1" s="1"/>
  <c r="O4644" i="1"/>
  <c r="R4644" i="1" s="1"/>
  <c r="S4644" i="1" s="1"/>
  <c r="O4664" i="1"/>
  <c r="R4664" i="1" s="1"/>
  <c r="S4664" i="1" s="1"/>
  <c r="O4668" i="1"/>
  <c r="R4668" i="1" s="1"/>
  <c r="S4668" i="1" s="1"/>
  <c r="O4672" i="1"/>
  <c r="R4672" i="1" s="1"/>
  <c r="S4672" i="1" s="1"/>
  <c r="O4676" i="1"/>
  <c r="R4676" i="1" s="1"/>
  <c r="S4676" i="1" s="1"/>
  <c r="O4680" i="1"/>
  <c r="R4680" i="1" s="1"/>
  <c r="S4680" i="1" s="1"/>
  <c r="O4684" i="1"/>
  <c r="R4684" i="1" s="1"/>
  <c r="S4684" i="1" s="1"/>
  <c r="O4688" i="1"/>
  <c r="R4688" i="1" s="1"/>
  <c r="S4688" i="1" s="1"/>
  <c r="O2874" i="1"/>
  <c r="R2874" i="1" s="1"/>
  <c r="S2874" i="1" s="1"/>
  <c r="O2898" i="1"/>
  <c r="R2898" i="1" s="1"/>
  <c r="S2898" i="1" s="1"/>
  <c r="O2922" i="1"/>
  <c r="R2922" i="1" s="1"/>
  <c r="S2922" i="1" s="1"/>
  <c r="O2977" i="1"/>
  <c r="R2977" i="1" s="1"/>
  <c r="S2977" i="1" s="1"/>
  <c r="O3077" i="1"/>
  <c r="R3077" i="1" s="1"/>
  <c r="S3077" i="1" s="1"/>
  <c r="O3101" i="1"/>
  <c r="R3101" i="1" s="1"/>
  <c r="O3137" i="1"/>
  <c r="R3137" i="1" s="1"/>
  <c r="O3161" i="1"/>
  <c r="R3161" i="1" s="1"/>
  <c r="S3161" i="1" s="1"/>
  <c r="O3185" i="1"/>
  <c r="R3185" i="1" s="1"/>
  <c r="X3185" i="1" s="1"/>
  <c r="Z3185" i="1" s="1"/>
  <c r="O3209" i="1"/>
  <c r="R3209" i="1" s="1"/>
  <c r="S3209" i="1" s="1"/>
  <c r="O3239" i="1"/>
  <c r="R3239" i="1" s="1"/>
  <c r="S3239" i="1" s="1"/>
  <c r="O3277" i="1"/>
  <c r="R3277" i="1" s="1"/>
  <c r="O3293" i="1"/>
  <c r="R3293" i="1" s="1"/>
  <c r="O3306" i="1"/>
  <c r="R3306" i="1" s="1"/>
  <c r="S3306" i="1" s="1"/>
  <c r="O3318" i="1"/>
  <c r="R3318" i="1" s="1"/>
  <c r="S3318" i="1" s="1"/>
  <c r="O3330" i="1"/>
  <c r="R3330" i="1" s="1"/>
  <c r="S3330" i="1" s="1"/>
  <c r="O3342" i="1"/>
  <c r="R3342" i="1" s="1"/>
  <c r="S3342" i="1" s="1"/>
  <c r="O3366" i="1"/>
  <c r="R3366" i="1" s="1"/>
  <c r="S3366" i="1" s="1"/>
  <c r="O3402" i="1"/>
  <c r="R3402" i="1" s="1"/>
  <c r="S3402" i="1" s="1"/>
  <c r="O3442" i="1"/>
  <c r="R3442" i="1" s="1"/>
  <c r="S3442" i="1" s="1"/>
  <c r="O3454" i="1"/>
  <c r="R3454" i="1" s="1"/>
  <c r="S3454" i="1" s="1"/>
  <c r="O3466" i="1"/>
  <c r="R3466" i="1" s="1"/>
  <c r="S3466" i="1" s="1"/>
  <c r="O3478" i="1"/>
  <c r="R3478" i="1" s="1"/>
  <c r="S3478" i="1" s="1"/>
  <c r="O3486" i="1"/>
  <c r="R3486" i="1" s="1"/>
  <c r="S3486" i="1" s="1"/>
  <c r="O3514" i="1"/>
  <c r="R3514" i="1" s="1"/>
  <c r="S3514" i="1" s="1"/>
  <c r="O3522" i="1"/>
  <c r="R3522" i="1" s="1"/>
  <c r="S3522" i="1" s="1"/>
  <c r="O3558" i="1"/>
  <c r="R3558" i="1" s="1"/>
  <c r="S3558" i="1" s="1"/>
  <c r="O3570" i="1"/>
  <c r="R3570" i="1" s="1"/>
  <c r="S3570" i="1" s="1"/>
  <c r="O3582" i="1"/>
  <c r="R3582" i="1" s="1"/>
  <c r="S3582" i="1" s="1"/>
  <c r="O3610" i="1"/>
  <c r="R3610" i="1" s="1"/>
  <c r="S3610" i="1" s="1"/>
  <c r="O3634" i="1"/>
  <c r="R3634" i="1" s="1"/>
  <c r="S3634" i="1" s="1"/>
  <c r="O3646" i="1"/>
  <c r="R3646" i="1" s="1"/>
  <c r="S3646" i="1" s="1"/>
  <c r="O3654" i="1"/>
  <c r="R3654" i="1" s="1"/>
  <c r="S3654" i="1" s="1"/>
  <c r="O3666" i="1"/>
  <c r="R3666" i="1" s="1"/>
  <c r="S3666" i="1" s="1"/>
  <c r="O3694" i="1"/>
  <c r="R3694" i="1" s="1"/>
  <c r="S3694" i="1" s="1"/>
  <c r="O3706" i="1"/>
  <c r="R3706" i="1" s="1"/>
  <c r="S3706" i="1" s="1"/>
  <c r="O3730" i="1"/>
  <c r="R3730" i="1" s="1"/>
  <c r="S3730" i="1" s="1"/>
  <c r="O3742" i="1"/>
  <c r="R3742" i="1" s="1"/>
  <c r="S3742" i="1" s="1"/>
  <c r="O3754" i="1"/>
  <c r="R3754" i="1" s="1"/>
  <c r="S3754" i="1" s="1"/>
  <c r="O3766" i="1"/>
  <c r="R3766" i="1" s="1"/>
  <c r="S3766" i="1" s="1"/>
  <c r="O3778" i="1"/>
  <c r="R3778" i="1" s="1"/>
  <c r="S3778" i="1" s="1"/>
  <c r="O3846" i="1"/>
  <c r="R3846" i="1" s="1"/>
  <c r="S3846" i="1" s="1"/>
  <c r="O3898" i="1"/>
  <c r="R3898" i="1" s="1"/>
  <c r="S3898" i="1" s="1"/>
  <c r="O3982" i="1"/>
  <c r="R3982" i="1" s="1"/>
  <c r="S3982" i="1" s="1"/>
  <c r="O4006" i="1"/>
  <c r="R4006" i="1" s="1"/>
  <c r="S4006" i="1" s="1"/>
  <c r="O4030" i="1"/>
  <c r="R4030" i="1" s="1"/>
  <c r="S4030" i="1" s="1"/>
  <c r="O4042" i="1"/>
  <c r="R4042" i="1" s="1"/>
  <c r="S4042" i="1" s="1"/>
  <c r="O4058" i="1"/>
  <c r="R4058" i="1" s="1"/>
  <c r="S4058" i="1" s="1"/>
  <c r="O1794" i="1"/>
  <c r="R1794" i="1" s="1"/>
  <c r="S1794" i="1" s="1"/>
  <c r="O1886" i="1"/>
  <c r="R1886" i="1" s="1"/>
  <c r="S1886" i="1" s="1"/>
  <c r="O1902" i="1"/>
  <c r="R1902" i="1" s="1"/>
  <c r="S1902" i="1" s="1"/>
  <c r="O1918" i="1"/>
  <c r="R1918" i="1" s="1"/>
  <c r="S1918" i="1" s="1"/>
  <c r="O1934" i="1"/>
  <c r="R1934" i="1" s="1"/>
  <c r="S1934" i="1" s="1"/>
  <c r="O1990" i="1"/>
  <c r="R1990" i="1" s="1"/>
  <c r="S1990" i="1" s="1"/>
  <c r="O2006" i="1"/>
  <c r="R2006" i="1" s="1"/>
  <c r="S2006" i="1" s="1"/>
  <c r="O2022" i="1"/>
  <c r="R2022" i="1" s="1"/>
  <c r="S2022" i="1" s="1"/>
  <c r="O2054" i="1"/>
  <c r="R2054" i="1" s="1"/>
  <c r="S2054" i="1" s="1"/>
  <c r="O2070" i="1"/>
  <c r="R2070" i="1" s="1"/>
  <c r="S2070" i="1" s="1"/>
  <c r="O2158" i="1"/>
  <c r="R2158" i="1" s="1"/>
  <c r="S2158" i="1" s="1"/>
  <c r="O2174" i="1"/>
  <c r="R2174" i="1" s="1"/>
  <c r="S2174" i="1" s="1"/>
  <c r="O2190" i="1"/>
  <c r="R2190" i="1" s="1"/>
  <c r="S2190" i="1" s="1"/>
  <c r="O2246" i="1"/>
  <c r="R2246" i="1" s="1"/>
  <c r="S2246" i="1" s="1"/>
  <c r="O2262" i="1"/>
  <c r="R2262" i="1" s="1"/>
  <c r="S2262" i="1" s="1"/>
  <c r="O2278" i="1"/>
  <c r="R2278" i="1" s="1"/>
  <c r="S2278" i="1" s="1"/>
  <c r="O2294" i="1"/>
  <c r="R2294" i="1" s="1"/>
  <c r="S2294" i="1" s="1"/>
  <c r="O2310" i="1"/>
  <c r="R2310" i="1" s="1"/>
  <c r="S2310" i="1" s="1"/>
  <c r="O2438" i="1"/>
  <c r="R2438" i="1" s="1"/>
  <c r="S2438" i="1" s="1"/>
  <c r="O2466" i="1"/>
  <c r="R2466" i="1" s="1"/>
  <c r="S2466" i="1" s="1"/>
  <c r="O2502" i="1"/>
  <c r="R2502" i="1" s="1"/>
  <c r="S2502" i="1" s="1"/>
  <c r="O2518" i="1"/>
  <c r="R2518" i="1" s="1"/>
  <c r="S2518" i="1" s="1"/>
  <c r="O2534" i="1"/>
  <c r="R2534" i="1" s="1"/>
  <c r="S2534" i="1" s="1"/>
  <c r="O2606" i="1"/>
  <c r="R2606" i="1" s="1"/>
  <c r="S2606" i="1" s="1"/>
  <c r="O2642" i="1"/>
  <c r="R2642" i="1" s="1"/>
  <c r="S2642" i="1" s="1"/>
  <c r="O2658" i="1"/>
  <c r="R2658" i="1" s="1"/>
  <c r="S2658" i="1" s="1"/>
  <c r="O2674" i="1"/>
  <c r="R2674" i="1" s="1"/>
  <c r="S2674" i="1" s="1"/>
  <c r="O2690" i="1"/>
  <c r="R2690" i="1" s="1"/>
  <c r="S2690" i="1" s="1"/>
  <c r="O2706" i="1"/>
  <c r="R2706" i="1" s="1"/>
  <c r="S2706" i="1" s="1"/>
  <c r="O2750" i="1"/>
  <c r="R2750" i="1" s="1"/>
  <c r="S2750" i="1" s="1"/>
  <c r="O2766" i="1"/>
  <c r="R2766" i="1" s="1"/>
  <c r="S2766" i="1" s="1"/>
  <c r="O2782" i="1"/>
  <c r="R2782" i="1" s="1"/>
  <c r="S2782" i="1" s="1"/>
  <c r="O2849" i="1"/>
  <c r="R2849" i="1" s="1"/>
  <c r="O2857" i="1"/>
  <c r="R2857" i="1" s="1"/>
  <c r="S2857" i="1" s="1"/>
  <c r="O2865" i="1"/>
  <c r="R2865" i="1" s="1"/>
  <c r="S2865" i="1" s="1"/>
  <c r="O2873" i="1"/>
  <c r="R2873" i="1" s="1"/>
  <c r="O2881" i="1"/>
  <c r="R2881" i="1" s="1"/>
  <c r="S2881" i="1" s="1"/>
  <c r="O2889" i="1"/>
  <c r="R2889" i="1" s="1"/>
  <c r="S2889" i="1" s="1"/>
  <c r="O2897" i="1"/>
  <c r="R2897" i="1" s="1"/>
  <c r="S2897" i="1" s="1"/>
  <c r="O2905" i="1"/>
  <c r="R2905" i="1" s="1"/>
  <c r="S2905" i="1" s="1"/>
  <c r="O2913" i="1"/>
  <c r="R2913" i="1" s="1"/>
  <c r="O2921" i="1"/>
  <c r="R2921" i="1" s="1"/>
  <c r="S2921" i="1" s="1"/>
  <c r="O2966" i="1"/>
  <c r="R2966" i="1" s="1"/>
  <c r="S2966" i="1" s="1"/>
  <c r="O2974" i="1"/>
  <c r="R2974" i="1" s="1"/>
  <c r="S2974" i="1" s="1"/>
  <c r="O3046" i="1"/>
  <c r="R3046" i="1" s="1"/>
  <c r="S3046" i="1" s="1"/>
  <c r="O3054" i="1"/>
  <c r="R3054" i="1" s="1"/>
  <c r="S3054" i="1" s="1"/>
  <c r="O3074" i="1"/>
  <c r="R3074" i="1" s="1"/>
  <c r="S3074" i="1" s="1"/>
  <c r="O3082" i="1"/>
  <c r="R3082" i="1" s="1"/>
  <c r="S3082" i="1" s="1"/>
  <c r="O3090" i="1"/>
  <c r="R3090" i="1" s="1"/>
  <c r="S3090" i="1" s="1"/>
  <c r="O3098" i="1"/>
  <c r="R3098" i="1" s="1"/>
  <c r="S3098" i="1" s="1"/>
  <c r="O3118" i="1"/>
  <c r="R3118" i="1" s="1"/>
  <c r="S3118" i="1" s="1"/>
  <c r="O3126" i="1"/>
  <c r="R3126" i="1" s="1"/>
  <c r="S3126" i="1" s="1"/>
  <c r="O3134" i="1"/>
  <c r="R3134" i="1" s="1"/>
  <c r="S3134" i="1" s="1"/>
  <c r="O3142" i="1"/>
  <c r="R3142" i="1" s="1"/>
  <c r="S3142" i="1" s="1"/>
  <c r="O3150" i="1"/>
  <c r="R3150" i="1" s="1"/>
  <c r="S3150" i="1" s="1"/>
  <c r="O3158" i="1"/>
  <c r="R3158" i="1" s="1"/>
  <c r="S3158" i="1" s="1"/>
  <c r="O3166" i="1"/>
  <c r="R3166" i="1" s="1"/>
  <c r="S3166" i="1" s="1"/>
  <c r="O3174" i="1"/>
  <c r="R3174" i="1" s="1"/>
  <c r="S3174" i="1" s="1"/>
  <c r="O3182" i="1"/>
  <c r="R3182" i="1" s="1"/>
  <c r="S3182" i="1" s="1"/>
  <c r="O3190" i="1"/>
  <c r="R3190" i="1" s="1"/>
  <c r="S3190" i="1" s="1"/>
  <c r="O3198" i="1"/>
  <c r="R3198" i="1" s="1"/>
  <c r="S3198" i="1" s="1"/>
  <c r="O3206" i="1"/>
  <c r="R3206" i="1" s="1"/>
  <c r="S3206" i="1" s="1"/>
  <c r="O3214" i="1"/>
  <c r="R3214" i="1" s="1"/>
  <c r="S3214" i="1" s="1"/>
  <c r="O3233" i="1"/>
  <c r="R3233" i="1" s="1"/>
  <c r="X3233" i="1" s="1"/>
  <c r="Z3233" i="1" s="1"/>
  <c r="O3238" i="1"/>
  <c r="R3238" i="1" s="1"/>
  <c r="S3238" i="1" s="1"/>
  <c r="O3243" i="1"/>
  <c r="R3243" i="1" s="1"/>
  <c r="S3243" i="1" s="1"/>
  <c r="O3249" i="1"/>
  <c r="R3249" i="1" s="1"/>
  <c r="S3249" i="1" s="1"/>
  <c r="O3254" i="1"/>
  <c r="R3254" i="1" s="1"/>
  <c r="S3254" i="1" s="1"/>
  <c r="O3281" i="1"/>
  <c r="R3281" i="1" s="1"/>
  <c r="X3281" i="1" s="1"/>
  <c r="Z3281" i="1" s="1"/>
  <c r="O3286" i="1"/>
  <c r="R3286" i="1" s="1"/>
  <c r="S3286" i="1" s="1"/>
  <c r="O3291" i="1"/>
  <c r="R3291" i="1" s="1"/>
  <c r="S3291" i="1" s="1"/>
  <c r="O3297" i="1"/>
  <c r="R3297" i="1" s="1"/>
  <c r="X3297" i="1" s="1"/>
  <c r="Z3297" i="1" s="1"/>
  <c r="O3301" i="1"/>
  <c r="R3301" i="1" s="1"/>
  <c r="O3305" i="1"/>
  <c r="R3305" i="1" s="1"/>
  <c r="O3309" i="1"/>
  <c r="R3309" i="1" s="1"/>
  <c r="S3309" i="1" s="1"/>
  <c r="O3313" i="1"/>
  <c r="R3313" i="1" s="1"/>
  <c r="O3317" i="1"/>
  <c r="R3317" i="1" s="1"/>
  <c r="O3321" i="1"/>
  <c r="R3321" i="1" s="1"/>
  <c r="O3325" i="1"/>
  <c r="R3325" i="1" s="1"/>
  <c r="O3329" i="1"/>
  <c r="R3329" i="1" s="1"/>
  <c r="O3333" i="1"/>
  <c r="R3333" i="1" s="1"/>
  <c r="S3333" i="1" s="1"/>
  <c r="O3337" i="1"/>
  <c r="R3337" i="1" s="1"/>
  <c r="S3337" i="1" s="1"/>
  <c r="O3341" i="1"/>
  <c r="R3341" i="1" s="1"/>
  <c r="O3345" i="1"/>
  <c r="R3345" i="1" s="1"/>
  <c r="S3345" i="1" s="1"/>
  <c r="O3349" i="1"/>
  <c r="R3349" i="1" s="1"/>
  <c r="X3349" i="1" s="1"/>
  <c r="Z3349" i="1" s="1"/>
  <c r="O3365" i="1"/>
  <c r="R3365" i="1" s="1"/>
  <c r="O3393" i="1"/>
  <c r="R3393" i="1" s="1"/>
  <c r="O3397" i="1"/>
  <c r="R3397" i="1" s="1"/>
  <c r="S3397" i="1" s="1"/>
  <c r="O3401" i="1"/>
  <c r="R3401" i="1" s="1"/>
  <c r="S3401" i="1" s="1"/>
  <c r="AB3401" i="1" s="1"/>
  <c r="O3405" i="1"/>
  <c r="R3405" i="1" s="1"/>
  <c r="O3433" i="1"/>
  <c r="R3433" i="1" s="1"/>
  <c r="S3433" i="1" s="1"/>
  <c r="O3437" i="1"/>
  <c r="R3437" i="1" s="1"/>
  <c r="O3441" i="1"/>
  <c r="R3441" i="1" s="1"/>
  <c r="S3441" i="1" s="1"/>
  <c r="O3445" i="1"/>
  <c r="R3445" i="1" s="1"/>
  <c r="S3445" i="1" s="1"/>
  <c r="O3449" i="1"/>
  <c r="R3449" i="1" s="1"/>
  <c r="O3453" i="1"/>
  <c r="R3453" i="1" s="1"/>
  <c r="O3457" i="1"/>
  <c r="R3457" i="1" s="1"/>
  <c r="X3457" i="1" s="1"/>
  <c r="Z3457" i="1" s="1"/>
  <c r="O3461" i="1"/>
  <c r="R3461" i="1" s="1"/>
  <c r="S3461" i="1" s="1"/>
  <c r="O3465" i="1"/>
  <c r="R3465" i="1" s="1"/>
  <c r="O3469" i="1"/>
  <c r="R3469" i="1" s="1"/>
  <c r="S3469" i="1" s="1"/>
  <c r="O3473" i="1"/>
  <c r="R3473" i="1" s="1"/>
  <c r="X3473" i="1" s="1"/>
  <c r="Z3473" i="1" s="1"/>
  <c r="O3477" i="1"/>
  <c r="R3477" i="1" s="1"/>
  <c r="S3477" i="1" s="1"/>
  <c r="O3481" i="1"/>
  <c r="R3481" i="1" s="1"/>
  <c r="O3485" i="1"/>
  <c r="R3485" i="1" s="1"/>
  <c r="S3485" i="1" s="1"/>
  <c r="O3489" i="1"/>
  <c r="R3489" i="1" s="1"/>
  <c r="O3517" i="1"/>
  <c r="R3517" i="1" s="1"/>
  <c r="S3517" i="1" s="1"/>
  <c r="O3521" i="1"/>
  <c r="R3521" i="1" s="1"/>
  <c r="O3557" i="1"/>
  <c r="R3557" i="1" s="1"/>
  <c r="S3557" i="1" s="1"/>
  <c r="O3561" i="1"/>
  <c r="R3561" i="1" s="1"/>
  <c r="S3561" i="1" s="1"/>
  <c r="O3565" i="1"/>
  <c r="R3565" i="1" s="1"/>
  <c r="O3569" i="1"/>
  <c r="R3569" i="1" s="1"/>
  <c r="O3573" i="1"/>
  <c r="R3573" i="1" s="1"/>
  <c r="O3577" i="1"/>
  <c r="R3577" i="1" s="1"/>
  <c r="S3577" i="1" s="1"/>
  <c r="AB3577" i="1" s="1"/>
  <c r="O3581" i="1"/>
  <c r="R3581" i="1" s="1"/>
  <c r="O3585" i="1"/>
  <c r="R3585" i="1" s="1"/>
  <c r="O3601" i="1"/>
  <c r="R3601" i="1" s="1"/>
  <c r="O3605" i="1"/>
  <c r="R3605" i="1" s="1"/>
  <c r="O3609" i="1"/>
  <c r="R3609" i="1" s="1"/>
  <c r="O3625" i="1"/>
  <c r="R3625" i="1" s="1"/>
  <c r="S3625" i="1" s="1"/>
  <c r="O3629" i="1"/>
  <c r="R3629" i="1" s="1"/>
  <c r="S3629" i="1" s="1"/>
  <c r="O3633" i="1"/>
  <c r="R3633" i="1" s="1"/>
  <c r="O3637" i="1"/>
  <c r="R3637" i="1" s="1"/>
  <c r="O3641" i="1"/>
  <c r="R3641" i="1" s="1"/>
  <c r="O3645" i="1"/>
  <c r="R3645" i="1" s="1"/>
  <c r="O3649" i="1"/>
  <c r="R3649" i="1" s="1"/>
  <c r="X3649" i="1" s="1"/>
  <c r="Z3649" i="1" s="1"/>
  <c r="O3653" i="1"/>
  <c r="R3653" i="1" s="1"/>
  <c r="S3653" i="1" s="1"/>
  <c r="O3657" i="1"/>
  <c r="R3657" i="1" s="1"/>
  <c r="S3657" i="1" s="1"/>
  <c r="O3661" i="1"/>
  <c r="R3661" i="1" s="1"/>
  <c r="S3661" i="1" s="1"/>
  <c r="O3665" i="1"/>
  <c r="R3665" i="1" s="1"/>
  <c r="S3665" i="1" s="1"/>
  <c r="O3669" i="1"/>
  <c r="R3669" i="1" s="1"/>
  <c r="S3669" i="1" s="1"/>
  <c r="O3673" i="1"/>
  <c r="R3673" i="1" s="1"/>
  <c r="O3681" i="1"/>
  <c r="R3681" i="1" s="1"/>
  <c r="O3685" i="1"/>
  <c r="R3685" i="1" s="1"/>
  <c r="O3689" i="1"/>
  <c r="R3689" i="1" s="1"/>
  <c r="S3689" i="1" s="1"/>
  <c r="O3693" i="1"/>
  <c r="R3693" i="1" s="1"/>
  <c r="O3697" i="1"/>
  <c r="R3697" i="1" s="1"/>
  <c r="O3701" i="1"/>
  <c r="R3701" i="1" s="1"/>
  <c r="S3701" i="1" s="1"/>
  <c r="O3705" i="1"/>
  <c r="R3705" i="1" s="1"/>
  <c r="O3709" i="1"/>
  <c r="R3709" i="1" s="1"/>
  <c r="O3713" i="1"/>
  <c r="R3713" i="1" s="1"/>
  <c r="S3713" i="1" s="1"/>
  <c r="O3725" i="1"/>
  <c r="R3725" i="1" s="1"/>
  <c r="X3725" i="1" s="1"/>
  <c r="Z3725" i="1" s="1"/>
  <c r="O3729" i="1"/>
  <c r="R3729" i="1" s="1"/>
  <c r="S3729" i="1" s="1"/>
  <c r="O3733" i="1"/>
  <c r="R3733" i="1" s="1"/>
  <c r="O3737" i="1"/>
  <c r="R3737" i="1" s="1"/>
  <c r="S3737" i="1" s="1"/>
  <c r="O3741" i="1"/>
  <c r="R3741" i="1" s="1"/>
  <c r="O3749" i="1"/>
  <c r="R3749" i="1" s="1"/>
  <c r="O3753" i="1"/>
  <c r="R3753" i="1" s="1"/>
  <c r="O3757" i="1"/>
  <c r="R3757" i="1" s="1"/>
  <c r="O3761" i="1"/>
  <c r="R3761" i="1" s="1"/>
  <c r="O3765" i="1"/>
  <c r="R3765" i="1" s="1"/>
  <c r="S3765" i="1" s="1"/>
  <c r="O3769" i="1"/>
  <c r="R3769" i="1" s="1"/>
  <c r="O3773" i="1"/>
  <c r="R3773" i="1" s="1"/>
  <c r="O3777" i="1"/>
  <c r="R3777" i="1" s="1"/>
  <c r="O3781" i="1"/>
  <c r="R3781" i="1" s="1"/>
  <c r="S3781" i="1" s="1"/>
  <c r="O3845" i="1"/>
  <c r="R3845" i="1" s="1"/>
  <c r="O3861" i="1"/>
  <c r="R3861" i="1" s="1"/>
  <c r="O3865" i="1"/>
  <c r="R3865" i="1" s="1"/>
  <c r="X3865" i="1" s="1"/>
  <c r="Z3865" i="1" s="1"/>
  <c r="O3869" i="1"/>
  <c r="R3869" i="1" s="1"/>
  <c r="O3897" i="1"/>
  <c r="R3897" i="1" s="1"/>
  <c r="S3897" i="1" s="1"/>
  <c r="O3901" i="1"/>
  <c r="R3901" i="1" s="1"/>
  <c r="S3901" i="1" s="1"/>
  <c r="O3905" i="1"/>
  <c r="R3905" i="1" s="1"/>
  <c r="S3905" i="1" s="1"/>
  <c r="AB3905" i="1" s="1"/>
  <c r="O3961" i="1"/>
  <c r="R3961" i="1" s="1"/>
  <c r="S3961" i="1" s="1"/>
  <c r="O3965" i="1"/>
  <c r="R3965" i="1" s="1"/>
  <c r="S3965" i="1" s="1"/>
  <c r="O3981" i="1"/>
  <c r="R3981" i="1" s="1"/>
  <c r="O3985" i="1"/>
  <c r="R3985" i="1" s="1"/>
  <c r="O4009" i="1"/>
  <c r="R4009" i="1" s="1"/>
  <c r="O4025" i="1"/>
  <c r="R4025" i="1" s="1"/>
  <c r="S4025" i="1" s="1"/>
  <c r="O4029" i="1"/>
  <c r="R4029" i="1" s="1"/>
  <c r="O4033" i="1"/>
  <c r="R4033" i="1" s="1"/>
  <c r="S4033" i="1" s="1"/>
  <c r="AB4033" i="1" s="1"/>
  <c r="O4037" i="1"/>
  <c r="R4037" i="1" s="1"/>
  <c r="S4037" i="1" s="1"/>
  <c r="O4041" i="1"/>
  <c r="R4041" i="1" s="1"/>
  <c r="O4045" i="1"/>
  <c r="R4045" i="1" s="1"/>
  <c r="O4049" i="1"/>
  <c r="R4049" i="1" s="1"/>
  <c r="S4049" i="1" s="1"/>
  <c r="O4053" i="1"/>
  <c r="R4053" i="1" s="1"/>
  <c r="O4057" i="1"/>
  <c r="R4057" i="1" s="1"/>
  <c r="S4057" i="1" s="1"/>
  <c r="O4061" i="1"/>
  <c r="R4061" i="1" s="1"/>
  <c r="X4061" i="1" s="1"/>
  <c r="Z4061" i="1" s="1"/>
  <c r="O4065" i="1"/>
  <c r="R4065" i="1" s="1"/>
  <c r="O4069" i="1"/>
  <c r="R4069" i="1" s="1"/>
  <c r="O4073" i="1"/>
  <c r="R4073" i="1" s="1"/>
  <c r="S4073" i="1" s="1"/>
  <c r="O4077" i="1"/>
  <c r="R4077" i="1" s="1"/>
  <c r="S4077" i="1" s="1"/>
  <c r="O4081" i="1"/>
  <c r="R4081" i="1" s="1"/>
  <c r="S4081" i="1" s="1"/>
  <c r="AB4081" i="1" s="1"/>
  <c r="O4085" i="1"/>
  <c r="R4085" i="1" s="1"/>
  <c r="S4085" i="1" s="1"/>
  <c r="O4093" i="1"/>
  <c r="R4093" i="1" s="1"/>
  <c r="S4093" i="1" s="1"/>
  <c r="O4097" i="1"/>
  <c r="R4097" i="1" s="1"/>
  <c r="O4101" i="1"/>
  <c r="R4101" i="1" s="1"/>
  <c r="S4101" i="1" s="1"/>
  <c r="O4105" i="1"/>
  <c r="R4105" i="1" s="1"/>
  <c r="S4105" i="1" s="1"/>
  <c r="O4109" i="1"/>
  <c r="R4109" i="1" s="1"/>
  <c r="O4113" i="1"/>
  <c r="R4113" i="1" s="1"/>
  <c r="S4113" i="1" s="1"/>
  <c r="O4117" i="1"/>
  <c r="R4117" i="1" s="1"/>
  <c r="X4117" i="1" s="1"/>
  <c r="Z4117" i="1" s="1"/>
  <c r="O4121" i="1"/>
  <c r="R4121" i="1" s="1"/>
  <c r="O4125" i="1"/>
  <c r="R4125" i="1" s="1"/>
  <c r="S4125" i="1" s="1"/>
  <c r="O4145" i="1"/>
  <c r="R4145" i="1" s="1"/>
  <c r="X4145" i="1" s="1"/>
  <c r="Z4145" i="1" s="1"/>
  <c r="O4149" i="1"/>
  <c r="R4149" i="1" s="1"/>
  <c r="S4149" i="1" s="1"/>
  <c r="AB4149" i="1" s="1"/>
  <c r="O4153" i="1"/>
  <c r="R4153" i="1" s="1"/>
  <c r="O4157" i="1"/>
  <c r="R4157" i="1" s="1"/>
  <c r="O4161" i="1"/>
  <c r="R4161" i="1" s="1"/>
  <c r="X4161" i="1" s="1"/>
  <c r="Z4161" i="1" s="1"/>
  <c r="O4217" i="1"/>
  <c r="R4217" i="1" s="1"/>
  <c r="S4217" i="1" s="1"/>
  <c r="O4221" i="1"/>
  <c r="R4221" i="1" s="1"/>
  <c r="O4225" i="1"/>
  <c r="R4225" i="1" s="1"/>
  <c r="S4225" i="1" s="1"/>
  <c r="O4229" i="1"/>
  <c r="R4229" i="1" s="1"/>
  <c r="O4237" i="1"/>
  <c r="R4237" i="1" s="1"/>
  <c r="S4237" i="1" s="1"/>
  <c r="O4241" i="1"/>
  <c r="R4241" i="1" s="1"/>
  <c r="O4245" i="1"/>
  <c r="R4245" i="1" s="1"/>
  <c r="O4249" i="1"/>
  <c r="R4249" i="1" s="1"/>
  <c r="S4249" i="1" s="1"/>
  <c r="O4253" i="1"/>
  <c r="R4253" i="1" s="1"/>
  <c r="S4253" i="1" s="1"/>
  <c r="AB4253" i="1" s="1"/>
  <c r="O4257" i="1"/>
  <c r="R4257" i="1" s="1"/>
  <c r="S4257" i="1" s="1"/>
  <c r="O4261" i="1"/>
  <c r="R4261" i="1" s="1"/>
  <c r="S4261" i="1" s="1"/>
  <c r="O4265" i="1"/>
  <c r="R4265" i="1" s="1"/>
  <c r="S4265" i="1" s="1"/>
  <c r="O4269" i="1"/>
  <c r="R4269" i="1" s="1"/>
  <c r="S4269" i="1" s="1"/>
  <c r="AB4269" i="1" s="1"/>
  <c r="O4273" i="1"/>
  <c r="R4273" i="1" s="1"/>
  <c r="O4281" i="1"/>
  <c r="R4281" i="1" s="1"/>
  <c r="S4281" i="1" s="1"/>
  <c r="O4293" i="1"/>
  <c r="R4293" i="1" s="1"/>
  <c r="O4297" i="1"/>
  <c r="R4297" i="1" s="1"/>
  <c r="S4297" i="1" s="1"/>
  <c r="O4301" i="1"/>
  <c r="R4301" i="1" s="1"/>
  <c r="O4305" i="1"/>
  <c r="R4305" i="1" s="1"/>
  <c r="S4305" i="1" s="1"/>
  <c r="O4309" i="1"/>
  <c r="R4309" i="1" s="1"/>
  <c r="O4313" i="1"/>
  <c r="R4313" i="1" s="1"/>
  <c r="X4313" i="1" s="1"/>
  <c r="Z4313" i="1" s="1"/>
  <c r="O4317" i="1"/>
  <c r="R4317" i="1" s="1"/>
  <c r="S4317" i="1" s="1"/>
  <c r="O4321" i="1"/>
  <c r="R4321" i="1" s="1"/>
  <c r="S4321" i="1" s="1"/>
  <c r="O4337" i="1"/>
  <c r="R4337" i="1" s="1"/>
  <c r="X4337" i="1" s="1"/>
  <c r="Z4337" i="1" s="1"/>
  <c r="O4341" i="1"/>
  <c r="R4341" i="1" s="1"/>
  <c r="S4341" i="1" s="1"/>
  <c r="AB4341" i="1" s="1"/>
  <c r="O4345" i="1"/>
  <c r="R4345" i="1" s="1"/>
  <c r="O4349" i="1"/>
  <c r="R4349" i="1" s="1"/>
  <c r="O4353" i="1"/>
  <c r="R4353" i="1" s="1"/>
  <c r="S4353" i="1" s="1"/>
  <c r="O4357" i="1"/>
  <c r="R4357" i="1" s="1"/>
  <c r="S4357" i="1" s="1"/>
  <c r="O4361" i="1"/>
  <c r="R4361" i="1" s="1"/>
  <c r="O4365" i="1"/>
  <c r="R4365" i="1" s="1"/>
  <c r="O4369" i="1"/>
  <c r="R4369" i="1" s="1"/>
  <c r="S4369" i="1" s="1"/>
  <c r="O4389" i="1"/>
  <c r="R4389" i="1" s="1"/>
  <c r="O4393" i="1"/>
  <c r="R4393" i="1" s="1"/>
  <c r="O4397" i="1"/>
  <c r="R4397" i="1" s="1"/>
  <c r="O4401" i="1"/>
  <c r="R4401" i="1" s="1"/>
  <c r="O4405" i="1"/>
  <c r="R4405" i="1" s="1"/>
  <c r="X4405" i="1" s="1"/>
  <c r="Z4405" i="1" s="1"/>
  <c r="O4409" i="1"/>
  <c r="R4409" i="1" s="1"/>
  <c r="O4413" i="1"/>
  <c r="R4413" i="1" s="1"/>
  <c r="S4413" i="1" s="1"/>
  <c r="O4417" i="1"/>
  <c r="R4417" i="1" s="1"/>
  <c r="S4417" i="1" s="1"/>
  <c r="O4421" i="1"/>
  <c r="R4421" i="1" s="1"/>
  <c r="S4421" i="1" s="1"/>
  <c r="AB4421" i="1" s="1"/>
  <c r="O4425" i="1"/>
  <c r="R4425" i="1" s="1"/>
  <c r="S4425" i="1" s="1"/>
  <c r="O4429" i="1"/>
  <c r="R4429" i="1" s="1"/>
  <c r="O4433" i="1"/>
  <c r="R4433" i="1" s="1"/>
  <c r="X4433" i="1" s="1"/>
  <c r="Z4433" i="1" s="1"/>
  <c r="O4437" i="1"/>
  <c r="R4437" i="1" s="1"/>
  <c r="S4437" i="1" s="1"/>
  <c r="AB4437" i="1" s="1"/>
  <c r="O4441" i="1"/>
  <c r="R4441" i="1" s="1"/>
  <c r="S4441" i="1" s="1"/>
  <c r="O4445" i="1"/>
  <c r="R4445" i="1" s="1"/>
  <c r="O4449" i="1"/>
  <c r="R4449" i="1" s="1"/>
  <c r="S4449" i="1" s="1"/>
  <c r="O4453" i="1"/>
  <c r="R4453" i="1" s="1"/>
  <c r="S4453" i="1" s="1"/>
  <c r="O4457" i="1"/>
  <c r="R4457" i="1" s="1"/>
  <c r="S4457" i="1" s="1"/>
  <c r="O4465" i="1"/>
  <c r="R4465" i="1" s="1"/>
  <c r="O4469" i="1"/>
  <c r="R4469" i="1" s="1"/>
  <c r="X4469" i="1" s="1"/>
  <c r="Z4469" i="1" s="1"/>
  <c r="O4473" i="1"/>
  <c r="R4473" i="1" s="1"/>
  <c r="X4473" i="1" s="1"/>
  <c r="Z4473" i="1" s="1"/>
  <c r="O4477" i="1"/>
  <c r="R4477" i="1" s="1"/>
  <c r="O4481" i="1"/>
  <c r="R4481" i="1" s="1"/>
  <c r="S4481" i="1" s="1"/>
  <c r="O4485" i="1"/>
  <c r="R4485" i="1" s="1"/>
  <c r="O4489" i="1"/>
  <c r="R4489" i="1" s="1"/>
  <c r="O4493" i="1"/>
  <c r="R4493" i="1" s="1"/>
  <c r="S4493" i="1" s="1"/>
  <c r="O4497" i="1"/>
  <c r="R4497" i="1" s="1"/>
  <c r="S4497" i="1" s="1"/>
  <c r="O4501" i="1"/>
  <c r="R4501" i="1" s="1"/>
  <c r="S4501" i="1" s="1"/>
  <c r="O4505" i="1"/>
  <c r="R4505" i="1" s="1"/>
  <c r="S4505" i="1" s="1"/>
  <c r="O4509" i="1"/>
  <c r="R4509" i="1" s="1"/>
  <c r="O4521" i="1"/>
  <c r="R4521" i="1" s="1"/>
  <c r="O4525" i="1"/>
  <c r="R4525" i="1" s="1"/>
  <c r="O4529" i="1"/>
  <c r="R4529" i="1" s="1"/>
  <c r="O4533" i="1"/>
  <c r="R4533" i="1" s="1"/>
  <c r="O4537" i="1"/>
  <c r="R4537" i="1" s="1"/>
  <c r="O4541" i="1"/>
  <c r="R4541" i="1" s="1"/>
  <c r="S4541" i="1" s="1"/>
  <c r="O4545" i="1"/>
  <c r="R4545" i="1" s="1"/>
  <c r="S4545" i="1" s="1"/>
  <c r="AB4545" i="1" s="1"/>
  <c r="O4549" i="1"/>
  <c r="R4549" i="1" s="1"/>
  <c r="S4549" i="1" s="1"/>
  <c r="O4565" i="1"/>
  <c r="R4565" i="1" s="1"/>
  <c r="S4565" i="1" s="1"/>
  <c r="O4585" i="1"/>
  <c r="R4585" i="1" s="1"/>
  <c r="O4589" i="1"/>
  <c r="R4589" i="1" s="1"/>
  <c r="O4593" i="1"/>
  <c r="R4593" i="1" s="1"/>
  <c r="O4597" i="1"/>
  <c r="R4597" i="1" s="1"/>
  <c r="O4601" i="1"/>
  <c r="R4601" i="1" s="1"/>
  <c r="O4605" i="1"/>
  <c r="R4605" i="1" s="1"/>
  <c r="O4609" i="1"/>
  <c r="R4609" i="1" s="1"/>
  <c r="O4613" i="1"/>
  <c r="R4613" i="1" s="1"/>
  <c r="O4617" i="1"/>
  <c r="R4617" i="1" s="1"/>
  <c r="S4617" i="1" s="1"/>
  <c r="O4621" i="1"/>
  <c r="R4621" i="1" s="1"/>
  <c r="S4621" i="1" s="1"/>
  <c r="O4625" i="1"/>
  <c r="R4625" i="1" s="1"/>
  <c r="S4625" i="1" s="1"/>
  <c r="O4629" i="1"/>
  <c r="R4629" i="1" s="1"/>
  <c r="S4629" i="1" s="1"/>
  <c r="O4633" i="1"/>
  <c r="R4633" i="1" s="1"/>
  <c r="S4633" i="1" s="1"/>
  <c r="O4637" i="1"/>
  <c r="R4637" i="1" s="1"/>
  <c r="X4637" i="1" s="1"/>
  <c r="Z4637" i="1" s="1"/>
  <c r="O4641" i="1"/>
  <c r="R4641" i="1" s="1"/>
  <c r="S4641" i="1" s="1"/>
  <c r="O4645" i="1"/>
  <c r="R4645" i="1" s="1"/>
  <c r="S4645" i="1" s="1"/>
  <c r="O4665" i="1"/>
  <c r="R4665" i="1" s="1"/>
  <c r="S4665" i="1" s="1"/>
  <c r="O4669" i="1"/>
  <c r="R4669" i="1" s="1"/>
  <c r="S4669" i="1" s="1"/>
  <c r="AB4669" i="1" s="1"/>
  <c r="O4673" i="1"/>
  <c r="R4673" i="1" s="1"/>
  <c r="S4673" i="1" s="1"/>
  <c r="O4677" i="1"/>
  <c r="R4677" i="1" s="1"/>
  <c r="O4681" i="1"/>
  <c r="R4681" i="1" s="1"/>
  <c r="X4681" i="1" s="1"/>
  <c r="Z4681" i="1" s="1"/>
  <c r="O4685" i="1"/>
  <c r="R4685" i="1" s="1"/>
  <c r="O2754" i="1"/>
  <c r="R2754" i="1" s="1"/>
  <c r="S2754" i="1" s="1"/>
  <c r="O2770" i="1"/>
  <c r="R2770" i="1" s="1"/>
  <c r="S2770" i="1" s="1"/>
  <c r="O2850" i="1"/>
  <c r="R2850" i="1" s="1"/>
  <c r="S2850" i="1" s="1"/>
  <c r="O2858" i="1"/>
  <c r="R2858" i="1" s="1"/>
  <c r="S2858" i="1" s="1"/>
  <c r="O2866" i="1"/>
  <c r="R2866" i="1" s="1"/>
  <c r="S2866" i="1" s="1"/>
  <c r="O2882" i="1"/>
  <c r="R2882" i="1" s="1"/>
  <c r="S2882" i="1" s="1"/>
  <c r="O2890" i="1"/>
  <c r="R2890" i="1" s="1"/>
  <c r="S2890" i="1" s="1"/>
  <c r="O2914" i="1"/>
  <c r="R2914" i="1" s="1"/>
  <c r="S2914" i="1" s="1"/>
  <c r="O2969" i="1"/>
  <c r="R2969" i="1" s="1"/>
  <c r="O3049" i="1"/>
  <c r="R3049" i="1" s="1"/>
  <c r="S3049" i="1" s="1"/>
  <c r="O3085" i="1"/>
  <c r="R3085" i="1" s="1"/>
  <c r="S3085" i="1" s="1"/>
  <c r="O3121" i="1"/>
  <c r="R3121" i="1" s="1"/>
  <c r="X3121" i="1" s="1"/>
  <c r="Z3121" i="1" s="1"/>
  <c r="O3145" i="1"/>
  <c r="R3145" i="1" s="1"/>
  <c r="S3145" i="1" s="1"/>
  <c r="O3169" i="1"/>
  <c r="R3169" i="1" s="1"/>
  <c r="O3193" i="1"/>
  <c r="R3193" i="1" s="1"/>
  <c r="S3193" i="1" s="1"/>
  <c r="O3217" i="1"/>
  <c r="R3217" i="1" s="1"/>
  <c r="O3245" i="1"/>
  <c r="R3245" i="1" s="1"/>
  <c r="S3245" i="1" s="1"/>
  <c r="O3255" i="1"/>
  <c r="R3255" i="1" s="1"/>
  <c r="S3255" i="1" s="1"/>
  <c r="O3287" i="1"/>
  <c r="R3287" i="1" s="1"/>
  <c r="S3287" i="1" s="1"/>
  <c r="O3302" i="1"/>
  <c r="R3302" i="1" s="1"/>
  <c r="S3302" i="1" s="1"/>
  <c r="O3314" i="1"/>
  <c r="R3314" i="1" s="1"/>
  <c r="S3314" i="1" s="1"/>
  <c r="O3326" i="1"/>
  <c r="R3326" i="1" s="1"/>
  <c r="S3326" i="1" s="1"/>
  <c r="O3338" i="1"/>
  <c r="R3338" i="1" s="1"/>
  <c r="S3338" i="1" s="1"/>
  <c r="O3350" i="1"/>
  <c r="R3350" i="1" s="1"/>
  <c r="S3350" i="1" s="1"/>
  <c r="O3398" i="1"/>
  <c r="R3398" i="1" s="1"/>
  <c r="S3398" i="1" s="1"/>
  <c r="O3434" i="1"/>
  <c r="R3434" i="1" s="1"/>
  <c r="S3434" i="1" s="1"/>
  <c r="O3446" i="1"/>
  <c r="R3446" i="1" s="1"/>
  <c r="S3446" i="1" s="1"/>
  <c r="O3458" i="1"/>
  <c r="R3458" i="1" s="1"/>
  <c r="S3458" i="1" s="1"/>
  <c r="O3470" i="1"/>
  <c r="R3470" i="1" s="1"/>
  <c r="S3470" i="1" s="1"/>
  <c r="O3482" i="1"/>
  <c r="R3482" i="1" s="1"/>
  <c r="S3482" i="1" s="1"/>
  <c r="O3518" i="1"/>
  <c r="R3518" i="1" s="1"/>
  <c r="S3518" i="1" s="1"/>
  <c r="O3554" i="1"/>
  <c r="R3554" i="1" s="1"/>
  <c r="S3554" i="1" s="1"/>
  <c r="O3566" i="1"/>
  <c r="R3566" i="1" s="1"/>
  <c r="S3566" i="1" s="1"/>
  <c r="O3578" i="1"/>
  <c r="R3578" i="1" s="1"/>
  <c r="S3578" i="1" s="1"/>
  <c r="O3602" i="1"/>
  <c r="R3602" i="1" s="1"/>
  <c r="S3602" i="1" s="1"/>
  <c r="O3626" i="1"/>
  <c r="R3626" i="1" s="1"/>
  <c r="S3626" i="1" s="1"/>
  <c r="O3638" i="1"/>
  <c r="R3638" i="1" s="1"/>
  <c r="S3638" i="1" s="1"/>
  <c r="O3650" i="1"/>
  <c r="R3650" i="1" s="1"/>
  <c r="S3650" i="1" s="1"/>
  <c r="O3662" i="1"/>
  <c r="R3662" i="1" s="1"/>
  <c r="S3662" i="1" s="1"/>
  <c r="O3670" i="1"/>
  <c r="R3670" i="1" s="1"/>
  <c r="S3670" i="1" s="1"/>
  <c r="O3682" i="1"/>
  <c r="R3682" i="1" s="1"/>
  <c r="S3682" i="1" s="1"/>
  <c r="O3690" i="1"/>
  <c r="R3690" i="1" s="1"/>
  <c r="S3690" i="1" s="1"/>
  <c r="O3702" i="1"/>
  <c r="R3702" i="1" s="1"/>
  <c r="S3702" i="1" s="1"/>
  <c r="O3726" i="1"/>
  <c r="R3726" i="1" s="1"/>
  <c r="S3726" i="1" s="1"/>
  <c r="O3738" i="1"/>
  <c r="R3738" i="1" s="1"/>
  <c r="S3738" i="1" s="1"/>
  <c r="O3750" i="1"/>
  <c r="R3750" i="1" s="1"/>
  <c r="S3750" i="1" s="1"/>
  <c r="O3762" i="1"/>
  <c r="R3762" i="1" s="1"/>
  <c r="S3762" i="1" s="1"/>
  <c r="O3774" i="1"/>
  <c r="R3774" i="1" s="1"/>
  <c r="S3774" i="1" s="1"/>
  <c r="O3866" i="1"/>
  <c r="R3866" i="1" s="1"/>
  <c r="S3866" i="1" s="1"/>
  <c r="O3902" i="1"/>
  <c r="R3902" i="1" s="1"/>
  <c r="S3902" i="1" s="1"/>
  <c r="O3962" i="1"/>
  <c r="R3962" i="1" s="1"/>
  <c r="S3962" i="1" s="1"/>
  <c r="O3986" i="1"/>
  <c r="R3986" i="1" s="1"/>
  <c r="S3986" i="1" s="1"/>
  <c r="O4010" i="1"/>
  <c r="R4010" i="1" s="1"/>
  <c r="S4010" i="1" s="1"/>
  <c r="O4022" i="1"/>
  <c r="R4022" i="1" s="1"/>
  <c r="S4022" i="1" s="1"/>
  <c r="O4034" i="1"/>
  <c r="R4034" i="1" s="1"/>
  <c r="S4034" i="1" s="1"/>
  <c r="O4046" i="1"/>
  <c r="R4046" i="1" s="1"/>
  <c r="S4046" i="1" s="1"/>
  <c r="O4054" i="1"/>
  <c r="R4054" i="1" s="1"/>
  <c r="S4054" i="1" s="1"/>
  <c r="O1798" i="1"/>
  <c r="R1798" i="1" s="1"/>
  <c r="S1798" i="1" s="1"/>
  <c r="O1890" i="1"/>
  <c r="R1890" i="1" s="1"/>
  <c r="S1890" i="1" s="1"/>
  <c r="O1906" i="1"/>
  <c r="R1906" i="1" s="1"/>
  <c r="S1906" i="1" s="1"/>
  <c r="O1922" i="1"/>
  <c r="R1922" i="1" s="1"/>
  <c r="S1922" i="1" s="1"/>
  <c r="O1938" i="1"/>
  <c r="R1938" i="1" s="1"/>
  <c r="S1938" i="1" s="1"/>
  <c r="O1994" i="1"/>
  <c r="R1994" i="1" s="1"/>
  <c r="S1994" i="1" s="1"/>
  <c r="O2058" i="1"/>
  <c r="R2058" i="1" s="1"/>
  <c r="S2058" i="1" s="1"/>
  <c r="O2074" i="1"/>
  <c r="R2074" i="1" s="1"/>
  <c r="S2074" i="1" s="1"/>
  <c r="O2106" i="1"/>
  <c r="R2106" i="1" s="1"/>
  <c r="S2106" i="1" s="1"/>
  <c r="O2162" i="1"/>
  <c r="R2162" i="1" s="1"/>
  <c r="S2162" i="1" s="1"/>
  <c r="O2178" i="1"/>
  <c r="R2178" i="1" s="1"/>
  <c r="S2178" i="1" s="1"/>
  <c r="O2234" i="1"/>
  <c r="R2234" i="1" s="1"/>
  <c r="S2234" i="1" s="1"/>
  <c r="O2250" i="1"/>
  <c r="R2250" i="1" s="1"/>
  <c r="S2250" i="1" s="1"/>
  <c r="O2266" i="1"/>
  <c r="R2266" i="1" s="1"/>
  <c r="S2266" i="1" s="1"/>
  <c r="O2282" i="1"/>
  <c r="R2282" i="1" s="1"/>
  <c r="S2282" i="1" s="1"/>
  <c r="O2298" i="1"/>
  <c r="R2298" i="1" s="1"/>
  <c r="S2298" i="1" s="1"/>
  <c r="O2314" i="1"/>
  <c r="R2314" i="1" s="1"/>
  <c r="S2314" i="1" s="1"/>
  <c r="O2330" i="1"/>
  <c r="R2330" i="1" s="1"/>
  <c r="S2330" i="1" s="1"/>
  <c r="O2426" i="1"/>
  <c r="R2426" i="1" s="1"/>
  <c r="S2426" i="1" s="1"/>
  <c r="O2470" i="1"/>
  <c r="R2470" i="1" s="1"/>
  <c r="S2470" i="1" s="1"/>
  <c r="O2506" i="1"/>
  <c r="R2506" i="1" s="1"/>
  <c r="S2506" i="1" s="1"/>
  <c r="O2522" i="1"/>
  <c r="R2522" i="1" s="1"/>
  <c r="S2522" i="1" s="1"/>
  <c r="O2586" i="1"/>
  <c r="R2586" i="1" s="1"/>
  <c r="S2586" i="1" s="1"/>
  <c r="O2594" i="1"/>
  <c r="R2594" i="1" s="1"/>
  <c r="S2594" i="1" s="1"/>
  <c r="O2610" i="1"/>
  <c r="R2610" i="1" s="1"/>
  <c r="S2610" i="1" s="1"/>
  <c r="O2630" i="1"/>
  <c r="R2630" i="1" s="1"/>
  <c r="S2630" i="1" s="1"/>
  <c r="O2646" i="1"/>
  <c r="R2646" i="1" s="1"/>
  <c r="S2646" i="1" s="1"/>
  <c r="O2662" i="1"/>
  <c r="R2662" i="1" s="1"/>
  <c r="S2662" i="1" s="1"/>
  <c r="O2678" i="1"/>
  <c r="R2678" i="1" s="1"/>
  <c r="S2678" i="1" s="1"/>
  <c r="O2694" i="1"/>
  <c r="R2694" i="1" s="1"/>
  <c r="S2694" i="1" s="1"/>
  <c r="O2710" i="1"/>
  <c r="R2710" i="1" s="1"/>
  <c r="S2710" i="1" s="1"/>
  <c r="O1786" i="1"/>
  <c r="R1786" i="1" s="1"/>
  <c r="S1786" i="1" s="1"/>
  <c r="O1802" i="1"/>
  <c r="R1802" i="1" s="1"/>
  <c r="S1802" i="1" s="1"/>
  <c r="O1894" i="1"/>
  <c r="R1894" i="1" s="1"/>
  <c r="S1894" i="1" s="1"/>
  <c r="O1910" i="1"/>
  <c r="R1910" i="1" s="1"/>
  <c r="S1910" i="1" s="1"/>
  <c r="O1926" i="1"/>
  <c r="R1926" i="1" s="1"/>
  <c r="S1926" i="1" s="1"/>
  <c r="O1942" i="1"/>
  <c r="R1942" i="1" s="1"/>
  <c r="S1942" i="1" s="1"/>
  <c r="O1998" i="1"/>
  <c r="R1998" i="1" s="1"/>
  <c r="S1998" i="1" s="1"/>
  <c r="O2046" i="1"/>
  <c r="R2046" i="1" s="1"/>
  <c r="S2046" i="1" s="1"/>
  <c r="O2062" i="1"/>
  <c r="R2062" i="1" s="1"/>
  <c r="S2062" i="1" s="1"/>
  <c r="O2078" i="1"/>
  <c r="R2078" i="1" s="1"/>
  <c r="S2078" i="1" s="1"/>
  <c r="O2110" i="1"/>
  <c r="R2110" i="1" s="1"/>
  <c r="S2110" i="1" s="1"/>
  <c r="O2150" i="1"/>
  <c r="R2150" i="1" s="1"/>
  <c r="S2150" i="1" s="1"/>
  <c r="O2166" i="1"/>
  <c r="R2166" i="1" s="1"/>
  <c r="S2166" i="1" s="1"/>
  <c r="O2182" i="1"/>
  <c r="R2182" i="1" s="1"/>
  <c r="S2182" i="1" s="1"/>
  <c r="O2238" i="1"/>
  <c r="R2238" i="1" s="1"/>
  <c r="S2238" i="1" s="1"/>
  <c r="O2254" i="1"/>
  <c r="R2254" i="1" s="1"/>
  <c r="S2254" i="1" s="1"/>
  <c r="O2270" i="1"/>
  <c r="R2270" i="1" s="1"/>
  <c r="S2270" i="1" s="1"/>
  <c r="O2286" i="1"/>
  <c r="R2286" i="1" s="1"/>
  <c r="S2286" i="1" s="1"/>
  <c r="O2302" i="1"/>
  <c r="R2302" i="1" s="1"/>
  <c r="S2302" i="1" s="1"/>
  <c r="O2318" i="1"/>
  <c r="R2318" i="1" s="1"/>
  <c r="S2318" i="1" s="1"/>
  <c r="O2394" i="1"/>
  <c r="R2394" i="1" s="1"/>
  <c r="S2394" i="1" s="1"/>
  <c r="O2430" i="1"/>
  <c r="R2430" i="1" s="1"/>
  <c r="S2430" i="1" s="1"/>
  <c r="O2474" i="1"/>
  <c r="R2474" i="1" s="1"/>
  <c r="S2474" i="1" s="1"/>
  <c r="O2510" i="1"/>
  <c r="R2510" i="1" s="1"/>
  <c r="S2510" i="1" s="1"/>
  <c r="O2526" i="1"/>
  <c r="R2526" i="1" s="1"/>
  <c r="S2526" i="1" s="1"/>
  <c r="O2598" i="1"/>
  <c r="R2598" i="1" s="1"/>
  <c r="S2598" i="1" s="1"/>
  <c r="O2614" i="1"/>
  <c r="R2614" i="1" s="1"/>
  <c r="S2614" i="1" s="1"/>
  <c r="O2634" i="1"/>
  <c r="R2634" i="1" s="1"/>
  <c r="S2634" i="1" s="1"/>
  <c r="O2650" i="1"/>
  <c r="R2650" i="1" s="1"/>
  <c r="S2650" i="1" s="1"/>
  <c r="O2666" i="1"/>
  <c r="R2666" i="1" s="1"/>
  <c r="S2666" i="1" s="1"/>
  <c r="O2682" i="1"/>
  <c r="R2682" i="1" s="1"/>
  <c r="S2682" i="1" s="1"/>
  <c r="O2698" i="1"/>
  <c r="R2698" i="1" s="1"/>
  <c r="S2698" i="1" s="1"/>
  <c r="O2758" i="1"/>
  <c r="R2758" i="1" s="1"/>
  <c r="S2758" i="1" s="1"/>
  <c r="O2790" i="1"/>
  <c r="R2790" i="1" s="1"/>
  <c r="S2790" i="1" s="1"/>
  <c r="O2814" i="1"/>
  <c r="R2814" i="1" s="1"/>
  <c r="S2814" i="1" s="1"/>
  <c r="O2845" i="1"/>
  <c r="R2845" i="1" s="1"/>
  <c r="S2845" i="1" s="1"/>
  <c r="AB2845" i="1" s="1"/>
  <c r="O2853" i="1"/>
  <c r="R2853" i="1" s="1"/>
  <c r="S2853" i="1" s="1"/>
  <c r="O2861" i="1"/>
  <c r="R2861" i="1" s="1"/>
  <c r="S2861" i="1" s="1"/>
  <c r="O2869" i="1"/>
  <c r="R2869" i="1" s="1"/>
  <c r="O2877" i="1"/>
  <c r="R2877" i="1" s="1"/>
  <c r="S2877" i="1" s="1"/>
  <c r="AB2877" i="1" s="1"/>
  <c r="O2885" i="1"/>
  <c r="R2885" i="1" s="1"/>
  <c r="S2885" i="1" s="1"/>
  <c r="O2893" i="1"/>
  <c r="R2893" i="1" s="1"/>
  <c r="S2893" i="1" s="1"/>
  <c r="O2901" i="1"/>
  <c r="R2901" i="1" s="1"/>
  <c r="O2909" i="1"/>
  <c r="R2909" i="1" s="1"/>
  <c r="O2917" i="1"/>
  <c r="R2917" i="1" s="1"/>
  <c r="O2925" i="1"/>
  <c r="R2925" i="1" s="1"/>
  <c r="S2925" i="1" s="1"/>
  <c r="O2962" i="1"/>
  <c r="R2962" i="1" s="1"/>
  <c r="S2962" i="1" s="1"/>
  <c r="O2970" i="1"/>
  <c r="R2970" i="1" s="1"/>
  <c r="S2970" i="1" s="1"/>
  <c r="O3042" i="1"/>
  <c r="R3042" i="1" s="1"/>
  <c r="S3042" i="1" s="1"/>
  <c r="O3050" i="1"/>
  <c r="R3050" i="1" s="1"/>
  <c r="S3050" i="1" s="1"/>
  <c r="O3058" i="1"/>
  <c r="R3058" i="1" s="1"/>
  <c r="S3058" i="1" s="1"/>
  <c r="O3078" i="1"/>
  <c r="R3078" i="1" s="1"/>
  <c r="S3078" i="1" s="1"/>
  <c r="O3086" i="1"/>
  <c r="R3086" i="1" s="1"/>
  <c r="S3086" i="1" s="1"/>
  <c r="O3094" i="1"/>
  <c r="R3094" i="1" s="1"/>
  <c r="S3094" i="1" s="1"/>
  <c r="O3122" i="1"/>
  <c r="R3122" i="1" s="1"/>
  <c r="S3122" i="1" s="1"/>
  <c r="O3130" i="1"/>
  <c r="R3130" i="1" s="1"/>
  <c r="S3130" i="1" s="1"/>
  <c r="O3138" i="1"/>
  <c r="R3138" i="1" s="1"/>
  <c r="S3138" i="1" s="1"/>
  <c r="O3146" i="1"/>
  <c r="R3146" i="1" s="1"/>
  <c r="S3146" i="1" s="1"/>
  <c r="O3154" i="1"/>
  <c r="R3154" i="1" s="1"/>
  <c r="S3154" i="1" s="1"/>
  <c r="O3162" i="1"/>
  <c r="R3162" i="1" s="1"/>
  <c r="S3162" i="1" s="1"/>
  <c r="O3170" i="1"/>
  <c r="R3170" i="1" s="1"/>
  <c r="S3170" i="1" s="1"/>
  <c r="O3178" i="1"/>
  <c r="R3178" i="1" s="1"/>
  <c r="S3178" i="1" s="1"/>
  <c r="O3186" i="1"/>
  <c r="R3186" i="1" s="1"/>
  <c r="S3186" i="1" s="1"/>
  <c r="O3194" i="1"/>
  <c r="R3194" i="1" s="1"/>
  <c r="S3194" i="1" s="1"/>
  <c r="O3202" i="1"/>
  <c r="R3202" i="1" s="1"/>
  <c r="S3202" i="1" s="1"/>
  <c r="O3210" i="1"/>
  <c r="R3210" i="1" s="1"/>
  <c r="S3210" i="1" s="1"/>
  <c r="O3218" i="1"/>
  <c r="R3218" i="1" s="1"/>
  <c r="S3218" i="1" s="1"/>
  <c r="O3235" i="1"/>
  <c r="R3235" i="1" s="1"/>
  <c r="S3235" i="1" s="1"/>
  <c r="O3241" i="1"/>
  <c r="R3241" i="1" s="1"/>
  <c r="S3241" i="1" s="1"/>
  <c r="O3246" i="1"/>
  <c r="R3246" i="1" s="1"/>
  <c r="S3246" i="1" s="1"/>
  <c r="O3251" i="1"/>
  <c r="R3251" i="1" s="1"/>
  <c r="S3251" i="1" s="1"/>
  <c r="O3257" i="1"/>
  <c r="R3257" i="1" s="1"/>
  <c r="S3257" i="1" s="1"/>
  <c r="AB3257" i="1" s="1"/>
  <c r="O3278" i="1"/>
  <c r="R3278" i="1" s="1"/>
  <c r="S3278" i="1" s="1"/>
  <c r="O3283" i="1"/>
  <c r="R3283" i="1" s="1"/>
  <c r="S3283" i="1" s="1"/>
  <c r="O3289" i="1"/>
  <c r="R3289" i="1" s="1"/>
  <c r="O3294" i="1"/>
  <c r="R3294" i="1" s="1"/>
  <c r="S3294" i="1" s="1"/>
  <c r="O3299" i="1"/>
  <c r="R3299" i="1" s="1"/>
  <c r="S3299" i="1" s="1"/>
  <c r="O3303" i="1"/>
  <c r="R3303" i="1" s="1"/>
  <c r="S3303" i="1" s="1"/>
  <c r="O3307" i="1"/>
  <c r="R3307" i="1" s="1"/>
  <c r="S3307" i="1" s="1"/>
  <c r="O3311" i="1"/>
  <c r="R3311" i="1" s="1"/>
  <c r="S3311" i="1" s="1"/>
  <c r="O3315" i="1"/>
  <c r="R3315" i="1" s="1"/>
  <c r="S3315" i="1" s="1"/>
  <c r="O3319" i="1"/>
  <c r="R3319" i="1" s="1"/>
  <c r="S3319" i="1" s="1"/>
  <c r="O3323" i="1"/>
  <c r="R3323" i="1" s="1"/>
  <c r="S3323" i="1" s="1"/>
  <c r="O3327" i="1"/>
  <c r="R3327" i="1" s="1"/>
  <c r="S3327" i="1" s="1"/>
  <c r="O3331" i="1"/>
  <c r="R3331" i="1" s="1"/>
  <c r="S3331" i="1" s="1"/>
  <c r="O3335" i="1"/>
  <c r="R3335" i="1" s="1"/>
  <c r="S3335" i="1" s="1"/>
  <c r="O3339" i="1"/>
  <c r="R3339" i="1" s="1"/>
  <c r="S3339" i="1" s="1"/>
  <c r="O3343" i="1"/>
  <c r="R3343" i="1" s="1"/>
  <c r="S3343" i="1" s="1"/>
  <c r="O3347" i="1"/>
  <c r="R3347" i="1" s="1"/>
  <c r="S3347" i="1" s="1"/>
  <c r="O3351" i="1"/>
  <c r="R3351" i="1" s="1"/>
  <c r="S3351" i="1" s="1"/>
  <c r="O3367" i="1"/>
  <c r="R3367" i="1" s="1"/>
  <c r="S3367" i="1" s="1"/>
  <c r="O3395" i="1"/>
  <c r="R3395" i="1" s="1"/>
  <c r="S3395" i="1" s="1"/>
  <c r="O3399" i="1"/>
  <c r="R3399" i="1" s="1"/>
  <c r="S3399" i="1" s="1"/>
  <c r="O3403" i="1"/>
  <c r="R3403" i="1" s="1"/>
  <c r="S3403" i="1" s="1"/>
  <c r="O3431" i="1"/>
  <c r="R3431" i="1" s="1"/>
  <c r="S3431" i="1" s="1"/>
  <c r="O3435" i="1"/>
  <c r="R3435" i="1" s="1"/>
  <c r="S3435" i="1" s="1"/>
  <c r="O3439" i="1"/>
  <c r="R3439" i="1" s="1"/>
  <c r="S3439" i="1" s="1"/>
  <c r="O3443" i="1"/>
  <c r="R3443" i="1" s="1"/>
  <c r="S3443" i="1" s="1"/>
  <c r="O3447" i="1"/>
  <c r="R3447" i="1" s="1"/>
  <c r="S3447" i="1" s="1"/>
  <c r="O3451" i="1"/>
  <c r="R3451" i="1" s="1"/>
  <c r="S3451" i="1" s="1"/>
  <c r="O3455" i="1"/>
  <c r="R3455" i="1" s="1"/>
  <c r="S3455" i="1" s="1"/>
  <c r="O3459" i="1"/>
  <c r="R3459" i="1" s="1"/>
  <c r="S3459" i="1" s="1"/>
  <c r="O3463" i="1"/>
  <c r="R3463" i="1" s="1"/>
  <c r="S3463" i="1" s="1"/>
  <c r="O3467" i="1"/>
  <c r="R3467" i="1" s="1"/>
  <c r="S3467" i="1" s="1"/>
  <c r="O3471" i="1"/>
  <c r="R3471" i="1" s="1"/>
  <c r="S3471" i="1" s="1"/>
  <c r="O3475" i="1"/>
  <c r="R3475" i="1" s="1"/>
  <c r="S3475" i="1" s="1"/>
  <c r="O3479" i="1"/>
  <c r="R3479" i="1" s="1"/>
  <c r="S3479" i="1" s="1"/>
  <c r="O3483" i="1"/>
  <c r="R3483" i="1" s="1"/>
  <c r="S3483" i="1" s="1"/>
  <c r="O3487" i="1"/>
  <c r="R3487" i="1" s="1"/>
  <c r="S3487" i="1" s="1"/>
  <c r="O3515" i="1"/>
  <c r="R3515" i="1" s="1"/>
  <c r="S3515" i="1" s="1"/>
  <c r="O3519" i="1"/>
  <c r="R3519" i="1" s="1"/>
  <c r="S3519" i="1" s="1"/>
  <c r="O3555" i="1"/>
  <c r="R3555" i="1" s="1"/>
  <c r="S3555" i="1" s="1"/>
  <c r="O3559" i="1"/>
  <c r="R3559" i="1" s="1"/>
  <c r="S3559" i="1" s="1"/>
  <c r="O3563" i="1"/>
  <c r="R3563" i="1" s="1"/>
  <c r="S3563" i="1" s="1"/>
  <c r="O3567" i="1"/>
  <c r="R3567" i="1" s="1"/>
  <c r="S3567" i="1" s="1"/>
  <c r="O3571" i="1"/>
  <c r="R3571" i="1" s="1"/>
  <c r="S3571" i="1" s="1"/>
  <c r="O3575" i="1"/>
  <c r="R3575" i="1" s="1"/>
  <c r="S3575" i="1" s="1"/>
  <c r="O3579" i="1"/>
  <c r="R3579" i="1" s="1"/>
  <c r="S3579" i="1" s="1"/>
  <c r="O3583" i="1"/>
  <c r="R3583" i="1" s="1"/>
  <c r="S3583" i="1" s="1"/>
  <c r="O3587" i="1"/>
  <c r="R3587" i="1" s="1"/>
  <c r="S3587" i="1" s="1"/>
  <c r="O3599" i="1"/>
  <c r="R3599" i="1" s="1"/>
  <c r="S3599" i="1" s="1"/>
  <c r="O3603" i="1"/>
  <c r="R3603" i="1" s="1"/>
  <c r="S3603" i="1" s="1"/>
  <c r="O3607" i="1"/>
  <c r="R3607" i="1" s="1"/>
  <c r="S3607" i="1" s="1"/>
  <c r="O3611" i="1"/>
  <c r="R3611" i="1" s="1"/>
  <c r="S3611" i="1" s="1"/>
  <c r="O3623" i="1"/>
  <c r="R3623" i="1" s="1"/>
  <c r="S3623" i="1" s="1"/>
  <c r="O3627" i="1"/>
  <c r="R3627" i="1" s="1"/>
  <c r="S3627" i="1" s="1"/>
  <c r="O3631" i="1"/>
  <c r="R3631" i="1" s="1"/>
  <c r="S3631" i="1" s="1"/>
  <c r="O3635" i="1"/>
  <c r="R3635" i="1" s="1"/>
  <c r="S3635" i="1" s="1"/>
  <c r="O3639" i="1"/>
  <c r="R3639" i="1" s="1"/>
  <c r="S3639" i="1" s="1"/>
  <c r="O3643" i="1"/>
  <c r="R3643" i="1" s="1"/>
  <c r="S3643" i="1" s="1"/>
  <c r="O3647" i="1"/>
  <c r="R3647" i="1" s="1"/>
  <c r="S3647" i="1" s="1"/>
  <c r="O3651" i="1"/>
  <c r="R3651" i="1" s="1"/>
  <c r="S3651" i="1" s="1"/>
  <c r="O3655" i="1"/>
  <c r="R3655" i="1" s="1"/>
  <c r="S3655" i="1" s="1"/>
  <c r="O3659" i="1"/>
  <c r="R3659" i="1" s="1"/>
  <c r="S3659" i="1" s="1"/>
  <c r="O3663" i="1"/>
  <c r="R3663" i="1" s="1"/>
  <c r="S3663" i="1" s="1"/>
  <c r="O3667" i="1"/>
  <c r="R3667" i="1" s="1"/>
  <c r="S3667" i="1" s="1"/>
  <c r="O3671" i="1"/>
  <c r="R3671" i="1" s="1"/>
  <c r="S3671" i="1" s="1"/>
  <c r="O3683" i="1"/>
  <c r="R3683" i="1" s="1"/>
  <c r="S3683" i="1" s="1"/>
  <c r="O3687" i="1"/>
  <c r="R3687" i="1" s="1"/>
  <c r="S3687" i="1" s="1"/>
  <c r="O3691" i="1"/>
  <c r="R3691" i="1" s="1"/>
  <c r="S3691" i="1" s="1"/>
  <c r="O3695" i="1"/>
  <c r="R3695" i="1" s="1"/>
  <c r="S3695" i="1" s="1"/>
  <c r="O3699" i="1"/>
  <c r="R3699" i="1" s="1"/>
  <c r="S3699" i="1" s="1"/>
  <c r="O3703" i="1"/>
  <c r="R3703" i="1" s="1"/>
  <c r="S3703" i="1" s="1"/>
  <c r="O3707" i="1"/>
  <c r="R3707" i="1" s="1"/>
  <c r="S3707" i="1" s="1"/>
  <c r="O3711" i="1"/>
  <c r="R3711" i="1" s="1"/>
  <c r="S3711" i="1" s="1"/>
  <c r="O3727" i="1"/>
  <c r="R3727" i="1" s="1"/>
  <c r="S3727" i="1" s="1"/>
  <c r="O3731" i="1"/>
  <c r="R3731" i="1" s="1"/>
  <c r="S3731" i="1" s="1"/>
  <c r="O3735" i="1"/>
  <c r="R3735" i="1" s="1"/>
  <c r="S3735" i="1" s="1"/>
  <c r="O3739" i="1"/>
  <c r="R3739" i="1" s="1"/>
  <c r="S3739" i="1" s="1"/>
  <c r="O3751" i="1"/>
  <c r="R3751" i="1" s="1"/>
  <c r="S3751" i="1" s="1"/>
  <c r="O3755" i="1"/>
  <c r="R3755" i="1" s="1"/>
  <c r="S3755" i="1" s="1"/>
  <c r="O3759" i="1"/>
  <c r="R3759" i="1" s="1"/>
  <c r="S3759" i="1" s="1"/>
  <c r="O3763" i="1"/>
  <c r="R3763" i="1" s="1"/>
  <c r="S3763" i="1" s="1"/>
  <c r="O3767" i="1"/>
  <c r="R3767" i="1" s="1"/>
  <c r="S3767" i="1" s="1"/>
  <c r="O3771" i="1"/>
  <c r="R3771" i="1" s="1"/>
  <c r="S3771" i="1" s="1"/>
  <c r="O3775" i="1"/>
  <c r="R3775" i="1" s="1"/>
  <c r="S3775" i="1" s="1"/>
  <c r="O3779" i="1"/>
  <c r="R3779" i="1" s="1"/>
  <c r="S3779" i="1" s="1"/>
  <c r="O3783" i="1"/>
  <c r="R3783" i="1" s="1"/>
  <c r="S3783" i="1" s="1"/>
  <c r="O3843" i="1"/>
  <c r="R3843" i="1" s="1"/>
  <c r="S3843" i="1" s="1"/>
  <c r="O3847" i="1"/>
  <c r="R3847" i="1" s="1"/>
  <c r="S3847" i="1" s="1"/>
  <c r="O3863" i="1"/>
  <c r="R3863" i="1" s="1"/>
  <c r="S3863" i="1" s="1"/>
  <c r="O3867" i="1"/>
  <c r="R3867" i="1" s="1"/>
  <c r="S3867" i="1" s="1"/>
  <c r="O3895" i="1"/>
  <c r="R3895" i="1" s="1"/>
  <c r="S3895" i="1" s="1"/>
  <c r="O3899" i="1"/>
  <c r="R3899" i="1" s="1"/>
  <c r="S3899" i="1" s="1"/>
  <c r="O3903" i="1"/>
  <c r="R3903" i="1" s="1"/>
  <c r="S3903" i="1" s="1"/>
  <c r="O3959" i="1"/>
  <c r="R3959" i="1" s="1"/>
  <c r="S3959" i="1" s="1"/>
  <c r="O3963" i="1"/>
  <c r="R3963" i="1" s="1"/>
  <c r="S3963" i="1" s="1"/>
  <c r="O3967" i="1"/>
  <c r="R3967" i="1" s="1"/>
  <c r="S3967" i="1" s="1"/>
  <c r="O3979" i="1"/>
  <c r="R3979" i="1" s="1"/>
  <c r="S3979" i="1" s="1"/>
  <c r="O3983" i="1"/>
  <c r="R3983" i="1" s="1"/>
  <c r="S3983" i="1" s="1"/>
  <c r="O3987" i="1"/>
  <c r="R3987" i="1" s="1"/>
  <c r="S3987" i="1" s="1"/>
  <c r="O4007" i="1"/>
  <c r="R4007" i="1" s="1"/>
  <c r="S4007" i="1" s="1"/>
  <c r="O4011" i="1"/>
  <c r="R4011" i="1" s="1"/>
  <c r="S4011" i="1" s="1"/>
  <c r="O4023" i="1"/>
  <c r="R4023" i="1" s="1"/>
  <c r="S4023" i="1" s="1"/>
  <c r="O4027" i="1"/>
  <c r="R4027" i="1" s="1"/>
  <c r="S4027" i="1" s="1"/>
  <c r="O4031" i="1"/>
  <c r="R4031" i="1" s="1"/>
  <c r="S4031" i="1" s="1"/>
  <c r="O4035" i="1"/>
  <c r="R4035" i="1" s="1"/>
  <c r="S4035" i="1" s="1"/>
  <c r="O4039" i="1"/>
  <c r="R4039" i="1" s="1"/>
  <c r="S4039" i="1" s="1"/>
  <c r="O4043" i="1"/>
  <c r="R4043" i="1" s="1"/>
  <c r="S4043" i="1" s="1"/>
  <c r="O4047" i="1"/>
  <c r="R4047" i="1" s="1"/>
  <c r="S4047" i="1" s="1"/>
  <c r="O4051" i="1"/>
  <c r="R4051" i="1" s="1"/>
  <c r="S4051" i="1" s="1"/>
  <c r="O4055" i="1"/>
  <c r="R4055" i="1" s="1"/>
  <c r="S4055" i="1" s="1"/>
  <c r="O4059" i="1"/>
  <c r="R4059" i="1" s="1"/>
  <c r="S4059" i="1" s="1"/>
  <c r="O4063" i="1"/>
  <c r="R4063" i="1" s="1"/>
  <c r="S4063" i="1" s="1"/>
  <c r="O4067" i="1"/>
  <c r="R4067" i="1" s="1"/>
  <c r="S4067" i="1" s="1"/>
  <c r="O4071" i="1"/>
  <c r="R4071" i="1" s="1"/>
  <c r="S4071" i="1" s="1"/>
  <c r="O4075" i="1"/>
  <c r="R4075" i="1" s="1"/>
  <c r="S4075" i="1" s="1"/>
  <c r="O4079" i="1"/>
  <c r="R4079" i="1" s="1"/>
  <c r="S4079" i="1" s="1"/>
  <c r="O4083" i="1"/>
  <c r="R4083" i="1" s="1"/>
  <c r="S4083" i="1" s="1"/>
  <c r="O4087" i="1"/>
  <c r="R4087" i="1" s="1"/>
  <c r="S4087" i="1" s="1"/>
  <c r="O4095" i="1"/>
  <c r="R4095" i="1" s="1"/>
  <c r="S4095" i="1" s="1"/>
  <c r="O4099" i="1"/>
  <c r="R4099" i="1" s="1"/>
  <c r="S4099" i="1" s="1"/>
  <c r="O4103" i="1"/>
  <c r="R4103" i="1" s="1"/>
  <c r="S4103" i="1" s="1"/>
  <c r="O4107" i="1"/>
  <c r="R4107" i="1" s="1"/>
  <c r="S4107" i="1" s="1"/>
  <c r="O4111" i="1"/>
  <c r="R4111" i="1" s="1"/>
  <c r="S4111" i="1" s="1"/>
  <c r="O4115" i="1"/>
  <c r="R4115" i="1" s="1"/>
  <c r="S4115" i="1" s="1"/>
  <c r="O4119" i="1"/>
  <c r="R4119" i="1" s="1"/>
  <c r="S4119" i="1" s="1"/>
  <c r="O4123" i="1"/>
  <c r="R4123" i="1" s="1"/>
  <c r="S4123" i="1" s="1"/>
  <c r="O4147" i="1"/>
  <c r="R4147" i="1" s="1"/>
  <c r="S4147" i="1" s="1"/>
  <c r="O4151" i="1"/>
  <c r="R4151" i="1" s="1"/>
  <c r="S4151" i="1" s="1"/>
  <c r="O4155" i="1"/>
  <c r="R4155" i="1" s="1"/>
  <c r="S4155" i="1" s="1"/>
  <c r="O4159" i="1"/>
  <c r="R4159" i="1" s="1"/>
  <c r="S4159" i="1" s="1"/>
  <c r="O4163" i="1"/>
  <c r="R4163" i="1" s="1"/>
  <c r="S4163" i="1" s="1"/>
  <c r="O4215" i="1"/>
  <c r="R4215" i="1" s="1"/>
  <c r="S4215" i="1" s="1"/>
  <c r="O4219" i="1"/>
  <c r="R4219" i="1" s="1"/>
  <c r="S4219" i="1" s="1"/>
  <c r="O4223" i="1"/>
  <c r="R4223" i="1" s="1"/>
  <c r="S4223" i="1" s="1"/>
  <c r="O4227" i="1"/>
  <c r="R4227" i="1" s="1"/>
  <c r="S4227" i="1" s="1"/>
  <c r="O4239" i="1"/>
  <c r="R4239" i="1" s="1"/>
  <c r="S4239" i="1" s="1"/>
  <c r="O4243" i="1"/>
  <c r="R4243" i="1" s="1"/>
  <c r="S4243" i="1" s="1"/>
  <c r="O4247" i="1"/>
  <c r="R4247" i="1" s="1"/>
  <c r="S4247" i="1" s="1"/>
  <c r="O4251" i="1"/>
  <c r="R4251" i="1" s="1"/>
  <c r="S4251" i="1" s="1"/>
  <c r="O4255" i="1"/>
  <c r="R4255" i="1" s="1"/>
  <c r="S4255" i="1" s="1"/>
  <c r="O4259" i="1"/>
  <c r="R4259" i="1" s="1"/>
  <c r="S4259" i="1" s="1"/>
  <c r="O4263" i="1"/>
  <c r="R4263" i="1" s="1"/>
  <c r="S4263" i="1" s="1"/>
  <c r="O4267" i="1"/>
  <c r="R4267" i="1" s="1"/>
  <c r="S4267" i="1" s="1"/>
  <c r="O4271" i="1"/>
  <c r="R4271" i="1" s="1"/>
  <c r="S4271" i="1" s="1"/>
  <c r="O4275" i="1"/>
  <c r="R4275" i="1" s="1"/>
  <c r="S4275" i="1" s="1"/>
  <c r="O4291" i="1"/>
  <c r="R4291" i="1" s="1"/>
  <c r="S4291" i="1" s="1"/>
  <c r="O4295" i="1"/>
  <c r="R4295" i="1" s="1"/>
  <c r="S4295" i="1" s="1"/>
  <c r="O4299" i="1"/>
  <c r="R4299" i="1" s="1"/>
  <c r="S4299" i="1" s="1"/>
  <c r="O4303" i="1"/>
  <c r="R4303" i="1" s="1"/>
  <c r="S4303" i="1" s="1"/>
  <c r="O4307" i="1"/>
  <c r="R4307" i="1" s="1"/>
  <c r="S4307" i="1" s="1"/>
  <c r="O4311" i="1"/>
  <c r="R4311" i="1" s="1"/>
  <c r="S4311" i="1" s="1"/>
  <c r="O4315" i="1"/>
  <c r="R4315" i="1" s="1"/>
  <c r="S4315" i="1" s="1"/>
  <c r="O4319" i="1"/>
  <c r="R4319" i="1" s="1"/>
  <c r="S4319" i="1" s="1"/>
  <c r="O4323" i="1"/>
  <c r="R4323" i="1" s="1"/>
  <c r="S4323" i="1" s="1"/>
  <c r="O4339" i="1"/>
  <c r="R4339" i="1" s="1"/>
  <c r="S4339" i="1" s="1"/>
  <c r="O4343" i="1"/>
  <c r="R4343" i="1" s="1"/>
  <c r="S4343" i="1" s="1"/>
  <c r="O4347" i="1"/>
  <c r="R4347" i="1" s="1"/>
  <c r="S4347" i="1" s="1"/>
  <c r="O4351" i="1"/>
  <c r="R4351" i="1" s="1"/>
  <c r="S4351" i="1" s="1"/>
  <c r="O4355" i="1"/>
  <c r="R4355" i="1" s="1"/>
  <c r="S4355" i="1" s="1"/>
  <c r="O4359" i="1"/>
  <c r="R4359" i="1" s="1"/>
  <c r="S4359" i="1" s="1"/>
  <c r="O4363" i="1"/>
  <c r="R4363" i="1" s="1"/>
  <c r="S4363" i="1" s="1"/>
  <c r="O4367" i="1"/>
  <c r="R4367" i="1" s="1"/>
  <c r="S4367" i="1" s="1"/>
  <c r="O4387" i="1"/>
  <c r="R4387" i="1" s="1"/>
  <c r="S4387" i="1" s="1"/>
  <c r="O4391" i="1"/>
  <c r="R4391" i="1" s="1"/>
  <c r="S4391" i="1" s="1"/>
  <c r="O4395" i="1"/>
  <c r="R4395" i="1" s="1"/>
  <c r="S4395" i="1" s="1"/>
  <c r="O4399" i="1"/>
  <c r="R4399" i="1" s="1"/>
  <c r="S4399" i="1" s="1"/>
  <c r="O4403" i="1"/>
  <c r="R4403" i="1" s="1"/>
  <c r="S4403" i="1" s="1"/>
  <c r="O4407" i="1"/>
  <c r="R4407" i="1" s="1"/>
  <c r="S4407" i="1" s="1"/>
  <c r="O4411" i="1"/>
  <c r="R4411" i="1" s="1"/>
  <c r="S4411" i="1" s="1"/>
  <c r="O4415" i="1"/>
  <c r="R4415" i="1" s="1"/>
  <c r="S4415" i="1" s="1"/>
  <c r="O4419" i="1"/>
  <c r="R4419" i="1" s="1"/>
  <c r="S4419" i="1" s="1"/>
  <c r="O4423" i="1"/>
  <c r="R4423" i="1" s="1"/>
  <c r="S4423" i="1" s="1"/>
  <c r="O4427" i="1"/>
  <c r="R4427" i="1" s="1"/>
  <c r="S4427" i="1" s="1"/>
  <c r="O4431" i="1"/>
  <c r="R4431" i="1" s="1"/>
  <c r="S4431" i="1" s="1"/>
  <c r="O4435" i="1"/>
  <c r="R4435" i="1" s="1"/>
  <c r="S4435" i="1" s="1"/>
  <c r="O4439" i="1"/>
  <c r="R4439" i="1" s="1"/>
  <c r="S4439" i="1" s="1"/>
  <c r="O4443" i="1"/>
  <c r="R4443" i="1" s="1"/>
  <c r="S4443" i="1" s="1"/>
  <c r="O4447" i="1"/>
  <c r="R4447" i="1" s="1"/>
  <c r="S4447" i="1" s="1"/>
  <c r="O4451" i="1"/>
  <c r="R4451" i="1" s="1"/>
  <c r="S4451" i="1" s="1"/>
  <c r="O4455" i="1"/>
  <c r="R4455" i="1" s="1"/>
  <c r="S4455" i="1" s="1"/>
  <c r="O4467" i="1"/>
  <c r="R4467" i="1" s="1"/>
  <c r="S4467" i="1" s="1"/>
  <c r="O4471" i="1"/>
  <c r="R4471" i="1" s="1"/>
  <c r="S4471" i="1" s="1"/>
  <c r="O4475" i="1"/>
  <c r="R4475" i="1" s="1"/>
  <c r="S4475" i="1" s="1"/>
  <c r="O4479" i="1"/>
  <c r="R4479" i="1" s="1"/>
  <c r="S4479" i="1" s="1"/>
  <c r="O4483" i="1"/>
  <c r="R4483" i="1" s="1"/>
  <c r="S4483" i="1" s="1"/>
  <c r="O4487" i="1"/>
  <c r="R4487" i="1" s="1"/>
  <c r="S4487" i="1" s="1"/>
  <c r="O4491" i="1"/>
  <c r="R4491" i="1" s="1"/>
  <c r="S4491" i="1" s="1"/>
  <c r="O4495" i="1"/>
  <c r="R4495" i="1" s="1"/>
  <c r="S4495" i="1" s="1"/>
  <c r="O4499" i="1"/>
  <c r="R4499" i="1" s="1"/>
  <c r="S4499" i="1" s="1"/>
  <c r="O4503" i="1"/>
  <c r="R4503" i="1" s="1"/>
  <c r="S4503" i="1" s="1"/>
  <c r="O4507" i="1"/>
  <c r="R4507" i="1" s="1"/>
  <c r="S4507" i="1" s="1"/>
  <c r="O4519" i="1"/>
  <c r="R4519" i="1" s="1"/>
  <c r="S4519" i="1" s="1"/>
  <c r="O4523" i="1"/>
  <c r="R4523" i="1" s="1"/>
  <c r="S4523" i="1" s="1"/>
  <c r="O4527" i="1"/>
  <c r="R4527" i="1" s="1"/>
  <c r="S4527" i="1" s="1"/>
  <c r="O4531" i="1"/>
  <c r="R4531" i="1" s="1"/>
  <c r="S4531" i="1" s="1"/>
  <c r="O4539" i="1"/>
  <c r="R4539" i="1" s="1"/>
  <c r="S4539" i="1" s="1"/>
  <c r="O4543" i="1"/>
  <c r="R4543" i="1" s="1"/>
  <c r="S4543" i="1" s="1"/>
  <c r="O4547" i="1"/>
  <c r="R4547" i="1" s="1"/>
  <c r="S4547" i="1" s="1"/>
  <c r="O4551" i="1"/>
  <c r="R4551" i="1" s="1"/>
  <c r="S4551" i="1" s="1"/>
  <c r="O4563" i="1"/>
  <c r="R4563" i="1" s="1"/>
  <c r="S4563" i="1" s="1"/>
  <c r="O4583" i="1"/>
  <c r="R4583" i="1" s="1"/>
  <c r="S4583" i="1" s="1"/>
  <c r="O4587" i="1"/>
  <c r="R4587" i="1" s="1"/>
  <c r="S4587" i="1" s="1"/>
  <c r="O4591" i="1"/>
  <c r="R4591" i="1" s="1"/>
  <c r="S4591" i="1" s="1"/>
  <c r="O4595" i="1"/>
  <c r="R4595" i="1" s="1"/>
  <c r="S4595" i="1" s="1"/>
  <c r="O4599" i="1"/>
  <c r="R4599" i="1" s="1"/>
  <c r="S4599" i="1" s="1"/>
  <c r="O4603" i="1"/>
  <c r="R4603" i="1" s="1"/>
  <c r="S4603" i="1" s="1"/>
  <c r="O4607" i="1"/>
  <c r="R4607" i="1" s="1"/>
  <c r="S4607" i="1" s="1"/>
  <c r="O4611" i="1"/>
  <c r="R4611" i="1" s="1"/>
  <c r="S4611" i="1" s="1"/>
  <c r="O4615" i="1"/>
  <c r="R4615" i="1" s="1"/>
  <c r="S4615" i="1" s="1"/>
  <c r="O4619" i="1"/>
  <c r="R4619" i="1" s="1"/>
  <c r="S4619" i="1" s="1"/>
  <c r="O4623" i="1"/>
  <c r="R4623" i="1" s="1"/>
  <c r="S4623" i="1" s="1"/>
  <c r="O4627" i="1"/>
  <c r="R4627" i="1" s="1"/>
  <c r="S4627" i="1" s="1"/>
  <c r="O4631" i="1"/>
  <c r="R4631" i="1" s="1"/>
  <c r="S4631" i="1" s="1"/>
  <c r="O4635" i="1"/>
  <c r="R4635" i="1" s="1"/>
  <c r="S4635" i="1" s="1"/>
  <c r="O4639" i="1"/>
  <c r="R4639" i="1" s="1"/>
  <c r="S4639" i="1" s="1"/>
  <c r="O4643" i="1"/>
  <c r="R4643" i="1" s="1"/>
  <c r="S4643" i="1" s="1"/>
  <c r="O4663" i="1"/>
  <c r="R4663" i="1" s="1"/>
  <c r="S4663" i="1" s="1"/>
  <c r="O4667" i="1"/>
  <c r="R4667" i="1" s="1"/>
  <c r="S4667" i="1" s="1"/>
  <c r="O4671" i="1"/>
  <c r="R4671" i="1" s="1"/>
  <c r="S4671" i="1" s="1"/>
  <c r="O4675" i="1"/>
  <c r="R4675" i="1" s="1"/>
  <c r="S4675" i="1" s="1"/>
  <c r="O4679" i="1"/>
  <c r="R4679" i="1" s="1"/>
  <c r="S4679" i="1" s="1"/>
  <c r="O4683" i="1"/>
  <c r="R4683" i="1" s="1"/>
  <c r="S4683" i="1" s="1"/>
  <c r="O4687" i="1"/>
  <c r="R4687" i="1" s="1"/>
  <c r="S4687" i="1" s="1"/>
  <c r="O2786" i="1"/>
  <c r="R2786" i="1" s="1"/>
  <c r="S2786" i="1" s="1"/>
  <c r="O2906" i="1"/>
  <c r="R2906" i="1" s="1"/>
  <c r="S2906" i="1" s="1"/>
  <c r="O2961" i="1"/>
  <c r="R2961" i="1" s="1"/>
  <c r="S2961" i="1" s="1"/>
  <c r="O3057" i="1"/>
  <c r="R3057" i="1" s="1"/>
  <c r="O3093" i="1"/>
  <c r="R3093" i="1" s="1"/>
  <c r="S3093" i="1" s="1"/>
  <c r="AB3093" i="1" s="1"/>
  <c r="O3129" i="1"/>
  <c r="R3129" i="1" s="1"/>
  <c r="O3153" i="1"/>
  <c r="R3153" i="1" s="1"/>
  <c r="S3153" i="1" s="1"/>
  <c r="O3177" i="1"/>
  <c r="R3177" i="1" s="1"/>
  <c r="S3177" i="1" s="1"/>
  <c r="O3201" i="1"/>
  <c r="R3201" i="1" s="1"/>
  <c r="S3201" i="1" s="1"/>
  <c r="O3234" i="1"/>
  <c r="R3234" i="1" s="1"/>
  <c r="S3234" i="1" s="1"/>
  <c r="O3250" i="1"/>
  <c r="R3250" i="1" s="1"/>
  <c r="S3250" i="1" s="1"/>
  <c r="O3282" i="1"/>
  <c r="R3282" i="1" s="1"/>
  <c r="S3282" i="1" s="1"/>
  <c r="O3298" i="1"/>
  <c r="R3298" i="1" s="1"/>
  <c r="S3298" i="1" s="1"/>
  <c r="O3310" i="1"/>
  <c r="R3310" i="1" s="1"/>
  <c r="S3310" i="1" s="1"/>
  <c r="O3322" i="1"/>
  <c r="R3322" i="1" s="1"/>
  <c r="S3322" i="1" s="1"/>
  <c r="O3334" i="1"/>
  <c r="R3334" i="1" s="1"/>
  <c r="S3334" i="1" s="1"/>
  <c r="O3346" i="1"/>
  <c r="R3346" i="1" s="1"/>
  <c r="S3346" i="1" s="1"/>
  <c r="O3394" i="1"/>
  <c r="R3394" i="1" s="1"/>
  <c r="S3394" i="1" s="1"/>
  <c r="O3430" i="1"/>
  <c r="R3430" i="1" s="1"/>
  <c r="S3430" i="1" s="1"/>
  <c r="O3438" i="1"/>
  <c r="R3438" i="1" s="1"/>
  <c r="S3438" i="1" s="1"/>
  <c r="O3450" i="1"/>
  <c r="R3450" i="1" s="1"/>
  <c r="S3450" i="1" s="1"/>
  <c r="O3462" i="1"/>
  <c r="R3462" i="1" s="1"/>
  <c r="S3462" i="1" s="1"/>
  <c r="O3474" i="1"/>
  <c r="R3474" i="1" s="1"/>
  <c r="S3474" i="1" s="1"/>
  <c r="O3490" i="1"/>
  <c r="R3490" i="1" s="1"/>
  <c r="S3490" i="1" s="1"/>
  <c r="O3562" i="1"/>
  <c r="R3562" i="1" s="1"/>
  <c r="S3562" i="1" s="1"/>
  <c r="O3574" i="1"/>
  <c r="R3574" i="1" s="1"/>
  <c r="S3574" i="1" s="1"/>
  <c r="O3586" i="1"/>
  <c r="R3586" i="1" s="1"/>
  <c r="S3586" i="1" s="1"/>
  <c r="O3598" i="1"/>
  <c r="R3598" i="1" s="1"/>
  <c r="S3598" i="1" s="1"/>
  <c r="O3606" i="1"/>
  <c r="R3606" i="1" s="1"/>
  <c r="S3606" i="1" s="1"/>
  <c r="O3630" i="1"/>
  <c r="R3630" i="1" s="1"/>
  <c r="S3630" i="1" s="1"/>
  <c r="O3642" i="1"/>
  <c r="R3642" i="1" s="1"/>
  <c r="S3642" i="1" s="1"/>
  <c r="O3658" i="1"/>
  <c r="R3658" i="1" s="1"/>
  <c r="S3658" i="1" s="1"/>
  <c r="O3686" i="1"/>
  <c r="R3686" i="1" s="1"/>
  <c r="S3686" i="1" s="1"/>
  <c r="O3698" i="1"/>
  <c r="R3698" i="1" s="1"/>
  <c r="S3698" i="1" s="1"/>
  <c r="O3710" i="1"/>
  <c r="R3710" i="1" s="1"/>
  <c r="S3710" i="1" s="1"/>
  <c r="O3734" i="1"/>
  <c r="R3734" i="1" s="1"/>
  <c r="S3734" i="1" s="1"/>
  <c r="O3758" i="1"/>
  <c r="R3758" i="1" s="1"/>
  <c r="S3758" i="1" s="1"/>
  <c r="O3770" i="1"/>
  <c r="R3770" i="1" s="1"/>
  <c r="S3770" i="1" s="1"/>
  <c r="O3782" i="1"/>
  <c r="R3782" i="1" s="1"/>
  <c r="S3782" i="1" s="1"/>
  <c r="O3862" i="1"/>
  <c r="R3862" i="1" s="1"/>
  <c r="S3862" i="1" s="1"/>
  <c r="O3870" i="1"/>
  <c r="R3870" i="1" s="1"/>
  <c r="S3870" i="1" s="1"/>
  <c r="O3966" i="1"/>
  <c r="R3966" i="1" s="1"/>
  <c r="S3966" i="1" s="1"/>
  <c r="O3978" i="1"/>
  <c r="R3978" i="1" s="1"/>
  <c r="S3978" i="1" s="1"/>
  <c r="O4026" i="1"/>
  <c r="R4026" i="1" s="1"/>
  <c r="S4026" i="1" s="1"/>
  <c r="O4038" i="1"/>
  <c r="R4038" i="1" s="1"/>
  <c r="S4038" i="1" s="1"/>
  <c r="O4050" i="1"/>
  <c r="R4050" i="1" s="1"/>
  <c r="S4050" i="1" s="1"/>
  <c r="O4070" i="1"/>
  <c r="R4070" i="1" s="1"/>
  <c r="S4070" i="1" s="1"/>
  <c r="O4086" i="1"/>
  <c r="R4086" i="1" s="1"/>
  <c r="S4086" i="1" s="1"/>
  <c r="O4106" i="1"/>
  <c r="R4106" i="1" s="1"/>
  <c r="S4106" i="1" s="1"/>
  <c r="O4122" i="1"/>
  <c r="R4122" i="1" s="1"/>
  <c r="S4122" i="1" s="1"/>
  <c r="O4150" i="1"/>
  <c r="R4150" i="1" s="1"/>
  <c r="S4150" i="1" s="1"/>
  <c r="O4222" i="1"/>
  <c r="R4222" i="1" s="1"/>
  <c r="S4222" i="1" s="1"/>
  <c r="O4250" i="1"/>
  <c r="R4250" i="1" s="1"/>
  <c r="S4250" i="1" s="1"/>
  <c r="O4266" i="1"/>
  <c r="R4266" i="1" s="1"/>
  <c r="S4266" i="1" s="1"/>
  <c r="O4298" i="1"/>
  <c r="R4298" i="1" s="1"/>
  <c r="S4298" i="1" s="1"/>
  <c r="O4314" i="1"/>
  <c r="R4314" i="1" s="1"/>
  <c r="S4314" i="1" s="1"/>
  <c r="O4342" i="1"/>
  <c r="R4342" i="1" s="1"/>
  <c r="S4342" i="1" s="1"/>
  <c r="O4358" i="1"/>
  <c r="R4358" i="1" s="1"/>
  <c r="S4358" i="1" s="1"/>
  <c r="O4390" i="1"/>
  <c r="R4390" i="1" s="1"/>
  <c r="S4390" i="1" s="1"/>
  <c r="O4406" i="1"/>
  <c r="R4406" i="1" s="1"/>
  <c r="S4406" i="1" s="1"/>
  <c r="O4422" i="1"/>
  <c r="R4422" i="1" s="1"/>
  <c r="S4422" i="1" s="1"/>
  <c r="O4438" i="1"/>
  <c r="R4438" i="1" s="1"/>
  <c r="S4438" i="1" s="1"/>
  <c r="O4454" i="1"/>
  <c r="R4454" i="1" s="1"/>
  <c r="S4454" i="1" s="1"/>
  <c r="O4470" i="1"/>
  <c r="R4470" i="1" s="1"/>
  <c r="S4470" i="1" s="1"/>
  <c r="O4486" i="1"/>
  <c r="R4486" i="1" s="1"/>
  <c r="S4486" i="1" s="1"/>
  <c r="O4502" i="1"/>
  <c r="R4502" i="1" s="1"/>
  <c r="S4502" i="1" s="1"/>
  <c r="O4526" i="1"/>
  <c r="R4526" i="1" s="1"/>
  <c r="S4526" i="1" s="1"/>
  <c r="O4538" i="1"/>
  <c r="R4538" i="1" s="1"/>
  <c r="S4538" i="1" s="1"/>
  <c r="O4590" i="1"/>
  <c r="R4590" i="1" s="1"/>
  <c r="S4590" i="1" s="1"/>
  <c r="O4606" i="1"/>
  <c r="R4606" i="1" s="1"/>
  <c r="S4606" i="1" s="1"/>
  <c r="O4622" i="1"/>
  <c r="R4622" i="1" s="1"/>
  <c r="S4622" i="1" s="1"/>
  <c r="O4638" i="1"/>
  <c r="R4638" i="1" s="1"/>
  <c r="S4638" i="1" s="1"/>
  <c r="O4670" i="1"/>
  <c r="R4670" i="1" s="1"/>
  <c r="S4670" i="1" s="1"/>
  <c r="O4686" i="1"/>
  <c r="R4686" i="1" s="1"/>
  <c r="S4686" i="1" s="1"/>
  <c r="O4566" i="1"/>
  <c r="R4566" i="1" s="1"/>
  <c r="S4566" i="1" s="1"/>
  <c r="O4074" i="1"/>
  <c r="R4074" i="1" s="1"/>
  <c r="S4074" i="1" s="1"/>
  <c r="O4094" i="1"/>
  <c r="R4094" i="1" s="1"/>
  <c r="S4094" i="1" s="1"/>
  <c r="O4110" i="1"/>
  <c r="R4110" i="1" s="1"/>
  <c r="S4110" i="1" s="1"/>
  <c r="O4126" i="1"/>
  <c r="R4126" i="1" s="1"/>
  <c r="S4126" i="1" s="1"/>
  <c r="O4154" i="1"/>
  <c r="R4154" i="1" s="1"/>
  <c r="S4154" i="1" s="1"/>
  <c r="O4226" i="1"/>
  <c r="R4226" i="1" s="1"/>
  <c r="S4226" i="1" s="1"/>
  <c r="O4238" i="1"/>
  <c r="R4238" i="1" s="1"/>
  <c r="S4238" i="1" s="1"/>
  <c r="O4254" i="1"/>
  <c r="R4254" i="1" s="1"/>
  <c r="S4254" i="1" s="1"/>
  <c r="O4270" i="1"/>
  <c r="R4270" i="1" s="1"/>
  <c r="S4270" i="1" s="1"/>
  <c r="O4302" i="1"/>
  <c r="R4302" i="1" s="1"/>
  <c r="S4302" i="1" s="1"/>
  <c r="O4318" i="1"/>
  <c r="R4318" i="1" s="1"/>
  <c r="S4318" i="1" s="1"/>
  <c r="O4346" i="1"/>
  <c r="R4346" i="1" s="1"/>
  <c r="S4346" i="1" s="1"/>
  <c r="O4362" i="1"/>
  <c r="R4362" i="1" s="1"/>
  <c r="S4362" i="1" s="1"/>
  <c r="O4394" i="1"/>
  <c r="R4394" i="1" s="1"/>
  <c r="S4394" i="1" s="1"/>
  <c r="O4410" i="1"/>
  <c r="R4410" i="1" s="1"/>
  <c r="S4410" i="1" s="1"/>
  <c r="O4426" i="1"/>
  <c r="R4426" i="1" s="1"/>
  <c r="S4426" i="1" s="1"/>
  <c r="O4442" i="1"/>
  <c r="R4442" i="1" s="1"/>
  <c r="S4442" i="1" s="1"/>
  <c r="O4474" i="1"/>
  <c r="R4474" i="1" s="1"/>
  <c r="S4474" i="1" s="1"/>
  <c r="O4490" i="1"/>
  <c r="R4490" i="1" s="1"/>
  <c r="S4490" i="1" s="1"/>
  <c r="O4506" i="1"/>
  <c r="R4506" i="1" s="1"/>
  <c r="S4506" i="1" s="1"/>
  <c r="O4530" i="1"/>
  <c r="R4530" i="1" s="1"/>
  <c r="S4530" i="1" s="1"/>
  <c r="O4542" i="1"/>
  <c r="R4542" i="1" s="1"/>
  <c r="S4542" i="1" s="1"/>
  <c r="O4562" i="1"/>
  <c r="R4562" i="1" s="1"/>
  <c r="S4562" i="1" s="1"/>
  <c r="O4594" i="1"/>
  <c r="R4594" i="1" s="1"/>
  <c r="S4594" i="1" s="1"/>
  <c r="O4610" i="1"/>
  <c r="R4610" i="1" s="1"/>
  <c r="S4610" i="1" s="1"/>
  <c r="O4626" i="1"/>
  <c r="R4626" i="1" s="1"/>
  <c r="S4626" i="1" s="1"/>
  <c r="O4642" i="1"/>
  <c r="R4642" i="1" s="1"/>
  <c r="S4642" i="1" s="1"/>
  <c r="O4674" i="1"/>
  <c r="R4674" i="1" s="1"/>
  <c r="S4674" i="1" s="1"/>
  <c r="O4062" i="1"/>
  <c r="R4062" i="1" s="1"/>
  <c r="S4062" i="1" s="1"/>
  <c r="O4078" i="1"/>
  <c r="R4078" i="1" s="1"/>
  <c r="S4078" i="1" s="1"/>
  <c r="O4098" i="1"/>
  <c r="R4098" i="1" s="1"/>
  <c r="S4098" i="1" s="1"/>
  <c r="O4114" i="1"/>
  <c r="R4114" i="1" s="1"/>
  <c r="S4114" i="1" s="1"/>
  <c r="O4158" i="1"/>
  <c r="R4158" i="1" s="1"/>
  <c r="S4158" i="1" s="1"/>
  <c r="O4214" i="1"/>
  <c r="R4214" i="1" s="1"/>
  <c r="S4214" i="1" s="1"/>
  <c r="O4230" i="1"/>
  <c r="R4230" i="1" s="1"/>
  <c r="S4230" i="1" s="1"/>
  <c r="O4242" i="1"/>
  <c r="R4242" i="1" s="1"/>
  <c r="S4242" i="1" s="1"/>
  <c r="O4258" i="1"/>
  <c r="R4258" i="1" s="1"/>
  <c r="S4258" i="1" s="1"/>
  <c r="O4274" i="1"/>
  <c r="R4274" i="1" s="1"/>
  <c r="S4274" i="1" s="1"/>
  <c r="O4290" i="1"/>
  <c r="R4290" i="1" s="1"/>
  <c r="S4290" i="1" s="1"/>
  <c r="O4306" i="1"/>
  <c r="R4306" i="1" s="1"/>
  <c r="S4306" i="1" s="1"/>
  <c r="O4322" i="1"/>
  <c r="R4322" i="1" s="1"/>
  <c r="S4322" i="1" s="1"/>
  <c r="O4350" i="1"/>
  <c r="R4350" i="1" s="1"/>
  <c r="S4350" i="1" s="1"/>
  <c r="O4366" i="1"/>
  <c r="R4366" i="1" s="1"/>
  <c r="S4366" i="1" s="1"/>
  <c r="O4398" i="1"/>
  <c r="R4398" i="1" s="1"/>
  <c r="S4398" i="1" s="1"/>
  <c r="O4414" i="1"/>
  <c r="R4414" i="1" s="1"/>
  <c r="S4414" i="1" s="1"/>
  <c r="O4430" i="1"/>
  <c r="R4430" i="1" s="1"/>
  <c r="S4430" i="1" s="1"/>
  <c r="O4446" i="1"/>
  <c r="R4446" i="1" s="1"/>
  <c r="S4446" i="1" s="1"/>
  <c r="O4478" i="1"/>
  <c r="R4478" i="1" s="1"/>
  <c r="S4478" i="1" s="1"/>
  <c r="O4494" i="1"/>
  <c r="R4494" i="1" s="1"/>
  <c r="S4494" i="1" s="1"/>
  <c r="O4546" i="1"/>
  <c r="R4546" i="1" s="1"/>
  <c r="S4546" i="1" s="1"/>
  <c r="O4598" i="1"/>
  <c r="R4598" i="1" s="1"/>
  <c r="S4598" i="1" s="1"/>
  <c r="O4630" i="1"/>
  <c r="R4630" i="1" s="1"/>
  <c r="S4630" i="1" s="1"/>
  <c r="O4066" i="1"/>
  <c r="R4066" i="1" s="1"/>
  <c r="S4066" i="1" s="1"/>
  <c r="O4082" i="1"/>
  <c r="R4082" i="1" s="1"/>
  <c r="S4082" i="1" s="1"/>
  <c r="O4102" i="1"/>
  <c r="R4102" i="1" s="1"/>
  <c r="S4102" i="1" s="1"/>
  <c r="O4118" i="1"/>
  <c r="R4118" i="1" s="1"/>
  <c r="S4118" i="1" s="1"/>
  <c r="O4146" i="1"/>
  <c r="R4146" i="1" s="1"/>
  <c r="S4146" i="1" s="1"/>
  <c r="O4162" i="1"/>
  <c r="R4162" i="1" s="1"/>
  <c r="S4162" i="1" s="1"/>
  <c r="O4218" i="1"/>
  <c r="R4218" i="1" s="1"/>
  <c r="S4218" i="1" s="1"/>
  <c r="O4246" i="1"/>
  <c r="R4246" i="1" s="1"/>
  <c r="S4246" i="1" s="1"/>
  <c r="O4262" i="1"/>
  <c r="R4262" i="1" s="1"/>
  <c r="S4262" i="1" s="1"/>
  <c r="O4294" i="1"/>
  <c r="R4294" i="1" s="1"/>
  <c r="S4294" i="1" s="1"/>
  <c r="O4310" i="1"/>
  <c r="R4310" i="1" s="1"/>
  <c r="S4310" i="1" s="1"/>
  <c r="O4338" i="1"/>
  <c r="R4338" i="1" s="1"/>
  <c r="S4338" i="1" s="1"/>
  <c r="O4354" i="1"/>
  <c r="R4354" i="1" s="1"/>
  <c r="S4354" i="1" s="1"/>
  <c r="O4370" i="1"/>
  <c r="R4370" i="1" s="1"/>
  <c r="S4370" i="1" s="1"/>
  <c r="O4386" i="1"/>
  <c r="R4386" i="1" s="1"/>
  <c r="S4386" i="1" s="1"/>
  <c r="O4402" i="1"/>
  <c r="R4402" i="1" s="1"/>
  <c r="S4402" i="1" s="1"/>
  <c r="O4418" i="1"/>
  <c r="R4418" i="1" s="1"/>
  <c r="S4418" i="1" s="1"/>
  <c r="O4434" i="1"/>
  <c r="R4434" i="1" s="1"/>
  <c r="S4434" i="1" s="1"/>
  <c r="O4450" i="1"/>
  <c r="R4450" i="1" s="1"/>
  <c r="S4450" i="1" s="1"/>
  <c r="O4466" i="1"/>
  <c r="R4466" i="1" s="1"/>
  <c r="S4466" i="1" s="1"/>
  <c r="O4482" i="1"/>
  <c r="R4482" i="1" s="1"/>
  <c r="S4482" i="1" s="1"/>
  <c r="O4498" i="1"/>
  <c r="R4498" i="1" s="1"/>
  <c r="S4498" i="1" s="1"/>
  <c r="O4522" i="1"/>
  <c r="R4522" i="1" s="1"/>
  <c r="S4522" i="1" s="1"/>
  <c r="O4550" i="1"/>
  <c r="R4550" i="1" s="1"/>
  <c r="S4550" i="1" s="1"/>
  <c r="O4586" i="1"/>
  <c r="R4586" i="1" s="1"/>
  <c r="S4586" i="1" s="1"/>
  <c r="O4602" i="1"/>
  <c r="R4602" i="1" s="1"/>
  <c r="S4602" i="1" s="1"/>
  <c r="O4618" i="1"/>
  <c r="R4618" i="1" s="1"/>
  <c r="S4618" i="1" s="1"/>
  <c r="O4634" i="1"/>
  <c r="R4634" i="1" s="1"/>
  <c r="S4634" i="1" s="1"/>
  <c r="O4666" i="1"/>
  <c r="R4666" i="1" s="1"/>
  <c r="S4666" i="1" s="1"/>
  <c r="O4682" i="1"/>
  <c r="R4682" i="1" s="1"/>
  <c r="S4682" i="1" s="1"/>
  <c r="O4614" i="1"/>
  <c r="R4614" i="1" s="1"/>
  <c r="S4614" i="1" s="1"/>
  <c r="O4678" i="1"/>
  <c r="R4678" i="1" s="1"/>
  <c r="S4678" i="1" s="1"/>
  <c r="AB4708" i="1"/>
  <c r="AB4655" i="1"/>
  <c r="AB3816" i="1"/>
  <c r="AB4164" i="1"/>
  <c r="AB4288" i="1"/>
  <c r="AB4191" i="1"/>
  <c r="AB4646" i="1"/>
  <c r="AB2742" i="1"/>
  <c r="AB3510" i="1"/>
  <c r="AB3886" i="1"/>
  <c r="AB2342" i="1"/>
  <c r="AB2958" i="1"/>
  <c r="AB3990" i="1"/>
  <c r="AB4654" i="1"/>
  <c r="AB3230" i="1"/>
  <c r="AB4558" i="1"/>
  <c r="AB4278" i="1"/>
  <c r="AB3838" i="1"/>
  <c r="AB3614" i="1"/>
  <c r="AB4198" i="1"/>
  <c r="AB3887" i="1"/>
  <c r="AB4015" i="1"/>
  <c r="AB3876" i="1"/>
  <c r="AB4020" i="1"/>
  <c r="AB4231" i="1"/>
  <c r="AB3806" i="1"/>
  <c r="AB3551" i="1"/>
  <c r="AB3031" i="1"/>
  <c r="AB2775" i="1"/>
  <c r="AB2804" i="1"/>
  <c r="AB582" i="1"/>
  <c r="AB2574" i="1"/>
  <c r="AB2350" i="1"/>
  <c r="AB2374" i="1"/>
  <c r="AB2398" i="1"/>
  <c r="AB662" i="1"/>
  <c r="AB758" i="1"/>
  <c r="AB1382" i="1"/>
  <c r="AB1534" i="1"/>
  <c r="AB1758" i="1"/>
  <c r="AB3406" i="1"/>
  <c r="AB23" i="1"/>
  <c r="AB2799" i="1"/>
  <c r="AB2420" i="1"/>
  <c r="AB2740" i="1"/>
  <c r="AB2230" i="1"/>
  <c r="AB4334" i="1"/>
  <c r="AB2622" i="1"/>
  <c r="AB3550" i="1"/>
  <c r="AB3526" i="1"/>
  <c r="AB3890" i="1"/>
  <c r="AB4014" i="1"/>
  <c r="AB3066" i="1"/>
  <c r="AB3110" i="1"/>
  <c r="AB4167" i="1"/>
  <c r="AB4694" i="1"/>
  <c r="AB4286" i="1"/>
  <c r="AB3946" i="1"/>
  <c r="AB3390" i="1"/>
  <c r="AB3974" i="1"/>
  <c r="AB4710" i="1"/>
  <c r="AB4383" i="1"/>
  <c r="AB3383" i="1"/>
  <c r="AB3951" i="1"/>
  <c r="AB3271" i="1"/>
  <c r="AB3996" i="1"/>
  <c r="AB4372" i="1"/>
  <c r="AB4692" i="1"/>
  <c r="AB115" i="1"/>
  <c r="AB3859" i="1"/>
  <c r="AB3879" i="1"/>
  <c r="AB4127" i="1"/>
  <c r="AB3884" i="1"/>
  <c r="AB3912" i="1"/>
  <c r="AB4132" i="1"/>
  <c r="AB3926" i="1"/>
  <c r="AB1775" i="1"/>
  <c r="AB3911" i="1"/>
  <c r="AB3823" i="1"/>
  <c r="AB2719" i="1"/>
  <c r="AB718" i="1"/>
  <c r="AB3039" i="1"/>
  <c r="AB3492" i="1"/>
  <c r="AB3716" i="1"/>
  <c r="AB3796" i="1"/>
  <c r="AB2414" i="1"/>
  <c r="AB670" i="1"/>
  <c r="AB766" i="1"/>
  <c r="AB1390" i="1"/>
  <c r="AB1550" i="1"/>
  <c r="AB2542" i="1"/>
  <c r="AB1783" i="1"/>
  <c r="AB1975" i="1"/>
  <c r="AB2487" i="1"/>
  <c r="AB2591" i="1"/>
  <c r="AB2807" i="1"/>
  <c r="AB3511" i="1"/>
  <c r="AB3871" i="1"/>
  <c r="AB2580" i="1"/>
  <c r="AB3956" i="1"/>
  <c r="AB10" i="1"/>
  <c r="AB18" i="1"/>
  <c r="AB26" i="1"/>
  <c r="AB34" i="1"/>
  <c r="AB42" i="1"/>
  <c r="AB58" i="1"/>
  <c r="AB66" i="1"/>
  <c r="AB82" i="1"/>
  <c r="AB90" i="1"/>
  <c r="AB98" i="1"/>
  <c r="AB106" i="1"/>
  <c r="AB146" i="1"/>
  <c r="AB162" i="1"/>
  <c r="AB170" i="1"/>
  <c r="AB186" i="1"/>
  <c r="AB194" i="1"/>
  <c r="AB210" i="1"/>
  <c r="AB218" i="1"/>
  <c r="AB226" i="1"/>
  <c r="AB258" i="1"/>
  <c r="AB274" i="1"/>
  <c r="AB282" i="1"/>
  <c r="AB322" i="1"/>
  <c r="AB330" i="1"/>
  <c r="AB338" i="1"/>
  <c r="AB362" i="1"/>
  <c r="AB402" i="1"/>
  <c r="AB418" i="1"/>
  <c r="AB426" i="1"/>
  <c r="AB434" i="1"/>
  <c r="AB442" i="1"/>
  <c r="AB482" i="1"/>
  <c r="AB490" i="1"/>
  <c r="AB506" i="1"/>
  <c r="AB514" i="1"/>
  <c r="AB530" i="1"/>
  <c r="AB538" i="1"/>
  <c r="AB546" i="1"/>
  <c r="AB554" i="1"/>
  <c r="AB570" i="1"/>
  <c r="AB578" i="1"/>
  <c r="AB826" i="1"/>
  <c r="AB834" i="1"/>
  <c r="AB842" i="1"/>
  <c r="AB874" i="1"/>
  <c r="AB898" i="1"/>
  <c r="AB922" i="1"/>
  <c r="AB946" i="1"/>
  <c r="AB954" i="1"/>
  <c r="AB962" i="1"/>
  <c r="AB978" i="1"/>
  <c r="AB986" i="1"/>
  <c r="AB994" i="1"/>
  <c r="AB1002" i="1"/>
  <c r="AB1026" i="1"/>
  <c r="AB1034" i="1"/>
  <c r="AB1738" i="1"/>
  <c r="AB1810" i="1"/>
  <c r="AB1818" i="1"/>
  <c r="AB1842" i="1"/>
  <c r="AB1850" i="1"/>
  <c r="AB1858" i="1"/>
  <c r="AB1866" i="1"/>
  <c r="AB1874" i="1"/>
  <c r="AB2338" i="1"/>
  <c r="AB2346" i="1"/>
  <c r="AB2802" i="1"/>
  <c r="AB2810" i="1"/>
  <c r="AB2978" i="1"/>
  <c r="AB2986" i="1"/>
  <c r="AB2994" i="1"/>
  <c r="AB3002" i="1"/>
  <c r="AB3010" i="1"/>
  <c r="AB3018" i="1"/>
  <c r="AB3026" i="1"/>
  <c r="AB3034" i="1"/>
  <c r="AB3354" i="1"/>
  <c r="AB3498" i="1"/>
  <c r="AB3906" i="1"/>
  <c r="AB3" i="1"/>
  <c r="AB11" i="1"/>
  <c r="AB43" i="1"/>
  <c r="AB75" i="1"/>
  <c r="AB107" i="1"/>
  <c r="AB195" i="1"/>
  <c r="AB203" i="1"/>
  <c r="AB211" i="1"/>
  <c r="AB267" i="1"/>
  <c r="AB275" i="1"/>
  <c r="AB331" i="1"/>
  <c r="AB339" i="1"/>
  <c r="AB363" i="1"/>
  <c r="AB427" i="1"/>
  <c r="AB435" i="1"/>
  <c r="AB491" i="1"/>
  <c r="AB499" i="1"/>
  <c r="AB555" i="1"/>
  <c r="AB563" i="1"/>
  <c r="AB843" i="1"/>
  <c r="AB907" i="1"/>
  <c r="AB1035" i="1"/>
  <c r="AB1099" i="1"/>
  <c r="AB1355" i="1"/>
  <c r="AB1419" i="1"/>
  <c r="AB1547" i="1"/>
  <c r="AB1611" i="1"/>
  <c r="AB1675" i="1"/>
  <c r="AB2123" i="1"/>
  <c r="AB2443" i="1"/>
  <c r="AB1693" i="1"/>
  <c r="AB6" i="1"/>
  <c r="AB14" i="1"/>
  <c r="AB86" i="1"/>
  <c r="AB102" i="1"/>
  <c r="AB150" i="1"/>
  <c r="AB326" i="1"/>
  <c r="AB414" i="1"/>
  <c r="AB422" i="1"/>
  <c r="AB478" i="1"/>
  <c r="AB486" i="1"/>
  <c r="AB510" i="1"/>
  <c r="AB518" i="1"/>
  <c r="AB542" i="1"/>
  <c r="AB550" i="1"/>
  <c r="AB566" i="1"/>
  <c r="AB574" i="1"/>
  <c r="AB822" i="1"/>
  <c r="AB830" i="1"/>
  <c r="AB926" i="1"/>
  <c r="AB958" i="1"/>
  <c r="AB966" i="1"/>
  <c r="AB998" i="1"/>
  <c r="AB1734" i="1"/>
  <c r="AB1742" i="1"/>
  <c r="AB1806" i="1"/>
  <c r="AB1846" i="1"/>
  <c r="AB1870" i="1"/>
  <c r="AB2982" i="1"/>
  <c r="AB3006" i="1"/>
  <c r="AB3030" i="1"/>
  <c r="AB722" i="1"/>
  <c r="AB2402" i="1"/>
  <c r="AB1723" i="1"/>
  <c r="AB1867" i="1"/>
  <c r="AB1875" i="1"/>
  <c r="AB1947" i="1"/>
  <c r="AB4331" i="1"/>
  <c r="AB3067" i="1"/>
  <c r="AB1880" i="1"/>
  <c r="AB1976" i="1"/>
  <c r="AB3112" i="1"/>
  <c r="AB3872" i="1"/>
  <c r="AB2795" i="1"/>
  <c r="AB3387" i="1"/>
  <c r="AB2715" i="1"/>
  <c r="AB2947" i="1"/>
  <c r="AB3368" i="1"/>
  <c r="AB3380" i="1"/>
  <c r="AB94" i="1"/>
  <c r="AB62" i="1"/>
  <c r="AB990" i="1"/>
  <c r="AB1822" i="1"/>
  <c r="AB2344" i="1"/>
  <c r="AB3032" i="1"/>
  <c r="AB22" i="1"/>
  <c r="AB30" i="1"/>
  <c r="AB54" i="1"/>
  <c r="AB70" i="1"/>
  <c r="AB110" i="1"/>
  <c r="AB118" i="1"/>
  <c r="AB142" i="1"/>
  <c r="AB166" i="1"/>
  <c r="AB190" i="1"/>
  <c r="AB270" i="1"/>
  <c r="AB350" i="1"/>
  <c r="AB398" i="1"/>
  <c r="AB4130" i="1"/>
  <c r="AB2210" i="1"/>
  <c r="AB2626" i="1"/>
  <c r="AB3106" i="1"/>
  <c r="AB3818" i="1"/>
  <c r="AB4514" i="1"/>
  <c r="AB3954" i="1"/>
  <c r="AB4202" i="1"/>
  <c r="AB4195" i="1"/>
  <c r="AB3936" i="1"/>
  <c r="AB4656" i="1"/>
  <c r="AB51" i="1"/>
  <c r="AB4232" i="1"/>
  <c r="AB4088" i="1"/>
  <c r="AB3538" i="1"/>
  <c r="AB3834" i="1"/>
  <c r="AB3875" i="1"/>
  <c r="AB3835" i="1"/>
  <c r="AB4019" i="1"/>
  <c r="AB1864" i="1"/>
  <c r="AB3363" i="1"/>
  <c r="AB3507" i="1"/>
  <c r="AB3064" i="1"/>
  <c r="AB2931" i="1"/>
  <c r="AB2803" i="1"/>
  <c r="AB3011" i="1"/>
  <c r="AB3915" i="1"/>
  <c r="AB3744" i="1"/>
  <c r="AB3992" i="1"/>
  <c r="AB2488" i="1"/>
  <c r="AB3856" i="1"/>
  <c r="AB1610" i="1"/>
  <c r="AB1538" i="1"/>
  <c r="AB2362" i="1"/>
  <c r="AB3266" i="1"/>
  <c r="AB1746" i="1"/>
  <c r="AB2578" i="1"/>
  <c r="AB890" i="1"/>
  <c r="AB2098" i="1"/>
  <c r="AB1683" i="1"/>
  <c r="AB1747" i="1"/>
  <c r="AB1955" i="1"/>
  <c r="AB2587" i="1"/>
  <c r="AB2731" i="1"/>
  <c r="AB3362" i="1"/>
  <c r="AB2450" i="1"/>
  <c r="AB914" i="1"/>
  <c r="AB1306" i="1"/>
  <c r="AB1338" i="1"/>
  <c r="AB1778" i="1"/>
  <c r="AB1755" i="1"/>
  <c r="AB1827" i="1"/>
  <c r="AB2195" i="1"/>
  <c r="AB3826" i="1"/>
  <c r="AB2930" i="1"/>
  <c r="AB78" i="1"/>
  <c r="AB222" i="1"/>
  <c r="AB334" i="1"/>
  <c r="AB642" i="1"/>
  <c r="AB666" i="1"/>
  <c r="AB706" i="1"/>
  <c r="AB730" i="1"/>
  <c r="AB770" i="1"/>
  <c r="AB894" i="1"/>
  <c r="AB918" i="1"/>
  <c r="AB934" i="1"/>
  <c r="AB1006" i="1"/>
  <c r="AB1066" i="1"/>
  <c r="AB1098" i="1"/>
  <c r="AB1282" i="1"/>
  <c r="AB1354" i="1"/>
  <c r="AB1402" i="1"/>
  <c r="AB1570" i="1"/>
  <c r="AB1814" i="1"/>
  <c r="AB2130" i="1"/>
  <c r="AB2202" i="1"/>
  <c r="AB2378" i="1"/>
  <c r="AB2546" i="1"/>
  <c r="AB2618" i="1"/>
  <c r="AB3022" i="1"/>
  <c r="AB3038" i="1"/>
  <c r="AB15" i="1"/>
  <c r="AB47" i="1"/>
  <c r="AB59" i="1"/>
  <c r="AB123" i="1"/>
  <c r="AB143" i="1"/>
  <c r="AB167" i="1"/>
  <c r="AB199" i="1"/>
  <c r="AB215" i="1"/>
  <c r="AB263" i="1"/>
  <c r="AB279" i="1"/>
  <c r="AB327" i="1"/>
  <c r="AB335" i="1"/>
  <c r="AB343" i="1"/>
  <c r="AB367" i="1"/>
  <c r="AB395" i="1"/>
  <c r="AB423" i="1"/>
  <c r="AB495" i="1"/>
  <c r="AB523" i="1"/>
  <c r="AB551" i="1"/>
  <c r="AB571" i="1"/>
  <c r="AB635" i="1"/>
  <c r="AB699" i="1"/>
  <c r="AB763" i="1"/>
  <c r="AB827" i="1"/>
  <c r="AB851" i="1"/>
  <c r="AB867" i="1"/>
  <c r="AB891" i="1"/>
  <c r="AB915" i="1"/>
  <c r="AB931" i="1"/>
  <c r="AB955" i="1"/>
  <c r="AB979" i="1"/>
  <c r="AB995" i="1"/>
  <c r="AB1019" i="1"/>
  <c r="AB1059" i="1"/>
  <c r="AB1083" i="1"/>
  <c r="AB1107" i="1"/>
  <c r="AB1123" i="1"/>
  <c r="AB1275" i="1"/>
  <c r="AB1299" i="1"/>
  <c r="AB1339" i="1"/>
  <c r="AB1363" i="1"/>
  <c r="AB1403" i="1"/>
  <c r="AB1427" i="1"/>
  <c r="AB1531" i="1"/>
  <c r="AB1555" i="1"/>
  <c r="AB1571" i="1"/>
  <c r="AB1619" i="1"/>
  <c r="AB1659" i="1"/>
  <c r="AB2351" i="1"/>
  <c r="AB2371" i="1"/>
  <c r="AB2491" i="1"/>
  <c r="U4" i="1"/>
  <c r="Y4" i="1"/>
  <c r="U172" i="1"/>
  <c r="Y172" i="1"/>
  <c r="U220" i="1"/>
  <c r="Y220" i="1"/>
  <c r="U300" i="1"/>
  <c r="Y300" i="1"/>
  <c r="U416" i="1"/>
  <c r="Y416" i="1"/>
  <c r="U452" i="1"/>
  <c r="Y452" i="1"/>
  <c r="U484" i="1"/>
  <c r="Y484" i="1"/>
  <c r="U564" i="1"/>
  <c r="Y564" i="1"/>
  <c r="U580" i="1"/>
  <c r="Y580" i="1"/>
  <c r="U612" i="1"/>
  <c r="Y612" i="1"/>
  <c r="U644" i="1"/>
  <c r="Y644" i="1"/>
  <c r="U764" i="1"/>
  <c r="Y764" i="1"/>
  <c r="U800" i="1"/>
  <c r="Y800" i="1"/>
  <c r="U832" i="1"/>
  <c r="Y832" i="1"/>
  <c r="U876" i="1"/>
  <c r="Y876" i="1"/>
  <c r="U900" i="1"/>
  <c r="Y900" i="1"/>
  <c r="U936" i="1"/>
  <c r="Y936" i="1"/>
  <c r="U980" i="1"/>
  <c r="Y980" i="1"/>
  <c r="U1028" i="1"/>
  <c r="Y1028" i="1"/>
  <c r="U1100" i="1"/>
  <c r="Y1100" i="1"/>
  <c r="U1132" i="1"/>
  <c r="Y1132" i="1"/>
  <c r="U1268" i="1"/>
  <c r="Y1268" i="1"/>
  <c r="U1296" i="1"/>
  <c r="Y1296" i="1"/>
  <c r="U1320" i="1"/>
  <c r="Y1320" i="1"/>
  <c r="U1356" i="1"/>
  <c r="Y1356" i="1"/>
  <c r="U1428" i="1"/>
  <c r="Y1428" i="1"/>
  <c r="U1456" i="1"/>
  <c r="Y1456" i="1"/>
  <c r="U1484" i="1"/>
  <c r="Y1484" i="1"/>
  <c r="U1520" i="1"/>
  <c r="Y1520" i="1"/>
  <c r="U1548" i="1"/>
  <c r="Y1548" i="1"/>
  <c r="U1596" i="1"/>
  <c r="Y1596" i="1"/>
  <c r="U1652" i="1"/>
  <c r="Y1652" i="1"/>
  <c r="U1684" i="1"/>
  <c r="Y1684" i="1"/>
  <c r="U1772" i="1"/>
  <c r="Y1772" i="1"/>
  <c r="U1788" i="1"/>
  <c r="Y1788" i="1"/>
  <c r="U1816" i="1"/>
  <c r="Y1816" i="1"/>
  <c r="U1876" i="1"/>
  <c r="Y1876" i="1"/>
  <c r="U1936" i="1"/>
  <c r="Y1936" i="1"/>
  <c r="U1980" i="1"/>
  <c r="Y1980" i="1"/>
  <c r="U2060" i="1"/>
  <c r="Y2060" i="1"/>
  <c r="U2096" i="1"/>
  <c r="Y2096" i="1"/>
  <c r="U2132" i="1"/>
  <c r="Y2132" i="1"/>
  <c r="U2164" i="1"/>
  <c r="Y2164" i="1"/>
  <c r="U2196" i="1"/>
  <c r="Y2196" i="1"/>
  <c r="U2228" i="1"/>
  <c r="Y2228" i="1"/>
  <c r="U2276" i="1"/>
  <c r="Y2276" i="1"/>
  <c r="U2460" i="1"/>
  <c r="Y2460" i="1"/>
  <c r="U2700" i="1"/>
  <c r="Y2700" i="1"/>
  <c r="U3012" i="1"/>
  <c r="Y3012" i="1"/>
  <c r="U3092" i="1"/>
  <c r="Y3092" i="1"/>
  <c r="U3272" i="1"/>
  <c r="AB3272" i="1" s="1"/>
  <c r="Y3272" i="1"/>
  <c r="U4000" i="1"/>
  <c r="Y4000" i="1"/>
  <c r="U4100" i="1"/>
  <c r="Y4100" i="1"/>
  <c r="U4208" i="1"/>
  <c r="AB4208" i="1" s="1"/>
  <c r="Y4208" i="1"/>
  <c r="U4396" i="1"/>
  <c r="Y4396" i="1"/>
  <c r="U4568" i="1"/>
  <c r="AB4568" i="1" s="1"/>
  <c r="Y4568" i="1"/>
  <c r="U4620" i="1"/>
  <c r="Y4620" i="1"/>
  <c r="U1429" i="1"/>
  <c r="Y1429" i="1"/>
  <c r="U1493" i="1"/>
  <c r="Y1493" i="1"/>
  <c r="U2405" i="1"/>
  <c r="Y2405" i="1"/>
  <c r="U2597" i="1"/>
  <c r="Y2597" i="1"/>
  <c r="U2901" i="1"/>
  <c r="Y2901" i="1"/>
  <c r="U3077" i="1"/>
  <c r="Y3077" i="1"/>
  <c r="U3205" i="1"/>
  <c r="Y3205" i="1"/>
  <c r="U3461" i="1"/>
  <c r="Y3461" i="1"/>
  <c r="U341" i="1"/>
  <c r="Y341" i="1"/>
  <c r="U1301" i="1"/>
  <c r="Y1301" i="1"/>
  <c r="U4220" i="1"/>
  <c r="Y4220" i="1"/>
  <c r="U8" i="1"/>
  <c r="Y8" i="1"/>
  <c r="U160" i="1"/>
  <c r="Y160" i="1"/>
  <c r="U176" i="1"/>
  <c r="Y176" i="1"/>
  <c r="U224" i="1"/>
  <c r="Y224" i="1"/>
  <c r="U240" i="1"/>
  <c r="Y240" i="1"/>
  <c r="U256" i="1"/>
  <c r="Y256" i="1"/>
  <c r="U272" i="1"/>
  <c r="Y272" i="1"/>
  <c r="U288" i="1"/>
  <c r="Y288" i="1"/>
  <c r="U304" i="1"/>
  <c r="Y304" i="1"/>
  <c r="U320" i="1"/>
  <c r="Y320" i="1"/>
  <c r="U368" i="1"/>
  <c r="Y368" i="1"/>
  <c r="U388" i="1"/>
  <c r="Y388" i="1"/>
  <c r="U404" i="1"/>
  <c r="Y404" i="1"/>
  <c r="U420" i="1"/>
  <c r="Y420" i="1"/>
  <c r="U440" i="1"/>
  <c r="Y440" i="1"/>
  <c r="U456" i="1"/>
  <c r="Y456" i="1"/>
  <c r="U488" i="1"/>
  <c r="Y488" i="1"/>
  <c r="U504" i="1"/>
  <c r="Y504" i="1"/>
  <c r="U520" i="1"/>
  <c r="Y520" i="1"/>
  <c r="U536" i="1"/>
  <c r="Y536" i="1"/>
  <c r="U552" i="1"/>
  <c r="Y552" i="1"/>
  <c r="U568" i="1"/>
  <c r="Y568" i="1"/>
  <c r="U584" i="1"/>
  <c r="Y584" i="1"/>
  <c r="U600" i="1"/>
  <c r="Y600" i="1"/>
  <c r="U616" i="1"/>
  <c r="Y616" i="1"/>
  <c r="U632" i="1"/>
  <c r="Y632" i="1"/>
  <c r="U648" i="1"/>
  <c r="Y648" i="1"/>
  <c r="U700" i="1"/>
  <c r="Y700" i="1"/>
  <c r="U716" i="1"/>
  <c r="Y716" i="1"/>
  <c r="U732" i="1"/>
  <c r="Y732" i="1"/>
  <c r="U748" i="1"/>
  <c r="Y748" i="1"/>
  <c r="U768" i="1"/>
  <c r="Y768" i="1"/>
  <c r="U788" i="1"/>
  <c r="Y788" i="1"/>
  <c r="U804" i="1"/>
  <c r="Y804" i="1"/>
  <c r="U820" i="1"/>
  <c r="Y820" i="1"/>
  <c r="U844" i="1"/>
  <c r="Y844" i="1"/>
  <c r="U860" i="1"/>
  <c r="Y860" i="1"/>
  <c r="U880" i="1"/>
  <c r="Y880" i="1"/>
  <c r="U904" i="1"/>
  <c r="Y904" i="1"/>
  <c r="U940" i="1"/>
  <c r="Y940" i="1"/>
  <c r="U956" i="1"/>
  <c r="Y956" i="1"/>
  <c r="U1004" i="1"/>
  <c r="Y1004" i="1"/>
  <c r="U1016" i="1"/>
  <c r="Y1016" i="1"/>
  <c r="U1048" i="1"/>
  <c r="Y1048" i="1"/>
  <c r="U1064" i="1"/>
  <c r="Y1064" i="1"/>
  <c r="U1076" i="1"/>
  <c r="Y1076" i="1"/>
  <c r="U1088" i="1"/>
  <c r="Y1088" i="1"/>
  <c r="U1104" i="1"/>
  <c r="Y1104" i="1"/>
  <c r="U1120" i="1"/>
  <c r="Y1120" i="1"/>
  <c r="U1136" i="1"/>
  <c r="Y1136" i="1"/>
  <c r="U1168" i="1"/>
  <c r="Y1168" i="1"/>
  <c r="U1184" i="1"/>
  <c r="Y1184" i="1"/>
  <c r="U1208" i="1"/>
  <c r="Y1208" i="1"/>
  <c r="U1236" i="1"/>
  <c r="Y1236" i="1"/>
  <c r="U1252" i="1"/>
  <c r="Y1252" i="1"/>
  <c r="U1272" i="1"/>
  <c r="Y1272" i="1"/>
  <c r="U1324" i="1"/>
  <c r="Y1324" i="1"/>
  <c r="U1344" i="1"/>
  <c r="Y1344" i="1"/>
  <c r="U1360" i="1"/>
  <c r="Y1360" i="1"/>
  <c r="U1376" i="1"/>
  <c r="Y1376" i="1"/>
  <c r="U1384" i="1"/>
  <c r="Y1384" i="1"/>
  <c r="U1400" i="1"/>
  <c r="Y1400" i="1"/>
  <c r="U1412" i="1"/>
  <c r="Y1412" i="1"/>
  <c r="U1432" i="1"/>
  <c r="Y1432" i="1"/>
  <c r="U1448" i="1"/>
  <c r="Y1448" i="1"/>
  <c r="U1536" i="1"/>
  <c r="Y1536" i="1"/>
  <c r="U1552" i="1"/>
  <c r="Y1552" i="1"/>
  <c r="U1584" i="1"/>
  <c r="Y1584" i="1"/>
  <c r="U1620" i="1"/>
  <c r="Y1620" i="1"/>
  <c r="U1644" i="1"/>
  <c r="Y1644" i="1"/>
  <c r="U1656" i="1"/>
  <c r="Y1656" i="1"/>
  <c r="U1676" i="1"/>
  <c r="Y1676" i="1"/>
  <c r="U1732" i="1"/>
  <c r="Y1732" i="1"/>
  <c r="U1744" i="1"/>
  <c r="Y1744" i="1"/>
  <c r="U1760" i="1"/>
  <c r="Y1760" i="1"/>
  <c r="U1804" i="1"/>
  <c r="Y1804" i="1"/>
  <c r="U1820" i="1"/>
  <c r="Y1820" i="1"/>
  <c r="U1860" i="1"/>
  <c r="Y1860" i="1"/>
  <c r="U1884" i="1"/>
  <c r="Y1884" i="1"/>
  <c r="U1916" i="1"/>
  <c r="Y1916" i="1"/>
  <c r="U1968" i="1"/>
  <c r="Y1968" i="1"/>
  <c r="U1984" i="1"/>
  <c r="Y1984" i="1"/>
  <c r="U2000" i="1"/>
  <c r="Y2000" i="1"/>
  <c r="U2016" i="1"/>
  <c r="Y2016" i="1"/>
  <c r="U2032" i="1"/>
  <c r="Y2032" i="1"/>
  <c r="U2048" i="1"/>
  <c r="Y2048" i="1"/>
  <c r="U2064" i="1"/>
  <c r="Y2064" i="1"/>
  <c r="U2084" i="1"/>
  <c r="Y2084" i="1"/>
  <c r="U2100" i="1"/>
  <c r="Y2100" i="1"/>
  <c r="U2116" i="1"/>
  <c r="Y2116" i="1"/>
  <c r="U2136" i="1"/>
  <c r="Y2136" i="1"/>
  <c r="U2152" i="1"/>
  <c r="Y2152" i="1"/>
  <c r="U2184" i="1"/>
  <c r="Y2184" i="1"/>
  <c r="U2200" i="1"/>
  <c r="Y2200" i="1"/>
  <c r="U2232" i="1"/>
  <c r="Y2232" i="1"/>
  <c r="U2248" i="1"/>
  <c r="Y2248" i="1"/>
  <c r="U2280" i="1"/>
  <c r="Y2280" i="1"/>
  <c r="U2296" i="1"/>
  <c r="Y2296" i="1"/>
  <c r="U2308" i="1"/>
  <c r="Y2308" i="1"/>
  <c r="U2340" i="1"/>
  <c r="AB2340" i="1" s="1"/>
  <c r="Y2340" i="1"/>
  <c r="U2368" i="1"/>
  <c r="Y2368" i="1"/>
  <c r="U2380" i="1"/>
  <c r="Y2380" i="1"/>
  <c r="U2396" i="1"/>
  <c r="Y2396" i="1"/>
  <c r="U2424" i="1"/>
  <c r="AB2424" i="1" s="1"/>
  <c r="Y2424" i="1"/>
  <c r="U2452" i="1"/>
  <c r="AB2452" i="1" s="1"/>
  <c r="Y2452" i="1"/>
  <c r="U2484" i="1"/>
  <c r="Y2484" i="1"/>
  <c r="U2504" i="1"/>
  <c r="Y2504" i="1"/>
  <c r="U2516" i="1"/>
  <c r="Y2516" i="1"/>
  <c r="U2544" i="1"/>
  <c r="Y2544" i="1"/>
  <c r="U2576" i="1"/>
  <c r="Y2576" i="1"/>
  <c r="U2592" i="1"/>
  <c r="Y2592" i="1"/>
  <c r="U2620" i="1"/>
  <c r="Y2620" i="1"/>
  <c r="U2680" i="1"/>
  <c r="Y2680" i="1"/>
  <c r="U2692" i="1"/>
  <c r="Y2692" i="1"/>
  <c r="U2716" i="1"/>
  <c r="Y2716" i="1"/>
  <c r="U2800" i="1"/>
  <c r="Y2800" i="1"/>
  <c r="U2864" i="1"/>
  <c r="Y2864" i="1"/>
  <c r="U3924" i="1"/>
  <c r="AB3924" i="1" s="1"/>
  <c r="Y3924" i="1"/>
  <c r="U4016" i="1"/>
  <c r="Y4016" i="1"/>
  <c r="U4108" i="1"/>
  <c r="Y4108" i="1"/>
  <c r="U4124" i="1"/>
  <c r="Y4124" i="1"/>
  <c r="U4240" i="1"/>
  <c r="Y4240" i="1"/>
  <c r="U4280" i="1"/>
  <c r="Y4280" i="1"/>
  <c r="U4412" i="1"/>
  <c r="Y4412" i="1"/>
  <c r="U4492" i="1"/>
  <c r="Y4492" i="1"/>
  <c r="U4576" i="1"/>
  <c r="Y4576" i="1"/>
  <c r="U4624" i="1"/>
  <c r="Y4624" i="1"/>
  <c r="U4700" i="1"/>
  <c r="AB4700" i="1" s="1"/>
  <c r="Y4700" i="1"/>
  <c r="U27" i="1"/>
  <c r="Y27" i="1"/>
  <c r="U55" i="1"/>
  <c r="AB55" i="1" s="1"/>
  <c r="Y55" i="1"/>
  <c r="U91" i="1"/>
  <c r="Y91" i="1"/>
  <c r="U119" i="1"/>
  <c r="Y119" i="1"/>
  <c r="U155" i="1"/>
  <c r="Y155" i="1"/>
  <c r="U183" i="1"/>
  <c r="Y183" i="1"/>
  <c r="U219" i="1"/>
  <c r="Y219" i="1"/>
  <c r="U247" i="1"/>
  <c r="Y247" i="1"/>
  <c r="U283" i="1"/>
  <c r="Y283" i="1"/>
  <c r="U311" i="1"/>
  <c r="Y311" i="1"/>
  <c r="U355" i="1"/>
  <c r="Y355" i="1"/>
  <c r="U383" i="1"/>
  <c r="Y383" i="1"/>
  <c r="U407" i="1"/>
  <c r="Y407" i="1"/>
  <c r="U419" i="1"/>
  <c r="Y419" i="1"/>
  <c r="U447" i="1"/>
  <c r="Y447" i="1"/>
  <c r="U471" i="1"/>
  <c r="Y471" i="1"/>
  <c r="U483" i="1"/>
  <c r="Y483" i="1"/>
  <c r="U511" i="1"/>
  <c r="Y511" i="1"/>
  <c r="U535" i="1"/>
  <c r="Y535" i="1"/>
  <c r="U547" i="1"/>
  <c r="Y547" i="1"/>
  <c r="U583" i="1"/>
  <c r="Y583" i="1"/>
  <c r="U591" i="1"/>
  <c r="Y591" i="1"/>
  <c r="U615" i="1"/>
  <c r="Y615" i="1"/>
  <c r="U623" i="1"/>
  <c r="Y623" i="1"/>
  <c r="U647" i="1"/>
  <c r="Y647" i="1"/>
  <c r="U655" i="1"/>
  <c r="Y655" i="1"/>
  <c r="U679" i="1"/>
  <c r="Y679" i="1"/>
  <c r="U687" i="1"/>
  <c r="Y687" i="1"/>
  <c r="U711" i="1"/>
  <c r="Y711" i="1"/>
  <c r="U719" i="1"/>
  <c r="Y719" i="1"/>
  <c r="U743" i="1"/>
  <c r="Y743" i="1"/>
  <c r="U751" i="1"/>
  <c r="Y751" i="1"/>
  <c r="U775" i="1"/>
  <c r="Y775" i="1"/>
  <c r="U783" i="1"/>
  <c r="AB783" i="1" s="1"/>
  <c r="Y783" i="1"/>
  <c r="U807" i="1"/>
  <c r="Y807" i="1"/>
  <c r="U815" i="1"/>
  <c r="Y815" i="1"/>
  <c r="U839" i="1"/>
  <c r="Y839" i="1"/>
  <c r="U875" i="1"/>
  <c r="Y875" i="1"/>
  <c r="U903" i="1"/>
  <c r="Y903" i="1"/>
  <c r="U939" i="1"/>
  <c r="Y939" i="1"/>
  <c r="U967" i="1"/>
  <c r="Y967" i="1"/>
  <c r="U1003" i="1"/>
  <c r="Y1003" i="1"/>
  <c r="U1031" i="1"/>
  <c r="Y1031" i="1"/>
  <c r="U1067" i="1"/>
  <c r="Y1067" i="1"/>
  <c r="U1095" i="1"/>
  <c r="Y1095" i="1"/>
  <c r="U1131" i="1"/>
  <c r="Y1131" i="1"/>
  <c r="U1159" i="1"/>
  <c r="Y1159" i="1"/>
  <c r="U1195" i="1"/>
  <c r="Y1195" i="1"/>
  <c r="U1223" i="1"/>
  <c r="Y1223" i="1"/>
  <c r="U1259" i="1"/>
  <c r="Y1259" i="1"/>
  <c r="U1287" i="1"/>
  <c r="Y1287" i="1"/>
  <c r="U1323" i="1"/>
  <c r="Y1323" i="1"/>
  <c r="U1351" i="1"/>
  <c r="Y1351" i="1"/>
  <c r="U1387" i="1"/>
  <c r="Y1387" i="1"/>
  <c r="U1415" i="1"/>
  <c r="Y1415" i="1"/>
  <c r="U1451" i="1"/>
  <c r="Y1451" i="1"/>
  <c r="U1479" i="1"/>
  <c r="Y1479" i="1"/>
  <c r="U1515" i="1"/>
  <c r="Y1515" i="1"/>
  <c r="U1543" i="1"/>
  <c r="Y1543" i="1"/>
  <c r="U1579" i="1"/>
  <c r="Y1579" i="1"/>
  <c r="U1607" i="1"/>
  <c r="Y1607" i="1"/>
  <c r="U1643" i="1"/>
  <c r="Y1643" i="1"/>
  <c r="U1671" i="1"/>
  <c r="Y1671" i="1"/>
  <c r="U1707" i="1"/>
  <c r="Y1707" i="1"/>
  <c r="U1735" i="1"/>
  <c r="Y1735" i="1"/>
  <c r="U1771" i="1"/>
  <c r="AB1771" i="1" s="1"/>
  <c r="Y1771" i="1"/>
  <c r="U1799" i="1"/>
  <c r="Y1799" i="1"/>
  <c r="U1835" i="1"/>
  <c r="AB1835" i="1" s="1"/>
  <c r="Y1835" i="1"/>
  <c r="U1863" i="1"/>
  <c r="AB1863" i="1" s="1"/>
  <c r="Y1863" i="1"/>
  <c r="U1899" i="1"/>
  <c r="Y1899" i="1"/>
  <c r="U1927" i="1"/>
  <c r="Y1927" i="1"/>
  <c r="U1963" i="1"/>
  <c r="Y1963" i="1"/>
  <c r="U1991" i="1"/>
  <c r="Y1991" i="1"/>
  <c r="U2027" i="1"/>
  <c r="Y2027" i="1"/>
  <c r="U2055" i="1"/>
  <c r="Y2055" i="1"/>
  <c r="U2091" i="1"/>
  <c r="Y2091" i="1"/>
  <c r="U2119" i="1"/>
  <c r="Y2119" i="1"/>
  <c r="U2155" i="1"/>
  <c r="Y2155" i="1"/>
  <c r="U2183" i="1"/>
  <c r="Y2183" i="1"/>
  <c r="U2219" i="1"/>
  <c r="Y2219" i="1"/>
  <c r="U2247" i="1"/>
  <c r="Y2247" i="1"/>
  <c r="U2283" i="1"/>
  <c r="Y2283" i="1"/>
  <c r="U2311" i="1"/>
  <c r="Y2311" i="1"/>
  <c r="U2347" i="1"/>
  <c r="Y2347" i="1"/>
  <c r="U2375" i="1"/>
  <c r="Y2375" i="1"/>
  <c r="U2411" i="1"/>
  <c r="Y2411" i="1"/>
  <c r="U2439" i="1"/>
  <c r="Y2439" i="1"/>
  <c r="U2475" i="1"/>
  <c r="Y2475" i="1"/>
  <c r="U2503" i="1"/>
  <c r="Y2503" i="1"/>
  <c r="U2539" i="1"/>
  <c r="AB2539" i="1" s="1"/>
  <c r="Y2539" i="1"/>
  <c r="U2567" i="1"/>
  <c r="AB2567" i="1" s="1"/>
  <c r="Y2567" i="1"/>
  <c r="U2603" i="1"/>
  <c r="Y2603" i="1"/>
  <c r="U2631" i="1"/>
  <c r="Y2631" i="1"/>
  <c r="U2667" i="1"/>
  <c r="Y2667" i="1"/>
  <c r="U2695" i="1"/>
  <c r="Y2695" i="1"/>
  <c r="U2955" i="1"/>
  <c r="AB2955" i="1" s="1"/>
  <c r="Y2955" i="1"/>
  <c r="U2963" i="1"/>
  <c r="Y2963" i="1"/>
  <c r="U2987" i="1"/>
  <c r="AB2987" i="1" s="1"/>
  <c r="Y2987" i="1"/>
  <c r="U2995" i="1"/>
  <c r="AB2995" i="1" s="1"/>
  <c r="Y2995" i="1"/>
  <c r="U3019" i="1"/>
  <c r="AB3019" i="1" s="1"/>
  <c r="Y3019" i="1"/>
  <c r="U3027" i="1"/>
  <c r="Y3027" i="1"/>
  <c r="U3051" i="1"/>
  <c r="Y3051" i="1"/>
  <c r="U3083" i="1"/>
  <c r="Y3083" i="1"/>
  <c r="U3111" i="1"/>
  <c r="AB3111" i="1" s="1"/>
  <c r="Y3111" i="1"/>
  <c r="U3147" i="1"/>
  <c r="Y3147" i="1"/>
  <c r="U3175" i="1"/>
  <c r="Y3175" i="1"/>
  <c r="U3211" i="1"/>
  <c r="Y3211" i="1"/>
  <c r="U3239" i="1"/>
  <c r="Y3239" i="1"/>
  <c r="U3275" i="1"/>
  <c r="AB3275" i="1" s="1"/>
  <c r="Y3275" i="1"/>
  <c r="U3303" i="1"/>
  <c r="Y3303" i="1"/>
  <c r="U3339" i="1"/>
  <c r="Y3339" i="1"/>
  <c r="U3367" i="1"/>
  <c r="Y3367" i="1"/>
  <c r="U3403" i="1"/>
  <c r="Y3403" i="1"/>
  <c r="U3431" i="1"/>
  <c r="Y3431" i="1"/>
  <c r="U3467" i="1"/>
  <c r="Y3467" i="1"/>
  <c r="U3495" i="1"/>
  <c r="AB3495" i="1" s="1"/>
  <c r="Y3495" i="1"/>
  <c r="U3531" i="1"/>
  <c r="AB3531" i="1" s="1"/>
  <c r="Y3531" i="1"/>
  <c r="U3559" i="1"/>
  <c r="Y3559" i="1"/>
  <c r="U3595" i="1"/>
  <c r="Y3595" i="1"/>
  <c r="U3623" i="1"/>
  <c r="Y3623" i="1"/>
  <c r="U3659" i="1"/>
  <c r="Y3659" i="1"/>
  <c r="U3687" i="1"/>
  <c r="Y3687" i="1"/>
  <c r="U3723" i="1"/>
  <c r="AB3723" i="1" s="1"/>
  <c r="Y3723" i="1"/>
  <c r="U3795" i="1"/>
  <c r="AB3795" i="1" s="1"/>
  <c r="Y3795" i="1"/>
  <c r="U3855" i="1"/>
  <c r="AB3855" i="1" s="1"/>
  <c r="Y3855" i="1"/>
  <c r="U1637" i="1"/>
  <c r="Y1637" i="1"/>
  <c r="U1717" i="1"/>
  <c r="Y1717" i="1"/>
  <c r="U1765" i="1"/>
  <c r="Y1765" i="1"/>
  <c r="U1861" i="1"/>
  <c r="Y1861" i="1"/>
  <c r="U1941" i="1"/>
  <c r="Y1941" i="1"/>
  <c r="U1989" i="1"/>
  <c r="Y1989" i="1"/>
  <c r="U2069" i="1"/>
  <c r="Y2069" i="1"/>
  <c r="U2197" i="1"/>
  <c r="Y2197" i="1"/>
  <c r="U2245" i="1"/>
  <c r="Y2245" i="1"/>
  <c r="U2325" i="1"/>
  <c r="Y2325" i="1"/>
  <c r="U2757" i="1"/>
  <c r="Y2757" i="1"/>
  <c r="U2821" i="1"/>
  <c r="Y2821" i="1"/>
  <c r="U645" i="1"/>
  <c r="Y645" i="1"/>
  <c r="U1365" i="1"/>
  <c r="Y1365" i="1"/>
  <c r="U156" i="1"/>
  <c r="Y156" i="1"/>
  <c r="U236" i="1"/>
  <c r="Y236" i="1"/>
  <c r="U252" i="1"/>
  <c r="Y252" i="1"/>
  <c r="U284" i="1"/>
  <c r="Y284" i="1"/>
  <c r="U316" i="1"/>
  <c r="Y316" i="1"/>
  <c r="U348" i="1"/>
  <c r="Y348" i="1"/>
  <c r="U364" i="1"/>
  <c r="Y364" i="1"/>
  <c r="U400" i="1"/>
  <c r="Y400" i="1"/>
  <c r="U432" i="1"/>
  <c r="Y432" i="1"/>
  <c r="U468" i="1"/>
  <c r="Y468" i="1"/>
  <c r="U500" i="1"/>
  <c r="Y500" i="1"/>
  <c r="U516" i="1"/>
  <c r="Y516" i="1"/>
  <c r="U548" i="1"/>
  <c r="Y548" i="1"/>
  <c r="U628" i="1"/>
  <c r="Y628" i="1"/>
  <c r="U728" i="1"/>
  <c r="Y728" i="1"/>
  <c r="U816" i="1"/>
  <c r="Y816" i="1"/>
  <c r="U856" i="1"/>
  <c r="Y856" i="1"/>
  <c r="U952" i="1"/>
  <c r="Y952" i="1"/>
  <c r="U996" i="1"/>
  <c r="Y996" i="1"/>
  <c r="U1060" i="1"/>
  <c r="Y1060" i="1"/>
  <c r="U1072" i="1"/>
  <c r="Y1072" i="1"/>
  <c r="U1164" i="1"/>
  <c r="Y1164" i="1"/>
  <c r="U1204" i="1"/>
  <c r="Y1204" i="1"/>
  <c r="U1248" i="1"/>
  <c r="Y1248" i="1"/>
  <c r="U1284" i="1"/>
  <c r="Y1284" i="1"/>
  <c r="U1312" i="1"/>
  <c r="Y1312" i="1"/>
  <c r="U1336" i="1"/>
  <c r="Y1336" i="1"/>
  <c r="U1372" i="1"/>
  <c r="Y1372" i="1"/>
  <c r="U1472" i="1"/>
  <c r="Y1472" i="1"/>
  <c r="U1504" i="1"/>
  <c r="Y1504" i="1"/>
  <c r="U1532" i="1"/>
  <c r="Y1532" i="1"/>
  <c r="U1576" i="1"/>
  <c r="Y1576" i="1"/>
  <c r="U1640" i="1"/>
  <c r="Y1640" i="1"/>
  <c r="U1672" i="1"/>
  <c r="Y1672" i="1"/>
  <c r="U1708" i="1"/>
  <c r="Y1708" i="1"/>
  <c r="U1852" i="1"/>
  <c r="Y1852" i="1"/>
  <c r="U1900" i="1"/>
  <c r="Y1900" i="1"/>
  <c r="U1956" i="1"/>
  <c r="Y1956" i="1"/>
  <c r="U1996" i="1"/>
  <c r="Y1996" i="1"/>
  <c r="U2012" i="1"/>
  <c r="Y2012" i="1"/>
  <c r="U2044" i="1"/>
  <c r="Y2044" i="1"/>
  <c r="U2076" i="1"/>
  <c r="Y2076" i="1"/>
  <c r="U2112" i="1"/>
  <c r="Y2112" i="1"/>
  <c r="U2148" i="1"/>
  <c r="Y2148" i="1"/>
  <c r="U2180" i="1"/>
  <c r="Y2180" i="1"/>
  <c r="U2212" i="1"/>
  <c r="Y2212" i="1"/>
  <c r="U2244" i="1"/>
  <c r="Y2244" i="1"/>
  <c r="U2292" i="1"/>
  <c r="Y2292" i="1"/>
  <c r="U2476" i="1"/>
  <c r="Y2476" i="1"/>
  <c r="U2564" i="1"/>
  <c r="Y2564" i="1"/>
  <c r="U2600" i="1"/>
  <c r="Y2600" i="1"/>
  <c r="U2736" i="1"/>
  <c r="Y2736" i="1"/>
  <c r="U2772" i="1"/>
  <c r="Y2772" i="1"/>
  <c r="U2832" i="1"/>
  <c r="Y2832" i="1"/>
  <c r="U2852" i="1"/>
  <c r="Y2852" i="1"/>
  <c r="U2948" i="1"/>
  <c r="Y2948" i="1"/>
  <c r="U3076" i="1"/>
  <c r="Y3076" i="1"/>
  <c r="U3124" i="1"/>
  <c r="Y3124" i="1"/>
  <c r="U3244" i="1"/>
  <c r="Y3244" i="1"/>
  <c r="U3916" i="1"/>
  <c r="Y3916" i="1"/>
  <c r="U4120" i="1"/>
  <c r="Y4120" i="1"/>
  <c r="U4268" i="1"/>
  <c r="Y4268" i="1"/>
  <c r="U4436" i="1"/>
  <c r="Y4436" i="1"/>
  <c r="U4664" i="1"/>
  <c r="Y4664" i="1"/>
  <c r="U2485" i="1"/>
  <c r="Y2485" i="1"/>
  <c r="U2533" i="1"/>
  <c r="Y2533" i="1"/>
  <c r="U2965" i="1"/>
  <c r="Y2965" i="1"/>
  <c r="U3141" i="1"/>
  <c r="Y3141" i="1"/>
  <c r="U3269" i="1"/>
  <c r="Y3269" i="1"/>
  <c r="U3397" i="1"/>
  <c r="Y3397" i="1"/>
  <c r="U3525" i="1"/>
  <c r="Y3525" i="1"/>
  <c r="U3885" i="1"/>
  <c r="Y3885" i="1"/>
  <c r="U164" i="1"/>
  <c r="Y164" i="1"/>
  <c r="U184" i="1"/>
  <c r="Y184" i="1"/>
  <c r="U212" i="1"/>
  <c r="Y212" i="1"/>
  <c r="U228" i="1"/>
  <c r="Y228" i="1"/>
  <c r="U244" i="1"/>
  <c r="Y244" i="1"/>
  <c r="U276" i="1"/>
  <c r="Y276" i="1"/>
  <c r="U292" i="1"/>
  <c r="Y292" i="1"/>
  <c r="U308" i="1"/>
  <c r="Y308" i="1"/>
  <c r="U324" i="1"/>
  <c r="Y324" i="1"/>
  <c r="U356" i="1"/>
  <c r="Y356" i="1"/>
  <c r="U376" i="1"/>
  <c r="Y376" i="1"/>
  <c r="U408" i="1"/>
  <c r="Y408" i="1"/>
  <c r="U424" i="1"/>
  <c r="Y424" i="1"/>
  <c r="U460" i="1"/>
  <c r="Y460" i="1"/>
  <c r="U492" i="1"/>
  <c r="Y492" i="1"/>
  <c r="U524" i="1"/>
  <c r="Y524" i="1"/>
  <c r="U540" i="1"/>
  <c r="Y540" i="1"/>
  <c r="U556" i="1"/>
  <c r="Y556" i="1"/>
  <c r="U588" i="1"/>
  <c r="Y588" i="1"/>
  <c r="U620" i="1"/>
  <c r="Y620" i="1"/>
  <c r="U636" i="1"/>
  <c r="Y636" i="1"/>
  <c r="U652" i="1"/>
  <c r="Y652" i="1"/>
  <c r="U720" i="1"/>
  <c r="Y720" i="1"/>
  <c r="U736" i="1"/>
  <c r="Y736" i="1"/>
  <c r="U756" i="1"/>
  <c r="Y756" i="1"/>
  <c r="U772" i="1"/>
  <c r="Y772" i="1"/>
  <c r="U792" i="1"/>
  <c r="Y792" i="1"/>
  <c r="U808" i="1"/>
  <c r="Y808" i="1"/>
  <c r="U824" i="1"/>
  <c r="Y824" i="1"/>
  <c r="U848" i="1"/>
  <c r="Y848" i="1"/>
  <c r="U868" i="1"/>
  <c r="Y868" i="1"/>
  <c r="U892" i="1"/>
  <c r="Y892" i="1"/>
  <c r="U908" i="1"/>
  <c r="Y908" i="1"/>
  <c r="U928" i="1"/>
  <c r="Y928" i="1"/>
  <c r="U944" i="1"/>
  <c r="Y944" i="1"/>
  <c r="U960" i="1"/>
  <c r="Y960" i="1"/>
  <c r="U988" i="1"/>
  <c r="Y988" i="1"/>
  <c r="U1008" i="1"/>
  <c r="Y1008" i="1"/>
  <c r="U1020" i="1"/>
  <c r="Y1020" i="1"/>
  <c r="U1040" i="1"/>
  <c r="Y1040" i="1"/>
  <c r="U1052" i="1"/>
  <c r="Y1052" i="1"/>
  <c r="U1092" i="1"/>
  <c r="Y1092" i="1"/>
  <c r="U1108" i="1"/>
  <c r="Y1108" i="1"/>
  <c r="U1124" i="1"/>
  <c r="Y1124" i="1"/>
  <c r="U1140" i="1"/>
  <c r="Y1140" i="1"/>
  <c r="U1156" i="1"/>
  <c r="Y1156" i="1"/>
  <c r="U1172" i="1"/>
  <c r="Y1172" i="1"/>
  <c r="U1188" i="1"/>
  <c r="Y1188" i="1"/>
  <c r="U1212" i="1"/>
  <c r="Y1212" i="1"/>
  <c r="U1240" i="1"/>
  <c r="Y1240" i="1"/>
  <c r="U1276" i="1"/>
  <c r="Y1276" i="1"/>
  <c r="U1288" i="1"/>
  <c r="Y1288" i="1"/>
  <c r="U1304" i="1"/>
  <c r="Y1304" i="1"/>
  <c r="U1316" i="1"/>
  <c r="Y1316" i="1"/>
  <c r="U1328" i="1"/>
  <c r="Y1328" i="1"/>
  <c r="U1404" i="1"/>
  <c r="Y1404" i="1"/>
  <c r="U1436" i="1"/>
  <c r="Y1436" i="1"/>
  <c r="U1452" i="1"/>
  <c r="Y1452" i="1"/>
  <c r="U1460" i="1"/>
  <c r="Y1460" i="1"/>
  <c r="U1476" i="1"/>
  <c r="Y1476" i="1"/>
  <c r="U1512" i="1"/>
  <c r="Y1512" i="1"/>
  <c r="U1524" i="1"/>
  <c r="Y1524" i="1"/>
  <c r="U1568" i="1"/>
  <c r="Y1568" i="1"/>
  <c r="U1648" i="1"/>
  <c r="Y1648" i="1"/>
  <c r="U1664" i="1"/>
  <c r="Y1664" i="1"/>
  <c r="U1680" i="1"/>
  <c r="Y1680" i="1"/>
  <c r="U1700" i="1"/>
  <c r="Y1700" i="1"/>
  <c r="U1716" i="1"/>
  <c r="Y1716" i="1"/>
  <c r="U1748" i="1"/>
  <c r="AB1748" i="1" s="1"/>
  <c r="Y1748" i="1"/>
  <c r="U1776" i="1"/>
  <c r="Y1776" i="1"/>
  <c r="U1796" i="1"/>
  <c r="Y1796" i="1"/>
  <c r="U1808" i="1"/>
  <c r="Y1808" i="1"/>
  <c r="U1828" i="1"/>
  <c r="Y1828" i="1"/>
  <c r="U1844" i="1"/>
  <c r="AB1844" i="1" s="1"/>
  <c r="Y1844" i="1"/>
  <c r="U1888" i="1"/>
  <c r="Y1888" i="1"/>
  <c r="U1920" i="1"/>
  <c r="Y1920" i="1"/>
  <c r="U1940" i="1"/>
  <c r="Y1940" i="1"/>
  <c r="U1972" i="1"/>
  <c r="AB1972" i="1" s="1"/>
  <c r="Y1972" i="1"/>
  <c r="U1988" i="1"/>
  <c r="Y1988" i="1"/>
  <c r="U2036" i="1"/>
  <c r="Y2036" i="1"/>
  <c r="U2068" i="1"/>
  <c r="Y2068" i="1"/>
  <c r="U2104" i="1"/>
  <c r="Y2104" i="1"/>
  <c r="U2120" i="1"/>
  <c r="Y2120" i="1"/>
  <c r="U2140" i="1"/>
  <c r="Y2140" i="1"/>
  <c r="U2156" i="1"/>
  <c r="Y2156" i="1"/>
  <c r="U2188" i="1"/>
  <c r="Y2188" i="1"/>
  <c r="U2204" i="1"/>
  <c r="Y2204" i="1"/>
  <c r="U2220" i="1"/>
  <c r="Y2220" i="1"/>
  <c r="U2236" i="1"/>
  <c r="Y2236" i="1"/>
  <c r="U2252" i="1"/>
  <c r="Y2252" i="1"/>
  <c r="U2268" i="1"/>
  <c r="Y2268" i="1"/>
  <c r="U2300" i="1"/>
  <c r="Y2300" i="1"/>
  <c r="U2468" i="1"/>
  <c r="Y2468" i="1"/>
  <c r="U2604" i="1"/>
  <c r="Y2604" i="1"/>
  <c r="U2728" i="1"/>
  <c r="Y2728" i="1"/>
  <c r="U2744" i="1"/>
  <c r="AB2744" i="1" s="1"/>
  <c r="Y2744" i="1"/>
  <c r="U2764" i="1"/>
  <c r="Y2764" i="1"/>
  <c r="U2780" i="1"/>
  <c r="Y2780" i="1"/>
  <c r="U2820" i="1"/>
  <c r="Y2820" i="1"/>
  <c r="U2848" i="1"/>
  <c r="Y2848" i="1"/>
  <c r="U2928" i="1"/>
  <c r="Y2928" i="1"/>
  <c r="U2956" i="1"/>
  <c r="Y2956" i="1"/>
  <c r="U3072" i="1"/>
  <c r="Y3072" i="1"/>
  <c r="U3084" i="1"/>
  <c r="Y3084" i="1"/>
  <c r="U3100" i="1"/>
  <c r="Y3100" i="1"/>
  <c r="U3136" i="1"/>
  <c r="Y3136" i="1"/>
  <c r="U3236" i="1"/>
  <c r="Y3236" i="1"/>
  <c r="U3248" i="1"/>
  <c r="Y3248" i="1"/>
  <c r="U3288" i="1"/>
  <c r="Y3288" i="1"/>
  <c r="U4092" i="1"/>
  <c r="Y4092" i="1"/>
  <c r="U4112" i="1"/>
  <c r="Y4112" i="1"/>
  <c r="U4172" i="1"/>
  <c r="Y4172" i="1"/>
  <c r="U4248" i="1"/>
  <c r="Y4248" i="1"/>
  <c r="U4324" i="1"/>
  <c r="Y4324" i="1"/>
  <c r="U4416" i="1"/>
  <c r="Y4416" i="1"/>
  <c r="U4504" i="1"/>
  <c r="Y4504" i="1"/>
  <c r="U4608" i="1"/>
  <c r="Y4608" i="1"/>
  <c r="U4628" i="1"/>
  <c r="Y4628" i="1"/>
  <c r="U1445" i="1"/>
  <c r="Y1445" i="1"/>
  <c r="U1541" i="1"/>
  <c r="Y1541" i="1"/>
  <c r="U1605" i="1"/>
  <c r="Y1605" i="1"/>
  <c r="U2373" i="1"/>
  <c r="Y2373" i="1"/>
  <c r="U2501" i="1"/>
  <c r="Y2501" i="1"/>
  <c r="U2645" i="1"/>
  <c r="Y2645" i="1"/>
  <c r="U2885" i="1"/>
  <c r="Y2885" i="1"/>
  <c r="U2949" i="1"/>
  <c r="Y2949" i="1"/>
  <c r="U3029" i="1"/>
  <c r="Y3029" i="1"/>
  <c r="U3109" i="1"/>
  <c r="Y3109" i="1"/>
  <c r="U3237" i="1"/>
  <c r="Y3237" i="1"/>
  <c r="U3365" i="1"/>
  <c r="Y3365" i="1"/>
  <c r="U3429" i="1"/>
  <c r="Y3429" i="1"/>
  <c r="U3493" i="1"/>
  <c r="Y3493" i="1"/>
  <c r="U3541" i="1"/>
  <c r="Y3541" i="1"/>
  <c r="U3948" i="1"/>
  <c r="AB3948" i="1" s="1"/>
  <c r="Y3948" i="1"/>
  <c r="U4460" i="1"/>
  <c r="AB4460" i="1" s="1"/>
  <c r="Y4460" i="1"/>
  <c r="U152" i="1"/>
  <c r="Y152" i="1"/>
  <c r="U168" i="1"/>
  <c r="Y168" i="1"/>
  <c r="U188" i="1"/>
  <c r="Y188" i="1"/>
  <c r="U232" i="1"/>
  <c r="Y232" i="1"/>
  <c r="U248" i="1"/>
  <c r="Y248" i="1"/>
  <c r="U280" i="1"/>
  <c r="Y280" i="1"/>
  <c r="U296" i="1"/>
  <c r="Y296" i="1"/>
  <c r="U312" i="1"/>
  <c r="Y312" i="1"/>
  <c r="U328" i="1"/>
  <c r="Y328" i="1"/>
  <c r="U344" i="1"/>
  <c r="Y344" i="1"/>
  <c r="U360" i="1"/>
  <c r="Y360" i="1"/>
  <c r="U380" i="1"/>
  <c r="Y380" i="1"/>
  <c r="U396" i="1"/>
  <c r="Y396" i="1"/>
  <c r="U412" i="1"/>
  <c r="Y412" i="1"/>
  <c r="U428" i="1"/>
  <c r="Y428" i="1"/>
  <c r="U448" i="1"/>
  <c r="Y448" i="1"/>
  <c r="U464" i="1"/>
  <c r="Y464" i="1"/>
  <c r="U480" i="1"/>
  <c r="Y480" i="1"/>
  <c r="U496" i="1"/>
  <c r="Y496" i="1"/>
  <c r="U512" i="1"/>
  <c r="Y512" i="1"/>
  <c r="U528" i="1"/>
  <c r="Y528" i="1"/>
  <c r="U544" i="1"/>
  <c r="Y544" i="1"/>
  <c r="U560" i="1"/>
  <c r="Y560" i="1"/>
  <c r="U576" i="1"/>
  <c r="Y576" i="1"/>
  <c r="U608" i="1"/>
  <c r="Y608" i="1"/>
  <c r="U624" i="1"/>
  <c r="Y624" i="1"/>
  <c r="U640" i="1"/>
  <c r="Y640" i="1"/>
  <c r="U724" i="1"/>
  <c r="Y724" i="1"/>
  <c r="U740" i="1"/>
  <c r="Y740" i="1"/>
  <c r="U760" i="1"/>
  <c r="Y760" i="1"/>
  <c r="U796" i="1"/>
  <c r="Y796" i="1"/>
  <c r="U812" i="1"/>
  <c r="Y812" i="1"/>
  <c r="U828" i="1"/>
  <c r="Y828" i="1"/>
  <c r="U852" i="1"/>
  <c r="Y852" i="1"/>
  <c r="U872" i="1"/>
  <c r="Y872" i="1"/>
  <c r="U912" i="1"/>
  <c r="Y912" i="1"/>
  <c r="U948" i="1"/>
  <c r="Y948" i="1"/>
  <c r="U976" i="1"/>
  <c r="Y976" i="1"/>
  <c r="U992" i="1"/>
  <c r="Y992" i="1"/>
  <c r="U1012" i="1"/>
  <c r="Y1012" i="1"/>
  <c r="U1024" i="1"/>
  <c r="Y1024" i="1"/>
  <c r="U1044" i="1"/>
  <c r="Y1044" i="1"/>
  <c r="U1056" i="1"/>
  <c r="Y1056" i="1"/>
  <c r="U1068" i="1"/>
  <c r="Y1068" i="1"/>
  <c r="U1080" i="1"/>
  <c r="Y1080" i="1"/>
  <c r="U1096" i="1"/>
  <c r="Y1096" i="1"/>
  <c r="U1112" i="1"/>
  <c r="Y1112" i="1"/>
  <c r="U1144" i="1"/>
  <c r="Y1144" i="1"/>
  <c r="U1160" i="1"/>
  <c r="Y1160" i="1"/>
  <c r="U1176" i="1"/>
  <c r="Y1176" i="1"/>
  <c r="U1192" i="1"/>
  <c r="Y1192" i="1"/>
  <c r="U1244" i="1"/>
  <c r="Y1244" i="1"/>
  <c r="U1308" i="1"/>
  <c r="Y1308" i="1"/>
  <c r="U1352" i="1"/>
  <c r="Y1352" i="1"/>
  <c r="U1368" i="1"/>
  <c r="Y1368" i="1"/>
  <c r="U1380" i="1"/>
  <c r="Y1380" i="1"/>
  <c r="U1396" i="1"/>
  <c r="Y1396" i="1"/>
  <c r="U1408" i="1"/>
  <c r="Y1408" i="1"/>
  <c r="U1420" i="1"/>
  <c r="Y1420" i="1"/>
  <c r="U1444" i="1"/>
  <c r="Y1444" i="1"/>
  <c r="U1480" i="1"/>
  <c r="Y1480" i="1"/>
  <c r="U1500" i="1"/>
  <c r="Y1500" i="1"/>
  <c r="U1528" i="1"/>
  <c r="Y1528" i="1"/>
  <c r="U1544" i="1"/>
  <c r="Y1544" i="1"/>
  <c r="U1560" i="1"/>
  <c r="Y1560" i="1"/>
  <c r="U1588" i="1"/>
  <c r="Y1588" i="1"/>
  <c r="U1612" i="1"/>
  <c r="Y1612" i="1"/>
  <c r="U1628" i="1"/>
  <c r="Y1628" i="1"/>
  <c r="U1740" i="1"/>
  <c r="Y1740" i="1"/>
  <c r="U1752" i="1"/>
  <c r="Y1752" i="1"/>
  <c r="U1764" i="1"/>
  <c r="Y1764" i="1"/>
  <c r="U1780" i="1"/>
  <c r="AB1780" i="1" s="1"/>
  <c r="Y1780" i="1"/>
  <c r="U1812" i="1"/>
  <c r="AB1812" i="1" s="1"/>
  <c r="Y1812" i="1"/>
  <c r="U1836" i="1"/>
  <c r="Y1836" i="1"/>
  <c r="U1872" i="1"/>
  <c r="Y1872" i="1"/>
  <c r="U1892" i="1"/>
  <c r="Y1892" i="1"/>
  <c r="U1924" i="1"/>
  <c r="Y1924" i="1"/>
  <c r="U1948" i="1"/>
  <c r="Y1948" i="1"/>
  <c r="U1964" i="1"/>
  <c r="Y1964" i="1"/>
  <c r="U1992" i="1"/>
  <c r="Y1992" i="1"/>
  <c r="U2008" i="1"/>
  <c r="Y2008" i="1"/>
  <c r="U2024" i="1"/>
  <c r="Y2024" i="1"/>
  <c r="U2056" i="1"/>
  <c r="Y2056" i="1"/>
  <c r="U2072" i="1"/>
  <c r="Y2072" i="1"/>
  <c r="U2092" i="1"/>
  <c r="Y2092" i="1"/>
  <c r="U2108" i="1"/>
  <c r="Y2108" i="1"/>
  <c r="U2144" i="1"/>
  <c r="Y2144" i="1"/>
  <c r="U2176" i="1"/>
  <c r="Y2176" i="1"/>
  <c r="U2192" i="1"/>
  <c r="Y2192" i="1"/>
  <c r="U2208" i="1"/>
  <c r="Y2208" i="1"/>
  <c r="U2224" i="1"/>
  <c r="Y2224" i="1"/>
  <c r="U2240" i="1"/>
  <c r="Y2240" i="1"/>
  <c r="U2272" i="1"/>
  <c r="Y2272" i="1"/>
  <c r="U2288" i="1"/>
  <c r="Y2288" i="1"/>
  <c r="U2304" i="1"/>
  <c r="Y2304" i="1"/>
  <c r="U2316" i="1"/>
  <c r="Y2316" i="1"/>
  <c r="U2332" i="1"/>
  <c r="Y2332" i="1"/>
  <c r="U2348" i="1"/>
  <c r="Y2348" i="1"/>
  <c r="U2360" i="1"/>
  <c r="Y2360" i="1"/>
  <c r="U2372" i="1"/>
  <c r="Y2372" i="1"/>
  <c r="U2388" i="1"/>
  <c r="AB2388" i="1" s="1"/>
  <c r="Y2388" i="1"/>
  <c r="U2400" i="1"/>
  <c r="Y2400" i="1"/>
  <c r="U2416" i="1"/>
  <c r="Y2416" i="1"/>
  <c r="U2432" i="1"/>
  <c r="Y2432" i="1"/>
  <c r="U2444" i="1"/>
  <c r="Y2444" i="1"/>
  <c r="U2456" i="1"/>
  <c r="AB2456" i="1" s="1"/>
  <c r="Y2456" i="1"/>
  <c r="U2496" i="1"/>
  <c r="Y2496" i="1"/>
  <c r="U2508" i="1"/>
  <c r="Y2508" i="1"/>
  <c r="U2524" i="1"/>
  <c r="Y2524" i="1"/>
  <c r="U2540" i="1"/>
  <c r="Y2540" i="1"/>
  <c r="U2552" i="1"/>
  <c r="AB2552" i="1" s="1"/>
  <c r="Y2552" i="1"/>
  <c r="U2584" i="1"/>
  <c r="Y2584" i="1"/>
  <c r="U2596" i="1"/>
  <c r="Y2596" i="1"/>
  <c r="U2616" i="1"/>
  <c r="Y2616" i="1"/>
  <c r="U2628" i="1"/>
  <c r="Y2628" i="1"/>
  <c r="U2640" i="1"/>
  <c r="Y2640" i="1"/>
  <c r="U2676" i="1"/>
  <c r="Y2676" i="1"/>
  <c r="U2684" i="1"/>
  <c r="Y2684" i="1"/>
  <c r="U2696" i="1"/>
  <c r="Y2696" i="1"/>
  <c r="U2708" i="1"/>
  <c r="Y2708" i="1"/>
  <c r="U2784" i="1"/>
  <c r="Y2784" i="1"/>
  <c r="U3952" i="1"/>
  <c r="Y3952" i="1"/>
  <c r="U4096" i="1"/>
  <c r="Y4096" i="1"/>
  <c r="U4116" i="1"/>
  <c r="Y4116" i="1"/>
  <c r="U4176" i="1"/>
  <c r="Y4176" i="1"/>
  <c r="U4332" i="1"/>
  <c r="Y4332" i="1"/>
  <c r="U4428" i="1"/>
  <c r="Y4428" i="1"/>
  <c r="U4512" i="1"/>
  <c r="Y4512" i="1"/>
  <c r="U4616" i="1"/>
  <c r="Y4616" i="1"/>
  <c r="U4652" i="1"/>
  <c r="AB4652" i="1" s="1"/>
  <c r="Y4652" i="1"/>
  <c r="U35" i="1"/>
  <c r="Y35" i="1"/>
  <c r="U63" i="1"/>
  <c r="Y63" i="1"/>
  <c r="U99" i="1"/>
  <c r="Y99" i="1"/>
  <c r="U127" i="1"/>
  <c r="Y127" i="1"/>
  <c r="U163" i="1"/>
  <c r="Y163" i="1"/>
  <c r="U191" i="1"/>
  <c r="Y191" i="1"/>
  <c r="U227" i="1"/>
  <c r="Y227" i="1"/>
  <c r="U255" i="1"/>
  <c r="Y255" i="1"/>
  <c r="U291" i="1"/>
  <c r="Y291" i="1"/>
  <c r="U319" i="1"/>
  <c r="Y319" i="1"/>
  <c r="U347" i="1"/>
  <c r="Y347" i="1"/>
  <c r="U375" i="1"/>
  <c r="Y375" i="1"/>
  <c r="U387" i="1"/>
  <c r="Y387" i="1"/>
  <c r="U411" i="1"/>
  <c r="Y411" i="1"/>
  <c r="U439" i="1"/>
  <c r="Y439" i="1"/>
  <c r="U451" i="1"/>
  <c r="Y451" i="1"/>
  <c r="U475" i="1"/>
  <c r="Y475" i="1"/>
  <c r="U503" i="1"/>
  <c r="Y503" i="1"/>
  <c r="U515" i="1"/>
  <c r="Y515" i="1"/>
  <c r="U539" i="1"/>
  <c r="Y539" i="1"/>
  <c r="U567" i="1"/>
  <c r="Y567" i="1"/>
  <c r="U587" i="1"/>
  <c r="Y587" i="1"/>
  <c r="U595" i="1"/>
  <c r="Y595" i="1"/>
  <c r="U619" i="1"/>
  <c r="Y619" i="1"/>
  <c r="U627" i="1"/>
  <c r="Y627" i="1"/>
  <c r="U651" i="1"/>
  <c r="Y651" i="1"/>
  <c r="U659" i="1"/>
  <c r="Y659" i="1"/>
  <c r="U683" i="1"/>
  <c r="Y683" i="1"/>
  <c r="U691" i="1"/>
  <c r="Y691" i="1"/>
  <c r="U715" i="1"/>
  <c r="Y715" i="1"/>
  <c r="U723" i="1"/>
  <c r="Y723" i="1"/>
  <c r="U747" i="1"/>
  <c r="Y747" i="1"/>
  <c r="U755" i="1"/>
  <c r="Y755" i="1"/>
  <c r="U779" i="1"/>
  <c r="Y779" i="1"/>
  <c r="U787" i="1"/>
  <c r="Y787" i="1"/>
  <c r="U811" i="1"/>
  <c r="Y811" i="1"/>
  <c r="U819" i="1"/>
  <c r="Y819" i="1"/>
  <c r="U847" i="1"/>
  <c r="Y847" i="1"/>
  <c r="U883" i="1"/>
  <c r="Y883" i="1"/>
  <c r="U911" i="1"/>
  <c r="Y911" i="1"/>
  <c r="U947" i="1"/>
  <c r="Y947" i="1"/>
  <c r="U975" i="1"/>
  <c r="Y975" i="1"/>
  <c r="U1011" i="1"/>
  <c r="Y1011" i="1"/>
  <c r="U1039" i="1"/>
  <c r="Y1039" i="1"/>
  <c r="U1075" i="1"/>
  <c r="Y1075" i="1"/>
  <c r="U1103" i="1"/>
  <c r="Y1103" i="1"/>
  <c r="U1139" i="1"/>
  <c r="Y1139" i="1"/>
  <c r="U1167" i="1"/>
  <c r="Y1167" i="1"/>
  <c r="U1203" i="1"/>
  <c r="Y1203" i="1"/>
  <c r="U1231" i="1"/>
  <c r="Y1231" i="1"/>
  <c r="U1267" i="1"/>
  <c r="Y1267" i="1"/>
  <c r="U1295" i="1"/>
  <c r="Y1295" i="1"/>
  <c r="U1331" i="1"/>
  <c r="Y1331" i="1"/>
  <c r="U1359" i="1"/>
  <c r="Y1359" i="1"/>
  <c r="U1395" i="1"/>
  <c r="Y1395" i="1"/>
  <c r="U1423" i="1"/>
  <c r="Y1423" i="1"/>
  <c r="U1459" i="1"/>
  <c r="Y1459" i="1"/>
  <c r="U1487" i="1"/>
  <c r="Y1487" i="1"/>
  <c r="U1523" i="1"/>
  <c r="Y1523" i="1"/>
  <c r="U1551" i="1"/>
  <c r="Y1551" i="1"/>
  <c r="U1587" i="1"/>
  <c r="Y1587" i="1"/>
  <c r="U1615" i="1"/>
  <c r="Y1615" i="1"/>
  <c r="U1651" i="1"/>
  <c r="Y1651" i="1"/>
  <c r="U1679" i="1"/>
  <c r="Y1679" i="1"/>
  <c r="U1715" i="1"/>
  <c r="Y1715" i="1"/>
  <c r="U1743" i="1"/>
  <c r="AB1743" i="1" s="1"/>
  <c r="Y1743" i="1"/>
  <c r="U1779" i="1"/>
  <c r="Y1779" i="1"/>
  <c r="U1807" i="1"/>
  <c r="AB1807" i="1" s="1"/>
  <c r="Y1807" i="1"/>
  <c r="U1843" i="1"/>
  <c r="Y1843" i="1"/>
  <c r="U1871" i="1"/>
  <c r="AB1871" i="1" s="1"/>
  <c r="Y1871" i="1"/>
  <c r="U1907" i="1"/>
  <c r="Y1907" i="1"/>
  <c r="U1935" i="1"/>
  <c r="Y1935" i="1"/>
  <c r="U1971" i="1"/>
  <c r="AB1971" i="1" s="1"/>
  <c r="Y1971" i="1"/>
  <c r="U1999" i="1"/>
  <c r="Y1999" i="1"/>
  <c r="U2035" i="1"/>
  <c r="Y2035" i="1"/>
  <c r="U2063" i="1"/>
  <c r="Y2063" i="1"/>
  <c r="U2099" i="1"/>
  <c r="AB2099" i="1" s="1"/>
  <c r="Y2099" i="1"/>
  <c r="U2127" i="1"/>
  <c r="Y2127" i="1"/>
  <c r="U2163" i="1"/>
  <c r="Y2163" i="1"/>
  <c r="U2191" i="1"/>
  <c r="Y2191" i="1"/>
  <c r="U2227" i="1"/>
  <c r="Y2227" i="1"/>
  <c r="U2255" i="1"/>
  <c r="Y2255" i="1"/>
  <c r="U2291" i="1"/>
  <c r="Y2291" i="1"/>
  <c r="U2319" i="1"/>
  <c r="Y2319" i="1"/>
  <c r="U2355" i="1"/>
  <c r="Y2355" i="1"/>
  <c r="U2383" i="1"/>
  <c r="Y2383" i="1"/>
  <c r="U2419" i="1"/>
  <c r="AB2419" i="1" s="1"/>
  <c r="Y2419" i="1"/>
  <c r="U2447" i="1"/>
  <c r="Y2447" i="1"/>
  <c r="U2483" i="1"/>
  <c r="Y2483" i="1"/>
  <c r="U2511" i="1"/>
  <c r="Y2511" i="1"/>
  <c r="U2547" i="1"/>
  <c r="AB2547" i="1" s="1"/>
  <c r="Y2547" i="1"/>
  <c r="U2575" i="1"/>
  <c r="Y2575" i="1"/>
  <c r="U2611" i="1"/>
  <c r="Y2611" i="1"/>
  <c r="U2639" i="1"/>
  <c r="Y2639" i="1"/>
  <c r="U2675" i="1"/>
  <c r="Y2675" i="1"/>
  <c r="U2951" i="1"/>
  <c r="Y2951" i="1"/>
  <c r="U2959" i="1"/>
  <c r="Y2959" i="1"/>
  <c r="U2983" i="1"/>
  <c r="AB2983" i="1" s="1"/>
  <c r="Y2983" i="1"/>
  <c r="U2991" i="1"/>
  <c r="Y2991" i="1"/>
  <c r="U3015" i="1"/>
  <c r="AB3015" i="1" s="1"/>
  <c r="Y3015" i="1"/>
  <c r="U3023" i="1"/>
  <c r="AB3023" i="1" s="1"/>
  <c r="Y3023" i="1"/>
  <c r="U3047" i="1"/>
  <c r="Y3047" i="1"/>
  <c r="U3055" i="1"/>
  <c r="Y3055" i="1"/>
  <c r="U3091" i="1"/>
  <c r="Y3091" i="1"/>
  <c r="U3119" i="1"/>
  <c r="Y3119" i="1"/>
  <c r="U3155" i="1"/>
  <c r="Y3155" i="1"/>
  <c r="U3183" i="1"/>
  <c r="Y3183" i="1"/>
  <c r="U3219" i="1"/>
  <c r="Y3219" i="1"/>
  <c r="U3247" i="1"/>
  <c r="Y3247" i="1"/>
  <c r="U3283" i="1"/>
  <c r="Y3283" i="1"/>
  <c r="U3311" i="1"/>
  <c r="Y3311" i="1"/>
  <c r="U3347" i="1"/>
  <c r="Y3347" i="1"/>
  <c r="U3375" i="1"/>
  <c r="AB3375" i="1" s="1"/>
  <c r="Y3375" i="1"/>
  <c r="U3411" i="1"/>
  <c r="AB3411" i="1" s="1"/>
  <c r="Y3411" i="1"/>
  <c r="U3439" i="1"/>
  <c r="Y3439" i="1"/>
  <c r="U3475" i="1"/>
  <c r="Y3475" i="1"/>
  <c r="U3503" i="1"/>
  <c r="AB3503" i="1" s="1"/>
  <c r="Y3503" i="1"/>
  <c r="U3539" i="1"/>
  <c r="AB3539" i="1" s="1"/>
  <c r="Y3539" i="1"/>
  <c r="U3567" i="1"/>
  <c r="Y3567" i="1"/>
  <c r="U3603" i="1"/>
  <c r="Y3603" i="1"/>
  <c r="U3631" i="1"/>
  <c r="Y3631" i="1"/>
  <c r="U3667" i="1"/>
  <c r="Y3667" i="1"/>
  <c r="U3695" i="1"/>
  <c r="Y3695" i="1"/>
  <c r="U3731" i="1"/>
  <c r="Y3731" i="1"/>
  <c r="U3807" i="1"/>
  <c r="AB3807" i="1" s="1"/>
  <c r="Y3807" i="1"/>
  <c r="U3891" i="1"/>
  <c r="AB3891" i="1" s="1"/>
  <c r="Y3891" i="1"/>
  <c r="U1685" i="1"/>
  <c r="Y1685" i="1"/>
  <c r="U1733" i="1"/>
  <c r="Y1733" i="1"/>
  <c r="U1813" i="1"/>
  <c r="Y1813" i="1"/>
  <c r="U1893" i="1"/>
  <c r="Y1893" i="1"/>
  <c r="U1973" i="1"/>
  <c r="Y1973" i="1"/>
  <c r="U2021" i="1"/>
  <c r="Y2021" i="1"/>
  <c r="U2101" i="1"/>
  <c r="Y2101" i="1"/>
  <c r="U2229" i="1"/>
  <c r="Y2229" i="1"/>
  <c r="U2277" i="1"/>
  <c r="Y2277" i="1"/>
  <c r="U2357" i="1"/>
  <c r="Y2357" i="1"/>
  <c r="U2725" i="1"/>
  <c r="Y2725" i="1"/>
  <c r="U101" i="1"/>
  <c r="Y101" i="1"/>
  <c r="U1269" i="1"/>
  <c r="Y1269" i="1"/>
  <c r="U1621" i="1"/>
  <c r="Y1621" i="1"/>
  <c r="AB93" i="1"/>
  <c r="X93" i="1"/>
  <c r="Z93" i="1" s="1"/>
  <c r="AB125" i="1"/>
  <c r="X125" i="1"/>
  <c r="Z125" i="1" s="1"/>
  <c r="X201" i="1"/>
  <c r="Z201" i="1" s="1"/>
  <c r="X225" i="1"/>
  <c r="Z225" i="1" s="1"/>
  <c r="AB273" i="1"/>
  <c r="X273" i="1"/>
  <c r="Z273" i="1" s="1"/>
  <c r="AB321" i="1"/>
  <c r="X321" i="1"/>
  <c r="Z321" i="1" s="1"/>
  <c r="AB345" i="1"/>
  <c r="X345" i="1"/>
  <c r="Z345" i="1" s="1"/>
  <c r="X369" i="1"/>
  <c r="Z369" i="1" s="1"/>
  <c r="AB413" i="1"/>
  <c r="X413" i="1"/>
  <c r="Z413" i="1" s="1"/>
  <c r="X433" i="1"/>
  <c r="Z433" i="1" s="1"/>
  <c r="X477" i="1"/>
  <c r="Z477" i="1" s="1"/>
  <c r="AB525" i="1"/>
  <c r="X525" i="1"/>
  <c r="Z525" i="1" s="1"/>
  <c r="AB569" i="1"/>
  <c r="X569" i="1"/>
  <c r="Z569" i="1" s="1"/>
  <c r="X633" i="1"/>
  <c r="Z633" i="1" s="1"/>
  <c r="AB677" i="1"/>
  <c r="X677" i="1"/>
  <c r="Z677" i="1" s="1"/>
  <c r="AB729" i="1"/>
  <c r="X729" i="1"/>
  <c r="Z729" i="1" s="1"/>
  <c r="AB777" i="1"/>
  <c r="X777" i="1"/>
  <c r="Z777" i="1" s="1"/>
  <c r="AB825" i="1"/>
  <c r="X825" i="1"/>
  <c r="Z825" i="1" s="1"/>
  <c r="X877" i="1"/>
  <c r="Z877" i="1" s="1"/>
  <c r="X913" i="1"/>
  <c r="Z913" i="1" s="1"/>
  <c r="AB965" i="1"/>
  <c r="X965" i="1"/>
  <c r="Z965" i="1" s="1"/>
  <c r="AB1009" i="1"/>
  <c r="X1009" i="1"/>
  <c r="Z1009" i="1" s="1"/>
  <c r="X1057" i="1"/>
  <c r="Z1057" i="1" s="1"/>
  <c r="X1105" i="1"/>
  <c r="Z1105" i="1" s="1"/>
  <c r="X1277" i="1"/>
  <c r="Z1277" i="1" s="1"/>
  <c r="X1325" i="1"/>
  <c r="Z1325" i="1" s="1"/>
  <c r="AB1377" i="1"/>
  <c r="X1377" i="1"/>
  <c r="Z1377" i="1" s="1"/>
  <c r="AB1425" i="1"/>
  <c r="X1425" i="1"/>
  <c r="Z1425" i="1" s="1"/>
  <c r="AB1533" i="1"/>
  <c r="X1533" i="1"/>
  <c r="Z1533" i="1" s="1"/>
  <c r="AB1753" i="1"/>
  <c r="X1753" i="1"/>
  <c r="Z1753" i="1" s="1"/>
  <c r="AB1849" i="1"/>
  <c r="X1849" i="1"/>
  <c r="Z1849" i="1" s="1"/>
  <c r="AB1881" i="1"/>
  <c r="X1881" i="1"/>
  <c r="Z1881" i="1" s="1"/>
  <c r="X1973" i="1"/>
  <c r="Z1973" i="1" s="1"/>
  <c r="AB2097" i="1"/>
  <c r="X2097" i="1"/>
  <c r="Z2097" i="1" s="1"/>
  <c r="X2197" i="1"/>
  <c r="Z2197" i="1" s="1"/>
  <c r="AB2321" i="1"/>
  <c r="X2321" i="1"/>
  <c r="Z2321" i="1" s="1"/>
  <c r="X2373" i="1"/>
  <c r="Z2373" i="1" s="1"/>
  <c r="AB2421" i="1"/>
  <c r="X2421" i="1"/>
  <c r="Z2421" i="1" s="1"/>
  <c r="X2453" i="1"/>
  <c r="Z2453" i="1" s="1"/>
  <c r="X2549" i="1"/>
  <c r="Z2549" i="1" s="1"/>
  <c r="X2581" i="1"/>
  <c r="Z2581" i="1" s="1"/>
  <c r="AB2745" i="1"/>
  <c r="X2745" i="1"/>
  <c r="Z2745" i="1" s="1"/>
  <c r="AB2841" i="1"/>
  <c r="X2841" i="1"/>
  <c r="Z2841" i="1" s="1"/>
  <c r="X2937" i="1"/>
  <c r="Z2937" i="1" s="1"/>
  <c r="X2985" i="1"/>
  <c r="Z2985" i="1" s="1"/>
  <c r="X3037" i="1"/>
  <c r="Z3037" i="1" s="1"/>
  <c r="X3225" i="1"/>
  <c r="Z3225" i="1" s="1"/>
  <c r="AB3357" i="1"/>
  <c r="X3357" i="1"/>
  <c r="Z3357" i="1" s="1"/>
  <c r="AB3501" i="1"/>
  <c r="X3501" i="1"/>
  <c r="Z3501" i="1" s="1"/>
  <c r="AB3549" i="1"/>
  <c r="X3549" i="1"/>
  <c r="Z3549" i="1" s="1"/>
  <c r="AB3597" i="1"/>
  <c r="X3597" i="1"/>
  <c r="Z3597" i="1" s="1"/>
  <c r="AB3805" i="1"/>
  <c r="X3805" i="1"/>
  <c r="Z3805" i="1" s="1"/>
  <c r="AB3853" i="1"/>
  <c r="X3853" i="1"/>
  <c r="Z3853" i="1" s="1"/>
  <c r="AB3949" i="1"/>
  <c r="X3949" i="1"/>
  <c r="Z3949" i="1" s="1"/>
  <c r="AB3997" i="1"/>
  <c r="X3997" i="1"/>
  <c r="Z3997" i="1" s="1"/>
  <c r="X4129" i="1"/>
  <c r="Z4129" i="1" s="1"/>
  <c r="X4181" i="1"/>
  <c r="Z4181" i="1" s="1"/>
  <c r="X4213" i="1"/>
  <c r="Z4213" i="1" s="1"/>
  <c r="AB4705" i="1"/>
  <c r="X4705" i="1"/>
  <c r="Z4705" i="1" s="1"/>
  <c r="X12" i="1"/>
  <c r="Z12" i="1" s="1"/>
  <c r="X36" i="1"/>
  <c r="Z36" i="1" s="1"/>
  <c r="X68" i="1"/>
  <c r="Z68" i="1" s="1"/>
  <c r="X92" i="1"/>
  <c r="Z92" i="1" s="1"/>
  <c r="X116" i="1"/>
  <c r="Z116" i="1" s="1"/>
  <c r="X156" i="1"/>
  <c r="Z156" i="1" s="1"/>
  <c r="AB204" i="1"/>
  <c r="X204" i="1"/>
  <c r="Z204" i="1" s="1"/>
  <c r="X220" i="1"/>
  <c r="Z220" i="1" s="1"/>
  <c r="X268" i="1"/>
  <c r="Z268" i="1" s="1"/>
  <c r="X340" i="1"/>
  <c r="Z340" i="1" s="1"/>
  <c r="X364" i="1"/>
  <c r="Z364" i="1" s="1"/>
  <c r="X388" i="1"/>
  <c r="Z388" i="1" s="1"/>
  <c r="X412" i="1"/>
  <c r="Z412" i="1" s="1"/>
  <c r="X436" i="1"/>
  <c r="Z436" i="1" s="1"/>
  <c r="X492" i="1"/>
  <c r="Z492" i="1" s="1"/>
  <c r="X516" i="1"/>
  <c r="Z516" i="1" s="1"/>
  <c r="X540" i="1"/>
  <c r="Z540" i="1" s="1"/>
  <c r="X564" i="1"/>
  <c r="Z564" i="1" s="1"/>
  <c r="X588" i="1"/>
  <c r="Z588" i="1" s="1"/>
  <c r="X636" i="1"/>
  <c r="Z636" i="1" s="1"/>
  <c r="X660" i="1"/>
  <c r="Z660" i="1" s="1"/>
  <c r="AB684" i="1"/>
  <c r="X684" i="1"/>
  <c r="Z684" i="1" s="1"/>
  <c r="X708" i="1"/>
  <c r="Z708" i="1" s="1"/>
  <c r="X732" i="1"/>
  <c r="Z732" i="1" s="1"/>
  <c r="X780" i="1"/>
  <c r="Z780" i="1" s="1"/>
  <c r="X828" i="1"/>
  <c r="Z828" i="1" s="1"/>
  <c r="X844" i="1"/>
  <c r="Z844" i="1" s="1"/>
  <c r="X868" i="1"/>
  <c r="Z868" i="1" s="1"/>
  <c r="X892" i="1"/>
  <c r="Z892" i="1" s="1"/>
  <c r="X908" i="1"/>
  <c r="Z908" i="1" s="1"/>
  <c r="X932" i="1"/>
  <c r="Z932" i="1" s="1"/>
  <c r="X956" i="1"/>
  <c r="Z956" i="1" s="1"/>
  <c r="X980" i="1"/>
  <c r="Z980" i="1" s="1"/>
  <c r="X1004" i="1"/>
  <c r="Z1004" i="1" s="1"/>
  <c r="X1028" i="1"/>
  <c r="Z1028" i="1" s="1"/>
  <c r="X1068" i="1"/>
  <c r="Z1068" i="1" s="1"/>
  <c r="X1092" i="1"/>
  <c r="Z1092" i="1" s="1"/>
  <c r="X1108" i="1"/>
  <c r="Z1108" i="1" s="1"/>
  <c r="X1132" i="1"/>
  <c r="Z1132" i="1" s="1"/>
  <c r="X1276" i="1"/>
  <c r="Z1276" i="1" s="1"/>
  <c r="X1332" i="1"/>
  <c r="Z1332" i="1" s="1"/>
  <c r="X1356" i="1"/>
  <c r="Z1356" i="1" s="1"/>
  <c r="X1380" i="1"/>
  <c r="Z1380" i="1" s="1"/>
  <c r="X1404" i="1"/>
  <c r="Z1404" i="1" s="1"/>
  <c r="X1428" i="1"/>
  <c r="Z1428" i="1" s="1"/>
  <c r="X1476" i="1"/>
  <c r="Z1476" i="1" s="1"/>
  <c r="X1548" i="1"/>
  <c r="Z1548" i="1" s="1"/>
  <c r="X1572" i="1"/>
  <c r="Z1572" i="1" s="1"/>
  <c r="X1612" i="1"/>
  <c r="Z1612" i="1" s="1"/>
  <c r="X1676" i="1"/>
  <c r="Z1676" i="1" s="1"/>
  <c r="X1700" i="1"/>
  <c r="Z1700" i="1" s="1"/>
  <c r="X1724" i="1"/>
  <c r="Z1724" i="1" s="1"/>
  <c r="AB1756" i="1"/>
  <c r="X1756" i="1"/>
  <c r="Z1756" i="1" s="1"/>
  <c r="X1852" i="1"/>
  <c r="Z1852" i="1" s="1"/>
  <c r="X1980" i="1"/>
  <c r="Z1980" i="1" s="1"/>
  <c r="X2028" i="1"/>
  <c r="Z2028" i="1" s="1"/>
  <c r="X2124" i="1"/>
  <c r="Z2124" i="1" s="1"/>
  <c r="X2204" i="1"/>
  <c r="Z2204" i="1" s="1"/>
  <c r="X2348" i="1"/>
  <c r="Z2348" i="1" s="1"/>
  <c r="X2396" i="1"/>
  <c r="Z2396" i="1" s="1"/>
  <c r="X2444" i="1"/>
  <c r="Z2444" i="1" s="1"/>
  <c r="X2492" i="1"/>
  <c r="Z2492" i="1" s="1"/>
  <c r="X2540" i="1"/>
  <c r="Z2540" i="1" s="1"/>
  <c r="AB2588" i="1"/>
  <c r="X2588" i="1"/>
  <c r="Z2588" i="1" s="1"/>
  <c r="X2716" i="1"/>
  <c r="Z2716" i="1" s="1"/>
  <c r="X2812" i="1"/>
  <c r="Z2812" i="1" s="1"/>
  <c r="X2940" i="1"/>
  <c r="Z2940" i="1" s="1"/>
  <c r="AB29" i="1"/>
  <c r="X29" i="1"/>
  <c r="Z29" i="1" s="1"/>
  <c r="AB53" i="1"/>
  <c r="X53" i="1"/>
  <c r="Z53" i="1" s="1"/>
  <c r="AB81" i="1"/>
  <c r="X81" i="1"/>
  <c r="Z81" i="1" s="1"/>
  <c r="X497" i="1"/>
  <c r="Z497" i="1" s="1"/>
  <c r="AB529" i="1"/>
  <c r="X529" i="1"/>
  <c r="Z529" i="1" s="1"/>
  <c r="X581" i="1"/>
  <c r="Z581" i="1" s="1"/>
  <c r="X669" i="1"/>
  <c r="Z669" i="1" s="1"/>
  <c r="AB717" i="1"/>
  <c r="X717" i="1"/>
  <c r="Z717" i="1" s="1"/>
  <c r="X765" i="1"/>
  <c r="Z765" i="1" s="1"/>
  <c r="X813" i="1"/>
  <c r="Z813" i="1" s="1"/>
  <c r="AB857" i="1"/>
  <c r="X857" i="1"/>
  <c r="Z857" i="1" s="1"/>
  <c r="X925" i="1"/>
  <c r="Z925" i="1" s="1"/>
  <c r="X1021" i="1"/>
  <c r="Z1021" i="1" s="1"/>
  <c r="AB1069" i="1"/>
  <c r="X1069" i="1"/>
  <c r="Z1069" i="1" s="1"/>
  <c r="X1101" i="1"/>
  <c r="Z1101" i="1" s="1"/>
  <c r="X1193" i="1"/>
  <c r="Z1193" i="1" s="1"/>
  <c r="AB1337" i="1"/>
  <c r="X1337" i="1"/>
  <c r="Z1337" i="1" s="1"/>
  <c r="AB1381" i="1"/>
  <c r="X1381" i="1"/>
  <c r="Z1381" i="1" s="1"/>
  <c r="X1429" i="1"/>
  <c r="Z1429" i="1" s="1"/>
  <c r="AB1477" i="1"/>
  <c r="X1477" i="1"/>
  <c r="Z1477" i="1" s="1"/>
  <c r="AB1545" i="1"/>
  <c r="X1545" i="1"/>
  <c r="Z1545" i="1" s="1"/>
  <c r="AB1585" i="1"/>
  <c r="X1585" i="1"/>
  <c r="Z1585" i="1" s="1"/>
  <c r="AB1681" i="1"/>
  <c r="X1681" i="1"/>
  <c r="Z1681" i="1" s="1"/>
  <c r="X1725" i="1"/>
  <c r="Z1725" i="1" s="1"/>
  <c r="AB1769" i="1"/>
  <c r="X1769" i="1"/>
  <c r="Z1769" i="1" s="1"/>
  <c r="AB1821" i="1"/>
  <c r="X1821" i="1"/>
  <c r="Z1821" i="1" s="1"/>
  <c r="AB1869" i="1"/>
  <c r="X1869" i="1"/>
  <c r="Z1869" i="1" s="1"/>
  <c r="AB1969" i="1"/>
  <c r="X1969" i="1"/>
  <c r="Z1969" i="1" s="1"/>
  <c r="AB2017" i="1"/>
  <c r="X2017" i="1"/>
  <c r="Z2017" i="1" s="1"/>
  <c r="X2117" i="1"/>
  <c r="Z2117" i="1" s="1"/>
  <c r="X2209" i="1"/>
  <c r="Z2209" i="1" s="1"/>
  <c r="AB2337" i="1"/>
  <c r="X2337" i="1"/>
  <c r="Z2337" i="1" s="1"/>
  <c r="AB2385" i="1"/>
  <c r="X2385" i="1"/>
  <c r="Z2385" i="1" s="1"/>
  <c r="AB2481" i="1"/>
  <c r="X2481" i="1"/>
  <c r="Z2481" i="1" s="1"/>
  <c r="AB2561" i="1"/>
  <c r="X2561" i="1"/>
  <c r="Z2561" i="1" s="1"/>
  <c r="X2625" i="1"/>
  <c r="Z2625" i="1" s="1"/>
  <c r="AB2721" i="1"/>
  <c r="X2721" i="1"/>
  <c r="Z2721" i="1" s="1"/>
  <c r="AB2957" i="1"/>
  <c r="X2957" i="1"/>
  <c r="Z2957" i="1" s="1"/>
  <c r="X3005" i="1"/>
  <c r="Z3005" i="1" s="1"/>
  <c r="AB3385" i="1"/>
  <c r="X3385" i="1"/>
  <c r="Z3385" i="1" s="1"/>
  <c r="X3417" i="1"/>
  <c r="Z3417" i="1" s="1"/>
  <c r="X3497" i="1"/>
  <c r="Z3497" i="1" s="1"/>
  <c r="X3545" i="1"/>
  <c r="Z3545" i="1" s="1"/>
  <c r="X3593" i="1"/>
  <c r="Z3593" i="1" s="1"/>
  <c r="AB3785" i="1"/>
  <c r="X3785" i="1"/>
  <c r="Z3785" i="1" s="1"/>
  <c r="AB3833" i="1"/>
  <c r="X3833" i="1"/>
  <c r="Z3833" i="1" s="1"/>
  <c r="X3877" i="1"/>
  <c r="Z3877" i="1" s="1"/>
  <c r="AB3929" i="1"/>
  <c r="X3929" i="1"/>
  <c r="Z3929" i="1" s="1"/>
  <c r="X3977" i="1"/>
  <c r="Z3977" i="1" s="1"/>
  <c r="AB4021" i="1"/>
  <c r="X4021" i="1"/>
  <c r="Z4021" i="1" s="1"/>
  <c r="AB4133" i="1"/>
  <c r="X4133" i="1"/>
  <c r="Z4133" i="1" s="1"/>
  <c r="X4193" i="1"/>
  <c r="Z4193" i="1" s="1"/>
  <c r="AB4577" i="1"/>
  <c r="X4577" i="1"/>
  <c r="Z4577" i="1" s="1"/>
  <c r="X3004" i="1"/>
  <c r="Z3004" i="1" s="1"/>
  <c r="AB3228" i="1"/>
  <c r="X3228" i="1"/>
  <c r="Z3228" i="1" s="1"/>
  <c r="X3372" i="1"/>
  <c r="Z3372" i="1" s="1"/>
  <c r="X109" i="1"/>
  <c r="Z109" i="1" s="1"/>
  <c r="AB157" i="1"/>
  <c r="X157" i="1"/>
  <c r="Z157" i="1" s="1"/>
  <c r="X193" i="1"/>
  <c r="Z193" i="1" s="1"/>
  <c r="X217" i="1"/>
  <c r="Z217" i="1" s="1"/>
  <c r="AB265" i="1"/>
  <c r="X265" i="1"/>
  <c r="Z265" i="1" s="1"/>
  <c r="X337" i="1"/>
  <c r="Z337" i="1" s="1"/>
  <c r="X361" i="1"/>
  <c r="Z361" i="1" s="1"/>
  <c r="AB397" i="1"/>
  <c r="X397" i="1"/>
  <c r="Z397" i="1" s="1"/>
  <c r="AB421" i="1"/>
  <c r="X421" i="1"/>
  <c r="Z421" i="1" s="1"/>
  <c r="AB509" i="1"/>
  <c r="X509" i="1"/>
  <c r="Z509" i="1" s="1"/>
  <c r="AB553" i="1"/>
  <c r="X553" i="1"/>
  <c r="Z553" i="1" s="1"/>
  <c r="X601" i="1"/>
  <c r="Z601" i="1" s="1"/>
  <c r="X697" i="1"/>
  <c r="Z697" i="1" s="1"/>
  <c r="AB793" i="1"/>
  <c r="X793" i="1"/>
  <c r="Z793" i="1" s="1"/>
  <c r="X845" i="1"/>
  <c r="Z845" i="1" s="1"/>
  <c r="AB897" i="1"/>
  <c r="X897" i="1"/>
  <c r="Z897" i="1" s="1"/>
  <c r="AB945" i="1"/>
  <c r="X945" i="1"/>
  <c r="Z945" i="1" s="1"/>
  <c r="X997" i="1"/>
  <c r="Z997" i="1" s="1"/>
  <c r="X1121" i="1"/>
  <c r="Z1121" i="1" s="1"/>
  <c r="AB1341" i="1"/>
  <c r="X1341" i="1"/>
  <c r="Z1341" i="1" s="1"/>
  <c r="X1393" i="1"/>
  <c r="Z1393" i="1" s="1"/>
  <c r="AB1581" i="1"/>
  <c r="X1581" i="1"/>
  <c r="Z1581" i="1" s="1"/>
  <c r="X1677" i="1"/>
  <c r="Z1677" i="1" s="1"/>
  <c r="AB1737" i="1"/>
  <c r="X1737" i="1"/>
  <c r="Z1737" i="1" s="1"/>
  <c r="X1833" i="1"/>
  <c r="Z1833" i="1" s="1"/>
  <c r="AB2037" i="1"/>
  <c r="X2037" i="1"/>
  <c r="Z2037" i="1" s="1"/>
  <c r="X2085" i="1"/>
  <c r="Z2085" i="1" s="1"/>
  <c r="AB2129" i="1"/>
  <c r="X2129" i="1"/>
  <c r="Z2129" i="1" s="1"/>
  <c r="X2229" i="1"/>
  <c r="Z2229" i="1" s="1"/>
  <c r="AB2341" i="1"/>
  <c r="X2341" i="1"/>
  <c r="Z2341" i="1" s="1"/>
  <c r="X2389" i="1"/>
  <c r="Z2389" i="1" s="1"/>
  <c r="X2485" i="1"/>
  <c r="Z2485" i="1" s="1"/>
  <c r="AB2809" i="1"/>
  <c r="X2809" i="1"/>
  <c r="Z2809" i="1" s="1"/>
  <c r="X2953" i="1"/>
  <c r="Z2953" i="1" s="1"/>
  <c r="X3001" i="1"/>
  <c r="Z3001" i="1" s="1"/>
  <c r="X3389" i="1"/>
  <c r="Z3389" i="1" s="1"/>
  <c r="X3533" i="1"/>
  <c r="Z3533" i="1" s="1"/>
  <c r="AB3789" i="1"/>
  <c r="X3789" i="1"/>
  <c r="Z3789" i="1" s="1"/>
  <c r="X3837" i="1"/>
  <c r="Z3837" i="1" s="1"/>
  <c r="AB3889" i="1"/>
  <c r="X3889" i="1"/>
  <c r="Z3889" i="1" s="1"/>
  <c r="AB3933" i="1"/>
  <c r="X3933" i="1"/>
  <c r="Z3933" i="1" s="1"/>
  <c r="X4197" i="1"/>
  <c r="Z4197" i="1" s="1"/>
  <c r="X4325" i="1"/>
  <c r="Z4325" i="1" s="1"/>
  <c r="AB4373" i="1"/>
  <c r="X4373" i="1"/>
  <c r="Z4373" i="1" s="1"/>
  <c r="AB4581" i="1"/>
  <c r="X4581" i="1"/>
  <c r="Z4581" i="1" s="1"/>
  <c r="X4" i="1"/>
  <c r="Z4" i="1" s="1"/>
  <c r="X28" i="1"/>
  <c r="Z28" i="1" s="1"/>
  <c r="X52" i="1"/>
  <c r="Z52" i="1" s="1"/>
  <c r="X76" i="1"/>
  <c r="Z76" i="1" s="1"/>
  <c r="X100" i="1"/>
  <c r="Z100" i="1" s="1"/>
  <c r="X124" i="1"/>
  <c r="Z124" i="1" s="1"/>
  <c r="X164" i="1"/>
  <c r="Z164" i="1" s="1"/>
  <c r="X188" i="1"/>
  <c r="Z188" i="1" s="1"/>
  <c r="X212" i="1"/>
  <c r="Z212" i="1" s="1"/>
  <c r="X260" i="1"/>
  <c r="Z260" i="1" s="1"/>
  <c r="X284" i="1"/>
  <c r="Z284" i="1" s="1"/>
  <c r="X332" i="1"/>
  <c r="Z332" i="1" s="1"/>
  <c r="X356" i="1"/>
  <c r="Z356" i="1" s="1"/>
  <c r="X396" i="1"/>
  <c r="Z396" i="1" s="1"/>
  <c r="X420" i="1"/>
  <c r="Z420" i="1" s="1"/>
  <c r="X500" i="1"/>
  <c r="Z500" i="1" s="1"/>
  <c r="X524" i="1"/>
  <c r="Z524" i="1" s="1"/>
  <c r="X548" i="1"/>
  <c r="Z548" i="1" s="1"/>
  <c r="X572" i="1"/>
  <c r="Z572" i="1" s="1"/>
  <c r="AB668" i="1"/>
  <c r="X668" i="1"/>
  <c r="Z668" i="1" s="1"/>
  <c r="X692" i="1"/>
  <c r="Z692" i="1" s="1"/>
  <c r="X716" i="1"/>
  <c r="Z716" i="1" s="1"/>
  <c r="X772" i="1"/>
  <c r="Z772" i="1" s="1"/>
  <c r="X796" i="1"/>
  <c r="Z796" i="1" s="1"/>
  <c r="X812" i="1"/>
  <c r="Z812" i="1" s="1"/>
  <c r="AB836" i="1"/>
  <c r="X836" i="1"/>
  <c r="Z836" i="1" s="1"/>
  <c r="X860" i="1"/>
  <c r="Z860" i="1" s="1"/>
  <c r="AB884" i="1"/>
  <c r="X884" i="1"/>
  <c r="Z884" i="1" s="1"/>
  <c r="X916" i="1"/>
  <c r="Z916" i="1" s="1"/>
  <c r="X940" i="1"/>
  <c r="Z940" i="1" s="1"/>
  <c r="AB964" i="1"/>
  <c r="X964" i="1"/>
  <c r="Z964" i="1" s="1"/>
  <c r="X988" i="1"/>
  <c r="Z988" i="1" s="1"/>
  <c r="X1020" i="1"/>
  <c r="Z1020" i="1" s="1"/>
  <c r="X1100" i="1"/>
  <c r="Z1100" i="1" s="1"/>
  <c r="X1124" i="1"/>
  <c r="Z1124" i="1" s="1"/>
  <c r="X1284" i="1"/>
  <c r="Z1284" i="1" s="1"/>
  <c r="X1308" i="1"/>
  <c r="Z1308" i="1" s="1"/>
  <c r="X1348" i="1"/>
  <c r="Z1348" i="1" s="1"/>
  <c r="X1372" i="1"/>
  <c r="Z1372" i="1" s="1"/>
  <c r="X1396" i="1"/>
  <c r="Z1396" i="1" s="1"/>
  <c r="X1420" i="1"/>
  <c r="Z1420" i="1" s="1"/>
  <c r="X1532" i="1"/>
  <c r="Z1532" i="1" s="1"/>
  <c r="X1556" i="1"/>
  <c r="Z1556" i="1" s="1"/>
  <c r="AB1580" i="1"/>
  <c r="X1580" i="1"/>
  <c r="Z1580" i="1" s="1"/>
  <c r="X1604" i="1"/>
  <c r="Z1604" i="1" s="1"/>
  <c r="X1660" i="1"/>
  <c r="Z1660" i="1" s="1"/>
  <c r="X1684" i="1"/>
  <c r="Z1684" i="1" s="1"/>
  <c r="X1732" i="1"/>
  <c r="Z1732" i="1" s="1"/>
  <c r="X1772" i="1"/>
  <c r="Z1772" i="1" s="1"/>
  <c r="X1820" i="1"/>
  <c r="Z1820" i="1" s="1"/>
  <c r="X1948" i="1"/>
  <c r="Z1948" i="1" s="1"/>
  <c r="X2092" i="1"/>
  <c r="Z2092" i="1" s="1"/>
  <c r="X2140" i="1"/>
  <c r="Z2140" i="1" s="1"/>
  <c r="X2380" i="1"/>
  <c r="Z2380" i="1" s="1"/>
  <c r="X2476" i="1"/>
  <c r="Z2476" i="1" s="1"/>
  <c r="AB2572" i="1"/>
  <c r="X2572" i="1"/>
  <c r="Z2572" i="1" s="1"/>
  <c r="X2620" i="1"/>
  <c r="Z2620" i="1" s="1"/>
  <c r="AB2732" i="1"/>
  <c r="X2732" i="1"/>
  <c r="Z2732" i="1" s="1"/>
  <c r="AB2796" i="1"/>
  <c r="X2796" i="1"/>
  <c r="Z2796" i="1" s="1"/>
  <c r="X2956" i="1"/>
  <c r="Z2956" i="1" s="1"/>
  <c r="X21" i="1"/>
  <c r="Z21" i="1" s="1"/>
  <c r="X45" i="1"/>
  <c r="Z45" i="1" s="1"/>
  <c r="X73" i="1"/>
  <c r="Z73" i="1" s="1"/>
  <c r="AB113" i="1"/>
  <c r="X113" i="1"/>
  <c r="Z113" i="1" s="1"/>
  <c r="AB161" i="1"/>
  <c r="X161" i="1"/>
  <c r="Z161" i="1" s="1"/>
  <c r="X513" i="1"/>
  <c r="Z513" i="1" s="1"/>
  <c r="AB565" i="1"/>
  <c r="X565" i="1"/>
  <c r="Z565" i="1" s="1"/>
  <c r="X701" i="1"/>
  <c r="Z701" i="1" s="1"/>
  <c r="AB797" i="1"/>
  <c r="X797" i="1"/>
  <c r="Z797" i="1" s="1"/>
  <c r="AB841" i="1"/>
  <c r="X841" i="1"/>
  <c r="Z841" i="1" s="1"/>
  <c r="AB909" i="1"/>
  <c r="X909" i="1"/>
  <c r="Z909" i="1" s="1"/>
  <c r="AB957" i="1"/>
  <c r="X957" i="1"/>
  <c r="Z957" i="1" s="1"/>
  <c r="AB1005" i="1"/>
  <c r="X1005" i="1"/>
  <c r="Z1005" i="1" s="1"/>
  <c r="X1117" i="1"/>
  <c r="Z1117" i="1" s="1"/>
  <c r="X1305" i="1"/>
  <c r="Z1305" i="1" s="1"/>
  <c r="AB1369" i="1"/>
  <c r="X1369" i="1"/>
  <c r="Z1369" i="1" s="1"/>
  <c r="X1413" i="1"/>
  <c r="Z1413" i="1" s="1"/>
  <c r="X1513" i="1"/>
  <c r="Z1513" i="1" s="1"/>
  <c r="X1561" i="1"/>
  <c r="Z1561" i="1" s="1"/>
  <c r="AB1617" i="1"/>
  <c r="X1617" i="1"/>
  <c r="Z1617" i="1" s="1"/>
  <c r="AB1665" i="1"/>
  <c r="X1665" i="1"/>
  <c r="Z1665" i="1" s="1"/>
  <c r="AB1697" i="1"/>
  <c r="X1697" i="1"/>
  <c r="Z1697" i="1" s="1"/>
  <c r="AB1741" i="1"/>
  <c r="X1741" i="1"/>
  <c r="Z1741" i="1" s="1"/>
  <c r="X1785" i="1"/>
  <c r="Z1785" i="1" s="1"/>
  <c r="AB1837" i="1"/>
  <c r="X1837" i="1"/>
  <c r="Z1837" i="1" s="1"/>
  <c r="AB1985" i="1"/>
  <c r="X1985" i="1"/>
  <c r="Z1985" i="1" s="1"/>
  <c r="AB2033" i="1"/>
  <c r="X2033" i="1"/>
  <c r="Z2033" i="1" s="1"/>
  <c r="AB2081" i="1"/>
  <c r="X2081" i="1"/>
  <c r="Z2081" i="1" s="1"/>
  <c r="X2133" i="1"/>
  <c r="Z2133" i="1" s="1"/>
  <c r="X2353" i="1"/>
  <c r="Z2353" i="1" s="1"/>
  <c r="AB2401" i="1"/>
  <c r="X2401" i="1"/>
  <c r="Z2401" i="1" s="1"/>
  <c r="X2449" i="1"/>
  <c r="Z2449" i="1" s="1"/>
  <c r="AB2545" i="1"/>
  <c r="X2545" i="1"/>
  <c r="Z2545" i="1" s="1"/>
  <c r="X2593" i="1"/>
  <c r="Z2593" i="1" s="1"/>
  <c r="AB2797" i="1"/>
  <c r="X2797" i="1"/>
  <c r="Z2797" i="1" s="1"/>
  <c r="AB2941" i="1"/>
  <c r="X2941" i="1"/>
  <c r="Z2941" i="1" s="1"/>
  <c r="AB2989" i="1"/>
  <c r="X2989" i="1"/>
  <c r="Z2989" i="1" s="1"/>
  <c r="X3033" i="1"/>
  <c r="Z3033" i="1" s="1"/>
  <c r="X3113" i="1"/>
  <c r="Z3113" i="1" s="1"/>
  <c r="AB3261" i="1"/>
  <c r="X3261" i="1"/>
  <c r="Z3261" i="1" s="1"/>
  <c r="X3353" i="1"/>
  <c r="Z3353" i="1" s="1"/>
  <c r="AB3513" i="1"/>
  <c r="X3513" i="1"/>
  <c r="Z3513" i="1" s="1"/>
  <c r="X3801" i="1"/>
  <c r="Z3801" i="1" s="1"/>
  <c r="AB3849" i="1"/>
  <c r="X3849" i="1"/>
  <c r="Z3849" i="1" s="1"/>
  <c r="X3913" i="1"/>
  <c r="Z3913" i="1" s="1"/>
  <c r="AB4177" i="1"/>
  <c r="X4177" i="1"/>
  <c r="Z4177" i="1" s="1"/>
  <c r="AB4513" i="1"/>
  <c r="X4513" i="1"/>
  <c r="Z4513" i="1" s="1"/>
  <c r="X4561" i="1"/>
  <c r="Z4561" i="1" s="1"/>
  <c r="AB4661" i="1"/>
  <c r="X4661" i="1"/>
  <c r="Z4661" i="1" s="1"/>
  <c r="AB4709" i="1"/>
  <c r="X4709" i="1"/>
  <c r="Z4709" i="1" s="1"/>
  <c r="X2724" i="1"/>
  <c r="Z2724" i="1" s="1"/>
  <c r="X3020" i="1"/>
  <c r="Z3020" i="1" s="1"/>
  <c r="AB3068" i="1"/>
  <c r="X3068" i="1"/>
  <c r="Z3068" i="1" s="1"/>
  <c r="X3388" i="1"/>
  <c r="Z3388" i="1" s="1"/>
  <c r="X3420" i="1"/>
  <c r="Z3420" i="1" s="1"/>
  <c r="AB3548" i="1"/>
  <c r="X3548" i="1"/>
  <c r="Z3548" i="1" s="1"/>
  <c r="X101" i="1"/>
  <c r="Z101" i="1" s="1"/>
  <c r="AB149" i="1"/>
  <c r="X149" i="1"/>
  <c r="Z149" i="1" s="1"/>
  <c r="AB189" i="1"/>
  <c r="X189" i="1"/>
  <c r="Z189" i="1" s="1"/>
  <c r="X205" i="1"/>
  <c r="Z205" i="1" s="1"/>
  <c r="AB221" i="1"/>
  <c r="X221" i="1"/>
  <c r="Z221" i="1" s="1"/>
  <c r="AB269" i="1"/>
  <c r="X269" i="1"/>
  <c r="Z269" i="1" s="1"/>
  <c r="AB285" i="1"/>
  <c r="X285" i="1"/>
  <c r="Z285" i="1" s="1"/>
  <c r="X317" i="1"/>
  <c r="Z317" i="1" s="1"/>
  <c r="X333" i="1"/>
  <c r="Z333" i="1" s="1"/>
  <c r="X349" i="1"/>
  <c r="Z349" i="1" s="1"/>
  <c r="AB365" i="1"/>
  <c r="X365" i="1"/>
  <c r="Z365" i="1" s="1"/>
  <c r="AB409" i="1"/>
  <c r="X409" i="1"/>
  <c r="Z409" i="1" s="1"/>
  <c r="X425" i="1"/>
  <c r="Z425" i="1" s="1"/>
  <c r="X501" i="1"/>
  <c r="Z501" i="1" s="1"/>
  <c r="X533" i="1"/>
  <c r="Z533" i="1" s="1"/>
  <c r="AB561" i="1"/>
  <c r="X561" i="1"/>
  <c r="Z561" i="1" s="1"/>
  <c r="AB641" i="1"/>
  <c r="X641" i="1"/>
  <c r="Z641" i="1" s="1"/>
  <c r="AB657" i="1"/>
  <c r="X657" i="1"/>
  <c r="Z657" i="1" s="1"/>
  <c r="X685" i="1"/>
  <c r="Z685" i="1" s="1"/>
  <c r="AB721" i="1"/>
  <c r="X721" i="1"/>
  <c r="Z721" i="1" s="1"/>
  <c r="AB785" i="1"/>
  <c r="X785" i="1"/>
  <c r="Z785" i="1" s="1"/>
  <c r="AB817" i="1"/>
  <c r="X817" i="1"/>
  <c r="Z817" i="1" s="1"/>
  <c r="AB853" i="1"/>
  <c r="X853" i="1"/>
  <c r="Z853" i="1" s="1"/>
  <c r="AB905" i="1"/>
  <c r="X905" i="1"/>
  <c r="Z905" i="1" s="1"/>
  <c r="X937" i="1"/>
  <c r="Z937" i="1" s="1"/>
  <c r="AB1001" i="1"/>
  <c r="X1001" i="1"/>
  <c r="Z1001" i="1" s="1"/>
  <c r="AB1037" i="1"/>
  <c r="X1037" i="1"/>
  <c r="Z1037" i="1" s="1"/>
  <c r="X1065" i="1"/>
  <c r="Z1065" i="1" s="1"/>
  <c r="X1097" i="1"/>
  <c r="Z1097" i="1" s="1"/>
  <c r="X1301" i="1"/>
  <c r="Z1301" i="1" s="1"/>
  <c r="X1333" i="1"/>
  <c r="Z1333" i="1" s="1"/>
  <c r="X1365" i="1"/>
  <c r="Z1365" i="1" s="1"/>
  <c r="AB1417" i="1"/>
  <c r="X1417" i="1"/>
  <c r="Z1417" i="1" s="1"/>
  <c r="AB1509" i="1"/>
  <c r="X1509" i="1"/>
  <c r="Z1509" i="1" s="1"/>
  <c r="X1541" i="1"/>
  <c r="Z1541" i="1" s="1"/>
  <c r="X1685" i="1"/>
  <c r="Z1685" i="1" s="1"/>
  <c r="AB1729" i="1"/>
  <c r="X1729" i="1"/>
  <c r="Z1729" i="1" s="1"/>
  <c r="AB1781" i="1"/>
  <c r="X1781" i="1"/>
  <c r="Z1781" i="1" s="1"/>
  <c r="X1809" i="1"/>
  <c r="Z1809" i="1" s="1"/>
  <c r="X1841" i="1"/>
  <c r="Z1841" i="1" s="1"/>
  <c r="X1873" i="1"/>
  <c r="Z1873" i="1" s="1"/>
  <c r="AB1981" i="1"/>
  <c r="X1981" i="1"/>
  <c r="Z1981" i="1" s="1"/>
  <c r="AB2013" i="1"/>
  <c r="X2013" i="1"/>
  <c r="Z2013" i="1" s="1"/>
  <c r="X2121" i="1"/>
  <c r="Z2121" i="1" s="1"/>
  <c r="X2221" i="1"/>
  <c r="Z2221" i="1" s="1"/>
  <c r="X2349" i="1"/>
  <c r="Z2349" i="1" s="1"/>
  <c r="AB2381" i="1"/>
  <c r="X2381" i="1"/>
  <c r="Z2381" i="1" s="1"/>
  <c r="AB2413" i="1"/>
  <c r="X2413" i="1"/>
  <c r="Z2413" i="1" s="1"/>
  <c r="X2445" i="1"/>
  <c r="Z2445" i="1" s="1"/>
  <c r="AB2477" i="1"/>
  <c r="X2477" i="1"/>
  <c r="Z2477" i="1" s="1"/>
  <c r="AB2541" i="1"/>
  <c r="X2541" i="1"/>
  <c r="Z2541" i="1" s="1"/>
  <c r="AB2573" i="1"/>
  <c r="X2573" i="1"/>
  <c r="Z2573" i="1" s="1"/>
  <c r="X2717" i="1"/>
  <c r="Z2717" i="1" s="1"/>
  <c r="X2945" i="1"/>
  <c r="Z2945" i="1" s="1"/>
  <c r="X2993" i="1"/>
  <c r="Z2993" i="1" s="1"/>
  <c r="X3029" i="1"/>
  <c r="Z3029" i="1" s="1"/>
  <c r="X3109" i="1"/>
  <c r="Z3109" i="1" s="1"/>
  <c r="X3429" i="1"/>
  <c r="Z3429" i="1" s="1"/>
  <c r="X3493" i="1"/>
  <c r="Z3493" i="1" s="1"/>
  <c r="X3525" i="1"/>
  <c r="Z3525" i="1" s="1"/>
  <c r="X3589" i="1"/>
  <c r="Z3589" i="1" s="1"/>
  <c r="AB3621" i="1"/>
  <c r="X3621" i="1"/>
  <c r="Z3621" i="1" s="1"/>
  <c r="X3717" i="1"/>
  <c r="Z3717" i="1" s="1"/>
  <c r="X3813" i="1"/>
  <c r="Z3813" i="1" s="1"/>
  <c r="X3881" i="1"/>
  <c r="Z3881" i="1" s="1"/>
  <c r="X3909" i="1"/>
  <c r="Z3909" i="1" s="1"/>
  <c r="AB3941" i="1"/>
  <c r="X3941" i="1"/>
  <c r="Z3941" i="1" s="1"/>
  <c r="AB3973" i="1"/>
  <c r="X3973" i="1"/>
  <c r="Z3973" i="1" s="1"/>
  <c r="X4005" i="1"/>
  <c r="Z4005" i="1" s="1"/>
  <c r="X4137" i="1"/>
  <c r="Z4137" i="1" s="1"/>
  <c r="AB4173" i="1"/>
  <c r="X4173" i="1"/>
  <c r="Z4173" i="1" s="1"/>
  <c r="AB4205" i="1"/>
  <c r="X4205" i="1"/>
  <c r="Z4205" i="1" s="1"/>
  <c r="X4285" i="1"/>
  <c r="Z4285" i="1" s="1"/>
  <c r="AB4381" i="1"/>
  <c r="X4381" i="1"/>
  <c r="Z4381" i="1" s="1"/>
  <c r="AB4461" i="1"/>
  <c r="X4461" i="1"/>
  <c r="Z4461" i="1" s="1"/>
  <c r="AB4573" i="1"/>
  <c r="X4573" i="1"/>
  <c r="Z4573" i="1" s="1"/>
  <c r="X4697" i="1"/>
  <c r="Z4697" i="1" s="1"/>
  <c r="X16" i="1"/>
  <c r="Z16" i="1" s="1"/>
  <c r="X32" i="1"/>
  <c r="Z32" i="1" s="1"/>
  <c r="X48" i="1"/>
  <c r="Z48" i="1" s="1"/>
  <c r="X64" i="1"/>
  <c r="Z64" i="1" s="1"/>
  <c r="X80" i="1"/>
  <c r="Z80" i="1" s="1"/>
  <c r="X96" i="1"/>
  <c r="Z96" i="1" s="1"/>
  <c r="X112" i="1"/>
  <c r="Z112" i="1" s="1"/>
  <c r="X144" i="1"/>
  <c r="Z144" i="1" s="1"/>
  <c r="X160" i="1"/>
  <c r="Z160" i="1" s="1"/>
  <c r="X192" i="1"/>
  <c r="Z192" i="1" s="1"/>
  <c r="AB208" i="1"/>
  <c r="X208" i="1"/>
  <c r="Z208" i="1" s="1"/>
  <c r="X224" i="1"/>
  <c r="Z224" i="1" s="1"/>
  <c r="X256" i="1"/>
  <c r="Z256" i="1" s="1"/>
  <c r="X272" i="1"/>
  <c r="Z272" i="1" s="1"/>
  <c r="X320" i="1"/>
  <c r="Z320" i="1" s="1"/>
  <c r="X336" i="1"/>
  <c r="Z336" i="1" s="1"/>
  <c r="X352" i="1"/>
  <c r="Z352" i="1" s="1"/>
  <c r="X368" i="1"/>
  <c r="Z368" i="1" s="1"/>
  <c r="X400" i="1"/>
  <c r="Z400" i="1" s="1"/>
  <c r="X416" i="1"/>
  <c r="Z416" i="1" s="1"/>
  <c r="X432" i="1"/>
  <c r="Z432" i="1" s="1"/>
  <c r="X488" i="1"/>
  <c r="Z488" i="1" s="1"/>
  <c r="X504" i="1"/>
  <c r="Z504" i="1" s="1"/>
  <c r="X520" i="1"/>
  <c r="Z520" i="1" s="1"/>
  <c r="X536" i="1"/>
  <c r="Z536" i="1" s="1"/>
  <c r="X552" i="1"/>
  <c r="Z552" i="1" s="1"/>
  <c r="X576" i="1"/>
  <c r="Z576" i="1" s="1"/>
  <c r="X592" i="1"/>
  <c r="Z592" i="1" s="1"/>
  <c r="X632" i="1"/>
  <c r="Z632" i="1" s="1"/>
  <c r="AB664" i="1"/>
  <c r="X664" i="1"/>
  <c r="Z664" i="1" s="1"/>
  <c r="AB680" i="1"/>
  <c r="X680" i="1"/>
  <c r="Z680" i="1" s="1"/>
  <c r="AB696" i="1"/>
  <c r="X696" i="1"/>
  <c r="Z696" i="1" s="1"/>
  <c r="X712" i="1"/>
  <c r="Z712" i="1" s="1"/>
  <c r="X728" i="1"/>
  <c r="Z728" i="1" s="1"/>
  <c r="X760" i="1"/>
  <c r="Z760" i="1" s="1"/>
  <c r="X776" i="1"/>
  <c r="Z776" i="1" s="1"/>
  <c r="X792" i="1"/>
  <c r="Z792" i="1" s="1"/>
  <c r="X824" i="1"/>
  <c r="Z824" i="1" s="1"/>
  <c r="AB840" i="1"/>
  <c r="X840" i="1"/>
  <c r="Z840" i="1" s="1"/>
  <c r="AB864" i="1"/>
  <c r="X864" i="1"/>
  <c r="Z864" i="1" s="1"/>
  <c r="X880" i="1"/>
  <c r="Z880" i="1" s="1"/>
  <c r="X896" i="1"/>
  <c r="Z896" i="1" s="1"/>
  <c r="X912" i="1"/>
  <c r="Z912" i="1" s="1"/>
  <c r="X920" i="1"/>
  <c r="Z920" i="1" s="1"/>
  <c r="X936" i="1"/>
  <c r="Z936" i="1" s="1"/>
  <c r="X960" i="1"/>
  <c r="Z960" i="1" s="1"/>
  <c r="X976" i="1"/>
  <c r="Z976" i="1" s="1"/>
  <c r="X992" i="1"/>
  <c r="Z992" i="1" s="1"/>
  <c r="X1000" i="1"/>
  <c r="Z1000" i="1" s="1"/>
  <c r="X1032" i="1"/>
  <c r="Z1032" i="1" s="1"/>
  <c r="X1064" i="1"/>
  <c r="Z1064" i="1" s="1"/>
  <c r="X1104" i="1"/>
  <c r="Z1104" i="1" s="1"/>
  <c r="X1120" i="1"/>
  <c r="Z1120" i="1" s="1"/>
  <c r="X1192" i="1"/>
  <c r="Z1192" i="1" s="1"/>
  <c r="X1272" i="1"/>
  <c r="Z1272" i="1" s="1"/>
  <c r="X1304" i="1"/>
  <c r="Z1304" i="1" s="1"/>
  <c r="X1336" i="1"/>
  <c r="Z1336" i="1" s="1"/>
  <c r="X1352" i="1"/>
  <c r="Z1352" i="1" s="1"/>
  <c r="X1368" i="1"/>
  <c r="Z1368" i="1" s="1"/>
  <c r="X1400" i="1"/>
  <c r="Z1400" i="1" s="1"/>
  <c r="AB1416" i="1"/>
  <c r="X1416" i="1"/>
  <c r="Z1416" i="1" s="1"/>
  <c r="X1480" i="1"/>
  <c r="Z1480" i="1" s="1"/>
  <c r="X1512" i="1"/>
  <c r="Z1512" i="1" s="1"/>
  <c r="X1536" i="1"/>
  <c r="Z1536" i="1" s="1"/>
  <c r="X1552" i="1"/>
  <c r="Z1552" i="1" s="1"/>
  <c r="X1568" i="1"/>
  <c r="Z1568" i="1" s="1"/>
  <c r="X1584" i="1"/>
  <c r="Z1584" i="1" s="1"/>
  <c r="X1616" i="1"/>
  <c r="Z1616" i="1" s="1"/>
  <c r="X1664" i="1"/>
  <c r="Z1664" i="1" s="1"/>
  <c r="X1680" i="1"/>
  <c r="Z1680" i="1" s="1"/>
  <c r="X1696" i="1"/>
  <c r="Z1696" i="1" s="1"/>
  <c r="AB1728" i="1"/>
  <c r="X1728" i="1"/>
  <c r="Z1728" i="1" s="1"/>
  <c r="X1744" i="1"/>
  <c r="Z1744" i="1" s="1"/>
  <c r="X1776" i="1"/>
  <c r="Z1776" i="1" s="1"/>
  <c r="X1824" i="1"/>
  <c r="Z1824" i="1" s="1"/>
  <c r="AB1856" i="1"/>
  <c r="X1856" i="1"/>
  <c r="Z1856" i="1" s="1"/>
  <c r="X1952" i="1"/>
  <c r="Z1952" i="1" s="1"/>
  <c r="X2032" i="1"/>
  <c r="Z2032" i="1" s="1"/>
  <c r="X2096" i="1"/>
  <c r="Z2096" i="1" s="1"/>
  <c r="AB2128" i="1"/>
  <c r="X2128" i="1"/>
  <c r="Z2128" i="1" s="1"/>
  <c r="X2208" i="1"/>
  <c r="Z2208" i="1" s="1"/>
  <c r="AB2336" i="1"/>
  <c r="X2336" i="1"/>
  <c r="Z2336" i="1" s="1"/>
  <c r="X2368" i="1"/>
  <c r="Z2368" i="1" s="1"/>
  <c r="X2400" i="1"/>
  <c r="Z2400" i="1" s="1"/>
  <c r="AB2560" i="1"/>
  <c r="X2560" i="1"/>
  <c r="Z2560" i="1" s="1"/>
  <c r="X2592" i="1"/>
  <c r="Z2592" i="1" s="1"/>
  <c r="AB2624" i="1"/>
  <c r="X2624" i="1"/>
  <c r="Z2624" i="1" s="1"/>
  <c r="X2720" i="1"/>
  <c r="Z2720" i="1" s="1"/>
  <c r="X2944" i="1"/>
  <c r="Z2944" i="1" s="1"/>
  <c r="AB25" i="1"/>
  <c r="X25" i="1"/>
  <c r="Z25" i="1" s="1"/>
  <c r="AB41" i="1"/>
  <c r="X41" i="1"/>
  <c r="Z41" i="1" s="1"/>
  <c r="AB57" i="1"/>
  <c r="X57" i="1"/>
  <c r="Z57" i="1" s="1"/>
  <c r="X77" i="1"/>
  <c r="Z77" i="1" s="1"/>
  <c r="AB105" i="1"/>
  <c r="X105" i="1"/>
  <c r="Z105" i="1" s="1"/>
  <c r="AB165" i="1"/>
  <c r="X165" i="1"/>
  <c r="Z165" i="1" s="1"/>
  <c r="AB441" i="1"/>
  <c r="X441" i="1"/>
  <c r="Z441" i="1" s="1"/>
  <c r="X505" i="1"/>
  <c r="Z505" i="1" s="1"/>
  <c r="AB537" i="1"/>
  <c r="X537" i="1"/>
  <c r="Z537" i="1" s="1"/>
  <c r="X573" i="1"/>
  <c r="Z573" i="1" s="1"/>
  <c r="AB661" i="1"/>
  <c r="X661" i="1"/>
  <c r="Z661" i="1" s="1"/>
  <c r="AB693" i="1"/>
  <c r="X693" i="1"/>
  <c r="Z693" i="1" s="1"/>
  <c r="AB741" i="1"/>
  <c r="X741" i="1"/>
  <c r="Z741" i="1" s="1"/>
  <c r="AB773" i="1"/>
  <c r="X773" i="1"/>
  <c r="Z773" i="1" s="1"/>
  <c r="X833" i="1"/>
  <c r="Z833" i="1" s="1"/>
  <c r="AB865" i="1"/>
  <c r="X865" i="1"/>
  <c r="Z865" i="1" s="1"/>
  <c r="X933" i="1"/>
  <c r="Z933" i="1" s="1"/>
  <c r="X961" i="1"/>
  <c r="Z961" i="1" s="1"/>
  <c r="X993" i="1"/>
  <c r="Z993" i="1" s="1"/>
  <c r="X1029" i="1"/>
  <c r="Z1029" i="1" s="1"/>
  <c r="AB1061" i="1"/>
  <c r="X1061" i="1"/>
  <c r="Z1061" i="1" s="1"/>
  <c r="AB1093" i="1"/>
  <c r="X1093" i="1"/>
  <c r="Z1093" i="1" s="1"/>
  <c r="AB1125" i="1"/>
  <c r="X1125" i="1"/>
  <c r="Z1125" i="1" s="1"/>
  <c r="AB1281" i="1"/>
  <c r="X1281" i="1"/>
  <c r="Z1281" i="1" s="1"/>
  <c r="AB1313" i="1"/>
  <c r="X1313" i="1"/>
  <c r="Z1313" i="1" s="1"/>
  <c r="AB1345" i="1"/>
  <c r="X1345" i="1"/>
  <c r="Z1345" i="1" s="1"/>
  <c r="AB1373" i="1"/>
  <c r="X1373" i="1"/>
  <c r="Z1373" i="1" s="1"/>
  <c r="AB1421" i="1"/>
  <c r="X1421" i="1"/>
  <c r="Z1421" i="1" s="1"/>
  <c r="X1537" i="1"/>
  <c r="Z1537" i="1" s="1"/>
  <c r="X1569" i="1"/>
  <c r="Z1569" i="1" s="1"/>
  <c r="AB1657" i="1"/>
  <c r="X1657" i="1"/>
  <c r="Z1657" i="1" s="1"/>
  <c r="AB1749" i="1"/>
  <c r="X1749" i="1"/>
  <c r="Z1749" i="1" s="1"/>
  <c r="X1777" i="1"/>
  <c r="Z1777" i="1" s="1"/>
  <c r="X1813" i="1"/>
  <c r="Z1813" i="1" s="1"/>
  <c r="X1845" i="1"/>
  <c r="Z1845" i="1" s="1"/>
  <c r="AB1961" i="1"/>
  <c r="X1961" i="1"/>
  <c r="Z1961" i="1" s="1"/>
  <c r="X2041" i="1"/>
  <c r="Z2041" i="1" s="1"/>
  <c r="AB2125" i="1"/>
  <c r="X2125" i="1"/>
  <c r="Z2125" i="1" s="1"/>
  <c r="X2217" i="1"/>
  <c r="Z2217" i="1" s="1"/>
  <c r="AB2345" i="1"/>
  <c r="X2345" i="1"/>
  <c r="Z2345" i="1" s="1"/>
  <c r="AB2377" i="1"/>
  <c r="X2377" i="1"/>
  <c r="Z2377" i="1" s="1"/>
  <c r="X2409" i="1"/>
  <c r="Z2409" i="1" s="1"/>
  <c r="X2441" i="1"/>
  <c r="Z2441" i="1" s="1"/>
  <c r="X2537" i="1"/>
  <c r="Z2537" i="1" s="1"/>
  <c r="AB2713" i="1"/>
  <c r="X2713" i="1"/>
  <c r="Z2713" i="1" s="1"/>
  <c r="AB2741" i="1"/>
  <c r="X2741" i="1"/>
  <c r="Z2741" i="1" s="1"/>
  <c r="AB2805" i="1"/>
  <c r="X2805" i="1"/>
  <c r="Z2805" i="1" s="1"/>
  <c r="X2837" i="1"/>
  <c r="Z2837" i="1" s="1"/>
  <c r="AB2933" i="1"/>
  <c r="X2933" i="1"/>
  <c r="Z2933" i="1" s="1"/>
  <c r="X3013" i="1"/>
  <c r="Z3013" i="1" s="1"/>
  <c r="AB3041" i="1"/>
  <c r="X3041" i="1"/>
  <c r="Z3041" i="1" s="1"/>
  <c r="AB3073" i="1"/>
  <c r="X3073" i="1"/>
  <c r="Z3073" i="1" s="1"/>
  <c r="X3221" i="1"/>
  <c r="Z3221" i="1" s="1"/>
  <c r="X3269" i="1"/>
  <c r="Z3269" i="1" s="1"/>
  <c r="AB3361" i="1"/>
  <c r="X3361" i="1"/>
  <c r="Z3361" i="1" s="1"/>
  <c r="AB3425" i="1"/>
  <c r="X3425" i="1"/>
  <c r="Z3425" i="1" s="1"/>
  <c r="AB3553" i="1"/>
  <c r="X3553" i="1"/>
  <c r="Z3553" i="1" s="1"/>
  <c r="AB3617" i="1"/>
  <c r="X3617" i="1"/>
  <c r="Z3617" i="1" s="1"/>
  <c r="AB3677" i="1"/>
  <c r="X3677" i="1"/>
  <c r="Z3677" i="1" s="1"/>
  <c r="X3745" i="1"/>
  <c r="Z3745" i="1" s="1"/>
  <c r="AB3809" i="1"/>
  <c r="X3809" i="1"/>
  <c r="Z3809" i="1" s="1"/>
  <c r="X3857" i="1"/>
  <c r="Z3857" i="1" s="1"/>
  <c r="X3885" i="1"/>
  <c r="Z3885" i="1" s="1"/>
  <c r="AB3921" i="1"/>
  <c r="X3921" i="1"/>
  <c r="Z3921" i="1" s="1"/>
  <c r="X3953" i="1"/>
  <c r="Z3953" i="1" s="1"/>
  <c r="X4013" i="1"/>
  <c r="Z4013" i="1" s="1"/>
  <c r="AB4141" i="1"/>
  <c r="X4141" i="1"/>
  <c r="Z4141" i="1" s="1"/>
  <c r="AB4169" i="1"/>
  <c r="X4169" i="1"/>
  <c r="Z4169" i="1" s="1"/>
  <c r="AB4201" i="1"/>
  <c r="X4201" i="1"/>
  <c r="Z4201" i="1" s="1"/>
  <c r="AB4377" i="1"/>
  <c r="X4377" i="1"/>
  <c r="Z4377" i="1" s="1"/>
  <c r="AB4553" i="1"/>
  <c r="X4553" i="1"/>
  <c r="Z4553" i="1" s="1"/>
  <c r="X2728" i="1"/>
  <c r="Z2728" i="1" s="1"/>
  <c r="X2824" i="1"/>
  <c r="Z2824" i="1" s="1"/>
  <c r="X2952" i="1"/>
  <c r="Z2952" i="1" s="1"/>
  <c r="AB2992" i="1"/>
  <c r="X2992" i="1"/>
  <c r="Z2992" i="1" s="1"/>
  <c r="AB3008" i="1"/>
  <c r="X3008" i="1"/>
  <c r="Z3008" i="1" s="1"/>
  <c r="AB3024" i="1"/>
  <c r="X3024" i="1"/>
  <c r="Z3024" i="1" s="1"/>
  <c r="AB3040" i="1"/>
  <c r="X3040" i="1"/>
  <c r="Z3040" i="1" s="1"/>
  <c r="X3072" i="1"/>
  <c r="Z3072" i="1" s="1"/>
  <c r="AB3104" i="1"/>
  <c r="X3104" i="1"/>
  <c r="Z3104" i="1" s="1"/>
  <c r="AB3232" i="1"/>
  <c r="X3232" i="1"/>
  <c r="Z3232" i="1" s="1"/>
  <c r="X3264" i="1"/>
  <c r="Z3264" i="1" s="1"/>
  <c r="AB3360" i="1"/>
  <c r="X3360" i="1"/>
  <c r="Z3360" i="1" s="1"/>
  <c r="X3376" i="1"/>
  <c r="Z3376" i="1" s="1"/>
  <c r="AB3392" i="1"/>
  <c r="X3392" i="1"/>
  <c r="Z3392" i="1" s="1"/>
  <c r="X3408" i="1"/>
  <c r="Z3408" i="1" s="1"/>
  <c r="AB3424" i="1"/>
  <c r="X3424" i="1"/>
  <c r="Z3424" i="1" s="1"/>
  <c r="X3504" i="1"/>
  <c r="Z3504" i="1" s="1"/>
  <c r="X3536" i="1"/>
  <c r="Z3536" i="1" s="1"/>
  <c r="X3552" i="1"/>
  <c r="Z3552" i="1" s="1"/>
  <c r="AB69" i="1"/>
  <c r="X69" i="1"/>
  <c r="Z69" i="1" s="1"/>
  <c r="X141" i="1"/>
  <c r="Z141" i="1" s="1"/>
  <c r="X185" i="1"/>
  <c r="Z185" i="1" s="1"/>
  <c r="X209" i="1"/>
  <c r="Z209" i="1" s="1"/>
  <c r="X257" i="1"/>
  <c r="Z257" i="1" s="1"/>
  <c r="AB281" i="1"/>
  <c r="X281" i="1"/>
  <c r="Z281" i="1" s="1"/>
  <c r="AB329" i="1"/>
  <c r="X329" i="1"/>
  <c r="Z329" i="1" s="1"/>
  <c r="AB353" i="1"/>
  <c r="X353" i="1"/>
  <c r="Z353" i="1" s="1"/>
  <c r="X405" i="1"/>
  <c r="Z405" i="1" s="1"/>
  <c r="X493" i="1"/>
  <c r="Z493" i="1" s="1"/>
  <c r="AB541" i="1"/>
  <c r="X541" i="1"/>
  <c r="Z541" i="1" s="1"/>
  <c r="X585" i="1"/>
  <c r="Z585" i="1" s="1"/>
  <c r="AB665" i="1"/>
  <c r="X665" i="1"/>
  <c r="Z665" i="1" s="1"/>
  <c r="X713" i="1"/>
  <c r="Z713" i="1" s="1"/>
  <c r="AB761" i="1"/>
  <c r="X761" i="1"/>
  <c r="Z761" i="1" s="1"/>
  <c r="AB809" i="1"/>
  <c r="X809" i="1"/>
  <c r="Z809" i="1" s="1"/>
  <c r="AB861" i="1"/>
  <c r="X861" i="1"/>
  <c r="Z861" i="1" s="1"/>
  <c r="X885" i="1"/>
  <c r="Z885" i="1" s="1"/>
  <c r="X929" i="1"/>
  <c r="Z929" i="1" s="1"/>
  <c r="AB981" i="1"/>
  <c r="X981" i="1"/>
  <c r="Z981" i="1" s="1"/>
  <c r="AB1025" i="1"/>
  <c r="X1025" i="1"/>
  <c r="Z1025" i="1" s="1"/>
  <c r="AB1089" i="1"/>
  <c r="X1089" i="1"/>
  <c r="Z1089" i="1" s="1"/>
  <c r="X1309" i="1"/>
  <c r="Z1309" i="1" s="1"/>
  <c r="X1357" i="1"/>
  <c r="Z1357" i="1" s="1"/>
  <c r="X1409" i="1"/>
  <c r="Z1409" i="1" s="1"/>
  <c r="X1549" i="1"/>
  <c r="Z1549" i="1" s="1"/>
  <c r="AB1613" i="1"/>
  <c r="X1613" i="1"/>
  <c r="Z1613" i="1" s="1"/>
  <c r="AB1661" i="1"/>
  <c r="X1661" i="1"/>
  <c r="Z1661" i="1" s="1"/>
  <c r="X1773" i="1"/>
  <c r="Z1773" i="1" s="1"/>
  <c r="AB1817" i="1"/>
  <c r="X1817" i="1"/>
  <c r="Z1817" i="1" s="1"/>
  <c r="AB1865" i="1"/>
  <c r="X1865" i="1"/>
  <c r="Z1865" i="1" s="1"/>
  <c r="X1957" i="1"/>
  <c r="Z1957" i="1" s="1"/>
  <c r="AB2213" i="1"/>
  <c r="X2213" i="1"/>
  <c r="Z2213" i="1" s="1"/>
  <c r="X2357" i="1"/>
  <c r="Z2357" i="1" s="1"/>
  <c r="X2405" i="1"/>
  <c r="Z2405" i="1" s="1"/>
  <c r="X2565" i="1"/>
  <c r="Z2565" i="1" s="1"/>
  <c r="X2725" i="1"/>
  <c r="Z2725" i="1" s="1"/>
  <c r="AB2777" i="1"/>
  <c r="X2777" i="1"/>
  <c r="Z2777" i="1" s="1"/>
  <c r="AB2825" i="1"/>
  <c r="X2825" i="1"/>
  <c r="Z2825" i="1" s="1"/>
  <c r="X3021" i="1"/>
  <c r="Z3021" i="1" s="1"/>
  <c r="X3069" i="1"/>
  <c r="Z3069" i="1" s="1"/>
  <c r="AB3273" i="1"/>
  <c r="X3273" i="1"/>
  <c r="Z3273" i="1" s="1"/>
  <c r="X3373" i="1"/>
  <c r="Z3373" i="1" s="1"/>
  <c r="X3421" i="1"/>
  <c r="Z3421" i="1" s="1"/>
  <c r="AB3613" i="1"/>
  <c r="X3613" i="1"/>
  <c r="Z3613" i="1" s="1"/>
  <c r="AB3821" i="1"/>
  <c r="X3821" i="1"/>
  <c r="Z3821" i="1" s="1"/>
  <c r="AB3917" i="1"/>
  <c r="X3917" i="1"/>
  <c r="Z3917" i="1" s="1"/>
  <c r="AB4017" i="1"/>
  <c r="X4017" i="1"/>
  <c r="Z4017" i="1" s="1"/>
  <c r="X4165" i="1"/>
  <c r="Z4165" i="1" s="1"/>
  <c r="X4233" i="1"/>
  <c r="Z4233" i="1" s="1"/>
  <c r="X4517" i="1"/>
  <c r="Z4517" i="1" s="1"/>
  <c r="AB4657" i="1"/>
  <c r="X4657" i="1"/>
  <c r="Z4657" i="1" s="1"/>
  <c r="AB4689" i="1"/>
  <c r="X4689" i="1"/>
  <c r="Z4689" i="1" s="1"/>
  <c r="X20" i="1"/>
  <c r="Z20" i="1" s="1"/>
  <c r="X44" i="1"/>
  <c r="Z44" i="1" s="1"/>
  <c r="X60" i="1"/>
  <c r="Z60" i="1" s="1"/>
  <c r="X84" i="1"/>
  <c r="Z84" i="1" s="1"/>
  <c r="X108" i="1"/>
  <c r="Z108" i="1" s="1"/>
  <c r="X148" i="1"/>
  <c r="Z148" i="1" s="1"/>
  <c r="X196" i="1"/>
  <c r="Z196" i="1" s="1"/>
  <c r="X228" i="1"/>
  <c r="Z228" i="1" s="1"/>
  <c r="X276" i="1"/>
  <c r="Z276" i="1" s="1"/>
  <c r="X324" i="1"/>
  <c r="Z324" i="1" s="1"/>
  <c r="X348" i="1"/>
  <c r="Z348" i="1" s="1"/>
  <c r="X404" i="1"/>
  <c r="Z404" i="1" s="1"/>
  <c r="X428" i="1"/>
  <c r="Z428" i="1" s="1"/>
  <c r="X484" i="1"/>
  <c r="Z484" i="1" s="1"/>
  <c r="X508" i="1"/>
  <c r="Z508" i="1" s="1"/>
  <c r="X532" i="1"/>
  <c r="Z532" i="1" s="1"/>
  <c r="X556" i="1"/>
  <c r="Z556" i="1" s="1"/>
  <c r="X580" i="1"/>
  <c r="Z580" i="1" s="1"/>
  <c r="X676" i="1"/>
  <c r="Z676" i="1" s="1"/>
  <c r="X700" i="1"/>
  <c r="Z700" i="1" s="1"/>
  <c r="X740" i="1"/>
  <c r="Z740" i="1" s="1"/>
  <c r="X764" i="1"/>
  <c r="Z764" i="1" s="1"/>
  <c r="X788" i="1"/>
  <c r="Z788" i="1" s="1"/>
  <c r="X820" i="1"/>
  <c r="Z820" i="1" s="1"/>
  <c r="X852" i="1"/>
  <c r="Z852" i="1" s="1"/>
  <c r="X876" i="1"/>
  <c r="Z876" i="1" s="1"/>
  <c r="X900" i="1"/>
  <c r="Z900" i="1" s="1"/>
  <c r="AB924" i="1"/>
  <c r="X924" i="1"/>
  <c r="Z924" i="1" s="1"/>
  <c r="X948" i="1"/>
  <c r="Z948" i="1" s="1"/>
  <c r="X996" i="1"/>
  <c r="Z996" i="1" s="1"/>
  <c r="X1036" i="1"/>
  <c r="Z1036" i="1" s="1"/>
  <c r="X1060" i="1"/>
  <c r="Z1060" i="1" s="1"/>
  <c r="X1084" i="1"/>
  <c r="Z1084" i="1" s="1"/>
  <c r="X1116" i="1"/>
  <c r="Z1116" i="1" s="1"/>
  <c r="X1188" i="1"/>
  <c r="Z1188" i="1" s="1"/>
  <c r="X1300" i="1"/>
  <c r="Z1300" i="1" s="1"/>
  <c r="AB1340" i="1"/>
  <c r="X1340" i="1"/>
  <c r="Z1340" i="1" s="1"/>
  <c r="X1364" i="1"/>
  <c r="Z1364" i="1" s="1"/>
  <c r="X1388" i="1"/>
  <c r="Z1388" i="1" s="1"/>
  <c r="X1412" i="1"/>
  <c r="Z1412" i="1" s="1"/>
  <c r="AB1540" i="1"/>
  <c r="X1540" i="1"/>
  <c r="Z1540" i="1" s="1"/>
  <c r="X1564" i="1"/>
  <c r="Z1564" i="1" s="1"/>
  <c r="X1588" i="1"/>
  <c r="Z1588" i="1" s="1"/>
  <c r="X1692" i="1"/>
  <c r="Z1692" i="1" s="1"/>
  <c r="X1740" i="1"/>
  <c r="Z1740" i="1" s="1"/>
  <c r="X1836" i="1"/>
  <c r="Z1836" i="1" s="1"/>
  <c r="X1868" i="1"/>
  <c r="Z1868" i="1" s="1"/>
  <c r="X1964" i="1"/>
  <c r="Z1964" i="1" s="1"/>
  <c r="X2012" i="1"/>
  <c r="Z2012" i="1" s="1"/>
  <c r="X2220" i="1"/>
  <c r="Z2220" i="1" s="1"/>
  <c r="X2364" i="1"/>
  <c r="Z2364" i="1" s="1"/>
  <c r="X2412" i="1"/>
  <c r="Z2412" i="1" s="1"/>
  <c r="AB2556" i="1"/>
  <c r="X2556" i="1"/>
  <c r="Z2556" i="1" s="1"/>
  <c r="AB2748" i="1"/>
  <c r="X2748" i="1"/>
  <c r="Z2748" i="1" s="1"/>
  <c r="X2828" i="1"/>
  <c r="Z2828" i="1" s="1"/>
  <c r="AB13" i="1"/>
  <c r="X13" i="1"/>
  <c r="Z13" i="1" s="1"/>
  <c r="AB37" i="1"/>
  <c r="X37" i="1"/>
  <c r="Z37" i="1" s="1"/>
  <c r="AB61" i="1"/>
  <c r="X61" i="1"/>
  <c r="Z61" i="1" s="1"/>
  <c r="X97" i="1"/>
  <c r="Z97" i="1" s="1"/>
  <c r="AB145" i="1"/>
  <c r="X145" i="1"/>
  <c r="Z145" i="1" s="1"/>
  <c r="AB429" i="1"/>
  <c r="X429" i="1"/>
  <c r="Z429" i="1" s="1"/>
  <c r="X481" i="1"/>
  <c r="Z481" i="1" s="1"/>
  <c r="X549" i="1"/>
  <c r="Z549" i="1" s="1"/>
  <c r="X637" i="1"/>
  <c r="Z637" i="1" s="1"/>
  <c r="AB689" i="1"/>
  <c r="X689" i="1"/>
  <c r="Z689" i="1" s="1"/>
  <c r="X733" i="1"/>
  <c r="Z733" i="1" s="1"/>
  <c r="X781" i="1"/>
  <c r="Z781" i="1" s="1"/>
  <c r="X829" i="1"/>
  <c r="Z829" i="1" s="1"/>
  <c r="X889" i="1"/>
  <c r="Z889" i="1" s="1"/>
  <c r="AB941" i="1"/>
  <c r="X941" i="1"/>
  <c r="Z941" i="1" s="1"/>
  <c r="AB985" i="1"/>
  <c r="X985" i="1"/>
  <c r="Z985" i="1" s="1"/>
  <c r="X1033" i="1"/>
  <c r="Z1033" i="1" s="1"/>
  <c r="X1085" i="1"/>
  <c r="Z1085" i="1" s="1"/>
  <c r="X1133" i="1"/>
  <c r="Z1133" i="1" s="1"/>
  <c r="X1273" i="1"/>
  <c r="Z1273" i="1" s="1"/>
  <c r="X1353" i="1"/>
  <c r="Z1353" i="1" s="1"/>
  <c r="AB1397" i="1"/>
  <c r="X1397" i="1"/>
  <c r="Z1397" i="1" s="1"/>
  <c r="AB1573" i="1"/>
  <c r="X1573" i="1"/>
  <c r="Z1573" i="1" s="1"/>
  <c r="AB1757" i="1"/>
  <c r="X1757" i="1"/>
  <c r="Z1757" i="1" s="1"/>
  <c r="AB1853" i="1"/>
  <c r="X1853" i="1"/>
  <c r="Z1853" i="1" s="1"/>
  <c r="X1953" i="1"/>
  <c r="Z1953" i="1" s="1"/>
  <c r="X2101" i="1"/>
  <c r="Z2101" i="1" s="1"/>
  <c r="AB2145" i="1"/>
  <c r="X2145" i="1"/>
  <c r="Z2145" i="1" s="1"/>
  <c r="X2225" i="1"/>
  <c r="Z2225" i="1" s="1"/>
  <c r="X2325" i="1"/>
  <c r="Z2325" i="1" s="1"/>
  <c r="AB2369" i="1"/>
  <c r="X2369" i="1"/>
  <c r="Z2369" i="1" s="1"/>
  <c r="AB2417" i="1"/>
  <c r="X2417" i="1"/>
  <c r="Z2417" i="1" s="1"/>
  <c r="X2577" i="1"/>
  <c r="Z2577" i="1" s="1"/>
  <c r="AB2733" i="1"/>
  <c r="X2733" i="1"/>
  <c r="Z2733" i="1" s="1"/>
  <c r="X2829" i="1"/>
  <c r="Z2829" i="1" s="1"/>
  <c r="AB3017" i="1"/>
  <c r="X3017" i="1"/>
  <c r="Z3017" i="1" s="1"/>
  <c r="AB3065" i="1"/>
  <c r="X3065" i="1"/>
  <c r="Z3065" i="1" s="1"/>
  <c r="AB3229" i="1"/>
  <c r="X3229" i="1"/>
  <c r="Z3229" i="1" s="1"/>
  <c r="X3369" i="1"/>
  <c r="Z3369" i="1" s="1"/>
  <c r="X3529" i="1"/>
  <c r="Z3529" i="1" s="1"/>
  <c r="AB3721" i="1"/>
  <c r="X3721" i="1"/>
  <c r="Z3721" i="1" s="1"/>
  <c r="X3817" i="1"/>
  <c r="Z3817" i="1" s="1"/>
  <c r="X3945" i="1"/>
  <c r="Z3945" i="1" s="1"/>
  <c r="X3993" i="1"/>
  <c r="Z3993" i="1" s="1"/>
  <c r="AB4209" i="1"/>
  <c r="X4209" i="1"/>
  <c r="Z4209" i="1" s="1"/>
  <c r="AB4289" i="1"/>
  <c r="X4289" i="1"/>
  <c r="Z4289" i="1" s="1"/>
  <c r="AB4385" i="1"/>
  <c r="X4385" i="1"/>
  <c r="Z4385" i="1" s="1"/>
  <c r="X4693" i="1"/>
  <c r="Z4693" i="1" s="1"/>
  <c r="X2988" i="1"/>
  <c r="Z2988" i="1" s="1"/>
  <c r="X3036" i="1"/>
  <c r="Z3036" i="1" s="1"/>
  <c r="AB3260" i="1"/>
  <c r="X3260" i="1"/>
  <c r="Z3260" i="1" s="1"/>
  <c r="X3356" i="1"/>
  <c r="Z3356" i="1" s="1"/>
  <c r="X3500" i="1"/>
  <c r="Z3500" i="1" s="1"/>
  <c r="X3532" i="1"/>
  <c r="Z3532" i="1" s="1"/>
  <c r="AB85" i="1"/>
  <c r="X85" i="1"/>
  <c r="Z85" i="1" s="1"/>
  <c r="AB117" i="1"/>
  <c r="X117" i="1"/>
  <c r="Z117" i="1" s="1"/>
  <c r="X169" i="1"/>
  <c r="Z169" i="1" s="1"/>
  <c r="X197" i="1"/>
  <c r="Z197" i="1" s="1"/>
  <c r="X213" i="1"/>
  <c r="Z213" i="1" s="1"/>
  <c r="X261" i="1"/>
  <c r="Z261" i="1" s="1"/>
  <c r="AB277" i="1"/>
  <c r="X277" i="1"/>
  <c r="Z277" i="1" s="1"/>
  <c r="AB325" i="1"/>
  <c r="X325" i="1"/>
  <c r="Z325" i="1" s="1"/>
  <c r="X341" i="1"/>
  <c r="Z341" i="1" s="1"/>
  <c r="AB357" i="1"/>
  <c r="X357" i="1"/>
  <c r="Z357" i="1" s="1"/>
  <c r="AB389" i="1"/>
  <c r="X389" i="1"/>
  <c r="Z389" i="1" s="1"/>
  <c r="AB401" i="1"/>
  <c r="X401" i="1"/>
  <c r="Z401" i="1" s="1"/>
  <c r="X417" i="1"/>
  <c r="Z417" i="1" s="1"/>
  <c r="AB437" i="1"/>
  <c r="X437" i="1"/>
  <c r="Z437" i="1" s="1"/>
  <c r="X485" i="1"/>
  <c r="Z485" i="1" s="1"/>
  <c r="AB517" i="1"/>
  <c r="X517" i="1"/>
  <c r="Z517" i="1" s="1"/>
  <c r="X545" i="1"/>
  <c r="Z545" i="1" s="1"/>
  <c r="AB577" i="1"/>
  <c r="X577" i="1"/>
  <c r="Z577" i="1" s="1"/>
  <c r="AB673" i="1"/>
  <c r="X673" i="1"/>
  <c r="Z673" i="1" s="1"/>
  <c r="X705" i="1"/>
  <c r="Z705" i="1" s="1"/>
  <c r="AB737" i="1"/>
  <c r="X737" i="1"/>
  <c r="Z737" i="1" s="1"/>
  <c r="AB769" i="1"/>
  <c r="X769" i="1"/>
  <c r="Z769" i="1" s="1"/>
  <c r="X801" i="1"/>
  <c r="Z801" i="1" s="1"/>
  <c r="AB837" i="1"/>
  <c r="X837" i="1"/>
  <c r="Z837" i="1" s="1"/>
  <c r="X869" i="1"/>
  <c r="Z869" i="1" s="1"/>
  <c r="AB893" i="1"/>
  <c r="X893" i="1"/>
  <c r="Z893" i="1" s="1"/>
  <c r="AB921" i="1"/>
  <c r="X921" i="1"/>
  <c r="Z921" i="1" s="1"/>
  <c r="AB953" i="1"/>
  <c r="X953" i="1"/>
  <c r="Z953" i="1" s="1"/>
  <c r="AB989" i="1"/>
  <c r="X989" i="1"/>
  <c r="Z989" i="1" s="1"/>
  <c r="AB1113" i="1"/>
  <c r="X1113" i="1"/>
  <c r="Z1113" i="1" s="1"/>
  <c r="AB1189" i="1"/>
  <c r="X1189" i="1"/>
  <c r="Z1189" i="1" s="1"/>
  <c r="AB1285" i="1"/>
  <c r="X1285" i="1"/>
  <c r="Z1285" i="1" s="1"/>
  <c r="AB1349" i="1"/>
  <c r="X1349" i="1"/>
  <c r="Z1349" i="1" s="1"/>
  <c r="AB1401" i="1"/>
  <c r="X1401" i="1"/>
  <c r="Z1401" i="1" s="1"/>
  <c r="AB1557" i="1"/>
  <c r="X1557" i="1"/>
  <c r="Z1557" i="1" s="1"/>
  <c r="X1605" i="1"/>
  <c r="Z1605" i="1" s="1"/>
  <c r="AB1745" i="1"/>
  <c r="X1745" i="1"/>
  <c r="Z1745" i="1" s="1"/>
  <c r="AB1761" i="1"/>
  <c r="X1761" i="1"/>
  <c r="Z1761" i="1" s="1"/>
  <c r="AB1825" i="1"/>
  <c r="X1825" i="1"/>
  <c r="Z1825" i="1" s="1"/>
  <c r="AB1857" i="1"/>
  <c r="X1857" i="1"/>
  <c r="Z1857" i="1" s="1"/>
  <c r="AB1949" i="1"/>
  <c r="X1949" i="1"/>
  <c r="Z1949" i="1" s="1"/>
  <c r="X1965" i="1"/>
  <c r="Z1965" i="1" s="1"/>
  <c r="X2029" i="1"/>
  <c r="Z2029" i="1" s="1"/>
  <c r="X2093" i="1"/>
  <c r="Z2093" i="1" s="1"/>
  <c r="X2141" i="1"/>
  <c r="Z2141" i="1" s="1"/>
  <c r="AB2205" i="1"/>
  <c r="X2205" i="1"/>
  <c r="Z2205" i="1" s="1"/>
  <c r="AB2233" i="1"/>
  <c r="X2233" i="1"/>
  <c r="Z2233" i="1" s="1"/>
  <c r="AB2329" i="1"/>
  <c r="X2329" i="1"/>
  <c r="Z2329" i="1" s="1"/>
  <c r="AB2365" i="1"/>
  <c r="X2365" i="1"/>
  <c r="Z2365" i="1" s="1"/>
  <c r="X2397" i="1"/>
  <c r="Z2397" i="1" s="1"/>
  <c r="AB2493" i="1"/>
  <c r="X2493" i="1"/>
  <c r="Z2493" i="1" s="1"/>
  <c r="AB2557" i="1"/>
  <c r="X2557" i="1"/>
  <c r="Z2557" i="1" s="1"/>
  <c r="AB2589" i="1"/>
  <c r="X2589" i="1"/>
  <c r="Z2589" i="1" s="1"/>
  <c r="X2621" i="1"/>
  <c r="Z2621" i="1" s="1"/>
  <c r="AB2737" i="1"/>
  <c r="X2737" i="1"/>
  <c r="Z2737" i="1" s="1"/>
  <c r="AB2801" i="1"/>
  <c r="X2801" i="1"/>
  <c r="Z2801" i="1" s="1"/>
  <c r="X2833" i="1"/>
  <c r="Z2833" i="1" s="1"/>
  <c r="X2929" i="1"/>
  <c r="Z2929" i="1" s="1"/>
  <c r="X3009" i="1"/>
  <c r="Z3009" i="1" s="1"/>
  <c r="X3265" i="1"/>
  <c r="Z3265" i="1" s="1"/>
  <c r="AB3381" i="1"/>
  <c r="X3381" i="1"/>
  <c r="Z3381" i="1" s="1"/>
  <c r="X3413" i="1"/>
  <c r="Z3413" i="1" s="1"/>
  <c r="AB3509" i="1"/>
  <c r="X3509" i="1"/>
  <c r="Z3509" i="1" s="1"/>
  <c r="X3541" i="1"/>
  <c r="Z3541" i="1" s="1"/>
  <c r="AB3797" i="1"/>
  <c r="X3797" i="1"/>
  <c r="Z3797" i="1" s="1"/>
  <c r="AB3829" i="1"/>
  <c r="X3829" i="1"/>
  <c r="Z3829" i="1" s="1"/>
  <c r="AB3893" i="1"/>
  <c r="X3893" i="1"/>
  <c r="Z3893" i="1" s="1"/>
  <c r="X3925" i="1"/>
  <c r="Z3925" i="1" s="1"/>
  <c r="X3957" i="1"/>
  <c r="Z3957" i="1" s="1"/>
  <c r="AB3989" i="1"/>
  <c r="X3989" i="1"/>
  <c r="Z3989" i="1" s="1"/>
  <c r="X4189" i="1"/>
  <c r="Z4189" i="1" s="1"/>
  <c r="AB4333" i="1"/>
  <c r="X4333" i="1"/>
  <c r="Z4333" i="1" s="1"/>
  <c r="AB4557" i="1"/>
  <c r="X4557" i="1"/>
  <c r="Z4557" i="1" s="1"/>
  <c r="AB4649" i="1"/>
  <c r="X4649" i="1"/>
  <c r="Z4649" i="1" s="1"/>
  <c r="X4713" i="1"/>
  <c r="Z4713" i="1" s="1"/>
  <c r="AB5" i="1"/>
  <c r="X5" i="1"/>
  <c r="Z5" i="1" s="1"/>
  <c r="X8" i="1"/>
  <c r="Z8" i="1" s="1"/>
  <c r="X24" i="1"/>
  <c r="Z24" i="1" s="1"/>
  <c r="X40" i="1"/>
  <c r="Z40" i="1" s="1"/>
  <c r="X56" i="1"/>
  <c r="Z56" i="1" s="1"/>
  <c r="X72" i="1"/>
  <c r="Z72" i="1" s="1"/>
  <c r="X88" i="1"/>
  <c r="Z88" i="1" s="1"/>
  <c r="X104" i="1"/>
  <c r="Z104" i="1" s="1"/>
  <c r="X120" i="1"/>
  <c r="Z120" i="1" s="1"/>
  <c r="X152" i="1"/>
  <c r="Z152" i="1" s="1"/>
  <c r="X168" i="1"/>
  <c r="Z168" i="1" s="1"/>
  <c r="X184" i="1"/>
  <c r="Z184" i="1" s="1"/>
  <c r="AB200" i="1"/>
  <c r="X200" i="1"/>
  <c r="Z200" i="1" s="1"/>
  <c r="X216" i="1"/>
  <c r="Z216" i="1" s="1"/>
  <c r="X264" i="1"/>
  <c r="Z264" i="1" s="1"/>
  <c r="X280" i="1"/>
  <c r="Z280" i="1" s="1"/>
  <c r="X328" i="1"/>
  <c r="Z328" i="1" s="1"/>
  <c r="X344" i="1"/>
  <c r="Z344" i="1" s="1"/>
  <c r="X360" i="1"/>
  <c r="Z360" i="1" s="1"/>
  <c r="X392" i="1"/>
  <c r="Z392" i="1" s="1"/>
  <c r="X408" i="1"/>
  <c r="Z408" i="1" s="1"/>
  <c r="X424" i="1"/>
  <c r="Z424" i="1" s="1"/>
  <c r="X440" i="1"/>
  <c r="Z440" i="1" s="1"/>
  <c r="X480" i="1"/>
  <c r="Z480" i="1" s="1"/>
  <c r="X496" i="1"/>
  <c r="Z496" i="1" s="1"/>
  <c r="X512" i="1"/>
  <c r="Z512" i="1" s="1"/>
  <c r="X528" i="1"/>
  <c r="Z528" i="1" s="1"/>
  <c r="X544" i="1"/>
  <c r="Z544" i="1" s="1"/>
  <c r="X560" i="1"/>
  <c r="Z560" i="1" s="1"/>
  <c r="X568" i="1"/>
  <c r="Z568" i="1" s="1"/>
  <c r="X584" i="1"/>
  <c r="Z584" i="1" s="1"/>
  <c r="X600" i="1"/>
  <c r="Z600" i="1" s="1"/>
  <c r="X640" i="1"/>
  <c r="Z640" i="1" s="1"/>
  <c r="X656" i="1"/>
  <c r="Z656" i="1" s="1"/>
  <c r="X672" i="1"/>
  <c r="Z672" i="1" s="1"/>
  <c r="X688" i="1"/>
  <c r="Z688" i="1" s="1"/>
  <c r="X704" i="1"/>
  <c r="Z704" i="1" s="1"/>
  <c r="X720" i="1"/>
  <c r="Z720" i="1" s="1"/>
  <c r="X736" i="1"/>
  <c r="Z736" i="1" s="1"/>
  <c r="X768" i="1"/>
  <c r="Z768" i="1" s="1"/>
  <c r="AB784" i="1"/>
  <c r="X784" i="1"/>
  <c r="Z784" i="1" s="1"/>
  <c r="X800" i="1"/>
  <c r="Z800" i="1" s="1"/>
  <c r="X816" i="1"/>
  <c r="Z816" i="1" s="1"/>
  <c r="X832" i="1"/>
  <c r="Z832" i="1" s="1"/>
  <c r="X848" i="1"/>
  <c r="Z848" i="1" s="1"/>
  <c r="X856" i="1"/>
  <c r="Z856" i="1" s="1"/>
  <c r="X872" i="1"/>
  <c r="Z872" i="1" s="1"/>
  <c r="X888" i="1"/>
  <c r="Z888" i="1" s="1"/>
  <c r="X904" i="1"/>
  <c r="Z904" i="1" s="1"/>
  <c r="X928" i="1"/>
  <c r="Z928" i="1" s="1"/>
  <c r="X944" i="1"/>
  <c r="Z944" i="1" s="1"/>
  <c r="X952" i="1"/>
  <c r="Z952" i="1" s="1"/>
  <c r="AB968" i="1"/>
  <c r="X968" i="1"/>
  <c r="Z968" i="1" s="1"/>
  <c r="X984" i="1"/>
  <c r="Z984" i="1" s="1"/>
  <c r="X1008" i="1"/>
  <c r="Z1008" i="1" s="1"/>
  <c r="X1024" i="1"/>
  <c r="Z1024" i="1" s="1"/>
  <c r="X1072" i="1"/>
  <c r="Z1072" i="1" s="1"/>
  <c r="X1088" i="1"/>
  <c r="Z1088" i="1" s="1"/>
  <c r="X1096" i="1"/>
  <c r="Z1096" i="1" s="1"/>
  <c r="X1112" i="1"/>
  <c r="Z1112" i="1" s="1"/>
  <c r="X1128" i="1"/>
  <c r="Z1128" i="1" s="1"/>
  <c r="X1280" i="1"/>
  <c r="Z1280" i="1" s="1"/>
  <c r="X1312" i="1"/>
  <c r="Z1312" i="1" s="1"/>
  <c r="X1328" i="1"/>
  <c r="Z1328" i="1" s="1"/>
  <c r="X1344" i="1"/>
  <c r="Z1344" i="1" s="1"/>
  <c r="X1360" i="1"/>
  <c r="Z1360" i="1" s="1"/>
  <c r="X1376" i="1"/>
  <c r="Z1376" i="1" s="1"/>
  <c r="X1392" i="1"/>
  <c r="Z1392" i="1" s="1"/>
  <c r="X1408" i="1"/>
  <c r="Z1408" i="1" s="1"/>
  <c r="X1424" i="1"/>
  <c r="Z1424" i="1" s="1"/>
  <c r="X1544" i="1"/>
  <c r="Z1544" i="1" s="1"/>
  <c r="X1560" i="1"/>
  <c r="Z1560" i="1" s="1"/>
  <c r="X1576" i="1"/>
  <c r="Z1576" i="1" s="1"/>
  <c r="X1608" i="1"/>
  <c r="Z1608" i="1" s="1"/>
  <c r="X1656" i="1"/>
  <c r="Z1656" i="1" s="1"/>
  <c r="X1736" i="1"/>
  <c r="Z1736" i="1" s="1"/>
  <c r="X1760" i="1"/>
  <c r="Z1760" i="1" s="1"/>
  <c r="X1808" i="1"/>
  <c r="Z1808" i="1" s="1"/>
  <c r="X1840" i="1"/>
  <c r="Z1840" i="1" s="1"/>
  <c r="X1872" i="1"/>
  <c r="Z1872" i="1" s="1"/>
  <c r="X1968" i="1"/>
  <c r="Z1968" i="1" s="1"/>
  <c r="X1984" i="1"/>
  <c r="Z1984" i="1" s="1"/>
  <c r="X2016" i="1"/>
  <c r="Z2016" i="1" s="1"/>
  <c r="X2144" i="1"/>
  <c r="Z2144" i="1" s="1"/>
  <c r="X2224" i="1"/>
  <c r="Z2224" i="1" s="1"/>
  <c r="X2320" i="1"/>
  <c r="Z2320" i="1" s="1"/>
  <c r="X2352" i="1"/>
  <c r="Z2352" i="1" s="1"/>
  <c r="X2384" i="1"/>
  <c r="Z2384" i="1" s="1"/>
  <c r="X2416" i="1"/>
  <c r="Z2416" i="1" s="1"/>
  <c r="AB2448" i="1"/>
  <c r="X2448" i="1"/>
  <c r="Z2448" i="1" s="1"/>
  <c r="X2480" i="1"/>
  <c r="Z2480" i="1" s="1"/>
  <c r="X2544" i="1"/>
  <c r="Z2544" i="1" s="1"/>
  <c r="X2576" i="1"/>
  <c r="Z2576" i="1" s="1"/>
  <c r="X2736" i="1"/>
  <c r="Z2736" i="1" s="1"/>
  <c r="X2800" i="1"/>
  <c r="Z2800" i="1" s="1"/>
  <c r="X2832" i="1"/>
  <c r="Z2832" i="1" s="1"/>
  <c r="X2928" i="1"/>
  <c r="Z2928" i="1" s="1"/>
  <c r="AB2960" i="1"/>
  <c r="X2960" i="1"/>
  <c r="Z2960" i="1" s="1"/>
  <c r="AB9" i="1"/>
  <c r="X9" i="1"/>
  <c r="Z9" i="1" s="1"/>
  <c r="X17" i="1"/>
  <c r="Z17" i="1" s="1"/>
  <c r="X33" i="1"/>
  <c r="Z33" i="1" s="1"/>
  <c r="X49" i="1"/>
  <c r="Z49" i="1" s="1"/>
  <c r="X65" i="1"/>
  <c r="Z65" i="1" s="1"/>
  <c r="AB89" i="1"/>
  <c r="X89" i="1"/>
  <c r="Z89" i="1" s="1"/>
  <c r="X121" i="1"/>
  <c r="Z121" i="1" s="1"/>
  <c r="X153" i="1"/>
  <c r="Z153" i="1" s="1"/>
  <c r="X393" i="1"/>
  <c r="Z393" i="1" s="1"/>
  <c r="X489" i="1"/>
  <c r="Z489" i="1" s="1"/>
  <c r="X521" i="1"/>
  <c r="Z521" i="1" s="1"/>
  <c r="AB557" i="1"/>
  <c r="X557" i="1"/>
  <c r="Z557" i="1" s="1"/>
  <c r="X589" i="1"/>
  <c r="Z589" i="1" s="1"/>
  <c r="X681" i="1"/>
  <c r="Z681" i="1" s="1"/>
  <c r="AB709" i="1"/>
  <c r="X709" i="1"/>
  <c r="Z709" i="1" s="1"/>
  <c r="X789" i="1"/>
  <c r="Z789" i="1" s="1"/>
  <c r="AB821" i="1"/>
  <c r="X821" i="1"/>
  <c r="Z821" i="1" s="1"/>
  <c r="X849" i="1"/>
  <c r="Z849" i="1" s="1"/>
  <c r="X901" i="1"/>
  <c r="Z901" i="1" s="1"/>
  <c r="AB917" i="1"/>
  <c r="X917" i="1"/>
  <c r="Z917" i="1" s="1"/>
  <c r="AB949" i="1"/>
  <c r="X949" i="1"/>
  <c r="Z949" i="1" s="1"/>
  <c r="AB977" i="1"/>
  <c r="X977" i="1"/>
  <c r="Z977" i="1" s="1"/>
  <c r="X1109" i="1"/>
  <c r="Z1109" i="1" s="1"/>
  <c r="AB1329" i="1"/>
  <c r="X1329" i="1"/>
  <c r="Z1329" i="1" s="1"/>
  <c r="AB1361" i="1"/>
  <c r="X1361" i="1"/>
  <c r="Z1361" i="1" s="1"/>
  <c r="X1389" i="1"/>
  <c r="Z1389" i="1" s="1"/>
  <c r="X1405" i="1"/>
  <c r="Z1405" i="1" s="1"/>
  <c r="AB1553" i="1"/>
  <c r="X1553" i="1"/>
  <c r="Z1553" i="1" s="1"/>
  <c r="X1609" i="1"/>
  <c r="Z1609" i="1" s="1"/>
  <c r="AB1673" i="1"/>
  <c r="X1673" i="1"/>
  <c r="Z1673" i="1" s="1"/>
  <c r="AB1701" i="1"/>
  <c r="X1701" i="1"/>
  <c r="Z1701" i="1" s="1"/>
  <c r="X1733" i="1"/>
  <c r="Z1733" i="1" s="1"/>
  <c r="X1765" i="1"/>
  <c r="Z1765" i="1" s="1"/>
  <c r="X1829" i="1"/>
  <c r="Z1829" i="1" s="1"/>
  <c r="X1861" i="1"/>
  <c r="Z1861" i="1" s="1"/>
  <c r="AB1877" i="1"/>
  <c r="X1877" i="1"/>
  <c r="Z1877" i="1" s="1"/>
  <c r="AB1977" i="1"/>
  <c r="X1977" i="1"/>
  <c r="Z1977" i="1" s="1"/>
  <c r="AB2009" i="1"/>
  <c r="X2009" i="1"/>
  <c r="Z2009" i="1" s="1"/>
  <c r="X2025" i="1"/>
  <c r="Z2025" i="1" s="1"/>
  <c r="AB2089" i="1"/>
  <c r="X2089" i="1"/>
  <c r="Z2089" i="1" s="1"/>
  <c r="AB2137" i="1"/>
  <c r="X2137" i="1"/>
  <c r="Z2137" i="1" s="1"/>
  <c r="AB2201" i="1"/>
  <c r="X2201" i="1"/>
  <c r="Z2201" i="1" s="1"/>
  <c r="AB2333" i="1"/>
  <c r="X2333" i="1"/>
  <c r="Z2333" i="1" s="1"/>
  <c r="AB2361" i="1"/>
  <c r="X2361" i="1"/>
  <c r="Z2361" i="1" s="1"/>
  <c r="AB2425" i="1"/>
  <c r="X2425" i="1"/>
  <c r="Z2425" i="1" s="1"/>
  <c r="X2457" i="1"/>
  <c r="Z2457" i="1" s="1"/>
  <c r="AB2489" i="1"/>
  <c r="X2489" i="1"/>
  <c r="Z2489" i="1" s="1"/>
  <c r="X2553" i="1"/>
  <c r="Z2553" i="1" s="1"/>
  <c r="X2569" i="1"/>
  <c r="Z2569" i="1" s="1"/>
  <c r="X2729" i="1"/>
  <c r="Z2729" i="1" s="1"/>
  <c r="X2949" i="1"/>
  <c r="Z2949" i="1" s="1"/>
  <c r="X2981" i="1"/>
  <c r="Z2981" i="1" s="1"/>
  <c r="AB2997" i="1"/>
  <c r="X2997" i="1"/>
  <c r="Z2997" i="1" s="1"/>
  <c r="X3025" i="1"/>
  <c r="Z3025" i="1" s="1"/>
  <c r="AB3105" i="1"/>
  <c r="X3105" i="1"/>
  <c r="Z3105" i="1" s="1"/>
  <c r="X3377" i="1"/>
  <c r="Z3377" i="1" s="1"/>
  <c r="AB3409" i="1"/>
  <c r="X3409" i="1"/>
  <c r="Z3409" i="1" s="1"/>
  <c r="X3505" i="1"/>
  <c r="Z3505" i="1" s="1"/>
  <c r="X3537" i="1"/>
  <c r="Z3537" i="1" s="1"/>
  <c r="AB3793" i="1"/>
  <c r="X3793" i="1"/>
  <c r="Z3793" i="1" s="1"/>
  <c r="X3825" i="1"/>
  <c r="Z3825" i="1" s="1"/>
  <c r="AB3841" i="1"/>
  <c r="X3841" i="1"/>
  <c r="Z3841" i="1" s="1"/>
  <c r="X3873" i="1"/>
  <c r="Z3873" i="1" s="1"/>
  <c r="AB3937" i="1"/>
  <c r="X3937" i="1"/>
  <c r="Z3937" i="1" s="1"/>
  <c r="AB3969" i="1"/>
  <c r="X3969" i="1"/>
  <c r="Z3969" i="1" s="1"/>
  <c r="X4001" i="1"/>
  <c r="Z4001" i="1" s="1"/>
  <c r="AB4089" i="1"/>
  <c r="X4089" i="1"/>
  <c r="Z4089" i="1" s="1"/>
  <c r="X4185" i="1"/>
  <c r="Z4185" i="1" s="1"/>
  <c r="X4277" i="1"/>
  <c r="Z4277" i="1" s="1"/>
  <c r="X4329" i="1"/>
  <c r="Z4329" i="1" s="1"/>
  <c r="X4569" i="1"/>
  <c r="Z4569" i="1" s="1"/>
  <c r="AB4653" i="1"/>
  <c r="X4653" i="1"/>
  <c r="Z4653" i="1" s="1"/>
  <c r="X4701" i="1"/>
  <c r="Z4701" i="1" s="1"/>
  <c r="AB4717" i="1"/>
  <c r="X4717" i="1"/>
  <c r="Z4717" i="1" s="1"/>
  <c r="U196" i="1"/>
  <c r="U352" i="1"/>
  <c r="U984" i="1"/>
  <c r="U1492" i="1"/>
  <c r="U2216" i="1"/>
  <c r="U2264" i="1"/>
  <c r="U2352" i="1"/>
  <c r="U2464" i="1"/>
  <c r="U2612" i="1"/>
  <c r="U2632" i="1"/>
  <c r="U2704" i="1"/>
  <c r="U2117" i="1"/>
  <c r="U2693" i="1"/>
  <c r="U148" i="1"/>
  <c r="U260" i="1"/>
  <c r="U340" i="1"/>
  <c r="U392" i="1"/>
  <c r="U444" i="1"/>
  <c r="U476" i="1"/>
  <c r="U508" i="1"/>
  <c r="U572" i="1"/>
  <c r="U604" i="1"/>
  <c r="U676" i="1"/>
  <c r="U704" i="1"/>
  <c r="U1256" i="1"/>
  <c r="U1388" i="1"/>
  <c r="U1496" i="1"/>
  <c r="U1604" i="1"/>
  <c r="U1736" i="1"/>
  <c r="U1868" i="1"/>
  <c r="U1960" i="1"/>
  <c r="U2004" i="1"/>
  <c r="U2020" i="1"/>
  <c r="U2052" i="1"/>
  <c r="U2088" i="1"/>
  <c r="U2172" i="1"/>
  <c r="U2284" i="1"/>
  <c r="U2492" i="1"/>
  <c r="U2664" i="1"/>
  <c r="U2453" i="1"/>
  <c r="U2581" i="1"/>
  <c r="U3173" i="1"/>
  <c r="U3301" i="1"/>
  <c r="U2437" i="1"/>
  <c r="U672" i="1"/>
  <c r="U920" i="1"/>
  <c r="U1036" i="1"/>
  <c r="U1564" i="1"/>
  <c r="U2324" i="1"/>
  <c r="U2532" i="1"/>
  <c r="U216" i="1"/>
  <c r="U264" i="1"/>
  <c r="U592" i="1"/>
  <c r="U656" i="1"/>
  <c r="U688" i="1"/>
  <c r="U708" i="1"/>
  <c r="U776" i="1"/>
  <c r="U896" i="1"/>
  <c r="U932" i="1"/>
  <c r="U1128" i="1"/>
  <c r="U1216" i="1"/>
  <c r="U1264" i="1"/>
  <c r="U1292" i="1"/>
  <c r="U1468" i="1"/>
  <c r="U1724" i="1"/>
  <c r="U2040" i="1"/>
  <c r="U2124" i="1"/>
  <c r="U2160" i="1"/>
  <c r="U2256" i="1"/>
  <c r="U2472" i="1"/>
  <c r="U2720" i="1"/>
  <c r="U2908" i="1"/>
  <c r="U4260" i="1"/>
  <c r="U2149" i="1"/>
  <c r="U2789" i="1"/>
  <c r="U2837" i="1"/>
  <c r="U1829" i="1"/>
  <c r="U336" i="1"/>
  <c r="U472" i="1"/>
  <c r="U1152" i="1"/>
  <c r="U1840" i="1"/>
  <c r="U2168" i="1"/>
  <c r="U2408" i="1"/>
  <c r="U2440" i="1"/>
  <c r="U2644" i="1"/>
  <c r="U192" i="1"/>
  <c r="U268" i="1"/>
  <c r="U332" i="1"/>
  <c r="U384" i="1"/>
  <c r="U532" i="1"/>
  <c r="U596" i="1"/>
  <c r="U660" i="1"/>
  <c r="U692" i="1"/>
  <c r="U712" i="1"/>
  <c r="U744" i="1"/>
  <c r="U780" i="1"/>
  <c r="U916" i="1"/>
  <c r="U1084" i="1"/>
  <c r="U1116" i="1"/>
  <c r="U1148" i="1"/>
  <c r="U1180" i="1"/>
  <c r="U1232" i="1"/>
  <c r="U1800" i="1"/>
  <c r="U2028" i="1"/>
  <c r="U2260" i="1"/>
  <c r="U2608" i="1"/>
  <c r="U2724" i="1"/>
  <c r="U2752" i="1"/>
  <c r="U2912" i="1"/>
  <c r="U3144" i="1"/>
  <c r="U1589" i="1"/>
  <c r="U3333" i="1"/>
  <c r="U581" i="1"/>
  <c r="U2133" i="1"/>
  <c r="AB278" i="1"/>
  <c r="AB2014" i="1"/>
  <c r="AB1759" i="1"/>
  <c r="AB2135" i="1"/>
  <c r="AB2403" i="1"/>
  <c r="AB873" i="1"/>
  <c r="AB1565" i="1"/>
  <c r="AB906" i="1"/>
  <c r="AB1666" i="1"/>
  <c r="AB3102" i="1"/>
  <c r="AB1678" i="1"/>
  <c r="AB1695" i="1"/>
  <c r="AB3970" i="1"/>
  <c r="AB3000" i="1"/>
  <c r="AB2551" i="1"/>
  <c r="AB1430" i="1"/>
  <c r="AB1954" i="1"/>
  <c r="AB3839" i="1"/>
  <c r="AB3108" i="1"/>
  <c r="AB786" i="1"/>
  <c r="AB3268" i="1"/>
  <c r="AB2354" i="1"/>
  <c r="AB3858" i="1"/>
  <c r="AB3874" i="1"/>
  <c r="AB4143" i="1"/>
  <c r="AB2843" i="1"/>
  <c r="AB3811" i="1"/>
  <c r="AB4571" i="1"/>
  <c r="AB4283" i="1"/>
  <c r="AB3426" i="1"/>
  <c r="AB3810" i="1"/>
  <c r="AB1847" i="1"/>
  <c r="AB7" i="1"/>
  <c r="AB694" i="1"/>
  <c r="AB1751" i="1"/>
  <c r="AB2451" i="1"/>
  <c r="AB2563" i="1"/>
  <c r="AB2478" i="1"/>
  <c r="AB2950" i="1"/>
  <c r="AB3007" i="1"/>
  <c r="AB3382" i="1"/>
  <c r="AB4559" i="1"/>
  <c r="AB3386" i="1"/>
  <c r="AB3792" i="1"/>
  <c r="AB4004" i="1"/>
  <c r="AB1879" i="1"/>
  <c r="AB1838" i="1"/>
  <c r="AB3788" i="1"/>
  <c r="AB3620" i="1"/>
  <c r="AB4279" i="1"/>
  <c r="AB2954" i="1"/>
  <c r="AB2086" i="1"/>
  <c r="AB2214" i="1"/>
  <c r="AB4330" i="1"/>
  <c r="AB2390" i="1"/>
  <c r="AB4690" i="1"/>
  <c r="AB3542" i="1"/>
  <c r="AB3748" i="1"/>
  <c r="AB4698" i="1"/>
  <c r="AB1859" i="1"/>
  <c r="AB3220" i="1"/>
  <c r="AB4135" i="1"/>
  <c r="AB1832" i="1"/>
  <c r="J11" i="5"/>
  <c r="I10" i="5"/>
  <c r="J10" i="5"/>
  <c r="I8" i="5"/>
  <c r="J8" i="5"/>
  <c r="I11" i="5"/>
  <c r="I9" i="5"/>
  <c r="J9" i="5"/>
  <c r="AB2559" i="1"/>
  <c r="AB2711" i="1"/>
  <c r="AB870" i="1"/>
  <c r="AB886" i="1"/>
  <c r="AB1126" i="1"/>
  <c r="AB1190" i="1"/>
  <c r="AB1346" i="1"/>
  <c r="AB1370" i="1"/>
  <c r="AB1394" i="1"/>
  <c r="AB1410" i="1"/>
  <c r="AB1698" i="1"/>
  <c r="AB1770" i="1"/>
  <c r="AB1826" i="1"/>
  <c r="AB2806" i="1"/>
  <c r="AB2356" i="1"/>
  <c r="AB2376" i="1"/>
  <c r="AB2932" i="1"/>
  <c r="AB862" i="1"/>
  <c r="AB878" i="1"/>
  <c r="AB1378" i="1"/>
  <c r="AB1554" i="1"/>
  <c r="AB1730" i="1"/>
  <c r="AB1762" i="1"/>
  <c r="AB1834" i="1"/>
  <c r="AB2798" i="1"/>
  <c r="AB2568" i="1"/>
  <c r="AB3803" i="1"/>
  <c r="AB3851" i="1"/>
  <c r="AB3955" i="1"/>
  <c r="AB3724" i="1"/>
  <c r="AB3883" i="1"/>
  <c r="AB3799" i="1"/>
  <c r="AB3935" i="1"/>
  <c r="AB3943" i="1"/>
  <c r="AB3975" i="1"/>
  <c r="AB3352" i="1"/>
  <c r="AB3384" i="1"/>
  <c r="AB3496" i="1"/>
  <c r="AB3428" i="1"/>
  <c r="AB3364" i="1"/>
  <c r="AB3412" i="1"/>
  <c r="AB3508" i="1"/>
  <c r="AB3416" i="1"/>
  <c r="AB3512" i="1"/>
  <c r="AB3528" i="1"/>
  <c r="AB3544" i="1"/>
  <c r="AB3612" i="1"/>
  <c r="AB3592" i="1"/>
  <c r="AB1469" i="1" l="1"/>
  <c r="X449" i="1"/>
  <c r="Z449" i="1" s="1"/>
  <c r="X3401" i="1"/>
  <c r="Z3401" i="1" s="1"/>
  <c r="X1144" i="1"/>
  <c r="Z1144" i="1" s="1"/>
  <c r="X1444" i="1"/>
  <c r="Z1444" i="1" s="1"/>
  <c r="X1525" i="1"/>
  <c r="Z1525" i="1" s="1"/>
  <c r="X1040" i="1"/>
  <c r="Z1040" i="1" s="1"/>
  <c r="AB4237" i="1"/>
  <c r="AB3561" i="1"/>
  <c r="AB2881" i="1"/>
  <c r="X2640" i="1"/>
  <c r="Z2640" i="1" s="1"/>
  <c r="X172" i="1"/>
  <c r="Z172" i="1" s="1"/>
  <c r="X3488" i="1"/>
  <c r="Z3488" i="1" s="1"/>
  <c r="X3184" i="1"/>
  <c r="Z3184" i="1" s="1"/>
  <c r="X2313" i="1"/>
  <c r="Z2313" i="1" s="1"/>
  <c r="AB2585" i="1"/>
  <c r="AB1205" i="1"/>
  <c r="X2288" i="1"/>
  <c r="Z2288" i="1" s="1"/>
  <c r="X296" i="1"/>
  <c r="Z296" i="1" s="1"/>
  <c r="AB266" i="1"/>
  <c r="X4341" i="1"/>
  <c r="Z4341" i="1" s="1"/>
  <c r="X1505" i="1"/>
  <c r="Z1505" i="1" s="1"/>
  <c r="X4621" i="1"/>
  <c r="Z4621" i="1" s="1"/>
  <c r="X233" i="1"/>
  <c r="Z233" i="1" s="1"/>
  <c r="X1160" i="1"/>
  <c r="Z1160" i="1" s="1"/>
  <c r="X2521" i="1"/>
  <c r="Z2521" i="1" s="1"/>
  <c r="X456" i="1"/>
  <c r="Z456" i="1" s="1"/>
  <c r="X3701" i="1"/>
  <c r="Z3701" i="1" s="1"/>
  <c r="X4081" i="1"/>
  <c r="Z4081" i="1" s="1"/>
  <c r="X1460" i="1"/>
  <c r="Z1460" i="1" s="1"/>
  <c r="X2877" i="1"/>
  <c r="Z2877" i="1" s="1"/>
  <c r="X3120" i="1"/>
  <c r="Z3120" i="1" s="1"/>
  <c r="X2688" i="1"/>
  <c r="Z2688" i="1" s="1"/>
  <c r="X128" i="1"/>
  <c r="Z128" i="1" s="1"/>
  <c r="X3472" i="1"/>
  <c r="Z3472" i="1" s="1"/>
  <c r="X3136" i="1"/>
  <c r="Z3136" i="1" s="1"/>
  <c r="X3561" i="1"/>
  <c r="Z3561" i="1" s="1"/>
  <c r="X236" i="1"/>
  <c r="Z236" i="1" s="1"/>
  <c r="X3324" i="1"/>
  <c r="Z3324" i="1" s="1"/>
  <c r="X3441" i="1"/>
  <c r="Z3441" i="1" s="1"/>
  <c r="X1081" i="1"/>
  <c r="Z1081" i="1" s="1"/>
  <c r="X4253" i="1"/>
  <c r="Z4253" i="1" s="1"/>
  <c r="X3577" i="1"/>
  <c r="Z3577" i="1" s="1"/>
  <c r="X3280" i="1"/>
  <c r="Z3280" i="1" s="1"/>
  <c r="X2856" i="1"/>
  <c r="Z2856" i="1" s="1"/>
  <c r="X1900" i="1"/>
  <c r="Z1900" i="1" s="1"/>
  <c r="X2021" i="1"/>
  <c r="Z2021" i="1" s="1"/>
  <c r="X1597" i="1"/>
  <c r="Z1597" i="1" s="1"/>
  <c r="X1489" i="1"/>
  <c r="Z1489" i="1" s="1"/>
  <c r="J19" i="5"/>
  <c r="J18" i="5"/>
  <c r="J16" i="5"/>
  <c r="J17" i="5"/>
  <c r="X4217" i="1"/>
  <c r="Z4217" i="1" s="1"/>
  <c r="X2665" i="1"/>
  <c r="Z2665" i="1" s="1"/>
  <c r="X1889" i="1"/>
  <c r="Z1889" i="1" s="1"/>
  <c r="X1905" i="1"/>
  <c r="Z1905" i="1" s="1"/>
  <c r="X2965" i="1"/>
  <c r="Z2965" i="1" s="1"/>
  <c r="X2881" i="1"/>
  <c r="Z2881" i="1" s="1"/>
  <c r="X1205" i="1"/>
  <c r="Z1205" i="1" s="1"/>
  <c r="X1181" i="1"/>
  <c r="Z1181" i="1" s="1"/>
  <c r="X4421" i="1"/>
  <c r="Z4421" i="1" s="1"/>
  <c r="X4545" i="1"/>
  <c r="Z4545" i="1" s="1"/>
  <c r="X1689" i="1"/>
  <c r="Z1689" i="1" s="1"/>
  <c r="X1937" i="1"/>
  <c r="Z1937" i="1" s="1"/>
  <c r="X1049" i="1"/>
  <c r="Z1049" i="1" s="1"/>
  <c r="X4149" i="1"/>
  <c r="Z4149" i="1" s="1"/>
  <c r="X1921" i="1"/>
  <c r="Z1921" i="1" s="1"/>
  <c r="X3905" i="1"/>
  <c r="Z3905" i="1" s="1"/>
  <c r="X1469" i="1"/>
  <c r="Z1469" i="1" s="1"/>
  <c r="X2704" i="1"/>
  <c r="Z2704" i="1" s="1"/>
  <c r="X1248" i="1"/>
  <c r="Z1248" i="1" s="1"/>
  <c r="X752" i="1"/>
  <c r="Z752" i="1" s="1"/>
  <c r="X624" i="1"/>
  <c r="Z624" i="1" s="1"/>
  <c r="X3201" i="1"/>
  <c r="Z3201" i="1" s="1"/>
  <c r="X1797" i="1"/>
  <c r="Z1797" i="1" s="1"/>
  <c r="X2193" i="1"/>
  <c r="Z2193" i="1" s="1"/>
  <c r="X1644" i="1"/>
  <c r="Z1644" i="1" s="1"/>
  <c r="X652" i="1"/>
  <c r="Z652" i="1" s="1"/>
  <c r="X2469" i="1"/>
  <c r="Z2469" i="1" s="1"/>
  <c r="X3456" i="1"/>
  <c r="Z3456" i="1" s="1"/>
  <c r="X3216" i="1"/>
  <c r="Z3216" i="1" s="1"/>
  <c r="X2920" i="1"/>
  <c r="Z2920" i="1" s="1"/>
  <c r="X2760" i="1"/>
  <c r="Z2760" i="1" s="1"/>
  <c r="X2505" i="1"/>
  <c r="Z2505" i="1" s="1"/>
  <c r="X805" i="1"/>
  <c r="Z805" i="1" s="1"/>
  <c r="X2784" i="1"/>
  <c r="Z2784" i="1" s="1"/>
  <c r="X1384" i="1"/>
  <c r="Z1384" i="1" s="1"/>
  <c r="X2817" i="1"/>
  <c r="Z2817" i="1" s="1"/>
  <c r="X2249" i="1"/>
  <c r="Z2249" i="1" s="1"/>
  <c r="X1253" i="1"/>
  <c r="Z1253" i="1" s="1"/>
  <c r="X3340" i="1"/>
  <c r="Z3340" i="1" s="1"/>
  <c r="X2820" i="1"/>
  <c r="Z2820" i="1" s="1"/>
  <c r="X2749" i="1"/>
  <c r="Z2749" i="1" s="1"/>
  <c r="X1629" i="1"/>
  <c r="Z1629" i="1" s="1"/>
  <c r="X3461" i="1"/>
  <c r="Z3461" i="1" s="1"/>
  <c r="X4669" i="1"/>
  <c r="Z4669" i="1" s="1"/>
  <c r="X4505" i="1"/>
  <c r="Z4505" i="1" s="1"/>
  <c r="X4297" i="1"/>
  <c r="Z4297" i="1" s="1"/>
  <c r="X3665" i="1"/>
  <c r="Z3665" i="1" s="1"/>
  <c r="X1269" i="1"/>
  <c r="Z1269" i="1" s="1"/>
  <c r="X645" i="1"/>
  <c r="Z645" i="1" s="1"/>
  <c r="X2672" i="1"/>
  <c r="Z2672" i="1" s="1"/>
  <c r="X2512" i="1"/>
  <c r="Z2512" i="1" s="1"/>
  <c r="X1672" i="1"/>
  <c r="Z1672" i="1" s="1"/>
  <c r="X1216" i="1"/>
  <c r="Z1216" i="1" s="1"/>
  <c r="X608" i="1"/>
  <c r="Z608" i="1" s="1"/>
  <c r="X3333" i="1"/>
  <c r="Z3333" i="1" s="1"/>
  <c r="X3093" i="1"/>
  <c r="Z3093" i="1" s="1"/>
  <c r="X2297" i="1"/>
  <c r="Z2297" i="1" s="1"/>
  <c r="X2057" i="1"/>
  <c r="Z2057" i="1" s="1"/>
  <c r="X3308" i="1"/>
  <c r="Z3308" i="1" s="1"/>
  <c r="X3181" i="1"/>
  <c r="Z3181" i="1" s="1"/>
  <c r="X2460" i="1"/>
  <c r="Z2460" i="1" s="1"/>
  <c r="X2172" i="1"/>
  <c r="Z2172" i="1" s="1"/>
  <c r="X1484" i="1"/>
  <c r="Z1484" i="1" s="1"/>
  <c r="X2681" i="1"/>
  <c r="Z2681" i="1" s="1"/>
  <c r="X1165" i="1"/>
  <c r="Z1165" i="1" s="1"/>
  <c r="X3440" i="1"/>
  <c r="Z3440" i="1" s="1"/>
  <c r="X3248" i="1"/>
  <c r="Z3248" i="1" s="1"/>
  <c r="X3152" i="1"/>
  <c r="Z3152" i="1" s="1"/>
  <c r="X2585" i="1"/>
  <c r="Z2585" i="1" s="1"/>
  <c r="X2496" i="1"/>
  <c r="Z2496" i="1" s="1"/>
  <c r="X2845" i="1"/>
  <c r="Z2845" i="1" s="1"/>
  <c r="X745" i="1"/>
  <c r="Z745" i="1" s="1"/>
  <c r="X1500" i="1"/>
  <c r="Z1500" i="1" s="1"/>
  <c r="X1044" i="1"/>
  <c r="Z1044" i="1" s="1"/>
  <c r="X316" i="1"/>
  <c r="Z316" i="1" s="1"/>
  <c r="AB2521" i="1"/>
  <c r="X1456" i="1"/>
  <c r="Z1456" i="1" s="1"/>
  <c r="X2465" i="1"/>
  <c r="Z2465" i="1" s="1"/>
  <c r="X1177" i="1"/>
  <c r="Z1177" i="1" s="1"/>
  <c r="X2508" i="1"/>
  <c r="Z2508" i="1" s="1"/>
  <c r="X4357" i="1"/>
  <c r="Z4357" i="1" s="1"/>
  <c r="AB3665" i="1"/>
  <c r="X4633" i="1"/>
  <c r="Z4633" i="1" s="1"/>
  <c r="X232" i="1"/>
  <c r="Z232" i="1" s="1"/>
  <c r="X1516" i="1"/>
  <c r="Z1516" i="1" s="1"/>
  <c r="X4269" i="1"/>
  <c r="Z4269" i="1" s="1"/>
  <c r="X4049" i="1"/>
  <c r="Z4049" i="1" s="1"/>
  <c r="X4437" i="1"/>
  <c r="Z4437" i="1" s="1"/>
  <c r="X4033" i="1"/>
  <c r="Z4033" i="1" s="1"/>
  <c r="X4237" i="1"/>
  <c r="Z4237" i="1" s="1"/>
  <c r="X2684" i="1"/>
  <c r="Z2684" i="1" s="1"/>
  <c r="X3257" i="1"/>
  <c r="Z3257" i="1" s="1"/>
  <c r="X2277" i="1"/>
  <c r="Z2277" i="1" s="1"/>
  <c r="X3141" i="1"/>
  <c r="Z3141" i="1" s="1"/>
  <c r="X2780" i="1"/>
  <c r="Z2780" i="1" s="1"/>
  <c r="X748" i="1"/>
  <c r="Z748" i="1" s="1"/>
  <c r="X1045" i="1"/>
  <c r="Z1045" i="1" s="1"/>
  <c r="I17" i="5"/>
  <c r="I18" i="5"/>
  <c r="I19" i="5"/>
  <c r="X2909" i="1"/>
  <c r="Z2909" i="1" s="1"/>
  <c r="S2909" i="1"/>
  <c r="AB2909" i="1" s="1"/>
  <c r="X3217" i="1"/>
  <c r="Z3217" i="1" s="1"/>
  <c r="S3217" i="1"/>
  <c r="AB3217" i="1" s="1"/>
  <c r="S3121" i="1"/>
  <c r="AB3121" i="1" s="1"/>
  <c r="X4685" i="1"/>
  <c r="Z4685" i="1" s="1"/>
  <c r="S4685" i="1"/>
  <c r="AB4685" i="1" s="1"/>
  <c r="S4637" i="1"/>
  <c r="AB4637" i="1" s="1"/>
  <c r="X4605" i="1"/>
  <c r="Z4605" i="1" s="1"/>
  <c r="S4605" i="1"/>
  <c r="AB4605" i="1" s="1"/>
  <c r="X4589" i="1"/>
  <c r="Z4589" i="1" s="1"/>
  <c r="S4589" i="1"/>
  <c r="AB4589" i="1" s="1"/>
  <c r="S4529" i="1"/>
  <c r="AB4529" i="1" s="1"/>
  <c r="X4489" i="1"/>
  <c r="Z4489" i="1" s="1"/>
  <c r="S4489" i="1"/>
  <c r="AB4489" i="1" s="1"/>
  <c r="S4473" i="1"/>
  <c r="AB4473" i="1" s="1"/>
  <c r="S4405" i="1"/>
  <c r="AB4405" i="1" s="1"/>
  <c r="S4389" i="1"/>
  <c r="AB4389" i="1" s="1"/>
  <c r="S4313" i="1"/>
  <c r="AB4313" i="1" s="1"/>
  <c r="S4117" i="1"/>
  <c r="AB4117" i="1" s="1"/>
  <c r="X4065" i="1"/>
  <c r="Z4065" i="1" s="1"/>
  <c r="S4065" i="1"/>
  <c r="AB4065" i="1" s="1"/>
  <c r="X3985" i="1"/>
  <c r="Z3985" i="1" s="1"/>
  <c r="S3985" i="1"/>
  <c r="AB3985" i="1" s="1"/>
  <c r="S3865" i="1"/>
  <c r="AB3865" i="1" s="1"/>
  <c r="X3777" i="1"/>
  <c r="Z3777" i="1" s="1"/>
  <c r="S3777" i="1"/>
  <c r="AB3777" i="1" s="1"/>
  <c r="X3761" i="1"/>
  <c r="Z3761" i="1" s="1"/>
  <c r="S3761" i="1"/>
  <c r="AB3761" i="1" s="1"/>
  <c r="S3741" i="1"/>
  <c r="AB3741" i="1" s="1"/>
  <c r="S3725" i="1"/>
  <c r="AB3725" i="1" s="1"/>
  <c r="X3685" i="1"/>
  <c r="Z3685" i="1" s="1"/>
  <c r="S3685" i="1"/>
  <c r="AB3685" i="1" s="1"/>
  <c r="S3649" i="1"/>
  <c r="AB3649" i="1" s="1"/>
  <c r="X3633" i="1"/>
  <c r="Z3633" i="1" s="1"/>
  <c r="S3633" i="1"/>
  <c r="AB3633" i="1" s="1"/>
  <c r="X3605" i="1"/>
  <c r="Z3605" i="1" s="1"/>
  <c r="S3605" i="1"/>
  <c r="AB3605" i="1" s="1"/>
  <c r="X3489" i="1"/>
  <c r="Z3489" i="1" s="1"/>
  <c r="S3489" i="1"/>
  <c r="AB3489" i="1" s="1"/>
  <c r="S3473" i="1"/>
  <c r="AB3473" i="1" s="1"/>
  <c r="S3457" i="1"/>
  <c r="AB3457" i="1" s="1"/>
  <c r="S3349" i="1"/>
  <c r="AB3349" i="1" s="1"/>
  <c r="X3317" i="1"/>
  <c r="Z3317" i="1" s="1"/>
  <c r="S3317" i="1"/>
  <c r="AB3317" i="1" s="1"/>
  <c r="X3301" i="1"/>
  <c r="Z3301" i="1" s="1"/>
  <c r="S3301" i="1"/>
  <c r="AB3301" i="1" s="1"/>
  <c r="S3281" i="1"/>
  <c r="AB3281" i="1" s="1"/>
  <c r="S2913" i="1"/>
  <c r="AB2913" i="1" s="1"/>
  <c r="S2849" i="1"/>
  <c r="AB2849" i="1" s="1"/>
  <c r="X3293" i="1"/>
  <c r="Z3293" i="1" s="1"/>
  <c r="S3293" i="1"/>
  <c r="AB3293" i="1" s="1"/>
  <c r="S3185" i="1"/>
  <c r="AB3185" i="1" s="1"/>
  <c r="X3253" i="1"/>
  <c r="Z3253" i="1" s="1"/>
  <c r="S3253" i="1"/>
  <c r="AB3253" i="1" s="1"/>
  <c r="X3213" i="1"/>
  <c r="Z3213" i="1" s="1"/>
  <c r="S3213" i="1"/>
  <c r="AB3213" i="1" s="1"/>
  <c r="S3149" i="1"/>
  <c r="AB3149" i="1" s="1"/>
  <c r="X3117" i="1"/>
  <c r="Z3117" i="1" s="1"/>
  <c r="S3117" i="1"/>
  <c r="AB3117" i="1" s="1"/>
  <c r="X3061" i="1"/>
  <c r="Z3061" i="1" s="1"/>
  <c r="S3061" i="1"/>
  <c r="AB3061" i="1" s="1"/>
  <c r="X2785" i="1"/>
  <c r="Z2785" i="1" s="1"/>
  <c r="S2785" i="1"/>
  <c r="AB2785" i="1" s="1"/>
  <c r="S2765" i="1"/>
  <c r="AB2765" i="1" s="1"/>
  <c r="S2697" i="1"/>
  <c r="AB2697" i="1" s="1"/>
  <c r="S2649" i="1"/>
  <c r="AB2649" i="1" s="1"/>
  <c r="X2633" i="1"/>
  <c r="Z2633" i="1" s="1"/>
  <c r="S2633" i="1"/>
  <c r="AB2633" i="1" s="1"/>
  <c r="X2609" i="1"/>
  <c r="Z2609" i="1" s="1"/>
  <c r="S2609" i="1"/>
  <c r="AB2609" i="1" s="1"/>
  <c r="X2433" i="1"/>
  <c r="Z2433" i="1" s="1"/>
  <c r="S2433" i="1"/>
  <c r="AB2433" i="1" s="1"/>
  <c r="X2281" i="1"/>
  <c r="Z2281" i="1" s="1"/>
  <c r="S2281" i="1"/>
  <c r="AB2281" i="1" s="1"/>
  <c r="X2265" i="1"/>
  <c r="Z2265" i="1" s="1"/>
  <c r="S2265" i="1"/>
  <c r="AB2265" i="1" s="1"/>
  <c r="X2177" i="1"/>
  <c r="Z2177" i="1" s="1"/>
  <c r="S2177" i="1"/>
  <c r="AB2177" i="1" s="1"/>
  <c r="X2161" i="1"/>
  <c r="Z2161" i="1" s="1"/>
  <c r="S2161" i="1"/>
  <c r="AB2161" i="1" s="1"/>
  <c r="S2113" i="1"/>
  <c r="AB2113" i="1" s="1"/>
  <c r="X2073" i="1"/>
  <c r="Z2073" i="1" s="1"/>
  <c r="S2073" i="1"/>
  <c r="AB2073" i="1" s="1"/>
  <c r="X1993" i="1"/>
  <c r="Z1993" i="1" s="1"/>
  <c r="S1993" i="1"/>
  <c r="AB1993" i="1" s="1"/>
  <c r="X1717" i="1"/>
  <c r="Z1717" i="1" s="1"/>
  <c r="S1717" i="1"/>
  <c r="AB1717" i="1" s="1"/>
  <c r="X1529" i="1"/>
  <c r="Z1529" i="1" s="1"/>
  <c r="S1529" i="1"/>
  <c r="AB1529" i="1" s="1"/>
  <c r="X1453" i="1"/>
  <c r="Z1453" i="1" s="1"/>
  <c r="S1453" i="1"/>
  <c r="AB1453" i="1" s="1"/>
  <c r="S1437" i="1"/>
  <c r="AB1437" i="1" s="1"/>
  <c r="S1317" i="1"/>
  <c r="AB1317" i="1" s="1"/>
  <c r="S1237" i="1"/>
  <c r="AB1237" i="1" s="1"/>
  <c r="X1221" i="1"/>
  <c r="Z1221" i="1" s="1"/>
  <c r="S1221" i="1"/>
  <c r="AB1221" i="1" s="1"/>
  <c r="X1149" i="1"/>
  <c r="Z1149" i="1" s="1"/>
  <c r="S1149" i="1"/>
  <c r="AB1149" i="1" s="1"/>
  <c r="X1013" i="1"/>
  <c r="Z1013" i="1" s="1"/>
  <c r="S1013" i="1"/>
  <c r="AB1013" i="1" s="1"/>
  <c r="X597" i="1"/>
  <c r="Z597" i="1" s="1"/>
  <c r="S597" i="1"/>
  <c r="AB597" i="1" s="1"/>
  <c r="S465" i="1"/>
  <c r="AB465" i="1" s="1"/>
  <c r="S3296" i="1"/>
  <c r="AB3296" i="1" s="1"/>
  <c r="S3200" i="1"/>
  <c r="AB3200" i="1" s="1"/>
  <c r="S3168" i="1"/>
  <c r="AB3168" i="1" s="1"/>
  <c r="S2888" i="1"/>
  <c r="AB2888" i="1" s="1"/>
  <c r="X2656" i="1"/>
  <c r="Z2656" i="1" s="1"/>
  <c r="S2656" i="1"/>
  <c r="AB2656" i="1" s="1"/>
  <c r="X2528" i="1"/>
  <c r="Z2528" i="1" s="1"/>
  <c r="S2528" i="1"/>
  <c r="AB2528" i="1" s="1"/>
  <c r="X2428" i="1"/>
  <c r="Z2428" i="1" s="1"/>
  <c r="S2428" i="1"/>
  <c r="AB2428" i="1" s="1"/>
  <c r="X2188" i="1"/>
  <c r="Z2188" i="1" s="1"/>
  <c r="S2188" i="1"/>
  <c r="X2156" i="1"/>
  <c r="Z2156" i="1" s="1"/>
  <c r="S2156" i="1"/>
  <c r="X1932" i="1"/>
  <c r="Z1932" i="1" s="1"/>
  <c r="S1932" i="1"/>
  <c r="AB1932" i="1" s="1"/>
  <c r="X1916" i="1"/>
  <c r="Z1916" i="1" s="1"/>
  <c r="S1916" i="1"/>
  <c r="X1884" i="1"/>
  <c r="Z1884" i="1" s="1"/>
  <c r="S1884" i="1"/>
  <c r="AB1884" i="1" s="1"/>
  <c r="S1792" i="1"/>
  <c r="AB1792" i="1" s="1"/>
  <c r="X1712" i="1"/>
  <c r="Z1712" i="1" s="1"/>
  <c r="S1712" i="1"/>
  <c r="AB1712" i="1" s="1"/>
  <c r="X1628" i="1"/>
  <c r="Z1628" i="1" s="1"/>
  <c r="S1628" i="1"/>
  <c r="X1596" i="1"/>
  <c r="Z1596" i="1" s="1"/>
  <c r="S1596" i="1"/>
  <c r="AB1596" i="1" s="1"/>
  <c r="X1520" i="1"/>
  <c r="Z1520" i="1" s="1"/>
  <c r="S1520" i="1"/>
  <c r="AB1520" i="1" s="1"/>
  <c r="X1296" i="1"/>
  <c r="Z1296" i="1" s="1"/>
  <c r="S1296" i="1"/>
  <c r="AB1296" i="1" s="1"/>
  <c r="X1264" i="1"/>
  <c r="Z1264" i="1" s="1"/>
  <c r="S1264" i="1"/>
  <c r="AB1264" i="1" s="1"/>
  <c r="X1232" i="1"/>
  <c r="Z1232" i="1" s="1"/>
  <c r="S1232" i="1"/>
  <c r="AB1232" i="1" s="1"/>
  <c r="X1200" i="1"/>
  <c r="Z1200" i="1" s="1"/>
  <c r="S1200" i="1"/>
  <c r="AB1200" i="1" s="1"/>
  <c r="X1176" i="1"/>
  <c r="Z1176" i="1" s="1"/>
  <c r="S1176" i="1"/>
  <c r="AB1176" i="1" s="1"/>
  <c r="X1076" i="1"/>
  <c r="Z1076" i="1" s="1"/>
  <c r="S1076" i="1"/>
  <c r="AB1076" i="1" s="1"/>
  <c r="S972" i="1"/>
  <c r="AB972" i="1" s="1"/>
  <c r="X472" i="1"/>
  <c r="Z472" i="1" s="1"/>
  <c r="S472" i="1"/>
  <c r="AB472" i="1" s="1"/>
  <c r="X384" i="1"/>
  <c r="Z384" i="1" s="1"/>
  <c r="S384" i="1"/>
  <c r="AB384" i="1" s="1"/>
  <c r="X253" i="1"/>
  <c r="Z253" i="1" s="1"/>
  <c r="S253" i="1"/>
  <c r="AB253" i="1" s="1"/>
  <c r="S373" i="1"/>
  <c r="AB373" i="1" s="1"/>
  <c r="S309" i="1"/>
  <c r="AB309" i="1" s="1"/>
  <c r="X300" i="1"/>
  <c r="Z300" i="1" s="1"/>
  <c r="S300" i="1"/>
  <c r="AB300" i="1" s="1"/>
  <c r="X252" i="1"/>
  <c r="Z252" i="1" s="1"/>
  <c r="S252" i="1"/>
  <c r="X3129" i="1"/>
  <c r="Z3129" i="1" s="1"/>
  <c r="S3129" i="1"/>
  <c r="AB3129" i="1" s="1"/>
  <c r="S2917" i="1"/>
  <c r="AB2917" i="1" s="1"/>
  <c r="S4593" i="1"/>
  <c r="AB4593" i="1" s="1"/>
  <c r="X4533" i="1"/>
  <c r="Z4533" i="1" s="1"/>
  <c r="S4533" i="1"/>
  <c r="AB4533" i="1" s="1"/>
  <c r="S4393" i="1"/>
  <c r="AB4393" i="1" s="1"/>
  <c r="X4345" i="1"/>
  <c r="Z4345" i="1" s="1"/>
  <c r="S4345" i="1"/>
  <c r="AB4345" i="1" s="1"/>
  <c r="S4301" i="1"/>
  <c r="AB4301" i="1" s="1"/>
  <c r="S4221" i="1"/>
  <c r="AB4221" i="1" s="1"/>
  <c r="S4121" i="1"/>
  <c r="AB4121" i="1" s="1"/>
  <c r="X4053" i="1"/>
  <c r="Z4053" i="1" s="1"/>
  <c r="S4053" i="1"/>
  <c r="AB4053" i="1" s="1"/>
  <c r="X4009" i="1"/>
  <c r="Z4009" i="1" s="1"/>
  <c r="S4009" i="1"/>
  <c r="AB4009" i="1" s="1"/>
  <c r="X3869" i="1"/>
  <c r="Z3869" i="1" s="1"/>
  <c r="S3869" i="1"/>
  <c r="AB3869" i="1" s="1"/>
  <c r="X3609" i="1"/>
  <c r="Z3609" i="1" s="1"/>
  <c r="S3609" i="1"/>
  <c r="AB3609" i="1" s="1"/>
  <c r="X3565" i="1"/>
  <c r="Z3565" i="1" s="1"/>
  <c r="S3565" i="1"/>
  <c r="AB3565" i="1" s="1"/>
  <c r="X3365" i="1"/>
  <c r="Z3365" i="1" s="1"/>
  <c r="S3365" i="1"/>
  <c r="AB3365" i="1" s="1"/>
  <c r="X3305" i="1"/>
  <c r="Z3305" i="1" s="1"/>
  <c r="S3305" i="1"/>
  <c r="AB3305" i="1" s="1"/>
  <c r="X3516" i="1"/>
  <c r="Z3516" i="1" s="1"/>
  <c r="S3516" i="1"/>
  <c r="AB3516" i="1" s="1"/>
  <c r="X3237" i="1"/>
  <c r="Z3237" i="1" s="1"/>
  <c r="S3237" i="1"/>
  <c r="AB3237" i="1" s="1"/>
  <c r="X2753" i="1"/>
  <c r="Z2753" i="1" s="1"/>
  <c r="S2753" i="1"/>
  <c r="AB2753" i="1" s="1"/>
  <c r="X2613" i="1"/>
  <c r="Z2613" i="1" s="1"/>
  <c r="S2613" i="1"/>
  <c r="AB2613" i="1" s="1"/>
  <c r="X2317" i="1"/>
  <c r="Z2317" i="1" s="1"/>
  <c r="S2317" i="1"/>
  <c r="AB2317" i="1" s="1"/>
  <c r="S2237" i="1"/>
  <c r="AB2237" i="1" s="1"/>
  <c r="X2181" i="1"/>
  <c r="Z2181" i="1" s="1"/>
  <c r="S2181" i="1"/>
  <c r="AB2181" i="1" s="1"/>
  <c r="S2061" i="1"/>
  <c r="AB2061" i="1" s="1"/>
  <c r="X1909" i="1"/>
  <c r="Z1909" i="1" s="1"/>
  <c r="S1909" i="1"/>
  <c r="AB1909" i="1" s="1"/>
  <c r="X1893" i="1"/>
  <c r="Z1893" i="1" s="1"/>
  <c r="S1893" i="1"/>
  <c r="AB1893" i="1" s="1"/>
  <c r="S1517" i="1"/>
  <c r="AB1517" i="1" s="1"/>
  <c r="X1153" i="1"/>
  <c r="Z1153" i="1" s="1"/>
  <c r="S1153" i="1"/>
  <c r="AB1153" i="1" s="1"/>
  <c r="S1053" i="1"/>
  <c r="AB1053" i="1" s="1"/>
  <c r="X881" i="1"/>
  <c r="Z881" i="1" s="1"/>
  <c r="S881" i="1"/>
  <c r="AB881" i="1" s="1"/>
  <c r="X649" i="1"/>
  <c r="Z649" i="1" s="1"/>
  <c r="S649" i="1"/>
  <c r="AB649" i="1" s="1"/>
  <c r="X605" i="1"/>
  <c r="Z605" i="1" s="1"/>
  <c r="S605" i="1"/>
  <c r="AB605" i="1" s="1"/>
  <c r="X2972" i="1"/>
  <c r="Z2972" i="1" s="1"/>
  <c r="S2972" i="1"/>
  <c r="AB2972" i="1" s="1"/>
  <c r="X2908" i="1"/>
  <c r="Z2908" i="1" s="1"/>
  <c r="S2908" i="1"/>
  <c r="AB2908" i="1" s="1"/>
  <c r="X2892" i="1"/>
  <c r="Z2892" i="1" s="1"/>
  <c r="S2892" i="1"/>
  <c r="AB2892" i="1" s="1"/>
  <c r="X2160" i="1"/>
  <c r="Z2160" i="1" s="1"/>
  <c r="S2160" i="1"/>
  <c r="AB2160" i="1" s="1"/>
  <c r="S1904" i="1"/>
  <c r="AB1904" i="1" s="1"/>
  <c r="X1648" i="1"/>
  <c r="Z1648" i="1" s="1"/>
  <c r="S1648" i="1"/>
  <c r="AB1648" i="1" s="1"/>
  <c r="X1464" i="1"/>
  <c r="Z1464" i="1" s="1"/>
  <c r="S1464" i="1"/>
  <c r="AB1464" i="1" s="1"/>
  <c r="X1432" i="1"/>
  <c r="Z1432" i="1" s="1"/>
  <c r="S1432" i="1"/>
  <c r="X1268" i="1"/>
  <c r="Z1268" i="1" s="1"/>
  <c r="S1268" i="1"/>
  <c r="AB1268" i="1" s="1"/>
  <c r="X1236" i="1"/>
  <c r="Z1236" i="1" s="1"/>
  <c r="S1236" i="1"/>
  <c r="X1164" i="1"/>
  <c r="Z1164" i="1" s="1"/>
  <c r="S1164" i="1"/>
  <c r="AB1164" i="1" s="1"/>
  <c r="X1080" i="1"/>
  <c r="Z1080" i="1" s="1"/>
  <c r="S1080" i="1"/>
  <c r="AB1080" i="1" s="1"/>
  <c r="X1012" i="1"/>
  <c r="Z1012" i="1" s="1"/>
  <c r="S1012" i="1"/>
  <c r="AB1012" i="1" s="1"/>
  <c r="X724" i="1"/>
  <c r="Z724" i="1" s="1"/>
  <c r="S724" i="1"/>
  <c r="AB724" i="1" s="1"/>
  <c r="X305" i="1"/>
  <c r="Z305" i="1" s="1"/>
  <c r="S305" i="1"/>
  <c r="AB305" i="1" s="1"/>
  <c r="X288" i="1"/>
  <c r="Z288" i="1" s="1"/>
  <c r="S288" i="1"/>
  <c r="X132" i="1"/>
  <c r="Z132" i="1" s="1"/>
  <c r="S132" i="1"/>
  <c r="AB132" i="1" s="1"/>
  <c r="X3057" i="1"/>
  <c r="Z3057" i="1" s="1"/>
  <c r="S3057" i="1"/>
  <c r="AB3057" i="1" s="1"/>
  <c r="X3289" i="1"/>
  <c r="Z3289" i="1" s="1"/>
  <c r="S3289" i="1"/>
  <c r="AB3289" i="1" s="1"/>
  <c r="X2901" i="1"/>
  <c r="Z2901" i="1" s="1"/>
  <c r="S2901" i="1"/>
  <c r="AB2901" i="1" s="1"/>
  <c r="S2869" i="1"/>
  <c r="AB2869" i="1" s="1"/>
  <c r="S4681" i="1"/>
  <c r="AB4681" i="1" s="1"/>
  <c r="S4601" i="1"/>
  <c r="AB4601" i="1" s="1"/>
  <c r="X4585" i="1"/>
  <c r="Z4585" i="1" s="1"/>
  <c r="S4585" i="1"/>
  <c r="AB4585" i="1" s="1"/>
  <c r="S4525" i="1"/>
  <c r="AB4525" i="1" s="1"/>
  <c r="X4485" i="1"/>
  <c r="Z4485" i="1" s="1"/>
  <c r="S4485" i="1"/>
  <c r="AB4485" i="1" s="1"/>
  <c r="S4469" i="1"/>
  <c r="AB4469" i="1" s="1"/>
  <c r="S4433" i="1"/>
  <c r="AB4433" i="1" s="1"/>
  <c r="S4401" i="1"/>
  <c r="AB4401" i="1" s="1"/>
  <c r="S4337" i="1"/>
  <c r="AB4337" i="1" s="1"/>
  <c r="X4309" i="1"/>
  <c r="Z4309" i="1" s="1"/>
  <c r="S4309" i="1"/>
  <c r="AB4309" i="1" s="1"/>
  <c r="X4293" i="1"/>
  <c r="Z4293" i="1" s="1"/>
  <c r="S4293" i="1"/>
  <c r="AB4293" i="1" s="1"/>
  <c r="X4229" i="1"/>
  <c r="Z4229" i="1" s="1"/>
  <c r="S4229" i="1"/>
  <c r="AB4229" i="1" s="1"/>
  <c r="S4161" i="1"/>
  <c r="AB4161" i="1" s="1"/>
  <c r="S4145" i="1"/>
  <c r="AB4145" i="1" s="1"/>
  <c r="X4097" i="1"/>
  <c r="Z4097" i="1" s="1"/>
  <c r="S4097" i="1"/>
  <c r="AB4097" i="1" s="1"/>
  <c r="S4061" i="1"/>
  <c r="AB4061" i="1" s="1"/>
  <c r="X4045" i="1"/>
  <c r="Z4045" i="1" s="1"/>
  <c r="S4045" i="1"/>
  <c r="AB4045" i="1" s="1"/>
  <c r="S4029" i="1"/>
  <c r="AB4029" i="1" s="1"/>
  <c r="X3981" i="1"/>
  <c r="Z3981" i="1" s="1"/>
  <c r="S3981" i="1"/>
  <c r="AB3981" i="1" s="1"/>
  <c r="S3861" i="1"/>
  <c r="AB3861" i="1" s="1"/>
  <c r="X3773" i="1"/>
  <c r="Z3773" i="1" s="1"/>
  <c r="S3773" i="1"/>
  <c r="AB3773" i="1" s="1"/>
  <c r="X3757" i="1"/>
  <c r="Z3757" i="1" s="1"/>
  <c r="S3757" i="1"/>
  <c r="AB3757" i="1" s="1"/>
  <c r="S3697" i="1"/>
  <c r="AB3697" i="1" s="1"/>
  <c r="X3681" i="1"/>
  <c r="Z3681" i="1" s="1"/>
  <c r="S3681" i="1"/>
  <c r="AB3681" i="1" s="1"/>
  <c r="X3645" i="1"/>
  <c r="Z3645" i="1" s="1"/>
  <c r="S3645" i="1"/>
  <c r="AB3645" i="1" s="1"/>
  <c r="X3601" i="1"/>
  <c r="Z3601" i="1" s="1"/>
  <c r="S3601" i="1"/>
  <c r="AB3601" i="1" s="1"/>
  <c r="S3573" i="1"/>
  <c r="AB3573" i="1" s="1"/>
  <c r="X3453" i="1"/>
  <c r="Z3453" i="1" s="1"/>
  <c r="S3453" i="1"/>
  <c r="AB3453" i="1" s="1"/>
  <c r="X3437" i="1"/>
  <c r="Z3437" i="1" s="1"/>
  <c r="S3437" i="1"/>
  <c r="AB3437" i="1" s="1"/>
  <c r="X3329" i="1"/>
  <c r="Z3329" i="1" s="1"/>
  <c r="S3329" i="1"/>
  <c r="AB3329" i="1" s="1"/>
  <c r="X3313" i="1"/>
  <c r="Z3313" i="1" s="1"/>
  <c r="S3313" i="1"/>
  <c r="AB3313" i="1" s="1"/>
  <c r="S3297" i="1"/>
  <c r="AB3297" i="1" s="1"/>
  <c r="S3233" i="1"/>
  <c r="AB3233" i="1" s="1"/>
  <c r="S2873" i="1"/>
  <c r="AB2873" i="1" s="1"/>
  <c r="X3277" i="1"/>
  <c r="Z3277" i="1" s="1"/>
  <c r="S3277" i="1"/>
  <c r="AB3277" i="1" s="1"/>
  <c r="S3452" i="1"/>
  <c r="AB3452" i="1" s="1"/>
  <c r="S3285" i="1"/>
  <c r="AB3285" i="1" s="1"/>
  <c r="X3173" i="1"/>
  <c r="Z3173" i="1" s="1"/>
  <c r="S3173" i="1"/>
  <c r="AB3173" i="1" s="1"/>
  <c r="S3053" i="1"/>
  <c r="AB3053" i="1" s="1"/>
  <c r="S2709" i="1"/>
  <c r="AB2709" i="1" s="1"/>
  <c r="X2661" i="1"/>
  <c r="Z2661" i="1" s="1"/>
  <c r="S2661" i="1"/>
  <c r="AB2661" i="1" s="1"/>
  <c r="X2517" i="1"/>
  <c r="Z2517" i="1" s="1"/>
  <c r="S2517" i="1"/>
  <c r="AB2517" i="1" s="1"/>
  <c r="X2309" i="1"/>
  <c r="Z2309" i="1" s="1"/>
  <c r="S2309" i="1"/>
  <c r="AB2309" i="1" s="1"/>
  <c r="S2157" i="1"/>
  <c r="AB2157" i="1" s="1"/>
  <c r="S2109" i="1"/>
  <c r="AB2109" i="1" s="1"/>
  <c r="X2053" i="1"/>
  <c r="Z2053" i="1" s="1"/>
  <c r="S2053" i="1"/>
  <c r="AB2053" i="1" s="1"/>
  <c r="S1933" i="1"/>
  <c r="AB1933" i="1" s="1"/>
  <c r="X1917" i="1"/>
  <c r="Z1917" i="1" s="1"/>
  <c r="S1917" i="1"/>
  <c r="AB1917" i="1" s="1"/>
  <c r="X1885" i="1"/>
  <c r="Z1885" i="1" s="1"/>
  <c r="S1885" i="1"/>
  <c r="AB1885" i="1" s="1"/>
  <c r="X1793" i="1"/>
  <c r="Z1793" i="1" s="1"/>
  <c r="S1793" i="1"/>
  <c r="AB1793" i="1" s="1"/>
  <c r="S1713" i="1"/>
  <c r="AB1713" i="1" s="1"/>
  <c r="X1669" i="1"/>
  <c r="Z1669" i="1" s="1"/>
  <c r="S1669" i="1"/>
  <c r="AB1669" i="1" s="1"/>
  <c r="S1641" i="1"/>
  <c r="AB1641" i="1" s="1"/>
  <c r="S1625" i="1"/>
  <c r="AB1625" i="1" s="1"/>
  <c r="X1465" i="1"/>
  <c r="Z1465" i="1" s="1"/>
  <c r="S1465" i="1"/>
  <c r="AB1465" i="1" s="1"/>
  <c r="S1449" i="1"/>
  <c r="AB1449" i="1" s="1"/>
  <c r="S1433" i="1"/>
  <c r="AB1433" i="1" s="1"/>
  <c r="S1297" i="1"/>
  <c r="AB1297" i="1" s="1"/>
  <c r="X1265" i="1"/>
  <c r="Z1265" i="1" s="1"/>
  <c r="S1265" i="1"/>
  <c r="AB1265" i="1" s="1"/>
  <c r="S1249" i="1"/>
  <c r="AB1249" i="1" s="1"/>
  <c r="S1233" i="1"/>
  <c r="AB1233" i="1" s="1"/>
  <c r="X1201" i="1"/>
  <c r="Z1201" i="1" s="1"/>
  <c r="S1201" i="1"/>
  <c r="AB1201" i="1" s="1"/>
  <c r="S1161" i="1"/>
  <c r="AB1161" i="1" s="1"/>
  <c r="S1077" i="1"/>
  <c r="AB1077" i="1" s="1"/>
  <c r="S973" i="1"/>
  <c r="AB973" i="1" s="1"/>
  <c r="S725" i="1"/>
  <c r="AB725" i="1" s="1"/>
  <c r="S629" i="1"/>
  <c r="AB629" i="1" s="1"/>
  <c r="S297" i="1"/>
  <c r="AB297" i="1" s="1"/>
  <c r="S249" i="1"/>
  <c r="AB249" i="1" s="1"/>
  <c r="S3276" i="1"/>
  <c r="AB3276" i="1" s="1"/>
  <c r="X3244" i="1"/>
  <c r="Z3244" i="1" s="1"/>
  <c r="S3244" i="1"/>
  <c r="AB3244" i="1" s="1"/>
  <c r="S3212" i="1"/>
  <c r="AB3212" i="1" s="1"/>
  <c r="S3180" i="1"/>
  <c r="AB3180" i="1" s="1"/>
  <c r="X3164" i="1"/>
  <c r="Z3164" i="1" s="1"/>
  <c r="S3164" i="1"/>
  <c r="AB3164" i="1" s="1"/>
  <c r="X3148" i="1"/>
  <c r="Z3148" i="1" s="1"/>
  <c r="S3148" i="1"/>
  <c r="AB3148" i="1" s="1"/>
  <c r="S2916" i="1"/>
  <c r="AB2916" i="1" s="1"/>
  <c r="X2884" i="1"/>
  <c r="Z2884" i="1" s="1"/>
  <c r="S2884" i="1"/>
  <c r="AB2884" i="1" s="1"/>
  <c r="S2652" i="1"/>
  <c r="AB2652" i="1" s="1"/>
  <c r="X2272" i="1"/>
  <c r="Z2272" i="1" s="1"/>
  <c r="S2272" i="1"/>
  <c r="AB2272" i="1" s="1"/>
  <c r="S2080" i="1"/>
  <c r="AB2080" i="1" s="1"/>
  <c r="X2048" i="1"/>
  <c r="Z2048" i="1" s="1"/>
  <c r="S2048" i="1"/>
  <c r="X1668" i="1"/>
  <c r="Z1668" i="1" s="1"/>
  <c r="S1668" i="1"/>
  <c r="AB1668" i="1" s="1"/>
  <c r="X1624" i="1"/>
  <c r="Z1624" i="1" s="1"/>
  <c r="S1624" i="1"/>
  <c r="AB1624" i="1" s="1"/>
  <c r="X1592" i="1"/>
  <c r="Z1592" i="1" s="1"/>
  <c r="S1592" i="1"/>
  <c r="AB1592" i="1" s="1"/>
  <c r="X1324" i="1"/>
  <c r="Z1324" i="1" s="1"/>
  <c r="S1324" i="1"/>
  <c r="AB1324" i="1" s="1"/>
  <c r="X1244" i="1"/>
  <c r="Z1244" i="1" s="1"/>
  <c r="S1244" i="1"/>
  <c r="S1196" i="1"/>
  <c r="AB1196" i="1" s="1"/>
  <c r="X1156" i="1"/>
  <c r="Z1156" i="1" s="1"/>
  <c r="S1156" i="1"/>
  <c r="AB1156" i="1" s="1"/>
  <c r="X604" i="1"/>
  <c r="Z604" i="1" s="1"/>
  <c r="S604" i="1"/>
  <c r="AB604" i="1" s="1"/>
  <c r="S229" i="1"/>
  <c r="AB229" i="1" s="1"/>
  <c r="X380" i="1"/>
  <c r="Z380" i="1" s="1"/>
  <c r="S380" i="1"/>
  <c r="X140" i="1"/>
  <c r="Z140" i="1" s="1"/>
  <c r="S140" i="1"/>
  <c r="AB140" i="1" s="1"/>
  <c r="AB154" i="1"/>
  <c r="X2969" i="1"/>
  <c r="Z2969" i="1" s="1"/>
  <c r="S2969" i="1"/>
  <c r="AB2969" i="1" s="1"/>
  <c r="X4609" i="1"/>
  <c r="Z4609" i="1" s="1"/>
  <c r="S4609" i="1"/>
  <c r="AB4609" i="1" s="1"/>
  <c r="X4509" i="1"/>
  <c r="Z4509" i="1" s="1"/>
  <c r="S4509" i="1"/>
  <c r="AB4509" i="1" s="1"/>
  <c r="S4477" i="1"/>
  <c r="AB4477" i="1" s="1"/>
  <c r="X4409" i="1"/>
  <c r="Z4409" i="1" s="1"/>
  <c r="S4409" i="1"/>
  <c r="AB4409" i="1" s="1"/>
  <c r="S4361" i="1"/>
  <c r="AB4361" i="1" s="1"/>
  <c r="S4273" i="1"/>
  <c r="AB4273" i="1" s="1"/>
  <c r="S4241" i="1"/>
  <c r="AB4241" i="1" s="1"/>
  <c r="S4153" i="1"/>
  <c r="AB4153" i="1" s="1"/>
  <c r="X4069" i="1"/>
  <c r="Z4069" i="1" s="1"/>
  <c r="S4069" i="1"/>
  <c r="AB4069" i="1" s="1"/>
  <c r="X3749" i="1"/>
  <c r="Z3749" i="1" s="1"/>
  <c r="S3749" i="1"/>
  <c r="AB3749" i="1" s="1"/>
  <c r="X3705" i="1"/>
  <c r="Z3705" i="1" s="1"/>
  <c r="S3705" i="1"/>
  <c r="AB3705" i="1" s="1"/>
  <c r="S3637" i="1"/>
  <c r="AB3637" i="1" s="1"/>
  <c r="X3581" i="1"/>
  <c r="Z3581" i="1" s="1"/>
  <c r="S3581" i="1"/>
  <c r="AB3581" i="1" s="1"/>
  <c r="X3405" i="1"/>
  <c r="Z3405" i="1" s="1"/>
  <c r="S3405" i="1"/>
  <c r="AB3405" i="1" s="1"/>
  <c r="X3321" i="1"/>
  <c r="Z3321" i="1" s="1"/>
  <c r="S3321" i="1"/>
  <c r="AB3321" i="1" s="1"/>
  <c r="X3101" i="1"/>
  <c r="Z3101" i="1" s="1"/>
  <c r="S3101" i="1"/>
  <c r="AB3101" i="1" s="1"/>
  <c r="X3344" i="1"/>
  <c r="Z3344" i="1" s="1"/>
  <c r="S3344" i="1"/>
  <c r="AB3344" i="1" s="1"/>
  <c r="X3312" i="1"/>
  <c r="Z3312" i="1" s="1"/>
  <c r="S3312" i="1"/>
  <c r="AB3312" i="1" s="1"/>
  <c r="X3189" i="1"/>
  <c r="Z3189" i="1" s="1"/>
  <c r="S3189" i="1"/>
  <c r="AB3189" i="1" s="1"/>
  <c r="S3125" i="1"/>
  <c r="AB3125" i="1" s="1"/>
  <c r="S2769" i="1"/>
  <c r="AB2769" i="1" s="1"/>
  <c r="X2597" i="1"/>
  <c r="Z2597" i="1" s="1"/>
  <c r="S2597" i="1"/>
  <c r="AB2597" i="1" s="1"/>
  <c r="S2301" i="1"/>
  <c r="AB2301" i="1" s="1"/>
  <c r="X2253" i="1"/>
  <c r="Z2253" i="1" s="1"/>
  <c r="S2253" i="1"/>
  <c r="AB2253" i="1" s="1"/>
  <c r="X2045" i="1"/>
  <c r="Z2045" i="1" s="1"/>
  <c r="S2045" i="1"/>
  <c r="AB2045" i="1" s="1"/>
  <c r="S1997" i="1"/>
  <c r="AB1997" i="1" s="1"/>
  <c r="X1925" i="1"/>
  <c r="Z1925" i="1" s="1"/>
  <c r="S1925" i="1"/>
  <c r="AB1925" i="1" s="1"/>
  <c r="X1721" i="1"/>
  <c r="Z1721" i="1" s="1"/>
  <c r="S1721" i="1"/>
  <c r="AB1721" i="1" s="1"/>
  <c r="X1473" i="1"/>
  <c r="Z1473" i="1" s="1"/>
  <c r="S1473" i="1"/>
  <c r="AB1473" i="1" s="1"/>
  <c r="X1441" i="1"/>
  <c r="Z1441" i="1" s="1"/>
  <c r="S1441" i="1"/>
  <c r="AB1441" i="1" s="1"/>
  <c r="X1241" i="1"/>
  <c r="Z1241" i="1" s="1"/>
  <c r="S1241" i="1"/>
  <c r="AB1241" i="1" s="1"/>
  <c r="X1209" i="1"/>
  <c r="Z1209" i="1" s="1"/>
  <c r="S1209" i="1"/>
  <c r="AB1209" i="1" s="1"/>
  <c r="S1169" i="1"/>
  <c r="AB1169" i="1" s="1"/>
  <c r="X381" i="1"/>
  <c r="Z381" i="1" s="1"/>
  <c r="S381" i="1"/>
  <c r="AB381" i="1" s="1"/>
  <c r="X2464" i="1"/>
  <c r="Z2464" i="1" s="1"/>
  <c r="S2464" i="1"/>
  <c r="AB2464" i="1" s="1"/>
  <c r="X1888" i="1"/>
  <c r="Z1888" i="1" s="1"/>
  <c r="S1888" i="1"/>
  <c r="X1316" i="1"/>
  <c r="Z1316" i="1" s="1"/>
  <c r="S1316" i="1"/>
  <c r="AB1316" i="1" s="1"/>
  <c r="X1180" i="1"/>
  <c r="Z1180" i="1" s="1"/>
  <c r="S1180" i="1"/>
  <c r="AB1180" i="1" s="1"/>
  <c r="X1148" i="1"/>
  <c r="Z1148" i="1" s="1"/>
  <c r="S1148" i="1"/>
  <c r="AB1148" i="1" s="1"/>
  <c r="X1048" i="1"/>
  <c r="Z1048" i="1" s="1"/>
  <c r="S1048" i="1"/>
  <c r="X628" i="1"/>
  <c r="Z628" i="1" s="1"/>
  <c r="S628" i="1"/>
  <c r="AB628" i="1" s="1"/>
  <c r="X444" i="1"/>
  <c r="Z444" i="1" s="1"/>
  <c r="S444" i="1"/>
  <c r="AB444" i="1" s="1"/>
  <c r="X293" i="1"/>
  <c r="Z293" i="1" s="1"/>
  <c r="S293" i="1"/>
  <c r="AB293" i="1" s="1"/>
  <c r="S3169" i="1"/>
  <c r="AB3169" i="1" s="1"/>
  <c r="S4677" i="1"/>
  <c r="AB4677" i="1" s="1"/>
  <c r="S4613" i="1"/>
  <c r="AB4613" i="1" s="1"/>
  <c r="X4597" i="1"/>
  <c r="Z4597" i="1" s="1"/>
  <c r="S4597" i="1"/>
  <c r="AB4597" i="1" s="1"/>
  <c r="S4537" i="1"/>
  <c r="AB4537" i="1" s="1"/>
  <c r="X4521" i="1"/>
  <c r="Z4521" i="1" s="1"/>
  <c r="S4521" i="1"/>
  <c r="AB4521" i="1" s="1"/>
  <c r="X4465" i="1"/>
  <c r="Z4465" i="1" s="1"/>
  <c r="S4465" i="1"/>
  <c r="AB4465" i="1" s="1"/>
  <c r="X4445" i="1"/>
  <c r="Z4445" i="1" s="1"/>
  <c r="S4445" i="1"/>
  <c r="AB4445" i="1" s="1"/>
  <c r="X4429" i="1"/>
  <c r="Z4429" i="1" s="1"/>
  <c r="S4429" i="1"/>
  <c r="AB4429" i="1" s="1"/>
  <c r="X4397" i="1"/>
  <c r="Z4397" i="1" s="1"/>
  <c r="S4397" i="1"/>
  <c r="AB4397" i="1" s="1"/>
  <c r="X4365" i="1"/>
  <c r="Z4365" i="1" s="1"/>
  <c r="S4365" i="1"/>
  <c r="AB4365" i="1" s="1"/>
  <c r="X4349" i="1"/>
  <c r="Z4349" i="1" s="1"/>
  <c r="S4349" i="1"/>
  <c r="AB4349" i="1" s="1"/>
  <c r="S4245" i="1"/>
  <c r="AB4245" i="1" s="1"/>
  <c r="X4157" i="1"/>
  <c r="Z4157" i="1" s="1"/>
  <c r="S4157" i="1"/>
  <c r="AB4157" i="1" s="1"/>
  <c r="X4109" i="1"/>
  <c r="Z4109" i="1" s="1"/>
  <c r="S4109" i="1"/>
  <c r="AB4109" i="1" s="1"/>
  <c r="X4041" i="1"/>
  <c r="Z4041" i="1" s="1"/>
  <c r="S4041" i="1"/>
  <c r="AB4041" i="1" s="1"/>
  <c r="X3845" i="1"/>
  <c r="Z3845" i="1" s="1"/>
  <c r="S3845" i="1"/>
  <c r="AB3845" i="1" s="1"/>
  <c r="S3769" i="1"/>
  <c r="AB3769" i="1" s="1"/>
  <c r="X3753" i="1"/>
  <c r="Z3753" i="1" s="1"/>
  <c r="S3753" i="1"/>
  <c r="AB3753" i="1" s="1"/>
  <c r="S3733" i="1"/>
  <c r="AB3733" i="1" s="1"/>
  <c r="X3709" i="1"/>
  <c r="Z3709" i="1" s="1"/>
  <c r="S3709" i="1"/>
  <c r="AB3709" i="1" s="1"/>
  <c r="X3693" i="1"/>
  <c r="Z3693" i="1" s="1"/>
  <c r="S3693" i="1"/>
  <c r="AB3693" i="1" s="1"/>
  <c r="S3673" i="1"/>
  <c r="AB3673" i="1" s="1"/>
  <c r="S3641" i="1"/>
  <c r="AB3641" i="1" s="1"/>
  <c r="X3585" i="1"/>
  <c r="Z3585" i="1" s="1"/>
  <c r="S3585" i="1"/>
  <c r="AB3585" i="1" s="1"/>
  <c r="S3569" i="1"/>
  <c r="AB3569" i="1" s="1"/>
  <c r="X3521" i="1"/>
  <c r="Z3521" i="1" s="1"/>
  <c r="S3521" i="1"/>
  <c r="AB3521" i="1" s="1"/>
  <c r="S3481" i="1"/>
  <c r="AB3481" i="1" s="1"/>
  <c r="X3465" i="1"/>
  <c r="Z3465" i="1" s="1"/>
  <c r="S3465" i="1"/>
  <c r="AB3465" i="1" s="1"/>
  <c r="S3449" i="1"/>
  <c r="AB3449" i="1" s="1"/>
  <c r="X3393" i="1"/>
  <c r="Z3393" i="1" s="1"/>
  <c r="S3393" i="1"/>
  <c r="AB3393" i="1" s="1"/>
  <c r="X3341" i="1"/>
  <c r="Z3341" i="1" s="1"/>
  <c r="S3341" i="1"/>
  <c r="AB3341" i="1" s="1"/>
  <c r="X3325" i="1"/>
  <c r="Z3325" i="1" s="1"/>
  <c r="S3325" i="1"/>
  <c r="AB3325" i="1" s="1"/>
  <c r="S3137" i="1"/>
  <c r="AB3137" i="1" s="1"/>
  <c r="X3568" i="1"/>
  <c r="Z3568" i="1" s="1"/>
  <c r="S3568" i="1"/>
  <c r="AB3568" i="1" s="1"/>
  <c r="S3197" i="1"/>
  <c r="AB3197" i="1" s="1"/>
  <c r="X3165" i="1"/>
  <c r="Z3165" i="1" s="1"/>
  <c r="S3165" i="1"/>
  <c r="AB3165" i="1" s="1"/>
  <c r="S3089" i="1"/>
  <c r="AB3089" i="1" s="1"/>
  <c r="X2773" i="1"/>
  <c r="Z2773" i="1" s="1"/>
  <c r="S2773" i="1"/>
  <c r="AB2773" i="1" s="1"/>
  <c r="X2705" i="1"/>
  <c r="Z2705" i="1" s="1"/>
  <c r="S2705" i="1"/>
  <c r="AB2705" i="1" s="1"/>
  <c r="S2601" i="1"/>
  <c r="AB2601" i="1" s="1"/>
  <c r="X2461" i="1"/>
  <c r="Z2461" i="1" s="1"/>
  <c r="S2461" i="1"/>
  <c r="AB2461" i="1" s="1"/>
  <c r="S2393" i="1"/>
  <c r="AB2393" i="1" s="1"/>
  <c r="X2257" i="1"/>
  <c r="Z2257" i="1" s="1"/>
  <c r="S2257" i="1"/>
  <c r="AB2257" i="1" s="1"/>
  <c r="S2241" i="1"/>
  <c r="AB2241" i="1" s="1"/>
  <c r="S2049" i="1"/>
  <c r="AB2049" i="1" s="1"/>
  <c r="S1945" i="1"/>
  <c r="AB1945" i="1" s="1"/>
  <c r="S1929" i="1"/>
  <c r="AB1929" i="1" s="1"/>
  <c r="S1913" i="1"/>
  <c r="AB1913" i="1" s="1"/>
  <c r="S1805" i="1"/>
  <c r="AB1805" i="1" s="1"/>
  <c r="S1709" i="1"/>
  <c r="AB1709" i="1" s="1"/>
  <c r="S1653" i="1"/>
  <c r="AB1653" i="1" s="1"/>
  <c r="S1497" i="1"/>
  <c r="AB1497" i="1" s="1"/>
  <c r="X1461" i="1"/>
  <c r="Z1461" i="1" s="1"/>
  <c r="S1461" i="1"/>
  <c r="AB1461" i="1" s="1"/>
  <c r="X1385" i="1"/>
  <c r="Z1385" i="1" s="1"/>
  <c r="S1385" i="1"/>
  <c r="AB1385" i="1" s="1"/>
  <c r="S1293" i="1"/>
  <c r="AB1293" i="1" s="1"/>
  <c r="X1261" i="1"/>
  <c r="Z1261" i="1" s="1"/>
  <c r="S1261" i="1"/>
  <c r="AB1261" i="1" s="1"/>
  <c r="S1213" i="1"/>
  <c r="AB1213" i="1" s="1"/>
  <c r="X1197" i="1"/>
  <c r="Z1197" i="1" s="1"/>
  <c r="S1197" i="1"/>
  <c r="AB1197" i="1" s="1"/>
  <c r="S1173" i="1"/>
  <c r="AB1173" i="1" s="1"/>
  <c r="S1073" i="1"/>
  <c r="AB1073" i="1" s="1"/>
  <c r="X1041" i="1"/>
  <c r="Z1041" i="1" s="1"/>
  <c r="S1041" i="1"/>
  <c r="AB1041" i="1" s="1"/>
  <c r="S969" i="1"/>
  <c r="AB969" i="1" s="1"/>
  <c r="S753" i="1"/>
  <c r="AB753" i="1" s="1"/>
  <c r="S653" i="1"/>
  <c r="AB653" i="1" s="1"/>
  <c r="X457" i="1"/>
  <c r="Z457" i="1" s="1"/>
  <c r="S457" i="1"/>
  <c r="AB457" i="1" s="1"/>
  <c r="X385" i="1"/>
  <c r="Z385" i="1" s="1"/>
  <c r="S385" i="1"/>
  <c r="AB385" i="1" s="1"/>
  <c r="X3100" i="1"/>
  <c r="Z3100" i="1" s="1"/>
  <c r="S3100" i="1"/>
  <c r="AB3100" i="1" s="1"/>
  <c r="X2976" i="1"/>
  <c r="Z2976" i="1" s="1"/>
  <c r="S2976" i="1"/>
  <c r="AB2976" i="1" s="1"/>
  <c r="X2896" i="1"/>
  <c r="Z2896" i="1" s="1"/>
  <c r="S2896" i="1"/>
  <c r="AB2896" i="1" s="1"/>
  <c r="X2792" i="1"/>
  <c r="Z2792" i="1" s="1"/>
  <c r="S2792" i="1"/>
  <c r="AB2792" i="1" s="1"/>
  <c r="X2768" i="1"/>
  <c r="Z2768" i="1" s="1"/>
  <c r="S2768" i="1"/>
  <c r="AB2768" i="1" s="1"/>
  <c r="X1720" i="1"/>
  <c r="Z1720" i="1" s="1"/>
  <c r="S1720" i="1"/>
  <c r="AB1720" i="1" s="1"/>
  <c r="S1704" i="1"/>
  <c r="AB1704" i="1" s="1"/>
  <c r="X1168" i="1"/>
  <c r="Z1168" i="1" s="1"/>
  <c r="S1168" i="1"/>
  <c r="S245" i="1"/>
  <c r="AB245" i="1" s="1"/>
  <c r="X292" i="1"/>
  <c r="Z292" i="1" s="1"/>
  <c r="S292" i="1"/>
  <c r="X244" i="1"/>
  <c r="Z244" i="1" s="1"/>
  <c r="S244" i="1"/>
  <c r="AB244" i="1" s="1"/>
  <c r="S133" i="1"/>
  <c r="X2269" i="1"/>
  <c r="Z2269" i="1" s="1"/>
  <c r="X2192" i="1"/>
  <c r="Z2192" i="1" s="1"/>
  <c r="X1488" i="1"/>
  <c r="Z1488" i="1" s="1"/>
  <c r="X2885" i="1"/>
  <c r="Z2885" i="1" s="1"/>
  <c r="X4361" i="1"/>
  <c r="Z4361" i="1" s="1"/>
  <c r="X2821" i="1"/>
  <c r="Z2821" i="1" s="1"/>
  <c r="AB849" i="1"/>
  <c r="X4301" i="1"/>
  <c r="Z4301" i="1" s="1"/>
  <c r="X4121" i="1"/>
  <c r="Z4121" i="1" s="1"/>
  <c r="X3669" i="1"/>
  <c r="Z3669" i="1" s="1"/>
  <c r="AB97" i="1"/>
  <c r="AB4049" i="1"/>
  <c r="AB1513" i="1"/>
  <c r="AB1609" i="1"/>
  <c r="X1517" i="1"/>
  <c r="Z1517" i="1" s="1"/>
  <c r="X1137" i="1"/>
  <c r="Z1137" i="1" s="1"/>
  <c r="AB589" i="1"/>
  <c r="AB121" i="1"/>
  <c r="AB65" i="1"/>
  <c r="X1936" i="1"/>
  <c r="Z1936" i="1" s="1"/>
  <c r="X4477" i="1"/>
  <c r="Z4477" i="1" s="1"/>
  <c r="X4241" i="1"/>
  <c r="Z4241" i="1" s="1"/>
  <c r="X1017" i="1"/>
  <c r="Z1017" i="1" s="1"/>
  <c r="X4389" i="1"/>
  <c r="Z4389" i="1" s="1"/>
  <c r="X3077" i="1"/>
  <c r="Z3077" i="1" s="1"/>
  <c r="X2913" i="1"/>
  <c r="Z2913" i="1" s="1"/>
  <c r="X2849" i="1"/>
  <c r="Z2849" i="1" s="1"/>
  <c r="X4101" i="1"/>
  <c r="Z4101" i="1" s="1"/>
  <c r="X3741" i="1"/>
  <c r="Z3741" i="1" s="1"/>
  <c r="AB361" i="1"/>
  <c r="X4529" i="1"/>
  <c r="Z4529" i="1" s="1"/>
  <c r="AB2625" i="1"/>
  <c r="AB765" i="1"/>
  <c r="X4453" i="1"/>
  <c r="Z4453" i="1" s="1"/>
  <c r="X2697" i="1"/>
  <c r="Z2697" i="1" s="1"/>
  <c r="X1645" i="1"/>
  <c r="Z1645" i="1" s="1"/>
  <c r="AB201" i="1"/>
  <c r="AB4217" i="1"/>
  <c r="X3404" i="1"/>
  <c r="Z3404" i="1" s="1"/>
  <c r="X2788" i="1"/>
  <c r="Z2788" i="1" s="1"/>
  <c r="AB1033" i="1"/>
  <c r="AB637" i="1"/>
  <c r="AB2817" i="1"/>
  <c r="X2061" i="1"/>
  <c r="Z2061" i="1" s="1"/>
  <c r="X1577" i="1"/>
  <c r="Z1577" i="1" s="1"/>
  <c r="X1688" i="1"/>
  <c r="Z1688" i="1" s="1"/>
  <c r="X3125" i="1"/>
  <c r="Z3125" i="1" s="1"/>
  <c r="AB2929" i="1"/>
  <c r="AB781" i="1"/>
  <c r="AB885" i="1"/>
  <c r="AB77" i="1"/>
  <c r="AB1305" i="1"/>
  <c r="AB4197" i="1"/>
  <c r="AB4281" i="1"/>
  <c r="AB181" i="1"/>
  <c r="AB4501" i="1"/>
  <c r="X4501" i="1"/>
  <c r="Z4501" i="1" s="1"/>
  <c r="AB4449" i="1"/>
  <c r="X4449" i="1"/>
  <c r="Z4449" i="1" s="1"/>
  <c r="AB4249" i="1"/>
  <c r="X4249" i="1"/>
  <c r="Z4249" i="1" s="1"/>
  <c r="AB4077" i="1"/>
  <c r="X4077" i="1"/>
  <c r="Z4077" i="1" s="1"/>
  <c r="AB3713" i="1"/>
  <c r="X3713" i="1"/>
  <c r="Z3713" i="1" s="1"/>
  <c r="AB3661" i="1"/>
  <c r="X3661" i="1"/>
  <c r="Z3661" i="1" s="1"/>
  <c r="AB3485" i="1"/>
  <c r="X3485" i="1"/>
  <c r="Z3485" i="1" s="1"/>
  <c r="AB3469" i="1"/>
  <c r="X3469" i="1"/>
  <c r="Z3469" i="1" s="1"/>
  <c r="AB3397" i="1"/>
  <c r="X3397" i="1"/>
  <c r="Z3397" i="1" s="1"/>
  <c r="AB3097" i="1"/>
  <c r="X3097" i="1"/>
  <c r="Z3097" i="1" s="1"/>
  <c r="AB2677" i="1"/>
  <c r="X2677" i="1"/>
  <c r="Z2677" i="1" s="1"/>
  <c r="AB2261" i="1"/>
  <c r="X2261" i="1"/>
  <c r="Z2261" i="1" s="1"/>
  <c r="AB2189" i="1"/>
  <c r="X2189" i="1"/>
  <c r="Z2189" i="1" s="1"/>
  <c r="AB1501" i="1"/>
  <c r="X1501" i="1"/>
  <c r="Z1501" i="1" s="1"/>
  <c r="AB3132" i="1"/>
  <c r="X3132" i="1"/>
  <c r="Z3132" i="1" s="1"/>
  <c r="AB2636" i="1"/>
  <c r="X2636" i="1"/>
  <c r="Z2636" i="1" s="1"/>
  <c r="AB2524" i="1"/>
  <c r="X2524" i="1"/>
  <c r="Z2524" i="1" s="1"/>
  <c r="X2240" i="1"/>
  <c r="Z2240" i="1" s="1"/>
  <c r="AB1260" i="1"/>
  <c r="X1260" i="1"/>
  <c r="Z1260" i="1" s="1"/>
  <c r="AB1228" i="1"/>
  <c r="X1228" i="1"/>
  <c r="Z1228" i="1" s="1"/>
  <c r="X452" i="1"/>
  <c r="Z452" i="1" s="1"/>
  <c r="AB241" i="1"/>
  <c r="X241" i="1"/>
  <c r="Z241" i="1" s="1"/>
  <c r="AB377" i="1"/>
  <c r="X377" i="1"/>
  <c r="Z377" i="1" s="1"/>
  <c r="X4029" i="1"/>
  <c r="Z4029" i="1" s="1"/>
  <c r="X3697" i="1"/>
  <c r="Z3697" i="1" s="1"/>
  <c r="X3345" i="1"/>
  <c r="Z3345" i="1" s="1"/>
  <c r="X3285" i="1"/>
  <c r="Z3285" i="1" s="1"/>
  <c r="X3205" i="1"/>
  <c r="Z3205" i="1" s="1"/>
  <c r="X2693" i="1"/>
  <c r="Z2693" i="1" s="1"/>
  <c r="X1641" i="1"/>
  <c r="Z1641" i="1" s="1"/>
  <c r="X1297" i="1"/>
  <c r="Z1297" i="1" s="1"/>
  <c r="X1233" i="1"/>
  <c r="Z1233" i="1" s="1"/>
  <c r="AB33" i="1"/>
  <c r="X2080" i="1"/>
  <c r="Z2080" i="1" s="1"/>
  <c r="X1640" i="1"/>
  <c r="Z1640" i="1" s="1"/>
  <c r="X3573" i="1"/>
  <c r="Z3573" i="1" s="1"/>
  <c r="X2869" i="1"/>
  <c r="Z2869" i="1" s="1"/>
  <c r="X2429" i="1"/>
  <c r="Z2429" i="1" s="1"/>
  <c r="X2173" i="1"/>
  <c r="Z2173" i="1" s="1"/>
  <c r="X1713" i="1"/>
  <c r="Z1713" i="1" s="1"/>
  <c r="X1433" i="1"/>
  <c r="Z1433" i="1" s="1"/>
  <c r="X3212" i="1"/>
  <c r="Z3212" i="1" s="1"/>
  <c r="X2916" i="1"/>
  <c r="Z2916" i="1" s="1"/>
  <c r="AB1353" i="1"/>
  <c r="X1212" i="1"/>
  <c r="Z1212" i="1" s="1"/>
  <c r="X1249" i="1"/>
  <c r="Z1249" i="1" s="1"/>
  <c r="X137" i="1"/>
  <c r="Z137" i="1" s="1"/>
  <c r="X1496" i="1"/>
  <c r="Z1496" i="1" s="1"/>
  <c r="X2157" i="1"/>
  <c r="Z2157" i="1" s="1"/>
  <c r="X1449" i="1"/>
  <c r="Z1449" i="1" s="1"/>
  <c r="X2709" i="1"/>
  <c r="Z2709" i="1" s="1"/>
  <c r="X1989" i="1"/>
  <c r="Z1989" i="1" s="1"/>
  <c r="X2293" i="1"/>
  <c r="Z2293" i="1" s="1"/>
  <c r="X1804" i="1"/>
  <c r="Z1804" i="1" s="1"/>
  <c r="AB3193" i="1"/>
  <c r="X3193" i="1"/>
  <c r="Z3193" i="1" s="1"/>
  <c r="AB4665" i="1"/>
  <c r="X4665" i="1"/>
  <c r="Z4665" i="1" s="1"/>
  <c r="AB4417" i="1"/>
  <c r="X4417" i="1"/>
  <c r="Z4417" i="1" s="1"/>
  <c r="AB4353" i="1"/>
  <c r="X4353" i="1"/>
  <c r="Z4353" i="1" s="1"/>
  <c r="AB4265" i="1"/>
  <c r="X4265" i="1"/>
  <c r="Z4265" i="1" s="1"/>
  <c r="AB4113" i="1"/>
  <c r="X4113" i="1"/>
  <c r="Z4113" i="1" s="1"/>
  <c r="AB3737" i="1"/>
  <c r="X3737" i="1"/>
  <c r="Z3737" i="1" s="1"/>
  <c r="AB3629" i="1"/>
  <c r="X3629" i="1"/>
  <c r="Z3629" i="1" s="1"/>
  <c r="AB3557" i="1"/>
  <c r="X3557" i="1"/>
  <c r="Z3557" i="1" s="1"/>
  <c r="AB2977" i="1"/>
  <c r="X2977" i="1"/>
  <c r="Z2977" i="1" s="1"/>
  <c r="X3436" i="1"/>
  <c r="Z3436" i="1" s="1"/>
  <c r="AB2813" i="1"/>
  <c r="X2813" i="1"/>
  <c r="Z2813" i="1" s="1"/>
  <c r="AB2761" i="1"/>
  <c r="X2761" i="1"/>
  <c r="Z2761" i="1" s="1"/>
  <c r="AB2645" i="1"/>
  <c r="X2645" i="1"/>
  <c r="Z2645" i="1" s="1"/>
  <c r="AB2605" i="1"/>
  <c r="X2605" i="1"/>
  <c r="Z2605" i="1" s="1"/>
  <c r="X2501" i="1"/>
  <c r="Z2501" i="1" s="1"/>
  <c r="X2245" i="1"/>
  <c r="Z2245" i="1" s="1"/>
  <c r="AB1593" i="1"/>
  <c r="X1593" i="1"/>
  <c r="Z1593" i="1" s="1"/>
  <c r="AB1485" i="1"/>
  <c r="X1485" i="1"/>
  <c r="Z1485" i="1" s="1"/>
  <c r="AB1145" i="1"/>
  <c r="X1145" i="1"/>
  <c r="Z1145" i="1" s="1"/>
  <c r="AB461" i="1"/>
  <c r="X461" i="1"/>
  <c r="Z461" i="1" s="1"/>
  <c r="AB3116" i="1"/>
  <c r="X3116" i="1"/>
  <c r="Z3116" i="1" s="1"/>
  <c r="X2852" i="1"/>
  <c r="Z2852" i="1" s="1"/>
  <c r="AB2304" i="1"/>
  <c r="X2304" i="1"/>
  <c r="Z2304" i="1" s="1"/>
  <c r="X2064" i="1"/>
  <c r="Z2064" i="1" s="1"/>
  <c r="X1140" i="1"/>
  <c r="Z1140" i="1" s="1"/>
  <c r="X808" i="1"/>
  <c r="Z808" i="1" s="1"/>
  <c r="AB468" i="1"/>
  <c r="X468" i="1"/>
  <c r="Z468" i="1" s="1"/>
  <c r="X4601" i="1"/>
  <c r="Z4601" i="1" s="1"/>
  <c r="AB2981" i="1"/>
  <c r="X757" i="1"/>
  <c r="Z757" i="1" s="1"/>
  <c r="X2256" i="1"/>
  <c r="Z2256" i="1" s="1"/>
  <c r="X1472" i="1"/>
  <c r="Z1472" i="1" s="1"/>
  <c r="X1440" i="1"/>
  <c r="Z1440" i="1" s="1"/>
  <c r="X1056" i="1"/>
  <c r="Z1056" i="1" s="1"/>
  <c r="X312" i="1"/>
  <c r="Z312" i="1" s="1"/>
  <c r="X248" i="1"/>
  <c r="Z248" i="1" s="1"/>
  <c r="X4525" i="1"/>
  <c r="Z4525" i="1" s="1"/>
  <c r="X3861" i="1"/>
  <c r="Z3861" i="1" s="1"/>
  <c r="X2873" i="1"/>
  <c r="Z2873" i="1" s="1"/>
  <c r="X2781" i="1"/>
  <c r="Z2781" i="1" s="1"/>
  <c r="X2700" i="1"/>
  <c r="Z2700" i="1" s="1"/>
  <c r="X1788" i="1"/>
  <c r="Z1788" i="1" s="1"/>
  <c r="X1625" i="1"/>
  <c r="Z1625" i="1" s="1"/>
  <c r="X629" i="1"/>
  <c r="Z629" i="1" s="1"/>
  <c r="X648" i="1"/>
  <c r="Z648" i="1" s="1"/>
  <c r="X301" i="1"/>
  <c r="Z301" i="1" s="1"/>
  <c r="X1708" i="1"/>
  <c r="Z1708" i="1" s="1"/>
  <c r="X3053" i="1"/>
  <c r="Z3053" i="1" s="1"/>
  <c r="X2533" i="1"/>
  <c r="Z2533" i="1" s="1"/>
  <c r="X2756" i="1"/>
  <c r="Z2756" i="1" s="1"/>
  <c r="X3177" i="1"/>
  <c r="Z3177" i="1" s="1"/>
  <c r="AB3085" i="1"/>
  <c r="X3085" i="1"/>
  <c r="Z3085" i="1" s="1"/>
  <c r="AB4617" i="1"/>
  <c r="X4617" i="1"/>
  <c r="Z4617" i="1" s="1"/>
  <c r="AB4541" i="1"/>
  <c r="X4541" i="1"/>
  <c r="Z4541" i="1" s="1"/>
  <c r="AB4369" i="1"/>
  <c r="X4369" i="1"/>
  <c r="Z4369" i="1" s="1"/>
  <c r="AB3901" i="1"/>
  <c r="X3901" i="1"/>
  <c r="Z3901" i="1" s="1"/>
  <c r="AB2905" i="1"/>
  <c r="X2905" i="1"/>
  <c r="Z2905" i="1" s="1"/>
  <c r="AB3161" i="1"/>
  <c r="X3161" i="1"/>
  <c r="Z3161" i="1" s="1"/>
  <c r="AB3468" i="1"/>
  <c r="X3468" i="1"/>
  <c r="Z3468" i="1" s="1"/>
  <c r="AB2069" i="1"/>
  <c r="X2069" i="1"/>
  <c r="Z2069" i="1" s="1"/>
  <c r="AB2005" i="1"/>
  <c r="X2005" i="1"/>
  <c r="Z2005" i="1" s="1"/>
  <c r="AB1901" i="1"/>
  <c r="X1901" i="1"/>
  <c r="Z1901" i="1" s="1"/>
  <c r="AB1217" i="1"/>
  <c r="X1217" i="1"/>
  <c r="Z1217" i="1" s="1"/>
  <c r="AB613" i="1"/>
  <c r="X613" i="1"/>
  <c r="Z613" i="1" s="1"/>
  <c r="AB445" i="1"/>
  <c r="X445" i="1"/>
  <c r="Z445" i="1" s="1"/>
  <c r="X3292" i="1"/>
  <c r="Z3292" i="1" s="1"/>
  <c r="AB3196" i="1"/>
  <c r="X3196" i="1"/>
  <c r="Z3196" i="1" s="1"/>
  <c r="AB3088" i="1"/>
  <c r="X3088" i="1"/>
  <c r="Z3088" i="1" s="1"/>
  <c r="AB2816" i="1"/>
  <c r="X2816" i="1"/>
  <c r="Z2816" i="1" s="1"/>
  <c r="X2332" i="1"/>
  <c r="Z2332" i="1" s="1"/>
  <c r="X2000" i="1"/>
  <c r="Z2000" i="1" s="1"/>
  <c r="X1292" i="1"/>
  <c r="Z1292" i="1" s="1"/>
  <c r="AB1172" i="1"/>
  <c r="X1172" i="1"/>
  <c r="Z1172" i="1" s="1"/>
  <c r="AB177" i="1"/>
  <c r="X177" i="1"/>
  <c r="Z177" i="1" s="1"/>
  <c r="AB3925" i="1"/>
  <c r="AB417" i="1"/>
  <c r="AB261" i="1"/>
  <c r="X2109" i="1"/>
  <c r="Z2109" i="1" s="1"/>
  <c r="X593" i="1"/>
  <c r="Z593" i="1" s="1"/>
  <c r="X1161" i="1"/>
  <c r="Z1161" i="1" s="1"/>
  <c r="X2668" i="1"/>
  <c r="Z2668" i="1" s="1"/>
  <c r="X1196" i="1"/>
  <c r="Z1196" i="1" s="1"/>
  <c r="X620" i="1"/>
  <c r="Z620" i="1" s="1"/>
  <c r="X3484" i="1"/>
  <c r="Z3484" i="1" s="1"/>
  <c r="X3180" i="1"/>
  <c r="Z3180" i="1" s="1"/>
  <c r="X4401" i="1"/>
  <c r="Z4401" i="1" s="1"/>
  <c r="X2629" i="1"/>
  <c r="Z2629" i="1" s="1"/>
  <c r="X249" i="1"/>
  <c r="Z249" i="1" s="1"/>
  <c r="AB713" i="1"/>
  <c r="AB833" i="1"/>
  <c r="AB3977" i="1"/>
  <c r="AB669" i="1"/>
  <c r="AB3013" i="1"/>
  <c r="AB1937" i="1"/>
  <c r="AB4357" i="1"/>
  <c r="AB2525" i="1"/>
  <c r="AB1165" i="1"/>
  <c r="AB929" i="1"/>
  <c r="AB317" i="1"/>
  <c r="AB369" i="1"/>
  <c r="AB2141" i="1"/>
  <c r="AB2409" i="1"/>
  <c r="AB705" i="1"/>
  <c r="AB257" i="1"/>
  <c r="X289" i="1"/>
  <c r="Z289" i="1" s="1"/>
  <c r="X376" i="1"/>
  <c r="Z376" i="1" s="1"/>
  <c r="X4245" i="1"/>
  <c r="Z4245" i="1" s="1"/>
  <c r="X2185" i="1"/>
  <c r="Z2185" i="1" s="1"/>
  <c r="X753" i="1"/>
  <c r="Z753" i="1" s="1"/>
  <c r="X969" i="1"/>
  <c r="Z969" i="1" s="1"/>
  <c r="X4613" i="1"/>
  <c r="Z4613" i="1" s="1"/>
  <c r="X596" i="1"/>
  <c r="Z596" i="1" s="1"/>
  <c r="X3197" i="1"/>
  <c r="Z3197" i="1" s="1"/>
  <c r="X2757" i="1"/>
  <c r="Z2757" i="1" s="1"/>
  <c r="X1913" i="1"/>
  <c r="Z1913" i="1" s="1"/>
  <c r="X4093" i="1"/>
  <c r="Z4093" i="1" s="1"/>
  <c r="X2641" i="1"/>
  <c r="Z2641" i="1" s="1"/>
  <c r="X2284" i="1"/>
  <c r="Z2284" i="1" s="1"/>
  <c r="X2241" i="1"/>
  <c r="Z2241" i="1" s="1"/>
  <c r="X3569" i="1"/>
  <c r="Z3569" i="1" s="1"/>
  <c r="X2393" i="1"/>
  <c r="Z2393" i="1" s="1"/>
  <c r="X3673" i="1"/>
  <c r="Z3673" i="1" s="1"/>
  <c r="X3133" i="1"/>
  <c r="Z3133" i="1" s="1"/>
  <c r="AB3153" i="1"/>
  <c r="X3153" i="1"/>
  <c r="Z3153" i="1" s="1"/>
  <c r="AB2893" i="1"/>
  <c r="X2893" i="1"/>
  <c r="Z2893" i="1" s="1"/>
  <c r="AB3049" i="1"/>
  <c r="X3049" i="1"/>
  <c r="Z3049" i="1" s="1"/>
  <c r="AB4413" i="1"/>
  <c r="X4413" i="1"/>
  <c r="Z4413" i="1" s="1"/>
  <c r="AB4225" i="1"/>
  <c r="X4225" i="1"/>
  <c r="Z4225" i="1" s="1"/>
  <c r="AB3897" i="1"/>
  <c r="X3897" i="1"/>
  <c r="Z3897" i="1" s="1"/>
  <c r="AB3657" i="1"/>
  <c r="X3657" i="1"/>
  <c r="Z3657" i="1" s="1"/>
  <c r="AB3433" i="1"/>
  <c r="X3433" i="1"/>
  <c r="Z3433" i="1" s="1"/>
  <c r="AB3249" i="1"/>
  <c r="X3249" i="1"/>
  <c r="Z3249" i="1" s="1"/>
  <c r="AB2689" i="1"/>
  <c r="X2689" i="1"/>
  <c r="Z2689" i="1" s="1"/>
  <c r="AB2529" i="1"/>
  <c r="X2529" i="1"/>
  <c r="Z2529" i="1" s="1"/>
  <c r="X2497" i="1"/>
  <c r="Z2497" i="1" s="1"/>
  <c r="AB2305" i="1"/>
  <c r="X2305" i="1"/>
  <c r="Z2305" i="1" s="1"/>
  <c r="AB2273" i="1"/>
  <c r="X2273" i="1"/>
  <c r="Z2273" i="1" s="1"/>
  <c r="AB2105" i="1"/>
  <c r="X2105" i="1"/>
  <c r="Z2105" i="1" s="1"/>
  <c r="AB1637" i="1"/>
  <c r="X1637" i="1"/>
  <c r="Z1637" i="1" s="1"/>
  <c r="AB1521" i="1"/>
  <c r="X1521" i="1"/>
  <c r="Z1521" i="1" s="1"/>
  <c r="AB1481" i="1"/>
  <c r="X1481" i="1"/>
  <c r="Z1481" i="1" s="1"/>
  <c r="AB1445" i="1"/>
  <c r="X1445" i="1"/>
  <c r="Z1445" i="1" s="1"/>
  <c r="AB1245" i="1"/>
  <c r="X1245" i="1"/>
  <c r="Z1245" i="1" s="1"/>
  <c r="AB625" i="1"/>
  <c r="X625" i="1"/>
  <c r="Z625" i="1" s="1"/>
  <c r="AB473" i="1"/>
  <c r="X473" i="1"/>
  <c r="Z473" i="1" s="1"/>
  <c r="AB313" i="1"/>
  <c r="X313" i="1"/>
  <c r="Z313" i="1" s="1"/>
  <c r="X3084" i="1"/>
  <c r="Z3084" i="1" s="1"/>
  <c r="AB2912" i="1"/>
  <c r="X2912" i="1"/>
  <c r="Z2912" i="1" s="1"/>
  <c r="AB2848" i="1"/>
  <c r="X2848" i="1"/>
  <c r="Z2848" i="1" s="1"/>
  <c r="AB2316" i="1"/>
  <c r="X2316" i="1"/>
  <c r="Z2316" i="1" s="1"/>
  <c r="X2060" i="1"/>
  <c r="Z2060" i="1" s="1"/>
  <c r="AB1652" i="1"/>
  <c r="X1652" i="1"/>
  <c r="Z1652" i="1" s="1"/>
  <c r="AB1492" i="1"/>
  <c r="X1492" i="1"/>
  <c r="Z1492" i="1" s="1"/>
  <c r="AB1452" i="1"/>
  <c r="X1452" i="1"/>
  <c r="Z1452" i="1" s="1"/>
  <c r="X1320" i="1"/>
  <c r="Z1320" i="1" s="1"/>
  <c r="AB1256" i="1"/>
  <c r="X1256" i="1"/>
  <c r="Z1256" i="1" s="1"/>
  <c r="AB1224" i="1"/>
  <c r="X1224" i="1"/>
  <c r="Z1224" i="1" s="1"/>
  <c r="AB804" i="1"/>
  <c r="X804" i="1"/>
  <c r="Z804" i="1" s="1"/>
  <c r="AB173" i="1"/>
  <c r="X173" i="1"/>
  <c r="Z173" i="1" s="1"/>
  <c r="AB180" i="1"/>
  <c r="X180" i="1"/>
  <c r="Z180" i="1" s="1"/>
  <c r="X4537" i="1"/>
  <c r="Z4537" i="1" s="1"/>
  <c r="X2169" i="1"/>
  <c r="Z2169" i="1" s="1"/>
  <c r="X2864" i="1"/>
  <c r="Z2864" i="1" s="1"/>
  <c r="X2608" i="1"/>
  <c r="Z2608" i="1" s="1"/>
  <c r="X1704" i="1"/>
  <c r="Z1704" i="1" s="1"/>
  <c r="X1184" i="1"/>
  <c r="Z1184" i="1" s="1"/>
  <c r="X464" i="1"/>
  <c r="Z464" i="1" s="1"/>
  <c r="X136" i="1"/>
  <c r="Z136" i="1" s="1"/>
  <c r="X133" i="1"/>
  <c r="Z133" i="1" s="1"/>
  <c r="X3769" i="1"/>
  <c r="Z3769" i="1" s="1"/>
  <c r="X3481" i="1"/>
  <c r="Z3481" i="1" s="1"/>
  <c r="X4281" i="1"/>
  <c r="Z4281" i="1" s="1"/>
  <c r="X1213" i="1"/>
  <c r="Z1213" i="1" s="1"/>
  <c r="X1929" i="1"/>
  <c r="Z1929" i="1" s="1"/>
  <c r="X1653" i="1"/>
  <c r="Z1653" i="1" s="1"/>
  <c r="X653" i="1"/>
  <c r="Z653" i="1" s="1"/>
  <c r="X644" i="1"/>
  <c r="Z644" i="1" s="1"/>
  <c r="X1789" i="1"/>
  <c r="Z1789" i="1" s="1"/>
  <c r="X3449" i="1"/>
  <c r="Z3449" i="1" s="1"/>
  <c r="X1497" i="1"/>
  <c r="Z1497" i="1" s="1"/>
  <c r="X1805" i="1"/>
  <c r="Z1805" i="1" s="1"/>
  <c r="AB2961" i="1"/>
  <c r="X2961" i="1"/>
  <c r="Z2961" i="1" s="1"/>
  <c r="AB2925" i="1"/>
  <c r="X2925" i="1"/>
  <c r="Z2925" i="1" s="1"/>
  <c r="AB4481" i="1"/>
  <c r="X4481" i="1"/>
  <c r="Z4481" i="1" s="1"/>
  <c r="AB4305" i="1"/>
  <c r="X4305" i="1"/>
  <c r="Z4305" i="1" s="1"/>
  <c r="AB4073" i="1"/>
  <c r="X4073" i="1"/>
  <c r="Z4073" i="1" s="1"/>
  <c r="AB3965" i="1"/>
  <c r="X3965" i="1"/>
  <c r="Z3965" i="1" s="1"/>
  <c r="AB3309" i="1"/>
  <c r="X3309" i="1"/>
  <c r="Z3309" i="1" s="1"/>
  <c r="AB2897" i="1"/>
  <c r="X2897" i="1"/>
  <c r="Z2897" i="1" s="1"/>
  <c r="AB2673" i="1"/>
  <c r="X2673" i="1"/>
  <c r="Z2673" i="1" s="1"/>
  <c r="AB2617" i="1"/>
  <c r="X2617" i="1"/>
  <c r="Z2617" i="1" s="1"/>
  <c r="AB2289" i="1"/>
  <c r="X2289" i="1"/>
  <c r="Z2289" i="1" s="1"/>
  <c r="AB2065" i="1"/>
  <c r="X2065" i="1"/>
  <c r="Z2065" i="1" s="1"/>
  <c r="AB2001" i="1"/>
  <c r="X2001" i="1"/>
  <c r="Z2001" i="1" s="1"/>
  <c r="AB1897" i="1"/>
  <c r="X1897" i="1"/>
  <c r="Z1897" i="1" s="1"/>
  <c r="AB1621" i="1"/>
  <c r="X1621" i="1"/>
  <c r="Z1621" i="1" s="1"/>
  <c r="AB1229" i="1"/>
  <c r="X1229" i="1"/>
  <c r="Z1229" i="1" s="1"/>
  <c r="AB1157" i="1"/>
  <c r="X1157" i="1"/>
  <c r="Z1157" i="1" s="1"/>
  <c r="AB1141" i="1"/>
  <c r="X1141" i="1"/>
  <c r="Z1141" i="1" s="1"/>
  <c r="AB609" i="1"/>
  <c r="X609" i="1"/>
  <c r="Z609" i="1" s="1"/>
  <c r="AB3056" i="1"/>
  <c r="X3056" i="1"/>
  <c r="Z3056" i="1" s="1"/>
  <c r="AB2948" i="1"/>
  <c r="X2948" i="1"/>
  <c r="Z2948" i="1" s="1"/>
  <c r="X2696" i="1"/>
  <c r="Z2696" i="1" s="1"/>
  <c r="X2300" i="1"/>
  <c r="Z2300" i="1" s="1"/>
  <c r="AB2236" i="1"/>
  <c r="X2236" i="1"/>
  <c r="Z2236" i="1" s="1"/>
  <c r="AB2044" i="1"/>
  <c r="X2044" i="1"/>
  <c r="Z2044" i="1" s="1"/>
  <c r="X1528" i="1"/>
  <c r="Z1528" i="1" s="1"/>
  <c r="X1436" i="1"/>
  <c r="Z1436" i="1" s="1"/>
  <c r="AB1288" i="1"/>
  <c r="X1288" i="1"/>
  <c r="Z1288" i="1" s="1"/>
  <c r="X1136" i="1"/>
  <c r="Z1136" i="1" s="1"/>
  <c r="AB744" i="1"/>
  <c r="X744" i="1"/>
  <c r="Z744" i="1" s="1"/>
  <c r="X616" i="1"/>
  <c r="Z616" i="1" s="1"/>
  <c r="X4125" i="1"/>
  <c r="Z4125" i="1" s="1"/>
  <c r="X4057" i="1"/>
  <c r="Z4057" i="1" s="1"/>
  <c r="X3137" i="1"/>
  <c r="Z3137" i="1" s="1"/>
  <c r="X3089" i="1"/>
  <c r="Z3089" i="1" s="1"/>
  <c r="X2601" i="1"/>
  <c r="Z2601" i="1" s="1"/>
  <c r="X1945" i="1"/>
  <c r="Z1945" i="1" s="1"/>
  <c r="X2112" i="1"/>
  <c r="Z2112" i="1" s="1"/>
  <c r="X3733" i="1"/>
  <c r="Z3733" i="1" s="1"/>
  <c r="X181" i="1"/>
  <c r="Z181" i="1" s="1"/>
  <c r="X2049" i="1"/>
  <c r="Z2049" i="1" s="1"/>
  <c r="X2268" i="1"/>
  <c r="Z2268" i="1" s="1"/>
  <c r="X2880" i="1"/>
  <c r="Z2880" i="1" s="1"/>
  <c r="X1240" i="1"/>
  <c r="Z1240" i="1" s="1"/>
  <c r="X1152" i="1"/>
  <c r="Z1152" i="1" s="1"/>
  <c r="X448" i="1"/>
  <c r="Z448" i="1" s="1"/>
  <c r="X1589" i="1"/>
  <c r="Z1589" i="1" s="1"/>
  <c r="X1508" i="1"/>
  <c r="Z1508" i="1" s="1"/>
  <c r="X1052" i="1"/>
  <c r="Z1052" i="1" s="1"/>
  <c r="X1293" i="1"/>
  <c r="Z1293" i="1" s="1"/>
  <c r="X3641" i="1"/>
  <c r="Z3641" i="1" s="1"/>
  <c r="X2076" i="1"/>
  <c r="Z2076" i="1" s="1"/>
  <c r="AB2861" i="1"/>
  <c r="X2861" i="1"/>
  <c r="Z2861" i="1" s="1"/>
  <c r="AB4645" i="1"/>
  <c r="X4645" i="1"/>
  <c r="Z4645" i="1" s="1"/>
  <c r="X4629" i="1"/>
  <c r="Z4629" i="1" s="1"/>
  <c r="AB4565" i="1"/>
  <c r="X4565" i="1"/>
  <c r="Z4565" i="1" s="1"/>
  <c r="AB4497" i="1"/>
  <c r="X4497" i="1"/>
  <c r="Z4497" i="1" s="1"/>
  <c r="AB4321" i="1"/>
  <c r="X4321" i="1"/>
  <c r="Z4321" i="1" s="1"/>
  <c r="AB4261" i="1"/>
  <c r="X4261" i="1"/>
  <c r="Z4261" i="1" s="1"/>
  <c r="AB3625" i="1"/>
  <c r="X3625" i="1"/>
  <c r="Z3625" i="1" s="1"/>
  <c r="AB2865" i="1"/>
  <c r="X2865" i="1"/>
  <c r="Z2865" i="1" s="1"/>
  <c r="AB3520" i="1"/>
  <c r="X3520" i="1"/>
  <c r="Z3520" i="1" s="1"/>
  <c r="AB3045" i="1"/>
  <c r="X3045" i="1"/>
  <c r="Z3045" i="1" s="1"/>
  <c r="AB2657" i="1"/>
  <c r="X2657" i="1"/>
  <c r="Z2657" i="1" s="1"/>
  <c r="AB2153" i="1"/>
  <c r="X2153" i="1"/>
  <c r="Z2153" i="1" s="1"/>
  <c r="X4025" i="1"/>
  <c r="Z4025" i="1" s="1"/>
  <c r="X3169" i="1"/>
  <c r="Z3169" i="1" s="1"/>
  <c r="X245" i="1"/>
  <c r="Z245" i="1" s="1"/>
  <c r="X2513" i="1"/>
  <c r="Z2513" i="1" s="1"/>
  <c r="X1709" i="1"/>
  <c r="Z1709" i="1" s="1"/>
  <c r="X1620" i="1"/>
  <c r="Z1620" i="1" s="1"/>
  <c r="X2752" i="1"/>
  <c r="Z2752" i="1" s="1"/>
  <c r="X1208" i="1"/>
  <c r="Z1208" i="1" s="1"/>
  <c r="X1016" i="1"/>
  <c r="Z1016" i="1" s="1"/>
  <c r="X1173" i="1"/>
  <c r="Z1173" i="1" s="1"/>
  <c r="X1996" i="1"/>
  <c r="Z1996" i="1" s="1"/>
  <c r="X1468" i="1"/>
  <c r="Z1468" i="1" s="1"/>
  <c r="X308" i="1"/>
  <c r="Z308" i="1" s="1"/>
  <c r="X1073" i="1"/>
  <c r="Z1073" i="1" s="1"/>
  <c r="X4677" i="1"/>
  <c r="Z4677" i="1" s="1"/>
  <c r="X2252" i="1"/>
  <c r="Z2252" i="1" s="1"/>
  <c r="X1636" i="1"/>
  <c r="Z1636" i="1" s="1"/>
  <c r="X2793" i="1"/>
  <c r="Z2793" i="1" s="1"/>
  <c r="AB3441" i="1"/>
  <c r="AB2569" i="1"/>
  <c r="AB3009" i="1"/>
  <c r="AB1965" i="1"/>
  <c r="AB3069" i="1"/>
  <c r="AB2353" i="1"/>
  <c r="AB3533" i="1"/>
  <c r="AB4213" i="1"/>
  <c r="AB433" i="1"/>
  <c r="AB225" i="1"/>
  <c r="AB197" i="1"/>
  <c r="AB169" i="1"/>
  <c r="AB933" i="1"/>
  <c r="AB2221" i="1"/>
  <c r="AB1333" i="1"/>
  <c r="AB593" i="1"/>
  <c r="AB217" i="1"/>
  <c r="AB757" i="1"/>
  <c r="AB869" i="1"/>
  <c r="AB801" i="1"/>
  <c r="AB2641" i="1"/>
  <c r="AB961" i="1"/>
  <c r="AB505" i="1"/>
  <c r="AB2445" i="1"/>
  <c r="AB349" i="1"/>
  <c r="AB449" i="1"/>
  <c r="AB1789" i="1"/>
  <c r="AB997" i="1"/>
  <c r="AB697" i="1"/>
  <c r="AB193" i="1"/>
  <c r="AB109" i="1"/>
  <c r="AB2793" i="1"/>
  <c r="AB3537" i="1"/>
  <c r="AB2833" i="1"/>
  <c r="AB2429" i="1"/>
  <c r="AB1109" i="1"/>
  <c r="AB789" i="1"/>
  <c r="AB17" i="1"/>
  <c r="AB2577" i="1"/>
  <c r="AB1905" i="1"/>
  <c r="AB513" i="1"/>
  <c r="AB1833" i="1"/>
  <c r="AB1121" i="1"/>
  <c r="AB1101" i="1"/>
  <c r="AB2629" i="1"/>
  <c r="AB1489" i="1"/>
  <c r="AB3421" i="1"/>
  <c r="AB1133" i="1"/>
  <c r="AB805" i="1"/>
  <c r="AB137" i="1"/>
  <c r="AB2853" i="1"/>
  <c r="AB3765" i="1"/>
  <c r="AB621" i="1"/>
  <c r="AB3825" i="1"/>
  <c r="AB3345" i="1"/>
  <c r="AB1889" i="1"/>
  <c r="AB3913" i="1"/>
  <c r="AB3113" i="1"/>
  <c r="AB2497" i="1"/>
  <c r="AB1785" i="1"/>
  <c r="AB877" i="1"/>
  <c r="AB153" i="1"/>
  <c r="AB49" i="1"/>
  <c r="AB485" i="1"/>
  <c r="AB1409" i="1"/>
  <c r="AB1841" i="1"/>
  <c r="AB2549" i="1"/>
  <c r="AB3377" i="1"/>
  <c r="AB2621" i="1"/>
  <c r="AB2469" i="1"/>
  <c r="AB1277" i="1"/>
  <c r="AB913" i="1"/>
  <c r="AB633" i="1"/>
  <c r="AB2169" i="1"/>
  <c r="AB213" i="1"/>
  <c r="AB829" i="1"/>
  <c r="AB585" i="1"/>
  <c r="AB1845" i="1"/>
  <c r="AB1677" i="1"/>
  <c r="AB289" i="1"/>
  <c r="AB1645" i="1"/>
  <c r="AB2269" i="1"/>
  <c r="AB1649" i="1"/>
  <c r="AB1017" i="1"/>
  <c r="AB3701" i="1"/>
  <c r="AB3369" i="1"/>
  <c r="AB2781" i="1"/>
  <c r="AB1777" i="1"/>
  <c r="AB3717" i="1"/>
  <c r="AB3225" i="1"/>
  <c r="AB2593" i="1"/>
  <c r="AB4325" i="1"/>
  <c r="AB4025" i="1"/>
  <c r="AB2041" i="1"/>
  <c r="AB1049" i="1"/>
  <c r="AB3177" i="1"/>
  <c r="AB2653" i="1"/>
  <c r="AB2209" i="1"/>
  <c r="AB1752" i="1"/>
  <c r="AB2372" i="1"/>
  <c r="AB2885" i="1"/>
  <c r="AB3245" i="1"/>
  <c r="X3245" i="1"/>
  <c r="Z3245" i="1" s="1"/>
  <c r="AB4641" i="1"/>
  <c r="X4641" i="1"/>
  <c r="Z4641" i="1" s="1"/>
  <c r="AB4457" i="1"/>
  <c r="X4457" i="1"/>
  <c r="Z4457" i="1" s="1"/>
  <c r="AB4425" i="1"/>
  <c r="X4425" i="1"/>
  <c r="Z4425" i="1" s="1"/>
  <c r="AB4257" i="1"/>
  <c r="X4257" i="1"/>
  <c r="Z4257" i="1" s="1"/>
  <c r="AB3961" i="1"/>
  <c r="X3961" i="1"/>
  <c r="Z3961" i="1" s="1"/>
  <c r="AB3781" i="1"/>
  <c r="X3781" i="1"/>
  <c r="Z3781" i="1" s="1"/>
  <c r="AB3689" i="1"/>
  <c r="X3689" i="1"/>
  <c r="Z3689" i="1" s="1"/>
  <c r="AB3653" i="1"/>
  <c r="X3653" i="1"/>
  <c r="Z3653" i="1" s="1"/>
  <c r="AB3477" i="1"/>
  <c r="X3477" i="1"/>
  <c r="Z3477" i="1" s="1"/>
  <c r="AB3337" i="1"/>
  <c r="X3337" i="1"/>
  <c r="Z3337" i="1" s="1"/>
  <c r="AB2921" i="1"/>
  <c r="X2921" i="1"/>
  <c r="Z2921" i="1" s="1"/>
  <c r="AB3564" i="1"/>
  <c r="X3564" i="1"/>
  <c r="Z3564" i="1" s="1"/>
  <c r="AB3328" i="1"/>
  <c r="X3328" i="1"/>
  <c r="Z3328" i="1" s="1"/>
  <c r="AB3157" i="1"/>
  <c r="X3157" i="1"/>
  <c r="Z3157" i="1" s="1"/>
  <c r="AB3081" i="1"/>
  <c r="X3081" i="1"/>
  <c r="Z3081" i="1" s="1"/>
  <c r="AB2973" i="1"/>
  <c r="X2973" i="1"/>
  <c r="Z2973" i="1" s="1"/>
  <c r="AB2701" i="1"/>
  <c r="X2701" i="1"/>
  <c r="Z2701" i="1" s="1"/>
  <c r="AB2685" i="1"/>
  <c r="X2685" i="1"/>
  <c r="Z2685" i="1" s="1"/>
  <c r="AB2669" i="1"/>
  <c r="X2669" i="1"/>
  <c r="Z2669" i="1" s="1"/>
  <c r="AB2637" i="1"/>
  <c r="X2637" i="1"/>
  <c r="Z2637" i="1" s="1"/>
  <c r="X2509" i="1"/>
  <c r="Z2509" i="1" s="1"/>
  <c r="AB2473" i="1"/>
  <c r="X2473" i="1"/>
  <c r="Z2473" i="1" s="1"/>
  <c r="AB2437" i="1"/>
  <c r="X2437" i="1"/>
  <c r="Z2437" i="1" s="1"/>
  <c r="AB2285" i="1"/>
  <c r="X2285" i="1"/>
  <c r="Z2285" i="1" s="1"/>
  <c r="AB2165" i="1"/>
  <c r="X2165" i="1"/>
  <c r="Z2165" i="1" s="1"/>
  <c r="AB2149" i="1"/>
  <c r="X2149" i="1"/>
  <c r="Z2149" i="1" s="1"/>
  <c r="AB2077" i="1"/>
  <c r="X2077" i="1"/>
  <c r="Z2077" i="1" s="1"/>
  <c r="AB1941" i="1"/>
  <c r="X1941" i="1"/>
  <c r="Z1941" i="1" s="1"/>
  <c r="AB1801" i="1"/>
  <c r="X1801" i="1"/>
  <c r="Z1801" i="1" s="1"/>
  <c r="AB1705" i="1"/>
  <c r="X1705" i="1"/>
  <c r="Z1705" i="1" s="1"/>
  <c r="AB1633" i="1"/>
  <c r="X1633" i="1"/>
  <c r="Z1633" i="1" s="1"/>
  <c r="AB1601" i="1"/>
  <c r="X1601" i="1"/>
  <c r="Z1601" i="1" s="1"/>
  <c r="AB1457" i="1"/>
  <c r="X1457" i="1"/>
  <c r="Z1457" i="1" s="1"/>
  <c r="AB1321" i="1"/>
  <c r="X1321" i="1"/>
  <c r="Z1321" i="1" s="1"/>
  <c r="AB1289" i="1"/>
  <c r="X1289" i="1"/>
  <c r="Z1289" i="1" s="1"/>
  <c r="AB1257" i="1"/>
  <c r="X1257" i="1"/>
  <c r="Z1257" i="1" s="1"/>
  <c r="AB1225" i="1"/>
  <c r="X1225" i="1"/>
  <c r="Z1225" i="1" s="1"/>
  <c r="AB1185" i="1"/>
  <c r="X1185" i="1"/>
  <c r="Z1185" i="1" s="1"/>
  <c r="AB749" i="1"/>
  <c r="X749" i="1"/>
  <c r="Z749" i="1" s="1"/>
  <c r="AB453" i="1"/>
  <c r="X453" i="1"/>
  <c r="Z453" i="1" s="1"/>
  <c r="AB3052" i="1"/>
  <c r="X3052" i="1"/>
  <c r="Z3052" i="1" s="1"/>
  <c r="AB2924" i="1"/>
  <c r="X2924" i="1"/>
  <c r="Z2924" i="1" s="1"/>
  <c r="AB2860" i="1"/>
  <c r="X2860" i="1"/>
  <c r="Z2860" i="1" s="1"/>
  <c r="AB2844" i="1"/>
  <c r="X2844" i="1"/>
  <c r="Z2844" i="1" s="1"/>
  <c r="AB2764" i="1"/>
  <c r="X2764" i="1"/>
  <c r="Z2764" i="1" s="1"/>
  <c r="AB2604" i="1"/>
  <c r="X2604" i="1"/>
  <c r="Z2604" i="1" s="1"/>
  <c r="AB2432" i="1"/>
  <c r="X2432" i="1"/>
  <c r="Z2432" i="1" s="1"/>
  <c r="AB2176" i="1"/>
  <c r="X2176" i="1"/>
  <c r="Z2176" i="1" s="1"/>
  <c r="AB2108" i="1"/>
  <c r="X2108" i="1"/>
  <c r="Z2108" i="1" s="1"/>
  <c r="AB1920" i="1"/>
  <c r="X1920" i="1"/>
  <c r="Z1920" i="1" s="1"/>
  <c r="AB1632" i="1"/>
  <c r="X1632" i="1"/>
  <c r="Z1632" i="1" s="1"/>
  <c r="AB1600" i="1"/>
  <c r="X1600" i="1"/>
  <c r="Z1600" i="1" s="1"/>
  <c r="AB1524" i="1"/>
  <c r="X1524" i="1"/>
  <c r="Z1524" i="1" s="1"/>
  <c r="X1448" i="1"/>
  <c r="Z1448" i="1" s="1"/>
  <c r="X1252" i="1"/>
  <c r="Z1252" i="1" s="1"/>
  <c r="AB1220" i="1"/>
  <c r="X1220" i="1"/>
  <c r="Z1220" i="1" s="1"/>
  <c r="AB1204" i="1"/>
  <c r="X1204" i="1"/>
  <c r="Z1204" i="1" s="1"/>
  <c r="X756" i="1"/>
  <c r="Z756" i="1" s="1"/>
  <c r="AB612" i="1"/>
  <c r="X612" i="1"/>
  <c r="Z612" i="1" s="1"/>
  <c r="AB476" i="1"/>
  <c r="X476" i="1"/>
  <c r="Z476" i="1" s="1"/>
  <c r="X460" i="1"/>
  <c r="Z460" i="1" s="1"/>
  <c r="AB237" i="1"/>
  <c r="X237" i="1"/>
  <c r="Z237" i="1" s="1"/>
  <c r="AB372" i="1"/>
  <c r="X372" i="1"/>
  <c r="Z372" i="1" s="1"/>
  <c r="X304" i="1"/>
  <c r="Z304" i="1" s="1"/>
  <c r="X240" i="1"/>
  <c r="Z240" i="1" s="1"/>
  <c r="AB176" i="1"/>
  <c r="X176" i="1"/>
  <c r="Z176" i="1" s="1"/>
  <c r="AB129" i="1"/>
  <c r="X129" i="1"/>
  <c r="Z129" i="1" s="1"/>
  <c r="AB4085" i="1"/>
  <c r="X4085" i="1"/>
  <c r="Z4085" i="1" s="1"/>
  <c r="AB2584" i="1"/>
  <c r="AB2757" i="1"/>
  <c r="AB645" i="1"/>
  <c r="AB2640" i="1"/>
  <c r="AB2576" i="1"/>
  <c r="AB168" i="1"/>
  <c r="X2692" i="1"/>
  <c r="Z2692" i="1" s="1"/>
  <c r="X1649" i="1"/>
  <c r="Z1649" i="1" s="1"/>
  <c r="X2876" i="1"/>
  <c r="Z2876" i="1" s="1"/>
  <c r="X1716" i="1"/>
  <c r="Z1716" i="1" s="1"/>
  <c r="AB728" i="1"/>
  <c r="AB101" i="1"/>
  <c r="AB1500" i="1"/>
  <c r="AB3145" i="1"/>
  <c r="X3145" i="1"/>
  <c r="Z3145" i="1" s="1"/>
  <c r="AB4673" i="1"/>
  <c r="X4673" i="1"/>
  <c r="Z4673" i="1" s="1"/>
  <c r="AB4549" i="1"/>
  <c r="X4549" i="1"/>
  <c r="Z4549" i="1" s="1"/>
  <c r="AB4317" i="1"/>
  <c r="X4317" i="1"/>
  <c r="Z4317" i="1" s="1"/>
  <c r="AB4105" i="1"/>
  <c r="X4105" i="1"/>
  <c r="Z4105" i="1" s="1"/>
  <c r="AB3517" i="1"/>
  <c r="X3517" i="1"/>
  <c r="Z3517" i="1" s="1"/>
  <c r="AB2889" i="1"/>
  <c r="X2889" i="1"/>
  <c r="Z2889" i="1" s="1"/>
  <c r="AB2857" i="1"/>
  <c r="X2857" i="1"/>
  <c r="Z2857" i="1" s="1"/>
  <c r="AB3209" i="1"/>
  <c r="X3209" i="1"/>
  <c r="Z3209" i="1" s="1"/>
  <c r="X4441" i="1"/>
  <c r="Z4441" i="1" s="1"/>
  <c r="X4393" i="1"/>
  <c r="Z4393" i="1" s="1"/>
  <c r="X4153" i="1"/>
  <c r="Z4153" i="1" s="1"/>
  <c r="X3729" i="1"/>
  <c r="Z3729" i="1" s="1"/>
  <c r="X2917" i="1"/>
  <c r="Z2917" i="1" s="1"/>
  <c r="X2853" i="1"/>
  <c r="Z2853" i="1" s="1"/>
  <c r="X2789" i="1"/>
  <c r="Z2789" i="1" s="1"/>
  <c r="X2301" i="1"/>
  <c r="Z2301" i="1" s="1"/>
  <c r="X2237" i="1"/>
  <c r="Z2237" i="1" s="1"/>
  <c r="X1169" i="1"/>
  <c r="Z1169" i="1" s="1"/>
  <c r="X621" i="1"/>
  <c r="Z621" i="1" s="1"/>
  <c r="X1904" i="1"/>
  <c r="Z1904" i="1" s="1"/>
  <c r="X1504" i="1"/>
  <c r="Z1504" i="1" s="1"/>
  <c r="X4493" i="1"/>
  <c r="Z4493" i="1" s="1"/>
  <c r="X4273" i="1"/>
  <c r="Z4273" i="1" s="1"/>
  <c r="X4221" i="1"/>
  <c r="Z4221" i="1" s="1"/>
  <c r="X3765" i="1"/>
  <c r="Z3765" i="1" s="1"/>
  <c r="X3637" i="1"/>
  <c r="Z3637" i="1" s="1"/>
  <c r="X3445" i="1"/>
  <c r="Z3445" i="1" s="1"/>
  <c r="X2769" i="1"/>
  <c r="Z2769" i="1" s="1"/>
  <c r="X2653" i="1"/>
  <c r="Z2653" i="1" s="1"/>
  <c r="X2525" i="1"/>
  <c r="Z2525" i="1" s="1"/>
  <c r="X1997" i="1"/>
  <c r="Z1997" i="1" s="1"/>
  <c r="X1493" i="1"/>
  <c r="Z1493" i="1" s="1"/>
  <c r="X1053" i="1"/>
  <c r="Z1053" i="1" s="1"/>
  <c r="X469" i="1"/>
  <c r="Z469" i="1" s="1"/>
  <c r="X4037" i="1"/>
  <c r="Z4037" i="1" s="1"/>
  <c r="AB2400" i="1"/>
  <c r="AB3241" i="1"/>
  <c r="X3241" i="1"/>
  <c r="Z3241" i="1" s="1"/>
  <c r="AB4625" i="1"/>
  <c r="X4625" i="1"/>
  <c r="Z4625" i="1" s="1"/>
  <c r="AB2575" i="1"/>
  <c r="AB1860" i="1"/>
  <c r="AB4332" i="1"/>
  <c r="AB2772" i="1"/>
  <c r="AB1640" i="1"/>
  <c r="AB856" i="1"/>
  <c r="AB832" i="1"/>
  <c r="AB280" i="1"/>
  <c r="X4593" i="1"/>
  <c r="Z4593" i="1" s="1"/>
  <c r="AB2965" i="1"/>
  <c r="AB1336" i="1"/>
  <c r="AB164" i="1"/>
  <c r="AB2348" i="1"/>
  <c r="AB1676" i="1"/>
  <c r="AB1588" i="1"/>
  <c r="AB852" i="1"/>
  <c r="AB4678" i="1"/>
  <c r="X4678" i="1"/>
  <c r="Z4678" i="1" s="1"/>
  <c r="AB4634" i="1"/>
  <c r="X4634" i="1"/>
  <c r="Z4634" i="1" s="1"/>
  <c r="AB4550" i="1"/>
  <c r="X4550" i="1"/>
  <c r="Z4550" i="1" s="1"/>
  <c r="AB4466" i="1"/>
  <c r="X4466" i="1"/>
  <c r="Z4466" i="1" s="1"/>
  <c r="AB4402" i="1"/>
  <c r="X4402" i="1"/>
  <c r="Z4402" i="1" s="1"/>
  <c r="AB4338" i="1"/>
  <c r="X4338" i="1"/>
  <c r="Z4338" i="1" s="1"/>
  <c r="AB4246" i="1"/>
  <c r="X4246" i="1"/>
  <c r="Z4246" i="1" s="1"/>
  <c r="AB4118" i="1"/>
  <c r="X4118" i="1"/>
  <c r="Z4118" i="1" s="1"/>
  <c r="AB4630" i="1"/>
  <c r="X4630" i="1"/>
  <c r="Z4630" i="1" s="1"/>
  <c r="AB4478" i="1"/>
  <c r="X4478" i="1"/>
  <c r="Z4478" i="1" s="1"/>
  <c r="AB4398" i="1"/>
  <c r="X4398" i="1"/>
  <c r="Z4398" i="1" s="1"/>
  <c r="AB4306" i="1"/>
  <c r="X4306" i="1"/>
  <c r="Z4306" i="1" s="1"/>
  <c r="AB4242" i="1"/>
  <c r="X4242" i="1"/>
  <c r="Z4242" i="1" s="1"/>
  <c r="AB4114" i="1"/>
  <c r="X4114" i="1"/>
  <c r="Z4114" i="1" s="1"/>
  <c r="AB4674" i="1"/>
  <c r="X4674" i="1"/>
  <c r="Z4674" i="1" s="1"/>
  <c r="AB4594" i="1"/>
  <c r="X4594" i="1"/>
  <c r="Z4594" i="1" s="1"/>
  <c r="AB4506" i="1"/>
  <c r="X4506" i="1"/>
  <c r="Z4506" i="1" s="1"/>
  <c r="AB4426" i="1"/>
  <c r="X4426" i="1"/>
  <c r="Z4426" i="1" s="1"/>
  <c r="AB4346" i="1"/>
  <c r="X4346" i="1"/>
  <c r="Z4346" i="1" s="1"/>
  <c r="AB4254" i="1"/>
  <c r="X4254" i="1"/>
  <c r="Z4254" i="1" s="1"/>
  <c r="AB4126" i="1"/>
  <c r="X4126" i="1"/>
  <c r="Z4126" i="1" s="1"/>
  <c r="AB4566" i="1"/>
  <c r="X4566" i="1"/>
  <c r="Z4566" i="1" s="1"/>
  <c r="AB4622" i="1"/>
  <c r="X4622" i="1"/>
  <c r="Z4622" i="1" s="1"/>
  <c r="AB4526" i="1"/>
  <c r="X4526" i="1"/>
  <c r="Z4526" i="1" s="1"/>
  <c r="AB4454" i="1"/>
  <c r="X4454" i="1"/>
  <c r="Z4454" i="1" s="1"/>
  <c r="AB4390" i="1"/>
  <c r="X4390" i="1"/>
  <c r="Z4390" i="1" s="1"/>
  <c r="AB4298" i="1"/>
  <c r="X4298" i="1"/>
  <c r="Z4298" i="1" s="1"/>
  <c r="AB4150" i="1"/>
  <c r="X4150" i="1"/>
  <c r="Z4150" i="1" s="1"/>
  <c r="AB4070" i="1"/>
  <c r="X4070" i="1"/>
  <c r="Z4070" i="1" s="1"/>
  <c r="AB3978" i="1"/>
  <c r="X3978" i="1"/>
  <c r="Z3978" i="1" s="1"/>
  <c r="AB3782" i="1"/>
  <c r="X3782" i="1"/>
  <c r="Z3782" i="1" s="1"/>
  <c r="AB3710" i="1"/>
  <c r="X3710" i="1"/>
  <c r="Z3710" i="1" s="1"/>
  <c r="AB3642" i="1"/>
  <c r="X3642" i="1"/>
  <c r="Z3642" i="1" s="1"/>
  <c r="AB3586" i="1"/>
  <c r="X3586" i="1"/>
  <c r="Z3586" i="1" s="1"/>
  <c r="AB3474" i="1"/>
  <c r="X3474" i="1"/>
  <c r="Z3474" i="1" s="1"/>
  <c r="AB3430" i="1"/>
  <c r="X3430" i="1"/>
  <c r="Z3430" i="1" s="1"/>
  <c r="AB3322" i="1"/>
  <c r="X3322" i="1"/>
  <c r="Z3322" i="1" s="1"/>
  <c r="AB3250" i="1"/>
  <c r="X3250" i="1"/>
  <c r="Z3250" i="1" s="1"/>
  <c r="X4683" i="1"/>
  <c r="Z4683" i="1" s="1"/>
  <c r="AB4683" i="1"/>
  <c r="X4667" i="1"/>
  <c r="Z4667" i="1" s="1"/>
  <c r="AB4667" i="1"/>
  <c r="X4635" i="1"/>
  <c r="Z4635" i="1" s="1"/>
  <c r="AB4635" i="1"/>
  <c r="X4619" i="1"/>
  <c r="Z4619" i="1" s="1"/>
  <c r="AB4619" i="1"/>
  <c r="X4603" i="1"/>
  <c r="Z4603" i="1" s="1"/>
  <c r="AB4603" i="1"/>
  <c r="X4587" i="1"/>
  <c r="Z4587" i="1" s="1"/>
  <c r="AB4587" i="1"/>
  <c r="X4547" i="1"/>
  <c r="Z4547" i="1" s="1"/>
  <c r="AB4547" i="1"/>
  <c r="AB4527" i="1"/>
  <c r="X4527" i="1"/>
  <c r="Z4527" i="1" s="1"/>
  <c r="AB4503" i="1"/>
  <c r="X4503" i="1"/>
  <c r="Z4503" i="1" s="1"/>
  <c r="AB4487" i="1"/>
  <c r="X4487" i="1"/>
  <c r="Z4487" i="1" s="1"/>
  <c r="AB4471" i="1"/>
  <c r="X4471" i="1"/>
  <c r="Z4471" i="1" s="1"/>
  <c r="AB4447" i="1"/>
  <c r="X4447" i="1"/>
  <c r="Z4447" i="1" s="1"/>
  <c r="AB4431" i="1"/>
  <c r="X4431" i="1"/>
  <c r="Z4431" i="1" s="1"/>
  <c r="X4415" i="1"/>
  <c r="Z4415" i="1" s="1"/>
  <c r="AB4399" i="1"/>
  <c r="X4399" i="1"/>
  <c r="Z4399" i="1" s="1"/>
  <c r="X4367" i="1"/>
  <c r="Z4367" i="1" s="1"/>
  <c r="AB4351" i="1"/>
  <c r="X4351" i="1"/>
  <c r="Z4351" i="1" s="1"/>
  <c r="X4323" i="1"/>
  <c r="Z4323" i="1" s="1"/>
  <c r="AB4323" i="1"/>
  <c r="X4307" i="1"/>
  <c r="Z4307" i="1" s="1"/>
  <c r="AB4307" i="1"/>
  <c r="X4291" i="1"/>
  <c r="Z4291" i="1" s="1"/>
  <c r="AB4291" i="1"/>
  <c r="AB4263" i="1"/>
  <c r="X4263" i="1"/>
  <c r="Z4263" i="1" s="1"/>
  <c r="AB4247" i="1"/>
  <c r="X4247" i="1"/>
  <c r="Z4247" i="1" s="1"/>
  <c r="AB4223" i="1"/>
  <c r="X4223" i="1"/>
  <c r="Z4223" i="1" s="1"/>
  <c r="AB4159" i="1"/>
  <c r="X4159" i="1"/>
  <c r="Z4159" i="1" s="1"/>
  <c r="X4123" i="1"/>
  <c r="Z4123" i="1" s="1"/>
  <c r="AB4123" i="1"/>
  <c r="X4107" i="1"/>
  <c r="Z4107" i="1" s="1"/>
  <c r="AB4107" i="1"/>
  <c r="AB4087" i="1"/>
  <c r="X4087" i="1"/>
  <c r="Z4087" i="1" s="1"/>
  <c r="AB4071" i="1"/>
  <c r="X4071" i="1"/>
  <c r="Z4071" i="1" s="1"/>
  <c r="AB4055" i="1"/>
  <c r="X4055" i="1"/>
  <c r="Z4055" i="1" s="1"/>
  <c r="AB4039" i="1"/>
  <c r="X4039" i="1"/>
  <c r="Z4039" i="1" s="1"/>
  <c r="AB4023" i="1"/>
  <c r="X4023" i="1"/>
  <c r="Z4023" i="1" s="1"/>
  <c r="AB3983" i="1"/>
  <c r="X3983" i="1"/>
  <c r="Z3983" i="1" s="1"/>
  <c r="AB3959" i="1"/>
  <c r="X3959" i="1"/>
  <c r="Z3959" i="1" s="1"/>
  <c r="X3867" i="1"/>
  <c r="Z3867" i="1" s="1"/>
  <c r="AB3867" i="1"/>
  <c r="AB3783" i="1"/>
  <c r="X3783" i="1"/>
  <c r="Z3783" i="1" s="1"/>
  <c r="AB3767" i="1"/>
  <c r="X3767" i="1"/>
  <c r="Z3767" i="1" s="1"/>
  <c r="AB3751" i="1"/>
  <c r="X3751" i="1"/>
  <c r="Z3751" i="1" s="1"/>
  <c r="AB3727" i="1"/>
  <c r="X3727" i="1"/>
  <c r="Z3727" i="1" s="1"/>
  <c r="X3699" i="1"/>
  <c r="Z3699" i="1" s="1"/>
  <c r="AB3699" i="1"/>
  <c r="X3683" i="1"/>
  <c r="Z3683" i="1" s="1"/>
  <c r="AB3683" i="1"/>
  <c r="X3659" i="1"/>
  <c r="Z3659" i="1" s="1"/>
  <c r="AB3659" i="1"/>
  <c r="X3643" i="1"/>
  <c r="Z3643" i="1" s="1"/>
  <c r="AB3643" i="1"/>
  <c r="X3627" i="1"/>
  <c r="Z3627" i="1" s="1"/>
  <c r="AB3627" i="1"/>
  <c r="X3603" i="1"/>
  <c r="Z3603" i="1" s="1"/>
  <c r="AB3603" i="1"/>
  <c r="X3579" i="1"/>
  <c r="Z3579" i="1" s="1"/>
  <c r="AB3579" i="1"/>
  <c r="X3563" i="1"/>
  <c r="Z3563" i="1" s="1"/>
  <c r="AB3563" i="1"/>
  <c r="X3515" i="1"/>
  <c r="Z3515" i="1" s="1"/>
  <c r="AB3515" i="1"/>
  <c r="X3475" i="1"/>
  <c r="Z3475" i="1" s="1"/>
  <c r="AB3475" i="1"/>
  <c r="X3459" i="1"/>
  <c r="Z3459" i="1" s="1"/>
  <c r="AB3459" i="1"/>
  <c r="X3443" i="1"/>
  <c r="Z3443" i="1" s="1"/>
  <c r="AB3443" i="1"/>
  <c r="X3403" i="1"/>
  <c r="Z3403" i="1" s="1"/>
  <c r="AB3403" i="1"/>
  <c r="AB3351" i="1"/>
  <c r="X3351" i="1"/>
  <c r="Z3351" i="1" s="1"/>
  <c r="AB3335" i="1"/>
  <c r="X3335" i="1"/>
  <c r="Z3335" i="1" s="1"/>
  <c r="AB3319" i="1"/>
  <c r="X3319" i="1"/>
  <c r="Z3319" i="1" s="1"/>
  <c r="AB3303" i="1"/>
  <c r="X3303" i="1"/>
  <c r="Z3303" i="1" s="1"/>
  <c r="X3283" i="1"/>
  <c r="Z3283" i="1" s="1"/>
  <c r="AB3283" i="1"/>
  <c r="AB3246" i="1"/>
  <c r="X3246" i="1"/>
  <c r="Z3246" i="1" s="1"/>
  <c r="AB3210" i="1"/>
  <c r="X3210" i="1"/>
  <c r="Z3210" i="1" s="1"/>
  <c r="AB3178" i="1"/>
  <c r="X3178" i="1"/>
  <c r="Z3178" i="1" s="1"/>
  <c r="AB3146" i="1"/>
  <c r="X3146" i="1"/>
  <c r="Z3146" i="1" s="1"/>
  <c r="AB3094" i="1"/>
  <c r="X3094" i="1"/>
  <c r="Z3094" i="1" s="1"/>
  <c r="AB3050" i="1"/>
  <c r="X3050" i="1"/>
  <c r="Z3050" i="1" s="1"/>
  <c r="AB2790" i="1"/>
  <c r="X2790" i="1"/>
  <c r="Z2790" i="1" s="1"/>
  <c r="AB2666" i="1"/>
  <c r="X2666" i="1"/>
  <c r="Z2666" i="1" s="1"/>
  <c r="AB2598" i="1"/>
  <c r="X2598" i="1"/>
  <c r="Z2598" i="1" s="1"/>
  <c r="AB2430" i="1"/>
  <c r="X2430" i="1"/>
  <c r="Z2430" i="1" s="1"/>
  <c r="AB2286" i="1"/>
  <c r="X2286" i="1"/>
  <c r="Z2286" i="1" s="1"/>
  <c r="AB2182" i="1"/>
  <c r="X2182" i="1"/>
  <c r="Z2182" i="1" s="1"/>
  <c r="AB2078" i="1"/>
  <c r="X2078" i="1"/>
  <c r="Z2078" i="1" s="1"/>
  <c r="AB1942" i="1"/>
  <c r="X1942" i="1"/>
  <c r="Z1942" i="1" s="1"/>
  <c r="AB1802" i="1"/>
  <c r="X1802" i="1"/>
  <c r="Z1802" i="1" s="1"/>
  <c r="X2678" i="1"/>
  <c r="Z2678" i="1" s="1"/>
  <c r="AB2610" i="1"/>
  <c r="X2610" i="1"/>
  <c r="Z2610" i="1" s="1"/>
  <c r="AB2506" i="1"/>
  <c r="X2506" i="1"/>
  <c r="Z2506" i="1" s="1"/>
  <c r="AB2314" i="1"/>
  <c r="X2314" i="1"/>
  <c r="Z2314" i="1" s="1"/>
  <c r="AB2250" i="1"/>
  <c r="X2250" i="1"/>
  <c r="Z2250" i="1" s="1"/>
  <c r="AB2106" i="1"/>
  <c r="X2106" i="1"/>
  <c r="Z2106" i="1" s="1"/>
  <c r="AB1938" i="1"/>
  <c r="X1938" i="1"/>
  <c r="Z1938" i="1" s="1"/>
  <c r="AB1798" i="1"/>
  <c r="X1798" i="1"/>
  <c r="Z1798" i="1" s="1"/>
  <c r="AB4022" i="1"/>
  <c r="X4022" i="1"/>
  <c r="Z4022" i="1" s="1"/>
  <c r="AB3902" i="1"/>
  <c r="X3902" i="1"/>
  <c r="Z3902" i="1" s="1"/>
  <c r="AB3750" i="1"/>
  <c r="X3750" i="1"/>
  <c r="Z3750" i="1" s="1"/>
  <c r="AB3690" i="1"/>
  <c r="X3690" i="1"/>
  <c r="Z3690" i="1" s="1"/>
  <c r="AB3650" i="1"/>
  <c r="X3650" i="1"/>
  <c r="Z3650" i="1" s="1"/>
  <c r="X3578" i="1"/>
  <c r="Z3578" i="1" s="1"/>
  <c r="AB3578" i="1"/>
  <c r="AB3482" i="1"/>
  <c r="X3482" i="1"/>
  <c r="Z3482" i="1" s="1"/>
  <c r="AB3434" i="1"/>
  <c r="X3434" i="1"/>
  <c r="Z3434" i="1" s="1"/>
  <c r="AB3326" i="1"/>
  <c r="X3326" i="1"/>
  <c r="Z3326" i="1" s="1"/>
  <c r="AB3255" i="1"/>
  <c r="X3255" i="1"/>
  <c r="Z3255" i="1" s="1"/>
  <c r="AB2882" i="1"/>
  <c r="X2882" i="1"/>
  <c r="Z2882" i="1" s="1"/>
  <c r="AB2770" i="1"/>
  <c r="X2770" i="1"/>
  <c r="Z2770" i="1" s="1"/>
  <c r="X3291" i="1"/>
  <c r="Z3291" i="1" s="1"/>
  <c r="AB3291" i="1"/>
  <c r="AB3214" i="1"/>
  <c r="X3214" i="1"/>
  <c r="Z3214" i="1" s="1"/>
  <c r="AB3182" i="1"/>
  <c r="X3182" i="1"/>
  <c r="Z3182" i="1" s="1"/>
  <c r="AB3150" i="1"/>
  <c r="X3150" i="1"/>
  <c r="Z3150" i="1" s="1"/>
  <c r="AB3118" i="1"/>
  <c r="X3118" i="1"/>
  <c r="Z3118" i="1" s="1"/>
  <c r="AB3074" i="1"/>
  <c r="X3074" i="1"/>
  <c r="Z3074" i="1" s="1"/>
  <c r="AB2966" i="1"/>
  <c r="X2966" i="1"/>
  <c r="Z2966" i="1" s="1"/>
  <c r="AB2766" i="1"/>
  <c r="X2766" i="1"/>
  <c r="Z2766" i="1" s="1"/>
  <c r="AB2674" i="1"/>
  <c r="X2674" i="1"/>
  <c r="Z2674" i="1" s="1"/>
  <c r="AB2534" i="1"/>
  <c r="X2534" i="1"/>
  <c r="Z2534" i="1" s="1"/>
  <c r="AB2438" i="1"/>
  <c r="X2438" i="1"/>
  <c r="Z2438" i="1" s="1"/>
  <c r="AB2262" i="1"/>
  <c r="X2262" i="1"/>
  <c r="Z2262" i="1" s="1"/>
  <c r="AB2158" i="1"/>
  <c r="X2158" i="1"/>
  <c r="Z2158" i="1" s="1"/>
  <c r="AB2006" i="1"/>
  <c r="X2006" i="1"/>
  <c r="Z2006" i="1" s="1"/>
  <c r="AB1902" i="1"/>
  <c r="X1902" i="1"/>
  <c r="Z1902" i="1" s="1"/>
  <c r="AB4042" i="1"/>
  <c r="X4042" i="1"/>
  <c r="Z4042" i="1" s="1"/>
  <c r="AB3898" i="1"/>
  <c r="X3898" i="1"/>
  <c r="Z3898" i="1" s="1"/>
  <c r="AB3754" i="1"/>
  <c r="X3754" i="1"/>
  <c r="Z3754" i="1" s="1"/>
  <c r="AB3694" i="1"/>
  <c r="X3694" i="1"/>
  <c r="Z3694" i="1" s="1"/>
  <c r="AB3634" i="1"/>
  <c r="X3634" i="1"/>
  <c r="Z3634" i="1" s="1"/>
  <c r="AB3558" i="1"/>
  <c r="X3558" i="1"/>
  <c r="Z3558" i="1" s="1"/>
  <c r="AB3478" i="1"/>
  <c r="X3478" i="1"/>
  <c r="Z3478" i="1" s="1"/>
  <c r="AB3402" i="1"/>
  <c r="X3402" i="1"/>
  <c r="Z3402" i="1" s="1"/>
  <c r="AB3318" i="1"/>
  <c r="X3318" i="1"/>
  <c r="Z3318" i="1" s="1"/>
  <c r="AB3239" i="1"/>
  <c r="X3239" i="1"/>
  <c r="Z3239" i="1" s="1"/>
  <c r="AB2922" i="1"/>
  <c r="X2922" i="1"/>
  <c r="Z2922" i="1" s="1"/>
  <c r="AB4684" i="1"/>
  <c r="X4684" i="1"/>
  <c r="Z4684" i="1" s="1"/>
  <c r="AB4668" i="1"/>
  <c r="X4668" i="1"/>
  <c r="Z4668" i="1" s="1"/>
  <c r="AB4636" i="1"/>
  <c r="X4636" i="1"/>
  <c r="Z4636" i="1" s="1"/>
  <c r="AB4620" i="1"/>
  <c r="X4620" i="1"/>
  <c r="Z4620" i="1" s="1"/>
  <c r="AB4604" i="1"/>
  <c r="X4604" i="1"/>
  <c r="Z4604" i="1" s="1"/>
  <c r="AB4588" i="1"/>
  <c r="X4588" i="1"/>
  <c r="Z4588" i="1" s="1"/>
  <c r="AB4548" i="1"/>
  <c r="X4548" i="1"/>
  <c r="Z4548" i="1" s="1"/>
  <c r="AB4532" i="1"/>
  <c r="X4532" i="1"/>
  <c r="Z4532" i="1" s="1"/>
  <c r="X4508" i="1"/>
  <c r="Z4508" i="1" s="1"/>
  <c r="AB4492" i="1"/>
  <c r="X4492" i="1"/>
  <c r="Z4492" i="1" s="1"/>
  <c r="AB4476" i="1"/>
  <c r="X4476" i="1"/>
  <c r="Z4476" i="1" s="1"/>
  <c r="X4456" i="1"/>
  <c r="Z4456" i="1" s="1"/>
  <c r="AB4456" i="1"/>
  <c r="X4440" i="1"/>
  <c r="Z4440" i="1" s="1"/>
  <c r="AB4440" i="1"/>
  <c r="X4424" i="1"/>
  <c r="Z4424" i="1" s="1"/>
  <c r="AB4424" i="1"/>
  <c r="X4408" i="1"/>
  <c r="Z4408" i="1" s="1"/>
  <c r="AB4408" i="1"/>
  <c r="X4392" i="1"/>
  <c r="Z4392" i="1" s="1"/>
  <c r="AB4392" i="1"/>
  <c r="X4360" i="1"/>
  <c r="Z4360" i="1" s="1"/>
  <c r="AB4360" i="1"/>
  <c r="X4344" i="1"/>
  <c r="Z4344" i="1" s="1"/>
  <c r="AB4344" i="1"/>
  <c r="AB4316" i="1"/>
  <c r="X4316" i="1"/>
  <c r="Z4316" i="1" s="1"/>
  <c r="AB4300" i="1"/>
  <c r="X4300" i="1"/>
  <c r="Z4300" i="1" s="1"/>
  <c r="AB4276" i="1"/>
  <c r="X4276" i="1"/>
  <c r="Z4276" i="1" s="1"/>
  <c r="AB4260" i="1"/>
  <c r="X4260" i="1"/>
  <c r="Z4260" i="1" s="1"/>
  <c r="AB4244" i="1"/>
  <c r="X4244" i="1"/>
  <c r="Z4244" i="1" s="1"/>
  <c r="AB4220" i="1"/>
  <c r="X4220" i="1"/>
  <c r="Z4220" i="1" s="1"/>
  <c r="X4152" i="1"/>
  <c r="Z4152" i="1" s="1"/>
  <c r="AB4152" i="1"/>
  <c r="X4120" i="1"/>
  <c r="Z4120" i="1" s="1"/>
  <c r="AB4120" i="1"/>
  <c r="X4104" i="1"/>
  <c r="Z4104" i="1" s="1"/>
  <c r="AB4104" i="1"/>
  <c r="AB4084" i="1"/>
  <c r="X4084" i="1"/>
  <c r="Z4084" i="1" s="1"/>
  <c r="AB4068" i="1"/>
  <c r="X4068" i="1"/>
  <c r="Z4068" i="1" s="1"/>
  <c r="AB4052" i="1"/>
  <c r="X4052" i="1"/>
  <c r="Z4052" i="1" s="1"/>
  <c r="AB4036" i="1"/>
  <c r="X4036" i="1"/>
  <c r="Z4036" i="1" s="1"/>
  <c r="AB4012" i="1"/>
  <c r="X4012" i="1"/>
  <c r="Z4012" i="1" s="1"/>
  <c r="AB3980" i="1"/>
  <c r="X3980" i="1"/>
  <c r="Z3980" i="1" s="1"/>
  <c r="X3904" i="1"/>
  <c r="Z3904" i="1" s="1"/>
  <c r="AB3904" i="1"/>
  <c r="X3864" i="1"/>
  <c r="Z3864" i="1" s="1"/>
  <c r="AB3864" i="1"/>
  <c r="X3776" i="1"/>
  <c r="Z3776" i="1" s="1"/>
  <c r="AB3776" i="1"/>
  <c r="X3760" i="1"/>
  <c r="Z3760" i="1" s="1"/>
  <c r="AB3760" i="1"/>
  <c r="X3736" i="1"/>
  <c r="Z3736" i="1" s="1"/>
  <c r="AB3736" i="1"/>
  <c r="AB3708" i="1"/>
  <c r="X3708" i="1"/>
  <c r="Z3708" i="1" s="1"/>
  <c r="AB3692" i="1"/>
  <c r="X3692" i="1"/>
  <c r="Z3692" i="1" s="1"/>
  <c r="X3672" i="1"/>
  <c r="Z3672" i="1" s="1"/>
  <c r="AB3672" i="1"/>
  <c r="X3656" i="1"/>
  <c r="Z3656" i="1" s="1"/>
  <c r="AB3656" i="1"/>
  <c r="X3640" i="1"/>
  <c r="Z3640" i="1" s="1"/>
  <c r="AB3640" i="1"/>
  <c r="X3624" i="1"/>
  <c r="Z3624" i="1" s="1"/>
  <c r="AB3624" i="1"/>
  <c r="X3584" i="1"/>
  <c r="Z3584" i="1" s="1"/>
  <c r="AB3584" i="1"/>
  <c r="X3480" i="1"/>
  <c r="Z3480" i="1" s="1"/>
  <c r="AB3480" i="1"/>
  <c r="X3464" i="1"/>
  <c r="Z3464" i="1" s="1"/>
  <c r="AB3464" i="1"/>
  <c r="X3448" i="1"/>
  <c r="Z3448" i="1" s="1"/>
  <c r="AB3448" i="1"/>
  <c r="X3432" i="1"/>
  <c r="Z3432" i="1" s="1"/>
  <c r="AB3432" i="1"/>
  <c r="AB3348" i="1"/>
  <c r="X3348" i="1"/>
  <c r="Z3348" i="1" s="1"/>
  <c r="AB3332" i="1"/>
  <c r="X3332" i="1"/>
  <c r="Z3332" i="1" s="1"/>
  <c r="AB3316" i="1"/>
  <c r="X3316" i="1"/>
  <c r="Z3316" i="1" s="1"/>
  <c r="AB3300" i="1"/>
  <c r="X3300" i="1"/>
  <c r="Z3300" i="1" s="1"/>
  <c r="AB3279" i="1"/>
  <c r="X3279" i="1"/>
  <c r="Z3279" i="1" s="1"/>
  <c r="AB3242" i="1"/>
  <c r="X3242" i="1"/>
  <c r="Z3242" i="1" s="1"/>
  <c r="AB2918" i="1"/>
  <c r="X2918" i="1"/>
  <c r="Z2918" i="1" s="1"/>
  <c r="AB2886" i="1"/>
  <c r="X2886" i="1"/>
  <c r="Z2886" i="1" s="1"/>
  <c r="AB2854" i="1"/>
  <c r="X2854" i="1"/>
  <c r="Z2854" i="1" s="1"/>
  <c r="AB2778" i="1"/>
  <c r="X2778" i="1"/>
  <c r="Z2778" i="1" s="1"/>
  <c r="AB2670" i="1"/>
  <c r="X2670" i="1"/>
  <c r="Z2670" i="1" s="1"/>
  <c r="AB2530" i="1"/>
  <c r="X2530" i="1"/>
  <c r="Z2530" i="1" s="1"/>
  <c r="AB2434" i="1"/>
  <c r="X2434" i="1"/>
  <c r="Z2434" i="1" s="1"/>
  <c r="AB2258" i="1"/>
  <c r="X2258" i="1"/>
  <c r="Z2258" i="1" s="1"/>
  <c r="AB2154" i="1"/>
  <c r="X2154" i="1"/>
  <c r="Z2154" i="1" s="1"/>
  <c r="AB2018" i="1"/>
  <c r="X2018" i="1"/>
  <c r="Z2018" i="1" s="1"/>
  <c r="AB1930" i="1"/>
  <c r="X1930" i="1"/>
  <c r="Z1930" i="1" s="1"/>
  <c r="AB1790" i="1"/>
  <c r="X1790" i="1"/>
  <c r="Z1790" i="1" s="1"/>
  <c r="X291" i="1"/>
  <c r="Z291" i="1" s="1"/>
  <c r="AB243" i="1"/>
  <c r="X243" i="1"/>
  <c r="Z243" i="1" s="1"/>
  <c r="AB174" i="1"/>
  <c r="X174" i="1"/>
  <c r="Z174" i="1" s="1"/>
  <c r="X3288" i="1"/>
  <c r="Z3288" i="1" s="1"/>
  <c r="AB3288" i="1"/>
  <c r="X3256" i="1"/>
  <c r="Z3256" i="1" s="1"/>
  <c r="AB3256" i="1"/>
  <c r="X3240" i="1"/>
  <c r="Z3240" i="1" s="1"/>
  <c r="AB3240" i="1"/>
  <c r="X3208" i="1"/>
  <c r="Z3208" i="1" s="1"/>
  <c r="AB3208" i="1"/>
  <c r="X3192" i="1"/>
  <c r="Z3192" i="1" s="1"/>
  <c r="AB3192" i="1"/>
  <c r="X3176" i="1"/>
  <c r="Z3176" i="1" s="1"/>
  <c r="AB3176" i="1"/>
  <c r="X3160" i="1"/>
  <c r="Z3160" i="1" s="1"/>
  <c r="AB3160" i="1"/>
  <c r="X3144" i="1"/>
  <c r="Z3144" i="1" s="1"/>
  <c r="AB3144" i="1"/>
  <c r="X3128" i="1"/>
  <c r="Z3128" i="1" s="1"/>
  <c r="AB3128" i="1"/>
  <c r="X2680" i="1"/>
  <c r="Z2680" i="1" s="1"/>
  <c r="AB2680" i="1"/>
  <c r="X2664" i="1"/>
  <c r="Z2664" i="1" s="1"/>
  <c r="AB2664" i="1"/>
  <c r="X2648" i="1"/>
  <c r="Z2648" i="1" s="1"/>
  <c r="AB2648" i="1"/>
  <c r="X2632" i="1"/>
  <c r="Z2632" i="1" s="1"/>
  <c r="AB2632" i="1"/>
  <c r="X2536" i="1"/>
  <c r="Z2536" i="1" s="1"/>
  <c r="AB2536" i="1"/>
  <c r="X2520" i="1"/>
  <c r="Z2520" i="1" s="1"/>
  <c r="AB2520" i="1"/>
  <c r="X2504" i="1"/>
  <c r="Z2504" i="1" s="1"/>
  <c r="AB2504" i="1"/>
  <c r="X2468" i="1"/>
  <c r="Z2468" i="1" s="1"/>
  <c r="AB2436" i="1"/>
  <c r="X2436" i="1"/>
  <c r="Z2436" i="1" s="1"/>
  <c r="AB2180" i="1"/>
  <c r="X2180" i="1"/>
  <c r="Z2180" i="1" s="1"/>
  <c r="AB2164" i="1"/>
  <c r="X2164" i="1"/>
  <c r="Z2164" i="1" s="1"/>
  <c r="AB1940" i="1"/>
  <c r="X1940" i="1"/>
  <c r="Z1940" i="1" s="1"/>
  <c r="AB1924" i="1"/>
  <c r="X1924" i="1"/>
  <c r="Z1924" i="1" s="1"/>
  <c r="AB1908" i="1"/>
  <c r="X1908" i="1"/>
  <c r="Z1908" i="1" s="1"/>
  <c r="AB1892" i="1"/>
  <c r="X1892" i="1"/>
  <c r="Z1892" i="1" s="1"/>
  <c r="X1800" i="1"/>
  <c r="Z1800" i="1" s="1"/>
  <c r="AB1800" i="1"/>
  <c r="AB374" i="1"/>
  <c r="X374" i="1"/>
  <c r="Z374" i="1" s="1"/>
  <c r="AB295" i="1"/>
  <c r="X295" i="1"/>
  <c r="Z295" i="1" s="1"/>
  <c r="AB242" i="1"/>
  <c r="X242" i="1"/>
  <c r="Z242" i="1" s="1"/>
  <c r="AB3215" i="1"/>
  <c r="X3215" i="1"/>
  <c r="Z3215" i="1" s="1"/>
  <c r="AB3199" i="1"/>
  <c r="X3199" i="1"/>
  <c r="Z3199" i="1" s="1"/>
  <c r="X3183" i="1"/>
  <c r="Z3183" i="1" s="1"/>
  <c r="AB3167" i="1"/>
  <c r="X3167" i="1"/>
  <c r="Z3167" i="1" s="1"/>
  <c r="AB3151" i="1"/>
  <c r="X3151" i="1"/>
  <c r="Z3151" i="1" s="1"/>
  <c r="AB3135" i="1"/>
  <c r="X3135" i="1"/>
  <c r="Z3135" i="1" s="1"/>
  <c r="X3119" i="1"/>
  <c r="Z3119" i="1" s="1"/>
  <c r="X3091" i="1"/>
  <c r="Z3091" i="1" s="1"/>
  <c r="AB3091" i="1"/>
  <c r="X3075" i="1"/>
  <c r="Z3075" i="1" s="1"/>
  <c r="AB3075" i="1"/>
  <c r="AB3047" i="1"/>
  <c r="X3047" i="1"/>
  <c r="Z3047" i="1" s="1"/>
  <c r="AB2967" i="1"/>
  <c r="X2967" i="1"/>
  <c r="Z2967" i="1" s="1"/>
  <c r="X2915" i="1"/>
  <c r="Z2915" i="1" s="1"/>
  <c r="AB2915" i="1"/>
  <c r="X2899" i="1"/>
  <c r="Z2899" i="1" s="1"/>
  <c r="AB2899" i="1"/>
  <c r="X2883" i="1"/>
  <c r="Z2883" i="1" s="1"/>
  <c r="AB2883" i="1"/>
  <c r="X2867" i="1"/>
  <c r="Z2867" i="1" s="1"/>
  <c r="AB2867" i="1"/>
  <c r="X2851" i="1"/>
  <c r="Z2851" i="1" s="1"/>
  <c r="AB2851" i="1"/>
  <c r="AB2791" i="1"/>
  <c r="X2791" i="1"/>
  <c r="Z2791" i="1" s="1"/>
  <c r="X2771" i="1"/>
  <c r="Z2771" i="1" s="1"/>
  <c r="AB2771" i="1"/>
  <c r="X2755" i="1"/>
  <c r="Z2755" i="1" s="1"/>
  <c r="AB2755" i="1"/>
  <c r="X2699" i="1"/>
  <c r="Z2699" i="1" s="1"/>
  <c r="AB2699" i="1"/>
  <c r="X2683" i="1"/>
  <c r="Z2683" i="1" s="1"/>
  <c r="AB2683" i="1"/>
  <c r="X2667" i="1"/>
  <c r="Z2667" i="1" s="1"/>
  <c r="AB2667" i="1"/>
  <c r="X2651" i="1"/>
  <c r="Z2651" i="1" s="1"/>
  <c r="AB2651" i="1"/>
  <c r="X2635" i="1"/>
  <c r="Z2635" i="1" s="1"/>
  <c r="AB2635" i="1"/>
  <c r="AB2607" i="1"/>
  <c r="X2607" i="1"/>
  <c r="Z2607" i="1" s="1"/>
  <c r="AB2535" i="1"/>
  <c r="X2535" i="1"/>
  <c r="Z2535" i="1" s="1"/>
  <c r="AB2519" i="1"/>
  <c r="X2519" i="1"/>
  <c r="Z2519" i="1" s="1"/>
  <c r="AB2503" i="1"/>
  <c r="X2503" i="1"/>
  <c r="Z2503" i="1" s="1"/>
  <c r="X2467" i="1"/>
  <c r="Z2467" i="1" s="1"/>
  <c r="AB2467" i="1"/>
  <c r="X2435" i="1"/>
  <c r="Z2435" i="1" s="1"/>
  <c r="AB2435" i="1"/>
  <c r="X2331" i="1"/>
  <c r="Z2331" i="1" s="1"/>
  <c r="AB2331" i="1"/>
  <c r="X2307" i="1"/>
  <c r="Z2307" i="1" s="1"/>
  <c r="AB2307" i="1"/>
  <c r="X2291" i="1"/>
  <c r="Z2291" i="1" s="1"/>
  <c r="AB2291" i="1"/>
  <c r="X2275" i="1"/>
  <c r="Z2275" i="1" s="1"/>
  <c r="AB2275" i="1"/>
  <c r="X2259" i="1"/>
  <c r="Z2259" i="1" s="1"/>
  <c r="AB2259" i="1"/>
  <c r="X2243" i="1"/>
  <c r="Z2243" i="1" s="1"/>
  <c r="AB2243" i="1"/>
  <c r="X2187" i="1"/>
  <c r="Z2187" i="1" s="1"/>
  <c r="AB2187" i="1"/>
  <c r="X2171" i="1"/>
  <c r="Z2171" i="1" s="1"/>
  <c r="AB2171" i="1"/>
  <c r="X2155" i="1"/>
  <c r="Z2155" i="1" s="1"/>
  <c r="AB2155" i="1"/>
  <c r="AB2103" i="1"/>
  <c r="X2103" i="1"/>
  <c r="Z2103" i="1" s="1"/>
  <c r="X2067" i="1"/>
  <c r="Z2067" i="1" s="1"/>
  <c r="AB2067" i="1"/>
  <c r="X2051" i="1"/>
  <c r="Z2051" i="1" s="1"/>
  <c r="AB2051" i="1"/>
  <c r="X2003" i="1"/>
  <c r="Z2003" i="1" s="1"/>
  <c r="AB2003" i="1"/>
  <c r="X1987" i="1"/>
  <c r="Z1987" i="1" s="1"/>
  <c r="AB1987" i="1"/>
  <c r="X1931" i="1"/>
  <c r="Z1931" i="1" s="1"/>
  <c r="AB1931" i="1"/>
  <c r="X1915" i="1"/>
  <c r="Z1915" i="1" s="1"/>
  <c r="AB1915" i="1"/>
  <c r="X1899" i="1"/>
  <c r="Z1899" i="1" s="1"/>
  <c r="AB1899" i="1"/>
  <c r="X1883" i="1"/>
  <c r="Z1883" i="1" s="1"/>
  <c r="AB1883" i="1"/>
  <c r="AB1791" i="1"/>
  <c r="X1791" i="1"/>
  <c r="Z1791" i="1" s="1"/>
  <c r="AB1711" i="1"/>
  <c r="X1711" i="1"/>
  <c r="Z1711" i="1" s="1"/>
  <c r="AB1687" i="1"/>
  <c r="X1687" i="1"/>
  <c r="Z1687" i="1" s="1"/>
  <c r="X1643" i="1"/>
  <c r="Z1643" i="1" s="1"/>
  <c r="AB1627" i="1"/>
  <c r="X1627" i="1"/>
  <c r="Z1627" i="1" s="1"/>
  <c r="AB1591" i="1"/>
  <c r="X1591" i="1"/>
  <c r="Z1591" i="1" s="1"/>
  <c r="X1515" i="1"/>
  <c r="Z1515" i="1" s="1"/>
  <c r="AB1495" i="1"/>
  <c r="X1495" i="1"/>
  <c r="Z1495" i="1" s="1"/>
  <c r="AB1475" i="1"/>
  <c r="X1475" i="1"/>
  <c r="Z1475" i="1" s="1"/>
  <c r="X1459" i="1"/>
  <c r="Z1459" i="1" s="1"/>
  <c r="AB1443" i="1"/>
  <c r="X1443" i="1"/>
  <c r="Z1443" i="1" s="1"/>
  <c r="X1387" i="1"/>
  <c r="Z1387" i="1" s="1"/>
  <c r="AB1315" i="1"/>
  <c r="X1315" i="1"/>
  <c r="Z1315" i="1" s="1"/>
  <c r="X1267" i="1"/>
  <c r="Z1267" i="1" s="1"/>
  <c r="AB1251" i="1"/>
  <c r="X1251" i="1"/>
  <c r="Z1251" i="1" s="1"/>
  <c r="AB1235" i="1"/>
  <c r="X1235" i="1"/>
  <c r="Z1235" i="1" s="1"/>
  <c r="AB1219" i="1"/>
  <c r="X1219" i="1"/>
  <c r="Z1219" i="1" s="1"/>
  <c r="X1203" i="1"/>
  <c r="Z1203" i="1" s="1"/>
  <c r="AB1183" i="1"/>
  <c r="X1183" i="1"/>
  <c r="Z1183" i="1" s="1"/>
  <c r="X1167" i="1"/>
  <c r="Z1167" i="1" s="1"/>
  <c r="AB1151" i="1"/>
  <c r="X1151" i="1"/>
  <c r="Z1151" i="1" s="1"/>
  <c r="AB1079" i="1"/>
  <c r="X1079" i="1"/>
  <c r="Z1079" i="1" s="1"/>
  <c r="AB1047" i="1"/>
  <c r="X1047" i="1"/>
  <c r="Z1047" i="1" s="1"/>
  <c r="AB971" i="1"/>
  <c r="X971" i="1"/>
  <c r="Z971" i="1" s="1"/>
  <c r="X755" i="1"/>
  <c r="Z755" i="1" s="1"/>
  <c r="AB727" i="1"/>
  <c r="X727" i="1"/>
  <c r="Z727" i="1" s="1"/>
  <c r="X647" i="1"/>
  <c r="Z647" i="1" s="1"/>
  <c r="X619" i="1"/>
  <c r="Z619" i="1" s="1"/>
  <c r="AB603" i="1"/>
  <c r="X603" i="1"/>
  <c r="Z603" i="1" s="1"/>
  <c r="X471" i="1"/>
  <c r="Z471" i="1" s="1"/>
  <c r="AB455" i="1"/>
  <c r="X455" i="1"/>
  <c r="Z455" i="1" s="1"/>
  <c r="X383" i="1"/>
  <c r="Z383" i="1" s="1"/>
  <c r="AB310" i="1"/>
  <c r="X310" i="1"/>
  <c r="Z310" i="1" s="1"/>
  <c r="AB235" i="1"/>
  <c r="X235" i="1"/>
  <c r="Z235" i="1" s="1"/>
  <c r="AB171" i="1"/>
  <c r="X171" i="1"/>
  <c r="Z171" i="1" s="1"/>
  <c r="AB1714" i="1"/>
  <c r="X1714" i="1"/>
  <c r="Z1714" i="1" s="1"/>
  <c r="AB1686" i="1"/>
  <c r="X1686" i="1"/>
  <c r="Z1686" i="1" s="1"/>
  <c r="AB1646" i="1"/>
  <c r="X1646" i="1"/>
  <c r="Z1646" i="1" s="1"/>
  <c r="AB1630" i="1"/>
  <c r="X1630" i="1"/>
  <c r="Z1630" i="1" s="1"/>
  <c r="AB1594" i="1"/>
  <c r="X1594" i="1"/>
  <c r="Z1594" i="1" s="1"/>
  <c r="AB1526" i="1"/>
  <c r="X1526" i="1"/>
  <c r="Z1526" i="1" s="1"/>
  <c r="AB1506" i="1"/>
  <c r="X1506" i="1"/>
  <c r="Z1506" i="1" s="1"/>
  <c r="AB1490" i="1"/>
  <c r="X1490" i="1"/>
  <c r="Z1490" i="1" s="1"/>
  <c r="AB1470" i="1"/>
  <c r="X1470" i="1"/>
  <c r="Z1470" i="1" s="1"/>
  <c r="AB1454" i="1"/>
  <c r="X1454" i="1"/>
  <c r="Z1454" i="1" s="1"/>
  <c r="AB1438" i="1"/>
  <c r="X1438" i="1"/>
  <c r="Z1438" i="1" s="1"/>
  <c r="AB1318" i="1"/>
  <c r="X1318" i="1"/>
  <c r="Z1318" i="1" s="1"/>
  <c r="AB1286" i="1"/>
  <c r="X1286" i="1"/>
  <c r="Z1286" i="1" s="1"/>
  <c r="AB1254" i="1"/>
  <c r="X1254" i="1"/>
  <c r="Z1254" i="1" s="1"/>
  <c r="AB1238" i="1"/>
  <c r="X1238" i="1"/>
  <c r="Z1238" i="1" s="1"/>
  <c r="AB1222" i="1"/>
  <c r="X1222" i="1"/>
  <c r="Z1222" i="1" s="1"/>
  <c r="AB1206" i="1"/>
  <c r="X1206" i="1"/>
  <c r="Z1206" i="1" s="1"/>
  <c r="AB1186" i="1"/>
  <c r="X1186" i="1"/>
  <c r="Z1186" i="1" s="1"/>
  <c r="AB1170" i="1"/>
  <c r="X1170" i="1"/>
  <c r="Z1170" i="1" s="1"/>
  <c r="AB1154" i="1"/>
  <c r="X1154" i="1"/>
  <c r="Z1154" i="1" s="1"/>
  <c r="AB1138" i="1"/>
  <c r="X1138" i="1"/>
  <c r="Z1138" i="1" s="1"/>
  <c r="AB1054" i="1"/>
  <c r="X1054" i="1"/>
  <c r="Z1054" i="1" s="1"/>
  <c r="AB1018" i="1"/>
  <c r="X1018" i="1"/>
  <c r="Z1018" i="1" s="1"/>
  <c r="AB970" i="1"/>
  <c r="X970" i="1"/>
  <c r="Z970" i="1" s="1"/>
  <c r="AB754" i="1"/>
  <c r="X754" i="1"/>
  <c r="Z754" i="1" s="1"/>
  <c r="AB654" i="1"/>
  <c r="X654" i="1"/>
  <c r="Z654" i="1" s="1"/>
  <c r="AB626" i="1"/>
  <c r="X626" i="1"/>
  <c r="Z626" i="1" s="1"/>
  <c r="AB610" i="1"/>
  <c r="X610" i="1"/>
  <c r="Z610" i="1" s="1"/>
  <c r="AB594" i="1"/>
  <c r="X594" i="1"/>
  <c r="Z594" i="1" s="1"/>
  <c r="AB462" i="1"/>
  <c r="X462" i="1"/>
  <c r="Z462" i="1" s="1"/>
  <c r="AB446" i="1"/>
  <c r="X446" i="1"/>
  <c r="Z446" i="1" s="1"/>
  <c r="AB371" i="1"/>
  <c r="X371" i="1"/>
  <c r="Z371" i="1" s="1"/>
  <c r="AB298" i="1"/>
  <c r="X298" i="1"/>
  <c r="Z298" i="1" s="1"/>
  <c r="AB3183" i="1"/>
  <c r="AB4614" i="1"/>
  <c r="X4614" i="1"/>
  <c r="Z4614" i="1" s="1"/>
  <c r="AB4618" i="1"/>
  <c r="X4618" i="1"/>
  <c r="Z4618" i="1" s="1"/>
  <c r="AB4522" i="1"/>
  <c r="X4522" i="1"/>
  <c r="Z4522" i="1" s="1"/>
  <c r="AB4450" i="1"/>
  <c r="X4450" i="1"/>
  <c r="Z4450" i="1" s="1"/>
  <c r="AB4386" i="1"/>
  <c r="X4386" i="1"/>
  <c r="Z4386" i="1" s="1"/>
  <c r="AB4310" i="1"/>
  <c r="X4310" i="1"/>
  <c r="Z4310" i="1" s="1"/>
  <c r="AB4218" i="1"/>
  <c r="X4218" i="1"/>
  <c r="Z4218" i="1" s="1"/>
  <c r="AB4102" i="1"/>
  <c r="X4102" i="1"/>
  <c r="Z4102" i="1" s="1"/>
  <c r="AB4598" i="1"/>
  <c r="X4598" i="1"/>
  <c r="Z4598" i="1" s="1"/>
  <c r="AB4446" i="1"/>
  <c r="X4446" i="1"/>
  <c r="Z4446" i="1" s="1"/>
  <c r="AB4366" i="1"/>
  <c r="X4366" i="1"/>
  <c r="Z4366" i="1" s="1"/>
  <c r="AB4290" i="1"/>
  <c r="X4290" i="1"/>
  <c r="Z4290" i="1" s="1"/>
  <c r="AB4230" i="1"/>
  <c r="X4230" i="1"/>
  <c r="Z4230" i="1" s="1"/>
  <c r="AB4098" i="1"/>
  <c r="X4098" i="1"/>
  <c r="Z4098" i="1" s="1"/>
  <c r="AB4642" i="1"/>
  <c r="X4642" i="1"/>
  <c r="Z4642" i="1" s="1"/>
  <c r="AB4562" i="1"/>
  <c r="X4562" i="1"/>
  <c r="Z4562" i="1" s="1"/>
  <c r="AB4490" i="1"/>
  <c r="X4490" i="1"/>
  <c r="Z4490" i="1" s="1"/>
  <c r="AB4410" i="1"/>
  <c r="X4410" i="1"/>
  <c r="Z4410" i="1" s="1"/>
  <c r="AB4318" i="1"/>
  <c r="X4318" i="1"/>
  <c r="Z4318" i="1" s="1"/>
  <c r="AB4238" i="1"/>
  <c r="X4238" i="1"/>
  <c r="Z4238" i="1" s="1"/>
  <c r="AB4110" i="1"/>
  <c r="X4110" i="1"/>
  <c r="Z4110" i="1" s="1"/>
  <c r="AB4686" i="1"/>
  <c r="X4686" i="1"/>
  <c r="Z4686" i="1" s="1"/>
  <c r="AB4606" i="1"/>
  <c r="X4606" i="1"/>
  <c r="Z4606" i="1" s="1"/>
  <c r="AB4502" i="1"/>
  <c r="X4502" i="1"/>
  <c r="Z4502" i="1" s="1"/>
  <c r="AB4438" i="1"/>
  <c r="X4438" i="1"/>
  <c r="Z4438" i="1" s="1"/>
  <c r="AB4358" i="1"/>
  <c r="X4358" i="1"/>
  <c r="Z4358" i="1" s="1"/>
  <c r="AB4266" i="1"/>
  <c r="X4266" i="1"/>
  <c r="Z4266" i="1" s="1"/>
  <c r="AB4122" i="1"/>
  <c r="X4122" i="1"/>
  <c r="Z4122" i="1" s="1"/>
  <c r="AB4050" i="1"/>
  <c r="X4050" i="1"/>
  <c r="Z4050" i="1" s="1"/>
  <c r="AB3966" i="1"/>
  <c r="X3966" i="1"/>
  <c r="Z3966" i="1" s="1"/>
  <c r="AB3770" i="1"/>
  <c r="X3770" i="1"/>
  <c r="Z3770" i="1" s="1"/>
  <c r="AB3698" i="1"/>
  <c r="X3698" i="1"/>
  <c r="Z3698" i="1" s="1"/>
  <c r="AB3630" i="1"/>
  <c r="X3630" i="1"/>
  <c r="Z3630" i="1" s="1"/>
  <c r="AB3574" i="1"/>
  <c r="X3574" i="1"/>
  <c r="Z3574" i="1" s="1"/>
  <c r="AB3462" i="1"/>
  <c r="X3462" i="1"/>
  <c r="Z3462" i="1" s="1"/>
  <c r="AB3394" i="1"/>
  <c r="X3394" i="1"/>
  <c r="Z3394" i="1" s="1"/>
  <c r="AB3310" i="1"/>
  <c r="X3310" i="1"/>
  <c r="Z3310" i="1" s="1"/>
  <c r="AB3234" i="1"/>
  <c r="X3234" i="1"/>
  <c r="Z3234" i="1" s="1"/>
  <c r="AB2906" i="1"/>
  <c r="X2906" i="1"/>
  <c r="Z2906" i="1" s="1"/>
  <c r="AB4679" i="1"/>
  <c r="X4679" i="1"/>
  <c r="Z4679" i="1" s="1"/>
  <c r="AB4663" i="1"/>
  <c r="X4663" i="1"/>
  <c r="Z4663" i="1" s="1"/>
  <c r="AB4631" i="1"/>
  <c r="X4631" i="1"/>
  <c r="Z4631" i="1" s="1"/>
  <c r="AB4615" i="1"/>
  <c r="X4615" i="1"/>
  <c r="Z4615" i="1" s="1"/>
  <c r="AB4599" i="1"/>
  <c r="X4599" i="1"/>
  <c r="Z4599" i="1" s="1"/>
  <c r="AB4583" i="1"/>
  <c r="X4583" i="1"/>
  <c r="Z4583" i="1" s="1"/>
  <c r="AB4543" i="1"/>
  <c r="X4543" i="1"/>
  <c r="Z4543" i="1" s="1"/>
  <c r="X4523" i="1"/>
  <c r="Z4523" i="1" s="1"/>
  <c r="AB4523" i="1"/>
  <c r="X4499" i="1"/>
  <c r="Z4499" i="1" s="1"/>
  <c r="AB4499" i="1"/>
  <c r="X4483" i="1"/>
  <c r="Z4483" i="1" s="1"/>
  <c r="AB4483" i="1"/>
  <c r="X4467" i="1"/>
  <c r="Z4467" i="1" s="1"/>
  <c r="AB4467" i="1"/>
  <c r="X4443" i="1"/>
  <c r="Z4443" i="1" s="1"/>
  <c r="AB4443" i="1"/>
  <c r="X4427" i="1"/>
  <c r="Z4427" i="1" s="1"/>
  <c r="AB4427" i="1"/>
  <c r="X4411" i="1"/>
  <c r="Z4411" i="1" s="1"/>
  <c r="AB4411" i="1"/>
  <c r="X4395" i="1"/>
  <c r="Z4395" i="1" s="1"/>
  <c r="AB4395" i="1"/>
  <c r="X4363" i="1"/>
  <c r="Z4363" i="1" s="1"/>
  <c r="AB4363" i="1"/>
  <c r="X4347" i="1"/>
  <c r="Z4347" i="1" s="1"/>
  <c r="AB4347" i="1"/>
  <c r="AB4319" i="1"/>
  <c r="X4319" i="1"/>
  <c r="Z4319" i="1" s="1"/>
  <c r="AB4303" i="1"/>
  <c r="X4303" i="1"/>
  <c r="Z4303" i="1" s="1"/>
  <c r="X4275" i="1"/>
  <c r="Z4275" i="1" s="1"/>
  <c r="AB4275" i="1"/>
  <c r="X4259" i="1"/>
  <c r="Z4259" i="1" s="1"/>
  <c r="AB4259" i="1"/>
  <c r="X4243" i="1"/>
  <c r="Z4243" i="1" s="1"/>
  <c r="AB4243" i="1"/>
  <c r="X4219" i="1"/>
  <c r="Z4219" i="1" s="1"/>
  <c r="AB4219" i="1"/>
  <c r="X4155" i="1"/>
  <c r="Z4155" i="1" s="1"/>
  <c r="AB4155" i="1"/>
  <c r="AB4119" i="1"/>
  <c r="X4119" i="1"/>
  <c r="Z4119" i="1" s="1"/>
  <c r="AB4103" i="1"/>
  <c r="X4103" i="1"/>
  <c r="Z4103" i="1" s="1"/>
  <c r="X4083" i="1"/>
  <c r="Z4083" i="1" s="1"/>
  <c r="AB4083" i="1"/>
  <c r="X4067" i="1"/>
  <c r="Z4067" i="1" s="1"/>
  <c r="AB4067" i="1"/>
  <c r="X4051" i="1"/>
  <c r="Z4051" i="1" s="1"/>
  <c r="AB4051" i="1"/>
  <c r="X4035" i="1"/>
  <c r="Z4035" i="1" s="1"/>
  <c r="AB4035" i="1"/>
  <c r="X4011" i="1"/>
  <c r="Z4011" i="1" s="1"/>
  <c r="AB4011" i="1"/>
  <c r="X3979" i="1"/>
  <c r="Z3979" i="1" s="1"/>
  <c r="AB3979" i="1"/>
  <c r="AB3903" i="1"/>
  <c r="X3903" i="1"/>
  <c r="Z3903" i="1" s="1"/>
  <c r="AB3863" i="1"/>
  <c r="X3863" i="1"/>
  <c r="Z3863" i="1" s="1"/>
  <c r="X3779" i="1"/>
  <c r="Z3779" i="1" s="1"/>
  <c r="AB3779" i="1"/>
  <c r="X3763" i="1"/>
  <c r="Z3763" i="1" s="1"/>
  <c r="AB3763" i="1"/>
  <c r="X3739" i="1"/>
  <c r="Z3739" i="1" s="1"/>
  <c r="AB3739" i="1"/>
  <c r="AB3711" i="1"/>
  <c r="X3711" i="1"/>
  <c r="Z3711" i="1" s="1"/>
  <c r="AB3695" i="1"/>
  <c r="X3695" i="1"/>
  <c r="Z3695" i="1" s="1"/>
  <c r="AB3671" i="1"/>
  <c r="X3671" i="1"/>
  <c r="Z3671" i="1" s="1"/>
  <c r="AB3655" i="1"/>
  <c r="X3655" i="1"/>
  <c r="Z3655" i="1" s="1"/>
  <c r="AB3639" i="1"/>
  <c r="X3639" i="1"/>
  <c r="Z3639" i="1" s="1"/>
  <c r="AB3623" i="1"/>
  <c r="X3623" i="1"/>
  <c r="Z3623" i="1" s="1"/>
  <c r="AB3599" i="1"/>
  <c r="X3599" i="1"/>
  <c r="Z3599" i="1" s="1"/>
  <c r="AB3575" i="1"/>
  <c r="X3575" i="1"/>
  <c r="Z3575" i="1" s="1"/>
  <c r="AB3559" i="1"/>
  <c r="X3559" i="1"/>
  <c r="Z3559" i="1" s="1"/>
  <c r="AB3487" i="1"/>
  <c r="X3487" i="1"/>
  <c r="Z3487" i="1" s="1"/>
  <c r="AB3471" i="1"/>
  <c r="X3471" i="1"/>
  <c r="Z3471" i="1" s="1"/>
  <c r="AB3455" i="1"/>
  <c r="X3455" i="1"/>
  <c r="Z3455" i="1" s="1"/>
  <c r="AB3439" i="1"/>
  <c r="X3439" i="1"/>
  <c r="Z3439" i="1" s="1"/>
  <c r="AB3399" i="1"/>
  <c r="X3399" i="1"/>
  <c r="Z3399" i="1" s="1"/>
  <c r="X3347" i="1"/>
  <c r="Z3347" i="1" s="1"/>
  <c r="AB3347" i="1"/>
  <c r="X3331" i="1"/>
  <c r="Z3331" i="1" s="1"/>
  <c r="AB3331" i="1"/>
  <c r="X3315" i="1"/>
  <c r="Z3315" i="1" s="1"/>
  <c r="AB3315" i="1"/>
  <c r="X3299" i="1"/>
  <c r="Z3299" i="1" s="1"/>
  <c r="AB3299" i="1"/>
  <c r="AB3278" i="1"/>
  <c r="X3278" i="1"/>
  <c r="Z3278" i="1" s="1"/>
  <c r="AB3202" i="1"/>
  <c r="X3202" i="1"/>
  <c r="Z3202" i="1" s="1"/>
  <c r="AB3170" i="1"/>
  <c r="X3170" i="1"/>
  <c r="Z3170" i="1" s="1"/>
  <c r="AB3138" i="1"/>
  <c r="X3138" i="1"/>
  <c r="Z3138" i="1" s="1"/>
  <c r="AB3086" i="1"/>
  <c r="X3086" i="1"/>
  <c r="Z3086" i="1" s="1"/>
  <c r="AB3042" i="1"/>
  <c r="X3042" i="1"/>
  <c r="Z3042" i="1" s="1"/>
  <c r="AB2758" i="1"/>
  <c r="X2758" i="1"/>
  <c r="Z2758" i="1" s="1"/>
  <c r="AB2650" i="1"/>
  <c r="X2650" i="1"/>
  <c r="Z2650" i="1" s="1"/>
  <c r="AB2526" i="1"/>
  <c r="X2526" i="1"/>
  <c r="Z2526" i="1" s="1"/>
  <c r="AB2394" i="1"/>
  <c r="X2394" i="1"/>
  <c r="Z2394" i="1" s="1"/>
  <c r="AB2270" i="1"/>
  <c r="X2270" i="1"/>
  <c r="Z2270" i="1" s="1"/>
  <c r="AB2166" i="1"/>
  <c r="X2166" i="1"/>
  <c r="Z2166" i="1" s="1"/>
  <c r="AB2062" i="1"/>
  <c r="X2062" i="1"/>
  <c r="Z2062" i="1" s="1"/>
  <c r="AB1926" i="1"/>
  <c r="X1926" i="1"/>
  <c r="Z1926" i="1" s="1"/>
  <c r="AB1786" i="1"/>
  <c r="X1786" i="1"/>
  <c r="Z1786" i="1" s="1"/>
  <c r="AB2662" i="1"/>
  <c r="X2662" i="1"/>
  <c r="Z2662" i="1" s="1"/>
  <c r="AB2594" i="1"/>
  <c r="X2594" i="1"/>
  <c r="Z2594" i="1" s="1"/>
  <c r="AB2470" i="1"/>
  <c r="X2470" i="1"/>
  <c r="Z2470" i="1" s="1"/>
  <c r="AB2298" i="1"/>
  <c r="X2298" i="1"/>
  <c r="Z2298" i="1" s="1"/>
  <c r="AB2234" i="1"/>
  <c r="X2234" i="1"/>
  <c r="Z2234" i="1" s="1"/>
  <c r="AB2074" i="1"/>
  <c r="X2074" i="1"/>
  <c r="Z2074" i="1" s="1"/>
  <c r="AB1922" i="1"/>
  <c r="X1922" i="1"/>
  <c r="Z1922" i="1" s="1"/>
  <c r="AB4054" i="1"/>
  <c r="X4054" i="1"/>
  <c r="Z4054" i="1" s="1"/>
  <c r="AB4010" i="1"/>
  <c r="X4010" i="1"/>
  <c r="Z4010" i="1" s="1"/>
  <c r="AB3866" i="1"/>
  <c r="X3866" i="1"/>
  <c r="Z3866" i="1" s="1"/>
  <c r="AB3738" i="1"/>
  <c r="X3738" i="1"/>
  <c r="Z3738" i="1" s="1"/>
  <c r="AB3682" i="1"/>
  <c r="X3682" i="1"/>
  <c r="Z3682" i="1" s="1"/>
  <c r="AB3638" i="1"/>
  <c r="X3638" i="1"/>
  <c r="Z3638" i="1" s="1"/>
  <c r="AB3566" i="1"/>
  <c r="X3566" i="1"/>
  <c r="Z3566" i="1" s="1"/>
  <c r="AB3470" i="1"/>
  <c r="X3470" i="1"/>
  <c r="Z3470" i="1" s="1"/>
  <c r="AB3398" i="1"/>
  <c r="X3398" i="1"/>
  <c r="Z3398" i="1" s="1"/>
  <c r="AB3314" i="1"/>
  <c r="X3314" i="1"/>
  <c r="Z3314" i="1" s="1"/>
  <c r="AB2866" i="1"/>
  <c r="X2866" i="1"/>
  <c r="Z2866" i="1" s="1"/>
  <c r="AB2754" i="1"/>
  <c r="X2754" i="1"/>
  <c r="Z2754" i="1" s="1"/>
  <c r="AB3286" i="1"/>
  <c r="X3286" i="1"/>
  <c r="Z3286" i="1" s="1"/>
  <c r="X3243" i="1"/>
  <c r="Z3243" i="1" s="1"/>
  <c r="AB3243" i="1"/>
  <c r="AB3206" i="1"/>
  <c r="X3206" i="1"/>
  <c r="Z3206" i="1" s="1"/>
  <c r="AB3174" i="1"/>
  <c r="X3174" i="1"/>
  <c r="Z3174" i="1" s="1"/>
  <c r="AB3142" i="1"/>
  <c r="X3142" i="1"/>
  <c r="Z3142" i="1" s="1"/>
  <c r="AB3098" i="1"/>
  <c r="X3098" i="1"/>
  <c r="Z3098" i="1" s="1"/>
  <c r="AB3054" i="1"/>
  <c r="X3054" i="1"/>
  <c r="Z3054" i="1" s="1"/>
  <c r="AB2750" i="1"/>
  <c r="X2750" i="1"/>
  <c r="Z2750" i="1" s="1"/>
  <c r="AB2658" i="1"/>
  <c r="X2658" i="1"/>
  <c r="Z2658" i="1" s="1"/>
  <c r="AB2518" i="1"/>
  <c r="X2518" i="1"/>
  <c r="Z2518" i="1" s="1"/>
  <c r="AB2310" i="1"/>
  <c r="X2310" i="1"/>
  <c r="Z2310" i="1" s="1"/>
  <c r="AB2246" i="1"/>
  <c r="X2246" i="1"/>
  <c r="Z2246" i="1" s="1"/>
  <c r="AB2070" i="1"/>
  <c r="X2070" i="1"/>
  <c r="Z2070" i="1" s="1"/>
  <c r="AB1990" i="1"/>
  <c r="X1990" i="1"/>
  <c r="Z1990" i="1" s="1"/>
  <c r="AB1886" i="1"/>
  <c r="X1886" i="1"/>
  <c r="Z1886" i="1" s="1"/>
  <c r="AB4030" i="1"/>
  <c r="X4030" i="1"/>
  <c r="Z4030" i="1" s="1"/>
  <c r="AB3846" i="1"/>
  <c r="X3846" i="1"/>
  <c r="Z3846" i="1" s="1"/>
  <c r="AB3742" i="1"/>
  <c r="X3742" i="1"/>
  <c r="Z3742" i="1" s="1"/>
  <c r="AB3666" i="1"/>
  <c r="X3666" i="1"/>
  <c r="Z3666" i="1" s="1"/>
  <c r="AB3610" i="1"/>
  <c r="X3610" i="1"/>
  <c r="Z3610" i="1" s="1"/>
  <c r="AB3522" i="1"/>
  <c r="X3522" i="1"/>
  <c r="Z3522" i="1" s="1"/>
  <c r="AB3466" i="1"/>
  <c r="X3466" i="1"/>
  <c r="Z3466" i="1" s="1"/>
  <c r="AB3366" i="1"/>
  <c r="X3366" i="1"/>
  <c r="Z3366" i="1" s="1"/>
  <c r="AB3306" i="1"/>
  <c r="X3306" i="1"/>
  <c r="Z3306" i="1" s="1"/>
  <c r="AB2898" i="1"/>
  <c r="X2898" i="1"/>
  <c r="Z2898" i="1" s="1"/>
  <c r="X4680" i="1"/>
  <c r="Z4680" i="1" s="1"/>
  <c r="AB4680" i="1"/>
  <c r="X4664" i="1"/>
  <c r="Z4664" i="1" s="1"/>
  <c r="AB4664" i="1"/>
  <c r="X4632" i="1"/>
  <c r="Z4632" i="1" s="1"/>
  <c r="AB4632" i="1"/>
  <c r="X4616" i="1"/>
  <c r="Z4616" i="1" s="1"/>
  <c r="AB4616" i="1"/>
  <c r="X4600" i="1"/>
  <c r="Z4600" i="1" s="1"/>
  <c r="AB4600" i="1"/>
  <c r="X4584" i="1"/>
  <c r="Z4584" i="1" s="1"/>
  <c r="AB4584" i="1"/>
  <c r="X4544" i="1"/>
  <c r="Z4544" i="1" s="1"/>
  <c r="AB4544" i="1"/>
  <c r="X4528" i="1"/>
  <c r="Z4528" i="1" s="1"/>
  <c r="AB4528" i="1"/>
  <c r="X4504" i="1"/>
  <c r="Z4504" i="1" s="1"/>
  <c r="AB4504" i="1"/>
  <c r="X4488" i="1"/>
  <c r="Z4488" i="1" s="1"/>
  <c r="AB4488" i="1"/>
  <c r="X4472" i="1"/>
  <c r="Z4472" i="1" s="1"/>
  <c r="AB4472" i="1"/>
  <c r="AB4452" i="1"/>
  <c r="X4452" i="1"/>
  <c r="Z4452" i="1" s="1"/>
  <c r="AB4436" i="1"/>
  <c r="X4436" i="1"/>
  <c r="Z4436" i="1" s="1"/>
  <c r="AB4420" i="1"/>
  <c r="X4420" i="1"/>
  <c r="Z4420" i="1" s="1"/>
  <c r="AB4404" i="1"/>
  <c r="X4404" i="1"/>
  <c r="Z4404" i="1" s="1"/>
  <c r="AB4388" i="1"/>
  <c r="X4388" i="1"/>
  <c r="Z4388" i="1" s="1"/>
  <c r="AB4356" i="1"/>
  <c r="X4356" i="1"/>
  <c r="Z4356" i="1" s="1"/>
  <c r="AB4340" i="1"/>
  <c r="X4340" i="1"/>
  <c r="Z4340" i="1" s="1"/>
  <c r="X4312" i="1"/>
  <c r="Z4312" i="1" s="1"/>
  <c r="AB4312" i="1"/>
  <c r="X4296" i="1"/>
  <c r="Z4296" i="1" s="1"/>
  <c r="AB4296" i="1"/>
  <c r="X4272" i="1"/>
  <c r="Z4272" i="1" s="1"/>
  <c r="AB4272" i="1"/>
  <c r="X4256" i="1"/>
  <c r="Z4256" i="1" s="1"/>
  <c r="AB4256" i="1"/>
  <c r="X4240" i="1"/>
  <c r="Z4240" i="1" s="1"/>
  <c r="AB4240" i="1"/>
  <c r="X4216" i="1"/>
  <c r="Z4216" i="1" s="1"/>
  <c r="AB4216" i="1"/>
  <c r="AB4148" i="1"/>
  <c r="X4148" i="1"/>
  <c r="Z4148" i="1" s="1"/>
  <c r="X4116" i="1"/>
  <c r="Z4116" i="1" s="1"/>
  <c r="AB4100" i="1"/>
  <c r="X4100" i="1"/>
  <c r="Z4100" i="1" s="1"/>
  <c r="X4080" i="1"/>
  <c r="Z4080" i="1" s="1"/>
  <c r="AB4080" i="1"/>
  <c r="X4064" i="1"/>
  <c r="Z4064" i="1" s="1"/>
  <c r="AB4064" i="1"/>
  <c r="X4048" i="1"/>
  <c r="Z4048" i="1" s="1"/>
  <c r="AB4048" i="1"/>
  <c r="X4032" i="1"/>
  <c r="Z4032" i="1" s="1"/>
  <c r="AB4032" i="1"/>
  <c r="X4008" i="1"/>
  <c r="Z4008" i="1" s="1"/>
  <c r="AB4008" i="1"/>
  <c r="X3968" i="1"/>
  <c r="Z3968" i="1" s="1"/>
  <c r="AB3968" i="1"/>
  <c r="AB3900" i="1"/>
  <c r="X3900" i="1"/>
  <c r="Z3900" i="1" s="1"/>
  <c r="AB3844" i="1"/>
  <c r="X3844" i="1"/>
  <c r="Z3844" i="1" s="1"/>
  <c r="AB3772" i="1"/>
  <c r="X3772" i="1"/>
  <c r="Z3772" i="1" s="1"/>
  <c r="AB3756" i="1"/>
  <c r="X3756" i="1"/>
  <c r="Z3756" i="1" s="1"/>
  <c r="AB3732" i="1"/>
  <c r="X3732" i="1"/>
  <c r="Z3732" i="1" s="1"/>
  <c r="X3704" i="1"/>
  <c r="Z3704" i="1" s="1"/>
  <c r="AB3704" i="1"/>
  <c r="X3688" i="1"/>
  <c r="Z3688" i="1" s="1"/>
  <c r="AB3688" i="1"/>
  <c r="AB3668" i="1"/>
  <c r="X3668" i="1"/>
  <c r="Z3668" i="1" s="1"/>
  <c r="AB3652" i="1"/>
  <c r="X3652" i="1"/>
  <c r="Z3652" i="1" s="1"/>
  <c r="AB3636" i="1"/>
  <c r="X3636" i="1"/>
  <c r="Z3636" i="1" s="1"/>
  <c r="X3608" i="1"/>
  <c r="Z3608" i="1" s="1"/>
  <c r="AB3608" i="1"/>
  <c r="AB3580" i="1"/>
  <c r="X3580" i="1"/>
  <c r="Z3580" i="1" s="1"/>
  <c r="AB3476" i="1"/>
  <c r="X3476" i="1"/>
  <c r="Z3476" i="1" s="1"/>
  <c r="AB3460" i="1"/>
  <c r="X3460" i="1"/>
  <c r="Z3460" i="1" s="1"/>
  <c r="AB3444" i="1"/>
  <c r="X3444" i="1"/>
  <c r="Z3444" i="1" s="1"/>
  <c r="AB3295" i="1"/>
  <c r="X3295" i="1"/>
  <c r="Z3295" i="1" s="1"/>
  <c r="AB3258" i="1"/>
  <c r="X3258" i="1"/>
  <c r="Z3258" i="1" s="1"/>
  <c r="AB2910" i="1"/>
  <c r="X2910" i="1"/>
  <c r="Z2910" i="1" s="1"/>
  <c r="AB2878" i="1"/>
  <c r="X2878" i="1"/>
  <c r="Z2878" i="1" s="1"/>
  <c r="AB2846" i="1"/>
  <c r="X2846" i="1"/>
  <c r="Z2846" i="1" s="1"/>
  <c r="AB2762" i="1"/>
  <c r="X2762" i="1"/>
  <c r="Z2762" i="1" s="1"/>
  <c r="AB2654" i="1"/>
  <c r="X2654" i="1"/>
  <c r="Z2654" i="1" s="1"/>
  <c r="AB2514" i="1"/>
  <c r="X2514" i="1"/>
  <c r="Z2514" i="1" s="1"/>
  <c r="AB2306" i="1"/>
  <c r="X2306" i="1"/>
  <c r="Z2306" i="1" s="1"/>
  <c r="AB2242" i="1"/>
  <c r="X2242" i="1"/>
  <c r="Z2242" i="1" s="1"/>
  <c r="AB2114" i="1"/>
  <c r="X2114" i="1"/>
  <c r="Z2114" i="1" s="1"/>
  <c r="AB2002" i="1"/>
  <c r="X2002" i="1"/>
  <c r="Z2002" i="1" s="1"/>
  <c r="AB1914" i="1"/>
  <c r="X1914" i="1"/>
  <c r="Z1914" i="1" s="1"/>
  <c r="AB307" i="1"/>
  <c r="X307" i="1"/>
  <c r="Z307" i="1" s="1"/>
  <c r="AB286" i="1"/>
  <c r="X286" i="1"/>
  <c r="Z286" i="1" s="1"/>
  <c r="AB238" i="1"/>
  <c r="X238" i="1"/>
  <c r="Z238" i="1" s="1"/>
  <c r="AB134" i="1"/>
  <c r="X134" i="1"/>
  <c r="Z134" i="1" s="1"/>
  <c r="AB3284" i="1"/>
  <c r="X3284" i="1"/>
  <c r="Z3284" i="1" s="1"/>
  <c r="AB3252" i="1"/>
  <c r="X3252" i="1"/>
  <c r="Z3252" i="1" s="1"/>
  <c r="AB3236" i="1"/>
  <c r="X3236" i="1"/>
  <c r="Z3236" i="1" s="1"/>
  <c r="AB3204" i="1"/>
  <c r="X3204" i="1"/>
  <c r="Z3204" i="1" s="1"/>
  <c r="AB3188" i="1"/>
  <c r="X3188" i="1"/>
  <c r="Z3188" i="1" s="1"/>
  <c r="AB3172" i="1"/>
  <c r="X3172" i="1"/>
  <c r="Z3172" i="1" s="1"/>
  <c r="AB3156" i="1"/>
  <c r="X3156" i="1"/>
  <c r="Z3156" i="1" s="1"/>
  <c r="AB3140" i="1"/>
  <c r="X3140" i="1"/>
  <c r="Z3140" i="1" s="1"/>
  <c r="AB3124" i="1"/>
  <c r="X3124" i="1"/>
  <c r="Z3124" i="1" s="1"/>
  <c r="X3096" i="1"/>
  <c r="Z3096" i="1" s="1"/>
  <c r="AB3096" i="1"/>
  <c r="X3080" i="1"/>
  <c r="Z3080" i="1" s="1"/>
  <c r="AB3080" i="1"/>
  <c r="AB2708" i="1"/>
  <c r="X2708" i="1"/>
  <c r="Z2708" i="1" s="1"/>
  <c r="AB2676" i="1"/>
  <c r="X2676" i="1"/>
  <c r="Z2676" i="1" s="1"/>
  <c r="AB2660" i="1"/>
  <c r="X2660" i="1"/>
  <c r="Z2660" i="1" s="1"/>
  <c r="AB2644" i="1"/>
  <c r="X2644" i="1"/>
  <c r="Z2644" i="1" s="1"/>
  <c r="AB2628" i="1"/>
  <c r="X2628" i="1"/>
  <c r="Z2628" i="1" s="1"/>
  <c r="AB2532" i="1"/>
  <c r="X2532" i="1"/>
  <c r="Z2532" i="1" s="1"/>
  <c r="AB2516" i="1"/>
  <c r="X2516" i="1"/>
  <c r="Z2516" i="1" s="1"/>
  <c r="AB2500" i="1"/>
  <c r="X2500" i="1"/>
  <c r="Z2500" i="1" s="1"/>
  <c r="X2312" i="1"/>
  <c r="Z2312" i="1" s="1"/>
  <c r="AB2312" i="1"/>
  <c r="X2296" i="1"/>
  <c r="Z2296" i="1" s="1"/>
  <c r="AB2296" i="1"/>
  <c r="X2280" i="1"/>
  <c r="Z2280" i="1" s="1"/>
  <c r="AB2280" i="1"/>
  <c r="X2264" i="1"/>
  <c r="Z2264" i="1" s="1"/>
  <c r="AB2264" i="1"/>
  <c r="X2248" i="1"/>
  <c r="Z2248" i="1" s="1"/>
  <c r="AB2248" i="1"/>
  <c r="X2072" i="1"/>
  <c r="Z2072" i="1" s="1"/>
  <c r="X2056" i="1"/>
  <c r="Z2056" i="1" s="1"/>
  <c r="AB2056" i="1"/>
  <c r="AB2020" i="1"/>
  <c r="X2020" i="1"/>
  <c r="Z2020" i="1" s="1"/>
  <c r="X1992" i="1"/>
  <c r="Z1992" i="1" s="1"/>
  <c r="AB1992" i="1"/>
  <c r="AB1796" i="1"/>
  <c r="X1796" i="1"/>
  <c r="Z1796" i="1" s="1"/>
  <c r="X311" i="1"/>
  <c r="Z311" i="1" s="1"/>
  <c r="AB290" i="1"/>
  <c r="X290" i="1"/>
  <c r="Z290" i="1" s="1"/>
  <c r="AB139" i="1"/>
  <c r="X139" i="1"/>
  <c r="Z139" i="1" s="1"/>
  <c r="X3211" i="1"/>
  <c r="Z3211" i="1" s="1"/>
  <c r="AB3211" i="1"/>
  <c r="X3195" i="1"/>
  <c r="Z3195" i="1" s="1"/>
  <c r="AB3195" i="1"/>
  <c r="X3179" i="1"/>
  <c r="Z3179" i="1" s="1"/>
  <c r="AB3179" i="1"/>
  <c r="X3163" i="1"/>
  <c r="Z3163" i="1" s="1"/>
  <c r="AB3163" i="1"/>
  <c r="X3147" i="1"/>
  <c r="Z3147" i="1" s="1"/>
  <c r="AB3147" i="1"/>
  <c r="X3131" i="1"/>
  <c r="Z3131" i="1" s="1"/>
  <c r="AB3131" i="1"/>
  <c r="X3115" i="1"/>
  <c r="Z3115" i="1" s="1"/>
  <c r="AB3115" i="1"/>
  <c r="AB3087" i="1"/>
  <c r="X3087" i="1"/>
  <c r="Z3087" i="1" s="1"/>
  <c r="X3059" i="1"/>
  <c r="Z3059" i="1" s="1"/>
  <c r="AB3059" i="1"/>
  <c r="X3043" i="1"/>
  <c r="Z3043" i="1" s="1"/>
  <c r="AB3043" i="1"/>
  <c r="X2963" i="1"/>
  <c r="Z2963" i="1" s="1"/>
  <c r="AB2963" i="1"/>
  <c r="AB2911" i="1"/>
  <c r="X2911" i="1"/>
  <c r="Z2911" i="1" s="1"/>
  <c r="AB2895" i="1"/>
  <c r="X2895" i="1"/>
  <c r="Z2895" i="1" s="1"/>
  <c r="AB2879" i="1"/>
  <c r="X2879" i="1"/>
  <c r="Z2879" i="1" s="1"/>
  <c r="AB2863" i="1"/>
  <c r="X2863" i="1"/>
  <c r="Z2863" i="1" s="1"/>
  <c r="AB2847" i="1"/>
  <c r="X2847" i="1"/>
  <c r="Z2847" i="1" s="1"/>
  <c r="X2787" i="1"/>
  <c r="Z2787" i="1" s="1"/>
  <c r="AB2787" i="1"/>
  <c r="AB2767" i="1"/>
  <c r="X2767" i="1"/>
  <c r="Z2767" i="1" s="1"/>
  <c r="AB2751" i="1"/>
  <c r="X2751" i="1"/>
  <c r="Z2751" i="1" s="1"/>
  <c r="AB2695" i="1"/>
  <c r="X2695" i="1"/>
  <c r="Z2695" i="1" s="1"/>
  <c r="AB2679" i="1"/>
  <c r="X2679" i="1"/>
  <c r="Z2679" i="1" s="1"/>
  <c r="AB2663" i="1"/>
  <c r="X2663" i="1"/>
  <c r="Z2663" i="1" s="1"/>
  <c r="AB2647" i="1"/>
  <c r="X2647" i="1"/>
  <c r="Z2647" i="1" s="1"/>
  <c r="AB2631" i="1"/>
  <c r="X2631" i="1"/>
  <c r="Z2631" i="1" s="1"/>
  <c r="X2603" i="1"/>
  <c r="Z2603" i="1" s="1"/>
  <c r="AB2603" i="1"/>
  <c r="X2531" i="1"/>
  <c r="Z2531" i="1" s="1"/>
  <c r="AB2531" i="1"/>
  <c r="X2515" i="1"/>
  <c r="Z2515" i="1" s="1"/>
  <c r="AB2515" i="1"/>
  <c r="X2499" i="1"/>
  <c r="Z2499" i="1" s="1"/>
  <c r="AB2499" i="1"/>
  <c r="AB2463" i="1"/>
  <c r="X2463" i="1"/>
  <c r="Z2463" i="1" s="1"/>
  <c r="AB2431" i="1"/>
  <c r="X2431" i="1"/>
  <c r="Z2431" i="1" s="1"/>
  <c r="X2319" i="1"/>
  <c r="Z2319" i="1" s="1"/>
  <c r="AB2303" i="1"/>
  <c r="X2303" i="1"/>
  <c r="Z2303" i="1" s="1"/>
  <c r="AB2287" i="1"/>
  <c r="X2287" i="1"/>
  <c r="Z2287" i="1" s="1"/>
  <c r="AB2271" i="1"/>
  <c r="X2271" i="1"/>
  <c r="Z2271" i="1" s="1"/>
  <c r="X2255" i="1"/>
  <c r="Z2255" i="1" s="1"/>
  <c r="AB2239" i="1"/>
  <c r="X2239" i="1"/>
  <c r="Z2239" i="1" s="1"/>
  <c r="X2183" i="1"/>
  <c r="Z2183" i="1" s="1"/>
  <c r="AB2167" i="1"/>
  <c r="X2167" i="1"/>
  <c r="Z2167" i="1" s="1"/>
  <c r="AB2151" i="1"/>
  <c r="X2151" i="1"/>
  <c r="Z2151" i="1" s="1"/>
  <c r="AB2079" i="1"/>
  <c r="X2079" i="1"/>
  <c r="Z2079" i="1" s="1"/>
  <c r="X2063" i="1"/>
  <c r="Z2063" i="1" s="1"/>
  <c r="AB2047" i="1"/>
  <c r="X2047" i="1"/>
  <c r="Z2047" i="1" s="1"/>
  <c r="X1999" i="1"/>
  <c r="Z1999" i="1" s="1"/>
  <c r="AB1943" i="1"/>
  <c r="X1943" i="1"/>
  <c r="Z1943" i="1" s="1"/>
  <c r="AB1927" i="1"/>
  <c r="X1927" i="1"/>
  <c r="Z1927" i="1" s="1"/>
  <c r="AB1911" i="1"/>
  <c r="X1911" i="1"/>
  <c r="Z1911" i="1" s="1"/>
  <c r="AB1895" i="1"/>
  <c r="X1895" i="1"/>
  <c r="Z1895" i="1" s="1"/>
  <c r="X1803" i="1"/>
  <c r="Z1803" i="1" s="1"/>
  <c r="AB1803" i="1"/>
  <c r="X1787" i="1"/>
  <c r="Z1787" i="1" s="1"/>
  <c r="AB1787" i="1"/>
  <c r="AB1707" i="1"/>
  <c r="X1707" i="1"/>
  <c r="Z1707" i="1" s="1"/>
  <c r="X1671" i="1"/>
  <c r="Z1671" i="1" s="1"/>
  <c r="AB1639" i="1"/>
  <c r="X1639" i="1"/>
  <c r="Z1639" i="1" s="1"/>
  <c r="AB1623" i="1"/>
  <c r="X1623" i="1"/>
  <c r="Z1623" i="1" s="1"/>
  <c r="AB1527" i="1"/>
  <c r="X1527" i="1"/>
  <c r="Z1527" i="1" s="1"/>
  <c r="AB1507" i="1"/>
  <c r="X1507" i="1"/>
  <c r="Z1507" i="1" s="1"/>
  <c r="AB1491" i="1"/>
  <c r="X1491" i="1"/>
  <c r="Z1491" i="1" s="1"/>
  <c r="AB1471" i="1"/>
  <c r="X1471" i="1"/>
  <c r="Z1471" i="1" s="1"/>
  <c r="AB1455" i="1"/>
  <c r="X1455" i="1"/>
  <c r="Z1455" i="1" s="1"/>
  <c r="AB1439" i="1"/>
  <c r="X1439" i="1"/>
  <c r="Z1439" i="1" s="1"/>
  <c r="AB1383" i="1"/>
  <c r="X1383" i="1"/>
  <c r="Z1383" i="1" s="1"/>
  <c r="X1295" i="1"/>
  <c r="Z1295" i="1" s="1"/>
  <c r="AB1263" i="1"/>
  <c r="X1263" i="1"/>
  <c r="Z1263" i="1" s="1"/>
  <c r="AB1247" i="1"/>
  <c r="X1247" i="1"/>
  <c r="Z1247" i="1" s="1"/>
  <c r="X1231" i="1"/>
  <c r="Z1231" i="1" s="1"/>
  <c r="AB1215" i="1"/>
  <c r="X1215" i="1"/>
  <c r="Z1215" i="1" s="1"/>
  <c r="AB1199" i="1"/>
  <c r="X1199" i="1"/>
  <c r="Z1199" i="1" s="1"/>
  <c r="AB1179" i="1"/>
  <c r="X1179" i="1"/>
  <c r="Z1179" i="1" s="1"/>
  <c r="AB1163" i="1"/>
  <c r="X1163" i="1"/>
  <c r="Z1163" i="1" s="1"/>
  <c r="AB1147" i="1"/>
  <c r="X1147" i="1"/>
  <c r="Z1147" i="1" s="1"/>
  <c r="X1075" i="1"/>
  <c r="Z1075" i="1" s="1"/>
  <c r="AB1043" i="1"/>
  <c r="X1043" i="1"/>
  <c r="Z1043" i="1" s="1"/>
  <c r="X883" i="1"/>
  <c r="Z883" i="1" s="1"/>
  <c r="X751" i="1"/>
  <c r="Z751" i="1" s="1"/>
  <c r="AB695" i="1"/>
  <c r="X695" i="1"/>
  <c r="Z695" i="1" s="1"/>
  <c r="AB631" i="1"/>
  <c r="X631" i="1"/>
  <c r="Z631" i="1" s="1"/>
  <c r="X615" i="1"/>
  <c r="Z615" i="1" s="1"/>
  <c r="AB599" i="1"/>
  <c r="X599" i="1"/>
  <c r="Z599" i="1" s="1"/>
  <c r="AB467" i="1"/>
  <c r="X467" i="1"/>
  <c r="Z467" i="1" s="1"/>
  <c r="X451" i="1"/>
  <c r="Z451" i="1" s="1"/>
  <c r="AB378" i="1"/>
  <c r="X378" i="1"/>
  <c r="Z378" i="1" s="1"/>
  <c r="AB251" i="1"/>
  <c r="X251" i="1"/>
  <c r="Z251" i="1" s="1"/>
  <c r="AB230" i="1"/>
  <c r="X230" i="1"/>
  <c r="Z230" i="1" s="1"/>
  <c r="AB138" i="1"/>
  <c r="X138" i="1"/>
  <c r="Z138" i="1" s="1"/>
  <c r="AB1710" i="1"/>
  <c r="X1710" i="1"/>
  <c r="Z1710" i="1" s="1"/>
  <c r="AB1670" i="1"/>
  <c r="X1670" i="1"/>
  <c r="Z1670" i="1" s="1"/>
  <c r="AB1642" i="1"/>
  <c r="X1642" i="1"/>
  <c r="Z1642" i="1" s="1"/>
  <c r="AB1626" i="1"/>
  <c r="X1626" i="1"/>
  <c r="Z1626" i="1" s="1"/>
  <c r="AB1590" i="1"/>
  <c r="X1590" i="1"/>
  <c r="Z1590" i="1" s="1"/>
  <c r="AB1522" i="1"/>
  <c r="X1522" i="1"/>
  <c r="Z1522" i="1" s="1"/>
  <c r="AB1502" i="1"/>
  <c r="X1502" i="1"/>
  <c r="Z1502" i="1" s="1"/>
  <c r="AB1486" i="1"/>
  <c r="X1486" i="1"/>
  <c r="Z1486" i="1" s="1"/>
  <c r="AB1466" i="1"/>
  <c r="X1466" i="1"/>
  <c r="Z1466" i="1" s="1"/>
  <c r="AB1450" i="1"/>
  <c r="X1450" i="1"/>
  <c r="Z1450" i="1" s="1"/>
  <c r="AB1434" i="1"/>
  <c r="X1434" i="1"/>
  <c r="Z1434" i="1" s="1"/>
  <c r="AB1314" i="1"/>
  <c r="X1314" i="1"/>
  <c r="Z1314" i="1" s="1"/>
  <c r="AB1266" i="1"/>
  <c r="X1266" i="1"/>
  <c r="Z1266" i="1" s="1"/>
  <c r="AB1250" i="1"/>
  <c r="X1250" i="1"/>
  <c r="Z1250" i="1" s="1"/>
  <c r="AB1234" i="1"/>
  <c r="X1234" i="1"/>
  <c r="Z1234" i="1" s="1"/>
  <c r="AB1218" i="1"/>
  <c r="X1218" i="1"/>
  <c r="Z1218" i="1" s="1"/>
  <c r="AB1202" i="1"/>
  <c r="X1202" i="1"/>
  <c r="Z1202" i="1" s="1"/>
  <c r="AB1182" i="1"/>
  <c r="X1182" i="1"/>
  <c r="Z1182" i="1" s="1"/>
  <c r="AB1166" i="1"/>
  <c r="X1166" i="1"/>
  <c r="Z1166" i="1" s="1"/>
  <c r="AB1150" i="1"/>
  <c r="X1150" i="1"/>
  <c r="Z1150" i="1" s="1"/>
  <c r="AB1082" i="1"/>
  <c r="X1082" i="1"/>
  <c r="Z1082" i="1" s="1"/>
  <c r="AB1050" i="1"/>
  <c r="X1050" i="1"/>
  <c r="Z1050" i="1" s="1"/>
  <c r="AB1014" i="1"/>
  <c r="X1014" i="1"/>
  <c r="Z1014" i="1" s="1"/>
  <c r="AB882" i="1"/>
  <c r="X882" i="1"/>
  <c r="Z882" i="1" s="1"/>
  <c r="AB750" i="1"/>
  <c r="X750" i="1"/>
  <c r="Z750" i="1" s="1"/>
  <c r="AB650" i="1"/>
  <c r="X650" i="1"/>
  <c r="Z650" i="1" s="1"/>
  <c r="AB622" i="1"/>
  <c r="X622" i="1"/>
  <c r="Z622" i="1" s="1"/>
  <c r="AB606" i="1"/>
  <c r="X606" i="1"/>
  <c r="Z606" i="1" s="1"/>
  <c r="AB474" i="1"/>
  <c r="X474" i="1"/>
  <c r="Z474" i="1" s="1"/>
  <c r="AB458" i="1"/>
  <c r="X458" i="1"/>
  <c r="Z458" i="1" s="1"/>
  <c r="AB386" i="1"/>
  <c r="X386" i="1"/>
  <c r="Z386" i="1" s="1"/>
  <c r="AB314" i="1"/>
  <c r="X314" i="1"/>
  <c r="Z314" i="1" s="1"/>
  <c r="AB239" i="1"/>
  <c r="X239" i="1"/>
  <c r="Z239" i="1" s="1"/>
  <c r="AB175" i="1"/>
  <c r="X175" i="1"/>
  <c r="Z175" i="1" s="1"/>
  <c r="AB4367" i="1"/>
  <c r="AB4682" i="1"/>
  <c r="X4682" i="1"/>
  <c r="Z4682" i="1" s="1"/>
  <c r="AB4602" i="1"/>
  <c r="X4602" i="1"/>
  <c r="Z4602" i="1" s="1"/>
  <c r="AB4498" i="1"/>
  <c r="X4498" i="1"/>
  <c r="Z4498" i="1" s="1"/>
  <c r="AB4434" i="1"/>
  <c r="X4434" i="1"/>
  <c r="Z4434" i="1" s="1"/>
  <c r="AB4370" i="1"/>
  <c r="X4370" i="1"/>
  <c r="Z4370" i="1" s="1"/>
  <c r="AB4294" i="1"/>
  <c r="X4294" i="1"/>
  <c r="Z4294" i="1" s="1"/>
  <c r="AB4162" i="1"/>
  <c r="X4162" i="1"/>
  <c r="Z4162" i="1" s="1"/>
  <c r="AB4082" i="1"/>
  <c r="X4082" i="1"/>
  <c r="Z4082" i="1" s="1"/>
  <c r="AB4546" i="1"/>
  <c r="X4546" i="1"/>
  <c r="Z4546" i="1" s="1"/>
  <c r="AB4430" i="1"/>
  <c r="X4430" i="1"/>
  <c r="Z4430" i="1" s="1"/>
  <c r="AB4350" i="1"/>
  <c r="X4350" i="1"/>
  <c r="Z4350" i="1" s="1"/>
  <c r="AB4274" i="1"/>
  <c r="X4274" i="1"/>
  <c r="Z4274" i="1" s="1"/>
  <c r="AB4214" i="1"/>
  <c r="X4214" i="1"/>
  <c r="Z4214" i="1" s="1"/>
  <c r="AB4078" i="1"/>
  <c r="X4078" i="1"/>
  <c r="Z4078" i="1" s="1"/>
  <c r="AB4626" i="1"/>
  <c r="X4626" i="1"/>
  <c r="Z4626" i="1" s="1"/>
  <c r="AB4542" i="1"/>
  <c r="X4542" i="1"/>
  <c r="Z4542" i="1" s="1"/>
  <c r="AB4474" i="1"/>
  <c r="X4474" i="1"/>
  <c r="Z4474" i="1" s="1"/>
  <c r="AB4394" i="1"/>
  <c r="X4394" i="1"/>
  <c r="Z4394" i="1" s="1"/>
  <c r="AB4302" i="1"/>
  <c r="X4302" i="1"/>
  <c r="Z4302" i="1" s="1"/>
  <c r="AB4226" i="1"/>
  <c r="X4226" i="1"/>
  <c r="Z4226" i="1" s="1"/>
  <c r="AB4094" i="1"/>
  <c r="X4094" i="1"/>
  <c r="Z4094" i="1" s="1"/>
  <c r="AB4670" i="1"/>
  <c r="X4670" i="1"/>
  <c r="Z4670" i="1" s="1"/>
  <c r="AB4590" i="1"/>
  <c r="X4590" i="1"/>
  <c r="Z4590" i="1" s="1"/>
  <c r="AB4486" i="1"/>
  <c r="X4486" i="1"/>
  <c r="Z4486" i="1" s="1"/>
  <c r="AB4422" i="1"/>
  <c r="X4422" i="1"/>
  <c r="Z4422" i="1" s="1"/>
  <c r="AB4342" i="1"/>
  <c r="X4342" i="1"/>
  <c r="Z4342" i="1" s="1"/>
  <c r="AB4250" i="1"/>
  <c r="X4250" i="1"/>
  <c r="Z4250" i="1" s="1"/>
  <c r="AB4106" i="1"/>
  <c r="X4106" i="1"/>
  <c r="Z4106" i="1" s="1"/>
  <c r="AB4038" i="1"/>
  <c r="X4038" i="1"/>
  <c r="Z4038" i="1" s="1"/>
  <c r="AB3870" i="1"/>
  <c r="X3870" i="1"/>
  <c r="Z3870" i="1" s="1"/>
  <c r="AB3758" i="1"/>
  <c r="X3758" i="1"/>
  <c r="Z3758" i="1" s="1"/>
  <c r="AB3686" i="1"/>
  <c r="X3686" i="1"/>
  <c r="Z3686" i="1" s="1"/>
  <c r="AB3606" i="1"/>
  <c r="X3606" i="1"/>
  <c r="Z3606" i="1" s="1"/>
  <c r="AB3562" i="1"/>
  <c r="X3562" i="1"/>
  <c r="Z3562" i="1" s="1"/>
  <c r="AB3450" i="1"/>
  <c r="X3450" i="1"/>
  <c r="Z3450" i="1" s="1"/>
  <c r="AB3346" i="1"/>
  <c r="X3346" i="1"/>
  <c r="Z3346" i="1" s="1"/>
  <c r="AB3298" i="1"/>
  <c r="X3298" i="1"/>
  <c r="Z3298" i="1" s="1"/>
  <c r="AB2786" i="1"/>
  <c r="X2786" i="1"/>
  <c r="Z2786" i="1" s="1"/>
  <c r="X4675" i="1"/>
  <c r="Z4675" i="1" s="1"/>
  <c r="AB4675" i="1"/>
  <c r="X4643" i="1"/>
  <c r="Z4643" i="1" s="1"/>
  <c r="AB4643" i="1"/>
  <c r="X4627" i="1"/>
  <c r="Z4627" i="1" s="1"/>
  <c r="AB4627" i="1"/>
  <c r="X4611" i="1"/>
  <c r="Z4611" i="1" s="1"/>
  <c r="AB4611" i="1"/>
  <c r="X4595" i="1"/>
  <c r="Z4595" i="1" s="1"/>
  <c r="AB4595" i="1"/>
  <c r="X4563" i="1"/>
  <c r="Z4563" i="1" s="1"/>
  <c r="AB4563" i="1"/>
  <c r="X4539" i="1"/>
  <c r="Z4539" i="1" s="1"/>
  <c r="AB4539" i="1"/>
  <c r="AB4519" i="1"/>
  <c r="X4519" i="1"/>
  <c r="Z4519" i="1" s="1"/>
  <c r="AB4495" i="1"/>
  <c r="X4495" i="1"/>
  <c r="Z4495" i="1" s="1"/>
  <c r="AB4479" i="1"/>
  <c r="X4479" i="1"/>
  <c r="Z4479" i="1" s="1"/>
  <c r="AB4455" i="1"/>
  <c r="X4455" i="1"/>
  <c r="Z4455" i="1" s="1"/>
  <c r="AB4439" i="1"/>
  <c r="X4439" i="1"/>
  <c r="Z4439" i="1" s="1"/>
  <c r="AB4423" i="1"/>
  <c r="X4423" i="1"/>
  <c r="Z4423" i="1" s="1"/>
  <c r="AB4407" i="1"/>
  <c r="X4407" i="1"/>
  <c r="Z4407" i="1" s="1"/>
  <c r="AB4391" i="1"/>
  <c r="X4391" i="1"/>
  <c r="Z4391" i="1" s="1"/>
  <c r="AB4359" i="1"/>
  <c r="X4359" i="1"/>
  <c r="Z4359" i="1" s="1"/>
  <c r="AB4343" i="1"/>
  <c r="X4343" i="1"/>
  <c r="Z4343" i="1" s="1"/>
  <c r="X4315" i="1"/>
  <c r="Z4315" i="1" s="1"/>
  <c r="AB4315" i="1"/>
  <c r="X4299" i="1"/>
  <c r="Z4299" i="1" s="1"/>
  <c r="AB4299" i="1"/>
  <c r="AB4271" i="1"/>
  <c r="X4271" i="1"/>
  <c r="Z4271" i="1" s="1"/>
  <c r="AB4255" i="1"/>
  <c r="X4255" i="1"/>
  <c r="Z4255" i="1" s="1"/>
  <c r="AB4239" i="1"/>
  <c r="X4239" i="1"/>
  <c r="Z4239" i="1" s="1"/>
  <c r="AB4215" i="1"/>
  <c r="X4215" i="1"/>
  <c r="Z4215" i="1" s="1"/>
  <c r="AB4151" i="1"/>
  <c r="X4151" i="1"/>
  <c r="Z4151" i="1" s="1"/>
  <c r="X4115" i="1"/>
  <c r="Z4115" i="1" s="1"/>
  <c r="AB4115" i="1"/>
  <c r="X4099" i="1"/>
  <c r="Z4099" i="1" s="1"/>
  <c r="AB4099" i="1"/>
  <c r="AB4079" i="1"/>
  <c r="X4079" i="1"/>
  <c r="Z4079" i="1" s="1"/>
  <c r="AB4063" i="1"/>
  <c r="X4063" i="1"/>
  <c r="Z4063" i="1" s="1"/>
  <c r="AB4047" i="1"/>
  <c r="X4047" i="1"/>
  <c r="Z4047" i="1" s="1"/>
  <c r="AB4031" i="1"/>
  <c r="X4031" i="1"/>
  <c r="Z4031" i="1" s="1"/>
  <c r="AB4007" i="1"/>
  <c r="X4007" i="1"/>
  <c r="Z4007" i="1" s="1"/>
  <c r="AB3967" i="1"/>
  <c r="X3967" i="1"/>
  <c r="Z3967" i="1" s="1"/>
  <c r="X3899" i="1"/>
  <c r="Z3899" i="1" s="1"/>
  <c r="AB3899" i="1"/>
  <c r="AB3847" i="1"/>
  <c r="X3847" i="1"/>
  <c r="Z3847" i="1" s="1"/>
  <c r="AB3775" i="1"/>
  <c r="X3775" i="1"/>
  <c r="Z3775" i="1" s="1"/>
  <c r="AB3759" i="1"/>
  <c r="X3759" i="1"/>
  <c r="Z3759" i="1" s="1"/>
  <c r="AB3735" i="1"/>
  <c r="X3735" i="1"/>
  <c r="Z3735" i="1" s="1"/>
  <c r="X3707" i="1"/>
  <c r="Z3707" i="1" s="1"/>
  <c r="AB3707" i="1"/>
  <c r="X3691" i="1"/>
  <c r="Z3691" i="1" s="1"/>
  <c r="AB3691" i="1"/>
  <c r="X3667" i="1"/>
  <c r="Z3667" i="1" s="1"/>
  <c r="AB3667" i="1"/>
  <c r="X3651" i="1"/>
  <c r="Z3651" i="1" s="1"/>
  <c r="AB3651" i="1"/>
  <c r="X3635" i="1"/>
  <c r="Z3635" i="1" s="1"/>
  <c r="AB3635" i="1"/>
  <c r="X3611" i="1"/>
  <c r="Z3611" i="1" s="1"/>
  <c r="AB3611" i="1"/>
  <c r="X3587" i="1"/>
  <c r="Z3587" i="1" s="1"/>
  <c r="AB3587" i="1"/>
  <c r="X3571" i="1"/>
  <c r="Z3571" i="1" s="1"/>
  <c r="AB3571" i="1"/>
  <c r="X3555" i="1"/>
  <c r="Z3555" i="1" s="1"/>
  <c r="AB3555" i="1"/>
  <c r="X3483" i="1"/>
  <c r="Z3483" i="1" s="1"/>
  <c r="AB3483" i="1"/>
  <c r="X3467" i="1"/>
  <c r="Z3467" i="1" s="1"/>
  <c r="AB3467" i="1"/>
  <c r="X3451" i="1"/>
  <c r="Z3451" i="1" s="1"/>
  <c r="AB3451" i="1"/>
  <c r="X3435" i="1"/>
  <c r="Z3435" i="1" s="1"/>
  <c r="AB3435" i="1"/>
  <c r="X3395" i="1"/>
  <c r="Z3395" i="1" s="1"/>
  <c r="AB3395" i="1"/>
  <c r="AB3343" i="1"/>
  <c r="X3343" i="1"/>
  <c r="Z3343" i="1" s="1"/>
  <c r="AB3327" i="1"/>
  <c r="X3327" i="1"/>
  <c r="Z3327" i="1" s="1"/>
  <c r="AB3311" i="1"/>
  <c r="X3311" i="1"/>
  <c r="Z3311" i="1" s="1"/>
  <c r="AB3294" i="1"/>
  <c r="X3294" i="1"/>
  <c r="Z3294" i="1" s="1"/>
  <c r="X3235" i="1"/>
  <c r="Z3235" i="1" s="1"/>
  <c r="AB3235" i="1"/>
  <c r="AB3194" i="1"/>
  <c r="X3194" i="1"/>
  <c r="Z3194" i="1" s="1"/>
  <c r="AB3162" i="1"/>
  <c r="X3162" i="1"/>
  <c r="Z3162" i="1" s="1"/>
  <c r="AB3130" i="1"/>
  <c r="X3130" i="1"/>
  <c r="Z3130" i="1" s="1"/>
  <c r="AB3078" i="1"/>
  <c r="X3078" i="1"/>
  <c r="Z3078" i="1" s="1"/>
  <c r="AB2970" i="1"/>
  <c r="X2970" i="1"/>
  <c r="Z2970" i="1" s="1"/>
  <c r="AB2698" i="1"/>
  <c r="X2698" i="1"/>
  <c r="Z2698" i="1" s="1"/>
  <c r="AB2634" i="1"/>
  <c r="X2634" i="1"/>
  <c r="Z2634" i="1" s="1"/>
  <c r="AB2510" i="1"/>
  <c r="X2510" i="1"/>
  <c r="Z2510" i="1" s="1"/>
  <c r="AB2318" i="1"/>
  <c r="X2318" i="1"/>
  <c r="Z2318" i="1" s="1"/>
  <c r="AB2254" i="1"/>
  <c r="X2254" i="1"/>
  <c r="Z2254" i="1" s="1"/>
  <c r="AB2150" i="1"/>
  <c r="X2150" i="1"/>
  <c r="Z2150" i="1" s="1"/>
  <c r="AB2046" i="1"/>
  <c r="X2046" i="1"/>
  <c r="Z2046" i="1" s="1"/>
  <c r="AB1910" i="1"/>
  <c r="X1910" i="1"/>
  <c r="Z1910" i="1" s="1"/>
  <c r="AB2710" i="1"/>
  <c r="X2710" i="1"/>
  <c r="Z2710" i="1" s="1"/>
  <c r="AB2646" i="1"/>
  <c r="X2646" i="1"/>
  <c r="Z2646" i="1" s="1"/>
  <c r="AB2586" i="1"/>
  <c r="X2586" i="1"/>
  <c r="Z2586" i="1" s="1"/>
  <c r="AB2426" i="1"/>
  <c r="X2426" i="1"/>
  <c r="Z2426" i="1" s="1"/>
  <c r="AB2282" i="1"/>
  <c r="X2282" i="1"/>
  <c r="Z2282" i="1" s="1"/>
  <c r="AB2178" i="1"/>
  <c r="X2178" i="1"/>
  <c r="Z2178" i="1" s="1"/>
  <c r="AB2058" i="1"/>
  <c r="X2058" i="1"/>
  <c r="Z2058" i="1" s="1"/>
  <c r="AB1906" i="1"/>
  <c r="X1906" i="1"/>
  <c r="Z1906" i="1" s="1"/>
  <c r="AB4046" i="1"/>
  <c r="X4046" i="1"/>
  <c r="Z4046" i="1" s="1"/>
  <c r="AB3986" i="1"/>
  <c r="X3986" i="1"/>
  <c r="Z3986" i="1" s="1"/>
  <c r="AB3774" i="1"/>
  <c r="X3774" i="1"/>
  <c r="Z3774" i="1" s="1"/>
  <c r="AB3726" i="1"/>
  <c r="X3726" i="1"/>
  <c r="Z3726" i="1" s="1"/>
  <c r="AB3670" i="1"/>
  <c r="X3670" i="1"/>
  <c r="Z3670" i="1" s="1"/>
  <c r="AB3626" i="1"/>
  <c r="X3626" i="1"/>
  <c r="Z3626" i="1" s="1"/>
  <c r="AB3554" i="1"/>
  <c r="X3554" i="1"/>
  <c r="Z3554" i="1" s="1"/>
  <c r="AB3458" i="1"/>
  <c r="X3458" i="1"/>
  <c r="Z3458" i="1" s="1"/>
  <c r="AB3350" i="1"/>
  <c r="X3350" i="1"/>
  <c r="Z3350" i="1" s="1"/>
  <c r="AB3302" i="1"/>
  <c r="X3302" i="1"/>
  <c r="Z3302" i="1" s="1"/>
  <c r="AB2914" i="1"/>
  <c r="X2914" i="1"/>
  <c r="Z2914" i="1" s="1"/>
  <c r="AB2858" i="1"/>
  <c r="X2858" i="1"/>
  <c r="Z2858" i="1" s="1"/>
  <c r="AB3238" i="1"/>
  <c r="X3238" i="1"/>
  <c r="Z3238" i="1" s="1"/>
  <c r="AB3198" i="1"/>
  <c r="X3198" i="1"/>
  <c r="Z3198" i="1" s="1"/>
  <c r="AB3166" i="1"/>
  <c r="X3166" i="1"/>
  <c r="Z3166" i="1" s="1"/>
  <c r="AB3134" i="1"/>
  <c r="X3134" i="1"/>
  <c r="Z3134" i="1" s="1"/>
  <c r="AB3090" i="1"/>
  <c r="X3090" i="1"/>
  <c r="Z3090" i="1" s="1"/>
  <c r="AB3046" i="1"/>
  <c r="X3046" i="1"/>
  <c r="Z3046" i="1" s="1"/>
  <c r="AB2706" i="1"/>
  <c r="X2706" i="1"/>
  <c r="Z2706" i="1" s="1"/>
  <c r="AB2642" i="1"/>
  <c r="X2642" i="1"/>
  <c r="Z2642" i="1" s="1"/>
  <c r="AB2502" i="1"/>
  <c r="X2502" i="1"/>
  <c r="Z2502" i="1" s="1"/>
  <c r="AB2294" i="1"/>
  <c r="X2294" i="1"/>
  <c r="Z2294" i="1" s="1"/>
  <c r="AB2190" i="1"/>
  <c r="X2190" i="1"/>
  <c r="Z2190" i="1" s="1"/>
  <c r="AB2054" i="1"/>
  <c r="X2054" i="1"/>
  <c r="Z2054" i="1" s="1"/>
  <c r="AB1934" i="1"/>
  <c r="X1934" i="1"/>
  <c r="Z1934" i="1" s="1"/>
  <c r="AB1794" i="1"/>
  <c r="X1794" i="1"/>
  <c r="Z1794" i="1" s="1"/>
  <c r="AB4006" i="1"/>
  <c r="X4006" i="1"/>
  <c r="Z4006" i="1" s="1"/>
  <c r="AB3778" i="1"/>
  <c r="X3778" i="1"/>
  <c r="Z3778" i="1" s="1"/>
  <c r="AB3730" i="1"/>
  <c r="X3730" i="1"/>
  <c r="Z3730" i="1" s="1"/>
  <c r="AB3654" i="1"/>
  <c r="X3654" i="1"/>
  <c r="Z3654" i="1" s="1"/>
  <c r="AB3582" i="1"/>
  <c r="X3582" i="1"/>
  <c r="Z3582" i="1" s="1"/>
  <c r="AB3514" i="1"/>
  <c r="X3514" i="1"/>
  <c r="Z3514" i="1" s="1"/>
  <c r="AB3454" i="1"/>
  <c r="X3454" i="1"/>
  <c r="Z3454" i="1" s="1"/>
  <c r="AB3342" i="1"/>
  <c r="X3342" i="1"/>
  <c r="Z3342" i="1" s="1"/>
  <c r="AB2874" i="1"/>
  <c r="X2874" i="1"/>
  <c r="Z2874" i="1" s="1"/>
  <c r="AB4676" i="1"/>
  <c r="X4676" i="1"/>
  <c r="Z4676" i="1" s="1"/>
  <c r="AB4644" i="1"/>
  <c r="X4644" i="1"/>
  <c r="Z4644" i="1" s="1"/>
  <c r="AB4628" i="1"/>
  <c r="X4628" i="1"/>
  <c r="Z4628" i="1" s="1"/>
  <c r="AB4612" i="1"/>
  <c r="X4612" i="1"/>
  <c r="Z4612" i="1" s="1"/>
  <c r="AB4596" i="1"/>
  <c r="X4596" i="1"/>
  <c r="Z4596" i="1" s="1"/>
  <c r="AB4564" i="1"/>
  <c r="X4564" i="1"/>
  <c r="Z4564" i="1" s="1"/>
  <c r="AB4540" i="1"/>
  <c r="X4540" i="1"/>
  <c r="Z4540" i="1" s="1"/>
  <c r="AB4524" i="1"/>
  <c r="X4524" i="1"/>
  <c r="Z4524" i="1" s="1"/>
  <c r="AB4500" i="1"/>
  <c r="X4500" i="1"/>
  <c r="Z4500" i="1" s="1"/>
  <c r="AB4484" i="1"/>
  <c r="X4484" i="1"/>
  <c r="Z4484" i="1" s="1"/>
  <c r="AB4468" i="1"/>
  <c r="X4468" i="1"/>
  <c r="Z4468" i="1" s="1"/>
  <c r="X4448" i="1"/>
  <c r="Z4448" i="1" s="1"/>
  <c r="AB4448" i="1"/>
  <c r="X4432" i="1"/>
  <c r="Z4432" i="1" s="1"/>
  <c r="AB4432" i="1"/>
  <c r="X4416" i="1"/>
  <c r="Z4416" i="1" s="1"/>
  <c r="AB4416" i="1"/>
  <c r="X4400" i="1"/>
  <c r="Z4400" i="1" s="1"/>
  <c r="AB4400" i="1"/>
  <c r="X4368" i="1"/>
  <c r="Z4368" i="1" s="1"/>
  <c r="AB4368" i="1"/>
  <c r="X4352" i="1"/>
  <c r="Z4352" i="1" s="1"/>
  <c r="AB4352" i="1"/>
  <c r="AB4324" i="1"/>
  <c r="X4324" i="1"/>
  <c r="Z4324" i="1" s="1"/>
  <c r="AB4308" i="1"/>
  <c r="X4308" i="1"/>
  <c r="Z4308" i="1" s="1"/>
  <c r="AB4292" i="1"/>
  <c r="X4292" i="1"/>
  <c r="Z4292" i="1" s="1"/>
  <c r="AB4268" i="1"/>
  <c r="X4268" i="1"/>
  <c r="Z4268" i="1" s="1"/>
  <c r="AB4252" i="1"/>
  <c r="X4252" i="1"/>
  <c r="Z4252" i="1" s="1"/>
  <c r="AB4228" i="1"/>
  <c r="X4228" i="1"/>
  <c r="Z4228" i="1" s="1"/>
  <c r="X4160" i="1"/>
  <c r="Z4160" i="1" s="1"/>
  <c r="AB4160" i="1"/>
  <c r="X4144" i="1"/>
  <c r="Z4144" i="1" s="1"/>
  <c r="AB4144" i="1"/>
  <c r="X4112" i="1"/>
  <c r="Z4112" i="1" s="1"/>
  <c r="AB4112" i="1"/>
  <c r="X4096" i="1"/>
  <c r="Z4096" i="1" s="1"/>
  <c r="AB4096" i="1"/>
  <c r="AB4076" i="1"/>
  <c r="X4076" i="1"/>
  <c r="Z4076" i="1" s="1"/>
  <c r="AB4060" i="1"/>
  <c r="X4060" i="1"/>
  <c r="Z4060" i="1" s="1"/>
  <c r="AB4044" i="1"/>
  <c r="X4044" i="1"/>
  <c r="Z4044" i="1" s="1"/>
  <c r="AB4028" i="1"/>
  <c r="X4028" i="1"/>
  <c r="Z4028" i="1" s="1"/>
  <c r="AB3988" i="1"/>
  <c r="X3988" i="1"/>
  <c r="Z3988" i="1" s="1"/>
  <c r="AB3964" i="1"/>
  <c r="X3964" i="1"/>
  <c r="Z3964" i="1" s="1"/>
  <c r="X3896" i="1"/>
  <c r="Z3896" i="1" s="1"/>
  <c r="AB3896" i="1"/>
  <c r="X3784" i="1"/>
  <c r="Z3784" i="1" s="1"/>
  <c r="AB3784" i="1"/>
  <c r="X3768" i="1"/>
  <c r="Z3768" i="1" s="1"/>
  <c r="AB3768" i="1"/>
  <c r="X3752" i="1"/>
  <c r="Z3752" i="1" s="1"/>
  <c r="AB3752" i="1"/>
  <c r="X3728" i="1"/>
  <c r="Z3728" i="1" s="1"/>
  <c r="AB3728" i="1"/>
  <c r="AB3700" i="1"/>
  <c r="X3700" i="1"/>
  <c r="Z3700" i="1" s="1"/>
  <c r="AB3684" i="1"/>
  <c r="X3684" i="1"/>
  <c r="Z3684" i="1" s="1"/>
  <c r="X3664" i="1"/>
  <c r="Z3664" i="1" s="1"/>
  <c r="AB3664" i="1"/>
  <c r="X3648" i="1"/>
  <c r="Z3648" i="1" s="1"/>
  <c r="AB3648" i="1"/>
  <c r="X3632" i="1"/>
  <c r="Z3632" i="1" s="1"/>
  <c r="AB3632" i="1"/>
  <c r="AB3604" i="1"/>
  <c r="X3604" i="1"/>
  <c r="Z3604" i="1" s="1"/>
  <c r="X3576" i="1"/>
  <c r="Z3576" i="1" s="1"/>
  <c r="AB3576" i="1"/>
  <c r="X3560" i="1"/>
  <c r="Z3560" i="1" s="1"/>
  <c r="X3400" i="1"/>
  <c r="Z3400" i="1" s="1"/>
  <c r="AB3400" i="1"/>
  <c r="AB3290" i="1"/>
  <c r="X3290" i="1"/>
  <c r="Z3290" i="1" s="1"/>
  <c r="AB2902" i="1"/>
  <c r="X2902" i="1"/>
  <c r="Z2902" i="1" s="1"/>
  <c r="AB2870" i="1"/>
  <c r="X2870" i="1"/>
  <c r="Z2870" i="1" s="1"/>
  <c r="AB2818" i="1"/>
  <c r="X2818" i="1"/>
  <c r="Z2818" i="1" s="1"/>
  <c r="AB2702" i="1"/>
  <c r="X2702" i="1"/>
  <c r="Z2702" i="1" s="1"/>
  <c r="AB2638" i="1"/>
  <c r="X2638" i="1"/>
  <c r="Z2638" i="1" s="1"/>
  <c r="AB2498" i="1"/>
  <c r="X2498" i="1"/>
  <c r="Z2498" i="1" s="1"/>
  <c r="AB2290" i="1"/>
  <c r="X2290" i="1"/>
  <c r="Z2290" i="1" s="1"/>
  <c r="AB2186" i="1"/>
  <c r="X2186" i="1"/>
  <c r="Z2186" i="1" s="1"/>
  <c r="AB2066" i="1"/>
  <c r="X2066" i="1"/>
  <c r="Z2066" i="1" s="1"/>
  <c r="AB1986" i="1"/>
  <c r="X1986" i="1"/>
  <c r="Z1986" i="1" s="1"/>
  <c r="AB1898" i="1"/>
  <c r="X1898" i="1"/>
  <c r="Z1898" i="1" s="1"/>
  <c r="X617" i="1"/>
  <c r="Z617" i="1" s="1"/>
  <c r="AB617" i="1"/>
  <c r="X375" i="1"/>
  <c r="Z375" i="1" s="1"/>
  <c r="AB302" i="1"/>
  <c r="X302" i="1"/>
  <c r="Z302" i="1" s="1"/>
  <c r="AB254" i="1"/>
  <c r="X254" i="1"/>
  <c r="Z254" i="1" s="1"/>
  <c r="AB3092" i="1"/>
  <c r="X3092" i="1"/>
  <c r="Z3092" i="1" s="1"/>
  <c r="AB3076" i="1"/>
  <c r="X3076" i="1"/>
  <c r="Z3076" i="1" s="1"/>
  <c r="X3048" i="1"/>
  <c r="Z3048" i="1" s="1"/>
  <c r="AB3048" i="1"/>
  <c r="X2968" i="1"/>
  <c r="Z2968" i="1" s="1"/>
  <c r="AB2968" i="1"/>
  <c r="X2904" i="1"/>
  <c r="Z2904" i="1" s="1"/>
  <c r="AB2904" i="1"/>
  <c r="X2872" i="1"/>
  <c r="Z2872" i="1" s="1"/>
  <c r="AB2872" i="1"/>
  <c r="X2616" i="1"/>
  <c r="Z2616" i="1" s="1"/>
  <c r="AB2616" i="1"/>
  <c r="X2600" i="1"/>
  <c r="Z2600" i="1" s="1"/>
  <c r="AB2600" i="1"/>
  <c r="AB2308" i="1"/>
  <c r="X2308" i="1"/>
  <c r="Z2308" i="1" s="1"/>
  <c r="X2292" i="1"/>
  <c r="Z2292" i="1" s="1"/>
  <c r="X2276" i="1"/>
  <c r="Z2276" i="1" s="1"/>
  <c r="AB2260" i="1"/>
  <c r="X2260" i="1"/>
  <c r="Z2260" i="1" s="1"/>
  <c r="AB2244" i="1"/>
  <c r="X2244" i="1"/>
  <c r="Z2244" i="1" s="1"/>
  <c r="X2104" i="1"/>
  <c r="Z2104" i="1" s="1"/>
  <c r="AB2104" i="1"/>
  <c r="X2068" i="1"/>
  <c r="Z2068" i="1" s="1"/>
  <c r="AB2052" i="1"/>
  <c r="X2052" i="1"/>
  <c r="Z2052" i="1" s="1"/>
  <c r="AB2004" i="1"/>
  <c r="X2004" i="1"/>
  <c r="Z2004" i="1" s="1"/>
  <c r="X1988" i="1"/>
  <c r="Z1988" i="1" s="1"/>
  <c r="AB306" i="1"/>
  <c r="X306" i="1"/>
  <c r="Z306" i="1" s="1"/>
  <c r="AB231" i="1"/>
  <c r="X231" i="1"/>
  <c r="Z231" i="1" s="1"/>
  <c r="AB131" i="1"/>
  <c r="X131" i="1"/>
  <c r="Z131" i="1" s="1"/>
  <c r="AB3207" i="1"/>
  <c r="X3207" i="1"/>
  <c r="Z3207" i="1" s="1"/>
  <c r="AB3191" i="1"/>
  <c r="X3191" i="1"/>
  <c r="Z3191" i="1" s="1"/>
  <c r="AB3175" i="1"/>
  <c r="X3175" i="1"/>
  <c r="Z3175" i="1" s="1"/>
  <c r="AB3159" i="1"/>
  <c r="X3159" i="1"/>
  <c r="Z3159" i="1" s="1"/>
  <c r="AB3143" i="1"/>
  <c r="X3143" i="1"/>
  <c r="Z3143" i="1" s="1"/>
  <c r="AB3127" i="1"/>
  <c r="X3127" i="1"/>
  <c r="Z3127" i="1" s="1"/>
  <c r="X3099" i="1"/>
  <c r="Z3099" i="1" s="1"/>
  <c r="AB3099" i="1"/>
  <c r="X3083" i="1"/>
  <c r="Z3083" i="1" s="1"/>
  <c r="AB3083" i="1"/>
  <c r="AB3055" i="1"/>
  <c r="X3055" i="1"/>
  <c r="Z3055" i="1" s="1"/>
  <c r="AB2975" i="1"/>
  <c r="X2975" i="1"/>
  <c r="Z2975" i="1" s="1"/>
  <c r="X2923" i="1"/>
  <c r="Z2923" i="1" s="1"/>
  <c r="AB2923" i="1"/>
  <c r="X2907" i="1"/>
  <c r="Z2907" i="1" s="1"/>
  <c r="AB2907" i="1"/>
  <c r="X2891" i="1"/>
  <c r="Z2891" i="1" s="1"/>
  <c r="AB2891" i="1"/>
  <c r="X2875" i="1"/>
  <c r="Z2875" i="1" s="1"/>
  <c r="AB2875" i="1"/>
  <c r="X2859" i="1"/>
  <c r="Z2859" i="1" s="1"/>
  <c r="AB2859" i="1"/>
  <c r="X2819" i="1"/>
  <c r="Z2819" i="1" s="1"/>
  <c r="AB2819" i="1"/>
  <c r="AB2783" i="1"/>
  <c r="X2783" i="1"/>
  <c r="Z2783" i="1" s="1"/>
  <c r="X2763" i="1"/>
  <c r="Z2763" i="1" s="1"/>
  <c r="AB2763" i="1"/>
  <c r="X2707" i="1"/>
  <c r="Z2707" i="1" s="1"/>
  <c r="AB2707" i="1"/>
  <c r="X2691" i="1"/>
  <c r="Z2691" i="1" s="1"/>
  <c r="AB2691" i="1"/>
  <c r="X2675" i="1"/>
  <c r="Z2675" i="1" s="1"/>
  <c r="AB2675" i="1"/>
  <c r="X2659" i="1"/>
  <c r="Z2659" i="1" s="1"/>
  <c r="AB2659" i="1"/>
  <c r="X2643" i="1"/>
  <c r="Z2643" i="1" s="1"/>
  <c r="AB2643" i="1"/>
  <c r="AB2615" i="1"/>
  <c r="X2615" i="1"/>
  <c r="Z2615" i="1" s="1"/>
  <c r="AB2599" i="1"/>
  <c r="X2599" i="1"/>
  <c r="Z2599" i="1" s="1"/>
  <c r="AB2527" i="1"/>
  <c r="X2527" i="1"/>
  <c r="Z2527" i="1" s="1"/>
  <c r="AB2511" i="1"/>
  <c r="X2511" i="1"/>
  <c r="Z2511" i="1" s="1"/>
  <c r="AB2495" i="1"/>
  <c r="X2495" i="1"/>
  <c r="Z2495" i="1" s="1"/>
  <c r="X2459" i="1"/>
  <c r="Z2459" i="1" s="1"/>
  <c r="AB2459" i="1"/>
  <c r="X2427" i="1"/>
  <c r="Z2427" i="1" s="1"/>
  <c r="AB2427" i="1"/>
  <c r="X2315" i="1"/>
  <c r="Z2315" i="1" s="1"/>
  <c r="AB2315" i="1"/>
  <c r="X2299" i="1"/>
  <c r="Z2299" i="1" s="1"/>
  <c r="AB2299" i="1"/>
  <c r="X2283" i="1"/>
  <c r="Z2283" i="1" s="1"/>
  <c r="X2267" i="1"/>
  <c r="Z2267" i="1" s="1"/>
  <c r="AB2267" i="1"/>
  <c r="X2251" i="1"/>
  <c r="Z2251" i="1" s="1"/>
  <c r="AB2251" i="1"/>
  <c r="X2235" i="1"/>
  <c r="Z2235" i="1" s="1"/>
  <c r="AB2235" i="1"/>
  <c r="X2179" i="1"/>
  <c r="Z2179" i="1" s="1"/>
  <c r="AB2179" i="1"/>
  <c r="X2163" i="1"/>
  <c r="Z2163" i="1" s="1"/>
  <c r="AB2163" i="1"/>
  <c r="AB2111" i="1"/>
  <c r="X2111" i="1"/>
  <c r="Z2111" i="1" s="1"/>
  <c r="X2075" i="1"/>
  <c r="Z2075" i="1" s="1"/>
  <c r="AB2075" i="1"/>
  <c r="X2059" i="1"/>
  <c r="Z2059" i="1" s="1"/>
  <c r="AB2059" i="1"/>
  <c r="X2019" i="1"/>
  <c r="Z2019" i="1" s="1"/>
  <c r="AB2019" i="1"/>
  <c r="X1995" i="1"/>
  <c r="Z1995" i="1" s="1"/>
  <c r="AB1995" i="1"/>
  <c r="X1939" i="1"/>
  <c r="Z1939" i="1" s="1"/>
  <c r="AB1939" i="1"/>
  <c r="X1923" i="1"/>
  <c r="Z1923" i="1" s="1"/>
  <c r="AB1923" i="1"/>
  <c r="X1907" i="1"/>
  <c r="Z1907" i="1" s="1"/>
  <c r="AB1907" i="1"/>
  <c r="X1891" i="1"/>
  <c r="Z1891" i="1" s="1"/>
  <c r="AB1891" i="1"/>
  <c r="AB1799" i="1"/>
  <c r="X1799" i="1"/>
  <c r="Z1799" i="1" s="1"/>
  <c r="AB1719" i="1"/>
  <c r="X1719" i="1"/>
  <c r="Z1719" i="1" s="1"/>
  <c r="AB1703" i="1"/>
  <c r="X1703" i="1"/>
  <c r="Z1703" i="1" s="1"/>
  <c r="X1651" i="1"/>
  <c r="Z1651" i="1" s="1"/>
  <c r="AB1635" i="1"/>
  <c r="X1635" i="1"/>
  <c r="Z1635" i="1" s="1"/>
  <c r="AB1599" i="1"/>
  <c r="X1599" i="1"/>
  <c r="Z1599" i="1" s="1"/>
  <c r="X1523" i="1"/>
  <c r="Z1523" i="1" s="1"/>
  <c r="AB1503" i="1"/>
  <c r="X1503" i="1"/>
  <c r="Z1503" i="1" s="1"/>
  <c r="X1487" i="1"/>
  <c r="Z1487" i="1" s="1"/>
  <c r="AB1467" i="1"/>
  <c r="X1467" i="1"/>
  <c r="Z1467" i="1" s="1"/>
  <c r="X1451" i="1"/>
  <c r="Z1451" i="1" s="1"/>
  <c r="AB1435" i="1"/>
  <c r="X1435" i="1"/>
  <c r="Z1435" i="1" s="1"/>
  <c r="X1323" i="1"/>
  <c r="Z1323" i="1" s="1"/>
  <c r="AB1291" i="1"/>
  <c r="X1291" i="1"/>
  <c r="Z1291" i="1" s="1"/>
  <c r="X1259" i="1"/>
  <c r="Z1259" i="1" s="1"/>
  <c r="AB1243" i="1"/>
  <c r="X1243" i="1"/>
  <c r="Z1243" i="1" s="1"/>
  <c r="AB1227" i="1"/>
  <c r="X1227" i="1"/>
  <c r="Z1227" i="1" s="1"/>
  <c r="AB1211" i="1"/>
  <c r="X1211" i="1"/>
  <c r="Z1211" i="1" s="1"/>
  <c r="X1195" i="1"/>
  <c r="Z1195" i="1" s="1"/>
  <c r="AB1175" i="1"/>
  <c r="X1175" i="1"/>
  <c r="Z1175" i="1" s="1"/>
  <c r="X1159" i="1"/>
  <c r="Z1159" i="1" s="1"/>
  <c r="AB1143" i="1"/>
  <c r="X1143" i="1"/>
  <c r="Z1143" i="1" s="1"/>
  <c r="AB1055" i="1"/>
  <c r="X1055" i="1"/>
  <c r="Z1055" i="1" s="1"/>
  <c r="AB1015" i="1"/>
  <c r="X1015" i="1"/>
  <c r="Z1015" i="1" s="1"/>
  <c r="X807" i="1"/>
  <c r="Z807" i="1" s="1"/>
  <c r="X747" i="1"/>
  <c r="Z747" i="1" s="1"/>
  <c r="AB655" i="1"/>
  <c r="X655" i="1"/>
  <c r="Z655" i="1" s="1"/>
  <c r="X627" i="1"/>
  <c r="Z627" i="1" s="1"/>
  <c r="AB611" i="1"/>
  <c r="X611" i="1"/>
  <c r="Z611" i="1" s="1"/>
  <c r="X595" i="1"/>
  <c r="Z595" i="1" s="1"/>
  <c r="AB463" i="1"/>
  <c r="X463" i="1"/>
  <c r="Z463" i="1" s="1"/>
  <c r="X447" i="1"/>
  <c r="Z447" i="1" s="1"/>
  <c r="AB299" i="1"/>
  <c r="X299" i="1"/>
  <c r="Z299" i="1" s="1"/>
  <c r="AB246" i="1"/>
  <c r="X246" i="1"/>
  <c r="Z246" i="1" s="1"/>
  <c r="AB182" i="1"/>
  <c r="X182" i="1"/>
  <c r="Z182" i="1" s="1"/>
  <c r="AB130" i="1"/>
  <c r="X130" i="1"/>
  <c r="Z130" i="1" s="1"/>
  <c r="AB1706" i="1"/>
  <c r="X1706" i="1"/>
  <c r="Z1706" i="1" s="1"/>
  <c r="AB1654" i="1"/>
  <c r="X1654" i="1"/>
  <c r="Z1654" i="1" s="1"/>
  <c r="AB1638" i="1"/>
  <c r="X1638" i="1"/>
  <c r="Z1638" i="1" s="1"/>
  <c r="AB1622" i="1"/>
  <c r="X1622" i="1"/>
  <c r="Z1622" i="1" s="1"/>
  <c r="AB1578" i="1"/>
  <c r="X1578" i="1"/>
  <c r="Z1578" i="1" s="1"/>
  <c r="AB1518" i="1"/>
  <c r="X1518" i="1"/>
  <c r="Z1518" i="1" s="1"/>
  <c r="AB1498" i="1"/>
  <c r="X1498" i="1"/>
  <c r="Z1498" i="1" s="1"/>
  <c r="AB1482" i="1"/>
  <c r="X1482" i="1"/>
  <c r="Z1482" i="1" s="1"/>
  <c r="AB1462" i="1"/>
  <c r="X1462" i="1"/>
  <c r="Z1462" i="1" s="1"/>
  <c r="AB1446" i="1"/>
  <c r="X1446" i="1"/>
  <c r="Z1446" i="1" s="1"/>
  <c r="AB1386" i="1"/>
  <c r="X1386" i="1"/>
  <c r="Z1386" i="1" s="1"/>
  <c r="AB1294" i="1"/>
  <c r="X1294" i="1"/>
  <c r="Z1294" i="1" s="1"/>
  <c r="AB1262" i="1"/>
  <c r="X1262" i="1"/>
  <c r="Z1262" i="1" s="1"/>
  <c r="AB1246" i="1"/>
  <c r="X1246" i="1"/>
  <c r="Z1246" i="1" s="1"/>
  <c r="AB1230" i="1"/>
  <c r="X1230" i="1"/>
  <c r="Z1230" i="1" s="1"/>
  <c r="AB1214" i="1"/>
  <c r="X1214" i="1"/>
  <c r="Z1214" i="1" s="1"/>
  <c r="AB1198" i="1"/>
  <c r="X1198" i="1"/>
  <c r="Z1198" i="1" s="1"/>
  <c r="AB1178" i="1"/>
  <c r="X1178" i="1"/>
  <c r="Z1178" i="1" s="1"/>
  <c r="AB1162" i="1"/>
  <c r="X1162" i="1"/>
  <c r="Z1162" i="1" s="1"/>
  <c r="AB1146" i="1"/>
  <c r="X1146" i="1"/>
  <c r="Z1146" i="1" s="1"/>
  <c r="AB1078" i="1"/>
  <c r="X1078" i="1"/>
  <c r="Z1078" i="1" s="1"/>
  <c r="AB1046" i="1"/>
  <c r="X1046" i="1"/>
  <c r="Z1046" i="1" s="1"/>
  <c r="AB1010" i="1"/>
  <c r="X1010" i="1"/>
  <c r="Z1010" i="1" s="1"/>
  <c r="AB806" i="1"/>
  <c r="X806" i="1"/>
  <c r="Z806" i="1" s="1"/>
  <c r="AB746" i="1"/>
  <c r="X746" i="1"/>
  <c r="Z746" i="1" s="1"/>
  <c r="AB646" i="1"/>
  <c r="X646" i="1"/>
  <c r="Z646" i="1" s="1"/>
  <c r="AB618" i="1"/>
  <c r="X618" i="1"/>
  <c r="Z618" i="1" s="1"/>
  <c r="AB602" i="1"/>
  <c r="X602" i="1"/>
  <c r="Z602" i="1" s="1"/>
  <c r="AB470" i="1"/>
  <c r="X470" i="1"/>
  <c r="Z470" i="1" s="1"/>
  <c r="AB454" i="1"/>
  <c r="X454" i="1"/>
  <c r="Z454" i="1" s="1"/>
  <c r="AB382" i="1"/>
  <c r="X382" i="1"/>
  <c r="Z382" i="1" s="1"/>
  <c r="AB287" i="1"/>
  <c r="X287" i="1"/>
  <c r="Z287" i="1" s="1"/>
  <c r="AB234" i="1"/>
  <c r="X234" i="1"/>
  <c r="Z234" i="1" s="1"/>
  <c r="AB135" i="1"/>
  <c r="X135" i="1"/>
  <c r="Z135" i="1" s="1"/>
  <c r="AB3560" i="1"/>
  <c r="AB4666" i="1"/>
  <c r="X4666" i="1"/>
  <c r="Z4666" i="1" s="1"/>
  <c r="AB4586" i="1"/>
  <c r="X4586" i="1"/>
  <c r="Z4586" i="1" s="1"/>
  <c r="AB4482" i="1"/>
  <c r="X4482" i="1"/>
  <c r="Z4482" i="1" s="1"/>
  <c r="AB4418" i="1"/>
  <c r="X4418" i="1"/>
  <c r="Z4418" i="1" s="1"/>
  <c r="AB4354" i="1"/>
  <c r="X4354" i="1"/>
  <c r="Z4354" i="1" s="1"/>
  <c r="AB4262" i="1"/>
  <c r="X4262" i="1"/>
  <c r="Z4262" i="1" s="1"/>
  <c r="AB4146" i="1"/>
  <c r="X4146" i="1"/>
  <c r="Z4146" i="1" s="1"/>
  <c r="AB4066" i="1"/>
  <c r="X4066" i="1"/>
  <c r="Z4066" i="1" s="1"/>
  <c r="AB4494" i="1"/>
  <c r="X4494" i="1"/>
  <c r="Z4494" i="1" s="1"/>
  <c r="AB4414" i="1"/>
  <c r="X4414" i="1"/>
  <c r="Z4414" i="1" s="1"/>
  <c r="AB4322" i="1"/>
  <c r="X4322" i="1"/>
  <c r="Z4322" i="1" s="1"/>
  <c r="AB4258" i="1"/>
  <c r="X4258" i="1"/>
  <c r="Z4258" i="1" s="1"/>
  <c r="AB4158" i="1"/>
  <c r="X4158" i="1"/>
  <c r="Z4158" i="1" s="1"/>
  <c r="AB4062" i="1"/>
  <c r="X4062" i="1"/>
  <c r="Z4062" i="1" s="1"/>
  <c r="AB4610" i="1"/>
  <c r="X4610" i="1"/>
  <c r="Z4610" i="1" s="1"/>
  <c r="AB4530" i="1"/>
  <c r="X4530" i="1"/>
  <c r="Z4530" i="1" s="1"/>
  <c r="AB4442" i="1"/>
  <c r="X4442" i="1"/>
  <c r="Z4442" i="1" s="1"/>
  <c r="AB4362" i="1"/>
  <c r="X4362" i="1"/>
  <c r="Z4362" i="1" s="1"/>
  <c r="AB4270" i="1"/>
  <c r="X4270" i="1"/>
  <c r="Z4270" i="1" s="1"/>
  <c r="AB4154" i="1"/>
  <c r="X4154" i="1"/>
  <c r="Z4154" i="1" s="1"/>
  <c r="AB4074" i="1"/>
  <c r="X4074" i="1"/>
  <c r="Z4074" i="1" s="1"/>
  <c r="AB4638" i="1"/>
  <c r="X4638" i="1"/>
  <c r="Z4638" i="1" s="1"/>
  <c r="AB4538" i="1"/>
  <c r="X4538" i="1"/>
  <c r="Z4538" i="1" s="1"/>
  <c r="AB4470" i="1"/>
  <c r="X4470" i="1"/>
  <c r="Z4470" i="1" s="1"/>
  <c r="AB4406" i="1"/>
  <c r="X4406" i="1"/>
  <c r="Z4406" i="1" s="1"/>
  <c r="AB4314" i="1"/>
  <c r="X4314" i="1"/>
  <c r="Z4314" i="1" s="1"/>
  <c r="AB4222" i="1"/>
  <c r="X4222" i="1"/>
  <c r="Z4222" i="1" s="1"/>
  <c r="AB4086" i="1"/>
  <c r="X4086" i="1"/>
  <c r="Z4086" i="1" s="1"/>
  <c r="AB4026" i="1"/>
  <c r="X4026" i="1"/>
  <c r="Z4026" i="1" s="1"/>
  <c r="AB3862" i="1"/>
  <c r="X3862" i="1"/>
  <c r="Z3862" i="1" s="1"/>
  <c r="AB3734" i="1"/>
  <c r="X3734" i="1"/>
  <c r="Z3734" i="1" s="1"/>
  <c r="AB3658" i="1"/>
  <c r="X3658" i="1"/>
  <c r="Z3658" i="1" s="1"/>
  <c r="AB3598" i="1"/>
  <c r="X3598" i="1"/>
  <c r="Z3598" i="1" s="1"/>
  <c r="AB3490" i="1"/>
  <c r="X3490" i="1"/>
  <c r="Z3490" i="1" s="1"/>
  <c r="AB3438" i="1"/>
  <c r="X3438" i="1"/>
  <c r="Z3438" i="1" s="1"/>
  <c r="AB3334" i="1"/>
  <c r="X3334" i="1"/>
  <c r="Z3334" i="1" s="1"/>
  <c r="AB3282" i="1"/>
  <c r="X3282" i="1"/>
  <c r="Z3282" i="1" s="1"/>
  <c r="AB4687" i="1"/>
  <c r="X4687" i="1"/>
  <c r="Z4687" i="1" s="1"/>
  <c r="AB4671" i="1"/>
  <c r="X4671" i="1"/>
  <c r="Z4671" i="1" s="1"/>
  <c r="AB4639" i="1"/>
  <c r="X4639" i="1"/>
  <c r="Z4639" i="1" s="1"/>
  <c r="AB4623" i="1"/>
  <c r="X4623" i="1"/>
  <c r="Z4623" i="1" s="1"/>
  <c r="AB4607" i="1"/>
  <c r="X4607" i="1"/>
  <c r="Z4607" i="1" s="1"/>
  <c r="AB4591" i="1"/>
  <c r="X4591" i="1"/>
  <c r="Z4591" i="1" s="1"/>
  <c r="AB4551" i="1"/>
  <c r="X4551" i="1"/>
  <c r="Z4551" i="1" s="1"/>
  <c r="X4531" i="1"/>
  <c r="Z4531" i="1" s="1"/>
  <c r="AB4531" i="1"/>
  <c r="X4507" i="1"/>
  <c r="Z4507" i="1" s="1"/>
  <c r="AB4507" i="1"/>
  <c r="X4491" i="1"/>
  <c r="Z4491" i="1" s="1"/>
  <c r="AB4491" i="1"/>
  <c r="X4475" i="1"/>
  <c r="Z4475" i="1" s="1"/>
  <c r="AB4475" i="1"/>
  <c r="X4451" i="1"/>
  <c r="Z4451" i="1" s="1"/>
  <c r="AB4451" i="1"/>
  <c r="X4435" i="1"/>
  <c r="Z4435" i="1" s="1"/>
  <c r="AB4435" i="1"/>
  <c r="X4419" i="1"/>
  <c r="Z4419" i="1" s="1"/>
  <c r="AB4419" i="1"/>
  <c r="X4403" i="1"/>
  <c r="Z4403" i="1" s="1"/>
  <c r="AB4403" i="1"/>
  <c r="X4387" i="1"/>
  <c r="Z4387" i="1" s="1"/>
  <c r="AB4387" i="1"/>
  <c r="X4355" i="1"/>
  <c r="Z4355" i="1" s="1"/>
  <c r="AB4355" i="1"/>
  <c r="X4339" i="1"/>
  <c r="Z4339" i="1" s="1"/>
  <c r="AB4339" i="1"/>
  <c r="AB4311" i="1"/>
  <c r="X4311" i="1"/>
  <c r="Z4311" i="1" s="1"/>
  <c r="AB4295" i="1"/>
  <c r="X4295" i="1"/>
  <c r="Z4295" i="1" s="1"/>
  <c r="X4267" i="1"/>
  <c r="Z4267" i="1" s="1"/>
  <c r="AB4267" i="1"/>
  <c r="X4251" i="1"/>
  <c r="Z4251" i="1" s="1"/>
  <c r="AB4251" i="1"/>
  <c r="X4227" i="1"/>
  <c r="Z4227" i="1" s="1"/>
  <c r="AB4227" i="1"/>
  <c r="X4163" i="1"/>
  <c r="Z4163" i="1" s="1"/>
  <c r="AB4163" i="1"/>
  <c r="X4147" i="1"/>
  <c r="Z4147" i="1" s="1"/>
  <c r="AB4147" i="1"/>
  <c r="AB4111" i="1"/>
  <c r="X4111" i="1"/>
  <c r="Z4111" i="1" s="1"/>
  <c r="AB4095" i="1"/>
  <c r="X4095" i="1"/>
  <c r="Z4095" i="1" s="1"/>
  <c r="X4075" i="1"/>
  <c r="Z4075" i="1" s="1"/>
  <c r="AB4075" i="1"/>
  <c r="X4059" i="1"/>
  <c r="Z4059" i="1" s="1"/>
  <c r="AB4059" i="1"/>
  <c r="X4043" i="1"/>
  <c r="Z4043" i="1" s="1"/>
  <c r="AB4043" i="1"/>
  <c r="X4027" i="1"/>
  <c r="Z4027" i="1" s="1"/>
  <c r="AB4027" i="1"/>
  <c r="X3987" i="1"/>
  <c r="Z3987" i="1" s="1"/>
  <c r="AB3987" i="1"/>
  <c r="X3963" i="1"/>
  <c r="Z3963" i="1" s="1"/>
  <c r="AB3963" i="1"/>
  <c r="AB3895" i="1"/>
  <c r="X3895" i="1"/>
  <c r="Z3895" i="1" s="1"/>
  <c r="X3843" i="1"/>
  <c r="Z3843" i="1" s="1"/>
  <c r="AB3843" i="1"/>
  <c r="X3771" i="1"/>
  <c r="Z3771" i="1" s="1"/>
  <c r="AB3771" i="1"/>
  <c r="X3755" i="1"/>
  <c r="Z3755" i="1" s="1"/>
  <c r="AB3755" i="1"/>
  <c r="X3731" i="1"/>
  <c r="Z3731" i="1" s="1"/>
  <c r="AB3731" i="1"/>
  <c r="AB3703" i="1"/>
  <c r="X3703" i="1"/>
  <c r="Z3703" i="1" s="1"/>
  <c r="AB3687" i="1"/>
  <c r="X3687" i="1"/>
  <c r="Z3687" i="1" s="1"/>
  <c r="AB3663" i="1"/>
  <c r="X3663" i="1"/>
  <c r="Z3663" i="1" s="1"/>
  <c r="AB3647" i="1"/>
  <c r="X3647" i="1"/>
  <c r="Z3647" i="1" s="1"/>
  <c r="AB3631" i="1"/>
  <c r="X3631" i="1"/>
  <c r="Z3631" i="1" s="1"/>
  <c r="AB3607" i="1"/>
  <c r="X3607" i="1"/>
  <c r="Z3607" i="1" s="1"/>
  <c r="AB3583" i="1"/>
  <c r="X3583" i="1"/>
  <c r="Z3583" i="1" s="1"/>
  <c r="AB3567" i="1"/>
  <c r="X3567" i="1"/>
  <c r="Z3567" i="1" s="1"/>
  <c r="AB3519" i="1"/>
  <c r="X3519" i="1"/>
  <c r="Z3519" i="1" s="1"/>
  <c r="AB3479" i="1"/>
  <c r="X3479" i="1"/>
  <c r="Z3479" i="1" s="1"/>
  <c r="AB3463" i="1"/>
  <c r="X3463" i="1"/>
  <c r="Z3463" i="1" s="1"/>
  <c r="AB3447" i="1"/>
  <c r="X3447" i="1"/>
  <c r="Z3447" i="1" s="1"/>
  <c r="AB3431" i="1"/>
  <c r="X3431" i="1"/>
  <c r="Z3431" i="1" s="1"/>
  <c r="AB3367" i="1"/>
  <c r="X3367" i="1"/>
  <c r="Z3367" i="1" s="1"/>
  <c r="X3339" i="1"/>
  <c r="Z3339" i="1" s="1"/>
  <c r="AB3339" i="1"/>
  <c r="X3323" i="1"/>
  <c r="Z3323" i="1" s="1"/>
  <c r="AB3323" i="1"/>
  <c r="X3307" i="1"/>
  <c r="Z3307" i="1" s="1"/>
  <c r="AB3307" i="1"/>
  <c r="X3251" i="1"/>
  <c r="Z3251" i="1" s="1"/>
  <c r="AB3251" i="1"/>
  <c r="AB3218" i="1"/>
  <c r="X3218" i="1"/>
  <c r="Z3218" i="1" s="1"/>
  <c r="AB3186" i="1"/>
  <c r="X3186" i="1"/>
  <c r="Z3186" i="1" s="1"/>
  <c r="AB3154" i="1"/>
  <c r="X3154" i="1"/>
  <c r="Z3154" i="1" s="1"/>
  <c r="AB3122" i="1"/>
  <c r="X3122" i="1"/>
  <c r="Z3122" i="1" s="1"/>
  <c r="AB3058" i="1"/>
  <c r="X3058" i="1"/>
  <c r="Z3058" i="1" s="1"/>
  <c r="AB2962" i="1"/>
  <c r="X2962" i="1"/>
  <c r="Z2962" i="1" s="1"/>
  <c r="AB2814" i="1"/>
  <c r="X2814" i="1"/>
  <c r="Z2814" i="1" s="1"/>
  <c r="AB2682" i="1"/>
  <c r="X2682" i="1"/>
  <c r="Z2682" i="1" s="1"/>
  <c r="AB2614" i="1"/>
  <c r="X2614" i="1"/>
  <c r="Z2614" i="1" s="1"/>
  <c r="AB2474" i="1"/>
  <c r="X2474" i="1"/>
  <c r="Z2474" i="1" s="1"/>
  <c r="AB2302" i="1"/>
  <c r="X2302" i="1"/>
  <c r="Z2302" i="1" s="1"/>
  <c r="AB2238" i="1"/>
  <c r="X2238" i="1"/>
  <c r="Z2238" i="1" s="1"/>
  <c r="AB2110" i="1"/>
  <c r="X2110" i="1"/>
  <c r="Z2110" i="1" s="1"/>
  <c r="AB1998" i="1"/>
  <c r="X1998" i="1"/>
  <c r="Z1998" i="1" s="1"/>
  <c r="AB1894" i="1"/>
  <c r="X1894" i="1"/>
  <c r="Z1894" i="1" s="1"/>
  <c r="AB2694" i="1"/>
  <c r="X2694" i="1"/>
  <c r="Z2694" i="1" s="1"/>
  <c r="AB2630" i="1"/>
  <c r="X2630" i="1"/>
  <c r="Z2630" i="1" s="1"/>
  <c r="AB2522" i="1"/>
  <c r="X2522" i="1"/>
  <c r="Z2522" i="1" s="1"/>
  <c r="AB2330" i="1"/>
  <c r="X2330" i="1"/>
  <c r="Z2330" i="1" s="1"/>
  <c r="AB2266" i="1"/>
  <c r="X2266" i="1"/>
  <c r="Z2266" i="1" s="1"/>
  <c r="AB2162" i="1"/>
  <c r="X2162" i="1"/>
  <c r="Z2162" i="1" s="1"/>
  <c r="AB1994" i="1"/>
  <c r="X1994" i="1"/>
  <c r="Z1994" i="1" s="1"/>
  <c r="AB1890" i="1"/>
  <c r="X1890" i="1"/>
  <c r="Z1890" i="1" s="1"/>
  <c r="AB4034" i="1"/>
  <c r="X4034" i="1"/>
  <c r="Z4034" i="1" s="1"/>
  <c r="AB3962" i="1"/>
  <c r="X3962" i="1"/>
  <c r="Z3962" i="1" s="1"/>
  <c r="AB3762" i="1"/>
  <c r="X3762" i="1"/>
  <c r="Z3762" i="1" s="1"/>
  <c r="AB3702" i="1"/>
  <c r="X3702" i="1"/>
  <c r="Z3702" i="1" s="1"/>
  <c r="AB3662" i="1"/>
  <c r="X3662" i="1"/>
  <c r="Z3662" i="1" s="1"/>
  <c r="AB3602" i="1"/>
  <c r="X3602" i="1"/>
  <c r="Z3602" i="1" s="1"/>
  <c r="AB3518" i="1"/>
  <c r="X3518" i="1"/>
  <c r="Z3518" i="1" s="1"/>
  <c r="AB3446" i="1"/>
  <c r="X3446" i="1"/>
  <c r="Z3446" i="1" s="1"/>
  <c r="AB3338" i="1"/>
  <c r="X3338" i="1"/>
  <c r="Z3338" i="1" s="1"/>
  <c r="AB3287" i="1"/>
  <c r="X3287" i="1"/>
  <c r="Z3287" i="1" s="1"/>
  <c r="AB2890" i="1"/>
  <c r="X2890" i="1"/>
  <c r="Z2890" i="1" s="1"/>
  <c r="AB2850" i="1"/>
  <c r="X2850" i="1"/>
  <c r="Z2850" i="1" s="1"/>
  <c r="AB3254" i="1"/>
  <c r="X3254" i="1"/>
  <c r="Z3254" i="1" s="1"/>
  <c r="AB3190" i="1"/>
  <c r="X3190" i="1"/>
  <c r="Z3190" i="1" s="1"/>
  <c r="AB3158" i="1"/>
  <c r="X3158" i="1"/>
  <c r="Z3158" i="1" s="1"/>
  <c r="AB3126" i="1"/>
  <c r="X3126" i="1"/>
  <c r="Z3126" i="1" s="1"/>
  <c r="AB3082" i="1"/>
  <c r="X3082" i="1"/>
  <c r="Z3082" i="1" s="1"/>
  <c r="AB2974" i="1"/>
  <c r="X2974" i="1"/>
  <c r="Z2974" i="1" s="1"/>
  <c r="AB2782" i="1"/>
  <c r="X2782" i="1"/>
  <c r="Z2782" i="1" s="1"/>
  <c r="AB2690" i="1"/>
  <c r="X2690" i="1"/>
  <c r="Z2690" i="1" s="1"/>
  <c r="AB2606" i="1"/>
  <c r="X2606" i="1"/>
  <c r="Z2606" i="1" s="1"/>
  <c r="AB2466" i="1"/>
  <c r="X2466" i="1"/>
  <c r="Z2466" i="1" s="1"/>
  <c r="AB2278" i="1"/>
  <c r="X2278" i="1"/>
  <c r="Z2278" i="1" s="1"/>
  <c r="AB2174" i="1"/>
  <c r="X2174" i="1"/>
  <c r="Z2174" i="1" s="1"/>
  <c r="AB2022" i="1"/>
  <c r="X2022" i="1"/>
  <c r="Z2022" i="1" s="1"/>
  <c r="AB1918" i="1"/>
  <c r="X1918" i="1"/>
  <c r="Z1918" i="1" s="1"/>
  <c r="AB4058" i="1"/>
  <c r="X4058" i="1"/>
  <c r="Z4058" i="1" s="1"/>
  <c r="AB3982" i="1"/>
  <c r="X3982" i="1"/>
  <c r="Z3982" i="1" s="1"/>
  <c r="AB3766" i="1"/>
  <c r="X3766" i="1"/>
  <c r="Z3766" i="1" s="1"/>
  <c r="AB3706" i="1"/>
  <c r="X3706" i="1"/>
  <c r="Z3706" i="1" s="1"/>
  <c r="AB3646" i="1"/>
  <c r="X3646" i="1"/>
  <c r="Z3646" i="1" s="1"/>
  <c r="AB3570" i="1"/>
  <c r="X3570" i="1"/>
  <c r="Z3570" i="1" s="1"/>
  <c r="AB3486" i="1"/>
  <c r="X3486" i="1"/>
  <c r="Z3486" i="1" s="1"/>
  <c r="AB3442" i="1"/>
  <c r="X3442" i="1"/>
  <c r="Z3442" i="1" s="1"/>
  <c r="AB3330" i="1"/>
  <c r="X3330" i="1"/>
  <c r="Z3330" i="1" s="1"/>
  <c r="X4688" i="1"/>
  <c r="Z4688" i="1" s="1"/>
  <c r="AB4688" i="1"/>
  <c r="X4672" i="1"/>
  <c r="Z4672" i="1" s="1"/>
  <c r="AB4672" i="1"/>
  <c r="X4640" i="1"/>
  <c r="Z4640" i="1" s="1"/>
  <c r="AB4640" i="1"/>
  <c r="X4624" i="1"/>
  <c r="Z4624" i="1" s="1"/>
  <c r="AB4624" i="1"/>
  <c r="X4608" i="1"/>
  <c r="Z4608" i="1" s="1"/>
  <c r="AB4608" i="1"/>
  <c r="X4592" i="1"/>
  <c r="Z4592" i="1" s="1"/>
  <c r="AB4592" i="1"/>
  <c r="X4552" i="1"/>
  <c r="Z4552" i="1" s="1"/>
  <c r="AB4552" i="1"/>
  <c r="X4536" i="1"/>
  <c r="Z4536" i="1" s="1"/>
  <c r="AB4536" i="1"/>
  <c r="X4520" i="1"/>
  <c r="Z4520" i="1" s="1"/>
  <c r="AB4520" i="1"/>
  <c r="X4496" i="1"/>
  <c r="Z4496" i="1" s="1"/>
  <c r="AB4496" i="1"/>
  <c r="X4480" i="1"/>
  <c r="Z4480" i="1" s="1"/>
  <c r="AB4480" i="1"/>
  <c r="X4464" i="1"/>
  <c r="Z4464" i="1" s="1"/>
  <c r="AB4464" i="1"/>
  <c r="AB4444" i="1"/>
  <c r="X4444" i="1"/>
  <c r="Z4444" i="1" s="1"/>
  <c r="AB4428" i="1"/>
  <c r="X4428" i="1"/>
  <c r="Z4428" i="1" s="1"/>
  <c r="X4412" i="1"/>
  <c r="Z4412" i="1" s="1"/>
  <c r="AB4396" i="1"/>
  <c r="X4396" i="1"/>
  <c r="Z4396" i="1" s="1"/>
  <c r="AB4364" i="1"/>
  <c r="X4364" i="1"/>
  <c r="Z4364" i="1" s="1"/>
  <c r="AB4348" i="1"/>
  <c r="X4348" i="1"/>
  <c r="Z4348" i="1" s="1"/>
  <c r="X4320" i="1"/>
  <c r="Z4320" i="1" s="1"/>
  <c r="AB4320" i="1"/>
  <c r="X4304" i="1"/>
  <c r="Z4304" i="1" s="1"/>
  <c r="AB4304" i="1"/>
  <c r="X4280" i="1"/>
  <c r="Z4280" i="1" s="1"/>
  <c r="AB4280" i="1"/>
  <c r="X4264" i="1"/>
  <c r="Z4264" i="1" s="1"/>
  <c r="AB4264" i="1"/>
  <c r="X4248" i="1"/>
  <c r="Z4248" i="1" s="1"/>
  <c r="AB4248" i="1"/>
  <c r="X4224" i="1"/>
  <c r="Z4224" i="1" s="1"/>
  <c r="AB4224" i="1"/>
  <c r="AB4156" i="1"/>
  <c r="X4156" i="1"/>
  <c r="Z4156" i="1" s="1"/>
  <c r="AB4124" i="1"/>
  <c r="X4124" i="1"/>
  <c r="Z4124" i="1" s="1"/>
  <c r="AB4108" i="1"/>
  <c r="X4108" i="1"/>
  <c r="Z4108" i="1" s="1"/>
  <c r="AB4092" i="1"/>
  <c r="X4092" i="1"/>
  <c r="Z4092" i="1" s="1"/>
  <c r="X4072" i="1"/>
  <c r="Z4072" i="1" s="1"/>
  <c r="AB4072" i="1"/>
  <c r="X4056" i="1"/>
  <c r="Z4056" i="1" s="1"/>
  <c r="AB4056" i="1"/>
  <c r="X4040" i="1"/>
  <c r="Z4040" i="1" s="1"/>
  <c r="AB4040" i="1"/>
  <c r="X4024" i="1"/>
  <c r="Z4024" i="1" s="1"/>
  <c r="AB4024" i="1"/>
  <c r="X3984" i="1"/>
  <c r="Z3984" i="1" s="1"/>
  <c r="AB3984" i="1"/>
  <c r="X3960" i="1"/>
  <c r="Z3960" i="1" s="1"/>
  <c r="AB3960" i="1"/>
  <c r="AB3868" i="1"/>
  <c r="X3868" i="1"/>
  <c r="Z3868" i="1" s="1"/>
  <c r="AB3780" i="1"/>
  <c r="X3780" i="1"/>
  <c r="Z3780" i="1" s="1"/>
  <c r="AB3764" i="1"/>
  <c r="X3764" i="1"/>
  <c r="Z3764" i="1" s="1"/>
  <c r="AB3740" i="1"/>
  <c r="X3740" i="1"/>
  <c r="Z3740" i="1" s="1"/>
  <c r="X3712" i="1"/>
  <c r="Z3712" i="1" s="1"/>
  <c r="AB3712" i="1"/>
  <c r="X3696" i="1"/>
  <c r="Z3696" i="1" s="1"/>
  <c r="AB3696" i="1"/>
  <c r="X3680" i="1"/>
  <c r="Z3680" i="1" s="1"/>
  <c r="AB3680" i="1"/>
  <c r="AB3660" i="1"/>
  <c r="X3660" i="1"/>
  <c r="Z3660" i="1" s="1"/>
  <c r="AB3644" i="1"/>
  <c r="X3644" i="1"/>
  <c r="Z3644" i="1" s="1"/>
  <c r="AB3628" i="1"/>
  <c r="X3628" i="1"/>
  <c r="Z3628" i="1" s="1"/>
  <c r="X3600" i="1"/>
  <c r="Z3600" i="1" s="1"/>
  <c r="AB3600" i="1"/>
  <c r="AB3572" i="1"/>
  <c r="X3572" i="1"/>
  <c r="Z3572" i="1" s="1"/>
  <c r="AB3556" i="1"/>
  <c r="X3556" i="1"/>
  <c r="Z3556" i="1" s="1"/>
  <c r="AB3396" i="1"/>
  <c r="X3396" i="1"/>
  <c r="Z3396" i="1" s="1"/>
  <c r="X3336" i="1"/>
  <c r="Z3336" i="1" s="1"/>
  <c r="AB3336" i="1"/>
  <c r="X3320" i="1"/>
  <c r="Z3320" i="1" s="1"/>
  <c r="AB3320" i="1"/>
  <c r="X3304" i="1"/>
  <c r="Z3304" i="1" s="1"/>
  <c r="AB3304" i="1"/>
  <c r="AB3247" i="1"/>
  <c r="X3247" i="1"/>
  <c r="Z3247" i="1" s="1"/>
  <c r="AB2926" i="1"/>
  <c r="X2926" i="1"/>
  <c r="Z2926" i="1" s="1"/>
  <c r="AB2894" i="1"/>
  <c r="X2894" i="1"/>
  <c r="Z2894" i="1" s="1"/>
  <c r="AB2862" i="1"/>
  <c r="X2862" i="1"/>
  <c r="Z2862" i="1" s="1"/>
  <c r="AB2794" i="1"/>
  <c r="X2794" i="1"/>
  <c r="Z2794" i="1" s="1"/>
  <c r="AB2686" i="1"/>
  <c r="X2686" i="1"/>
  <c r="Z2686" i="1" s="1"/>
  <c r="AB2602" i="1"/>
  <c r="X2602" i="1"/>
  <c r="Z2602" i="1" s="1"/>
  <c r="AB2462" i="1"/>
  <c r="X2462" i="1"/>
  <c r="Z2462" i="1" s="1"/>
  <c r="AB2274" i="1"/>
  <c r="X2274" i="1"/>
  <c r="Z2274" i="1" s="1"/>
  <c r="AB2170" i="1"/>
  <c r="X2170" i="1"/>
  <c r="Z2170" i="1" s="1"/>
  <c r="AB2050" i="1"/>
  <c r="X2050" i="1"/>
  <c r="Z2050" i="1" s="1"/>
  <c r="AB1946" i="1"/>
  <c r="X1946" i="1"/>
  <c r="Z1946" i="1" s="1"/>
  <c r="AB1882" i="1"/>
  <c r="X1882" i="1"/>
  <c r="Z1882" i="1" s="1"/>
  <c r="AB370" i="1"/>
  <c r="X370" i="1"/>
  <c r="Z370" i="1" s="1"/>
  <c r="AB179" i="1"/>
  <c r="X179" i="1"/>
  <c r="Z179" i="1" s="1"/>
  <c r="AB3060" i="1"/>
  <c r="X3060" i="1"/>
  <c r="Z3060" i="1" s="1"/>
  <c r="AB3044" i="1"/>
  <c r="X3044" i="1"/>
  <c r="Z3044" i="1" s="1"/>
  <c r="AB2964" i="1"/>
  <c r="X2964" i="1"/>
  <c r="Z2964" i="1" s="1"/>
  <c r="AB2900" i="1"/>
  <c r="X2900" i="1"/>
  <c r="Z2900" i="1" s="1"/>
  <c r="AB2868" i="1"/>
  <c r="X2868" i="1"/>
  <c r="Z2868" i="1" s="1"/>
  <c r="AB2612" i="1"/>
  <c r="X2612" i="1"/>
  <c r="Z2612" i="1" s="1"/>
  <c r="AB2596" i="1"/>
  <c r="X2596" i="1"/>
  <c r="Z2596" i="1" s="1"/>
  <c r="X2472" i="1"/>
  <c r="Z2472" i="1" s="1"/>
  <c r="AB2472" i="1"/>
  <c r="X2440" i="1"/>
  <c r="Z2440" i="1" s="1"/>
  <c r="AB2440" i="1"/>
  <c r="X2184" i="1"/>
  <c r="Z2184" i="1" s="1"/>
  <c r="X2168" i="1"/>
  <c r="Z2168" i="1" s="1"/>
  <c r="AB2168" i="1"/>
  <c r="X2152" i="1"/>
  <c r="Z2152" i="1" s="1"/>
  <c r="AB2152" i="1"/>
  <c r="X1944" i="1"/>
  <c r="Z1944" i="1" s="1"/>
  <c r="AB1944" i="1"/>
  <c r="X1928" i="1"/>
  <c r="Z1928" i="1" s="1"/>
  <c r="AB1928" i="1"/>
  <c r="X1912" i="1"/>
  <c r="Z1912" i="1" s="1"/>
  <c r="AB1912" i="1"/>
  <c r="X1896" i="1"/>
  <c r="Z1896" i="1" s="1"/>
  <c r="AB1896" i="1"/>
  <c r="AB379" i="1"/>
  <c r="X379" i="1"/>
  <c r="Z379" i="1" s="1"/>
  <c r="X247" i="1"/>
  <c r="Z247" i="1" s="1"/>
  <c r="AB178" i="1"/>
  <c r="X178" i="1"/>
  <c r="Z178" i="1" s="1"/>
  <c r="X3219" i="1"/>
  <c r="Z3219" i="1" s="1"/>
  <c r="AB3219" i="1"/>
  <c r="X3203" i="1"/>
  <c r="Z3203" i="1" s="1"/>
  <c r="AB3203" i="1"/>
  <c r="X3187" i="1"/>
  <c r="Z3187" i="1" s="1"/>
  <c r="AB3187" i="1"/>
  <c r="X3171" i="1"/>
  <c r="Z3171" i="1" s="1"/>
  <c r="AB3171" i="1"/>
  <c r="X3155" i="1"/>
  <c r="Z3155" i="1" s="1"/>
  <c r="AB3155" i="1"/>
  <c r="X3139" i="1"/>
  <c r="Z3139" i="1" s="1"/>
  <c r="AB3139" i="1"/>
  <c r="X3123" i="1"/>
  <c r="Z3123" i="1" s="1"/>
  <c r="AB3123" i="1"/>
  <c r="AB3095" i="1"/>
  <c r="X3095" i="1"/>
  <c r="Z3095" i="1" s="1"/>
  <c r="AB3079" i="1"/>
  <c r="X3079" i="1"/>
  <c r="Z3079" i="1" s="1"/>
  <c r="X3051" i="1"/>
  <c r="Z3051" i="1" s="1"/>
  <c r="AB3051" i="1"/>
  <c r="X2971" i="1"/>
  <c r="Z2971" i="1" s="1"/>
  <c r="AB2971" i="1"/>
  <c r="AB2919" i="1"/>
  <c r="X2919" i="1"/>
  <c r="Z2919" i="1" s="1"/>
  <c r="AB2903" i="1"/>
  <c r="X2903" i="1"/>
  <c r="Z2903" i="1" s="1"/>
  <c r="AB2887" i="1"/>
  <c r="X2887" i="1"/>
  <c r="Z2887" i="1" s="1"/>
  <c r="AB2871" i="1"/>
  <c r="X2871" i="1"/>
  <c r="Z2871" i="1" s="1"/>
  <c r="AB2855" i="1"/>
  <c r="X2855" i="1"/>
  <c r="Z2855" i="1" s="1"/>
  <c r="AB2815" i="1"/>
  <c r="X2815" i="1"/>
  <c r="Z2815" i="1" s="1"/>
  <c r="X2779" i="1"/>
  <c r="Z2779" i="1" s="1"/>
  <c r="AB2779" i="1"/>
  <c r="AB2759" i="1"/>
  <c r="X2759" i="1"/>
  <c r="Z2759" i="1" s="1"/>
  <c r="AB2703" i="1"/>
  <c r="X2703" i="1"/>
  <c r="Z2703" i="1" s="1"/>
  <c r="AB2687" i="1"/>
  <c r="X2687" i="1"/>
  <c r="Z2687" i="1" s="1"/>
  <c r="AB2671" i="1"/>
  <c r="X2671" i="1"/>
  <c r="Z2671" i="1" s="1"/>
  <c r="AB2655" i="1"/>
  <c r="X2655" i="1"/>
  <c r="Z2655" i="1" s="1"/>
  <c r="AB2639" i="1"/>
  <c r="X2639" i="1"/>
  <c r="Z2639" i="1" s="1"/>
  <c r="X2611" i="1"/>
  <c r="Z2611" i="1" s="1"/>
  <c r="AB2611" i="1"/>
  <c r="X2595" i="1"/>
  <c r="Z2595" i="1" s="1"/>
  <c r="AB2595" i="1"/>
  <c r="X2523" i="1"/>
  <c r="Z2523" i="1" s="1"/>
  <c r="AB2523" i="1"/>
  <c r="X2507" i="1"/>
  <c r="Z2507" i="1" s="1"/>
  <c r="AB2507" i="1"/>
  <c r="AB2471" i="1"/>
  <c r="X2471" i="1"/>
  <c r="Z2471" i="1" s="1"/>
  <c r="X2439" i="1"/>
  <c r="Z2439" i="1" s="1"/>
  <c r="X2395" i="1"/>
  <c r="Z2395" i="1" s="1"/>
  <c r="AB2395" i="1"/>
  <c r="X2311" i="1"/>
  <c r="Z2311" i="1" s="1"/>
  <c r="AB2295" i="1"/>
  <c r="X2295" i="1"/>
  <c r="Z2295" i="1" s="1"/>
  <c r="AB2279" i="1"/>
  <c r="X2279" i="1"/>
  <c r="Z2279" i="1" s="1"/>
  <c r="AB2263" i="1"/>
  <c r="X2263" i="1"/>
  <c r="Z2263" i="1" s="1"/>
  <c r="X2247" i="1"/>
  <c r="Z2247" i="1" s="1"/>
  <c r="X2191" i="1"/>
  <c r="Z2191" i="1" s="1"/>
  <c r="AB2175" i="1"/>
  <c r="X2175" i="1"/>
  <c r="Z2175" i="1" s="1"/>
  <c r="AB2159" i="1"/>
  <c r="X2159" i="1"/>
  <c r="Z2159" i="1" s="1"/>
  <c r="X2107" i="1"/>
  <c r="Z2107" i="1" s="1"/>
  <c r="AB2107" i="1"/>
  <c r="AB2071" i="1"/>
  <c r="X2071" i="1"/>
  <c r="Z2071" i="1" s="1"/>
  <c r="X2055" i="1"/>
  <c r="Z2055" i="1" s="1"/>
  <c r="AB2007" i="1"/>
  <c r="X2007" i="1"/>
  <c r="Z2007" i="1" s="1"/>
  <c r="X1991" i="1"/>
  <c r="Z1991" i="1" s="1"/>
  <c r="AB1935" i="1"/>
  <c r="X1935" i="1"/>
  <c r="Z1935" i="1" s="1"/>
  <c r="AB1919" i="1"/>
  <c r="X1919" i="1"/>
  <c r="Z1919" i="1" s="1"/>
  <c r="AB1903" i="1"/>
  <c r="X1903" i="1"/>
  <c r="Z1903" i="1" s="1"/>
  <c r="AB1887" i="1"/>
  <c r="X1887" i="1"/>
  <c r="Z1887" i="1" s="1"/>
  <c r="X1795" i="1"/>
  <c r="Z1795" i="1" s="1"/>
  <c r="AB1795" i="1"/>
  <c r="AB1715" i="1"/>
  <c r="X1715" i="1"/>
  <c r="Z1715" i="1" s="1"/>
  <c r="AB1691" i="1"/>
  <c r="X1691" i="1"/>
  <c r="Z1691" i="1" s="1"/>
  <c r="AB1647" i="1"/>
  <c r="X1647" i="1"/>
  <c r="Z1647" i="1" s="1"/>
  <c r="AB1631" i="1"/>
  <c r="X1631" i="1"/>
  <c r="Z1631" i="1" s="1"/>
  <c r="AB1595" i="1"/>
  <c r="X1595" i="1"/>
  <c r="Z1595" i="1" s="1"/>
  <c r="AB1519" i="1"/>
  <c r="X1519" i="1"/>
  <c r="Z1519" i="1" s="1"/>
  <c r="AB1499" i="1"/>
  <c r="X1499" i="1"/>
  <c r="Z1499" i="1" s="1"/>
  <c r="AB1483" i="1"/>
  <c r="X1483" i="1"/>
  <c r="Z1483" i="1" s="1"/>
  <c r="AB1463" i="1"/>
  <c r="X1463" i="1"/>
  <c r="Z1463" i="1" s="1"/>
  <c r="AB1447" i="1"/>
  <c r="X1447" i="1"/>
  <c r="Z1447" i="1" s="1"/>
  <c r="AB1431" i="1"/>
  <c r="X1431" i="1"/>
  <c r="Z1431" i="1" s="1"/>
  <c r="AB1319" i="1"/>
  <c r="X1319" i="1"/>
  <c r="Z1319" i="1" s="1"/>
  <c r="X1287" i="1"/>
  <c r="Z1287" i="1" s="1"/>
  <c r="AB1255" i="1"/>
  <c r="X1255" i="1"/>
  <c r="Z1255" i="1" s="1"/>
  <c r="AB1239" i="1"/>
  <c r="X1239" i="1"/>
  <c r="Z1239" i="1" s="1"/>
  <c r="X1223" i="1"/>
  <c r="Z1223" i="1" s="1"/>
  <c r="AB1207" i="1"/>
  <c r="X1207" i="1"/>
  <c r="Z1207" i="1" s="1"/>
  <c r="AB1187" i="1"/>
  <c r="X1187" i="1"/>
  <c r="Z1187" i="1" s="1"/>
  <c r="AB1171" i="1"/>
  <c r="X1171" i="1"/>
  <c r="Z1171" i="1" s="1"/>
  <c r="AB1155" i="1"/>
  <c r="X1155" i="1"/>
  <c r="Z1155" i="1" s="1"/>
  <c r="X1139" i="1"/>
  <c r="Z1139" i="1" s="1"/>
  <c r="AB1051" i="1"/>
  <c r="X1051" i="1"/>
  <c r="Z1051" i="1" s="1"/>
  <c r="X1011" i="1"/>
  <c r="Z1011" i="1" s="1"/>
  <c r="AB803" i="1"/>
  <c r="X803" i="1"/>
  <c r="Z803" i="1" s="1"/>
  <c r="X743" i="1"/>
  <c r="Z743" i="1" s="1"/>
  <c r="X651" i="1"/>
  <c r="Z651" i="1" s="1"/>
  <c r="X623" i="1"/>
  <c r="Z623" i="1" s="1"/>
  <c r="AB607" i="1"/>
  <c r="X607" i="1"/>
  <c r="Z607" i="1" s="1"/>
  <c r="X475" i="1"/>
  <c r="Z475" i="1" s="1"/>
  <c r="AB459" i="1"/>
  <c r="X459" i="1"/>
  <c r="Z459" i="1" s="1"/>
  <c r="AB443" i="1"/>
  <c r="X443" i="1"/>
  <c r="Z443" i="1" s="1"/>
  <c r="AB315" i="1"/>
  <c r="X315" i="1"/>
  <c r="Z315" i="1" s="1"/>
  <c r="AB294" i="1"/>
  <c r="X294" i="1"/>
  <c r="Z294" i="1" s="1"/>
  <c r="AB1718" i="1"/>
  <c r="X1718" i="1"/>
  <c r="Z1718" i="1" s="1"/>
  <c r="AB1690" i="1"/>
  <c r="X1690" i="1"/>
  <c r="Z1690" i="1" s="1"/>
  <c r="AB1650" i="1"/>
  <c r="X1650" i="1"/>
  <c r="Z1650" i="1" s="1"/>
  <c r="AB1634" i="1"/>
  <c r="X1634" i="1"/>
  <c r="Z1634" i="1" s="1"/>
  <c r="AB1598" i="1"/>
  <c r="X1598" i="1"/>
  <c r="Z1598" i="1" s="1"/>
  <c r="AB1530" i="1"/>
  <c r="X1530" i="1"/>
  <c r="Z1530" i="1" s="1"/>
  <c r="AB1514" i="1"/>
  <c r="X1514" i="1"/>
  <c r="Z1514" i="1" s="1"/>
  <c r="AB1494" i="1"/>
  <c r="X1494" i="1"/>
  <c r="Z1494" i="1" s="1"/>
  <c r="AB1474" i="1"/>
  <c r="X1474" i="1"/>
  <c r="Z1474" i="1" s="1"/>
  <c r="AB1458" i="1"/>
  <c r="X1458" i="1"/>
  <c r="Z1458" i="1" s="1"/>
  <c r="AB1442" i="1"/>
  <c r="X1442" i="1"/>
  <c r="Z1442" i="1" s="1"/>
  <c r="AB1322" i="1"/>
  <c r="X1322" i="1"/>
  <c r="Z1322" i="1" s="1"/>
  <c r="AB1290" i="1"/>
  <c r="X1290" i="1"/>
  <c r="Z1290" i="1" s="1"/>
  <c r="AB1258" i="1"/>
  <c r="X1258" i="1"/>
  <c r="Z1258" i="1" s="1"/>
  <c r="AB1242" i="1"/>
  <c r="X1242" i="1"/>
  <c r="Z1242" i="1" s="1"/>
  <c r="AB1226" i="1"/>
  <c r="X1226" i="1"/>
  <c r="Z1226" i="1" s="1"/>
  <c r="AB1210" i="1"/>
  <c r="X1210" i="1"/>
  <c r="Z1210" i="1" s="1"/>
  <c r="AB1194" i="1"/>
  <c r="X1194" i="1"/>
  <c r="Z1194" i="1" s="1"/>
  <c r="AB1174" i="1"/>
  <c r="X1174" i="1"/>
  <c r="Z1174" i="1" s="1"/>
  <c r="AB1158" i="1"/>
  <c r="X1158" i="1"/>
  <c r="Z1158" i="1" s="1"/>
  <c r="AB1142" i="1"/>
  <c r="X1142" i="1"/>
  <c r="Z1142" i="1" s="1"/>
  <c r="AB1074" i="1"/>
  <c r="X1074" i="1"/>
  <c r="Z1074" i="1" s="1"/>
  <c r="AB1042" i="1"/>
  <c r="X1042" i="1"/>
  <c r="Z1042" i="1" s="1"/>
  <c r="AB974" i="1"/>
  <c r="X974" i="1"/>
  <c r="Z974" i="1" s="1"/>
  <c r="AB802" i="1"/>
  <c r="X802" i="1"/>
  <c r="Z802" i="1" s="1"/>
  <c r="AB726" i="1"/>
  <c r="X726" i="1"/>
  <c r="Z726" i="1" s="1"/>
  <c r="AB630" i="1"/>
  <c r="X630" i="1"/>
  <c r="Z630" i="1" s="1"/>
  <c r="AB614" i="1"/>
  <c r="X614" i="1"/>
  <c r="Z614" i="1" s="1"/>
  <c r="AB598" i="1"/>
  <c r="X598" i="1"/>
  <c r="Z598" i="1" s="1"/>
  <c r="AB466" i="1"/>
  <c r="X466" i="1"/>
  <c r="Z466" i="1" s="1"/>
  <c r="AB450" i="1"/>
  <c r="X450" i="1"/>
  <c r="Z450" i="1" s="1"/>
  <c r="AB303" i="1"/>
  <c r="X303" i="1"/>
  <c r="Z303" i="1" s="1"/>
  <c r="AB250" i="1"/>
  <c r="X250" i="1"/>
  <c r="Z250" i="1" s="1"/>
  <c r="AB3404" i="1"/>
  <c r="AB1836" i="1"/>
  <c r="AB2959" i="1"/>
  <c r="AB3484" i="1"/>
  <c r="AB100" i="1"/>
  <c r="AB36" i="1"/>
  <c r="AB2540" i="1"/>
  <c r="AB1352" i="1"/>
  <c r="AB3525" i="1"/>
  <c r="AB1068" i="1"/>
  <c r="AB3440" i="1"/>
  <c r="AB2952" i="1"/>
  <c r="AB52" i="1"/>
  <c r="AB1116" i="1"/>
  <c r="AB1284" i="1"/>
  <c r="AB3340" i="1"/>
  <c r="AB1376" i="1"/>
  <c r="AB2928" i="1"/>
  <c r="AB1408" i="1"/>
  <c r="AB1312" i="1"/>
  <c r="AB60" i="1"/>
  <c r="AB1773" i="1"/>
  <c r="AB700" i="1"/>
  <c r="AB3500" i="1"/>
  <c r="AB3308" i="1"/>
  <c r="AB20" i="1"/>
  <c r="AB2508" i="1"/>
  <c r="AB916" i="1"/>
  <c r="AB2788" i="1"/>
  <c r="AB1300" i="1"/>
  <c r="AB108" i="1"/>
  <c r="AB1692" i="1"/>
  <c r="AB2465" i="1"/>
  <c r="AB996" i="1"/>
  <c r="AB2565" i="1"/>
  <c r="AB233" i="1"/>
  <c r="AB1240" i="1"/>
  <c r="AB416" i="1"/>
  <c r="AB356" i="1"/>
  <c r="AB2021" i="1"/>
  <c r="AB3012" i="1"/>
  <c r="AB1680" i="1"/>
  <c r="AB1684" i="1"/>
  <c r="AB2949" i="1"/>
  <c r="AB848" i="1"/>
  <c r="AB3408" i="1"/>
  <c r="AB3420" i="1"/>
  <c r="AB1348" i="1"/>
  <c r="AB1444" i="1"/>
  <c r="AB1045" i="1"/>
  <c r="AB160" i="1"/>
  <c r="AB425" i="1"/>
  <c r="AB1084" i="1"/>
  <c r="AB192" i="1"/>
  <c r="AB1152" i="1"/>
  <c r="AB2837" i="1"/>
  <c r="AB896" i="1"/>
  <c r="AB920" i="1"/>
  <c r="AB1496" i="1"/>
  <c r="AB260" i="1"/>
  <c r="AB3472" i="1"/>
  <c r="AB3376" i="1"/>
  <c r="AB3536" i="1"/>
  <c r="AB3504" i="1"/>
  <c r="AB1824" i="1"/>
  <c r="AB1616" i="1"/>
  <c r="AB128" i="1"/>
  <c r="AB96" i="1"/>
  <c r="AB64" i="1"/>
  <c r="AB32" i="1"/>
  <c r="AB1584" i="1"/>
  <c r="AB1952" i="1"/>
  <c r="AB3801" i="1"/>
  <c r="AB4005" i="1"/>
  <c r="AB1253" i="1"/>
  <c r="AB500" i="1"/>
  <c r="AB1413" i="1"/>
  <c r="AB760" i="1"/>
  <c r="AB3001" i="1"/>
  <c r="AB581" i="1"/>
  <c r="AB2720" i="1"/>
  <c r="AB592" i="1"/>
  <c r="AB1036" i="1"/>
  <c r="AB1388" i="1"/>
  <c r="AB508" i="1"/>
  <c r="AB148" i="1"/>
  <c r="AB352" i="1"/>
  <c r="AB2101" i="1"/>
  <c r="AB2416" i="1"/>
  <c r="AB1740" i="1"/>
  <c r="AB796" i="1"/>
  <c r="AB3248" i="1"/>
  <c r="AB1188" i="1"/>
  <c r="AB960" i="1"/>
  <c r="AB308" i="1"/>
  <c r="AB3885" i="1"/>
  <c r="AB3141" i="1"/>
  <c r="AB348" i="1"/>
  <c r="AB1989" i="1"/>
  <c r="AB2592" i="1"/>
  <c r="AB2032" i="1"/>
  <c r="AB1732" i="1"/>
  <c r="AB800" i="1"/>
  <c r="AB692" i="1"/>
  <c r="AB596" i="1"/>
  <c r="AB268" i="1"/>
  <c r="AB196" i="1"/>
  <c r="AB1861" i="1"/>
  <c r="AB1672" i="1"/>
  <c r="AB1576" i="1"/>
  <c r="AB928" i="1"/>
  <c r="AB408" i="1"/>
  <c r="AB556" i="1"/>
  <c r="AB2564" i="1"/>
  <c r="AB876" i="1"/>
  <c r="AB580" i="1"/>
  <c r="AB3136" i="1"/>
  <c r="AB1301" i="1"/>
  <c r="AB2956" i="1"/>
  <c r="AB2780" i="1"/>
  <c r="AB1124" i="1"/>
  <c r="AB772" i="1"/>
  <c r="AB3429" i="1"/>
  <c r="AB988" i="1"/>
  <c r="AB212" i="1"/>
  <c r="AB2700" i="1"/>
  <c r="AB452" i="1"/>
  <c r="AB1828" i="1"/>
  <c r="AB1052" i="1"/>
  <c r="AB2991" i="1"/>
  <c r="AB636" i="1"/>
  <c r="AB588" i="1"/>
  <c r="AB540" i="1"/>
  <c r="AB2360" i="1"/>
  <c r="AB2144" i="1"/>
  <c r="AB2820" i="1"/>
  <c r="AB792" i="1"/>
  <c r="AB1460" i="1"/>
  <c r="AB3072" i="1"/>
  <c r="AB2728" i="1"/>
  <c r="AB2501" i="1"/>
  <c r="AB1964" i="1"/>
  <c r="AB172" i="1"/>
  <c r="AB2405" i="1"/>
  <c r="AB1813" i="1"/>
  <c r="AB1365" i="1"/>
  <c r="AB1772" i="1"/>
  <c r="AB284" i="1"/>
  <c r="AB2396" i="1"/>
  <c r="AB980" i="1"/>
  <c r="AB1956" i="1"/>
  <c r="AB1396" i="1"/>
  <c r="AB1552" i="1"/>
  <c r="AB2212" i="1"/>
  <c r="AB2725" i="1"/>
  <c r="AB1269" i="1"/>
  <c r="AB2192" i="1"/>
  <c r="AB1872" i="1"/>
  <c r="AB341" i="1"/>
  <c r="AB1429" i="1"/>
  <c r="AB2444" i="1"/>
  <c r="AB2197" i="1"/>
  <c r="AB1332" i="1"/>
  <c r="AB2380" i="1"/>
  <c r="AB1612" i="1"/>
  <c r="AB2028" i="1"/>
  <c r="AB660" i="1"/>
  <c r="AB336" i="1"/>
  <c r="AB1468" i="1"/>
  <c r="AB3532" i="1"/>
  <c r="AB1508" i="1"/>
  <c r="AB2692" i="1"/>
  <c r="AB1512" i="1"/>
  <c r="AB1064" i="1"/>
  <c r="AB1032" i="1"/>
  <c r="AB68" i="1"/>
  <c r="AB1620" i="1"/>
  <c r="AB3324" i="1"/>
  <c r="AB3436" i="1"/>
  <c r="AB1700" i="1"/>
  <c r="AB436" i="1"/>
  <c r="AB1380" i="1"/>
  <c r="AB1572" i="1"/>
  <c r="AB116" i="1"/>
  <c r="AB2940" i="1"/>
  <c r="AB12" i="1"/>
  <c r="AB2756" i="1"/>
  <c r="AB1128" i="1"/>
  <c r="AB708" i="1"/>
  <c r="AB656" i="1"/>
  <c r="AB264" i="1"/>
  <c r="AB2693" i="1"/>
  <c r="AB2704" i="1"/>
  <c r="AB136" i="1"/>
  <c r="AB104" i="1"/>
  <c r="AB72" i="1"/>
  <c r="AB40" i="1"/>
  <c r="AB2320" i="1"/>
  <c r="AB1488" i="1"/>
  <c r="AB2581" i="1"/>
  <c r="AB2492" i="1"/>
  <c r="AB340" i="1"/>
  <c r="AB4453" i="1"/>
  <c r="AB3497" i="1"/>
  <c r="AB1021" i="1"/>
  <c r="AB2124" i="1"/>
  <c r="AB1292" i="1"/>
  <c r="AB932" i="1"/>
  <c r="AB2117" i="1"/>
  <c r="AB1589" i="1"/>
  <c r="AB2513" i="1"/>
  <c r="AB1605" i="1"/>
  <c r="AB2457" i="1"/>
  <c r="AB328" i="1"/>
  <c r="AB276" i="1"/>
  <c r="AB2325" i="1"/>
  <c r="AB4701" i="1"/>
  <c r="AB676" i="1"/>
  <c r="AB392" i="1"/>
  <c r="AB1424" i="1"/>
  <c r="AB2384" i="1"/>
  <c r="AB1688" i="1"/>
  <c r="AB1392" i="1"/>
  <c r="AB1560" i="1"/>
  <c r="AB1412" i="1"/>
  <c r="AB1364" i="1"/>
  <c r="AB84" i="1"/>
  <c r="AB1456" i="1"/>
  <c r="AB1360" i="1"/>
  <c r="AB532" i="1"/>
  <c r="AB1829" i="1"/>
  <c r="AB2256" i="1"/>
  <c r="AB688" i="1"/>
  <c r="AB2512" i="1"/>
  <c r="AB2832" i="1"/>
  <c r="AB1760" i="1"/>
  <c r="AB3356" i="1"/>
  <c r="AB2364" i="1"/>
  <c r="AB1516" i="1"/>
  <c r="AB44" i="1"/>
  <c r="AB1328" i="1"/>
  <c r="AB1716" i="1"/>
  <c r="AB1008" i="1"/>
  <c r="AB4165" i="1"/>
  <c r="AB904" i="1"/>
  <c r="AB4125" i="1"/>
  <c r="AB4189" i="1"/>
  <c r="AB3036" i="1"/>
  <c r="AB481" i="1"/>
  <c r="AB4185" i="1"/>
  <c r="AB1085" i="1"/>
  <c r="AB1564" i="1"/>
  <c r="AB2172" i="1"/>
  <c r="AB1868" i="1"/>
  <c r="AB2736" i="1"/>
  <c r="AB4277" i="1"/>
  <c r="AB1004" i="1"/>
  <c r="AB272" i="1"/>
  <c r="AB2668" i="1"/>
  <c r="AB1980" i="1"/>
  <c r="AB1248" i="1"/>
  <c r="AB2880" i="1"/>
  <c r="AB4621" i="1"/>
  <c r="AB2716" i="1"/>
  <c r="AB1420" i="1"/>
  <c r="AB672" i="1"/>
  <c r="AB2284" i="1"/>
  <c r="AB1736" i="1"/>
  <c r="AB572" i="1"/>
  <c r="AB3488" i="1"/>
  <c r="AB3372" i="1"/>
  <c r="AB1000" i="1"/>
  <c r="AB120" i="1"/>
  <c r="AB88" i="1"/>
  <c r="AB56" i="1"/>
  <c r="AB24" i="1"/>
  <c r="AB2544" i="1"/>
  <c r="AB2672" i="1"/>
  <c r="AB1696" i="1"/>
  <c r="AB1568" i="1"/>
  <c r="AB2864" i="1"/>
  <c r="AB2133" i="1"/>
  <c r="AB3333" i="1"/>
  <c r="AB2752" i="1"/>
  <c r="AB2608" i="1"/>
  <c r="AB780" i="1"/>
  <c r="AB712" i="1"/>
  <c r="AB332" i="1"/>
  <c r="AB1840" i="1"/>
  <c r="AB2789" i="1"/>
  <c r="AB1724" i="1"/>
  <c r="AB1216" i="1"/>
  <c r="AB776" i="1"/>
  <c r="AB216" i="1"/>
  <c r="AB2352" i="1"/>
  <c r="AB984" i="1"/>
  <c r="AB3456" i="1"/>
  <c r="AB3388" i="1"/>
  <c r="AB2480" i="1"/>
  <c r="AB1440" i="1"/>
  <c r="AB1280" i="1"/>
  <c r="AB2368" i="1"/>
  <c r="AB1472" i="1"/>
  <c r="AB1344" i="1"/>
  <c r="AB2812" i="1"/>
  <c r="AB1608" i="1"/>
  <c r="AB124" i="1"/>
  <c r="AB92" i="1"/>
  <c r="AB28" i="1"/>
  <c r="AB1504" i="1"/>
  <c r="AB3552" i="1"/>
  <c r="AB1660" i="1"/>
  <c r="AB1556" i="1"/>
  <c r="AB144" i="1"/>
  <c r="AB112" i="1"/>
  <c r="AB80" i="1"/>
  <c r="AB48" i="1"/>
  <c r="AB16" i="1"/>
  <c r="AB1536" i="1"/>
  <c r="AB2944" i="1"/>
  <c r="AB1636" i="1"/>
  <c r="AB76" i="1"/>
  <c r="AB2496" i="1"/>
  <c r="AB1664" i="1"/>
  <c r="AB1044" i="1"/>
  <c r="AB492" i="1"/>
  <c r="AB1569" i="1"/>
  <c r="AB2856" i="1"/>
  <c r="AB584" i="1"/>
  <c r="AB2288" i="1"/>
  <c r="AB2509" i="1"/>
  <c r="AB3265" i="1"/>
  <c r="AB1900" i="1"/>
  <c r="AB432" i="1"/>
  <c r="AB2224" i="1"/>
  <c r="AB1308" i="1"/>
  <c r="AB640" i="1"/>
  <c r="AB188" i="1"/>
  <c r="AB2717" i="1"/>
  <c r="AB2453" i="1"/>
  <c r="AB1604" i="1"/>
  <c r="AB704" i="1"/>
  <c r="AB2216" i="1"/>
  <c r="AB2088" i="1"/>
  <c r="AB1960" i="1"/>
  <c r="AB2040" i="1"/>
  <c r="AB2408" i="1"/>
  <c r="AB2324" i="1"/>
  <c r="AB2724" i="1"/>
  <c r="AB1765" i="1"/>
  <c r="AB2852" i="1"/>
  <c r="AB1476" i="1"/>
  <c r="AB1092" i="1"/>
  <c r="AB824" i="1"/>
  <c r="AB376" i="1"/>
  <c r="AB3221" i="1"/>
  <c r="AB477" i="1"/>
  <c r="AB901" i="1"/>
  <c r="AB2412" i="1"/>
  <c r="AB1819" i="1"/>
  <c r="AB2454" i="1"/>
  <c r="AB4329" i="1"/>
  <c r="AB2824" i="1"/>
  <c r="AB3355" i="1"/>
  <c r="AB4091" i="1"/>
  <c r="AB3842" i="1"/>
  <c r="AB4713" i="1"/>
  <c r="AB3545" i="1"/>
  <c r="AB3541" i="1"/>
  <c r="AB4140" i="1"/>
  <c r="AB4170" i="1"/>
  <c r="AB2746" i="1"/>
  <c r="AB2550" i="1"/>
  <c r="AB2038" i="1"/>
  <c r="AB2734" i="1"/>
  <c r="AB2326" i="1"/>
  <c r="AB2684" i="1"/>
  <c r="AB2064" i="1"/>
  <c r="AB844" i="1"/>
  <c r="AB716" i="1"/>
  <c r="AB440" i="1"/>
  <c r="AB8" i="1"/>
  <c r="AB701" i="1"/>
  <c r="AB808" i="1"/>
  <c r="AB2993" i="1"/>
  <c r="AB2449" i="1"/>
  <c r="AB4093" i="1"/>
  <c r="AB3373" i="1"/>
  <c r="AB2571" i="1"/>
  <c r="AB3669" i="1"/>
  <c r="AB3020" i="1"/>
  <c r="AB2980" i="1"/>
  <c r="AB4376" i="1"/>
  <c r="AB3674" i="1"/>
  <c r="AB4016" i="1"/>
  <c r="AB2076" i="1"/>
  <c r="AB1788" i="1"/>
  <c r="AB1372" i="1"/>
  <c r="AB316" i="1"/>
  <c r="AB364" i="1"/>
  <c r="AB1428" i="1"/>
  <c r="AB2422" i="1"/>
  <c r="AB4129" i="1"/>
  <c r="AB4139" i="1"/>
  <c r="AB3205" i="1"/>
  <c r="AB2217" i="1"/>
  <c r="AB4297" i="1"/>
  <c r="AB3595" i="1"/>
  <c r="AB1618" i="1"/>
  <c r="AB2840" i="1"/>
  <c r="AB3837" i="1"/>
  <c r="AB147" i="1"/>
  <c r="AB4697" i="1"/>
  <c r="AB2008" i="1"/>
  <c r="AB1544" i="1"/>
  <c r="AB1056" i="1"/>
  <c r="AB624" i="1"/>
  <c r="AB360" i="1"/>
  <c r="AB3027" i="1"/>
  <c r="AB2027" i="1"/>
  <c r="AB938" i="1"/>
  <c r="AB393" i="1"/>
  <c r="AB2822" i="1"/>
  <c r="AB469" i="1"/>
  <c r="AB1658" i="1"/>
  <c r="AB2121" i="1"/>
  <c r="AB3379" i="1"/>
  <c r="AB3618" i="1"/>
  <c r="AB4192" i="1"/>
  <c r="AB3794" i="1"/>
  <c r="AB3594" i="1"/>
  <c r="AB3493" i="1"/>
  <c r="AB3029" i="1"/>
  <c r="AB2485" i="1"/>
  <c r="AB2821" i="1"/>
  <c r="AB2229" i="1"/>
  <c r="AB1685" i="1"/>
  <c r="AB1776" i="1"/>
  <c r="AB1304" i="1"/>
  <c r="AB736" i="1"/>
  <c r="AB524" i="1"/>
  <c r="AB324" i="1"/>
  <c r="AB3077" i="1"/>
  <c r="AB337" i="1"/>
  <c r="AB2935" i="1"/>
  <c r="AB119" i="1"/>
  <c r="AB2373" i="1"/>
  <c r="AB2442" i="1"/>
  <c r="AB2920" i="1"/>
  <c r="AB3223" i="1"/>
  <c r="AB3591" i="1"/>
  <c r="AB1843" i="1"/>
  <c r="AB4561" i="1"/>
  <c r="AB1735" i="1"/>
  <c r="AB3589" i="1"/>
  <c r="AB3817" i="1"/>
  <c r="AB4534" i="1"/>
  <c r="AB4554" i="1"/>
  <c r="AB4578" i="1"/>
  <c r="AB2382" i="1"/>
  <c r="AB2146" i="1"/>
  <c r="AB2030" i="1"/>
  <c r="AB3944" i="1"/>
  <c r="AB4172" i="1"/>
  <c r="AB1184" i="1"/>
  <c r="AB956" i="1"/>
  <c r="AB420" i="1"/>
  <c r="AB544" i="1"/>
  <c r="AB2112" i="1"/>
  <c r="AB2620" i="1"/>
  <c r="AB2357" i="1"/>
  <c r="AB742" i="1"/>
  <c r="AB4233" i="1"/>
  <c r="AB1137" i="1"/>
  <c r="AB2828" i="1"/>
  <c r="AB3292" i="1"/>
  <c r="AB3004" i="1"/>
  <c r="AB3958" i="1"/>
  <c r="AB3908" i="1"/>
  <c r="AB2060" i="1"/>
  <c r="AB1936" i="1"/>
  <c r="AB1708" i="1"/>
  <c r="AB236" i="1"/>
  <c r="AB1725" i="1"/>
  <c r="AB1357" i="1"/>
  <c r="AB3062" i="1"/>
  <c r="AB3201" i="1"/>
  <c r="AB533" i="1"/>
  <c r="AB4037" i="1"/>
  <c r="AB1694" i="1"/>
  <c r="AB2808" i="1"/>
  <c r="AB4633" i="1"/>
  <c r="AB4384" i="1"/>
  <c r="AB4693" i="1"/>
  <c r="AB83" i="1"/>
  <c r="AB3945" i="1"/>
  <c r="AB3021" i="1"/>
  <c r="AB2349" i="1"/>
  <c r="AB1024" i="1"/>
  <c r="AB740" i="1"/>
  <c r="AB608" i="1"/>
  <c r="AB1060" i="1"/>
  <c r="AB3359" i="1"/>
  <c r="AB3003" i="1"/>
  <c r="AB1839" i="1"/>
  <c r="AB1767" i="1"/>
  <c r="AB2173" i="1"/>
  <c r="AB925" i="1"/>
  <c r="AB3133" i="1"/>
  <c r="AB3445" i="1"/>
  <c r="AB1117" i="1"/>
  <c r="AB3418" i="1"/>
  <c r="AB4090" i="1"/>
  <c r="AB3109" i="1"/>
  <c r="AB2533" i="1"/>
  <c r="AB2277" i="1"/>
  <c r="AB1733" i="1"/>
  <c r="AB1493" i="1"/>
  <c r="AB2204" i="1"/>
  <c r="AB1212" i="1"/>
  <c r="AB908" i="1"/>
  <c r="AB620" i="1"/>
  <c r="AB184" i="1"/>
  <c r="AB1325" i="1"/>
  <c r="AB73" i="1"/>
  <c r="AB3808" i="1"/>
  <c r="AB400" i="1"/>
  <c r="AB2811" i="1"/>
  <c r="AB3264" i="1"/>
  <c r="AB3675" i="1"/>
  <c r="AB4441" i="1"/>
  <c r="AB1727" i="1"/>
  <c r="AB4101" i="1"/>
  <c r="AB4057" i="1"/>
  <c r="AB3798" i="1"/>
  <c r="AB4508" i="1"/>
  <c r="AB3714" i="1"/>
  <c r="AB3378" i="1"/>
  <c r="AB3274" i="1"/>
  <c r="AB2222" i="1"/>
  <c r="AB1970" i="1"/>
  <c r="AB2730" i="1"/>
  <c r="AB2232" i="1"/>
  <c r="AB1104" i="1"/>
  <c r="AB788" i="1"/>
  <c r="AB568" i="1"/>
  <c r="AB388" i="1"/>
  <c r="AB2025" i="1"/>
  <c r="AB4" i="1"/>
  <c r="AB1276" i="1"/>
  <c r="AB3269" i="1"/>
  <c r="AB2829" i="1"/>
  <c r="AB1405" i="1"/>
  <c r="AB549" i="1"/>
  <c r="AB1406" i="1"/>
  <c r="AB1602" i="1"/>
  <c r="AB1105" i="1"/>
  <c r="AB2579" i="1"/>
  <c r="AB4001" i="1"/>
  <c r="AB2999" i="1"/>
  <c r="AB2996" i="1"/>
  <c r="AB2678" i="1"/>
  <c r="AB3938" i="1"/>
  <c r="AB4184" i="1"/>
  <c r="AB952" i="1"/>
  <c r="AB564" i="1"/>
  <c r="AB2132" i="1"/>
  <c r="AB1702" i="1"/>
  <c r="AB2590" i="1"/>
  <c r="AB71" i="1"/>
  <c r="AB3033" i="1"/>
  <c r="AB2249" i="1"/>
  <c r="AB2722" i="1"/>
  <c r="AB4137" i="1"/>
  <c r="AB2093" i="1"/>
  <c r="AB3084" i="1"/>
  <c r="AB888" i="1"/>
  <c r="AB3860" i="1"/>
  <c r="AB4629" i="1"/>
  <c r="AB19" i="1"/>
  <c r="AB4493" i="1"/>
  <c r="AB3502" i="1"/>
  <c r="AB2293" i="1"/>
  <c r="AB301" i="1"/>
  <c r="AB4000" i="1"/>
  <c r="AB872" i="1"/>
  <c r="AB496" i="1"/>
  <c r="AB720" i="1"/>
  <c r="AB2943" i="1"/>
  <c r="AB1823" i="1"/>
  <c r="AB1358" i="1"/>
  <c r="AB2029" i="1"/>
  <c r="AB209" i="1"/>
  <c r="AB2553" i="1"/>
  <c r="AB3417" i="1"/>
  <c r="AB1577" i="1"/>
  <c r="AB1525" i="1"/>
  <c r="AB3119" i="1"/>
  <c r="AB2951" i="1"/>
  <c r="AB3491" i="1"/>
  <c r="AB4018" i="1"/>
  <c r="AB2245" i="1"/>
  <c r="AB1541" i="1"/>
  <c r="AB1973" i="1"/>
  <c r="AB3952" i="1"/>
  <c r="AB2252" i="1"/>
  <c r="AB2120" i="1"/>
  <c r="AB1040" i="1"/>
  <c r="AB892" i="1"/>
  <c r="AB3729" i="1"/>
  <c r="AB681" i="1"/>
  <c r="AB2876" i="1"/>
  <c r="AB812" i="1"/>
  <c r="AB220" i="1"/>
  <c r="AB2332" i="1"/>
  <c r="AB1273" i="1"/>
  <c r="AB2823" i="1"/>
  <c r="AB2739" i="1"/>
  <c r="AB3880" i="1"/>
  <c r="AB3231" i="1"/>
  <c r="AB3995" i="1"/>
  <c r="AB3461" i="1"/>
  <c r="AB4013" i="1"/>
  <c r="AB4569" i="1"/>
  <c r="AB3916" i="1"/>
  <c r="AB4505" i="1"/>
  <c r="AB3882" i="1"/>
  <c r="AB2226" i="1"/>
  <c r="AB2738" i="1"/>
  <c r="AB1962" i="1"/>
  <c r="AB3850" i="1"/>
  <c r="AB2486" i="1"/>
  <c r="AB2476" i="1"/>
  <c r="AB748" i="1"/>
  <c r="AB600" i="1"/>
  <c r="AB536" i="1"/>
  <c r="AB1537" i="1"/>
  <c r="AB936" i="1"/>
  <c r="AB2024" i="1"/>
  <c r="AB3181" i="1"/>
  <c r="AB2729" i="1"/>
  <c r="AB493" i="1"/>
  <c r="AB2583" i="1"/>
  <c r="AB2988" i="1"/>
  <c r="AB4375" i="1"/>
  <c r="AB3718" i="1"/>
  <c r="AB4285" i="1"/>
  <c r="AB4415" i="1"/>
  <c r="AB4335" i="1"/>
  <c r="AB3114" i="1"/>
  <c r="AB2096" i="1"/>
  <c r="AB1532" i="1"/>
  <c r="AB1100" i="1"/>
  <c r="AB764" i="1"/>
  <c r="AB1132" i="1"/>
  <c r="AB2122" i="1"/>
  <c r="AB2953" i="1"/>
  <c r="AB405" i="1"/>
  <c r="AB2389" i="1"/>
  <c r="AB1766" i="1"/>
  <c r="AB4459" i="1"/>
  <c r="AB3976" i="1"/>
  <c r="AB3679" i="1"/>
  <c r="AB1958" i="1"/>
  <c r="AB1065" i="1"/>
  <c r="AB1764" i="1"/>
  <c r="AB1368" i="1"/>
  <c r="AB448" i="1"/>
  <c r="AB312" i="1"/>
  <c r="AB1480" i="1"/>
  <c r="AB2203" i="1"/>
  <c r="AB1330" i="1"/>
  <c r="AB214" i="1"/>
  <c r="AB1177" i="1"/>
  <c r="AB845" i="1"/>
  <c r="AB2562" i="1"/>
  <c r="AB2397" i="1"/>
  <c r="AB2185" i="1"/>
  <c r="AB521" i="1"/>
  <c r="AB2831" i="1"/>
  <c r="AB3535" i="1"/>
  <c r="AB3824" i="1"/>
  <c r="AB4002" i="1"/>
  <c r="Q7" i="5"/>
  <c r="I16" i="5" l="1"/>
  <c r="AB133" i="1"/>
  <c r="AB439" i="1"/>
  <c r="AB691" i="1"/>
  <c r="AB1459" i="1"/>
  <c r="AB2084" i="1"/>
  <c r="AB623" i="1"/>
  <c r="AB875" i="1"/>
  <c r="AB1643" i="1"/>
  <c r="AB224" i="1"/>
  <c r="AB248" i="1"/>
  <c r="AB1436" i="1"/>
  <c r="AB424" i="1"/>
  <c r="AB2072" i="1"/>
  <c r="AB2484" i="1"/>
  <c r="AB847" i="1"/>
  <c r="AB2191" i="1"/>
  <c r="AB483" i="1"/>
  <c r="AB967" i="1"/>
  <c r="AB2375" i="1"/>
  <c r="AB256" i="1"/>
  <c r="AB1096" i="1"/>
  <c r="AB1356" i="1"/>
  <c r="AB4576" i="1"/>
  <c r="AB451" i="1"/>
  <c r="AB1167" i="1"/>
  <c r="AB1551" i="1"/>
  <c r="AB407" i="1"/>
  <c r="AB1159" i="1"/>
  <c r="AB1543" i="1"/>
  <c r="AB404" i="1"/>
  <c r="AB768" i="1"/>
  <c r="AB1020" i="1"/>
  <c r="AB516" i="1"/>
  <c r="AB1400" i="1"/>
  <c r="AB291" i="1"/>
  <c r="AB883" i="1"/>
  <c r="AB311" i="1"/>
  <c r="AB679" i="1"/>
  <c r="AB2283" i="1"/>
  <c r="AB152" i="1"/>
  <c r="AB560" i="1"/>
  <c r="AB1112" i="1"/>
  <c r="AB2268" i="1"/>
  <c r="AB228" i="1"/>
  <c r="AB1432" i="1"/>
  <c r="AB240" i="1"/>
  <c r="AB163" i="1"/>
  <c r="AB567" i="1"/>
  <c r="AB723" i="1"/>
  <c r="AB1203" i="1"/>
  <c r="AB1587" i="1"/>
  <c r="AB2127" i="1"/>
  <c r="AB1820" i="1"/>
  <c r="AB419" i="1"/>
  <c r="AB711" i="1"/>
  <c r="AB1003" i="1"/>
  <c r="AB1323" i="1"/>
  <c r="AB2055" i="1"/>
  <c r="AB860" i="1"/>
  <c r="AB576" i="1"/>
  <c r="AB288" i="1"/>
  <c r="AB1088" i="1"/>
  <c r="AB1948" i="1"/>
  <c r="AB4116" i="1"/>
  <c r="AB484" i="1"/>
  <c r="AB900" i="1"/>
  <c r="AB2208" i="1"/>
  <c r="AB1984" i="1"/>
  <c r="AB127" i="1"/>
  <c r="AB619" i="1"/>
  <c r="AB911" i="1"/>
  <c r="AB1359" i="1"/>
  <c r="AB2447" i="1"/>
  <c r="AB219" i="1"/>
  <c r="AB535" i="1"/>
  <c r="AB1031" i="1"/>
  <c r="AB1607" i="1"/>
  <c r="AB2439" i="1"/>
  <c r="AB344" i="1"/>
  <c r="AB296" i="1"/>
  <c r="AB940" i="1"/>
  <c r="AB1144" i="1"/>
  <c r="AB1528" i="1"/>
  <c r="AB2156" i="1"/>
  <c r="AB304" i="1"/>
  <c r="AB191" i="1"/>
  <c r="AB503" i="1"/>
  <c r="AB779" i="1"/>
  <c r="AB1231" i="1"/>
  <c r="AB1615" i="1"/>
  <c r="AB27" i="1"/>
  <c r="AB583" i="1"/>
  <c r="AB751" i="1"/>
  <c r="AB1287" i="1"/>
  <c r="AB1671" i="1"/>
  <c r="AB2068" i="1"/>
  <c r="AB1120" i="1"/>
  <c r="AB464" i="1"/>
  <c r="AB820" i="1"/>
  <c r="AB1208" i="1"/>
  <c r="AB2220" i="1"/>
  <c r="AB816" i="1"/>
  <c r="AB2116" i="1"/>
  <c r="AB3831" i="1"/>
  <c r="AB387" i="1"/>
  <c r="AB755" i="1"/>
  <c r="AB947" i="1"/>
  <c r="AB2383" i="1"/>
  <c r="AB383" i="1"/>
  <c r="AB775" i="1"/>
  <c r="AB1515" i="1"/>
  <c r="AB2411" i="1"/>
  <c r="AB480" i="1"/>
  <c r="AB380" i="1"/>
  <c r="AB616" i="1"/>
  <c r="AB1168" i="1"/>
  <c r="AB1988" i="1"/>
  <c r="AB2468" i="1"/>
  <c r="AB292" i="1"/>
  <c r="AB1656" i="1"/>
  <c r="AB456" i="1"/>
  <c r="AB1011" i="1"/>
  <c r="AB1651" i="1"/>
  <c r="AB2100" i="1"/>
  <c r="AB743" i="1"/>
  <c r="AB1451" i="1"/>
  <c r="AB412" i="1"/>
  <c r="AB488" i="1"/>
  <c r="AB2036" i="1"/>
  <c r="AB1140" i="1"/>
  <c r="AB2092" i="1"/>
  <c r="AB715" i="1"/>
  <c r="AB1679" i="1"/>
  <c r="AB647" i="1"/>
  <c r="AB2183" i="1"/>
  <c r="AB976" i="1"/>
  <c r="AB992" i="1"/>
  <c r="AB1816" i="1"/>
  <c r="AB632" i="1"/>
  <c r="AB587" i="1"/>
  <c r="AB1423" i="1"/>
  <c r="AB155" i="1"/>
  <c r="AB807" i="1"/>
  <c r="AB1136" i="1"/>
  <c r="AB512" i="1"/>
  <c r="AB1384" i="1"/>
  <c r="AB2184" i="1"/>
  <c r="AB475" i="1"/>
  <c r="AB1331" i="1"/>
  <c r="AB471" i="1"/>
  <c r="AB2784" i="1"/>
  <c r="AB428" i="1"/>
  <c r="AB1404" i="1"/>
  <c r="AB868" i="1"/>
  <c r="AB227" i="1"/>
  <c r="AB595" i="1"/>
  <c r="AB1267" i="1"/>
  <c r="AB2227" i="1"/>
  <c r="AB511" i="1"/>
  <c r="AB1067" i="1"/>
  <c r="AB2119" i="1"/>
  <c r="AB1236" i="1"/>
  <c r="AB1244" i="1"/>
  <c r="AB4512" i="1"/>
  <c r="AB548" i="1"/>
  <c r="AB2800" i="1"/>
  <c r="AB375" i="1"/>
  <c r="AB1039" i="1"/>
  <c r="AB2000" i="1"/>
  <c r="AB283" i="1"/>
  <c r="AB1095" i="1"/>
  <c r="AB1548" i="1"/>
  <c r="AB396" i="1"/>
  <c r="AB1192" i="1"/>
  <c r="AB2300" i="1"/>
  <c r="AB255" i="1"/>
  <c r="AB811" i="1"/>
  <c r="AB2063" i="1"/>
  <c r="AB615" i="1"/>
  <c r="AB1415" i="1"/>
  <c r="AB1991" i="1"/>
  <c r="AB1808" i="1"/>
  <c r="AB912" i="1"/>
  <c r="AB2460" i="1"/>
  <c r="AB944" i="1"/>
  <c r="AB880" i="1"/>
  <c r="AB787" i="1"/>
  <c r="AB1272" i="1"/>
  <c r="AB939" i="1"/>
  <c r="AB1963" i="1"/>
  <c r="AB1160" i="1"/>
  <c r="AB828" i="1"/>
  <c r="AB2140" i="1"/>
  <c r="AB2696" i="1"/>
  <c r="AB2048" i="1"/>
  <c r="AB35" i="1"/>
  <c r="AB347" i="1"/>
  <c r="AB627" i="1"/>
  <c r="AB1075" i="1"/>
  <c r="AB1395" i="1"/>
  <c r="AB1779" i="1"/>
  <c r="AB2483" i="1"/>
  <c r="AB183" i="1"/>
  <c r="AB547" i="1"/>
  <c r="AB815" i="1"/>
  <c r="AB1131" i="1"/>
  <c r="AB1579" i="1"/>
  <c r="AB2347" i="1"/>
  <c r="AB1852" i="1"/>
  <c r="AB2292" i="1"/>
  <c r="AB528" i="1"/>
  <c r="AB1320" i="1"/>
  <c r="AB2148" i="1"/>
  <c r="AB252" i="1"/>
  <c r="AB644" i="1"/>
  <c r="AB1916" i="1"/>
  <c r="AB156" i="1"/>
  <c r="AB3923" i="1"/>
  <c r="AB411" i="1"/>
  <c r="AB747" i="1"/>
  <c r="AB1103" i="1"/>
  <c r="AB1999" i="1"/>
  <c r="AB2136" i="1"/>
  <c r="AB447" i="1"/>
  <c r="AB839" i="1"/>
  <c r="AB1223" i="1"/>
  <c r="AB2311" i="1"/>
  <c r="AB1072" i="1"/>
  <c r="AB1744" i="1"/>
  <c r="AB504" i="1"/>
  <c r="AB1048" i="1"/>
  <c r="AB1252" i="1"/>
  <c r="AB1876" i="1"/>
  <c r="AB4176" i="1"/>
  <c r="AB1968" i="1"/>
  <c r="AB319" i="1"/>
  <c r="AB651" i="1"/>
  <c r="AB975" i="1"/>
  <c r="AB1487" i="1"/>
  <c r="AB2255" i="1"/>
  <c r="AB355" i="1"/>
  <c r="AB687" i="1"/>
  <c r="AB903" i="1"/>
  <c r="AB1479" i="1"/>
  <c r="AB2091" i="1"/>
  <c r="AB2188" i="1"/>
  <c r="AB320" i="1"/>
  <c r="AB552" i="1"/>
  <c r="AB948" i="1"/>
  <c r="AB1628" i="1"/>
  <c r="AB460" i="1"/>
  <c r="AB1108" i="1"/>
  <c r="AB2240" i="1"/>
  <c r="AB1804" i="1"/>
  <c r="AB515" i="1"/>
  <c r="AB819" i="1"/>
  <c r="AB1523" i="1"/>
  <c r="AB91" i="1"/>
  <c r="AB591" i="1"/>
  <c r="AB1195" i="1"/>
  <c r="AB2219" i="1"/>
  <c r="AB1448" i="1"/>
  <c r="AB2276" i="1"/>
  <c r="AB520" i="1"/>
  <c r="AB1028" i="1"/>
  <c r="AB1484" i="1"/>
  <c r="AB2228" i="1"/>
  <c r="AB4412" i="1"/>
  <c r="AB1016" i="1"/>
  <c r="AB2200" i="1"/>
  <c r="AB99" i="1"/>
  <c r="AB1139" i="1"/>
  <c r="AB2035" i="1"/>
  <c r="AB247" i="1"/>
  <c r="AB1259" i="1"/>
  <c r="AB2475" i="1"/>
  <c r="AB732" i="1"/>
  <c r="AB2196" i="1"/>
  <c r="AB756" i="1"/>
  <c r="AB652" i="1"/>
  <c r="AB539" i="1"/>
  <c r="AB1295" i="1"/>
  <c r="AB2016" i="1"/>
  <c r="AB1351" i="1"/>
  <c r="AB1996" i="1"/>
  <c r="AB648" i="1"/>
  <c r="AB2012" i="1"/>
  <c r="AB63" i="1"/>
  <c r="AB683" i="1"/>
  <c r="AB2355" i="1"/>
  <c r="AB719" i="1"/>
  <c r="AB2247" i="1"/>
  <c r="AB368" i="1"/>
  <c r="AB1888" i="1"/>
  <c r="AB3815" i="1"/>
  <c r="AB659" i="1"/>
  <c r="AB2319" i="1"/>
  <c r="AB1387" i="1"/>
  <c r="AB232" i="1"/>
  <c r="AB1644" i="1"/>
  <c r="AB3787" i="1"/>
  <c r="W4325" i="1"/>
  <c r="W4533" i="1"/>
  <c r="W4561" i="1"/>
  <c r="W4565" i="1"/>
  <c r="W3797" i="1"/>
  <c r="W4534" i="1"/>
  <c r="W4558" i="1"/>
  <c r="W4288" i="1"/>
  <c r="W4556" i="1"/>
  <c r="W4564" i="1"/>
  <c r="W4559" i="1"/>
  <c r="W4280" i="1"/>
  <c r="W4560" i="1"/>
  <c r="W4563" i="1"/>
  <c r="I4" i="5"/>
  <c r="S17" i="5" s="1"/>
  <c r="T17" i="5" s="1"/>
  <c r="W2553" i="1" l="1"/>
  <c r="AA2553" i="1" s="1"/>
  <c r="AA4288" i="1"/>
  <c r="W4646" i="1"/>
  <c r="AA4646" i="1" s="1"/>
  <c r="W4316" i="1"/>
  <c r="AA4316" i="1" s="1"/>
  <c r="W4594" i="1"/>
  <c r="AA4594" i="1" s="1"/>
  <c r="W3916" i="1"/>
  <c r="AA3916" i="1" s="1"/>
  <c r="W3112" i="1"/>
  <c r="AA3112" i="1" s="1"/>
  <c r="W4702" i="1"/>
  <c r="AA4702" i="1" s="1"/>
  <c r="W4638" i="1"/>
  <c r="AA4638" i="1" s="1"/>
  <c r="W4555" i="1"/>
  <c r="AA4555" i="1" s="1"/>
  <c r="W4348" i="1"/>
  <c r="AA4348" i="1" s="1"/>
  <c r="W4092" i="1"/>
  <c r="AA4092" i="1" s="1"/>
  <c r="W3827" i="1"/>
  <c r="AA3827" i="1" s="1"/>
  <c r="W3464" i="1"/>
  <c r="AA3464" i="1" s="1"/>
  <c r="W2885" i="1"/>
  <c r="AA2885" i="1" s="1"/>
  <c r="W4682" i="1"/>
  <c r="AA4682" i="1" s="1"/>
  <c r="W4618" i="1"/>
  <c r="AA4618" i="1" s="1"/>
  <c r="W4515" i="1"/>
  <c r="AA4515" i="1" s="1"/>
  <c r="W4268" i="1"/>
  <c r="AA4268" i="1" s="1"/>
  <c r="W4012" i="1"/>
  <c r="AA4012" i="1" s="1"/>
  <c r="W3720" i="1"/>
  <c r="AA3720" i="1" s="1"/>
  <c r="W3304" i="1"/>
  <c r="AA3304" i="1" s="1"/>
  <c r="W2123" i="1"/>
  <c r="AA2123" i="1" s="1"/>
  <c r="W4705" i="1"/>
  <c r="AA4705" i="1" s="1"/>
  <c r="W4689" i="1"/>
  <c r="AA4689" i="1" s="1"/>
  <c r="W4673" i="1"/>
  <c r="AA4673" i="1" s="1"/>
  <c r="W4657" i="1"/>
  <c r="AA4657" i="1" s="1"/>
  <c r="W4641" i="1"/>
  <c r="AA4641" i="1" s="1"/>
  <c r="W4625" i="1"/>
  <c r="AA4625" i="1" s="1"/>
  <c r="W4609" i="1"/>
  <c r="AA4609" i="1" s="1"/>
  <c r="W4592" i="1"/>
  <c r="AA4592" i="1" s="1"/>
  <c r="W4528" i="1"/>
  <c r="AA4528" i="1" s="1"/>
  <c r="W4488" i="1"/>
  <c r="AA4488" i="1" s="1"/>
  <c r="W4424" i="1"/>
  <c r="AA4424" i="1" s="1"/>
  <c r="W4360" i="1"/>
  <c r="AA4360" i="1" s="1"/>
  <c r="W4296" i="1"/>
  <c r="AA4296" i="1" s="1"/>
  <c r="W4232" i="1"/>
  <c r="AA4232" i="1" s="1"/>
  <c r="W4168" i="1"/>
  <c r="AA4168" i="1" s="1"/>
  <c r="W4104" i="1"/>
  <c r="AA4104" i="1" s="1"/>
  <c r="W4040" i="1"/>
  <c r="AA4040" i="1" s="1"/>
  <c r="W3976" i="1"/>
  <c r="AA3976" i="1" s="1"/>
  <c r="W3912" i="1"/>
  <c r="AA3912" i="1" s="1"/>
  <c r="W3843" i="1"/>
  <c r="AA3843" i="1" s="1"/>
  <c r="W3757" i="1"/>
  <c r="AA3757" i="1" s="1"/>
  <c r="W3672" i="1"/>
  <c r="AA3672" i="1" s="1"/>
  <c r="W3587" i="1"/>
  <c r="AA3587" i="1" s="1"/>
  <c r="W3488" i="1"/>
  <c r="AA3488" i="1" s="1"/>
  <c r="W3360" i="1"/>
  <c r="AA3360" i="1" s="1"/>
  <c r="W3232" i="1"/>
  <c r="AA3232" i="1" s="1"/>
  <c r="W3104" i="1"/>
  <c r="AA3104" i="1" s="1"/>
  <c r="W2933" i="1"/>
  <c r="AA2933" i="1" s="1"/>
  <c r="W2559" i="1"/>
  <c r="AA2559" i="1" s="1"/>
  <c r="W4712" i="1"/>
  <c r="AA4712" i="1" s="1"/>
  <c r="W4696" i="1"/>
  <c r="AA4696" i="1" s="1"/>
  <c r="W4680" i="1"/>
  <c r="AA4680" i="1" s="1"/>
  <c r="W4664" i="1"/>
  <c r="AA4664" i="1" s="1"/>
  <c r="W4648" i="1"/>
  <c r="AA4648" i="1" s="1"/>
  <c r="W4632" i="1"/>
  <c r="AA4632" i="1" s="1"/>
  <c r="W4616" i="1"/>
  <c r="AA4616" i="1" s="1"/>
  <c r="W4600" i="1"/>
  <c r="AA4600" i="1" s="1"/>
  <c r="W4575" i="1"/>
  <c r="AA4575" i="1" s="1"/>
  <c r="W4543" i="1"/>
  <c r="AA4543" i="1" s="1"/>
  <c r="W4511" i="1"/>
  <c r="AA4511" i="1" s="1"/>
  <c r="W4452" i="1"/>
  <c r="AA4452" i="1" s="1"/>
  <c r="W4388" i="1"/>
  <c r="AA4388" i="1" s="1"/>
  <c r="W4324" i="1"/>
  <c r="AA4324" i="1" s="1"/>
  <c r="W4260" i="1"/>
  <c r="AA4260" i="1" s="1"/>
  <c r="W4196" i="1"/>
  <c r="AA4196" i="1" s="1"/>
  <c r="W4132" i="1"/>
  <c r="AA4132" i="1" s="1"/>
  <c r="W4068" i="1"/>
  <c r="AA4068" i="1" s="1"/>
  <c r="W4004" i="1"/>
  <c r="AA4004" i="1" s="1"/>
  <c r="W3940" i="1"/>
  <c r="AA3940" i="1" s="1"/>
  <c r="W3876" i="1"/>
  <c r="AA3876" i="1" s="1"/>
  <c r="W3795" i="1"/>
  <c r="AA3795" i="1" s="1"/>
  <c r="W3709" i="1"/>
  <c r="AA3709" i="1" s="1"/>
  <c r="W3624" i="1"/>
  <c r="AA3624" i="1" s="1"/>
  <c r="W3539" i="1"/>
  <c r="AA3539" i="1" s="1"/>
  <c r="W3416" i="1"/>
  <c r="AA3416" i="1" s="1"/>
  <c r="W3288" i="1"/>
  <c r="AA3288" i="1" s="1"/>
  <c r="W3160" i="1"/>
  <c r="AA3160" i="1" s="1"/>
  <c r="W3032" i="1"/>
  <c r="AA3032" i="1" s="1"/>
  <c r="W2783" i="1"/>
  <c r="AA2783" i="1" s="1"/>
  <c r="W1903" i="1"/>
  <c r="AA1903" i="1" s="1"/>
  <c r="W4703" i="1"/>
  <c r="AA4703" i="1" s="1"/>
  <c r="W4687" i="1"/>
  <c r="AA4687" i="1" s="1"/>
  <c r="W4671" i="1"/>
  <c r="AA4671" i="1" s="1"/>
  <c r="W4655" i="1"/>
  <c r="AA4655" i="1" s="1"/>
  <c r="W4639" i="1"/>
  <c r="AA4639" i="1" s="1"/>
  <c r="W4623" i="1"/>
  <c r="AA4623" i="1" s="1"/>
  <c r="W4607" i="1"/>
  <c r="AA4607" i="1" s="1"/>
  <c r="W4588" i="1"/>
  <c r="AA4588" i="1" s="1"/>
  <c r="W4524" i="1"/>
  <c r="AA4524" i="1" s="1"/>
  <c r="W4480" i="1"/>
  <c r="AA4480" i="1" s="1"/>
  <c r="W4416" i="1"/>
  <c r="AA4416" i="1" s="1"/>
  <c r="W4352" i="1"/>
  <c r="AA4352" i="1" s="1"/>
  <c r="W4224" i="1"/>
  <c r="AA4224" i="1" s="1"/>
  <c r="W4160" i="1"/>
  <c r="AA4160" i="1" s="1"/>
  <c r="W4096" i="1"/>
  <c r="AA4096" i="1" s="1"/>
  <c r="W4032" i="1"/>
  <c r="AA4032" i="1" s="1"/>
  <c r="W3968" i="1"/>
  <c r="AA3968" i="1" s="1"/>
  <c r="W3904" i="1"/>
  <c r="AA3904" i="1" s="1"/>
  <c r="W3832" i="1"/>
  <c r="AA3832" i="1" s="1"/>
  <c r="W3747" i="1"/>
  <c r="AA3747" i="1" s="1"/>
  <c r="W3661" i="1"/>
  <c r="AA3661" i="1" s="1"/>
  <c r="W3576" i="1"/>
  <c r="AA3576" i="1" s="1"/>
  <c r="W3472" i="1"/>
  <c r="AA3472" i="1" s="1"/>
  <c r="W3344" i="1"/>
  <c r="AA3344" i="1" s="1"/>
  <c r="W3216" i="1"/>
  <c r="AA3216" i="1" s="1"/>
  <c r="W3088" i="1"/>
  <c r="AA3088" i="1" s="1"/>
  <c r="W2901" i="1"/>
  <c r="AA2901" i="1" s="1"/>
  <c r="W2443" i="1"/>
  <c r="AA2443" i="1" s="1"/>
  <c r="W4499" i="1"/>
  <c r="AA4499" i="1" s="1"/>
  <c r="W4483" i="1"/>
  <c r="AA4483" i="1" s="1"/>
  <c r="W4467" i="1"/>
  <c r="AA4467" i="1" s="1"/>
  <c r="W4451" i="1"/>
  <c r="AA4451" i="1" s="1"/>
  <c r="W4435" i="1"/>
  <c r="AA4435" i="1" s="1"/>
  <c r="W4419" i="1"/>
  <c r="AA4419" i="1" s="1"/>
  <c r="W4403" i="1"/>
  <c r="AA4403" i="1" s="1"/>
  <c r="W4387" i="1"/>
  <c r="AA4387" i="1" s="1"/>
  <c r="W4371" i="1"/>
  <c r="AA4371" i="1" s="1"/>
  <c r="W4355" i="1"/>
  <c r="AA4355" i="1" s="1"/>
  <c r="W4339" i="1"/>
  <c r="AA4339" i="1" s="1"/>
  <c r="W4323" i="1"/>
  <c r="AA4323" i="1" s="1"/>
  <c r="W4307" i="1"/>
  <c r="AA4307" i="1" s="1"/>
  <c r="W4291" i="1"/>
  <c r="AA4291" i="1" s="1"/>
  <c r="W4275" i="1"/>
  <c r="AA4275" i="1" s="1"/>
  <c r="W4259" i="1"/>
  <c r="AA4259" i="1" s="1"/>
  <c r="W4243" i="1"/>
  <c r="AA4243" i="1" s="1"/>
  <c r="W4227" i="1"/>
  <c r="AA4227" i="1" s="1"/>
  <c r="W4211" i="1"/>
  <c r="AA4211" i="1" s="1"/>
  <c r="W4195" i="1"/>
  <c r="AA4195" i="1" s="1"/>
  <c r="W4179" i="1"/>
  <c r="AA4179" i="1" s="1"/>
  <c r="W4163" i="1"/>
  <c r="AA4163" i="1" s="1"/>
  <c r="W4147" i="1"/>
  <c r="AA4147" i="1" s="1"/>
  <c r="W4131" i="1"/>
  <c r="AA4131" i="1" s="1"/>
  <c r="W4115" i="1"/>
  <c r="AA4115" i="1" s="1"/>
  <c r="W4099" i="1"/>
  <c r="AA4099" i="1" s="1"/>
  <c r="W4083" i="1"/>
  <c r="AA4083" i="1" s="1"/>
  <c r="W4067" i="1"/>
  <c r="AA4067" i="1" s="1"/>
  <c r="W4051" i="1"/>
  <c r="AA4051" i="1" s="1"/>
  <c r="W4035" i="1"/>
  <c r="AA4035" i="1" s="1"/>
  <c r="W4019" i="1"/>
  <c r="AA4019" i="1" s="1"/>
  <c r="W4003" i="1"/>
  <c r="AA4003" i="1" s="1"/>
  <c r="W3987" i="1"/>
  <c r="AA3987" i="1" s="1"/>
  <c r="W3971" i="1"/>
  <c r="AA3971" i="1" s="1"/>
  <c r="W3955" i="1"/>
  <c r="AA3955" i="1" s="1"/>
  <c r="W3939" i="1"/>
  <c r="AA3939" i="1" s="1"/>
  <c r="W3923" i="1"/>
  <c r="AA3923" i="1" s="1"/>
  <c r="W3907" i="1"/>
  <c r="AA3907" i="1" s="1"/>
  <c r="W3891" i="1"/>
  <c r="AA3891" i="1" s="1"/>
  <c r="W3875" i="1"/>
  <c r="AA3875" i="1" s="1"/>
  <c r="W3857" i="1"/>
  <c r="AA3857" i="1" s="1"/>
  <c r="W3836" i="1"/>
  <c r="AA3836" i="1" s="1"/>
  <c r="W3815" i="1"/>
  <c r="AA3815" i="1" s="1"/>
  <c r="W3793" i="1"/>
  <c r="AA3793" i="1" s="1"/>
  <c r="W3772" i="1"/>
  <c r="AA3772" i="1" s="1"/>
  <c r="W3751" i="1"/>
  <c r="AA3751" i="1" s="1"/>
  <c r="W3729" i="1"/>
  <c r="AA3729" i="1" s="1"/>
  <c r="W3708" i="1"/>
  <c r="AA3708" i="1" s="1"/>
  <c r="W3687" i="1"/>
  <c r="AA3687" i="1" s="1"/>
  <c r="W3665" i="1"/>
  <c r="AA3665" i="1" s="1"/>
  <c r="W3644" i="1"/>
  <c r="AA3644" i="1" s="1"/>
  <c r="W3623" i="1"/>
  <c r="AA3623" i="1" s="1"/>
  <c r="W3601" i="1"/>
  <c r="AA3601" i="1" s="1"/>
  <c r="W3580" i="1"/>
  <c r="AA3580" i="1" s="1"/>
  <c r="W3559" i="1"/>
  <c r="AA3559" i="1" s="1"/>
  <c r="W3537" i="1"/>
  <c r="AA3537" i="1" s="1"/>
  <c r="W3509" i="1"/>
  <c r="AA3509" i="1" s="1"/>
  <c r="W3477" i="1"/>
  <c r="AA3477" i="1" s="1"/>
  <c r="W3445" i="1"/>
  <c r="AA3445" i="1" s="1"/>
  <c r="W3413" i="1"/>
  <c r="AA3413" i="1" s="1"/>
  <c r="W3381" i="1"/>
  <c r="AA3381" i="1" s="1"/>
  <c r="W3349" i="1"/>
  <c r="AA3349" i="1" s="1"/>
  <c r="W3317" i="1"/>
  <c r="AA3317" i="1" s="1"/>
  <c r="W3285" i="1"/>
  <c r="AA3285" i="1" s="1"/>
  <c r="W3253" i="1"/>
  <c r="AA3253" i="1" s="1"/>
  <c r="W3221" i="1"/>
  <c r="AA3221" i="1" s="1"/>
  <c r="W3189" i="1"/>
  <c r="AA3189" i="1" s="1"/>
  <c r="W3157" i="1"/>
  <c r="AA3157" i="1" s="1"/>
  <c r="W3125" i="1"/>
  <c r="AA3125" i="1" s="1"/>
  <c r="W3093" i="1"/>
  <c r="AA3093" i="1" s="1"/>
  <c r="W3061" i="1"/>
  <c r="AA3061" i="1" s="1"/>
  <c r="W3029" i="1"/>
  <c r="AA3029" i="1" s="1"/>
  <c r="W2977" i="1"/>
  <c r="AA2977" i="1" s="1"/>
  <c r="W2913" i="1"/>
  <c r="AA2913" i="1" s="1"/>
  <c r="W2849" i="1"/>
  <c r="AA2849" i="1" s="1"/>
  <c r="W2775" i="1"/>
  <c r="AA2775" i="1" s="1"/>
  <c r="W2647" i="1"/>
  <c r="AA2647" i="1" s="1"/>
  <c r="W2491" i="1"/>
  <c r="AA2491" i="1" s="1"/>
  <c r="W2235" i="1"/>
  <c r="AA2235" i="1" s="1"/>
  <c r="W1855" i="1"/>
  <c r="AA1855" i="1" s="1"/>
  <c r="W4582" i="1"/>
  <c r="AA4582" i="1" s="1"/>
  <c r="W4566" i="1"/>
  <c r="AA4566" i="1" s="1"/>
  <c r="W4550" i="1"/>
  <c r="AA4550" i="1" s="1"/>
  <c r="W4518" i="1"/>
  <c r="AA4518" i="1" s="1"/>
  <c r="W4502" i="1"/>
  <c r="AA4502" i="1" s="1"/>
  <c r="W4486" i="1"/>
  <c r="AA4486" i="1" s="1"/>
  <c r="W4470" i="1"/>
  <c r="AA4470" i="1" s="1"/>
  <c r="W4454" i="1"/>
  <c r="AA4454" i="1" s="1"/>
  <c r="W4438" i="1"/>
  <c r="AA4438" i="1" s="1"/>
  <c r="W4422" i="1"/>
  <c r="AA4422" i="1" s="1"/>
  <c r="W4406" i="1"/>
  <c r="AA4406" i="1" s="1"/>
  <c r="W4390" i="1"/>
  <c r="AA4390" i="1" s="1"/>
  <c r="W4374" i="1"/>
  <c r="AA4374" i="1" s="1"/>
  <c r="W4358" i="1"/>
  <c r="AA4358" i="1" s="1"/>
  <c r="W4342" i="1"/>
  <c r="AA4342" i="1" s="1"/>
  <c r="W4326" i="1"/>
  <c r="AA4326" i="1" s="1"/>
  <c r="W4310" i="1"/>
  <c r="AA4310" i="1" s="1"/>
  <c r="W4294" i="1"/>
  <c r="AA4294" i="1" s="1"/>
  <c r="W4278" i="1"/>
  <c r="AA4278" i="1" s="1"/>
  <c r="W4262" i="1"/>
  <c r="AA4262" i="1" s="1"/>
  <c r="W4246" i="1"/>
  <c r="AA4246" i="1" s="1"/>
  <c r="W4230" i="1"/>
  <c r="AA4230" i="1" s="1"/>
  <c r="W4214" i="1"/>
  <c r="AA4214" i="1" s="1"/>
  <c r="W4198" i="1"/>
  <c r="AA4198" i="1" s="1"/>
  <c r="W4182" i="1"/>
  <c r="AA4182" i="1" s="1"/>
  <c r="W4166" i="1"/>
  <c r="AA4166" i="1" s="1"/>
  <c r="W4150" i="1"/>
  <c r="AA4150" i="1" s="1"/>
  <c r="W4134" i="1"/>
  <c r="AA4134" i="1" s="1"/>
  <c r="W4118" i="1"/>
  <c r="AA4118" i="1" s="1"/>
  <c r="W4102" i="1"/>
  <c r="AA4102" i="1" s="1"/>
  <c r="W4086" i="1"/>
  <c r="AA4086" i="1" s="1"/>
  <c r="W4070" i="1"/>
  <c r="AA4070" i="1" s="1"/>
  <c r="W4054" i="1"/>
  <c r="AA4054" i="1" s="1"/>
  <c r="W4038" i="1"/>
  <c r="AA4038" i="1" s="1"/>
  <c r="W4022" i="1"/>
  <c r="AA4022" i="1" s="1"/>
  <c r="W4006" i="1"/>
  <c r="AA4006" i="1" s="1"/>
  <c r="W3990" i="1"/>
  <c r="AA3990" i="1" s="1"/>
  <c r="W3974" i="1"/>
  <c r="AA3974" i="1" s="1"/>
  <c r="W3958" i="1"/>
  <c r="AA3958" i="1" s="1"/>
  <c r="W3942" i="1"/>
  <c r="AA3942" i="1" s="1"/>
  <c r="W3926" i="1"/>
  <c r="AA3926" i="1" s="1"/>
  <c r="W3910" i="1"/>
  <c r="AA3910" i="1" s="1"/>
  <c r="W3894" i="1"/>
  <c r="AA3894" i="1" s="1"/>
  <c r="W3878" i="1"/>
  <c r="AA3878" i="1" s="1"/>
  <c r="W3861" i="1"/>
  <c r="AA3861" i="1" s="1"/>
  <c r="W3840" i="1"/>
  <c r="AA3840" i="1" s="1"/>
  <c r="W3819" i="1"/>
  <c r="AA3819" i="1" s="1"/>
  <c r="W3776" i="1"/>
  <c r="AA3776" i="1" s="1"/>
  <c r="W3755" i="1"/>
  <c r="AA3755" i="1" s="1"/>
  <c r="W3733" i="1"/>
  <c r="AA3733" i="1" s="1"/>
  <c r="W3712" i="1"/>
  <c r="AA3712" i="1" s="1"/>
  <c r="W3691" i="1"/>
  <c r="AA3691" i="1" s="1"/>
  <c r="W3669" i="1"/>
  <c r="AA3669" i="1" s="1"/>
  <c r="W3648" i="1"/>
  <c r="AA3648" i="1" s="1"/>
  <c r="W3627" i="1"/>
  <c r="AA3627" i="1" s="1"/>
  <c r="W3605" i="1"/>
  <c r="AA3605" i="1" s="1"/>
  <c r="W3584" i="1"/>
  <c r="AA3584" i="1" s="1"/>
  <c r="W3563" i="1"/>
  <c r="AA3563" i="1" s="1"/>
  <c r="W3541" i="1"/>
  <c r="AA3541" i="1" s="1"/>
  <c r="W3516" i="1"/>
  <c r="AA3516" i="1" s="1"/>
  <c r="W3484" i="1"/>
  <c r="AA3484" i="1" s="1"/>
  <c r="W3452" i="1"/>
  <c r="AA3452" i="1" s="1"/>
  <c r="W3420" i="1"/>
  <c r="AA3420" i="1" s="1"/>
  <c r="W3388" i="1"/>
  <c r="AA3388" i="1" s="1"/>
  <c r="W3356" i="1"/>
  <c r="AA3356" i="1" s="1"/>
  <c r="W3324" i="1"/>
  <c r="AA3324" i="1" s="1"/>
  <c r="W3292" i="1"/>
  <c r="AA3292" i="1" s="1"/>
  <c r="W3260" i="1"/>
  <c r="AA3260" i="1" s="1"/>
  <c r="W3228" i="1"/>
  <c r="AA3228" i="1" s="1"/>
  <c r="W3196" i="1"/>
  <c r="AA3196" i="1" s="1"/>
  <c r="W3164" i="1"/>
  <c r="AA3164" i="1" s="1"/>
  <c r="W3132" i="1"/>
  <c r="AA3132" i="1" s="1"/>
  <c r="W3100" i="1"/>
  <c r="AA3100" i="1" s="1"/>
  <c r="W3068" i="1"/>
  <c r="AA3068" i="1" s="1"/>
  <c r="W3036" i="1"/>
  <c r="AA3036" i="1" s="1"/>
  <c r="W2989" i="1"/>
  <c r="AA2989" i="1" s="1"/>
  <c r="W2925" i="1"/>
  <c r="AA2925" i="1" s="1"/>
  <c r="W2861" i="1"/>
  <c r="AA2861" i="1" s="1"/>
  <c r="W2797" i="1"/>
  <c r="AA2797" i="1" s="1"/>
  <c r="W2671" i="1"/>
  <c r="AA2671" i="1" s="1"/>
  <c r="W2539" i="1"/>
  <c r="AA2539" i="1" s="1"/>
  <c r="W2283" i="1"/>
  <c r="AA2283" i="1" s="1"/>
  <c r="W1967" i="1"/>
  <c r="AA1967" i="1" s="1"/>
  <c r="W4589" i="1"/>
  <c r="AA4589" i="1" s="1"/>
  <c r="W4573" i="1"/>
  <c r="AA4573" i="1" s="1"/>
  <c r="W4557" i="1"/>
  <c r="AA4557" i="1" s="1"/>
  <c r="W4541" i="1"/>
  <c r="AA4541" i="1" s="1"/>
  <c r="W4525" i="1"/>
  <c r="AA4525" i="1" s="1"/>
  <c r="W4509" i="1"/>
  <c r="AA4509" i="1" s="1"/>
  <c r="W4493" i="1"/>
  <c r="AA4493" i="1" s="1"/>
  <c r="W4477" i="1"/>
  <c r="AA4477" i="1" s="1"/>
  <c r="W4461" i="1"/>
  <c r="AA4461" i="1" s="1"/>
  <c r="W4445" i="1"/>
  <c r="AA4445" i="1" s="1"/>
  <c r="W4429" i="1"/>
  <c r="AA4429" i="1" s="1"/>
  <c r="W4413" i="1"/>
  <c r="AA4413" i="1" s="1"/>
  <c r="W4397" i="1"/>
  <c r="AA4397" i="1" s="1"/>
  <c r="W4381" i="1"/>
  <c r="AA4381" i="1" s="1"/>
  <c r="W4365" i="1"/>
  <c r="AA4365" i="1" s="1"/>
  <c r="W4349" i="1"/>
  <c r="AA4349" i="1" s="1"/>
  <c r="W4333" i="1"/>
  <c r="AA4333" i="1" s="1"/>
  <c r="W4317" i="1"/>
  <c r="AA4317" i="1" s="1"/>
  <c r="W4301" i="1"/>
  <c r="AA4301" i="1" s="1"/>
  <c r="W4285" i="1"/>
  <c r="AA4285" i="1" s="1"/>
  <c r="W4269" i="1"/>
  <c r="AA4269" i="1" s="1"/>
  <c r="W4253" i="1"/>
  <c r="AA4253" i="1" s="1"/>
  <c r="W4237" i="1"/>
  <c r="AA4237" i="1" s="1"/>
  <c r="W4221" i="1"/>
  <c r="AA4221" i="1" s="1"/>
  <c r="W4205" i="1"/>
  <c r="AA4205" i="1" s="1"/>
  <c r="W4189" i="1"/>
  <c r="AA4189" i="1" s="1"/>
  <c r="W4173" i="1"/>
  <c r="AA4173" i="1" s="1"/>
  <c r="W4157" i="1"/>
  <c r="AA4157" i="1" s="1"/>
  <c r="W4141" i="1"/>
  <c r="AA4141" i="1" s="1"/>
  <c r="W4125" i="1"/>
  <c r="AA4125" i="1" s="1"/>
  <c r="W4109" i="1"/>
  <c r="AA4109" i="1" s="1"/>
  <c r="W4093" i="1"/>
  <c r="AA4093" i="1" s="1"/>
  <c r="W4077" i="1"/>
  <c r="AA4077" i="1" s="1"/>
  <c r="W4061" i="1"/>
  <c r="AA4061" i="1" s="1"/>
  <c r="W4045" i="1"/>
  <c r="AA4045" i="1" s="1"/>
  <c r="W4029" i="1"/>
  <c r="AA4029" i="1" s="1"/>
  <c r="W4013" i="1"/>
  <c r="AA4013" i="1" s="1"/>
  <c r="W3997" i="1"/>
  <c r="AA3997" i="1" s="1"/>
  <c r="W3981" i="1"/>
  <c r="AA3981" i="1" s="1"/>
  <c r="W3965" i="1"/>
  <c r="AA3965" i="1" s="1"/>
  <c r="W3949" i="1"/>
  <c r="AA3949" i="1" s="1"/>
  <c r="W3933" i="1"/>
  <c r="AA3933" i="1" s="1"/>
  <c r="W3917" i="1"/>
  <c r="AA3917" i="1" s="1"/>
  <c r="W3901" i="1"/>
  <c r="AA3901" i="1" s="1"/>
  <c r="W3885" i="1"/>
  <c r="AA3885" i="1" s="1"/>
  <c r="W3869" i="1"/>
  <c r="AA3869" i="1" s="1"/>
  <c r="W3849" i="1"/>
  <c r="AA3849" i="1" s="1"/>
  <c r="W3828" i="1"/>
  <c r="AA3828" i="1" s="1"/>
  <c r="W3807" i="1"/>
  <c r="AA3807" i="1" s="1"/>
  <c r="W3785" i="1"/>
  <c r="AA3785" i="1" s="1"/>
  <c r="W3764" i="1"/>
  <c r="AA3764" i="1" s="1"/>
  <c r="W3743" i="1"/>
  <c r="AA3743" i="1" s="1"/>
  <c r="W3721" i="1"/>
  <c r="AA3721" i="1" s="1"/>
  <c r="W3700" i="1"/>
  <c r="AA3700" i="1" s="1"/>
  <c r="W3679" i="1"/>
  <c r="AA3679" i="1" s="1"/>
  <c r="W3657" i="1"/>
  <c r="AA3657" i="1" s="1"/>
  <c r="W3636" i="1"/>
  <c r="AA3636" i="1" s="1"/>
  <c r="W3615" i="1"/>
  <c r="AA3615" i="1" s="1"/>
  <c r="W3593" i="1"/>
  <c r="AA3593" i="1" s="1"/>
  <c r="W3572" i="1"/>
  <c r="AA3572" i="1" s="1"/>
  <c r="W3551" i="1"/>
  <c r="AA3551" i="1" s="1"/>
  <c r="W3529" i="1"/>
  <c r="AA3529" i="1" s="1"/>
  <c r="W3497" i="1"/>
  <c r="AA3497" i="1" s="1"/>
  <c r="W3465" i="1"/>
  <c r="AA3465" i="1" s="1"/>
  <c r="W3433" i="1"/>
  <c r="AA3433" i="1" s="1"/>
  <c r="W3401" i="1"/>
  <c r="AA3401" i="1" s="1"/>
  <c r="W3369" i="1"/>
  <c r="AA3369" i="1" s="1"/>
  <c r="W3337" i="1"/>
  <c r="AA3337" i="1" s="1"/>
  <c r="W3305" i="1"/>
  <c r="AA3305" i="1" s="1"/>
  <c r="W3273" i="1"/>
  <c r="AA3273" i="1" s="1"/>
  <c r="W3241" i="1"/>
  <c r="AA3241" i="1" s="1"/>
  <c r="W3209" i="1"/>
  <c r="AA3209" i="1" s="1"/>
  <c r="W3177" i="1"/>
  <c r="AA3177" i="1" s="1"/>
  <c r="W3145" i="1"/>
  <c r="AA3145" i="1" s="1"/>
  <c r="W3113" i="1"/>
  <c r="AA3113" i="1" s="1"/>
  <c r="W3081" i="1"/>
  <c r="AA3081" i="1" s="1"/>
  <c r="W3049" i="1"/>
  <c r="AA3049" i="1" s="1"/>
  <c r="W3017" i="1"/>
  <c r="AA3017" i="1" s="1"/>
  <c r="W2953" i="1"/>
  <c r="AA2953" i="1" s="1"/>
  <c r="W2889" i="1"/>
  <c r="AA2889" i="1" s="1"/>
  <c r="W2825" i="1"/>
  <c r="AA2825" i="1" s="1"/>
  <c r="W2727" i="1"/>
  <c r="AA2727" i="1" s="1"/>
  <c r="W2599" i="1"/>
  <c r="AA2599" i="1" s="1"/>
  <c r="W2395" i="1"/>
  <c r="AA2395" i="1" s="1"/>
  <c r="W2139" i="1"/>
  <c r="AA2139" i="1" s="1"/>
  <c r="W1174" i="1"/>
  <c r="AA1174" i="1" s="1"/>
  <c r="W3004" i="1"/>
  <c r="AA3004" i="1" s="1"/>
  <c r="W2988" i="1"/>
  <c r="AA2988" i="1" s="1"/>
  <c r="W2972" i="1"/>
  <c r="AA2972" i="1" s="1"/>
  <c r="W2956" i="1"/>
  <c r="AA2956" i="1" s="1"/>
  <c r="W2940" i="1"/>
  <c r="AA2940" i="1" s="1"/>
  <c r="W2924" i="1"/>
  <c r="AA2924" i="1" s="1"/>
  <c r="W2908" i="1"/>
  <c r="AA2908" i="1" s="1"/>
  <c r="W2892" i="1"/>
  <c r="AA2892" i="1" s="1"/>
  <c r="W2876" i="1"/>
  <c r="AA2876" i="1" s="1"/>
  <c r="W2860" i="1"/>
  <c r="AA2860" i="1" s="1"/>
  <c r="W2844" i="1"/>
  <c r="AA2844" i="1" s="1"/>
  <c r="W2828" i="1"/>
  <c r="AA2828" i="1" s="1"/>
  <c r="W2812" i="1"/>
  <c r="AA2812" i="1" s="1"/>
  <c r="W2796" i="1"/>
  <c r="AA2796" i="1" s="1"/>
  <c r="W2764" i="1"/>
  <c r="AA2764" i="1" s="1"/>
  <c r="W2732" i="1"/>
  <c r="AA2732" i="1" s="1"/>
  <c r="W2700" i="1"/>
  <c r="AA2700" i="1" s="1"/>
  <c r="W2668" i="1"/>
  <c r="AA2668" i="1" s="1"/>
  <c r="W2636" i="1"/>
  <c r="AA2636" i="1" s="1"/>
  <c r="W2604" i="1"/>
  <c r="AA2604" i="1" s="1"/>
  <c r="W2572" i="1"/>
  <c r="AA2572" i="1" s="1"/>
  <c r="W2535" i="1"/>
  <c r="AA2535" i="1" s="1"/>
  <c r="W2471" i="1"/>
  <c r="AA2471" i="1" s="1"/>
  <c r="W2407" i="1"/>
  <c r="AA2407" i="1" s="1"/>
  <c r="W2343" i="1"/>
  <c r="AA2343" i="1" s="1"/>
  <c r="W2279" i="1"/>
  <c r="AA2279" i="1" s="1"/>
  <c r="W2215" i="1"/>
  <c r="AA2215" i="1" s="1"/>
  <c r="W2151" i="1"/>
  <c r="AA2151" i="1" s="1"/>
  <c r="W2087" i="1"/>
  <c r="AA2087" i="1" s="1"/>
  <c r="W1959" i="1"/>
  <c r="AA1959" i="1" s="1"/>
  <c r="W1775" i="1"/>
  <c r="AA1775" i="1" s="1"/>
  <c r="W1366" i="1"/>
  <c r="AA1366" i="1" s="1"/>
  <c r="W3519" i="1"/>
  <c r="AA3519" i="1" s="1"/>
  <c r="W3503" i="1"/>
  <c r="AA3503" i="1" s="1"/>
  <c r="W3487" i="1"/>
  <c r="AA3487" i="1" s="1"/>
  <c r="W3471" i="1"/>
  <c r="AA3471" i="1" s="1"/>
  <c r="W3455" i="1"/>
  <c r="AA3455" i="1" s="1"/>
  <c r="W3439" i="1"/>
  <c r="AA3439" i="1" s="1"/>
  <c r="W3423" i="1"/>
  <c r="AA3423" i="1" s="1"/>
  <c r="W3407" i="1"/>
  <c r="AA3407" i="1" s="1"/>
  <c r="W3391" i="1"/>
  <c r="AA3391" i="1" s="1"/>
  <c r="W3375" i="1"/>
  <c r="AA3375" i="1" s="1"/>
  <c r="W3359" i="1"/>
  <c r="AA3359" i="1" s="1"/>
  <c r="W3343" i="1"/>
  <c r="AA3343" i="1" s="1"/>
  <c r="W3327" i="1"/>
  <c r="AA3327" i="1" s="1"/>
  <c r="W3311" i="1"/>
  <c r="AA3311" i="1" s="1"/>
  <c r="W3295" i="1"/>
  <c r="AA3295" i="1" s="1"/>
  <c r="W3279" i="1"/>
  <c r="AA3279" i="1" s="1"/>
  <c r="W3263" i="1"/>
  <c r="AA3263" i="1" s="1"/>
  <c r="W3247" i="1"/>
  <c r="AA3247" i="1" s="1"/>
  <c r="W3231" i="1"/>
  <c r="AA3231" i="1" s="1"/>
  <c r="W3215" i="1"/>
  <c r="AA3215" i="1" s="1"/>
  <c r="W3199" i="1"/>
  <c r="AA3199" i="1" s="1"/>
  <c r="W3183" i="1"/>
  <c r="AA3183" i="1" s="1"/>
  <c r="W3167" i="1"/>
  <c r="AA3167" i="1" s="1"/>
  <c r="W3151" i="1"/>
  <c r="AA3151" i="1" s="1"/>
  <c r="W3135" i="1"/>
  <c r="AA3135" i="1" s="1"/>
  <c r="W3119" i="1"/>
  <c r="AA3119" i="1" s="1"/>
  <c r="W3103" i="1"/>
  <c r="AA3103" i="1" s="1"/>
  <c r="W3087" i="1"/>
  <c r="AA3087" i="1" s="1"/>
  <c r="W3071" i="1"/>
  <c r="AA3071" i="1" s="1"/>
  <c r="W3055" i="1"/>
  <c r="AA3055" i="1" s="1"/>
  <c r="W3039" i="1"/>
  <c r="AA3039" i="1" s="1"/>
  <c r="W3023" i="1"/>
  <c r="AA3023" i="1" s="1"/>
  <c r="W3007" i="1"/>
  <c r="AA3007" i="1" s="1"/>
  <c r="W2991" i="1"/>
  <c r="AA2991" i="1" s="1"/>
  <c r="W2975" i="1"/>
  <c r="AA2975" i="1" s="1"/>
  <c r="W2959" i="1"/>
  <c r="AA2959" i="1" s="1"/>
  <c r="W2943" i="1"/>
  <c r="AA2943" i="1" s="1"/>
  <c r="W2927" i="1"/>
  <c r="AA2927" i="1" s="1"/>
  <c r="W2911" i="1"/>
  <c r="AA2911" i="1" s="1"/>
  <c r="W2895" i="1"/>
  <c r="AA2895" i="1" s="1"/>
  <c r="W2879" i="1"/>
  <c r="AA2879" i="1" s="1"/>
  <c r="W2863" i="1"/>
  <c r="AA2863" i="1" s="1"/>
  <c r="W2847" i="1"/>
  <c r="AA2847" i="1" s="1"/>
  <c r="W2831" i="1"/>
  <c r="AA2831" i="1" s="1"/>
  <c r="W2815" i="1"/>
  <c r="AA2815" i="1" s="1"/>
  <c r="W2799" i="1"/>
  <c r="AA2799" i="1" s="1"/>
  <c r="W2771" i="1"/>
  <c r="AA2771" i="1" s="1"/>
  <c r="W2739" i="1"/>
  <c r="AA2739" i="1" s="1"/>
  <c r="W2707" i="1"/>
  <c r="AA2707" i="1" s="1"/>
  <c r="W2675" i="1"/>
  <c r="AA2675" i="1" s="1"/>
  <c r="W2643" i="1"/>
  <c r="AA2643" i="1" s="1"/>
  <c r="W2611" i="1"/>
  <c r="AA2611" i="1" s="1"/>
  <c r="W2579" i="1"/>
  <c r="AA2579" i="1" s="1"/>
  <c r="W2547" i="1"/>
  <c r="AA2547" i="1" s="1"/>
  <c r="W2483" i="1"/>
  <c r="AA2483" i="1" s="1"/>
  <c r="W2419" i="1"/>
  <c r="AA2419" i="1" s="1"/>
  <c r="W2355" i="1"/>
  <c r="AA2355" i="1" s="1"/>
  <c r="W2291" i="1"/>
  <c r="AA2291" i="1" s="1"/>
  <c r="W2227" i="1"/>
  <c r="AA2227" i="1" s="1"/>
  <c r="W2163" i="1"/>
  <c r="AA2163" i="1" s="1"/>
  <c r="W2099" i="1"/>
  <c r="AA2099" i="1" s="1"/>
  <c r="W1983" i="1"/>
  <c r="AA1983" i="1" s="1"/>
  <c r="W1823" i="1"/>
  <c r="AA1823" i="1" s="1"/>
  <c r="W1538" i="1"/>
  <c r="AA1538" i="1" s="1"/>
  <c r="W3858" i="1"/>
  <c r="AA3858" i="1" s="1"/>
  <c r="W3842" i="1"/>
  <c r="AA3842" i="1" s="1"/>
  <c r="W3826" i="1"/>
  <c r="AA3826" i="1" s="1"/>
  <c r="W3810" i="1"/>
  <c r="AA3810" i="1" s="1"/>
  <c r="W3794" i="1"/>
  <c r="AA3794" i="1" s="1"/>
  <c r="W3778" i="1"/>
  <c r="AA3778" i="1" s="1"/>
  <c r="W3762" i="1"/>
  <c r="AA3762" i="1" s="1"/>
  <c r="W3746" i="1"/>
  <c r="AA3746" i="1" s="1"/>
  <c r="W3730" i="1"/>
  <c r="AA3730" i="1" s="1"/>
  <c r="W3714" i="1"/>
  <c r="AA3714" i="1" s="1"/>
  <c r="W3698" i="1"/>
  <c r="AA3698" i="1" s="1"/>
  <c r="W3682" i="1"/>
  <c r="AA3682" i="1" s="1"/>
  <c r="W3666" i="1"/>
  <c r="AA3666" i="1" s="1"/>
  <c r="W3650" i="1"/>
  <c r="AA3650" i="1" s="1"/>
  <c r="W3634" i="1"/>
  <c r="AA3634" i="1" s="1"/>
  <c r="W3618" i="1"/>
  <c r="AA3618" i="1" s="1"/>
  <c r="W3602" i="1"/>
  <c r="AA3602" i="1" s="1"/>
  <c r="W3586" i="1"/>
  <c r="AA3586" i="1" s="1"/>
  <c r="W3570" i="1"/>
  <c r="AA3570" i="1" s="1"/>
  <c r="W3554" i="1"/>
  <c r="AA3554" i="1" s="1"/>
  <c r="W3538" i="1"/>
  <c r="AA3538" i="1" s="1"/>
  <c r="W3522" i="1"/>
  <c r="AA3522" i="1" s="1"/>
  <c r="W3506" i="1"/>
  <c r="AA3506" i="1" s="1"/>
  <c r="W3490" i="1"/>
  <c r="AA3490" i="1" s="1"/>
  <c r="W3474" i="1"/>
  <c r="AA3474" i="1" s="1"/>
  <c r="W3458" i="1"/>
  <c r="AA3458" i="1" s="1"/>
  <c r="W3442" i="1"/>
  <c r="AA3442" i="1" s="1"/>
  <c r="W3426" i="1"/>
  <c r="AA3426" i="1" s="1"/>
  <c r="W3410" i="1"/>
  <c r="AA3410" i="1" s="1"/>
  <c r="W3394" i="1"/>
  <c r="AA3394" i="1" s="1"/>
  <c r="W3378" i="1"/>
  <c r="AA3378" i="1" s="1"/>
  <c r="W3362" i="1"/>
  <c r="AA3362" i="1" s="1"/>
  <c r="W3346" i="1"/>
  <c r="AA3346" i="1" s="1"/>
  <c r="W3330" i="1"/>
  <c r="AA3330" i="1" s="1"/>
  <c r="W3314" i="1"/>
  <c r="AA3314" i="1" s="1"/>
  <c r="W3298" i="1"/>
  <c r="AA3298" i="1" s="1"/>
  <c r="W3282" i="1"/>
  <c r="AA3282" i="1" s="1"/>
  <c r="W3266" i="1"/>
  <c r="AA3266" i="1" s="1"/>
  <c r="W3250" i="1"/>
  <c r="AA3250" i="1" s="1"/>
  <c r="W3234" i="1"/>
  <c r="AA3234" i="1" s="1"/>
  <c r="W3218" i="1"/>
  <c r="AA3218" i="1" s="1"/>
  <c r="W3202" i="1"/>
  <c r="AA3202" i="1" s="1"/>
  <c r="W3186" i="1"/>
  <c r="AA3186" i="1" s="1"/>
  <c r="W3170" i="1"/>
  <c r="AA3170" i="1" s="1"/>
  <c r="W3154" i="1"/>
  <c r="AA3154" i="1" s="1"/>
  <c r="W3138" i="1"/>
  <c r="AA3138" i="1" s="1"/>
  <c r="W3122" i="1"/>
  <c r="AA3122" i="1" s="1"/>
  <c r="W3106" i="1"/>
  <c r="AA3106" i="1" s="1"/>
  <c r="W3090" i="1"/>
  <c r="AA3090" i="1" s="1"/>
  <c r="W3074" i="1"/>
  <c r="AA3074" i="1" s="1"/>
  <c r="W3058" i="1"/>
  <c r="AA3058" i="1" s="1"/>
  <c r="W3042" i="1"/>
  <c r="AA3042" i="1" s="1"/>
  <c r="W3026" i="1"/>
  <c r="AA3026" i="1" s="1"/>
  <c r="W3010" i="1"/>
  <c r="AA3010" i="1" s="1"/>
  <c r="W2994" i="1"/>
  <c r="AA2994" i="1" s="1"/>
  <c r="W2978" i="1"/>
  <c r="AA2978" i="1" s="1"/>
  <c r="W2962" i="1"/>
  <c r="AA2962" i="1" s="1"/>
  <c r="W2946" i="1"/>
  <c r="AA2946" i="1" s="1"/>
  <c r="W2930" i="1"/>
  <c r="AA2930" i="1" s="1"/>
  <c r="W2914" i="1"/>
  <c r="AA2914" i="1" s="1"/>
  <c r="W2898" i="1"/>
  <c r="AA2898" i="1" s="1"/>
  <c r="W2882" i="1"/>
  <c r="AA2882" i="1" s="1"/>
  <c r="W2866" i="1"/>
  <c r="AA2866" i="1" s="1"/>
  <c r="W2850" i="1"/>
  <c r="AA2850" i="1" s="1"/>
  <c r="W2834" i="1"/>
  <c r="AA2834" i="1" s="1"/>
  <c r="W2818" i="1"/>
  <c r="AA2818" i="1" s="1"/>
  <c r="W2802" i="1"/>
  <c r="AA2802" i="1" s="1"/>
  <c r="W2776" i="1"/>
  <c r="AA2776" i="1" s="1"/>
  <c r="W2744" i="1"/>
  <c r="AA2744" i="1" s="1"/>
  <c r="W2712" i="1"/>
  <c r="AA2712" i="1" s="1"/>
  <c r="W2680" i="1"/>
  <c r="AA2680" i="1" s="1"/>
  <c r="W2648" i="1"/>
  <c r="AA2648" i="1" s="1"/>
  <c r="W2616" i="1"/>
  <c r="AA2616" i="1" s="1"/>
  <c r="W2584" i="1"/>
  <c r="AA2584" i="1" s="1"/>
  <c r="W2552" i="1"/>
  <c r="AA2552" i="1" s="1"/>
  <c r="W2495" i="1"/>
  <c r="AA2495" i="1" s="1"/>
  <c r="W2431" i="1"/>
  <c r="AA2431" i="1" s="1"/>
  <c r="W2367" i="1"/>
  <c r="AA2367" i="1" s="1"/>
  <c r="W2303" i="1"/>
  <c r="AA2303" i="1" s="1"/>
  <c r="W2239" i="1"/>
  <c r="AA2239" i="1" s="1"/>
  <c r="W2175" i="1"/>
  <c r="AA2175" i="1" s="1"/>
  <c r="W2111" i="1"/>
  <c r="AA2111" i="1" s="1"/>
  <c r="W2007" i="1"/>
  <c r="AA2007" i="1" s="1"/>
  <c r="W1871" i="1"/>
  <c r="AA1871" i="1" s="1"/>
  <c r="W1615" i="1"/>
  <c r="AA1615" i="1" s="1"/>
  <c r="W2794" i="1"/>
  <c r="AA2794" i="1" s="1"/>
  <c r="W2778" i="1"/>
  <c r="AA2778" i="1" s="1"/>
  <c r="W2762" i="1"/>
  <c r="AA2762" i="1" s="1"/>
  <c r="W2746" i="1"/>
  <c r="AA2746" i="1" s="1"/>
  <c r="W2730" i="1"/>
  <c r="AA2730" i="1" s="1"/>
  <c r="W2714" i="1"/>
  <c r="AA2714" i="1" s="1"/>
  <c r="W2698" i="1"/>
  <c r="AA2698" i="1" s="1"/>
  <c r="W2682" i="1"/>
  <c r="AA2682" i="1" s="1"/>
  <c r="W2666" i="1"/>
  <c r="AA2666" i="1" s="1"/>
  <c r="W2650" i="1"/>
  <c r="AA2650" i="1" s="1"/>
  <c r="W2634" i="1"/>
  <c r="AA2634" i="1" s="1"/>
  <c r="W2618" i="1"/>
  <c r="AA2618" i="1" s="1"/>
  <c r="W2602" i="1"/>
  <c r="AA2602" i="1" s="1"/>
  <c r="W2586" i="1"/>
  <c r="AA2586" i="1" s="1"/>
  <c r="W2570" i="1"/>
  <c r="AA2570" i="1" s="1"/>
  <c r="W2554" i="1"/>
  <c r="AA2554" i="1" s="1"/>
  <c r="W2538" i="1"/>
  <c r="AA2538" i="1" s="1"/>
  <c r="W2522" i="1"/>
  <c r="AA2522" i="1" s="1"/>
  <c r="W2506" i="1"/>
  <c r="AA2506" i="1" s="1"/>
  <c r="W2490" i="1"/>
  <c r="AA2490" i="1" s="1"/>
  <c r="W2474" i="1"/>
  <c r="AA2474" i="1" s="1"/>
  <c r="W2458" i="1"/>
  <c r="AA2458" i="1" s="1"/>
  <c r="W2442" i="1"/>
  <c r="AA2442" i="1" s="1"/>
  <c r="W2426" i="1"/>
  <c r="AA2426" i="1" s="1"/>
  <c r="W2410" i="1"/>
  <c r="AA2410" i="1" s="1"/>
  <c r="W2394" i="1"/>
  <c r="AA2394" i="1" s="1"/>
  <c r="W2378" i="1"/>
  <c r="AA2378" i="1" s="1"/>
  <c r="W2362" i="1"/>
  <c r="AA2362" i="1" s="1"/>
  <c r="W2346" i="1"/>
  <c r="AA2346" i="1" s="1"/>
  <c r="W2330" i="1"/>
  <c r="AA2330" i="1" s="1"/>
  <c r="W2314" i="1"/>
  <c r="AA2314" i="1" s="1"/>
  <c r="W2298" i="1"/>
  <c r="AA2298" i="1" s="1"/>
  <c r="W2282" i="1"/>
  <c r="AA2282" i="1" s="1"/>
  <c r="W2266" i="1"/>
  <c r="AA2266" i="1" s="1"/>
  <c r="W2250" i="1"/>
  <c r="AA2250" i="1" s="1"/>
  <c r="W2234" i="1"/>
  <c r="AA2234" i="1" s="1"/>
  <c r="W2218" i="1"/>
  <c r="AA2218" i="1" s="1"/>
  <c r="W2202" i="1"/>
  <c r="AA2202" i="1" s="1"/>
  <c r="W2186" i="1"/>
  <c r="AA2186" i="1" s="1"/>
  <c r="W2170" i="1"/>
  <c r="AA2170" i="1" s="1"/>
  <c r="W2154" i="1"/>
  <c r="AA2154" i="1" s="1"/>
  <c r="W2138" i="1"/>
  <c r="AA2138" i="1" s="1"/>
  <c r="W2122" i="1"/>
  <c r="AA2122" i="1" s="1"/>
  <c r="W2106" i="1"/>
  <c r="AA2106" i="1" s="1"/>
  <c r="W2090" i="1"/>
  <c r="AA2090" i="1" s="1"/>
  <c r="W2060" i="1"/>
  <c r="AA2060" i="1" s="1"/>
  <c r="W2028" i="1"/>
  <c r="AA2028" i="1" s="1"/>
  <c r="W1996" i="1"/>
  <c r="AA1996" i="1" s="1"/>
  <c r="W1964" i="1"/>
  <c r="AA1964" i="1" s="1"/>
  <c r="W1932" i="1"/>
  <c r="AA1932" i="1" s="1"/>
  <c r="W1900" i="1"/>
  <c r="AA1900" i="1" s="1"/>
  <c r="W1851" i="1"/>
  <c r="AA1851" i="1" s="1"/>
  <c r="W1787" i="1"/>
  <c r="AA1787" i="1" s="1"/>
  <c r="W1723" i="1"/>
  <c r="AA1723" i="1" s="1"/>
  <c r="W1659" i="1"/>
  <c r="AA1659" i="1" s="1"/>
  <c r="W1594" i="1"/>
  <c r="AA1594" i="1" s="1"/>
  <c r="W1414" i="1"/>
  <c r="AA1414" i="1" s="1"/>
  <c r="W1158" i="1"/>
  <c r="AA1158" i="1" s="1"/>
  <c r="W2793" i="1"/>
  <c r="AA2793" i="1" s="1"/>
  <c r="W2777" i="1"/>
  <c r="AA2777" i="1" s="1"/>
  <c r="W2761" i="1"/>
  <c r="AA2761" i="1" s="1"/>
  <c r="W2745" i="1"/>
  <c r="AA2745" i="1" s="1"/>
  <c r="W2729" i="1"/>
  <c r="AA2729" i="1" s="1"/>
  <c r="W2713" i="1"/>
  <c r="AA2713" i="1" s="1"/>
  <c r="W2697" i="1"/>
  <c r="AA2697" i="1" s="1"/>
  <c r="W2681" i="1"/>
  <c r="AA2681" i="1" s="1"/>
  <c r="W2665" i="1"/>
  <c r="AA2665" i="1" s="1"/>
  <c r="W2649" i="1"/>
  <c r="AA2649" i="1" s="1"/>
  <c r="W2633" i="1"/>
  <c r="AA2633" i="1" s="1"/>
  <c r="W2617" i="1"/>
  <c r="AA2617" i="1" s="1"/>
  <c r="W2601" i="1"/>
  <c r="AA2601" i="1" s="1"/>
  <c r="W2585" i="1"/>
  <c r="AA2585" i="1" s="1"/>
  <c r="W2569" i="1"/>
  <c r="AA2569" i="1" s="1"/>
  <c r="AA3797" i="1"/>
  <c r="W4444" i="1"/>
  <c r="AA4444" i="1" s="1"/>
  <c r="AA4534" i="1"/>
  <c r="W4658" i="1"/>
  <c r="AA4658" i="1" s="1"/>
  <c r="W4428" i="1"/>
  <c r="AA4428" i="1" s="1"/>
  <c r="W3592" i="1"/>
  <c r="AA3592" i="1" s="1"/>
  <c r="W4678" i="1"/>
  <c r="AA4678" i="1" s="1"/>
  <c r="W3699" i="1"/>
  <c r="AA3699" i="1" s="1"/>
  <c r="AA4559" i="1"/>
  <c r="W3013" i="1"/>
  <c r="AA3013" i="1" s="1"/>
  <c r="W3784" i="1"/>
  <c r="AA3784" i="1" s="1"/>
  <c r="W4626" i="1"/>
  <c r="AA4626" i="1" s="1"/>
  <c r="W4300" i="1"/>
  <c r="AA4300" i="1" s="1"/>
  <c r="W3763" i="1"/>
  <c r="AA3763" i="1" s="1"/>
  <c r="W2591" i="1"/>
  <c r="AA2591" i="1" s="1"/>
  <c r="W4606" i="1"/>
  <c r="AA4606" i="1" s="1"/>
  <c r="W3964" i="1"/>
  <c r="AA3964" i="1" s="1"/>
  <c r="W3208" i="1"/>
  <c r="AA3208" i="1" s="1"/>
  <c r="W4650" i="1"/>
  <c r="AA4650" i="1" s="1"/>
  <c r="W4396" i="1"/>
  <c r="AA4396" i="1" s="1"/>
  <c r="W3549" i="1"/>
  <c r="AA3549" i="1" s="1"/>
  <c r="W3048" i="1"/>
  <c r="AA3048" i="1" s="1"/>
  <c r="W4697" i="1"/>
  <c r="AA4697" i="1" s="1"/>
  <c r="W4665" i="1"/>
  <c r="AA4665" i="1" s="1"/>
  <c r="W4633" i="1"/>
  <c r="AA4633" i="1" s="1"/>
  <c r="W4601" i="1"/>
  <c r="AA4601" i="1" s="1"/>
  <c r="W4576" i="1"/>
  <c r="AA4576" i="1" s="1"/>
  <c r="W4512" i="1"/>
  <c r="AA4512" i="1" s="1"/>
  <c r="W4456" i="1"/>
  <c r="AA4456" i="1" s="1"/>
  <c r="W4328" i="1"/>
  <c r="AA4328" i="1" s="1"/>
  <c r="W4136" i="1"/>
  <c r="AA4136" i="1" s="1"/>
  <c r="W3880" i="1"/>
  <c r="AA3880" i="1" s="1"/>
  <c r="W3629" i="1"/>
  <c r="AA3629" i="1" s="1"/>
  <c r="W3544" i="1"/>
  <c r="AA3544" i="1" s="1"/>
  <c r="W3424" i="1"/>
  <c r="AA3424" i="1" s="1"/>
  <c r="W3168" i="1"/>
  <c r="AA3168" i="1" s="1"/>
  <c r="W2805" i="1"/>
  <c r="AA2805" i="1" s="1"/>
  <c r="W2031" i="1"/>
  <c r="AA2031" i="1" s="1"/>
  <c r="W4672" i="1"/>
  <c r="AA4672" i="1" s="1"/>
  <c r="W4624" i="1"/>
  <c r="AA4624" i="1" s="1"/>
  <c r="W4591" i="1"/>
  <c r="AA4591" i="1" s="1"/>
  <c r="W4484" i="1"/>
  <c r="AA4484" i="1" s="1"/>
  <c r="W4356" i="1"/>
  <c r="AA4356" i="1" s="1"/>
  <c r="W4164" i="1"/>
  <c r="AA4164" i="1" s="1"/>
  <c r="W4100" i="1"/>
  <c r="AA4100" i="1" s="1"/>
  <c r="W3972" i="1"/>
  <c r="AA3972" i="1" s="1"/>
  <c r="W3837" i="1"/>
  <c r="AA3837" i="1" s="1"/>
  <c r="W3581" i="1"/>
  <c r="AA3581" i="1" s="1"/>
  <c r="W3352" i="1"/>
  <c r="AA3352" i="1" s="1"/>
  <c r="W3096" i="1"/>
  <c r="AA3096" i="1" s="1"/>
  <c r="W2507" i="1"/>
  <c r="AA2507" i="1" s="1"/>
  <c r="W4711" i="1"/>
  <c r="AA4711" i="1" s="1"/>
  <c r="W4663" i="1"/>
  <c r="AA4663" i="1" s="1"/>
  <c r="W4599" i="1"/>
  <c r="AA4599" i="1" s="1"/>
  <c r="W4448" i="1"/>
  <c r="AA4448" i="1" s="1"/>
  <c r="W4320" i="1"/>
  <c r="AA4320" i="1" s="1"/>
  <c r="W4192" i="1"/>
  <c r="AA4192" i="1" s="1"/>
  <c r="W4064" i="1"/>
  <c r="AA4064" i="1" s="1"/>
  <c r="W3704" i="1"/>
  <c r="AA3704" i="1" s="1"/>
  <c r="W3408" i="1"/>
  <c r="AA3408" i="1" s="1"/>
  <c r="W3152" i="1"/>
  <c r="AA3152" i="1" s="1"/>
  <c r="W2751" i="1"/>
  <c r="AA2751" i="1" s="1"/>
  <c r="W4491" i="1"/>
  <c r="AA4491" i="1" s="1"/>
  <c r="W4459" i="1"/>
  <c r="AA4459" i="1" s="1"/>
  <c r="W4411" i="1"/>
  <c r="AA4411" i="1" s="1"/>
  <c r="W4379" i="1"/>
  <c r="AA4379" i="1" s="1"/>
  <c r="W4331" i="1"/>
  <c r="AA4331" i="1" s="1"/>
  <c r="W4299" i="1"/>
  <c r="AA4299" i="1" s="1"/>
  <c r="W4235" i="1"/>
  <c r="AA4235" i="1" s="1"/>
  <c r="W4203" i="1"/>
  <c r="AA4203" i="1" s="1"/>
  <c r="W4187" i="1"/>
  <c r="AA4187" i="1" s="1"/>
  <c r="W4139" i="1"/>
  <c r="AA4139" i="1" s="1"/>
  <c r="W4107" i="1"/>
  <c r="AA4107" i="1" s="1"/>
  <c r="W4091" i="1"/>
  <c r="AA4091" i="1" s="1"/>
  <c r="W4059" i="1"/>
  <c r="AA4059" i="1" s="1"/>
  <c r="W4027" i="1"/>
  <c r="AA4027" i="1" s="1"/>
  <c r="W4011" i="1"/>
  <c r="AA4011" i="1" s="1"/>
  <c r="W3963" i="1"/>
  <c r="AA3963" i="1" s="1"/>
  <c r="W3931" i="1"/>
  <c r="AA3931" i="1" s="1"/>
  <c r="W3899" i="1"/>
  <c r="AA3899" i="1" s="1"/>
  <c r="W3867" i="1"/>
  <c r="AA3867" i="1" s="1"/>
  <c r="W3825" i="1"/>
  <c r="AA3825" i="1" s="1"/>
  <c r="W3783" i="1"/>
  <c r="AA3783" i="1" s="1"/>
  <c r="W3740" i="1"/>
  <c r="AA3740" i="1" s="1"/>
  <c r="W3676" i="1"/>
  <c r="AA3676" i="1" s="1"/>
  <c r="W3633" i="1"/>
  <c r="AA3633" i="1" s="1"/>
  <c r="W3591" i="1"/>
  <c r="AA3591" i="1" s="1"/>
  <c r="W3548" i="1"/>
  <c r="AA3548" i="1" s="1"/>
  <c r="W3493" i="1"/>
  <c r="AA3493" i="1" s="1"/>
  <c r="W3429" i="1"/>
  <c r="AA3429" i="1" s="1"/>
  <c r="W3365" i="1"/>
  <c r="AA3365" i="1" s="1"/>
  <c r="W3301" i="1"/>
  <c r="AA3301" i="1" s="1"/>
  <c r="W3237" i="1"/>
  <c r="AA3237" i="1" s="1"/>
  <c r="W3173" i="1"/>
  <c r="AA3173" i="1" s="1"/>
  <c r="W3109" i="1"/>
  <c r="AA3109" i="1" s="1"/>
  <c r="W3045" i="1"/>
  <c r="AA3045" i="1" s="1"/>
  <c r="W2945" i="1"/>
  <c r="AA2945" i="1" s="1"/>
  <c r="W2817" i="1"/>
  <c r="AA2817" i="1" s="1"/>
  <c r="W2583" i="1"/>
  <c r="AA2583" i="1" s="1"/>
  <c r="W2107" i="1"/>
  <c r="AA2107" i="1" s="1"/>
  <c r="W4574" i="1"/>
  <c r="AA4574" i="1" s="1"/>
  <c r="W4542" i="1"/>
  <c r="AA4542" i="1" s="1"/>
  <c r="W4510" i="1"/>
  <c r="AA4510" i="1" s="1"/>
  <c r="W4478" i="1"/>
  <c r="AA4478" i="1" s="1"/>
  <c r="W4430" i="1"/>
  <c r="AA4430" i="1" s="1"/>
  <c r="W4398" i="1"/>
  <c r="AA4398" i="1" s="1"/>
  <c r="W4366" i="1"/>
  <c r="AA4366" i="1" s="1"/>
  <c r="W4334" i="1"/>
  <c r="AA4334" i="1" s="1"/>
  <c r="W4318" i="1"/>
  <c r="AA4318" i="1" s="1"/>
  <c r="W4286" i="1"/>
  <c r="AA4286" i="1" s="1"/>
  <c r="W4270" i="1"/>
  <c r="AA4270" i="1" s="1"/>
  <c r="W4238" i="1"/>
  <c r="AA4238" i="1" s="1"/>
  <c r="W4206" i="1"/>
  <c r="AA4206" i="1" s="1"/>
  <c r="W4174" i="1"/>
  <c r="AA4174" i="1" s="1"/>
  <c r="W4142" i="1"/>
  <c r="AA4142" i="1" s="1"/>
  <c r="W4110" i="1"/>
  <c r="AA4110" i="1" s="1"/>
  <c r="W4078" i="1"/>
  <c r="AA4078" i="1" s="1"/>
  <c r="W4046" i="1"/>
  <c r="AA4046" i="1" s="1"/>
  <c r="W4014" i="1"/>
  <c r="AA4014" i="1" s="1"/>
  <c r="W3982" i="1"/>
  <c r="AA3982" i="1" s="1"/>
  <c r="W3950" i="1"/>
  <c r="AA3950" i="1" s="1"/>
  <c r="W3918" i="1"/>
  <c r="AA3918" i="1" s="1"/>
  <c r="W3870" i="1"/>
  <c r="AA3870" i="1" s="1"/>
  <c r="W3829" i="1"/>
  <c r="AA3829" i="1" s="1"/>
  <c r="W3787" i="1"/>
  <c r="AA3787" i="1" s="1"/>
  <c r="W3744" i="1"/>
  <c r="AA3744" i="1" s="1"/>
  <c r="W3680" i="1"/>
  <c r="AA3680" i="1" s="1"/>
  <c r="W3637" i="1"/>
  <c r="AA3637" i="1" s="1"/>
  <c r="W3573" i="1"/>
  <c r="AA3573" i="1" s="1"/>
  <c r="W3531" i="1"/>
  <c r="AA3531" i="1" s="1"/>
  <c r="W3468" i="1"/>
  <c r="AA3468" i="1" s="1"/>
  <c r="W3436" i="1"/>
  <c r="AA3436" i="1" s="1"/>
  <c r="W3372" i="1"/>
  <c r="AA3372" i="1" s="1"/>
  <c r="W3308" i="1"/>
  <c r="AA3308" i="1" s="1"/>
  <c r="W3244" i="1"/>
  <c r="AA3244" i="1" s="1"/>
  <c r="W3180" i="1"/>
  <c r="AA3180" i="1" s="1"/>
  <c r="W3116" i="1"/>
  <c r="AA3116" i="1" s="1"/>
  <c r="W3052" i="1"/>
  <c r="AA3052" i="1" s="1"/>
  <c r="W2957" i="1"/>
  <c r="AA2957" i="1" s="1"/>
  <c r="W2829" i="1"/>
  <c r="AA2829" i="1" s="1"/>
  <c r="W2607" i="1"/>
  <c r="AA2607" i="1" s="1"/>
  <c r="W2155" i="1"/>
  <c r="AA2155" i="1" s="1"/>
  <c r="W4549" i="1"/>
  <c r="AA4549" i="1" s="1"/>
  <c r="W4517" i="1"/>
  <c r="AA4517" i="1" s="1"/>
  <c r="W4485" i="1"/>
  <c r="AA4485" i="1" s="1"/>
  <c r="W4453" i="1"/>
  <c r="AA4453" i="1" s="1"/>
  <c r="W4421" i="1"/>
  <c r="AA4421" i="1" s="1"/>
  <c r="W4389" i="1"/>
  <c r="AA4389" i="1" s="1"/>
  <c r="W4357" i="1"/>
  <c r="AA4357" i="1" s="1"/>
  <c r="W4341" i="1"/>
  <c r="AA4341" i="1" s="1"/>
  <c r="W4309" i="1"/>
  <c r="AA4309" i="1" s="1"/>
  <c r="W4277" i="1"/>
  <c r="AA4277" i="1" s="1"/>
  <c r="W4245" i="1"/>
  <c r="AA4245" i="1" s="1"/>
  <c r="W4213" i="1"/>
  <c r="AA4213" i="1" s="1"/>
  <c r="W4181" i="1"/>
  <c r="AA4181" i="1" s="1"/>
  <c r="W4149" i="1"/>
  <c r="AA4149" i="1" s="1"/>
  <c r="W4117" i="1"/>
  <c r="AA4117" i="1" s="1"/>
  <c r="W4085" i="1"/>
  <c r="AA4085" i="1" s="1"/>
  <c r="W4053" i="1"/>
  <c r="AA4053" i="1" s="1"/>
  <c r="W4021" i="1"/>
  <c r="AA4021" i="1" s="1"/>
  <c r="W3989" i="1"/>
  <c r="AA3989" i="1" s="1"/>
  <c r="W3957" i="1"/>
  <c r="AA3957" i="1" s="1"/>
  <c r="W3925" i="1"/>
  <c r="AA3925" i="1" s="1"/>
  <c r="W3893" i="1"/>
  <c r="AA3893" i="1" s="1"/>
  <c r="W3860" i="1"/>
  <c r="AA3860" i="1" s="1"/>
  <c r="W3817" i="1"/>
  <c r="AA3817" i="1" s="1"/>
  <c r="W3775" i="1"/>
  <c r="AA3775" i="1" s="1"/>
  <c r="W3732" i="1"/>
  <c r="AA3732" i="1" s="1"/>
  <c r="W3689" i="1"/>
  <c r="AA3689" i="1" s="1"/>
  <c r="W3647" i="1"/>
  <c r="AA3647" i="1" s="1"/>
  <c r="W3604" i="1"/>
  <c r="AA3604" i="1" s="1"/>
  <c r="W3540" i="1"/>
  <c r="AA3540" i="1" s="1"/>
  <c r="W3513" i="1"/>
  <c r="AA3513" i="1" s="1"/>
  <c r="W3449" i="1"/>
  <c r="AA3449" i="1" s="1"/>
  <c r="W3385" i="1"/>
  <c r="AA3385" i="1" s="1"/>
  <c r="W3321" i="1"/>
  <c r="AA3321" i="1" s="1"/>
  <c r="W3257" i="1"/>
  <c r="AA3257" i="1" s="1"/>
  <c r="W3193" i="1"/>
  <c r="AA3193" i="1" s="1"/>
  <c r="W3129" i="1"/>
  <c r="AA3129" i="1" s="1"/>
  <c r="W3065" i="1"/>
  <c r="AA3065" i="1" s="1"/>
  <c r="W2921" i="1"/>
  <c r="AA2921" i="1" s="1"/>
  <c r="W2791" i="1"/>
  <c r="AA2791" i="1" s="1"/>
  <c r="W2523" i="1"/>
  <c r="AA2523" i="1" s="1"/>
  <c r="W2267" i="1"/>
  <c r="AA2267" i="1" s="1"/>
  <c r="W3012" i="1"/>
  <c r="AA3012" i="1" s="1"/>
  <c r="W2980" i="1"/>
  <c r="AA2980" i="1" s="1"/>
  <c r="W2948" i="1"/>
  <c r="AA2948" i="1" s="1"/>
  <c r="W2916" i="1"/>
  <c r="AA2916" i="1" s="1"/>
  <c r="W2868" i="1"/>
  <c r="AA2868" i="1" s="1"/>
  <c r="W2836" i="1"/>
  <c r="AA2836" i="1" s="1"/>
  <c r="W2804" i="1"/>
  <c r="AA2804" i="1" s="1"/>
  <c r="W2748" i="1"/>
  <c r="AA2748" i="1" s="1"/>
  <c r="W2684" i="1"/>
  <c r="AA2684" i="1" s="1"/>
  <c r="W2588" i="1"/>
  <c r="AA2588" i="1" s="1"/>
  <c r="W2503" i="1"/>
  <c r="AA2503" i="1" s="1"/>
  <c r="W2375" i="1"/>
  <c r="AA2375" i="1" s="1"/>
  <c r="W2247" i="1"/>
  <c r="AA2247" i="1" s="1"/>
  <c r="W2119" i="1"/>
  <c r="AA2119" i="1" s="1"/>
  <c r="W1647" i="1"/>
  <c r="AA1647" i="1" s="1"/>
  <c r="W3511" i="1"/>
  <c r="AA3511" i="1" s="1"/>
  <c r="W3479" i="1"/>
  <c r="AA3479" i="1" s="1"/>
  <c r="W3447" i="1"/>
  <c r="AA3447" i="1" s="1"/>
  <c r="W3431" i="1"/>
  <c r="AA3431" i="1" s="1"/>
  <c r="W3399" i="1"/>
  <c r="AA3399" i="1" s="1"/>
  <c r="W3367" i="1"/>
  <c r="AA3367" i="1" s="1"/>
  <c r="W3335" i="1"/>
  <c r="AA3335" i="1" s="1"/>
  <c r="W3303" i="1"/>
  <c r="AA3303" i="1" s="1"/>
  <c r="W3271" i="1"/>
  <c r="AA3271" i="1" s="1"/>
  <c r="W3239" i="1"/>
  <c r="AA3239" i="1" s="1"/>
  <c r="W3207" i="1"/>
  <c r="AA3207" i="1" s="1"/>
  <c r="W3175" i="1"/>
  <c r="AA3175" i="1" s="1"/>
  <c r="W3143" i="1"/>
  <c r="AA3143" i="1" s="1"/>
  <c r="W3111" i="1"/>
  <c r="AA3111" i="1" s="1"/>
  <c r="W3079" i="1"/>
  <c r="AA3079" i="1" s="1"/>
  <c r="W3047" i="1"/>
  <c r="AA3047" i="1" s="1"/>
  <c r="W3015" i="1"/>
  <c r="AA3015" i="1" s="1"/>
  <c r="W2983" i="1"/>
  <c r="AA2983" i="1" s="1"/>
  <c r="W2951" i="1"/>
  <c r="AA2951" i="1" s="1"/>
  <c r="W2919" i="1"/>
  <c r="AA2919" i="1" s="1"/>
  <c r="W2887" i="1"/>
  <c r="AA2887" i="1" s="1"/>
  <c r="W2839" i="1"/>
  <c r="AA2839" i="1" s="1"/>
  <c r="W2807" i="1"/>
  <c r="AA2807" i="1" s="1"/>
  <c r="W2755" i="1"/>
  <c r="AA2755" i="1" s="1"/>
  <c r="W2691" i="1"/>
  <c r="AA2691" i="1" s="1"/>
  <c r="W2627" i="1"/>
  <c r="AA2627" i="1" s="1"/>
  <c r="W2563" i="1"/>
  <c r="AA2563" i="1" s="1"/>
  <c r="W2387" i="1"/>
  <c r="AA2387" i="1" s="1"/>
  <c r="W2259" i="1"/>
  <c r="AA2259" i="1" s="1"/>
  <c r="W2131" i="1"/>
  <c r="AA2131" i="1" s="1"/>
  <c r="W1919" i="1"/>
  <c r="AA1919" i="1" s="1"/>
  <c r="W1022" i="1"/>
  <c r="AA1022" i="1" s="1"/>
  <c r="W3834" i="1"/>
  <c r="AA3834" i="1" s="1"/>
  <c r="W3802" i="1"/>
  <c r="AA3802" i="1" s="1"/>
  <c r="W3786" i="1"/>
  <c r="AA3786" i="1" s="1"/>
  <c r="W3754" i="1"/>
  <c r="AA3754" i="1" s="1"/>
  <c r="W3722" i="1"/>
  <c r="AA3722" i="1" s="1"/>
  <c r="W3690" i="1"/>
  <c r="AA3690" i="1" s="1"/>
  <c r="W3658" i="1"/>
  <c r="AA3658" i="1" s="1"/>
  <c r="W3626" i="1"/>
  <c r="AA3626" i="1" s="1"/>
  <c r="W3594" i="1"/>
  <c r="AA3594" i="1" s="1"/>
  <c r="W3562" i="1"/>
  <c r="AA3562" i="1" s="1"/>
  <c r="W3530" i="1"/>
  <c r="AA3530" i="1" s="1"/>
  <c r="W3498" i="1"/>
  <c r="AA3498" i="1" s="1"/>
  <c r="W3466" i="1"/>
  <c r="AA3466" i="1" s="1"/>
  <c r="W3418" i="1"/>
  <c r="AA3418" i="1" s="1"/>
  <c r="W3386" i="1"/>
  <c r="AA3386" i="1" s="1"/>
  <c r="W3354" i="1"/>
  <c r="AA3354" i="1" s="1"/>
  <c r="W3322" i="1"/>
  <c r="AA3322" i="1" s="1"/>
  <c r="W3290" i="1"/>
  <c r="AA3290" i="1" s="1"/>
  <c r="W3258" i="1"/>
  <c r="AA3258" i="1" s="1"/>
  <c r="W3226" i="1"/>
  <c r="AA3226" i="1" s="1"/>
  <c r="W3194" i="1"/>
  <c r="AA3194" i="1" s="1"/>
  <c r="W3162" i="1"/>
  <c r="AA3162" i="1" s="1"/>
  <c r="W3130" i="1"/>
  <c r="AA3130" i="1" s="1"/>
  <c r="W3098" i="1"/>
  <c r="AA3098" i="1" s="1"/>
  <c r="W3066" i="1"/>
  <c r="AA3066" i="1" s="1"/>
  <c r="W3018" i="1"/>
  <c r="AA3018" i="1" s="1"/>
  <c r="W2986" i="1"/>
  <c r="AA2986" i="1" s="1"/>
  <c r="W2954" i="1"/>
  <c r="AA2954" i="1" s="1"/>
  <c r="W2922" i="1"/>
  <c r="AA2922" i="1" s="1"/>
  <c r="W2890" i="1"/>
  <c r="AA2890" i="1" s="1"/>
  <c r="W2858" i="1"/>
  <c r="AA2858" i="1" s="1"/>
  <c r="W2826" i="1"/>
  <c r="AA2826" i="1" s="1"/>
  <c r="W2792" i="1"/>
  <c r="AA2792" i="1" s="1"/>
  <c r="W2728" i="1"/>
  <c r="AA2728" i="1" s="1"/>
  <c r="W2664" i="1"/>
  <c r="AA2664" i="1" s="1"/>
  <c r="W2600" i="1"/>
  <c r="AA2600" i="1" s="1"/>
  <c r="W2527" i="1"/>
  <c r="AA2527" i="1" s="1"/>
  <c r="W2399" i="1"/>
  <c r="AA2399" i="1" s="1"/>
  <c r="W2271" i="1"/>
  <c r="AA2271" i="1" s="1"/>
  <c r="W2143" i="1"/>
  <c r="AA2143" i="1" s="1"/>
  <c r="W1943" i="1"/>
  <c r="AA1943" i="1" s="1"/>
  <c r="W1238" i="1"/>
  <c r="AA1238" i="1" s="1"/>
  <c r="W2770" i="1"/>
  <c r="AA2770" i="1" s="1"/>
  <c r="W2738" i="1"/>
  <c r="AA2738" i="1" s="1"/>
  <c r="W2706" i="1"/>
  <c r="AA2706" i="1" s="1"/>
  <c r="W2674" i="1"/>
  <c r="AA2674" i="1" s="1"/>
  <c r="W2642" i="1"/>
  <c r="AA2642" i="1" s="1"/>
  <c r="W2610" i="1"/>
  <c r="AA2610" i="1" s="1"/>
  <c r="W2578" i="1"/>
  <c r="AA2578" i="1" s="1"/>
  <c r="W2546" i="1"/>
  <c r="AA2546" i="1" s="1"/>
  <c r="W2514" i="1"/>
  <c r="AA2514" i="1" s="1"/>
  <c r="W2482" i="1"/>
  <c r="AA2482" i="1" s="1"/>
  <c r="W2434" i="1"/>
  <c r="AA2434" i="1" s="1"/>
  <c r="W2402" i="1"/>
  <c r="AA2402" i="1" s="1"/>
  <c r="W2354" i="1"/>
  <c r="AA2354" i="1" s="1"/>
  <c r="W2322" i="1"/>
  <c r="AA2322" i="1" s="1"/>
  <c r="W2274" i="1"/>
  <c r="AA2274" i="1" s="1"/>
  <c r="W2242" i="1"/>
  <c r="AA2242" i="1" s="1"/>
  <c r="W2210" i="1"/>
  <c r="AA2210" i="1" s="1"/>
  <c r="W2178" i="1"/>
  <c r="AA2178" i="1" s="1"/>
  <c r="W2146" i="1"/>
  <c r="AA2146" i="1" s="1"/>
  <c r="W2114" i="1"/>
  <c r="AA2114" i="1" s="1"/>
  <c r="W2076" i="1"/>
  <c r="AA2076" i="1" s="1"/>
  <c r="W2012" i="1"/>
  <c r="AA2012" i="1" s="1"/>
  <c r="W1948" i="1"/>
  <c r="AA1948" i="1" s="1"/>
  <c r="W1883" i="1"/>
  <c r="AA1883" i="1" s="1"/>
  <c r="W1755" i="1"/>
  <c r="AA1755" i="1" s="1"/>
  <c r="W1627" i="1"/>
  <c r="AA1627" i="1" s="1"/>
  <c r="W1286" i="1"/>
  <c r="AA1286" i="1" s="1"/>
  <c r="W2785" i="1"/>
  <c r="AA2785" i="1" s="1"/>
  <c r="W2753" i="1"/>
  <c r="AA2753" i="1" s="1"/>
  <c r="W2721" i="1"/>
  <c r="AA2721" i="1" s="1"/>
  <c r="W2689" i="1"/>
  <c r="AA2689" i="1" s="1"/>
  <c r="W2657" i="1"/>
  <c r="AA2657" i="1" s="1"/>
  <c r="W2625" i="1"/>
  <c r="AA2625" i="1" s="1"/>
  <c r="W2593" i="1"/>
  <c r="AA2593" i="1" s="1"/>
  <c r="W2561" i="1"/>
  <c r="AA2561" i="1" s="1"/>
  <c r="W2529" i="1"/>
  <c r="AA2529" i="1" s="1"/>
  <c r="W2497" i="1"/>
  <c r="AA2497" i="1" s="1"/>
  <c r="W2481" i="1"/>
  <c r="AA2481" i="1" s="1"/>
  <c r="W2449" i="1"/>
  <c r="AA2449" i="1" s="1"/>
  <c r="W2417" i="1"/>
  <c r="AA2417" i="1" s="1"/>
  <c r="W2369" i="1"/>
  <c r="AA2369" i="1" s="1"/>
  <c r="W2337" i="1"/>
  <c r="AA2337" i="1" s="1"/>
  <c r="W2321" i="1"/>
  <c r="AA2321" i="1" s="1"/>
  <c r="W2289" i="1"/>
  <c r="AA2289" i="1" s="1"/>
  <c r="W2257" i="1"/>
  <c r="AA2257" i="1" s="1"/>
  <c r="W2225" i="1"/>
  <c r="AA2225" i="1" s="1"/>
  <c r="W2193" i="1"/>
  <c r="AA2193" i="1" s="1"/>
  <c r="W2161" i="1"/>
  <c r="AA2161" i="1" s="1"/>
  <c r="W2129" i="1"/>
  <c r="AA2129" i="1" s="1"/>
  <c r="W2097" i="1"/>
  <c r="AA2097" i="1" s="1"/>
  <c r="W2043" i="1"/>
  <c r="AA2043" i="1" s="1"/>
  <c r="W1979" i="1"/>
  <c r="AA1979" i="1" s="1"/>
  <c r="W1915" i="1"/>
  <c r="AA1915" i="1" s="1"/>
  <c r="W1815" i="1"/>
  <c r="AA1815" i="1" s="1"/>
  <c r="W1687" i="1"/>
  <c r="AA1687" i="1" s="1"/>
  <c r="W1522" i="1"/>
  <c r="AA1522" i="1" s="1"/>
  <c r="W958" i="1"/>
  <c r="AA958" i="1" s="1"/>
  <c r="W2520" i="1"/>
  <c r="AA2520" i="1" s="1"/>
  <c r="W2488" i="1"/>
  <c r="AA2488" i="1" s="1"/>
  <c r="W2456" i="1"/>
  <c r="AA2456" i="1" s="1"/>
  <c r="W2424" i="1"/>
  <c r="AA2424" i="1" s="1"/>
  <c r="W2392" i="1"/>
  <c r="AA2392" i="1" s="1"/>
  <c r="W2360" i="1"/>
  <c r="AA2360" i="1" s="1"/>
  <c r="W2312" i="1"/>
  <c r="AA2312" i="1" s="1"/>
  <c r="W2280" i="1"/>
  <c r="AA2280" i="1" s="1"/>
  <c r="W2248" i="1"/>
  <c r="AA2248" i="1" s="1"/>
  <c r="W2200" i="1"/>
  <c r="AA2200" i="1" s="1"/>
  <c r="W2168" i="1"/>
  <c r="AA2168" i="1" s="1"/>
  <c r="W2136" i="1"/>
  <c r="AA2136" i="1" s="1"/>
  <c r="W2104" i="1"/>
  <c r="AA2104" i="1" s="1"/>
  <c r="W2056" i="1"/>
  <c r="AA2056" i="1" s="1"/>
  <c r="W1960" i="1"/>
  <c r="AA1960" i="1" s="1"/>
  <c r="W1896" i="1"/>
  <c r="AA1896" i="1" s="1"/>
  <c r="W1779" i="1"/>
  <c r="AA1779" i="1" s="1"/>
  <c r="W1651" i="1"/>
  <c r="AA1651" i="1" s="1"/>
  <c r="W1126" i="1"/>
  <c r="AA1126" i="1" s="1"/>
  <c r="W2070" i="1"/>
  <c r="AA2070" i="1" s="1"/>
  <c r="W2038" i="1"/>
  <c r="AA2038" i="1" s="1"/>
  <c r="W1990" i="1"/>
  <c r="AA1990" i="1" s="1"/>
  <c r="W1958" i="1"/>
  <c r="AA1958" i="1" s="1"/>
  <c r="W1926" i="1"/>
  <c r="AA1926" i="1" s="1"/>
  <c r="W1878" i="1"/>
  <c r="AA1878" i="1" s="1"/>
  <c r="W1846" i="1"/>
  <c r="AA1846" i="1" s="1"/>
  <c r="W1814" i="1"/>
  <c r="AA1814" i="1" s="1"/>
  <c r="W1782" i="1"/>
  <c r="AA1782" i="1" s="1"/>
  <c r="W1750" i="1"/>
  <c r="AA1750" i="1" s="1"/>
  <c r="W1718" i="1"/>
  <c r="AA1718" i="1" s="1"/>
  <c r="W1686" i="1"/>
  <c r="AA1686" i="1" s="1"/>
  <c r="W1654" i="1"/>
  <c r="AA1654" i="1" s="1"/>
  <c r="W1622" i="1"/>
  <c r="AA1622" i="1" s="1"/>
  <c r="W1583" i="1"/>
  <c r="AA1583" i="1" s="1"/>
  <c r="W1458" i="1"/>
  <c r="AA1458" i="1" s="1"/>
  <c r="W1330" i="1"/>
  <c r="AA1330" i="1" s="1"/>
  <c r="W1202" i="1"/>
  <c r="AA1202" i="1" s="1"/>
  <c r="W1074" i="1"/>
  <c r="AA1074" i="1" s="1"/>
  <c r="W708" i="1"/>
  <c r="AA708" i="1" s="1"/>
  <c r="W2061" i="1"/>
  <c r="AA2061" i="1" s="1"/>
  <c r="W2029" i="1"/>
  <c r="AA2029" i="1" s="1"/>
  <c r="W1997" i="1"/>
  <c r="AA1997" i="1" s="1"/>
  <c r="W1965" i="1"/>
  <c r="AA1965" i="1" s="1"/>
  <c r="W1933" i="1"/>
  <c r="AA1933" i="1" s="1"/>
  <c r="W1901" i="1"/>
  <c r="AA1901" i="1" s="1"/>
  <c r="W1885" i="1"/>
  <c r="AA1885" i="1" s="1"/>
  <c r="W1853" i="1"/>
  <c r="AA1853" i="1" s="1"/>
  <c r="W1821" i="1"/>
  <c r="AA1821" i="1" s="1"/>
  <c r="W1789" i="1"/>
  <c r="AA1789" i="1" s="1"/>
  <c r="W1741" i="1"/>
  <c r="AA1741" i="1" s="1"/>
  <c r="W1693" i="1"/>
  <c r="AA1693" i="1" s="1"/>
  <c r="W1661" i="1"/>
  <c r="AA1661" i="1" s="1"/>
  <c r="W1629" i="1"/>
  <c r="AA1629" i="1" s="1"/>
  <c r="W1597" i="1"/>
  <c r="AA1597" i="1" s="1"/>
  <c r="W1534" i="1"/>
  <c r="AA1534" i="1" s="1"/>
  <c r="W1422" i="1"/>
  <c r="AA1422" i="1" s="1"/>
  <c r="W1294" i="1"/>
  <c r="AA1294" i="1" s="1"/>
  <c r="W1166" i="1"/>
  <c r="AA1166" i="1" s="1"/>
  <c r="W1006" i="1"/>
  <c r="AA1006" i="1" s="1"/>
  <c r="W1884" i="1"/>
  <c r="AA1884" i="1" s="1"/>
  <c r="W1836" i="1"/>
  <c r="AA1836" i="1" s="1"/>
  <c r="W1804" i="1"/>
  <c r="AA1804" i="1" s="1"/>
  <c r="W1772" i="1"/>
  <c r="AA1772" i="1" s="1"/>
  <c r="W1740" i="1"/>
  <c r="AA1740" i="1" s="1"/>
  <c r="W1708" i="1"/>
  <c r="AA1708" i="1" s="1"/>
  <c r="W1660" i="1"/>
  <c r="AA1660" i="1" s="1"/>
  <c r="W1628" i="1"/>
  <c r="AA1628" i="1" s="1"/>
  <c r="W1595" i="1"/>
  <c r="AA1595" i="1" s="1"/>
  <c r="W1531" i="1"/>
  <c r="AA1531" i="1" s="1"/>
  <c r="W1418" i="1"/>
  <c r="AA1418" i="1" s="1"/>
  <c r="W1290" i="1"/>
  <c r="AA1290" i="1" s="1"/>
  <c r="W1162" i="1"/>
  <c r="AA1162" i="1" s="1"/>
  <c r="W998" i="1"/>
  <c r="AA998" i="1" s="1"/>
  <c r="W1593" i="1"/>
  <c r="AA1593" i="1" s="1"/>
  <c r="W1561" i="1"/>
  <c r="AA1561" i="1" s="1"/>
  <c r="W1529" i="1"/>
  <c r="AA1529" i="1" s="1"/>
  <c r="W1497" i="1"/>
  <c r="AA1497" i="1" s="1"/>
  <c r="W1465" i="1"/>
  <c r="AA1465" i="1" s="1"/>
  <c r="W1433" i="1"/>
  <c r="AA1433" i="1" s="1"/>
  <c r="W1401" i="1"/>
  <c r="AA1401" i="1" s="1"/>
  <c r="W1369" i="1"/>
  <c r="AA1369" i="1" s="1"/>
  <c r="W1337" i="1"/>
  <c r="AA1337" i="1" s="1"/>
  <c r="W1305" i="1"/>
  <c r="AA1305" i="1" s="1"/>
  <c r="W1273" i="1"/>
  <c r="AA1273" i="1" s="1"/>
  <c r="W1241" i="1"/>
  <c r="AA1241" i="1" s="1"/>
  <c r="W1209" i="1"/>
  <c r="AA1209" i="1" s="1"/>
  <c r="W1177" i="1"/>
  <c r="AA1177" i="1" s="1"/>
  <c r="W1129" i="1"/>
  <c r="AA1129" i="1" s="1"/>
  <c r="W1097" i="1"/>
  <c r="AA1097" i="1" s="1"/>
  <c r="W1060" i="1"/>
  <c r="AA1060" i="1" s="1"/>
  <c r="W996" i="1"/>
  <c r="AA996" i="1" s="1"/>
  <c r="W928" i="1"/>
  <c r="AA928" i="1" s="1"/>
  <c r="W800" i="1"/>
  <c r="AA800" i="1" s="1"/>
  <c r="W645" i="1"/>
  <c r="AA645" i="1" s="1"/>
  <c r="W1584" i="1"/>
  <c r="AA1584" i="1" s="1"/>
  <c r="W1536" i="1"/>
  <c r="AA1536" i="1" s="1"/>
  <c r="W1472" i="1"/>
  <c r="AA1472" i="1" s="1"/>
  <c r="W1344" i="1"/>
  <c r="AA1344" i="1" s="1"/>
  <c r="W4252" i="1"/>
  <c r="AA4252" i="1" s="1"/>
  <c r="W3272" i="1"/>
  <c r="AA3272" i="1" s="1"/>
  <c r="W3144" i="1"/>
  <c r="AA3144" i="1" s="1"/>
  <c r="W3868" i="1"/>
  <c r="AA3868" i="1" s="1"/>
  <c r="W2719" i="1"/>
  <c r="AA2719" i="1" s="1"/>
  <c r="W4172" i="1"/>
  <c r="AA4172" i="1" s="1"/>
  <c r="AA4325" i="1"/>
  <c r="AA4560" i="1"/>
  <c r="W4662" i="1"/>
  <c r="AA4662" i="1" s="1"/>
  <c r="W3932" i="1"/>
  <c r="AA3932" i="1" s="1"/>
  <c r="W4380" i="1"/>
  <c r="AA4380" i="1" s="1"/>
  <c r="W4630" i="1"/>
  <c r="AA4630" i="1" s="1"/>
  <c r="W4690" i="1"/>
  <c r="AA4690" i="1" s="1"/>
  <c r="W4531" i="1"/>
  <c r="AA4531" i="1" s="1"/>
  <c r="W4044" i="1"/>
  <c r="AA4044" i="1" s="1"/>
  <c r="W3368" i="1"/>
  <c r="AA3368" i="1" s="1"/>
  <c r="W4670" i="1"/>
  <c r="AA4670" i="1" s="1"/>
  <c r="W4476" i="1"/>
  <c r="AA4476" i="1" s="1"/>
  <c r="W4220" i="1"/>
  <c r="AA4220" i="1" s="1"/>
  <c r="W3656" i="1"/>
  <c r="AA3656" i="1" s="1"/>
  <c r="W4714" i="1"/>
  <c r="AA4714" i="1" s="1"/>
  <c r="W4579" i="1"/>
  <c r="AA4579" i="1" s="1"/>
  <c r="W4140" i="1"/>
  <c r="AA4140" i="1" s="1"/>
  <c r="W3884" i="1"/>
  <c r="AA3884" i="1" s="1"/>
  <c r="W4713" i="1"/>
  <c r="AA4713" i="1" s="1"/>
  <c r="W4681" i="1"/>
  <c r="AA4681" i="1" s="1"/>
  <c r="W4649" i="1"/>
  <c r="AA4649" i="1" s="1"/>
  <c r="W4617" i="1"/>
  <c r="AA4617" i="1" s="1"/>
  <c r="W4544" i="1"/>
  <c r="AA4544" i="1" s="1"/>
  <c r="W4392" i="1"/>
  <c r="AA4392" i="1" s="1"/>
  <c r="W4264" i="1"/>
  <c r="AA4264" i="1" s="1"/>
  <c r="W4200" i="1"/>
  <c r="AA4200" i="1" s="1"/>
  <c r="W4072" i="1"/>
  <c r="AA4072" i="1" s="1"/>
  <c r="W4008" i="1"/>
  <c r="AA4008" i="1" s="1"/>
  <c r="W3944" i="1"/>
  <c r="AA3944" i="1" s="1"/>
  <c r="W3800" i="1"/>
  <c r="AA3800" i="1" s="1"/>
  <c r="W3715" i="1"/>
  <c r="AA3715" i="1" s="1"/>
  <c r="W3296" i="1"/>
  <c r="AA3296" i="1" s="1"/>
  <c r="W3040" i="1"/>
  <c r="AA3040" i="1" s="1"/>
  <c r="W4704" i="1"/>
  <c r="AA4704" i="1" s="1"/>
  <c r="W4688" i="1"/>
  <c r="AA4688" i="1" s="1"/>
  <c r="W4656" i="1"/>
  <c r="AA4656" i="1" s="1"/>
  <c r="W4640" i="1"/>
  <c r="AA4640" i="1" s="1"/>
  <c r="W4608" i="1"/>
  <c r="AA4608" i="1" s="1"/>
  <c r="W4527" i="1"/>
  <c r="AA4527" i="1" s="1"/>
  <c r="W4420" i="1"/>
  <c r="AA4420" i="1" s="1"/>
  <c r="W4292" i="1"/>
  <c r="AA4292" i="1" s="1"/>
  <c r="W4228" i="1"/>
  <c r="AA4228" i="1" s="1"/>
  <c r="W4036" i="1"/>
  <c r="AA4036" i="1" s="1"/>
  <c r="W3908" i="1"/>
  <c r="AA3908" i="1" s="1"/>
  <c r="W3752" i="1"/>
  <c r="AA3752" i="1" s="1"/>
  <c r="W3667" i="1"/>
  <c r="AA3667" i="1" s="1"/>
  <c r="W3480" i="1"/>
  <c r="AA3480" i="1" s="1"/>
  <c r="W3224" i="1"/>
  <c r="AA3224" i="1" s="1"/>
  <c r="W2917" i="1"/>
  <c r="AA2917" i="1" s="1"/>
  <c r="W4695" i="1"/>
  <c r="AA4695" i="1" s="1"/>
  <c r="W4679" i="1"/>
  <c r="AA4679" i="1" s="1"/>
  <c r="W4647" i="1"/>
  <c r="AA4647" i="1" s="1"/>
  <c r="W4631" i="1"/>
  <c r="AA4631" i="1" s="1"/>
  <c r="W4615" i="1"/>
  <c r="AA4615" i="1" s="1"/>
  <c r="W4572" i="1"/>
  <c r="AA4572" i="1" s="1"/>
  <c r="W4540" i="1"/>
  <c r="AA4540" i="1" s="1"/>
  <c r="W4508" i="1"/>
  <c r="AA4508" i="1" s="1"/>
  <c r="W4384" i="1"/>
  <c r="AA4384" i="1" s="1"/>
  <c r="W4256" i="1"/>
  <c r="AA4256" i="1" s="1"/>
  <c r="W4128" i="1"/>
  <c r="AA4128" i="1" s="1"/>
  <c r="W4000" i="1"/>
  <c r="AA4000" i="1" s="1"/>
  <c r="W3936" i="1"/>
  <c r="AA3936" i="1" s="1"/>
  <c r="W3872" i="1"/>
  <c r="AA3872" i="1" s="1"/>
  <c r="W3789" i="1"/>
  <c r="AA3789" i="1" s="1"/>
  <c r="W3619" i="1"/>
  <c r="AA3619" i="1" s="1"/>
  <c r="W3533" i="1"/>
  <c r="AA3533" i="1" s="1"/>
  <c r="W3280" i="1"/>
  <c r="AA3280" i="1" s="1"/>
  <c r="W3024" i="1"/>
  <c r="AA3024" i="1" s="1"/>
  <c r="W1663" i="1"/>
  <c r="AA1663" i="1" s="1"/>
  <c r="W4475" i="1"/>
  <c r="AA4475" i="1" s="1"/>
  <c r="W4443" i="1"/>
  <c r="AA4443" i="1" s="1"/>
  <c r="W4427" i="1"/>
  <c r="AA4427" i="1" s="1"/>
  <c r="W4395" i="1"/>
  <c r="AA4395" i="1" s="1"/>
  <c r="W4363" i="1"/>
  <c r="AA4363" i="1" s="1"/>
  <c r="W4347" i="1"/>
  <c r="AA4347" i="1" s="1"/>
  <c r="W4315" i="1"/>
  <c r="AA4315" i="1" s="1"/>
  <c r="W4283" i="1"/>
  <c r="AA4283" i="1" s="1"/>
  <c r="W4267" i="1"/>
  <c r="AA4267" i="1" s="1"/>
  <c r="W4251" i="1"/>
  <c r="AA4251" i="1" s="1"/>
  <c r="W4219" i="1"/>
  <c r="AA4219" i="1" s="1"/>
  <c r="W4171" i="1"/>
  <c r="AA4171" i="1" s="1"/>
  <c r="W4155" i="1"/>
  <c r="AA4155" i="1" s="1"/>
  <c r="W4123" i="1"/>
  <c r="AA4123" i="1" s="1"/>
  <c r="W4075" i="1"/>
  <c r="AA4075" i="1" s="1"/>
  <c r="W4043" i="1"/>
  <c r="AA4043" i="1" s="1"/>
  <c r="W3995" i="1"/>
  <c r="AA3995" i="1" s="1"/>
  <c r="W3979" i="1"/>
  <c r="AA3979" i="1" s="1"/>
  <c r="W3947" i="1"/>
  <c r="AA3947" i="1" s="1"/>
  <c r="W3915" i="1"/>
  <c r="AA3915" i="1" s="1"/>
  <c r="W3883" i="1"/>
  <c r="AA3883" i="1" s="1"/>
  <c r="W3847" i="1"/>
  <c r="AA3847" i="1" s="1"/>
  <c r="W3804" i="1"/>
  <c r="AA3804" i="1" s="1"/>
  <c r="W3761" i="1"/>
  <c r="AA3761" i="1" s="1"/>
  <c r="W3719" i="1"/>
  <c r="AA3719" i="1" s="1"/>
  <c r="W3697" i="1"/>
  <c r="AA3697" i="1" s="1"/>
  <c r="W3655" i="1"/>
  <c r="AA3655" i="1" s="1"/>
  <c r="W3612" i="1"/>
  <c r="AA3612" i="1" s="1"/>
  <c r="W3569" i="1"/>
  <c r="AA3569" i="1" s="1"/>
  <c r="W3525" i="1"/>
  <c r="AA3525" i="1" s="1"/>
  <c r="W3461" i="1"/>
  <c r="AA3461" i="1" s="1"/>
  <c r="W3397" i="1"/>
  <c r="AA3397" i="1" s="1"/>
  <c r="W3333" i="1"/>
  <c r="AA3333" i="1" s="1"/>
  <c r="W3269" i="1"/>
  <c r="AA3269" i="1" s="1"/>
  <c r="W3205" i="1"/>
  <c r="AA3205" i="1" s="1"/>
  <c r="W3141" i="1"/>
  <c r="AA3141" i="1" s="1"/>
  <c r="W3077" i="1"/>
  <c r="AA3077" i="1" s="1"/>
  <c r="W3009" i="1"/>
  <c r="AA3009" i="1" s="1"/>
  <c r="W2881" i="1"/>
  <c r="AA2881" i="1" s="1"/>
  <c r="W2711" i="1"/>
  <c r="AA2711" i="1" s="1"/>
  <c r="W2363" i="1"/>
  <c r="AA2363" i="1" s="1"/>
  <c r="W4590" i="1"/>
  <c r="AA4590" i="1" s="1"/>
  <c r="W4526" i="1"/>
  <c r="AA4526" i="1" s="1"/>
  <c r="W4494" i="1"/>
  <c r="AA4494" i="1" s="1"/>
  <c r="W4462" i="1"/>
  <c r="AA4462" i="1" s="1"/>
  <c r="W4446" i="1"/>
  <c r="AA4446" i="1" s="1"/>
  <c r="W4414" i="1"/>
  <c r="AA4414" i="1" s="1"/>
  <c r="W4382" i="1"/>
  <c r="AA4382" i="1" s="1"/>
  <c r="W4350" i="1"/>
  <c r="AA4350" i="1" s="1"/>
  <c r="W4302" i="1"/>
  <c r="AA4302" i="1" s="1"/>
  <c r="W4254" i="1"/>
  <c r="AA4254" i="1" s="1"/>
  <c r="W4222" i="1"/>
  <c r="AA4222" i="1" s="1"/>
  <c r="W4190" i="1"/>
  <c r="AA4190" i="1" s="1"/>
  <c r="W4158" i="1"/>
  <c r="AA4158" i="1" s="1"/>
  <c r="W4126" i="1"/>
  <c r="AA4126" i="1" s="1"/>
  <c r="W4094" i="1"/>
  <c r="AA4094" i="1" s="1"/>
  <c r="W4062" i="1"/>
  <c r="AA4062" i="1" s="1"/>
  <c r="W4030" i="1"/>
  <c r="AA4030" i="1" s="1"/>
  <c r="W3998" i="1"/>
  <c r="AA3998" i="1" s="1"/>
  <c r="W3966" i="1"/>
  <c r="AA3966" i="1" s="1"/>
  <c r="W3934" i="1"/>
  <c r="AA3934" i="1" s="1"/>
  <c r="W3902" i="1"/>
  <c r="AA3902" i="1" s="1"/>
  <c r="W3886" i="1"/>
  <c r="AA3886" i="1" s="1"/>
  <c r="W3851" i="1"/>
  <c r="AA3851" i="1" s="1"/>
  <c r="W3808" i="1"/>
  <c r="AA3808" i="1" s="1"/>
  <c r="W3765" i="1"/>
  <c r="AA3765" i="1" s="1"/>
  <c r="W3723" i="1"/>
  <c r="AA3723" i="1" s="1"/>
  <c r="W3701" i="1"/>
  <c r="AA3701" i="1" s="1"/>
  <c r="W3659" i="1"/>
  <c r="AA3659" i="1" s="1"/>
  <c r="W3616" i="1"/>
  <c r="AA3616" i="1" s="1"/>
  <c r="W3595" i="1"/>
  <c r="AA3595" i="1" s="1"/>
  <c r="W3552" i="1"/>
  <c r="AA3552" i="1" s="1"/>
  <c r="W3500" i="1"/>
  <c r="AA3500" i="1" s="1"/>
  <c r="W3404" i="1"/>
  <c r="AA3404" i="1" s="1"/>
  <c r="W3340" i="1"/>
  <c r="AA3340" i="1" s="1"/>
  <c r="W3276" i="1"/>
  <c r="AA3276" i="1" s="1"/>
  <c r="W3212" i="1"/>
  <c r="AA3212" i="1" s="1"/>
  <c r="W3148" i="1"/>
  <c r="AA3148" i="1" s="1"/>
  <c r="W3084" i="1"/>
  <c r="AA3084" i="1" s="1"/>
  <c r="W3020" i="1"/>
  <c r="AA3020" i="1" s="1"/>
  <c r="W2893" i="1"/>
  <c r="AA2893" i="1" s="1"/>
  <c r="W2735" i="1"/>
  <c r="AA2735" i="1" s="1"/>
  <c r="W2411" i="1"/>
  <c r="AA2411" i="1" s="1"/>
  <c r="W1430" i="1"/>
  <c r="AA1430" i="1" s="1"/>
  <c r="W4581" i="1"/>
  <c r="AA4581" i="1" s="1"/>
  <c r="W4501" i="1"/>
  <c r="AA4501" i="1" s="1"/>
  <c r="W4469" i="1"/>
  <c r="AA4469" i="1" s="1"/>
  <c r="W4437" i="1"/>
  <c r="AA4437" i="1" s="1"/>
  <c r="W4405" i="1"/>
  <c r="AA4405" i="1" s="1"/>
  <c r="W4373" i="1"/>
  <c r="AA4373" i="1" s="1"/>
  <c r="W4293" i="1"/>
  <c r="AA4293" i="1" s="1"/>
  <c r="W4261" i="1"/>
  <c r="AA4261" i="1" s="1"/>
  <c r="W4229" i="1"/>
  <c r="AA4229" i="1" s="1"/>
  <c r="W4197" i="1"/>
  <c r="AA4197" i="1" s="1"/>
  <c r="W4165" i="1"/>
  <c r="AA4165" i="1" s="1"/>
  <c r="W4133" i="1"/>
  <c r="AA4133" i="1" s="1"/>
  <c r="W4101" i="1"/>
  <c r="AA4101" i="1" s="1"/>
  <c r="W4069" i="1"/>
  <c r="AA4069" i="1" s="1"/>
  <c r="W4037" i="1"/>
  <c r="AA4037" i="1" s="1"/>
  <c r="W4005" i="1"/>
  <c r="AA4005" i="1" s="1"/>
  <c r="W3973" i="1"/>
  <c r="AA3973" i="1" s="1"/>
  <c r="W3941" i="1"/>
  <c r="AA3941" i="1" s="1"/>
  <c r="W3909" i="1"/>
  <c r="AA3909" i="1" s="1"/>
  <c r="W3877" i="1"/>
  <c r="AA3877" i="1" s="1"/>
  <c r="W3839" i="1"/>
  <c r="AA3839" i="1" s="1"/>
  <c r="W3796" i="1"/>
  <c r="AA3796" i="1" s="1"/>
  <c r="W3753" i="1"/>
  <c r="AA3753" i="1" s="1"/>
  <c r="W3711" i="1"/>
  <c r="AA3711" i="1" s="1"/>
  <c r="W3668" i="1"/>
  <c r="AA3668" i="1" s="1"/>
  <c r="W3625" i="1"/>
  <c r="AA3625" i="1" s="1"/>
  <c r="W3583" i="1"/>
  <c r="AA3583" i="1" s="1"/>
  <c r="W3561" i="1"/>
  <c r="AA3561" i="1" s="1"/>
  <c r="W3481" i="1"/>
  <c r="AA3481" i="1" s="1"/>
  <c r="W3417" i="1"/>
  <c r="AA3417" i="1" s="1"/>
  <c r="W3353" i="1"/>
  <c r="AA3353" i="1" s="1"/>
  <c r="W3289" i="1"/>
  <c r="AA3289" i="1" s="1"/>
  <c r="W3225" i="1"/>
  <c r="AA3225" i="1" s="1"/>
  <c r="W3161" i="1"/>
  <c r="AA3161" i="1" s="1"/>
  <c r="W3097" i="1"/>
  <c r="AA3097" i="1" s="1"/>
  <c r="W3033" i="1"/>
  <c r="AA3033" i="1" s="1"/>
  <c r="W2985" i="1"/>
  <c r="AA2985" i="1" s="1"/>
  <c r="W2857" i="1"/>
  <c r="AA2857" i="1" s="1"/>
  <c r="W2663" i="1"/>
  <c r="AA2663" i="1" s="1"/>
  <c r="W1935" i="1"/>
  <c r="AA1935" i="1" s="1"/>
  <c r="W2996" i="1"/>
  <c r="AA2996" i="1" s="1"/>
  <c r="W2964" i="1"/>
  <c r="AA2964" i="1" s="1"/>
  <c r="W2932" i="1"/>
  <c r="AA2932" i="1" s="1"/>
  <c r="W2900" i="1"/>
  <c r="AA2900" i="1" s="1"/>
  <c r="W2884" i="1"/>
  <c r="AA2884" i="1" s="1"/>
  <c r="W2852" i="1"/>
  <c r="AA2852" i="1" s="1"/>
  <c r="W2820" i="1"/>
  <c r="AA2820" i="1" s="1"/>
  <c r="W2780" i="1"/>
  <c r="AA2780" i="1" s="1"/>
  <c r="W2716" i="1"/>
  <c r="AA2716" i="1" s="1"/>
  <c r="W2652" i="1"/>
  <c r="AA2652" i="1" s="1"/>
  <c r="W2620" i="1"/>
  <c r="AA2620" i="1" s="1"/>
  <c r="W2556" i="1"/>
  <c r="AA2556" i="1" s="1"/>
  <c r="W2439" i="1"/>
  <c r="AA2439" i="1" s="1"/>
  <c r="W2311" i="1"/>
  <c r="AA2311" i="1" s="1"/>
  <c r="W2183" i="1"/>
  <c r="AA2183" i="1" s="1"/>
  <c r="W2023" i="1"/>
  <c r="AA2023" i="1" s="1"/>
  <c r="W1895" i="1"/>
  <c r="AA1895" i="1" s="1"/>
  <c r="W3527" i="1"/>
  <c r="AA3527" i="1" s="1"/>
  <c r="W3495" i="1"/>
  <c r="AA3495" i="1" s="1"/>
  <c r="W3463" i="1"/>
  <c r="AA3463" i="1" s="1"/>
  <c r="W3415" i="1"/>
  <c r="AA3415" i="1" s="1"/>
  <c r="W3383" i="1"/>
  <c r="AA3383" i="1" s="1"/>
  <c r="W3351" i="1"/>
  <c r="AA3351" i="1" s="1"/>
  <c r="W3319" i="1"/>
  <c r="AA3319" i="1" s="1"/>
  <c r="W3287" i="1"/>
  <c r="AA3287" i="1" s="1"/>
  <c r="W3255" i="1"/>
  <c r="AA3255" i="1" s="1"/>
  <c r="W3223" i="1"/>
  <c r="AA3223" i="1" s="1"/>
  <c r="W3191" i="1"/>
  <c r="AA3191" i="1" s="1"/>
  <c r="W3159" i="1"/>
  <c r="AA3159" i="1" s="1"/>
  <c r="W3127" i="1"/>
  <c r="AA3127" i="1" s="1"/>
  <c r="W3095" i="1"/>
  <c r="AA3095" i="1" s="1"/>
  <c r="W3063" i="1"/>
  <c r="AA3063" i="1" s="1"/>
  <c r="W3031" i="1"/>
  <c r="AA3031" i="1" s="1"/>
  <c r="W2999" i="1"/>
  <c r="AA2999" i="1" s="1"/>
  <c r="W2967" i="1"/>
  <c r="AA2967" i="1" s="1"/>
  <c r="W2935" i="1"/>
  <c r="AA2935" i="1" s="1"/>
  <c r="W2903" i="1"/>
  <c r="AA2903" i="1" s="1"/>
  <c r="W2871" i="1"/>
  <c r="AA2871" i="1" s="1"/>
  <c r="W2855" i="1"/>
  <c r="AA2855" i="1" s="1"/>
  <c r="W2823" i="1"/>
  <c r="AA2823" i="1" s="1"/>
  <c r="W2787" i="1"/>
  <c r="AA2787" i="1" s="1"/>
  <c r="W2723" i="1"/>
  <c r="AA2723" i="1" s="1"/>
  <c r="W2659" i="1"/>
  <c r="AA2659" i="1" s="1"/>
  <c r="W2595" i="1"/>
  <c r="AA2595" i="1" s="1"/>
  <c r="W2515" i="1"/>
  <c r="AA2515" i="1" s="1"/>
  <c r="W2451" i="1"/>
  <c r="AA2451" i="1" s="1"/>
  <c r="W2323" i="1"/>
  <c r="AA2323" i="1" s="1"/>
  <c r="W2195" i="1"/>
  <c r="AA2195" i="1" s="1"/>
  <c r="W2047" i="1"/>
  <c r="AA2047" i="1" s="1"/>
  <c r="W1695" i="1"/>
  <c r="AA1695" i="1" s="1"/>
  <c r="W3850" i="1"/>
  <c r="AA3850" i="1" s="1"/>
  <c r="W3818" i="1"/>
  <c r="AA3818" i="1" s="1"/>
  <c r="W3770" i="1"/>
  <c r="AA3770" i="1" s="1"/>
  <c r="W3738" i="1"/>
  <c r="AA3738" i="1" s="1"/>
  <c r="W3706" i="1"/>
  <c r="AA3706" i="1" s="1"/>
  <c r="W3674" i="1"/>
  <c r="AA3674" i="1" s="1"/>
  <c r="W3642" i="1"/>
  <c r="AA3642" i="1" s="1"/>
  <c r="W3610" i="1"/>
  <c r="AA3610" i="1" s="1"/>
  <c r="W3578" i="1"/>
  <c r="AA3578" i="1" s="1"/>
  <c r="W3546" i="1"/>
  <c r="AA3546" i="1" s="1"/>
  <c r="W3514" i="1"/>
  <c r="AA3514" i="1" s="1"/>
  <c r="W3482" i="1"/>
  <c r="AA3482" i="1" s="1"/>
  <c r="W3450" i="1"/>
  <c r="AA3450" i="1" s="1"/>
  <c r="W3434" i="1"/>
  <c r="AA3434" i="1" s="1"/>
  <c r="W3402" i="1"/>
  <c r="AA3402" i="1" s="1"/>
  <c r="W3370" i="1"/>
  <c r="AA3370" i="1" s="1"/>
  <c r="W3338" i="1"/>
  <c r="AA3338" i="1" s="1"/>
  <c r="W3306" i="1"/>
  <c r="AA3306" i="1" s="1"/>
  <c r="W3274" i="1"/>
  <c r="AA3274" i="1" s="1"/>
  <c r="W3242" i="1"/>
  <c r="AA3242" i="1" s="1"/>
  <c r="W3210" i="1"/>
  <c r="AA3210" i="1" s="1"/>
  <c r="W3178" i="1"/>
  <c r="AA3178" i="1" s="1"/>
  <c r="W3146" i="1"/>
  <c r="AA3146" i="1" s="1"/>
  <c r="W3114" i="1"/>
  <c r="AA3114" i="1" s="1"/>
  <c r="W3082" i="1"/>
  <c r="AA3082" i="1" s="1"/>
  <c r="W3050" i="1"/>
  <c r="AA3050" i="1" s="1"/>
  <c r="W3034" i="1"/>
  <c r="AA3034" i="1" s="1"/>
  <c r="W3002" i="1"/>
  <c r="AA3002" i="1" s="1"/>
  <c r="W2970" i="1"/>
  <c r="AA2970" i="1" s="1"/>
  <c r="W2938" i="1"/>
  <c r="AA2938" i="1" s="1"/>
  <c r="W2906" i="1"/>
  <c r="AA2906" i="1" s="1"/>
  <c r="W2874" i="1"/>
  <c r="AA2874" i="1" s="1"/>
  <c r="W2842" i="1"/>
  <c r="AA2842" i="1" s="1"/>
  <c r="W2810" i="1"/>
  <c r="AA2810" i="1" s="1"/>
  <c r="W2760" i="1"/>
  <c r="AA2760" i="1" s="1"/>
  <c r="W2696" i="1"/>
  <c r="AA2696" i="1" s="1"/>
  <c r="W2632" i="1"/>
  <c r="AA2632" i="1" s="1"/>
  <c r="W2568" i="1"/>
  <c r="AA2568" i="1" s="1"/>
  <c r="W2463" i="1"/>
  <c r="AA2463" i="1" s="1"/>
  <c r="W2335" i="1"/>
  <c r="AA2335" i="1" s="1"/>
  <c r="W2207" i="1"/>
  <c r="AA2207" i="1" s="1"/>
  <c r="W2071" i="1"/>
  <c r="AA2071" i="1" s="1"/>
  <c r="W1743" i="1"/>
  <c r="AA1743" i="1" s="1"/>
  <c r="W2786" i="1"/>
  <c r="AA2786" i="1" s="1"/>
  <c r="W2754" i="1"/>
  <c r="AA2754" i="1" s="1"/>
  <c r="W2722" i="1"/>
  <c r="AA2722" i="1" s="1"/>
  <c r="W2690" i="1"/>
  <c r="AA2690" i="1" s="1"/>
  <c r="W2658" i="1"/>
  <c r="AA2658" i="1" s="1"/>
  <c r="W2626" i="1"/>
  <c r="AA2626" i="1" s="1"/>
  <c r="W2594" i="1"/>
  <c r="AA2594" i="1" s="1"/>
  <c r="W2562" i="1"/>
  <c r="AA2562" i="1" s="1"/>
  <c r="W2530" i="1"/>
  <c r="AA2530" i="1" s="1"/>
  <c r="W2498" i="1"/>
  <c r="AA2498" i="1" s="1"/>
  <c r="W2466" i="1"/>
  <c r="AA2466" i="1" s="1"/>
  <c r="W2450" i="1"/>
  <c r="AA2450" i="1" s="1"/>
  <c r="W2418" i="1"/>
  <c r="AA2418" i="1" s="1"/>
  <c r="W2386" i="1"/>
  <c r="AA2386" i="1" s="1"/>
  <c r="W2370" i="1"/>
  <c r="AA2370" i="1" s="1"/>
  <c r="W2338" i="1"/>
  <c r="AA2338" i="1" s="1"/>
  <c r="W2306" i="1"/>
  <c r="AA2306" i="1" s="1"/>
  <c r="W2290" i="1"/>
  <c r="AA2290" i="1" s="1"/>
  <c r="W2258" i="1"/>
  <c r="AA2258" i="1" s="1"/>
  <c r="W2226" i="1"/>
  <c r="AA2226" i="1" s="1"/>
  <c r="W2194" i="1"/>
  <c r="AA2194" i="1" s="1"/>
  <c r="W2162" i="1"/>
  <c r="AA2162" i="1" s="1"/>
  <c r="W2130" i="1"/>
  <c r="AA2130" i="1" s="1"/>
  <c r="W2098" i="1"/>
  <c r="AA2098" i="1" s="1"/>
  <c r="W2044" i="1"/>
  <c r="AA2044" i="1" s="1"/>
  <c r="W1980" i="1"/>
  <c r="AA1980" i="1" s="1"/>
  <c r="W1916" i="1"/>
  <c r="AA1916" i="1" s="1"/>
  <c r="W1819" i="1"/>
  <c r="AA1819" i="1" s="1"/>
  <c r="W1691" i="1"/>
  <c r="AA1691" i="1" s="1"/>
  <c r="W1530" i="1"/>
  <c r="AA1530" i="1" s="1"/>
  <c r="W990" i="1"/>
  <c r="AA990" i="1" s="1"/>
  <c r="W2769" i="1"/>
  <c r="AA2769" i="1" s="1"/>
  <c r="W2737" i="1"/>
  <c r="AA2737" i="1" s="1"/>
  <c r="W2705" i="1"/>
  <c r="AA2705" i="1" s="1"/>
  <c r="W2673" i="1"/>
  <c r="AA2673" i="1" s="1"/>
  <c r="W2641" i="1"/>
  <c r="AA2641" i="1" s="1"/>
  <c r="W2609" i="1"/>
  <c r="AA2609" i="1" s="1"/>
  <c r="W2577" i="1"/>
  <c r="AA2577" i="1" s="1"/>
  <c r="W2545" i="1"/>
  <c r="AA2545" i="1" s="1"/>
  <c r="W2513" i="1"/>
  <c r="AA2513" i="1" s="1"/>
  <c r="W2465" i="1"/>
  <c r="AA2465" i="1" s="1"/>
  <c r="W2433" i="1"/>
  <c r="AA2433" i="1" s="1"/>
  <c r="W2401" i="1"/>
  <c r="AA2401" i="1" s="1"/>
  <c r="W2385" i="1"/>
  <c r="AA2385" i="1" s="1"/>
  <c r="W2353" i="1"/>
  <c r="AA2353" i="1" s="1"/>
  <c r="W2305" i="1"/>
  <c r="AA2305" i="1" s="1"/>
  <c r="W2273" i="1"/>
  <c r="AA2273" i="1" s="1"/>
  <c r="W2241" i="1"/>
  <c r="AA2241" i="1" s="1"/>
  <c r="W2209" i="1"/>
  <c r="AA2209" i="1" s="1"/>
  <c r="W2177" i="1"/>
  <c r="AA2177" i="1" s="1"/>
  <c r="W2145" i="1"/>
  <c r="AA2145" i="1" s="1"/>
  <c r="W2113" i="1"/>
  <c r="AA2113" i="1" s="1"/>
  <c r="W2075" i="1"/>
  <c r="AA2075" i="1" s="1"/>
  <c r="W2011" i="1"/>
  <c r="AA2011" i="1" s="1"/>
  <c r="W1947" i="1"/>
  <c r="AA1947" i="1" s="1"/>
  <c r="W1879" i="1"/>
  <c r="AA1879" i="1" s="1"/>
  <c r="W1751" i="1"/>
  <c r="AA1751" i="1" s="1"/>
  <c r="W1623" i="1"/>
  <c r="AA1623" i="1" s="1"/>
  <c r="W1270" i="1"/>
  <c r="AA1270" i="1" s="1"/>
  <c r="W2536" i="1"/>
  <c r="AA2536" i="1" s="1"/>
  <c r="W2504" i="1"/>
  <c r="AA2504" i="1" s="1"/>
  <c r="W2472" i="1"/>
  <c r="AA2472" i="1" s="1"/>
  <c r="W2440" i="1"/>
  <c r="AA2440" i="1" s="1"/>
  <c r="W2408" i="1"/>
  <c r="AA2408" i="1" s="1"/>
  <c r="W2376" i="1"/>
  <c r="AA2376" i="1" s="1"/>
  <c r="W2344" i="1"/>
  <c r="AA2344" i="1" s="1"/>
  <c r="W2328" i="1"/>
  <c r="AA2328" i="1" s="1"/>
  <c r="W2296" i="1"/>
  <c r="AA2296" i="1" s="1"/>
  <c r="W2264" i="1"/>
  <c r="AA2264" i="1" s="1"/>
  <c r="W2232" i="1"/>
  <c r="AA2232" i="1" s="1"/>
  <c r="W2216" i="1"/>
  <c r="AA2216" i="1" s="1"/>
  <c r="W2184" i="1"/>
  <c r="AA2184" i="1" s="1"/>
  <c r="W2152" i="1"/>
  <c r="AA2152" i="1" s="1"/>
  <c r="W2120" i="1"/>
  <c r="AA2120" i="1" s="1"/>
  <c r="W2088" i="1"/>
  <c r="AA2088" i="1" s="1"/>
  <c r="W2024" i="1"/>
  <c r="AA2024" i="1" s="1"/>
  <c r="W1992" i="1"/>
  <c r="AA1992" i="1" s="1"/>
  <c r="W1928" i="1"/>
  <c r="AA1928" i="1" s="1"/>
  <c r="W1843" i="1"/>
  <c r="AA1843" i="1" s="1"/>
  <c r="W1715" i="1"/>
  <c r="AA1715" i="1" s="1"/>
  <c r="W1578" i="1"/>
  <c r="AA1578" i="1" s="1"/>
  <c r="W1382" i="1"/>
  <c r="AA1382" i="1" s="1"/>
  <c r="W2086" i="1"/>
  <c r="AA2086" i="1" s="1"/>
  <c r="W2054" i="1"/>
  <c r="AA2054" i="1" s="1"/>
  <c r="W2022" i="1"/>
  <c r="AA2022" i="1" s="1"/>
  <c r="W2006" i="1"/>
  <c r="AA2006" i="1" s="1"/>
  <c r="W1974" i="1"/>
  <c r="AA1974" i="1" s="1"/>
  <c r="W1942" i="1"/>
  <c r="AA1942" i="1" s="1"/>
  <c r="W1910" i="1"/>
  <c r="AA1910" i="1" s="1"/>
  <c r="W1894" i="1"/>
  <c r="AA1894" i="1" s="1"/>
  <c r="W1862" i="1"/>
  <c r="AA1862" i="1" s="1"/>
  <c r="W1830" i="1"/>
  <c r="AA1830" i="1" s="1"/>
  <c r="W1798" i="1"/>
  <c r="AA1798" i="1" s="1"/>
  <c r="W1766" i="1"/>
  <c r="AA1766" i="1" s="1"/>
  <c r="W1734" i="1"/>
  <c r="AA1734" i="1" s="1"/>
  <c r="W1702" i="1"/>
  <c r="AA1702" i="1" s="1"/>
  <c r="W1670" i="1"/>
  <c r="AA1670" i="1" s="1"/>
  <c r="W1638" i="1"/>
  <c r="AA1638" i="1" s="1"/>
  <c r="W1606" i="1"/>
  <c r="AA1606" i="1" s="1"/>
  <c r="W1551" i="1"/>
  <c r="AA1551" i="1" s="1"/>
  <c r="W1519" i="1"/>
  <c r="AA1519" i="1" s="1"/>
  <c r="W1394" i="1"/>
  <c r="AA1394" i="1" s="1"/>
  <c r="W1266" i="1"/>
  <c r="AA1266" i="1" s="1"/>
  <c r="W1138" i="1"/>
  <c r="AA1138" i="1" s="1"/>
  <c r="W950" i="1"/>
  <c r="AA950" i="1" s="1"/>
  <c r="W2077" i="1"/>
  <c r="AA2077" i="1" s="1"/>
  <c r="W2045" i="1"/>
  <c r="AA2045" i="1" s="1"/>
  <c r="W2013" i="1"/>
  <c r="AA2013" i="1" s="1"/>
  <c r="W1981" i="1"/>
  <c r="AA1981" i="1" s="1"/>
  <c r="W1949" i="1"/>
  <c r="AA1949" i="1" s="1"/>
  <c r="W1917" i="1"/>
  <c r="AA1917" i="1" s="1"/>
  <c r="W1869" i="1"/>
  <c r="AA1869" i="1" s="1"/>
  <c r="W1837" i="1"/>
  <c r="AA1837" i="1" s="1"/>
  <c r="W1805" i="1"/>
  <c r="AA1805" i="1" s="1"/>
  <c r="W1773" i="1"/>
  <c r="AA1773" i="1" s="1"/>
  <c r="W1757" i="1"/>
  <c r="AA1757" i="1" s="1"/>
  <c r="W1725" i="1"/>
  <c r="AA1725" i="1" s="1"/>
  <c r="W1709" i="1"/>
  <c r="AA1709" i="1" s="1"/>
  <c r="W1677" i="1"/>
  <c r="AA1677" i="1" s="1"/>
  <c r="W1645" i="1"/>
  <c r="AA1645" i="1" s="1"/>
  <c r="W1613" i="1"/>
  <c r="AA1613" i="1" s="1"/>
  <c r="W1566" i="1"/>
  <c r="AA1566" i="1" s="1"/>
  <c r="W1486" i="1"/>
  <c r="AA1486" i="1" s="1"/>
  <c r="W1358" i="1"/>
  <c r="AA1358" i="1" s="1"/>
  <c r="W1230" i="1"/>
  <c r="AA1230" i="1" s="1"/>
  <c r="W1102" i="1"/>
  <c r="AA1102" i="1" s="1"/>
  <c r="W820" i="1"/>
  <c r="AA820" i="1" s="1"/>
  <c r="W1868" i="1"/>
  <c r="AA1868" i="1" s="1"/>
  <c r="W1852" i="1"/>
  <c r="AA1852" i="1" s="1"/>
  <c r="W1820" i="1"/>
  <c r="AA1820" i="1" s="1"/>
  <c r="W1788" i="1"/>
  <c r="AA1788" i="1" s="1"/>
  <c r="W1756" i="1"/>
  <c r="AA1756" i="1" s="1"/>
  <c r="W1724" i="1"/>
  <c r="AA1724" i="1" s="1"/>
  <c r="W1692" i="1"/>
  <c r="AA1692" i="1" s="1"/>
  <c r="W1676" i="1"/>
  <c r="AA1676" i="1" s="1"/>
  <c r="W1644" i="1"/>
  <c r="AA1644" i="1" s="1"/>
  <c r="W1612" i="1"/>
  <c r="AA1612" i="1" s="1"/>
  <c r="W1563" i="1"/>
  <c r="AA1563" i="1" s="1"/>
  <c r="W1482" i="1"/>
  <c r="AA1482" i="1" s="1"/>
  <c r="W1354" i="1"/>
  <c r="AA1354" i="1" s="1"/>
  <c r="W1226" i="1"/>
  <c r="AA1226" i="1" s="1"/>
  <c r="W1098" i="1"/>
  <c r="AA1098" i="1" s="1"/>
  <c r="W804" i="1"/>
  <c r="AA804" i="1" s="1"/>
  <c r="W1577" i="1"/>
  <c r="AA1577" i="1" s="1"/>
  <c r="W1545" i="1"/>
  <c r="AA1545" i="1" s="1"/>
  <c r="W1513" i="1"/>
  <c r="AA1513" i="1" s="1"/>
  <c r="W1481" i="1"/>
  <c r="AA1481" i="1" s="1"/>
  <c r="W1449" i="1"/>
  <c r="AA1449" i="1" s="1"/>
  <c r="W1417" i="1"/>
  <c r="AA1417" i="1" s="1"/>
  <c r="W1385" i="1"/>
  <c r="AA1385" i="1" s="1"/>
  <c r="W1353" i="1"/>
  <c r="AA1353" i="1" s="1"/>
  <c r="W1321" i="1"/>
  <c r="AA1321" i="1" s="1"/>
  <c r="W1289" i="1"/>
  <c r="AA1289" i="1" s="1"/>
  <c r="W1257" i="1"/>
  <c r="AA1257" i="1" s="1"/>
  <c r="W1225" i="1"/>
  <c r="AA1225" i="1" s="1"/>
  <c r="W1193" i="1"/>
  <c r="AA1193" i="1" s="1"/>
  <c r="W1161" i="1"/>
  <c r="AA1161" i="1" s="1"/>
  <c r="W1145" i="1"/>
  <c r="AA1145" i="1" s="1"/>
  <c r="W1113" i="1"/>
  <c r="AA1113" i="1" s="1"/>
  <c r="W1081" i="1"/>
  <c r="AA1081" i="1" s="1"/>
  <c r="W1028" i="1"/>
  <c r="AA1028" i="1" s="1"/>
  <c r="W964" i="1"/>
  <c r="AA964" i="1" s="1"/>
  <c r="W864" i="1"/>
  <c r="AA864" i="1" s="1"/>
  <c r="W736" i="1"/>
  <c r="AA736" i="1" s="1"/>
  <c r="W389" i="1"/>
  <c r="AA389" i="1" s="1"/>
  <c r="W1568" i="1"/>
  <c r="AA1568" i="1" s="1"/>
  <c r="W1552" i="1"/>
  <c r="AA1552" i="1" s="1"/>
  <c r="W1520" i="1"/>
  <c r="AA1520" i="1" s="1"/>
  <c r="W1504" i="1"/>
  <c r="AA1504" i="1" s="1"/>
  <c r="W1488" i="1"/>
  <c r="AA1488" i="1" s="1"/>
  <c r="W1456" i="1"/>
  <c r="AA1456" i="1" s="1"/>
  <c r="W1440" i="1"/>
  <c r="AA1440" i="1" s="1"/>
  <c r="W1424" i="1"/>
  <c r="AA1424" i="1" s="1"/>
  <c r="W1408" i="1"/>
  <c r="AA1408" i="1" s="1"/>
  <c r="W1392" i="1"/>
  <c r="AA1392" i="1" s="1"/>
  <c r="W1376" i="1"/>
  <c r="AA1376" i="1" s="1"/>
  <c r="W1360" i="1"/>
  <c r="AA1360" i="1" s="1"/>
  <c r="W1328" i="1"/>
  <c r="AA1328" i="1" s="1"/>
  <c r="W2521" i="1"/>
  <c r="AA2521" i="1" s="1"/>
  <c r="W2489" i="1"/>
  <c r="AA2489" i="1" s="1"/>
  <c r="W2457" i="1"/>
  <c r="AA2457" i="1" s="1"/>
  <c r="W2425" i="1"/>
  <c r="AA2425" i="1" s="1"/>
  <c r="W2393" i="1"/>
  <c r="AA2393" i="1" s="1"/>
  <c r="W2361" i="1"/>
  <c r="AA2361" i="1" s="1"/>
  <c r="W2329" i="1"/>
  <c r="AA2329" i="1" s="1"/>
  <c r="W2297" i="1"/>
  <c r="AA2297" i="1" s="1"/>
  <c r="W2265" i="1"/>
  <c r="AA2265" i="1" s="1"/>
  <c r="W2233" i="1"/>
  <c r="AA2233" i="1" s="1"/>
  <c r="W2201" i="1"/>
  <c r="AA2201" i="1" s="1"/>
  <c r="W2169" i="1"/>
  <c r="AA2169" i="1" s="1"/>
  <c r="W2137" i="1"/>
  <c r="AA2137" i="1" s="1"/>
  <c r="W2105" i="1"/>
  <c r="AA2105" i="1" s="1"/>
  <c r="W2059" i="1"/>
  <c r="AA2059" i="1" s="1"/>
  <c r="W1995" i="1"/>
  <c r="AA1995" i="1" s="1"/>
  <c r="W1931" i="1"/>
  <c r="AA1931" i="1" s="1"/>
  <c r="W1847" i="1"/>
  <c r="AA1847" i="1" s="1"/>
  <c r="W1719" i="1"/>
  <c r="AA1719" i="1" s="1"/>
  <c r="W1398" i="1"/>
  <c r="AA1398" i="1" s="1"/>
  <c r="W2544" i="1"/>
  <c r="AA2544" i="1" s="1"/>
  <c r="W2512" i="1"/>
  <c r="AA2512" i="1" s="1"/>
  <c r="W2464" i="1"/>
  <c r="AA2464" i="1" s="1"/>
  <c r="W2432" i="1"/>
  <c r="AA2432" i="1" s="1"/>
  <c r="W2400" i="1"/>
  <c r="AA2400" i="1" s="1"/>
  <c r="W2368" i="1"/>
  <c r="AA2368" i="1" s="1"/>
  <c r="W2320" i="1"/>
  <c r="AA2320" i="1" s="1"/>
  <c r="W2288" i="1"/>
  <c r="AA2288" i="1" s="1"/>
  <c r="W2256" i="1"/>
  <c r="AA2256" i="1" s="1"/>
  <c r="W2224" i="1"/>
  <c r="AA2224" i="1" s="1"/>
  <c r="W2192" i="1"/>
  <c r="AA2192" i="1" s="1"/>
  <c r="W2160" i="1"/>
  <c r="AA2160" i="1" s="1"/>
  <c r="W2128" i="1"/>
  <c r="AA2128" i="1" s="1"/>
  <c r="W2096" i="1"/>
  <c r="AA2096" i="1" s="1"/>
  <c r="W2040" i="1"/>
  <c r="AA2040" i="1" s="1"/>
  <c r="W1976" i="1"/>
  <c r="AA1976" i="1" s="1"/>
  <c r="W1912" i="1"/>
  <c r="AA1912" i="1" s="1"/>
  <c r="W1811" i="1"/>
  <c r="AA1811" i="1" s="1"/>
  <c r="W1683" i="1"/>
  <c r="AA1683" i="1" s="1"/>
  <c r="W1510" i="1"/>
  <c r="AA1510" i="1" s="1"/>
  <c r="W916" i="1"/>
  <c r="AA916" i="1" s="1"/>
  <c r="W2046" i="1"/>
  <c r="AA2046" i="1" s="1"/>
  <c r="W2014" i="1"/>
  <c r="AA2014" i="1" s="1"/>
  <c r="W1982" i="1"/>
  <c r="AA1982" i="1" s="1"/>
  <c r="W1950" i="1"/>
  <c r="AA1950" i="1" s="1"/>
  <c r="W1934" i="1"/>
  <c r="AA1934" i="1" s="1"/>
  <c r="W1902" i="1"/>
  <c r="AA1902" i="1" s="1"/>
  <c r="W1870" i="1"/>
  <c r="AA1870" i="1" s="1"/>
  <c r="W1838" i="1"/>
  <c r="AA1838" i="1" s="1"/>
  <c r="W1806" i="1"/>
  <c r="AA1806" i="1" s="1"/>
  <c r="W1774" i="1"/>
  <c r="AA1774" i="1" s="1"/>
  <c r="W1742" i="1"/>
  <c r="AA1742" i="1" s="1"/>
  <c r="W1710" i="1"/>
  <c r="AA1710" i="1" s="1"/>
  <c r="W1678" i="1"/>
  <c r="AA1678" i="1" s="1"/>
  <c r="W1646" i="1"/>
  <c r="AA1646" i="1" s="1"/>
  <c r="W1614" i="1"/>
  <c r="AA1614" i="1" s="1"/>
  <c r="W1567" i="1"/>
  <c r="AA1567" i="1" s="1"/>
  <c r="W1426" i="1"/>
  <c r="AA1426" i="1" s="1"/>
  <c r="W1298" i="1"/>
  <c r="AA1298" i="1" s="1"/>
  <c r="W1170" i="1"/>
  <c r="AA1170" i="1" s="1"/>
  <c r="W836" i="1"/>
  <c r="AA836" i="1" s="1"/>
  <c r="W2069" i="1"/>
  <c r="AA2069" i="1" s="1"/>
  <c r="W2053" i="1"/>
  <c r="AA2053" i="1" s="1"/>
  <c r="W2005" i="1"/>
  <c r="AA2005" i="1" s="1"/>
  <c r="W1973" i="1"/>
  <c r="AA1973" i="1" s="1"/>
  <c r="W1941" i="1"/>
  <c r="AA1941" i="1" s="1"/>
  <c r="W1909" i="1"/>
  <c r="AA1909" i="1" s="1"/>
  <c r="W1877" i="1"/>
  <c r="AA1877" i="1" s="1"/>
  <c r="W1845" i="1"/>
  <c r="AA1845" i="1" s="1"/>
  <c r="W1813" i="1"/>
  <c r="AA1813" i="1" s="1"/>
  <c r="W1765" i="1"/>
  <c r="AA1765" i="1" s="1"/>
  <c r="W1733" i="1"/>
  <c r="AA1733" i="1" s="1"/>
  <c r="W1701" i="1"/>
  <c r="AA1701" i="1" s="1"/>
  <c r="W1669" i="1"/>
  <c r="AA1669" i="1" s="1"/>
  <c r="W1621" i="1"/>
  <c r="AA1621" i="1" s="1"/>
  <c r="W1582" i="1"/>
  <c r="AA1582" i="1" s="1"/>
  <c r="W1518" i="1"/>
  <c r="AA1518" i="1" s="1"/>
  <c r="W1454" i="1"/>
  <c r="AA1454" i="1" s="1"/>
  <c r="W1326" i="1"/>
  <c r="AA1326" i="1" s="1"/>
  <c r="W1198" i="1"/>
  <c r="AA1198" i="1" s="1"/>
  <c r="W1070" i="1"/>
  <c r="AA1070" i="1" s="1"/>
  <c r="W692" i="1"/>
  <c r="AA692" i="1" s="1"/>
  <c r="W1860" i="1"/>
  <c r="AA1860" i="1" s="1"/>
  <c r="W1828" i="1"/>
  <c r="AA1828" i="1" s="1"/>
  <c r="W1796" i="1"/>
  <c r="AA1796" i="1" s="1"/>
  <c r="W1764" i="1"/>
  <c r="AA1764" i="1" s="1"/>
  <c r="W1732" i="1"/>
  <c r="AA1732" i="1" s="1"/>
  <c r="W1700" i="1"/>
  <c r="AA1700" i="1" s="1"/>
  <c r="W1668" i="1"/>
  <c r="AA1668" i="1" s="1"/>
  <c r="W1636" i="1"/>
  <c r="AA1636" i="1" s="1"/>
  <c r="W1604" i="1"/>
  <c r="AA1604" i="1" s="1"/>
  <c r="W1547" i="1"/>
  <c r="AA1547" i="1" s="1"/>
  <c r="W1450" i="1"/>
  <c r="AA1450" i="1" s="1"/>
  <c r="W1258" i="1"/>
  <c r="AA1258" i="1" s="1"/>
  <c r="W1130" i="1"/>
  <c r="AA1130" i="1" s="1"/>
  <c r="W932" i="1"/>
  <c r="AA932" i="1" s="1"/>
  <c r="W1585" i="1"/>
  <c r="AA1585" i="1" s="1"/>
  <c r="W1553" i="1"/>
  <c r="AA1553" i="1" s="1"/>
  <c r="W1521" i="1"/>
  <c r="AA1521" i="1" s="1"/>
  <c r="W1473" i="1"/>
  <c r="AA1473" i="1" s="1"/>
  <c r="W1441" i="1"/>
  <c r="AA1441" i="1" s="1"/>
  <c r="W1409" i="1"/>
  <c r="AA1409" i="1" s="1"/>
  <c r="W1377" i="1"/>
  <c r="AA1377" i="1" s="1"/>
  <c r="W1345" i="1"/>
  <c r="AA1345" i="1" s="1"/>
  <c r="W1313" i="1"/>
  <c r="AA1313" i="1" s="1"/>
  <c r="W1281" i="1"/>
  <c r="AA1281" i="1" s="1"/>
  <c r="W1249" i="1"/>
  <c r="AA1249" i="1" s="1"/>
  <c r="W1201" i="1"/>
  <c r="AA1201" i="1" s="1"/>
  <c r="W1169" i="1"/>
  <c r="AA1169" i="1" s="1"/>
  <c r="W1137" i="1"/>
  <c r="AA1137" i="1" s="1"/>
  <c r="W1105" i="1"/>
  <c r="AA1105" i="1" s="1"/>
  <c r="W1073" i="1"/>
  <c r="AA1073" i="1" s="1"/>
  <c r="W1012" i="1"/>
  <c r="AA1012" i="1" s="1"/>
  <c r="W948" i="1"/>
  <c r="AA948" i="1" s="1"/>
  <c r="W768" i="1"/>
  <c r="AA768" i="1" s="1"/>
  <c r="W517" i="1"/>
  <c r="AA517" i="1" s="1"/>
  <c r="W1576" i="1"/>
  <c r="AA1576" i="1" s="1"/>
  <c r="W1544" i="1"/>
  <c r="AA1544" i="1" s="1"/>
  <c r="W1512" i="1"/>
  <c r="AA1512" i="1" s="1"/>
  <c r="W1480" i="1"/>
  <c r="AA1480" i="1" s="1"/>
  <c r="W1448" i="1"/>
  <c r="AA1448" i="1" s="1"/>
  <c r="W1416" i="1"/>
  <c r="AA1416" i="1" s="1"/>
  <c r="W1384" i="1"/>
  <c r="AA1384" i="1" s="1"/>
  <c r="W1336" i="1"/>
  <c r="AA1336" i="1" s="1"/>
  <c r="W1288" i="1"/>
  <c r="AA1288" i="1" s="1"/>
  <c r="W1256" i="1"/>
  <c r="AA1256" i="1" s="1"/>
  <c r="W1224" i="1"/>
  <c r="AA1224" i="1" s="1"/>
  <c r="W1192" i="1"/>
  <c r="AA1192" i="1" s="1"/>
  <c r="W1144" i="1"/>
  <c r="AA1144" i="1" s="1"/>
  <c r="W1112" i="1"/>
  <c r="AA1112" i="1" s="1"/>
  <c r="W1080" i="1"/>
  <c r="AA1080" i="1" s="1"/>
  <c r="W1026" i="1"/>
  <c r="AA1026" i="1" s="1"/>
  <c r="W962" i="1"/>
  <c r="AA962" i="1" s="1"/>
  <c r="W860" i="1"/>
  <c r="AA860" i="1" s="1"/>
  <c r="W629" i="1"/>
  <c r="AA629" i="1" s="1"/>
  <c r="W1503" i="1"/>
  <c r="AA1503" i="1" s="1"/>
  <c r="W1487" i="1"/>
  <c r="AA1487" i="1" s="1"/>
  <c r="W1455" i="1"/>
  <c r="AA1455" i="1" s="1"/>
  <c r="W1423" i="1"/>
  <c r="AA1423" i="1" s="1"/>
  <c r="W1391" i="1"/>
  <c r="AA1391" i="1" s="1"/>
  <c r="W1359" i="1"/>
  <c r="AA1359" i="1" s="1"/>
  <c r="W1327" i="1"/>
  <c r="AA1327" i="1" s="1"/>
  <c r="W1295" i="1"/>
  <c r="AA1295" i="1" s="1"/>
  <c r="W1263" i="1"/>
  <c r="AA1263" i="1" s="1"/>
  <c r="W1231" i="1"/>
  <c r="AA1231" i="1" s="1"/>
  <c r="W1199" i="1"/>
  <c r="AA1199" i="1" s="1"/>
  <c r="W1167" i="1"/>
  <c r="AA1167" i="1" s="1"/>
  <c r="W1135" i="1"/>
  <c r="AA1135" i="1" s="1"/>
  <c r="W1103" i="1"/>
  <c r="AA1103" i="1" s="1"/>
  <c r="W1071" i="1"/>
  <c r="AA1071" i="1" s="1"/>
  <c r="W1008" i="1"/>
  <c r="AA1008" i="1" s="1"/>
  <c r="W944" i="1"/>
  <c r="AA944" i="1" s="1"/>
  <c r="W824" i="1"/>
  <c r="AA824" i="1" s="1"/>
  <c r="W696" i="1"/>
  <c r="AA696" i="1" s="1"/>
  <c r="W1063" i="1"/>
  <c r="AA1063" i="1" s="1"/>
  <c r="W1031" i="1"/>
  <c r="AA1031" i="1" s="1"/>
  <c r="W999" i="1"/>
  <c r="AA999" i="1" s="1"/>
  <c r="W967" i="1"/>
  <c r="AA967" i="1" s="1"/>
  <c r="W935" i="1"/>
  <c r="AA935" i="1" s="1"/>
  <c r="W903" i="1"/>
  <c r="AA903" i="1" s="1"/>
  <c r="W871" i="1"/>
  <c r="AA871" i="1" s="1"/>
  <c r="W839" i="1"/>
  <c r="AA839" i="1" s="1"/>
  <c r="W807" i="1"/>
  <c r="AA807" i="1" s="1"/>
  <c r="W775" i="1"/>
  <c r="AA775" i="1" s="1"/>
  <c r="W743" i="1"/>
  <c r="AA743" i="1" s="1"/>
  <c r="W711" i="1"/>
  <c r="AA711" i="1" s="1"/>
  <c r="W673" i="1"/>
  <c r="AA673" i="1" s="1"/>
  <c r="W545" i="1"/>
  <c r="AA545" i="1" s="1"/>
  <c r="W481" i="1"/>
  <c r="AA481" i="1" s="1"/>
  <c r="W353" i="1"/>
  <c r="AA353" i="1" s="1"/>
  <c r="W906" i="1"/>
  <c r="AA906" i="1" s="1"/>
  <c r="W874" i="1"/>
  <c r="AA874" i="1" s="1"/>
  <c r="W826" i="1"/>
  <c r="AA826" i="1" s="1"/>
  <c r="W794" i="1"/>
  <c r="AA794" i="1" s="1"/>
  <c r="W762" i="1"/>
  <c r="AA762" i="1" s="1"/>
  <c r="W730" i="1"/>
  <c r="AA730" i="1" s="1"/>
  <c r="W698" i="1"/>
  <c r="AA698" i="1" s="1"/>
  <c r="W621" i="1"/>
  <c r="AA621" i="1" s="1"/>
  <c r="W493" i="1"/>
  <c r="AA493" i="1" s="1"/>
  <c r="W1061" i="1"/>
  <c r="AA1061" i="1" s="1"/>
  <c r="W1029" i="1"/>
  <c r="AA1029" i="1" s="1"/>
  <c r="W997" i="1"/>
  <c r="AA997" i="1" s="1"/>
  <c r="W965" i="1"/>
  <c r="AA965" i="1" s="1"/>
  <c r="W933" i="1"/>
  <c r="AA933" i="1" s="1"/>
  <c r="W901" i="1"/>
  <c r="AA901" i="1" s="1"/>
  <c r="W885" i="1"/>
  <c r="AA885" i="1" s="1"/>
  <c r="W853" i="1"/>
  <c r="AA853" i="1" s="1"/>
  <c r="W821" i="1"/>
  <c r="AA821" i="1" s="1"/>
  <c r="W789" i="1"/>
  <c r="AA789" i="1" s="1"/>
  <c r="W741" i="1"/>
  <c r="AA741" i="1" s="1"/>
  <c r="W709" i="1"/>
  <c r="AA709" i="1" s="1"/>
  <c r="W665" i="1"/>
  <c r="AA665" i="1" s="1"/>
  <c r="W537" i="1"/>
  <c r="AA537" i="1" s="1"/>
  <c r="W345" i="1"/>
  <c r="AA345" i="1" s="1"/>
  <c r="W652" i="1"/>
  <c r="AA652" i="1" s="1"/>
  <c r="W620" i="1"/>
  <c r="AA620" i="1" s="1"/>
  <c r="W604" i="1"/>
  <c r="AA604" i="1" s="1"/>
  <c r="W572" i="1"/>
  <c r="AA572" i="1" s="1"/>
  <c r="W540" i="1"/>
  <c r="AA540" i="1" s="1"/>
  <c r="W508" i="1"/>
  <c r="AA508" i="1" s="1"/>
  <c r="W476" i="1"/>
  <c r="AA476" i="1" s="1"/>
  <c r="W444" i="1"/>
  <c r="AA444" i="1" s="1"/>
  <c r="W412" i="1"/>
  <c r="AA412" i="1" s="1"/>
  <c r="W380" i="1"/>
  <c r="AA380" i="1" s="1"/>
  <c r="W348" i="1"/>
  <c r="AA348" i="1" s="1"/>
  <c r="W655" i="1"/>
  <c r="AA655" i="1" s="1"/>
  <c r="W623" i="1"/>
  <c r="AA623" i="1" s="1"/>
  <c r="W591" i="1"/>
  <c r="AA591" i="1" s="1"/>
  <c r="W559" i="1"/>
  <c r="AA559" i="1" s="1"/>
  <c r="W527" i="1"/>
  <c r="AA527" i="1" s="1"/>
  <c r="W511" i="1"/>
  <c r="AA511" i="1" s="1"/>
  <c r="W479" i="1"/>
  <c r="AA479" i="1" s="1"/>
  <c r="W447" i="1"/>
  <c r="AA447" i="1" s="1"/>
  <c r="W415" i="1"/>
  <c r="AA415" i="1" s="1"/>
  <c r="W383" i="1"/>
  <c r="AA383" i="1" s="1"/>
  <c r="W351" i="1"/>
  <c r="AA351" i="1" s="1"/>
  <c r="W658" i="1"/>
  <c r="AA658" i="1" s="1"/>
  <c r="W626" i="1"/>
  <c r="AA626" i="1" s="1"/>
  <c r="W594" i="1"/>
  <c r="AA594" i="1" s="1"/>
  <c r="W562" i="1"/>
  <c r="AA562" i="1" s="1"/>
  <c r="W530" i="1"/>
  <c r="AA530" i="1" s="1"/>
  <c r="W482" i="1"/>
  <c r="AA482" i="1" s="1"/>
  <c r="W450" i="1"/>
  <c r="AA450" i="1" s="1"/>
  <c r="W418" i="1"/>
  <c r="AA418" i="1" s="1"/>
  <c r="W386" i="1"/>
  <c r="AA386" i="1" s="1"/>
  <c r="W354" i="1"/>
  <c r="AA354" i="1" s="1"/>
  <c r="W309" i="1"/>
  <c r="AA309" i="1" s="1"/>
  <c r="W277" i="1"/>
  <c r="AA277" i="1" s="1"/>
  <c r="W229" i="1"/>
  <c r="AA229" i="1" s="1"/>
  <c r="W197" i="1"/>
  <c r="AA197" i="1" s="1"/>
  <c r="W149" i="1"/>
  <c r="W117" i="1"/>
  <c r="AA117" i="1" s="1"/>
  <c r="W85" i="1"/>
  <c r="AA85" i="1" s="1"/>
  <c r="W37" i="1"/>
  <c r="AA37" i="1" s="1"/>
  <c r="W5" i="1"/>
  <c r="AA5" i="1" s="1"/>
  <c r="W312" i="1"/>
  <c r="AA312" i="1" s="1"/>
  <c r="W280" i="1"/>
  <c r="AA280" i="1" s="1"/>
  <c r="W248" i="1"/>
  <c r="AA248" i="1" s="1"/>
  <c r="W216" i="1"/>
  <c r="AA216" i="1" s="1"/>
  <c r="W184" i="1"/>
  <c r="AA184" i="1" s="1"/>
  <c r="W136" i="1"/>
  <c r="AA136" i="1" s="1"/>
  <c r="W104" i="1"/>
  <c r="AA104" i="1" s="1"/>
  <c r="W72" i="1"/>
  <c r="AA72" i="1" s="1"/>
  <c r="W40" i="1"/>
  <c r="AA40" i="1" s="1"/>
  <c r="W8" i="1"/>
  <c r="AA8" i="1" s="1"/>
  <c r="W315" i="1"/>
  <c r="AA315" i="1" s="1"/>
  <c r="W267" i="1"/>
  <c r="AA267" i="1" s="1"/>
  <c r="W235" i="1"/>
  <c r="AA235" i="1" s="1"/>
  <c r="W203" i="1"/>
  <c r="AA203" i="1" s="1"/>
  <c r="W155" i="1"/>
  <c r="AA155" i="1" s="1"/>
  <c r="W123" i="1"/>
  <c r="AA123" i="1" s="1"/>
  <c r="W75" i="1"/>
  <c r="AA75" i="1" s="1"/>
  <c r="W334" i="1"/>
  <c r="AA334" i="1" s="1"/>
  <c r="W190" i="1"/>
  <c r="AA190" i="1" s="1"/>
  <c r="W2537" i="1"/>
  <c r="AA2537" i="1" s="1"/>
  <c r="W2505" i="1"/>
  <c r="AA2505" i="1" s="1"/>
  <c r="W2473" i="1"/>
  <c r="AA2473" i="1" s="1"/>
  <c r="W2441" i="1"/>
  <c r="AA2441" i="1" s="1"/>
  <c r="W2409" i="1"/>
  <c r="AA2409" i="1" s="1"/>
  <c r="W2377" i="1"/>
  <c r="AA2377" i="1" s="1"/>
  <c r="W2345" i="1"/>
  <c r="AA2345" i="1" s="1"/>
  <c r="W2313" i="1"/>
  <c r="AA2313" i="1" s="1"/>
  <c r="W2281" i="1"/>
  <c r="AA2281" i="1" s="1"/>
  <c r="W2249" i="1"/>
  <c r="AA2249" i="1" s="1"/>
  <c r="W2217" i="1"/>
  <c r="AA2217" i="1" s="1"/>
  <c r="W2185" i="1"/>
  <c r="AA2185" i="1" s="1"/>
  <c r="W2153" i="1"/>
  <c r="AA2153" i="1" s="1"/>
  <c r="W2121" i="1"/>
  <c r="AA2121" i="1" s="1"/>
  <c r="W2089" i="1"/>
  <c r="AA2089" i="1" s="1"/>
  <c r="W2027" i="1"/>
  <c r="AA2027" i="1" s="1"/>
  <c r="W1963" i="1"/>
  <c r="AA1963" i="1" s="1"/>
  <c r="W1899" i="1"/>
  <c r="AA1899" i="1" s="1"/>
  <c r="W1783" i="1"/>
  <c r="AA1783" i="1" s="1"/>
  <c r="W1655" i="1"/>
  <c r="AA1655" i="1" s="1"/>
  <c r="W1586" i="1"/>
  <c r="AA1586" i="1" s="1"/>
  <c r="W1142" i="1"/>
  <c r="AA1142" i="1" s="1"/>
  <c r="W2528" i="1"/>
  <c r="AA2528" i="1" s="1"/>
  <c r="W2496" i="1"/>
  <c r="AA2496" i="1" s="1"/>
  <c r="W2480" i="1"/>
  <c r="AA2480" i="1" s="1"/>
  <c r="W2448" i="1"/>
  <c r="AA2448" i="1" s="1"/>
  <c r="W2416" i="1"/>
  <c r="AA2416" i="1" s="1"/>
  <c r="W2384" i="1"/>
  <c r="AA2384" i="1" s="1"/>
  <c r="W2352" i="1"/>
  <c r="AA2352" i="1" s="1"/>
  <c r="W2336" i="1"/>
  <c r="AA2336" i="1" s="1"/>
  <c r="W2304" i="1"/>
  <c r="AA2304" i="1" s="1"/>
  <c r="W2272" i="1"/>
  <c r="AA2272" i="1" s="1"/>
  <c r="W2240" i="1"/>
  <c r="AA2240" i="1" s="1"/>
  <c r="W2208" i="1"/>
  <c r="AA2208" i="1" s="1"/>
  <c r="W2176" i="1"/>
  <c r="AA2176" i="1" s="1"/>
  <c r="W2144" i="1"/>
  <c r="AA2144" i="1" s="1"/>
  <c r="W2112" i="1"/>
  <c r="AA2112" i="1" s="1"/>
  <c r="W2072" i="1"/>
  <c r="AA2072" i="1" s="1"/>
  <c r="W2008" i="1"/>
  <c r="AA2008" i="1" s="1"/>
  <c r="W1944" i="1"/>
  <c r="AA1944" i="1" s="1"/>
  <c r="W1875" i="1"/>
  <c r="AA1875" i="1" s="1"/>
  <c r="W1747" i="1"/>
  <c r="AA1747" i="1" s="1"/>
  <c r="W1619" i="1"/>
  <c r="AA1619" i="1" s="1"/>
  <c r="W1254" i="1"/>
  <c r="AA1254" i="1" s="1"/>
  <c r="W2078" i="1"/>
  <c r="AA2078" i="1" s="1"/>
  <c r="W2062" i="1"/>
  <c r="AA2062" i="1" s="1"/>
  <c r="W2030" i="1"/>
  <c r="AA2030" i="1" s="1"/>
  <c r="W1998" i="1"/>
  <c r="AA1998" i="1" s="1"/>
  <c r="W1966" i="1"/>
  <c r="AA1966" i="1" s="1"/>
  <c r="W1918" i="1"/>
  <c r="AA1918" i="1" s="1"/>
  <c r="W1886" i="1"/>
  <c r="AA1886" i="1" s="1"/>
  <c r="W1854" i="1"/>
  <c r="AA1854" i="1" s="1"/>
  <c r="W1822" i="1"/>
  <c r="AA1822" i="1" s="1"/>
  <c r="W1790" i="1"/>
  <c r="AA1790" i="1" s="1"/>
  <c r="W1758" i="1"/>
  <c r="AA1758" i="1" s="1"/>
  <c r="W1726" i="1"/>
  <c r="AA1726" i="1" s="1"/>
  <c r="W1694" i="1"/>
  <c r="AA1694" i="1" s="1"/>
  <c r="W1662" i="1"/>
  <c r="AA1662" i="1" s="1"/>
  <c r="W1630" i="1"/>
  <c r="AA1630" i="1" s="1"/>
  <c r="W1598" i="1"/>
  <c r="AA1598" i="1" s="1"/>
  <c r="W1535" i="1"/>
  <c r="AA1535" i="1" s="1"/>
  <c r="W1490" i="1"/>
  <c r="AA1490" i="1" s="1"/>
  <c r="W1362" i="1"/>
  <c r="AA1362" i="1" s="1"/>
  <c r="W1234" i="1"/>
  <c r="AA1234" i="1" s="1"/>
  <c r="W1106" i="1"/>
  <c r="AA1106" i="1" s="1"/>
  <c r="W1014" i="1"/>
  <c r="AA1014" i="1" s="1"/>
  <c r="W2085" i="1"/>
  <c r="AA2085" i="1" s="1"/>
  <c r="W2037" i="1"/>
  <c r="AA2037" i="1" s="1"/>
  <c r="W2021" i="1"/>
  <c r="AA2021" i="1" s="1"/>
  <c r="W1989" i="1"/>
  <c r="AA1989" i="1" s="1"/>
  <c r="W1957" i="1"/>
  <c r="AA1957" i="1" s="1"/>
  <c r="W1925" i="1"/>
  <c r="AA1925" i="1" s="1"/>
  <c r="W1893" i="1"/>
  <c r="AA1893" i="1" s="1"/>
  <c r="W1861" i="1"/>
  <c r="AA1861" i="1" s="1"/>
  <c r="W1829" i="1"/>
  <c r="AA1829" i="1" s="1"/>
  <c r="W1797" i="1"/>
  <c r="AA1797" i="1" s="1"/>
  <c r="W1781" i="1"/>
  <c r="AA1781" i="1" s="1"/>
  <c r="W1749" i="1"/>
  <c r="AA1749" i="1" s="1"/>
  <c r="W1717" i="1"/>
  <c r="AA1717" i="1" s="1"/>
  <c r="W1685" i="1"/>
  <c r="AA1685" i="1" s="1"/>
  <c r="W1653" i="1"/>
  <c r="AA1653" i="1" s="1"/>
  <c r="W1637" i="1"/>
  <c r="AA1637" i="1" s="1"/>
  <c r="W1605" i="1"/>
  <c r="AA1605" i="1" s="1"/>
  <c r="W1550" i="1"/>
  <c r="AA1550" i="1" s="1"/>
  <c r="W1390" i="1"/>
  <c r="AA1390" i="1" s="1"/>
  <c r="W1262" i="1"/>
  <c r="AA1262" i="1" s="1"/>
  <c r="W1134" i="1"/>
  <c r="AA1134" i="1" s="1"/>
  <c r="W942" i="1"/>
  <c r="AA942" i="1" s="1"/>
  <c r="W1876" i="1"/>
  <c r="AA1876" i="1" s="1"/>
  <c r="W1844" i="1"/>
  <c r="AA1844" i="1" s="1"/>
  <c r="W1812" i="1"/>
  <c r="AA1812" i="1" s="1"/>
  <c r="W1780" i="1"/>
  <c r="AA1780" i="1" s="1"/>
  <c r="W1748" i="1"/>
  <c r="AA1748" i="1" s="1"/>
  <c r="W1716" i="1"/>
  <c r="AA1716" i="1" s="1"/>
  <c r="W1684" i="1"/>
  <c r="AA1684" i="1" s="1"/>
  <c r="W1652" i="1"/>
  <c r="AA1652" i="1" s="1"/>
  <c r="W1620" i="1"/>
  <c r="AA1620" i="1" s="1"/>
  <c r="W1579" i="1"/>
  <c r="AA1579" i="1" s="1"/>
  <c r="W1514" i="1"/>
  <c r="AA1514" i="1" s="1"/>
  <c r="W1386" i="1"/>
  <c r="AA1386" i="1" s="1"/>
  <c r="W1322" i="1"/>
  <c r="AA1322" i="1" s="1"/>
  <c r="W1194" i="1"/>
  <c r="AA1194" i="1" s="1"/>
  <c r="W1062" i="1"/>
  <c r="AA1062" i="1" s="1"/>
  <c r="W661" i="1"/>
  <c r="AA661" i="1" s="1"/>
  <c r="W1569" i="1"/>
  <c r="AA1569" i="1" s="1"/>
  <c r="W1537" i="1"/>
  <c r="AA1537" i="1" s="1"/>
  <c r="W1505" i="1"/>
  <c r="AA1505" i="1" s="1"/>
  <c r="W1489" i="1"/>
  <c r="AA1489" i="1" s="1"/>
  <c r="W1457" i="1"/>
  <c r="AA1457" i="1" s="1"/>
  <c r="W1425" i="1"/>
  <c r="AA1425" i="1" s="1"/>
  <c r="W1393" i="1"/>
  <c r="AA1393" i="1" s="1"/>
  <c r="W1361" i="1"/>
  <c r="AA1361" i="1" s="1"/>
  <c r="W1329" i="1"/>
  <c r="AA1329" i="1" s="1"/>
  <c r="W1297" i="1"/>
  <c r="AA1297" i="1" s="1"/>
  <c r="W1265" i="1"/>
  <c r="AA1265" i="1" s="1"/>
  <c r="W1233" i="1"/>
  <c r="AA1233" i="1" s="1"/>
  <c r="W1217" i="1"/>
  <c r="AA1217" i="1" s="1"/>
  <c r="W1185" i="1"/>
  <c r="AA1185" i="1" s="1"/>
  <c r="W1153" i="1"/>
  <c r="AA1153" i="1" s="1"/>
  <c r="W1121" i="1"/>
  <c r="AA1121" i="1" s="1"/>
  <c r="W1089" i="1"/>
  <c r="AA1089" i="1" s="1"/>
  <c r="W1044" i="1"/>
  <c r="AA1044" i="1" s="1"/>
  <c r="W980" i="1"/>
  <c r="AA980" i="1" s="1"/>
  <c r="W896" i="1"/>
  <c r="AA896" i="1" s="1"/>
  <c r="W832" i="1"/>
  <c r="AA832" i="1" s="1"/>
  <c r="W704" i="1"/>
  <c r="AA704" i="1" s="1"/>
  <c r="W1592" i="1"/>
  <c r="AA1592" i="1" s="1"/>
  <c r="W1560" i="1"/>
  <c r="AA1560" i="1" s="1"/>
  <c r="W1528" i="1"/>
  <c r="AA1528" i="1" s="1"/>
  <c r="W1496" i="1"/>
  <c r="AA1496" i="1" s="1"/>
  <c r="W1464" i="1"/>
  <c r="AA1464" i="1" s="1"/>
  <c r="W1432" i="1"/>
  <c r="AA1432" i="1" s="1"/>
  <c r="W1400" i="1"/>
  <c r="AA1400" i="1" s="1"/>
  <c r="W1368" i="1"/>
  <c r="AA1368" i="1" s="1"/>
  <c r="W1352" i="1"/>
  <c r="AA1352" i="1" s="1"/>
  <c r="W1320" i="1"/>
  <c r="AA1320" i="1" s="1"/>
  <c r="W1304" i="1"/>
  <c r="AA1304" i="1" s="1"/>
  <c r="W1272" i="1"/>
  <c r="AA1272" i="1" s="1"/>
  <c r="W1240" i="1"/>
  <c r="AA1240" i="1" s="1"/>
  <c r="W1208" i="1"/>
  <c r="AA1208" i="1" s="1"/>
  <c r="W1176" i="1"/>
  <c r="AA1176" i="1" s="1"/>
  <c r="W1160" i="1"/>
  <c r="AA1160" i="1" s="1"/>
  <c r="W1128" i="1"/>
  <c r="AA1128" i="1" s="1"/>
  <c r="W1096" i="1"/>
  <c r="AA1096" i="1" s="1"/>
  <c r="W1058" i="1"/>
  <c r="AA1058" i="1" s="1"/>
  <c r="W994" i="1"/>
  <c r="AA994" i="1" s="1"/>
  <c r="W924" i="1"/>
  <c r="AA924" i="1" s="1"/>
  <c r="W796" i="1"/>
  <c r="AA796" i="1" s="1"/>
  <c r="W732" i="1"/>
  <c r="AA732" i="1" s="1"/>
  <c r="W373" i="1"/>
  <c r="AA373" i="1" s="1"/>
  <c r="W1471" i="1"/>
  <c r="AA1471" i="1" s="1"/>
  <c r="W1439" i="1"/>
  <c r="AA1439" i="1" s="1"/>
  <c r="W1407" i="1"/>
  <c r="AA1407" i="1" s="1"/>
  <c r="W1375" i="1"/>
  <c r="AA1375" i="1" s="1"/>
  <c r="W1343" i="1"/>
  <c r="AA1343" i="1" s="1"/>
  <c r="W1311" i="1"/>
  <c r="AA1311" i="1" s="1"/>
  <c r="W1279" i="1"/>
  <c r="AA1279" i="1" s="1"/>
  <c r="W1247" i="1"/>
  <c r="AA1247" i="1" s="1"/>
  <c r="W1215" i="1"/>
  <c r="AA1215" i="1" s="1"/>
  <c r="W1183" i="1"/>
  <c r="AA1183" i="1" s="1"/>
  <c r="W1151" i="1"/>
  <c r="AA1151" i="1" s="1"/>
  <c r="W1119" i="1"/>
  <c r="AA1119" i="1" s="1"/>
  <c r="W1087" i="1"/>
  <c r="AA1087" i="1" s="1"/>
  <c r="W1040" i="1"/>
  <c r="AA1040" i="1" s="1"/>
  <c r="W976" i="1"/>
  <c r="AA976" i="1" s="1"/>
  <c r="W888" i="1"/>
  <c r="AA888" i="1" s="1"/>
  <c r="W760" i="1"/>
  <c r="AA760" i="1" s="1"/>
  <c r="W485" i="1"/>
  <c r="AA485" i="1" s="1"/>
  <c r="W1047" i="1"/>
  <c r="AA1047" i="1" s="1"/>
  <c r="W1015" i="1"/>
  <c r="AA1015" i="1" s="1"/>
  <c r="W983" i="1"/>
  <c r="AA983" i="1" s="1"/>
  <c r="W951" i="1"/>
  <c r="AA951" i="1" s="1"/>
  <c r="W919" i="1"/>
  <c r="AA919" i="1" s="1"/>
  <c r="W887" i="1"/>
  <c r="AA887" i="1" s="1"/>
  <c r="W855" i="1"/>
  <c r="AA855" i="1" s="1"/>
  <c r="W823" i="1"/>
  <c r="AA823" i="1" s="1"/>
  <c r="W791" i="1"/>
  <c r="AA791" i="1" s="1"/>
  <c r="W759" i="1"/>
  <c r="AA759" i="1" s="1"/>
  <c r="W727" i="1"/>
  <c r="AA727" i="1" s="1"/>
  <c r="W695" i="1"/>
  <c r="AA695" i="1" s="1"/>
  <c r="W609" i="1"/>
  <c r="AA609" i="1" s="1"/>
  <c r="W417" i="1"/>
  <c r="AA417" i="1" s="1"/>
  <c r="W922" i="1"/>
  <c r="AA922" i="1" s="1"/>
  <c r="W890" i="1"/>
  <c r="AA890" i="1" s="1"/>
  <c r="W858" i="1"/>
  <c r="AA858" i="1" s="1"/>
  <c r="W842" i="1"/>
  <c r="AA842" i="1" s="1"/>
  <c r="W810" i="1"/>
  <c r="AA810" i="1" s="1"/>
  <c r="W778" i="1"/>
  <c r="AA778" i="1" s="1"/>
  <c r="W746" i="1"/>
  <c r="AA746" i="1" s="1"/>
  <c r="W714" i="1"/>
  <c r="AA714" i="1" s="1"/>
  <c r="W682" i="1"/>
  <c r="AA682" i="1" s="1"/>
  <c r="W557" i="1"/>
  <c r="AA557" i="1" s="1"/>
  <c r="W429" i="1"/>
  <c r="AA429" i="1" s="1"/>
  <c r="W365" i="1"/>
  <c r="AA365" i="1" s="1"/>
  <c r="W1045" i="1"/>
  <c r="AA1045" i="1" s="1"/>
  <c r="W1013" i="1"/>
  <c r="AA1013" i="1" s="1"/>
  <c r="W981" i="1"/>
  <c r="AA981" i="1" s="1"/>
  <c r="W949" i="1"/>
  <c r="AA949" i="1" s="1"/>
  <c r="W917" i="1"/>
  <c r="AA917" i="1" s="1"/>
  <c r="W869" i="1"/>
  <c r="AA869" i="1" s="1"/>
  <c r="W837" i="1"/>
  <c r="AA837" i="1" s="1"/>
  <c r="W805" i="1"/>
  <c r="AA805" i="1" s="1"/>
  <c r="W773" i="1"/>
  <c r="AA773" i="1" s="1"/>
  <c r="W757" i="1"/>
  <c r="AA757" i="1" s="1"/>
  <c r="W725" i="1"/>
  <c r="AA725" i="1" s="1"/>
  <c r="W693" i="1"/>
  <c r="AA693" i="1" s="1"/>
  <c r="W601" i="1"/>
  <c r="AA601" i="1" s="1"/>
  <c r="W473" i="1"/>
  <c r="AA473" i="1" s="1"/>
  <c r="W409" i="1"/>
  <c r="AA409" i="1" s="1"/>
  <c r="W668" i="1"/>
  <c r="AA668" i="1" s="1"/>
  <c r="W636" i="1"/>
  <c r="AA636" i="1" s="1"/>
  <c r="W588" i="1"/>
  <c r="AA588" i="1" s="1"/>
  <c r="W556" i="1"/>
  <c r="AA556" i="1" s="1"/>
  <c r="W524" i="1"/>
  <c r="AA524" i="1" s="1"/>
  <c r="W492" i="1"/>
  <c r="AA492" i="1" s="1"/>
  <c r="W460" i="1"/>
  <c r="AA460" i="1" s="1"/>
  <c r="W428" i="1"/>
  <c r="AA428" i="1" s="1"/>
  <c r="W396" i="1"/>
  <c r="AA396" i="1" s="1"/>
  <c r="W364" i="1"/>
  <c r="AA364" i="1" s="1"/>
  <c r="W671" i="1"/>
  <c r="AA671" i="1" s="1"/>
  <c r="W639" i="1"/>
  <c r="AA639" i="1" s="1"/>
  <c r="W607" i="1"/>
  <c r="AA607" i="1" s="1"/>
  <c r="W575" i="1"/>
  <c r="AA575" i="1" s="1"/>
  <c r="W543" i="1"/>
  <c r="AA543" i="1" s="1"/>
  <c r="W495" i="1"/>
  <c r="AA495" i="1" s="1"/>
  <c r="W463" i="1"/>
  <c r="AA463" i="1" s="1"/>
  <c r="W431" i="1"/>
  <c r="AA431" i="1" s="1"/>
  <c r="W399" i="1"/>
  <c r="AA399" i="1" s="1"/>
  <c r="W367" i="1"/>
  <c r="AA367" i="1" s="1"/>
  <c r="W674" i="1"/>
  <c r="AA674" i="1" s="1"/>
  <c r="W642" i="1"/>
  <c r="AA642" i="1" s="1"/>
  <c r="W610" i="1"/>
  <c r="AA610" i="1" s="1"/>
  <c r="W578" i="1"/>
  <c r="AA578" i="1" s="1"/>
  <c r="W546" i="1"/>
  <c r="AA546" i="1" s="1"/>
  <c r="W514" i="1"/>
  <c r="AA514" i="1" s="1"/>
  <c r="W498" i="1"/>
  <c r="AA498" i="1" s="1"/>
  <c r="W466" i="1"/>
  <c r="AA466" i="1" s="1"/>
  <c r="W434" i="1"/>
  <c r="AA434" i="1" s="1"/>
  <c r="W402" i="1"/>
  <c r="AA402" i="1" s="1"/>
  <c r="W370" i="1"/>
  <c r="AA370" i="1" s="1"/>
  <c r="W341" i="1"/>
  <c r="AA341" i="1" s="1"/>
  <c r="W325" i="1"/>
  <c r="AA325" i="1" s="1"/>
  <c r="W293" i="1"/>
  <c r="AA293" i="1" s="1"/>
  <c r="W261" i="1"/>
  <c r="AA261" i="1" s="1"/>
  <c r="W245" i="1"/>
  <c r="AA245" i="1" s="1"/>
  <c r="W213" i="1"/>
  <c r="AA213" i="1" s="1"/>
  <c r="W181" i="1"/>
  <c r="AA181" i="1" s="1"/>
  <c r="W165" i="1"/>
  <c r="AA165" i="1" s="1"/>
  <c r="W133" i="1"/>
  <c r="AA133" i="1" s="1"/>
  <c r="W101" i="1"/>
  <c r="AA101" i="1" s="1"/>
  <c r="W69" i="1"/>
  <c r="AA69" i="1" s="1"/>
  <c r="W53" i="1"/>
  <c r="AA53" i="1" s="1"/>
  <c r="W21" i="1"/>
  <c r="AA21" i="1" s="1"/>
  <c r="W328" i="1"/>
  <c r="AA328" i="1" s="1"/>
  <c r="W296" i="1"/>
  <c r="AA296" i="1" s="1"/>
  <c r="W264" i="1"/>
  <c r="AA264" i="1" s="1"/>
  <c r="W232" i="1"/>
  <c r="AA232" i="1" s="1"/>
  <c r="W200" i="1"/>
  <c r="AA200" i="1" s="1"/>
  <c r="W168" i="1"/>
  <c r="AA168" i="1" s="1"/>
  <c r="W152" i="1"/>
  <c r="AA152" i="1" s="1"/>
  <c r="W120" i="1"/>
  <c r="AA120" i="1" s="1"/>
  <c r="W88" i="1"/>
  <c r="AA88" i="1" s="1"/>
  <c r="W56" i="1"/>
  <c r="AA56" i="1" s="1"/>
  <c r="W24" i="1"/>
  <c r="AA24" i="1" s="1"/>
  <c r="W331" i="1"/>
  <c r="AA331" i="1" s="1"/>
  <c r="W299" i="1"/>
  <c r="AA299" i="1" s="1"/>
  <c r="W283" i="1"/>
  <c r="AA283" i="1" s="1"/>
  <c r="W251" i="1"/>
  <c r="AA251" i="1" s="1"/>
  <c r="W219" i="1"/>
  <c r="AA219" i="1" s="1"/>
  <c r="W187" i="1"/>
  <c r="AA187" i="1" s="1"/>
  <c r="W171" i="1"/>
  <c r="AA171" i="1" s="1"/>
  <c r="W139" i="1"/>
  <c r="AA139" i="1" s="1"/>
  <c r="W107" i="1"/>
  <c r="AA107" i="1" s="1"/>
  <c r="W91" i="1"/>
  <c r="AA91" i="1" s="1"/>
  <c r="W59" i="1"/>
  <c r="AA59" i="1" s="1"/>
  <c r="W43" i="1"/>
  <c r="AA43" i="1" s="1"/>
  <c r="W27" i="1"/>
  <c r="AA27" i="1" s="1"/>
  <c r="W11" i="1"/>
  <c r="AA11" i="1" s="1"/>
  <c r="W318" i="1"/>
  <c r="AA318" i="1" s="1"/>
  <c r="W302" i="1"/>
  <c r="AA302" i="1" s="1"/>
  <c r="W286" i="1"/>
  <c r="AA286" i="1" s="1"/>
  <c r="W270" i="1"/>
  <c r="AA270" i="1" s="1"/>
  <c r="W254" i="1"/>
  <c r="AA254" i="1" s="1"/>
  <c r="W238" i="1"/>
  <c r="AA238" i="1" s="1"/>
  <c r="W222" i="1"/>
  <c r="AA222" i="1" s="1"/>
  <c r="W206" i="1"/>
  <c r="AA206" i="1" s="1"/>
  <c r="W174" i="1"/>
  <c r="AA174" i="1" s="1"/>
  <c r="W158" i="1"/>
  <c r="AA158" i="1" s="1"/>
  <c r="W142" i="1"/>
  <c r="AA142" i="1" s="1"/>
  <c r="W126" i="1"/>
  <c r="AA126" i="1" s="1"/>
  <c r="W110" i="1"/>
  <c r="AA110" i="1" s="1"/>
  <c r="W94" i="1"/>
  <c r="AA94" i="1" s="1"/>
  <c r="W78" i="1"/>
  <c r="AA78" i="1" s="1"/>
  <c r="W62" i="1"/>
  <c r="AA62" i="1" s="1"/>
  <c r="W46" i="1"/>
  <c r="AA46" i="1" s="1"/>
  <c r="W30" i="1"/>
  <c r="AA30" i="1" s="1"/>
  <c r="W14" i="1"/>
  <c r="AA14" i="1" s="1"/>
  <c r="AA4533" i="1"/>
  <c r="AA4561" i="1"/>
  <c r="W4614" i="1"/>
  <c r="AA4614" i="1" s="1"/>
  <c r="AA4564" i="1"/>
  <c r="AA4280" i="1"/>
  <c r="W4188" i="1"/>
  <c r="AA4188" i="1" s="1"/>
  <c r="AA4563" i="1"/>
  <c r="W4571" i="1"/>
  <c r="AA4571" i="1" s="1"/>
  <c r="W3528" i="1"/>
  <c r="AA3528" i="1" s="1"/>
  <c r="W4694" i="1"/>
  <c r="AA4694" i="1" s="1"/>
  <c r="W4060" i="1"/>
  <c r="AA4060" i="1" s="1"/>
  <c r="W4706" i="1"/>
  <c r="AA4706" i="1" s="1"/>
  <c r="W4642" i="1"/>
  <c r="AA4642" i="1" s="1"/>
  <c r="W4364" i="1"/>
  <c r="AA4364" i="1" s="1"/>
  <c r="W4108" i="1"/>
  <c r="AA4108" i="1" s="1"/>
  <c r="W3848" i="1"/>
  <c r="AA3848" i="1" s="1"/>
  <c r="W3496" i="1"/>
  <c r="AA3496" i="1" s="1"/>
  <c r="W2949" i="1"/>
  <c r="AA2949" i="1" s="1"/>
  <c r="W4686" i="1"/>
  <c r="AA4686" i="1" s="1"/>
  <c r="W4622" i="1"/>
  <c r="AA4622" i="1" s="1"/>
  <c r="W4523" i="1"/>
  <c r="AA4523" i="1" s="1"/>
  <c r="W4284" i="1"/>
  <c r="AA4284" i="1" s="1"/>
  <c r="W4028" i="1"/>
  <c r="AA4028" i="1" s="1"/>
  <c r="W3741" i="1"/>
  <c r="AA3741" i="1" s="1"/>
  <c r="W3336" i="1"/>
  <c r="AA3336" i="1" s="1"/>
  <c r="W2379" i="1"/>
  <c r="AA2379" i="1" s="1"/>
  <c r="W4666" i="1"/>
  <c r="AA4666" i="1" s="1"/>
  <c r="W4602" i="1"/>
  <c r="AA4602" i="1" s="1"/>
  <c r="W4460" i="1"/>
  <c r="AA4460" i="1" s="1"/>
  <c r="W4204" i="1"/>
  <c r="AA4204" i="1" s="1"/>
  <c r="W3948" i="1"/>
  <c r="AA3948" i="1" s="1"/>
  <c r="W3635" i="1"/>
  <c r="AA3635" i="1" s="1"/>
  <c r="W3176" i="1"/>
  <c r="AA3176" i="1" s="1"/>
  <c r="W4717" i="1"/>
  <c r="AA4717" i="1" s="1"/>
  <c r="W4701" i="1"/>
  <c r="AA4701" i="1" s="1"/>
  <c r="W4685" i="1"/>
  <c r="AA4685" i="1" s="1"/>
  <c r="W4669" i="1"/>
  <c r="AA4669" i="1" s="1"/>
  <c r="W4653" i="1"/>
  <c r="AA4653" i="1" s="1"/>
  <c r="W4637" i="1"/>
  <c r="AA4637" i="1" s="1"/>
  <c r="W4621" i="1"/>
  <c r="AA4621" i="1" s="1"/>
  <c r="W4605" i="1"/>
  <c r="AA4605" i="1" s="1"/>
  <c r="W4584" i="1"/>
  <c r="AA4584" i="1" s="1"/>
  <c r="W4552" i="1"/>
  <c r="AA4552" i="1" s="1"/>
  <c r="W4520" i="1"/>
  <c r="AA4520" i="1" s="1"/>
  <c r="W4472" i="1"/>
  <c r="AA4472" i="1" s="1"/>
  <c r="W4408" i="1"/>
  <c r="AA4408" i="1" s="1"/>
  <c r="W4344" i="1"/>
  <c r="AA4344" i="1" s="1"/>
  <c r="W4216" i="1"/>
  <c r="AA4216" i="1" s="1"/>
  <c r="W4152" i="1"/>
  <c r="AA4152" i="1" s="1"/>
  <c r="W4088" i="1"/>
  <c r="AA4088" i="1" s="1"/>
  <c r="W4024" i="1"/>
  <c r="AA4024" i="1" s="1"/>
  <c r="W3960" i="1"/>
  <c r="AA3960" i="1" s="1"/>
  <c r="W3896" i="1"/>
  <c r="AA3896" i="1" s="1"/>
  <c r="W3821" i="1"/>
  <c r="AA3821" i="1" s="1"/>
  <c r="W3736" i="1"/>
  <c r="AA3736" i="1" s="1"/>
  <c r="W3651" i="1"/>
  <c r="AA3651" i="1" s="1"/>
  <c r="W3565" i="1"/>
  <c r="AA3565" i="1" s="1"/>
  <c r="W3456" i="1"/>
  <c r="AA3456" i="1" s="1"/>
  <c r="W3328" i="1"/>
  <c r="AA3328" i="1" s="1"/>
  <c r="W3200" i="1"/>
  <c r="AA3200" i="1" s="1"/>
  <c r="W3072" i="1"/>
  <c r="AA3072" i="1" s="1"/>
  <c r="W2869" i="1"/>
  <c r="AA2869" i="1" s="1"/>
  <c r="W2315" i="1"/>
  <c r="AA2315" i="1" s="1"/>
  <c r="W4708" i="1"/>
  <c r="AA4708" i="1" s="1"/>
  <c r="W4692" i="1"/>
  <c r="AA4692" i="1" s="1"/>
  <c r="W4676" i="1"/>
  <c r="AA4676" i="1" s="1"/>
  <c r="W4660" i="1"/>
  <c r="AA4660" i="1" s="1"/>
  <c r="W4644" i="1"/>
  <c r="AA4644" i="1" s="1"/>
  <c r="W4628" i="1"/>
  <c r="AA4628" i="1" s="1"/>
  <c r="W4612" i="1"/>
  <c r="AA4612" i="1" s="1"/>
  <c r="W4596" i="1"/>
  <c r="AA4596" i="1" s="1"/>
  <c r="W4567" i="1"/>
  <c r="AA4567" i="1" s="1"/>
  <c r="W4535" i="1"/>
  <c r="AA4535" i="1" s="1"/>
  <c r="W4500" i="1"/>
  <c r="AA4500" i="1" s="1"/>
  <c r="W4436" i="1"/>
  <c r="AA4436" i="1" s="1"/>
  <c r="W4372" i="1"/>
  <c r="AA4372" i="1" s="1"/>
  <c r="W4308" i="1"/>
  <c r="AA4308" i="1" s="1"/>
  <c r="W4244" i="1"/>
  <c r="AA4244" i="1" s="1"/>
  <c r="W4180" i="1"/>
  <c r="AA4180" i="1" s="1"/>
  <c r="W4116" i="1"/>
  <c r="AA4116" i="1" s="1"/>
  <c r="W4052" i="1"/>
  <c r="AA4052" i="1" s="1"/>
  <c r="W3988" i="1"/>
  <c r="AA3988" i="1" s="1"/>
  <c r="W3924" i="1"/>
  <c r="AA3924" i="1" s="1"/>
  <c r="W3859" i="1"/>
  <c r="AA3859" i="1" s="1"/>
  <c r="W3773" i="1"/>
  <c r="AA3773" i="1" s="1"/>
  <c r="W3688" i="1"/>
  <c r="AA3688" i="1" s="1"/>
  <c r="W3603" i="1"/>
  <c r="AA3603" i="1" s="1"/>
  <c r="W3512" i="1"/>
  <c r="AA3512" i="1" s="1"/>
  <c r="W3384" i="1"/>
  <c r="AA3384" i="1" s="1"/>
  <c r="W3256" i="1"/>
  <c r="AA3256" i="1" s="1"/>
  <c r="W3128" i="1"/>
  <c r="AA3128" i="1" s="1"/>
  <c r="W2981" i="1"/>
  <c r="AA2981" i="1" s="1"/>
  <c r="W2655" i="1"/>
  <c r="AA2655" i="1" s="1"/>
  <c r="W4715" i="1"/>
  <c r="AA4715" i="1" s="1"/>
  <c r="W4699" i="1"/>
  <c r="AA4699" i="1" s="1"/>
  <c r="W4683" i="1"/>
  <c r="AA4683" i="1" s="1"/>
  <c r="W4667" i="1"/>
  <c r="AA4667" i="1" s="1"/>
  <c r="W4651" i="1"/>
  <c r="AA4651" i="1" s="1"/>
  <c r="W4635" i="1"/>
  <c r="AA4635" i="1" s="1"/>
  <c r="W4619" i="1"/>
  <c r="AA4619" i="1" s="1"/>
  <c r="W4603" i="1"/>
  <c r="AA4603" i="1" s="1"/>
  <c r="W4580" i="1"/>
  <c r="AA4580" i="1" s="1"/>
  <c r="W4548" i="1"/>
  <c r="AA4548" i="1" s="1"/>
  <c r="W4516" i="1"/>
  <c r="AA4516" i="1" s="1"/>
  <c r="W4464" i="1"/>
  <c r="AA4464" i="1" s="1"/>
  <c r="W4400" i="1"/>
  <c r="AA4400" i="1" s="1"/>
  <c r="W4336" i="1"/>
  <c r="AA4336" i="1" s="1"/>
  <c r="W4272" i="1"/>
  <c r="AA4272" i="1" s="1"/>
  <c r="W4208" i="1"/>
  <c r="AA4208" i="1" s="1"/>
  <c r="W4144" i="1"/>
  <c r="AA4144" i="1" s="1"/>
  <c r="W4080" i="1"/>
  <c r="AA4080" i="1" s="1"/>
  <c r="W4016" i="1"/>
  <c r="AA4016" i="1" s="1"/>
  <c r="W3952" i="1"/>
  <c r="AA3952" i="1" s="1"/>
  <c r="W3888" i="1"/>
  <c r="AA3888" i="1" s="1"/>
  <c r="W3811" i="1"/>
  <c r="AA3811" i="1" s="1"/>
  <c r="W3725" i="1"/>
  <c r="AA3725" i="1" s="1"/>
  <c r="W3640" i="1"/>
  <c r="AA3640" i="1" s="1"/>
  <c r="W3555" i="1"/>
  <c r="AA3555" i="1" s="1"/>
  <c r="W3440" i="1"/>
  <c r="AA3440" i="1" s="1"/>
  <c r="W3312" i="1"/>
  <c r="AA3312" i="1" s="1"/>
  <c r="W3184" i="1"/>
  <c r="AA3184" i="1" s="1"/>
  <c r="W3056" i="1"/>
  <c r="AA3056" i="1" s="1"/>
  <c r="W2837" i="1"/>
  <c r="AA2837" i="1" s="1"/>
  <c r="W2187" i="1"/>
  <c r="AA2187" i="1" s="1"/>
  <c r="W4495" i="1"/>
  <c r="AA4495" i="1" s="1"/>
  <c r="W4479" i="1"/>
  <c r="AA4479" i="1" s="1"/>
  <c r="W4463" i="1"/>
  <c r="AA4463" i="1" s="1"/>
  <c r="W4447" i="1"/>
  <c r="AA4447" i="1" s="1"/>
  <c r="W4431" i="1"/>
  <c r="AA4431" i="1" s="1"/>
  <c r="W4415" i="1"/>
  <c r="AA4415" i="1" s="1"/>
  <c r="W4399" i="1"/>
  <c r="AA4399" i="1" s="1"/>
  <c r="W4383" i="1"/>
  <c r="AA4383" i="1" s="1"/>
  <c r="W4367" i="1"/>
  <c r="AA4367" i="1" s="1"/>
  <c r="W4351" i="1"/>
  <c r="AA4351" i="1" s="1"/>
  <c r="W4335" i="1"/>
  <c r="AA4335" i="1" s="1"/>
  <c r="W4319" i="1"/>
  <c r="AA4319" i="1" s="1"/>
  <c r="W4303" i="1"/>
  <c r="AA4303" i="1" s="1"/>
  <c r="W4287" i="1"/>
  <c r="AA4287" i="1" s="1"/>
  <c r="W4271" i="1"/>
  <c r="AA4271" i="1" s="1"/>
  <c r="W4255" i="1"/>
  <c r="AA4255" i="1" s="1"/>
  <c r="W4239" i="1"/>
  <c r="AA4239" i="1" s="1"/>
  <c r="W4223" i="1"/>
  <c r="AA4223" i="1" s="1"/>
  <c r="W4207" i="1"/>
  <c r="AA4207" i="1" s="1"/>
  <c r="W4191" i="1"/>
  <c r="AA4191" i="1" s="1"/>
  <c r="W4175" i="1"/>
  <c r="AA4175" i="1" s="1"/>
  <c r="W4159" i="1"/>
  <c r="AA4159" i="1" s="1"/>
  <c r="W4143" i="1"/>
  <c r="AA4143" i="1" s="1"/>
  <c r="W4127" i="1"/>
  <c r="AA4127" i="1" s="1"/>
  <c r="W4111" i="1"/>
  <c r="AA4111" i="1" s="1"/>
  <c r="W4095" i="1"/>
  <c r="AA4095" i="1" s="1"/>
  <c r="W4079" i="1"/>
  <c r="AA4079" i="1" s="1"/>
  <c r="W4063" i="1"/>
  <c r="AA4063" i="1" s="1"/>
  <c r="W4047" i="1"/>
  <c r="AA4047" i="1" s="1"/>
  <c r="W4031" i="1"/>
  <c r="AA4031" i="1" s="1"/>
  <c r="W4015" i="1"/>
  <c r="AA4015" i="1" s="1"/>
  <c r="W3999" i="1"/>
  <c r="AA3999" i="1" s="1"/>
  <c r="W3983" i="1"/>
  <c r="AA3983" i="1" s="1"/>
  <c r="W3967" i="1"/>
  <c r="AA3967" i="1" s="1"/>
  <c r="W3951" i="1"/>
  <c r="AA3951" i="1" s="1"/>
  <c r="W3935" i="1"/>
  <c r="AA3935" i="1" s="1"/>
  <c r="W3919" i="1"/>
  <c r="AA3919" i="1" s="1"/>
  <c r="W3903" i="1"/>
  <c r="AA3903" i="1" s="1"/>
  <c r="W3887" i="1"/>
  <c r="AA3887" i="1" s="1"/>
  <c r="W3871" i="1"/>
  <c r="AA3871" i="1" s="1"/>
  <c r="W3852" i="1"/>
  <c r="AA3852" i="1" s="1"/>
  <c r="W3831" i="1"/>
  <c r="AA3831" i="1" s="1"/>
  <c r="W3809" i="1"/>
  <c r="AA3809" i="1" s="1"/>
  <c r="W3788" i="1"/>
  <c r="AA3788" i="1" s="1"/>
  <c r="W3767" i="1"/>
  <c r="AA3767" i="1" s="1"/>
  <c r="W3745" i="1"/>
  <c r="AA3745" i="1" s="1"/>
  <c r="W3724" i="1"/>
  <c r="AA3724" i="1" s="1"/>
  <c r="W3703" i="1"/>
  <c r="AA3703" i="1" s="1"/>
  <c r="W3681" i="1"/>
  <c r="AA3681" i="1" s="1"/>
  <c r="W3660" i="1"/>
  <c r="AA3660" i="1" s="1"/>
  <c r="W3639" i="1"/>
  <c r="AA3639" i="1" s="1"/>
  <c r="W3617" i="1"/>
  <c r="AA3617" i="1" s="1"/>
  <c r="W3596" i="1"/>
  <c r="AA3596" i="1" s="1"/>
  <c r="W3575" i="1"/>
  <c r="AA3575" i="1" s="1"/>
  <c r="W3553" i="1"/>
  <c r="AA3553" i="1" s="1"/>
  <c r="W3532" i="1"/>
  <c r="AA3532" i="1" s="1"/>
  <c r="W3501" i="1"/>
  <c r="AA3501" i="1" s="1"/>
  <c r="W3469" i="1"/>
  <c r="AA3469" i="1" s="1"/>
  <c r="W3437" i="1"/>
  <c r="AA3437" i="1" s="1"/>
  <c r="W3405" i="1"/>
  <c r="AA3405" i="1" s="1"/>
  <c r="W3373" i="1"/>
  <c r="AA3373" i="1" s="1"/>
  <c r="W3341" i="1"/>
  <c r="AA3341" i="1" s="1"/>
  <c r="W3309" i="1"/>
  <c r="AA3309" i="1" s="1"/>
  <c r="W3277" i="1"/>
  <c r="AA3277" i="1" s="1"/>
  <c r="W3245" i="1"/>
  <c r="AA3245" i="1" s="1"/>
  <c r="W3213" i="1"/>
  <c r="AA3213" i="1" s="1"/>
  <c r="W3181" i="1"/>
  <c r="AA3181" i="1" s="1"/>
  <c r="W3149" i="1"/>
  <c r="AA3149" i="1" s="1"/>
  <c r="W3117" i="1"/>
  <c r="AA3117" i="1" s="1"/>
  <c r="W3085" i="1"/>
  <c r="AA3085" i="1" s="1"/>
  <c r="W3053" i="1"/>
  <c r="AA3053" i="1" s="1"/>
  <c r="W3021" i="1"/>
  <c r="AA3021" i="1" s="1"/>
  <c r="W2961" i="1"/>
  <c r="AA2961" i="1" s="1"/>
  <c r="W2897" i="1"/>
  <c r="AA2897" i="1" s="1"/>
  <c r="W2833" i="1"/>
  <c r="AA2833" i="1" s="1"/>
  <c r="W2743" i="1"/>
  <c r="AA2743" i="1" s="1"/>
  <c r="W2615" i="1"/>
  <c r="AA2615" i="1" s="1"/>
  <c r="W2427" i="1"/>
  <c r="AA2427" i="1" s="1"/>
  <c r="W2171" i="1"/>
  <c r="AA2171" i="1" s="1"/>
  <c r="W1599" i="1"/>
  <c r="AA1599" i="1" s="1"/>
  <c r="W4578" i="1"/>
  <c r="AA4578" i="1" s="1"/>
  <c r="W4562" i="1"/>
  <c r="AA4562" i="1" s="1"/>
  <c r="W4546" i="1"/>
  <c r="AA4546" i="1" s="1"/>
  <c r="W4530" i="1"/>
  <c r="AA4530" i="1" s="1"/>
  <c r="W4514" i="1"/>
  <c r="AA4514" i="1" s="1"/>
  <c r="W4498" i="1"/>
  <c r="AA4498" i="1" s="1"/>
  <c r="W4482" i="1"/>
  <c r="AA4482" i="1" s="1"/>
  <c r="W4466" i="1"/>
  <c r="AA4466" i="1" s="1"/>
  <c r="W4450" i="1"/>
  <c r="AA4450" i="1" s="1"/>
  <c r="W4434" i="1"/>
  <c r="AA4434" i="1" s="1"/>
  <c r="W4418" i="1"/>
  <c r="AA4418" i="1" s="1"/>
  <c r="W4402" i="1"/>
  <c r="AA4402" i="1" s="1"/>
  <c r="W4386" i="1"/>
  <c r="AA4386" i="1" s="1"/>
  <c r="W4370" i="1"/>
  <c r="AA4370" i="1" s="1"/>
  <c r="W4354" i="1"/>
  <c r="AA4354" i="1" s="1"/>
  <c r="W4338" i="1"/>
  <c r="AA4338" i="1" s="1"/>
  <c r="W4322" i="1"/>
  <c r="AA4322" i="1" s="1"/>
  <c r="W4306" i="1"/>
  <c r="AA4306" i="1" s="1"/>
  <c r="W4290" i="1"/>
  <c r="AA4290" i="1" s="1"/>
  <c r="W4274" i="1"/>
  <c r="AA4274" i="1" s="1"/>
  <c r="W4258" i="1"/>
  <c r="AA4258" i="1" s="1"/>
  <c r="W4242" i="1"/>
  <c r="AA4242" i="1" s="1"/>
  <c r="W4226" i="1"/>
  <c r="AA4226" i="1" s="1"/>
  <c r="W4210" i="1"/>
  <c r="AA4210" i="1" s="1"/>
  <c r="W4194" i="1"/>
  <c r="AA4194" i="1" s="1"/>
  <c r="W4178" i="1"/>
  <c r="AA4178" i="1" s="1"/>
  <c r="W4162" i="1"/>
  <c r="AA4162" i="1" s="1"/>
  <c r="W4146" i="1"/>
  <c r="AA4146" i="1" s="1"/>
  <c r="W4130" i="1"/>
  <c r="AA4130" i="1" s="1"/>
  <c r="W4114" i="1"/>
  <c r="AA4114" i="1" s="1"/>
  <c r="W4098" i="1"/>
  <c r="AA4098" i="1" s="1"/>
  <c r="W4082" i="1"/>
  <c r="AA4082" i="1" s="1"/>
  <c r="W4066" i="1"/>
  <c r="AA4066" i="1" s="1"/>
  <c r="W4050" i="1"/>
  <c r="AA4050" i="1" s="1"/>
  <c r="W4034" i="1"/>
  <c r="AA4034" i="1" s="1"/>
  <c r="W4018" i="1"/>
  <c r="AA4018" i="1" s="1"/>
  <c r="W4002" i="1"/>
  <c r="AA4002" i="1" s="1"/>
  <c r="W3986" i="1"/>
  <c r="AA3986" i="1" s="1"/>
  <c r="W3970" i="1"/>
  <c r="AA3970" i="1" s="1"/>
  <c r="W3954" i="1"/>
  <c r="AA3954" i="1" s="1"/>
  <c r="W3938" i="1"/>
  <c r="AA3938" i="1" s="1"/>
  <c r="W3922" i="1"/>
  <c r="AA3922" i="1" s="1"/>
  <c r="W3906" i="1"/>
  <c r="AA3906" i="1" s="1"/>
  <c r="W3890" i="1"/>
  <c r="AA3890" i="1" s="1"/>
  <c r="W3874" i="1"/>
  <c r="AA3874" i="1" s="1"/>
  <c r="W3856" i="1"/>
  <c r="AA3856" i="1" s="1"/>
  <c r="W3835" i="1"/>
  <c r="AA3835" i="1" s="1"/>
  <c r="W3813" i="1"/>
  <c r="AA3813" i="1" s="1"/>
  <c r="W3792" i="1"/>
  <c r="AA3792" i="1" s="1"/>
  <c r="W3771" i="1"/>
  <c r="AA3771" i="1" s="1"/>
  <c r="W3749" i="1"/>
  <c r="AA3749" i="1" s="1"/>
  <c r="W3728" i="1"/>
  <c r="AA3728" i="1" s="1"/>
  <c r="W3707" i="1"/>
  <c r="AA3707" i="1" s="1"/>
  <c r="W3685" i="1"/>
  <c r="AA3685" i="1" s="1"/>
  <c r="W3664" i="1"/>
  <c r="AA3664" i="1" s="1"/>
  <c r="W3643" i="1"/>
  <c r="AA3643" i="1" s="1"/>
  <c r="W3621" i="1"/>
  <c r="AA3621" i="1" s="1"/>
  <c r="W3600" i="1"/>
  <c r="AA3600" i="1" s="1"/>
  <c r="W3579" i="1"/>
  <c r="AA3579" i="1" s="1"/>
  <c r="W3557" i="1"/>
  <c r="AA3557" i="1" s="1"/>
  <c r="W3536" i="1"/>
  <c r="AA3536" i="1" s="1"/>
  <c r="W3508" i="1"/>
  <c r="AA3508" i="1" s="1"/>
  <c r="W3476" i="1"/>
  <c r="AA3476" i="1" s="1"/>
  <c r="W3444" i="1"/>
  <c r="AA3444" i="1" s="1"/>
  <c r="W3412" i="1"/>
  <c r="AA3412" i="1" s="1"/>
  <c r="W3380" i="1"/>
  <c r="AA3380" i="1" s="1"/>
  <c r="W3348" i="1"/>
  <c r="AA3348" i="1" s="1"/>
  <c r="W3316" i="1"/>
  <c r="AA3316" i="1" s="1"/>
  <c r="W3284" i="1"/>
  <c r="AA3284" i="1" s="1"/>
  <c r="W3252" i="1"/>
  <c r="AA3252" i="1" s="1"/>
  <c r="W3220" i="1"/>
  <c r="AA3220" i="1" s="1"/>
  <c r="W3188" i="1"/>
  <c r="AA3188" i="1" s="1"/>
  <c r="W3156" i="1"/>
  <c r="AA3156" i="1" s="1"/>
  <c r="W3124" i="1"/>
  <c r="AA3124" i="1" s="1"/>
  <c r="W3092" i="1"/>
  <c r="AA3092" i="1" s="1"/>
  <c r="W3060" i="1"/>
  <c r="AA3060" i="1" s="1"/>
  <c r="W3028" i="1"/>
  <c r="AA3028" i="1" s="1"/>
  <c r="W2973" i="1"/>
  <c r="AA2973" i="1" s="1"/>
  <c r="W2909" i="1"/>
  <c r="AA2909" i="1" s="1"/>
  <c r="W2845" i="1"/>
  <c r="AA2845" i="1" s="1"/>
  <c r="W2767" i="1"/>
  <c r="AA2767" i="1" s="1"/>
  <c r="W2639" i="1"/>
  <c r="AA2639" i="1" s="1"/>
  <c r="W2475" i="1"/>
  <c r="AA2475" i="1" s="1"/>
  <c r="W2219" i="1"/>
  <c r="AA2219" i="1" s="1"/>
  <c r="W1791" i="1"/>
  <c r="AA1791" i="1" s="1"/>
  <c r="W4585" i="1"/>
  <c r="AA4585" i="1" s="1"/>
  <c r="W4569" i="1"/>
  <c r="AA4569" i="1" s="1"/>
  <c r="W4553" i="1"/>
  <c r="AA4553" i="1" s="1"/>
  <c r="W4537" i="1"/>
  <c r="AA4537" i="1" s="1"/>
  <c r="W4521" i="1"/>
  <c r="AA4521" i="1" s="1"/>
  <c r="W4505" i="1"/>
  <c r="AA4505" i="1" s="1"/>
  <c r="W4489" i="1"/>
  <c r="AA4489" i="1" s="1"/>
  <c r="W4473" i="1"/>
  <c r="AA4473" i="1" s="1"/>
  <c r="W4457" i="1"/>
  <c r="AA4457" i="1" s="1"/>
  <c r="W4441" i="1"/>
  <c r="AA4441" i="1" s="1"/>
  <c r="W4425" i="1"/>
  <c r="AA4425" i="1" s="1"/>
  <c r="W4409" i="1"/>
  <c r="AA4409" i="1" s="1"/>
  <c r="W4393" i="1"/>
  <c r="AA4393" i="1" s="1"/>
  <c r="W4377" i="1"/>
  <c r="AA4377" i="1" s="1"/>
  <c r="W4361" i="1"/>
  <c r="AA4361" i="1" s="1"/>
  <c r="W4345" i="1"/>
  <c r="AA4345" i="1" s="1"/>
  <c r="W4329" i="1"/>
  <c r="AA4329" i="1" s="1"/>
  <c r="W4313" i="1"/>
  <c r="AA4313" i="1" s="1"/>
  <c r="W4297" i="1"/>
  <c r="AA4297" i="1" s="1"/>
  <c r="W4281" i="1"/>
  <c r="AA4281" i="1" s="1"/>
  <c r="W4265" i="1"/>
  <c r="AA4265" i="1" s="1"/>
  <c r="W4249" i="1"/>
  <c r="AA4249" i="1" s="1"/>
  <c r="W4233" i="1"/>
  <c r="AA4233" i="1" s="1"/>
  <c r="W4217" i="1"/>
  <c r="AA4217" i="1" s="1"/>
  <c r="W4201" i="1"/>
  <c r="AA4201" i="1" s="1"/>
  <c r="W4185" i="1"/>
  <c r="AA4185" i="1" s="1"/>
  <c r="W4169" i="1"/>
  <c r="AA4169" i="1" s="1"/>
  <c r="W4153" i="1"/>
  <c r="AA4153" i="1" s="1"/>
  <c r="W4137" i="1"/>
  <c r="AA4137" i="1" s="1"/>
  <c r="W4121" i="1"/>
  <c r="AA4121" i="1" s="1"/>
  <c r="W4105" i="1"/>
  <c r="AA4105" i="1" s="1"/>
  <c r="W4089" i="1"/>
  <c r="AA4089" i="1" s="1"/>
  <c r="W4073" i="1"/>
  <c r="AA4073" i="1" s="1"/>
  <c r="W4057" i="1"/>
  <c r="AA4057" i="1" s="1"/>
  <c r="W4041" i="1"/>
  <c r="AA4041" i="1" s="1"/>
  <c r="W4025" i="1"/>
  <c r="AA4025" i="1" s="1"/>
  <c r="W4009" i="1"/>
  <c r="AA4009" i="1" s="1"/>
  <c r="W3993" i="1"/>
  <c r="AA3993" i="1" s="1"/>
  <c r="W3977" i="1"/>
  <c r="AA3977" i="1" s="1"/>
  <c r="W3961" i="1"/>
  <c r="AA3961" i="1" s="1"/>
  <c r="W3945" i="1"/>
  <c r="AA3945" i="1" s="1"/>
  <c r="W3929" i="1"/>
  <c r="AA3929" i="1" s="1"/>
  <c r="W3913" i="1"/>
  <c r="AA3913" i="1" s="1"/>
  <c r="W3897" i="1"/>
  <c r="AA3897" i="1" s="1"/>
  <c r="W3881" i="1"/>
  <c r="AA3881" i="1" s="1"/>
  <c r="W3865" i="1"/>
  <c r="AA3865" i="1" s="1"/>
  <c r="W3844" i="1"/>
  <c r="AA3844" i="1" s="1"/>
  <c r="W3823" i="1"/>
  <c r="AA3823" i="1" s="1"/>
  <c r="W3801" i="1"/>
  <c r="AA3801" i="1" s="1"/>
  <c r="W3780" i="1"/>
  <c r="AA3780" i="1" s="1"/>
  <c r="W3759" i="1"/>
  <c r="AA3759" i="1" s="1"/>
  <c r="W3737" i="1"/>
  <c r="AA3737" i="1" s="1"/>
  <c r="W3716" i="1"/>
  <c r="AA3716" i="1" s="1"/>
  <c r="W3695" i="1"/>
  <c r="AA3695" i="1" s="1"/>
  <c r="W3673" i="1"/>
  <c r="AA3673" i="1" s="1"/>
  <c r="W3652" i="1"/>
  <c r="AA3652" i="1" s="1"/>
  <c r="W3631" i="1"/>
  <c r="AA3631" i="1" s="1"/>
  <c r="W3609" i="1"/>
  <c r="AA3609" i="1" s="1"/>
  <c r="W3588" i="1"/>
  <c r="AA3588" i="1" s="1"/>
  <c r="W3567" i="1"/>
  <c r="AA3567" i="1" s="1"/>
  <c r="W3545" i="1"/>
  <c r="AA3545" i="1" s="1"/>
  <c r="W3521" i="1"/>
  <c r="AA3521" i="1" s="1"/>
  <c r="W3489" i="1"/>
  <c r="AA3489" i="1" s="1"/>
  <c r="W3457" i="1"/>
  <c r="AA3457" i="1" s="1"/>
  <c r="W3425" i="1"/>
  <c r="AA3425" i="1" s="1"/>
  <c r="W3393" i="1"/>
  <c r="AA3393" i="1" s="1"/>
  <c r="W3361" i="1"/>
  <c r="AA3361" i="1" s="1"/>
  <c r="W3329" i="1"/>
  <c r="AA3329" i="1" s="1"/>
  <c r="W3297" i="1"/>
  <c r="AA3297" i="1" s="1"/>
  <c r="W3265" i="1"/>
  <c r="AA3265" i="1" s="1"/>
  <c r="W3233" i="1"/>
  <c r="AA3233" i="1" s="1"/>
  <c r="W3201" i="1"/>
  <c r="AA3201" i="1" s="1"/>
  <c r="W3169" i="1"/>
  <c r="AA3169" i="1" s="1"/>
  <c r="W3137" i="1"/>
  <c r="AA3137" i="1" s="1"/>
  <c r="W3105" i="1"/>
  <c r="AA3105" i="1" s="1"/>
  <c r="W3073" i="1"/>
  <c r="AA3073" i="1" s="1"/>
  <c r="W3041" i="1"/>
  <c r="AA3041" i="1" s="1"/>
  <c r="W3001" i="1"/>
  <c r="AA3001" i="1" s="1"/>
  <c r="W2937" i="1"/>
  <c r="AA2937" i="1" s="1"/>
  <c r="W2873" i="1"/>
  <c r="AA2873" i="1" s="1"/>
  <c r="W2809" i="1"/>
  <c r="AA2809" i="1" s="1"/>
  <c r="W2695" i="1"/>
  <c r="AA2695" i="1" s="1"/>
  <c r="W2567" i="1"/>
  <c r="AA2567" i="1" s="1"/>
  <c r="W2331" i="1"/>
  <c r="AA2331" i="1" s="1"/>
  <c r="W2063" i="1"/>
  <c r="AA2063" i="1" s="1"/>
  <c r="W3016" i="1"/>
  <c r="AA3016" i="1" s="1"/>
  <c r="W3000" i="1"/>
  <c r="AA3000" i="1" s="1"/>
  <c r="W2984" i="1"/>
  <c r="AA2984" i="1" s="1"/>
  <c r="W2968" i="1"/>
  <c r="AA2968" i="1" s="1"/>
  <c r="W2952" i="1"/>
  <c r="AA2952" i="1" s="1"/>
  <c r="W2936" i="1"/>
  <c r="AA2936" i="1" s="1"/>
  <c r="W2920" i="1"/>
  <c r="AA2920" i="1" s="1"/>
  <c r="W2904" i="1"/>
  <c r="AA2904" i="1" s="1"/>
  <c r="W2888" i="1"/>
  <c r="AA2888" i="1" s="1"/>
  <c r="W2872" i="1"/>
  <c r="AA2872" i="1" s="1"/>
  <c r="W2856" i="1"/>
  <c r="AA2856" i="1" s="1"/>
  <c r="W2840" i="1"/>
  <c r="AA2840" i="1" s="1"/>
  <c r="W2824" i="1"/>
  <c r="AA2824" i="1" s="1"/>
  <c r="W2808" i="1"/>
  <c r="AA2808" i="1" s="1"/>
  <c r="W2788" i="1"/>
  <c r="AA2788" i="1" s="1"/>
  <c r="W2756" i="1"/>
  <c r="AA2756" i="1" s="1"/>
  <c r="W2724" i="1"/>
  <c r="AA2724" i="1" s="1"/>
  <c r="W2692" i="1"/>
  <c r="AA2692" i="1" s="1"/>
  <c r="W2660" i="1"/>
  <c r="AA2660" i="1" s="1"/>
  <c r="W2628" i="1"/>
  <c r="AA2628" i="1" s="1"/>
  <c r="W2596" i="1"/>
  <c r="AA2596" i="1" s="1"/>
  <c r="W2564" i="1"/>
  <c r="AA2564" i="1" s="1"/>
  <c r="W2519" i="1"/>
  <c r="AA2519" i="1" s="1"/>
  <c r="W2455" i="1"/>
  <c r="AA2455" i="1" s="1"/>
  <c r="W2391" i="1"/>
  <c r="AA2391" i="1" s="1"/>
  <c r="W2327" i="1"/>
  <c r="AA2327" i="1" s="1"/>
  <c r="W2263" i="1"/>
  <c r="AA2263" i="1" s="1"/>
  <c r="W2199" i="1"/>
  <c r="AA2199" i="1" s="1"/>
  <c r="W2135" i="1"/>
  <c r="AA2135" i="1" s="1"/>
  <c r="W2055" i="1"/>
  <c r="AA2055" i="1" s="1"/>
  <c r="W1927" i="1"/>
  <c r="AA1927" i="1" s="1"/>
  <c r="W1711" i="1"/>
  <c r="AA1711" i="1" s="1"/>
  <c r="W1110" i="1"/>
  <c r="AA1110" i="1" s="1"/>
  <c r="W3515" i="1"/>
  <c r="AA3515" i="1" s="1"/>
  <c r="W3499" i="1"/>
  <c r="AA3499" i="1" s="1"/>
  <c r="W3483" i="1"/>
  <c r="AA3483" i="1" s="1"/>
  <c r="W3467" i="1"/>
  <c r="AA3467" i="1" s="1"/>
  <c r="W3451" i="1"/>
  <c r="AA3451" i="1" s="1"/>
  <c r="W3435" i="1"/>
  <c r="AA3435" i="1" s="1"/>
  <c r="W3419" i="1"/>
  <c r="AA3419" i="1" s="1"/>
  <c r="W3403" i="1"/>
  <c r="AA3403" i="1" s="1"/>
  <c r="W3387" i="1"/>
  <c r="AA3387" i="1" s="1"/>
  <c r="W3371" i="1"/>
  <c r="AA3371" i="1" s="1"/>
  <c r="W3355" i="1"/>
  <c r="AA3355" i="1" s="1"/>
  <c r="W3339" i="1"/>
  <c r="AA3339" i="1" s="1"/>
  <c r="W3323" i="1"/>
  <c r="AA3323" i="1" s="1"/>
  <c r="W3307" i="1"/>
  <c r="AA3307" i="1" s="1"/>
  <c r="W3291" i="1"/>
  <c r="AA3291" i="1" s="1"/>
  <c r="W3275" i="1"/>
  <c r="AA3275" i="1" s="1"/>
  <c r="W3259" i="1"/>
  <c r="AA3259" i="1" s="1"/>
  <c r="W3243" i="1"/>
  <c r="AA3243" i="1" s="1"/>
  <c r="W3227" i="1"/>
  <c r="AA3227" i="1" s="1"/>
  <c r="W3211" i="1"/>
  <c r="AA3211" i="1" s="1"/>
  <c r="W3195" i="1"/>
  <c r="AA3195" i="1" s="1"/>
  <c r="W3179" i="1"/>
  <c r="AA3179" i="1" s="1"/>
  <c r="W3163" i="1"/>
  <c r="AA3163" i="1" s="1"/>
  <c r="W3147" i="1"/>
  <c r="AA3147" i="1" s="1"/>
  <c r="W3131" i="1"/>
  <c r="AA3131" i="1" s="1"/>
  <c r="W3115" i="1"/>
  <c r="AA3115" i="1" s="1"/>
  <c r="W3099" i="1"/>
  <c r="AA3099" i="1" s="1"/>
  <c r="W3083" i="1"/>
  <c r="AA3083" i="1" s="1"/>
  <c r="W3067" i="1"/>
  <c r="AA3067" i="1" s="1"/>
  <c r="W3051" i="1"/>
  <c r="AA3051" i="1" s="1"/>
  <c r="W3035" i="1"/>
  <c r="AA3035" i="1" s="1"/>
  <c r="W3019" i="1"/>
  <c r="AA3019" i="1" s="1"/>
  <c r="W3003" i="1"/>
  <c r="AA3003" i="1" s="1"/>
  <c r="W2987" i="1"/>
  <c r="AA2987" i="1" s="1"/>
  <c r="W2971" i="1"/>
  <c r="AA2971" i="1" s="1"/>
  <c r="W2955" i="1"/>
  <c r="AA2955" i="1" s="1"/>
  <c r="W2939" i="1"/>
  <c r="AA2939" i="1" s="1"/>
  <c r="W2923" i="1"/>
  <c r="AA2923" i="1" s="1"/>
  <c r="W2907" i="1"/>
  <c r="AA2907" i="1" s="1"/>
  <c r="W2891" i="1"/>
  <c r="AA2891" i="1" s="1"/>
  <c r="W2875" i="1"/>
  <c r="AA2875" i="1" s="1"/>
  <c r="W2859" i="1"/>
  <c r="AA2859" i="1" s="1"/>
  <c r="W2843" i="1"/>
  <c r="AA2843" i="1" s="1"/>
  <c r="W2827" i="1"/>
  <c r="AA2827" i="1" s="1"/>
  <c r="W2811" i="1"/>
  <c r="AA2811" i="1" s="1"/>
  <c r="W2795" i="1"/>
  <c r="AA2795" i="1" s="1"/>
  <c r="W2763" i="1"/>
  <c r="AA2763" i="1" s="1"/>
  <c r="W2731" i="1"/>
  <c r="AA2731" i="1" s="1"/>
  <c r="W2699" i="1"/>
  <c r="AA2699" i="1" s="1"/>
  <c r="W2667" i="1"/>
  <c r="AA2667" i="1" s="1"/>
  <c r="W2635" i="1"/>
  <c r="AA2635" i="1" s="1"/>
  <c r="W2603" i="1"/>
  <c r="AA2603" i="1" s="1"/>
  <c r="W2571" i="1"/>
  <c r="AA2571" i="1" s="1"/>
  <c r="W2531" i="1"/>
  <c r="AA2531" i="1" s="1"/>
  <c r="W2467" i="1"/>
  <c r="AA2467" i="1" s="1"/>
  <c r="W2403" i="1"/>
  <c r="AA2403" i="1" s="1"/>
  <c r="W2339" i="1"/>
  <c r="AA2339" i="1" s="1"/>
  <c r="W2275" i="1"/>
  <c r="AA2275" i="1" s="1"/>
  <c r="W2211" i="1"/>
  <c r="AA2211" i="1" s="1"/>
  <c r="W2147" i="1"/>
  <c r="AA2147" i="1" s="1"/>
  <c r="W2079" i="1"/>
  <c r="AA2079" i="1" s="1"/>
  <c r="W1951" i="1"/>
  <c r="AA1951" i="1" s="1"/>
  <c r="W1759" i="1"/>
  <c r="AA1759" i="1" s="1"/>
  <c r="W1302" i="1"/>
  <c r="AA1302" i="1" s="1"/>
  <c r="W3854" i="1"/>
  <c r="AA3854" i="1" s="1"/>
  <c r="W3838" i="1"/>
  <c r="AA3838" i="1" s="1"/>
  <c r="W3822" i="1"/>
  <c r="AA3822" i="1" s="1"/>
  <c r="W3806" i="1"/>
  <c r="AA3806" i="1" s="1"/>
  <c r="W3790" i="1"/>
  <c r="AA3790" i="1" s="1"/>
  <c r="W3774" i="1"/>
  <c r="AA3774" i="1" s="1"/>
  <c r="W3758" i="1"/>
  <c r="AA3758" i="1" s="1"/>
  <c r="W3742" i="1"/>
  <c r="AA3742" i="1" s="1"/>
  <c r="W3726" i="1"/>
  <c r="AA3726" i="1" s="1"/>
  <c r="W3710" i="1"/>
  <c r="AA3710" i="1" s="1"/>
  <c r="W3694" i="1"/>
  <c r="AA3694" i="1" s="1"/>
  <c r="W3678" i="1"/>
  <c r="AA3678" i="1" s="1"/>
  <c r="W3662" i="1"/>
  <c r="AA3662" i="1" s="1"/>
  <c r="W3646" i="1"/>
  <c r="AA3646" i="1" s="1"/>
  <c r="W3630" i="1"/>
  <c r="AA3630" i="1" s="1"/>
  <c r="W3614" i="1"/>
  <c r="AA3614" i="1" s="1"/>
  <c r="W3598" i="1"/>
  <c r="AA3598" i="1" s="1"/>
  <c r="W3582" i="1"/>
  <c r="AA3582" i="1" s="1"/>
  <c r="W3566" i="1"/>
  <c r="AA3566" i="1" s="1"/>
  <c r="W3550" i="1"/>
  <c r="AA3550" i="1" s="1"/>
  <c r="W3534" i="1"/>
  <c r="AA3534" i="1" s="1"/>
  <c r="W3518" i="1"/>
  <c r="AA3518" i="1" s="1"/>
  <c r="W3502" i="1"/>
  <c r="AA3502" i="1" s="1"/>
  <c r="W3486" i="1"/>
  <c r="AA3486" i="1" s="1"/>
  <c r="W3470" i="1"/>
  <c r="AA3470" i="1" s="1"/>
  <c r="W3454" i="1"/>
  <c r="AA3454" i="1" s="1"/>
  <c r="W3438" i="1"/>
  <c r="AA3438" i="1" s="1"/>
  <c r="W3422" i="1"/>
  <c r="AA3422" i="1" s="1"/>
  <c r="W3406" i="1"/>
  <c r="AA3406" i="1" s="1"/>
  <c r="W3390" i="1"/>
  <c r="AA3390" i="1" s="1"/>
  <c r="W3374" i="1"/>
  <c r="AA3374" i="1" s="1"/>
  <c r="W3358" i="1"/>
  <c r="AA3358" i="1" s="1"/>
  <c r="W3342" i="1"/>
  <c r="AA3342" i="1" s="1"/>
  <c r="W3326" i="1"/>
  <c r="AA3326" i="1" s="1"/>
  <c r="W3310" i="1"/>
  <c r="AA3310" i="1" s="1"/>
  <c r="W3294" i="1"/>
  <c r="AA3294" i="1" s="1"/>
  <c r="W3278" i="1"/>
  <c r="AA3278" i="1" s="1"/>
  <c r="W3262" i="1"/>
  <c r="AA3262" i="1" s="1"/>
  <c r="W3246" i="1"/>
  <c r="AA3246" i="1" s="1"/>
  <c r="W3230" i="1"/>
  <c r="AA3230" i="1" s="1"/>
  <c r="W3214" i="1"/>
  <c r="AA3214" i="1" s="1"/>
  <c r="W3198" i="1"/>
  <c r="AA3198" i="1" s="1"/>
  <c r="W3182" i="1"/>
  <c r="AA3182" i="1" s="1"/>
  <c r="W3166" i="1"/>
  <c r="AA3166" i="1" s="1"/>
  <c r="W3150" i="1"/>
  <c r="AA3150" i="1" s="1"/>
  <c r="W3134" i="1"/>
  <c r="AA3134" i="1" s="1"/>
  <c r="W3118" i="1"/>
  <c r="AA3118" i="1" s="1"/>
  <c r="W3102" i="1"/>
  <c r="AA3102" i="1" s="1"/>
  <c r="W3086" i="1"/>
  <c r="AA3086" i="1" s="1"/>
  <c r="W3070" i="1"/>
  <c r="AA3070" i="1" s="1"/>
  <c r="W3054" i="1"/>
  <c r="AA3054" i="1" s="1"/>
  <c r="W3038" i="1"/>
  <c r="AA3038" i="1" s="1"/>
  <c r="W3022" i="1"/>
  <c r="AA3022" i="1" s="1"/>
  <c r="W3006" i="1"/>
  <c r="AA3006" i="1" s="1"/>
  <c r="W2990" i="1"/>
  <c r="AA2990" i="1" s="1"/>
  <c r="W2974" i="1"/>
  <c r="AA2974" i="1" s="1"/>
  <c r="W2958" i="1"/>
  <c r="AA2958" i="1" s="1"/>
  <c r="W2942" i="1"/>
  <c r="AA2942" i="1" s="1"/>
  <c r="W2926" i="1"/>
  <c r="AA2926" i="1" s="1"/>
  <c r="W2910" i="1"/>
  <c r="AA2910" i="1" s="1"/>
  <c r="W2894" i="1"/>
  <c r="AA2894" i="1" s="1"/>
  <c r="W2878" i="1"/>
  <c r="AA2878" i="1" s="1"/>
  <c r="W2862" i="1"/>
  <c r="AA2862" i="1" s="1"/>
  <c r="W2846" i="1"/>
  <c r="AA2846" i="1" s="1"/>
  <c r="W2830" i="1"/>
  <c r="AA2830" i="1" s="1"/>
  <c r="W2814" i="1"/>
  <c r="AA2814" i="1" s="1"/>
  <c r="W2798" i="1"/>
  <c r="AA2798" i="1" s="1"/>
  <c r="W2768" i="1"/>
  <c r="AA2768" i="1" s="1"/>
  <c r="W2736" i="1"/>
  <c r="AA2736" i="1" s="1"/>
  <c r="W2704" i="1"/>
  <c r="AA2704" i="1" s="1"/>
  <c r="W2672" i="1"/>
  <c r="AA2672" i="1" s="1"/>
  <c r="W2640" i="1"/>
  <c r="AA2640" i="1" s="1"/>
  <c r="W2608" i="1"/>
  <c r="AA2608" i="1" s="1"/>
  <c r="W2576" i="1"/>
  <c r="AA2576" i="1" s="1"/>
  <c r="W2543" i="1"/>
  <c r="AA2543" i="1" s="1"/>
  <c r="W2479" i="1"/>
  <c r="AA2479" i="1" s="1"/>
  <c r="W2415" i="1"/>
  <c r="AA2415" i="1" s="1"/>
  <c r="W2351" i="1"/>
  <c r="AA2351" i="1" s="1"/>
  <c r="W2287" i="1"/>
  <c r="AA2287" i="1" s="1"/>
  <c r="W2223" i="1"/>
  <c r="AA2223" i="1" s="1"/>
  <c r="W2159" i="1"/>
  <c r="AA2159" i="1" s="1"/>
  <c r="W2095" i="1"/>
  <c r="AA2095" i="1" s="1"/>
  <c r="W1975" i="1"/>
  <c r="AA1975" i="1" s="1"/>
  <c r="W1807" i="1"/>
  <c r="AA1807" i="1" s="1"/>
  <c r="W1494" i="1"/>
  <c r="AA1494" i="1" s="1"/>
  <c r="W2790" i="1"/>
  <c r="AA2790" i="1" s="1"/>
  <c r="W2774" i="1"/>
  <c r="AA2774" i="1" s="1"/>
  <c r="W2758" i="1"/>
  <c r="AA2758" i="1" s="1"/>
  <c r="W2742" i="1"/>
  <c r="AA2742" i="1" s="1"/>
  <c r="W2726" i="1"/>
  <c r="AA2726" i="1" s="1"/>
  <c r="W2710" i="1"/>
  <c r="AA2710" i="1" s="1"/>
  <c r="W2694" i="1"/>
  <c r="AA2694" i="1" s="1"/>
  <c r="W2678" i="1"/>
  <c r="AA2678" i="1" s="1"/>
  <c r="W2662" i="1"/>
  <c r="AA2662" i="1" s="1"/>
  <c r="W2646" i="1"/>
  <c r="AA2646" i="1" s="1"/>
  <c r="W2630" i="1"/>
  <c r="AA2630" i="1" s="1"/>
  <c r="W2614" i="1"/>
  <c r="AA2614" i="1" s="1"/>
  <c r="W2598" i="1"/>
  <c r="AA2598" i="1" s="1"/>
  <c r="W2582" i="1"/>
  <c r="AA2582" i="1" s="1"/>
  <c r="W2566" i="1"/>
  <c r="AA2566" i="1" s="1"/>
  <c r="W2550" i="1"/>
  <c r="AA2550" i="1" s="1"/>
  <c r="W2534" i="1"/>
  <c r="AA2534" i="1" s="1"/>
  <c r="W2518" i="1"/>
  <c r="AA2518" i="1" s="1"/>
  <c r="W2502" i="1"/>
  <c r="AA2502" i="1" s="1"/>
  <c r="W2486" i="1"/>
  <c r="AA2486" i="1" s="1"/>
  <c r="W2470" i="1"/>
  <c r="AA2470" i="1" s="1"/>
  <c r="W2454" i="1"/>
  <c r="AA2454" i="1" s="1"/>
  <c r="W2438" i="1"/>
  <c r="AA2438" i="1" s="1"/>
  <c r="W2422" i="1"/>
  <c r="AA2422" i="1" s="1"/>
  <c r="W2406" i="1"/>
  <c r="AA2406" i="1" s="1"/>
  <c r="W2390" i="1"/>
  <c r="AA2390" i="1" s="1"/>
  <c r="W2374" i="1"/>
  <c r="AA2374" i="1" s="1"/>
  <c r="W2358" i="1"/>
  <c r="AA2358" i="1" s="1"/>
  <c r="W2342" i="1"/>
  <c r="AA2342" i="1" s="1"/>
  <c r="W2326" i="1"/>
  <c r="AA2326" i="1" s="1"/>
  <c r="W2310" i="1"/>
  <c r="AA2310" i="1" s="1"/>
  <c r="W2294" i="1"/>
  <c r="AA2294" i="1" s="1"/>
  <c r="W2278" i="1"/>
  <c r="AA2278" i="1" s="1"/>
  <c r="W2262" i="1"/>
  <c r="AA2262" i="1" s="1"/>
  <c r="W2246" i="1"/>
  <c r="AA2246" i="1" s="1"/>
  <c r="W2230" i="1"/>
  <c r="AA2230" i="1" s="1"/>
  <c r="W2214" i="1"/>
  <c r="AA2214" i="1" s="1"/>
  <c r="W2198" i="1"/>
  <c r="AA2198" i="1" s="1"/>
  <c r="W2182" i="1"/>
  <c r="AA2182" i="1" s="1"/>
  <c r="W2166" i="1"/>
  <c r="AA2166" i="1" s="1"/>
  <c r="W2150" i="1"/>
  <c r="AA2150" i="1" s="1"/>
  <c r="W2134" i="1"/>
  <c r="AA2134" i="1" s="1"/>
  <c r="W2118" i="1"/>
  <c r="AA2118" i="1" s="1"/>
  <c r="W2102" i="1"/>
  <c r="AA2102" i="1" s="1"/>
  <c r="W2084" i="1"/>
  <c r="AA2084" i="1" s="1"/>
  <c r="W2052" i="1"/>
  <c r="AA2052" i="1" s="1"/>
  <c r="W2020" i="1"/>
  <c r="AA2020" i="1" s="1"/>
  <c r="W1988" i="1"/>
  <c r="AA1988" i="1" s="1"/>
  <c r="W1956" i="1"/>
  <c r="AA1956" i="1" s="1"/>
  <c r="W1924" i="1"/>
  <c r="AA1924" i="1" s="1"/>
  <c r="W1892" i="1"/>
  <c r="AA1892" i="1" s="1"/>
  <c r="W1835" i="1"/>
  <c r="AA1835" i="1" s="1"/>
  <c r="W1771" i="1"/>
  <c r="AA1771" i="1" s="1"/>
  <c r="W1707" i="1"/>
  <c r="AA1707" i="1" s="1"/>
  <c r="W1643" i="1"/>
  <c r="AA1643" i="1" s="1"/>
  <c r="W1562" i="1"/>
  <c r="AA1562" i="1" s="1"/>
  <c r="W1350" i="1"/>
  <c r="AA1350" i="1" s="1"/>
  <c r="W1094" i="1"/>
  <c r="AA1094" i="1" s="1"/>
  <c r="W2789" i="1"/>
  <c r="AA2789" i="1" s="1"/>
  <c r="W2773" i="1"/>
  <c r="AA2773" i="1" s="1"/>
  <c r="W2757" i="1"/>
  <c r="AA2757" i="1" s="1"/>
  <c r="W2741" i="1"/>
  <c r="AA2741" i="1" s="1"/>
  <c r="W2725" i="1"/>
  <c r="AA2725" i="1" s="1"/>
  <c r="W2709" i="1"/>
  <c r="AA2709" i="1" s="1"/>
  <c r="W2693" i="1"/>
  <c r="AA2693" i="1" s="1"/>
  <c r="W2677" i="1"/>
  <c r="AA2677" i="1" s="1"/>
  <c r="W2661" i="1"/>
  <c r="AA2661" i="1" s="1"/>
  <c r="W2645" i="1"/>
  <c r="AA2645" i="1" s="1"/>
  <c r="W2629" i="1"/>
  <c r="AA2629" i="1" s="1"/>
  <c r="W2613" i="1"/>
  <c r="AA2613" i="1" s="1"/>
  <c r="W2597" i="1"/>
  <c r="AA2597" i="1" s="1"/>
  <c r="W2581" i="1"/>
  <c r="AA2581" i="1" s="1"/>
  <c r="W2565" i="1"/>
  <c r="AA2565" i="1" s="1"/>
  <c r="W2549" i="1"/>
  <c r="AA2549" i="1" s="1"/>
  <c r="W2533" i="1"/>
  <c r="AA2533" i="1" s="1"/>
  <c r="W2517" i="1"/>
  <c r="AA2517" i="1" s="1"/>
  <c r="W2501" i="1"/>
  <c r="AA2501" i="1" s="1"/>
  <c r="W2485" i="1"/>
  <c r="AA2485" i="1" s="1"/>
  <c r="W2469" i="1"/>
  <c r="AA2469" i="1" s="1"/>
  <c r="W2453" i="1"/>
  <c r="AA2453" i="1" s="1"/>
  <c r="W2437" i="1"/>
  <c r="AA2437" i="1" s="1"/>
  <c r="W2421" i="1"/>
  <c r="AA2421" i="1" s="1"/>
  <c r="W2405" i="1"/>
  <c r="AA2405" i="1" s="1"/>
  <c r="W2389" i="1"/>
  <c r="AA2389" i="1" s="1"/>
  <c r="W2373" i="1"/>
  <c r="AA2373" i="1" s="1"/>
  <c r="W2357" i="1"/>
  <c r="AA2357" i="1" s="1"/>
  <c r="W2341" i="1"/>
  <c r="AA2341" i="1" s="1"/>
  <c r="W2325" i="1"/>
  <c r="AA2325" i="1" s="1"/>
  <c r="W2309" i="1"/>
  <c r="AA2309" i="1" s="1"/>
  <c r="W2293" i="1"/>
  <c r="AA2293" i="1" s="1"/>
  <c r="W2277" i="1"/>
  <c r="AA2277" i="1" s="1"/>
  <c r="W2261" i="1"/>
  <c r="AA2261" i="1" s="1"/>
  <c r="W2245" i="1"/>
  <c r="AA2245" i="1" s="1"/>
  <c r="W2229" i="1"/>
  <c r="AA2229" i="1" s="1"/>
  <c r="W2213" i="1"/>
  <c r="AA2213" i="1" s="1"/>
  <c r="W2197" i="1"/>
  <c r="AA2197" i="1" s="1"/>
  <c r="W2181" i="1"/>
  <c r="AA2181" i="1" s="1"/>
  <c r="W2165" i="1"/>
  <c r="AA2165" i="1" s="1"/>
  <c r="W2149" i="1"/>
  <c r="AA2149" i="1" s="1"/>
  <c r="W2133" i="1"/>
  <c r="AA2133" i="1" s="1"/>
  <c r="W2117" i="1"/>
  <c r="AA2117" i="1" s="1"/>
  <c r="W2101" i="1"/>
  <c r="AA2101" i="1" s="1"/>
  <c r="W2083" i="1"/>
  <c r="AA2083" i="1" s="1"/>
  <c r="W2051" i="1"/>
  <c r="AA2051" i="1" s="1"/>
  <c r="W2019" i="1"/>
  <c r="AA2019" i="1" s="1"/>
  <c r="W1987" i="1"/>
  <c r="AA1987" i="1" s="1"/>
  <c r="W1955" i="1"/>
  <c r="AA1955" i="1" s="1"/>
  <c r="W1923" i="1"/>
  <c r="AA1923" i="1" s="1"/>
  <c r="W1891" i="1"/>
  <c r="AA1891" i="1" s="1"/>
  <c r="W1831" i="1"/>
  <c r="AA1831" i="1" s="1"/>
  <c r="W1767" i="1"/>
  <c r="AA1767" i="1" s="1"/>
  <c r="W1703" i="1"/>
  <c r="AA1703" i="1" s="1"/>
  <c r="W1639" i="1"/>
  <c r="AA1639" i="1" s="1"/>
  <c r="W1554" i="1"/>
  <c r="AA1554" i="1" s="1"/>
  <c r="W1334" i="1"/>
  <c r="AA1334" i="1" s="1"/>
  <c r="W1078" i="1"/>
  <c r="AA1078" i="1" s="1"/>
  <c r="W2540" i="1"/>
  <c r="AA2540" i="1" s="1"/>
  <c r="W2524" i="1"/>
  <c r="AA2524" i="1" s="1"/>
  <c r="W2508" i="1"/>
  <c r="AA2508" i="1" s="1"/>
  <c r="W2492" i="1"/>
  <c r="AA2492" i="1" s="1"/>
  <c r="W2476" i="1"/>
  <c r="AA2476" i="1" s="1"/>
  <c r="W2460" i="1"/>
  <c r="AA2460" i="1" s="1"/>
  <c r="W2444" i="1"/>
  <c r="AA2444" i="1" s="1"/>
  <c r="W2428" i="1"/>
  <c r="AA2428" i="1" s="1"/>
  <c r="W2412" i="1"/>
  <c r="AA2412" i="1" s="1"/>
  <c r="W2396" i="1"/>
  <c r="AA2396" i="1" s="1"/>
  <c r="W2380" i="1"/>
  <c r="AA2380" i="1" s="1"/>
  <c r="W2364" i="1"/>
  <c r="AA2364" i="1" s="1"/>
  <c r="W2348" i="1"/>
  <c r="AA2348" i="1" s="1"/>
  <c r="W2332" i="1"/>
  <c r="AA2332" i="1" s="1"/>
  <c r="W2316" i="1"/>
  <c r="AA2316" i="1" s="1"/>
  <c r="W2300" i="1"/>
  <c r="AA2300" i="1" s="1"/>
  <c r="W2284" i="1"/>
  <c r="AA2284" i="1" s="1"/>
  <c r="W2268" i="1"/>
  <c r="AA2268" i="1" s="1"/>
  <c r="W2252" i="1"/>
  <c r="AA2252" i="1" s="1"/>
  <c r="W2236" i="1"/>
  <c r="AA2236" i="1" s="1"/>
  <c r="W2220" i="1"/>
  <c r="AA2220" i="1" s="1"/>
  <c r="W2204" i="1"/>
  <c r="AA2204" i="1" s="1"/>
  <c r="W2188" i="1"/>
  <c r="AA2188" i="1" s="1"/>
  <c r="W2172" i="1"/>
  <c r="AA2172" i="1" s="1"/>
  <c r="W2156" i="1"/>
  <c r="AA2156" i="1" s="1"/>
  <c r="W2140" i="1"/>
  <c r="AA2140" i="1" s="1"/>
  <c r="W2124" i="1"/>
  <c r="AA2124" i="1" s="1"/>
  <c r="W2108" i="1"/>
  <c r="AA2108" i="1" s="1"/>
  <c r="W2092" i="1"/>
  <c r="AA2092" i="1" s="1"/>
  <c r="W2064" i="1"/>
  <c r="AA2064" i="1" s="1"/>
  <c r="W2032" i="1"/>
  <c r="AA2032" i="1" s="1"/>
  <c r="W2000" i="1"/>
  <c r="AA2000" i="1" s="1"/>
  <c r="W1968" i="1"/>
  <c r="AA1968" i="1" s="1"/>
  <c r="W1936" i="1"/>
  <c r="AA1936" i="1" s="1"/>
  <c r="W1904" i="1"/>
  <c r="AA1904" i="1" s="1"/>
  <c r="W1859" i="1"/>
  <c r="AA1859" i="1" s="1"/>
  <c r="W1795" i="1"/>
  <c r="AA1795" i="1" s="1"/>
  <c r="W1731" i="1"/>
  <c r="AA1731" i="1" s="1"/>
  <c r="W1667" i="1"/>
  <c r="AA1667" i="1" s="1"/>
  <c r="W1603" i="1"/>
  <c r="AA1603" i="1" s="1"/>
  <c r="W1446" i="1"/>
  <c r="AA1446" i="1" s="1"/>
  <c r="W1190" i="1"/>
  <c r="AA1190" i="1" s="1"/>
  <c r="W597" i="1"/>
  <c r="AA597" i="1" s="1"/>
  <c r="W2074" i="1"/>
  <c r="AA2074" i="1" s="1"/>
  <c r="W2058" i="1"/>
  <c r="AA2058" i="1" s="1"/>
  <c r="W2042" i="1"/>
  <c r="AA2042" i="1" s="1"/>
  <c r="W2026" i="1"/>
  <c r="AA2026" i="1" s="1"/>
  <c r="W2010" i="1"/>
  <c r="AA2010" i="1" s="1"/>
  <c r="W1994" i="1"/>
  <c r="AA1994" i="1" s="1"/>
  <c r="W1978" i="1"/>
  <c r="AA1978" i="1" s="1"/>
  <c r="W1962" i="1"/>
  <c r="AA1962" i="1" s="1"/>
  <c r="W1946" i="1"/>
  <c r="AA1946" i="1" s="1"/>
  <c r="W1930" i="1"/>
  <c r="AA1930" i="1" s="1"/>
  <c r="W1914" i="1"/>
  <c r="AA1914" i="1" s="1"/>
  <c r="W1898" i="1"/>
  <c r="AA1898" i="1" s="1"/>
  <c r="W1882" i="1"/>
  <c r="AA1882" i="1" s="1"/>
  <c r="W1866" i="1"/>
  <c r="AA1866" i="1" s="1"/>
  <c r="W1850" i="1"/>
  <c r="AA1850" i="1" s="1"/>
  <c r="W1834" i="1"/>
  <c r="AA1834" i="1" s="1"/>
  <c r="W1818" i="1"/>
  <c r="AA1818" i="1" s="1"/>
  <c r="W1802" i="1"/>
  <c r="AA1802" i="1" s="1"/>
  <c r="W1786" i="1"/>
  <c r="AA1786" i="1" s="1"/>
  <c r="W1770" i="1"/>
  <c r="AA1770" i="1" s="1"/>
  <c r="W1754" i="1"/>
  <c r="AA1754" i="1" s="1"/>
  <c r="W1738" i="1"/>
  <c r="AA1738" i="1" s="1"/>
  <c r="W1722" i="1"/>
  <c r="AA1722" i="1" s="1"/>
  <c r="W1706" i="1"/>
  <c r="AA1706" i="1" s="1"/>
  <c r="W1690" i="1"/>
  <c r="AA1690" i="1" s="1"/>
  <c r="W1674" i="1"/>
  <c r="AA1674" i="1" s="1"/>
  <c r="W1658" i="1"/>
  <c r="AA1658" i="1" s="1"/>
  <c r="W1642" i="1"/>
  <c r="AA1642" i="1" s="1"/>
  <c r="W1626" i="1"/>
  <c r="AA1626" i="1" s="1"/>
  <c r="W1610" i="1"/>
  <c r="AA1610" i="1" s="1"/>
  <c r="W1591" i="1"/>
  <c r="AA1591" i="1" s="1"/>
  <c r="W1559" i="1"/>
  <c r="AA1559" i="1" s="1"/>
  <c r="W1527" i="1"/>
  <c r="AA1527" i="1" s="1"/>
  <c r="W1474" i="1"/>
  <c r="AA1474" i="1" s="1"/>
  <c r="W1410" i="1"/>
  <c r="AA1410" i="1" s="1"/>
  <c r="W1346" i="1"/>
  <c r="AA1346" i="1" s="1"/>
  <c r="W1282" i="1"/>
  <c r="AA1282" i="1" s="1"/>
  <c r="W1218" i="1"/>
  <c r="AA1218" i="1" s="1"/>
  <c r="W1154" i="1"/>
  <c r="AA1154" i="1" s="1"/>
  <c r="W1090" i="1"/>
  <c r="AA1090" i="1" s="1"/>
  <c r="W982" i="1"/>
  <c r="AA982" i="1" s="1"/>
  <c r="W772" i="1"/>
  <c r="AA772" i="1" s="1"/>
  <c r="W2081" i="1"/>
  <c r="AA2081" i="1" s="1"/>
  <c r="W2065" i="1"/>
  <c r="AA2065" i="1" s="1"/>
  <c r="W2049" i="1"/>
  <c r="AA2049" i="1" s="1"/>
  <c r="W2033" i="1"/>
  <c r="AA2033" i="1" s="1"/>
  <c r="W2017" i="1"/>
  <c r="AA2017" i="1" s="1"/>
  <c r="W2001" i="1"/>
  <c r="AA2001" i="1" s="1"/>
  <c r="W1985" i="1"/>
  <c r="AA1985" i="1" s="1"/>
  <c r="W1969" i="1"/>
  <c r="AA1969" i="1" s="1"/>
  <c r="W1953" i="1"/>
  <c r="AA1953" i="1" s="1"/>
  <c r="W1937" i="1"/>
  <c r="AA1937" i="1" s="1"/>
  <c r="W1921" i="1"/>
  <c r="AA1921" i="1" s="1"/>
  <c r="W1905" i="1"/>
  <c r="AA1905" i="1" s="1"/>
  <c r="W1889" i="1"/>
  <c r="AA1889" i="1" s="1"/>
  <c r="W1873" i="1"/>
  <c r="AA1873" i="1" s="1"/>
  <c r="W1857" i="1"/>
  <c r="AA1857" i="1" s="1"/>
  <c r="W1841" i="1"/>
  <c r="AA1841" i="1" s="1"/>
  <c r="W1825" i="1"/>
  <c r="AA1825" i="1" s="1"/>
  <c r="W1809" i="1"/>
  <c r="AA1809" i="1" s="1"/>
  <c r="W1793" i="1"/>
  <c r="AA1793" i="1" s="1"/>
  <c r="W1777" i="1"/>
  <c r="AA1777" i="1" s="1"/>
  <c r="W1761" i="1"/>
  <c r="AA1761" i="1" s="1"/>
  <c r="W1745" i="1"/>
  <c r="AA1745" i="1" s="1"/>
  <c r="W1729" i="1"/>
  <c r="AA1729" i="1" s="1"/>
  <c r="W1713" i="1"/>
  <c r="AA1713" i="1" s="1"/>
  <c r="W1697" i="1"/>
  <c r="AA1697" i="1" s="1"/>
  <c r="W1681" i="1"/>
  <c r="AA1681" i="1" s="1"/>
  <c r="W1665" i="1"/>
  <c r="AA1665" i="1" s="1"/>
  <c r="W1649" i="1"/>
  <c r="AA1649" i="1" s="1"/>
  <c r="W1633" i="1"/>
  <c r="AA1633" i="1" s="1"/>
  <c r="W1617" i="1"/>
  <c r="AA1617" i="1" s="1"/>
  <c r="W1601" i="1"/>
  <c r="AA1601" i="1" s="1"/>
  <c r="W1574" i="1"/>
  <c r="AA1574" i="1" s="1"/>
  <c r="W1542" i="1"/>
  <c r="AA1542" i="1" s="1"/>
  <c r="W1502" i="1"/>
  <c r="AA1502" i="1" s="1"/>
  <c r="W1438" i="1"/>
  <c r="AA1438" i="1" s="1"/>
  <c r="W1374" i="1"/>
  <c r="AA1374" i="1" s="1"/>
  <c r="W1310" i="1"/>
  <c r="AA1310" i="1" s="1"/>
  <c r="W1246" i="1"/>
  <c r="AA1246" i="1" s="1"/>
  <c r="W1182" i="1"/>
  <c r="AA1182" i="1" s="1"/>
  <c r="W1118" i="1"/>
  <c r="AA1118" i="1" s="1"/>
  <c r="W1038" i="1"/>
  <c r="AA1038" i="1" s="1"/>
  <c r="W884" i="1"/>
  <c r="AA884" i="1" s="1"/>
  <c r="W469" i="1"/>
  <c r="AA469" i="1" s="1"/>
  <c r="W1872" i="1"/>
  <c r="AA1872" i="1" s="1"/>
  <c r="W1856" i="1"/>
  <c r="AA1856" i="1" s="1"/>
  <c r="W1840" i="1"/>
  <c r="AA1840" i="1" s="1"/>
  <c r="W1824" i="1"/>
  <c r="AA1824" i="1" s="1"/>
  <c r="W1808" i="1"/>
  <c r="AA1808" i="1" s="1"/>
  <c r="W1792" i="1"/>
  <c r="AA1792" i="1" s="1"/>
  <c r="W1776" i="1"/>
  <c r="AA1776" i="1" s="1"/>
  <c r="W1760" i="1"/>
  <c r="AA1760" i="1" s="1"/>
  <c r="W1744" i="1"/>
  <c r="AA1744" i="1" s="1"/>
  <c r="W1728" i="1"/>
  <c r="AA1728" i="1" s="1"/>
  <c r="W1712" i="1"/>
  <c r="AA1712" i="1" s="1"/>
  <c r="W1696" i="1"/>
  <c r="AA1696" i="1" s="1"/>
  <c r="W1680" i="1"/>
  <c r="AA1680" i="1" s="1"/>
  <c r="W1664" i="1"/>
  <c r="AA1664" i="1" s="1"/>
  <c r="W1648" i="1"/>
  <c r="AA1648" i="1" s="1"/>
  <c r="W1632" i="1"/>
  <c r="AA1632" i="1" s="1"/>
  <c r="W1616" i="1"/>
  <c r="AA1616" i="1" s="1"/>
  <c r="W1600" i="1"/>
  <c r="AA1600" i="1" s="1"/>
  <c r="W1571" i="1"/>
  <c r="AA1571" i="1" s="1"/>
  <c r="W1539" i="1"/>
  <c r="AA1539" i="1" s="1"/>
  <c r="W1498" i="1"/>
  <c r="AA1498" i="1" s="1"/>
  <c r="W1434" i="1"/>
  <c r="AA1434" i="1" s="1"/>
  <c r="W1370" i="1"/>
  <c r="AA1370" i="1" s="1"/>
  <c r="W1306" i="1"/>
  <c r="AA1306" i="1" s="1"/>
  <c r="W1242" i="1"/>
  <c r="AA1242" i="1" s="1"/>
  <c r="W1178" i="1"/>
  <c r="AA1178" i="1" s="1"/>
  <c r="W1114" i="1"/>
  <c r="AA1114" i="1" s="1"/>
  <c r="W1030" i="1"/>
  <c r="AA1030" i="1" s="1"/>
  <c r="W868" i="1"/>
  <c r="AA868" i="1" s="1"/>
  <c r="W405" i="1"/>
  <c r="AA405" i="1" s="1"/>
  <c r="W1581" i="1"/>
  <c r="AA1581" i="1" s="1"/>
  <c r="W1565" i="1"/>
  <c r="AA1565" i="1" s="1"/>
  <c r="W1549" i="1"/>
  <c r="AA1549" i="1" s="1"/>
  <c r="W1533" i="1"/>
  <c r="AA1533" i="1" s="1"/>
  <c r="W1517" i="1"/>
  <c r="AA1517" i="1" s="1"/>
  <c r="W1501" i="1"/>
  <c r="AA1501" i="1" s="1"/>
  <c r="W1485" i="1"/>
  <c r="AA1485" i="1" s="1"/>
  <c r="W1469" i="1"/>
  <c r="AA1469" i="1" s="1"/>
  <c r="W1453" i="1"/>
  <c r="AA1453" i="1" s="1"/>
  <c r="W1437" i="1"/>
  <c r="AA1437" i="1" s="1"/>
  <c r="W1421" i="1"/>
  <c r="AA1421" i="1" s="1"/>
  <c r="W1405" i="1"/>
  <c r="AA1405" i="1" s="1"/>
  <c r="W1389" i="1"/>
  <c r="AA1389" i="1" s="1"/>
  <c r="W1373" i="1"/>
  <c r="AA1373" i="1" s="1"/>
  <c r="W1357" i="1"/>
  <c r="AA1357" i="1" s="1"/>
  <c r="W1341" i="1"/>
  <c r="AA1341" i="1" s="1"/>
  <c r="W1325" i="1"/>
  <c r="AA1325" i="1" s="1"/>
  <c r="W1309" i="1"/>
  <c r="AA1309" i="1" s="1"/>
  <c r="W1293" i="1"/>
  <c r="AA1293" i="1" s="1"/>
  <c r="W1277" i="1"/>
  <c r="AA1277" i="1" s="1"/>
  <c r="W1261" i="1"/>
  <c r="AA1261" i="1" s="1"/>
  <c r="W1245" i="1"/>
  <c r="AA1245" i="1" s="1"/>
  <c r="W1229" i="1"/>
  <c r="AA1229" i="1" s="1"/>
  <c r="W1213" i="1"/>
  <c r="AA1213" i="1" s="1"/>
  <c r="W1197" i="1"/>
  <c r="AA1197" i="1" s="1"/>
  <c r="W1181" i="1"/>
  <c r="AA1181" i="1" s="1"/>
  <c r="W1165" i="1"/>
  <c r="AA1165" i="1" s="1"/>
  <c r="W1149" i="1"/>
  <c r="AA1149" i="1" s="1"/>
  <c r="W1133" i="1"/>
  <c r="AA1133" i="1" s="1"/>
  <c r="W1117" i="1"/>
  <c r="AA1117" i="1" s="1"/>
  <c r="W1101" i="1"/>
  <c r="AA1101" i="1" s="1"/>
  <c r="W1085" i="1"/>
  <c r="AA1085" i="1" s="1"/>
  <c r="W1068" i="1"/>
  <c r="AA1068" i="1" s="1"/>
  <c r="W1036" i="1"/>
  <c r="AA1036" i="1" s="1"/>
  <c r="W1004" i="1"/>
  <c r="AA1004" i="1" s="1"/>
  <c r="W972" i="1"/>
  <c r="AA972" i="1" s="1"/>
  <c r="W940" i="1"/>
  <c r="AA940" i="1" s="1"/>
  <c r="W880" i="1"/>
  <c r="AA880" i="1" s="1"/>
  <c r="W816" i="1"/>
  <c r="AA816" i="1" s="1"/>
  <c r="W752" i="1"/>
  <c r="AA752" i="1" s="1"/>
  <c r="W688" i="1"/>
  <c r="AA688" i="1" s="1"/>
  <c r="W453" i="1"/>
  <c r="AA453" i="1" s="1"/>
  <c r="W1588" i="1"/>
  <c r="AA1588" i="1" s="1"/>
  <c r="W1572" i="1"/>
  <c r="AA1572" i="1" s="1"/>
  <c r="W1556" i="1"/>
  <c r="AA1556" i="1" s="1"/>
  <c r="W1540" i="1"/>
  <c r="AA1540" i="1" s="1"/>
  <c r="W1524" i="1"/>
  <c r="AA1524" i="1" s="1"/>
  <c r="W1508" i="1"/>
  <c r="AA1508" i="1" s="1"/>
  <c r="W1492" i="1"/>
  <c r="AA1492" i="1" s="1"/>
  <c r="W1476" i="1"/>
  <c r="AA1476" i="1" s="1"/>
  <c r="W1460" i="1"/>
  <c r="AA1460" i="1" s="1"/>
  <c r="W1444" i="1"/>
  <c r="AA1444" i="1" s="1"/>
  <c r="W1428" i="1"/>
  <c r="AA1428" i="1" s="1"/>
  <c r="W1412" i="1"/>
  <c r="AA1412" i="1" s="1"/>
  <c r="W1396" i="1"/>
  <c r="AA1396" i="1" s="1"/>
  <c r="W1380" i="1"/>
  <c r="AA1380" i="1" s="1"/>
  <c r="W1364" i="1"/>
  <c r="AA1364" i="1" s="1"/>
  <c r="W1348" i="1"/>
  <c r="AA1348" i="1" s="1"/>
  <c r="W1332" i="1"/>
  <c r="AA1332" i="1" s="1"/>
  <c r="W1316" i="1"/>
  <c r="AA1316" i="1" s="1"/>
  <c r="W1300" i="1"/>
  <c r="AA1300" i="1" s="1"/>
  <c r="W1284" i="1"/>
  <c r="AA1284" i="1" s="1"/>
  <c r="W1268" i="1"/>
  <c r="AA1268" i="1" s="1"/>
  <c r="W1252" i="1"/>
  <c r="AA1252" i="1" s="1"/>
  <c r="W1236" i="1"/>
  <c r="AA1236" i="1" s="1"/>
  <c r="W1220" i="1"/>
  <c r="AA1220" i="1" s="1"/>
  <c r="W1204" i="1"/>
  <c r="AA1204" i="1" s="1"/>
  <c r="W1188" i="1"/>
  <c r="AA1188" i="1" s="1"/>
  <c r="W1172" i="1"/>
  <c r="AA1172" i="1" s="1"/>
  <c r="W1156" i="1"/>
  <c r="AA1156" i="1" s="1"/>
  <c r="W1140" i="1"/>
  <c r="AA1140" i="1" s="1"/>
  <c r="W1124" i="1"/>
  <c r="AA1124" i="1" s="1"/>
  <c r="W1108" i="1"/>
  <c r="AA1108" i="1" s="1"/>
  <c r="W1092" i="1"/>
  <c r="AA1092" i="1" s="1"/>
  <c r="W1076" i="1"/>
  <c r="AA1076" i="1" s="1"/>
  <c r="W1050" i="1"/>
  <c r="AA1050" i="1" s="1"/>
  <c r="W1018" i="1"/>
  <c r="AA1018" i="1" s="1"/>
  <c r="W986" i="1"/>
  <c r="AA986" i="1" s="1"/>
  <c r="W954" i="1"/>
  <c r="AA954" i="1" s="1"/>
  <c r="W908" i="1"/>
  <c r="AA908" i="1" s="1"/>
  <c r="W844" i="1"/>
  <c r="AA844" i="1" s="1"/>
  <c r="W780" i="1"/>
  <c r="AA780" i="1" s="1"/>
  <c r="W716" i="1"/>
  <c r="AA716" i="1" s="1"/>
  <c r="W565" i="1"/>
  <c r="AA565" i="1" s="1"/>
  <c r="W1515" i="1"/>
  <c r="AA1515" i="1" s="1"/>
  <c r="W1499" i="1"/>
  <c r="AA1499" i="1" s="1"/>
  <c r="W1483" i="1"/>
  <c r="AA1483" i="1" s="1"/>
  <c r="W1467" i="1"/>
  <c r="AA1467" i="1" s="1"/>
  <c r="W1451" i="1"/>
  <c r="AA1451" i="1" s="1"/>
  <c r="W1435" i="1"/>
  <c r="AA1435" i="1" s="1"/>
  <c r="W1419" i="1"/>
  <c r="AA1419" i="1" s="1"/>
  <c r="W1403" i="1"/>
  <c r="AA1403" i="1" s="1"/>
  <c r="W1387" i="1"/>
  <c r="AA1387" i="1" s="1"/>
  <c r="W1371" i="1"/>
  <c r="AA1371" i="1" s="1"/>
  <c r="W1355" i="1"/>
  <c r="AA1355" i="1" s="1"/>
  <c r="W1339" i="1"/>
  <c r="AA1339" i="1" s="1"/>
  <c r="W1323" i="1"/>
  <c r="AA1323" i="1" s="1"/>
  <c r="W1307" i="1"/>
  <c r="AA1307" i="1" s="1"/>
  <c r="W1291" i="1"/>
  <c r="AA1291" i="1" s="1"/>
  <c r="W1275" i="1"/>
  <c r="AA1275" i="1" s="1"/>
  <c r="W1259" i="1"/>
  <c r="AA1259" i="1" s="1"/>
  <c r="W1243" i="1"/>
  <c r="AA1243" i="1" s="1"/>
  <c r="W1227" i="1"/>
  <c r="AA1227" i="1" s="1"/>
  <c r="W1211" i="1"/>
  <c r="AA1211" i="1" s="1"/>
  <c r="W1195" i="1"/>
  <c r="AA1195" i="1" s="1"/>
  <c r="W1179" i="1"/>
  <c r="AA1179" i="1" s="1"/>
  <c r="W1163" i="1"/>
  <c r="AA1163" i="1" s="1"/>
  <c r="W1147" i="1"/>
  <c r="AA1147" i="1" s="1"/>
  <c r="W1131" i="1"/>
  <c r="AA1131" i="1" s="1"/>
  <c r="W1115" i="1"/>
  <c r="AA1115" i="1" s="1"/>
  <c r="W1099" i="1"/>
  <c r="AA1099" i="1" s="1"/>
  <c r="W1083" i="1"/>
  <c r="AA1083" i="1" s="1"/>
  <c r="W1064" i="1"/>
  <c r="AA1064" i="1" s="1"/>
  <c r="W1032" i="1"/>
  <c r="AA1032" i="1" s="1"/>
  <c r="W1000" i="1"/>
  <c r="AA1000" i="1" s="1"/>
  <c r="W968" i="1"/>
  <c r="AA968" i="1" s="1"/>
  <c r="W936" i="1"/>
  <c r="AA936" i="1" s="1"/>
  <c r="W872" i="1"/>
  <c r="AA872" i="1" s="1"/>
  <c r="W808" i="1"/>
  <c r="AA808" i="1" s="1"/>
  <c r="W744" i="1"/>
  <c r="AA744" i="1" s="1"/>
  <c r="W677" i="1"/>
  <c r="AA677" i="1" s="1"/>
  <c r="W421" i="1"/>
  <c r="AA421" i="1" s="1"/>
  <c r="W1059" i="1"/>
  <c r="AA1059" i="1" s="1"/>
  <c r="W1043" i="1"/>
  <c r="AA1043" i="1" s="1"/>
  <c r="W1027" i="1"/>
  <c r="AA1027" i="1" s="1"/>
  <c r="W1011" i="1"/>
  <c r="AA1011" i="1" s="1"/>
  <c r="W995" i="1"/>
  <c r="AA995" i="1" s="1"/>
  <c r="W979" i="1"/>
  <c r="AA979" i="1" s="1"/>
  <c r="W963" i="1"/>
  <c r="AA963" i="1" s="1"/>
  <c r="W947" i="1"/>
  <c r="AA947" i="1" s="1"/>
  <c r="W931" i="1"/>
  <c r="AA931" i="1" s="1"/>
  <c r="W915" i="1"/>
  <c r="AA915" i="1" s="1"/>
  <c r="W899" i="1"/>
  <c r="AA899" i="1" s="1"/>
  <c r="W883" i="1"/>
  <c r="AA883" i="1" s="1"/>
  <c r="W867" i="1"/>
  <c r="AA867" i="1" s="1"/>
  <c r="W851" i="1"/>
  <c r="AA851" i="1" s="1"/>
  <c r="W835" i="1"/>
  <c r="AA835" i="1" s="1"/>
  <c r="W819" i="1"/>
  <c r="AA819" i="1" s="1"/>
  <c r="W803" i="1"/>
  <c r="AA803" i="1" s="1"/>
  <c r="W787" i="1"/>
  <c r="AA787" i="1" s="1"/>
  <c r="W771" i="1"/>
  <c r="AA771" i="1" s="1"/>
  <c r="W755" i="1"/>
  <c r="AA755" i="1" s="1"/>
  <c r="W739" i="1"/>
  <c r="AA739" i="1" s="1"/>
  <c r="W723" i="1"/>
  <c r="AA723" i="1" s="1"/>
  <c r="W707" i="1"/>
  <c r="AA707" i="1" s="1"/>
  <c r="W691" i="1"/>
  <c r="AA691" i="1" s="1"/>
  <c r="W657" i="1"/>
  <c r="AA657" i="1" s="1"/>
  <c r="W593" i="1"/>
  <c r="AA593" i="1" s="1"/>
  <c r="W529" i="1"/>
  <c r="AA529" i="1" s="1"/>
  <c r="W465" i="1"/>
  <c r="AA465" i="1" s="1"/>
  <c r="W401" i="1"/>
  <c r="AA401" i="1" s="1"/>
  <c r="W934" i="1"/>
  <c r="AA934" i="1" s="1"/>
  <c r="W918" i="1"/>
  <c r="AA918" i="1" s="1"/>
  <c r="W902" i="1"/>
  <c r="AA902" i="1" s="1"/>
  <c r="W886" i="1"/>
  <c r="AA886" i="1" s="1"/>
  <c r="W870" i="1"/>
  <c r="AA870" i="1" s="1"/>
  <c r="W854" i="1"/>
  <c r="AA854" i="1" s="1"/>
  <c r="W838" i="1"/>
  <c r="AA838" i="1" s="1"/>
  <c r="W822" i="1"/>
  <c r="AA822" i="1" s="1"/>
  <c r="W806" i="1"/>
  <c r="AA806" i="1" s="1"/>
  <c r="W790" i="1"/>
  <c r="AA790" i="1" s="1"/>
  <c r="W774" i="1"/>
  <c r="AA774" i="1" s="1"/>
  <c r="W758" i="1"/>
  <c r="AA758" i="1" s="1"/>
  <c r="W742" i="1"/>
  <c r="AA742" i="1" s="1"/>
  <c r="W726" i="1"/>
  <c r="AA726" i="1" s="1"/>
  <c r="W710" i="1"/>
  <c r="AA710" i="1" s="1"/>
  <c r="W694" i="1"/>
  <c r="AA694" i="1" s="1"/>
  <c r="W669" i="1"/>
  <c r="AA669" i="1" s="1"/>
  <c r="W605" i="1"/>
  <c r="AA605" i="1" s="1"/>
  <c r="W541" i="1"/>
  <c r="AA541" i="1" s="1"/>
  <c r="W477" i="1"/>
  <c r="AA477" i="1" s="1"/>
  <c r="W413" i="1"/>
  <c r="AA413" i="1" s="1"/>
  <c r="W349" i="1"/>
  <c r="W1057" i="1"/>
  <c r="AA1057" i="1" s="1"/>
  <c r="W1041" i="1"/>
  <c r="AA1041" i="1" s="1"/>
  <c r="W1025" i="1"/>
  <c r="AA1025" i="1" s="1"/>
  <c r="W1009" i="1"/>
  <c r="AA1009" i="1" s="1"/>
  <c r="W993" i="1"/>
  <c r="AA993" i="1" s="1"/>
  <c r="W977" i="1"/>
  <c r="AA977" i="1" s="1"/>
  <c r="W961" i="1"/>
  <c r="AA961" i="1" s="1"/>
  <c r="W945" i="1"/>
  <c r="AA945" i="1" s="1"/>
  <c r="W929" i="1"/>
  <c r="AA929" i="1" s="1"/>
  <c r="W913" i="1"/>
  <c r="AA913" i="1" s="1"/>
  <c r="W897" i="1"/>
  <c r="AA897" i="1" s="1"/>
  <c r="W881" i="1"/>
  <c r="AA881" i="1" s="1"/>
  <c r="W865" i="1"/>
  <c r="AA865" i="1" s="1"/>
  <c r="W849" i="1"/>
  <c r="AA849" i="1" s="1"/>
  <c r="W833" i="1"/>
  <c r="AA833" i="1" s="1"/>
  <c r="W817" i="1"/>
  <c r="AA817" i="1" s="1"/>
  <c r="W801" i="1"/>
  <c r="AA801" i="1" s="1"/>
  <c r="W785" i="1"/>
  <c r="AA785" i="1" s="1"/>
  <c r="W769" i="1"/>
  <c r="AA769" i="1" s="1"/>
  <c r="W753" i="1"/>
  <c r="AA753" i="1" s="1"/>
  <c r="W737" i="1"/>
  <c r="AA737" i="1" s="1"/>
  <c r="W721" i="1"/>
  <c r="AA721" i="1" s="1"/>
  <c r="W705" i="1"/>
  <c r="AA705" i="1" s="1"/>
  <c r="W689" i="1"/>
  <c r="AA689" i="1" s="1"/>
  <c r="W649" i="1"/>
  <c r="AA649" i="1" s="1"/>
  <c r="W585" i="1"/>
  <c r="AA585" i="1" s="1"/>
  <c r="W521" i="1"/>
  <c r="AA521" i="1" s="1"/>
  <c r="W457" i="1"/>
  <c r="AA457" i="1" s="1"/>
  <c r="W393" i="1"/>
  <c r="AA393" i="1" s="1"/>
  <c r="W680" i="1"/>
  <c r="AA680" i="1" s="1"/>
  <c r="W664" i="1"/>
  <c r="AA664" i="1" s="1"/>
  <c r="W648" i="1"/>
  <c r="AA648" i="1" s="1"/>
  <c r="W632" i="1"/>
  <c r="AA632" i="1" s="1"/>
  <c r="W616" i="1"/>
  <c r="AA616" i="1" s="1"/>
  <c r="W600" i="1"/>
  <c r="AA600" i="1" s="1"/>
  <c r="W584" i="1"/>
  <c r="AA584" i="1" s="1"/>
  <c r="W568" i="1"/>
  <c r="AA568" i="1" s="1"/>
  <c r="W552" i="1"/>
  <c r="AA552" i="1" s="1"/>
  <c r="W536" i="1"/>
  <c r="AA536" i="1" s="1"/>
  <c r="W520" i="1"/>
  <c r="AA520" i="1" s="1"/>
  <c r="W504" i="1"/>
  <c r="AA504" i="1" s="1"/>
  <c r="W488" i="1"/>
  <c r="AA488" i="1" s="1"/>
  <c r="W472" i="1"/>
  <c r="AA472" i="1" s="1"/>
  <c r="W456" i="1"/>
  <c r="AA456" i="1" s="1"/>
  <c r="W440" i="1"/>
  <c r="AA440" i="1" s="1"/>
  <c r="W424" i="1"/>
  <c r="AA424" i="1" s="1"/>
  <c r="W408" i="1"/>
  <c r="AA408" i="1" s="1"/>
  <c r="W392" i="1"/>
  <c r="AA392" i="1" s="1"/>
  <c r="W376" i="1"/>
  <c r="AA376" i="1" s="1"/>
  <c r="W360" i="1"/>
  <c r="AA360" i="1" s="1"/>
  <c r="W344" i="1"/>
  <c r="AA344" i="1" s="1"/>
  <c r="W667" i="1"/>
  <c r="AA667" i="1" s="1"/>
  <c r="W651" i="1"/>
  <c r="AA651" i="1" s="1"/>
  <c r="W635" i="1"/>
  <c r="AA635" i="1" s="1"/>
  <c r="W619" i="1"/>
  <c r="AA619" i="1" s="1"/>
  <c r="W603" i="1"/>
  <c r="AA603" i="1" s="1"/>
  <c r="W587" i="1"/>
  <c r="AA587" i="1" s="1"/>
  <c r="W571" i="1"/>
  <c r="AA571" i="1" s="1"/>
  <c r="W555" i="1"/>
  <c r="AA555" i="1" s="1"/>
  <c r="W539" i="1"/>
  <c r="AA539" i="1" s="1"/>
  <c r="W523" i="1"/>
  <c r="AA523" i="1" s="1"/>
  <c r="W507" i="1"/>
  <c r="AA507" i="1" s="1"/>
  <c r="W491" i="1"/>
  <c r="AA491" i="1" s="1"/>
  <c r="W475" i="1"/>
  <c r="AA475" i="1" s="1"/>
  <c r="W459" i="1"/>
  <c r="AA459" i="1" s="1"/>
  <c r="W443" i="1"/>
  <c r="AA443" i="1" s="1"/>
  <c r="W427" i="1"/>
  <c r="AA427" i="1" s="1"/>
  <c r="W411" i="1"/>
  <c r="AA411" i="1" s="1"/>
  <c r="W395" i="1"/>
  <c r="AA395" i="1" s="1"/>
  <c r="W379" i="1"/>
  <c r="AA379" i="1" s="1"/>
  <c r="W363" i="1"/>
  <c r="AA363" i="1" s="1"/>
  <c r="W347" i="1"/>
  <c r="AA347" i="1" s="1"/>
  <c r="W670" i="1"/>
  <c r="AA670" i="1" s="1"/>
  <c r="W654" i="1"/>
  <c r="AA654" i="1" s="1"/>
  <c r="W638" i="1"/>
  <c r="AA638" i="1" s="1"/>
  <c r="W622" i="1"/>
  <c r="AA622" i="1" s="1"/>
  <c r="W606" i="1"/>
  <c r="AA606" i="1" s="1"/>
  <c r="W590" i="1"/>
  <c r="AA590" i="1" s="1"/>
  <c r="W574" i="1"/>
  <c r="AA574" i="1" s="1"/>
  <c r="W558" i="1"/>
  <c r="AA558" i="1" s="1"/>
  <c r="W542" i="1"/>
  <c r="AA542" i="1" s="1"/>
  <c r="W526" i="1"/>
  <c r="AA526" i="1" s="1"/>
  <c r="W510" i="1"/>
  <c r="AA510" i="1" s="1"/>
  <c r="W494" i="1"/>
  <c r="AA494" i="1" s="1"/>
  <c r="W478" i="1"/>
  <c r="AA478" i="1" s="1"/>
  <c r="W462" i="1"/>
  <c r="AA462" i="1" s="1"/>
  <c r="W446" i="1"/>
  <c r="AA446" i="1" s="1"/>
  <c r="W430" i="1"/>
  <c r="AA430" i="1" s="1"/>
  <c r="W414" i="1"/>
  <c r="AA414" i="1" s="1"/>
  <c r="W398" i="1"/>
  <c r="AA398" i="1" s="1"/>
  <c r="W382" i="1"/>
  <c r="AA382" i="1" s="1"/>
  <c r="W366" i="1"/>
  <c r="AA366" i="1" s="1"/>
  <c r="W350" i="1"/>
  <c r="AA350" i="1" s="1"/>
  <c r="W337" i="1"/>
  <c r="AA337" i="1" s="1"/>
  <c r="W321" i="1"/>
  <c r="AA321" i="1" s="1"/>
  <c r="W305" i="1"/>
  <c r="AA305" i="1" s="1"/>
  <c r="W289" i="1"/>
  <c r="AA289" i="1" s="1"/>
  <c r="W273" i="1"/>
  <c r="AA273" i="1" s="1"/>
  <c r="W257" i="1"/>
  <c r="AA257" i="1" s="1"/>
  <c r="W241" i="1"/>
  <c r="AA241" i="1" s="1"/>
  <c r="W225" i="1"/>
  <c r="AA225" i="1" s="1"/>
  <c r="W209" i="1"/>
  <c r="AA209" i="1" s="1"/>
  <c r="W193" i="1"/>
  <c r="AA193" i="1" s="1"/>
  <c r="W177" i="1"/>
  <c r="AA177" i="1" s="1"/>
  <c r="W161" i="1"/>
  <c r="AA161" i="1" s="1"/>
  <c r="W145" i="1"/>
  <c r="AA145" i="1" s="1"/>
  <c r="W129" i="1"/>
  <c r="AA129" i="1" s="1"/>
  <c r="W113" i="1"/>
  <c r="AA113" i="1" s="1"/>
  <c r="W97" i="1"/>
  <c r="AA97" i="1" s="1"/>
  <c r="W81" i="1"/>
  <c r="AA81" i="1" s="1"/>
  <c r="W65" i="1"/>
  <c r="AA65" i="1" s="1"/>
  <c r="W49" i="1"/>
  <c r="AA49" i="1" s="1"/>
  <c r="W33" i="1"/>
  <c r="AA33" i="1" s="1"/>
  <c r="W17" i="1"/>
  <c r="AA17" i="1" s="1"/>
  <c r="W340" i="1"/>
  <c r="AA340" i="1" s="1"/>
  <c r="W324" i="1"/>
  <c r="AA324" i="1" s="1"/>
  <c r="W308" i="1"/>
  <c r="AA308" i="1" s="1"/>
  <c r="W292" i="1"/>
  <c r="AA292" i="1" s="1"/>
  <c r="W276" i="1"/>
  <c r="AA276" i="1" s="1"/>
  <c r="W260" i="1"/>
  <c r="AA260" i="1" s="1"/>
  <c r="W244" i="1"/>
  <c r="AA244" i="1" s="1"/>
  <c r="W228" i="1"/>
  <c r="AA228" i="1" s="1"/>
  <c r="W212" i="1"/>
  <c r="AA212" i="1" s="1"/>
  <c r="W196" i="1"/>
  <c r="AA196" i="1" s="1"/>
  <c r="W180" i="1"/>
  <c r="AA180" i="1" s="1"/>
  <c r="W164" i="1"/>
  <c r="AA164" i="1" s="1"/>
  <c r="W148" i="1"/>
  <c r="AA148" i="1" s="1"/>
  <c r="W132" i="1"/>
  <c r="AA132" i="1" s="1"/>
  <c r="W116" i="1"/>
  <c r="AA116" i="1" s="1"/>
  <c r="W100" i="1"/>
  <c r="AA100" i="1" s="1"/>
  <c r="W84" i="1"/>
  <c r="AA84" i="1" s="1"/>
  <c r="W68" i="1"/>
  <c r="AA68" i="1" s="1"/>
  <c r="W52" i="1"/>
  <c r="AA52" i="1" s="1"/>
  <c r="W36" i="1"/>
  <c r="AA36" i="1" s="1"/>
  <c r="W20" i="1"/>
  <c r="AA20" i="1" s="1"/>
  <c r="W4" i="1"/>
  <c r="AA4" i="1" s="1"/>
  <c r="W327" i="1"/>
  <c r="AA327" i="1" s="1"/>
  <c r="W311" i="1"/>
  <c r="AA311" i="1" s="1"/>
  <c r="W295" i="1"/>
  <c r="AA295" i="1" s="1"/>
  <c r="W279" i="1"/>
  <c r="AA279" i="1" s="1"/>
  <c r="W263" i="1"/>
  <c r="AA263" i="1" s="1"/>
  <c r="W247" i="1"/>
  <c r="AA247" i="1" s="1"/>
  <c r="W231" i="1"/>
  <c r="AA231" i="1" s="1"/>
  <c r="W215" i="1"/>
  <c r="AA215" i="1" s="1"/>
  <c r="W199" i="1"/>
  <c r="AA199" i="1" s="1"/>
  <c r="W183" i="1"/>
  <c r="AA183" i="1" s="1"/>
  <c r="W167" i="1"/>
  <c r="AA167" i="1" s="1"/>
  <c r="W151" i="1"/>
  <c r="AA151" i="1" s="1"/>
  <c r="W135" i="1"/>
  <c r="AA135" i="1" s="1"/>
  <c r="W119" i="1"/>
  <c r="AA119" i="1" s="1"/>
  <c r="W103" i="1"/>
  <c r="AA103" i="1" s="1"/>
  <c r="W87" i="1"/>
  <c r="AA87" i="1" s="1"/>
  <c r="W71" i="1"/>
  <c r="AA71" i="1" s="1"/>
  <c r="W55" i="1"/>
  <c r="AA55" i="1" s="1"/>
  <c r="W39" i="1"/>
  <c r="AA39" i="1" s="1"/>
  <c r="W23" i="1"/>
  <c r="AA23" i="1" s="1"/>
  <c r="W7" i="1"/>
  <c r="AA7" i="1" s="1"/>
  <c r="W330" i="1"/>
  <c r="AA330" i="1" s="1"/>
  <c r="W314" i="1"/>
  <c r="AA314" i="1" s="1"/>
  <c r="W298" i="1"/>
  <c r="AA298" i="1" s="1"/>
  <c r="W282" i="1"/>
  <c r="AA282" i="1" s="1"/>
  <c r="W266" i="1"/>
  <c r="AA266" i="1" s="1"/>
  <c r="W250" i="1"/>
  <c r="AA250" i="1" s="1"/>
  <c r="W234" i="1"/>
  <c r="AA234" i="1" s="1"/>
  <c r="W218" i="1"/>
  <c r="AA218" i="1" s="1"/>
  <c r="W202" i="1"/>
  <c r="AA202" i="1" s="1"/>
  <c r="W186" i="1"/>
  <c r="AA186" i="1" s="1"/>
  <c r="W170" i="1"/>
  <c r="AA170" i="1" s="1"/>
  <c r="W154" i="1"/>
  <c r="AA154" i="1" s="1"/>
  <c r="W138" i="1"/>
  <c r="AA138" i="1" s="1"/>
  <c r="W122" i="1"/>
  <c r="AA122" i="1" s="1"/>
  <c r="W106" i="1"/>
  <c r="AA106" i="1" s="1"/>
  <c r="W90" i="1"/>
  <c r="AA90" i="1" s="1"/>
  <c r="W74" i="1"/>
  <c r="AA74" i="1" s="1"/>
  <c r="W58" i="1"/>
  <c r="AA58" i="1" s="1"/>
  <c r="W42" i="1"/>
  <c r="AA42" i="1" s="1"/>
  <c r="W26" i="1"/>
  <c r="AA26" i="1" s="1"/>
  <c r="W10" i="1"/>
  <c r="AA10" i="1" s="1"/>
  <c r="W1312" i="1"/>
  <c r="AA1312" i="1" s="1"/>
  <c r="W1296" i="1"/>
  <c r="AA1296" i="1" s="1"/>
  <c r="W1280" i="1"/>
  <c r="AA1280" i="1" s="1"/>
  <c r="W1264" i="1"/>
  <c r="AA1264" i="1" s="1"/>
  <c r="W1248" i="1"/>
  <c r="AA1248" i="1" s="1"/>
  <c r="W1232" i="1"/>
  <c r="AA1232" i="1" s="1"/>
  <c r="W1216" i="1"/>
  <c r="AA1216" i="1" s="1"/>
  <c r="W1200" i="1"/>
  <c r="AA1200" i="1" s="1"/>
  <c r="W1184" i="1"/>
  <c r="AA1184" i="1" s="1"/>
  <c r="W1168" i="1"/>
  <c r="AA1168" i="1" s="1"/>
  <c r="W1152" i="1"/>
  <c r="AA1152" i="1" s="1"/>
  <c r="W1136" i="1"/>
  <c r="AA1136" i="1" s="1"/>
  <c r="W1120" i="1"/>
  <c r="AA1120" i="1" s="1"/>
  <c r="W1104" i="1"/>
  <c r="AA1104" i="1" s="1"/>
  <c r="W1088" i="1"/>
  <c r="AA1088" i="1" s="1"/>
  <c r="W1072" i="1"/>
  <c r="AA1072" i="1" s="1"/>
  <c r="W1042" i="1"/>
  <c r="AA1042" i="1" s="1"/>
  <c r="W1010" i="1"/>
  <c r="AA1010" i="1" s="1"/>
  <c r="W978" i="1"/>
  <c r="AA978" i="1" s="1"/>
  <c r="W946" i="1"/>
  <c r="AA946" i="1" s="1"/>
  <c r="W892" i="1"/>
  <c r="AA892" i="1" s="1"/>
  <c r="W828" i="1"/>
  <c r="AA828" i="1" s="1"/>
  <c r="W764" i="1"/>
  <c r="AA764" i="1" s="1"/>
  <c r="W700" i="1"/>
  <c r="AA700" i="1" s="1"/>
  <c r="W501" i="1"/>
  <c r="AA501" i="1" s="1"/>
  <c r="W1511" i="1"/>
  <c r="AA1511" i="1" s="1"/>
  <c r="W1495" i="1"/>
  <c r="AA1495" i="1" s="1"/>
  <c r="W1479" i="1"/>
  <c r="AA1479" i="1" s="1"/>
  <c r="W1463" i="1"/>
  <c r="AA1463" i="1" s="1"/>
  <c r="W1447" i="1"/>
  <c r="AA1447" i="1" s="1"/>
  <c r="W1431" i="1"/>
  <c r="AA1431" i="1" s="1"/>
  <c r="W1415" i="1"/>
  <c r="AA1415" i="1" s="1"/>
  <c r="W1399" i="1"/>
  <c r="AA1399" i="1" s="1"/>
  <c r="W1383" i="1"/>
  <c r="AA1383" i="1" s="1"/>
  <c r="W1367" i="1"/>
  <c r="AA1367" i="1" s="1"/>
  <c r="W1351" i="1"/>
  <c r="AA1351" i="1" s="1"/>
  <c r="W1335" i="1"/>
  <c r="AA1335" i="1" s="1"/>
  <c r="W1319" i="1"/>
  <c r="AA1319" i="1" s="1"/>
  <c r="W1303" i="1"/>
  <c r="AA1303" i="1" s="1"/>
  <c r="W1287" i="1"/>
  <c r="AA1287" i="1" s="1"/>
  <c r="W1271" i="1"/>
  <c r="AA1271" i="1" s="1"/>
  <c r="W1255" i="1"/>
  <c r="AA1255" i="1" s="1"/>
  <c r="W1239" i="1"/>
  <c r="AA1239" i="1" s="1"/>
  <c r="W1223" i="1"/>
  <c r="AA1223" i="1" s="1"/>
  <c r="W1207" i="1"/>
  <c r="AA1207" i="1" s="1"/>
  <c r="W1191" i="1"/>
  <c r="AA1191" i="1" s="1"/>
  <c r="W1175" i="1"/>
  <c r="AA1175" i="1" s="1"/>
  <c r="W1159" i="1"/>
  <c r="AA1159" i="1" s="1"/>
  <c r="W1143" i="1"/>
  <c r="AA1143" i="1" s="1"/>
  <c r="W1127" i="1"/>
  <c r="AA1127" i="1" s="1"/>
  <c r="W1111" i="1"/>
  <c r="AA1111" i="1" s="1"/>
  <c r="W1095" i="1"/>
  <c r="AA1095" i="1" s="1"/>
  <c r="W1079" i="1"/>
  <c r="AA1079" i="1" s="1"/>
  <c r="W1056" i="1"/>
  <c r="AA1056" i="1" s="1"/>
  <c r="W1024" i="1"/>
  <c r="AA1024" i="1" s="1"/>
  <c r="W992" i="1"/>
  <c r="AA992" i="1" s="1"/>
  <c r="W960" i="1"/>
  <c r="AA960" i="1" s="1"/>
  <c r="W920" i="1"/>
  <c r="AA920" i="1" s="1"/>
  <c r="W856" i="1"/>
  <c r="AA856" i="1" s="1"/>
  <c r="W792" i="1"/>
  <c r="AA792" i="1" s="1"/>
  <c r="W728" i="1"/>
  <c r="AA728" i="1" s="1"/>
  <c r="W613" i="1"/>
  <c r="AA613" i="1" s="1"/>
  <c r="W357" i="1"/>
  <c r="AA357" i="1" s="1"/>
  <c r="W1055" i="1"/>
  <c r="AA1055" i="1" s="1"/>
  <c r="W1039" i="1"/>
  <c r="AA1039" i="1" s="1"/>
  <c r="W1023" i="1"/>
  <c r="AA1023" i="1" s="1"/>
  <c r="W1007" i="1"/>
  <c r="AA1007" i="1" s="1"/>
  <c r="W991" i="1"/>
  <c r="AA991" i="1" s="1"/>
  <c r="W975" i="1"/>
  <c r="AA975" i="1" s="1"/>
  <c r="W959" i="1"/>
  <c r="AA959" i="1" s="1"/>
  <c r="W943" i="1"/>
  <c r="AA943" i="1" s="1"/>
  <c r="W927" i="1"/>
  <c r="AA927" i="1" s="1"/>
  <c r="W911" i="1"/>
  <c r="AA911" i="1" s="1"/>
  <c r="W895" i="1"/>
  <c r="AA895" i="1" s="1"/>
  <c r="W879" i="1"/>
  <c r="AA879" i="1" s="1"/>
  <c r="W863" i="1"/>
  <c r="AA863" i="1" s="1"/>
  <c r="W847" i="1"/>
  <c r="AA847" i="1" s="1"/>
  <c r="W831" i="1"/>
  <c r="AA831" i="1" s="1"/>
  <c r="W815" i="1"/>
  <c r="AA815" i="1" s="1"/>
  <c r="W799" i="1"/>
  <c r="AA799" i="1" s="1"/>
  <c r="W783" i="1"/>
  <c r="AA783" i="1" s="1"/>
  <c r="W767" i="1"/>
  <c r="AA767" i="1" s="1"/>
  <c r="W751" i="1"/>
  <c r="AA751" i="1" s="1"/>
  <c r="W735" i="1"/>
  <c r="AA735" i="1" s="1"/>
  <c r="W719" i="1"/>
  <c r="AA719" i="1" s="1"/>
  <c r="W703" i="1"/>
  <c r="AA703" i="1" s="1"/>
  <c r="W687" i="1"/>
  <c r="AA687" i="1" s="1"/>
  <c r="W641" i="1"/>
  <c r="AA641" i="1" s="1"/>
  <c r="W577" i="1"/>
  <c r="AA577" i="1" s="1"/>
  <c r="W513" i="1"/>
  <c r="AA513" i="1" s="1"/>
  <c r="W449" i="1"/>
  <c r="AA449" i="1" s="1"/>
  <c r="W385" i="1"/>
  <c r="AA385" i="1" s="1"/>
  <c r="W930" i="1"/>
  <c r="AA930" i="1" s="1"/>
  <c r="W914" i="1"/>
  <c r="AA914" i="1" s="1"/>
  <c r="W898" i="1"/>
  <c r="AA898" i="1" s="1"/>
  <c r="W882" i="1"/>
  <c r="AA882" i="1" s="1"/>
  <c r="W866" i="1"/>
  <c r="AA866" i="1" s="1"/>
  <c r="W850" i="1"/>
  <c r="AA850" i="1" s="1"/>
  <c r="W834" i="1"/>
  <c r="AA834" i="1" s="1"/>
  <c r="W818" i="1"/>
  <c r="AA818" i="1" s="1"/>
  <c r="W802" i="1"/>
  <c r="AA802" i="1" s="1"/>
  <c r="W786" i="1"/>
  <c r="AA786" i="1" s="1"/>
  <c r="W770" i="1"/>
  <c r="AA770" i="1" s="1"/>
  <c r="W754" i="1"/>
  <c r="AA754" i="1" s="1"/>
  <c r="W738" i="1"/>
  <c r="AA738" i="1" s="1"/>
  <c r="W722" i="1"/>
  <c r="AA722" i="1" s="1"/>
  <c r="W706" i="1"/>
  <c r="AA706" i="1" s="1"/>
  <c r="W690" i="1"/>
  <c r="AA690" i="1" s="1"/>
  <c r="W653" i="1"/>
  <c r="AA653" i="1" s="1"/>
  <c r="W589" i="1"/>
  <c r="AA589" i="1" s="1"/>
  <c r="W525" i="1"/>
  <c r="AA525" i="1" s="1"/>
  <c r="W461" i="1"/>
  <c r="AA461" i="1" s="1"/>
  <c r="W397" i="1"/>
  <c r="AA397" i="1" s="1"/>
  <c r="W1069" i="1"/>
  <c r="AA1069" i="1" s="1"/>
  <c r="W1053" i="1"/>
  <c r="AA1053" i="1" s="1"/>
  <c r="W1037" i="1"/>
  <c r="AA1037" i="1" s="1"/>
  <c r="W1021" i="1"/>
  <c r="AA1021" i="1" s="1"/>
  <c r="W1005" i="1"/>
  <c r="AA1005" i="1" s="1"/>
  <c r="W989" i="1"/>
  <c r="AA989" i="1" s="1"/>
  <c r="W973" i="1"/>
  <c r="AA973" i="1" s="1"/>
  <c r="W957" i="1"/>
  <c r="AA957" i="1" s="1"/>
  <c r="W941" i="1"/>
  <c r="AA941" i="1" s="1"/>
  <c r="W925" i="1"/>
  <c r="AA925" i="1" s="1"/>
  <c r="W909" i="1"/>
  <c r="AA909" i="1" s="1"/>
  <c r="W893" i="1"/>
  <c r="AA893" i="1" s="1"/>
  <c r="W877" i="1"/>
  <c r="AA877" i="1" s="1"/>
  <c r="W861" i="1"/>
  <c r="AA861" i="1" s="1"/>
  <c r="W845" i="1"/>
  <c r="AA845" i="1" s="1"/>
  <c r="W829" i="1"/>
  <c r="AA829" i="1" s="1"/>
  <c r="W813" i="1"/>
  <c r="AA813" i="1" s="1"/>
  <c r="W797" i="1"/>
  <c r="AA797" i="1" s="1"/>
  <c r="W781" i="1"/>
  <c r="AA781" i="1" s="1"/>
  <c r="W765" i="1"/>
  <c r="AA765" i="1" s="1"/>
  <c r="W749" i="1"/>
  <c r="AA749" i="1" s="1"/>
  <c r="W733" i="1"/>
  <c r="AA733" i="1" s="1"/>
  <c r="W717" i="1"/>
  <c r="AA717" i="1" s="1"/>
  <c r="W701" i="1"/>
  <c r="AA701" i="1" s="1"/>
  <c r="W685" i="1"/>
  <c r="AA685" i="1" s="1"/>
  <c r="W633" i="1"/>
  <c r="AA633" i="1" s="1"/>
  <c r="W569" i="1"/>
  <c r="AA569" i="1" s="1"/>
  <c r="W505" i="1"/>
  <c r="AA505" i="1" s="1"/>
  <c r="W441" i="1"/>
  <c r="AA441" i="1" s="1"/>
  <c r="W377" i="1"/>
  <c r="AA377" i="1" s="1"/>
  <c r="W676" i="1"/>
  <c r="AA676" i="1" s="1"/>
  <c r="W660" i="1"/>
  <c r="AA660" i="1" s="1"/>
  <c r="W644" i="1"/>
  <c r="AA644" i="1" s="1"/>
  <c r="W628" i="1"/>
  <c r="AA628" i="1" s="1"/>
  <c r="W612" i="1"/>
  <c r="AA612" i="1" s="1"/>
  <c r="W596" i="1"/>
  <c r="AA596" i="1" s="1"/>
  <c r="W580" i="1"/>
  <c r="AA580" i="1" s="1"/>
  <c r="W564" i="1"/>
  <c r="AA564" i="1" s="1"/>
  <c r="W548" i="1"/>
  <c r="AA548" i="1" s="1"/>
  <c r="W532" i="1"/>
  <c r="AA532" i="1" s="1"/>
  <c r="W516" i="1"/>
  <c r="AA516" i="1" s="1"/>
  <c r="W500" i="1"/>
  <c r="AA500" i="1" s="1"/>
  <c r="W484" i="1"/>
  <c r="AA484" i="1" s="1"/>
  <c r="W468" i="1"/>
  <c r="AA468" i="1" s="1"/>
  <c r="W452" i="1"/>
  <c r="AA452" i="1" s="1"/>
  <c r="W436" i="1"/>
  <c r="AA436" i="1" s="1"/>
  <c r="W420" i="1"/>
  <c r="AA420" i="1" s="1"/>
  <c r="W404" i="1"/>
  <c r="AA404" i="1" s="1"/>
  <c r="W388" i="1"/>
  <c r="AA388" i="1" s="1"/>
  <c r="W372" i="1"/>
  <c r="AA372" i="1" s="1"/>
  <c r="W356" i="1"/>
  <c r="AA356" i="1" s="1"/>
  <c r="W679" i="1"/>
  <c r="AA679" i="1" s="1"/>
  <c r="W663" i="1"/>
  <c r="AA663" i="1" s="1"/>
  <c r="W647" i="1"/>
  <c r="AA647" i="1" s="1"/>
  <c r="W631" i="1"/>
  <c r="AA631" i="1" s="1"/>
  <c r="W615" i="1"/>
  <c r="AA615" i="1" s="1"/>
  <c r="W599" i="1"/>
  <c r="AA599" i="1" s="1"/>
  <c r="W583" i="1"/>
  <c r="AA583" i="1" s="1"/>
  <c r="W567" i="1"/>
  <c r="AA567" i="1" s="1"/>
  <c r="W551" i="1"/>
  <c r="AA551" i="1" s="1"/>
  <c r="W535" i="1"/>
  <c r="AA535" i="1" s="1"/>
  <c r="W519" i="1"/>
  <c r="AA519" i="1" s="1"/>
  <c r="W503" i="1"/>
  <c r="AA503" i="1" s="1"/>
  <c r="W487" i="1"/>
  <c r="AA487" i="1" s="1"/>
  <c r="W471" i="1"/>
  <c r="AA471" i="1" s="1"/>
  <c r="W455" i="1"/>
  <c r="AA455" i="1" s="1"/>
  <c r="W439" i="1"/>
  <c r="AA439" i="1" s="1"/>
  <c r="W423" i="1"/>
  <c r="AA423" i="1" s="1"/>
  <c r="W407" i="1"/>
  <c r="AA407" i="1" s="1"/>
  <c r="W391" i="1"/>
  <c r="AA391" i="1" s="1"/>
  <c r="W375" i="1"/>
  <c r="AA375" i="1" s="1"/>
  <c r="W359" i="1"/>
  <c r="AA359" i="1" s="1"/>
  <c r="W343" i="1"/>
  <c r="AA343" i="1" s="1"/>
  <c r="W666" i="1"/>
  <c r="AA666" i="1" s="1"/>
  <c r="W650" i="1"/>
  <c r="AA650" i="1" s="1"/>
  <c r="W634" i="1"/>
  <c r="AA634" i="1" s="1"/>
  <c r="W618" i="1"/>
  <c r="AA618" i="1" s="1"/>
  <c r="W602" i="1"/>
  <c r="AA602" i="1" s="1"/>
  <c r="W586" i="1"/>
  <c r="AA586" i="1" s="1"/>
  <c r="W570" i="1"/>
  <c r="AA570" i="1" s="1"/>
  <c r="W554" i="1"/>
  <c r="AA554" i="1" s="1"/>
  <c r="W538" i="1"/>
  <c r="AA538" i="1" s="1"/>
  <c r="W522" i="1"/>
  <c r="AA522" i="1" s="1"/>
  <c r="W506" i="1"/>
  <c r="AA506" i="1" s="1"/>
  <c r="W490" i="1"/>
  <c r="AA490" i="1" s="1"/>
  <c r="W474" i="1"/>
  <c r="AA474" i="1" s="1"/>
  <c r="W458" i="1"/>
  <c r="AA458" i="1" s="1"/>
  <c r="W442" i="1"/>
  <c r="AA442" i="1" s="1"/>
  <c r="W426" i="1"/>
  <c r="AA426" i="1" s="1"/>
  <c r="W410" i="1"/>
  <c r="AA410" i="1" s="1"/>
  <c r="W394" i="1"/>
  <c r="AA394" i="1" s="1"/>
  <c r="W378" i="1"/>
  <c r="AA378" i="1" s="1"/>
  <c r="W362" i="1"/>
  <c r="AA362" i="1" s="1"/>
  <c r="W346" i="1"/>
  <c r="AA346" i="1" s="1"/>
  <c r="W333" i="1"/>
  <c r="AA333" i="1" s="1"/>
  <c r="W317" i="1"/>
  <c r="AA317" i="1" s="1"/>
  <c r="W301" i="1"/>
  <c r="AA301" i="1" s="1"/>
  <c r="W285" i="1"/>
  <c r="AA285" i="1" s="1"/>
  <c r="W269" i="1"/>
  <c r="AA269" i="1" s="1"/>
  <c r="W253" i="1"/>
  <c r="AA253" i="1" s="1"/>
  <c r="W237" i="1"/>
  <c r="AA237" i="1" s="1"/>
  <c r="W221" i="1"/>
  <c r="AA221" i="1" s="1"/>
  <c r="W205" i="1"/>
  <c r="AA205" i="1" s="1"/>
  <c r="W189" i="1"/>
  <c r="AA189" i="1" s="1"/>
  <c r="W173" i="1"/>
  <c r="AA173" i="1" s="1"/>
  <c r="W157" i="1"/>
  <c r="AA157" i="1" s="1"/>
  <c r="W141" i="1"/>
  <c r="AA141" i="1" s="1"/>
  <c r="W125" i="1"/>
  <c r="AA125" i="1" s="1"/>
  <c r="W109" i="1"/>
  <c r="AA109" i="1" s="1"/>
  <c r="W93" i="1"/>
  <c r="AA93" i="1" s="1"/>
  <c r="W77" i="1"/>
  <c r="AA77" i="1" s="1"/>
  <c r="W61" i="1"/>
  <c r="AA61" i="1" s="1"/>
  <c r="W45" i="1"/>
  <c r="AA45" i="1" s="1"/>
  <c r="W29" i="1"/>
  <c r="AA29" i="1" s="1"/>
  <c r="W13" i="1"/>
  <c r="AA13" i="1" s="1"/>
  <c r="W336" i="1"/>
  <c r="AA336" i="1" s="1"/>
  <c r="W320" i="1"/>
  <c r="AA320" i="1" s="1"/>
  <c r="W304" i="1"/>
  <c r="AA304" i="1" s="1"/>
  <c r="W288" i="1"/>
  <c r="AA288" i="1" s="1"/>
  <c r="W272" i="1"/>
  <c r="AA272" i="1" s="1"/>
  <c r="W256" i="1"/>
  <c r="AA256" i="1" s="1"/>
  <c r="W240" i="1"/>
  <c r="AA240" i="1" s="1"/>
  <c r="W224" i="1"/>
  <c r="AA224" i="1" s="1"/>
  <c r="W208" i="1"/>
  <c r="AA208" i="1" s="1"/>
  <c r="W192" i="1"/>
  <c r="AA192" i="1" s="1"/>
  <c r="W176" i="1"/>
  <c r="AA176" i="1" s="1"/>
  <c r="W160" i="1"/>
  <c r="AA160" i="1" s="1"/>
  <c r="W144" i="1"/>
  <c r="AA144" i="1" s="1"/>
  <c r="W128" i="1"/>
  <c r="AA128" i="1" s="1"/>
  <c r="W112" i="1"/>
  <c r="AA112" i="1" s="1"/>
  <c r="W96" i="1"/>
  <c r="AA96" i="1" s="1"/>
  <c r="W80" i="1"/>
  <c r="AA80" i="1" s="1"/>
  <c r="W64" i="1"/>
  <c r="AA64" i="1" s="1"/>
  <c r="W48" i="1"/>
  <c r="AA48" i="1" s="1"/>
  <c r="W32" i="1"/>
  <c r="AA32" i="1" s="1"/>
  <c r="W16" i="1"/>
  <c r="AA16" i="1" s="1"/>
  <c r="W339" i="1"/>
  <c r="AA339" i="1" s="1"/>
  <c r="W323" i="1"/>
  <c r="AA323" i="1" s="1"/>
  <c r="W307" i="1"/>
  <c r="AA307" i="1" s="1"/>
  <c r="W291" i="1"/>
  <c r="AA291" i="1" s="1"/>
  <c r="W275" i="1"/>
  <c r="AA275" i="1" s="1"/>
  <c r="W259" i="1"/>
  <c r="AA259" i="1" s="1"/>
  <c r="W243" i="1"/>
  <c r="AA243" i="1" s="1"/>
  <c r="W227" i="1"/>
  <c r="AA227" i="1" s="1"/>
  <c r="W211" i="1"/>
  <c r="AA211" i="1" s="1"/>
  <c r="W195" i="1"/>
  <c r="AA195" i="1" s="1"/>
  <c r="W179" i="1"/>
  <c r="AA179" i="1" s="1"/>
  <c r="W163" i="1"/>
  <c r="AA163" i="1" s="1"/>
  <c r="W147" i="1"/>
  <c r="AA147" i="1" s="1"/>
  <c r="W131" i="1"/>
  <c r="AA131" i="1" s="1"/>
  <c r="W115" i="1"/>
  <c r="AA115" i="1" s="1"/>
  <c r="W99" i="1"/>
  <c r="AA99" i="1" s="1"/>
  <c r="W83" i="1"/>
  <c r="AA83" i="1" s="1"/>
  <c r="W67" i="1"/>
  <c r="AA67" i="1" s="1"/>
  <c r="W51" i="1"/>
  <c r="AA51" i="1" s="1"/>
  <c r="W35" i="1"/>
  <c r="AA35" i="1" s="1"/>
  <c r="W19" i="1"/>
  <c r="AA19" i="1" s="1"/>
  <c r="W3" i="1"/>
  <c r="W326" i="1"/>
  <c r="AA326" i="1" s="1"/>
  <c r="W310" i="1"/>
  <c r="AA310" i="1" s="1"/>
  <c r="W294" i="1"/>
  <c r="AA294" i="1" s="1"/>
  <c r="W278" i="1"/>
  <c r="AA278" i="1" s="1"/>
  <c r="W262" i="1"/>
  <c r="AA262" i="1" s="1"/>
  <c r="W246" i="1"/>
  <c r="AA246" i="1" s="1"/>
  <c r="W230" i="1"/>
  <c r="AA230" i="1" s="1"/>
  <c r="W214" i="1"/>
  <c r="AA214" i="1" s="1"/>
  <c r="W198" i="1"/>
  <c r="AA198" i="1" s="1"/>
  <c r="W182" i="1"/>
  <c r="AA182" i="1" s="1"/>
  <c r="W166" i="1"/>
  <c r="AA166" i="1" s="1"/>
  <c r="W150" i="1"/>
  <c r="AA150" i="1" s="1"/>
  <c r="W134" i="1"/>
  <c r="AA134" i="1" s="1"/>
  <c r="W118" i="1"/>
  <c r="AA118" i="1" s="1"/>
  <c r="W102" i="1"/>
  <c r="AA102" i="1" s="1"/>
  <c r="W86" i="1"/>
  <c r="AA86" i="1" s="1"/>
  <c r="W70" i="1"/>
  <c r="AA70" i="1" s="1"/>
  <c r="W54" i="1"/>
  <c r="AA54" i="1" s="1"/>
  <c r="W38" i="1"/>
  <c r="AA38" i="1" s="1"/>
  <c r="W22" i="1"/>
  <c r="AA22" i="1" s="1"/>
  <c r="W6" i="1"/>
  <c r="AA6" i="1" s="1"/>
  <c r="AA4565" i="1"/>
  <c r="W3996" i="1"/>
  <c r="AA3996" i="1" s="1"/>
  <c r="W4507" i="1"/>
  <c r="AA4507" i="1" s="1"/>
  <c r="AA4556" i="1"/>
  <c r="W4598" i="1"/>
  <c r="AA4598" i="1" s="1"/>
  <c r="W3613" i="1"/>
  <c r="AA3613" i="1" s="1"/>
  <c r="W4710" i="1"/>
  <c r="AA4710" i="1" s="1"/>
  <c r="W4124" i="1"/>
  <c r="AA4124" i="1" s="1"/>
  <c r="AA4558" i="1"/>
  <c r="W4539" i="1"/>
  <c r="AA4539" i="1" s="1"/>
  <c r="W3400" i="1"/>
  <c r="AA3400" i="1" s="1"/>
  <c r="W4674" i="1"/>
  <c r="AA4674" i="1" s="1"/>
  <c r="W4610" i="1"/>
  <c r="AA4610" i="1" s="1"/>
  <c r="W4492" i="1"/>
  <c r="AA4492" i="1" s="1"/>
  <c r="W4236" i="1"/>
  <c r="AA4236" i="1" s="1"/>
  <c r="W3980" i="1"/>
  <c r="AA3980" i="1" s="1"/>
  <c r="W3677" i="1"/>
  <c r="AA3677" i="1" s="1"/>
  <c r="W3240" i="1"/>
  <c r="AA3240" i="1" s="1"/>
  <c r="W4718" i="1"/>
  <c r="AA4718" i="1" s="1"/>
  <c r="W4654" i="1"/>
  <c r="AA4654" i="1" s="1"/>
  <c r="W4587" i="1"/>
  <c r="AA4587" i="1" s="1"/>
  <c r="W4412" i="1"/>
  <c r="AA4412" i="1" s="1"/>
  <c r="W4156" i="1"/>
  <c r="AA4156" i="1" s="1"/>
  <c r="W3900" i="1"/>
  <c r="AA3900" i="1" s="1"/>
  <c r="W3571" i="1"/>
  <c r="AA3571" i="1" s="1"/>
  <c r="W3080" i="1"/>
  <c r="AA3080" i="1" s="1"/>
  <c r="W4698" i="1"/>
  <c r="AA4698" i="1" s="1"/>
  <c r="W4634" i="1"/>
  <c r="AA4634" i="1" s="1"/>
  <c r="W4547" i="1"/>
  <c r="AA4547" i="1" s="1"/>
  <c r="W4332" i="1"/>
  <c r="AA4332" i="1" s="1"/>
  <c r="W4076" i="1"/>
  <c r="AA4076" i="1" s="1"/>
  <c r="W3805" i="1"/>
  <c r="AA3805" i="1" s="1"/>
  <c r="W3432" i="1"/>
  <c r="AA3432" i="1" s="1"/>
  <c r="W2821" i="1"/>
  <c r="AA2821" i="1" s="1"/>
  <c r="W4709" i="1"/>
  <c r="AA4709" i="1" s="1"/>
  <c r="W4693" i="1"/>
  <c r="AA4693" i="1" s="1"/>
  <c r="W4677" i="1"/>
  <c r="AA4677" i="1" s="1"/>
  <c r="W4661" i="1"/>
  <c r="AA4661" i="1" s="1"/>
  <c r="W4645" i="1"/>
  <c r="AA4645" i="1" s="1"/>
  <c r="W4629" i="1"/>
  <c r="AA4629" i="1" s="1"/>
  <c r="W4613" i="1"/>
  <c r="AA4613" i="1" s="1"/>
  <c r="W4597" i="1"/>
  <c r="AA4597" i="1" s="1"/>
  <c r="W4568" i="1"/>
  <c r="AA4568" i="1" s="1"/>
  <c r="W4536" i="1"/>
  <c r="AA4536" i="1" s="1"/>
  <c r="W4504" i="1"/>
  <c r="AA4504" i="1" s="1"/>
  <c r="W4440" i="1"/>
  <c r="AA4440" i="1" s="1"/>
  <c r="W4376" i="1"/>
  <c r="AA4376" i="1" s="1"/>
  <c r="W4312" i="1"/>
  <c r="AA4312" i="1" s="1"/>
  <c r="W4248" i="1"/>
  <c r="AA4248" i="1" s="1"/>
  <c r="W4184" i="1"/>
  <c r="AA4184" i="1" s="1"/>
  <c r="W4120" i="1"/>
  <c r="AA4120" i="1" s="1"/>
  <c r="W4056" i="1"/>
  <c r="AA4056" i="1" s="1"/>
  <c r="W3992" i="1"/>
  <c r="AA3992" i="1" s="1"/>
  <c r="W3928" i="1"/>
  <c r="AA3928" i="1" s="1"/>
  <c r="W3864" i="1"/>
  <c r="AA3864" i="1" s="1"/>
  <c r="W3779" i="1"/>
  <c r="AA3779" i="1" s="1"/>
  <c r="W3693" i="1"/>
  <c r="AA3693" i="1" s="1"/>
  <c r="W3608" i="1"/>
  <c r="AA3608" i="1" s="1"/>
  <c r="W3520" i="1"/>
  <c r="AA3520" i="1" s="1"/>
  <c r="W3392" i="1"/>
  <c r="AA3392" i="1" s="1"/>
  <c r="W3264" i="1"/>
  <c r="AA3264" i="1" s="1"/>
  <c r="W3136" i="1"/>
  <c r="AA3136" i="1" s="1"/>
  <c r="W2997" i="1"/>
  <c r="AA2997" i="1" s="1"/>
  <c r="W2687" i="1"/>
  <c r="AA2687" i="1" s="1"/>
  <c r="W4716" i="1"/>
  <c r="AA4716" i="1" s="1"/>
  <c r="W4700" i="1"/>
  <c r="AA4700" i="1" s="1"/>
  <c r="W4684" i="1"/>
  <c r="AA4684" i="1" s="1"/>
  <c r="W4668" i="1"/>
  <c r="AA4668" i="1" s="1"/>
  <c r="W4652" i="1"/>
  <c r="AA4652" i="1" s="1"/>
  <c r="W4636" i="1"/>
  <c r="AA4636" i="1" s="1"/>
  <c r="W4620" i="1"/>
  <c r="AA4620" i="1" s="1"/>
  <c r="W4604" i="1"/>
  <c r="AA4604" i="1" s="1"/>
  <c r="W4583" i="1"/>
  <c r="AA4583" i="1" s="1"/>
  <c r="W4551" i="1"/>
  <c r="AA4551" i="1" s="1"/>
  <c r="W4519" i="1"/>
  <c r="AA4519" i="1" s="1"/>
  <c r="W4468" i="1"/>
  <c r="AA4468" i="1" s="1"/>
  <c r="W4404" i="1"/>
  <c r="AA4404" i="1" s="1"/>
  <c r="W4340" i="1"/>
  <c r="AA4340" i="1" s="1"/>
  <c r="W4276" i="1"/>
  <c r="AA4276" i="1" s="1"/>
  <c r="W4212" i="1"/>
  <c r="AA4212" i="1" s="1"/>
  <c r="W4148" i="1"/>
  <c r="AA4148" i="1" s="1"/>
  <c r="W4084" i="1"/>
  <c r="AA4084" i="1" s="1"/>
  <c r="W4020" i="1"/>
  <c r="AA4020" i="1" s="1"/>
  <c r="W3956" i="1"/>
  <c r="AA3956" i="1" s="1"/>
  <c r="W3892" i="1"/>
  <c r="AA3892" i="1" s="1"/>
  <c r="W3816" i="1"/>
  <c r="AA3816" i="1" s="1"/>
  <c r="W3731" i="1"/>
  <c r="AA3731" i="1" s="1"/>
  <c r="W3645" i="1"/>
  <c r="AA3645" i="1" s="1"/>
  <c r="W3560" i="1"/>
  <c r="AA3560" i="1" s="1"/>
  <c r="W3448" i="1"/>
  <c r="AA3448" i="1" s="1"/>
  <c r="W3320" i="1"/>
  <c r="AA3320" i="1" s="1"/>
  <c r="W3192" i="1"/>
  <c r="AA3192" i="1" s="1"/>
  <c r="W3064" i="1"/>
  <c r="AA3064" i="1" s="1"/>
  <c r="W2853" i="1"/>
  <c r="AA2853" i="1" s="1"/>
  <c r="W2251" i="1"/>
  <c r="AA2251" i="1" s="1"/>
  <c r="W4707" i="1"/>
  <c r="AA4707" i="1" s="1"/>
  <c r="W4691" i="1"/>
  <c r="AA4691" i="1" s="1"/>
  <c r="W4675" i="1"/>
  <c r="AA4675" i="1" s="1"/>
  <c r="W4659" i="1"/>
  <c r="AA4659" i="1" s="1"/>
  <c r="W4643" i="1"/>
  <c r="AA4643" i="1" s="1"/>
  <c r="W4627" i="1"/>
  <c r="AA4627" i="1" s="1"/>
  <c r="W4611" i="1"/>
  <c r="AA4611" i="1" s="1"/>
  <c r="W4595" i="1"/>
  <c r="AA4595" i="1" s="1"/>
  <c r="W4532" i="1"/>
  <c r="AA4532" i="1" s="1"/>
  <c r="W4496" i="1"/>
  <c r="AA4496" i="1" s="1"/>
  <c r="W4432" i="1"/>
  <c r="AA4432" i="1" s="1"/>
  <c r="W4368" i="1"/>
  <c r="AA4368" i="1" s="1"/>
  <c r="W4304" i="1"/>
  <c r="AA4304" i="1" s="1"/>
  <c r="W4240" i="1"/>
  <c r="AA4240" i="1" s="1"/>
  <c r="W4176" i="1"/>
  <c r="AA4176" i="1" s="1"/>
  <c r="W4112" i="1"/>
  <c r="AA4112" i="1" s="1"/>
  <c r="W4048" i="1"/>
  <c r="AA4048" i="1" s="1"/>
  <c r="W3984" i="1"/>
  <c r="AA3984" i="1" s="1"/>
  <c r="W3920" i="1"/>
  <c r="AA3920" i="1" s="1"/>
  <c r="W3853" i="1"/>
  <c r="AA3853" i="1" s="1"/>
  <c r="W3768" i="1"/>
  <c r="AA3768" i="1" s="1"/>
  <c r="W3683" i="1"/>
  <c r="AA3683" i="1" s="1"/>
  <c r="W3597" i="1"/>
  <c r="AA3597" i="1" s="1"/>
  <c r="W3504" i="1"/>
  <c r="AA3504" i="1" s="1"/>
  <c r="W3376" i="1"/>
  <c r="AA3376" i="1" s="1"/>
  <c r="W3248" i="1"/>
  <c r="AA3248" i="1" s="1"/>
  <c r="W3120" i="1"/>
  <c r="AA3120" i="1" s="1"/>
  <c r="W2965" i="1"/>
  <c r="AA2965" i="1" s="1"/>
  <c r="W2623" i="1"/>
  <c r="AA2623" i="1" s="1"/>
  <c r="W4503" i="1"/>
  <c r="AA4503" i="1" s="1"/>
  <c r="W4487" i="1"/>
  <c r="AA4487" i="1" s="1"/>
  <c r="W4471" i="1"/>
  <c r="AA4471" i="1" s="1"/>
  <c r="W4455" i="1"/>
  <c r="AA4455" i="1" s="1"/>
  <c r="W4439" i="1"/>
  <c r="AA4439" i="1" s="1"/>
  <c r="W4423" i="1"/>
  <c r="AA4423" i="1" s="1"/>
  <c r="W4407" i="1"/>
  <c r="AA4407" i="1" s="1"/>
  <c r="W4391" i="1"/>
  <c r="AA4391" i="1" s="1"/>
  <c r="W4375" i="1"/>
  <c r="AA4375" i="1" s="1"/>
  <c r="W4359" i="1"/>
  <c r="AA4359" i="1" s="1"/>
  <c r="W4343" i="1"/>
  <c r="AA4343" i="1" s="1"/>
  <c r="W4327" i="1"/>
  <c r="AA4327" i="1" s="1"/>
  <c r="W4311" i="1"/>
  <c r="AA4311" i="1" s="1"/>
  <c r="W4295" i="1"/>
  <c r="AA4295" i="1" s="1"/>
  <c r="W4279" i="1"/>
  <c r="AA4279" i="1" s="1"/>
  <c r="W4263" i="1"/>
  <c r="AA4263" i="1" s="1"/>
  <c r="W4247" i="1"/>
  <c r="AA4247" i="1" s="1"/>
  <c r="W4231" i="1"/>
  <c r="AA4231" i="1" s="1"/>
  <c r="W4215" i="1"/>
  <c r="AA4215" i="1" s="1"/>
  <c r="W4199" i="1"/>
  <c r="AA4199" i="1" s="1"/>
  <c r="W4183" i="1"/>
  <c r="AA4183" i="1" s="1"/>
  <c r="W4167" i="1"/>
  <c r="AA4167" i="1" s="1"/>
  <c r="W4151" i="1"/>
  <c r="AA4151" i="1" s="1"/>
  <c r="W4135" i="1"/>
  <c r="AA4135" i="1" s="1"/>
  <c r="W4119" i="1"/>
  <c r="AA4119" i="1" s="1"/>
  <c r="W4103" i="1"/>
  <c r="AA4103" i="1" s="1"/>
  <c r="W4087" i="1"/>
  <c r="AA4087" i="1" s="1"/>
  <c r="W4071" i="1"/>
  <c r="AA4071" i="1" s="1"/>
  <c r="W4055" i="1"/>
  <c r="AA4055" i="1" s="1"/>
  <c r="W4039" i="1"/>
  <c r="AA4039" i="1" s="1"/>
  <c r="W4023" i="1"/>
  <c r="AA4023" i="1" s="1"/>
  <c r="W4007" i="1"/>
  <c r="AA4007" i="1" s="1"/>
  <c r="W3991" i="1"/>
  <c r="AA3991" i="1" s="1"/>
  <c r="W3975" i="1"/>
  <c r="AA3975" i="1" s="1"/>
  <c r="W3959" i="1"/>
  <c r="AA3959" i="1" s="1"/>
  <c r="W3943" i="1"/>
  <c r="AA3943" i="1" s="1"/>
  <c r="W3927" i="1"/>
  <c r="AA3927" i="1" s="1"/>
  <c r="W3911" i="1"/>
  <c r="AA3911" i="1" s="1"/>
  <c r="W3895" i="1"/>
  <c r="AA3895" i="1" s="1"/>
  <c r="W3879" i="1"/>
  <c r="AA3879" i="1" s="1"/>
  <c r="W3863" i="1"/>
  <c r="AA3863" i="1" s="1"/>
  <c r="W3841" i="1"/>
  <c r="AA3841" i="1" s="1"/>
  <c r="W3820" i="1"/>
  <c r="AA3820" i="1" s="1"/>
  <c r="W3799" i="1"/>
  <c r="AA3799" i="1" s="1"/>
  <c r="W3777" i="1"/>
  <c r="AA3777" i="1" s="1"/>
  <c r="W3756" i="1"/>
  <c r="AA3756" i="1" s="1"/>
  <c r="W3735" i="1"/>
  <c r="AA3735" i="1" s="1"/>
  <c r="W3713" i="1"/>
  <c r="AA3713" i="1" s="1"/>
  <c r="W3692" i="1"/>
  <c r="AA3692" i="1" s="1"/>
  <c r="W3671" i="1"/>
  <c r="AA3671" i="1" s="1"/>
  <c r="W3649" i="1"/>
  <c r="AA3649" i="1" s="1"/>
  <c r="W3628" i="1"/>
  <c r="AA3628" i="1" s="1"/>
  <c r="W3607" i="1"/>
  <c r="AA3607" i="1" s="1"/>
  <c r="W3585" i="1"/>
  <c r="AA3585" i="1" s="1"/>
  <c r="W3564" i="1"/>
  <c r="AA3564" i="1" s="1"/>
  <c r="W3543" i="1"/>
  <c r="AA3543" i="1" s="1"/>
  <c r="W3517" i="1"/>
  <c r="AA3517" i="1" s="1"/>
  <c r="W3485" i="1"/>
  <c r="AA3485" i="1" s="1"/>
  <c r="W3453" i="1"/>
  <c r="AA3453" i="1" s="1"/>
  <c r="W3421" i="1"/>
  <c r="AA3421" i="1" s="1"/>
  <c r="W3389" i="1"/>
  <c r="AA3389" i="1" s="1"/>
  <c r="W3357" i="1"/>
  <c r="AA3357" i="1" s="1"/>
  <c r="W3325" i="1"/>
  <c r="AA3325" i="1" s="1"/>
  <c r="W3293" i="1"/>
  <c r="AA3293" i="1" s="1"/>
  <c r="W3261" i="1"/>
  <c r="AA3261" i="1" s="1"/>
  <c r="W3229" i="1"/>
  <c r="AA3229" i="1" s="1"/>
  <c r="W3197" i="1"/>
  <c r="AA3197" i="1" s="1"/>
  <c r="W3165" i="1"/>
  <c r="AA3165" i="1" s="1"/>
  <c r="W3133" i="1"/>
  <c r="AA3133" i="1" s="1"/>
  <c r="W3101" i="1"/>
  <c r="AA3101" i="1" s="1"/>
  <c r="W3069" i="1"/>
  <c r="AA3069" i="1" s="1"/>
  <c r="W3037" i="1"/>
  <c r="AA3037" i="1" s="1"/>
  <c r="W2993" i="1"/>
  <c r="AA2993" i="1" s="1"/>
  <c r="W2929" i="1"/>
  <c r="AA2929" i="1" s="1"/>
  <c r="W2865" i="1"/>
  <c r="AA2865" i="1" s="1"/>
  <c r="W2801" i="1"/>
  <c r="AA2801" i="1" s="1"/>
  <c r="W2679" i="1"/>
  <c r="AA2679" i="1" s="1"/>
  <c r="W2551" i="1"/>
  <c r="AA2551" i="1" s="1"/>
  <c r="W2299" i="1"/>
  <c r="AA2299" i="1" s="1"/>
  <c r="W1999" i="1"/>
  <c r="AA1999" i="1" s="1"/>
  <c r="W4586" i="1"/>
  <c r="AA4586" i="1" s="1"/>
  <c r="W4570" i="1"/>
  <c r="AA4570" i="1" s="1"/>
  <c r="W4554" i="1"/>
  <c r="AA4554" i="1" s="1"/>
  <c r="W4538" i="1"/>
  <c r="AA4538" i="1" s="1"/>
  <c r="W4522" i="1"/>
  <c r="AA4522" i="1" s="1"/>
  <c r="W4506" i="1"/>
  <c r="AA4506" i="1" s="1"/>
  <c r="W4490" i="1"/>
  <c r="AA4490" i="1" s="1"/>
  <c r="W4474" i="1"/>
  <c r="AA4474" i="1" s="1"/>
  <c r="W4458" i="1"/>
  <c r="AA4458" i="1" s="1"/>
  <c r="W4442" i="1"/>
  <c r="AA4442" i="1" s="1"/>
  <c r="W4426" i="1"/>
  <c r="AA4426" i="1" s="1"/>
  <c r="W4410" i="1"/>
  <c r="AA4410" i="1" s="1"/>
  <c r="W4394" i="1"/>
  <c r="AA4394" i="1" s="1"/>
  <c r="W4378" i="1"/>
  <c r="AA4378" i="1" s="1"/>
  <c r="W4362" i="1"/>
  <c r="AA4362" i="1" s="1"/>
  <c r="W4346" i="1"/>
  <c r="AA4346" i="1" s="1"/>
  <c r="W4330" i="1"/>
  <c r="AA4330" i="1" s="1"/>
  <c r="W4314" i="1"/>
  <c r="AA4314" i="1" s="1"/>
  <c r="W4298" i="1"/>
  <c r="AA4298" i="1" s="1"/>
  <c r="W4282" i="1"/>
  <c r="AA4282" i="1" s="1"/>
  <c r="W4266" i="1"/>
  <c r="AA4266" i="1" s="1"/>
  <c r="W4250" i="1"/>
  <c r="AA4250" i="1" s="1"/>
  <c r="W4234" i="1"/>
  <c r="AA4234" i="1" s="1"/>
  <c r="W4218" i="1"/>
  <c r="AA4218" i="1" s="1"/>
  <c r="W4202" i="1"/>
  <c r="AA4202" i="1" s="1"/>
  <c r="W4186" i="1"/>
  <c r="AA4186" i="1" s="1"/>
  <c r="W4170" i="1"/>
  <c r="AA4170" i="1" s="1"/>
  <c r="W4154" i="1"/>
  <c r="AA4154" i="1" s="1"/>
  <c r="W4138" i="1"/>
  <c r="AA4138" i="1" s="1"/>
  <c r="W4122" i="1"/>
  <c r="AA4122" i="1" s="1"/>
  <c r="W4106" i="1"/>
  <c r="AA4106" i="1" s="1"/>
  <c r="W4090" i="1"/>
  <c r="AA4090" i="1" s="1"/>
  <c r="W4074" i="1"/>
  <c r="AA4074" i="1" s="1"/>
  <c r="W4058" i="1"/>
  <c r="AA4058" i="1" s="1"/>
  <c r="W4042" i="1"/>
  <c r="AA4042" i="1" s="1"/>
  <c r="W4026" i="1"/>
  <c r="AA4026" i="1" s="1"/>
  <c r="W4010" i="1"/>
  <c r="AA4010" i="1" s="1"/>
  <c r="W3994" i="1"/>
  <c r="AA3994" i="1" s="1"/>
  <c r="W3978" i="1"/>
  <c r="AA3978" i="1" s="1"/>
  <c r="W3962" i="1"/>
  <c r="AA3962" i="1" s="1"/>
  <c r="W3946" i="1"/>
  <c r="AA3946" i="1" s="1"/>
  <c r="W3930" i="1"/>
  <c r="AA3930" i="1" s="1"/>
  <c r="W3914" i="1"/>
  <c r="AA3914" i="1" s="1"/>
  <c r="W3898" i="1"/>
  <c r="AA3898" i="1" s="1"/>
  <c r="W3882" i="1"/>
  <c r="AA3882" i="1" s="1"/>
  <c r="W3866" i="1"/>
  <c r="AA3866" i="1" s="1"/>
  <c r="W3845" i="1"/>
  <c r="AA3845" i="1" s="1"/>
  <c r="W3824" i="1"/>
  <c r="AA3824" i="1" s="1"/>
  <c r="W3803" i="1"/>
  <c r="AA3803" i="1" s="1"/>
  <c r="W3781" i="1"/>
  <c r="AA3781" i="1" s="1"/>
  <c r="W3760" i="1"/>
  <c r="AA3760" i="1" s="1"/>
  <c r="W3739" i="1"/>
  <c r="AA3739" i="1" s="1"/>
  <c r="W3717" i="1"/>
  <c r="AA3717" i="1" s="1"/>
  <c r="W3696" i="1"/>
  <c r="AA3696" i="1" s="1"/>
  <c r="W3675" i="1"/>
  <c r="AA3675" i="1" s="1"/>
  <c r="W3653" i="1"/>
  <c r="AA3653" i="1" s="1"/>
  <c r="W3632" i="1"/>
  <c r="AA3632" i="1" s="1"/>
  <c r="W3611" i="1"/>
  <c r="AA3611" i="1" s="1"/>
  <c r="W3589" i="1"/>
  <c r="AA3589" i="1" s="1"/>
  <c r="W3568" i="1"/>
  <c r="AA3568" i="1" s="1"/>
  <c r="W3547" i="1"/>
  <c r="AA3547" i="1" s="1"/>
  <c r="W3524" i="1"/>
  <c r="AA3524" i="1" s="1"/>
  <c r="W3492" i="1"/>
  <c r="AA3492" i="1" s="1"/>
  <c r="W3460" i="1"/>
  <c r="AA3460" i="1" s="1"/>
  <c r="W3428" i="1"/>
  <c r="AA3428" i="1" s="1"/>
  <c r="W3396" i="1"/>
  <c r="AA3396" i="1" s="1"/>
  <c r="W3364" i="1"/>
  <c r="AA3364" i="1" s="1"/>
  <c r="W3332" i="1"/>
  <c r="AA3332" i="1" s="1"/>
  <c r="W3300" i="1"/>
  <c r="AA3300" i="1" s="1"/>
  <c r="W3268" i="1"/>
  <c r="AA3268" i="1" s="1"/>
  <c r="W3236" i="1"/>
  <c r="AA3236" i="1" s="1"/>
  <c r="W3204" i="1"/>
  <c r="AA3204" i="1" s="1"/>
  <c r="W3172" i="1"/>
  <c r="AA3172" i="1" s="1"/>
  <c r="W3140" i="1"/>
  <c r="AA3140" i="1" s="1"/>
  <c r="W3108" i="1"/>
  <c r="AA3108" i="1" s="1"/>
  <c r="W3076" i="1"/>
  <c r="AA3076" i="1" s="1"/>
  <c r="W3044" i="1"/>
  <c r="AA3044" i="1" s="1"/>
  <c r="W3005" i="1"/>
  <c r="AA3005" i="1" s="1"/>
  <c r="W2941" i="1"/>
  <c r="AA2941" i="1" s="1"/>
  <c r="W2877" i="1"/>
  <c r="AA2877" i="1" s="1"/>
  <c r="W2813" i="1"/>
  <c r="AA2813" i="1" s="1"/>
  <c r="W2703" i="1"/>
  <c r="AA2703" i="1" s="1"/>
  <c r="W2575" i="1"/>
  <c r="AA2575" i="1" s="1"/>
  <c r="W2347" i="1"/>
  <c r="AA2347" i="1" s="1"/>
  <c r="W2091" i="1"/>
  <c r="AA2091" i="1" s="1"/>
  <c r="W4593" i="1"/>
  <c r="AA4593" i="1" s="1"/>
  <c r="W4577" i="1"/>
  <c r="AA4577" i="1" s="1"/>
  <c r="W4545" i="1"/>
  <c r="AA4545" i="1" s="1"/>
  <c r="W4529" i="1"/>
  <c r="AA4529" i="1" s="1"/>
  <c r="W4513" i="1"/>
  <c r="AA4513" i="1" s="1"/>
  <c r="W4497" i="1"/>
  <c r="AA4497" i="1" s="1"/>
  <c r="W4481" i="1"/>
  <c r="AA4481" i="1" s="1"/>
  <c r="W4465" i="1"/>
  <c r="AA4465" i="1" s="1"/>
  <c r="W4449" i="1"/>
  <c r="AA4449" i="1" s="1"/>
  <c r="W4433" i="1"/>
  <c r="AA4433" i="1" s="1"/>
  <c r="W4417" i="1"/>
  <c r="AA4417" i="1" s="1"/>
  <c r="W4401" i="1"/>
  <c r="AA4401" i="1" s="1"/>
  <c r="W4385" i="1"/>
  <c r="AA4385" i="1" s="1"/>
  <c r="W4369" i="1"/>
  <c r="AA4369" i="1" s="1"/>
  <c r="W4353" i="1"/>
  <c r="AA4353" i="1" s="1"/>
  <c r="W4337" i="1"/>
  <c r="AA4337" i="1" s="1"/>
  <c r="W4321" i="1"/>
  <c r="AA4321" i="1" s="1"/>
  <c r="W4305" i="1"/>
  <c r="AA4305" i="1" s="1"/>
  <c r="W4289" i="1"/>
  <c r="AA4289" i="1" s="1"/>
  <c r="W4273" i="1"/>
  <c r="AA4273" i="1" s="1"/>
  <c r="W4257" i="1"/>
  <c r="AA4257" i="1" s="1"/>
  <c r="W4241" i="1"/>
  <c r="AA4241" i="1" s="1"/>
  <c r="W4225" i="1"/>
  <c r="AA4225" i="1" s="1"/>
  <c r="W4209" i="1"/>
  <c r="AA4209" i="1" s="1"/>
  <c r="W4193" i="1"/>
  <c r="AA4193" i="1" s="1"/>
  <c r="W4177" i="1"/>
  <c r="AA4177" i="1" s="1"/>
  <c r="W4161" i="1"/>
  <c r="AA4161" i="1" s="1"/>
  <c r="W4145" i="1"/>
  <c r="AA4145" i="1" s="1"/>
  <c r="W4129" i="1"/>
  <c r="AA4129" i="1" s="1"/>
  <c r="W4113" i="1"/>
  <c r="AA4113" i="1" s="1"/>
  <c r="W4097" i="1"/>
  <c r="AA4097" i="1" s="1"/>
  <c r="W4081" i="1"/>
  <c r="AA4081" i="1" s="1"/>
  <c r="W4065" i="1"/>
  <c r="AA4065" i="1" s="1"/>
  <c r="W4049" i="1"/>
  <c r="AA4049" i="1" s="1"/>
  <c r="W4033" i="1"/>
  <c r="AA4033" i="1" s="1"/>
  <c r="W4017" i="1"/>
  <c r="AA4017" i="1" s="1"/>
  <c r="W4001" i="1"/>
  <c r="AA4001" i="1" s="1"/>
  <c r="W3985" i="1"/>
  <c r="AA3985" i="1" s="1"/>
  <c r="W3969" i="1"/>
  <c r="AA3969" i="1" s="1"/>
  <c r="W3953" i="1"/>
  <c r="AA3953" i="1" s="1"/>
  <c r="W3937" i="1"/>
  <c r="AA3937" i="1" s="1"/>
  <c r="W3921" i="1"/>
  <c r="AA3921" i="1" s="1"/>
  <c r="W3905" i="1"/>
  <c r="AA3905" i="1" s="1"/>
  <c r="W3889" i="1"/>
  <c r="AA3889" i="1" s="1"/>
  <c r="W3873" i="1"/>
  <c r="AA3873" i="1" s="1"/>
  <c r="W3855" i="1"/>
  <c r="AA3855" i="1" s="1"/>
  <c r="W3833" i="1"/>
  <c r="AA3833" i="1" s="1"/>
  <c r="W3812" i="1"/>
  <c r="AA3812" i="1" s="1"/>
  <c r="W3791" i="1"/>
  <c r="AA3791" i="1" s="1"/>
  <c r="W3769" i="1"/>
  <c r="AA3769" i="1" s="1"/>
  <c r="W3748" i="1"/>
  <c r="AA3748" i="1" s="1"/>
  <c r="W3727" i="1"/>
  <c r="AA3727" i="1" s="1"/>
  <c r="W3705" i="1"/>
  <c r="AA3705" i="1" s="1"/>
  <c r="W3684" i="1"/>
  <c r="AA3684" i="1" s="1"/>
  <c r="W3663" i="1"/>
  <c r="AA3663" i="1" s="1"/>
  <c r="W3641" i="1"/>
  <c r="AA3641" i="1" s="1"/>
  <c r="W3620" i="1"/>
  <c r="AA3620" i="1" s="1"/>
  <c r="W3599" i="1"/>
  <c r="AA3599" i="1" s="1"/>
  <c r="W3577" i="1"/>
  <c r="AA3577" i="1" s="1"/>
  <c r="W3556" i="1"/>
  <c r="AA3556" i="1" s="1"/>
  <c r="W3535" i="1"/>
  <c r="AA3535" i="1" s="1"/>
  <c r="W3505" i="1"/>
  <c r="AA3505" i="1" s="1"/>
  <c r="W3473" i="1"/>
  <c r="AA3473" i="1" s="1"/>
  <c r="W3441" i="1"/>
  <c r="AA3441" i="1" s="1"/>
  <c r="W3409" i="1"/>
  <c r="AA3409" i="1" s="1"/>
  <c r="W3377" i="1"/>
  <c r="AA3377" i="1" s="1"/>
  <c r="W3345" i="1"/>
  <c r="AA3345" i="1" s="1"/>
  <c r="W3313" i="1"/>
  <c r="AA3313" i="1" s="1"/>
  <c r="W3281" i="1"/>
  <c r="AA3281" i="1" s="1"/>
  <c r="W3249" i="1"/>
  <c r="AA3249" i="1" s="1"/>
  <c r="W3217" i="1"/>
  <c r="AA3217" i="1" s="1"/>
  <c r="W3185" i="1"/>
  <c r="AA3185" i="1" s="1"/>
  <c r="W3153" i="1"/>
  <c r="AA3153" i="1" s="1"/>
  <c r="W3121" i="1"/>
  <c r="AA3121" i="1" s="1"/>
  <c r="W3089" i="1"/>
  <c r="AA3089" i="1" s="1"/>
  <c r="W3057" i="1"/>
  <c r="AA3057" i="1" s="1"/>
  <c r="W3025" i="1"/>
  <c r="AA3025" i="1" s="1"/>
  <c r="W2969" i="1"/>
  <c r="AA2969" i="1" s="1"/>
  <c r="W2905" i="1"/>
  <c r="AA2905" i="1" s="1"/>
  <c r="W2841" i="1"/>
  <c r="AA2841" i="1" s="1"/>
  <c r="W2759" i="1"/>
  <c r="AA2759" i="1" s="1"/>
  <c r="W2631" i="1"/>
  <c r="AA2631" i="1" s="1"/>
  <c r="W2459" i="1"/>
  <c r="AA2459" i="1" s="1"/>
  <c r="W2203" i="1"/>
  <c r="AA2203" i="1" s="1"/>
  <c r="W1727" i="1"/>
  <c r="AA1727" i="1" s="1"/>
  <c r="W3008" i="1"/>
  <c r="AA3008" i="1" s="1"/>
  <c r="W2992" i="1"/>
  <c r="AA2992" i="1" s="1"/>
  <c r="W2976" i="1"/>
  <c r="AA2976" i="1" s="1"/>
  <c r="W2960" i="1"/>
  <c r="AA2960" i="1" s="1"/>
  <c r="W2944" i="1"/>
  <c r="AA2944" i="1" s="1"/>
  <c r="W2928" i="1"/>
  <c r="AA2928" i="1" s="1"/>
  <c r="W2912" i="1"/>
  <c r="AA2912" i="1" s="1"/>
  <c r="W2896" i="1"/>
  <c r="AA2896" i="1" s="1"/>
  <c r="W2880" i="1"/>
  <c r="AA2880" i="1" s="1"/>
  <c r="W2864" i="1"/>
  <c r="AA2864" i="1" s="1"/>
  <c r="W2848" i="1"/>
  <c r="AA2848" i="1" s="1"/>
  <c r="W2832" i="1"/>
  <c r="AA2832" i="1" s="1"/>
  <c r="W2816" i="1"/>
  <c r="AA2816" i="1" s="1"/>
  <c r="W2800" i="1"/>
  <c r="AA2800" i="1" s="1"/>
  <c r="W2772" i="1"/>
  <c r="AA2772" i="1" s="1"/>
  <c r="W2740" i="1"/>
  <c r="AA2740" i="1" s="1"/>
  <c r="W2708" i="1"/>
  <c r="AA2708" i="1" s="1"/>
  <c r="W2676" i="1"/>
  <c r="AA2676" i="1" s="1"/>
  <c r="W2644" i="1"/>
  <c r="AA2644" i="1" s="1"/>
  <c r="W2612" i="1"/>
  <c r="AA2612" i="1" s="1"/>
  <c r="W2580" i="1"/>
  <c r="AA2580" i="1" s="1"/>
  <c r="W2548" i="1"/>
  <c r="AA2548" i="1" s="1"/>
  <c r="W2487" i="1"/>
  <c r="AA2487" i="1" s="1"/>
  <c r="W2423" i="1"/>
  <c r="AA2423" i="1" s="1"/>
  <c r="W2359" i="1"/>
  <c r="AA2359" i="1" s="1"/>
  <c r="W2295" i="1"/>
  <c r="AA2295" i="1" s="1"/>
  <c r="W2231" i="1"/>
  <c r="AA2231" i="1" s="1"/>
  <c r="W2167" i="1"/>
  <c r="AA2167" i="1" s="1"/>
  <c r="W2103" i="1"/>
  <c r="AA2103" i="1" s="1"/>
  <c r="W1991" i="1"/>
  <c r="AA1991" i="1" s="1"/>
  <c r="W1839" i="1"/>
  <c r="AA1839" i="1" s="1"/>
  <c r="W1570" i="1"/>
  <c r="AA1570" i="1" s="1"/>
  <c r="W3523" i="1"/>
  <c r="AA3523" i="1" s="1"/>
  <c r="W3507" i="1"/>
  <c r="AA3507" i="1" s="1"/>
  <c r="W3491" i="1"/>
  <c r="AA3491" i="1" s="1"/>
  <c r="W3475" i="1"/>
  <c r="AA3475" i="1" s="1"/>
  <c r="W3459" i="1"/>
  <c r="AA3459" i="1" s="1"/>
  <c r="W3443" i="1"/>
  <c r="AA3443" i="1" s="1"/>
  <c r="W3427" i="1"/>
  <c r="AA3427" i="1" s="1"/>
  <c r="W3411" i="1"/>
  <c r="AA3411" i="1" s="1"/>
  <c r="W3395" i="1"/>
  <c r="AA3395" i="1" s="1"/>
  <c r="W3379" i="1"/>
  <c r="AA3379" i="1" s="1"/>
  <c r="W3363" i="1"/>
  <c r="AA3363" i="1" s="1"/>
  <c r="W3347" i="1"/>
  <c r="AA3347" i="1" s="1"/>
  <c r="W3331" i="1"/>
  <c r="AA3331" i="1" s="1"/>
  <c r="W3315" i="1"/>
  <c r="AA3315" i="1" s="1"/>
  <c r="W3299" i="1"/>
  <c r="AA3299" i="1" s="1"/>
  <c r="W3283" i="1"/>
  <c r="AA3283" i="1" s="1"/>
  <c r="W3267" i="1"/>
  <c r="AA3267" i="1" s="1"/>
  <c r="W3251" i="1"/>
  <c r="AA3251" i="1" s="1"/>
  <c r="W3235" i="1"/>
  <c r="AA3235" i="1" s="1"/>
  <c r="W3219" i="1"/>
  <c r="AA3219" i="1" s="1"/>
  <c r="W3203" i="1"/>
  <c r="AA3203" i="1" s="1"/>
  <c r="W3187" i="1"/>
  <c r="AA3187" i="1" s="1"/>
  <c r="W3171" i="1"/>
  <c r="AA3171" i="1" s="1"/>
  <c r="W3155" i="1"/>
  <c r="AA3155" i="1" s="1"/>
  <c r="W3139" i="1"/>
  <c r="AA3139" i="1" s="1"/>
  <c r="W3123" i="1"/>
  <c r="AA3123" i="1" s="1"/>
  <c r="W3107" i="1"/>
  <c r="AA3107" i="1" s="1"/>
  <c r="W3091" i="1"/>
  <c r="AA3091" i="1" s="1"/>
  <c r="W3075" i="1"/>
  <c r="AA3075" i="1" s="1"/>
  <c r="W3059" i="1"/>
  <c r="AA3059" i="1" s="1"/>
  <c r="W3043" i="1"/>
  <c r="AA3043" i="1" s="1"/>
  <c r="W3027" i="1"/>
  <c r="AA3027" i="1" s="1"/>
  <c r="W3011" i="1"/>
  <c r="AA3011" i="1" s="1"/>
  <c r="W2995" i="1"/>
  <c r="AA2995" i="1" s="1"/>
  <c r="W2979" i="1"/>
  <c r="AA2979" i="1" s="1"/>
  <c r="W2963" i="1"/>
  <c r="AA2963" i="1" s="1"/>
  <c r="W2947" i="1"/>
  <c r="AA2947" i="1" s="1"/>
  <c r="W2931" i="1"/>
  <c r="AA2931" i="1" s="1"/>
  <c r="W2915" i="1"/>
  <c r="AA2915" i="1" s="1"/>
  <c r="W2899" i="1"/>
  <c r="AA2899" i="1" s="1"/>
  <c r="W2883" i="1"/>
  <c r="AA2883" i="1" s="1"/>
  <c r="W2867" i="1"/>
  <c r="AA2867" i="1" s="1"/>
  <c r="W2851" i="1"/>
  <c r="AA2851" i="1" s="1"/>
  <c r="W2835" i="1"/>
  <c r="AA2835" i="1" s="1"/>
  <c r="W2819" i="1"/>
  <c r="AA2819" i="1" s="1"/>
  <c r="W2803" i="1"/>
  <c r="AA2803" i="1" s="1"/>
  <c r="W2779" i="1"/>
  <c r="AA2779" i="1" s="1"/>
  <c r="W2747" i="1"/>
  <c r="AA2747" i="1" s="1"/>
  <c r="W2715" i="1"/>
  <c r="AA2715" i="1" s="1"/>
  <c r="W2683" i="1"/>
  <c r="AA2683" i="1" s="1"/>
  <c r="W2651" i="1"/>
  <c r="AA2651" i="1" s="1"/>
  <c r="W2619" i="1"/>
  <c r="AA2619" i="1" s="1"/>
  <c r="W2587" i="1"/>
  <c r="AA2587" i="1" s="1"/>
  <c r="W2555" i="1"/>
  <c r="AA2555" i="1" s="1"/>
  <c r="W2499" i="1"/>
  <c r="AA2499" i="1" s="1"/>
  <c r="W2435" i="1"/>
  <c r="AA2435" i="1" s="1"/>
  <c r="W2371" i="1"/>
  <c r="AA2371" i="1" s="1"/>
  <c r="W2307" i="1"/>
  <c r="AA2307" i="1" s="1"/>
  <c r="W2243" i="1"/>
  <c r="AA2243" i="1" s="1"/>
  <c r="W2179" i="1"/>
  <c r="AA2179" i="1" s="1"/>
  <c r="W2115" i="1"/>
  <c r="AA2115" i="1" s="1"/>
  <c r="W2015" i="1"/>
  <c r="AA2015" i="1" s="1"/>
  <c r="W1887" i="1"/>
  <c r="AA1887" i="1" s="1"/>
  <c r="W1631" i="1"/>
  <c r="AA1631" i="1" s="1"/>
  <c r="W3862" i="1"/>
  <c r="AA3862" i="1" s="1"/>
  <c r="W3846" i="1"/>
  <c r="AA3846" i="1" s="1"/>
  <c r="W3830" i="1"/>
  <c r="AA3830" i="1" s="1"/>
  <c r="W3814" i="1"/>
  <c r="AA3814" i="1" s="1"/>
  <c r="W3798" i="1"/>
  <c r="AA3798" i="1" s="1"/>
  <c r="W3782" i="1"/>
  <c r="AA3782" i="1" s="1"/>
  <c r="W3766" i="1"/>
  <c r="AA3766" i="1" s="1"/>
  <c r="W3750" i="1"/>
  <c r="AA3750" i="1" s="1"/>
  <c r="W3734" i="1"/>
  <c r="AA3734" i="1" s="1"/>
  <c r="W3718" i="1"/>
  <c r="AA3718" i="1" s="1"/>
  <c r="W3702" i="1"/>
  <c r="AA3702" i="1" s="1"/>
  <c r="W3686" i="1"/>
  <c r="AA3686" i="1" s="1"/>
  <c r="W3670" i="1"/>
  <c r="AA3670" i="1" s="1"/>
  <c r="W3654" i="1"/>
  <c r="AA3654" i="1" s="1"/>
  <c r="W3638" i="1"/>
  <c r="AA3638" i="1" s="1"/>
  <c r="W3622" i="1"/>
  <c r="AA3622" i="1" s="1"/>
  <c r="W3606" i="1"/>
  <c r="AA3606" i="1" s="1"/>
  <c r="W3590" i="1"/>
  <c r="AA3590" i="1" s="1"/>
  <c r="W3574" i="1"/>
  <c r="AA3574" i="1" s="1"/>
  <c r="W3558" i="1"/>
  <c r="AA3558" i="1" s="1"/>
  <c r="W3542" i="1"/>
  <c r="AA3542" i="1" s="1"/>
  <c r="W3526" i="1"/>
  <c r="AA3526" i="1" s="1"/>
  <c r="W3510" i="1"/>
  <c r="AA3510" i="1" s="1"/>
  <c r="W3494" i="1"/>
  <c r="AA3494" i="1" s="1"/>
  <c r="W3478" i="1"/>
  <c r="AA3478" i="1" s="1"/>
  <c r="W3462" i="1"/>
  <c r="AA3462" i="1" s="1"/>
  <c r="W3446" i="1"/>
  <c r="AA3446" i="1" s="1"/>
  <c r="W3430" i="1"/>
  <c r="AA3430" i="1" s="1"/>
  <c r="W3414" i="1"/>
  <c r="AA3414" i="1" s="1"/>
  <c r="W3398" i="1"/>
  <c r="AA3398" i="1" s="1"/>
  <c r="W3382" i="1"/>
  <c r="AA3382" i="1" s="1"/>
  <c r="W3366" i="1"/>
  <c r="AA3366" i="1" s="1"/>
  <c r="W3350" i="1"/>
  <c r="AA3350" i="1" s="1"/>
  <c r="W3334" i="1"/>
  <c r="AA3334" i="1" s="1"/>
  <c r="W3318" i="1"/>
  <c r="AA3318" i="1" s="1"/>
  <c r="W3302" i="1"/>
  <c r="AA3302" i="1" s="1"/>
  <c r="W3286" i="1"/>
  <c r="AA3286" i="1" s="1"/>
  <c r="W3270" i="1"/>
  <c r="AA3270" i="1" s="1"/>
  <c r="W3254" i="1"/>
  <c r="AA3254" i="1" s="1"/>
  <c r="W3238" i="1"/>
  <c r="AA3238" i="1" s="1"/>
  <c r="W3222" i="1"/>
  <c r="AA3222" i="1" s="1"/>
  <c r="W3206" i="1"/>
  <c r="AA3206" i="1" s="1"/>
  <c r="W3190" i="1"/>
  <c r="AA3190" i="1" s="1"/>
  <c r="W3174" i="1"/>
  <c r="AA3174" i="1" s="1"/>
  <c r="W3158" i="1"/>
  <c r="AA3158" i="1" s="1"/>
  <c r="W3142" i="1"/>
  <c r="AA3142" i="1" s="1"/>
  <c r="W3126" i="1"/>
  <c r="AA3126" i="1" s="1"/>
  <c r="W3110" i="1"/>
  <c r="AA3110" i="1" s="1"/>
  <c r="W3094" i="1"/>
  <c r="AA3094" i="1" s="1"/>
  <c r="W3078" i="1"/>
  <c r="AA3078" i="1" s="1"/>
  <c r="W3062" i="1"/>
  <c r="AA3062" i="1" s="1"/>
  <c r="W3046" i="1"/>
  <c r="AA3046" i="1" s="1"/>
  <c r="W3030" i="1"/>
  <c r="AA3030" i="1" s="1"/>
  <c r="W3014" i="1"/>
  <c r="AA3014" i="1" s="1"/>
  <c r="W2998" i="1"/>
  <c r="AA2998" i="1" s="1"/>
  <c r="W2982" i="1"/>
  <c r="AA2982" i="1" s="1"/>
  <c r="W2966" i="1"/>
  <c r="AA2966" i="1" s="1"/>
  <c r="W2950" i="1"/>
  <c r="AA2950" i="1" s="1"/>
  <c r="W2934" i="1"/>
  <c r="AA2934" i="1" s="1"/>
  <c r="W2918" i="1"/>
  <c r="AA2918" i="1" s="1"/>
  <c r="W2902" i="1"/>
  <c r="AA2902" i="1" s="1"/>
  <c r="W2886" i="1"/>
  <c r="AA2886" i="1" s="1"/>
  <c r="W2870" i="1"/>
  <c r="AA2870" i="1" s="1"/>
  <c r="W2854" i="1"/>
  <c r="AA2854" i="1" s="1"/>
  <c r="W2838" i="1"/>
  <c r="AA2838" i="1" s="1"/>
  <c r="W2822" i="1"/>
  <c r="AA2822" i="1" s="1"/>
  <c r="W2806" i="1"/>
  <c r="AA2806" i="1" s="1"/>
  <c r="W2784" i="1"/>
  <c r="AA2784" i="1" s="1"/>
  <c r="W2752" i="1"/>
  <c r="AA2752" i="1" s="1"/>
  <c r="W2720" i="1"/>
  <c r="AA2720" i="1" s="1"/>
  <c r="W2688" i="1"/>
  <c r="AA2688" i="1" s="1"/>
  <c r="W2656" i="1"/>
  <c r="AA2656" i="1" s="1"/>
  <c r="W2624" i="1"/>
  <c r="AA2624" i="1" s="1"/>
  <c r="W2592" i="1"/>
  <c r="AA2592" i="1" s="1"/>
  <c r="W2560" i="1"/>
  <c r="AA2560" i="1" s="1"/>
  <c r="W2511" i="1"/>
  <c r="AA2511" i="1" s="1"/>
  <c r="W2447" i="1"/>
  <c r="AA2447" i="1" s="1"/>
  <c r="W2383" i="1"/>
  <c r="AA2383" i="1" s="1"/>
  <c r="W2319" i="1"/>
  <c r="AA2319" i="1" s="1"/>
  <c r="W2255" i="1"/>
  <c r="AA2255" i="1" s="1"/>
  <c r="W2191" i="1"/>
  <c r="AA2191" i="1" s="1"/>
  <c r="W2127" i="1"/>
  <c r="AA2127" i="1" s="1"/>
  <c r="W2039" i="1"/>
  <c r="AA2039" i="1" s="1"/>
  <c r="W1911" i="1"/>
  <c r="AA1911" i="1" s="1"/>
  <c r="W1679" i="1"/>
  <c r="AA1679" i="1" s="1"/>
  <c r="W852" i="1"/>
  <c r="AA852" i="1" s="1"/>
  <c r="W2782" i="1"/>
  <c r="AA2782" i="1" s="1"/>
  <c r="W2766" i="1"/>
  <c r="AA2766" i="1" s="1"/>
  <c r="W2750" i="1"/>
  <c r="AA2750" i="1" s="1"/>
  <c r="W2734" i="1"/>
  <c r="AA2734" i="1" s="1"/>
  <c r="W2718" i="1"/>
  <c r="AA2718" i="1" s="1"/>
  <c r="W2702" i="1"/>
  <c r="AA2702" i="1" s="1"/>
  <c r="W2686" i="1"/>
  <c r="AA2686" i="1" s="1"/>
  <c r="W2670" i="1"/>
  <c r="AA2670" i="1" s="1"/>
  <c r="W2654" i="1"/>
  <c r="AA2654" i="1" s="1"/>
  <c r="W2638" i="1"/>
  <c r="AA2638" i="1" s="1"/>
  <c r="W2622" i="1"/>
  <c r="AA2622" i="1" s="1"/>
  <c r="W2606" i="1"/>
  <c r="AA2606" i="1" s="1"/>
  <c r="W2590" i="1"/>
  <c r="AA2590" i="1" s="1"/>
  <c r="W2574" i="1"/>
  <c r="AA2574" i="1" s="1"/>
  <c r="W2558" i="1"/>
  <c r="AA2558" i="1" s="1"/>
  <c r="W2542" i="1"/>
  <c r="AA2542" i="1" s="1"/>
  <c r="W2526" i="1"/>
  <c r="AA2526" i="1" s="1"/>
  <c r="W2510" i="1"/>
  <c r="AA2510" i="1" s="1"/>
  <c r="W2494" i="1"/>
  <c r="AA2494" i="1" s="1"/>
  <c r="W2478" i="1"/>
  <c r="AA2478" i="1" s="1"/>
  <c r="W2462" i="1"/>
  <c r="AA2462" i="1" s="1"/>
  <c r="W2446" i="1"/>
  <c r="AA2446" i="1" s="1"/>
  <c r="W2430" i="1"/>
  <c r="AA2430" i="1" s="1"/>
  <c r="W2414" i="1"/>
  <c r="AA2414" i="1" s="1"/>
  <c r="W2398" i="1"/>
  <c r="AA2398" i="1" s="1"/>
  <c r="W2382" i="1"/>
  <c r="AA2382" i="1" s="1"/>
  <c r="W2366" i="1"/>
  <c r="AA2366" i="1" s="1"/>
  <c r="W2350" i="1"/>
  <c r="AA2350" i="1" s="1"/>
  <c r="W2334" i="1"/>
  <c r="AA2334" i="1" s="1"/>
  <c r="W2318" i="1"/>
  <c r="AA2318" i="1" s="1"/>
  <c r="W2302" i="1"/>
  <c r="AA2302" i="1" s="1"/>
  <c r="W2286" i="1"/>
  <c r="AA2286" i="1" s="1"/>
  <c r="W2270" i="1"/>
  <c r="AA2270" i="1" s="1"/>
  <c r="W2254" i="1"/>
  <c r="AA2254" i="1" s="1"/>
  <c r="W2238" i="1"/>
  <c r="AA2238" i="1" s="1"/>
  <c r="W2222" i="1"/>
  <c r="AA2222" i="1" s="1"/>
  <c r="W2206" i="1"/>
  <c r="AA2206" i="1" s="1"/>
  <c r="W2190" i="1"/>
  <c r="AA2190" i="1" s="1"/>
  <c r="W2174" i="1"/>
  <c r="AA2174" i="1" s="1"/>
  <c r="W2158" i="1"/>
  <c r="AA2158" i="1" s="1"/>
  <c r="W2142" i="1"/>
  <c r="AA2142" i="1" s="1"/>
  <c r="W2126" i="1"/>
  <c r="AA2126" i="1" s="1"/>
  <c r="W2110" i="1"/>
  <c r="AA2110" i="1" s="1"/>
  <c r="W2094" i="1"/>
  <c r="AA2094" i="1" s="1"/>
  <c r="W2068" i="1"/>
  <c r="AA2068" i="1" s="1"/>
  <c r="W2036" i="1"/>
  <c r="AA2036" i="1" s="1"/>
  <c r="W2004" i="1"/>
  <c r="AA2004" i="1" s="1"/>
  <c r="W1972" i="1"/>
  <c r="AA1972" i="1" s="1"/>
  <c r="W1940" i="1"/>
  <c r="AA1940" i="1" s="1"/>
  <c r="W1908" i="1"/>
  <c r="AA1908" i="1" s="1"/>
  <c r="W1867" i="1"/>
  <c r="AA1867" i="1" s="1"/>
  <c r="W1803" i="1"/>
  <c r="AA1803" i="1" s="1"/>
  <c r="W1739" i="1"/>
  <c r="AA1739" i="1" s="1"/>
  <c r="W1675" i="1"/>
  <c r="AA1675" i="1" s="1"/>
  <c r="W1611" i="1"/>
  <c r="AA1611" i="1" s="1"/>
  <c r="W1478" i="1"/>
  <c r="AA1478" i="1" s="1"/>
  <c r="W1222" i="1"/>
  <c r="AA1222" i="1" s="1"/>
  <c r="W788" i="1"/>
  <c r="AA788" i="1" s="1"/>
  <c r="W2781" i="1"/>
  <c r="AA2781" i="1" s="1"/>
  <c r="W2765" i="1"/>
  <c r="AA2765" i="1" s="1"/>
  <c r="W2749" i="1"/>
  <c r="AA2749" i="1" s="1"/>
  <c r="W2733" i="1"/>
  <c r="AA2733" i="1" s="1"/>
  <c r="W2717" i="1"/>
  <c r="AA2717" i="1" s="1"/>
  <c r="W2701" i="1"/>
  <c r="AA2701" i="1" s="1"/>
  <c r="W2685" i="1"/>
  <c r="AA2685" i="1" s="1"/>
  <c r="W2669" i="1"/>
  <c r="AA2669" i="1" s="1"/>
  <c r="W2653" i="1"/>
  <c r="AA2653" i="1" s="1"/>
  <c r="W2637" i="1"/>
  <c r="AA2637" i="1" s="1"/>
  <c r="W2621" i="1"/>
  <c r="AA2621" i="1" s="1"/>
  <c r="W2605" i="1"/>
  <c r="AA2605" i="1" s="1"/>
  <c r="W2589" i="1"/>
  <c r="AA2589" i="1" s="1"/>
  <c r="W2573" i="1"/>
  <c r="AA2573" i="1" s="1"/>
  <c r="W2557" i="1"/>
  <c r="AA2557" i="1" s="1"/>
  <c r="W2541" i="1"/>
  <c r="AA2541" i="1" s="1"/>
  <c r="W2525" i="1"/>
  <c r="AA2525" i="1" s="1"/>
  <c r="W2509" i="1"/>
  <c r="AA2509" i="1" s="1"/>
  <c r="W2493" i="1"/>
  <c r="AA2493" i="1" s="1"/>
  <c r="W2477" i="1"/>
  <c r="AA2477" i="1" s="1"/>
  <c r="W2461" i="1"/>
  <c r="AA2461" i="1" s="1"/>
  <c r="W2445" i="1"/>
  <c r="AA2445" i="1" s="1"/>
  <c r="W2429" i="1"/>
  <c r="AA2429" i="1" s="1"/>
  <c r="W2413" i="1"/>
  <c r="AA2413" i="1" s="1"/>
  <c r="W2397" i="1"/>
  <c r="AA2397" i="1" s="1"/>
  <c r="W2381" i="1"/>
  <c r="AA2381" i="1" s="1"/>
  <c r="W2365" i="1"/>
  <c r="AA2365" i="1" s="1"/>
  <c r="W2349" i="1"/>
  <c r="AA2349" i="1" s="1"/>
  <c r="W2333" i="1"/>
  <c r="AA2333" i="1" s="1"/>
  <c r="W2317" i="1"/>
  <c r="AA2317" i="1" s="1"/>
  <c r="W2301" i="1"/>
  <c r="AA2301" i="1" s="1"/>
  <c r="W2285" i="1"/>
  <c r="AA2285" i="1" s="1"/>
  <c r="W2269" i="1"/>
  <c r="AA2269" i="1" s="1"/>
  <c r="W2253" i="1"/>
  <c r="AA2253" i="1" s="1"/>
  <c r="W2237" i="1"/>
  <c r="AA2237" i="1" s="1"/>
  <c r="W2221" i="1"/>
  <c r="AA2221" i="1" s="1"/>
  <c r="W2205" i="1"/>
  <c r="AA2205" i="1" s="1"/>
  <c r="W2189" i="1"/>
  <c r="AA2189" i="1" s="1"/>
  <c r="W2173" i="1"/>
  <c r="AA2173" i="1" s="1"/>
  <c r="W2157" i="1"/>
  <c r="AA2157" i="1" s="1"/>
  <c r="W2141" i="1"/>
  <c r="AA2141" i="1" s="1"/>
  <c r="W2125" i="1"/>
  <c r="AA2125" i="1" s="1"/>
  <c r="W2109" i="1"/>
  <c r="AA2109" i="1" s="1"/>
  <c r="W2093" i="1"/>
  <c r="AA2093" i="1" s="1"/>
  <c r="W2067" i="1"/>
  <c r="AA2067" i="1" s="1"/>
  <c r="W2035" i="1"/>
  <c r="AA2035" i="1" s="1"/>
  <c r="W2003" i="1"/>
  <c r="AA2003" i="1" s="1"/>
  <c r="W1971" i="1"/>
  <c r="AA1971" i="1" s="1"/>
  <c r="W1939" i="1"/>
  <c r="AA1939" i="1" s="1"/>
  <c r="W1907" i="1"/>
  <c r="AA1907" i="1" s="1"/>
  <c r="W1863" i="1"/>
  <c r="AA1863" i="1" s="1"/>
  <c r="W1799" i="1"/>
  <c r="AA1799" i="1" s="1"/>
  <c r="W1735" i="1"/>
  <c r="AA1735" i="1" s="1"/>
  <c r="W1671" i="1"/>
  <c r="AA1671" i="1" s="1"/>
  <c r="W1607" i="1"/>
  <c r="AA1607" i="1" s="1"/>
  <c r="W1462" i="1"/>
  <c r="AA1462" i="1" s="1"/>
  <c r="W1206" i="1"/>
  <c r="AA1206" i="1" s="1"/>
  <c r="W724" i="1"/>
  <c r="AA724" i="1" s="1"/>
  <c r="W2532" i="1"/>
  <c r="AA2532" i="1" s="1"/>
  <c r="W2516" i="1"/>
  <c r="AA2516" i="1" s="1"/>
  <c r="W2500" i="1"/>
  <c r="AA2500" i="1" s="1"/>
  <c r="W2484" i="1"/>
  <c r="AA2484" i="1" s="1"/>
  <c r="W2468" i="1"/>
  <c r="AA2468" i="1" s="1"/>
  <c r="W2452" i="1"/>
  <c r="AA2452" i="1" s="1"/>
  <c r="W2436" i="1"/>
  <c r="AA2436" i="1" s="1"/>
  <c r="W2420" i="1"/>
  <c r="AA2420" i="1" s="1"/>
  <c r="W2404" i="1"/>
  <c r="AA2404" i="1" s="1"/>
  <c r="W2388" i="1"/>
  <c r="AA2388" i="1" s="1"/>
  <c r="W2372" i="1"/>
  <c r="AA2372" i="1" s="1"/>
  <c r="W2356" i="1"/>
  <c r="AA2356" i="1" s="1"/>
  <c r="W2340" i="1"/>
  <c r="AA2340" i="1" s="1"/>
  <c r="W2324" i="1"/>
  <c r="AA2324" i="1" s="1"/>
  <c r="W2308" i="1"/>
  <c r="AA2308" i="1" s="1"/>
  <c r="W2292" i="1"/>
  <c r="AA2292" i="1" s="1"/>
  <c r="W2276" i="1"/>
  <c r="AA2276" i="1" s="1"/>
  <c r="W2260" i="1"/>
  <c r="AA2260" i="1" s="1"/>
  <c r="W2244" i="1"/>
  <c r="AA2244" i="1" s="1"/>
  <c r="W2228" i="1"/>
  <c r="AA2228" i="1" s="1"/>
  <c r="W2212" i="1"/>
  <c r="AA2212" i="1" s="1"/>
  <c r="W2196" i="1"/>
  <c r="AA2196" i="1" s="1"/>
  <c r="W2180" i="1"/>
  <c r="AA2180" i="1" s="1"/>
  <c r="W2164" i="1"/>
  <c r="AA2164" i="1" s="1"/>
  <c r="W2148" i="1"/>
  <c r="AA2148" i="1" s="1"/>
  <c r="W2132" i="1"/>
  <c r="AA2132" i="1" s="1"/>
  <c r="W2116" i="1"/>
  <c r="AA2116" i="1" s="1"/>
  <c r="W2100" i="1"/>
  <c r="AA2100" i="1" s="1"/>
  <c r="W2080" i="1"/>
  <c r="AA2080" i="1" s="1"/>
  <c r="W2048" i="1"/>
  <c r="AA2048" i="1" s="1"/>
  <c r="W2016" i="1"/>
  <c r="AA2016" i="1" s="1"/>
  <c r="W1984" i="1"/>
  <c r="AA1984" i="1" s="1"/>
  <c r="W1952" i="1"/>
  <c r="AA1952" i="1" s="1"/>
  <c r="W1920" i="1"/>
  <c r="AA1920" i="1" s="1"/>
  <c r="W1888" i="1"/>
  <c r="AA1888" i="1" s="1"/>
  <c r="W1827" i="1"/>
  <c r="AA1827" i="1" s="1"/>
  <c r="W1763" i="1"/>
  <c r="AA1763" i="1" s="1"/>
  <c r="W1699" i="1"/>
  <c r="AA1699" i="1" s="1"/>
  <c r="W1635" i="1"/>
  <c r="AA1635" i="1" s="1"/>
  <c r="W1546" i="1"/>
  <c r="AA1546" i="1" s="1"/>
  <c r="W1318" i="1"/>
  <c r="AA1318" i="1" s="1"/>
  <c r="W1054" i="1"/>
  <c r="AA1054" i="1" s="1"/>
  <c r="W2082" i="1"/>
  <c r="AA2082" i="1" s="1"/>
  <c r="W2066" i="1"/>
  <c r="AA2066" i="1" s="1"/>
  <c r="W2050" i="1"/>
  <c r="AA2050" i="1" s="1"/>
  <c r="W2034" i="1"/>
  <c r="AA2034" i="1" s="1"/>
  <c r="W2018" i="1"/>
  <c r="AA2018" i="1" s="1"/>
  <c r="W2002" i="1"/>
  <c r="AA2002" i="1" s="1"/>
  <c r="W1986" i="1"/>
  <c r="AA1986" i="1" s="1"/>
  <c r="W1970" i="1"/>
  <c r="AA1970" i="1" s="1"/>
  <c r="W1954" i="1"/>
  <c r="AA1954" i="1" s="1"/>
  <c r="W1938" i="1"/>
  <c r="AA1938" i="1" s="1"/>
  <c r="W1922" i="1"/>
  <c r="AA1922" i="1" s="1"/>
  <c r="W1906" i="1"/>
  <c r="AA1906" i="1" s="1"/>
  <c r="W1890" i="1"/>
  <c r="AA1890" i="1" s="1"/>
  <c r="W1874" i="1"/>
  <c r="AA1874" i="1" s="1"/>
  <c r="W1858" i="1"/>
  <c r="AA1858" i="1" s="1"/>
  <c r="W1842" i="1"/>
  <c r="AA1842" i="1" s="1"/>
  <c r="W1826" i="1"/>
  <c r="AA1826" i="1" s="1"/>
  <c r="W1810" i="1"/>
  <c r="AA1810" i="1" s="1"/>
  <c r="W1794" i="1"/>
  <c r="AA1794" i="1" s="1"/>
  <c r="W1778" i="1"/>
  <c r="AA1778" i="1" s="1"/>
  <c r="W1762" i="1"/>
  <c r="AA1762" i="1" s="1"/>
  <c r="W1746" i="1"/>
  <c r="AA1746" i="1" s="1"/>
  <c r="W1730" i="1"/>
  <c r="AA1730" i="1" s="1"/>
  <c r="W1714" i="1"/>
  <c r="AA1714" i="1" s="1"/>
  <c r="W1698" i="1"/>
  <c r="AA1698" i="1" s="1"/>
  <c r="W1682" i="1"/>
  <c r="AA1682" i="1" s="1"/>
  <c r="W1666" i="1"/>
  <c r="AA1666" i="1" s="1"/>
  <c r="W1650" i="1"/>
  <c r="AA1650" i="1" s="1"/>
  <c r="W1634" i="1"/>
  <c r="AA1634" i="1" s="1"/>
  <c r="W1618" i="1"/>
  <c r="AA1618" i="1" s="1"/>
  <c r="W1602" i="1"/>
  <c r="AA1602" i="1" s="1"/>
  <c r="W1575" i="1"/>
  <c r="AA1575" i="1" s="1"/>
  <c r="W1543" i="1"/>
  <c r="AA1543" i="1" s="1"/>
  <c r="W1506" i="1"/>
  <c r="AA1506" i="1" s="1"/>
  <c r="W1442" i="1"/>
  <c r="AA1442" i="1" s="1"/>
  <c r="W1378" i="1"/>
  <c r="AA1378" i="1" s="1"/>
  <c r="W1314" i="1"/>
  <c r="AA1314" i="1" s="1"/>
  <c r="W1250" i="1"/>
  <c r="AA1250" i="1" s="1"/>
  <c r="W1186" i="1"/>
  <c r="AA1186" i="1" s="1"/>
  <c r="W1122" i="1"/>
  <c r="AA1122" i="1" s="1"/>
  <c r="W1046" i="1"/>
  <c r="AA1046" i="1" s="1"/>
  <c r="W900" i="1"/>
  <c r="AA900" i="1" s="1"/>
  <c r="W533" i="1"/>
  <c r="AA533" i="1" s="1"/>
  <c r="W2073" i="1"/>
  <c r="AA2073" i="1" s="1"/>
  <c r="W2057" i="1"/>
  <c r="AA2057" i="1" s="1"/>
  <c r="W2041" i="1"/>
  <c r="AA2041" i="1" s="1"/>
  <c r="W2025" i="1"/>
  <c r="AA2025" i="1" s="1"/>
  <c r="W2009" i="1"/>
  <c r="AA2009" i="1" s="1"/>
  <c r="W1993" i="1"/>
  <c r="AA1993" i="1" s="1"/>
  <c r="W1977" i="1"/>
  <c r="AA1977" i="1" s="1"/>
  <c r="W1961" i="1"/>
  <c r="AA1961" i="1" s="1"/>
  <c r="W1945" i="1"/>
  <c r="AA1945" i="1" s="1"/>
  <c r="W1929" i="1"/>
  <c r="AA1929" i="1" s="1"/>
  <c r="W1913" i="1"/>
  <c r="AA1913" i="1" s="1"/>
  <c r="W1897" i="1"/>
  <c r="AA1897" i="1" s="1"/>
  <c r="W1881" i="1"/>
  <c r="AA1881" i="1" s="1"/>
  <c r="W1865" i="1"/>
  <c r="AA1865" i="1" s="1"/>
  <c r="W1849" i="1"/>
  <c r="AA1849" i="1" s="1"/>
  <c r="W1833" i="1"/>
  <c r="AA1833" i="1" s="1"/>
  <c r="W1817" i="1"/>
  <c r="AA1817" i="1" s="1"/>
  <c r="W1801" i="1"/>
  <c r="AA1801" i="1" s="1"/>
  <c r="W1785" i="1"/>
  <c r="AA1785" i="1" s="1"/>
  <c r="W1769" i="1"/>
  <c r="AA1769" i="1" s="1"/>
  <c r="W1753" i="1"/>
  <c r="AA1753" i="1" s="1"/>
  <c r="W1737" i="1"/>
  <c r="AA1737" i="1" s="1"/>
  <c r="W1721" i="1"/>
  <c r="AA1721" i="1" s="1"/>
  <c r="W1705" i="1"/>
  <c r="AA1705" i="1" s="1"/>
  <c r="W1689" i="1"/>
  <c r="AA1689" i="1" s="1"/>
  <c r="W1673" i="1"/>
  <c r="AA1673" i="1" s="1"/>
  <c r="W1657" i="1"/>
  <c r="AA1657" i="1" s="1"/>
  <c r="W1641" i="1"/>
  <c r="AA1641" i="1" s="1"/>
  <c r="W1625" i="1"/>
  <c r="AA1625" i="1" s="1"/>
  <c r="W1609" i="1"/>
  <c r="AA1609" i="1" s="1"/>
  <c r="W1590" i="1"/>
  <c r="AA1590" i="1" s="1"/>
  <c r="W1558" i="1"/>
  <c r="AA1558" i="1" s="1"/>
  <c r="W1526" i="1"/>
  <c r="AA1526" i="1" s="1"/>
  <c r="W1470" i="1"/>
  <c r="AA1470" i="1" s="1"/>
  <c r="W1406" i="1"/>
  <c r="AA1406" i="1" s="1"/>
  <c r="W1342" i="1"/>
  <c r="AA1342" i="1" s="1"/>
  <c r="W1278" i="1"/>
  <c r="AA1278" i="1" s="1"/>
  <c r="W1214" i="1"/>
  <c r="AA1214" i="1" s="1"/>
  <c r="W1150" i="1"/>
  <c r="AA1150" i="1" s="1"/>
  <c r="W1086" i="1"/>
  <c r="AA1086" i="1" s="1"/>
  <c r="W974" i="1"/>
  <c r="AA974" i="1" s="1"/>
  <c r="W756" i="1"/>
  <c r="AA756" i="1" s="1"/>
  <c r="W1880" i="1"/>
  <c r="AA1880" i="1" s="1"/>
  <c r="W1864" i="1"/>
  <c r="AA1864" i="1" s="1"/>
  <c r="W1848" i="1"/>
  <c r="AA1848" i="1" s="1"/>
  <c r="W1832" i="1"/>
  <c r="AA1832" i="1" s="1"/>
  <c r="W1816" i="1"/>
  <c r="AA1816" i="1" s="1"/>
  <c r="W1800" i="1"/>
  <c r="AA1800" i="1" s="1"/>
  <c r="W1784" i="1"/>
  <c r="AA1784" i="1" s="1"/>
  <c r="W1768" i="1"/>
  <c r="AA1768" i="1" s="1"/>
  <c r="W1752" i="1"/>
  <c r="AA1752" i="1" s="1"/>
  <c r="W1736" i="1"/>
  <c r="AA1736" i="1" s="1"/>
  <c r="W1720" i="1"/>
  <c r="AA1720" i="1" s="1"/>
  <c r="W1704" i="1"/>
  <c r="AA1704" i="1" s="1"/>
  <c r="W1688" i="1"/>
  <c r="AA1688" i="1" s="1"/>
  <c r="W1672" i="1"/>
  <c r="AA1672" i="1" s="1"/>
  <c r="W1656" i="1"/>
  <c r="AA1656" i="1" s="1"/>
  <c r="W1640" i="1"/>
  <c r="AA1640" i="1" s="1"/>
  <c r="W1624" i="1"/>
  <c r="AA1624" i="1" s="1"/>
  <c r="W1608" i="1"/>
  <c r="AA1608" i="1" s="1"/>
  <c r="W1587" i="1"/>
  <c r="AA1587" i="1" s="1"/>
  <c r="W1555" i="1"/>
  <c r="AA1555" i="1" s="1"/>
  <c r="W1523" i="1"/>
  <c r="AA1523" i="1" s="1"/>
  <c r="W1466" i="1"/>
  <c r="AA1466" i="1" s="1"/>
  <c r="W1402" i="1"/>
  <c r="AA1402" i="1" s="1"/>
  <c r="W1338" i="1"/>
  <c r="AA1338" i="1" s="1"/>
  <c r="W1274" i="1"/>
  <c r="AA1274" i="1" s="1"/>
  <c r="W1210" i="1"/>
  <c r="AA1210" i="1" s="1"/>
  <c r="W1146" i="1"/>
  <c r="AA1146" i="1" s="1"/>
  <c r="W1082" i="1"/>
  <c r="AA1082" i="1" s="1"/>
  <c r="W966" i="1"/>
  <c r="AA966" i="1" s="1"/>
  <c r="W740" i="1"/>
  <c r="AA740" i="1" s="1"/>
  <c r="W1589" i="1"/>
  <c r="AA1589" i="1" s="1"/>
  <c r="W1573" i="1"/>
  <c r="AA1573" i="1" s="1"/>
  <c r="W1557" i="1"/>
  <c r="AA1557" i="1" s="1"/>
  <c r="W1541" i="1"/>
  <c r="AA1541" i="1" s="1"/>
  <c r="W1525" i="1"/>
  <c r="AA1525" i="1" s="1"/>
  <c r="W1509" i="1"/>
  <c r="AA1509" i="1" s="1"/>
  <c r="W1493" i="1"/>
  <c r="AA1493" i="1" s="1"/>
  <c r="W1477" i="1"/>
  <c r="AA1477" i="1" s="1"/>
  <c r="W1461" i="1"/>
  <c r="AA1461" i="1" s="1"/>
  <c r="W1445" i="1"/>
  <c r="AA1445" i="1" s="1"/>
  <c r="W1429" i="1"/>
  <c r="AA1429" i="1" s="1"/>
  <c r="W1413" i="1"/>
  <c r="AA1413" i="1" s="1"/>
  <c r="W1397" i="1"/>
  <c r="AA1397" i="1" s="1"/>
  <c r="W1381" i="1"/>
  <c r="AA1381" i="1" s="1"/>
  <c r="W1365" i="1"/>
  <c r="AA1365" i="1" s="1"/>
  <c r="W1349" i="1"/>
  <c r="AA1349" i="1" s="1"/>
  <c r="W1333" i="1"/>
  <c r="AA1333" i="1" s="1"/>
  <c r="W1317" i="1"/>
  <c r="AA1317" i="1" s="1"/>
  <c r="W1301" i="1"/>
  <c r="AA1301" i="1" s="1"/>
  <c r="W1285" i="1"/>
  <c r="AA1285" i="1" s="1"/>
  <c r="W1269" i="1"/>
  <c r="AA1269" i="1" s="1"/>
  <c r="W1253" i="1"/>
  <c r="AA1253" i="1" s="1"/>
  <c r="W1237" i="1"/>
  <c r="AA1237" i="1" s="1"/>
  <c r="W1221" i="1"/>
  <c r="AA1221" i="1" s="1"/>
  <c r="W1205" i="1"/>
  <c r="AA1205" i="1" s="1"/>
  <c r="W1189" i="1"/>
  <c r="AA1189" i="1" s="1"/>
  <c r="W1173" i="1"/>
  <c r="AA1173" i="1" s="1"/>
  <c r="W1157" i="1"/>
  <c r="AA1157" i="1" s="1"/>
  <c r="W1141" i="1"/>
  <c r="AA1141" i="1" s="1"/>
  <c r="W1125" i="1"/>
  <c r="AA1125" i="1" s="1"/>
  <c r="W1109" i="1"/>
  <c r="AA1109" i="1" s="1"/>
  <c r="W1093" i="1"/>
  <c r="AA1093" i="1" s="1"/>
  <c r="W1077" i="1"/>
  <c r="AA1077" i="1" s="1"/>
  <c r="W1052" i="1"/>
  <c r="AA1052" i="1" s="1"/>
  <c r="W1020" i="1"/>
  <c r="AA1020" i="1" s="1"/>
  <c r="W988" i="1"/>
  <c r="AA988" i="1" s="1"/>
  <c r="W956" i="1"/>
  <c r="AA956" i="1" s="1"/>
  <c r="W912" i="1"/>
  <c r="AA912" i="1" s="1"/>
  <c r="W848" i="1"/>
  <c r="AA848" i="1" s="1"/>
  <c r="W784" i="1"/>
  <c r="AA784" i="1" s="1"/>
  <c r="W720" i="1"/>
  <c r="AA720" i="1" s="1"/>
  <c r="W581" i="1"/>
  <c r="AA581" i="1" s="1"/>
  <c r="W1596" i="1"/>
  <c r="AA1596" i="1" s="1"/>
  <c r="W1580" i="1"/>
  <c r="AA1580" i="1" s="1"/>
  <c r="W1564" i="1"/>
  <c r="AA1564" i="1" s="1"/>
  <c r="W1548" i="1"/>
  <c r="AA1548" i="1" s="1"/>
  <c r="W1532" i="1"/>
  <c r="AA1532" i="1" s="1"/>
  <c r="W1516" i="1"/>
  <c r="AA1516" i="1" s="1"/>
  <c r="W1500" i="1"/>
  <c r="AA1500" i="1" s="1"/>
  <c r="W1484" i="1"/>
  <c r="AA1484" i="1" s="1"/>
  <c r="W1468" i="1"/>
  <c r="AA1468" i="1" s="1"/>
  <c r="W1452" i="1"/>
  <c r="AA1452" i="1" s="1"/>
  <c r="W1436" i="1"/>
  <c r="AA1436" i="1" s="1"/>
  <c r="W1420" i="1"/>
  <c r="AA1420" i="1" s="1"/>
  <c r="W1404" i="1"/>
  <c r="AA1404" i="1" s="1"/>
  <c r="W1388" i="1"/>
  <c r="AA1388" i="1" s="1"/>
  <c r="W1372" i="1"/>
  <c r="AA1372" i="1" s="1"/>
  <c r="W1356" i="1"/>
  <c r="AA1356" i="1" s="1"/>
  <c r="W1340" i="1"/>
  <c r="AA1340" i="1" s="1"/>
  <c r="W1324" i="1"/>
  <c r="AA1324" i="1" s="1"/>
  <c r="W1308" i="1"/>
  <c r="AA1308" i="1" s="1"/>
  <c r="W1292" i="1"/>
  <c r="AA1292" i="1" s="1"/>
  <c r="W1276" i="1"/>
  <c r="AA1276" i="1" s="1"/>
  <c r="W1260" i="1"/>
  <c r="AA1260" i="1" s="1"/>
  <c r="W1244" i="1"/>
  <c r="AA1244" i="1" s="1"/>
  <c r="W1228" i="1"/>
  <c r="AA1228" i="1" s="1"/>
  <c r="W1212" i="1"/>
  <c r="AA1212" i="1" s="1"/>
  <c r="W1196" i="1"/>
  <c r="AA1196" i="1" s="1"/>
  <c r="W1180" i="1"/>
  <c r="AA1180" i="1" s="1"/>
  <c r="W1164" i="1"/>
  <c r="AA1164" i="1" s="1"/>
  <c r="W1148" i="1"/>
  <c r="AA1148" i="1" s="1"/>
  <c r="W1132" i="1"/>
  <c r="AA1132" i="1" s="1"/>
  <c r="W1116" i="1"/>
  <c r="AA1116" i="1" s="1"/>
  <c r="W1100" i="1"/>
  <c r="AA1100" i="1" s="1"/>
  <c r="W1084" i="1"/>
  <c r="AA1084" i="1" s="1"/>
  <c r="W1066" i="1"/>
  <c r="AA1066" i="1" s="1"/>
  <c r="W1034" i="1"/>
  <c r="AA1034" i="1" s="1"/>
  <c r="W1002" i="1"/>
  <c r="AA1002" i="1" s="1"/>
  <c r="W970" i="1"/>
  <c r="AA970" i="1" s="1"/>
  <c r="W938" i="1"/>
  <c r="AA938" i="1" s="1"/>
  <c r="W876" i="1"/>
  <c r="AA876" i="1" s="1"/>
  <c r="W812" i="1"/>
  <c r="AA812" i="1" s="1"/>
  <c r="W748" i="1"/>
  <c r="AA748" i="1" s="1"/>
  <c r="W684" i="1"/>
  <c r="AA684" i="1" s="1"/>
  <c r="W437" i="1"/>
  <c r="AA437" i="1" s="1"/>
  <c r="W1507" i="1"/>
  <c r="AA1507" i="1" s="1"/>
  <c r="W1491" i="1"/>
  <c r="AA1491" i="1" s="1"/>
  <c r="W1475" i="1"/>
  <c r="AA1475" i="1" s="1"/>
  <c r="W1459" i="1"/>
  <c r="AA1459" i="1" s="1"/>
  <c r="W1443" i="1"/>
  <c r="AA1443" i="1" s="1"/>
  <c r="W1427" i="1"/>
  <c r="AA1427" i="1" s="1"/>
  <c r="W1411" i="1"/>
  <c r="AA1411" i="1" s="1"/>
  <c r="W1395" i="1"/>
  <c r="AA1395" i="1" s="1"/>
  <c r="W1379" i="1"/>
  <c r="AA1379" i="1" s="1"/>
  <c r="W1363" i="1"/>
  <c r="AA1363" i="1" s="1"/>
  <c r="W1347" i="1"/>
  <c r="AA1347" i="1" s="1"/>
  <c r="W1331" i="1"/>
  <c r="AA1331" i="1" s="1"/>
  <c r="W1315" i="1"/>
  <c r="AA1315" i="1" s="1"/>
  <c r="W1299" i="1"/>
  <c r="AA1299" i="1" s="1"/>
  <c r="W1283" i="1"/>
  <c r="AA1283" i="1" s="1"/>
  <c r="W1267" i="1"/>
  <c r="AA1267" i="1" s="1"/>
  <c r="W1251" i="1"/>
  <c r="AA1251" i="1" s="1"/>
  <c r="W1235" i="1"/>
  <c r="AA1235" i="1" s="1"/>
  <c r="W1219" i="1"/>
  <c r="AA1219" i="1" s="1"/>
  <c r="W1203" i="1"/>
  <c r="AA1203" i="1" s="1"/>
  <c r="W1187" i="1"/>
  <c r="AA1187" i="1" s="1"/>
  <c r="W1171" i="1"/>
  <c r="AA1171" i="1" s="1"/>
  <c r="W1155" i="1"/>
  <c r="AA1155" i="1" s="1"/>
  <c r="W1139" i="1"/>
  <c r="AA1139" i="1" s="1"/>
  <c r="W1123" i="1"/>
  <c r="AA1123" i="1" s="1"/>
  <c r="W1107" i="1"/>
  <c r="AA1107" i="1" s="1"/>
  <c r="W1091" i="1"/>
  <c r="AA1091" i="1" s="1"/>
  <c r="W1075" i="1"/>
  <c r="AA1075" i="1" s="1"/>
  <c r="W1048" i="1"/>
  <c r="AA1048" i="1" s="1"/>
  <c r="W1016" i="1"/>
  <c r="AA1016" i="1" s="1"/>
  <c r="W984" i="1"/>
  <c r="AA984" i="1" s="1"/>
  <c r="W952" i="1"/>
  <c r="AA952" i="1" s="1"/>
  <c r="W904" i="1"/>
  <c r="AA904" i="1" s="1"/>
  <c r="W840" i="1"/>
  <c r="AA840" i="1" s="1"/>
  <c r="W776" i="1"/>
  <c r="AA776" i="1" s="1"/>
  <c r="W712" i="1"/>
  <c r="AA712" i="1" s="1"/>
  <c r="W549" i="1"/>
  <c r="AA549" i="1" s="1"/>
  <c r="W1067" i="1"/>
  <c r="AA1067" i="1" s="1"/>
  <c r="W1051" i="1"/>
  <c r="AA1051" i="1" s="1"/>
  <c r="W1035" i="1"/>
  <c r="AA1035" i="1" s="1"/>
  <c r="W1019" i="1"/>
  <c r="AA1019" i="1" s="1"/>
  <c r="W1003" i="1"/>
  <c r="AA1003" i="1" s="1"/>
  <c r="W987" i="1"/>
  <c r="AA987" i="1" s="1"/>
  <c r="W971" i="1"/>
  <c r="AA971" i="1" s="1"/>
  <c r="W955" i="1"/>
  <c r="AA955" i="1" s="1"/>
  <c r="W939" i="1"/>
  <c r="AA939" i="1" s="1"/>
  <c r="W923" i="1"/>
  <c r="AA923" i="1" s="1"/>
  <c r="W907" i="1"/>
  <c r="AA907" i="1" s="1"/>
  <c r="W891" i="1"/>
  <c r="AA891" i="1" s="1"/>
  <c r="W875" i="1"/>
  <c r="AA875" i="1" s="1"/>
  <c r="W859" i="1"/>
  <c r="AA859" i="1" s="1"/>
  <c r="W843" i="1"/>
  <c r="AA843" i="1" s="1"/>
  <c r="W827" i="1"/>
  <c r="AA827" i="1" s="1"/>
  <c r="W811" i="1"/>
  <c r="AA811" i="1" s="1"/>
  <c r="W795" i="1"/>
  <c r="AA795" i="1" s="1"/>
  <c r="W779" i="1"/>
  <c r="AA779" i="1" s="1"/>
  <c r="W763" i="1"/>
  <c r="AA763" i="1" s="1"/>
  <c r="W747" i="1"/>
  <c r="AA747" i="1" s="1"/>
  <c r="W731" i="1"/>
  <c r="AA731" i="1" s="1"/>
  <c r="W715" i="1"/>
  <c r="AA715" i="1" s="1"/>
  <c r="W699" i="1"/>
  <c r="AA699" i="1" s="1"/>
  <c r="W683" i="1"/>
  <c r="AA683" i="1" s="1"/>
  <c r="W625" i="1"/>
  <c r="AA625" i="1" s="1"/>
  <c r="W561" i="1"/>
  <c r="AA561" i="1" s="1"/>
  <c r="W497" i="1"/>
  <c r="AA497" i="1" s="1"/>
  <c r="W433" i="1"/>
  <c r="AA433" i="1" s="1"/>
  <c r="W369" i="1"/>
  <c r="AA369" i="1" s="1"/>
  <c r="W926" i="1"/>
  <c r="AA926" i="1" s="1"/>
  <c r="W910" i="1"/>
  <c r="AA910" i="1" s="1"/>
  <c r="W894" i="1"/>
  <c r="AA894" i="1" s="1"/>
  <c r="W878" i="1"/>
  <c r="AA878" i="1" s="1"/>
  <c r="W862" i="1"/>
  <c r="AA862" i="1" s="1"/>
  <c r="W846" i="1"/>
  <c r="AA846" i="1" s="1"/>
  <c r="W830" i="1"/>
  <c r="AA830" i="1" s="1"/>
  <c r="W814" i="1"/>
  <c r="AA814" i="1" s="1"/>
  <c r="W798" i="1"/>
  <c r="AA798" i="1" s="1"/>
  <c r="W782" i="1"/>
  <c r="AA782" i="1" s="1"/>
  <c r="W766" i="1"/>
  <c r="AA766" i="1" s="1"/>
  <c r="W750" i="1"/>
  <c r="AA750" i="1" s="1"/>
  <c r="W734" i="1"/>
  <c r="AA734" i="1" s="1"/>
  <c r="W718" i="1"/>
  <c r="AA718" i="1" s="1"/>
  <c r="W702" i="1"/>
  <c r="AA702" i="1" s="1"/>
  <c r="W686" i="1"/>
  <c r="AA686" i="1" s="1"/>
  <c r="W637" i="1"/>
  <c r="AA637" i="1" s="1"/>
  <c r="W573" i="1"/>
  <c r="AA573" i="1" s="1"/>
  <c r="W509" i="1"/>
  <c r="AA509" i="1" s="1"/>
  <c r="W445" i="1"/>
  <c r="AA445" i="1" s="1"/>
  <c r="W381" i="1"/>
  <c r="AA381" i="1" s="1"/>
  <c r="W1065" i="1"/>
  <c r="AA1065" i="1" s="1"/>
  <c r="W1049" i="1"/>
  <c r="AA1049" i="1" s="1"/>
  <c r="W1033" i="1"/>
  <c r="AA1033" i="1" s="1"/>
  <c r="W1017" i="1"/>
  <c r="AA1017" i="1" s="1"/>
  <c r="W1001" i="1"/>
  <c r="AA1001" i="1" s="1"/>
  <c r="W985" i="1"/>
  <c r="AA985" i="1" s="1"/>
  <c r="W969" i="1"/>
  <c r="AA969" i="1" s="1"/>
  <c r="W953" i="1"/>
  <c r="AA953" i="1" s="1"/>
  <c r="W937" i="1"/>
  <c r="AA937" i="1" s="1"/>
  <c r="W921" i="1"/>
  <c r="AA921" i="1" s="1"/>
  <c r="W905" i="1"/>
  <c r="AA905" i="1" s="1"/>
  <c r="W889" i="1"/>
  <c r="AA889" i="1" s="1"/>
  <c r="W873" i="1"/>
  <c r="AA873" i="1" s="1"/>
  <c r="W857" i="1"/>
  <c r="AA857" i="1" s="1"/>
  <c r="W841" i="1"/>
  <c r="AA841" i="1" s="1"/>
  <c r="W825" i="1"/>
  <c r="AA825" i="1" s="1"/>
  <c r="W809" i="1"/>
  <c r="AA809" i="1" s="1"/>
  <c r="W793" i="1"/>
  <c r="AA793" i="1" s="1"/>
  <c r="W777" i="1"/>
  <c r="AA777" i="1" s="1"/>
  <c r="W761" i="1"/>
  <c r="AA761" i="1" s="1"/>
  <c r="W745" i="1"/>
  <c r="AA745" i="1" s="1"/>
  <c r="W729" i="1"/>
  <c r="AA729" i="1" s="1"/>
  <c r="W713" i="1"/>
  <c r="AA713" i="1" s="1"/>
  <c r="W697" i="1"/>
  <c r="AA697" i="1" s="1"/>
  <c r="W681" i="1"/>
  <c r="AA681" i="1" s="1"/>
  <c r="W617" i="1"/>
  <c r="AA617" i="1" s="1"/>
  <c r="W553" i="1"/>
  <c r="AA553" i="1" s="1"/>
  <c r="W489" i="1"/>
  <c r="AA489" i="1" s="1"/>
  <c r="W425" i="1"/>
  <c r="AA425" i="1" s="1"/>
  <c r="W361" i="1"/>
  <c r="AA361" i="1" s="1"/>
  <c r="W672" i="1"/>
  <c r="AA672" i="1" s="1"/>
  <c r="W656" i="1"/>
  <c r="AA656" i="1" s="1"/>
  <c r="W640" i="1"/>
  <c r="AA640" i="1" s="1"/>
  <c r="W624" i="1"/>
  <c r="AA624" i="1" s="1"/>
  <c r="W608" i="1"/>
  <c r="AA608" i="1" s="1"/>
  <c r="W592" i="1"/>
  <c r="AA592" i="1" s="1"/>
  <c r="W576" i="1"/>
  <c r="AA576" i="1" s="1"/>
  <c r="W560" i="1"/>
  <c r="AA560" i="1" s="1"/>
  <c r="W544" i="1"/>
  <c r="AA544" i="1" s="1"/>
  <c r="W528" i="1"/>
  <c r="AA528" i="1" s="1"/>
  <c r="W512" i="1"/>
  <c r="AA512" i="1" s="1"/>
  <c r="W496" i="1"/>
  <c r="AA496" i="1" s="1"/>
  <c r="W480" i="1"/>
  <c r="AA480" i="1" s="1"/>
  <c r="W464" i="1"/>
  <c r="AA464" i="1" s="1"/>
  <c r="W448" i="1"/>
  <c r="AA448" i="1" s="1"/>
  <c r="W432" i="1"/>
  <c r="AA432" i="1" s="1"/>
  <c r="W416" i="1"/>
  <c r="AA416" i="1" s="1"/>
  <c r="W400" i="1"/>
  <c r="AA400" i="1" s="1"/>
  <c r="W384" i="1"/>
  <c r="AA384" i="1" s="1"/>
  <c r="W368" i="1"/>
  <c r="AA368" i="1" s="1"/>
  <c r="W352" i="1"/>
  <c r="AA352" i="1" s="1"/>
  <c r="W675" i="1"/>
  <c r="AA675" i="1" s="1"/>
  <c r="W659" i="1"/>
  <c r="AA659" i="1" s="1"/>
  <c r="W643" i="1"/>
  <c r="AA643" i="1" s="1"/>
  <c r="W627" i="1"/>
  <c r="AA627" i="1" s="1"/>
  <c r="W611" i="1"/>
  <c r="AA611" i="1" s="1"/>
  <c r="W595" i="1"/>
  <c r="AA595" i="1" s="1"/>
  <c r="W579" i="1"/>
  <c r="AA579" i="1" s="1"/>
  <c r="W563" i="1"/>
  <c r="AA563" i="1" s="1"/>
  <c r="W547" i="1"/>
  <c r="AA547" i="1" s="1"/>
  <c r="W531" i="1"/>
  <c r="AA531" i="1" s="1"/>
  <c r="W515" i="1"/>
  <c r="AA515" i="1" s="1"/>
  <c r="W499" i="1"/>
  <c r="AA499" i="1" s="1"/>
  <c r="W483" i="1"/>
  <c r="AA483" i="1" s="1"/>
  <c r="W467" i="1"/>
  <c r="AA467" i="1" s="1"/>
  <c r="W451" i="1"/>
  <c r="AA451" i="1" s="1"/>
  <c r="W435" i="1"/>
  <c r="AA435" i="1" s="1"/>
  <c r="W419" i="1"/>
  <c r="AA419" i="1" s="1"/>
  <c r="W403" i="1"/>
  <c r="AA403" i="1" s="1"/>
  <c r="W387" i="1"/>
  <c r="AA387" i="1" s="1"/>
  <c r="W371" i="1"/>
  <c r="AA371" i="1" s="1"/>
  <c r="W355" i="1"/>
  <c r="AA355" i="1" s="1"/>
  <c r="W678" i="1"/>
  <c r="AA678" i="1" s="1"/>
  <c r="W662" i="1"/>
  <c r="AA662" i="1" s="1"/>
  <c r="W646" i="1"/>
  <c r="AA646" i="1" s="1"/>
  <c r="W630" i="1"/>
  <c r="AA630" i="1" s="1"/>
  <c r="W614" i="1"/>
  <c r="AA614" i="1" s="1"/>
  <c r="W598" i="1"/>
  <c r="AA598" i="1" s="1"/>
  <c r="W582" i="1"/>
  <c r="AA582" i="1" s="1"/>
  <c r="W566" i="1"/>
  <c r="AA566" i="1" s="1"/>
  <c r="W550" i="1"/>
  <c r="AA550" i="1" s="1"/>
  <c r="W534" i="1"/>
  <c r="AA534" i="1" s="1"/>
  <c r="W518" i="1"/>
  <c r="AA518" i="1" s="1"/>
  <c r="W502" i="1"/>
  <c r="AA502" i="1" s="1"/>
  <c r="W486" i="1"/>
  <c r="AA486" i="1" s="1"/>
  <c r="W470" i="1"/>
  <c r="AA470" i="1" s="1"/>
  <c r="W454" i="1"/>
  <c r="AA454" i="1" s="1"/>
  <c r="W438" i="1"/>
  <c r="AA438" i="1" s="1"/>
  <c r="W422" i="1"/>
  <c r="AA422" i="1" s="1"/>
  <c r="W406" i="1"/>
  <c r="AA406" i="1" s="1"/>
  <c r="W390" i="1"/>
  <c r="AA390" i="1" s="1"/>
  <c r="W374" i="1"/>
  <c r="AA374" i="1" s="1"/>
  <c r="W358" i="1"/>
  <c r="AA358" i="1" s="1"/>
  <c r="W342" i="1"/>
  <c r="AA342" i="1" s="1"/>
  <c r="W329" i="1"/>
  <c r="AA329" i="1" s="1"/>
  <c r="W313" i="1"/>
  <c r="AA313" i="1" s="1"/>
  <c r="W297" i="1"/>
  <c r="AA297" i="1" s="1"/>
  <c r="W281" i="1"/>
  <c r="AA281" i="1" s="1"/>
  <c r="W265" i="1"/>
  <c r="AA265" i="1" s="1"/>
  <c r="W249" i="1"/>
  <c r="AA249" i="1" s="1"/>
  <c r="W233" i="1"/>
  <c r="AA233" i="1" s="1"/>
  <c r="W217" i="1"/>
  <c r="AA217" i="1" s="1"/>
  <c r="W201" i="1"/>
  <c r="AA201" i="1" s="1"/>
  <c r="W185" i="1"/>
  <c r="AA185" i="1" s="1"/>
  <c r="W169" i="1"/>
  <c r="AA169" i="1" s="1"/>
  <c r="W153" i="1"/>
  <c r="AA153" i="1" s="1"/>
  <c r="W137" i="1"/>
  <c r="AA137" i="1" s="1"/>
  <c r="W121" i="1"/>
  <c r="AA121" i="1" s="1"/>
  <c r="W105" i="1"/>
  <c r="AA105" i="1" s="1"/>
  <c r="W89" i="1"/>
  <c r="AA89" i="1" s="1"/>
  <c r="W73" i="1"/>
  <c r="AA73" i="1" s="1"/>
  <c r="W57" i="1"/>
  <c r="AA57" i="1" s="1"/>
  <c r="W41" i="1"/>
  <c r="AA41" i="1" s="1"/>
  <c r="W25" i="1"/>
  <c r="AA25" i="1" s="1"/>
  <c r="W9" i="1"/>
  <c r="AA9" i="1" s="1"/>
  <c r="W332" i="1"/>
  <c r="AA332" i="1" s="1"/>
  <c r="W316" i="1"/>
  <c r="AA316" i="1" s="1"/>
  <c r="W300" i="1"/>
  <c r="AA300" i="1" s="1"/>
  <c r="W284" i="1"/>
  <c r="AA284" i="1" s="1"/>
  <c r="W268" i="1"/>
  <c r="AA268" i="1" s="1"/>
  <c r="W252" i="1"/>
  <c r="AA252" i="1" s="1"/>
  <c r="W236" i="1"/>
  <c r="AA236" i="1" s="1"/>
  <c r="W220" i="1"/>
  <c r="AA220" i="1" s="1"/>
  <c r="W204" i="1"/>
  <c r="AA204" i="1" s="1"/>
  <c r="W188" i="1"/>
  <c r="AA188" i="1" s="1"/>
  <c r="W172" i="1"/>
  <c r="AA172" i="1" s="1"/>
  <c r="W156" i="1"/>
  <c r="AA156" i="1" s="1"/>
  <c r="W140" i="1"/>
  <c r="AA140" i="1" s="1"/>
  <c r="W124" i="1"/>
  <c r="AA124" i="1" s="1"/>
  <c r="W108" i="1"/>
  <c r="AA108" i="1" s="1"/>
  <c r="W92" i="1"/>
  <c r="AA92" i="1" s="1"/>
  <c r="W76" i="1"/>
  <c r="AA76" i="1" s="1"/>
  <c r="W60" i="1"/>
  <c r="AA60" i="1" s="1"/>
  <c r="W44" i="1"/>
  <c r="AA44" i="1" s="1"/>
  <c r="W28" i="1"/>
  <c r="AA28" i="1" s="1"/>
  <c r="W12" i="1"/>
  <c r="AA12" i="1" s="1"/>
  <c r="W335" i="1"/>
  <c r="AA335" i="1" s="1"/>
  <c r="W319" i="1"/>
  <c r="AA319" i="1" s="1"/>
  <c r="W303" i="1"/>
  <c r="AA303" i="1" s="1"/>
  <c r="W287" i="1"/>
  <c r="AA287" i="1" s="1"/>
  <c r="W271" i="1"/>
  <c r="AA271" i="1" s="1"/>
  <c r="W255" i="1"/>
  <c r="AA255" i="1" s="1"/>
  <c r="W239" i="1"/>
  <c r="AA239" i="1" s="1"/>
  <c r="W223" i="1"/>
  <c r="AA223" i="1" s="1"/>
  <c r="W207" i="1"/>
  <c r="AA207" i="1" s="1"/>
  <c r="W191" i="1"/>
  <c r="AA191" i="1" s="1"/>
  <c r="W175" i="1"/>
  <c r="AA175" i="1" s="1"/>
  <c r="W159" i="1"/>
  <c r="AA159" i="1" s="1"/>
  <c r="W143" i="1"/>
  <c r="AA143" i="1" s="1"/>
  <c r="W127" i="1"/>
  <c r="AA127" i="1" s="1"/>
  <c r="W111" i="1"/>
  <c r="AA111" i="1" s="1"/>
  <c r="W95" i="1"/>
  <c r="AA95" i="1" s="1"/>
  <c r="W79" i="1"/>
  <c r="AA79" i="1" s="1"/>
  <c r="W63" i="1"/>
  <c r="AA63" i="1" s="1"/>
  <c r="W47" i="1"/>
  <c r="AA47" i="1" s="1"/>
  <c r="W31" i="1"/>
  <c r="AA31" i="1" s="1"/>
  <c r="W15" i="1"/>
  <c r="AA15" i="1" s="1"/>
  <c r="W338" i="1"/>
  <c r="AA338" i="1" s="1"/>
  <c r="W322" i="1"/>
  <c r="AA322" i="1" s="1"/>
  <c r="W306" i="1"/>
  <c r="AA306" i="1" s="1"/>
  <c r="W290" i="1"/>
  <c r="AA290" i="1" s="1"/>
  <c r="W274" i="1"/>
  <c r="AA274" i="1" s="1"/>
  <c r="W258" i="1"/>
  <c r="AA258" i="1" s="1"/>
  <c r="W242" i="1"/>
  <c r="AA242" i="1" s="1"/>
  <c r="W226" i="1"/>
  <c r="AA226" i="1" s="1"/>
  <c r="W210" i="1"/>
  <c r="AA210" i="1" s="1"/>
  <c r="W194" i="1"/>
  <c r="AA194" i="1" s="1"/>
  <c r="W178" i="1"/>
  <c r="AA178" i="1" s="1"/>
  <c r="W162" i="1"/>
  <c r="AA162" i="1" s="1"/>
  <c r="W146" i="1"/>
  <c r="AA146" i="1" s="1"/>
  <c r="W130" i="1"/>
  <c r="AA130" i="1" s="1"/>
  <c r="W114" i="1"/>
  <c r="AA114" i="1" s="1"/>
  <c r="W98" i="1"/>
  <c r="AA98" i="1" s="1"/>
  <c r="W82" i="1"/>
  <c r="AA82" i="1" s="1"/>
  <c r="W66" i="1"/>
  <c r="AA66" i="1" s="1"/>
  <c r="W50" i="1"/>
  <c r="AA50" i="1" s="1"/>
  <c r="W34" i="1"/>
  <c r="AA34" i="1" s="1"/>
  <c r="W18" i="1"/>
  <c r="AA18" i="1" s="1"/>
  <c r="W2" i="1"/>
  <c r="AA2" i="1" l="1"/>
  <c r="AA349" i="1"/>
  <c r="AA3" i="1"/>
  <c r="AA149" i="1"/>
  <c r="O18" i="5" l="1"/>
  <c r="L10" i="5"/>
  <c r="M10" i="5" s="1"/>
  <c r="O16" i="5"/>
  <c r="L9" i="5"/>
  <c r="M9" i="5" s="1"/>
  <c r="L11" i="5"/>
  <c r="M11" i="5" s="1"/>
  <c r="O17" i="5"/>
  <c r="O19" i="5"/>
  <c r="J20" i="5"/>
  <c r="T11" i="5" s="1"/>
  <c r="I12" i="5"/>
  <c r="L8" i="5"/>
  <c r="J12" i="5"/>
  <c r="J23" i="5" l="1"/>
  <c r="O20" i="5"/>
  <c r="M8" i="5"/>
  <c r="L12" i="5"/>
  <c r="M12" i="5" s="1"/>
  <c r="L18" i="5" l="1"/>
  <c r="M18" i="5" s="1"/>
  <c r="L17" i="5"/>
  <c r="M17" i="5" s="1"/>
  <c r="L19" i="5"/>
  <c r="M19" i="5" s="1"/>
  <c r="N16" i="5"/>
  <c r="N17" i="5" l="1"/>
  <c r="I20" i="5"/>
  <c r="N18" i="5"/>
  <c r="N19" i="5"/>
  <c r="L16" i="5"/>
  <c r="M16" i="5" s="1"/>
  <c r="T8" i="5" l="1"/>
  <c r="N20" i="5"/>
  <c r="I23" i="5"/>
  <c r="L20" i="5"/>
  <c r="L23" i="5" s="1"/>
  <c r="T7" i="5"/>
  <c r="T9" i="5"/>
  <c r="T10" i="5" l="1"/>
  <c r="T18" i="5" s="1"/>
  <c r="T19" i="5"/>
  <c r="M20" i="5"/>
  <c r="T13" i="5" l="1"/>
  <c r="T12" i="5"/>
  <c r="M23" i="5"/>
  <c r="T15" i="5" l="1"/>
  <c r="T16" i="5" s="1"/>
  <c r="T20" i="5" s="1"/>
  <c r="T21"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Joe Kaczmarek</author>
  </authors>
  <commentList>
    <comment ref="M2" authorId="0" shapeId="0" xr:uid="{D66BFECE-842C-4A31-AD4E-EE34F5A97123}">
      <text>
        <r>
          <rPr>
            <sz val="9"/>
            <color indexed="81"/>
            <rFont val="Tahoma"/>
            <family val="2"/>
          </rPr>
          <t xml:space="preserve">In a live version, this button will automatically refresh the data so that the user has real-time insights. Because there are no data connections in this sample, the button will not do anything
</t>
        </r>
      </text>
    </comment>
    <comment ref="C14" authorId="0" shapeId="0" xr:uid="{0DCB4DDE-73A6-426E-B40D-0E392BF9AFF5}">
      <text>
        <r>
          <rPr>
            <sz val="9"/>
            <color indexed="81"/>
            <rFont val="Tahoma"/>
            <family val="2"/>
          </rPr>
          <t xml:space="preserve">
This is a mock What-If's for a pretend business with 4 product lines. In a live tool, this will connect to your sales history to look at a specific sales period, and use it as a reference point to predict future results with changes to pricing, volume, and COGS Increase (decrease). 
Play with the green cells to see an instant proforma. This can be as detailed as you desire, showing estimates for all P&amp;L accounts. Find out how a COGS increase will impact your margins and what needs to be done to protect them. What happens if you have organic growth?</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458F348-2201-4155-AF82-2B8296A0F689}" name="Query from m10-500" type="1" refreshedVersion="8" deleted="1" background="1" saveData="1">
    <dbPr connection="" command=""/>
  </connection>
  <connection id="2" xr16:uid="{6E74BF6B-32E1-4B3E-98DF-2F3E60E41D9A}" name="Query from Mac10" type="1" refreshedVersion="8" deleted="1" background="1" saveData="1">
    <dbPr connection="" command=""/>
    <parameters count="2">
      <parameter name="start" sqlType="11" parameterType="cell" cell="Summary!$I$2"/>
      <parameter name="end" sqlType="11" parameterType="cell" cell="Summary!$I$3"/>
    </parameters>
  </connection>
</connections>
</file>

<file path=xl/sharedStrings.xml><?xml version="1.0" encoding="utf-8"?>
<sst xmlns="http://schemas.openxmlformats.org/spreadsheetml/2006/main" count="9522" uniqueCount="89">
  <si>
    <t>ord_no</t>
  </si>
  <si>
    <t>line_no</t>
  </si>
  <si>
    <t>item_no</t>
  </si>
  <si>
    <t>loc</t>
  </si>
  <si>
    <t>qty_to_ship</t>
  </si>
  <si>
    <t>unit_cost</t>
  </si>
  <si>
    <t>unit_price</t>
  </si>
  <si>
    <t>billed_dt</t>
  </si>
  <si>
    <t>std_cost</t>
  </si>
  <si>
    <t>Multiplier</t>
  </si>
  <si>
    <t>Total Cost-Current</t>
  </si>
  <si>
    <t>GM%</t>
  </si>
  <si>
    <t>Total Sales-Future</t>
  </si>
  <si>
    <t>Total Cost-Future</t>
  </si>
  <si>
    <t>Total</t>
  </si>
  <si>
    <t>Difference</t>
  </si>
  <si>
    <t>Cost Change %</t>
  </si>
  <si>
    <t>Revenue Change %</t>
  </si>
  <si>
    <t>Total Sales-Current</t>
  </si>
  <si>
    <t>discount_pct</t>
  </si>
  <si>
    <t>Net Unit</t>
  </si>
  <si>
    <t>Cash Discounts</t>
  </si>
  <si>
    <t>Rebates</t>
  </si>
  <si>
    <t>Fixed Expenses</t>
  </si>
  <si>
    <t>Variable Expense</t>
  </si>
  <si>
    <t>Net Sales</t>
  </si>
  <si>
    <t>Gross Sales</t>
  </si>
  <si>
    <t>Overhead Absorbed</t>
  </si>
  <si>
    <t>Operating Income</t>
  </si>
  <si>
    <t>Start Date</t>
  </si>
  <si>
    <t>End Date</t>
  </si>
  <si>
    <t>Net Work Days</t>
  </si>
  <si>
    <t>Holidays</t>
  </si>
  <si>
    <t>% of Net Sales</t>
  </si>
  <si>
    <t>Gross COGs</t>
  </si>
  <si>
    <t>Net COGs</t>
  </si>
  <si>
    <t>asdf</t>
  </si>
  <si>
    <t>Labor &amp; OH Variance</t>
  </si>
  <si>
    <t>Unit Increase</t>
  </si>
  <si>
    <t>Unit Price</t>
  </si>
  <si>
    <t>Incremental Sales</t>
  </si>
  <si>
    <t>Incremental Cost</t>
  </si>
  <si>
    <t>incremental variable expens</t>
  </si>
  <si>
    <t>asdf2</t>
  </si>
  <si>
    <t>adsf</t>
  </si>
  <si>
    <t>asdf3</t>
  </si>
  <si>
    <t>old cost</t>
  </si>
  <si>
    <t>difference</t>
  </si>
  <si>
    <t>Column1</t>
  </si>
  <si>
    <t>Juice</t>
  </si>
  <si>
    <t>Juiceoc</t>
  </si>
  <si>
    <t>CPC_001</t>
  </si>
  <si>
    <t>CPC_002</t>
  </si>
  <si>
    <t>CPC_003</t>
  </si>
  <si>
    <t>CPC_004</t>
  </si>
  <si>
    <t>POM12</t>
  </si>
  <si>
    <t>POM16</t>
  </si>
  <si>
    <t>Juice12</t>
  </si>
  <si>
    <t>Juice750</t>
  </si>
  <si>
    <t>Juice8oz</t>
  </si>
  <si>
    <t>Juice16</t>
  </si>
  <si>
    <t>Juice02</t>
  </si>
  <si>
    <t>lkj</t>
  </si>
  <si>
    <t>Live-cost</t>
  </si>
  <si>
    <t>Future-cost</t>
  </si>
  <si>
    <t>total cost-Live</t>
  </si>
  <si>
    <t>total sales-Live</t>
  </si>
  <si>
    <t>% Volume Growth</t>
  </si>
  <si>
    <t>Standard Variance</t>
  </si>
  <si>
    <t>% COGS Increase</t>
  </si>
  <si>
    <t>TotalCostFuture</t>
  </si>
  <si>
    <t>UnitPriceFuture</t>
  </si>
  <si>
    <t>totalsalesFuture</t>
  </si>
  <si>
    <t>qtytoShipFuture</t>
  </si>
  <si>
    <t>Gross Profit</t>
  </si>
  <si>
    <t>% Price Increase</t>
  </si>
  <si>
    <t>PriceIncreasebyType</t>
  </si>
  <si>
    <t>VolumeIncreasebyType</t>
  </si>
  <si>
    <t>CogsIncreasebyTYPE</t>
  </si>
  <si>
    <t>Widgets</t>
  </si>
  <si>
    <t>Gadgets</t>
  </si>
  <si>
    <t>Fresh Product</t>
  </si>
  <si>
    <t>Onions</t>
  </si>
  <si>
    <t>WDG01</t>
  </si>
  <si>
    <t>WDG02</t>
  </si>
  <si>
    <t>WDG04</t>
  </si>
  <si>
    <t>WDG03</t>
  </si>
  <si>
    <t>Product Line</t>
  </si>
  <si>
    <t>Proforma Results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</si>
</sst>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0_);_(&quot;$&quot;* \(#,##0\);_(&quot;$&quot;* &quot;-&quot;_);_(@_)"/>
    <numFmt numFmtId="41" formatCode="_(* #,##0_);_(* \(#,##0\);_(* &quot;-&quot;_);_(@_)"/>
    <numFmt numFmtId="44" formatCode="_(&quot;$&quot;* #,##0.00_);_(&quot;$&quot;* \(#,##0.00\);_(&quot;$&quot;* &quot;-&quot;??_);_(@_)"/>
    <numFmt numFmtId="164" formatCode="0.0%"/>
    <numFmt numFmtId="165" formatCode="0.000%"/>
  </numFmts>
  <fonts count="11"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rgb="FF000000"/>
      <name val="Calibri"/>
      <family val="2"/>
    </font>
    <font>
      <b/>
      <i/>
      <sz val="11"/>
      <color theme="1"/>
      <name val="Calibri"/>
      <family val="2"/>
      <scheme val="minor"/>
    </font>
    <font>
      <i/>
      <sz val="11"/>
      <color theme="1"/>
      <name val="Calibri"/>
      <family val="2"/>
      <scheme val="minor"/>
    </font>
    <font>
      <sz val="8"/>
      <name val="Calibri"/>
      <family val="2"/>
      <scheme val="minor"/>
    </font>
    <font>
      <sz val="11"/>
      <name val="Calibri"/>
      <family val="2"/>
      <scheme val="minor"/>
    </font>
    <font>
      <sz val="9"/>
      <color indexed="81"/>
      <name val="Tahoma"/>
      <family val="2"/>
    </font>
    <font>
      <sz val="36"/>
      <color rgb="FFFF0000"/>
      <name val="Calibri"/>
      <family val="2"/>
      <scheme val="minor"/>
    </font>
  </fonts>
  <fills count="8">
    <fill>
      <patternFill patternType="none"/>
    </fill>
    <fill>
      <patternFill patternType="gray125"/>
    </fill>
    <fill>
      <patternFill patternType="solid">
        <fgColor theme="9" tint="0.39997558519241921"/>
        <bgColor indexed="64"/>
      </patternFill>
    </fill>
    <fill>
      <patternFill patternType="solid">
        <fgColor theme="8" tint="0.3999755851924192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0"/>
        <bgColor indexed="64"/>
      </patternFill>
    </fill>
    <fill>
      <patternFill patternType="solid">
        <fgColor theme="9" tint="0.59999389629810485"/>
        <bgColor indexed="64"/>
      </patternFill>
    </fill>
  </fills>
  <borders count="12">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thin">
        <color theme="4" tint="0.39997558519241921"/>
      </top>
      <bottom style="thin">
        <color theme="4" tint="0.39997558519241921"/>
      </bottom>
      <diagonal/>
    </border>
    <border>
      <left/>
      <right/>
      <top style="thin">
        <color auto="1"/>
      </top>
      <bottom/>
      <diagonal/>
    </border>
    <border>
      <left/>
      <right/>
      <top/>
      <bottom style="thin">
        <color auto="1"/>
      </bottom>
      <diagonal/>
    </border>
    <border>
      <left style="thin">
        <color auto="1"/>
      </left>
      <right style="thin">
        <color auto="1"/>
      </right>
      <top style="thin">
        <color auto="1"/>
      </top>
      <bottom style="thin">
        <color auto="1"/>
      </bottom>
      <diagonal/>
    </border>
  </borders>
  <cellStyleXfs count="1">
    <xf numFmtId="0" fontId="0" fillId="0" borderId="0"/>
  </cellStyleXfs>
  <cellXfs count="70">
    <xf numFmtId="0" fontId="0" fillId="0" borderId="0" xfId="0"/>
    <xf numFmtId="22" fontId="0" fillId="0" borderId="0" xfId="0" applyNumberFormat="1"/>
    <xf numFmtId="42" fontId="0" fillId="0" borderId="0" xfId="0" applyNumberFormat="1"/>
    <xf numFmtId="164" fontId="0" fillId="0" borderId="0" xfId="0" applyNumberFormat="1"/>
    <xf numFmtId="42" fontId="2" fillId="0" borderId="0" xfId="0" applyNumberFormat="1" applyFont="1" applyAlignment="1">
      <alignment horizontal="center" wrapText="1"/>
    </xf>
    <xf numFmtId="164" fontId="2" fillId="0" borderId="0" xfId="0" applyNumberFormat="1" applyFont="1" applyAlignment="1">
      <alignment horizontal="center" wrapText="1"/>
    </xf>
    <xf numFmtId="42" fontId="2" fillId="0" borderId="0" xfId="0" applyNumberFormat="1" applyFont="1"/>
    <xf numFmtId="164" fontId="2" fillId="0" borderId="0" xfId="0" applyNumberFormat="1" applyFont="1"/>
    <xf numFmtId="0" fontId="2" fillId="0" borderId="0" xfId="0" applyFont="1" applyAlignment="1">
      <alignment horizontal="center"/>
    </xf>
    <xf numFmtId="0" fontId="3" fillId="0" borderId="0" xfId="0" applyFont="1"/>
    <xf numFmtId="0" fontId="1" fillId="0" borderId="0" xfId="0" applyFont="1"/>
    <xf numFmtId="10" fontId="2" fillId="2" borderId="1" xfId="0" applyNumberFormat="1" applyFont="1" applyFill="1" applyBorder="1" applyAlignment="1">
      <alignment horizontal="center" wrapText="1"/>
    </xf>
    <xf numFmtId="164" fontId="0" fillId="0" borderId="3" xfId="0" applyNumberFormat="1" applyBorder="1"/>
    <xf numFmtId="164" fontId="0" fillId="0" borderId="4" xfId="0" applyNumberFormat="1" applyBorder="1"/>
    <xf numFmtId="164" fontId="0" fillId="0" borderId="5" xfId="0" applyNumberFormat="1" applyBorder="1"/>
    <xf numFmtId="0" fontId="2" fillId="0" borderId="2" xfId="0" applyFont="1" applyBorder="1" applyAlignment="1">
      <alignment horizontal="center"/>
    </xf>
    <xf numFmtId="42" fontId="2" fillId="0" borderId="2" xfId="0" applyNumberFormat="1" applyFont="1" applyBorder="1"/>
    <xf numFmtId="164" fontId="2" fillId="0" borderId="2" xfId="0" applyNumberFormat="1" applyFont="1" applyBorder="1"/>
    <xf numFmtId="0" fontId="0" fillId="0" borderId="2" xfId="0" applyBorder="1"/>
    <xf numFmtId="165" fontId="1" fillId="0" borderId="0" xfId="0" applyNumberFormat="1" applyFont="1"/>
    <xf numFmtId="10" fontId="0" fillId="0" borderId="0" xfId="0" applyNumberFormat="1"/>
    <xf numFmtId="0" fontId="2" fillId="0" borderId="0" xfId="0" applyFont="1"/>
    <xf numFmtId="14" fontId="0" fillId="0" borderId="0" xfId="0" applyNumberFormat="1"/>
    <xf numFmtId="0" fontId="2" fillId="0" borderId="4" xfId="0" applyFont="1" applyBorder="1"/>
    <xf numFmtId="0" fontId="0" fillId="0" borderId="4" xfId="0" applyBorder="1"/>
    <xf numFmtId="0" fontId="2" fillId="0" borderId="5" xfId="0" applyFont="1" applyBorder="1"/>
    <xf numFmtId="0" fontId="0" fillId="0" borderId="5" xfId="0" applyBorder="1"/>
    <xf numFmtId="44" fontId="0" fillId="0" borderId="0" xfId="0" applyNumberFormat="1"/>
    <xf numFmtId="0" fontId="5" fillId="0" borderId="4" xfId="0" applyFont="1" applyBorder="1" applyAlignment="1">
      <alignment horizontal="right"/>
    </xf>
    <xf numFmtId="0" fontId="1" fillId="4" borderId="8" xfId="0" applyFont="1" applyFill="1" applyBorder="1"/>
    <xf numFmtId="0" fontId="0" fillId="5" borderId="8" xfId="0" applyFill="1" applyBorder="1"/>
    <xf numFmtId="0" fontId="0" fillId="0" borderId="8" xfId="0" applyBorder="1"/>
    <xf numFmtId="0" fontId="2" fillId="0" borderId="10" xfId="0" applyFont="1" applyBorder="1"/>
    <xf numFmtId="0" fontId="0" fillId="0" borderId="10" xfId="0" applyBorder="1"/>
    <xf numFmtId="0" fontId="0" fillId="0" borderId="9" xfId="0" applyBorder="1"/>
    <xf numFmtId="41" fontId="0" fillId="0" borderId="0" xfId="0" applyNumberFormat="1" applyProtection="1">
      <protection hidden="1"/>
    </xf>
    <xf numFmtId="42" fontId="0" fillId="0" borderId="3" xfId="0" applyNumberFormat="1" applyBorder="1" applyProtection="1">
      <protection hidden="1"/>
    </xf>
    <xf numFmtId="42" fontId="0" fillId="0" borderId="4" xfId="0" applyNumberFormat="1" applyBorder="1" applyProtection="1">
      <protection hidden="1"/>
    </xf>
    <xf numFmtId="42" fontId="0" fillId="0" borderId="5" xfId="0" applyNumberFormat="1" applyBorder="1" applyProtection="1">
      <protection hidden="1"/>
    </xf>
    <xf numFmtId="164" fontId="0" fillId="0" borderId="3" xfId="0" applyNumberFormat="1" applyBorder="1" applyProtection="1">
      <protection hidden="1"/>
    </xf>
    <xf numFmtId="164" fontId="0" fillId="0" borderId="4" xfId="0" applyNumberFormat="1" applyBorder="1" applyProtection="1">
      <protection hidden="1"/>
    </xf>
    <xf numFmtId="164" fontId="0" fillId="0" borderId="5" xfId="0" applyNumberFormat="1" applyBorder="1" applyProtection="1">
      <protection hidden="1"/>
    </xf>
    <xf numFmtId="42" fontId="0" fillId="0" borderId="0" xfId="0" applyNumberFormat="1" applyProtection="1">
      <protection hidden="1"/>
    </xf>
    <xf numFmtId="42" fontId="6" fillId="0" borderId="4" xfId="0" applyNumberFormat="1" applyFont="1" applyBorder="1" applyProtection="1">
      <protection hidden="1"/>
    </xf>
    <xf numFmtId="0" fontId="0" fillId="0" borderId="9" xfId="0" applyBorder="1" applyProtection="1">
      <protection hidden="1"/>
    </xf>
    <xf numFmtId="42" fontId="0" fillId="0" borderId="10" xfId="0" applyNumberFormat="1" applyBorder="1" applyProtection="1">
      <protection hidden="1"/>
    </xf>
    <xf numFmtId="42" fontId="2" fillId="0" borderId="5" xfId="0" applyNumberFormat="1" applyFont="1" applyBorder="1" applyProtection="1">
      <protection hidden="1"/>
    </xf>
    <xf numFmtId="0" fontId="0" fillId="0" borderId="0" xfId="0" applyProtection="1">
      <protection hidden="1"/>
    </xf>
    <xf numFmtId="9" fontId="0" fillId="2" borderId="11" xfId="0" applyNumberFormat="1" applyFill="1" applyBorder="1" applyProtection="1">
      <protection locked="0"/>
    </xf>
    <xf numFmtId="42" fontId="0" fillId="2" borderId="11" xfId="0" applyNumberFormat="1" applyFill="1" applyBorder="1" applyProtection="1">
      <protection locked="0"/>
    </xf>
    <xf numFmtId="10" fontId="0" fillId="2" borderId="11" xfId="0" applyNumberFormat="1" applyFill="1" applyBorder="1" applyProtection="1">
      <protection locked="0"/>
    </xf>
    <xf numFmtId="44" fontId="3" fillId="0" borderId="0" xfId="0" applyNumberFormat="1" applyFont="1"/>
    <xf numFmtId="0" fontId="8" fillId="0" borderId="0" xfId="0" applyFont="1"/>
    <xf numFmtId="0" fontId="3" fillId="6" borderId="0" xfId="0" applyFont="1" applyFill="1"/>
    <xf numFmtId="14" fontId="3" fillId="6" borderId="0" xfId="0" applyNumberFormat="1" applyFont="1" applyFill="1"/>
    <xf numFmtId="44" fontId="3" fillId="6" borderId="0" xfId="0" applyNumberFormat="1" applyFont="1" applyFill="1"/>
    <xf numFmtId="10" fontId="2" fillId="0" borderId="0" xfId="0" applyNumberFormat="1" applyFont="1" applyAlignment="1">
      <alignment horizontal="center" wrapText="1"/>
    </xf>
    <xf numFmtId="10" fontId="2" fillId="0" borderId="0" xfId="0" applyNumberFormat="1" applyFont="1" applyAlignment="1" applyProtection="1">
      <alignment horizontal="center" vertical="center"/>
      <protection locked="0"/>
    </xf>
    <xf numFmtId="9" fontId="0" fillId="0" borderId="0" xfId="0" applyNumberFormat="1"/>
    <xf numFmtId="9" fontId="0" fillId="7" borderId="1" xfId="0" applyNumberFormat="1" applyFill="1" applyBorder="1" applyProtection="1">
      <protection locked="0"/>
    </xf>
    <xf numFmtId="9" fontId="2" fillId="7" borderId="1" xfId="0" applyNumberFormat="1" applyFont="1" applyFill="1" applyBorder="1" applyAlignment="1" applyProtection="1">
      <alignment horizontal="right"/>
      <protection locked="0"/>
    </xf>
    <xf numFmtId="0" fontId="2" fillId="0" borderId="3" xfId="0" applyFont="1" applyBorder="1" applyAlignment="1">
      <alignment horizontal="right"/>
    </xf>
    <xf numFmtId="0" fontId="2" fillId="0" borderId="4" xfId="0" applyFont="1" applyBorder="1" applyAlignment="1">
      <alignment horizontal="right"/>
    </xf>
    <xf numFmtId="0" fontId="2" fillId="0" borderId="5" xfId="0" applyFont="1" applyBorder="1" applyAlignment="1">
      <alignment horizontal="right"/>
    </xf>
    <xf numFmtId="14" fontId="0" fillId="0" borderId="0" xfId="0" applyNumberFormat="1" applyProtection="1">
      <protection hidden="1"/>
    </xf>
    <xf numFmtId="0" fontId="2" fillId="0" borderId="0" xfId="0" applyFont="1" applyAlignment="1">
      <alignment horizontal="right"/>
    </xf>
    <xf numFmtId="0" fontId="2" fillId="3" borderId="6"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7" xfId="0" applyFont="1" applyFill="1" applyBorder="1" applyAlignment="1">
      <alignment horizontal="center" vertical="center"/>
    </xf>
    <xf numFmtId="0" fontId="10" fillId="0" borderId="0" xfId="0" applyFont="1"/>
  </cellXfs>
  <cellStyles count="1">
    <cellStyle name="Normal" xfId="0" builtinId="0"/>
  </cellStyles>
  <dxfs count="31">
    <dxf>
      <numFmt numFmtId="0" formatCode="General"/>
      <protection locked="1" hidden="1"/>
    </dxf>
    <dxf>
      <numFmt numFmtId="0" formatCode="General"/>
      <protection locked="1" hidden="1"/>
    </dxf>
    <dxf>
      <numFmt numFmtId="0" formatCode="General"/>
      <protection locked="1" hidden="1"/>
    </dxf>
    <dxf>
      <numFmt numFmtId="0" formatCode="General"/>
      <protection locked="1" hidden="1"/>
    </dxf>
    <dxf>
      <numFmt numFmtId="0" formatCode="General"/>
      <protection locked="1" hidden="1"/>
    </dxf>
    <dxf>
      <numFmt numFmtId="0" formatCode="General"/>
      <protection locked="1" hidden="1"/>
    </dxf>
    <dxf>
      <protection locked="1" hidden="1"/>
    </dxf>
    <dxf>
      <protection locked="1" hidden="1"/>
    </dxf>
    <dxf>
      <protection locked="1" hidden="1"/>
    </dxf>
    <dxf>
      <protection locked="1" hidden="1"/>
    </dxf>
    <dxf>
      <numFmt numFmtId="0" formatCode="General"/>
      <protection locked="1" hidden="1"/>
    </dxf>
    <dxf>
      <numFmt numFmtId="0" formatCode="General"/>
      <protection locked="1" hidden="1"/>
    </dxf>
    <dxf>
      <numFmt numFmtId="0" formatCode="General"/>
      <protection locked="1" hidden="1"/>
    </dxf>
    <dxf>
      <numFmt numFmtId="0" formatCode="General"/>
      <protection locked="1" hidden="1"/>
    </dxf>
    <dxf>
      <numFmt numFmtId="0" formatCode="General"/>
      <protection locked="1" hidden="1"/>
    </dxf>
    <dxf>
      <numFmt numFmtId="0" formatCode="General"/>
      <protection locked="1" hidden="1"/>
    </dxf>
    <dxf>
      <numFmt numFmtId="0" formatCode="General"/>
      <protection locked="1" hidden="1"/>
    </dxf>
    <dxf>
      <numFmt numFmtId="0" formatCode="General"/>
      <protection locked="1" hidden="1"/>
    </dxf>
    <dxf>
      <numFmt numFmtId="0" formatCode="General"/>
      <protection locked="1" hidden="1"/>
    </dxf>
    <dxf>
      <numFmt numFmtId="0" formatCode="General"/>
      <protection locked="1" hidden="1"/>
    </dxf>
    <dxf>
      <numFmt numFmtId="0" formatCode="General"/>
      <protection locked="1" hidden="1"/>
    </dxf>
    <dxf>
      <numFmt numFmtId="0" formatCode="General"/>
      <protection locked="1" hidden="1"/>
    </dxf>
    <dxf>
      <numFmt numFmtId="0" formatCode="General"/>
      <protection locked="1" hidden="1"/>
    </dxf>
    <dxf>
      <numFmt numFmtId="0" formatCode="General"/>
      <protection locked="1" hidden="1"/>
    </dxf>
    <dxf>
      <numFmt numFmtId="0" formatCode="General"/>
      <protection locked="1" hidden="1"/>
    </dxf>
    <dxf>
      <numFmt numFmtId="0" formatCode="General"/>
      <protection locked="1" hidden="1"/>
    </dxf>
    <dxf>
      <numFmt numFmtId="0" formatCode="General"/>
      <protection locked="1" hidden="1"/>
    </dxf>
    <dxf>
      <numFmt numFmtId="0" formatCode="General"/>
      <protection locked="1" hidden="1"/>
    </dxf>
    <dxf>
      <numFmt numFmtId="0" formatCode="General"/>
      <protection locked="1" hidden="1"/>
    </dxf>
    <dxf>
      <numFmt numFmtId="14" formatCode="0.00%"/>
    </dxf>
    <dxf>
      <numFmt numFmtId="27" formatCode="m/d/yyyy\ h:mm"/>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20</xdr:col>
      <xdr:colOff>1076326</xdr:colOff>
      <xdr:row>4</xdr:row>
      <xdr:rowOff>314326</xdr:rowOff>
    </xdr:from>
    <xdr:ext cx="3762374" cy="148590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2992101" y="1485901"/>
          <a:ext cx="3762374" cy="1485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23</xdr:col>
      <xdr:colOff>371475</xdr:colOff>
      <xdr:row>2</xdr:row>
      <xdr:rowOff>76200</xdr:rowOff>
    </xdr:from>
    <xdr:ext cx="5105400" cy="5895975"/>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15630525" y="857250"/>
          <a:ext cx="5105400" cy="58959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15</xdr:col>
      <xdr:colOff>0</xdr:colOff>
      <xdr:row>0</xdr:row>
      <xdr:rowOff>19050</xdr:rowOff>
    </xdr:from>
    <xdr:ext cx="6172200" cy="81915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8229600" y="19050"/>
          <a:ext cx="6172200" cy="8191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9</xdr:col>
          <xdr:colOff>885825</xdr:colOff>
          <xdr:row>0</xdr:row>
          <xdr:rowOff>104775</xdr:rowOff>
        </xdr:from>
        <xdr:to>
          <xdr:col>13</xdr:col>
          <xdr:colOff>514350</xdr:colOff>
          <xdr:row>4</xdr:row>
          <xdr:rowOff>133350</xdr:rowOff>
        </xdr:to>
        <xdr:sp macro="" textlink="">
          <xdr:nvSpPr>
            <xdr:cNvPr id="1025" name="Butto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Click Me</a:t>
              </a:r>
            </a:p>
          </xdr:txBody>
        </xdr:sp>
        <xdr:clientData fPrintsWithSheet="0"/>
      </xdr:twoCellAnchor>
    </mc:Choice>
    <mc:Fallback/>
  </mc:AlternateContent>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Query from Mac10" connectionId="2" xr16:uid="{9A0BFC36-C9D0-494C-97DC-8C8BEF6BA4A7}" autoFormatId="16" applyNumberFormats="0" applyBorderFormats="0" applyFontFormats="0" applyPatternFormats="0" applyAlignmentFormats="0" applyWidthHeightFormats="0">
  <queryTableRefresh nextId="40" unboundColumnsRight="19">
    <queryTableFields count="28">
      <queryTableField id="1" name="ord_no" tableColumnId="1"/>
      <queryTableField id="2" name="line_no" tableColumnId="2"/>
      <queryTableField id="4" name="item_no" tableColumnId="4"/>
      <queryTableField id="5" name="loc" tableColumnId="5"/>
      <queryTableField id="6" name="qty_to_ship" tableColumnId="6"/>
      <queryTableField id="7" name="unit_cost" tableColumnId="7"/>
      <queryTableField id="8" name="unit_price" tableColumnId="8"/>
      <queryTableField id="10" name="billed_dt" tableColumnId="3"/>
      <queryTableField id="21" name="discount_pct" tableColumnId="19"/>
      <queryTableField id="9" dataBound="0" tableColumnId="9"/>
      <queryTableField id="11" dataBound="0" tableColumnId="10"/>
      <queryTableField id="12" dataBound="0" tableColumnId="11"/>
      <queryTableField id="13" dataBound="0" tableColumnId="12"/>
      <queryTableField id="14" dataBound="0" tableColumnId="13"/>
      <queryTableField id="37" dataBound="0" tableColumnId="29"/>
      <queryTableField id="38" dataBound="0" tableColumnId="30"/>
      <queryTableField id="39" dataBound="0" tableColumnId="31"/>
      <queryTableField id="17" dataBound="0" tableColumnId="16"/>
      <queryTableField id="18" dataBound="0" tableColumnId="17"/>
      <queryTableField id="36" dataBound="0" tableColumnId="20"/>
      <queryTableField id="23" dataBound="0" tableColumnId="21"/>
      <queryTableField id="26" dataBound="0" tableColumnId="24"/>
      <queryTableField id="27" dataBound="0" tableColumnId="25"/>
      <queryTableField id="28" dataBound="0" tableColumnId="26"/>
      <queryTableField id="29" dataBound="0" tableColumnId="27"/>
      <queryTableField id="30" dataBound="0" tableColumnId="28"/>
      <queryTableField id="31" dataBound="0" tableColumnId="15"/>
      <queryTableField id="32" dataBound="0" tableColumnId="18"/>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m10-500" connectionId="1" xr16:uid="{109C4F92-FEEF-4826-8C73-D68DD6E81647}" autoFormatId="16" applyNumberFormats="0" applyBorderFormats="0" applyFontFormats="0" applyPatternFormats="0" applyAlignmentFormats="0" applyWidthHeightFormats="0">
  <queryTableRefresh nextId="10" unboundColumnsRight="6">
    <queryTableFields count="9">
      <queryTableField id="1" name="item_no" tableColumnId="1"/>
      <queryTableField id="2" name="loc" tableColumnId="2"/>
      <queryTableField id="3" name="std_cost" tableColumnId="3"/>
      <queryTableField id="4" dataBound="0" tableColumnId="4"/>
      <queryTableField id="5" dataBound="0" tableColumnId="5"/>
      <queryTableField id="6" dataBound="0" tableColumnId="6"/>
      <queryTableField id="7" dataBound="0" tableColumnId="7"/>
      <queryTableField id="8" dataBound="0" tableColumnId="8"/>
      <queryTableField id="9" dataBound="0" tableColumnId="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D6E0FF0-2A20-460D-BD90-FE420BAF5290}" name="Table_Query_from_Mac10" displayName="Table_Query_from_Mac10" ref="A1:AB4718" tableType="queryTable" totalsRowShown="0">
  <autoFilter ref="A1:AB4718" xr:uid="{ED6E0FF0-2A20-460D-BD90-FE420BAF5290}"/>
  <tableColumns count="28">
    <tableColumn id="1" xr3:uid="{BB6CB671-EF33-4B51-B928-FEDEBB11691F}" uniqueName="1" name="ord_no" queryTableFieldId="1"/>
    <tableColumn id="2" xr3:uid="{31CEBE5B-C04D-4670-9A0A-E18AB12E5C88}" uniqueName="2" name="line_no" queryTableFieldId="2"/>
    <tableColumn id="4" xr3:uid="{4C62D14E-2244-4967-8A19-F795C7D0AAC7}" uniqueName="4" name="item_no" queryTableFieldId="4"/>
    <tableColumn id="5" xr3:uid="{1E7AD875-F67D-4916-A3DF-EB3F057B7321}" uniqueName="5" name="Juiceoc" queryTableFieldId="5"/>
    <tableColumn id="6" xr3:uid="{CB207648-C6B4-44BE-838D-B7399F235828}" uniqueName="6" name="qty_to_ship" queryTableFieldId="6"/>
    <tableColumn id="7" xr3:uid="{BD71905F-616A-43E1-8F1C-31A54815B8E3}" uniqueName="7" name="unit_cost" queryTableFieldId="7"/>
    <tableColumn id="8" xr3:uid="{651E4007-342C-4F25-9B76-6339AFF6EC53}" uniqueName="8" name="unit_price" queryTableFieldId="8"/>
    <tableColumn id="3" xr3:uid="{3750D1EE-D857-41F7-9503-4BCEC5CE9161}" uniqueName="3" name="billed_dt" queryTableFieldId="10" dataDxfId="30"/>
    <tableColumn id="19" xr3:uid="{D92FB4D6-358A-46A7-9794-C6712160673E}" uniqueName="19" name="discount_pct" queryTableFieldId="21" dataDxfId="29"/>
    <tableColumn id="9" xr3:uid="{F92C0E5A-384C-4E41-B6FD-AC3F4C76C585}" uniqueName="9" name="Net Unit" queryTableFieldId="9" dataDxfId="28">
      <calculatedColumnFormula>Table_Query_from_Mac10[[#This Row],[unit_price]]-(Table_Query_from_Mac10[[#This Row],[unit_price]]*(Table_Query_from_Mac10[[#This Row],[discount_pct]]/100))</calculatedColumnFormula>
    </tableColumn>
    <tableColumn id="10" xr3:uid="{47C2253D-D5B6-44F7-89F2-3D0A83F6B931}" uniqueName="10" name="Live-cost" queryTableFieldId="11" dataDxfId="27">
      <calculatedColumnFormula>Table_Query_from_Mac10[[#This Row],[unit_cost]]</calculatedColumnFormula>
    </tableColumn>
    <tableColumn id="11" xr3:uid="{8B07A6F0-F2C6-44A4-AD69-85717661C51B}" uniqueName="11" name="Future-cost" queryTableFieldId="12" dataDxfId="26">
      <calculatedColumnFormula>Table_Query_from_Mac10[[#This Row],[Live-cost]]*(1+Table_Query_from_Mac10[[#This Row],[CogsIncreasebyTYPE]])</calculatedColumnFormula>
    </tableColumn>
    <tableColumn id="12" xr3:uid="{3B5C34F0-25A8-48DA-9DE9-FCD1A92F8F29}" uniqueName="12" name="total cost-Live" queryTableFieldId="13" dataDxfId="25">
      <calculatedColumnFormula>Table_Query_from_Mac10[[#This Row],[Live-cost]]*Table_Query_from_Mac10[[#This Row],[qty_to_ship]]</calculatedColumnFormula>
    </tableColumn>
    <tableColumn id="13" xr3:uid="{8FC95D21-EE18-481C-AFD8-A09A9CF523CD}" uniqueName="13" name="total sales-Live" queryTableFieldId="14" dataDxfId="24">
      <calculatedColumnFormula>IF(Table_Query_from_Mac10[[#This Row],[item_no]]="KDA",-Table_Query_from_Mac10[[#This Row],[unit_price]],Table_Query_from_Mac10[[#This Row],[Net Unit]]*Table_Query_from_Mac10[[#This Row],[qty_to_ship]])</calculatedColumnFormula>
    </tableColumn>
    <tableColumn id="29" xr3:uid="{6310E081-CB92-45DF-AAE1-9D50E7AE6995}" uniqueName="29" name="PriceIncreasebyType" queryTableFieldId="37" dataDxfId="23">
      <calculatedColumnFormula>SUMIFS(Summary!C:C,Summary!H:H,Table_Query_from_Mac10[[#This Row],[Juiceoc]])</calculatedColumnFormula>
    </tableColumn>
    <tableColumn id="30" xr3:uid="{8547E291-6638-4994-9792-8563F9C1281C}" uniqueName="30" name="VolumeIncreasebyType" queryTableFieldId="38" dataDxfId="22">
      <calculatedColumnFormula>SUMIFS(Summary!D:D,Summary!H:H,Table_Query_from_Mac10[[#This Row],[Juiceoc]])</calculatedColumnFormula>
    </tableColumn>
    <tableColumn id="31" xr3:uid="{A6A6177E-FADC-45AE-8982-2C6E0A1052A6}" uniqueName="31" name="CogsIncreasebyTYPE" queryTableFieldId="39" dataDxfId="21">
      <calculatedColumnFormula>SUMIFS(Summary!E:E,Summary!H:H,Table_Query_from_Mac10[[#This Row],[Juiceoc]])</calculatedColumnFormula>
    </tableColumn>
    <tableColumn id="16" xr3:uid="{F429BF0E-BEFF-4C95-8B16-DAB730BE63C3}" uniqueName="16" name="UnitPriceFuture" queryTableFieldId="17" dataDxfId="20">
      <calculatedColumnFormula>Table_Query_from_Mac10[[#This Row],[Net Unit]]*(1+Table_Query_from_Mac10[[#This Row],[PriceIncreasebyType]])</calculatedColumnFormula>
    </tableColumn>
    <tableColumn id="17" xr3:uid="{3F30B194-7E07-441B-88B3-C83BF1262610}" uniqueName="17" name="totalsalesFuture" queryTableFieldId="18" dataDxfId="19">
      <calculatedColumnFormula>Table_Query_from_Mac10[[#This Row],[UnitPriceFuture]]*Table_Query_from_Mac10[[#This Row],[qtytoShipFuture]]</calculatedColumnFormula>
    </tableColumn>
    <tableColumn id="20" xr3:uid="{64527386-C281-48AF-AEE6-CFFA273CDE56}" uniqueName="20" name="qtytoShipFuture" queryTableFieldId="36" dataDxfId="18">
      <calculatedColumnFormula>ROUND(Table_Query_from_Mac10[[#This Row],[qty_to_ship]]*(1+Table_Query_from_Mac10[[#This Row],[VolumeIncreasebyType]]),0)</calculatedColumnFormula>
    </tableColumn>
    <tableColumn id="21" xr3:uid="{C0FEF8D8-0AC1-499D-BEF5-F89240D17AF3}" uniqueName="21" name="TotalCostFuture" queryTableFieldId="23" dataDxfId="17">
      <calculatedColumnFormula>Table_Query_from_Mac10[[#This Row],[qtytoShipFuture]]*Table_Query_from_Mac10[[#This Row],[Future-cost]]</calculatedColumnFormula>
    </tableColumn>
    <tableColumn id="24" xr3:uid="{1452CB24-E359-49C9-87AF-3279C984FA1B}" uniqueName="24" name="Unit Increase" queryTableFieldId="26" dataDxfId="16">
      <calculatedColumnFormula>Table_Query_from_Mac10[[#This Row],[qtytoShipFuture]]-Table_Query_from_Mac10[[#This Row],[qty_to_ship]]</calculatedColumnFormula>
    </tableColumn>
    <tableColumn id="25" xr3:uid="{1582E7A1-0692-44F8-AE21-50A75AD6EC08}" uniqueName="25" name="Unit Price" queryTableFieldId="27" dataDxfId="15">
      <calculatedColumnFormula>Table_Query_from_Mac10[[#This Row],[UnitPriceFuture]]</calculatedColumnFormula>
    </tableColumn>
    <tableColumn id="26" xr3:uid="{A116136E-87FC-4993-ABAB-B1F514E35D54}" uniqueName="26" name="Incremental Sales" queryTableFieldId="28" dataDxfId="14">
      <calculatedColumnFormula>Table_Query_from_Mac10[[#This Row],[Unit Increase]]*Table_Query_from_Mac10[[#This Row],[UnitPriceFuture]]</calculatedColumnFormula>
    </tableColumn>
    <tableColumn id="27" xr3:uid="{92156AD6-9AF1-41BF-806F-B03E7DE0F1F8}" uniqueName="27" name="Incremental Cost" queryTableFieldId="29" dataDxfId="13">
      <calculatedColumnFormula>Table_Query_from_Mac10[[#This Row],[Unit Increase]]*Table_Query_from_Mac10[[#This Row],[Future-cost]]</calculatedColumnFormula>
    </tableColumn>
    <tableColumn id="28" xr3:uid="{3C15903D-55D6-428D-B39A-73AFBF0B6C90}" uniqueName="28" name="incremental variable expens" queryTableFieldId="30" dataDxfId="12">
      <calculatedColumnFormula>-(Table_Query_from_Mac10[[#This Row],[Incremental Sales]]+((Table_Query_from_Mac10[[#This Row],[Incremental Sales]]*-(SUM(Summary!$S$8:$S$9)))))*Summary!$S$18</calculatedColumnFormula>
    </tableColumn>
    <tableColumn id="15" xr3:uid="{D0729C88-47F0-47E2-B41E-CE44419A5DCD}" uniqueName="15" name="asdf2" queryTableFieldId="31" dataDxfId="11">
      <calculatedColumnFormula>IFERROR(Table_Query_from_Mac10[[#This Row],[Incremental Cost]]/Table_Query_from_Mac10[[#This Row],[Incremental Sales]],0)</calculatedColumnFormula>
    </tableColumn>
    <tableColumn id="18" xr3:uid="{89B6DFDC-FE9B-45DC-A6F6-33784A4EB30B}" uniqueName="18" name="adsf" queryTableFieldId="32" dataDxfId="10">
      <calculatedColumnFormula>IFERROR(Table_Query_from_Mac10[[#This Row],[TotalCostFuture]]/Table_Query_from_Mac10[[#This Row],[totalsalesFuture]],0)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1056EFE-2A03-420A-B01C-0180CCD381B2}" name="Table_Query_from_m10_500" displayName="Table_Query_from_m10_500" ref="A1:I13432" tableType="queryTable" totalsRowShown="0" dataDxfId="9">
  <autoFilter ref="A1:I13432" xr:uid="{C1056EFE-2A03-420A-B01C-0180CCD381B2}"/>
  <tableColumns count="9">
    <tableColumn id="1" xr3:uid="{49C0366D-B5FB-4B42-80D7-B911DF23C4B3}" uniqueName="1" name="item_no" queryTableFieldId="1" dataDxfId="8"/>
    <tableColumn id="2" xr3:uid="{55F74431-4099-4CE7-8F13-C12B41CC0DD3}" uniqueName="2" name="loc" queryTableFieldId="2" dataDxfId="7"/>
    <tableColumn id="3" xr3:uid="{11290AF0-CA35-4BBB-845A-9D658AC3EB00}" uniqueName="3" name="std_cost" queryTableFieldId="3" dataDxfId="6"/>
    <tableColumn id="4" xr3:uid="{95A4D783-88B4-48BA-992C-4BF356267E55}" uniqueName="4" name="old cost" queryTableFieldId="4" dataDxfId="5"/>
    <tableColumn id="5" xr3:uid="{0404422B-51C9-41F8-B718-0FBADA95954F}" uniqueName="5" name="difference" queryTableFieldId="5" dataDxfId="4"/>
    <tableColumn id="6" xr3:uid="{A8155CFA-A17E-4F1F-BE16-C933D65D0BF7}" uniqueName="6" name="asdf2" queryTableFieldId="6" dataDxfId="3"/>
    <tableColumn id="7" xr3:uid="{988E84A4-DEC6-45D8-9AFE-DF5DD06A7B2D}" uniqueName="7" name="asdf" queryTableFieldId="7" dataDxfId="2"/>
    <tableColumn id="8" xr3:uid="{50C2F801-8835-4955-A24E-A746F5C94871}" uniqueName="8" name="Column1" queryTableFieldId="8" dataDxfId="1"/>
    <tableColumn id="9" xr3:uid="{5427D2E9-891A-4BBF-BF87-6D313BDBED1B}" uniqueName="9" name="asdf3" queryTableFieldId="9"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8D6D3-35DC-47CA-BFB9-0B8B90F41831}">
  <sheetPr codeName="Sheet1">
    <pageSetUpPr fitToPage="1"/>
  </sheetPr>
  <dimension ref="B1:XFC1048574"/>
  <sheetViews>
    <sheetView showGridLines="0" tabSelected="1" zoomScaleNormal="100" workbookViewId="0">
      <selection activeCell="U1" sqref="U1"/>
    </sheetView>
  </sheetViews>
  <sheetFormatPr defaultRowHeight="15" x14ac:dyDescent="0.25"/>
  <cols>
    <col min="1" max="1" width="5.42578125" customWidth="1"/>
    <col min="2" max="2" width="17.42578125" customWidth="1"/>
    <col min="3" max="5" width="10.5703125" customWidth="1"/>
    <col min="6" max="7" width="4" customWidth="1"/>
    <col min="8" max="8" width="12.85546875" style="8" customWidth="1"/>
    <col min="9" max="9" width="14.42578125" style="2" customWidth="1"/>
    <col min="10" max="10" width="14" style="2" customWidth="1"/>
    <col min="11" max="11" width="14" style="2" hidden="1" customWidth="1"/>
    <col min="12" max="12" width="13.42578125" style="2" customWidth="1"/>
    <col min="13" max="13" width="9.140625" style="3"/>
    <col min="16" max="16" width="9.140625" customWidth="1"/>
    <col min="18" max="18" width="20.28515625" customWidth="1"/>
    <col min="20" max="20" width="14.28515625" bestFit="1" customWidth="1"/>
    <col min="21" max="21" width="18.85546875" customWidth="1"/>
    <col min="22" max="22" width="15.28515625" bestFit="1" customWidth="1"/>
    <col min="23" max="23" width="16" bestFit="1" customWidth="1"/>
    <col min="24" max="24" width="12.5703125" style="27" bestFit="1" customWidth="1"/>
    <col min="25" max="25" width="12.28515625" style="27" bestFit="1" customWidth="1"/>
    <col min="26" max="26" width="12.5703125" style="27" bestFit="1" customWidth="1"/>
    <col min="27" max="27" width="12.28515625" style="27" bestFit="1" customWidth="1"/>
    <col min="16383" max="16383" width="10.7109375" bestFit="1" customWidth="1"/>
    <col min="16384" max="16384" width="10.7109375" customWidth="1"/>
  </cols>
  <sheetData>
    <row r="1" spans="2:23" x14ac:dyDescent="0.25">
      <c r="O1" s="52"/>
      <c r="P1" s="53"/>
      <c r="Q1" s="53"/>
      <c r="R1" s="53"/>
      <c r="S1" s="53"/>
      <c r="T1" s="54">
        <f ca="1">TODAY()</f>
        <v>45310</v>
      </c>
      <c r="U1" s="55">
        <f ca="1">IF(T1&gt;=XFC1048574,1,0)</f>
        <v>0</v>
      </c>
      <c r="V1" s="55"/>
      <c r="W1" s="51"/>
    </row>
    <row r="2" spans="2:23" x14ac:dyDescent="0.25">
      <c r="C2" s="56"/>
      <c r="D2" s="57"/>
      <c r="H2" s="8" t="s">
        <v>29</v>
      </c>
      <c r="I2" s="64">
        <v>44835</v>
      </c>
      <c r="O2" s="52"/>
      <c r="P2" s="53"/>
      <c r="Q2" s="53"/>
      <c r="R2" s="53"/>
      <c r="S2" s="53"/>
      <c r="T2" s="53"/>
      <c r="U2" s="53"/>
      <c r="V2" s="53"/>
      <c r="W2" s="9"/>
    </row>
    <row r="3" spans="2:23" x14ac:dyDescent="0.25">
      <c r="H3" s="8" t="s">
        <v>30</v>
      </c>
      <c r="I3" s="64">
        <v>44865</v>
      </c>
      <c r="O3" s="52"/>
      <c r="P3" s="53">
        <v>1</v>
      </c>
      <c r="Q3" s="53"/>
      <c r="R3" s="53"/>
      <c r="S3" s="53"/>
      <c r="T3" s="53"/>
      <c r="U3" s="53"/>
      <c r="V3" s="53"/>
      <c r="W3" s="9"/>
    </row>
    <row r="4" spans="2:23" x14ac:dyDescent="0.25">
      <c r="E4" s="65" t="s">
        <v>31</v>
      </c>
      <c r="F4" s="65"/>
      <c r="G4" s="65"/>
      <c r="H4" s="65"/>
      <c r="I4" s="35">
        <f>NETWORKDAYS(I2,I3,Holidays!B2:B10)</f>
        <v>21</v>
      </c>
      <c r="O4" s="52"/>
      <c r="P4" s="53"/>
      <c r="Q4" s="53"/>
      <c r="R4" s="53"/>
      <c r="S4" s="53"/>
      <c r="T4" s="53"/>
      <c r="U4" s="53"/>
      <c r="V4" s="53"/>
      <c r="W4" s="9"/>
    </row>
    <row r="5" spans="2:23" ht="15.75" thickBot="1" x14ac:dyDescent="0.3">
      <c r="C5" s="56"/>
      <c r="D5" s="57"/>
      <c r="O5" s="52"/>
      <c r="P5" s="52"/>
      <c r="Q5" s="52"/>
      <c r="R5" s="52"/>
      <c r="S5" s="52"/>
      <c r="T5" s="52"/>
      <c r="U5" s="52"/>
      <c r="V5" s="52"/>
    </row>
    <row r="6" spans="2:23" ht="27.75" customHeight="1" thickBot="1" x14ac:dyDescent="0.3">
      <c r="P6" s="9"/>
      <c r="Q6" s="9"/>
      <c r="R6" s="66" t="s">
        <v>88</v>
      </c>
      <c r="S6" s="67"/>
      <c r="T6" s="68"/>
    </row>
    <row r="7" spans="2:23" ht="39.75" customHeight="1" thickBot="1" x14ac:dyDescent="0.3">
      <c r="B7" s="11" t="s">
        <v>87</v>
      </c>
      <c r="C7" s="11" t="s">
        <v>75</v>
      </c>
      <c r="D7" s="11" t="s">
        <v>67</v>
      </c>
      <c r="E7" s="11" t="s">
        <v>69</v>
      </c>
      <c r="I7" s="4" t="s">
        <v>18</v>
      </c>
      <c r="J7" s="4" t="s">
        <v>10</v>
      </c>
      <c r="K7" s="4"/>
      <c r="L7" s="4" t="s">
        <v>74</v>
      </c>
      <c r="M7" s="5" t="s">
        <v>11</v>
      </c>
      <c r="N7" s="4"/>
      <c r="P7" s="10" t="s">
        <v>9</v>
      </c>
      <c r="Q7" s="19">
        <f>1+D2</f>
        <v>1</v>
      </c>
      <c r="R7" s="21" t="s">
        <v>26</v>
      </c>
      <c r="T7" s="42">
        <f ca="1">I20</f>
        <v>1205617.6155000005</v>
      </c>
    </row>
    <row r="8" spans="2:23" ht="15.75" thickBot="1" x14ac:dyDescent="0.3">
      <c r="B8" s="60" t="s">
        <v>81</v>
      </c>
      <c r="C8" s="59">
        <v>0</v>
      </c>
      <c r="D8" s="59">
        <v>0</v>
      </c>
      <c r="E8" s="59">
        <v>0</v>
      </c>
      <c r="H8" s="61" t="s">
        <v>81</v>
      </c>
      <c r="I8" s="36">
        <f ca="1">IF($U$1=0,SUMIFS(Live!N:N,Live!D:D,H8),"###############")</f>
        <v>492489.70160000015</v>
      </c>
      <c r="J8" s="36">
        <f ca="1">IF($U$1=0,SUMIFS(Live!M:M,Live!D:D,H8),"################")</f>
        <v>205867.29000000024</v>
      </c>
      <c r="K8" s="36"/>
      <c r="L8" s="36">
        <f ca="1">I8-J8</f>
        <v>286622.41159999988</v>
      </c>
      <c r="M8" s="12">
        <f ca="1">L8/I8</f>
        <v>0.58198660940283875</v>
      </c>
      <c r="P8" s="9"/>
      <c r="Q8" s="9"/>
      <c r="R8" s="23" t="s">
        <v>22</v>
      </c>
      <c r="S8" s="48">
        <v>0.08</v>
      </c>
      <c r="T8" s="37">
        <f ca="1">-S8*I20</f>
        <v>-96449.409240000052</v>
      </c>
    </row>
    <row r="9" spans="2:23" ht="15.75" thickBot="1" x14ac:dyDescent="0.3">
      <c r="B9" s="60" t="s">
        <v>80</v>
      </c>
      <c r="C9" s="59">
        <v>0</v>
      </c>
      <c r="D9" s="59">
        <v>0</v>
      </c>
      <c r="E9" s="59">
        <v>0</v>
      </c>
      <c r="H9" s="62" t="s">
        <v>80</v>
      </c>
      <c r="I9" s="37">
        <f ca="1">IF($U$1=0,SUMIFS(Live!N:N,Live!D:D,H9),"###############")</f>
        <v>288313.30670000025</v>
      </c>
      <c r="J9" s="37">
        <f ca="1">IF($U$1=0,SUMIFS(Live!M:M,Live!D:D,H9),"################")</f>
        <v>128642.69</v>
      </c>
      <c r="K9" s="37"/>
      <c r="L9" s="37">
        <f t="shared" ref="L9:L11" ca="1" si="0">I9-J9</f>
        <v>159670.61670000025</v>
      </c>
      <c r="M9" s="13">
        <f t="shared" ref="M9:M12" ca="1" si="1">L9/I9</f>
        <v>0.55380939065064705</v>
      </c>
      <c r="P9" s="9"/>
      <c r="Q9" s="9"/>
      <c r="R9" s="23" t="s">
        <v>21</v>
      </c>
      <c r="S9" s="48">
        <v>0.03</v>
      </c>
      <c r="T9" s="37">
        <f ca="1">-S9*I20</f>
        <v>-36168.528465000018</v>
      </c>
    </row>
    <row r="10" spans="2:23" ht="15.75" thickBot="1" x14ac:dyDescent="0.3">
      <c r="B10" s="60" t="s">
        <v>49</v>
      </c>
      <c r="C10" s="59">
        <v>0</v>
      </c>
      <c r="D10" s="59">
        <v>0</v>
      </c>
      <c r="E10" s="59">
        <v>0</v>
      </c>
      <c r="H10" s="62" t="s">
        <v>49</v>
      </c>
      <c r="I10" s="37">
        <f ca="1">IF($U$1=0,SUMIFS(Live!N:N,Live!D:D,H10),"###############")</f>
        <v>162571.59349999999</v>
      </c>
      <c r="J10" s="37">
        <f ca="1">IF($U$1=0,SUMIFS(Live!M:M,Live!D:D,H10),"################")</f>
        <v>73092.509999999951</v>
      </c>
      <c r="K10" s="37"/>
      <c r="L10" s="37">
        <f t="shared" ca="1" si="0"/>
        <v>89479.083500000037</v>
      </c>
      <c r="M10" s="13">
        <f t="shared" ca="1" si="1"/>
        <v>0.55039802202590848</v>
      </c>
      <c r="P10" s="9"/>
      <c r="Q10" s="9"/>
      <c r="R10" s="23" t="s">
        <v>25</v>
      </c>
      <c r="S10" s="24"/>
      <c r="T10" s="37">
        <f ca="1">SUM(T7:T9)</f>
        <v>1072999.6777950006</v>
      </c>
    </row>
    <row r="11" spans="2:23" ht="15.75" thickBot="1" x14ac:dyDescent="0.3">
      <c r="B11" s="60" t="s">
        <v>79</v>
      </c>
      <c r="C11" s="59">
        <v>0</v>
      </c>
      <c r="D11" s="59">
        <v>0</v>
      </c>
      <c r="E11" s="59">
        <v>0</v>
      </c>
      <c r="H11" s="63" t="s">
        <v>79</v>
      </c>
      <c r="I11" s="38">
        <f ca="1">IF($U$1=0,SUMIFS(Live!N:N,Live!D:D,H11),"###############")</f>
        <v>262243.01370000024</v>
      </c>
      <c r="J11" s="38">
        <f ca="1">IF($U$1=0,SUMIFS(Live!M:M,Live!D:D,H11),"################")</f>
        <v>115557.92000000007</v>
      </c>
      <c r="K11" s="38"/>
      <c r="L11" s="38">
        <f t="shared" ca="1" si="0"/>
        <v>146685.09370000017</v>
      </c>
      <c r="M11" s="14">
        <f t="shared" ca="1" si="1"/>
        <v>0.5593479560443293</v>
      </c>
      <c r="R11" s="23" t="s">
        <v>34</v>
      </c>
      <c r="S11" s="24"/>
      <c r="T11" s="37">
        <f ca="1">J20</f>
        <v>523160.41000000027</v>
      </c>
      <c r="V11" s="2"/>
    </row>
    <row r="12" spans="2:23" x14ac:dyDescent="0.25">
      <c r="H12" s="8" t="s">
        <v>14</v>
      </c>
      <c r="I12" s="6">
        <f ca="1">SUM(I8:I11)</f>
        <v>1205617.6155000005</v>
      </c>
      <c r="J12" s="6">
        <f ca="1">SUM(J8:J11)</f>
        <v>523160.41000000027</v>
      </c>
      <c r="K12" s="6"/>
      <c r="L12" s="6">
        <f ca="1">SUM(L8:L11)</f>
        <v>682457.20550000039</v>
      </c>
      <c r="M12" s="7">
        <f t="shared" ca="1" si="1"/>
        <v>0.56606439448627988</v>
      </c>
      <c r="R12" s="28" t="s">
        <v>68</v>
      </c>
      <c r="S12" s="24"/>
      <c r="T12" s="43">
        <f ca="1">T10*-0.45%</f>
        <v>-4828.4985500775038</v>
      </c>
      <c r="V12" s="2"/>
    </row>
    <row r="13" spans="2:23" x14ac:dyDescent="0.25">
      <c r="R13" s="28" t="s">
        <v>37</v>
      </c>
      <c r="S13" s="24"/>
      <c r="T13" s="43">
        <f ca="1">(0.98%*T10)*2</f>
        <v>21030.793684782013</v>
      </c>
      <c r="V13" s="27"/>
    </row>
    <row r="14" spans="2:23" x14ac:dyDescent="0.25">
      <c r="R14" s="34"/>
      <c r="S14" s="34"/>
      <c r="T14" s="44"/>
      <c r="V14" s="2"/>
    </row>
    <row r="15" spans="2:23" ht="60.75" thickBot="1" x14ac:dyDescent="0.3">
      <c r="F15" s="56"/>
      <c r="G15" s="56"/>
      <c r="I15" s="4" t="s">
        <v>12</v>
      </c>
      <c r="J15" s="4" t="s">
        <v>13</v>
      </c>
      <c r="K15" s="4"/>
      <c r="L15" s="4" t="s">
        <v>74</v>
      </c>
      <c r="M15" s="5" t="s">
        <v>11</v>
      </c>
      <c r="N15" s="4" t="s">
        <v>17</v>
      </c>
      <c r="O15" s="4" t="s">
        <v>16</v>
      </c>
      <c r="R15" s="32" t="s">
        <v>35</v>
      </c>
      <c r="S15" s="33"/>
      <c r="T15" s="45">
        <f ca="1">SUM(T11:T13)</f>
        <v>539362.70513470483</v>
      </c>
    </row>
    <row r="16" spans="2:23" x14ac:dyDescent="0.25">
      <c r="F16" s="58"/>
      <c r="G16" s="58"/>
      <c r="H16" s="61" t="s">
        <v>81</v>
      </c>
      <c r="I16" s="36">
        <f ca="1">IF($U$1=0,SUMIFS(Live!S:S,Live!D:D,H16),"####################")</f>
        <v>492489.70160000015</v>
      </c>
      <c r="J16" s="36">
        <f ca="1">IF($U$1=0,SUMIFS(Live!U:U,Live!D:D,Summary!H16),"################")</f>
        <v>205867.29000000024</v>
      </c>
      <c r="K16" s="36"/>
      <c r="L16" s="36">
        <f ca="1">I16-J16</f>
        <v>286622.41159999988</v>
      </c>
      <c r="M16" s="39">
        <f ca="1">L16/I16</f>
        <v>0.58198660940283875</v>
      </c>
      <c r="N16" s="12">
        <f t="shared" ref="N16:O20" ca="1" si="2">(I16-I8)/I8</f>
        <v>0</v>
      </c>
      <c r="O16" s="12">
        <f t="shared" ca="1" si="2"/>
        <v>0</v>
      </c>
      <c r="R16" s="23" t="s">
        <v>74</v>
      </c>
      <c r="S16" s="24"/>
      <c r="T16" s="37">
        <f ca="1">T10-T15</f>
        <v>533636.97266029578</v>
      </c>
    </row>
    <row r="17" spans="3:22" x14ac:dyDescent="0.25">
      <c r="F17" s="58"/>
      <c r="G17" s="58"/>
      <c r="H17" s="62" t="s">
        <v>80</v>
      </c>
      <c r="I17" s="37">
        <f ca="1">IF($U$1=0,SUMIFS(Live!S:S,Live!D:D,H17),"####################")</f>
        <v>288313.30670000025</v>
      </c>
      <c r="J17" s="37">
        <f ca="1">IF($U$1=0,SUMIFS(Live!U:U,Live!D:D,Summary!H17),"################")</f>
        <v>128642.69</v>
      </c>
      <c r="K17" s="37"/>
      <c r="L17" s="37">
        <f t="shared" ref="L17:L19" ca="1" si="3">I17-J17</f>
        <v>159670.61670000025</v>
      </c>
      <c r="M17" s="40">
        <f t="shared" ref="M17:M20" ca="1" si="4">L17/I17</f>
        <v>0.55380939065064705</v>
      </c>
      <c r="N17" s="13">
        <f t="shared" ca="1" si="2"/>
        <v>0</v>
      </c>
      <c r="O17" s="13">
        <f t="shared" ca="1" si="2"/>
        <v>0</v>
      </c>
      <c r="R17" s="23" t="s">
        <v>23</v>
      </c>
      <c r="S17" s="49">
        <f>50000/I4</f>
        <v>2380.9523809523807</v>
      </c>
      <c r="T17" s="37">
        <f>(-S17*I4)</f>
        <v>-49999.999999999993</v>
      </c>
    </row>
    <row r="18" spans="3:22" x14ac:dyDescent="0.25">
      <c r="F18" s="58"/>
      <c r="G18" s="58"/>
      <c r="H18" s="62" t="s">
        <v>49</v>
      </c>
      <c r="I18" s="37">
        <f ca="1">IF($U$1=0,SUMIFS(Live!S:S,Live!D:D,H18),"####################")</f>
        <v>162571.59349999999</v>
      </c>
      <c r="J18" s="37">
        <f ca="1">IF($U$1=0,SUMIFS(Live!U:U,Live!D:D,Summary!H18),"################")</f>
        <v>73092.509999999951</v>
      </c>
      <c r="K18" s="37"/>
      <c r="L18" s="37">
        <f t="shared" ca="1" si="3"/>
        <v>89479.083500000037</v>
      </c>
      <c r="M18" s="40">
        <f t="shared" ca="1" si="4"/>
        <v>0.55039802202590848</v>
      </c>
      <c r="N18" s="13">
        <f t="shared" ca="1" si="2"/>
        <v>0</v>
      </c>
      <c r="O18" s="13">
        <f t="shared" ca="1" si="2"/>
        <v>0</v>
      </c>
      <c r="R18" s="23" t="s">
        <v>24</v>
      </c>
      <c r="S18" s="48">
        <v>0.12</v>
      </c>
      <c r="T18" s="37">
        <f ca="1">(-T10*S18)</f>
        <v>-128759.96133540006</v>
      </c>
    </row>
    <row r="19" spans="3:22" ht="15.75" thickBot="1" x14ac:dyDescent="0.3">
      <c r="F19" s="58"/>
      <c r="G19" s="58"/>
      <c r="H19" s="63" t="s">
        <v>79</v>
      </c>
      <c r="I19" s="38">
        <f ca="1">IF($U$1=0,SUMIFS(Live!S:S,Live!D:D,H19),"####################")</f>
        <v>262243.01370000024</v>
      </c>
      <c r="J19" s="38">
        <f ca="1">IF($U$1=0,SUMIFS(Live!U:U,Live!D:D,Summary!H19),"################")</f>
        <v>115557.92000000007</v>
      </c>
      <c r="K19" s="38"/>
      <c r="L19" s="38">
        <f t="shared" ca="1" si="3"/>
        <v>146685.09370000017</v>
      </c>
      <c r="M19" s="41">
        <f t="shared" ca="1" si="4"/>
        <v>0.5593479560443293</v>
      </c>
      <c r="N19" s="14">
        <f t="shared" ca="1" si="2"/>
        <v>0</v>
      </c>
      <c r="O19" s="14">
        <f t="shared" ca="1" si="2"/>
        <v>0</v>
      </c>
      <c r="R19" s="23" t="s">
        <v>27</v>
      </c>
      <c r="S19" s="50">
        <v>7.0000000000000007E-2</v>
      </c>
      <c r="T19" s="37">
        <f ca="1">S19*SUM(I20+SUM(T8:T9))</f>
        <v>75109.977445650031</v>
      </c>
    </row>
    <row r="20" spans="3:22" ht="15.75" thickBot="1" x14ac:dyDescent="0.3">
      <c r="H20" s="8" t="s">
        <v>14</v>
      </c>
      <c r="I20" s="6">
        <f ca="1">SUM(I16:I19)</f>
        <v>1205617.6155000005</v>
      </c>
      <c r="J20" s="6">
        <f ca="1">SUM(J16:J19)</f>
        <v>523160.41000000027</v>
      </c>
      <c r="K20" s="6"/>
      <c r="L20" s="6">
        <f ca="1">SUM(L16:L19)</f>
        <v>682457.20550000039</v>
      </c>
      <c r="M20" s="7">
        <f t="shared" ca="1" si="4"/>
        <v>0.56606439448627988</v>
      </c>
      <c r="N20" s="7">
        <f t="shared" ca="1" si="2"/>
        <v>0</v>
      </c>
      <c r="O20" s="7">
        <f t="shared" ca="1" si="2"/>
        <v>0</v>
      </c>
      <c r="R20" s="25" t="s">
        <v>28</v>
      </c>
      <c r="S20" s="26"/>
      <c r="T20" s="46">
        <f ca="1">SUM(T16:T19)</f>
        <v>429986.98877054575</v>
      </c>
    </row>
    <row r="21" spans="3:22" x14ac:dyDescent="0.25">
      <c r="I21" s="6"/>
      <c r="J21" s="6"/>
      <c r="K21" s="6"/>
      <c r="L21" s="6"/>
      <c r="M21" s="7"/>
      <c r="N21" s="7"/>
      <c r="O21" s="7"/>
      <c r="R21" s="21" t="s">
        <v>33</v>
      </c>
      <c r="T21" s="7">
        <f ca="1">T20/T10</f>
        <v>0.40073356746403038</v>
      </c>
    </row>
    <row r="22" spans="3:22" ht="15.75" thickBot="1" x14ac:dyDescent="0.3">
      <c r="V22" s="20"/>
    </row>
    <row r="23" spans="3:22" ht="15.75" thickBot="1" x14ac:dyDescent="0.3">
      <c r="H23" s="15" t="s">
        <v>15</v>
      </c>
      <c r="I23" s="16">
        <f ca="1">I20-I12</f>
        <v>0</v>
      </c>
      <c r="J23" s="16">
        <f ca="1">J20-J12</f>
        <v>0</v>
      </c>
      <c r="K23" s="16"/>
      <c r="L23" s="16">
        <f ca="1">L20-L12</f>
        <v>0</v>
      </c>
      <c r="M23" s="17">
        <f ca="1">M20-M12</f>
        <v>0</v>
      </c>
      <c r="N23" s="18"/>
      <c r="O23" s="18"/>
    </row>
    <row r="25" spans="3:22" x14ac:dyDescent="0.25">
      <c r="V25" s="27"/>
    </row>
    <row r="27" spans="3:22" ht="46.5" x14ac:dyDescent="0.7">
      <c r="C27" s="69" t="str">
        <f ca="1">IF(U1=1,"Trial Has Expired. Please Contact KCS at (559) 521-5175","")</f>
        <v/>
      </c>
      <c r="J27" s="8"/>
      <c r="K27" s="8"/>
    </row>
    <row r="1048574" spans="16383:16383" x14ac:dyDescent="0.25">
      <c r="XFC1048574" s="22">
        <v>45412</v>
      </c>
    </row>
  </sheetData>
  <sheetProtection algorithmName="SHA-512" hashValue="oPUI/xdhlGJB6sp01VYFOWY7IRGbvc3UBeyIqe2cHI+r8xTDohHAjOTpwAQpqFAxhW/G9UXo87wVu6H2NctCnA==" saltValue="OsVuGrDbHZTw2ApBTsxZqQ==" spinCount="100000" sheet="1" objects="1" scenarios="1"/>
  <mergeCells count="2">
    <mergeCell ref="E4:H4"/>
    <mergeCell ref="R6:T6"/>
  </mergeCells>
  <dataValidations count="1">
    <dataValidation sqref="U1" xr:uid="{D768A2FC-617E-40FD-9190-F02B39AA5F29}"/>
  </dataValidations>
  <printOptions horizontalCentered="1"/>
  <pageMargins left="0.7" right="0.7" top="0.75" bottom="0.75" header="0.3" footer="0.3"/>
  <pageSetup scale="60" orientation="landscape" r:id="rId1"/>
  <headerFooter>
    <oddHeader>&amp;C&amp;"-,Bold"What-If Analysis
October Sales - Future Costs</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refresh">
                <anchor moveWithCells="1">
                  <from>
                    <xdr:col>9</xdr:col>
                    <xdr:colOff>885825</xdr:colOff>
                    <xdr:row>0</xdr:row>
                    <xdr:rowOff>104775</xdr:rowOff>
                  </from>
                  <to>
                    <xdr:col>13</xdr:col>
                    <xdr:colOff>514350</xdr:colOff>
                    <xdr:row>4</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82006-057C-4433-B931-806D39FBC3E9}">
  <sheetPr codeName="Sheet4"/>
  <dimension ref="A1:AR4718"/>
  <sheetViews>
    <sheetView workbookViewId="0"/>
  </sheetViews>
  <sheetFormatPr defaultRowHeight="15" x14ac:dyDescent="0.25"/>
  <cols>
    <col min="1" max="1" width="9.5703125" bestFit="1" customWidth="1"/>
    <col min="2" max="2" width="10" bestFit="1" customWidth="1"/>
    <col min="3" max="3" width="14.42578125" bestFit="1" customWidth="1"/>
    <col min="4" max="4" width="9.7109375" customWidth="1"/>
    <col min="5" max="5" width="13.7109375" bestFit="1" customWidth="1"/>
    <col min="6" max="6" width="11.42578125" bestFit="1" customWidth="1"/>
    <col min="7" max="7" width="12.28515625" bestFit="1" customWidth="1"/>
    <col min="8" max="8" width="14.85546875" bestFit="1" customWidth="1"/>
    <col min="9" max="9" width="14.5703125" style="20" bestFit="1" customWidth="1"/>
    <col min="10" max="10" width="10.85546875" bestFit="1" customWidth="1"/>
    <col min="11" max="12" width="10.5703125" bestFit="1" customWidth="1"/>
    <col min="13" max="13" width="15.140625" bestFit="1" customWidth="1"/>
    <col min="14" max="14" width="16.140625" bestFit="1" customWidth="1"/>
    <col min="15" max="17" width="16.140625" customWidth="1"/>
    <col min="18" max="18" width="16" bestFit="1" customWidth="1"/>
    <col min="19" max="19" width="16.140625" bestFit="1" customWidth="1"/>
    <col min="20" max="20" width="16.140625" customWidth="1"/>
    <col min="21" max="21" width="12" bestFit="1" customWidth="1"/>
    <col min="22" max="22" width="15" bestFit="1" customWidth="1"/>
    <col min="23" max="23" width="12" bestFit="1" customWidth="1"/>
    <col min="24" max="24" width="19.140625" bestFit="1" customWidth="1"/>
    <col min="25" max="25" width="18.42578125" bestFit="1" customWidth="1"/>
    <col min="26" max="26" width="29" bestFit="1" customWidth="1"/>
    <col min="27" max="27" width="8" bestFit="1" customWidth="1"/>
    <col min="28" max="28" width="12" bestFit="1" customWidth="1"/>
    <col min="29" max="31" width="11.7109375" customWidth="1"/>
  </cols>
  <sheetData>
    <row r="1" spans="1:44" x14ac:dyDescent="0.25">
      <c r="A1" t="s">
        <v>0</v>
      </c>
      <c r="B1" t="s">
        <v>1</v>
      </c>
      <c r="C1" t="s">
        <v>2</v>
      </c>
      <c r="D1" t="s">
        <v>50</v>
      </c>
      <c r="E1" t="s">
        <v>4</v>
      </c>
      <c r="F1" t="s">
        <v>5</v>
      </c>
      <c r="G1" t="s">
        <v>6</v>
      </c>
      <c r="H1" t="s">
        <v>7</v>
      </c>
      <c r="I1" s="20" t="s">
        <v>19</v>
      </c>
      <c r="J1" t="s">
        <v>20</v>
      </c>
      <c r="K1" t="s">
        <v>63</v>
      </c>
      <c r="L1" t="s">
        <v>64</v>
      </c>
      <c r="M1" t="s">
        <v>65</v>
      </c>
      <c r="N1" t="s">
        <v>66</v>
      </c>
      <c r="O1" t="s">
        <v>76</v>
      </c>
      <c r="P1" t="s">
        <v>77</v>
      </c>
      <c r="Q1" t="s">
        <v>78</v>
      </c>
      <c r="R1" t="s">
        <v>71</v>
      </c>
      <c r="S1" t="s">
        <v>72</v>
      </c>
      <c r="T1" t="s">
        <v>73</v>
      </c>
      <c r="U1" t="s">
        <v>70</v>
      </c>
      <c r="V1" t="s">
        <v>38</v>
      </c>
      <c r="W1" t="s">
        <v>39</v>
      </c>
      <c r="X1" t="s">
        <v>40</v>
      </c>
      <c r="Y1" t="s">
        <v>41</v>
      </c>
      <c r="Z1" t="s">
        <v>42</v>
      </c>
      <c r="AA1" t="s">
        <v>43</v>
      </c>
      <c r="AB1" t="s">
        <v>44</v>
      </c>
      <c r="AN1" s="29" t="s">
        <v>4</v>
      </c>
      <c r="AO1" t="s">
        <v>62</v>
      </c>
    </row>
    <row r="2" spans="1:44" x14ac:dyDescent="0.25">
      <c r="A2">
        <v>90001</v>
      </c>
      <c r="B2">
        <v>1</v>
      </c>
      <c r="C2" t="s">
        <v>86</v>
      </c>
      <c r="D2" t="s">
        <v>79</v>
      </c>
      <c r="E2">
        <v>15</v>
      </c>
      <c r="F2">
        <v>1.2</v>
      </c>
      <c r="G2">
        <v>3.19</v>
      </c>
      <c r="H2" s="1">
        <v>44844</v>
      </c>
      <c r="I2" s="20">
        <v>0</v>
      </c>
      <c r="J2" s="47">
        <f>Table_Query_from_Mac10[[#This Row],[unit_price]]-(Table_Query_from_Mac10[[#This Row],[unit_price]]*(Table_Query_from_Mac10[[#This Row],[discount_pct]]/100))</f>
        <v>3.19</v>
      </c>
      <c r="K2" s="47">
        <f>Table_Query_from_Mac10[[#This Row],[unit_cost]]</f>
        <v>1.2</v>
      </c>
      <c r="L2" s="47">
        <f>Table_Query_from_Mac10[[#This Row],[Live-cost]]*(1+Table_Query_from_Mac10[[#This Row],[CogsIncreasebyTYPE]])</f>
        <v>1.2</v>
      </c>
      <c r="M2" s="47">
        <f>Table_Query_from_Mac10[[#This Row],[Live-cost]]*Table_Query_from_Mac10[[#This Row],[qty_to_ship]]</f>
        <v>18</v>
      </c>
      <c r="N2" s="47">
        <f>IF(Table_Query_from_Mac10[[#This Row],[item_no]]="KDA",-Table_Query_from_Mac10[[#This Row],[unit_price]],Table_Query_from_Mac10[[#This Row],[Net Unit]]*Table_Query_from_Mac10[[#This Row],[qty_to_ship]])</f>
        <v>47.85</v>
      </c>
      <c r="O2" s="47">
        <f>SUMIFS(Summary!C:C,Summary!H:H,Table_Query_from_Mac10[[#This Row],[Juiceoc]])</f>
        <v>0</v>
      </c>
      <c r="P2" s="47">
        <f>SUMIFS(Summary!D:D,Summary!H:H,Table_Query_from_Mac10[[#This Row],[Juiceoc]])</f>
        <v>0</v>
      </c>
      <c r="Q2" s="47">
        <f>SUMIFS(Summary!E:E,Summary!H:H,Table_Query_from_Mac10[[#This Row],[Juiceoc]])</f>
        <v>0</v>
      </c>
      <c r="R2" s="47">
        <f>Table_Query_from_Mac10[[#This Row],[Net Unit]]*(1+Table_Query_from_Mac10[[#This Row],[PriceIncreasebyType]])</f>
        <v>3.19</v>
      </c>
      <c r="S2" s="47">
        <f>Table_Query_from_Mac10[[#This Row],[UnitPriceFuture]]*Table_Query_from_Mac10[[#This Row],[qtytoShipFuture]]</f>
        <v>47.85</v>
      </c>
      <c r="T2" s="47">
        <f>ROUND(Table_Query_from_Mac10[[#This Row],[qty_to_ship]]*(1+Table_Query_from_Mac10[[#This Row],[VolumeIncreasebyType]]),0)</f>
        <v>15</v>
      </c>
      <c r="U2" s="47">
        <f>Table_Query_from_Mac10[[#This Row],[qtytoShipFuture]]*Table_Query_from_Mac10[[#This Row],[Future-cost]]</f>
        <v>18</v>
      </c>
      <c r="V2" s="47">
        <f>Table_Query_from_Mac10[[#This Row],[qtytoShipFuture]]-Table_Query_from_Mac10[[#This Row],[qty_to_ship]]</f>
        <v>0</v>
      </c>
      <c r="W2" s="47">
        <f>Table_Query_from_Mac10[[#This Row],[UnitPriceFuture]]</f>
        <v>3.19</v>
      </c>
      <c r="X2" s="47">
        <f>Table_Query_from_Mac10[[#This Row],[Unit Increase]]*Table_Query_from_Mac10[[#This Row],[UnitPriceFuture]]</f>
        <v>0</v>
      </c>
      <c r="Y2" s="47">
        <f>Table_Query_from_Mac10[[#This Row],[Unit Increase]]*Table_Query_from_Mac10[[#This Row],[Future-cost]]</f>
        <v>0</v>
      </c>
      <c r="Z2" s="47">
        <f>-(Table_Query_from_Mac10[[#This Row],[Incremental Sales]]+((Table_Query_from_Mac10[[#This Row],[Incremental Sales]]*-(SUM(Summary!$S$8:$S$9)))))*Summary!$S$18</f>
        <v>0</v>
      </c>
      <c r="AA2" s="47">
        <f>IFERROR(Table_Query_from_Mac10[[#This Row],[Incremental Cost]]/Table_Query_from_Mac10[[#This Row],[Incremental Sales]],0)</f>
        <v>0</v>
      </c>
      <c r="AB2" s="47">
        <f>IFERROR(Table_Query_from_Mac10[[#This Row],[TotalCostFuture]]/Table_Query_from_Mac10[[#This Row],[totalsalesFuture]],0)</f>
        <v>0.37617554858934166</v>
      </c>
      <c r="AN2" s="30">
        <v>60</v>
      </c>
      <c r="AO2">
        <f>CEILING(AN2/4,1)</f>
        <v>15</v>
      </c>
      <c r="AQ2" s="30">
        <v>9.1</v>
      </c>
      <c r="AR2">
        <f>ROUND(AQ2/5*1.75,2)</f>
        <v>3.19</v>
      </c>
    </row>
    <row r="3" spans="1:44" x14ac:dyDescent="0.25">
      <c r="A3">
        <v>90001</v>
      </c>
      <c r="B3">
        <v>2</v>
      </c>
      <c r="C3" t="s">
        <v>84</v>
      </c>
      <c r="D3" t="s">
        <v>79</v>
      </c>
      <c r="E3">
        <v>25</v>
      </c>
      <c r="F3">
        <v>4.43</v>
      </c>
      <c r="G3">
        <v>8.51</v>
      </c>
      <c r="H3" s="1">
        <v>44844</v>
      </c>
      <c r="I3" s="20">
        <v>0</v>
      </c>
      <c r="J3" s="47">
        <f>Table_Query_from_Mac10[[#This Row],[unit_price]]-(Table_Query_from_Mac10[[#This Row],[unit_price]]*(Table_Query_from_Mac10[[#This Row],[discount_pct]]/100))</f>
        <v>8.51</v>
      </c>
      <c r="K3" s="47">
        <f>Table_Query_from_Mac10[[#This Row],[unit_cost]]</f>
        <v>4.43</v>
      </c>
      <c r="L3" s="47">
        <f>Table_Query_from_Mac10[[#This Row],[Live-cost]]*(1+Table_Query_from_Mac10[[#This Row],[CogsIncreasebyTYPE]])</f>
        <v>4.43</v>
      </c>
      <c r="M3" s="47">
        <f>Table_Query_from_Mac10[[#This Row],[Live-cost]]*Table_Query_from_Mac10[[#This Row],[qty_to_ship]]</f>
        <v>110.75</v>
      </c>
      <c r="N3" s="47">
        <f>IF(Table_Query_from_Mac10[[#This Row],[item_no]]="KDA",-Table_Query_from_Mac10[[#This Row],[unit_price]],Table_Query_from_Mac10[[#This Row],[Net Unit]]*Table_Query_from_Mac10[[#This Row],[qty_to_ship]])</f>
        <v>212.75</v>
      </c>
      <c r="O3" s="47">
        <f>SUMIFS(Summary!C:C,Summary!H:H,Table_Query_from_Mac10[[#This Row],[Juiceoc]])</f>
        <v>0</v>
      </c>
      <c r="P3" s="47">
        <f>SUMIFS(Summary!D:D,Summary!H:H,Table_Query_from_Mac10[[#This Row],[Juiceoc]])</f>
        <v>0</v>
      </c>
      <c r="Q3" s="47">
        <f>SUMIFS(Summary!E:E,Summary!H:H,Table_Query_from_Mac10[[#This Row],[Juiceoc]])</f>
        <v>0</v>
      </c>
      <c r="R3" s="47">
        <f>Table_Query_from_Mac10[[#This Row],[Net Unit]]*(1+Table_Query_from_Mac10[[#This Row],[PriceIncreasebyType]])</f>
        <v>8.51</v>
      </c>
      <c r="S3" s="47">
        <f>Table_Query_from_Mac10[[#This Row],[UnitPriceFuture]]*Table_Query_from_Mac10[[#This Row],[qtytoShipFuture]]</f>
        <v>212.75</v>
      </c>
      <c r="T3" s="47">
        <f>ROUND(Table_Query_from_Mac10[[#This Row],[qty_to_ship]]*(1+Table_Query_from_Mac10[[#This Row],[VolumeIncreasebyType]]),0)</f>
        <v>25</v>
      </c>
      <c r="U3" s="47">
        <f>Table_Query_from_Mac10[[#This Row],[qtytoShipFuture]]*Table_Query_from_Mac10[[#This Row],[Future-cost]]</f>
        <v>110.75</v>
      </c>
      <c r="V3" s="47">
        <f>Table_Query_from_Mac10[[#This Row],[qtytoShipFuture]]-Table_Query_from_Mac10[[#This Row],[qty_to_ship]]</f>
        <v>0</v>
      </c>
      <c r="W3" s="47">
        <f>Table_Query_from_Mac10[[#This Row],[UnitPriceFuture]]</f>
        <v>8.51</v>
      </c>
      <c r="X3" s="47">
        <f>Table_Query_from_Mac10[[#This Row],[Unit Increase]]*Table_Query_from_Mac10[[#This Row],[UnitPriceFuture]]</f>
        <v>0</v>
      </c>
      <c r="Y3" s="47">
        <f>Table_Query_from_Mac10[[#This Row],[Unit Increase]]*Table_Query_from_Mac10[[#This Row],[Future-cost]]</f>
        <v>0</v>
      </c>
      <c r="Z3" s="47">
        <f>-(Table_Query_from_Mac10[[#This Row],[Incremental Sales]]+((Table_Query_from_Mac10[[#This Row],[Incremental Sales]]*-(SUM(Summary!$S$8:$S$9)))))*Summary!$S$18</f>
        <v>0</v>
      </c>
      <c r="AA3" s="47">
        <f>IFERROR(Table_Query_from_Mac10[[#This Row],[Incremental Cost]]/Table_Query_from_Mac10[[#This Row],[Incremental Sales]],0)</f>
        <v>0</v>
      </c>
      <c r="AB3" s="47">
        <f>IFERROR(Table_Query_from_Mac10[[#This Row],[TotalCostFuture]]/Table_Query_from_Mac10[[#This Row],[totalsalesFuture]],0)</f>
        <v>0.52056404230317277</v>
      </c>
      <c r="AN3" s="31">
        <v>100</v>
      </c>
      <c r="AO3">
        <f t="shared" ref="AO3:AO66" si="0">CEILING(AN3/4,1)</f>
        <v>25</v>
      </c>
      <c r="AQ3" s="31">
        <v>24.3</v>
      </c>
      <c r="AR3">
        <f t="shared" ref="AR3:AR66" si="1">ROUND(AQ3/5*1.75,2)</f>
        <v>8.51</v>
      </c>
    </row>
    <row r="4" spans="1:44" x14ac:dyDescent="0.25">
      <c r="A4">
        <v>90001</v>
      </c>
      <c r="B4">
        <v>3</v>
      </c>
      <c r="C4" t="s">
        <v>86</v>
      </c>
      <c r="D4" t="s">
        <v>79</v>
      </c>
      <c r="E4">
        <v>25</v>
      </c>
      <c r="F4">
        <v>4.8899999999999997</v>
      </c>
      <c r="G4">
        <v>9.5299999999999994</v>
      </c>
      <c r="H4" s="1">
        <v>44844</v>
      </c>
      <c r="I4" s="20">
        <v>0</v>
      </c>
      <c r="J4" s="47">
        <f>Table_Query_from_Mac10[[#This Row],[unit_price]]-(Table_Query_from_Mac10[[#This Row],[unit_price]]*(Table_Query_from_Mac10[[#This Row],[discount_pct]]/100))</f>
        <v>9.5299999999999994</v>
      </c>
      <c r="K4" s="47">
        <f>Table_Query_from_Mac10[[#This Row],[unit_cost]]</f>
        <v>4.8899999999999997</v>
      </c>
      <c r="L4" s="47">
        <f>Table_Query_from_Mac10[[#This Row],[Live-cost]]*(1+Table_Query_from_Mac10[[#This Row],[CogsIncreasebyTYPE]])</f>
        <v>4.8899999999999997</v>
      </c>
      <c r="M4" s="47">
        <f>Table_Query_from_Mac10[[#This Row],[Live-cost]]*Table_Query_from_Mac10[[#This Row],[qty_to_ship]]</f>
        <v>122.24999999999999</v>
      </c>
      <c r="N4" s="47">
        <f>IF(Table_Query_from_Mac10[[#This Row],[item_no]]="KDA",-Table_Query_from_Mac10[[#This Row],[unit_price]],Table_Query_from_Mac10[[#This Row],[Net Unit]]*Table_Query_from_Mac10[[#This Row],[qty_to_ship]])</f>
        <v>238.24999999999997</v>
      </c>
      <c r="O4" s="47">
        <f>SUMIFS(Summary!C:C,Summary!H:H,Table_Query_from_Mac10[[#This Row],[Juiceoc]])</f>
        <v>0</v>
      </c>
      <c r="P4" s="47">
        <f>SUMIFS(Summary!D:D,Summary!H:H,Table_Query_from_Mac10[[#This Row],[Juiceoc]])</f>
        <v>0</v>
      </c>
      <c r="Q4" s="47">
        <f>SUMIFS(Summary!E:E,Summary!H:H,Table_Query_from_Mac10[[#This Row],[Juiceoc]])</f>
        <v>0</v>
      </c>
      <c r="R4" s="47">
        <f>Table_Query_from_Mac10[[#This Row],[Net Unit]]*(1+Table_Query_from_Mac10[[#This Row],[PriceIncreasebyType]])</f>
        <v>9.5299999999999994</v>
      </c>
      <c r="S4" s="47">
        <f>Table_Query_from_Mac10[[#This Row],[UnitPriceFuture]]*Table_Query_from_Mac10[[#This Row],[qtytoShipFuture]]</f>
        <v>238.24999999999997</v>
      </c>
      <c r="T4" s="47">
        <f>ROUND(Table_Query_from_Mac10[[#This Row],[qty_to_ship]]*(1+Table_Query_from_Mac10[[#This Row],[VolumeIncreasebyType]]),0)</f>
        <v>25</v>
      </c>
      <c r="U4" s="47">
        <f>Table_Query_from_Mac10[[#This Row],[qtytoShipFuture]]*Table_Query_from_Mac10[[#This Row],[Future-cost]]</f>
        <v>122.24999999999999</v>
      </c>
      <c r="V4" s="47">
        <f>Table_Query_from_Mac10[[#This Row],[qtytoShipFuture]]-Table_Query_from_Mac10[[#This Row],[qty_to_ship]]</f>
        <v>0</v>
      </c>
      <c r="W4" s="47">
        <f>Table_Query_from_Mac10[[#This Row],[UnitPriceFuture]]</f>
        <v>9.5299999999999994</v>
      </c>
      <c r="X4" s="47">
        <f>Table_Query_from_Mac10[[#This Row],[Unit Increase]]*Table_Query_from_Mac10[[#This Row],[UnitPriceFuture]]</f>
        <v>0</v>
      </c>
      <c r="Y4" s="47">
        <f>Table_Query_from_Mac10[[#This Row],[Unit Increase]]*Table_Query_from_Mac10[[#This Row],[Future-cost]]</f>
        <v>0</v>
      </c>
      <c r="Z4" s="47">
        <f>-(Table_Query_from_Mac10[[#This Row],[Incremental Sales]]+((Table_Query_from_Mac10[[#This Row],[Incremental Sales]]*-(SUM(Summary!$S$8:$S$9)))))*Summary!$S$18</f>
        <v>0</v>
      </c>
      <c r="AA4" s="47">
        <f>IFERROR(Table_Query_from_Mac10[[#This Row],[Incremental Cost]]/Table_Query_from_Mac10[[#This Row],[Incremental Sales]],0)</f>
        <v>0</v>
      </c>
      <c r="AB4" s="47">
        <f>IFERROR(Table_Query_from_Mac10[[#This Row],[TotalCostFuture]]/Table_Query_from_Mac10[[#This Row],[totalsalesFuture]],0)</f>
        <v>0.51311647429171037</v>
      </c>
      <c r="AN4" s="30">
        <v>100</v>
      </c>
      <c r="AO4">
        <f t="shared" si="0"/>
        <v>25</v>
      </c>
      <c r="AQ4" s="30">
        <v>27.22</v>
      </c>
      <c r="AR4">
        <f t="shared" si="1"/>
        <v>9.5299999999999994</v>
      </c>
    </row>
    <row r="5" spans="1:44" x14ac:dyDescent="0.25">
      <c r="A5">
        <v>90001</v>
      </c>
      <c r="B5">
        <v>4</v>
      </c>
      <c r="C5" t="s">
        <v>86</v>
      </c>
      <c r="D5" t="s">
        <v>79</v>
      </c>
      <c r="E5">
        <v>20</v>
      </c>
      <c r="F5">
        <v>5.36</v>
      </c>
      <c r="G5">
        <v>10.49</v>
      </c>
      <c r="H5" s="1">
        <v>44844</v>
      </c>
      <c r="I5" s="20">
        <v>0</v>
      </c>
      <c r="J5" s="47">
        <f>Table_Query_from_Mac10[[#This Row],[unit_price]]-(Table_Query_from_Mac10[[#This Row],[unit_price]]*(Table_Query_from_Mac10[[#This Row],[discount_pct]]/100))</f>
        <v>10.49</v>
      </c>
      <c r="K5" s="47">
        <f>Table_Query_from_Mac10[[#This Row],[unit_cost]]</f>
        <v>5.36</v>
      </c>
      <c r="L5" s="47">
        <f>Table_Query_from_Mac10[[#This Row],[Live-cost]]*(1+Table_Query_from_Mac10[[#This Row],[CogsIncreasebyTYPE]])</f>
        <v>5.36</v>
      </c>
      <c r="M5" s="47">
        <f>Table_Query_from_Mac10[[#This Row],[Live-cost]]*Table_Query_from_Mac10[[#This Row],[qty_to_ship]]</f>
        <v>107.2</v>
      </c>
      <c r="N5" s="47">
        <f>IF(Table_Query_from_Mac10[[#This Row],[item_no]]="KDA",-Table_Query_from_Mac10[[#This Row],[unit_price]],Table_Query_from_Mac10[[#This Row],[Net Unit]]*Table_Query_from_Mac10[[#This Row],[qty_to_ship]])</f>
        <v>209.8</v>
      </c>
      <c r="O5" s="47">
        <f>SUMIFS(Summary!C:C,Summary!H:H,Table_Query_from_Mac10[[#This Row],[Juiceoc]])</f>
        <v>0</v>
      </c>
      <c r="P5" s="47">
        <f>SUMIFS(Summary!D:D,Summary!H:H,Table_Query_from_Mac10[[#This Row],[Juiceoc]])</f>
        <v>0</v>
      </c>
      <c r="Q5" s="47">
        <f>SUMIFS(Summary!E:E,Summary!H:H,Table_Query_from_Mac10[[#This Row],[Juiceoc]])</f>
        <v>0</v>
      </c>
      <c r="R5" s="47">
        <f>Table_Query_from_Mac10[[#This Row],[Net Unit]]*(1+Table_Query_from_Mac10[[#This Row],[PriceIncreasebyType]])</f>
        <v>10.49</v>
      </c>
      <c r="S5" s="47">
        <f>Table_Query_from_Mac10[[#This Row],[UnitPriceFuture]]*Table_Query_from_Mac10[[#This Row],[qtytoShipFuture]]</f>
        <v>209.8</v>
      </c>
      <c r="T5" s="47">
        <f>ROUND(Table_Query_from_Mac10[[#This Row],[qty_to_ship]]*(1+Table_Query_from_Mac10[[#This Row],[VolumeIncreasebyType]]),0)</f>
        <v>20</v>
      </c>
      <c r="U5" s="47">
        <f>Table_Query_from_Mac10[[#This Row],[qtytoShipFuture]]*Table_Query_from_Mac10[[#This Row],[Future-cost]]</f>
        <v>107.2</v>
      </c>
      <c r="V5" s="47">
        <f>Table_Query_from_Mac10[[#This Row],[qtytoShipFuture]]-Table_Query_from_Mac10[[#This Row],[qty_to_ship]]</f>
        <v>0</v>
      </c>
      <c r="W5" s="47">
        <f>Table_Query_from_Mac10[[#This Row],[UnitPriceFuture]]</f>
        <v>10.49</v>
      </c>
      <c r="X5" s="47">
        <f>Table_Query_from_Mac10[[#This Row],[Unit Increase]]*Table_Query_from_Mac10[[#This Row],[UnitPriceFuture]]</f>
        <v>0</v>
      </c>
      <c r="Y5" s="47">
        <f>Table_Query_from_Mac10[[#This Row],[Unit Increase]]*Table_Query_from_Mac10[[#This Row],[Future-cost]]</f>
        <v>0</v>
      </c>
      <c r="Z5" s="47">
        <f>-(Table_Query_from_Mac10[[#This Row],[Incremental Sales]]+((Table_Query_from_Mac10[[#This Row],[Incremental Sales]]*-(SUM(Summary!$S$8:$S$9)))))*Summary!$S$18</f>
        <v>0</v>
      </c>
      <c r="AA5" s="47">
        <f>IFERROR(Table_Query_from_Mac10[[#This Row],[Incremental Cost]]/Table_Query_from_Mac10[[#This Row],[Incremental Sales]],0)</f>
        <v>0</v>
      </c>
      <c r="AB5" s="47">
        <f>IFERROR(Table_Query_from_Mac10[[#This Row],[TotalCostFuture]]/Table_Query_from_Mac10[[#This Row],[totalsalesFuture]],0)</f>
        <v>0.51096282173498564</v>
      </c>
      <c r="AN5" s="31">
        <v>80</v>
      </c>
      <c r="AO5">
        <f t="shared" si="0"/>
        <v>20</v>
      </c>
      <c r="AQ5" s="31">
        <v>29.97</v>
      </c>
      <c r="AR5">
        <f t="shared" si="1"/>
        <v>10.49</v>
      </c>
    </row>
    <row r="6" spans="1:44" x14ac:dyDescent="0.25">
      <c r="A6">
        <v>90001</v>
      </c>
      <c r="B6">
        <v>5</v>
      </c>
      <c r="C6" t="s">
        <v>86</v>
      </c>
      <c r="D6" t="s">
        <v>79</v>
      </c>
      <c r="E6">
        <v>16</v>
      </c>
      <c r="F6">
        <v>5.86</v>
      </c>
      <c r="G6">
        <v>11.38</v>
      </c>
      <c r="H6" s="1">
        <v>44844</v>
      </c>
      <c r="I6" s="20">
        <v>0</v>
      </c>
      <c r="J6" s="47">
        <f>Table_Query_from_Mac10[[#This Row],[unit_price]]-(Table_Query_from_Mac10[[#This Row],[unit_price]]*(Table_Query_from_Mac10[[#This Row],[discount_pct]]/100))</f>
        <v>11.38</v>
      </c>
      <c r="K6" s="47">
        <f>Table_Query_from_Mac10[[#This Row],[unit_cost]]</f>
        <v>5.86</v>
      </c>
      <c r="L6" s="47">
        <f>Table_Query_from_Mac10[[#This Row],[Live-cost]]*(1+Table_Query_from_Mac10[[#This Row],[CogsIncreasebyTYPE]])</f>
        <v>5.86</v>
      </c>
      <c r="M6" s="47">
        <f>Table_Query_from_Mac10[[#This Row],[Live-cost]]*Table_Query_from_Mac10[[#This Row],[qty_to_ship]]</f>
        <v>93.76</v>
      </c>
      <c r="N6" s="47">
        <f>IF(Table_Query_from_Mac10[[#This Row],[item_no]]="KDA",-Table_Query_from_Mac10[[#This Row],[unit_price]],Table_Query_from_Mac10[[#This Row],[Net Unit]]*Table_Query_from_Mac10[[#This Row],[qty_to_ship]])</f>
        <v>182.08</v>
      </c>
      <c r="O6" s="47">
        <f>SUMIFS(Summary!C:C,Summary!H:H,Table_Query_from_Mac10[[#This Row],[Juiceoc]])</f>
        <v>0</v>
      </c>
      <c r="P6" s="47">
        <f>SUMIFS(Summary!D:D,Summary!H:H,Table_Query_from_Mac10[[#This Row],[Juiceoc]])</f>
        <v>0</v>
      </c>
      <c r="Q6" s="47">
        <f>SUMIFS(Summary!E:E,Summary!H:H,Table_Query_from_Mac10[[#This Row],[Juiceoc]])</f>
        <v>0</v>
      </c>
      <c r="R6" s="47">
        <f>Table_Query_from_Mac10[[#This Row],[Net Unit]]*(1+Table_Query_from_Mac10[[#This Row],[PriceIncreasebyType]])</f>
        <v>11.38</v>
      </c>
      <c r="S6" s="47">
        <f>Table_Query_from_Mac10[[#This Row],[UnitPriceFuture]]*Table_Query_from_Mac10[[#This Row],[qtytoShipFuture]]</f>
        <v>182.08</v>
      </c>
      <c r="T6" s="47">
        <f>ROUND(Table_Query_from_Mac10[[#This Row],[qty_to_ship]]*(1+Table_Query_from_Mac10[[#This Row],[VolumeIncreasebyType]]),0)</f>
        <v>16</v>
      </c>
      <c r="U6" s="47">
        <f>Table_Query_from_Mac10[[#This Row],[qtytoShipFuture]]*Table_Query_from_Mac10[[#This Row],[Future-cost]]</f>
        <v>93.76</v>
      </c>
      <c r="V6" s="47">
        <f>Table_Query_from_Mac10[[#This Row],[qtytoShipFuture]]-Table_Query_from_Mac10[[#This Row],[qty_to_ship]]</f>
        <v>0</v>
      </c>
      <c r="W6" s="47">
        <f>Table_Query_from_Mac10[[#This Row],[UnitPriceFuture]]</f>
        <v>11.38</v>
      </c>
      <c r="X6" s="47">
        <f>Table_Query_from_Mac10[[#This Row],[Unit Increase]]*Table_Query_from_Mac10[[#This Row],[UnitPriceFuture]]</f>
        <v>0</v>
      </c>
      <c r="Y6" s="47">
        <f>Table_Query_from_Mac10[[#This Row],[Unit Increase]]*Table_Query_from_Mac10[[#This Row],[Future-cost]]</f>
        <v>0</v>
      </c>
      <c r="Z6" s="47">
        <f>-(Table_Query_from_Mac10[[#This Row],[Incremental Sales]]+((Table_Query_from_Mac10[[#This Row],[Incremental Sales]]*-(SUM(Summary!$S$8:$S$9)))))*Summary!$S$18</f>
        <v>0</v>
      </c>
      <c r="AA6" s="47">
        <f>IFERROR(Table_Query_from_Mac10[[#This Row],[Incremental Cost]]/Table_Query_from_Mac10[[#This Row],[Incremental Sales]],0)</f>
        <v>0</v>
      </c>
      <c r="AB6" s="47">
        <f>IFERROR(Table_Query_from_Mac10[[#This Row],[TotalCostFuture]]/Table_Query_from_Mac10[[#This Row],[totalsalesFuture]],0)</f>
        <v>0.51493848857644986</v>
      </c>
      <c r="AN6" s="30">
        <v>64</v>
      </c>
      <c r="AO6">
        <f t="shared" si="0"/>
        <v>16</v>
      </c>
      <c r="AQ6" s="30">
        <v>32.5</v>
      </c>
      <c r="AR6">
        <f t="shared" si="1"/>
        <v>11.38</v>
      </c>
    </row>
    <row r="7" spans="1:44" x14ac:dyDescent="0.25">
      <c r="A7">
        <v>90001</v>
      </c>
      <c r="B7">
        <v>6</v>
      </c>
      <c r="C7" t="s">
        <v>86</v>
      </c>
      <c r="D7" t="s">
        <v>79</v>
      </c>
      <c r="E7">
        <v>16</v>
      </c>
      <c r="F7">
        <v>6.44</v>
      </c>
      <c r="G7">
        <v>12.86</v>
      </c>
      <c r="H7" s="1">
        <v>44844</v>
      </c>
      <c r="I7" s="20">
        <v>0</v>
      </c>
      <c r="J7" s="47">
        <f>Table_Query_from_Mac10[[#This Row],[unit_price]]-(Table_Query_from_Mac10[[#This Row],[unit_price]]*(Table_Query_from_Mac10[[#This Row],[discount_pct]]/100))</f>
        <v>12.86</v>
      </c>
      <c r="K7" s="47">
        <f>Table_Query_from_Mac10[[#This Row],[unit_cost]]</f>
        <v>6.44</v>
      </c>
      <c r="L7" s="47">
        <f>Table_Query_from_Mac10[[#This Row],[Live-cost]]*(1+Table_Query_from_Mac10[[#This Row],[CogsIncreasebyTYPE]])</f>
        <v>6.44</v>
      </c>
      <c r="M7" s="47">
        <f>Table_Query_from_Mac10[[#This Row],[Live-cost]]*Table_Query_from_Mac10[[#This Row],[qty_to_ship]]</f>
        <v>103.04</v>
      </c>
      <c r="N7" s="47">
        <f>IF(Table_Query_from_Mac10[[#This Row],[item_no]]="KDA",-Table_Query_from_Mac10[[#This Row],[unit_price]],Table_Query_from_Mac10[[#This Row],[Net Unit]]*Table_Query_from_Mac10[[#This Row],[qty_to_ship]])</f>
        <v>205.76</v>
      </c>
      <c r="O7" s="47">
        <f>SUMIFS(Summary!C:C,Summary!H:H,Table_Query_from_Mac10[[#This Row],[Juiceoc]])</f>
        <v>0</v>
      </c>
      <c r="P7" s="47">
        <f>SUMIFS(Summary!D:D,Summary!H:H,Table_Query_from_Mac10[[#This Row],[Juiceoc]])</f>
        <v>0</v>
      </c>
      <c r="Q7" s="47">
        <f>SUMIFS(Summary!E:E,Summary!H:H,Table_Query_from_Mac10[[#This Row],[Juiceoc]])</f>
        <v>0</v>
      </c>
      <c r="R7" s="47">
        <f>Table_Query_from_Mac10[[#This Row],[Net Unit]]*(1+Table_Query_from_Mac10[[#This Row],[PriceIncreasebyType]])</f>
        <v>12.86</v>
      </c>
      <c r="S7" s="47">
        <f>Table_Query_from_Mac10[[#This Row],[UnitPriceFuture]]*Table_Query_from_Mac10[[#This Row],[qtytoShipFuture]]</f>
        <v>205.76</v>
      </c>
      <c r="T7" s="47">
        <f>ROUND(Table_Query_from_Mac10[[#This Row],[qty_to_ship]]*(1+Table_Query_from_Mac10[[#This Row],[VolumeIncreasebyType]]),0)</f>
        <v>16</v>
      </c>
      <c r="U7" s="47">
        <f>Table_Query_from_Mac10[[#This Row],[qtytoShipFuture]]*Table_Query_from_Mac10[[#This Row],[Future-cost]]</f>
        <v>103.04</v>
      </c>
      <c r="V7" s="47">
        <f>Table_Query_from_Mac10[[#This Row],[qtytoShipFuture]]-Table_Query_from_Mac10[[#This Row],[qty_to_ship]]</f>
        <v>0</v>
      </c>
      <c r="W7" s="47">
        <f>Table_Query_from_Mac10[[#This Row],[UnitPriceFuture]]</f>
        <v>12.86</v>
      </c>
      <c r="X7" s="47">
        <f>Table_Query_from_Mac10[[#This Row],[Unit Increase]]*Table_Query_from_Mac10[[#This Row],[UnitPriceFuture]]</f>
        <v>0</v>
      </c>
      <c r="Y7" s="47">
        <f>Table_Query_from_Mac10[[#This Row],[Unit Increase]]*Table_Query_from_Mac10[[#This Row],[Future-cost]]</f>
        <v>0</v>
      </c>
      <c r="Z7" s="47">
        <f>-(Table_Query_from_Mac10[[#This Row],[Incremental Sales]]+((Table_Query_from_Mac10[[#This Row],[Incremental Sales]]*-(SUM(Summary!$S$8:$S$9)))))*Summary!$S$18</f>
        <v>0</v>
      </c>
      <c r="AA7" s="47">
        <f>IFERROR(Table_Query_from_Mac10[[#This Row],[Incremental Cost]]/Table_Query_from_Mac10[[#This Row],[Incremental Sales]],0)</f>
        <v>0</v>
      </c>
      <c r="AB7" s="47">
        <f>IFERROR(Table_Query_from_Mac10[[#This Row],[TotalCostFuture]]/Table_Query_from_Mac10[[#This Row],[totalsalesFuture]],0)</f>
        <v>0.5007776049766719</v>
      </c>
      <c r="AN7" s="31">
        <v>64</v>
      </c>
      <c r="AO7">
        <f t="shared" si="0"/>
        <v>16</v>
      </c>
      <c r="AQ7" s="31">
        <v>36.729999999999997</v>
      </c>
      <c r="AR7">
        <f t="shared" si="1"/>
        <v>12.86</v>
      </c>
    </row>
    <row r="8" spans="1:44" x14ac:dyDescent="0.25">
      <c r="A8">
        <v>90001</v>
      </c>
      <c r="B8">
        <v>7</v>
      </c>
      <c r="C8" t="s">
        <v>86</v>
      </c>
      <c r="D8" t="s">
        <v>79</v>
      </c>
      <c r="E8">
        <v>12</v>
      </c>
      <c r="F8">
        <v>7.12</v>
      </c>
      <c r="G8">
        <v>14.24</v>
      </c>
      <c r="H8" s="1">
        <v>44844</v>
      </c>
      <c r="I8" s="20">
        <v>0</v>
      </c>
      <c r="J8" s="47">
        <f>Table_Query_from_Mac10[[#This Row],[unit_price]]-(Table_Query_from_Mac10[[#This Row],[unit_price]]*(Table_Query_from_Mac10[[#This Row],[discount_pct]]/100))</f>
        <v>14.24</v>
      </c>
      <c r="K8" s="47">
        <f>Table_Query_from_Mac10[[#This Row],[unit_cost]]</f>
        <v>7.12</v>
      </c>
      <c r="L8" s="47">
        <f>Table_Query_from_Mac10[[#This Row],[Live-cost]]*(1+Table_Query_from_Mac10[[#This Row],[CogsIncreasebyTYPE]])</f>
        <v>7.12</v>
      </c>
      <c r="M8" s="47">
        <f>Table_Query_from_Mac10[[#This Row],[Live-cost]]*Table_Query_from_Mac10[[#This Row],[qty_to_ship]]</f>
        <v>85.44</v>
      </c>
      <c r="N8" s="47">
        <f>IF(Table_Query_from_Mac10[[#This Row],[item_no]]="KDA",-Table_Query_from_Mac10[[#This Row],[unit_price]],Table_Query_from_Mac10[[#This Row],[Net Unit]]*Table_Query_from_Mac10[[#This Row],[qty_to_ship]])</f>
        <v>170.88</v>
      </c>
      <c r="O8" s="47">
        <f>SUMIFS(Summary!C:C,Summary!H:H,Table_Query_from_Mac10[[#This Row],[Juiceoc]])</f>
        <v>0</v>
      </c>
      <c r="P8" s="47">
        <f>SUMIFS(Summary!D:D,Summary!H:H,Table_Query_from_Mac10[[#This Row],[Juiceoc]])</f>
        <v>0</v>
      </c>
      <c r="Q8" s="47">
        <f>SUMIFS(Summary!E:E,Summary!H:H,Table_Query_from_Mac10[[#This Row],[Juiceoc]])</f>
        <v>0</v>
      </c>
      <c r="R8" s="47">
        <f>Table_Query_from_Mac10[[#This Row],[Net Unit]]*(1+Table_Query_from_Mac10[[#This Row],[PriceIncreasebyType]])</f>
        <v>14.24</v>
      </c>
      <c r="S8" s="47">
        <f>Table_Query_from_Mac10[[#This Row],[UnitPriceFuture]]*Table_Query_from_Mac10[[#This Row],[qtytoShipFuture]]</f>
        <v>170.88</v>
      </c>
      <c r="T8" s="47">
        <f>ROUND(Table_Query_from_Mac10[[#This Row],[qty_to_ship]]*(1+Table_Query_from_Mac10[[#This Row],[VolumeIncreasebyType]]),0)</f>
        <v>12</v>
      </c>
      <c r="U8" s="47">
        <f>Table_Query_from_Mac10[[#This Row],[qtytoShipFuture]]*Table_Query_from_Mac10[[#This Row],[Future-cost]]</f>
        <v>85.44</v>
      </c>
      <c r="V8" s="47">
        <f>Table_Query_from_Mac10[[#This Row],[qtytoShipFuture]]-Table_Query_from_Mac10[[#This Row],[qty_to_ship]]</f>
        <v>0</v>
      </c>
      <c r="W8" s="47">
        <f>Table_Query_from_Mac10[[#This Row],[UnitPriceFuture]]</f>
        <v>14.24</v>
      </c>
      <c r="X8" s="47">
        <f>Table_Query_from_Mac10[[#This Row],[Unit Increase]]*Table_Query_from_Mac10[[#This Row],[UnitPriceFuture]]</f>
        <v>0</v>
      </c>
      <c r="Y8" s="47">
        <f>Table_Query_from_Mac10[[#This Row],[Unit Increase]]*Table_Query_from_Mac10[[#This Row],[Future-cost]]</f>
        <v>0</v>
      </c>
      <c r="Z8" s="47">
        <f>-(Table_Query_from_Mac10[[#This Row],[Incremental Sales]]+((Table_Query_from_Mac10[[#This Row],[Incremental Sales]]*-(SUM(Summary!$S$8:$S$9)))))*Summary!$S$18</f>
        <v>0</v>
      </c>
      <c r="AA8" s="47">
        <f>IFERROR(Table_Query_from_Mac10[[#This Row],[Incremental Cost]]/Table_Query_from_Mac10[[#This Row],[Incremental Sales]],0)</f>
        <v>0</v>
      </c>
      <c r="AB8" s="47">
        <f>IFERROR(Table_Query_from_Mac10[[#This Row],[TotalCostFuture]]/Table_Query_from_Mac10[[#This Row],[totalsalesFuture]],0)</f>
        <v>0.5</v>
      </c>
      <c r="AN8" s="30">
        <v>48</v>
      </c>
      <c r="AO8">
        <f t="shared" si="0"/>
        <v>12</v>
      </c>
      <c r="AQ8" s="30">
        <v>40.68</v>
      </c>
      <c r="AR8">
        <f t="shared" si="1"/>
        <v>14.24</v>
      </c>
    </row>
    <row r="9" spans="1:44" x14ac:dyDescent="0.25">
      <c r="A9">
        <v>90001</v>
      </c>
      <c r="B9">
        <v>8</v>
      </c>
      <c r="C9" t="s">
        <v>86</v>
      </c>
      <c r="D9" t="s">
        <v>79</v>
      </c>
      <c r="E9">
        <v>7</v>
      </c>
      <c r="F9">
        <v>8.44</v>
      </c>
      <c r="G9">
        <v>17.72</v>
      </c>
      <c r="H9" s="1">
        <v>44844</v>
      </c>
      <c r="I9" s="20">
        <v>0</v>
      </c>
      <c r="J9" s="47">
        <f>Table_Query_from_Mac10[[#This Row],[unit_price]]-(Table_Query_from_Mac10[[#This Row],[unit_price]]*(Table_Query_from_Mac10[[#This Row],[discount_pct]]/100))</f>
        <v>17.72</v>
      </c>
      <c r="K9" s="47">
        <f>Table_Query_from_Mac10[[#This Row],[unit_cost]]</f>
        <v>8.44</v>
      </c>
      <c r="L9" s="47">
        <f>Table_Query_from_Mac10[[#This Row],[Live-cost]]*(1+Table_Query_from_Mac10[[#This Row],[CogsIncreasebyTYPE]])</f>
        <v>8.44</v>
      </c>
      <c r="M9" s="47">
        <f>Table_Query_from_Mac10[[#This Row],[Live-cost]]*Table_Query_from_Mac10[[#This Row],[qty_to_ship]]</f>
        <v>59.08</v>
      </c>
      <c r="N9" s="47">
        <f>IF(Table_Query_from_Mac10[[#This Row],[item_no]]="KDA",-Table_Query_from_Mac10[[#This Row],[unit_price]],Table_Query_from_Mac10[[#This Row],[Net Unit]]*Table_Query_from_Mac10[[#This Row],[qty_to_ship]])</f>
        <v>124.03999999999999</v>
      </c>
      <c r="O9" s="47">
        <f>SUMIFS(Summary!C:C,Summary!H:H,Table_Query_from_Mac10[[#This Row],[Juiceoc]])</f>
        <v>0</v>
      </c>
      <c r="P9" s="47">
        <f>SUMIFS(Summary!D:D,Summary!H:H,Table_Query_from_Mac10[[#This Row],[Juiceoc]])</f>
        <v>0</v>
      </c>
      <c r="Q9" s="47">
        <f>SUMIFS(Summary!E:E,Summary!H:H,Table_Query_from_Mac10[[#This Row],[Juiceoc]])</f>
        <v>0</v>
      </c>
      <c r="R9" s="47">
        <f>Table_Query_from_Mac10[[#This Row],[Net Unit]]*(1+Table_Query_from_Mac10[[#This Row],[PriceIncreasebyType]])</f>
        <v>17.72</v>
      </c>
      <c r="S9" s="47">
        <f>Table_Query_from_Mac10[[#This Row],[UnitPriceFuture]]*Table_Query_from_Mac10[[#This Row],[qtytoShipFuture]]</f>
        <v>124.03999999999999</v>
      </c>
      <c r="T9" s="47">
        <f>ROUND(Table_Query_from_Mac10[[#This Row],[qty_to_ship]]*(1+Table_Query_from_Mac10[[#This Row],[VolumeIncreasebyType]]),0)</f>
        <v>7</v>
      </c>
      <c r="U9" s="47">
        <f>Table_Query_from_Mac10[[#This Row],[qtytoShipFuture]]*Table_Query_from_Mac10[[#This Row],[Future-cost]]</f>
        <v>59.08</v>
      </c>
      <c r="V9" s="47">
        <f>Table_Query_from_Mac10[[#This Row],[qtytoShipFuture]]-Table_Query_from_Mac10[[#This Row],[qty_to_ship]]</f>
        <v>0</v>
      </c>
      <c r="W9" s="47">
        <f>Table_Query_from_Mac10[[#This Row],[UnitPriceFuture]]</f>
        <v>17.72</v>
      </c>
      <c r="X9" s="47">
        <f>Table_Query_from_Mac10[[#This Row],[Unit Increase]]*Table_Query_from_Mac10[[#This Row],[UnitPriceFuture]]</f>
        <v>0</v>
      </c>
      <c r="Y9" s="47">
        <f>Table_Query_from_Mac10[[#This Row],[Unit Increase]]*Table_Query_from_Mac10[[#This Row],[Future-cost]]</f>
        <v>0</v>
      </c>
      <c r="Z9" s="47">
        <f>-(Table_Query_from_Mac10[[#This Row],[Incremental Sales]]+((Table_Query_from_Mac10[[#This Row],[Incremental Sales]]*-(SUM(Summary!$S$8:$S$9)))))*Summary!$S$18</f>
        <v>0</v>
      </c>
      <c r="AA9" s="47">
        <f>IFERROR(Table_Query_from_Mac10[[#This Row],[Incremental Cost]]/Table_Query_from_Mac10[[#This Row],[Incremental Sales]],0)</f>
        <v>0</v>
      </c>
      <c r="AB9" s="47">
        <f>IFERROR(Table_Query_from_Mac10[[#This Row],[TotalCostFuture]]/Table_Query_from_Mac10[[#This Row],[totalsalesFuture]],0)</f>
        <v>0.47629796839729122</v>
      </c>
      <c r="AN9" s="31">
        <v>27</v>
      </c>
      <c r="AO9">
        <f t="shared" si="0"/>
        <v>7</v>
      </c>
      <c r="AQ9" s="31">
        <v>50.62</v>
      </c>
      <c r="AR9">
        <f t="shared" si="1"/>
        <v>17.72</v>
      </c>
    </row>
    <row r="10" spans="1:44" x14ac:dyDescent="0.25">
      <c r="A10">
        <v>90001</v>
      </c>
      <c r="B10">
        <v>9</v>
      </c>
      <c r="C10" t="s">
        <v>84</v>
      </c>
      <c r="D10" t="s">
        <v>79</v>
      </c>
      <c r="E10">
        <v>14</v>
      </c>
      <c r="F10">
        <v>8.27</v>
      </c>
      <c r="G10">
        <v>17.149999999999999</v>
      </c>
      <c r="H10" s="1">
        <v>44844</v>
      </c>
      <c r="I10" s="20">
        <v>0</v>
      </c>
      <c r="J10" s="47">
        <f>Table_Query_from_Mac10[[#This Row],[unit_price]]-(Table_Query_from_Mac10[[#This Row],[unit_price]]*(Table_Query_from_Mac10[[#This Row],[discount_pct]]/100))</f>
        <v>17.149999999999999</v>
      </c>
      <c r="K10" s="47">
        <f>Table_Query_from_Mac10[[#This Row],[unit_cost]]</f>
        <v>8.27</v>
      </c>
      <c r="L10" s="47">
        <f>Table_Query_from_Mac10[[#This Row],[Live-cost]]*(1+Table_Query_from_Mac10[[#This Row],[CogsIncreasebyTYPE]])</f>
        <v>8.27</v>
      </c>
      <c r="M10" s="47">
        <f>Table_Query_from_Mac10[[#This Row],[Live-cost]]*Table_Query_from_Mac10[[#This Row],[qty_to_ship]]</f>
        <v>115.78</v>
      </c>
      <c r="N10" s="47">
        <f>IF(Table_Query_from_Mac10[[#This Row],[item_no]]="KDA",-Table_Query_from_Mac10[[#This Row],[unit_price]],Table_Query_from_Mac10[[#This Row],[Net Unit]]*Table_Query_from_Mac10[[#This Row],[qty_to_ship]])</f>
        <v>240.09999999999997</v>
      </c>
      <c r="O10" s="47">
        <f>SUMIFS(Summary!C:C,Summary!H:H,Table_Query_from_Mac10[[#This Row],[Juiceoc]])</f>
        <v>0</v>
      </c>
      <c r="P10" s="47">
        <f>SUMIFS(Summary!D:D,Summary!H:H,Table_Query_from_Mac10[[#This Row],[Juiceoc]])</f>
        <v>0</v>
      </c>
      <c r="Q10" s="47">
        <f>SUMIFS(Summary!E:E,Summary!H:H,Table_Query_from_Mac10[[#This Row],[Juiceoc]])</f>
        <v>0</v>
      </c>
      <c r="R10" s="47">
        <f>Table_Query_from_Mac10[[#This Row],[Net Unit]]*(1+Table_Query_from_Mac10[[#This Row],[PriceIncreasebyType]])</f>
        <v>17.149999999999999</v>
      </c>
      <c r="S10" s="47">
        <f>Table_Query_from_Mac10[[#This Row],[UnitPriceFuture]]*Table_Query_from_Mac10[[#This Row],[qtytoShipFuture]]</f>
        <v>240.09999999999997</v>
      </c>
      <c r="T10" s="47">
        <f>ROUND(Table_Query_from_Mac10[[#This Row],[qty_to_ship]]*(1+Table_Query_from_Mac10[[#This Row],[VolumeIncreasebyType]]),0)</f>
        <v>14</v>
      </c>
      <c r="U10" s="47">
        <f>Table_Query_from_Mac10[[#This Row],[qtytoShipFuture]]*Table_Query_from_Mac10[[#This Row],[Future-cost]]</f>
        <v>115.78</v>
      </c>
      <c r="V10" s="47">
        <f>Table_Query_from_Mac10[[#This Row],[qtytoShipFuture]]-Table_Query_from_Mac10[[#This Row],[qty_to_ship]]</f>
        <v>0</v>
      </c>
      <c r="W10" s="47">
        <f>Table_Query_from_Mac10[[#This Row],[UnitPriceFuture]]</f>
        <v>17.149999999999999</v>
      </c>
      <c r="X10" s="47">
        <f>Table_Query_from_Mac10[[#This Row],[Unit Increase]]*Table_Query_from_Mac10[[#This Row],[UnitPriceFuture]]</f>
        <v>0</v>
      </c>
      <c r="Y10" s="47">
        <f>Table_Query_from_Mac10[[#This Row],[Unit Increase]]*Table_Query_from_Mac10[[#This Row],[Future-cost]]</f>
        <v>0</v>
      </c>
      <c r="Z10" s="47">
        <f>-(Table_Query_from_Mac10[[#This Row],[Incremental Sales]]+((Table_Query_from_Mac10[[#This Row],[Incremental Sales]]*-(SUM(Summary!$S$8:$S$9)))))*Summary!$S$18</f>
        <v>0</v>
      </c>
      <c r="AA10" s="47">
        <f>IFERROR(Table_Query_from_Mac10[[#This Row],[Incremental Cost]]/Table_Query_from_Mac10[[#This Row],[Incremental Sales]],0)</f>
        <v>0</v>
      </c>
      <c r="AB10" s="47">
        <f>IFERROR(Table_Query_from_Mac10[[#This Row],[TotalCostFuture]]/Table_Query_from_Mac10[[#This Row],[totalsalesFuture]],0)</f>
        <v>0.48221574344023332</v>
      </c>
      <c r="AN10" s="30">
        <v>54</v>
      </c>
      <c r="AO10">
        <f t="shared" si="0"/>
        <v>14</v>
      </c>
      <c r="AQ10" s="30">
        <v>49.01</v>
      </c>
      <c r="AR10">
        <f t="shared" si="1"/>
        <v>17.149999999999999</v>
      </c>
    </row>
    <row r="11" spans="1:44" x14ac:dyDescent="0.25">
      <c r="A11">
        <v>90001</v>
      </c>
      <c r="B11">
        <v>10</v>
      </c>
      <c r="C11" t="s">
        <v>84</v>
      </c>
      <c r="D11" t="s">
        <v>79</v>
      </c>
      <c r="E11">
        <v>9</v>
      </c>
      <c r="F11">
        <v>9.58</v>
      </c>
      <c r="G11">
        <v>19.75</v>
      </c>
      <c r="H11" s="1">
        <v>44844</v>
      </c>
      <c r="I11" s="20">
        <v>0</v>
      </c>
      <c r="J11" s="47">
        <f>Table_Query_from_Mac10[[#This Row],[unit_price]]-(Table_Query_from_Mac10[[#This Row],[unit_price]]*(Table_Query_from_Mac10[[#This Row],[discount_pct]]/100))</f>
        <v>19.75</v>
      </c>
      <c r="K11" s="47">
        <f>Table_Query_from_Mac10[[#This Row],[unit_cost]]</f>
        <v>9.58</v>
      </c>
      <c r="L11" s="47">
        <f>Table_Query_from_Mac10[[#This Row],[Live-cost]]*(1+Table_Query_from_Mac10[[#This Row],[CogsIncreasebyTYPE]])</f>
        <v>9.58</v>
      </c>
      <c r="M11" s="47">
        <f>Table_Query_from_Mac10[[#This Row],[Live-cost]]*Table_Query_from_Mac10[[#This Row],[qty_to_ship]]</f>
        <v>86.22</v>
      </c>
      <c r="N11" s="47">
        <f>IF(Table_Query_from_Mac10[[#This Row],[item_no]]="KDA",-Table_Query_from_Mac10[[#This Row],[unit_price]],Table_Query_from_Mac10[[#This Row],[Net Unit]]*Table_Query_from_Mac10[[#This Row],[qty_to_ship]])</f>
        <v>177.75</v>
      </c>
      <c r="O11" s="47">
        <f>SUMIFS(Summary!C:C,Summary!H:H,Table_Query_from_Mac10[[#This Row],[Juiceoc]])</f>
        <v>0</v>
      </c>
      <c r="P11" s="47">
        <f>SUMIFS(Summary!D:D,Summary!H:H,Table_Query_from_Mac10[[#This Row],[Juiceoc]])</f>
        <v>0</v>
      </c>
      <c r="Q11" s="47">
        <f>SUMIFS(Summary!E:E,Summary!H:H,Table_Query_from_Mac10[[#This Row],[Juiceoc]])</f>
        <v>0</v>
      </c>
      <c r="R11" s="47">
        <f>Table_Query_from_Mac10[[#This Row],[Net Unit]]*(1+Table_Query_from_Mac10[[#This Row],[PriceIncreasebyType]])</f>
        <v>19.75</v>
      </c>
      <c r="S11" s="47">
        <f>Table_Query_from_Mac10[[#This Row],[UnitPriceFuture]]*Table_Query_from_Mac10[[#This Row],[qtytoShipFuture]]</f>
        <v>177.75</v>
      </c>
      <c r="T11" s="47">
        <f>ROUND(Table_Query_from_Mac10[[#This Row],[qty_to_ship]]*(1+Table_Query_from_Mac10[[#This Row],[VolumeIncreasebyType]]),0)</f>
        <v>9</v>
      </c>
      <c r="U11" s="47">
        <f>Table_Query_from_Mac10[[#This Row],[qtytoShipFuture]]*Table_Query_from_Mac10[[#This Row],[Future-cost]]</f>
        <v>86.22</v>
      </c>
      <c r="V11" s="47">
        <f>Table_Query_from_Mac10[[#This Row],[qtytoShipFuture]]-Table_Query_from_Mac10[[#This Row],[qty_to_ship]]</f>
        <v>0</v>
      </c>
      <c r="W11" s="47">
        <f>Table_Query_from_Mac10[[#This Row],[UnitPriceFuture]]</f>
        <v>19.75</v>
      </c>
      <c r="X11" s="47">
        <f>Table_Query_from_Mac10[[#This Row],[Unit Increase]]*Table_Query_from_Mac10[[#This Row],[UnitPriceFuture]]</f>
        <v>0</v>
      </c>
      <c r="Y11" s="47">
        <f>Table_Query_from_Mac10[[#This Row],[Unit Increase]]*Table_Query_from_Mac10[[#This Row],[Future-cost]]</f>
        <v>0</v>
      </c>
      <c r="Z11" s="47">
        <f>-(Table_Query_from_Mac10[[#This Row],[Incremental Sales]]+((Table_Query_from_Mac10[[#This Row],[Incremental Sales]]*-(SUM(Summary!$S$8:$S$9)))))*Summary!$S$18</f>
        <v>0</v>
      </c>
      <c r="AA11" s="47">
        <f>IFERROR(Table_Query_from_Mac10[[#This Row],[Incremental Cost]]/Table_Query_from_Mac10[[#This Row],[Incremental Sales]],0)</f>
        <v>0</v>
      </c>
      <c r="AB11" s="47">
        <f>IFERROR(Table_Query_from_Mac10[[#This Row],[TotalCostFuture]]/Table_Query_from_Mac10[[#This Row],[totalsalesFuture]],0)</f>
        <v>0.48506329113924052</v>
      </c>
      <c r="AN11" s="31">
        <v>36</v>
      </c>
      <c r="AO11">
        <f t="shared" si="0"/>
        <v>9</v>
      </c>
      <c r="AQ11" s="31">
        <v>56.42</v>
      </c>
      <c r="AR11">
        <f t="shared" si="1"/>
        <v>19.75</v>
      </c>
    </row>
    <row r="12" spans="1:44" x14ac:dyDescent="0.25">
      <c r="A12">
        <v>90001</v>
      </c>
      <c r="B12">
        <v>11</v>
      </c>
      <c r="C12" t="s">
        <v>84</v>
      </c>
      <c r="D12" t="s">
        <v>79</v>
      </c>
      <c r="E12">
        <v>6</v>
      </c>
      <c r="F12">
        <v>10.74</v>
      </c>
      <c r="G12">
        <v>22.93</v>
      </c>
      <c r="H12" s="1">
        <v>44844</v>
      </c>
      <c r="I12" s="20">
        <v>0</v>
      </c>
      <c r="J12" s="47">
        <f>Table_Query_from_Mac10[[#This Row],[unit_price]]-(Table_Query_from_Mac10[[#This Row],[unit_price]]*(Table_Query_from_Mac10[[#This Row],[discount_pct]]/100))</f>
        <v>22.93</v>
      </c>
      <c r="K12" s="47">
        <f>Table_Query_from_Mac10[[#This Row],[unit_cost]]</f>
        <v>10.74</v>
      </c>
      <c r="L12" s="47">
        <f>Table_Query_from_Mac10[[#This Row],[Live-cost]]*(1+Table_Query_from_Mac10[[#This Row],[CogsIncreasebyTYPE]])</f>
        <v>10.74</v>
      </c>
      <c r="M12" s="47">
        <f>Table_Query_from_Mac10[[#This Row],[Live-cost]]*Table_Query_from_Mac10[[#This Row],[qty_to_ship]]</f>
        <v>64.44</v>
      </c>
      <c r="N12" s="47">
        <f>IF(Table_Query_from_Mac10[[#This Row],[item_no]]="KDA",-Table_Query_from_Mac10[[#This Row],[unit_price]],Table_Query_from_Mac10[[#This Row],[Net Unit]]*Table_Query_from_Mac10[[#This Row],[qty_to_ship]])</f>
        <v>137.57999999999998</v>
      </c>
      <c r="O12" s="47">
        <f>SUMIFS(Summary!C:C,Summary!H:H,Table_Query_from_Mac10[[#This Row],[Juiceoc]])</f>
        <v>0</v>
      </c>
      <c r="P12" s="47">
        <f>SUMIFS(Summary!D:D,Summary!H:H,Table_Query_from_Mac10[[#This Row],[Juiceoc]])</f>
        <v>0</v>
      </c>
      <c r="Q12" s="47">
        <f>SUMIFS(Summary!E:E,Summary!H:H,Table_Query_from_Mac10[[#This Row],[Juiceoc]])</f>
        <v>0</v>
      </c>
      <c r="R12" s="47">
        <f>Table_Query_from_Mac10[[#This Row],[Net Unit]]*(1+Table_Query_from_Mac10[[#This Row],[PriceIncreasebyType]])</f>
        <v>22.93</v>
      </c>
      <c r="S12" s="47">
        <f>Table_Query_from_Mac10[[#This Row],[UnitPriceFuture]]*Table_Query_from_Mac10[[#This Row],[qtytoShipFuture]]</f>
        <v>137.57999999999998</v>
      </c>
      <c r="T12" s="47">
        <f>ROUND(Table_Query_from_Mac10[[#This Row],[qty_to_ship]]*(1+Table_Query_from_Mac10[[#This Row],[VolumeIncreasebyType]]),0)</f>
        <v>6</v>
      </c>
      <c r="U12" s="47">
        <f>Table_Query_from_Mac10[[#This Row],[qtytoShipFuture]]*Table_Query_from_Mac10[[#This Row],[Future-cost]]</f>
        <v>64.44</v>
      </c>
      <c r="V12" s="47">
        <f>Table_Query_from_Mac10[[#This Row],[qtytoShipFuture]]-Table_Query_from_Mac10[[#This Row],[qty_to_ship]]</f>
        <v>0</v>
      </c>
      <c r="W12" s="47">
        <f>Table_Query_from_Mac10[[#This Row],[UnitPriceFuture]]</f>
        <v>22.93</v>
      </c>
      <c r="X12" s="47">
        <f>Table_Query_from_Mac10[[#This Row],[Unit Increase]]*Table_Query_from_Mac10[[#This Row],[UnitPriceFuture]]</f>
        <v>0</v>
      </c>
      <c r="Y12" s="47">
        <f>Table_Query_from_Mac10[[#This Row],[Unit Increase]]*Table_Query_from_Mac10[[#This Row],[Future-cost]]</f>
        <v>0</v>
      </c>
      <c r="Z12" s="47">
        <f>-(Table_Query_from_Mac10[[#This Row],[Incremental Sales]]+((Table_Query_from_Mac10[[#This Row],[Incremental Sales]]*-(SUM(Summary!$S$8:$S$9)))))*Summary!$S$18</f>
        <v>0</v>
      </c>
      <c r="AA12" s="47">
        <f>IFERROR(Table_Query_from_Mac10[[#This Row],[Incremental Cost]]/Table_Query_from_Mac10[[#This Row],[Incremental Sales]],0)</f>
        <v>0</v>
      </c>
      <c r="AB12" s="47">
        <f>IFERROR(Table_Query_from_Mac10[[#This Row],[TotalCostFuture]]/Table_Query_from_Mac10[[#This Row],[totalsalesFuture]],0)</f>
        <v>0.4683820322721326</v>
      </c>
      <c r="AN12" s="30">
        <v>24</v>
      </c>
      <c r="AO12">
        <f t="shared" si="0"/>
        <v>6</v>
      </c>
      <c r="AQ12" s="30">
        <v>65.52</v>
      </c>
      <c r="AR12">
        <f t="shared" si="1"/>
        <v>22.93</v>
      </c>
    </row>
    <row r="13" spans="1:44" x14ac:dyDescent="0.25">
      <c r="A13">
        <v>90001</v>
      </c>
      <c r="B13">
        <v>12</v>
      </c>
      <c r="C13" t="s">
        <v>84</v>
      </c>
      <c r="D13" t="s">
        <v>79</v>
      </c>
      <c r="E13">
        <v>2</v>
      </c>
      <c r="F13">
        <v>12.04</v>
      </c>
      <c r="G13">
        <v>27.87</v>
      </c>
      <c r="H13" s="1">
        <v>44844</v>
      </c>
      <c r="I13" s="20">
        <v>0</v>
      </c>
      <c r="J13" s="47">
        <f>Table_Query_from_Mac10[[#This Row],[unit_price]]-(Table_Query_from_Mac10[[#This Row],[unit_price]]*(Table_Query_from_Mac10[[#This Row],[discount_pct]]/100))</f>
        <v>27.87</v>
      </c>
      <c r="K13" s="47">
        <f>Table_Query_from_Mac10[[#This Row],[unit_cost]]</f>
        <v>12.04</v>
      </c>
      <c r="L13" s="47">
        <f>Table_Query_from_Mac10[[#This Row],[Live-cost]]*(1+Table_Query_from_Mac10[[#This Row],[CogsIncreasebyTYPE]])</f>
        <v>12.04</v>
      </c>
      <c r="M13" s="47">
        <f>Table_Query_from_Mac10[[#This Row],[Live-cost]]*Table_Query_from_Mac10[[#This Row],[qty_to_ship]]</f>
        <v>24.08</v>
      </c>
      <c r="N13" s="47">
        <f>IF(Table_Query_from_Mac10[[#This Row],[item_no]]="KDA",-Table_Query_from_Mac10[[#This Row],[unit_price]],Table_Query_from_Mac10[[#This Row],[Net Unit]]*Table_Query_from_Mac10[[#This Row],[qty_to_ship]])</f>
        <v>55.74</v>
      </c>
      <c r="O13" s="47">
        <f>SUMIFS(Summary!C:C,Summary!H:H,Table_Query_from_Mac10[[#This Row],[Juiceoc]])</f>
        <v>0</v>
      </c>
      <c r="P13" s="47">
        <f>SUMIFS(Summary!D:D,Summary!H:H,Table_Query_from_Mac10[[#This Row],[Juiceoc]])</f>
        <v>0</v>
      </c>
      <c r="Q13" s="47">
        <f>SUMIFS(Summary!E:E,Summary!H:H,Table_Query_from_Mac10[[#This Row],[Juiceoc]])</f>
        <v>0</v>
      </c>
      <c r="R13" s="47">
        <f>Table_Query_from_Mac10[[#This Row],[Net Unit]]*(1+Table_Query_from_Mac10[[#This Row],[PriceIncreasebyType]])</f>
        <v>27.87</v>
      </c>
      <c r="S13" s="47">
        <f>Table_Query_from_Mac10[[#This Row],[UnitPriceFuture]]*Table_Query_from_Mac10[[#This Row],[qtytoShipFuture]]</f>
        <v>55.74</v>
      </c>
      <c r="T13" s="47">
        <f>ROUND(Table_Query_from_Mac10[[#This Row],[qty_to_ship]]*(1+Table_Query_from_Mac10[[#This Row],[VolumeIncreasebyType]]),0)</f>
        <v>2</v>
      </c>
      <c r="U13" s="47">
        <f>Table_Query_from_Mac10[[#This Row],[qtytoShipFuture]]*Table_Query_from_Mac10[[#This Row],[Future-cost]]</f>
        <v>24.08</v>
      </c>
      <c r="V13" s="47">
        <f>Table_Query_from_Mac10[[#This Row],[qtytoShipFuture]]-Table_Query_from_Mac10[[#This Row],[qty_to_ship]]</f>
        <v>0</v>
      </c>
      <c r="W13" s="47">
        <f>Table_Query_from_Mac10[[#This Row],[UnitPriceFuture]]</f>
        <v>27.87</v>
      </c>
      <c r="X13" s="47">
        <f>Table_Query_from_Mac10[[#This Row],[Unit Increase]]*Table_Query_from_Mac10[[#This Row],[UnitPriceFuture]]</f>
        <v>0</v>
      </c>
      <c r="Y13" s="47">
        <f>Table_Query_from_Mac10[[#This Row],[Unit Increase]]*Table_Query_from_Mac10[[#This Row],[Future-cost]]</f>
        <v>0</v>
      </c>
      <c r="Z13" s="47">
        <f>-(Table_Query_from_Mac10[[#This Row],[Incremental Sales]]+((Table_Query_from_Mac10[[#This Row],[Incremental Sales]]*-(SUM(Summary!$S$8:$S$9)))))*Summary!$S$18</f>
        <v>0</v>
      </c>
      <c r="AA13" s="47">
        <f>IFERROR(Table_Query_from_Mac10[[#This Row],[Incremental Cost]]/Table_Query_from_Mac10[[#This Row],[Incremental Sales]],0)</f>
        <v>0</v>
      </c>
      <c r="AB13" s="47">
        <f>IFERROR(Table_Query_from_Mac10[[#This Row],[TotalCostFuture]]/Table_Query_from_Mac10[[#This Row],[totalsalesFuture]],0)</f>
        <v>0.43200574094007888</v>
      </c>
      <c r="AN13" s="31">
        <v>8</v>
      </c>
      <c r="AO13">
        <f t="shared" si="0"/>
        <v>2</v>
      </c>
      <c r="AQ13" s="31">
        <v>79.63</v>
      </c>
      <c r="AR13">
        <f t="shared" si="1"/>
        <v>27.87</v>
      </c>
    </row>
    <row r="14" spans="1:44" x14ac:dyDescent="0.25">
      <c r="A14">
        <v>90001</v>
      </c>
      <c r="B14">
        <v>13</v>
      </c>
      <c r="C14" t="s">
        <v>86</v>
      </c>
      <c r="D14" t="s">
        <v>79</v>
      </c>
      <c r="E14">
        <v>25</v>
      </c>
      <c r="F14">
        <v>5.56</v>
      </c>
      <c r="G14">
        <v>11.72</v>
      </c>
      <c r="H14" s="1">
        <v>44844</v>
      </c>
      <c r="I14" s="20">
        <v>0</v>
      </c>
      <c r="J14" s="47">
        <f>Table_Query_from_Mac10[[#This Row],[unit_price]]-(Table_Query_from_Mac10[[#This Row],[unit_price]]*(Table_Query_from_Mac10[[#This Row],[discount_pct]]/100))</f>
        <v>11.72</v>
      </c>
      <c r="K14" s="47">
        <f>Table_Query_from_Mac10[[#This Row],[unit_cost]]</f>
        <v>5.56</v>
      </c>
      <c r="L14" s="47">
        <f>Table_Query_from_Mac10[[#This Row],[Live-cost]]*(1+Table_Query_from_Mac10[[#This Row],[CogsIncreasebyTYPE]])</f>
        <v>5.56</v>
      </c>
      <c r="M14" s="47">
        <f>Table_Query_from_Mac10[[#This Row],[Live-cost]]*Table_Query_from_Mac10[[#This Row],[qty_to_ship]]</f>
        <v>139</v>
      </c>
      <c r="N14" s="47">
        <f>IF(Table_Query_from_Mac10[[#This Row],[item_no]]="KDA",-Table_Query_from_Mac10[[#This Row],[unit_price]],Table_Query_from_Mac10[[#This Row],[Net Unit]]*Table_Query_from_Mac10[[#This Row],[qty_to_ship]])</f>
        <v>293</v>
      </c>
      <c r="O14" s="47">
        <f>SUMIFS(Summary!C:C,Summary!H:H,Table_Query_from_Mac10[[#This Row],[Juiceoc]])</f>
        <v>0</v>
      </c>
      <c r="P14" s="47">
        <f>SUMIFS(Summary!D:D,Summary!H:H,Table_Query_from_Mac10[[#This Row],[Juiceoc]])</f>
        <v>0</v>
      </c>
      <c r="Q14" s="47">
        <f>SUMIFS(Summary!E:E,Summary!H:H,Table_Query_from_Mac10[[#This Row],[Juiceoc]])</f>
        <v>0</v>
      </c>
      <c r="R14" s="47">
        <f>Table_Query_from_Mac10[[#This Row],[Net Unit]]*(1+Table_Query_from_Mac10[[#This Row],[PriceIncreasebyType]])</f>
        <v>11.72</v>
      </c>
      <c r="S14" s="47">
        <f>Table_Query_from_Mac10[[#This Row],[UnitPriceFuture]]*Table_Query_from_Mac10[[#This Row],[qtytoShipFuture]]</f>
        <v>293</v>
      </c>
      <c r="T14" s="47">
        <f>ROUND(Table_Query_from_Mac10[[#This Row],[qty_to_ship]]*(1+Table_Query_from_Mac10[[#This Row],[VolumeIncreasebyType]]),0)</f>
        <v>25</v>
      </c>
      <c r="U14" s="47">
        <f>Table_Query_from_Mac10[[#This Row],[qtytoShipFuture]]*Table_Query_from_Mac10[[#This Row],[Future-cost]]</f>
        <v>139</v>
      </c>
      <c r="V14" s="47">
        <f>Table_Query_from_Mac10[[#This Row],[qtytoShipFuture]]-Table_Query_from_Mac10[[#This Row],[qty_to_ship]]</f>
        <v>0</v>
      </c>
      <c r="W14" s="47">
        <f>Table_Query_from_Mac10[[#This Row],[UnitPriceFuture]]</f>
        <v>11.72</v>
      </c>
      <c r="X14" s="47">
        <f>Table_Query_from_Mac10[[#This Row],[Unit Increase]]*Table_Query_from_Mac10[[#This Row],[UnitPriceFuture]]</f>
        <v>0</v>
      </c>
      <c r="Y14" s="47">
        <f>Table_Query_from_Mac10[[#This Row],[Unit Increase]]*Table_Query_from_Mac10[[#This Row],[Future-cost]]</f>
        <v>0</v>
      </c>
      <c r="Z14" s="47">
        <f>-(Table_Query_from_Mac10[[#This Row],[Incremental Sales]]+((Table_Query_from_Mac10[[#This Row],[Incremental Sales]]*-(SUM(Summary!$S$8:$S$9)))))*Summary!$S$18</f>
        <v>0</v>
      </c>
      <c r="AA14" s="47">
        <f>IFERROR(Table_Query_from_Mac10[[#This Row],[Incremental Cost]]/Table_Query_from_Mac10[[#This Row],[Incremental Sales]],0)</f>
        <v>0</v>
      </c>
      <c r="AB14" s="47">
        <f>IFERROR(Table_Query_from_Mac10[[#This Row],[TotalCostFuture]]/Table_Query_from_Mac10[[#This Row],[totalsalesFuture]],0)</f>
        <v>0.47440273037542663</v>
      </c>
      <c r="AN14" s="30">
        <v>100</v>
      </c>
      <c r="AO14">
        <f t="shared" si="0"/>
        <v>25</v>
      </c>
      <c r="AQ14" s="30">
        <v>33.479999999999997</v>
      </c>
      <c r="AR14">
        <f t="shared" si="1"/>
        <v>11.72</v>
      </c>
    </row>
    <row r="15" spans="1:44" x14ac:dyDescent="0.25">
      <c r="A15">
        <v>90001</v>
      </c>
      <c r="B15">
        <v>14</v>
      </c>
      <c r="C15" t="s">
        <v>86</v>
      </c>
      <c r="D15" t="s">
        <v>79</v>
      </c>
      <c r="E15">
        <v>20</v>
      </c>
      <c r="F15">
        <v>5.99</v>
      </c>
      <c r="G15">
        <v>12.27</v>
      </c>
      <c r="H15" s="1">
        <v>44844</v>
      </c>
      <c r="I15" s="20">
        <v>0</v>
      </c>
      <c r="J15" s="47">
        <f>Table_Query_from_Mac10[[#This Row],[unit_price]]-(Table_Query_from_Mac10[[#This Row],[unit_price]]*(Table_Query_from_Mac10[[#This Row],[discount_pct]]/100))</f>
        <v>12.27</v>
      </c>
      <c r="K15" s="47">
        <f>Table_Query_from_Mac10[[#This Row],[unit_cost]]</f>
        <v>5.99</v>
      </c>
      <c r="L15" s="47">
        <f>Table_Query_from_Mac10[[#This Row],[Live-cost]]*(1+Table_Query_from_Mac10[[#This Row],[CogsIncreasebyTYPE]])</f>
        <v>5.99</v>
      </c>
      <c r="M15" s="47">
        <f>Table_Query_from_Mac10[[#This Row],[Live-cost]]*Table_Query_from_Mac10[[#This Row],[qty_to_ship]]</f>
        <v>119.80000000000001</v>
      </c>
      <c r="N15" s="47">
        <f>IF(Table_Query_from_Mac10[[#This Row],[item_no]]="KDA",-Table_Query_from_Mac10[[#This Row],[unit_price]],Table_Query_from_Mac10[[#This Row],[Net Unit]]*Table_Query_from_Mac10[[#This Row],[qty_to_ship]])</f>
        <v>245.39999999999998</v>
      </c>
      <c r="O15" s="47">
        <f>SUMIFS(Summary!C:C,Summary!H:H,Table_Query_from_Mac10[[#This Row],[Juiceoc]])</f>
        <v>0</v>
      </c>
      <c r="P15" s="47">
        <f>SUMIFS(Summary!D:D,Summary!H:H,Table_Query_from_Mac10[[#This Row],[Juiceoc]])</f>
        <v>0</v>
      </c>
      <c r="Q15" s="47">
        <f>SUMIFS(Summary!E:E,Summary!H:H,Table_Query_from_Mac10[[#This Row],[Juiceoc]])</f>
        <v>0</v>
      </c>
      <c r="R15" s="47">
        <f>Table_Query_from_Mac10[[#This Row],[Net Unit]]*(1+Table_Query_from_Mac10[[#This Row],[PriceIncreasebyType]])</f>
        <v>12.27</v>
      </c>
      <c r="S15" s="47">
        <f>Table_Query_from_Mac10[[#This Row],[UnitPriceFuture]]*Table_Query_from_Mac10[[#This Row],[qtytoShipFuture]]</f>
        <v>245.39999999999998</v>
      </c>
      <c r="T15" s="47">
        <f>ROUND(Table_Query_from_Mac10[[#This Row],[qty_to_ship]]*(1+Table_Query_from_Mac10[[#This Row],[VolumeIncreasebyType]]),0)</f>
        <v>20</v>
      </c>
      <c r="U15" s="47">
        <f>Table_Query_from_Mac10[[#This Row],[qtytoShipFuture]]*Table_Query_from_Mac10[[#This Row],[Future-cost]]</f>
        <v>119.80000000000001</v>
      </c>
      <c r="V15" s="47">
        <f>Table_Query_from_Mac10[[#This Row],[qtytoShipFuture]]-Table_Query_from_Mac10[[#This Row],[qty_to_ship]]</f>
        <v>0</v>
      </c>
      <c r="W15" s="47">
        <f>Table_Query_from_Mac10[[#This Row],[UnitPriceFuture]]</f>
        <v>12.27</v>
      </c>
      <c r="X15" s="47">
        <f>Table_Query_from_Mac10[[#This Row],[Unit Increase]]*Table_Query_from_Mac10[[#This Row],[UnitPriceFuture]]</f>
        <v>0</v>
      </c>
      <c r="Y15" s="47">
        <f>Table_Query_from_Mac10[[#This Row],[Unit Increase]]*Table_Query_from_Mac10[[#This Row],[Future-cost]]</f>
        <v>0</v>
      </c>
      <c r="Z15" s="47">
        <f>-(Table_Query_from_Mac10[[#This Row],[Incremental Sales]]+((Table_Query_from_Mac10[[#This Row],[Incremental Sales]]*-(SUM(Summary!$S$8:$S$9)))))*Summary!$S$18</f>
        <v>0</v>
      </c>
      <c r="AA15" s="47">
        <f>IFERROR(Table_Query_from_Mac10[[#This Row],[Incremental Cost]]/Table_Query_from_Mac10[[#This Row],[Incremental Sales]],0)</f>
        <v>0</v>
      </c>
      <c r="AB15" s="47">
        <f>IFERROR(Table_Query_from_Mac10[[#This Row],[TotalCostFuture]]/Table_Query_from_Mac10[[#This Row],[totalsalesFuture]],0)</f>
        <v>0.48818255908720465</v>
      </c>
      <c r="AN15" s="31">
        <v>80</v>
      </c>
      <c r="AO15">
        <f t="shared" si="0"/>
        <v>20</v>
      </c>
      <c r="AQ15" s="31">
        <v>35.06</v>
      </c>
      <c r="AR15">
        <f t="shared" si="1"/>
        <v>12.27</v>
      </c>
    </row>
    <row r="16" spans="1:44" x14ac:dyDescent="0.25">
      <c r="A16">
        <v>90001</v>
      </c>
      <c r="B16">
        <v>15</v>
      </c>
      <c r="C16" t="s">
        <v>86</v>
      </c>
      <c r="D16" t="s">
        <v>79</v>
      </c>
      <c r="E16">
        <v>16</v>
      </c>
      <c r="F16">
        <v>6.64</v>
      </c>
      <c r="G16">
        <v>13.79</v>
      </c>
      <c r="H16" s="1">
        <v>44844</v>
      </c>
      <c r="I16" s="20">
        <v>0</v>
      </c>
      <c r="J16" s="47">
        <f>Table_Query_from_Mac10[[#This Row],[unit_price]]-(Table_Query_from_Mac10[[#This Row],[unit_price]]*(Table_Query_from_Mac10[[#This Row],[discount_pct]]/100))</f>
        <v>13.79</v>
      </c>
      <c r="K16" s="47">
        <f>Table_Query_from_Mac10[[#This Row],[unit_cost]]</f>
        <v>6.64</v>
      </c>
      <c r="L16" s="47">
        <f>Table_Query_from_Mac10[[#This Row],[Live-cost]]*(1+Table_Query_from_Mac10[[#This Row],[CogsIncreasebyTYPE]])</f>
        <v>6.64</v>
      </c>
      <c r="M16" s="47">
        <f>Table_Query_from_Mac10[[#This Row],[Live-cost]]*Table_Query_from_Mac10[[#This Row],[qty_to_ship]]</f>
        <v>106.24</v>
      </c>
      <c r="N16" s="47">
        <f>IF(Table_Query_from_Mac10[[#This Row],[item_no]]="KDA",-Table_Query_from_Mac10[[#This Row],[unit_price]],Table_Query_from_Mac10[[#This Row],[Net Unit]]*Table_Query_from_Mac10[[#This Row],[qty_to_ship]])</f>
        <v>220.64</v>
      </c>
      <c r="O16" s="47">
        <f>SUMIFS(Summary!C:C,Summary!H:H,Table_Query_from_Mac10[[#This Row],[Juiceoc]])</f>
        <v>0</v>
      </c>
      <c r="P16" s="47">
        <f>SUMIFS(Summary!D:D,Summary!H:H,Table_Query_from_Mac10[[#This Row],[Juiceoc]])</f>
        <v>0</v>
      </c>
      <c r="Q16" s="47">
        <f>SUMIFS(Summary!E:E,Summary!H:H,Table_Query_from_Mac10[[#This Row],[Juiceoc]])</f>
        <v>0</v>
      </c>
      <c r="R16" s="47">
        <f>Table_Query_from_Mac10[[#This Row],[Net Unit]]*(1+Table_Query_from_Mac10[[#This Row],[PriceIncreasebyType]])</f>
        <v>13.79</v>
      </c>
      <c r="S16" s="47">
        <f>Table_Query_from_Mac10[[#This Row],[UnitPriceFuture]]*Table_Query_from_Mac10[[#This Row],[qtytoShipFuture]]</f>
        <v>220.64</v>
      </c>
      <c r="T16" s="47">
        <f>ROUND(Table_Query_from_Mac10[[#This Row],[qty_to_ship]]*(1+Table_Query_from_Mac10[[#This Row],[VolumeIncreasebyType]]),0)</f>
        <v>16</v>
      </c>
      <c r="U16" s="47">
        <f>Table_Query_from_Mac10[[#This Row],[qtytoShipFuture]]*Table_Query_from_Mac10[[#This Row],[Future-cost]]</f>
        <v>106.24</v>
      </c>
      <c r="V16" s="47">
        <f>Table_Query_from_Mac10[[#This Row],[qtytoShipFuture]]-Table_Query_from_Mac10[[#This Row],[qty_to_ship]]</f>
        <v>0</v>
      </c>
      <c r="W16" s="47">
        <f>Table_Query_from_Mac10[[#This Row],[UnitPriceFuture]]</f>
        <v>13.79</v>
      </c>
      <c r="X16" s="47">
        <f>Table_Query_from_Mac10[[#This Row],[Unit Increase]]*Table_Query_from_Mac10[[#This Row],[UnitPriceFuture]]</f>
        <v>0</v>
      </c>
      <c r="Y16" s="47">
        <f>Table_Query_from_Mac10[[#This Row],[Unit Increase]]*Table_Query_from_Mac10[[#This Row],[Future-cost]]</f>
        <v>0</v>
      </c>
      <c r="Z16" s="47">
        <f>-(Table_Query_from_Mac10[[#This Row],[Incremental Sales]]+((Table_Query_from_Mac10[[#This Row],[Incremental Sales]]*-(SUM(Summary!$S$8:$S$9)))))*Summary!$S$18</f>
        <v>0</v>
      </c>
      <c r="AA16" s="47">
        <f>IFERROR(Table_Query_from_Mac10[[#This Row],[Incremental Cost]]/Table_Query_from_Mac10[[#This Row],[Incremental Sales]],0)</f>
        <v>0</v>
      </c>
      <c r="AB16" s="47">
        <f>IFERROR(Table_Query_from_Mac10[[#This Row],[TotalCostFuture]]/Table_Query_from_Mac10[[#This Row],[totalsalesFuture]],0)</f>
        <v>0.48150833937635967</v>
      </c>
      <c r="AN16" s="30">
        <v>64</v>
      </c>
      <c r="AO16">
        <f t="shared" si="0"/>
        <v>16</v>
      </c>
      <c r="AQ16" s="30">
        <v>39.39</v>
      </c>
      <c r="AR16">
        <f t="shared" si="1"/>
        <v>13.79</v>
      </c>
    </row>
    <row r="17" spans="1:44" x14ac:dyDescent="0.25">
      <c r="A17">
        <v>90001</v>
      </c>
      <c r="B17">
        <v>16</v>
      </c>
      <c r="C17" t="s">
        <v>86</v>
      </c>
      <c r="D17" t="s">
        <v>79</v>
      </c>
      <c r="E17">
        <v>16</v>
      </c>
      <c r="F17">
        <v>7.21</v>
      </c>
      <c r="G17">
        <v>15.09</v>
      </c>
      <c r="H17" s="1">
        <v>44844</v>
      </c>
      <c r="I17" s="20">
        <v>0</v>
      </c>
      <c r="J17" s="47">
        <f>Table_Query_from_Mac10[[#This Row],[unit_price]]-(Table_Query_from_Mac10[[#This Row],[unit_price]]*(Table_Query_from_Mac10[[#This Row],[discount_pct]]/100))</f>
        <v>15.09</v>
      </c>
      <c r="K17" s="47">
        <f>Table_Query_from_Mac10[[#This Row],[unit_cost]]</f>
        <v>7.21</v>
      </c>
      <c r="L17" s="47">
        <f>Table_Query_from_Mac10[[#This Row],[Live-cost]]*(1+Table_Query_from_Mac10[[#This Row],[CogsIncreasebyTYPE]])</f>
        <v>7.21</v>
      </c>
      <c r="M17" s="47">
        <f>Table_Query_from_Mac10[[#This Row],[Live-cost]]*Table_Query_from_Mac10[[#This Row],[qty_to_ship]]</f>
        <v>115.36</v>
      </c>
      <c r="N17" s="47">
        <f>IF(Table_Query_from_Mac10[[#This Row],[item_no]]="KDA",-Table_Query_from_Mac10[[#This Row],[unit_price]],Table_Query_from_Mac10[[#This Row],[Net Unit]]*Table_Query_from_Mac10[[#This Row],[qty_to_ship]])</f>
        <v>241.44</v>
      </c>
      <c r="O17" s="47">
        <f>SUMIFS(Summary!C:C,Summary!H:H,Table_Query_from_Mac10[[#This Row],[Juiceoc]])</f>
        <v>0</v>
      </c>
      <c r="P17" s="47">
        <f>SUMIFS(Summary!D:D,Summary!H:H,Table_Query_from_Mac10[[#This Row],[Juiceoc]])</f>
        <v>0</v>
      </c>
      <c r="Q17" s="47">
        <f>SUMIFS(Summary!E:E,Summary!H:H,Table_Query_from_Mac10[[#This Row],[Juiceoc]])</f>
        <v>0</v>
      </c>
      <c r="R17" s="47">
        <f>Table_Query_from_Mac10[[#This Row],[Net Unit]]*(1+Table_Query_from_Mac10[[#This Row],[PriceIncreasebyType]])</f>
        <v>15.09</v>
      </c>
      <c r="S17" s="47">
        <f>Table_Query_from_Mac10[[#This Row],[UnitPriceFuture]]*Table_Query_from_Mac10[[#This Row],[qtytoShipFuture]]</f>
        <v>241.44</v>
      </c>
      <c r="T17" s="47">
        <f>ROUND(Table_Query_from_Mac10[[#This Row],[qty_to_ship]]*(1+Table_Query_from_Mac10[[#This Row],[VolumeIncreasebyType]]),0)</f>
        <v>16</v>
      </c>
      <c r="U17" s="47">
        <f>Table_Query_from_Mac10[[#This Row],[qtytoShipFuture]]*Table_Query_from_Mac10[[#This Row],[Future-cost]]</f>
        <v>115.36</v>
      </c>
      <c r="V17" s="47">
        <f>Table_Query_from_Mac10[[#This Row],[qtytoShipFuture]]-Table_Query_from_Mac10[[#This Row],[qty_to_ship]]</f>
        <v>0</v>
      </c>
      <c r="W17" s="47">
        <f>Table_Query_from_Mac10[[#This Row],[UnitPriceFuture]]</f>
        <v>15.09</v>
      </c>
      <c r="X17" s="47">
        <f>Table_Query_from_Mac10[[#This Row],[Unit Increase]]*Table_Query_from_Mac10[[#This Row],[UnitPriceFuture]]</f>
        <v>0</v>
      </c>
      <c r="Y17" s="47">
        <f>Table_Query_from_Mac10[[#This Row],[Unit Increase]]*Table_Query_from_Mac10[[#This Row],[Future-cost]]</f>
        <v>0</v>
      </c>
      <c r="Z17" s="47">
        <f>-(Table_Query_from_Mac10[[#This Row],[Incremental Sales]]+((Table_Query_from_Mac10[[#This Row],[Incremental Sales]]*-(SUM(Summary!$S$8:$S$9)))))*Summary!$S$18</f>
        <v>0</v>
      </c>
      <c r="AA17" s="47">
        <f>IFERROR(Table_Query_from_Mac10[[#This Row],[Incremental Cost]]/Table_Query_from_Mac10[[#This Row],[Incremental Sales]],0)</f>
        <v>0</v>
      </c>
      <c r="AB17" s="47">
        <f>IFERROR(Table_Query_from_Mac10[[#This Row],[TotalCostFuture]]/Table_Query_from_Mac10[[#This Row],[totalsalesFuture]],0)</f>
        <v>0.47779986746189529</v>
      </c>
      <c r="AN17" s="31">
        <v>64</v>
      </c>
      <c r="AO17">
        <f t="shared" si="0"/>
        <v>16</v>
      </c>
      <c r="AQ17" s="31">
        <v>43.11</v>
      </c>
      <c r="AR17">
        <f t="shared" si="1"/>
        <v>15.09</v>
      </c>
    </row>
    <row r="18" spans="1:44" x14ac:dyDescent="0.25">
      <c r="A18">
        <v>90001</v>
      </c>
      <c r="B18">
        <v>17</v>
      </c>
      <c r="C18" t="s">
        <v>86</v>
      </c>
      <c r="D18" t="s">
        <v>79</v>
      </c>
      <c r="E18">
        <v>12</v>
      </c>
      <c r="F18">
        <v>7.88</v>
      </c>
      <c r="G18">
        <v>16.600000000000001</v>
      </c>
      <c r="H18" s="1">
        <v>44844</v>
      </c>
      <c r="I18" s="20">
        <v>0</v>
      </c>
      <c r="J18" s="47">
        <f>Table_Query_from_Mac10[[#This Row],[unit_price]]-(Table_Query_from_Mac10[[#This Row],[unit_price]]*(Table_Query_from_Mac10[[#This Row],[discount_pct]]/100))</f>
        <v>16.600000000000001</v>
      </c>
      <c r="K18" s="47">
        <f>Table_Query_from_Mac10[[#This Row],[unit_cost]]</f>
        <v>7.88</v>
      </c>
      <c r="L18" s="47">
        <f>Table_Query_from_Mac10[[#This Row],[Live-cost]]*(1+Table_Query_from_Mac10[[#This Row],[CogsIncreasebyTYPE]])</f>
        <v>7.88</v>
      </c>
      <c r="M18" s="47">
        <f>Table_Query_from_Mac10[[#This Row],[Live-cost]]*Table_Query_from_Mac10[[#This Row],[qty_to_ship]]</f>
        <v>94.56</v>
      </c>
      <c r="N18" s="47">
        <f>IF(Table_Query_from_Mac10[[#This Row],[item_no]]="KDA",-Table_Query_from_Mac10[[#This Row],[unit_price]],Table_Query_from_Mac10[[#This Row],[Net Unit]]*Table_Query_from_Mac10[[#This Row],[qty_to_ship]])</f>
        <v>199.20000000000002</v>
      </c>
      <c r="O18" s="47">
        <f>SUMIFS(Summary!C:C,Summary!H:H,Table_Query_from_Mac10[[#This Row],[Juiceoc]])</f>
        <v>0</v>
      </c>
      <c r="P18" s="47">
        <f>SUMIFS(Summary!D:D,Summary!H:H,Table_Query_from_Mac10[[#This Row],[Juiceoc]])</f>
        <v>0</v>
      </c>
      <c r="Q18" s="47">
        <f>SUMIFS(Summary!E:E,Summary!H:H,Table_Query_from_Mac10[[#This Row],[Juiceoc]])</f>
        <v>0</v>
      </c>
      <c r="R18" s="47">
        <f>Table_Query_from_Mac10[[#This Row],[Net Unit]]*(1+Table_Query_from_Mac10[[#This Row],[PriceIncreasebyType]])</f>
        <v>16.600000000000001</v>
      </c>
      <c r="S18" s="47">
        <f>Table_Query_from_Mac10[[#This Row],[UnitPriceFuture]]*Table_Query_from_Mac10[[#This Row],[qtytoShipFuture]]</f>
        <v>199.20000000000002</v>
      </c>
      <c r="T18" s="47">
        <f>ROUND(Table_Query_from_Mac10[[#This Row],[qty_to_ship]]*(1+Table_Query_from_Mac10[[#This Row],[VolumeIncreasebyType]]),0)</f>
        <v>12</v>
      </c>
      <c r="U18" s="47">
        <f>Table_Query_from_Mac10[[#This Row],[qtytoShipFuture]]*Table_Query_from_Mac10[[#This Row],[Future-cost]]</f>
        <v>94.56</v>
      </c>
      <c r="V18" s="47">
        <f>Table_Query_from_Mac10[[#This Row],[qtytoShipFuture]]-Table_Query_from_Mac10[[#This Row],[qty_to_ship]]</f>
        <v>0</v>
      </c>
      <c r="W18" s="47">
        <f>Table_Query_from_Mac10[[#This Row],[UnitPriceFuture]]</f>
        <v>16.600000000000001</v>
      </c>
      <c r="X18" s="47">
        <f>Table_Query_from_Mac10[[#This Row],[Unit Increase]]*Table_Query_from_Mac10[[#This Row],[UnitPriceFuture]]</f>
        <v>0</v>
      </c>
      <c r="Y18" s="47">
        <f>Table_Query_from_Mac10[[#This Row],[Unit Increase]]*Table_Query_from_Mac10[[#This Row],[Future-cost]]</f>
        <v>0</v>
      </c>
      <c r="Z18" s="47">
        <f>-(Table_Query_from_Mac10[[#This Row],[Incremental Sales]]+((Table_Query_from_Mac10[[#This Row],[Incremental Sales]]*-(SUM(Summary!$S$8:$S$9)))))*Summary!$S$18</f>
        <v>0</v>
      </c>
      <c r="AA18" s="47">
        <f>IFERROR(Table_Query_from_Mac10[[#This Row],[Incremental Cost]]/Table_Query_from_Mac10[[#This Row],[Incremental Sales]],0)</f>
        <v>0</v>
      </c>
      <c r="AB18" s="47">
        <f>IFERROR(Table_Query_from_Mac10[[#This Row],[TotalCostFuture]]/Table_Query_from_Mac10[[#This Row],[totalsalesFuture]],0)</f>
        <v>0.47469879518072289</v>
      </c>
      <c r="AN18" s="30">
        <v>48</v>
      </c>
      <c r="AO18">
        <f t="shared" si="0"/>
        <v>12</v>
      </c>
      <c r="AQ18" s="30">
        <v>47.44</v>
      </c>
      <c r="AR18">
        <f t="shared" si="1"/>
        <v>16.600000000000001</v>
      </c>
    </row>
    <row r="19" spans="1:44" x14ac:dyDescent="0.25">
      <c r="A19">
        <v>90001</v>
      </c>
      <c r="B19">
        <v>18</v>
      </c>
      <c r="C19" t="s">
        <v>86</v>
      </c>
      <c r="D19" t="s">
        <v>79</v>
      </c>
      <c r="E19">
        <v>9</v>
      </c>
      <c r="F19">
        <v>8.59</v>
      </c>
      <c r="G19">
        <v>18.11</v>
      </c>
      <c r="H19" s="1">
        <v>44844</v>
      </c>
      <c r="I19" s="20">
        <v>0</v>
      </c>
      <c r="J19" s="47">
        <f>Table_Query_from_Mac10[[#This Row],[unit_price]]-(Table_Query_from_Mac10[[#This Row],[unit_price]]*(Table_Query_from_Mac10[[#This Row],[discount_pct]]/100))</f>
        <v>18.11</v>
      </c>
      <c r="K19" s="47">
        <f>Table_Query_from_Mac10[[#This Row],[unit_cost]]</f>
        <v>8.59</v>
      </c>
      <c r="L19" s="47">
        <f>Table_Query_from_Mac10[[#This Row],[Live-cost]]*(1+Table_Query_from_Mac10[[#This Row],[CogsIncreasebyTYPE]])</f>
        <v>8.59</v>
      </c>
      <c r="M19" s="47">
        <f>Table_Query_from_Mac10[[#This Row],[Live-cost]]*Table_Query_from_Mac10[[#This Row],[qty_to_ship]]</f>
        <v>77.31</v>
      </c>
      <c r="N19" s="47">
        <f>IF(Table_Query_from_Mac10[[#This Row],[item_no]]="KDA",-Table_Query_from_Mac10[[#This Row],[unit_price]],Table_Query_from_Mac10[[#This Row],[Net Unit]]*Table_Query_from_Mac10[[#This Row],[qty_to_ship]])</f>
        <v>162.99</v>
      </c>
      <c r="O19" s="47">
        <f>SUMIFS(Summary!C:C,Summary!H:H,Table_Query_from_Mac10[[#This Row],[Juiceoc]])</f>
        <v>0</v>
      </c>
      <c r="P19" s="47">
        <f>SUMIFS(Summary!D:D,Summary!H:H,Table_Query_from_Mac10[[#This Row],[Juiceoc]])</f>
        <v>0</v>
      </c>
      <c r="Q19" s="47">
        <f>SUMIFS(Summary!E:E,Summary!H:H,Table_Query_from_Mac10[[#This Row],[Juiceoc]])</f>
        <v>0</v>
      </c>
      <c r="R19" s="47">
        <f>Table_Query_from_Mac10[[#This Row],[Net Unit]]*(1+Table_Query_from_Mac10[[#This Row],[PriceIncreasebyType]])</f>
        <v>18.11</v>
      </c>
      <c r="S19" s="47">
        <f>Table_Query_from_Mac10[[#This Row],[UnitPriceFuture]]*Table_Query_from_Mac10[[#This Row],[qtytoShipFuture]]</f>
        <v>162.99</v>
      </c>
      <c r="T19" s="47">
        <f>ROUND(Table_Query_from_Mac10[[#This Row],[qty_to_ship]]*(1+Table_Query_from_Mac10[[#This Row],[VolumeIncreasebyType]]),0)</f>
        <v>9</v>
      </c>
      <c r="U19" s="47">
        <f>Table_Query_from_Mac10[[#This Row],[qtytoShipFuture]]*Table_Query_from_Mac10[[#This Row],[Future-cost]]</f>
        <v>77.31</v>
      </c>
      <c r="V19" s="47">
        <f>Table_Query_from_Mac10[[#This Row],[qtytoShipFuture]]-Table_Query_from_Mac10[[#This Row],[qty_to_ship]]</f>
        <v>0</v>
      </c>
      <c r="W19" s="47">
        <f>Table_Query_from_Mac10[[#This Row],[UnitPriceFuture]]</f>
        <v>18.11</v>
      </c>
      <c r="X19" s="47">
        <f>Table_Query_from_Mac10[[#This Row],[Unit Increase]]*Table_Query_from_Mac10[[#This Row],[UnitPriceFuture]]</f>
        <v>0</v>
      </c>
      <c r="Y19" s="47">
        <f>Table_Query_from_Mac10[[#This Row],[Unit Increase]]*Table_Query_from_Mac10[[#This Row],[Future-cost]]</f>
        <v>0</v>
      </c>
      <c r="Z19" s="47">
        <f>-(Table_Query_from_Mac10[[#This Row],[Incremental Sales]]+((Table_Query_from_Mac10[[#This Row],[Incremental Sales]]*-(SUM(Summary!$S$8:$S$9)))))*Summary!$S$18</f>
        <v>0</v>
      </c>
      <c r="AA19" s="47">
        <f>IFERROR(Table_Query_from_Mac10[[#This Row],[Incremental Cost]]/Table_Query_from_Mac10[[#This Row],[Incremental Sales]],0)</f>
        <v>0</v>
      </c>
      <c r="AB19" s="47">
        <f>IFERROR(Table_Query_from_Mac10[[#This Row],[TotalCostFuture]]/Table_Query_from_Mac10[[#This Row],[totalsalesFuture]],0)</f>
        <v>0.4743235781336278</v>
      </c>
      <c r="AN19" s="31">
        <v>36</v>
      </c>
      <c r="AO19">
        <f t="shared" si="0"/>
        <v>9</v>
      </c>
      <c r="AQ19" s="31">
        <v>51.73</v>
      </c>
      <c r="AR19">
        <f t="shared" si="1"/>
        <v>18.11</v>
      </c>
    </row>
    <row r="20" spans="1:44" x14ac:dyDescent="0.25">
      <c r="A20">
        <v>90001</v>
      </c>
      <c r="B20">
        <v>19</v>
      </c>
      <c r="C20" t="s">
        <v>86</v>
      </c>
      <c r="D20" t="s">
        <v>79</v>
      </c>
      <c r="E20">
        <v>7</v>
      </c>
      <c r="F20">
        <v>10.039999999999999</v>
      </c>
      <c r="G20">
        <v>22.25</v>
      </c>
      <c r="H20" s="1">
        <v>44844</v>
      </c>
      <c r="I20" s="20">
        <v>0</v>
      </c>
      <c r="J20" s="47">
        <f>Table_Query_from_Mac10[[#This Row],[unit_price]]-(Table_Query_from_Mac10[[#This Row],[unit_price]]*(Table_Query_from_Mac10[[#This Row],[discount_pct]]/100))</f>
        <v>22.25</v>
      </c>
      <c r="K20" s="47">
        <f>Table_Query_from_Mac10[[#This Row],[unit_cost]]</f>
        <v>10.039999999999999</v>
      </c>
      <c r="L20" s="47">
        <f>Table_Query_from_Mac10[[#This Row],[Live-cost]]*(1+Table_Query_from_Mac10[[#This Row],[CogsIncreasebyTYPE]])</f>
        <v>10.039999999999999</v>
      </c>
      <c r="M20" s="47">
        <f>Table_Query_from_Mac10[[#This Row],[Live-cost]]*Table_Query_from_Mac10[[#This Row],[qty_to_ship]]</f>
        <v>70.28</v>
      </c>
      <c r="N20" s="47">
        <f>IF(Table_Query_from_Mac10[[#This Row],[item_no]]="KDA",-Table_Query_from_Mac10[[#This Row],[unit_price]],Table_Query_from_Mac10[[#This Row],[Net Unit]]*Table_Query_from_Mac10[[#This Row],[qty_to_ship]])</f>
        <v>155.75</v>
      </c>
      <c r="O20" s="47">
        <f>SUMIFS(Summary!C:C,Summary!H:H,Table_Query_from_Mac10[[#This Row],[Juiceoc]])</f>
        <v>0</v>
      </c>
      <c r="P20" s="47">
        <f>SUMIFS(Summary!D:D,Summary!H:H,Table_Query_from_Mac10[[#This Row],[Juiceoc]])</f>
        <v>0</v>
      </c>
      <c r="Q20" s="47">
        <f>SUMIFS(Summary!E:E,Summary!H:H,Table_Query_from_Mac10[[#This Row],[Juiceoc]])</f>
        <v>0</v>
      </c>
      <c r="R20" s="47">
        <f>Table_Query_from_Mac10[[#This Row],[Net Unit]]*(1+Table_Query_from_Mac10[[#This Row],[PriceIncreasebyType]])</f>
        <v>22.25</v>
      </c>
      <c r="S20" s="47">
        <f>Table_Query_from_Mac10[[#This Row],[UnitPriceFuture]]*Table_Query_from_Mac10[[#This Row],[qtytoShipFuture]]</f>
        <v>155.75</v>
      </c>
      <c r="T20" s="47">
        <f>ROUND(Table_Query_from_Mac10[[#This Row],[qty_to_ship]]*(1+Table_Query_from_Mac10[[#This Row],[VolumeIncreasebyType]]),0)</f>
        <v>7</v>
      </c>
      <c r="U20" s="47">
        <f>Table_Query_from_Mac10[[#This Row],[qtytoShipFuture]]*Table_Query_from_Mac10[[#This Row],[Future-cost]]</f>
        <v>70.28</v>
      </c>
      <c r="V20" s="47">
        <f>Table_Query_from_Mac10[[#This Row],[qtytoShipFuture]]-Table_Query_from_Mac10[[#This Row],[qty_to_ship]]</f>
        <v>0</v>
      </c>
      <c r="W20" s="47">
        <f>Table_Query_from_Mac10[[#This Row],[UnitPriceFuture]]</f>
        <v>22.25</v>
      </c>
      <c r="X20" s="47">
        <f>Table_Query_from_Mac10[[#This Row],[Unit Increase]]*Table_Query_from_Mac10[[#This Row],[UnitPriceFuture]]</f>
        <v>0</v>
      </c>
      <c r="Y20" s="47">
        <f>Table_Query_from_Mac10[[#This Row],[Unit Increase]]*Table_Query_from_Mac10[[#This Row],[Future-cost]]</f>
        <v>0</v>
      </c>
      <c r="Z20" s="47">
        <f>-(Table_Query_from_Mac10[[#This Row],[Incremental Sales]]+((Table_Query_from_Mac10[[#This Row],[Incremental Sales]]*-(SUM(Summary!$S$8:$S$9)))))*Summary!$S$18</f>
        <v>0</v>
      </c>
      <c r="AA20" s="47">
        <f>IFERROR(Table_Query_from_Mac10[[#This Row],[Incremental Cost]]/Table_Query_from_Mac10[[#This Row],[Incremental Sales]],0)</f>
        <v>0</v>
      </c>
      <c r="AB20" s="47">
        <f>IFERROR(Table_Query_from_Mac10[[#This Row],[TotalCostFuture]]/Table_Query_from_Mac10[[#This Row],[totalsalesFuture]],0)</f>
        <v>0.4512359550561798</v>
      </c>
      <c r="AN20" s="30">
        <v>27</v>
      </c>
      <c r="AO20">
        <f t="shared" si="0"/>
        <v>7</v>
      </c>
      <c r="AQ20" s="30">
        <v>63.58</v>
      </c>
      <c r="AR20">
        <f t="shared" si="1"/>
        <v>22.25</v>
      </c>
    </row>
    <row r="21" spans="1:44" x14ac:dyDescent="0.25">
      <c r="A21">
        <v>90002</v>
      </c>
      <c r="B21">
        <v>1</v>
      </c>
      <c r="C21" t="s">
        <v>84</v>
      </c>
      <c r="D21" t="s">
        <v>79</v>
      </c>
      <c r="E21">
        <v>19</v>
      </c>
      <c r="F21">
        <v>4.43</v>
      </c>
      <c r="G21">
        <v>8.51</v>
      </c>
      <c r="H21" s="1">
        <v>44840</v>
      </c>
      <c r="I21" s="20">
        <v>0</v>
      </c>
      <c r="J21" s="47">
        <f>Table_Query_from_Mac10[[#This Row],[unit_price]]-(Table_Query_from_Mac10[[#This Row],[unit_price]]*(Table_Query_from_Mac10[[#This Row],[discount_pct]]/100))</f>
        <v>8.51</v>
      </c>
      <c r="K21" s="47">
        <f>Table_Query_from_Mac10[[#This Row],[unit_cost]]</f>
        <v>4.43</v>
      </c>
      <c r="L21" s="47">
        <f>Table_Query_from_Mac10[[#This Row],[Live-cost]]*(1+Table_Query_from_Mac10[[#This Row],[CogsIncreasebyTYPE]])</f>
        <v>4.43</v>
      </c>
      <c r="M21" s="47">
        <f>Table_Query_from_Mac10[[#This Row],[Live-cost]]*Table_Query_from_Mac10[[#This Row],[qty_to_ship]]</f>
        <v>84.169999999999987</v>
      </c>
      <c r="N21" s="47">
        <f>IF(Table_Query_from_Mac10[[#This Row],[item_no]]="KDA",-Table_Query_from_Mac10[[#This Row],[unit_price]],Table_Query_from_Mac10[[#This Row],[Net Unit]]*Table_Query_from_Mac10[[#This Row],[qty_to_ship]])</f>
        <v>161.69</v>
      </c>
      <c r="O21" s="47">
        <f>SUMIFS(Summary!C:C,Summary!H:H,Table_Query_from_Mac10[[#This Row],[Juiceoc]])</f>
        <v>0</v>
      </c>
      <c r="P21" s="47">
        <f>SUMIFS(Summary!D:D,Summary!H:H,Table_Query_from_Mac10[[#This Row],[Juiceoc]])</f>
        <v>0</v>
      </c>
      <c r="Q21" s="47">
        <f>SUMIFS(Summary!E:E,Summary!H:H,Table_Query_from_Mac10[[#This Row],[Juiceoc]])</f>
        <v>0</v>
      </c>
      <c r="R21" s="47">
        <f>Table_Query_from_Mac10[[#This Row],[Net Unit]]*(1+Table_Query_from_Mac10[[#This Row],[PriceIncreasebyType]])</f>
        <v>8.51</v>
      </c>
      <c r="S21" s="47">
        <f>Table_Query_from_Mac10[[#This Row],[UnitPriceFuture]]*Table_Query_from_Mac10[[#This Row],[qtytoShipFuture]]</f>
        <v>161.69</v>
      </c>
      <c r="T21" s="47">
        <f>ROUND(Table_Query_from_Mac10[[#This Row],[qty_to_ship]]*(1+Table_Query_from_Mac10[[#This Row],[VolumeIncreasebyType]]),0)</f>
        <v>19</v>
      </c>
      <c r="U21" s="47">
        <f>Table_Query_from_Mac10[[#This Row],[qtytoShipFuture]]*Table_Query_from_Mac10[[#This Row],[Future-cost]]</f>
        <v>84.169999999999987</v>
      </c>
      <c r="V21" s="47">
        <f>Table_Query_from_Mac10[[#This Row],[qtytoShipFuture]]-Table_Query_from_Mac10[[#This Row],[qty_to_ship]]</f>
        <v>0</v>
      </c>
      <c r="W21" s="47">
        <f>Table_Query_from_Mac10[[#This Row],[UnitPriceFuture]]</f>
        <v>8.51</v>
      </c>
      <c r="X21" s="47">
        <f>Table_Query_from_Mac10[[#This Row],[Unit Increase]]*Table_Query_from_Mac10[[#This Row],[UnitPriceFuture]]</f>
        <v>0</v>
      </c>
      <c r="Y21" s="47">
        <f>Table_Query_from_Mac10[[#This Row],[Unit Increase]]*Table_Query_from_Mac10[[#This Row],[Future-cost]]</f>
        <v>0</v>
      </c>
      <c r="Z21" s="47">
        <f>-(Table_Query_from_Mac10[[#This Row],[Incremental Sales]]+((Table_Query_from_Mac10[[#This Row],[Incremental Sales]]*-(SUM(Summary!$S$8:$S$9)))))*Summary!$S$18</f>
        <v>0</v>
      </c>
      <c r="AA21" s="47">
        <f>IFERROR(Table_Query_from_Mac10[[#This Row],[Incremental Cost]]/Table_Query_from_Mac10[[#This Row],[Incremental Sales]],0)</f>
        <v>0</v>
      </c>
      <c r="AB21" s="47">
        <f>IFERROR(Table_Query_from_Mac10[[#This Row],[TotalCostFuture]]/Table_Query_from_Mac10[[#This Row],[totalsalesFuture]],0)</f>
        <v>0.52056404230317266</v>
      </c>
      <c r="AN21" s="31">
        <v>75</v>
      </c>
      <c r="AO21">
        <f t="shared" si="0"/>
        <v>19</v>
      </c>
      <c r="AQ21" s="31">
        <v>24.3</v>
      </c>
      <c r="AR21">
        <f t="shared" si="1"/>
        <v>8.51</v>
      </c>
    </row>
    <row r="22" spans="1:44" x14ac:dyDescent="0.25">
      <c r="A22">
        <v>90002</v>
      </c>
      <c r="B22">
        <v>2</v>
      </c>
      <c r="C22" t="s">
        <v>86</v>
      </c>
      <c r="D22" t="s">
        <v>79</v>
      </c>
      <c r="E22">
        <v>32</v>
      </c>
      <c r="F22">
        <v>4.8899999999999997</v>
      </c>
      <c r="G22">
        <v>9.5299999999999994</v>
      </c>
      <c r="H22" s="1">
        <v>44840</v>
      </c>
      <c r="I22" s="20">
        <v>0</v>
      </c>
      <c r="J22" s="47">
        <f>Table_Query_from_Mac10[[#This Row],[unit_price]]-(Table_Query_from_Mac10[[#This Row],[unit_price]]*(Table_Query_from_Mac10[[#This Row],[discount_pct]]/100))</f>
        <v>9.5299999999999994</v>
      </c>
      <c r="K22" s="47">
        <f>Table_Query_from_Mac10[[#This Row],[unit_cost]]</f>
        <v>4.8899999999999997</v>
      </c>
      <c r="L22" s="47">
        <f>Table_Query_from_Mac10[[#This Row],[Live-cost]]*(1+Table_Query_from_Mac10[[#This Row],[CogsIncreasebyTYPE]])</f>
        <v>4.8899999999999997</v>
      </c>
      <c r="M22" s="47">
        <f>Table_Query_from_Mac10[[#This Row],[Live-cost]]*Table_Query_from_Mac10[[#This Row],[qty_to_ship]]</f>
        <v>156.47999999999999</v>
      </c>
      <c r="N22" s="47">
        <f>IF(Table_Query_from_Mac10[[#This Row],[item_no]]="KDA",-Table_Query_from_Mac10[[#This Row],[unit_price]],Table_Query_from_Mac10[[#This Row],[Net Unit]]*Table_Query_from_Mac10[[#This Row],[qty_to_ship]])</f>
        <v>304.95999999999998</v>
      </c>
      <c r="O22" s="47">
        <f>SUMIFS(Summary!C:C,Summary!H:H,Table_Query_from_Mac10[[#This Row],[Juiceoc]])</f>
        <v>0</v>
      </c>
      <c r="P22" s="47">
        <f>SUMIFS(Summary!D:D,Summary!H:H,Table_Query_from_Mac10[[#This Row],[Juiceoc]])</f>
        <v>0</v>
      </c>
      <c r="Q22" s="47">
        <f>SUMIFS(Summary!E:E,Summary!H:H,Table_Query_from_Mac10[[#This Row],[Juiceoc]])</f>
        <v>0</v>
      </c>
      <c r="R22" s="47">
        <f>Table_Query_from_Mac10[[#This Row],[Net Unit]]*(1+Table_Query_from_Mac10[[#This Row],[PriceIncreasebyType]])</f>
        <v>9.5299999999999994</v>
      </c>
      <c r="S22" s="47">
        <f>Table_Query_from_Mac10[[#This Row],[UnitPriceFuture]]*Table_Query_from_Mac10[[#This Row],[qtytoShipFuture]]</f>
        <v>304.95999999999998</v>
      </c>
      <c r="T22" s="47">
        <f>ROUND(Table_Query_from_Mac10[[#This Row],[qty_to_ship]]*(1+Table_Query_from_Mac10[[#This Row],[VolumeIncreasebyType]]),0)</f>
        <v>32</v>
      </c>
      <c r="U22" s="47">
        <f>Table_Query_from_Mac10[[#This Row],[qtytoShipFuture]]*Table_Query_from_Mac10[[#This Row],[Future-cost]]</f>
        <v>156.47999999999999</v>
      </c>
      <c r="V22" s="47">
        <f>Table_Query_from_Mac10[[#This Row],[qtytoShipFuture]]-Table_Query_from_Mac10[[#This Row],[qty_to_ship]]</f>
        <v>0</v>
      </c>
      <c r="W22" s="47">
        <f>Table_Query_from_Mac10[[#This Row],[UnitPriceFuture]]</f>
        <v>9.5299999999999994</v>
      </c>
      <c r="X22" s="47">
        <f>Table_Query_from_Mac10[[#This Row],[Unit Increase]]*Table_Query_from_Mac10[[#This Row],[UnitPriceFuture]]</f>
        <v>0</v>
      </c>
      <c r="Y22" s="47">
        <f>Table_Query_from_Mac10[[#This Row],[Unit Increase]]*Table_Query_from_Mac10[[#This Row],[Future-cost]]</f>
        <v>0</v>
      </c>
      <c r="Z22" s="47">
        <f>-(Table_Query_from_Mac10[[#This Row],[Incremental Sales]]+((Table_Query_from_Mac10[[#This Row],[Incremental Sales]]*-(SUM(Summary!$S$8:$S$9)))))*Summary!$S$18</f>
        <v>0</v>
      </c>
      <c r="AA22" s="47">
        <f>IFERROR(Table_Query_from_Mac10[[#This Row],[Incremental Cost]]/Table_Query_from_Mac10[[#This Row],[Incremental Sales]],0)</f>
        <v>0</v>
      </c>
      <c r="AB22" s="47">
        <f>IFERROR(Table_Query_from_Mac10[[#This Row],[TotalCostFuture]]/Table_Query_from_Mac10[[#This Row],[totalsalesFuture]],0)</f>
        <v>0.51311647429171037</v>
      </c>
      <c r="AN22" s="30">
        <v>125</v>
      </c>
      <c r="AO22">
        <f t="shared" si="0"/>
        <v>32</v>
      </c>
      <c r="AQ22" s="30">
        <v>27.22</v>
      </c>
      <c r="AR22">
        <f t="shared" si="1"/>
        <v>9.5299999999999994</v>
      </c>
    </row>
    <row r="23" spans="1:44" x14ac:dyDescent="0.25">
      <c r="A23">
        <v>90002</v>
      </c>
      <c r="B23">
        <v>3</v>
      </c>
      <c r="C23" t="s">
        <v>86</v>
      </c>
      <c r="D23" t="s">
        <v>79</v>
      </c>
      <c r="E23">
        <v>60</v>
      </c>
      <c r="F23">
        <v>5.36</v>
      </c>
      <c r="G23">
        <v>10.49</v>
      </c>
      <c r="H23" s="1">
        <v>44840</v>
      </c>
      <c r="I23" s="20">
        <v>0</v>
      </c>
      <c r="J23" s="47">
        <f>Table_Query_from_Mac10[[#This Row],[unit_price]]-(Table_Query_from_Mac10[[#This Row],[unit_price]]*(Table_Query_from_Mac10[[#This Row],[discount_pct]]/100))</f>
        <v>10.49</v>
      </c>
      <c r="K23" s="47">
        <f>Table_Query_from_Mac10[[#This Row],[unit_cost]]</f>
        <v>5.36</v>
      </c>
      <c r="L23" s="47">
        <f>Table_Query_from_Mac10[[#This Row],[Live-cost]]*(1+Table_Query_from_Mac10[[#This Row],[CogsIncreasebyTYPE]])</f>
        <v>5.36</v>
      </c>
      <c r="M23" s="47">
        <f>Table_Query_from_Mac10[[#This Row],[Live-cost]]*Table_Query_from_Mac10[[#This Row],[qty_to_ship]]</f>
        <v>321.60000000000002</v>
      </c>
      <c r="N23" s="47">
        <f>IF(Table_Query_from_Mac10[[#This Row],[item_no]]="KDA",-Table_Query_from_Mac10[[#This Row],[unit_price]],Table_Query_from_Mac10[[#This Row],[Net Unit]]*Table_Query_from_Mac10[[#This Row],[qty_to_ship]])</f>
        <v>629.4</v>
      </c>
      <c r="O23" s="47">
        <f>SUMIFS(Summary!C:C,Summary!H:H,Table_Query_from_Mac10[[#This Row],[Juiceoc]])</f>
        <v>0</v>
      </c>
      <c r="P23" s="47">
        <f>SUMIFS(Summary!D:D,Summary!H:H,Table_Query_from_Mac10[[#This Row],[Juiceoc]])</f>
        <v>0</v>
      </c>
      <c r="Q23" s="47">
        <f>SUMIFS(Summary!E:E,Summary!H:H,Table_Query_from_Mac10[[#This Row],[Juiceoc]])</f>
        <v>0</v>
      </c>
      <c r="R23" s="47">
        <f>Table_Query_from_Mac10[[#This Row],[Net Unit]]*(1+Table_Query_from_Mac10[[#This Row],[PriceIncreasebyType]])</f>
        <v>10.49</v>
      </c>
      <c r="S23" s="47">
        <f>Table_Query_from_Mac10[[#This Row],[UnitPriceFuture]]*Table_Query_from_Mac10[[#This Row],[qtytoShipFuture]]</f>
        <v>629.4</v>
      </c>
      <c r="T23" s="47">
        <f>ROUND(Table_Query_from_Mac10[[#This Row],[qty_to_ship]]*(1+Table_Query_from_Mac10[[#This Row],[VolumeIncreasebyType]]),0)</f>
        <v>60</v>
      </c>
      <c r="U23" s="47">
        <f>Table_Query_from_Mac10[[#This Row],[qtytoShipFuture]]*Table_Query_from_Mac10[[#This Row],[Future-cost]]</f>
        <v>321.60000000000002</v>
      </c>
      <c r="V23" s="47">
        <f>Table_Query_from_Mac10[[#This Row],[qtytoShipFuture]]-Table_Query_from_Mac10[[#This Row],[qty_to_ship]]</f>
        <v>0</v>
      </c>
      <c r="W23" s="47">
        <f>Table_Query_from_Mac10[[#This Row],[UnitPriceFuture]]</f>
        <v>10.49</v>
      </c>
      <c r="X23" s="47">
        <f>Table_Query_from_Mac10[[#This Row],[Unit Increase]]*Table_Query_from_Mac10[[#This Row],[UnitPriceFuture]]</f>
        <v>0</v>
      </c>
      <c r="Y23" s="47">
        <f>Table_Query_from_Mac10[[#This Row],[Unit Increase]]*Table_Query_from_Mac10[[#This Row],[Future-cost]]</f>
        <v>0</v>
      </c>
      <c r="Z23" s="47">
        <f>-(Table_Query_from_Mac10[[#This Row],[Incremental Sales]]+((Table_Query_from_Mac10[[#This Row],[Incremental Sales]]*-(SUM(Summary!$S$8:$S$9)))))*Summary!$S$18</f>
        <v>0</v>
      </c>
      <c r="AA23" s="47">
        <f>IFERROR(Table_Query_from_Mac10[[#This Row],[Incremental Cost]]/Table_Query_from_Mac10[[#This Row],[Incremental Sales]],0)</f>
        <v>0</v>
      </c>
      <c r="AB23" s="47">
        <f>IFERROR(Table_Query_from_Mac10[[#This Row],[TotalCostFuture]]/Table_Query_from_Mac10[[#This Row],[totalsalesFuture]],0)</f>
        <v>0.51096282173498575</v>
      </c>
      <c r="AN23" s="31">
        <v>240</v>
      </c>
      <c r="AO23">
        <f t="shared" si="0"/>
        <v>60</v>
      </c>
      <c r="AQ23" s="31">
        <v>29.97</v>
      </c>
      <c r="AR23">
        <f t="shared" si="1"/>
        <v>10.49</v>
      </c>
    </row>
    <row r="24" spans="1:44" x14ac:dyDescent="0.25">
      <c r="A24">
        <v>90002</v>
      </c>
      <c r="B24">
        <v>4</v>
      </c>
      <c r="C24" t="s">
        <v>86</v>
      </c>
      <c r="D24" t="s">
        <v>79</v>
      </c>
      <c r="E24">
        <v>40</v>
      </c>
      <c r="F24">
        <v>5.86</v>
      </c>
      <c r="G24">
        <v>11.38</v>
      </c>
      <c r="H24" s="1">
        <v>44840</v>
      </c>
      <c r="I24" s="20">
        <v>0</v>
      </c>
      <c r="J24" s="47">
        <f>Table_Query_from_Mac10[[#This Row],[unit_price]]-(Table_Query_from_Mac10[[#This Row],[unit_price]]*(Table_Query_from_Mac10[[#This Row],[discount_pct]]/100))</f>
        <v>11.38</v>
      </c>
      <c r="K24" s="47">
        <f>Table_Query_from_Mac10[[#This Row],[unit_cost]]</f>
        <v>5.86</v>
      </c>
      <c r="L24" s="47">
        <f>Table_Query_from_Mac10[[#This Row],[Live-cost]]*(1+Table_Query_from_Mac10[[#This Row],[CogsIncreasebyTYPE]])</f>
        <v>5.86</v>
      </c>
      <c r="M24" s="47">
        <f>Table_Query_from_Mac10[[#This Row],[Live-cost]]*Table_Query_from_Mac10[[#This Row],[qty_to_ship]]</f>
        <v>234.4</v>
      </c>
      <c r="N24" s="47">
        <f>IF(Table_Query_from_Mac10[[#This Row],[item_no]]="KDA",-Table_Query_from_Mac10[[#This Row],[unit_price]],Table_Query_from_Mac10[[#This Row],[Net Unit]]*Table_Query_from_Mac10[[#This Row],[qty_to_ship]])</f>
        <v>455.20000000000005</v>
      </c>
      <c r="O24" s="47">
        <f>SUMIFS(Summary!C:C,Summary!H:H,Table_Query_from_Mac10[[#This Row],[Juiceoc]])</f>
        <v>0</v>
      </c>
      <c r="P24" s="47">
        <f>SUMIFS(Summary!D:D,Summary!H:H,Table_Query_from_Mac10[[#This Row],[Juiceoc]])</f>
        <v>0</v>
      </c>
      <c r="Q24" s="47">
        <f>SUMIFS(Summary!E:E,Summary!H:H,Table_Query_from_Mac10[[#This Row],[Juiceoc]])</f>
        <v>0</v>
      </c>
      <c r="R24" s="47">
        <f>Table_Query_from_Mac10[[#This Row],[Net Unit]]*(1+Table_Query_from_Mac10[[#This Row],[PriceIncreasebyType]])</f>
        <v>11.38</v>
      </c>
      <c r="S24" s="47">
        <f>Table_Query_from_Mac10[[#This Row],[UnitPriceFuture]]*Table_Query_from_Mac10[[#This Row],[qtytoShipFuture]]</f>
        <v>455.20000000000005</v>
      </c>
      <c r="T24" s="47">
        <f>ROUND(Table_Query_from_Mac10[[#This Row],[qty_to_ship]]*(1+Table_Query_from_Mac10[[#This Row],[VolumeIncreasebyType]]),0)</f>
        <v>40</v>
      </c>
      <c r="U24" s="47">
        <f>Table_Query_from_Mac10[[#This Row],[qtytoShipFuture]]*Table_Query_from_Mac10[[#This Row],[Future-cost]]</f>
        <v>234.4</v>
      </c>
      <c r="V24" s="47">
        <f>Table_Query_from_Mac10[[#This Row],[qtytoShipFuture]]-Table_Query_from_Mac10[[#This Row],[qty_to_ship]]</f>
        <v>0</v>
      </c>
      <c r="W24" s="47">
        <f>Table_Query_from_Mac10[[#This Row],[UnitPriceFuture]]</f>
        <v>11.38</v>
      </c>
      <c r="X24" s="47">
        <f>Table_Query_from_Mac10[[#This Row],[Unit Increase]]*Table_Query_from_Mac10[[#This Row],[UnitPriceFuture]]</f>
        <v>0</v>
      </c>
      <c r="Y24" s="47">
        <f>Table_Query_from_Mac10[[#This Row],[Unit Increase]]*Table_Query_from_Mac10[[#This Row],[Future-cost]]</f>
        <v>0</v>
      </c>
      <c r="Z24" s="47">
        <f>-(Table_Query_from_Mac10[[#This Row],[Incremental Sales]]+((Table_Query_from_Mac10[[#This Row],[Incremental Sales]]*-(SUM(Summary!$S$8:$S$9)))))*Summary!$S$18</f>
        <v>0</v>
      </c>
      <c r="AA24" s="47">
        <f>IFERROR(Table_Query_from_Mac10[[#This Row],[Incremental Cost]]/Table_Query_from_Mac10[[#This Row],[Incremental Sales]],0)</f>
        <v>0</v>
      </c>
      <c r="AB24" s="47">
        <f>IFERROR(Table_Query_from_Mac10[[#This Row],[TotalCostFuture]]/Table_Query_from_Mac10[[#This Row],[totalsalesFuture]],0)</f>
        <v>0.51493848857644986</v>
      </c>
      <c r="AN24" s="30">
        <v>160</v>
      </c>
      <c r="AO24">
        <f t="shared" si="0"/>
        <v>40</v>
      </c>
      <c r="AQ24" s="30">
        <v>32.5</v>
      </c>
      <c r="AR24">
        <f t="shared" si="1"/>
        <v>11.38</v>
      </c>
    </row>
    <row r="25" spans="1:44" x14ac:dyDescent="0.25">
      <c r="A25">
        <v>90002</v>
      </c>
      <c r="B25">
        <v>5</v>
      </c>
      <c r="C25" t="s">
        <v>86</v>
      </c>
      <c r="D25" t="s">
        <v>79</v>
      </c>
      <c r="E25">
        <v>24</v>
      </c>
      <c r="F25">
        <v>6.44</v>
      </c>
      <c r="G25">
        <v>12.86</v>
      </c>
      <c r="H25" s="1">
        <v>44840</v>
      </c>
      <c r="I25" s="20">
        <v>0</v>
      </c>
      <c r="J25" s="47">
        <f>Table_Query_from_Mac10[[#This Row],[unit_price]]-(Table_Query_from_Mac10[[#This Row],[unit_price]]*(Table_Query_from_Mac10[[#This Row],[discount_pct]]/100))</f>
        <v>12.86</v>
      </c>
      <c r="K25" s="47">
        <f>Table_Query_from_Mac10[[#This Row],[unit_cost]]</f>
        <v>6.44</v>
      </c>
      <c r="L25" s="47">
        <f>Table_Query_from_Mac10[[#This Row],[Live-cost]]*(1+Table_Query_from_Mac10[[#This Row],[CogsIncreasebyTYPE]])</f>
        <v>6.44</v>
      </c>
      <c r="M25" s="47">
        <f>Table_Query_from_Mac10[[#This Row],[Live-cost]]*Table_Query_from_Mac10[[#This Row],[qty_to_ship]]</f>
        <v>154.56</v>
      </c>
      <c r="N25" s="47">
        <f>IF(Table_Query_from_Mac10[[#This Row],[item_no]]="KDA",-Table_Query_from_Mac10[[#This Row],[unit_price]],Table_Query_from_Mac10[[#This Row],[Net Unit]]*Table_Query_from_Mac10[[#This Row],[qty_to_ship]])</f>
        <v>308.64</v>
      </c>
      <c r="O25" s="47">
        <f>SUMIFS(Summary!C:C,Summary!H:H,Table_Query_from_Mac10[[#This Row],[Juiceoc]])</f>
        <v>0</v>
      </c>
      <c r="P25" s="47">
        <f>SUMIFS(Summary!D:D,Summary!H:H,Table_Query_from_Mac10[[#This Row],[Juiceoc]])</f>
        <v>0</v>
      </c>
      <c r="Q25" s="47">
        <f>SUMIFS(Summary!E:E,Summary!H:H,Table_Query_from_Mac10[[#This Row],[Juiceoc]])</f>
        <v>0</v>
      </c>
      <c r="R25" s="47">
        <f>Table_Query_from_Mac10[[#This Row],[Net Unit]]*(1+Table_Query_from_Mac10[[#This Row],[PriceIncreasebyType]])</f>
        <v>12.86</v>
      </c>
      <c r="S25" s="47">
        <f>Table_Query_from_Mac10[[#This Row],[UnitPriceFuture]]*Table_Query_from_Mac10[[#This Row],[qtytoShipFuture]]</f>
        <v>308.64</v>
      </c>
      <c r="T25" s="47">
        <f>ROUND(Table_Query_from_Mac10[[#This Row],[qty_to_ship]]*(1+Table_Query_from_Mac10[[#This Row],[VolumeIncreasebyType]]),0)</f>
        <v>24</v>
      </c>
      <c r="U25" s="47">
        <f>Table_Query_from_Mac10[[#This Row],[qtytoShipFuture]]*Table_Query_from_Mac10[[#This Row],[Future-cost]]</f>
        <v>154.56</v>
      </c>
      <c r="V25" s="47">
        <f>Table_Query_from_Mac10[[#This Row],[qtytoShipFuture]]-Table_Query_from_Mac10[[#This Row],[qty_to_ship]]</f>
        <v>0</v>
      </c>
      <c r="W25" s="47">
        <f>Table_Query_from_Mac10[[#This Row],[UnitPriceFuture]]</f>
        <v>12.86</v>
      </c>
      <c r="X25" s="47">
        <f>Table_Query_from_Mac10[[#This Row],[Unit Increase]]*Table_Query_from_Mac10[[#This Row],[UnitPriceFuture]]</f>
        <v>0</v>
      </c>
      <c r="Y25" s="47">
        <f>Table_Query_from_Mac10[[#This Row],[Unit Increase]]*Table_Query_from_Mac10[[#This Row],[Future-cost]]</f>
        <v>0</v>
      </c>
      <c r="Z25" s="47">
        <f>-(Table_Query_from_Mac10[[#This Row],[Incremental Sales]]+((Table_Query_from_Mac10[[#This Row],[Incremental Sales]]*-(SUM(Summary!$S$8:$S$9)))))*Summary!$S$18</f>
        <v>0</v>
      </c>
      <c r="AA25" s="47">
        <f>IFERROR(Table_Query_from_Mac10[[#This Row],[Incremental Cost]]/Table_Query_from_Mac10[[#This Row],[Incremental Sales]],0)</f>
        <v>0</v>
      </c>
      <c r="AB25" s="47">
        <f>IFERROR(Table_Query_from_Mac10[[#This Row],[TotalCostFuture]]/Table_Query_from_Mac10[[#This Row],[totalsalesFuture]],0)</f>
        <v>0.5007776049766719</v>
      </c>
      <c r="AN25" s="31">
        <v>96</v>
      </c>
      <c r="AO25">
        <f t="shared" si="0"/>
        <v>24</v>
      </c>
      <c r="AQ25" s="31">
        <v>36.729999999999997</v>
      </c>
      <c r="AR25">
        <f t="shared" si="1"/>
        <v>12.86</v>
      </c>
    </row>
    <row r="26" spans="1:44" x14ac:dyDescent="0.25">
      <c r="A26">
        <v>90002</v>
      </c>
      <c r="B26">
        <v>6</v>
      </c>
      <c r="C26" t="s">
        <v>86</v>
      </c>
      <c r="D26" t="s">
        <v>79</v>
      </c>
      <c r="E26">
        <v>33</v>
      </c>
      <c r="F26">
        <v>7.12</v>
      </c>
      <c r="G26">
        <v>14.24</v>
      </c>
      <c r="H26" s="1">
        <v>44840</v>
      </c>
      <c r="I26" s="20">
        <v>0</v>
      </c>
      <c r="J26" s="47">
        <f>Table_Query_from_Mac10[[#This Row],[unit_price]]-(Table_Query_from_Mac10[[#This Row],[unit_price]]*(Table_Query_from_Mac10[[#This Row],[discount_pct]]/100))</f>
        <v>14.24</v>
      </c>
      <c r="K26" s="47">
        <f>Table_Query_from_Mac10[[#This Row],[unit_cost]]</f>
        <v>7.12</v>
      </c>
      <c r="L26" s="47">
        <f>Table_Query_from_Mac10[[#This Row],[Live-cost]]*(1+Table_Query_from_Mac10[[#This Row],[CogsIncreasebyTYPE]])</f>
        <v>7.12</v>
      </c>
      <c r="M26" s="47">
        <f>Table_Query_from_Mac10[[#This Row],[Live-cost]]*Table_Query_from_Mac10[[#This Row],[qty_to_ship]]</f>
        <v>234.96</v>
      </c>
      <c r="N26" s="47">
        <f>IF(Table_Query_from_Mac10[[#This Row],[item_no]]="KDA",-Table_Query_from_Mac10[[#This Row],[unit_price]],Table_Query_from_Mac10[[#This Row],[Net Unit]]*Table_Query_from_Mac10[[#This Row],[qty_to_ship]])</f>
        <v>469.92</v>
      </c>
      <c r="O26" s="47">
        <f>SUMIFS(Summary!C:C,Summary!H:H,Table_Query_from_Mac10[[#This Row],[Juiceoc]])</f>
        <v>0</v>
      </c>
      <c r="P26" s="47">
        <f>SUMIFS(Summary!D:D,Summary!H:H,Table_Query_from_Mac10[[#This Row],[Juiceoc]])</f>
        <v>0</v>
      </c>
      <c r="Q26" s="47">
        <f>SUMIFS(Summary!E:E,Summary!H:H,Table_Query_from_Mac10[[#This Row],[Juiceoc]])</f>
        <v>0</v>
      </c>
      <c r="R26" s="47">
        <f>Table_Query_from_Mac10[[#This Row],[Net Unit]]*(1+Table_Query_from_Mac10[[#This Row],[PriceIncreasebyType]])</f>
        <v>14.24</v>
      </c>
      <c r="S26" s="47">
        <f>Table_Query_from_Mac10[[#This Row],[UnitPriceFuture]]*Table_Query_from_Mac10[[#This Row],[qtytoShipFuture]]</f>
        <v>469.92</v>
      </c>
      <c r="T26" s="47">
        <f>ROUND(Table_Query_from_Mac10[[#This Row],[qty_to_ship]]*(1+Table_Query_from_Mac10[[#This Row],[VolumeIncreasebyType]]),0)</f>
        <v>33</v>
      </c>
      <c r="U26" s="47">
        <f>Table_Query_from_Mac10[[#This Row],[qtytoShipFuture]]*Table_Query_from_Mac10[[#This Row],[Future-cost]]</f>
        <v>234.96</v>
      </c>
      <c r="V26" s="47">
        <f>Table_Query_from_Mac10[[#This Row],[qtytoShipFuture]]-Table_Query_from_Mac10[[#This Row],[qty_to_ship]]</f>
        <v>0</v>
      </c>
      <c r="W26" s="47">
        <f>Table_Query_from_Mac10[[#This Row],[UnitPriceFuture]]</f>
        <v>14.24</v>
      </c>
      <c r="X26" s="47">
        <f>Table_Query_from_Mac10[[#This Row],[Unit Increase]]*Table_Query_from_Mac10[[#This Row],[UnitPriceFuture]]</f>
        <v>0</v>
      </c>
      <c r="Y26" s="47">
        <f>Table_Query_from_Mac10[[#This Row],[Unit Increase]]*Table_Query_from_Mac10[[#This Row],[Future-cost]]</f>
        <v>0</v>
      </c>
      <c r="Z26" s="47">
        <f>-(Table_Query_from_Mac10[[#This Row],[Incremental Sales]]+((Table_Query_from_Mac10[[#This Row],[Incremental Sales]]*-(SUM(Summary!$S$8:$S$9)))))*Summary!$S$18</f>
        <v>0</v>
      </c>
      <c r="AA26" s="47">
        <f>IFERROR(Table_Query_from_Mac10[[#This Row],[Incremental Cost]]/Table_Query_from_Mac10[[#This Row],[Incremental Sales]],0)</f>
        <v>0</v>
      </c>
      <c r="AB26" s="47">
        <f>IFERROR(Table_Query_from_Mac10[[#This Row],[TotalCostFuture]]/Table_Query_from_Mac10[[#This Row],[totalsalesFuture]],0)</f>
        <v>0.5</v>
      </c>
      <c r="AN26" s="30">
        <v>132</v>
      </c>
      <c r="AO26">
        <f t="shared" si="0"/>
        <v>33</v>
      </c>
      <c r="AQ26" s="30">
        <v>40.68</v>
      </c>
      <c r="AR26">
        <f t="shared" si="1"/>
        <v>14.24</v>
      </c>
    </row>
    <row r="27" spans="1:44" x14ac:dyDescent="0.25">
      <c r="A27">
        <v>90002</v>
      </c>
      <c r="B27">
        <v>7</v>
      </c>
      <c r="C27" t="s">
        <v>86</v>
      </c>
      <c r="D27" t="s">
        <v>79</v>
      </c>
      <c r="E27">
        <v>14</v>
      </c>
      <c r="F27">
        <v>8.44</v>
      </c>
      <c r="G27">
        <v>17.72</v>
      </c>
      <c r="H27" s="1">
        <v>44840</v>
      </c>
      <c r="I27" s="20">
        <v>0</v>
      </c>
      <c r="J27" s="47">
        <f>Table_Query_from_Mac10[[#This Row],[unit_price]]-(Table_Query_from_Mac10[[#This Row],[unit_price]]*(Table_Query_from_Mac10[[#This Row],[discount_pct]]/100))</f>
        <v>17.72</v>
      </c>
      <c r="K27" s="47">
        <f>Table_Query_from_Mac10[[#This Row],[unit_cost]]</f>
        <v>8.44</v>
      </c>
      <c r="L27" s="47">
        <f>Table_Query_from_Mac10[[#This Row],[Live-cost]]*(1+Table_Query_from_Mac10[[#This Row],[CogsIncreasebyTYPE]])</f>
        <v>8.44</v>
      </c>
      <c r="M27" s="47">
        <f>Table_Query_from_Mac10[[#This Row],[Live-cost]]*Table_Query_from_Mac10[[#This Row],[qty_to_ship]]</f>
        <v>118.16</v>
      </c>
      <c r="N27" s="47">
        <f>IF(Table_Query_from_Mac10[[#This Row],[item_no]]="KDA",-Table_Query_from_Mac10[[#This Row],[unit_price]],Table_Query_from_Mac10[[#This Row],[Net Unit]]*Table_Query_from_Mac10[[#This Row],[qty_to_ship]])</f>
        <v>248.07999999999998</v>
      </c>
      <c r="O27" s="47">
        <f>SUMIFS(Summary!C:C,Summary!H:H,Table_Query_from_Mac10[[#This Row],[Juiceoc]])</f>
        <v>0</v>
      </c>
      <c r="P27" s="47">
        <f>SUMIFS(Summary!D:D,Summary!H:H,Table_Query_from_Mac10[[#This Row],[Juiceoc]])</f>
        <v>0</v>
      </c>
      <c r="Q27" s="47">
        <f>SUMIFS(Summary!E:E,Summary!H:H,Table_Query_from_Mac10[[#This Row],[Juiceoc]])</f>
        <v>0</v>
      </c>
      <c r="R27" s="47">
        <f>Table_Query_from_Mac10[[#This Row],[Net Unit]]*(1+Table_Query_from_Mac10[[#This Row],[PriceIncreasebyType]])</f>
        <v>17.72</v>
      </c>
      <c r="S27" s="47">
        <f>Table_Query_from_Mac10[[#This Row],[UnitPriceFuture]]*Table_Query_from_Mac10[[#This Row],[qtytoShipFuture]]</f>
        <v>248.07999999999998</v>
      </c>
      <c r="T27" s="47">
        <f>ROUND(Table_Query_from_Mac10[[#This Row],[qty_to_ship]]*(1+Table_Query_from_Mac10[[#This Row],[VolumeIncreasebyType]]),0)</f>
        <v>14</v>
      </c>
      <c r="U27" s="47">
        <f>Table_Query_from_Mac10[[#This Row],[qtytoShipFuture]]*Table_Query_from_Mac10[[#This Row],[Future-cost]]</f>
        <v>118.16</v>
      </c>
      <c r="V27" s="47">
        <f>Table_Query_from_Mac10[[#This Row],[qtytoShipFuture]]-Table_Query_from_Mac10[[#This Row],[qty_to_ship]]</f>
        <v>0</v>
      </c>
      <c r="W27" s="47">
        <f>Table_Query_from_Mac10[[#This Row],[UnitPriceFuture]]</f>
        <v>17.72</v>
      </c>
      <c r="X27" s="47">
        <f>Table_Query_from_Mac10[[#This Row],[Unit Increase]]*Table_Query_from_Mac10[[#This Row],[UnitPriceFuture]]</f>
        <v>0</v>
      </c>
      <c r="Y27" s="47">
        <f>Table_Query_from_Mac10[[#This Row],[Unit Increase]]*Table_Query_from_Mac10[[#This Row],[Future-cost]]</f>
        <v>0</v>
      </c>
      <c r="Z27" s="47">
        <f>-(Table_Query_from_Mac10[[#This Row],[Incremental Sales]]+((Table_Query_from_Mac10[[#This Row],[Incremental Sales]]*-(SUM(Summary!$S$8:$S$9)))))*Summary!$S$18</f>
        <v>0</v>
      </c>
      <c r="AA27" s="47">
        <f>IFERROR(Table_Query_from_Mac10[[#This Row],[Incremental Cost]]/Table_Query_from_Mac10[[#This Row],[Incremental Sales]],0)</f>
        <v>0</v>
      </c>
      <c r="AB27" s="47">
        <f>IFERROR(Table_Query_from_Mac10[[#This Row],[TotalCostFuture]]/Table_Query_from_Mac10[[#This Row],[totalsalesFuture]],0)</f>
        <v>0.47629796839729122</v>
      </c>
      <c r="AN27" s="31">
        <v>54</v>
      </c>
      <c r="AO27">
        <f t="shared" si="0"/>
        <v>14</v>
      </c>
      <c r="AQ27" s="31">
        <v>50.62</v>
      </c>
      <c r="AR27">
        <f t="shared" si="1"/>
        <v>17.72</v>
      </c>
    </row>
    <row r="28" spans="1:44" x14ac:dyDescent="0.25">
      <c r="A28">
        <v>90002</v>
      </c>
      <c r="B28">
        <v>8</v>
      </c>
      <c r="C28" t="s">
        <v>86</v>
      </c>
      <c r="D28" t="s">
        <v>79</v>
      </c>
      <c r="E28">
        <v>18</v>
      </c>
      <c r="F28">
        <v>9.82</v>
      </c>
      <c r="G28">
        <v>21.44</v>
      </c>
      <c r="H28" s="1">
        <v>44840</v>
      </c>
      <c r="I28" s="20">
        <v>0</v>
      </c>
      <c r="J28" s="47">
        <f>Table_Query_from_Mac10[[#This Row],[unit_price]]-(Table_Query_from_Mac10[[#This Row],[unit_price]]*(Table_Query_from_Mac10[[#This Row],[discount_pct]]/100))</f>
        <v>21.44</v>
      </c>
      <c r="K28" s="47">
        <f>Table_Query_from_Mac10[[#This Row],[unit_cost]]</f>
        <v>9.82</v>
      </c>
      <c r="L28" s="47">
        <f>Table_Query_from_Mac10[[#This Row],[Live-cost]]*(1+Table_Query_from_Mac10[[#This Row],[CogsIncreasebyTYPE]])</f>
        <v>9.82</v>
      </c>
      <c r="M28" s="47">
        <f>Table_Query_from_Mac10[[#This Row],[Live-cost]]*Table_Query_from_Mac10[[#This Row],[qty_to_ship]]</f>
        <v>176.76</v>
      </c>
      <c r="N28" s="47">
        <f>IF(Table_Query_from_Mac10[[#This Row],[item_no]]="KDA",-Table_Query_from_Mac10[[#This Row],[unit_price]],Table_Query_from_Mac10[[#This Row],[Net Unit]]*Table_Query_from_Mac10[[#This Row],[qty_to_ship]])</f>
        <v>385.92</v>
      </c>
      <c r="O28" s="47">
        <f>SUMIFS(Summary!C:C,Summary!H:H,Table_Query_from_Mac10[[#This Row],[Juiceoc]])</f>
        <v>0</v>
      </c>
      <c r="P28" s="47">
        <f>SUMIFS(Summary!D:D,Summary!H:H,Table_Query_from_Mac10[[#This Row],[Juiceoc]])</f>
        <v>0</v>
      </c>
      <c r="Q28" s="47">
        <f>SUMIFS(Summary!E:E,Summary!H:H,Table_Query_from_Mac10[[#This Row],[Juiceoc]])</f>
        <v>0</v>
      </c>
      <c r="R28" s="47">
        <f>Table_Query_from_Mac10[[#This Row],[Net Unit]]*(1+Table_Query_from_Mac10[[#This Row],[PriceIncreasebyType]])</f>
        <v>21.44</v>
      </c>
      <c r="S28" s="47">
        <f>Table_Query_from_Mac10[[#This Row],[UnitPriceFuture]]*Table_Query_from_Mac10[[#This Row],[qtytoShipFuture]]</f>
        <v>385.92</v>
      </c>
      <c r="T28" s="47">
        <f>ROUND(Table_Query_from_Mac10[[#This Row],[qty_to_ship]]*(1+Table_Query_from_Mac10[[#This Row],[VolumeIncreasebyType]]),0)</f>
        <v>18</v>
      </c>
      <c r="U28" s="47">
        <f>Table_Query_from_Mac10[[#This Row],[qtytoShipFuture]]*Table_Query_from_Mac10[[#This Row],[Future-cost]]</f>
        <v>176.76</v>
      </c>
      <c r="V28" s="47">
        <f>Table_Query_from_Mac10[[#This Row],[qtytoShipFuture]]-Table_Query_from_Mac10[[#This Row],[qty_to_ship]]</f>
        <v>0</v>
      </c>
      <c r="W28" s="47">
        <f>Table_Query_from_Mac10[[#This Row],[UnitPriceFuture]]</f>
        <v>21.44</v>
      </c>
      <c r="X28" s="47">
        <f>Table_Query_from_Mac10[[#This Row],[Unit Increase]]*Table_Query_from_Mac10[[#This Row],[UnitPriceFuture]]</f>
        <v>0</v>
      </c>
      <c r="Y28" s="47">
        <f>Table_Query_from_Mac10[[#This Row],[Unit Increase]]*Table_Query_from_Mac10[[#This Row],[Future-cost]]</f>
        <v>0</v>
      </c>
      <c r="Z28" s="47">
        <f>-(Table_Query_from_Mac10[[#This Row],[Incremental Sales]]+((Table_Query_from_Mac10[[#This Row],[Incremental Sales]]*-(SUM(Summary!$S$8:$S$9)))))*Summary!$S$18</f>
        <v>0</v>
      </c>
      <c r="AA28" s="47">
        <f>IFERROR(Table_Query_from_Mac10[[#This Row],[Incremental Cost]]/Table_Query_from_Mac10[[#This Row],[Incremental Sales]],0)</f>
        <v>0</v>
      </c>
      <c r="AB28" s="47">
        <f>IFERROR(Table_Query_from_Mac10[[#This Row],[TotalCostFuture]]/Table_Query_from_Mac10[[#This Row],[totalsalesFuture]],0)</f>
        <v>0.45802238805970147</v>
      </c>
      <c r="AN28" s="30">
        <v>72</v>
      </c>
      <c r="AO28">
        <f t="shared" si="0"/>
        <v>18</v>
      </c>
      <c r="AQ28" s="30">
        <v>61.26</v>
      </c>
      <c r="AR28">
        <f t="shared" si="1"/>
        <v>21.44</v>
      </c>
    </row>
    <row r="29" spans="1:44" x14ac:dyDescent="0.25">
      <c r="A29">
        <v>90002</v>
      </c>
      <c r="B29">
        <v>9</v>
      </c>
      <c r="C29" t="s">
        <v>86</v>
      </c>
      <c r="D29" t="s">
        <v>79</v>
      </c>
      <c r="E29">
        <v>18</v>
      </c>
      <c r="F29">
        <v>11.58</v>
      </c>
      <c r="G29">
        <v>24.68</v>
      </c>
      <c r="H29" s="1">
        <v>44840</v>
      </c>
      <c r="I29" s="20">
        <v>0</v>
      </c>
      <c r="J29" s="47">
        <f>Table_Query_from_Mac10[[#This Row],[unit_price]]-(Table_Query_from_Mac10[[#This Row],[unit_price]]*(Table_Query_from_Mac10[[#This Row],[discount_pct]]/100))</f>
        <v>24.68</v>
      </c>
      <c r="K29" s="47">
        <f>Table_Query_from_Mac10[[#This Row],[unit_cost]]</f>
        <v>11.58</v>
      </c>
      <c r="L29" s="47">
        <f>Table_Query_from_Mac10[[#This Row],[Live-cost]]*(1+Table_Query_from_Mac10[[#This Row],[CogsIncreasebyTYPE]])</f>
        <v>11.58</v>
      </c>
      <c r="M29" s="47">
        <f>Table_Query_from_Mac10[[#This Row],[Live-cost]]*Table_Query_from_Mac10[[#This Row],[qty_to_ship]]</f>
        <v>208.44</v>
      </c>
      <c r="N29" s="47">
        <f>IF(Table_Query_from_Mac10[[#This Row],[item_no]]="KDA",-Table_Query_from_Mac10[[#This Row],[unit_price]],Table_Query_from_Mac10[[#This Row],[Net Unit]]*Table_Query_from_Mac10[[#This Row],[qty_to_ship]])</f>
        <v>444.24</v>
      </c>
      <c r="O29" s="47">
        <f>SUMIFS(Summary!C:C,Summary!H:H,Table_Query_from_Mac10[[#This Row],[Juiceoc]])</f>
        <v>0</v>
      </c>
      <c r="P29" s="47">
        <f>SUMIFS(Summary!D:D,Summary!H:H,Table_Query_from_Mac10[[#This Row],[Juiceoc]])</f>
        <v>0</v>
      </c>
      <c r="Q29" s="47">
        <f>SUMIFS(Summary!E:E,Summary!H:H,Table_Query_from_Mac10[[#This Row],[Juiceoc]])</f>
        <v>0</v>
      </c>
      <c r="R29" s="47">
        <f>Table_Query_from_Mac10[[#This Row],[Net Unit]]*(1+Table_Query_from_Mac10[[#This Row],[PriceIncreasebyType]])</f>
        <v>24.68</v>
      </c>
      <c r="S29" s="47">
        <f>Table_Query_from_Mac10[[#This Row],[UnitPriceFuture]]*Table_Query_from_Mac10[[#This Row],[qtytoShipFuture]]</f>
        <v>444.24</v>
      </c>
      <c r="T29" s="47">
        <f>ROUND(Table_Query_from_Mac10[[#This Row],[qty_to_ship]]*(1+Table_Query_from_Mac10[[#This Row],[VolumeIncreasebyType]]),0)</f>
        <v>18</v>
      </c>
      <c r="U29" s="47">
        <f>Table_Query_from_Mac10[[#This Row],[qtytoShipFuture]]*Table_Query_from_Mac10[[#This Row],[Future-cost]]</f>
        <v>208.44</v>
      </c>
      <c r="V29" s="47">
        <f>Table_Query_from_Mac10[[#This Row],[qtytoShipFuture]]-Table_Query_from_Mac10[[#This Row],[qty_to_ship]]</f>
        <v>0</v>
      </c>
      <c r="W29" s="47">
        <f>Table_Query_from_Mac10[[#This Row],[UnitPriceFuture]]</f>
        <v>24.68</v>
      </c>
      <c r="X29" s="47">
        <f>Table_Query_from_Mac10[[#This Row],[Unit Increase]]*Table_Query_from_Mac10[[#This Row],[UnitPriceFuture]]</f>
        <v>0</v>
      </c>
      <c r="Y29" s="47">
        <f>Table_Query_from_Mac10[[#This Row],[Unit Increase]]*Table_Query_from_Mac10[[#This Row],[Future-cost]]</f>
        <v>0</v>
      </c>
      <c r="Z29" s="47">
        <f>-(Table_Query_from_Mac10[[#This Row],[Incremental Sales]]+((Table_Query_from_Mac10[[#This Row],[Incremental Sales]]*-(SUM(Summary!$S$8:$S$9)))))*Summary!$S$18</f>
        <v>0</v>
      </c>
      <c r="AA29" s="47">
        <f>IFERROR(Table_Query_from_Mac10[[#This Row],[Incremental Cost]]/Table_Query_from_Mac10[[#This Row],[Incremental Sales]],0)</f>
        <v>0</v>
      </c>
      <c r="AB29" s="47">
        <f>IFERROR(Table_Query_from_Mac10[[#This Row],[TotalCostFuture]]/Table_Query_from_Mac10[[#This Row],[totalsalesFuture]],0)</f>
        <v>0.4692058346839546</v>
      </c>
      <c r="AN29" s="31">
        <v>72</v>
      </c>
      <c r="AO29">
        <f t="shared" si="0"/>
        <v>18</v>
      </c>
      <c r="AQ29" s="31">
        <v>70.510000000000005</v>
      </c>
      <c r="AR29">
        <f t="shared" si="1"/>
        <v>24.68</v>
      </c>
    </row>
    <row r="30" spans="1:44" x14ac:dyDescent="0.25">
      <c r="A30">
        <v>90002</v>
      </c>
      <c r="B30">
        <v>10</v>
      </c>
      <c r="C30" t="s">
        <v>86</v>
      </c>
      <c r="D30" t="s">
        <v>79</v>
      </c>
      <c r="E30">
        <v>7</v>
      </c>
      <c r="F30">
        <v>5.56</v>
      </c>
      <c r="G30">
        <v>11.72</v>
      </c>
      <c r="H30" s="1">
        <v>44840</v>
      </c>
      <c r="I30" s="20">
        <v>0</v>
      </c>
      <c r="J30" s="47">
        <f>Table_Query_from_Mac10[[#This Row],[unit_price]]-(Table_Query_from_Mac10[[#This Row],[unit_price]]*(Table_Query_from_Mac10[[#This Row],[discount_pct]]/100))</f>
        <v>11.72</v>
      </c>
      <c r="K30" s="47">
        <f>Table_Query_from_Mac10[[#This Row],[unit_cost]]</f>
        <v>5.56</v>
      </c>
      <c r="L30" s="47">
        <f>Table_Query_from_Mac10[[#This Row],[Live-cost]]*(1+Table_Query_from_Mac10[[#This Row],[CogsIncreasebyTYPE]])</f>
        <v>5.56</v>
      </c>
      <c r="M30" s="47">
        <f>Table_Query_from_Mac10[[#This Row],[Live-cost]]*Table_Query_from_Mac10[[#This Row],[qty_to_ship]]</f>
        <v>38.919999999999995</v>
      </c>
      <c r="N30" s="47">
        <f>IF(Table_Query_from_Mac10[[#This Row],[item_no]]="KDA",-Table_Query_from_Mac10[[#This Row],[unit_price]],Table_Query_from_Mac10[[#This Row],[Net Unit]]*Table_Query_from_Mac10[[#This Row],[qty_to_ship]])</f>
        <v>82.04</v>
      </c>
      <c r="O30" s="47">
        <f>SUMIFS(Summary!C:C,Summary!H:H,Table_Query_from_Mac10[[#This Row],[Juiceoc]])</f>
        <v>0</v>
      </c>
      <c r="P30" s="47">
        <f>SUMIFS(Summary!D:D,Summary!H:H,Table_Query_from_Mac10[[#This Row],[Juiceoc]])</f>
        <v>0</v>
      </c>
      <c r="Q30" s="47">
        <f>SUMIFS(Summary!E:E,Summary!H:H,Table_Query_from_Mac10[[#This Row],[Juiceoc]])</f>
        <v>0</v>
      </c>
      <c r="R30" s="47">
        <f>Table_Query_from_Mac10[[#This Row],[Net Unit]]*(1+Table_Query_from_Mac10[[#This Row],[PriceIncreasebyType]])</f>
        <v>11.72</v>
      </c>
      <c r="S30" s="47">
        <f>Table_Query_from_Mac10[[#This Row],[UnitPriceFuture]]*Table_Query_from_Mac10[[#This Row],[qtytoShipFuture]]</f>
        <v>82.04</v>
      </c>
      <c r="T30" s="47">
        <f>ROUND(Table_Query_from_Mac10[[#This Row],[qty_to_ship]]*(1+Table_Query_from_Mac10[[#This Row],[VolumeIncreasebyType]]),0)</f>
        <v>7</v>
      </c>
      <c r="U30" s="47">
        <f>Table_Query_from_Mac10[[#This Row],[qtytoShipFuture]]*Table_Query_from_Mac10[[#This Row],[Future-cost]]</f>
        <v>38.919999999999995</v>
      </c>
      <c r="V30" s="47">
        <f>Table_Query_from_Mac10[[#This Row],[qtytoShipFuture]]-Table_Query_from_Mac10[[#This Row],[qty_to_ship]]</f>
        <v>0</v>
      </c>
      <c r="W30" s="47">
        <f>Table_Query_from_Mac10[[#This Row],[UnitPriceFuture]]</f>
        <v>11.72</v>
      </c>
      <c r="X30" s="47">
        <f>Table_Query_from_Mac10[[#This Row],[Unit Increase]]*Table_Query_from_Mac10[[#This Row],[UnitPriceFuture]]</f>
        <v>0</v>
      </c>
      <c r="Y30" s="47">
        <f>Table_Query_from_Mac10[[#This Row],[Unit Increase]]*Table_Query_from_Mac10[[#This Row],[Future-cost]]</f>
        <v>0</v>
      </c>
      <c r="Z30" s="47">
        <f>-(Table_Query_from_Mac10[[#This Row],[Incremental Sales]]+((Table_Query_from_Mac10[[#This Row],[Incremental Sales]]*-(SUM(Summary!$S$8:$S$9)))))*Summary!$S$18</f>
        <v>0</v>
      </c>
      <c r="AA30" s="47">
        <f>IFERROR(Table_Query_from_Mac10[[#This Row],[Incremental Cost]]/Table_Query_from_Mac10[[#This Row],[Incremental Sales]],0)</f>
        <v>0</v>
      </c>
      <c r="AB30" s="47">
        <f>IFERROR(Table_Query_from_Mac10[[#This Row],[TotalCostFuture]]/Table_Query_from_Mac10[[#This Row],[totalsalesFuture]],0)</f>
        <v>0.47440273037542652</v>
      </c>
      <c r="AN30" s="30">
        <v>25</v>
      </c>
      <c r="AO30">
        <f t="shared" si="0"/>
        <v>7</v>
      </c>
      <c r="AQ30" s="30">
        <v>33.479999999999997</v>
      </c>
      <c r="AR30">
        <f t="shared" si="1"/>
        <v>11.72</v>
      </c>
    </row>
    <row r="31" spans="1:44" x14ac:dyDescent="0.25">
      <c r="A31">
        <v>90002</v>
      </c>
      <c r="B31">
        <v>11</v>
      </c>
      <c r="C31" t="s">
        <v>86</v>
      </c>
      <c r="D31" t="s">
        <v>79</v>
      </c>
      <c r="E31">
        <v>5</v>
      </c>
      <c r="F31">
        <v>5.99</v>
      </c>
      <c r="G31">
        <v>12.27</v>
      </c>
      <c r="H31" s="1">
        <v>44840</v>
      </c>
      <c r="I31" s="20">
        <v>0</v>
      </c>
      <c r="J31" s="47">
        <f>Table_Query_from_Mac10[[#This Row],[unit_price]]-(Table_Query_from_Mac10[[#This Row],[unit_price]]*(Table_Query_from_Mac10[[#This Row],[discount_pct]]/100))</f>
        <v>12.27</v>
      </c>
      <c r="K31" s="47">
        <f>Table_Query_from_Mac10[[#This Row],[unit_cost]]</f>
        <v>5.99</v>
      </c>
      <c r="L31" s="47">
        <f>Table_Query_from_Mac10[[#This Row],[Live-cost]]*(1+Table_Query_from_Mac10[[#This Row],[CogsIncreasebyTYPE]])</f>
        <v>5.99</v>
      </c>
      <c r="M31" s="47">
        <f>Table_Query_from_Mac10[[#This Row],[Live-cost]]*Table_Query_from_Mac10[[#This Row],[qty_to_ship]]</f>
        <v>29.950000000000003</v>
      </c>
      <c r="N31" s="47">
        <f>IF(Table_Query_from_Mac10[[#This Row],[item_no]]="KDA",-Table_Query_from_Mac10[[#This Row],[unit_price]],Table_Query_from_Mac10[[#This Row],[Net Unit]]*Table_Query_from_Mac10[[#This Row],[qty_to_ship]])</f>
        <v>61.349999999999994</v>
      </c>
      <c r="O31" s="47">
        <f>SUMIFS(Summary!C:C,Summary!H:H,Table_Query_from_Mac10[[#This Row],[Juiceoc]])</f>
        <v>0</v>
      </c>
      <c r="P31" s="47">
        <f>SUMIFS(Summary!D:D,Summary!H:H,Table_Query_from_Mac10[[#This Row],[Juiceoc]])</f>
        <v>0</v>
      </c>
      <c r="Q31" s="47">
        <f>SUMIFS(Summary!E:E,Summary!H:H,Table_Query_from_Mac10[[#This Row],[Juiceoc]])</f>
        <v>0</v>
      </c>
      <c r="R31" s="47">
        <f>Table_Query_from_Mac10[[#This Row],[Net Unit]]*(1+Table_Query_from_Mac10[[#This Row],[PriceIncreasebyType]])</f>
        <v>12.27</v>
      </c>
      <c r="S31" s="47">
        <f>Table_Query_from_Mac10[[#This Row],[UnitPriceFuture]]*Table_Query_from_Mac10[[#This Row],[qtytoShipFuture]]</f>
        <v>61.349999999999994</v>
      </c>
      <c r="T31" s="47">
        <f>ROUND(Table_Query_from_Mac10[[#This Row],[qty_to_ship]]*(1+Table_Query_from_Mac10[[#This Row],[VolumeIncreasebyType]]),0)</f>
        <v>5</v>
      </c>
      <c r="U31" s="47">
        <f>Table_Query_from_Mac10[[#This Row],[qtytoShipFuture]]*Table_Query_from_Mac10[[#This Row],[Future-cost]]</f>
        <v>29.950000000000003</v>
      </c>
      <c r="V31" s="47">
        <f>Table_Query_from_Mac10[[#This Row],[qtytoShipFuture]]-Table_Query_from_Mac10[[#This Row],[qty_to_ship]]</f>
        <v>0</v>
      </c>
      <c r="W31" s="47">
        <f>Table_Query_from_Mac10[[#This Row],[UnitPriceFuture]]</f>
        <v>12.27</v>
      </c>
      <c r="X31" s="47">
        <f>Table_Query_from_Mac10[[#This Row],[Unit Increase]]*Table_Query_from_Mac10[[#This Row],[UnitPriceFuture]]</f>
        <v>0</v>
      </c>
      <c r="Y31" s="47">
        <f>Table_Query_from_Mac10[[#This Row],[Unit Increase]]*Table_Query_from_Mac10[[#This Row],[Future-cost]]</f>
        <v>0</v>
      </c>
      <c r="Z31" s="47">
        <f>-(Table_Query_from_Mac10[[#This Row],[Incremental Sales]]+((Table_Query_from_Mac10[[#This Row],[Incremental Sales]]*-(SUM(Summary!$S$8:$S$9)))))*Summary!$S$18</f>
        <v>0</v>
      </c>
      <c r="AA31" s="47">
        <f>IFERROR(Table_Query_from_Mac10[[#This Row],[Incremental Cost]]/Table_Query_from_Mac10[[#This Row],[Incremental Sales]],0)</f>
        <v>0</v>
      </c>
      <c r="AB31" s="47">
        <f>IFERROR(Table_Query_from_Mac10[[#This Row],[TotalCostFuture]]/Table_Query_from_Mac10[[#This Row],[totalsalesFuture]],0)</f>
        <v>0.48818255908720465</v>
      </c>
      <c r="AN31" s="31">
        <v>20</v>
      </c>
      <c r="AO31">
        <f t="shared" si="0"/>
        <v>5</v>
      </c>
      <c r="AQ31" s="31">
        <v>35.06</v>
      </c>
      <c r="AR31">
        <f t="shared" si="1"/>
        <v>12.27</v>
      </c>
    </row>
    <row r="32" spans="1:44" x14ac:dyDescent="0.25">
      <c r="A32">
        <v>90002</v>
      </c>
      <c r="B32">
        <v>12</v>
      </c>
      <c r="C32" t="s">
        <v>86</v>
      </c>
      <c r="D32" t="s">
        <v>79</v>
      </c>
      <c r="E32">
        <v>4</v>
      </c>
      <c r="F32">
        <v>6.64</v>
      </c>
      <c r="G32">
        <v>13.79</v>
      </c>
      <c r="H32" s="1">
        <v>44840</v>
      </c>
      <c r="I32" s="20">
        <v>0</v>
      </c>
      <c r="J32" s="47">
        <f>Table_Query_from_Mac10[[#This Row],[unit_price]]-(Table_Query_from_Mac10[[#This Row],[unit_price]]*(Table_Query_from_Mac10[[#This Row],[discount_pct]]/100))</f>
        <v>13.79</v>
      </c>
      <c r="K32" s="47">
        <f>Table_Query_from_Mac10[[#This Row],[unit_cost]]</f>
        <v>6.64</v>
      </c>
      <c r="L32" s="47">
        <f>Table_Query_from_Mac10[[#This Row],[Live-cost]]*(1+Table_Query_from_Mac10[[#This Row],[CogsIncreasebyTYPE]])</f>
        <v>6.64</v>
      </c>
      <c r="M32" s="47">
        <f>Table_Query_from_Mac10[[#This Row],[Live-cost]]*Table_Query_from_Mac10[[#This Row],[qty_to_ship]]</f>
        <v>26.56</v>
      </c>
      <c r="N32" s="47">
        <f>IF(Table_Query_from_Mac10[[#This Row],[item_no]]="KDA",-Table_Query_from_Mac10[[#This Row],[unit_price]],Table_Query_from_Mac10[[#This Row],[Net Unit]]*Table_Query_from_Mac10[[#This Row],[qty_to_ship]])</f>
        <v>55.16</v>
      </c>
      <c r="O32" s="47">
        <f>SUMIFS(Summary!C:C,Summary!H:H,Table_Query_from_Mac10[[#This Row],[Juiceoc]])</f>
        <v>0</v>
      </c>
      <c r="P32" s="47">
        <f>SUMIFS(Summary!D:D,Summary!H:H,Table_Query_from_Mac10[[#This Row],[Juiceoc]])</f>
        <v>0</v>
      </c>
      <c r="Q32" s="47">
        <f>SUMIFS(Summary!E:E,Summary!H:H,Table_Query_from_Mac10[[#This Row],[Juiceoc]])</f>
        <v>0</v>
      </c>
      <c r="R32" s="47">
        <f>Table_Query_from_Mac10[[#This Row],[Net Unit]]*(1+Table_Query_from_Mac10[[#This Row],[PriceIncreasebyType]])</f>
        <v>13.79</v>
      </c>
      <c r="S32" s="47">
        <f>Table_Query_from_Mac10[[#This Row],[UnitPriceFuture]]*Table_Query_from_Mac10[[#This Row],[qtytoShipFuture]]</f>
        <v>55.16</v>
      </c>
      <c r="T32" s="47">
        <f>ROUND(Table_Query_from_Mac10[[#This Row],[qty_to_ship]]*(1+Table_Query_from_Mac10[[#This Row],[VolumeIncreasebyType]]),0)</f>
        <v>4</v>
      </c>
      <c r="U32" s="47">
        <f>Table_Query_from_Mac10[[#This Row],[qtytoShipFuture]]*Table_Query_from_Mac10[[#This Row],[Future-cost]]</f>
        <v>26.56</v>
      </c>
      <c r="V32" s="47">
        <f>Table_Query_from_Mac10[[#This Row],[qtytoShipFuture]]-Table_Query_from_Mac10[[#This Row],[qty_to_ship]]</f>
        <v>0</v>
      </c>
      <c r="W32" s="47">
        <f>Table_Query_from_Mac10[[#This Row],[UnitPriceFuture]]</f>
        <v>13.79</v>
      </c>
      <c r="X32" s="47">
        <f>Table_Query_from_Mac10[[#This Row],[Unit Increase]]*Table_Query_from_Mac10[[#This Row],[UnitPriceFuture]]</f>
        <v>0</v>
      </c>
      <c r="Y32" s="47">
        <f>Table_Query_from_Mac10[[#This Row],[Unit Increase]]*Table_Query_from_Mac10[[#This Row],[Future-cost]]</f>
        <v>0</v>
      </c>
      <c r="Z32" s="47">
        <f>-(Table_Query_from_Mac10[[#This Row],[Incremental Sales]]+((Table_Query_from_Mac10[[#This Row],[Incremental Sales]]*-(SUM(Summary!$S$8:$S$9)))))*Summary!$S$18</f>
        <v>0</v>
      </c>
      <c r="AA32" s="47">
        <f>IFERROR(Table_Query_from_Mac10[[#This Row],[Incremental Cost]]/Table_Query_from_Mac10[[#This Row],[Incremental Sales]],0)</f>
        <v>0</v>
      </c>
      <c r="AB32" s="47">
        <f>IFERROR(Table_Query_from_Mac10[[#This Row],[TotalCostFuture]]/Table_Query_from_Mac10[[#This Row],[totalsalesFuture]],0)</f>
        <v>0.48150833937635967</v>
      </c>
      <c r="AN32" s="30">
        <v>16</v>
      </c>
      <c r="AO32">
        <f t="shared" si="0"/>
        <v>4</v>
      </c>
      <c r="AQ32" s="30">
        <v>39.39</v>
      </c>
      <c r="AR32">
        <f t="shared" si="1"/>
        <v>13.79</v>
      </c>
    </row>
    <row r="33" spans="1:44" x14ac:dyDescent="0.25">
      <c r="A33">
        <v>90002</v>
      </c>
      <c r="B33">
        <v>13</v>
      </c>
      <c r="C33" t="s">
        <v>86</v>
      </c>
      <c r="D33" t="s">
        <v>79</v>
      </c>
      <c r="E33">
        <v>4</v>
      </c>
      <c r="F33">
        <v>7.21</v>
      </c>
      <c r="G33">
        <v>15.09</v>
      </c>
      <c r="H33" s="1">
        <v>44840</v>
      </c>
      <c r="I33" s="20">
        <v>0</v>
      </c>
      <c r="J33" s="47">
        <f>Table_Query_from_Mac10[[#This Row],[unit_price]]-(Table_Query_from_Mac10[[#This Row],[unit_price]]*(Table_Query_from_Mac10[[#This Row],[discount_pct]]/100))</f>
        <v>15.09</v>
      </c>
      <c r="K33" s="47">
        <f>Table_Query_from_Mac10[[#This Row],[unit_cost]]</f>
        <v>7.21</v>
      </c>
      <c r="L33" s="47">
        <f>Table_Query_from_Mac10[[#This Row],[Live-cost]]*(1+Table_Query_from_Mac10[[#This Row],[CogsIncreasebyTYPE]])</f>
        <v>7.21</v>
      </c>
      <c r="M33" s="47">
        <f>Table_Query_from_Mac10[[#This Row],[Live-cost]]*Table_Query_from_Mac10[[#This Row],[qty_to_ship]]</f>
        <v>28.84</v>
      </c>
      <c r="N33" s="47">
        <f>IF(Table_Query_from_Mac10[[#This Row],[item_no]]="KDA",-Table_Query_from_Mac10[[#This Row],[unit_price]],Table_Query_from_Mac10[[#This Row],[Net Unit]]*Table_Query_from_Mac10[[#This Row],[qty_to_ship]])</f>
        <v>60.36</v>
      </c>
      <c r="O33" s="47">
        <f>SUMIFS(Summary!C:C,Summary!H:H,Table_Query_from_Mac10[[#This Row],[Juiceoc]])</f>
        <v>0</v>
      </c>
      <c r="P33" s="47">
        <f>SUMIFS(Summary!D:D,Summary!H:H,Table_Query_from_Mac10[[#This Row],[Juiceoc]])</f>
        <v>0</v>
      </c>
      <c r="Q33" s="47">
        <f>SUMIFS(Summary!E:E,Summary!H:H,Table_Query_from_Mac10[[#This Row],[Juiceoc]])</f>
        <v>0</v>
      </c>
      <c r="R33" s="47">
        <f>Table_Query_from_Mac10[[#This Row],[Net Unit]]*(1+Table_Query_from_Mac10[[#This Row],[PriceIncreasebyType]])</f>
        <v>15.09</v>
      </c>
      <c r="S33" s="47">
        <f>Table_Query_from_Mac10[[#This Row],[UnitPriceFuture]]*Table_Query_from_Mac10[[#This Row],[qtytoShipFuture]]</f>
        <v>60.36</v>
      </c>
      <c r="T33" s="47">
        <f>ROUND(Table_Query_from_Mac10[[#This Row],[qty_to_ship]]*(1+Table_Query_from_Mac10[[#This Row],[VolumeIncreasebyType]]),0)</f>
        <v>4</v>
      </c>
      <c r="U33" s="47">
        <f>Table_Query_from_Mac10[[#This Row],[qtytoShipFuture]]*Table_Query_from_Mac10[[#This Row],[Future-cost]]</f>
        <v>28.84</v>
      </c>
      <c r="V33" s="47">
        <f>Table_Query_from_Mac10[[#This Row],[qtytoShipFuture]]-Table_Query_from_Mac10[[#This Row],[qty_to_ship]]</f>
        <v>0</v>
      </c>
      <c r="W33" s="47">
        <f>Table_Query_from_Mac10[[#This Row],[UnitPriceFuture]]</f>
        <v>15.09</v>
      </c>
      <c r="X33" s="47">
        <f>Table_Query_from_Mac10[[#This Row],[Unit Increase]]*Table_Query_from_Mac10[[#This Row],[UnitPriceFuture]]</f>
        <v>0</v>
      </c>
      <c r="Y33" s="47">
        <f>Table_Query_from_Mac10[[#This Row],[Unit Increase]]*Table_Query_from_Mac10[[#This Row],[Future-cost]]</f>
        <v>0</v>
      </c>
      <c r="Z33" s="47">
        <f>-(Table_Query_from_Mac10[[#This Row],[Incremental Sales]]+((Table_Query_from_Mac10[[#This Row],[Incremental Sales]]*-(SUM(Summary!$S$8:$S$9)))))*Summary!$S$18</f>
        <v>0</v>
      </c>
      <c r="AA33" s="47">
        <f>IFERROR(Table_Query_from_Mac10[[#This Row],[Incremental Cost]]/Table_Query_from_Mac10[[#This Row],[Incremental Sales]],0)</f>
        <v>0</v>
      </c>
      <c r="AB33" s="47">
        <f>IFERROR(Table_Query_from_Mac10[[#This Row],[TotalCostFuture]]/Table_Query_from_Mac10[[#This Row],[totalsalesFuture]],0)</f>
        <v>0.47779986746189529</v>
      </c>
      <c r="AN33" s="31">
        <v>16</v>
      </c>
      <c r="AO33">
        <f t="shared" si="0"/>
        <v>4</v>
      </c>
      <c r="AQ33" s="31">
        <v>43.11</v>
      </c>
      <c r="AR33">
        <f t="shared" si="1"/>
        <v>15.09</v>
      </c>
    </row>
    <row r="34" spans="1:44" x14ac:dyDescent="0.25">
      <c r="A34">
        <v>90002</v>
      </c>
      <c r="B34">
        <v>14</v>
      </c>
      <c r="C34" t="s">
        <v>86</v>
      </c>
      <c r="D34" t="s">
        <v>79</v>
      </c>
      <c r="E34">
        <v>3</v>
      </c>
      <c r="F34">
        <v>7.88</v>
      </c>
      <c r="G34">
        <v>16.600000000000001</v>
      </c>
      <c r="H34" s="1">
        <v>44840</v>
      </c>
      <c r="I34" s="20">
        <v>0</v>
      </c>
      <c r="J34" s="47">
        <f>Table_Query_from_Mac10[[#This Row],[unit_price]]-(Table_Query_from_Mac10[[#This Row],[unit_price]]*(Table_Query_from_Mac10[[#This Row],[discount_pct]]/100))</f>
        <v>16.600000000000001</v>
      </c>
      <c r="K34" s="47">
        <f>Table_Query_from_Mac10[[#This Row],[unit_cost]]</f>
        <v>7.88</v>
      </c>
      <c r="L34" s="47">
        <f>Table_Query_from_Mac10[[#This Row],[Live-cost]]*(1+Table_Query_from_Mac10[[#This Row],[CogsIncreasebyTYPE]])</f>
        <v>7.88</v>
      </c>
      <c r="M34" s="47">
        <f>Table_Query_from_Mac10[[#This Row],[Live-cost]]*Table_Query_from_Mac10[[#This Row],[qty_to_ship]]</f>
        <v>23.64</v>
      </c>
      <c r="N34" s="47">
        <f>IF(Table_Query_from_Mac10[[#This Row],[item_no]]="KDA",-Table_Query_from_Mac10[[#This Row],[unit_price]],Table_Query_from_Mac10[[#This Row],[Net Unit]]*Table_Query_from_Mac10[[#This Row],[qty_to_ship]])</f>
        <v>49.800000000000004</v>
      </c>
      <c r="O34" s="47">
        <f>SUMIFS(Summary!C:C,Summary!H:H,Table_Query_from_Mac10[[#This Row],[Juiceoc]])</f>
        <v>0</v>
      </c>
      <c r="P34" s="47">
        <f>SUMIFS(Summary!D:D,Summary!H:H,Table_Query_from_Mac10[[#This Row],[Juiceoc]])</f>
        <v>0</v>
      </c>
      <c r="Q34" s="47">
        <f>SUMIFS(Summary!E:E,Summary!H:H,Table_Query_from_Mac10[[#This Row],[Juiceoc]])</f>
        <v>0</v>
      </c>
      <c r="R34" s="47">
        <f>Table_Query_from_Mac10[[#This Row],[Net Unit]]*(1+Table_Query_from_Mac10[[#This Row],[PriceIncreasebyType]])</f>
        <v>16.600000000000001</v>
      </c>
      <c r="S34" s="47">
        <f>Table_Query_from_Mac10[[#This Row],[UnitPriceFuture]]*Table_Query_from_Mac10[[#This Row],[qtytoShipFuture]]</f>
        <v>49.800000000000004</v>
      </c>
      <c r="T34" s="47">
        <f>ROUND(Table_Query_from_Mac10[[#This Row],[qty_to_ship]]*(1+Table_Query_from_Mac10[[#This Row],[VolumeIncreasebyType]]),0)</f>
        <v>3</v>
      </c>
      <c r="U34" s="47">
        <f>Table_Query_from_Mac10[[#This Row],[qtytoShipFuture]]*Table_Query_from_Mac10[[#This Row],[Future-cost]]</f>
        <v>23.64</v>
      </c>
      <c r="V34" s="47">
        <f>Table_Query_from_Mac10[[#This Row],[qtytoShipFuture]]-Table_Query_from_Mac10[[#This Row],[qty_to_ship]]</f>
        <v>0</v>
      </c>
      <c r="W34" s="47">
        <f>Table_Query_from_Mac10[[#This Row],[UnitPriceFuture]]</f>
        <v>16.600000000000001</v>
      </c>
      <c r="X34" s="47">
        <f>Table_Query_from_Mac10[[#This Row],[Unit Increase]]*Table_Query_from_Mac10[[#This Row],[UnitPriceFuture]]</f>
        <v>0</v>
      </c>
      <c r="Y34" s="47">
        <f>Table_Query_from_Mac10[[#This Row],[Unit Increase]]*Table_Query_from_Mac10[[#This Row],[Future-cost]]</f>
        <v>0</v>
      </c>
      <c r="Z34" s="47">
        <f>-(Table_Query_from_Mac10[[#This Row],[Incremental Sales]]+((Table_Query_from_Mac10[[#This Row],[Incremental Sales]]*-(SUM(Summary!$S$8:$S$9)))))*Summary!$S$18</f>
        <v>0</v>
      </c>
      <c r="AA34" s="47">
        <f>IFERROR(Table_Query_from_Mac10[[#This Row],[Incremental Cost]]/Table_Query_from_Mac10[[#This Row],[Incremental Sales]],0)</f>
        <v>0</v>
      </c>
      <c r="AB34" s="47">
        <f>IFERROR(Table_Query_from_Mac10[[#This Row],[TotalCostFuture]]/Table_Query_from_Mac10[[#This Row],[totalsalesFuture]],0)</f>
        <v>0.47469879518072289</v>
      </c>
      <c r="AN34" s="30">
        <v>12</v>
      </c>
      <c r="AO34">
        <f t="shared" si="0"/>
        <v>3</v>
      </c>
      <c r="AQ34" s="30">
        <v>47.44</v>
      </c>
      <c r="AR34">
        <f t="shared" si="1"/>
        <v>16.600000000000001</v>
      </c>
    </row>
    <row r="35" spans="1:44" x14ac:dyDescent="0.25">
      <c r="A35">
        <v>90002</v>
      </c>
      <c r="B35">
        <v>15</v>
      </c>
      <c r="C35" t="s">
        <v>86</v>
      </c>
      <c r="D35" t="s">
        <v>79</v>
      </c>
      <c r="E35">
        <v>3</v>
      </c>
      <c r="F35">
        <v>8.59</v>
      </c>
      <c r="G35">
        <v>18.11</v>
      </c>
      <c r="H35" s="1">
        <v>44840</v>
      </c>
      <c r="I35" s="20">
        <v>0</v>
      </c>
      <c r="J35" s="47">
        <f>Table_Query_from_Mac10[[#This Row],[unit_price]]-(Table_Query_from_Mac10[[#This Row],[unit_price]]*(Table_Query_from_Mac10[[#This Row],[discount_pct]]/100))</f>
        <v>18.11</v>
      </c>
      <c r="K35" s="47">
        <f>Table_Query_from_Mac10[[#This Row],[unit_cost]]</f>
        <v>8.59</v>
      </c>
      <c r="L35" s="47">
        <f>Table_Query_from_Mac10[[#This Row],[Live-cost]]*(1+Table_Query_from_Mac10[[#This Row],[CogsIncreasebyTYPE]])</f>
        <v>8.59</v>
      </c>
      <c r="M35" s="47">
        <f>Table_Query_from_Mac10[[#This Row],[Live-cost]]*Table_Query_from_Mac10[[#This Row],[qty_to_ship]]</f>
        <v>25.77</v>
      </c>
      <c r="N35" s="47">
        <f>IF(Table_Query_from_Mac10[[#This Row],[item_no]]="KDA",-Table_Query_from_Mac10[[#This Row],[unit_price]],Table_Query_from_Mac10[[#This Row],[Net Unit]]*Table_Query_from_Mac10[[#This Row],[qty_to_ship]])</f>
        <v>54.33</v>
      </c>
      <c r="O35" s="47">
        <f>SUMIFS(Summary!C:C,Summary!H:H,Table_Query_from_Mac10[[#This Row],[Juiceoc]])</f>
        <v>0</v>
      </c>
      <c r="P35" s="47">
        <f>SUMIFS(Summary!D:D,Summary!H:H,Table_Query_from_Mac10[[#This Row],[Juiceoc]])</f>
        <v>0</v>
      </c>
      <c r="Q35" s="47">
        <f>SUMIFS(Summary!E:E,Summary!H:H,Table_Query_from_Mac10[[#This Row],[Juiceoc]])</f>
        <v>0</v>
      </c>
      <c r="R35" s="47">
        <f>Table_Query_from_Mac10[[#This Row],[Net Unit]]*(1+Table_Query_from_Mac10[[#This Row],[PriceIncreasebyType]])</f>
        <v>18.11</v>
      </c>
      <c r="S35" s="47">
        <f>Table_Query_from_Mac10[[#This Row],[UnitPriceFuture]]*Table_Query_from_Mac10[[#This Row],[qtytoShipFuture]]</f>
        <v>54.33</v>
      </c>
      <c r="T35" s="47">
        <f>ROUND(Table_Query_from_Mac10[[#This Row],[qty_to_ship]]*(1+Table_Query_from_Mac10[[#This Row],[VolumeIncreasebyType]]),0)</f>
        <v>3</v>
      </c>
      <c r="U35" s="47">
        <f>Table_Query_from_Mac10[[#This Row],[qtytoShipFuture]]*Table_Query_from_Mac10[[#This Row],[Future-cost]]</f>
        <v>25.77</v>
      </c>
      <c r="V35" s="47">
        <f>Table_Query_from_Mac10[[#This Row],[qtytoShipFuture]]-Table_Query_from_Mac10[[#This Row],[qty_to_ship]]</f>
        <v>0</v>
      </c>
      <c r="W35" s="47">
        <f>Table_Query_from_Mac10[[#This Row],[UnitPriceFuture]]</f>
        <v>18.11</v>
      </c>
      <c r="X35" s="47">
        <f>Table_Query_from_Mac10[[#This Row],[Unit Increase]]*Table_Query_from_Mac10[[#This Row],[UnitPriceFuture]]</f>
        <v>0</v>
      </c>
      <c r="Y35" s="47">
        <f>Table_Query_from_Mac10[[#This Row],[Unit Increase]]*Table_Query_from_Mac10[[#This Row],[Future-cost]]</f>
        <v>0</v>
      </c>
      <c r="Z35" s="47">
        <f>-(Table_Query_from_Mac10[[#This Row],[Incremental Sales]]+((Table_Query_from_Mac10[[#This Row],[Incremental Sales]]*-(SUM(Summary!$S$8:$S$9)))))*Summary!$S$18</f>
        <v>0</v>
      </c>
      <c r="AA35" s="47">
        <f>IFERROR(Table_Query_from_Mac10[[#This Row],[Incremental Cost]]/Table_Query_from_Mac10[[#This Row],[Incremental Sales]],0)</f>
        <v>0</v>
      </c>
      <c r="AB35" s="47">
        <f>IFERROR(Table_Query_from_Mac10[[#This Row],[TotalCostFuture]]/Table_Query_from_Mac10[[#This Row],[totalsalesFuture]],0)</f>
        <v>0.47432357813362785</v>
      </c>
      <c r="AN35" s="31">
        <v>12</v>
      </c>
      <c r="AO35">
        <f t="shared" si="0"/>
        <v>3</v>
      </c>
      <c r="AQ35" s="31">
        <v>51.73</v>
      </c>
      <c r="AR35">
        <f t="shared" si="1"/>
        <v>18.11</v>
      </c>
    </row>
    <row r="36" spans="1:44" x14ac:dyDescent="0.25">
      <c r="A36">
        <v>90002</v>
      </c>
      <c r="B36">
        <v>16</v>
      </c>
      <c r="C36" t="s">
        <v>86</v>
      </c>
      <c r="D36" t="s">
        <v>79</v>
      </c>
      <c r="E36">
        <v>5</v>
      </c>
      <c r="F36">
        <v>10.039999999999999</v>
      </c>
      <c r="G36">
        <v>22.25</v>
      </c>
      <c r="H36" s="1">
        <v>44840</v>
      </c>
      <c r="I36" s="20">
        <v>0</v>
      </c>
      <c r="J36" s="47">
        <f>Table_Query_from_Mac10[[#This Row],[unit_price]]-(Table_Query_from_Mac10[[#This Row],[unit_price]]*(Table_Query_from_Mac10[[#This Row],[discount_pct]]/100))</f>
        <v>22.25</v>
      </c>
      <c r="K36" s="47">
        <f>Table_Query_from_Mac10[[#This Row],[unit_cost]]</f>
        <v>10.039999999999999</v>
      </c>
      <c r="L36" s="47">
        <f>Table_Query_from_Mac10[[#This Row],[Live-cost]]*(1+Table_Query_from_Mac10[[#This Row],[CogsIncreasebyTYPE]])</f>
        <v>10.039999999999999</v>
      </c>
      <c r="M36" s="47">
        <f>Table_Query_from_Mac10[[#This Row],[Live-cost]]*Table_Query_from_Mac10[[#This Row],[qty_to_ship]]</f>
        <v>50.199999999999996</v>
      </c>
      <c r="N36" s="47">
        <f>IF(Table_Query_from_Mac10[[#This Row],[item_no]]="KDA",-Table_Query_from_Mac10[[#This Row],[unit_price]],Table_Query_from_Mac10[[#This Row],[Net Unit]]*Table_Query_from_Mac10[[#This Row],[qty_to_ship]])</f>
        <v>111.25</v>
      </c>
      <c r="O36" s="47">
        <f>SUMIFS(Summary!C:C,Summary!H:H,Table_Query_from_Mac10[[#This Row],[Juiceoc]])</f>
        <v>0</v>
      </c>
      <c r="P36" s="47">
        <f>SUMIFS(Summary!D:D,Summary!H:H,Table_Query_from_Mac10[[#This Row],[Juiceoc]])</f>
        <v>0</v>
      </c>
      <c r="Q36" s="47">
        <f>SUMIFS(Summary!E:E,Summary!H:H,Table_Query_from_Mac10[[#This Row],[Juiceoc]])</f>
        <v>0</v>
      </c>
      <c r="R36" s="47">
        <f>Table_Query_from_Mac10[[#This Row],[Net Unit]]*(1+Table_Query_from_Mac10[[#This Row],[PriceIncreasebyType]])</f>
        <v>22.25</v>
      </c>
      <c r="S36" s="47">
        <f>Table_Query_from_Mac10[[#This Row],[UnitPriceFuture]]*Table_Query_from_Mac10[[#This Row],[qtytoShipFuture]]</f>
        <v>111.25</v>
      </c>
      <c r="T36" s="47">
        <f>ROUND(Table_Query_from_Mac10[[#This Row],[qty_to_ship]]*(1+Table_Query_from_Mac10[[#This Row],[VolumeIncreasebyType]]),0)</f>
        <v>5</v>
      </c>
      <c r="U36" s="47">
        <f>Table_Query_from_Mac10[[#This Row],[qtytoShipFuture]]*Table_Query_from_Mac10[[#This Row],[Future-cost]]</f>
        <v>50.199999999999996</v>
      </c>
      <c r="V36" s="47">
        <f>Table_Query_from_Mac10[[#This Row],[qtytoShipFuture]]-Table_Query_from_Mac10[[#This Row],[qty_to_ship]]</f>
        <v>0</v>
      </c>
      <c r="W36" s="47">
        <f>Table_Query_from_Mac10[[#This Row],[UnitPriceFuture]]</f>
        <v>22.25</v>
      </c>
      <c r="X36" s="47">
        <f>Table_Query_from_Mac10[[#This Row],[Unit Increase]]*Table_Query_from_Mac10[[#This Row],[UnitPriceFuture]]</f>
        <v>0</v>
      </c>
      <c r="Y36" s="47">
        <f>Table_Query_from_Mac10[[#This Row],[Unit Increase]]*Table_Query_from_Mac10[[#This Row],[Future-cost]]</f>
        <v>0</v>
      </c>
      <c r="Z36" s="47">
        <f>-(Table_Query_from_Mac10[[#This Row],[Incremental Sales]]+((Table_Query_from_Mac10[[#This Row],[Incremental Sales]]*-(SUM(Summary!$S$8:$S$9)))))*Summary!$S$18</f>
        <v>0</v>
      </c>
      <c r="AA36" s="47">
        <f>IFERROR(Table_Query_from_Mac10[[#This Row],[Incremental Cost]]/Table_Query_from_Mac10[[#This Row],[Incremental Sales]],0)</f>
        <v>0</v>
      </c>
      <c r="AB36" s="47">
        <f>IFERROR(Table_Query_from_Mac10[[#This Row],[TotalCostFuture]]/Table_Query_from_Mac10[[#This Row],[totalsalesFuture]],0)</f>
        <v>0.45123595505617975</v>
      </c>
      <c r="AN36" s="30">
        <v>18</v>
      </c>
      <c r="AO36">
        <f t="shared" si="0"/>
        <v>5</v>
      </c>
      <c r="AQ36" s="30">
        <v>63.58</v>
      </c>
      <c r="AR36">
        <f t="shared" si="1"/>
        <v>22.25</v>
      </c>
    </row>
    <row r="37" spans="1:44" x14ac:dyDescent="0.25">
      <c r="A37">
        <v>90002</v>
      </c>
      <c r="B37">
        <v>17</v>
      </c>
      <c r="C37" t="s">
        <v>84</v>
      </c>
      <c r="D37" t="s">
        <v>79</v>
      </c>
      <c r="E37">
        <v>3</v>
      </c>
      <c r="F37">
        <v>9.51</v>
      </c>
      <c r="G37">
        <v>21.13</v>
      </c>
      <c r="H37" s="1">
        <v>44840</v>
      </c>
      <c r="I37" s="20">
        <v>0</v>
      </c>
      <c r="J37" s="47">
        <f>Table_Query_from_Mac10[[#This Row],[unit_price]]-(Table_Query_from_Mac10[[#This Row],[unit_price]]*(Table_Query_from_Mac10[[#This Row],[discount_pct]]/100))</f>
        <v>21.13</v>
      </c>
      <c r="K37" s="47">
        <f>Table_Query_from_Mac10[[#This Row],[unit_cost]]</f>
        <v>9.51</v>
      </c>
      <c r="L37" s="47">
        <f>Table_Query_from_Mac10[[#This Row],[Live-cost]]*(1+Table_Query_from_Mac10[[#This Row],[CogsIncreasebyTYPE]])</f>
        <v>9.51</v>
      </c>
      <c r="M37" s="47">
        <f>Table_Query_from_Mac10[[#This Row],[Live-cost]]*Table_Query_from_Mac10[[#This Row],[qty_to_ship]]</f>
        <v>28.53</v>
      </c>
      <c r="N37" s="47">
        <f>IF(Table_Query_from_Mac10[[#This Row],[item_no]]="KDA",-Table_Query_from_Mac10[[#This Row],[unit_price]],Table_Query_from_Mac10[[#This Row],[Net Unit]]*Table_Query_from_Mac10[[#This Row],[qty_to_ship]])</f>
        <v>63.39</v>
      </c>
      <c r="O37" s="47">
        <f>SUMIFS(Summary!C:C,Summary!H:H,Table_Query_from_Mac10[[#This Row],[Juiceoc]])</f>
        <v>0</v>
      </c>
      <c r="P37" s="47">
        <f>SUMIFS(Summary!D:D,Summary!H:H,Table_Query_from_Mac10[[#This Row],[Juiceoc]])</f>
        <v>0</v>
      </c>
      <c r="Q37" s="47">
        <f>SUMIFS(Summary!E:E,Summary!H:H,Table_Query_from_Mac10[[#This Row],[Juiceoc]])</f>
        <v>0</v>
      </c>
      <c r="R37" s="47">
        <f>Table_Query_from_Mac10[[#This Row],[Net Unit]]*(1+Table_Query_from_Mac10[[#This Row],[PriceIncreasebyType]])</f>
        <v>21.13</v>
      </c>
      <c r="S37" s="47">
        <f>Table_Query_from_Mac10[[#This Row],[UnitPriceFuture]]*Table_Query_from_Mac10[[#This Row],[qtytoShipFuture]]</f>
        <v>63.39</v>
      </c>
      <c r="T37" s="47">
        <f>ROUND(Table_Query_from_Mac10[[#This Row],[qty_to_ship]]*(1+Table_Query_from_Mac10[[#This Row],[VolumeIncreasebyType]]),0)</f>
        <v>3</v>
      </c>
      <c r="U37" s="47">
        <f>Table_Query_from_Mac10[[#This Row],[qtytoShipFuture]]*Table_Query_from_Mac10[[#This Row],[Future-cost]]</f>
        <v>28.53</v>
      </c>
      <c r="V37" s="47">
        <f>Table_Query_from_Mac10[[#This Row],[qtytoShipFuture]]-Table_Query_from_Mac10[[#This Row],[qty_to_ship]]</f>
        <v>0</v>
      </c>
      <c r="W37" s="47">
        <f>Table_Query_from_Mac10[[#This Row],[UnitPriceFuture]]</f>
        <v>21.13</v>
      </c>
      <c r="X37" s="47">
        <f>Table_Query_from_Mac10[[#This Row],[Unit Increase]]*Table_Query_from_Mac10[[#This Row],[UnitPriceFuture]]</f>
        <v>0</v>
      </c>
      <c r="Y37" s="47">
        <f>Table_Query_from_Mac10[[#This Row],[Unit Increase]]*Table_Query_from_Mac10[[#This Row],[Future-cost]]</f>
        <v>0</v>
      </c>
      <c r="Z37" s="47">
        <f>-(Table_Query_from_Mac10[[#This Row],[Incremental Sales]]+((Table_Query_from_Mac10[[#This Row],[Incremental Sales]]*-(SUM(Summary!$S$8:$S$9)))))*Summary!$S$18</f>
        <v>0</v>
      </c>
      <c r="AA37" s="47">
        <f>IFERROR(Table_Query_from_Mac10[[#This Row],[Incremental Cost]]/Table_Query_from_Mac10[[#This Row],[Incremental Sales]],0)</f>
        <v>0</v>
      </c>
      <c r="AB37" s="47">
        <f>IFERROR(Table_Query_from_Mac10[[#This Row],[TotalCostFuture]]/Table_Query_from_Mac10[[#This Row],[totalsalesFuture]],0)</f>
        <v>0.45007098911500237</v>
      </c>
      <c r="AN37" s="31">
        <v>12</v>
      </c>
      <c r="AO37">
        <f t="shared" si="0"/>
        <v>3</v>
      </c>
      <c r="AQ37" s="31">
        <v>60.36</v>
      </c>
      <c r="AR37">
        <f t="shared" si="1"/>
        <v>21.13</v>
      </c>
    </row>
    <row r="38" spans="1:44" x14ac:dyDescent="0.25">
      <c r="A38">
        <v>90002</v>
      </c>
      <c r="B38">
        <v>18</v>
      </c>
      <c r="C38" t="s">
        <v>84</v>
      </c>
      <c r="D38" t="s">
        <v>79</v>
      </c>
      <c r="E38">
        <v>2</v>
      </c>
      <c r="F38">
        <v>10.93</v>
      </c>
      <c r="G38">
        <v>25.2</v>
      </c>
      <c r="H38" s="1">
        <v>44840</v>
      </c>
      <c r="I38" s="20">
        <v>0</v>
      </c>
      <c r="J38" s="47">
        <f>Table_Query_from_Mac10[[#This Row],[unit_price]]-(Table_Query_from_Mac10[[#This Row],[unit_price]]*(Table_Query_from_Mac10[[#This Row],[discount_pct]]/100))</f>
        <v>25.2</v>
      </c>
      <c r="K38" s="47">
        <f>Table_Query_from_Mac10[[#This Row],[unit_cost]]</f>
        <v>10.93</v>
      </c>
      <c r="L38" s="47">
        <f>Table_Query_from_Mac10[[#This Row],[Live-cost]]*(1+Table_Query_from_Mac10[[#This Row],[CogsIncreasebyTYPE]])</f>
        <v>10.93</v>
      </c>
      <c r="M38" s="47">
        <f>Table_Query_from_Mac10[[#This Row],[Live-cost]]*Table_Query_from_Mac10[[#This Row],[qty_to_ship]]</f>
        <v>21.86</v>
      </c>
      <c r="N38" s="47">
        <f>IF(Table_Query_from_Mac10[[#This Row],[item_no]]="KDA",-Table_Query_from_Mac10[[#This Row],[unit_price]],Table_Query_from_Mac10[[#This Row],[Net Unit]]*Table_Query_from_Mac10[[#This Row],[qty_to_ship]])</f>
        <v>50.4</v>
      </c>
      <c r="O38" s="47">
        <f>SUMIFS(Summary!C:C,Summary!H:H,Table_Query_from_Mac10[[#This Row],[Juiceoc]])</f>
        <v>0</v>
      </c>
      <c r="P38" s="47">
        <f>SUMIFS(Summary!D:D,Summary!H:H,Table_Query_from_Mac10[[#This Row],[Juiceoc]])</f>
        <v>0</v>
      </c>
      <c r="Q38" s="47">
        <f>SUMIFS(Summary!E:E,Summary!H:H,Table_Query_from_Mac10[[#This Row],[Juiceoc]])</f>
        <v>0</v>
      </c>
      <c r="R38" s="47">
        <f>Table_Query_from_Mac10[[#This Row],[Net Unit]]*(1+Table_Query_from_Mac10[[#This Row],[PriceIncreasebyType]])</f>
        <v>25.2</v>
      </c>
      <c r="S38" s="47">
        <f>Table_Query_from_Mac10[[#This Row],[UnitPriceFuture]]*Table_Query_from_Mac10[[#This Row],[qtytoShipFuture]]</f>
        <v>50.4</v>
      </c>
      <c r="T38" s="47">
        <f>ROUND(Table_Query_from_Mac10[[#This Row],[qty_to_ship]]*(1+Table_Query_from_Mac10[[#This Row],[VolumeIncreasebyType]]),0)</f>
        <v>2</v>
      </c>
      <c r="U38" s="47">
        <f>Table_Query_from_Mac10[[#This Row],[qtytoShipFuture]]*Table_Query_from_Mac10[[#This Row],[Future-cost]]</f>
        <v>21.86</v>
      </c>
      <c r="V38" s="47">
        <f>Table_Query_from_Mac10[[#This Row],[qtytoShipFuture]]-Table_Query_from_Mac10[[#This Row],[qty_to_ship]]</f>
        <v>0</v>
      </c>
      <c r="W38" s="47">
        <f>Table_Query_from_Mac10[[#This Row],[UnitPriceFuture]]</f>
        <v>25.2</v>
      </c>
      <c r="X38" s="47">
        <f>Table_Query_from_Mac10[[#This Row],[Unit Increase]]*Table_Query_from_Mac10[[#This Row],[UnitPriceFuture]]</f>
        <v>0</v>
      </c>
      <c r="Y38" s="47">
        <f>Table_Query_from_Mac10[[#This Row],[Unit Increase]]*Table_Query_from_Mac10[[#This Row],[Future-cost]]</f>
        <v>0</v>
      </c>
      <c r="Z38" s="47">
        <f>-(Table_Query_from_Mac10[[#This Row],[Incremental Sales]]+((Table_Query_from_Mac10[[#This Row],[Incremental Sales]]*-(SUM(Summary!$S$8:$S$9)))))*Summary!$S$18</f>
        <v>0</v>
      </c>
      <c r="AA38" s="47">
        <f>IFERROR(Table_Query_from_Mac10[[#This Row],[Incremental Cost]]/Table_Query_from_Mac10[[#This Row],[Incremental Sales]],0)</f>
        <v>0</v>
      </c>
      <c r="AB38" s="47">
        <f>IFERROR(Table_Query_from_Mac10[[#This Row],[TotalCostFuture]]/Table_Query_from_Mac10[[#This Row],[totalsalesFuture]],0)</f>
        <v>0.43373015873015874</v>
      </c>
      <c r="AN38" s="30">
        <v>8</v>
      </c>
      <c r="AO38">
        <f t="shared" si="0"/>
        <v>2</v>
      </c>
      <c r="AQ38" s="30">
        <v>71.989999999999995</v>
      </c>
      <c r="AR38">
        <f t="shared" si="1"/>
        <v>25.2</v>
      </c>
    </row>
    <row r="39" spans="1:44" x14ac:dyDescent="0.25">
      <c r="A39">
        <v>90002</v>
      </c>
      <c r="B39">
        <v>19</v>
      </c>
      <c r="C39" t="s">
        <v>84</v>
      </c>
      <c r="D39" t="s">
        <v>79</v>
      </c>
      <c r="E39">
        <v>2</v>
      </c>
      <c r="F39">
        <v>12.09</v>
      </c>
      <c r="G39">
        <v>29.86</v>
      </c>
      <c r="H39" s="1">
        <v>44840</v>
      </c>
      <c r="I39" s="20">
        <v>0</v>
      </c>
      <c r="J39" s="47">
        <f>Table_Query_from_Mac10[[#This Row],[unit_price]]-(Table_Query_from_Mac10[[#This Row],[unit_price]]*(Table_Query_from_Mac10[[#This Row],[discount_pct]]/100))</f>
        <v>29.86</v>
      </c>
      <c r="K39" s="47">
        <f>Table_Query_from_Mac10[[#This Row],[unit_cost]]</f>
        <v>12.09</v>
      </c>
      <c r="L39" s="47">
        <f>Table_Query_from_Mac10[[#This Row],[Live-cost]]*(1+Table_Query_from_Mac10[[#This Row],[CogsIncreasebyTYPE]])</f>
        <v>12.09</v>
      </c>
      <c r="M39" s="47">
        <f>Table_Query_from_Mac10[[#This Row],[Live-cost]]*Table_Query_from_Mac10[[#This Row],[qty_to_ship]]</f>
        <v>24.18</v>
      </c>
      <c r="N39" s="47">
        <f>IF(Table_Query_from_Mac10[[#This Row],[item_no]]="KDA",-Table_Query_from_Mac10[[#This Row],[unit_price]],Table_Query_from_Mac10[[#This Row],[Net Unit]]*Table_Query_from_Mac10[[#This Row],[qty_to_ship]])</f>
        <v>59.72</v>
      </c>
      <c r="O39" s="47">
        <f>SUMIFS(Summary!C:C,Summary!H:H,Table_Query_from_Mac10[[#This Row],[Juiceoc]])</f>
        <v>0</v>
      </c>
      <c r="P39" s="47">
        <f>SUMIFS(Summary!D:D,Summary!H:H,Table_Query_from_Mac10[[#This Row],[Juiceoc]])</f>
        <v>0</v>
      </c>
      <c r="Q39" s="47">
        <f>SUMIFS(Summary!E:E,Summary!H:H,Table_Query_from_Mac10[[#This Row],[Juiceoc]])</f>
        <v>0</v>
      </c>
      <c r="R39" s="47">
        <f>Table_Query_from_Mac10[[#This Row],[Net Unit]]*(1+Table_Query_from_Mac10[[#This Row],[PriceIncreasebyType]])</f>
        <v>29.86</v>
      </c>
      <c r="S39" s="47">
        <f>Table_Query_from_Mac10[[#This Row],[UnitPriceFuture]]*Table_Query_from_Mac10[[#This Row],[qtytoShipFuture]]</f>
        <v>59.72</v>
      </c>
      <c r="T39" s="47">
        <f>ROUND(Table_Query_from_Mac10[[#This Row],[qty_to_ship]]*(1+Table_Query_from_Mac10[[#This Row],[VolumeIncreasebyType]]),0)</f>
        <v>2</v>
      </c>
      <c r="U39" s="47">
        <f>Table_Query_from_Mac10[[#This Row],[qtytoShipFuture]]*Table_Query_from_Mac10[[#This Row],[Future-cost]]</f>
        <v>24.18</v>
      </c>
      <c r="V39" s="47">
        <f>Table_Query_from_Mac10[[#This Row],[qtytoShipFuture]]-Table_Query_from_Mac10[[#This Row],[qty_to_ship]]</f>
        <v>0</v>
      </c>
      <c r="W39" s="47">
        <f>Table_Query_from_Mac10[[#This Row],[UnitPriceFuture]]</f>
        <v>29.86</v>
      </c>
      <c r="X39" s="47">
        <f>Table_Query_from_Mac10[[#This Row],[Unit Increase]]*Table_Query_from_Mac10[[#This Row],[UnitPriceFuture]]</f>
        <v>0</v>
      </c>
      <c r="Y39" s="47">
        <f>Table_Query_from_Mac10[[#This Row],[Unit Increase]]*Table_Query_from_Mac10[[#This Row],[Future-cost]]</f>
        <v>0</v>
      </c>
      <c r="Z39" s="47">
        <f>-(Table_Query_from_Mac10[[#This Row],[Incremental Sales]]+((Table_Query_from_Mac10[[#This Row],[Incremental Sales]]*-(SUM(Summary!$S$8:$S$9)))))*Summary!$S$18</f>
        <v>0</v>
      </c>
      <c r="AA39" s="47">
        <f>IFERROR(Table_Query_from_Mac10[[#This Row],[Incremental Cost]]/Table_Query_from_Mac10[[#This Row],[Incremental Sales]],0)</f>
        <v>0</v>
      </c>
      <c r="AB39" s="47">
        <f>IFERROR(Table_Query_from_Mac10[[#This Row],[TotalCostFuture]]/Table_Query_from_Mac10[[#This Row],[totalsalesFuture]],0)</f>
        <v>0.40488948425987942</v>
      </c>
      <c r="AN39" s="31">
        <v>8</v>
      </c>
      <c r="AO39">
        <f t="shared" si="0"/>
        <v>2</v>
      </c>
      <c r="AQ39" s="31">
        <v>85.3</v>
      </c>
      <c r="AR39">
        <f t="shared" si="1"/>
        <v>29.86</v>
      </c>
    </row>
    <row r="40" spans="1:44" x14ac:dyDescent="0.25">
      <c r="A40">
        <v>90002</v>
      </c>
      <c r="B40">
        <v>20</v>
      </c>
      <c r="C40" t="s">
        <v>86</v>
      </c>
      <c r="D40" t="s">
        <v>79</v>
      </c>
      <c r="E40">
        <v>36</v>
      </c>
      <c r="F40">
        <v>1.2</v>
      </c>
      <c r="G40">
        <v>3.19</v>
      </c>
      <c r="H40" s="1">
        <v>44840</v>
      </c>
      <c r="I40" s="20">
        <v>0</v>
      </c>
      <c r="J40" s="47">
        <f>Table_Query_from_Mac10[[#This Row],[unit_price]]-(Table_Query_from_Mac10[[#This Row],[unit_price]]*(Table_Query_from_Mac10[[#This Row],[discount_pct]]/100))</f>
        <v>3.19</v>
      </c>
      <c r="K40" s="47">
        <f>Table_Query_from_Mac10[[#This Row],[unit_cost]]</f>
        <v>1.2</v>
      </c>
      <c r="L40" s="47">
        <f>Table_Query_from_Mac10[[#This Row],[Live-cost]]*(1+Table_Query_from_Mac10[[#This Row],[CogsIncreasebyTYPE]])</f>
        <v>1.2</v>
      </c>
      <c r="M40" s="47">
        <f>Table_Query_from_Mac10[[#This Row],[Live-cost]]*Table_Query_from_Mac10[[#This Row],[qty_to_ship]]</f>
        <v>43.199999999999996</v>
      </c>
      <c r="N40" s="47">
        <f>IF(Table_Query_from_Mac10[[#This Row],[item_no]]="KDA",-Table_Query_from_Mac10[[#This Row],[unit_price]],Table_Query_from_Mac10[[#This Row],[Net Unit]]*Table_Query_from_Mac10[[#This Row],[qty_to_ship]])</f>
        <v>114.84</v>
      </c>
      <c r="O40" s="47">
        <f>SUMIFS(Summary!C:C,Summary!H:H,Table_Query_from_Mac10[[#This Row],[Juiceoc]])</f>
        <v>0</v>
      </c>
      <c r="P40" s="47">
        <f>SUMIFS(Summary!D:D,Summary!H:H,Table_Query_from_Mac10[[#This Row],[Juiceoc]])</f>
        <v>0</v>
      </c>
      <c r="Q40" s="47">
        <f>SUMIFS(Summary!E:E,Summary!H:H,Table_Query_from_Mac10[[#This Row],[Juiceoc]])</f>
        <v>0</v>
      </c>
      <c r="R40" s="47">
        <f>Table_Query_from_Mac10[[#This Row],[Net Unit]]*(1+Table_Query_from_Mac10[[#This Row],[PriceIncreasebyType]])</f>
        <v>3.19</v>
      </c>
      <c r="S40" s="47">
        <f>Table_Query_from_Mac10[[#This Row],[UnitPriceFuture]]*Table_Query_from_Mac10[[#This Row],[qtytoShipFuture]]</f>
        <v>114.84</v>
      </c>
      <c r="T40" s="47">
        <f>ROUND(Table_Query_from_Mac10[[#This Row],[qty_to_ship]]*(1+Table_Query_from_Mac10[[#This Row],[VolumeIncreasebyType]]),0)</f>
        <v>36</v>
      </c>
      <c r="U40" s="47">
        <f>Table_Query_from_Mac10[[#This Row],[qtytoShipFuture]]*Table_Query_from_Mac10[[#This Row],[Future-cost]]</f>
        <v>43.199999999999996</v>
      </c>
      <c r="V40" s="47">
        <f>Table_Query_from_Mac10[[#This Row],[qtytoShipFuture]]-Table_Query_from_Mac10[[#This Row],[qty_to_ship]]</f>
        <v>0</v>
      </c>
      <c r="W40" s="47">
        <f>Table_Query_from_Mac10[[#This Row],[UnitPriceFuture]]</f>
        <v>3.19</v>
      </c>
      <c r="X40" s="47">
        <f>Table_Query_from_Mac10[[#This Row],[Unit Increase]]*Table_Query_from_Mac10[[#This Row],[UnitPriceFuture]]</f>
        <v>0</v>
      </c>
      <c r="Y40" s="47">
        <f>Table_Query_from_Mac10[[#This Row],[Unit Increase]]*Table_Query_from_Mac10[[#This Row],[Future-cost]]</f>
        <v>0</v>
      </c>
      <c r="Z40" s="47">
        <f>-(Table_Query_from_Mac10[[#This Row],[Incremental Sales]]+((Table_Query_from_Mac10[[#This Row],[Incremental Sales]]*-(SUM(Summary!$S$8:$S$9)))))*Summary!$S$18</f>
        <v>0</v>
      </c>
      <c r="AA40" s="47">
        <f>IFERROR(Table_Query_from_Mac10[[#This Row],[Incremental Cost]]/Table_Query_from_Mac10[[#This Row],[Incremental Sales]],0)</f>
        <v>0</v>
      </c>
      <c r="AB40" s="47">
        <f>IFERROR(Table_Query_from_Mac10[[#This Row],[TotalCostFuture]]/Table_Query_from_Mac10[[#This Row],[totalsalesFuture]],0)</f>
        <v>0.37617554858934166</v>
      </c>
      <c r="AN40" s="30">
        <v>144</v>
      </c>
      <c r="AO40">
        <f t="shared" si="0"/>
        <v>36</v>
      </c>
      <c r="AQ40" s="30">
        <v>9.1</v>
      </c>
      <c r="AR40">
        <f t="shared" si="1"/>
        <v>3.19</v>
      </c>
    </row>
    <row r="41" spans="1:44" x14ac:dyDescent="0.25">
      <c r="A41">
        <v>90002</v>
      </c>
      <c r="B41">
        <v>21</v>
      </c>
      <c r="C41" t="s">
        <v>86</v>
      </c>
      <c r="D41" t="s">
        <v>79</v>
      </c>
      <c r="E41">
        <v>30</v>
      </c>
      <c r="F41">
        <v>1.31</v>
      </c>
      <c r="G41">
        <v>3.01</v>
      </c>
      <c r="H41" s="1">
        <v>44840</v>
      </c>
      <c r="I41" s="20">
        <v>0</v>
      </c>
      <c r="J41" s="47">
        <f>Table_Query_from_Mac10[[#This Row],[unit_price]]-(Table_Query_from_Mac10[[#This Row],[unit_price]]*(Table_Query_from_Mac10[[#This Row],[discount_pct]]/100))</f>
        <v>3.01</v>
      </c>
      <c r="K41" s="47">
        <f>Table_Query_from_Mac10[[#This Row],[unit_cost]]</f>
        <v>1.31</v>
      </c>
      <c r="L41" s="47">
        <f>Table_Query_from_Mac10[[#This Row],[Live-cost]]*(1+Table_Query_from_Mac10[[#This Row],[CogsIncreasebyTYPE]])</f>
        <v>1.31</v>
      </c>
      <c r="M41" s="47">
        <f>Table_Query_from_Mac10[[#This Row],[Live-cost]]*Table_Query_from_Mac10[[#This Row],[qty_to_ship]]</f>
        <v>39.300000000000004</v>
      </c>
      <c r="N41" s="47">
        <f>IF(Table_Query_from_Mac10[[#This Row],[item_no]]="KDA",-Table_Query_from_Mac10[[#This Row],[unit_price]],Table_Query_from_Mac10[[#This Row],[Net Unit]]*Table_Query_from_Mac10[[#This Row],[qty_to_ship]])</f>
        <v>90.3</v>
      </c>
      <c r="O41" s="47">
        <f>SUMIFS(Summary!C:C,Summary!H:H,Table_Query_from_Mac10[[#This Row],[Juiceoc]])</f>
        <v>0</v>
      </c>
      <c r="P41" s="47">
        <f>SUMIFS(Summary!D:D,Summary!H:H,Table_Query_from_Mac10[[#This Row],[Juiceoc]])</f>
        <v>0</v>
      </c>
      <c r="Q41" s="47">
        <f>SUMIFS(Summary!E:E,Summary!H:H,Table_Query_from_Mac10[[#This Row],[Juiceoc]])</f>
        <v>0</v>
      </c>
      <c r="R41" s="47">
        <f>Table_Query_from_Mac10[[#This Row],[Net Unit]]*(1+Table_Query_from_Mac10[[#This Row],[PriceIncreasebyType]])</f>
        <v>3.01</v>
      </c>
      <c r="S41" s="47">
        <f>Table_Query_from_Mac10[[#This Row],[UnitPriceFuture]]*Table_Query_from_Mac10[[#This Row],[qtytoShipFuture]]</f>
        <v>90.3</v>
      </c>
      <c r="T41" s="47">
        <f>ROUND(Table_Query_from_Mac10[[#This Row],[qty_to_ship]]*(1+Table_Query_from_Mac10[[#This Row],[VolumeIncreasebyType]]),0)</f>
        <v>30</v>
      </c>
      <c r="U41" s="47">
        <f>Table_Query_from_Mac10[[#This Row],[qtytoShipFuture]]*Table_Query_from_Mac10[[#This Row],[Future-cost]]</f>
        <v>39.300000000000004</v>
      </c>
      <c r="V41" s="47">
        <f>Table_Query_from_Mac10[[#This Row],[qtytoShipFuture]]-Table_Query_from_Mac10[[#This Row],[qty_to_ship]]</f>
        <v>0</v>
      </c>
      <c r="W41" s="47">
        <f>Table_Query_from_Mac10[[#This Row],[UnitPriceFuture]]</f>
        <v>3.01</v>
      </c>
      <c r="X41" s="47">
        <f>Table_Query_from_Mac10[[#This Row],[Unit Increase]]*Table_Query_from_Mac10[[#This Row],[UnitPriceFuture]]</f>
        <v>0</v>
      </c>
      <c r="Y41" s="47">
        <f>Table_Query_from_Mac10[[#This Row],[Unit Increase]]*Table_Query_from_Mac10[[#This Row],[Future-cost]]</f>
        <v>0</v>
      </c>
      <c r="Z41" s="47">
        <f>-(Table_Query_from_Mac10[[#This Row],[Incremental Sales]]+((Table_Query_from_Mac10[[#This Row],[Incremental Sales]]*-(SUM(Summary!$S$8:$S$9)))))*Summary!$S$18</f>
        <v>0</v>
      </c>
      <c r="AA41" s="47">
        <f>IFERROR(Table_Query_from_Mac10[[#This Row],[Incremental Cost]]/Table_Query_from_Mac10[[#This Row],[Incremental Sales]],0)</f>
        <v>0</v>
      </c>
      <c r="AB41" s="47">
        <f>IFERROR(Table_Query_from_Mac10[[#This Row],[TotalCostFuture]]/Table_Query_from_Mac10[[#This Row],[totalsalesFuture]],0)</f>
        <v>0.4352159468438539</v>
      </c>
      <c r="AN41" s="31">
        <v>120</v>
      </c>
      <c r="AO41">
        <f t="shared" si="0"/>
        <v>30</v>
      </c>
      <c r="AQ41" s="31">
        <v>8.59</v>
      </c>
      <c r="AR41">
        <f t="shared" si="1"/>
        <v>3.01</v>
      </c>
    </row>
    <row r="42" spans="1:44" x14ac:dyDescent="0.25">
      <c r="A42">
        <v>90002</v>
      </c>
      <c r="B42">
        <v>22</v>
      </c>
      <c r="C42" t="s">
        <v>86</v>
      </c>
      <c r="D42" t="s">
        <v>79</v>
      </c>
      <c r="E42">
        <v>2</v>
      </c>
      <c r="F42">
        <v>1.56</v>
      </c>
      <c r="G42">
        <v>4.08</v>
      </c>
      <c r="H42" s="1">
        <v>44840</v>
      </c>
      <c r="I42" s="20">
        <v>0</v>
      </c>
      <c r="J42" s="47">
        <f>Table_Query_from_Mac10[[#This Row],[unit_price]]-(Table_Query_from_Mac10[[#This Row],[unit_price]]*(Table_Query_from_Mac10[[#This Row],[discount_pct]]/100))</f>
        <v>4.08</v>
      </c>
      <c r="K42" s="47">
        <f>Table_Query_from_Mac10[[#This Row],[unit_cost]]</f>
        <v>1.56</v>
      </c>
      <c r="L42" s="47">
        <f>Table_Query_from_Mac10[[#This Row],[Live-cost]]*(1+Table_Query_from_Mac10[[#This Row],[CogsIncreasebyTYPE]])</f>
        <v>1.56</v>
      </c>
      <c r="M42" s="47">
        <f>Table_Query_from_Mac10[[#This Row],[Live-cost]]*Table_Query_from_Mac10[[#This Row],[qty_to_ship]]</f>
        <v>3.12</v>
      </c>
      <c r="N42" s="47">
        <f>IF(Table_Query_from_Mac10[[#This Row],[item_no]]="KDA",-Table_Query_from_Mac10[[#This Row],[unit_price]],Table_Query_from_Mac10[[#This Row],[Net Unit]]*Table_Query_from_Mac10[[#This Row],[qty_to_ship]])</f>
        <v>8.16</v>
      </c>
      <c r="O42" s="47">
        <f>SUMIFS(Summary!C:C,Summary!H:H,Table_Query_from_Mac10[[#This Row],[Juiceoc]])</f>
        <v>0</v>
      </c>
      <c r="P42" s="47">
        <f>SUMIFS(Summary!D:D,Summary!H:H,Table_Query_from_Mac10[[#This Row],[Juiceoc]])</f>
        <v>0</v>
      </c>
      <c r="Q42" s="47">
        <f>SUMIFS(Summary!E:E,Summary!H:H,Table_Query_from_Mac10[[#This Row],[Juiceoc]])</f>
        <v>0</v>
      </c>
      <c r="R42" s="47">
        <f>Table_Query_from_Mac10[[#This Row],[Net Unit]]*(1+Table_Query_from_Mac10[[#This Row],[PriceIncreasebyType]])</f>
        <v>4.08</v>
      </c>
      <c r="S42" s="47">
        <f>Table_Query_from_Mac10[[#This Row],[UnitPriceFuture]]*Table_Query_from_Mac10[[#This Row],[qtytoShipFuture]]</f>
        <v>8.16</v>
      </c>
      <c r="T42" s="47">
        <f>ROUND(Table_Query_from_Mac10[[#This Row],[qty_to_ship]]*(1+Table_Query_from_Mac10[[#This Row],[VolumeIncreasebyType]]),0)</f>
        <v>2</v>
      </c>
      <c r="U42" s="47">
        <f>Table_Query_from_Mac10[[#This Row],[qtytoShipFuture]]*Table_Query_from_Mac10[[#This Row],[Future-cost]]</f>
        <v>3.12</v>
      </c>
      <c r="V42" s="47">
        <f>Table_Query_from_Mac10[[#This Row],[qtytoShipFuture]]-Table_Query_from_Mac10[[#This Row],[qty_to_ship]]</f>
        <v>0</v>
      </c>
      <c r="W42" s="47">
        <f>Table_Query_from_Mac10[[#This Row],[UnitPriceFuture]]</f>
        <v>4.08</v>
      </c>
      <c r="X42" s="47">
        <f>Table_Query_from_Mac10[[#This Row],[Unit Increase]]*Table_Query_from_Mac10[[#This Row],[UnitPriceFuture]]</f>
        <v>0</v>
      </c>
      <c r="Y42" s="47">
        <f>Table_Query_from_Mac10[[#This Row],[Unit Increase]]*Table_Query_from_Mac10[[#This Row],[Future-cost]]</f>
        <v>0</v>
      </c>
      <c r="Z42" s="47">
        <f>-(Table_Query_from_Mac10[[#This Row],[Incremental Sales]]+((Table_Query_from_Mac10[[#This Row],[Incremental Sales]]*-(SUM(Summary!$S$8:$S$9)))))*Summary!$S$18</f>
        <v>0</v>
      </c>
      <c r="AA42" s="47">
        <f>IFERROR(Table_Query_from_Mac10[[#This Row],[Incremental Cost]]/Table_Query_from_Mac10[[#This Row],[Incremental Sales]],0)</f>
        <v>0</v>
      </c>
      <c r="AB42" s="47">
        <f>IFERROR(Table_Query_from_Mac10[[#This Row],[TotalCostFuture]]/Table_Query_from_Mac10[[#This Row],[totalsalesFuture]],0)</f>
        <v>0.38235294117647062</v>
      </c>
      <c r="AN42" s="30">
        <v>8</v>
      </c>
      <c r="AO42">
        <f t="shared" si="0"/>
        <v>2</v>
      </c>
      <c r="AQ42" s="30">
        <v>11.67</v>
      </c>
      <c r="AR42">
        <f t="shared" si="1"/>
        <v>4.08</v>
      </c>
    </row>
    <row r="43" spans="1:44" x14ac:dyDescent="0.25">
      <c r="A43">
        <v>90002</v>
      </c>
      <c r="B43">
        <v>23</v>
      </c>
      <c r="C43" t="s">
        <v>86</v>
      </c>
      <c r="D43" t="s">
        <v>79</v>
      </c>
      <c r="E43">
        <v>6</v>
      </c>
      <c r="F43">
        <v>13.23</v>
      </c>
      <c r="G43">
        <v>28.67</v>
      </c>
      <c r="H43" s="1">
        <v>44840</v>
      </c>
      <c r="I43" s="20">
        <v>0</v>
      </c>
      <c r="J43" s="47">
        <f>Table_Query_from_Mac10[[#This Row],[unit_price]]-(Table_Query_from_Mac10[[#This Row],[unit_price]]*(Table_Query_from_Mac10[[#This Row],[discount_pct]]/100))</f>
        <v>28.67</v>
      </c>
      <c r="K43" s="47">
        <f>Table_Query_from_Mac10[[#This Row],[unit_cost]]</f>
        <v>13.23</v>
      </c>
      <c r="L43" s="47">
        <f>Table_Query_from_Mac10[[#This Row],[Live-cost]]*(1+Table_Query_from_Mac10[[#This Row],[CogsIncreasebyTYPE]])</f>
        <v>13.23</v>
      </c>
      <c r="M43" s="47">
        <f>Table_Query_from_Mac10[[#This Row],[Live-cost]]*Table_Query_from_Mac10[[#This Row],[qty_to_ship]]</f>
        <v>79.38</v>
      </c>
      <c r="N43" s="47">
        <f>IF(Table_Query_from_Mac10[[#This Row],[item_no]]="KDA",-Table_Query_from_Mac10[[#This Row],[unit_price]],Table_Query_from_Mac10[[#This Row],[Net Unit]]*Table_Query_from_Mac10[[#This Row],[qty_to_ship]])</f>
        <v>172.02</v>
      </c>
      <c r="O43" s="47">
        <f>SUMIFS(Summary!C:C,Summary!H:H,Table_Query_from_Mac10[[#This Row],[Juiceoc]])</f>
        <v>0</v>
      </c>
      <c r="P43" s="47">
        <f>SUMIFS(Summary!D:D,Summary!H:H,Table_Query_from_Mac10[[#This Row],[Juiceoc]])</f>
        <v>0</v>
      </c>
      <c r="Q43" s="47">
        <f>SUMIFS(Summary!E:E,Summary!H:H,Table_Query_from_Mac10[[#This Row],[Juiceoc]])</f>
        <v>0</v>
      </c>
      <c r="R43" s="47">
        <f>Table_Query_from_Mac10[[#This Row],[Net Unit]]*(1+Table_Query_from_Mac10[[#This Row],[PriceIncreasebyType]])</f>
        <v>28.67</v>
      </c>
      <c r="S43" s="47">
        <f>Table_Query_from_Mac10[[#This Row],[UnitPriceFuture]]*Table_Query_from_Mac10[[#This Row],[qtytoShipFuture]]</f>
        <v>172.02</v>
      </c>
      <c r="T43" s="47">
        <f>ROUND(Table_Query_from_Mac10[[#This Row],[qty_to_ship]]*(1+Table_Query_from_Mac10[[#This Row],[VolumeIncreasebyType]]),0)</f>
        <v>6</v>
      </c>
      <c r="U43" s="47">
        <f>Table_Query_from_Mac10[[#This Row],[qtytoShipFuture]]*Table_Query_from_Mac10[[#This Row],[Future-cost]]</f>
        <v>79.38</v>
      </c>
      <c r="V43" s="47">
        <f>Table_Query_from_Mac10[[#This Row],[qtytoShipFuture]]-Table_Query_from_Mac10[[#This Row],[qty_to_ship]]</f>
        <v>0</v>
      </c>
      <c r="W43" s="47">
        <f>Table_Query_from_Mac10[[#This Row],[UnitPriceFuture]]</f>
        <v>28.67</v>
      </c>
      <c r="X43" s="47">
        <f>Table_Query_from_Mac10[[#This Row],[Unit Increase]]*Table_Query_from_Mac10[[#This Row],[UnitPriceFuture]]</f>
        <v>0</v>
      </c>
      <c r="Y43" s="47">
        <f>Table_Query_from_Mac10[[#This Row],[Unit Increase]]*Table_Query_from_Mac10[[#This Row],[Future-cost]]</f>
        <v>0</v>
      </c>
      <c r="Z43" s="47">
        <f>-(Table_Query_from_Mac10[[#This Row],[Incremental Sales]]+((Table_Query_from_Mac10[[#This Row],[Incremental Sales]]*-(SUM(Summary!$S$8:$S$9)))))*Summary!$S$18</f>
        <v>0</v>
      </c>
      <c r="AA43" s="47">
        <f>IFERROR(Table_Query_from_Mac10[[#This Row],[Incremental Cost]]/Table_Query_from_Mac10[[#This Row],[Incremental Sales]],0)</f>
        <v>0</v>
      </c>
      <c r="AB43" s="47">
        <f>IFERROR(Table_Query_from_Mac10[[#This Row],[TotalCostFuture]]/Table_Query_from_Mac10[[#This Row],[totalsalesFuture]],0)</f>
        <v>0.46145797000348793</v>
      </c>
      <c r="AN43" s="31">
        <v>24</v>
      </c>
      <c r="AO43">
        <f t="shared" si="0"/>
        <v>6</v>
      </c>
      <c r="AQ43" s="31">
        <v>81.900000000000006</v>
      </c>
      <c r="AR43">
        <f t="shared" si="1"/>
        <v>28.67</v>
      </c>
    </row>
    <row r="44" spans="1:44" x14ac:dyDescent="0.25">
      <c r="A44">
        <v>90003</v>
      </c>
      <c r="B44">
        <v>1</v>
      </c>
      <c r="C44" t="s">
        <v>86</v>
      </c>
      <c r="D44" t="s">
        <v>79</v>
      </c>
      <c r="E44">
        <v>3</v>
      </c>
      <c r="F44">
        <v>1.31</v>
      </c>
      <c r="G44">
        <v>3.01</v>
      </c>
      <c r="H44" s="1">
        <v>44846</v>
      </c>
      <c r="I44" s="20">
        <v>0</v>
      </c>
      <c r="J44" s="47">
        <f>Table_Query_from_Mac10[[#This Row],[unit_price]]-(Table_Query_from_Mac10[[#This Row],[unit_price]]*(Table_Query_from_Mac10[[#This Row],[discount_pct]]/100))</f>
        <v>3.01</v>
      </c>
      <c r="K44" s="47">
        <f>Table_Query_from_Mac10[[#This Row],[unit_cost]]</f>
        <v>1.31</v>
      </c>
      <c r="L44" s="47">
        <f>Table_Query_from_Mac10[[#This Row],[Live-cost]]*(1+Table_Query_from_Mac10[[#This Row],[CogsIncreasebyTYPE]])</f>
        <v>1.31</v>
      </c>
      <c r="M44" s="47">
        <f>Table_Query_from_Mac10[[#This Row],[Live-cost]]*Table_Query_from_Mac10[[#This Row],[qty_to_ship]]</f>
        <v>3.93</v>
      </c>
      <c r="N44" s="47">
        <f>IF(Table_Query_from_Mac10[[#This Row],[item_no]]="KDA",-Table_Query_from_Mac10[[#This Row],[unit_price]],Table_Query_from_Mac10[[#This Row],[Net Unit]]*Table_Query_from_Mac10[[#This Row],[qty_to_ship]])</f>
        <v>9.0299999999999994</v>
      </c>
      <c r="O44" s="47">
        <f>SUMIFS(Summary!C:C,Summary!H:H,Table_Query_from_Mac10[[#This Row],[Juiceoc]])</f>
        <v>0</v>
      </c>
      <c r="P44" s="47">
        <f>SUMIFS(Summary!D:D,Summary!H:H,Table_Query_from_Mac10[[#This Row],[Juiceoc]])</f>
        <v>0</v>
      </c>
      <c r="Q44" s="47">
        <f>SUMIFS(Summary!E:E,Summary!H:H,Table_Query_from_Mac10[[#This Row],[Juiceoc]])</f>
        <v>0</v>
      </c>
      <c r="R44" s="47">
        <f>Table_Query_from_Mac10[[#This Row],[Net Unit]]*(1+Table_Query_from_Mac10[[#This Row],[PriceIncreasebyType]])</f>
        <v>3.01</v>
      </c>
      <c r="S44" s="47">
        <f>Table_Query_from_Mac10[[#This Row],[UnitPriceFuture]]*Table_Query_from_Mac10[[#This Row],[qtytoShipFuture]]</f>
        <v>9.0299999999999994</v>
      </c>
      <c r="T44" s="47">
        <f>ROUND(Table_Query_from_Mac10[[#This Row],[qty_to_ship]]*(1+Table_Query_from_Mac10[[#This Row],[VolumeIncreasebyType]]),0)</f>
        <v>3</v>
      </c>
      <c r="U44" s="47">
        <f>Table_Query_from_Mac10[[#This Row],[qtytoShipFuture]]*Table_Query_from_Mac10[[#This Row],[Future-cost]]</f>
        <v>3.93</v>
      </c>
      <c r="V44" s="47">
        <f>Table_Query_from_Mac10[[#This Row],[qtytoShipFuture]]-Table_Query_from_Mac10[[#This Row],[qty_to_ship]]</f>
        <v>0</v>
      </c>
      <c r="W44" s="47">
        <f>Table_Query_from_Mac10[[#This Row],[UnitPriceFuture]]</f>
        <v>3.01</v>
      </c>
      <c r="X44" s="47">
        <f>Table_Query_from_Mac10[[#This Row],[Unit Increase]]*Table_Query_from_Mac10[[#This Row],[UnitPriceFuture]]</f>
        <v>0</v>
      </c>
      <c r="Y44" s="47">
        <f>Table_Query_from_Mac10[[#This Row],[Unit Increase]]*Table_Query_from_Mac10[[#This Row],[Future-cost]]</f>
        <v>0</v>
      </c>
      <c r="Z44" s="47">
        <f>-(Table_Query_from_Mac10[[#This Row],[Incremental Sales]]+((Table_Query_from_Mac10[[#This Row],[Incremental Sales]]*-(SUM(Summary!$S$8:$S$9)))))*Summary!$S$18</f>
        <v>0</v>
      </c>
      <c r="AA44" s="47">
        <f>IFERROR(Table_Query_from_Mac10[[#This Row],[Incremental Cost]]/Table_Query_from_Mac10[[#This Row],[Incremental Sales]],0)</f>
        <v>0</v>
      </c>
      <c r="AB44" s="47">
        <f>IFERROR(Table_Query_from_Mac10[[#This Row],[TotalCostFuture]]/Table_Query_from_Mac10[[#This Row],[totalsalesFuture]],0)</f>
        <v>0.4352159468438539</v>
      </c>
      <c r="AN44" s="30">
        <v>12</v>
      </c>
      <c r="AO44">
        <f t="shared" si="0"/>
        <v>3</v>
      </c>
      <c r="AQ44" s="30">
        <v>8.59</v>
      </c>
      <c r="AR44">
        <f t="shared" si="1"/>
        <v>3.01</v>
      </c>
    </row>
    <row r="45" spans="1:44" x14ac:dyDescent="0.25">
      <c r="A45">
        <v>90003</v>
      </c>
      <c r="B45">
        <v>2</v>
      </c>
      <c r="C45" t="s">
        <v>86</v>
      </c>
      <c r="D45" t="s">
        <v>79</v>
      </c>
      <c r="E45">
        <v>15</v>
      </c>
      <c r="F45">
        <v>1.2</v>
      </c>
      <c r="G45">
        <v>3.19</v>
      </c>
      <c r="H45" s="1">
        <v>44846</v>
      </c>
      <c r="I45" s="20">
        <v>0</v>
      </c>
      <c r="J45" s="47">
        <f>Table_Query_from_Mac10[[#This Row],[unit_price]]-(Table_Query_from_Mac10[[#This Row],[unit_price]]*(Table_Query_from_Mac10[[#This Row],[discount_pct]]/100))</f>
        <v>3.19</v>
      </c>
      <c r="K45" s="47">
        <f>Table_Query_from_Mac10[[#This Row],[unit_cost]]</f>
        <v>1.2</v>
      </c>
      <c r="L45" s="47">
        <f>Table_Query_from_Mac10[[#This Row],[Live-cost]]*(1+Table_Query_from_Mac10[[#This Row],[CogsIncreasebyTYPE]])</f>
        <v>1.2</v>
      </c>
      <c r="M45" s="47">
        <f>Table_Query_from_Mac10[[#This Row],[Live-cost]]*Table_Query_from_Mac10[[#This Row],[qty_to_ship]]</f>
        <v>18</v>
      </c>
      <c r="N45" s="47">
        <f>IF(Table_Query_from_Mac10[[#This Row],[item_no]]="KDA",-Table_Query_from_Mac10[[#This Row],[unit_price]],Table_Query_from_Mac10[[#This Row],[Net Unit]]*Table_Query_from_Mac10[[#This Row],[qty_to_ship]])</f>
        <v>47.85</v>
      </c>
      <c r="O45" s="47">
        <f>SUMIFS(Summary!C:C,Summary!H:H,Table_Query_from_Mac10[[#This Row],[Juiceoc]])</f>
        <v>0</v>
      </c>
      <c r="P45" s="47">
        <f>SUMIFS(Summary!D:D,Summary!H:H,Table_Query_from_Mac10[[#This Row],[Juiceoc]])</f>
        <v>0</v>
      </c>
      <c r="Q45" s="47">
        <f>SUMIFS(Summary!E:E,Summary!H:H,Table_Query_from_Mac10[[#This Row],[Juiceoc]])</f>
        <v>0</v>
      </c>
      <c r="R45" s="47">
        <f>Table_Query_from_Mac10[[#This Row],[Net Unit]]*(1+Table_Query_from_Mac10[[#This Row],[PriceIncreasebyType]])</f>
        <v>3.19</v>
      </c>
      <c r="S45" s="47">
        <f>Table_Query_from_Mac10[[#This Row],[UnitPriceFuture]]*Table_Query_from_Mac10[[#This Row],[qtytoShipFuture]]</f>
        <v>47.85</v>
      </c>
      <c r="T45" s="47">
        <f>ROUND(Table_Query_from_Mac10[[#This Row],[qty_to_ship]]*(1+Table_Query_from_Mac10[[#This Row],[VolumeIncreasebyType]]),0)</f>
        <v>15</v>
      </c>
      <c r="U45" s="47">
        <f>Table_Query_from_Mac10[[#This Row],[qtytoShipFuture]]*Table_Query_from_Mac10[[#This Row],[Future-cost]]</f>
        <v>18</v>
      </c>
      <c r="V45" s="47">
        <f>Table_Query_from_Mac10[[#This Row],[qtytoShipFuture]]-Table_Query_from_Mac10[[#This Row],[qty_to_ship]]</f>
        <v>0</v>
      </c>
      <c r="W45" s="47">
        <f>Table_Query_from_Mac10[[#This Row],[UnitPriceFuture]]</f>
        <v>3.19</v>
      </c>
      <c r="X45" s="47">
        <f>Table_Query_from_Mac10[[#This Row],[Unit Increase]]*Table_Query_from_Mac10[[#This Row],[UnitPriceFuture]]</f>
        <v>0</v>
      </c>
      <c r="Y45" s="47">
        <f>Table_Query_from_Mac10[[#This Row],[Unit Increase]]*Table_Query_from_Mac10[[#This Row],[Future-cost]]</f>
        <v>0</v>
      </c>
      <c r="Z45" s="47">
        <f>-(Table_Query_from_Mac10[[#This Row],[Incremental Sales]]+((Table_Query_from_Mac10[[#This Row],[Incremental Sales]]*-(SUM(Summary!$S$8:$S$9)))))*Summary!$S$18</f>
        <v>0</v>
      </c>
      <c r="AA45" s="47">
        <f>IFERROR(Table_Query_from_Mac10[[#This Row],[Incremental Cost]]/Table_Query_from_Mac10[[#This Row],[Incremental Sales]],0)</f>
        <v>0</v>
      </c>
      <c r="AB45" s="47">
        <f>IFERROR(Table_Query_from_Mac10[[#This Row],[TotalCostFuture]]/Table_Query_from_Mac10[[#This Row],[totalsalesFuture]],0)</f>
        <v>0.37617554858934166</v>
      </c>
      <c r="AN45" s="31">
        <v>60</v>
      </c>
      <c r="AO45">
        <f t="shared" si="0"/>
        <v>15</v>
      </c>
      <c r="AQ45" s="31">
        <v>9.1</v>
      </c>
      <c r="AR45">
        <f t="shared" si="1"/>
        <v>3.19</v>
      </c>
    </row>
    <row r="46" spans="1:44" x14ac:dyDescent="0.25">
      <c r="A46">
        <v>90003</v>
      </c>
      <c r="B46">
        <v>3</v>
      </c>
      <c r="C46" t="s">
        <v>84</v>
      </c>
      <c r="D46" t="s">
        <v>79</v>
      </c>
      <c r="E46">
        <v>25</v>
      </c>
      <c r="F46">
        <v>4.43</v>
      </c>
      <c r="G46">
        <v>8.51</v>
      </c>
      <c r="H46" s="1">
        <v>44846</v>
      </c>
      <c r="I46" s="20">
        <v>0</v>
      </c>
      <c r="J46" s="47">
        <f>Table_Query_from_Mac10[[#This Row],[unit_price]]-(Table_Query_from_Mac10[[#This Row],[unit_price]]*(Table_Query_from_Mac10[[#This Row],[discount_pct]]/100))</f>
        <v>8.51</v>
      </c>
      <c r="K46" s="47">
        <f>Table_Query_from_Mac10[[#This Row],[unit_cost]]</f>
        <v>4.43</v>
      </c>
      <c r="L46" s="47">
        <f>Table_Query_from_Mac10[[#This Row],[Live-cost]]*(1+Table_Query_from_Mac10[[#This Row],[CogsIncreasebyTYPE]])</f>
        <v>4.43</v>
      </c>
      <c r="M46" s="47">
        <f>Table_Query_from_Mac10[[#This Row],[Live-cost]]*Table_Query_from_Mac10[[#This Row],[qty_to_ship]]</f>
        <v>110.75</v>
      </c>
      <c r="N46" s="47">
        <f>IF(Table_Query_from_Mac10[[#This Row],[item_no]]="KDA",-Table_Query_from_Mac10[[#This Row],[unit_price]],Table_Query_from_Mac10[[#This Row],[Net Unit]]*Table_Query_from_Mac10[[#This Row],[qty_to_ship]])</f>
        <v>212.75</v>
      </c>
      <c r="O46" s="47">
        <f>SUMIFS(Summary!C:C,Summary!H:H,Table_Query_from_Mac10[[#This Row],[Juiceoc]])</f>
        <v>0</v>
      </c>
      <c r="P46" s="47">
        <f>SUMIFS(Summary!D:D,Summary!H:H,Table_Query_from_Mac10[[#This Row],[Juiceoc]])</f>
        <v>0</v>
      </c>
      <c r="Q46" s="47">
        <f>SUMIFS(Summary!E:E,Summary!H:H,Table_Query_from_Mac10[[#This Row],[Juiceoc]])</f>
        <v>0</v>
      </c>
      <c r="R46" s="47">
        <f>Table_Query_from_Mac10[[#This Row],[Net Unit]]*(1+Table_Query_from_Mac10[[#This Row],[PriceIncreasebyType]])</f>
        <v>8.51</v>
      </c>
      <c r="S46" s="47">
        <f>Table_Query_from_Mac10[[#This Row],[UnitPriceFuture]]*Table_Query_from_Mac10[[#This Row],[qtytoShipFuture]]</f>
        <v>212.75</v>
      </c>
      <c r="T46" s="47">
        <f>ROUND(Table_Query_from_Mac10[[#This Row],[qty_to_ship]]*(1+Table_Query_from_Mac10[[#This Row],[VolumeIncreasebyType]]),0)</f>
        <v>25</v>
      </c>
      <c r="U46" s="47">
        <f>Table_Query_from_Mac10[[#This Row],[qtytoShipFuture]]*Table_Query_from_Mac10[[#This Row],[Future-cost]]</f>
        <v>110.75</v>
      </c>
      <c r="V46" s="47">
        <f>Table_Query_from_Mac10[[#This Row],[qtytoShipFuture]]-Table_Query_from_Mac10[[#This Row],[qty_to_ship]]</f>
        <v>0</v>
      </c>
      <c r="W46" s="47">
        <f>Table_Query_from_Mac10[[#This Row],[UnitPriceFuture]]</f>
        <v>8.51</v>
      </c>
      <c r="X46" s="47">
        <f>Table_Query_from_Mac10[[#This Row],[Unit Increase]]*Table_Query_from_Mac10[[#This Row],[UnitPriceFuture]]</f>
        <v>0</v>
      </c>
      <c r="Y46" s="47">
        <f>Table_Query_from_Mac10[[#This Row],[Unit Increase]]*Table_Query_from_Mac10[[#This Row],[Future-cost]]</f>
        <v>0</v>
      </c>
      <c r="Z46" s="47">
        <f>-(Table_Query_from_Mac10[[#This Row],[Incremental Sales]]+((Table_Query_from_Mac10[[#This Row],[Incremental Sales]]*-(SUM(Summary!$S$8:$S$9)))))*Summary!$S$18</f>
        <v>0</v>
      </c>
      <c r="AA46" s="47">
        <f>IFERROR(Table_Query_from_Mac10[[#This Row],[Incremental Cost]]/Table_Query_from_Mac10[[#This Row],[Incremental Sales]],0)</f>
        <v>0</v>
      </c>
      <c r="AB46" s="47">
        <f>IFERROR(Table_Query_from_Mac10[[#This Row],[TotalCostFuture]]/Table_Query_from_Mac10[[#This Row],[totalsalesFuture]],0)</f>
        <v>0.52056404230317277</v>
      </c>
      <c r="AN46" s="30">
        <v>100</v>
      </c>
      <c r="AO46">
        <f t="shared" si="0"/>
        <v>25</v>
      </c>
      <c r="AQ46" s="30">
        <v>24.3</v>
      </c>
      <c r="AR46">
        <f t="shared" si="1"/>
        <v>8.51</v>
      </c>
    </row>
    <row r="47" spans="1:44" x14ac:dyDescent="0.25">
      <c r="A47">
        <v>90003</v>
      </c>
      <c r="B47">
        <v>4</v>
      </c>
      <c r="C47" t="s">
        <v>86</v>
      </c>
      <c r="D47" t="s">
        <v>79</v>
      </c>
      <c r="E47">
        <v>19</v>
      </c>
      <c r="F47">
        <v>5.56</v>
      </c>
      <c r="G47">
        <v>11.72</v>
      </c>
      <c r="H47" s="1">
        <v>44846</v>
      </c>
      <c r="I47" s="20">
        <v>0</v>
      </c>
      <c r="J47" s="47">
        <f>Table_Query_from_Mac10[[#This Row],[unit_price]]-(Table_Query_from_Mac10[[#This Row],[unit_price]]*(Table_Query_from_Mac10[[#This Row],[discount_pct]]/100))</f>
        <v>11.72</v>
      </c>
      <c r="K47" s="47">
        <f>Table_Query_from_Mac10[[#This Row],[unit_cost]]</f>
        <v>5.56</v>
      </c>
      <c r="L47" s="47">
        <f>Table_Query_from_Mac10[[#This Row],[Live-cost]]*(1+Table_Query_from_Mac10[[#This Row],[CogsIncreasebyTYPE]])</f>
        <v>5.56</v>
      </c>
      <c r="M47" s="47">
        <f>Table_Query_from_Mac10[[#This Row],[Live-cost]]*Table_Query_from_Mac10[[#This Row],[qty_to_ship]]</f>
        <v>105.63999999999999</v>
      </c>
      <c r="N47" s="47">
        <f>IF(Table_Query_from_Mac10[[#This Row],[item_no]]="KDA",-Table_Query_from_Mac10[[#This Row],[unit_price]],Table_Query_from_Mac10[[#This Row],[Net Unit]]*Table_Query_from_Mac10[[#This Row],[qty_to_ship]])</f>
        <v>222.68</v>
      </c>
      <c r="O47" s="47">
        <f>SUMIFS(Summary!C:C,Summary!H:H,Table_Query_from_Mac10[[#This Row],[Juiceoc]])</f>
        <v>0</v>
      </c>
      <c r="P47" s="47">
        <f>SUMIFS(Summary!D:D,Summary!H:H,Table_Query_from_Mac10[[#This Row],[Juiceoc]])</f>
        <v>0</v>
      </c>
      <c r="Q47" s="47">
        <f>SUMIFS(Summary!E:E,Summary!H:H,Table_Query_from_Mac10[[#This Row],[Juiceoc]])</f>
        <v>0</v>
      </c>
      <c r="R47" s="47">
        <f>Table_Query_from_Mac10[[#This Row],[Net Unit]]*(1+Table_Query_from_Mac10[[#This Row],[PriceIncreasebyType]])</f>
        <v>11.72</v>
      </c>
      <c r="S47" s="47">
        <f>Table_Query_from_Mac10[[#This Row],[UnitPriceFuture]]*Table_Query_from_Mac10[[#This Row],[qtytoShipFuture]]</f>
        <v>222.68</v>
      </c>
      <c r="T47" s="47">
        <f>ROUND(Table_Query_from_Mac10[[#This Row],[qty_to_ship]]*(1+Table_Query_from_Mac10[[#This Row],[VolumeIncreasebyType]]),0)</f>
        <v>19</v>
      </c>
      <c r="U47" s="47">
        <f>Table_Query_from_Mac10[[#This Row],[qtytoShipFuture]]*Table_Query_from_Mac10[[#This Row],[Future-cost]]</f>
        <v>105.63999999999999</v>
      </c>
      <c r="V47" s="47">
        <f>Table_Query_from_Mac10[[#This Row],[qtytoShipFuture]]-Table_Query_from_Mac10[[#This Row],[qty_to_ship]]</f>
        <v>0</v>
      </c>
      <c r="W47" s="47">
        <f>Table_Query_from_Mac10[[#This Row],[UnitPriceFuture]]</f>
        <v>11.72</v>
      </c>
      <c r="X47" s="47">
        <f>Table_Query_from_Mac10[[#This Row],[Unit Increase]]*Table_Query_from_Mac10[[#This Row],[UnitPriceFuture]]</f>
        <v>0</v>
      </c>
      <c r="Y47" s="47">
        <f>Table_Query_from_Mac10[[#This Row],[Unit Increase]]*Table_Query_from_Mac10[[#This Row],[Future-cost]]</f>
        <v>0</v>
      </c>
      <c r="Z47" s="47">
        <f>-(Table_Query_from_Mac10[[#This Row],[Incremental Sales]]+((Table_Query_from_Mac10[[#This Row],[Incremental Sales]]*-(SUM(Summary!$S$8:$S$9)))))*Summary!$S$18</f>
        <v>0</v>
      </c>
      <c r="AA47" s="47">
        <f>IFERROR(Table_Query_from_Mac10[[#This Row],[Incremental Cost]]/Table_Query_from_Mac10[[#This Row],[Incremental Sales]],0)</f>
        <v>0</v>
      </c>
      <c r="AB47" s="47">
        <f>IFERROR(Table_Query_from_Mac10[[#This Row],[TotalCostFuture]]/Table_Query_from_Mac10[[#This Row],[totalsalesFuture]],0)</f>
        <v>0.47440273037542652</v>
      </c>
      <c r="AN47" s="31">
        <v>75</v>
      </c>
      <c r="AO47">
        <f t="shared" si="0"/>
        <v>19</v>
      </c>
      <c r="AQ47" s="31">
        <v>33.479999999999997</v>
      </c>
      <c r="AR47">
        <f t="shared" si="1"/>
        <v>11.72</v>
      </c>
    </row>
    <row r="48" spans="1:44" x14ac:dyDescent="0.25">
      <c r="A48">
        <v>90003</v>
      </c>
      <c r="B48">
        <v>5</v>
      </c>
      <c r="C48" t="s">
        <v>86</v>
      </c>
      <c r="D48" t="s">
        <v>79</v>
      </c>
      <c r="E48">
        <v>19</v>
      </c>
      <c r="F48">
        <v>4.8899999999999997</v>
      </c>
      <c r="G48">
        <v>9.5299999999999994</v>
      </c>
      <c r="H48" s="1">
        <v>44846</v>
      </c>
      <c r="I48" s="20">
        <v>0</v>
      </c>
      <c r="J48" s="47">
        <f>Table_Query_from_Mac10[[#This Row],[unit_price]]-(Table_Query_from_Mac10[[#This Row],[unit_price]]*(Table_Query_from_Mac10[[#This Row],[discount_pct]]/100))</f>
        <v>9.5299999999999994</v>
      </c>
      <c r="K48" s="47">
        <f>Table_Query_from_Mac10[[#This Row],[unit_cost]]</f>
        <v>4.8899999999999997</v>
      </c>
      <c r="L48" s="47">
        <f>Table_Query_from_Mac10[[#This Row],[Live-cost]]*(1+Table_Query_from_Mac10[[#This Row],[CogsIncreasebyTYPE]])</f>
        <v>4.8899999999999997</v>
      </c>
      <c r="M48" s="47">
        <f>Table_Query_from_Mac10[[#This Row],[Live-cost]]*Table_Query_from_Mac10[[#This Row],[qty_to_ship]]</f>
        <v>92.91</v>
      </c>
      <c r="N48" s="47">
        <f>IF(Table_Query_from_Mac10[[#This Row],[item_no]]="KDA",-Table_Query_from_Mac10[[#This Row],[unit_price]],Table_Query_from_Mac10[[#This Row],[Net Unit]]*Table_Query_from_Mac10[[#This Row],[qty_to_ship]])</f>
        <v>181.07</v>
      </c>
      <c r="O48" s="47">
        <f>SUMIFS(Summary!C:C,Summary!H:H,Table_Query_from_Mac10[[#This Row],[Juiceoc]])</f>
        <v>0</v>
      </c>
      <c r="P48" s="47">
        <f>SUMIFS(Summary!D:D,Summary!H:H,Table_Query_from_Mac10[[#This Row],[Juiceoc]])</f>
        <v>0</v>
      </c>
      <c r="Q48" s="47">
        <f>SUMIFS(Summary!E:E,Summary!H:H,Table_Query_from_Mac10[[#This Row],[Juiceoc]])</f>
        <v>0</v>
      </c>
      <c r="R48" s="47">
        <f>Table_Query_from_Mac10[[#This Row],[Net Unit]]*(1+Table_Query_from_Mac10[[#This Row],[PriceIncreasebyType]])</f>
        <v>9.5299999999999994</v>
      </c>
      <c r="S48" s="47">
        <f>Table_Query_from_Mac10[[#This Row],[UnitPriceFuture]]*Table_Query_from_Mac10[[#This Row],[qtytoShipFuture]]</f>
        <v>181.07</v>
      </c>
      <c r="T48" s="47">
        <f>ROUND(Table_Query_from_Mac10[[#This Row],[qty_to_ship]]*(1+Table_Query_from_Mac10[[#This Row],[VolumeIncreasebyType]]),0)</f>
        <v>19</v>
      </c>
      <c r="U48" s="47">
        <f>Table_Query_from_Mac10[[#This Row],[qtytoShipFuture]]*Table_Query_from_Mac10[[#This Row],[Future-cost]]</f>
        <v>92.91</v>
      </c>
      <c r="V48" s="47">
        <f>Table_Query_from_Mac10[[#This Row],[qtytoShipFuture]]-Table_Query_from_Mac10[[#This Row],[qty_to_ship]]</f>
        <v>0</v>
      </c>
      <c r="W48" s="47">
        <f>Table_Query_from_Mac10[[#This Row],[UnitPriceFuture]]</f>
        <v>9.5299999999999994</v>
      </c>
      <c r="X48" s="47">
        <f>Table_Query_from_Mac10[[#This Row],[Unit Increase]]*Table_Query_from_Mac10[[#This Row],[UnitPriceFuture]]</f>
        <v>0</v>
      </c>
      <c r="Y48" s="47">
        <f>Table_Query_from_Mac10[[#This Row],[Unit Increase]]*Table_Query_from_Mac10[[#This Row],[Future-cost]]</f>
        <v>0</v>
      </c>
      <c r="Z48" s="47">
        <f>-(Table_Query_from_Mac10[[#This Row],[Incremental Sales]]+((Table_Query_from_Mac10[[#This Row],[Incremental Sales]]*-(SUM(Summary!$S$8:$S$9)))))*Summary!$S$18</f>
        <v>0</v>
      </c>
      <c r="AA48" s="47">
        <f>IFERROR(Table_Query_from_Mac10[[#This Row],[Incremental Cost]]/Table_Query_from_Mac10[[#This Row],[Incremental Sales]],0)</f>
        <v>0</v>
      </c>
      <c r="AB48" s="47">
        <f>IFERROR(Table_Query_from_Mac10[[#This Row],[TotalCostFuture]]/Table_Query_from_Mac10[[#This Row],[totalsalesFuture]],0)</f>
        <v>0.51311647429171037</v>
      </c>
      <c r="AN48" s="30">
        <v>75</v>
      </c>
      <c r="AO48">
        <f t="shared" si="0"/>
        <v>19</v>
      </c>
      <c r="AQ48" s="30">
        <v>27.22</v>
      </c>
      <c r="AR48">
        <f t="shared" si="1"/>
        <v>9.5299999999999994</v>
      </c>
    </row>
    <row r="49" spans="1:44" x14ac:dyDescent="0.25">
      <c r="A49">
        <v>90003</v>
      </c>
      <c r="B49">
        <v>6</v>
      </c>
      <c r="C49" t="s">
        <v>86</v>
      </c>
      <c r="D49" t="s">
        <v>79</v>
      </c>
      <c r="E49">
        <v>15</v>
      </c>
      <c r="F49">
        <v>5.99</v>
      </c>
      <c r="G49">
        <v>12.27</v>
      </c>
      <c r="H49" s="1">
        <v>44846</v>
      </c>
      <c r="I49" s="20">
        <v>0</v>
      </c>
      <c r="J49" s="47">
        <f>Table_Query_from_Mac10[[#This Row],[unit_price]]-(Table_Query_from_Mac10[[#This Row],[unit_price]]*(Table_Query_from_Mac10[[#This Row],[discount_pct]]/100))</f>
        <v>12.27</v>
      </c>
      <c r="K49" s="47">
        <f>Table_Query_from_Mac10[[#This Row],[unit_cost]]</f>
        <v>5.99</v>
      </c>
      <c r="L49" s="47">
        <f>Table_Query_from_Mac10[[#This Row],[Live-cost]]*(1+Table_Query_from_Mac10[[#This Row],[CogsIncreasebyTYPE]])</f>
        <v>5.99</v>
      </c>
      <c r="M49" s="47">
        <f>Table_Query_from_Mac10[[#This Row],[Live-cost]]*Table_Query_from_Mac10[[#This Row],[qty_to_ship]]</f>
        <v>89.850000000000009</v>
      </c>
      <c r="N49" s="47">
        <f>IF(Table_Query_from_Mac10[[#This Row],[item_no]]="KDA",-Table_Query_from_Mac10[[#This Row],[unit_price]],Table_Query_from_Mac10[[#This Row],[Net Unit]]*Table_Query_from_Mac10[[#This Row],[qty_to_ship]])</f>
        <v>184.04999999999998</v>
      </c>
      <c r="O49" s="47">
        <f>SUMIFS(Summary!C:C,Summary!H:H,Table_Query_from_Mac10[[#This Row],[Juiceoc]])</f>
        <v>0</v>
      </c>
      <c r="P49" s="47">
        <f>SUMIFS(Summary!D:D,Summary!H:H,Table_Query_from_Mac10[[#This Row],[Juiceoc]])</f>
        <v>0</v>
      </c>
      <c r="Q49" s="47">
        <f>SUMIFS(Summary!E:E,Summary!H:H,Table_Query_from_Mac10[[#This Row],[Juiceoc]])</f>
        <v>0</v>
      </c>
      <c r="R49" s="47">
        <f>Table_Query_from_Mac10[[#This Row],[Net Unit]]*(1+Table_Query_from_Mac10[[#This Row],[PriceIncreasebyType]])</f>
        <v>12.27</v>
      </c>
      <c r="S49" s="47">
        <f>Table_Query_from_Mac10[[#This Row],[UnitPriceFuture]]*Table_Query_from_Mac10[[#This Row],[qtytoShipFuture]]</f>
        <v>184.04999999999998</v>
      </c>
      <c r="T49" s="47">
        <f>ROUND(Table_Query_from_Mac10[[#This Row],[qty_to_ship]]*(1+Table_Query_from_Mac10[[#This Row],[VolumeIncreasebyType]]),0)</f>
        <v>15</v>
      </c>
      <c r="U49" s="47">
        <f>Table_Query_from_Mac10[[#This Row],[qtytoShipFuture]]*Table_Query_from_Mac10[[#This Row],[Future-cost]]</f>
        <v>89.850000000000009</v>
      </c>
      <c r="V49" s="47">
        <f>Table_Query_from_Mac10[[#This Row],[qtytoShipFuture]]-Table_Query_from_Mac10[[#This Row],[qty_to_ship]]</f>
        <v>0</v>
      </c>
      <c r="W49" s="47">
        <f>Table_Query_from_Mac10[[#This Row],[UnitPriceFuture]]</f>
        <v>12.27</v>
      </c>
      <c r="X49" s="47">
        <f>Table_Query_from_Mac10[[#This Row],[Unit Increase]]*Table_Query_from_Mac10[[#This Row],[UnitPriceFuture]]</f>
        <v>0</v>
      </c>
      <c r="Y49" s="47">
        <f>Table_Query_from_Mac10[[#This Row],[Unit Increase]]*Table_Query_from_Mac10[[#This Row],[Future-cost]]</f>
        <v>0</v>
      </c>
      <c r="Z49" s="47">
        <f>-(Table_Query_from_Mac10[[#This Row],[Incremental Sales]]+((Table_Query_from_Mac10[[#This Row],[Incremental Sales]]*-(SUM(Summary!$S$8:$S$9)))))*Summary!$S$18</f>
        <v>0</v>
      </c>
      <c r="AA49" s="47">
        <f>IFERROR(Table_Query_from_Mac10[[#This Row],[Incremental Cost]]/Table_Query_from_Mac10[[#This Row],[Incremental Sales]],0)</f>
        <v>0</v>
      </c>
      <c r="AB49" s="47">
        <f>IFERROR(Table_Query_from_Mac10[[#This Row],[TotalCostFuture]]/Table_Query_from_Mac10[[#This Row],[totalsalesFuture]],0)</f>
        <v>0.48818255908720465</v>
      </c>
      <c r="AN49" s="31">
        <v>60</v>
      </c>
      <c r="AO49">
        <f t="shared" si="0"/>
        <v>15</v>
      </c>
      <c r="AQ49" s="31">
        <v>35.06</v>
      </c>
      <c r="AR49">
        <f t="shared" si="1"/>
        <v>12.27</v>
      </c>
    </row>
    <row r="50" spans="1:44" x14ac:dyDescent="0.25">
      <c r="A50">
        <v>90003</v>
      </c>
      <c r="B50">
        <v>7</v>
      </c>
      <c r="C50" t="s">
        <v>86</v>
      </c>
      <c r="D50" t="s">
        <v>79</v>
      </c>
      <c r="E50">
        <v>20</v>
      </c>
      <c r="F50">
        <v>5.36</v>
      </c>
      <c r="G50">
        <v>10.49</v>
      </c>
      <c r="H50" s="1">
        <v>44846</v>
      </c>
      <c r="I50" s="20">
        <v>0</v>
      </c>
      <c r="J50" s="47">
        <f>Table_Query_from_Mac10[[#This Row],[unit_price]]-(Table_Query_from_Mac10[[#This Row],[unit_price]]*(Table_Query_from_Mac10[[#This Row],[discount_pct]]/100))</f>
        <v>10.49</v>
      </c>
      <c r="K50" s="47">
        <f>Table_Query_from_Mac10[[#This Row],[unit_cost]]</f>
        <v>5.36</v>
      </c>
      <c r="L50" s="47">
        <f>Table_Query_from_Mac10[[#This Row],[Live-cost]]*(1+Table_Query_from_Mac10[[#This Row],[CogsIncreasebyTYPE]])</f>
        <v>5.36</v>
      </c>
      <c r="M50" s="47">
        <f>Table_Query_from_Mac10[[#This Row],[Live-cost]]*Table_Query_from_Mac10[[#This Row],[qty_to_ship]]</f>
        <v>107.2</v>
      </c>
      <c r="N50" s="47">
        <f>IF(Table_Query_from_Mac10[[#This Row],[item_no]]="KDA",-Table_Query_from_Mac10[[#This Row],[unit_price]],Table_Query_from_Mac10[[#This Row],[Net Unit]]*Table_Query_from_Mac10[[#This Row],[qty_to_ship]])</f>
        <v>209.8</v>
      </c>
      <c r="O50" s="47">
        <f>SUMIFS(Summary!C:C,Summary!H:H,Table_Query_from_Mac10[[#This Row],[Juiceoc]])</f>
        <v>0</v>
      </c>
      <c r="P50" s="47">
        <f>SUMIFS(Summary!D:D,Summary!H:H,Table_Query_from_Mac10[[#This Row],[Juiceoc]])</f>
        <v>0</v>
      </c>
      <c r="Q50" s="47">
        <f>SUMIFS(Summary!E:E,Summary!H:H,Table_Query_from_Mac10[[#This Row],[Juiceoc]])</f>
        <v>0</v>
      </c>
      <c r="R50" s="47">
        <f>Table_Query_from_Mac10[[#This Row],[Net Unit]]*(1+Table_Query_from_Mac10[[#This Row],[PriceIncreasebyType]])</f>
        <v>10.49</v>
      </c>
      <c r="S50" s="47">
        <f>Table_Query_from_Mac10[[#This Row],[UnitPriceFuture]]*Table_Query_from_Mac10[[#This Row],[qtytoShipFuture]]</f>
        <v>209.8</v>
      </c>
      <c r="T50" s="47">
        <f>ROUND(Table_Query_from_Mac10[[#This Row],[qty_to_ship]]*(1+Table_Query_from_Mac10[[#This Row],[VolumeIncreasebyType]]),0)</f>
        <v>20</v>
      </c>
      <c r="U50" s="47">
        <f>Table_Query_from_Mac10[[#This Row],[qtytoShipFuture]]*Table_Query_from_Mac10[[#This Row],[Future-cost]]</f>
        <v>107.2</v>
      </c>
      <c r="V50" s="47">
        <f>Table_Query_from_Mac10[[#This Row],[qtytoShipFuture]]-Table_Query_from_Mac10[[#This Row],[qty_to_ship]]</f>
        <v>0</v>
      </c>
      <c r="W50" s="47">
        <f>Table_Query_from_Mac10[[#This Row],[UnitPriceFuture]]</f>
        <v>10.49</v>
      </c>
      <c r="X50" s="47">
        <f>Table_Query_from_Mac10[[#This Row],[Unit Increase]]*Table_Query_from_Mac10[[#This Row],[UnitPriceFuture]]</f>
        <v>0</v>
      </c>
      <c r="Y50" s="47">
        <f>Table_Query_from_Mac10[[#This Row],[Unit Increase]]*Table_Query_from_Mac10[[#This Row],[Future-cost]]</f>
        <v>0</v>
      </c>
      <c r="Z50" s="47">
        <f>-(Table_Query_from_Mac10[[#This Row],[Incremental Sales]]+((Table_Query_from_Mac10[[#This Row],[Incremental Sales]]*-(SUM(Summary!$S$8:$S$9)))))*Summary!$S$18</f>
        <v>0</v>
      </c>
      <c r="AA50" s="47">
        <f>IFERROR(Table_Query_from_Mac10[[#This Row],[Incremental Cost]]/Table_Query_from_Mac10[[#This Row],[Incremental Sales]],0)</f>
        <v>0</v>
      </c>
      <c r="AB50" s="47">
        <f>IFERROR(Table_Query_from_Mac10[[#This Row],[TotalCostFuture]]/Table_Query_from_Mac10[[#This Row],[totalsalesFuture]],0)</f>
        <v>0.51096282173498564</v>
      </c>
      <c r="AN50" s="30">
        <v>80</v>
      </c>
      <c r="AO50">
        <f t="shared" si="0"/>
        <v>20</v>
      </c>
      <c r="AQ50" s="30">
        <v>29.97</v>
      </c>
      <c r="AR50">
        <f t="shared" si="1"/>
        <v>10.49</v>
      </c>
    </row>
    <row r="51" spans="1:44" x14ac:dyDescent="0.25">
      <c r="A51">
        <v>90003</v>
      </c>
      <c r="B51">
        <v>8</v>
      </c>
      <c r="C51" t="s">
        <v>86</v>
      </c>
      <c r="D51" t="s">
        <v>79</v>
      </c>
      <c r="E51">
        <v>16</v>
      </c>
      <c r="F51">
        <v>6.64</v>
      </c>
      <c r="G51">
        <v>13.79</v>
      </c>
      <c r="H51" s="1">
        <v>44846</v>
      </c>
      <c r="I51" s="20">
        <v>0</v>
      </c>
      <c r="J51" s="47">
        <f>Table_Query_from_Mac10[[#This Row],[unit_price]]-(Table_Query_from_Mac10[[#This Row],[unit_price]]*(Table_Query_from_Mac10[[#This Row],[discount_pct]]/100))</f>
        <v>13.79</v>
      </c>
      <c r="K51" s="47">
        <f>Table_Query_from_Mac10[[#This Row],[unit_cost]]</f>
        <v>6.64</v>
      </c>
      <c r="L51" s="47">
        <f>Table_Query_from_Mac10[[#This Row],[Live-cost]]*(1+Table_Query_from_Mac10[[#This Row],[CogsIncreasebyTYPE]])</f>
        <v>6.64</v>
      </c>
      <c r="M51" s="47">
        <f>Table_Query_from_Mac10[[#This Row],[Live-cost]]*Table_Query_from_Mac10[[#This Row],[qty_to_ship]]</f>
        <v>106.24</v>
      </c>
      <c r="N51" s="47">
        <f>IF(Table_Query_from_Mac10[[#This Row],[item_no]]="KDA",-Table_Query_from_Mac10[[#This Row],[unit_price]],Table_Query_from_Mac10[[#This Row],[Net Unit]]*Table_Query_from_Mac10[[#This Row],[qty_to_ship]])</f>
        <v>220.64</v>
      </c>
      <c r="O51" s="47">
        <f>SUMIFS(Summary!C:C,Summary!H:H,Table_Query_from_Mac10[[#This Row],[Juiceoc]])</f>
        <v>0</v>
      </c>
      <c r="P51" s="47">
        <f>SUMIFS(Summary!D:D,Summary!H:H,Table_Query_from_Mac10[[#This Row],[Juiceoc]])</f>
        <v>0</v>
      </c>
      <c r="Q51" s="47">
        <f>SUMIFS(Summary!E:E,Summary!H:H,Table_Query_from_Mac10[[#This Row],[Juiceoc]])</f>
        <v>0</v>
      </c>
      <c r="R51" s="47">
        <f>Table_Query_from_Mac10[[#This Row],[Net Unit]]*(1+Table_Query_from_Mac10[[#This Row],[PriceIncreasebyType]])</f>
        <v>13.79</v>
      </c>
      <c r="S51" s="47">
        <f>Table_Query_from_Mac10[[#This Row],[UnitPriceFuture]]*Table_Query_from_Mac10[[#This Row],[qtytoShipFuture]]</f>
        <v>220.64</v>
      </c>
      <c r="T51" s="47">
        <f>ROUND(Table_Query_from_Mac10[[#This Row],[qty_to_ship]]*(1+Table_Query_from_Mac10[[#This Row],[VolumeIncreasebyType]]),0)</f>
        <v>16</v>
      </c>
      <c r="U51" s="47">
        <f>Table_Query_from_Mac10[[#This Row],[qtytoShipFuture]]*Table_Query_from_Mac10[[#This Row],[Future-cost]]</f>
        <v>106.24</v>
      </c>
      <c r="V51" s="47">
        <f>Table_Query_from_Mac10[[#This Row],[qtytoShipFuture]]-Table_Query_from_Mac10[[#This Row],[qty_to_ship]]</f>
        <v>0</v>
      </c>
      <c r="W51" s="47">
        <f>Table_Query_from_Mac10[[#This Row],[UnitPriceFuture]]</f>
        <v>13.79</v>
      </c>
      <c r="X51" s="47">
        <f>Table_Query_from_Mac10[[#This Row],[Unit Increase]]*Table_Query_from_Mac10[[#This Row],[UnitPriceFuture]]</f>
        <v>0</v>
      </c>
      <c r="Y51" s="47">
        <f>Table_Query_from_Mac10[[#This Row],[Unit Increase]]*Table_Query_from_Mac10[[#This Row],[Future-cost]]</f>
        <v>0</v>
      </c>
      <c r="Z51" s="47">
        <f>-(Table_Query_from_Mac10[[#This Row],[Incremental Sales]]+((Table_Query_from_Mac10[[#This Row],[Incremental Sales]]*-(SUM(Summary!$S$8:$S$9)))))*Summary!$S$18</f>
        <v>0</v>
      </c>
      <c r="AA51" s="47">
        <f>IFERROR(Table_Query_from_Mac10[[#This Row],[Incremental Cost]]/Table_Query_from_Mac10[[#This Row],[Incremental Sales]],0)</f>
        <v>0</v>
      </c>
      <c r="AB51" s="47">
        <f>IFERROR(Table_Query_from_Mac10[[#This Row],[TotalCostFuture]]/Table_Query_from_Mac10[[#This Row],[totalsalesFuture]],0)</f>
        <v>0.48150833937635967</v>
      </c>
      <c r="AN51" s="31">
        <v>64</v>
      </c>
      <c r="AO51">
        <f t="shared" si="0"/>
        <v>16</v>
      </c>
      <c r="AQ51" s="31">
        <v>39.39</v>
      </c>
      <c r="AR51">
        <f t="shared" si="1"/>
        <v>13.79</v>
      </c>
    </row>
    <row r="52" spans="1:44" x14ac:dyDescent="0.25">
      <c r="A52">
        <v>90003</v>
      </c>
      <c r="B52">
        <v>9</v>
      </c>
      <c r="C52" t="s">
        <v>86</v>
      </c>
      <c r="D52" t="s">
        <v>79</v>
      </c>
      <c r="E52">
        <v>44</v>
      </c>
      <c r="F52">
        <v>5.86</v>
      </c>
      <c r="G52">
        <v>11.38</v>
      </c>
      <c r="H52" s="1">
        <v>44846</v>
      </c>
      <c r="I52" s="20">
        <v>0</v>
      </c>
      <c r="J52" s="47">
        <f>Table_Query_from_Mac10[[#This Row],[unit_price]]-(Table_Query_from_Mac10[[#This Row],[unit_price]]*(Table_Query_from_Mac10[[#This Row],[discount_pct]]/100))</f>
        <v>11.38</v>
      </c>
      <c r="K52" s="47">
        <f>Table_Query_from_Mac10[[#This Row],[unit_cost]]</f>
        <v>5.86</v>
      </c>
      <c r="L52" s="47">
        <f>Table_Query_from_Mac10[[#This Row],[Live-cost]]*(1+Table_Query_from_Mac10[[#This Row],[CogsIncreasebyTYPE]])</f>
        <v>5.86</v>
      </c>
      <c r="M52" s="47">
        <f>Table_Query_from_Mac10[[#This Row],[Live-cost]]*Table_Query_from_Mac10[[#This Row],[qty_to_ship]]</f>
        <v>257.84000000000003</v>
      </c>
      <c r="N52" s="47">
        <f>IF(Table_Query_from_Mac10[[#This Row],[item_no]]="KDA",-Table_Query_from_Mac10[[#This Row],[unit_price]],Table_Query_from_Mac10[[#This Row],[Net Unit]]*Table_Query_from_Mac10[[#This Row],[qty_to_ship]])</f>
        <v>500.72</v>
      </c>
      <c r="O52" s="47">
        <f>SUMIFS(Summary!C:C,Summary!H:H,Table_Query_from_Mac10[[#This Row],[Juiceoc]])</f>
        <v>0</v>
      </c>
      <c r="P52" s="47">
        <f>SUMIFS(Summary!D:D,Summary!H:H,Table_Query_from_Mac10[[#This Row],[Juiceoc]])</f>
        <v>0</v>
      </c>
      <c r="Q52" s="47">
        <f>SUMIFS(Summary!E:E,Summary!H:H,Table_Query_from_Mac10[[#This Row],[Juiceoc]])</f>
        <v>0</v>
      </c>
      <c r="R52" s="47">
        <f>Table_Query_from_Mac10[[#This Row],[Net Unit]]*(1+Table_Query_from_Mac10[[#This Row],[PriceIncreasebyType]])</f>
        <v>11.38</v>
      </c>
      <c r="S52" s="47">
        <f>Table_Query_from_Mac10[[#This Row],[UnitPriceFuture]]*Table_Query_from_Mac10[[#This Row],[qtytoShipFuture]]</f>
        <v>500.72</v>
      </c>
      <c r="T52" s="47">
        <f>ROUND(Table_Query_from_Mac10[[#This Row],[qty_to_ship]]*(1+Table_Query_from_Mac10[[#This Row],[VolumeIncreasebyType]]),0)</f>
        <v>44</v>
      </c>
      <c r="U52" s="47">
        <f>Table_Query_from_Mac10[[#This Row],[qtytoShipFuture]]*Table_Query_from_Mac10[[#This Row],[Future-cost]]</f>
        <v>257.84000000000003</v>
      </c>
      <c r="V52" s="47">
        <f>Table_Query_from_Mac10[[#This Row],[qtytoShipFuture]]-Table_Query_from_Mac10[[#This Row],[qty_to_ship]]</f>
        <v>0</v>
      </c>
      <c r="W52" s="47">
        <f>Table_Query_from_Mac10[[#This Row],[UnitPriceFuture]]</f>
        <v>11.38</v>
      </c>
      <c r="X52" s="47">
        <f>Table_Query_from_Mac10[[#This Row],[Unit Increase]]*Table_Query_from_Mac10[[#This Row],[UnitPriceFuture]]</f>
        <v>0</v>
      </c>
      <c r="Y52" s="47">
        <f>Table_Query_from_Mac10[[#This Row],[Unit Increase]]*Table_Query_from_Mac10[[#This Row],[Future-cost]]</f>
        <v>0</v>
      </c>
      <c r="Z52" s="47">
        <f>-(Table_Query_from_Mac10[[#This Row],[Incremental Sales]]+((Table_Query_from_Mac10[[#This Row],[Incremental Sales]]*-(SUM(Summary!$S$8:$S$9)))))*Summary!$S$18</f>
        <v>0</v>
      </c>
      <c r="AA52" s="47">
        <f>IFERROR(Table_Query_from_Mac10[[#This Row],[Incremental Cost]]/Table_Query_from_Mac10[[#This Row],[Incremental Sales]],0)</f>
        <v>0</v>
      </c>
      <c r="AB52" s="47">
        <f>IFERROR(Table_Query_from_Mac10[[#This Row],[TotalCostFuture]]/Table_Query_from_Mac10[[#This Row],[totalsalesFuture]],0)</f>
        <v>0.51493848857644997</v>
      </c>
      <c r="AN52" s="30">
        <v>176</v>
      </c>
      <c r="AO52">
        <f t="shared" si="0"/>
        <v>44</v>
      </c>
      <c r="AQ52" s="30">
        <v>32.5</v>
      </c>
      <c r="AR52">
        <f t="shared" si="1"/>
        <v>11.38</v>
      </c>
    </row>
    <row r="53" spans="1:44" x14ac:dyDescent="0.25">
      <c r="A53">
        <v>90003</v>
      </c>
      <c r="B53">
        <v>10</v>
      </c>
      <c r="C53" t="s">
        <v>86</v>
      </c>
      <c r="D53" t="s">
        <v>79</v>
      </c>
      <c r="E53">
        <v>28</v>
      </c>
      <c r="F53">
        <v>7.21</v>
      </c>
      <c r="G53">
        <v>15.09</v>
      </c>
      <c r="H53" s="1">
        <v>44846</v>
      </c>
      <c r="I53" s="20">
        <v>0</v>
      </c>
      <c r="J53" s="47">
        <f>Table_Query_from_Mac10[[#This Row],[unit_price]]-(Table_Query_from_Mac10[[#This Row],[unit_price]]*(Table_Query_from_Mac10[[#This Row],[discount_pct]]/100))</f>
        <v>15.09</v>
      </c>
      <c r="K53" s="47">
        <f>Table_Query_from_Mac10[[#This Row],[unit_cost]]</f>
        <v>7.21</v>
      </c>
      <c r="L53" s="47">
        <f>Table_Query_from_Mac10[[#This Row],[Live-cost]]*(1+Table_Query_from_Mac10[[#This Row],[CogsIncreasebyTYPE]])</f>
        <v>7.21</v>
      </c>
      <c r="M53" s="47">
        <f>Table_Query_from_Mac10[[#This Row],[Live-cost]]*Table_Query_from_Mac10[[#This Row],[qty_to_ship]]</f>
        <v>201.88</v>
      </c>
      <c r="N53" s="47">
        <f>IF(Table_Query_from_Mac10[[#This Row],[item_no]]="KDA",-Table_Query_from_Mac10[[#This Row],[unit_price]],Table_Query_from_Mac10[[#This Row],[Net Unit]]*Table_Query_from_Mac10[[#This Row],[qty_to_ship]])</f>
        <v>422.52</v>
      </c>
      <c r="O53" s="47">
        <f>SUMIFS(Summary!C:C,Summary!H:H,Table_Query_from_Mac10[[#This Row],[Juiceoc]])</f>
        <v>0</v>
      </c>
      <c r="P53" s="47">
        <f>SUMIFS(Summary!D:D,Summary!H:H,Table_Query_from_Mac10[[#This Row],[Juiceoc]])</f>
        <v>0</v>
      </c>
      <c r="Q53" s="47">
        <f>SUMIFS(Summary!E:E,Summary!H:H,Table_Query_from_Mac10[[#This Row],[Juiceoc]])</f>
        <v>0</v>
      </c>
      <c r="R53" s="47">
        <f>Table_Query_from_Mac10[[#This Row],[Net Unit]]*(1+Table_Query_from_Mac10[[#This Row],[PriceIncreasebyType]])</f>
        <v>15.09</v>
      </c>
      <c r="S53" s="47">
        <f>Table_Query_from_Mac10[[#This Row],[UnitPriceFuture]]*Table_Query_from_Mac10[[#This Row],[qtytoShipFuture]]</f>
        <v>422.52</v>
      </c>
      <c r="T53" s="47">
        <f>ROUND(Table_Query_from_Mac10[[#This Row],[qty_to_ship]]*(1+Table_Query_from_Mac10[[#This Row],[VolumeIncreasebyType]]),0)</f>
        <v>28</v>
      </c>
      <c r="U53" s="47">
        <f>Table_Query_from_Mac10[[#This Row],[qtytoShipFuture]]*Table_Query_from_Mac10[[#This Row],[Future-cost]]</f>
        <v>201.88</v>
      </c>
      <c r="V53" s="47">
        <f>Table_Query_from_Mac10[[#This Row],[qtytoShipFuture]]-Table_Query_from_Mac10[[#This Row],[qty_to_ship]]</f>
        <v>0</v>
      </c>
      <c r="W53" s="47">
        <f>Table_Query_from_Mac10[[#This Row],[UnitPriceFuture]]</f>
        <v>15.09</v>
      </c>
      <c r="X53" s="47">
        <f>Table_Query_from_Mac10[[#This Row],[Unit Increase]]*Table_Query_from_Mac10[[#This Row],[UnitPriceFuture]]</f>
        <v>0</v>
      </c>
      <c r="Y53" s="47">
        <f>Table_Query_from_Mac10[[#This Row],[Unit Increase]]*Table_Query_from_Mac10[[#This Row],[Future-cost]]</f>
        <v>0</v>
      </c>
      <c r="Z53" s="47">
        <f>-(Table_Query_from_Mac10[[#This Row],[Incremental Sales]]+((Table_Query_from_Mac10[[#This Row],[Incremental Sales]]*-(SUM(Summary!$S$8:$S$9)))))*Summary!$S$18</f>
        <v>0</v>
      </c>
      <c r="AA53" s="47">
        <f>IFERROR(Table_Query_from_Mac10[[#This Row],[Incremental Cost]]/Table_Query_from_Mac10[[#This Row],[Incremental Sales]],0)</f>
        <v>0</v>
      </c>
      <c r="AB53" s="47">
        <f>IFERROR(Table_Query_from_Mac10[[#This Row],[TotalCostFuture]]/Table_Query_from_Mac10[[#This Row],[totalsalesFuture]],0)</f>
        <v>0.47779986746189529</v>
      </c>
      <c r="AN53" s="31">
        <v>112</v>
      </c>
      <c r="AO53">
        <f t="shared" si="0"/>
        <v>28</v>
      </c>
      <c r="AQ53" s="31">
        <v>43.11</v>
      </c>
      <c r="AR53">
        <f t="shared" si="1"/>
        <v>15.09</v>
      </c>
    </row>
    <row r="54" spans="1:44" x14ac:dyDescent="0.25">
      <c r="A54">
        <v>90003</v>
      </c>
      <c r="B54">
        <v>11</v>
      </c>
      <c r="C54" t="s">
        <v>86</v>
      </c>
      <c r="D54" t="s">
        <v>79</v>
      </c>
      <c r="E54">
        <v>12</v>
      </c>
      <c r="F54">
        <v>6.44</v>
      </c>
      <c r="G54">
        <v>12.86</v>
      </c>
      <c r="H54" s="1">
        <v>44846</v>
      </c>
      <c r="I54" s="20">
        <v>0</v>
      </c>
      <c r="J54" s="47">
        <f>Table_Query_from_Mac10[[#This Row],[unit_price]]-(Table_Query_from_Mac10[[#This Row],[unit_price]]*(Table_Query_from_Mac10[[#This Row],[discount_pct]]/100))</f>
        <v>12.86</v>
      </c>
      <c r="K54" s="47">
        <f>Table_Query_from_Mac10[[#This Row],[unit_cost]]</f>
        <v>6.44</v>
      </c>
      <c r="L54" s="47">
        <f>Table_Query_from_Mac10[[#This Row],[Live-cost]]*(1+Table_Query_from_Mac10[[#This Row],[CogsIncreasebyTYPE]])</f>
        <v>6.44</v>
      </c>
      <c r="M54" s="47">
        <f>Table_Query_from_Mac10[[#This Row],[Live-cost]]*Table_Query_from_Mac10[[#This Row],[qty_to_ship]]</f>
        <v>77.28</v>
      </c>
      <c r="N54" s="47">
        <f>IF(Table_Query_from_Mac10[[#This Row],[item_no]]="KDA",-Table_Query_from_Mac10[[#This Row],[unit_price]],Table_Query_from_Mac10[[#This Row],[Net Unit]]*Table_Query_from_Mac10[[#This Row],[qty_to_ship]])</f>
        <v>154.32</v>
      </c>
      <c r="O54" s="47">
        <f>SUMIFS(Summary!C:C,Summary!H:H,Table_Query_from_Mac10[[#This Row],[Juiceoc]])</f>
        <v>0</v>
      </c>
      <c r="P54" s="47">
        <f>SUMIFS(Summary!D:D,Summary!H:H,Table_Query_from_Mac10[[#This Row],[Juiceoc]])</f>
        <v>0</v>
      </c>
      <c r="Q54" s="47">
        <f>SUMIFS(Summary!E:E,Summary!H:H,Table_Query_from_Mac10[[#This Row],[Juiceoc]])</f>
        <v>0</v>
      </c>
      <c r="R54" s="47">
        <f>Table_Query_from_Mac10[[#This Row],[Net Unit]]*(1+Table_Query_from_Mac10[[#This Row],[PriceIncreasebyType]])</f>
        <v>12.86</v>
      </c>
      <c r="S54" s="47">
        <f>Table_Query_from_Mac10[[#This Row],[UnitPriceFuture]]*Table_Query_from_Mac10[[#This Row],[qtytoShipFuture]]</f>
        <v>154.32</v>
      </c>
      <c r="T54" s="47">
        <f>ROUND(Table_Query_from_Mac10[[#This Row],[qty_to_ship]]*(1+Table_Query_from_Mac10[[#This Row],[VolumeIncreasebyType]]),0)</f>
        <v>12</v>
      </c>
      <c r="U54" s="47">
        <f>Table_Query_from_Mac10[[#This Row],[qtytoShipFuture]]*Table_Query_from_Mac10[[#This Row],[Future-cost]]</f>
        <v>77.28</v>
      </c>
      <c r="V54" s="47">
        <f>Table_Query_from_Mac10[[#This Row],[qtytoShipFuture]]-Table_Query_from_Mac10[[#This Row],[qty_to_ship]]</f>
        <v>0</v>
      </c>
      <c r="W54" s="47">
        <f>Table_Query_from_Mac10[[#This Row],[UnitPriceFuture]]</f>
        <v>12.86</v>
      </c>
      <c r="X54" s="47">
        <f>Table_Query_from_Mac10[[#This Row],[Unit Increase]]*Table_Query_from_Mac10[[#This Row],[UnitPriceFuture]]</f>
        <v>0</v>
      </c>
      <c r="Y54" s="47">
        <f>Table_Query_from_Mac10[[#This Row],[Unit Increase]]*Table_Query_from_Mac10[[#This Row],[Future-cost]]</f>
        <v>0</v>
      </c>
      <c r="Z54" s="47">
        <f>-(Table_Query_from_Mac10[[#This Row],[Incremental Sales]]+((Table_Query_from_Mac10[[#This Row],[Incremental Sales]]*-(SUM(Summary!$S$8:$S$9)))))*Summary!$S$18</f>
        <v>0</v>
      </c>
      <c r="AA54" s="47">
        <f>IFERROR(Table_Query_from_Mac10[[#This Row],[Incremental Cost]]/Table_Query_from_Mac10[[#This Row],[Incremental Sales]],0)</f>
        <v>0</v>
      </c>
      <c r="AB54" s="47">
        <f>IFERROR(Table_Query_from_Mac10[[#This Row],[TotalCostFuture]]/Table_Query_from_Mac10[[#This Row],[totalsalesFuture]],0)</f>
        <v>0.5007776049766719</v>
      </c>
      <c r="AN54" s="30">
        <v>48</v>
      </c>
      <c r="AO54">
        <f t="shared" si="0"/>
        <v>12</v>
      </c>
      <c r="AQ54" s="30">
        <v>36.729999999999997</v>
      </c>
      <c r="AR54">
        <f t="shared" si="1"/>
        <v>12.86</v>
      </c>
    </row>
    <row r="55" spans="1:44" x14ac:dyDescent="0.25">
      <c r="A55">
        <v>90003</v>
      </c>
      <c r="B55">
        <v>12</v>
      </c>
      <c r="C55" t="s">
        <v>86</v>
      </c>
      <c r="D55" t="s">
        <v>79</v>
      </c>
      <c r="E55">
        <v>9</v>
      </c>
      <c r="F55">
        <v>7.88</v>
      </c>
      <c r="G55">
        <v>16.600000000000001</v>
      </c>
      <c r="H55" s="1">
        <v>44846</v>
      </c>
      <c r="I55" s="20">
        <v>0</v>
      </c>
      <c r="J55" s="47">
        <f>Table_Query_from_Mac10[[#This Row],[unit_price]]-(Table_Query_from_Mac10[[#This Row],[unit_price]]*(Table_Query_from_Mac10[[#This Row],[discount_pct]]/100))</f>
        <v>16.600000000000001</v>
      </c>
      <c r="K55" s="47">
        <f>Table_Query_from_Mac10[[#This Row],[unit_cost]]</f>
        <v>7.88</v>
      </c>
      <c r="L55" s="47">
        <f>Table_Query_from_Mac10[[#This Row],[Live-cost]]*(1+Table_Query_from_Mac10[[#This Row],[CogsIncreasebyTYPE]])</f>
        <v>7.88</v>
      </c>
      <c r="M55" s="47">
        <f>Table_Query_from_Mac10[[#This Row],[Live-cost]]*Table_Query_from_Mac10[[#This Row],[qty_to_ship]]</f>
        <v>70.92</v>
      </c>
      <c r="N55" s="47">
        <f>IF(Table_Query_from_Mac10[[#This Row],[item_no]]="KDA",-Table_Query_from_Mac10[[#This Row],[unit_price]],Table_Query_from_Mac10[[#This Row],[Net Unit]]*Table_Query_from_Mac10[[#This Row],[qty_to_ship]])</f>
        <v>149.4</v>
      </c>
      <c r="O55" s="47">
        <f>SUMIFS(Summary!C:C,Summary!H:H,Table_Query_from_Mac10[[#This Row],[Juiceoc]])</f>
        <v>0</v>
      </c>
      <c r="P55" s="47">
        <f>SUMIFS(Summary!D:D,Summary!H:H,Table_Query_from_Mac10[[#This Row],[Juiceoc]])</f>
        <v>0</v>
      </c>
      <c r="Q55" s="47">
        <f>SUMIFS(Summary!E:E,Summary!H:H,Table_Query_from_Mac10[[#This Row],[Juiceoc]])</f>
        <v>0</v>
      </c>
      <c r="R55" s="47">
        <f>Table_Query_from_Mac10[[#This Row],[Net Unit]]*(1+Table_Query_from_Mac10[[#This Row],[PriceIncreasebyType]])</f>
        <v>16.600000000000001</v>
      </c>
      <c r="S55" s="47">
        <f>Table_Query_from_Mac10[[#This Row],[UnitPriceFuture]]*Table_Query_from_Mac10[[#This Row],[qtytoShipFuture]]</f>
        <v>149.4</v>
      </c>
      <c r="T55" s="47">
        <f>ROUND(Table_Query_from_Mac10[[#This Row],[qty_to_ship]]*(1+Table_Query_from_Mac10[[#This Row],[VolumeIncreasebyType]]),0)</f>
        <v>9</v>
      </c>
      <c r="U55" s="47">
        <f>Table_Query_from_Mac10[[#This Row],[qtytoShipFuture]]*Table_Query_from_Mac10[[#This Row],[Future-cost]]</f>
        <v>70.92</v>
      </c>
      <c r="V55" s="47">
        <f>Table_Query_from_Mac10[[#This Row],[qtytoShipFuture]]-Table_Query_from_Mac10[[#This Row],[qty_to_ship]]</f>
        <v>0</v>
      </c>
      <c r="W55" s="47">
        <f>Table_Query_from_Mac10[[#This Row],[UnitPriceFuture]]</f>
        <v>16.600000000000001</v>
      </c>
      <c r="X55" s="47">
        <f>Table_Query_from_Mac10[[#This Row],[Unit Increase]]*Table_Query_from_Mac10[[#This Row],[UnitPriceFuture]]</f>
        <v>0</v>
      </c>
      <c r="Y55" s="47">
        <f>Table_Query_from_Mac10[[#This Row],[Unit Increase]]*Table_Query_from_Mac10[[#This Row],[Future-cost]]</f>
        <v>0</v>
      </c>
      <c r="Z55" s="47">
        <f>-(Table_Query_from_Mac10[[#This Row],[Incremental Sales]]+((Table_Query_from_Mac10[[#This Row],[Incremental Sales]]*-(SUM(Summary!$S$8:$S$9)))))*Summary!$S$18</f>
        <v>0</v>
      </c>
      <c r="AA55" s="47">
        <f>IFERROR(Table_Query_from_Mac10[[#This Row],[Incremental Cost]]/Table_Query_from_Mac10[[#This Row],[Incremental Sales]],0)</f>
        <v>0</v>
      </c>
      <c r="AB55" s="47">
        <f>IFERROR(Table_Query_from_Mac10[[#This Row],[TotalCostFuture]]/Table_Query_from_Mac10[[#This Row],[totalsalesFuture]],0)</f>
        <v>0.47469879518072289</v>
      </c>
      <c r="AN55" s="31">
        <v>36</v>
      </c>
      <c r="AO55">
        <f t="shared" si="0"/>
        <v>9</v>
      </c>
      <c r="AQ55" s="31">
        <v>47.44</v>
      </c>
      <c r="AR55">
        <f t="shared" si="1"/>
        <v>16.600000000000001</v>
      </c>
    </row>
    <row r="56" spans="1:44" x14ac:dyDescent="0.25">
      <c r="A56">
        <v>90003</v>
      </c>
      <c r="B56">
        <v>13</v>
      </c>
      <c r="C56" t="s">
        <v>86</v>
      </c>
      <c r="D56" t="s">
        <v>79</v>
      </c>
      <c r="E56">
        <v>39</v>
      </c>
      <c r="F56">
        <v>7.12</v>
      </c>
      <c r="G56">
        <v>14.24</v>
      </c>
      <c r="H56" s="1">
        <v>44846</v>
      </c>
      <c r="I56" s="20">
        <v>0</v>
      </c>
      <c r="J56" s="47">
        <f>Table_Query_from_Mac10[[#This Row],[unit_price]]-(Table_Query_from_Mac10[[#This Row],[unit_price]]*(Table_Query_from_Mac10[[#This Row],[discount_pct]]/100))</f>
        <v>14.24</v>
      </c>
      <c r="K56" s="47">
        <f>Table_Query_from_Mac10[[#This Row],[unit_cost]]</f>
        <v>7.12</v>
      </c>
      <c r="L56" s="47">
        <f>Table_Query_from_Mac10[[#This Row],[Live-cost]]*(1+Table_Query_from_Mac10[[#This Row],[CogsIncreasebyTYPE]])</f>
        <v>7.12</v>
      </c>
      <c r="M56" s="47">
        <f>Table_Query_from_Mac10[[#This Row],[Live-cost]]*Table_Query_from_Mac10[[#This Row],[qty_to_ship]]</f>
        <v>277.68</v>
      </c>
      <c r="N56" s="47">
        <f>IF(Table_Query_from_Mac10[[#This Row],[item_no]]="KDA",-Table_Query_from_Mac10[[#This Row],[unit_price]],Table_Query_from_Mac10[[#This Row],[Net Unit]]*Table_Query_from_Mac10[[#This Row],[qty_to_ship]])</f>
        <v>555.36</v>
      </c>
      <c r="O56" s="47">
        <f>SUMIFS(Summary!C:C,Summary!H:H,Table_Query_from_Mac10[[#This Row],[Juiceoc]])</f>
        <v>0</v>
      </c>
      <c r="P56" s="47">
        <f>SUMIFS(Summary!D:D,Summary!H:H,Table_Query_from_Mac10[[#This Row],[Juiceoc]])</f>
        <v>0</v>
      </c>
      <c r="Q56" s="47">
        <f>SUMIFS(Summary!E:E,Summary!H:H,Table_Query_from_Mac10[[#This Row],[Juiceoc]])</f>
        <v>0</v>
      </c>
      <c r="R56" s="47">
        <f>Table_Query_from_Mac10[[#This Row],[Net Unit]]*(1+Table_Query_from_Mac10[[#This Row],[PriceIncreasebyType]])</f>
        <v>14.24</v>
      </c>
      <c r="S56" s="47">
        <f>Table_Query_from_Mac10[[#This Row],[UnitPriceFuture]]*Table_Query_from_Mac10[[#This Row],[qtytoShipFuture]]</f>
        <v>555.36</v>
      </c>
      <c r="T56" s="47">
        <f>ROUND(Table_Query_from_Mac10[[#This Row],[qty_to_ship]]*(1+Table_Query_from_Mac10[[#This Row],[VolumeIncreasebyType]]),0)</f>
        <v>39</v>
      </c>
      <c r="U56" s="47">
        <f>Table_Query_from_Mac10[[#This Row],[qtytoShipFuture]]*Table_Query_from_Mac10[[#This Row],[Future-cost]]</f>
        <v>277.68</v>
      </c>
      <c r="V56" s="47">
        <f>Table_Query_from_Mac10[[#This Row],[qtytoShipFuture]]-Table_Query_from_Mac10[[#This Row],[qty_to_ship]]</f>
        <v>0</v>
      </c>
      <c r="W56" s="47">
        <f>Table_Query_from_Mac10[[#This Row],[UnitPriceFuture]]</f>
        <v>14.24</v>
      </c>
      <c r="X56" s="47">
        <f>Table_Query_from_Mac10[[#This Row],[Unit Increase]]*Table_Query_from_Mac10[[#This Row],[UnitPriceFuture]]</f>
        <v>0</v>
      </c>
      <c r="Y56" s="47">
        <f>Table_Query_from_Mac10[[#This Row],[Unit Increase]]*Table_Query_from_Mac10[[#This Row],[Future-cost]]</f>
        <v>0</v>
      </c>
      <c r="Z56" s="47">
        <f>-(Table_Query_from_Mac10[[#This Row],[Incremental Sales]]+((Table_Query_from_Mac10[[#This Row],[Incremental Sales]]*-(SUM(Summary!$S$8:$S$9)))))*Summary!$S$18</f>
        <v>0</v>
      </c>
      <c r="AA56" s="47">
        <f>IFERROR(Table_Query_from_Mac10[[#This Row],[Incremental Cost]]/Table_Query_from_Mac10[[#This Row],[Incremental Sales]],0)</f>
        <v>0</v>
      </c>
      <c r="AB56" s="47">
        <f>IFERROR(Table_Query_from_Mac10[[#This Row],[TotalCostFuture]]/Table_Query_from_Mac10[[#This Row],[totalsalesFuture]],0)</f>
        <v>0.5</v>
      </c>
      <c r="AN56" s="30">
        <v>156</v>
      </c>
      <c r="AO56">
        <f t="shared" si="0"/>
        <v>39</v>
      </c>
      <c r="AQ56" s="30">
        <v>40.68</v>
      </c>
      <c r="AR56">
        <f t="shared" si="1"/>
        <v>14.24</v>
      </c>
    </row>
    <row r="57" spans="1:44" x14ac:dyDescent="0.25">
      <c r="A57">
        <v>90003</v>
      </c>
      <c r="B57">
        <v>14</v>
      </c>
      <c r="C57" t="s">
        <v>86</v>
      </c>
      <c r="D57" t="s">
        <v>79</v>
      </c>
      <c r="E57">
        <v>15</v>
      </c>
      <c r="F57">
        <v>8.59</v>
      </c>
      <c r="G57">
        <v>18.11</v>
      </c>
      <c r="H57" s="1">
        <v>44846</v>
      </c>
      <c r="I57" s="20">
        <v>0</v>
      </c>
      <c r="J57" s="47">
        <f>Table_Query_from_Mac10[[#This Row],[unit_price]]-(Table_Query_from_Mac10[[#This Row],[unit_price]]*(Table_Query_from_Mac10[[#This Row],[discount_pct]]/100))</f>
        <v>18.11</v>
      </c>
      <c r="K57" s="47">
        <f>Table_Query_from_Mac10[[#This Row],[unit_cost]]</f>
        <v>8.59</v>
      </c>
      <c r="L57" s="47">
        <f>Table_Query_from_Mac10[[#This Row],[Live-cost]]*(1+Table_Query_from_Mac10[[#This Row],[CogsIncreasebyTYPE]])</f>
        <v>8.59</v>
      </c>
      <c r="M57" s="47">
        <f>Table_Query_from_Mac10[[#This Row],[Live-cost]]*Table_Query_from_Mac10[[#This Row],[qty_to_ship]]</f>
        <v>128.85</v>
      </c>
      <c r="N57" s="47">
        <f>IF(Table_Query_from_Mac10[[#This Row],[item_no]]="KDA",-Table_Query_from_Mac10[[#This Row],[unit_price]],Table_Query_from_Mac10[[#This Row],[Net Unit]]*Table_Query_from_Mac10[[#This Row],[qty_to_ship]])</f>
        <v>271.64999999999998</v>
      </c>
      <c r="O57" s="47">
        <f>SUMIFS(Summary!C:C,Summary!H:H,Table_Query_from_Mac10[[#This Row],[Juiceoc]])</f>
        <v>0</v>
      </c>
      <c r="P57" s="47">
        <f>SUMIFS(Summary!D:D,Summary!H:H,Table_Query_from_Mac10[[#This Row],[Juiceoc]])</f>
        <v>0</v>
      </c>
      <c r="Q57" s="47">
        <f>SUMIFS(Summary!E:E,Summary!H:H,Table_Query_from_Mac10[[#This Row],[Juiceoc]])</f>
        <v>0</v>
      </c>
      <c r="R57" s="47">
        <f>Table_Query_from_Mac10[[#This Row],[Net Unit]]*(1+Table_Query_from_Mac10[[#This Row],[PriceIncreasebyType]])</f>
        <v>18.11</v>
      </c>
      <c r="S57" s="47">
        <f>Table_Query_from_Mac10[[#This Row],[UnitPriceFuture]]*Table_Query_from_Mac10[[#This Row],[qtytoShipFuture]]</f>
        <v>271.64999999999998</v>
      </c>
      <c r="T57" s="47">
        <f>ROUND(Table_Query_from_Mac10[[#This Row],[qty_to_ship]]*(1+Table_Query_from_Mac10[[#This Row],[VolumeIncreasebyType]]),0)</f>
        <v>15</v>
      </c>
      <c r="U57" s="47">
        <f>Table_Query_from_Mac10[[#This Row],[qtytoShipFuture]]*Table_Query_from_Mac10[[#This Row],[Future-cost]]</f>
        <v>128.85</v>
      </c>
      <c r="V57" s="47">
        <f>Table_Query_from_Mac10[[#This Row],[qtytoShipFuture]]-Table_Query_from_Mac10[[#This Row],[qty_to_ship]]</f>
        <v>0</v>
      </c>
      <c r="W57" s="47">
        <f>Table_Query_from_Mac10[[#This Row],[UnitPriceFuture]]</f>
        <v>18.11</v>
      </c>
      <c r="X57" s="47">
        <f>Table_Query_from_Mac10[[#This Row],[Unit Increase]]*Table_Query_from_Mac10[[#This Row],[UnitPriceFuture]]</f>
        <v>0</v>
      </c>
      <c r="Y57" s="47">
        <f>Table_Query_from_Mac10[[#This Row],[Unit Increase]]*Table_Query_from_Mac10[[#This Row],[Future-cost]]</f>
        <v>0</v>
      </c>
      <c r="Z57" s="47">
        <f>-(Table_Query_from_Mac10[[#This Row],[Incremental Sales]]+((Table_Query_from_Mac10[[#This Row],[Incremental Sales]]*-(SUM(Summary!$S$8:$S$9)))))*Summary!$S$18</f>
        <v>0</v>
      </c>
      <c r="AA57" s="47">
        <f>IFERROR(Table_Query_from_Mac10[[#This Row],[Incremental Cost]]/Table_Query_from_Mac10[[#This Row],[Incremental Sales]],0)</f>
        <v>0</v>
      </c>
      <c r="AB57" s="47">
        <f>IFERROR(Table_Query_from_Mac10[[#This Row],[TotalCostFuture]]/Table_Query_from_Mac10[[#This Row],[totalsalesFuture]],0)</f>
        <v>0.47432357813362785</v>
      </c>
      <c r="AN57" s="31">
        <v>60</v>
      </c>
      <c r="AO57">
        <f t="shared" si="0"/>
        <v>15</v>
      </c>
      <c r="AQ57" s="31">
        <v>51.73</v>
      </c>
      <c r="AR57">
        <f t="shared" si="1"/>
        <v>18.11</v>
      </c>
    </row>
    <row r="58" spans="1:44" x14ac:dyDescent="0.25">
      <c r="A58">
        <v>90003</v>
      </c>
      <c r="B58">
        <v>15</v>
      </c>
      <c r="C58" t="s">
        <v>86</v>
      </c>
      <c r="D58" t="s">
        <v>79</v>
      </c>
      <c r="E58">
        <v>9</v>
      </c>
      <c r="F58">
        <v>8.44</v>
      </c>
      <c r="G58">
        <v>17.72</v>
      </c>
      <c r="H58" s="1">
        <v>44846</v>
      </c>
      <c r="I58" s="20">
        <v>0</v>
      </c>
      <c r="J58" s="47">
        <f>Table_Query_from_Mac10[[#This Row],[unit_price]]-(Table_Query_from_Mac10[[#This Row],[unit_price]]*(Table_Query_from_Mac10[[#This Row],[discount_pct]]/100))</f>
        <v>17.72</v>
      </c>
      <c r="K58" s="47">
        <f>Table_Query_from_Mac10[[#This Row],[unit_cost]]</f>
        <v>8.44</v>
      </c>
      <c r="L58" s="47">
        <f>Table_Query_from_Mac10[[#This Row],[Live-cost]]*(1+Table_Query_from_Mac10[[#This Row],[CogsIncreasebyTYPE]])</f>
        <v>8.44</v>
      </c>
      <c r="M58" s="47">
        <f>Table_Query_from_Mac10[[#This Row],[Live-cost]]*Table_Query_from_Mac10[[#This Row],[qty_to_ship]]</f>
        <v>75.959999999999994</v>
      </c>
      <c r="N58" s="47">
        <f>IF(Table_Query_from_Mac10[[#This Row],[item_no]]="KDA",-Table_Query_from_Mac10[[#This Row],[unit_price]],Table_Query_from_Mac10[[#This Row],[Net Unit]]*Table_Query_from_Mac10[[#This Row],[qty_to_ship]])</f>
        <v>159.47999999999999</v>
      </c>
      <c r="O58" s="47">
        <f>SUMIFS(Summary!C:C,Summary!H:H,Table_Query_from_Mac10[[#This Row],[Juiceoc]])</f>
        <v>0</v>
      </c>
      <c r="P58" s="47">
        <f>SUMIFS(Summary!D:D,Summary!H:H,Table_Query_from_Mac10[[#This Row],[Juiceoc]])</f>
        <v>0</v>
      </c>
      <c r="Q58" s="47">
        <f>SUMIFS(Summary!E:E,Summary!H:H,Table_Query_from_Mac10[[#This Row],[Juiceoc]])</f>
        <v>0</v>
      </c>
      <c r="R58" s="47">
        <f>Table_Query_from_Mac10[[#This Row],[Net Unit]]*(1+Table_Query_from_Mac10[[#This Row],[PriceIncreasebyType]])</f>
        <v>17.72</v>
      </c>
      <c r="S58" s="47">
        <f>Table_Query_from_Mac10[[#This Row],[UnitPriceFuture]]*Table_Query_from_Mac10[[#This Row],[qtytoShipFuture]]</f>
        <v>159.47999999999999</v>
      </c>
      <c r="T58" s="47">
        <f>ROUND(Table_Query_from_Mac10[[#This Row],[qty_to_ship]]*(1+Table_Query_from_Mac10[[#This Row],[VolumeIncreasebyType]]),0)</f>
        <v>9</v>
      </c>
      <c r="U58" s="47">
        <f>Table_Query_from_Mac10[[#This Row],[qtytoShipFuture]]*Table_Query_from_Mac10[[#This Row],[Future-cost]]</f>
        <v>75.959999999999994</v>
      </c>
      <c r="V58" s="47">
        <f>Table_Query_from_Mac10[[#This Row],[qtytoShipFuture]]-Table_Query_from_Mac10[[#This Row],[qty_to_ship]]</f>
        <v>0</v>
      </c>
      <c r="W58" s="47">
        <f>Table_Query_from_Mac10[[#This Row],[UnitPriceFuture]]</f>
        <v>17.72</v>
      </c>
      <c r="X58" s="47">
        <f>Table_Query_from_Mac10[[#This Row],[Unit Increase]]*Table_Query_from_Mac10[[#This Row],[UnitPriceFuture]]</f>
        <v>0</v>
      </c>
      <c r="Y58" s="47">
        <f>Table_Query_from_Mac10[[#This Row],[Unit Increase]]*Table_Query_from_Mac10[[#This Row],[Future-cost]]</f>
        <v>0</v>
      </c>
      <c r="Z58" s="47">
        <f>-(Table_Query_from_Mac10[[#This Row],[Incremental Sales]]+((Table_Query_from_Mac10[[#This Row],[Incremental Sales]]*-(SUM(Summary!$S$8:$S$9)))))*Summary!$S$18</f>
        <v>0</v>
      </c>
      <c r="AA58" s="47">
        <f>IFERROR(Table_Query_from_Mac10[[#This Row],[Incremental Cost]]/Table_Query_from_Mac10[[#This Row],[Incremental Sales]],0)</f>
        <v>0</v>
      </c>
      <c r="AB58" s="47">
        <f>IFERROR(Table_Query_from_Mac10[[#This Row],[TotalCostFuture]]/Table_Query_from_Mac10[[#This Row],[totalsalesFuture]],0)</f>
        <v>0.47629796839729116</v>
      </c>
      <c r="AN58" s="30">
        <v>36</v>
      </c>
      <c r="AO58">
        <f t="shared" si="0"/>
        <v>9</v>
      </c>
      <c r="AQ58" s="30">
        <v>50.62</v>
      </c>
      <c r="AR58">
        <f t="shared" si="1"/>
        <v>17.72</v>
      </c>
    </row>
    <row r="59" spans="1:44" x14ac:dyDescent="0.25">
      <c r="A59">
        <v>90003</v>
      </c>
      <c r="B59">
        <v>16</v>
      </c>
      <c r="C59" t="s">
        <v>86</v>
      </c>
      <c r="D59" t="s">
        <v>79</v>
      </c>
      <c r="E59">
        <v>12</v>
      </c>
      <c r="F59">
        <v>10.039999999999999</v>
      </c>
      <c r="G59">
        <v>22.25</v>
      </c>
      <c r="H59" s="1">
        <v>44846</v>
      </c>
      <c r="I59" s="20">
        <v>0</v>
      </c>
      <c r="J59" s="47">
        <f>Table_Query_from_Mac10[[#This Row],[unit_price]]-(Table_Query_from_Mac10[[#This Row],[unit_price]]*(Table_Query_from_Mac10[[#This Row],[discount_pct]]/100))</f>
        <v>22.25</v>
      </c>
      <c r="K59" s="47">
        <f>Table_Query_from_Mac10[[#This Row],[unit_cost]]</f>
        <v>10.039999999999999</v>
      </c>
      <c r="L59" s="47">
        <f>Table_Query_from_Mac10[[#This Row],[Live-cost]]*(1+Table_Query_from_Mac10[[#This Row],[CogsIncreasebyTYPE]])</f>
        <v>10.039999999999999</v>
      </c>
      <c r="M59" s="47">
        <f>Table_Query_from_Mac10[[#This Row],[Live-cost]]*Table_Query_from_Mac10[[#This Row],[qty_to_ship]]</f>
        <v>120.47999999999999</v>
      </c>
      <c r="N59" s="47">
        <f>IF(Table_Query_from_Mac10[[#This Row],[item_no]]="KDA",-Table_Query_from_Mac10[[#This Row],[unit_price]],Table_Query_from_Mac10[[#This Row],[Net Unit]]*Table_Query_from_Mac10[[#This Row],[qty_to_ship]])</f>
        <v>267</v>
      </c>
      <c r="O59" s="47">
        <f>SUMIFS(Summary!C:C,Summary!H:H,Table_Query_from_Mac10[[#This Row],[Juiceoc]])</f>
        <v>0</v>
      </c>
      <c r="P59" s="47">
        <f>SUMIFS(Summary!D:D,Summary!H:H,Table_Query_from_Mac10[[#This Row],[Juiceoc]])</f>
        <v>0</v>
      </c>
      <c r="Q59" s="47">
        <f>SUMIFS(Summary!E:E,Summary!H:H,Table_Query_from_Mac10[[#This Row],[Juiceoc]])</f>
        <v>0</v>
      </c>
      <c r="R59" s="47">
        <f>Table_Query_from_Mac10[[#This Row],[Net Unit]]*(1+Table_Query_from_Mac10[[#This Row],[PriceIncreasebyType]])</f>
        <v>22.25</v>
      </c>
      <c r="S59" s="47">
        <f>Table_Query_from_Mac10[[#This Row],[UnitPriceFuture]]*Table_Query_from_Mac10[[#This Row],[qtytoShipFuture]]</f>
        <v>267</v>
      </c>
      <c r="T59" s="47">
        <f>ROUND(Table_Query_from_Mac10[[#This Row],[qty_to_ship]]*(1+Table_Query_from_Mac10[[#This Row],[VolumeIncreasebyType]]),0)</f>
        <v>12</v>
      </c>
      <c r="U59" s="47">
        <f>Table_Query_from_Mac10[[#This Row],[qtytoShipFuture]]*Table_Query_from_Mac10[[#This Row],[Future-cost]]</f>
        <v>120.47999999999999</v>
      </c>
      <c r="V59" s="47">
        <f>Table_Query_from_Mac10[[#This Row],[qtytoShipFuture]]-Table_Query_from_Mac10[[#This Row],[qty_to_ship]]</f>
        <v>0</v>
      </c>
      <c r="W59" s="47">
        <f>Table_Query_from_Mac10[[#This Row],[UnitPriceFuture]]</f>
        <v>22.25</v>
      </c>
      <c r="X59" s="47">
        <f>Table_Query_from_Mac10[[#This Row],[Unit Increase]]*Table_Query_from_Mac10[[#This Row],[UnitPriceFuture]]</f>
        <v>0</v>
      </c>
      <c r="Y59" s="47">
        <f>Table_Query_from_Mac10[[#This Row],[Unit Increase]]*Table_Query_from_Mac10[[#This Row],[Future-cost]]</f>
        <v>0</v>
      </c>
      <c r="Z59" s="47">
        <f>-(Table_Query_from_Mac10[[#This Row],[Incremental Sales]]+((Table_Query_from_Mac10[[#This Row],[Incremental Sales]]*-(SUM(Summary!$S$8:$S$9)))))*Summary!$S$18</f>
        <v>0</v>
      </c>
      <c r="AA59" s="47">
        <f>IFERROR(Table_Query_from_Mac10[[#This Row],[Incremental Cost]]/Table_Query_from_Mac10[[#This Row],[Incremental Sales]],0)</f>
        <v>0</v>
      </c>
      <c r="AB59" s="47">
        <f>IFERROR(Table_Query_from_Mac10[[#This Row],[TotalCostFuture]]/Table_Query_from_Mac10[[#This Row],[totalsalesFuture]],0)</f>
        <v>0.45123595505617975</v>
      </c>
      <c r="AN59" s="31">
        <v>45</v>
      </c>
      <c r="AO59">
        <f t="shared" si="0"/>
        <v>12</v>
      </c>
      <c r="AQ59" s="31">
        <v>63.58</v>
      </c>
      <c r="AR59">
        <f t="shared" si="1"/>
        <v>22.25</v>
      </c>
    </row>
    <row r="60" spans="1:44" x14ac:dyDescent="0.25">
      <c r="A60">
        <v>90003</v>
      </c>
      <c r="B60">
        <v>17</v>
      </c>
      <c r="C60" t="s">
        <v>86</v>
      </c>
      <c r="D60" t="s">
        <v>79</v>
      </c>
      <c r="E60">
        <v>7</v>
      </c>
      <c r="F60">
        <v>9.82</v>
      </c>
      <c r="G60">
        <v>21.44</v>
      </c>
      <c r="H60" s="1">
        <v>44846</v>
      </c>
      <c r="I60" s="20">
        <v>0</v>
      </c>
      <c r="J60" s="47">
        <f>Table_Query_from_Mac10[[#This Row],[unit_price]]-(Table_Query_from_Mac10[[#This Row],[unit_price]]*(Table_Query_from_Mac10[[#This Row],[discount_pct]]/100))</f>
        <v>21.44</v>
      </c>
      <c r="K60" s="47">
        <f>Table_Query_from_Mac10[[#This Row],[unit_cost]]</f>
        <v>9.82</v>
      </c>
      <c r="L60" s="47">
        <f>Table_Query_from_Mac10[[#This Row],[Live-cost]]*(1+Table_Query_from_Mac10[[#This Row],[CogsIncreasebyTYPE]])</f>
        <v>9.82</v>
      </c>
      <c r="M60" s="47">
        <f>Table_Query_from_Mac10[[#This Row],[Live-cost]]*Table_Query_from_Mac10[[#This Row],[qty_to_ship]]</f>
        <v>68.740000000000009</v>
      </c>
      <c r="N60" s="47">
        <f>IF(Table_Query_from_Mac10[[#This Row],[item_no]]="KDA",-Table_Query_from_Mac10[[#This Row],[unit_price]],Table_Query_from_Mac10[[#This Row],[Net Unit]]*Table_Query_from_Mac10[[#This Row],[qty_to_ship]])</f>
        <v>150.08000000000001</v>
      </c>
      <c r="O60" s="47">
        <f>SUMIFS(Summary!C:C,Summary!H:H,Table_Query_from_Mac10[[#This Row],[Juiceoc]])</f>
        <v>0</v>
      </c>
      <c r="P60" s="47">
        <f>SUMIFS(Summary!D:D,Summary!H:H,Table_Query_from_Mac10[[#This Row],[Juiceoc]])</f>
        <v>0</v>
      </c>
      <c r="Q60" s="47">
        <f>SUMIFS(Summary!E:E,Summary!H:H,Table_Query_from_Mac10[[#This Row],[Juiceoc]])</f>
        <v>0</v>
      </c>
      <c r="R60" s="47">
        <f>Table_Query_from_Mac10[[#This Row],[Net Unit]]*(1+Table_Query_from_Mac10[[#This Row],[PriceIncreasebyType]])</f>
        <v>21.44</v>
      </c>
      <c r="S60" s="47">
        <f>Table_Query_from_Mac10[[#This Row],[UnitPriceFuture]]*Table_Query_from_Mac10[[#This Row],[qtytoShipFuture]]</f>
        <v>150.08000000000001</v>
      </c>
      <c r="T60" s="47">
        <f>ROUND(Table_Query_from_Mac10[[#This Row],[qty_to_ship]]*(1+Table_Query_from_Mac10[[#This Row],[VolumeIncreasebyType]]),0)</f>
        <v>7</v>
      </c>
      <c r="U60" s="47">
        <f>Table_Query_from_Mac10[[#This Row],[qtytoShipFuture]]*Table_Query_from_Mac10[[#This Row],[Future-cost]]</f>
        <v>68.740000000000009</v>
      </c>
      <c r="V60" s="47">
        <f>Table_Query_from_Mac10[[#This Row],[qtytoShipFuture]]-Table_Query_from_Mac10[[#This Row],[qty_to_ship]]</f>
        <v>0</v>
      </c>
      <c r="W60" s="47">
        <f>Table_Query_from_Mac10[[#This Row],[UnitPriceFuture]]</f>
        <v>21.44</v>
      </c>
      <c r="X60" s="47">
        <f>Table_Query_from_Mac10[[#This Row],[Unit Increase]]*Table_Query_from_Mac10[[#This Row],[UnitPriceFuture]]</f>
        <v>0</v>
      </c>
      <c r="Y60" s="47">
        <f>Table_Query_from_Mac10[[#This Row],[Unit Increase]]*Table_Query_from_Mac10[[#This Row],[Future-cost]]</f>
        <v>0</v>
      </c>
      <c r="Z60" s="47">
        <f>-(Table_Query_from_Mac10[[#This Row],[Incremental Sales]]+((Table_Query_from_Mac10[[#This Row],[Incremental Sales]]*-(SUM(Summary!$S$8:$S$9)))))*Summary!$S$18</f>
        <v>0</v>
      </c>
      <c r="AA60" s="47">
        <f>IFERROR(Table_Query_from_Mac10[[#This Row],[Incremental Cost]]/Table_Query_from_Mac10[[#This Row],[Incremental Sales]],0)</f>
        <v>0</v>
      </c>
      <c r="AB60" s="47">
        <f>IFERROR(Table_Query_from_Mac10[[#This Row],[TotalCostFuture]]/Table_Query_from_Mac10[[#This Row],[totalsalesFuture]],0)</f>
        <v>0.45802238805970152</v>
      </c>
      <c r="AN60" s="30">
        <v>27</v>
      </c>
      <c r="AO60">
        <f t="shared" si="0"/>
        <v>7</v>
      </c>
      <c r="AQ60" s="30">
        <v>61.26</v>
      </c>
      <c r="AR60">
        <f t="shared" si="1"/>
        <v>21.44</v>
      </c>
    </row>
    <row r="61" spans="1:44" x14ac:dyDescent="0.25">
      <c r="A61">
        <v>90003</v>
      </c>
      <c r="B61">
        <v>18</v>
      </c>
      <c r="C61" t="s">
        <v>86</v>
      </c>
      <c r="D61" t="s">
        <v>79</v>
      </c>
      <c r="E61">
        <v>6</v>
      </c>
      <c r="F61">
        <v>11.48</v>
      </c>
      <c r="G61">
        <v>26.41</v>
      </c>
      <c r="H61" s="1">
        <v>44846</v>
      </c>
      <c r="I61" s="20">
        <v>0</v>
      </c>
      <c r="J61" s="47">
        <f>Table_Query_from_Mac10[[#This Row],[unit_price]]-(Table_Query_from_Mac10[[#This Row],[unit_price]]*(Table_Query_from_Mac10[[#This Row],[discount_pct]]/100))</f>
        <v>26.41</v>
      </c>
      <c r="K61" s="47">
        <f>Table_Query_from_Mac10[[#This Row],[unit_cost]]</f>
        <v>11.48</v>
      </c>
      <c r="L61" s="47">
        <f>Table_Query_from_Mac10[[#This Row],[Live-cost]]*(1+Table_Query_from_Mac10[[#This Row],[CogsIncreasebyTYPE]])</f>
        <v>11.48</v>
      </c>
      <c r="M61" s="47">
        <f>Table_Query_from_Mac10[[#This Row],[Live-cost]]*Table_Query_from_Mac10[[#This Row],[qty_to_ship]]</f>
        <v>68.88</v>
      </c>
      <c r="N61" s="47">
        <f>IF(Table_Query_from_Mac10[[#This Row],[item_no]]="KDA",-Table_Query_from_Mac10[[#This Row],[unit_price]],Table_Query_from_Mac10[[#This Row],[Net Unit]]*Table_Query_from_Mac10[[#This Row],[qty_to_ship]])</f>
        <v>158.46</v>
      </c>
      <c r="O61" s="47">
        <f>SUMIFS(Summary!C:C,Summary!H:H,Table_Query_from_Mac10[[#This Row],[Juiceoc]])</f>
        <v>0</v>
      </c>
      <c r="P61" s="47">
        <f>SUMIFS(Summary!D:D,Summary!H:H,Table_Query_from_Mac10[[#This Row],[Juiceoc]])</f>
        <v>0</v>
      </c>
      <c r="Q61" s="47">
        <f>SUMIFS(Summary!E:E,Summary!H:H,Table_Query_from_Mac10[[#This Row],[Juiceoc]])</f>
        <v>0</v>
      </c>
      <c r="R61" s="47">
        <f>Table_Query_from_Mac10[[#This Row],[Net Unit]]*(1+Table_Query_from_Mac10[[#This Row],[PriceIncreasebyType]])</f>
        <v>26.41</v>
      </c>
      <c r="S61" s="47">
        <f>Table_Query_from_Mac10[[#This Row],[UnitPriceFuture]]*Table_Query_from_Mac10[[#This Row],[qtytoShipFuture]]</f>
        <v>158.46</v>
      </c>
      <c r="T61" s="47">
        <f>ROUND(Table_Query_from_Mac10[[#This Row],[qty_to_ship]]*(1+Table_Query_from_Mac10[[#This Row],[VolumeIncreasebyType]]),0)</f>
        <v>6</v>
      </c>
      <c r="U61" s="47">
        <f>Table_Query_from_Mac10[[#This Row],[qtytoShipFuture]]*Table_Query_from_Mac10[[#This Row],[Future-cost]]</f>
        <v>68.88</v>
      </c>
      <c r="V61" s="47">
        <f>Table_Query_from_Mac10[[#This Row],[qtytoShipFuture]]-Table_Query_from_Mac10[[#This Row],[qty_to_ship]]</f>
        <v>0</v>
      </c>
      <c r="W61" s="47">
        <f>Table_Query_from_Mac10[[#This Row],[UnitPriceFuture]]</f>
        <v>26.41</v>
      </c>
      <c r="X61" s="47">
        <f>Table_Query_from_Mac10[[#This Row],[Unit Increase]]*Table_Query_from_Mac10[[#This Row],[UnitPriceFuture]]</f>
        <v>0</v>
      </c>
      <c r="Y61" s="47">
        <f>Table_Query_from_Mac10[[#This Row],[Unit Increase]]*Table_Query_from_Mac10[[#This Row],[Future-cost]]</f>
        <v>0</v>
      </c>
      <c r="Z61" s="47">
        <f>-(Table_Query_from_Mac10[[#This Row],[Incremental Sales]]+((Table_Query_from_Mac10[[#This Row],[Incremental Sales]]*-(SUM(Summary!$S$8:$S$9)))))*Summary!$S$18</f>
        <v>0</v>
      </c>
      <c r="AA61" s="47">
        <f>IFERROR(Table_Query_from_Mac10[[#This Row],[Incremental Cost]]/Table_Query_from_Mac10[[#This Row],[Incremental Sales]],0)</f>
        <v>0</v>
      </c>
      <c r="AB61" s="47">
        <f>IFERROR(Table_Query_from_Mac10[[#This Row],[TotalCostFuture]]/Table_Query_from_Mac10[[#This Row],[totalsalesFuture]],0)</f>
        <v>0.43468383188186288</v>
      </c>
      <c r="AN61" s="31">
        <v>24</v>
      </c>
      <c r="AO61">
        <f t="shared" si="0"/>
        <v>6</v>
      </c>
      <c r="AQ61" s="31">
        <v>75.459999999999994</v>
      </c>
      <c r="AR61">
        <f t="shared" si="1"/>
        <v>26.41</v>
      </c>
    </row>
    <row r="62" spans="1:44" x14ac:dyDescent="0.25">
      <c r="A62">
        <v>90003</v>
      </c>
      <c r="B62">
        <v>19</v>
      </c>
      <c r="C62" t="s">
        <v>86</v>
      </c>
      <c r="D62" t="s">
        <v>79</v>
      </c>
      <c r="E62">
        <v>6</v>
      </c>
      <c r="F62">
        <v>11.58</v>
      </c>
      <c r="G62">
        <v>24.68</v>
      </c>
      <c r="H62" s="1">
        <v>44846</v>
      </c>
      <c r="I62" s="20">
        <v>0</v>
      </c>
      <c r="J62" s="47">
        <f>Table_Query_from_Mac10[[#This Row],[unit_price]]-(Table_Query_from_Mac10[[#This Row],[unit_price]]*(Table_Query_from_Mac10[[#This Row],[discount_pct]]/100))</f>
        <v>24.68</v>
      </c>
      <c r="K62" s="47">
        <f>Table_Query_from_Mac10[[#This Row],[unit_cost]]</f>
        <v>11.58</v>
      </c>
      <c r="L62" s="47">
        <f>Table_Query_from_Mac10[[#This Row],[Live-cost]]*(1+Table_Query_from_Mac10[[#This Row],[CogsIncreasebyTYPE]])</f>
        <v>11.58</v>
      </c>
      <c r="M62" s="47">
        <f>Table_Query_from_Mac10[[#This Row],[Live-cost]]*Table_Query_from_Mac10[[#This Row],[qty_to_ship]]</f>
        <v>69.48</v>
      </c>
      <c r="N62" s="47">
        <f>IF(Table_Query_from_Mac10[[#This Row],[item_no]]="KDA",-Table_Query_from_Mac10[[#This Row],[unit_price]],Table_Query_from_Mac10[[#This Row],[Net Unit]]*Table_Query_from_Mac10[[#This Row],[qty_to_ship]])</f>
        <v>148.07999999999998</v>
      </c>
      <c r="O62" s="47">
        <f>SUMIFS(Summary!C:C,Summary!H:H,Table_Query_from_Mac10[[#This Row],[Juiceoc]])</f>
        <v>0</v>
      </c>
      <c r="P62" s="47">
        <f>SUMIFS(Summary!D:D,Summary!H:H,Table_Query_from_Mac10[[#This Row],[Juiceoc]])</f>
        <v>0</v>
      </c>
      <c r="Q62" s="47">
        <f>SUMIFS(Summary!E:E,Summary!H:H,Table_Query_from_Mac10[[#This Row],[Juiceoc]])</f>
        <v>0</v>
      </c>
      <c r="R62" s="47">
        <f>Table_Query_from_Mac10[[#This Row],[Net Unit]]*(1+Table_Query_from_Mac10[[#This Row],[PriceIncreasebyType]])</f>
        <v>24.68</v>
      </c>
      <c r="S62" s="47">
        <f>Table_Query_from_Mac10[[#This Row],[UnitPriceFuture]]*Table_Query_from_Mac10[[#This Row],[qtytoShipFuture]]</f>
        <v>148.07999999999998</v>
      </c>
      <c r="T62" s="47">
        <f>ROUND(Table_Query_from_Mac10[[#This Row],[qty_to_ship]]*(1+Table_Query_from_Mac10[[#This Row],[VolumeIncreasebyType]]),0)</f>
        <v>6</v>
      </c>
      <c r="U62" s="47">
        <f>Table_Query_from_Mac10[[#This Row],[qtytoShipFuture]]*Table_Query_from_Mac10[[#This Row],[Future-cost]]</f>
        <v>69.48</v>
      </c>
      <c r="V62" s="47">
        <f>Table_Query_from_Mac10[[#This Row],[qtytoShipFuture]]-Table_Query_from_Mac10[[#This Row],[qty_to_ship]]</f>
        <v>0</v>
      </c>
      <c r="W62" s="47">
        <f>Table_Query_from_Mac10[[#This Row],[UnitPriceFuture]]</f>
        <v>24.68</v>
      </c>
      <c r="X62" s="47">
        <f>Table_Query_from_Mac10[[#This Row],[Unit Increase]]*Table_Query_from_Mac10[[#This Row],[UnitPriceFuture]]</f>
        <v>0</v>
      </c>
      <c r="Y62" s="47">
        <f>Table_Query_from_Mac10[[#This Row],[Unit Increase]]*Table_Query_from_Mac10[[#This Row],[Future-cost]]</f>
        <v>0</v>
      </c>
      <c r="Z62" s="47">
        <f>-(Table_Query_from_Mac10[[#This Row],[Incremental Sales]]+((Table_Query_from_Mac10[[#This Row],[Incremental Sales]]*-(SUM(Summary!$S$8:$S$9)))))*Summary!$S$18</f>
        <v>0</v>
      </c>
      <c r="AA62" s="47">
        <f>IFERROR(Table_Query_from_Mac10[[#This Row],[Incremental Cost]]/Table_Query_from_Mac10[[#This Row],[Incremental Sales]],0)</f>
        <v>0</v>
      </c>
      <c r="AB62" s="47">
        <f>IFERROR(Table_Query_from_Mac10[[#This Row],[TotalCostFuture]]/Table_Query_from_Mac10[[#This Row],[totalsalesFuture]],0)</f>
        <v>0.46920583468395471</v>
      </c>
      <c r="AN62" s="30">
        <v>24</v>
      </c>
      <c r="AO62">
        <f t="shared" si="0"/>
        <v>6</v>
      </c>
      <c r="AQ62" s="30">
        <v>70.510000000000005</v>
      </c>
      <c r="AR62">
        <f t="shared" si="1"/>
        <v>24.68</v>
      </c>
    </row>
    <row r="63" spans="1:44" x14ac:dyDescent="0.25">
      <c r="A63">
        <v>90003</v>
      </c>
      <c r="B63">
        <v>20</v>
      </c>
      <c r="C63" t="s">
        <v>86</v>
      </c>
      <c r="D63" t="s">
        <v>79</v>
      </c>
      <c r="E63">
        <v>6</v>
      </c>
      <c r="F63">
        <v>13.1</v>
      </c>
      <c r="G63">
        <v>31.49</v>
      </c>
      <c r="H63" s="1">
        <v>44846</v>
      </c>
      <c r="I63" s="20">
        <v>0</v>
      </c>
      <c r="J63" s="47">
        <f>Table_Query_from_Mac10[[#This Row],[unit_price]]-(Table_Query_from_Mac10[[#This Row],[unit_price]]*(Table_Query_from_Mac10[[#This Row],[discount_pct]]/100))</f>
        <v>31.49</v>
      </c>
      <c r="K63" s="47">
        <f>Table_Query_from_Mac10[[#This Row],[unit_cost]]</f>
        <v>13.1</v>
      </c>
      <c r="L63" s="47">
        <f>Table_Query_from_Mac10[[#This Row],[Live-cost]]*(1+Table_Query_from_Mac10[[#This Row],[CogsIncreasebyTYPE]])</f>
        <v>13.1</v>
      </c>
      <c r="M63" s="47">
        <f>Table_Query_from_Mac10[[#This Row],[Live-cost]]*Table_Query_from_Mac10[[#This Row],[qty_to_ship]]</f>
        <v>78.599999999999994</v>
      </c>
      <c r="N63" s="47">
        <f>IF(Table_Query_from_Mac10[[#This Row],[item_no]]="KDA",-Table_Query_from_Mac10[[#This Row],[unit_price]],Table_Query_from_Mac10[[#This Row],[Net Unit]]*Table_Query_from_Mac10[[#This Row],[qty_to_ship]])</f>
        <v>188.94</v>
      </c>
      <c r="O63" s="47">
        <f>SUMIFS(Summary!C:C,Summary!H:H,Table_Query_from_Mac10[[#This Row],[Juiceoc]])</f>
        <v>0</v>
      </c>
      <c r="P63" s="47">
        <f>SUMIFS(Summary!D:D,Summary!H:H,Table_Query_from_Mac10[[#This Row],[Juiceoc]])</f>
        <v>0</v>
      </c>
      <c r="Q63" s="47">
        <f>SUMIFS(Summary!E:E,Summary!H:H,Table_Query_from_Mac10[[#This Row],[Juiceoc]])</f>
        <v>0</v>
      </c>
      <c r="R63" s="47">
        <f>Table_Query_from_Mac10[[#This Row],[Net Unit]]*(1+Table_Query_from_Mac10[[#This Row],[PriceIncreasebyType]])</f>
        <v>31.49</v>
      </c>
      <c r="S63" s="47">
        <f>Table_Query_from_Mac10[[#This Row],[UnitPriceFuture]]*Table_Query_from_Mac10[[#This Row],[qtytoShipFuture]]</f>
        <v>188.94</v>
      </c>
      <c r="T63" s="47">
        <f>ROUND(Table_Query_from_Mac10[[#This Row],[qty_to_ship]]*(1+Table_Query_from_Mac10[[#This Row],[VolumeIncreasebyType]]),0)</f>
        <v>6</v>
      </c>
      <c r="U63" s="47">
        <f>Table_Query_from_Mac10[[#This Row],[qtytoShipFuture]]*Table_Query_from_Mac10[[#This Row],[Future-cost]]</f>
        <v>78.599999999999994</v>
      </c>
      <c r="V63" s="47">
        <f>Table_Query_from_Mac10[[#This Row],[qtytoShipFuture]]-Table_Query_from_Mac10[[#This Row],[qty_to_ship]]</f>
        <v>0</v>
      </c>
      <c r="W63" s="47">
        <f>Table_Query_from_Mac10[[#This Row],[UnitPriceFuture]]</f>
        <v>31.49</v>
      </c>
      <c r="X63" s="47">
        <f>Table_Query_from_Mac10[[#This Row],[Unit Increase]]*Table_Query_from_Mac10[[#This Row],[UnitPriceFuture]]</f>
        <v>0</v>
      </c>
      <c r="Y63" s="47">
        <f>Table_Query_from_Mac10[[#This Row],[Unit Increase]]*Table_Query_from_Mac10[[#This Row],[Future-cost]]</f>
        <v>0</v>
      </c>
      <c r="Z63" s="47">
        <f>-(Table_Query_from_Mac10[[#This Row],[Incremental Sales]]+((Table_Query_from_Mac10[[#This Row],[Incremental Sales]]*-(SUM(Summary!$S$8:$S$9)))))*Summary!$S$18</f>
        <v>0</v>
      </c>
      <c r="AA63" s="47">
        <f>IFERROR(Table_Query_from_Mac10[[#This Row],[Incremental Cost]]/Table_Query_from_Mac10[[#This Row],[Incremental Sales]],0)</f>
        <v>0</v>
      </c>
      <c r="AB63" s="47">
        <f>IFERROR(Table_Query_from_Mac10[[#This Row],[TotalCostFuture]]/Table_Query_from_Mac10[[#This Row],[totalsalesFuture]],0)</f>
        <v>0.41600508097808825</v>
      </c>
      <c r="AN63" s="31">
        <v>24</v>
      </c>
      <c r="AO63">
        <f t="shared" si="0"/>
        <v>6</v>
      </c>
      <c r="AQ63" s="31">
        <v>89.98</v>
      </c>
      <c r="AR63">
        <f t="shared" si="1"/>
        <v>31.49</v>
      </c>
    </row>
    <row r="64" spans="1:44" x14ac:dyDescent="0.25">
      <c r="A64">
        <v>90003</v>
      </c>
      <c r="B64">
        <v>21</v>
      </c>
      <c r="C64" t="s">
        <v>86</v>
      </c>
      <c r="D64" t="s">
        <v>79</v>
      </c>
      <c r="E64">
        <v>2</v>
      </c>
      <c r="F64">
        <v>14.52</v>
      </c>
      <c r="G64">
        <v>34.840000000000003</v>
      </c>
      <c r="H64" s="1">
        <v>44846</v>
      </c>
      <c r="I64" s="20">
        <v>0</v>
      </c>
      <c r="J64" s="47">
        <f>Table_Query_from_Mac10[[#This Row],[unit_price]]-(Table_Query_from_Mac10[[#This Row],[unit_price]]*(Table_Query_from_Mac10[[#This Row],[discount_pct]]/100))</f>
        <v>34.840000000000003</v>
      </c>
      <c r="K64" s="47">
        <f>Table_Query_from_Mac10[[#This Row],[unit_cost]]</f>
        <v>14.52</v>
      </c>
      <c r="L64" s="47">
        <f>Table_Query_from_Mac10[[#This Row],[Live-cost]]*(1+Table_Query_from_Mac10[[#This Row],[CogsIncreasebyTYPE]])</f>
        <v>14.52</v>
      </c>
      <c r="M64" s="47">
        <f>Table_Query_from_Mac10[[#This Row],[Live-cost]]*Table_Query_from_Mac10[[#This Row],[qty_to_ship]]</f>
        <v>29.04</v>
      </c>
      <c r="N64" s="47">
        <f>IF(Table_Query_from_Mac10[[#This Row],[item_no]]="KDA",-Table_Query_from_Mac10[[#This Row],[unit_price]],Table_Query_from_Mac10[[#This Row],[Net Unit]]*Table_Query_from_Mac10[[#This Row],[qty_to_ship]])</f>
        <v>69.680000000000007</v>
      </c>
      <c r="O64" s="47">
        <f>SUMIFS(Summary!C:C,Summary!H:H,Table_Query_from_Mac10[[#This Row],[Juiceoc]])</f>
        <v>0</v>
      </c>
      <c r="P64" s="47">
        <f>SUMIFS(Summary!D:D,Summary!H:H,Table_Query_from_Mac10[[#This Row],[Juiceoc]])</f>
        <v>0</v>
      </c>
      <c r="Q64" s="47">
        <f>SUMIFS(Summary!E:E,Summary!H:H,Table_Query_from_Mac10[[#This Row],[Juiceoc]])</f>
        <v>0</v>
      </c>
      <c r="R64" s="47">
        <f>Table_Query_from_Mac10[[#This Row],[Net Unit]]*(1+Table_Query_from_Mac10[[#This Row],[PriceIncreasebyType]])</f>
        <v>34.840000000000003</v>
      </c>
      <c r="S64" s="47">
        <f>Table_Query_from_Mac10[[#This Row],[UnitPriceFuture]]*Table_Query_from_Mac10[[#This Row],[qtytoShipFuture]]</f>
        <v>69.680000000000007</v>
      </c>
      <c r="T64" s="47">
        <f>ROUND(Table_Query_from_Mac10[[#This Row],[qty_to_ship]]*(1+Table_Query_from_Mac10[[#This Row],[VolumeIncreasebyType]]),0)</f>
        <v>2</v>
      </c>
      <c r="U64" s="47">
        <f>Table_Query_from_Mac10[[#This Row],[qtytoShipFuture]]*Table_Query_from_Mac10[[#This Row],[Future-cost]]</f>
        <v>29.04</v>
      </c>
      <c r="V64" s="47">
        <f>Table_Query_from_Mac10[[#This Row],[qtytoShipFuture]]-Table_Query_from_Mac10[[#This Row],[qty_to_ship]]</f>
        <v>0</v>
      </c>
      <c r="W64" s="47">
        <f>Table_Query_from_Mac10[[#This Row],[UnitPriceFuture]]</f>
        <v>34.840000000000003</v>
      </c>
      <c r="X64" s="47">
        <f>Table_Query_from_Mac10[[#This Row],[Unit Increase]]*Table_Query_from_Mac10[[#This Row],[UnitPriceFuture]]</f>
        <v>0</v>
      </c>
      <c r="Y64" s="47">
        <f>Table_Query_from_Mac10[[#This Row],[Unit Increase]]*Table_Query_from_Mac10[[#This Row],[Future-cost]]</f>
        <v>0</v>
      </c>
      <c r="Z64" s="47">
        <f>-(Table_Query_from_Mac10[[#This Row],[Incremental Sales]]+((Table_Query_from_Mac10[[#This Row],[Incremental Sales]]*-(SUM(Summary!$S$8:$S$9)))))*Summary!$S$18</f>
        <v>0</v>
      </c>
      <c r="AA64" s="47">
        <f>IFERROR(Table_Query_from_Mac10[[#This Row],[Incremental Cost]]/Table_Query_from_Mac10[[#This Row],[Incremental Sales]],0)</f>
        <v>0</v>
      </c>
      <c r="AB64" s="47">
        <f>IFERROR(Table_Query_from_Mac10[[#This Row],[TotalCostFuture]]/Table_Query_from_Mac10[[#This Row],[totalsalesFuture]],0)</f>
        <v>0.41676234213547642</v>
      </c>
      <c r="AN64" s="30">
        <v>8</v>
      </c>
      <c r="AO64">
        <f t="shared" si="0"/>
        <v>2</v>
      </c>
      <c r="AQ64" s="30">
        <v>99.54</v>
      </c>
      <c r="AR64">
        <f t="shared" si="1"/>
        <v>34.840000000000003</v>
      </c>
    </row>
    <row r="65" spans="1:44" x14ac:dyDescent="0.25">
      <c r="A65">
        <v>90004</v>
      </c>
      <c r="B65">
        <v>1</v>
      </c>
      <c r="C65" t="s">
        <v>84</v>
      </c>
      <c r="D65" t="s">
        <v>79</v>
      </c>
      <c r="E65">
        <v>18</v>
      </c>
      <c r="F65">
        <v>3.92</v>
      </c>
      <c r="G65">
        <v>7.43</v>
      </c>
      <c r="H65" s="1">
        <v>44847</v>
      </c>
      <c r="I65" s="20">
        <v>0</v>
      </c>
      <c r="J65" s="47">
        <f>Table_Query_from_Mac10[[#This Row],[unit_price]]-(Table_Query_from_Mac10[[#This Row],[unit_price]]*(Table_Query_from_Mac10[[#This Row],[discount_pct]]/100))</f>
        <v>7.43</v>
      </c>
      <c r="K65" s="47">
        <f>Table_Query_from_Mac10[[#This Row],[unit_cost]]</f>
        <v>3.92</v>
      </c>
      <c r="L65" s="47">
        <f>Table_Query_from_Mac10[[#This Row],[Live-cost]]*(1+Table_Query_from_Mac10[[#This Row],[CogsIncreasebyTYPE]])</f>
        <v>3.92</v>
      </c>
      <c r="M65" s="47">
        <f>Table_Query_from_Mac10[[#This Row],[Live-cost]]*Table_Query_from_Mac10[[#This Row],[qty_to_ship]]</f>
        <v>70.56</v>
      </c>
      <c r="N65" s="47">
        <f>IF(Table_Query_from_Mac10[[#This Row],[item_no]]="KDA",-Table_Query_from_Mac10[[#This Row],[unit_price]],Table_Query_from_Mac10[[#This Row],[Net Unit]]*Table_Query_from_Mac10[[#This Row],[qty_to_ship]])</f>
        <v>133.74</v>
      </c>
      <c r="O65" s="47">
        <f>SUMIFS(Summary!C:C,Summary!H:H,Table_Query_from_Mac10[[#This Row],[Juiceoc]])</f>
        <v>0</v>
      </c>
      <c r="P65" s="47">
        <f>SUMIFS(Summary!D:D,Summary!H:H,Table_Query_from_Mac10[[#This Row],[Juiceoc]])</f>
        <v>0</v>
      </c>
      <c r="Q65" s="47">
        <f>SUMIFS(Summary!E:E,Summary!H:H,Table_Query_from_Mac10[[#This Row],[Juiceoc]])</f>
        <v>0</v>
      </c>
      <c r="R65" s="47">
        <f>Table_Query_from_Mac10[[#This Row],[Net Unit]]*(1+Table_Query_from_Mac10[[#This Row],[PriceIncreasebyType]])</f>
        <v>7.43</v>
      </c>
      <c r="S65" s="47">
        <f>Table_Query_from_Mac10[[#This Row],[UnitPriceFuture]]*Table_Query_from_Mac10[[#This Row],[qtytoShipFuture]]</f>
        <v>133.74</v>
      </c>
      <c r="T65" s="47">
        <f>ROUND(Table_Query_from_Mac10[[#This Row],[qty_to_ship]]*(1+Table_Query_from_Mac10[[#This Row],[VolumeIncreasebyType]]),0)</f>
        <v>18</v>
      </c>
      <c r="U65" s="47">
        <f>Table_Query_from_Mac10[[#This Row],[qtytoShipFuture]]*Table_Query_from_Mac10[[#This Row],[Future-cost]]</f>
        <v>70.56</v>
      </c>
      <c r="V65" s="47">
        <f>Table_Query_from_Mac10[[#This Row],[qtytoShipFuture]]-Table_Query_from_Mac10[[#This Row],[qty_to_ship]]</f>
        <v>0</v>
      </c>
      <c r="W65" s="47">
        <f>Table_Query_from_Mac10[[#This Row],[UnitPriceFuture]]</f>
        <v>7.43</v>
      </c>
      <c r="X65" s="47">
        <f>Table_Query_from_Mac10[[#This Row],[Unit Increase]]*Table_Query_from_Mac10[[#This Row],[UnitPriceFuture]]</f>
        <v>0</v>
      </c>
      <c r="Y65" s="47">
        <f>Table_Query_from_Mac10[[#This Row],[Unit Increase]]*Table_Query_from_Mac10[[#This Row],[Future-cost]]</f>
        <v>0</v>
      </c>
      <c r="Z65" s="47">
        <f>-(Table_Query_from_Mac10[[#This Row],[Incremental Sales]]+((Table_Query_from_Mac10[[#This Row],[Incremental Sales]]*-(SUM(Summary!$S$8:$S$9)))))*Summary!$S$18</f>
        <v>0</v>
      </c>
      <c r="AA65" s="47">
        <f>IFERROR(Table_Query_from_Mac10[[#This Row],[Incremental Cost]]/Table_Query_from_Mac10[[#This Row],[Incremental Sales]],0)</f>
        <v>0</v>
      </c>
      <c r="AB65" s="47">
        <f>IFERROR(Table_Query_from_Mac10[[#This Row],[TotalCostFuture]]/Table_Query_from_Mac10[[#This Row],[totalsalesFuture]],0)</f>
        <v>0.52759084791386268</v>
      </c>
      <c r="AN65" s="31">
        <v>72</v>
      </c>
      <c r="AO65">
        <f t="shared" si="0"/>
        <v>18</v>
      </c>
      <c r="AQ65" s="31">
        <v>21.23</v>
      </c>
      <c r="AR65">
        <f t="shared" si="1"/>
        <v>7.43</v>
      </c>
    </row>
    <row r="66" spans="1:44" x14ac:dyDescent="0.25">
      <c r="A66">
        <v>90004</v>
      </c>
      <c r="B66">
        <v>2</v>
      </c>
      <c r="C66" t="s">
        <v>84</v>
      </c>
      <c r="D66" t="s">
        <v>79</v>
      </c>
      <c r="E66">
        <v>7</v>
      </c>
      <c r="F66">
        <v>4.43</v>
      </c>
      <c r="G66">
        <v>8.7200000000000006</v>
      </c>
      <c r="H66" s="1">
        <v>44847</v>
      </c>
      <c r="I66" s="20">
        <v>0</v>
      </c>
      <c r="J66" s="47">
        <f>Table_Query_from_Mac10[[#This Row],[unit_price]]-(Table_Query_from_Mac10[[#This Row],[unit_price]]*(Table_Query_from_Mac10[[#This Row],[discount_pct]]/100))</f>
        <v>8.7200000000000006</v>
      </c>
      <c r="K66" s="47">
        <f>Table_Query_from_Mac10[[#This Row],[unit_cost]]</f>
        <v>4.43</v>
      </c>
      <c r="L66" s="47">
        <f>Table_Query_from_Mac10[[#This Row],[Live-cost]]*(1+Table_Query_from_Mac10[[#This Row],[CogsIncreasebyTYPE]])</f>
        <v>4.43</v>
      </c>
      <c r="M66" s="47">
        <f>Table_Query_from_Mac10[[#This Row],[Live-cost]]*Table_Query_from_Mac10[[#This Row],[qty_to_ship]]</f>
        <v>31.009999999999998</v>
      </c>
      <c r="N66" s="47">
        <f>IF(Table_Query_from_Mac10[[#This Row],[item_no]]="KDA",-Table_Query_from_Mac10[[#This Row],[unit_price]],Table_Query_from_Mac10[[#This Row],[Net Unit]]*Table_Query_from_Mac10[[#This Row],[qty_to_ship]])</f>
        <v>61.040000000000006</v>
      </c>
      <c r="O66" s="47">
        <f>SUMIFS(Summary!C:C,Summary!H:H,Table_Query_from_Mac10[[#This Row],[Juiceoc]])</f>
        <v>0</v>
      </c>
      <c r="P66" s="47">
        <f>SUMIFS(Summary!D:D,Summary!H:H,Table_Query_from_Mac10[[#This Row],[Juiceoc]])</f>
        <v>0</v>
      </c>
      <c r="Q66" s="47">
        <f>SUMIFS(Summary!E:E,Summary!H:H,Table_Query_from_Mac10[[#This Row],[Juiceoc]])</f>
        <v>0</v>
      </c>
      <c r="R66" s="47">
        <f>Table_Query_from_Mac10[[#This Row],[Net Unit]]*(1+Table_Query_from_Mac10[[#This Row],[PriceIncreasebyType]])</f>
        <v>8.7200000000000006</v>
      </c>
      <c r="S66" s="47">
        <f>Table_Query_from_Mac10[[#This Row],[UnitPriceFuture]]*Table_Query_from_Mac10[[#This Row],[qtytoShipFuture]]</f>
        <v>61.040000000000006</v>
      </c>
      <c r="T66" s="47">
        <f>ROUND(Table_Query_from_Mac10[[#This Row],[qty_to_ship]]*(1+Table_Query_from_Mac10[[#This Row],[VolumeIncreasebyType]]),0)</f>
        <v>7</v>
      </c>
      <c r="U66" s="47">
        <f>Table_Query_from_Mac10[[#This Row],[qtytoShipFuture]]*Table_Query_from_Mac10[[#This Row],[Future-cost]]</f>
        <v>31.009999999999998</v>
      </c>
      <c r="V66" s="47">
        <f>Table_Query_from_Mac10[[#This Row],[qtytoShipFuture]]-Table_Query_from_Mac10[[#This Row],[qty_to_ship]]</f>
        <v>0</v>
      </c>
      <c r="W66" s="47">
        <f>Table_Query_from_Mac10[[#This Row],[UnitPriceFuture]]</f>
        <v>8.7200000000000006</v>
      </c>
      <c r="X66" s="47">
        <f>Table_Query_from_Mac10[[#This Row],[Unit Increase]]*Table_Query_from_Mac10[[#This Row],[UnitPriceFuture]]</f>
        <v>0</v>
      </c>
      <c r="Y66" s="47">
        <f>Table_Query_from_Mac10[[#This Row],[Unit Increase]]*Table_Query_from_Mac10[[#This Row],[Future-cost]]</f>
        <v>0</v>
      </c>
      <c r="Z66" s="47">
        <f>-(Table_Query_from_Mac10[[#This Row],[Incremental Sales]]+((Table_Query_from_Mac10[[#This Row],[Incremental Sales]]*-(SUM(Summary!$S$8:$S$9)))))*Summary!$S$18</f>
        <v>0</v>
      </c>
      <c r="AA66" s="47">
        <f>IFERROR(Table_Query_from_Mac10[[#This Row],[Incremental Cost]]/Table_Query_from_Mac10[[#This Row],[Incremental Sales]],0)</f>
        <v>0</v>
      </c>
      <c r="AB66" s="47">
        <f>IFERROR(Table_Query_from_Mac10[[#This Row],[TotalCostFuture]]/Table_Query_from_Mac10[[#This Row],[totalsalesFuture]],0)</f>
        <v>0.50802752293577969</v>
      </c>
      <c r="AN66" s="30">
        <v>25</v>
      </c>
      <c r="AO66">
        <f t="shared" si="0"/>
        <v>7</v>
      </c>
      <c r="AQ66" s="30">
        <v>24.92</v>
      </c>
      <c r="AR66">
        <f t="shared" si="1"/>
        <v>8.7200000000000006</v>
      </c>
    </row>
    <row r="67" spans="1:44" x14ac:dyDescent="0.25">
      <c r="A67">
        <v>90004</v>
      </c>
      <c r="B67">
        <v>3</v>
      </c>
      <c r="C67" t="s">
        <v>86</v>
      </c>
      <c r="D67" t="s">
        <v>79</v>
      </c>
      <c r="E67">
        <v>7</v>
      </c>
      <c r="F67">
        <v>4.8899999999999997</v>
      </c>
      <c r="G67">
        <v>9.77</v>
      </c>
      <c r="H67" s="1">
        <v>44847</v>
      </c>
      <c r="I67" s="20">
        <v>0</v>
      </c>
      <c r="J67" s="47">
        <f>Table_Query_from_Mac10[[#This Row],[unit_price]]-(Table_Query_from_Mac10[[#This Row],[unit_price]]*(Table_Query_from_Mac10[[#This Row],[discount_pct]]/100))</f>
        <v>9.77</v>
      </c>
      <c r="K67" s="47">
        <f>Table_Query_from_Mac10[[#This Row],[unit_cost]]</f>
        <v>4.8899999999999997</v>
      </c>
      <c r="L67" s="47">
        <f>Table_Query_from_Mac10[[#This Row],[Live-cost]]*(1+Table_Query_from_Mac10[[#This Row],[CogsIncreasebyTYPE]])</f>
        <v>4.8899999999999997</v>
      </c>
      <c r="M67" s="47">
        <f>Table_Query_from_Mac10[[#This Row],[Live-cost]]*Table_Query_from_Mac10[[#This Row],[qty_to_ship]]</f>
        <v>34.229999999999997</v>
      </c>
      <c r="N67" s="47">
        <f>IF(Table_Query_from_Mac10[[#This Row],[item_no]]="KDA",-Table_Query_from_Mac10[[#This Row],[unit_price]],Table_Query_from_Mac10[[#This Row],[Net Unit]]*Table_Query_from_Mac10[[#This Row],[qty_to_ship]])</f>
        <v>68.39</v>
      </c>
      <c r="O67" s="47">
        <f>SUMIFS(Summary!C:C,Summary!H:H,Table_Query_from_Mac10[[#This Row],[Juiceoc]])</f>
        <v>0</v>
      </c>
      <c r="P67" s="47">
        <f>SUMIFS(Summary!D:D,Summary!H:H,Table_Query_from_Mac10[[#This Row],[Juiceoc]])</f>
        <v>0</v>
      </c>
      <c r="Q67" s="47">
        <f>SUMIFS(Summary!E:E,Summary!H:H,Table_Query_from_Mac10[[#This Row],[Juiceoc]])</f>
        <v>0</v>
      </c>
      <c r="R67" s="47">
        <f>Table_Query_from_Mac10[[#This Row],[Net Unit]]*(1+Table_Query_from_Mac10[[#This Row],[PriceIncreasebyType]])</f>
        <v>9.77</v>
      </c>
      <c r="S67" s="47">
        <f>Table_Query_from_Mac10[[#This Row],[UnitPriceFuture]]*Table_Query_from_Mac10[[#This Row],[qtytoShipFuture]]</f>
        <v>68.39</v>
      </c>
      <c r="T67" s="47">
        <f>ROUND(Table_Query_from_Mac10[[#This Row],[qty_to_ship]]*(1+Table_Query_from_Mac10[[#This Row],[VolumeIncreasebyType]]),0)</f>
        <v>7</v>
      </c>
      <c r="U67" s="47">
        <f>Table_Query_from_Mac10[[#This Row],[qtytoShipFuture]]*Table_Query_from_Mac10[[#This Row],[Future-cost]]</f>
        <v>34.229999999999997</v>
      </c>
      <c r="V67" s="47">
        <f>Table_Query_from_Mac10[[#This Row],[qtytoShipFuture]]-Table_Query_from_Mac10[[#This Row],[qty_to_ship]]</f>
        <v>0</v>
      </c>
      <c r="W67" s="47">
        <f>Table_Query_from_Mac10[[#This Row],[UnitPriceFuture]]</f>
        <v>9.77</v>
      </c>
      <c r="X67" s="47">
        <f>Table_Query_from_Mac10[[#This Row],[Unit Increase]]*Table_Query_from_Mac10[[#This Row],[UnitPriceFuture]]</f>
        <v>0</v>
      </c>
      <c r="Y67" s="47">
        <f>Table_Query_from_Mac10[[#This Row],[Unit Increase]]*Table_Query_from_Mac10[[#This Row],[Future-cost]]</f>
        <v>0</v>
      </c>
      <c r="Z67" s="47">
        <f>-(Table_Query_from_Mac10[[#This Row],[Incremental Sales]]+((Table_Query_from_Mac10[[#This Row],[Incremental Sales]]*-(SUM(Summary!$S$8:$S$9)))))*Summary!$S$18</f>
        <v>0</v>
      </c>
      <c r="AA67" s="47">
        <f>IFERROR(Table_Query_from_Mac10[[#This Row],[Incremental Cost]]/Table_Query_from_Mac10[[#This Row],[Incremental Sales]],0)</f>
        <v>0</v>
      </c>
      <c r="AB67" s="47">
        <f>IFERROR(Table_Query_from_Mac10[[#This Row],[TotalCostFuture]]/Table_Query_from_Mac10[[#This Row],[totalsalesFuture]],0)</f>
        <v>0.50051177072671438</v>
      </c>
      <c r="AN67" s="31">
        <v>25</v>
      </c>
      <c r="AO67">
        <f t="shared" ref="AO67:AO130" si="2">CEILING(AN67/4,1)</f>
        <v>7</v>
      </c>
      <c r="AQ67" s="31">
        <v>27.91</v>
      </c>
      <c r="AR67">
        <f t="shared" ref="AR67:AR130" si="3">ROUND(AQ67/5*1.75,2)</f>
        <v>9.77</v>
      </c>
    </row>
    <row r="68" spans="1:44" x14ac:dyDescent="0.25">
      <c r="A68">
        <v>90004</v>
      </c>
      <c r="B68">
        <v>4</v>
      </c>
      <c r="C68" t="s">
        <v>86</v>
      </c>
      <c r="D68" t="s">
        <v>79</v>
      </c>
      <c r="E68">
        <v>20</v>
      </c>
      <c r="F68">
        <v>5.36</v>
      </c>
      <c r="G68">
        <v>10.77</v>
      </c>
      <c r="H68" s="1">
        <v>44847</v>
      </c>
      <c r="I68" s="20">
        <v>0</v>
      </c>
      <c r="J68" s="47">
        <f>Table_Query_from_Mac10[[#This Row],[unit_price]]-(Table_Query_from_Mac10[[#This Row],[unit_price]]*(Table_Query_from_Mac10[[#This Row],[discount_pct]]/100))</f>
        <v>10.77</v>
      </c>
      <c r="K68" s="47">
        <f>Table_Query_from_Mac10[[#This Row],[unit_cost]]</f>
        <v>5.36</v>
      </c>
      <c r="L68" s="47">
        <f>Table_Query_from_Mac10[[#This Row],[Live-cost]]*(1+Table_Query_from_Mac10[[#This Row],[CogsIncreasebyTYPE]])</f>
        <v>5.36</v>
      </c>
      <c r="M68" s="47">
        <f>Table_Query_from_Mac10[[#This Row],[Live-cost]]*Table_Query_from_Mac10[[#This Row],[qty_to_ship]]</f>
        <v>107.2</v>
      </c>
      <c r="N68" s="47">
        <f>IF(Table_Query_from_Mac10[[#This Row],[item_no]]="KDA",-Table_Query_from_Mac10[[#This Row],[unit_price]],Table_Query_from_Mac10[[#This Row],[Net Unit]]*Table_Query_from_Mac10[[#This Row],[qty_to_ship]])</f>
        <v>215.39999999999998</v>
      </c>
      <c r="O68" s="47">
        <f>SUMIFS(Summary!C:C,Summary!H:H,Table_Query_from_Mac10[[#This Row],[Juiceoc]])</f>
        <v>0</v>
      </c>
      <c r="P68" s="47">
        <f>SUMIFS(Summary!D:D,Summary!H:H,Table_Query_from_Mac10[[#This Row],[Juiceoc]])</f>
        <v>0</v>
      </c>
      <c r="Q68" s="47">
        <f>SUMIFS(Summary!E:E,Summary!H:H,Table_Query_from_Mac10[[#This Row],[Juiceoc]])</f>
        <v>0</v>
      </c>
      <c r="R68" s="47">
        <f>Table_Query_from_Mac10[[#This Row],[Net Unit]]*(1+Table_Query_from_Mac10[[#This Row],[PriceIncreasebyType]])</f>
        <v>10.77</v>
      </c>
      <c r="S68" s="47">
        <f>Table_Query_from_Mac10[[#This Row],[UnitPriceFuture]]*Table_Query_from_Mac10[[#This Row],[qtytoShipFuture]]</f>
        <v>215.39999999999998</v>
      </c>
      <c r="T68" s="47">
        <f>ROUND(Table_Query_from_Mac10[[#This Row],[qty_to_ship]]*(1+Table_Query_from_Mac10[[#This Row],[VolumeIncreasebyType]]),0)</f>
        <v>20</v>
      </c>
      <c r="U68" s="47">
        <f>Table_Query_from_Mac10[[#This Row],[qtytoShipFuture]]*Table_Query_from_Mac10[[#This Row],[Future-cost]]</f>
        <v>107.2</v>
      </c>
      <c r="V68" s="47">
        <f>Table_Query_from_Mac10[[#This Row],[qtytoShipFuture]]-Table_Query_from_Mac10[[#This Row],[qty_to_ship]]</f>
        <v>0</v>
      </c>
      <c r="W68" s="47">
        <f>Table_Query_from_Mac10[[#This Row],[UnitPriceFuture]]</f>
        <v>10.77</v>
      </c>
      <c r="X68" s="47">
        <f>Table_Query_from_Mac10[[#This Row],[Unit Increase]]*Table_Query_from_Mac10[[#This Row],[UnitPriceFuture]]</f>
        <v>0</v>
      </c>
      <c r="Y68" s="47">
        <f>Table_Query_from_Mac10[[#This Row],[Unit Increase]]*Table_Query_from_Mac10[[#This Row],[Future-cost]]</f>
        <v>0</v>
      </c>
      <c r="Z68" s="47">
        <f>-(Table_Query_from_Mac10[[#This Row],[Incremental Sales]]+((Table_Query_from_Mac10[[#This Row],[Incremental Sales]]*-(SUM(Summary!$S$8:$S$9)))))*Summary!$S$18</f>
        <v>0</v>
      </c>
      <c r="AA68" s="47">
        <f>IFERROR(Table_Query_from_Mac10[[#This Row],[Incremental Cost]]/Table_Query_from_Mac10[[#This Row],[Incremental Sales]],0)</f>
        <v>0</v>
      </c>
      <c r="AB68" s="47">
        <f>IFERROR(Table_Query_from_Mac10[[#This Row],[TotalCostFuture]]/Table_Query_from_Mac10[[#This Row],[totalsalesFuture]],0)</f>
        <v>0.49767873723305484</v>
      </c>
      <c r="AN68" s="30">
        <v>80</v>
      </c>
      <c r="AO68">
        <f t="shared" si="2"/>
        <v>20</v>
      </c>
      <c r="AQ68" s="30">
        <v>30.77</v>
      </c>
      <c r="AR68">
        <f t="shared" si="3"/>
        <v>10.77</v>
      </c>
    </row>
    <row r="69" spans="1:44" x14ac:dyDescent="0.25">
      <c r="A69">
        <v>90004</v>
      </c>
      <c r="B69">
        <v>5</v>
      </c>
      <c r="C69" t="s">
        <v>86</v>
      </c>
      <c r="D69" t="s">
        <v>79</v>
      </c>
      <c r="E69">
        <v>16</v>
      </c>
      <c r="F69">
        <v>5.86</v>
      </c>
      <c r="G69">
        <v>11.63</v>
      </c>
      <c r="H69" s="1">
        <v>44847</v>
      </c>
      <c r="I69" s="20">
        <v>0</v>
      </c>
      <c r="J69" s="47">
        <f>Table_Query_from_Mac10[[#This Row],[unit_price]]-(Table_Query_from_Mac10[[#This Row],[unit_price]]*(Table_Query_from_Mac10[[#This Row],[discount_pct]]/100))</f>
        <v>11.63</v>
      </c>
      <c r="K69" s="47">
        <f>Table_Query_from_Mac10[[#This Row],[unit_cost]]</f>
        <v>5.86</v>
      </c>
      <c r="L69" s="47">
        <f>Table_Query_from_Mac10[[#This Row],[Live-cost]]*(1+Table_Query_from_Mac10[[#This Row],[CogsIncreasebyTYPE]])</f>
        <v>5.86</v>
      </c>
      <c r="M69" s="47">
        <f>Table_Query_from_Mac10[[#This Row],[Live-cost]]*Table_Query_from_Mac10[[#This Row],[qty_to_ship]]</f>
        <v>93.76</v>
      </c>
      <c r="N69" s="47">
        <f>IF(Table_Query_from_Mac10[[#This Row],[item_no]]="KDA",-Table_Query_from_Mac10[[#This Row],[unit_price]],Table_Query_from_Mac10[[#This Row],[Net Unit]]*Table_Query_from_Mac10[[#This Row],[qty_to_ship]])</f>
        <v>186.08</v>
      </c>
      <c r="O69" s="47">
        <f>SUMIFS(Summary!C:C,Summary!H:H,Table_Query_from_Mac10[[#This Row],[Juiceoc]])</f>
        <v>0</v>
      </c>
      <c r="P69" s="47">
        <f>SUMIFS(Summary!D:D,Summary!H:H,Table_Query_from_Mac10[[#This Row],[Juiceoc]])</f>
        <v>0</v>
      </c>
      <c r="Q69" s="47">
        <f>SUMIFS(Summary!E:E,Summary!H:H,Table_Query_from_Mac10[[#This Row],[Juiceoc]])</f>
        <v>0</v>
      </c>
      <c r="R69" s="47">
        <f>Table_Query_from_Mac10[[#This Row],[Net Unit]]*(1+Table_Query_from_Mac10[[#This Row],[PriceIncreasebyType]])</f>
        <v>11.63</v>
      </c>
      <c r="S69" s="47">
        <f>Table_Query_from_Mac10[[#This Row],[UnitPriceFuture]]*Table_Query_from_Mac10[[#This Row],[qtytoShipFuture]]</f>
        <v>186.08</v>
      </c>
      <c r="T69" s="47">
        <f>ROUND(Table_Query_from_Mac10[[#This Row],[qty_to_ship]]*(1+Table_Query_from_Mac10[[#This Row],[VolumeIncreasebyType]]),0)</f>
        <v>16</v>
      </c>
      <c r="U69" s="47">
        <f>Table_Query_from_Mac10[[#This Row],[qtytoShipFuture]]*Table_Query_from_Mac10[[#This Row],[Future-cost]]</f>
        <v>93.76</v>
      </c>
      <c r="V69" s="47">
        <f>Table_Query_from_Mac10[[#This Row],[qtytoShipFuture]]-Table_Query_from_Mac10[[#This Row],[qty_to_ship]]</f>
        <v>0</v>
      </c>
      <c r="W69" s="47">
        <f>Table_Query_from_Mac10[[#This Row],[UnitPriceFuture]]</f>
        <v>11.63</v>
      </c>
      <c r="X69" s="47">
        <f>Table_Query_from_Mac10[[#This Row],[Unit Increase]]*Table_Query_from_Mac10[[#This Row],[UnitPriceFuture]]</f>
        <v>0</v>
      </c>
      <c r="Y69" s="47">
        <f>Table_Query_from_Mac10[[#This Row],[Unit Increase]]*Table_Query_from_Mac10[[#This Row],[Future-cost]]</f>
        <v>0</v>
      </c>
      <c r="Z69" s="47">
        <f>-(Table_Query_from_Mac10[[#This Row],[Incremental Sales]]+((Table_Query_from_Mac10[[#This Row],[Incremental Sales]]*-(SUM(Summary!$S$8:$S$9)))))*Summary!$S$18</f>
        <v>0</v>
      </c>
      <c r="AA69" s="47">
        <f>IFERROR(Table_Query_from_Mac10[[#This Row],[Incremental Cost]]/Table_Query_from_Mac10[[#This Row],[Incremental Sales]],0)</f>
        <v>0</v>
      </c>
      <c r="AB69" s="47">
        <f>IFERROR(Table_Query_from_Mac10[[#This Row],[TotalCostFuture]]/Table_Query_from_Mac10[[#This Row],[totalsalesFuture]],0)</f>
        <v>0.50386930352536541</v>
      </c>
      <c r="AN69" s="31">
        <v>64</v>
      </c>
      <c r="AO69">
        <f t="shared" si="2"/>
        <v>16</v>
      </c>
      <c r="AQ69" s="31">
        <v>33.24</v>
      </c>
      <c r="AR69">
        <f t="shared" si="3"/>
        <v>11.63</v>
      </c>
    </row>
    <row r="70" spans="1:44" x14ac:dyDescent="0.25">
      <c r="A70">
        <v>90004</v>
      </c>
      <c r="B70">
        <v>6</v>
      </c>
      <c r="C70" t="s">
        <v>86</v>
      </c>
      <c r="D70" t="s">
        <v>79</v>
      </c>
      <c r="E70">
        <v>12</v>
      </c>
      <c r="F70">
        <v>7.12</v>
      </c>
      <c r="G70">
        <v>14.59</v>
      </c>
      <c r="H70" s="1">
        <v>44847</v>
      </c>
      <c r="I70" s="20">
        <v>0</v>
      </c>
      <c r="J70" s="47">
        <f>Table_Query_from_Mac10[[#This Row],[unit_price]]-(Table_Query_from_Mac10[[#This Row],[unit_price]]*(Table_Query_from_Mac10[[#This Row],[discount_pct]]/100))</f>
        <v>14.59</v>
      </c>
      <c r="K70" s="47">
        <f>Table_Query_from_Mac10[[#This Row],[unit_cost]]</f>
        <v>7.12</v>
      </c>
      <c r="L70" s="47">
        <f>Table_Query_from_Mac10[[#This Row],[Live-cost]]*(1+Table_Query_from_Mac10[[#This Row],[CogsIncreasebyTYPE]])</f>
        <v>7.12</v>
      </c>
      <c r="M70" s="47">
        <f>Table_Query_from_Mac10[[#This Row],[Live-cost]]*Table_Query_from_Mac10[[#This Row],[qty_to_ship]]</f>
        <v>85.44</v>
      </c>
      <c r="N70" s="47">
        <f>IF(Table_Query_from_Mac10[[#This Row],[item_no]]="KDA",-Table_Query_from_Mac10[[#This Row],[unit_price]],Table_Query_from_Mac10[[#This Row],[Net Unit]]*Table_Query_from_Mac10[[#This Row],[qty_to_ship]])</f>
        <v>175.07999999999998</v>
      </c>
      <c r="O70" s="47">
        <f>SUMIFS(Summary!C:C,Summary!H:H,Table_Query_from_Mac10[[#This Row],[Juiceoc]])</f>
        <v>0</v>
      </c>
      <c r="P70" s="47">
        <f>SUMIFS(Summary!D:D,Summary!H:H,Table_Query_from_Mac10[[#This Row],[Juiceoc]])</f>
        <v>0</v>
      </c>
      <c r="Q70" s="47">
        <f>SUMIFS(Summary!E:E,Summary!H:H,Table_Query_from_Mac10[[#This Row],[Juiceoc]])</f>
        <v>0</v>
      </c>
      <c r="R70" s="47">
        <f>Table_Query_from_Mac10[[#This Row],[Net Unit]]*(1+Table_Query_from_Mac10[[#This Row],[PriceIncreasebyType]])</f>
        <v>14.59</v>
      </c>
      <c r="S70" s="47">
        <f>Table_Query_from_Mac10[[#This Row],[UnitPriceFuture]]*Table_Query_from_Mac10[[#This Row],[qtytoShipFuture]]</f>
        <v>175.07999999999998</v>
      </c>
      <c r="T70" s="47">
        <f>ROUND(Table_Query_from_Mac10[[#This Row],[qty_to_ship]]*(1+Table_Query_from_Mac10[[#This Row],[VolumeIncreasebyType]]),0)</f>
        <v>12</v>
      </c>
      <c r="U70" s="47">
        <f>Table_Query_from_Mac10[[#This Row],[qtytoShipFuture]]*Table_Query_from_Mac10[[#This Row],[Future-cost]]</f>
        <v>85.44</v>
      </c>
      <c r="V70" s="47">
        <f>Table_Query_from_Mac10[[#This Row],[qtytoShipFuture]]-Table_Query_from_Mac10[[#This Row],[qty_to_ship]]</f>
        <v>0</v>
      </c>
      <c r="W70" s="47">
        <f>Table_Query_from_Mac10[[#This Row],[UnitPriceFuture]]</f>
        <v>14.59</v>
      </c>
      <c r="X70" s="47">
        <f>Table_Query_from_Mac10[[#This Row],[Unit Increase]]*Table_Query_from_Mac10[[#This Row],[UnitPriceFuture]]</f>
        <v>0</v>
      </c>
      <c r="Y70" s="47">
        <f>Table_Query_from_Mac10[[#This Row],[Unit Increase]]*Table_Query_from_Mac10[[#This Row],[Future-cost]]</f>
        <v>0</v>
      </c>
      <c r="Z70" s="47">
        <f>-(Table_Query_from_Mac10[[#This Row],[Incremental Sales]]+((Table_Query_from_Mac10[[#This Row],[Incremental Sales]]*-(SUM(Summary!$S$8:$S$9)))))*Summary!$S$18</f>
        <v>0</v>
      </c>
      <c r="AA70" s="47">
        <f>IFERROR(Table_Query_from_Mac10[[#This Row],[Incremental Cost]]/Table_Query_from_Mac10[[#This Row],[Incremental Sales]],0)</f>
        <v>0</v>
      </c>
      <c r="AB70" s="47">
        <f>IFERROR(Table_Query_from_Mac10[[#This Row],[TotalCostFuture]]/Table_Query_from_Mac10[[#This Row],[totalsalesFuture]],0)</f>
        <v>0.4880054832076765</v>
      </c>
      <c r="AN70" s="30">
        <v>48</v>
      </c>
      <c r="AO70">
        <f t="shared" si="2"/>
        <v>12</v>
      </c>
      <c r="AQ70" s="30">
        <v>41.68</v>
      </c>
      <c r="AR70">
        <f t="shared" si="3"/>
        <v>14.59</v>
      </c>
    </row>
    <row r="71" spans="1:44" x14ac:dyDescent="0.25">
      <c r="A71">
        <v>90004</v>
      </c>
      <c r="B71">
        <v>7</v>
      </c>
      <c r="C71" t="s">
        <v>86</v>
      </c>
      <c r="D71" t="s">
        <v>79</v>
      </c>
      <c r="E71">
        <v>18</v>
      </c>
      <c r="F71">
        <v>8.44</v>
      </c>
      <c r="G71">
        <v>18.16</v>
      </c>
      <c r="H71" s="1">
        <v>44847</v>
      </c>
      <c r="I71" s="20">
        <v>0</v>
      </c>
      <c r="J71" s="47">
        <f>Table_Query_from_Mac10[[#This Row],[unit_price]]-(Table_Query_from_Mac10[[#This Row],[unit_price]]*(Table_Query_from_Mac10[[#This Row],[discount_pct]]/100))</f>
        <v>18.16</v>
      </c>
      <c r="K71" s="47">
        <f>Table_Query_from_Mac10[[#This Row],[unit_cost]]</f>
        <v>8.44</v>
      </c>
      <c r="L71" s="47">
        <f>Table_Query_from_Mac10[[#This Row],[Live-cost]]*(1+Table_Query_from_Mac10[[#This Row],[CogsIncreasebyTYPE]])</f>
        <v>8.44</v>
      </c>
      <c r="M71" s="47">
        <f>Table_Query_from_Mac10[[#This Row],[Live-cost]]*Table_Query_from_Mac10[[#This Row],[qty_to_ship]]</f>
        <v>151.91999999999999</v>
      </c>
      <c r="N71" s="47">
        <f>IF(Table_Query_from_Mac10[[#This Row],[item_no]]="KDA",-Table_Query_from_Mac10[[#This Row],[unit_price]],Table_Query_from_Mac10[[#This Row],[Net Unit]]*Table_Query_from_Mac10[[#This Row],[qty_to_ship]])</f>
        <v>326.88</v>
      </c>
      <c r="O71" s="47">
        <f>SUMIFS(Summary!C:C,Summary!H:H,Table_Query_from_Mac10[[#This Row],[Juiceoc]])</f>
        <v>0</v>
      </c>
      <c r="P71" s="47">
        <f>SUMIFS(Summary!D:D,Summary!H:H,Table_Query_from_Mac10[[#This Row],[Juiceoc]])</f>
        <v>0</v>
      </c>
      <c r="Q71" s="47">
        <f>SUMIFS(Summary!E:E,Summary!H:H,Table_Query_from_Mac10[[#This Row],[Juiceoc]])</f>
        <v>0</v>
      </c>
      <c r="R71" s="47">
        <f>Table_Query_from_Mac10[[#This Row],[Net Unit]]*(1+Table_Query_from_Mac10[[#This Row],[PriceIncreasebyType]])</f>
        <v>18.16</v>
      </c>
      <c r="S71" s="47">
        <f>Table_Query_from_Mac10[[#This Row],[UnitPriceFuture]]*Table_Query_from_Mac10[[#This Row],[qtytoShipFuture]]</f>
        <v>326.88</v>
      </c>
      <c r="T71" s="47">
        <f>ROUND(Table_Query_from_Mac10[[#This Row],[qty_to_ship]]*(1+Table_Query_from_Mac10[[#This Row],[VolumeIncreasebyType]]),0)</f>
        <v>18</v>
      </c>
      <c r="U71" s="47">
        <f>Table_Query_from_Mac10[[#This Row],[qtytoShipFuture]]*Table_Query_from_Mac10[[#This Row],[Future-cost]]</f>
        <v>151.91999999999999</v>
      </c>
      <c r="V71" s="47">
        <f>Table_Query_from_Mac10[[#This Row],[qtytoShipFuture]]-Table_Query_from_Mac10[[#This Row],[qty_to_ship]]</f>
        <v>0</v>
      </c>
      <c r="W71" s="47">
        <f>Table_Query_from_Mac10[[#This Row],[UnitPriceFuture]]</f>
        <v>18.16</v>
      </c>
      <c r="X71" s="47">
        <f>Table_Query_from_Mac10[[#This Row],[Unit Increase]]*Table_Query_from_Mac10[[#This Row],[UnitPriceFuture]]</f>
        <v>0</v>
      </c>
      <c r="Y71" s="47">
        <f>Table_Query_from_Mac10[[#This Row],[Unit Increase]]*Table_Query_from_Mac10[[#This Row],[Future-cost]]</f>
        <v>0</v>
      </c>
      <c r="Z71" s="47">
        <f>-(Table_Query_from_Mac10[[#This Row],[Incremental Sales]]+((Table_Query_from_Mac10[[#This Row],[Incremental Sales]]*-(SUM(Summary!$S$8:$S$9)))))*Summary!$S$18</f>
        <v>0</v>
      </c>
      <c r="AA71" s="47">
        <f>IFERROR(Table_Query_from_Mac10[[#This Row],[Incremental Cost]]/Table_Query_from_Mac10[[#This Row],[Incremental Sales]],0)</f>
        <v>0</v>
      </c>
      <c r="AB71" s="47">
        <f>IFERROR(Table_Query_from_Mac10[[#This Row],[TotalCostFuture]]/Table_Query_from_Mac10[[#This Row],[totalsalesFuture]],0)</f>
        <v>0.46475770925110127</v>
      </c>
      <c r="AN71" s="31">
        <v>72</v>
      </c>
      <c r="AO71">
        <f t="shared" si="2"/>
        <v>18</v>
      </c>
      <c r="AQ71" s="31">
        <v>51.89</v>
      </c>
      <c r="AR71">
        <f t="shared" si="3"/>
        <v>18.16</v>
      </c>
    </row>
    <row r="72" spans="1:44" x14ac:dyDescent="0.25">
      <c r="A72">
        <v>90004</v>
      </c>
      <c r="B72">
        <v>8</v>
      </c>
      <c r="C72" t="s">
        <v>86</v>
      </c>
      <c r="D72" t="s">
        <v>79</v>
      </c>
      <c r="E72">
        <v>9</v>
      </c>
      <c r="F72">
        <v>9.82</v>
      </c>
      <c r="G72">
        <v>21.76</v>
      </c>
      <c r="H72" s="1">
        <v>44847</v>
      </c>
      <c r="I72" s="20">
        <v>0</v>
      </c>
      <c r="J72" s="47">
        <f>Table_Query_from_Mac10[[#This Row],[unit_price]]-(Table_Query_from_Mac10[[#This Row],[unit_price]]*(Table_Query_from_Mac10[[#This Row],[discount_pct]]/100))</f>
        <v>21.76</v>
      </c>
      <c r="K72" s="47">
        <f>Table_Query_from_Mac10[[#This Row],[unit_cost]]</f>
        <v>9.82</v>
      </c>
      <c r="L72" s="47">
        <f>Table_Query_from_Mac10[[#This Row],[Live-cost]]*(1+Table_Query_from_Mac10[[#This Row],[CogsIncreasebyTYPE]])</f>
        <v>9.82</v>
      </c>
      <c r="M72" s="47">
        <f>Table_Query_from_Mac10[[#This Row],[Live-cost]]*Table_Query_from_Mac10[[#This Row],[qty_to_ship]]</f>
        <v>88.38</v>
      </c>
      <c r="N72" s="47">
        <f>IF(Table_Query_from_Mac10[[#This Row],[item_no]]="KDA",-Table_Query_from_Mac10[[#This Row],[unit_price]],Table_Query_from_Mac10[[#This Row],[Net Unit]]*Table_Query_from_Mac10[[#This Row],[qty_to_ship]])</f>
        <v>195.84</v>
      </c>
      <c r="O72" s="47">
        <f>SUMIFS(Summary!C:C,Summary!H:H,Table_Query_from_Mac10[[#This Row],[Juiceoc]])</f>
        <v>0</v>
      </c>
      <c r="P72" s="47">
        <f>SUMIFS(Summary!D:D,Summary!H:H,Table_Query_from_Mac10[[#This Row],[Juiceoc]])</f>
        <v>0</v>
      </c>
      <c r="Q72" s="47">
        <f>SUMIFS(Summary!E:E,Summary!H:H,Table_Query_from_Mac10[[#This Row],[Juiceoc]])</f>
        <v>0</v>
      </c>
      <c r="R72" s="47">
        <f>Table_Query_from_Mac10[[#This Row],[Net Unit]]*(1+Table_Query_from_Mac10[[#This Row],[PriceIncreasebyType]])</f>
        <v>21.76</v>
      </c>
      <c r="S72" s="47">
        <f>Table_Query_from_Mac10[[#This Row],[UnitPriceFuture]]*Table_Query_from_Mac10[[#This Row],[qtytoShipFuture]]</f>
        <v>195.84</v>
      </c>
      <c r="T72" s="47">
        <f>ROUND(Table_Query_from_Mac10[[#This Row],[qty_to_ship]]*(1+Table_Query_from_Mac10[[#This Row],[VolumeIncreasebyType]]),0)</f>
        <v>9</v>
      </c>
      <c r="U72" s="47">
        <f>Table_Query_from_Mac10[[#This Row],[qtytoShipFuture]]*Table_Query_from_Mac10[[#This Row],[Future-cost]]</f>
        <v>88.38</v>
      </c>
      <c r="V72" s="47">
        <f>Table_Query_from_Mac10[[#This Row],[qtytoShipFuture]]-Table_Query_from_Mac10[[#This Row],[qty_to_ship]]</f>
        <v>0</v>
      </c>
      <c r="W72" s="47">
        <f>Table_Query_from_Mac10[[#This Row],[UnitPriceFuture]]</f>
        <v>21.76</v>
      </c>
      <c r="X72" s="47">
        <f>Table_Query_from_Mac10[[#This Row],[Unit Increase]]*Table_Query_from_Mac10[[#This Row],[UnitPriceFuture]]</f>
        <v>0</v>
      </c>
      <c r="Y72" s="47">
        <f>Table_Query_from_Mac10[[#This Row],[Unit Increase]]*Table_Query_from_Mac10[[#This Row],[Future-cost]]</f>
        <v>0</v>
      </c>
      <c r="Z72" s="47">
        <f>-(Table_Query_from_Mac10[[#This Row],[Incremental Sales]]+((Table_Query_from_Mac10[[#This Row],[Incremental Sales]]*-(SUM(Summary!$S$8:$S$9)))))*Summary!$S$18</f>
        <v>0</v>
      </c>
      <c r="AA72" s="47">
        <f>IFERROR(Table_Query_from_Mac10[[#This Row],[Incremental Cost]]/Table_Query_from_Mac10[[#This Row],[Incremental Sales]],0)</f>
        <v>0</v>
      </c>
      <c r="AB72" s="47">
        <f>IFERROR(Table_Query_from_Mac10[[#This Row],[TotalCostFuture]]/Table_Query_from_Mac10[[#This Row],[totalsalesFuture]],0)</f>
        <v>0.4512867647058823</v>
      </c>
      <c r="AN72" s="30">
        <v>36</v>
      </c>
      <c r="AO72">
        <f t="shared" si="2"/>
        <v>9</v>
      </c>
      <c r="AQ72" s="30">
        <v>62.16</v>
      </c>
      <c r="AR72">
        <f t="shared" si="3"/>
        <v>21.76</v>
      </c>
    </row>
    <row r="73" spans="1:44" x14ac:dyDescent="0.25">
      <c r="A73">
        <v>90004</v>
      </c>
      <c r="B73">
        <v>9</v>
      </c>
      <c r="C73" t="s">
        <v>86</v>
      </c>
      <c r="D73" t="s">
        <v>79</v>
      </c>
      <c r="E73">
        <v>3</v>
      </c>
      <c r="F73">
        <v>11.58</v>
      </c>
      <c r="G73">
        <v>25.06</v>
      </c>
      <c r="H73" s="1">
        <v>44847</v>
      </c>
      <c r="I73" s="20">
        <v>0</v>
      </c>
      <c r="J73" s="47">
        <f>Table_Query_from_Mac10[[#This Row],[unit_price]]-(Table_Query_from_Mac10[[#This Row],[unit_price]]*(Table_Query_from_Mac10[[#This Row],[discount_pct]]/100))</f>
        <v>25.06</v>
      </c>
      <c r="K73" s="47">
        <f>Table_Query_from_Mac10[[#This Row],[unit_cost]]</f>
        <v>11.58</v>
      </c>
      <c r="L73" s="47">
        <f>Table_Query_from_Mac10[[#This Row],[Live-cost]]*(1+Table_Query_from_Mac10[[#This Row],[CogsIncreasebyTYPE]])</f>
        <v>11.58</v>
      </c>
      <c r="M73" s="47">
        <f>Table_Query_from_Mac10[[#This Row],[Live-cost]]*Table_Query_from_Mac10[[#This Row],[qty_to_ship]]</f>
        <v>34.74</v>
      </c>
      <c r="N73" s="47">
        <f>IF(Table_Query_from_Mac10[[#This Row],[item_no]]="KDA",-Table_Query_from_Mac10[[#This Row],[unit_price]],Table_Query_from_Mac10[[#This Row],[Net Unit]]*Table_Query_from_Mac10[[#This Row],[qty_to_ship]])</f>
        <v>75.179999999999993</v>
      </c>
      <c r="O73" s="47">
        <f>SUMIFS(Summary!C:C,Summary!H:H,Table_Query_from_Mac10[[#This Row],[Juiceoc]])</f>
        <v>0</v>
      </c>
      <c r="P73" s="47">
        <f>SUMIFS(Summary!D:D,Summary!H:H,Table_Query_from_Mac10[[#This Row],[Juiceoc]])</f>
        <v>0</v>
      </c>
      <c r="Q73" s="47">
        <f>SUMIFS(Summary!E:E,Summary!H:H,Table_Query_from_Mac10[[#This Row],[Juiceoc]])</f>
        <v>0</v>
      </c>
      <c r="R73" s="47">
        <f>Table_Query_from_Mac10[[#This Row],[Net Unit]]*(1+Table_Query_from_Mac10[[#This Row],[PriceIncreasebyType]])</f>
        <v>25.06</v>
      </c>
      <c r="S73" s="47">
        <f>Table_Query_from_Mac10[[#This Row],[UnitPriceFuture]]*Table_Query_from_Mac10[[#This Row],[qtytoShipFuture]]</f>
        <v>75.179999999999993</v>
      </c>
      <c r="T73" s="47">
        <f>ROUND(Table_Query_from_Mac10[[#This Row],[qty_to_ship]]*(1+Table_Query_from_Mac10[[#This Row],[VolumeIncreasebyType]]),0)</f>
        <v>3</v>
      </c>
      <c r="U73" s="47">
        <f>Table_Query_from_Mac10[[#This Row],[qtytoShipFuture]]*Table_Query_from_Mac10[[#This Row],[Future-cost]]</f>
        <v>34.74</v>
      </c>
      <c r="V73" s="47">
        <f>Table_Query_from_Mac10[[#This Row],[qtytoShipFuture]]-Table_Query_from_Mac10[[#This Row],[qty_to_ship]]</f>
        <v>0</v>
      </c>
      <c r="W73" s="47">
        <f>Table_Query_from_Mac10[[#This Row],[UnitPriceFuture]]</f>
        <v>25.06</v>
      </c>
      <c r="X73" s="47">
        <f>Table_Query_from_Mac10[[#This Row],[Unit Increase]]*Table_Query_from_Mac10[[#This Row],[UnitPriceFuture]]</f>
        <v>0</v>
      </c>
      <c r="Y73" s="47">
        <f>Table_Query_from_Mac10[[#This Row],[Unit Increase]]*Table_Query_from_Mac10[[#This Row],[Future-cost]]</f>
        <v>0</v>
      </c>
      <c r="Z73" s="47">
        <f>-(Table_Query_from_Mac10[[#This Row],[Incremental Sales]]+((Table_Query_from_Mac10[[#This Row],[Incremental Sales]]*-(SUM(Summary!$S$8:$S$9)))))*Summary!$S$18</f>
        <v>0</v>
      </c>
      <c r="AA73" s="47">
        <f>IFERROR(Table_Query_from_Mac10[[#This Row],[Incremental Cost]]/Table_Query_from_Mac10[[#This Row],[Incremental Sales]],0)</f>
        <v>0</v>
      </c>
      <c r="AB73" s="47">
        <f>IFERROR(Table_Query_from_Mac10[[#This Row],[TotalCostFuture]]/Table_Query_from_Mac10[[#This Row],[totalsalesFuture]],0)</f>
        <v>0.46209098164405432</v>
      </c>
      <c r="AN73" s="31">
        <v>12</v>
      </c>
      <c r="AO73">
        <f t="shared" si="2"/>
        <v>3</v>
      </c>
      <c r="AQ73" s="31">
        <v>71.599999999999994</v>
      </c>
      <c r="AR73">
        <f t="shared" si="3"/>
        <v>25.06</v>
      </c>
    </row>
    <row r="74" spans="1:44" x14ac:dyDescent="0.25">
      <c r="A74">
        <v>90004</v>
      </c>
      <c r="B74">
        <v>10</v>
      </c>
      <c r="C74" t="s">
        <v>86</v>
      </c>
      <c r="D74" t="s">
        <v>79</v>
      </c>
      <c r="E74">
        <v>13</v>
      </c>
      <c r="F74">
        <v>5.56</v>
      </c>
      <c r="G74">
        <v>11.99</v>
      </c>
      <c r="H74" s="1">
        <v>44847</v>
      </c>
      <c r="I74" s="20">
        <v>0</v>
      </c>
      <c r="J74" s="47">
        <f>Table_Query_from_Mac10[[#This Row],[unit_price]]-(Table_Query_from_Mac10[[#This Row],[unit_price]]*(Table_Query_from_Mac10[[#This Row],[discount_pct]]/100))</f>
        <v>11.99</v>
      </c>
      <c r="K74" s="47">
        <f>Table_Query_from_Mac10[[#This Row],[unit_cost]]</f>
        <v>5.56</v>
      </c>
      <c r="L74" s="47">
        <f>Table_Query_from_Mac10[[#This Row],[Live-cost]]*(1+Table_Query_from_Mac10[[#This Row],[CogsIncreasebyTYPE]])</f>
        <v>5.56</v>
      </c>
      <c r="M74" s="47">
        <f>Table_Query_from_Mac10[[#This Row],[Live-cost]]*Table_Query_from_Mac10[[#This Row],[qty_to_ship]]</f>
        <v>72.28</v>
      </c>
      <c r="N74" s="47">
        <f>IF(Table_Query_from_Mac10[[#This Row],[item_no]]="KDA",-Table_Query_from_Mac10[[#This Row],[unit_price]],Table_Query_from_Mac10[[#This Row],[Net Unit]]*Table_Query_from_Mac10[[#This Row],[qty_to_ship]])</f>
        <v>155.87</v>
      </c>
      <c r="O74" s="47">
        <f>SUMIFS(Summary!C:C,Summary!H:H,Table_Query_from_Mac10[[#This Row],[Juiceoc]])</f>
        <v>0</v>
      </c>
      <c r="P74" s="47">
        <f>SUMIFS(Summary!D:D,Summary!H:H,Table_Query_from_Mac10[[#This Row],[Juiceoc]])</f>
        <v>0</v>
      </c>
      <c r="Q74" s="47">
        <f>SUMIFS(Summary!E:E,Summary!H:H,Table_Query_from_Mac10[[#This Row],[Juiceoc]])</f>
        <v>0</v>
      </c>
      <c r="R74" s="47">
        <f>Table_Query_from_Mac10[[#This Row],[Net Unit]]*(1+Table_Query_from_Mac10[[#This Row],[PriceIncreasebyType]])</f>
        <v>11.99</v>
      </c>
      <c r="S74" s="47">
        <f>Table_Query_from_Mac10[[#This Row],[UnitPriceFuture]]*Table_Query_from_Mac10[[#This Row],[qtytoShipFuture]]</f>
        <v>155.87</v>
      </c>
      <c r="T74" s="47">
        <f>ROUND(Table_Query_from_Mac10[[#This Row],[qty_to_ship]]*(1+Table_Query_from_Mac10[[#This Row],[VolumeIncreasebyType]]),0)</f>
        <v>13</v>
      </c>
      <c r="U74" s="47">
        <f>Table_Query_from_Mac10[[#This Row],[qtytoShipFuture]]*Table_Query_from_Mac10[[#This Row],[Future-cost]]</f>
        <v>72.28</v>
      </c>
      <c r="V74" s="47">
        <f>Table_Query_from_Mac10[[#This Row],[qtytoShipFuture]]-Table_Query_from_Mac10[[#This Row],[qty_to_ship]]</f>
        <v>0</v>
      </c>
      <c r="W74" s="47">
        <f>Table_Query_from_Mac10[[#This Row],[UnitPriceFuture]]</f>
        <v>11.99</v>
      </c>
      <c r="X74" s="47">
        <f>Table_Query_from_Mac10[[#This Row],[Unit Increase]]*Table_Query_from_Mac10[[#This Row],[UnitPriceFuture]]</f>
        <v>0</v>
      </c>
      <c r="Y74" s="47">
        <f>Table_Query_from_Mac10[[#This Row],[Unit Increase]]*Table_Query_from_Mac10[[#This Row],[Future-cost]]</f>
        <v>0</v>
      </c>
      <c r="Z74" s="47">
        <f>-(Table_Query_from_Mac10[[#This Row],[Incremental Sales]]+((Table_Query_from_Mac10[[#This Row],[Incremental Sales]]*-(SUM(Summary!$S$8:$S$9)))))*Summary!$S$18</f>
        <v>0</v>
      </c>
      <c r="AA74" s="47">
        <f>IFERROR(Table_Query_from_Mac10[[#This Row],[Incremental Cost]]/Table_Query_from_Mac10[[#This Row],[Incremental Sales]],0)</f>
        <v>0</v>
      </c>
      <c r="AB74" s="47">
        <f>IFERROR(Table_Query_from_Mac10[[#This Row],[TotalCostFuture]]/Table_Query_from_Mac10[[#This Row],[totalsalesFuture]],0)</f>
        <v>0.46371976647206004</v>
      </c>
      <c r="AN74" s="30">
        <v>50</v>
      </c>
      <c r="AO74">
        <f t="shared" si="2"/>
        <v>13</v>
      </c>
      <c r="AQ74" s="30">
        <v>34.26</v>
      </c>
      <c r="AR74">
        <f t="shared" si="3"/>
        <v>11.99</v>
      </c>
    </row>
    <row r="75" spans="1:44" x14ac:dyDescent="0.25">
      <c r="A75">
        <v>90004</v>
      </c>
      <c r="B75">
        <v>11</v>
      </c>
      <c r="C75" t="s">
        <v>86</v>
      </c>
      <c r="D75" t="s">
        <v>79</v>
      </c>
      <c r="E75">
        <v>8</v>
      </c>
      <c r="F75">
        <v>6.64</v>
      </c>
      <c r="G75">
        <v>14.14</v>
      </c>
      <c r="H75" s="1">
        <v>44847</v>
      </c>
      <c r="I75" s="20">
        <v>0</v>
      </c>
      <c r="J75" s="47">
        <f>Table_Query_from_Mac10[[#This Row],[unit_price]]-(Table_Query_from_Mac10[[#This Row],[unit_price]]*(Table_Query_from_Mac10[[#This Row],[discount_pct]]/100))</f>
        <v>14.14</v>
      </c>
      <c r="K75" s="47">
        <f>Table_Query_from_Mac10[[#This Row],[unit_cost]]</f>
        <v>6.64</v>
      </c>
      <c r="L75" s="47">
        <f>Table_Query_from_Mac10[[#This Row],[Live-cost]]*(1+Table_Query_from_Mac10[[#This Row],[CogsIncreasebyTYPE]])</f>
        <v>6.64</v>
      </c>
      <c r="M75" s="47">
        <f>Table_Query_from_Mac10[[#This Row],[Live-cost]]*Table_Query_from_Mac10[[#This Row],[qty_to_ship]]</f>
        <v>53.12</v>
      </c>
      <c r="N75" s="47">
        <f>IF(Table_Query_from_Mac10[[#This Row],[item_no]]="KDA",-Table_Query_from_Mac10[[#This Row],[unit_price]],Table_Query_from_Mac10[[#This Row],[Net Unit]]*Table_Query_from_Mac10[[#This Row],[qty_to_ship]])</f>
        <v>113.12</v>
      </c>
      <c r="O75" s="47">
        <f>SUMIFS(Summary!C:C,Summary!H:H,Table_Query_from_Mac10[[#This Row],[Juiceoc]])</f>
        <v>0</v>
      </c>
      <c r="P75" s="47">
        <f>SUMIFS(Summary!D:D,Summary!H:H,Table_Query_from_Mac10[[#This Row],[Juiceoc]])</f>
        <v>0</v>
      </c>
      <c r="Q75" s="47">
        <f>SUMIFS(Summary!E:E,Summary!H:H,Table_Query_from_Mac10[[#This Row],[Juiceoc]])</f>
        <v>0</v>
      </c>
      <c r="R75" s="47">
        <f>Table_Query_from_Mac10[[#This Row],[Net Unit]]*(1+Table_Query_from_Mac10[[#This Row],[PriceIncreasebyType]])</f>
        <v>14.14</v>
      </c>
      <c r="S75" s="47">
        <f>Table_Query_from_Mac10[[#This Row],[UnitPriceFuture]]*Table_Query_from_Mac10[[#This Row],[qtytoShipFuture]]</f>
        <v>113.12</v>
      </c>
      <c r="T75" s="47">
        <f>ROUND(Table_Query_from_Mac10[[#This Row],[qty_to_ship]]*(1+Table_Query_from_Mac10[[#This Row],[VolumeIncreasebyType]]),0)</f>
        <v>8</v>
      </c>
      <c r="U75" s="47">
        <f>Table_Query_from_Mac10[[#This Row],[qtytoShipFuture]]*Table_Query_from_Mac10[[#This Row],[Future-cost]]</f>
        <v>53.12</v>
      </c>
      <c r="V75" s="47">
        <f>Table_Query_from_Mac10[[#This Row],[qtytoShipFuture]]-Table_Query_from_Mac10[[#This Row],[qty_to_ship]]</f>
        <v>0</v>
      </c>
      <c r="W75" s="47">
        <f>Table_Query_from_Mac10[[#This Row],[UnitPriceFuture]]</f>
        <v>14.14</v>
      </c>
      <c r="X75" s="47">
        <f>Table_Query_from_Mac10[[#This Row],[Unit Increase]]*Table_Query_from_Mac10[[#This Row],[UnitPriceFuture]]</f>
        <v>0</v>
      </c>
      <c r="Y75" s="47">
        <f>Table_Query_from_Mac10[[#This Row],[Unit Increase]]*Table_Query_from_Mac10[[#This Row],[Future-cost]]</f>
        <v>0</v>
      </c>
      <c r="Z75" s="47">
        <f>-(Table_Query_from_Mac10[[#This Row],[Incremental Sales]]+((Table_Query_from_Mac10[[#This Row],[Incremental Sales]]*-(SUM(Summary!$S$8:$S$9)))))*Summary!$S$18</f>
        <v>0</v>
      </c>
      <c r="AA75" s="47">
        <f>IFERROR(Table_Query_from_Mac10[[#This Row],[Incremental Cost]]/Table_Query_from_Mac10[[#This Row],[Incremental Sales]],0)</f>
        <v>0</v>
      </c>
      <c r="AB75" s="47">
        <f>IFERROR(Table_Query_from_Mac10[[#This Row],[TotalCostFuture]]/Table_Query_from_Mac10[[#This Row],[totalsalesFuture]],0)</f>
        <v>0.46958981612446954</v>
      </c>
      <c r="AN75" s="31">
        <v>32</v>
      </c>
      <c r="AO75">
        <f t="shared" si="2"/>
        <v>8</v>
      </c>
      <c r="AQ75" s="31">
        <v>40.39</v>
      </c>
      <c r="AR75">
        <f t="shared" si="3"/>
        <v>14.14</v>
      </c>
    </row>
    <row r="76" spans="1:44" x14ac:dyDescent="0.25">
      <c r="A76">
        <v>90004</v>
      </c>
      <c r="B76">
        <v>12</v>
      </c>
      <c r="C76" t="s">
        <v>86</v>
      </c>
      <c r="D76" t="s">
        <v>79</v>
      </c>
      <c r="E76">
        <v>24</v>
      </c>
      <c r="F76">
        <v>7.21</v>
      </c>
      <c r="G76">
        <v>15.45</v>
      </c>
      <c r="H76" s="1">
        <v>44847</v>
      </c>
      <c r="I76" s="20">
        <v>0</v>
      </c>
      <c r="J76" s="47">
        <f>Table_Query_from_Mac10[[#This Row],[unit_price]]-(Table_Query_from_Mac10[[#This Row],[unit_price]]*(Table_Query_from_Mac10[[#This Row],[discount_pct]]/100))</f>
        <v>15.45</v>
      </c>
      <c r="K76" s="47">
        <f>Table_Query_from_Mac10[[#This Row],[unit_cost]]</f>
        <v>7.21</v>
      </c>
      <c r="L76" s="47">
        <f>Table_Query_from_Mac10[[#This Row],[Live-cost]]*(1+Table_Query_from_Mac10[[#This Row],[CogsIncreasebyTYPE]])</f>
        <v>7.21</v>
      </c>
      <c r="M76" s="47">
        <f>Table_Query_from_Mac10[[#This Row],[Live-cost]]*Table_Query_from_Mac10[[#This Row],[qty_to_ship]]</f>
        <v>173.04</v>
      </c>
      <c r="N76" s="47">
        <f>IF(Table_Query_from_Mac10[[#This Row],[item_no]]="KDA",-Table_Query_from_Mac10[[#This Row],[unit_price]],Table_Query_from_Mac10[[#This Row],[Net Unit]]*Table_Query_from_Mac10[[#This Row],[qty_to_ship]])</f>
        <v>370.79999999999995</v>
      </c>
      <c r="O76" s="47">
        <f>SUMIFS(Summary!C:C,Summary!H:H,Table_Query_from_Mac10[[#This Row],[Juiceoc]])</f>
        <v>0</v>
      </c>
      <c r="P76" s="47">
        <f>SUMIFS(Summary!D:D,Summary!H:H,Table_Query_from_Mac10[[#This Row],[Juiceoc]])</f>
        <v>0</v>
      </c>
      <c r="Q76" s="47">
        <f>SUMIFS(Summary!E:E,Summary!H:H,Table_Query_from_Mac10[[#This Row],[Juiceoc]])</f>
        <v>0</v>
      </c>
      <c r="R76" s="47">
        <f>Table_Query_from_Mac10[[#This Row],[Net Unit]]*(1+Table_Query_from_Mac10[[#This Row],[PriceIncreasebyType]])</f>
        <v>15.45</v>
      </c>
      <c r="S76" s="47">
        <f>Table_Query_from_Mac10[[#This Row],[UnitPriceFuture]]*Table_Query_from_Mac10[[#This Row],[qtytoShipFuture]]</f>
        <v>370.79999999999995</v>
      </c>
      <c r="T76" s="47">
        <f>ROUND(Table_Query_from_Mac10[[#This Row],[qty_to_ship]]*(1+Table_Query_from_Mac10[[#This Row],[VolumeIncreasebyType]]),0)</f>
        <v>24</v>
      </c>
      <c r="U76" s="47">
        <f>Table_Query_from_Mac10[[#This Row],[qtytoShipFuture]]*Table_Query_from_Mac10[[#This Row],[Future-cost]]</f>
        <v>173.04</v>
      </c>
      <c r="V76" s="47">
        <f>Table_Query_from_Mac10[[#This Row],[qtytoShipFuture]]-Table_Query_from_Mac10[[#This Row],[qty_to_ship]]</f>
        <v>0</v>
      </c>
      <c r="W76" s="47">
        <f>Table_Query_from_Mac10[[#This Row],[UnitPriceFuture]]</f>
        <v>15.45</v>
      </c>
      <c r="X76" s="47">
        <f>Table_Query_from_Mac10[[#This Row],[Unit Increase]]*Table_Query_from_Mac10[[#This Row],[UnitPriceFuture]]</f>
        <v>0</v>
      </c>
      <c r="Y76" s="47">
        <f>Table_Query_from_Mac10[[#This Row],[Unit Increase]]*Table_Query_from_Mac10[[#This Row],[Future-cost]]</f>
        <v>0</v>
      </c>
      <c r="Z76" s="47">
        <f>-(Table_Query_from_Mac10[[#This Row],[Incremental Sales]]+((Table_Query_from_Mac10[[#This Row],[Incremental Sales]]*-(SUM(Summary!$S$8:$S$9)))))*Summary!$S$18</f>
        <v>0</v>
      </c>
      <c r="AA76" s="47">
        <f>IFERROR(Table_Query_from_Mac10[[#This Row],[Incremental Cost]]/Table_Query_from_Mac10[[#This Row],[Incremental Sales]],0)</f>
        <v>0</v>
      </c>
      <c r="AB76" s="47">
        <f>IFERROR(Table_Query_from_Mac10[[#This Row],[TotalCostFuture]]/Table_Query_from_Mac10[[#This Row],[totalsalesFuture]],0)</f>
        <v>0.46666666666666673</v>
      </c>
      <c r="AN76" s="30">
        <v>96</v>
      </c>
      <c r="AO76">
        <f t="shared" si="2"/>
        <v>24</v>
      </c>
      <c r="AQ76" s="30">
        <v>44.13</v>
      </c>
      <c r="AR76">
        <f t="shared" si="3"/>
        <v>15.45</v>
      </c>
    </row>
    <row r="77" spans="1:44" x14ac:dyDescent="0.25">
      <c r="A77">
        <v>90004</v>
      </c>
      <c r="B77">
        <v>13</v>
      </c>
      <c r="C77" t="s">
        <v>86</v>
      </c>
      <c r="D77" t="s">
        <v>79</v>
      </c>
      <c r="E77">
        <v>18</v>
      </c>
      <c r="F77">
        <v>7.88</v>
      </c>
      <c r="G77">
        <v>17.02</v>
      </c>
      <c r="H77" s="1">
        <v>44847</v>
      </c>
      <c r="I77" s="20">
        <v>0</v>
      </c>
      <c r="J77" s="47">
        <f>Table_Query_from_Mac10[[#This Row],[unit_price]]-(Table_Query_from_Mac10[[#This Row],[unit_price]]*(Table_Query_from_Mac10[[#This Row],[discount_pct]]/100))</f>
        <v>17.02</v>
      </c>
      <c r="K77" s="47">
        <f>Table_Query_from_Mac10[[#This Row],[unit_cost]]</f>
        <v>7.88</v>
      </c>
      <c r="L77" s="47">
        <f>Table_Query_from_Mac10[[#This Row],[Live-cost]]*(1+Table_Query_from_Mac10[[#This Row],[CogsIncreasebyTYPE]])</f>
        <v>7.88</v>
      </c>
      <c r="M77" s="47">
        <f>Table_Query_from_Mac10[[#This Row],[Live-cost]]*Table_Query_from_Mac10[[#This Row],[qty_to_ship]]</f>
        <v>141.84</v>
      </c>
      <c r="N77" s="47">
        <f>IF(Table_Query_from_Mac10[[#This Row],[item_no]]="KDA",-Table_Query_from_Mac10[[#This Row],[unit_price]],Table_Query_from_Mac10[[#This Row],[Net Unit]]*Table_Query_from_Mac10[[#This Row],[qty_to_ship]])</f>
        <v>306.36</v>
      </c>
      <c r="O77" s="47">
        <f>SUMIFS(Summary!C:C,Summary!H:H,Table_Query_from_Mac10[[#This Row],[Juiceoc]])</f>
        <v>0</v>
      </c>
      <c r="P77" s="47">
        <f>SUMIFS(Summary!D:D,Summary!H:H,Table_Query_from_Mac10[[#This Row],[Juiceoc]])</f>
        <v>0</v>
      </c>
      <c r="Q77" s="47">
        <f>SUMIFS(Summary!E:E,Summary!H:H,Table_Query_from_Mac10[[#This Row],[Juiceoc]])</f>
        <v>0</v>
      </c>
      <c r="R77" s="47">
        <f>Table_Query_from_Mac10[[#This Row],[Net Unit]]*(1+Table_Query_from_Mac10[[#This Row],[PriceIncreasebyType]])</f>
        <v>17.02</v>
      </c>
      <c r="S77" s="47">
        <f>Table_Query_from_Mac10[[#This Row],[UnitPriceFuture]]*Table_Query_from_Mac10[[#This Row],[qtytoShipFuture]]</f>
        <v>306.36</v>
      </c>
      <c r="T77" s="47">
        <f>ROUND(Table_Query_from_Mac10[[#This Row],[qty_to_ship]]*(1+Table_Query_from_Mac10[[#This Row],[VolumeIncreasebyType]]),0)</f>
        <v>18</v>
      </c>
      <c r="U77" s="47">
        <f>Table_Query_from_Mac10[[#This Row],[qtytoShipFuture]]*Table_Query_from_Mac10[[#This Row],[Future-cost]]</f>
        <v>141.84</v>
      </c>
      <c r="V77" s="47">
        <f>Table_Query_from_Mac10[[#This Row],[qtytoShipFuture]]-Table_Query_from_Mac10[[#This Row],[qty_to_ship]]</f>
        <v>0</v>
      </c>
      <c r="W77" s="47">
        <f>Table_Query_from_Mac10[[#This Row],[UnitPriceFuture]]</f>
        <v>17.02</v>
      </c>
      <c r="X77" s="47">
        <f>Table_Query_from_Mac10[[#This Row],[Unit Increase]]*Table_Query_from_Mac10[[#This Row],[UnitPriceFuture]]</f>
        <v>0</v>
      </c>
      <c r="Y77" s="47">
        <f>Table_Query_from_Mac10[[#This Row],[Unit Increase]]*Table_Query_from_Mac10[[#This Row],[Future-cost]]</f>
        <v>0</v>
      </c>
      <c r="Z77" s="47">
        <f>-(Table_Query_from_Mac10[[#This Row],[Incremental Sales]]+((Table_Query_from_Mac10[[#This Row],[Incremental Sales]]*-(SUM(Summary!$S$8:$S$9)))))*Summary!$S$18</f>
        <v>0</v>
      </c>
      <c r="AA77" s="47">
        <f>IFERROR(Table_Query_from_Mac10[[#This Row],[Incremental Cost]]/Table_Query_from_Mac10[[#This Row],[Incremental Sales]],0)</f>
        <v>0</v>
      </c>
      <c r="AB77" s="47">
        <f>IFERROR(Table_Query_from_Mac10[[#This Row],[TotalCostFuture]]/Table_Query_from_Mac10[[#This Row],[totalsalesFuture]],0)</f>
        <v>0.46298472385428907</v>
      </c>
      <c r="AN77" s="31">
        <v>72</v>
      </c>
      <c r="AO77">
        <f t="shared" si="2"/>
        <v>18</v>
      </c>
      <c r="AQ77" s="31">
        <v>48.62</v>
      </c>
      <c r="AR77">
        <f t="shared" si="3"/>
        <v>17.02</v>
      </c>
    </row>
    <row r="78" spans="1:44" x14ac:dyDescent="0.25">
      <c r="A78">
        <v>90004</v>
      </c>
      <c r="B78">
        <v>14</v>
      </c>
      <c r="C78" t="s">
        <v>86</v>
      </c>
      <c r="D78" t="s">
        <v>79</v>
      </c>
      <c r="E78">
        <v>36</v>
      </c>
      <c r="F78">
        <v>8.59</v>
      </c>
      <c r="G78">
        <v>18.54</v>
      </c>
      <c r="H78" s="1">
        <v>44847</v>
      </c>
      <c r="I78" s="20">
        <v>0</v>
      </c>
      <c r="J78" s="47">
        <f>Table_Query_from_Mac10[[#This Row],[unit_price]]-(Table_Query_from_Mac10[[#This Row],[unit_price]]*(Table_Query_from_Mac10[[#This Row],[discount_pct]]/100))</f>
        <v>18.54</v>
      </c>
      <c r="K78" s="47">
        <f>Table_Query_from_Mac10[[#This Row],[unit_cost]]</f>
        <v>8.59</v>
      </c>
      <c r="L78" s="47">
        <f>Table_Query_from_Mac10[[#This Row],[Live-cost]]*(1+Table_Query_from_Mac10[[#This Row],[CogsIncreasebyTYPE]])</f>
        <v>8.59</v>
      </c>
      <c r="M78" s="47">
        <f>Table_Query_from_Mac10[[#This Row],[Live-cost]]*Table_Query_from_Mac10[[#This Row],[qty_to_ship]]</f>
        <v>309.24</v>
      </c>
      <c r="N78" s="47">
        <f>IF(Table_Query_from_Mac10[[#This Row],[item_no]]="KDA",-Table_Query_from_Mac10[[#This Row],[unit_price]],Table_Query_from_Mac10[[#This Row],[Net Unit]]*Table_Query_from_Mac10[[#This Row],[qty_to_ship]])</f>
        <v>667.43999999999994</v>
      </c>
      <c r="O78" s="47">
        <f>SUMIFS(Summary!C:C,Summary!H:H,Table_Query_from_Mac10[[#This Row],[Juiceoc]])</f>
        <v>0</v>
      </c>
      <c r="P78" s="47">
        <f>SUMIFS(Summary!D:D,Summary!H:H,Table_Query_from_Mac10[[#This Row],[Juiceoc]])</f>
        <v>0</v>
      </c>
      <c r="Q78" s="47">
        <f>SUMIFS(Summary!E:E,Summary!H:H,Table_Query_from_Mac10[[#This Row],[Juiceoc]])</f>
        <v>0</v>
      </c>
      <c r="R78" s="47">
        <f>Table_Query_from_Mac10[[#This Row],[Net Unit]]*(1+Table_Query_from_Mac10[[#This Row],[PriceIncreasebyType]])</f>
        <v>18.54</v>
      </c>
      <c r="S78" s="47">
        <f>Table_Query_from_Mac10[[#This Row],[UnitPriceFuture]]*Table_Query_from_Mac10[[#This Row],[qtytoShipFuture]]</f>
        <v>667.43999999999994</v>
      </c>
      <c r="T78" s="47">
        <f>ROUND(Table_Query_from_Mac10[[#This Row],[qty_to_ship]]*(1+Table_Query_from_Mac10[[#This Row],[VolumeIncreasebyType]]),0)</f>
        <v>36</v>
      </c>
      <c r="U78" s="47">
        <f>Table_Query_from_Mac10[[#This Row],[qtytoShipFuture]]*Table_Query_from_Mac10[[#This Row],[Future-cost]]</f>
        <v>309.24</v>
      </c>
      <c r="V78" s="47">
        <f>Table_Query_from_Mac10[[#This Row],[qtytoShipFuture]]-Table_Query_from_Mac10[[#This Row],[qty_to_ship]]</f>
        <v>0</v>
      </c>
      <c r="W78" s="47">
        <f>Table_Query_from_Mac10[[#This Row],[UnitPriceFuture]]</f>
        <v>18.54</v>
      </c>
      <c r="X78" s="47">
        <f>Table_Query_from_Mac10[[#This Row],[Unit Increase]]*Table_Query_from_Mac10[[#This Row],[UnitPriceFuture]]</f>
        <v>0</v>
      </c>
      <c r="Y78" s="47">
        <f>Table_Query_from_Mac10[[#This Row],[Unit Increase]]*Table_Query_from_Mac10[[#This Row],[Future-cost]]</f>
        <v>0</v>
      </c>
      <c r="Z78" s="47">
        <f>-(Table_Query_from_Mac10[[#This Row],[Incremental Sales]]+((Table_Query_from_Mac10[[#This Row],[Incremental Sales]]*-(SUM(Summary!$S$8:$S$9)))))*Summary!$S$18</f>
        <v>0</v>
      </c>
      <c r="AA78" s="47">
        <f>IFERROR(Table_Query_from_Mac10[[#This Row],[Incremental Cost]]/Table_Query_from_Mac10[[#This Row],[Incremental Sales]],0)</f>
        <v>0</v>
      </c>
      <c r="AB78" s="47">
        <f>IFERROR(Table_Query_from_Mac10[[#This Row],[TotalCostFuture]]/Table_Query_from_Mac10[[#This Row],[totalsalesFuture]],0)</f>
        <v>0.46332254584681776</v>
      </c>
      <c r="AN78" s="30">
        <v>144</v>
      </c>
      <c r="AO78">
        <f t="shared" si="2"/>
        <v>36</v>
      </c>
      <c r="AQ78" s="30">
        <v>52.98</v>
      </c>
      <c r="AR78">
        <f t="shared" si="3"/>
        <v>18.54</v>
      </c>
    </row>
    <row r="79" spans="1:44" x14ac:dyDescent="0.25">
      <c r="A79">
        <v>90004</v>
      </c>
      <c r="B79">
        <v>15</v>
      </c>
      <c r="C79" t="s">
        <v>86</v>
      </c>
      <c r="D79" t="s">
        <v>79</v>
      </c>
      <c r="E79">
        <v>18</v>
      </c>
      <c r="F79">
        <v>10.039999999999999</v>
      </c>
      <c r="G79">
        <v>20.72</v>
      </c>
      <c r="H79" s="1">
        <v>44847</v>
      </c>
      <c r="I79" s="20">
        <v>0</v>
      </c>
      <c r="J79" s="47">
        <f>Table_Query_from_Mac10[[#This Row],[unit_price]]-(Table_Query_from_Mac10[[#This Row],[unit_price]]*(Table_Query_from_Mac10[[#This Row],[discount_pct]]/100))</f>
        <v>20.72</v>
      </c>
      <c r="K79" s="47">
        <f>Table_Query_from_Mac10[[#This Row],[unit_cost]]</f>
        <v>10.039999999999999</v>
      </c>
      <c r="L79" s="47">
        <f>Table_Query_from_Mac10[[#This Row],[Live-cost]]*(1+Table_Query_from_Mac10[[#This Row],[CogsIncreasebyTYPE]])</f>
        <v>10.039999999999999</v>
      </c>
      <c r="M79" s="47">
        <f>Table_Query_from_Mac10[[#This Row],[Live-cost]]*Table_Query_from_Mac10[[#This Row],[qty_to_ship]]</f>
        <v>180.71999999999997</v>
      </c>
      <c r="N79" s="47">
        <f>IF(Table_Query_from_Mac10[[#This Row],[item_no]]="KDA",-Table_Query_from_Mac10[[#This Row],[unit_price]],Table_Query_from_Mac10[[#This Row],[Net Unit]]*Table_Query_from_Mac10[[#This Row],[qty_to_ship]])</f>
        <v>372.96</v>
      </c>
      <c r="O79" s="47">
        <f>SUMIFS(Summary!C:C,Summary!H:H,Table_Query_from_Mac10[[#This Row],[Juiceoc]])</f>
        <v>0</v>
      </c>
      <c r="P79" s="47">
        <f>SUMIFS(Summary!D:D,Summary!H:H,Table_Query_from_Mac10[[#This Row],[Juiceoc]])</f>
        <v>0</v>
      </c>
      <c r="Q79" s="47">
        <f>SUMIFS(Summary!E:E,Summary!H:H,Table_Query_from_Mac10[[#This Row],[Juiceoc]])</f>
        <v>0</v>
      </c>
      <c r="R79" s="47">
        <f>Table_Query_from_Mac10[[#This Row],[Net Unit]]*(1+Table_Query_from_Mac10[[#This Row],[PriceIncreasebyType]])</f>
        <v>20.72</v>
      </c>
      <c r="S79" s="47">
        <f>Table_Query_from_Mac10[[#This Row],[UnitPriceFuture]]*Table_Query_from_Mac10[[#This Row],[qtytoShipFuture]]</f>
        <v>372.96</v>
      </c>
      <c r="T79" s="47">
        <f>ROUND(Table_Query_from_Mac10[[#This Row],[qty_to_ship]]*(1+Table_Query_from_Mac10[[#This Row],[VolumeIncreasebyType]]),0)</f>
        <v>18</v>
      </c>
      <c r="U79" s="47">
        <f>Table_Query_from_Mac10[[#This Row],[qtytoShipFuture]]*Table_Query_from_Mac10[[#This Row],[Future-cost]]</f>
        <v>180.71999999999997</v>
      </c>
      <c r="V79" s="47">
        <f>Table_Query_from_Mac10[[#This Row],[qtytoShipFuture]]-Table_Query_from_Mac10[[#This Row],[qty_to_ship]]</f>
        <v>0</v>
      </c>
      <c r="W79" s="47">
        <f>Table_Query_from_Mac10[[#This Row],[UnitPriceFuture]]</f>
        <v>20.72</v>
      </c>
      <c r="X79" s="47">
        <f>Table_Query_from_Mac10[[#This Row],[Unit Increase]]*Table_Query_from_Mac10[[#This Row],[UnitPriceFuture]]</f>
        <v>0</v>
      </c>
      <c r="Y79" s="47">
        <f>Table_Query_from_Mac10[[#This Row],[Unit Increase]]*Table_Query_from_Mac10[[#This Row],[Future-cost]]</f>
        <v>0</v>
      </c>
      <c r="Z79" s="47">
        <f>-(Table_Query_from_Mac10[[#This Row],[Incremental Sales]]+((Table_Query_from_Mac10[[#This Row],[Incremental Sales]]*-(SUM(Summary!$S$8:$S$9)))))*Summary!$S$18</f>
        <v>0</v>
      </c>
      <c r="AA79" s="47">
        <f>IFERROR(Table_Query_from_Mac10[[#This Row],[Incremental Cost]]/Table_Query_from_Mac10[[#This Row],[Incremental Sales]],0)</f>
        <v>0</v>
      </c>
      <c r="AB79" s="47">
        <f>IFERROR(Table_Query_from_Mac10[[#This Row],[TotalCostFuture]]/Table_Query_from_Mac10[[#This Row],[totalsalesFuture]],0)</f>
        <v>0.48455598455598448</v>
      </c>
      <c r="AN79" s="31">
        <v>72</v>
      </c>
      <c r="AO79">
        <f t="shared" si="2"/>
        <v>18</v>
      </c>
      <c r="AQ79" s="31">
        <v>59.2</v>
      </c>
      <c r="AR79">
        <f t="shared" si="3"/>
        <v>20.72</v>
      </c>
    </row>
    <row r="80" spans="1:44" x14ac:dyDescent="0.25">
      <c r="A80">
        <v>90004</v>
      </c>
      <c r="B80">
        <v>16</v>
      </c>
      <c r="C80" t="s">
        <v>86</v>
      </c>
      <c r="D80" t="s">
        <v>79</v>
      </c>
      <c r="E80">
        <v>12</v>
      </c>
      <c r="F80">
        <v>11.48</v>
      </c>
      <c r="G80">
        <v>26.8</v>
      </c>
      <c r="H80" s="1">
        <v>44847</v>
      </c>
      <c r="I80" s="20">
        <v>0</v>
      </c>
      <c r="J80" s="47">
        <f>Table_Query_from_Mac10[[#This Row],[unit_price]]-(Table_Query_from_Mac10[[#This Row],[unit_price]]*(Table_Query_from_Mac10[[#This Row],[discount_pct]]/100))</f>
        <v>26.8</v>
      </c>
      <c r="K80" s="47">
        <f>Table_Query_from_Mac10[[#This Row],[unit_cost]]</f>
        <v>11.48</v>
      </c>
      <c r="L80" s="47">
        <f>Table_Query_from_Mac10[[#This Row],[Live-cost]]*(1+Table_Query_from_Mac10[[#This Row],[CogsIncreasebyTYPE]])</f>
        <v>11.48</v>
      </c>
      <c r="M80" s="47">
        <f>Table_Query_from_Mac10[[#This Row],[Live-cost]]*Table_Query_from_Mac10[[#This Row],[qty_to_ship]]</f>
        <v>137.76</v>
      </c>
      <c r="N80" s="47">
        <f>IF(Table_Query_from_Mac10[[#This Row],[item_no]]="KDA",-Table_Query_from_Mac10[[#This Row],[unit_price]],Table_Query_from_Mac10[[#This Row],[Net Unit]]*Table_Query_from_Mac10[[#This Row],[qty_to_ship]])</f>
        <v>321.60000000000002</v>
      </c>
      <c r="O80" s="47">
        <f>SUMIFS(Summary!C:C,Summary!H:H,Table_Query_from_Mac10[[#This Row],[Juiceoc]])</f>
        <v>0</v>
      </c>
      <c r="P80" s="47">
        <f>SUMIFS(Summary!D:D,Summary!H:H,Table_Query_from_Mac10[[#This Row],[Juiceoc]])</f>
        <v>0</v>
      </c>
      <c r="Q80" s="47">
        <f>SUMIFS(Summary!E:E,Summary!H:H,Table_Query_from_Mac10[[#This Row],[Juiceoc]])</f>
        <v>0</v>
      </c>
      <c r="R80" s="47">
        <f>Table_Query_from_Mac10[[#This Row],[Net Unit]]*(1+Table_Query_from_Mac10[[#This Row],[PriceIncreasebyType]])</f>
        <v>26.8</v>
      </c>
      <c r="S80" s="47">
        <f>Table_Query_from_Mac10[[#This Row],[UnitPriceFuture]]*Table_Query_from_Mac10[[#This Row],[qtytoShipFuture]]</f>
        <v>321.60000000000002</v>
      </c>
      <c r="T80" s="47">
        <f>ROUND(Table_Query_from_Mac10[[#This Row],[qty_to_ship]]*(1+Table_Query_from_Mac10[[#This Row],[VolumeIncreasebyType]]),0)</f>
        <v>12</v>
      </c>
      <c r="U80" s="47">
        <f>Table_Query_from_Mac10[[#This Row],[qtytoShipFuture]]*Table_Query_from_Mac10[[#This Row],[Future-cost]]</f>
        <v>137.76</v>
      </c>
      <c r="V80" s="47">
        <f>Table_Query_from_Mac10[[#This Row],[qtytoShipFuture]]-Table_Query_from_Mac10[[#This Row],[qty_to_ship]]</f>
        <v>0</v>
      </c>
      <c r="W80" s="47">
        <f>Table_Query_from_Mac10[[#This Row],[UnitPriceFuture]]</f>
        <v>26.8</v>
      </c>
      <c r="X80" s="47">
        <f>Table_Query_from_Mac10[[#This Row],[Unit Increase]]*Table_Query_from_Mac10[[#This Row],[UnitPriceFuture]]</f>
        <v>0</v>
      </c>
      <c r="Y80" s="47">
        <f>Table_Query_from_Mac10[[#This Row],[Unit Increase]]*Table_Query_from_Mac10[[#This Row],[Future-cost]]</f>
        <v>0</v>
      </c>
      <c r="Z80" s="47">
        <f>-(Table_Query_from_Mac10[[#This Row],[Incremental Sales]]+((Table_Query_from_Mac10[[#This Row],[Incremental Sales]]*-(SUM(Summary!$S$8:$S$9)))))*Summary!$S$18</f>
        <v>0</v>
      </c>
      <c r="AA80" s="47">
        <f>IFERROR(Table_Query_from_Mac10[[#This Row],[Incremental Cost]]/Table_Query_from_Mac10[[#This Row],[Incremental Sales]],0)</f>
        <v>0</v>
      </c>
      <c r="AB80" s="47">
        <f>IFERROR(Table_Query_from_Mac10[[#This Row],[TotalCostFuture]]/Table_Query_from_Mac10[[#This Row],[totalsalesFuture]],0)</f>
        <v>0.42835820895522381</v>
      </c>
      <c r="AN80" s="30">
        <v>48</v>
      </c>
      <c r="AO80">
        <f t="shared" si="2"/>
        <v>12</v>
      </c>
      <c r="AQ80" s="30">
        <v>76.569999999999993</v>
      </c>
      <c r="AR80">
        <f t="shared" si="3"/>
        <v>26.8</v>
      </c>
    </row>
    <row r="81" spans="1:44" x14ac:dyDescent="0.25">
      <c r="A81">
        <v>90004</v>
      </c>
      <c r="B81">
        <v>17</v>
      </c>
      <c r="C81" t="s">
        <v>86</v>
      </c>
      <c r="D81" t="s">
        <v>79</v>
      </c>
      <c r="E81">
        <v>9</v>
      </c>
      <c r="F81">
        <v>13.1</v>
      </c>
      <c r="G81">
        <v>31.99</v>
      </c>
      <c r="H81" s="1">
        <v>44847</v>
      </c>
      <c r="I81" s="20">
        <v>0</v>
      </c>
      <c r="J81" s="47">
        <f>Table_Query_from_Mac10[[#This Row],[unit_price]]-(Table_Query_from_Mac10[[#This Row],[unit_price]]*(Table_Query_from_Mac10[[#This Row],[discount_pct]]/100))</f>
        <v>31.99</v>
      </c>
      <c r="K81" s="47">
        <f>Table_Query_from_Mac10[[#This Row],[unit_cost]]</f>
        <v>13.1</v>
      </c>
      <c r="L81" s="47">
        <f>Table_Query_from_Mac10[[#This Row],[Live-cost]]*(1+Table_Query_from_Mac10[[#This Row],[CogsIncreasebyTYPE]])</f>
        <v>13.1</v>
      </c>
      <c r="M81" s="47">
        <f>Table_Query_from_Mac10[[#This Row],[Live-cost]]*Table_Query_from_Mac10[[#This Row],[qty_to_ship]]</f>
        <v>117.89999999999999</v>
      </c>
      <c r="N81" s="47">
        <f>IF(Table_Query_from_Mac10[[#This Row],[item_no]]="KDA",-Table_Query_from_Mac10[[#This Row],[unit_price]],Table_Query_from_Mac10[[#This Row],[Net Unit]]*Table_Query_from_Mac10[[#This Row],[qty_to_ship]])</f>
        <v>287.90999999999997</v>
      </c>
      <c r="O81" s="47">
        <f>SUMIFS(Summary!C:C,Summary!H:H,Table_Query_from_Mac10[[#This Row],[Juiceoc]])</f>
        <v>0</v>
      </c>
      <c r="P81" s="47">
        <f>SUMIFS(Summary!D:D,Summary!H:H,Table_Query_from_Mac10[[#This Row],[Juiceoc]])</f>
        <v>0</v>
      </c>
      <c r="Q81" s="47">
        <f>SUMIFS(Summary!E:E,Summary!H:H,Table_Query_from_Mac10[[#This Row],[Juiceoc]])</f>
        <v>0</v>
      </c>
      <c r="R81" s="47">
        <f>Table_Query_from_Mac10[[#This Row],[Net Unit]]*(1+Table_Query_from_Mac10[[#This Row],[PriceIncreasebyType]])</f>
        <v>31.99</v>
      </c>
      <c r="S81" s="47">
        <f>Table_Query_from_Mac10[[#This Row],[UnitPriceFuture]]*Table_Query_from_Mac10[[#This Row],[qtytoShipFuture]]</f>
        <v>287.90999999999997</v>
      </c>
      <c r="T81" s="47">
        <f>ROUND(Table_Query_from_Mac10[[#This Row],[qty_to_ship]]*(1+Table_Query_from_Mac10[[#This Row],[VolumeIncreasebyType]]),0)</f>
        <v>9</v>
      </c>
      <c r="U81" s="47">
        <f>Table_Query_from_Mac10[[#This Row],[qtytoShipFuture]]*Table_Query_from_Mac10[[#This Row],[Future-cost]]</f>
        <v>117.89999999999999</v>
      </c>
      <c r="V81" s="47">
        <f>Table_Query_from_Mac10[[#This Row],[qtytoShipFuture]]-Table_Query_from_Mac10[[#This Row],[qty_to_ship]]</f>
        <v>0</v>
      </c>
      <c r="W81" s="47">
        <f>Table_Query_from_Mac10[[#This Row],[UnitPriceFuture]]</f>
        <v>31.99</v>
      </c>
      <c r="X81" s="47">
        <f>Table_Query_from_Mac10[[#This Row],[Unit Increase]]*Table_Query_from_Mac10[[#This Row],[UnitPriceFuture]]</f>
        <v>0</v>
      </c>
      <c r="Y81" s="47">
        <f>Table_Query_from_Mac10[[#This Row],[Unit Increase]]*Table_Query_from_Mac10[[#This Row],[Future-cost]]</f>
        <v>0</v>
      </c>
      <c r="Z81" s="47">
        <f>-(Table_Query_from_Mac10[[#This Row],[Incremental Sales]]+((Table_Query_from_Mac10[[#This Row],[Incremental Sales]]*-(SUM(Summary!$S$8:$S$9)))))*Summary!$S$18</f>
        <v>0</v>
      </c>
      <c r="AA81" s="47">
        <f>IFERROR(Table_Query_from_Mac10[[#This Row],[Incremental Cost]]/Table_Query_from_Mac10[[#This Row],[Incremental Sales]],0)</f>
        <v>0</v>
      </c>
      <c r="AB81" s="47">
        <f>IFERROR(Table_Query_from_Mac10[[#This Row],[TotalCostFuture]]/Table_Query_from_Mac10[[#This Row],[totalsalesFuture]],0)</f>
        <v>0.40950296967802441</v>
      </c>
      <c r="AN81" s="31">
        <v>36</v>
      </c>
      <c r="AO81">
        <f t="shared" si="2"/>
        <v>9</v>
      </c>
      <c r="AQ81" s="31">
        <v>91.41</v>
      </c>
      <c r="AR81">
        <f t="shared" si="3"/>
        <v>31.99</v>
      </c>
    </row>
    <row r="82" spans="1:44" x14ac:dyDescent="0.25">
      <c r="A82">
        <v>90004</v>
      </c>
      <c r="B82">
        <v>18</v>
      </c>
      <c r="C82" t="s">
        <v>86</v>
      </c>
      <c r="D82" t="s">
        <v>79</v>
      </c>
      <c r="E82">
        <v>4</v>
      </c>
      <c r="F82">
        <v>15.07</v>
      </c>
      <c r="G82">
        <v>37.89</v>
      </c>
      <c r="H82" s="1">
        <v>44847</v>
      </c>
      <c r="I82" s="20">
        <v>0</v>
      </c>
      <c r="J82" s="47">
        <f>Table_Query_from_Mac10[[#This Row],[unit_price]]-(Table_Query_from_Mac10[[#This Row],[unit_price]]*(Table_Query_from_Mac10[[#This Row],[discount_pct]]/100))</f>
        <v>37.89</v>
      </c>
      <c r="K82" s="47">
        <f>Table_Query_from_Mac10[[#This Row],[unit_cost]]</f>
        <v>15.07</v>
      </c>
      <c r="L82" s="47">
        <f>Table_Query_from_Mac10[[#This Row],[Live-cost]]*(1+Table_Query_from_Mac10[[#This Row],[CogsIncreasebyTYPE]])</f>
        <v>15.07</v>
      </c>
      <c r="M82" s="47">
        <f>Table_Query_from_Mac10[[#This Row],[Live-cost]]*Table_Query_from_Mac10[[#This Row],[qty_to_ship]]</f>
        <v>60.28</v>
      </c>
      <c r="N82" s="47">
        <f>IF(Table_Query_from_Mac10[[#This Row],[item_no]]="KDA",-Table_Query_from_Mac10[[#This Row],[unit_price]],Table_Query_from_Mac10[[#This Row],[Net Unit]]*Table_Query_from_Mac10[[#This Row],[qty_to_ship]])</f>
        <v>151.56</v>
      </c>
      <c r="O82" s="47">
        <f>SUMIFS(Summary!C:C,Summary!H:H,Table_Query_from_Mac10[[#This Row],[Juiceoc]])</f>
        <v>0</v>
      </c>
      <c r="P82" s="47">
        <f>SUMIFS(Summary!D:D,Summary!H:H,Table_Query_from_Mac10[[#This Row],[Juiceoc]])</f>
        <v>0</v>
      </c>
      <c r="Q82" s="47">
        <f>SUMIFS(Summary!E:E,Summary!H:H,Table_Query_from_Mac10[[#This Row],[Juiceoc]])</f>
        <v>0</v>
      </c>
      <c r="R82" s="47">
        <f>Table_Query_from_Mac10[[#This Row],[Net Unit]]*(1+Table_Query_from_Mac10[[#This Row],[PriceIncreasebyType]])</f>
        <v>37.89</v>
      </c>
      <c r="S82" s="47">
        <f>Table_Query_from_Mac10[[#This Row],[UnitPriceFuture]]*Table_Query_from_Mac10[[#This Row],[qtytoShipFuture]]</f>
        <v>151.56</v>
      </c>
      <c r="T82" s="47">
        <f>ROUND(Table_Query_from_Mac10[[#This Row],[qty_to_ship]]*(1+Table_Query_from_Mac10[[#This Row],[VolumeIncreasebyType]]),0)</f>
        <v>4</v>
      </c>
      <c r="U82" s="47">
        <f>Table_Query_from_Mac10[[#This Row],[qtytoShipFuture]]*Table_Query_from_Mac10[[#This Row],[Future-cost]]</f>
        <v>60.28</v>
      </c>
      <c r="V82" s="47">
        <f>Table_Query_from_Mac10[[#This Row],[qtytoShipFuture]]-Table_Query_from_Mac10[[#This Row],[qty_to_ship]]</f>
        <v>0</v>
      </c>
      <c r="W82" s="47">
        <f>Table_Query_from_Mac10[[#This Row],[UnitPriceFuture]]</f>
        <v>37.89</v>
      </c>
      <c r="X82" s="47">
        <f>Table_Query_from_Mac10[[#This Row],[Unit Increase]]*Table_Query_from_Mac10[[#This Row],[UnitPriceFuture]]</f>
        <v>0</v>
      </c>
      <c r="Y82" s="47">
        <f>Table_Query_from_Mac10[[#This Row],[Unit Increase]]*Table_Query_from_Mac10[[#This Row],[Future-cost]]</f>
        <v>0</v>
      </c>
      <c r="Z82" s="47">
        <f>-(Table_Query_from_Mac10[[#This Row],[Incremental Sales]]+((Table_Query_from_Mac10[[#This Row],[Incremental Sales]]*-(SUM(Summary!$S$8:$S$9)))))*Summary!$S$18</f>
        <v>0</v>
      </c>
      <c r="AA82" s="47">
        <f>IFERROR(Table_Query_from_Mac10[[#This Row],[Incremental Cost]]/Table_Query_from_Mac10[[#This Row],[Incremental Sales]],0)</f>
        <v>0</v>
      </c>
      <c r="AB82" s="47">
        <f>IFERROR(Table_Query_from_Mac10[[#This Row],[TotalCostFuture]]/Table_Query_from_Mac10[[#This Row],[totalsalesFuture]],0)</f>
        <v>0.39773027183953552</v>
      </c>
      <c r="AN82" s="30">
        <v>16</v>
      </c>
      <c r="AO82">
        <f t="shared" si="2"/>
        <v>4</v>
      </c>
      <c r="AQ82" s="30">
        <v>108.27</v>
      </c>
      <c r="AR82">
        <f t="shared" si="3"/>
        <v>37.89</v>
      </c>
    </row>
    <row r="83" spans="1:44" x14ac:dyDescent="0.25">
      <c r="A83">
        <v>90005</v>
      </c>
      <c r="B83">
        <v>1</v>
      </c>
      <c r="C83" t="s">
        <v>86</v>
      </c>
      <c r="D83" t="s">
        <v>79</v>
      </c>
      <c r="E83">
        <v>16</v>
      </c>
      <c r="F83">
        <v>6.44</v>
      </c>
      <c r="G83">
        <v>13.17</v>
      </c>
      <c r="H83" s="1">
        <v>44847</v>
      </c>
      <c r="I83" s="20">
        <v>0</v>
      </c>
      <c r="J83" s="47">
        <f>Table_Query_from_Mac10[[#This Row],[unit_price]]-(Table_Query_from_Mac10[[#This Row],[unit_price]]*(Table_Query_from_Mac10[[#This Row],[discount_pct]]/100))</f>
        <v>13.17</v>
      </c>
      <c r="K83" s="47">
        <f>Table_Query_from_Mac10[[#This Row],[unit_cost]]</f>
        <v>6.44</v>
      </c>
      <c r="L83" s="47">
        <f>Table_Query_from_Mac10[[#This Row],[Live-cost]]*(1+Table_Query_from_Mac10[[#This Row],[CogsIncreasebyTYPE]])</f>
        <v>6.44</v>
      </c>
      <c r="M83" s="47">
        <f>Table_Query_from_Mac10[[#This Row],[Live-cost]]*Table_Query_from_Mac10[[#This Row],[qty_to_ship]]</f>
        <v>103.04</v>
      </c>
      <c r="N83" s="47">
        <f>IF(Table_Query_from_Mac10[[#This Row],[item_no]]="KDA",-Table_Query_from_Mac10[[#This Row],[unit_price]],Table_Query_from_Mac10[[#This Row],[Net Unit]]*Table_Query_from_Mac10[[#This Row],[qty_to_ship]])</f>
        <v>210.72</v>
      </c>
      <c r="O83" s="47">
        <f>SUMIFS(Summary!C:C,Summary!H:H,Table_Query_from_Mac10[[#This Row],[Juiceoc]])</f>
        <v>0</v>
      </c>
      <c r="P83" s="47">
        <f>SUMIFS(Summary!D:D,Summary!H:H,Table_Query_from_Mac10[[#This Row],[Juiceoc]])</f>
        <v>0</v>
      </c>
      <c r="Q83" s="47">
        <f>SUMIFS(Summary!E:E,Summary!H:H,Table_Query_from_Mac10[[#This Row],[Juiceoc]])</f>
        <v>0</v>
      </c>
      <c r="R83" s="47">
        <f>Table_Query_from_Mac10[[#This Row],[Net Unit]]*(1+Table_Query_from_Mac10[[#This Row],[PriceIncreasebyType]])</f>
        <v>13.17</v>
      </c>
      <c r="S83" s="47">
        <f>Table_Query_from_Mac10[[#This Row],[UnitPriceFuture]]*Table_Query_from_Mac10[[#This Row],[qtytoShipFuture]]</f>
        <v>210.72</v>
      </c>
      <c r="T83" s="47">
        <f>ROUND(Table_Query_from_Mac10[[#This Row],[qty_to_ship]]*(1+Table_Query_from_Mac10[[#This Row],[VolumeIncreasebyType]]),0)</f>
        <v>16</v>
      </c>
      <c r="U83" s="47">
        <f>Table_Query_from_Mac10[[#This Row],[qtytoShipFuture]]*Table_Query_from_Mac10[[#This Row],[Future-cost]]</f>
        <v>103.04</v>
      </c>
      <c r="V83" s="47">
        <f>Table_Query_from_Mac10[[#This Row],[qtytoShipFuture]]-Table_Query_from_Mac10[[#This Row],[qty_to_ship]]</f>
        <v>0</v>
      </c>
      <c r="W83" s="47">
        <f>Table_Query_from_Mac10[[#This Row],[UnitPriceFuture]]</f>
        <v>13.17</v>
      </c>
      <c r="X83" s="47">
        <f>Table_Query_from_Mac10[[#This Row],[Unit Increase]]*Table_Query_from_Mac10[[#This Row],[UnitPriceFuture]]</f>
        <v>0</v>
      </c>
      <c r="Y83" s="47">
        <f>Table_Query_from_Mac10[[#This Row],[Unit Increase]]*Table_Query_from_Mac10[[#This Row],[Future-cost]]</f>
        <v>0</v>
      </c>
      <c r="Z83" s="47">
        <f>-(Table_Query_from_Mac10[[#This Row],[Incremental Sales]]+((Table_Query_from_Mac10[[#This Row],[Incremental Sales]]*-(SUM(Summary!$S$8:$S$9)))))*Summary!$S$18</f>
        <v>0</v>
      </c>
      <c r="AA83" s="47">
        <f>IFERROR(Table_Query_from_Mac10[[#This Row],[Incremental Cost]]/Table_Query_from_Mac10[[#This Row],[Incremental Sales]],0)</f>
        <v>0</v>
      </c>
      <c r="AB83" s="47">
        <f>IFERROR(Table_Query_from_Mac10[[#This Row],[TotalCostFuture]]/Table_Query_from_Mac10[[#This Row],[totalsalesFuture]],0)</f>
        <v>0.48899012908124528</v>
      </c>
      <c r="AN83" s="31">
        <v>64</v>
      </c>
      <c r="AO83">
        <f t="shared" si="2"/>
        <v>16</v>
      </c>
      <c r="AQ83" s="31">
        <v>37.630000000000003</v>
      </c>
      <c r="AR83">
        <f t="shared" si="3"/>
        <v>13.17</v>
      </c>
    </row>
    <row r="84" spans="1:44" x14ac:dyDescent="0.25">
      <c r="A84">
        <v>90005</v>
      </c>
      <c r="B84">
        <v>2</v>
      </c>
      <c r="C84" t="s">
        <v>86</v>
      </c>
      <c r="D84" t="s">
        <v>79</v>
      </c>
      <c r="E84">
        <v>2</v>
      </c>
      <c r="F84">
        <v>11.58</v>
      </c>
      <c r="G84">
        <v>25.06</v>
      </c>
      <c r="H84" s="1">
        <v>44847</v>
      </c>
      <c r="I84" s="20">
        <v>0</v>
      </c>
      <c r="J84" s="47">
        <f>Table_Query_from_Mac10[[#This Row],[unit_price]]-(Table_Query_from_Mac10[[#This Row],[unit_price]]*(Table_Query_from_Mac10[[#This Row],[discount_pct]]/100))</f>
        <v>25.06</v>
      </c>
      <c r="K84" s="47">
        <f>Table_Query_from_Mac10[[#This Row],[unit_cost]]</f>
        <v>11.58</v>
      </c>
      <c r="L84" s="47">
        <f>Table_Query_from_Mac10[[#This Row],[Live-cost]]*(1+Table_Query_from_Mac10[[#This Row],[CogsIncreasebyTYPE]])</f>
        <v>11.58</v>
      </c>
      <c r="M84" s="47">
        <f>Table_Query_from_Mac10[[#This Row],[Live-cost]]*Table_Query_from_Mac10[[#This Row],[qty_to_ship]]</f>
        <v>23.16</v>
      </c>
      <c r="N84" s="47">
        <f>IF(Table_Query_from_Mac10[[#This Row],[item_no]]="KDA",-Table_Query_from_Mac10[[#This Row],[unit_price]],Table_Query_from_Mac10[[#This Row],[Net Unit]]*Table_Query_from_Mac10[[#This Row],[qty_to_ship]])</f>
        <v>50.12</v>
      </c>
      <c r="O84" s="47">
        <f>SUMIFS(Summary!C:C,Summary!H:H,Table_Query_from_Mac10[[#This Row],[Juiceoc]])</f>
        <v>0</v>
      </c>
      <c r="P84" s="47">
        <f>SUMIFS(Summary!D:D,Summary!H:H,Table_Query_from_Mac10[[#This Row],[Juiceoc]])</f>
        <v>0</v>
      </c>
      <c r="Q84" s="47">
        <f>SUMIFS(Summary!E:E,Summary!H:H,Table_Query_from_Mac10[[#This Row],[Juiceoc]])</f>
        <v>0</v>
      </c>
      <c r="R84" s="47">
        <f>Table_Query_from_Mac10[[#This Row],[Net Unit]]*(1+Table_Query_from_Mac10[[#This Row],[PriceIncreasebyType]])</f>
        <v>25.06</v>
      </c>
      <c r="S84" s="47">
        <f>Table_Query_from_Mac10[[#This Row],[UnitPriceFuture]]*Table_Query_from_Mac10[[#This Row],[qtytoShipFuture]]</f>
        <v>50.12</v>
      </c>
      <c r="T84" s="47">
        <f>ROUND(Table_Query_from_Mac10[[#This Row],[qty_to_ship]]*(1+Table_Query_from_Mac10[[#This Row],[VolumeIncreasebyType]]),0)</f>
        <v>2</v>
      </c>
      <c r="U84" s="47">
        <f>Table_Query_from_Mac10[[#This Row],[qtytoShipFuture]]*Table_Query_from_Mac10[[#This Row],[Future-cost]]</f>
        <v>23.16</v>
      </c>
      <c r="V84" s="47">
        <f>Table_Query_from_Mac10[[#This Row],[qtytoShipFuture]]-Table_Query_from_Mac10[[#This Row],[qty_to_ship]]</f>
        <v>0</v>
      </c>
      <c r="W84" s="47">
        <f>Table_Query_from_Mac10[[#This Row],[UnitPriceFuture]]</f>
        <v>25.06</v>
      </c>
      <c r="X84" s="47">
        <f>Table_Query_from_Mac10[[#This Row],[Unit Increase]]*Table_Query_from_Mac10[[#This Row],[UnitPriceFuture]]</f>
        <v>0</v>
      </c>
      <c r="Y84" s="47">
        <f>Table_Query_from_Mac10[[#This Row],[Unit Increase]]*Table_Query_from_Mac10[[#This Row],[Future-cost]]</f>
        <v>0</v>
      </c>
      <c r="Z84" s="47">
        <f>-(Table_Query_from_Mac10[[#This Row],[Incremental Sales]]+((Table_Query_from_Mac10[[#This Row],[Incremental Sales]]*-(SUM(Summary!$S$8:$S$9)))))*Summary!$S$18</f>
        <v>0</v>
      </c>
      <c r="AA84" s="47">
        <f>IFERROR(Table_Query_from_Mac10[[#This Row],[Incremental Cost]]/Table_Query_from_Mac10[[#This Row],[Incremental Sales]],0)</f>
        <v>0</v>
      </c>
      <c r="AB84" s="47">
        <f>IFERROR(Table_Query_from_Mac10[[#This Row],[TotalCostFuture]]/Table_Query_from_Mac10[[#This Row],[totalsalesFuture]],0)</f>
        <v>0.46209098164405432</v>
      </c>
      <c r="AN84" s="30">
        <v>6</v>
      </c>
      <c r="AO84">
        <f t="shared" si="2"/>
        <v>2</v>
      </c>
      <c r="AQ84" s="30">
        <v>71.599999999999994</v>
      </c>
      <c r="AR84">
        <f t="shared" si="3"/>
        <v>25.06</v>
      </c>
    </row>
    <row r="85" spans="1:44" x14ac:dyDescent="0.25">
      <c r="A85">
        <v>90005</v>
      </c>
      <c r="B85">
        <v>3</v>
      </c>
      <c r="C85" t="s">
        <v>86</v>
      </c>
      <c r="D85" t="s">
        <v>79</v>
      </c>
      <c r="E85">
        <v>2</v>
      </c>
      <c r="F85">
        <v>13.23</v>
      </c>
      <c r="G85">
        <v>29.12</v>
      </c>
      <c r="H85" s="1">
        <v>44847</v>
      </c>
      <c r="I85" s="20">
        <v>0</v>
      </c>
      <c r="J85" s="47">
        <f>Table_Query_from_Mac10[[#This Row],[unit_price]]-(Table_Query_from_Mac10[[#This Row],[unit_price]]*(Table_Query_from_Mac10[[#This Row],[discount_pct]]/100))</f>
        <v>29.12</v>
      </c>
      <c r="K85" s="47">
        <f>Table_Query_from_Mac10[[#This Row],[unit_cost]]</f>
        <v>13.23</v>
      </c>
      <c r="L85" s="47">
        <f>Table_Query_from_Mac10[[#This Row],[Live-cost]]*(1+Table_Query_from_Mac10[[#This Row],[CogsIncreasebyTYPE]])</f>
        <v>13.23</v>
      </c>
      <c r="M85" s="47">
        <f>Table_Query_from_Mac10[[#This Row],[Live-cost]]*Table_Query_from_Mac10[[#This Row],[qty_to_ship]]</f>
        <v>26.46</v>
      </c>
      <c r="N85" s="47">
        <f>IF(Table_Query_from_Mac10[[#This Row],[item_no]]="KDA",-Table_Query_from_Mac10[[#This Row],[unit_price]],Table_Query_from_Mac10[[#This Row],[Net Unit]]*Table_Query_from_Mac10[[#This Row],[qty_to_ship]])</f>
        <v>58.24</v>
      </c>
      <c r="O85" s="47">
        <f>SUMIFS(Summary!C:C,Summary!H:H,Table_Query_from_Mac10[[#This Row],[Juiceoc]])</f>
        <v>0</v>
      </c>
      <c r="P85" s="47">
        <f>SUMIFS(Summary!D:D,Summary!H:H,Table_Query_from_Mac10[[#This Row],[Juiceoc]])</f>
        <v>0</v>
      </c>
      <c r="Q85" s="47">
        <f>SUMIFS(Summary!E:E,Summary!H:H,Table_Query_from_Mac10[[#This Row],[Juiceoc]])</f>
        <v>0</v>
      </c>
      <c r="R85" s="47">
        <f>Table_Query_from_Mac10[[#This Row],[Net Unit]]*(1+Table_Query_from_Mac10[[#This Row],[PriceIncreasebyType]])</f>
        <v>29.12</v>
      </c>
      <c r="S85" s="47">
        <f>Table_Query_from_Mac10[[#This Row],[UnitPriceFuture]]*Table_Query_from_Mac10[[#This Row],[qtytoShipFuture]]</f>
        <v>58.24</v>
      </c>
      <c r="T85" s="47">
        <f>ROUND(Table_Query_from_Mac10[[#This Row],[qty_to_ship]]*(1+Table_Query_from_Mac10[[#This Row],[VolumeIncreasebyType]]),0)</f>
        <v>2</v>
      </c>
      <c r="U85" s="47">
        <f>Table_Query_from_Mac10[[#This Row],[qtytoShipFuture]]*Table_Query_from_Mac10[[#This Row],[Future-cost]]</f>
        <v>26.46</v>
      </c>
      <c r="V85" s="47">
        <f>Table_Query_from_Mac10[[#This Row],[qtytoShipFuture]]-Table_Query_from_Mac10[[#This Row],[qty_to_ship]]</f>
        <v>0</v>
      </c>
      <c r="W85" s="47">
        <f>Table_Query_from_Mac10[[#This Row],[UnitPriceFuture]]</f>
        <v>29.12</v>
      </c>
      <c r="X85" s="47">
        <f>Table_Query_from_Mac10[[#This Row],[Unit Increase]]*Table_Query_from_Mac10[[#This Row],[UnitPriceFuture]]</f>
        <v>0</v>
      </c>
      <c r="Y85" s="47">
        <f>Table_Query_from_Mac10[[#This Row],[Unit Increase]]*Table_Query_from_Mac10[[#This Row],[Future-cost]]</f>
        <v>0</v>
      </c>
      <c r="Z85" s="47">
        <f>-(Table_Query_from_Mac10[[#This Row],[Incremental Sales]]+((Table_Query_from_Mac10[[#This Row],[Incremental Sales]]*-(SUM(Summary!$S$8:$S$9)))))*Summary!$S$18</f>
        <v>0</v>
      </c>
      <c r="AA85" s="47">
        <f>IFERROR(Table_Query_from_Mac10[[#This Row],[Incremental Cost]]/Table_Query_from_Mac10[[#This Row],[Incremental Sales]],0)</f>
        <v>0</v>
      </c>
      <c r="AB85" s="47">
        <f>IFERROR(Table_Query_from_Mac10[[#This Row],[TotalCostFuture]]/Table_Query_from_Mac10[[#This Row],[totalsalesFuture]],0)</f>
        <v>0.45432692307692307</v>
      </c>
      <c r="AN85" s="31">
        <v>8</v>
      </c>
      <c r="AO85">
        <f t="shared" si="2"/>
        <v>2</v>
      </c>
      <c r="AQ85" s="31">
        <v>83.19</v>
      </c>
      <c r="AR85">
        <f t="shared" si="3"/>
        <v>29.12</v>
      </c>
    </row>
    <row r="86" spans="1:44" x14ac:dyDescent="0.25">
      <c r="A86">
        <v>90005</v>
      </c>
      <c r="B86">
        <v>4</v>
      </c>
      <c r="C86" t="s">
        <v>86</v>
      </c>
      <c r="D86" t="s">
        <v>79</v>
      </c>
      <c r="E86">
        <v>8</v>
      </c>
      <c r="F86">
        <v>7.21</v>
      </c>
      <c r="G86">
        <v>15.45</v>
      </c>
      <c r="H86" s="1">
        <v>44847</v>
      </c>
      <c r="I86" s="20">
        <v>0</v>
      </c>
      <c r="J86" s="47">
        <f>Table_Query_from_Mac10[[#This Row],[unit_price]]-(Table_Query_from_Mac10[[#This Row],[unit_price]]*(Table_Query_from_Mac10[[#This Row],[discount_pct]]/100))</f>
        <v>15.45</v>
      </c>
      <c r="K86" s="47">
        <f>Table_Query_from_Mac10[[#This Row],[unit_cost]]</f>
        <v>7.21</v>
      </c>
      <c r="L86" s="47">
        <f>Table_Query_from_Mac10[[#This Row],[Live-cost]]*(1+Table_Query_from_Mac10[[#This Row],[CogsIncreasebyTYPE]])</f>
        <v>7.21</v>
      </c>
      <c r="M86" s="47">
        <f>Table_Query_from_Mac10[[#This Row],[Live-cost]]*Table_Query_from_Mac10[[#This Row],[qty_to_ship]]</f>
        <v>57.68</v>
      </c>
      <c r="N86" s="47">
        <f>IF(Table_Query_from_Mac10[[#This Row],[item_no]]="KDA",-Table_Query_from_Mac10[[#This Row],[unit_price]],Table_Query_from_Mac10[[#This Row],[Net Unit]]*Table_Query_from_Mac10[[#This Row],[qty_to_ship]])</f>
        <v>123.6</v>
      </c>
      <c r="O86" s="47">
        <f>SUMIFS(Summary!C:C,Summary!H:H,Table_Query_from_Mac10[[#This Row],[Juiceoc]])</f>
        <v>0</v>
      </c>
      <c r="P86" s="47">
        <f>SUMIFS(Summary!D:D,Summary!H:H,Table_Query_from_Mac10[[#This Row],[Juiceoc]])</f>
        <v>0</v>
      </c>
      <c r="Q86" s="47">
        <f>SUMIFS(Summary!E:E,Summary!H:H,Table_Query_from_Mac10[[#This Row],[Juiceoc]])</f>
        <v>0</v>
      </c>
      <c r="R86" s="47">
        <f>Table_Query_from_Mac10[[#This Row],[Net Unit]]*(1+Table_Query_from_Mac10[[#This Row],[PriceIncreasebyType]])</f>
        <v>15.45</v>
      </c>
      <c r="S86" s="47">
        <f>Table_Query_from_Mac10[[#This Row],[UnitPriceFuture]]*Table_Query_from_Mac10[[#This Row],[qtytoShipFuture]]</f>
        <v>123.6</v>
      </c>
      <c r="T86" s="47">
        <f>ROUND(Table_Query_from_Mac10[[#This Row],[qty_to_ship]]*(1+Table_Query_from_Mac10[[#This Row],[VolumeIncreasebyType]]),0)</f>
        <v>8</v>
      </c>
      <c r="U86" s="47">
        <f>Table_Query_from_Mac10[[#This Row],[qtytoShipFuture]]*Table_Query_from_Mac10[[#This Row],[Future-cost]]</f>
        <v>57.68</v>
      </c>
      <c r="V86" s="47">
        <f>Table_Query_from_Mac10[[#This Row],[qtytoShipFuture]]-Table_Query_from_Mac10[[#This Row],[qty_to_ship]]</f>
        <v>0</v>
      </c>
      <c r="W86" s="47">
        <f>Table_Query_from_Mac10[[#This Row],[UnitPriceFuture]]</f>
        <v>15.45</v>
      </c>
      <c r="X86" s="47">
        <f>Table_Query_from_Mac10[[#This Row],[Unit Increase]]*Table_Query_from_Mac10[[#This Row],[UnitPriceFuture]]</f>
        <v>0</v>
      </c>
      <c r="Y86" s="47">
        <f>Table_Query_from_Mac10[[#This Row],[Unit Increase]]*Table_Query_from_Mac10[[#This Row],[Future-cost]]</f>
        <v>0</v>
      </c>
      <c r="Z86" s="47">
        <f>-(Table_Query_from_Mac10[[#This Row],[Incremental Sales]]+((Table_Query_from_Mac10[[#This Row],[Incremental Sales]]*-(SUM(Summary!$S$8:$S$9)))))*Summary!$S$18</f>
        <v>0</v>
      </c>
      <c r="AA86" s="47">
        <f>IFERROR(Table_Query_from_Mac10[[#This Row],[Incremental Cost]]/Table_Query_from_Mac10[[#This Row],[Incremental Sales]],0)</f>
        <v>0</v>
      </c>
      <c r="AB86" s="47">
        <f>IFERROR(Table_Query_from_Mac10[[#This Row],[TotalCostFuture]]/Table_Query_from_Mac10[[#This Row],[totalsalesFuture]],0)</f>
        <v>0.46666666666666667</v>
      </c>
      <c r="AN86" s="30">
        <v>32</v>
      </c>
      <c r="AO86">
        <f t="shared" si="2"/>
        <v>8</v>
      </c>
      <c r="AQ86" s="30">
        <v>44.13</v>
      </c>
      <c r="AR86">
        <f t="shared" si="3"/>
        <v>15.45</v>
      </c>
    </row>
    <row r="87" spans="1:44" x14ac:dyDescent="0.25">
      <c r="A87">
        <v>90005</v>
      </c>
      <c r="B87">
        <v>5</v>
      </c>
      <c r="C87" t="s">
        <v>86</v>
      </c>
      <c r="D87" t="s">
        <v>79</v>
      </c>
      <c r="E87">
        <v>3</v>
      </c>
      <c r="F87">
        <v>7.88</v>
      </c>
      <c r="G87">
        <v>17.02</v>
      </c>
      <c r="H87" s="1">
        <v>44847</v>
      </c>
      <c r="I87" s="20">
        <v>0</v>
      </c>
      <c r="J87" s="47">
        <f>Table_Query_from_Mac10[[#This Row],[unit_price]]-(Table_Query_from_Mac10[[#This Row],[unit_price]]*(Table_Query_from_Mac10[[#This Row],[discount_pct]]/100))</f>
        <v>17.02</v>
      </c>
      <c r="K87" s="47">
        <f>Table_Query_from_Mac10[[#This Row],[unit_cost]]</f>
        <v>7.88</v>
      </c>
      <c r="L87" s="47">
        <f>Table_Query_from_Mac10[[#This Row],[Live-cost]]*(1+Table_Query_from_Mac10[[#This Row],[CogsIncreasebyTYPE]])</f>
        <v>7.88</v>
      </c>
      <c r="M87" s="47">
        <f>Table_Query_from_Mac10[[#This Row],[Live-cost]]*Table_Query_from_Mac10[[#This Row],[qty_to_ship]]</f>
        <v>23.64</v>
      </c>
      <c r="N87" s="47">
        <f>IF(Table_Query_from_Mac10[[#This Row],[item_no]]="KDA",-Table_Query_from_Mac10[[#This Row],[unit_price]],Table_Query_from_Mac10[[#This Row],[Net Unit]]*Table_Query_from_Mac10[[#This Row],[qty_to_ship]])</f>
        <v>51.06</v>
      </c>
      <c r="O87" s="47">
        <f>SUMIFS(Summary!C:C,Summary!H:H,Table_Query_from_Mac10[[#This Row],[Juiceoc]])</f>
        <v>0</v>
      </c>
      <c r="P87" s="47">
        <f>SUMIFS(Summary!D:D,Summary!H:H,Table_Query_from_Mac10[[#This Row],[Juiceoc]])</f>
        <v>0</v>
      </c>
      <c r="Q87" s="47">
        <f>SUMIFS(Summary!E:E,Summary!H:H,Table_Query_from_Mac10[[#This Row],[Juiceoc]])</f>
        <v>0</v>
      </c>
      <c r="R87" s="47">
        <f>Table_Query_from_Mac10[[#This Row],[Net Unit]]*(1+Table_Query_from_Mac10[[#This Row],[PriceIncreasebyType]])</f>
        <v>17.02</v>
      </c>
      <c r="S87" s="47">
        <f>Table_Query_from_Mac10[[#This Row],[UnitPriceFuture]]*Table_Query_from_Mac10[[#This Row],[qtytoShipFuture]]</f>
        <v>51.06</v>
      </c>
      <c r="T87" s="47">
        <f>ROUND(Table_Query_from_Mac10[[#This Row],[qty_to_ship]]*(1+Table_Query_from_Mac10[[#This Row],[VolumeIncreasebyType]]),0)</f>
        <v>3</v>
      </c>
      <c r="U87" s="47">
        <f>Table_Query_from_Mac10[[#This Row],[qtytoShipFuture]]*Table_Query_from_Mac10[[#This Row],[Future-cost]]</f>
        <v>23.64</v>
      </c>
      <c r="V87" s="47">
        <f>Table_Query_from_Mac10[[#This Row],[qtytoShipFuture]]-Table_Query_from_Mac10[[#This Row],[qty_to_ship]]</f>
        <v>0</v>
      </c>
      <c r="W87" s="47">
        <f>Table_Query_from_Mac10[[#This Row],[UnitPriceFuture]]</f>
        <v>17.02</v>
      </c>
      <c r="X87" s="47">
        <f>Table_Query_from_Mac10[[#This Row],[Unit Increase]]*Table_Query_from_Mac10[[#This Row],[UnitPriceFuture]]</f>
        <v>0</v>
      </c>
      <c r="Y87" s="47">
        <f>Table_Query_from_Mac10[[#This Row],[Unit Increase]]*Table_Query_from_Mac10[[#This Row],[Future-cost]]</f>
        <v>0</v>
      </c>
      <c r="Z87" s="47">
        <f>-(Table_Query_from_Mac10[[#This Row],[Incremental Sales]]+((Table_Query_from_Mac10[[#This Row],[Incremental Sales]]*-(SUM(Summary!$S$8:$S$9)))))*Summary!$S$18</f>
        <v>0</v>
      </c>
      <c r="AA87" s="47">
        <f>IFERROR(Table_Query_from_Mac10[[#This Row],[Incremental Cost]]/Table_Query_from_Mac10[[#This Row],[Incremental Sales]],0)</f>
        <v>0</v>
      </c>
      <c r="AB87" s="47">
        <f>IFERROR(Table_Query_from_Mac10[[#This Row],[TotalCostFuture]]/Table_Query_from_Mac10[[#This Row],[totalsalesFuture]],0)</f>
        <v>0.46298472385428907</v>
      </c>
      <c r="AN87" s="31">
        <v>12</v>
      </c>
      <c r="AO87">
        <f t="shared" si="2"/>
        <v>3</v>
      </c>
      <c r="AQ87" s="31">
        <v>48.62</v>
      </c>
      <c r="AR87">
        <f t="shared" si="3"/>
        <v>17.02</v>
      </c>
    </row>
    <row r="88" spans="1:44" x14ac:dyDescent="0.25">
      <c r="A88">
        <v>90005</v>
      </c>
      <c r="B88">
        <v>6</v>
      </c>
      <c r="C88" t="s">
        <v>86</v>
      </c>
      <c r="D88" t="s">
        <v>79</v>
      </c>
      <c r="E88">
        <v>3</v>
      </c>
      <c r="F88">
        <v>8.59</v>
      </c>
      <c r="G88">
        <v>18.54</v>
      </c>
      <c r="H88" s="1">
        <v>44847</v>
      </c>
      <c r="I88" s="20">
        <v>0</v>
      </c>
      <c r="J88" s="47">
        <f>Table_Query_from_Mac10[[#This Row],[unit_price]]-(Table_Query_from_Mac10[[#This Row],[unit_price]]*(Table_Query_from_Mac10[[#This Row],[discount_pct]]/100))</f>
        <v>18.54</v>
      </c>
      <c r="K88" s="47">
        <f>Table_Query_from_Mac10[[#This Row],[unit_cost]]</f>
        <v>8.59</v>
      </c>
      <c r="L88" s="47">
        <f>Table_Query_from_Mac10[[#This Row],[Live-cost]]*(1+Table_Query_from_Mac10[[#This Row],[CogsIncreasebyTYPE]])</f>
        <v>8.59</v>
      </c>
      <c r="M88" s="47">
        <f>Table_Query_from_Mac10[[#This Row],[Live-cost]]*Table_Query_from_Mac10[[#This Row],[qty_to_ship]]</f>
        <v>25.77</v>
      </c>
      <c r="N88" s="47">
        <f>IF(Table_Query_from_Mac10[[#This Row],[item_no]]="KDA",-Table_Query_from_Mac10[[#This Row],[unit_price]],Table_Query_from_Mac10[[#This Row],[Net Unit]]*Table_Query_from_Mac10[[#This Row],[qty_to_ship]])</f>
        <v>55.62</v>
      </c>
      <c r="O88" s="47">
        <f>SUMIFS(Summary!C:C,Summary!H:H,Table_Query_from_Mac10[[#This Row],[Juiceoc]])</f>
        <v>0</v>
      </c>
      <c r="P88" s="47">
        <f>SUMIFS(Summary!D:D,Summary!H:H,Table_Query_from_Mac10[[#This Row],[Juiceoc]])</f>
        <v>0</v>
      </c>
      <c r="Q88" s="47">
        <f>SUMIFS(Summary!E:E,Summary!H:H,Table_Query_from_Mac10[[#This Row],[Juiceoc]])</f>
        <v>0</v>
      </c>
      <c r="R88" s="47">
        <f>Table_Query_from_Mac10[[#This Row],[Net Unit]]*(1+Table_Query_from_Mac10[[#This Row],[PriceIncreasebyType]])</f>
        <v>18.54</v>
      </c>
      <c r="S88" s="47">
        <f>Table_Query_from_Mac10[[#This Row],[UnitPriceFuture]]*Table_Query_from_Mac10[[#This Row],[qtytoShipFuture]]</f>
        <v>55.62</v>
      </c>
      <c r="T88" s="47">
        <f>ROUND(Table_Query_from_Mac10[[#This Row],[qty_to_ship]]*(1+Table_Query_from_Mac10[[#This Row],[VolumeIncreasebyType]]),0)</f>
        <v>3</v>
      </c>
      <c r="U88" s="47">
        <f>Table_Query_from_Mac10[[#This Row],[qtytoShipFuture]]*Table_Query_from_Mac10[[#This Row],[Future-cost]]</f>
        <v>25.77</v>
      </c>
      <c r="V88" s="47">
        <f>Table_Query_from_Mac10[[#This Row],[qtytoShipFuture]]-Table_Query_from_Mac10[[#This Row],[qty_to_ship]]</f>
        <v>0</v>
      </c>
      <c r="W88" s="47">
        <f>Table_Query_from_Mac10[[#This Row],[UnitPriceFuture]]</f>
        <v>18.54</v>
      </c>
      <c r="X88" s="47">
        <f>Table_Query_from_Mac10[[#This Row],[Unit Increase]]*Table_Query_from_Mac10[[#This Row],[UnitPriceFuture]]</f>
        <v>0</v>
      </c>
      <c r="Y88" s="47">
        <f>Table_Query_from_Mac10[[#This Row],[Unit Increase]]*Table_Query_from_Mac10[[#This Row],[Future-cost]]</f>
        <v>0</v>
      </c>
      <c r="Z88" s="47">
        <f>-(Table_Query_from_Mac10[[#This Row],[Incremental Sales]]+((Table_Query_from_Mac10[[#This Row],[Incremental Sales]]*-(SUM(Summary!$S$8:$S$9)))))*Summary!$S$18</f>
        <v>0</v>
      </c>
      <c r="AA88" s="47">
        <f>IFERROR(Table_Query_from_Mac10[[#This Row],[Incremental Cost]]/Table_Query_from_Mac10[[#This Row],[Incremental Sales]],0)</f>
        <v>0</v>
      </c>
      <c r="AB88" s="47">
        <f>IFERROR(Table_Query_from_Mac10[[#This Row],[TotalCostFuture]]/Table_Query_from_Mac10[[#This Row],[totalsalesFuture]],0)</f>
        <v>0.4633225458468177</v>
      </c>
      <c r="AN88" s="30">
        <v>12</v>
      </c>
      <c r="AO88">
        <f t="shared" si="2"/>
        <v>3</v>
      </c>
      <c r="AQ88" s="30">
        <v>52.98</v>
      </c>
      <c r="AR88">
        <f t="shared" si="3"/>
        <v>18.54</v>
      </c>
    </row>
    <row r="89" spans="1:44" x14ac:dyDescent="0.25">
      <c r="A89">
        <v>90006</v>
      </c>
      <c r="B89">
        <v>1</v>
      </c>
      <c r="C89" t="s">
        <v>84</v>
      </c>
      <c r="D89" t="s">
        <v>79</v>
      </c>
      <c r="E89">
        <v>13</v>
      </c>
      <c r="F89">
        <v>4.43</v>
      </c>
      <c r="G89">
        <v>8.7200000000000006</v>
      </c>
      <c r="H89" s="1">
        <v>44844</v>
      </c>
      <c r="I89" s="20">
        <v>0</v>
      </c>
      <c r="J89" s="47">
        <f>Table_Query_from_Mac10[[#This Row],[unit_price]]-(Table_Query_from_Mac10[[#This Row],[unit_price]]*(Table_Query_from_Mac10[[#This Row],[discount_pct]]/100))</f>
        <v>8.7200000000000006</v>
      </c>
      <c r="K89" s="47">
        <f>Table_Query_from_Mac10[[#This Row],[unit_cost]]</f>
        <v>4.43</v>
      </c>
      <c r="L89" s="47">
        <f>Table_Query_from_Mac10[[#This Row],[Live-cost]]*(1+Table_Query_from_Mac10[[#This Row],[CogsIncreasebyTYPE]])</f>
        <v>4.43</v>
      </c>
      <c r="M89" s="47">
        <f>Table_Query_from_Mac10[[#This Row],[Live-cost]]*Table_Query_from_Mac10[[#This Row],[qty_to_ship]]</f>
        <v>57.589999999999996</v>
      </c>
      <c r="N89" s="47">
        <f>IF(Table_Query_from_Mac10[[#This Row],[item_no]]="KDA",-Table_Query_from_Mac10[[#This Row],[unit_price]],Table_Query_from_Mac10[[#This Row],[Net Unit]]*Table_Query_from_Mac10[[#This Row],[qty_to_ship]])</f>
        <v>113.36000000000001</v>
      </c>
      <c r="O89" s="47">
        <f>SUMIFS(Summary!C:C,Summary!H:H,Table_Query_from_Mac10[[#This Row],[Juiceoc]])</f>
        <v>0</v>
      </c>
      <c r="P89" s="47">
        <f>SUMIFS(Summary!D:D,Summary!H:H,Table_Query_from_Mac10[[#This Row],[Juiceoc]])</f>
        <v>0</v>
      </c>
      <c r="Q89" s="47">
        <f>SUMIFS(Summary!E:E,Summary!H:H,Table_Query_from_Mac10[[#This Row],[Juiceoc]])</f>
        <v>0</v>
      </c>
      <c r="R89" s="47">
        <f>Table_Query_from_Mac10[[#This Row],[Net Unit]]*(1+Table_Query_from_Mac10[[#This Row],[PriceIncreasebyType]])</f>
        <v>8.7200000000000006</v>
      </c>
      <c r="S89" s="47">
        <f>Table_Query_from_Mac10[[#This Row],[UnitPriceFuture]]*Table_Query_from_Mac10[[#This Row],[qtytoShipFuture]]</f>
        <v>113.36000000000001</v>
      </c>
      <c r="T89" s="47">
        <f>ROUND(Table_Query_from_Mac10[[#This Row],[qty_to_ship]]*(1+Table_Query_from_Mac10[[#This Row],[VolumeIncreasebyType]]),0)</f>
        <v>13</v>
      </c>
      <c r="U89" s="47">
        <f>Table_Query_from_Mac10[[#This Row],[qtytoShipFuture]]*Table_Query_from_Mac10[[#This Row],[Future-cost]]</f>
        <v>57.589999999999996</v>
      </c>
      <c r="V89" s="47">
        <f>Table_Query_from_Mac10[[#This Row],[qtytoShipFuture]]-Table_Query_from_Mac10[[#This Row],[qty_to_ship]]</f>
        <v>0</v>
      </c>
      <c r="W89" s="47">
        <f>Table_Query_from_Mac10[[#This Row],[UnitPriceFuture]]</f>
        <v>8.7200000000000006</v>
      </c>
      <c r="X89" s="47">
        <f>Table_Query_from_Mac10[[#This Row],[Unit Increase]]*Table_Query_from_Mac10[[#This Row],[UnitPriceFuture]]</f>
        <v>0</v>
      </c>
      <c r="Y89" s="47">
        <f>Table_Query_from_Mac10[[#This Row],[Unit Increase]]*Table_Query_from_Mac10[[#This Row],[Future-cost]]</f>
        <v>0</v>
      </c>
      <c r="Z89" s="47">
        <f>-(Table_Query_from_Mac10[[#This Row],[Incremental Sales]]+((Table_Query_from_Mac10[[#This Row],[Incremental Sales]]*-(SUM(Summary!$S$8:$S$9)))))*Summary!$S$18</f>
        <v>0</v>
      </c>
      <c r="AA89" s="47">
        <f>IFERROR(Table_Query_from_Mac10[[#This Row],[Incremental Cost]]/Table_Query_from_Mac10[[#This Row],[Incremental Sales]],0)</f>
        <v>0</v>
      </c>
      <c r="AB89" s="47">
        <f>IFERROR(Table_Query_from_Mac10[[#This Row],[TotalCostFuture]]/Table_Query_from_Mac10[[#This Row],[totalsalesFuture]],0)</f>
        <v>0.50802752293577969</v>
      </c>
      <c r="AN89" s="31">
        <v>50</v>
      </c>
      <c r="AO89">
        <f t="shared" si="2"/>
        <v>13</v>
      </c>
      <c r="AQ89" s="31">
        <v>24.92</v>
      </c>
      <c r="AR89">
        <f t="shared" si="3"/>
        <v>8.7200000000000006</v>
      </c>
    </row>
    <row r="90" spans="1:44" x14ac:dyDescent="0.25">
      <c r="A90">
        <v>90006</v>
      </c>
      <c r="B90">
        <v>2</v>
      </c>
      <c r="C90" t="s">
        <v>86</v>
      </c>
      <c r="D90" t="s">
        <v>79</v>
      </c>
      <c r="E90">
        <v>19</v>
      </c>
      <c r="F90">
        <v>4.8899999999999997</v>
      </c>
      <c r="G90">
        <v>9.77</v>
      </c>
      <c r="H90" s="1">
        <v>44844</v>
      </c>
      <c r="I90" s="20">
        <v>0</v>
      </c>
      <c r="J90" s="47">
        <f>Table_Query_from_Mac10[[#This Row],[unit_price]]-(Table_Query_from_Mac10[[#This Row],[unit_price]]*(Table_Query_from_Mac10[[#This Row],[discount_pct]]/100))</f>
        <v>9.77</v>
      </c>
      <c r="K90" s="47">
        <f>Table_Query_from_Mac10[[#This Row],[unit_cost]]</f>
        <v>4.8899999999999997</v>
      </c>
      <c r="L90" s="47">
        <f>Table_Query_from_Mac10[[#This Row],[Live-cost]]*(1+Table_Query_from_Mac10[[#This Row],[CogsIncreasebyTYPE]])</f>
        <v>4.8899999999999997</v>
      </c>
      <c r="M90" s="47">
        <f>Table_Query_from_Mac10[[#This Row],[Live-cost]]*Table_Query_from_Mac10[[#This Row],[qty_to_ship]]</f>
        <v>92.91</v>
      </c>
      <c r="N90" s="47">
        <f>IF(Table_Query_from_Mac10[[#This Row],[item_no]]="KDA",-Table_Query_from_Mac10[[#This Row],[unit_price]],Table_Query_from_Mac10[[#This Row],[Net Unit]]*Table_Query_from_Mac10[[#This Row],[qty_to_ship]])</f>
        <v>185.63</v>
      </c>
      <c r="O90" s="47">
        <f>SUMIFS(Summary!C:C,Summary!H:H,Table_Query_from_Mac10[[#This Row],[Juiceoc]])</f>
        <v>0</v>
      </c>
      <c r="P90" s="47">
        <f>SUMIFS(Summary!D:D,Summary!H:H,Table_Query_from_Mac10[[#This Row],[Juiceoc]])</f>
        <v>0</v>
      </c>
      <c r="Q90" s="47">
        <f>SUMIFS(Summary!E:E,Summary!H:H,Table_Query_from_Mac10[[#This Row],[Juiceoc]])</f>
        <v>0</v>
      </c>
      <c r="R90" s="47">
        <f>Table_Query_from_Mac10[[#This Row],[Net Unit]]*(1+Table_Query_from_Mac10[[#This Row],[PriceIncreasebyType]])</f>
        <v>9.77</v>
      </c>
      <c r="S90" s="47">
        <f>Table_Query_from_Mac10[[#This Row],[UnitPriceFuture]]*Table_Query_from_Mac10[[#This Row],[qtytoShipFuture]]</f>
        <v>185.63</v>
      </c>
      <c r="T90" s="47">
        <f>ROUND(Table_Query_from_Mac10[[#This Row],[qty_to_ship]]*(1+Table_Query_from_Mac10[[#This Row],[VolumeIncreasebyType]]),0)</f>
        <v>19</v>
      </c>
      <c r="U90" s="47">
        <f>Table_Query_from_Mac10[[#This Row],[qtytoShipFuture]]*Table_Query_from_Mac10[[#This Row],[Future-cost]]</f>
        <v>92.91</v>
      </c>
      <c r="V90" s="47">
        <f>Table_Query_from_Mac10[[#This Row],[qtytoShipFuture]]-Table_Query_from_Mac10[[#This Row],[qty_to_ship]]</f>
        <v>0</v>
      </c>
      <c r="W90" s="47">
        <f>Table_Query_from_Mac10[[#This Row],[UnitPriceFuture]]</f>
        <v>9.77</v>
      </c>
      <c r="X90" s="47">
        <f>Table_Query_from_Mac10[[#This Row],[Unit Increase]]*Table_Query_from_Mac10[[#This Row],[UnitPriceFuture]]</f>
        <v>0</v>
      </c>
      <c r="Y90" s="47">
        <f>Table_Query_from_Mac10[[#This Row],[Unit Increase]]*Table_Query_from_Mac10[[#This Row],[Future-cost]]</f>
        <v>0</v>
      </c>
      <c r="Z90" s="47">
        <f>-(Table_Query_from_Mac10[[#This Row],[Incremental Sales]]+((Table_Query_from_Mac10[[#This Row],[Incremental Sales]]*-(SUM(Summary!$S$8:$S$9)))))*Summary!$S$18</f>
        <v>0</v>
      </c>
      <c r="AA90" s="47">
        <f>IFERROR(Table_Query_from_Mac10[[#This Row],[Incremental Cost]]/Table_Query_from_Mac10[[#This Row],[Incremental Sales]],0)</f>
        <v>0</v>
      </c>
      <c r="AB90" s="47">
        <f>IFERROR(Table_Query_from_Mac10[[#This Row],[TotalCostFuture]]/Table_Query_from_Mac10[[#This Row],[totalsalesFuture]],0)</f>
        <v>0.50051177072671438</v>
      </c>
      <c r="AN90" s="30">
        <v>75</v>
      </c>
      <c r="AO90">
        <f t="shared" si="2"/>
        <v>19</v>
      </c>
      <c r="AQ90" s="30">
        <v>27.91</v>
      </c>
      <c r="AR90">
        <f t="shared" si="3"/>
        <v>9.77</v>
      </c>
    </row>
    <row r="91" spans="1:44" x14ac:dyDescent="0.25">
      <c r="A91">
        <v>90006</v>
      </c>
      <c r="B91">
        <v>3</v>
      </c>
      <c r="C91" t="s">
        <v>86</v>
      </c>
      <c r="D91" t="s">
        <v>79</v>
      </c>
      <c r="E91">
        <v>20</v>
      </c>
      <c r="F91">
        <v>5.36</v>
      </c>
      <c r="G91">
        <v>10.77</v>
      </c>
      <c r="H91" s="1">
        <v>44844</v>
      </c>
      <c r="I91" s="20">
        <v>0</v>
      </c>
      <c r="J91" s="47">
        <f>Table_Query_from_Mac10[[#This Row],[unit_price]]-(Table_Query_from_Mac10[[#This Row],[unit_price]]*(Table_Query_from_Mac10[[#This Row],[discount_pct]]/100))</f>
        <v>10.77</v>
      </c>
      <c r="K91" s="47">
        <f>Table_Query_from_Mac10[[#This Row],[unit_cost]]</f>
        <v>5.36</v>
      </c>
      <c r="L91" s="47">
        <f>Table_Query_from_Mac10[[#This Row],[Live-cost]]*(1+Table_Query_from_Mac10[[#This Row],[CogsIncreasebyTYPE]])</f>
        <v>5.36</v>
      </c>
      <c r="M91" s="47">
        <f>Table_Query_from_Mac10[[#This Row],[Live-cost]]*Table_Query_from_Mac10[[#This Row],[qty_to_ship]]</f>
        <v>107.2</v>
      </c>
      <c r="N91" s="47">
        <f>IF(Table_Query_from_Mac10[[#This Row],[item_no]]="KDA",-Table_Query_from_Mac10[[#This Row],[unit_price]],Table_Query_from_Mac10[[#This Row],[Net Unit]]*Table_Query_from_Mac10[[#This Row],[qty_to_ship]])</f>
        <v>215.39999999999998</v>
      </c>
      <c r="O91" s="47">
        <f>SUMIFS(Summary!C:C,Summary!H:H,Table_Query_from_Mac10[[#This Row],[Juiceoc]])</f>
        <v>0</v>
      </c>
      <c r="P91" s="47">
        <f>SUMIFS(Summary!D:D,Summary!H:H,Table_Query_from_Mac10[[#This Row],[Juiceoc]])</f>
        <v>0</v>
      </c>
      <c r="Q91" s="47">
        <f>SUMIFS(Summary!E:E,Summary!H:H,Table_Query_from_Mac10[[#This Row],[Juiceoc]])</f>
        <v>0</v>
      </c>
      <c r="R91" s="47">
        <f>Table_Query_from_Mac10[[#This Row],[Net Unit]]*(1+Table_Query_from_Mac10[[#This Row],[PriceIncreasebyType]])</f>
        <v>10.77</v>
      </c>
      <c r="S91" s="47">
        <f>Table_Query_from_Mac10[[#This Row],[UnitPriceFuture]]*Table_Query_from_Mac10[[#This Row],[qtytoShipFuture]]</f>
        <v>215.39999999999998</v>
      </c>
      <c r="T91" s="47">
        <f>ROUND(Table_Query_from_Mac10[[#This Row],[qty_to_ship]]*(1+Table_Query_from_Mac10[[#This Row],[VolumeIncreasebyType]]),0)</f>
        <v>20</v>
      </c>
      <c r="U91" s="47">
        <f>Table_Query_from_Mac10[[#This Row],[qtytoShipFuture]]*Table_Query_from_Mac10[[#This Row],[Future-cost]]</f>
        <v>107.2</v>
      </c>
      <c r="V91" s="47">
        <f>Table_Query_from_Mac10[[#This Row],[qtytoShipFuture]]-Table_Query_from_Mac10[[#This Row],[qty_to_ship]]</f>
        <v>0</v>
      </c>
      <c r="W91" s="47">
        <f>Table_Query_from_Mac10[[#This Row],[UnitPriceFuture]]</f>
        <v>10.77</v>
      </c>
      <c r="X91" s="47">
        <f>Table_Query_from_Mac10[[#This Row],[Unit Increase]]*Table_Query_from_Mac10[[#This Row],[UnitPriceFuture]]</f>
        <v>0</v>
      </c>
      <c r="Y91" s="47">
        <f>Table_Query_from_Mac10[[#This Row],[Unit Increase]]*Table_Query_from_Mac10[[#This Row],[Future-cost]]</f>
        <v>0</v>
      </c>
      <c r="Z91" s="47">
        <f>-(Table_Query_from_Mac10[[#This Row],[Incremental Sales]]+((Table_Query_from_Mac10[[#This Row],[Incremental Sales]]*-(SUM(Summary!$S$8:$S$9)))))*Summary!$S$18</f>
        <v>0</v>
      </c>
      <c r="AA91" s="47">
        <f>IFERROR(Table_Query_from_Mac10[[#This Row],[Incremental Cost]]/Table_Query_from_Mac10[[#This Row],[Incremental Sales]],0)</f>
        <v>0</v>
      </c>
      <c r="AB91" s="47">
        <f>IFERROR(Table_Query_from_Mac10[[#This Row],[TotalCostFuture]]/Table_Query_from_Mac10[[#This Row],[totalsalesFuture]],0)</f>
        <v>0.49767873723305484</v>
      </c>
      <c r="AN91" s="31">
        <v>80</v>
      </c>
      <c r="AO91">
        <f t="shared" si="2"/>
        <v>20</v>
      </c>
      <c r="AQ91" s="31">
        <v>30.77</v>
      </c>
      <c r="AR91">
        <f t="shared" si="3"/>
        <v>10.77</v>
      </c>
    </row>
    <row r="92" spans="1:44" x14ac:dyDescent="0.25">
      <c r="A92">
        <v>90006</v>
      </c>
      <c r="B92">
        <v>4</v>
      </c>
      <c r="C92" t="s">
        <v>86</v>
      </c>
      <c r="D92" t="s">
        <v>79</v>
      </c>
      <c r="E92">
        <v>12</v>
      </c>
      <c r="F92">
        <v>5.86</v>
      </c>
      <c r="G92">
        <v>11.63</v>
      </c>
      <c r="H92" s="1">
        <v>44844</v>
      </c>
      <c r="I92" s="20">
        <v>0</v>
      </c>
      <c r="J92" s="47">
        <f>Table_Query_from_Mac10[[#This Row],[unit_price]]-(Table_Query_from_Mac10[[#This Row],[unit_price]]*(Table_Query_from_Mac10[[#This Row],[discount_pct]]/100))</f>
        <v>11.63</v>
      </c>
      <c r="K92" s="47">
        <f>Table_Query_from_Mac10[[#This Row],[unit_cost]]</f>
        <v>5.86</v>
      </c>
      <c r="L92" s="47">
        <f>Table_Query_from_Mac10[[#This Row],[Live-cost]]*(1+Table_Query_from_Mac10[[#This Row],[CogsIncreasebyTYPE]])</f>
        <v>5.86</v>
      </c>
      <c r="M92" s="47">
        <f>Table_Query_from_Mac10[[#This Row],[Live-cost]]*Table_Query_from_Mac10[[#This Row],[qty_to_ship]]</f>
        <v>70.320000000000007</v>
      </c>
      <c r="N92" s="47">
        <f>IF(Table_Query_from_Mac10[[#This Row],[item_no]]="KDA",-Table_Query_from_Mac10[[#This Row],[unit_price]],Table_Query_from_Mac10[[#This Row],[Net Unit]]*Table_Query_from_Mac10[[#This Row],[qty_to_ship]])</f>
        <v>139.56</v>
      </c>
      <c r="O92" s="47">
        <f>SUMIFS(Summary!C:C,Summary!H:H,Table_Query_from_Mac10[[#This Row],[Juiceoc]])</f>
        <v>0</v>
      </c>
      <c r="P92" s="47">
        <f>SUMIFS(Summary!D:D,Summary!H:H,Table_Query_from_Mac10[[#This Row],[Juiceoc]])</f>
        <v>0</v>
      </c>
      <c r="Q92" s="47">
        <f>SUMIFS(Summary!E:E,Summary!H:H,Table_Query_from_Mac10[[#This Row],[Juiceoc]])</f>
        <v>0</v>
      </c>
      <c r="R92" s="47">
        <f>Table_Query_from_Mac10[[#This Row],[Net Unit]]*(1+Table_Query_from_Mac10[[#This Row],[PriceIncreasebyType]])</f>
        <v>11.63</v>
      </c>
      <c r="S92" s="47">
        <f>Table_Query_from_Mac10[[#This Row],[UnitPriceFuture]]*Table_Query_from_Mac10[[#This Row],[qtytoShipFuture]]</f>
        <v>139.56</v>
      </c>
      <c r="T92" s="47">
        <f>ROUND(Table_Query_from_Mac10[[#This Row],[qty_to_ship]]*(1+Table_Query_from_Mac10[[#This Row],[VolumeIncreasebyType]]),0)</f>
        <v>12</v>
      </c>
      <c r="U92" s="47">
        <f>Table_Query_from_Mac10[[#This Row],[qtytoShipFuture]]*Table_Query_from_Mac10[[#This Row],[Future-cost]]</f>
        <v>70.320000000000007</v>
      </c>
      <c r="V92" s="47">
        <f>Table_Query_from_Mac10[[#This Row],[qtytoShipFuture]]-Table_Query_from_Mac10[[#This Row],[qty_to_ship]]</f>
        <v>0</v>
      </c>
      <c r="W92" s="47">
        <f>Table_Query_from_Mac10[[#This Row],[UnitPriceFuture]]</f>
        <v>11.63</v>
      </c>
      <c r="X92" s="47">
        <f>Table_Query_from_Mac10[[#This Row],[Unit Increase]]*Table_Query_from_Mac10[[#This Row],[UnitPriceFuture]]</f>
        <v>0</v>
      </c>
      <c r="Y92" s="47">
        <f>Table_Query_from_Mac10[[#This Row],[Unit Increase]]*Table_Query_from_Mac10[[#This Row],[Future-cost]]</f>
        <v>0</v>
      </c>
      <c r="Z92" s="47">
        <f>-(Table_Query_from_Mac10[[#This Row],[Incremental Sales]]+((Table_Query_from_Mac10[[#This Row],[Incremental Sales]]*-(SUM(Summary!$S$8:$S$9)))))*Summary!$S$18</f>
        <v>0</v>
      </c>
      <c r="AA92" s="47">
        <f>IFERROR(Table_Query_from_Mac10[[#This Row],[Incremental Cost]]/Table_Query_from_Mac10[[#This Row],[Incremental Sales]],0)</f>
        <v>0</v>
      </c>
      <c r="AB92" s="47">
        <f>IFERROR(Table_Query_from_Mac10[[#This Row],[TotalCostFuture]]/Table_Query_from_Mac10[[#This Row],[totalsalesFuture]],0)</f>
        <v>0.50386930352536552</v>
      </c>
      <c r="AN92" s="30">
        <v>48</v>
      </c>
      <c r="AO92">
        <f t="shared" si="2"/>
        <v>12</v>
      </c>
      <c r="AQ92" s="30">
        <v>33.24</v>
      </c>
      <c r="AR92">
        <f t="shared" si="3"/>
        <v>11.63</v>
      </c>
    </row>
    <row r="93" spans="1:44" x14ac:dyDescent="0.25">
      <c r="A93">
        <v>90006</v>
      </c>
      <c r="B93">
        <v>5</v>
      </c>
      <c r="C93" t="s">
        <v>86</v>
      </c>
      <c r="D93" t="s">
        <v>79</v>
      </c>
      <c r="E93">
        <v>8</v>
      </c>
      <c r="F93">
        <v>6.44</v>
      </c>
      <c r="G93">
        <v>13.17</v>
      </c>
      <c r="H93" s="1">
        <v>44844</v>
      </c>
      <c r="I93" s="20">
        <v>0</v>
      </c>
      <c r="J93" s="47">
        <f>Table_Query_from_Mac10[[#This Row],[unit_price]]-(Table_Query_from_Mac10[[#This Row],[unit_price]]*(Table_Query_from_Mac10[[#This Row],[discount_pct]]/100))</f>
        <v>13.17</v>
      </c>
      <c r="K93" s="47">
        <f>Table_Query_from_Mac10[[#This Row],[unit_cost]]</f>
        <v>6.44</v>
      </c>
      <c r="L93" s="47">
        <f>Table_Query_from_Mac10[[#This Row],[Live-cost]]*(1+Table_Query_from_Mac10[[#This Row],[CogsIncreasebyTYPE]])</f>
        <v>6.44</v>
      </c>
      <c r="M93" s="47">
        <f>Table_Query_from_Mac10[[#This Row],[Live-cost]]*Table_Query_from_Mac10[[#This Row],[qty_to_ship]]</f>
        <v>51.52</v>
      </c>
      <c r="N93" s="47">
        <f>IF(Table_Query_from_Mac10[[#This Row],[item_no]]="KDA",-Table_Query_from_Mac10[[#This Row],[unit_price]],Table_Query_from_Mac10[[#This Row],[Net Unit]]*Table_Query_from_Mac10[[#This Row],[qty_to_ship]])</f>
        <v>105.36</v>
      </c>
      <c r="O93" s="47">
        <f>SUMIFS(Summary!C:C,Summary!H:H,Table_Query_from_Mac10[[#This Row],[Juiceoc]])</f>
        <v>0</v>
      </c>
      <c r="P93" s="47">
        <f>SUMIFS(Summary!D:D,Summary!H:H,Table_Query_from_Mac10[[#This Row],[Juiceoc]])</f>
        <v>0</v>
      </c>
      <c r="Q93" s="47">
        <f>SUMIFS(Summary!E:E,Summary!H:H,Table_Query_from_Mac10[[#This Row],[Juiceoc]])</f>
        <v>0</v>
      </c>
      <c r="R93" s="47">
        <f>Table_Query_from_Mac10[[#This Row],[Net Unit]]*(1+Table_Query_from_Mac10[[#This Row],[PriceIncreasebyType]])</f>
        <v>13.17</v>
      </c>
      <c r="S93" s="47">
        <f>Table_Query_from_Mac10[[#This Row],[UnitPriceFuture]]*Table_Query_from_Mac10[[#This Row],[qtytoShipFuture]]</f>
        <v>105.36</v>
      </c>
      <c r="T93" s="47">
        <f>ROUND(Table_Query_from_Mac10[[#This Row],[qty_to_ship]]*(1+Table_Query_from_Mac10[[#This Row],[VolumeIncreasebyType]]),0)</f>
        <v>8</v>
      </c>
      <c r="U93" s="47">
        <f>Table_Query_from_Mac10[[#This Row],[qtytoShipFuture]]*Table_Query_from_Mac10[[#This Row],[Future-cost]]</f>
        <v>51.52</v>
      </c>
      <c r="V93" s="47">
        <f>Table_Query_from_Mac10[[#This Row],[qtytoShipFuture]]-Table_Query_from_Mac10[[#This Row],[qty_to_ship]]</f>
        <v>0</v>
      </c>
      <c r="W93" s="47">
        <f>Table_Query_from_Mac10[[#This Row],[UnitPriceFuture]]</f>
        <v>13.17</v>
      </c>
      <c r="X93" s="47">
        <f>Table_Query_from_Mac10[[#This Row],[Unit Increase]]*Table_Query_from_Mac10[[#This Row],[UnitPriceFuture]]</f>
        <v>0</v>
      </c>
      <c r="Y93" s="47">
        <f>Table_Query_from_Mac10[[#This Row],[Unit Increase]]*Table_Query_from_Mac10[[#This Row],[Future-cost]]</f>
        <v>0</v>
      </c>
      <c r="Z93" s="47">
        <f>-(Table_Query_from_Mac10[[#This Row],[Incremental Sales]]+((Table_Query_from_Mac10[[#This Row],[Incremental Sales]]*-(SUM(Summary!$S$8:$S$9)))))*Summary!$S$18</f>
        <v>0</v>
      </c>
      <c r="AA93" s="47">
        <f>IFERROR(Table_Query_from_Mac10[[#This Row],[Incremental Cost]]/Table_Query_from_Mac10[[#This Row],[Incremental Sales]],0)</f>
        <v>0</v>
      </c>
      <c r="AB93" s="47">
        <f>IFERROR(Table_Query_from_Mac10[[#This Row],[TotalCostFuture]]/Table_Query_from_Mac10[[#This Row],[totalsalesFuture]],0)</f>
        <v>0.48899012908124528</v>
      </c>
      <c r="AN93" s="31">
        <v>32</v>
      </c>
      <c r="AO93">
        <f t="shared" si="2"/>
        <v>8</v>
      </c>
      <c r="AQ93" s="31">
        <v>37.630000000000003</v>
      </c>
      <c r="AR93">
        <f t="shared" si="3"/>
        <v>13.17</v>
      </c>
    </row>
    <row r="94" spans="1:44" x14ac:dyDescent="0.25">
      <c r="A94">
        <v>90006</v>
      </c>
      <c r="B94">
        <v>6</v>
      </c>
      <c r="C94" t="s">
        <v>86</v>
      </c>
      <c r="D94" t="s">
        <v>79</v>
      </c>
      <c r="E94">
        <v>3</v>
      </c>
      <c r="F94">
        <v>7.12</v>
      </c>
      <c r="G94">
        <v>14.59</v>
      </c>
      <c r="H94" s="1">
        <v>44844</v>
      </c>
      <c r="I94" s="20">
        <v>0</v>
      </c>
      <c r="J94" s="47">
        <f>Table_Query_from_Mac10[[#This Row],[unit_price]]-(Table_Query_from_Mac10[[#This Row],[unit_price]]*(Table_Query_from_Mac10[[#This Row],[discount_pct]]/100))</f>
        <v>14.59</v>
      </c>
      <c r="K94" s="47">
        <f>Table_Query_from_Mac10[[#This Row],[unit_cost]]</f>
        <v>7.12</v>
      </c>
      <c r="L94" s="47">
        <f>Table_Query_from_Mac10[[#This Row],[Live-cost]]*(1+Table_Query_from_Mac10[[#This Row],[CogsIncreasebyTYPE]])</f>
        <v>7.12</v>
      </c>
      <c r="M94" s="47">
        <f>Table_Query_from_Mac10[[#This Row],[Live-cost]]*Table_Query_from_Mac10[[#This Row],[qty_to_ship]]</f>
        <v>21.36</v>
      </c>
      <c r="N94" s="47">
        <f>IF(Table_Query_from_Mac10[[#This Row],[item_no]]="KDA",-Table_Query_from_Mac10[[#This Row],[unit_price]],Table_Query_from_Mac10[[#This Row],[Net Unit]]*Table_Query_from_Mac10[[#This Row],[qty_to_ship]])</f>
        <v>43.769999999999996</v>
      </c>
      <c r="O94" s="47">
        <f>SUMIFS(Summary!C:C,Summary!H:H,Table_Query_from_Mac10[[#This Row],[Juiceoc]])</f>
        <v>0</v>
      </c>
      <c r="P94" s="47">
        <f>SUMIFS(Summary!D:D,Summary!H:H,Table_Query_from_Mac10[[#This Row],[Juiceoc]])</f>
        <v>0</v>
      </c>
      <c r="Q94" s="47">
        <f>SUMIFS(Summary!E:E,Summary!H:H,Table_Query_from_Mac10[[#This Row],[Juiceoc]])</f>
        <v>0</v>
      </c>
      <c r="R94" s="47">
        <f>Table_Query_from_Mac10[[#This Row],[Net Unit]]*(1+Table_Query_from_Mac10[[#This Row],[PriceIncreasebyType]])</f>
        <v>14.59</v>
      </c>
      <c r="S94" s="47">
        <f>Table_Query_from_Mac10[[#This Row],[UnitPriceFuture]]*Table_Query_from_Mac10[[#This Row],[qtytoShipFuture]]</f>
        <v>43.769999999999996</v>
      </c>
      <c r="T94" s="47">
        <f>ROUND(Table_Query_from_Mac10[[#This Row],[qty_to_ship]]*(1+Table_Query_from_Mac10[[#This Row],[VolumeIncreasebyType]]),0)</f>
        <v>3</v>
      </c>
      <c r="U94" s="47">
        <f>Table_Query_from_Mac10[[#This Row],[qtytoShipFuture]]*Table_Query_from_Mac10[[#This Row],[Future-cost]]</f>
        <v>21.36</v>
      </c>
      <c r="V94" s="47">
        <f>Table_Query_from_Mac10[[#This Row],[qtytoShipFuture]]-Table_Query_from_Mac10[[#This Row],[qty_to_ship]]</f>
        <v>0</v>
      </c>
      <c r="W94" s="47">
        <f>Table_Query_from_Mac10[[#This Row],[UnitPriceFuture]]</f>
        <v>14.59</v>
      </c>
      <c r="X94" s="47">
        <f>Table_Query_from_Mac10[[#This Row],[Unit Increase]]*Table_Query_from_Mac10[[#This Row],[UnitPriceFuture]]</f>
        <v>0</v>
      </c>
      <c r="Y94" s="47">
        <f>Table_Query_from_Mac10[[#This Row],[Unit Increase]]*Table_Query_from_Mac10[[#This Row],[Future-cost]]</f>
        <v>0</v>
      </c>
      <c r="Z94" s="47">
        <f>-(Table_Query_from_Mac10[[#This Row],[Incremental Sales]]+((Table_Query_from_Mac10[[#This Row],[Incremental Sales]]*-(SUM(Summary!$S$8:$S$9)))))*Summary!$S$18</f>
        <v>0</v>
      </c>
      <c r="AA94" s="47">
        <f>IFERROR(Table_Query_from_Mac10[[#This Row],[Incremental Cost]]/Table_Query_from_Mac10[[#This Row],[Incremental Sales]],0)</f>
        <v>0</v>
      </c>
      <c r="AB94" s="47">
        <f>IFERROR(Table_Query_from_Mac10[[#This Row],[TotalCostFuture]]/Table_Query_from_Mac10[[#This Row],[totalsalesFuture]],0)</f>
        <v>0.4880054832076765</v>
      </c>
      <c r="AN94" s="30">
        <v>12</v>
      </c>
      <c r="AO94">
        <f t="shared" si="2"/>
        <v>3</v>
      </c>
      <c r="AQ94" s="30">
        <v>41.68</v>
      </c>
      <c r="AR94">
        <f t="shared" si="3"/>
        <v>14.59</v>
      </c>
    </row>
    <row r="95" spans="1:44" x14ac:dyDescent="0.25">
      <c r="A95">
        <v>90006</v>
      </c>
      <c r="B95">
        <v>7</v>
      </c>
      <c r="C95" t="s">
        <v>86</v>
      </c>
      <c r="D95" t="s">
        <v>79</v>
      </c>
      <c r="E95">
        <v>3</v>
      </c>
      <c r="F95">
        <v>8.44</v>
      </c>
      <c r="G95">
        <v>18.16</v>
      </c>
      <c r="H95" s="1">
        <v>44844</v>
      </c>
      <c r="I95" s="20">
        <v>0</v>
      </c>
      <c r="J95" s="47">
        <f>Table_Query_from_Mac10[[#This Row],[unit_price]]-(Table_Query_from_Mac10[[#This Row],[unit_price]]*(Table_Query_from_Mac10[[#This Row],[discount_pct]]/100))</f>
        <v>18.16</v>
      </c>
      <c r="K95" s="47">
        <f>Table_Query_from_Mac10[[#This Row],[unit_cost]]</f>
        <v>8.44</v>
      </c>
      <c r="L95" s="47">
        <f>Table_Query_from_Mac10[[#This Row],[Live-cost]]*(1+Table_Query_from_Mac10[[#This Row],[CogsIncreasebyTYPE]])</f>
        <v>8.44</v>
      </c>
      <c r="M95" s="47">
        <f>Table_Query_from_Mac10[[#This Row],[Live-cost]]*Table_Query_from_Mac10[[#This Row],[qty_to_ship]]</f>
        <v>25.32</v>
      </c>
      <c r="N95" s="47">
        <f>IF(Table_Query_from_Mac10[[#This Row],[item_no]]="KDA",-Table_Query_from_Mac10[[#This Row],[unit_price]],Table_Query_from_Mac10[[#This Row],[Net Unit]]*Table_Query_from_Mac10[[#This Row],[qty_to_ship]])</f>
        <v>54.480000000000004</v>
      </c>
      <c r="O95" s="47">
        <f>SUMIFS(Summary!C:C,Summary!H:H,Table_Query_from_Mac10[[#This Row],[Juiceoc]])</f>
        <v>0</v>
      </c>
      <c r="P95" s="47">
        <f>SUMIFS(Summary!D:D,Summary!H:H,Table_Query_from_Mac10[[#This Row],[Juiceoc]])</f>
        <v>0</v>
      </c>
      <c r="Q95" s="47">
        <f>SUMIFS(Summary!E:E,Summary!H:H,Table_Query_from_Mac10[[#This Row],[Juiceoc]])</f>
        <v>0</v>
      </c>
      <c r="R95" s="47">
        <f>Table_Query_from_Mac10[[#This Row],[Net Unit]]*(1+Table_Query_from_Mac10[[#This Row],[PriceIncreasebyType]])</f>
        <v>18.16</v>
      </c>
      <c r="S95" s="47">
        <f>Table_Query_from_Mac10[[#This Row],[UnitPriceFuture]]*Table_Query_from_Mac10[[#This Row],[qtytoShipFuture]]</f>
        <v>54.480000000000004</v>
      </c>
      <c r="T95" s="47">
        <f>ROUND(Table_Query_from_Mac10[[#This Row],[qty_to_ship]]*(1+Table_Query_from_Mac10[[#This Row],[VolumeIncreasebyType]]),0)</f>
        <v>3</v>
      </c>
      <c r="U95" s="47">
        <f>Table_Query_from_Mac10[[#This Row],[qtytoShipFuture]]*Table_Query_from_Mac10[[#This Row],[Future-cost]]</f>
        <v>25.32</v>
      </c>
      <c r="V95" s="47">
        <f>Table_Query_from_Mac10[[#This Row],[qtytoShipFuture]]-Table_Query_from_Mac10[[#This Row],[qty_to_ship]]</f>
        <v>0</v>
      </c>
      <c r="W95" s="47">
        <f>Table_Query_from_Mac10[[#This Row],[UnitPriceFuture]]</f>
        <v>18.16</v>
      </c>
      <c r="X95" s="47">
        <f>Table_Query_from_Mac10[[#This Row],[Unit Increase]]*Table_Query_from_Mac10[[#This Row],[UnitPriceFuture]]</f>
        <v>0</v>
      </c>
      <c r="Y95" s="47">
        <f>Table_Query_from_Mac10[[#This Row],[Unit Increase]]*Table_Query_from_Mac10[[#This Row],[Future-cost]]</f>
        <v>0</v>
      </c>
      <c r="Z95" s="47">
        <f>-(Table_Query_from_Mac10[[#This Row],[Incremental Sales]]+((Table_Query_from_Mac10[[#This Row],[Incremental Sales]]*-(SUM(Summary!$S$8:$S$9)))))*Summary!$S$18</f>
        <v>0</v>
      </c>
      <c r="AA95" s="47">
        <f>IFERROR(Table_Query_from_Mac10[[#This Row],[Incremental Cost]]/Table_Query_from_Mac10[[#This Row],[Incremental Sales]],0)</f>
        <v>0</v>
      </c>
      <c r="AB95" s="47">
        <f>IFERROR(Table_Query_from_Mac10[[#This Row],[TotalCostFuture]]/Table_Query_from_Mac10[[#This Row],[totalsalesFuture]],0)</f>
        <v>0.46475770925110127</v>
      </c>
      <c r="AN95" s="31">
        <v>9</v>
      </c>
      <c r="AO95">
        <f t="shared" si="2"/>
        <v>3</v>
      </c>
      <c r="AQ95" s="31">
        <v>51.89</v>
      </c>
      <c r="AR95">
        <f t="shared" si="3"/>
        <v>18.16</v>
      </c>
    </row>
    <row r="96" spans="1:44" x14ac:dyDescent="0.25">
      <c r="A96">
        <v>90006</v>
      </c>
      <c r="B96">
        <v>8</v>
      </c>
      <c r="C96" t="s">
        <v>86</v>
      </c>
      <c r="D96" t="s">
        <v>79</v>
      </c>
      <c r="E96">
        <v>5</v>
      </c>
      <c r="F96">
        <v>9.82</v>
      </c>
      <c r="G96">
        <v>21.76</v>
      </c>
      <c r="H96" s="1">
        <v>44844</v>
      </c>
      <c r="I96" s="20">
        <v>0</v>
      </c>
      <c r="J96" s="47">
        <f>Table_Query_from_Mac10[[#This Row],[unit_price]]-(Table_Query_from_Mac10[[#This Row],[unit_price]]*(Table_Query_from_Mac10[[#This Row],[discount_pct]]/100))</f>
        <v>21.76</v>
      </c>
      <c r="K96" s="47">
        <f>Table_Query_from_Mac10[[#This Row],[unit_cost]]</f>
        <v>9.82</v>
      </c>
      <c r="L96" s="47">
        <f>Table_Query_from_Mac10[[#This Row],[Live-cost]]*(1+Table_Query_from_Mac10[[#This Row],[CogsIncreasebyTYPE]])</f>
        <v>9.82</v>
      </c>
      <c r="M96" s="47">
        <f>Table_Query_from_Mac10[[#This Row],[Live-cost]]*Table_Query_from_Mac10[[#This Row],[qty_to_ship]]</f>
        <v>49.1</v>
      </c>
      <c r="N96" s="47">
        <f>IF(Table_Query_from_Mac10[[#This Row],[item_no]]="KDA",-Table_Query_from_Mac10[[#This Row],[unit_price]],Table_Query_from_Mac10[[#This Row],[Net Unit]]*Table_Query_from_Mac10[[#This Row],[qty_to_ship]])</f>
        <v>108.80000000000001</v>
      </c>
      <c r="O96" s="47">
        <f>SUMIFS(Summary!C:C,Summary!H:H,Table_Query_from_Mac10[[#This Row],[Juiceoc]])</f>
        <v>0</v>
      </c>
      <c r="P96" s="47">
        <f>SUMIFS(Summary!D:D,Summary!H:H,Table_Query_from_Mac10[[#This Row],[Juiceoc]])</f>
        <v>0</v>
      </c>
      <c r="Q96" s="47">
        <f>SUMIFS(Summary!E:E,Summary!H:H,Table_Query_from_Mac10[[#This Row],[Juiceoc]])</f>
        <v>0</v>
      </c>
      <c r="R96" s="47">
        <f>Table_Query_from_Mac10[[#This Row],[Net Unit]]*(1+Table_Query_from_Mac10[[#This Row],[PriceIncreasebyType]])</f>
        <v>21.76</v>
      </c>
      <c r="S96" s="47">
        <f>Table_Query_from_Mac10[[#This Row],[UnitPriceFuture]]*Table_Query_from_Mac10[[#This Row],[qtytoShipFuture]]</f>
        <v>108.80000000000001</v>
      </c>
      <c r="T96" s="47">
        <f>ROUND(Table_Query_from_Mac10[[#This Row],[qty_to_ship]]*(1+Table_Query_from_Mac10[[#This Row],[VolumeIncreasebyType]]),0)</f>
        <v>5</v>
      </c>
      <c r="U96" s="47">
        <f>Table_Query_from_Mac10[[#This Row],[qtytoShipFuture]]*Table_Query_from_Mac10[[#This Row],[Future-cost]]</f>
        <v>49.1</v>
      </c>
      <c r="V96" s="47">
        <f>Table_Query_from_Mac10[[#This Row],[qtytoShipFuture]]-Table_Query_from_Mac10[[#This Row],[qty_to_ship]]</f>
        <v>0</v>
      </c>
      <c r="W96" s="47">
        <f>Table_Query_from_Mac10[[#This Row],[UnitPriceFuture]]</f>
        <v>21.76</v>
      </c>
      <c r="X96" s="47">
        <f>Table_Query_from_Mac10[[#This Row],[Unit Increase]]*Table_Query_from_Mac10[[#This Row],[UnitPriceFuture]]</f>
        <v>0</v>
      </c>
      <c r="Y96" s="47">
        <f>Table_Query_from_Mac10[[#This Row],[Unit Increase]]*Table_Query_from_Mac10[[#This Row],[Future-cost]]</f>
        <v>0</v>
      </c>
      <c r="Z96" s="47">
        <f>-(Table_Query_from_Mac10[[#This Row],[Incremental Sales]]+((Table_Query_from_Mac10[[#This Row],[Incremental Sales]]*-(SUM(Summary!$S$8:$S$9)))))*Summary!$S$18</f>
        <v>0</v>
      </c>
      <c r="AA96" s="47">
        <f>IFERROR(Table_Query_from_Mac10[[#This Row],[Incremental Cost]]/Table_Query_from_Mac10[[#This Row],[Incremental Sales]],0)</f>
        <v>0</v>
      </c>
      <c r="AB96" s="47">
        <f>IFERROR(Table_Query_from_Mac10[[#This Row],[TotalCostFuture]]/Table_Query_from_Mac10[[#This Row],[totalsalesFuture]],0)</f>
        <v>0.4512867647058823</v>
      </c>
      <c r="AN96" s="30">
        <v>18</v>
      </c>
      <c r="AO96">
        <f t="shared" si="2"/>
        <v>5</v>
      </c>
      <c r="AQ96" s="30">
        <v>62.16</v>
      </c>
      <c r="AR96">
        <f t="shared" si="3"/>
        <v>21.76</v>
      </c>
    </row>
    <row r="97" spans="1:44" x14ac:dyDescent="0.25">
      <c r="A97">
        <v>90006</v>
      </c>
      <c r="B97">
        <v>9</v>
      </c>
      <c r="C97" t="s">
        <v>86</v>
      </c>
      <c r="D97" t="s">
        <v>79</v>
      </c>
      <c r="E97">
        <v>2</v>
      </c>
      <c r="F97">
        <v>11.58</v>
      </c>
      <c r="G97">
        <v>25.06</v>
      </c>
      <c r="H97" s="1">
        <v>44844</v>
      </c>
      <c r="I97" s="20">
        <v>0</v>
      </c>
      <c r="J97" s="47">
        <f>Table_Query_from_Mac10[[#This Row],[unit_price]]-(Table_Query_from_Mac10[[#This Row],[unit_price]]*(Table_Query_from_Mac10[[#This Row],[discount_pct]]/100))</f>
        <v>25.06</v>
      </c>
      <c r="K97" s="47">
        <f>Table_Query_from_Mac10[[#This Row],[unit_cost]]</f>
        <v>11.58</v>
      </c>
      <c r="L97" s="47">
        <f>Table_Query_from_Mac10[[#This Row],[Live-cost]]*(1+Table_Query_from_Mac10[[#This Row],[CogsIncreasebyTYPE]])</f>
        <v>11.58</v>
      </c>
      <c r="M97" s="47">
        <f>Table_Query_from_Mac10[[#This Row],[Live-cost]]*Table_Query_from_Mac10[[#This Row],[qty_to_ship]]</f>
        <v>23.16</v>
      </c>
      <c r="N97" s="47">
        <f>IF(Table_Query_from_Mac10[[#This Row],[item_no]]="KDA",-Table_Query_from_Mac10[[#This Row],[unit_price]],Table_Query_from_Mac10[[#This Row],[Net Unit]]*Table_Query_from_Mac10[[#This Row],[qty_to_ship]])</f>
        <v>50.12</v>
      </c>
      <c r="O97" s="47">
        <f>SUMIFS(Summary!C:C,Summary!H:H,Table_Query_from_Mac10[[#This Row],[Juiceoc]])</f>
        <v>0</v>
      </c>
      <c r="P97" s="47">
        <f>SUMIFS(Summary!D:D,Summary!H:H,Table_Query_from_Mac10[[#This Row],[Juiceoc]])</f>
        <v>0</v>
      </c>
      <c r="Q97" s="47">
        <f>SUMIFS(Summary!E:E,Summary!H:H,Table_Query_from_Mac10[[#This Row],[Juiceoc]])</f>
        <v>0</v>
      </c>
      <c r="R97" s="47">
        <f>Table_Query_from_Mac10[[#This Row],[Net Unit]]*(1+Table_Query_from_Mac10[[#This Row],[PriceIncreasebyType]])</f>
        <v>25.06</v>
      </c>
      <c r="S97" s="47">
        <f>Table_Query_from_Mac10[[#This Row],[UnitPriceFuture]]*Table_Query_from_Mac10[[#This Row],[qtytoShipFuture]]</f>
        <v>50.12</v>
      </c>
      <c r="T97" s="47">
        <f>ROUND(Table_Query_from_Mac10[[#This Row],[qty_to_ship]]*(1+Table_Query_from_Mac10[[#This Row],[VolumeIncreasebyType]]),0)</f>
        <v>2</v>
      </c>
      <c r="U97" s="47">
        <f>Table_Query_from_Mac10[[#This Row],[qtytoShipFuture]]*Table_Query_from_Mac10[[#This Row],[Future-cost]]</f>
        <v>23.16</v>
      </c>
      <c r="V97" s="47">
        <f>Table_Query_from_Mac10[[#This Row],[qtytoShipFuture]]-Table_Query_from_Mac10[[#This Row],[qty_to_ship]]</f>
        <v>0</v>
      </c>
      <c r="W97" s="47">
        <f>Table_Query_from_Mac10[[#This Row],[UnitPriceFuture]]</f>
        <v>25.06</v>
      </c>
      <c r="X97" s="47">
        <f>Table_Query_from_Mac10[[#This Row],[Unit Increase]]*Table_Query_from_Mac10[[#This Row],[UnitPriceFuture]]</f>
        <v>0</v>
      </c>
      <c r="Y97" s="47">
        <f>Table_Query_from_Mac10[[#This Row],[Unit Increase]]*Table_Query_from_Mac10[[#This Row],[Future-cost]]</f>
        <v>0</v>
      </c>
      <c r="Z97" s="47">
        <f>-(Table_Query_from_Mac10[[#This Row],[Incremental Sales]]+((Table_Query_from_Mac10[[#This Row],[Incremental Sales]]*-(SUM(Summary!$S$8:$S$9)))))*Summary!$S$18</f>
        <v>0</v>
      </c>
      <c r="AA97" s="47">
        <f>IFERROR(Table_Query_from_Mac10[[#This Row],[Incremental Cost]]/Table_Query_from_Mac10[[#This Row],[Incremental Sales]],0)</f>
        <v>0</v>
      </c>
      <c r="AB97" s="47">
        <f>IFERROR(Table_Query_from_Mac10[[#This Row],[TotalCostFuture]]/Table_Query_from_Mac10[[#This Row],[totalsalesFuture]],0)</f>
        <v>0.46209098164405432</v>
      </c>
      <c r="AN97" s="31">
        <v>6</v>
      </c>
      <c r="AO97">
        <f t="shared" si="2"/>
        <v>2</v>
      </c>
      <c r="AQ97" s="31">
        <v>71.599999999999994</v>
      </c>
      <c r="AR97">
        <f t="shared" si="3"/>
        <v>25.06</v>
      </c>
    </row>
    <row r="98" spans="1:44" x14ac:dyDescent="0.25">
      <c r="A98">
        <v>90006</v>
      </c>
      <c r="B98">
        <v>10</v>
      </c>
      <c r="C98" t="s">
        <v>86</v>
      </c>
      <c r="D98" t="s">
        <v>79</v>
      </c>
      <c r="E98">
        <v>2</v>
      </c>
      <c r="F98">
        <v>13.23</v>
      </c>
      <c r="G98">
        <v>29.12</v>
      </c>
      <c r="H98" s="1">
        <v>44844</v>
      </c>
      <c r="I98" s="20">
        <v>0</v>
      </c>
      <c r="J98" s="47">
        <f>Table_Query_from_Mac10[[#This Row],[unit_price]]-(Table_Query_from_Mac10[[#This Row],[unit_price]]*(Table_Query_from_Mac10[[#This Row],[discount_pct]]/100))</f>
        <v>29.12</v>
      </c>
      <c r="K98" s="47">
        <f>Table_Query_from_Mac10[[#This Row],[unit_cost]]</f>
        <v>13.23</v>
      </c>
      <c r="L98" s="47">
        <f>Table_Query_from_Mac10[[#This Row],[Live-cost]]*(1+Table_Query_from_Mac10[[#This Row],[CogsIncreasebyTYPE]])</f>
        <v>13.23</v>
      </c>
      <c r="M98" s="47">
        <f>Table_Query_from_Mac10[[#This Row],[Live-cost]]*Table_Query_from_Mac10[[#This Row],[qty_to_ship]]</f>
        <v>26.46</v>
      </c>
      <c r="N98" s="47">
        <f>IF(Table_Query_from_Mac10[[#This Row],[item_no]]="KDA",-Table_Query_from_Mac10[[#This Row],[unit_price]],Table_Query_from_Mac10[[#This Row],[Net Unit]]*Table_Query_from_Mac10[[#This Row],[qty_to_ship]])</f>
        <v>58.24</v>
      </c>
      <c r="O98" s="47">
        <f>SUMIFS(Summary!C:C,Summary!H:H,Table_Query_from_Mac10[[#This Row],[Juiceoc]])</f>
        <v>0</v>
      </c>
      <c r="P98" s="47">
        <f>SUMIFS(Summary!D:D,Summary!H:H,Table_Query_from_Mac10[[#This Row],[Juiceoc]])</f>
        <v>0</v>
      </c>
      <c r="Q98" s="47">
        <f>SUMIFS(Summary!E:E,Summary!H:H,Table_Query_from_Mac10[[#This Row],[Juiceoc]])</f>
        <v>0</v>
      </c>
      <c r="R98" s="47">
        <f>Table_Query_from_Mac10[[#This Row],[Net Unit]]*(1+Table_Query_from_Mac10[[#This Row],[PriceIncreasebyType]])</f>
        <v>29.12</v>
      </c>
      <c r="S98" s="47">
        <f>Table_Query_from_Mac10[[#This Row],[UnitPriceFuture]]*Table_Query_from_Mac10[[#This Row],[qtytoShipFuture]]</f>
        <v>58.24</v>
      </c>
      <c r="T98" s="47">
        <f>ROUND(Table_Query_from_Mac10[[#This Row],[qty_to_ship]]*(1+Table_Query_from_Mac10[[#This Row],[VolumeIncreasebyType]]),0)</f>
        <v>2</v>
      </c>
      <c r="U98" s="47">
        <f>Table_Query_from_Mac10[[#This Row],[qtytoShipFuture]]*Table_Query_from_Mac10[[#This Row],[Future-cost]]</f>
        <v>26.46</v>
      </c>
      <c r="V98" s="47">
        <f>Table_Query_from_Mac10[[#This Row],[qtytoShipFuture]]-Table_Query_from_Mac10[[#This Row],[qty_to_ship]]</f>
        <v>0</v>
      </c>
      <c r="W98" s="47">
        <f>Table_Query_from_Mac10[[#This Row],[UnitPriceFuture]]</f>
        <v>29.12</v>
      </c>
      <c r="X98" s="47">
        <f>Table_Query_from_Mac10[[#This Row],[Unit Increase]]*Table_Query_from_Mac10[[#This Row],[UnitPriceFuture]]</f>
        <v>0</v>
      </c>
      <c r="Y98" s="47">
        <f>Table_Query_from_Mac10[[#This Row],[Unit Increase]]*Table_Query_from_Mac10[[#This Row],[Future-cost]]</f>
        <v>0</v>
      </c>
      <c r="Z98" s="47">
        <f>-(Table_Query_from_Mac10[[#This Row],[Incremental Sales]]+((Table_Query_from_Mac10[[#This Row],[Incremental Sales]]*-(SUM(Summary!$S$8:$S$9)))))*Summary!$S$18</f>
        <v>0</v>
      </c>
      <c r="AA98" s="47">
        <f>IFERROR(Table_Query_from_Mac10[[#This Row],[Incremental Cost]]/Table_Query_from_Mac10[[#This Row],[Incremental Sales]],0)</f>
        <v>0</v>
      </c>
      <c r="AB98" s="47">
        <f>IFERROR(Table_Query_from_Mac10[[#This Row],[TotalCostFuture]]/Table_Query_from_Mac10[[#This Row],[totalsalesFuture]],0)</f>
        <v>0.45432692307692307</v>
      </c>
      <c r="AN98" s="30">
        <v>8</v>
      </c>
      <c r="AO98">
        <f t="shared" si="2"/>
        <v>2</v>
      </c>
      <c r="AQ98" s="30">
        <v>83.19</v>
      </c>
      <c r="AR98">
        <f t="shared" si="3"/>
        <v>29.12</v>
      </c>
    </row>
    <row r="99" spans="1:44" x14ac:dyDescent="0.25">
      <c r="A99">
        <v>90007</v>
      </c>
      <c r="B99">
        <v>1</v>
      </c>
      <c r="C99" t="s">
        <v>84</v>
      </c>
      <c r="D99" t="s">
        <v>79</v>
      </c>
      <c r="E99">
        <v>9</v>
      </c>
      <c r="F99">
        <v>3.92</v>
      </c>
      <c r="G99">
        <v>7.43</v>
      </c>
      <c r="H99" s="1">
        <v>44839</v>
      </c>
      <c r="I99" s="20">
        <v>0</v>
      </c>
      <c r="J99" s="47">
        <f>Table_Query_from_Mac10[[#This Row],[unit_price]]-(Table_Query_from_Mac10[[#This Row],[unit_price]]*(Table_Query_from_Mac10[[#This Row],[discount_pct]]/100))</f>
        <v>7.43</v>
      </c>
      <c r="K99" s="47">
        <f>Table_Query_from_Mac10[[#This Row],[unit_cost]]</f>
        <v>3.92</v>
      </c>
      <c r="L99" s="47">
        <f>Table_Query_from_Mac10[[#This Row],[Live-cost]]*(1+Table_Query_from_Mac10[[#This Row],[CogsIncreasebyTYPE]])</f>
        <v>3.92</v>
      </c>
      <c r="M99" s="47">
        <f>Table_Query_from_Mac10[[#This Row],[Live-cost]]*Table_Query_from_Mac10[[#This Row],[qty_to_ship]]</f>
        <v>35.28</v>
      </c>
      <c r="N99" s="47">
        <f>IF(Table_Query_from_Mac10[[#This Row],[item_no]]="KDA",-Table_Query_from_Mac10[[#This Row],[unit_price]],Table_Query_from_Mac10[[#This Row],[Net Unit]]*Table_Query_from_Mac10[[#This Row],[qty_to_ship]])</f>
        <v>66.87</v>
      </c>
      <c r="O99" s="47">
        <f>SUMIFS(Summary!C:C,Summary!H:H,Table_Query_from_Mac10[[#This Row],[Juiceoc]])</f>
        <v>0</v>
      </c>
      <c r="P99" s="47">
        <f>SUMIFS(Summary!D:D,Summary!H:H,Table_Query_from_Mac10[[#This Row],[Juiceoc]])</f>
        <v>0</v>
      </c>
      <c r="Q99" s="47">
        <f>SUMIFS(Summary!E:E,Summary!H:H,Table_Query_from_Mac10[[#This Row],[Juiceoc]])</f>
        <v>0</v>
      </c>
      <c r="R99" s="47">
        <f>Table_Query_from_Mac10[[#This Row],[Net Unit]]*(1+Table_Query_from_Mac10[[#This Row],[PriceIncreasebyType]])</f>
        <v>7.43</v>
      </c>
      <c r="S99" s="47">
        <f>Table_Query_from_Mac10[[#This Row],[UnitPriceFuture]]*Table_Query_from_Mac10[[#This Row],[qtytoShipFuture]]</f>
        <v>66.87</v>
      </c>
      <c r="T99" s="47">
        <f>ROUND(Table_Query_from_Mac10[[#This Row],[qty_to_ship]]*(1+Table_Query_from_Mac10[[#This Row],[VolumeIncreasebyType]]),0)</f>
        <v>9</v>
      </c>
      <c r="U99" s="47">
        <f>Table_Query_from_Mac10[[#This Row],[qtytoShipFuture]]*Table_Query_from_Mac10[[#This Row],[Future-cost]]</f>
        <v>35.28</v>
      </c>
      <c r="V99" s="47">
        <f>Table_Query_from_Mac10[[#This Row],[qtytoShipFuture]]-Table_Query_from_Mac10[[#This Row],[qty_to_ship]]</f>
        <v>0</v>
      </c>
      <c r="W99" s="47">
        <f>Table_Query_from_Mac10[[#This Row],[UnitPriceFuture]]</f>
        <v>7.43</v>
      </c>
      <c r="X99" s="47">
        <f>Table_Query_from_Mac10[[#This Row],[Unit Increase]]*Table_Query_from_Mac10[[#This Row],[UnitPriceFuture]]</f>
        <v>0</v>
      </c>
      <c r="Y99" s="47">
        <f>Table_Query_from_Mac10[[#This Row],[Unit Increase]]*Table_Query_from_Mac10[[#This Row],[Future-cost]]</f>
        <v>0</v>
      </c>
      <c r="Z99" s="47">
        <f>-(Table_Query_from_Mac10[[#This Row],[Incremental Sales]]+((Table_Query_from_Mac10[[#This Row],[Incremental Sales]]*-(SUM(Summary!$S$8:$S$9)))))*Summary!$S$18</f>
        <v>0</v>
      </c>
      <c r="AA99" s="47">
        <f>IFERROR(Table_Query_from_Mac10[[#This Row],[Incremental Cost]]/Table_Query_from_Mac10[[#This Row],[Incremental Sales]],0)</f>
        <v>0</v>
      </c>
      <c r="AB99" s="47">
        <f>IFERROR(Table_Query_from_Mac10[[#This Row],[TotalCostFuture]]/Table_Query_from_Mac10[[#This Row],[totalsalesFuture]],0)</f>
        <v>0.52759084791386268</v>
      </c>
      <c r="AN99" s="31">
        <v>36</v>
      </c>
      <c r="AO99">
        <f t="shared" si="2"/>
        <v>9</v>
      </c>
      <c r="AQ99" s="31">
        <v>21.23</v>
      </c>
      <c r="AR99">
        <f t="shared" si="3"/>
        <v>7.43</v>
      </c>
    </row>
    <row r="100" spans="1:44" x14ac:dyDescent="0.25">
      <c r="A100">
        <v>90007</v>
      </c>
      <c r="B100">
        <v>2</v>
      </c>
      <c r="C100" t="s">
        <v>84</v>
      </c>
      <c r="D100" t="s">
        <v>79</v>
      </c>
      <c r="E100">
        <v>19</v>
      </c>
      <c r="F100">
        <v>4.43</v>
      </c>
      <c r="G100">
        <v>8.7200000000000006</v>
      </c>
      <c r="H100" s="1">
        <v>44839</v>
      </c>
      <c r="I100" s="20">
        <v>0</v>
      </c>
      <c r="J100" s="47">
        <f>Table_Query_from_Mac10[[#This Row],[unit_price]]-(Table_Query_from_Mac10[[#This Row],[unit_price]]*(Table_Query_from_Mac10[[#This Row],[discount_pct]]/100))</f>
        <v>8.7200000000000006</v>
      </c>
      <c r="K100" s="47">
        <f>Table_Query_from_Mac10[[#This Row],[unit_cost]]</f>
        <v>4.43</v>
      </c>
      <c r="L100" s="47">
        <f>Table_Query_from_Mac10[[#This Row],[Live-cost]]*(1+Table_Query_from_Mac10[[#This Row],[CogsIncreasebyTYPE]])</f>
        <v>4.43</v>
      </c>
      <c r="M100" s="47">
        <f>Table_Query_from_Mac10[[#This Row],[Live-cost]]*Table_Query_from_Mac10[[#This Row],[qty_to_ship]]</f>
        <v>84.169999999999987</v>
      </c>
      <c r="N100" s="47">
        <f>IF(Table_Query_from_Mac10[[#This Row],[item_no]]="KDA",-Table_Query_from_Mac10[[#This Row],[unit_price]],Table_Query_from_Mac10[[#This Row],[Net Unit]]*Table_Query_from_Mac10[[#This Row],[qty_to_ship]])</f>
        <v>165.68</v>
      </c>
      <c r="O100" s="47">
        <f>SUMIFS(Summary!C:C,Summary!H:H,Table_Query_from_Mac10[[#This Row],[Juiceoc]])</f>
        <v>0</v>
      </c>
      <c r="P100" s="47">
        <f>SUMIFS(Summary!D:D,Summary!H:H,Table_Query_from_Mac10[[#This Row],[Juiceoc]])</f>
        <v>0</v>
      </c>
      <c r="Q100" s="47">
        <f>SUMIFS(Summary!E:E,Summary!H:H,Table_Query_from_Mac10[[#This Row],[Juiceoc]])</f>
        <v>0</v>
      </c>
      <c r="R100" s="47">
        <f>Table_Query_from_Mac10[[#This Row],[Net Unit]]*(1+Table_Query_from_Mac10[[#This Row],[PriceIncreasebyType]])</f>
        <v>8.7200000000000006</v>
      </c>
      <c r="S100" s="47">
        <f>Table_Query_from_Mac10[[#This Row],[UnitPriceFuture]]*Table_Query_from_Mac10[[#This Row],[qtytoShipFuture]]</f>
        <v>165.68</v>
      </c>
      <c r="T100" s="47">
        <f>ROUND(Table_Query_from_Mac10[[#This Row],[qty_to_ship]]*(1+Table_Query_from_Mac10[[#This Row],[VolumeIncreasebyType]]),0)</f>
        <v>19</v>
      </c>
      <c r="U100" s="47">
        <f>Table_Query_from_Mac10[[#This Row],[qtytoShipFuture]]*Table_Query_from_Mac10[[#This Row],[Future-cost]]</f>
        <v>84.169999999999987</v>
      </c>
      <c r="V100" s="47">
        <f>Table_Query_from_Mac10[[#This Row],[qtytoShipFuture]]-Table_Query_from_Mac10[[#This Row],[qty_to_ship]]</f>
        <v>0</v>
      </c>
      <c r="W100" s="47">
        <f>Table_Query_from_Mac10[[#This Row],[UnitPriceFuture]]</f>
        <v>8.7200000000000006</v>
      </c>
      <c r="X100" s="47">
        <f>Table_Query_from_Mac10[[#This Row],[Unit Increase]]*Table_Query_from_Mac10[[#This Row],[UnitPriceFuture]]</f>
        <v>0</v>
      </c>
      <c r="Y100" s="47">
        <f>Table_Query_from_Mac10[[#This Row],[Unit Increase]]*Table_Query_from_Mac10[[#This Row],[Future-cost]]</f>
        <v>0</v>
      </c>
      <c r="Z100" s="47">
        <f>-(Table_Query_from_Mac10[[#This Row],[Incremental Sales]]+((Table_Query_from_Mac10[[#This Row],[Incremental Sales]]*-(SUM(Summary!$S$8:$S$9)))))*Summary!$S$18</f>
        <v>0</v>
      </c>
      <c r="AA100" s="47">
        <f>IFERROR(Table_Query_from_Mac10[[#This Row],[Incremental Cost]]/Table_Query_from_Mac10[[#This Row],[Incremental Sales]],0)</f>
        <v>0</v>
      </c>
      <c r="AB100" s="47">
        <f>IFERROR(Table_Query_from_Mac10[[#This Row],[TotalCostFuture]]/Table_Query_from_Mac10[[#This Row],[totalsalesFuture]],0)</f>
        <v>0.50802752293577969</v>
      </c>
      <c r="AN100" s="30">
        <v>75</v>
      </c>
      <c r="AO100">
        <f t="shared" si="2"/>
        <v>19</v>
      </c>
      <c r="AQ100" s="30">
        <v>24.92</v>
      </c>
      <c r="AR100">
        <f t="shared" si="3"/>
        <v>8.7200000000000006</v>
      </c>
    </row>
    <row r="101" spans="1:44" x14ac:dyDescent="0.25">
      <c r="A101">
        <v>90007</v>
      </c>
      <c r="B101">
        <v>3</v>
      </c>
      <c r="C101" t="s">
        <v>86</v>
      </c>
      <c r="D101" t="s">
        <v>79</v>
      </c>
      <c r="E101">
        <v>19</v>
      </c>
      <c r="F101">
        <v>4.8899999999999997</v>
      </c>
      <c r="G101">
        <v>9.77</v>
      </c>
      <c r="H101" s="1">
        <v>44839</v>
      </c>
      <c r="I101" s="20">
        <v>0</v>
      </c>
      <c r="J101" s="47">
        <f>Table_Query_from_Mac10[[#This Row],[unit_price]]-(Table_Query_from_Mac10[[#This Row],[unit_price]]*(Table_Query_from_Mac10[[#This Row],[discount_pct]]/100))</f>
        <v>9.77</v>
      </c>
      <c r="K101" s="47">
        <f>Table_Query_from_Mac10[[#This Row],[unit_cost]]</f>
        <v>4.8899999999999997</v>
      </c>
      <c r="L101" s="47">
        <f>Table_Query_from_Mac10[[#This Row],[Live-cost]]*(1+Table_Query_from_Mac10[[#This Row],[CogsIncreasebyTYPE]])</f>
        <v>4.8899999999999997</v>
      </c>
      <c r="M101" s="47">
        <f>Table_Query_from_Mac10[[#This Row],[Live-cost]]*Table_Query_from_Mac10[[#This Row],[qty_to_ship]]</f>
        <v>92.91</v>
      </c>
      <c r="N101" s="47">
        <f>IF(Table_Query_from_Mac10[[#This Row],[item_no]]="KDA",-Table_Query_from_Mac10[[#This Row],[unit_price]],Table_Query_from_Mac10[[#This Row],[Net Unit]]*Table_Query_from_Mac10[[#This Row],[qty_to_ship]])</f>
        <v>185.63</v>
      </c>
      <c r="O101" s="47">
        <f>SUMIFS(Summary!C:C,Summary!H:H,Table_Query_from_Mac10[[#This Row],[Juiceoc]])</f>
        <v>0</v>
      </c>
      <c r="P101" s="47">
        <f>SUMIFS(Summary!D:D,Summary!H:H,Table_Query_from_Mac10[[#This Row],[Juiceoc]])</f>
        <v>0</v>
      </c>
      <c r="Q101" s="47">
        <f>SUMIFS(Summary!E:E,Summary!H:H,Table_Query_from_Mac10[[#This Row],[Juiceoc]])</f>
        <v>0</v>
      </c>
      <c r="R101" s="47">
        <f>Table_Query_from_Mac10[[#This Row],[Net Unit]]*(1+Table_Query_from_Mac10[[#This Row],[PriceIncreasebyType]])</f>
        <v>9.77</v>
      </c>
      <c r="S101" s="47">
        <f>Table_Query_from_Mac10[[#This Row],[UnitPriceFuture]]*Table_Query_from_Mac10[[#This Row],[qtytoShipFuture]]</f>
        <v>185.63</v>
      </c>
      <c r="T101" s="47">
        <f>ROUND(Table_Query_from_Mac10[[#This Row],[qty_to_ship]]*(1+Table_Query_from_Mac10[[#This Row],[VolumeIncreasebyType]]),0)</f>
        <v>19</v>
      </c>
      <c r="U101" s="47">
        <f>Table_Query_from_Mac10[[#This Row],[qtytoShipFuture]]*Table_Query_from_Mac10[[#This Row],[Future-cost]]</f>
        <v>92.91</v>
      </c>
      <c r="V101" s="47">
        <f>Table_Query_from_Mac10[[#This Row],[qtytoShipFuture]]-Table_Query_from_Mac10[[#This Row],[qty_to_ship]]</f>
        <v>0</v>
      </c>
      <c r="W101" s="47">
        <f>Table_Query_from_Mac10[[#This Row],[UnitPriceFuture]]</f>
        <v>9.77</v>
      </c>
      <c r="X101" s="47">
        <f>Table_Query_from_Mac10[[#This Row],[Unit Increase]]*Table_Query_from_Mac10[[#This Row],[UnitPriceFuture]]</f>
        <v>0</v>
      </c>
      <c r="Y101" s="47">
        <f>Table_Query_from_Mac10[[#This Row],[Unit Increase]]*Table_Query_from_Mac10[[#This Row],[Future-cost]]</f>
        <v>0</v>
      </c>
      <c r="Z101" s="47">
        <f>-(Table_Query_from_Mac10[[#This Row],[Incremental Sales]]+((Table_Query_from_Mac10[[#This Row],[Incremental Sales]]*-(SUM(Summary!$S$8:$S$9)))))*Summary!$S$18</f>
        <v>0</v>
      </c>
      <c r="AA101" s="47">
        <f>IFERROR(Table_Query_from_Mac10[[#This Row],[Incremental Cost]]/Table_Query_from_Mac10[[#This Row],[Incremental Sales]],0)</f>
        <v>0</v>
      </c>
      <c r="AB101" s="47">
        <f>IFERROR(Table_Query_from_Mac10[[#This Row],[TotalCostFuture]]/Table_Query_from_Mac10[[#This Row],[totalsalesFuture]],0)</f>
        <v>0.50051177072671438</v>
      </c>
      <c r="AN101" s="31">
        <v>75</v>
      </c>
      <c r="AO101">
        <f t="shared" si="2"/>
        <v>19</v>
      </c>
      <c r="AQ101" s="31">
        <v>27.91</v>
      </c>
      <c r="AR101">
        <f t="shared" si="3"/>
        <v>9.77</v>
      </c>
    </row>
    <row r="102" spans="1:44" x14ac:dyDescent="0.25">
      <c r="A102">
        <v>90007</v>
      </c>
      <c r="B102">
        <v>4</v>
      </c>
      <c r="C102" t="s">
        <v>86</v>
      </c>
      <c r="D102" t="s">
        <v>79</v>
      </c>
      <c r="E102">
        <v>15</v>
      </c>
      <c r="F102">
        <v>5.36</v>
      </c>
      <c r="G102">
        <v>10.77</v>
      </c>
      <c r="H102" s="1">
        <v>44839</v>
      </c>
      <c r="I102" s="20">
        <v>0</v>
      </c>
      <c r="J102" s="47">
        <f>Table_Query_from_Mac10[[#This Row],[unit_price]]-(Table_Query_from_Mac10[[#This Row],[unit_price]]*(Table_Query_from_Mac10[[#This Row],[discount_pct]]/100))</f>
        <v>10.77</v>
      </c>
      <c r="K102" s="47">
        <f>Table_Query_from_Mac10[[#This Row],[unit_cost]]</f>
        <v>5.36</v>
      </c>
      <c r="L102" s="47">
        <f>Table_Query_from_Mac10[[#This Row],[Live-cost]]*(1+Table_Query_from_Mac10[[#This Row],[CogsIncreasebyTYPE]])</f>
        <v>5.36</v>
      </c>
      <c r="M102" s="47">
        <f>Table_Query_from_Mac10[[#This Row],[Live-cost]]*Table_Query_from_Mac10[[#This Row],[qty_to_ship]]</f>
        <v>80.400000000000006</v>
      </c>
      <c r="N102" s="47">
        <f>IF(Table_Query_from_Mac10[[#This Row],[item_no]]="KDA",-Table_Query_from_Mac10[[#This Row],[unit_price]],Table_Query_from_Mac10[[#This Row],[Net Unit]]*Table_Query_from_Mac10[[#This Row],[qty_to_ship]])</f>
        <v>161.54999999999998</v>
      </c>
      <c r="O102" s="47">
        <f>SUMIFS(Summary!C:C,Summary!H:H,Table_Query_from_Mac10[[#This Row],[Juiceoc]])</f>
        <v>0</v>
      </c>
      <c r="P102" s="47">
        <f>SUMIFS(Summary!D:D,Summary!H:H,Table_Query_from_Mac10[[#This Row],[Juiceoc]])</f>
        <v>0</v>
      </c>
      <c r="Q102" s="47">
        <f>SUMIFS(Summary!E:E,Summary!H:H,Table_Query_from_Mac10[[#This Row],[Juiceoc]])</f>
        <v>0</v>
      </c>
      <c r="R102" s="47">
        <f>Table_Query_from_Mac10[[#This Row],[Net Unit]]*(1+Table_Query_from_Mac10[[#This Row],[PriceIncreasebyType]])</f>
        <v>10.77</v>
      </c>
      <c r="S102" s="47">
        <f>Table_Query_from_Mac10[[#This Row],[UnitPriceFuture]]*Table_Query_from_Mac10[[#This Row],[qtytoShipFuture]]</f>
        <v>161.54999999999998</v>
      </c>
      <c r="T102" s="47">
        <f>ROUND(Table_Query_from_Mac10[[#This Row],[qty_to_ship]]*(1+Table_Query_from_Mac10[[#This Row],[VolumeIncreasebyType]]),0)</f>
        <v>15</v>
      </c>
      <c r="U102" s="47">
        <f>Table_Query_from_Mac10[[#This Row],[qtytoShipFuture]]*Table_Query_from_Mac10[[#This Row],[Future-cost]]</f>
        <v>80.400000000000006</v>
      </c>
      <c r="V102" s="47">
        <f>Table_Query_from_Mac10[[#This Row],[qtytoShipFuture]]-Table_Query_from_Mac10[[#This Row],[qty_to_ship]]</f>
        <v>0</v>
      </c>
      <c r="W102" s="47">
        <f>Table_Query_from_Mac10[[#This Row],[UnitPriceFuture]]</f>
        <v>10.77</v>
      </c>
      <c r="X102" s="47">
        <f>Table_Query_from_Mac10[[#This Row],[Unit Increase]]*Table_Query_from_Mac10[[#This Row],[UnitPriceFuture]]</f>
        <v>0</v>
      </c>
      <c r="Y102" s="47">
        <f>Table_Query_from_Mac10[[#This Row],[Unit Increase]]*Table_Query_from_Mac10[[#This Row],[Future-cost]]</f>
        <v>0</v>
      </c>
      <c r="Z102" s="47">
        <f>-(Table_Query_from_Mac10[[#This Row],[Incremental Sales]]+((Table_Query_from_Mac10[[#This Row],[Incremental Sales]]*-(SUM(Summary!$S$8:$S$9)))))*Summary!$S$18</f>
        <v>0</v>
      </c>
      <c r="AA102" s="47">
        <f>IFERROR(Table_Query_from_Mac10[[#This Row],[Incremental Cost]]/Table_Query_from_Mac10[[#This Row],[Incremental Sales]],0)</f>
        <v>0</v>
      </c>
      <c r="AB102" s="47">
        <f>IFERROR(Table_Query_from_Mac10[[#This Row],[TotalCostFuture]]/Table_Query_from_Mac10[[#This Row],[totalsalesFuture]],0)</f>
        <v>0.49767873723305489</v>
      </c>
      <c r="AN102" s="30">
        <v>60</v>
      </c>
      <c r="AO102">
        <f t="shared" si="2"/>
        <v>15</v>
      </c>
      <c r="AQ102" s="30">
        <v>30.77</v>
      </c>
      <c r="AR102">
        <f t="shared" si="3"/>
        <v>10.77</v>
      </c>
    </row>
    <row r="103" spans="1:44" x14ac:dyDescent="0.25">
      <c r="A103">
        <v>90007</v>
      </c>
      <c r="B103">
        <v>5</v>
      </c>
      <c r="C103" t="s">
        <v>86</v>
      </c>
      <c r="D103" t="s">
        <v>79</v>
      </c>
      <c r="E103">
        <v>32</v>
      </c>
      <c r="F103">
        <v>5.86</v>
      </c>
      <c r="G103">
        <v>11.63</v>
      </c>
      <c r="H103" s="1">
        <v>44839</v>
      </c>
      <c r="I103" s="20">
        <v>0</v>
      </c>
      <c r="J103" s="47">
        <f>Table_Query_from_Mac10[[#This Row],[unit_price]]-(Table_Query_from_Mac10[[#This Row],[unit_price]]*(Table_Query_from_Mac10[[#This Row],[discount_pct]]/100))</f>
        <v>11.63</v>
      </c>
      <c r="K103" s="47">
        <f>Table_Query_from_Mac10[[#This Row],[unit_cost]]</f>
        <v>5.86</v>
      </c>
      <c r="L103" s="47">
        <f>Table_Query_from_Mac10[[#This Row],[Live-cost]]*(1+Table_Query_from_Mac10[[#This Row],[CogsIncreasebyTYPE]])</f>
        <v>5.86</v>
      </c>
      <c r="M103" s="47">
        <f>Table_Query_from_Mac10[[#This Row],[Live-cost]]*Table_Query_from_Mac10[[#This Row],[qty_to_ship]]</f>
        <v>187.52</v>
      </c>
      <c r="N103" s="47">
        <f>IF(Table_Query_from_Mac10[[#This Row],[item_no]]="KDA",-Table_Query_from_Mac10[[#This Row],[unit_price]],Table_Query_from_Mac10[[#This Row],[Net Unit]]*Table_Query_from_Mac10[[#This Row],[qty_to_ship]])</f>
        <v>372.16</v>
      </c>
      <c r="O103" s="47">
        <f>SUMIFS(Summary!C:C,Summary!H:H,Table_Query_from_Mac10[[#This Row],[Juiceoc]])</f>
        <v>0</v>
      </c>
      <c r="P103" s="47">
        <f>SUMIFS(Summary!D:D,Summary!H:H,Table_Query_from_Mac10[[#This Row],[Juiceoc]])</f>
        <v>0</v>
      </c>
      <c r="Q103" s="47">
        <f>SUMIFS(Summary!E:E,Summary!H:H,Table_Query_from_Mac10[[#This Row],[Juiceoc]])</f>
        <v>0</v>
      </c>
      <c r="R103" s="47">
        <f>Table_Query_from_Mac10[[#This Row],[Net Unit]]*(1+Table_Query_from_Mac10[[#This Row],[PriceIncreasebyType]])</f>
        <v>11.63</v>
      </c>
      <c r="S103" s="47">
        <f>Table_Query_from_Mac10[[#This Row],[UnitPriceFuture]]*Table_Query_from_Mac10[[#This Row],[qtytoShipFuture]]</f>
        <v>372.16</v>
      </c>
      <c r="T103" s="47">
        <f>ROUND(Table_Query_from_Mac10[[#This Row],[qty_to_ship]]*(1+Table_Query_from_Mac10[[#This Row],[VolumeIncreasebyType]]),0)</f>
        <v>32</v>
      </c>
      <c r="U103" s="47">
        <f>Table_Query_from_Mac10[[#This Row],[qtytoShipFuture]]*Table_Query_from_Mac10[[#This Row],[Future-cost]]</f>
        <v>187.52</v>
      </c>
      <c r="V103" s="47">
        <f>Table_Query_from_Mac10[[#This Row],[qtytoShipFuture]]-Table_Query_from_Mac10[[#This Row],[qty_to_ship]]</f>
        <v>0</v>
      </c>
      <c r="W103" s="47">
        <f>Table_Query_from_Mac10[[#This Row],[UnitPriceFuture]]</f>
        <v>11.63</v>
      </c>
      <c r="X103" s="47">
        <f>Table_Query_from_Mac10[[#This Row],[Unit Increase]]*Table_Query_from_Mac10[[#This Row],[UnitPriceFuture]]</f>
        <v>0</v>
      </c>
      <c r="Y103" s="47">
        <f>Table_Query_from_Mac10[[#This Row],[Unit Increase]]*Table_Query_from_Mac10[[#This Row],[Future-cost]]</f>
        <v>0</v>
      </c>
      <c r="Z103" s="47">
        <f>-(Table_Query_from_Mac10[[#This Row],[Incremental Sales]]+((Table_Query_from_Mac10[[#This Row],[Incremental Sales]]*-(SUM(Summary!$S$8:$S$9)))))*Summary!$S$18</f>
        <v>0</v>
      </c>
      <c r="AA103" s="47">
        <f>IFERROR(Table_Query_from_Mac10[[#This Row],[Incremental Cost]]/Table_Query_from_Mac10[[#This Row],[Incremental Sales]],0)</f>
        <v>0</v>
      </c>
      <c r="AB103" s="47">
        <f>IFERROR(Table_Query_from_Mac10[[#This Row],[TotalCostFuture]]/Table_Query_from_Mac10[[#This Row],[totalsalesFuture]],0)</f>
        <v>0.50386930352536541</v>
      </c>
      <c r="AN103" s="31">
        <v>128</v>
      </c>
      <c r="AO103">
        <f t="shared" si="2"/>
        <v>32</v>
      </c>
      <c r="AQ103" s="31">
        <v>33.24</v>
      </c>
      <c r="AR103">
        <f t="shared" si="3"/>
        <v>11.63</v>
      </c>
    </row>
    <row r="104" spans="1:44" x14ac:dyDescent="0.25">
      <c r="A104">
        <v>90007</v>
      </c>
      <c r="B104">
        <v>6</v>
      </c>
      <c r="C104" t="s">
        <v>86</v>
      </c>
      <c r="D104" t="s">
        <v>79</v>
      </c>
      <c r="E104">
        <v>9</v>
      </c>
      <c r="F104">
        <v>7.12</v>
      </c>
      <c r="G104">
        <v>14.59</v>
      </c>
      <c r="H104" s="1">
        <v>44839</v>
      </c>
      <c r="I104" s="20">
        <v>0</v>
      </c>
      <c r="J104" s="47">
        <f>Table_Query_from_Mac10[[#This Row],[unit_price]]-(Table_Query_from_Mac10[[#This Row],[unit_price]]*(Table_Query_from_Mac10[[#This Row],[discount_pct]]/100))</f>
        <v>14.59</v>
      </c>
      <c r="K104" s="47">
        <f>Table_Query_from_Mac10[[#This Row],[unit_cost]]</f>
        <v>7.12</v>
      </c>
      <c r="L104" s="47">
        <f>Table_Query_from_Mac10[[#This Row],[Live-cost]]*(1+Table_Query_from_Mac10[[#This Row],[CogsIncreasebyTYPE]])</f>
        <v>7.12</v>
      </c>
      <c r="M104" s="47">
        <f>Table_Query_from_Mac10[[#This Row],[Live-cost]]*Table_Query_from_Mac10[[#This Row],[qty_to_ship]]</f>
        <v>64.08</v>
      </c>
      <c r="N104" s="47">
        <f>IF(Table_Query_from_Mac10[[#This Row],[item_no]]="KDA",-Table_Query_from_Mac10[[#This Row],[unit_price]],Table_Query_from_Mac10[[#This Row],[Net Unit]]*Table_Query_from_Mac10[[#This Row],[qty_to_ship]])</f>
        <v>131.31</v>
      </c>
      <c r="O104" s="47">
        <f>SUMIFS(Summary!C:C,Summary!H:H,Table_Query_from_Mac10[[#This Row],[Juiceoc]])</f>
        <v>0</v>
      </c>
      <c r="P104" s="47">
        <f>SUMIFS(Summary!D:D,Summary!H:H,Table_Query_from_Mac10[[#This Row],[Juiceoc]])</f>
        <v>0</v>
      </c>
      <c r="Q104" s="47">
        <f>SUMIFS(Summary!E:E,Summary!H:H,Table_Query_from_Mac10[[#This Row],[Juiceoc]])</f>
        <v>0</v>
      </c>
      <c r="R104" s="47">
        <f>Table_Query_from_Mac10[[#This Row],[Net Unit]]*(1+Table_Query_from_Mac10[[#This Row],[PriceIncreasebyType]])</f>
        <v>14.59</v>
      </c>
      <c r="S104" s="47">
        <f>Table_Query_from_Mac10[[#This Row],[UnitPriceFuture]]*Table_Query_from_Mac10[[#This Row],[qtytoShipFuture]]</f>
        <v>131.31</v>
      </c>
      <c r="T104" s="47">
        <f>ROUND(Table_Query_from_Mac10[[#This Row],[qty_to_ship]]*(1+Table_Query_from_Mac10[[#This Row],[VolumeIncreasebyType]]),0)</f>
        <v>9</v>
      </c>
      <c r="U104" s="47">
        <f>Table_Query_from_Mac10[[#This Row],[qtytoShipFuture]]*Table_Query_from_Mac10[[#This Row],[Future-cost]]</f>
        <v>64.08</v>
      </c>
      <c r="V104" s="47">
        <f>Table_Query_from_Mac10[[#This Row],[qtytoShipFuture]]-Table_Query_from_Mac10[[#This Row],[qty_to_ship]]</f>
        <v>0</v>
      </c>
      <c r="W104" s="47">
        <f>Table_Query_from_Mac10[[#This Row],[UnitPriceFuture]]</f>
        <v>14.59</v>
      </c>
      <c r="X104" s="47">
        <f>Table_Query_from_Mac10[[#This Row],[Unit Increase]]*Table_Query_from_Mac10[[#This Row],[UnitPriceFuture]]</f>
        <v>0</v>
      </c>
      <c r="Y104" s="47">
        <f>Table_Query_from_Mac10[[#This Row],[Unit Increase]]*Table_Query_from_Mac10[[#This Row],[Future-cost]]</f>
        <v>0</v>
      </c>
      <c r="Z104" s="47">
        <f>-(Table_Query_from_Mac10[[#This Row],[Incremental Sales]]+((Table_Query_from_Mac10[[#This Row],[Incremental Sales]]*-(SUM(Summary!$S$8:$S$9)))))*Summary!$S$18</f>
        <v>0</v>
      </c>
      <c r="AA104" s="47">
        <f>IFERROR(Table_Query_from_Mac10[[#This Row],[Incremental Cost]]/Table_Query_from_Mac10[[#This Row],[Incremental Sales]],0)</f>
        <v>0</v>
      </c>
      <c r="AB104" s="47">
        <f>IFERROR(Table_Query_from_Mac10[[#This Row],[TotalCostFuture]]/Table_Query_from_Mac10[[#This Row],[totalsalesFuture]],0)</f>
        <v>0.48800548320767645</v>
      </c>
      <c r="AN104" s="30">
        <v>36</v>
      </c>
      <c r="AO104">
        <f t="shared" si="2"/>
        <v>9</v>
      </c>
      <c r="AQ104" s="30">
        <v>41.68</v>
      </c>
      <c r="AR104">
        <f t="shared" si="3"/>
        <v>14.59</v>
      </c>
    </row>
    <row r="105" spans="1:44" x14ac:dyDescent="0.25">
      <c r="A105">
        <v>90007</v>
      </c>
      <c r="B105">
        <v>7</v>
      </c>
      <c r="C105" t="s">
        <v>86</v>
      </c>
      <c r="D105" t="s">
        <v>79</v>
      </c>
      <c r="E105">
        <v>9</v>
      </c>
      <c r="F105">
        <v>8.44</v>
      </c>
      <c r="G105">
        <v>18.16</v>
      </c>
      <c r="H105" s="1">
        <v>44839</v>
      </c>
      <c r="I105" s="20">
        <v>0</v>
      </c>
      <c r="J105" s="47">
        <f>Table_Query_from_Mac10[[#This Row],[unit_price]]-(Table_Query_from_Mac10[[#This Row],[unit_price]]*(Table_Query_from_Mac10[[#This Row],[discount_pct]]/100))</f>
        <v>18.16</v>
      </c>
      <c r="K105" s="47">
        <f>Table_Query_from_Mac10[[#This Row],[unit_cost]]</f>
        <v>8.44</v>
      </c>
      <c r="L105" s="47">
        <f>Table_Query_from_Mac10[[#This Row],[Live-cost]]*(1+Table_Query_from_Mac10[[#This Row],[CogsIncreasebyTYPE]])</f>
        <v>8.44</v>
      </c>
      <c r="M105" s="47">
        <f>Table_Query_from_Mac10[[#This Row],[Live-cost]]*Table_Query_from_Mac10[[#This Row],[qty_to_ship]]</f>
        <v>75.959999999999994</v>
      </c>
      <c r="N105" s="47">
        <f>IF(Table_Query_from_Mac10[[#This Row],[item_no]]="KDA",-Table_Query_from_Mac10[[#This Row],[unit_price]],Table_Query_from_Mac10[[#This Row],[Net Unit]]*Table_Query_from_Mac10[[#This Row],[qty_to_ship]])</f>
        <v>163.44</v>
      </c>
      <c r="O105" s="47">
        <f>SUMIFS(Summary!C:C,Summary!H:H,Table_Query_from_Mac10[[#This Row],[Juiceoc]])</f>
        <v>0</v>
      </c>
      <c r="P105" s="47">
        <f>SUMIFS(Summary!D:D,Summary!H:H,Table_Query_from_Mac10[[#This Row],[Juiceoc]])</f>
        <v>0</v>
      </c>
      <c r="Q105" s="47">
        <f>SUMIFS(Summary!E:E,Summary!H:H,Table_Query_from_Mac10[[#This Row],[Juiceoc]])</f>
        <v>0</v>
      </c>
      <c r="R105" s="47">
        <f>Table_Query_from_Mac10[[#This Row],[Net Unit]]*(1+Table_Query_from_Mac10[[#This Row],[PriceIncreasebyType]])</f>
        <v>18.16</v>
      </c>
      <c r="S105" s="47">
        <f>Table_Query_from_Mac10[[#This Row],[UnitPriceFuture]]*Table_Query_from_Mac10[[#This Row],[qtytoShipFuture]]</f>
        <v>163.44</v>
      </c>
      <c r="T105" s="47">
        <f>ROUND(Table_Query_from_Mac10[[#This Row],[qty_to_ship]]*(1+Table_Query_from_Mac10[[#This Row],[VolumeIncreasebyType]]),0)</f>
        <v>9</v>
      </c>
      <c r="U105" s="47">
        <f>Table_Query_from_Mac10[[#This Row],[qtytoShipFuture]]*Table_Query_from_Mac10[[#This Row],[Future-cost]]</f>
        <v>75.959999999999994</v>
      </c>
      <c r="V105" s="47">
        <f>Table_Query_from_Mac10[[#This Row],[qtytoShipFuture]]-Table_Query_from_Mac10[[#This Row],[qty_to_ship]]</f>
        <v>0</v>
      </c>
      <c r="W105" s="47">
        <f>Table_Query_from_Mac10[[#This Row],[UnitPriceFuture]]</f>
        <v>18.16</v>
      </c>
      <c r="X105" s="47">
        <f>Table_Query_from_Mac10[[#This Row],[Unit Increase]]*Table_Query_from_Mac10[[#This Row],[UnitPriceFuture]]</f>
        <v>0</v>
      </c>
      <c r="Y105" s="47">
        <f>Table_Query_from_Mac10[[#This Row],[Unit Increase]]*Table_Query_from_Mac10[[#This Row],[Future-cost]]</f>
        <v>0</v>
      </c>
      <c r="Z105" s="47">
        <f>-(Table_Query_from_Mac10[[#This Row],[Incremental Sales]]+((Table_Query_from_Mac10[[#This Row],[Incremental Sales]]*-(SUM(Summary!$S$8:$S$9)))))*Summary!$S$18</f>
        <v>0</v>
      </c>
      <c r="AA105" s="47">
        <f>IFERROR(Table_Query_from_Mac10[[#This Row],[Incremental Cost]]/Table_Query_from_Mac10[[#This Row],[Incremental Sales]],0)</f>
        <v>0</v>
      </c>
      <c r="AB105" s="47">
        <f>IFERROR(Table_Query_from_Mac10[[#This Row],[TotalCostFuture]]/Table_Query_from_Mac10[[#This Row],[totalsalesFuture]],0)</f>
        <v>0.46475770925110127</v>
      </c>
      <c r="AN105" s="31">
        <v>36</v>
      </c>
      <c r="AO105">
        <f t="shared" si="2"/>
        <v>9</v>
      </c>
      <c r="AQ105" s="31">
        <v>51.89</v>
      </c>
      <c r="AR105">
        <f t="shared" si="3"/>
        <v>18.16</v>
      </c>
    </row>
    <row r="106" spans="1:44" x14ac:dyDescent="0.25">
      <c r="A106">
        <v>90007</v>
      </c>
      <c r="B106">
        <v>8</v>
      </c>
      <c r="C106" t="s">
        <v>86</v>
      </c>
      <c r="D106" t="s">
        <v>79</v>
      </c>
      <c r="E106">
        <v>5</v>
      </c>
      <c r="F106">
        <v>11.58</v>
      </c>
      <c r="G106">
        <v>25.06</v>
      </c>
      <c r="H106" s="1">
        <v>44839</v>
      </c>
      <c r="I106" s="20">
        <v>0</v>
      </c>
      <c r="J106" s="47">
        <f>Table_Query_from_Mac10[[#This Row],[unit_price]]-(Table_Query_from_Mac10[[#This Row],[unit_price]]*(Table_Query_from_Mac10[[#This Row],[discount_pct]]/100))</f>
        <v>25.06</v>
      </c>
      <c r="K106" s="47">
        <f>Table_Query_from_Mac10[[#This Row],[unit_cost]]</f>
        <v>11.58</v>
      </c>
      <c r="L106" s="47">
        <f>Table_Query_from_Mac10[[#This Row],[Live-cost]]*(1+Table_Query_from_Mac10[[#This Row],[CogsIncreasebyTYPE]])</f>
        <v>11.58</v>
      </c>
      <c r="M106" s="47">
        <f>Table_Query_from_Mac10[[#This Row],[Live-cost]]*Table_Query_from_Mac10[[#This Row],[qty_to_ship]]</f>
        <v>57.9</v>
      </c>
      <c r="N106" s="47">
        <f>IF(Table_Query_from_Mac10[[#This Row],[item_no]]="KDA",-Table_Query_from_Mac10[[#This Row],[unit_price]],Table_Query_from_Mac10[[#This Row],[Net Unit]]*Table_Query_from_Mac10[[#This Row],[qty_to_ship]])</f>
        <v>125.3</v>
      </c>
      <c r="O106" s="47">
        <f>SUMIFS(Summary!C:C,Summary!H:H,Table_Query_from_Mac10[[#This Row],[Juiceoc]])</f>
        <v>0</v>
      </c>
      <c r="P106" s="47">
        <f>SUMIFS(Summary!D:D,Summary!H:H,Table_Query_from_Mac10[[#This Row],[Juiceoc]])</f>
        <v>0</v>
      </c>
      <c r="Q106" s="47">
        <f>SUMIFS(Summary!E:E,Summary!H:H,Table_Query_from_Mac10[[#This Row],[Juiceoc]])</f>
        <v>0</v>
      </c>
      <c r="R106" s="47">
        <f>Table_Query_from_Mac10[[#This Row],[Net Unit]]*(1+Table_Query_from_Mac10[[#This Row],[PriceIncreasebyType]])</f>
        <v>25.06</v>
      </c>
      <c r="S106" s="47">
        <f>Table_Query_from_Mac10[[#This Row],[UnitPriceFuture]]*Table_Query_from_Mac10[[#This Row],[qtytoShipFuture]]</f>
        <v>125.3</v>
      </c>
      <c r="T106" s="47">
        <f>ROUND(Table_Query_from_Mac10[[#This Row],[qty_to_ship]]*(1+Table_Query_from_Mac10[[#This Row],[VolumeIncreasebyType]]),0)</f>
        <v>5</v>
      </c>
      <c r="U106" s="47">
        <f>Table_Query_from_Mac10[[#This Row],[qtytoShipFuture]]*Table_Query_from_Mac10[[#This Row],[Future-cost]]</f>
        <v>57.9</v>
      </c>
      <c r="V106" s="47">
        <f>Table_Query_from_Mac10[[#This Row],[qtytoShipFuture]]-Table_Query_from_Mac10[[#This Row],[qty_to_ship]]</f>
        <v>0</v>
      </c>
      <c r="W106" s="47">
        <f>Table_Query_from_Mac10[[#This Row],[UnitPriceFuture]]</f>
        <v>25.06</v>
      </c>
      <c r="X106" s="47">
        <f>Table_Query_from_Mac10[[#This Row],[Unit Increase]]*Table_Query_from_Mac10[[#This Row],[UnitPriceFuture]]</f>
        <v>0</v>
      </c>
      <c r="Y106" s="47">
        <f>Table_Query_from_Mac10[[#This Row],[Unit Increase]]*Table_Query_from_Mac10[[#This Row],[Future-cost]]</f>
        <v>0</v>
      </c>
      <c r="Z106" s="47">
        <f>-(Table_Query_from_Mac10[[#This Row],[Incremental Sales]]+((Table_Query_from_Mac10[[#This Row],[Incremental Sales]]*-(SUM(Summary!$S$8:$S$9)))))*Summary!$S$18</f>
        <v>0</v>
      </c>
      <c r="AA106" s="47">
        <f>IFERROR(Table_Query_from_Mac10[[#This Row],[Incremental Cost]]/Table_Query_from_Mac10[[#This Row],[Incremental Sales]],0)</f>
        <v>0</v>
      </c>
      <c r="AB106" s="47">
        <f>IFERROR(Table_Query_from_Mac10[[#This Row],[TotalCostFuture]]/Table_Query_from_Mac10[[#This Row],[totalsalesFuture]],0)</f>
        <v>0.46209098164405427</v>
      </c>
      <c r="AN106" s="30">
        <v>18</v>
      </c>
      <c r="AO106">
        <f t="shared" si="2"/>
        <v>5</v>
      </c>
      <c r="AQ106" s="30">
        <v>71.599999999999994</v>
      </c>
      <c r="AR106">
        <f t="shared" si="3"/>
        <v>25.06</v>
      </c>
    </row>
    <row r="107" spans="1:44" x14ac:dyDescent="0.25">
      <c r="A107">
        <v>90007</v>
      </c>
      <c r="B107">
        <v>9</v>
      </c>
      <c r="C107" t="s">
        <v>86</v>
      </c>
      <c r="D107" t="s">
        <v>79</v>
      </c>
      <c r="E107">
        <v>3</v>
      </c>
      <c r="F107">
        <v>13.23</v>
      </c>
      <c r="G107">
        <v>29.12</v>
      </c>
      <c r="H107" s="1">
        <v>44839</v>
      </c>
      <c r="I107" s="20">
        <v>0</v>
      </c>
      <c r="J107" s="47">
        <f>Table_Query_from_Mac10[[#This Row],[unit_price]]-(Table_Query_from_Mac10[[#This Row],[unit_price]]*(Table_Query_from_Mac10[[#This Row],[discount_pct]]/100))</f>
        <v>29.12</v>
      </c>
      <c r="K107" s="47">
        <f>Table_Query_from_Mac10[[#This Row],[unit_cost]]</f>
        <v>13.23</v>
      </c>
      <c r="L107" s="47">
        <f>Table_Query_from_Mac10[[#This Row],[Live-cost]]*(1+Table_Query_from_Mac10[[#This Row],[CogsIncreasebyTYPE]])</f>
        <v>13.23</v>
      </c>
      <c r="M107" s="47">
        <f>Table_Query_from_Mac10[[#This Row],[Live-cost]]*Table_Query_from_Mac10[[#This Row],[qty_to_ship]]</f>
        <v>39.69</v>
      </c>
      <c r="N107" s="47">
        <f>IF(Table_Query_from_Mac10[[#This Row],[item_no]]="KDA",-Table_Query_from_Mac10[[#This Row],[unit_price]],Table_Query_from_Mac10[[#This Row],[Net Unit]]*Table_Query_from_Mac10[[#This Row],[qty_to_ship]])</f>
        <v>87.36</v>
      </c>
      <c r="O107" s="47">
        <f>SUMIFS(Summary!C:C,Summary!H:H,Table_Query_from_Mac10[[#This Row],[Juiceoc]])</f>
        <v>0</v>
      </c>
      <c r="P107" s="47">
        <f>SUMIFS(Summary!D:D,Summary!H:H,Table_Query_from_Mac10[[#This Row],[Juiceoc]])</f>
        <v>0</v>
      </c>
      <c r="Q107" s="47">
        <f>SUMIFS(Summary!E:E,Summary!H:H,Table_Query_from_Mac10[[#This Row],[Juiceoc]])</f>
        <v>0</v>
      </c>
      <c r="R107" s="47">
        <f>Table_Query_from_Mac10[[#This Row],[Net Unit]]*(1+Table_Query_from_Mac10[[#This Row],[PriceIncreasebyType]])</f>
        <v>29.12</v>
      </c>
      <c r="S107" s="47">
        <f>Table_Query_from_Mac10[[#This Row],[UnitPriceFuture]]*Table_Query_from_Mac10[[#This Row],[qtytoShipFuture]]</f>
        <v>87.36</v>
      </c>
      <c r="T107" s="47">
        <f>ROUND(Table_Query_from_Mac10[[#This Row],[qty_to_ship]]*(1+Table_Query_from_Mac10[[#This Row],[VolumeIncreasebyType]]),0)</f>
        <v>3</v>
      </c>
      <c r="U107" s="47">
        <f>Table_Query_from_Mac10[[#This Row],[qtytoShipFuture]]*Table_Query_from_Mac10[[#This Row],[Future-cost]]</f>
        <v>39.69</v>
      </c>
      <c r="V107" s="47">
        <f>Table_Query_from_Mac10[[#This Row],[qtytoShipFuture]]-Table_Query_from_Mac10[[#This Row],[qty_to_ship]]</f>
        <v>0</v>
      </c>
      <c r="W107" s="47">
        <f>Table_Query_from_Mac10[[#This Row],[UnitPriceFuture]]</f>
        <v>29.12</v>
      </c>
      <c r="X107" s="47">
        <f>Table_Query_from_Mac10[[#This Row],[Unit Increase]]*Table_Query_from_Mac10[[#This Row],[UnitPriceFuture]]</f>
        <v>0</v>
      </c>
      <c r="Y107" s="47">
        <f>Table_Query_from_Mac10[[#This Row],[Unit Increase]]*Table_Query_from_Mac10[[#This Row],[Future-cost]]</f>
        <v>0</v>
      </c>
      <c r="Z107" s="47">
        <f>-(Table_Query_from_Mac10[[#This Row],[Incremental Sales]]+((Table_Query_from_Mac10[[#This Row],[Incremental Sales]]*-(SUM(Summary!$S$8:$S$9)))))*Summary!$S$18</f>
        <v>0</v>
      </c>
      <c r="AA107" s="47">
        <f>IFERROR(Table_Query_from_Mac10[[#This Row],[Incremental Cost]]/Table_Query_from_Mac10[[#This Row],[Incremental Sales]],0)</f>
        <v>0</v>
      </c>
      <c r="AB107" s="47">
        <f>IFERROR(Table_Query_from_Mac10[[#This Row],[TotalCostFuture]]/Table_Query_from_Mac10[[#This Row],[totalsalesFuture]],0)</f>
        <v>0.45432692307692307</v>
      </c>
      <c r="AN107" s="31">
        <v>12</v>
      </c>
      <c r="AO107">
        <f t="shared" si="2"/>
        <v>3</v>
      </c>
      <c r="AQ107" s="31">
        <v>83.19</v>
      </c>
      <c r="AR107">
        <f t="shared" si="3"/>
        <v>29.12</v>
      </c>
    </row>
    <row r="108" spans="1:44" x14ac:dyDescent="0.25">
      <c r="A108">
        <v>90007</v>
      </c>
      <c r="B108">
        <v>10</v>
      </c>
      <c r="C108" t="s">
        <v>86</v>
      </c>
      <c r="D108" t="s">
        <v>79</v>
      </c>
      <c r="E108">
        <v>13</v>
      </c>
      <c r="F108">
        <v>5.56</v>
      </c>
      <c r="G108">
        <v>11.99</v>
      </c>
      <c r="H108" s="1">
        <v>44839</v>
      </c>
      <c r="I108" s="20">
        <v>0</v>
      </c>
      <c r="J108" s="47">
        <f>Table_Query_from_Mac10[[#This Row],[unit_price]]-(Table_Query_from_Mac10[[#This Row],[unit_price]]*(Table_Query_from_Mac10[[#This Row],[discount_pct]]/100))</f>
        <v>11.99</v>
      </c>
      <c r="K108" s="47">
        <f>Table_Query_from_Mac10[[#This Row],[unit_cost]]</f>
        <v>5.56</v>
      </c>
      <c r="L108" s="47">
        <f>Table_Query_from_Mac10[[#This Row],[Live-cost]]*(1+Table_Query_from_Mac10[[#This Row],[CogsIncreasebyTYPE]])</f>
        <v>5.56</v>
      </c>
      <c r="M108" s="47">
        <f>Table_Query_from_Mac10[[#This Row],[Live-cost]]*Table_Query_from_Mac10[[#This Row],[qty_to_ship]]</f>
        <v>72.28</v>
      </c>
      <c r="N108" s="47">
        <f>IF(Table_Query_from_Mac10[[#This Row],[item_no]]="KDA",-Table_Query_from_Mac10[[#This Row],[unit_price]],Table_Query_from_Mac10[[#This Row],[Net Unit]]*Table_Query_from_Mac10[[#This Row],[qty_to_ship]])</f>
        <v>155.87</v>
      </c>
      <c r="O108" s="47">
        <f>SUMIFS(Summary!C:C,Summary!H:H,Table_Query_from_Mac10[[#This Row],[Juiceoc]])</f>
        <v>0</v>
      </c>
      <c r="P108" s="47">
        <f>SUMIFS(Summary!D:D,Summary!H:H,Table_Query_from_Mac10[[#This Row],[Juiceoc]])</f>
        <v>0</v>
      </c>
      <c r="Q108" s="47">
        <f>SUMIFS(Summary!E:E,Summary!H:H,Table_Query_from_Mac10[[#This Row],[Juiceoc]])</f>
        <v>0</v>
      </c>
      <c r="R108" s="47">
        <f>Table_Query_from_Mac10[[#This Row],[Net Unit]]*(1+Table_Query_from_Mac10[[#This Row],[PriceIncreasebyType]])</f>
        <v>11.99</v>
      </c>
      <c r="S108" s="47">
        <f>Table_Query_from_Mac10[[#This Row],[UnitPriceFuture]]*Table_Query_from_Mac10[[#This Row],[qtytoShipFuture]]</f>
        <v>155.87</v>
      </c>
      <c r="T108" s="47">
        <f>ROUND(Table_Query_from_Mac10[[#This Row],[qty_to_ship]]*(1+Table_Query_from_Mac10[[#This Row],[VolumeIncreasebyType]]),0)</f>
        <v>13</v>
      </c>
      <c r="U108" s="47">
        <f>Table_Query_from_Mac10[[#This Row],[qtytoShipFuture]]*Table_Query_from_Mac10[[#This Row],[Future-cost]]</f>
        <v>72.28</v>
      </c>
      <c r="V108" s="47">
        <f>Table_Query_from_Mac10[[#This Row],[qtytoShipFuture]]-Table_Query_from_Mac10[[#This Row],[qty_to_ship]]</f>
        <v>0</v>
      </c>
      <c r="W108" s="47">
        <f>Table_Query_from_Mac10[[#This Row],[UnitPriceFuture]]</f>
        <v>11.99</v>
      </c>
      <c r="X108" s="47">
        <f>Table_Query_from_Mac10[[#This Row],[Unit Increase]]*Table_Query_from_Mac10[[#This Row],[UnitPriceFuture]]</f>
        <v>0</v>
      </c>
      <c r="Y108" s="47">
        <f>Table_Query_from_Mac10[[#This Row],[Unit Increase]]*Table_Query_from_Mac10[[#This Row],[Future-cost]]</f>
        <v>0</v>
      </c>
      <c r="Z108" s="47">
        <f>-(Table_Query_from_Mac10[[#This Row],[Incremental Sales]]+((Table_Query_from_Mac10[[#This Row],[Incremental Sales]]*-(SUM(Summary!$S$8:$S$9)))))*Summary!$S$18</f>
        <v>0</v>
      </c>
      <c r="AA108" s="47">
        <f>IFERROR(Table_Query_from_Mac10[[#This Row],[Incremental Cost]]/Table_Query_from_Mac10[[#This Row],[Incremental Sales]],0)</f>
        <v>0</v>
      </c>
      <c r="AB108" s="47">
        <f>IFERROR(Table_Query_from_Mac10[[#This Row],[TotalCostFuture]]/Table_Query_from_Mac10[[#This Row],[totalsalesFuture]],0)</f>
        <v>0.46371976647206004</v>
      </c>
      <c r="AN108" s="30">
        <v>50</v>
      </c>
      <c r="AO108">
        <f t="shared" si="2"/>
        <v>13</v>
      </c>
      <c r="AQ108" s="30">
        <v>34.26</v>
      </c>
      <c r="AR108">
        <f t="shared" si="3"/>
        <v>11.99</v>
      </c>
    </row>
    <row r="109" spans="1:44" x14ac:dyDescent="0.25">
      <c r="A109">
        <v>90007</v>
      </c>
      <c r="B109">
        <v>11</v>
      </c>
      <c r="C109" t="s">
        <v>86</v>
      </c>
      <c r="D109" t="s">
        <v>79</v>
      </c>
      <c r="E109">
        <v>10</v>
      </c>
      <c r="F109">
        <v>5.99</v>
      </c>
      <c r="G109">
        <v>12.61</v>
      </c>
      <c r="H109" s="1">
        <v>44839</v>
      </c>
      <c r="I109" s="20">
        <v>0</v>
      </c>
      <c r="J109" s="47">
        <f>Table_Query_from_Mac10[[#This Row],[unit_price]]-(Table_Query_from_Mac10[[#This Row],[unit_price]]*(Table_Query_from_Mac10[[#This Row],[discount_pct]]/100))</f>
        <v>12.61</v>
      </c>
      <c r="K109" s="47">
        <f>Table_Query_from_Mac10[[#This Row],[unit_cost]]</f>
        <v>5.99</v>
      </c>
      <c r="L109" s="47">
        <f>Table_Query_from_Mac10[[#This Row],[Live-cost]]*(1+Table_Query_from_Mac10[[#This Row],[CogsIncreasebyTYPE]])</f>
        <v>5.99</v>
      </c>
      <c r="M109" s="47">
        <f>Table_Query_from_Mac10[[#This Row],[Live-cost]]*Table_Query_from_Mac10[[#This Row],[qty_to_ship]]</f>
        <v>59.900000000000006</v>
      </c>
      <c r="N109" s="47">
        <f>IF(Table_Query_from_Mac10[[#This Row],[item_no]]="KDA",-Table_Query_from_Mac10[[#This Row],[unit_price]],Table_Query_from_Mac10[[#This Row],[Net Unit]]*Table_Query_from_Mac10[[#This Row],[qty_to_ship]])</f>
        <v>126.1</v>
      </c>
      <c r="O109" s="47">
        <f>SUMIFS(Summary!C:C,Summary!H:H,Table_Query_from_Mac10[[#This Row],[Juiceoc]])</f>
        <v>0</v>
      </c>
      <c r="P109" s="47">
        <f>SUMIFS(Summary!D:D,Summary!H:H,Table_Query_from_Mac10[[#This Row],[Juiceoc]])</f>
        <v>0</v>
      </c>
      <c r="Q109" s="47">
        <f>SUMIFS(Summary!E:E,Summary!H:H,Table_Query_from_Mac10[[#This Row],[Juiceoc]])</f>
        <v>0</v>
      </c>
      <c r="R109" s="47">
        <f>Table_Query_from_Mac10[[#This Row],[Net Unit]]*(1+Table_Query_from_Mac10[[#This Row],[PriceIncreasebyType]])</f>
        <v>12.61</v>
      </c>
      <c r="S109" s="47">
        <f>Table_Query_from_Mac10[[#This Row],[UnitPriceFuture]]*Table_Query_from_Mac10[[#This Row],[qtytoShipFuture]]</f>
        <v>126.1</v>
      </c>
      <c r="T109" s="47">
        <f>ROUND(Table_Query_from_Mac10[[#This Row],[qty_to_ship]]*(1+Table_Query_from_Mac10[[#This Row],[VolumeIncreasebyType]]),0)</f>
        <v>10</v>
      </c>
      <c r="U109" s="47">
        <f>Table_Query_from_Mac10[[#This Row],[qtytoShipFuture]]*Table_Query_from_Mac10[[#This Row],[Future-cost]]</f>
        <v>59.900000000000006</v>
      </c>
      <c r="V109" s="47">
        <f>Table_Query_from_Mac10[[#This Row],[qtytoShipFuture]]-Table_Query_from_Mac10[[#This Row],[qty_to_ship]]</f>
        <v>0</v>
      </c>
      <c r="W109" s="47">
        <f>Table_Query_from_Mac10[[#This Row],[UnitPriceFuture]]</f>
        <v>12.61</v>
      </c>
      <c r="X109" s="47">
        <f>Table_Query_from_Mac10[[#This Row],[Unit Increase]]*Table_Query_from_Mac10[[#This Row],[UnitPriceFuture]]</f>
        <v>0</v>
      </c>
      <c r="Y109" s="47">
        <f>Table_Query_from_Mac10[[#This Row],[Unit Increase]]*Table_Query_from_Mac10[[#This Row],[Future-cost]]</f>
        <v>0</v>
      </c>
      <c r="Z109" s="47">
        <f>-(Table_Query_from_Mac10[[#This Row],[Incremental Sales]]+((Table_Query_from_Mac10[[#This Row],[Incremental Sales]]*-(SUM(Summary!$S$8:$S$9)))))*Summary!$S$18</f>
        <v>0</v>
      </c>
      <c r="AA109" s="47">
        <f>IFERROR(Table_Query_from_Mac10[[#This Row],[Incremental Cost]]/Table_Query_from_Mac10[[#This Row],[Incremental Sales]],0)</f>
        <v>0</v>
      </c>
      <c r="AB109" s="47">
        <f>IFERROR(Table_Query_from_Mac10[[#This Row],[TotalCostFuture]]/Table_Query_from_Mac10[[#This Row],[totalsalesFuture]],0)</f>
        <v>0.47501982553528954</v>
      </c>
      <c r="AN109" s="31">
        <v>40</v>
      </c>
      <c r="AO109">
        <f t="shared" si="2"/>
        <v>10</v>
      </c>
      <c r="AQ109" s="31">
        <v>36.020000000000003</v>
      </c>
      <c r="AR109">
        <f t="shared" si="3"/>
        <v>12.61</v>
      </c>
    </row>
    <row r="110" spans="1:44" x14ac:dyDescent="0.25">
      <c r="A110">
        <v>90007</v>
      </c>
      <c r="B110">
        <v>12</v>
      </c>
      <c r="C110" t="s">
        <v>86</v>
      </c>
      <c r="D110" t="s">
        <v>79</v>
      </c>
      <c r="E110">
        <v>8</v>
      </c>
      <c r="F110">
        <v>6.64</v>
      </c>
      <c r="G110">
        <v>14.14</v>
      </c>
      <c r="H110" s="1">
        <v>44839</v>
      </c>
      <c r="I110" s="20">
        <v>0</v>
      </c>
      <c r="J110" s="47">
        <f>Table_Query_from_Mac10[[#This Row],[unit_price]]-(Table_Query_from_Mac10[[#This Row],[unit_price]]*(Table_Query_from_Mac10[[#This Row],[discount_pct]]/100))</f>
        <v>14.14</v>
      </c>
      <c r="K110" s="47">
        <f>Table_Query_from_Mac10[[#This Row],[unit_cost]]</f>
        <v>6.64</v>
      </c>
      <c r="L110" s="47">
        <f>Table_Query_from_Mac10[[#This Row],[Live-cost]]*(1+Table_Query_from_Mac10[[#This Row],[CogsIncreasebyTYPE]])</f>
        <v>6.64</v>
      </c>
      <c r="M110" s="47">
        <f>Table_Query_from_Mac10[[#This Row],[Live-cost]]*Table_Query_from_Mac10[[#This Row],[qty_to_ship]]</f>
        <v>53.12</v>
      </c>
      <c r="N110" s="47">
        <f>IF(Table_Query_from_Mac10[[#This Row],[item_no]]="KDA",-Table_Query_from_Mac10[[#This Row],[unit_price]],Table_Query_from_Mac10[[#This Row],[Net Unit]]*Table_Query_from_Mac10[[#This Row],[qty_to_ship]])</f>
        <v>113.12</v>
      </c>
      <c r="O110" s="47">
        <f>SUMIFS(Summary!C:C,Summary!H:H,Table_Query_from_Mac10[[#This Row],[Juiceoc]])</f>
        <v>0</v>
      </c>
      <c r="P110" s="47">
        <f>SUMIFS(Summary!D:D,Summary!H:H,Table_Query_from_Mac10[[#This Row],[Juiceoc]])</f>
        <v>0</v>
      </c>
      <c r="Q110" s="47">
        <f>SUMIFS(Summary!E:E,Summary!H:H,Table_Query_from_Mac10[[#This Row],[Juiceoc]])</f>
        <v>0</v>
      </c>
      <c r="R110" s="47">
        <f>Table_Query_from_Mac10[[#This Row],[Net Unit]]*(1+Table_Query_from_Mac10[[#This Row],[PriceIncreasebyType]])</f>
        <v>14.14</v>
      </c>
      <c r="S110" s="47">
        <f>Table_Query_from_Mac10[[#This Row],[UnitPriceFuture]]*Table_Query_from_Mac10[[#This Row],[qtytoShipFuture]]</f>
        <v>113.12</v>
      </c>
      <c r="T110" s="47">
        <f>ROUND(Table_Query_from_Mac10[[#This Row],[qty_to_ship]]*(1+Table_Query_from_Mac10[[#This Row],[VolumeIncreasebyType]]),0)</f>
        <v>8</v>
      </c>
      <c r="U110" s="47">
        <f>Table_Query_from_Mac10[[#This Row],[qtytoShipFuture]]*Table_Query_from_Mac10[[#This Row],[Future-cost]]</f>
        <v>53.12</v>
      </c>
      <c r="V110" s="47">
        <f>Table_Query_from_Mac10[[#This Row],[qtytoShipFuture]]-Table_Query_from_Mac10[[#This Row],[qty_to_ship]]</f>
        <v>0</v>
      </c>
      <c r="W110" s="47">
        <f>Table_Query_from_Mac10[[#This Row],[UnitPriceFuture]]</f>
        <v>14.14</v>
      </c>
      <c r="X110" s="47">
        <f>Table_Query_from_Mac10[[#This Row],[Unit Increase]]*Table_Query_from_Mac10[[#This Row],[UnitPriceFuture]]</f>
        <v>0</v>
      </c>
      <c r="Y110" s="47">
        <f>Table_Query_from_Mac10[[#This Row],[Unit Increase]]*Table_Query_from_Mac10[[#This Row],[Future-cost]]</f>
        <v>0</v>
      </c>
      <c r="Z110" s="47">
        <f>-(Table_Query_from_Mac10[[#This Row],[Incremental Sales]]+((Table_Query_from_Mac10[[#This Row],[Incremental Sales]]*-(SUM(Summary!$S$8:$S$9)))))*Summary!$S$18</f>
        <v>0</v>
      </c>
      <c r="AA110" s="47">
        <f>IFERROR(Table_Query_from_Mac10[[#This Row],[Incremental Cost]]/Table_Query_from_Mac10[[#This Row],[Incremental Sales]],0)</f>
        <v>0</v>
      </c>
      <c r="AB110" s="47">
        <f>IFERROR(Table_Query_from_Mac10[[#This Row],[TotalCostFuture]]/Table_Query_from_Mac10[[#This Row],[totalsalesFuture]],0)</f>
        <v>0.46958981612446954</v>
      </c>
      <c r="AN110" s="30">
        <v>32</v>
      </c>
      <c r="AO110">
        <f t="shared" si="2"/>
        <v>8</v>
      </c>
      <c r="AQ110" s="30">
        <v>40.39</v>
      </c>
      <c r="AR110">
        <f t="shared" si="3"/>
        <v>14.14</v>
      </c>
    </row>
    <row r="111" spans="1:44" x14ac:dyDescent="0.25">
      <c r="A111">
        <v>90007</v>
      </c>
      <c r="B111">
        <v>13</v>
      </c>
      <c r="C111" t="s">
        <v>86</v>
      </c>
      <c r="D111" t="s">
        <v>79</v>
      </c>
      <c r="E111">
        <v>16</v>
      </c>
      <c r="F111">
        <v>7.21</v>
      </c>
      <c r="G111">
        <v>15.45</v>
      </c>
      <c r="H111" s="1">
        <v>44839</v>
      </c>
      <c r="I111" s="20">
        <v>0</v>
      </c>
      <c r="J111" s="47">
        <f>Table_Query_from_Mac10[[#This Row],[unit_price]]-(Table_Query_from_Mac10[[#This Row],[unit_price]]*(Table_Query_from_Mac10[[#This Row],[discount_pct]]/100))</f>
        <v>15.45</v>
      </c>
      <c r="K111" s="47">
        <f>Table_Query_from_Mac10[[#This Row],[unit_cost]]</f>
        <v>7.21</v>
      </c>
      <c r="L111" s="47">
        <f>Table_Query_from_Mac10[[#This Row],[Live-cost]]*(1+Table_Query_from_Mac10[[#This Row],[CogsIncreasebyTYPE]])</f>
        <v>7.21</v>
      </c>
      <c r="M111" s="47">
        <f>Table_Query_from_Mac10[[#This Row],[Live-cost]]*Table_Query_from_Mac10[[#This Row],[qty_to_ship]]</f>
        <v>115.36</v>
      </c>
      <c r="N111" s="47">
        <f>IF(Table_Query_from_Mac10[[#This Row],[item_no]]="KDA",-Table_Query_from_Mac10[[#This Row],[unit_price]],Table_Query_from_Mac10[[#This Row],[Net Unit]]*Table_Query_from_Mac10[[#This Row],[qty_to_ship]])</f>
        <v>247.2</v>
      </c>
      <c r="O111" s="47">
        <f>SUMIFS(Summary!C:C,Summary!H:H,Table_Query_from_Mac10[[#This Row],[Juiceoc]])</f>
        <v>0</v>
      </c>
      <c r="P111" s="47">
        <f>SUMIFS(Summary!D:D,Summary!H:H,Table_Query_from_Mac10[[#This Row],[Juiceoc]])</f>
        <v>0</v>
      </c>
      <c r="Q111" s="47">
        <f>SUMIFS(Summary!E:E,Summary!H:H,Table_Query_from_Mac10[[#This Row],[Juiceoc]])</f>
        <v>0</v>
      </c>
      <c r="R111" s="47">
        <f>Table_Query_from_Mac10[[#This Row],[Net Unit]]*(1+Table_Query_from_Mac10[[#This Row],[PriceIncreasebyType]])</f>
        <v>15.45</v>
      </c>
      <c r="S111" s="47">
        <f>Table_Query_from_Mac10[[#This Row],[UnitPriceFuture]]*Table_Query_from_Mac10[[#This Row],[qtytoShipFuture]]</f>
        <v>247.2</v>
      </c>
      <c r="T111" s="47">
        <f>ROUND(Table_Query_from_Mac10[[#This Row],[qty_to_ship]]*(1+Table_Query_from_Mac10[[#This Row],[VolumeIncreasebyType]]),0)</f>
        <v>16</v>
      </c>
      <c r="U111" s="47">
        <f>Table_Query_from_Mac10[[#This Row],[qtytoShipFuture]]*Table_Query_from_Mac10[[#This Row],[Future-cost]]</f>
        <v>115.36</v>
      </c>
      <c r="V111" s="47">
        <f>Table_Query_from_Mac10[[#This Row],[qtytoShipFuture]]-Table_Query_from_Mac10[[#This Row],[qty_to_ship]]</f>
        <v>0</v>
      </c>
      <c r="W111" s="47">
        <f>Table_Query_from_Mac10[[#This Row],[UnitPriceFuture]]</f>
        <v>15.45</v>
      </c>
      <c r="X111" s="47">
        <f>Table_Query_from_Mac10[[#This Row],[Unit Increase]]*Table_Query_from_Mac10[[#This Row],[UnitPriceFuture]]</f>
        <v>0</v>
      </c>
      <c r="Y111" s="47">
        <f>Table_Query_from_Mac10[[#This Row],[Unit Increase]]*Table_Query_from_Mac10[[#This Row],[Future-cost]]</f>
        <v>0</v>
      </c>
      <c r="Z111" s="47">
        <f>-(Table_Query_from_Mac10[[#This Row],[Incremental Sales]]+((Table_Query_from_Mac10[[#This Row],[Incremental Sales]]*-(SUM(Summary!$S$8:$S$9)))))*Summary!$S$18</f>
        <v>0</v>
      </c>
      <c r="AA111" s="47">
        <f>IFERROR(Table_Query_from_Mac10[[#This Row],[Incremental Cost]]/Table_Query_from_Mac10[[#This Row],[Incremental Sales]],0)</f>
        <v>0</v>
      </c>
      <c r="AB111" s="47">
        <f>IFERROR(Table_Query_from_Mac10[[#This Row],[TotalCostFuture]]/Table_Query_from_Mac10[[#This Row],[totalsalesFuture]],0)</f>
        <v>0.46666666666666667</v>
      </c>
      <c r="AN111" s="31">
        <v>64</v>
      </c>
      <c r="AO111">
        <f t="shared" si="2"/>
        <v>16</v>
      </c>
      <c r="AQ111" s="31">
        <v>44.13</v>
      </c>
      <c r="AR111">
        <f t="shared" si="3"/>
        <v>15.45</v>
      </c>
    </row>
    <row r="112" spans="1:44" x14ac:dyDescent="0.25">
      <c r="A112">
        <v>90007</v>
      </c>
      <c r="B112">
        <v>14</v>
      </c>
      <c r="C112" t="s">
        <v>86</v>
      </c>
      <c r="D112" t="s">
        <v>79</v>
      </c>
      <c r="E112">
        <v>6</v>
      </c>
      <c r="F112">
        <v>8.59</v>
      </c>
      <c r="G112">
        <v>18.54</v>
      </c>
      <c r="H112" s="1">
        <v>44839</v>
      </c>
      <c r="I112" s="20">
        <v>0</v>
      </c>
      <c r="J112" s="47">
        <f>Table_Query_from_Mac10[[#This Row],[unit_price]]-(Table_Query_from_Mac10[[#This Row],[unit_price]]*(Table_Query_from_Mac10[[#This Row],[discount_pct]]/100))</f>
        <v>18.54</v>
      </c>
      <c r="K112" s="47">
        <f>Table_Query_from_Mac10[[#This Row],[unit_cost]]</f>
        <v>8.59</v>
      </c>
      <c r="L112" s="47">
        <f>Table_Query_from_Mac10[[#This Row],[Live-cost]]*(1+Table_Query_from_Mac10[[#This Row],[CogsIncreasebyTYPE]])</f>
        <v>8.59</v>
      </c>
      <c r="M112" s="47">
        <f>Table_Query_from_Mac10[[#This Row],[Live-cost]]*Table_Query_from_Mac10[[#This Row],[qty_to_ship]]</f>
        <v>51.54</v>
      </c>
      <c r="N112" s="47">
        <f>IF(Table_Query_from_Mac10[[#This Row],[item_no]]="KDA",-Table_Query_from_Mac10[[#This Row],[unit_price]],Table_Query_from_Mac10[[#This Row],[Net Unit]]*Table_Query_from_Mac10[[#This Row],[qty_to_ship]])</f>
        <v>111.24</v>
      </c>
      <c r="O112" s="47">
        <f>SUMIFS(Summary!C:C,Summary!H:H,Table_Query_from_Mac10[[#This Row],[Juiceoc]])</f>
        <v>0</v>
      </c>
      <c r="P112" s="47">
        <f>SUMIFS(Summary!D:D,Summary!H:H,Table_Query_from_Mac10[[#This Row],[Juiceoc]])</f>
        <v>0</v>
      </c>
      <c r="Q112" s="47">
        <f>SUMIFS(Summary!E:E,Summary!H:H,Table_Query_from_Mac10[[#This Row],[Juiceoc]])</f>
        <v>0</v>
      </c>
      <c r="R112" s="47">
        <f>Table_Query_from_Mac10[[#This Row],[Net Unit]]*(1+Table_Query_from_Mac10[[#This Row],[PriceIncreasebyType]])</f>
        <v>18.54</v>
      </c>
      <c r="S112" s="47">
        <f>Table_Query_from_Mac10[[#This Row],[UnitPriceFuture]]*Table_Query_from_Mac10[[#This Row],[qtytoShipFuture]]</f>
        <v>111.24</v>
      </c>
      <c r="T112" s="47">
        <f>ROUND(Table_Query_from_Mac10[[#This Row],[qty_to_ship]]*(1+Table_Query_from_Mac10[[#This Row],[VolumeIncreasebyType]]),0)</f>
        <v>6</v>
      </c>
      <c r="U112" s="47">
        <f>Table_Query_from_Mac10[[#This Row],[qtytoShipFuture]]*Table_Query_from_Mac10[[#This Row],[Future-cost]]</f>
        <v>51.54</v>
      </c>
      <c r="V112" s="47">
        <f>Table_Query_from_Mac10[[#This Row],[qtytoShipFuture]]-Table_Query_from_Mac10[[#This Row],[qty_to_ship]]</f>
        <v>0</v>
      </c>
      <c r="W112" s="47">
        <f>Table_Query_from_Mac10[[#This Row],[UnitPriceFuture]]</f>
        <v>18.54</v>
      </c>
      <c r="X112" s="47">
        <f>Table_Query_from_Mac10[[#This Row],[Unit Increase]]*Table_Query_from_Mac10[[#This Row],[UnitPriceFuture]]</f>
        <v>0</v>
      </c>
      <c r="Y112" s="47">
        <f>Table_Query_from_Mac10[[#This Row],[Unit Increase]]*Table_Query_from_Mac10[[#This Row],[Future-cost]]</f>
        <v>0</v>
      </c>
      <c r="Z112" s="47">
        <f>-(Table_Query_from_Mac10[[#This Row],[Incremental Sales]]+((Table_Query_from_Mac10[[#This Row],[Incremental Sales]]*-(SUM(Summary!$S$8:$S$9)))))*Summary!$S$18</f>
        <v>0</v>
      </c>
      <c r="AA112" s="47">
        <f>IFERROR(Table_Query_from_Mac10[[#This Row],[Incremental Cost]]/Table_Query_from_Mac10[[#This Row],[Incremental Sales]],0)</f>
        <v>0</v>
      </c>
      <c r="AB112" s="47">
        <f>IFERROR(Table_Query_from_Mac10[[#This Row],[TotalCostFuture]]/Table_Query_from_Mac10[[#This Row],[totalsalesFuture]],0)</f>
        <v>0.4633225458468177</v>
      </c>
      <c r="AN112" s="30">
        <v>24</v>
      </c>
      <c r="AO112">
        <f t="shared" si="2"/>
        <v>6</v>
      </c>
      <c r="AQ112" s="30">
        <v>52.98</v>
      </c>
      <c r="AR112">
        <f t="shared" si="3"/>
        <v>18.54</v>
      </c>
    </row>
    <row r="113" spans="1:44" x14ac:dyDescent="0.25">
      <c r="A113">
        <v>90007</v>
      </c>
      <c r="B113">
        <v>15</v>
      </c>
      <c r="C113" t="s">
        <v>86</v>
      </c>
      <c r="D113" t="s">
        <v>79</v>
      </c>
      <c r="E113">
        <v>1</v>
      </c>
      <c r="F113">
        <v>13.1</v>
      </c>
      <c r="G113">
        <v>31.99</v>
      </c>
      <c r="H113" s="1">
        <v>44839</v>
      </c>
      <c r="I113" s="20">
        <v>0</v>
      </c>
      <c r="J113" s="47">
        <f>Table_Query_from_Mac10[[#This Row],[unit_price]]-(Table_Query_from_Mac10[[#This Row],[unit_price]]*(Table_Query_from_Mac10[[#This Row],[discount_pct]]/100))</f>
        <v>31.99</v>
      </c>
      <c r="K113" s="47">
        <f>Table_Query_from_Mac10[[#This Row],[unit_cost]]</f>
        <v>13.1</v>
      </c>
      <c r="L113" s="47">
        <f>Table_Query_from_Mac10[[#This Row],[Live-cost]]*(1+Table_Query_from_Mac10[[#This Row],[CogsIncreasebyTYPE]])</f>
        <v>13.1</v>
      </c>
      <c r="M113" s="47">
        <f>Table_Query_from_Mac10[[#This Row],[Live-cost]]*Table_Query_from_Mac10[[#This Row],[qty_to_ship]]</f>
        <v>13.1</v>
      </c>
      <c r="N113" s="47">
        <f>IF(Table_Query_from_Mac10[[#This Row],[item_no]]="KDA",-Table_Query_from_Mac10[[#This Row],[unit_price]],Table_Query_from_Mac10[[#This Row],[Net Unit]]*Table_Query_from_Mac10[[#This Row],[qty_to_ship]])</f>
        <v>31.99</v>
      </c>
      <c r="O113" s="47">
        <f>SUMIFS(Summary!C:C,Summary!H:H,Table_Query_from_Mac10[[#This Row],[Juiceoc]])</f>
        <v>0</v>
      </c>
      <c r="P113" s="47">
        <f>SUMIFS(Summary!D:D,Summary!H:H,Table_Query_from_Mac10[[#This Row],[Juiceoc]])</f>
        <v>0</v>
      </c>
      <c r="Q113" s="47">
        <f>SUMIFS(Summary!E:E,Summary!H:H,Table_Query_from_Mac10[[#This Row],[Juiceoc]])</f>
        <v>0</v>
      </c>
      <c r="R113" s="47">
        <f>Table_Query_from_Mac10[[#This Row],[Net Unit]]*(1+Table_Query_from_Mac10[[#This Row],[PriceIncreasebyType]])</f>
        <v>31.99</v>
      </c>
      <c r="S113" s="47">
        <f>Table_Query_from_Mac10[[#This Row],[UnitPriceFuture]]*Table_Query_from_Mac10[[#This Row],[qtytoShipFuture]]</f>
        <v>31.99</v>
      </c>
      <c r="T113" s="47">
        <f>ROUND(Table_Query_from_Mac10[[#This Row],[qty_to_ship]]*(1+Table_Query_from_Mac10[[#This Row],[VolumeIncreasebyType]]),0)</f>
        <v>1</v>
      </c>
      <c r="U113" s="47">
        <f>Table_Query_from_Mac10[[#This Row],[qtytoShipFuture]]*Table_Query_from_Mac10[[#This Row],[Future-cost]]</f>
        <v>13.1</v>
      </c>
      <c r="V113" s="47">
        <f>Table_Query_from_Mac10[[#This Row],[qtytoShipFuture]]-Table_Query_from_Mac10[[#This Row],[qty_to_ship]]</f>
        <v>0</v>
      </c>
      <c r="W113" s="47">
        <f>Table_Query_from_Mac10[[#This Row],[UnitPriceFuture]]</f>
        <v>31.99</v>
      </c>
      <c r="X113" s="47">
        <f>Table_Query_from_Mac10[[#This Row],[Unit Increase]]*Table_Query_from_Mac10[[#This Row],[UnitPriceFuture]]</f>
        <v>0</v>
      </c>
      <c r="Y113" s="47">
        <f>Table_Query_from_Mac10[[#This Row],[Unit Increase]]*Table_Query_from_Mac10[[#This Row],[Future-cost]]</f>
        <v>0</v>
      </c>
      <c r="Z113" s="47">
        <f>-(Table_Query_from_Mac10[[#This Row],[Incremental Sales]]+((Table_Query_from_Mac10[[#This Row],[Incremental Sales]]*-(SUM(Summary!$S$8:$S$9)))))*Summary!$S$18</f>
        <v>0</v>
      </c>
      <c r="AA113" s="47">
        <f>IFERROR(Table_Query_from_Mac10[[#This Row],[Incremental Cost]]/Table_Query_from_Mac10[[#This Row],[Incremental Sales]],0)</f>
        <v>0</v>
      </c>
      <c r="AB113" s="47">
        <f>IFERROR(Table_Query_from_Mac10[[#This Row],[TotalCostFuture]]/Table_Query_from_Mac10[[#This Row],[totalsalesFuture]],0)</f>
        <v>0.40950296967802441</v>
      </c>
      <c r="AN113" s="31">
        <v>4</v>
      </c>
      <c r="AO113">
        <f t="shared" si="2"/>
        <v>1</v>
      </c>
      <c r="AQ113" s="31">
        <v>91.41</v>
      </c>
      <c r="AR113">
        <f t="shared" si="3"/>
        <v>31.99</v>
      </c>
    </row>
    <row r="114" spans="1:44" x14ac:dyDescent="0.25">
      <c r="A114">
        <v>90007</v>
      </c>
      <c r="B114">
        <v>16</v>
      </c>
      <c r="C114" t="s">
        <v>86</v>
      </c>
      <c r="D114" t="s">
        <v>79</v>
      </c>
      <c r="E114">
        <v>12</v>
      </c>
      <c r="F114">
        <v>1.31</v>
      </c>
      <c r="G114">
        <v>2.92</v>
      </c>
      <c r="H114" s="1">
        <v>44839</v>
      </c>
      <c r="I114" s="20">
        <v>0</v>
      </c>
      <c r="J114" s="47">
        <f>Table_Query_from_Mac10[[#This Row],[unit_price]]-(Table_Query_from_Mac10[[#This Row],[unit_price]]*(Table_Query_from_Mac10[[#This Row],[discount_pct]]/100))</f>
        <v>2.92</v>
      </c>
      <c r="K114" s="47">
        <f>Table_Query_from_Mac10[[#This Row],[unit_cost]]</f>
        <v>1.31</v>
      </c>
      <c r="L114" s="47">
        <f>Table_Query_from_Mac10[[#This Row],[Live-cost]]*(1+Table_Query_from_Mac10[[#This Row],[CogsIncreasebyTYPE]])</f>
        <v>1.31</v>
      </c>
      <c r="M114" s="47">
        <f>Table_Query_from_Mac10[[#This Row],[Live-cost]]*Table_Query_from_Mac10[[#This Row],[qty_to_ship]]</f>
        <v>15.72</v>
      </c>
      <c r="N114" s="47">
        <f>IF(Table_Query_from_Mac10[[#This Row],[item_no]]="KDA",-Table_Query_from_Mac10[[#This Row],[unit_price]],Table_Query_from_Mac10[[#This Row],[Net Unit]]*Table_Query_from_Mac10[[#This Row],[qty_to_ship]])</f>
        <v>35.04</v>
      </c>
      <c r="O114" s="47">
        <f>SUMIFS(Summary!C:C,Summary!H:H,Table_Query_from_Mac10[[#This Row],[Juiceoc]])</f>
        <v>0</v>
      </c>
      <c r="P114" s="47">
        <f>SUMIFS(Summary!D:D,Summary!H:H,Table_Query_from_Mac10[[#This Row],[Juiceoc]])</f>
        <v>0</v>
      </c>
      <c r="Q114" s="47">
        <f>SUMIFS(Summary!E:E,Summary!H:H,Table_Query_from_Mac10[[#This Row],[Juiceoc]])</f>
        <v>0</v>
      </c>
      <c r="R114" s="47">
        <f>Table_Query_from_Mac10[[#This Row],[Net Unit]]*(1+Table_Query_from_Mac10[[#This Row],[PriceIncreasebyType]])</f>
        <v>2.92</v>
      </c>
      <c r="S114" s="47">
        <f>Table_Query_from_Mac10[[#This Row],[UnitPriceFuture]]*Table_Query_from_Mac10[[#This Row],[qtytoShipFuture]]</f>
        <v>35.04</v>
      </c>
      <c r="T114" s="47">
        <f>ROUND(Table_Query_from_Mac10[[#This Row],[qty_to_ship]]*(1+Table_Query_from_Mac10[[#This Row],[VolumeIncreasebyType]]),0)</f>
        <v>12</v>
      </c>
      <c r="U114" s="47">
        <f>Table_Query_from_Mac10[[#This Row],[qtytoShipFuture]]*Table_Query_from_Mac10[[#This Row],[Future-cost]]</f>
        <v>15.72</v>
      </c>
      <c r="V114" s="47">
        <f>Table_Query_from_Mac10[[#This Row],[qtytoShipFuture]]-Table_Query_from_Mac10[[#This Row],[qty_to_ship]]</f>
        <v>0</v>
      </c>
      <c r="W114" s="47">
        <f>Table_Query_from_Mac10[[#This Row],[UnitPriceFuture]]</f>
        <v>2.92</v>
      </c>
      <c r="X114" s="47">
        <f>Table_Query_from_Mac10[[#This Row],[Unit Increase]]*Table_Query_from_Mac10[[#This Row],[UnitPriceFuture]]</f>
        <v>0</v>
      </c>
      <c r="Y114" s="47">
        <f>Table_Query_from_Mac10[[#This Row],[Unit Increase]]*Table_Query_from_Mac10[[#This Row],[Future-cost]]</f>
        <v>0</v>
      </c>
      <c r="Z114" s="47">
        <f>-(Table_Query_from_Mac10[[#This Row],[Incremental Sales]]+((Table_Query_from_Mac10[[#This Row],[Incremental Sales]]*-(SUM(Summary!$S$8:$S$9)))))*Summary!$S$18</f>
        <v>0</v>
      </c>
      <c r="AA114" s="47">
        <f>IFERROR(Table_Query_from_Mac10[[#This Row],[Incremental Cost]]/Table_Query_from_Mac10[[#This Row],[Incremental Sales]],0)</f>
        <v>0</v>
      </c>
      <c r="AB114" s="47">
        <f>IFERROR(Table_Query_from_Mac10[[#This Row],[TotalCostFuture]]/Table_Query_from_Mac10[[#This Row],[totalsalesFuture]],0)</f>
        <v>0.44863013698630139</v>
      </c>
      <c r="AN114" s="30">
        <v>48</v>
      </c>
      <c r="AO114">
        <f t="shared" si="2"/>
        <v>12</v>
      </c>
      <c r="AQ114" s="30">
        <v>8.34</v>
      </c>
      <c r="AR114">
        <f t="shared" si="3"/>
        <v>2.92</v>
      </c>
    </row>
    <row r="115" spans="1:44" x14ac:dyDescent="0.25">
      <c r="A115">
        <v>90007</v>
      </c>
      <c r="B115">
        <v>17</v>
      </c>
      <c r="C115" t="s">
        <v>86</v>
      </c>
      <c r="D115" t="s">
        <v>79</v>
      </c>
      <c r="E115">
        <v>3</v>
      </c>
      <c r="F115">
        <v>1.56</v>
      </c>
      <c r="G115">
        <v>4.08</v>
      </c>
      <c r="H115" s="1">
        <v>44839</v>
      </c>
      <c r="I115" s="20">
        <v>0</v>
      </c>
      <c r="J115" s="47">
        <f>Table_Query_from_Mac10[[#This Row],[unit_price]]-(Table_Query_from_Mac10[[#This Row],[unit_price]]*(Table_Query_from_Mac10[[#This Row],[discount_pct]]/100))</f>
        <v>4.08</v>
      </c>
      <c r="K115" s="47">
        <f>Table_Query_from_Mac10[[#This Row],[unit_cost]]</f>
        <v>1.56</v>
      </c>
      <c r="L115" s="47">
        <f>Table_Query_from_Mac10[[#This Row],[Live-cost]]*(1+Table_Query_from_Mac10[[#This Row],[CogsIncreasebyTYPE]])</f>
        <v>1.56</v>
      </c>
      <c r="M115" s="47">
        <f>Table_Query_from_Mac10[[#This Row],[Live-cost]]*Table_Query_from_Mac10[[#This Row],[qty_to_ship]]</f>
        <v>4.68</v>
      </c>
      <c r="N115" s="47">
        <f>IF(Table_Query_from_Mac10[[#This Row],[item_no]]="KDA",-Table_Query_from_Mac10[[#This Row],[unit_price]],Table_Query_from_Mac10[[#This Row],[Net Unit]]*Table_Query_from_Mac10[[#This Row],[qty_to_ship]])</f>
        <v>12.24</v>
      </c>
      <c r="O115" s="47">
        <f>SUMIFS(Summary!C:C,Summary!H:H,Table_Query_from_Mac10[[#This Row],[Juiceoc]])</f>
        <v>0</v>
      </c>
      <c r="P115" s="47">
        <f>SUMIFS(Summary!D:D,Summary!H:H,Table_Query_from_Mac10[[#This Row],[Juiceoc]])</f>
        <v>0</v>
      </c>
      <c r="Q115" s="47">
        <f>SUMIFS(Summary!E:E,Summary!H:H,Table_Query_from_Mac10[[#This Row],[Juiceoc]])</f>
        <v>0</v>
      </c>
      <c r="R115" s="47">
        <f>Table_Query_from_Mac10[[#This Row],[Net Unit]]*(1+Table_Query_from_Mac10[[#This Row],[PriceIncreasebyType]])</f>
        <v>4.08</v>
      </c>
      <c r="S115" s="47">
        <f>Table_Query_from_Mac10[[#This Row],[UnitPriceFuture]]*Table_Query_from_Mac10[[#This Row],[qtytoShipFuture]]</f>
        <v>12.24</v>
      </c>
      <c r="T115" s="47">
        <f>ROUND(Table_Query_from_Mac10[[#This Row],[qty_to_ship]]*(1+Table_Query_from_Mac10[[#This Row],[VolumeIncreasebyType]]),0)</f>
        <v>3</v>
      </c>
      <c r="U115" s="47">
        <f>Table_Query_from_Mac10[[#This Row],[qtytoShipFuture]]*Table_Query_from_Mac10[[#This Row],[Future-cost]]</f>
        <v>4.68</v>
      </c>
      <c r="V115" s="47">
        <f>Table_Query_from_Mac10[[#This Row],[qtytoShipFuture]]-Table_Query_from_Mac10[[#This Row],[qty_to_ship]]</f>
        <v>0</v>
      </c>
      <c r="W115" s="47">
        <f>Table_Query_from_Mac10[[#This Row],[UnitPriceFuture]]</f>
        <v>4.08</v>
      </c>
      <c r="X115" s="47">
        <f>Table_Query_from_Mac10[[#This Row],[Unit Increase]]*Table_Query_from_Mac10[[#This Row],[UnitPriceFuture]]</f>
        <v>0</v>
      </c>
      <c r="Y115" s="47">
        <f>Table_Query_from_Mac10[[#This Row],[Unit Increase]]*Table_Query_from_Mac10[[#This Row],[Future-cost]]</f>
        <v>0</v>
      </c>
      <c r="Z115" s="47">
        <f>-(Table_Query_from_Mac10[[#This Row],[Incremental Sales]]+((Table_Query_from_Mac10[[#This Row],[Incremental Sales]]*-(SUM(Summary!$S$8:$S$9)))))*Summary!$S$18</f>
        <v>0</v>
      </c>
      <c r="AA115" s="47">
        <f>IFERROR(Table_Query_from_Mac10[[#This Row],[Incremental Cost]]/Table_Query_from_Mac10[[#This Row],[Incremental Sales]],0)</f>
        <v>0</v>
      </c>
      <c r="AB115" s="47">
        <f>IFERROR(Table_Query_from_Mac10[[#This Row],[TotalCostFuture]]/Table_Query_from_Mac10[[#This Row],[totalsalesFuture]],0)</f>
        <v>0.38235294117647056</v>
      </c>
      <c r="AN115" s="31">
        <v>12</v>
      </c>
      <c r="AO115">
        <f t="shared" si="2"/>
        <v>3</v>
      </c>
      <c r="AQ115" s="31">
        <v>11.67</v>
      </c>
      <c r="AR115">
        <f t="shared" si="3"/>
        <v>4.08</v>
      </c>
    </row>
    <row r="116" spans="1:44" x14ac:dyDescent="0.25">
      <c r="A116">
        <v>90008</v>
      </c>
      <c r="B116">
        <v>1</v>
      </c>
      <c r="C116" t="s">
        <v>84</v>
      </c>
      <c r="D116" t="s">
        <v>79</v>
      </c>
      <c r="E116">
        <v>5</v>
      </c>
      <c r="F116">
        <v>7.82</v>
      </c>
      <c r="G116">
        <v>23.08</v>
      </c>
      <c r="H116" s="1">
        <v>44839</v>
      </c>
      <c r="I116" s="20">
        <v>0</v>
      </c>
      <c r="J116" s="47">
        <f>Table_Query_from_Mac10[[#This Row],[unit_price]]-(Table_Query_from_Mac10[[#This Row],[unit_price]]*(Table_Query_from_Mac10[[#This Row],[discount_pct]]/100))</f>
        <v>23.08</v>
      </c>
      <c r="K116" s="47">
        <f>Table_Query_from_Mac10[[#This Row],[unit_cost]]</f>
        <v>7.82</v>
      </c>
      <c r="L116" s="47">
        <f>Table_Query_from_Mac10[[#This Row],[Live-cost]]*(1+Table_Query_from_Mac10[[#This Row],[CogsIncreasebyTYPE]])</f>
        <v>7.82</v>
      </c>
      <c r="M116" s="47">
        <f>Table_Query_from_Mac10[[#This Row],[Live-cost]]*Table_Query_from_Mac10[[#This Row],[qty_to_ship]]</f>
        <v>39.1</v>
      </c>
      <c r="N116" s="47">
        <f>IF(Table_Query_from_Mac10[[#This Row],[item_no]]="KDA",-Table_Query_from_Mac10[[#This Row],[unit_price]],Table_Query_from_Mac10[[#This Row],[Net Unit]]*Table_Query_from_Mac10[[#This Row],[qty_to_ship]])</f>
        <v>115.39999999999999</v>
      </c>
      <c r="O116" s="47">
        <f>SUMIFS(Summary!C:C,Summary!H:H,Table_Query_from_Mac10[[#This Row],[Juiceoc]])</f>
        <v>0</v>
      </c>
      <c r="P116" s="47">
        <f>SUMIFS(Summary!D:D,Summary!H:H,Table_Query_from_Mac10[[#This Row],[Juiceoc]])</f>
        <v>0</v>
      </c>
      <c r="Q116" s="47">
        <f>SUMIFS(Summary!E:E,Summary!H:H,Table_Query_from_Mac10[[#This Row],[Juiceoc]])</f>
        <v>0</v>
      </c>
      <c r="R116" s="47">
        <f>Table_Query_from_Mac10[[#This Row],[Net Unit]]*(1+Table_Query_from_Mac10[[#This Row],[PriceIncreasebyType]])</f>
        <v>23.08</v>
      </c>
      <c r="S116" s="47">
        <f>Table_Query_from_Mac10[[#This Row],[UnitPriceFuture]]*Table_Query_from_Mac10[[#This Row],[qtytoShipFuture]]</f>
        <v>115.39999999999999</v>
      </c>
      <c r="T116" s="47">
        <f>ROUND(Table_Query_from_Mac10[[#This Row],[qty_to_ship]]*(1+Table_Query_from_Mac10[[#This Row],[VolumeIncreasebyType]]),0)</f>
        <v>5</v>
      </c>
      <c r="U116" s="47">
        <f>Table_Query_from_Mac10[[#This Row],[qtytoShipFuture]]*Table_Query_from_Mac10[[#This Row],[Future-cost]]</f>
        <v>39.1</v>
      </c>
      <c r="V116" s="47">
        <f>Table_Query_from_Mac10[[#This Row],[qtytoShipFuture]]-Table_Query_from_Mac10[[#This Row],[qty_to_ship]]</f>
        <v>0</v>
      </c>
      <c r="W116" s="47">
        <f>Table_Query_from_Mac10[[#This Row],[UnitPriceFuture]]</f>
        <v>23.08</v>
      </c>
      <c r="X116" s="47">
        <f>Table_Query_from_Mac10[[#This Row],[Unit Increase]]*Table_Query_from_Mac10[[#This Row],[UnitPriceFuture]]</f>
        <v>0</v>
      </c>
      <c r="Y116" s="47">
        <f>Table_Query_from_Mac10[[#This Row],[Unit Increase]]*Table_Query_from_Mac10[[#This Row],[Future-cost]]</f>
        <v>0</v>
      </c>
      <c r="Z116" s="47">
        <f>-(Table_Query_from_Mac10[[#This Row],[Incremental Sales]]+((Table_Query_from_Mac10[[#This Row],[Incremental Sales]]*-(SUM(Summary!$S$8:$S$9)))))*Summary!$S$18</f>
        <v>0</v>
      </c>
      <c r="AA116" s="47">
        <f>IFERROR(Table_Query_from_Mac10[[#This Row],[Incremental Cost]]/Table_Query_from_Mac10[[#This Row],[Incremental Sales]],0)</f>
        <v>0</v>
      </c>
      <c r="AB116" s="47">
        <f>IFERROR(Table_Query_from_Mac10[[#This Row],[TotalCostFuture]]/Table_Query_from_Mac10[[#This Row],[totalsalesFuture]],0)</f>
        <v>0.33882149046793764</v>
      </c>
      <c r="AN116" s="30">
        <v>18</v>
      </c>
      <c r="AO116">
        <f t="shared" si="2"/>
        <v>5</v>
      </c>
      <c r="AQ116" s="30">
        <v>65.94</v>
      </c>
      <c r="AR116">
        <f t="shared" si="3"/>
        <v>23.08</v>
      </c>
    </row>
    <row r="117" spans="1:44" x14ac:dyDescent="0.25">
      <c r="A117">
        <v>90008</v>
      </c>
      <c r="B117">
        <v>2</v>
      </c>
      <c r="C117" t="s">
        <v>86</v>
      </c>
      <c r="D117" t="s">
        <v>79</v>
      </c>
      <c r="E117">
        <v>20</v>
      </c>
      <c r="F117">
        <v>5.36</v>
      </c>
      <c r="G117">
        <v>10.77</v>
      </c>
      <c r="H117" s="1">
        <v>44839</v>
      </c>
      <c r="I117" s="20">
        <v>0</v>
      </c>
      <c r="J117" s="47">
        <f>Table_Query_from_Mac10[[#This Row],[unit_price]]-(Table_Query_from_Mac10[[#This Row],[unit_price]]*(Table_Query_from_Mac10[[#This Row],[discount_pct]]/100))</f>
        <v>10.77</v>
      </c>
      <c r="K117" s="47">
        <f>Table_Query_from_Mac10[[#This Row],[unit_cost]]</f>
        <v>5.36</v>
      </c>
      <c r="L117" s="47">
        <f>Table_Query_from_Mac10[[#This Row],[Live-cost]]*(1+Table_Query_from_Mac10[[#This Row],[CogsIncreasebyTYPE]])</f>
        <v>5.36</v>
      </c>
      <c r="M117" s="47">
        <f>Table_Query_from_Mac10[[#This Row],[Live-cost]]*Table_Query_from_Mac10[[#This Row],[qty_to_ship]]</f>
        <v>107.2</v>
      </c>
      <c r="N117" s="47">
        <f>IF(Table_Query_from_Mac10[[#This Row],[item_no]]="KDA",-Table_Query_from_Mac10[[#This Row],[unit_price]],Table_Query_from_Mac10[[#This Row],[Net Unit]]*Table_Query_from_Mac10[[#This Row],[qty_to_ship]])</f>
        <v>215.39999999999998</v>
      </c>
      <c r="O117" s="47">
        <f>SUMIFS(Summary!C:C,Summary!H:H,Table_Query_from_Mac10[[#This Row],[Juiceoc]])</f>
        <v>0</v>
      </c>
      <c r="P117" s="47">
        <f>SUMIFS(Summary!D:D,Summary!H:H,Table_Query_from_Mac10[[#This Row],[Juiceoc]])</f>
        <v>0</v>
      </c>
      <c r="Q117" s="47">
        <f>SUMIFS(Summary!E:E,Summary!H:H,Table_Query_from_Mac10[[#This Row],[Juiceoc]])</f>
        <v>0</v>
      </c>
      <c r="R117" s="47">
        <f>Table_Query_from_Mac10[[#This Row],[Net Unit]]*(1+Table_Query_from_Mac10[[#This Row],[PriceIncreasebyType]])</f>
        <v>10.77</v>
      </c>
      <c r="S117" s="47">
        <f>Table_Query_from_Mac10[[#This Row],[UnitPriceFuture]]*Table_Query_from_Mac10[[#This Row],[qtytoShipFuture]]</f>
        <v>215.39999999999998</v>
      </c>
      <c r="T117" s="47">
        <f>ROUND(Table_Query_from_Mac10[[#This Row],[qty_to_ship]]*(1+Table_Query_from_Mac10[[#This Row],[VolumeIncreasebyType]]),0)</f>
        <v>20</v>
      </c>
      <c r="U117" s="47">
        <f>Table_Query_from_Mac10[[#This Row],[qtytoShipFuture]]*Table_Query_from_Mac10[[#This Row],[Future-cost]]</f>
        <v>107.2</v>
      </c>
      <c r="V117" s="47">
        <f>Table_Query_from_Mac10[[#This Row],[qtytoShipFuture]]-Table_Query_from_Mac10[[#This Row],[qty_to_ship]]</f>
        <v>0</v>
      </c>
      <c r="W117" s="47">
        <f>Table_Query_from_Mac10[[#This Row],[UnitPriceFuture]]</f>
        <v>10.77</v>
      </c>
      <c r="X117" s="47">
        <f>Table_Query_from_Mac10[[#This Row],[Unit Increase]]*Table_Query_from_Mac10[[#This Row],[UnitPriceFuture]]</f>
        <v>0</v>
      </c>
      <c r="Y117" s="47">
        <f>Table_Query_from_Mac10[[#This Row],[Unit Increase]]*Table_Query_from_Mac10[[#This Row],[Future-cost]]</f>
        <v>0</v>
      </c>
      <c r="Z117" s="47">
        <f>-(Table_Query_from_Mac10[[#This Row],[Incremental Sales]]+((Table_Query_from_Mac10[[#This Row],[Incremental Sales]]*-(SUM(Summary!$S$8:$S$9)))))*Summary!$S$18</f>
        <v>0</v>
      </c>
      <c r="AA117" s="47">
        <f>IFERROR(Table_Query_from_Mac10[[#This Row],[Incremental Cost]]/Table_Query_from_Mac10[[#This Row],[Incremental Sales]],0)</f>
        <v>0</v>
      </c>
      <c r="AB117" s="47">
        <f>IFERROR(Table_Query_from_Mac10[[#This Row],[TotalCostFuture]]/Table_Query_from_Mac10[[#This Row],[totalsalesFuture]],0)</f>
        <v>0.49767873723305484</v>
      </c>
      <c r="AN117" s="31">
        <v>80</v>
      </c>
      <c r="AO117">
        <f t="shared" si="2"/>
        <v>20</v>
      </c>
      <c r="AQ117" s="31">
        <v>30.77</v>
      </c>
      <c r="AR117">
        <f t="shared" si="3"/>
        <v>10.77</v>
      </c>
    </row>
    <row r="118" spans="1:44" x14ac:dyDescent="0.25">
      <c r="A118">
        <v>90008</v>
      </c>
      <c r="B118">
        <v>3</v>
      </c>
      <c r="C118" t="s">
        <v>86</v>
      </c>
      <c r="D118" t="s">
        <v>79</v>
      </c>
      <c r="E118">
        <v>16</v>
      </c>
      <c r="F118">
        <v>5.86</v>
      </c>
      <c r="G118">
        <v>11.63</v>
      </c>
      <c r="H118" s="1">
        <v>44839</v>
      </c>
      <c r="I118" s="20">
        <v>0</v>
      </c>
      <c r="J118" s="47">
        <f>Table_Query_from_Mac10[[#This Row],[unit_price]]-(Table_Query_from_Mac10[[#This Row],[unit_price]]*(Table_Query_from_Mac10[[#This Row],[discount_pct]]/100))</f>
        <v>11.63</v>
      </c>
      <c r="K118" s="47">
        <f>Table_Query_from_Mac10[[#This Row],[unit_cost]]</f>
        <v>5.86</v>
      </c>
      <c r="L118" s="47">
        <f>Table_Query_from_Mac10[[#This Row],[Live-cost]]*(1+Table_Query_from_Mac10[[#This Row],[CogsIncreasebyTYPE]])</f>
        <v>5.86</v>
      </c>
      <c r="M118" s="47">
        <f>Table_Query_from_Mac10[[#This Row],[Live-cost]]*Table_Query_from_Mac10[[#This Row],[qty_to_ship]]</f>
        <v>93.76</v>
      </c>
      <c r="N118" s="47">
        <f>IF(Table_Query_from_Mac10[[#This Row],[item_no]]="KDA",-Table_Query_from_Mac10[[#This Row],[unit_price]],Table_Query_from_Mac10[[#This Row],[Net Unit]]*Table_Query_from_Mac10[[#This Row],[qty_to_ship]])</f>
        <v>186.08</v>
      </c>
      <c r="O118" s="47">
        <f>SUMIFS(Summary!C:C,Summary!H:H,Table_Query_from_Mac10[[#This Row],[Juiceoc]])</f>
        <v>0</v>
      </c>
      <c r="P118" s="47">
        <f>SUMIFS(Summary!D:D,Summary!H:H,Table_Query_from_Mac10[[#This Row],[Juiceoc]])</f>
        <v>0</v>
      </c>
      <c r="Q118" s="47">
        <f>SUMIFS(Summary!E:E,Summary!H:H,Table_Query_from_Mac10[[#This Row],[Juiceoc]])</f>
        <v>0</v>
      </c>
      <c r="R118" s="47">
        <f>Table_Query_from_Mac10[[#This Row],[Net Unit]]*(1+Table_Query_from_Mac10[[#This Row],[PriceIncreasebyType]])</f>
        <v>11.63</v>
      </c>
      <c r="S118" s="47">
        <f>Table_Query_from_Mac10[[#This Row],[UnitPriceFuture]]*Table_Query_from_Mac10[[#This Row],[qtytoShipFuture]]</f>
        <v>186.08</v>
      </c>
      <c r="T118" s="47">
        <f>ROUND(Table_Query_from_Mac10[[#This Row],[qty_to_ship]]*(1+Table_Query_from_Mac10[[#This Row],[VolumeIncreasebyType]]),0)</f>
        <v>16</v>
      </c>
      <c r="U118" s="47">
        <f>Table_Query_from_Mac10[[#This Row],[qtytoShipFuture]]*Table_Query_from_Mac10[[#This Row],[Future-cost]]</f>
        <v>93.76</v>
      </c>
      <c r="V118" s="47">
        <f>Table_Query_from_Mac10[[#This Row],[qtytoShipFuture]]-Table_Query_from_Mac10[[#This Row],[qty_to_ship]]</f>
        <v>0</v>
      </c>
      <c r="W118" s="47">
        <f>Table_Query_from_Mac10[[#This Row],[UnitPriceFuture]]</f>
        <v>11.63</v>
      </c>
      <c r="X118" s="47">
        <f>Table_Query_from_Mac10[[#This Row],[Unit Increase]]*Table_Query_from_Mac10[[#This Row],[UnitPriceFuture]]</f>
        <v>0</v>
      </c>
      <c r="Y118" s="47">
        <f>Table_Query_from_Mac10[[#This Row],[Unit Increase]]*Table_Query_from_Mac10[[#This Row],[Future-cost]]</f>
        <v>0</v>
      </c>
      <c r="Z118" s="47">
        <f>-(Table_Query_from_Mac10[[#This Row],[Incremental Sales]]+((Table_Query_from_Mac10[[#This Row],[Incremental Sales]]*-(SUM(Summary!$S$8:$S$9)))))*Summary!$S$18</f>
        <v>0</v>
      </c>
      <c r="AA118" s="47">
        <f>IFERROR(Table_Query_from_Mac10[[#This Row],[Incremental Cost]]/Table_Query_from_Mac10[[#This Row],[Incremental Sales]],0)</f>
        <v>0</v>
      </c>
      <c r="AB118" s="47">
        <f>IFERROR(Table_Query_from_Mac10[[#This Row],[TotalCostFuture]]/Table_Query_from_Mac10[[#This Row],[totalsalesFuture]],0)</f>
        <v>0.50386930352536541</v>
      </c>
      <c r="AN118" s="30">
        <v>64</v>
      </c>
      <c r="AO118">
        <f t="shared" si="2"/>
        <v>16</v>
      </c>
      <c r="AQ118" s="30">
        <v>33.24</v>
      </c>
      <c r="AR118">
        <f t="shared" si="3"/>
        <v>11.63</v>
      </c>
    </row>
    <row r="119" spans="1:44" x14ac:dyDescent="0.25">
      <c r="A119">
        <v>90008</v>
      </c>
      <c r="B119">
        <v>4</v>
      </c>
      <c r="C119" t="s">
        <v>86</v>
      </c>
      <c r="D119" t="s">
        <v>79</v>
      </c>
      <c r="E119">
        <v>12</v>
      </c>
      <c r="F119">
        <v>6.44</v>
      </c>
      <c r="G119">
        <v>13.17</v>
      </c>
      <c r="H119" s="1">
        <v>44839</v>
      </c>
      <c r="I119" s="20">
        <v>0</v>
      </c>
      <c r="J119" s="47">
        <f>Table_Query_from_Mac10[[#This Row],[unit_price]]-(Table_Query_from_Mac10[[#This Row],[unit_price]]*(Table_Query_from_Mac10[[#This Row],[discount_pct]]/100))</f>
        <v>13.17</v>
      </c>
      <c r="K119" s="47">
        <f>Table_Query_from_Mac10[[#This Row],[unit_cost]]</f>
        <v>6.44</v>
      </c>
      <c r="L119" s="47">
        <f>Table_Query_from_Mac10[[#This Row],[Live-cost]]*(1+Table_Query_from_Mac10[[#This Row],[CogsIncreasebyTYPE]])</f>
        <v>6.44</v>
      </c>
      <c r="M119" s="47">
        <f>Table_Query_from_Mac10[[#This Row],[Live-cost]]*Table_Query_from_Mac10[[#This Row],[qty_to_ship]]</f>
        <v>77.28</v>
      </c>
      <c r="N119" s="47">
        <f>IF(Table_Query_from_Mac10[[#This Row],[item_no]]="KDA",-Table_Query_from_Mac10[[#This Row],[unit_price]],Table_Query_from_Mac10[[#This Row],[Net Unit]]*Table_Query_from_Mac10[[#This Row],[qty_to_ship]])</f>
        <v>158.04</v>
      </c>
      <c r="O119" s="47">
        <f>SUMIFS(Summary!C:C,Summary!H:H,Table_Query_from_Mac10[[#This Row],[Juiceoc]])</f>
        <v>0</v>
      </c>
      <c r="P119" s="47">
        <f>SUMIFS(Summary!D:D,Summary!H:H,Table_Query_from_Mac10[[#This Row],[Juiceoc]])</f>
        <v>0</v>
      </c>
      <c r="Q119" s="47">
        <f>SUMIFS(Summary!E:E,Summary!H:H,Table_Query_from_Mac10[[#This Row],[Juiceoc]])</f>
        <v>0</v>
      </c>
      <c r="R119" s="47">
        <f>Table_Query_from_Mac10[[#This Row],[Net Unit]]*(1+Table_Query_from_Mac10[[#This Row],[PriceIncreasebyType]])</f>
        <v>13.17</v>
      </c>
      <c r="S119" s="47">
        <f>Table_Query_from_Mac10[[#This Row],[UnitPriceFuture]]*Table_Query_from_Mac10[[#This Row],[qtytoShipFuture]]</f>
        <v>158.04</v>
      </c>
      <c r="T119" s="47">
        <f>ROUND(Table_Query_from_Mac10[[#This Row],[qty_to_ship]]*(1+Table_Query_from_Mac10[[#This Row],[VolumeIncreasebyType]]),0)</f>
        <v>12</v>
      </c>
      <c r="U119" s="47">
        <f>Table_Query_from_Mac10[[#This Row],[qtytoShipFuture]]*Table_Query_from_Mac10[[#This Row],[Future-cost]]</f>
        <v>77.28</v>
      </c>
      <c r="V119" s="47">
        <f>Table_Query_from_Mac10[[#This Row],[qtytoShipFuture]]-Table_Query_from_Mac10[[#This Row],[qty_to_ship]]</f>
        <v>0</v>
      </c>
      <c r="W119" s="47">
        <f>Table_Query_from_Mac10[[#This Row],[UnitPriceFuture]]</f>
        <v>13.17</v>
      </c>
      <c r="X119" s="47">
        <f>Table_Query_from_Mac10[[#This Row],[Unit Increase]]*Table_Query_from_Mac10[[#This Row],[UnitPriceFuture]]</f>
        <v>0</v>
      </c>
      <c r="Y119" s="47">
        <f>Table_Query_from_Mac10[[#This Row],[Unit Increase]]*Table_Query_from_Mac10[[#This Row],[Future-cost]]</f>
        <v>0</v>
      </c>
      <c r="Z119" s="47">
        <f>-(Table_Query_from_Mac10[[#This Row],[Incremental Sales]]+((Table_Query_from_Mac10[[#This Row],[Incremental Sales]]*-(SUM(Summary!$S$8:$S$9)))))*Summary!$S$18</f>
        <v>0</v>
      </c>
      <c r="AA119" s="47">
        <f>IFERROR(Table_Query_from_Mac10[[#This Row],[Incremental Cost]]/Table_Query_from_Mac10[[#This Row],[Incremental Sales]],0)</f>
        <v>0</v>
      </c>
      <c r="AB119" s="47">
        <f>IFERROR(Table_Query_from_Mac10[[#This Row],[TotalCostFuture]]/Table_Query_from_Mac10[[#This Row],[totalsalesFuture]],0)</f>
        <v>0.48899012908124528</v>
      </c>
      <c r="AN119" s="31">
        <v>48</v>
      </c>
      <c r="AO119">
        <f t="shared" si="2"/>
        <v>12</v>
      </c>
      <c r="AQ119" s="31">
        <v>37.630000000000003</v>
      </c>
      <c r="AR119">
        <f t="shared" si="3"/>
        <v>13.17</v>
      </c>
    </row>
    <row r="120" spans="1:44" x14ac:dyDescent="0.25">
      <c r="A120">
        <v>90008</v>
      </c>
      <c r="B120">
        <v>5</v>
      </c>
      <c r="C120" t="s">
        <v>86</v>
      </c>
      <c r="D120" t="s">
        <v>79</v>
      </c>
      <c r="E120">
        <v>12</v>
      </c>
      <c r="F120">
        <v>7.12</v>
      </c>
      <c r="G120">
        <v>14.59</v>
      </c>
      <c r="H120" s="1">
        <v>44839</v>
      </c>
      <c r="I120" s="20">
        <v>0</v>
      </c>
      <c r="J120" s="47">
        <f>Table_Query_from_Mac10[[#This Row],[unit_price]]-(Table_Query_from_Mac10[[#This Row],[unit_price]]*(Table_Query_from_Mac10[[#This Row],[discount_pct]]/100))</f>
        <v>14.59</v>
      </c>
      <c r="K120" s="47">
        <f>Table_Query_from_Mac10[[#This Row],[unit_cost]]</f>
        <v>7.12</v>
      </c>
      <c r="L120" s="47">
        <f>Table_Query_from_Mac10[[#This Row],[Live-cost]]*(1+Table_Query_from_Mac10[[#This Row],[CogsIncreasebyTYPE]])</f>
        <v>7.12</v>
      </c>
      <c r="M120" s="47">
        <f>Table_Query_from_Mac10[[#This Row],[Live-cost]]*Table_Query_from_Mac10[[#This Row],[qty_to_ship]]</f>
        <v>85.44</v>
      </c>
      <c r="N120" s="47">
        <f>IF(Table_Query_from_Mac10[[#This Row],[item_no]]="KDA",-Table_Query_from_Mac10[[#This Row],[unit_price]],Table_Query_from_Mac10[[#This Row],[Net Unit]]*Table_Query_from_Mac10[[#This Row],[qty_to_ship]])</f>
        <v>175.07999999999998</v>
      </c>
      <c r="O120" s="47">
        <f>SUMIFS(Summary!C:C,Summary!H:H,Table_Query_from_Mac10[[#This Row],[Juiceoc]])</f>
        <v>0</v>
      </c>
      <c r="P120" s="47">
        <f>SUMIFS(Summary!D:D,Summary!H:H,Table_Query_from_Mac10[[#This Row],[Juiceoc]])</f>
        <v>0</v>
      </c>
      <c r="Q120" s="47">
        <f>SUMIFS(Summary!E:E,Summary!H:H,Table_Query_from_Mac10[[#This Row],[Juiceoc]])</f>
        <v>0</v>
      </c>
      <c r="R120" s="47">
        <f>Table_Query_from_Mac10[[#This Row],[Net Unit]]*(1+Table_Query_from_Mac10[[#This Row],[PriceIncreasebyType]])</f>
        <v>14.59</v>
      </c>
      <c r="S120" s="47">
        <f>Table_Query_from_Mac10[[#This Row],[UnitPriceFuture]]*Table_Query_from_Mac10[[#This Row],[qtytoShipFuture]]</f>
        <v>175.07999999999998</v>
      </c>
      <c r="T120" s="47">
        <f>ROUND(Table_Query_from_Mac10[[#This Row],[qty_to_ship]]*(1+Table_Query_from_Mac10[[#This Row],[VolumeIncreasebyType]]),0)</f>
        <v>12</v>
      </c>
      <c r="U120" s="47">
        <f>Table_Query_from_Mac10[[#This Row],[qtytoShipFuture]]*Table_Query_from_Mac10[[#This Row],[Future-cost]]</f>
        <v>85.44</v>
      </c>
      <c r="V120" s="47">
        <f>Table_Query_from_Mac10[[#This Row],[qtytoShipFuture]]-Table_Query_from_Mac10[[#This Row],[qty_to_ship]]</f>
        <v>0</v>
      </c>
      <c r="W120" s="47">
        <f>Table_Query_from_Mac10[[#This Row],[UnitPriceFuture]]</f>
        <v>14.59</v>
      </c>
      <c r="X120" s="47">
        <f>Table_Query_from_Mac10[[#This Row],[Unit Increase]]*Table_Query_from_Mac10[[#This Row],[UnitPriceFuture]]</f>
        <v>0</v>
      </c>
      <c r="Y120" s="47">
        <f>Table_Query_from_Mac10[[#This Row],[Unit Increase]]*Table_Query_from_Mac10[[#This Row],[Future-cost]]</f>
        <v>0</v>
      </c>
      <c r="Z120" s="47">
        <f>-(Table_Query_from_Mac10[[#This Row],[Incremental Sales]]+((Table_Query_from_Mac10[[#This Row],[Incremental Sales]]*-(SUM(Summary!$S$8:$S$9)))))*Summary!$S$18</f>
        <v>0</v>
      </c>
      <c r="AA120" s="47">
        <f>IFERROR(Table_Query_from_Mac10[[#This Row],[Incremental Cost]]/Table_Query_from_Mac10[[#This Row],[Incremental Sales]],0)</f>
        <v>0</v>
      </c>
      <c r="AB120" s="47">
        <f>IFERROR(Table_Query_from_Mac10[[#This Row],[TotalCostFuture]]/Table_Query_from_Mac10[[#This Row],[totalsalesFuture]],0)</f>
        <v>0.4880054832076765</v>
      </c>
      <c r="AN120" s="30">
        <v>48</v>
      </c>
      <c r="AO120">
        <f t="shared" si="2"/>
        <v>12</v>
      </c>
      <c r="AQ120" s="30">
        <v>41.68</v>
      </c>
      <c r="AR120">
        <f t="shared" si="3"/>
        <v>14.59</v>
      </c>
    </row>
    <row r="121" spans="1:44" x14ac:dyDescent="0.25">
      <c r="A121">
        <v>90008</v>
      </c>
      <c r="B121">
        <v>6</v>
      </c>
      <c r="C121" t="s">
        <v>86</v>
      </c>
      <c r="D121" t="s">
        <v>79</v>
      </c>
      <c r="E121">
        <v>9</v>
      </c>
      <c r="F121">
        <v>8.44</v>
      </c>
      <c r="G121">
        <v>18.16</v>
      </c>
      <c r="H121" s="1">
        <v>44839</v>
      </c>
      <c r="I121" s="20">
        <v>0</v>
      </c>
      <c r="J121" s="47">
        <f>Table_Query_from_Mac10[[#This Row],[unit_price]]-(Table_Query_from_Mac10[[#This Row],[unit_price]]*(Table_Query_from_Mac10[[#This Row],[discount_pct]]/100))</f>
        <v>18.16</v>
      </c>
      <c r="K121" s="47">
        <f>Table_Query_from_Mac10[[#This Row],[unit_cost]]</f>
        <v>8.44</v>
      </c>
      <c r="L121" s="47">
        <f>Table_Query_from_Mac10[[#This Row],[Live-cost]]*(1+Table_Query_from_Mac10[[#This Row],[CogsIncreasebyTYPE]])</f>
        <v>8.44</v>
      </c>
      <c r="M121" s="47">
        <f>Table_Query_from_Mac10[[#This Row],[Live-cost]]*Table_Query_from_Mac10[[#This Row],[qty_to_ship]]</f>
        <v>75.959999999999994</v>
      </c>
      <c r="N121" s="47">
        <f>IF(Table_Query_from_Mac10[[#This Row],[item_no]]="KDA",-Table_Query_from_Mac10[[#This Row],[unit_price]],Table_Query_from_Mac10[[#This Row],[Net Unit]]*Table_Query_from_Mac10[[#This Row],[qty_to_ship]])</f>
        <v>163.44</v>
      </c>
      <c r="O121" s="47">
        <f>SUMIFS(Summary!C:C,Summary!H:H,Table_Query_from_Mac10[[#This Row],[Juiceoc]])</f>
        <v>0</v>
      </c>
      <c r="P121" s="47">
        <f>SUMIFS(Summary!D:D,Summary!H:H,Table_Query_from_Mac10[[#This Row],[Juiceoc]])</f>
        <v>0</v>
      </c>
      <c r="Q121" s="47">
        <f>SUMIFS(Summary!E:E,Summary!H:H,Table_Query_from_Mac10[[#This Row],[Juiceoc]])</f>
        <v>0</v>
      </c>
      <c r="R121" s="47">
        <f>Table_Query_from_Mac10[[#This Row],[Net Unit]]*(1+Table_Query_from_Mac10[[#This Row],[PriceIncreasebyType]])</f>
        <v>18.16</v>
      </c>
      <c r="S121" s="47">
        <f>Table_Query_from_Mac10[[#This Row],[UnitPriceFuture]]*Table_Query_from_Mac10[[#This Row],[qtytoShipFuture]]</f>
        <v>163.44</v>
      </c>
      <c r="T121" s="47">
        <f>ROUND(Table_Query_from_Mac10[[#This Row],[qty_to_ship]]*(1+Table_Query_from_Mac10[[#This Row],[VolumeIncreasebyType]]),0)</f>
        <v>9</v>
      </c>
      <c r="U121" s="47">
        <f>Table_Query_from_Mac10[[#This Row],[qtytoShipFuture]]*Table_Query_from_Mac10[[#This Row],[Future-cost]]</f>
        <v>75.959999999999994</v>
      </c>
      <c r="V121" s="47">
        <f>Table_Query_from_Mac10[[#This Row],[qtytoShipFuture]]-Table_Query_from_Mac10[[#This Row],[qty_to_ship]]</f>
        <v>0</v>
      </c>
      <c r="W121" s="47">
        <f>Table_Query_from_Mac10[[#This Row],[UnitPriceFuture]]</f>
        <v>18.16</v>
      </c>
      <c r="X121" s="47">
        <f>Table_Query_from_Mac10[[#This Row],[Unit Increase]]*Table_Query_from_Mac10[[#This Row],[UnitPriceFuture]]</f>
        <v>0</v>
      </c>
      <c r="Y121" s="47">
        <f>Table_Query_from_Mac10[[#This Row],[Unit Increase]]*Table_Query_from_Mac10[[#This Row],[Future-cost]]</f>
        <v>0</v>
      </c>
      <c r="Z121" s="47">
        <f>-(Table_Query_from_Mac10[[#This Row],[Incremental Sales]]+((Table_Query_from_Mac10[[#This Row],[Incremental Sales]]*-(SUM(Summary!$S$8:$S$9)))))*Summary!$S$18</f>
        <v>0</v>
      </c>
      <c r="AA121" s="47">
        <f>IFERROR(Table_Query_from_Mac10[[#This Row],[Incremental Cost]]/Table_Query_from_Mac10[[#This Row],[Incremental Sales]],0)</f>
        <v>0</v>
      </c>
      <c r="AB121" s="47">
        <f>IFERROR(Table_Query_from_Mac10[[#This Row],[TotalCostFuture]]/Table_Query_from_Mac10[[#This Row],[totalsalesFuture]],0)</f>
        <v>0.46475770925110127</v>
      </c>
      <c r="AN121" s="31">
        <v>36</v>
      </c>
      <c r="AO121">
        <f t="shared" si="2"/>
        <v>9</v>
      </c>
      <c r="AQ121" s="31">
        <v>51.89</v>
      </c>
      <c r="AR121">
        <f t="shared" si="3"/>
        <v>18.16</v>
      </c>
    </row>
    <row r="122" spans="1:44" x14ac:dyDescent="0.25">
      <c r="A122">
        <v>90008</v>
      </c>
      <c r="B122">
        <v>7</v>
      </c>
      <c r="C122" t="s">
        <v>86</v>
      </c>
      <c r="D122" t="s">
        <v>79</v>
      </c>
      <c r="E122">
        <v>7</v>
      </c>
      <c r="F122">
        <v>9.82</v>
      </c>
      <c r="G122">
        <v>21.76</v>
      </c>
      <c r="H122" s="1">
        <v>44839</v>
      </c>
      <c r="I122" s="20">
        <v>0</v>
      </c>
      <c r="J122" s="47">
        <f>Table_Query_from_Mac10[[#This Row],[unit_price]]-(Table_Query_from_Mac10[[#This Row],[unit_price]]*(Table_Query_from_Mac10[[#This Row],[discount_pct]]/100))</f>
        <v>21.76</v>
      </c>
      <c r="K122" s="47">
        <f>Table_Query_from_Mac10[[#This Row],[unit_cost]]</f>
        <v>9.82</v>
      </c>
      <c r="L122" s="47">
        <f>Table_Query_from_Mac10[[#This Row],[Live-cost]]*(1+Table_Query_from_Mac10[[#This Row],[CogsIncreasebyTYPE]])</f>
        <v>9.82</v>
      </c>
      <c r="M122" s="47">
        <f>Table_Query_from_Mac10[[#This Row],[Live-cost]]*Table_Query_from_Mac10[[#This Row],[qty_to_ship]]</f>
        <v>68.740000000000009</v>
      </c>
      <c r="N122" s="47">
        <f>IF(Table_Query_from_Mac10[[#This Row],[item_no]]="KDA",-Table_Query_from_Mac10[[#This Row],[unit_price]],Table_Query_from_Mac10[[#This Row],[Net Unit]]*Table_Query_from_Mac10[[#This Row],[qty_to_ship]])</f>
        <v>152.32000000000002</v>
      </c>
      <c r="O122" s="47">
        <f>SUMIFS(Summary!C:C,Summary!H:H,Table_Query_from_Mac10[[#This Row],[Juiceoc]])</f>
        <v>0</v>
      </c>
      <c r="P122" s="47">
        <f>SUMIFS(Summary!D:D,Summary!H:H,Table_Query_from_Mac10[[#This Row],[Juiceoc]])</f>
        <v>0</v>
      </c>
      <c r="Q122" s="47">
        <f>SUMIFS(Summary!E:E,Summary!H:H,Table_Query_from_Mac10[[#This Row],[Juiceoc]])</f>
        <v>0</v>
      </c>
      <c r="R122" s="47">
        <f>Table_Query_from_Mac10[[#This Row],[Net Unit]]*(1+Table_Query_from_Mac10[[#This Row],[PriceIncreasebyType]])</f>
        <v>21.76</v>
      </c>
      <c r="S122" s="47">
        <f>Table_Query_from_Mac10[[#This Row],[UnitPriceFuture]]*Table_Query_from_Mac10[[#This Row],[qtytoShipFuture]]</f>
        <v>152.32000000000002</v>
      </c>
      <c r="T122" s="47">
        <f>ROUND(Table_Query_from_Mac10[[#This Row],[qty_to_ship]]*(1+Table_Query_from_Mac10[[#This Row],[VolumeIncreasebyType]]),0)</f>
        <v>7</v>
      </c>
      <c r="U122" s="47">
        <f>Table_Query_from_Mac10[[#This Row],[qtytoShipFuture]]*Table_Query_from_Mac10[[#This Row],[Future-cost]]</f>
        <v>68.740000000000009</v>
      </c>
      <c r="V122" s="47">
        <f>Table_Query_from_Mac10[[#This Row],[qtytoShipFuture]]-Table_Query_from_Mac10[[#This Row],[qty_to_ship]]</f>
        <v>0</v>
      </c>
      <c r="W122" s="47">
        <f>Table_Query_from_Mac10[[#This Row],[UnitPriceFuture]]</f>
        <v>21.76</v>
      </c>
      <c r="X122" s="47">
        <f>Table_Query_from_Mac10[[#This Row],[Unit Increase]]*Table_Query_from_Mac10[[#This Row],[UnitPriceFuture]]</f>
        <v>0</v>
      </c>
      <c r="Y122" s="47">
        <f>Table_Query_from_Mac10[[#This Row],[Unit Increase]]*Table_Query_from_Mac10[[#This Row],[Future-cost]]</f>
        <v>0</v>
      </c>
      <c r="Z122" s="47">
        <f>-(Table_Query_from_Mac10[[#This Row],[Incremental Sales]]+((Table_Query_from_Mac10[[#This Row],[Incremental Sales]]*-(SUM(Summary!$S$8:$S$9)))))*Summary!$S$18</f>
        <v>0</v>
      </c>
      <c r="AA122" s="47">
        <f>IFERROR(Table_Query_from_Mac10[[#This Row],[Incremental Cost]]/Table_Query_from_Mac10[[#This Row],[Incremental Sales]],0)</f>
        <v>0</v>
      </c>
      <c r="AB122" s="47">
        <f>IFERROR(Table_Query_from_Mac10[[#This Row],[TotalCostFuture]]/Table_Query_from_Mac10[[#This Row],[totalsalesFuture]],0)</f>
        <v>0.45128676470588236</v>
      </c>
      <c r="AN122" s="30">
        <v>27</v>
      </c>
      <c r="AO122">
        <f t="shared" si="2"/>
        <v>7</v>
      </c>
      <c r="AQ122" s="30">
        <v>62.16</v>
      </c>
      <c r="AR122">
        <f t="shared" si="3"/>
        <v>21.76</v>
      </c>
    </row>
    <row r="123" spans="1:44" x14ac:dyDescent="0.25">
      <c r="A123">
        <v>90008</v>
      </c>
      <c r="B123">
        <v>8</v>
      </c>
      <c r="C123" t="s">
        <v>86</v>
      </c>
      <c r="D123" t="s">
        <v>79</v>
      </c>
      <c r="E123">
        <v>5</v>
      </c>
      <c r="F123">
        <v>11.58</v>
      </c>
      <c r="G123">
        <v>25.06</v>
      </c>
      <c r="H123" s="1">
        <v>44839</v>
      </c>
      <c r="I123" s="20">
        <v>0</v>
      </c>
      <c r="J123" s="47">
        <f>Table_Query_from_Mac10[[#This Row],[unit_price]]-(Table_Query_from_Mac10[[#This Row],[unit_price]]*(Table_Query_from_Mac10[[#This Row],[discount_pct]]/100))</f>
        <v>25.06</v>
      </c>
      <c r="K123" s="47">
        <f>Table_Query_from_Mac10[[#This Row],[unit_cost]]</f>
        <v>11.58</v>
      </c>
      <c r="L123" s="47">
        <f>Table_Query_from_Mac10[[#This Row],[Live-cost]]*(1+Table_Query_from_Mac10[[#This Row],[CogsIncreasebyTYPE]])</f>
        <v>11.58</v>
      </c>
      <c r="M123" s="47">
        <f>Table_Query_from_Mac10[[#This Row],[Live-cost]]*Table_Query_from_Mac10[[#This Row],[qty_to_ship]]</f>
        <v>57.9</v>
      </c>
      <c r="N123" s="47">
        <f>IF(Table_Query_from_Mac10[[#This Row],[item_no]]="KDA",-Table_Query_from_Mac10[[#This Row],[unit_price]],Table_Query_from_Mac10[[#This Row],[Net Unit]]*Table_Query_from_Mac10[[#This Row],[qty_to_ship]])</f>
        <v>125.3</v>
      </c>
      <c r="O123" s="47">
        <f>SUMIFS(Summary!C:C,Summary!H:H,Table_Query_from_Mac10[[#This Row],[Juiceoc]])</f>
        <v>0</v>
      </c>
      <c r="P123" s="47">
        <f>SUMIFS(Summary!D:D,Summary!H:H,Table_Query_from_Mac10[[#This Row],[Juiceoc]])</f>
        <v>0</v>
      </c>
      <c r="Q123" s="47">
        <f>SUMIFS(Summary!E:E,Summary!H:H,Table_Query_from_Mac10[[#This Row],[Juiceoc]])</f>
        <v>0</v>
      </c>
      <c r="R123" s="47">
        <f>Table_Query_from_Mac10[[#This Row],[Net Unit]]*(1+Table_Query_from_Mac10[[#This Row],[PriceIncreasebyType]])</f>
        <v>25.06</v>
      </c>
      <c r="S123" s="47">
        <f>Table_Query_from_Mac10[[#This Row],[UnitPriceFuture]]*Table_Query_from_Mac10[[#This Row],[qtytoShipFuture]]</f>
        <v>125.3</v>
      </c>
      <c r="T123" s="47">
        <f>ROUND(Table_Query_from_Mac10[[#This Row],[qty_to_ship]]*(1+Table_Query_from_Mac10[[#This Row],[VolumeIncreasebyType]]),0)</f>
        <v>5</v>
      </c>
      <c r="U123" s="47">
        <f>Table_Query_from_Mac10[[#This Row],[qtytoShipFuture]]*Table_Query_from_Mac10[[#This Row],[Future-cost]]</f>
        <v>57.9</v>
      </c>
      <c r="V123" s="47">
        <f>Table_Query_from_Mac10[[#This Row],[qtytoShipFuture]]-Table_Query_from_Mac10[[#This Row],[qty_to_ship]]</f>
        <v>0</v>
      </c>
      <c r="W123" s="47">
        <f>Table_Query_from_Mac10[[#This Row],[UnitPriceFuture]]</f>
        <v>25.06</v>
      </c>
      <c r="X123" s="47">
        <f>Table_Query_from_Mac10[[#This Row],[Unit Increase]]*Table_Query_from_Mac10[[#This Row],[UnitPriceFuture]]</f>
        <v>0</v>
      </c>
      <c r="Y123" s="47">
        <f>Table_Query_from_Mac10[[#This Row],[Unit Increase]]*Table_Query_from_Mac10[[#This Row],[Future-cost]]</f>
        <v>0</v>
      </c>
      <c r="Z123" s="47">
        <f>-(Table_Query_from_Mac10[[#This Row],[Incremental Sales]]+((Table_Query_from_Mac10[[#This Row],[Incremental Sales]]*-(SUM(Summary!$S$8:$S$9)))))*Summary!$S$18</f>
        <v>0</v>
      </c>
      <c r="AA123" s="47">
        <f>IFERROR(Table_Query_from_Mac10[[#This Row],[Incremental Cost]]/Table_Query_from_Mac10[[#This Row],[Incremental Sales]],0)</f>
        <v>0</v>
      </c>
      <c r="AB123" s="47">
        <f>IFERROR(Table_Query_from_Mac10[[#This Row],[TotalCostFuture]]/Table_Query_from_Mac10[[#This Row],[totalsalesFuture]],0)</f>
        <v>0.46209098164405427</v>
      </c>
      <c r="AN123" s="31">
        <v>18</v>
      </c>
      <c r="AO123">
        <f t="shared" si="2"/>
        <v>5</v>
      </c>
      <c r="AQ123" s="31">
        <v>71.599999999999994</v>
      </c>
      <c r="AR123">
        <f t="shared" si="3"/>
        <v>25.06</v>
      </c>
    </row>
    <row r="124" spans="1:44" x14ac:dyDescent="0.25">
      <c r="A124">
        <v>90008</v>
      </c>
      <c r="B124">
        <v>9</v>
      </c>
      <c r="C124" t="s">
        <v>86</v>
      </c>
      <c r="D124" t="s">
        <v>79</v>
      </c>
      <c r="E124">
        <v>3</v>
      </c>
      <c r="F124">
        <v>13.23</v>
      </c>
      <c r="G124">
        <v>29.12</v>
      </c>
      <c r="H124" s="1">
        <v>44839</v>
      </c>
      <c r="I124" s="20">
        <v>0</v>
      </c>
      <c r="J124" s="47">
        <f>Table_Query_from_Mac10[[#This Row],[unit_price]]-(Table_Query_from_Mac10[[#This Row],[unit_price]]*(Table_Query_from_Mac10[[#This Row],[discount_pct]]/100))</f>
        <v>29.12</v>
      </c>
      <c r="K124" s="47">
        <f>Table_Query_from_Mac10[[#This Row],[unit_cost]]</f>
        <v>13.23</v>
      </c>
      <c r="L124" s="47">
        <f>Table_Query_from_Mac10[[#This Row],[Live-cost]]*(1+Table_Query_from_Mac10[[#This Row],[CogsIncreasebyTYPE]])</f>
        <v>13.23</v>
      </c>
      <c r="M124" s="47">
        <f>Table_Query_from_Mac10[[#This Row],[Live-cost]]*Table_Query_from_Mac10[[#This Row],[qty_to_ship]]</f>
        <v>39.69</v>
      </c>
      <c r="N124" s="47">
        <f>IF(Table_Query_from_Mac10[[#This Row],[item_no]]="KDA",-Table_Query_from_Mac10[[#This Row],[unit_price]],Table_Query_from_Mac10[[#This Row],[Net Unit]]*Table_Query_from_Mac10[[#This Row],[qty_to_ship]])</f>
        <v>87.36</v>
      </c>
      <c r="O124" s="47">
        <f>SUMIFS(Summary!C:C,Summary!H:H,Table_Query_from_Mac10[[#This Row],[Juiceoc]])</f>
        <v>0</v>
      </c>
      <c r="P124" s="47">
        <f>SUMIFS(Summary!D:D,Summary!H:H,Table_Query_from_Mac10[[#This Row],[Juiceoc]])</f>
        <v>0</v>
      </c>
      <c r="Q124" s="47">
        <f>SUMIFS(Summary!E:E,Summary!H:H,Table_Query_from_Mac10[[#This Row],[Juiceoc]])</f>
        <v>0</v>
      </c>
      <c r="R124" s="47">
        <f>Table_Query_from_Mac10[[#This Row],[Net Unit]]*(1+Table_Query_from_Mac10[[#This Row],[PriceIncreasebyType]])</f>
        <v>29.12</v>
      </c>
      <c r="S124" s="47">
        <f>Table_Query_from_Mac10[[#This Row],[UnitPriceFuture]]*Table_Query_from_Mac10[[#This Row],[qtytoShipFuture]]</f>
        <v>87.36</v>
      </c>
      <c r="T124" s="47">
        <f>ROUND(Table_Query_from_Mac10[[#This Row],[qty_to_ship]]*(1+Table_Query_from_Mac10[[#This Row],[VolumeIncreasebyType]]),0)</f>
        <v>3</v>
      </c>
      <c r="U124" s="47">
        <f>Table_Query_from_Mac10[[#This Row],[qtytoShipFuture]]*Table_Query_from_Mac10[[#This Row],[Future-cost]]</f>
        <v>39.69</v>
      </c>
      <c r="V124" s="47">
        <f>Table_Query_from_Mac10[[#This Row],[qtytoShipFuture]]-Table_Query_from_Mac10[[#This Row],[qty_to_ship]]</f>
        <v>0</v>
      </c>
      <c r="W124" s="47">
        <f>Table_Query_from_Mac10[[#This Row],[UnitPriceFuture]]</f>
        <v>29.12</v>
      </c>
      <c r="X124" s="47">
        <f>Table_Query_from_Mac10[[#This Row],[Unit Increase]]*Table_Query_from_Mac10[[#This Row],[UnitPriceFuture]]</f>
        <v>0</v>
      </c>
      <c r="Y124" s="47">
        <f>Table_Query_from_Mac10[[#This Row],[Unit Increase]]*Table_Query_from_Mac10[[#This Row],[Future-cost]]</f>
        <v>0</v>
      </c>
      <c r="Z124" s="47">
        <f>-(Table_Query_from_Mac10[[#This Row],[Incremental Sales]]+((Table_Query_from_Mac10[[#This Row],[Incremental Sales]]*-(SUM(Summary!$S$8:$S$9)))))*Summary!$S$18</f>
        <v>0</v>
      </c>
      <c r="AA124" s="47">
        <f>IFERROR(Table_Query_from_Mac10[[#This Row],[Incremental Cost]]/Table_Query_from_Mac10[[#This Row],[Incremental Sales]],0)</f>
        <v>0</v>
      </c>
      <c r="AB124" s="47">
        <f>IFERROR(Table_Query_from_Mac10[[#This Row],[TotalCostFuture]]/Table_Query_from_Mac10[[#This Row],[totalsalesFuture]],0)</f>
        <v>0.45432692307692307</v>
      </c>
      <c r="AN124" s="30">
        <v>12</v>
      </c>
      <c r="AO124">
        <f t="shared" si="2"/>
        <v>3</v>
      </c>
      <c r="AQ124" s="30">
        <v>83.19</v>
      </c>
      <c r="AR124">
        <f t="shared" si="3"/>
        <v>29.12</v>
      </c>
    </row>
    <row r="125" spans="1:44" x14ac:dyDescent="0.25">
      <c r="A125">
        <v>90008</v>
      </c>
      <c r="B125">
        <v>10</v>
      </c>
      <c r="C125" t="s">
        <v>86</v>
      </c>
      <c r="D125" t="s">
        <v>79</v>
      </c>
      <c r="E125">
        <v>6</v>
      </c>
      <c r="F125">
        <v>7.88</v>
      </c>
      <c r="G125">
        <v>17.02</v>
      </c>
      <c r="H125" s="1">
        <v>44839</v>
      </c>
      <c r="I125" s="20">
        <v>0</v>
      </c>
      <c r="J125" s="47">
        <f>Table_Query_from_Mac10[[#This Row],[unit_price]]-(Table_Query_from_Mac10[[#This Row],[unit_price]]*(Table_Query_from_Mac10[[#This Row],[discount_pct]]/100))</f>
        <v>17.02</v>
      </c>
      <c r="K125" s="47">
        <f>Table_Query_from_Mac10[[#This Row],[unit_cost]]</f>
        <v>7.88</v>
      </c>
      <c r="L125" s="47">
        <f>Table_Query_from_Mac10[[#This Row],[Live-cost]]*(1+Table_Query_from_Mac10[[#This Row],[CogsIncreasebyTYPE]])</f>
        <v>7.88</v>
      </c>
      <c r="M125" s="47">
        <f>Table_Query_from_Mac10[[#This Row],[Live-cost]]*Table_Query_from_Mac10[[#This Row],[qty_to_ship]]</f>
        <v>47.28</v>
      </c>
      <c r="N125" s="47">
        <f>IF(Table_Query_from_Mac10[[#This Row],[item_no]]="KDA",-Table_Query_from_Mac10[[#This Row],[unit_price]],Table_Query_from_Mac10[[#This Row],[Net Unit]]*Table_Query_from_Mac10[[#This Row],[qty_to_ship]])</f>
        <v>102.12</v>
      </c>
      <c r="O125" s="47">
        <f>SUMIFS(Summary!C:C,Summary!H:H,Table_Query_from_Mac10[[#This Row],[Juiceoc]])</f>
        <v>0</v>
      </c>
      <c r="P125" s="47">
        <f>SUMIFS(Summary!D:D,Summary!H:H,Table_Query_from_Mac10[[#This Row],[Juiceoc]])</f>
        <v>0</v>
      </c>
      <c r="Q125" s="47">
        <f>SUMIFS(Summary!E:E,Summary!H:H,Table_Query_from_Mac10[[#This Row],[Juiceoc]])</f>
        <v>0</v>
      </c>
      <c r="R125" s="47">
        <f>Table_Query_from_Mac10[[#This Row],[Net Unit]]*(1+Table_Query_from_Mac10[[#This Row],[PriceIncreasebyType]])</f>
        <v>17.02</v>
      </c>
      <c r="S125" s="47">
        <f>Table_Query_from_Mac10[[#This Row],[UnitPriceFuture]]*Table_Query_from_Mac10[[#This Row],[qtytoShipFuture]]</f>
        <v>102.12</v>
      </c>
      <c r="T125" s="47">
        <f>ROUND(Table_Query_from_Mac10[[#This Row],[qty_to_ship]]*(1+Table_Query_from_Mac10[[#This Row],[VolumeIncreasebyType]]),0)</f>
        <v>6</v>
      </c>
      <c r="U125" s="47">
        <f>Table_Query_from_Mac10[[#This Row],[qtytoShipFuture]]*Table_Query_from_Mac10[[#This Row],[Future-cost]]</f>
        <v>47.28</v>
      </c>
      <c r="V125" s="47">
        <f>Table_Query_from_Mac10[[#This Row],[qtytoShipFuture]]-Table_Query_from_Mac10[[#This Row],[qty_to_ship]]</f>
        <v>0</v>
      </c>
      <c r="W125" s="47">
        <f>Table_Query_from_Mac10[[#This Row],[UnitPriceFuture]]</f>
        <v>17.02</v>
      </c>
      <c r="X125" s="47">
        <f>Table_Query_from_Mac10[[#This Row],[Unit Increase]]*Table_Query_from_Mac10[[#This Row],[UnitPriceFuture]]</f>
        <v>0</v>
      </c>
      <c r="Y125" s="47">
        <f>Table_Query_from_Mac10[[#This Row],[Unit Increase]]*Table_Query_from_Mac10[[#This Row],[Future-cost]]</f>
        <v>0</v>
      </c>
      <c r="Z125" s="47">
        <f>-(Table_Query_from_Mac10[[#This Row],[Incremental Sales]]+((Table_Query_from_Mac10[[#This Row],[Incremental Sales]]*-(SUM(Summary!$S$8:$S$9)))))*Summary!$S$18</f>
        <v>0</v>
      </c>
      <c r="AA125" s="47">
        <f>IFERROR(Table_Query_from_Mac10[[#This Row],[Incremental Cost]]/Table_Query_from_Mac10[[#This Row],[Incremental Sales]],0)</f>
        <v>0</v>
      </c>
      <c r="AB125" s="47">
        <f>IFERROR(Table_Query_from_Mac10[[#This Row],[TotalCostFuture]]/Table_Query_from_Mac10[[#This Row],[totalsalesFuture]],0)</f>
        <v>0.46298472385428907</v>
      </c>
      <c r="AN125" s="31">
        <v>24</v>
      </c>
      <c r="AO125">
        <f t="shared" si="2"/>
        <v>6</v>
      </c>
      <c r="AQ125" s="31">
        <v>48.62</v>
      </c>
      <c r="AR125">
        <f t="shared" si="3"/>
        <v>17.02</v>
      </c>
    </row>
    <row r="126" spans="1:44" x14ac:dyDescent="0.25">
      <c r="A126">
        <v>90008</v>
      </c>
      <c r="B126">
        <v>11</v>
      </c>
      <c r="C126" t="s">
        <v>86</v>
      </c>
      <c r="D126" t="s">
        <v>79</v>
      </c>
      <c r="E126">
        <v>6</v>
      </c>
      <c r="F126">
        <v>8.59</v>
      </c>
      <c r="G126">
        <v>18.54</v>
      </c>
      <c r="H126" s="1">
        <v>44839</v>
      </c>
      <c r="I126" s="20">
        <v>0</v>
      </c>
      <c r="J126" s="47">
        <f>Table_Query_from_Mac10[[#This Row],[unit_price]]-(Table_Query_from_Mac10[[#This Row],[unit_price]]*(Table_Query_from_Mac10[[#This Row],[discount_pct]]/100))</f>
        <v>18.54</v>
      </c>
      <c r="K126" s="47">
        <f>Table_Query_from_Mac10[[#This Row],[unit_cost]]</f>
        <v>8.59</v>
      </c>
      <c r="L126" s="47">
        <f>Table_Query_from_Mac10[[#This Row],[Live-cost]]*(1+Table_Query_from_Mac10[[#This Row],[CogsIncreasebyTYPE]])</f>
        <v>8.59</v>
      </c>
      <c r="M126" s="47">
        <f>Table_Query_from_Mac10[[#This Row],[Live-cost]]*Table_Query_from_Mac10[[#This Row],[qty_to_ship]]</f>
        <v>51.54</v>
      </c>
      <c r="N126" s="47">
        <f>IF(Table_Query_from_Mac10[[#This Row],[item_no]]="KDA",-Table_Query_from_Mac10[[#This Row],[unit_price]],Table_Query_from_Mac10[[#This Row],[Net Unit]]*Table_Query_from_Mac10[[#This Row],[qty_to_ship]])</f>
        <v>111.24</v>
      </c>
      <c r="O126" s="47">
        <f>SUMIFS(Summary!C:C,Summary!H:H,Table_Query_from_Mac10[[#This Row],[Juiceoc]])</f>
        <v>0</v>
      </c>
      <c r="P126" s="47">
        <f>SUMIFS(Summary!D:D,Summary!H:H,Table_Query_from_Mac10[[#This Row],[Juiceoc]])</f>
        <v>0</v>
      </c>
      <c r="Q126" s="47">
        <f>SUMIFS(Summary!E:E,Summary!H:H,Table_Query_from_Mac10[[#This Row],[Juiceoc]])</f>
        <v>0</v>
      </c>
      <c r="R126" s="47">
        <f>Table_Query_from_Mac10[[#This Row],[Net Unit]]*(1+Table_Query_from_Mac10[[#This Row],[PriceIncreasebyType]])</f>
        <v>18.54</v>
      </c>
      <c r="S126" s="47">
        <f>Table_Query_from_Mac10[[#This Row],[UnitPriceFuture]]*Table_Query_from_Mac10[[#This Row],[qtytoShipFuture]]</f>
        <v>111.24</v>
      </c>
      <c r="T126" s="47">
        <f>ROUND(Table_Query_from_Mac10[[#This Row],[qty_to_ship]]*(1+Table_Query_from_Mac10[[#This Row],[VolumeIncreasebyType]]),0)</f>
        <v>6</v>
      </c>
      <c r="U126" s="47">
        <f>Table_Query_from_Mac10[[#This Row],[qtytoShipFuture]]*Table_Query_from_Mac10[[#This Row],[Future-cost]]</f>
        <v>51.54</v>
      </c>
      <c r="V126" s="47">
        <f>Table_Query_from_Mac10[[#This Row],[qtytoShipFuture]]-Table_Query_from_Mac10[[#This Row],[qty_to_ship]]</f>
        <v>0</v>
      </c>
      <c r="W126" s="47">
        <f>Table_Query_from_Mac10[[#This Row],[UnitPriceFuture]]</f>
        <v>18.54</v>
      </c>
      <c r="X126" s="47">
        <f>Table_Query_from_Mac10[[#This Row],[Unit Increase]]*Table_Query_from_Mac10[[#This Row],[UnitPriceFuture]]</f>
        <v>0</v>
      </c>
      <c r="Y126" s="47">
        <f>Table_Query_from_Mac10[[#This Row],[Unit Increase]]*Table_Query_from_Mac10[[#This Row],[Future-cost]]</f>
        <v>0</v>
      </c>
      <c r="Z126" s="47">
        <f>-(Table_Query_from_Mac10[[#This Row],[Incremental Sales]]+((Table_Query_from_Mac10[[#This Row],[Incremental Sales]]*-(SUM(Summary!$S$8:$S$9)))))*Summary!$S$18</f>
        <v>0</v>
      </c>
      <c r="AA126" s="47">
        <f>IFERROR(Table_Query_from_Mac10[[#This Row],[Incremental Cost]]/Table_Query_from_Mac10[[#This Row],[Incremental Sales]],0)</f>
        <v>0</v>
      </c>
      <c r="AB126" s="47">
        <f>IFERROR(Table_Query_from_Mac10[[#This Row],[TotalCostFuture]]/Table_Query_from_Mac10[[#This Row],[totalsalesFuture]],0)</f>
        <v>0.4633225458468177</v>
      </c>
      <c r="AN126" s="30">
        <v>24</v>
      </c>
      <c r="AO126">
        <f t="shared" si="2"/>
        <v>6</v>
      </c>
      <c r="AQ126" s="30">
        <v>52.98</v>
      </c>
      <c r="AR126">
        <f t="shared" si="3"/>
        <v>18.54</v>
      </c>
    </row>
    <row r="127" spans="1:44" x14ac:dyDescent="0.25">
      <c r="A127">
        <v>90008</v>
      </c>
      <c r="B127">
        <v>12</v>
      </c>
      <c r="C127" t="s">
        <v>86</v>
      </c>
      <c r="D127" t="s">
        <v>79</v>
      </c>
      <c r="E127">
        <v>5</v>
      </c>
      <c r="F127">
        <v>11.48</v>
      </c>
      <c r="G127">
        <v>26.8</v>
      </c>
      <c r="H127" s="1">
        <v>44839</v>
      </c>
      <c r="I127" s="20">
        <v>0</v>
      </c>
      <c r="J127" s="47">
        <f>Table_Query_from_Mac10[[#This Row],[unit_price]]-(Table_Query_from_Mac10[[#This Row],[unit_price]]*(Table_Query_from_Mac10[[#This Row],[discount_pct]]/100))</f>
        <v>26.8</v>
      </c>
      <c r="K127" s="47">
        <f>Table_Query_from_Mac10[[#This Row],[unit_cost]]</f>
        <v>11.48</v>
      </c>
      <c r="L127" s="47">
        <f>Table_Query_from_Mac10[[#This Row],[Live-cost]]*(1+Table_Query_from_Mac10[[#This Row],[CogsIncreasebyTYPE]])</f>
        <v>11.48</v>
      </c>
      <c r="M127" s="47">
        <f>Table_Query_from_Mac10[[#This Row],[Live-cost]]*Table_Query_from_Mac10[[#This Row],[qty_to_ship]]</f>
        <v>57.400000000000006</v>
      </c>
      <c r="N127" s="47">
        <f>IF(Table_Query_from_Mac10[[#This Row],[item_no]]="KDA",-Table_Query_from_Mac10[[#This Row],[unit_price]],Table_Query_from_Mac10[[#This Row],[Net Unit]]*Table_Query_from_Mac10[[#This Row],[qty_to_ship]])</f>
        <v>134</v>
      </c>
      <c r="O127" s="47">
        <f>SUMIFS(Summary!C:C,Summary!H:H,Table_Query_from_Mac10[[#This Row],[Juiceoc]])</f>
        <v>0</v>
      </c>
      <c r="P127" s="47">
        <f>SUMIFS(Summary!D:D,Summary!H:H,Table_Query_from_Mac10[[#This Row],[Juiceoc]])</f>
        <v>0</v>
      </c>
      <c r="Q127" s="47">
        <f>SUMIFS(Summary!E:E,Summary!H:H,Table_Query_from_Mac10[[#This Row],[Juiceoc]])</f>
        <v>0</v>
      </c>
      <c r="R127" s="47">
        <f>Table_Query_from_Mac10[[#This Row],[Net Unit]]*(1+Table_Query_from_Mac10[[#This Row],[PriceIncreasebyType]])</f>
        <v>26.8</v>
      </c>
      <c r="S127" s="47">
        <f>Table_Query_from_Mac10[[#This Row],[UnitPriceFuture]]*Table_Query_from_Mac10[[#This Row],[qtytoShipFuture]]</f>
        <v>134</v>
      </c>
      <c r="T127" s="47">
        <f>ROUND(Table_Query_from_Mac10[[#This Row],[qty_to_ship]]*(1+Table_Query_from_Mac10[[#This Row],[VolumeIncreasebyType]]),0)</f>
        <v>5</v>
      </c>
      <c r="U127" s="47">
        <f>Table_Query_from_Mac10[[#This Row],[qtytoShipFuture]]*Table_Query_from_Mac10[[#This Row],[Future-cost]]</f>
        <v>57.400000000000006</v>
      </c>
      <c r="V127" s="47">
        <f>Table_Query_from_Mac10[[#This Row],[qtytoShipFuture]]-Table_Query_from_Mac10[[#This Row],[qty_to_ship]]</f>
        <v>0</v>
      </c>
      <c r="W127" s="47">
        <f>Table_Query_from_Mac10[[#This Row],[UnitPriceFuture]]</f>
        <v>26.8</v>
      </c>
      <c r="X127" s="47">
        <f>Table_Query_from_Mac10[[#This Row],[Unit Increase]]*Table_Query_from_Mac10[[#This Row],[UnitPriceFuture]]</f>
        <v>0</v>
      </c>
      <c r="Y127" s="47">
        <f>Table_Query_from_Mac10[[#This Row],[Unit Increase]]*Table_Query_from_Mac10[[#This Row],[Future-cost]]</f>
        <v>0</v>
      </c>
      <c r="Z127" s="47">
        <f>-(Table_Query_from_Mac10[[#This Row],[Incremental Sales]]+((Table_Query_from_Mac10[[#This Row],[Incremental Sales]]*-(SUM(Summary!$S$8:$S$9)))))*Summary!$S$18</f>
        <v>0</v>
      </c>
      <c r="AA127" s="47">
        <f>IFERROR(Table_Query_from_Mac10[[#This Row],[Incremental Cost]]/Table_Query_from_Mac10[[#This Row],[Incremental Sales]],0)</f>
        <v>0</v>
      </c>
      <c r="AB127" s="47">
        <f>IFERROR(Table_Query_from_Mac10[[#This Row],[TotalCostFuture]]/Table_Query_from_Mac10[[#This Row],[totalsalesFuture]],0)</f>
        <v>0.42835820895522392</v>
      </c>
      <c r="AN127" s="31">
        <v>18</v>
      </c>
      <c r="AO127">
        <f t="shared" si="2"/>
        <v>5</v>
      </c>
      <c r="AQ127" s="31">
        <v>76.569999999999993</v>
      </c>
      <c r="AR127">
        <f t="shared" si="3"/>
        <v>26.8</v>
      </c>
    </row>
    <row r="128" spans="1:44" x14ac:dyDescent="0.25">
      <c r="A128">
        <v>90009</v>
      </c>
      <c r="B128">
        <v>1</v>
      </c>
      <c r="C128" t="s">
        <v>55</v>
      </c>
      <c r="D128" t="s">
        <v>81</v>
      </c>
      <c r="E128">
        <v>8</v>
      </c>
      <c r="F128">
        <v>7.37</v>
      </c>
      <c r="G128">
        <v>18.14</v>
      </c>
      <c r="H128" s="1">
        <v>44837</v>
      </c>
      <c r="I128" s="20">
        <v>0</v>
      </c>
      <c r="J128" s="47">
        <f>Table_Query_from_Mac10[[#This Row],[unit_price]]-(Table_Query_from_Mac10[[#This Row],[unit_price]]*(Table_Query_from_Mac10[[#This Row],[discount_pct]]/100))</f>
        <v>18.14</v>
      </c>
      <c r="K128" s="47">
        <f>Table_Query_from_Mac10[[#This Row],[unit_cost]]</f>
        <v>7.37</v>
      </c>
      <c r="L128" s="47">
        <f>Table_Query_from_Mac10[[#This Row],[Live-cost]]*(1+Table_Query_from_Mac10[[#This Row],[CogsIncreasebyTYPE]])</f>
        <v>7.37</v>
      </c>
      <c r="M128" s="47">
        <f>Table_Query_from_Mac10[[#This Row],[Live-cost]]*Table_Query_from_Mac10[[#This Row],[qty_to_ship]]</f>
        <v>58.96</v>
      </c>
      <c r="N128" s="47">
        <f>IF(Table_Query_from_Mac10[[#This Row],[item_no]]="KDA",-Table_Query_from_Mac10[[#This Row],[unit_price]],Table_Query_from_Mac10[[#This Row],[Net Unit]]*Table_Query_from_Mac10[[#This Row],[qty_to_ship]])</f>
        <v>145.12</v>
      </c>
      <c r="O128" s="47">
        <f>SUMIFS(Summary!C:C,Summary!H:H,Table_Query_from_Mac10[[#This Row],[Juiceoc]])</f>
        <v>0</v>
      </c>
      <c r="P128" s="47">
        <f>SUMIFS(Summary!D:D,Summary!H:H,Table_Query_from_Mac10[[#This Row],[Juiceoc]])</f>
        <v>0</v>
      </c>
      <c r="Q128" s="47">
        <f>SUMIFS(Summary!E:E,Summary!H:H,Table_Query_from_Mac10[[#This Row],[Juiceoc]])</f>
        <v>0</v>
      </c>
      <c r="R128" s="47">
        <f>Table_Query_from_Mac10[[#This Row],[Net Unit]]*(1+Table_Query_from_Mac10[[#This Row],[PriceIncreasebyType]])</f>
        <v>18.14</v>
      </c>
      <c r="S128" s="47">
        <f>Table_Query_from_Mac10[[#This Row],[UnitPriceFuture]]*Table_Query_from_Mac10[[#This Row],[qtytoShipFuture]]</f>
        <v>145.12</v>
      </c>
      <c r="T128" s="47">
        <f>ROUND(Table_Query_from_Mac10[[#This Row],[qty_to_ship]]*(1+Table_Query_from_Mac10[[#This Row],[VolumeIncreasebyType]]),0)</f>
        <v>8</v>
      </c>
      <c r="U128" s="47">
        <f>Table_Query_from_Mac10[[#This Row],[qtytoShipFuture]]*Table_Query_from_Mac10[[#This Row],[Future-cost]]</f>
        <v>58.96</v>
      </c>
      <c r="V128" s="47">
        <f>Table_Query_from_Mac10[[#This Row],[qtytoShipFuture]]-Table_Query_from_Mac10[[#This Row],[qty_to_ship]]</f>
        <v>0</v>
      </c>
      <c r="W128" s="47">
        <f>Table_Query_from_Mac10[[#This Row],[UnitPriceFuture]]</f>
        <v>18.14</v>
      </c>
      <c r="X128" s="47">
        <f>Table_Query_from_Mac10[[#This Row],[Unit Increase]]*Table_Query_from_Mac10[[#This Row],[UnitPriceFuture]]</f>
        <v>0</v>
      </c>
      <c r="Y128" s="47">
        <f>Table_Query_from_Mac10[[#This Row],[Unit Increase]]*Table_Query_from_Mac10[[#This Row],[Future-cost]]</f>
        <v>0</v>
      </c>
      <c r="Z128" s="47">
        <f>-(Table_Query_from_Mac10[[#This Row],[Incremental Sales]]+((Table_Query_from_Mac10[[#This Row],[Incremental Sales]]*-(SUM(Summary!$S$8:$S$9)))))*Summary!$S$18</f>
        <v>0</v>
      </c>
      <c r="AA128" s="47">
        <f>IFERROR(Table_Query_from_Mac10[[#This Row],[Incremental Cost]]/Table_Query_from_Mac10[[#This Row],[Incremental Sales]],0)</f>
        <v>0</v>
      </c>
      <c r="AB128" s="47">
        <f>IFERROR(Table_Query_from_Mac10[[#This Row],[TotalCostFuture]]/Table_Query_from_Mac10[[#This Row],[totalsalesFuture]],0)</f>
        <v>0.40628445424476295</v>
      </c>
      <c r="AN128" s="30">
        <v>31</v>
      </c>
      <c r="AO128">
        <f t="shared" si="2"/>
        <v>8</v>
      </c>
      <c r="AQ128" s="30">
        <v>51.83</v>
      </c>
      <c r="AR128">
        <f t="shared" si="3"/>
        <v>18.14</v>
      </c>
    </row>
    <row r="129" spans="1:44" x14ac:dyDescent="0.25">
      <c r="A129">
        <v>90009</v>
      </c>
      <c r="B129">
        <v>2</v>
      </c>
      <c r="C129" t="s">
        <v>55</v>
      </c>
      <c r="D129" t="s">
        <v>81</v>
      </c>
      <c r="E129">
        <v>8</v>
      </c>
      <c r="F129">
        <v>8.81</v>
      </c>
      <c r="G129">
        <v>22.56</v>
      </c>
      <c r="H129" s="1">
        <v>44837</v>
      </c>
      <c r="I129" s="20">
        <v>0</v>
      </c>
      <c r="J129" s="47">
        <f>Table_Query_from_Mac10[[#This Row],[unit_price]]-(Table_Query_from_Mac10[[#This Row],[unit_price]]*(Table_Query_from_Mac10[[#This Row],[discount_pct]]/100))</f>
        <v>22.56</v>
      </c>
      <c r="K129" s="47">
        <f>Table_Query_from_Mac10[[#This Row],[unit_cost]]</f>
        <v>8.81</v>
      </c>
      <c r="L129" s="47">
        <f>Table_Query_from_Mac10[[#This Row],[Live-cost]]*(1+Table_Query_from_Mac10[[#This Row],[CogsIncreasebyTYPE]])</f>
        <v>8.81</v>
      </c>
      <c r="M129" s="47">
        <f>Table_Query_from_Mac10[[#This Row],[Live-cost]]*Table_Query_from_Mac10[[#This Row],[qty_to_ship]]</f>
        <v>70.48</v>
      </c>
      <c r="N129" s="47">
        <f>IF(Table_Query_from_Mac10[[#This Row],[item_no]]="KDA",-Table_Query_from_Mac10[[#This Row],[unit_price]],Table_Query_from_Mac10[[#This Row],[Net Unit]]*Table_Query_from_Mac10[[#This Row],[qty_to_ship]])</f>
        <v>180.48</v>
      </c>
      <c r="O129" s="47">
        <f>SUMIFS(Summary!C:C,Summary!H:H,Table_Query_from_Mac10[[#This Row],[Juiceoc]])</f>
        <v>0</v>
      </c>
      <c r="P129" s="47">
        <f>SUMIFS(Summary!D:D,Summary!H:H,Table_Query_from_Mac10[[#This Row],[Juiceoc]])</f>
        <v>0</v>
      </c>
      <c r="Q129" s="47">
        <f>SUMIFS(Summary!E:E,Summary!H:H,Table_Query_from_Mac10[[#This Row],[Juiceoc]])</f>
        <v>0</v>
      </c>
      <c r="R129" s="47">
        <f>Table_Query_from_Mac10[[#This Row],[Net Unit]]*(1+Table_Query_from_Mac10[[#This Row],[PriceIncreasebyType]])</f>
        <v>22.56</v>
      </c>
      <c r="S129" s="47">
        <f>Table_Query_from_Mac10[[#This Row],[UnitPriceFuture]]*Table_Query_from_Mac10[[#This Row],[qtytoShipFuture]]</f>
        <v>180.48</v>
      </c>
      <c r="T129" s="47">
        <f>ROUND(Table_Query_from_Mac10[[#This Row],[qty_to_ship]]*(1+Table_Query_from_Mac10[[#This Row],[VolumeIncreasebyType]]),0)</f>
        <v>8</v>
      </c>
      <c r="U129" s="47">
        <f>Table_Query_from_Mac10[[#This Row],[qtytoShipFuture]]*Table_Query_from_Mac10[[#This Row],[Future-cost]]</f>
        <v>70.48</v>
      </c>
      <c r="V129" s="47">
        <f>Table_Query_from_Mac10[[#This Row],[qtytoShipFuture]]-Table_Query_from_Mac10[[#This Row],[qty_to_ship]]</f>
        <v>0</v>
      </c>
      <c r="W129" s="47">
        <f>Table_Query_from_Mac10[[#This Row],[UnitPriceFuture]]</f>
        <v>22.56</v>
      </c>
      <c r="X129" s="47">
        <f>Table_Query_from_Mac10[[#This Row],[Unit Increase]]*Table_Query_from_Mac10[[#This Row],[UnitPriceFuture]]</f>
        <v>0</v>
      </c>
      <c r="Y129" s="47">
        <f>Table_Query_from_Mac10[[#This Row],[Unit Increase]]*Table_Query_from_Mac10[[#This Row],[Future-cost]]</f>
        <v>0</v>
      </c>
      <c r="Z129" s="47">
        <f>-(Table_Query_from_Mac10[[#This Row],[Incremental Sales]]+((Table_Query_from_Mac10[[#This Row],[Incremental Sales]]*-(SUM(Summary!$S$8:$S$9)))))*Summary!$S$18</f>
        <v>0</v>
      </c>
      <c r="AA129" s="47">
        <f>IFERROR(Table_Query_from_Mac10[[#This Row],[Incremental Cost]]/Table_Query_from_Mac10[[#This Row],[Incremental Sales]],0)</f>
        <v>0</v>
      </c>
      <c r="AB129" s="47">
        <f>IFERROR(Table_Query_from_Mac10[[#This Row],[TotalCostFuture]]/Table_Query_from_Mac10[[#This Row],[totalsalesFuture]],0)</f>
        <v>0.39051418439716318</v>
      </c>
      <c r="AN129" s="31">
        <v>30</v>
      </c>
      <c r="AO129">
        <f t="shared" si="2"/>
        <v>8</v>
      </c>
      <c r="AQ129" s="31">
        <v>64.45</v>
      </c>
      <c r="AR129">
        <f t="shared" si="3"/>
        <v>22.56</v>
      </c>
    </row>
    <row r="130" spans="1:44" x14ac:dyDescent="0.25">
      <c r="A130">
        <v>90009</v>
      </c>
      <c r="B130">
        <v>3</v>
      </c>
      <c r="C130" t="s">
        <v>55</v>
      </c>
      <c r="D130" t="s">
        <v>81</v>
      </c>
      <c r="E130">
        <v>5</v>
      </c>
      <c r="F130">
        <v>10.18</v>
      </c>
      <c r="G130">
        <v>27.29</v>
      </c>
      <c r="H130" s="1">
        <v>44837</v>
      </c>
      <c r="I130" s="20">
        <v>0</v>
      </c>
      <c r="J130" s="47">
        <f>Table_Query_from_Mac10[[#This Row],[unit_price]]-(Table_Query_from_Mac10[[#This Row],[unit_price]]*(Table_Query_from_Mac10[[#This Row],[discount_pct]]/100))</f>
        <v>27.29</v>
      </c>
      <c r="K130" s="47">
        <f>Table_Query_from_Mac10[[#This Row],[unit_cost]]</f>
        <v>10.18</v>
      </c>
      <c r="L130" s="47">
        <f>Table_Query_from_Mac10[[#This Row],[Live-cost]]*(1+Table_Query_from_Mac10[[#This Row],[CogsIncreasebyTYPE]])</f>
        <v>10.18</v>
      </c>
      <c r="M130" s="47">
        <f>Table_Query_from_Mac10[[#This Row],[Live-cost]]*Table_Query_from_Mac10[[#This Row],[qty_to_ship]]</f>
        <v>50.9</v>
      </c>
      <c r="N130" s="47">
        <f>IF(Table_Query_from_Mac10[[#This Row],[item_no]]="KDA",-Table_Query_from_Mac10[[#This Row],[unit_price]],Table_Query_from_Mac10[[#This Row],[Net Unit]]*Table_Query_from_Mac10[[#This Row],[qty_to_ship]])</f>
        <v>136.44999999999999</v>
      </c>
      <c r="O130" s="47">
        <f>SUMIFS(Summary!C:C,Summary!H:H,Table_Query_from_Mac10[[#This Row],[Juiceoc]])</f>
        <v>0</v>
      </c>
      <c r="P130" s="47">
        <f>SUMIFS(Summary!D:D,Summary!H:H,Table_Query_from_Mac10[[#This Row],[Juiceoc]])</f>
        <v>0</v>
      </c>
      <c r="Q130" s="47">
        <f>SUMIFS(Summary!E:E,Summary!H:H,Table_Query_from_Mac10[[#This Row],[Juiceoc]])</f>
        <v>0</v>
      </c>
      <c r="R130" s="47">
        <f>Table_Query_from_Mac10[[#This Row],[Net Unit]]*(1+Table_Query_from_Mac10[[#This Row],[PriceIncreasebyType]])</f>
        <v>27.29</v>
      </c>
      <c r="S130" s="47">
        <f>Table_Query_from_Mac10[[#This Row],[UnitPriceFuture]]*Table_Query_from_Mac10[[#This Row],[qtytoShipFuture]]</f>
        <v>136.44999999999999</v>
      </c>
      <c r="T130" s="47">
        <f>ROUND(Table_Query_from_Mac10[[#This Row],[qty_to_ship]]*(1+Table_Query_from_Mac10[[#This Row],[VolumeIncreasebyType]]),0)</f>
        <v>5</v>
      </c>
      <c r="U130" s="47">
        <f>Table_Query_from_Mac10[[#This Row],[qtytoShipFuture]]*Table_Query_from_Mac10[[#This Row],[Future-cost]]</f>
        <v>50.9</v>
      </c>
      <c r="V130" s="47">
        <f>Table_Query_from_Mac10[[#This Row],[qtytoShipFuture]]-Table_Query_from_Mac10[[#This Row],[qty_to_ship]]</f>
        <v>0</v>
      </c>
      <c r="W130" s="47">
        <f>Table_Query_from_Mac10[[#This Row],[UnitPriceFuture]]</f>
        <v>27.29</v>
      </c>
      <c r="X130" s="47">
        <f>Table_Query_from_Mac10[[#This Row],[Unit Increase]]*Table_Query_from_Mac10[[#This Row],[UnitPriceFuture]]</f>
        <v>0</v>
      </c>
      <c r="Y130" s="47">
        <f>Table_Query_from_Mac10[[#This Row],[Unit Increase]]*Table_Query_from_Mac10[[#This Row],[Future-cost]]</f>
        <v>0</v>
      </c>
      <c r="Z130" s="47">
        <f>-(Table_Query_from_Mac10[[#This Row],[Incremental Sales]]+((Table_Query_from_Mac10[[#This Row],[Incremental Sales]]*-(SUM(Summary!$S$8:$S$9)))))*Summary!$S$18</f>
        <v>0</v>
      </c>
      <c r="AA130" s="47">
        <f>IFERROR(Table_Query_from_Mac10[[#This Row],[Incremental Cost]]/Table_Query_from_Mac10[[#This Row],[Incremental Sales]],0)</f>
        <v>0</v>
      </c>
      <c r="AB130" s="47">
        <f>IFERROR(Table_Query_from_Mac10[[#This Row],[TotalCostFuture]]/Table_Query_from_Mac10[[#This Row],[totalsalesFuture]],0)</f>
        <v>0.37303041407108833</v>
      </c>
      <c r="AN130" s="30">
        <v>20</v>
      </c>
      <c r="AO130">
        <f t="shared" si="2"/>
        <v>5</v>
      </c>
      <c r="AQ130" s="30">
        <v>77.959999999999994</v>
      </c>
      <c r="AR130">
        <f t="shared" si="3"/>
        <v>27.29</v>
      </c>
    </row>
    <row r="131" spans="1:44" x14ac:dyDescent="0.25">
      <c r="A131">
        <v>90009</v>
      </c>
      <c r="B131">
        <v>4</v>
      </c>
      <c r="C131" t="s">
        <v>55</v>
      </c>
      <c r="D131" t="s">
        <v>81</v>
      </c>
      <c r="E131">
        <v>14</v>
      </c>
      <c r="F131">
        <v>9.06</v>
      </c>
      <c r="G131">
        <v>22.99</v>
      </c>
      <c r="H131" s="1">
        <v>44837</v>
      </c>
      <c r="I131" s="20">
        <v>0</v>
      </c>
      <c r="J131" s="47">
        <f>Table_Query_from_Mac10[[#This Row],[unit_price]]-(Table_Query_from_Mac10[[#This Row],[unit_price]]*(Table_Query_from_Mac10[[#This Row],[discount_pct]]/100))</f>
        <v>22.99</v>
      </c>
      <c r="K131" s="47">
        <f>Table_Query_from_Mac10[[#This Row],[unit_cost]]</f>
        <v>9.06</v>
      </c>
      <c r="L131" s="47">
        <f>Table_Query_from_Mac10[[#This Row],[Live-cost]]*(1+Table_Query_from_Mac10[[#This Row],[CogsIncreasebyTYPE]])</f>
        <v>9.06</v>
      </c>
      <c r="M131" s="47">
        <f>Table_Query_from_Mac10[[#This Row],[Live-cost]]*Table_Query_from_Mac10[[#This Row],[qty_to_ship]]</f>
        <v>126.84</v>
      </c>
      <c r="N131" s="47">
        <f>IF(Table_Query_from_Mac10[[#This Row],[item_no]]="KDA",-Table_Query_from_Mac10[[#This Row],[unit_price]],Table_Query_from_Mac10[[#This Row],[Net Unit]]*Table_Query_from_Mac10[[#This Row],[qty_to_ship]])</f>
        <v>321.85999999999996</v>
      </c>
      <c r="O131" s="47">
        <f>SUMIFS(Summary!C:C,Summary!H:H,Table_Query_from_Mac10[[#This Row],[Juiceoc]])</f>
        <v>0</v>
      </c>
      <c r="P131" s="47">
        <f>SUMIFS(Summary!D:D,Summary!H:H,Table_Query_from_Mac10[[#This Row],[Juiceoc]])</f>
        <v>0</v>
      </c>
      <c r="Q131" s="47">
        <f>SUMIFS(Summary!E:E,Summary!H:H,Table_Query_from_Mac10[[#This Row],[Juiceoc]])</f>
        <v>0</v>
      </c>
      <c r="R131" s="47">
        <f>Table_Query_from_Mac10[[#This Row],[Net Unit]]*(1+Table_Query_from_Mac10[[#This Row],[PriceIncreasebyType]])</f>
        <v>22.99</v>
      </c>
      <c r="S131" s="47">
        <f>Table_Query_from_Mac10[[#This Row],[UnitPriceFuture]]*Table_Query_from_Mac10[[#This Row],[qtytoShipFuture]]</f>
        <v>321.85999999999996</v>
      </c>
      <c r="T131" s="47">
        <f>ROUND(Table_Query_from_Mac10[[#This Row],[qty_to_ship]]*(1+Table_Query_from_Mac10[[#This Row],[VolumeIncreasebyType]]),0)</f>
        <v>14</v>
      </c>
      <c r="U131" s="47">
        <f>Table_Query_from_Mac10[[#This Row],[qtytoShipFuture]]*Table_Query_from_Mac10[[#This Row],[Future-cost]]</f>
        <v>126.84</v>
      </c>
      <c r="V131" s="47">
        <f>Table_Query_from_Mac10[[#This Row],[qtytoShipFuture]]-Table_Query_from_Mac10[[#This Row],[qty_to_ship]]</f>
        <v>0</v>
      </c>
      <c r="W131" s="47">
        <f>Table_Query_from_Mac10[[#This Row],[UnitPriceFuture]]</f>
        <v>22.99</v>
      </c>
      <c r="X131" s="47">
        <f>Table_Query_from_Mac10[[#This Row],[Unit Increase]]*Table_Query_from_Mac10[[#This Row],[UnitPriceFuture]]</f>
        <v>0</v>
      </c>
      <c r="Y131" s="47">
        <f>Table_Query_from_Mac10[[#This Row],[Unit Increase]]*Table_Query_from_Mac10[[#This Row],[Future-cost]]</f>
        <v>0</v>
      </c>
      <c r="Z131" s="47">
        <f>-(Table_Query_from_Mac10[[#This Row],[Incremental Sales]]+((Table_Query_from_Mac10[[#This Row],[Incremental Sales]]*-(SUM(Summary!$S$8:$S$9)))))*Summary!$S$18</f>
        <v>0</v>
      </c>
      <c r="AA131" s="47">
        <f>IFERROR(Table_Query_from_Mac10[[#This Row],[Incremental Cost]]/Table_Query_from_Mac10[[#This Row],[Incremental Sales]],0)</f>
        <v>0</v>
      </c>
      <c r="AB131" s="47">
        <f>IFERROR(Table_Query_from_Mac10[[#This Row],[TotalCostFuture]]/Table_Query_from_Mac10[[#This Row],[totalsalesFuture]],0)</f>
        <v>0.3940843845150066</v>
      </c>
      <c r="AN131" s="31">
        <v>56</v>
      </c>
      <c r="AO131">
        <f t="shared" ref="AO131:AO194" si="4">CEILING(AN131/4,1)</f>
        <v>14</v>
      </c>
      <c r="AQ131" s="31">
        <v>65.680000000000007</v>
      </c>
      <c r="AR131">
        <f t="shared" ref="AR131:AR194" si="5">ROUND(AQ131/5*1.75,2)</f>
        <v>22.99</v>
      </c>
    </row>
    <row r="132" spans="1:44" x14ac:dyDescent="0.25">
      <c r="A132">
        <v>90009</v>
      </c>
      <c r="B132">
        <v>5</v>
      </c>
      <c r="C132" t="s">
        <v>55</v>
      </c>
      <c r="D132" t="s">
        <v>81</v>
      </c>
      <c r="E132">
        <v>8</v>
      </c>
      <c r="F132">
        <v>10.38</v>
      </c>
      <c r="G132">
        <v>28.22</v>
      </c>
      <c r="H132" s="1">
        <v>44837</v>
      </c>
      <c r="I132" s="20">
        <v>0</v>
      </c>
      <c r="J132" s="47">
        <f>Table_Query_from_Mac10[[#This Row],[unit_price]]-(Table_Query_from_Mac10[[#This Row],[unit_price]]*(Table_Query_from_Mac10[[#This Row],[discount_pct]]/100))</f>
        <v>28.22</v>
      </c>
      <c r="K132" s="47">
        <f>Table_Query_from_Mac10[[#This Row],[unit_cost]]</f>
        <v>10.38</v>
      </c>
      <c r="L132" s="47">
        <f>Table_Query_from_Mac10[[#This Row],[Live-cost]]*(1+Table_Query_from_Mac10[[#This Row],[CogsIncreasebyTYPE]])</f>
        <v>10.38</v>
      </c>
      <c r="M132" s="47">
        <f>Table_Query_from_Mac10[[#This Row],[Live-cost]]*Table_Query_from_Mac10[[#This Row],[qty_to_ship]]</f>
        <v>83.04</v>
      </c>
      <c r="N132" s="47">
        <f>IF(Table_Query_from_Mac10[[#This Row],[item_no]]="KDA",-Table_Query_from_Mac10[[#This Row],[unit_price]],Table_Query_from_Mac10[[#This Row],[Net Unit]]*Table_Query_from_Mac10[[#This Row],[qty_to_ship]])</f>
        <v>225.76</v>
      </c>
      <c r="O132" s="47">
        <f>SUMIFS(Summary!C:C,Summary!H:H,Table_Query_from_Mac10[[#This Row],[Juiceoc]])</f>
        <v>0</v>
      </c>
      <c r="P132" s="47">
        <f>SUMIFS(Summary!D:D,Summary!H:H,Table_Query_from_Mac10[[#This Row],[Juiceoc]])</f>
        <v>0</v>
      </c>
      <c r="Q132" s="47">
        <f>SUMIFS(Summary!E:E,Summary!H:H,Table_Query_from_Mac10[[#This Row],[Juiceoc]])</f>
        <v>0</v>
      </c>
      <c r="R132" s="47">
        <f>Table_Query_from_Mac10[[#This Row],[Net Unit]]*(1+Table_Query_from_Mac10[[#This Row],[PriceIncreasebyType]])</f>
        <v>28.22</v>
      </c>
      <c r="S132" s="47">
        <f>Table_Query_from_Mac10[[#This Row],[UnitPriceFuture]]*Table_Query_from_Mac10[[#This Row],[qtytoShipFuture]]</f>
        <v>225.76</v>
      </c>
      <c r="T132" s="47">
        <f>ROUND(Table_Query_from_Mac10[[#This Row],[qty_to_ship]]*(1+Table_Query_from_Mac10[[#This Row],[VolumeIncreasebyType]]),0)</f>
        <v>8</v>
      </c>
      <c r="U132" s="47">
        <f>Table_Query_from_Mac10[[#This Row],[qtytoShipFuture]]*Table_Query_from_Mac10[[#This Row],[Future-cost]]</f>
        <v>83.04</v>
      </c>
      <c r="V132" s="47">
        <f>Table_Query_from_Mac10[[#This Row],[qtytoShipFuture]]-Table_Query_from_Mac10[[#This Row],[qty_to_ship]]</f>
        <v>0</v>
      </c>
      <c r="W132" s="47">
        <f>Table_Query_from_Mac10[[#This Row],[UnitPriceFuture]]</f>
        <v>28.22</v>
      </c>
      <c r="X132" s="47">
        <f>Table_Query_from_Mac10[[#This Row],[Unit Increase]]*Table_Query_from_Mac10[[#This Row],[UnitPriceFuture]]</f>
        <v>0</v>
      </c>
      <c r="Y132" s="47">
        <f>Table_Query_from_Mac10[[#This Row],[Unit Increase]]*Table_Query_from_Mac10[[#This Row],[Future-cost]]</f>
        <v>0</v>
      </c>
      <c r="Z132" s="47">
        <f>-(Table_Query_from_Mac10[[#This Row],[Incremental Sales]]+((Table_Query_from_Mac10[[#This Row],[Incremental Sales]]*-(SUM(Summary!$S$8:$S$9)))))*Summary!$S$18</f>
        <v>0</v>
      </c>
      <c r="AA132" s="47">
        <f>IFERROR(Table_Query_from_Mac10[[#This Row],[Incremental Cost]]/Table_Query_from_Mac10[[#This Row],[Incremental Sales]],0)</f>
        <v>0</v>
      </c>
      <c r="AB132" s="47">
        <f>IFERROR(Table_Query_from_Mac10[[#This Row],[TotalCostFuture]]/Table_Query_from_Mac10[[#This Row],[totalsalesFuture]],0)</f>
        <v>0.36782423812898657</v>
      </c>
      <c r="AN132" s="30">
        <v>30</v>
      </c>
      <c r="AO132">
        <f t="shared" si="4"/>
        <v>8</v>
      </c>
      <c r="AQ132" s="30">
        <v>80.64</v>
      </c>
      <c r="AR132">
        <f t="shared" si="5"/>
        <v>28.22</v>
      </c>
    </row>
    <row r="133" spans="1:44" x14ac:dyDescent="0.25">
      <c r="A133">
        <v>90009</v>
      </c>
      <c r="B133">
        <v>6</v>
      </c>
      <c r="C133" t="s">
        <v>55</v>
      </c>
      <c r="D133" t="s">
        <v>81</v>
      </c>
      <c r="E133">
        <v>7</v>
      </c>
      <c r="F133">
        <v>8.31</v>
      </c>
      <c r="G133">
        <v>21.09</v>
      </c>
      <c r="H133" s="1">
        <v>44837</v>
      </c>
      <c r="I133" s="20">
        <v>0</v>
      </c>
      <c r="J133" s="47">
        <f>Table_Query_from_Mac10[[#This Row],[unit_price]]-(Table_Query_from_Mac10[[#This Row],[unit_price]]*(Table_Query_from_Mac10[[#This Row],[discount_pct]]/100))</f>
        <v>21.09</v>
      </c>
      <c r="K133" s="47">
        <f>Table_Query_from_Mac10[[#This Row],[unit_cost]]</f>
        <v>8.31</v>
      </c>
      <c r="L133" s="47">
        <f>Table_Query_from_Mac10[[#This Row],[Live-cost]]*(1+Table_Query_from_Mac10[[#This Row],[CogsIncreasebyTYPE]])</f>
        <v>8.31</v>
      </c>
      <c r="M133" s="47">
        <f>Table_Query_from_Mac10[[#This Row],[Live-cost]]*Table_Query_from_Mac10[[#This Row],[qty_to_ship]]</f>
        <v>58.17</v>
      </c>
      <c r="N133" s="47">
        <f>IF(Table_Query_from_Mac10[[#This Row],[item_no]]="KDA",-Table_Query_from_Mac10[[#This Row],[unit_price]],Table_Query_from_Mac10[[#This Row],[Net Unit]]*Table_Query_from_Mac10[[#This Row],[qty_to_ship]])</f>
        <v>147.63</v>
      </c>
      <c r="O133" s="47">
        <f>SUMIFS(Summary!C:C,Summary!H:H,Table_Query_from_Mac10[[#This Row],[Juiceoc]])</f>
        <v>0</v>
      </c>
      <c r="P133" s="47">
        <f>SUMIFS(Summary!D:D,Summary!H:H,Table_Query_from_Mac10[[#This Row],[Juiceoc]])</f>
        <v>0</v>
      </c>
      <c r="Q133" s="47">
        <f>SUMIFS(Summary!E:E,Summary!H:H,Table_Query_from_Mac10[[#This Row],[Juiceoc]])</f>
        <v>0</v>
      </c>
      <c r="R133" s="47">
        <f>Table_Query_from_Mac10[[#This Row],[Net Unit]]*(1+Table_Query_from_Mac10[[#This Row],[PriceIncreasebyType]])</f>
        <v>21.09</v>
      </c>
      <c r="S133" s="47">
        <f>Table_Query_from_Mac10[[#This Row],[UnitPriceFuture]]*Table_Query_from_Mac10[[#This Row],[qtytoShipFuture]]</f>
        <v>147.63</v>
      </c>
      <c r="T133" s="47">
        <f>ROUND(Table_Query_from_Mac10[[#This Row],[qty_to_ship]]*(1+Table_Query_from_Mac10[[#This Row],[VolumeIncreasebyType]]),0)</f>
        <v>7</v>
      </c>
      <c r="U133" s="47">
        <f>Table_Query_from_Mac10[[#This Row],[qtytoShipFuture]]*Table_Query_from_Mac10[[#This Row],[Future-cost]]</f>
        <v>58.17</v>
      </c>
      <c r="V133" s="47">
        <f>Table_Query_from_Mac10[[#This Row],[qtytoShipFuture]]-Table_Query_from_Mac10[[#This Row],[qty_to_ship]]</f>
        <v>0</v>
      </c>
      <c r="W133" s="47">
        <f>Table_Query_from_Mac10[[#This Row],[UnitPriceFuture]]</f>
        <v>21.09</v>
      </c>
      <c r="X133" s="47">
        <f>Table_Query_from_Mac10[[#This Row],[Unit Increase]]*Table_Query_from_Mac10[[#This Row],[UnitPriceFuture]]</f>
        <v>0</v>
      </c>
      <c r="Y133" s="47">
        <f>Table_Query_from_Mac10[[#This Row],[Unit Increase]]*Table_Query_from_Mac10[[#This Row],[Future-cost]]</f>
        <v>0</v>
      </c>
      <c r="Z133" s="47">
        <f>-(Table_Query_from_Mac10[[#This Row],[Incremental Sales]]+((Table_Query_from_Mac10[[#This Row],[Incremental Sales]]*-(SUM(Summary!$S$8:$S$9)))))*Summary!$S$18</f>
        <v>0</v>
      </c>
      <c r="AA133" s="47">
        <f>IFERROR(Table_Query_from_Mac10[[#This Row],[Incremental Cost]]/Table_Query_from_Mac10[[#This Row],[Incremental Sales]],0)</f>
        <v>0</v>
      </c>
      <c r="AB133" s="47">
        <f>IFERROR(Table_Query_from_Mac10[[#This Row],[TotalCostFuture]]/Table_Query_from_Mac10[[#This Row],[totalsalesFuture]],0)</f>
        <v>0.39402560455192037</v>
      </c>
      <c r="AN133" s="31">
        <v>28</v>
      </c>
      <c r="AO133">
        <f t="shared" si="4"/>
        <v>7</v>
      </c>
      <c r="AQ133" s="31">
        <v>60.26</v>
      </c>
      <c r="AR133">
        <f t="shared" si="5"/>
        <v>21.09</v>
      </c>
    </row>
    <row r="134" spans="1:44" x14ac:dyDescent="0.25">
      <c r="A134">
        <v>90010</v>
      </c>
      <c r="B134">
        <v>1</v>
      </c>
      <c r="C134" t="s">
        <v>55</v>
      </c>
      <c r="D134" t="s">
        <v>81</v>
      </c>
      <c r="E134">
        <v>5</v>
      </c>
      <c r="F134">
        <v>10.18</v>
      </c>
      <c r="G134">
        <v>27.29</v>
      </c>
      <c r="H134" s="1">
        <v>44837</v>
      </c>
      <c r="I134" s="20">
        <v>0</v>
      </c>
      <c r="J134" s="47">
        <f>Table_Query_from_Mac10[[#This Row],[unit_price]]-(Table_Query_from_Mac10[[#This Row],[unit_price]]*(Table_Query_from_Mac10[[#This Row],[discount_pct]]/100))</f>
        <v>27.29</v>
      </c>
      <c r="K134" s="47">
        <f>Table_Query_from_Mac10[[#This Row],[unit_cost]]</f>
        <v>10.18</v>
      </c>
      <c r="L134" s="47">
        <f>Table_Query_from_Mac10[[#This Row],[Live-cost]]*(1+Table_Query_from_Mac10[[#This Row],[CogsIncreasebyTYPE]])</f>
        <v>10.18</v>
      </c>
      <c r="M134" s="47">
        <f>Table_Query_from_Mac10[[#This Row],[Live-cost]]*Table_Query_from_Mac10[[#This Row],[qty_to_ship]]</f>
        <v>50.9</v>
      </c>
      <c r="N134" s="47">
        <f>IF(Table_Query_from_Mac10[[#This Row],[item_no]]="KDA",-Table_Query_from_Mac10[[#This Row],[unit_price]],Table_Query_from_Mac10[[#This Row],[Net Unit]]*Table_Query_from_Mac10[[#This Row],[qty_to_ship]])</f>
        <v>136.44999999999999</v>
      </c>
      <c r="O134" s="47">
        <f>SUMIFS(Summary!C:C,Summary!H:H,Table_Query_from_Mac10[[#This Row],[Juiceoc]])</f>
        <v>0</v>
      </c>
      <c r="P134" s="47">
        <f>SUMIFS(Summary!D:D,Summary!H:H,Table_Query_from_Mac10[[#This Row],[Juiceoc]])</f>
        <v>0</v>
      </c>
      <c r="Q134" s="47">
        <f>SUMIFS(Summary!E:E,Summary!H:H,Table_Query_from_Mac10[[#This Row],[Juiceoc]])</f>
        <v>0</v>
      </c>
      <c r="R134" s="47">
        <f>Table_Query_from_Mac10[[#This Row],[Net Unit]]*(1+Table_Query_from_Mac10[[#This Row],[PriceIncreasebyType]])</f>
        <v>27.29</v>
      </c>
      <c r="S134" s="47">
        <f>Table_Query_from_Mac10[[#This Row],[UnitPriceFuture]]*Table_Query_from_Mac10[[#This Row],[qtytoShipFuture]]</f>
        <v>136.44999999999999</v>
      </c>
      <c r="T134" s="47">
        <f>ROUND(Table_Query_from_Mac10[[#This Row],[qty_to_ship]]*(1+Table_Query_from_Mac10[[#This Row],[VolumeIncreasebyType]]),0)</f>
        <v>5</v>
      </c>
      <c r="U134" s="47">
        <f>Table_Query_from_Mac10[[#This Row],[qtytoShipFuture]]*Table_Query_from_Mac10[[#This Row],[Future-cost]]</f>
        <v>50.9</v>
      </c>
      <c r="V134" s="47">
        <f>Table_Query_from_Mac10[[#This Row],[qtytoShipFuture]]-Table_Query_from_Mac10[[#This Row],[qty_to_ship]]</f>
        <v>0</v>
      </c>
      <c r="W134" s="47">
        <f>Table_Query_from_Mac10[[#This Row],[UnitPriceFuture]]</f>
        <v>27.29</v>
      </c>
      <c r="X134" s="47">
        <f>Table_Query_from_Mac10[[#This Row],[Unit Increase]]*Table_Query_from_Mac10[[#This Row],[UnitPriceFuture]]</f>
        <v>0</v>
      </c>
      <c r="Y134" s="47">
        <f>Table_Query_from_Mac10[[#This Row],[Unit Increase]]*Table_Query_from_Mac10[[#This Row],[Future-cost]]</f>
        <v>0</v>
      </c>
      <c r="Z134" s="47">
        <f>-(Table_Query_from_Mac10[[#This Row],[Incremental Sales]]+((Table_Query_from_Mac10[[#This Row],[Incremental Sales]]*-(SUM(Summary!$S$8:$S$9)))))*Summary!$S$18</f>
        <v>0</v>
      </c>
      <c r="AA134" s="47">
        <f>IFERROR(Table_Query_from_Mac10[[#This Row],[Incremental Cost]]/Table_Query_from_Mac10[[#This Row],[Incremental Sales]],0)</f>
        <v>0</v>
      </c>
      <c r="AB134" s="47">
        <f>IFERROR(Table_Query_from_Mac10[[#This Row],[TotalCostFuture]]/Table_Query_from_Mac10[[#This Row],[totalsalesFuture]],0)</f>
        <v>0.37303041407108833</v>
      </c>
      <c r="AN134" s="30">
        <v>20</v>
      </c>
      <c r="AO134">
        <f t="shared" si="4"/>
        <v>5</v>
      </c>
      <c r="AQ134" s="30">
        <v>77.959999999999994</v>
      </c>
      <c r="AR134">
        <f t="shared" si="5"/>
        <v>27.29</v>
      </c>
    </row>
    <row r="135" spans="1:44" x14ac:dyDescent="0.25">
      <c r="A135">
        <v>90010</v>
      </c>
      <c r="B135">
        <v>2</v>
      </c>
      <c r="C135" t="s">
        <v>55</v>
      </c>
      <c r="D135" t="s">
        <v>81</v>
      </c>
      <c r="E135">
        <v>4</v>
      </c>
      <c r="F135">
        <v>12.04</v>
      </c>
      <c r="G135">
        <v>31.43</v>
      </c>
      <c r="H135" s="1">
        <v>44837</v>
      </c>
      <c r="I135" s="20">
        <v>0</v>
      </c>
      <c r="J135" s="47">
        <f>Table_Query_from_Mac10[[#This Row],[unit_price]]-(Table_Query_from_Mac10[[#This Row],[unit_price]]*(Table_Query_from_Mac10[[#This Row],[discount_pct]]/100))</f>
        <v>31.43</v>
      </c>
      <c r="K135" s="47">
        <f>Table_Query_from_Mac10[[#This Row],[unit_cost]]</f>
        <v>12.04</v>
      </c>
      <c r="L135" s="47">
        <f>Table_Query_from_Mac10[[#This Row],[Live-cost]]*(1+Table_Query_from_Mac10[[#This Row],[CogsIncreasebyTYPE]])</f>
        <v>12.04</v>
      </c>
      <c r="M135" s="47">
        <f>Table_Query_from_Mac10[[#This Row],[Live-cost]]*Table_Query_from_Mac10[[#This Row],[qty_to_ship]]</f>
        <v>48.16</v>
      </c>
      <c r="N135" s="47">
        <f>IF(Table_Query_from_Mac10[[#This Row],[item_no]]="KDA",-Table_Query_from_Mac10[[#This Row],[unit_price]],Table_Query_from_Mac10[[#This Row],[Net Unit]]*Table_Query_from_Mac10[[#This Row],[qty_to_ship]])</f>
        <v>125.72</v>
      </c>
      <c r="O135" s="47">
        <f>SUMIFS(Summary!C:C,Summary!H:H,Table_Query_from_Mac10[[#This Row],[Juiceoc]])</f>
        <v>0</v>
      </c>
      <c r="P135" s="47">
        <f>SUMIFS(Summary!D:D,Summary!H:H,Table_Query_from_Mac10[[#This Row],[Juiceoc]])</f>
        <v>0</v>
      </c>
      <c r="Q135" s="47">
        <f>SUMIFS(Summary!E:E,Summary!H:H,Table_Query_from_Mac10[[#This Row],[Juiceoc]])</f>
        <v>0</v>
      </c>
      <c r="R135" s="47">
        <f>Table_Query_from_Mac10[[#This Row],[Net Unit]]*(1+Table_Query_from_Mac10[[#This Row],[PriceIncreasebyType]])</f>
        <v>31.43</v>
      </c>
      <c r="S135" s="47">
        <f>Table_Query_from_Mac10[[#This Row],[UnitPriceFuture]]*Table_Query_from_Mac10[[#This Row],[qtytoShipFuture]]</f>
        <v>125.72</v>
      </c>
      <c r="T135" s="47">
        <f>ROUND(Table_Query_from_Mac10[[#This Row],[qty_to_ship]]*(1+Table_Query_from_Mac10[[#This Row],[VolumeIncreasebyType]]),0)</f>
        <v>4</v>
      </c>
      <c r="U135" s="47">
        <f>Table_Query_from_Mac10[[#This Row],[qtytoShipFuture]]*Table_Query_from_Mac10[[#This Row],[Future-cost]]</f>
        <v>48.16</v>
      </c>
      <c r="V135" s="47">
        <f>Table_Query_from_Mac10[[#This Row],[qtytoShipFuture]]-Table_Query_from_Mac10[[#This Row],[qty_to_ship]]</f>
        <v>0</v>
      </c>
      <c r="W135" s="47">
        <f>Table_Query_from_Mac10[[#This Row],[UnitPriceFuture]]</f>
        <v>31.43</v>
      </c>
      <c r="X135" s="47">
        <f>Table_Query_from_Mac10[[#This Row],[Unit Increase]]*Table_Query_from_Mac10[[#This Row],[UnitPriceFuture]]</f>
        <v>0</v>
      </c>
      <c r="Y135" s="47">
        <f>Table_Query_from_Mac10[[#This Row],[Unit Increase]]*Table_Query_from_Mac10[[#This Row],[Future-cost]]</f>
        <v>0</v>
      </c>
      <c r="Z135" s="47">
        <f>-(Table_Query_from_Mac10[[#This Row],[Incremental Sales]]+((Table_Query_from_Mac10[[#This Row],[Incremental Sales]]*-(SUM(Summary!$S$8:$S$9)))))*Summary!$S$18</f>
        <v>0</v>
      </c>
      <c r="AA135" s="47">
        <f>IFERROR(Table_Query_from_Mac10[[#This Row],[Incremental Cost]]/Table_Query_from_Mac10[[#This Row],[Incremental Sales]],0)</f>
        <v>0</v>
      </c>
      <c r="AB135" s="47">
        <f>IFERROR(Table_Query_from_Mac10[[#This Row],[TotalCostFuture]]/Table_Query_from_Mac10[[#This Row],[totalsalesFuture]],0)</f>
        <v>0.38307349665924273</v>
      </c>
      <c r="AN135" s="31">
        <v>16</v>
      </c>
      <c r="AO135">
        <f t="shared" si="4"/>
        <v>4</v>
      </c>
      <c r="AQ135" s="31">
        <v>89.79</v>
      </c>
      <c r="AR135">
        <f t="shared" si="5"/>
        <v>31.43</v>
      </c>
    </row>
    <row r="136" spans="1:44" x14ac:dyDescent="0.25">
      <c r="A136">
        <v>90010</v>
      </c>
      <c r="B136">
        <v>3</v>
      </c>
      <c r="C136" t="s">
        <v>55</v>
      </c>
      <c r="D136" t="s">
        <v>81</v>
      </c>
      <c r="E136">
        <v>3</v>
      </c>
      <c r="F136">
        <v>13.68</v>
      </c>
      <c r="G136">
        <v>36.54</v>
      </c>
      <c r="H136" s="1">
        <v>44837</v>
      </c>
      <c r="I136" s="20">
        <v>0</v>
      </c>
      <c r="J136" s="47">
        <f>Table_Query_from_Mac10[[#This Row],[unit_price]]-(Table_Query_from_Mac10[[#This Row],[unit_price]]*(Table_Query_from_Mac10[[#This Row],[discount_pct]]/100))</f>
        <v>36.54</v>
      </c>
      <c r="K136" s="47">
        <f>Table_Query_from_Mac10[[#This Row],[unit_cost]]</f>
        <v>13.68</v>
      </c>
      <c r="L136" s="47">
        <f>Table_Query_from_Mac10[[#This Row],[Live-cost]]*(1+Table_Query_from_Mac10[[#This Row],[CogsIncreasebyTYPE]])</f>
        <v>13.68</v>
      </c>
      <c r="M136" s="47">
        <f>Table_Query_from_Mac10[[#This Row],[Live-cost]]*Table_Query_from_Mac10[[#This Row],[qty_to_ship]]</f>
        <v>41.04</v>
      </c>
      <c r="N136" s="47">
        <f>IF(Table_Query_from_Mac10[[#This Row],[item_no]]="KDA",-Table_Query_from_Mac10[[#This Row],[unit_price]],Table_Query_from_Mac10[[#This Row],[Net Unit]]*Table_Query_from_Mac10[[#This Row],[qty_to_ship]])</f>
        <v>109.62</v>
      </c>
      <c r="O136" s="47">
        <f>SUMIFS(Summary!C:C,Summary!H:H,Table_Query_from_Mac10[[#This Row],[Juiceoc]])</f>
        <v>0</v>
      </c>
      <c r="P136" s="47">
        <f>SUMIFS(Summary!D:D,Summary!H:H,Table_Query_from_Mac10[[#This Row],[Juiceoc]])</f>
        <v>0</v>
      </c>
      <c r="Q136" s="47">
        <f>SUMIFS(Summary!E:E,Summary!H:H,Table_Query_from_Mac10[[#This Row],[Juiceoc]])</f>
        <v>0</v>
      </c>
      <c r="R136" s="47">
        <f>Table_Query_from_Mac10[[#This Row],[Net Unit]]*(1+Table_Query_from_Mac10[[#This Row],[PriceIncreasebyType]])</f>
        <v>36.54</v>
      </c>
      <c r="S136" s="47">
        <f>Table_Query_from_Mac10[[#This Row],[UnitPriceFuture]]*Table_Query_from_Mac10[[#This Row],[qtytoShipFuture]]</f>
        <v>109.62</v>
      </c>
      <c r="T136" s="47">
        <f>ROUND(Table_Query_from_Mac10[[#This Row],[qty_to_ship]]*(1+Table_Query_from_Mac10[[#This Row],[VolumeIncreasebyType]]),0)</f>
        <v>3</v>
      </c>
      <c r="U136" s="47">
        <f>Table_Query_from_Mac10[[#This Row],[qtytoShipFuture]]*Table_Query_from_Mac10[[#This Row],[Future-cost]]</f>
        <v>41.04</v>
      </c>
      <c r="V136" s="47">
        <f>Table_Query_from_Mac10[[#This Row],[qtytoShipFuture]]-Table_Query_from_Mac10[[#This Row],[qty_to_ship]]</f>
        <v>0</v>
      </c>
      <c r="W136" s="47">
        <f>Table_Query_from_Mac10[[#This Row],[UnitPriceFuture]]</f>
        <v>36.54</v>
      </c>
      <c r="X136" s="47">
        <f>Table_Query_from_Mac10[[#This Row],[Unit Increase]]*Table_Query_from_Mac10[[#This Row],[UnitPriceFuture]]</f>
        <v>0</v>
      </c>
      <c r="Y136" s="47">
        <f>Table_Query_from_Mac10[[#This Row],[Unit Increase]]*Table_Query_from_Mac10[[#This Row],[Future-cost]]</f>
        <v>0</v>
      </c>
      <c r="Z136" s="47">
        <f>-(Table_Query_from_Mac10[[#This Row],[Incremental Sales]]+((Table_Query_from_Mac10[[#This Row],[Incremental Sales]]*-(SUM(Summary!$S$8:$S$9)))))*Summary!$S$18</f>
        <v>0</v>
      </c>
      <c r="AA136" s="47">
        <f>IFERROR(Table_Query_from_Mac10[[#This Row],[Incremental Cost]]/Table_Query_from_Mac10[[#This Row],[Incremental Sales]],0)</f>
        <v>0</v>
      </c>
      <c r="AB136" s="47">
        <f>IFERROR(Table_Query_from_Mac10[[#This Row],[TotalCostFuture]]/Table_Query_from_Mac10[[#This Row],[totalsalesFuture]],0)</f>
        <v>0.37438423645320196</v>
      </c>
      <c r="AN136" s="30">
        <v>12</v>
      </c>
      <c r="AO136">
        <f t="shared" si="4"/>
        <v>3</v>
      </c>
      <c r="AQ136" s="30">
        <v>104.4</v>
      </c>
      <c r="AR136">
        <f t="shared" si="5"/>
        <v>36.54</v>
      </c>
    </row>
    <row r="137" spans="1:44" x14ac:dyDescent="0.25">
      <c r="A137">
        <v>90010</v>
      </c>
      <c r="B137">
        <v>4</v>
      </c>
      <c r="C137" t="s">
        <v>55</v>
      </c>
      <c r="D137" t="s">
        <v>81</v>
      </c>
      <c r="E137">
        <v>20</v>
      </c>
      <c r="F137">
        <v>5</v>
      </c>
      <c r="G137">
        <v>12.2</v>
      </c>
      <c r="H137" s="1">
        <v>44837</v>
      </c>
      <c r="I137" s="20">
        <v>0</v>
      </c>
      <c r="J137" s="47">
        <f>Table_Query_from_Mac10[[#This Row],[unit_price]]-(Table_Query_from_Mac10[[#This Row],[unit_price]]*(Table_Query_from_Mac10[[#This Row],[discount_pct]]/100))</f>
        <v>12.2</v>
      </c>
      <c r="K137" s="47">
        <f>Table_Query_from_Mac10[[#This Row],[unit_cost]]</f>
        <v>5</v>
      </c>
      <c r="L137" s="47">
        <f>Table_Query_from_Mac10[[#This Row],[Live-cost]]*(1+Table_Query_from_Mac10[[#This Row],[CogsIncreasebyTYPE]])</f>
        <v>5</v>
      </c>
      <c r="M137" s="47">
        <f>Table_Query_from_Mac10[[#This Row],[Live-cost]]*Table_Query_from_Mac10[[#This Row],[qty_to_ship]]</f>
        <v>100</v>
      </c>
      <c r="N137" s="47">
        <f>IF(Table_Query_from_Mac10[[#This Row],[item_no]]="KDA",-Table_Query_from_Mac10[[#This Row],[unit_price]],Table_Query_from_Mac10[[#This Row],[Net Unit]]*Table_Query_from_Mac10[[#This Row],[qty_to_ship]])</f>
        <v>244</v>
      </c>
      <c r="O137" s="47">
        <f>SUMIFS(Summary!C:C,Summary!H:H,Table_Query_from_Mac10[[#This Row],[Juiceoc]])</f>
        <v>0</v>
      </c>
      <c r="P137" s="47">
        <f>SUMIFS(Summary!D:D,Summary!H:H,Table_Query_from_Mac10[[#This Row],[Juiceoc]])</f>
        <v>0</v>
      </c>
      <c r="Q137" s="47">
        <f>SUMIFS(Summary!E:E,Summary!H:H,Table_Query_from_Mac10[[#This Row],[Juiceoc]])</f>
        <v>0</v>
      </c>
      <c r="R137" s="47">
        <f>Table_Query_from_Mac10[[#This Row],[Net Unit]]*(1+Table_Query_from_Mac10[[#This Row],[PriceIncreasebyType]])</f>
        <v>12.2</v>
      </c>
      <c r="S137" s="47">
        <f>Table_Query_from_Mac10[[#This Row],[UnitPriceFuture]]*Table_Query_from_Mac10[[#This Row],[qtytoShipFuture]]</f>
        <v>244</v>
      </c>
      <c r="T137" s="47">
        <f>ROUND(Table_Query_from_Mac10[[#This Row],[qty_to_ship]]*(1+Table_Query_from_Mac10[[#This Row],[VolumeIncreasebyType]]),0)</f>
        <v>20</v>
      </c>
      <c r="U137" s="47">
        <f>Table_Query_from_Mac10[[#This Row],[qtytoShipFuture]]*Table_Query_from_Mac10[[#This Row],[Future-cost]]</f>
        <v>100</v>
      </c>
      <c r="V137" s="47">
        <f>Table_Query_from_Mac10[[#This Row],[qtytoShipFuture]]-Table_Query_from_Mac10[[#This Row],[qty_to_ship]]</f>
        <v>0</v>
      </c>
      <c r="W137" s="47">
        <f>Table_Query_from_Mac10[[#This Row],[UnitPriceFuture]]</f>
        <v>12.2</v>
      </c>
      <c r="X137" s="47">
        <f>Table_Query_from_Mac10[[#This Row],[Unit Increase]]*Table_Query_from_Mac10[[#This Row],[UnitPriceFuture]]</f>
        <v>0</v>
      </c>
      <c r="Y137" s="47">
        <f>Table_Query_from_Mac10[[#This Row],[Unit Increase]]*Table_Query_from_Mac10[[#This Row],[Future-cost]]</f>
        <v>0</v>
      </c>
      <c r="Z137" s="47">
        <f>-(Table_Query_from_Mac10[[#This Row],[Incremental Sales]]+((Table_Query_from_Mac10[[#This Row],[Incremental Sales]]*-(SUM(Summary!$S$8:$S$9)))))*Summary!$S$18</f>
        <v>0</v>
      </c>
      <c r="AA137" s="47">
        <f>IFERROR(Table_Query_from_Mac10[[#This Row],[Incremental Cost]]/Table_Query_from_Mac10[[#This Row],[Incremental Sales]],0)</f>
        <v>0</v>
      </c>
      <c r="AB137" s="47">
        <f>IFERROR(Table_Query_from_Mac10[[#This Row],[TotalCostFuture]]/Table_Query_from_Mac10[[#This Row],[totalsalesFuture]],0)</f>
        <v>0.4098360655737705</v>
      </c>
      <c r="AN137" s="31">
        <v>80</v>
      </c>
      <c r="AO137">
        <f t="shared" si="4"/>
        <v>20</v>
      </c>
      <c r="AQ137" s="31">
        <v>34.869999999999997</v>
      </c>
      <c r="AR137">
        <f t="shared" si="5"/>
        <v>12.2</v>
      </c>
    </row>
    <row r="138" spans="1:44" x14ac:dyDescent="0.25">
      <c r="A138">
        <v>90010</v>
      </c>
      <c r="B138">
        <v>5</v>
      </c>
      <c r="C138" t="s">
        <v>55</v>
      </c>
      <c r="D138" t="s">
        <v>81</v>
      </c>
      <c r="E138">
        <v>7</v>
      </c>
      <c r="F138">
        <v>9.06</v>
      </c>
      <c r="G138">
        <v>22.99</v>
      </c>
      <c r="H138" s="1">
        <v>44837</v>
      </c>
      <c r="I138" s="20">
        <v>0</v>
      </c>
      <c r="J138" s="47">
        <f>Table_Query_from_Mac10[[#This Row],[unit_price]]-(Table_Query_from_Mac10[[#This Row],[unit_price]]*(Table_Query_from_Mac10[[#This Row],[discount_pct]]/100))</f>
        <v>22.99</v>
      </c>
      <c r="K138" s="47">
        <f>Table_Query_from_Mac10[[#This Row],[unit_cost]]</f>
        <v>9.06</v>
      </c>
      <c r="L138" s="47">
        <f>Table_Query_from_Mac10[[#This Row],[Live-cost]]*(1+Table_Query_from_Mac10[[#This Row],[CogsIncreasebyTYPE]])</f>
        <v>9.06</v>
      </c>
      <c r="M138" s="47">
        <f>Table_Query_from_Mac10[[#This Row],[Live-cost]]*Table_Query_from_Mac10[[#This Row],[qty_to_ship]]</f>
        <v>63.42</v>
      </c>
      <c r="N138" s="47">
        <f>IF(Table_Query_from_Mac10[[#This Row],[item_no]]="KDA",-Table_Query_from_Mac10[[#This Row],[unit_price]],Table_Query_from_Mac10[[#This Row],[Net Unit]]*Table_Query_from_Mac10[[#This Row],[qty_to_ship]])</f>
        <v>160.92999999999998</v>
      </c>
      <c r="O138" s="47">
        <f>SUMIFS(Summary!C:C,Summary!H:H,Table_Query_from_Mac10[[#This Row],[Juiceoc]])</f>
        <v>0</v>
      </c>
      <c r="P138" s="47">
        <f>SUMIFS(Summary!D:D,Summary!H:H,Table_Query_from_Mac10[[#This Row],[Juiceoc]])</f>
        <v>0</v>
      </c>
      <c r="Q138" s="47">
        <f>SUMIFS(Summary!E:E,Summary!H:H,Table_Query_from_Mac10[[#This Row],[Juiceoc]])</f>
        <v>0</v>
      </c>
      <c r="R138" s="47">
        <f>Table_Query_from_Mac10[[#This Row],[Net Unit]]*(1+Table_Query_from_Mac10[[#This Row],[PriceIncreasebyType]])</f>
        <v>22.99</v>
      </c>
      <c r="S138" s="47">
        <f>Table_Query_from_Mac10[[#This Row],[UnitPriceFuture]]*Table_Query_from_Mac10[[#This Row],[qtytoShipFuture]]</f>
        <v>160.92999999999998</v>
      </c>
      <c r="T138" s="47">
        <f>ROUND(Table_Query_from_Mac10[[#This Row],[qty_to_ship]]*(1+Table_Query_from_Mac10[[#This Row],[VolumeIncreasebyType]]),0)</f>
        <v>7</v>
      </c>
      <c r="U138" s="47">
        <f>Table_Query_from_Mac10[[#This Row],[qtytoShipFuture]]*Table_Query_from_Mac10[[#This Row],[Future-cost]]</f>
        <v>63.42</v>
      </c>
      <c r="V138" s="47">
        <f>Table_Query_from_Mac10[[#This Row],[qtytoShipFuture]]-Table_Query_from_Mac10[[#This Row],[qty_to_ship]]</f>
        <v>0</v>
      </c>
      <c r="W138" s="47">
        <f>Table_Query_from_Mac10[[#This Row],[UnitPriceFuture]]</f>
        <v>22.99</v>
      </c>
      <c r="X138" s="47">
        <f>Table_Query_from_Mac10[[#This Row],[Unit Increase]]*Table_Query_from_Mac10[[#This Row],[UnitPriceFuture]]</f>
        <v>0</v>
      </c>
      <c r="Y138" s="47">
        <f>Table_Query_from_Mac10[[#This Row],[Unit Increase]]*Table_Query_from_Mac10[[#This Row],[Future-cost]]</f>
        <v>0</v>
      </c>
      <c r="Z138" s="47">
        <f>-(Table_Query_from_Mac10[[#This Row],[Incremental Sales]]+((Table_Query_from_Mac10[[#This Row],[Incremental Sales]]*-(SUM(Summary!$S$8:$S$9)))))*Summary!$S$18</f>
        <v>0</v>
      </c>
      <c r="AA138" s="47">
        <f>IFERROR(Table_Query_from_Mac10[[#This Row],[Incremental Cost]]/Table_Query_from_Mac10[[#This Row],[Incremental Sales]],0)</f>
        <v>0</v>
      </c>
      <c r="AB138" s="47">
        <f>IFERROR(Table_Query_from_Mac10[[#This Row],[TotalCostFuture]]/Table_Query_from_Mac10[[#This Row],[totalsalesFuture]],0)</f>
        <v>0.3940843845150066</v>
      </c>
      <c r="AN138" s="30">
        <v>28</v>
      </c>
      <c r="AO138">
        <f t="shared" si="4"/>
        <v>7</v>
      </c>
      <c r="AQ138" s="30">
        <v>65.680000000000007</v>
      </c>
      <c r="AR138">
        <f t="shared" si="5"/>
        <v>22.99</v>
      </c>
    </row>
    <row r="139" spans="1:44" x14ac:dyDescent="0.25">
      <c r="A139">
        <v>90010</v>
      </c>
      <c r="B139">
        <v>6</v>
      </c>
      <c r="C139" t="s">
        <v>55</v>
      </c>
      <c r="D139" t="s">
        <v>81</v>
      </c>
      <c r="E139">
        <v>3</v>
      </c>
      <c r="F139">
        <v>17.62</v>
      </c>
      <c r="G139">
        <v>56.79</v>
      </c>
      <c r="H139" s="1">
        <v>44837</v>
      </c>
      <c r="I139" s="20">
        <v>0</v>
      </c>
      <c r="J139" s="47">
        <f>Table_Query_from_Mac10[[#This Row],[unit_price]]-(Table_Query_from_Mac10[[#This Row],[unit_price]]*(Table_Query_from_Mac10[[#This Row],[discount_pct]]/100))</f>
        <v>56.79</v>
      </c>
      <c r="K139" s="47">
        <f>Table_Query_from_Mac10[[#This Row],[unit_cost]]</f>
        <v>17.62</v>
      </c>
      <c r="L139" s="47">
        <f>Table_Query_from_Mac10[[#This Row],[Live-cost]]*(1+Table_Query_from_Mac10[[#This Row],[CogsIncreasebyTYPE]])</f>
        <v>17.62</v>
      </c>
      <c r="M139" s="47">
        <f>Table_Query_from_Mac10[[#This Row],[Live-cost]]*Table_Query_from_Mac10[[#This Row],[qty_to_ship]]</f>
        <v>52.86</v>
      </c>
      <c r="N139" s="47">
        <f>IF(Table_Query_from_Mac10[[#This Row],[item_no]]="KDA",-Table_Query_from_Mac10[[#This Row],[unit_price]],Table_Query_from_Mac10[[#This Row],[Net Unit]]*Table_Query_from_Mac10[[#This Row],[qty_to_ship]])</f>
        <v>170.37</v>
      </c>
      <c r="O139" s="47">
        <f>SUMIFS(Summary!C:C,Summary!H:H,Table_Query_from_Mac10[[#This Row],[Juiceoc]])</f>
        <v>0</v>
      </c>
      <c r="P139" s="47">
        <f>SUMIFS(Summary!D:D,Summary!H:H,Table_Query_from_Mac10[[#This Row],[Juiceoc]])</f>
        <v>0</v>
      </c>
      <c r="Q139" s="47">
        <f>SUMIFS(Summary!E:E,Summary!H:H,Table_Query_from_Mac10[[#This Row],[Juiceoc]])</f>
        <v>0</v>
      </c>
      <c r="R139" s="47">
        <f>Table_Query_from_Mac10[[#This Row],[Net Unit]]*(1+Table_Query_from_Mac10[[#This Row],[PriceIncreasebyType]])</f>
        <v>56.79</v>
      </c>
      <c r="S139" s="47">
        <f>Table_Query_from_Mac10[[#This Row],[UnitPriceFuture]]*Table_Query_from_Mac10[[#This Row],[qtytoShipFuture]]</f>
        <v>170.37</v>
      </c>
      <c r="T139" s="47">
        <f>ROUND(Table_Query_from_Mac10[[#This Row],[qty_to_ship]]*(1+Table_Query_from_Mac10[[#This Row],[VolumeIncreasebyType]]),0)</f>
        <v>3</v>
      </c>
      <c r="U139" s="47">
        <f>Table_Query_from_Mac10[[#This Row],[qtytoShipFuture]]*Table_Query_from_Mac10[[#This Row],[Future-cost]]</f>
        <v>52.86</v>
      </c>
      <c r="V139" s="47">
        <f>Table_Query_from_Mac10[[#This Row],[qtytoShipFuture]]-Table_Query_from_Mac10[[#This Row],[qty_to_ship]]</f>
        <v>0</v>
      </c>
      <c r="W139" s="47">
        <f>Table_Query_from_Mac10[[#This Row],[UnitPriceFuture]]</f>
        <v>56.79</v>
      </c>
      <c r="X139" s="47">
        <f>Table_Query_from_Mac10[[#This Row],[Unit Increase]]*Table_Query_from_Mac10[[#This Row],[UnitPriceFuture]]</f>
        <v>0</v>
      </c>
      <c r="Y139" s="47">
        <f>Table_Query_from_Mac10[[#This Row],[Unit Increase]]*Table_Query_from_Mac10[[#This Row],[Future-cost]]</f>
        <v>0</v>
      </c>
      <c r="Z139" s="47">
        <f>-(Table_Query_from_Mac10[[#This Row],[Incremental Sales]]+((Table_Query_from_Mac10[[#This Row],[Incremental Sales]]*-(SUM(Summary!$S$8:$S$9)))))*Summary!$S$18</f>
        <v>0</v>
      </c>
      <c r="AA139" s="47">
        <f>IFERROR(Table_Query_from_Mac10[[#This Row],[Incremental Cost]]/Table_Query_from_Mac10[[#This Row],[Incremental Sales]],0)</f>
        <v>0</v>
      </c>
      <c r="AB139" s="47">
        <f>IFERROR(Table_Query_from_Mac10[[#This Row],[TotalCostFuture]]/Table_Query_from_Mac10[[#This Row],[totalsalesFuture]],0)</f>
        <v>0.31026589188237363</v>
      </c>
      <c r="AN139" s="31">
        <v>12</v>
      </c>
      <c r="AO139">
        <f t="shared" si="4"/>
        <v>3</v>
      </c>
      <c r="AQ139" s="31">
        <v>162.25</v>
      </c>
      <c r="AR139">
        <f t="shared" si="5"/>
        <v>56.79</v>
      </c>
    </row>
    <row r="140" spans="1:44" x14ac:dyDescent="0.25">
      <c r="A140">
        <v>90010</v>
      </c>
      <c r="B140">
        <v>7</v>
      </c>
      <c r="C140" t="s">
        <v>55</v>
      </c>
      <c r="D140" t="s">
        <v>81</v>
      </c>
      <c r="E140">
        <v>12</v>
      </c>
      <c r="F140">
        <v>6.19</v>
      </c>
      <c r="G140">
        <v>15.62</v>
      </c>
      <c r="H140" s="1">
        <v>44837</v>
      </c>
      <c r="I140" s="20">
        <v>0</v>
      </c>
      <c r="J140" s="47">
        <f>Table_Query_from_Mac10[[#This Row],[unit_price]]-(Table_Query_from_Mac10[[#This Row],[unit_price]]*(Table_Query_from_Mac10[[#This Row],[discount_pct]]/100))</f>
        <v>15.62</v>
      </c>
      <c r="K140" s="47">
        <f>Table_Query_from_Mac10[[#This Row],[unit_cost]]</f>
        <v>6.19</v>
      </c>
      <c r="L140" s="47">
        <f>Table_Query_from_Mac10[[#This Row],[Live-cost]]*(1+Table_Query_from_Mac10[[#This Row],[CogsIncreasebyTYPE]])</f>
        <v>6.19</v>
      </c>
      <c r="M140" s="47">
        <f>Table_Query_from_Mac10[[#This Row],[Live-cost]]*Table_Query_from_Mac10[[#This Row],[qty_to_ship]]</f>
        <v>74.28</v>
      </c>
      <c r="N140" s="47">
        <f>IF(Table_Query_from_Mac10[[#This Row],[item_no]]="KDA",-Table_Query_from_Mac10[[#This Row],[unit_price]],Table_Query_from_Mac10[[#This Row],[Net Unit]]*Table_Query_from_Mac10[[#This Row],[qty_to_ship]])</f>
        <v>187.44</v>
      </c>
      <c r="O140" s="47">
        <f>SUMIFS(Summary!C:C,Summary!H:H,Table_Query_from_Mac10[[#This Row],[Juiceoc]])</f>
        <v>0</v>
      </c>
      <c r="P140" s="47">
        <f>SUMIFS(Summary!D:D,Summary!H:H,Table_Query_from_Mac10[[#This Row],[Juiceoc]])</f>
        <v>0</v>
      </c>
      <c r="Q140" s="47">
        <f>SUMIFS(Summary!E:E,Summary!H:H,Table_Query_from_Mac10[[#This Row],[Juiceoc]])</f>
        <v>0</v>
      </c>
      <c r="R140" s="47">
        <f>Table_Query_from_Mac10[[#This Row],[Net Unit]]*(1+Table_Query_from_Mac10[[#This Row],[PriceIncreasebyType]])</f>
        <v>15.62</v>
      </c>
      <c r="S140" s="47">
        <f>Table_Query_from_Mac10[[#This Row],[UnitPriceFuture]]*Table_Query_from_Mac10[[#This Row],[qtytoShipFuture]]</f>
        <v>187.44</v>
      </c>
      <c r="T140" s="47">
        <f>ROUND(Table_Query_from_Mac10[[#This Row],[qty_to_ship]]*(1+Table_Query_from_Mac10[[#This Row],[VolumeIncreasebyType]]),0)</f>
        <v>12</v>
      </c>
      <c r="U140" s="47">
        <f>Table_Query_from_Mac10[[#This Row],[qtytoShipFuture]]*Table_Query_from_Mac10[[#This Row],[Future-cost]]</f>
        <v>74.28</v>
      </c>
      <c r="V140" s="47">
        <f>Table_Query_from_Mac10[[#This Row],[qtytoShipFuture]]-Table_Query_from_Mac10[[#This Row],[qty_to_ship]]</f>
        <v>0</v>
      </c>
      <c r="W140" s="47">
        <f>Table_Query_from_Mac10[[#This Row],[UnitPriceFuture]]</f>
        <v>15.62</v>
      </c>
      <c r="X140" s="47">
        <f>Table_Query_from_Mac10[[#This Row],[Unit Increase]]*Table_Query_from_Mac10[[#This Row],[UnitPriceFuture]]</f>
        <v>0</v>
      </c>
      <c r="Y140" s="47">
        <f>Table_Query_from_Mac10[[#This Row],[Unit Increase]]*Table_Query_from_Mac10[[#This Row],[Future-cost]]</f>
        <v>0</v>
      </c>
      <c r="Z140" s="47">
        <f>-(Table_Query_from_Mac10[[#This Row],[Incremental Sales]]+((Table_Query_from_Mac10[[#This Row],[Incremental Sales]]*-(SUM(Summary!$S$8:$S$9)))))*Summary!$S$18</f>
        <v>0</v>
      </c>
      <c r="AA140" s="47">
        <f>IFERROR(Table_Query_from_Mac10[[#This Row],[Incremental Cost]]/Table_Query_from_Mac10[[#This Row],[Incremental Sales]],0)</f>
        <v>0</v>
      </c>
      <c r="AB140" s="47">
        <f>IFERROR(Table_Query_from_Mac10[[#This Row],[TotalCostFuture]]/Table_Query_from_Mac10[[#This Row],[totalsalesFuture]],0)</f>
        <v>0.39628681177976954</v>
      </c>
      <c r="AN140" s="30">
        <v>45</v>
      </c>
      <c r="AO140">
        <f t="shared" si="4"/>
        <v>12</v>
      </c>
      <c r="AQ140" s="30">
        <v>44.63</v>
      </c>
      <c r="AR140">
        <f t="shared" si="5"/>
        <v>15.62</v>
      </c>
    </row>
    <row r="141" spans="1:44" x14ac:dyDescent="0.25">
      <c r="A141">
        <v>90011</v>
      </c>
      <c r="B141">
        <v>1</v>
      </c>
      <c r="C141" t="s">
        <v>86</v>
      </c>
      <c r="D141" t="s">
        <v>79</v>
      </c>
      <c r="E141">
        <v>7</v>
      </c>
      <c r="F141">
        <v>4.8899999999999997</v>
      </c>
      <c r="G141">
        <v>11.65</v>
      </c>
      <c r="H141" s="1">
        <v>44848</v>
      </c>
      <c r="I141" s="20">
        <v>0</v>
      </c>
      <c r="J141" s="47">
        <f>Table_Query_from_Mac10[[#This Row],[unit_price]]-(Table_Query_from_Mac10[[#This Row],[unit_price]]*(Table_Query_from_Mac10[[#This Row],[discount_pct]]/100))</f>
        <v>11.65</v>
      </c>
      <c r="K141" s="47">
        <f>Table_Query_from_Mac10[[#This Row],[unit_cost]]</f>
        <v>4.8899999999999997</v>
      </c>
      <c r="L141" s="47">
        <f>Table_Query_from_Mac10[[#This Row],[Live-cost]]*(1+Table_Query_from_Mac10[[#This Row],[CogsIncreasebyTYPE]])</f>
        <v>4.8899999999999997</v>
      </c>
      <c r="M141" s="47">
        <f>Table_Query_from_Mac10[[#This Row],[Live-cost]]*Table_Query_from_Mac10[[#This Row],[qty_to_ship]]</f>
        <v>34.229999999999997</v>
      </c>
      <c r="N141" s="47">
        <f>IF(Table_Query_from_Mac10[[#This Row],[item_no]]="KDA",-Table_Query_from_Mac10[[#This Row],[unit_price]],Table_Query_from_Mac10[[#This Row],[Net Unit]]*Table_Query_from_Mac10[[#This Row],[qty_to_ship]])</f>
        <v>81.55</v>
      </c>
      <c r="O141" s="47">
        <f>SUMIFS(Summary!C:C,Summary!H:H,Table_Query_from_Mac10[[#This Row],[Juiceoc]])</f>
        <v>0</v>
      </c>
      <c r="P141" s="47">
        <f>SUMIFS(Summary!D:D,Summary!H:H,Table_Query_from_Mac10[[#This Row],[Juiceoc]])</f>
        <v>0</v>
      </c>
      <c r="Q141" s="47">
        <f>SUMIFS(Summary!E:E,Summary!H:H,Table_Query_from_Mac10[[#This Row],[Juiceoc]])</f>
        <v>0</v>
      </c>
      <c r="R141" s="47">
        <f>Table_Query_from_Mac10[[#This Row],[Net Unit]]*(1+Table_Query_from_Mac10[[#This Row],[PriceIncreasebyType]])</f>
        <v>11.65</v>
      </c>
      <c r="S141" s="47">
        <f>Table_Query_from_Mac10[[#This Row],[UnitPriceFuture]]*Table_Query_from_Mac10[[#This Row],[qtytoShipFuture]]</f>
        <v>81.55</v>
      </c>
      <c r="T141" s="47">
        <f>ROUND(Table_Query_from_Mac10[[#This Row],[qty_to_ship]]*(1+Table_Query_from_Mac10[[#This Row],[VolumeIncreasebyType]]),0)</f>
        <v>7</v>
      </c>
      <c r="U141" s="47">
        <f>Table_Query_from_Mac10[[#This Row],[qtytoShipFuture]]*Table_Query_from_Mac10[[#This Row],[Future-cost]]</f>
        <v>34.229999999999997</v>
      </c>
      <c r="V141" s="47">
        <f>Table_Query_from_Mac10[[#This Row],[qtytoShipFuture]]-Table_Query_from_Mac10[[#This Row],[qty_to_ship]]</f>
        <v>0</v>
      </c>
      <c r="W141" s="47">
        <f>Table_Query_from_Mac10[[#This Row],[UnitPriceFuture]]</f>
        <v>11.65</v>
      </c>
      <c r="X141" s="47">
        <f>Table_Query_from_Mac10[[#This Row],[Unit Increase]]*Table_Query_from_Mac10[[#This Row],[UnitPriceFuture]]</f>
        <v>0</v>
      </c>
      <c r="Y141" s="47">
        <f>Table_Query_from_Mac10[[#This Row],[Unit Increase]]*Table_Query_from_Mac10[[#This Row],[Future-cost]]</f>
        <v>0</v>
      </c>
      <c r="Z141" s="47">
        <f>-(Table_Query_from_Mac10[[#This Row],[Incremental Sales]]+((Table_Query_from_Mac10[[#This Row],[Incremental Sales]]*-(SUM(Summary!$S$8:$S$9)))))*Summary!$S$18</f>
        <v>0</v>
      </c>
      <c r="AA141" s="47">
        <f>IFERROR(Table_Query_from_Mac10[[#This Row],[Incremental Cost]]/Table_Query_from_Mac10[[#This Row],[Incremental Sales]],0)</f>
        <v>0</v>
      </c>
      <c r="AB141" s="47">
        <f>IFERROR(Table_Query_from_Mac10[[#This Row],[TotalCostFuture]]/Table_Query_from_Mac10[[#This Row],[totalsalesFuture]],0)</f>
        <v>0.41974248927038627</v>
      </c>
      <c r="AN141" s="31">
        <v>25</v>
      </c>
      <c r="AO141">
        <f t="shared" si="4"/>
        <v>7</v>
      </c>
      <c r="AQ141" s="31">
        <v>33.29</v>
      </c>
      <c r="AR141">
        <f t="shared" si="5"/>
        <v>11.65</v>
      </c>
    </row>
    <row r="142" spans="1:44" x14ac:dyDescent="0.25">
      <c r="A142">
        <v>90011</v>
      </c>
      <c r="B142">
        <v>2</v>
      </c>
      <c r="C142" t="s">
        <v>86</v>
      </c>
      <c r="D142" t="s">
        <v>79</v>
      </c>
      <c r="E142">
        <v>6</v>
      </c>
      <c r="F142">
        <v>7.12</v>
      </c>
      <c r="G142">
        <v>17.350000000000001</v>
      </c>
      <c r="H142" s="1">
        <v>44848</v>
      </c>
      <c r="I142" s="20">
        <v>0</v>
      </c>
      <c r="J142" s="47">
        <f>Table_Query_from_Mac10[[#This Row],[unit_price]]-(Table_Query_from_Mac10[[#This Row],[unit_price]]*(Table_Query_from_Mac10[[#This Row],[discount_pct]]/100))</f>
        <v>17.350000000000001</v>
      </c>
      <c r="K142" s="47">
        <f>Table_Query_from_Mac10[[#This Row],[unit_cost]]</f>
        <v>7.12</v>
      </c>
      <c r="L142" s="47">
        <f>Table_Query_from_Mac10[[#This Row],[Live-cost]]*(1+Table_Query_from_Mac10[[#This Row],[CogsIncreasebyTYPE]])</f>
        <v>7.12</v>
      </c>
      <c r="M142" s="47">
        <f>Table_Query_from_Mac10[[#This Row],[Live-cost]]*Table_Query_from_Mac10[[#This Row],[qty_to_ship]]</f>
        <v>42.72</v>
      </c>
      <c r="N142" s="47">
        <f>IF(Table_Query_from_Mac10[[#This Row],[item_no]]="KDA",-Table_Query_from_Mac10[[#This Row],[unit_price]],Table_Query_from_Mac10[[#This Row],[Net Unit]]*Table_Query_from_Mac10[[#This Row],[qty_to_ship]])</f>
        <v>104.10000000000001</v>
      </c>
      <c r="O142" s="47">
        <f>SUMIFS(Summary!C:C,Summary!H:H,Table_Query_from_Mac10[[#This Row],[Juiceoc]])</f>
        <v>0</v>
      </c>
      <c r="P142" s="47">
        <f>SUMIFS(Summary!D:D,Summary!H:H,Table_Query_from_Mac10[[#This Row],[Juiceoc]])</f>
        <v>0</v>
      </c>
      <c r="Q142" s="47">
        <f>SUMIFS(Summary!E:E,Summary!H:H,Table_Query_from_Mac10[[#This Row],[Juiceoc]])</f>
        <v>0</v>
      </c>
      <c r="R142" s="47">
        <f>Table_Query_from_Mac10[[#This Row],[Net Unit]]*(1+Table_Query_from_Mac10[[#This Row],[PriceIncreasebyType]])</f>
        <v>17.350000000000001</v>
      </c>
      <c r="S142" s="47">
        <f>Table_Query_from_Mac10[[#This Row],[UnitPriceFuture]]*Table_Query_from_Mac10[[#This Row],[qtytoShipFuture]]</f>
        <v>104.10000000000001</v>
      </c>
      <c r="T142" s="47">
        <f>ROUND(Table_Query_from_Mac10[[#This Row],[qty_to_ship]]*(1+Table_Query_from_Mac10[[#This Row],[VolumeIncreasebyType]]),0)</f>
        <v>6</v>
      </c>
      <c r="U142" s="47">
        <f>Table_Query_from_Mac10[[#This Row],[qtytoShipFuture]]*Table_Query_from_Mac10[[#This Row],[Future-cost]]</f>
        <v>42.72</v>
      </c>
      <c r="V142" s="47">
        <f>Table_Query_from_Mac10[[#This Row],[qtytoShipFuture]]-Table_Query_from_Mac10[[#This Row],[qty_to_ship]]</f>
        <v>0</v>
      </c>
      <c r="W142" s="47">
        <f>Table_Query_from_Mac10[[#This Row],[UnitPriceFuture]]</f>
        <v>17.350000000000001</v>
      </c>
      <c r="X142" s="47">
        <f>Table_Query_from_Mac10[[#This Row],[Unit Increase]]*Table_Query_from_Mac10[[#This Row],[UnitPriceFuture]]</f>
        <v>0</v>
      </c>
      <c r="Y142" s="47">
        <f>Table_Query_from_Mac10[[#This Row],[Unit Increase]]*Table_Query_from_Mac10[[#This Row],[Future-cost]]</f>
        <v>0</v>
      </c>
      <c r="Z142" s="47">
        <f>-(Table_Query_from_Mac10[[#This Row],[Incremental Sales]]+((Table_Query_from_Mac10[[#This Row],[Incremental Sales]]*-(SUM(Summary!$S$8:$S$9)))))*Summary!$S$18</f>
        <v>0</v>
      </c>
      <c r="AA142" s="47">
        <f>IFERROR(Table_Query_from_Mac10[[#This Row],[Incremental Cost]]/Table_Query_from_Mac10[[#This Row],[Incremental Sales]],0)</f>
        <v>0</v>
      </c>
      <c r="AB142" s="47">
        <f>IFERROR(Table_Query_from_Mac10[[#This Row],[TotalCostFuture]]/Table_Query_from_Mac10[[#This Row],[totalsalesFuture]],0)</f>
        <v>0.41037463976945243</v>
      </c>
      <c r="AN142" s="30">
        <v>24</v>
      </c>
      <c r="AO142">
        <f t="shared" si="4"/>
        <v>6</v>
      </c>
      <c r="AQ142" s="30">
        <v>49.57</v>
      </c>
      <c r="AR142">
        <f t="shared" si="5"/>
        <v>17.350000000000001</v>
      </c>
    </row>
    <row r="143" spans="1:44" x14ac:dyDescent="0.25">
      <c r="A143">
        <v>90011</v>
      </c>
      <c r="B143">
        <v>3</v>
      </c>
      <c r="C143" t="s">
        <v>86</v>
      </c>
      <c r="D143" t="s">
        <v>79</v>
      </c>
      <c r="E143">
        <v>3</v>
      </c>
      <c r="F143">
        <v>8.44</v>
      </c>
      <c r="G143">
        <v>21.5</v>
      </c>
      <c r="H143" s="1">
        <v>44848</v>
      </c>
      <c r="I143" s="20">
        <v>0</v>
      </c>
      <c r="J143" s="47">
        <f>Table_Query_from_Mac10[[#This Row],[unit_price]]-(Table_Query_from_Mac10[[#This Row],[unit_price]]*(Table_Query_from_Mac10[[#This Row],[discount_pct]]/100))</f>
        <v>21.5</v>
      </c>
      <c r="K143" s="47">
        <f>Table_Query_from_Mac10[[#This Row],[unit_cost]]</f>
        <v>8.44</v>
      </c>
      <c r="L143" s="47">
        <f>Table_Query_from_Mac10[[#This Row],[Live-cost]]*(1+Table_Query_from_Mac10[[#This Row],[CogsIncreasebyTYPE]])</f>
        <v>8.44</v>
      </c>
      <c r="M143" s="47">
        <f>Table_Query_from_Mac10[[#This Row],[Live-cost]]*Table_Query_from_Mac10[[#This Row],[qty_to_ship]]</f>
        <v>25.32</v>
      </c>
      <c r="N143" s="47">
        <f>IF(Table_Query_from_Mac10[[#This Row],[item_no]]="KDA",-Table_Query_from_Mac10[[#This Row],[unit_price]],Table_Query_from_Mac10[[#This Row],[Net Unit]]*Table_Query_from_Mac10[[#This Row],[qty_to_ship]])</f>
        <v>64.5</v>
      </c>
      <c r="O143" s="47">
        <f>SUMIFS(Summary!C:C,Summary!H:H,Table_Query_from_Mac10[[#This Row],[Juiceoc]])</f>
        <v>0</v>
      </c>
      <c r="P143" s="47">
        <f>SUMIFS(Summary!D:D,Summary!H:H,Table_Query_from_Mac10[[#This Row],[Juiceoc]])</f>
        <v>0</v>
      </c>
      <c r="Q143" s="47">
        <f>SUMIFS(Summary!E:E,Summary!H:H,Table_Query_from_Mac10[[#This Row],[Juiceoc]])</f>
        <v>0</v>
      </c>
      <c r="R143" s="47">
        <f>Table_Query_from_Mac10[[#This Row],[Net Unit]]*(1+Table_Query_from_Mac10[[#This Row],[PriceIncreasebyType]])</f>
        <v>21.5</v>
      </c>
      <c r="S143" s="47">
        <f>Table_Query_from_Mac10[[#This Row],[UnitPriceFuture]]*Table_Query_from_Mac10[[#This Row],[qtytoShipFuture]]</f>
        <v>64.5</v>
      </c>
      <c r="T143" s="47">
        <f>ROUND(Table_Query_from_Mac10[[#This Row],[qty_to_ship]]*(1+Table_Query_from_Mac10[[#This Row],[VolumeIncreasebyType]]),0)</f>
        <v>3</v>
      </c>
      <c r="U143" s="47">
        <f>Table_Query_from_Mac10[[#This Row],[qtytoShipFuture]]*Table_Query_from_Mac10[[#This Row],[Future-cost]]</f>
        <v>25.32</v>
      </c>
      <c r="V143" s="47">
        <f>Table_Query_from_Mac10[[#This Row],[qtytoShipFuture]]-Table_Query_from_Mac10[[#This Row],[qty_to_ship]]</f>
        <v>0</v>
      </c>
      <c r="W143" s="47">
        <f>Table_Query_from_Mac10[[#This Row],[UnitPriceFuture]]</f>
        <v>21.5</v>
      </c>
      <c r="X143" s="47">
        <f>Table_Query_from_Mac10[[#This Row],[Unit Increase]]*Table_Query_from_Mac10[[#This Row],[UnitPriceFuture]]</f>
        <v>0</v>
      </c>
      <c r="Y143" s="47">
        <f>Table_Query_from_Mac10[[#This Row],[Unit Increase]]*Table_Query_from_Mac10[[#This Row],[Future-cost]]</f>
        <v>0</v>
      </c>
      <c r="Z143" s="47">
        <f>-(Table_Query_from_Mac10[[#This Row],[Incremental Sales]]+((Table_Query_from_Mac10[[#This Row],[Incremental Sales]]*-(SUM(Summary!$S$8:$S$9)))))*Summary!$S$18</f>
        <v>0</v>
      </c>
      <c r="AA143" s="47">
        <f>IFERROR(Table_Query_from_Mac10[[#This Row],[Incremental Cost]]/Table_Query_from_Mac10[[#This Row],[Incremental Sales]],0)</f>
        <v>0</v>
      </c>
      <c r="AB143" s="47">
        <f>IFERROR(Table_Query_from_Mac10[[#This Row],[TotalCostFuture]]/Table_Query_from_Mac10[[#This Row],[totalsalesFuture]],0)</f>
        <v>0.39255813953488372</v>
      </c>
      <c r="AN143" s="31">
        <v>9</v>
      </c>
      <c r="AO143">
        <f t="shared" si="4"/>
        <v>3</v>
      </c>
      <c r="AQ143" s="31">
        <v>61.42</v>
      </c>
      <c r="AR143">
        <f t="shared" si="5"/>
        <v>21.5</v>
      </c>
    </row>
    <row r="144" spans="1:44" x14ac:dyDescent="0.25">
      <c r="A144">
        <v>90011</v>
      </c>
      <c r="B144">
        <v>4</v>
      </c>
      <c r="C144" t="s">
        <v>86</v>
      </c>
      <c r="D144" t="s">
        <v>79</v>
      </c>
      <c r="E144">
        <v>5</v>
      </c>
      <c r="F144">
        <v>9.82</v>
      </c>
      <c r="G144">
        <v>25.84</v>
      </c>
      <c r="H144" s="1">
        <v>44848</v>
      </c>
      <c r="I144" s="20">
        <v>0</v>
      </c>
      <c r="J144" s="47">
        <f>Table_Query_from_Mac10[[#This Row],[unit_price]]-(Table_Query_from_Mac10[[#This Row],[unit_price]]*(Table_Query_from_Mac10[[#This Row],[discount_pct]]/100))</f>
        <v>25.84</v>
      </c>
      <c r="K144" s="47">
        <f>Table_Query_from_Mac10[[#This Row],[unit_cost]]</f>
        <v>9.82</v>
      </c>
      <c r="L144" s="47">
        <f>Table_Query_from_Mac10[[#This Row],[Live-cost]]*(1+Table_Query_from_Mac10[[#This Row],[CogsIncreasebyTYPE]])</f>
        <v>9.82</v>
      </c>
      <c r="M144" s="47">
        <f>Table_Query_from_Mac10[[#This Row],[Live-cost]]*Table_Query_from_Mac10[[#This Row],[qty_to_ship]]</f>
        <v>49.1</v>
      </c>
      <c r="N144" s="47">
        <f>IF(Table_Query_from_Mac10[[#This Row],[item_no]]="KDA",-Table_Query_from_Mac10[[#This Row],[unit_price]],Table_Query_from_Mac10[[#This Row],[Net Unit]]*Table_Query_from_Mac10[[#This Row],[qty_to_ship]])</f>
        <v>129.19999999999999</v>
      </c>
      <c r="O144" s="47">
        <f>SUMIFS(Summary!C:C,Summary!H:H,Table_Query_from_Mac10[[#This Row],[Juiceoc]])</f>
        <v>0</v>
      </c>
      <c r="P144" s="47">
        <f>SUMIFS(Summary!D:D,Summary!H:H,Table_Query_from_Mac10[[#This Row],[Juiceoc]])</f>
        <v>0</v>
      </c>
      <c r="Q144" s="47">
        <f>SUMIFS(Summary!E:E,Summary!H:H,Table_Query_from_Mac10[[#This Row],[Juiceoc]])</f>
        <v>0</v>
      </c>
      <c r="R144" s="47">
        <f>Table_Query_from_Mac10[[#This Row],[Net Unit]]*(1+Table_Query_from_Mac10[[#This Row],[PriceIncreasebyType]])</f>
        <v>25.84</v>
      </c>
      <c r="S144" s="47">
        <f>Table_Query_from_Mac10[[#This Row],[UnitPriceFuture]]*Table_Query_from_Mac10[[#This Row],[qtytoShipFuture]]</f>
        <v>129.19999999999999</v>
      </c>
      <c r="T144" s="47">
        <f>ROUND(Table_Query_from_Mac10[[#This Row],[qty_to_ship]]*(1+Table_Query_from_Mac10[[#This Row],[VolumeIncreasebyType]]),0)</f>
        <v>5</v>
      </c>
      <c r="U144" s="47">
        <f>Table_Query_from_Mac10[[#This Row],[qtytoShipFuture]]*Table_Query_from_Mac10[[#This Row],[Future-cost]]</f>
        <v>49.1</v>
      </c>
      <c r="V144" s="47">
        <f>Table_Query_from_Mac10[[#This Row],[qtytoShipFuture]]-Table_Query_from_Mac10[[#This Row],[qty_to_ship]]</f>
        <v>0</v>
      </c>
      <c r="W144" s="47">
        <f>Table_Query_from_Mac10[[#This Row],[UnitPriceFuture]]</f>
        <v>25.84</v>
      </c>
      <c r="X144" s="47">
        <f>Table_Query_from_Mac10[[#This Row],[Unit Increase]]*Table_Query_from_Mac10[[#This Row],[UnitPriceFuture]]</f>
        <v>0</v>
      </c>
      <c r="Y144" s="47">
        <f>Table_Query_from_Mac10[[#This Row],[Unit Increase]]*Table_Query_from_Mac10[[#This Row],[Future-cost]]</f>
        <v>0</v>
      </c>
      <c r="Z144" s="47">
        <f>-(Table_Query_from_Mac10[[#This Row],[Incremental Sales]]+((Table_Query_from_Mac10[[#This Row],[Incremental Sales]]*-(SUM(Summary!$S$8:$S$9)))))*Summary!$S$18</f>
        <v>0</v>
      </c>
      <c r="AA144" s="47">
        <f>IFERROR(Table_Query_from_Mac10[[#This Row],[Incremental Cost]]/Table_Query_from_Mac10[[#This Row],[Incremental Sales]],0)</f>
        <v>0</v>
      </c>
      <c r="AB144" s="47">
        <f>IFERROR(Table_Query_from_Mac10[[#This Row],[TotalCostFuture]]/Table_Query_from_Mac10[[#This Row],[totalsalesFuture]],0)</f>
        <v>0.38003095975232204</v>
      </c>
      <c r="AN144" s="30">
        <v>18</v>
      </c>
      <c r="AO144">
        <f t="shared" si="4"/>
        <v>5</v>
      </c>
      <c r="AQ144" s="30">
        <v>73.83</v>
      </c>
      <c r="AR144">
        <f t="shared" si="5"/>
        <v>25.84</v>
      </c>
    </row>
    <row r="145" spans="1:44" x14ac:dyDescent="0.25">
      <c r="A145">
        <v>90011</v>
      </c>
      <c r="B145">
        <v>5</v>
      </c>
      <c r="C145" t="s">
        <v>86</v>
      </c>
      <c r="D145" t="s">
        <v>79</v>
      </c>
      <c r="E145">
        <v>2</v>
      </c>
      <c r="F145">
        <v>11.58</v>
      </c>
      <c r="G145">
        <v>29.69</v>
      </c>
      <c r="H145" s="1">
        <v>44848</v>
      </c>
      <c r="I145" s="20">
        <v>0</v>
      </c>
      <c r="J145" s="47">
        <f>Table_Query_from_Mac10[[#This Row],[unit_price]]-(Table_Query_from_Mac10[[#This Row],[unit_price]]*(Table_Query_from_Mac10[[#This Row],[discount_pct]]/100))</f>
        <v>29.69</v>
      </c>
      <c r="K145" s="47">
        <f>Table_Query_from_Mac10[[#This Row],[unit_cost]]</f>
        <v>11.58</v>
      </c>
      <c r="L145" s="47">
        <f>Table_Query_from_Mac10[[#This Row],[Live-cost]]*(1+Table_Query_from_Mac10[[#This Row],[CogsIncreasebyTYPE]])</f>
        <v>11.58</v>
      </c>
      <c r="M145" s="47">
        <f>Table_Query_from_Mac10[[#This Row],[Live-cost]]*Table_Query_from_Mac10[[#This Row],[qty_to_ship]]</f>
        <v>23.16</v>
      </c>
      <c r="N145" s="47">
        <f>IF(Table_Query_from_Mac10[[#This Row],[item_no]]="KDA",-Table_Query_from_Mac10[[#This Row],[unit_price]],Table_Query_from_Mac10[[#This Row],[Net Unit]]*Table_Query_from_Mac10[[#This Row],[qty_to_ship]])</f>
        <v>59.38</v>
      </c>
      <c r="O145" s="47">
        <f>SUMIFS(Summary!C:C,Summary!H:H,Table_Query_from_Mac10[[#This Row],[Juiceoc]])</f>
        <v>0</v>
      </c>
      <c r="P145" s="47">
        <f>SUMIFS(Summary!D:D,Summary!H:H,Table_Query_from_Mac10[[#This Row],[Juiceoc]])</f>
        <v>0</v>
      </c>
      <c r="Q145" s="47">
        <f>SUMIFS(Summary!E:E,Summary!H:H,Table_Query_from_Mac10[[#This Row],[Juiceoc]])</f>
        <v>0</v>
      </c>
      <c r="R145" s="47">
        <f>Table_Query_from_Mac10[[#This Row],[Net Unit]]*(1+Table_Query_from_Mac10[[#This Row],[PriceIncreasebyType]])</f>
        <v>29.69</v>
      </c>
      <c r="S145" s="47">
        <f>Table_Query_from_Mac10[[#This Row],[UnitPriceFuture]]*Table_Query_from_Mac10[[#This Row],[qtytoShipFuture]]</f>
        <v>59.38</v>
      </c>
      <c r="T145" s="47">
        <f>ROUND(Table_Query_from_Mac10[[#This Row],[qty_to_ship]]*(1+Table_Query_from_Mac10[[#This Row],[VolumeIncreasebyType]]),0)</f>
        <v>2</v>
      </c>
      <c r="U145" s="47">
        <f>Table_Query_from_Mac10[[#This Row],[qtytoShipFuture]]*Table_Query_from_Mac10[[#This Row],[Future-cost]]</f>
        <v>23.16</v>
      </c>
      <c r="V145" s="47">
        <f>Table_Query_from_Mac10[[#This Row],[qtytoShipFuture]]-Table_Query_from_Mac10[[#This Row],[qty_to_ship]]</f>
        <v>0</v>
      </c>
      <c r="W145" s="47">
        <f>Table_Query_from_Mac10[[#This Row],[UnitPriceFuture]]</f>
        <v>29.69</v>
      </c>
      <c r="X145" s="47">
        <f>Table_Query_from_Mac10[[#This Row],[Unit Increase]]*Table_Query_from_Mac10[[#This Row],[UnitPriceFuture]]</f>
        <v>0</v>
      </c>
      <c r="Y145" s="47">
        <f>Table_Query_from_Mac10[[#This Row],[Unit Increase]]*Table_Query_from_Mac10[[#This Row],[Future-cost]]</f>
        <v>0</v>
      </c>
      <c r="Z145" s="47">
        <f>-(Table_Query_from_Mac10[[#This Row],[Incremental Sales]]+((Table_Query_from_Mac10[[#This Row],[Incremental Sales]]*-(SUM(Summary!$S$8:$S$9)))))*Summary!$S$18</f>
        <v>0</v>
      </c>
      <c r="AA145" s="47">
        <f>IFERROR(Table_Query_from_Mac10[[#This Row],[Incremental Cost]]/Table_Query_from_Mac10[[#This Row],[Incremental Sales]],0)</f>
        <v>0</v>
      </c>
      <c r="AB145" s="47">
        <f>IFERROR(Table_Query_from_Mac10[[#This Row],[TotalCostFuture]]/Table_Query_from_Mac10[[#This Row],[totalsalesFuture]],0)</f>
        <v>0.39003031323678006</v>
      </c>
      <c r="AN145" s="31">
        <v>6</v>
      </c>
      <c r="AO145">
        <f t="shared" si="4"/>
        <v>2</v>
      </c>
      <c r="AQ145" s="31">
        <v>84.84</v>
      </c>
      <c r="AR145">
        <f t="shared" si="5"/>
        <v>29.69</v>
      </c>
    </row>
    <row r="146" spans="1:44" x14ac:dyDescent="0.25">
      <c r="A146">
        <v>90011</v>
      </c>
      <c r="B146">
        <v>6</v>
      </c>
      <c r="C146" t="s">
        <v>86</v>
      </c>
      <c r="D146" t="s">
        <v>79</v>
      </c>
      <c r="E146">
        <v>1</v>
      </c>
      <c r="F146">
        <v>13.23</v>
      </c>
      <c r="G146">
        <v>34.15</v>
      </c>
      <c r="H146" s="1">
        <v>44848</v>
      </c>
      <c r="I146" s="20">
        <v>0</v>
      </c>
      <c r="J146" s="47">
        <f>Table_Query_from_Mac10[[#This Row],[unit_price]]-(Table_Query_from_Mac10[[#This Row],[unit_price]]*(Table_Query_from_Mac10[[#This Row],[discount_pct]]/100))</f>
        <v>34.15</v>
      </c>
      <c r="K146" s="47">
        <f>Table_Query_from_Mac10[[#This Row],[unit_cost]]</f>
        <v>13.23</v>
      </c>
      <c r="L146" s="47">
        <f>Table_Query_from_Mac10[[#This Row],[Live-cost]]*(1+Table_Query_from_Mac10[[#This Row],[CogsIncreasebyTYPE]])</f>
        <v>13.23</v>
      </c>
      <c r="M146" s="47">
        <f>Table_Query_from_Mac10[[#This Row],[Live-cost]]*Table_Query_from_Mac10[[#This Row],[qty_to_ship]]</f>
        <v>13.23</v>
      </c>
      <c r="N146" s="47">
        <f>IF(Table_Query_from_Mac10[[#This Row],[item_no]]="KDA",-Table_Query_from_Mac10[[#This Row],[unit_price]],Table_Query_from_Mac10[[#This Row],[Net Unit]]*Table_Query_from_Mac10[[#This Row],[qty_to_ship]])</f>
        <v>34.15</v>
      </c>
      <c r="O146" s="47">
        <f>SUMIFS(Summary!C:C,Summary!H:H,Table_Query_from_Mac10[[#This Row],[Juiceoc]])</f>
        <v>0</v>
      </c>
      <c r="P146" s="47">
        <f>SUMIFS(Summary!D:D,Summary!H:H,Table_Query_from_Mac10[[#This Row],[Juiceoc]])</f>
        <v>0</v>
      </c>
      <c r="Q146" s="47">
        <f>SUMIFS(Summary!E:E,Summary!H:H,Table_Query_from_Mac10[[#This Row],[Juiceoc]])</f>
        <v>0</v>
      </c>
      <c r="R146" s="47">
        <f>Table_Query_from_Mac10[[#This Row],[Net Unit]]*(1+Table_Query_from_Mac10[[#This Row],[PriceIncreasebyType]])</f>
        <v>34.15</v>
      </c>
      <c r="S146" s="47">
        <f>Table_Query_from_Mac10[[#This Row],[UnitPriceFuture]]*Table_Query_from_Mac10[[#This Row],[qtytoShipFuture]]</f>
        <v>34.15</v>
      </c>
      <c r="T146" s="47">
        <f>ROUND(Table_Query_from_Mac10[[#This Row],[qty_to_ship]]*(1+Table_Query_from_Mac10[[#This Row],[VolumeIncreasebyType]]),0)</f>
        <v>1</v>
      </c>
      <c r="U146" s="47">
        <f>Table_Query_from_Mac10[[#This Row],[qtytoShipFuture]]*Table_Query_from_Mac10[[#This Row],[Future-cost]]</f>
        <v>13.23</v>
      </c>
      <c r="V146" s="47">
        <f>Table_Query_from_Mac10[[#This Row],[qtytoShipFuture]]-Table_Query_from_Mac10[[#This Row],[qty_to_ship]]</f>
        <v>0</v>
      </c>
      <c r="W146" s="47">
        <f>Table_Query_from_Mac10[[#This Row],[UnitPriceFuture]]</f>
        <v>34.15</v>
      </c>
      <c r="X146" s="47">
        <f>Table_Query_from_Mac10[[#This Row],[Unit Increase]]*Table_Query_from_Mac10[[#This Row],[UnitPriceFuture]]</f>
        <v>0</v>
      </c>
      <c r="Y146" s="47">
        <f>Table_Query_from_Mac10[[#This Row],[Unit Increase]]*Table_Query_from_Mac10[[#This Row],[Future-cost]]</f>
        <v>0</v>
      </c>
      <c r="Z146" s="47">
        <f>-(Table_Query_from_Mac10[[#This Row],[Incremental Sales]]+((Table_Query_from_Mac10[[#This Row],[Incremental Sales]]*-(SUM(Summary!$S$8:$S$9)))))*Summary!$S$18</f>
        <v>0</v>
      </c>
      <c r="AA146" s="47">
        <f>IFERROR(Table_Query_from_Mac10[[#This Row],[Incremental Cost]]/Table_Query_from_Mac10[[#This Row],[Incremental Sales]],0)</f>
        <v>0</v>
      </c>
      <c r="AB146" s="47">
        <f>IFERROR(Table_Query_from_Mac10[[#This Row],[TotalCostFuture]]/Table_Query_from_Mac10[[#This Row],[totalsalesFuture]],0)</f>
        <v>0.38740849194729138</v>
      </c>
      <c r="AN146" s="30">
        <v>4</v>
      </c>
      <c r="AO146">
        <f t="shared" si="4"/>
        <v>1</v>
      </c>
      <c r="AQ146" s="30">
        <v>97.58</v>
      </c>
      <c r="AR146">
        <f t="shared" si="5"/>
        <v>34.15</v>
      </c>
    </row>
    <row r="147" spans="1:44" x14ac:dyDescent="0.25">
      <c r="A147">
        <v>90011</v>
      </c>
      <c r="B147">
        <v>7</v>
      </c>
      <c r="C147" t="s">
        <v>86</v>
      </c>
      <c r="D147" t="s">
        <v>79</v>
      </c>
      <c r="E147">
        <v>28</v>
      </c>
      <c r="F147">
        <v>8.3000000000000007</v>
      </c>
      <c r="G147">
        <v>19.989999999999998</v>
      </c>
      <c r="H147" s="1">
        <v>44848</v>
      </c>
      <c r="I147" s="20">
        <v>0</v>
      </c>
      <c r="J147" s="47">
        <f>Table_Query_from_Mac10[[#This Row],[unit_price]]-(Table_Query_from_Mac10[[#This Row],[unit_price]]*(Table_Query_from_Mac10[[#This Row],[discount_pct]]/100))</f>
        <v>19.989999999999998</v>
      </c>
      <c r="K147" s="47">
        <f>Table_Query_from_Mac10[[#This Row],[unit_cost]]</f>
        <v>8.3000000000000007</v>
      </c>
      <c r="L147" s="47">
        <f>Table_Query_from_Mac10[[#This Row],[Live-cost]]*(1+Table_Query_from_Mac10[[#This Row],[CogsIncreasebyTYPE]])</f>
        <v>8.3000000000000007</v>
      </c>
      <c r="M147" s="47">
        <f>Table_Query_from_Mac10[[#This Row],[Live-cost]]*Table_Query_from_Mac10[[#This Row],[qty_to_ship]]</f>
        <v>232.40000000000003</v>
      </c>
      <c r="N147" s="47">
        <f>IF(Table_Query_from_Mac10[[#This Row],[item_no]]="KDA",-Table_Query_from_Mac10[[#This Row],[unit_price]],Table_Query_from_Mac10[[#This Row],[Net Unit]]*Table_Query_from_Mac10[[#This Row],[qty_to_ship]])</f>
        <v>559.71999999999991</v>
      </c>
      <c r="O147" s="47">
        <f>SUMIFS(Summary!C:C,Summary!H:H,Table_Query_from_Mac10[[#This Row],[Juiceoc]])</f>
        <v>0</v>
      </c>
      <c r="P147" s="47">
        <f>SUMIFS(Summary!D:D,Summary!H:H,Table_Query_from_Mac10[[#This Row],[Juiceoc]])</f>
        <v>0</v>
      </c>
      <c r="Q147" s="47">
        <f>SUMIFS(Summary!E:E,Summary!H:H,Table_Query_from_Mac10[[#This Row],[Juiceoc]])</f>
        <v>0</v>
      </c>
      <c r="R147" s="47">
        <f>Table_Query_from_Mac10[[#This Row],[Net Unit]]*(1+Table_Query_from_Mac10[[#This Row],[PriceIncreasebyType]])</f>
        <v>19.989999999999998</v>
      </c>
      <c r="S147" s="47">
        <f>Table_Query_from_Mac10[[#This Row],[UnitPriceFuture]]*Table_Query_from_Mac10[[#This Row],[qtytoShipFuture]]</f>
        <v>559.71999999999991</v>
      </c>
      <c r="T147" s="47">
        <f>ROUND(Table_Query_from_Mac10[[#This Row],[qty_to_ship]]*(1+Table_Query_from_Mac10[[#This Row],[VolumeIncreasebyType]]),0)</f>
        <v>28</v>
      </c>
      <c r="U147" s="47">
        <f>Table_Query_from_Mac10[[#This Row],[qtytoShipFuture]]*Table_Query_from_Mac10[[#This Row],[Future-cost]]</f>
        <v>232.40000000000003</v>
      </c>
      <c r="V147" s="47">
        <f>Table_Query_from_Mac10[[#This Row],[qtytoShipFuture]]-Table_Query_from_Mac10[[#This Row],[qty_to_ship]]</f>
        <v>0</v>
      </c>
      <c r="W147" s="47">
        <f>Table_Query_from_Mac10[[#This Row],[UnitPriceFuture]]</f>
        <v>19.989999999999998</v>
      </c>
      <c r="X147" s="47">
        <f>Table_Query_from_Mac10[[#This Row],[Unit Increase]]*Table_Query_from_Mac10[[#This Row],[UnitPriceFuture]]</f>
        <v>0</v>
      </c>
      <c r="Y147" s="47">
        <f>Table_Query_from_Mac10[[#This Row],[Unit Increase]]*Table_Query_from_Mac10[[#This Row],[Future-cost]]</f>
        <v>0</v>
      </c>
      <c r="Z147" s="47">
        <f>-(Table_Query_from_Mac10[[#This Row],[Incremental Sales]]+((Table_Query_from_Mac10[[#This Row],[Incremental Sales]]*-(SUM(Summary!$S$8:$S$9)))))*Summary!$S$18</f>
        <v>0</v>
      </c>
      <c r="AA147" s="47">
        <f>IFERROR(Table_Query_from_Mac10[[#This Row],[Incremental Cost]]/Table_Query_from_Mac10[[#This Row],[Incremental Sales]],0)</f>
        <v>0</v>
      </c>
      <c r="AB147" s="47">
        <f>IFERROR(Table_Query_from_Mac10[[#This Row],[TotalCostFuture]]/Table_Query_from_Mac10[[#This Row],[totalsalesFuture]],0)</f>
        <v>0.41520760380190108</v>
      </c>
      <c r="AN147" s="31">
        <v>110</v>
      </c>
      <c r="AO147">
        <f t="shared" si="4"/>
        <v>28</v>
      </c>
      <c r="AQ147" s="31">
        <v>57.11</v>
      </c>
      <c r="AR147">
        <f t="shared" si="5"/>
        <v>19.989999999999998</v>
      </c>
    </row>
    <row r="148" spans="1:44" x14ac:dyDescent="0.25">
      <c r="A148">
        <v>90011</v>
      </c>
      <c r="B148">
        <v>8</v>
      </c>
      <c r="C148" t="s">
        <v>86</v>
      </c>
      <c r="D148" t="s">
        <v>79</v>
      </c>
      <c r="E148">
        <v>4</v>
      </c>
      <c r="F148">
        <v>10.050000000000001</v>
      </c>
      <c r="G148">
        <v>23.62</v>
      </c>
      <c r="H148" s="1">
        <v>44848</v>
      </c>
      <c r="I148" s="20">
        <v>0</v>
      </c>
      <c r="J148" s="47">
        <f>Table_Query_from_Mac10[[#This Row],[unit_price]]-(Table_Query_from_Mac10[[#This Row],[unit_price]]*(Table_Query_from_Mac10[[#This Row],[discount_pct]]/100))</f>
        <v>23.62</v>
      </c>
      <c r="K148" s="47">
        <f>Table_Query_from_Mac10[[#This Row],[unit_cost]]</f>
        <v>10.050000000000001</v>
      </c>
      <c r="L148" s="47">
        <f>Table_Query_from_Mac10[[#This Row],[Live-cost]]*(1+Table_Query_from_Mac10[[#This Row],[CogsIncreasebyTYPE]])</f>
        <v>10.050000000000001</v>
      </c>
      <c r="M148" s="47">
        <f>Table_Query_from_Mac10[[#This Row],[Live-cost]]*Table_Query_from_Mac10[[#This Row],[qty_to_ship]]</f>
        <v>40.200000000000003</v>
      </c>
      <c r="N148" s="47">
        <f>IF(Table_Query_from_Mac10[[#This Row],[item_no]]="KDA",-Table_Query_from_Mac10[[#This Row],[unit_price]],Table_Query_from_Mac10[[#This Row],[Net Unit]]*Table_Query_from_Mac10[[#This Row],[qty_to_ship]])</f>
        <v>94.48</v>
      </c>
      <c r="O148" s="47">
        <f>SUMIFS(Summary!C:C,Summary!H:H,Table_Query_from_Mac10[[#This Row],[Juiceoc]])</f>
        <v>0</v>
      </c>
      <c r="P148" s="47">
        <f>SUMIFS(Summary!D:D,Summary!H:H,Table_Query_from_Mac10[[#This Row],[Juiceoc]])</f>
        <v>0</v>
      </c>
      <c r="Q148" s="47">
        <f>SUMIFS(Summary!E:E,Summary!H:H,Table_Query_from_Mac10[[#This Row],[Juiceoc]])</f>
        <v>0</v>
      </c>
      <c r="R148" s="47">
        <f>Table_Query_from_Mac10[[#This Row],[Net Unit]]*(1+Table_Query_from_Mac10[[#This Row],[PriceIncreasebyType]])</f>
        <v>23.62</v>
      </c>
      <c r="S148" s="47">
        <f>Table_Query_from_Mac10[[#This Row],[UnitPriceFuture]]*Table_Query_from_Mac10[[#This Row],[qtytoShipFuture]]</f>
        <v>94.48</v>
      </c>
      <c r="T148" s="47">
        <f>ROUND(Table_Query_from_Mac10[[#This Row],[qty_to_ship]]*(1+Table_Query_from_Mac10[[#This Row],[VolumeIncreasebyType]]),0)</f>
        <v>4</v>
      </c>
      <c r="U148" s="47">
        <f>Table_Query_from_Mac10[[#This Row],[qtytoShipFuture]]*Table_Query_from_Mac10[[#This Row],[Future-cost]]</f>
        <v>40.200000000000003</v>
      </c>
      <c r="V148" s="47">
        <f>Table_Query_from_Mac10[[#This Row],[qtytoShipFuture]]-Table_Query_from_Mac10[[#This Row],[qty_to_ship]]</f>
        <v>0</v>
      </c>
      <c r="W148" s="47">
        <f>Table_Query_from_Mac10[[#This Row],[UnitPriceFuture]]</f>
        <v>23.62</v>
      </c>
      <c r="X148" s="47">
        <f>Table_Query_from_Mac10[[#This Row],[Unit Increase]]*Table_Query_from_Mac10[[#This Row],[UnitPriceFuture]]</f>
        <v>0</v>
      </c>
      <c r="Y148" s="47">
        <f>Table_Query_from_Mac10[[#This Row],[Unit Increase]]*Table_Query_from_Mac10[[#This Row],[Future-cost]]</f>
        <v>0</v>
      </c>
      <c r="Z148" s="47">
        <f>-(Table_Query_from_Mac10[[#This Row],[Incremental Sales]]+((Table_Query_from_Mac10[[#This Row],[Incremental Sales]]*-(SUM(Summary!$S$8:$S$9)))))*Summary!$S$18</f>
        <v>0</v>
      </c>
      <c r="AA148" s="47">
        <f>IFERROR(Table_Query_from_Mac10[[#This Row],[Incremental Cost]]/Table_Query_from_Mac10[[#This Row],[Incremental Sales]],0)</f>
        <v>0</v>
      </c>
      <c r="AB148" s="47">
        <f>IFERROR(Table_Query_from_Mac10[[#This Row],[TotalCostFuture]]/Table_Query_from_Mac10[[#This Row],[totalsalesFuture]],0)</f>
        <v>0.42548687552921255</v>
      </c>
      <c r="AN148" s="30">
        <v>16</v>
      </c>
      <c r="AO148">
        <f t="shared" si="4"/>
        <v>4</v>
      </c>
      <c r="AQ148" s="30">
        <v>67.489999999999995</v>
      </c>
      <c r="AR148">
        <f t="shared" si="5"/>
        <v>23.62</v>
      </c>
    </row>
    <row r="149" spans="1:44" x14ac:dyDescent="0.25">
      <c r="A149">
        <v>90012</v>
      </c>
      <c r="B149">
        <v>4</v>
      </c>
      <c r="C149" t="s">
        <v>53</v>
      </c>
      <c r="D149" t="s">
        <v>80</v>
      </c>
      <c r="E149">
        <v>16</v>
      </c>
      <c r="F149">
        <v>6.45</v>
      </c>
      <c r="G149">
        <v>15.12</v>
      </c>
      <c r="H149" s="1">
        <v>44846</v>
      </c>
      <c r="I149" s="20">
        <v>0</v>
      </c>
      <c r="J149" s="47">
        <f>Table_Query_from_Mac10[[#This Row],[unit_price]]-(Table_Query_from_Mac10[[#This Row],[unit_price]]*(Table_Query_from_Mac10[[#This Row],[discount_pct]]/100))</f>
        <v>15.12</v>
      </c>
      <c r="K149" s="47">
        <f>Table_Query_from_Mac10[[#This Row],[unit_cost]]</f>
        <v>6.45</v>
      </c>
      <c r="L149" s="47">
        <f>Table_Query_from_Mac10[[#This Row],[Live-cost]]*(1+Table_Query_from_Mac10[[#This Row],[CogsIncreasebyTYPE]])</f>
        <v>6.45</v>
      </c>
      <c r="M149" s="47">
        <f>Table_Query_from_Mac10[[#This Row],[Live-cost]]*Table_Query_from_Mac10[[#This Row],[qty_to_ship]]</f>
        <v>103.2</v>
      </c>
      <c r="N149" s="47">
        <f>IF(Table_Query_from_Mac10[[#This Row],[item_no]]="KDA",-Table_Query_from_Mac10[[#This Row],[unit_price]],Table_Query_from_Mac10[[#This Row],[Net Unit]]*Table_Query_from_Mac10[[#This Row],[qty_to_ship]])</f>
        <v>241.92</v>
      </c>
      <c r="O149" s="47">
        <f>SUMIFS(Summary!C:C,Summary!H:H,Table_Query_from_Mac10[[#This Row],[Juiceoc]])</f>
        <v>0</v>
      </c>
      <c r="P149" s="47">
        <f>SUMIFS(Summary!D:D,Summary!H:H,Table_Query_from_Mac10[[#This Row],[Juiceoc]])</f>
        <v>0</v>
      </c>
      <c r="Q149" s="47">
        <f>SUMIFS(Summary!E:E,Summary!H:H,Table_Query_from_Mac10[[#This Row],[Juiceoc]])</f>
        <v>0</v>
      </c>
      <c r="R149" s="47">
        <f>Table_Query_from_Mac10[[#This Row],[Net Unit]]*(1+Table_Query_from_Mac10[[#This Row],[PriceIncreasebyType]])</f>
        <v>15.12</v>
      </c>
      <c r="S149" s="47">
        <f>Table_Query_from_Mac10[[#This Row],[UnitPriceFuture]]*Table_Query_from_Mac10[[#This Row],[qtytoShipFuture]]</f>
        <v>241.92</v>
      </c>
      <c r="T149" s="47">
        <f>ROUND(Table_Query_from_Mac10[[#This Row],[qty_to_ship]]*(1+Table_Query_from_Mac10[[#This Row],[VolumeIncreasebyType]]),0)</f>
        <v>16</v>
      </c>
      <c r="U149" s="47">
        <f>Table_Query_from_Mac10[[#This Row],[qtytoShipFuture]]*Table_Query_from_Mac10[[#This Row],[Future-cost]]</f>
        <v>103.2</v>
      </c>
      <c r="V149" s="47">
        <f>Table_Query_from_Mac10[[#This Row],[qtytoShipFuture]]-Table_Query_from_Mac10[[#This Row],[qty_to_ship]]</f>
        <v>0</v>
      </c>
      <c r="W149" s="47">
        <f>Table_Query_from_Mac10[[#This Row],[UnitPriceFuture]]</f>
        <v>15.12</v>
      </c>
      <c r="X149" s="47">
        <f>Table_Query_from_Mac10[[#This Row],[Unit Increase]]*Table_Query_from_Mac10[[#This Row],[UnitPriceFuture]]</f>
        <v>0</v>
      </c>
      <c r="Y149" s="47">
        <f>Table_Query_from_Mac10[[#This Row],[Unit Increase]]*Table_Query_from_Mac10[[#This Row],[Future-cost]]</f>
        <v>0</v>
      </c>
      <c r="Z149" s="47">
        <f>-(Table_Query_from_Mac10[[#This Row],[Incremental Sales]]+((Table_Query_from_Mac10[[#This Row],[Incremental Sales]]*-(SUM(Summary!$S$8:$S$9)))))*Summary!$S$18</f>
        <v>0</v>
      </c>
      <c r="AA149" s="47">
        <f>IFERROR(Table_Query_from_Mac10[[#This Row],[Incremental Cost]]/Table_Query_from_Mac10[[#This Row],[Incremental Sales]],0)</f>
        <v>0</v>
      </c>
      <c r="AB149" s="47">
        <f>IFERROR(Table_Query_from_Mac10[[#This Row],[TotalCostFuture]]/Table_Query_from_Mac10[[#This Row],[totalsalesFuture]],0)</f>
        <v>0.42658730158730163</v>
      </c>
      <c r="AN149" s="31">
        <v>64</v>
      </c>
      <c r="AO149">
        <f t="shared" si="4"/>
        <v>16</v>
      </c>
      <c r="AQ149" s="31">
        <v>43.19</v>
      </c>
      <c r="AR149">
        <f t="shared" si="5"/>
        <v>15.12</v>
      </c>
    </row>
    <row r="150" spans="1:44" x14ac:dyDescent="0.25">
      <c r="A150">
        <v>90012</v>
      </c>
      <c r="B150">
        <v>5</v>
      </c>
      <c r="C150" t="s">
        <v>53</v>
      </c>
      <c r="D150" t="s">
        <v>80</v>
      </c>
      <c r="E150">
        <v>32</v>
      </c>
      <c r="F150">
        <v>7.01</v>
      </c>
      <c r="G150">
        <v>16.5</v>
      </c>
      <c r="H150" s="1">
        <v>44846</v>
      </c>
      <c r="I150" s="20">
        <v>0</v>
      </c>
      <c r="J150" s="47">
        <f>Table_Query_from_Mac10[[#This Row],[unit_price]]-(Table_Query_from_Mac10[[#This Row],[unit_price]]*(Table_Query_from_Mac10[[#This Row],[discount_pct]]/100))</f>
        <v>16.5</v>
      </c>
      <c r="K150" s="47">
        <f>Table_Query_from_Mac10[[#This Row],[unit_cost]]</f>
        <v>7.01</v>
      </c>
      <c r="L150" s="47">
        <f>Table_Query_from_Mac10[[#This Row],[Live-cost]]*(1+Table_Query_from_Mac10[[#This Row],[CogsIncreasebyTYPE]])</f>
        <v>7.01</v>
      </c>
      <c r="M150" s="47">
        <f>Table_Query_from_Mac10[[#This Row],[Live-cost]]*Table_Query_from_Mac10[[#This Row],[qty_to_ship]]</f>
        <v>224.32</v>
      </c>
      <c r="N150" s="47">
        <f>IF(Table_Query_from_Mac10[[#This Row],[item_no]]="KDA",-Table_Query_from_Mac10[[#This Row],[unit_price]],Table_Query_from_Mac10[[#This Row],[Net Unit]]*Table_Query_from_Mac10[[#This Row],[qty_to_ship]])</f>
        <v>528</v>
      </c>
      <c r="O150" s="47">
        <f>SUMIFS(Summary!C:C,Summary!H:H,Table_Query_from_Mac10[[#This Row],[Juiceoc]])</f>
        <v>0</v>
      </c>
      <c r="P150" s="47">
        <f>SUMIFS(Summary!D:D,Summary!H:H,Table_Query_from_Mac10[[#This Row],[Juiceoc]])</f>
        <v>0</v>
      </c>
      <c r="Q150" s="47">
        <f>SUMIFS(Summary!E:E,Summary!H:H,Table_Query_from_Mac10[[#This Row],[Juiceoc]])</f>
        <v>0</v>
      </c>
      <c r="R150" s="47">
        <f>Table_Query_from_Mac10[[#This Row],[Net Unit]]*(1+Table_Query_from_Mac10[[#This Row],[PriceIncreasebyType]])</f>
        <v>16.5</v>
      </c>
      <c r="S150" s="47">
        <f>Table_Query_from_Mac10[[#This Row],[UnitPriceFuture]]*Table_Query_from_Mac10[[#This Row],[qtytoShipFuture]]</f>
        <v>528</v>
      </c>
      <c r="T150" s="47">
        <f>ROUND(Table_Query_from_Mac10[[#This Row],[qty_to_ship]]*(1+Table_Query_from_Mac10[[#This Row],[VolumeIncreasebyType]]),0)</f>
        <v>32</v>
      </c>
      <c r="U150" s="47">
        <f>Table_Query_from_Mac10[[#This Row],[qtytoShipFuture]]*Table_Query_from_Mac10[[#This Row],[Future-cost]]</f>
        <v>224.32</v>
      </c>
      <c r="V150" s="47">
        <f>Table_Query_from_Mac10[[#This Row],[qtytoShipFuture]]-Table_Query_from_Mac10[[#This Row],[qty_to_ship]]</f>
        <v>0</v>
      </c>
      <c r="W150" s="47">
        <f>Table_Query_from_Mac10[[#This Row],[UnitPriceFuture]]</f>
        <v>16.5</v>
      </c>
      <c r="X150" s="47">
        <f>Table_Query_from_Mac10[[#This Row],[Unit Increase]]*Table_Query_from_Mac10[[#This Row],[UnitPriceFuture]]</f>
        <v>0</v>
      </c>
      <c r="Y150" s="47">
        <f>Table_Query_from_Mac10[[#This Row],[Unit Increase]]*Table_Query_from_Mac10[[#This Row],[Future-cost]]</f>
        <v>0</v>
      </c>
      <c r="Z150" s="47">
        <f>-(Table_Query_from_Mac10[[#This Row],[Incremental Sales]]+((Table_Query_from_Mac10[[#This Row],[Incremental Sales]]*-(SUM(Summary!$S$8:$S$9)))))*Summary!$S$18</f>
        <v>0</v>
      </c>
      <c r="AA150" s="47">
        <f>IFERROR(Table_Query_from_Mac10[[#This Row],[Incremental Cost]]/Table_Query_from_Mac10[[#This Row],[Incremental Sales]],0)</f>
        <v>0</v>
      </c>
      <c r="AB150" s="47">
        <f>IFERROR(Table_Query_from_Mac10[[#This Row],[TotalCostFuture]]/Table_Query_from_Mac10[[#This Row],[totalsalesFuture]],0)</f>
        <v>0.42484848484848481</v>
      </c>
      <c r="AN150" s="30">
        <v>128</v>
      </c>
      <c r="AO150">
        <f t="shared" si="4"/>
        <v>32</v>
      </c>
      <c r="AQ150" s="30">
        <v>47.13</v>
      </c>
      <c r="AR150">
        <f t="shared" si="5"/>
        <v>16.5</v>
      </c>
    </row>
    <row r="151" spans="1:44" x14ac:dyDescent="0.25">
      <c r="A151">
        <v>90012</v>
      </c>
      <c r="B151">
        <v>6</v>
      </c>
      <c r="C151" t="s">
        <v>53</v>
      </c>
      <c r="D151" t="s">
        <v>80</v>
      </c>
      <c r="E151">
        <v>12</v>
      </c>
      <c r="F151">
        <v>8.3699999999999992</v>
      </c>
      <c r="G151">
        <v>19.829999999999998</v>
      </c>
      <c r="H151" s="1">
        <v>44846</v>
      </c>
      <c r="I151" s="20">
        <v>0</v>
      </c>
      <c r="J151" s="47">
        <f>Table_Query_from_Mac10[[#This Row],[unit_price]]-(Table_Query_from_Mac10[[#This Row],[unit_price]]*(Table_Query_from_Mac10[[#This Row],[discount_pct]]/100))</f>
        <v>19.829999999999998</v>
      </c>
      <c r="K151" s="47">
        <f>Table_Query_from_Mac10[[#This Row],[unit_cost]]</f>
        <v>8.3699999999999992</v>
      </c>
      <c r="L151" s="47">
        <f>Table_Query_from_Mac10[[#This Row],[Live-cost]]*(1+Table_Query_from_Mac10[[#This Row],[CogsIncreasebyTYPE]])</f>
        <v>8.3699999999999992</v>
      </c>
      <c r="M151" s="47">
        <f>Table_Query_from_Mac10[[#This Row],[Live-cost]]*Table_Query_from_Mac10[[#This Row],[qty_to_ship]]</f>
        <v>100.44</v>
      </c>
      <c r="N151" s="47">
        <f>IF(Table_Query_from_Mac10[[#This Row],[item_no]]="KDA",-Table_Query_from_Mac10[[#This Row],[unit_price]],Table_Query_from_Mac10[[#This Row],[Net Unit]]*Table_Query_from_Mac10[[#This Row],[qty_to_ship]])</f>
        <v>237.95999999999998</v>
      </c>
      <c r="O151" s="47">
        <f>SUMIFS(Summary!C:C,Summary!H:H,Table_Query_from_Mac10[[#This Row],[Juiceoc]])</f>
        <v>0</v>
      </c>
      <c r="P151" s="47">
        <f>SUMIFS(Summary!D:D,Summary!H:H,Table_Query_from_Mac10[[#This Row],[Juiceoc]])</f>
        <v>0</v>
      </c>
      <c r="Q151" s="47">
        <f>SUMIFS(Summary!E:E,Summary!H:H,Table_Query_from_Mac10[[#This Row],[Juiceoc]])</f>
        <v>0</v>
      </c>
      <c r="R151" s="47">
        <f>Table_Query_from_Mac10[[#This Row],[Net Unit]]*(1+Table_Query_from_Mac10[[#This Row],[PriceIncreasebyType]])</f>
        <v>19.829999999999998</v>
      </c>
      <c r="S151" s="47">
        <f>Table_Query_from_Mac10[[#This Row],[UnitPriceFuture]]*Table_Query_from_Mac10[[#This Row],[qtytoShipFuture]]</f>
        <v>237.95999999999998</v>
      </c>
      <c r="T151" s="47">
        <f>ROUND(Table_Query_from_Mac10[[#This Row],[qty_to_ship]]*(1+Table_Query_from_Mac10[[#This Row],[VolumeIncreasebyType]]),0)</f>
        <v>12</v>
      </c>
      <c r="U151" s="47">
        <f>Table_Query_from_Mac10[[#This Row],[qtytoShipFuture]]*Table_Query_from_Mac10[[#This Row],[Future-cost]]</f>
        <v>100.44</v>
      </c>
      <c r="V151" s="47">
        <f>Table_Query_from_Mac10[[#This Row],[qtytoShipFuture]]-Table_Query_from_Mac10[[#This Row],[qty_to_ship]]</f>
        <v>0</v>
      </c>
      <c r="W151" s="47">
        <f>Table_Query_from_Mac10[[#This Row],[UnitPriceFuture]]</f>
        <v>19.829999999999998</v>
      </c>
      <c r="X151" s="47">
        <f>Table_Query_from_Mac10[[#This Row],[Unit Increase]]*Table_Query_from_Mac10[[#This Row],[UnitPriceFuture]]</f>
        <v>0</v>
      </c>
      <c r="Y151" s="47">
        <f>Table_Query_from_Mac10[[#This Row],[Unit Increase]]*Table_Query_from_Mac10[[#This Row],[Future-cost]]</f>
        <v>0</v>
      </c>
      <c r="Z151" s="47">
        <f>-(Table_Query_from_Mac10[[#This Row],[Incremental Sales]]+((Table_Query_from_Mac10[[#This Row],[Incremental Sales]]*-(SUM(Summary!$S$8:$S$9)))))*Summary!$S$18</f>
        <v>0</v>
      </c>
      <c r="AA151" s="47">
        <f>IFERROR(Table_Query_from_Mac10[[#This Row],[Incremental Cost]]/Table_Query_from_Mac10[[#This Row],[Incremental Sales]],0)</f>
        <v>0</v>
      </c>
      <c r="AB151" s="47">
        <f>IFERROR(Table_Query_from_Mac10[[#This Row],[TotalCostFuture]]/Table_Query_from_Mac10[[#This Row],[totalsalesFuture]],0)</f>
        <v>0.42208774583963693</v>
      </c>
      <c r="AN151" s="31">
        <v>48</v>
      </c>
      <c r="AO151">
        <f t="shared" si="4"/>
        <v>12</v>
      </c>
      <c r="AQ151" s="31">
        <v>56.65</v>
      </c>
      <c r="AR151">
        <f t="shared" si="5"/>
        <v>19.829999999999998</v>
      </c>
    </row>
    <row r="152" spans="1:44" x14ac:dyDescent="0.25">
      <c r="A152">
        <v>90012</v>
      </c>
      <c r="B152">
        <v>7</v>
      </c>
      <c r="C152" t="s">
        <v>53</v>
      </c>
      <c r="D152" t="s">
        <v>80</v>
      </c>
      <c r="E152">
        <v>18</v>
      </c>
      <c r="F152">
        <v>9.77</v>
      </c>
      <c r="G152">
        <v>24.37</v>
      </c>
      <c r="H152" s="1">
        <v>44846</v>
      </c>
      <c r="I152" s="20">
        <v>0</v>
      </c>
      <c r="J152" s="47">
        <f>Table_Query_from_Mac10[[#This Row],[unit_price]]-(Table_Query_from_Mac10[[#This Row],[unit_price]]*(Table_Query_from_Mac10[[#This Row],[discount_pct]]/100))</f>
        <v>24.37</v>
      </c>
      <c r="K152" s="47">
        <f>Table_Query_from_Mac10[[#This Row],[unit_cost]]</f>
        <v>9.77</v>
      </c>
      <c r="L152" s="47">
        <f>Table_Query_from_Mac10[[#This Row],[Live-cost]]*(1+Table_Query_from_Mac10[[#This Row],[CogsIncreasebyTYPE]])</f>
        <v>9.77</v>
      </c>
      <c r="M152" s="47">
        <f>Table_Query_from_Mac10[[#This Row],[Live-cost]]*Table_Query_from_Mac10[[#This Row],[qty_to_ship]]</f>
        <v>175.85999999999999</v>
      </c>
      <c r="N152" s="47">
        <f>IF(Table_Query_from_Mac10[[#This Row],[item_no]]="KDA",-Table_Query_from_Mac10[[#This Row],[unit_price]],Table_Query_from_Mac10[[#This Row],[Net Unit]]*Table_Query_from_Mac10[[#This Row],[qty_to_ship]])</f>
        <v>438.66</v>
      </c>
      <c r="O152" s="47">
        <f>SUMIFS(Summary!C:C,Summary!H:H,Table_Query_from_Mac10[[#This Row],[Juiceoc]])</f>
        <v>0</v>
      </c>
      <c r="P152" s="47">
        <f>SUMIFS(Summary!D:D,Summary!H:H,Table_Query_from_Mac10[[#This Row],[Juiceoc]])</f>
        <v>0</v>
      </c>
      <c r="Q152" s="47">
        <f>SUMIFS(Summary!E:E,Summary!H:H,Table_Query_from_Mac10[[#This Row],[Juiceoc]])</f>
        <v>0</v>
      </c>
      <c r="R152" s="47">
        <f>Table_Query_from_Mac10[[#This Row],[Net Unit]]*(1+Table_Query_from_Mac10[[#This Row],[PriceIncreasebyType]])</f>
        <v>24.37</v>
      </c>
      <c r="S152" s="47">
        <f>Table_Query_from_Mac10[[#This Row],[UnitPriceFuture]]*Table_Query_from_Mac10[[#This Row],[qtytoShipFuture]]</f>
        <v>438.66</v>
      </c>
      <c r="T152" s="47">
        <f>ROUND(Table_Query_from_Mac10[[#This Row],[qty_to_ship]]*(1+Table_Query_from_Mac10[[#This Row],[VolumeIncreasebyType]]),0)</f>
        <v>18</v>
      </c>
      <c r="U152" s="47">
        <f>Table_Query_from_Mac10[[#This Row],[qtytoShipFuture]]*Table_Query_from_Mac10[[#This Row],[Future-cost]]</f>
        <v>175.85999999999999</v>
      </c>
      <c r="V152" s="47">
        <f>Table_Query_from_Mac10[[#This Row],[qtytoShipFuture]]-Table_Query_from_Mac10[[#This Row],[qty_to_ship]]</f>
        <v>0</v>
      </c>
      <c r="W152" s="47">
        <f>Table_Query_from_Mac10[[#This Row],[UnitPriceFuture]]</f>
        <v>24.37</v>
      </c>
      <c r="X152" s="47">
        <f>Table_Query_from_Mac10[[#This Row],[Unit Increase]]*Table_Query_from_Mac10[[#This Row],[UnitPriceFuture]]</f>
        <v>0</v>
      </c>
      <c r="Y152" s="47">
        <f>Table_Query_from_Mac10[[#This Row],[Unit Increase]]*Table_Query_from_Mac10[[#This Row],[Future-cost]]</f>
        <v>0</v>
      </c>
      <c r="Z152" s="47">
        <f>-(Table_Query_from_Mac10[[#This Row],[Incremental Sales]]+((Table_Query_from_Mac10[[#This Row],[Incremental Sales]]*-(SUM(Summary!$S$8:$S$9)))))*Summary!$S$18</f>
        <v>0</v>
      </c>
      <c r="AA152" s="47">
        <f>IFERROR(Table_Query_from_Mac10[[#This Row],[Incremental Cost]]/Table_Query_from_Mac10[[#This Row],[Incremental Sales]],0)</f>
        <v>0</v>
      </c>
      <c r="AB152" s="47">
        <f>IFERROR(Table_Query_from_Mac10[[#This Row],[TotalCostFuture]]/Table_Query_from_Mac10[[#This Row],[totalsalesFuture]],0)</f>
        <v>0.40090274928190395</v>
      </c>
      <c r="AN152" s="30">
        <v>72</v>
      </c>
      <c r="AO152">
        <f t="shared" si="4"/>
        <v>18</v>
      </c>
      <c r="AQ152" s="30">
        <v>69.64</v>
      </c>
      <c r="AR152">
        <f t="shared" si="5"/>
        <v>24.37</v>
      </c>
    </row>
    <row r="153" spans="1:44" x14ac:dyDescent="0.25">
      <c r="A153">
        <v>90012</v>
      </c>
      <c r="B153">
        <v>8</v>
      </c>
      <c r="C153" t="s">
        <v>53</v>
      </c>
      <c r="D153" t="s">
        <v>80</v>
      </c>
      <c r="E153">
        <v>30</v>
      </c>
      <c r="F153">
        <v>11.16</v>
      </c>
      <c r="G153">
        <v>28.11</v>
      </c>
      <c r="H153" s="1">
        <v>44846</v>
      </c>
      <c r="I153" s="20">
        <v>0</v>
      </c>
      <c r="J153" s="47">
        <f>Table_Query_from_Mac10[[#This Row],[unit_price]]-(Table_Query_from_Mac10[[#This Row],[unit_price]]*(Table_Query_from_Mac10[[#This Row],[discount_pct]]/100))</f>
        <v>28.11</v>
      </c>
      <c r="K153" s="47">
        <f>Table_Query_from_Mac10[[#This Row],[unit_cost]]</f>
        <v>11.16</v>
      </c>
      <c r="L153" s="47">
        <f>Table_Query_from_Mac10[[#This Row],[Live-cost]]*(1+Table_Query_from_Mac10[[#This Row],[CogsIncreasebyTYPE]])</f>
        <v>11.16</v>
      </c>
      <c r="M153" s="47">
        <f>Table_Query_from_Mac10[[#This Row],[Live-cost]]*Table_Query_from_Mac10[[#This Row],[qty_to_ship]]</f>
        <v>334.8</v>
      </c>
      <c r="N153" s="47">
        <f>IF(Table_Query_from_Mac10[[#This Row],[item_no]]="KDA",-Table_Query_from_Mac10[[#This Row],[unit_price]],Table_Query_from_Mac10[[#This Row],[Net Unit]]*Table_Query_from_Mac10[[#This Row],[qty_to_ship]])</f>
        <v>843.3</v>
      </c>
      <c r="O153" s="47">
        <f>SUMIFS(Summary!C:C,Summary!H:H,Table_Query_from_Mac10[[#This Row],[Juiceoc]])</f>
        <v>0</v>
      </c>
      <c r="P153" s="47">
        <f>SUMIFS(Summary!D:D,Summary!H:H,Table_Query_from_Mac10[[#This Row],[Juiceoc]])</f>
        <v>0</v>
      </c>
      <c r="Q153" s="47">
        <f>SUMIFS(Summary!E:E,Summary!H:H,Table_Query_from_Mac10[[#This Row],[Juiceoc]])</f>
        <v>0</v>
      </c>
      <c r="R153" s="47">
        <f>Table_Query_from_Mac10[[#This Row],[Net Unit]]*(1+Table_Query_from_Mac10[[#This Row],[PriceIncreasebyType]])</f>
        <v>28.11</v>
      </c>
      <c r="S153" s="47">
        <f>Table_Query_from_Mac10[[#This Row],[UnitPriceFuture]]*Table_Query_from_Mac10[[#This Row],[qtytoShipFuture]]</f>
        <v>843.3</v>
      </c>
      <c r="T153" s="47">
        <f>ROUND(Table_Query_from_Mac10[[#This Row],[qty_to_ship]]*(1+Table_Query_from_Mac10[[#This Row],[VolumeIncreasebyType]]),0)</f>
        <v>30</v>
      </c>
      <c r="U153" s="47">
        <f>Table_Query_from_Mac10[[#This Row],[qtytoShipFuture]]*Table_Query_from_Mac10[[#This Row],[Future-cost]]</f>
        <v>334.8</v>
      </c>
      <c r="V153" s="47">
        <f>Table_Query_from_Mac10[[#This Row],[qtytoShipFuture]]-Table_Query_from_Mac10[[#This Row],[qty_to_ship]]</f>
        <v>0</v>
      </c>
      <c r="W153" s="47">
        <f>Table_Query_from_Mac10[[#This Row],[UnitPriceFuture]]</f>
        <v>28.11</v>
      </c>
      <c r="X153" s="47">
        <f>Table_Query_from_Mac10[[#This Row],[Unit Increase]]*Table_Query_from_Mac10[[#This Row],[UnitPriceFuture]]</f>
        <v>0</v>
      </c>
      <c r="Y153" s="47">
        <f>Table_Query_from_Mac10[[#This Row],[Unit Increase]]*Table_Query_from_Mac10[[#This Row],[Future-cost]]</f>
        <v>0</v>
      </c>
      <c r="Z153" s="47">
        <f>-(Table_Query_from_Mac10[[#This Row],[Incremental Sales]]+((Table_Query_from_Mac10[[#This Row],[Incremental Sales]]*-(SUM(Summary!$S$8:$S$9)))))*Summary!$S$18</f>
        <v>0</v>
      </c>
      <c r="AA153" s="47">
        <f>IFERROR(Table_Query_from_Mac10[[#This Row],[Incremental Cost]]/Table_Query_from_Mac10[[#This Row],[Incremental Sales]],0)</f>
        <v>0</v>
      </c>
      <c r="AB153" s="47">
        <f>IFERROR(Table_Query_from_Mac10[[#This Row],[TotalCostFuture]]/Table_Query_from_Mac10[[#This Row],[totalsalesFuture]],0)</f>
        <v>0.39701173959445041</v>
      </c>
      <c r="AN153" s="31">
        <v>120</v>
      </c>
      <c r="AO153">
        <f t="shared" si="4"/>
        <v>30</v>
      </c>
      <c r="AQ153" s="31">
        <v>80.3</v>
      </c>
      <c r="AR153">
        <f t="shared" si="5"/>
        <v>28.11</v>
      </c>
    </row>
    <row r="154" spans="1:44" x14ac:dyDescent="0.25">
      <c r="A154">
        <v>90012</v>
      </c>
      <c r="B154">
        <v>9</v>
      </c>
      <c r="C154" t="s">
        <v>53</v>
      </c>
      <c r="D154" t="s">
        <v>80</v>
      </c>
      <c r="E154">
        <v>16</v>
      </c>
      <c r="F154">
        <v>12.77</v>
      </c>
      <c r="G154">
        <v>33.85</v>
      </c>
      <c r="H154" s="1">
        <v>44846</v>
      </c>
      <c r="I154" s="20">
        <v>0</v>
      </c>
      <c r="J154" s="47">
        <f>Table_Query_from_Mac10[[#This Row],[unit_price]]-(Table_Query_from_Mac10[[#This Row],[unit_price]]*(Table_Query_from_Mac10[[#This Row],[discount_pct]]/100))</f>
        <v>33.85</v>
      </c>
      <c r="K154" s="47">
        <f>Table_Query_from_Mac10[[#This Row],[unit_cost]]</f>
        <v>12.77</v>
      </c>
      <c r="L154" s="47">
        <f>Table_Query_from_Mac10[[#This Row],[Live-cost]]*(1+Table_Query_from_Mac10[[#This Row],[CogsIncreasebyTYPE]])</f>
        <v>12.77</v>
      </c>
      <c r="M154" s="47">
        <f>Table_Query_from_Mac10[[#This Row],[Live-cost]]*Table_Query_from_Mac10[[#This Row],[qty_to_ship]]</f>
        <v>204.32</v>
      </c>
      <c r="N154" s="47">
        <f>IF(Table_Query_from_Mac10[[#This Row],[item_no]]="KDA",-Table_Query_from_Mac10[[#This Row],[unit_price]],Table_Query_from_Mac10[[#This Row],[Net Unit]]*Table_Query_from_Mac10[[#This Row],[qty_to_ship]])</f>
        <v>541.6</v>
      </c>
      <c r="O154" s="47">
        <f>SUMIFS(Summary!C:C,Summary!H:H,Table_Query_from_Mac10[[#This Row],[Juiceoc]])</f>
        <v>0</v>
      </c>
      <c r="P154" s="47">
        <f>SUMIFS(Summary!D:D,Summary!H:H,Table_Query_from_Mac10[[#This Row],[Juiceoc]])</f>
        <v>0</v>
      </c>
      <c r="Q154" s="47">
        <f>SUMIFS(Summary!E:E,Summary!H:H,Table_Query_from_Mac10[[#This Row],[Juiceoc]])</f>
        <v>0</v>
      </c>
      <c r="R154" s="47">
        <f>Table_Query_from_Mac10[[#This Row],[Net Unit]]*(1+Table_Query_from_Mac10[[#This Row],[PriceIncreasebyType]])</f>
        <v>33.85</v>
      </c>
      <c r="S154" s="47">
        <f>Table_Query_from_Mac10[[#This Row],[UnitPriceFuture]]*Table_Query_from_Mac10[[#This Row],[qtytoShipFuture]]</f>
        <v>541.6</v>
      </c>
      <c r="T154" s="47">
        <f>ROUND(Table_Query_from_Mac10[[#This Row],[qty_to_ship]]*(1+Table_Query_from_Mac10[[#This Row],[VolumeIncreasebyType]]),0)</f>
        <v>16</v>
      </c>
      <c r="U154" s="47">
        <f>Table_Query_from_Mac10[[#This Row],[qtytoShipFuture]]*Table_Query_from_Mac10[[#This Row],[Future-cost]]</f>
        <v>204.32</v>
      </c>
      <c r="V154" s="47">
        <f>Table_Query_from_Mac10[[#This Row],[qtytoShipFuture]]-Table_Query_from_Mac10[[#This Row],[qty_to_ship]]</f>
        <v>0</v>
      </c>
      <c r="W154" s="47">
        <f>Table_Query_from_Mac10[[#This Row],[UnitPriceFuture]]</f>
        <v>33.85</v>
      </c>
      <c r="X154" s="47">
        <f>Table_Query_from_Mac10[[#This Row],[Unit Increase]]*Table_Query_from_Mac10[[#This Row],[UnitPriceFuture]]</f>
        <v>0</v>
      </c>
      <c r="Y154" s="47">
        <f>Table_Query_from_Mac10[[#This Row],[Unit Increase]]*Table_Query_from_Mac10[[#This Row],[Future-cost]]</f>
        <v>0</v>
      </c>
      <c r="Z154" s="47">
        <f>-(Table_Query_from_Mac10[[#This Row],[Incremental Sales]]+((Table_Query_from_Mac10[[#This Row],[Incremental Sales]]*-(SUM(Summary!$S$8:$S$9)))))*Summary!$S$18</f>
        <v>0</v>
      </c>
      <c r="AA154" s="47">
        <f>IFERROR(Table_Query_from_Mac10[[#This Row],[Incremental Cost]]/Table_Query_from_Mac10[[#This Row],[Incremental Sales]],0)</f>
        <v>0</v>
      </c>
      <c r="AB154" s="47">
        <f>IFERROR(Table_Query_from_Mac10[[#This Row],[TotalCostFuture]]/Table_Query_from_Mac10[[#This Row],[totalsalesFuture]],0)</f>
        <v>0.37725258493353026</v>
      </c>
      <c r="AN154" s="30">
        <v>64</v>
      </c>
      <c r="AO154">
        <f t="shared" si="4"/>
        <v>16</v>
      </c>
      <c r="AQ154" s="30">
        <v>96.72</v>
      </c>
      <c r="AR154">
        <f t="shared" si="5"/>
        <v>33.85</v>
      </c>
    </row>
    <row r="155" spans="1:44" x14ac:dyDescent="0.25">
      <c r="A155">
        <v>90012</v>
      </c>
      <c r="B155">
        <v>10</v>
      </c>
      <c r="C155" t="s">
        <v>53</v>
      </c>
      <c r="D155" t="s">
        <v>80</v>
      </c>
      <c r="E155">
        <v>6</v>
      </c>
      <c r="F155">
        <v>1.1499999999999999</v>
      </c>
      <c r="G155">
        <v>3.91</v>
      </c>
      <c r="H155" s="1">
        <v>44846</v>
      </c>
      <c r="I155" s="20">
        <v>0</v>
      </c>
      <c r="J155" s="47">
        <f>Table_Query_from_Mac10[[#This Row],[unit_price]]-(Table_Query_from_Mac10[[#This Row],[unit_price]]*(Table_Query_from_Mac10[[#This Row],[discount_pct]]/100))</f>
        <v>3.91</v>
      </c>
      <c r="K155" s="47">
        <f>Table_Query_from_Mac10[[#This Row],[unit_cost]]</f>
        <v>1.1499999999999999</v>
      </c>
      <c r="L155" s="47">
        <f>Table_Query_from_Mac10[[#This Row],[Live-cost]]*(1+Table_Query_from_Mac10[[#This Row],[CogsIncreasebyTYPE]])</f>
        <v>1.1499999999999999</v>
      </c>
      <c r="M155" s="47">
        <f>Table_Query_from_Mac10[[#This Row],[Live-cost]]*Table_Query_from_Mac10[[#This Row],[qty_to_ship]]</f>
        <v>6.8999999999999995</v>
      </c>
      <c r="N155" s="47">
        <f>IF(Table_Query_from_Mac10[[#This Row],[item_no]]="KDA",-Table_Query_from_Mac10[[#This Row],[unit_price]],Table_Query_from_Mac10[[#This Row],[Net Unit]]*Table_Query_from_Mac10[[#This Row],[qty_to_ship]])</f>
        <v>23.46</v>
      </c>
      <c r="O155" s="47">
        <f>SUMIFS(Summary!C:C,Summary!H:H,Table_Query_from_Mac10[[#This Row],[Juiceoc]])</f>
        <v>0</v>
      </c>
      <c r="P155" s="47">
        <f>SUMIFS(Summary!D:D,Summary!H:H,Table_Query_from_Mac10[[#This Row],[Juiceoc]])</f>
        <v>0</v>
      </c>
      <c r="Q155" s="47">
        <f>SUMIFS(Summary!E:E,Summary!H:H,Table_Query_from_Mac10[[#This Row],[Juiceoc]])</f>
        <v>0</v>
      </c>
      <c r="R155" s="47">
        <f>Table_Query_from_Mac10[[#This Row],[Net Unit]]*(1+Table_Query_from_Mac10[[#This Row],[PriceIncreasebyType]])</f>
        <v>3.91</v>
      </c>
      <c r="S155" s="47">
        <f>Table_Query_from_Mac10[[#This Row],[UnitPriceFuture]]*Table_Query_from_Mac10[[#This Row],[qtytoShipFuture]]</f>
        <v>23.46</v>
      </c>
      <c r="T155" s="47">
        <f>ROUND(Table_Query_from_Mac10[[#This Row],[qty_to_ship]]*(1+Table_Query_from_Mac10[[#This Row],[VolumeIncreasebyType]]),0)</f>
        <v>6</v>
      </c>
      <c r="U155" s="47">
        <f>Table_Query_from_Mac10[[#This Row],[qtytoShipFuture]]*Table_Query_from_Mac10[[#This Row],[Future-cost]]</f>
        <v>6.8999999999999995</v>
      </c>
      <c r="V155" s="47">
        <f>Table_Query_from_Mac10[[#This Row],[qtytoShipFuture]]-Table_Query_from_Mac10[[#This Row],[qty_to_ship]]</f>
        <v>0</v>
      </c>
      <c r="W155" s="47">
        <f>Table_Query_from_Mac10[[#This Row],[UnitPriceFuture]]</f>
        <v>3.91</v>
      </c>
      <c r="X155" s="47">
        <f>Table_Query_from_Mac10[[#This Row],[Unit Increase]]*Table_Query_from_Mac10[[#This Row],[UnitPriceFuture]]</f>
        <v>0</v>
      </c>
      <c r="Y155" s="47">
        <f>Table_Query_from_Mac10[[#This Row],[Unit Increase]]*Table_Query_from_Mac10[[#This Row],[Future-cost]]</f>
        <v>0</v>
      </c>
      <c r="Z155" s="47">
        <f>-(Table_Query_from_Mac10[[#This Row],[Incremental Sales]]+((Table_Query_from_Mac10[[#This Row],[Incremental Sales]]*-(SUM(Summary!$S$8:$S$9)))))*Summary!$S$18</f>
        <v>0</v>
      </c>
      <c r="AA155" s="47">
        <f>IFERROR(Table_Query_from_Mac10[[#This Row],[Incremental Cost]]/Table_Query_from_Mac10[[#This Row],[Incremental Sales]],0)</f>
        <v>0</v>
      </c>
      <c r="AB155" s="47">
        <f>IFERROR(Table_Query_from_Mac10[[#This Row],[TotalCostFuture]]/Table_Query_from_Mac10[[#This Row],[totalsalesFuture]],0)</f>
        <v>0.29411764705882348</v>
      </c>
      <c r="AN155" s="31">
        <v>24</v>
      </c>
      <c r="AO155">
        <f t="shared" si="4"/>
        <v>6</v>
      </c>
      <c r="AQ155" s="31">
        <v>11.18</v>
      </c>
      <c r="AR155">
        <f t="shared" si="5"/>
        <v>3.91</v>
      </c>
    </row>
    <row r="156" spans="1:44" x14ac:dyDescent="0.25">
      <c r="A156">
        <v>90012</v>
      </c>
      <c r="B156">
        <v>11</v>
      </c>
      <c r="C156" t="s">
        <v>53</v>
      </c>
      <c r="D156" t="s">
        <v>80</v>
      </c>
      <c r="E156">
        <v>1</v>
      </c>
      <c r="F156">
        <v>1.41</v>
      </c>
      <c r="G156">
        <v>5.53</v>
      </c>
      <c r="H156" s="1">
        <v>44846</v>
      </c>
      <c r="I156" s="20">
        <v>0</v>
      </c>
      <c r="J156" s="47">
        <f>Table_Query_from_Mac10[[#This Row],[unit_price]]-(Table_Query_from_Mac10[[#This Row],[unit_price]]*(Table_Query_from_Mac10[[#This Row],[discount_pct]]/100))</f>
        <v>5.53</v>
      </c>
      <c r="K156" s="47">
        <f>Table_Query_from_Mac10[[#This Row],[unit_cost]]</f>
        <v>1.41</v>
      </c>
      <c r="L156" s="47">
        <f>Table_Query_from_Mac10[[#This Row],[Live-cost]]*(1+Table_Query_from_Mac10[[#This Row],[CogsIncreasebyTYPE]])</f>
        <v>1.41</v>
      </c>
      <c r="M156" s="47">
        <f>Table_Query_from_Mac10[[#This Row],[Live-cost]]*Table_Query_from_Mac10[[#This Row],[qty_to_ship]]</f>
        <v>1.41</v>
      </c>
      <c r="N156" s="47">
        <f>IF(Table_Query_from_Mac10[[#This Row],[item_no]]="KDA",-Table_Query_from_Mac10[[#This Row],[unit_price]],Table_Query_from_Mac10[[#This Row],[Net Unit]]*Table_Query_from_Mac10[[#This Row],[qty_to_ship]])</f>
        <v>5.53</v>
      </c>
      <c r="O156" s="47">
        <f>SUMIFS(Summary!C:C,Summary!H:H,Table_Query_from_Mac10[[#This Row],[Juiceoc]])</f>
        <v>0</v>
      </c>
      <c r="P156" s="47">
        <f>SUMIFS(Summary!D:D,Summary!H:H,Table_Query_from_Mac10[[#This Row],[Juiceoc]])</f>
        <v>0</v>
      </c>
      <c r="Q156" s="47">
        <f>SUMIFS(Summary!E:E,Summary!H:H,Table_Query_from_Mac10[[#This Row],[Juiceoc]])</f>
        <v>0</v>
      </c>
      <c r="R156" s="47">
        <f>Table_Query_from_Mac10[[#This Row],[Net Unit]]*(1+Table_Query_from_Mac10[[#This Row],[PriceIncreasebyType]])</f>
        <v>5.53</v>
      </c>
      <c r="S156" s="47">
        <f>Table_Query_from_Mac10[[#This Row],[UnitPriceFuture]]*Table_Query_from_Mac10[[#This Row],[qtytoShipFuture]]</f>
        <v>5.53</v>
      </c>
      <c r="T156" s="47">
        <f>ROUND(Table_Query_from_Mac10[[#This Row],[qty_to_ship]]*(1+Table_Query_from_Mac10[[#This Row],[VolumeIncreasebyType]]),0)</f>
        <v>1</v>
      </c>
      <c r="U156" s="47">
        <f>Table_Query_from_Mac10[[#This Row],[qtytoShipFuture]]*Table_Query_from_Mac10[[#This Row],[Future-cost]]</f>
        <v>1.41</v>
      </c>
      <c r="V156" s="47">
        <f>Table_Query_from_Mac10[[#This Row],[qtytoShipFuture]]-Table_Query_from_Mac10[[#This Row],[qty_to_ship]]</f>
        <v>0</v>
      </c>
      <c r="W156" s="47">
        <f>Table_Query_from_Mac10[[#This Row],[UnitPriceFuture]]</f>
        <v>5.53</v>
      </c>
      <c r="X156" s="47">
        <f>Table_Query_from_Mac10[[#This Row],[Unit Increase]]*Table_Query_from_Mac10[[#This Row],[UnitPriceFuture]]</f>
        <v>0</v>
      </c>
      <c r="Y156" s="47">
        <f>Table_Query_from_Mac10[[#This Row],[Unit Increase]]*Table_Query_from_Mac10[[#This Row],[Future-cost]]</f>
        <v>0</v>
      </c>
      <c r="Z156" s="47">
        <f>-(Table_Query_from_Mac10[[#This Row],[Incremental Sales]]+((Table_Query_from_Mac10[[#This Row],[Incremental Sales]]*-(SUM(Summary!$S$8:$S$9)))))*Summary!$S$18</f>
        <v>0</v>
      </c>
      <c r="AA156" s="47">
        <f>IFERROR(Table_Query_from_Mac10[[#This Row],[Incremental Cost]]/Table_Query_from_Mac10[[#This Row],[Incremental Sales]],0)</f>
        <v>0</v>
      </c>
      <c r="AB156" s="47">
        <f>IFERROR(Table_Query_from_Mac10[[#This Row],[TotalCostFuture]]/Table_Query_from_Mac10[[#This Row],[totalsalesFuture]],0)</f>
        <v>0.25497287522603973</v>
      </c>
      <c r="AN156" s="30">
        <v>4</v>
      </c>
      <c r="AO156">
        <f t="shared" si="4"/>
        <v>1</v>
      </c>
      <c r="AQ156" s="30">
        <v>15.81</v>
      </c>
      <c r="AR156">
        <f t="shared" si="5"/>
        <v>5.53</v>
      </c>
    </row>
    <row r="157" spans="1:44" x14ac:dyDescent="0.25">
      <c r="A157">
        <v>90012</v>
      </c>
      <c r="B157">
        <v>12</v>
      </c>
      <c r="C157" t="s">
        <v>53</v>
      </c>
      <c r="D157" t="s">
        <v>80</v>
      </c>
      <c r="E157">
        <v>1</v>
      </c>
      <c r="F157">
        <v>1.72</v>
      </c>
      <c r="G157">
        <v>6.82</v>
      </c>
      <c r="H157" s="1">
        <v>44846</v>
      </c>
      <c r="I157" s="20">
        <v>0</v>
      </c>
      <c r="J157" s="47">
        <f>Table_Query_from_Mac10[[#This Row],[unit_price]]-(Table_Query_from_Mac10[[#This Row],[unit_price]]*(Table_Query_from_Mac10[[#This Row],[discount_pct]]/100))</f>
        <v>6.82</v>
      </c>
      <c r="K157" s="47">
        <f>Table_Query_from_Mac10[[#This Row],[unit_cost]]</f>
        <v>1.72</v>
      </c>
      <c r="L157" s="47">
        <f>Table_Query_from_Mac10[[#This Row],[Live-cost]]*(1+Table_Query_from_Mac10[[#This Row],[CogsIncreasebyTYPE]])</f>
        <v>1.72</v>
      </c>
      <c r="M157" s="47">
        <f>Table_Query_from_Mac10[[#This Row],[Live-cost]]*Table_Query_from_Mac10[[#This Row],[qty_to_ship]]</f>
        <v>1.72</v>
      </c>
      <c r="N157" s="47">
        <f>IF(Table_Query_from_Mac10[[#This Row],[item_no]]="KDA",-Table_Query_from_Mac10[[#This Row],[unit_price]],Table_Query_from_Mac10[[#This Row],[Net Unit]]*Table_Query_from_Mac10[[#This Row],[qty_to_ship]])</f>
        <v>6.82</v>
      </c>
      <c r="O157" s="47">
        <f>SUMIFS(Summary!C:C,Summary!H:H,Table_Query_from_Mac10[[#This Row],[Juiceoc]])</f>
        <v>0</v>
      </c>
      <c r="P157" s="47">
        <f>SUMIFS(Summary!D:D,Summary!H:H,Table_Query_from_Mac10[[#This Row],[Juiceoc]])</f>
        <v>0</v>
      </c>
      <c r="Q157" s="47">
        <f>SUMIFS(Summary!E:E,Summary!H:H,Table_Query_from_Mac10[[#This Row],[Juiceoc]])</f>
        <v>0</v>
      </c>
      <c r="R157" s="47">
        <f>Table_Query_from_Mac10[[#This Row],[Net Unit]]*(1+Table_Query_from_Mac10[[#This Row],[PriceIncreasebyType]])</f>
        <v>6.82</v>
      </c>
      <c r="S157" s="47">
        <f>Table_Query_from_Mac10[[#This Row],[UnitPriceFuture]]*Table_Query_from_Mac10[[#This Row],[qtytoShipFuture]]</f>
        <v>6.82</v>
      </c>
      <c r="T157" s="47">
        <f>ROUND(Table_Query_from_Mac10[[#This Row],[qty_to_ship]]*(1+Table_Query_from_Mac10[[#This Row],[VolumeIncreasebyType]]),0)</f>
        <v>1</v>
      </c>
      <c r="U157" s="47">
        <f>Table_Query_from_Mac10[[#This Row],[qtytoShipFuture]]*Table_Query_from_Mac10[[#This Row],[Future-cost]]</f>
        <v>1.72</v>
      </c>
      <c r="V157" s="47">
        <f>Table_Query_from_Mac10[[#This Row],[qtytoShipFuture]]-Table_Query_from_Mac10[[#This Row],[qty_to_ship]]</f>
        <v>0</v>
      </c>
      <c r="W157" s="47">
        <f>Table_Query_from_Mac10[[#This Row],[UnitPriceFuture]]</f>
        <v>6.82</v>
      </c>
      <c r="X157" s="47">
        <f>Table_Query_from_Mac10[[#This Row],[Unit Increase]]*Table_Query_from_Mac10[[#This Row],[UnitPriceFuture]]</f>
        <v>0</v>
      </c>
      <c r="Y157" s="47">
        <f>Table_Query_from_Mac10[[#This Row],[Unit Increase]]*Table_Query_from_Mac10[[#This Row],[Future-cost]]</f>
        <v>0</v>
      </c>
      <c r="Z157" s="47">
        <f>-(Table_Query_from_Mac10[[#This Row],[Incremental Sales]]+((Table_Query_from_Mac10[[#This Row],[Incremental Sales]]*-(SUM(Summary!$S$8:$S$9)))))*Summary!$S$18</f>
        <v>0</v>
      </c>
      <c r="AA157" s="47">
        <f>IFERROR(Table_Query_from_Mac10[[#This Row],[Incremental Cost]]/Table_Query_from_Mac10[[#This Row],[Incremental Sales]],0)</f>
        <v>0</v>
      </c>
      <c r="AB157" s="47">
        <f>IFERROR(Table_Query_from_Mac10[[#This Row],[TotalCostFuture]]/Table_Query_from_Mac10[[#This Row],[totalsalesFuture]],0)</f>
        <v>0.25219941348973607</v>
      </c>
      <c r="AN157" s="31">
        <v>4</v>
      </c>
      <c r="AO157">
        <f t="shared" si="4"/>
        <v>1</v>
      </c>
      <c r="AQ157" s="31">
        <v>19.489999999999998</v>
      </c>
      <c r="AR157">
        <f t="shared" si="5"/>
        <v>6.82</v>
      </c>
    </row>
    <row r="158" spans="1:44" x14ac:dyDescent="0.25">
      <c r="A158">
        <v>90012</v>
      </c>
      <c r="B158">
        <v>13</v>
      </c>
      <c r="C158" t="s">
        <v>53</v>
      </c>
      <c r="D158" t="s">
        <v>80</v>
      </c>
      <c r="E158">
        <v>2</v>
      </c>
      <c r="F158">
        <v>1.89</v>
      </c>
      <c r="G158">
        <v>7.48</v>
      </c>
      <c r="H158" s="1">
        <v>44846</v>
      </c>
      <c r="I158" s="20">
        <v>0</v>
      </c>
      <c r="J158" s="47">
        <f>Table_Query_from_Mac10[[#This Row],[unit_price]]-(Table_Query_from_Mac10[[#This Row],[unit_price]]*(Table_Query_from_Mac10[[#This Row],[discount_pct]]/100))</f>
        <v>7.48</v>
      </c>
      <c r="K158" s="47">
        <f>Table_Query_from_Mac10[[#This Row],[unit_cost]]</f>
        <v>1.89</v>
      </c>
      <c r="L158" s="47">
        <f>Table_Query_from_Mac10[[#This Row],[Live-cost]]*(1+Table_Query_from_Mac10[[#This Row],[CogsIncreasebyTYPE]])</f>
        <v>1.89</v>
      </c>
      <c r="M158" s="47">
        <f>Table_Query_from_Mac10[[#This Row],[Live-cost]]*Table_Query_from_Mac10[[#This Row],[qty_to_ship]]</f>
        <v>3.78</v>
      </c>
      <c r="N158" s="47">
        <f>IF(Table_Query_from_Mac10[[#This Row],[item_no]]="KDA",-Table_Query_from_Mac10[[#This Row],[unit_price]],Table_Query_from_Mac10[[#This Row],[Net Unit]]*Table_Query_from_Mac10[[#This Row],[qty_to_ship]])</f>
        <v>14.96</v>
      </c>
      <c r="O158" s="47">
        <f>SUMIFS(Summary!C:C,Summary!H:H,Table_Query_from_Mac10[[#This Row],[Juiceoc]])</f>
        <v>0</v>
      </c>
      <c r="P158" s="47">
        <f>SUMIFS(Summary!D:D,Summary!H:H,Table_Query_from_Mac10[[#This Row],[Juiceoc]])</f>
        <v>0</v>
      </c>
      <c r="Q158" s="47">
        <f>SUMIFS(Summary!E:E,Summary!H:H,Table_Query_from_Mac10[[#This Row],[Juiceoc]])</f>
        <v>0</v>
      </c>
      <c r="R158" s="47">
        <f>Table_Query_from_Mac10[[#This Row],[Net Unit]]*(1+Table_Query_from_Mac10[[#This Row],[PriceIncreasebyType]])</f>
        <v>7.48</v>
      </c>
      <c r="S158" s="47">
        <f>Table_Query_from_Mac10[[#This Row],[UnitPriceFuture]]*Table_Query_from_Mac10[[#This Row],[qtytoShipFuture]]</f>
        <v>14.96</v>
      </c>
      <c r="T158" s="47">
        <f>ROUND(Table_Query_from_Mac10[[#This Row],[qty_to_ship]]*(1+Table_Query_from_Mac10[[#This Row],[VolumeIncreasebyType]]),0)</f>
        <v>2</v>
      </c>
      <c r="U158" s="47">
        <f>Table_Query_from_Mac10[[#This Row],[qtytoShipFuture]]*Table_Query_from_Mac10[[#This Row],[Future-cost]]</f>
        <v>3.78</v>
      </c>
      <c r="V158" s="47">
        <f>Table_Query_from_Mac10[[#This Row],[qtytoShipFuture]]-Table_Query_from_Mac10[[#This Row],[qty_to_ship]]</f>
        <v>0</v>
      </c>
      <c r="W158" s="47">
        <f>Table_Query_from_Mac10[[#This Row],[UnitPriceFuture]]</f>
        <v>7.48</v>
      </c>
      <c r="X158" s="47">
        <f>Table_Query_from_Mac10[[#This Row],[Unit Increase]]*Table_Query_from_Mac10[[#This Row],[UnitPriceFuture]]</f>
        <v>0</v>
      </c>
      <c r="Y158" s="47">
        <f>Table_Query_from_Mac10[[#This Row],[Unit Increase]]*Table_Query_from_Mac10[[#This Row],[Future-cost]]</f>
        <v>0</v>
      </c>
      <c r="Z158" s="47">
        <f>-(Table_Query_from_Mac10[[#This Row],[Incremental Sales]]+((Table_Query_from_Mac10[[#This Row],[Incremental Sales]]*-(SUM(Summary!$S$8:$S$9)))))*Summary!$S$18</f>
        <v>0</v>
      </c>
      <c r="AA158" s="47">
        <f>IFERROR(Table_Query_from_Mac10[[#This Row],[Incremental Cost]]/Table_Query_from_Mac10[[#This Row],[Incremental Sales]],0)</f>
        <v>0</v>
      </c>
      <c r="AB158" s="47">
        <f>IFERROR(Table_Query_from_Mac10[[#This Row],[TotalCostFuture]]/Table_Query_from_Mac10[[#This Row],[totalsalesFuture]],0)</f>
        <v>0.25267379679144381</v>
      </c>
      <c r="AN158" s="30">
        <v>8</v>
      </c>
      <c r="AO158">
        <f t="shared" si="4"/>
        <v>2</v>
      </c>
      <c r="AQ158" s="30">
        <v>21.38</v>
      </c>
      <c r="AR158">
        <f t="shared" si="5"/>
        <v>7.48</v>
      </c>
    </row>
    <row r="159" spans="1:44" x14ac:dyDescent="0.25">
      <c r="A159">
        <v>90012</v>
      </c>
      <c r="B159">
        <v>14</v>
      </c>
      <c r="C159" t="s">
        <v>53</v>
      </c>
      <c r="D159" t="s">
        <v>80</v>
      </c>
      <c r="E159">
        <v>1</v>
      </c>
      <c r="F159">
        <v>2.35</v>
      </c>
      <c r="G159">
        <v>10.15</v>
      </c>
      <c r="H159" s="1">
        <v>44846</v>
      </c>
      <c r="I159" s="20">
        <v>0</v>
      </c>
      <c r="J159" s="47">
        <f>Table_Query_from_Mac10[[#This Row],[unit_price]]-(Table_Query_from_Mac10[[#This Row],[unit_price]]*(Table_Query_from_Mac10[[#This Row],[discount_pct]]/100))</f>
        <v>10.15</v>
      </c>
      <c r="K159" s="47">
        <f>Table_Query_from_Mac10[[#This Row],[unit_cost]]</f>
        <v>2.35</v>
      </c>
      <c r="L159" s="47">
        <f>Table_Query_from_Mac10[[#This Row],[Live-cost]]*(1+Table_Query_from_Mac10[[#This Row],[CogsIncreasebyTYPE]])</f>
        <v>2.35</v>
      </c>
      <c r="M159" s="47">
        <f>Table_Query_from_Mac10[[#This Row],[Live-cost]]*Table_Query_from_Mac10[[#This Row],[qty_to_ship]]</f>
        <v>2.35</v>
      </c>
      <c r="N159" s="47">
        <f>IF(Table_Query_from_Mac10[[#This Row],[item_no]]="KDA",-Table_Query_from_Mac10[[#This Row],[unit_price]],Table_Query_from_Mac10[[#This Row],[Net Unit]]*Table_Query_from_Mac10[[#This Row],[qty_to_ship]])</f>
        <v>10.15</v>
      </c>
      <c r="O159" s="47">
        <f>SUMIFS(Summary!C:C,Summary!H:H,Table_Query_from_Mac10[[#This Row],[Juiceoc]])</f>
        <v>0</v>
      </c>
      <c r="P159" s="47">
        <f>SUMIFS(Summary!D:D,Summary!H:H,Table_Query_from_Mac10[[#This Row],[Juiceoc]])</f>
        <v>0</v>
      </c>
      <c r="Q159" s="47">
        <f>SUMIFS(Summary!E:E,Summary!H:H,Table_Query_from_Mac10[[#This Row],[Juiceoc]])</f>
        <v>0</v>
      </c>
      <c r="R159" s="47">
        <f>Table_Query_from_Mac10[[#This Row],[Net Unit]]*(1+Table_Query_from_Mac10[[#This Row],[PriceIncreasebyType]])</f>
        <v>10.15</v>
      </c>
      <c r="S159" s="47">
        <f>Table_Query_from_Mac10[[#This Row],[UnitPriceFuture]]*Table_Query_from_Mac10[[#This Row],[qtytoShipFuture]]</f>
        <v>10.15</v>
      </c>
      <c r="T159" s="47">
        <f>ROUND(Table_Query_from_Mac10[[#This Row],[qty_to_ship]]*(1+Table_Query_from_Mac10[[#This Row],[VolumeIncreasebyType]]),0)</f>
        <v>1</v>
      </c>
      <c r="U159" s="47">
        <f>Table_Query_from_Mac10[[#This Row],[qtytoShipFuture]]*Table_Query_from_Mac10[[#This Row],[Future-cost]]</f>
        <v>2.35</v>
      </c>
      <c r="V159" s="47">
        <f>Table_Query_from_Mac10[[#This Row],[qtytoShipFuture]]-Table_Query_from_Mac10[[#This Row],[qty_to_ship]]</f>
        <v>0</v>
      </c>
      <c r="W159" s="47">
        <f>Table_Query_from_Mac10[[#This Row],[UnitPriceFuture]]</f>
        <v>10.15</v>
      </c>
      <c r="X159" s="47">
        <f>Table_Query_from_Mac10[[#This Row],[Unit Increase]]*Table_Query_from_Mac10[[#This Row],[UnitPriceFuture]]</f>
        <v>0</v>
      </c>
      <c r="Y159" s="47">
        <f>Table_Query_from_Mac10[[#This Row],[Unit Increase]]*Table_Query_from_Mac10[[#This Row],[Future-cost]]</f>
        <v>0</v>
      </c>
      <c r="Z159" s="47">
        <f>-(Table_Query_from_Mac10[[#This Row],[Incremental Sales]]+((Table_Query_from_Mac10[[#This Row],[Incremental Sales]]*-(SUM(Summary!$S$8:$S$9)))))*Summary!$S$18</f>
        <v>0</v>
      </c>
      <c r="AA159" s="47">
        <f>IFERROR(Table_Query_from_Mac10[[#This Row],[Incremental Cost]]/Table_Query_from_Mac10[[#This Row],[Incremental Sales]],0)</f>
        <v>0</v>
      </c>
      <c r="AB159" s="47">
        <f>IFERROR(Table_Query_from_Mac10[[#This Row],[TotalCostFuture]]/Table_Query_from_Mac10[[#This Row],[totalsalesFuture]],0)</f>
        <v>0.23152709359605911</v>
      </c>
      <c r="AN159" s="31">
        <v>4</v>
      </c>
      <c r="AO159">
        <f t="shared" si="4"/>
        <v>1</v>
      </c>
      <c r="AQ159" s="31">
        <v>29.01</v>
      </c>
      <c r="AR159">
        <f t="shared" si="5"/>
        <v>10.15</v>
      </c>
    </row>
    <row r="160" spans="1:44" x14ac:dyDescent="0.25">
      <c r="A160">
        <v>90012</v>
      </c>
      <c r="B160">
        <v>15</v>
      </c>
      <c r="C160" t="s">
        <v>53</v>
      </c>
      <c r="D160" t="s">
        <v>80</v>
      </c>
      <c r="E160">
        <v>1</v>
      </c>
      <c r="F160">
        <v>2.88</v>
      </c>
      <c r="G160">
        <v>12.83</v>
      </c>
      <c r="H160" s="1">
        <v>44846</v>
      </c>
      <c r="I160" s="20">
        <v>0</v>
      </c>
      <c r="J160" s="47">
        <f>Table_Query_from_Mac10[[#This Row],[unit_price]]-(Table_Query_from_Mac10[[#This Row],[unit_price]]*(Table_Query_from_Mac10[[#This Row],[discount_pct]]/100))</f>
        <v>12.83</v>
      </c>
      <c r="K160" s="47">
        <f>Table_Query_from_Mac10[[#This Row],[unit_cost]]</f>
        <v>2.88</v>
      </c>
      <c r="L160" s="47">
        <f>Table_Query_from_Mac10[[#This Row],[Live-cost]]*(1+Table_Query_from_Mac10[[#This Row],[CogsIncreasebyTYPE]])</f>
        <v>2.88</v>
      </c>
      <c r="M160" s="47">
        <f>Table_Query_from_Mac10[[#This Row],[Live-cost]]*Table_Query_from_Mac10[[#This Row],[qty_to_ship]]</f>
        <v>2.88</v>
      </c>
      <c r="N160" s="47">
        <f>IF(Table_Query_from_Mac10[[#This Row],[item_no]]="KDA",-Table_Query_from_Mac10[[#This Row],[unit_price]],Table_Query_from_Mac10[[#This Row],[Net Unit]]*Table_Query_from_Mac10[[#This Row],[qty_to_ship]])</f>
        <v>12.83</v>
      </c>
      <c r="O160" s="47">
        <f>SUMIFS(Summary!C:C,Summary!H:H,Table_Query_from_Mac10[[#This Row],[Juiceoc]])</f>
        <v>0</v>
      </c>
      <c r="P160" s="47">
        <f>SUMIFS(Summary!D:D,Summary!H:H,Table_Query_from_Mac10[[#This Row],[Juiceoc]])</f>
        <v>0</v>
      </c>
      <c r="Q160" s="47">
        <f>SUMIFS(Summary!E:E,Summary!H:H,Table_Query_from_Mac10[[#This Row],[Juiceoc]])</f>
        <v>0</v>
      </c>
      <c r="R160" s="47">
        <f>Table_Query_from_Mac10[[#This Row],[Net Unit]]*(1+Table_Query_from_Mac10[[#This Row],[PriceIncreasebyType]])</f>
        <v>12.83</v>
      </c>
      <c r="S160" s="47">
        <f>Table_Query_from_Mac10[[#This Row],[UnitPriceFuture]]*Table_Query_from_Mac10[[#This Row],[qtytoShipFuture]]</f>
        <v>12.83</v>
      </c>
      <c r="T160" s="47">
        <f>ROUND(Table_Query_from_Mac10[[#This Row],[qty_to_ship]]*(1+Table_Query_from_Mac10[[#This Row],[VolumeIncreasebyType]]),0)</f>
        <v>1</v>
      </c>
      <c r="U160" s="47">
        <f>Table_Query_from_Mac10[[#This Row],[qtytoShipFuture]]*Table_Query_from_Mac10[[#This Row],[Future-cost]]</f>
        <v>2.88</v>
      </c>
      <c r="V160" s="47">
        <f>Table_Query_from_Mac10[[#This Row],[qtytoShipFuture]]-Table_Query_from_Mac10[[#This Row],[qty_to_ship]]</f>
        <v>0</v>
      </c>
      <c r="W160" s="47">
        <f>Table_Query_from_Mac10[[#This Row],[UnitPriceFuture]]</f>
        <v>12.83</v>
      </c>
      <c r="X160" s="47">
        <f>Table_Query_from_Mac10[[#This Row],[Unit Increase]]*Table_Query_from_Mac10[[#This Row],[UnitPriceFuture]]</f>
        <v>0</v>
      </c>
      <c r="Y160" s="47">
        <f>Table_Query_from_Mac10[[#This Row],[Unit Increase]]*Table_Query_from_Mac10[[#This Row],[Future-cost]]</f>
        <v>0</v>
      </c>
      <c r="Z160" s="47">
        <f>-(Table_Query_from_Mac10[[#This Row],[Incremental Sales]]+((Table_Query_from_Mac10[[#This Row],[Incremental Sales]]*-(SUM(Summary!$S$8:$S$9)))))*Summary!$S$18</f>
        <v>0</v>
      </c>
      <c r="AA160" s="47">
        <f>IFERROR(Table_Query_from_Mac10[[#This Row],[Incremental Cost]]/Table_Query_from_Mac10[[#This Row],[Incremental Sales]],0)</f>
        <v>0</v>
      </c>
      <c r="AB160" s="47">
        <f>IFERROR(Table_Query_from_Mac10[[#This Row],[TotalCostFuture]]/Table_Query_from_Mac10[[#This Row],[totalsalesFuture]],0)</f>
        <v>0.22447388932190179</v>
      </c>
      <c r="AN160" s="30">
        <v>4</v>
      </c>
      <c r="AO160">
        <f t="shared" si="4"/>
        <v>1</v>
      </c>
      <c r="AQ160" s="30">
        <v>36.67</v>
      </c>
      <c r="AR160">
        <f t="shared" si="5"/>
        <v>12.83</v>
      </c>
    </row>
    <row r="161" spans="1:44" x14ac:dyDescent="0.25">
      <c r="A161">
        <v>90013</v>
      </c>
      <c r="B161">
        <v>1</v>
      </c>
      <c r="C161" t="s">
        <v>86</v>
      </c>
      <c r="D161" t="s">
        <v>79</v>
      </c>
      <c r="E161">
        <v>9</v>
      </c>
      <c r="F161">
        <v>1.2</v>
      </c>
      <c r="G161">
        <v>3.91</v>
      </c>
      <c r="H161" s="1">
        <v>44852</v>
      </c>
      <c r="I161" s="20">
        <v>0</v>
      </c>
      <c r="J161" s="47">
        <f>Table_Query_from_Mac10[[#This Row],[unit_price]]-(Table_Query_from_Mac10[[#This Row],[unit_price]]*(Table_Query_from_Mac10[[#This Row],[discount_pct]]/100))</f>
        <v>3.91</v>
      </c>
      <c r="K161" s="47">
        <f>Table_Query_from_Mac10[[#This Row],[unit_cost]]</f>
        <v>1.2</v>
      </c>
      <c r="L161" s="47">
        <f>Table_Query_from_Mac10[[#This Row],[Live-cost]]*(1+Table_Query_from_Mac10[[#This Row],[CogsIncreasebyTYPE]])</f>
        <v>1.2</v>
      </c>
      <c r="M161" s="47">
        <f>Table_Query_from_Mac10[[#This Row],[Live-cost]]*Table_Query_from_Mac10[[#This Row],[qty_to_ship]]</f>
        <v>10.799999999999999</v>
      </c>
      <c r="N161" s="47">
        <f>IF(Table_Query_from_Mac10[[#This Row],[item_no]]="KDA",-Table_Query_from_Mac10[[#This Row],[unit_price]],Table_Query_from_Mac10[[#This Row],[Net Unit]]*Table_Query_from_Mac10[[#This Row],[qty_to_ship]])</f>
        <v>35.19</v>
      </c>
      <c r="O161" s="47">
        <f>SUMIFS(Summary!C:C,Summary!H:H,Table_Query_from_Mac10[[#This Row],[Juiceoc]])</f>
        <v>0</v>
      </c>
      <c r="P161" s="47">
        <f>SUMIFS(Summary!D:D,Summary!H:H,Table_Query_from_Mac10[[#This Row],[Juiceoc]])</f>
        <v>0</v>
      </c>
      <c r="Q161" s="47">
        <f>SUMIFS(Summary!E:E,Summary!H:H,Table_Query_from_Mac10[[#This Row],[Juiceoc]])</f>
        <v>0</v>
      </c>
      <c r="R161" s="47">
        <f>Table_Query_from_Mac10[[#This Row],[Net Unit]]*(1+Table_Query_from_Mac10[[#This Row],[PriceIncreasebyType]])</f>
        <v>3.91</v>
      </c>
      <c r="S161" s="47">
        <f>Table_Query_from_Mac10[[#This Row],[UnitPriceFuture]]*Table_Query_from_Mac10[[#This Row],[qtytoShipFuture]]</f>
        <v>35.19</v>
      </c>
      <c r="T161" s="47">
        <f>ROUND(Table_Query_from_Mac10[[#This Row],[qty_to_ship]]*(1+Table_Query_from_Mac10[[#This Row],[VolumeIncreasebyType]]),0)</f>
        <v>9</v>
      </c>
      <c r="U161" s="47">
        <f>Table_Query_from_Mac10[[#This Row],[qtytoShipFuture]]*Table_Query_from_Mac10[[#This Row],[Future-cost]]</f>
        <v>10.799999999999999</v>
      </c>
      <c r="V161" s="47">
        <f>Table_Query_from_Mac10[[#This Row],[qtytoShipFuture]]-Table_Query_from_Mac10[[#This Row],[qty_to_ship]]</f>
        <v>0</v>
      </c>
      <c r="W161" s="47">
        <f>Table_Query_from_Mac10[[#This Row],[UnitPriceFuture]]</f>
        <v>3.91</v>
      </c>
      <c r="X161" s="47">
        <f>Table_Query_from_Mac10[[#This Row],[Unit Increase]]*Table_Query_from_Mac10[[#This Row],[UnitPriceFuture]]</f>
        <v>0</v>
      </c>
      <c r="Y161" s="47">
        <f>Table_Query_from_Mac10[[#This Row],[Unit Increase]]*Table_Query_from_Mac10[[#This Row],[Future-cost]]</f>
        <v>0</v>
      </c>
      <c r="Z161" s="47">
        <f>-(Table_Query_from_Mac10[[#This Row],[Incremental Sales]]+((Table_Query_from_Mac10[[#This Row],[Incremental Sales]]*-(SUM(Summary!$S$8:$S$9)))))*Summary!$S$18</f>
        <v>0</v>
      </c>
      <c r="AA161" s="47">
        <f>IFERROR(Table_Query_from_Mac10[[#This Row],[Incremental Cost]]/Table_Query_from_Mac10[[#This Row],[Incremental Sales]],0)</f>
        <v>0</v>
      </c>
      <c r="AB161" s="47">
        <f>IFERROR(Table_Query_from_Mac10[[#This Row],[TotalCostFuture]]/Table_Query_from_Mac10[[#This Row],[totalsalesFuture]],0)</f>
        <v>0.30690537084398978</v>
      </c>
      <c r="AN161" s="31">
        <v>36</v>
      </c>
      <c r="AO161">
        <f t="shared" si="4"/>
        <v>9</v>
      </c>
      <c r="AQ161" s="31">
        <v>11.18</v>
      </c>
      <c r="AR161">
        <f t="shared" si="5"/>
        <v>3.91</v>
      </c>
    </row>
    <row r="162" spans="1:44" x14ac:dyDescent="0.25">
      <c r="A162">
        <v>90013</v>
      </c>
      <c r="B162">
        <v>2</v>
      </c>
      <c r="C162" t="s">
        <v>86</v>
      </c>
      <c r="D162" t="s">
        <v>79</v>
      </c>
      <c r="E162">
        <v>8</v>
      </c>
      <c r="F162">
        <v>2.92</v>
      </c>
      <c r="G162">
        <v>12.83</v>
      </c>
      <c r="H162" s="1">
        <v>44852</v>
      </c>
      <c r="I162" s="20">
        <v>0</v>
      </c>
      <c r="J162" s="47">
        <f>Table_Query_from_Mac10[[#This Row],[unit_price]]-(Table_Query_from_Mac10[[#This Row],[unit_price]]*(Table_Query_from_Mac10[[#This Row],[discount_pct]]/100))</f>
        <v>12.83</v>
      </c>
      <c r="K162" s="47">
        <f>Table_Query_from_Mac10[[#This Row],[unit_cost]]</f>
        <v>2.92</v>
      </c>
      <c r="L162" s="47">
        <f>Table_Query_from_Mac10[[#This Row],[Live-cost]]*(1+Table_Query_from_Mac10[[#This Row],[CogsIncreasebyTYPE]])</f>
        <v>2.92</v>
      </c>
      <c r="M162" s="47">
        <f>Table_Query_from_Mac10[[#This Row],[Live-cost]]*Table_Query_from_Mac10[[#This Row],[qty_to_ship]]</f>
        <v>23.36</v>
      </c>
      <c r="N162" s="47">
        <f>IF(Table_Query_from_Mac10[[#This Row],[item_no]]="KDA",-Table_Query_from_Mac10[[#This Row],[unit_price]],Table_Query_from_Mac10[[#This Row],[Net Unit]]*Table_Query_from_Mac10[[#This Row],[qty_to_ship]])</f>
        <v>102.64</v>
      </c>
      <c r="O162" s="47">
        <f>SUMIFS(Summary!C:C,Summary!H:H,Table_Query_from_Mac10[[#This Row],[Juiceoc]])</f>
        <v>0</v>
      </c>
      <c r="P162" s="47">
        <f>SUMIFS(Summary!D:D,Summary!H:H,Table_Query_from_Mac10[[#This Row],[Juiceoc]])</f>
        <v>0</v>
      </c>
      <c r="Q162" s="47">
        <f>SUMIFS(Summary!E:E,Summary!H:H,Table_Query_from_Mac10[[#This Row],[Juiceoc]])</f>
        <v>0</v>
      </c>
      <c r="R162" s="47">
        <f>Table_Query_from_Mac10[[#This Row],[Net Unit]]*(1+Table_Query_from_Mac10[[#This Row],[PriceIncreasebyType]])</f>
        <v>12.83</v>
      </c>
      <c r="S162" s="47">
        <f>Table_Query_from_Mac10[[#This Row],[UnitPriceFuture]]*Table_Query_from_Mac10[[#This Row],[qtytoShipFuture]]</f>
        <v>102.64</v>
      </c>
      <c r="T162" s="47">
        <f>ROUND(Table_Query_from_Mac10[[#This Row],[qty_to_ship]]*(1+Table_Query_from_Mac10[[#This Row],[VolumeIncreasebyType]]),0)</f>
        <v>8</v>
      </c>
      <c r="U162" s="47">
        <f>Table_Query_from_Mac10[[#This Row],[qtytoShipFuture]]*Table_Query_from_Mac10[[#This Row],[Future-cost]]</f>
        <v>23.36</v>
      </c>
      <c r="V162" s="47">
        <f>Table_Query_from_Mac10[[#This Row],[qtytoShipFuture]]-Table_Query_from_Mac10[[#This Row],[qty_to_ship]]</f>
        <v>0</v>
      </c>
      <c r="W162" s="47">
        <f>Table_Query_from_Mac10[[#This Row],[UnitPriceFuture]]</f>
        <v>12.83</v>
      </c>
      <c r="X162" s="47">
        <f>Table_Query_from_Mac10[[#This Row],[Unit Increase]]*Table_Query_from_Mac10[[#This Row],[UnitPriceFuture]]</f>
        <v>0</v>
      </c>
      <c r="Y162" s="47">
        <f>Table_Query_from_Mac10[[#This Row],[Unit Increase]]*Table_Query_from_Mac10[[#This Row],[Future-cost]]</f>
        <v>0</v>
      </c>
      <c r="Z162" s="47">
        <f>-(Table_Query_from_Mac10[[#This Row],[Incremental Sales]]+((Table_Query_from_Mac10[[#This Row],[Incremental Sales]]*-(SUM(Summary!$S$8:$S$9)))))*Summary!$S$18</f>
        <v>0</v>
      </c>
      <c r="AA162" s="47">
        <f>IFERROR(Table_Query_from_Mac10[[#This Row],[Incremental Cost]]/Table_Query_from_Mac10[[#This Row],[Incremental Sales]],0)</f>
        <v>0</v>
      </c>
      <c r="AB162" s="47">
        <f>IFERROR(Table_Query_from_Mac10[[#This Row],[TotalCostFuture]]/Table_Query_from_Mac10[[#This Row],[totalsalesFuture]],0)</f>
        <v>0.22759158222915044</v>
      </c>
      <c r="AN162" s="30">
        <v>32</v>
      </c>
      <c r="AO162">
        <f t="shared" si="4"/>
        <v>8</v>
      </c>
      <c r="AQ162" s="30">
        <v>36.67</v>
      </c>
      <c r="AR162">
        <f t="shared" si="5"/>
        <v>12.83</v>
      </c>
    </row>
    <row r="163" spans="1:44" x14ac:dyDescent="0.25">
      <c r="A163">
        <v>90013</v>
      </c>
      <c r="B163">
        <v>3</v>
      </c>
      <c r="C163" t="s">
        <v>86</v>
      </c>
      <c r="D163" t="s">
        <v>79</v>
      </c>
      <c r="E163">
        <v>8</v>
      </c>
      <c r="F163">
        <v>3.47</v>
      </c>
      <c r="G163">
        <v>15.61</v>
      </c>
      <c r="H163" s="1">
        <v>44852</v>
      </c>
      <c r="I163" s="20">
        <v>0</v>
      </c>
      <c r="J163" s="47">
        <f>Table_Query_from_Mac10[[#This Row],[unit_price]]-(Table_Query_from_Mac10[[#This Row],[unit_price]]*(Table_Query_from_Mac10[[#This Row],[discount_pct]]/100))</f>
        <v>15.61</v>
      </c>
      <c r="K163" s="47">
        <f>Table_Query_from_Mac10[[#This Row],[unit_cost]]</f>
        <v>3.47</v>
      </c>
      <c r="L163" s="47">
        <f>Table_Query_from_Mac10[[#This Row],[Live-cost]]*(1+Table_Query_from_Mac10[[#This Row],[CogsIncreasebyTYPE]])</f>
        <v>3.47</v>
      </c>
      <c r="M163" s="47">
        <f>Table_Query_from_Mac10[[#This Row],[Live-cost]]*Table_Query_from_Mac10[[#This Row],[qty_to_ship]]</f>
        <v>27.76</v>
      </c>
      <c r="N163" s="47">
        <f>IF(Table_Query_from_Mac10[[#This Row],[item_no]]="KDA",-Table_Query_from_Mac10[[#This Row],[unit_price]],Table_Query_from_Mac10[[#This Row],[Net Unit]]*Table_Query_from_Mac10[[#This Row],[qty_to_ship]])</f>
        <v>124.88</v>
      </c>
      <c r="O163" s="47">
        <f>SUMIFS(Summary!C:C,Summary!H:H,Table_Query_from_Mac10[[#This Row],[Juiceoc]])</f>
        <v>0</v>
      </c>
      <c r="P163" s="47">
        <f>SUMIFS(Summary!D:D,Summary!H:H,Table_Query_from_Mac10[[#This Row],[Juiceoc]])</f>
        <v>0</v>
      </c>
      <c r="Q163" s="47">
        <f>SUMIFS(Summary!E:E,Summary!H:H,Table_Query_from_Mac10[[#This Row],[Juiceoc]])</f>
        <v>0</v>
      </c>
      <c r="R163" s="47">
        <f>Table_Query_from_Mac10[[#This Row],[Net Unit]]*(1+Table_Query_from_Mac10[[#This Row],[PriceIncreasebyType]])</f>
        <v>15.61</v>
      </c>
      <c r="S163" s="47">
        <f>Table_Query_from_Mac10[[#This Row],[UnitPriceFuture]]*Table_Query_from_Mac10[[#This Row],[qtytoShipFuture]]</f>
        <v>124.88</v>
      </c>
      <c r="T163" s="47">
        <f>ROUND(Table_Query_from_Mac10[[#This Row],[qty_to_ship]]*(1+Table_Query_from_Mac10[[#This Row],[VolumeIncreasebyType]]),0)</f>
        <v>8</v>
      </c>
      <c r="U163" s="47">
        <f>Table_Query_from_Mac10[[#This Row],[qtytoShipFuture]]*Table_Query_from_Mac10[[#This Row],[Future-cost]]</f>
        <v>27.76</v>
      </c>
      <c r="V163" s="47">
        <f>Table_Query_from_Mac10[[#This Row],[qtytoShipFuture]]-Table_Query_from_Mac10[[#This Row],[qty_to_ship]]</f>
        <v>0</v>
      </c>
      <c r="W163" s="47">
        <f>Table_Query_from_Mac10[[#This Row],[UnitPriceFuture]]</f>
        <v>15.61</v>
      </c>
      <c r="X163" s="47">
        <f>Table_Query_from_Mac10[[#This Row],[Unit Increase]]*Table_Query_from_Mac10[[#This Row],[UnitPriceFuture]]</f>
        <v>0</v>
      </c>
      <c r="Y163" s="47">
        <f>Table_Query_from_Mac10[[#This Row],[Unit Increase]]*Table_Query_from_Mac10[[#This Row],[Future-cost]]</f>
        <v>0</v>
      </c>
      <c r="Z163" s="47">
        <f>-(Table_Query_from_Mac10[[#This Row],[Incremental Sales]]+((Table_Query_from_Mac10[[#This Row],[Incremental Sales]]*-(SUM(Summary!$S$8:$S$9)))))*Summary!$S$18</f>
        <v>0</v>
      </c>
      <c r="AA163" s="47">
        <f>IFERROR(Table_Query_from_Mac10[[#This Row],[Incremental Cost]]/Table_Query_from_Mac10[[#This Row],[Incremental Sales]],0)</f>
        <v>0</v>
      </c>
      <c r="AB163" s="47">
        <f>IFERROR(Table_Query_from_Mac10[[#This Row],[TotalCostFuture]]/Table_Query_from_Mac10[[#This Row],[totalsalesFuture]],0)</f>
        <v>0.22229340166559899</v>
      </c>
      <c r="AN163" s="31">
        <v>32</v>
      </c>
      <c r="AO163">
        <f t="shared" si="4"/>
        <v>8</v>
      </c>
      <c r="AQ163" s="31">
        <v>44.61</v>
      </c>
      <c r="AR163">
        <f t="shared" si="5"/>
        <v>15.61</v>
      </c>
    </row>
    <row r="164" spans="1:44" x14ac:dyDescent="0.25">
      <c r="A164">
        <v>90013</v>
      </c>
      <c r="B164">
        <v>4</v>
      </c>
      <c r="C164" t="s">
        <v>86</v>
      </c>
      <c r="D164" t="s">
        <v>79</v>
      </c>
      <c r="E164">
        <v>5</v>
      </c>
      <c r="F164">
        <v>4.3</v>
      </c>
      <c r="G164">
        <v>17.72</v>
      </c>
      <c r="H164" s="1">
        <v>44852</v>
      </c>
      <c r="I164" s="20">
        <v>0</v>
      </c>
      <c r="J164" s="47">
        <f>Table_Query_from_Mac10[[#This Row],[unit_price]]-(Table_Query_from_Mac10[[#This Row],[unit_price]]*(Table_Query_from_Mac10[[#This Row],[discount_pct]]/100))</f>
        <v>17.72</v>
      </c>
      <c r="K164" s="47">
        <f>Table_Query_from_Mac10[[#This Row],[unit_cost]]</f>
        <v>4.3</v>
      </c>
      <c r="L164" s="47">
        <f>Table_Query_from_Mac10[[#This Row],[Live-cost]]*(1+Table_Query_from_Mac10[[#This Row],[CogsIncreasebyTYPE]])</f>
        <v>4.3</v>
      </c>
      <c r="M164" s="47">
        <f>Table_Query_from_Mac10[[#This Row],[Live-cost]]*Table_Query_from_Mac10[[#This Row],[qty_to_ship]]</f>
        <v>21.5</v>
      </c>
      <c r="N164" s="47">
        <f>IF(Table_Query_from_Mac10[[#This Row],[item_no]]="KDA",-Table_Query_from_Mac10[[#This Row],[unit_price]],Table_Query_from_Mac10[[#This Row],[Net Unit]]*Table_Query_from_Mac10[[#This Row],[qty_to_ship]])</f>
        <v>88.6</v>
      </c>
      <c r="O164" s="47">
        <f>SUMIFS(Summary!C:C,Summary!H:H,Table_Query_from_Mac10[[#This Row],[Juiceoc]])</f>
        <v>0</v>
      </c>
      <c r="P164" s="47">
        <f>SUMIFS(Summary!D:D,Summary!H:H,Table_Query_from_Mac10[[#This Row],[Juiceoc]])</f>
        <v>0</v>
      </c>
      <c r="Q164" s="47">
        <f>SUMIFS(Summary!E:E,Summary!H:H,Table_Query_from_Mac10[[#This Row],[Juiceoc]])</f>
        <v>0</v>
      </c>
      <c r="R164" s="47">
        <f>Table_Query_from_Mac10[[#This Row],[Net Unit]]*(1+Table_Query_from_Mac10[[#This Row],[PriceIncreasebyType]])</f>
        <v>17.72</v>
      </c>
      <c r="S164" s="47">
        <f>Table_Query_from_Mac10[[#This Row],[UnitPriceFuture]]*Table_Query_from_Mac10[[#This Row],[qtytoShipFuture]]</f>
        <v>88.6</v>
      </c>
      <c r="T164" s="47">
        <f>ROUND(Table_Query_from_Mac10[[#This Row],[qty_to_ship]]*(1+Table_Query_from_Mac10[[#This Row],[VolumeIncreasebyType]]),0)</f>
        <v>5</v>
      </c>
      <c r="U164" s="47">
        <f>Table_Query_from_Mac10[[#This Row],[qtytoShipFuture]]*Table_Query_from_Mac10[[#This Row],[Future-cost]]</f>
        <v>21.5</v>
      </c>
      <c r="V164" s="47">
        <f>Table_Query_from_Mac10[[#This Row],[qtytoShipFuture]]-Table_Query_from_Mac10[[#This Row],[qty_to_ship]]</f>
        <v>0</v>
      </c>
      <c r="W164" s="47">
        <f>Table_Query_from_Mac10[[#This Row],[UnitPriceFuture]]</f>
        <v>17.72</v>
      </c>
      <c r="X164" s="47">
        <f>Table_Query_from_Mac10[[#This Row],[Unit Increase]]*Table_Query_from_Mac10[[#This Row],[UnitPriceFuture]]</f>
        <v>0</v>
      </c>
      <c r="Y164" s="47">
        <f>Table_Query_from_Mac10[[#This Row],[Unit Increase]]*Table_Query_from_Mac10[[#This Row],[Future-cost]]</f>
        <v>0</v>
      </c>
      <c r="Z164" s="47">
        <f>-(Table_Query_from_Mac10[[#This Row],[Incremental Sales]]+((Table_Query_from_Mac10[[#This Row],[Incremental Sales]]*-(SUM(Summary!$S$8:$S$9)))))*Summary!$S$18</f>
        <v>0</v>
      </c>
      <c r="AA164" s="47">
        <f>IFERROR(Table_Query_from_Mac10[[#This Row],[Incremental Cost]]/Table_Query_from_Mac10[[#This Row],[Incremental Sales]],0)</f>
        <v>0</v>
      </c>
      <c r="AB164" s="47">
        <f>IFERROR(Table_Query_from_Mac10[[#This Row],[TotalCostFuture]]/Table_Query_from_Mac10[[#This Row],[totalsalesFuture]],0)</f>
        <v>0.24266365688487587</v>
      </c>
      <c r="AN164" s="30">
        <v>20</v>
      </c>
      <c r="AO164">
        <f t="shared" si="4"/>
        <v>5</v>
      </c>
      <c r="AQ164" s="30">
        <v>50.63</v>
      </c>
      <c r="AR164">
        <f t="shared" si="5"/>
        <v>17.72</v>
      </c>
    </row>
    <row r="165" spans="1:44" x14ac:dyDescent="0.25">
      <c r="A165">
        <v>90013</v>
      </c>
      <c r="B165">
        <v>5</v>
      </c>
      <c r="C165" t="s">
        <v>86</v>
      </c>
      <c r="D165" t="s">
        <v>79</v>
      </c>
      <c r="E165">
        <v>8</v>
      </c>
      <c r="F165">
        <v>5.24</v>
      </c>
      <c r="G165">
        <v>23.03</v>
      </c>
      <c r="H165" s="1">
        <v>44852</v>
      </c>
      <c r="I165" s="20">
        <v>0</v>
      </c>
      <c r="J165" s="47">
        <f>Table_Query_from_Mac10[[#This Row],[unit_price]]-(Table_Query_from_Mac10[[#This Row],[unit_price]]*(Table_Query_from_Mac10[[#This Row],[discount_pct]]/100))</f>
        <v>23.03</v>
      </c>
      <c r="K165" s="47">
        <f>Table_Query_from_Mac10[[#This Row],[unit_cost]]</f>
        <v>5.24</v>
      </c>
      <c r="L165" s="47">
        <f>Table_Query_from_Mac10[[#This Row],[Live-cost]]*(1+Table_Query_from_Mac10[[#This Row],[CogsIncreasebyTYPE]])</f>
        <v>5.24</v>
      </c>
      <c r="M165" s="47">
        <f>Table_Query_from_Mac10[[#This Row],[Live-cost]]*Table_Query_from_Mac10[[#This Row],[qty_to_ship]]</f>
        <v>41.92</v>
      </c>
      <c r="N165" s="47">
        <f>IF(Table_Query_from_Mac10[[#This Row],[item_no]]="KDA",-Table_Query_from_Mac10[[#This Row],[unit_price]],Table_Query_from_Mac10[[#This Row],[Net Unit]]*Table_Query_from_Mac10[[#This Row],[qty_to_ship]])</f>
        <v>184.24</v>
      </c>
      <c r="O165" s="47">
        <f>SUMIFS(Summary!C:C,Summary!H:H,Table_Query_from_Mac10[[#This Row],[Juiceoc]])</f>
        <v>0</v>
      </c>
      <c r="P165" s="47">
        <f>SUMIFS(Summary!D:D,Summary!H:H,Table_Query_from_Mac10[[#This Row],[Juiceoc]])</f>
        <v>0</v>
      </c>
      <c r="Q165" s="47">
        <f>SUMIFS(Summary!E:E,Summary!H:H,Table_Query_from_Mac10[[#This Row],[Juiceoc]])</f>
        <v>0</v>
      </c>
      <c r="R165" s="47">
        <f>Table_Query_from_Mac10[[#This Row],[Net Unit]]*(1+Table_Query_from_Mac10[[#This Row],[PriceIncreasebyType]])</f>
        <v>23.03</v>
      </c>
      <c r="S165" s="47">
        <f>Table_Query_from_Mac10[[#This Row],[UnitPriceFuture]]*Table_Query_from_Mac10[[#This Row],[qtytoShipFuture]]</f>
        <v>184.24</v>
      </c>
      <c r="T165" s="47">
        <f>ROUND(Table_Query_from_Mac10[[#This Row],[qty_to_ship]]*(1+Table_Query_from_Mac10[[#This Row],[VolumeIncreasebyType]]),0)</f>
        <v>8</v>
      </c>
      <c r="U165" s="47">
        <f>Table_Query_from_Mac10[[#This Row],[qtytoShipFuture]]*Table_Query_from_Mac10[[#This Row],[Future-cost]]</f>
        <v>41.92</v>
      </c>
      <c r="V165" s="47">
        <f>Table_Query_from_Mac10[[#This Row],[qtytoShipFuture]]-Table_Query_from_Mac10[[#This Row],[qty_to_ship]]</f>
        <v>0</v>
      </c>
      <c r="W165" s="47">
        <f>Table_Query_from_Mac10[[#This Row],[UnitPriceFuture]]</f>
        <v>23.03</v>
      </c>
      <c r="X165" s="47">
        <f>Table_Query_from_Mac10[[#This Row],[Unit Increase]]*Table_Query_from_Mac10[[#This Row],[UnitPriceFuture]]</f>
        <v>0</v>
      </c>
      <c r="Y165" s="47">
        <f>Table_Query_from_Mac10[[#This Row],[Unit Increase]]*Table_Query_from_Mac10[[#This Row],[Future-cost]]</f>
        <v>0</v>
      </c>
      <c r="Z165" s="47">
        <f>-(Table_Query_from_Mac10[[#This Row],[Incremental Sales]]+((Table_Query_from_Mac10[[#This Row],[Incremental Sales]]*-(SUM(Summary!$S$8:$S$9)))))*Summary!$S$18</f>
        <v>0</v>
      </c>
      <c r="AA165" s="47">
        <f>IFERROR(Table_Query_from_Mac10[[#This Row],[Incremental Cost]]/Table_Query_from_Mac10[[#This Row],[Incremental Sales]],0)</f>
        <v>0</v>
      </c>
      <c r="AB165" s="47">
        <f>IFERROR(Table_Query_from_Mac10[[#This Row],[TotalCostFuture]]/Table_Query_from_Mac10[[#This Row],[totalsalesFuture]],0)</f>
        <v>0.2275293095961789</v>
      </c>
      <c r="AN165" s="31">
        <v>32</v>
      </c>
      <c r="AO165">
        <f t="shared" si="4"/>
        <v>8</v>
      </c>
      <c r="AQ165" s="31">
        <v>65.8</v>
      </c>
      <c r="AR165">
        <f t="shared" si="5"/>
        <v>23.03</v>
      </c>
    </row>
    <row r="166" spans="1:44" x14ac:dyDescent="0.25">
      <c r="A166">
        <v>90013</v>
      </c>
      <c r="B166">
        <v>6</v>
      </c>
      <c r="C166" t="s">
        <v>86</v>
      </c>
      <c r="D166" t="s">
        <v>79</v>
      </c>
      <c r="E166">
        <v>45</v>
      </c>
      <c r="F166">
        <v>6</v>
      </c>
      <c r="G166">
        <v>12.48</v>
      </c>
      <c r="H166" s="1">
        <v>44852</v>
      </c>
      <c r="I166" s="20">
        <v>0</v>
      </c>
      <c r="J166" s="47">
        <f>Table_Query_from_Mac10[[#This Row],[unit_price]]-(Table_Query_from_Mac10[[#This Row],[unit_price]]*(Table_Query_from_Mac10[[#This Row],[discount_pct]]/100))</f>
        <v>12.48</v>
      </c>
      <c r="K166" s="47">
        <f>Table_Query_from_Mac10[[#This Row],[unit_cost]]</f>
        <v>6</v>
      </c>
      <c r="L166" s="47">
        <f>Table_Query_from_Mac10[[#This Row],[Live-cost]]*(1+Table_Query_from_Mac10[[#This Row],[CogsIncreasebyTYPE]])</f>
        <v>6</v>
      </c>
      <c r="M166" s="47">
        <f>Table_Query_from_Mac10[[#This Row],[Live-cost]]*Table_Query_from_Mac10[[#This Row],[qty_to_ship]]</f>
        <v>270</v>
      </c>
      <c r="N166" s="47">
        <f>IF(Table_Query_from_Mac10[[#This Row],[item_no]]="KDA",-Table_Query_from_Mac10[[#This Row],[unit_price]],Table_Query_from_Mac10[[#This Row],[Net Unit]]*Table_Query_from_Mac10[[#This Row],[qty_to_ship]])</f>
        <v>561.6</v>
      </c>
      <c r="O166" s="47">
        <f>SUMIFS(Summary!C:C,Summary!H:H,Table_Query_from_Mac10[[#This Row],[Juiceoc]])</f>
        <v>0</v>
      </c>
      <c r="P166" s="47">
        <f>SUMIFS(Summary!D:D,Summary!H:H,Table_Query_from_Mac10[[#This Row],[Juiceoc]])</f>
        <v>0</v>
      </c>
      <c r="Q166" s="47">
        <f>SUMIFS(Summary!E:E,Summary!H:H,Table_Query_from_Mac10[[#This Row],[Juiceoc]])</f>
        <v>0</v>
      </c>
      <c r="R166" s="47">
        <f>Table_Query_from_Mac10[[#This Row],[Net Unit]]*(1+Table_Query_from_Mac10[[#This Row],[PriceIncreasebyType]])</f>
        <v>12.48</v>
      </c>
      <c r="S166" s="47">
        <f>Table_Query_from_Mac10[[#This Row],[UnitPriceFuture]]*Table_Query_from_Mac10[[#This Row],[qtytoShipFuture]]</f>
        <v>561.6</v>
      </c>
      <c r="T166" s="47">
        <f>ROUND(Table_Query_from_Mac10[[#This Row],[qty_to_ship]]*(1+Table_Query_from_Mac10[[#This Row],[VolumeIncreasebyType]]),0)</f>
        <v>45</v>
      </c>
      <c r="U166" s="47">
        <f>Table_Query_from_Mac10[[#This Row],[qtytoShipFuture]]*Table_Query_from_Mac10[[#This Row],[Future-cost]]</f>
        <v>270</v>
      </c>
      <c r="V166" s="47">
        <f>Table_Query_from_Mac10[[#This Row],[qtytoShipFuture]]-Table_Query_from_Mac10[[#This Row],[qty_to_ship]]</f>
        <v>0</v>
      </c>
      <c r="W166" s="47">
        <f>Table_Query_from_Mac10[[#This Row],[UnitPriceFuture]]</f>
        <v>12.48</v>
      </c>
      <c r="X166" s="47">
        <f>Table_Query_from_Mac10[[#This Row],[Unit Increase]]*Table_Query_from_Mac10[[#This Row],[UnitPriceFuture]]</f>
        <v>0</v>
      </c>
      <c r="Y166" s="47">
        <f>Table_Query_from_Mac10[[#This Row],[Unit Increase]]*Table_Query_from_Mac10[[#This Row],[Future-cost]]</f>
        <v>0</v>
      </c>
      <c r="Z166" s="47">
        <f>-(Table_Query_from_Mac10[[#This Row],[Incremental Sales]]+((Table_Query_from_Mac10[[#This Row],[Incremental Sales]]*-(SUM(Summary!$S$8:$S$9)))))*Summary!$S$18</f>
        <v>0</v>
      </c>
      <c r="AA166" s="47">
        <f>IFERROR(Table_Query_from_Mac10[[#This Row],[Incremental Cost]]/Table_Query_from_Mac10[[#This Row],[Incremental Sales]],0)</f>
        <v>0</v>
      </c>
      <c r="AB166" s="47">
        <f>IFERROR(Table_Query_from_Mac10[[#This Row],[TotalCostFuture]]/Table_Query_from_Mac10[[#This Row],[totalsalesFuture]],0)</f>
        <v>0.48076923076923073</v>
      </c>
      <c r="AN166" s="30">
        <v>180</v>
      </c>
      <c r="AO166">
        <f t="shared" si="4"/>
        <v>45</v>
      </c>
      <c r="AQ166" s="30">
        <v>35.67</v>
      </c>
      <c r="AR166">
        <f t="shared" si="5"/>
        <v>12.48</v>
      </c>
    </row>
    <row r="167" spans="1:44" x14ac:dyDescent="0.25">
      <c r="A167">
        <v>90013</v>
      </c>
      <c r="B167">
        <v>7</v>
      </c>
      <c r="C167" t="s">
        <v>86</v>
      </c>
      <c r="D167" t="s">
        <v>79</v>
      </c>
      <c r="E167">
        <v>60</v>
      </c>
      <c r="F167">
        <v>7.04</v>
      </c>
      <c r="G167">
        <v>15.34</v>
      </c>
      <c r="H167" s="1">
        <v>44852</v>
      </c>
      <c r="I167" s="20">
        <v>0</v>
      </c>
      <c r="J167" s="47">
        <f>Table_Query_from_Mac10[[#This Row],[unit_price]]-(Table_Query_from_Mac10[[#This Row],[unit_price]]*(Table_Query_from_Mac10[[#This Row],[discount_pct]]/100))</f>
        <v>15.34</v>
      </c>
      <c r="K167" s="47">
        <f>Table_Query_from_Mac10[[#This Row],[unit_cost]]</f>
        <v>7.04</v>
      </c>
      <c r="L167" s="47">
        <f>Table_Query_from_Mac10[[#This Row],[Live-cost]]*(1+Table_Query_from_Mac10[[#This Row],[CogsIncreasebyTYPE]])</f>
        <v>7.04</v>
      </c>
      <c r="M167" s="47">
        <f>Table_Query_from_Mac10[[#This Row],[Live-cost]]*Table_Query_from_Mac10[[#This Row],[qty_to_ship]]</f>
        <v>422.4</v>
      </c>
      <c r="N167" s="47">
        <f>IF(Table_Query_from_Mac10[[#This Row],[item_no]]="KDA",-Table_Query_from_Mac10[[#This Row],[unit_price]],Table_Query_from_Mac10[[#This Row],[Net Unit]]*Table_Query_from_Mac10[[#This Row],[qty_to_ship]])</f>
        <v>920.4</v>
      </c>
      <c r="O167" s="47">
        <f>SUMIFS(Summary!C:C,Summary!H:H,Table_Query_from_Mac10[[#This Row],[Juiceoc]])</f>
        <v>0</v>
      </c>
      <c r="P167" s="47">
        <f>SUMIFS(Summary!D:D,Summary!H:H,Table_Query_from_Mac10[[#This Row],[Juiceoc]])</f>
        <v>0</v>
      </c>
      <c r="Q167" s="47">
        <f>SUMIFS(Summary!E:E,Summary!H:H,Table_Query_from_Mac10[[#This Row],[Juiceoc]])</f>
        <v>0</v>
      </c>
      <c r="R167" s="47">
        <f>Table_Query_from_Mac10[[#This Row],[Net Unit]]*(1+Table_Query_from_Mac10[[#This Row],[PriceIncreasebyType]])</f>
        <v>15.34</v>
      </c>
      <c r="S167" s="47">
        <f>Table_Query_from_Mac10[[#This Row],[UnitPriceFuture]]*Table_Query_from_Mac10[[#This Row],[qtytoShipFuture]]</f>
        <v>920.4</v>
      </c>
      <c r="T167" s="47">
        <f>ROUND(Table_Query_from_Mac10[[#This Row],[qty_to_ship]]*(1+Table_Query_from_Mac10[[#This Row],[VolumeIncreasebyType]]),0)</f>
        <v>60</v>
      </c>
      <c r="U167" s="47">
        <f>Table_Query_from_Mac10[[#This Row],[qtytoShipFuture]]*Table_Query_from_Mac10[[#This Row],[Future-cost]]</f>
        <v>422.4</v>
      </c>
      <c r="V167" s="47">
        <f>Table_Query_from_Mac10[[#This Row],[qtytoShipFuture]]-Table_Query_from_Mac10[[#This Row],[qty_to_ship]]</f>
        <v>0</v>
      </c>
      <c r="W167" s="47">
        <f>Table_Query_from_Mac10[[#This Row],[UnitPriceFuture]]</f>
        <v>15.34</v>
      </c>
      <c r="X167" s="47">
        <f>Table_Query_from_Mac10[[#This Row],[Unit Increase]]*Table_Query_from_Mac10[[#This Row],[UnitPriceFuture]]</f>
        <v>0</v>
      </c>
      <c r="Y167" s="47">
        <f>Table_Query_from_Mac10[[#This Row],[Unit Increase]]*Table_Query_from_Mac10[[#This Row],[Future-cost]]</f>
        <v>0</v>
      </c>
      <c r="Z167" s="47">
        <f>-(Table_Query_from_Mac10[[#This Row],[Incremental Sales]]+((Table_Query_from_Mac10[[#This Row],[Incremental Sales]]*-(SUM(Summary!$S$8:$S$9)))))*Summary!$S$18</f>
        <v>0</v>
      </c>
      <c r="AA167" s="47">
        <f>IFERROR(Table_Query_from_Mac10[[#This Row],[Incremental Cost]]/Table_Query_from_Mac10[[#This Row],[Incremental Sales]],0)</f>
        <v>0</v>
      </c>
      <c r="AB167" s="47">
        <f>IFERROR(Table_Query_from_Mac10[[#This Row],[TotalCostFuture]]/Table_Query_from_Mac10[[#This Row],[totalsalesFuture]],0)</f>
        <v>0.45893089960886568</v>
      </c>
      <c r="AN167" s="31">
        <v>240</v>
      </c>
      <c r="AO167">
        <f t="shared" si="4"/>
        <v>60</v>
      </c>
      <c r="AQ167" s="31">
        <v>43.83</v>
      </c>
      <c r="AR167">
        <f t="shared" si="5"/>
        <v>15.34</v>
      </c>
    </row>
    <row r="168" spans="1:44" x14ac:dyDescent="0.25">
      <c r="A168">
        <v>90013</v>
      </c>
      <c r="B168">
        <v>8</v>
      </c>
      <c r="C168" t="s">
        <v>86</v>
      </c>
      <c r="D168" t="s">
        <v>79</v>
      </c>
      <c r="E168">
        <v>70</v>
      </c>
      <c r="F168">
        <v>8.41</v>
      </c>
      <c r="G168">
        <v>18.3</v>
      </c>
      <c r="H168" s="1">
        <v>44852</v>
      </c>
      <c r="I168" s="20">
        <v>0</v>
      </c>
      <c r="J168" s="47">
        <f>Table_Query_from_Mac10[[#This Row],[unit_price]]-(Table_Query_from_Mac10[[#This Row],[unit_price]]*(Table_Query_from_Mac10[[#This Row],[discount_pct]]/100))</f>
        <v>18.3</v>
      </c>
      <c r="K168" s="47">
        <f>Table_Query_from_Mac10[[#This Row],[unit_cost]]</f>
        <v>8.41</v>
      </c>
      <c r="L168" s="47">
        <f>Table_Query_from_Mac10[[#This Row],[Live-cost]]*(1+Table_Query_from_Mac10[[#This Row],[CogsIncreasebyTYPE]])</f>
        <v>8.41</v>
      </c>
      <c r="M168" s="47">
        <f>Table_Query_from_Mac10[[#This Row],[Live-cost]]*Table_Query_from_Mac10[[#This Row],[qty_to_ship]]</f>
        <v>588.70000000000005</v>
      </c>
      <c r="N168" s="47">
        <f>IF(Table_Query_from_Mac10[[#This Row],[item_no]]="KDA",-Table_Query_from_Mac10[[#This Row],[unit_price]],Table_Query_from_Mac10[[#This Row],[Net Unit]]*Table_Query_from_Mac10[[#This Row],[qty_to_ship]])</f>
        <v>1281</v>
      </c>
      <c r="O168" s="47">
        <f>SUMIFS(Summary!C:C,Summary!H:H,Table_Query_from_Mac10[[#This Row],[Juiceoc]])</f>
        <v>0</v>
      </c>
      <c r="P168" s="47">
        <f>SUMIFS(Summary!D:D,Summary!H:H,Table_Query_from_Mac10[[#This Row],[Juiceoc]])</f>
        <v>0</v>
      </c>
      <c r="Q168" s="47">
        <f>SUMIFS(Summary!E:E,Summary!H:H,Table_Query_from_Mac10[[#This Row],[Juiceoc]])</f>
        <v>0</v>
      </c>
      <c r="R168" s="47">
        <f>Table_Query_from_Mac10[[#This Row],[Net Unit]]*(1+Table_Query_from_Mac10[[#This Row],[PriceIncreasebyType]])</f>
        <v>18.3</v>
      </c>
      <c r="S168" s="47">
        <f>Table_Query_from_Mac10[[#This Row],[UnitPriceFuture]]*Table_Query_from_Mac10[[#This Row],[qtytoShipFuture]]</f>
        <v>1281</v>
      </c>
      <c r="T168" s="47">
        <f>ROUND(Table_Query_from_Mac10[[#This Row],[qty_to_ship]]*(1+Table_Query_from_Mac10[[#This Row],[VolumeIncreasebyType]]),0)</f>
        <v>70</v>
      </c>
      <c r="U168" s="47">
        <f>Table_Query_from_Mac10[[#This Row],[qtytoShipFuture]]*Table_Query_from_Mac10[[#This Row],[Future-cost]]</f>
        <v>588.70000000000005</v>
      </c>
      <c r="V168" s="47">
        <f>Table_Query_from_Mac10[[#This Row],[qtytoShipFuture]]-Table_Query_from_Mac10[[#This Row],[qty_to_ship]]</f>
        <v>0</v>
      </c>
      <c r="W168" s="47">
        <f>Table_Query_from_Mac10[[#This Row],[UnitPriceFuture]]</f>
        <v>18.3</v>
      </c>
      <c r="X168" s="47">
        <f>Table_Query_from_Mac10[[#This Row],[Unit Increase]]*Table_Query_from_Mac10[[#This Row],[UnitPriceFuture]]</f>
        <v>0</v>
      </c>
      <c r="Y168" s="47">
        <f>Table_Query_from_Mac10[[#This Row],[Unit Increase]]*Table_Query_from_Mac10[[#This Row],[Future-cost]]</f>
        <v>0</v>
      </c>
      <c r="Z168" s="47">
        <f>-(Table_Query_from_Mac10[[#This Row],[Incremental Sales]]+((Table_Query_from_Mac10[[#This Row],[Incremental Sales]]*-(SUM(Summary!$S$8:$S$9)))))*Summary!$S$18</f>
        <v>0</v>
      </c>
      <c r="AA168" s="47">
        <f>IFERROR(Table_Query_from_Mac10[[#This Row],[Incremental Cost]]/Table_Query_from_Mac10[[#This Row],[Incremental Sales]],0)</f>
        <v>0</v>
      </c>
      <c r="AB168" s="47">
        <f>IFERROR(Table_Query_from_Mac10[[#This Row],[TotalCostFuture]]/Table_Query_from_Mac10[[#This Row],[totalsalesFuture]],0)</f>
        <v>0.45956284153005467</v>
      </c>
      <c r="AN168" s="30">
        <v>280</v>
      </c>
      <c r="AO168">
        <f t="shared" si="4"/>
        <v>70</v>
      </c>
      <c r="AQ168" s="30">
        <v>52.29</v>
      </c>
      <c r="AR168">
        <f t="shared" si="5"/>
        <v>18.3</v>
      </c>
    </row>
    <row r="169" spans="1:44" x14ac:dyDescent="0.25">
      <c r="A169">
        <v>90013</v>
      </c>
      <c r="B169">
        <v>9</v>
      </c>
      <c r="C169" t="s">
        <v>86</v>
      </c>
      <c r="D169" t="s">
        <v>79</v>
      </c>
      <c r="E169">
        <v>15</v>
      </c>
      <c r="F169">
        <v>9.66</v>
      </c>
      <c r="G169">
        <v>22.53</v>
      </c>
      <c r="H169" s="1">
        <v>44852</v>
      </c>
      <c r="I169" s="20">
        <v>0</v>
      </c>
      <c r="J169" s="47">
        <f>Table_Query_from_Mac10[[#This Row],[unit_price]]-(Table_Query_from_Mac10[[#This Row],[unit_price]]*(Table_Query_from_Mac10[[#This Row],[discount_pct]]/100))</f>
        <v>22.53</v>
      </c>
      <c r="K169" s="47">
        <f>Table_Query_from_Mac10[[#This Row],[unit_cost]]</f>
        <v>9.66</v>
      </c>
      <c r="L169" s="47">
        <f>Table_Query_from_Mac10[[#This Row],[Live-cost]]*(1+Table_Query_from_Mac10[[#This Row],[CogsIncreasebyTYPE]])</f>
        <v>9.66</v>
      </c>
      <c r="M169" s="47">
        <f>Table_Query_from_Mac10[[#This Row],[Live-cost]]*Table_Query_from_Mac10[[#This Row],[qty_to_ship]]</f>
        <v>144.9</v>
      </c>
      <c r="N169" s="47">
        <f>IF(Table_Query_from_Mac10[[#This Row],[item_no]]="KDA",-Table_Query_from_Mac10[[#This Row],[unit_price]],Table_Query_from_Mac10[[#This Row],[Net Unit]]*Table_Query_from_Mac10[[#This Row],[qty_to_ship]])</f>
        <v>337.95000000000005</v>
      </c>
      <c r="O169" s="47">
        <f>SUMIFS(Summary!C:C,Summary!H:H,Table_Query_from_Mac10[[#This Row],[Juiceoc]])</f>
        <v>0</v>
      </c>
      <c r="P169" s="47">
        <f>SUMIFS(Summary!D:D,Summary!H:H,Table_Query_from_Mac10[[#This Row],[Juiceoc]])</f>
        <v>0</v>
      </c>
      <c r="Q169" s="47">
        <f>SUMIFS(Summary!E:E,Summary!H:H,Table_Query_from_Mac10[[#This Row],[Juiceoc]])</f>
        <v>0</v>
      </c>
      <c r="R169" s="47">
        <f>Table_Query_from_Mac10[[#This Row],[Net Unit]]*(1+Table_Query_from_Mac10[[#This Row],[PriceIncreasebyType]])</f>
        <v>22.53</v>
      </c>
      <c r="S169" s="47">
        <f>Table_Query_from_Mac10[[#This Row],[UnitPriceFuture]]*Table_Query_from_Mac10[[#This Row],[qtytoShipFuture]]</f>
        <v>337.95000000000005</v>
      </c>
      <c r="T169" s="47">
        <f>ROUND(Table_Query_from_Mac10[[#This Row],[qty_to_ship]]*(1+Table_Query_from_Mac10[[#This Row],[VolumeIncreasebyType]]),0)</f>
        <v>15</v>
      </c>
      <c r="U169" s="47">
        <f>Table_Query_from_Mac10[[#This Row],[qtytoShipFuture]]*Table_Query_from_Mac10[[#This Row],[Future-cost]]</f>
        <v>144.9</v>
      </c>
      <c r="V169" s="47">
        <f>Table_Query_from_Mac10[[#This Row],[qtytoShipFuture]]-Table_Query_from_Mac10[[#This Row],[qty_to_ship]]</f>
        <v>0</v>
      </c>
      <c r="W169" s="47">
        <f>Table_Query_from_Mac10[[#This Row],[UnitPriceFuture]]</f>
        <v>22.53</v>
      </c>
      <c r="X169" s="47">
        <f>Table_Query_from_Mac10[[#This Row],[Unit Increase]]*Table_Query_from_Mac10[[#This Row],[UnitPriceFuture]]</f>
        <v>0</v>
      </c>
      <c r="Y169" s="47">
        <f>Table_Query_from_Mac10[[#This Row],[Unit Increase]]*Table_Query_from_Mac10[[#This Row],[Future-cost]]</f>
        <v>0</v>
      </c>
      <c r="Z169" s="47">
        <f>-(Table_Query_from_Mac10[[#This Row],[Incremental Sales]]+((Table_Query_from_Mac10[[#This Row],[Incremental Sales]]*-(SUM(Summary!$S$8:$S$9)))))*Summary!$S$18</f>
        <v>0</v>
      </c>
      <c r="AA169" s="47">
        <f>IFERROR(Table_Query_from_Mac10[[#This Row],[Incremental Cost]]/Table_Query_from_Mac10[[#This Row],[Incremental Sales]],0)</f>
        <v>0</v>
      </c>
      <c r="AB169" s="47">
        <f>IFERROR(Table_Query_from_Mac10[[#This Row],[TotalCostFuture]]/Table_Query_from_Mac10[[#This Row],[totalsalesFuture]],0)</f>
        <v>0.42876165113182418</v>
      </c>
      <c r="AN169" s="31">
        <v>60</v>
      </c>
      <c r="AO169">
        <f t="shared" si="4"/>
        <v>15</v>
      </c>
      <c r="AQ169" s="31">
        <v>64.38</v>
      </c>
      <c r="AR169">
        <f t="shared" si="5"/>
        <v>22.53</v>
      </c>
    </row>
    <row r="170" spans="1:44" x14ac:dyDescent="0.25">
      <c r="A170">
        <v>90013</v>
      </c>
      <c r="B170">
        <v>10</v>
      </c>
      <c r="C170" t="s">
        <v>86</v>
      </c>
      <c r="D170" t="s">
        <v>79</v>
      </c>
      <c r="E170">
        <v>8</v>
      </c>
      <c r="F170">
        <v>11.29</v>
      </c>
      <c r="G170">
        <v>27.14</v>
      </c>
      <c r="H170" s="1">
        <v>44852</v>
      </c>
      <c r="I170" s="20">
        <v>0</v>
      </c>
      <c r="J170" s="47">
        <f>Table_Query_from_Mac10[[#This Row],[unit_price]]-(Table_Query_from_Mac10[[#This Row],[unit_price]]*(Table_Query_from_Mac10[[#This Row],[discount_pct]]/100))</f>
        <v>27.14</v>
      </c>
      <c r="K170" s="47">
        <f>Table_Query_from_Mac10[[#This Row],[unit_cost]]</f>
        <v>11.29</v>
      </c>
      <c r="L170" s="47">
        <f>Table_Query_from_Mac10[[#This Row],[Live-cost]]*(1+Table_Query_from_Mac10[[#This Row],[CogsIncreasebyTYPE]])</f>
        <v>11.29</v>
      </c>
      <c r="M170" s="47">
        <f>Table_Query_from_Mac10[[#This Row],[Live-cost]]*Table_Query_from_Mac10[[#This Row],[qty_to_ship]]</f>
        <v>90.32</v>
      </c>
      <c r="N170" s="47">
        <f>IF(Table_Query_from_Mac10[[#This Row],[item_no]]="KDA",-Table_Query_from_Mac10[[#This Row],[unit_price]],Table_Query_from_Mac10[[#This Row],[Net Unit]]*Table_Query_from_Mac10[[#This Row],[qty_to_ship]])</f>
        <v>217.12</v>
      </c>
      <c r="O170" s="47">
        <f>SUMIFS(Summary!C:C,Summary!H:H,Table_Query_from_Mac10[[#This Row],[Juiceoc]])</f>
        <v>0</v>
      </c>
      <c r="P170" s="47">
        <f>SUMIFS(Summary!D:D,Summary!H:H,Table_Query_from_Mac10[[#This Row],[Juiceoc]])</f>
        <v>0</v>
      </c>
      <c r="Q170" s="47">
        <f>SUMIFS(Summary!E:E,Summary!H:H,Table_Query_from_Mac10[[#This Row],[Juiceoc]])</f>
        <v>0</v>
      </c>
      <c r="R170" s="47">
        <f>Table_Query_from_Mac10[[#This Row],[Net Unit]]*(1+Table_Query_from_Mac10[[#This Row],[PriceIncreasebyType]])</f>
        <v>27.14</v>
      </c>
      <c r="S170" s="47">
        <f>Table_Query_from_Mac10[[#This Row],[UnitPriceFuture]]*Table_Query_from_Mac10[[#This Row],[qtytoShipFuture]]</f>
        <v>217.12</v>
      </c>
      <c r="T170" s="47">
        <f>ROUND(Table_Query_from_Mac10[[#This Row],[qty_to_ship]]*(1+Table_Query_from_Mac10[[#This Row],[VolumeIncreasebyType]]),0)</f>
        <v>8</v>
      </c>
      <c r="U170" s="47">
        <f>Table_Query_from_Mac10[[#This Row],[qtytoShipFuture]]*Table_Query_from_Mac10[[#This Row],[Future-cost]]</f>
        <v>90.32</v>
      </c>
      <c r="V170" s="47">
        <f>Table_Query_from_Mac10[[#This Row],[qtytoShipFuture]]-Table_Query_from_Mac10[[#This Row],[qty_to_ship]]</f>
        <v>0</v>
      </c>
      <c r="W170" s="47">
        <f>Table_Query_from_Mac10[[#This Row],[UnitPriceFuture]]</f>
        <v>27.14</v>
      </c>
      <c r="X170" s="47">
        <f>Table_Query_from_Mac10[[#This Row],[Unit Increase]]*Table_Query_from_Mac10[[#This Row],[UnitPriceFuture]]</f>
        <v>0</v>
      </c>
      <c r="Y170" s="47">
        <f>Table_Query_from_Mac10[[#This Row],[Unit Increase]]*Table_Query_from_Mac10[[#This Row],[Future-cost]]</f>
        <v>0</v>
      </c>
      <c r="Z170" s="47">
        <f>-(Table_Query_from_Mac10[[#This Row],[Incremental Sales]]+((Table_Query_from_Mac10[[#This Row],[Incremental Sales]]*-(SUM(Summary!$S$8:$S$9)))))*Summary!$S$18</f>
        <v>0</v>
      </c>
      <c r="AA170" s="47">
        <f>IFERROR(Table_Query_from_Mac10[[#This Row],[Incremental Cost]]/Table_Query_from_Mac10[[#This Row],[Incremental Sales]],0)</f>
        <v>0</v>
      </c>
      <c r="AB170" s="47">
        <f>IFERROR(Table_Query_from_Mac10[[#This Row],[TotalCostFuture]]/Table_Query_from_Mac10[[#This Row],[totalsalesFuture]],0)</f>
        <v>0.41599115696389088</v>
      </c>
      <c r="AN170" s="30">
        <v>30</v>
      </c>
      <c r="AO170">
        <f t="shared" si="4"/>
        <v>8</v>
      </c>
      <c r="AQ170" s="30">
        <v>77.53</v>
      </c>
      <c r="AR170">
        <f t="shared" si="5"/>
        <v>27.14</v>
      </c>
    </row>
    <row r="171" spans="1:44" x14ac:dyDescent="0.25">
      <c r="A171">
        <v>90014</v>
      </c>
      <c r="B171">
        <v>1</v>
      </c>
      <c r="C171" t="s">
        <v>55</v>
      </c>
      <c r="D171" t="s">
        <v>81</v>
      </c>
      <c r="E171">
        <v>7</v>
      </c>
      <c r="F171">
        <v>9.06</v>
      </c>
      <c r="G171">
        <v>22.99</v>
      </c>
      <c r="H171" s="1">
        <v>44837</v>
      </c>
      <c r="I171" s="20">
        <v>0</v>
      </c>
      <c r="J171" s="47">
        <f>Table_Query_from_Mac10[[#This Row],[unit_price]]-(Table_Query_from_Mac10[[#This Row],[unit_price]]*(Table_Query_from_Mac10[[#This Row],[discount_pct]]/100))</f>
        <v>22.99</v>
      </c>
      <c r="K171" s="47">
        <f>Table_Query_from_Mac10[[#This Row],[unit_cost]]</f>
        <v>9.06</v>
      </c>
      <c r="L171" s="47">
        <f>Table_Query_from_Mac10[[#This Row],[Live-cost]]*(1+Table_Query_from_Mac10[[#This Row],[CogsIncreasebyTYPE]])</f>
        <v>9.06</v>
      </c>
      <c r="M171" s="47">
        <f>Table_Query_from_Mac10[[#This Row],[Live-cost]]*Table_Query_from_Mac10[[#This Row],[qty_to_ship]]</f>
        <v>63.42</v>
      </c>
      <c r="N171" s="47">
        <f>IF(Table_Query_from_Mac10[[#This Row],[item_no]]="KDA",-Table_Query_from_Mac10[[#This Row],[unit_price]],Table_Query_from_Mac10[[#This Row],[Net Unit]]*Table_Query_from_Mac10[[#This Row],[qty_to_ship]])</f>
        <v>160.92999999999998</v>
      </c>
      <c r="O171" s="47">
        <f>SUMIFS(Summary!C:C,Summary!H:H,Table_Query_from_Mac10[[#This Row],[Juiceoc]])</f>
        <v>0</v>
      </c>
      <c r="P171" s="47">
        <f>SUMIFS(Summary!D:D,Summary!H:H,Table_Query_from_Mac10[[#This Row],[Juiceoc]])</f>
        <v>0</v>
      </c>
      <c r="Q171" s="47">
        <f>SUMIFS(Summary!E:E,Summary!H:H,Table_Query_from_Mac10[[#This Row],[Juiceoc]])</f>
        <v>0</v>
      </c>
      <c r="R171" s="47">
        <f>Table_Query_from_Mac10[[#This Row],[Net Unit]]*(1+Table_Query_from_Mac10[[#This Row],[PriceIncreasebyType]])</f>
        <v>22.99</v>
      </c>
      <c r="S171" s="47">
        <f>Table_Query_from_Mac10[[#This Row],[UnitPriceFuture]]*Table_Query_from_Mac10[[#This Row],[qtytoShipFuture]]</f>
        <v>160.92999999999998</v>
      </c>
      <c r="T171" s="47">
        <f>ROUND(Table_Query_from_Mac10[[#This Row],[qty_to_ship]]*(1+Table_Query_from_Mac10[[#This Row],[VolumeIncreasebyType]]),0)</f>
        <v>7</v>
      </c>
      <c r="U171" s="47">
        <f>Table_Query_from_Mac10[[#This Row],[qtytoShipFuture]]*Table_Query_from_Mac10[[#This Row],[Future-cost]]</f>
        <v>63.42</v>
      </c>
      <c r="V171" s="47">
        <f>Table_Query_from_Mac10[[#This Row],[qtytoShipFuture]]-Table_Query_from_Mac10[[#This Row],[qty_to_ship]]</f>
        <v>0</v>
      </c>
      <c r="W171" s="47">
        <f>Table_Query_from_Mac10[[#This Row],[UnitPriceFuture]]</f>
        <v>22.99</v>
      </c>
      <c r="X171" s="47">
        <f>Table_Query_from_Mac10[[#This Row],[Unit Increase]]*Table_Query_from_Mac10[[#This Row],[UnitPriceFuture]]</f>
        <v>0</v>
      </c>
      <c r="Y171" s="47">
        <f>Table_Query_from_Mac10[[#This Row],[Unit Increase]]*Table_Query_from_Mac10[[#This Row],[Future-cost]]</f>
        <v>0</v>
      </c>
      <c r="Z171" s="47">
        <f>-(Table_Query_from_Mac10[[#This Row],[Incremental Sales]]+((Table_Query_from_Mac10[[#This Row],[Incremental Sales]]*-(SUM(Summary!$S$8:$S$9)))))*Summary!$S$18</f>
        <v>0</v>
      </c>
      <c r="AA171" s="47">
        <f>IFERROR(Table_Query_from_Mac10[[#This Row],[Incremental Cost]]/Table_Query_from_Mac10[[#This Row],[Incremental Sales]],0)</f>
        <v>0</v>
      </c>
      <c r="AB171" s="47">
        <f>IFERROR(Table_Query_from_Mac10[[#This Row],[TotalCostFuture]]/Table_Query_from_Mac10[[#This Row],[totalsalesFuture]],0)</f>
        <v>0.3940843845150066</v>
      </c>
      <c r="AN171" s="31">
        <v>28</v>
      </c>
      <c r="AO171">
        <f t="shared" si="4"/>
        <v>7</v>
      </c>
      <c r="AQ171" s="31">
        <v>65.680000000000007</v>
      </c>
      <c r="AR171">
        <f t="shared" si="5"/>
        <v>22.99</v>
      </c>
    </row>
    <row r="172" spans="1:44" x14ac:dyDescent="0.25">
      <c r="A172">
        <v>90014</v>
      </c>
      <c r="B172">
        <v>2</v>
      </c>
      <c r="C172" t="s">
        <v>55</v>
      </c>
      <c r="D172" t="s">
        <v>81</v>
      </c>
      <c r="E172">
        <v>4</v>
      </c>
      <c r="F172">
        <v>12.1</v>
      </c>
      <c r="G172">
        <v>31.85</v>
      </c>
      <c r="H172" s="1">
        <v>44837</v>
      </c>
      <c r="I172" s="20">
        <v>0</v>
      </c>
      <c r="J172" s="47">
        <f>Table_Query_from_Mac10[[#This Row],[unit_price]]-(Table_Query_from_Mac10[[#This Row],[unit_price]]*(Table_Query_from_Mac10[[#This Row],[discount_pct]]/100))</f>
        <v>31.85</v>
      </c>
      <c r="K172" s="47">
        <f>Table_Query_from_Mac10[[#This Row],[unit_cost]]</f>
        <v>12.1</v>
      </c>
      <c r="L172" s="47">
        <f>Table_Query_from_Mac10[[#This Row],[Live-cost]]*(1+Table_Query_from_Mac10[[#This Row],[CogsIncreasebyTYPE]])</f>
        <v>12.1</v>
      </c>
      <c r="M172" s="47">
        <f>Table_Query_from_Mac10[[#This Row],[Live-cost]]*Table_Query_from_Mac10[[#This Row],[qty_to_ship]]</f>
        <v>48.4</v>
      </c>
      <c r="N172" s="47">
        <f>IF(Table_Query_from_Mac10[[#This Row],[item_no]]="KDA",-Table_Query_from_Mac10[[#This Row],[unit_price]],Table_Query_from_Mac10[[#This Row],[Net Unit]]*Table_Query_from_Mac10[[#This Row],[qty_to_ship]])</f>
        <v>127.4</v>
      </c>
      <c r="O172" s="47">
        <f>SUMIFS(Summary!C:C,Summary!H:H,Table_Query_from_Mac10[[#This Row],[Juiceoc]])</f>
        <v>0</v>
      </c>
      <c r="P172" s="47">
        <f>SUMIFS(Summary!D:D,Summary!H:H,Table_Query_from_Mac10[[#This Row],[Juiceoc]])</f>
        <v>0</v>
      </c>
      <c r="Q172" s="47">
        <f>SUMIFS(Summary!E:E,Summary!H:H,Table_Query_from_Mac10[[#This Row],[Juiceoc]])</f>
        <v>0</v>
      </c>
      <c r="R172" s="47">
        <f>Table_Query_from_Mac10[[#This Row],[Net Unit]]*(1+Table_Query_from_Mac10[[#This Row],[PriceIncreasebyType]])</f>
        <v>31.85</v>
      </c>
      <c r="S172" s="47">
        <f>Table_Query_from_Mac10[[#This Row],[UnitPriceFuture]]*Table_Query_from_Mac10[[#This Row],[qtytoShipFuture]]</f>
        <v>127.4</v>
      </c>
      <c r="T172" s="47">
        <f>ROUND(Table_Query_from_Mac10[[#This Row],[qty_to_ship]]*(1+Table_Query_from_Mac10[[#This Row],[VolumeIncreasebyType]]),0)</f>
        <v>4</v>
      </c>
      <c r="U172" s="47">
        <f>Table_Query_from_Mac10[[#This Row],[qtytoShipFuture]]*Table_Query_from_Mac10[[#This Row],[Future-cost]]</f>
        <v>48.4</v>
      </c>
      <c r="V172" s="47">
        <f>Table_Query_from_Mac10[[#This Row],[qtytoShipFuture]]-Table_Query_from_Mac10[[#This Row],[qty_to_ship]]</f>
        <v>0</v>
      </c>
      <c r="W172" s="47">
        <f>Table_Query_from_Mac10[[#This Row],[UnitPriceFuture]]</f>
        <v>31.85</v>
      </c>
      <c r="X172" s="47">
        <f>Table_Query_from_Mac10[[#This Row],[Unit Increase]]*Table_Query_from_Mac10[[#This Row],[UnitPriceFuture]]</f>
        <v>0</v>
      </c>
      <c r="Y172" s="47">
        <f>Table_Query_from_Mac10[[#This Row],[Unit Increase]]*Table_Query_from_Mac10[[#This Row],[Future-cost]]</f>
        <v>0</v>
      </c>
      <c r="Z172" s="47">
        <f>-(Table_Query_from_Mac10[[#This Row],[Incremental Sales]]+((Table_Query_from_Mac10[[#This Row],[Incremental Sales]]*-(SUM(Summary!$S$8:$S$9)))))*Summary!$S$18</f>
        <v>0</v>
      </c>
      <c r="AA172" s="47">
        <f>IFERROR(Table_Query_from_Mac10[[#This Row],[Incremental Cost]]/Table_Query_from_Mac10[[#This Row],[Incremental Sales]],0)</f>
        <v>0</v>
      </c>
      <c r="AB172" s="47">
        <f>IFERROR(Table_Query_from_Mac10[[#This Row],[TotalCostFuture]]/Table_Query_from_Mac10[[#This Row],[totalsalesFuture]],0)</f>
        <v>0.37990580847723704</v>
      </c>
      <c r="AN172" s="30">
        <v>15</v>
      </c>
      <c r="AO172">
        <f t="shared" si="4"/>
        <v>4</v>
      </c>
      <c r="AQ172" s="30">
        <v>90.99</v>
      </c>
      <c r="AR172">
        <f t="shared" si="5"/>
        <v>31.85</v>
      </c>
    </row>
    <row r="173" spans="1:44" x14ac:dyDescent="0.25">
      <c r="A173">
        <v>90014</v>
      </c>
      <c r="B173">
        <v>3</v>
      </c>
      <c r="C173" t="s">
        <v>55</v>
      </c>
      <c r="D173" t="s">
        <v>81</v>
      </c>
      <c r="E173">
        <v>3</v>
      </c>
      <c r="F173">
        <v>17.62</v>
      </c>
      <c r="G173">
        <v>56.79</v>
      </c>
      <c r="H173" s="1">
        <v>44837</v>
      </c>
      <c r="I173" s="20">
        <v>0</v>
      </c>
      <c r="J173" s="47">
        <f>Table_Query_from_Mac10[[#This Row],[unit_price]]-(Table_Query_from_Mac10[[#This Row],[unit_price]]*(Table_Query_from_Mac10[[#This Row],[discount_pct]]/100))</f>
        <v>56.79</v>
      </c>
      <c r="K173" s="47">
        <f>Table_Query_from_Mac10[[#This Row],[unit_cost]]</f>
        <v>17.62</v>
      </c>
      <c r="L173" s="47">
        <f>Table_Query_from_Mac10[[#This Row],[Live-cost]]*(1+Table_Query_from_Mac10[[#This Row],[CogsIncreasebyTYPE]])</f>
        <v>17.62</v>
      </c>
      <c r="M173" s="47">
        <f>Table_Query_from_Mac10[[#This Row],[Live-cost]]*Table_Query_from_Mac10[[#This Row],[qty_to_ship]]</f>
        <v>52.86</v>
      </c>
      <c r="N173" s="47">
        <f>IF(Table_Query_from_Mac10[[#This Row],[item_no]]="KDA",-Table_Query_from_Mac10[[#This Row],[unit_price]],Table_Query_from_Mac10[[#This Row],[Net Unit]]*Table_Query_from_Mac10[[#This Row],[qty_to_ship]])</f>
        <v>170.37</v>
      </c>
      <c r="O173" s="47">
        <f>SUMIFS(Summary!C:C,Summary!H:H,Table_Query_from_Mac10[[#This Row],[Juiceoc]])</f>
        <v>0</v>
      </c>
      <c r="P173" s="47">
        <f>SUMIFS(Summary!D:D,Summary!H:H,Table_Query_from_Mac10[[#This Row],[Juiceoc]])</f>
        <v>0</v>
      </c>
      <c r="Q173" s="47">
        <f>SUMIFS(Summary!E:E,Summary!H:H,Table_Query_from_Mac10[[#This Row],[Juiceoc]])</f>
        <v>0</v>
      </c>
      <c r="R173" s="47">
        <f>Table_Query_from_Mac10[[#This Row],[Net Unit]]*(1+Table_Query_from_Mac10[[#This Row],[PriceIncreasebyType]])</f>
        <v>56.79</v>
      </c>
      <c r="S173" s="47">
        <f>Table_Query_from_Mac10[[#This Row],[UnitPriceFuture]]*Table_Query_from_Mac10[[#This Row],[qtytoShipFuture]]</f>
        <v>170.37</v>
      </c>
      <c r="T173" s="47">
        <f>ROUND(Table_Query_from_Mac10[[#This Row],[qty_to_ship]]*(1+Table_Query_from_Mac10[[#This Row],[VolumeIncreasebyType]]),0)</f>
        <v>3</v>
      </c>
      <c r="U173" s="47">
        <f>Table_Query_from_Mac10[[#This Row],[qtytoShipFuture]]*Table_Query_from_Mac10[[#This Row],[Future-cost]]</f>
        <v>52.86</v>
      </c>
      <c r="V173" s="47">
        <f>Table_Query_from_Mac10[[#This Row],[qtytoShipFuture]]-Table_Query_from_Mac10[[#This Row],[qty_to_ship]]</f>
        <v>0</v>
      </c>
      <c r="W173" s="47">
        <f>Table_Query_from_Mac10[[#This Row],[UnitPriceFuture]]</f>
        <v>56.79</v>
      </c>
      <c r="X173" s="47">
        <f>Table_Query_from_Mac10[[#This Row],[Unit Increase]]*Table_Query_from_Mac10[[#This Row],[UnitPriceFuture]]</f>
        <v>0</v>
      </c>
      <c r="Y173" s="47">
        <f>Table_Query_from_Mac10[[#This Row],[Unit Increase]]*Table_Query_from_Mac10[[#This Row],[Future-cost]]</f>
        <v>0</v>
      </c>
      <c r="Z173" s="47">
        <f>-(Table_Query_from_Mac10[[#This Row],[Incremental Sales]]+((Table_Query_from_Mac10[[#This Row],[Incremental Sales]]*-(SUM(Summary!$S$8:$S$9)))))*Summary!$S$18</f>
        <v>0</v>
      </c>
      <c r="AA173" s="47">
        <f>IFERROR(Table_Query_from_Mac10[[#This Row],[Incremental Cost]]/Table_Query_from_Mac10[[#This Row],[Incremental Sales]],0)</f>
        <v>0</v>
      </c>
      <c r="AB173" s="47">
        <f>IFERROR(Table_Query_from_Mac10[[#This Row],[TotalCostFuture]]/Table_Query_from_Mac10[[#This Row],[totalsalesFuture]],0)</f>
        <v>0.31026589188237363</v>
      </c>
      <c r="AN173" s="31">
        <v>12</v>
      </c>
      <c r="AO173">
        <f t="shared" si="4"/>
        <v>3</v>
      </c>
      <c r="AQ173" s="31">
        <v>162.25</v>
      </c>
      <c r="AR173">
        <f t="shared" si="5"/>
        <v>56.79</v>
      </c>
    </row>
    <row r="174" spans="1:44" x14ac:dyDescent="0.25">
      <c r="A174">
        <v>90014</v>
      </c>
      <c r="B174">
        <v>4</v>
      </c>
      <c r="C174" t="s">
        <v>55</v>
      </c>
      <c r="D174" t="s">
        <v>81</v>
      </c>
      <c r="E174">
        <v>12</v>
      </c>
      <c r="F174">
        <v>5.86</v>
      </c>
      <c r="G174">
        <v>14.88</v>
      </c>
      <c r="H174" s="1">
        <v>44837</v>
      </c>
      <c r="I174" s="20">
        <v>0</v>
      </c>
      <c r="J174" s="47">
        <f>Table_Query_from_Mac10[[#This Row],[unit_price]]-(Table_Query_from_Mac10[[#This Row],[unit_price]]*(Table_Query_from_Mac10[[#This Row],[discount_pct]]/100))</f>
        <v>14.88</v>
      </c>
      <c r="K174" s="47">
        <f>Table_Query_from_Mac10[[#This Row],[unit_cost]]</f>
        <v>5.86</v>
      </c>
      <c r="L174" s="47">
        <f>Table_Query_from_Mac10[[#This Row],[Live-cost]]*(1+Table_Query_from_Mac10[[#This Row],[CogsIncreasebyTYPE]])</f>
        <v>5.86</v>
      </c>
      <c r="M174" s="47">
        <f>Table_Query_from_Mac10[[#This Row],[Live-cost]]*Table_Query_from_Mac10[[#This Row],[qty_to_ship]]</f>
        <v>70.320000000000007</v>
      </c>
      <c r="N174" s="47">
        <f>IF(Table_Query_from_Mac10[[#This Row],[item_no]]="KDA",-Table_Query_from_Mac10[[#This Row],[unit_price]],Table_Query_from_Mac10[[#This Row],[Net Unit]]*Table_Query_from_Mac10[[#This Row],[qty_to_ship]])</f>
        <v>178.56</v>
      </c>
      <c r="O174" s="47">
        <f>SUMIFS(Summary!C:C,Summary!H:H,Table_Query_from_Mac10[[#This Row],[Juiceoc]])</f>
        <v>0</v>
      </c>
      <c r="P174" s="47">
        <f>SUMIFS(Summary!D:D,Summary!H:H,Table_Query_from_Mac10[[#This Row],[Juiceoc]])</f>
        <v>0</v>
      </c>
      <c r="Q174" s="47">
        <f>SUMIFS(Summary!E:E,Summary!H:H,Table_Query_from_Mac10[[#This Row],[Juiceoc]])</f>
        <v>0</v>
      </c>
      <c r="R174" s="47">
        <f>Table_Query_from_Mac10[[#This Row],[Net Unit]]*(1+Table_Query_from_Mac10[[#This Row],[PriceIncreasebyType]])</f>
        <v>14.88</v>
      </c>
      <c r="S174" s="47">
        <f>Table_Query_from_Mac10[[#This Row],[UnitPriceFuture]]*Table_Query_from_Mac10[[#This Row],[qtytoShipFuture]]</f>
        <v>178.56</v>
      </c>
      <c r="T174" s="47">
        <f>ROUND(Table_Query_from_Mac10[[#This Row],[qty_to_ship]]*(1+Table_Query_from_Mac10[[#This Row],[VolumeIncreasebyType]]),0)</f>
        <v>12</v>
      </c>
      <c r="U174" s="47">
        <f>Table_Query_from_Mac10[[#This Row],[qtytoShipFuture]]*Table_Query_from_Mac10[[#This Row],[Future-cost]]</f>
        <v>70.320000000000007</v>
      </c>
      <c r="V174" s="47">
        <f>Table_Query_from_Mac10[[#This Row],[qtytoShipFuture]]-Table_Query_from_Mac10[[#This Row],[qty_to_ship]]</f>
        <v>0</v>
      </c>
      <c r="W174" s="47">
        <f>Table_Query_from_Mac10[[#This Row],[UnitPriceFuture]]</f>
        <v>14.88</v>
      </c>
      <c r="X174" s="47">
        <f>Table_Query_from_Mac10[[#This Row],[Unit Increase]]*Table_Query_from_Mac10[[#This Row],[UnitPriceFuture]]</f>
        <v>0</v>
      </c>
      <c r="Y174" s="47">
        <f>Table_Query_from_Mac10[[#This Row],[Unit Increase]]*Table_Query_from_Mac10[[#This Row],[Future-cost]]</f>
        <v>0</v>
      </c>
      <c r="Z174" s="47">
        <f>-(Table_Query_from_Mac10[[#This Row],[Incremental Sales]]+((Table_Query_from_Mac10[[#This Row],[Incremental Sales]]*-(SUM(Summary!$S$8:$S$9)))))*Summary!$S$18</f>
        <v>0</v>
      </c>
      <c r="AA174" s="47">
        <f>IFERROR(Table_Query_from_Mac10[[#This Row],[Incremental Cost]]/Table_Query_from_Mac10[[#This Row],[Incremental Sales]],0)</f>
        <v>0</v>
      </c>
      <c r="AB174" s="47">
        <f>IFERROR(Table_Query_from_Mac10[[#This Row],[TotalCostFuture]]/Table_Query_from_Mac10[[#This Row],[totalsalesFuture]],0)</f>
        <v>0.39381720430107531</v>
      </c>
      <c r="AN174" s="30">
        <v>45</v>
      </c>
      <c r="AO174">
        <f t="shared" si="4"/>
        <v>12</v>
      </c>
      <c r="AQ174" s="30">
        <v>42.5</v>
      </c>
      <c r="AR174">
        <f t="shared" si="5"/>
        <v>14.88</v>
      </c>
    </row>
    <row r="175" spans="1:44" x14ac:dyDescent="0.25">
      <c r="A175">
        <v>90014</v>
      </c>
      <c r="B175">
        <v>5</v>
      </c>
      <c r="C175" t="s">
        <v>55</v>
      </c>
      <c r="D175" t="s">
        <v>81</v>
      </c>
      <c r="E175">
        <v>12</v>
      </c>
      <c r="F175">
        <v>6.19</v>
      </c>
      <c r="G175">
        <v>15.62</v>
      </c>
      <c r="H175" s="1">
        <v>44837</v>
      </c>
      <c r="I175" s="20">
        <v>0</v>
      </c>
      <c r="J175" s="47">
        <f>Table_Query_from_Mac10[[#This Row],[unit_price]]-(Table_Query_from_Mac10[[#This Row],[unit_price]]*(Table_Query_from_Mac10[[#This Row],[discount_pct]]/100))</f>
        <v>15.62</v>
      </c>
      <c r="K175" s="47">
        <f>Table_Query_from_Mac10[[#This Row],[unit_cost]]</f>
        <v>6.19</v>
      </c>
      <c r="L175" s="47">
        <f>Table_Query_from_Mac10[[#This Row],[Live-cost]]*(1+Table_Query_from_Mac10[[#This Row],[CogsIncreasebyTYPE]])</f>
        <v>6.19</v>
      </c>
      <c r="M175" s="47">
        <f>Table_Query_from_Mac10[[#This Row],[Live-cost]]*Table_Query_from_Mac10[[#This Row],[qty_to_ship]]</f>
        <v>74.28</v>
      </c>
      <c r="N175" s="47">
        <f>IF(Table_Query_from_Mac10[[#This Row],[item_no]]="KDA",-Table_Query_from_Mac10[[#This Row],[unit_price]],Table_Query_from_Mac10[[#This Row],[Net Unit]]*Table_Query_from_Mac10[[#This Row],[qty_to_ship]])</f>
        <v>187.44</v>
      </c>
      <c r="O175" s="47">
        <f>SUMIFS(Summary!C:C,Summary!H:H,Table_Query_from_Mac10[[#This Row],[Juiceoc]])</f>
        <v>0</v>
      </c>
      <c r="P175" s="47">
        <f>SUMIFS(Summary!D:D,Summary!H:H,Table_Query_from_Mac10[[#This Row],[Juiceoc]])</f>
        <v>0</v>
      </c>
      <c r="Q175" s="47">
        <f>SUMIFS(Summary!E:E,Summary!H:H,Table_Query_from_Mac10[[#This Row],[Juiceoc]])</f>
        <v>0</v>
      </c>
      <c r="R175" s="47">
        <f>Table_Query_from_Mac10[[#This Row],[Net Unit]]*(1+Table_Query_from_Mac10[[#This Row],[PriceIncreasebyType]])</f>
        <v>15.62</v>
      </c>
      <c r="S175" s="47">
        <f>Table_Query_from_Mac10[[#This Row],[UnitPriceFuture]]*Table_Query_from_Mac10[[#This Row],[qtytoShipFuture]]</f>
        <v>187.44</v>
      </c>
      <c r="T175" s="47">
        <f>ROUND(Table_Query_from_Mac10[[#This Row],[qty_to_ship]]*(1+Table_Query_from_Mac10[[#This Row],[VolumeIncreasebyType]]),0)</f>
        <v>12</v>
      </c>
      <c r="U175" s="47">
        <f>Table_Query_from_Mac10[[#This Row],[qtytoShipFuture]]*Table_Query_from_Mac10[[#This Row],[Future-cost]]</f>
        <v>74.28</v>
      </c>
      <c r="V175" s="47">
        <f>Table_Query_from_Mac10[[#This Row],[qtytoShipFuture]]-Table_Query_from_Mac10[[#This Row],[qty_to_ship]]</f>
        <v>0</v>
      </c>
      <c r="W175" s="47">
        <f>Table_Query_from_Mac10[[#This Row],[UnitPriceFuture]]</f>
        <v>15.62</v>
      </c>
      <c r="X175" s="47">
        <f>Table_Query_from_Mac10[[#This Row],[Unit Increase]]*Table_Query_from_Mac10[[#This Row],[UnitPriceFuture]]</f>
        <v>0</v>
      </c>
      <c r="Y175" s="47">
        <f>Table_Query_from_Mac10[[#This Row],[Unit Increase]]*Table_Query_from_Mac10[[#This Row],[Future-cost]]</f>
        <v>0</v>
      </c>
      <c r="Z175" s="47">
        <f>-(Table_Query_from_Mac10[[#This Row],[Incremental Sales]]+((Table_Query_from_Mac10[[#This Row],[Incremental Sales]]*-(SUM(Summary!$S$8:$S$9)))))*Summary!$S$18</f>
        <v>0</v>
      </c>
      <c r="AA175" s="47">
        <f>IFERROR(Table_Query_from_Mac10[[#This Row],[Incremental Cost]]/Table_Query_from_Mac10[[#This Row],[Incremental Sales]],0)</f>
        <v>0</v>
      </c>
      <c r="AB175" s="47">
        <f>IFERROR(Table_Query_from_Mac10[[#This Row],[TotalCostFuture]]/Table_Query_from_Mac10[[#This Row],[totalsalesFuture]],0)</f>
        <v>0.39628681177976954</v>
      </c>
      <c r="AN175" s="31">
        <v>45</v>
      </c>
      <c r="AO175">
        <f t="shared" si="4"/>
        <v>12</v>
      </c>
      <c r="AQ175" s="31">
        <v>44.63</v>
      </c>
      <c r="AR175">
        <f t="shared" si="5"/>
        <v>15.62</v>
      </c>
    </row>
    <row r="176" spans="1:44" x14ac:dyDescent="0.25">
      <c r="A176">
        <v>90014</v>
      </c>
      <c r="B176">
        <v>6</v>
      </c>
      <c r="C176" t="s">
        <v>55</v>
      </c>
      <c r="D176" t="s">
        <v>81</v>
      </c>
      <c r="E176">
        <v>12</v>
      </c>
      <c r="F176">
        <v>6.85</v>
      </c>
      <c r="G176">
        <v>17.5</v>
      </c>
      <c r="H176" s="1">
        <v>44837</v>
      </c>
      <c r="I176" s="20">
        <v>0</v>
      </c>
      <c r="J176" s="47">
        <f>Table_Query_from_Mac10[[#This Row],[unit_price]]-(Table_Query_from_Mac10[[#This Row],[unit_price]]*(Table_Query_from_Mac10[[#This Row],[discount_pct]]/100))</f>
        <v>17.5</v>
      </c>
      <c r="K176" s="47">
        <f>Table_Query_from_Mac10[[#This Row],[unit_cost]]</f>
        <v>6.85</v>
      </c>
      <c r="L176" s="47">
        <f>Table_Query_from_Mac10[[#This Row],[Live-cost]]*(1+Table_Query_from_Mac10[[#This Row],[CogsIncreasebyTYPE]])</f>
        <v>6.85</v>
      </c>
      <c r="M176" s="47">
        <f>Table_Query_from_Mac10[[#This Row],[Live-cost]]*Table_Query_from_Mac10[[#This Row],[qty_to_ship]]</f>
        <v>82.199999999999989</v>
      </c>
      <c r="N176" s="47">
        <f>IF(Table_Query_from_Mac10[[#This Row],[item_no]]="KDA",-Table_Query_from_Mac10[[#This Row],[unit_price]],Table_Query_from_Mac10[[#This Row],[Net Unit]]*Table_Query_from_Mac10[[#This Row],[qty_to_ship]])</f>
        <v>210</v>
      </c>
      <c r="O176" s="47">
        <f>SUMIFS(Summary!C:C,Summary!H:H,Table_Query_from_Mac10[[#This Row],[Juiceoc]])</f>
        <v>0</v>
      </c>
      <c r="P176" s="47">
        <f>SUMIFS(Summary!D:D,Summary!H:H,Table_Query_from_Mac10[[#This Row],[Juiceoc]])</f>
        <v>0</v>
      </c>
      <c r="Q176" s="47">
        <f>SUMIFS(Summary!E:E,Summary!H:H,Table_Query_from_Mac10[[#This Row],[Juiceoc]])</f>
        <v>0</v>
      </c>
      <c r="R176" s="47">
        <f>Table_Query_from_Mac10[[#This Row],[Net Unit]]*(1+Table_Query_from_Mac10[[#This Row],[PriceIncreasebyType]])</f>
        <v>17.5</v>
      </c>
      <c r="S176" s="47">
        <f>Table_Query_from_Mac10[[#This Row],[UnitPriceFuture]]*Table_Query_from_Mac10[[#This Row],[qtytoShipFuture]]</f>
        <v>210</v>
      </c>
      <c r="T176" s="47">
        <f>ROUND(Table_Query_from_Mac10[[#This Row],[qty_to_ship]]*(1+Table_Query_from_Mac10[[#This Row],[VolumeIncreasebyType]]),0)</f>
        <v>12</v>
      </c>
      <c r="U176" s="47">
        <f>Table_Query_from_Mac10[[#This Row],[qtytoShipFuture]]*Table_Query_from_Mac10[[#This Row],[Future-cost]]</f>
        <v>82.199999999999989</v>
      </c>
      <c r="V176" s="47">
        <f>Table_Query_from_Mac10[[#This Row],[qtytoShipFuture]]-Table_Query_from_Mac10[[#This Row],[qty_to_ship]]</f>
        <v>0</v>
      </c>
      <c r="W176" s="47">
        <f>Table_Query_from_Mac10[[#This Row],[UnitPriceFuture]]</f>
        <v>17.5</v>
      </c>
      <c r="X176" s="47">
        <f>Table_Query_from_Mac10[[#This Row],[Unit Increase]]*Table_Query_from_Mac10[[#This Row],[UnitPriceFuture]]</f>
        <v>0</v>
      </c>
      <c r="Y176" s="47">
        <f>Table_Query_from_Mac10[[#This Row],[Unit Increase]]*Table_Query_from_Mac10[[#This Row],[Future-cost]]</f>
        <v>0</v>
      </c>
      <c r="Z176" s="47">
        <f>-(Table_Query_from_Mac10[[#This Row],[Incremental Sales]]+((Table_Query_from_Mac10[[#This Row],[Incremental Sales]]*-(SUM(Summary!$S$8:$S$9)))))*Summary!$S$18</f>
        <v>0</v>
      </c>
      <c r="AA176" s="47">
        <f>IFERROR(Table_Query_from_Mac10[[#This Row],[Incremental Cost]]/Table_Query_from_Mac10[[#This Row],[Incremental Sales]],0)</f>
        <v>0</v>
      </c>
      <c r="AB176" s="47">
        <f>IFERROR(Table_Query_from_Mac10[[#This Row],[TotalCostFuture]]/Table_Query_from_Mac10[[#This Row],[totalsalesFuture]],0)</f>
        <v>0.39142857142857135</v>
      </c>
      <c r="AN176" s="30">
        <v>48</v>
      </c>
      <c r="AO176">
        <f t="shared" si="4"/>
        <v>12</v>
      </c>
      <c r="AQ176" s="30">
        <v>50</v>
      </c>
      <c r="AR176">
        <f t="shared" si="5"/>
        <v>17.5</v>
      </c>
    </row>
    <row r="177" spans="1:44" x14ac:dyDescent="0.25">
      <c r="A177">
        <v>90014</v>
      </c>
      <c r="B177">
        <v>7</v>
      </c>
      <c r="C177" t="s">
        <v>55</v>
      </c>
      <c r="D177" t="s">
        <v>81</v>
      </c>
      <c r="E177">
        <v>12</v>
      </c>
      <c r="F177">
        <v>7.4</v>
      </c>
      <c r="G177">
        <v>19.170000000000002</v>
      </c>
      <c r="H177" s="1">
        <v>44837</v>
      </c>
      <c r="I177" s="20">
        <v>0</v>
      </c>
      <c r="J177" s="47">
        <f>Table_Query_from_Mac10[[#This Row],[unit_price]]-(Table_Query_from_Mac10[[#This Row],[unit_price]]*(Table_Query_from_Mac10[[#This Row],[discount_pct]]/100))</f>
        <v>19.170000000000002</v>
      </c>
      <c r="K177" s="47">
        <f>Table_Query_from_Mac10[[#This Row],[unit_cost]]</f>
        <v>7.4</v>
      </c>
      <c r="L177" s="47">
        <f>Table_Query_from_Mac10[[#This Row],[Live-cost]]*(1+Table_Query_from_Mac10[[#This Row],[CogsIncreasebyTYPE]])</f>
        <v>7.4</v>
      </c>
      <c r="M177" s="47">
        <f>Table_Query_from_Mac10[[#This Row],[Live-cost]]*Table_Query_from_Mac10[[#This Row],[qty_to_ship]]</f>
        <v>88.800000000000011</v>
      </c>
      <c r="N177" s="47">
        <f>IF(Table_Query_from_Mac10[[#This Row],[item_no]]="KDA",-Table_Query_from_Mac10[[#This Row],[unit_price]],Table_Query_from_Mac10[[#This Row],[Net Unit]]*Table_Query_from_Mac10[[#This Row],[qty_to_ship]])</f>
        <v>230.04000000000002</v>
      </c>
      <c r="O177" s="47">
        <f>SUMIFS(Summary!C:C,Summary!H:H,Table_Query_from_Mac10[[#This Row],[Juiceoc]])</f>
        <v>0</v>
      </c>
      <c r="P177" s="47">
        <f>SUMIFS(Summary!D:D,Summary!H:H,Table_Query_from_Mac10[[#This Row],[Juiceoc]])</f>
        <v>0</v>
      </c>
      <c r="Q177" s="47">
        <f>SUMIFS(Summary!E:E,Summary!H:H,Table_Query_from_Mac10[[#This Row],[Juiceoc]])</f>
        <v>0</v>
      </c>
      <c r="R177" s="47">
        <f>Table_Query_from_Mac10[[#This Row],[Net Unit]]*(1+Table_Query_from_Mac10[[#This Row],[PriceIncreasebyType]])</f>
        <v>19.170000000000002</v>
      </c>
      <c r="S177" s="47">
        <f>Table_Query_from_Mac10[[#This Row],[UnitPriceFuture]]*Table_Query_from_Mac10[[#This Row],[qtytoShipFuture]]</f>
        <v>230.04000000000002</v>
      </c>
      <c r="T177" s="47">
        <f>ROUND(Table_Query_from_Mac10[[#This Row],[qty_to_ship]]*(1+Table_Query_from_Mac10[[#This Row],[VolumeIncreasebyType]]),0)</f>
        <v>12</v>
      </c>
      <c r="U177" s="47">
        <f>Table_Query_from_Mac10[[#This Row],[qtytoShipFuture]]*Table_Query_from_Mac10[[#This Row],[Future-cost]]</f>
        <v>88.800000000000011</v>
      </c>
      <c r="V177" s="47">
        <f>Table_Query_from_Mac10[[#This Row],[qtytoShipFuture]]-Table_Query_from_Mac10[[#This Row],[qty_to_ship]]</f>
        <v>0</v>
      </c>
      <c r="W177" s="47">
        <f>Table_Query_from_Mac10[[#This Row],[UnitPriceFuture]]</f>
        <v>19.170000000000002</v>
      </c>
      <c r="X177" s="47">
        <f>Table_Query_from_Mac10[[#This Row],[Unit Increase]]*Table_Query_from_Mac10[[#This Row],[UnitPriceFuture]]</f>
        <v>0</v>
      </c>
      <c r="Y177" s="47">
        <f>Table_Query_from_Mac10[[#This Row],[Unit Increase]]*Table_Query_from_Mac10[[#This Row],[Future-cost]]</f>
        <v>0</v>
      </c>
      <c r="Z177" s="47">
        <f>-(Table_Query_from_Mac10[[#This Row],[Incremental Sales]]+((Table_Query_from_Mac10[[#This Row],[Incremental Sales]]*-(SUM(Summary!$S$8:$S$9)))))*Summary!$S$18</f>
        <v>0</v>
      </c>
      <c r="AA177" s="47">
        <f>IFERROR(Table_Query_from_Mac10[[#This Row],[Incremental Cost]]/Table_Query_from_Mac10[[#This Row],[Incremental Sales]],0)</f>
        <v>0</v>
      </c>
      <c r="AB177" s="47">
        <f>IFERROR(Table_Query_from_Mac10[[#This Row],[TotalCostFuture]]/Table_Query_from_Mac10[[#This Row],[totalsalesFuture]],0)</f>
        <v>0.38601982263954099</v>
      </c>
      <c r="AN177" s="31">
        <v>48</v>
      </c>
      <c r="AO177">
        <f t="shared" si="4"/>
        <v>12</v>
      </c>
      <c r="AQ177" s="31">
        <v>54.77</v>
      </c>
      <c r="AR177">
        <f t="shared" si="5"/>
        <v>19.170000000000002</v>
      </c>
    </row>
    <row r="178" spans="1:44" x14ac:dyDescent="0.25">
      <c r="A178">
        <v>90014</v>
      </c>
      <c r="B178">
        <v>8</v>
      </c>
      <c r="C178" t="s">
        <v>55</v>
      </c>
      <c r="D178" t="s">
        <v>81</v>
      </c>
      <c r="E178">
        <v>10</v>
      </c>
      <c r="F178">
        <v>4.68</v>
      </c>
      <c r="G178">
        <v>13.3</v>
      </c>
      <c r="H178" s="1">
        <v>44837</v>
      </c>
      <c r="I178" s="20">
        <v>0</v>
      </c>
      <c r="J178" s="47">
        <f>Table_Query_from_Mac10[[#This Row],[unit_price]]-(Table_Query_from_Mac10[[#This Row],[unit_price]]*(Table_Query_from_Mac10[[#This Row],[discount_pct]]/100))</f>
        <v>13.3</v>
      </c>
      <c r="K178" s="47">
        <f>Table_Query_from_Mac10[[#This Row],[unit_cost]]</f>
        <v>4.68</v>
      </c>
      <c r="L178" s="47">
        <f>Table_Query_from_Mac10[[#This Row],[Live-cost]]*(1+Table_Query_from_Mac10[[#This Row],[CogsIncreasebyTYPE]])</f>
        <v>4.68</v>
      </c>
      <c r="M178" s="47">
        <f>Table_Query_from_Mac10[[#This Row],[Live-cost]]*Table_Query_from_Mac10[[#This Row],[qty_to_ship]]</f>
        <v>46.8</v>
      </c>
      <c r="N178" s="47">
        <f>IF(Table_Query_from_Mac10[[#This Row],[item_no]]="KDA",-Table_Query_from_Mac10[[#This Row],[unit_price]],Table_Query_from_Mac10[[#This Row],[Net Unit]]*Table_Query_from_Mac10[[#This Row],[qty_to_ship]])</f>
        <v>133</v>
      </c>
      <c r="O178" s="47">
        <f>SUMIFS(Summary!C:C,Summary!H:H,Table_Query_from_Mac10[[#This Row],[Juiceoc]])</f>
        <v>0</v>
      </c>
      <c r="P178" s="47">
        <f>SUMIFS(Summary!D:D,Summary!H:H,Table_Query_from_Mac10[[#This Row],[Juiceoc]])</f>
        <v>0</v>
      </c>
      <c r="Q178" s="47">
        <f>SUMIFS(Summary!E:E,Summary!H:H,Table_Query_from_Mac10[[#This Row],[Juiceoc]])</f>
        <v>0</v>
      </c>
      <c r="R178" s="47">
        <f>Table_Query_from_Mac10[[#This Row],[Net Unit]]*(1+Table_Query_from_Mac10[[#This Row],[PriceIncreasebyType]])</f>
        <v>13.3</v>
      </c>
      <c r="S178" s="47">
        <f>Table_Query_from_Mac10[[#This Row],[UnitPriceFuture]]*Table_Query_from_Mac10[[#This Row],[qtytoShipFuture]]</f>
        <v>133</v>
      </c>
      <c r="T178" s="47">
        <f>ROUND(Table_Query_from_Mac10[[#This Row],[qty_to_ship]]*(1+Table_Query_from_Mac10[[#This Row],[VolumeIncreasebyType]]),0)</f>
        <v>10</v>
      </c>
      <c r="U178" s="47">
        <f>Table_Query_from_Mac10[[#This Row],[qtytoShipFuture]]*Table_Query_from_Mac10[[#This Row],[Future-cost]]</f>
        <v>46.8</v>
      </c>
      <c r="V178" s="47">
        <f>Table_Query_from_Mac10[[#This Row],[qtytoShipFuture]]-Table_Query_from_Mac10[[#This Row],[qty_to_ship]]</f>
        <v>0</v>
      </c>
      <c r="W178" s="47">
        <f>Table_Query_from_Mac10[[#This Row],[UnitPriceFuture]]</f>
        <v>13.3</v>
      </c>
      <c r="X178" s="47">
        <f>Table_Query_from_Mac10[[#This Row],[Unit Increase]]*Table_Query_from_Mac10[[#This Row],[UnitPriceFuture]]</f>
        <v>0</v>
      </c>
      <c r="Y178" s="47">
        <f>Table_Query_from_Mac10[[#This Row],[Unit Increase]]*Table_Query_from_Mac10[[#This Row],[Future-cost]]</f>
        <v>0</v>
      </c>
      <c r="Z178" s="47">
        <f>-(Table_Query_from_Mac10[[#This Row],[Incremental Sales]]+((Table_Query_from_Mac10[[#This Row],[Incremental Sales]]*-(SUM(Summary!$S$8:$S$9)))))*Summary!$S$18</f>
        <v>0</v>
      </c>
      <c r="AA178" s="47">
        <f>IFERROR(Table_Query_from_Mac10[[#This Row],[Incremental Cost]]/Table_Query_from_Mac10[[#This Row],[Incremental Sales]],0)</f>
        <v>0</v>
      </c>
      <c r="AB178" s="47">
        <f>IFERROR(Table_Query_from_Mac10[[#This Row],[TotalCostFuture]]/Table_Query_from_Mac10[[#This Row],[totalsalesFuture]],0)</f>
        <v>0.35187969924812029</v>
      </c>
      <c r="AN178" s="30">
        <v>40</v>
      </c>
      <c r="AO178">
        <f t="shared" si="4"/>
        <v>10</v>
      </c>
      <c r="AQ178" s="30">
        <v>38</v>
      </c>
      <c r="AR178">
        <f t="shared" si="5"/>
        <v>13.3</v>
      </c>
    </row>
    <row r="179" spans="1:44" x14ac:dyDescent="0.25">
      <c r="A179">
        <v>90015</v>
      </c>
      <c r="B179">
        <v>1</v>
      </c>
      <c r="C179" t="s">
        <v>55</v>
      </c>
      <c r="D179" t="s">
        <v>81</v>
      </c>
      <c r="E179">
        <v>8</v>
      </c>
      <c r="F179">
        <v>8.81</v>
      </c>
      <c r="G179">
        <v>22.56</v>
      </c>
      <c r="H179" s="1">
        <v>44838</v>
      </c>
      <c r="I179" s="20">
        <v>0</v>
      </c>
      <c r="J179" s="47">
        <f>Table_Query_from_Mac10[[#This Row],[unit_price]]-(Table_Query_from_Mac10[[#This Row],[unit_price]]*(Table_Query_from_Mac10[[#This Row],[discount_pct]]/100))</f>
        <v>22.56</v>
      </c>
      <c r="K179" s="47">
        <f>Table_Query_from_Mac10[[#This Row],[unit_cost]]</f>
        <v>8.81</v>
      </c>
      <c r="L179" s="47">
        <f>Table_Query_from_Mac10[[#This Row],[Live-cost]]*(1+Table_Query_from_Mac10[[#This Row],[CogsIncreasebyTYPE]])</f>
        <v>8.81</v>
      </c>
      <c r="M179" s="47">
        <f>Table_Query_from_Mac10[[#This Row],[Live-cost]]*Table_Query_from_Mac10[[#This Row],[qty_to_ship]]</f>
        <v>70.48</v>
      </c>
      <c r="N179" s="47">
        <f>IF(Table_Query_from_Mac10[[#This Row],[item_no]]="KDA",-Table_Query_from_Mac10[[#This Row],[unit_price]],Table_Query_from_Mac10[[#This Row],[Net Unit]]*Table_Query_from_Mac10[[#This Row],[qty_to_ship]])</f>
        <v>180.48</v>
      </c>
      <c r="O179" s="47">
        <f>SUMIFS(Summary!C:C,Summary!H:H,Table_Query_from_Mac10[[#This Row],[Juiceoc]])</f>
        <v>0</v>
      </c>
      <c r="P179" s="47">
        <f>SUMIFS(Summary!D:D,Summary!H:H,Table_Query_from_Mac10[[#This Row],[Juiceoc]])</f>
        <v>0</v>
      </c>
      <c r="Q179" s="47">
        <f>SUMIFS(Summary!E:E,Summary!H:H,Table_Query_from_Mac10[[#This Row],[Juiceoc]])</f>
        <v>0</v>
      </c>
      <c r="R179" s="47">
        <f>Table_Query_from_Mac10[[#This Row],[Net Unit]]*(1+Table_Query_from_Mac10[[#This Row],[PriceIncreasebyType]])</f>
        <v>22.56</v>
      </c>
      <c r="S179" s="47">
        <f>Table_Query_from_Mac10[[#This Row],[UnitPriceFuture]]*Table_Query_from_Mac10[[#This Row],[qtytoShipFuture]]</f>
        <v>180.48</v>
      </c>
      <c r="T179" s="47">
        <f>ROUND(Table_Query_from_Mac10[[#This Row],[qty_to_ship]]*(1+Table_Query_from_Mac10[[#This Row],[VolumeIncreasebyType]]),0)</f>
        <v>8</v>
      </c>
      <c r="U179" s="47">
        <f>Table_Query_from_Mac10[[#This Row],[qtytoShipFuture]]*Table_Query_from_Mac10[[#This Row],[Future-cost]]</f>
        <v>70.48</v>
      </c>
      <c r="V179" s="47">
        <f>Table_Query_from_Mac10[[#This Row],[qtytoShipFuture]]-Table_Query_from_Mac10[[#This Row],[qty_to_ship]]</f>
        <v>0</v>
      </c>
      <c r="W179" s="47">
        <f>Table_Query_from_Mac10[[#This Row],[UnitPriceFuture]]</f>
        <v>22.56</v>
      </c>
      <c r="X179" s="47">
        <f>Table_Query_from_Mac10[[#This Row],[Unit Increase]]*Table_Query_from_Mac10[[#This Row],[UnitPriceFuture]]</f>
        <v>0</v>
      </c>
      <c r="Y179" s="47">
        <f>Table_Query_from_Mac10[[#This Row],[Unit Increase]]*Table_Query_from_Mac10[[#This Row],[Future-cost]]</f>
        <v>0</v>
      </c>
      <c r="Z179" s="47">
        <f>-(Table_Query_from_Mac10[[#This Row],[Incremental Sales]]+((Table_Query_from_Mac10[[#This Row],[Incremental Sales]]*-(SUM(Summary!$S$8:$S$9)))))*Summary!$S$18</f>
        <v>0</v>
      </c>
      <c r="AA179" s="47">
        <f>IFERROR(Table_Query_from_Mac10[[#This Row],[Incremental Cost]]/Table_Query_from_Mac10[[#This Row],[Incremental Sales]],0)</f>
        <v>0</v>
      </c>
      <c r="AB179" s="47">
        <f>IFERROR(Table_Query_from_Mac10[[#This Row],[TotalCostFuture]]/Table_Query_from_Mac10[[#This Row],[totalsalesFuture]],0)</f>
        <v>0.39051418439716318</v>
      </c>
      <c r="AN179" s="31">
        <v>30</v>
      </c>
      <c r="AO179">
        <f t="shared" si="4"/>
        <v>8</v>
      </c>
      <c r="AQ179" s="31">
        <v>64.45</v>
      </c>
      <c r="AR179">
        <f t="shared" si="5"/>
        <v>22.56</v>
      </c>
    </row>
    <row r="180" spans="1:44" x14ac:dyDescent="0.25">
      <c r="A180">
        <v>90015</v>
      </c>
      <c r="B180">
        <v>2</v>
      </c>
      <c r="C180" t="s">
        <v>55</v>
      </c>
      <c r="D180" t="s">
        <v>81</v>
      </c>
      <c r="E180">
        <v>15</v>
      </c>
      <c r="F180">
        <v>10.18</v>
      </c>
      <c r="G180">
        <v>27.29</v>
      </c>
      <c r="H180" s="1">
        <v>44838</v>
      </c>
      <c r="I180" s="20">
        <v>0</v>
      </c>
      <c r="J180" s="47">
        <f>Table_Query_from_Mac10[[#This Row],[unit_price]]-(Table_Query_from_Mac10[[#This Row],[unit_price]]*(Table_Query_from_Mac10[[#This Row],[discount_pct]]/100))</f>
        <v>27.29</v>
      </c>
      <c r="K180" s="47">
        <f>Table_Query_from_Mac10[[#This Row],[unit_cost]]</f>
        <v>10.18</v>
      </c>
      <c r="L180" s="47">
        <f>Table_Query_from_Mac10[[#This Row],[Live-cost]]*(1+Table_Query_from_Mac10[[#This Row],[CogsIncreasebyTYPE]])</f>
        <v>10.18</v>
      </c>
      <c r="M180" s="47">
        <f>Table_Query_from_Mac10[[#This Row],[Live-cost]]*Table_Query_from_Mac10[[#This Row],[qty_to_ship]]</f>
        <v>152.69999999999999</v>
      </c>
      <c r="N180" s="47">
        <f>IF(Table_Query_from_Mac10[[#This Row],[item_no]]="KDA",-Table_Query_from_Mac10[[#This Row],[unit_price]],Table_Query_from_Mac10[[#This Row],[Net Unit]]*Table_Query_from_Mac10[[#This Row],[qty_to_ship]])</f>
        <v>409.34999999999997</v>
      </c>
      <c r="O180" s="47">
        <f>SUMIFS(Summary!C:C,Summary!H:H,Table_Query_from_Mac10[[#This Row],[Juiceoc]])</f>
        <v>0</v>
      </c>
      <c r="P180" s="47">
        <f>SUMIFS(Summary!D:D,Summary!H:H,Table_Query_from_Mac10[[#This Row],[Juiceoc]])</f>
        <v>0</v>
      </c>
      <c r="Q180" s="47">
        <f>SUMIFS(Summary!E:E,Summary!H:H,Table_Query_from_Mac10[[#This Row],[Juiceoc]])</f>
        <v>0</v>
      </c>
      <c r="R180" s="47">
        <f>Table_Query_from_Mac10[[#This Row],[Net Unit]]*(1+Table_Query_from_Mac10[[#This Row],[PriceIncreasebyType]])</f>
        <v>27.29</v>
      </c>
      <c r="S180" s="47">
        <f>Table_Query_from_Mac10[[#This Row],[UnitPriceFuture]]*Table_Query_from_Mac10[[#This Row],[qtytoShipFuture]]</f>
        <v>409.34999999999997</v>
      </c>
      <c r="T180" s="47">
        <f>ROUND(Table_Query_from_Mac10[[#This Row],[qty_to_ship]]*(1+Table_Query_from_Mac10[[#This Row],[VolumeIncreasebyType]]),0)</f>
        <v>15</v>
      </c>
      <c r="U180" s="47">
        <f>Table_Query_from_Mac10[[#This Row],[qtytoShipFuture]]*Table_Query_from_Mac10[[#This Row],[Future-cost]]</f>
        <v>152.69999999999999</v>
      </c>
      <c r="V180" s="47">
        <f>Table_Query_from_Mac10[[#This Row],[qtytoShipFuture]]-Table_Query_from_Mac10[[#This Row],[qty_to_ship]]</f>
        <v>0</v>
      </c>
      <c r="W180" s="47">
        <f>Table_Query_from_Mac10[[#This Row],[UnitPriceFuture]]</f>
        <v>27.29</v>
      </c>
      <c r="X180" s="47">
        <f>Table_Query_from_Mac10[[#This Row],[Unit Increase]]*Table_Query_from_Mac10[[#This Row],[UnitPriceFuture]]</f>
        <v>0</v>
      </c>
      <c r="Y180" s="47">
        <f>Table_Query_from_Mac10[[#This Row],[Unit Increase]]*Table_Query_from_Mac10[[#This Row],[Future-cost]]</f>
        <v>0</v>
      </c>
      <c r="Z180" s="47">
        <f>-(Table_Query_from_Mac10[[#This Row],[Incremental Sales]]+((Table_Query_from_Mac10[[#This Row],[Incremental Sales]]*-(SUM(Summary!$S$8:$S$9)))))*Summary!$S$18</f>
        <v>0</v>
      </c>
      <c r="AA180" s="47">
        <f>IFERROR(Table_Query_from_Mac10[[#This Row],[Incremental Cost]]/Table_Query_from_Mac10[[#This Row],[Incremental Sales]],0)</f>
        <v>0</v>
      </c>
      <c r="AB180" s="47">
        <f>IFERROR(Table_Query_from_Mac10[[#This Row],[TotalCostFuture]]/Table_Query_from_Mac10[[#This Row],[totalsalesFuture]],0)</f>
        <v>0.37303041407108833</v>
      </c>
      <c r="AN180" s="30">
        <v>60</v>
      </c>
      <c r="AO180">
        <f t="shared" si="4"/>
        <v>15</v>
      </c>
      <c r="AQ180" s="30">
        <v>77.959999999999994</v>
      </c>
      <c r="AR180">
        <f t="shared" si="5"/>
        <v>27.29</v>
      </c>
    </row>
    <row r="181" spans="1:44" x14ac:dyDescent="0.25">
      <c r="A181">
        <v>90015</v>
      </c>
      <c r="B181">
        <v>3</v>
      </c>
      <c r="C181" t="s">
        <v>55</v>
      </c>
      <c r="D181" t="s">
        <v>81</v>
      </c>
      <c r="E181">
        <v>3</v>
      </c>
      <c r="F181">
        <v>15.22</v>
      </c>
      <c r="G181">
        <v>44.36</v>
      </c>
      <c r="H181" s="1">
        <v>44838</v>
      </c>
      <c r="I181" s="20">
        <v>0</v>
      </c>
      <c r="J181" s="47">
        <f>Table_Query_from_Mac10[[#This Row],[unit_price]]-(Table_Query_from_Mac10[[#This Row],[unit_price]]*(Table_Query_from_Mac10[[#This Row],[discount_pct]]/100))</f>
        <v>44.36</v>
      </c>
      <c r="K181" s="47">
        <f>Table_Query_from_Mac10[[#This Row],[unit_cost]]</f>
        <v>15.22</v>
      </c>
      <c r="L181" s="47">
        <f>Table_Query_from_Mac10[[#This Row],[Live-cost]]*(1+Table_Query_from_Mac10[[#This Row],[CogsIncreasebyTYPE]])</f>
        <v>15.22</v>
      </c>
      <c r="M181" s="47">
        <f>Table_Query_from_Mac10[[#This Row],[Live-cost]]*Table_Query_from_Mac10[[#This Row],[qty_to_ship]]</f>
        <v>45.660000000000004</v>
      </c>
      <c r="N181" s="47">
        <f>IF(Table_Query_from_Mac10[[#This Row],[item_no]]="KDA",-Table_Query_from_Mac10[[#This Row],[unit_price]],Table_Query_from_Mac10[[#This Row],[Net Unit]]*Table_Query_from_Mac10[[#This Row],[qty_to_ship]])</f>
        <v>133.07999999999998</v>
      </c>
      <c r="O181" s="47">
        <f>SUMIFS(Summary!C:C,Summary!H:H,Table_Query_from_Mac10[[#This Row],[Juiceoc]])</f>
        <v>0</v>
      </c>
      <c r="P181" s="47">
        <f>SUMIFS(Summary!D:D,Summary!H:H,Table_Query_from_Mac10[[#This Row],[Juiceoc]])</f>
        <v>0</v>
      </c>
      <c r="Q181" s="47">
        <f>SUMIFS(Summary!E:E,Summary!H:H,Table_Query_from_Mac10[[#This Row],[Juiceoc]])</f>
        <v>0</v>
      </c>
      <c r="R181" s="47">
        <f>Table_Query_from_Mac10[[#This Row],[Net Unit]]*(1+Table_Query_from_Mac10[[#This Row],[PriceIncreasebyType]])</f>
        <v>44.36</v>
      </c>
      <c r="S181" s="47">
        <f>Table_Query_from_Mac10[[#This Row],[UnitPriceFuture]]*Table_Query_from_Mac10[[#This Row],[qtytoShipFuture]]</f>
        <v>133.07999999999998</v>
      </c>
      <c r="T181" s="47">
        <f>ROUND(Table_Query_from_Mac10[[#This Row],[qty_to_ship]]*(1+Table_Query_from_Mac10[[#This Row],[VolumeIncreasebyType]]),0)</f>
        <v>3</v>
      </c>
      <c r="U181" s="47">
        <f>Table_Query_from_Mac10[[#This Row],[qtytoShipFuture]]*Table_Query_from_Mac10[[#This Row],[Future-cost]]</f>
        <v>45.660000000000004</v>
      </c>
      <c r="V181" s="47">
        <f>Table_Query_from_Mac10[[#This Row],[qtytoShipFuture]]-Table_Query_from_Mac10[[#This Row],[qty_to_ship]]</f>
        <v>0</v>
      </c>
      <c r="W181" s="47">
        <f>Table_Query_from_Mac10[[#This Row],[UnitPriceFuture]]</f>
        <v>44.36</v>
      </c>
      <c r="X181" s="47">
        <f>Table_Query_from_Mac10[[#This Row],[Unit Increase]]*Table_Query_from_Mac10[[#This Row],[UnitPriceFuture]]</f>
        <v>0</v>
      </c>
      <c r="Y181" s="47">
        <f>Table_Query_from_Mac10[[#This Row],[Unit Increase]]*Table_Query_from_Mac10[[#This Row],[Future-cost]]</f>
        <v>0</v>
      </c>
      <c r="Z181" s="47">
        <f>-(Table_Query_from_Mac10[[#This Row],[Incremental Sales]]+((Table_Query_from_Mac10[[#This Row],[Incremental Sales]]*-(SUM(Summary!$S$8:$S$9)))))*Summary!$S$18</f>
        <v>0</v>
      </c>
      <c r="AA181" s="47">
        <f>IFERROR(Table_Query_from_Mac10[[#This Row],[Incremental Cost]]/Table_Query_from_Mac10[[#This Row],[Incremental Sales]],0)</f>
        <v>0</v>
      </c>
      <c r="AB181" s="47">
        <f>IFERROR(Table_Query_from_Mac10[[#This Row],[TotalCostFuture]]/Table_Query_from_Mac10[[#This Row],[totalsalesFuture]],0)</f>
        <v>0.34310189359783594</v>
      </c>
      <c r="AN181" s="31">
        <v>12</v>
      </c>
      <c r="AO181">
        <f t="shared" si="4"/>
        <v>3</v>
      </c>
      <c r="AQ181" s="31">
        <v>126.73</v>
      </c>
      <c r="AR181">
        <f t="shared" si="5"/>
        <v>44.36</v>
      </c>
    </row>
    <row r="182" spans="1:44" x14ac:dyDescent="0.25">
      <c r="A182">
        <v>90015</v>
      </c>
      <c r="B182">
        <v>4</v>
      </c>
      <c r="C182" t="s">
        <v>55</v>
      </c>
      <c r="D182" t="s">
        <v>81</v>
      </c>
      <c r="E182">
        <v>20</v>
      </c>
      <c r="F182">
        <v>5</v>
      </c>
      <c r="G182">
        <v>12.2</v>
      </c>
      <c r="H182" s="1">
        <v>44838</v>
      </c>
      <c r="I182" s="20">
        <v>0</v>
      </c>
      <c r="J182" s="47">
        <f>Table_Query_from_Mac10[[#This Row],[unit_price]]-(Table_Query_from_Mac10[[#This Row],[unit_price]]*(Table_Query_from_Mac10[[#This Row],[discount_pct]]/100))</f>
        <v>12.2</v>
      </c>
      <c r="K182" s="47">
        <f>Table_Query_from_Mac10[[#This Row],[unit_cost]]</f>
        <v>5</v>
      </c>
      <c r="L182" s="47">
        <f>Table_Query_from_Mac10[[#This Row],[Live-cost]]*(1+Table_Query_from_Mac10[[#This Row],[CogsIncreasebyTYPE]])</f>
        <v>5</v>
      </c>
      <c r="M182" s="47">
        <f>Table_Query_from_Mac10[[#This Row],[Live-cost]]*Table_Query_from_Mac10[[#This Row],[qty_to_ship]]</f>
        <v>100</v>
      </c>
      <c r="N182" s="47">
        <f>IF(Table_Query_from_Mac10[[#This Row],[item_no]]="KDA",-Table_Query_from_Mac10[[#This Row],[unit_price]],Table_Query_from_Mac10[[#This Row],[Net Unit]]*Table_Query_from_Mac10[[#This Row],[qty_to_ship]])</f>
        <v>244</v>
      </c>
      <c r="O182" s="47">
        <f>SUMIFS(Summary!C:C,Summary!H:H,Table_Query_from_Mac10[[#This Row],[Juiceoc]])</f>
        <v>0</v>
      </c>
      <c r="P182" s="47">
        <f>SUMIFS(Summary!D:D,Summary!H:H,Table_Query_from_Mac10[[#This Row],[Juiceoc]])</f>
        <v>0</v>
      </c>
      <c r="Q182" s="47">
        <f>SUMIFS(Summary!E:E,Summary!H:H,Table_Query_from_Mac10[[#This Row],[Juiceoc]])</f>
        <v>0</v>
      </c>
      <c r="R182" s="47">
        <f>Table_Query_from_Mac10[[#This Row],[Net Unit]]*(1+Table_Query_from_Mac10[[#This Row],[PriceIncreasebyType]])</f>
        <v>12.2</v>
      </c>
      <c r="S182" s="47">
        <f>Table_Query_from_Mac10[[#This Row],[UnitPriceFuture]]*Table_Query_from_Mac10[[#This Row],[qtytoShipFuture]]</f>
        <v>244</v>
      </c>
      <c r="T182" s="47">
        <f>ROUND(Table_Query_from_Mac10[[#This Row],[qty_to_ship]]*(1+Table_Query_from_Mac10[[#This Row],[VolumeIncreasebyType]]),0)</f>
        <v>20</v>
      </c>
      <c r="U182" s="47">
        <f>Table_Query_from_Mac10[[#This Row],[qtytoShipFuture]]*Table_Query_from_Mac10[[#This Row],[Future-cost]]</f>
        <v>100</v>
      </c>
      <c r="V182" s="47">
        <f>Table_Query_from_Mac10[[#This Row],[qtytoShipFuture]]-Table_Query_from_Mac10[[#This Row],[qty_to_ship]]</f>
        <v>0</v>
      </c>
      <c r="W182" s="47">
        <f>Table_Query_from_Mac10[[#This Row],[UnitPriceFuture]]</f>
        <v>12.2</v>
      </c>
      <c r="X182" s="47">
        <f>Table_Query_from_Mac10[[#This Row],[Unit Increase]]*Table_Query_from_Mac10[[#This Row],[UnitPriceFuture]]</f>
        <v>0</v>
      </c>
      <c r="Y182" s="47">
        <f>Table_Query_from_Mac10[[#This Row],[Unit Increase]]*Table_Query_from_Mac10[[#This Row],[Future-cost]]</f>
        <v>0</v>
      </c>
      <c r="Z182" s="47">
        <f>-(Table_Query_from_Mac10[[#This Row],[Incremental Sales]]+((Table_Query_from_Mac10[[#This Row],[Incremental Sales]]*-(SUM(Summary!$S$8:$S$9)))))*Summary!$S$18</f>
        <v>0</v>
      </c>
      <c r="AA182" s="47">
        <f>IFERROR(Table_Query_from_Mac10[[#This Row],[Incremental Cost]]/Table_Query_from_Mac10[[#This Row],[Incremental Sales]],0)</f>
        <v>0</v>
      </c>
      <c r="AB182" s="47">
        <f>IFERROR(Table_Query_from_Mac10[[#This Row],[TotalCostFuture]]/Table_Query_from_Mac10[[#This Row],[totalsalesFuture]],0)</f>
        <v>0.4098360655737705</v>
      </c>
      <c r="AN182" s="30">
        <v>80</v>
      </c>
      <c r="AO182">
        <f t="shared" si="4"/>
        <v>20</v>
      </c>
      <c r="AQ182" s="30">
        <v>34.869999999999997</v>
      </c>
      <c r="AR182">
        <f t="shared" si="5"/>
        <v>12.2</v>
      </c>
    </row>
    <row r="183" spans="1:44" x14ac:dyDescent="0.25">
      <c r="A183">
        <v>90016</v>
      </c>
      <c r="B183">
        <v>1</v>
      </c>
      <c r="C183" t="s">
        <v>53</v>
      </c>
      <c r="D183" t="s">
        <v>80</v>
      </c>
      <c r="E183">
        <v>48</v>
      </c>
      <c r="F183">
        <v>7.01</v>
      </c>
      <c r="G183">
        <v>16.21</v>
      </c>
      <c r="H183" s="1">
        <v>44838</v>
      </c>
      <c r="I183" s="20">
        <v>3</v>
      </c>
      <c r="J183" s="47">
        <f>Table_Query_from_Mac10[[#This Row],[unit_price]]-(Table_Query_from_Mac10[[#This Row],[unit_price]]*(Table_Query_from_Mac10[[#This Row],[discount_pct]]/100))</f>
        <v>15.723700000000001</v>
      </c>
      <c r="K183" s="47">
        <f>Table_Query_from_Mac10[[#This Row],[unit_cost]]</f>
        <v>7.01</v>
      </c>
      <c r="L183" s="47">
        <f>Table_Query_from_Mac10[[#This Row],[Live-cost]]*(1+Table_Query_from_Mac10[[#This Row],[CogsIncreasebyTYPE]])</f>
        <v>7.01</v>
      </c>
      <c r="M183" s="47">
        <f>Table_Query_from_Mac10[[#This Row],[Live-cost]]*Table_Query_from_Mac10[[#This Row],[qty_to_ship]]</f>
        <v>336.48</v>
      </c>
      <c r="N183" s="47">
        <f>IF(Table_Query_from_Mac10[[#This Row],[item_no]]="KDA",-Table_Query_from_Mac10[[#This Row],[unit_price]],Table_Query_from_Mac10[[#This Row],[Net Unit]]*Table_Query_from_Mac10[[#This Row],[qty_to_ship]])</f>
        <v>754.73760000000004</v>
      </c>
      <c r="O183" s="47">
        <f>SUMIFS(Summary!C:C,Summary!H:H,Table_Query_from_Mac10[[#This Row],[Juiceoc]])</f>
        <v>0</v>
      </c>
      <c r="P183" s="47">
        <f>SUMIFS(Summary!D:D,Summary!H:H,Table_Query_from_Mac10[[#This Row],[Juiceoc]])</f>
        <v>0</v>
      </c>
      <c r="Q183" s="47">
        <f>SUMIFS(Summary!E:E,Summary!H:H,Table_Query_from_Mac10[[#This Row],[Juiceoc]])</f>
        <v>0</v>
      </c>
      <c r="R183" s="47">
        <f>Table_Query_from_Mac10[[#This Row],[Net Unit]]*(1+Table_Query_from_Mac10[[#This Row],[PriceIncreasebyType]])</f>
        <v>15.723700000000001</v>
      </c>
      <c r="S183" s="47">
        <f>Table_Query_from_Mac10[[#This Row],[UnitPriceFuture]]*Table_Query_from_Mac10[[#This Row],[qtytoShipFuture]]</f>
        <v>754.73760000000004</v>
      </c>
      <c r="T183" s="47">
        <f>ROUND(Table_Query_from_Mac10[[#This Row],[qty_to_ship]]*(1+Table_Query_from_Mac10[[#This Row],[VolumeIncreasebyType]]),0)</f>
        <v>48</v>
      </c>
      <c r="U183" s="47">
        <f>Table_Query_from_Mac10[[#This Row],[qtytoShipFuture]]*Table_Query_from_Mac10[[#This Row],[Future-cost]]</f>
        <v>336.48</v>
      </c>
      <c r="V183" s="47">
        <f>Table_Query_from_Mac10[[#This Row],[qtytoShipFuture]]-Table_Query_from_Mac10[[#This Row],[qty_to_ship]]</f>
        <v>0</v>
      </c>
      <c r="W183" s="47">
        <f>Table_Query_from_Mac10[[#This Row],[UnitPriceFuture]]</f>
        <v>15.723700000000001</v>
      </c>
      <c r="X183" s="47">
        <f>Table_Query_from_Mac10[[#This Row],[Unit Increase]]*Table_Query_from_Mac10[[#This Row],[UnitPriceFuture]]</f>
        <v>0</v>
      </c>
      <c r="Y183" s="47">
        <f>Table_Query_from_Mac10[[#This Row],[Unit Increase]]*Table_Query_from_Mac10[[#This Row],[Future-cost]]</f>
        <v>0</v>
      </c>
      <c r="Z183" s="47">
        <f>-(Table_Query_from_Mac10[[#This Row],[Incremental Sales]]+((Table_Query_from_Mac10[[#This Row],[Incremental Sales]]*-(SUM(Summary!$S$8:$S$9)))))*Summary!$S$18</f>
        <v>0</v>
      </c>
      <c r="AA183" s="47">
        <f>IFERROR(Table_Query_from_Mac10[[#This Row],[Incremental Cost]]/Table_Query_from_Mac10[[#This Row],[Incremental Sales]],0)</f>
        <v>0</v>
      </c>
      <c r="AB183" s="47">
        <f>IFERROR(Table_Query_from_Mac10[[#This Row],[TotalCostFuture]]/Table_Query_from_Mac10[[#This Row],[totalsalesFuture]],0)</f>
        <v>0.44582382009323507</v>
      </c>
      <c r="AN183" s="31">
        <v>192</v>
      </c>
      <c r="AO183">
        <f t="shared" si="4"/>
        <v>48</v>
      </c>
      <c r="AQ183" s="31">
        <v>46.32</v>
      </c>
      <c r="AR183">
        <f t="shared" si="5"/>
        <v>16.21</v>
      </c>
    </row>
    <row r="184" spans="1:44" x14ac:dyDescent="0.25">
      <c r="A184">
        <v>90016</v>
      </c>
      <c r="B184">
        <v>2</v>
      </c>
      <c r="C184" t="s">
        <v>53</v>
      </c>
      <c r="D184" t="s">
        <v>80</v>
      </c>
      <c r="E184">
        <v>130</v>
      </c>
      <c r="F184">
        <v>5.8</v>
      </c>
      <c r="G184">
        <v>13.21</v>
      </c>
      <c r="H184" s="1">
        <v>44838</v>
      </c>
      <c r="I184" s="20">
        <v>3</v>
      </c>
      <c r="J184" s="47">
        <f>Table_Query_from_Mac10[[#This Row],[unit_price]]-(Table_Query_from_Mac10[[#This Row],[unit_price]]*(Table_Query_from_Mac10[[#This Row],[discount_pct]]/100))</f>
        <v>12.813700000000001</v>
      </c>
      <c r="K184" s="47">
        <f>Table_Query_from_Mac10[[#This Row],[unit_cost]]</f>
        <v>5.8</v>
      </c>
      <c r="L184" s="47">
        <f>Table_Query_from_Mac10[[#This Row],[Live-cost]]*(1+Table_Query_from_Mac10[[#This Row],[CogsIncreasebyTYPE]])</f>
        <v>5.8</v>
      </c>
      <c r="M184" s="47">
        <f>Table_Query_from_Mac10[[#This Row],[Live-cost]]*Table_Query_from_Mac10[[#This Row],[qty_to_ship]]</f>
        <v>754</v>
      </c>
      <c r="N184" s="47">
        <f>IF(Table_Query_from_Mac10[[#This Row],[item_no]]="KDA",-Table_Query_from_Mac10[[#This Row],[unit_price]],Table_Query_from_Mac10[[#This Row],[Net Unit]]*Table_Query_from_Mac10[[#This Row],[qty_to_ship]])</f>
        <v>1665.7810000000002</v>
      </c>
      <c r="O184" s="47">
        <f>SUMIFS(Summary!C:C,Summary!H:H,Table_Query_from_Mac10[[#This Row],[Juiceoc]])</f>
        <v>0</v>
      </c>
      <c r="P184" s="47">
        <f>SUMIFS(Summary!D:D,Summary!H:H,Table_Query_from_Mac10[[#This Row],[Juiceoc]])</f>
        <v>0</v>
      </c>
      <c r="Q184" s="47">
        <f>SUMIFS(Summary!E:E,Summary!H:H,Table_Query_from_Mac10[[#This Row],[Juiceoc]])</f>
        <v>0</v>
      </c>
      <c r="R184" s="47">
        <f>Table_Query_from_Mac10[[#This Row],[Net Unit]]*(1+Table_Query_from_Mac10[[#This Row],[PriceIncreasebyType]])</f>
        <v>12.813700000000001</v>
      </c>
      <c r="S184" s="47">
        <f>Table_Query_from_Mac10[[#This Row],[UnitPriceFuture]]*Table_Query_from_Mac10[[#This Row],[qtytoShipFuture]]</f>
        <v>1665.7810000000002</v>
      </c>
      <c r="T184" s="47">
        <f>ROUND(Table_Query_from_Mac10[[#This Row],[qty_to_ship]]*(1+Table_Query_from_Mac10[[#This Row],[VolumeIncreasebyType]]),0)</f>
        <v>130</v>
      </c>
      <c r="U184" s="47">
        <f>Table_Query_from_Mac10[[#This Row],[qtytoShipFuture]]*Table_Query_from_Mac10[[#This Row],[Future-cost]]</f>
        <v>754</v>
      </c>
      <c r="V184" s="47">
        <f>Table_Query_from_Mac10[[#This Row],[qtytoShipFuture]]-Table_Query_from_Mac10[[#This Row],[qty_to_ship]]</f>
        <v>0</v>
      </c>
      <c r="W184" s="47">
        <f>Table_Query_from_Mac10[[#This Row],[UnitPriceFuture]]</f>
        <v>12.813700000000001</v>
      </c>
      <c r="X184" s="47">
        <f>Table_Query_from_Mac10[[#This Row],[Unit Increase]]*Table_Query_from_Mac10[[#This Row],[UnitPriceFuture]]</f>
        <v>0</v>
      </c>
      <c r="Y184" s="47">
        <f>Table_Query_from_Mac10[[#This Row],[Unit Increase]]*Table_Query_from_Mac10[[#This Row],[Future-cost]]</f>
        <v>0</v>
      </c>
      <c r="Z184" s="47">
        <f>-(Table_Query_from_Mac10[[#This Row],[Incremental Sales]]+((Table_Query_from_Mac10[[#This Row],[Incremental Sales]]*-(SUM(Summary!$S$8:$S$9)))))*Summary!$S$18</f>
        <v>0</v>
      </c>
      <c r="AA184" s="47">
        <f>IFERROR(Table_Query_from_Mac10[[#This Row],[Incremental Cost]]/Table_Query_from_Mac10[[#This Row],[Incremental Sales]],0)</f>
        <v>0</v>
      </c>
      <c r="AB184" s="47">
        <f>IFERROR(Table_Query_from_Mac10[[#This Row],[TotalCostFuture]]/Table_Query_from_Mac10[[#This Row],[totalsalesFuture]],0)</f>
        <v>0.45264053317933145</v>
      </c>
      <c r="AN184" s="30">
        <v>520</v>
      </c>
      <c r="AO184">
        <f t="shared" si="4"/>
        <v>130</v>
      </c>
      <c r="AQ184" s="30">
        <v>37.75</v>
      </c>
      <c r="AR184">
        <f t="shared" si="5"/>
        <v>13.21</v>
      </c>
    </row>
    <row r="185" spans="1:44" x14ac:dyDescent="0.25">
      <c r="A185">
        <v>90016</v>
      </c>
      <c r="B185">
        <v>3</v>
      </c>
      <c r="C185" t="s">
        <v>53</v>
      </c>
      <c r="D185" t="s">
        <v>80</v>
      </c>
      <c r="E185">
        <v>16</v>
      </c>
      <c r="F185">
        <v>12.77</v>
      </c>
      <c r="G185">
        <v>33.85</v>
      </c>
      <c r="H185" s="1">
        <v>44838</v>
      </c>
      <c r="I185" s="20">
        <v>3</v>
      </c>
      <c r="J185" s="47">
        <f>Table_Query_from_Mac10[[#This Row],[unit_price]]-(Table_Query_from_Mac10[[#This Row],[unit_price]]*(Table_Query_from_Mac10[[#This Row],[discount_pct]]/100))</f>
        <v>32.834499999999998</v>
      </c>
      <c r="K185" s="47">
        <f>Table_Query_from_Mac10[[#This Row],[unit_cost]]</f>
        <v>12.77</v>
      </c>
      <c r="L185" s="47">
        <f>Table_Query_from_Mac10[[#This Row],[Live-cost]]*(1+Table_Query_from_Mac10[[#This Row],[CogsIncreasebyTYPE]])</f>
        <v>12.77</v>
      </c>
      <c r="M185" s="47">
        <f>Table_Query_from_Mac10[[#This Row],[Live-cost]]*Table_Query_from_Mac10[[#This Row],[qty_to_ship]]</f>
        <v>204.32</v>
      </c>
      <c r="N185" s="47">
        <f>IF(Table_Query_from_Mac10[[#This Row],[item_no]]="KDA",-Table_Query_from_Mac10[[#This Row],[unit_price]],Table_Query_from_Mac10[[#This Row],[Net Unit]]*Table_Query_from_Mac10[[#This Row],[qty_to_ship]])</f>
        <v>525.35199999999998</v>
      </c>
      <c r="O185" s="47">
        <f>SUMIFS(Summary!C:C,Summary!H:H,Table_Query_from_Mac10[[#This Row],[Juiceoc]])</f>
        <v>0</v>
      </c>
      <c r="P185" s="47">
        <f>SUMIFS(Summary!D:D,Summary!H:H,Table_Query_from_Mac10[[#This Row],[Juiceoc]])</f>
        <v>0</v>
      </c>
      <c r="Q185" s="47">
        <f>SUMIFS(Summary!E:E,Summary!H:H,Table_Query_from_Mac10[[#This Row],[Juiceoc]])</f>
        <v>0</v>
      </c>
      <c r="R185" s="47">
        <f>Table_Query_from_Mac10[[#This Row],[Net Unit]]*(1+Table_Query_from_Mac10[[#This Row],[PriceIncreasebyType]])</f>
        <v>32.834499999999998</v>
      </c>
      <c r="S185" s="47">
        <f>Table_Query_from_Mac10[[#This Row],[UnitPriceFuture]]*Table_Query_from_Mac10[[#This Row],[qtytoShipFuture]]</f>
        <v>525.35199999999998</v>
      </c>
      <c r="T185" s="47">
        <f>ROUND(Table_Query_from_Mac10[[#This Row],[qty_to_ship]]*(1+Table_Query_from_Mac10[[#This Row],[VolumeIncreasebyType]]),0)</f>
        <v>16</v>
      </c>
      <c r="U185" s="47">
        <f>Table_Query_from_Mac10[[#This Row],[qtytoShipFuture]]*Table_Query_from_Mac10[[#This Row],[Future-cost]]</f>
        <v>204.32</v>
      </c>
      <c r="V185" s="47">
        <f>Table_Query_from_Mac10[[#This Row],[qtytoShipFuture]]-Table_Query_from_Mac10[[#This Row],[qty_to_ship]]</f>
        <v>0</v>
      </c>
      <c r="W185" s="47">
        <f>Table_Query_from_Mac10[[#This Row],[UnitPriceFuture]]</f>
        <v>32.834499999999998</v>
      </c>
      <c r="X185" s="47">
        <f>Table_Query_from_Mac10[[#This Row],[Unit Increase]]*Table_Query_from_Mac10[[#This Row],[UnitPriceFuture]]</f>
        <v>0</v>
      </c>
      <c r="Y185" s="47">
        <f>Table_Query_from_Mac10[[#This Row],[Unit Increase]]*Table_Query_from_Mac10[[#This Row],[Future-cost]]</f>
        <v>0</v>
      </c>
      <c r="Z185" s="47">
        <f>-(Table_Query_from_Mac10[[#This Row],[Incremental Sales]]+((Table_Query_from_Mac10[[#This Row],[Incremental Sales]]*-(SUM(Summary!$S$8:$S$9)))))*Summary!$S$18</f>
        <v>0</v>
      </c>
      <c r="AA185" s="47">
        <f>IFERROR(Table_Query_from_Mac10[[#This Row],[Incremental Cost]]/Table_Query_from_Mac10[[#This Row],[Incremental Sales]],0)</f>
        <v>0</v>
      </c>
      <c r="AB185" s="47">
        <f>IFERROR(Table_Query_from_Mac10[[#This Row],[TotalCostFuture]]/Table_Query_from_Mac10[[#This Row],[totalsalesFuture]],0)</f>
        <v>0.388920190653124</v>
      </c>
      <c r="AN185" s="31">
        <v>64</v>
      </c>
      <c r="AO185">
        <f t="shared" si="4"/>
        <v>16</v>
      </c>
      <c r="AQ185" s="31">
        <v>96.72</v>
      </c>
      <c r="AR185">
        <f t="shared" si="5"/>
        <v>33.85</v>
      </c>
    </row>
    <row r="186" spans="1:44" x14ac:dyDescent="0.25">
      <c r="A186">
        <v>90016</v>
      </c>
      <c r="B186">
        <v>4</v>
      </c>
      <c r="C186" t="s">
        <v>53</v>
      </c>
      <c r="D186" t="s">
        <v>80</v>
      </c>
      <c r="E186">
        <v>4</v>
      </c>
      <c r="F186">
        <v>14.67</v>
      </c>
      <c r="G186">
        <v>39.74</v>
      </c>
      <c r="H186" s="1">
        <v>44838</v>
      </c>
      <c r="I186" s="20">
        <v>3</v>
      </c>
      <c r="J186" s="47">
        <f>Table_Query_from_Mac10[[#This Row],[unit_price]]-(Table_Query_from_Mac10[[#This Row],[unit_price]]*(Table_Query_from_Mac10[[#This Row],[discount_pct]]/100))</f>
        <v>38.547800000000002</v>
      </c>
      <c r="K186" s="47">
        <f>Table_Query_from_Mac10[[#This Row],[unit_cost]]</f>
        <v>14.67</v>
      </c>
      <c r="L186" s="47">
        <f>Table_Query_from_Mac10[[#This Row],[Live-cost]]*(1+Table_Query_from_Mac10[[#This Row],[CogsIncreasebyTYPE]])</f>
        <v>14.67</v>
      </c>
      <c r="M186" s="47">
        <f>Table_Query_from_Mac10[[#This Row],[Live-cost]]*Table_Query_from_Mac10[[#This Row],[qty_to_ship]]</f>
        <v>58.68</v>
      </c>
      <c r="N186" s="47">
        <f>IF(Table_Query_from_Mac10[[#This Row],[item_no]]="KDA",-Table_Query_from_Mac10[[#This Row],[unit_price]],Table_Query_from_Mac10[[#This Row],[Net Unit]]*Table_Query_from_Mac10[[#This Row],[qty_to_ship]])</f>
        <v>154.19120000000001</v>
      </c>
      <c r="O186" s="47">
        <f>SUMIFS(Summary!C:C,Summary!H:H,Table_Query_from_Mac10[[#This Row],[Juiceoc]])</f>
        <v>0</v>
      </c>
      <c r="P186" s="47">
        <f>SUMIFS(Summary!D:D,Summary!H:H,Table_Query_from_Mac10[[#This Row],[Juiceoc]])</f>
        <v>0</v>
      </c>
      <c r="Q186" s="47">
        <f>SUMIFS(Summary!E:E,Summary!H:H,Table_Query_from_Mac10[[#This Row],[Juiceoc]])</f>
        <v>0</v>
      </c>
      <c r="R186" s="47">
        <f>Table_Query_from_Mac10[[#This Row],[Net Unit]]*(1+Table_Query_from_Mac10[[#This Row],[PriceIncreasebyType]])</f>
        <v>38.547800000000002</v>
      </c>
      <c r="S186" s="47">
        <f>Table_Query_from_Mac10[[#This Row],[UnitPriceFuture]]*Table_Query_from_Mac10[[#This Row],[qtytoShipFuture]]</f>
        <v>154.19120000000001</v>
      </c>
      <c r="T186" s="47">
        <f>ROUND(Table_Query_from_Mac10[[#This Row],[qty_to_ship]]*(1+Table_Query_from_Mac10[[#This Row],[VolumeIncreasebyType]]),0)</f>
        <v>4</v>
      </c>
      <c r="U186" s="47">
        <f>Table_Query_from_Mac10[[#This Row],[qtytoShipFuture]]*Table_Query_from_Mac10[[#This Row],[Future-cost]]</f>
        <v>58.68</v>
      </c>
      <c r="V186" s="47">
        <f>Table_Query_from_Mac10[[#This Row],[qtytoShipFuture]]-Table_Query_from_Mac10[[#This Row],[qty_to_ship]]</f>
        <v>0</v>
      </c>
      <c r="W186" s="47">
        <f>Table_Query_from_Mac10[[#This Row],[UnitPriceFuture]]</f>
        <v>38.547800000000002</v>
      </c>
      <c r="X186" s="47">
        <f>Table_Query_from_Mac10[[#This Row],[Unit Increase]]*Table_Query_from_Mac10[[#This Row],[UnitPriceFuture]]</f>
        <v>0</v>
      </c>
      <c r="Y186" s="47">
        <f>Table_Query_from_Mac10[[#This Row],[Unit Increase]]*Table_Query_from_Mac10[[#This Row],[Future-cost]]</f>
        <v>0</v>
      </c>
      <c r="Z186" s="47">
        <f>-(Table_Query_from_Mac10[[#This Row],[Incremental Sales]]+((Table_Query_from_Mac10[[#This Row],[Incremental Sales]]*-(SUM(Summary!$S$8:$S$9)))))*Summary!$S$18</f>
        <v>0</v>
      </c>
      <c r="AA186" s="47">
        <f>IFERROR(Table_Query_from_Mac10[[#This Row],[Incremental Cost]]/Table_Query_from_Mac10[[#This Row],[Incremental Sales]],0)</f>
        <v>0</v>
      </c>
      <c r="AB186" s="47">
        <f>IFERROR(Table_Query_from_Mac10[[#This Row],[TotalCostFuture]]/Table_Query_from_Mac10[[#This Row],[totalsalesFuture]],0)</f>
        <v>0.38056646553110679</v>
      </c>
      <c r="AN186" s="30">
        <v>16</v>
      </c>
      <c r="AO186">
        <f t="shared" si="4"/>
        <v>4</v>
      </c>
      <c r="AQ186" s="30">
        <v>113.54</v>
      </c>
      <c r="AR186">
        <f t="shared" si="5"/>
        <v>39.74</v>
      </c>
    </row>
    <row r="187" spans="1:44" x14ac:dyDescent="0.25">
      <c r="A187">
        <v>90016</v>
      </c>
      <c r="B187">
        <v>5</v>
      </c>
      <c r="C187" t="s">
        <v>53</v>
      </c>
      <c r="D187" t="s">
        <v>80</v>
      </c>
      <c r="E187">
        <v>3</v>
      </c>
      <c r="F187">
        <v>7.66</v>
      </c>
      <c r="G187">
        <v>17.84</v>
      </c>
      <c r="H187" s="1">
        <v>44838</v>
      </c>
      <c r="I187" s="20">
        <v>3</v>
      </c>
      <c r="J187" s="47">
        <f>Table_Query_from_Mac10[[#This Row],[unit_price]]-(Table_Query_from_Mac10[[#This Row],[unit_price]]*(Table_Query_from_Mac10[[#This Row],[discount_pct]]/100))</f>
        <v>17.3048</v>
      </c>
      <c r="K187" s="47">
        <f>Table_Query_from_Mac10[[#This Row],[unit_cost]]</f>
        <v>7.66</v>
      </c>
      <c r="L187" s="47">
        <f>Table_Query_from_Mac10[[#This Row],[Live-cost]]*(1+Table_Query_from_Mac10[[#This Row],[CogsIncreasebyTYPE]])</f>
        <v>7.66</v>
      </c>
      <c r="M187" s="47">
        <f>Table_Query_from_Mac10[[#This Row],[Live-cost]]*Table_Query_from_Mac10[[#This Row],[qty_to_ship]]</f>
        <v>22.98</v>
      </c>
      <c r="N187" s="47">
        <f>IF(Table_Query_from_Mac10[[#This Row],[item_no]]="KDA",-Table_Query_from_Mac10[[#This Row],[unit_price]],Table_Query_from_Mac10[[#This Row],[Net Unit]]*Table_Query_from_Mac10[[#This Row],[qty_to_ship]])</f>
        <v>51.914400000000001</v>
      </c>
      <c r="O187" s="47">
        <f>SUMIFS(Summary!C:C,Summary!H:H,Table_Query_from_Mac10[[#This Row],[Juiceoc]])</f>
        <v>0</v>
      </c>
      <c r="P187" s="47">
        <f>SUMIFS(Summary!D:D,Summary!H:H,Table_Query_from_Mac10[[#This Row],[Juiceoc]])</f>
        <v>0</v>
      </c>
      <c r="Q187" s="47">
        <f>SUMIFS(Summary!E:E,Summary!H:H,Table_Query_from_Mac10[[#This Row],[Juiceoc]])</f>
        <v>0</v>
      </c>
      <c r="R187" s="47">
        <f>Table_Query_from_Mac10[[#This Row],[Net Unit]]*(1+Table_Query_from_Mac10[[#This Row],[PriceIncreasebyType]])</f>
        <v>17.3048</v>
      </c>
      <c r="S187" s="47">
        <f>Table_Query_from_Mac10[[#This Row],[UnitPriceFuture]]*Table_Query_from_Mac10[[#This Row],[qtytoShipFuture]]</f>
        <v>51.914400000000001</v>
      </c>
      <c r="T187" s="47">
        <f>ROUND(Table_Query_from_Mac10[[#This Row],[qty_to_ship]]*(1+Table_Query_from_Mac10[[#This Row],[VolumeIncreasebyType]]),0)</f>
        <v>3</v>
      </c>
      <c r="U187" s="47">
        <f>Table_Query_from_Mac10[[#This Row],[qtytoShipFuture]]*Table_Query_from_Mac10[[#This Row],[Future-cost]]</f>
        <v>22.98</v>
      </c>
      <c r="V187" s="47">
        <f>Table_Query_from_Mac10[[#This Row],[qtytoShipFuture]]-Table_Query_from_Mac10[[#This Row],[qty_to_ship]]</f>
        <v>0</v>
      </c>
      <c r="W187" s="47">
        <f>Table_Query_from_Mac10[[#This Row],[UnitPriceFuture]]</f>
        <v>17.3048</v>
      </c>
      <c r="X187" s="47">
        <f>Table_Query_from_Mac10[[#This Row],[Unit Increase]]*Table_Query_from_Mac10[[#This Row],[UnitPriceFuture]]</f>
        <v>0</v>
      </c>
      <c r="Y187" s="47">
        <f>Table_Query_from_Mac10[[#This Row],[Unit Increase]]*Table_Query_from_Mac10[[#This Row],[Future-cost]]</f>
        <v>0</v>
      </c>
      <c r="Z187" s="47">
        <f>-(Table_Query_from_Mac10[[#This Row],[Incremental Sales]]+((Table_Query_from_Mac10[[#This Row],[Incremental Sales]]*-(SUM(Summary!$S$8:$S$9)))))*Summary!$S$18</f>
        <v>0</v>
      </c>
      <c r="AA187" s="47">
        <f>IFERROR(Table_Query_from_Mac10[[#This Row],[Incremental Cost]]/Table_Query_from_Mac10[[#This Row],[Incremental Sales]],0)</f>
        <v>0</v>
      </c>
      <c r="AB187" s="47">
        <f>IFERROR(Table_Query_from_Mac10[[#This Row],[TotalCostFuture]]/Table_Query_from_Mac10[[#This Row],[totalsalesFuture]],0)</f>
        <v>0.44265174980352273</v>
      </c>
      <c r="AN187" s="31">
        <v>12</v>
      </c>
      <c r="AO187">
        <f t="shared" si="4"/>
        <v>3</v>
      </c>
      <c r="AQ187" s="31">
        <v>50.96</v>
      </c>
      <c r="AR187">
        <f t="shared" si="5"/>
        <v>17.84</v>
      </c>
    </row>
    <row r="188" spans="1:44" x14ac:dyDescent="0.25">
      <c r="A188">
        <v>90016</v>
      </c>
      <c r="B188">
        <v>6</v>
      </c>
      <c r="C188" t="s">
        <v>53</v>
      </c>
      <c r="D188" t="s">
        <v>80</v>
      </c>
      <c r="E188">
        <v>27</v>
      </c>
      <c r="F188">
        <v>9.77</v>
      </c>
      <c r="G188">
        <v>23.91</v>
      </c>
      <c r="H188" s="1">
        <v>44838</v>
      </c>
      <c r="I188" s="20">
        <v>3</v>
      </c>
      <c r="J188" s="47">
        <f>Table_Query_from_Mac10[[#This Row],[unit_price]]-(Table_Query_from_Mac10[[#This Row],[unit_price]]*(Table_Query_from_Mac10[[#This Row],[discount_pct]]/100))</f>
        <v>23.192699999999999</v>
      </c>
      <c r="K188" s="47">
        <f>Table_Query_from_Mac10[[#This Row],[unit_cost]]</f>
        <v>9.77</v>
      </c>
      <c r="L188" s="47">
        <f>Table_Query_from_Mac10[[#This Row],[Live-cost]]*(1+Table_Query_from_Mac10[[#This Row],[CogsIncreasebyTYPE]])</f>
        <v>9.77</v>
      </c>
      <c r="M188" s="47">
        <f>Table_Query_from_Mac10[[#This Row],[Live-cost]]*Table_Query_from_Mac10[[#This Row],[qty_to_ship]]</f>
        <v>263.78999999999996</v>
      </c>
      <c r="N188" s="47">
        <f>IF(Table_Query_from_Mac10[[#This Row],[item_no]]="KDA",-Table_Query_from_Mac10[[#This Row],[unit_price]],Table_Query_from_Mac10[[#This Row],[Net Unit]]*Table_Query_from_Mac10[[#This Row],[qty_to_ship]])</f>
        <v>626.2029</v>
      </c>
      <c r="O188" s="47">
        <f>SUMIFS(Summary!C:C,Summary!H:H,Table_Query_from_Mac10[[#This Row],[Juiceoc]])</f>
        <v>0</v>
      </c>
      <c r="P188" s="47">
        <f>SUMIFS(Summary!D:D,Summary!H:H,Table_Query_from_Mac10[[#This Row],[Juiceoc]])</f>
        <v>0</v>
      </c>
      <c r="Q188" s="47">
        <f>SUMIFS(Summary!E:E,Summary!H:H,Table_Query_from_Mac10[[#This Row],[Juiceoc]])</f>
        <v>0</v>
      </c>
      <c r="R188" s="47">
        <f>Table_Query_from_Mac10[[#This Row],[Net Unit]]*(1+Table_Query_from_Mac10[[#This Row],[PriceIncreasebyType]])</f>
        <v>23.192699999999999</v>
      </c>
      <c r="S188" s="47">
        <f>Table_Query_from_Mac10[[#This Row],[UnitPriceFuture]]*Table_Query_from_Mac10[[#This Row],[qtytoShipFuture]]</f>
        <v>626.2029</v>
      </c>
      <c r="T188" s="47">
        <f>ROUND(Table_Query_from_Mac10[[#This Row],[qty_to_ship]]*(1+Table_Query_from_Mac10[[#This Row],[VolumeIncreasebyType]]),0)</f>
        <v>27</v>
      </c>
      <c r="U188" s="47">
        <f>Table_Query_from_Mac10[[#This Row],[qtytoShipFuture]]*Table_Query_from_Mac10[[#This Row],[Future-cost]]</f>
        <v>263.78999999999996</v>
      </c>
      <c r="V188" s="47">
        <f>Table_Query_from_Mac10[[#This Row],[qtytoShipFuture]]-Table_Query_from_Mac10[[#This Row],[qty_to_ship]]</f>
        <v>0</v>
      </c>
      <c r="W188" s="47">
        <f>Table_Query_from_Mac10[[#This Row],[UnitPriceFuture]]</f>
        <v>23.192699999999999</v>
      </c>
      <c r="X188" s="47">
        <f>Table_Query_from_Mac10[[#This Row],[Unit Increase]]*Table_Query_from_Mac10[[#This Row],[UnitPriceFuture]]</f>
        <v>0</v>
      </c>
      <c r="Y188" s="47">
        <f>Table_Query_from_Mac10[[#This Row],[Unit Increase]]*Table_Query_from_Mac10[[#This Row],[Future-cost]]</f>
        <v>0</v>
      </c>
      <c r="Z188" s="47">
        <f>-(Table_Query_from_Mac10[[#This Row],[Incremental Sales]]+((Table_Query_from_Mac10[[#This Row],[Incremental Sales]]*-(SUM(Summary!$S$8:$S$9)))))*Summary!$S$18</f>
        <v>0</v>
      </c>
      <c r="AA188" s="47">
        <f>IFERROR(Table_Query_from_Mac10[[#This Row],[Incremental Cost]]/Table_Query_from_Mac10[[#This Row],[Incremental Sales]],0)</f>
        <v>0</v>
      </c>
      <c r="AB188" s="47">
        <f>IFERROR(Table_Query_from_Mac10[[#This Row],[TotalCostFuture]]/Table_Query_from_Mac10[[#This Row],[totalsalesFuture]],0)</f>
        <v>0.42125323916577195</v>
      </c>
      <c r="AN188" s="30">
        <v>108</v>
      </c>
      <c r="AO188">
        <f t="shared" si="4"/>
        <v>27</v>
      </c>
      <c r="AQ188" s="30">
        <v>68.3</v>
      </c>
      <c r="AR188">
        <f t="shared" si="5"/>
        <v>23.91</v>
      </c>
    </row>
    <row r="189" spans="1:44" x14ac:dyDescent="0.25">
      <c r="A189">
        <v>90016</v>
      </c>
      <c r="B189">
        <v>7</v>
      </c>
      <c r="C189" t="s">
        <v>53</v>
      </c>
      <c r="D189" t="s">
        <v>80</v>
      </c>
      <c r="E189">
        <v>30</v>
      </c>
      <c r="F189">
        <v>11.16</v>
      </c>
      <c r="G189">
        <v>28.11</v>
      </c>
      <c r="H189" s="1">
        <v>44838</v>
      </c>
      <c r="I189" s="20">
        <v>3</v>
      </c>
      <c r="J189" s="47">
        <f>Table_Query_from_Mac10[[#This Row],[unit_price]]-(Table_Query_from_Mac10[[#This Row],[unit_price]]*(Table_Query_from_Mac10[[#This Row],[discount_pct]]/100))</f>
        <v>27.2667</v>
      </c>
      <c r="K189" s="47">
        <f>Table_Query_from_Mac10[[#This Row],[unit_cost]]</f>
        <v>11.16</v>
      </c>
      <c r="L189" s="47">
        <f>Table_Query_from_Mac10[[#This Row],[Live-cost]]*(1+Table_Query_from_Mac10[[#This Row],[CogsIncreasebyTYPE]])</f>
        <v>11.16</v>
      </c>
      <c r="M189" s="47">
        <f>Table_Query_from_Mac10[[#This Row],[Live-cost]]*Table_Query_from_Mac10[[#This Row],[qty_to_ship]]</f>
        <v>334.8</v>
      </c>
      <c r="N189" s="47">
        <f>IF(Table_Query_from_Mac10[[#This Row],[item_no]]="KDA",-Table_Query_from_Mac10[[#This Row],[unit_price]],Table_Query_from_Mac10[[#This Row],[Net Unit]]*Table_Query_from_Mac10[[#This Row],[qty_to_ship]])</f>
        <v>818.00099999999998</v>
      </c>
      <c r="O189" s="47">
        <f>SUMIFS(Summary!C:C,Summary!H:H,Table_Query_from_Mac10[[#This Row],[Juiceoc]])</f>
        <v>0</v>
      </c>
      <c r="P189" s="47">
        <f>SUMIFS(Summary!D:D,Summary!H:H,Table_Query_from_Mac10[[#This Row],[Juiceoc]])</f>
        <v>0</v>
      </c>
      <c r="Q189" s="47">
        <f>SUMIFS(Summary!E:E,Summary!H:H,Table_Query_from_Mac10[[#This Row],[Juiceoc]])</f>
        <v>0</v>
      </c>
      <c r="R189" s="47">
        <f>Table_Query_from_Mac10[[#This Row],[Net Unit]]*(1+Table_Query_from_Mac10[[#This Row],[PriceIncreasebyType]])</f>
        <v>27.2667</v>
      </c>
      <c r="S189" s="47">
        <f>Table_Query_from_Mac10[[#This Row],[UnitPriceFuture]]*Table_Query_from_Mac10[[#This Row],[qtytoShipFuture]]</f>
        <v>818.00099999999998</v>
      </c>
      <c r="T189" s="47">
        <f>ROUND(Table_Query_from_Mac10[[#This Row],[qty_to_ship]]*(1+Table_Query_from_Mac10[[#This Row],[VolumeIncreasebyType]]),0)</f>
        <v>30</v>
      </c>
      <c r="U189" s="47">
        <f>Table_Query_from_Mac10[[#This Row],[qtytoShipFuture]]*Table_Query_from_Mac10[[#This Row],[Future-cost]]</f>
        <v>334.8</v>
      </c>
      <c r="V189" s="47">
        <f>Table_Query_from_Mac10[[#This Row],[qtytoShipFuture]]-Table_Query_from_Mac10[[#This Row],[qty_to_ship]]</f>
        <v>0</v>
      </c>
      <c r="W189" s="47">
        <f>Table_Query_from_Mac10[[#This Row],[UnitPriceFuture]]</f>
        <v>27.2667</v>
      </c>
      <c r="X189" s="47">
        <f>Table_Query_from_Mac10[[#This Row],[Unit Increase]]*Table_Query_from_Mac10[[#This Row],[UnitPriceFuture]]</f>
        <v>0</v>
      </c>
      <c r="Y189" s="47">
        <f>Table_Query_from_Mac10[[#This Row],[Unit Increase]]*Table_Query_from_Mac10[[#This Row],[Future-cost]]</f>
        <v>0</v>
      </c>
      <c r="Z189" s="47">
        <f>-(Table_Query_from_Mac10[[#This Row],[Incremental Sales]]+((Table_Query_from_Mac10[[#This Row],[Incremental Sales]]*-(SUM(Summary!$S$8:$S$9)))))*Summary!$S$18</f>
        <v>0</v>
      </c>
      <c r="AA189" s="47">
        <f>IFERROR(Table_Query_from_Mac10[[#This Row],[Incremental Cost]]/Table_Query_from_Mac10[[#This Row],[Incremental Sales]],0)</f>
        <v>0</v>
      </c>
      <c r="AB189" s="47">
        <f>IFERROR(Table_Query_from_Mac10[[#This Row],[TotalCostFuture]]/Table_Query_from_Mac10[[#This Row],[totalsalesFuture]],0)</f>
        <v>0.40929045319015506</v>
      </c>
      <c r="AN189" s="31">
        <v>120</v>
      </c>
      <c r="AO189">
        <f t="shared" si="4"/>
        <v>30</v>
      </c>
      <c r="AQ189" s="31">
        <v>80.3</v>
      </c>
      <c r="AR189">
        <f t="shared" si="5"/>
        <v>28.11</v>
      </c>
    </row>
    <row r="190" spans="1:44" x14ac:dyDescent="0.25">
      <c r="A190">
        <v>90016</v>
      </c>
      <c r="B190">
        <v>8</v>
      </c>
      <c r="C190" t="s">
        <v>53</v>
      </c>
      <c r="D190" t="s">
        <v>80</v>
      </c>
      <c r="E190">
        <v>12</v>
      </c>
      <c r="F190">
        <v>8.3699999999999992</v>
      </c>
      <c r="G190">
        <v>19.45</v>
      </c>
      <c r="H190" s="1">
        <v>44838</v>
      </c>
      <c r="I190" s="20">
        <v>3</v>
      </c>
      <c r="J190" s="47">
        <f>Table_Query_from_Mac10[[#This Row],[unit_price]]-(Table_Query_from_Mac10[[#This Row],[unit_price]]*(Table_Query_from_Mac10[[#This Row],[discount_pct]]/100))</f>
        <v>18.866499999999998</v>
      </c>
      <c r="K190" s="47">
        <f>Table_Query_from_Mac10[[#This Row],[unit_cost]]</f>
        <v>8.3699999999999992</v>
      </c>
      <c r="L190" s="47">
        <f>Table_Query_from_Mac10[[#This Row],[Live-cost]]*(1+Table_Query_from_Mac10[[#This Row],[CogsIncreasebyTYPE]])</f>
        <v>8.3699999999999992</v>
      </c>
      <c r="M190" s="47">
        <f>Table_Query_from_Mac10[[#This Row],[Live-cost]]*Table_Query_from_Mac10[[#This Row],[qty_to_ship]]</f>
        <v>100.44</v>
      </c>
      <c r="N190" s="47">
        <f>IF(Table_Query_from_Mac10[[#This Row],[item_no]]="KDA",-Table_Query_from_Mac10[[#This Row],[unit_price]],Table_Query_from_Mac10[[#This Row],[Net Unit]]*Table_Query_from_Mac10[[#This Row],[qty_to_ship]])</f>
        <v>226.39799999999997</v>
      </c>
      <c r="O190" s="47">
        <f>SUMIFS(Summary!C:C,Summary!H:H,Table_Query_from_Mac10[[#This Row],[Juiceoc]])</f>
        <v>0</v>
      </c>
      <c r="P190" s="47">
        <f>SUMIFS(Summary!D:D,Summary!H:H,Table_Query_from_Mac10[[#This Row],[Juiceoc]])</f>
        <v>0</v>
      </c>
      <c r="Q190" s="47">
        <f>SUMIFS(Summary!E:E,Summary!H:H,Table_Query_from_Mac10[[#This Row],[Juiceoc]])</f>
        <v>0</v>
      </c>
      <c r="R190" s="47">
        <f>Table_Query_from_Mac10[[#This Row],[Net Unit]]*(1+Table_Query_from_Mac10[[#This Row],[PriceIncreasebyType]])</f>
        <v>18.866499999999998</v>
      </c>
      <c r="S190" s="47">
        <f>Table_Query_from_Mac10[[#This Row],[UnitPriceFuture]]*Table_Query_from_Mac10[[#This Row],[qtytoShipFuture]]</f>
        <v>226.39799999999997</v>
      </c>
      <c r="T190" s="47">
        <f>ROUND(Table_Query_from_Mac10[[#This Row],[qty_to_ship]]*(1+Table_Query_from_Mac10[[#This Row],[VolumeIncreasebyType]]),0)</f>
        <v>12</v>
      </c>
      <c r="U190" s="47">
        <f>Table_Query_from_Mac10[[#This Row],[qtytoShipFuture]]*Table_Query_from_Mac10[[#This Row],[Future-cost]]</f>
        <v>100.44</v>
      </c>
      <c r="V190" s="47">
        <f>Table_Query_from_Mac10[[#This Row],[qtytoShipFuture]]-Table_Query_from_Mac10[[#This Row],[qty_to_ship]]</f>
        <v>0</v>
      </c>
      <c r="W190" s="47">
        <f>Table_Query_from_Mac10[[#This Row],[UnitPriceFuture]]</f>
        <v>18.866499999999998</v>
      </c>
      <c r="X190" s="47">
        <f>Table_Query_from_Mac10[[#This Row],[Unit Increase]]*Table_Query_from_Mac10[[#This Row],[UnitPriceFuture]]</f>
        <v>0</v>
      </c>
      <c r="Y190" s="47">
        <f>Table_Query_from_Mac10[[#This Row],[Unit Increase]]*Table_Query_from_Mac10[[#This Row],[Future-cost]]</f>
        <v>0</v>
      </c>
      <c r="Z190" s="47">
        <f>-(Table_Query_from_Mac10[[#This Row],[Incremental Sales]]+((Table_Query_from_Mac10[[#This Row],[Incremental Sales]]*-(SUM(Summary!$S$8:$S$9)))))*Summary!$S$18</f>
        <v>0</v>
      </c>
      <c r="AA190" s="47">
        <f>IFERROR(Table_Query_from_Mac10[[#This Row],[Incremental Cost]]/Table_Query_from_Mac10[[#This Row],[Incremental Sales]],0)</f>
        <v>0</v>
      </c>
      <c r="AB190" s="47">
        <f>IFERROR(Table_Query_from_Mac10[[#This Row],[TotalCostFuture]]/Table_Query_from_Mac10[[#This Row],[totalsalesFuture]],0)</f>
        <v>0.4436434950838789</v>
      </c>
      <c r="AN190" s="30">
        <v>48</v>
      </c>
      <c r="AO190">
        <f t="shared" si="4"/>
        <v>12</v>
      </c>
      <c r="AQ190" s="30">
        <v>55.57</v>
      </c>
      <c r="AR190">
        <f t="shared" si="5"/>
        <v>19.45</v>
      </c>
    </row>
    <row r="191" spans="1:44" x14ac:dyDescent="0.25">
      <c r="A191">
        <v>90017</v>
      </c>
      <c r="B191">
        <v>1</v>
      </c>
      <c r="C191" t="s">
        <v>86</v>
      </c>
      <c r="D191" t="s">
        <v>79</v>
      </c>
      <c r="E191">
        <v>19</v>
      </c>
      <c r="F191">
        <v>4.7</v>
      </c>
      <c r="G191">
        <v>9.36</v>
      </c>
      <c r="H191" s="1">
        <v>44848</v>
      </c>
      <c r="I191" s="20">
        <v>0</v>
      </c>
      <c r="J191" s="47">
        <f>Table_Query_from_Mac10[[#This Row],[unit_price]]-(Table_Query_from_Mac10[[#This Row],[unit_price]]*(Table_Query_from_Mac10[[#This Row],[discount_pct]]/100))</f>
        <v>9.36</v>
      </c>
      <c r="K191" s="47">
        <f>Table_Query_from_Mac10[[#This Row],[unit_cost]]</f>
        <v>4.7</v>
      </c>
      <c r="L191" s="47">
        <f>Table_Query_from_Mac10[[#This Row],[Live-cost]]*(1+Table_Query_from_Mac10[[#This Row],[CogsIncreasebyTYPE]])</f>
        <v>4.7</v>
      </c>
      <c r="M191" s="47">
        <f>Table_Query_from_Mac10[[#This Row],[Live-cost]]*Table_Query_from_Mac10[[#This Row],[qty_to_ship]]</f>
        <v>89.3</v>
      </c>
      <c r="N191" s="47">
        <f>IF(Table_Query_from_Mac10[[#This Row],[item_no]]="KDA",-Table_Query_from_Mac10[[#This Row],[unit_price]],Table_Query_from_Mac10[[#This Row],[Net Unit]]*Table_Query_from_Mac10[[#This Row],[qty_to_ship]])</f>
        <v>177.83999999999997</v>
      </c>
      <c r="O191" s="47">
        <f>SUMIFS(Summary!C:C,Summary!H:H,Table_Query_from_Mac10[[#This Row],[Juiceoc]])</f>
        <v>0</v>
      </c>
      <c r="P191" s="47">
        <f>SUMIFS(Summary!D:D,Summary!H:H,Table_Query_from_Mac10[[#This Row],[Juiceoc]])</f>
        <v>0</v>
      </c>
      <c r="Q191" s="47">
        <f>SUMIFS(Summary!E:E,Summary!H:H,Table_Query_from_Mac10[[#This Row],[Juiceoc]])</f>
        <v>0</v>
      </c>
      <c r="R191" s="47">
        <f>Table_Query_from_Mac10[[#This Row],[Net Unit]]*(1+Table_Query_from_Mac10[[#This Row],[PriceIncreasebyType]])</f>
        <v>9.36</v>
      </c>
      <c r="S191" s="47">
        <f>Table_Query_from_Mac10[[#This Row],[UnitPriceFuture]]*Table_Query_from_Mac10[[#This Row],[qtytoShipFuture]]</f>
        <v>177.83999999999997</v>
      </c>
      <c r="T191" s="47">
        <f>ROUND(Table_Query_from_Mac10[[#This Row],[qty_to_ship]]*(1+Table_Query_from_Mac10[[#This Row],[VolumeIncreasebyType]]),0)</f>
        <v>19</v>
      </c>
      <c r="U191" s="47">
        <f>Table_Query_from_Mac10[[#This Row],[qtytoShipFuture]]*Table_Query_from_Mac10[[#This Row],[Future-cost]]</f>
        <v>89.3</v>
      </c>
      <c r="V191" s="47">
        <f>Table_Query_from_Mac10[[#This Row],[qtytoShipFuture]]-Table_Query_from_Mac10[[#This Row],[qty_to_ship]]</f>
        <v>0</v>
      </c>
      <c r="W191" s="47">
        <f>Table_Query_from_Mac10[[#This Row],[UnitPriceFuture]]</f>
        <v>9.36</v>
      </c>
      <c r="X191" s="47">
        <f>Table_Query_from_Mac10[[#This Row],[Unit Increase]]*Table_Query_from_Mac10[[#This Row],[UnitPriceFuture]]</f>
        <v>0</v>
      </c>
      <c r="Y191" s="47">
        <f>Table_Query_from_Mac10[[#This Row],[Unit Increase]]*Table_Query_from_Mac10[[#This Row],[Future-cost]]</f>
        <v>0</v>
      </c>
      <c r="Z191" s="47">
        <f>-(Table_Query_from_Mac10[[#This Row],[Incremental Sales]]+((Table_Query_from_Mac10[[#This Row],[Incremental Sales]]*-(SUM(Summary!$S$8:$S$9)))))*Summary!$S$18</f>
        <v>0</v>
      </c>
      <c r="AA191" s="47">
        <f>IFERROR(Table_Query_from_Mac10[[#This Row],[Incremental Cost]]/Table_Query_from_Mac10[[#This Row],[Incremental Sales]],0)</f>
        <v>0</v>
      </c>
      <c r="AB191" s="47">
        <f>IFERROR(Table_Query_from_Mac10[[#This Row],[TotalCostFuture]]/Table_Query_from_Mac10[[#This Row],[totalsalesFuture]],0)</f>
        <v>0.50213675213675224</v>
      </c>
      <c r="AN191" s="31">
        <v>75</v>
      </c>
      <c r="AO191">
        <f t="shared" si="4"/>
        <v>19</v>
      </c>
      <c r="AQ191" s="31">
        <v>26.73</v>
      </c>
      <c r="AR191">
        <f t="shared" si="5"/>
        <v>9.36</v>
      </c>
    </row>
    <row r="192" spans="1:44" x14ac:dyDescent="0.25">
      <c r="A192">
        <v>90017</v>
      </c>
      <c r="B192">
        <v>2</v>
      </c>
      <c r="C192" t="s">
        <v>86</v>
      </c>
      <c r="D192" t="s">
        <v>79</v>
      </c>
      <c r="E192">
        <v>40</v>
      </c>
      <c r="F192">
        <v>5.74</v>
      </c>
      <c r="G192">
        <v>11.14</v>
      </c>
      <c r="H192" s="1">
        <v>44848</v>
      </c>
      <c r="I192" s="20">
        <v>0</v>
      </c>
      <c r="J192" s="47">
        <f>Table_Query_from_Mac10[[#This Row],[unit_price]]-(Table_Query_from_Mac10[[#This Row],[unit_price]]*(Table_Query_from_Mac10[[#This Row],[discount_pct]]/100))</f>
        <v>11.14</v>
      </c>
      <c r="K192" s="47">
        <f>Table_Query_from_Mac10[[#This Row],[unit_cost]]</f>
        <v>5.74</v>
      </c>
      <c r="L192" s="47">
        <f>Table_Query_from_Mac10[[#This Row],[Live-cost]]*(1+Table_Query_from_Mac10[[#This Row],[CogsIncreasebyTYPE]])</f>
        <v>5.74</v>
      </c>
      <c r="M192" s="47">
        <f>Table_Query_from_Mac10[[#This Row],[Live-cost]]*Table_Query_from_Mac10[[#This Row],[qty_to_ship]]</f>
        <v>229.60000000000002</v>
      </c>
      <c r="N192" s="47">
        <f>IF(Table_Query_from_Mac10[[#This Row],[item_no]]="KDA",-Table_Query_from_Mac10[[#This Row],[unit_price]],Table_Query_from_Mac10[[#This Row],[Net Unit]]*Table_Query_from_Mac10[[#This Row],[qty_to_ship]])</f>
        <v>445.6</v>
      </c>
      <c r="O192" s="47">
        <f>SUMIFS(Summary!C:C,Summary!H:H,Table_Query_from_Mac10[[#This Row],[Juiceoc]])</f>
        <v>0</v>
      </c>
      <c r="P192" s="47">
        <f>SUMIFS(Summary!D:D,Summary!H:H,Table_Query_from_Mac10[[#This Row],[Juiceoc]])</f>
        <v>0</v>
      </c>
      <c r="Q192" s="47">
        <f>SUMIFS(Summary!E:E,Summary!H:H,Table_Query_from_Mac10[[#This Row],[Juiceoc]])</f>
        <v>0</v>
      </c>
      <c r="R192" s="47">
        <f>Table_Query_from_Mac10[[#This Row],[Net Unit]]*(1+Table_Query_from_Mac10[[#This Row],[PriceIncreasebyType]])</f>
        <v>11.14</v>
      </c>
      <c r="S192" s="47">
        <f>Table_Query_from_Mac10[[#This Row],[UnitPriceFuture]]*Table_Query_from_Mac10[[#This Row],[qtytoShipFuture]]</f>
        <v>445.6</v>
      </c>
      <c r="T192" s="47">
        <f>ROUND(Table_Query_from_Mac10[[#This Row],[qty_to_ship]]*(1+Table_Query_from_Mac10[[#This Row],[VolumeIncreasebyType]]),0)</f>
        <v>40</v>
      </c>
      <c r="U192" s="47">
        <f>Table_Query_from_Mac10[[#This Row],[qtytoShipFuture]]*Table_Query_from_Mac10[[#This Row],[Future-cost]]</f>
        <v>229.60000000000002</v>
      </c>
      <c r="V192" s="47">
        <f>Table_Query_from_Mac10[[#This Row],[qtytoShipFuture]]-Table_Query_from_Mac10[[#This Row],[qty_to_ship]]</f>
        <v>0</v>
      </c>
      <c r="W192" s="47">
        <f>Table_Query_from_Mac10[[#This Row],[UnitPriceFuture]]</f>
        <v>11.14</v>
      </c>
      <c r="X192" s="47">
        <f>Table_Query_from_Mac10[[#This Row],[Unit Increase]]*Table_Query_from_Mac10[[#This Row],[UnitPriceFuture]]</f>
        <v>0</v>
      </c>
      <c r="Y192" s="47">
        <f>Table_Query_from_Mac10[[#This Row],[Unit Increase]]*Table_Query_from_Mac10[[#This Row],[Future-cost]]</f>
        <v>0</v>
      </c>
      <c r="Z192" s="47">
        <f>-(Table_Query_from_Mac10[[#This Row],[Incremental Sales]]+((Table_Query_from_Mac10[[#This Row],[Incremental Sales]]*-(SUM(Summary!$S$8:$S$9)))))*Summary!$S$18</f>
        <v>0</v>
      </c>
      <c r="AA192" s="47">
        <f>IFERROR(Table_Query_from_Mac10[[#This Row],[Incremental Cost]]/Table_Query_from_Mac10[[#This Row],[Incremental Sales]],0)</f>
        <v>0</v>
      </c>
      <c r="AB192" s="47">
        <f>IFERROR(Table_Query_from_Mac10[[#This Row],[TotalCostFuture]]/Table_Query_from_Mac10[[#This Row],[totalsalesFuture]],0)</f>
        <v>0.51526032315978454</v>
      </c>
      <c r="AN192" s="30">
        <v>160</v>
      </c>
      <c r="AO192">
        <f t="shared" si="4"/>
        <v>40</v>
      </c>
      <c r="AQ192" s="30">
        <v>31.83</v>
      </c>
      <c r="AR192">
        <f t="shared" si="5"/>
        <v>11.14</v>
      </c>
    </row>
    <row r="193" spans="1:44" x14ac:dyDescent="0.25">
      <c r="A193">
        <v>90017</v>
      </c>
      <c r="B193">
        <v>3</v>
      </c>
      <c r="C193" t="s">
        <v>86</v>
      </c>
      <c r="D193" t="s">
        <v>79</v>
      </c>
      <c r="E193">
        <v>10</v>
      </c>
      <c r="F193">
        <v>1.56</v>
      </c>
      <c r="G193">
        <v>5.23</v>
      </c>
      <c r="H193" s="1">
        <v>44848</v>
      </c>
      <c r="I193" s="20">
        <v>0</v>
      </c>
      <c r="J193" s="47">
        <f>Table_Query_from_Mac10[[#This Row],[unit_price]]-(Table_Query_from_Mac10[[#This Row],[unit_price]]*(Table_Query_from_Mac10[[#This Row],[discount_pct]]/100))</f>
        <v>5.23</v>
      </c>
      <c r="K193" s="47">
        <f>Table_Query_from_Mac10[[#This Row],[unit_cost]]</f>
        <v>1.56</v>
      </c>
      <c r="L193" s="47">
        <f>Table_Query_from_Mac10[[#This Row],[Live-cost]]*(1+Table_Query_from_Mac10[[#This Row],[CogsIncreasebyTYPE]])</f>
        <v>1.56</v>
      </c>
      <c r="M193" s="47">
        <f>Table_Query_from_Mac10[[#This Row],[Live-cost]]*Table_Query_from_Mac10[[#This Row],[qty_to_ship]]</f>
        <v>15.600000000000001</v>
      </c>
      <c r="N193" s="47">
        <f>IF(Table_Query_from_Mac10[[#This Row],[item_no]]="KDA",-Table_Query_from_Mac10[[#This Row],[unit_price]],Table_Query_from_Mac10[[#This Row],[Net Unit]]*Table_Query_from_Mac10[[#This Row],[qty_to_ship]])</f>
        <v>52.300000000000004</v>
      </c>
      <c r="O193" s="47">
        <f>SUMIFS(Summary!C:C,Summary!H:H,Table_Query_from_Mac10[[#This Row],[Juiceoc]])</f>
        <v>0</v>
      </c>
      <c r="P193" s="47">
        <f>SUMIFS(Summary!D:D,Summary!H:H,Table_Query_from_Mac10[[#This Row],[Juiceoc]])</f>
        <v>0</v>
      </c>
      <c r="Q193" s="47">
        <f>SUMIFS(Summary!E:E,Summary!H:H,Table_Query_from_Mac10[[#This Row],[Juiceoc]])</f>
        <v>0</v>
      </c>
      <c r="R193" s="47">
        <f>Table_Query_from_Mac10[[#This Row],[Net Unit]]*(1+Table_Query_from_Mac10[[#This Row],[PriceIncreasebyType]])</f>
        <v>5.23</v>
      </c>
      <c r="S193" s="47">
        <f>Table_Query_from_Mac10[[#This Row],[UnitPriceFuture]]*Table_Query_from_Mac10[[#This Row],[qtytoShipFuture]]</f>
        <v>52.300000000000004</v>
      </c>
      <c r="T193" s="47">
        <f>ROUND(Table_Query_from_Mac10[[#This Row],[qty_to_ship]]*(1+Table_Query_from_Mac10[[#This Row],[VolumeIncreasebyType]]),0)</f>
        <v>10</v>
      </c>
      <c r="U193" s="47">
        <f>Table_Query_from_Mac10[[#This Row],[qtytoShipFuture]]*Table_Query_from_Mac10[[#This Row],[Future-cost]]</f>
        <v>15.600000000000001</v>
      </c>
      <c r="V193" s="47">
        <f>Table_Query_from_Mac10[[#This Row],[qtytoShipFuture]]-Table_Query_from_Mac10[[#This Row],[qty_to_ship]]</f>
        <v>0</v>
      </c>
      <c r="W193" s="47">
        <f>Table_Query_from_Mac10[[#This Row],[UnitPriceFuture]]</f>
        <v>5.23</v>
      </c>
      <c r="X193" s="47">
        <f>Table_Query_from_Mac10[[#This Row],[Unit Increase]]*Table_Query_from_Mac10[[#This Row],[UnitPriceFuture]]</f>
        <v>0</v>
      </c>
      <c r="Y193" s="47">
        <f>Table_Query_from_Mac10[[#This Row],[Unit Increase]]*Table_Query_from_Mac10[[#This Row],[Future-cost]]</f>
        <v>0</v>
      </c>
      <c r="Z193" s="47">
        <f>-(Table_Query_from_Mac10[[#This Row],[Incremental Sales]]+((Table_Query_from_Mac10[[#This Row],[Incremental Sales]]*-(SUM(Summary!$S$8:$S$9)))))*Summary!$S$18</f>
        <v>0</v>
      </c>
      <c r="AA193" s="47">
        <f>IFERROR(Table_Query_from_Mac10[[#This Row],[Incremental Cost]]/Table_Query_from_Mac10[[#This Row],[Incremental Sales]],0)</f>
        <v>0</v>
      </c>
      <c r="AB193" s="47">
        <f>IFERROR(Table_Query_from_Mac10[[#This Row],[TotalCostFuture]]/Table_Query_from_Mac10[[#This Row],[totalsalesFuture]],0)</f>
        <v>0.29827915869980881</v>
      </c>
      <c r="AN193" s="31">
        <v>40</v>
      </c>
      <c r="AO193">
        <f t="shared" si="4"/>
        <v>10</v>
      </c>
      <c r="AQ193" s="31">
        <v>14.94</v>
      </c>
      <c r="AR193">
        <f t="shared" si="5"/>
        <v>5.23</v>
      </c>
    </row>
    <row r="194" spans="1:44" x14ac:dyDescent="0.25">
      <c r="A194">
        <v>90018</v>
      </c>
      <c r="B194">
        <v>1</v>
      </c>
      <c r="C194" t="s">
        <v>86</v>
      </c>
      <c r="D194" t="s">
        <v>79</v>
      </c>
      <c r="E194">
        <v>25</v>
      </c>
      <c r="F194">
        <v>4.07</v>
      </c>
      <c r="G194">
        <v>7.44</v>
      </c>
      <c r="H194" s="1">
        <v>44848</v>
      </c>
      <c r="I194" s="20">
        <v>0</v>
      </c>
      <c r="J194" s="47">
        <f>Table_Query_from_Mac10[[#This Row],[unit_price]]-(Table_Query_from_Mac10[[#This Row],[unit_price]]*(Table_Query_from_Mac10[[#This Row],[discount_pct]]/100))</f>
        <v>7.44</v>
      </c>
      <c r="K194" s="47">
        <f>Table_Query_from_Mac10[[#This Row],[unit_cost]]</f>
        <v>4.07</v>
      </c>
      <c r="L194" s="47">
        <f>Table_Query_from_Mac10[[#This Row],[Live-cost]]*(1+Table_Query_from_Mac10[[#This Row],[CogsIncreasebyTYPE]])</f>
        <v>4.07</v>
      </c>
      <c r="M194" s="47">
        <f>Table_Query_from_Mac10[[#This Row],[Live-cost]]*Table_Query_from_Mac10[[#This Row],[qty_to_ship]]</f>
        <v>101.75</v>
      </c>
      <c r="N194" s="47">
        <f>IF(Table_Query_from_Mac10[[#This Row],[item_no]]="KDA",-Table_Query_from_Mac10[[#This Row],[unit_price]],Table_Query_from_Mac10[[#This Row],[Net Unit]]*Table_Query_from_Mac10[[#This Row],[qty_to_ship]])</f>
        <v>186</v>
      </c>
      <c r="O194" s="47">
        <f>SUMIFS(Summary!C:C,Summary!H:H,Table_Query_from_Mac10[[#This Row],[Juiceoc]])</f>
        <v>0</v>
      </c>
      <c r="P194" s="47">
        <f>SUMIFS(Summary!D:D,Summary!H:H,Table_Query_from_Mac10[[#This Row],[Juiceoc]])</f>
        <v>0</v>
      </c>
      <c r="Q194" s="47">
        <f>SUMIFS(Summary!E:E,Summary!H:H,Table_Query_from_Mac10[[#This Row],[Juiceoc]])</f>
        <v>0</v>
      </c>
      <c r="R194" s="47">
        <f>Table_Query_from_Mac10[[#This Row],[Net Unit]]*(1+Table_Query_from_Mac10[[#This Row],[PriceIncreasebyType]])</f>
        <v>7.44</v>
      </c>
      <c r="S194" s="47">
        <f>Table_Query_from_Mac10[[#This Row],[UnitPriceFuture]]*Table_Query_from_Mac10[[#This Row],[qtytoShipFuture]]</f>
        <v>186</v>
      </c>
      <c r="T194" s="47">
        <f>ROUND(Table_Query_from_Mac10[[#This Row],[qty_to_ship]]*(1+Table_Query_from_Mac10[[#This Row],[VolumeIncreasebyType]]),0)</f>
        <v>25</v>
      </c>
      <c r="U194" s="47">
        <f>Table_Query_from_Mac10[[#This Row],[qtytoShipFuture]]*Table_Query_from_Mac10[[#This Row],[Future-cost]]</f>
        <v>101.75</v>
      </c>
      <c r="V194" s="47">
        <f>Table_Query_from_Mac10[[#This Row],[qtytoShipFuture]]-Table_Query_from_Mac10[[#This Row],[qty_to_ship]]</f>
        <v>0</v>
      </c>
      <c r="W194" s="47">
        <f>Table_Query_from_Mac10[[#This Row],[UnitPriceFuture]]</f>
        <v>7.44</v>
      </c>
      <c r="X194" s="47">
        <f>Table_Query_from_Mac10[[#This Row],[Unit Increase]]*Table_Query_from_Mac10[[#This Row],[UnitPriceFuture]]</f>
        <v>0</v>
      </c>
      <c r="Y194" s="47">
        <f>Table_Query_from_Mac10[[#This Row],[Unit Increase]]*Table_Query_from_Mac10[[#This Row],[Future-cost]]</f>
        <v>0</v>
      </c>
      <c r="Z194" s="47">
        <f>-(Table_Query_from_Mac10[[#This Row],[Incremental Sales]]+((Table_Query_from_Mac10[[#This Row],[Incremental Sales]]*-(SUM(Summary!$S$8:$S$9)))))*Summary!$S$18</f>
        <v>0</v>
      </c>
      <c r="AA194" s="47">
        <f>IFERROR(Table_Query_from_Mac10[[#This Row],[Incremental Cost]]/Table_Query_from_Mac10[[#This Row],[Incremental Sales]],0)</f>
        <v>0</v>
      </c>
      <c r="AB194" s="47">
        <f>IFERROR(Table_Query_from_Mac10[[#This Row],[TotalCostFuture]]/Table_Query_from_Mac10[[#This Row],[totalsalesFuture]],0)</f>
        <v>0.54704301075268813</v>
      </c>
      <c r="AN194" s="30">
        <v>100</v>
      </c>
      <c r="AO194">
        <f t="shared" si="4"/>
        <v>25</v>
      </c>
      <c r="AQ194" s="30">
        <v>21.25</v>
      </c>
      <c r="AR194">
        <f t="shared" si="5"/>
        <v>7.44</v>
      </c>
    </row>
    <row r="195" spans="1:44" x14ac:dyDescent="0.25">
      <c r="A195">
        <v>90018</v>
      </c>
      <c r="B195">
        <v>2</v>
      </c>
      <c r="C195" t="s">
        <v>86</v>
      </c>
      <c r="D195" t="s">
        <v>79</v>
      </c>
      <c r="E195">
        <v>20</v>
      </c>
      <c r="F195">
        <v>4.95</v>
      </c>
      <c r="G195">
        <v>9.2100000000000009</v>
      </c>
      <c r="H195" s="1">
        <v>44848</v>
      </c>
      <c r="I195" s="20">
        <v>0</v>
      </c>
      <c r="J195" s="47">
        <f>Table_Query_from_Mac10[[#This Row],[unit_price]]-(Table_Query_from_Mac10[[#This Row],[unit_price]]*(Table_Query_from_Mac10[[#This Row],[discount_pct]]/100))</f>
        <v>9.2100000000000009</v>
      </c>
      <c r="K195" s="47">
        <f>Table_Query_from_Mac10[[#This Row],[unit_cost]]</f>
        <v>4.95</v>
      </c>
      <c r="L195" s="47">
        <f>Table_Query_from_Mac10[[#This Row],[Live-cost]]*(1+Table_Query_from_Mac10[[#This Row],[CogsIncreasebyTYPE]])</f>
        <v>4.95</v>
      </c>
      <c r="M195" s="47">
        <f>Table_Query_from_Mac10[[#This Row],[Live-cost]]*Table_Query_from_Mac10[[#This Row],[qty_to_ship]]</f>
        <v>99</v>
      </c>
      <c r="N195" s="47">
        <f>IF(Table_Query_from_Mac10[[#This Row],[item_no]]="KDA",-Table_Query_from_Mac10[[#This Row],[unit_price]],Table_Query_from_Mac10[[#This Row],[Net Unit]]*Table_Query_from_Mac10[[#This Row],[qty_to_ship]])</f>
        <v>184.20000000000002</v>
      </c>
      <c r="O195" s="47">
        <f>SUMIFS(Summary!C:C,Summary!H:H,Table_Query_from_Mac10[[#This Row],[Juiceoc]])</f>
        <v>0</v>
      </c>
      <c r="P195" s="47">
        <f>SUMIFS(Summary!D:D,Summary!H:H,Table_Query_from_Mac10[[#This Row],[Juiceoc]])</f>
        <v>0</v>
      </c>
      <c r="Q195" s="47">
        <f>SUMIFS(Summary!E:E,Summary!H:H,Table_Query_from_Mac10[[#This Row],[Juiceoc]])</f>
        <v>0</v>
      </c>
      <c r="R195" s="47">
        <f>Table_Query_from_Mac10[[#This Row],[Net Unit]]*(1+Table_Query_from_Mac10[[#This Row],[PriceIncreasebyType]])</f>
        <v>9.2100000000000009</v>
      </c>
      <c r="S195" s="47">
        <f>Table_Query_from_Mac10[[#This Row],[UnitPriceFuture]]*Table_Query_from_Mac10[[#This Row],[qtytoShipFuture]]</f>
        <v>184.20000000000002</v>
      </c>
      <c r="T195" s="47">
        <f>ROUND(Table_Query_from_Mac10[[#This Row],[qty_to_ship]]*(1+Table_Query_from_Mac10[[#This Row],[VolumeIncreasebyType]]),0)</f>
        <v>20</v>
      </c>
      <c r="U195" s="47">
        <f>Table_Query_from_Mac10[[#This Row],[qtytoShipFuture]]*Table_Query_from_Mac10[[#This Row],[Future-cost]]</f>
        <v>99</v>
      </c>
      <c r="V195" s="47">
        <f>Table_Query_from_Mac10[[#This Row],[qtytoShipFuture]]-Table_Query_from_Mac10[[#This Row],[qty_to_ship]]</f>
        <v>0</v>
      </c>
      <c r="W195" s="47">
        <f>Table_Query_from_Mac10[[#This Row],[UnitPriceFuture]]</f>
        <v>9.2100000000000009</v>
      </c>
      <c r="X195" s="47">
        <f>Table_Query_from_Mac10[[#This Row],[Unit Increase]]*Table_Query_from_Mac10[[#This Row],[UnitPriceFuture]]</f>
        <v>0</v>
      </c>
      <c r="Y195" s="47">
        <f>Table_Query_from_Mac10[[#This Row],[Unit Increase]]*Table_Query_from_Mac10[[#This Row],[Future-cost]]</f>
        <v>0</v>
      </c>
      <c r="Z195" s="47">
        <f>-(Table_Query_from_Mac10[[#This Row],[Incremental Sales]]+((Table_Query_from_Mac10[[#This Row],[Incremental Sales]]*-(SUM(Summary!$S$8:$S$9)))))*Summary!$S$18</f>
        <v>0</v>
      </c>
      <c r="AA195" s="47">
        <f>IFERROR(Table_Query_from_Mac10[[#This Row],[Incremental Cost]]/Table_Query_from_Mac10[[#This Row],[Incremental Sales]],0)</f>
        <v>0</v>
      </c>
      <c r="AB195" s="47">
        <f>IFERROR(Table_Query_from_Mac10[[#This Row],[TotalCostFuture]]/Table_Query_from_Mac10[[#This Row],[totalsalesFuture]],0)</f>
        <v>0.53745928338762206</v>
      </c>
      <c r="AN195" s="31">
        <v>80</v>
      </c>
      <c r="AO195">
        <f t="shared" ref="AO195:AO258" si="6">CEILING(AN195/4,1)</f>
        <v>20</v>
      </c>
      <c r="AQ195" s="31">
        <v>26.3</v>
      </c>
      <c r="AR195">
        <f t="shared" ref="AR195:AR258" si="7">ROUND(AQ195/5*1.75,2)</f>
        <v>9.2100000000000009</v>
      </c>
    </row>
    <row r="196" spans="1:44" x14ac:dyDescent="0.25">
      <c r="A196">
        <v>90018</v>
      </c>
      <c r="B196">
        <v>3</v>
      </c>
      <c r="C196" t="s">
        <v>86</v>
      </c>
      <c r="D196" t="s">
        <v>79</v>
      </c>
      <c r="E196">
        <v>16</v>
      </c>
      <c r="F196">
        <v>6.33</v>
      </c>
      <c r="G196">
        <v>12.67</v>
      </c>
      <c r="H196" s="1">
        <v>44848</v>
      </c>
      <c r="I196" s="20">
        <v>0</v>
      </c>
      <c r="J196" s="47">
        <f>Table_Query_from_Mac10[[#This Row],[unit_price]]-(Table_Query_from_Mac10[[#This Row],[unit_price]]*(Table_Query_from_Mac10[[#This Row],[discount_pct]]/100))</f>
        <v>12.67</v>
      </c>
      <c r="K196" s="47">
        <f>Table_Query_from_Mac10[[#This Row],[unit_cost]]</f>
        <v>6.33</v>
      </c>
      <c r="L196" s="47">
        <f>Table_Query_from_Mac10[[#This Row],[Live-cost]]*(1+Table_Query_from_Mac10[[#This Row],[CogsIncreasebyTYPE]])</f>
        <v>6.33</v>
      </c>
      <c r="M196" s="47">
        <f>Table_Query_from_Mac10[[#This Row],[Live-cost]]*Table_Query_from_Mac10[[#This Row],[qty_to_ship]]</f>
        <v>101.28</v>
      </c>
      <c r="N196" s="47">
        <f>IF(Table_Query_from_Mac10[[#This Row],[item_no]]="KDA",-Table_Query_from_Mac10[[#This Row],[unit_price]],Table_Query_from_Mac10[[#This Row],[Net Unit]]*Table_Query_from_Mac10[[#This Row],[qty_to_ship]])</f>
        <v>202.72</v>
      </c>
      <c r="O196" s="47">
        <f>SUMIFS(Summary!C:C,Summary!H:H,Table_Query_from_Mac10[[#This Row],[Juiceoc]])</f>
        <v>0</v>
      </c>
      <c r="P196" s="47">
        <f>SUMIFS(Summary!D:D,Summary!H:H,Table_Query_from_Mac10[[#This Row],[Juiceoc]])</f>
        <v>0</v>
      </c>
      <c r="Q196" s="47">
        <f>SUMIFS(Summary!E:E,Summary!H:H,Table_Query_from_Mac10[[#This Row],[Juiceoc]])</f>
        <v>0</v>
      </c>
      <c r="R196" s="47">
        <f>Table_Query_from_Mac10[[#This Row],[Net Unit]]*(1+Table_Query_from_Mac10[[#This Row],[PriceIncreasebyType]])</f>
        <v>12.67</v>
      </c>
      <c r="S196" s="47">
        <f>Table_Query_from_Mac10[[#This Row],[UnitPriceFuture]]*Table_Query_from_Mac10[[#This Row],[qtytoShipFuture]]</f>
        <v>202.72</v>
      </c>
      <c r="T196" s="47">
        <f>ROUND(Table_Query_from_Mac10[[#This Row],[qty_to_ship]]*(1+Table_Query_from_Mac10[[#This Row],[VolumeIncreasebyType]]),0)</f>
        <v>16</v>
      </c>
      <c r="U196" s="47">
        <f>Table_Query_from_Mac10[[#This Row],[qtytoShipFuture]]*Table_Query_from_Mac10[[#This Row],[Future-cost]]</f>
        <v>101.28</v>
      </c>
      <c r="V196" s="47">
        <f>Table_Query_from_Mac10[[#This Row],[qtytoShipFuture]]-Table_Query_from_Mac10[[#This Row],[qty_to_ship]]</f>
        <v>0</v>
      </c>
      <c r="W196" s="47">
        <f>Table_Query_from_Mac10[[#This Row],[UnitPriceFuture]]</f>
        <v>12.67</v>
      </c>
      <c r="X196" s="47">
        <f>Table_Query_from_Mac10[[#This Row],[Unit Increase]]*Table_Query_from_Mac10[[#This Row],[UnitPriceFuture]]</f>
        <v>0</v>
      </c>
      <c r="Y196" s="47">
        <f>Table_Query_from_Mac10[[#This Row],[Unit Increase]]*Table_Query_from_Mac10[[#This Row],[Future-cost]]</f>
        <v>0</v>
      </c>
      <c r="Z196" s="47">
        <f>-(Table_Query_from_Mac10[[#This Row],[Incremental Sales]]+((Table_Query_from_Mac10[[#This Row],[Incremental Sales]]*-(SUM(Summary!$S$8:$S$9)))))*Summary!$S$18</f>
        <v>0</v>
      </c>
      <c r="AA196" s="47">
        <f>IFERROR(Table_Query_from_Mac10[[#This Row],[Incremental Cost]]/Table_Query_from_Mac10[[#This Row],[Incremental Sales]],0)</f>
        <v>0</v>
      </c>
      <c r="AB196" s="47">
        <f>IFERROR(Table_Query_from_Mac10[[#This Row],[TotalCostFuture]]/Table_Query_from_Mac10[[#This Row],[totalsalesFuture]],0)</f>
        <v>0.49960536700868191</v>
      </c>
      <c r="AN196" s="30">
        <v>64</v>
      </c>
      <c r="AO196">
        <f t="shared" si="6"/>
        <v>16</v>
      </c>
      <c r="AQ196" s="30">
        <v>36.200000000000003</v>
      </c>
      <c r="AR196">
        <f t="shared" si="7"/>
        <v>12.67</v>
      </c>
    </row>
    <row r="197" spans="1:44" x14ac:dyDescent="0.25">
      <c r="A197">
        <v>90018</v>
      </c>
      <c r="B197">
        <v>4</v>
      </c>
      <c r="C197" t="s">
        <v>85</v>
      </c>
      <c r="D197" t="s">
        <v>79</v>
      </c>
      <c r="E197">
        <v>12</v>
      </c>
      <c r="F197">
        <v>8.16</v>
      </c>
      <c r="G197">
        <v>15.93</v>
      </c>
      <c r="H197" s="1">
        <v>44848</v>
      </c>
      <c r="I197" s="20">
        <v>0</v>
      </c>
      <c r="J197" s="47">
        <f>Table_Query_from_Mac10[[#This Row],[unit_price]]-(Table_Query_from_Mac10[[#This Row],[unit_price]]*(Table_Query_from_Mac10[[#This Row],[discount_pct]]/100))</f>
        <v>15.93</v>
      </c>
      <c r="K197" s="47">
        <f>Table_Query_from_Mac10[[#This Row],[unit_cost]]</f>
        <v>8.16</v>
      </c>
      <c r="L197" s="47">
        <f>Table_Query_from_Mac10[[#This Row],[Live-cost]]*(1+Table_Query_from_Mac10[[#This Row],[CogsIncreasebyTYPE]])</f>
        <v>8.16</v>
      </c>
      <c r="M197" s="47">
        <f>Table_Query_from_Mac10[[#This Row],[Live-cost]]*Table_Query_from_Mac10[[#This Row],[qty_to_ship]]</f>
        <v>97.92</v>
      </c>
      <c r="N197" s="47">
        <f>IF(Table_Query_from_Mac10[[#This Row],[item_no]]="KDA",-Table_Query_from_Mac10[[#This Row],[unit_price]],Table_Query_from_Mac10[[#This Row],[Net Unit]]*Table_Query_from_Mac10[[#This Row],[qty_to_ship]])</f>
        <v>191.16</v>
      </c>
      <c r="O197" s="47">
        <f>SUMIFS(Summary!C:C,Summary!H:H,Table_Query_from_Mac10[[#This Row],[Juiceoc]])</f>
        <v>0</v>
      </c>
      <c r="P197" s="47">
        <f>SUMIFS(Summary!D:D,Summary!H:H,Table_Query_from_Mac10[[#This Row],[Juiceoc]])</f>
        <v>0</v>
      </c>
      <c r="Q197" s="47">
        <f>SUMIFS(Summary!E:E,Summary!H:H,Table_Query_from_Mac10[[#This Row],[Juiceoc]])</f>
        <v>0</v>
      </c>
      <c r="R197" s="47">
        <f>Table_Query_from_Mac10[[#This Row],[Net Unit]]*(1+Table_Query_from_Mac10[[#This Row],[PriceIncreasebyType]])</f>
        <v>15.93</v>
      </c>
      <c r="S197" s="47">
        <f>Table_Query_from_Mac10[[#This Row],[UnitPriceFuture]]*Table_Query_from_Mac10[[#This Row],[qtytoShipFuture]]</f>
        <v>191.16</v>
      </c>
      <c r="T197" s="47">
        <f>ROUND(Table_Query_from_Mac10[[#This Row],[qty_to_ship]]*(1+Table_Query_from_Mac10[[#This Row],[VolumeIncreasebyType]]),0)</f>
        <v>12</v>
      </c>
      <c r="U197" s="47">
        <f>Table_Query_from_Mac10[[#This Row],[qtytoShipFuture]]*Table_Query_from_Mac10[[#This Row],[Future-cost]]</f>
        <v>97.92</v>
      </c>
      <c r="V197" s="47">
        <f>Table_Query_from_Mac10[[#This Row],[qtytoShipFuture]]-Table_Query_from_Mac10[[#This Row],[qty_to_ship]]</f>
        <v>0</v>
      </c>
      <c r="W197" s="47">
        <f>Table_Query_from_Mac10[[#This Row],[UnitPriceFuture]]</f>
        <v>15.93</v>
      </c>
      <c r="X197" s="47">
        <f>Table_Query_from_Mac10[[#This Row],[Unit Increase]]*Table_Query_from_Mac10[[#This Row],[UnitPriceFuture]]</f>
        <v>0</v>
      </c>
      <c r="Y197" s="47">
        <f>Table_Query_from_Mac10[[#This Row],[Unit Increase]]*Table_Query_from_Mac10[[#This Row],[Future-cost]]</f>
        <v>0</v>
      </c>
      <c r="Z197" s="47">
        <f>-(Table_Query_from_Mac10[[#This Row],[Incremental Sales]]+((Table_Query_from_Mac10[[#This Row],[Incremental Sales]]*-(SUM(Summary!$S$8:$S$9)))))*Summary!$S$18</f>
        <v>0</v>
      </c>
      <c r="AA197" s="47">
        <f>IFERROR(Table_Query_from_Mac10[[#This Row],[Incremental Cost]]/Table_Query_from_Mac10[[#This Row],[Incremental Sales]],0)</f>
        <v>0</v>
      </c>
      <c r="AB197" s="47">
        <f>IFERROR(Table_Query_from_Mac10[[#This Row],[TotalCostFuture]]/Table_Query_from_Mac10[[#This Row],[totalsalesFuture]],0)</f>
        <v>0.51224105461393599</v>
      </c>
      <c r="AN197" s="31">
        <v>48</v>
      </c>
      <c r="AO197">
        <f t="shared" si="6"/>
        <v>12</v>
      </c>
      <c r="AQ197" s="31">
        <v>45.52</v>
      </c>
      <c r="AR197">
        <f t="shared" si="7"/>
        <v>15.93</v>
      </c>
    </row>
    <row r="198" spans="1:44" x14ac:dyDescent="0.25">
      <c r="A198">
        <v>90019</v>
      </c>
      <c r="B198">
        <v>2</v>
      </c>
      <c r="C198" t="s">
        <v>85</v>
      </c>
      <c r="D198" t="s">
        <v>79</v>
      </c>
      <c r="E198">
        <v>6</v>
      </c>
      <c r="F198">
        <v>10.85</v>
      </c>
      <c r="G198">
        <v>21.96</v>
      </c>
      <c r="H198" s="1">
        <v>44848</v>
      </c>
      <c r="I198" s="20">
        <v>0</v>
      </c>
      <c r="J198" s="47">
        <f>Table_Query_from_Mac10[[#This Row],[unit_price]]-(Table_Query_from_Mac10[[#This Row],[unit_price]]*(Table_Query_from_Mac10[[#This Row],[discount_pct]]/100))</f>
        <v>21.96</v>
      </c>
      <c r="K198" s="47">
        <f>Table_Query_from_Mac10[[#This Row],[unit_cost]]</f>
        <v>10.85</v>
      </c>
      <c r="L198" s="47">
        <f>Table_Query_from_Mac10[[#This Row],[Live-cost]]*(1+Table_Query_from_Mac10[[#This Row],[CogsIncreasebyTYPE]])</f>
        <v>10.85</v>
      </c>
      <c r="M198" s="47">
        <f>Table_Query_from_Mac10[[#This Row],[Live-cost]]*Table_Query_from_Mac10[[#This Row],[qty_to_ship]]</f>
        <v>65.099999999999994</v>
      </c>
      <c r="N198" s="47">
        <f>IF(Table_Query_from_Mac10[[#This Row],[item_no]]="KDA",-Table_Query_from_Mac10[[#This Row],[unit_price]],Table_Query_from_Mac10[[#This Row],[Net Unit]]*Table_Query_from_Mac10[[#This Row],[qty_to_ship]])</f>
        <v>131.76</v>
      </c>
      <c r="O198" s="47">
        <f>SUMIFS(Summary!C:C,Summary!H:H,Table_Query_from_Mac10[[#This Row],[Juiceoc]])</f>
        <v>0</v>
      </c>
      <c r="P198" s="47">
        <f>SUMIFS(Summary!D:D,Summary!H:H,Table_Query_from_Mac10[[#This Row],[Juiceoc]])</f>
        <v>0</v>
      </c>
      <c r="Q198" s="47">
        <f>SUMIFS(Summary!E:E,Summary!H:H,Table_Query_from_Mac10[[#This Row],[Juiceoc]])</f>
        <v>0</v>
      </c>
      <c r="R198" s="47">
        <f>Table_Query_from_Mac10[[#This Row],[Net Unit]]*(1+Table_Query_from_Mac10[[#This Row],[PriceIncreasebyType]])</f>
        <v>21.96</v>
      </c>
      <c r="S198" s="47">
        <f>Table_Query_from_Mac10[[#This Row],[UnitPriceFuture]]*Table_Query_from_Mac10[[#This Row],[qtytoShipFuture]]</f>
        <v>131.76</v>
      </c>
      <c r="T198" s="47">
        <f>ROUND(Table_Query_from_Mac10[[#This Row],[qty_to_ship]]*(1+Table_Query_from_Mac10[[#This Row],[VolumeIncreasebyType]]),0)</f>
        <v>6</v>
      </c>
      <c r="U198" s="47">
        <f>Table_Query_from_Mac10[[#This Row],[qtytoShipFuture]]*Table_Query_from_Mac10[[#This Row],[Future-cost]]</f>
        <v>65.099999999999994</v>
      </c>
      <c r="V198" s="47">
        <f>Table_Query_from_Mac10[[#This Row],[qtytoShipFuture]]-Table_Query_from_Mac10[[#This Row],[qty_to_ship]]</f>
        <v>0</v>
      </c>
      <c r="W198" s="47">
        <f>Table_Query_from_Mac10[[#This Row],[UnitPriceFuture]]</f>
        <v>21.96</v>
      </c>
      <c r="X198" s="47">
        <f>Table_Query_from_Mac10[[#This Row],[Unit Increase]]*Table_Query_from_Mac10[[#This Row],[UnitPriceFuture]]</f>
        <v>0</v>
      </c>
      <c r="Y198" s="47">
        <f>Table_Query_from_Mac10[[#This Row],[Unit Increase]]*Table_Query_from_Mac10[[#This Row],[Future-cost]]</f>
        <v>0</v>
      </c>
      <c r="Z198" s="47">
        <f>-(Table_Query_from_Mac10[[#This Row],[Incremental Sales]]+((Table_Query_from_Mac10[[#This Row],[Incremental Sales]]*-(SUM(Summary!$S$8:$S$9)))))*Summary!$S$18</f>
        <v>0</v>
      </c>
      <c r="AA198" s="47">
        <f>IFERROR(Table_Query_from_Mac10[[#This Row],[Incremental Cost]]/Table_Query_from_Mac10[[#This Row],[Incremental Sales]],0)</f>
        <v>0</v>
      </c>
      <c r="AB198" s="47">
        <f>IFERROR(Table_Query_from_Mac10[[#This Row],[TotalCostFuture]]/Table_Query_from_Mac10[[#This Row],[totalsalesFuture]],0)</f>
        <v>0.49408014571948999</v>
      </c>
      <c r="AN198" s="30">
        <v>24</v>
      </c>
      <c r="AO198">
        <f t="shared" si="6"/>
        <v>6</v>
      </c>
      <c r="AQ198" s="30">
        <v>62.74</v>
      </c>
      <c r="AR198">
        <f t="shared" si="7"/>
        <v>21.96</v>
      </c>
    </row>
    <row r="199" spans="1:44" x14ac:dyDescent="0.25">
      <c r="A199">
        <v>90019</v>
      </c>
      <c r="B199">
        <v>3</v>
      </c>
      <c r="C199" t="s">
        <v>86</v>
      </c>
      <c r="D199" t="s">
        <v>79</v>
      </c>
      <c r="E199">
        <v>42</v>
      </c>
      <c r="F199">
        <v>1.8</v>
      </c>
      <c r="G199">
        <v>6.82</v>
      </c>
      <c r="H199" s="1">
        <v>44848</v>
      </c>
      <c r="I199" s="20">
        <v>0</v>
      </c>
      <c r="J199" s="47">
        <f>Table_Query_from_Mac10[[#This Row],[unit_price]]-(Table_Query_from_Mac10[[#This Row],[unit_price]]*(Table_Query_from_Mac10[[#This Row],[discount_pct]]/100))</f>
        <v>6.82</v>
      </c>
      <c r="K199" s="47">
        <f>Table_Query_from_Mac10[[#This Row],[unit_cost]]</f>
        <v>1.8</v>
      </c>
      <c r="L199" s="47">
        <f>Table_Query_from_Mac10[[#This Row],[Live-cost]]*(1+Table_Query_from_Mac10[[#This Row],[CogsIncreasebyTYPE]])</f>
        <v>1.8</v>
      </c>
      <c r="M199" s="47">
        <f>Table_Query_from_Mac10[[#This Row],[Live-cost]]*Table_Query_from_Mac10[[#This Row],[qty_to_ship]]</f>
        <v>75.600000000000009</v>
      </c>
      <c r="N199" s="47">
        <f>IF(Table_Query_from_Mac10[[#This Row],[item_no]]="KDA",-Table_Query_from_Mac10[[#This Row],[unit_price]],Table_Query_from_Mac10[[#This Row],[Net Unit]]*Table_Query_from_Mac10[[#This Row],[qty_to_ship]])</f>
        <v>286.44</v>
      </c>
      <c r="O199" s="47">
        <f>SUMIFS(Summary!C:C,Summary!H:H,Table_Query_from_Mac10[[#This Row],[Juiceoc]])</f>
        <v>0</v>
      </c>
      <c r="P199" s="47">
        <f>SUMIFS(Summary!D:D,Summary!H:H,Table_Query_from_Mac10[[#This Row],[Juiceoc]])</f>
        <v>0</v>
      </c>
      <c r="Q199" s="47">
        <f>SUMIFS(Summary!E:E,Summary!H:H,Table_Query_from_Mac10[[#This Row],[Juiceoc]])</f>
        <v>0</v>
      </c>
      <c r="R199" s="47">
        <f>Table_Query_from_Mac10[[#This Row],[Net Unit]]*(1+Table_Query_from_Mac10[[#This Row],[PriceIncreasebyType]])</f>
        <v>6.82</v>
      </c>
      <c r="S199" s="47">
        <f>Table_Query_from_Mac10[[#This Row],[UnitPriceFuture]]*Table_Query_from_Mac10[[#This Row],[qtytoShipFuture]]</f>
        <v>286.44</v>
      </c>
      <c r="T199" s="47">
        <f>ROUND(Table_Query_from_Mac10[[#This Row],[qty_to_ship]]*(1+Table_Query_from_Mac10[[#This Row],[VolumeIncreasebyType]]),0)</f>
        <v>42</v>
      </c>
      <c r="U199" s="47">
        <f>Table_Query_from_Mac10[[#This Row],[qtytoShipFuture]]*Table_Query_from_Mac10[[#This Row],[Future-cost]]</f>
        <v>75.600000000000009</v>
      </c>
      <c r="V199" s="47">
        <f>Table_Query_from_Mac10[[#This Row],[qtytoShipFuture]]-Table_Query_from_Mac10[[#This Row],[qty_to_ship]]</f>
        <v>0</v>
      </c>
      <c r="W199" s="47">
        <f>Table_Query_from_Mac10[[#This Row],[UnitPriceFuture]]</f>
        <v>6.82</v>
      </c>
      <c r="X199" s="47">
        <f>Table_Query_from_Mac10[[#This Row],[Unit Increase]]*Table_Query_from_Mac10[[#This Row],[UnitPriceFuture]]</f>
        <v>0</v>
      </c>
      <c r="Y199" s="47">
        <f>Table_Query_from_Mac10[[#This Row],[Unit Increase]]*Table_Query_from_Mac10[[#This Row],[Future-cost]]</f>
        <v>0</v>
      </c>
      <c r="Z199" s="47">
        <f>-(Table_Query_from_Mac10[[#This Row],[Incremental Sales]]+((Table_Query_from_Mac10[[#This Row],[Incremental Sales]]*-(SUM(Summary!$S$8:$S$9)))))*Summary!$S$18</f>
        <v>0</v>
      </c>
      <c r="AA199" s="47">
        <f>IFERROR(Table_Query_from_Mac10[[#This Row],[Incremental Cost]]/Table_Query_from_Mac10[[#This Row],[Incremental Sales]],0)</f>
        <v>0</v>
      </c>
      <c r="AB199" s="47">
        <f>IFERROR(Table_Query_from_Mac10[[#This Row],[TotalCostFuture]]/Table_Query_from_Mac10[[#This Row],[totalsalesFuture]],0)</f>
        <v>0.26392961876832849</v>
      </c>
      <c r="AN199" s="31">
        <v>168</v>
      </c>
      <c r="AO199">
        <f t="shared" si="6"/>
        <v>42</v>
      </c>
      <c r="AQ199" s="31">
        <v>19.489999999999998</v>
      </c>
      <c r="AR199">
        <f t="shared" si="7"/>
        <v>6.82</v>
      </c>
    </row>
    <row r="200" spans="1:44" x14ac:dyDescent="0.25">
      <c r="A200">
        <v>90019</v>
      </c>
      <c r="B200">
        <v>4</v>
      </c>
      <c r="C200" t="s">
        <v>86</v>
      </c>
      <c r="D200" t="s">
        <v>79</v>
      </c>
      <c r="E200">
        <v>25</v>
      </c>
      <c r="F200">
        <v>4.07</v>
      </c>
      <c r="G200">
        <v>7.44</v>
      </c>
      <c r="H200" s="1">
        <v>44848</v>
      </c>
      <c r="I200" s="20">
        <v>0</v>
      </c>
      <c r="J200" s="47">
        <f>Table_Query_from_Mac10[[#This Row],[unit_price]]-(Table_Query_from_Mac10[[#This Row],[unit_price]]*(Table_Query_from_Mac10[[#This Row],[discount_pct]]/100))</f>
        <v>7.44</v>
      </c>
      <c r="K200" s="47">
        <f>Table_Query_from_Mac10[[#This Row],[unit_cost]]</f>
        <v>4.07</v>
      </c>
      <c r="L200" s="47">
        <f>Table_Query_from_Mac10[[#This Row],[Live-cost]]*(1+Table_Query_from_Mac10[[#This Row],[CogsIncreasebyTYPE]])</f>
        <v>4.07</v>
      </c>
      <c r="M200" s="47">
        <f>Table_Query_from_Mac10[[#This Row],[Live-cost]]*Table_Query_from_Mac10[[#This Row],[qty_to_ship]]</f>
        <v>101.75</v>
      </c>
      <c r="N200" s="47">
        <f>IF(Table_Query_from_Mac10[[#This Row],[item_no]]="KDA",-Table_Query_from_Mac10[[#This Row],[unit_price]],Table_Query_from_Mac10[[#This Row],[Net Unit]]*Table_Query_from_Mac10[[#This Row],[qty_to_ship]])</f>
        <v>186</v>
      </c>
      <c r="O200" s="47">
        <f>SUMIFS(Summary!C:C,Summary!H:H,Table_Query_from_Mac10[[#This Row],[Juiceoc]])</f>
        <v>0</v>
      </c>
      <c r="P200" s="47">
        <f>SUMIFS(Summary!D:D,Summary!H:H,Table_Query_from_Mac10[[#This Row],[Juiceoc]])</f>
        <v>0</v>
      </c>
      <c r="Q200" s="47">
        <f>SUMIFS(Summary!E:E,Summary!H:H,Table_Query_from_Mac10[[#This Row],[Juiceoc]])</f>
        <v>0</v>
      </c>
      <c r="R200" s="47">
        <f>Table_Query_from_Mac10[[#This Row],[Net Unit]]*(1+Table_Query_from_Mac10[[#This Row],[PriceIncreasebyType]])</f>
        <v>7.44</v>
      </c>
      <c r="S200" s="47">
        <f>Table_Query_from_Mac10[[#This Row],[UnitPriceFuture]]*Table_Query_from_Mac10[[#This Row],[qtytoShipFuture]]</f>
        <v>186</v>
      </c>
      <c r="T200" s="47">
        <f>ROUND(Table_Query_from_Mac10[[#This Row],[qty_to_ship]]*(1+Table_Query_from_Mac10[[#This Row],[VolumeIncreasebyType]]),0)</f>
        <v>25</v>
      </c>
      <c r="U200" s="47">
        <f>Table_Query_from_Mac10[[#This Row],[qtytoShipFuture]]*Table_Query_from_Mac10[[#This Row],[Future-cost]]</f>
        <v>101.75</v>
      </c>
      <c r="V200" s="47">
        <f>Table_Query_from_Mac10[[#This Row],[qtytoShipFuture]]-Table_Query_from_Mac10[[#This Row],[qty_to_ship]]</f>
        <v>0</v>
      </c>
      <c r="W200" s="47">
        <f>Table_Query_from_Mac10[[#This Row],[UnitPriceFuture]]</f>
        <v>7.44</v>
      </c>
      <c r="X200" s="47">
        <f>Table_Query_from_Mac10[[#This Row],[Unit Increase]]*Table_Query_from_Mac10[[#This Row],[UnitPriceFuture]]</f>
        <v>0</v>
      </c>
      <c r="Y200" s="47">
        <f>Table_Query_from_Mac10[[#This Row],[Unit Increase]]*Table_Query_from_Mac10[[#This Row],[Future-cost]]</f>
        <v>0</v>
      </c>
      <c r="Z200" s="47">
        <f>-(Table_Query_from_Mac10[[#This Row],[Incremental Sales]]+((Table_Query_from_Mac10[[#This Row],[Incremental Sales]]*-(SUM(Summary!$S$8:$S$9)))))*Summary!$S$18</f>
        <v>0</v>
      </c>
      <c r="AA200" s="47">
        <f>IFERROR(Table_Query_from_Mac10[[#This Row],[Incremental Cost]]/Table_Query_from_Mac10[[#This Row],[Incremental Sales]],0)</f>
        <v>0</v>
      </c>
      <c r="AB200" s="47">
        <f>IFERROR(Table_Query_from_Mac10[[#This Row],[TotalCostFuture]]/Table_Query_from_Mac10[[#This Row],[totalsalesFuture]],0)</f>
        <v>0.54704301075268813</v>
      </c>
      <c r="AN200" s="30">
        <v>100</v>
      </c>
      <c r="AO200">
        <f t="shared" si="6"/>
        <v>25</v>
      </c>
      <c r="AQ200" s="30">
        <v>21.25</v>
      </c>
      <c r="AR200">
        <f t="shared" si="7"/>
        <v>7.44</v>
      </c>
    </row>
    <row r="201" spans="1:44" x14ac:dyDescent="0.25">
      <c r="A201">
        <v>90019</v>
      </c>
      <c r="B201">
        <v>6</v>
      </c>
      <c r="C201" t="s">
        <v>86</v>
      </c>
      <c r="D201" t="s">
        <v>79</v>
      </c>
      <c r="E201">
        <v>57</v>
      </c>
      <c r="F201">
        <v>4.7</v>
      </c>
      <c r="G201">
        <v>9.36</v>
      </c>
      <c r="H201" s="1">
        <v>44848</v>
      </c>
      <c r="I201" s="20">
        <v>0</v>
      </c>
      <c r="J201" s="47">
        <f>Table_Query_from_Mac10[[#This Row],[unit_price]]-(Table_Query_from_Mac10[[#This Row],[unit_price]]*(Table_Query_from_Mac10[[#This Row],[discount_pct]]/100))</f>
        <v>9.36</v>
      </c>
      <c r="K201" s="47">
        <f>Table_Query_from_Mac10[[#This Row],[unit_cost]]</f>
        <v>4.7</v>
      </c>
      <c r="L201" s="47">
        <f>Table_Query_from_Mac10[[#This Row],[Live-cost]]*(1+Table_Query_from_Mac10[[#This Row],[CogsIncreasebyTYPE]])</f>
        <v>4.7</v>
      </c>
      <c r="M201" s="47">
        <f>Table_Query_from_Mac10[[#This Row],[Live-cost]]*Table_Query_from_Mac10[[#This Row],[qty_to_ship]]</f>
        <v>267.90000000000003</v>
      </c>
      <c r="N201" s="47">
        <f>IF(Table_Query_from_Mac10[[#This Row],[item_no]]="KDA",-Table_Query_from_Mac10[[#This Row],[unit_price]],Table_Query_from_Mac10[[#This Row],[Net Unit]]*Table_Query_from_Mac10[[#This Row],[qty_to_ship]])</f>
        <v>533.52</v>
      </c>
      <c r="O201" s="47">
        <f>SUMIFS(Summary!C:C,Summary!H:H,Table_Query_from_Mac10[[#This Row],[Juiceoc]])</f>
        <v>0</v>
      </c>
      <c r="P201" s="47">
        <f>SUMIFS(Summary!D:D,Summary!H:H,Table_Query_from_Mac10[[#This Row],[Juiceoc]])</f>
        <v>0</v>
      </c>
      <c r="Q201" s="47">
        <f>SUMIFS(Summary!E:E,Summary!H:H,Table_Query_from_Mac10[[#This Row],[Juiceoc]])</f>
        <v>0</v>
      </c>
      <c r="R201" s="47">
        <f>Table_Query_from_Mac10[[#This Row],[Net Unit]]*(1+Table_Query_from_Mac10[[#This Row],[PriceIncreasebyType]])</f>
        <v>9.36</v>
      </c>
      <c r="S201" s="47">
        <f>Table_Query_from_Mac10[[#This Row],[UnitPriceFuture]]*Table_Query_from_Mac10[[#This Row],[qtytoShipFuture]]</f>
        <v>533.52</v>
      </c>
      <c r="T201" s="47">
        <f>ROUND(Table_Query_from_Mac10[[#This Row],[qty_to_ship]]*(1+Table_Query_from_Mac10[[#This Row],[VolumeIncreasebyType]]),0)</f>
        <v>57</v>
      </c>
      <c r="U201" s="47">
        <f>Table_Query_from_Mac10[[#This Row],[qtytoShipFuture]]*Table_Query_from_Mac10[[#This Row],[Future-cost]]</f>
        <v>267.90000000000003</v>
      </c>
      <c r="V201" s="47">
        <f>Table_Query_from_Mac10[[#This Row],[qtytoShipFuture]]-Table_Query_from_Mac10[[#This Row],[qty_to_ship]]</f>
        <v>0</v>
      </c>
      <c r="W201" s="47">
        <f>Table_Query_from_Mac10[[#This Row],[UnitPriceFuture]]</f>
        <v>9.36</v>
      </c>
      <c r="X201" s="47">
        <f>Table_Query_from_Mac10[[#This Row],[Unit Increase]]*Table_Query_from_Mac10[[#This Row],[UnitPriceFuture]]</f>
        <v>0</v>
      </c>
      <c r="Y201" s="47">
        <f>Table_Query_from_Mac10[[#This Row],[Unit Increase]]*Table_Query_from_Mac10[[#This Row],[Future-cost]]</f>
        <v>0</v>
      </c>
      <c r="Z201" s="47">
        <f>-(Table_Query_from_Mac10[[#This Row],[Incremental Sales]]+((Table_Query_from_Mac10[[#This Row],[Incremental Sales]]*-(SUM(Summary!$S$8:$S$9)))))*Summary!$S$18</f>
        <v>0</v>
      </c>
      <c r="AA201" s="47">
        <f>IFERROR(Table_Query_from_Mac10[[#This Row],[Incremental Cost]]/Table_Query_from_Mac10[[#This Row],[Incremental Sales]],0)</f>
        <v>0</v>
      </c>
      <c r="AB201" s="47">
        <f>IFERROR(Table_Query_from_Mac10[[#This Row],[TotalCostFuture]]/Table_Query_from_Mac10[[#This Row],[totalsalesFuture]],0)</f>
        <v>0.50213675213675224</v>
      </c>
      <c r="AN201" s="31">
        <v>225</v>
      </c>
      <c r="AO201">
        <f t="shared" si="6"/>
        <v>57</v>
      </c>
      <c r="AQ201" s="31">
        <v>26.73</v>
      </c>
      <c r="AR201">
        <f t="shared" si="7"/>
        <v>9.36</v>
      </c>
    </row>
    <row r="202" spans="1:44" x14ac:dyDescent="0.25">
      <c r="A202">
        <v>90019</v>
      </c>
      <c r="B202">
        <v>7</v>
      </c>
      <c r="C202" t="s">
        <v>86</v>
      </c>
      <c r="D202" t="s">
        <v>79</v>
      </c>
      <c r="E202">
        <v>60</v>
      </c>
      <c r="F202">
        <v>5.74</v>
      </c>
      <c r="G202">
        <v>11.14</v>
      </c>
      <c r="H202" s="1">
        <v>44848</v>
      </c>
      <c r="I202" s="20">
        <v>0</v>
      </c>
      <c r="J202" s="47">
        <f>Table_Query_from_Mac10[[#This Row],[unit_price]]-(Table_Query_from_Mac10[[#This Row],[unit_price]]*(Table_Query_from_Mac10[[#This Row],[discount_pct]]/100))</f>
        <v>11.14</v>
      </c>
      <c r="K202" s="47">
        <f>Table_Query_from_Mac10[[#This Row],[unit_cost]]</f>
        <v>5.74</v>
      </c>
      <c r="L202" s="47">
        <f>Table_Query_from_Mac10[[#This Row],[Live-cost]]*(1+Table_Query_from_Mac10[[#This Row],[CogsIncreasebyTYPE]])</f>
        <v>5.74</v>
      </c>
      <c r="M202" s="47">
        <f>Table_Query_from_Mac10[[#This Row],[Live-cost]]*Table_Query_from_Mac10[[#This Row],[qty_to_ship]]</f>
        <v>344.40000000000003</v>
      </c>
      <c r="N202" s="47">
        <f>IF(Table_Query_from_Mac10[[#This Row],[item_no]]="KDA",-Table_Query_from_Mac10[[#This Row],[unit_price]],Table_Query_from_Mac10[[#This Row],[Net Unit]]*Table_Query_from_Mac10[[#This Row],[qty_to_ship]])</f>
        <v>668.40000000000009</v>
      </c>
      <c r="O202" s="47">
        <f>SUMIFS(Summary!C:C,Summary!H:H,Table_Query_from_Mac10[[#This Row],[Juiceoc]])</f>
        <v>0</v>
      </c>
      <c r="P202" s="47">
        <f>SUMIFS(Summary!D:D,Summary!H:H,Table_Query_from_Mac10[[#This Row],[Juiceoc]])</f>
        <v>0</v>
      </c>
      <c r="Q202" s="47">
        <f>SUMIFS(Summary!E:E,Summary!H:H,Table_Query_from_Mac10[[#This Row],[Juiceoc]])</f>
        <v>0</v>
      </c>
      <c r="R202" s="47">
        <f>Table_Query_from_Mac10[[#This Row],[Net Unit]]*(1+Table_Query_from_Mac10[[#This Row],[PriceIncreasebyType]])</f>
        <v>11.14</v>
      </c>
      <c r="S202" s="47">
        <f>Table_Query_from_Mac10[[#This Row],[UnitPriceFuture]]*Table_Query_from_Mac10[[#This Row],[qtytoShipFuture]]</f>
        <v>668.40000000000009</v>
      </c>
      <c r="T202" s="47">
        <f>ROUND(Table_Query_from_Mac10[[#This Row],[qty_to_ship]]*(1+Table_Query_from_Mac10[[#This Row],[VolumeIncreasebyType]]),0)</f>
        <v>60</v>
      </c>
      <c r="U202" s="47">
        <f>Table_Query_from_Mac10[[#This Row],[qtytoShipFuture]]*Table_Query_from_Mac10[[#This Row],[Future-cost]]</f>
        <v>344.40000000000003</v>
      </c>
      <c r="V202" s="47">
        <f>Table_Query_from_Mac10[[#This Row],[qtytoShipFuture]]-Table_Query_from_Mac10[[#This Row],[qty_to_ship]]</f>
        <v>0</v>
      </c>
      <c r="W202" s="47">
        <f>Table_Query_from_Mac10[[#This Row],[UnitPriceFuture]]</f>
        <v>11.14</v>
      </c>
      <c r="X202" s="47">
        <f>Table_Query_from_Mac10[[#This Row],[Unit Increase]]*Table_Query_from_Mac10[[#This Row],[UnitPriceFuture]]</f>
        <v>0</v>
      </c>
      <c r="Y202" s="47">
        <f>Table_Query_from_Mac10[[#This Row],[Unit Increase]]*Table_Query_from_Mac10[[#This Row],[Future-cost]]</f>
        <v>0</v>
      </c>
      <c r="Z202" s="47">
        <f>-(Table_Query_from_Mac10[[#This Row],[Incremental Sales]]+((Table_Query_from_Mac10[[#This Row],[Incremental Sales]]*-(SUM(Summary!$S$8:$S$9)))))*Summary!$S$18</f>
        <v>0</v>
      </c>
      <c r="AA202" s="47">
        <f>IFERROR(Table_Query_from_Mac10[[#This Row],[Incremental Cost]]/Table_Query_from_Mac10[[#This Row],[Incremental Sales]],0)</f>
        <v>0</v>
      </c>
      <c r="AB202" s="47">
        <f>IFERROR(Table_Query_from_Mac10[[#This Row],[TotalCostFuture]]/Table_Query_from_Mac10[[#This Row],[totalsalesFuture]],0)</f>
        <v>0.51526032315978454</v>
      </c>
      <c r="AN202" s="30">
        <v>240</v>
      </c>
      <c r="AO202">
        <f t="shared" si="6"/>
        <v>60</v>
      </c>
      <c r="AQ202" s="30">
        <v>31.83</v>
      </c>
      <c r="AR202">
        <f t="shared" si="7"/>
        <v>11.14</v>
      </c>
    </row>
    <row r="203" spans="1:44" x14ac:dyDescent="0.25">
      <c r="A203">
        <v>90019</v>
      </c>
      <c r="B203">
        <v>8</v>
      </c>
      <c r="C203" t="s">
        <v>86</v>
      </c>
      <c r="D203" t="s">
        <v>79</v>
      </c>
      <c r="E203">
        <v>48</v>
      </c>
      <c r="F203">
        <v>6.33</v>
      </c>
      <c r="G203">
        <v>12.67</v>
      </c>
      <c r="H203" s="1">
        <v>44848</v>
      </c>
      <c r="I203" s="20">
        <v>0</v>
      </c>
      <c r="J203" s="47">
        <f>Table_Query_from_Mac10[[#This Row],[unit_price]]-(Table_Query_from_Mac10[[#This Row],[unit_price]]*(Table_Query_from_Mac10[[#This Row],[discount_pct]]/100))</f>
        <v>12.67</v>
      </c>
      <c r="K203" s="47">
        <f>Table_Query_from_Mac10[[#This Row],[unit_cost]]</f>
        <v>6.33</v>
      </c>
      <c r="L203" s="47">
        <f>Table_Query_from_Mac10[[#This Row],[Live-cost]]*(1+Table_Query_from_Mac10[[#This Row],[CogsIncreasebyTYPE]])</f>
        <v>6.33</v>
      </c>
      <c r="M203" s="47">
        <f>Table_Query_from_Mac10[[#This Row],[Live-cost]]*Table_Query_from_Mac10[[#This Row],[qty_to_ship]]</f>
        <v>303.84000000000003</v>
      </c>
      <c r="N203" s="47">
        <f>IF(Table_Query_from_Mac10[[#This Row],[item_no]]="KDA",-Table_Query_from_Mac10[[#This Row],[unit_price]],Table_Query_from_Mac10[[#This Row],[Net Unit]]*Table_Query_from_Mac10[[#This Row],[qty_to_ship]])</f>
        <v>608.16</v>
      </c>
      <c r="O203" s="47">
        <f>SUMIFS(Summary!C:C,Summary!H:H,Table_Query_from_Mac10[[#This Row],[Juiceoc]])</f>
        <v>0</v>
      </c>
      <c r="P203" s="47">
        <f>SUMIFS(Summary!D:D,Summary!H:H,Table_Query_from_Mac10[[#This Row],[Juiceoc]])</f>
        <v>0</v>
      </c>
      <c r="Q203" s="47">
        <f>SUMIFS(Summary!E:E,Summary!H:H,Table_Query_from_Mac10[[#This Row],[Juiceoc]])</f>
        <v>0</v>
      </c>
      <c r="R203" s="47">
        <f>Table_Query_from_Mac10[[#This Row],[Net Unit]]*(1+Table_Query_from_Mac10[[#This Row],[PriceIncreasebyType]])</f>
        <v>12.67</v>
      </c>
      <c r="S203" s="47">
        <f>Table_Query_from_Mac10[[#This Row],[UnitPriceFuture]]*Table_Query_from_Mac10[[#This Row],[qtytoShipFuture]]</f>
        <v>608.16</v>
      </c>
      <c r="T203" s="47">
        <f>ROUND(Table_Query_from_Mac10[[#This Row],[qty_to_ship]]*(1+Table_Query_from_Mac10[[#This Row],[VolumeIncreasebyType]]),0)</f>
        <v>48</v>
      </c>
      <c r="U203" s="47">
        <f>Table_Query_from_Mac10[[#This Row],[qtytoShipFuture]]*Table_Query_from_Mac10[[#This Row],[Future-cost]]</f>
        <v>303.84000000000003</v>
      </c>
      <c r="V203" s="47">
        <f>Table_Query_from_Mac10[[#This Row],[qtytoShipFuture]]-Table_Query_from_Mac10[[#This Row],[qty_to_ship]]</f>
        <v>0</v>
      </c>
      <c r="W203" s="47">
        <f>Table_Query_from_Mac10[[#This Row],[UnitPriceFuture]]</f>
        <v>12.67</v>
      </c>
      <c r="X203" s="47">
        <f>Table_Query_from_Mac10[[#This Row],[Unit Increase]]*Table_Query_from_Mac10[[#This Row],[UnitPriceFuture]]</f>
        <v>0</v>
      </c>
      <c r="Y203" s="47">
        <f>Table_Query_from_Mac10[[#This Row],[Unit Increase]]*Table_Query_from_Mac10[[#This Row],[Future-cost]]</f>
        <v>0</v>
      </c>
      <c r="Z203" s="47">
        <f>-(Table_Query_from_Mac10[[#This Row],[Incremental Sales]]+((Table_Query_from_Mac10[[#This Row],[Incremental Sales]]*-(SUM(Summary!$S$8:$S$9)))))*Summary!$S$18</f>
        <v>0</v>
      </c>
      <c r="AA203" s="47">
        <f>IFERROR(Table_Query_from_Mac10[[#This Row],[Incremental Cost]]/Table_Query_from_Mac10[[#This Row],[Incremental Sales]],0)</f>
        <v>0</v>
      </c>
      <c r="AB203" s="47">
        <f>IFERROR(Table_Query_from_Mac10[[#This Row],[TotalCostFuture]]/Table_Query_from_Mac10[[#This Row],[totalsalesFuture]],0)</f>
        <v>0.49960536700868202</v>
      </c>
      <c r="AN203" s="31">
        <v>192</v>
      </c>
      <c r="AO203">
        <f t="shared" si="6"/>
        <v>48</v>
      </c>
      <c r="AQ203" s="31">
        <v>36.200000000000003</v>
      </c>
      <c r="AR203">
        <f t="shared" si="7"/>
        <v>12.67</v>
      </c>
    </row>
    <row r="204" spans="1:44" x14ac:dyDescent="0.25">
      <c r="A204">
        <v>90019</v>
      </c>
      <c r="B204">
        <v>9</v>
      </c>
      <c r="C204" t="s">
        <v>86</v>
      </c>
      <c r="D204" t="s">
        <v>79</v>
      </c>
      <c r="E204">
        <v>48</v>
      </c>
      <c r="F204">
        <v>6.95</v>
      </c>
      <c r="G204">
        <v>13.43</v>
      </c>
      <c r="H204" s="1">
        <v>44848</v>
      </c>
      <c r="I204" s="20">
        <v>0</v>
      </c>
      <c r="J204" s="47">
        <f>Table_Query_from_Mac10[[#This Row],[unit_price]]-(Table_Query_from_Mac10[[#This Row],[unit_price]]*(Table_Query_from_Mac10[[#This Row],[discount_pct]]/100))</f>
        <v>13.43</v>
      </c>
      <c r="K204" s="47">
        <f>Table_Query_from_Mac10[[#This Row],[unit_cost]]</f>
        <v>6.95</v>
      </c>
      <c r="L204" s="47">
        <f>Table_Query_from_Mac10[[#This Row],[Live-cost]]*(1+Table_Query_from_Mac10[[#This Row],[CogsIncreasebyTYPE]])</f>
        <v>6.95</v>
      </c>
      <c r="M204" s="47">
        <f>Table_Query_from_Mac10[[#This Row],[Live-cost]]*Table_Query_from_Mac10[[#This Row],[qty_to_ship]]</f>
        <v>333.6</v>
      </c>
      <c r="N204" s="47">
        <f>IF(Table_Query_from_Mac10[[#This Row],[item_no]]="KDA",-Table_Query_from_Mac10[[#This Row],[unit_price]],Table_Query_from_Mac10[[#This Row],[Net Unit]]*Table_Query_from_Mac10[[#This Row],[qty_to_ship]])</f>
        <v>644.64</v>
      </c>
      <c r="O204" s="47">
        <f>SUMIFS(Summary!C:C,Summary!H:H,Table_Query_from_Mac10[[#This Row],[Juiceoc]])</f>
        <v>0</v>
      </c>
      <c r="P204" s="47">
        <f>SUMIFS(Summary!D:D,Summary!H:H,Table_Query_from_Mac10[[#This Row],[Juiceoc]])</f>
        <v>0</v>
      </c>
      <c r="Q204" s="47">
        <f>SUMIFS(Summary!E:E,Summary!H:H,Table_Query_from_Mac10[[#This Row],[Juiceoc]])</f>
        <v>0</v>
      </c>
      <c r="R204" s="47">
        <f>Table_Query_from_Mac10[[#This Row],[Net Unit]]*(1+Table_Query_from_Mac10[[#This Row],[PriceIncreasebyType]])</f>
        <v>13.43</v>
      </c>
      <c r="S204" s="47">
        <f>Table_Query_from_Mac10[[#This Row],[UnitPriceFuture]]*Table_Query_from_Mac10[[#This Row],[qtytoShipFuture]]</f>
        <v>644.64</v>
      </c>
      <c r="T204" s="47">
        <f>ROUND(Table_Query_from_Mac10[[#This Row],[qty_to_ship]]*(1+Table_Query_from_Mac10[[#This Row],[VolumeIncreasebyType]]),0)</f>
        <v>48</v>
      </c>
      <c r="U204" s="47">
        <f>Table_Query_from_Mac10[[#This Row],[qtytoShipFuture]]*Table_Query_from_Mac10[[#This Row],[Future-cost]]</f>
        <v>333.6</v>
      </c>
      <c r="V204" s="47">
        <f>Table_Query_from_Mac10[[#This Row],[qtytoShipFuture]]-Table_Query_from_Mac10[[#This Row],[qty_to_ship]]</f>
        <v>0</v>
      </c>
      <c r="W204" s="47">
        <f>Table_Query_from_Mac10[[#This Row],[UnitPriceFuture]]</f>
        <v>13.43</v>
      </c>
      <c r="X204" s="47">
        <f>Table_Query_from_Mac10[[#This Row],[Unit Increase]]*Table_Query_from_Mac10[[#This Row],[UnitPriceFuture]]</f>
        <v>0</v>
      </c>
      <c r="Y204" s="47">
        <f>Table_Query_from_Mac10[[#This Row],[Unit Increase]]*Table_Query_from_Mac10[[#This Row],[Future-cost]]</f>
        <v>0</v>
      </c>
      <c r="Z204" s="47">
        <f>-(Table_Query_from_Mac10[[#This Row],[Incremental Sales]]+((Table_Query_from_Mac10[[#This Row],[Incremental Sales]]*-(SUM(Summary!$S$8:$S$9)))))*Summary!$S$18</f>
        <v>0</v>
      </c>
      <c r="AA204" s="47">
        <f>IFERROR(Table_Query_from_Mac10[[#This Row],[Incremental Cost]]/Table_Query_from_Mac10[[#This Row],[Incremental Sales]],0)</f>
        <v>0</v>
      </c>
      <c r="AB204" s="47">
        <f>IFERROR(Table_Query_from_Mac10[[#This Row],[TotalCostFuture]]/Table_Query_from_Mac10[[#This Row],[totalsalesFuture]],0)</f>
        <v>0.51749813849590476</v>
      </c>
      <c r="AN204" s="30">
        <v>192</v>
      </c>
      <c r="AO204">
        <f t="shared" si="6"/>
        <v>48</v>
      </c>
      <c r="AQ204" s="30">
        <v>38.36</v>
      </c>
      <c r="AR204">
        <f t="shared" si="7"/>
        <v>13.43</v>
      </c>
    </row>
    <row r="205" spans="1:44" x14ac:dyDescent="0.25">
      <c r="A205">
        <v>90019</v>
      </c>
      <c r="B205">
        <v>10</v>
      </c>
      <c r="C205" t="s">
        <v>86</v>
      </c>
      <c r="D205" t="s">
        <v>79</v>
      </c>
      <c r="E205">
        <v>50</v>
      </c>
      <c r="F205">
        <v>1.56</v>
      </c>
      <c r="G205">
        <v>5.23</v>
      </c>
      <c r="H205" s="1">
        <v>44848</v>
      </c>
      <c r="I205" s="20">
        <v>0</v>
      </c>
      <c r="J205" s="47">
        <f>Table_Query_from_Mac10[[#This Row],[unit_price]]-(Table_Query_from_Mac10[[#This Row],[unit_price]]*(Table_Query_from_Mac10[[#This Row],[discount_pct]]/100))</f>
        <v>5.23</v>
      </c>
      <c r="K205" s="47">
        <f>Table_Query_from_Mac10[[#This Row],[unit_cost]]</f>
        <v>1.56</v>
      </c>
      <c r="L205" s="47">
        <f>Table_Query_from_Mac10[[#This Row],[Live-cost]]*(1+Table_Query_from_Mac10[[#This Row],[CogsIncreasebyTYPE]])</f>
        <v>1.56</v>
      </c>
      <c r="M205" s="47">
        <f>Table_Query_from_Mac10[[#This Row],[Live-cost]]*Table_Query_from_Mac10[[#This Row],[qty_to_ship]]</f>
        <v>78</v>
      </c>
      <c r="N205" s="47">
        <f>IF(Table_Query_from_Mac10[[#This Row],[item_no]]="KDA",-Table_Query_from_Mac10[[#This Row],[unit_price]],Table_Query_from_Mac10[[#This Row],[Net Unit]]*Table_Query_from_Mac10[[#This Row],[qty_to_ship]])</f>
        <v>261.5</v>
      </c>
      <c r="O205" s="47">
        <f>SUMIFS(Summary!C:C,Summary!H:H,Table_Query_from_Mac10[[#This Row],[Juiceoc]])</f>
        <v>0</v>
      </c>
      <c r="P205" s="47">
        <f>SUMIFS(Summary!D:D,Summary!H:H,Table_Query_from_Mac10[[#This Row],[Juiceoc]])</f>
        <v>0</v>
      </c>
      <c r="Q205" s="47">
        <f>SUMIFS(Summary!E:E,Summary!H:H,Table_Query_from_Mac10[[#This Row],[Juiceoc]])</f>
        <v>0</v>
      </c>
      <c r="R205" s="47">
        <f>Table_Query_from_Mac10[[#This Row],[Net Unit]]*(1+Table_Query_from_Mac10[[#This Row],[PriceIncreasebyType]])</f>
        <v>5.23</v>
      </c>
      <c r="S205" s="47">
        <f>Table_Query_from_Mac10[[#This Row],[UnitPriceFuture]]*Table_Query_from_Mac10[[#This Row],[qtytoShipFuture]]</f>
        <v>261.5</v>
      </c>
      <c r="T205" s="47">
        <f>ROUND(Table_Query_from_Mac10[[#This Row],[qty_to_ship]]*(1+Table_Query_from_Mac10[[#This Row],[VolumeIncreasebyType]]),0)</f>
        <v>50</v>
      </c>
      <c r="U205" s="47">
        <f>Table_Query_from_Mac10[[#This Row],[qtytoShipFuture]]*Table_Query_from_Mac10[[#This Row],[Future-cost]]</f>
        <v>78</v>
      </c>
      <c r="V205" s="47">
        <f>Table_Query_from_Mac10[[#This Row],[qtytoShipFuture]]-Table_Query_from_Mac10[[#This Row],[qty_to_ship]]</f>
        <v>0</v>
      </c>
      <c r="W205" s="47">
        <f>Table_Query_from_Mac10[[#This Row],[UnitPriceFuture]]</f>
        <v>5.23</v>
      </c>
      <c r="X205" s="47">
        <f>Table_Query_from_Mac10[[#This Row],[Unit Increase]]*Table_Query_from_Mac10[[#This Row],[UnitPriceFuture]]</f>
        <v>0</v>
      </c>
      <c r="Y205" s="47">
        <f>Table_Query_from_Mac10[[#This Row],[Unit Increase]]*Table_Query_from_Mac10[[#This Row],[Future-cost]]</f>
        <v>0</v>
      </c>
      <c r="Z205" s="47">
        <f>-(Table_Query_from_Mac10[[#This Row],[Incremental Sales]]+((Table_Query_from_Mac10[[#This Row],[Incremental Sales]]*-(SUM(Summary!$S$8:$S$9)))))*Summary!$S$18</f>
        <v>0</v>
      </c>
      <c r="AA205" s="47">
        <f>IFERROR(Table_Query_from_Mac10[[#This Row],[Incremental Cost]]/Table_Query_from_Mac10[[#This Row],[Incremental Sales]],0)</f>
        <v>0</v>
      </c>
      <c r="AB205" s="47">
        <f>IFERROR(Table_Query_from_Mac10[[#This Row],[TotalCostFuture]]/Table_Query_from_Mac10[[#This Row],[totalsalesFuture]],0)</f>
        <v>0.29827915869980881</v>
      </c>
      <c r="AN205" s="31">
        <v>200</v>
      </c>
      <c r="AO205">
        <f t="shared" si="6"/>
        <v>50</v>
      </c>
      <c r="AQ205" s="31">
        <v>14.94</v>
      </c>
      <c r="AR205">
        <f t="shared" si="7"/>
        <v>5.23</v>
      </c>
    </row>
    <row r="206" spans="1:44" x14ac:dyDescent="0.25">
      <c r="A206">
        <v>90019</v>
      </c>
      <c r="B206">
        <v>11</v>
      </c>
      <c r="C206" t="s">
        <v>86</v>
      </c>
      <c r="D206" t="s">
        <v>79</v>
      </c>
      <c r="E206">
        <v>60</v>
      </c>
      <c r="F206">
        <v>1.2</v>
      </c>
      <c r="G206">
        <v>3.91</v>
      </c>
      <c r="H206" s="1">
        <v>44848</v>
      </c>
      <c r="I206" s="20">
        <v>0</v>
      </c>
      <c r="J206" s="47">
        <f>Table_Query_from_Mac10[[#This Row],[unit_price]]-(Table_Query_from_Mac10[[#This Row],[unit_price]]*(Table_Query_from_Mac10[[#This Row],[discount_pct]]/100))</f>
        <v>3.91</v>
      </c>
      <c r="K206" s="47">
        <f>Table_Query_from_Mac10[[#This Row],[unit_cost]]</f>
        <v>1.2</v>
      </c>
      <c r="L206" s="47">
        <f>Table_Query_from_Mac10[[#This Row],[Live-cost]]*(1+Table_Query_from_Mac10[[#This Row],[CogsIncreasebyTYPE]])</f>
        <v>1.2</v>
      </c>
      <c r="M206" s="47">
        <f>Table_Query_from_Mac10[[#This Row],[Live-cost]]*Table_Query_from_Mac10[[#This Row],[qty_to_ship]]</f>
        <v>72</v>
      </c>
      <c r="N206" s="47">
        <f>IF(Table_Query_from_Mac10[[#This Row],[item_no]]="KDA",-Table_Query_from_Mac10[[#This Row],[unit_price]],Table_Query_from_Mac10[[#This Row],[Net Unit]]*Table_Query_from_Mac10[[#This Row],[qty_to_ship]])</f>
        <v>234.60000000000002</v>
      </c>
      <c r="O206" s="47">
        <f>SUMIFS(Summary!C:C,Summary!H:H,Table_Query_from_Mac10[[#This Row],[Juiceoc]])</f>
        <v>0</v>
      </c>
      <c r="P206" s="47">
        <f>SUMIFS(Summary!D:D,Summary!H:H,Table_Query_from_Mac10[[#This Row],[Juiceoc]])</f>
        <v>0</v>
      </c>
      <c r="Q206" s="47">
        <f>SUMIFS(Summary!E:E,Summary!H:H,Table_Query_from_Mac10[[#This Row],[Juiceoc]])</f>
        <v>0</v>
      </c>
      <c r="R206" s="47">
        <f>Table_Query_from_Mac10[[#This Row],[Net Unit]]*(1+Table_Query_from_Mac10[[#This Row],[PriceIncreasebyType]])</f>
        <v>3.91</v>
      </c>
      <c r="S206" s="47">
        <f>Table_Query_from_Mac10[[#This Row],[UnitPriceFuture]]*Table_Query_from_Mac10[[#This Row],[qtytoShipFuture]]</f>
        <v>234.60000000000002</v>
      </c>
      <c r="T206" s="47">
        <f>ROUND(Table_Query_from_Mac10[[#This Row],[qty_to_ship]]*(1+Table_Query_from_Mac10[[#This Row],[VolumeIncreasebyType]]),0)</f>
        <v>60</v>
      </c>
      <c r="U206" s="47">
        <f>Table_Query_from_Mac10[[#This Row],[qtytoShipFuture]]*Table_Query_from_Mac10[[#This Row],[Future-cost]]</f>
        <v>72</v>
      </c>
      <c r="V206" s="47">
        <f>Table_Query_from_Mac10[[#This Row],[qtytoShipFuture]]-Table_Query_from_Mac10[[#This Row],[qty_to_ship]]</f>
        <v>0</v>
      </c>
      <c r="W206" s="47">
        <f>Table_Query_from_Mac10[[#This Row],[UnitPriceFuture]]</f>
        <v>3.91</v>
      </c>
      <c r="X206" s="47">
        <f>Table_Query_from_Mac10[[#This Row],[Unit Increase]]*Table_Query_from_Mac10[[#This Row],[UnitPriceFuture]]</f>
        <v>0</v>
      </c>
      <c r="Y206" s="47">
        <f>Table_Query_from_Mac10[[#This Row],[Unit Increase]]*Table_Query_from_Mac10[[#This Row],[Future-cost]]</f>
        <v>0</v>
      </c>
      <c r="Z206" s="47">
        <f>-(Table_Query_from_Mac10[[#This Row],[Incremental Sales]]+((Table_Query_from_Mac10[[#This Row],[Incremental Sales]]*-(SUM(Summary!$S$8:$S$9)))))*Summary!$S$18</f>
        <v>0</v>
      </c>
      <c r="AA206" s="47">
        <f>IFERROR(Table_Query_from_Mac10[[#This Row],[Incremental Cost]]/Table_Query_from_Mac10[[#This Row],[Incremental Sales]],0)</f>
        <v>0</v>
      </c>
      <c r="AB206" s="47">
        <f>IFERROR(Table_Query_from_Mac10[[#This Row],[TotalCostFuture]]/Table_Query_from_Mac10[[#This Row],[totalsalesFuture]],0)</f>
        <v>0.30690537084398972</v>
      </c>
      <c r="AN206" s="30">
        <v>240</v>
      </c>
      <c r="AO206">
        <f t="shared" si="6"/>
        <v>60</v>
      </c>
      <c r="AQ206" s="30">
        <v>11.18</v>
      </c>
      <c r="AR206">
        <f t="shared" si="7"/>
        <v>3.91</v>
      </c>
    </row>
    <row r="207" spans="1:44" x14ac:dyDescent="0.25">
      <c r="A207">
        <v>90019</v>
      </c>
      <c r="B207">
        <v>12</v>
      </c>
      <c r="C207" t="s">
        <v>85</v>
      </c>
      <c r="D207" t="s">
        <v>79</v>
      </c>
      <c r="E207">
        <v>4</v>
      </c>
      <c r="F207">
        <v>12.41</v>
      </c>
      <c r="G207">
        <v>25.55</v>
      </c>
      <c r="H207" s="1">
        <v>44848</v>
      </c>
      <c r="I207" s="20">
        <v>0</v>
      </c>
      <c r="J207" s="47">
        <f>Table_Query_from_Mac10[[#This Row],[unit_price]]-(Table_Query_from_Mac10[[#This Row],[unit_price]]*(Table_Query_from_Mac10[[#This Row],[discount_pct]]/100))</f>
        <v>25.55</v>
      </c>
      <c r="K207" s="47">
        <f>Table_Query_from_Mac10[[#This Row],[unit_cost]]</f>
        <v>12.41</v>
      </c>
      <c r="L207" s="47">
        <f>Table_Query_from_Mac10[[#This Row],[Live-cost]]*(1+Table_Query_from_Mac10[[#This Row],[CogsIncreasebyTYPE]])</f>
        <v>12.41</v>
      </c>
      <c r="M207" s="47">
        <f>Table_Query_from_Mac10[[#This Row],[Live-cost]]*Table_Query_from_Mac10[[#This Row],[qty_to_ship]]</f>
        <v>49.64</v>
      </c>
      <c r="N207" s="47">
        <f>IF(Table_Query_from_Mac10[[#This Row],[item_no]]="KDA",-Table_Query_from_Mac10[[#This Row],[unit_price]],Table_Query_from_Mac10[[#This Row],[Net Unit]]*Table_Query_from_Mac10[[#This Row],[qty_to_ship]])</f>
        <v>102.2</v>
      </c>
      <c r="O207" s="47">
        <f>SUMIFS(Summary!C:C,Summary!H:H,Table_Query_from_Mac10[[#This Row],[Juiceoc]])</f>
        <v>0</v>
      </c>
      <c r="P207" s="47">
        <f>SUMIFS(Summary!D:D,Summary!H:H,Table_Query_from_Mac10[[#This Row],[Juiceoc]])</f>
        <v>0</v>
      </c>
      <c r="Q207" s="47">
        <f>SUMIFS(Summary!E:E,Summary!H:H,Table_Query_from_Mac10[[#This Row],[Juiceoc]])</f>
        <v>0</v>
      </c>
      <c r="R207" s="47">
        <f>Table_Query_from_Mac10[[#This Row],[Net Unit]]*(1+Table_Query_from_Mac10[[#This Row],[PriceIncreasebyType]])</f>
        <v>25.55</v>
      </c>
      <c r="S207" s="47">
        <f>Table_Query_from_Mac10[[#This Row],[UnitPriceFuture]]*Table_Query_from_Mac10[[#This Row],[qtytoShipFuture]]</f>
        <v>102.2</v>
      </c>
      <c r="T207" s="47">
        <f>ROUND(Table_Query_from_Mac10[[#This Row],[qty_to_ship]]*(1+Table_Query_from_Mac10[[#This Row],[VolumeIncreasebyType]]),0)</f>
        <v>4</v>
      </c>
      <c r="U207" s="47">
        <f>Table_Query_from_Mac10[[#This Row],[qtytoShipFuture]]*Table_Query_from_Mac10[[#This Row],[Future-cost]]</f>
        <v>49.64</v>
      </c>
      <c r="V207" s="47">
        <f>Table_Query_from_Mac10[[#This Row],[qtytoShipFuture]]-Table_Query_from_Mac10[[#This Row],[qty_to_ship]]</f>
        <v>0</v>
      </c>
      <c r="W207" s="47">
        <f>Table_Query_from_Mac10[[#This Row],[UnitPriceFuture]]</f>
        <v>25.55</v>
      </c>
      <c r="X207" s="47">
        <f>Table_Query_from_Mac10[[#This Row],[Unit Increase]]*Table_Query_from_Mac10[[#This Row],[UnitPriceFuture]]</f>
        <v>0</v>
      </c>
      <c r="Y207" s="47">
        <f>Table_Query_from_Mac10[[#This Row],[Unit Increase]]*Table_Query_from_Mac10[[#This Row],[Future-cost]]</f>
        <v>0</v>
      </c>
      <c r="Z207" s="47">
        <f>-(Table_Query_from_Mac10[[#This Row],[Incremental Sales]]+((Table_Query_from_Mac10[[#This Row],[Incremental Sales]]*-(SUM(Summary!$S$8:$S$9)))))*Summary!$S$18</f>
        <v>0</v>
      </c>
      <c r="AA207" s="47">
        <f>IFERROR(Table_Query_from_Mac10[[#This Row],[Incremental Cost]]/Table_Query_from_Mac10[[#This Row],[Incremental Sales]],0)</f>
        <v>0</v>
      </c>
      <c r="AB207" s="47">
        <f>IFERROR(Table_Query_from_Mac10[[#This Row],[TotalCostFuture]]/Table_Query_from_Mac10[[#This Row],[totalsalesFuture]],0)</f>
        <v>0.48571428571428571</v>
      </c>
      <c r="AN207" s="31">
        <v>16</v>
      </c>
      <c r="AO207">
        <f t="shared" si="6"/>
        <v>4</v>
      </c>
      <c r="AQ207" s="31">
        <v>72.989999999999995</v>
      </c>
      <c r="AR207">
        <f t="shared" si="7"/>
        <v>25.55</v>
      </c>
    </row>
    <row r="208" spans="1:44" x14ac:dyDescent="0.25">
      <c r="A208">
        <v>90020</v>
      </c>
      <c r="B208">
        <v>1</v>
      </c>
      <c r="C208" t="s">
        <v>86</v>
      </c>
      <c r="D208" t="s">
        <v>79</v>
      </c>
      <c r="E208">
        <v>3</v>
      </c>
      <c r="F208">
        <v>1.8</v>
      </c>
      <c r="G208">
        <v>6.82</v>
      </c>
      <c r="H208" s="1">
        <v>44860</v>
      </c>
      <c r="I208" s="20">
        <v>0</v>
      </c>
      <c r="J208" s="47">
        <f>Table_Query_from_Mac10[[#This Row],[unit_price]]-(Table_Query_from_Mac10[[#This Row],[unit_price]]*(Table_Query_from_Mac10[[#This Row],[discount_pct]]/100))</f>
        <v>6.82</v>
      </c>
      <c r="K208" s="47">
        <f>Table_Query_from_Mac10[[#This Row],[unit_cost]]</f>
        <v>1.8</v>
      </c>
      <c r="L208" s="47">
        <f>Table_Query_from_Mac10[[#This Row],[Live-cost]]*(1+Table_Query_from_Mac10[[#This Row],[CogsIncreasebyTYPE]])</f>
        <v>1.8</v>
      </c>
      <c r="M208" s="47">
        <f>Table_Query_from_Mac10[[#This Row],[Live-cost]]*Table_Query_from_Mac10[[#This Row],[qty_to_ship]]</f>
        <v>5.4</v>
      </c>
      <c r="N208" s="47">
        <f>IF(Table_Query_from_Mac10[[#This Row],[item_no]]="KDA",-Table_Query_from_Mac10[[#This Row],[unit_price]],Table_Query_from_Mac10[[#This Row],[Net Unit]]*Table_Query_from_Mac10[[#This Row],[qty_to_ship]])</f>
        <v>20.46</v>
      </c>
      <c r="O208" s="47">
        <f>SUMIFS(Summary!C:C,Summary!H:H,Table_Query_from_Mac10[[#This Row],[Juiceoc]])</f>
        <v>0</v>
      </c>
      <c r="P208" s="47">
        <f>SUMIFS(Summary!D:D,Summary!H:H,Table_Query_from_Mac10[[#This Row],[Juiceoc]])</f>
        <v>0</v>
      </c>
      <c r="Q208" s="47">
        <f>SUMIFS(Summary!E:E,Summary!H:H,Table_Query_from_Mac10[[#This Row],[Juiceoc]])</f>
        <v>0</v>
      </c>
      <c r="R208" s="47">
        <f>Table_Query_from_Mac10[[#This Row],[Net Unit]]*(1+Table_Query_from_Mac10[[#This Row],[PriceIncreasebyType]])</f>
        <v>6.82</v>
      </c>
      <c r="S208" s="47">
        <f>Table_Query_from_Mac10[[#This Row],[UnitPriceFuture]]*Table_Query_from_Mac10[[#This Row],[qtytoShipFuture]]</f>
        <v>20.46</v>
      </c>
      <c r="T208" s="47">
        <f>ROUND(Table_Query_from_Mac10[[#This Row],[qty_to_ship]]*(1+Table_Query_from_Mac10[[#This Row],[VolumeIncreasebyType]]),0)</f>
        <v>3</v>
      </c>
      <c r="U208" s="47">
        <f>Table_Query_from_Mac10[[#This Row],[qtytoShipFuture]]*Table_Query_from_Mac10[[#This Row],[Future-cost]]</f>
        <v>5.4</v>
      </c>
      <c r="V208" s="47">
        <f>Table_Query_from_Mac10[[#This Row],[qtytoShipFuture]]-Table_Query_from_Mac10[[#This Row],[qty_to_ship]]</f>
        <v>0</v>
      </c>
      <c r="W208" s="47">
        <f>Table_Query_from_Mac10[[#This Row],[UnitPriceFuture]]</f>
        <v>6.82</v>
      </c>
      <c r="X208" s="47">
        <f>Table_Query_from_Mac10[[#This Row],[Unit Increase]]*Table_Query_from_Mac10[[#This Row],[UnitPriceFuture]]</f>
        <v>0</v>
      </c>
      <c r="Y208" s="47">
        <f>Table_Query_from_Mac10[[#This Row],[Unit Increase]]*Table_Query_from_Mac10[[#This Row],[Future-cost]]</f>
        <v>0</v>
      </c>
      <c r="Z208" s="47">
        <f>-(Table_Query_from_Mac10[[#This Row],[Incremental Sales]]+((Table_Query_from_Mac10[[#This Row],[Incremental Sales]]*-(SUM(Summary!$S$8:$S$9)))))*Summary!$S$18</f>
        <v>0</v>
      </c>
      <c r="AA208" s="47">
        <f>IFERROR(Table_Query_from_Mac10[[#This Row],[Incremental Cost]]/Table_Query_from_Mac10[[#This Row],[Incremental Sales]],0)</f>
        <v>0</v>
      </c>
      <c r="AB208" s="47">
        <f>IFERROR(Table_Query_from_Mac10[[#This Row],[TotalCostFuture]]/Table_Query_from_Mac10[[#This Row],[totalsalesFuture]],0)</f>
        <v>0.26392961876832843</v>
      </c>
      <c r="AN208" s="30">
        <v>12</v>
      </c>
      <c r="AO208">
        <f t="shared" si="6"/>
        <v>3</v>
      </c>
      <c r="AQ208" s="30">
        <v>19.489999999999998</v>
      </c>
      <c r="AR208">
        <f t="shared" si="7"/>
        <v>6.82</v>
      </c>
    </row>
    <row r="209" spans="1:44" x14ac:dyDescent="0.25">
      <c r="A209">
        <v>90020</v>
      </c>
      <c r="B209">
        <v>2</v>
      </c>
      <c r="C209" t="s">
        <v>86</v>
      </c>
      <c r="D209" t="s">
        <v>79</v>
      </c>
      <c r="E209">
        <v>27</v>
      </c>
      <c r="F209">
        <v>3.67</v>
      </c>
      <c r="G209">
        <v>7.17</v>
      </c>
      <c r="H209" s="1">
        <v>44860</v>
      </c>
      <c r="I209" s="20">
        <v>0</v>
      </c>
      <c r="J209" s="47">
        <f>Table_Query_from_Mac10[[#This Row],[unit_price]]-(Table_Query_from_Mac10[[#This Row],[unit_price]]*(Table_Query_from_Mac10[[#This Row],[discount_pct]]/100))</f>
        <v>7.17</v>
      </c>
      <c r="K209" s="47">
        <f>Table_Query_from_Mac10[[#This Row],[unit_cost]]</f>
        <v>3.67</v>
      </c>
      <c r="L209" s="47">
        <f>Table_Query_from_Mac10[[#This Row],[Live-cost]]*(1+Table_Query_from_Mac10[[#This Row],[CogsIncreasebyTYPE]])</f>
        <v>3.67</v>
      </c>
      <c r="M209" s="47">
        <f>Table_Query_from_Mac10[[#This Row],[Live-cost]]*Table_Query_from_Mac10[[#This Row],[qty_to_ship]]</f>
        <v>99.09</v>
      </c>
      <c r="N209" s="47">
        <f>IF(Table_Query_from_Mac10[[#This Row],[item_no]]="KDA",-Table_Query_from_Mac10[[#This Row],[unit_price]],Table_Query_from_Mac10[[#This Row],[Net Unit]]*Table_Query_from_Mac10[[#This Row],[qty_to_ship]])</f>
        <v>193.59</v>
      </c>
      <c r="O209" s="47">
        <f>SUMIFS(Summary!C:C,Summary!H:H,Table_Query_from_Mac10[[#This Row],[Juiceoc]])</f>
        <v>0</v>
      </c>
      <c r="P209" s="47">
        <f>SUMIFS(Summary!D:D,Summary!H:H,Table_Query_from_Mac10[[#This Row],[Juiceoc]])</f>
        <v>0</v>
      </c>
      <c r="Q209" s="47">
        <f>SUMIFS(Summary!E:E,Summary!H:H,Table_Query_from_Mac10[[#This Row],[Juiceoc]])</f>
        <v>0</v>
      </c>
      <c r="R209" s="47">
        <f>Table_Query_from_Mac10[[#This Row],[Net Unit]]*(1+Table_Query_from_Mac10[[#This Row],[PriceIncreasebyType]])</f>
        <v>7.17</v>
      </c>
      <c r="S209" s="47">
        <f>Table_Query_from_Mac10[[#This Row],[UnitPriceFuture]]*Table_Query_from_Mac10[[#This Row],[qtytoShipFuture]]</f>
        <v>193.59</v>
      </c>
      <c r="T209" s="47">
        <f>ROUND(Table_Query_from_Mac10[[#This Row],[qty_to_ship]]*(1+Table_Query_from_Mac10[[#This Row],[VolumeIncreasebyType]]),0)</f>
        <v>27</v>
      </c>
      <c r="U209" s="47">
        <f>Table_Query_from_Mac10[[#This Row],[qtytoShipFuture]]*Table_Query_from_Mac10[[#This Row],[Future-cost]]</f>
        <v>99.09</v>
      </c>
      <c r="V209" s="47">
        <f>Table_Query_from_Mac10[[#This Row],[qtytoShipFuture]]-Table_Query_from_Mac10[[#This Row],[qty_to_ship]]</f>
        <v>0</v>
      </c>
      <c r="W209" s="47">
        <f>Table_Query_from_Mac10[[#This Row],[UnitPriceFuture]]</f>
        <v>7.17</v>
      </c>
      <c r="X209" s="47">
        <f>Table_Query_from_Mac10[[#This Row],[Unit Increase]]*Table_Query_from_Mac10[[#This Row],[UnitPriceFuture]]</f>
        <v>0</v>
      </c>
      <c r="Y209" s="47">
        <f>Table_Query_from_Mac10[[#This Row],[Unit Increase]]*Table_Query_from_Mac10[[#This Row],[Future-cost]]</f>
        <v>0</v>
      </c>
      <c r="Z209" s="47">
        <f>-(Table_Query_from_Mac10[[#This Row],[Incremental Sales]]+((Table_Query_from_Mac10[[#This Row],[Incremental Sales]]*-(SUM(Summary!$S$8:$S$9)))))*Summary!$S$18</f>
        <v>0</v>
      </c>
      <c r="AA209" s="47">
        <f>IFERROR(Table_Query_from_Mac10[[#This Row],[Incremental Cost]]/Table_Query_from_Mac10[[#This Row],[Incremental Sales]],0)</f>
        <v>0</v>
      </c>
      <c r="AB209" s="47">
        <f>IFERROR(Table_Query_from_Mac10[[#This Row],[TotalCostFuture]]/Table_Query_from_Mac10[[#This Row],[totalsalesFuture]],0)</f>
        <v>0.51185495118549518</v>
      </c>
      <c r="AN209" s="31">
        <v>108</v>
      </c>
      <c r="AO209">
        <f t="shared" si="6"/>
        <v>27</v>
      </c>
      <c r="AQ209" s="31">
        <v>20.48</v>
      </c>
      <c r="AR209">
        <f t="shared" si="7"/>
        <v>7.17</v>
      </c>
    </row>
    <row r="210" spans="1:44" x14ac:dyDescent="0.25">
      <c r="A210">
        <v>90020</v>
      </c>
      <c r="B210">
        <v>3</v>
      </c>
      <c r="C210" t="s">
        <v>86</v>
      </c>
      <c r="D210" t="s">
        <v>79</v>
      </c>
      <c r="E210">
        <v>25</v>
      </c>
      <c r="F210">
        <v>4.07</v>
      </c>
      <c r="G210">
        <v>7.44</v>
      </c>
      <c r="H210" s="1">
        <v>44860</v>
      </c>
      <c r="I210" s="20">
        <v>0</v>
      </c>
      <c r="J210" s="47">
        <f>Table_Query_from_Mac10[[#This Row],[unit_price]]-(Table_Query_from_Mac10[[#This Row],[unit_price]]*(Table_Query_from_Mac10[[#This Row],[discount_pct]]/100))</f>
        <v>7.44</v>
      </c>
      <c r="K210" s="47">
        <f>Table_Query_from_Mac10[[#This Row],[unit_cost]]</f>
        <v>4.07</v>
      </c>
      <c r="L210" s="47">
        <f>Table_Query_from_Mac10[[#This Row],[Live-cost]]*(1+Table_Query_from_Mac10[[#This Row],[CogsIncreasebyTYPE]])</f>
        <v>4.07</v>
      </c>
      <c r="M210" s="47">
        <f>Table_Query_from_Mac10[[#This Row],[Live-cost]]*Table_Query_from_Mac10[[#This Row],[qty_to_ship]]</f>
        <v>101.75</v>
      </c>
      <c r="N210" s="47">
        <f>IF(Table_Query_from_Mac10[[#This Row],[item_no]]="KDA",-Table_Query_from_Mac10[[#This Row],[unit_price]],Table_Query_from_Mac10[[#This Row],[Net Unit]]*Table_Query_from_Mac10[[#This Row],[qty_to_ship]])</f>
        <v>186</v>
      </c>
      <c r="O210" s="47">
        <f>SUMIFS(Summary!C:C,Summary!H:H,Table_Query_from_Mac10[[#This Row],[Juiceoc]])</f>
        <v>0</v>
      </c>
      <c r="P210" s="47">
        <f>SUMIFS(Summary!D:D,Summary!H:H,Table_Query_from_Mac10[[#This Row],[Juiceoc]])</f>
        <v>0</v>
      </c>
      <c r="Q210" s="47">
        <f>SUMIFS(Summary!E:E,Summary!H:H,Table_Query_from_Mac10[[#This Row],[Juiceoc]])</f>
        <v>0</v>
      </c>
      <c r="R210" s="47">
        <f>Table_Query_from_Mac10[[#This Row],[Net Unit]]*(1+Table_Query_from_Mac10[[#This Row],[PriceIncreasebyType]])</f>
        <v>7.44</v>
      </c>
      <c r="S210" s="47">
        <f>Table_Query_from_Mac10[[#This Row],[UnitPriceFuture]]*Table_Query_from_Mac10[[#This Row],[qtytoShipFuture]]</f>
        <v>186</v>
      </c>
      <c r="T210" s="47">
        <f>ROUND(Table_Query_from_Mac10[[#This Row],[qty_to_ship]]*(1+Table_Query_from_Mac10[[#This Row],[VolumeIncreasebyType]]),0)</f>
        <v>25</v>
      </c>
      <c r="U210" s="47">
        <f>Table_Query_from_Mac10[[#This Row],[qtytoShipFuture]]*Table_Query_from_Mac10[[#This Row],[Future-cost]]</f>
        <v>101.75</v>
      </c>
      <c r="V210" s="47">
        <f>Table_Query_from_Mac10[[#This Row],[qtytoShipFuture]]-Table_Query_from_Mac10[[#This Row],[qty_to_ship]]</f>
        <v>0</v>
      </c>
      <c r="W210" s="47">
        <f>Table_Query_from_Mac10[[#This Row],[UnitPriceFuture]]</f>
        <v>7.44</v>
      </c>
      <c r="X210" s="47">
        <f>Table_Query_from_Mac10[[#This Row],[Unit Increase]]*Table_Query_from_Mac10[[#This Row],[UnitPriceFuture]]</f>
        <v>0</v>
      </c>
      <c r="Y210" s="47">
        <f>Table_Query_from_Mac10[[#This Row],[Unit Increase]]*Table_Query_from_Mac10[[#This Row],[Future-cost]]</f>
        <v>0</v>
      </c>
      <c r="Z210" s="47">
        <f>-(Table_Query_from_Mac10[[#This Row],[Incremental Sales]]+((Table_Query_from_Mac10[[#This Row],[Incremental Sales]]*-(SUM(Summary!$S$8:$S$9)))))*Summary!$S$18</f>
        <v>0</v>
      </c>
      <c r="AA210" s="47">
        <f>IFERROR(Table_Query_from_Mac10[[#This Row],[Incremental Cost]]/Table_Query_from_Mac10[[#This Row],[Incremental Sales]],0)</f>
        <v>0</v>
      </c>
      <c r="AB210" s="47">
        <f>IFERROR(Table_Query_from_Mac10[[#This Row],[TotalCostFuture]]/Table_Query_from_Mac10[[#This Row],[totalsalesFuture]],0)</f>
        <v>0.54704301075268813</v>
      </c>
      <c r="AN210" s="30">
        <v>100</v>
      </c>
      <c r="AO210">
        <f t="shared" si="6"/>
        <v>25</v>
      </c>
      <c r="AQ210" s="30">
        <v>21.25</v>
      </c>
      <c r="AR210">
        <f t="shared" si="7"/>
        <v>7.44</v>
      </c>
    </row>
    <row r="211" spans="1:44" x14ac:dyDescent="0.25">
      <c r="A211">
        <v>90020</v>
      </c>
      <c r="B211">
        <v>4</v>
      </c>
      <c r="C211" t="s">
        <v>86</v>
      </c>
      <c r="D211" t="s">
        <v>79</v>
      </c>
      <c r="E211">
        <v>25</v>
      </c>
      <c r="F211">
        <v>4.5199999999999996</v>
      </c>
      <c r="G211">
        <v>8.6</v>
      </c>
      <c r="H211" s="1">
        <v>44860</v>
      </c>
      <c r="I211" s="20">
        <v>0</v>
      </c>
      <c r="J211" s="47">
        <f>Table_Query_from_Mac10[[#This Row],[unit_price]]-(Table_Query_from_Mac10[[#This Row],[unit_price]]*(Table_Query_from_Mac10[[#This Row],[discount_pct]]/100))</f>
        <v>8.6</v>
      </c>
      <c r="K211" s="47">
        <f>Table_Query_from_Mac10[[#This Row],[unit_cost]]</f>
        <v>4.5199999999999996</v>
      </c>
      <c r="L211" s="47">
        <f>Table_Query_from_Mac10[[#This Row],[Live-cost]]*(1+Table_Query_from_Mac10[[#This Row],[CogsIncreasebyTYPE]])</f>
        <v>4.5199999999999996</v>
      </c>
      <c r="M211" s="47">
        <f>Table_Query_from_Mac10[[#This Row],[Live-cost]]*Table_Query_from_Mac10[[#This Row],[qty_to_ship]]</f>
        <v>112.99999999999999</v>
      </c>
      <c r="N211" s="47">
        <f>IF(Table_Query_from_Mac10[[#This Row],[item_no]]="KDA",-Table_Query_from_Mac10[[#This Row],[unit_price]],Table_Query_from_Mac10[[#This Row],[Net Unit]]*Table_Query_from_Mac10[[#This Row],[qty_to_ship]])</f>
        <v>215</v>
      </c>
      <c r="O211" s="47">
        <f>SUMIFS(Summary!C:C,Summary!H:H,Table_Query_from_Mac10[[#This Row],[Juiceoc]])</f>
        <v>0</v>
      </c>
      <c r="P211" s="47">
        <f>SUMIFS(Summary!D:D,Summary!H:H,Table_Query_from_Mac10[[#This Row],[Juiceoc]])</f>
        <v>0</v>
      </c>
      <c r="Q211" s="47">
        <f>SUMIFS(Summary!E:E,Summary!H:H,Table_Query_from_Mac10[[#This Row],[Juiceoc]])</f>
        <v>0</v>
      </c>
      <c r="R211" s="47">
        <f>Table_Query_from_Mac10[[#This Row],[Net Unit]]*(1+Table_Query_from_Mac10[[#This Row],[PriceIncreasebyType]])</f>
        <v>8.6</v>
      </c>
      <c r="S211" s="47">
        <f>Table_Query_from_Mac10[[#This Row],[UnitPriceFuture]]*Table_Query_from_Mac10[[#This Row],[qtytoShipFuture]]</f>
        <v>215</v>
      </c>
      <c r="T211" s="47">
        <f>ROUND(Table_Query_from_Mac10[[#This Row],[qty_to_ship]]*(1+Table_Query_from_Mac10[[#This Row],[VolumeIncreasebyType]]),0)</f>
        <v>25</v>
      </c>
      <c r="U211" s="47">
        <f>Table_Query_from_Mac10[[#This Row],[qtytoShipFuture]]*Table_Query_from_Mac10[[#This Row],[Future-cost]]</f>
        <v>112.99999999999999</v>
      </c>
      <c r="V211" s="47">
        <f>Table_Query_from_Mac10[[#This Row],[qtytoShipFuture]]-Table_Query_from_Mac10[[#This Row],[qty_to_ship]]</f>
        <v>0</v>
      </c>
      <c r="W211" s="47">
        <f>Table_Query_from_Mac10[[#This Row],[UnitPriceFuture]]</f>
        <v>8.6</v>
      </c>
      <c r="X211" s="47">
        <f>Table_Query_from_Mac10[[#This Row],[Unit Increase]]*Table_Query_from_Mac10[[#This Row],[UnitPriceFuture]]</f>
        <v>0</v>
      </c>
      <c r="Y211" s="47">
        <f>Table_Query_from_Mac10[[#This Row],[Unit Increase]]*Table_Query_from_Mac10[[#This Row],[Future-cost]]</f>
        <v>0</v>
      </c>
      <c r="Z211" s="47">
        <f>-(Table_Query_from_Mac10[[#This Row],[Incremental Sales]]+((Table_Query_from_Mac10[[#This Row],[Incremental Sales]]*-(SUM(Summary!$S$8:$S$9)))))*Summary!$S$18</f>
        <v>0</v>
      </c>
      <c r="AA211" s="47">
        <f>IFERROR(Table_Query_from_Mac10[[#This Row],[Incremental Cost]]/Table_Query_from_Mac10[[#This Row],[Incremental Sales]],0)</f>
        <v>0</v>
      </c>
      <c r="AB211" s="47">
        <f>IFERROR(Table_Query_from_Mac10[[#This Row],[TotalCostFuture]]/Table_Query_from_Mac10[[#This Row],[totalsalesFuture]],0)</f>
        <v>0.52558139534883719</v>
      </c>
      <c r="AN211" s="31">
        <v>100</v>
      </c>
      <c r="AO211">
        <f t="shared" si="6"/>
        <v>25</v>
      </c>
      <c r="AQ211" s="31">
        <v>24.58</v>
      </c>
      <c r="AR211">
        <f t="shared" si="7"/>
        <v>8.6</v>
      </c>
    </row>
    <row r="212" spans="1:44" x14ac:dyDescent="0.25">
      <c r="A212">
        <v>90020</v>
      </c>
      <c r="B212">
        <v>5</v>
      </c>
      <c r="C212" t="s">
        <v>86</v>
      </c>
      <c r="D212" t="s">
        <v>79</v>
      </c>
      <c r="E212">
        <v>38</v>
      </c>
      <c r="F212">
        <v>4.7</v>
      </c>
      <c r="G212">
        <v>9.36</v>
      </c>
      <c r="H212" s="1">
        <v>44860</v>
      </c>
      <c r="I212" s="20">
        <v>0</v>
      </c>
      <c r="J212" s="47">
        <f>Table_Query_from_Mac10[[#This Row],[unit_price]]-(Table_Query_from_Mac10[[#This Row],[unit_price]]*(Table_Query_from_Mac10[[#This Row],[discount_pct]]/100))</f>
        <v>9.36</v>
      </c>
      <c r="K212" s="47">
        <f>Table_Query_from_Mac10[[#This Row],[unit_cost]]</f>
        <v>4.7</v>
      </c>
      <c r="L212" s="47">
        <f>Table_Query_from_Mac10[[#This Row],[Live-cost]]*(1+Table_Query_from_Mac10[[#This Row],[CogsIncreasebyTYPE]])</f>
        <v>4.7</v>
      </c>
      <c r="M212" s="47">
        <f>Table_Query_from_Mac10[[#This Row],[Live-cost]]*Table_Query_from_Mac10[[#This Row],[qty_to_ship]]</f>
        <v>178.6</v>
      </c>
      <c r="N212" s="47">
        <f>IF(Table_Query_from_Mac10[[#This Row],[item_no]]="KDA",-Table_Query_from_Mac10[[#This Row],[unit_price]],Table_Query_from_Mac10[[#This Row],[Net Unit]]*Table_Query_from_Mac10[[#This Row],[qty_to_ship]])</f>
        <v>355.67999999999995</v>
      </c>
      <c r="O212" s="47">
        <f>SUMIFS(Summary!C:C,Summary!H:H,Table_Query_from_Mac10[[#This Row],[Juiceoc]])</f>
        <v>0</v>
      </c>
      <c r="P212" s="47">
        <f>SUMIFS(Summary!D:D,Summary!H:H,Table_Query_from_Mac10[[#This Row],[Juiceoc]])</f>
        <v>0</v>
      </c>
      <c r="Q212" s="47">
        <f>SUMIFS(Summary!E:E,Summary!H:H,Table_Query_from_Mac10[[#This Row],[Juiceoc]])</f>
        <v>0</v>
      </c>
      <c r="R212" s="47">
        <f>Table_Query_from_Mac10[[#This Row],[Net Unit]]*(1+Table_Query_from_Mac10[[#This Row],[PriceIncreasebyType]])</f>
        <v>9.36</v>
      </c>
      <c r="S212" s="47">
        <f>Table_Query_from_Mac10[[#This Row],[UnitPriceFuture]]*Table_Query_from_Mac10[[#This Row],[qtytoShipFuture]]</f>
        <v>355.67999999999995</v>
      </c>
      <c r="T212" s="47">
        <f>ROUND(Table_Query_from_Mac10[[#This Row],[qty_to_ship]]*(1+Table_Query_from_Mac10[[#This Row],[VolumeIncreasebyType]]),0)</f>
        <v>38</v>
      </c>
      <c r="U212" s="47">
        <f>Table_Query_from_Mac10[[#This Row],[qtytoShipFuture]]*Table_Query_from_Mac10[[#This Row],[Future-cost]]</f>
        <v>178.6</v>
      </c>
      <c r="V212" s="47">
        <f>Table_Query_from_Mac10[[#This Row],[qtytoShipFuture]]-Table_Query_from_Mac10[[#This Row],[qty_to_ship]]</f>
        <v>0</v>
      </c>
      <c r="W212" s="47">
        <f>Table_Query_from_Mac10[[#This Row],[UnitPriceFuture]]</f>
        <v>9.36</v>
      </c>
      <c r="X212" s="47">
        <f>Table_Query_from_Mac10[[#This Row],[Unit Increase]]*Table_Query_from_Mac10[[#This Row],[UnitPriceFuture]]</f>
        <v>0</v>
      </c>
      <c r="Y212" s="47">
        <f>Table_Query_from_Mac10[[#This Row],[Unit Increase]]*Table_Query_from_Mac10[[#This Row],[Future-cost]]</f>
        <v>0</v>
      </c>
      <c r="Z212" s="47">
        <f>-(Table_Query_from_Mac10[[#This Row],[Incremental Sales]]+((Table_Query_from_Mac10[[#This Row],[Incremental Sales]]*-(SUM(Summary!$S$8:$S$9)))))*Summary!$S$18</f>
        <v>0</v>
      </c>
      <c r="AA212" s="47">
        <f>IFERROR(Table_Query_from_Mac10[[#This Row],[Incremental Cost]]/Table_Query_from_Mac10[[#This Row],[Incremental Sales]],0)</f>
        <v>0</v>
      </c>
      <c r="AB212" s="47">
        <f>IFERROR(Table_Query_from_Mac10[[#This Row],[TotalCostFuture]]/Table_Query_from_Mac10[[#This Row],[totalsalesFuture]],0)</f>
        <v>0.50213675213675224</v>
      </c>
      <c r="AN212" s="30">
        <v>150</v>
      </c>
      <c r="AO212">
        <f t="shared" si="6"/>
        <v>38</v>
      </c>
      <c r="AQ212" s="30">
        <v>26.73</v>
      </c>
      <c r="AR212">
        <f t="shared" si="7"/>
        <v>9.36</v>
      </c>
    </row>
    <row r="213" spans="1:44" x14ac:dyDescent="0.25">
      <c r="A213">
        <v>90020</v>
      </c>
      <c r="B213">
        <v>6</v>
      </c>
      <c r="C213" t="s">
        <v>86</v>
      </c>
      <c r="D213" t="s">
        <v>79</v>
      </c>
      <c r="E213">
        <v>25</v>
      </c>
      <c r="F213">
        <v>5.27</v>
      </c>
      <c r="G213">
        <v>10.62</v>
      </c>
      <c r="H213" s="1">
        <v>44860</v>
      </c>
      <c r="I213" s="20">
        <v>0</v>
      </c>
      <c r="J213" s="47">
        <f>Table_Query_from_Mac10[[#This Row],[unit_price]]-(Table_Query_from_Mac10[[#This Row],[unit_price]]*(Table_Query_from_Mac10[[#This Row],[discount_pct]]/100))</f>
        <v>10.62</v>
      </c>
      <c r="K213" s="47">
        <f>Table_Query_from_Mac10[[#This Row],[unit_cost]]</f>
        <v>5.27</v>
      </c>
      <c r="L213" s="47">
        <f>Table_Query_from_Mac10[[#This Row],[Live-cost]]*(1+Table_Query_from_Mac10[[#This Row],[CogsIncreasebyTYPE]])</f>
        <v>5.27</v>
      </c>
      <c r="M213" s="47">
        <f>Table_Query_from_Mac10[[#This Row],[Live-cost]]*Table_Query_from_Mac10[[#This Row],[qty_to_ship]]</f>
        <v>131.75</v>
      </c>
      <c r="N213" s="47">
        <f>IF(Table_Query_from_Mac10[[#This Row],[item_no]]="KDA",-Table_Query_from_Mac10[[#This Row],[unit_price]],Table_Query_from_Mac10[[#This Row],[Net Unit]]*Table_Query_from_Mac10[[#This Row],[qty_to_ship]])</f>
        <v>265.5</v>
      </c>
      <c r="O213" s="47">
        <f>SUMIFS(Summary!C:C,Summary!H:H,Table_Query_from_Mac10[[#This Row],[Juiceoc]])</f>
        <v>0</v>
      </c>
      <c r="P213" s="47">
        <f>SUMIFS(Summary!D:D,Summary!H:H,Table_Query_from_Mac10[[#This Row],[Juiceoc]])</f>
        <v>0</v>
      </c>
      <c r="Q213" s="47">
        <f>SUMIFS(Summary!E:E,Summary!H:H,Table_Query_from_Mac10[[#This Row],[Juiceoc]])</f>
        <v>0</v>
      </c>
      <c r="R213" s="47">
        <f>Table_Query_from_Mac10[[#This Row],[Net Unit]]*(1+Table_Query_from_Mac10[[#This Row],[PriceIncreasebyType]])</f>
        <v>10.62</v>
      </c>
      <c r="S213" s="47">
        <f>Table_Query_from_Mac10[[#This Row],[UnitPriceFuture]]*Table_Query_from_Mac10[[#This Row],[qtytoShipFuture]]</f>
        <v>265.5</v>
      </c>
      <c r="T213" s="47">
        <f>ROUND(Table_Query_from_Mac10[[#This Row],[qty_to_ship]]*(1+Table_Query_from_Mac10[[#This Row],[VolumeIncreasebyType]]),0)</f>
        <v>25</v>
      </c>
      <c r="U213" s="47">
        <f>Table_Query_from_Mac10[[#This Row],[qtytoShipFuture]]*Table_Query_from_Mac10[[#This Row],[Future-cost]]</f>
        <v>131.75</v>
      </c>
      <c r="V213" s="47">
        <f>Table_Query_from_Mac10[[#This Row],[qtytoShipFuture]]-Table_Query_from_Mac10[[#This Row],[qty_to_ship]]</f>
        <v>0</v>
      </c>
      <c r="W213" s="47">
        <f>Table_Query_from_Mac10[[#This Row],[UnitPriceFuture]]</f>
        <v>10.62</v>
      </c>
      <c r="X213" s="47">
        <f>Table_Query_from_Mac10[[#This Row],[Unit Increase]]*Table_Query_from_Mac10[[#This Row],[UnitPriceFuture]]</f>
        <v>0</v>
      </c>
      <c r="Y213" s="47">
        <f>Table_Query_from_Mac10[[#This Row],[Unit Increase]]*Table_Query_from_Mac10[[#This Row],[Future-cost]]</f>
        <v>0</v>
      </c>
      <c r="Z213" s="47">
        <f>-(Table_Query_from_Mac10[[#This Row],[Incremental Sales]]+((Table_Query_from_Mac10[[#This Row],[Incremental Sales]]*-(SUM(Summary!$S$8:$S$9)))))*Summary!$S$18</f>
        <v>0</v>
      </c>
      <c r="AA213" s="47">
        <f>IFERROR(Table_Query_from_Mac10[[#This Row],[Incremental Cost]]/Table_Query_from_Mac10[[#This Row],[Incremental Sales]],0)</f>
        <v>0</v>
      </c>
      <c r="AB213" s="47">
        <f>IFERROR(Table_Query_from_Mac10[[#This Row],[TotalCostFuture]]/Table_Query_from_Mac10[[#This Row],[totalsalesFuture]],0)</f>
        <v>0.49623352165725049</v>
      </c>
      <c r="AN213" s="31">
        <v>100</v>
      </c>
      <c r="AO213">
        <f t="shared" si="6"/>
        <v>25</v>
      </c>
      <c r="AQ213" s="31">
        <v>30.35</v>
      </c>
      <c r="AR213">
        <f t="shared" si="7"/>
        <v>10.62</v>
      </c>
    </row>
    <row r="214" spans="1:44" x14ac:dyDescent="0.25">
      <c r="A214">
        <v>90020</v>
      </c>
      <c r="B214">
        <v>7</v>
      </c>
      <c r="C214" t="s">
        <v>86</v>
      </c>
      <c r="D214" t="s">
        <v>79</v>
      </c>
      <c r="E214">
        <v>20</v>
      </c>
      <c r="F214">
        <v>5.74</v>
      </c>
      <c r="G214">
        <v>11.14</v>
      </c>
      <c r="H214" s="1">
        <v>44860</v>
      </c>
      <c r="I214" s="20">
        <v>0</v>
      </c>
      <c r="J214" s="47">
        <f>Table_Query_from_Mac10[[#This Row],[unit_price]]-(Table_Query_from_Mac10[[#This Row],[unit_price]]*(Table_Query_from_Mac10[[#This Row],[discount_pct]]/100))</f>
        <v>11.14</v>
      </c>
      <c r="K214" s="47">
        <f>Table_Query_from_Mac10[[#This Row],[unit_cost]]</f>
        <v>5.74</v>
      </c>
      <c r="L214" s="47">
        <f>Table_Query_from_Mac10[[#This Row],[Live-cost]]*(1+Table_Query_from_Mac10[[#This Row],[CogsIncreasebyTYPE]])</f>
        <v>5.74</v>
      </c>
      <c r="M214" s="47">
        <f>Table_Query_from_Mac10[[#This Row],[Live-cost]]*Table_Query_from_Mac10[[#This Row],[qty_to_ship]]</f>
        <v>114.80000000000001</v>
      </c>
      <c r="N214" s="47">
        <f>IF(Table_Query_from_Mac10[[#This Row],[item_no]]="KDA",-Table_Query_from_Mac10[[#This Row],[unit_price]],Table_Query_from_Mac10[[#This Row],[Net Unit]]*Table_Query_from_Mac10[[#This Row],[qty_to_ship]])</f>
        <v>222.8</v>
      </c>
      <c r="O214" s="47">
        <f>SUMIFS(Summary!C:C,Summary!H:H,Table_Query_from_Mac10[[#This Row],[Juiceoc]])</f>
        <v>0</v>
      </c>
      <c r="P214" s="47">
        <f>SUMIFS(Summary!D:D,Summary!H:H,Table_Query_from_Mac10[[#This Row],[Juiceoc]])</f>
        <v>0</v>
      </c>
      <c r="Q214" s="47">
        <f>SUMIFS(Summary!E:E,Summary!H:H,Table_Query_from_Mac10[[#This Row],[Juiceoc]])</f>
        <v>0</v>
      </c>
      <c r="R214" s="47">
        <f>Table_Query_from_Mac10[[#This Row],[Net Unit]]*(1+Table_Query_from_Mac10[[#This Row],[PriceIncreasebyType]])</f>
        <v>11.14</v>
      </c>
      <c r="S214" s="47">
        <f>Table_Query_from_Mac10[[#This Row],[UnitPriceFuture]]*Table_Query_from_Mac10[[#This Row],[qtytoShipFuture]]</f>
        <v>222.8</v>
      </c>
      <c r="T214" s="47">
        <f>ROUND(Table_Query_from_Mac10[[#This Row],[qty_to_ship]]*(1+Table_Query_from_Mac10[[#This Row],[VolumeIncreasebyType]]),0)</f>
        <v>20</v>
      </c>
      <c r="U214" s="47">
        <f>Table_Query_from_Mac10[[#This Row],[qtytoShipFuture]]*Table_Query_from_Mac10[[#This Row],[Future-cost]]</f>
        <v>114.80000000000001</v>
      </c>
      <c r="V214" s="47">
        <f>Table_Query_from_Mac10[[#This Row],[qtytoShipFuture]]-Table_Query_from_Mac10[[#This Row],[qty_to_ship]]</f>
        <v>0</v>
      </c>
      <c r="W214" s="47">
        <f>Table_Query_from_Mac10[[#This Row],[UnitPriceFuture]]</f>
        <v>11.14</v>
      </c>
      <c r="X214" s="47">
        <f>Table_Query_from_Mac10[[#This Row],[Unit Increase]]*Table_Query_from_Mac10[[#This Row],[UnitPriceFuture]]</f>
        <v>0</v>
      </c>
      <c r="Y214" s="47">
        <f>Table_Query_from_Mac10[[#This Row],[Unit Increase]]*Table_Query_from_Mac10[[#This Row],[Future-cost]]</f>
        <v>0</v>
      </c>
      <c r="Z214" s="47">
        <f>-(Table_Query_from_Mac10[[#This Row],[Incremental Sales]]+((Table_Query_from_Mac10[[#This Row],[Incremental Sales]]*-(SUM(Summary!$S$8:$S$9)))))*Summary!$S$18</f>
        <v>0</v>
      </c>
      <c r="AA214" s="47">
        <f>IFERROR(Table_Query_from_Mac10[[#This Row],[Incremental Cost]]/Table_Query_from_Mac10[[#This Row],[Incremental Sales]],0)</f>
        <v>0</v>
      </c>
      <c r="AB214" s="47">
        <f>IFERROR(Table_Query_from_Mac10[[#This Row],[TotalCostFuture]]/Table_Query_from_Mac10[[#This Row],[totalsalesFuture]],0)</f>
        <v>0.51526032315978454</v>
      </c>
      <c r="AN214" s="30">
        <v>80</v>
      </c>
      <c r="AO214">
        <f t="shared" si="6"/>
        <v>20</v>
      </c>
      <c r="AQ214" s="30">
        <v>31.83</v>
      </c>
      <c r="AR214">
        <f t="shared" si="7"/>
        <v>11.14</v>
      </c>
    </row>
    <row r="215" spans="1:44" x14ac:dyDescent="0.25">
      <c r="A215">
        <v>90020</v>
      </c>
      <c r="B215">
        <v>8</v>
      </c>
      <c r="C215" t="s">
        <v>86</v>
      </c>
      <c r="D215" t="s">
        <v>79</v>
      </c>
      <c r="E215">
        <v>10</v>
      </c>
      <c r="F215">
        <v>1.56</v>
      </c>
      <c r="G215">
        <v>5.23</v>
      </c>
      <c r="H215" s="1">
        <v>44860</v>
      </c>
      <c r="I215" s="20">
        <v>0</v>
      </c>
      <c r="J215" s="47">
        <f>Table_Query_from_Mac10[[#This Row],[unit_price]]-(Table_Query_from_Mac10[[#This Row],[unit_price]]*(Table_Query_from_Mac10[[#This Row],[discount_pct]]/100))</f>
        <v>5.23</v>
      </c>
      <c r="K215" s="47">
        <f>Table_Query_from_Mac10[[#This Row],[unit_cost]]</f>
        <v>1.56</v>
      </c>
      <c r="L215" s="47">
        <f>Table_Query_from_Mac10[[#This Row],[Live-cost]]*(1+Table_Query_from_Mac10[[#This Row],[CogsIncreasebyTYPE]])</f>
        <v>1.56</v>
      </c>
      <c r="M215" s="47">
        <f>Table_Query_from_Mac10[[#This Row],[Live-cost]]*Table_Query_from_Mac10[[#This Row],[qty_to_ship]]</f>
        <v>15.600000000000001</v>
      </c>
      <c r="N215" s="47">
        <f>IF(Table_Query_from_Mac10[[#This Row],[item_no]]="KDA",-Table_Query_from_Mac10[[#This Row],[unit_price]],Table_Query_from_Mac10[[#This Row],[Net Unit]]*Table_Query_from_Mac10[[#This Row],[qty_to_ship]])</f>
        <v>52.300000000000004</v>
      </c>
      <c r="O215" s="47">
        <f>SUMIFS(Summary!C:C,Summary!H:H,Table_Query_from_Mac10[[#This Row],[Juiceoc]])</f>
        <v>0</v>
      </c>
      <c r="P215" s="47">
        <f>SUMIFS(Summary!D:D,Summary!H:H,Table_Query_from_Mac10[[#This Row],[Juiceoc]])</f>
        <v>0</v>
      </c>
      <c r="Q215" s="47">
        <f>SUMIFS(Summary!E:E,Summary!H:H,Table_Query_from_Mac10[[#This Row],[Juiceoc]])</f>
        <v>0</v>
      </c>
      <c r="R215" s="47">
        <f>Table_Query_from_Mac10[[#This Row],[Net Unit]]*(1+Table_Query_from_Mac10[[#This Row],[PriceIncreasebyType]])</f>
        <v>5.23</v>
      </c>
      <c r="S215" s="47">
        <f>Table_Query_from_Mac10[[#This Row],[UnitPriceFuture]]*Table_Query_from_Mac10[[#This Row],[qtytoShipFuture]]</f>
        <v>52.300000000000004</v>
      </c>
      <c r="T215" s="47">
        <f>ROUND(Table_Query_from_Mac10[[#This Row],[qty_to_ship]]*(1+Table_Query_from_Mac10[[#This Row],[VolumeIncreasebyType]]),0)</f>
        <v>10</v>
      </c>
      <c r="U215" s="47">
        <f>Table_Query_from_Mac10[[#This Row],[qtytoShipFuture]]*Table_Query_from_Mac10[[#This Row],[Future-cost]]</f>
        <v>15.600000000000001</v>
      </c>
      <c r="V215" s="47">
        <f>Table_Query_from_Mac10[[#This Row],[qtytoShipFuture]]-Table_Query_from_Mac10[[#This Row],[qty_to_ship]]</f>
        <v>0</v>
      </c>
      <c r="W215" s="47">
        <f>Table_Query_from_Mac10[[#This Row],[UnitPriceFuture]]</f>
        <v>5.23</v>
      </c>
      <c r="X215" s="47">
        <f>Table_Query_from_Mac10[[#This Row],[Unit Increase]]*Table_Query_from_Mac10[[#This Row],[UnitPriceFuture]]</f>
        <v>0</v>
      </c>
      <c r="Y215" s="47">
        <f>Table_Query_from_Mac10[[#This Row],[Unit Increase]]*Table_Query_from_Mac10[[#This Row],[Future-cost]]</f>
        <v>0</v>
      </c>
      <c r="Z215" s="47">
        <f>-(Table_Query_from_Mac10[[#This Row],[Incremental Sales]]+((Table_Query_from_Mac10[[#This Row],[Incremental Sales]]*-(SUM(Summary!$S$8:$S$9)))))*Summary!$S$18</f>
        <v>0</v>
      </c>
      <c r="AA215" s="47">
        <f>IFERROR(Table_Query_from_Mac10[[#This Row],[Incremental Cost]]/Table_Query_from_Mac10[[#This Row],[Incremental Sales]],0)</f>
        <v>0</v>
      </c>
      <c r="AB215" s="47">
        <f>IFERROR(Table_Query_from_Mac10[[#This Row],[TotalCostFuture]]/Table_Query_from_Mac10[[#This Row],[totalsalesFuture]],0)</f>
        <v>0.29827915869980881</v>
      </c>
      <c r="AN215" s="31">
        <v>40</v>
      </c>
      <c r="AO215">
        <f t="shared" si="6"/>
        <v>10</v>
      </c>
      <c r="AQ215" s="31">
        <v>14.94</v>
      </c>
      <c r="AR215">
        <f t="shared" si="7"/>
        <v>5.23</v>
      </c>
    </row>
    <row r="216" spans="1:44" x14ac:dyDescent="0.25">
      <c r="A216">
        <v>90021</v>
      </c>
      <c r="B216">
        <v>1</v>
      </c>
      <c r="C216" t="s">
        <v>85</v>
      </c>
      <c r="D216" t="s">
        <v>79</v>
      </c>
      <c r="E216">
        <v>18</v>
      </c>
      <c r="F216">
        <v>9.5</v>
      </c>
      <c r="G216">
        <v>19.190000000000001</v>
      </c>
      <c r="H216" s="1">
        <v>44860</v>
      </c>
      <c r="I216" s="20">
        <v>0</v>
      </c>
      <c r="J216" s="47">
        <f>Table_Query_from_Mac10[[#This Row],[unit_price]]-(Table_Query_from_Mac10[[#This Row],[unit_price]]*(Table_Query_from_Mac10[[#This Row],[discount_pct]]/100))</f>
        <v>19.190000000000001</v>
      </c>
      <c r="K216" s="47">
        <f>Table_Query_from_Mac10[[#This Row],[unit_cost]]</f>
        <v>9.5</v>
      </c>
      <c r="L216" s="47">
        <f>Table_Query_from_Mac10[[#This Row],[Live-cost]]*(1+Table_Query_from_Mac10[[#This Row],[CogsIncreasebyTYPE]])</f>
        <v>9.5</v>
      </c>
      <c r="M216" s="47">
        <f>Table_Query_from_Mac10[[#This Row],[Live-cost]]*Table_Query_from_Mac10[[#This Row],[qty_to_ship]]</f>
        <v>171</v>
      </c>
      <c r="N216" s="47">
        <f>IF(Table_Query_from_Mac10[[#This Row],[item_no]]="KDA",-Table_Query_from_Mac10[[#This Row],[unit_price]],Table_Query_from_Mac10[[#This Row],[Net Unit]]*Table_Query_from_Mac10[[#This Row],[qty_to_ship]])</f>
        <v>345.42</v>
      </c>
      <c r="O216" s="47">
        <f>SUMIFS(Summary!C:C,Summary!H:H,Table_Query_from_Mac10[[#This Row],[Juiceoc]])</f>
        <v>0</v>
      </c>
      <c r="P216" s="47">
        <f>SUMIFS(Summary!D:D,Summary!H:H,Table_Query_from_Mac10[[#This Row],[Juiceoc]])</f>
        <v>0</v>
      </c>
      <c r="Q216" s="47">
        <f>SUMIFS(Summary!E:E,Summary!H:H,Table_Query_from_Mac10[[#This Row],[Juiceoc]])</f>
        <v>0</v>
      </c>
      <c r="R216" s="47">
        <f>Table_Query_from_Mac10[[#This Row],[Net Unit]]*(1+Table_Query_from_Mac10[[#This Row],[PriceIncreasebyType]])</f>
        <v>19.190000000000001</v>
      </c>
      <c r="S216" s="47">
        <f>Table_Query_from_Mac10[[#This Row],[UnitPriceFuture]]*Table_Query_from_Mac10[[#This Row],[qtytoShipFuture]]</f>
        <v>345.42</v>
      </c>
      <c r="T216" s="47">
        <f>ROUND(Table_Query_from_Mac10[[#This Row],[qty_to_ship]]*(1+Table_Query_from_Mac10[[#This Row],[VolumeIncreasebyType]]),0)</f>
        <v>18</v>
      </c>
      <c r="U216" s="47">
        <f>Table_Query_from_Mac10[[#This Row],[qtytoShipFuture]]*Table_Query_from_Mac10[[#This Row],[Future-cost]]</f>
        <v>171</v>
      </c>
      <c r="V216" s="47">
        <f>Table_Query_from_Mac10[[#This Row],[qtytoShipFuture]]-Table_Query_from_Mac10[[#This Row],[qty_to_ship]]</f>
        <v>0</v>
      </c>
      <c r="W216" s="47">
        <f>Table_Query_from_Mac10[[#This Row],[UnitPriceFuture]]</f>
        <v>19.190000000000001</v>
      </c>
      <c r="X216" s="47">
        <f>Table_Query_from_Mac10[[#This Row],[Unit Increase]]*Table_Query_from_Mac10[[#This Row],[UnitPriceFuture]]</f>
        <v>0</v>
      </c>
      <c r="Y216" s="47">
        <f>Table_Query_from_Mac10[[#This Row],[Unit Increase]]*Table_Query_from_Mac10[[#This Row],[Future-cost]]</f>
        <v>0</v>
      </c>
      <c r="Z216" s="47">
        <f>-(Table_Query_from_Mac10[[#This Row],[Incremental Sales]]+((Table_Query_from_Mac10[[#This Row],[Incremental Sales]]*-(SUM(Summary!$S$8:$S$9)))))*Summary!$S$18</f>
        <v>0</v>
      </c>
      <c r="AA216" s="47">
        <f>IFERROR(Table_Query_from_Mac10[[#This Row],[Incremental Cost]]/Table_Query_from_Mac10[[#This Row],[Incremental Sales]],0)</f>
        <v>0</v>
      </c>
      <c r="AB216" s="47">
        <f>IFERROR(Table_Query_from_Mac10[[#This Row],[TotalCostFuture]]/Table_Query_from_Mac10[[#This Row],[totalsalesFuture]],0)</f>
        <v>0.49504950495049505</v>
      </c>
      <c r="AN216" s="30">
        <v>72</v>
      </c>
      <c r="AO216">
        <f t="shared" si="6"/>
        <v>18</v>
      </c>
      <c r="AQ216" s="30">
        <v>54.84</v>
      </c>
      <c r="AR216">
        <f t="shared" si="7"/>
        <v>19.190000000000001</v>
      </c>
    </row>
    <row r="217" spans="1:44" x14ac:dyDescent="0.25">
      <c r="A217">
        <v>90021</v>
      </c>
      <c r="B217">
        <v>2</v>
      </c>
      <c r="C217" t="s">
        <v>85</v>
      </c>
      <c r="D217" t="s">
        <v>79</v>
      </c>
      <c r="E217">
        <v>18</v>
      </c>
      <c r="F217">
        <v>10.85</v>
      </c>
      <c r="G217">
        <v>21.96</v>
      </c>
      <c r="H217" s="1">
        <v>44860</v>
      </c>
      <c r="I217" s="20">
        <v>0</v>
      </c>
      <c r="J217" s="47">
        <f>Table_Query_from_Mac10[[#This Row],[unit_price]]-(Table_Query_from_Mac10[[#This Row],[unit_price]]*(Table_Query_from_Mac10[[#This Row],[discount_pct]]/100))</f>
        <v>21.96</v>
      </c>
      <c r="K217" s="47">
        <f>Table_Query_from_Mac10[[#This Row],[unit_cost]]</f>
        <v>10.85</v>
      </c>
      <c r="L217" s="47">
        <f>Table_Query_from_Mac10[[#This Row],[Live-cost]]*(1+Table_Query_from_Mac10[[#This Row],[CogsIncreasebyTYPE]])</f>
        <v>10.85</v>
      </c>
      <c r="M217" s="47">
        <f>Table_Query_from_Mac10[[#This Row],[Live-cost]]*Table_Query_from_Mac10[[#This Row],[qty_to_ship]]</f>
        <v>195.29999999999998</v>
      </c>
      <c r="N217" s="47">
        <f>IF(Table_Query_from_Mac10[[#This Row],[item_no]]="KDA",-Table_Query_from_Mac10[[#This Row],[unit_price]],Table_Query_from_Mac10[[#This Row],[Net Unit]]*Table_Query_from_Mac10[[#This Row],[qty_to_ship]])</f>
        <v>395.28000000000003</v>
      </c>
      <c r="O217" s="47">
        <f>SUMIFS(Summary!C:C,Summary!H:H,Table_Query_from_Mac10[[#This Row],[Juiceoc]])</f>
        <v>0</v>
      </c>
      <c r="P217" s="47">
        <f>SUMIFS(Summary!D:D,Summary!H:H,Table_Query_from_Mac10[[#This Row],[Juiceoc]])</f>
        <v>0</v>
      </c>
      <c r="Q217" s="47">
        <f>SUMIFS(Summary!E:E,Summary!H:H,Table_Query_from_Mac10[[#This Row],[Juiceoc]])</f>
        <v>0</v>
      </c>
      <c r="R217" s="47">
        <f>Table_Query_from_Mac10[[#This Row],[Net Unit]]*(1+Table_Query_from_Mac10[[#This Row],[PriceIncreasebyType]])</f>
        <v>21.96</v>
      </c>
      <c r="S217" s="47">
        <f>Table_Query_from_Mac10[[#This Row],[UnitPriceFuture]]*Table_Query_from_Mac10[[#This Row],[qtytoShipFuture]]</f>
        <v>395.28000000000003</v>
      </c>
      <c r="T217" s="47">
        <f>ROUND(Table_Query_from_Mac10[[#This Row],[qty_to_ship]]*(1+Table_Query_from_Mac10[[#This Row],[VolumeIncreasebyType]]),0)</f>
        <v>18</v>
      </c>
      <c r="U217" s="47">
        <f>Table_Query_from_Mac10[[#This Row],[qtytoShipFuture]]*Table_Query_from_Mac10[[#This Row],[Future-cost]]</f>
        <v>195.29999999999998</v>
      </c>
      <c r="V217" s="47">
        <f>Table_Query_from_Mac10[[#This Row],[qtytoShipFuture]]-Table_Query_from_Mac10[[#This Row],[qty_to_ship]]</f>
        <v>0</v>
      </c>
      <c r="W217" s="47">
        <f>Table_Query_from_Mac10[[#This Row],[UnitPriceFuture]]</f>
        <v>21.96</v>
      </c>
      <c r="X217" s="47">
        <f>Table_Query_from_Mac10[[#This Row],[Unit Increase]]*Table_Query_from_Mac10[[#This Row],[UnitPriceFuture]]</f>
        <v>0</v>
      </c>
      <c r="Y217" s="47">
        <f>Table_Query_from_Mac10[[#This Row],[Unit Increase]]*Table_Query_from_Mac10[[#This Row],[Future-cost]]</f>
        <v>0</v>
      </c>
      <c r="Z217" s="47">
        <f>-(Table_Query_from_Mac10[[#This Row],[Incremental Sales]]+((Table_Query_from_Mac10[[#This Row],[Incremental Sales]]*-(SUM(Summary!$S$8:$S$9)))))*Summary!$S$18</f>
        <v>0</v>
      </c>
      <c r="AA217" s="47">
        <f>IFERROR(Table_Query_from_Mac10[[#This Row],[Incremental Cost]]/Table_Query_from_Mac10[[#This Row],[Incremental Sales]],0)</f>
        <v>0</v>
      </c>
      <c r="AB217" s="47">
        <f>IFERROR(Table_Query_from_Mac10[[#This Row],[TotalCostFuture]]/Table_Query_from_Mac10[[#This Row],[totalsalesFuture]],0)</f>
        <v>0.49408014571948988</v>
      </c>
      <c r="AN217" s="31">
        <v>72</v>
      </c>
      <c r="AO217">
        <f t="shared" si="6"/>
        <v>18</v>
      </c>
      <c r="AQ217" s="31">
        <v>62.74</v>
      </c>
      <c r="AR217">
        <f t="shared" si="7"/>
        <v>21.96</v>
      </c>
    </row>
    <row r="218" spans="1:44" x14ac:dyDescent="0.25">
      <c r="A218">
        <v>90021</v>
      </c>
      <c r="B218">
        <v>3</v>
      </c>
      <c r="C218" t="s">
        <v>86</v>
      </c>
      <c r="D218" t="s">
        <v>79</v>
      </c>
      <c r="E218">
        <v>1</v>
      </c>
      <c r="F218">
        <v>1.8</v>
      </c>
      <c r="G218">
        <v>6.82</v>
      </c>
      <c r="H218" s="1">
        <v>44860</v>
      </c>
      <c r="I218" s="20">
        <v>0</v>
      </c>
      <c r="J218" s="47">
        <f>Table_Query_from_Mac10[[#This Row],[unit_price]]-(Table_Query_from_Mac10[[#This Row],[unit_price]]*(Table_Query_from_Mac10[[#This Row],[discount_pct]]/100))</f>
        <v>6.82</v>
      </c>
      <c r="K218" s="47">
        <f>Table_Query_from_Mac10[[#This Row],[unit_cost]]</f>
        <v>1.8</v>
      </c>
      <c r="L218" s="47">
        <f>Table_Query_from_Mac10[[#This Row],[Live-cost]]*(1+Table_Query_from_Mac10[[#This Row],[CogsIncreasebyTYPE]])</f>
        <v>1.8</v>
      </c>
      <c r="M218" s="47">
        <f>Table_Query_from_Mac10[[#This Row],[Live-cost]]*Table_Query_from_Mac10[[#This Row],[qty_to_ship]]</f>
        <v>1.8</v>
      </c>
      <c r="N218" s="47">
        <f>IF(Table_Query_from_Mac10[[#This Row],[item_no]]="KDA",-Table_Query_from_Mac10[[#This Row],[unit_price]],Table_Query_from_Mac10[[#This Row],[Net Unit]]*Table_Query_from_Mac10[[#This Row],[qty_to_ship]])</f>
        <v>6.82</v>
      </c>
      <c r="O218" s="47">
        <f>SUMIFS(Summary!C:C,Summary!H:H,Table_Query_from_Mac10[[#This Row],[Juiceoc]])</f>
        <v>0</v>
      </c>
      <c r="P218" s="47">
        <f>SUMIFS(Summary!D:D,Summary!H:H,Table_Query_from_Mac10[[#This Row],[Juiceoc]])</f>
        <v>0</v>
      </c>
      <c r="Q218" s="47">
        <f>SUMIFS(Summary!E:E,Summary!H:H,Table_Query_from_Mac10[[#This Row],[Juiceoc]])</f>
        <v>0</v>
      </c>
      <c r="R218" s="47">
        <f>Table_Query_from_Mac10[[#This Row],[Net Unit]]*(1+Table_Query_from_Mac10[[#This Row],[PriceIncreasebyType]])</f>
        <v>6.82</v>
      </c>
      <c r="S218" s="47">
        <f>Table_Query_from_Mac10[[#This Row],[UnitPriceFuture]]*Table_Query_from_Mac10[[#This Row],[qtytoShipFuture]]</f>
        <v>6.82</v>
      </c>
      <c r="T218" s="47">
        <f>ROUND(Table_Query_from_Mac10[[#This Row],[qty_to_ship]]*(1+Table_Query_from_Mac10[[#This Row],[VolumeIncreasebyType]]),0)</f>
        <v>1</v>
      </c>
      <c r="U218" s="47">
        <f>Table_Query_from_Mac10[[#This Row],[qtytoShipFuture]]*Table_Query_from_Mac10[[#This Row],[Future-cost]]</f>
        <v>1.8</v>
      </c>
      <c r="V218" s="47">
        <f>Table_Query_from_Mac10[[#This Row],[qtytoShipFuture]]-Table_Query_from_Mac10[[#This Row],[qty_to_ship]]</f>
        <v>0</v>
      </c>
      <c r="W218" s="47">
        <f>Table_Query_from_Mac10[[#This Row],[UnitPriceFuture]]</f>
        <v>6.82</v>
      </c>
      <c r="X218" s="47">
        <f>Table_Query_from_Mac10[[#This Row],[Unit Increase]]*Table_Query_from_Mac10[[#This Row],[UnitPriceFuture]]</f>
        <v>0</v>
      </c>
      <c r="Y218" s="47">
        <f>Table_Query_from_Mac10[[#This Row],[Unit Increase]]*Table_Query_from_Mac10[[#This Row],[Future-cost]]</f>
        <v>0</v>
      </c>
      <c r="Z218" s="47">
        <f>-(Table_Query_from_Mac10[[#This Row],[Incremental Sales]]+((Table_Query_from_Mac10[[#This Row],[Incremental Sales]]*-(SUM(Summary!$S$8:$S$9)))))*Summary!$S$18</f>
        <v>0</v>
      </c>
      <c r="AA218" s="47">
        <f>IFERROR(Table_Query_from_Mac10[[#This Row],[Incremental Cost]]/Table_Query_from_Mac10[[#This Row],[Incremental Sales]],0)</f>
        <v>0</v>
      </c>
      <c r="AB218" s="47">
        <f>IFERROR(Table_Query_from_Mac10[[#This Row],[TotalCostFuture]]/Table_Query_from_Mac10[[#This Row],[totalsalesFuture]],0)</f>
        <v>0.26392961876832843</v>
      </c>
      <c r="AN218" s="30">
        <v>4</v>
      </c>
      <c r="AO218">
        <f t="shared" si="6"/>
        <v>1</v>
      </c>
      <c r="AQ218" s="30">
        <v>19.489999999999998</v>
      </c>
      <c r="AR218">
        <f t="shared" si="7"/>
        <v>6.82</v>
      </c>
    </row>
    <row r="219" spans="1:44" x14ac:dyDescent="0.25">
      <c r="A219">
        <v>90021</v>
      </c>
      <c r="B219">
        <v>4</v>
      </c>
      <c r="C219" t="s">
        <v>86</v>
      </c>
      <c r="D219" t="s">
        <v>79</v>
      </c>
      <c r="E219">
        <v>36</v>
      </c>
      <c r="F219">
        <v>3.27</v>
      </c>
      <c r="G219">
        <v>5.93</v>
      </c>
      <c r="H219" s="1">
        <v>44860</v>
      </c>
      <c r="I219" s="20">
        <v>0</v>
      </c>
      <c r="J219" s="47">
        <f>Table_Query_from_Mac10[[#This Row],[unit_price]]-(Table_Query_from_Mac10[[#This Row],[unit_price]]*(Table_Query_from_Mac10[[#This Row],[discount_pct]]/100))</f>
        <v>5.93</v>
      </c>
      <c r="K219" s="47">
        <f>Table_Query_from_Mac10[[#This Row],[unit_cost]]</f>
        <v>3.27</v>
      </c>
      <c r="L219" s="47">
        <f>Table_Query_from_Mac10[[#This Row],[Live-cost]]*(1+Table_Query_from_Mac10[[#This Row],[CogsIncreasebyTYPE]])</f>
        <v>3.27</v>
      </c>
      <c r="M219" s="47">
        <f>Table_Query_from_Mac10[[#This Row],[Live-cost]]*Table_Query_from_Mac10[[#This Row],[qty_to_ship]]</f>
        <v>117.72</v>
      </c>
      <c r="N219" s="47">
        <f>IF(Table_Query_from_Mac10[[#This Row],[item_no]]="KDA",-Table_Query_from_Mac10[[#This Row],[unit_price]],Table_Query_from_Mac10[[#This Row],[Net Unit]]*Table_Query_from_Mac10[[#This Row],[qty_to_ship]])</f>
        <v>213.48</v>
      </c>
      <c r="O219" s="47">
        <f>SUMIFS(Summary!C:C,Summary!H:H,Table_Query_from_Mac10[[#This Row],[Juiceoc]])</f>
        <v>0</v>
      </c>
      <c r="P219" s="47">
        <f>SUMIFS(Summary!D:D,Summary!H:H,Table_Query_from_Mac10[[#This Row],[Juiceoc]])</f>
        <v>0</v>
      </c>
      <c r="Q219" s="47">
        <f>SUMIFS(Summary!E:E,Summary!H:H,Table_Query_from_Mac10[[#This Row],[Juiceoc]])</f>
        <v>0</v>
      </c>
      <c r="R219" s="47">
        <f>Table_Query_from_Mac10[[#This Row],[Net Unit]]*(1+Table_Query_from_Mac10[[#This Row],[PriceIncreasebyType]])</f>
        <v>5.93</v>
      </c>
      <c r="S219" s="47">
        <f>Table_Query_from_Mac10[[#This Row],[UnitPriceFuture]]*Table_Query_from_Mac10[[#This Row],[qtytoShipFuture]]</f>
        <v>213.48</v>
      </c>
      <c r="T219" s="47">
        <f>ROUND(Table_Query_from_Mac10[[#This Row],[qty_to_ship]]*(1+Table_Query_from_Mac10[[#This Row],[VolumeIncreasebyType]]),0)</f>
        <v>36</v>
      </c>
      <c r="U219" s="47">
        <f>Table_Query_from_Mac10[[#This Row],[qtytoShipFuture]]*Table_Query_from_Mac10[[#This Row],[Future-cost]]</f>
        <v>117.72</v>
      </c>
      <c r="V219" s="47">
        <f>Table_Query_from_Mac10[[#This Row],[qtytoShipFuture]]-Table_Query_from_Mac10[[#This Row],[qty_to_ship]]</f>
        <v>0</v>
      </c>
      <c r="W219" s="47">
        <f>Table_Query_from_Mac10[[#This Row],[UnitPriceFuture]]</f>
        <v>5.93</v>
      </c>
      <c r="X219" s="47">
        <f>Table_Query_from_Mac10[[#This Row],[Unit Increase]]*Table_Query_from_Mac10[[#This Row],[UnitPriceFuture]]</f>
        <v>0</v>
      </c>
      <c r="Y219" s="47">
        <f>Table_Query_from_Mac10[[#This Row],[Unit Increase]]*Table_Query_from_Mac10[[#This Row],[Future-cost]]</f>
        <v>0</v>
      </c>
      <c r="Z219" s="47">
        <f>-(Table_Query_from_Mac10[[#This Row],[Incremental Sales]]+((Table_Query_from_Mac10[[#This Row],[Incremental Sales]]*-(SUM(Summary!$S$8:$S$9)))))*Summary!$S$18</f>
        <v>0</v>
      </c>
      <c r="AA219" s="47">
        <f>IFERROR(Table_Query_from_Mac10[[#This Row],[Incremental Cost]]/Table_Query_from_Mac10[[#This Row],[Incremental Sales]],0)</f>
        <v>0</v>
      </c>
      <c r="AB219" s="47">
        <f>IFERROR(Table_Query_from_Mac10[[#This Row],[TotalCostFuture]]/Table_Query_from_Mac10[[#This Row],[totalsalesFuture]],0)</f>
        <v>0.55143338954468801</v>
      </c>
      <c r="AN219" s="31">
        <v>144</v>
      </c>
      <c r="AO219">
        <f t="shared" si="6"/>
        <v>36</v>
      </c>
      <c r="AQ219" s="31">
        <v>16.95</v>
      </c>
      <c r="AR219">
        <f t="shared" si="7"/>
        <v>5.93</v>
      </c>
    </row>
    <row r="220" spans="1:44" x14ac:dyDescent="0.25">
      <c r="A220">
        <v>90021</v>
      </c>
      <c r="B220">
        <v>5</v>
      </c>
      <c r="C220" t="s">
        <v>86</v>
      </c>
      <c r="D220" t="s">
        <v>79</v>
      </c>
      <c r="E220">
        <v>25</v>
      </c>
      <c r="F220">
        <v>4.07</v>
      </c>
      <c r="G220">
        <v>7.44</v>
      </c>
      <c r="H220" s="1">
        <v>44860</v>
      </c>
      <c r="I220" s="20">
        <v>0</v>
      </c>
      <c r="J220" s="47">
        <f>Table_Query_from_Mac10[[#This Row],[unit_price]]-(Table_Query_from_Mac10[[#This Row],[unit_price]]*(Table_Query_from_Mac10[[#This Row],[discount_pct]]/100))</f>
        <v>7.44</v>
      </c>
      <c r="K220" s="47">
        <f>Table_Query_from_Mac10[[#This Row],[unit_cost]]</f>
        <v>4.07</v>
      </c>
      <c r="L220" s="47">
        <f>Table_Query_from_Mac10[[#This Row],[Live-cost]]*(1+Table_Query_from_Mac10[[#This Row],[CogsIncreasebyTYPE]])</f>
        <v>4.07</v>
      </c>
      <c r="M220" s="47">
        <f>Table_Query_from_Mac10[[#This Row],[Live-cost]]*Table_Query_from_Mac10[[#This Row],[qty_to_ship]]</f>
        <v>101.75</v>
      </c>
      <c r="N220" s="47">
        <f>IF(Table_Query_from_Mac10[[#This Row],[item_no]]="KDA",-Table_Query_from_Mac10[[#This Row],[unit_price]],Table_Query_from_Mac10[[#This Row],[Net Unit]]*Table_Query_from_Mac10[[#This Row],[qty_to_ship]])</f>
        <v>186</v>
      </c>
      <c r="O220" s="47">
        <f>SUMIFS(Summary!C:C,Summary!H:H,Table_Query_from_Mac10[[#This Row],[Juiceoc]])</f>
        <v>0</v>
      </c>
      <c r="P220" s="47">
        <f>SUMIFS(Summary!D:D,Summary!H:H,Table_Query_from_Mac10[[#This Row],[Juiceoc]])</f>
        <v>0</v>
      </c>
      <c r="Q220" s="47">
        <f>SUMIFS(Summary!E:E,Summary!H:H,Table_Query_from_Mac10[[#This Row],[Juiceoc]])</f>
        <v>0</v>
      </c>
      <c r="R220" s="47">
        <f>Table_Query_from_Mac10[[#This Row],[Net Unit]]*(1+Table_Query_from_Mac10[[#This Row],[PriceIncreasebyType]])</f>
        <v>7.44</v>
      </c>
      <c r="S220" s="47">
        <f>Table_Query_from_Mac10[[#This Row],[UnitPriceFuture]]*Table_Query_from_Mac10[[#This Row],[qtytoShipFuture]]</f>
        <v>186</v>
      </c>
      <c r="T220" s="47">
        <f>ROUND(Table_Query_from_Mac10[[#This Row],[qty_to_ship]]*(1+Table_Query_from_Mac10[[#This Row],[VolumeIncreasebyType]]),0)</f>
        <v>25</v>
      </c>
      <c r="U220" s="47">
        <f>Table_Query_from_Mac10[[#This Row],[qtytoShipFuture]]*Table_Query_from_Mac10[[#This Row],[Future-cost]]</f>
        <v>101.75</v>
      </c>
      <c r="V220" s="47">
        <f>Table_Query_from_Mac10[[#This Row],[qtytoShipFuture]]-Table_Query_from_Mac10[[#This Row],[qty_to_ship]]</f>
        <v>0</v>
      </c>
      <c r="W220" s="47">
        <f>Table_Query_from_Mac10[[#This Row],[UnitPriceFuture]]</f>
        <v>7.44</v>
      </c>
      <c r="X220" s="47">
        <f>Table_Query_from_Mac10[[#This Row],[Unit Increase]]*Table_Query_from_Mac10[[#This Row],[UnitPriceFuture]]</f>
        <v>0</v>
      </c>
      <c r="Y220" s="47">
        <f>Table_Query_from_Mac10[[#This Row],[Unit Increase]]*Table_Query_from_Mac10[[#This Row],[Future-cost]]</f>
        <v>0</v>
      </c>
      <c r="Z220" s="47">
        <f>-(Table_Query_from_Mac10[[#This Row],[Incremental Sales]]+((Table_Query_from_Mac10[[#This Row],[Incremental Sales]]*-(SUM(Summary!$S$8:$S$9)))))*Summary!$S$18</f>
        <v>0</v>
      </c>
      <c r="AA220" s="47">
        <f>IFERROR(Table_Query_from_Mac10[[#This Row],[Incremental Cost]]/Table_Query_from_Mac10[[#This Row],[Incremental Sales]],0)</f>
        <v>0</v>
      </c>
      <c r="AB220" s="47">
        <f>IFERROR(Table_Query_from_Mac10[[#This Row],[TotalCostFuture]]/Table_Query_from_Mac10[[#This Row],[totalsalesFuture]],0)</f>
        <v>0.54704301075268813</v>
      </c>
      <c r="AN220" s="30">
        <v>100</v>
      </c>
      <c r="AO220">
        <f t="shared" si="6"/>
        <v>25</v>
      </c>
      <c r="AQ220" s="30">
        <v>21.25</v>
      </c>
      <c r="AR220">
        <f t="shared" si="7"/>
        <v>7.44</v>
      </c>
    </row>
    <row r="221" spans="1:44" x14ac:dyDescent="0.25">
      <c r="A221">
        <v>90021</v>
      </c>
      <c r="B221">
        <v>6</v>
      </c>
      <c r="C221" t="s">
        <v>86</v>
      </c>
      <c r="D221" t="s">
        <v>79</v>
      </c>
      <c r="E221">
        <v>16</v>
      </c>
      <c r="F221">
        <v>5.93</v>
      </c>
      <c r="G221">
        <v>11.64</v>
      </c>
      <c r="H221" s="1">
        <v>44860</v>
      </c>
      <c r="I221" s="20">
        <v>0</v>
      </c>
      <c r="J221" s="47">
        <f>Table_Query_from_Mac10[[#This Row],[unit_price]]-(Table_Query_from_Mac10[[#This Row],[unit_price]]*(Table_Query_from_Mac10[[#This Row],[discount_pct]]/100))</f>
        <v>11.64</v>
      </c>
      <c r="K221" s="47">
        <f>Table_Query_from_Mac10[[#This Row],[unit_cost]]</f>
        <v>5.93</v>
      </c>
      <c r="L221" s="47">
        <f>Table_Query_from_Mac10[[#This Row],[Live-cost]]*(1+Table_Query_from_Mac10[[#This Row],[CogsIncreasebyTYPE]])</f>
        <v>5.93</v>
      </c>
      <c r="M221" s="47">
        <f>Table_Query_from_Mac10[[#This Row],[Live-cost]]*Table_Query_from_Mac10[[#This Row],[qty_to_ship]]</f>
        <v>94.88</v>
      </c>
      <c r="N221" s="47">
        <f>IF(Table_Query_from_Mac10[[#This Row],[item_no]]="KDA",-Table_Query_from_Mac10[[#This Row],[unit_price]],Table_Query_from_Mac10[[#This Row],[Net Unit]]*Table_Query_from_Mac10[[#This Row],[qty_to_ship]])</f>
        <v>186.24</v>
      </c>
      <c r="O221" s="47">
        <f>SUMIFS(Summary!C:C,Summary!H:H,Table_Query_from_Mac10[[#This Row],[Juiceoc]])</f>
        <v>0</v>
      </c>
      <c r="P221" s="47">
        <f>SUMIFS(Summary!D:D,Summary!H:H,Table_Query_from_Mac10[[#This Row],[Juiceoc]])</f>
        <v>0</v>
      </c>
      <c r="Q221" s="47">
        <f>SUMIFS(Summary!E:E,Summary!H:H,Table_Query_from_Mac10[[#This Row],[Juiceoc]])</f>
        <v>0</v>
      </c>
      <c r="R221" s="47">
        <f>Table_Query_from_Mac10[[#This Row],[Net Unit]]*(1+Table_Query_from_Mac10[[#This Row],[PriceIncreasebyType]])</f>
        <v>11.64</v>
      </c>
      <c r="S221" s="47">
        <f>Table_Query_from_Mac10[[#This Row],[UnitPriceFuture]]*Table_Query_from_Mac10[[#This Row],[qtytoShipFuture]]</f>
        <v>186.24</v>
      </c>
      <c r="T221" s="47">
        <f>ROUND(Table_Query_from_Mac10[[#This Row],[qty_to_ship]]*(1+Table_Query_from_Mac10[[#This Row],[VolumeIncreasebyType]]),0)</f>
        <v>16</v>
      </c>
      <c r="U221" s="47">
        <f>Table_Query_from_Mac10[[#This Row],[qtytoShipFuture]]*Table_Query_from_Mac10[[#This Row],[Future-cost]]</f>
        <v>94.88</v>
      </c>
      <c r="V221" s="47">
        <f>Table_Query_from_Mac10[[#This Row],[qtytoShipFuture]]-Table_Query_from_Mac10[[#This Row],[qty_to_ship]]</f>
        <v>0</v>
      </c>
      <c r="W221" s="47">
        <f>Table_Query_from_Mac10[[#This Row],[UnitPriceFuture]]</f>
        <v>11.64</v>
      </c>
      <c r="X221" s="47">
        <f>Table_Query_from_Mac10[[#This Row],[Unit Increase]]*Table_Query_from_Mac10[[#This Row],[UnitPriceFuture]]</f>
        <v>0</v>
      </c>
      <c r="Y221" s="47">
        <f>Table_Query_from_Mac10[[#This Row],[Unit Increase]]*Table_Query_from_Mac10[[#This Row],[Future-cost]]</f>
        <v>0</v>
      </c>
      <c r="Z221" s="47">
        <f>-(Table_Query_from_Mac10[[#This Row],[Incremental Sales]]+((Table_Query_from_Mac10[[#This Row],[Incremental Sales]]*-(SUM(Summary!$S$8:$S$9)))))*Summary!$S$18</f>
        <v>0</v>
      </c>
      <c r="AA221" s="47">
        <f>IFERROR(Table_Query_from_Mac10[[#This Row],[Incremental Cost]]/Table_Query_from_Mac10[[#This Row],[Incremental Sales]],0)</f>
        <v>0</v>
      </c>
      <c r="AB221" s="47">
        <f>IFERROR(Table_Query_from_Mac10[[#This Row],[TotalCostFuture]]/Table_Query_from_Mac10[[#This Row],[totalsalesFuture]],0)</f>
        <v>0.50945017182130581</v>
      </c>
      <c r="AN221" s="31">
        <v>64</v>
      </c>
      <c r="AO221">
        <f t="shared" si="6"/>
        <v>16</v>
      </c>
      <c r="AQ221" s="31">
        <v>33.270000000000003</v>
      </c>
      <c r="AR221">
        <f t="shared" si="7"/>
        <v>11.64</v>
      </c>
    </row>
    <row r="222" spans="1:44" x14ac:dyDescent="0.25">
      <c r="A222">
        <v>90021</v>
      </c>
      <c r="B222">
        <v>7</v>
      </c>
      <c r="C222" t="s">
        <v>86</v>
      </c>
      <c r="D222" t="s">
        <v>79</v>
      </c>
      <c r="E222">
        <v>38</v>
      </c>
      <c r="F222">
        <v>4.7</v>
      </c>
      <c r="G222">
        <v>9.36</v>
      </c>
      <c r="H222" s="1">
        <v>44860</v>
      </c>
      <c r="I222" s="20">
        <v>0</v>
      </c>
      <c r="J222" s="47">
        <f>Table_Query_from_Mac10[[#This Row],[unit_price]]-(Table_Query_from_Mac10[[#This Row],[unit_price]]*(Table_Query_from_Mac10[[#This Row],[discount_pct]]/100))</f>
        <v>9.36</v>
      </c>
      <c r="K222" s="47">
        <f>Table_Query_from_Mac10[[#This Row],[unit_cost]]</f>
        <v>4.7</v>
      </c>
      <c r="L222" s="47">
        <f>Table_Query_from_Mac10[[#This Row],[Live-cost]]*(1+Table_Query_from_Mac10[[#This Row],[CogsIncreasebyTYPE]])</f>
        <v>4.7</v>
      </c>
      <c r="M222" s="47">
        <f>Table_Query_from_Mac10[[#This Row],[Live-cost]]*Table_Query_from_Mac10[[#This Row],[qty_to_ship]]</f>
        <v>178.6</v>
      </c>
      <c r="N222" s="47">
        <f>IF(Table_Query_from_Mac10[[#This Row],[item_no]]="KDA",-Table_Query_from_Mac10[[#This Row],[unit_price]],Table_Query_from_Mac10[[#This Row],[Net Unit]]*Table_Query_from_Mac10[[#This Row],[qty_to_ship]])</f>
        <v>355.67999999999995</v>
      </c>
      <c r="O222" s="47">
        <f>SUMIFS(Summary!C:C,Summary!H:H,Table_Query_from_Mac10[[#This Row],[Juiceoc]])</f>
        <v>0</v>
      </c>
      <c r="P222" s="47">
        <f>SUMIFS(Summary!D:D,Summary!H:H,Table_Query_from_Mac10[[#This Row],[Juiceoc]])</f>
        <v>0</v>
      </c>
      <c r="Q222" s="47">
        <f>SUMIFS(Summary!E:E,Summary!H:H,Table_Query_from_Mac10[[#This Row],[Juiceoc]])</f>
        <v>0</v>
      </c>
      <c r="R222" s="47">
        <f>Table_Query_from_Mac10[[#This Row],[Net Unit]]*(1+Table_Query_from_Mac10[[#This Row],[PriceIncreasebyType]])</f>
        <v>9.36</v>
      </c>
      <c r="S222" s="47">
        <f>Table_Query_from_Mac10[[#This Row],[UnitPriceFuture]]*Table_Query_from_Mac10[[#This Row],[qtytoShipFuture]]</f>
        <v>355.67999999999995</v>
      </c>
      <c r="T222" s="47">
        <f>ROUND(Table_Query_from_Mac10[[#This Row],[qty_to_ship]]*(1+Table_Query_from_Mac10[[#This Row],[VolumeIncreasebyType]]),0)</f>
        <v>38</v>
      </c>
      <c r="U222" s="47">
        <f>Table_Query_from_Mac10[[#This Row],[qtytoShipFuture]]*Table_Query_from_Mac10[[#This Row],[Future-cost]]</f>
        <v>178.6</v>
      </c>
      <c r="V222" s="47">
        <f>Table_Query_from_Mac10[[#This Row],[qtytoShipFuture]]-Table_Query_from_Mac10[[#This Row],[qty_to_ship]]</f>
        <v>0</v>
      </c>
      <c r="W222" s="47">
        <f>Table_Query_from_Mac10[[#This Row],[UnitPriceFuture]]</f>
        <v>9.36</v>
      </c>
      <c r="X222" s="47">
        <f>Table_Query_from_Mac10[[#This Row],[Unit Increase]]*Table_Query_from_Mac10[[#This Row],[UnitPriceFuture]]</f>
        <v>0</v>
      </c>
      <c r="Y222" s="47">
        <f>Table_Query_from_Mac10[[#This Row],[Unit Increase]]*Table_Query_from_Mac10[[#This Row],[Future-cost]]</f>
        <v>0</v>
      </c>
      <c r="Z222" s="47">
        <f>-(Table_Query_from_Mac10[[#This Row],[Incremental Sales]]+((Table_Query_from_Mac10[[#This Row],[Incremental Sales]]*-(SUM(Summary!$S$8:$S$9)))))*Summary!$S$18</f>
        <v>0</v>
      </c>
      <c r="AA222" s="47">
        <f>IFERROR(Table_Query_from_Mac10[[#This Row],[Incremental Cost]]/Table_Query_from_Mac10[[#This Row],[Incremental Sales]],0)</f>
        <v>0</v>
      </c>
      <c r="AB222" s="47">
        <f>IFERROR(Table_Query_from_Mac10[[#This Row],[TotalCostFuture]]/Table_Query_from_Mac10[[#This Row],[totalsalesFuture]],0)</f>
        <v>0.50213675213675224</v>
      </c>
      <c r="AN222" s="30">
        <v>150</v>
      </c>
      <c r="AO222">
        <f t="shared" si="6"/>
        <v>38</v>
      </c>
      <c r="AQ222" s="30">
        <v>26.73</v>
      </c>
      <c r="AR222">
        <f t="shared" si="7"/>
        <v>9.36</v>
      </c>
    </row>
    <row r="223" spans="1:44" x14ac:dyDescent="0.25">
      <c r="A223">
        <v>90021</v>
      </c>
      <c r="B223">
        <v>8</v>
      </c>
      <c r="C223" t="s">
        <v>86</v>
      </c>
      <c r="D223" t="s">
        <v>79</v>
      </c>
      <c r="E223">
        <v>40</v>
      </c>
      <c r="F223">
        <v>5.74</v>
      </c>
      <c r="G223">
        <v>11.14</v>
      </c>
      <c r="H223" s="1">
        <v>44860</v>
      </c>
      <c r="I223" s="20">
        <v>0</v>
      </c>
      <c r="J223" s="47">
        <f>Table_Query_from_Mac10[[#This Row],[unit_price]]-(Table_Query_from_Mac10[[#This Row],[unit_price]]*(Table_Query_from_Mac10[[#This Row],[discount_pct]]/100))</f>
        <v>11.14</v>
      </c>
      <c r="K223" s="47">
        <f>Table_Query_from_Mac10[[#This Row],[unit_cost]]</f>
        <v>5.74</v>
      </c>
      <c r="L223" s="47">
        <f>Table_Query_from_Mac10[[#This Row],[Live-cost]]*(1+Table_Query_from_Mac10[[#This Row],[CogsIncreasebyTYPE]])</f>
        <v>5.74</v>
      </c>
      <c r="M223" s="47">
        <f>Table_Query_from_Mac10[[#This Row],[Live-cost]]*Table_Query_from_Mac10[[#This Row],[qty_to_ship]]</f>
        <v>229.60000000000002</v>
      </c>
      <c r="N223" s="47">
        <f>IF(Table_Query_from_Mac10[[#This Row],[item_no]]="KDA",-Table_Query_from_Mac10[[#This Row],[unit_price]],Table_Query_from_Mac10[[#This Row],[Net Unit]]*Table_Query_from_Mac10[[#This Row],[qty_to_ship]])</f>
        <v>445.6</v>
      </c>
      <c r="O223" s="47">
        <f>SUMIFS(Summary!C:C,Summary!H:H,Table_Query_from_Mac10[[#This Row],[Juiceoc]])</f>
        <v>0</v>
      </c>
      <c r="P223" s="47">
        <f>SUMIFS(Summary!D:D,Summary!H:H,Table_Query_from_Mac10[[#This Row],[Juiceoc]])</f>
        <v>0</v>
      </c>
      <c r="Q223" s="47">
        <f>SUMIFS(Summary!E:E,Summary!H:H,Table_Query_from_Mac10[[#This Row],[Juiceoc]])</f>
        <v>0</v>
      </c>
      <c r="R223" s="47">
        <f>Table_Query_from_Mac10[[#This Row],[Net Unit]]*(1+Table_Query_from_Mac10[[#This Row],[PriceIncreasebyType]])</f>
        <v>11.14</v>
      </c>
      <c r="S223" s="47">
        <f>Table_Query_from_Mac10[[#This Row],[UnitPriceFuture]]*Table_Query_from_Mac10[[#This Row],[qtytoShipFuture]]</f>
        <v>445.6</v>
      </c>
      <c r="T223" s="47">
        <f>ROUND(Table_Query_from_Mac10[[#This Row],[qty_to_ship]]*(1+Table_Query_from_Mac10[[#This Row],[VolumeIncreasebyType]]),0)</f>
        <v>40</v>
      </c>
      <c r="U223" s="47">
        <f>Table_Query_from_Mac10[[#This Row],[qtytoShipFuture]]*Table_Query_from_Mac10[[#This Row],[Future-cost]]</f>
        <v>229.60000000000002</v>
      </c>
      <c r="V223" s="47">
        <f>Table_Query_from_Mac10[[#This Row],[qtytoShipFuture]]-Table_Query_from_Mac10[[#This Row],[qty_to_ship]]</f>
        <v>0</v>
      </c>
      <c r="W223" s="47">
        <f>Table_Query_from_Mac10[[#This Row],[UnitPriceFuture]]</f>
        <v>11.14</v>
      </c>
      <c r="X223" s="47">
        <f>Table_Query_from_Mac10[[#This Row],[Unit Increase]]*Table_Query_from_Mac10[[#This Row],[UnitPriceFuture]]</f>
        <v>0</v>
      </c>
      <c r="Y223" s="47">
        <f>Table_Query_from_Mac10[[#This Row],[Unit Increase]]*Table_Query_from_Mac10[[#This Row],[Future-cost]]</f>
        <v>0</v>
      </c>
      <c r="Z223" s="47">
        <f>-(Table_Query_from_Mac10[[#This Row],[Incremental Sales]]+((Table_Query_from_Mac10[[#This Row],[Incremental Sales]]*-(SUM(Summary!$S$8:$S$9)))))*Summary!$S$18</f>
        <v>0</v>
      </c>
      <c r="AA223" s="47">
        <f>IFERROR(Table_Query_from_Mac10[[#This Row],[Incremental Cost]]/Table_Query_from_Mac10[[#This Row],[Incremental Sales]],0)</f>
        <v>0</v>
      </c>
      <c r="AB223" s="47">
        <f>IFERROR(Table_Query_from_Mac10[[#This Row],[TotalCostFuture]]/Table_Query_from_Mac10[[#This Row],[totalsalesFuture]],0)</f>
        <v>0.51526032315978454</v>
      </c>
      <c r="AN223" s="31">
        <v>160</v>
      </c>
      <c r="AO223">
        <f t="shared" si="6"/>
        <v>40</v>
      </c>
      <c r="AQ223" s="31">
        <v>31.83</v>
      </c>
      <c r="AR223">
        <f t="shared" si="7"/>
        <v>11.14</v>
      </c>
    </row>
    <row r="224" spans="1:44" x14ac:dyDescent="0.25">
      <c r="A224">
        <v>90021</v>
      </c>
      <c r="B224">
        <v>9</v>
      </c>
      <c r="C224" t="s">
        <v>86</v>
      </c>
      <c r="D224" t="s">
        <v>79</v>
      </c>
      <c r="E224">
        <v>32</v>
      </c>
      <c r="F224">
        <v>6.33</v>
      </c>
      <c r="G224">
        <v>12.67</v>
      </c>
      <c r="H224" s="1">
        <v>44860</v>
      </c>
      <c r="I224" s="20">
        <v>0</v>
      </c>
      <c r="J224" s="47">
        <f>Table_Query_from_Mac10[[#This Row],[unit_price]]-(Table_Query_from_Mac10[[#This Row],[unit_price]]*(Table_Query_from_Mac10[[#This Row],[discount_pct]]/100))</f>
        <v>12.67</v>
      </c>
      <c r="K224" s="47">
        <f>Table_Query_from_Mac10[[#This Row],[unit_cost]]</f>
        <v>6.33</v>
      </c>
      <c r="L224" s="47">
        <f>Table_Query_from_Mac10[[#This Row],[Live-cost]]*(1+Table_Query_from_Mac10[[#This Row],[CogsIncreasebyTYPE]])</f>
        <v>6.33</v>
      </c>
      <c r="M224" s="47">
        <f>Table_Query_from_Mac10[[#This Row],[Live-cost]]*Table_Query_from_Mac10[[#This Row],[qty_to_ship]]</f>
        <v>202.56</v>
      </c>
      <c r="N224" s="47">
        <f>IF(Table_Query_from_Mac10[[#This Row],[item_no]]="KDA",-Table_Query_from_Mac10[[#This Row],[unit_price]],Table_Query_from_Mac10[[#This Row],[Net Unit]]*Table_Query_from_Mac10[[#This Row],[qty_to_ship]])</f>
        <v>405.44</v>
      </c>
      <c r="O224" s="47">
        <f>SUMIFS(Summary!C:C,Summary!H:H,Table_Query_from_Mac10[[#This Row],[Juiceoc]])</f>
        <v>0</v>
      </c>
      <c r="P224" s="47">
        <f>SUMIFS(Summary!D:D,Summary!H:H,Table_Query_from_Mac10[[#This Row],[Juiceoc]])</f>
        <v>0</v>
      </c>
      <c r="Q224" s="47">
        <f>SUMIFS(Summary!E:E,Summary!H:H,Table_Query_from_Mac10[[#This Row],[Juiceoc]])</f>
        <v>0</v>
      </c>
      <c r="R224" s="47">
        <f>Table_Query_from_Mac10[[#This Row],[Net Unit]]*(1+Table_Query_from_Mac10[[#This Row],[PriceIncreasebyType]])</f>
        <v>12.67</v>
      </c>
      <c r="S224" s="47">
        <f>Table_Query_from_Mac10[[#This Row],[UnitPriceFuture]]*Table_Query_from_Mac10[[#This Row],[qtytoShipFuture]]</f>
        <v>405.44</v>
      </c>
      <c r="T224" s="47">
        <f>ROUND(Table_Query_from_Mac10[[#This Row],[qty_to_ship]]*(1+Table_Query_from_Mac10[[#This Row],[VolumeIncreasebyType]]),0)</f>
        <v>32</v>
      </c>
      <c r="U224" s="47">
        <f>Table_Query_from_Mac10[[#This Row],[qtytoShipFuture]]*Table_Query_from_Mac10[[#This Row],[Future-cost]]</f>
        <v>202.56</v>
      </c>
      <c r="V224" s="47">
        <f>Table_Query_from_Mac10[[#This Row],[qtytoShipFuture]]-Table_Query_from_Mac10[[#This Row],[qty_to_ship]]</f>
        <v>0</v>
      </c>
      <c r="W224" s="47">
        <f>Table_Query_from_Mac10[[#This Row],[UnitPriceFuture]]</f>
        <v>12.67</v>
      </c>
      <c r="X224" s="47">
        <f>Table_Query_from_Mac10[[#This Row],[Unit Increase]]*Table_Query_from_Mac10[[#This Row],[UnitPriceFuture]]</f>
        <v>0</v>
      </c>
      <c r="Y224" s="47">
        <f>Table_Query_from_Mac10[[#This Row],[Unit Increase]]*Table_Query_from_Mac10[[#This Row],[Future-cost]]</f>
        <v>0</v>
      </c>
      <c r="Z224" s="47">
        <f>-(Table_Query_from_Mac10[[#This Row],[Incremental Sales]]+((Table_Query_from_Mac10[[#This Row],[Incremental Sales]]*-(SUM(Summary!$S$8:$S$9)))))*Summary!$S$18</f>
        <v>0</v>
      </c>
      <c r="AA224" s="47">
        <f>IFERROR(Table_Query_from_Mac10[[#This Row],[Incremental Cost]]/Table_Query_from_Mac10[[#This Row],[Incremental Sales]],0)</f>
        <v>0</v>
      </c>
      <c r="AB224" s="47">
        <f>IFERROR(Table_Query_from_Mac10[[#This Row],[TotalCostFuture]]/Table_Query_from_Mac10[[#This Row],[totalsalesFuture]],0)</f>
        <v>0.49960536700868191</v>
      </c>
      <c r="AN224" s="30">
        <v>128</v>
      </c>
      <c r="AO224">
        <f t="shared" si="6"/>
        <v>32</v>
      </c>
      <c r="AQ224" s="30">
        <v>36.200000000000003</v>
      </c>
      <c r="AR224">
        <f t="shared" si="7"/>
        <v>12.67</v>
      </c>
    </row>
    <row r="225" spans="1:44" x14ac:dyDescent="0.25">
      <c r="A225">
        <v>90021</v>
      </c>
      <c r="B225">
        <v>10</v>
      </c>
      <c r="C225" t="s">
        <v>86</v>
      </c>
      <c r="D225" t="s">
        <v>79</v>
      </c>
      <c r="E225">
        <v>32</v>
      </c>
      <c r="F225">
        <v>6.95</v>
      </c>
      <c r="G225">
        <v>13.43</v>
      </c>
      <c r="H225" s="1">
        <v>44860</v>
      </c>
      <c r="I225" s="20">
        <v>0</v>
      </c>
      <c r="J225" s="47">
        <f>Table_Query_from_Mac10[[#This Row],[unit_price]]-(Table_Query_from_Mac10[[#This Row],[unit_price]]*(Table_Query_from_Mac10[[#This Row],[discount_pct]]/100))</f>
        <v>13.43</v>
      </c>
      <c r="K225" s="47">
        <f>Table_Query_from_Mac10[[#This Row],[unit_cost]]</f>
        <v>6.95</v>
      </c>
      <c r="L225" s="47">
        <f>Table_Query_from_Mac10[[#This Row],[Live-cost]]*(1+Table_Query_from_Mac10[[#This Row],[CogsIncreasebyTYPE]])</f>
        <v>6.95</v>
      </c>
      <c r="M225" s="47">
        <f>Table_Query_from_Mac10[[#This Row],[Live-cost]]*Table_Query_from_Mac10[[#This Row],[qty_to_ship]]</f>
        <v>222.4</v>
      </c>
      <c r="N225" s="47">
        <f>IF(Table_Query_from_Mac10[[#This Row],[item_no]]="KDA",-Table_Query_from_Mac10[[#This Row],[unit_price]],Table_Query_from_Mac10[[#This Row],[Net Unit]]*Table_Query_from_Mac10[[#This Row],[qty_to_ship]])</f>
        <v>429.76</v>
      </c>
      <c r="O225" s="47">
        <f>SUMIFS(Summary!C:C,Summary!H:H,Table_Query_from_Mac10[[#This Row],[Juiceoc]])</f>
        <v>0</v>
      </c>
      <c r="P225" s="47">
        <f>SUMIFS(Summary!D:D,Summary!H:H,Table_Query_from_Mac10[[#This Row],[Juiceoc]])</f>
        <v>0</v>
      </c>
      <c r="Q225" s="47">
        <f>SUMIFS(Summary!E:E,Summary!H:H,Table_Query_from_Mac10[[#This Row],[Juiceoc]])</f>
        <v>0</v>
      </c>
      <c r="R225" s="47">
        <f>Table_Query_from_Mac10[[#This Row],[Net Unit]]*(1+Table_Query_from_Mac10[[#This Row],[PriceIncreasebyType]])</f>
        <v>13.43</v>
      </c>
      <c r="S225" s="47">
        <f>Table_Query_from_Mac10[[#This Row],[UnitPriceFuture]]*Table_Query_from_Mac10[[#This Row],[qtytoShipFuture]]</f>
        <v>429.76</v>
      </c>
      <c r="T225" s="47">
        <f>ROUND(Table_Query_from_Mac10[[#This Row],[qty_to_ship]]*(1+Table_Query_from_Mac10[[#This Row],[VolumeIncreasebyType]]),0)</f>
        <v>32</v>
      </c>
      <c r="U225" s="47">
        <f>Table_Query_from_Mac10[[#This Row],[qtytoShipFuture]]*Table_Query_from_Mac10[[#This Row],[Future-cost]]</f>
        <v>222.4</v>
      </c>
      <c r="V225" s="47">
        <f>Table_Query_from_Mac10[[#This Row],[qtytoShipFuture]]-Table_Query_from_Mac10[[#This Row],[qty_to_ship]]</f>
        <v>0</v>
      </c>
      <c r="W225" s="47">
        <f>Table_Query_from_Mac10[[#This Row],[UnitPriceFuture]]</f>
        <v>13.43</v>
      </c>
      <c r="X225" s="47">
        <f>Table_Query_from_Mac10[[#This Row],[Unit Increase]]*Table_Query_from_Mac10[[#This Row],[UnitPriceFuture]]</f>
        <v>0</v>
      </c>
      <c r="Y225" s="47">
        <f>Table_Query_from_Mac10[[#This Row],[Unit Increase]]*Table_Query_from_Mac10[[#This Row],[Future-cost]]</f>
        <v>0</v>
      </c>
      <c r="Z225" s="47">
        <f>-(Table_Query_from_Mac10[[#This Row],[Incremental Sales]]+((Table_Query_from_Mac10[[#This Row],[Incremental Sales]]*-(SUM(Summary!$S$8:$S$9)))))*Summary!$S$18</f>
        <v>0</v>
      </c>
      <c r="AA225" s="47">
        <f>IFERROR(Table_Query_from_Mac10[[#This Row],[Incremental Cost]]/Table_Query_from_Mac10[[#This Row],[Incremental Sales]],0)</f>
        <v>0</v>
      </c>
      <c r="AB225" s="47">
        <f>IFERROR(Table_Query_from_Mac10[[#This Row],[TotalCostFuture]]/Table_Query_from_Mac10[[#This Row],[totalsalesFuture]],0)</f>
        <v>0.51749813849590476</v>
      </c>
      <c r="AN225" s="31">
        <v>128</v>
      </c>
      <c r="AO225">
        <f t="shared" si="6"/>
        <v>32</v>
      </c>
      <c r="AQ225" s="31">
        <v>38.36</v>
      </c>
      <c r="AR225">
        <f t="shared" si="7"/>
        <v>13.43</v>
      </c>
    </row>
    <row r="226" spans="1:44" x14ac:dyDescent="0.25">
      <c r="A226">
        <v>90021</v>
      </c>
      <c r="B226">
        <v>11</v>
      </c>
      <c r="C226" t="s">
        <v>86</v>
      </c>
      <c r="D226" t="s">
        <v>79</v>
      </c>
      <c r="E226">
        <v>90</v>
      </c>
      <c r="F226">
        <v>1.56</v>
      </c>
      <c r="G226">
        <v>5.23</v>
      </c>
      <c r="H226" s="1">
        <v>44860</v>
      </c>
      <c r="I226" s="20">
        <v>0</v>
      </c>
      <c r="J226" s="47">
        <f>Table_Query_from_Mac10[[#This Row],[unit_price]]-(Table_Query_from_Mac10[[#This Row],[unit_price]]*(Table_Query_from_Mac10[[#This Row],[discount_pct]]/100))</f>
        <v>5.23</v>
      </c>
      <c r="K226" s="47">
        <f>Table_Query_from_Mac10[[#This Row],[unit_cost]]</f>
        <v>1.56</v>
      </c>
      <c r="L226" s="47">
        <f>Table_Query_from_Mac10[[#This Row],[Live-cost]]*(1+Table_Query_from_Mac10[[#This Row],[CogsIncreasebyTYPE]])</f>
        <v>1.56</v>
      </c>
      <c r="M226" s="47">
        <f>Table_Query_from_Mac10[[#This Row],[Live-cost]]*Table_Query_from_Mac10[[#This Row],[qty_to_ship]]</f>
        <v>140.4</v>
      </c>
      <c r="N226" s="47">
        <f>IF(Table_Query_from_Mac10[[#This Row],[item_no]]="KDA",-Table_Query_from_Mac10[[#This Row],[unit_price]],Table_Query_from_Mac10[[#This Row],[Net Unit]]*Table_Query_from_Mac10[[#This Row],[qty_to_ship]])</f>
        <v>470.70000000000005</v>
      </c>
      <c r="O226" s="47">
        <f>SUMIFS(Summary!C:C,Summary!H:H,Table_Query_from_Mac10[[#This Row],[Juiceoc]])</f>
        <v>0</v>
      </c>
      <c r="P226" s="47">
        <f>SUMIFS(Summary!D:D,Summary!H:H,Table_Query_from_Mac10[[#This Row],[Juiceoc]])</f>
        <v>0</v>
      </c>
      <c r="Q226" s="47">
        <f>SUMIFS(Summary!E:E,Summary!H:H,Table_Query_from_Mac10[[#This Row],[Juiceoc]])</f>
        <v>0</v>
      </c>
      <c r="R226" s="47">
        <f>Table_Query_from_Mac10[[#This Row],[Net Unit]]*(1+Table_Query_from_Mac10[[#This Row],[PriceIncreasebyType]])</f>
        <v>5.23</v>
      </c>
      <c r="S226" s="47">
        <f>Table_Query_from_Mac10[[#This Row],[UnitPriceFuture]]*Table_Query_from_Mac10[[#This Row],[qtytoShipFuture]]</f>
        <v>470.70000000000005</v>
      </c>
      <c r="T226" s="47">
        <f>ROUND(Table_Query_from_Mac10[[#This Row],[qty_to_ship]]*(1+Table_Query_from_Mac10[[#This Row],[VolumeIncreasebyType]]),0)</f>
        <v>90</v>
      </c>
      <c r="U226" s="47">
        <f>Table_Query_from_Mac10[[#This Row],[qtytoShipFuture]]*Table_Query_from_Mac10[[#This Row],[Future-cost]]</f>
        <v>140.4</v>
      </c>
      <c r="V226" s="47">
        <f>Table_Query_from_Mac10[[#This Row],[qtytoShipFuture]]-Table_Query_from_Mac10[[#This Row],[qty_to_ship]]</f>
        <v>0</v>
      </c>
      <c r="W226" s="47">
        <f>Table_Query_from_Mac10[[#This Row],[UnitPriceFuture]]</f>
        <v>5.23</v>
      </c>
      <c r="X226" s="47">
        <f>Table_Query_from_Mac10[[#This Row],[Unit Increase]]*Table_Query_from_Mac10[[#This Row],[UnitPriceFuture]]</f>
        <v>0</v>
      </c>
      <c r="Y226" s="47">
        <f>Table_Query_from_Mac10[[#This Row],[Unit Increase]]*Table_Query_from_Mac10[[#This Row],[Future-cost]]</f>
        <v>0</v>
      </c>
      <c r="Z226" s="47">
        <f>-(Table_Query_from_Mac10[[#This Row],[Incremental Sales]]+((Table_Query_from_Mac10[[#This Row],[Incremental Sales]]*-(SUM(Summary!$S$8:$S$9)))))*Summary!$S$18</f>
        <v>0</v>
      </c>
      <c r="AA226" s="47">
        <f>IFERROR(Table_Query_from_Mac10[[#This Row],[Incremental Cost]]/Table_Query_from_Mac10[[#This Row],[Incremental Sales]],0)</f>
        <v>0</v>
      </c>
      <c r="AB226" s="47">
        <f>IFERROR(Table_Query_from_Mac10[[#This Row],[TotalCostFuture]]/Table_Query_from_Mac10[[#This Row],[totalsalesFuture]],0)</f>
        <v>0.29827915869980876</v>
      </c>
      <c r="AN226" s="30">
        <v>360</v>
      </c>
      <c r="AO226">
        <f t="shared" si="6"/>
        <v>90</v>
      </c>
      <c r="AQ226" s="30">
        <v>14.94</v>
      </c>
      <c r="AR226">
        <f t="shared" si="7"/>
        <v>5.23</v>
      </c>
    </row>
    <row r="227" spans="1:44" x14ac:dyDescent="0.25">
      <c r="A227">
        <v>90021</v>
      </c>
      <c r="B227">
        <v>12</v>
      </c>
      <c r="C227" t="s">
        <v>86</v>
      </c>
      <c r="D227" t="s">
        <v>79</v>
      </c>
      <c r="E227">
        <v>57</v>
      </c>
      <c r="F227">
        <v>1.2</v>
      </c>
      <c r="G227">
        <v>3.91</v>
      </c>
      <c r="H227" s="1">
        <v>44860</v>
      </c>
      <c r="I227" s="20">
        <v>0</v>
      </c>
      <c r="J227" s="47">
        <f>Table_Query_from_Mac10[[#This Row],[unit_price]]-(Table_Query_from_Mac10[[#This Row],[unit_price]]*(Table_Query_from_Mac10[[#This Row],[discount_pct]]/100))</f>
        <v>3.91</v>
      </c>
      <c r="K227" s="47">
        <f>Table_Query_from_Mac10[[#This Row],[unit_cost]]</f>
        <v>1.2</v>
      </c>
      <c r="L227" s="47">
        <f>Table_Query_from_Mac10[[#This Row],[Live-cost]]*(1+Table_Query_from_Mac10[[#This Row],[CogsIncreasebyTYPE]])</f>
        <v>1.2</v>
      </c>
      <c r="M227" s="47">
        <f>Table_Query_from_Mac10[[#This Row],[Live-cost]]*Table_Query_from_Mac10[[#This Row],[qty_to_ship]]</f>
        <v>68.399999999999991</v>
      </c>
      <c r="N227" s="47">
        <f>IF(Table_Query_from_Mac10[[#This Row],[item_no]]="KDA",-Table_Query_from_Mac10[[#This Row],[unit_price]],Table_Query_from_Mac10[[#This Row],[Net Unit]]*Table_Query_from_Mac10[[#This Row],[qty_to_ship]])</f>
        <v>222.87</v>
      </c>
      <c r="O227" s="47">
        <f>SUMIFS(Summary!C:C,Summary!H:H,Table_Query_from_Mac10[[#This Row],[Juiceoc]])</f>
        <v>0</v>
      </c>
      <c r="P227" s="47">
        <f>SUMIFS(Summary!D:D,Summary!H:H,Table_Query_from_Mac10[[#This Row],[Juiceoc]])</f>
        <v>0</v>
      </c>
      <c r="Q227" s="47">
        <f>SUMIFS(Summary!E:E,Summary!H:H,Table_Query_from_Mac10[[#This Row],[Juiceoc]])</f>
        <v>0</v>
      </c>
      <c r="R227" s="47">
        <f>Table_Query_from_Mac10[[#This Row],[Net Unit]]*(1+Table_Query_from_Mac10[[#This Row],[PriceIncreasebyType]])</f>
        <v>3.91</v>
      </c>
      <c r="S227" s="47">
        <f>Table_Query_from_Mac10[[#This Row],[UnitPriceFuture]]*Table_Query_from_Mac10[[#This Row],[qtytoShipFuture]]</f>
        <v>222.87</v>
      </c>
      <c r="T227" s="47">
        <f>ROUND(Table_Query_from_Mac10[[#This Row],[qty_to_ship]]*(1+Table_Query_from_Mac10[[#This Row],[VolumeIncreasebyType]]),0)</f>
        <v>57</v>
      </c>
      <c r="U227" s="47">
        <f>Table_Query_from_Mac10[[#This Row],[qtytoShipFuture]]*Table_Query_from_Mac10[[#This Row],[Future-cost]]</f>
        <v>68.399999999999991</v>
      </c>
      <c r="V227" s="47">
        <f>Table_Query_from_Mac10[[#This Row],[qtytoShipFuture]]-Table_Query_from_Mac10[[#This Row],[qty_to_ship]]</f>
        <v>0</v>
      </c>
      <c r="W227" s="47">
        <f>Table_Query_from_Mac10[[#This Row],[UnitPriceFuture]]</f>
        <v>3.91</v>
      </c>
      <c r="X227" s="47">
        <f>Table_Query_from_Mac10[[#This Row],[Unit Increase]]*Table_Query_from_Mac10[[#This Row],[UnitPriceFuture]]</f>
        <v>0</v>
      </c>
      <c r="Y227" s="47">
        <f>Table_Query_from_Mac10[[#This Row],[Unit Increase]]*Table_Query_from_Mac10[[#This Row],[Future-cost]]</f>
        <v>0</v>
      </c>
      <c r="Z227" s="47">
        <f>-(Table_Query_from_Mac10[[#This Row],[Incremental Sales]]+((Table_Query_from_Mac10[[#This Row],[Incremental Sales]]*-(SUM(Summary!$S$8:$S$9)))))*Summary!$S$18</f>
        <v>0</v>
      </c>
      <c r="AA227" s="47">
        <f>IFERROR(Table_Query_from_Mac10[[#This Row],[Incremental Cost]]/Table_Query_from_Mac10[[#This Row],[Incremental Sales]],0)</f>
        <v>0</v>
      </c>
      <c r="AB227" s="47">
        <f>IFERROR(Table_Query_from_Mac10[[#This Row],[TotalCostFuture]]/Table_Query_from_Mac10[[#This Row],[totalsalesFuture]],0)</f>
        <v>0.30690537084398972</v>
      </c>
      <c r="AN227" s="31">
        <v>228</v>
      </c>
      <c r="AO227">
        <f t="shared" si="6"/>
        <v>57</v>
      </c>
      <c r="AQ227" s="31">
        <v>11.18</v>
      </c>
      <c r="AR227">
        <f t="shared" si="7"/>
        <v>3.91</v>
      </c>
    </row>
    <row r="228" spans="1:44" x14ac:dyDescent="0.25">
      <c r="A228">
        <v>90021</v>
      </c>
      <c r="B228">
        <v>13</v>
      </c>
      <c r="C228" t="s">
        <v>85</v>
      </c>
      <c r="D228" t="s">
        <v>79</v>
      </c>
      <c r="E228">
        <v>4</v>
      </c>
      <c r="F228">
        <v>12.41</v>
      </c>
      <c r="G228">
        <v>25.55</v>
      </c>
      <c r="H228" s="1">
        <v>44860</v>
      </c>
      <c r="I228" s="20">
        <v>0</v>
      </c>
      <c r="J228" s="47">
        <f>Table_Query_from_Mac10[[#This Row],[unit_price]]-(Table_Query_from_Mac10[[#This Row],[unit_price]]*(Table_Query_from_Mac10[[#This Row],[discount_pct]]/100))</f>
        <v>25.55</v>
      </c>
      <c r="K228" s="47">
        <f>Table_Query_from_Mac10[[#This Row],[unit_cost]]</f>
        <v>12.41</v>
      </c>
      <c r="L228" s="47">
        <f>Table_Query_from_Mac10[[#This Row],[Live-cost]]*(1+Table_Query_from_Mac10[[#This Row],[CogsIncreasebyTYPE]])</f>
        <v>12.41</v>
      </c>
      <c r="M228" s="47">
        <f>Table_Query_from_Mac10[[#This Row],[Live-cost]]*Table_Query_from_Mac10[[#This Row],[qty_to_ship]]</f>
        <v>49.64</v>
      </c>
      <c r="N228" s="47">
        <f>IF(Table_Query_from_Mac10[[#This Row],[item_no]]="KDA",-Table_Query_from_Mac10[[#This Row],[unit_price]],Table_Query_from_Mac10[[#This Row],[Net Unit]]*Table_Query_from_Mac10[[#This Row],[qty_to_ship]])</f>
        <v>102.2</v>
      </c>
      <c r="O228" s="47">
        <f>SUMIFS(Summary!C:C,Summary!H:H,Table_Query_from_Mac10[[#This Row],[Juiceoc]])</f>
        <v>0</v>
      </c>
      <c r="P228" s="47">
        <f>SUMIFS(Summary!D:D,Summary!H:H,Table_Query_from_Mac10[[#This Row],[Juiceoc]])</f>
        <v>0</v>
      </c>
      <c r="Q228" s="47">
        <f>SUMIFS(Summary!E:E,Summary!H:H,Table_Query_from_Mac10[[#This Row],[Juiceoc]])</f>
        <v>0</v>
      </c>
      <c r="R228" s="47">
        <f>Table_Query_from_Mac10[[#This Row],[Net Unit]]*(1+Table_Query_from_Mac10[[#This Row],[PriceIncreasebyType]])</f>
        <v>25.55</v>
      </c>
      <c r="S228" s="47">
        <f>Table_Query_from_Mac10[[#This Row],[UnitPriceFuture]]*Table_Query_from_Mac10[[#This Row],[qtytoShipFuture]]</f>
        <v>102.2</v>
      </c>
      <c r="T228" s="47">
        <f>ROUND(Table_Query_from_Mac10[[#This Row],[qty_to_ship]]*(1+Table_Query_from_Mac10[[#This Row],[VolumeIncreasebyType]]),0)</f>
        <v>4</v>
      </c>
      <c r="U228" s="47">
        <f>Table_Query_from_Mac10[[#This Row],[qtytoShipFuture]]*Table_Query_from_Mac10[[#This Row],[Future-cost]]</f>
        <v>49.64</v>
      </c>
      <c r="V228" s="47">
        <f>Table_Query_from_Mac10[[#This Row],[qtytoShipFuture]]-Table_Query_from_Mac10[[#This Row],[qty_to_ship]]</f>
        <v>0</v>
      </c>
      <c r="W228" s="47">
        <f>Table_Query_from_Mac10[[#This Row],[UnitPriceFuture]]</f>
        <v>25.55</v>
      </c>
      <c r="X228" s="47">
        <f>Table_Query_from_Mac10[[#This Row],[Unit Increase]]*Table_Query_from_Mac10[[#This Row],[UnitPriceFuture]]</f>
        <v>0</v>
      </c>
      <c r="Y228" s="47">
        <f>Table_Query_from_Mac10[[#This Row],[Unit Increase]]*Table_Query_from_Mac10[[#This Row],[Future-cost]]</f>
        <v>0</v>
      </c>
      <c r="Z228" s="47">
        <f>-(Table_Query_from_Mac10[[#This Row],[Incremental Sales]]+((Table_Query_from_Mac10[[#This Row],[Incremental Sales]]*-(SUM(Summary!$S$8:$S$9)))))*Summary!$S$18</f>
        <v>0</v>
      </c>
      <c r="AA228" s="47">
        <f>IFERROR(Table_Query_from_Mac10[[#This Row],[Incremental Cost]]/Table_Query_from_Mac10[[#This Row],[Incremental Sales]],0)</f>
        <v>0</v>
      </c>
      <c r="AB228" s="47">
        <f>IFERROR(Table_Query_from_Mac10[[#This Row],[TotalCostFuture]]/Table_Query_from_Mac10[[#This Row],[totalsalesFuture]],0)</f>
        <v>0.48571428571428571</v>
      </c>
      <c r="AN228" s="30">
        <v>16</v>
      </c>
      <c r="AO228">
        <f t="shared" si="6"/>
        <v>4</v>
      </c>
      <c r="AQ228" s="30">
        <v>72.989999999999995</v>
      </c>
      <c r="AR228">
        <f t="shared" si="7"/>
        <v>25.55</v>
      </c>
    </row>
    <row r="229" spans="1:44" x14ac:dyDescent="0.25">
      <c r="A229">
        <v>90022</v>
      </c>
      <c r="B229">
        <v>1</v>
      </c>
      <c r="C229" t="s">
        <v>55</v>
      </c>
      <c r="D229" t="s">
        <v>81</v>
      </c>
      <c r="E229">
        <v>8</v>
      </c>
      <c r="F229">
        <v>5.81</v>
      </c>
      <c r="G229">
        <v>14.47</v>
      </c>
      <c r="H229" s="1">
        <v>44839</v>
      </c>
      <c r="I229" s="20">
        <v>7</v>
      </c>
      <c r="J229" s="47">
        <f>Table_Query_from_Mac10[[#This Row],[unit_price]]-(Table_Query_from_Mac10[[#This Row],[unit_price]]*(Table_Query_from_Mac10[[#This Row],[discount_pct]]/100))</f>
        <v>13.457100000000001</v>
      </c>
      <c r="K229" s="47">
        <f>Table_Query_from_Mac10[[#This Row],[unit_cost]]</f>
        <v>5.81</v>
      </c>
      <c r="L229" s="47">
        <f>Table_Query_from_Mac10[[#This Row],[Live-cost]]*(1+Table_Query_from_Mac10[[#This Row],[CogsIncreasebyTYPE]])</f>
        <v>5.81</v>
      </c>
      <c r="M229" s="47">
        <f>Table_Query_from_Mac10[[#This Row],[Live-cost]]*Table_Query_from_Mac10[[#This Row],[qty_to_ship]]</f>
        <v>46.48</v>
      </c>
      <c r="N229" s="47">
        <f>IF(Table_Query_from_Mac10[[#This Row],[item_no]]="KDA",-Table_Query_from_Mac10[[#This Row],[unit_price]],Table_Query_from_Mac10[[#This Row],[Net Unit]]*Table_Query_from_Mac10[[#This Row],[qty_to_ship]])</f>
        <v>107.6568</v>
      </c>
      <c r="O229" s="47">
        <f>SUMIFS(Summary!C:C,Summary!H:H,Table_Query_from_Mac10[[#This Row],[Juiceoc]])</f>
        <v>0</v>
      </c>
      <c r="P229" s="47">
        <f>SUMIFS(Summary!D:D,Summary!H:H,Table_Query_from_Mac10[[#This Row],[Juiceoc]])</f>
        <v>0</v>
      </c>
      <c r="Q229" s="47">
        <f>SUMIFS(Summary!E:E,Summary!H:H,Table_Query_from_Mac10[[#This Row],[Juiceoc]])</f>
        <v>0</v>
      </c>
      <c r="R229" s="47">
        <f>Table_Query_from_Mac10[[#This Row],[Net Unit]]*(1+Table_Query_from_Mac10[[#This Row],[PriceIncreasebyType]])</f>
        <v>13.457100000000001</v>
      </c>
      <c r="S229" s="47">
        <f>Table_Query_from_Mac10[[#This Row],[UnitPriceFuture]]*Table_Query_from_Mac10[[#This Row],[qtytoShipFuture]]</f>
        <v>107.6568</v>
      </c>
      <c r="T229" s="47">
        <f>ROUND(Table_Query_from_Mac10[[#This Row],[qty_to_ship]]*(1+Table_Query_from_Mac10[[#This Row],[VolumeIncreasebyType]]),0)</f>
        <v>8</v>
      </c>
      <c r="U229" s="47">
        <f>Table_Query_from_Mac10[[#This Row],[qtytoShipFuture]]*Table_Query_from_Mac10[[#This Row],[Future-cost]]</f>
        <v>46.48</v>
      </c>
      <c r="V229" s="47">
        <f>Table_Query_from_Mac10[[#This Row],[qtytoShipFuture]]-Table_Query_from_Mac10[[#This Row],[qty_to_ship]]</f>
        <v>0</v>
      </c>
      <c r="W229" s="47">
        <f>Table_Query_from_Mac10[[#This Row],[UnitPriceFuture]]</f>
        <v>13.457100000000001</v>
      </c>
      <c r="X229" s="47">
        <f>Table_Query_from_Mac10[[#This Row],[Unit Increase]]*Table_Query_from_Mac10[[#This Row],[UnitPriceFuture]]</f>
        <v>0</v>
      </c>
      <c r="Y229" s="47">
        <f>Table_Query_from_Mac10[[#This Row],[Unit Increase]]*Table_Query_from_Mac10[[#This Row],[Future-cost]]</f>
        <v>0</v>
      </c>
      <c r="Z229" s="47">
        <f>-(Table_Query_from_Mac10[[#This Row],[Incremental Sales]]+((Table_Query_from_Mac10[[#This Row],[Incremental Sales]]*-(SUM(Summary!$S$8:$S$9)))))*Summary!$S$18</f>
        <v>0</v>
      </c>
      <c r="AA229" s="47">
        <f>IFERROR(Table_Query_from_Mac10[[#This Row],[Incremental Cost]]/Table_Query_from_Mac10[[#This Row],[Incremental Sales]],0)</f>
        <v>0</v>
      </c>
      <c r="AB229" s="47">
        <f>IFERROR(Table_Query_from_Mac10[[#This Row],[TotalCostFuture]]/Table_Query_from_Mac10[[#This Row],[totalsalesFuture]],0)</f>
        <v>0.43174235162107732</v>
      </c>
      <c r="AN229" s="31">
        <v>32</v>
      </c>
      <c r="AO229">
        <f t="shared" si="6"/>
        <v>8</v>
      </c>
      <c r="AQ229" s="31">
        <v>41.35</v>
      </c>
      <c r="AR229">
        <f t="shared" si="7"/>
        <v>14.47</v>
      </c>
    </row>
    <row r="230" spans="1:44" x14ac:dyDescent="0.25">
      <c r="A230">
        <v>90022</v>
      </c>
      <c r="B230">
        <v>2</v>
      </c>
      <c r="C230" t="s">
        <v>55</v>
      </c>
      <c r="D230" t="s">
        <v>81</v>
      </c>
      <c r="E230">
        <v>3</v>
      </c>
      <c r="F230">
        <v>8.5</v>
      </c>
      <c r="G230">
        <v>22.57</v>
      </c>
      <c r="H230" s="1">
        <v>44839</v>
      </c>
      <c r="I230" s="20">
        <v>7</v>
      </c>
      <c r="J230" s="47">
        <f>Table_Query_from_Mac10[[#This Row],[unit_price]]-(Table_Query_from_Mac10[[#This Row],[unit_price]]*(Table_Query_from_Mac10[[#This Row],[discount_pct]]/100))</f>
        <v>20.990100000000002</v>
      </c>
      <c r="K230" s="47">
        <f>Table_Query_from_Mac10[[#This Row],[unit_cost]]</f>
        <v>8.5</v>
      </c>
      <c r="L230" s="47">
        <f>Table_Query_from_Mac10[[#This Row],[Live-cost]]*(1+Table_Query_from_Mac10[[#This Row],[CogsIncreasebyTYPE]])</f>
        <v>8.5</v>
      </c>
      <c r="M230" s="47">
        <f>Table_Query_from_Mac10[[#This Row],[Live-cost]]*Table_Query_from_Mac10[[#This Row],[qty_to_ship]]</f>
        <v>25.5</v>
      </c>
      <c r="N230" s="47">
        <f>IF(Table_Query_from_Mac10[[#This Row],[item_no]]="KDA",-Table_Query_from_Mac10[[#This Row],[unit_price]],Table_Query_from_Mac10[[#This Row],[Net Unit]]*Table_Query_from_Mac10[[#This Row],[qty_to_ship]])</f>
        <v>62.970300000000009</v>
      </c>
      <c r="O230" s="47">
        <f>SUMIFS(Summary!C:C,Summary!H:H,Table_Query_from_Mac10[[#This Row],[Juiceoc]])</f>
        <v>0</v>
      </c>
      <c r="P230" s="47">
        <f>SUMIFS(Summary!D:D,Summary!H:H,Table_Query_from_Mac10[[#This Row],[Juiceoc]])</f>
        <v>0</v>
      </c>
      <c r="Q230" s="47">
        <f>SUMIFS(Summary!E:E,Summary!H:H,Table_Query_from_Mac10[[#This Row],[Juiceoc]])</f>
        <v>0</v>
      </c>
      <c r="R230" s="47">
        <f>Table_Query_from_Mac10[[#This Row],[Net Unit]]*(1+Table_Query_from_Mac10[[#This Row],[PriceIncreasebyType]])</f>
        <v>20.990100000000002</v>
      </c>
      <c r="S230" s="47">
        <f>Table_Query_from_Mac10[[#This Row],[UnitPriceFuture]]*Table_Query_from_Mac10[[#This Row],[qtytoShipFuture]]</f>
        <v>62.970300000000009</v>
      </c>
      <c r="T230" s="47">
        <f>ROUND(Table_Query_from_Mac10[[#This Row],[qty_to_ship]]*(1+Table_Query_from_Mac10[[#This Row],[VolumeIncreasebyType]]),0)</f>
        <v>3</v>
      </c>
      <c r="U230" s="47">
        <f>Table_Query_from_Mac10[[#This Row],[qtytoShipFuture]]*Table_Query_from_Mac10[[#This Row],[Future-cost]]</f>
        <v>25.5</v>
      </c>
      <c r="V230" s="47">
        <f>Table_Query_from_Mac10[[#This Row],[qtytoShipFuture]]-Table_Query_from_Mac10[[#This Row],[qty_to_ship]]</f>
        <v>0</v>
      </c>
      <c r="W230" s="47">
        <f>Table_Query_from_Mac10[[#This Row],[UnitPriceFuture]]</f>
        <v>20.990100000000002</v>
      </c>
      <c r="X230" s="47">
        <f>Table_Query_from_Mac10[[#This Row],[Unit Increase]]*Table_Query_from_Mac10[[#This Row],[UnitPriceFuture]]</f>
        <v>0</v>
      </c>
      <c r="Y230" s="47">
        <f>Table_Query_from_Mac10[[#This Row],[Unit Increase]]*Table_Query_from_Mac10[[#This Row],[Future-cost]]</f>
        <v>0</v>
      </c>
      <c r="Z230" s="47">
        <f>-(Table_Query_from_Mac10[[#This Row],[Incremental Sales]]+((Table_Query_from_Mac10[[#This Row],[Incremental Sales]]*-(SUM(Summary!$S$8:$S$9)))))*Summary!$S$18</f>
        <v>0</v>
      </c>
      <c r="AA230" s="47">
        <f>IFERROR(Table_Query_from_Mac10[[#This Row],[Incremental Cost]]/Table_Query_from_Mac10[[#This Row],[Incremental Sales]],0)</f>
        <v>0</v>
      </c>
      <c r="AB230" s="47">
        <f>IFERROR(Table_Query_from_Mac10[[#This Row],[TotalCostFuture]]/Table_Query_from_Mac10[[#This Row],[totalsalesFuture]],0)</f>
        <v>0.40495281108713149</v>
      </c>
      <c r="AN230" s="30">
        <v>9</v>
      </c>
      <c r="AO230">
        <f t="shared" si="6"/>
        <v>3</v>
      </c>
      <c r="AQ230" s="30">
        <v>64.489999999999995</v>
      </c>
      <c r="AR230">
        <f t="shared" si="7"/>
        <v>22.57</v>
      </c>
    </row>
    <row r="231" spans="1:44" x14ac:dyDescent="0.25">
      <c r="A231">
        <v>90022</v>
      </c>
      <c r="B231">
        <v>3</v>
      </c>
      <c r="C231" t="s">
        <v>55</v>
      </c>
      <c r="D231" t="s">
        <v>81</v>
      </c>
      <c r="E231">
        <v>5</v>
      </c>
      <c r="F231">
        <v>9.86</v>
      </c>
      <c r="G231">
        <v>27.29</v>
      </c>
      <c r="H231" s="1">
        <v>44839</v>
      </c>
      <c r="I231" s="20">
        <v>7</v>
      </c>
      <c r="J231" s="47">
        <f>Table_Query_from_Mac10[[#This Row],[unit_price]]-(Table_Query_from_Mac10[[#This Row],[unit_price]]*(Table_Query_from_Mac10[[#This Row],[discount_pct]]/100))</f>
        <v>25.3797</v>
      </c>
      <c r="K231" s="47">
        <f>Table_Query_from_Mac10[[#This Row],[unit_cost]]</f>
        <v>9.86</v>
      </c>
      <c r="L231" s="47">
        <f>Table_Query_from_Mac10[[#This Row],[Live-cost]]*(1+Table_Query_from_Mac10[[#This Row],[CogsIncreasebyTYPE]])</f>
        <v>9.86</v>
      </c>
      <c r="M231" s="47">
        <f>Table_Query_from_Mac10[[#This Row],[Live-cost]]*Table_Query_from_Mac10[[#This Row],[qty_to_ship]]</f>
        <v>49.3</v>
      </c>
      <c r="N231" s="47">
        <f>IF(Table_Query_from_Mac10[[#This Row],[item_no]]="KDA",-Table_Query_from_Mac10[[#This Row],[unit_price]],Table_Query_from_Mac10[[#This Row],[Net Unit]]*Table_Query_from_Mac10[[#This Row],[qty_to_ship]])</f>
        <v>126.8985</v>
      </c>
      <c r="O231" s="47">
        <f>SUMIFS(Summary!C:C,Summary!H:H,Table_Query_from_Mac10[[#This Row],[Juiceoc]])</f>
        <v>0</v>
      </c>
      <c r="P231" s="47">
        <f>SUMIFS(Summary!D:D,Summary!H:H,Table_Query_from_Mac10[[#This Row],[Juiceoc]])</f>
        <v>0</v>
      </c>
      <c r="Q231" s="47">
        <f>SUMIFS(Summary!E:E,Summary!H:H,Table_Query_from_Mac10[[#This Row],[Juiceoc]])</f>
        <v>0</v>
      </c>
      <c r="R231" s="47">
        <f>Table_Query_from_Mac10[[#This Row],[Net Unit]]*(1+Table_Query_from_Mac10[[#This Row],[PriceIncreasebyType]])</f>
        <v>25.3797</v>
      </c>
      <c r="S231" s="47">
        <f>Table_Query_from_Mac10[[#This Row],[UnitPriceFuture]]*Table_Query_from_Mac10[[#This Row],[qtytoShipFuture]]</f>
        <v>126.8985</v>
      </c>
      <c r="T231" s="47">
        <f>ROUND(Table_Query_from_Mac10[[#This Row],[qty_to_ship]]*(1+Table_Query_from_Mac10[[#This Row],[VolumeIncreasebyType]]),0)</f>
        <v>5</v>
      </c>
      <c r="U231" s="47">
        <f>Table_Query_from_Mac10[[#This Row],[qtytoShipFuture]]*Table_Query_from_Mac10[[#This Row],[Future-cost]]</f>
        <v>49.3</v>
      </c>
      <c r="V231" s="47">
        <f>Table_Query_from_Mac10[[#This Row],[qtytoShipFuture]]-Table_Query_from_Mac10[[#This Row],[qty_to_ship]]</f>
        <v>0</v>
      </c>
      <c r="W231" s="47">
        <f>Table_Query_from_Mac10[[#This Row],[UnitPriceFuture]]</f>
        <v>25.3797</v>
      </c>
      <c r="X231" s="47">
        <f>Table_Query_from_Mac10[[#This Row],[Unit Increase]]*Table_Query_from_Mac10[[#This Row],[UnitPriceFuture]]</f>
        <v>0</v>
      </c>
      <c r="Y231" s="47">
        <f>Table_Query_from_Mac10[[#This Row],[Unit Increase]]*Table_Query_from_Mac10[[#This Row],[Future-cost]]</f>
        <v>0</v>
      </c>
      <c r="Z231" s="47">
        <f>-(Table_Query_from_Mac10[[#This Row],[Incremental Sales]]+((Table_Query_from_Mac10[[#This Row],[Incremental Sales]]*-(SUM(Summary!$S$8:$S$9)))))*Summary!$S$18</f>
        <v>0</v>
      </c>
      <c r="AA231" s="47">
        <f>IFERROR(Table_Query_from_Mac10[[#This Row],[Incremental Cost]]/Table_Query_from_Mac10[[#This Row],[Incremental Sales]],0)</f>
        <v>0</v>
      </c>
      <c r="AB231" s="47">
        <f>IFERROR(Table_Query_from_Mac10[[#This Row],[TotalCostFuture]]/Table_Query_from_Mac10[[#This Row],[totalsalesFuture]],0)</f>
        <v>0.38849947004889734</v>
      </c>
      <c r="AN231" s="31">
        <v>18</v>
      </c>
      <c r="AO231">
        <f t="shared" si="6"/>
        <v>5</v>
      </c>
      <c r="AQ231" s="31">
        <v>77.959999999999994</v>
      </c>
      <c r="AR231">
        <f t="shared" si="7"/>
        <v>27.29</v>
      </c>
    </row>
    <row r="232" spans="1:44" x14ac:dyDescent="0.25">
      <c r="A232">
        <v>90022</v>
      </c>
      <c r="B232">
        <v>4</v>
      </c>
      <c r="C232" t="s">
        <v>55</v>
      </c>
      <c r="D232" t="s">
        <v>81</v>
      </c>
      <c r="E232">
        <v>2</v>
      </c>
      <c r="F232">
        <v>11.84</v>
      </c>
      <c r="G232">
        <v>31.43</v>
      </c>
      <c r="H232" s="1">
        <v>44839</v>
      </c>
      <c r="I232" s="20">
        <v>7</v>
      </c>
      <c r="J232" s="47">
        <f>Table_Query_from_Mac10[[#This Row],[unit_price]]-(Table_Query_from_Mac10[[#This Row],[unit_price]]*(Table_Query_from_Mac10[[#This Row],[discount_pct]]/100))</f>
        <v>29.229900000000001</v>
      </c>
      <c r="K232" s="47">
        <f>Table_Query_from_Mac10[[#This Row],[unit_cost]]</f>
        <v>11.84</v>
      </c>
      <c r="L232" s="47">
        <f>Table_Query_from_Mac10[[#This Row],[Live-cost]]*(1+Table_Query_from_Mac10[[#This Row],[CogsIncreasebyTYPE]])</f>
        <v>11.84</v>
      </c>
      <c r="M232" s="47">
        <f>Table_Query_from_Mac10[[#This Row],[Live-cost]]*Table_Query_from_Mac10[[#This Row],[qty_to_ship]]</f>
        <v>23.68</v>
      </c>
      <c r="N232" s="47">
        <f>IF(Table_Query_from_Mac10[[#This Row],[item_no]]="KDA",-Table_Query_from_Mac10[[#This Row],[unit_price]],Table_Query_from_Mac10[[#This Row],[Net Unit]]*Table_Query_from_Mac10[[#This Row],[qty_to_ship]])</f>
        <v>58.459800000000001</v>
      </c>
      <c r="O232" s="47">
        <f>SUMIFS(Summary!C:C,Summary!H:H,Table_Query_from_Mac10[[#This Row],[Juiceoc]])</f>
        <v>0</v>
      </c>
      <c r="P232" s="47">
        <f>SUMIFS(Summary!D:D,Summary!H:H,Table_Query_from_Mac10[[#This Row],[Juiceoc]])</f>
        <v>0</v>
      </c>
      <c r="Q232" s="47">
        <f>SUMIFS(Summary!E:E,Summary!H:H,Table_Query_from_Mac10[[#This Row],[Juiceoc]])</f>
        <v>0</v>
      </c>
      <c r="R232" s="47">
        <f>Table_Query_from_Mac10[[#This Row],[Net Unit]]*(1+Table_Query_from_Mac10[[#This Row],[PriceIncreasebyType]])</f>
        <v>29.229900000000001</v>
      </c>
      <c r="S232" s="47">
        <f>Table_Query_from_Mac10[[#This Row],[UnitPriceFuture]]*Table_Query_from_Mac10[[#This Row],[qtytoShipFuture]]</f>
        <v>58.459800000000001</v>
      </c>
      <c r="T232" s="47">
        <f>ROUND(Table_Query_from_Mac10[[#This Row],[qty_to_ship]]*(1+Table_Query_from_Mac10[[#This Row],[VolumeIncreasebyType]]),0)</f>
        <v>2</v>
      </c>
      <c r="U232" s="47">
        <f>Table_Query_from_Mac10[[#This Row],[qtytoShipFuture]]*Table_Query_from_Mac10[[#This Row],[Future-cost]]</f>
        <v>23.68</v>
      </c>
      <c r="V232" s="47">
        <f>Table_Query_from_Mac10[[#This Row],[qtytoShipFuture]]-Table_Query_from_Mac10[[#This Row],[qty_to_ship]]</f>
        <v>0</v>
      </c>
      <c r="W232" s="47">
        <f>Table_Query_from_Mac10[[#This Row],[UnitPriceFuture]]</f>
        <v>29.229900000000001</v>
      </c>
      <c r="X232" s="47">
        <f>Table_Query_from_Mac10[[#This Row],[Unit Increase]]*Table_Query_from_Mac10[[#This Row],[UnitPriceFuture]]</f>
        <v>0</v>
      </c>
      <c r="Y232" s="47">
        <f>Table_Query_from_Mac10[[#This Row],[Unit Increase]]*Table_Query_from_Mac10[[#This Row],[Future-cost]]</f>
        <v>0</v>
      </c>
      <c r="Z232" s="47">
        <f>-(Table_Query_from_Mac10[[#This Row],[Incremental Sales]]+((Table_Query_from_Mac10[[#This Row],[Incremental Sales]]*-(SUM(Summary!$S$8:$S$9)))))*Summary!$S$18</f>
        <v>0</v>
      </c>
      <c r="AA232" s="47">
        <f>IFERROR(Table_Query_from_Mac10[[#This Row],[Incremental Cost]]/Table_Query_from_Mac10[[#This Row],[Incremental Sales]],0)</f>
        <v>0</v>
      </c>
      <c r="AB232" s="47">
        <f>IFERROR(Table_Query_from_Mac10[[#This Row],[TotalCostFuture]]/Table_Query_from_Mac10[[#This Row],[totalsalesFuture]],0)</f>
        <v>0.40506467692328746</v>
      </c>
      <c r="AN232" s="30">
        <v>6</v>
      </c>
      <c r="AO232">
        <f t="shared" si="6"/>
        <v>2</v>
      </c>
      <c r="AQ232" s="30">
        <v>89.8</v>
      </c>
      <c r="AR232">
        <f t="shared" si="7"/>
        <v>31.43</v>
      </c>
    </row>
    <row r="233" spans="1:44" x14ac:dyDescent="0.25">
      <c r="A233">
        <v>90022</v>
      </c>
      <c r="B233">
        <v>5</v>
      </c>
      <c r="C233" t="s">
        <v>55</v>
      </c>
      <c r="D233" t="s">
        <v>81</v>
      </c>
      <c r="E233">
        <v>7</v>
      </c>
      <c r="F233">
        <v>5.86</v>
      </c>
      <c r="G233">
        <v>14.88</v>
      </c>
      <c r="H233" s="1">
        <v>44839</v>
      </c>
      <c r="I233" s="20">
        <v>7</v>
      </c>
      <c r="J233" s="47">
        <f>Table_Query_from_Mac10[[#This Row],[unit_price]]-(Table_Query_from_Mac10[[#This Row],[unit_price]]*(Table_Query_from_Mac10[[#This Row],[discount_pct]]/100))</f>
        <v>13.8384</v>
      </c>
      <c r="K233" s="47">
        <f>Table_Query_from_Mac10[[#This Row],[unit_cost]]</f>
        <v>5.86</v>
      </c>
      <c r="L233" s="47">
        <f>Table_Query_from_Mac10[[#This Row],[Live-cost]]*(1+Table_Query_from_Mac10[[#This Row],[CogsIncreasebyTYPE]])</f>
        <v>5.86</v>
      </c>
      <c r="M233" s="47">
        <f>Table_Query_from_Mac10[[#This Row],[Live-cost]]*Table_Query_from_Mac10[[#This Row],[qty_to_ship]]</f>
        <v>41.02</v>
      </c>
      <c r="N233" s="47">
        <f>IF(Table_Query_from_Mac10[[#This Row],[item_no]]="KDA",-Table_Query_from_Mac10[[#This Row],[unit_price]],Table_Query_from_Mac10[[#This Row],[Net Unit]]*Table_Query_from_Mac10[[#This Row],[qty_to_ship]])</f>
        <v>96.868799999999993</v>
      </c>
      <c r="O233" s="47">
        <f>SUMIFS(Summary!C:C,Summary!H:H,Table_Query_from_Mac10[[#This Row],[Juiceoc]])</f>
        <v>0</v>
      </c>
      <c r="P233" s="47">
        <f>SUMIFS(Summary!D:D,Summary!H:H,Table_Query_from_Mac10[[#This Row],[Juiceoc]])</f>
        <v>0</v>
      </c>
      <c r="Q233" s="47">
        <f>SUMIFS(Summary!E:E,Summary!H:H,Table_Query_from_Mac10[[#This Row],[Juiceoc]])</f>
        <v>0</v>
      </c>
      <c r="R233" s="47">
        <f>Table_Query_from_Mac10[[#This Row],[Net Unit]]*(1+Table_Query_from_Mac10[[#This Row],[PriceIncreasebyType]])</f>
        <v>13.8384</v>
      </c>
      <c r="S233" s="47">
        <f>Table_Query_from_Mac10[[#This Row],[UnitPriceFuture]]*Table_Query_from_Mac10[[#This Row],[qtytoShipFuture]]</f>
        <v>96.868799999999993</v>
      </c>
      <c r="T233" s="47">
        <f>ROUND(Table_Query_from_Mac10[[#This Row],[qty_to_ship]]*(1+Table_Query_from_Mac10[[#This Row],[VolumeIncreasebyType]]),0)</f>
        <v>7</v>
      </c>
      <c r="U233" s="47">
        <f>Table_Query_from_Mac10[[#This Row],[qtytoShipFuture]]*Table_Query_from_Mac10[[#This Row],[Future-cost]]</f>
        <v>41.02</v>
      </c>
      <c r="V233" s="47">
        <f>Table_Query_from_Mac10[[#This Row],[qtytoShipFuture]]-Table_Query_from_Mac10[[#This Row],[qty_to_ship]]</f>
        <v>0</v>
      </c>
      <c r="W233" s="47">
        <f>Table_Query_from_Mac10[[#This Row],[UnitPriceFuture]]</f>
        <v>13.8384</v>
      </c>
      <c r="X233" s="47">
        <f>Table_Query_from_Mac10[[#This Row],[Unit Increase]]*Table_Query_from_Mac10[[#This Row],[UnitPriceFuture]]</f>
        <v>0</v>
      </c>
      <c r="Y233" s="47">
        <f>Table_Query_from_Mac10[[#This Row],[Unit Increase]]*Table_Query_from_Mac10[[#This Row],[Future-cost]]</f>
        <v>0</v>
      </c>
      <c r="Z233" s="47">
        <f>-(Table_Query_from_Mac10[[#This Row],[Incremental Sales]]+((Table_Query_from_Mac10[[#This Row],[Incremental Sales]]*-(SUM(Summary!$S$8:$S$9)))))*Summary!$S$18</f>
        <v>0</v>
      </c>
      <c r="AA233" s="47">
        <f>IFERROR(Table_Query_from_Mac10[[#This Row],[Incremental Cost]]/Table_Query_from_Mac10[[#This Row],[Incremental Sales]],0)</f>
        <v>0</v>
      </c>
      <c r="AB233" s="47">
        <f>IFERROR(Table_Query_from_Mac10[[#This Row],[TotalCostFuture]]/Table_Query_from_Mac10[[#This Row],[totalsalesFuture]],0)</f>
        <v>0.42345935946352187</v>
      </c>
      <c r="AN233" s="31">
        <v>25</v>
      </c>
      <c r="AO233">
        <f t="shared" si="6"/>
        <v>7</v>
      </c>
      <c r="AQ233" s="31">
        <v>42.5</v>
      </c>
      <c r="AR233">
        <f t="shared" si="7"/>
        <v>14.88</v>
      </c>
    </row>
    <row r="234" spans="1:44" x14ac:dyDescent="0.25">
      <c r="A234">
        <v>90022</v>
      </c>
      <c r="B234">
        <v>6</v>
      </c>
      <c r="C234" t="s">
        <v>55</v>
      </c>
      <c r="D234" t="s">
        <v>81</v>
      </c>
      <c r="E234">
        <v>4</v>
      </c>
      <c r="F234">
        <v>6.59</v>
      </c>
      <c r="G234">
        <v>17.5</v>
      </c>
      <c r="H234" s="1">
        <v>44839</v>
      </c>
      <c r="I234" s="20">
        <v>7</v>
      </c>
      <c r="J234" s="47">
        <f>Table_Query_from_Mac10[[#This Row],[unit_price]]-(Table_Query_from_Mac10[[#This Row],[unit_price]]*(Table_Query_from_Mac10[[#This Row],[discount_pct]]/100))</f>
        <v>16.274999999999999</v>
      </c>
      <c r="K234" s="47">
        <f>Table_Query_from_Mac10[[#This Row],[unit_cost]]</f>
        <v>6.59</v>
      </c>
      <c r="L234" s="47">
        <f>Table_Query_from_Mac10[[#This Row],[Live-cost]]*(1+Table_Query_from_Mac10[[#This Row],[CogsIncreasebyTYPE]])</f>
        <v>6.59</v>
      </c>
      <c r="M234" s="47">
        <f>Table_Query_from_Mac10[[#This Row],[Live-cost]]*Table_Query_from_Mac10[[#This Row],[qty_to_ship]]</f>
        <v>26.36</v>
      </c>
      <c r="N234" s="47">
        <f>IF(Table_Query_from_Mac10[[#This Row],[item_no]]="KDA",-Table_Query_from_Mac10[[#This Row],[unit_price]],Table_Query_from_Mac10[[#This Row],[Net Unit]]*Table_Query_from_Mac10[[#This Row],[qty_to_ship]])</f>
        <v>65.099999999999994</v>
      </c>
      <c r="O234" s="47">
        <f>SUMIFS(Summary!C:C,Summary!H:H,Table_Query_from_Mac10[[#This Row],[Juiceoc]])</f>
        <v>0</v>
      </c>
      <c r="P234" s="47">
        <f>SUMIFS(Summary!D:D,Summary!H:H,Table_Query_from_Mac10[[#This Row],[Juiceoc]])</f>
        <v>0</v>
      </c>
      <c r="Q234" s="47">
        <f>SUMIFS(Summary!E:E,Summary!H:H,Table_Query_from_Mac10[[#This Row],[Juiceoc]])</f>
        <v>0</v>
      </c>
      <c r="R234" s="47">
        <f>Table_Query_from_Mac10[[#This Row],[Net Unit]]*(1+Table_Query_from_Mac10[[#This Row],[PriceIncreasebyType]])</f>
        <v>16.274999999999999</v>
      </c>
      <c r="S234" s="47">
        <f>Table_Query_from_Mac10[[#This Row],[UnitPriceFuture]]*Table_Query_from_Mac10[[#This Row],[qtytoShipFuture]]</f>
        <v>65.099999999999994</v>
      </c>
      <c r="T234" s="47">
        <f>ROUND(Table_Query_from_Mac10[[#This Row],[qty_to_ship]]*(1+Table_Query_from_Mac10[[#This Row],[VolumeIncreasebyType]]),0)</f>
        <v>4</v>
      </c>
      <c r="U234" s="47">
        <f>Table_Query_from_Mac10[[#This Row],[qtytoShipFuture]]*Table_Query_from_Mac10[[#This Row],[Future-cost]]</f>
        <v>26.36</v>
      </c>
      <c r="V234" s="47">
        <f>Table_Query_from_Mac10[[#This Row],[qtytoShipFuture]]-Table_Query_from_Mac10[[#This Row],[qty_to_ship]]</f>
        <v>0</v>
      </c>
      <c r="W234" s="47">
        <f>Table_Query_from_Mac10[[#This Row],[UnitPriceFuture]]</f>
        <v>16.274999999999999</v>
      </c>
      <c r="X234" s="47">
        <f>Table_Query_from_Mac10[[#This Row],[Unit Increase]]*Table_Query_from_Mac10[[#This Row],[UnitPriceFuture]]</f>
        <v>0</v>
      </c>
      <c r="Y234" s="47">
        <f>Table_Query_from_Mac10[[#This Row],[Unit Increase]]*Table_Query_from_Mac10[[#This Row],[Future-cost]]</f>
        <v>0</v>
      </c>
      <c r="Z234" s="47">
        <f>-(Table_Query_from_Mac10[[#This Row],[Incremental Sales]]+((Table_Query_from_Mac10[[#This Row],[Incremental Sales]]*-(SUM(Summary!$S$8:$S$9)))))*Summary!$S$18</f>
        <v>0</v>
      </c>
      <c r="AA234" s="47">
        <f>IFERROR(Table_Query_from_Mac10[[#This Row],[Incremental Cost]]/Table_Query_from_Mac10[[#This Row],[Incremental Sales]],0)</f>
        <v>0</v>
      </c>
      <c r="AB234" s="47">
        <f>IFERROR(Table_Query_from_Mac10[[#This Row],[TotalCostFuture]]/Table_Query_from_Mac10[[#This Row],[totalsalesFuture]],0)</f>
        <v>0.40491551459293396</v>
      </c>
      <c r="AN234" s="30">
        <v>16</v>
      </c>
      <c r="AO234">
        <f t="shared" si="6"/>
        <v>4</v>
      </c>
      <c r="AQ234" s="30">
        <v>49.99</v>
      </c>
      <c r="AR234">
        <f t="shared" si="7"/>
        <v>17.5</v>
      </c>
    </row>
    <row r="235" spans="1:44" x14ac:dyDescent="0.25">
      <c r="A235">
        <v>90022</v>
      </c>
      <c r="B235">
        <v>7</v>
      </c>
      <c r="C235" t="s">
        <v>55</v>
      </c>
      <c r="D235" t="s">
        <v>81</v>
      </c>
      <c r="E235">
        <v>8</v>
      </c>
      <c r="F235">
        <v>7.16</v>
      </c>
      <c r="G235">
        <v>19.170000000000002</v>
      </c>
      <c r="H235" s="1">
        <v>44839</v>
      </c>
      <c r="I235" s="20">
        <v>7</v>
      </c>
      <c r="J235" s="47">
        <f>Table_Query_from_Mac10[[#This Row],[unit_price]]-(Table_Query_from_Mac10[[#This Row],[unit_price]]*(Table_Query_from_Mac10[[#This Row],[discount_pct]]/100))</f>
        <v>17.828100000000003</v>
      </c>
      <c r="K235" s="47">
        <f>Table_Query_from_Mac10[[#This Row],[unit_cost]]</f>
        <v>7.16</v>
      </c>
      <c r="L235" s="47">
        <f>Table_Query_from_Mac10[[#This Row],[Live-cost]]*(1+Table_Query_from_Mac10[[#This Row],[CogsIncreasebyTYPE]])</f>
        <v>7.16</v>
      </c>
      <c r="M235" s="47">
        <f>Table_Query_from_Mac10[[#This Row],[Live-cost]]*Table_Query_from_Mac10[[#This Row],[qty_to_ship]]</f>
        <v>57.28</v>
      </c>
      <c r="N235" s="47">
        <f>IF(Table_Query_from_Mac10[[#This Row],[item_no]]="KDA",-Table_Query_from_Mac10[[#This Row],[unit_price]],Table_Query_from_Mac10[[#This Row],[Net Unit]]*Table_Query_from_Mac10[[#This Row],[qty_to_ship]])</f>
        <v>142.62480000000002</v>
      </c>
      <c r="O235" s="47">
        <f>SUMIFS(Summary!C:C,Summary!H:H,Table_Query_from_Mac10[[#This Row],[Juiceoc]])</f>
        <v>0</v>
      </c>
      <c r="P235" s="47">
        <f>SUMIFS(Summary!D:D,Summary!H:H,Table_Query_from_Mac10[[#This Row],[Juiceoc]])</f>
        <v>0</v>
      </c>
      <c r="Q235" s="47">
        <f>SUMIFS(Summary!E:E,Summary!H:H,Table_Query_from_Mac10[[#This Row],[Juiceoc]])</f>
        <v>0</v>
      </c>
      <c r="R235" s="47">
        <f>Table_Query_from_Mac10[[#This Row],[Net Unit]]*(1+Table_Query_from_Mac10[[#This Row],[PriceIncreasebyType]])</f>
        <v>17.828100000000003</v>
      </c>
      <c r="S235" s="47">
        <f>Table_Query_from_Mac10[[#This Row],[UnitPriceFuture]]*Table_Query_from_Mac10[[#This Row],[qtytoShipFuture]]</f>
        <v>142.62480000000002</v>
      </c>
      <c r="T235" s="47">
        <f>ROUND(Table_Query_from_Mac10[[#This Row],[qty_to_ship]]*(1+Table_Query_from_Mac10[[#This Row],[VolumeIncreasebyType]]),0)</f>
        <v>8</v>
      </c>
      <c r="U235" s="47">
        <f>Table_Query_from_Mac10[[#This Row],[qtytoShipFuture]]*Table_Query_from_Mac10[[#This Row],[Future-cost]]</f>
        <v>57.28</v>
      </c>
      <c r="V235" s="47">
        <f>Table_Query_from_Mac10[[#This Row],[qtytoShipFuture]]-Table_Query_from_Mac10[[#This Row],[qty_to_ship]]</f>
        <v>0</v>
      </c>
      <c r="W235" s="47">
        <f>Table_Query_from_Mac10[[#This Row],[UnitPriceFuture]]</f>
        <v>17.828100000000003</v>
      </c>
      <c r="X235" s="47">
        <f>Table_Query_from_Mac10[[#This Row],[Unit Increase]]*Table_Query_from_Mac10[[#This Row],[UnitPriceFuture]]</f>
        <v>0</v>
      </c>
      <c r="Y235" s="47">
        <f>Table_Query_from_Mac10[[#This Row],[Unit Increase]]*Table_Query_from_Mac10[[#This Row],[Future-cost]]</f>
        <v>0</v>
      </c>
      <c r="Z235" s="47">
        <f>-(Table_Query_from_Mac10[[#This Row],[Incremental Sales]]+((Table_Query_from_Mac10[[#This Row],[Incremental Sales]]*-(SUM(Summary!$S$8:$S$9)))))*Summary!$S$18</f>
        <v>0</v>
      </c>
      <c r="AA235" s="47">
        <f>IFERROR(Table_Query_from_Mac10[[#This Row],[Incremental Cost]]/Table_Query_from_Mac10[[#This Row],[Incremental Sales]],0)</f>
        <v>0</v>
      </c>
      <c r="AB235" s="47">
        <f>IFERROR(Table_Query_from_Mac10[[#This Row],[TotalCostFuture]]/Table_Query_from_Mac10[[#This Row],[totalsalesFuture]],0)</f>
        <v>0.40161318368194027</v>
      </c>
      <c r="AN235" s="31">
        <v>32</v>
      </c>
      <c r="AO235">
        <f t="shared" si="6"/>
        <v>8</v>
      </c>
      <c r="AQ235" s="31">
        <v>54.76</v>
      </c>
      <c r="AR235">
        <f t="shared" si="7"/>
        <v>19.170000000000002</v>
      </c>
    </row>
    <row r="236" spans="1:44" x14ac:dyDescent="0.25">
      <c r="A236">
        <v>90022</v>
      </c>
      <c r="B236">
        <v>8</v>
      </c>
      <c r="C236" t="s">
        <v>55</v>
      </c>
      <c r="D236" t="s">
        <v>81</v>
      </c>
      <c r="E236">
        <v>3</v>
      </c>
      <c r="F236">
        <v>7.81</v>
      </c>
      <c r="G236">
        <v>21.1</v>
      </c>
      <c r="H236" s="1">
        <v>44839</v>
      </c>
      <c r="I236" s="20">
        <v>7</v>
      </c>
      <c r="J236" s="47">
        <f>Table_Query_from_Mac10[[#This Row],[unit_price]]-(Table_Query_from_Mac10[[#This Row],[unit_price]]*(Table_Query_from_Mac10[[#This Row],[discount_pct]]/100))</f>
        <v>19.623000000000001</v>
      </c>
      <c r="K236" s="47">
        <f>Table_Query_from_Mac10[[#This Row],[unit_cost]]</f>
        <v>7.81</v>
      </c>
      <c r="L236" s="47">
        <f>Table_Query_from_Mac10[[#This Row],[Live-cost]]*(1+Table_Query_from_Mac10[[#This Row],[CogsIncreasebyTYPE]])</f>
        <v>7.81</v>
      </c>
      <c r="M236" s="47">
        <f>Table_Query_from_Mac10[[#This Row],[Live-cost]]*Table_Query_from_Mac10[[#This Row],[qty_to_ship]]</f>
        <v>23.43</v>
      </c>
      <c r="N236" s="47">
        <f>IF(Table_Query_from_Mac10[[#This Row],[item_no]]="KDA",-Table_Query_from_Mac10[[#This Row],[unit_price]],Table_Query_from_Mac10[[#This Row],[Net Unit]]*Table_Query_from_Mac10[[#This Row],[qty_to_ship]])</f>
        <v>58.869</v>
      </c>
      <c r="O236" s="47">
        <f>SUMIFS(Summary!C:C,Summary!H:H,Table_Query_from_Mac10[[#This Row],[Juiceoc]])</f>
        <v>0</v>
      </c>
      <c r="P236" s="47">
        <f>SUMIFS(Summary!D:D,Summary!H:H,Table_Query_from_Mac10[[#This Row],[Juiceoc]])</f>
        <v>0</v>
      </c>
      <c r="Q236" s="47">
        <f>SUMIFS(Summary!E:E,Summary!H:H,Table_Query_from_Mac10[[#This Row],[Juiceoc]])</f>
        <v>0</v>
      </c>
      <c r="R236" s="47">
        <f>Table_Query_from_Mac10[[#This Row],[Net Unit]]*(1+Table_Query_from_Mac10[[#This Row],[PriceIncreasebyType]])</f>
        <v>19.623000000000001</v>
      </c>
      <c r="S236" s="47">
        <f>Table_Query_from_Mac10[[#This Row],[UnitPriceFuture]]*Table_Query_from_Mac10[[#This Row],[qtytoShipFuture]]</f>
        <v>58.869</v>
      </c>
      <c r="T236" s="47">
        <f>ROUND(Table_Query_from_Mac10[[#This Row],[qty_to_ship]]*(1+Table_Query_from_Mac10[[#This Row],[VolumeIncreasebyType]]),0)</f>
        <v>3</v>
      </c>
      <c r="U236" s="47">
        <f>Table_Query_from_Mac10[[#This Row],[qtytoShipFuture]]*Table_Query_from_Mac10[[#This Row],[Future-cost]]</f>
        <v>23.43</v>
      </c>
      <c r="V236" s="47">
        <f>Table_Query_from_Mac10[[#This Row],[qtytoShipFuture]]-Table_Query_from_Mac10[[#This Row],[qty_to_ship]]</f>
        <v>0</v>
      </c>
      <c r="W236" s="47">
        <f>Table_Query_from_Mac10[[#This Row],[UnitPriceFuture]]</f>
        <v>19.623000000000001</v>
      </c>
      <c r="X236" s="47">
        <f>Table_Query_from_Mac10[[#This Row],[Unit Increase]]*Table_Query_from_Mac10[[#This Row],[UnitPriceFuture]]</f>
        <v>0</v>
      </c>
      <c r="Y236" s="47">
        <f>Table_Query_from_Mac10[[#This Row],[Unit Increase]]*Table_Query_from_Mac10[[#This Row],[Future-cost]]</f>
        <v>0</v>
      </c>
      <c r="Z236" s="47">
        <f>-(Table_Query_from_Mac10[[#This Row],[Incremental Sales]]+((Table_Query_from_Mac10[[#This Row],[Incremental Sales]]*-(SUM(Summary!$S$8:$S$9)))))*Summary!$S$18</f>
        <v>0</v>
      </c>
      <c r="AA236" s="47">
        <f>IFERROR(Table_Query_from_Mac10[[#This Row],[Incremental Cost]]/Table_Query_from_Mac10[[#This Row],[Incremental Sales]],0)</f>
        <v>0</v>
      </c>
      <c r="AB236" s="47">
        <f>IFERROR(Table_Query_from_Mac10[[#This Row],[TotalCostFuture]]/Table_Query_from_Mac10[[#This Row],[totalsalesFuture]],0)</f>
        <v>0.39800234418794272</v>
      </c>
      <c r="AN236" s="30">
        <v>12</v>
      </c>
      <c r="AO236">
        <f t="shared" si="6"/>
        <v>3</v>
      </c>
      <c r="AQ236" s="30">
        <v>60.28</v>
      </c>
      <c r="AR236">
        <f t="shared" si="7"/>
        <v>21.1</v>
      </c>
    </row>
    <row r="237" spans="1:44" x14ac:dyDescent="0.25">
      <c r="A237">
        <v>90022</v>
      </c>
      <c r="B237">
        <v>9</v>
      </c>
      <c r="C237" t="s">
        <v>55</v>
      </c>
      <c r="D237" t="s">
        <v>81</v>
      </c>
      <c r="E237">
        <v>3</v>
      </c>
      <c r="F237">
        <v>8.64</v>
      </c>
      <c r="G237">
        <v>22.99</v>
      </c>
      <c r="H237" s="1">
        <v>44839</v>
      </c>
      <c r="I237" s="20">
        <v>7</v>
      </c>
      <c r="J237" s="47">
        <f>Table_Query_from_Mac10[[#This Row],[unit_price]]-(Table_Query_from_Mac10[[#This Row],[unit_price]]*(Table_Query_from_Mac10[[#This Row],[discount_pct]]/100))</f>
        <v>21.380699999999997</v>
      </c>
      <c r="K237" s="47">
        <f>Table_Query_from_Mac10[[#This Row],[unit_cost]]</f>
        <v>8.64</v>
      </c>
      <c r="L237" s="47">
        <f>Table_Query_from_Mac10[[#This Row],[Live-cost]]*(1+Table_Query_from_Mac10[[#This Row],[CogsIncreasebyTYPE]])</f>
        <v>8.64</v>
      </c>
      <c r="M237" s="47">
        <f>Table_Query_from_Mac10[[#This Row],[Live-cost]]*Table_Query_from_Mac10[[#This Row],[qty_to_ship]]</f>
        <v>25.92</v>
      </c>
      <c r="N237" s="47">
        <f>IF(Table_Query_from_Mac10[[#This Row],[item_no]]="KDA",-Table_Query_from_Mac10[[#This Row],[unit_price]],Table_Query_from_Mac10[[#This Row],[Net Unit]]*Table_Query_from_Mac10[[#This Row],[qty_to_ship]])</f>
        <v>64.142099999999999</v>
      </c>
      <c r="O237" s="47">
        <f>SUMIFS(Summary!C:C,Summary!H:H,Table_Query_from_Mac10[[#This Row],[Juiceoc]])</f>
        <v>0</v>
      </c>
      <c r="P237" s="47">
        <f>SUMIFS(Summary!D:D,Summary!H:H,Table_Query_from_Mac10[[#This Row],[Juiceoc]])</f>
        <v>0</v>
      </c>
      <c r="Q237" s="47">
        <f>SUMIFS(Summary!E:E,Summary!H:H,Table_Query_from_Mac10[[#This Row],[Juiceoc]])</f>
        <v>0</v>
      </c>
      <c r="R237" s="47">
        <f>Table_Query_from_Mac10[[#This Row],[Net Unit]]*(1+Table_Query_from_Mac10[[#This Row],[PriceIncreasebyType]])</f>
        <v>21.380699999999997</v>
      </c>
      <c r="S237" s="47">
        <f>Table_Query_from_Mac10[[#This Row],[UnitPriceFuture]]*Table_Query_from_Mac10[[#This Row],[qtytoShipFuture]]</f>
        <v>64.142099999999999</v>
      </c>
      <c r="T237" s="47">
        <f>ROUND(Table_Query_from_Mac10[[#This Row],[qty_to_ship]]*(1+Table_Query_from_Mac10[[#This Row],[VolumeIncreasebyType]]),0)</f>
        <v>3</v>
      </c>
      <c r="U237" s="47">
        <f>Table_Query_from_Mac10[[#This Row],[qtytoShipFuture]]*Table_Query_from_Mac10[[#This Row],[Future-cost]]</f>
        <v>25.92</v>
      </c>
      <c r="V237" s="47">
        <f>Table_Query_from_Mac10[[#This Row],[qtytoShipFuture]]-Table_Query_from_Mac10[[#This Row],[qty_to_ship]]</f>
        <v>0</v>
      </c>
      <c r="W237" s="47">
        <f>Table_Query_from_Mac10[[#This Row],[UnitPriceFuture]]</f>
        <v>21.380699999999997</v>
      </c>
      <c r="X237" s="47">
        <f>Table_Query_from_Mac10[[#This Row],[Unit Increase]]*Table_Query_from_Mac10[[#This Row],[UnitPriceFuture]]</f>
        <v>0</v>
      </c>
      <c r="Y237" s="47">
        <f>Table_Query_from_Mac10[[#This Row],[Unit Increase]]*Table_Query_from_Mac10[[#This Row],[Future-cost]]</f>
        <v>0</v>
      </c>
      <c r="Z237" s="47">
        <f>-(Table_Query_from_Mac10[[#This Row],[Incremental Sales]]+((Table_Query_from_Mac10[[#This Row],[Incremental Sales]]*-(SUM(Summary!$S$8:$S$9)))))*Summary!$S$18</f>
        <v>0</v>
      </c>
      <c r="AA237" s="47">
        <f>IFERROR(Table_Query_from_Mac10[[#This Row],[Incremental Cost]]/Table_Query_from_Mac10[[#This Row],[Incremental Sales]],0)</f>
        <v>0</v>
      </c>
      <c r="AB237" s="47">
        <f>IFERROR(Table_Query_from_Mac10[[#This Row],[TotalCostFuture]]/Table_Query_from_Mac10[[#This Row],[totalsalesFuture]],0)</f>
        <v>0.40410276557830194</v>
      </c>
      <c r="AN237" s="31">
        <v>12</v>
      </c>
      <c r="AO237">
        <f t="shared" si="6"/>
        <v>3</v>
      </c>
      <c r="AQ237" s="31">
        <v>65.680000000000007</v>
      </c>
      <c r="AR237">
        <f t="shared" si="7"/>
        <v>22.99</v>
      </c>
    </row>
    <row r="238" spans="1:44" x14ac:dyDescent="0.25">
      <c r="A238">
        <v>90023</v>
      </c>
      <c r="B238">
        <v>1</v>
      </c>
      <c r="C238" t="s">
        <v>55</v>
      </c>
      <c r="D238" t="s">
        <v>81</v>
      </c>
      <c r="E238">
        <v>12</v>
      </c>
      <c r="F238">
        <v>7.4</v>
      </c>
      <c r="G238">
        <v>19.77</v>
      </c>
      <c r="H238" s="1">
        <v>44837</v>
      </c>
      <c r="I238" s="20">
        <v>7</v>
      </c>
      <c r="J238" s="47">
        <f>Table_Query_from_Mac10[[#This Row],[unit_price]]-(Table_Query_from_Mac10[[#This Row],[unit_price]]*(Table_Query_from_Mac10[[#This Row],[discount_pct]]/100))</f>
        <v>18.386099999999999</v>
      </c>
      <c r="K238" s="47">
        <f>Table_Query_from_Mac10[[#This Row],[unit_cost]]</f>
        <v>7.4</v>
      </c>
      <c r="L238" s="47">
        <f>Table_Query_from_Mac10[[#This Row],[Live-cost]]*(1+Table_Query_from_Mac10[[#This Row],[CogsIncreasebyTYPE]])</f>
        <v>7.4</v>
      </c>
      <c r="M238" s="47">
        <f>Table_Query_from_Mac10[[#This Row],[Live-cost]]*Table_Query_from_Mac10[[#This Row],[qty_to_ship]]</f>
        <v>88.800000000000011</v>
      </c>
      <c r="N238" s="47">
        <f>IF(Table_Query_from_Mac10[[#This Row],[item_no]]="KDA",-Table_Query_from_Mac10[[#This Row],[unit_price]],Table_Query_from_Mac10[[#This Row],[Net Unit]]*Table_Query_from_Mac10[[#This Row],[qty_to_ship]])</f>
        <v>220.63319999999999</v>
      </c>
      <c r="O238" s="47">
        <f>SUMIFS(Summary!C:C,Summary!H:H,Table_Query_from_Mac10[[#This Row],[Juiceoc]])</f>
        <v>0</v>
      </c>
      <c r="P238" s="47">
        <f>SUMIFS(Summary!D:D,Summary!H:H,Table_Query_from_Mac10[[#This Row],[Juiceoc]])</f>
        <v>0</v>
      </c>
      <c r="Q238" s="47">
        <f>SUMIFS(Summary!E:E,Summary!H:H,Table_Query_from_Mac10[[#This Row],[Juiceoc]])</f>
        <v>0</v>
      </c>
      <c r="R238" s="47">
        <f>Table_Query_from_Mac10[[#This Row],[Net Unit]]*(1+Table_Query_from_Mac10[[#This Row],[PriceIncreasebyType]])</f>
        <v>18.386099999999999</v>
      </c>
      <c r="S238" s="47">
        <f>Table_Query_from_Mac10[[#This Row],[UnitPriceFuture]]*Table_Query_from_Mac10[[#This Row],[qtytoShipFuture]]</f>
        <v>220.63319999999999</v>
      </c>
      <c r="T238" s="47">
        <f>ROUND(Table_Query_from_Mac10[[#This Row],[qty_to_ship]]*(1+Table_Query_from_Mac10[[#This Row],[VolumeIncreasebyType]]),0)</f>
        <v>12</v>
      </c>
      <c r="U238" s="47">
        <f>Table_Query_from_Mac10[[#This Row],[qtytoShipFuture]]*Table_Query_from_Mac10[[#This Row],[Future-cost]]</f>
        <v>88.800000000000011</v>
      </c>
      <c r="V238" s="47">
        <f>Table_Query_from_Mac10[[#This Row],[qtytoShipFuture]]-Table_Query_from_Mac10[[#This Row],[qty_to_ship]]</f>
        <v>0</v>
      </c>
      <c r="W238" s="47">
        <f>Table_Query_from_Mac10[[#This Row],[UnitPriceFuture]]</f>
        <v>18.386099999999999</v>
      </c>
      <c r="X238" s="47">
        <f>Table_Query_from_Mac10[[#This Row],[Unit Increase]]*Table_Query_from_Mac10[[#This Row],[UnitPriceFuture]]</f>
        <v>0</v>
      </c>
      <c r="Y238" s="47">
        <f>Table_Query_from_Mac10[[#This Row],[Unit Increase]]*Table_Query_from_Mac10[[#This Row],[Future-cost]]</f>
        <v>0</v>
      </c>
      <c r="Z238" s="47">
        <f>-(Table_Query_from_Mac10[[#This Row],[Incremental Sales]]+((Table_Query_from_Mac10[[#This Row],[Incremental Sales]]*-(SUM(Summary!$S$8:$S$9)))))*Summary!$S$18</f>
        <v>0</v>
      </c>
      <c r="AA238" s="47">
        <f>IFERROR(Table_Query_from_Mac10[[#This Row],[Incremental Cost]]/Table_Query_from_Mac10[[#This Row],[Incremental Sales]],0)</f>
        <v>0</v>
      </c>
      <c r="AB238" s="47">
        <f>IFERROR(Table_Query_from_Mac10[[#This Row],[TotalCostFuture]]/Table_Query_from_Mac10[[#This Row],[totalsalesFuture]],0)</f>
        <v>0.40247795889285937</v>
      </c>
      <c r="AN238" s="30">
        <v>48</v>
      </c>
      <c r="AO238">
        <f t="shared" si="6"/>
        <v>12</v>
      </c>
      <c r="AQ238" s="30">
        <v>56.49</v>
      </c>
      <c r="AR238">
        <f t="shared" si="7"/>
        <v>19.77</v>
      </c>
    </row>
    <row r="239" spans="1:44" x14ac:dyDescent="0.25">
      <c r="A239">
        <v>90023</v>
      </c>
      <c r="B239">
        <v>2</v>
      </c>
      <c r="C239" t="s">
        <v>55</v>
      </c>
      <c r="D239" t="s">
        <v>81</v>
      </c>
      <c r="E239">
        <v>7</v>
      </c>
      <c r="F239">
        <v>4.53</v>
      </c>
      <c r="G239">
        <v>10.86</v>
      </c>
      <c r="H239" s="1">
        <v>44837</v>
      </c>
      <c r="I239" s="20">
        <v>7</v>
      </c>
      <c r="J239" s="47">
        <f>Table_Query_from_Mac10[[#This Row],[unit_price]]-(Table_Query_from_Mac10[[#This Row],[unit_price]]*(Table_Query_from_Mac10[[#This Row],[discount_pct]]/100))</f>
        <v>10.0998</v>
      </c>
      <c r="K239" s="47">
        <f>Table_Query_from_Mac10[[#This Row],[unit_cost]]</f>
        <v>4.53</v>
      </c>
      <c r="L239" s="47">
        <f>Table_Query_from_Mac10[[#This Row],[Live-cost]]*(1+Table_Query_from_Mac10[[#This Row],[CogsIncreasebyTYPE]])</f>
        <v>4.53</v>
      </c>
      <c r="M239" s="47">
        <f>Table_Query_from_Mac10[[#This Row],[Live-cost]]*Table_Query_from_Mac10[[#This Row],[qty_to_ship]]</f>
        <v>31.71</v>
      </c>
      <c r="N239" s="47">
        <f>IF(Table_Query_from_Mac10[[#This Row],[item_no]]="KDA",-Table_Query_from_Mac10[[#This Row],[unit_price]],Table_Query_from_Mac10[[#This Row],[Net Unit]]*Table_Query_from_Mac10[[#This Row],[qty_to_ship]])</f>
        <v>70.698599999999999</v>
      </c>
      <c r="O239" s="47">
        <f>SUMIFS(Summary!C:C,Summary!H:H,Table_Query_from_Mac10[[#This Row],[Juiceoc]])</f>
        <v>0</v>
      </c>
      <c r="P239" s="47">
        <f>SUMIFS(Summary!D:D,Summary!H:H,Table_Query_from_Mac10[[#This Row],[Juiceoc]])</f>
        <v>0</v>
      </c>
      <c r="Q239" s="47">
        <f>SUMIFS(Summary!E:E,Summary!H:H,Table_Query_from_Mac10[[#This Row],[Juiceoc]])</f>
        <v>0</v>
      </c>
      <c r="R239" s="47">
        <f>Table_Query_from_Mac10[[#This Row],[Net Unit]]*(1+Table_Query_from_Mac10[[#This Row],[PriceIncreasebyType]])</f>
        <v>10.0998</v>
      </c>
      <c r="S239" s="47">
        <f>Table_Query_from_Mac10[[#This Row],[UnitPriceFuture]]*Table_Query_from_Mac10[[#This Row],[qtytoShipFuture]]</f>
        <v>70.698599999999999</v>
      </c>
      <c r="T239" s="47">
        <f>ROUND(Table_Query_from_Mac10[[#This Row],[qty_to_ship]]*(1+Table_Query_from_Mac10[[#This Row],[VolumeIncreasebyType]]),0)</f>
        <v>7</v>
      </c>
      <c r="U239" s="47">
        <f>Table_Query_from_Mac10[[#This Row],[qtytoShipFuture]]*Table_Query_from_Mac10[[#This Row],[Future-cost]]</f>
        <v>31.71</v>
      </c>
      <c r="V239" s="47">
        <f>Table_Query_from_Mac10[[#This Row],[qtytoShipFuture]]-Table_Query_from_Mac10[[#This Row],[qty_to_ship]]</f>
        <v>0</v>
      </c>
      <c r="W239" s="47">
        <f>Table_Query_from_Mac10[[#This Row],[UnitPriceFuture]]</f>
        <v>10.0998</v>
      </c>
      <c r="X239" s="47">
        <f>Table_Query_from_Mac10[[#This Row],[Unit Increase]]*Table_Query_from_Mac10[[#This Row],[UnitPriceFuture]]</f>
        <v>0</v>
      </c>
      <c r="Y239" s="47">
        <f>Table_Query_from_Mac10[[#This Row],[Unit Increase]]*Table_Query_from_Mac10[[#This Row],[Future-cost]]</f>
        <v>0</v>
      </c>
      <c r="Z239" s="47">
        <f>-(Table_Query_from_Mac10[[#This Row],[Incremental Sales]]+((Table_Query_from_Mac10[[#This Row],[Incremental Sales]]*-(SUM(Summary!$S$8:$S$9)))))*Summary!$S$18</f>
        <v>0</v>
      </c>
      <c r="AA239" s="47">
        <f>IFERROR(Table_Query_from_Mac10[[#This Row],[Incremental Cost]]/Table_Query_from_Mac10[[#This Row],[Incremental Sales]],0)</f>
        <v>0</v>
      </c>
      <c r="AB239" s="47">
        <f>IFERROR(Table_Query_from_Mac10[[#This Row],[TotalCostFuture]]/Table_Query_from_Mac10[[#This Row],[totalsalesFuture]],0)</f>
        <v>0.44852373314323057</v>
      </c>
      <c r="AN239" s="31">
        <v>25</v>
      </c>
      <c r="AO239">
        <f t="shared" si="6"/>
        <v>7</v>
      </c>
      <c r="AQ239" s="31">
        <v>31.03</v>
      </c>
      <c r="AR239">
        <f t="shared" si="7"/>
        <v>10.86</v>
      </c>
    </row>
    <row r="240" spans="1:44" x14ac:dyDescent="0.25">
      <c r="A240">
        <v>90023</v>
      </c>
      <c r="B240">
        <v>3</v>
      </c>
      <c r="C240" t="s">
        <v>55</v>
      </c>
      <c r="D240" t="s">
        <v>81</v>
      </c>
      <c r="E240">
        <v>7</v>
      </c>
      <c r="F240">
        <v>4.8499999999999996</v>
      </c>
      <c r="G240">
        <v>12.21</v>
      </c>
      <c r="H240" s="1">
        <v>44837</v>
      </c>
      <c r="I240" s="20">
        <v>7</v>
      </c>
      <c r="J240" s="47">
        <f>Table_Query_from_Mac10[[#This Row],[unit_price]]-(Table_Query_from_Mac10[[#This Row],[unit_price]]*(Table_Query_from_Mac10[[#This Row],[discount_pct]]/100))</f>
        <v>11.355300000000002</v>
      </c>
      <c r="K240" s="47">
        <f>Table_Query_from_Mac10[[#This Row],[unit_cost]]</f>
        <v>4.8499999999999996</v>
      </c>
      <c r="L240" s="47">
        <f>Table_Query_from_Mac10[[#This Row],[Live-cost]]*(1+Table_Query_from_Mac10[[#This Row],[CogsIncreasebyTYPE]])</f>
        <v>4.8499999999999996</v>
      </c>
      <c r="M240" s="47">
        <f>Table_Query_from_Mac10[[#This Row],[Live-cost]]*Table_Query_from_Mac10[[#This Row],[qty_to_ship]]</f>
        <v>33.949999999999996</v>
      </c>
      <c r="N240" s="47">
        <f>IF(Table_Query_from_Mac10[[#This Row],[item_no]]="KDA",-Table_Query_from_Mac10[[#This Row],[unit_price]],Table_Query_from_Mac10[[#This Row],[Net Unit]]*Table_Query_from_Mac10[[#This Row],[qty_to_ship]])</f>
        <v>79.487100000000012</v>
      </c>
      <c r="O240" s="47">
        <f>SUMIFS(Summary!C:C,Summary!H:H,Table_Query_from_Mac10[[#This Row],[Juiceoc]])</f>
        <v>0</v>
      </c>
      <c r="P240" s="47">
        <f>SUMIFS(Summary!D:D,Summary!H:H,Table_Query_from_Mac10[[#This Row],[Juiceoc]])</f>
        <v>0</v>
      </c>
      <c r="Q240" s="47">
        <f>SUMIFS(Summary!E:E,Summary!H:H,Table_Query_from_Mac10[[#This Row],[Juiceoc]])</f>
        <v>0</v>
      </c>
      <c r="R240" s="47">
        <f>Table_Query_from_Mac10[[#This Row],[Net Unit]]*(1+Table_Query_from_Mac10[[#This Row],[PriceIncreasebyType]])</f>
        <v>11.355300000000002</v>
      </c>
      <c r="S240" s="47">
        <f>Table_Query_from_Mac10[[#This Row],[UnitPriceFuture]]*Table_Query_from_Mac10[[#This Row],[qtytoShipFuture]]</f>
        <v>79.487100000000012</v>
      </c>
      <c r="T240" s="47">
        <f>ROUND(Table_Query_from_Mac10[[#This Row],[qty_to_ship]]*(1+Table_Query_from_Mac10[[#This Row],[VolumeIncreasebyType]]),0)</f>
        <v>7</v>
      </c>
      <c r="U240" s="47">
        <f>Table_Query_from_Mac10[[#This Row],[qtytoShipFuture]]*Table_Query_from_Mac10[[#This Row],[Future-cost]]</f>
        <v>33.949999999999996</v>
      </c>
      <c r="V240" s="47">
        <f>Table_Query_from_Mac10[[#This Row],[qtytoShipFuture]]-Table_Query_from_Mac10[[#This Row],[qty_to_ship]]</f>
        <v>0</v>
      </c>
      <c r="W240" s="47">
        <f>Table_Query_from_Mac10[[#This Row],[UnitPriceFuture]]</f>
        <v>11.355300000000002</v>
      </c>
      <c r="X240" s="47">
        <f>Table_Query_from_Mac10[[#This Row],[Unit Increase]]*Table_Query_from_Mac10[[#This Row],[UnitPriceFuture]]</f>
        <v>0</v>
      </c>
      <c r="Y240" s="47">
        <f>Table_Query_from_Mac10[[#This Row],[Unit Increase]]*Table_Query_from_Mac10[[#This Row],[Future-cost]]</f>
        <v>0</v>
      </c>
      <c r="Z240" s="47">
        <f>-(Table_Query_from_Mac10[[#This Row],[Incremental Sales]]+((Table_Query_from_Mac10[[#This Row],[Incremental Sales]]*-(SUM(Summary!$S$8:$S$9)))))*Summary!$S$18</f>
        <v>0</v>
      </c>
      <c r="AA240" s="47">
        <f>IFERROR(Table_Query_from_Mac10[[#This Row],[Incremental Cost]]/Table_Query_from_Mac10[[#This Row],[Incremental Sales]],0)</f>
        <v>0</v>
      </c>
      <c r="AB240" s="47">
        <f>IFERROR(Table_Query_from_Mac10[[#This Row],[TotalCostFuture]]/Table_Query_from_Mac10[[#This Row],[totalsalesFuture]],0)</f>
        <v>0.42711333033913668</v>
      </c>
      <c r="AN240" s="30">
        <v>25</v>
      </c>
      <c r="AO240">
        <f t="shared" si="6"/>
        <v>7</v>
      </c>
      <c r="AQ240" s="30">
        <v>34.89</v>
      </c>
      <c r="AR240">
        <f t="shared" si="7"/>
        <v>12.21</v>
      </c>
    </row>
    <row r="241" spans="1:44" x14ac:dyDescent="0.25">
      <c r="A241">
        <v>90023</v>
      </c>
      <c r="B241">
        <v>4</v>
      </c>
      <c r="C241" t="s">
        <v>55</v>
      </c>
      <c r="D241" t="s">
        <v>81</v>
      </c>
      <c r="E241">
        <v>5</v>
      </c>
      <c r="F241">
        <v>5.31</v>
      </c>
      <c r="G241">
        <v>13.35</v>
      </c>
      <c r="H241" s="1">
        <v>44837</v>
      </c>
      <c r="I241" s="20">
        <v>7</v>
      </c>
      <c r="J241" s="47">
        <f>Table_Query_from_Mac10[[#This Row],[unit_price]]-(Table_Query_from_Mac10[[#This Row],[unit_price]]*(Table_Query_from_Mac10[[#This Row],[discount_pct]]/100))</f>
        <v>12.4155</v>
      </c>
      <c r="K241" s="47">
        <f>Table_Query_from_Mac10[[#This Row],[unit_cost]]</f>
        <v>5.31</v>
      </c>
      <c r="L241" s="47">
        <f>Table_Query_from_Mac10[[#This Row],[Live-cost]]*(1+Table_Query_from_Mac10[[#This Row],[CogsIncreasebyTYPE]])</f>
        <v>5.31</v>
      </c>
      <c r="M241" s="47">
        <f>Table_Query_from_Mac10[[#This Row],[Live-cost]]*Table_Query_from_Mac10[[#This Row],[qty_to_ship]]</f>
        <v>26.549999999999997</v>
      </c>
      <c r="N241" s="47">
        <f>IF(Table_Query_from_Mac10[[#This Row],[item_no]]="KDA",-Table_Query_from_Mac10[[#This Row],[unit_price]],Table_Query_from_Mac10[[#This Row],[Net Unit]]*Table_Query_from_Mac10[[#This Row],[qty_to_ship]])</f>
        <v>62.077500000000001</v>
      </c>
      <c r="O241" s="47">
        <f>SUMIFS(Summary!C:C,Summary!H:H,Table_Query_from_Mac10[[#This Row],[Juiceoc]])</f>
        <v>0</v>
      </c>
      <c r="P241" s="47">
        <f>SUMIFS(Summary!D:D,Summary!H:H,Table_Query_from_Mac10[[#This Row],[Juiceoc]])</f>
        <v>0</v>
      </c>
      <c r="Q241" s="47">
        <f>SUMIFS(Summary!E:E,Summary!H:H,Table_Query_from_Mac10[[#This Row],[Juiceoc]])</f>
        <v>0</v>
      </c>
      <c r="R241" s="47">
        <f>Table_Query_from_Mac10[[#This Row],[Net Unit]]*(1+Table_Query_from_Mac10[[#This Row],[PriceIncreasebyType]])</f>
        <v>12.4155</v>
      </c>
      <c r="S241" s="47">
        <f>Table_Query_from_Mac10[[#This Row],[UnitPriceFuture]]*Table_Query_from_Mac10[[#This Row],[qtytoShipFuture]]</f>
        <v>62.077500000000001</v>
      </c>
      <c r="T241" s="47">
        <f>ROUND(Table_Query_from_Mac10[[#This Row],[qty_to_ship]]*(1+Table_Query_from_Mac10[[#This Row],[VolumeIncreasebyType]]),0)</f>
        <v>5</v>
      </c>
      <c r="U241" s="47">
        <f>Table_Query_from_Mac10[[#This Row],[qtytoShipFuture]]*Table_Query_from_Mac10[[#This Row],[Future-cost]]</f>
        <v>26.549999999999997</v>
      </c>
      <c r="V241" s="47">
        <f>Table_Query_from_Mac10[[#This Row],[qtytoShipFuture]]-Table_Query_from_Mac10[[#This Row],[qty_to_ship]]</f>
        <v>0</v>
      </c>
      <c r="W241" s="47">
        <f>Table_Query_from_Mac10[[#This Row],[UnitPriceFuture]]</f>
        <v>12.4155</v>
      </c>
      <c r="X241" s="47">
        <f>Table_Query_from_Mac10[[#This Row],[Unit Increase]]*Table_Query_from_Mac10[[#This Row],[UnitPriceFuture]]</f>
        <v>0</v>
      </c>
      <c r="Y241" s="47">
        <f>Table_Query_from_Mac10[[#This Row],[Unit Increase]]*Table_Query_from_Mac10[[#This Row],[Future-cost]]</f>
        <v>0</v>
      </c>
      <c r="Z241" s="47">
        <f>-(Table_Query_from_Mac10[[#This Row],[Incremental Sales]]+((Table_Query_from_Mac10[[#This Row],[Incremental Sales]]*-(SUM(Summary!$S$8:$S$9)))))*Summary!$S$18</f>
        <v>0</v>
      </c>
      <c r="AA241" s="47">
        <f>IFERROR(Table_Query_from_Mac10[[#This Row],[Incremental Cost]]/Table_Query_from_Mac10[[#This Row],[Incremental Sales]],0)</f>
        <v>0</v>
      </c>
      <c r="AB241" s="47">
        <f>IFERROR(Table_Query_from_Mac10[[#This Row],[TotalCostFuture]]/Table_Query_from_Mac10[[#This Row],[totalsalesFuture]],0)</f>
        <v>0.42769119246103654</v>
      </c>
      <c r="AN241" s="31">
        <v>20</v>
      </c>
      <c r="AO241">
        <f t="shared" si="6"/>
        <v>5</v>
      </c>
      <c r="AQ241" s="31">
        <v>38.130000000000003</v>
      </c>
      <c r="AR241">
        <f t="shared" si="7"/>
        <v>13.35</v>
      </c>
    </row>
    <row r="242" spans="1:44" x14ac:dyDescent="0.25">
      <c r="A242">
        <v>90023</v>
      </c>
      <c r="B242">
        <v>5</v>
      </c>
      <c r="C242" t="s">
        <v>55</v>
      </c>
      <c r="D242" t="s">
        <v>81</v>
      </c>
      <c r="E242">
        <v>8</v>
      </c>
      <c r="F242">
        <v>5.81</v>
      </c>
      <c r="G242">
        <v>14.47</v>
      </c>
      <c r="H242" s="1">
        <v>44837</v>
      </c>
      <c r="I242" s="20">
        <v>7</v>
      </c>
      <c r="J242" s="47">
        <f>Table_Query_from_Mac10[[#This Row],[unit_price]]-(Table_Query_from_Mac10[[#This Row],[unit_price]]*(Table_Query_from_Mac10[[#This Row],[discount_pct]]/100))</f>
        <v>13.457100000000001</v>
      </c>
      <c r="K242" s="47">
        <f>Table_Query_from_Mac10[[#This Row],[unit_cost]]</f>
        <v>5.81</v>
      </c>
      <c r="L242" s="47">
        <f>Table_Query_from_Mac10[[#This Row],[Live-cost]]*(1+Table_Query_from_Mac10[[#This Row],[CogsIncreasebyTYPE]])</f>
        <v>5.81</v>
      </c>
      <c r="M242" s="47">
        <f>Table_Query_from_Mac10[[#This Row],[Live-cost]]*Table_Query_from_Mac10[[#This Row],[qty_to_ship]]</f>
        <v>46.48</v>
      </c>
      <c r="N242" s="47">
        <f>IF(Table_Query_from_Mac10[[#This Row],[item_no]]="KDA",-Table_Query_from_Mac10[[#This Row],[unit_price]],Table_Query_from_Mac10[[#This Row],[Net Unit]]*Table_Query_from_Mac10[[#This Row],[qty_to_ship]])</f>
        <v>107.6568</v>
      </c>
      <c r="O242" s="47">
        <f>SUMIFS(Summary!C:C,Summary!H:H,Table_Query_from_Mac10[[#This Row],[Juiceoc]])</f>
        <v>0</v>
      </c>
      <c r="P242" s="47">
        <f>SUMIFS(Summary!D:D,Summary!H:H,Table_Query_from_Mac10[[#This Row],[Juiceoc]])</f>
        <v>0</v>
      </c>
      <c r="Q242" s="47">
        <f>SUMIFS(Summary!E:E,Summary!H:H,Table_Query_from_Mac10[[#This Row],[Juiceoc]])</f>
        <v>0</v>
      </c>
      <c r="R242" s="47">
        <f>Table_Query_from_Mac10[[#This Row],[Net Unit]]*(1+Table_Query_from_Mac10[[#This Row],[PriceIncreasebyType]])</f>
        <v>13.457100000000001</v>
      </c>
      <c r="S242" s="47">
        <f>Table_Query_from_Mac10[[#This Row],[UnitPriceFuture]]*Table_Query_from_Mac10[[#This Row],[qtytoShipFuture]]</f>
        <v>107.6568</v>
      </c>
      <c r="T242" s="47">
        <f>ROUND(Table_Query_from_Mac10[[#This Row],[qty_to_ship]]*(1+Table_Query_from_Mac10[[#This Row],[VolumeIncreasebyType]]),0)</f>
        <v>8</v>
      </c>
      <c r="U242" s="47">
        <f>Table_Query_from_Mac10[[#This Row],[qtytoShipFuture]]*Table_Query_from_Mac10[[#This Row],[Future-cost]]</f>
        <v>46.48</v>
      </c>
      <c r="V242" s="47">
        <f>Table_Query_from_Mac10[[#This Row],[qtytoShipFuture]]-Table_Query_from_Mac10[[#This Row],[qty_to_ship]]</f>
        <v>0</v>
      </c>
      <c r="W242" s="47">
        <f>Table_Query_from_Mac10[[#This Row],[UnitPriceFuture]]</f>
        <v>13.457100000000001</v>
      </c>
      <c r="X242" s="47">
        <f>Table_Query_from_Mac10[[#This Row],[Unit Increase]]*Table_Query_from_Mac10[[#This Row],[UnitPriceFuture]]</f>
        <v>0</v>
      </c>
      <c r="Y242" s="47">
        <f>Table_Query_from_Mac10[[#This Row],[Unit Increase]]*Table_Query_from_Mac10[[#This Row],[Future-cost]]</f>
        <v>0</v>
      </c>
      <c r="Z242" s="47">
        <f>-(Table_Query_from_Mac10[[#This Row],[Incremental Sales]]+((Table_Query_from_Mac10[[#This Row],[Incremental Sales]]*-(SUM(Summary!$S$8:$S$9)))))*Summary!$S$18</f>
        <v>0</v>
      </c>
      <c r="AA242" s="47">
        <f>IFERROR(Table_Query_from_Mac10[[#This Row],[Incremental Cost]]/Table_Query_from_Mac10[[#This Row],[Incremental Sales]],0)</f>
        <v>0</v>
      </c>
      <c r="AB242" s="47">
        <f>IFERROR(Table_Query_from_Mac10[[#This Row],[TotalCostFuture]]/Table_Query_from_Mac10[[#This Row],[totalsalesFuture]],0)</f>
        <v>0.43174235162107732</v>
      </c>
      <c r="AN242" s="30">
        <v>32</v>
      </c>
      <c r="AO242">
        <f t="shared" si="6"/>
        <v>8</v>
      </c>
      <c r="AQ242" s="30">
        <v>41.35</v>
      </c>
      <c r="AR242">
        <f t="shared" si="7"/>
        <v>14.47</v>
      </c>
    </row>
    <row r="243" spans="1:44" x14ac:dyDescent="0.25">
      <c r="A243">
        <v>90023</v>
      </c>
      <c r="B243">
        <v>6</v>
      </c>
      <c r="C243" t="s">
        <v>55</v>
      </c>
      <c r="D243" t="s">
        <v>81</v>
      </c>
      <c r="E243">
        <v>6</v>
      </c>
      <c r="F243">
        <v>7.17</v>
      </c>
      <c r="G243">
        <v>18.14</v>
      </c>
      <c r="H243" s="1">
        <v>44837</v>
      </c>
      <c r="I243" s="20">
        <v>7</v>
      </c>
      <c r="J243" s="47">
        <f>Table_Query_from_Mac10[[#This Row],[unit_price]]-(Table_Query_from_Mac10[[#This Row],[unit_price]]*(Table_Query_from_Mac10[[#This Row],[discount_pct]]/100))</f>
        <v>16.870200000000001</v>
      </c>
      <c r="K243" s="47">
        <f>Table_Query_from_Mac10[[#This Row],[unit_cost]]</f>
        <v>7.17</v>
      </c>
      <c r="L243" s="47">
        <f>Table_Query_from_Mac10[[#This Row],[Live-cost]]*(1+Table_Query_from_Mac10[[#This Row],[CogsIncreasebyTYPE]])</f>
        <v>7.17</v>
      </c>
      <c r="M243" s="47">
        <f>Table_Query_from_Mac10[[#This Row],[Live-cost]]*Table_Query_from_Mac10[[#This Row],[qty_to_ship]]</f>
        <v>43.019999999999996</v>
      </c>
      <c r="N243" s="47">
        <f>IF(Table_Query_from_Mac10[[#This Row],[item_no]]="KDA",-Table_Query_from_Mac10[[#This Row],[unit_price]],Table_Query_from_Mac10[[#This Row],[Net Unit]]*Table_Query_from_Mac10[[#This Row],[qty_to_ship]])</f>
        <v>101.22120000000001</v>
      </c>
      <c r="O243" s="47">
        <f>SUMIFS(Summary!C:C,Summary!H:H,Table_Query_from_Mac10[[#This Row],[Juiceoc]])</f>
        <v>0</v>
      </c>
      <c r="P243" s="47">
        <f>SUMIFS(Summary!D:D,Summary!H:H,Table_Query_from_Mac10[[#This Row],[Juiceoc]])</f>
        <v>0</v>
      </c>
      <c r="Q243" s="47">
        <f>SUMIFS(Summary!E:E,Summary!H:H,Table_Query_from_Mac10[[#This Row],[Juiceoc]])</f>
        <v>0</v>
      </c>
      <c r="R243" s="47">
        <f>Table_Query_from_Mac10[[#This Row],[Net Unit]]*(1+Table_Query_from_Mac10[[#This Row],[PriceIncreasebyType]])</f>
        <v>16.870200000000001</v>
      </c>
      <c r="S243" s="47">
        <f>Table_Query_from_Mac10[[#This Row],[UnitPriceFuture]]*Table_Query_from_Mac10[[#This Row],[qtytoShipFuture]]</f>
        <v>101.22120000000001</v>
      </c>
      <c r="T243" s="47">
        <f>ROUND(Table_Query_from_Mac10[[#This Row],[qty_to_ship]]*(1+Table_Query_from_Mac10[[#This Row],[VolumeIncreasebyType]]),0)</f>
        <v>6</v>
      </c>
      <c r="U243" s="47">
        <f>Table_Query_from_Mac10[[#This Row],[qtytoShipFuture]]*Table_Query_from_Mac10[[#This Row],[Future-cost]]</f>
        <v>43.019999999999996</v>
      </c>
      <c r="V243" s="47">
        <f>Table_Query_from_Mac10[[#This Row],[qtytoShipFuture]]-Table_Query_from_Mac10[[#This Row],[qty_to_ship]]</f>
        <v>0</v>
      </c>
      <c r="W243" s="47">
        <f>Table_Query_from_Mac10[[#This Row],[UnitPriceFuture]]</f>
        <v>16.870200000000001</v>
      </c>
      <c r="X243" s="47">
        <f>Table_Query_from_Mac10[[#This Row],[Unit Increase]]*Table_Query_from_Mac10[[#This Row],[UnitPriceFuture]]</f>
        <v>0</v>
      </c>
      <c r="Y243" s="47">
        <f>Table_Query_from_Mac10[[#This Row],[Unit Increase]]*Table_Query_from_Mac10[[#This Row],[Future-cost]]</f>
        <v>0</v>
      </c>
      <c r="Z243" s="47">
        <f>-(Table_Query_from_Mac10[[#This Row],[Incremental Sales]]+((Table_Query_from_Mac10[[#This Row],[Incremental Sales]]*-(SUM(Summary!$S$8:$S$9)))))*Summary!$S$18</f>
        <v>0</v>
      </c>
      <c r="AA243" s="47">
        <f>IFERROR(Table_Query_from_Mac10[[#This Row],[Incremental Cost]]/Table_Query_from_Mac10[[#This Row],[Incremental Sales]],0)</f>
        <v>0</v>
      </c>
      <c r="AB243" s="47">
        <f>IFERROR(Table_Query_from_Mac10[[#This Row],[TotalCostFuture]]/Table_Query_from_Mac10[[#This Row],[totalsalesFuture]],0)</f>
        <v>0.4250097805598036</v>
      </c>
      <c r="AN243" s="31">
        <v>24</v>
      </c>
      <c r="AO243">
        <f t="shared" si="6"/>
        <v>6</v>
      </c>
      <c r="AQ243" s="31">
        <v>51.84</v>
      </c>
      <c r="AR243">
        <f t="shared" si="7"/>
        <v>18.14</v>
      </c>
    </row>
    <row r="244" spans="1:44" x14ac:dyDescent="0.25">
      <c r="A244">
        <v>90023</v>
      </c>
      <c r="B244">
        <v>7</v>
      </c>
      <c r="C244" t="s">
        <v>55</v>
      </c>
      <c r="D244" t="s">
        <v>81</v>
      </c>
      <c r="E244">
        <v>3</v>
      </c>
      <c r="F244">
        <v>11.84</v>
      </c>
      <c r="G244">
        <v>31.43</v>
      </c>
      <c r="H244" s="1">
        <v>44837</v>
      </c>
      <c r="I244" s="20">
        <v>7</v>
      </c>
      <c r="J244" s="47">
        <f>Table_Query_from_Mac10[[#This Row],[unit_price]]-(Table_Query_from_Mac10[[#This Row],[unit_price]]*(Table_Query_from_Mac10[[#This Row],[discount_pct]]/100))</f>
        <v>29.229900000000001</v>
      </c>
      <c r="K244" s="47">
        <f>Table_Query_from_Mac10[[#This Row],[unit_cost]]</f>
        <v>11.84</v>
      </c>
      <c r="L244" s="47">
        <f>Table_Query_from_Mac10[[#This Row],[Live-cost]]*(1+Table_Query_from_Mac10[[#This Row],[CogsIncreasebyTYPE]])</f>
        <v>11.84</v>
      </c>
      <c r="M244" s="47">
        <f>Table_Query_from_Mac10[[#This Row],[Live-cost]]*Table_Query_from_Mac10[[#This Row],[qty_to_ship]]</f>
        <v>35.519999999999996</v>
      </c>
      <c r="N244" s="47">
        <f>IF(Table_Query_from_Mac10[[#This Row],[item_no]]="KDA",-Table_Query_from_Mac10[[#This Row],[unit_price]],Table_Query_from_Mac10[[#This Row],[Net Unit]]*Table_Query_from_Mac10[[#This Row],[qty_to_ship]])</f>
        <v>87.689700000000002</v>
      </c>
      <c r="O244" s="47">
        <f>SUMIFS(Summary!C:C,Summary!H:H,Table_Query_from_Mac10[[#This Row],[Juiceoc]])</f>
        <v>0</v>
      </c>
      <c r="P244" s="47">
        <f>SUMIFS(Summary!D:D,Summary!H:H,Table_Query_from_Mac10[[#This Row],[Juiceoc]])</f>
        <v>0</v>
      </c>
      <c r="Q244" s="47">
        <f>SUMIFS(Summary!E:E,Summary!H:H,Table_Query_from_Mac10[[#This Row],[Juiceoc]])</f>
        <v>0</v>
      </c>
      <c r="R244" s="47">
        <f>Table_Query_from_Mac10[[#This Row],[Net Unit]]*(1+Table_Query_from_Mac10[[#This Row],[PriceIncreasebyType]])</f>
        <v>29.229900000000001</v>
      </c>
      <c r="S244" s="47">
        <f>Table_Query_from_Mac10[[#This Row],[UnitPriceFuture]]*Table_Query_from_Mac10[[#This Row],[qtytoShipFuture]]</f>
        <v>87.689700000000002</v>
      </c>
      <c r="T244" s="47">
        <f>ROUND(Table_Query_from_Mac10[[#This Row],[qty_to_ship]]*(1+Table_Query_from_Mac10[[#This Row],[VolumeIncreasebyType]]),0)</f>
        <v>3</v>
      </c>
      <c r="U244" s="47">
        <f>Table_Query_from_Mac10[[#This Row],[qtytoShipFuture]]*Table_Query_from_Mac10[[#This Row],[Future-cost]]</f>
        <v>35.519999999999996</v>
      </c>
      <c r="V244" s="47">
        <f>Table_Query_from_Mac10[[#This Row],[qtytoShipFuture]]-Table_Query_from_Mac10[[#This Row],[qty_to_ship]]</f>
        <v>0</v>
      </c>
      <c r="W244" s="47">
        <f>Table_Query_from_Mac10[[#This Row],[UnitPriceFuture]]</f>
        <v>29.229900000000001</v>
      </c>
      <c r="X244" s="47">
        <f>Table_Query_from_Mac10[[#This Row],[Unit Increase]]*Table_Query_from_Mac10[[#This Row],[UnitPriceFuture]]</f>
        <v>0</v>
      </c>
      <c r="Y244" s="47">
        <f>Table_Query_from_Mac10[[#This Row],[Unit Increase]]*Table_Query_from_Mac10[[#This Row],[Future-cost]]</f>
        <v>0</v>
      </c>
      <c r="Z244" s="47">
        <f>-(Table_Query_from_Mac10[[#This Row],[Incremental Sales]]+((Table_Query_from_Mac10[[#This Row],[Incremental Sales]]*-(SUM(Summary!$S$8:$S$9)))))*Summary!$S$18</f>
        <v>0</v>
      </c>
      <c r="AA244" s="47">
        <f>IFERROR(Table_Query_from_Mac10[[#This Row],[Incremental Cost]]/Table_Query_from_Mac10[[#This Row],[Incremental Sales]],0)</f>
        <v>0</v>
      </c>
      <c r="AB244" s="47">
        <f>IFERROR(Table_Query_from_Mac10[[#This Row],[TotalCostFuture]]/Table_Query_from_Mac10[[#This Row],[totalsalesFuture]],0)</f>
        <v>0.4050646769232874</v>
      </c>
      <c r="AN244" s="30">
        <v>12</v>
      </c>
      <c r="AO244">
        <f t="shared" si="6"/>
        <v>3</v>
      </c>
      <c r="AQ244" s="30">
        <v>89.8</v>
      </c>
      <c r="AR244">
        <f t="shared" si="7"/>
        <v>31.43</v>
      </c>
    </row>
    <row r="245" spans="1:44" x14ac:dyDescent="0.25">
      <c r="A245">
        <v>90023</v>
      </c>
      <c r="B245">
        <v>8</v>
      </c>
      <c r="C245" t="s">
        <v>55</v>
      </c>
      <c r="D245" t="s">
        <v>81</v>
      </c>
      <c r="E245">
        <v>2</v>
      </c>
      <c r="F245">
        <v>13.68</v>
      </c>
      <c r="G245">
        <v>36.54</v>
      </c>
      <c r="H245" s="1">
        <v>44837</v>
      </c>
      <c r="I245" s="20">
        <v>7</v>
      </c>
      <c r="J245" s="47">
        <f>Table_Query_from_Mac10[[#This Row],[unit_price]]-(Table_Query_from_Mac10[[#This Row],[unit_price]]*(Table_Query_from_Mac10[[#This Row],[discount_pct]]/100))</f>
        <v>33.982199999999999</v>
      </c>
      <c r="K245" s="47">
        <f>Table_Query_from_Mac10[[#This Row],[unit_cost]]</f>
        <v>13.68</v>
      </c>
      <c r="L245" s="47">
        <f>Table_Query_from_Mac10[[#This Row],[Live-cost]]*(1+Table_Query_from_Mac10[[#This Row],[CogsIncreasebyTYPE]])</f>
        <v>13.68</v>
      </c>
      <c r="M245" s="47">
        <f>Table_Query_from_Mac10[[#This Row],[Live-cost]]*Table_Query_from_Mac10[[#This Row],[qty_to_ship]]</f>
        <v>27.36</v>
      </c>
      <c r="N245" s="47">
        <f>IF(Table_Query_from_Mac10[[#This Row],[item_no]]="KDA",-Table_Query_from_Mac10[[#This Row],[unit_price]],Table_Query_from_Mac10[[#This Row],[Net Unit]]*Table_Query_from_Mac10[[#This Row],[qty_to_ship]])</f>
        <v>67.964399999999998</v>
      </c>
      <c r="O245" s="47">
        <f>SUMIFS(Summary!C:C,Summary!H:H,Table_Query_from_Mac10[[#This Row],[Juiceoc]])</f>
        <v>0</v>
      </c>
      <c r="P245" s="47">
        <f>SUMIFS(Summary!D:D,Summary!H:H,Table_Query_from_Mac10[[#This Row],[Juiceoc]])</f>
        <v>0</v>
      </c>
      <c r="Q245" s="47">
        <f>SUMIFS(Summary!E:E,Summary!H:H,Table_Query_from_Mac10[[#This Row],[Juiceoc]])</f>
        <v>0</v>
      </c>
      <c r="R245" s="47">
        <f>Table_Query_from_Mac10[[#This Row],[Net Unit]]*(1+Table_Query_from_Mac10[[#This Row],[PriceIncreasebyType]])</f>
        <v>33.982199999999999</v>
      </c>
      <c r="S245" s="47">
        <f>Table_Query_from_Mac10[[#This Row],[UnitPriceFuture]]*Table_Query_from_Mac10[[#This Row],[qtytoShipFuture]]</f>
        <v>67.964399999999998</v>
      </c>
      <c r="T245" s="47">
        <f>ROUND(Table_Query_from_Mac10[[#This Row],[qty_to_ship]]*(1+Table_Query_from_Mac10[[#This Row],[VolumeIncreasebyType]]),0)</f>
        <v>2</v>
      </c>
      <c r="U245" s="47">
        <f>Table_Query_from_Mac10[[#This Row],[qtytoShipFuture]]*Table_Query_from_Mac10[[#This Row],[Future-cost]]</f>
        <v>27.36</v>
      </c>
      <c r="V245" s="47">
        <f>Table_Query_from_Mac10[[#This Row],[qtytoShipFuture]]-Table_Query_from_Mac10[[#This Row],[qty_to_ship]]</f>
        <v>0</v>
      </c>
      <c r="W245" s="47">
        <f>Table_Query_from_Mac10[[#This Row],[UnitPriceFuture]]</f>
        <v>33.982199999999999</v>
      </c>
      <c r="X245" s="47">
        <f>Table_Query_from_Mac10[[#This Row],[Unit Increase]]*Table_Query_from_Mac10[[#This Row],[UnitPriceFuture]]</f>
        <v>0</v>
      </c>
      <c r="Y245" s="47">
        <f>Table_Query_from_Mac10[[#This Row],[Unit Increase]]*Table_Query_from_Mac10[[#This Row],[Future-cost]]</f>
        <v>0</v>
      </c>
      <c r="Z245" s="47">
        <f>-(Table_Query_from_Mac10[[#This Row],[Incremental Sales]]+((Table_Query_from_Mac10[[#This Row],[Incremental Sales]]*-(SUM(Summary!$S$8:$S$9)))))*Summary!$S$18</f>
        <v>0</v>
      </c>
      <c r="AA245" s="47">
        <f>IFERROR(Table_Query_from_Mac10[[#This Row],[Incremental Cost]]/Table_Query_from_Mac10[[#This Row],[Incremental Sales]],0)</f>
        <v>0</v>
      </c>
      <c r="AB245" s="47">
        <f>IFERROR(Table_Query_from_Mac10[[#This Row],[TotalCostFuture]]/Table_Query_from_Mac10[[#This Row],[totalsalesFuture]],0)</f>
        <v>0.40256369511096984</v>
      </c>
      <c r="AN245" s="31">
        <v>8</v>
      </c>
      <c r="AO245">
        <f t="shared" si="6"/>
        <v>2</v>
      </c>
      <c r="AQ245" s="31">
        <v>104.4</v>
      </c>
      <c r="AR245">
        <f t="shared" si="7"/>
        <v>36.54</v>
      </c>
    </row>
    <row r="246" spans="1:44" x14ac:dyDescent="0.25">
      <c r="A246">
        <v>90023</v>
      </c>
      <c r="B246">
        <v>9</v>
      </c>
      <c r="C246" t="s">
        <v>55</v>
      </c>
      <c r="D246" t="s">
        <v>81</v>
      </c>
      <c r="E246">
        <v>1</v>
      </c>
      <c r="F246">
        <v>4.68</v>
      </c>
      <c r="G246">
        <v>13.3</v>
      </c>
      <c r="H246" s="1">
        <v>44837</v>
      </c>
      <c r="I246" s="20">
        <v>0</v>
      </c>
      <c r="J246" s="47">
        <f>Table_Query_from_Mac10[[#This Row],[unit_price]]-(Table_Query_from_Mac10[[#This Row],[unit_price]]*(Table_Query_from_Mac10[[#This Row],[discount_pct]]/100))</f>
        <v>13.3</v>
      </c>
      <c r="K246" s="47">
        <f>Table_Query_from_Mac10[[#This Row],[unit_cost]]</f>
        <v>4.68</v>
      </c>
      <c r="L246" s="47">
        <f>Table_Query_from_Mac10[[#This Row],[Live-cost]]*(1+Table_Query_from_Mac10[[#This Row],[CogsIncreasebyTYPE]])</f>
        <v>4.68</v>
      </c>
      <c r="M246" s="47">
        <f>Table_Query_from_Mac10[[#This Row],[Live-cost]]*Table_Query_from_Mac10[[#This Row],[qty_to_ship]]</f>
        <v>4.68</v>
      </c>
      <c r="N246" s="47">
        <f>IF(Table_Query_from_Mac10[[#This Row],[item_no]]="KDA",-Table_Query_from_Mac10[[#This Row],[unit_price]],Table_Query_from_Mac10[[#This Row],[Net Unit]]*Table_Query_from_Mac10[[#This Row],[qty_to_ship]])</f>
        <v>13.3</v>
      </c>
      <c r="O246" s="47">
        <f>SUMIFS(Summary!C:C,Summary!H:H,Table_Query_from_Mac10[[#This Row],[Juiceoc]])</f>
        <v>0</v>
      </c>
      <c r="P246" s="47">
        <f>SUMIFS(Summary!D:D,Summary!H:H,Table_Query_from_Mac10[[#This Row],[Juiceoc]])</f>
        <v>0</v>
      </c>
      <c r="Q246" s="47">
        <f>SUMIFS(Summary!E:E,Summary!H:H,Table_Query_from_Mac10[[#This Row],[Juiceoc]])</f>
        <v>0</v>
      </c>
      <c r="R246" s="47">
        <f>Table_Query_from_Mac10[[#This Row],[Net Unit]]*(1+Table_Query_from_Mac10[[#This Row],[PriceIncreasebyType]])</f>
        <v>13.3</v>
      </c>
      <c r="S246" s="47">
        <f>Table_Query_from_Mac10[[#This Row],[UnitPriceFuture]]*Table_Query_from_Mac10[[#This Row],[qtytoShipFuture]]</f>
        <v>13.3</v>
      </c>
      <c r="T246" s="47">
        <f>ROUND(Table_Query_from_Mac10[[#This Row],[qty_to_ship]]*(1+Table_Query_from_Mac10[[#This Row],[VolumeIncreasebyType]]),0)</f>
        <v>1</v>
      </c>
      <c r="U246" s="47">
        <f>Table_Query_from_Mac10[[#This Row],[qtytoShipFuture]]*Table_Query_from_Mac10[[#This Row],[Future-cost]]</f>
        <v>4.68</v>
      </c>
      <c r="V246" s="47">
        <f>Table_Query_from_Mac10[[#This Row],[qtytoShipFuture]]-Table_Query_from_Mac10[[#This Row],[qty_to_ship]]</f>
        <v>0</v>
      </c>
      <c r="W246" s="47">
        <f>Table_Query_from_Mac10[[#This Row],[UnitPriceFuture]]</f>
        <v>13.3</v>
      </c>
      <c r="X246" s="47">
        <f>Table_Query_from_Mac10[[#This Row],[Unit Increase]]*Table_Query_from_Mac10[[#This Row],[UnitPriceFuture]]</f>
        <v>0</v>
      </c>
      <c r="Y246" s="47">
        <f>Table_Query_from_Mac10[[#This Row],[Unit Increase]]*Table_Query_from_Mac10[[#This Row],[Future-cost]]</f>
        <v>0</v>
      </c>
      <c r="Z246" s="47">
        <f>-(Table_Query_from_Mac10[[#This Row],[Incremental Sales]]+((Table_Query_from_Mac10[[#This Row],[Incremental Sales]]*-(SUM(Summary!$S$8:$S$9)))))*Summary!$S$18</f>
        <v>0</v>
      </c>
      <c r="AA246" s="47">
        <f>IFERROR(Table_Query_from_Mac10[[#This Row],[Incremental Cost]]/Table_Query_from_Mac10[[#This Row],[Incremental Sales]],0)</f>
        <v>0</v>
      </c>
      <c r="AB246" s="47">
        <f>IFERROR(Table_Query_from_Mac10[[#This Row],[TotalCostFuture]]/Table_Query_from_Mac10[[#This Row],[totalsalesFuture]],0)</f>
        <v>0.35187969924812024</v>
      </c>
      <c r="AN246" s="30">
        <v>4</v>
      </c>
      <c r="AO246">
        <f t="shared" si="6"/>
        <v>1</v>
      </c>
      <c r="AQ246" s="30">
        <v>38</v>
      </c>
      <c r="AR246">
        <f t="shared" si="7"/>
        <v>13.3</v>
      </c>
    </row>
    <row r="247" spans="1:44" x14ac:dyDescent="0.25">
      <c r="A247">
        <v>90024</v>
      </c>
      <c r="B247">
        <v>1</v>
      </c>
      <c r="C247" t="s">
        <v>55</v>
      </c>
      <c r="D247" t="s">
        <v>81</v>
      </c>
      <c r="E247">
        <v>4</v>
      </c>
      <c r="F247">
        <v>5.81</v>
      </c>
      <c r="G247">
        <v>14.47</v>
      </c>
      <c r="H247" s="1">
        <v>44839</v>
      </c>
      <c r="I247" s="20">
        <v>7</v>
      </c>
      <c r="J247" s="47">
        <f>Table_Query_from_Mac10[[#This Row],[unit_price]]-(Table_Query_from_Mac10[[#This Row],[unit_price]]*(Table_Query_from_Mac10[[#This Row],[discount_pct]]/100))</f>
        <v>13.457100000000001</v>
      </c>
      <c r="K247" s="47">
        <f>Table_Query_from_Mac10[[#This Row],[unit_cost]]</f>
        <v>5.81</v>
      </c>
      <c r="L247" s="47">
        <f>Table_Query_from_Mac10[[#This Row],[Live-cost]]*(1+Table_Query_from_Mac10[[#This Row],[CogsIncreasebyTYPE]])</f>
        <v>5.81</v>
      </c>
      <c r="M247" s="47">
        <f>Table_Query_from_Mac10[[#This Row],[Live-cost]]*Table_Query_from_Mac10[[#This Row],[qty_to_ship]]</f>
        <v>23.24</v>
      </c>
      <c r="N247" s="47">
        <f>IF(Table_Query_from_Mac10[[#This Row],[item_no]]="KDA",-Table_Query_from_Mac10[[#This Row],[unit_price]],Table_Query_from_Mac10[[#This Row],[Net Unit]]*Table_Query_from_Mac10[[#This Row],[qty_to_ship]])</f>
        <v>53.828400000000002</v>
      </c>
      <c r="O247" s="47">
        <f>SUMIFS(Summary!C:C,Summary!H:H,Table_Query_from_Mac10[[#This Row],[Juiceoc]])</f>
        <v>0</v>
      </c>
      <c r="P247" s="47">
        <f>SUMIFS(Summary!D:D,Summary!H:H,Table_Query_from_Mac10[[#This Row],[Juiceoc]])</f>
        <v>0</v>
      </c>
      <c r="Q247" s="47">
        <f>SUMIFS(Summary!E:E,Summary!H:H,Table_Query_from_Mac10[[#This Row],[Juiceoc]])</f>
        <v>0</v>
      </c>
      <c r="R247" s="47">
        <f>Table_Query_from_Mac10[[#This Row],[Net Unit]]*(1+Table_Query_from_Mac10[[#This Row],[PriceIncreasebyType]])</f>
        <v>13.457100000000001</v>
      </c>
      <c r="S247" s="47">
        <f>Table_Query_from_Mac10[[#This Row],[UnitPriceFuture]]*Table_Query_from_Mac10[[#This Row],[qtytoShipFuture]]</f>
        <v>53.828400000000002</v>
      </c>
      <c r="T247" s="47">
        <f>ROUND(Table_Query_from_Mac10[[#This Row],[qty_to_ship]]*(1+Table_Query_from_Mac10[[#This Row],[VolumeIncreasebyType]]),0)</f>
        <v>4</v>
      </c>
      <c r="U247" s="47">
        <f>Table_Query_from_Mac10[[#This Row],[qtytoShipFuture]]*Table_Query_from_Mac10[[#This Row],[Future-cost]]</f>
        <v>23.24</v>
      </c>
      <c r="V247" s="47">
        <f>Table_Query_from_Mac10[[#This Row],[qtytoShipFuture]]-Table_Query_from_Mac10[[#This Row],[qty_to_ship]]</f>
        <v>0</v>
      </c>
      <c r="W247" s="47">
        <f>Table_Query_from_Mac10[[#This Row],[UnitPriceFuture]]</f>
        <v>13.457100000000001</v>
      </c>
      <c r="X247" s="47">
        <f>Table_Query_from_Mac10[[#This Row],[Unit Increase]]*Table_Query_from_Mac10[[#This Row],[UnitPriceFuture]]</f>
        <v>0</v>
      </c>
      <c r="Y247" s="47">
        <f>Table_Query_from_Mac10[[#This Row],[Unit Increase]]*Table_Query_from_Mac10[[#This Row],[Future-cost]]</f>
        <v>0</v>
      </c>
      <c r="Z247" s="47">
        <f>-(Table_Query_from_Mac10[[#This Row],[Incremental Sales]]+((Table_Query_from_Mac10[[#This Row],[Incremental Sales]]*-(SUM(Summary!$S$8:$S$9)))))*Summary!$S$18</f>
        <v>0</v>
      </c>
      <c r="AA247" s="47">
        <f>IFERROR(Table_Query_from_Mac10[[#This Row],[Incremental Cost]]/Table_Query_from_Mac10[[#This Row],[Incremental Sales]],0)</f>
        <v>0</v>
      </c>
      <c r="AB247" s="47">
        <f>IFERROR(Table_Query_from_Mac10[[#This Row],[TotalCostFuture]]/Table_Query_from_Mac10[[#This Row],[totalsalesFuture]],0)</f>
        <v>0.43174235162107732</v>
      </c>
      <c r="AN247" s="31">
        <v>16</v>
      </c>
      <c r="AO247">
        <f t="shared" si="6"/>
        <v>4</v>
      </c>
      <c r="AQ247" s="31">
        <v>41.35</v>
      </c>
      <c r="AR247">
        <f t="shared" si="7"/>
        <v>14.47</v>
      </c>
    </row>
    <row r="248" spans="1:44" x14ac:dyDescent="0.25">
      <c r="A248">
        <v>90024</v>
      </c>
      <c r="B248">
        <v>2</v>
      </c>
      <c r="C248" t="s">
        <v>55</v>
      </c>
      <c r="D248" t="s">
        <v>81</v>
      </c>
      <c r="E248">
        <v>5</v>
      </c>
      <c r="F248">
        <v>8.5</v>
      </c>
      <c r="G248">
        <v>22.57</v>
      </c>
      <c r="H248" s="1">
        <v>44839</v>
      </c>
      <c r="I248" s="20">
        <v>7</v>
      </c>
      <c r="J248" s="47">
        <f>Table_Query_from_Mac10[[#This Row],[unit_price]]-(Table_Query_from_Mac10[[#This Row],[unit_price]]*(Table_Query_from_Mac10[[#This Row],[discount_pct]]/100))</f>
        <v>20.990100000000002</v>
      </c>
      <c r="K248" s="47">
        <f>Table_Query_from_Mac10[[#This Row],[unit_cost]]</f>
        <v>8.5</v>
      </c>
      <c r="L248" s="47">
        <f>Table_Query_from_Mac10[[#This Row],[Live-cost]]*(1+Table_Query_from_Mac10[[#This Row],[CogsIncreasebyTYPE]])</f>
        <v>8.5</v>
      </c>
      <c r="M248" s="47">
        <f>Table_Query_from_Mac10[[#This Row],[Live-cost]]*Table_Query_from_Mac10[[#This Row],[qty_to_ship]]</f>
        <v>42.5</v>
      </c>
      <c r="N248" s="47">
        <f>IF(Table_Query_from_Mac10[[#This Row],[item_no]]="KDA",-Table_Query_from_Mac10[[#This Row],[unit_price]],Table_Query_from_Mac10[[#This Row],[Net Unit]]*Table_Query_from_Mac10[[#This Row],[qty_to_ship]])</f>
        <v>104.95050000000001</v>
      </c>
      <c r="O248" s="47">
        <f>SUMIFS(Summary!C:C,Summary!H:H,Table_Query_from_Mac10[[#This Row],[Juiceoc]])</f>
        <v>0</v>
      </c>
      <c r="P248" s="47">
        <f>SUMIFS(Summary!D:D,Summary!H:H,Table_Query_from_Mac10[[#This Row],[Juiceoc]])</f>
        <v>0</v>
      </c>
      <c r="Q248" s="47">
        <f>SUMIFS(Summary!E:E,Summary!H:H,Table_Query_from_Mac10[[#This Row],[Juiceoc]])</f>
        <v>0</v>
      </c>
      <c r="R248" s="47">
        <f>Table_Query_from_Mac10[[#This Row],[Net Unit]]*(1+Table_Query_from_Mac10[[#This Row],[PriceIncreasebyType]])</f>
        <v>20.990100000000002</v>
      </c>
      <c r="S248" s="47">
        <f>Table_Query_from_Mac10[[#This Row],[UnitPriceFuture]]*Table_Query_from_Mac10[[#This Row],[qtytoShipFuture]]</f>
        <v>104.95050000000001</v>
      </c>
      <c r="T248" s="47">
        <f>ROUND(Table_Query_from_Mac10[[#This Row],[qty_to_ship]]*(1+Table_Query_from_Mac10[[#This Row],[VolumeIncreasebyType]]),0)</f>
        <v>5</v>
      </c>
      <c r="U248" s="47">
        <f>Table_Query_from_Mac10[[#This Row],[qtytoShipFuture]]*Table_Query_from_Mac10[[#This Row],[Future-cost]]</f>
        <v>42.5</v>
      </c>
      <c r="V248" s="47">
        <f>Table_Query_from_Mac10[[#This Row],[qtytoShipFuture]]-Table_Query_from_Mac10[[#This Row],[qty_to_ship]]</f>
        <v>0</v>
      </c>
      <c r="W248" s="47">
        <f>Table_Query_from_Mac10[[#This Row],[UnitPriceFuture]]</f>
        <v>20.990100000000002</v>
      </c>
      <c r="X248" s="47">
        <f>Table_Query_from_Mac10[[#This Row],[Unit Increase]]*Table_Query_from_Mac10[[#This Row],[UnitPriceFuture]]</f>
        <v>0</v>
      </c>
      <c r="Y248" s="47">
        <f>Table_Query_from_Mac10[[#This Row],[Unit Increase]]*Table_Query_from_Mac10[[#This Row],[Future-cost]]</f>
        <v>0</v>
      </c>
      <c r="Z248" s="47">
        <f>-(Table_Query_from_Mac10[[#This Row],[Incremental Sales]]+((Table_Query_from_Mac10[[#This Row],[Incremental Sales]]*-(SUM(Summary!$S$8:$S$9)))))*Summary!$S$18</f>
        <v>0</v>
      </c>
      <c r="AA248" s="47">
        <f>IFERROR(Table_Query_from_Mac10[[#This Row],[Incremental Cost]]/Table_Query_from_Mac10[[#This Row],[Incremental Sales]],0)</f>
        <v>0</v>
      </c>
      <c r="AB248" s="47">
        <f>IFERROR(Table_Query_from_Mac10[[#This Row],[TotalCostFuture]]/Table_Query_from_Mac10[[#This Row],[totalsalesFuture]],0)</f>
        <v>0.40495281108713155</v>
      </c>
      <c r="AN248" s="30">
        <v>18</v>
      </c>
      <c r="AO248">
        <f t="shared" si="6"/>
        <v>5</v>
      </c>
      <c r="AQ248" s="30">
        <v>64.489999999999995</v>
      </c>
      <c r="AR248">
        <f t="shared" si="7"/>
        <v>22.57</v>
      </c>
    </row>
    <row r="249" spans="1:44" x14ac:dyDescent="0.25">
      <c r="A249">
        <v>90024</v>
      </c>
      <c r="B249">
        <v>3</v>
      </c>
      <c r="C249" t="s">
        <v>55</v>
      </c>
      <c r="D249" t="s">
        <v>81</v>
      </c>
      <c r="E249">
        <v>2</v>
      </c>
      <c r="F249">
        <v>11.84</v>
      </c>
      <c r="G249">
        <v>31.43</v>
      </c>
      <c r="H249" s="1">
        <v>44839</v>
      </c>
      <c r="I249" s="20">
        <v>7</v>
      </c>
      <c r="J249" s="47">
        <f>Table_Query_from_Mac10[[#This Row],[unit_price]]-(Table_Query_from_Mac10[[#This Row],[unit_price]]*(Table_Query_from_Mac10[[#This Row],[discount_pct]]/100))</f>
        <v>29.229900000000001</v>
      </c>
      <c r="K249" s="47">
        <f>Table_Query_from_Mac10[[#This Row],[unit_cost]]</f>
        <v>11.84</v>
      </c>
      <c r="L249" s="47">
        <f>Table_Query_from_Mac10[[#This Row],[Live-cost]]*(1+Table_Query_from_Mac10[[#This Row],[CogsIncreasebyTYPE]])</f>
        <v>11.84</v>
      </c>
      <c r="M249" s="47">
        <f>Table_Query_from_Mac10[[#This Row],[Live-cost]]*Table_Query_from_Mac10[[#This Row],[qty_to_ship]]</f>
        <v>23.68</v>
      </c>
      <c r="N249" s="47">
        <f>IF(Table_Query_from_Mac10[[#This Row],[item_no]]="KDA",-Table_Query_from_Mac10[[#This Row],[unit_price]],Table_Query_from_Mac10[[#This Row],[Net Unit]]*Table_Query_from_Mac10[[#This Row],[qty_to_ship]])</f>
        <v>58.459800000000001</v>
      </c>
      <c r="O249" s="47">
        <f>SUMIFS(Summary!C:C,Summary!H:H,Table_Query_from_Mac10[[#This Row],[Juiceoc]])</f>
        <v>0</v>
      </c>
      <c r="P249" s="47">
        <f>SUMIFS(Summary!D:D,Summary!H:H,Table_Query_from_Mac10[[#This Row],[Juiceoc]])</f>
        <v>0</v>
      </c>
      <c r="Q249" s="47">
        <f>SUMIFS(Summary!E:E,Summary!H:H,Table_Query_from_Mac10[[#This Row],[Juiceoc]])</f>
        <v>0</v>
      </c>
      <c r="R249" s="47">
        <f>Table_Query_from_Mac10[[#This Row],[Net Unit]]*(1+Table_Query_from_Mac10[[#This Row],[PriceIncreasebyType]])</f>
        <v>29.229900000000001</v>
      </c>
      <c r="S249" s="47">
        <f>Table_Query_from_Mac10[[#This Row],[UnitPriceFuture]]*Table_Query_from_Mac10[[#This Row],[qtytoShipFuture]]</f>
        <v>58.459800000000001</v>
      </c>
      <c r="T249" s="47">
        <f>ROUND(Table_Query_from_Mac10[[#This Row],[qty_to_ship]]*(1+Table_Query_from_Mac10[[#This Row],[VolumeIncreasebyType]]),0)</f>
        <v>2</v>
      </c>
      <c r="U249" s="47">
        <f>Table_Query_from_Mac10[[#This Row],[qtytoShipFuture]]*Table_Query_from_Mac10[[#This Row],[Future-cost]]</f>
        <v>23.68</v>
      </c>
      <c r="V249" s="47">
        <f>Table_Query_from_Mac10[[#This Row],[qtytoShipFuture]]-Table_Query_from_Mac10[[#This Row],[qty_to_ship]]</f>
        <v>0</v>
      </c>
      <c r="W249" s="47">
        <f>Table_Query_from_Mac10[[#This Row],[UnitPriceFuture]]</f>
        <v>29.229900000000001</v>
      </c>
      <c r="X249" s="47">
        <f>Table_Query_from_Mac10[[#This Row],[Unit Increase]]*Table_Query_from_Mac10[[#This Row],[UnitPriceFuture]]</f>
        <v>0</v>
      </c>
      <c r="Y249" s="47">
        <f>Table_Query_from_Mac10[[#This Row],[Unit Increase]]*Table_Query_from_Mac10[[#This Row],[Future-cost]]</f>
        <v>0</v>
      </c>
      <c r="Z249" s="47">
        <f>-(Table_Query_from_Mac10[[#This Row],[Incremental Sales]]+((Table_Query_from_Mac10[[#This Row],[Incremental Sales]]*-(SUM(Summary!$S$8:$S$9)))))*Summary!$S$18</f>
        <v>0</v>
      </c>
      <c r="AA249" s="47">
        <f>IFERROR(Table_Query_from_Mac10[[#This Row],[Incremental Cost]]/Table_Query_from_Mac10[[#This Row],[Incremental Sales]],0)</f>
        <v>0</v>
      </c>
      <c r="AB249" s="47">
        <f>IFERROR(Table_Query_from_Mac10[[#This Row],[TotalCostFuture]]/Table_Query_from_Mac10[[#This Row],[totalsalesFuture]],0)</f>
        <v>0.40506467692328746</v>
      </c>
      <c r="AN249" s="31">
        <v>6</v>
      </c>
      <c r="AO249">
        <f t="shared" si="6"/>
        <v>2</v>
      </c>
      <c r="AQ249" s="31">
        <v>89.8</v>
      </c>
      <c r="AR249">
        <f t="shared" si="7"/>
        <v>31.43</v>
      </c>
    </row>
    <row r="250" spans="1:44" x14ac:dyDescent="0.25">
      <c r="A250">
        <v>90024</v>
      </c>
      <c r="B250">
        <v>4</v>
      </c>
      <c r="C250" t="s">
        <v>55</v>
      </c>
      <c r="D250" t="s">
        <v>81</v>
      </c>
      <c r="E250">
        <v>16</v>
      </c>
      <c r="F250">
        <v>6.59</v>
      </c>
      <c r="G250">
        <v>17.5</v>
      </c>
      <c r="H250" s="1">
        <v>44839</v>
      </c>
      <c r="I250" s="20">
        <v>7</v>
      </c>
      <c r="J250" s="47">
        <f>Table_Query_from_Mac10[[#This Row],[unit_price]]-(Table_Query_from_Mac10[[#This Row],[unit_price]]*(Table_Query_from_Mac10[[#This Row],[discount_pct]]/100))</f>
        <v>16.274999999999999</v>
      </c>
      <c r="K250" s="47">
        <f>Table_Query_from_Mac10[[#This Row],[unit_cost]]</f>
        <v>6.59</v>
      </c>
      <c r="L250" s="47">
        <f>Table_Query_from_Mac10[[#This Row],[Live-cost]]*(1+Table_Query_from_Mac10[[#This Row],[CogsIncreasebyTYPE]])</f>
        <v>6.59</v>
      </c>
      <c r="M250" s="47">
        <f>Table_Query_from_Mac10[[#This Row],[Live-cost]]*Table_Query_from_Mac10[[#This Row],[qty_to_ship]]</f>
        <v>105.44</v>
      </c>
      <c r="N250" s="47">
        <f>IF(Table_Query_from_Mac10[[#This Row],[item_no]]="KDA",-Table_Query_from_Mac10[[#This Row],[unit_price]],Table_Query_from_Mac10[[#This Row],[Net Unit]]*Table_Query_from_Mac10[[#This Row],[qty_to_ship]])</f>
        <v>260.39999999999998</v>
      </c>
      <c r="O250" s="47">
        <f>SUMIFS(Summary!C:C,Summary!H:H,Table_Query_from_Mac10[[#This Row],[Juiceoc]])</f>
        <v>0</v>
      </c>
      <c r="P250" s="47">
        <f>SUMIFS(Summary!D:D,Summary!H:H,Table_Query_from_Mac10[[#This Row],[Juiceoc]])</f>
        <v>0</v>
      </c>
      <c r="Q250" s="47">
        <f>SUMIFS(Summary!E:E,Summary!H:H,Table_Query_from_Mac10[[#This Row],[Juiceoc]])</f>
        <v>0</v>
      </c>
      <c r="R250" s="47">
        <f>Table_Query_from_Mac10[[#This Row],[Net Unit]]*(1+Table_Query_from_Mac10[[#This Row],[PriceIncreasebyType]])</f>
        <v>16.274999999999999</v>
      </c>
      <c r="S250" s="47">
        <f>Table_Query_from_Mac10[[#This Row],[UnitPriceFuture]]*Table_Query_from_Mac10[[#This Row],[qtytoShipFuture]]</f>
        <v>260.39999999999998</v>
      </c>
      <c r="T250" s="47">
        <f>ROUND(Table_Query_from_Mac10[[#This Row],[qty_to_ship]]*(1+Table_Query_from_Mac10[[#This Row],[VolumeIncreasebyType]]),0)</f>
        <v>16</v>
      </c>
      <c r="U250" s="47">
        <f>Table_Query_from_Mac10[[#This Row],[qtytoShipFuture]]*Table_Query_from_Mac10[[#This Row],[Future-cost]]</f>
        <v>105.44</v>
      </c>
      <c r="V250" s="47">
        <f>Table_Query_from_Mac10[[#This Row],[qtytoShipFuture]]-Table_Query_from_Mac10[[#This Row],[qty_to_ship]]</f>
        <v>0</v>
      </c>
      <c r="W250" s="47">
        <f>Table_Query_from_Mac10[[#This Row],[UnitPriceFuture]]</f>
        <v>16.274999999999999</v>
      </c>
      <c r="X250" s="47">
        <f>Table_Query_from_Mac10[[#This Row],[Unit Increase]]*Table_Query_from_Mac10[[#This Row],[UnitPriceFuture]]</f>
        <v>0</v>
      </c>
      <c r="Y250" s="47">
        <f>Table_Query_from_Mac10[[#This Row],[Unit Increase]]*Table_Query_from_Mac10[[#This Row],[Future-cost]]</f>
        <v>0</v>
      </c>
      <c r="Z250" s="47">
        <f>-(Table_Query_from_Mac10[[#This Row],[Incremental Sales]]+((Table_Query_from_Mac10[[#This Row],[Incremental Sales]]*-(SUM(Summary!$S$8:$S$9)))))*Summary!$S$18</f>
        <v>0</v>
      </c>
      <c r="AA250" s="47">
        <f>IFERROR(Table_Query_from_Mac10[[#This Row],[Incremental Cost]]/Table_Query_from_Mac10[[#This Row],[Incremental Sales]],0)</f>
        <v>0</v>
      </c>
      <c r="AB250" s="47">
        <f>IFERROR(Table_Query_from_Mac10[[#This Row],[TotalCostFuture]]/Table_Query_from_Mac10[[#This Row],[totalsalesFuture]],0)</f>
        <v>0.40491551459293396</v>
      </c>
      <c r="AN250" s="30">
        <v>64</v>
      </c>
      <c r="AO250">
        <f t="shared" si="6"/>
        <v>16</v>
      </c>
      <c r="AQ250" s="30">
        <v>49.99</v>
      </c>
      <c r="AR250">
        <f t="shared" si="7"/>
        <v>17.5</v>
      </c>
    </row>
    <row r="251" spans="1:44" x14ac:dyDescent="0.25">
      <c r="A251">
        <v>90024</v>
      </c>
      <c r="B251">
        <v>5</v>
      </c>
      <c r="C251" t="s">
        <v>55</v>
      </c>
      <c r="D251" t="s">
        <v>81</v>
      </c>
      <c r="E251">
        <v>16</v>
      </c>
      <c r="F251">
        <v>7.16</v>
      </c>
      <c r="G251">
        <v>19.170000000000002</v>
      </c>
      <c r="H251" s="1">
        <v>44839</v>
      </c>
      <c r="I251" s="20">
        <v>7</v>
      </c>
      <c r="J251" s="47">
        <f>Table_Query_from_Mac10[[#This Row],[unit_price]]-(Table_Query_from_Mac10[[#This Row],[unit_price]]*(Table_Query_from_Mac10[[#This Row],[discount_pct]]/100))</f>
        <v>17.828100000000003</v>
      </c>
      <c r="K251" s="47">
        <f>Table_Query_from_Mac10[[#This Row],[unit_cost]]</f>
        <v>7.16</v>
      </c>
      <c r="L251" s="47">
        <f>Table_Query_from_Mac10[[#This Row],[Live-cost]]*(1+Table_Query_from_Mac10[[#This Row],[CogsIncreasebyTYPE]])</f>
        <v>7.16</v>
      </c>
      <c r="M251" s="47">
        <f>Table_Query_from_Mac10[[#This Row],[Live-cost]]*Table_Query_from_Mac10[[#This Row],[qty_to_ship]]</f>
        <v>114.56</v>
      </c>
      <c r="N251" s="47">
        <f>IF(Table_Query_from_Mac10[[#This Row],[item_no]]="KDA",-Table_Query_from_Mac10[[#This Row],[unit_price]],Table_Query_from_Mac10[[#This Row],[Net Unit]]*Table_Query_from_Mac10[[#This Row],[qty_to_ship]])</f>
        <v>285.24960000000004</v>
      </c>
      <c r="O251" s="47">
        <f>SUMIFS(Summary!C:C,Summary!H:H,Table_Query_from_Mac10[[#This Row],[Juiceoc]])</f>
        <v>0</v>
      </c>
      <c r="P251" s="47">
        <f>SUMIFS(Summary!D:D,Summary!H:H,Table_Query_from_Mac10[[#This Row],[Juiceoc]])</f>
        <v>0</v>
      </c>
      <c r="Q251" s="47">
        <f>SUMIFS(Summary!E:E,Summary!H:H,Table_Query_from_Mac10[[#This Row],[Juiceoc]])</f>
        <v>0</v>
      </c>
      <c r="R251" s="47">
        <f>Table_Query_from_Mac10[[#This Row],[Net Unit]]*(1+Table_Query_from_Mac10[[#This Row],[PriceIncreasebyType]])</f>
        <v>17.828100000000003</v>
      </c>
      <c r="S251" s="47">
        <f>Table_Query_from_Mac10[[#This Row],[UnitPriceFuture]]*Table_Query_from_Mac10[[#This Row],[qtytoShipFuture]]</f>
        <v>285.24960000000004</v>
      </c>
      <c r="T251" s="47">
        <f>ROUND(Table_Query_from_Mac10[[#This Row],[qty_to_ship]]*(1+Table_Query_from_Mac10[[#This Row],[VolumeIncreasebyType]]),0)</f>
        <v>16</v>
      </c>
      <c r="U251" s="47">
        <f>Table_Query_from_Mac10[[#This Row],[qtytoShipFuture]]*Table_Query_from_Mac10[[#This Row],[Future-cost]]</f>
        <v>114.56</v>
      </c>
      <c r="V251" s="47">
        <f>Table_Query_from_Mac10[[#This Row],[qtytoShipFuture]]-Table_Query_from_Mac10[[#This Row],[qty_to_ship]]</f>
        <v>0</v>
      </c>
      <c r="W251" s="47">
        <f>Table_Query_from_Mac10[[#This Row],[UnitPriceFuture]]</f>
        <v>17.828100000000003</v>
      </c>
      <c r="X251" s="47">
        <f>Table_Query_from_Mac10[[#This Row],[Unit Increase]]*Table_Query_from_Mac10[[#This Row],[UnitPriceFuture]]</f>
        <v>0</v>
      </c>
      <c r="Y251" s="47">
        <f>Table_Query_from_Mac10[[#This Row],[Unit Increase]]*Table_Query_from_Mac10[[#This Row],[Future-cost]]</f>
        <v>0</v>
      </c>
      <c r="Z251" s="47">
        <f>-(Table_Query_from_Mac10[[#This Row],[Incremental Sales]]+((Table_Query_from_Mac10[[#This Row],[Incremental Sales]]*-(SUM(Summary!$S$8:$S$9)))))*Summary!$S$18</f>
        <v>0</v>
      </c>
      <c r="AA251" s="47">
        <f>IFERROR(Table_Query_from_Mac10[[#This Row],[Incremental Cost]]/Table_Query_from_Mac10[[#This Row],[Incremental Sales]],0)</f>
        <v>0</v>
      </c>
      <c r="AB251" s="47">
        <f>IFERROR(Table_Query_from_Mac10[[#This Row],[TotalCostFuture]]/Table_Query_from_Mac10[[#This Row],[totalsalesFuture]],0)</f>
        <v>0.40161318368194027</v>
      </c>
      <c r="AN251" s="31">
        <v>64</v>
      </c>
      <c r="AO251">
        <f t="shared" si="6"/>
        <v>16</v>
      </c>
      <c r="AQ251" s="31">
        <v>54.76</v>
      </c>
      <c r="AR251">
        <f t="shared" si="7"/>
        <v>19.170000000000002</v>
      </c>
    </row>
    <row r="252" spans="1:44" x14ac:dyDescent="0.25">
      <c r="A252">
        <v>90024</v>
      </c>
      <c r="B252">
        <v>6</v>
      </c>
      <c r="C252" t="s">
        <v>55</v>
      </c>
      <c r="D252" t="s">
        <v>81</v>
      </c>
      <c r="E252">
        <v>3</v>
      </c>
      <c r="F252">
        <v>10.09</v>
      </c>
      <c r="G252">
        <v>28.24</v>
      </c>
      <c r="H252" s="1">
        <v>44839</v>
      </c>
      <c r="I252" s="20">
        <v>7</v>
      </c>
      <c r="J252" s="47">
        <f>Table_Query_from_Mac10[[#This Row],[unit_price]]-(Table_Query_from_Mac10[[#This Row],[unit_price]]*(Table_Query_from_Mac10[[#This Row],[discount_pct]]/100))</f>
        <v>26.263199999999998</v>
      </c>
      <c r="K252" s="47">
        <f>Table_Query_from_Mac10[[#This Row],[unit_cost]]</f>
        <v>10.09</v>
      </c>
      <c r="L252" s="47">
        <f>Table_Query_from_Mac10[[#This Row],[Live-cost]]*(1+Table_Query_from_Mac10[[#This Row],[CogsIncreasebyTYPE]])</f>
        <v>10.09</v>
      </c>
      <c r="M252" s="47">
        <f>Table_Query_from_Mac10[[#This Row],[Live-cost]]*Table_Query_from_Mac10[[#This Row],[qty_to_ship]]</f>
        <v>30.27</v>
      </c>
      <c r="N252" s="47">
        <f>IF(Table_Query_from_Mac10[[#This Row],[item_no]]="KDA",-Table_Query_from_Mac10[[#This Row],[unit_price]],Table_Query_from_Mac10[[#This Row],[Net Unit]]*Table_Query_from_Mac10[[#This Row],[qty_to_ship]])</f>
        <v>78.789599999999993</v>
      </c>
      <c r="O252" s="47">
        <f>SUMIFS(Summary!C:C,Summary!H:H,Table_Query_from_Mac10[[#This Row],[Juiceoc]])</f>
        <v>0</v>
      </c>
      <c r="P252" s="47">
        <f>SUMIFS(Summary!D:D,Summary!H:H,Table_Query_from_Mac10[[#This Row],[Juiceoc]])</f>
        <v>0</v>
      </c>
      <c r="Q252" s="47">
        <f>SUMIFS(Summary!E:E,Summary!H:H,Table_Query_from_Mac10[[#This Row],[Juiceoc]])</f>
        <v>0</v>
      </c>
      <c r="R252" s="47">
        <f>Table_Query_from_Mac10[[#This Row],[Net Unit]]*(1+Table_Query_from_Mac10[[#This Row],[PriceIncreasebyType]])</f>
        <v>26.263199999999998</v>
      </c>
      <c r="S252" s="47">
        <f>Table_Query_from_Mac10[[#This Row],[UnitPriceFuture]]*Table_Query_from_Mac10[[#This Row],[qtytoShipFuture]]</f>
        <v>78.789599999999993</v>
      </c>
      <c r="T252" s="47">
        <f>ROUND(Table_Query_from_Mac10[[#This Row],[qty_to_ship]]*(1+Table_Query_from_Mac10[[#This Row],[VolumeIncreasebyType]]),0)</f>
        <v>3</v>
      </c>
      <c r="U252" s="47">
        <f>Table_Query_from_Mac10[[#This Row],[qtytoShipFuture]]*Table_Query_from_Mac10[[#This Row],[Future-cost]]</f>
        <v>30.27</v>
      </c>
      <c r="V252" s="47">
        <f>Table_Query_from_Mac10[[#This Row],[qtytoShipFuture]]-Table_Query_from_Mac10[[#This Row],[qty_to_ship]]</f>
        <v>0</v>
      </c>
      <c r="W252" s="47">
        <f>Table_Query_from_Mac10[[#This Row],[UnitPriceFuture]]</f>
        <v>26.263199999999998</v>
      </c>
      <c r="X252" s="47">
        <f>Table_Query_from_Mac10[[#This Row],[Unit Increase]]*Table_Query_from_Mac10[[#This Row],[UnitPriceFuture]]</f>
        <v>0</v>
      </c>
      <c r="Y252" s="47">
        <f>Table_Query_from_Mac10[[#This Row],[Unit Increase]]*Table_Query_from_Mac10[[#This Row],[Future-cost]]</f>
        <v>0</v>
      </c>
      <c r="Z252" s="47">
        <f>-(Table_Query_from_Mac10[[#This Row],[Incremental Sales]]+((Table_Query_from_Mac10[[#This Row],[Incremental Sales]]*-(SUM(Summary!$S$8:$S$9)))))*Summary!$S$18</f>
        <v>0</v>
      </c>
      <c r="AA252" s="47">
        <f>IFERROR(Table_Query_from_Mac10[[#This Row],[Incremental Cost]]/Table_Query_from_Mac10[[#This Row],[Incremental Sales]],0)</f>
        <v>0</v>
      </c>
      <c r="AB252" s="47">
        <f>IFERROR(Table_Query_from_Mac10[[#This Row],[TotalCostFuture]]/Table_Query_from_Mac10[[#This Row],[totalsalesFuture]],0)</f>
        <v>0.38418776082122519</v>
      </c>
      <c r="AN252" s="30">
        <v>9</v>
      </c>
      <c r="AO252">
        <f t="shared" si="6"/>
        <v>3</v>
      </c>
      <c r="AQ252" s="30">
        <v>80.680000000000007</v>
      </c>
      <c r="AR252">
        <f t="shared" si="7"/>
        <v>28.24</v>
      </c>
    </row>
    <row r="253" spans="1:44" x14ac:dyDescent="0.25">
      <c r="A253">
        <v>90024</v>
      </c>
      <c r="B253">
        <v>7</v>
      </c>
      <c r="C253" t="s">
        <v>55</v>
      </c>
      <c r="D253" t="s">
        <v>81</v>
      </c>
      <c r="E253">
        <v>1</v>
      </c>
      <c r="F253">
        <v>16.03</v>
      </c>
      <c r="G253">
        <v>44.98</v>
      </c>
      <c r="H253" s="1">
        <v>44839</v>
      </c>
      <c r="I253" s="20">
        <v>7</v>
      </c>
      <c r="J253" s="47">
        <f>Table_Query_from_Mac10[[#This Row],[unit_price]]-(Table_Query_from_Mac10[[#This Row],[unit_price]]*(Table_Query_from_Mac10[[#This Row],[discount_pct]]/100))</f>
        <v>41.831399999999995</v>
      </c>
      <c r="K253" s="47">
        <f>Table_Query_from_Mac10[[#This Row],[unit_cost]]</f>
        <v>16.03</v>
      </c>
      <c r="L253" s="47">
        <f>Table_Query_from_Mac10[[#This Row],[Live-cost]]*(1+Table_Query_from_Mac10[[#This Row],[CogsIncreasebyTYPE]])</f>
        <v>16.03</v>
      </c>
      <c r="M253" s="47">
        <f>Table_Query_from_Mac10[[#This Row],[Live-cost]]*Table_Query_from_Mac10[[#This Row],[qty_to_ship]]</f>
        <v>16.03</v>
      </c>
      <c r="N253" s="47">
        <f>IF(Table_Query_from_Mac10[[#This Row],[item_no]]="KDA",-Table_Query_from_Mac10[[#This Row],[unit_price]],Table_Query_from_Mac10[[#This Row],[Net Unit]]*Table_Query_from_Mac10[[#This Row],[qty_to_ship]])</f>
        <v>41.831399999999995</v>
      </c>
      <c r="O253" s="47">
        <f>SUMIFS(Summary!C:C,Summary!H:H,Table_Query_from_Mac10[[#This Row],[Juiceoc]])</f>
        <v>0</v>
      </c>
      <c r="P253" s="47">
        <f>SUMIFS(Summary!D:D,Summary!H:H,Table_Query_from_Mac10[[#This Row],[Juiceoc]])</f>
        <v>0</v>
      </c>
      <c r="Q253" s="47">
        <f>SUMIFS(Summary!E:E,Summary!H:H,Table_Query_from_Mac10[[#This Row],[Juiceoc]])</f>
        <v>0</v>
      </c>
      <c r="R253" s="47">
        <f>Table_Query_from_Mac10[[#This Row],[Net Unit]]*(1+Table_Query_from_Mac10[[#This Row],[PriceIncreasebyType]])</f>
        <v>41.831399999999995</v>
      </c>
      <c r="S253" s="47">
        <f>Table_Query_from_Mac10[[#This Row],[UnitPriceFuture]]*Table_Query_from_Mac10[[#This Row],[qtytoShipFuture]]</f>
        <v>41.831399999999995</v>
      </c>
      <c r="T253" s="47">
        <f>ROUND(Table_Query_from_Mac10[[#This Row],[qty_to_ship]]*(1+Table_Query_from_Mac10[[#This Row],[VolumeIncreasebyType]]),0)</f>
        <v>1</v>
      </c>
      <c r="U253" s="47">
        <f>Table_Query_from_Mac10[[#This Row],[qtytoShipFuture]]*Table_Query_from_Mac10[[#This Row],[Future-cost]]</f>
        <v>16.03</v>
      </c>
      <c r="V253" s="47">
        <f>Table_Query_from_Mac10[[#This Row],[qtytoShipFuture]]-Table_Query_from_Mac10[[#This Row],[qty_to_ship]]</f>
        <v>0</v>
      </c>
      <c r="W253" s="47">
        <f>Table_Query_from_Mac10[[#This Row],[UnitPriceFuture]]</f>
        <v>41.831399999999995</v>
      </c>
      <c r="X253" s="47">
        <f>Table_Query_from_Mac10[[#This Row],[Unit Increase]]*Table_Query_from_Mac10[[#This Row],[UnitPriceFuture]]</f>
        <v>0</v>
      </c>
      <c r="Y253" s="47">
        <f>Table_Query_from_Mac10[[#This Row],[Unit Increase]]*Table_Query_from_Mac10[[#This Row],[Future-cost]]</f>
        <v>0</v>
      </c>
      <c r="Z253" s="47">
        <f>-(Table_Query_from_Mac10[[#This Row],[Incremental Sales]]+((Table_Query_from_Mac10[[#This Row],[Incremental Sales]]*-(SUM(Summary!$S$8:$S$9)))))*Summary!$S$18</f>
        <v>0</v>
      </c>
      <c r="AA253" s="47">
        <f>IFERROR(Table_Query_from_Mac10[[#This Row],[Incremental Cost]]/Table_Query_from_Mac10[[#This Row],[Incremental Sales]],0)</f>
        <v>0</v>
      </c>
      <c r="AB253" s="47">
        <f>IFERROR(Table_Query_from_Mac10[[#This Row],[TotalCostFuture]]/Table_Query_from_Mac10[[#This Row],[totalsalesFuture]],0)</f>
        <v>0.3832049608667174</v>
      </c>
      <c r="AN253" s="31">
        <v>4</v>
      </c>
      <c r="AO253">
        <f t="shared" si="6"/>
        <v>1</v>
      </c>
      <c r="AQ253" s="31">
        <v>128.52000000000001</v>
      </c>
      <c r="AR253">
        <f t="shared" si="7"/>
        <v>44.98</v>
      </c>
    </row>
    <row r="254" spans="1:44" x14ac:dyDescent="0.25">
      <c r="A254">
        <v>90025</v>
      </c>
      <c r="B254">
        <v>6</v>
      </c>
      <c r="C254" t="s">
        <v>55</v>
      </c>
      <c r="D254" t="s">
        <v>81</v>
      </c>
      <c r="E254">
        <v>12</v>
      </c>
      <c r="F254">
        <v>3.33</v>
      </c>
      <c r="G254">
        <v>7.75</v>
      </c>
      <c r="H254" s="1">
        <v>44837</v>
      </c>
      <c r="I254" s="20">
        <v>0</v>
      </c>
      <c r="J254" s="47">
        <f>Table_Query_from_Mac10[[#This Row],[unit_price]]-(Table_Query_from_Mac10[[#This Row],[unit_price]]*(Table_Query_from_Mac10[[#This Row],[discount_pct]]/100))</f>
        <v>7.75</v>
      </c>
      <c r="K254" s="47">
        <f>Table_Query_from_Mac10[[#This Row],[unit_cost]]</f>
        <v>3.33</v>
      </c>
      <c r="L254" s="47">
        <f>Table_Query_from_Mac10[[#This Row],[Live-cost]]*(1+Table_Query_from_Mac10[[#This Row],[CogsIncreasebyTYPE]])</f>
        <v>3.33</v>
      </c>
      <c r="M254" s="47">
        <f>Table_Query_from_Mac10[[#This Row],[Live-cost]]*Table_Query_from_Mac10[[#This Row],[qty_to_ship]]</f>
        <v>39.96</v>
      </c>
      <c r="N254" s="47">
        <f>IF(Table_Query_from_Mac10[[#This Row],[item_no]]="KDA",-Table_Query_from_Mac10[[#This Row],[unit_price]],Table_Query_from_Mac10[[#This Row],[Net Unit]]*Table_Query_from_Mac10[[#This Row],[qty_to_ship]])</f>
        <v>93</v>
      </c>
      <c r="O254" s="47">
        <f>SUMIFS(Summary!C:C,Summary!H:H,Table_Query_from_Mac10[[#This Row],[Juiceoc]])</f>
        <v>0</v>
      </c>
      <c r="P254" s="47">
        <f>SUMIFS(Summary!D:D,Summary!H:H,Table_Query_from_Mac10[[#This Row],[Juiceoc]])</f>
        <v>0</v>
      </c>
      <c r="Q254" s="47">
        <f>SUMIFS(Summary!E:E,Summary!H:H,Table_Query_from_Mac10[[#This Row],[Juiceoc]])</f>
        <v>0</v>
      </c>
      <c r="R254" s="47">
        <f>Table_Query_from_Mac10[[#This Row],[Net Unit]]*(1+Table_Query_from_Mac10[[#This Row],[PriceIncreasebyType]])</f>
        <v>7.75</v>
      </c>
      <c r="S254" s="47">
        <f>Table_Query_from_Mac10[[#This Row],[UnitPriceFuture]]*Table_Query_from_Mac10[[#This Row],[qtytoShipFuture]]</f>
        <v>93</v>
      </c>
      <c r="T254" s="47">
        <f>ROUND(Table_Query_from_Mac10[[#This Row],[qty_to_ship]]*(1+Table_Query_from_Mac10[[#This Row],[VolumeIncreasebyType]]),0)</f>
        <v>12</v>
      </c>
      <c r="U254" s="47">
        <f>Table_Query_from_Mac10[[#This Row],[qtytoShipFuture]]*Table_Query_from_Mac10[[#This Row],[Future-cost]]</f>
        <v>39.96</v>
      </c>
      <c r="V254" s="47">
        <f>Table_Query_from_Mac10[[#This Row],[qtytoShipFuture]]-Table_Query_from_Mac10[[#This Row],[qty_to_ship]]</f>
        <v>0</v>
      </c>
      <c r="W254" s="47">
        <f>Table_Query_from_Mac10[[#This Row],[UnitPriceFuture]]</f>
        <v>7.75</v>
      </c>
      <c r="X254" s="47">
        <f>Table_Query_from_Mac10[[#This Row],[Unit Increase]]*Table_Query_from_Mac10[[#This Row],[UnitPriceFuture]]</f>
        <v>0</v>
      </c>
      <c r="Y254" s="47">
        <f>Table_Query_from_Mac10[[#This Row],[Unit Increase]]*Table_Query_from_Mac10[[#This Row],[Future-cost]]</f>
        <v>0</v>
      </c>
      <c r="Z254" s="47">
        <f>-(Table_Query_from_Mac10[[#This Row],[Incremental Sales]]+((Table_Query_from_Mac10[[#This Row],[Incremental Sales]]*-(SUM(Summary!$S$8:$S$9)))))*Summary!$S$18</f>
        <v>0</v>
      </c>
      <c r="AA254" s="47">
        <f>IFERROR(Table_Query_from_Mac10[[#This Row],[Incremental Cost]]/Table_Query_from_Mac10[[#This Row],[Incremental Sales]],0)</f>
        <v>0</v>
      </c>
      <c r="AB254" s="47">
        <f>IFERROR(Table_Query_from_Mac10[[#This Row],[TotalCostFuture]]/Table_Query_from_Mac10[[#This Row],[totalsalesFuture]],0)</f>
        <v>0.42967741935483872</v>
      </c>
      <c r="AN254" s="30">
        <v>48</v>
      </c>
      <c r="AO254">
        <f t="shared" si="6"/>
        <v>12</v>
      </c>
      <c r="AQ254" s="30">
        <v>22.13</v>
      </c>
      <c r="AR254">
        <f t="shared" si="7"/>
        <v>7.75</v>
      </c>
    </row>
    <row r="255" spans="1:44" x14ac:dyDescent="0.25">
      <c r="A255">
        <v>90026</v>
      </c>
      <c r="B255">
        <v>1</v>
      </c>
      <c r="C255" t="s">
        <v>53</v>
      </c>
      <c r="D255" t="s">
        <v>80</v>
      </c>
      <c r="E255">
        <v>2</v>
      </c>
      <c r="F255">
        <v>11.16</v>
      </c>
      <c r="G255">
        <v>28.11</v>
      </c>
      <c r="H255" s="1">
        <v>44839</v>
      </c>
      <c r="I255" s="20">
        <v>0</v>
      </c>
      <c r="J255" s="47">
        <f>Table_Query_from_Mac10[[#This Row],[unit_price]]-(Table_Query_from_Mac10[[#This Row],[unit_price]]*(Table_Query_from_Mac10[[#This Row],[discount_pct]]/100))</f>
        <v>28.11</v>
      </c>
      <c r="K255" s="47">
        <f>Table_Query_from_Mac10[[#This Row],[unit_cost]]</f>
        <v>11.16</v>
      </c>
      <c r="L255" s="47">
        <f>Table_Query_from_Mac10[[#This Row],[Live-cost]]*(1+Table_Query_from_Mac10[[#This Row],[CogsIncreasebyTYPE]])</f>
        <v>11.16</v>
      </c>
      <c r="M255" s="47">
        <f>Table_Query_from_Mac10[[#This Row],[Live-cost]]*Table_Query_from_Mac10[[#This Row],[qty_to_ship]]</f>
        <v>22.32</v>
      </c>
      <c r="N255" s="47">
        <f>IF(Table_Query_from_Mac10[[#This Row],[item_no]]="KDA",-Table_Query_from_Mac10[[#This Row],[unit_price]],Table_Query_from_Mac10[[#This Row],[Net Unit]]*Table_Query_from_Mac10[[#This Row],[qty_to_ship]])</f>
        <v>56.22</v>
      </c>
      <c r="O255" s="47">
        <f>SUMIFS(Summary!C:C,Summary!H:H,Table_Query_from_Mac10[[#This Row],[Juiceoc]])</f>
        <v>0</v>
      </c>
      <c r="P255" s="47">
        <f>SUMIFS(Summary!D:D,Summary!H:H,Table_Query_from_Mac10[[#This Row],[Juiceoc]])</f>
        <v>0</v>
      </c>
      <c r="Q255" s="47">
        <f>SUMIFS(Summary!E:E,Summary!H:H,Table_Query_from_Mac10[[#This Row],[Juiceoc]])</f>
        <v>0</v>
      </c>
      <c r="R255" s="47">
        <f>Table_Query_from_Mac10[[#This Row],[Net Unit]]*(1+Table_Query_from_Mac10[[#This Row],[PriceIncreasebyType]])</f>
        <v>28.11</v>
      </c>
      <c r="S255" s="47">
        <f>Table_Query_from_Mac10[[#This Row],[UnitPriceFuture]]*Table_Query_from_Mac10[[#This Row],[qtytoShipFuture]]</f>
        <v>56.22</v>
      </c>
      <c r="T255" s="47">
        <f>ROUND(Table_Query_from_Mac10[[#This Row],[qty_to_ship]]*(1+Table_Query_from_Mac10[[#This Row],[VolumeIncreasebyType]]),0)</f>
        <v>2</v>
      </c>
      <c r="U255" s="47">
        <f>Table_Query_from_Mac10[[#This Row],[qtytoShipFuture]]*Table_Query_from_Mac10[[#This Row],[Future-cost]]</f>
        <v>22.32</v>
      </c>
      <c r="V255" s="47">
        <f>Table_Query_from_Mac10[[#This Row],[qtytoShipFuture]]-Table_Query_from_Mac10[[#This Row],[qty_to_ship]]</f>
        <v>0</v>
      </c>
      <c r="W255" s="47">
        <f>Table_Query_from_Mac10[[#This Row],[UnitPriceFuture]]</f>
        <v>28.11</v>
      </c>
      <c r="X255" s="47">
        <f>Table_Query_from_Mac10[[#This Row],[Unit Increase]]*Table_Query_from_Mac10[[#This Row],[UnitPriceFuture]]</f>
        <v>0</v>
      </c>
      <c r="Y255" s="47">
        <f>Table_Query_from_Mac10[[#This Row],[Unit Increase]]*Table_Query_from_Mac10[[#This Row],[Future-cost]]</f>
        <v>0</v>
      </c>
      <c r="Z255" s="47">
        <f>-(Table_Query_from_Mac10[[#This Row],[Incremental Sales]]+((Table_Query_from_Mac10[[#This Row],[Incremental Sales]]*-(SUM(Summary!$S$8:$S$9)))))*Summary!$S$18</f>
        <v>0</v>
      </c>
      <c r="AA255" s="47">
        <f>IFERROR(Table_Query_from_Mac10[[#This Row],[Incremental Cost]]/Table_Query_from_Mac10[[#This Row],[Incremental Sales]],0)</f>
        <v>0</v>
      </c>
      <c r="AB255" s="47">
        <f>IFERROR(Table_Query_from_Mac10[[#This Row],[TotalCostFuture]]/Table_Query_from_Mac10[[#This Row],[totalsalesFuture]],0)</f>
        <v>0.39701173959445041</v>
      </c>
      <c r="AN255" s="31">
        <v>6</v>
      </c>
      <c r="AO255">
        <f t="shared" si="6"/>
        <v>2</v>
      </c>
      <c r="AQ255" s="31">
        <v>80.3</v>
      </c>
      <c r="AR255">
        <f t="shared" si="7"/>
        <v>28.11</v>
      </c>
    </row>
    <row r="256" spans="1:44" x14ac:dyDescent="0.25">
      <c r="A256">
        <v>90026</v>
      </c>
      <c r="B256">
        <v>2</v>
      </c>
      <c r="C256" t="s">
        <v>51</v>
      </c>
      <c r="D256" t="s">
        <v>80</v>
      </c>
      <c r="E256">
        <v>25</v>
      </c>
      <c r="F256">
        <v>4.71</v>
      </c>
      <c r="G256">
        <v>11.01</v>
      </c>
      <c r="H256" s="1">
        <v>44839</v>
      </c>
      <c r="I256" s="20">
        <v>0</v>
      </c>
      <c r="J256" s="47">
        <f>Table_Query_from_Mac10[[#This Row],[unit_price]]-(Table_Query_from_Mac10[[#This Row],[unit_price]]*(Table_Query_from_Mac10[[#This Row],[discount_pct]]/100))</f>
        <v>11.01</v>
      </c>
      <c r="K256" s="47">
        <f>Table_Query_from_Mac10[[#This Row],[unit_cost]]</f>
        <v>4.71</v>
      </c>
      <c r="L256" s="47">
        <f>Table_Query_from_Mac10[[#This Row],[Live-cost]]*(1+Table_Query_from_Mac10[[#This Row],[CogsIncreasebyTYPE]])</f>
        <v>4.71</v>
      </c>
      <c r="M256" s="47">
        <f>Table_Query_from_Mac10[[#This Row],[Live-cost]]*Table_Query_from_Mac10[[#This Row],[qty_to_ship]]</f>
        <v>117.75</v>
      </c>
      <c r="N256" s="47">
        <f>IF(Table_Query_from_Mac10[[#This Row],[item_no]]="KDA",-Table_Query_from_Mac10[[#This Row],[unit_price]],Table_Query_from_Mac10[[#This Row],[Net Unit]]*Table_Query_from_Mac10[[#This Row],[qty_to_ship]])</f>
        <v>275.25</v>
      </c>
      <c r="O256" s="47">
        <f>SUMIFS(Summary!C:C,Summary!H:H,Table_Query_from_Mac10[[#This Row],[Juiceoc]])</f>
        <v>0</v>
      </c>
      <c r="P256" s="47">
        <f>SUMIFS(Summary!D:D,Summary!H:H,Table_Query_from_Mac10[[#This Row],[Juiceoc]])</f>
        <v>0</v>
      </c>
      <c r="Q256" s="47">
        <f>SUMIFS(Summary!E:E,Summary!H:H,Table_Query_from_Mac10[[#This Row],[Juiceoc]])</f>
        <v>0</v>
      </c>
      <c r="R256" s="47">
        <f>Table_Query_from_Mac10[[#This Row],[Net Unit]]*(1+Table_Query_from_Mac10[[#This Row],[PriceIncreasebyType]])</f>
        <v>11.01</v>
      </c>
      <c r="S256" s="47">
        <f>Table_Query_from_Mac10[[#This Row],[UnitPriceFuture]]*Table_Query_from_Mac10[[#This Row],[qtytoShipFuture]]</f>
        <v>275.25</v>
      </c>
      <c r="T256" s="47">
        <f>ROUND(Table_Query_from_Mac10[[#This Row],[qty_to_ship]]*(1+Table_Query_from_Mac10[[#This Row],[VolumeIncreasebyType]]),0)</f>
        <v>25</v>
      </c>
      <c r="U256" s="47">
        <f>Table_Query_from_Mac10[[#This Row],[qtytoShipFuture]]*Table_Query_from_Mac10[[#This Row],[Future-cost]]</f>
        <v>117.75</v>
      </c>
      <c r="V256" s="47">
        <f>Table_Query_from_Mac10[[#This Row],[qtytoShipFuture]]-Table_Query_from_Mac10[[#This Row],[qty_to_ship]]</f>
        <v>0</v>
      </c>
      <c r="W256" s="47">
        <f>Table_Query_from_Mac10[[#This Row],[UnitPriceFuture]]</f>
        <v>11.01</v>
      </c>
      <c r="X256" s="47">
        <f>Table_Query_from_Mac10[[#This Row],[Unit Increase]]*Table_Query_from_Mac10[[#This Row],[UnitPriceFuture]]</f>
        <v>0</v>
      </c>
      <c r="Y256" s="47">
        <f>Table_Query_from_Mac10[[#This Row],[Unit Increase]]*Table_Query_from_Mac10[[#This Row],[Future-cost]]</f>
        <v>0</v>
      </c>
      <c r="Z256" s="47">
        <f>-(Table_Query_from_Mac10[[#This Row],[Incremental Sales]]+((Table_Query_from_Mac10[[#This Row],[Incremental Sales]]*-(SUM(Summary!$S$8:$S$9)))))*Summary!$S$18</f>
        <v>0</v>
      </c>
      <c r="AA256" s="47">
        <f>IFERROR(Table_Query_from_Mac10[[#This Row],[Incremental Cost]]/Table_Query_from_Mac10[[#This Row],[Incremental Sales]],0)</f>
        <v>0</v>
      </c>
      <c r="AB256" s="47">
        <f>IFERROR(Table_Query_from_Mac10[[#This Row],[TotalCostFuture]]/Table_Query_from_Mac10[[#This Row],[totalsalesFuture]],0)</f>
        <v>0.42779291553133514</v>
      </c>
      <c r="AN256" s="30">
        <v>100</v>
      </c>
      <c r="AO256">
        <f t="shared" si="6"/>
        <v>25</v>
      </c>
      <c r="AQ256" s="30">
        <v>31.45</v>
      </c>
      <c r="AR256">
        <f t="shared" si="7"/>
        <v>11.01</v>
      </c>
    </row>
    <row r="257" spans="1:44" x14ac:dyDescent="0.25">
      <c r="A257">
        <v>90026</v>
      </c>
      <c r="B257">
        <v>3</v>
      </c>
      <c r="C257" t="s">
        <v>51</v>
      </c>
      <c r="D257" t="s">
        <v>80</v>
      </c>
      <c r="E257">
        <v>3</v>
      </c>
      <c r="F257">
        <v>9.83</v>
      </c>
      <c r="G257">
        <v>24.39</v>
      </c>
      <c r="H257" s="1">
        <v>44839</v>
      </c>
      <c r="I257" s="20">
        <v>0</v>
      </c>
      <c r="J257" s="47">
        <f>Table_Query_from_Mac10[[#This Row],[unit_price]]-(Table_Query_from_Mac10[[#This Row],[unit_price]]*(Table_Query_from_Mac10[[#This Row],[discount_pct]]/100))</f>
        <v>24.39</v>
      </c>
      <c r="K257" s="47">
        <f>Table_Query_from_Mac10[[#This Row],[unit_cost]]</f>
        <v>9.83</v>
      </c>
      <c r="L257" s="47">
        <f>Table_Query_from_Mac10[[#This Row],[Live-cost]]*(1+Table_Query_from_Mac10[[#This Row],[CogsIncreasebyTYPE]])</f>
        <v>9.83</v>
      </c>
      <c r="M257" s="47">
        <f>Table_Query_from_Mac10[[#This Row],[Live-cost]]*Table_Query_from_Mac10[[#This Row],[qty_to_ship]]</f>
        <v>29.490000000000002</v>
      </c>
      <c r="N257" s="47">
        <f>IF(Table_Query_from_Mac10[[#This Row],[item_no]]="KDA",-Table_Query_from_Mac10[[#This Row],[unit_price]],Table_Query_from_Mac10[[#This Row],[Net Unit]]*Table_Query_from_Mac10[[#This Row],[qty_to_ship]])</f>
        <v>73.17</v>
      </c>
      <c r="O257" s="47">
        <f>SUMIFS(Summary!C:C,Summary!H:H,Table_Query_from_Mac10[[#This Row],[Juiceoc]])</f>
        <v>0</v>
      </c>
      <c r="P257" s="47">
        <f>SUMIFS(Summary!D:D,Summary!H:H,Table_Query_from_Mac10[[#This Row],[Juiceoc]])</f>
        <v>0</v>
      </c>
      <c r="Q257" s="47">
        <f>SUMIFS(Summary!E:E,Summary!H:H,Table_Query_from_Mac10[[#This Row],[Juiceoc]])</f>
        <v>0</v>
      </c>
      <c r="R257" s="47">
        <f>Table_Query_from_Mac10[[#This Row],[Net Unit]]*(1+Table_Query_from_Mac10[[#This Row],[PriceIncreasebyType]])</f>
        <v>24.39</v>
      </c>
      <c r="S257" s="47">
        <f>Table_Query_from_Mac10[[#This Row],[UnitPriceFuture]]*Table_Query_from_Mac10[[#This Row],[qtytoShipFuture]]</f>
        <v>73.17</v>
      </c>
      <c r="T257" s="47">
        <f>ROUND(Table_Query_from_Mac10[[#This Row],[qty_to_ship]]*(1+Table_Query_from_Mac10[[#This Row],[VolumeIncreasebyType]]),0)</f>
        <v>3</v>
      </c>
      <c r="U257" s="47">
        <f>Table_Query_from_Mac10[[#This Row],[qtytoShipFuture]]*Table_Query_from_Mac10[[#This Row],[Future-cost]]</f>
        <v>29.490000000000002</v>
      </c>
      <c r="V257" s="47">
        <f>Table_Query_from_Mac10[[#This Row],[qtytoShipFuture]]-Table_Query_from_Mac10[[#This Row],[qty_to_ship]]</f>
        <v>0</v>
      </c>
      <c r="W257" s="47">
        <f>Table_Query_from_Mac10[[#This Row],[UnitPriceFuture]]</f>
        <v>24.39</v>
      </c>
      <c r="X257" s="47">
        <f>Table_Query_from_Mac10[[#This Row],[Unit Increase]]*Table_Query_from_Mac10[[#This Row],[UnitPriceFuture]]</f>
        <v>0</v>
      </c>
      <c r="Y257" s="47">
        <f>Table_Query_from_Mac10[[#This Row],[Unit Increase]]*Table_Query_from_Mac10[[#This Row],[Future-cost]]</f>
        <v>0</v>
      </c>
      <c r="Z257" s="47">
        <f>-(Table_Query_from_Mac10[[#This Row],[Incremental Sales]]+((Table_Query_from_Mac10[[#This Row],[Incremental Sales]]*-(SUM(Summary!$S$8:$S$9)))))*Summary!$S$18</f>
        <v>0</v>
      </c>
      <c r="AA257" s="47">
        <f>IFERROR(Table_Query_from_Mac10[[#This Row],[Incremental Cost]]/Table_Query_from_Mac10[[#This Row],[Incremental Sales]],0)</f>
        <v>0</v>
      </c>
      <c r="AB257" s="47">
        <f>IFERROR(Table_Query_from_Mac10[[#This Row],[TotalCostFuture]]/Table_Query_from_Mac10[[#This Row],[totalsalesFuture]],0)</f>
        <v>0.40303403034030344</v>
      </c>
      <c r="AN257" s="31">
        <v>12</v>
      </c>
      <c r="AO257">
        <f t="shared" si="6"/>
        <v>3</v>
      </c>
      <c r="AQ257" s="31">
        <v>69.69</v>
      </c>
      <c r="AR257">
        <f t="shared" si="7"/>
        <v>24.39</v>
      </c>
    </row>
    <row r="258" spans="1:44" x14ac:dyDescent="0.25">
      <c r="A258">
        <v>90026</v>
      </c>
      <c r="B258">
        <v>4</v>
      </c>
      <c r="C258" t="s">
        <v>53</v>
      </c>
      <c r="D258" t="s">
        <v>80</v>
      </c>
      <c r="E258">
        <v>15</v>
      </c>
      <c r="F258">
        <v>5.8</v>
      </c>
      <c r="G258">
        <v>13.5</v>
      </c>
      <c r="H258" s="1">
        <v>44839</v>
      </c>
      <c r="I258" s="20">
        <v>0</v>
      </c>
      <c r="J258" s="47">
        <f>Table_Query_from_Mac10[[#This Row],[unit_price]]-(Table_Query_from_Mac10[[#This Row],[unit_price]]*(Table_Query_from_Mac10[[#This Row],[discount_pct]]/100))</f>
        <v>13.5</v>
      </c>
      <c r="K258" s="47">
        <f>Table_Query_from_Mac10[[#This Row],[unit_cost]]</f>
        <v>5.8</v>
      </c>
      <c r="L258" s="47">
        <f>Table_Query_from_Mac10[[#This Row],[Live-cost]]*(1+Table_Query_from_Mac10[[#This Row],[CogsIncreasebyTYPE]])</f>
        <v>5.8</v>
      </c>
      <c r="M258" s="47">
        <f>Table_Query_from_Mac10[[#This Row],[Live-cost]]*Table_Query_from_Mac10[[#This Row],[qty_to_ship]]</f>
        <v>87</v>
      </c>
      <c r="N258" s="47">
        <f>IF(Table_Query_from_Mac10[[#This Row],[item_no]]="KDA",-Table_Query_from_Mac10[[#This Row],[unit_price]],Table_Query_from_Mac10[[#This Row],[Net Unit]]*Table_Query_from_Mac10[[#This Row],[qty_to_ship]])</f>
        <v>202.5</v>
      </c>
      <c r="O258" s="47">
        <f>SUMIFS(Summary!C:C,Summary!H:H,Table_Query_from_Mac10[[#This Row],[Juiceoc]])</f>
        <v>0</v>
      </c>
      <c r="P258" s="47">
        <f>SUMIFS(Summary!D:D,Summary!H:H,Table_Query_from_Mac10[[#This Row],[Juiceoc]])</f>
        <v>0</v>
      </c>
      <c r="Q258" s="47">
        <f>SUMIFS(Summary!E:E,Summary!H:H,Table_Query_from_Mac10[[#This Row],[Juiceoc]])</f>
        <v>0</v>
      </c>
      <c r="R258" s="47">
        <f>Table_Query_from_Mac10[[#This Row],[Net Unit]]*(1+Table_Query_from_Mac10[[#This Row],[PriceIncreasebyType]])</f>
        <v>13.5</v>
      </c>
      <c r="S258" s="47">
        <f>Table_Query_from_Mac10[[#This Row],[UnitPriceFuture]]*Table_Query_from_Mac10[[#This Row],[qtytoShipFuture]]</f>
        <v>202.5</v>
      </c>
      <c r="T258" s="47">
        <f>ROUND(Table_Query_from_Mac10[[#This Row],[qty_to_ship]]*(1+Table_Query_from_Mac10[[#This Row],[VolumeIncreasebyType]]),0)</f>
        <v>15</v>
      </c>
      <c r="U258" s="47">
        <f>Table_Query_from_Mac10[[#This Row],[qtytoShipFuture]]*Table_Query_from_Mac10[[#This Row],[Future-cost]]</f>
        <v>87</v>
      </c>
      <c r="V258" s="47">
        <f>Table_Query_from_Mac10[[#This Row],[qtytoShipFuture]]-Table_Query_from_Mac10[[#This Row],[qty_to_ship]]</f>
        <v>0</v>
      </c>
      <c r="W258" s="47">
        <f>Table_Query_from_Mac10[[#This Row],[UnitPriceFuture]]</f>
        <v>13.5</v>
      </c>
      <c r="X258" s="47">
        <f>Table_Query_from_Mac10[[#This Row],[Unit Increase]]*Table_Query_from_Mac10[[#This Row],[UnitPriceFuture]]</f>
        <v>0</v>
      </c>
      <c r="Y258" s="47">
        <f>Table_Query_from_Mac10[[#This Row],[Unit Increase]]*Table_Query_from_Mac10[[#This Row],[Future-cost]]</f>
        <v>0</v>
      </c>
      <c r="Z258" s="47">
        <f>-(Table_Query_from_Mac10[[#This Row],[Incremental Sales]]+((Table_Query_from_Mac10[[#This Row],[Incremental Sales]]*-(SUM(Summary!$S$8:$S$9)))))*Summary!$S$18</f>
        <v>0</v>
      </c>
      <c r="AA258" s="47">
        <f>IFERROR(Table_Query_from_Mac10[[#This Row],[Incremental Cost]]/Table_Query_from_Mac10[[#This Row],[Incremental Sales]],0)</f>
        <v>0</v>
      </c>
      <c r="AB258" s="47">
        <f>IFERROR(Table_Query_from_Mac10[[#This Row],[TotalCostFuture]]/Table_Query_from_Mac10[[#This Row],[totalsalesFuture]],0)</f>
        <v>0.42962962962962964</v>
      </c>
      <c r="AN258" s="30">
        <v>60</v>
      </c>
      <c r="AO258">
        <f t="shared" si="6"/>
        <v>15</v>
      </c>
      <c r="AQ258" s="30">
        <v>38.57</v>
      </c>
      <c r="AR258">
        <f t="shared" si="7"/>
        <v>13.5</v>
      </c>
    </row>
    <row r="259" spans="1:44" x14ac:dyDescent="0.25">
      <c r="A259">
        <v>90027</v>
      </c>
      <c r="B259">
        <v>1</v>
      </c>
      <c r="C259" t="s">
        <v>54</v>
      </c>
      <c r="D259" t="s">
        <v>80</v>
      </c>
      <c r="E259">
        <v>38</v>
      </c>
      <c r="F259">
        <v>4.59</v>
      </c>
      <c r="G259">
        <v>11.3</v>
      </c>
      <c r="H259" s="1">
        <v>44837</v>
      </c>
      <c r="I259" s="20">
        <v>0</v>
      </c>
      <c r="J259" s="47">
        <f>Table_Query_from_Mac10[[#This Row],[unit_price]]-(Table_Query_from_Mac10[[#This Row],[unit_price]]*(Table_Query_from_Mac10[[#This Row],[discount_pct]]/100))</f>
        <v>11.3</v>
      </c>
      <c r="K259" s="47">
        <f>Table_Query_from_Mac10[[#This Row],[unit_cost]]</f>
        <v>4.59</v>
      </c>
      <c r="L259" s="47">
        <f>Table_Query_from_Mac10[[#This Row],[Live-cost]]*(1+Table_Query_from_Mac10[[#This Row],[CogsIncreasebyTYPE]])</f>
        <v>4.59</v>
      </c>
      <c r="M259" s="47">
        <f>Table_Query_from_Mac10[[#This Row],[Live-cost]]*Table_Query_from_Mac10[[#This Row],[qty_to_ship]]</f>
        <v>174.42</v>
      </c>
      <c r="N259" s="47">
        <f>IF(Table_Query_from_Mac10[[#This Row],[item_no]]="KDA",-Table_Query_from_Mac10[[#This Row],[unit_price]],Table_Query_from_Mac10[[#This Row],[Net Unit]]*Table_Query_from_Mac10[[#This Row],[qty_to_ship]])</f>
        <v>429.40000000000003</v>
      </c>
      <c r="O259" s="47">
        <f>SUMIFS(Summary!C:C,Summary!H:H,Table_Query_from_Mac10[[#This Row],[Juiceoc]])</f>
        <v>0</v>
      </c>
      <c r="P259" s="47">
        <f>SUMIFS(Summary!D:D,Summary!H:H,Table_Query_from_Mac10[[#This Row],[Juiceoc]])</f>
        <v>0</v>
      </c>
      <c r="Q259" s="47">
        <f>SUMIFS(Summary!E:E,Summary!H:H,Table_Query_from_Mac10[[#This Row],[Juiceoc]])</f>
        <v>0</v>
      </c>
      <c r="R259" s="47">
        <f>Table_Query_from_Mac10[[#This Row],[Net Unit]]*(1+Table_Query_from_Mac10[[#This Row],[PriceIncreasebyType]])</f>
        <v>11.3</v>
      </c>
      <c r="S259" s="47">
        <f>Table_Query_from_Mac10[[#This Row],[UnitPriceFuture]]*Table_Query_from_Mac10[[#This Row],[qtytoShipFuture]]</f>
        <v>429.40000000000003</v>
      </c>
      <c r="T259" s="47">
        <f>ROUND(Table_Query_from_Mac10[[#This Row],[qty_to_ship]]*(1+Table_Query_from_Mac10[[#This Row],[VolumeIncreasebyType]]),0)</f>
        <v>38</v>
      </c>
      <c r="U259" s="47">
        <f>Table_Query_from_Mac10[[#This Row],[qtytoShipFuture]]*Table_Query_from_Mac10[[#This Row],[Future-cost]]</f>
        <v>174.42</v>
      </c>
      <c r="V259" s="47">
        <f>Table_Query_from_Mac10[[#This Row],[qtytoShipFuture]]-Table_Query_from_Mac10[[#This Row],[qty_to_ship]]</f>
        <v>0</v>
      </c>
      <c r="W259" s="47">
        <f>Table_Query_from_Mac10[[#This Row],[UnitPriceFuture]]</f>
        <v>11.3</v>
      </c>
      <c r="X259" s="47">
        <f>Table_Query_from_Mac10[[#This Row],[Unit Increase]]*Table_Query_from_Mac10[[#This Row],[UnitPriceFuture]]</f>
        <v>0</v>
      </c>
      <c r="Y259" s="47">
        <f>Table_Query_from_Mac10[[#This Row],[Unit Increase]]*Table_Query_from_Mac10[[#This Row],[Future-cost]]</f>
        <v>0</v>
      </c>
      <c r="Z259" s="47">
        <f>-(Table_Query_from_Mac10[[#This Row],[Incremental Sales]]+((Table_Query_from_Mac10[[#This Row],[Incremental Sales]]*-(SUM(Summary!$S$8:$S$9)))))*Summary!$S$18</f>
        <v>0</v>
      </c>
      <c r="AA259" s="47">
        <f>IFERROR(Table_Query_from_Mac10[[#This Row],[Incremental Cost]]/Table_Query_from_Mac10[[#This Row],[Incremental Sales]],0)</f>
        <v>0</v>
      </c>
      <c r="AB259" s="47">
        <f>IFERROR(Table_Query_from_Mac10[[#This Row],[TotalCostFuture]]/Table_Query_from_Mac10[[#This Row],[totalsalesFuture]],0)</f>
        <v>0.40619469026548666</v>
      </c>
      <c r="AN259" s="31">
        <v>150</v>
      </c>
      <c r="AO259">
        <f t="shared" ref="AO259:AO322" si="8">CEILING(AN259/4,1)</f>
        <v>38</v>
      </c>
      <c r="AQ259" s="31">
        <v>32.29</v>
      </c>
      <c r="AR259">
        <f t="shared" ref="AR259:AR322" si="9">ROUND(AQ259/5*1.75,2)</f>
        <v>11.3</v>
      </c>
    </row>
    <row r="260" spans="1:44" x14ac:dyDescent="0.25">
      <c r="A260">
        <v>90027</v>
      </c>
      <c r="B260">
        <v>2</v>
      </c>
      <c r="C260" t="s">
        <v>54</v>
      </c>
      <c r="D260" t="s">
        <v>80</v>
      </c>
      <c r="E260">
        <v>113</v>
      </c>
      <c r="F260">
        <v>5.13</v>
      </c>
      <c r="G260">
        <v>12.18</v>
      </c>
      <c r="H260" s="1">
        <v>44837</v>
      </c>
      <c r="I260" s="20">
        <v>0</v>
      </c>
      <c r="J260" s="47">
        <f>Table_Query_from_Mac10[[#This Row],[unit_price]]-(Table_Query_from_Mac10[[#This Row],[unit_price]]*(Table_Query_from_Mac10[[#This Row],[discount_pct]]/100))</f>
        <v>12.18</v>
      </c>
      <c r="K260" s="47">
        <f>Table_Query_from_Mac10[[#This Row],[unit_cost]]</f>
        <v>5.13</v>
      </c>
      <c r="L260" s="47">
        <f>Table_Query_from_Mac10[[#This Row],[Live-cost]]*(1+Table_Query_from_Mac10[[#This Row],[CogsIncreasebyTYPE]])</f>
        <v>5.13</v>
      </c>
      <c r="M260" s="47">
        <f>Table_Query_from_Mac10[[#This Row],[Live-cost]]*Table_Query_from_Mac10[[#This Row],[qty_to_ship]]</f>
        <v>579.68999999999994</v>
      </c>
      <c r="N260" s="47">
        <f>IF(Table_Query_from_Mac10[[#This Row],[item_no]]="KDA",-Table_Query_from_Mac10[[#This Row],[unit_price]],Table_Query_from_Mac10[[#This Row],[Net Unit]]*Table_Query_from_Mac10[[#This Row],[qty_to_ship]])</f>
        <v>1376.34</v>
      </c>
      <c r="O260" s="47">
        <f>SUMIFS(Summary!C:C,Summary!H:H,Table_Query_from_Mac10[[#This Row],[Juiceoc]])</f>
        <v>0</v>
      </c>
      <c r="P260" s="47">
        <f>SUMIFS(Summary!D:D,Summary!H:H,Table_Query_from_Mac10[[#This Row],[Juiceoc]])</f>
        <v>0</v>
      </c>
      <c r="Q260" s="47">
        <f>SUMIFS(Summary!E:E,Summary!H:H,Table_Query_from_Mac10[[#This Row],[Juiceoc]])</f>
        <v>0</v>
      </c>
      <c r="R260" s="47">
        <f>Table_Query_from_Mac10[[#This Row],[Net Unit]]*(1+Table_Query_from_Mac10[[#This Row],[PriceIncreasebyType]])</f>
        <v>12.18</v>
      </c>
      <c r="S260" s="47">
        <f>Table_Query_from_Mac10[[#This Row],[UnitPriceFuture]]*Table_Query_from_Mac10[[#This Row],[qtytoShipFuture]]</f>
        <v>1376.34</v>
      </c>
      <c r="T260" s="47">
        <f>ROUND(Table_Query_from_Mac10[[#This Row],[qty_to_ship]]*(1+Table_Query_from_Mac10[[#This Row],[VolumeIncreasebyType]]),0)</f>
        <v>113</v>
      </c>
      <c r="U260" s="47">
        <f>Table_Query_from_Mac10[[#This Row],[qtytoShipFuture]]*Table_Query_from_Mac10[[#This Row],[Future-cost]]</f>
        <v>579.68999999999994</v>
      </c>
      <c r="V260" s="47">
        <f>Table_Query_from_Mac10[[#This Row],[qtytoShipFuture]]-Table_Query_from_Mac10[[#This Row],[qty_to_ship]]</f>
        <v>0</v>
      </c>
      <c r="W260" s="47">
        <f>Table_Query_from_Mac10[[#This Row],[UnitPriceFuture]]</f>
        <v>12.18</v>
      </c>
      <c r="X260" s="47">
        <f>Table_Query_from_Mac10[[#This Row],[Unit Increase]]*Table_Query_from_Mac10[[#This Row],[UnitPriceFuture]]</f>
        <v>0</v>
      </c>
      <c r="Y260" s="47">
        <f>Table_Query_from_Mac10[[#This Row],[Unit Increase]]*Table_Query_from_Mac10[[#This Row],[Future-cost]]</f>
        <v>0</v>
      </c>
      <c r="Z260" s="47">
        <f>-(Table_Query_from_Mac10[[#This Row],[Incremental Sales]]+((Table_Query_from_Mac10[[#This Row],[Incremental Sales]]*-(SUM(Summary!$S$8:$S$9)))))*Summary!$S$18</f>
        <v>0</v>
      </c>
      <c r="AA260" s="47">
        <f>IFERROR(Table_Query_from_Mac10[[#This Row],[Incremental Cost]]/Table_Query_from_Mac10[[#This Row],[Incremental Sales]],0)</f>
        <v>0</v>
      </c>
      <c r="AB260" s="47">
        <f>IFERROR(Table_Query_from_Mac10[[#This Row],[TotalCostFuture]]/Table_Query_from_Mac10[[#This Row],[totalsalesFuture]],0)</f>
        <v>0.4211822660098522</v>
      </c>
      <c r="AN260" s="30">
        <v>450</v>
      </c>
      <c r="AO260">
        <f t="shared" si="8"/>
        <v>113</v>
      </c>
      <c r="AQ260" s="30">
        <v>34.79</v>
      </c>
      <c r="AR260">
        <f t="shared" si="9"/>
        <v>12.18</v>
      </c>
    </row>
    <row r="261" spans="1:44" x14ac:dyDescent="0.25">
      <c r="A261">
        <v>90027</v>
      </c>
      <c r="B261">
        <v>3</v>
      </c>
      <c r="C261" t="s">
        <v>54</v>
      </c>
      <c r="D261" t="s">
        <v>80</v>
      </c>
      <c r="E261">
        <v>80</v>
      </c>
      <c r="F261">
        <v>5.58</v>
      </c>
      <c r="G261">
        <v>12.92</v>
      </c>
      <c r="H261" s="1">
        <v>44837</v>
      </c>
      <c r="I261" s="20">
        <v>0</v>
      </c>
      <c r="J261" s="47">
        <f>Table_Query_from_Mac10[[#This Row],[unit_price]]-(Table_Query_from_Mac10[[#This Row],[unit_price]]*(Table_Query_from_Mac10[[#This Row],[discount_pct]]/100))</f>
        <v>12.92</v>
      </c>
      <c r="K261" s="47">
        <f>Table_Query_from_Mac10[[#This Row],[unit_cost]]</f>
        <v>5.58</v>
      </c>
      <c r="L261" s="47">
        <f>Table_Query_from_Mac10[[#This Row],[Live-cost]]*(1+Table_Query_from_Mac10[[#This Row],[CogsIncreasebyTYPE]])</f>
        <v>5.58</v>
      </c>
      <c r="M261" s="47">
        <f>Table_Query_from_Mac10[[#This Row],[Live-cost]]*Table_Query_from_Mac10[[#This Row],[qty_to_ship]]</f>
        <v>446.4</v>
      </c>
      <c r="N261" s="47">
        <f>IF(Table_Query_from_Mac10[[#This Row],[item_no]]="KDA",-Table_Query_from_Mac10[[#This Row],[unit_price]],Table_Query_from_Mac10[[#This Row],[Net Unit]]*Table_Query_from_Mac10[[#This Row],[qty_to_ship]])</f>
        <v>1033.5999999999999</v>
      </c>
      <c r="O261" s="47">
        <f>SUMIFS(Summary!C:C,Summary!H:H,Table_Query_from_Mac10[[#This Row],[Juiceoc]])</f>
        <v>0</v>
      </c>
      <c r="P261" s="47">
        <f>SUMIFS(Summary!D:D,Summary!H:H,Table_Query_from_Mac10[[#This Row],[Juiceoc]])</f>
        <v>0</v>
      </c>
      <c r="Q261" s="47">
        <f>SUMIFS(Summary!E:E,Summary!H:H,Table_Query_from_Mac10[[#This Row],[Juiceoc]])</f>
        <v>0</v>
      </c>
      <c r="R261" s="47">
        <f>Table_Query_from_Mac10[[#This Row],[Net Unit]]*(1+Table_Query_from_Mac10[[#This Row],[PriceIncreasebyType]])</f>
        <v>12.92</v>
      </c>
      <c r="S261" s="47">
        <f>Table_Query_from_Mac10[[#This Row],[UnitPriceFuture]]*Table_Query_from_Mac10[[#This Row],[qtytoShipFuture]]</f>
        <v>1033.5999999999999</v>
      </c>
      <c r="T261" s="47">
        <f>ROUND(Table_Query_from_Mac10[[#This Row],[qty_to_ship]]*(1+Table_Query_from_Mac10[[#This Row],[VolumeIncreasebyType]]),0)</f>
        <v>80</v>
      </c>
      <c r="U261" s="47">
        <f>Table_Query_from_Mac10[[#This Row],[qtytoShipFuture]]*Table_Query_from_Mac10[[#This Row],[Future-cost]]</f>
        <v>446.4</v>
      </c>
      <c r="V261" s="47">
        <f>Table_Query_from_Mac10[[#This Row],[qtytoShipFuture]]-Table_Query_from_Mac10[[#This Row],[qty_to_ship]]</f>
        <v>0</v>
      </c>
      <c r="W261" s="47">
        <f>Table_Query_from_Mac10[[#This Row],[UnitPriceFuture]]</f>
        <v>12.92</v>
      </c>
      <c r="X261" s="47">
        <f>Table_Query_from_Mac10[[#This Row],[Unit Increase]]*Table_Query_from_Mac10[[#This Row],[UnitPriceFuture]]</f>
        <v>0</v>
      </c>
      <c r="Y261" s="47">
        <f>Table_Query_from_Mac10[[#This Row],[Unit Increase]]*Table_Query_from_Mac10[[#This Row],[Future-cost]]</f>
        <v>0</v>
      </c>
      <c r="Z261" s="47">
        <f>-(Table_Query_from_Mac10[[#This Row],[Incremental Sales]]+((Table_Query_from_Mac10[[#This Row],[Incremental Sales]]*-(SUM(Summary!$S$8:$S$9)))))*Summary!$S$18</f>
        <v>0</v>
      </c>
      <c r="AA261" s="47">
        <f>IFERROR(Table_Query_from_Mac10[[#This Row],[Incremental Cost]]/Table_Query_from_Mac10[[#This Row],[Incremental Sales]],0)</f>
        <v>0</v>
      </c>
      <c r="AB261" s="47">
        <f>IFERROR(Table_Query_from_Mac10[[#This Row],[TotalCostFuture]]/Table_Query_from_Mac10[[#This Row],[totalsalesFuture]],0)</f>
        <v>0.43188854489164086</v>
      </c>
      <c r="AN261" s="31">
        <v>320</v>
      </c>
      <c r="AO261">
        <f t="shared" si="8"/>
        <v>80</v>
      </c>
      <c r="AQ261" s="31">
        <v>36.9</v>
      </c>
      <c r="AR261">
        <f t="shared" si="9"/>
        <v>12.92</v>
      </c>
    </row>
    <row r="262" spans="1:44" x14ac:dyDescent="0.25">
      <c r="A262">
        <v>90027</v>
      </c>
      <c r="B262">
        <v>4</v>
      </c>
      <c r="C262" t="s">
        <v>52</v>
      </c>
      <c r="D262" t="s">
        <v>80</v>
      </c>
      <c r="E262">
        <v>64</v>
      </c>
      <c r="F262">
        <v>6.22</v>
      </c>
      <c r="G262">
        <v>14.44</v>
      </c>
      <c r="H262" s="1">
        <v>44837</v>
      </c>
      <c r="I262" s="20">
        <v>0</v>
      </c>
      <c r="J262" s="47">
        <f>Table_Query_from_Mac10[[#This Row],[unit_price]]-(Table_Query_from_Mac10[[#This Row],[unit_price]]*(Table_Query_from_Mac10[[#This Row],[discount_pct]]/100))</f>
        <v>14.44</v>
      </c>
      <c r="K262" s="47">
        <f>Table_Query_from_Mac10[[#This Row],[unit_cost]]</f>
        <v>6.22</v>
      </c>
      <c r="L262" s="47">
        <f>Table_Query_from_Mac10[[#This Row],[Live-cost]]*(1+Table_Query_from_Mac10[[#This Row],[CogsIncreasebyTYPE]])</f>
        <v>6.22</v>
      </c>
      <c r="M262" s="47">
        <f>Table_Query_from_Mac10[[#This Row],[Live-cost]]*Table_Query_from_Mac10[[#This Row],[qty_to_ship]]</f>
        <v>398.08</v>
      </c>
      <c r="N262" s="47">
        <f>IF(Table_Query_from_Mac10[[#This Row],[item_no]]="KDA",-Table_Query_from_Mac10[[#This Row],[unit_price]],Table_Query_from_Mac10[[#This Row],[Net Unit]]*Table_Query_from_Mac10[[#This Row],[qty_to_ship]])</f>
        <v>924.16</v>
      </c>
      <c r="O262" s="47">
        <f>SUMIFS(Summary!C:C,Summary!H:H,Table_Query_from_Mac10[[#This Row],[Juiceoc]])</f>
        <v>0</v>
      </c>
      <c r="P262" s="47">
        <f>SUMIFS(Summary!D:D,Summary!H:H,Table_Query_from_Mac10[[#This Row],[Juiceoc]])</f>
        <v>0</v>
      </c>
      <c r="Q262" s="47">
        <f>SUMIFS(Summary!E:E,Summary!H:H,Table_Query_from_Mac10[[#This Row],[Juiceoc]])</f>
        <v>0</v>
      </c>
      <c r="R262" s="47">
        <f>Table_Query_from_Mac10[[#This Row],[Net Unit]]*(1+Table_Query_from_Mac10[[#This Row],[PriceIncreasebyType]])</f>
        <v>14.44</v>
      </c>
      <c r="S262" s="47">
        <f>Table_Query_from_Mac10[[#This Row],[UnitPriceFuture]]*Table_Query_from_Mac10[[#This Row],[qtytoShipFuture]]</f>
        <v>924.16</v>
      </c>
      <c r="T262" s="47">
        <f>ROUND(Table_Query_from_Mac10[[#This Row],[qty_to_ship]]*(1+Table_Query_from_Mac10[[#This Row],[VolumeIncreasebyType]]),0)</f>
        <v>64</v>
      </c>
      <c r="U262" s="47">
        <f>Table_Query_from_Mac10[[#This Row],[qtytoShipFuture]]*Table_Query_from_Mac10[[#This Row],[Future-cost]]</f>
        <v>398.08</v>
      </c>
      <c r="V262" s="47">
        <f>Table_Query_from_Mac10[[#This Row],[qtytoShipFuture]]-Table_Query_from_Mac10[[#This Row],[qty_to_ship]]</f>
        <v>0</v>
      </c>
      <c r="W262" s="47">
        <f>Table_Query_from_Mac10[[#This Row],[UnitPriceFuture]]</f>
        <v>14.44</v>
      </c>
      <c r="X262" s="47">
        <f>Table_Query_from_Mac10[[#This Row],[Unit Increase]]*Table_Query_from_Mac10[[#This Row],[UnitPriceFuture]]</f>
        <v>0</v>
      </c>
      <c r="Y262" s="47">
        <f>Table_Query_from_Mac10[[#This Row],[Unit Increase]]*Table_Query_from_Mac10[[#This Row],[Future-cost]]</f>
        <v>0</v>
      </c>
      <c r="Z262" s="47">
        <f>-(Table_Query_from_Mac10[[#This Row],[Incremental Sales]]+((Table_Query_from_Mac10[[#This Row],[Incremental Sales]]*-(SUM(Summary!$S$8:$S$9)))))*Summary!$S$18</f>
        <v>0</v>
      </c>
      <c r="AA262" s="47">
        <f>IFERROR(Table_Query_from_Mac10[[#This Row],[Incremental Cost]]/Table_Query_from_Mac10[[#This Row],[Incremental Sales]],0)</f>
        <v>0</v>
      </c>
      <c r="AB262" s="47">
        <f>IFERROR(Table_Query_from_Mac10[[#This Row],[TotalCostFuture]]/Table_Query_from_Mac10[[#This Row],[totalsalesFuture]],0)</f>
        <v>0.43074792243767313</v>
      </c>
      <c r="AN262" s="30">
        <v>256</v>
      </c>
      <c r="AO262">
        <f t="shared" si="8"/>
        <v>64</v>
      </c>
      <c r="AQ262" s="30">
        <v>41.25</v>
      </c>
      <c r="AR262">
        <f t="shared" si="9"/>
        <v>14.44</v>
      </c>
    </row>
    <row r="263" spans="1:44" x14ac:dyDescent="0.25">
      <c r="A263">
        <v>90027</v>
      </c>
      <c r="B263">
        <v>5</v>
      </c>
      <c r="C263" t="s">
        <v>52</v>
      </c>
      <c r="D263" t="s">
        <v>80</v>
      </c>
      <c r="E263">
        <v>64</v>
      </c>
      <c r="F263">
        <v>6.76</v>
      </c>
      <c r="G263">
        <v>15.78</v>
      </c>
      <c r="H263" s="1">
        <v>44837</v>
      </c>
      <c r="I263" s="20">
        <v>0</v>
      </c>
      <c r="J263" s="47">
        <f>Table_Query_from_Mac10[[#This Row],[unit_price]]-(Table_Query_from_Mac10[[#This Row],[unit_price]]*(Table_Query_from_Mac10[[#This Row],[discount_pct]]/100))</f>
        <v>15.78</v>
      </c>
      <c r="K263" s="47">
        <f>Table_Query_from_Mac10[[#This Row],[unit_cost]]</f>
        <v>6.76</v>
      </c>
      <c r="L263" s="47">
        <f>Table_Query_from_Mac10[[#This Row],[Live-cost]]*(1+Table_Query_from_Mac10[[#This Row],[CogsIncreasebyTYPE]])</f>
        <v>6.76</v>
      </c>
      <c r="M263" s="47">
        <f>Table_Query_from_Mac10[[#This Row],[Live-cost]]*Table_Query_from_Mac10[[#This Row],[qty_to_ship]]</f>
        <v>432.64</v>
      </c>
      <c r="N263" s="47">
        <f>IF(Table_Query_from_Mac10[[#This Row],[item_no]]="KDA",-Table_Query_from_Mac10[[#This Row],[unit_price]],Table_Query_from_Mac10[[#This Row],[Net Unit]]*Table_Query_from_Mac10[[#This Row],[qty_to_ship]])</f>
        <v>1009.92</v>
      </c>
      <c r="O263" s="47">
        <f>SUMIFS(Summary!C:C,Summary!H:H,Table_Query_from_Mac10[[#This Row],[Juiceoc]])</f>
        <v>0</v>
      </c>
      <c r="P263" s="47">
        <f>SUMIFS(Summary!D:D,Summary!H:H,Table_Query_from_Mac10[[#This Row],[Juiceoc]])</f>
        <v>0</v>
      </c>
      <c r="Q263" s="47">
        <f>SUMIFS(Summary!E:E,Summary!H:H,Table_Query_from_Mac10[[#This Row],[Juiceoc]])</f>
        <v>0</v>
      </c>
      <c r="R263" s="47">
        <f>Table_Query_from_Mac10[[#This Row],[Net Unit]]*(1+Table_Query_from_Mac10[[#This Row],[PriceIncreasebyType]])</f>
        <v>15.78</v>
      </c>
      <c r="S263" s="47">
        <f>Table_Query_from_Mac10[[#This Row],[UnitPriceFuture]]*Table_Query_from_Mac10[[#This Row],[qtytoShipFuture]]</f>
        <v>1009.92</v>
      </c>
      <c r="T263" s="47">
        <f>ROUND(Table_Query_from_Mac10[[#This Row],[qty_to_ship]]*(1+Table_Query_from_Mac10[[#This Row],[VolumeIncreasebyType]]),0)</f>
        <v>64</v>
      </c>
      <c r="U263" s="47">
        <f>Table_Query_from_Mac10[[#This Row],[qtytoShipFuture]]*Table_Query_from_Mac10[[#This Row],[Future-cost]]</f>
        <v>432.64</v>
      </c>
      <c r="V263" s="47">
        <f>Table_Query_from_Mac10[[#This Row],[qtytoShipFuture]]-Table_Query_from_Mac10[[#This Row],[qty_to_ship]]</f>
        <v>0</v>
      </c>
      <c r="W263" s="47">
        <f>Table_Query_from_Mac10[[#This Row],[UnitPriceFuture]]</f>
        <v>15.78</v>
      </c>
      <c r="X263" s="47">
        <f>Table_Query_from_Mac10[[#This Row],[Unit Increase]]*Table_Query_from_Mac10[[#This Row],[UnitPriceFuture]]</f>
        <v>0</v>
      </c>
      <c r="Y263" s="47">
        <f>Table_Query_from_Mac10[[#This Row],[Unit Increase]]*Table_Query_from_Mac10[[#This Row],[Future-cost]]</f>
        <v>0</v>
      </c>
      <c r="Z263" s="47">
        <f>-(Table_Query_from_Mac10[[#This Row],[Incremental Sales]]+((Table_Query_from_Mac10[[#This Row],[Incremental Sales]]*-(SUM(Summary!$S$8:$S$9)))))*Summary!$S$18</f>
        <v>0</v>
      </c>
      <c r="AA263" s="47">
        <f>IFERROR(Table_Query_from_Mac10[[#This Row],[Incremental Cost]]/Table_Query_from_Mac10[[#This Row],[Incremental Sales]],0)</f>
        <v>0</v>
      </c>
      <c r="AB263" s="47">
        <f>IFERROR(Table_Query_from_Mac10[[#This Row],[TotalCostFuture]]/Table_Query_from_Mac10[[#This Row],[totalsalesFuture]],0)</f>
        <v>0.42839036755386567</v>
      </c>
      <c r="AN263" s="31">
        <v>256</v>
      </c>
      <c r="AO263">
        <f t="shared" si="8"/>
        <v>64</v>
      </c>
      <c r="AQ263" s="31">
        <v>45.09</v>
      </c>
      <c r="AR263">
        <f t="shared" si="9"/>
        <v>15.78</v>
      </c>
    </row>
    <row r="264" spans="1:44" x14ac:dyDescent="0.25">
      <c r="A264">
        <v>90027</v>
      </c>
      <c r="B264">
        <v>6</v>
      </c>
      <c r="C264" t="s">
        <v>52</v>
      </c>
      <c r="D264" t="s">
        <v>80</v>
      </c>
      <c r="E264">
        <v>18</v>
      </c>
      <c r="F264">
        <v>8.0299999999999994</v>
      </c>
      <c r="G264">
        <v>18.809999999999999</v>
      </c>
      <c r="H264" s="1">
        <v>44837</v>
      </c>
      <c r="I264" s="20">
        <v>0</v>
      </c>
      <c r="J264" s="47">
        <f>Table_Query_from_Mac10[[#This Row],[unit_price]]-(Table_Query_from_Mac10[[#This Row],[unit_price]]*(Table_Query_from_Mac10[[#This Row],[discount_pct]]/100))</f>
        <v>18.809999999999999</v>
      </c>
      <c r="K264" s="47">
        <f>Table_Query_from_Mac10[[#This Row],[unit_cost]]</f>
        <v>8.0299999999999994</v>
      </c>
      <c r="L264" s="47">
        <f>Table_Query_from_Mac10[[#This Row],[Live-cost]]*(1+Table_Query_from_Mac10[[#This Row],[CogsIncreasebyTYPE]])</f>
        <v>8.0299999999999994</v>
      </c>
      <c r="M264" s="47">
        <f>Table_Query_from_Mac10[[#This Row],[Live-cost]]*Table_Query_from_Mac10[[#This Row],[qty_to_ship]]</f>
        <v>144.54</v>
      </c>
      <c r="N264" s="47">
        <f>IF(Table_Query_from_Mac10[[#This Row],[item_no]]="KDA",-Table_Query_from_Mac10[[#This Row],[unit_price]],Table_Query_from_Mac10[[#This Row],[Net Unit]]*Table_Query_from_Mac10[[#This Row],[qty_to_ship]])</f>
        <v>338.58</v>
      </c>
      <c r="O264" s="47">
        <f>SUMIFS(Summary!C:C,Summary!H:H,Table_Query_from_Mac10[[#This Row],[Juiceoc]])</f>
        <v>0</v>
      </c>
      <c r="P264" s="47">
        <f>SUMIFS(Summary!D:D,Summary!H:H,Table_Query_from_Mac10[[#This Row],[Juiceoc]])</f>
        <v>0</v>
      </c>
      <c r="Q264" s="47">
        <f>SUMIFS(Summary!E:E,Summary!H:H,Table_Query_from_Mac10[[#This Row],[Juiceoc]])</f>
        <v>0</v>
      </c>
      <c r="R264" s="47">
        <f>Table_Query_from_Mac10[[#This Row],[Net Unit]]*(1+Table_Query_from_Mac10[[#This Row],[PriceIncreasebyType]])</f>
        <v>18.809999999999999</v>
      </c>
      <c r="S264" s="47">
        <f>Table_Query_from_Mac10[[#This Row],[UnitPriceFuture]]*Table_Query_from_Mac10[[#This Row],[qtytoShipFuture]]</f>
        <v>338.58</v>
      </c>
      <c r="T264" s="47">
        <f>ROUND(Table_Query_from_Mac10[[#This Row],[qty_to_ship]]*(1+Table_Query_from_Mac10[[#This Row],[VolumeIncreasebyType]]),0)</f>
        <v>18</v>
      </c>
      <c r="U264" s="47">
        <f>Table_Query_from_Mac10[[#This Row],[qtytoShipFuture]]*Table_Query_from_Mac10[[#This Row],[Future-cost]]</f>
        <v>144.54</v>
      </c>
      <c r="V264" s="47">
        <f>Table_Query_from_Mac10[[#This Row],[qtytoShipFuture]]-Table_Query_from_Mac10[[#This Row],[qty_to_ship]]</f>
        <v>0</v>
      </c>
      <c r="W264" s="47">
        <f>Table_Query_from_Mac10[[#This Row],[UnitPriceFuture]]</f>
        <v>18.809999999999999</v>
      </c>
      <c r="X264" s="47">
        <f>Table_Query_from_Mac10[[#This Row],[Unit Increase]]*Table_Query_from_Mac10[[#This Row],[UnitPriceFuture]]</f>
        <v>0</v>
      </c>
      <c r="Y264" s="47">
        <f>Table_Query_from_Mac10[[#This Row],[Unit Increase]]*Table_Query_from_Mac10[[#This Row],[Future-cost]]</f>
        <v>0</v>
      </c>
      <c r="Z264" s="47">
        <f>-(Table_Query_from_Mac10[[#This Row],[Incremental Sales]]+((Table_Query_from_Mac10[[#This Row],[Incremental Sales]]*-(SUM(Summary!$S$8:$S$9)))))*Summary!$S$18</f>
        <v>0</v>
      </c>
      <c r="AA264" s="47">
        <f>IFERROR(Table_Query_from_Mac10[[#This Row],[Incremental Cost]]/Table_Query_from_Mac10[[#This Row],[Incremental Sales]],0)</f>
        <v>0</v>
      </c>
      <c r="AB264" s="47">
        <f>IFERROR(Table_Query_from_Mac10[[#This Row],[TotalCostFuture]]/Table_Query_from_Mac10[[#This Row],[totalsalesFuture]],0)</f>
        <v>0.42690058479532161</v>
      </c>
      <c r="AN264" s="30">
        <v>72</v>
      </c>
      <c r="AO264">
        <f t="shared" si="8"/>
        <v>18</v>
      </c>
      <c r="AQ264" s="30">
        <v>53.73</v>
      </c>
      <c r="AR264">
        <f t="shared" si="9"/>
        <v>18.809999999999999</v>
      </c>
    </row>
    <row r="265" spans="1:44" x14ac:dyDescent="0.25">
      <c r="A265">
        <v>90027</v>
      </c>
      <c r="B265">
        <v>7</v>
      </c>
      <c r="C265" t="s">
        <v>52</v>
      </c>
      <c r="D265" t="s">
        <v>80</v>
      </c>
      <c r="E265">
        <v>18</v>
      </c>
      <c r="F265">
        <v>9.3699999999999992</v>
      </c>
      <c r="G265">
        <v>23.24</v>
      </c>
      <c r="H265" s="1">
        <v>44837</v>
      </c>
      <c r="I265" s="20">
        <v>0</v>
      </c>
      <c r="J265" s="47">
        <f>Table_Query_from_Mac10[[#This Row],[unit_price]]-(Table_Query_from_Mac10[[#This Row],[unit_price]]*(Table_Query_from_Mac10[[#This Row],[discount_pct]]/100))</f>
        <v>23.24</v>
      </c>
      <c r="K265" s="47">
        <f>Table_Query_from_Mac10[[#This Row],[unit_cost]]</f>
        <v>9.3699999999999992</v>
      </c>
      <c r="L265" s="47">
        <f>Table_Query_from_Mac10[[#This Row],[Live-cost]]*(1+Table_Query_from_Mac10[[#This Row],[CogsIncreasebyTYPE]])</f>
        <v>9.3699999999999992</v>
      </c>
      <c r="M265" s="47">
        <f>Table_Query_from_Mac10[[#This Row],[Live-cost]]*Table_Query_from_Mac10[[#This Row],[qty_to_ship]]</f>
        <v>168.66</v>
      </c>
      <c r="N265" s="47">
        <f>IF(Table_Query_from_Mac10[[#This Row],[item_no]]="KDA",-Table_Query_from_Mac10[[#This Row],[unit_price]],Table_Query_from_Mac10[[#This Row],[Net Unit]]*Table_Query_from_Mac10[[#This Row],[qty_to_ship]])</f>
        <v>418.32</v>
      </c>
      <c r="O265" s="47">
        <f>SUMIFS(Summary!C:C,Summary!H:H,Table_Query_from_Mac10[[#This Row],[Juiceoc]])</f>
        <v>0</v>
      </c>
      <c r="P265" s="47">
        <f>SUMIFS(Summary!D:D,Summary!H:H,Table_Query_from_Mac10[[#This Row],[Juiceoc]])</f>
        <v>0</v>
      </c>
      <c r="Q265" s="47">
        <f>SUMIFS(Summary!E:E,Summary!H:H,Table_Query_from_Mac10[[#This Row],[Juiceoc]])</f>
        <v>0</v>
      </c>
      <c r="R265" s="47">
        <f>Table_Query_from_Mac10[[#This Row],[Net Unit]]*(1+Table_Query_from_Mac10[[#This Row],[PriceIncreasebyType]])</f>
        <v>23.24</v>
      </c>
      <c r="S265" s="47">
        <f>Table_Query_from_Mac10[[#This Row],[UnitPriceFuture]]*Table_Query_from_Mac10[[#This Row],[qtytoShipFuture]]</f>
        <v>418.32</v>
      </c>
      <c r="T265" s="47">
        <f>ROUND(Table_Query_from_Mac10[[#This Row],[qty_to_ship]]*(1+Table_Query_from_Mac10[[#This Row],[VolumeIncreasebyType]]),0)</f>
        <v>18</v>
      </c>
      <c r="U265" s="47">
        <f>Table_Query_from_Mac10[[#This Row],[qtytoShipFuture]]*Table_Query_from_Mac10[[#This Row],[Future-cost]]</f>
        <v>168.66</v>
      </c>
      <c r="V265" s="47">
        <f>Table_Query_from_Mac10[[#This Row],[qtytoShipFuture]]-Table_Query_from_Mac10[[#This Row],[qty_to_ship]]</f>
        <v>0</v>
      </c>
      <c r="W265" s="47">
        <f>Table_Query_from_Mac10[[#This Row],[UnitPriceFuture]]</f>
        <v>23.24</v>
      </c>
      <c r="X265" s="47">
        <f>Table_Query_from_Mac10[[#This Row],[Unit Increase]]*Table_Query_from_Mac10[[#This Row],[UnitPriceFuture]]</f>
        <v>0</v>
      </c>
      <c r="Y265" s="47">
        <f>Table_Query_from_Mac10[[#This Row],[Unit Increase]]*Table_Query_from_Mac10[[#This Row],[Future-cost]]</f>
        <v>0</v>
      </c>
      <c r="Z265" s="47">
        <f>-(Table_Query_from_Mac10[[#This Row],[Incremental Sales]]+((Table_Query_from_Mac10[[#This Row],[Incremental Sales]]*-(SUM(Summary!$S$8:$S$9)))))*Summary!$S$18</f>
        <v>0</v>
      </c>
      <c r="AA265" s="47">
        <f>IFERROR(Table_Query_from_Mac10[[#This Row],[Incremental Cost]]/Table_Query_from_Mac10[[#This Row],[Incremental Sales]],0)</f>
        <v>0</v>
      </c>
      <c r="AB265" s="47">
        <f>IFERROR(Table_Query_from_Mac10[[#This Row],[TotalCostFuture]]/Table_Query_from_Mac10[[#This Row],[totalsalesFuture]],0)</f>
        <v>0.403184165232358</v>
      </c>
      <c r="AN265" s="31">
        <v>72</v>
      </c>
      <c r="AO265">
        <f t="shared" si="8"/>
        <v>18</v>
      </c>
      <c r="AQ265" s="31">
        <v>66.400000000000006</v>
      </c>
      <c r="AR265">
        <f t="shared" si="9"/>
        <v>23.24</v>
      </c>
    </row>
    <row r="266" spans="1:44" x14ac:dyDescent="0.25">
      <c r="A266">
        <v>90027</v>
      </c>
      <c r="B266">
        <v>8</v>
      </c>
      <c r="C266" t="s">
        <v>52</v>
      </c>
      <c r="D266" t="s">
        <v>80</v>
      </c>
      <c r="E266">
        <v>12</v>
      </c>
      <c r="F266">
        <v>10.66</v>
      </c>
      <c r="G266">
        <v>27.53</v>
      </c>
      <c r="H266" s="1">
        <v>44837</v>
      </c>
      <c r="I266" s="20">
        <v>0</v>
      </c>
      <c r="J266" s="47">
        <f>Table_Query_from_Mac10[[#This Row],[unit_price]]-(Table_Query_from_Mac10[[#This Row],[unit_price]]*(Table_Query_from_Mac10[[#This Row],[discount_pct]]/100))</f>
        <v>27.53</v>
      </c>
      <c r="K266" s="47">
        <f>Table_Query_from_Mac10[[#This Row],[unit_cost]]</f>
        <v>10.66</v>
      </c>
      <c r="L266" s="47">
        <f>Table_Query_from_Mac10[[#This Row],[Live-cost]]*(1+Table_Query_from_Mac10[[#This Row],[CogsIncreasebyTYPE]])</f>
        <v>10.66</v>
      </c>
      <c r="M266" s="47">
        <f>Table_Query_from_Mac10[[#This Row],[Live-cost]]*Table_Query_from_Mac10[[#This Row],[qty_to_ship]]</f>
        <v>127.92</v>
      </c>
      <c r="N266" s="47">
        <f>IF(Table_Query_from_Mac10[[#This Row],[item_no]]="KDA",-Table_Query_from_Mac10[[#This Row],[unit_price]],Table_Query_from_Mac10[[#This Row],[Net Unit]]*Table_Query_from_Mac10[[#This Row],[qty_to_ship]])</f>
        <v>330.36</v>
      </c>
      <c r="O266" s="47">
        <f>SUMIFS(Summary!C:C,Summary!H:H,Table_Query_from_Mac10[[#This Row],[Juiceoc]])</f>
        <v>0</v>
      </c>
      <c r="P266" s="47">
        <f>SUMIFS(Summary!D:D,Summary!H:H,Table_Query_from_Mac10[[#This Row],[Juiceoc]])</f>
        <v>0</v>
      </c>
      <c r="Q266" s="47">
        <f>SUMIFS(Summary!E:E,Summary!H:H,Table_Query_from_Mac10[[#This Row],[Juiceoc]])</f>
        <v>0</v>
      </c>
      <c r="R266" s="47">
        <f>Table_Query_from_Mac10[[#This Row],[Net Unit]]*(1+Table_Query_from_Mac10[[#This Row],[PriceIncreasebyType]])</f>
        <v>27.53</v>
      </c>
      <c r="S266" s="47">
        <f>Table_Query_from_Mac10[[#This Row],[UnitPriceFuture]]*Table_Query_from_Mac10[[#This Row],[qtytoShipFuture]]</f>
        <v>330.36</v>
      </c>
      <c r="T266" s="47">
        <f>ROUND(Table_Query_from_Mac10[[#This Row],[qty_to_ship]]*(1+Table_Query_from_Mac10[[#This Row],[VolumeIncreasebyType]]),0)</f>
        <v>12</v>
      </c>
      <c r="U266" s="47">
        <f>Table_Query_from_Mac10[[#This Row],[qtytoShipFuture]]*Table_Query_from_Mac10[[#This Row],[Future-cost]]</f>
        <v>127.92</v>
      </c>
      <c r="V266" s="47">
        <f>Table_Query_from_Mac10[[#This Row],[qtytoShipFuture]]-Table_Query_from_Mac10[[#This Row],[qty_to_ship]]</f>
        <v>0</v>
      </c>
      <c r="W266" s="47">
        <f>Table_Query_from_Mac10[[#This Row],[UnitPriceFuture]]</f>
        <v>27.53</v>
      </c>
      <c r="X266" s="47">
        <f>Table_Query_from_Mac10[[#This Row],[Unit Increase]]*Table_Query_from_Mac10[[#This Row],[UnitPriceFuture]]</f>
        <v>0</v>
      </c>
      <c r="Y266" s="47">
        <f>Table_Query_from_Mac10[[#This Row],[Unit Increase]]*Table_Query_from_Mac10[[#This Row],[Future-cost]]</f>
        <v>0</v>
      </c>
      <c r="Z266" s="47">
        <f>-(Table_Query_from_Mac10[[#This Row],[Incremental Sales]]+((Table_Query_from_Mac10[[#This Row],[Incremental Sales]]*-(SUM(Summary!$S$8:$S$9)))))*Summary!$S$18</f>
        <v>0</v>
      </c>
      <c r="AA266" s="47">
        <f>IFERROR(Table_Query_from_Mac10[[#This Row],[Incremental Cost]]/Table_Query_from_Mac10[[#This Row],[Incremental Sales]],0)</f>
        <v>0</v>
      </c>
      <c r="AB266" s="47">
        <f>IFERROR(Table_Query_from_Mac10[[#This Row],[TotalCostFuture]]/Table_Query_from_Mac10[[#This Row],[totalsalesFuture]],0)</f>
        <v>0.38721394841990553</v>
      </c>
      <c r="AN266" s="30">
        <v>48</v>
      </c>
      <c r="AO266">
        <f t="shared" si="8"/>
        <v>12</v>
      </c>
      <c r="AQ266" s="30">
        <v>78.650000000000006</v>
      </c>
      <c r="AR266">
        <f t="shared" si="9"/>
        <v>27.53</v>
      </c>
    </row>
    <row r="267" spans="1:44" x14ac:dyDescent="0.25">
      <c r="A267">
        <v>90028</v>
      </c>
      <c r="B267">
        <v>1</v>
      </c>
      <c r="C267" t="s">
        <v>51</v>
      </c>
      <c r="D267" t="s">
        <v>80</v>
      </c>
      <c r="E267">
        <v>25</v>
      </c>
      <c r="F267">
        <v>4.71</v>
      </c>
      <c r="G267">
        <v>11.01</v>
      </c>
      <c r="H267" s="1">
        <v>44839</v>
      </c>
      <c r="I267" s="20">
        <v>3</v>
      </c>
      <c r="J267" s="47">
        <f>Table_Query_from_Mac10[[#This Row],[unit_price]]-(Table_Query_from_Mac10[[#This Row],[unit_price]]*(Table_Query_from_Mac10[[#This Row],[discount_pct]]/100))</f>
        <v>10.6797</v>
      </c>
      <c r="K267" s="47">
        <f>Table_Query_from_Mac10[[#This Row],[unit_cost]]</f>
        <v>4.71</v>
      </c>
      <c r="L267" s="47">
        <f>Table_Query_from_Mac10[[#This Row],[Live-cost]]*(1+Table_Query_from_Mac10[[#This Row],[CogsIncreasebyTYPE]])</f>
        <v>4.71</v>
      </c>
      <c r="M267" s="47">
        <f>Table_Query_from_Mac10[[#This Row],[Live-cost]]*Table_Query_from_Mac10[[#This Row],[qty_to_ship]]</f>
        <v>117.75</v>
      </c>
      <c r="N267" s="47">
        <f>IF(Table_Query_from_Mac10[[#This Row],[item_no]]="KDA",-Table_Query_from_Mac10[[#This Row],[unit_price]],Table_Query_from_Mac10[[#This Row],[Net Unit]]*Table_Query_from_Mac10[[#This Row],[qty_to_ship]])</f>
        <v>266.99250000000001</v>
      </c>
      <c r="O267" s="47">
        <f>SUMIFS(Summary!C:C,Summary!H:H,Table_Query_from_Mac10[[#This Row],[Juiceoc]])</f>
        <v>0</v>
      </c>
      <c r="P267" s="47">
        <f>SUMIFS(Summary!D:D,Summary!H:H,Table_Query_from_Mac10[[#This Row],[Juiceoc]])</f>
        <v>0</v>
      </c>
      <c r="Q267" s="47">
        <f>SUMIFS(Summary!E:E,Summary!H:H,Table_Query_from_Mac10[[#This Row],[Juiceoc]])</f>
        <v>0</v>
      </c>
      <c r="R267" s="47">
        <f>Table_Query_from_Mac10[[#This Row],[Net Unit]]*(1+Table_Query_from_Mac10[[#This Row],[PriceIncreasebyType]])</f>
        <v>10.6797</v>
      </c>
      <c r="S267" s="47">
        <f>Table_Query_from_Mac10[[#This Row],[UnitPriceFuture]]*Table_Query_from_Mac10[[#This Row],[qtytoShipFuture]]</f>
        <v>266.99250000000001</v>
      </c>
      <c r="T267" s="47">
        <f>ROUND(Table_Query_from_Mac10[[#This Row],[qty_to_ship]]*(1+Table_Query_from_Mac10[[#This Row],[VolumeIncreasebyType]]),0)</f>
        <v>25</v>
      </c>
      <c r="U267" s="47">
        <f>Table_Query_from_Mac10[[#This Row],[qtytoShipFuture]]*Table_Query_from_Mac10[[#This Row],[Future-cost]]</f>
        <v>117.75</v>
      </c>
      <c r="V267" s="47">
        <f>Table_Query_from_Mac10[[#This Row],[qtytoShipFuture]]-Table_Query_from_Mac10[[#This Row],[qty_to_ship]]</f>
        <v>0</v>
      </c>
      <c r="W267" s="47">
        <f>Table_Query_from_Mac10[[#This Row],[UnitPriceFuture]]</f>
        <v>10.6797</v>
      </c>
      <c r="X267" s="47">
        <f>Table_Query_from_Mac10[[#This Row],[Unit Increase]]*Table_Query_from_Mac10[[#This Row],[UnitPriceFuture]]</f>
        <v>0</v>
      </c>
      <c r="Y267" s="47">
        <f>Table_Query_from_Mac10[[#This Row],[Unit Increase]]*Table_Query_from_Mac10[[#This Row],[Future-cost]]</f>
        <v>0</v>
      </c>
      <c r="Z267" s="47">
        <f>-(Table_Query_from_Mac10[[#This Row],[Incremental Sales]]+((Table_Query_from_Mac10[[#This Row],[Incremental Sales]]*-(SUM(Summary!$S$8:$S$9)))))*Summary!$S$18</f>
        <v>0</v>
      </c>
      <c r="AA267" s="47">
        <f>IFERROR(Table_Query_from_Mac10[[#This Row],[Incremental Cost]]/Table_Query_from_Mac10[[#This Row],[Incremental Sales]],0)</f>
        <v>0</v>
      </c>
      <c r="AB267" s="47">
        <f>IFERROR(Table_Query_from_Mac10[[#This Row],[TotalCostFuture]]/Table_Query_from_Mac10[[#This Row],[totalsalesFuture]],0)</f>
        <v>0.4410236242591084</v>
      </c>
      <c r="AN267" s="31">
        <v>100</v>
      </c>
      <c r="AO267">
        <f t="shared" si="8"/>
        <v>25</v>
      </c>
      <c r="AQ267" s="31">
        <v>31.45</v>
      </c>
      <c r="AR267">
        <f t="shared" si="9"/>
        <v>11.01</v>
      </c>
    </row>
    <row r="268" spans="1:44" x14ac:dyDescent="0.25">
      <c r="A268">
        <v>90028</v>
      </c>
      <c r="B268">
        <v>2</v>
      </c>
      <c r="C268" t="s">
        <v>51</v>
      </c>
      <c r="D268" t="s">
        <v>80</v>
      </c>
      <c r="E268">
        <v>32</v>
      </c>
      <c r="F268">
        <v>5.66</v>
      </c>
      <c r="G268">
        <v>13.04</v>
      </c>
      <c r="H268" s="1">
        <v>44839</v>
      </c>
      <c r="I268" s="20">
        <v>3</v>
      </c>
      <c r="J268" s="47">
        <f>Table_Query_from_Mac10[[#This Row],[unit_price]]-(Table_Query_from_Mac10[[#This Row],[unit_price]]*(Table_Query_from_Mac10[[#This Row],[discount_pct]]/100))</f>
        <v>12.6488</v>
      </c>
      <c r="K268" s="47">
        <f>Table_Query_from_Mac10[[#This Row],[unit_cost]]</f>
        <v>5.66</v>
      </c>
      <c r="L268" s="47">
        <f>Table_Query_from_Mac10[[#This Row],[Live-cost]]*(1+Table_Query_from_Mac10[[#This Row],[CogsIncreasebyTYPE]])</f>
        <v>5.66</v>
      </c>
      <c r="M268" s="47">
        <f>Table_Query_from_Mac10[[#This Row],[Live-cost]]*Table_Query_from_Mac10[[#This Row],[qty_to_ship]]</f>
        <v>181.12</v>
      </c>
      <c r="N268" s="47">
        <f>IF(Table_Query_from_Mac10[[#This Row],[item_no]]="KDA",-Table_Query_from_Mac10[[#This Row],[unit_price]],Table_Query_from_Mac10[[#This Row],[Net Unit]]*Table_Query_from_Mac10[[#This Row],[qty_to_ship]])</f>
        <v>404.76159999999999</v>
      </c>
      <c r="O268" s="47">
        <f>SUMIFS(Summary!C:C,Summary!H:H,Table_Query_from_Mac10[[#This Row],[Juiceoc]])</f>
        <v>0</v>
      </c>
      <c r="P268" s="47">
        <f>SUMIFS(Summary!D:D,Summary!H:H,Table_Query_from_Mac10[[#This Row],[Juiceoc]])</f>
        <v>0</v>
      </c>
      <c r="Q268" s="47">
        <f>SUMIFS(Summary!E:E,Summary!H:H,Table_Query_from_Mac10[[#This Row],[Juiceoc]])</f>
        <v>0</v>
      </c>
      <c r="R268" s="47">
        <f>Table_Query_from_Mac10[[#This Row],[Net Unit]]*(1+Table_Query_from_Mac10[[#This Row],[PriceIncreasebyType]])</f>
        <v>12.6488</v>
      </c>
      <c r="S268" s="47">
        <f>Table_Query_from_Mac10[[#This Row],[UnitPriceFuture]]*Table_Query_from_Mac10[[#This Row],[qtytoShipFuture]]</f>
        <v>404.76159999999999</v>
      </c>
      <c r="T268" s="47">
        <f>ROUND(Table_Query_from_Mac10[[#This Row],[qty_to_ship]]*(1+Table_Query_from_Mac10[[#This Row],[VolumeIncreasebyType]]),0)</f>
        <v>32</v>
      </c>
      <c r="U268" s="47">
        <f>Table_Query_from_Mac10[[#This Row],[qtytoShipFuture]]*Table_Query_from_Mac10[[#This Row],[Future-cost]]</f>
        <v>181.12</v>
      </c>
      <c r="V268" s="47">
        <f>Table_Query_from_Mac10[[#This Row],[qtytoShipFuture]]-Table_Query_from_Mac10[[#This Row],[qty_to_ship]]</f>
        <v>0</v>
      </c>
      <c r="W268" s="47">
        <f>Table_Query_from_Mac10[[#This Row],[UnitPriceFuture]]</f>
        <v>12.6488</v>
      </c>
      <c r="X268" s="47">
        <f>Table_Query_from_Mac10[[#This Row],[Unit Increase]]*Table_Query_from_Mac10[[#This Row],[UnitPriceFuture]]</f>
        <v>0</v>
      </c>
      <c r="Y268" s="47">
        <f>Table_Query_from_Mac10[[#This Row],[Unit Increase]]*Table_Query_from_Mac10[[#This Row],[Future-cost]]</f>
        <v>0</v>
      </c>
      <c r="Z268" s="47">
        <f>-(Table_Query_from_Mac10[[#This Row],[Incremental Sales]]+((Table_Query_from_Mac10[[#This Row],[Incremental Sales]]*-(SUM(Summary!$S$8:$S$9)))))*Summary!$S$18</f>
        <v>0</v>
      </c>
      <c r="AA268" s="47">
        <f>IFERROR(Table_Query_from_Mac10[[#This Row],[Incremental Cost]]/Table_Query_from_Mac10[[#This Row],[Incremental Sales]],0)</f>
        <v>0</v>
      </c>
      <c r="AB268" s="47">
        <f>IFERROR(Table_Query_from_Mac10[[#This Row],[TotalCostFuture]]/Table_Query_from_Mac10[[#This Row],[totalsalesFuture]],0)</f>
        <v>0.44747327809752707</v>
      </c>
      <c r="AN268" s="30">
        <v>128</v>
      </c>
      <c r="AO268">
        <f t="shared" si="8"/>
        <v>32</v>
      </c>
      <c r="AQ268" s="30">
        <v>37.270000000000003</v>
      </c>
      <c r="AR268">
        <f t="shared" si="9"/>
        <v>13.04</v>
      </c>
    </row>
    <row r="269" spans="1:44" x14ac:dyDescent="0.25">
      <c r="A269">
        <v>90028</v>
      </c>
      <c r="B269">
        <v>3</v>
      </c>
      <c r="C269" t="s">
        <v>51</v>
      </c>
      <c r="D269" t="s">
        <v>80</v>
      </c>
      <c r="E269">
        <v>24</v>
      </c>
      <c r="F269">
        <v>6.9</v>
      </c>
      <c r="G269">
        <v>16.45</v>
      </c>
      <c r="H269" s="1">
        <v>44839</v>
      </c>
      <c r="I269" s="20">
        <v>3</v>
      </c>
      <c r="J269" s="47">
        <f>Table_Query_from_Mac10[[#This Row],[unit_price]]-(Table_Query_from_Mac10[[#This Row],[unit_price]]*(Table_Query_from_Mac10[[#This Row],[discount_pct]]/100))</f>
        <v>15.9565</v>
      </c>
      <c r="K269" s="47">
        <f>Table_Query_from_Mac10[[#This Row],[unit_cost]]</f>
        <v>6.9</v>
      </c>
      <c r="L269" s="47">
        <f>Table_Query_from_Mac10[[#This Row],[Live-cost]]*(1+Table_Query_from_Mac10[[#This Row],[CogsIncreasebyTYPE]])</f>
        <v>6.9</v>
      </c>
      <c r="M269" s="47">
        <f>Table_Query_from_Mac10[[#This Row],[Live-cost]]*Table_Query_from_Mac10[[#This Row],[qty_to_ship]]</f>
        <v>165.60000000000002</v>
      </c>
      <c r="N269" s="47">
        <f>IF(Table_Query_from_Mac10[[#This Row],[item_no]]="KDA",-Table_Query_from_Mac10[[#This Row],[unit_price]],Table_Query_from_Mac10[[#This Row],[Net Unit]]*Table_Query_from_Mac10[[#This Row],[qty_to_ship]])</f>
        <v>382.95600000000002</v>
      </c>
      <c r="O269" s="47">
        <f>SUMIFS(Summary!C:C,Summary!H:H,Table_Query_from_Mac10[[#This Row],[Juiceoc]])</f>
        <v>0</v>
      </c>
      <c r="P269" s="47">
        <f>SUMIFS(Summary!D:D,Summary!H:H,Table_Query_from_Mac10[[#This Row],[Juiceoc]])</f>
        <v>0</v>
      </c>
      <c r="Q269" s="47">
        <f>SUMIFS(Summary!E:E,Summary!H:H,Table_Query_from_Mac10[[#This Row],[Juiceoc]])</f>
        <v>0</v>
      </c>
      <c r="R269" s="47">
        <f>Table_Query_from_Mac10[[#This Row],[Net Unit]]*(1+Table_Query_from_Mac10[[#This Row],[PriceIncreasebyType]])</f>
        <v>15.9565</v>
      </c>
      <c r="S269" s="47">
        <f>Table_Query_from_Mac10[[#This Row],[UnitPriceFuture]]*Table_Query_from_Mac10[[#This Row],[qtytoShipFuture]]</f>
        <v>382.95600000000002</v>
      </c>
      <c r="T269" s="47">
        <f>ROUND(Table_Query_from_Mac10[[#This Row],[qty_to_ship]]*(1+Table_Query_from_Mac10[[#This Row],[VolumeIncreasebyType]]),0)</f>
        <v>24</v>
      </c>
      <c r="U269" s="47">
        <f>Table_Query_from_Mac10[[#This Row],[qtytoShipFuture]]*Table_Query_from_Mac10[[#This Row],[Future-cost]]</f>
        <v>165.60000000000002</v>
      </c>
      <c r="V269" s="47">
        <f>Table_Query_from_Mac10[[#This Row],[qtytoShipFuture]]-Table_Query_from_Mac10[[#This Row],[qty_to_ship]]</f>
        <v>0</v>
      </c>
      <c r="W269" s="47">
        <f>Table_Query_from_Mac10[[#This Row],[UnitPriceFuture]]</f>
        <v>15.9565</v>
      </c>
      <c r="X269" s="47">
        <f>Table_Query_from_Mac10[[#This Row],[Unit Increase]]*Table_Query_from_Mac10[[#This Row],[UnitPriceFuture]]</f>
        <v>0</v>
      </c>
      <c r="Y269" s="47">
        <f>Table_Query_from_Mac10[[#This Row],[Unit Increase]]*Table_Query_from_Mac10[[#This Row],[Future-cost]]</f>
        <v>0</v>
      </c>
      <c r="Z269" s="47">
        <f>-(Table_Query_from_Mac10[[#This Row],[Incremental Sales]]+((Table_Query_from_Mac10[[#This Row],[Incremental Sales]]*-(SUM(Summary!$S$8:$S$9)))))*Summary!$S$18</f>
        <v>0</v>
      </c>
      <c r="AA269" s="47">
        <f>IFERROR(Table_Query_from_Mac10[[#This Row],[Incremental Cost]]/Table_Query_from_Mac10[[#This Row],[Incremental Sales]],0)</f>
        <v>0</v>
      </c>
      <c r="AB269" s="47">
        <f>IFERROR(Table_Query_from_Mac10[[#This Row],[TotalCostFuture]]/Table_Query_from_Mac10[[#This Row],[totalsalesFuture]],0)</f>
        <v>0.4324256572556639</v>
      </c>
      <c r="AN269" s="31">
        <v>96</v>
      </c>
      <c r="AO269">
        <f t="shared" si="8"/>
        <v>24</v>
      </c>
      <c r="AQ269" s="31">
        <v>47.01</v>
      </c>
      <c r="AR269">
        <f t="shared" si="9"/>
        <v>16.45</v>
      </c>
    </row>
    <row r="270" spans="1:44" x14ac:dyDescent="0.25">
      <c r="A270">
        <v>90028</v>
      </c>
      <c r="B270">
        <v>4</v>
      </c>
      <c r="C270" t="s">
        <v>51</v>
      </c>
      <c r="D270" t="s">
        <v>80</v>
      </c>
      <c r="E270">
        <v>16</v>
      </c>
      <c r="F270">
        <v>8.19</v>
      </c>
      <c r="G270">
        <v>20.45</v>
      </c>
      <c r="H270" s="1">
        <v>44839</v>
      </c>
      <c r="I270" s="20">
        <v>3</v>
      </c>
      <c r="J270" s="47">
        <f>Table_Query_from_Mac10[[#This Row],[unit_price]]-(Table_Query_from_Mac10[[#This Row],[unit_price]]*(Table_Query_from_Mac10[[#This Row],[discount_pct]]/100))</f>
        <v>19.836500000000001</v>
      </c>
      <c r="K270" s="47">
        <f>Table_Query_from_Mac10[[#This Row],[unit_cost]]</f>
        <v>8.19</v>
      </c>
      <c r="L270" s="47">
        <f>Table_Query_from_Mac10[[#This Row],[Live-cost]]*(1+Table_Query_from_Mac10[[#This Row],[CogsIncreasebyTYPE]])</f>
        <v>8.19</v>
      </c>
      <c r="M270" s="47">
        <f>Table_Query_from_Mac10[[#This Row],[Live-cost]]*Table_Query_from_Mac10[[#This Row],[qty_to_ship]]</f>
        <v>131.04</v>
      </c>
      <c r="N270" s="47">
        <f>IF(Table_Query_from_Mac10[[#This Row],[item_no]]="KDA",-Table_Query_from_Mac10[[#This Row],[unit_price]],Table_Query_from_Mac10[[#This Row],[Net Unit]]*Table_Query_from_Mac10[[#This Row],[qty_to_ship]])</f>
        <v>317.38400000000001</v>
      </c>
      <c r="O270" s="47">
        <f>SUMIFS(Summary!C:C,Summary!H:H,Table_Query_from_Mac10[[#This Row],[Juiceoc]])</f>
        <v>0</v>
      </c>
      <c r="P270" s="47">
        <f>SUMIFS(Summary!D:D,Summary!H:H,Table_Query_from_Mac10[[#This Row],[Juiceoc]])</f>
        <v>0</v>
      </c>
      <c r="Q270" s="47">
        <f>SUMIFS(Summary!E:E,Summary!H:H,Table_Query_from_Mac10[[#This Row],[Juiceoc]])</f>
        <v>0</v>
      </c>
      <c r="R270" s="47">
        <f>Table_Query_from_Mac10[[#This Row],[Net Unit]]*(1+Table_Query_from_Mac10[[#This Row],[PriceIncreasebyType]])</f>
        <v>19.836500000000001</v>
      </c>
      <c r="S270" s="47">
        <f>Table_Query_from_Mac10[[#This Row],[UnitPriceFuture]]*Table_Query_from_Mac10[[#This Row],[qtytoShipFuture]]</f>
        <v>317.38400000000001</v>
      </c>
      <c r="T270" s="47">
        <f>ROUND(Table_Query_from_Mac10[[#This Row],[qty_to_ship]]*(1+Table_Query_from_Mac10[[#This Row],[VolumeIncreasebyType]]),0)</f>
        <v>16</v>
      </c>
      <c r="U270" s="47">
        <f>Table_Query_from_Mac10[[#This Row],[qtytoShipFuture]]*Table_Query_from_Mac10[[#This Row],[Future-cost]]</f>
        <v>131.04</v>
      </c>
      <c r="V270" s="47">
        <f>Table_Query_from_Mac10[[#This Row],[qtytoShipFuture]]-Table_Query_from_Mac10[[#This Row],[qty_to_ship]]</f>
        <v>0</v>
      </c>
      <c r="W270" s="47">
        <f>Table_Query_from_Mac10[[#This Row],[UnitPriceFuture]]</f>
        <v>19.836500000000001</v>
      </c>
      <c r="X270" s="47">
        <f>Table_Query_from_Mac10[[#This Row],[Unit Increase]]*Table_Query_from_Mac10[[#This Row],[UnitPriceFuture]]</f>
        <v>0</v>
      </c>
      <c r="Y270" s="47">
        <f>Table_Query_from_Mac10[[#This Row],[Unit Increase]]*Table_Query_from_Mac10[[#This Row],[Future-cost]]</f>
        <v>0</v>
      </c>
      <c r="Z270" s="47">
        <f>-(Table_Query_from_Mac10[[#This Row],[Incremental Sales]]+((Table_Query_from_Mac10[[#This Row],[Incremental Sales]]*-(SUM(Summary!$S$8:$S$9)))))*Summary!$S$18</f>
        <v>0</v>
      </c>
      <c r="AA270" s="47">
        <f>IFERROR(Table_Query_from_Mac10[[#This Row],[Incremental Cost]]/Table_Query_from_Mac10[[#This Row],[Incremental Sales]],0)</f>
        <v>0</v>
      </c>
      <c r="AB270" s="47">
        <f>IFERROR(Table_Query_from_Mac10[[#This Row],[TotalCostFuture]]/Table_Query_from_Mac10[[#This Row],[totalsalesFuture]],0)</f>
        <v>0.41287525521135277</v>
      </c>
      <c r="AN270" s="30">
        <v>63</v>
      </c>
      <c r="AO270">
        <f t="shared" si="8"/>
        <v>16</v>
      </c>
      <c r="AQ270" s="30">
        <v>58.42</v>
      </c>
      <c r="AR270">
        <f t="shared" si="9"/>
        <v>20.45</v>
      </c>
    </row>
    <row r="271" spans="1:44" x14ac:dyDescent="0.25">
      <c r="A271">
        <v>90028</v>
      </c>
      <c r="B271">
        <v>5</v>
      </c>
      <c r="C271" t="s">
        <v>51</v>
      </c>
      <c r="D271" t="s">
        <v>80</v>
      </c>
      <c r="E271">
        <v>12</v>
      </c>
      <c r="F271">
        <v>9.51</v>
      </c>
      <c r="G271">
        <v>24.56</v>
      </c>
      <c r="H271" s="1">
        <v>44839</v>
      </c>
      <c r="I271" s="20">
        <v>3</v>
      </c>
      <c r="J271" s="47">
        <f>Table_Query_from_Mac10[[#This Row],[unit_price]]-(Table_Query_from_Mac10[[#This Row],[unit_price]]*(Table_Query_from_Mac10[[#This Row],[discount_pct]]/100))</f>
        <v>23.8232</v>
      </c>
      <c r="K271" s="47">
        <f>Table_Query_from_Mac10[[#This Row],[unit_cost]]</f>
        <v>9.51</v>
      </c>
      <c r="L271" s="47">
        <f>Table_Query_from_Mac10[[#This Row],[Live-cost]]*(1+Table_Query_from_Mac10[[#This Row],[CogsIncreasebyTYPE]])</f>
        <v>9.51</v>
      </c>
      <c r="M271" s="47">
        <f>Table_Query_from_Mac10[[#This Row],[Live-cost]]*Table_Query_from_Mac10[[#This Row],[qty_to_ship]]</f>
        <v>114.12</v>
      </c>
      <c r="N271" s="47">
        <f>IF(Table_Query_from_Mac10[[#This Row],[item_no]]="KDA",-Table_Query_from_Mac10[[#This Row],[unit_price]],Table_Query_from_Mac10[[#This Row],[Net Unit]]*Table_Query_from_Mac10[[#This Row],[qty_to_ship]])</f>
        <v>285.8784</v>
      </c>
      <c r="O271" s="47">
        <f>SUMIFS(Summary!C:C,Summary!H:H,Table_Query_from_Mac10[[#This Row],[Juiceoc]])</f>
        <v>0</v>
      </c>
      <c r="P271" s="47">
        <f>SUMIFS(Summary!D:D,Summary!H:H,Table_Query_from_Mac10[[#This Row],[Juiceoc]])</f>
        <v>0</v>
      </c>
      <c r="Q271" s="47">
        <f>SUMIFS(Summary!E:E,Summary!H:H,Table_Query_from_Mac10[[#This Row],[Juiceoc]])</f>
        <v>0</v>
      </c>
      <c r="R271" s="47">
        <f>Table_Query_from_Mac10[[#This Row],[Net Unit]]*(1+Table_Query_from_Mac10[[#This Row],[PriceIncreasebyType]])</f>
        <v>23.8232</v>
      </c>
      <c r="S271" s="47">
        <f>Table_Query_from_Mac10[[#This Row],[UnitPriceFuture]]*Table_Query_from_Mac10[[#This Row],[qtytoShipFuture]]</f>
        <v>285.8784</v>
      </c>
      <c r="T271" s="47">
        <f>ROUND(Table_Query_from_Mac10[[#This Row],[qty_to_ship]]*(1+Table_Query_from_Mac10[[#This Row],[VolumeIncreasebyType]]),0)</f>
        <v>12</v>
      </c>
      <c r="U271" s="47">
        <f>Table_Query_from_Mac10[[#This Row],[qtytoShipFuture]]*Table_Query_from_Mac10[[#This Row],[Future-cost]]</f>
        <v>114.12</v>
      </c>
      <c r="V271" s="47">
        <f>Table_Query_from_Mac10[[#This Row],[qtytoShipFuture]]-Table_Query_from_Mac10[[#This Row],[qty_to_ship]]</f>
        <v>0</v>
      </c>
      <c r="W271" s="47">
        <f>Table_Query_from_Mac10[[#This Row],[UnitPriceFuture]]</f>
        <v>23.8232</v>
      </c>
      <c r="X271" s="47">
        <f>Table_Query_from_Mac10[[#This Row],[Unit Increase]]*Table_Query_from_Mac10[[#This Row],[UnitPriceFuture]]</f>
        <v>0</v>
      </c>
      <c r="Y271" s="47">
        <f>Table_Query_from_Mac10[[#This Row],[Unit Increase]]*Table_Query_from_Mac10[[#This Row],[Future-cost]]</f>
        <v>0</v>
      </c>
      <c r="Z271" s="47">
        <f>-(Table_Query_from_Mac10[[#This Row],[Incremental Sales]]+((Table_Query_from_Mac10[[#This Row],[Incremental Sales]]*-(SUM(Summary!$S$8:$S$9)))))*Summary!$S$18</f>
        <v>0</v>
      </c>
      <c r="AA271" s="47">
        <f>IFERROR(Table_Query_from_Mac10[[#This Row],[Incremental Cost]]/Table_Query_from_Mac10[[#This Row],[Incremental Sales]],0)</f>
        <v>0</v>
      </c>
      <c r="AB271" s="47">
        <f>IFERROR(Table_Query_from_Mac10[[#This Row],[TotalCostFuture]]/Table_Query_from_Mac10[[#This Row],[totalsalesFuture]],0)</f>
        <v>0.39919070485912894</v>
      </c>
      <c r="AN271" s="31">
        <v>45</v>
      </c>
      <c r="AO271">
        <f t="shared" si="8"/>
        <v>12</v>
      </c>
      <c r="AQ271" s="31">
        <v>70.17</v>
      </c>
      <c r="AR271">
        <f t="shared" si="9"/>
        <v>24.56</v>
      </c>
    </row>
    <row r="272" spans="1:44" x14ac:dyDescent="0.25">
      <c r="A272">
        <v>90028</v>
      </c>
      <c r="B272">
        <v>6</v>
      </c>
      <c r="C272" t="s">
        <v>51</v>
      </c>
      <c r="D272" t="s">
        <v>80</v>
      </c>
      <c r="E272">
        <v>6</v>
      </c>
      <c r="F272">
        <v>11.22</v>
      </c>
      <c r="G272">
        <v>28.39</v>
      </c>
      <c r="H272" s="1">
        <v>44839</v>
      </c>
      <c r="I272" s="20">
        <v>3</v>
      </c>
      <c r="J272" s="47">
        <f>Table_Query_from_Mac10[[#This Row],[unit_price]]-(Table_Query_from_Mac10[[#This Row],[unit_price]]*(Table_Query_from_Mac10[[#This Row],[discount_pct]]/100))</f>
        <v>27.5383</v>
      </c>
      <c r="K272" s="47">
        <f>Table_Query_from_Mac10[[#This Row],[unit_cost]]</f>
        <v>11.22</v>
      </c>
      <c r="L272" s="47">
        <f>Table_Query_from_Mac10[[#This Row],[Live-cost]]*(1+Table_Query_from_Mac10[[#This Row],[CogsIncreasebyTYPE]])</f>
        <v>11.22</v>
      </c>
      <c r="M272" s="47">
        <f>Table_Query_from_Mac10[[#This Row],[Live-cost]]*Table_Query_from_Mac10[[#This Row],[qty_to_ship]]</f>
        <v>67.320000000000007</v>
      </c>
      <c r="N272" s="47">
        <f>IF(Table_Query_from_Mac10[[#This Row],[item_no]]="KDA",-Table_Query_from_Mac10[[#This Row],[unit_price]],Table_Query_from_Mac10[[#This Row],[Net Unit]]*Table_Query_from_Mac10[[#This Row],[qty_to_ship]])</f>
        <v>165.22980000000001</v>
      </c>
      <c r="O272" s="47">
        <f>SUMIFS(Summary!C:C,Summary!H:H,Table_Query_from_Mac10[[#This Row],[Juiceoc]])</f>
        <v>0</v>
      </c>
      <c r="P272" s="47">
        <f>SUMIFS(Summary!D:D,Summary!H:H,Table_Query_from_Mac10[[#This Row],[Juiceoc]])</f>
        <v>0</v>
      </c>
      <c r="Q272" s="47">
        <f>SUMIFS(Summary!E:E,Summary!H:H,Table_Query_from_Mac10[[#This Row],[Juiceoc]])</f>
        <v>0</v>
      </c>
      <c r="R272" s="47">
        <f>Table_Query_from_Mac10[[#This Row],[Net Unit]]*(1+Table_Query_from_Mac10[[#This Row],[PriceIncreasebyType]])</f>
        <v>27.5383</v>
      </c>
      <c r="S272" s="47">
        <f>Table_Query_from_Mac10[[#This Row],[UnitPriceFuture]]*Table_Query_from_Mac10[[#This Row],[qtytoShipFuture]]</f>
        <v>165.22980000000001</v>
      </c>
      <c r="T272" s="47">
        <f>ROUND(Table_Query_from_Mac10[[#This Row],[qty_to_ship]]*(1+Table_Query_from_Mac10[[#This Row],[VolumeIncreasebyType]]),0)</f>
        <v>6</v>
      </c>
      <c r="U272" s="47">
        <f>Table_Query_from_Mac10[[#This Row],[qtytoShipFuture]]*Table_Query_from_Mac10[[#This Row],[Future-cost]]</f>
        <v>67.320000000000007</v>
      </c>
      <c r="V272" s="47">
        <f>Table_Query_from_Mac10[[#This Row],[qtytoShipFuture]]-Table_Query_from_Mac10[[#This Row],[qty_to_ship]]</f>
        <v>0</v>
      </c>
      <c r="W272" s="47">
        <f>Table_Query_from_Mac10[[#This Row],[UnitPriceFuture]]</f>
        <v>27.5383</v>
      </c>
      <c r="X272" s="47">
        <f>Table_Query_from_Mac10[[#This Row],[Unit Increase]]*Table_Query_from_Mac10[[#This Row],[UnitPriceFuture]]</f>
        <v>0</v>
      </c>
      <c r="Y272" s="47">
        <f>Table_Query_from_Mac10[[#This Row],[Unit Increase]]*Table_Query_from_Mac10[[#This Row],[Future-cost]]</f>
        <v>0</v>
      </c>
      <c r="Z272" s="47">
        <f>-(Table_Query_from_Mac10[[#This Row],[Incremental Sales]]+((Table_Query_from_Mac10[[#This Row],[Incremental Sales]]*-(SUM(Summary!$S$8:$S$9)))))*Summary!$S$18</f>
        <v>0</v>
      </c>
      <c r="AA272" s="47">
        <f>IFERROR(Table_Query_from_Mac10[[#This Row],[Incremental Cost]]/Table_Query_from_Mac10[[#This Row],[Incremental Sales]],0)</f>
        <v>0</v>
      </c>
      <c r="AB272" s="47">
        <f>IFERROR(Table_Query_from_Mac10[[#This Row],[TotalCostFuture]]/Table_Query_from_Mac10[[#This Row],[totalsalesFuture]],0)</f>
        <v>0.40743255756528185</v>
      </c>
      <c r="AN272" s="30">
        <v>24</v>
      </c>
      <c r="AO272">
        <f t="shared" si="8"/>
        <v>6</v>
      </c>
      <c r="AQ272" s="30">
        <v>81.12</v>
      </c>
      <c r="AR272">
        <f t="shared" si="9"/>
        <v>28.39</v>
      </c>
    </row>
    <row r="273" spans="1:44" x14ac:dyDescent="0.25">
      <c r="A273">
        <v>90028</v>
      </c>
      <c r="B273">
        <v>7</v>
      </c>
      <c r="C273" t="s">
        <v>51</v>
      </c>
      <c r="D273" t="s">
        <v>80</v>
      </c>
      <c r="E273">
        <v>4</v>
      </c>
      <c r="F273">
        <v>12.84</v>
      </c>
      <c r="G273">
        <v>32.71</v>
      </c>
      <c r="H273" s="1">
        <v>44839</v>
      </c>
      <c r="I273" s="20">
        <v>3</v>
      </c>
      <c r="J273" s="47">
        <f>Table_Query_from_Mac10[[#This Row],[unit_price]]-(Table_Query_from_Mac10[[#This Row],[unit_price]]*(Table_Query_from_Mac10[[#This Row],[discount_pct]]/100))</f>
        <v>31.7287</v>
      </c>
      <c r="K273" s="47">
        <f>Table_Query_from_Mac10[[#This Row],[unit_cost]]</f>
        <v>12.84</v>
      </c>
      <c r="L273" s="47">
        <f>Table_Query_from_Mac10[[#This Row],[Live-cost]]*(1+Table_Query_from_Mac10[[#This Row],[CogsIncreasebyTYPE]])</f>
        <v>12.84</v>
      </c>
      <c r="M273" s="47">
        <f>Table_Query_from_Mac10[[#This Row],[Live-cost]]*Table_Query_from_Mac10[[#This Row],[qty_to_ship]]</f>
        <v>51.36</v>
      </c>
      <c r="N273" s="47">
        <f>IF(Table_Query_from_Mac10[[#This Row],[item_no]]="KDA",-Table_Query_from_Mac10[[#This Row],[unit_price]],Table_Query_from_Mac10[[#This Row],[Net Unit]]*Table_Query_from_Mac10[[#This Row],[qty_to_ship]])</f>
        <v>126.9148</v>
      </c>
      <c r="O273" s="47">
        <f>SUMIFS(Summary!C:C,Summary!H:H,Table_Query_from_Mac10[[#This Row],[Juiceoc]])</f>
        <v>0</v>
      </c>
      <c r="P273" s="47">
        <f>SUMIFS(Summary!D:D,Summary!H:H,Table_Query_from_Mac10[[#This Row],[Juiceoc]])</f>
        <v>0</v>
      </c>
      <c r="Q273" s="47">
        <f>SUMIFS(Summary!E:E,Summary!H:H,Table_Query_from_Mac10[[#This Row],[Juiceoc]])</f>
        <v>0</v>
      </c>
      <c r="R273" s="47">
        <f>Table_Query_from_Mac10[[#This Row],[Net Unit]]*(1+Table_Query_from_Mac10[[#This Row],[PriceIncreasebyType]])</f>
        <v>31.7287</v>
      </c>
      <c r="S273" s="47">
        <f>Table_Query_from_Mac10[[#This Row],[UnitPriceFuture]]*Table_Query_from_Mac10[[#This Row],[qtytoShipFuture]]</f>
        <v>126.9148</v>
      </c>
      <c r="T273" s="47">
        <f>ROUND(Table_Query_from_Mac10[[#This Row],[qty_to_ship]]*(1+Table_Query_from_Mac10[[#This Row],[VolumeIncreasebyType]]),0)</f>
        <v>4</v>
      </c>
      <c r="U273" s="47">
        <f>Table_Query_from_Mac10[[#This Row],[qtytoShipFuture]]*Table_Query_from_Mac10[[#This Row],[Future-cost]]</f>
        <v>51.36</v>
      </c>
      <c r="V273" s="47">
        <f>Table_Query_from_Mac10[[#This Row],[qtytoShipFuture]]-Table_Query_from_Mac10[[#This Row],[qty_to_ship]]</f>
        <v>0</v>
      </c>
      <c r="W273" s="47">
        <f>Table_Query_from_Mac10[[#This Row],[UnitPriceFuture]]</f>
        <v>31.7287</v>
      </c>
      <c r="X273" s="47">
        <f>Table_Query_from_Mac10[[#This Row],[Unit Increase]]*Table_Query_from_Mac10[[#This Row],[UnitPriceFuture]]</f>
        <v>0</v>
      </c>
      <c r="Y273" s="47">
        <f>Table_Query_from_Mac10[[#This Row],[Unit Increase]]*Table_Query_from_Mac10[[#This Row],[Future-cost]]</f>
        <v>0</v>
      </c>
      <c r="Z273" s="47">
        <f>-(Table_Query_from_Mac10[[#This Row],[Incremental Sales]]+((Table_Query_from_Mac10[[#This Row],[Incremental Sales]]*-(SUM(Summary!$S$8:$S$9)))))*Summary!$S$18</f>
        <v>0</v>
      </c>
      <c r="AA273" s="47">
        <f>IFERROR(Table_Query_from_Mac10[[#This Row],[Incremental Cost]]/Table_Query_from_Mac10[[#This Row],[Incremental Sales]],0)</f>
        <v>0</v>
      </c>
      <c r="AB273" s="47">
        <f>IFERROR(Table_Query_from_Mac10[[#This Row],[TotalCostFuture]]/Table_Query_from_Mac10[[#This Row],[totalsalesFuture]],0)</f>
        <v>0.40468093555676721</v>
      </c>
      <c r="AN273" s="31">
        <v>16</v>
      </c>
      <c r="AO273">
        <f t="shared" si="8"/>
        <v>4</v>
      </c>
      <c r="AQ273" s="31">
        <v>93.46</v>
      </c>
      <c r="AR273">
        <f t="shared" si="9"/>
        <v>32.71</v>
      </c>
    </row>
    <row r="274" spans="1:44" x14ac:dyDescent="0.25">
      <c r="A274">
        <v>90028</v>
      </c>
      <c r="B274">
        <v>8</v>
      </c>
      <c r="C274" t="s">
        <v>53</v>
      </c>
      <c r="D274" t="s">
        <v>80</v>
      </c>
      <c r="E274">
        <v>7</v>
      </c>
      <c r="F274">
        <v>4.79</v>
      </c>
      <c r="G274">
        <v>11.42</v>
      </c>
      <c r="H274" s="1">
        <v>44839</v>
      </c>
      <c r="I274" s="20">
        <v>3</v>
      </c>
      <c r="J274" s="47">
        <f>Table_Query_from_Mac10[[#This Row],[unit_price]]-(Table_Query_from_Mac10[[#This Row],[unit_price]]*(Table_Query_from_Mac10[[#This Row],[discount_pct]]/100))</f>
        <v>11.077400000000001</v>
      </c>
      <c r="K274" s="47">
        <f>Table_Query_from_Mac10[[#This Row],[unit_cost]]</f>
        <v>4.79</v>
      </c>
      <c r="L274" s="47">
        <f>Table_Query_from_Mac10[[#This Row],[Live-cost]]*(1+Table_Query_from_Mac10[[#This Row],[CogsIncreasebyTYPE]])</f>
        <v>4.79</v>
      </c>
      <c r="M274" s="47">
        <f>Table_Query_from_Mac10[[#This Row],[Live-cost]]*Table_Query_from_Mac10[[#This Row],[qty_to_ship]]</f>
        <v>33.53</v>
      </c>
      <c r="N274" s="47">
        <f>IF(Table_Query_from_Mac10[[#This Row],[item_no]]="KDA",-Table_Query_from_Mac10[[#This Row],[unit_price]],Table_Query_from_Mac10[[#This Row],[Net Unit]]*Table_Query_from_Mac10[[#This Row],[qty_to_ship]])</f>
        <v>77.541800000000009</v>
      </c>
      <c r="O274" s="47">
        <f>SUMIFS(Summary!C:C,Summary!H:H,Table_Query_from_Mac10[[#This Row],[Juiceoc]])</f>
        <v>0</v>
      </c>
      <c r="P274" s="47">
        <f>SUMIFS(Summary!D:D,Summary!H:H,Table_Query_from_Mac10[[#This Row],[Juiceoc]])</f>
        <v>0</v>
      </c>
      <c r="Q274" s="47">
        <f>SUMIFS(Summary!E:E,Summary!H:H,Table_Query_from_Mac10[[#This Row],[Juiceoc]])</f>
        <v>0</v>
      </c>
      <c r="R274" s="47">
        <f>Table_Query_from_Mac10[[#This Row],[Net Unit]]*(1+Table_Query_from_Mac10[[#This Row],[PriceIncreasebyType]])</f>
        <v>11.077400000000001</v>
      </c>
      <c r="S274" s="47">
        <f>Table_Query_from_Mac10[[#This Row],[UnitPriceFuture]]*Table_Query_from_Mac10[[#This Row],[qtytoShipFuture]]</f>
        <v>77.541800000000009</v>
      </c>
      <c r="T274" s="47">
        <f>ROUND(Table_Query_from_Mac10[[#This Row],[qty_to_ship]]*(1+Table_Query_from_Mac10[[#This Row],[VolumeIncreasebyType]]),0)</f>
        <v>7</v>
      </c>
      <c r="U274" s="47">
        <f>Table_Query_from_Mac10[[#This Row],[qtytoShipFuture]]*Table_Query_from_Mac10[[#This Row],[Future-cost]]</f>
        <v>33.53</v>
      </c>
      <c r="V274" s="47">
        <f>Table_Query_from_Mac10[[#This Row],[qtytoShipFuture]]-Table_Query_from_Mac10[[#This Row],[qty_to_ship]]</f>
        <v>0</v>
      </c>
      <c r="W274" s="47">
        <f>Table_Query_from_Mac10[[#This Row],[UnitPriceFuture]]</f>
        <v>11.077400000000001</v>
      </c>
      <c r="X274" s="47">
        <f>Table_Query_from_Mac10[[#This Row],[Unit Increase]]*Table_Query_from_Mac10[[#This Row],[UnitPriceFuture]]</f>
        <v>0</v>
      </c>
      <c r="Y274" s="47">
        <f>Table_Query_from_Mac10[[#This Row],[Unit Increase]]*Table_Query_from_Mac10[[#This Row],[Future-cost]]</f>
        <v>0</v>
      </c>
      <c r="Z274" s="47">
        <f>-(Table_Query_from_Mac10[[#This Row],[Incremental Sales]]+((Table_Query_from_Mac10[[#This Row],[Incremental Sales]]*-(SUM(Summary!$S$8:$S$9)))))*Summary!$S$18</f>
        <v>0</v>
      </c>
      <c r="AA274" s="47">
        <f>IFERROR(Table_Query_from_Mac10[[#This Row],[Incremental Cost]]/Table_Query_from_Mac10[[#This Row],[Incremental Sales]],0)</f>
        <v>0</v>
      </c>
      <c r="AB274" s="47">
        <f>IFERROR(Table_Query_from_Mac10[[#This Row],[TotalCostFuture]]/Table_Query_from_Mac10[[#This Row],[totalsalesFuture]],0)</f>
        <v>0.43241193781934384</v>
      </c>
      <c r="AN274" s="30">
        <v>25</v>
      </c>
      <c r="AO274">
        <f t="shared" si="8"/>
        <v>7</v>
      </c>
      <c r="AQ274" s="30">
        <v>32.64</v>
      </c>
      <c r="AR274">
        <f t="shared" si="9"/>
        <v>11.42</v>
      </c>
    </row>
    <row r="275" spans="1:44" x14ac:dyDescent="0.25">
      <c r="A275">
        <v>90028</v>
      </c>
      <c r="B275">
        <v>9</v>
      </c>
      <c r="C275" t="s">
        <v>53</v>
      </c>
      <c r="D275" t="s">
        <v>80</v>
      </c>
      <c r="E275">
        <v>7</v>
      </c>
      <c r="F275">
        <v>5.36</v>
      </c>
      <c r="G275">
        <v>12.77</v>
      </c>
      <c r="H275" s="1">
        <v>44839</v>
      </c>
      <c r="I275" s="20">
        <v>3</v>
      </c>
      <c r="J275" s="47">
        <f>Table_Query_from_Mac10[[#This Row],[unit_price]]-(Table_Query_from_Mac10[[#This Row],[unit_price]]*(Table_Query_from_Mac10[[#This Row],[discount_pct]]/100))</f>
        <v>12.386899999999999</v>
      </c>
      <c r="K275" s="47">
        <f>Table_Query_from_Mac10[[#This Row],[unit_cost]]</f>
        <v>5.36</v>
      </c>
      <c r="L275" s="47">
        <f>Table_Query_from_Mac10[[#This Row],[Live-cost]]*(1+Table_Query_from_Mac10[[#This Row],[CogsIncreasebyTYPE]])</f>
        <v>5.36</v>
      </c>
      <c r="M275" s="47">
        <f>Table_Query_from_Mac10[[#This Row],[Live-cost]]*Table_Query_from_Mac10[[#This Row],[qty_to_ship]]</f>
        <v>37.520000000000003</v>
      </c>
      <c r="N275" s="47">
        <f>IF(Table_Query_from_Mac10[[#This Row],[item_no]]="KDA",-Table_Query_from_Mac10[[#This Row],[unit_price]],Table_Query_from_Mac10[[#This Row],[Net Unit]]*Table_Query_from_Mac10[[#This Row],[qty_to_ship]])</f>
        <v>86.708299999999994</v>
      </c>
      <c r="O275" s="47">
        <f>SUMIFS(Summary!C:C,Summary!H:H,Table_Query_from_Mac10[[#This Row],[Juiceoc]])</f>
        <v>0</v>
      </c>
      <c r="P275" s="47">
        <f>SUMIFS(Summary!D:D,Summary!H:H,Table_Query_from_Mac10[[#This Row],[Juiceoc]])</f>
        <v>0</v>
      </c>
      <c r="Q275" s="47">
        <f>SUMIFS(Summary!E:E,Summary!H:H,Table_Query_from_Mac10[[#This Row],[Juiceoc]])</f>
        <v>0</v>
      </c>
      <c r="R275" s="47">
        <f>Table_Query_from_Mac10[[#This Row],[Net Unit]]*(1+Table_Query_from_Mac10[[#This Row],[PriceIncreasebyType]])</f>
        <v>12.386899999999999</v>
      </c>
      <c r="S275" s="47">
        <f>Table_Query_from_Mac10[[#This Row],[UnitPriceFuture]]*Table_Query_from_Mac10[[#This Row],[qtytoShipFuture]]</f>
        <v>86.708299999999994</v>
      </c>
      <c r="T275" s="47">
        <f>ROUND(Table_Query_from_Mac10[[#This Row],[qty_to_ship]]*(1+Table_Query_from_Mac10[[#This Row],[VolumeIncreasebyType]]),0)</f>
        <v>7</v>
      </c>
      <c r="U275" s="47">
        <f>Table_Query_from_Mac10[[#This Row],[qtytoShipFuture]]*Table_Query_from_Mac10[[#This Row],[Future-cost]]</f>
        <v>37.520000000000003</v>
      </c>
      <c r="V275" s="47">
        <f>Table_Query_from_Mac10[[#This Row],[qtytoShipFuture]]-Table_Query_from_Mac10[[#This Row],[qty_to_ship]]</f>
        <v>0</v>
      </c>
      <c r="W275" s="47">
        <f>Table_Query_from_Mac10[[#This Row],[UnitPriceFuture]]</f>
        <v>12.386899999999999</v>
      </c>
      <c r="X275" s="47">
        <f>Table_Query_from_Mac10[[#This Row],[Unit Increase]]*Table_Query_from_Mac10[[#This Row],[UnitPriceFuture]]</f>
        <v>0</v>
      </c>
      <c r="Y275" s="47">
        <f>Table_Query_from_Mac10[[#This Row],[Unit Increase]]*Table_Query_from_Mac10[[#This Row],[Future-cost]]</f>
        <v>0</v>
      </c>
      <c r="Z275" s="47">
        <f>-(Table_Query_from_Mac10[[#This Row],[Incremental Sales]]+((Table_Query_from_Mac10[[#This Row],[Incremental Sales]]*-(SUM(Summary!$S$8:$S$9)))))*Summary!$S$18</f>
        <v>0</v>
      </c>
      <c r="AA275" s="47">
        <f>IFERROR(Table_Query_from_Mac10[[#This Row],[Incremental Cost]]/Table_Query_from_Mac10[[#This Row],[Incremental Sales]],0)</f>
        <v>0</v>
      </c>
      <c r="AB275" s="47">
        <f>IFERROR(Table_Query_from_Mac10[[#This Row],[TotalCostFuture]]/Table_Query_from_Mac10[[#This Row],[totalsalesFuture]],0)</f>
        <v>0.43271520719469769</v>
      </c>
      <c r="AN275" s="31">
        <v>25</v>
      </c>
      <c r="AO275">
        <f t="shared" si="8"/>
        <v>7</v>
      </c>
      <c r="AQ275" s="31">
        <v>36.49</v>
      </c>
      <c r="AR275">
        <f t="shared" si="9"/>
        <v>12.77</v>
      </c>
    </row>
    <row r="276" spans="1:44" x14ac:dyDescent="0.25">
      <c r="A276">
        <v>90028</v>
      </c>
      <c r="B276">
        <v>10</v>
      </c>
      <c r="C276" t="s">
        <v>53</v>
      </c>
      <c r="D276" t="s">
        <v>80</v>
      </c>
      <c r="E276">
        <v>20</v>
      </c>
      <c r="F276">
        <v>5.8</v>
      </c>
      <c r="G276">
        <v>13.5</v>
      </c>
      <c r="H276" s="1">
        <v>44839</v>
      </c>
      <c r="I276" s="20">
        <v>3</v>
      </c>
      <c r="J276" s="47">
        <f>Table_Query_from_Mac10[[#This Row],[unit_price]]-(Table_Query_from_Mac10[[#This Row],[unit_price]]*(Table_Query_from_Mac10[[#This Row],[discount_pct]]/100))</f>
        <v>13.095000000000001</v>
      </c>
      <c r="K276" s="47">
        <f>Table_Query_from_Mac10[[#This Row],[unit_cost]]</f>
        <v>5.8</v>
      </c>
      <c r="L276" s="47">
        <f>Table_Query_from_Mac10[[#This Row],[Live-cost]]*(1+Table_Query_from_Mac10[[#This Row],[CogsIncreasebyTYPE]])</f>
        <v>5.8</v>
      </c>
      <c r="M276" s="47">
        <f>Table_Query_from_Mac10[[#This Row],[Live-cost]]*Table_Query_from_Mac10[[#This Row],[qty_to_ship]]</f>
        <v>116</v>
      </c>
      <c r="N276" s="47">
        <f>IF(Table_Query_from_Mac10[[#This Row],[item_no]]="KDA",-Table_Query_from_Mac10[[#This Row],[unit_price]],Table_Query_from_Mac10[[#This Row],[Net Unit]]*Table_Query_from_Mac10[[#This Row],[qty_to_ship]])</f>
        <v>261.90000000000003</v>
      </c>
      <c r="O276" s="47">
        <f>SUMIFS(Summary!C:C,Summary!H:H,Table_Query_from_Mac10[[#This Row],[Juiceoc]])</f>
        <v>0</v>
      </c>
      <c r="P276" s="47">
        <f>SUMIFS(Summary!D:D,Summary!H:H,Table_Query_from_Mac10[[#This Row],[Juiceoc]])</f>
        <v>0</v>
      </c>
      <c r="Q276" s="47">
        <f>SUMIFS(Summary!E:E,Summary!H:H,Table_Query_from_Mac10[[#This Row],[Juiceoc]])</f>
        <v>0</v>
      </c>
      <c r="R276" s="47">
        <f>Table_Query_from_Mac10[[#This Row],[Net Unit]]*(1+Table_Query_from_Mac10[[#This Row],[PriceIncreasebyType]])</f>
        <v>13.095000000000001</v>
      </c>
      <c r="S276" s="47">
        <f>Table_Query_from_Mac10[[#This Row],[UnitPriceFuture]]*Table_Query_from_Mac10[[#This Row],[qtytoShipFuture]]</f>
        <v>261.90000000000003</v>
      </c>
      <c r="T276" s="47">
        <f>ROUND(Table_Query_from_Mac10[[#This Row],[qty_to_ship]]*(1+Table_Query_from_Mac10[[#This Row],[VolumeIncreasebyType]]),0)</f>
        <v>20</v>
      </c>
      <c r="U276" s="47">
        <f>Table_Query_from_Mac10[[#This Row],[qtytoShipFuture]]*Table_Query_from_Mac10[[#This Row],[Future-cost]]</f>
        <v>116</v>
      </c>
      <c r="V276" s="47">
        <f>Table_Query_from_Mac10[[#This Row],[qtytoShipFuture]]-Table_Query_from_Mac10[[#This Row],[qty_to_ship]]</f>
        <v>0</v>
      </c>
      <c r="W276" s="47">
        <f>Table_Query_from_Mac10[[#This Row],[UnitPriceFuture]]</f>
        <v>13.095000000000001</v>
      </c>
      <c r="X276" s="47">
        <f>Table_Query_from_Mac10[[#This Row],[Unit Increase]]*Table_Query_from_Mac10[[#This Row],[UnitPriceFuture]]</f>
        <v>0</v>
      </c>
      <c r="Y276" s="47">
        <f>Table_Query_from_Mac10[[#This Row],[Unit Increase]]*Table_Query_from_Mac10[[#This Row],[Future-cost]]</f>
        <v>0</v>
      </c>
      <c r="Z276" s="47">
        <f>-(Table_Query_from_Mac10[[#This Row],[Incremental Sales]]+((Table_Query_from_Mac10[[#This Row],[Incremental Sales]]*-(SUM(Summary!$S$8:$S$9)))))*Summary!$S$18</f>
        <v>0</v>
      </c>
      <c r="AA276" s="47">
        <f>IFERROR(Table_Query_from_Mac10[[#This Row],[Incremental Cost]]/Table_Query_from_Mac10[[#This Row],[Incremental Sales]],0)</f>
        <v>0</v>
      </c>
      <c r="AB276" s="47">
        <f>IFERROR(Table_Query_from_Mac10[[#This Row],[TotalCostFuture]]/Table_Query_from_Mac10[[#This Row],[totalsalesFuture]],0)</f>
        <v>0.44291714394807175</v>
      </c>
      <c r="AN276" s="30">
        <v>80</v>
      </c>
      <c r="AO276">
        <f t="shared" si="8"/>
        <v>20</v>
      </c>
      <c r="AQ276" s="30">
        <v>38.57</v>
      </c>
      <c r="AR276">
        <f t="shared" si="9"/>
        <v>13.5</v>
      </c>
    </row>
    <row r="277" spans="1:44" x14ac:dyDescent="0.25">
      <c r="A277">
        <v>90028</v>
      </c>
      <c r="B277">
        <v>11</v>
      </c>
      <c r="C277" t="s">
        <v>53</v>
      </c>
      <c r="D277" t="s">
        <v>80</v>
      </c>
      <c r="E277">
        <v>8</v>
      </c>
      <c r="F277">
        <v>6.45</v>
      </c>
      <c r="G277">
        <v>15.12</v>
      </c>
      <c r="H277" s="1">
        <v>44839</v>
      </c>
      <c r="I277" s="20">
        <v>3</v>
      </c>
      <c r="J277" s="47">
        <f>Table_Query_from_Mac10[[#This Row],[unit_price]]-(Table_Query_from_Mac10[[#This Row],[unit_price]]*(Table_Query_from_Mac10[[#This Row],[discount_pct]]/100))</f>
        <v>14.666399999999999</v>
      </c>
      <c r="K277" s="47">
        <f>Table_Query_from_Mac10[[#This Row],[unit_cost]]</f>
        <v>6.45</v>
      </c>
      <c r="L277" s="47">
        <f>Table_Query_from_Mac10[[#This Row],[Live-cost]]*(1+Table_Query_from_Mac10[[#This Row],[CogsIncreasebyTYPE]])</f>
        <v>6.45</v>
      </c>
      <c r="M277" s="47">
        <f>Table_Query_from_Mac10[[#This Row],[Live-cost]]*Table_Query_from_Mac10[[#This Row],[qty_to_ship]]</f>
        <v>51.6</v>
      </c>
      <c r="N277" s="47">
        <f>IF(Table_Query_from_Mac10[[#This Row],[item_no]]="KDA",-Table_Query_from_Mac10[[#This Row],[unit_price]],Table_Query_from_Mac10[[#This Row],[Net Unit]]*Table_Query_from_Mac10[[#This Row],[qty_to_ship]])</f>
        <v>117.3312</v>
      </c>
      <c r="O277" s="47">
        <f>SUMIFS(Summary!C:C,Summary!H:H,Table_Query_from_Mac10[[#This Row],[Juiceoc]])</f>
        <v>0</v>
      </c>
      <c r="P277" s="47">
        <f>SUMIFS(Summary!D:D,Summary!H:H,Table_Query_from_Mac10[[#This Row],[Juiceoc]])</f>
        <v>0</v>
      </c>
      <c r="Q277" s="47">
        <f>SUMIFS(Summary!E:E,Summary!H:H,Table_Query_from_Mac10[[#This Row],[Juiceoc]])</f>
        <v>0</v>
      </c>
      <c r="R277" s="47">
        <f>Table_Query_from_Mac10[[#This Row],[Net Unit]]*(1+Table_Query_from_Mac10[[#This Row],[PriceIncreasebyType]])</f>
        <v>14.666399999999999</v>
      </c>
      <c r="S277" s="47">
        <f>Table_Query_from_Mac10[[#This Row],[UnitPriceFuture]]*Table_Query_from_Mac10[[#This Row],[qtytoShipFuture]]</f>
        <v>117.3312</v>
      </c>
      <c r="T277" s="47">
        <f>ROUND(Table_Query_from_Mac10[[#This Row],[qty_to_ship]]*(1+Table_Query_from_Mac10[[#This Row],[VolumeIncreasebyType]]),0)</f>
        <v>8</v>
      </c>
      <c r="U277" s="47">
        <f>Table_Query_from_Mac10[[#This Row],[qtytoShipFuture]]*Table_Query_from_Mac10[[#This Row],[Future-cost]]</f>
        <v>51.6</v>
      </c>
      <c r="V277" s="47">
        <f>Table_Query_from_Mac10[[#This Row],[qtytoShipFuture]]-Table_Query_from_Mac10[[#This Row],[qty_to_ship]]</f>
        <v>0</v>
      </c>
      <c r="W277" s="47">
        <f>Table_Query_from_Mac10[[#This Row],[UnitPriceFuture]]</f>
        <v>14.666399999999999</v>
      </c>
      <c r="X277" s="47">
        <f>Table_Query_from_Mac10[[#This Row],[Unit Increase]]*Table_Query_from_Mac10[[#This Row],[UnitPriceFuture]]</f>
        <v>0</v>
      </c>
      <c r="Y277" s="47">
        <f>Table_Query_from_Mac10[[#This Row],[Unit Increase]]*Table_Query_from_Mac10[[#This Row],[Future-cost]]</f>
        <v>0</v>
      </c>
      <c r="Z277" s="47">
        <f>-(Table_Query_from_Mac10[[#This Row],[Incremental Sales]]+((Table_Query_from_Mac10[[#This Row],[Incremental Sales]]*-(SUM(Summary!$S$8:$S$9)))))*Summary!$S$18</f>
        <v>0</v>
      </c>
      <c r="AA277" s="47">
        <f>IFERROR(Table_Query_from_Mac10[[#This Row],[Incremental Cost]]/Table_Query_from_Mac10[[#This Row],[Incremental Sales]],0)</f>
        <v>0</v>
      </c>
      <c r="AB277" s="47">
        <f>IFERROR(Table_Query_from_Mac10[[#This Row],[TotalCostFuture]]/Table_Query_from_Mac10[[#This Row],[totalsalesFuture]],0)</f>
        <v>0.43978072328587797</v>
      </c>
      <c r="AN277" s="31">
        <v>32</v>
      </c>
      <c r="AO277">
        <f t="shared" si="8"/>
        <v>8</v>
      </c>
      <c r="AQ277" s="31">
        <v>43.19</v>
      </c>
      <c r="AR277">
        <f t="shared" si="9"/>
        <v>15.12</v>
      </c>
    </row>
    <row r="278" spans="1:44" x14ac:dyDescent="0.25">
      <c r="A278">
        <v>90028</v>
      </c>
      <c r="B278">
        <v>12</v>
      </c>
      <c r="C278" t="s">
        <v>53</v>
      </c>
      <c r="D278" t="s">
        <v>80</v>
      </c>
      <c r="E278">
        <v>20</v>
      </c>
      <c r="F278">
        <v>7.01</v>
      </c>
      <c r="G278">
        <v>16.5</v>
      </c>
      <c r="H278" s="1">
        <v>44839</v>
      </c>
      <c r="I278" s="20">
        <v>3</v>
      </c>
      <c r="J278" s="47">
        <f>Table_Query_from_Mac10[[#This Row],[unit_price]]-(Table_Query_from_Mac10[[#This Row],[unit_price]]*(Table_Query_from_Mac10[[#This Row],[discount_pct]]/100))</f>
        <v>16.004999999999999</v>
      </c>
      <c r="K278" s="47">
        <f>Table_Query_from_Mac10[[#This Row],[unit_cost]]</f>
        <v>7.01</v>
      </c>
      <c r="L278" s="47">
        <f>Table_Query_from_Mac10[[#This Row],[Live-cost]]*(1+Table_Query_from_Mac10[[#This Row],[CogsIncreasebyTYPE]])</f>
        <v>7.01</v>
      </c>
      <c r="M278" s="47">
        <f>Table_Query_from_Mac10[[#This Row],[Live-cost]]*Table_Query_from_Mac10[[#This Row],[qty_to_ship]]</f>
        <v>140.19999999999999</v>
      </c>
      <c r="N278" s="47">
        <f>IF(Table_Query_from_Mac10[[#This Row],[item_no]]="KDA",-Table_Query_from_Mac10[[#This Row],[unit_price]],Table_Query_from_Mac10[[#This Row],[Net Unit]]*Table_Query_from_Mac10[[#This Row],[qty_to_ship]])</f>
        <v>320.09999999999997</v>
      </c>
      <c r="O278" s="47">
        <f>SUMIFS(Summary!C:C,Summary!H:H,Table_Query_from_Mac10[[#This Row],[Juiceoc]])</f>
        <v>0</v>
      </c>
      <c r="P278" s="47">
        <f>SUMIFS(Summary!D:D,Summary!H:H,Table_Query_from_Mac10[[#This Row],[Juiceoc]])</f>
        <v>0</v>
      </c>
      <c r="Q278" s="47">
        <f>SUMIFS(Summary!E:E,Summary!H:H,Table_Query_from_Mac10[[#This Row],[Juiceoc]])</f>
        <v>0</v>
      </c>
      <c r="R278" s="47">
        <f>Table_Query_from_Mac10[[#This Row],[Net Unit]]*(1+Table_Query_from_Mac10[[#This Row],[PriceIncreasebyType]])</f>
        <v>16.004999999999999</v>
      </c>
      <c r="S278" s="47">
        <f>Table_Query_from_Mac10[[#This Row],[UnitPriceFuture]]*Table_Query_from_Mac10[[#This Row],[qtytoShipFuture]]</f>
        <v>320.09999999999997</v>
      </c>
      <c r="T278" s="47">
        <f>ROUND(Table_Query_from_Mac10[[#This Row],[qty_to_ship]]*(1+Table_Query_from_Mac10[[#This Row],[VolumeIncreasebyType]]),0)</f>
        <v>20</v>
      </c>
      <c r="U278" s="47">
        <f>Table_Query_from_Mac10[[#This Row],[qtytoShipFuture]]*Table_Query_from_Mac10[[#This Row],[Future-cost]]</f>
        <v>140.19999999999999</v>
      </c>
      <c r="V278" s="47">
        <f>Table_Query_from_Mac10[[#This Row],[qtytoShipFuture]]-Table_Query_from_Mac10[[#This Row],[qty_to_ship]]</f>
        <v>0</v>
      </c>
      <c r="W278" s="47">
        <f>Table_Query_from_Mac10[[#This Row],[UnitPriceFuture]]</f>
        <v>16.004999999999999</v>
      </c>
      <c r="X278" s="47">
        <f>Table_Query_from_Mac10[[#This Row],[Unit Increase]]*Table_Query_from_Mac10[[#This Row],[UnitPriceFuture]]</f>
        <v>0</v>
      </c>
      <c r="Y278" s="47">
        <f>Table_Query_from_Mac10[[#This Row],[Unit Increase]]*Table_Query_from_Mac10[[#This Row],[Future-cost]]</f>
        <v>0</v>
      </c>
      <c r="Z278" s="47">
        <f>-(Table_Query_from_Mac10[[#This Row],[Incremental Sales]]+((Table_Query_from_Mac10[[#This Row],[Incremental Sales]]*-(SUM(Summary!$S$8:$S$9)))))*Summary!$S$18</f>
        <v>0</v>
      </c>
      <c r="AA278" s="47">
        <f>IFERROR(Table_Query_from_Mac10[[#This Row],[Incremental Cost]]/Table_Query_from_Mac10[[#This Row],[Incremental Sales]],0)</f>
        <v>0</v>
      </c>
      <c r="AB278" s="47">
        <f>IFERROR(Table_Query_from_Mac10[[#This Row],[TotalCostFuture]]/Table_Query_from_Mac10[[#This Row],[totalsalesFuture]],0)</f>
        <v>0.43798812870977821</v>
      </c>
      <c r="AN278" s="30">
        <v>80</v>
      </c>
      <c r="AO278">
        <f t="shared" si="8"/>
        <v>20</v>
      </c>
      <c r="AQ278" s="30">
        <v>47.13</v>
      </c>
      <c r="AR278">
        <f t="shared" si="9"/>
        <v>16.5</v>
      </c>
    </row>
    <row r="279" spans="1:44" x14ac:dyDescent="0.25">
      <c r="A279">
        <v>90028</v>
      </c>
      <c r="B279">
        <v>13</v>
      </c>
      <c r="C279" t="s">
        <v>53</v>
      </c>
      <c r="D279" t="s">
        <v>80</v>
      </c>
      <c r="E279">
        <v>12</v>
      </c>
      <c r="F279">
        <v>8.3699999999999992</v>
      </c>
      <c r="G279">
        <v>19.829999999999998</v>
      </c>
      <c r="H279" s="1">
        <v>44839</v>
      </c>
      <c r="I279" s="20">
        <v>3</v>
      </c>
      <c r="J279" s="47">
        <f>Table_Query_from_Mac10[[#This Row],[unit_price]]-(Table_Query_from_Mac10[[#This Row],[unit_price]]*(Table_Query_from_Mac10[[#This Row],[discount_pct]]/100))</f>
        <v>19.235099999999999</v>
      </c>
      <c r="K279" s="47">
        <f>Table_Query_from_Mac10[[#This Row],[unit_cost]]</f>
        <v>8.3699999999999992</v>
      </c>
      <c r="L279" s="47">
        <f>Table_Query_from_Mac10[[#This Row],[Live-cost]]*(1+Table_Query_from_Mac10[[#This Row],[CogsIncreasebyTYPE]])</f>
        <v>8.3699999999999992</v>
      </c>
      <c r="M279" s="47">
        <f>Table_Query_from_Mac10[[#This Row],[Live-cost]]*Table_Query_from_Mac10[[#This Row],[qty_to_ship]]</f>
        <v>100.44</v>
      </c>
      <c r="N279" s="47">
        <f>IF(Table_Query_from_Mac10[[#This Row],[item_no]]="KDA",-Table_Query_from_Mac10[[#This Row],[unit_price]],Table_Query_from_Mac10[[#This Row],[Net Unit]]*Table_Query_from_Mac10[[#This Row],[qty_to_ship]])</f>
        <v>230.82119999999998</v>
      </c>
      <c r="O279" s="47">
        <f>SUMIFS(Summary!C:C,Summary!H:H,Table_Query_from_Mac10[[#This Row],[Juiceoc]])</f>
        <v>0</v>
      </c>
      <c r="P279" s="47">
        <f>SUMIFS(Summary!D:D,Summary!H:H,Table_Query_from_Mac10[[#This Row],[Juiceoc]])</f>
        <v>0</v>
      </c>
      <c r="Q279" s="47">
        <f>SUMIFS(Summary!E:E,Summary!H:H,Table_Query_from_Mac10[[#This Row],[Juiceoc]])</f>
        <v>0</v>
      </c>
      <c r="R279" s="47">
        <f>Table_Query_from_Mac10[[#This Row],[Net Unit]]*(1+Table_Query_from_Mac10[[#This Row],[PriceIncreasebyType]])</f>
        <v>19.235099999999999</v>
      </c>
      <c r="S279" s="47">
        <f>Table_Query_from_Mac10[[#This Row],[UnitPriceFuture]]*Table_Query_from_Mac10[[#This Row],[qtytoShipFuture]]</f>
        <v>230.82119999999998</v>
      </c>
      <c r="T279" s="47">
        <f>ROUND(Table_Query_from_Mac10[[#This Row],[qty_to_ship]]*(1+Table_Query_from_Mac10[[#This Row],[VolumeIncreasebyType]]),0)</f>
        <v>12</v>
      </c>
      <c r="U279" s="47">
        <f>Table_Query_from_Mac10[[#This Row],[qtytoShipFuture]]*Table_Query_from_Mac10[[#This Row],[Future-cost]]</f>
        <v>100.44</v>
      </c>
      <c r="V279" s="47">
        <f>Table_Query_from_Mac10[[#This Row],[qtytoShipFuture]]-Table_Query_from_Mac10[[#This Row],[qty_to_ship]]</f>
        <v>0</v>
      </c>
      <c r="W279" s="47">
        <f>Table_Query_from_Mac10[[#This Row],[UnitPriceFuture]]</f>
        <v>19.235099999999999</v>
      </c>
      <c r="X279" s="47">
        <f>Table_Query_from_Mac10[[#This Row],[Unit Increase]]*Table_Query_from_Mac10[[#This Row],[UnitPriceFuture]]</f>
        <v>0</v>
      </c>
      <c r="Y279" s="47">
        <f>Table_Query_from_Mac10[[#This Row],[Unit Increase]]*Table_Query_from_Mac10[[#This Row],[Future-cost]]</f>
        <v>0</v>
      </c>
      <c r="Z279" s="47">
        <f>-(Table_Query_from_Mac10[[#This Row],[Incremental Sales]]+((Table_Query_from_Mac10[[#This Row],[Incremental Sales]]*-(SUM(Summary!$S$8:$S$9)))))*Summary!$S$18</f>
        <v>0</v>
      </c>
      <c r="AA279" s="47">
        <f>IFERROR(Table_Query_from_Mac10[[#This Row],[Incremental Cost]]/Table_Query_from_Mac10[[#This Row],[Incremental Sales]],0)</f>
        <v>0</v>
      </c>
      <c r="AB279" s="47">
        <f>IFERROR(Table_Query_from_Mac10[[#This Row],[TotalCostFuture]]/Table_Query_from_Mac10[[#This Row],[totalsalesFuture]],0)</f>
        <v>0.43514200602024428</v>
      </c>
      <c r="AN279" s="31">
        <v>48</v>
      </c>
      <c r="AO279">
        <f t="shared" si="8"/>
        <v>12</v>
      </c>
      <c r="AQ279" s="31">
        <v>56.65</v>
      </c>
      <c r="AR279">
        <f t="shared" si="9"/>
        <v>19.829999999999998</v>
      </c>
    </row>
    <row r="280" spans="1:44" x14ac:dyDescent="0.25">
      <c r="A280">
        <v>90028</v>
      </c>
      <c r="B280">
        <v>14</v>
      </c>
      <c r="C280" t="s">
        <v>53</v>
      </c>
      <c r="D280" t="s">
        <v>80</v>
      </c>
      <c r="E280">
        <v>7</v>
      </c>
      <c r="F280">
        <v>9.77</v>
      </c>
      <c r="G280">
        <v>24.37</v>
      </c>
      <c r="H280" s="1">
        <v>44839</v>
      </c>
      <c r="I280" s="20">
        <v>3</v>
      </c>
      <c r="J280" s="47">
        <f>Table_Query_from_Mac10[[#This Row],[unit_price]]-(Table_Query_from_Mac10[[#This Row],[unit_price]]*(Table_Query_from_Mac10[[#This Row],[discount_pct]]/100))</f>
        <v>23.6389</v>
      </c>
      <c r="K280" s="47">
        <f>Table_Query_from_Mac10[[#This Row],[unit_cost]]</f>
        <v>9.77</v>
      </c>
      <c r="L280" s="47">
        <f>Table_Query_from_Mac10[[#This Row],[Live-cost]]*(1+Table_Query_from_Mac10[[#This Row],[CogsIncreasebyTYPE]])</f>
        <v>9.77</v>
      </c>
      <c r="M280" s="47">
        <f>Table_Query_from_Mac10[[#This Row],[Live-cost]]*Table_Query_from_Mac10[[#This Row],[qty_to_ship]]</f>
        <v>68.39</v>
      </c>
      <c r="N280" s="47">
        <f>IF(Table_Query_from_Mac10[[#This Row],[item_no]]="KDA",-Table_Query_from_Mac10[[#This Row],[unit_price]],Table_Query_from_Mac10[[#This Row],[Net Unit]]*Table_Query_from_Mac10[[#This Row],[qty_to_ship]])</f>
        <v>165.47229999999999</v>
      </c>
      <c r="O280" s="47">
        <f>SUMIFS(Summary!C:C,Summary!H:H,Table_Query_from_Mac10[[#This Row],[Juiceoc]])</f>
        <v>0</v>
      </c>
      <c r="P280" s="47">
        <f>SUMIFS(Summary!D:D,Summary!H:H,Table_Query_from_Mac10[[#This Row],[Juiceoc]])</f>
        <v>0</v>
      </c>
      <c r="Q280" s="47">
        <f>SUMIFS(Summary!E:E,Summary!H:H,Table_Query_from_Mac10[[#This Row],[Juiceoc]])</f>
        <v>0</v>
      </c>
      <c r="R280" s="47">
        <f>Table_Query_from_Mac10[[#This Row],[Net Unit]]*(1+Table_Query_from_Mac10[[#This Row],[PriceIncreasebyType]])</f>
        <v>23.6389</v>
      </c>
      <c r="S280" s="47">
        <f>Table_Query_from_Mac10[[#This Row],[UnitPriceFuture]]*Table_Query_from_Mac10[[#This Row],[qtytoShipFuture]]</f>
        <v>165.47229999999999</v>
      </c>
      <c r="T280" s="47">
        <f>ROUND(Table_Query_from_Mac10[[#This Row],[qty_to_ship]]*(1+Table_Query_from_Mac10[[#This Row],[VolumeIncreasebyType]]),0)</f>
        <v>7</v>
      </c>
      <c r="U280" s="47">
        <f>Table_Query_from_Mac10[[#This Row],[qtytoShipFuture]]*Table_Query_from_Mac10[[#This Row],[Future-cost]]</f>
        <v>68.39</v>
      </c>
      <c r="V280" s="47">
        <f>Table_Query_from_Mac10[[#This Row],[qtytoShipFuture]]-Table_Query_from_Mac10[[#This Row],[qty_to_ship]]</f>
        <v>0</v>
      </c>
      <c r="W280" s="47">
        <f>Table_Query_from_Mac10[[#This Row],[UnitPriceFuture]]</f>
        <v>23.6389</v>
      </c>
      <c r="X280" s="47">
        <f>Table_Query_from_Mac10[[#This Row],[Unit Increase]]*Table_Query_from_Mac10[[#This Row],[UnitPriceFuture]]</f>
        <v>0</v>
      </c>
      <c r="Y280" s="47">
        <f>Table_Query_from_Mac10[[#This Row],[Unit Increase]]*Table_Query_from_Mac10[[#This Row],[Future-cost]]</f>
        <v>0</v>
      </c>
      <c r="Z280" s="47">
        <f>-(Table_Query_from_Mac10[[#This Row],[Incremental Sales]]+((Table_Query_from_Mac10[[#This Row],[Incremental Sales]]*-(SUM(Summary!$S$8:$S$9)))))*Summary!$S$18</f>
        <v>0</v>
      </c>
      <c r="AA280" s="47">
        <f>IFERROR(Table_Query_from_Mac10[[#This Row],[Incremental Cost]]/Table_Query_from_Mac10[[#This Row],[Incremental Sales]],0)</f>
        <v>0</v>
      </c>
      <c r="AB280" s="47">
        <f>IFERROR(Table_Query_from_Mac10[[#This Row],[TotalCostFuture]]/Table_Query_from_Mac10[[#This Row],[totalsalesFuture]],0)</f>
        <v>0.41330180338340622</v>
      </c>
      <c r="AN280" s="30">
        <v>27</v>
      </c>
      <c r="AO280">
        <f t="shared" si="8"/>
        <v>7</v>
      </c>
      <c r="AQ280" s="30">
        <v>69.64</v>
      </c>
      <c r="AR280">
        <f t="shared" si="9"/>
        <v>24.37</v>
      </c>
    </row>
    <row r="281" spans="1:44" x14ac:dyDescent="0.25">
      <c r="A281">
        <v>90028</v>
      </c>
      <c r="B281">
        <v>15</v>
      </c>
      <c r="C281" t="s">
        <v>53</v>
      </c>
      <c r="D281" t="s">
        <v>80</v>
      </c>
      <c r="E281">
        <v>6</v>
      </c>
      <c r="F281">
        <v>11.16</v>
      </c>
      <c r="G281">
        <v>28.11</v>
      </c>
      <c r="H281" s="1">
        <v>44839</v>
      </c>
      <c r="I281" s="20">
        <v>3</v>
      </c>
      <c r="J281" s="47">
        <f>Table_Query_from_Mac10[[#This Row],[unit_price]]-(Table_Query_from_Mac10[[#This Row],[unit_price]]*(Table_Query_from_Mac10[[#This Row],[discount_pct]]/100))</f>
        <v>27.2667</v>
      </c>
      <c r="K281" s="47">
        <f>Table_Query_from_Mac10[[#This Row],[unit_cost]]</f>
        <v>11.16</v>
      </c>
      <c r="L281" s="47">
        <f>Table_Query_from_Mac10[[#This Row],[Live-cost]]*(1+Table_Query_from_Mac10[[#This Row],[CogsIncreasebyTYPE]])</f>
        <v>11.16</v>
      </c>
      <c r="M281" s="47">
        <f>Table_Query_from_Mac10[[#This Row],[Live-cost]]*Table_Query_from_Mac10[[#This Row],[qty_to_ship]]</f>
        <v>66.960000000000008</v>
      </c>
      <c r="N281" s="47">
        <f>IF(Table_Query_from_Mac10[[#This Row],[item_no]]="KDA",-Table_Query_from_Mac10[[#This Row],[unit_price]],Table_Query_from_Mac10[[#This Row],[Net Unit]]*Table_Query_from_Mac10[[#This Row],[qty_to_ship]])</f>
        <v>163.6002</v>
      </c>
      <c r="O281" s="47">
        <f>SUMIFS(Summary!C:C,Summary!H:H,Table_Query_from_Mac10[[#This Row],[Juiceoc]])</f>
        <v>0</v>
      </c>
      <c r="P281" s="47">
        <f>SUMIFS(Summary!D:D,Summary!H:H,Table_Query_from_Mac10[[#This Row],[Juiceoc]])</f>
        <v>0</v>
      </c>
      <c r="Q281" s="47">
        <f>SUMIFS(Summary!E:E,Summary!H:H,Table_Query_from_Mac10[[#This Row],[Juiceoc]])</f>
        <v>0</v>
      </c>
      <c r="R281" s="47">
        <f>Table_Query_from_Mac10[[#This Row],[Net Unit]]*(1+Table_Query_from_Mac10[[#This Row],[PriceIncreasebyType]])</f>
        <v>27.2667</v>
      </c>
      <c r="S281" s="47">
        <f>Table_Query_from_Mac10[[#This Row],[UnitPriceFuture]]*Table_Query_from_Mac10[[#This Row],[qtytoShipFuture]]</f>
        <v>163.6002</v>
      </c>
      <c r="T281" s="47">
        <f>ROUND(Table_Query_from_Mac10[[#This Row],[qty_to_ship]]*(1+Table_Query_from_Mac10[[#This Row],[VolumeIncreasebyType]]),0)</f>
        <v>6</v>
      </c>
      <c r="U281" s="47">
        <f>Table_Query_from_Mac10[[#This Row],[qtytoShipFuture]]*Table_Query_from_Mac10[[#This Row],[Future-cost]]</f>
        <v>66.960000000000008</v>
      </c>
      <c r="V281" s="47">
        <f>Table_Query_from_Mac10[[#This Row],[qtytoShipFuture]]-Table_Query_from_Mac10[[#This Row],[qty_to_ship]]</f>
        <v>0</v>
      </c>
      <c r="W281" s="47">
        <f>Table_Query_from_Mac10[[#This Row],[UnitPriceFuture]]</f>
        <v>27.2667</v>
      </c>
      <c r="X281" s="47">
        <f>Table_Query_from_Mac10[[#This Row],[Unit Increase]]*Table_Query_from_Mac10[[#This Row],[UnitPriceFuture]]</f>
        <v>0</v>
      </c>
      <c r="Y281" s="47">
        <f>Table_Query_from_Mac10[[#This Row],[Unit Increase]]*Table_Query_from_Mac10[[#This Row],[Future-cost]]</f>
        <v>0</v>
      </c>
      <c r="Z281" s="47">
        <f>-(Table_Query_from_Mac10[[#This Row],[Incremental Sales]]+((Table_Query_from_Mac10[[#This Row],[Incremental Sales]]*-(SUM(Summary!$S$8:$S$9)))))*Summary!$S$18</f>
        <v>0</v>
      </c>
      <c r="AA281" s="47">
        <f>IFERROR(Table_Query_from_Mac10[[#This Row],[Incremental Cost]]/Table_Query_from_Mac10[[#This Row],[Incremental Sales]],0)</f>
        <v>0</v>
      </c>
      <c r="AB281" s="47">
        <f>IFERROR(Table_Query_from_Mac10[[#This Row],[TotalCostFuture]]/Table_Query_from_Mac10[[#This Row],[totalsalesFuture]],0)</f>
        <v>0.40929045319015506</v>
      </c>
      <c r="AN281" s="31">
        <v>24</v>
      </c>
      <c r="AO281">
        <f t="shared" si="8"/>
        <v>6</v>
      </c>
      <c r="AQ281" s="31">
        <v>80.3</v>
      </c>
      <c r="AR281">
        <f t="shared" si="9"/>
        <v>28.11</v>
      </c>
    </row>
    <row r="282" spans="1:44" x14ac:dyDescent="0.25">
      <c r="A282">
        <v>90028</v>
      </c>
      <c r="B282">
        <v>16</v>
      </c>
      <c r="C282" t="s">
        <v>53</v>
      </c>
      <c r="D282" t="s">
        <v>80</v>
      </c>
      <c r="E282">
        <v>4</v>
      </c>
      <c r="F282">
        <v>12.77</v>
      </c>
      <c r="G282">
        <v>33.85</v>
      </c>
      <c r="H282" s="1">
        <v>44839</v>
      </c>
      <c r="I282" s="20">
        <v>3</v>
      </c>
      <c r="J282" s="47">
        <f>Table_Query_from_Mac10[[#This Row],[unit_price]]-(Table_Query_from_Mac10[[#This Row],[unit_price]]*(Table_Query_from_Mac10[[#This Row],[discount_pct]]/100))</f>
        <v>32.834499999999998</v>
      </c>
      <c r="K282" s="47">
        <f>Table_Query_from_Mac10[[#This Row],[unit_cost]]</f>
        <v>12.77</v>
      </c>
      <c r="L282" s="47">
        <f>Table_Query_from_Mac10[[#This Row],[Live-cost]]*(1+Table_Query_from_Mac10[[#This Row],[CogsIncreasebyTYPE]])</f>
        <v>12.77</v>
      </c>
      <c r="M282" s="47">
        <f>Table_Query_from_Mac10[[#This Row],[Live-cost]]*Table_Query_from_Mac10[[#This Row],[qty_to_ship]]</f>
        <v>51.08</v>
      </c>
      <c r="N282" s="47">
        <f>IF(Table_Query_from_Mac10[[#This Row],[item_no]]="KDA",-Table_Query_from_Mac10[[#This Row],[unit_price]],Table_Query_from_Mac10[[#This Row],[Net Unit]]*Table_Query_from_Mac10[[#This Row],[qty_to_ship]])</f>
        <v>131.33799999999999</v>
      </c>
      <c r="O282" s="47">
        <f>SUMIFS(Summary!C:C,Summary!H:H,Table_Query_from_Mac10[[#This Row],[Juiceoc]])</f>
        <v>0</v>
      </c>
      <c r="P282" s="47">
        <f>SUMIFS(Summary!D:D,Summary!H:H,Table_Query_from_Mac10[[#This Row],[Juiceoc]])</f>
        <v>0</v>
      </c>
      <c r="Q282" s="47">
        <f>SUMIFS(Summary!E:E,Summary!H:H,Table_Query_from_Mac10[[#This Row],[Juiceoc]])</f>
        <v>0</v>
      </c>
      <c r="R282" s="47">
        <f>Table_Query_from_Mac10[[#This Row],[Net Unit]]*(1+Table_Query_from_Mac10[[#This Row],[PriceIncreasebyType]])</f>
        <v>32.834499999999998</v>
      </c>
      <c r="S282" s="47">
        <f>Table_Query_from_Mac10[[#This Row],[UnitPriceFuture]]*Table_Query_from_Mac10[[#This Row],[qtytoShipFuture]]</f>
        <v>131.33799999999999</v>
      </c>
      <c r="T282" s="47">
        <f>ROUND(Table_Query_from_Mac10[[#This Row],[qty_to_ship]]*(1+Table_Query_from_Mac10[[#This Row],[VolumeIncreasebyType]]),0)</f>
        <v>4</v>
      </c>
      <c r="U282" s="47">
        <f>Table_Query_from_Mac10[[#This Row],[qtytoShipFuture]]*Table_Query_from_Mac10[[#This Row],[Future-cost]]</f>
        <v>51.08</v>
      </c>
      <c r="V282" s="47">
        <f>Table_Query_from_Mac10[[#This Row],[qtytoShipFuture]]-Table_Query_from_Mac10[[#This Row],[qty_to_ship]]</f>
        <v>0</v>
      </c>
      <c r="W282" s="47">
        <f>Table_Query_from_Mac10[[#This Row],[UnitPriceFuture]]</f>
        <v>32.834499999999998</v>
      </c>
      <c r="X282" s="47">
        <f>Table_Query_from_Mac10[[#This Row],[Unit Increase]]*Table_Query_from_Mac10[[#This Row],[UnitPriceFuture]]</f>
        <v>0</v>
      </c>
      <c r="Y282" s="47">
        <f>Table_Query_from_Mac10[[#This Row],[Unit Increase]]*Table_Query_from_Mac10[[#This Row],[Future-cost]]</f>
        <v>0</v>
      </c>
      <c r="Z282" s="47">
        <f>-(Table_Query_from_Mac10[[#This Row],[Incremental Sales]]+((Table_Query_from_Mac10[[#This Row],[Incremental Sales]]*-(SUM(Summary!$S$8:$S$9)))))*Summary!$S$18</f>
        <v>0</v>
      </c>
      <c r="AA282" s="47">
        <f>IFERROR(Table_Query_from_Mac10[[#This Row],[Incremental Cost]]/Table_Query_from_Mac10[[#This Row],[Incremental Sales]],0)</f>
        <v>0</v>
      </c>
      <c r="AB282" s="47">
        <f>IFERROR(Table_Query_from_Mac10[[#This Row],[TotalCostFuture]]/Table_Query_from_Mac10[[#This Row],[totalsalesFuture]],0)</f>
        <v>0.388920190653124</v>
      </c>
      <c r="AN282" s="30">
        <v>16</v>
      </c>
      <c r="AO282">
        <f t="shared" si="8"/>
        <v>4</v>
      </c>
      <c r="AQ282" s="30">
        <v>96.72</v>
      </c>
      <c r="AR282">
        <f t="shared" si="9"/>
        <v>33.85</v>
      </c>
    </row>
    <row r="283" spans="1:44" x14ac:dyDescent="0.25">
      <c r="A283">
        <v>90028</v>
      </c>
      <c r="B283">
        <v>17</v>
      </c>
      <c r="C283" t="s">
        <v>53</v>
      </c>
      <c r="D283" t="s">
        <v>80</v>
      </c>
      <c r="E283">
        <v>1</v>
      </c>
      <c r="F283">
        <v>16.22</v>
      </c>
      <c r="G283">
        <v>46.63</v>
      </c>
      <c r="H283" s="1">
        <v>44839</v>
      </c>
      <c r="I283" s="20">
        <v>3</v>
      </c>
      <c r="J283" s="47">
        <f>Table_Query_from_Mac10[[#This Row],[unit_price]]-(Table_Query_from_Mac10[[#This Row],[unit_price]]*(Table_Query_from_Mac10[[#This Row],[discount_pct]]/100))</f>
        <v>45.231100000000005</v>
      </c>
      <c r="K283" s="47">
        <f>Table_Query_from_Mac10[[#This Row],[unit_cost]]</f>
        <v>16.22</v>
      </c>
      <c r="L283" s="47">
        <f>Table_Query_from_Mac10[[#This Row],[Live-cost]]*(1+Table_Query_from_Mac10[[#This Row],[CogsIncreasebyTYPE]])</f>
        <v>16.22</v>
      </c>
      <c r="M283" s="47">
        <f>Table_Query_from_Mac10[[#This Row],[Live-cost]]*Table_Query_from_Mac10[[#This Row],[qty_to_ship]]</f>
        <v>16.22</v>
      </c>
      <c r="N283" s="47">
        <f>IF(Table_Query_from_Mac10[[#This Row],[item_no]]="KDA",-Table_Query_from_Mac10[[#This Row],[unit_price]],Table_Query_from_Mac10[[#This Row],[Net Unit]]*Table_Query_from_Mac10[[#This Row],[qty_to_ship]])</f>
        <v>45.231100000000005</v>
      </c>
      <c r="O283" s="47">
        <f>SUMIFS(Summary!C:C,Summary!H:H,Table_Query_from_Mac10[[#This Row],[Juiceoc]])</f>
        <v>0</v>
      </c>
      <c r="P283" s="47">
        <f>SUMIFS(Summary!D:D,Summary!H:H,Table_Query_from_Mac10[[#This Row],[Juiceoc]])</f>
        <v>0</v>
      </c>
      <c r="Q283" s="47">
        <f>SUMIFS(Summary!E:E,Summary!H:H,Table_Query_from_Mac10[[#This Row],[Juiceoc]])</f>
        <v>0</v>
      </c>
      <c r="R283" s="47">
        <f>Table_Query_from_Mac10[[#This Row],[Net Unit]]*(1+Table_Query_from_Mac10[[#This Row],[PriceIncreasebyType]])</f>
        <v>45.231100000000005</v>
      </c>
      <c r="S283" s="47">
        <f>Table_Query_from_Mac10[[#This Row],[UnitPriceFuture]]*Table_Query_from_Mac10[[#This Row],[qtytoShipFuture]]</f>
        <v>45.231100000000005</v>
      </c>
      <c r="T283" s="47">
        <f>ROUND(Table_Query_from_Mac10[[#This Row],[qty_to_ship]]*(1+Table_Query_from_Mac10[[#This Row],[VolumeIncreasebyType]]),0)</f>
        <v>1</v>
      </c>
      <c r="U283" s="47">
        <f>Table_Query_from_Mac10[[#This Row],[qtytoShipFuture]]*Table_Query_from_Mac10[[#This Row],[Future-cost]]</f>
        <v>16.22</v>
      </c>
      <c r="V283" s="47">
        <f>Table_Query_from_Mac10[[#This Row],[qtytoShipFuture]]-Table_Query_from_Mac10[[#This Row],[qty_to_ship]]</f>
        <v>0</v>
      </c>
      <c r="W283" s="47">
        <f>Table_Query_from_Mac10[[#This Row],[UnitPriceFuture]]</f>
        <v>45.231100000000005</v>
      </c>
      <c r="X283" s="47">
        <f>Table_Query_from_Mac10[[#This Row],[Unit Increase]]*Table_Query_from_Mac10[[#This Row],[UnitPriceFuture]]</f>
        <v>0</v>
      </c>
      <c r="Y283" s="47">
        <f>Table_Query_from_Mac10[[#This Row],[Unit Increase]]*Table_Query_from_Mac10[[#This Row],[Future-cost]]</f>
        <v>0</v>
      </c>
      <c r="Z283" s="47">
        <f>-(Table_Query_from_Mac10[[#This Row],[Incremental Sales]]+((Table_Query_from_Mac10[[#This Row],[Incremental Sales]]*-(SUM(Summary!$S$8:$S$9)))))*Summary!$S$18</f>
        <v>0</v>
      </c>
      <c r="AA283" s="47">
        <f>IFERROR(Table_Query_from_Mac10[[#This Row],[Incremental Cost]]/Table_Query_from_Mac10[[#This Row],[Incremental Sales]],0)</f>
        <v>0</v>
      </c>
      <c r="AB283" s="47">
        <f>IFERROR(Table_Query_from_Mac10[[#This Row],[TotalCostFuture]]/Table_Query_from_Mac10[[#This Row],[totalsalesFuture]],0)</f>
        <v>0.35860281974128416</v>
      </c>
      <c r="AN283" s="31">
        <v>4</v>
      </c>
      <c r="AO283">
        <f t="shared" si="8"/>
        <v>1</v>
      </c>
      <c r="AQ283" s="31">
        <v>133.22999999999999</v>
      </c>
      <c r="AR283">
        <f t="shared" si="9"/>
        <v>46.63</v>
      </c>
    </row>
    <row r="284" spans="1:44" x14ac:dyDescent="0.25">
      <c r="A284">
        <v>90028</v>
      </c>
      <c r="B284">
        <v>18</v>
      </c>
      <c r="C284" t="s">
        <v>53</v>
      </c>
      <c r="D284" t="s">
        <v>80</v>
      </c>
      <c r="E284">
        <v>12</v>
      </c>
      <c r="F284">
        <v>1.1499999999999999</v>
      </c>
      <c r="G284">
        <v>3.91</v>
      </c>
      <c r="H284" s="1">
        <v>44839</v>
      </c>
      <c r="I284" s="20">
        <v>0</v>
      </c>
      <c r="J284" s="47">
        <f>Table_Query_from_Mac10[[#This Row],[unit_price]]-(Table_Query_from_Mac10[[#This Row],[unit_price]]*(Table_Query_from_Mac10[[#This Row],[discount_pct]]/100))</f>
        <v>3.91</v>
      </c>
      <c r="K284" s="47">
        <f>Table_Query_from_Mac10[[#This Row],[unit_cost]]</f>
        <v>1.1499999999999999</v>
      </c>
      <c r="L284" s="47">
        <f>Table_Query_from_Mac10[[#This Row],[Live-cost]]*(1+Table_Query_from_Mac10[[#This Row],[CogsIncreasebyTYPE]])</f>
        <v>1.1499999999999999</v>
      </c>
      <c r="M284" s="47">
        <f>Table_Query_from_Mac10[[#This Row],[Live-cost]]*Table_Query_from_Mac10[[#This Row],[qty_to_ship]]</f>
        <v>13.799999999999999</v>
      </c>
      <c r="N284" s="47">
        <f>IF(Table_Query_from_Mac10[[#This Row],[item_no]]="KDA",-Table_Query_from_Mac10[[#This Row],[unit_price]],Table_Query_from_Mac10[[#This Row],[Net Unit]]*Table_Query_from_Mac10[[#This Row],[qty_to_ship]])</f>
        <v>46.92</v>
      </c>
      <c r="O284" s="47">
        <f>SUMIFS(Summary!C:C,Summary!H:H,Table_Query_from_Mac10[[#This Row],[Juiceoc]])</f>
        <v>0</v>
      </c>
      <c r="P284" s="47">
        <f>SUMIFS(Summary!D:D,Summary!H:H,Table_Query_from_Mac10[[#This Row],[Juiceoc]])</f>
        <v>0</v>
      </c>
      <c r="Q284" s="47">
        <f>SUMIFS(Summary!E:E,Summary!H:H,Table_Query_from_Mac10[[#This Row],[Juiceoc]])</f>
        <v>0</v>
      </c>
      <c r="R284" s="47">
        <f>Table_Query_from_Mac10[[#This Row],[Net Unit]]*(1+Table_Query_from_Mac10[[#This Row],[PriceIncreasebyType]])</f>
        <v>3.91</v>
      </c>
      <c r="S284" s="47">
        <f>Table_Query_from_Mac10[[#This Row],[UnitPriceFuture]]*Table_Query_from_Mac10[[#This Row],[qtytoShipFuture]]</f>
        <v>46.92</v>
      </c>
      <c r="T284" s="47">
        <f>ROUND(Table_Query_from_Mac10[[#This Row],[qty_to_ship]]*(1+Table_Query_from_Mac10[[#This Row],[VolumeIncreasebyType]]),0)</f>
        <v>12</v>
      </c>
      <c r="U284" s="47">
        <f>Table_Query_from_Mac10[[#This Row],[qtytoShipFuture]]*Table_Query_from_Mac10[[#This Row],[Future-cost]]</f>
        <v>13.799999999999999</v>
      </c>
      <c r="V284" s="47">
        <f>Table_Query_from_Mac10[[#This Row],[qtytoShipFuture]]-Table_Query_from_Mac10[[#This Row],[qty_to_ship]]</f>
        <v>0</v>
      </c>
      <c r="W284" s="47">
        <f>Table_Query_from_Mac10[[#This Row],[UnitPriceFuture]]</f>
        <v>3.91</v>
      </c>
      <c r="X284" s="47">
        <f>Table_Query_from_Mac10[[#This Row],[Unit Increase]]*Table_Query_from_Mac10[[#This Row],[UnitPriceFuture]]</f>
        <v>0</v>
      </c>
      <c r="Y284" s="47">
        <f>Table_Query_from_Mac10[[#This Row],[Unit Increase]]*Table_Query_from_Mac10[[#This Row],[Future-cost]]</f>
        <v>0</v>
      </c>
      <c r="Z284" s="47">
        <f>-(Table_Query_from_Mac10[[#This Row],[Incremental Sales]]+((Table_Query_from_Mac10[[#This Row],[Incremental Sales]]*-(SUM(Summary!$S$8:$S$9)))))*Summary!$S$18</f>
        <v>0</v>
      </c>
      <c r="AA284" s="47">
        <f>IFERROR(Table_Query_from_Mac10[[#This Row],[Incremental Cost]]/Table_Query_from_Mac10[[#This Row],[Incremental Sales]],0)</f>
        <v>0</v>
      </c>
      <c r="AB284" s="47">
        <f>IFERROR(Table_Query_from_Mac10[[#This Row],[TotalCostFuture]]/Table_Query_from_Mac10[[#This Row],[totalsalesFuture]],0)</f>
        <v>0.29411764705882348</v>
      </c>
      <c r="AN284" s="30">
        <v>48</v>
      </c>
      <c r="AO284">
        <f t="shared" si="8"/>
        <v>12</v>
      </c>
      <c r="AQ284" s="30">
        <v>11.18</v>
      </c>
      <c r="AR284">
        <f t="shared" si="9"/>
        <v>3.91</v>
      </c>
    </row>
    <row r="285" spans="1:44" x14ac:dyDescent="0.25">
      <c r="A285">
        <v>90028</v>
      </c>
      <c r="B285">
        <v>19</v>
      </c>
      <c r="C285" t="s">
        <v>53</v>
      </c>
      <c r="D285" t="s">
        <v>80</v>
      </c>
      <c r="E285">
        <v>10</v>
      </c>
      <c r="F285">
        <v>1.52</v>
      </c>
      <c r="G285">
        <v>5.94</v>
      </c>
      <c r="H285" s="1">
        <v>44839</v>
      </c>
      <c r="I285" s="20">
        <v>0</v>
      </c>
      <c r="J285" s="47">
        <f>Table_Query_from_Mac10[[#This Row],[unit_price]]-(Table_Query_from_Mac10[[#This Row],[unit_price]]*(Table_Query_from_Mac10[[#This Row],[discount_pct]]/100))</f>
        <v>5.94</v>
      </c>
      <c r="K285" s="47">
        <f>Table_Query_from_Mac10[[#This Row],[unit_cost]]</f>
        <v>1.52</v>
      </c>
      <c r="L285" s="47">
        <f>Table_Query_from_Mac10[[#This Row],[Live-cost]]*(1+Table_Query_from_Mac10[[#This Row],[CogsIncreasebyTYPE]])</f>
        <v>1.52</v>
      </c>
      <c r="M285" s="47">
        <f>Table_Query_from_Mac10[[#This Row],[Live-cost]]*Table_Query_from_Mac10[[#This Row],[qty_to_ship]]</f>
        <v>15.2</v>
      </c>
      <c r="N285" s="47">
        <f>IF(Table_Query_from_Mac10[[#This Row],[item_no]]="KDA",-Table_Query_from_Mac10[[#This Row],[unit_price]],Table_Query_from_Mac10[[#This Row],[Net Unit]]*Table_Query_from_Mac10[[#This Row],[qty_to_ship]])</f>
        <v>59.400000000000006</v>
      </c>
      <c r="O285" s="47">
        <f>SUMIFS(Summary!C:C,Summary!H:H,Table_Query_from_Mac10[[#This Row],[Juiceoc]])</f>
        <v>0</v>
      </c>
      <c r="P285" s="47">
        <f>SUMIFS(Summary!D:D,Summary!H:H,Table_Query_from_Mac10[[#This Row],[Juiceoc]])</f>
        <v>0</v>
      </c>
      <c r="Q285" s="47">
        <f>SUMIFS(Summary!E:E,Summary!H:H,Table_Query_from_Mac10[[#This Row],[Juiceoc]])</f>
        <v>0</v>
      </c>
      <c r="R285" s="47">
        <f>Table_Query_from_Mac10[[#This Row],[Net Unit]]*(1+Table_Query_from_Mac10[[#This Row],[PriceIncreasebyType]])</f>
        <v>5.94</v>
      </c>
      <c r="S285" s="47">
        <f>Table_Query_from_Mac10[[#This Row],[UnitPriceFuture]]*Table_Query_from_Mac10[[#This Row],[qtytoShipFuture]]</f>
        <v>59.400000000000006</v>
      </c>
      <c r="T285" s="47">
        <f>ROUND(Table_Query_from_Mac10[[#This Row],[qty_to_ship]]*(1+Table_Query_from_Mac10[[#This Row],[VolumeIncreasebyType]]),0)</f>
        <v>10</v>
      </c>
      <c r="U285" s="47">
        <f>Table_Query_from_Mac10[[#This Row],[qtytoShipFuture]]*Table_Query_from_Mac10[[#This Row],[Future-cost]]</f>
        <v>15.2</v>
      </c>
      <c r="V285" s="47">
        <f>Table_Query_from_Mac10[[#This Row],[qtytoShipFuture]]-Table_Query_from_Mac10[[#This Row],[qty_to_ship]]</f>
        <v>0</v>
      </c>
      <c r="W285" s="47">
        <f>Table_Query_from_Mac10[[#This Row],[UnitPriceFuture]]</f>
        <v>5.94</v>
      </c>
      <c r="X285" s="47">
        <f>Table_Query_from_Mac10[[#This Row],[Unit Increase]]*Table_Query_from_Mac10[[#This Row],[UnitPriceFuture]]</f>
        <v>0</v>
      </c>
      <c r="Y285" s="47">
        <f>Table_Query_from_Mac10[[#This Row],[Unit Increase]]*Table_Query_from_Mac10[[#This Row],[Future-cost]]</f>
        <v>0</v>
      </c>
      <c r="Z285" s="47">
        <f>-(Table_Query_from_Mac10[[#This Row],[Incremental Sales]]+((Table_Query_from_Mac10[[#This Row],[Incremental Sales]]*-(SUM(Summary!$S$8:$S$9)))))*Summary!$S$18</f>
        <v>0</v>
      </c>
      <c r="AA285" s="47">
        <f>IFERROR(Table_Query_from_Mac10[[#This Row],[Incremental Cost]]/Table_Query_from_Mac10[[#This Row],[Incremental Sales]],0)</f>
        <v>0</v>
      </c>
      <c r="AB285" s="47">
        <f>IFERROR(Table_Query_from_Mac10[[#This Row],[TotalCostFuture]]/Table_Query_from_Mac10[[#This Row],[totalsalesFuture]],0)</f>
        <v>0.25589225589225584</v>
      </c>
      <c r="AN285" s="31">
        <v>40</v>
      </c>
      <c r="AO285">
        <f t="shared" si="8"/>
        <v>10</v>
      </c>
      <c r="AQ285" s="31">
        <v>16.97</v>
      </c>
      <c r="AR285">
        <f t="shared" si="9"/>
        <v>5.94</v>
      </c>
    </row>
    <row r="286" spans="1:44" x14ac:dyDescent="0.25">
      <c r="A286">
        <v>90029</v>
      </c>
      <c r="B286">
        <v>1</v>
      </c>
      <c r="C286" t="s">
        <v>55</v>
      </c>
      <c r="D286" t="s">
        <v>81</v>
      </c>
      <c r="E286">
        <v>15</v>
      </c>
      <c r="F286">
        <v>8.81</v>
      </c>
      <c r="G286">
        <v>22.56</v>
      </c>
      <c r="H286" s="1">
        <v>44837</v>
      </c>
      <c r="I286" s="20">
        <v>0</v>
      </c>
      <c r="J286" s="47">
        <f>Table_Query_from_Mac10[[#This Row],[unit_price]]-(Table_Query_from_Mac10[[#This Row],[unit_price]]*(Table_Query_from_Mac10[[#This Row],[discount_pct]]/100))</f>
        <v>22.56</v>
      </c>
      <c r="K286" s="47">
        <f>Table_Query_from_Mac10[[#This Row],[unit_cost]]</f>
        <v>8.81</v>
      </c>
      <c r="L286" s="47">
        <f>Table_Query_from_Mac10[[#This Row],[Live-cost]]*(1+Table_Query_from_Mac10[[#This Row],[CogsIncreasebyTYPE]])</f>
        <v>8.81</v>
      </c>
      <c r="M286" s="47">
        <f>Table_Query_from_Mac10[[#This Row],[Live-cost]]*Table_Query_from_Mac10[[#This Row],[qty_to_ship]]</f>
        <v>132.15</v>
      </c>
      <c r="N286" s="47">
        <f>IF(Table_Query_from_Mac10[[#This Row],[item_no]]="KDA",-Table_Query_from_Mac10[[#This Row],[unit_price]],Table_Query_from_Mac10[[#This Row],[Net Unit]]*Table_Query_from_Mac10[[#This Row],[qty_to_ship]])</f>
        <v>338.4</v>
      </c>
      <c r="O286" s="47">
        <f>SUMIFS(Summary!C:C,Summary!H:H,Table_Query_from_Mac10[[#This Row],[Juiceoc]])</f>
        <v>0</v>
      </c>
      <c r="P286" s="47">
        <f>SUMIFS(Summary!D:D,Summary!H:H,Table_Query_from_Mac10[[#This Row],[Juiceoc]])</f>
        <v>0</v>
      </c>
      <c r="Q286" s="47">
        <f>SUMIFS(Summary!E:E,Summary!H:H,Table_Query_from_Mac10[[#This Row],[Juiceoc]])</f>
        <v>0</v>
      </c>
      <c r="R286" s="47">
        <f>Table_Query_from_Mac10[[#This Row],[Net Unit]]*(1+Table_Query_from_Mac10[[#This Row],[PriceIncreasebyType]])</f>
        <v>22.56</v>
      </c>
      <c r="S286" s="47">
        <f>Table_Query_from_Mac10[[#This Row],[UnitPriceFuture]]*Table_Query_from_Mac10[[#This Row],[qtytoShipFuture]]</f>
        <v>338.4</v>
      </c>
      <c r="T286" s="47">
        <f>ROUND(Table_Query_from_Mac10[[#This Row],[qty_to_ship]]*(1+Table_Query_from_Mac10[[#This Row],[VolumeIncreasebyType]]),0)</f>
        <v>15</v>
      </c>
      <c r="U286" s="47">
        <f>Table_Query_from_Mac10[[#This Row],[qtytoShipFuture]]*Table_Query_from_Mac10[[#This Row],[Future-cost]]</f>
        <v>132.15</v>
      </c>
      <c r="V286" s="47">
        <f>Table_Query_from_Mac10[[#This Row],[qtytoShipFuture]]-Table_Query_from_Mac10[[#This Row],[qty_to_ship]]</f>
        <v>0</v>
      </c>
      <c r="W286" s="47">
        <f>Table_Query_from_Mac10[[#This Row],[UnitPriceFuture]]</f>
        <v>22.56</v>
      </c>
      <c r="X286" s="47">
        <f>Table_Query_from_Mac10[[#This Row],[Unit Increase]]*Table_Query_from_Mac10[[#This Row],[UnitPriceFuture]]</f>
        <v>0</v>
      </c>
      <c r="Y286" s="47">
        <f>Table_Query_from_Mac10[[#This Row],[Unit Increase]]*Table_Query_from_Mac10[[#This Row],[Future-cost]]</f>
        <v>0</v>
      </c>
      <c r="Z286" s="47">
        <f>-(Table_Query_from_Mac10[[#This Row],[Incremental Sales]]+((Table_Query_from_Mac10[[#This Row],[Incremental Sales]]*-(SUM(Summary!$S$8:$S$9)))))*Summary!$S$18</f>
        <v>0</v>
      </c>
      <c r="AA286" s="47">
        <f>IFERROR(Table_Query_from_Mac10[[#This Row],[Incremental Cost]]/Table_Query_from_Mac10[[#This Row],[Incremental Sales]],0)</f>
        <v>0</v>
      </c>
      <c r="AB286" s="47">
        <f>IFERROR(Table_Query_from_Mac10[[#This Row],[TotalCostFuture]]/Table_Query_from_Mac10[[#This Row],[totalsalesFuture]],0)</f>
        <v>0.39051418439716318</v>
      </c>
      <c r="AN286" s="30">
        <v>60</v>
      </c>
      <c r="AO286">
        <f t="shared" si="8"/>
        <v>15</v>
      </c>
      <c r="AQ286" s="30">
        <v>64.45</v>
      </c>
      <c r="AR286">
        <f t="shared" si="9"/>
        <v>22.56</v>
      </c>
    </row>
    <row r="287" spans="1:44" x14ac:dyDescent="0.25">
      <c r="A287">
        <v>90029</v>
      </c>
      <c r="B287">
        <v>2</v>
      </c>
      <c r="C287" t="s">
        <v>55</v>
      </c>
      <c r="D287" t="s">
        <v>81</v>
      </c>
      <c r="E287">
        <v>14</v>
      </c>
      <c r="F287">
        <v>9.06</v>
      </c>
      <c r="G287">
        <v>22.99</v>
      </c>
      <c r="H287" s="1">
        <v>44837</v>
      </c>
      <c r="I287" s="20">
        <v>0</v>
      </c>
      <c r="J287" s="47">
        <f>Table_Query_from_Mac10[[#This Row],[unit_price]]-(Table_Query_from_Mac10[[#This Row],[unit_price]]*(Table_Query_from_Mac10[[#This Row],[discount_pct]]/100))</f>
        <v>22.99</v>
      </c>
      <c r="K287" s="47">
        <f>Table_Query_from_Mac10[[#This Row],[unit_cost]]</f>
        <v>9.06</v>
      </c>
      <c r="L287" s="47">
        <f>Table_Query_from_Mac10[[#This Row],[Live-cost]]*(1+Table_Query_from_Mac10[[#This Row],[CogsIncreasebyTYPE]])</f>
        <v>9.06</v>
      </c>
      <c r="M287" s="47">
        <f>Table_Query_from_Mac10[[#This Row],[Live-cost]]*Table_Query_from_Mac10[[#This Row],[qty_to_ship]]</f>
        <v>126.84</v>
      </c>
      <c r="N287" s="47">
        <f>IF(Table_Query_from_Mac10[[#This Row],[item_no]]="KDA",-Table_Query_from_Mac10[[#This Row],[unit_price]],Table_Query_from_Mac10[[#This Row],[Net Unit]]*Table_Query_from_Mac10[[#This Row],[qty_to_ship]])</f>
        <v>321.85999999999996</v>
      </c>
      <c r="O287" s="47">
        <f>SUMIFS(Summary!C:C,Summary!H:H,Table_Query_from_Mac10[[#This Row],[Juiceoc]])</f>
        <v>0</v>
      </c>
      <c r="P287" s="47">
        <f>SUMIFS(Summary!D:D,Summary!H:H,Table_Query_from_Mac10[[#This Row],[Juiceoc]])</f>
        <v>0</v>
      </c>
      <c r="Q287" s="47">
        <f>SUMIFS(Summary!E:E,Summary!H:H,Table_Query_from_Mac10[[#This Row],[Juiceoc]])</f>
        <v>0</v>
      </c>
      <c r="R287" s="47">
        <f>Table_Query_from_Mac10[[#This Row],[Net Unit]]*(1+Table_Query_from_Mac10[[#This Row],[PriceIncreasebyType]])</f>
        <v>22.99</v>
      </c>
      <c r="S287" s="47">
        <f>Table_Query_from_Mac10[[#This Row],[UnitPriceFuture]]*Table_Query_from_Mac10[[#This Row],[qtytoShipFuture]]</f>
        <v>321.85999999999996</v>
      </c>
      <c r="T287" s="47">
        <f>ROUND(Table_Query_from_Mac10[[#This Row],[qty_to_ship]]*(1+Table_Query_from_Mac10[[#This Row],[VolumeIncreasebyType]]),0)</f>
        <v>14</v>
      </c>
      <c r="U287" s="47">
        <f>Table_Query_from_Mac10[[#This Row],[qtytoShipFuture]]*Table_Query_from_Mac10[[#This Row],[Future-cost]]</f>
        <v>126.84</v>
      </c>
      <c r="V287" s="47">
        <f>Table_Query_from_Mac10[[#This Row],[qtytoShipFuture]]-Table_Query_from_Mac10[[#This Row],[qty_to_ship]]</f>
        <v>0</v>
      </c>
      <c r="W287" s="47">
        <f>Table_Query_from_Mac10[[#This Row],[UnitPriceFuture]]</f>
        <v>22.99</v>
      </c>
      <c r="X287" s="47">
        <f>Table_Query_from_Mac10[[#This Row],[Unit Increase]]*Table_Query_from_Mac10[[#This Row],[UnitPriceFuture]]</f>
        <v>0</v>
      </c>
      <c r="Y287" s="47">
        <f>Table_Query_from_Mac10[[#This Row],[Unit Increase]]*Table_Query_from_Mac10[[#This Row],[Future-cost]]</f>
        <v>0</v>
      </c>
      <c r="Z287" s="47">
        <f>-(Table_Query_from_Mac10[[#This Row],[Incremental Sales]]+((Table_Query_from_Mac10[[#This Row],[Incremental Sales]]*-(SUM(Summary!$S$8:$S$9)))))*Summary!$S$18</f>
        <v>0</v>
      </c>
      <c r="AA287" s="47">
        <f>IFERROR(Table_Query_from_Mac10[[#This Row],[Incremental Cost]]/Table_Query_from_Mac10[[#This Row],[Incremental Sales]],0)</f>
        <v>0</v>
      </c>
      <c r="AB287" s="47">
        <f>IFERROR(Table_Query_from_Mac10[[#This Row],[TotalCostFuture]]/Table_Query_from_Mac10[[#This Row],[totalsalesFuture]],0)</f>
        <v>0.3940843845150066</v>
      </c>
      <c r="AN287" s="31">
        <v>56</v>
      </c>
      <c r="AO287">
        <f t="shared" si="8"/>
        <v>14</v>
      </c>
      <c r="AQ287" s="31">
        <v>65.680000000000007</v>
      </c>
      <c r="AR287">
        <f t="shared" si="9"/>
        <v>22.99</v>
      </c>
    </row>
    <row r="288" spans="1:44" x14ac:dyDescent="0.25">
      <c r="A288">
        <v>90029</v>
      </c>
      <c r="B288">
        <v>3</v>
      </c>
      <c r="C288" t="s">
        <v>55</v>
      </c>
      <c r="D288" t="s">
        <v>81</v>
      </c>
      <c r="E288">
        <v>4</v>
      </c>
      <c r="F288">
        <v>12.1</v>
      </c>
      <c r="G288">
        <v>31.85</v>
      </c>
      <c r="H288" s="1">
        <v>44837</v>
      </c>
      <c r="I288" s="20">
        <v>0</v>
      </c>
      <c r="J288" s="47">
        <f>Table_Query_from_Mac10[[#This Row],[unit_price]]-(Table_Query_from_Mac10[[#This Row],[unit_price]]*(Table_Query_from_Mac10[[#This Row],[discount_pct]]/100))</f>
        <v>31.85</v>
      </c>
      <c r="K288" s="47">
        <f>Table_Query_from_Mac10[[#This Row],[unit_cost]]</f>
        <v>12.1</v>
      </c>
      <c r="L288" s="47">
        <f>Table_Query_from_Mac10[[#This Row],[Live-cost]]*(1+Table_Query_from_Mac10[[#This Row],[CogsIncreasebyTYPE]])</f>
        <v>12.1</v>
      </c>
      <c r="M288" s="47">
        <f>Table_Query_from_Mac10[[#This Row],[Live-cost]]*Table_Query_from_Mac10[[#This Row],[qty_to_ship]]</f>
        <v>48.4</v>
      </c>
      <c r="N288" s="47">
        <f>IF(Table_Query_from_Mac10[[#This Row],[item_no]]="KDA",-Table_Query_from_Mac10[[#This Row],[unit_price]],Table_Query_from_Mac10[[#This Row],[Net Unit]]*Table_Query_from_Mac10[[#This Row],[qty_to_ship]])</f>
        <v>127.4</v>
      </c>
      <c r="O288" s="47">
        <f>SUMIFS(Summary!C:C,Summary!H:H,Table_Query_from_Mac10[[#This Row],[Juiceoc]])</f>
        <v>0</v>
      </c>
      <c r="P288" s="47">
        <f>SUMIFS(Summary!D:D,Summary!H:H,Table_Query_from_Mac10[[#This Row],[Juiceoc]])</f>
        <v>0</v>
      </c>
      <c r="Q288" s="47">
        <f>SUMIFS(Summary!E:E,Summary!H:H,Table_Query_from_Mac10[[#This Row],[Juiceoc]])</f>
        <v>0</v>
      </c>
      <c r="R288" s="47">
        <f>Table_Query_from_Mac10[[#This Row],[Net Unit]]*(1+Table_Query_from_Mac10[[#This Row],[PriceIncreasebyType]])</f>
        <v>31.85</v>
      </c>
      <c r="S288" s="47">
        <f>Table_Query_from_Mac10[[#This Row],[UnitPriceFuture]]*Table_Query_from_Mac10[[#This Row],[qtytoShipFuture]]</f>
        <v>127.4</v>
      </c>
      <c r="T288" s="47">
        <f>ROUND(Table_Query_from_Mac10[[#This Row],[qty_to_ship]]*(1+Table_Query_from_Mac10[[#This Row],[VolumeIncreasebyType]]),0)</f>
        <v>4</v>
      </c>
      <c r="U288" s="47">
        <f>Table_Query_from_Mac10[[#This Row],[qtytoShipFuture]]*Table_Query_from_Mac10[[#This Row],[Future-cost]]</f>
        <v>48.4</v>
      </c>
      <c r="V288" s="47">
        <f>Table_Query_from_Mac10[[#This Row],[qtytoShipFuture]]-Table_Query_from_Mac10[[#This Row],[qty_to_ship]]</f>
        <v>0</v>
      </c>
      <c r="W288" s="47">
        <f>Table_Query_from_Mac10[[#This Row],[UnitPriceFuture]]</f>
        <v>31.85</v>
      </c>
      <c r="X288" s="47">
        <f>Table_Query_from_Mac10[[#This Row],[Unit Increase]]*Table_Query_from_Mac10[[#This Row],[UnitPriceFuture]]</f>
        <v>0</v>
      </c>
      <c r="Y288" s="47">
        <f>Table_Query_from_Mac10[[#This Row],[Unit Increase]]*Table_Query_from_Mac10[[#This Row],[Future-cost]]</f>
        <v>0</v>
      </c>
      <c r="Z288" s="47">
        <f>-(Table_Query_from_Mac10[[#This Row],[Incremental Sales]]+((Table_Query_from_Mac10[[#This Row],[Incremental Sales]]*-(SUM(Summary!$S$8:$S$9)))))*Summary!$S$18</f>
        <v>0</v>
      </c>
      <c r="AA288" s="47">
        <f>IFERROR(Table_Query_from_Mac10[[#This Row],[Incremental Cost]]/Table_Query_from_Mac10[[#This Row],[Incremental Sales]],0)</f>
        <v>0</v>
      </c>
      <c r="AB288" s="47">
        <f>IFERROR(Table_Query_from_Mac10[[#This Row],[TotalCostFuture]]/Table_Query_from_Mac10[[#This Row],[totalsalesFuture]],0)</f>
        <v>0.37990580847723704</v>
      </c>
      <c r="AN288" s="30">
        <v>15</v>
      </c>
      <c r="AO288">
        <f t="shared" si="8"/>
        <v>4</v>
      </c>
      <c r="AQ288" s="30">
        <v>90.99</v>
      </c>
      <c r="AR288">
        <f t="shared" si="9"/>
        <v>31.85</v>
      </c>
    </row>
    <row r="289" spans="1:44" x14ac:dyDescent="0.25">
      <c r="A289">
        <v>90030</v>
      </c>
      <c r="B289">
        <v>1</v>
      </c>
      <c r="C289" t="s">
        <v>55</v>
      </c>
      <c r="D289" t="s">
        <v>81</v>
      </c>
      <c r="E289">
        <v>12</v>
      </c>
      <c r="F289">
        <v>6.19</v>
      </c>
      <c r="G289">
        <v>16.100000000000001</v>
      </c>
      <c r="H289" s="1">
        <v>44837</v>
      </c>
      <c r="I289" s="20">
        <v>7</v>
      </c>
      <c r="J289" s="47">
        <f>Table_Query_from_Mac10[[#This Row],[unit_price]]-(Table_Query_from_Mac10[[#This Row],[unit_price]]*(Table_Query_from_Mac10[[#This Row],[discount_pct]]/100))</f>
        <v>14.973000000000001</v>
      </c>
      <c r="K289" s="47">
        <f>Table_Query_from_Mac10[[#This Row],[unit_cost]]</f>
        <v>6.19</v>
      </c>
      <c r="L289" s="47">
        <f>Table_Query_from_Mac10[[#This Row],[Live-cost]]*(1+Table_Query_from_Mac10[[#This Row],[CogsIncreasebyTYPE]])</f>
        <v>6.19</v>
      </c>
      <c r="M289" s="47">
        <f>Table_Query_from_Mac10[[#This Row],[Live-cost]]*Table_Query_from_Mac10[[#This Row],[qty_to_ship]]</f>
        <v>74.28</v>
      </c>
      <c r="N289" s="47">
        <f>IF(Table_Query_from_Mac10[[#This Row],[item_no]]="KDA",-Table_Query_from_Mac10[[#This Row],[unit_price]],Table_Query_from_Mac10[[#This Row],[Net Unit]]*Table_Query_from_Mac10[[#This Row],[qty_to_ship]])</f>
        <v>179.67600000000002</v>
      </c>
      <c r="O289" s="47">
        <f>SUMIFS(Summary!C:C,Summary!H:H,Table_Query_from_Mac10[[#This Row],[Juiceoc]])</f>
        <v>0</v>
      </c>
      <c r="P289" s="47">
        <f>SUMIFS(Summary!D:D,Summary!H:H,Table_Query_from_Mac10[[#This Row],[Juiceoc]])</f>
        <v>0</v>
      </c>
      <c r="Q289" s="47">
        <f>SUMIFS(Summary!E:E,Summary!H:H,Table_Query_from_Mac10[[#This Row],[Juiceoc]])</f>
        <v>0</v>
      </c>
      <c r="R289" s="47">
        <f>Table_Query_from_Mac10[[#This Row],[Net Unit]]*(1+Table_Query_from_Mac10[[#This Row],[PriceIncreasebyType]])</f>
        <v>14.973000000000001</v>
      </c>
      <c r="S289" s="47">
        <f>Table_Query_from_Mac10[[#This Row],[UnitPriceFuture]]*Table_Query_from_Mac10[[#This Row],[qtytoShipFuture]]</f>
        <v>179.67600000000002</v>
      </c>
      <c r="T289" s="47">
        <f>ROUND(Table_Query_from_Mac10[[#This Row],[qty_to_ship]]*(1+Table_Query_from_Mac10[[#This Row],[VolumeIncreasebyType]]),0)</f>
        <v>12</v>
      </c>
      <c r="U289" s="47">
        <f>Table_Query_from_Mac10[[#This Row],[qtytoShipFuture]]*Table_Query_from_Mac10[[#This Row],[Future-cost]]</f>
        <v>74.28</v>
      </c>
      <c r="V289" s="47">
        <f>Table_Query_from_Mac10[[#This Row],[qtytoShipFuture]]-Table_Query_from_Mac10[[#This Row],[qty_to_ship]]</f>
        <v>0</v>
      </c>
      <c r="W289" s="47">
        <f>Table_Query_from_Mac10[[#This Row],[UnitPriceFuture]]</f>
        <v>14.973000000000001</v>
      </c>
      <c r="X289" s="47">
        <f>Table_Query_from_Mac10[[#This Row],[Unit Increase]]*Table_Query_from_Mac10[[#This Row],[UnitPriceFuture]]</f>
        <v>0</v>
      </c>
      <c r="Y289" s="47">
        <f>Table_Query_from_Mac10[[#This Row],[Unit Increase]]*Table_Query_from_Mac10[[#This Row],[Future-cost]]</f>
        <v>0</v>
      </c>
      <c r="Z289" s="47">
        <f>-(Table_Query_from_Mac10[[#This Row],[Incremental Sales]]+((Table_Query_from_Mac10[[#This Row],[Incremental Sales]]*-(SUM(Summary!$S$8:$S$9)))))*Summary!$S$18</f>
        <v>0</v>
      </c>
      <c r="AA289" s="47">
        <f>IFERROR(Table_Query_from_Mac10[[#This Row],[Incremental Cost]]/Table_Query_from_Mac10[[#This Row],[Incremental Sales]],0)</f>
        <v>0</v>
      </c>
      <c r="AB289" s="47">
        <f>IFERROR(Table_Query_from_Mac10[[#This Row],[TotalCostFuture]]/Table_Query_from_Mac10[[#This Row],[totalsalesFuture]],0)</f>
        <v>0.41341080611767844</v>
      </c>
      <c r="AN289" s="31">
        <v>45</v>
      </c>
      <c r="AO289">
        <f t="shared" si="8"/>
        <v>12</v>
      </c>
      <c r="AQ289" s="31">
        <v>46.01</v>
      </c>
      <c r="AR289">
        <f t="shared" si="9"/>
        <v>16.100000000000001</v>
      </c>
    </row>
    <row r="290" spans="1:44" x14ac:dyDescent="0.25">
      <c r="A290">
        <v>90030</v>
      </c>
      <c r="B290">
        <v>2</v>
      </c>
      <c r="C290" t="s">
        <v>55</v>
      </c>
      <c r="D290" t="s">
        <v>81</v>
      </c>
      <c r="E290">
        <v>12</v>
      </c>
      <c r="F290">
        <v>6.85</v>
      </c>
      <c r="G290">
        <v>18.04</v>
      </c>
      <c r="H290" s="1">
        <v>44837</v>
      </c>
      <c r="I290" s="20">
        <v>7</v>
      </c>
      <c r="J290" s="47">
        <f>Table_Query_from_Mac10[[#This Row],[unit_price]]-(Table_Query_from_Mac10[[#This Row],[unit_price]]*(Table_Query_from_Mac10[[#This Row],[discount_pct]]/100))</f>
        <v>16.777200000000001</v>
      </c>
      <c r="K290" s="47">
        <f>Table_Query_from_Mac10[[#This Row],[unit_cost]]</f>
        <v>6.85</v>
      </c>
      <c r="L290" s="47">
        <f>Table_Query_from_Mac10[[#This Row],[Live-cost]]*(1+Table_Query_from_Mac10[[#This Row],[CogsIncreasebyTYPE]])</f>
        <v>6.85</v>
      </c>
      <c r="M290" s="47">
        <f>Table_Query_from_Mac10[[#This Row],[Live-cost]]*Table_Query_from_Mac10[[#This Row],[qty_to_ship]]</f>
        <v>82.199999999999989</v>
      </c>
      <c r="N290" s="47">
        <f>IF(Table_Query_from_Mac10[[#This Row],[item_no]]="KDA",-Table_Query_from_Mac10[[#This Row],[unit_price]],Table_Query_from_Mac10[[#This Row],[Net Unit]]*Table_Query_from_Mac10[[#This Row],[qty_to_ship]])</f>
        <v>201.32640000000001</v>
      </c>
      <c r="O290" s="47">
        <f>SUMIFS(Summary!C:C,Summary!H:H,Table_Query_from_Mac10[[#This Row],[Juiceoc]])</f>
        <v>0</v>
      </c>
      <c r="P290" s="47">
        <f>SUMIFS(Summary!D:D,Summary!H:H,Table_Query_from_Mac10[[#This Row],[Juiceoc]])</f>
        <v>0</v>
      </c>
      <c r="Q290" s="47">
        <f>SUMIFS(Summary!E:E,Summary!H:H,Table_Query_from_Mac10[[#This Row],[Juiceoc]])</f>
        <v>0</v>
      </c>
      <c r="R290" s="47">
        <f>Table_Query_from_Mac10[[#This Row],[Net Unit]]*(1+Table_Query_from_Mac10[[#This Row],[PriceIncreasebyType]])</f>
        <v>16.777200000000001</v>
      </c>
      <c r="S290" s="47">
        <f>Table_Query_from_Mac10[[#This Row],[UnitPriceFuture]]*Table_Query_from_Mac10[[#This Row],[qtytoShipFuture]]</f>
        <v>201.32640000000001</v>
      </c>
      <c r="T290" s="47">
        <f>ROUND(Table_Query_from_Mac10[[#This Row],[qty_to_ship]]*(1+Table_Query_from_Mac10[[#This Row],[VolumeIncreasebyType]]),0)</f>
        <v>12</v>
      </c>
      <c r="U290" s="47">
        <f>Table_Query_from_Mac10[[#This Row],[qtytoShipFuture]]*Table_Query_from_Mac10[[#This Row],[Future-cost]]</f>
        <v>82.199999999999989</v>
      </c>
      <c r="V290" s="47">
        <f>Table_Query_from_Mac10[[#This Row],[qtytoShipFuture]]-Table_Query_from_Mac10[[#This Row],[qty_to_ship]]</f>
        <v>0</v>
      </c>
      <c r="W290" s="47">
        <f>Table_Query_from_Mac10[[#This Row],[UnitPriceFuture]]</f>
        <v>16.777200000000001</v>
      </c>
      <c r="X290" s="47">
        <f>Table_Query_from_Mac10[[#This Row],[Unit Increase]]*Table_Query_from_Mac10[[#This Row],[UnitPriceFuture]]</f>
        <v>0</v>
      </c>
      <c r="Y290" s="47">
        <f>Table_Query_from_Mac10[[#This Row],[Unit Increase]]*Table_Query_from_Mac10[[#This Row],[Future-cost]]</f>
        <v>0</v>
      </c>
      <c r="Z290" s="47">
        <f>-(Table_Query_from_Mac10[[#This Row],[Incremental Sales]]+((Table_Query_from_Mac10[[#This Row],[Incremental Sales]]*-(SUM(Summary!$S$8:$S$9)))))*Summary!$S$18</f>
        <v>0</v>
      </c>
      <c r="AA290" s="47">
        <f>IFERROR(Table_Query_from_Mac10[[#This Row],[Incremental Cost]]/Table_Query_from_Mac10[[#This Row],[Incremental Sales]],0)</f>
        <v>0</v>
      </c>
      <c r="AB290" s="47">
        <f>IFERROR(Table_Query_from_Mac10[[#This Row],[TotalCostFuture]]/Table_Query_from_Mac10[[#This Row],[totalsalesFuture]],0)</f>
        <v>0.40829220608921624</v>
      </c>
      <c r="AN290" s="30">
        <v>48</v>
      </c>
      <c r="AO290">
        <f t="shared" si="8"/>
        <v>12</v>
      </c>
      <c r="AQ290" s="30">
        <v>51.53</v>
      </c>
      <c r="AR290">
        <f t="shared" si="9"/>
        <v>18.04</v>
      </c>
    </row>
    <row r="291" spans="1:44" x14ac:dyDescent="0.25">
      <c r="A291">
        <v>90030</v>
      </c>
      <c r="B291">
        <v>3</v>
      </c>
      <c r="C291" t="s">
        <v>55</v>
      </c>
      <c r="D291" t="s">
        <v>81</v>
      </c>
      <c r="E291">
        <v>12</v>
      </c>
      <c r="F291">
        <v>7.4</v>
      </c>
      <c r="G291">
        <v>19.77</v>
      </c>
      <c r="H291" s="1">
        <v>44837</v>
      </c>
      <c r="I291" s="20">
        <v>7</v>
      </c>
      <c r="J291" s="47">
        <f>Table_Query_from_Mac10[[#This Row],[unit_price]]-(Table_Query_from_Mac10[[#This Row],[unit_price]]*(Table_Query_from_Mac10[[#This Row],[discount_pct]]/100))</f>
        <v>18.386099999999999</v>
      </c>
      <c r="K291" s="47">
        <f>Table_Query_from_Mac10[[#This Row],[unit_cost]]</f>
        <v>7.4</v>
      </c>
      <c r="L291" s="47">
        <f>Table_Query_from_Mac10[[#This Row],[Live-cost]]*(1+Table_Query_from_Mac10[[#This Row],[CogsIncreasebyTYPE]])</f>
        <v>7.4</v>
      </c>
      <c r="M291" s="47">
        <f>Table_Query_from_Mac10[[#This Row],[Live-cost]]*Table_Query_from_Mac10[[#This Row],[qty_to_ship]]</f>
        <v>88.800000000000011</v>
      </c>
      <c r="N291" s="47">
        <f>IF(Table_Query_from_Mac10[[#This Row],[item_no]]="KDA",-Table_Query_from_Mac10[[#This Row],[unit_price]],Table_Query_from_Mac10[[#This Row],[Net Unit]]*Table_Query_from_Mac10[[#This Row],[qty_to_ship]])</f>
        <v>220.63319999999999</v>
      </c>
      <c r="O291" s="47">
        <f>SUMIFS(Summary!C:C,Summary!H:H,Table_Query_from_Mac10[[#This Row],[Juiceoc]])</f>
        <v>0</v>
      </c>
      <c r="P291" s="47">
        <f>SUMIFS(Summary!D:D,Summary!H:H,Table_Query_from_Mac10[[#This Row],[Juiceoc]])</f>
        <v>0</v>
      </c>
      <c r="Q291" s="47">
        <f>SUMIFS(Summary!E:E,Summary!H:H,Table_Query_from_Mac10[[#This Row],[Juiceoc]])</f>
        <v>0</v>
      </c>
      <c r="R291" s="47">
        <f>Table_Query_from_Mac10[[#This Row],[Net Unit]]*(1+Table_Query_from_Mac10[[#This Row],[PriceIncreasebyType]])</f>
        <v>18.386099999999999</v>
      </c>
      <c r="S291" s="47">
        <f>Table_Query_from_Mac10[[#This Row],[UnitPriceFuture]]*Table_Query_from_Mac10[[#This Row],[qtytoShipFuture]]</f>
        <v>220.63319999999999</v>
      </c>
      <c r="T291" s="47">
        <f>ROUND(Table_Query_from_Mac10[[#This Row],[qty_to_ship]]*(1+Table_Query_from_Mac10[[#This Row],[VolumeIncreasebyType]]),0)</f>
        <v>12</v>
      </c>
      <c r="U291" s="47">
        <f>Table_Query_from_Mac10[[#This Row],[qtytoShipFuture]]*Table_Query_from_Mac10[[#This Row],[Future-cost]]</f>
        <v>88.800000000000011</v>
      </c>
      <c r="V291" s="47">
        <f>Table_Query_from_Mac10[[#This Row],[qtytoShipFuture]]-Table_Query_from_Mac10[[#This Row],[qty_to_ship]]</f>
        <v>0</v>
      </c>
      <c r="W291" s="47">
        <f>Table_Query_from_Mac10[[#This Row],[UnitPriceFuture]]</f>
        <v>18.386099999999999</v>
      </c>
      <c r="X291" s="47">
        <f>Table_Query_from_Mac10[[#This Row],[Unit Increase]]*Table_Query_from_Mac10[[#This Row],[UnitPriceFuture]]</f>
        <v>0</v>
      </c>
      <c r="Y291" s="47">
        <f>Table_Query_from_Mac10[[#This Row],[Unit Increase]]*Table_Query_from_Mac10[[#This Row],[Future-cost]]</f>
        <v>0</v>
      </c>
      <c r="Z291" s="47">
        <f>-(Table_Query_from_Mac10[[#This Row],[Incremental Sales]]+((Table_Query_from_Mac10[[#This Row],[Incremental Sales]]*-(SUM(Summary!$S$8:$S$9)))))*Summary!$S$18</f>
        <v>0</v>
      </c>
      <c r="AA291" s="47">
        <f>IFERROR(Table_Query_from_Mac10[[#This Row],[Incremental Cost]]/Table_Query_from_Mac10[[#This Row],[Incremental Sales]],0)</f>
        <v>0</v>
      </c>
      <c r="AB291" s="47">
        <f>IFERROR(Table_Query_from_Mac10[[#This Row],[TotalCostFuture]]/Table_Query_from_Mac10[[#This Row],[totalsalesFuture]],0)</f>
        <v>0.40247795889285937</v>
      </c>
      <c r="AN291" s="31">
        <v>48</v>
      </c>
      <c r="AO291">
        <f t="shared" si="8"/>
        <v>12</v>
      </c>
      <c r="AQ291" s="31">
        <v>56.49</v>
      </c>
      <c r="AR291">
        <f t="shared" si="9"/>
        <v>19.77</v>
      </c>
    </row>
    <row r="292" spans="1:44" x14ac:dyDescent="0.25">
      <c r="A292">
        <v>90030</v>
      </c>
      <c r="B292">
        <v>4</v>
      </c>
      <c r="C292" t="s">
        <v>55</v>
      </c>
      <c r="D292" t="s">
        <v>81</v>
      </c>
      <c r="E292">
        <v>8</v>
      </c>
      <c r="F292">
        <v>12.1</v>
      </c>
      <c r="G292">
        <v>32.83</v>
      </c>
      <c r="H292" s="1">
        <v>44837</v>
      </c>
      <c r="I292" s="20">
        <v>7</v>
      </c>
      <c r="J292" s="47">
        <f>Table_Query_from_Mac10[[#This Row],[unit_price]]-(Table_Query_from_Mac10[[#This Row],[unit_price]]*(Table_Query_from_Mac10[[#This Row],[discount_pct]]/100))</f>
        <v>30.531899999999997</v>
      </c>
      <c r="K292" s="47">
        <f>Table_Query_from_Mac10[[#This Row],[unit_cost]]</f>
        <v>12.1</v>
      </c>
      <c r="L292" s="47">
        <f>Table_Query_from_Mac10[[#This Row],[Live-cost]]*(1+Table_Query_from_Mac10[[#This Row],[CogsIncreasebyTYPE]])</f>
        <v>12.1</v>
      </c>
      <c r="M292" s="47">
        <f>Table_Query_from_Mac10[[#This Row],[Live-cost]]*Table_Query_from_Mac10[[#This Row],[qty_to_ship]]</f>
        <v>96.8</v>
      </c>
      <c r="N292" s="47">
        <f>IF(Table_Query_from_Mac10[[#This Row],[item_no]]="KDA",-Table_Query_from_Mac10[[#This Row],[unit_price]],Table_Query_from_Mac10[[#This Row],[Net Unit]]*Table_Query_from_Mac10[[#This Row],[qty_to_ship]])</f>
        <v>244.25519999999997</v>
      </c>
      <c r="O292" s="47">
        <f>SUMIFS(Summary!C:C,Summary!H:H,Table_Query_from_Mac10[[#This Row],[Juiceoc]])</f>
        <v>0</v>
      </c>
      <c r="P292" s="47">
        <f>SUMIFS(Summary!D:D,Summary!H:H,Table_Query_from_Mac10[[#This Row],[Juiceoc]])</f>
        <v>0</v>
      </c>
      <c r="Q292" s="47">
        <f>SUMIFS(Summary!E:E,Summary!H:H,Table_Query_from_Mac10[[#This Row],[Juiceoc]])</f>
        <v>0</v>
      </c>
      <c r="R292" s="47">
        <f>Table_Query_from_Mac10[[#This Row],[Net Unit]]*(1+Table_Query_from_Mac10[[#This Row],[PriceIncreasebyType]])</f>
        <v>30.531899999999997</v>
      </c>
      <c r="S292" s="47">
        <f>Table_Query_from_Mac10[[#This Row],[UnitPriceFuture]]*Table_Query_from_Mac10[[#This Row],[qtytoShipFuture]]</f>
        <v>244.25519999999997</v>
      </c>
      <c r="T292" s="47">
        <f>ROUND(Table_Query_from_Mac10[[#This Row],[qty_to_ship]]*(1+Table_Query_from_Mac10[[#This Row],[VolumeIncreasebyType]]),0)</f>
        <v>8</v>
      </c>
      <c r="U292" s="47">
        <f>Table_Query_from_Mac10[[#This Row],[qtytoShipFuture]]*Table_Query_from_Mac10[[#This Row],[Future-cost]]</f>
        <v>96.8</v>
      </c>
      <c r="V292" s="47">
        <f>Table_Query_from_Mac10[[#This Row],[qtytoShipFuture]]-Table_Query_from_Mac10[[#This Row],[qty_to_ship]]</f>
        <v>0</v>
      </c>
      <c r="W292" s="47">
        <f>Table_Query_from_Mac10[[#This Row],[UnitPriceFuture]]</f>
        <v>30.531899999999997</v>
      </c>
      <c r="X292" s="47">
        <f>Table_Query_from_Mac10[[#This Row],[Unit Increase]]*Table_Query_from_Mac10[[#This Row],[UnitPriceFuture]]</f>
        <v>0</v>
      </c>
      <c r="Y292" s="47">
        <f>Table_Query_from_Mac10[[#This Row],[Unit Increase]]*Table_Query_from_Mac10[[#This Row],[Future-cost]]</f>
        <v>0</v>
      </c>
      <c r="Z292" s="47">
        <f>-(Table_Query_from_Mac10[[#This Row],[Incremental Sales]]+((Table_Query_from_Mac10[[#This Row],[Incremental Sales]]*-(SUM(Summary!$S$8:$S$9)))))*Summary!$S$18</f>
        <v>0</v>
      </c>
      <c r="AA292" s="47">
        <f>IFERROR(Table_Query_from_Mac10[[#This Row],[Incremental Cost]]/Table_Query_from_Mac10[[#This Row],[Incremental Sales]],0)</f>
        <v>0</v>
      </c>
      <c r="AB292" s="47">
        <f>IFERROR(Table_Query_from_Mac10[[#This Row],[TotalCostFuture]]/Table_Query_from_Mac10[[#This Row],[totalsalesFuture]],0)</f>
        <v>0.39630681352945613</v>
      </c>
      <c r="AN292" s="30">
        <v>30</v>
      </c>
      <c r="AO292">
        <f t="shared" si="8"/>
        <v>8</v>
      </c>
      <c r="AQ292" s="30">
        <v>93.79</v>
      </c>
      <c r="AR292">
        <f t="shared" si="9"/>
        <v>32.83</v>
      </c>
    </row>
    <row r="293" spans="1:44" x14ac:dyDescent="0.25">
      <c r="A293">
        <v>90031</v>
      </c>
      <c r="B293">
        <v>1</v>
      </c>
      <c r="C293" t="s">
        <v>55</v>
      </c>
      <c r="D293" t="s">
        <v>81</v>
      </c>
      <c r="E293">
        <v>16</v>
      </c>
      <c r="F293">
        <v>5.81</v>
      </c>
      <c r="G293">
        <v>14.47</v>
      </c>
      <c r="H293" s="1">
        <v>44839</v>
      </c>
      <c r="I293" s="20">
        <v>7</v>
      </c>
      <c r="J293" s="47">
        <f>Table_Query_from_Mac10[[#This Row],[unit_price]]-(Table_Query_from_Mac10[[#This Row],[unit_price]]*(Table_Query_from_Mac10[[#This Row],[discount_pct]]/100))</f>
        <v>13.457100000000001</v>
      </c>
      <c r="K293" s="47">
        <f>Table_Query_from_Mac10[[#This Row],[unit_cost]]</f>
        <v>5.81</v>
      </c>
      <c r="L293" s="47">
        <f>Table_Query_from_Mac10[[#This Row],[Live-cost]]*(1+Table_Query_from_Mac10[[#This Row],[CogsIncreasebyTYPE]])</f>
        <v>5.81</v>
      </c>
      <c r="M293" s="47">
        <f>Table_Query_from_Mac10[[#This Row],[Live-cost]]*Table_Query_from_Mac10[[#This Row],[qty_to_ship]]</f>
        <v>92.96</v>
      </c>
      <c r="N293" s="47">
        <f>IF(Table_Query_from_Mac10[[#This Row],[item_no]]="KDA",-Table_Query_from_Mac10[[#This Row],[unit_price]],Table_Query_from_Mac10[[#This Row],[Net Unit]]*Table_Query_from_Mac10[[#This Row],[qty_to_ship]])</f>
        <v>215.31360000000001</v>
      </c>
      <c r="O293" s="47">
        <f>SUMIFS(Summary!C:C,Summary!H:H,Table_Query_from_Mac10[[#This Row],[Juiceoc]])</f>
        <v>0</v>
      </c>
      <c r="P293" s="47">
        <f>SUMIFS(Summary!D:D,Summary!H:H,Table_Query_from_Mac10[[#This Row],[Juiceoc]])</f>
        <v>0</v>
      </c>
      <c r="Q293" s="47">
        <f>SUMIFS(Summary!E:E,Summary!H:H,Table_Query_from_Mac10[[#This Row],[Juiceoc]])</f>
        <v>0</v>
      </c>
      <c r="R293" s="47">
        <f>Table_Query_from_Mac10[[#This Row],[Net Unit]]*(1+Table_Query_from_Mac10[[#This Row],[PriceIncreasebyType]])</f>
        <v>13.457100000000001</v>
      </c>
      <c r="S293" s="47">
        <f>Table_Query_from_Mac10[[#This Row],[UnitPriceFuture]]*Table_Query_from_Mac10[[#This Row],[qtytoShipFuture]]</f>
        <v>215.31360000000001</v>
      </c>
      <c r="T293" s="47">
        <f>ROUND(Table_Query_from_Mac10[[#This Row],[qty_to_ship]]*(1+Table_Query_from_Mac10[[#This Row],[VolumeIncreasebyType]]),0)</f>
        <v>16</v>
      </c>
      <c r="U293" s="47">
        <f>Table_Query_from_Mac10[[#This Row],[qtytoShipFuture]]*Table_Query_from_Mac10[[#This Row],[Future-cost]]</f>
        <v>92.96</v>
      </c>
      <c r="V293" s="47">
        <f>Table_Query_from_Mac10[[#This Row],[qtytoShipFuture]]-Table_Query_from_Mac10[[#This Row],[qty_to_ship]]</f>
        <v>0</v>
      </c>
      <c r="W293" s="47">
        <f>Table_Query_from_Mac10[[#This Row],[UnitPriceFuture]]</f>
        <v>13.457100000000001</v>
      </c>
      <c r="X293" s="47">
        <f>Table_Query_from_Mac10[[#This Row],[Unit Increase]]*Table_Query_from_Mac10[[#This Row],[UnitPriceFuture]]</f>
        <v>0</v>
      </c>
      <c r="Y293" s="47">
        <f>Table_Query_from_Mac10[[#This Row],[Unit Increase]]*Table_Query_from_Mac10[[#This Row],[Future-cost]]</f>
        <v>0</v>
      </c>
      <c r="Z293" s="47">
        <f>-(Table_Query_from_Mac10[[#This Row],[Incremental Sales]]+((Table_Query_from_Mac10[[#This Row],[Incremental Sales]]*-(SUM(Summary!$S$8:$S$9)))))*Summary!$S$18</f>
        <v>0</v>
      </c>
      <c r="AA293" s="47">
        <f>IFERROR(Table_Query_from_Mac10[[#This Row],[Incremental Cost]]/Table_Query_from_Mac10[[#This Row],[Incremental Sales]],0)</f>
        <v>0</v>
      </c>
      <c r="AB293" s="47">
        <f>IFERROR(Table_Query_from_Mac10[[#This Row],[TotalCostFuture]]/Table_Query_from_Mac10[[#This Row],[totalsalesFuture]],0)</f>
        <v>0.43174235162107732</v>
      </c>
      <c r="AN293" s="31">
        <v>64</v>
      </c>
      <c r="AO293">
        <f t="shared" si="8"/>
        <v>16</v>
      </c>
      <c r="AQ293" s="31">
        <v>41.35</v>
      </c>
      <c r="AR293">
        <f t="shared" si="9"/>
        <v>14.47</v>
      </c>
    </row>
    <row r="294" spans="1:44" x14ac:dyDescent="0.25">
      <c r="A294">
        <v>90031</v>
      </c>
      <c r="B294">
        <v>2</v>
      </c>
      <c r="C294" t="s">
        <v>55</v>
      </c>
      <c r="D294" t="s">
        <v>81</v>
      </c>
      <c r="E294">
        <v>4</v>
      </c>
      <c r="F294">
        <v>6.38</v>
      </c>
      <c r="G294">
        <v>16.420000000000002</v>
      </c>
      <c r="H294" s="1">
        <v>44839</v>
      </c>
      <c r="I294" s="20">
        <v>7</v>
      </c>
      <c r="J294" s="47">
        <f>Table_Query_from_Mac10[[#This Row],[unit_price]]-(Table_Query_from_Mac10[[#This Row],[unit_price]]*(Table_Query_from_Mac10[[#This Row],[discount_pct]]/100))</f>
        <v>15.270600000000002</v>
      </c>
      <c r="K294" s="47">
        <f>Table_Query_from_Mac10[[#This Row],[unit_cost]]</f>
        <v>6.38</v>
      </c>
      <c r="L294" s="47">
        <f>Table_Query_from_Mac10[[#This Row],[Live-cost]]*(1+Table_Query_from_Mac10[[#This Row],[CogsIncreasebyTYPE]])</f>
        <v>6.38</v>
      </c>
      <c r="M294" s="47">
        <f>Table_Query_from_Mac10[[#This Row],[Live-cost]]*Table_Query_from_Mac10[[#This Row],[qty_to_ship]]</f>
        <v>25.52</v>
      </c>
      <c r="N294" s="47">
        <f>IF(Table_Query_from_Mac10[[#This Row],[item_no]]="KDA",-Table_Query_from_Mac10[[#This Row],[unit_price]],Table_Query_from_Mac10[[#This Row],[Net Unit]]*Table_Query_from_Mac10[[#This Row],[qty_to_ship]])</f>
        <v>61.082400000000007</v>
      </c>
      <c r="O294" s="47">
        <f>SUMIFS(Summary!C:C,Summary!H:H,Table_Query_from_Mac10[[#This Row],[Juiceoc]])</f>
        <v>0</v>
      </c>
      <c r="P294" s="47">
        <f>SUMIFS(Summary!D:D,Summary!H:H,Table_Query_from_Mac10[[#This Row],[Juiceoc]])</f>
        <v>0</v>
      </c>
      <c r="Q294" s="47">
        <f>SUMIFS(Summary!E:E,Summary!H:H,Table_Query_from_Mac10[[#This Row],[Juiceoc]])</f>
        <v>0</v>
      </c>
      <c r="R294" s="47">
        <f>Table_Query_from_Mac10[[#This Row],[Net Unit]]*(1+Table_Query_from_Mac10[[#This Row],[PriceIncreasebyType]])</f>
        <v>15.270600000000002</v>
      </c>
      <c r="S294" s="47">
        <f>Table_Query_from_Mac10[[#This Row],[UnitPriceFuture]]*Table_Query_from_Mac10[[#This Row],[qtytoShipFuture]]</f>
        <v>61.082400000000007</v>
      </c>
      <c r="T294" s="47">
        <f>ROUND(Table_Query_from_Mac10[[#This Row],[qty_to_ship]]*(1+Table_Query_from_Mac10[[#This Row],[VolumeIncreasebyType]]),0)</f>
        <v>4</v>
      </c>
      <c r="U294" s="47">
        <f>Table_Query_from_Mac10[[#This Row],[qtytoShipFuture]]*Table_Query_from_Mac10[[#This Row],[Future-cost]]</f>
        <v>25.52</v>
      </c>
      <c r="V294" s="47">
        <f>Table_Query_from_Mac10[[#This Row],[qtytoShipFuture]]-Table_Query_from_Mac10[[#This Row],[qty_to_ship]]</f>
        <v>0</v>
      </c>
      <c r="W294" s="47">
        <f>Table_Query_from_Mac10[[#This Row],[UnitPriceFuture]]</f>
        <v>15.270600000000002</v>
      </c>
      <c r="X294" s="47">
        <f>Table_Query_from_Mac10[[#This Row],[Unit Increase]]*Table_Query_from_Mac10[[#This Row],[UnitPriceFuture]]</f>
        <v>0</v>
      </c>
      <c r="Y294" s="47">
        <f>Table_Query_from_Mac10[[#This Row],[Unit Increase]]*Table_Query_from_Mac10[[#This Row],[Future-cost]]</f>
        <v>0</v>
      </c>
      <c r="Z294" s="47">
        <f>-(Table_Query_from_Mac10[[#This Row],[Incremental Sales]]+((Table_Query_from_Mac10[[#This Row],[Incremental Sales]]*-(SUM(Summary!$S$8:$S$9)))))*Summary!$S$18</f>
        <v>0</v>
      </c>
      <c r="AA294" s="47">
        <f>IFERROR(Table_Query_from_Mac10[[#This Row],[Incremental Cost]]/Table_Query_from_Mac10[[#This Row],[Incremental Sales]],0)</f>
        <v>0</v>
      </c>
      <c r="AB294" s="47">
        <f>IFERROR(Table_Query_from_Mac10[[#This Row],[TotalCostFuture]]/Table_Query_from_Mac10[[#This Row],[totalsalesFuture]],0)</f>
        <v>0.41779628829253596</v>
      </c>
      <c r="AN294" s="30">
        <v>16</v>
      </c>
      <c r="AO294">
        <f t="shared" si="8"/>
        <v>4</v>
      </c>
      <c r="AQ294" s="30">
        <v>46.9</v>
      </c>
      <c r="AR294">
        <f t="shared" si="9"/>
        <v>16.420000000000002</v>
      </c>
    </row>
    <row r="295" spans="1:44" x14ac:dyDescent="0.25">
      <c r="A295">
        <v>90031</v>
      </c>
      <c r="B295">
        <v>3</v>
      </c>
      <c r="C295" t="s">
        <v>55</v>
      </c>
      <c r="D295" t="s">
        <v>81</v>
      </c>
      <c r="E295">
        <v>1</v>
      </c>
      <c r="F295">
        <v>13.68</v>
      </c>
      <c r="G295">
        <v>36.54</v>
      </c>
      <c r="H295" s="1">
        <v>44839</v>
      </c>
      <c r="I295" s="20">
        <v>7</v>
      </c>
      <c r="J295" s="47">
        <f>Table_Query_from_Mac10[[#This Row],[unit_price]]-(Table_Query_from_Mac10[[#This Row],[unit_price]]*(Table_Query_from_Mac10[[#This Row],[discount_pct]]/100))</f>
        <v>33.982199999999999</v>
      </c>
      <c r="K295" s="47">
        <f>Table_Query_from_Mac10[[#This Row],[unit_cost]]</f>
        <v>13.68</v>
      </c>
      <c r="L295" s="47">
        <f>Table_Query_from_Mac10[[#This Row],[Live-cost]]*(1+Table_Query_from_Mac10[[#This Row],[CogsIncreasebyTYPE]])</f>
        <v>13.68</v>
      </c>
      <c r="M295" s="47">
        <f>Table_Query_from_Mac10[[#This Row],[Live-cost]]*Table_Query_from_Mac10[[#This Row],[qty_to_ship]]</f>
        <v>13.68</v>
      </c>
      <c r="N295" s="47">
        <f>IF(Table_Query_from_Mac10[[#This Row],[item_no]]="KDA",-Table_Query_from_Mac10[[#This Row],[unit_price]],Table_Query_from_Mac10[[#This Row],[Net Unit]]*Table_Query_from_Mac10[[#This Row],[qty_to_ship]])</f>
        <v>33.982199999999999</v>
      </c>
      <c r="O295" s="47">
        <f>SUMIFS(Summary!C:C,Summary!H:H,Table_Query_from_Mac10[[#This Row],[Juiceoc]])</f>
        <v>0</v>
      </c>
      <c r="P295" s="47">
        <f>SUMIFS(Summary!D:D,Summary!H:H,Table_Query_from_Mac10[[#This Row],[Juiceoc]])</f>
        <v>0</v>
      </c>
      <c r="Q295" s="47">
        <f>SUMIFS(Summary!E:E,Summary!H:H,Table_Query_from_Mac10[[#This Row],[Juiceoc]])</f>
        <v>0</v>
      </c>
      <c r="R295" s="47">
        <f>Table_Query_from_Mac10[[#This Row],[Net Unit]]*(1+Table_Query_from_Mac10[[#This Row],[PriceIncreasebyType]])</f>
        <v>33.982199999999999</v>
      </c>
      <c r="S295" s="47">
        <f>Table_Query_from_Mac10[[#This Row],[UnitPriceFuture]]*Table_Query_from_Mac10[[#This Row],[qtytoShipFuture]]</f>
        <v>33.982199999999999</v>
      </c>
      <c r="T295" s="47">
        <f>ROUND(Table_Query_from_Mac10[[#This Row],[qty_to_ship]]*(1+Table_Query_from_Mac10[[#This Row],[VolumeIncreasebyType]]),0)</f>
        <v>1</v>
      </c>
      <c r="U295" s="47">
        <f>Table_Query_from_Mac10[[#This Row],[qtytoShipFuture]]*Table_Query_from_Mac10[[#This Row],[Future-cost]]</f>
        <v>13.68</v>
      </c>
      <c r="V295" s="47">
        <f>Table_Query_from_Mac10[[#This Row],[qtytoShipFuture]]-Table_Query_from_Mac10[[#This Row],[qty_to_ship]]</f>
        <v>0</v>
      </c>
      <c r="W295" s="47">
        <f>Table_Query_from_Mac10[[#This Row],[UnitPriceFuture]]</f>
        <v>33.982199999999999</v>
      </c>
      <c r="X295" s="47">
        <f>Table_Query_from_Mac10[[#This Row],[Unit Increase]]*Table_Query_from_Mac10[[#This Row],[UnitPriceFuture]]</f>
        <v>0</v>
      </c>
      <c r="Y295" s="47">
        <f>Table_Query_from_Mac10[[#This Row],[Unit Increase]]*Table_Query_from_Mac10[[#This Row],[Future-cost]]</f>
        <v>0</v>
      </c>
      <c r="Z295" s="47">
        <f>-(Table_Query_from_Mac10[[#This Row],[Incremental Sales]]+((Table_Query_from_Mac10[[#This Row],[Incremental Sales]]*-(SUM(Summary!$S$8:$S$9)))))*Summary!$S$18</f>
        <v>0</v>
      </c>
      <c r="AA295" s="47">
        <f>IFERROR(Table_Query_from_Mac10[[#This Row],[Incremental Cost]]/Table_Query_from_Mac10[[#This Row],[Incremental Sales]],0)</f>
        <v>0</v>
      </c>
      <c r="AB295" s="47">
        <f>IFERROR(Table_Query_from_Mac10[[#This Row],[TotalCostFuture]]/Table_Query_from_Mac10[[#This Row],[totalsalesFuture]],0)</f>
        <v>0.40256369511096984</v>
      </c>
      <c r="AN295" s="31">
        <v>4</v>
      </c>
      <c r="AO295">
        <f t="shared" si="8"/>
        <v>1</v>
      </c>
      <c r="AQ295" s="31">
        <v>104.4</v>
      </c>
      <c r="AR295">
        <f t="shared" si="9"/>
        <v>36.54</v>
      </c>
    </row>
    <row r="296" spans="1:44" x14ac:dyDescent="0.25">
      <c r="A296">
        <v>90031</v>
      </c>
      <c r="B296">
        <v>4</v>
      </c>
      <c r="C296" t="s">
        <v>55</v>
      </c>
      <c r="D296" t="s">
        <v>81</v>
      </c>
      <c r="E296">
        <v>4</v>
      </c>
      <c r="F296">
        <v>7.16</v>
      </c>
      <c r="G296">
        <v>19.170000000000002</v>
      </c>
      <c r="H296" s="1">
        <v>44839</v>
      </c>
      <c r="I296" s="20">
        <v>7</v>
      </c>
      <c r="J296" s="47">
        <f>Table_Query_from_Mac10[[#This Row],[unit_price]]-(Table_Query_from_Mac10[[#This Row],[unit_price]]*(Table_Query_from_Mac10[[#This Row],[discount_pct]]/100))</f>
        <v>17.828100000000003</v>
      </c>
      <c r="K296" s="47">
        <f>Table_Query_from_Mac10[[#This Row],[unit_cost]]</f>
        <v>7.16</v>
      </c>
      <c r="L296" s="47">
        <f>Table_Query_from_Mac10[[#This Row],[Live-cost]]*(1+Table_Query_from_Mac10[[#This Row],[CogsIncreasebyTYPE]])</f>
        <v>7.16</v>
      </c>
      <c r="M296" s="47">
        <f>Table_Query_from_Mac10[[#This Row],[Live-cost]]*Table_Query_from_Mac10[[#This Row],[qty_to_ship]]</f>
        <v>28.64</v>
      </c>
      <c r="N296" s="47">
        <f>IF(Table_Query_from_Mac10[[#This Row],[item_no]]="KDA",-Table_Query_from_Mac10[[#This Row],[unit_price]],Table_Query_from_Mac10[[#This Row],[Net Unit]]*Table_Query_from_Mac10[[#This Row],[qty_to_ship]])</f>
        <v>71.312400000000011</v>
      </c>
      <c r="O296" s="47">
        <f>SUMIFS(Summary!C:C,Summary!H:H,Table_Query_from_Mac10[[#This Row],[Juiceoc]])</f>
        <v>0</v>
      </c>
      <c r="P296" s="47">
        <f>SUMIFS(Summary!D:D,Summary!H:H,Table_Query_from_Mac10[[#This Row],[Juiceoc]])</f>
        <v>0</v>
      </c>
      <c r="Q296" s="47">
        <f>SUMIFS(Summary!E:E,Summary!H:H,Table_Query_from_Mac10[[#This Row],[Juiceoc]])</f>
        <v>0</v>
      </c>
      <c r="R296" s="47">
        <f>Table_Query_from_Mac10[[#This Row],[Net Unit]]*(1+Table_Query_from_Mac10[[#This Row],[PriceIncreasebyType]])</f>
        <v>17.828100000000003</v>
      </c>
      <c r="S296" s="47">
        <f>Table_Query_from_Mac10[[#This Row],[UnitPriceFuture]]*Table_Query_from_Mac10[[#This Row],[qtytoShipFuture]]</f>
        <v>71.312400000000011</v>
      </c>
      <c r="T296" s="47">
        <f>ROUND(Table_Query_from_Mac10[[#This Row],[qty_to_ship]]*(1+Table_Query_from_Mac10[[#This Row],[VolumeIncreasebyType]]),0)</f>
        <v>4</v>
      </c>
      <c r="U296" s="47">
        <f>Table_Query_from_Mac10[[#This Row],[qtytoShipFuture]]*Table_Query_from_Mac10[[#This Row],[Future-cost]]</f>
        <v>28.64</v>
      </c>
      <c r="V296" s="47">
        <f>Table_Query_from_Mac10[[#This Row],[qtytoShipFuture]]-Table_Query_from_Mac10[[#This Row],[qty_to_ship]]</f>
        <v>0</v>
      </c>
      <c r="W296" s="47">
        <f>Table_Query_from_Mac10[[#This Row],[UnitPriceFuture]]</f>
        <v>17.828100000000003</v>
      </c>
      <c r="X296" s="47">
        <f>Table_Query_from_Mac10[[#This Row],[Unit Increase]]*Table_Query_from_Mac10[[#This Row],[UnitPriceFuture]]</f>
        <v>0</v>
      </c>
      <c r="Y296" s="47">
        <f>Table_Query_from_Mac10[[#This Row],[Unit Increase]]*Table_Query_from_Mac10[[#This Row],[Future-cost]]</f>
        <v>0</v>
      </c>
      <c r="Z296" s="47">
        <f>-(Table_Query_from_Mac10[[#This Row],[Incremental Sales]]+((Table_Query_from_Mac10[[#This Row],[Incremental Sales]]*-(SUM(Summary!$S$8:$S$9)))))*Summary!$S$18</f>
        <v>0</v>
      </c>
      <c r="AA296" s="47">
        <f>IFERROR(Table_Query_from_Mac10[[#This Row],[Incremental Cost]]/Table_Query_from_Mac10[[#This Row],[Incremental Sales]],0)</f>
        <v>0</v>
      </c>
      <c r="AB296" s="47">
        <f>IFERROR(Table_Query_from_Mac10[[#This Row],[TotalCostFuture]]/Table_Query_from_Mac10[[#This Row],[totalsalesFuture]],0)</f>
        <v>0.40161318368194027</v>
      </c>
      <c r="AN296" s="30">
        <v>16</v>
      </c>
      <c r="AO296">
        <f t="shared" si="8"/>
        <v>4</v>
      </c>
      <c r="AQ296" s="30">
        <v>54.76</v>
      </c>
      <c r="AR296">
        <f t="shared" si="9"/>
        <v>19.170000000000002</v>
      </c>
    </row>
    <row r="297" spans="1:44" x14ac:dyDescent="0.25">
      <c r="A297">
        <v>90031</v>
      </c>
      <c r="B297">
        <v>5</v>
      </c>
      <c r="C297" t="s">
        <v>55</v>
      </c>
      <c r="D297" t="s">
        <v>81</v>
      </c>
      <c r="E297">
        <v>2</v>
      </c>
      <c r="F297">
        <v>11.51</v>
      </c>
      <c r="G297">
        <v>31.84</v>
      </c>
      <c r="H297" s="1">
        <v>44839</v>
      </c>
      <c r="I297" s="20">
        <v>7</v>
      </c>
      <c r="J297" s="47">
        <f>Table_Query_from_Mac10[[#This Row],[unit_price]]-(Table_Query_from_Mac10[[#This Row],[unit_price]]*(Table_Query_from_Mac10[[#This Row],[discount_pct]]/100))</f>
        <v>29.6112</v>
      </c>
      <c r="K297" s="47">
        <f>Table_Query_from_Mac10[[#This Row],[unit_cost]]</f>
        <v>11.51</v>
      </c>
      <c r="L297" s="47">
        <f>Table_Query_from_Mac10[[#This Row],[Live-cost]]*(1+Table_Query_from_Mac10[[#This Row],[CogsIncreasebyTYPE]])</f>
        <v>11.51</v>
      </c>
      <c r="M297" s="47">
        <f>Table_Query_from_Mac10[[#This Row],[Live-cost]]*Table_Query_from_Mac10[[#This Row],[qty_to_ship]]</f>
        <v>23.02</v>
      </c>
      <c r="N297" s="47">
        <f>IF(Table_Query_from_Mac10[[#This Row],[item_no]]="KDA",-Table_Query_from_Mac10[[#This Row],[unit_price]],Table_Query_from_Mac10[[#This Row],[Net Unit]]*Table_Query_from_Mac10[[#This Row],[qty_to_ship]])</f>
        <v>59.2224</v>
      </c>
      <c r="O297" s="47">
        <f>SUMIFS(Summary!C:C,Summary!H:H,Table_Query_from_Mac10[[#This Row],[Juiceoc]])</f>
        <v>0</v>
      </c>
      <c r="P297" s="47">
        <f>SUMIFS(Summary!D:D,Summary!H:H,Table_Query_from_Mac10[[#This Row],[Juiceoc]])</f>
        <v>0</v>
      </c>
      <c r="Q297" s="47">
        <f>SUMIFS(Summary!E:E,Summary!H:H,Table_Query_from_Mac10[[#This Row],[Juiceoc]])</f>
        <v>0</v>
      </c>
      <c r="R297" s="47">
        <f>Table_Query_from_Mac10[[#This Row],[Net Unit]]*(1+Table_Query_from_Mac10[[#This Row],[PriceIncreasebyType]])</f>
        <v>29.6112</v>
      </c>
      <c r="S297" s="47">
        <f>Table_Query_from_Mac10[[#This Row],[UnitPriceFuture]]*Table_Query_from_Mac10[[#This Row],[qtytoShipFuture]]</f>
        <v>59.2224</v>
      </c>
      <c r="T297" s="47">
        <f>ROUND(Table_Query_from_Mac10[[#This Row],[qty_to_ship]]*(1+Table_Query_from_Mac10[[#This Row],[VolumeIncreasebyType]]),0)</f>
        <v>2</v>
      </c>
      <c r="U297" s="47">
        <f>Table_Query_from_Mac10[[#This Row],[qtytoShipFuture]]*Table_Query_from_Mac10[[#This Row],[Future-cost]]</f>
        <v>23.02</v>
      </c>
      <c r="V297" s="47">
        <f>Table_Query_from_Mac10[[#This Row],[qtytoShipFuture]]-Table_Query_from_Mac10[[#This Row],[qty_to_ship]]</f>
        <v>0</v>
      </c>
      <c r="W297" s="47">
        <f>Table_Query_from_Mac10[[#This Row],[UnitPriceFuture]]</f>
        <v>29.6112</v>
      </c>
      <c r="X297" s="47">
        <f>Table_Query_from_Mac10[[#This Row],[Unit Increase]]*Table_Query_from_Mac10[[#This Row],[UnitPriceFuture]]</f>
        <v>0</v>
      </c>
      <c r="Y297" s="47">
        <f>Table_Query_from_Mac10[[#This Row],[Unit Increase]]*Table_Query_from_Mac10[[#This Row],[Future-cost]]</f>
        <v>0</v>
      </c>
      <c r="Z297" s="47">
        <f>-(Table_Query_from_Mac10[[#This Row],[Incremental Sales]]+((Table_Query_from_Mac10[[#This Row],[Incremental Sales]]*-(SUM(Summary!$S$8:$S$9)))))*Summary!$S$18</f>
        <v>0</v>
      </c>
      <c r="AA297" s="47">
        <f>IFERROR(Table_Query_from_Mac10[[#This Row],[Incremental Cost]]/Table_Query_from_Mac10[[#This Row],[Incremental Sales]],0)</f>
        <v>0</v>
      </c>
      <c r="AB297" s="47">
        <f>IFERROR(Table_Query_from_Mac10[[#This Row],[TotalCostFuture]]/Table_Query_from_Mac10[[#This Row],[totalsalesFuture]],0)</f>
        <v>0.38870427405846436</v>
      </c>
      <c r="AN297" s="31">
        <v>6</v>
      </c>
      <c r="AO297">
        <f t="shared" si="8"/>
        <v>2</v>
      </c>
      <c r="AQ297" s="31">
        <v>90.98</v>
      </c>
      <c r="AR297">
        <f t="shared" si="9"/>
        <v>31.84</v>
      </c>
    </row>
    <row r="298" spans="1:44" x14ac:dyDescent="0.25">
      <c r="A298">
        <v>90031</v>
      </c>
      <c r="B298">
        <v>6</v>
      </c>
      <c r="C298" t="s">
        <v>55</v>
      </c>
      <c r="D298" t="s">
        <v>81</v>
      </c>
      <c r="E298">
        <v>2</v>
      </c>
      <c r="F298">
        <v>13.35</v>
      </c>
      <c r="G298">
        <v>38.020000000000003</v>
      </c>
      <c r="H298" s="1">
        <v>44839</v>
      </c>
      <c r="I298" s="20">
        <v>7</v>
      </c>
      <c r="J298" s="47">
        <f>Table_Query_from_Mac10[[#This Row],[unit_price]]-(Table_Query_from_Mac10[[#This Row],[unit_price]]*(Table_Query_from_Mac10[[#This Row],[discount_pct]]/100))</f>
        <v>35.358600000000003</v>
      </c>
      <c r="K298" s="47">
        <f>Table_Query_from_Mac10[[#This Row],[unit_cost]]</f>
        <v>13.35</v>
      </c>
      <c r="L298" s="47">
        <f>Table_Query_from_Mac10[[#This Row],[Live-cost]]*(1+Table_Query_from_Mac10[[#This Row],[CogsIncreasebyTYPE]])</f>
        <v>13.35</v>
      </c>
      <c r="M298" s="47">
        <f>Table_Query_from_Mac10[[#This Row],[Live-cost]]*Table_Query_from_Mac10[[#This Row],[qty_to_ship]]</f>
        <v>26.7</v>
      </c>
      <c r="N298" s="47">
        <f>IF(Table_Query_from_Mac10[[#This Row],[item_no]]="KDA",-Table_Query_from_Mac10[[#This Row],[unit_price]],Table_Query_from_Mac10[[#This Row],[Net Unit]]*Table_Query_from_Mac10[[#This Row],[qty_to_ship]])</f>
        <v>70.717200000000005</v>
      </c>
      <c r="O298" s="47">
        <f>SUMIFS(Summary!C:C,Summary!H:H,Table_Query_from_Mac10[[#This Row],[Juiceoc]])</f>
        <v>0</v>
      </c>
      <c r="P298" s="47">
        <f>SUMIFS(Summary!D:D,Summary!H:H,Table_Query_from_Mac10[[#This Row],[Juiceoc]])</f>
        <v>0</v>
      </c>
      <c r="Q298" s="47">
        <f>SUMIFS(Summary!E:E,Summary!H:H,Table_Query_from_Mac10[[#This Row],[Juiceoc]])</f>
        <v>0</v>
      </c>
      <c r="R298" s="47">
        <f>Table_Query_from_Mac10[[#This Row],[Net Unit]]*(1+Table_Query_from_Mac10[[#This Row],[PriceIncreasebyType]])</f>
        <v>35.358600000000003</v>
      </c>
      <c r="S298" s="47">
        <f>Table_Query_from_Mac10[[#This Row],[UnitPriceFuture]]*Table_Query_from_Mac10[[#This Row],[qtytoShipFuture]]</f>
        <v>70.717200000000005</v>
      </c>
      <c r="T298" s="47">
        <f>ROUND(Table_Query_from_Mac10[[#This Row],[qty_to_ship]]*(1+Table_Query_from_Mac10[[#This Row],[VolumeIncreasebyType]]),0)</f>
        <v>2</v>
      </c>
      <c r="U298" s="47">
        <f>Table_Query_from_Mac10[[#This Row],[qtytoShipFuture]]*Table_Query_from_Mac10[[#This Row],[Future-cost]]</f>
        <v>26.7</v>
      </c>
      <c r="V298" s="47">
        <f>Table_Query_from_Mac10[[#This Row],[qtytoShipFuture]]-Table_Query_from_Mac10[[#This Row],[qty_to_ship]]</f>
        <v>0</v>
      </c>
      <c r="W298" s="47">
        <f>Table_Query_from_Mac10[[#This Row],[UnitPriceFuture]]</f>
        <v>35.358600000000003</v>
      </c>
      <c r="X298" s="47">
        <f>Table_Query_from_Mac10[[#This Row],[Unit Increase]]*Table_Query_from_Mac10[[#This Row],[UnitPriceFuture]]</f>
        <v>0</v>
      </c>
      <c r="Y298" s="47">
        <f>Table_Query_from_Mac10[[#This Row],[Unit Increase]]*Table_Query_from_Mac10[[#This Row],[Future-cost]]</f>
        <v>0</v>
      </c>
      <c r="Z298" s="47">
        <f>-(Table_Query_from_Mac10[[#This Row],[Incremental Sales]]+((Table_Query_from_Mac10[[#This Row],[Incremental Sales]]*-(SUM(Summary!$S$8:$S$9)))))*Summary!$S$18</f>
        <v>0</v>
      </c>
      <c r="AA298" s="47">
        <f>IFERROR(Table_Query_from_Mac10[[#This Row],[Incremental Cost]]/Table_Query_from_Mac10[[#This Row],[Incremental Sales]],0)</f>
        <v>0</v>
      </c>
      <c r="AB298" s="47">
        <f>IFERROR(Table_Query_from_Mac10[[#This Row],[TotalCostFuture]]/Table_Query_from_Mac10[[#This Row],[totalsalesFuture]],0)</f>
        <v>0.3775601975191325</v>
      </c>
      <c r="AN298" s="30">
        <v>8</v>
      </c>
      <c r="AO298">
        <f t="shared" si="8"/>
        <v>2</v>
      </c>
      <c r="AQ298" s="30">
        <v>108.63</v>
      </c>
      <c r="AR298">
        <f t="shared" si="9"/>
        <v>38.020000000000003</v>
      </c>
    </row>
    <row r="299" spans="1:44" x14ac:dyDescent="0.25">
      <c r="A299">
        <v>90031</v>
      </c>
      <c r="B299">
        <v>7</v>
      </c>
      <c r="C299" t="s">
        <v>55</v>
      </c>
      <c r="D299" t="s">
        <v>81</v>
      </c>
      <c r="E299">
        <v>1</v>
      </c>
      <c r="F299">
        <v>16.03</v>
      </c>
      <c r="G299">
        <v>44.98</v>
      </c>
      <c r="H299" s="1">
        <v>44839</v>
      </c>
      <c r="I299" s="20">
        <v>7</v>
      </c>
      <c r="J299" s="47">
        <f>Table_Query_from_Mac10[[#This Row],[unit_price]]-(Table_Query_from_Mac10[[#This Row],[unit_price]]*(Table_Query_from_Mac10[[#This Row],[discount_pct]]/100))</f>
        <v>41.831399999999995</v>
      </c>
      <c r="K299" s="47">
        <f>Table_Query_from_Mac10[[#This Row],[unit_cost]]</f>
        <v>16.03</v>
      </c>
      <c r="L299" s="47">
        <f>Table_Query_from_Mac10[[#This Row],[Live-cost]]*(1+Table_Query_from_Mac10[[#This Row],[CogsIncreasebyTYPE]])</f>
        <v>16.03</v>
      </c>
      <c r="M299" s="47">
        <f>Table_Query_from_Mac10[[#This Row],[Live-cost]]*Table_Query_from_Mac10[[#This Row],[qty_to_ship]]</f>
        <v>16.03</v>
      </c>
      <c r="N299" s="47">
        <f>IF(Table_Query_from_Mac10[[#This Row],[item_no]]="KDA",-Table_Query_from_Mac10[[#This Row],[unit_price]],Table_Query_from_Mac10[[#This Row],[Net Unit]]*Table_Query_from_Mac10[[#This Row],[qty_to_ship]])</f>
        <v>41.831399999999995</v>
      </c>
      <c r="O299" s="47">
        <f>SUMIFS(Summary!C:C,Summary!H:H,Table_Query_from_Mac10[[#This Row],[Juiceoc]])</f>
        <v>0</v>
      </c>
      <c r="P299" s="47">
        <f>SUMIFS(Summary!D:D,Summary!H:H,Table_Query_from_Mac10[[#This Row],[Juiceoc]])</f>
        <v>0</v>
      </c>
      <c r="Q299" s="47">
        <f>SUMIFS(Summary!E:E,Summary!H:H,Table_Query_from_Mac10[[#This Row],[Juiceoc]])</f>
        <v>0</v>
      </c>
      <c r="R299" s="47">
        <f>Table_Query_from_Mac10[[#This Row],[Net Unit]]*(1+Table_Query_from_Mac10[[#This Row],[PriceIncreasebyType]])</f>
        <v>41.831399999999995</v>
      </c>
      <c r="S299" s="47">
        <f>Table_Query_from_Mac10[[#This Row],[UnitPriceFuture]]*Table_Query_from_Mac10[[#This Row],[qtytoShipFuture]]</f>
        <v>41.831399999999995</v>
      </c>
      <c r="T299" s="47">
        <f>ROUND(Table_Query_from_Mac10[[#This Row],[qty_to_ship]]*(1+Table_Query_from_Mac10[[#This Row],[VolumeIncreasebyType]]),0)</f>
        <v>1</v>
      </c>
      <c r="U299" s="47">
        <f>Table_Query_from_Mac10[[#This Row],[qtytoShipFuture]]*Table_Query_from_Mac10[[#This Row],[Future-cost]]</f>
        <v>16.03</v>
      </c>
      <c r="V299" s="47">
        <f>Table_Query_from_Mac10[[#This Row],[qtytoShipFuture]]-Table_Query_from_Mac10[[#This Row],[qty_to_ship]]</f>
        <v>0</v>
      </c>
      <c r="W299" s="47">
        <f>Table_Query_from_Mac10[[#This Row],[UnitPriceFuture]]</f>
        <v>41.831399999999995</v>
      </c>
      <c r="X299" s="47">
        <f>Table_Query_from_Mac10[[#This Row],[Unit Increase]]*Table_Query_from_Mac10[[#This Row],[UnitPriceFuture]]</f>
        <v>0</v>
      </c>
      <c r="Y299" s="47">
        <f>Table_Query_from_Mac10[[#This Row],[Unit Increase]]*Table_Query_from_Mac10[[#This Row],[Future-cost]]</f>
        <v>0</v>
      </c>
      <c r="Z299" s="47">
        <f>-(Table_Query_from_Mac10[[#This Row],[Incremental Sales]]+((Table_Query_from_Mac10[[#This Row],[Incremental Sales]]*-(SUM(Summary!$S$8:$S$9)))))*Summary!$S$18</f>
        <v>0</v>
      </c>
      <c r="AA299" s="47">
        <f>IFERROR(Table_Query_from_Mac10[[#This Row],[Incremental Cost]]/Table_Query_from_Mac10[[#This Row],[Incremental Sales]],0)</f>
        <v>0</v>
      </c>
      <c r="AB299" s="47">
        <f>IFERROR(Table_Query_from_Mac10[[#This Row],[TotalCostFuture]]/Table_Query_from_Mac10[[#This Row],[totalsalesFuture]],0)</f>
        <v>0.3832049608667174</v>
      </c>
      <c r="AN299" s="31">
        <v>4</v>
      </c>
      <c r="AO299">
        <f t="shared" si="8"/>
        <v>1</v>
      </c>
      <c r="AQ299" s="31">
        <v>128.52000000000001</v>
      </c>
      <c r="AR299">
        <f t="shared" si="9"/>
        <v>44.98</v>
      </c>
    </row>
    <row r="300" spans="1:44" x14ac:dyDescent="0.25">
      <c r="A300">
        <v>90031</v>
      </c>
      <c r="B300">
        <v>8</v>
      </c>
      <c r="C300" t="s">
        <v>55</v>
      </c>
      <c r="D300" t="s">
        <v>81</v>
      </c>
      <c r="E300">
        <v>1</v>
      </c>
      <c r="F300">
        <v>4.68</v>
      </c>
      <c r="G300">
        <v>13.3</v>
      </c>
      <c r="H300" s="1">
        <v>44839</v>
      </c>
      <c r="I300" s="20">
        <v>0</v>
      </c>
      <c r="J300" s="47">
        <f>Table_Query_from_Mac10[[#This Row],[unit_price]]-(Table_Query_from_Mac10[[#This Row],[unit_price]]*(Table_Query_from_Mac10[[#This Row],[discount_pct]]/100))</f>
        <v>13.3</v>
      </c>
      <c r="K300" s="47">
        <f>Table_Query_from_Mac10[[#This Row],[unit_cost]]</f>
        <v>4.68</v>
      </c>
      <c r="L300" s="47">
        <f>Table_Query_from_Mac10[[#This Row],[Live-cost]]*(1+Table_Query_from_Mac10[[#This Row],[CogsIncreasebyTYPE]])</f>
        <v>4.68</v>
      </c>
      <c r="M300" s="47">
        <f>Table_Query_from_Mac10[[#This Row],[Live-cost]]*Table_Query_from_Mac10[[#This Row],[qty_to_ship]]</f>
        <v>4.68</v>
      </c>
      <c r="N300" s="47">
        <f>IF(Table_Query_from_Mac10[[#This Row],[item_no]]="KDA",-Table_Query_from_Mac10[[#This Row],[unit_price]],Table_Query_from_Mac10[[#This Row],[Net Unit]]*Table_Query_from_Mac10[[#This Row],[qty_to_ship]])</f>
        <v>13.3</v>
      </c>
      <c r="O300" s="47">
        <f>SUMIFS(Summary!C:C,Summary!H:H,Table_Query_from_Mac10[[#This Row],[Juiceoc]])</f>
        <v>0</v>
      </c>
      <c r="P300" s="47">
        <f>SUMIFS(Summary!D:D,Summary!H:H,Table_Query_from_Mac10[[#This Row],[Juiceoc]])</f>
        <v>0</v>
      </c>
      <c r="Q300" s="47">
        <f>SUMIFS(Summary!E:E,Summary!H:H,Table_Query_from_Mac10[[#This Row],[Juiceoc]])</f>
        <v>0</v>
      </c>
      <c r="R300" s="47">
        <f>Table_Query_from_Mac10[[#This Row],[Net Unit]]*(1+Table_Query_from_Mac10[[#This Row],[PriceIncreasebyType]])</f>
        <v>13.3</v>
      </c>
      <c r="S300" s="47">
        <f>Table_Query_from_Mac10[[#This Row],[UnitPriceFuture]]*Table_Query_from_Mac10[[#This Row],[qtytoShipFuture]]</f>
        <v>13.3</v>
      </c>
      <c r="T300" s="47">
        <f>ROUND(Table_Query_from_Mac10[[#This Row],[qty_to_ship]]*(1+Table_Query_from_Mac10[[#This Row],[VolumeIncreasebyType]]),0)</f>
        <v>1</v>
      </c>
      <c r="U300" s="47">
        <f>Table_Query_from_Mac10[[#This Row],[qtytoShipFuture]]*Table_Query_from_Mac10[[#This Row],[Future-cost]]</f>
        <v>4.68</v>
      </c>
      <c r="V300" s="47">
        <f>Table_Query_from_Mac10[[#This Row],[qtytoShipFuture]]-Table_Query_from_Mac10[[#This Row],[qty_to_ship]]</f>
        <v>0</v>
      </c>
      <c r="W300" s="47">
        <f>Table_Query_from_Mac10[[#This Row],[UnitPriceFuture]]</f>
        <v>13.3</v>
      </c>
      <c r="X300" s="47">
        <f>Table_Query_from_Mac10[[#This Row],[Unit Increase]]*Table_Query_from_Mac10[[#This Row],[UnitPriceFuture]]</f>
        <v>0</v>
      </c>
      <c r="Y300" s="47">
        <f>Table_Query_from_Mac10[[#This Row],[Unit Increase]]*Table_Query_from_Mac10[[#This Row],[Future-cost]]</f>
        <v>0</v>
      </c>
      <c r="Z300" s="47">
        <f>-(Table_Query_from_Mac10[[#This Row],[Incremental Sales]]+((Table_Query_from_Mac10[[#This Row],[Incremental Sales]]*-(SUM(Summary!$S$8:$S$9)))))*Summary!$S$18</f>
        <v>0</v>
      </c>
      <c r="AA300" s="47">
        <f>IFERROR(Table_Query_from_Mac10[[#This Row],[Incremental Cost]]/Table_Query_from_Mac10[[#This Row],[Incremental Sales]],0)</f>
        <v>0</v>
      </c>
      <c r="AB300" s="47">
        <f>IFERROR(Table_Query_from_Mac10[[#This Row],[TotalCostFuture]]/Table_Query_from_Mac10[[#This Row],[totalsalesFuture]],0)</f>
        <v>0.35187969924812024</v>
      </c>
      <c r="AN300" s="30">
        <v>4</v>
      </c>
      <c r="AO300">
        <f t="shared" si="8"/>
        <v>1</v>
      </c>
      <c r="AQ300" s="30">
        <v>38</v>
      </c>
      <c r="AR300">
        <f t="shared" si="9"/>
        <v>13.3</v>
      </c>
    </row>
    <row r="301" spans="1:44" x14ac:dyDescent="0.25">
      <c r="A301">
        <v>90031</v>
      </c>
      <c r="B301">
        <v>9</v>
      </c>
      <c r="C301" t="s">
        <v>55</v>
      </c>
      <c r="D301" t="s">
        <v>81</v>
      </c>
      <c r="E301">
        <v>7</v>
      </c>
      <c r="F301">
        <v>8.5</v>
      </c>
      <c r="G301">
        <v>22.57</v>
      </c>
      <c r="H301" s="1">
        <v>44839</v>
      </c>
      <c r="I301" s="20">
        <v>7</v>
      </c>
      <c r="J301" s="47">
        <f>Table_Query_from_Mac10[[#This Row],[unit_price]]-(Table_Query_from_Mac10[[#This Row],[unit_price]]*(Table_Query_from_Mac10[[#This Row],[discount_pct]]/100))</f>
        <v>20.990100000000002</v>
      </c>
      <c r="K301" s="47">
        <f>Table_Query_from_Mac10[[#This Row],[unit_cost]]</f>
        <v>8.5</v>
      </c>
      <c r="L301" s="47">
        <f>Table_Query_from_Mac10[[#This Row],[Live-cost]]*(1+Table_Query_from_Mac10[[#This Row],[CogsIncreasebyTYPE]])</f>
        <v>8.5</v>
      </c>
      <c r="M301" s="47">
        <f>Table_Query_from_Mac10[[#This Row],[Live-cost]]*Table_Query_from_Mac10[[#This Row],[qty_to_ship]]</f>
        <v>59.5</v>
      </c>
      <c r="N301" s="47">
        <f>IF(Table_Query_from_Mac10[[#This Row],[item_no]]="KDA",-Table_Query_from_Mac10[[#This Row],[unit_price]],Table_Query_from_Mac10[[#This Row],[Net Unit]]*Table_Query_from_Mac10[[#This Row],[qty_to_ship]])</f>
        <v>146.9307</v>
      </c>
      <c r="O301" s="47">
        <f>SUMIFS(Summary!C:C,Summary!H:H,Table_Query_from_Mac10[[#This Row],[Juiceoc]])</f>
        <v>0</v>
      </c>
      <c r="P301" s="47">
        <f>SUMIFS(Summary!D:D,Summary!H:H,Table_Query_from_Mac10[[#This Row],[Juiceoc]])</f>
        <v>0</v>
      </c>
      <c r="Q301" s="47">
        <f>SUMIFS(Summary!E:E,Summary!H:H,Table_Query_from_Mac10[[#This Row],[Juiceoc]])</f>
        <v>0</v>
      </c>
      <c r="R301" s="47">
        <f>Table_Query_from_Mac10[[#This Row],[Net Unit]]*(1+Table_Query_from_Mac10[[#This Row],[PriceIncreasebyType]])</f>
        <v>20.990100000000002</v>
      </c>
      <c r="S301" s="47">
        <f>Table_Query_from_Mac10[[#This Row],[UnitPriceFuture]]*Table_Query_from_Mac10[[#This Row],[qtytoShipFuture]]</f>
        <v>146.9307</v>
      </c>
      <c r="T301" s="47">
        <f>ROUND(Table_Query_from_Mac10[[#This Row],[qty_to_ship]]*(1+Table_Query_from_Mac10[[#This Row],[VolumeIncreasebyType]]),0)</f>
        <v>7</v>
      </c>
      <c r="U301" s="47">
        <f>Table_Query_from_Mac10[[#This Row],[qtytoShipFuture]]*Table_Query_from_Mac10[[#This Row],[Future-cost]]</f>
        <v>59.5</v>
      </c>
      <c r="V301" s="47">
        <f>Table_Query_from_Mac10[[#This Row],[qtytoShipFuture]]-Table_Query_from_Mac10[[#This Row],[qty_to_ship]]</f>
        <v>0</v>
      </c>
      <c r="W301" s="47">
        <f>Table_Query_from_Mac10[[#This Row],[UnitPriceFuture]]</f>
        <v>20.990100000000002</v>
      </c>
      <c r="X301" s="47">
        <f>Table_Query_from_Mac10[[#This Row],[Unit Increase]]*Table_Query_from_Mac10[[#This Row],[UnitPriceFuture]]</f>
        <v>0</v>
      </c>
      <c r="Y301" s="47">
        <f>Table_Query_from_Mac10[[#This Row],[Unit Increase]]*Table_Query_from_Mac10[[#This Row],[Future-cost]]</f>
        <v>0</v>
      </c>
      <c r="Z301" s="47">
        <f>-(Table_Query_from_Mac10[[#This Row],[Incremental Sales]]+((Table_Query_from_Mac10[[#This Row],[Incremental Sales]]*-(SUM(Summary!$S$8:$S$9)))))*Summary!$S$18</f>
        <v>0</v>
      </c>
      <c r="AA301" s="47">
        <f>IFERROR(Table_Query_from_Mac10[[#This Row],[Incremental Cost]]/Table_Query_from_Mac10[[#This Row],[Incremental Sales]],0)</f>
        <v>0</v>
      </c>
      <c r="AB301" s="47">
        <f>IFERROR(Table_Query_from_Mac10[[#This Row],[TotalCostFuture]]/Table_Query_from_Mac10[[#This Row],[totalsalesFuture]],0)</f>
        <v>0.40495281108713155</v>
      </c>
      <c r="AN301" s="31">
        <v>27</v>
      </c>
      <c r="AO301">
        <f t="shared" si="8"/>
        <v>7</v>
      </c>
      <c r="AQ301" s="31">
        <v>64.489999999999995</v>
      </c>
      <c r="AR301">
        <f t="shared" si="9"/>
        <v>22.57</v>
      </c>
    </row>
    <row r="302" spans="1:44" x14ac:dyDescent="0.25">
      <c r="A302">
        <v>90031</v>
      </c>
      <c r="B302">
        <v>10</v>
      </c>
      <c r="C302" t="s">
        <v>55</v>
      </c>
      <c r="D302" t="s">
        <v>81</v>
      </c>
      <c r="E302">
        <v>2</v>
      </c>
      <c r="F302">
        <v>11.84</v>
      </c>
      <c r="G302">
        <v>31.43</v>
      </c>
      <c r="H302" s="1">
        <v>44839</v>
      </c>
      <c r="I302" s="20">
        <v>7</v>
      </c>
      <c r="J302" s="47">
        <f>Table_Query_from_Mac10[[#This Row],[unit_price]]-(Table_Query_from_Mac10[[#This Row],[unit_price]]*(Table_Query_from_Mac10[[#This Row],[discount_pct]]/100))</f>
        <v>29.229900000000001</v>
      </c>
      <c r="K302" s="47">
        <f>Table_Query_from_Mac10[[#This Row],[unit_cost]]</f>
        <v>11.84</v>
      </c>
      <c r="L302" s="47">
        <f>Table_Query_from_Mac10[[#This Row],[Live-cost]]*(1+Table_Query_from_Mac10[[#This Row],[CogsIncreasebyTYPE]])</f>
        <v>11.84</v>
      </c>
      <c r="M302" s="47">
        <f>Table_Query_from_Mac10[[#This Row],[Live-cost]]*Table_Query_from_Mac10[[#This Row],[qty_to_ship]]</f>
        <v>23.68</v>
      </c>
      <c r="N302" s="47">
        <f>IF(Table_Query_from_Mac10[[#This Row],[item_no]]="KDA",-Table_Query_from_Mac10[[#This Row],[unit_price]],Table_Query_from_Mac10[[#This Row],[Net Unit]]*Table_Query_from_Mac10[[#This Row],[qty_to_ship]])</f>
        <v>58.459800000000001</v>
      </c>
      <c r="O302" s="47">
        <f>SUMIFS(Summary!C:C,Summary!H:H,Table_Query_from_Mac10[[#This Row],[Juiceoc]])</f>
        <v>0</v>
      </c>
      <c r="P302" s="47">
        <f>SUMIFS(Summary!D:D,Summary!H:H,Table_Query_from_Mac10[[#This Row],[Juiceoc]])</f>
        <v>0</v>
      </c>
      <c r="Q302" s="47">
        <f>SUMIFS(Summary!E:E,Summary!H:H,Table_Query_from_Mac10[[#This Row],[Juiceoc]])</f>
        <v>0</v>
      </c>
      <c r="R302" s="47">
        <f>Table_Query_from_Mac10[[#This Row],[Net Unit]]*(1+Table_Query_from_Mac10[[#This Row],[PriceIncreasebyType]])</f>
        <v>29.229900000000001</v>
      </c>
      <c r="S302" s="47">
        <f>Table_Query_from_Mac10[[#This Row],[UnitPriceFuture]]*Table_Query_from_Mac10[[#This Row],[qtytoShipFuture]]</f>
        <v>58.459800000000001</v>
      </c>
      <c r="T302" s="47">
        <f>ROUND(Table_Query_from_Mac10[[#This Row],[qty_to_ship]]*(1+Table_Query_from_Mac10[[#This Row],[VolumeIncreasebyType]]),0)</f>
        <v>2</v>
      </c>
      <c r="U302" s="47">
        <f>Table_Query_from_Mac10[[#This Row],[qtytoShipFuture]]*Table_Query_from_Mac10[[#This Row],[Future-cost]]</f>
        <v>23.68</v>
      </c>
      <c r="V302" s="47">
        <f>Table_Query_from_Mac10[[#This Row],[qtytoShipFuture]]-Table_Query_from_Mac10[[#This Row],[qty_to_ship]]</f>
        <v>0</v>
      </c>
      <c r="W302" s="47">
        <f>Table_Query_from_Mac10[[#This Row],[UnitPriceFuture]]</f>
        <v>29.229900000000001</v>
      </c>
      <c r="X302" s="47">
        <f>Table_Query_from_Mac10[[#This Row],[Unit Increase]]*Table_Query_from_Mac10[[#This Row],[UnitPriceFuture]]</f>
        <v>0</v>
      </c>
      <c r="Y302" s="47">
        <f>Table_Query_from_Mac10[[#This Row],[Unit Increase]]*Table_Query_from_Mac10[[#This Row],[Future-cost]]</f>
        <v>0</v>
      </c>
      <c r="Z302" s="47">
        <f>-(Table_Query_from_Mac10[[#This Row],[Incremental Sales]]+((Table_Query_from_Mac10[[#This Row],[Incremental Sales]]*-(SUM(Summary!$S$8:$S$9)))))*Summary!$S$18</f>
        <v>0</v>
      </c>
      <c r="AA302" s="47">
        <f>IFERROR(Table_Query_from_Mac10[[#This Row],[Incremental Cost]]/Table_Query_from_Mac10[[#This Row],[Incremental Sales]],0)</f>
        <v>0</v>
      </c>
      <c r="AB302" s="47">
        <f>IFERROR(Table_Query_from_Mac10[[#This Row],[TotalCostFuture]]/Table_Query_from_Mac10[[#This Row],[totalsalesFuture]],0)</f>
        <v>0.40506467692328746</v>
      </c>
      <c r="AN302" s="30">
        <v>6</v>
      </c>
      <c r="AO302">
        <f t="shared" si="8"/>
        <v>2</v>
      </c>
      <c r="AQ302" s="30">
        <v>89.8</v>
      </c>
      <c r="AR302">
        <f t="shared" si="9"/>
        <v>31.43</v>
      </c>
    </row>
    <row r="303" spans="1:44" x14ac:dyDescent="0.25">
      <c r="A303">
        <v>90032</v>
      </c>
      <c r="B303">
        <v>1</v>
      </c>
      <c r="C303" t="s">
        <v>55</v>
      </c>
      <c r="D303" t="s">
        <v>81</v>
      </c>
      <c r="E303">
        <v>7</v>
      </c>
      <c r="F303">
        <v>4.53</v>
      </c>
      <c r="G303">
        <v>10.86</v>
      </c>
      <c r="H303" s="1">
        <v>44838</v>
      </c>
      <c r="I303" s="20">
        <v>7</v>
      </c>
      <c r="J303" s="47">
        <f>Table_Query_from_Mac10[[#This Row],[unit_price]]-(Table_Query_from_Mac10[[#This Row],[unit_price]]*(Table_Query_from_Mac10[[#This Row],[discount_pct]]/100))</f>
        <v>10.0998</v>
      </c>
      <c r="K303" s="47">
        <f>Table_Query_from_Mac10[[#This Row],[unit_cost]]</f>
        <v>4.53</v>
      </c>
      <c r="L303" s="47">
        <f>Table_Query_from_Mac10[[#This Row],[Live-cost]]*(1+Table_Query_from_Mac10[[#This Row],[CogsIncreasebyTYPE]])</f>
        <v>4.53</v>
      </c>
      <c r="M303" s="47">
        <f>Table_Query_from_Mac10[[#This Row],[Live-cost]]*Table_Query_from_Mac10[[#This Row],[qty_to_ship]]</f>
        <v>31.71</v>
      </c>
      <c r="N303" s="47">
        <f>IF(Table_Query_from_Mac10[[#This Row],[item_no]]="KDA",-Table_Query_from_Mac10[[#This Row],[unit_price]],Table_Query_from_Mac10[[#This Row],[Net Unit]]*Table_Query_from_Mac10[[#This Row],[qty_to_ship]])</f>
        <v>70.698599999999999</v>
      </c>
      <c r="O303" s="47">
        <f>SUMIFS(Summary!C:C,Summary!H:H,Table_Query_from_Mac10[[#This Row],[Juiceoc]])</f>
        <v>0</v>
      </c>
      <c r="P303" s="47">
        <f>SUMIFS(Summary!D:D,Summary!H:H,Table_Query_from_Mac10[[#This Row],[Juiceoc]])</f>
        <v>0</v>
      </c>
      <c r="Q303" s="47">
        <f>SUMIFS(Summary!E:E,Summary!H:H,Table_Query_from_Mac10[[#This Row],[Juiceoc]])</f>
        <v>0</v>
      </c>
      <c r="R303" s="47">
        <f>Table_Query_from_Mac10[[#This Row],[Net Unit]]*(1+Table_Query_from_Mac10[[#This Row],[PriceIncreasebyType]])</f>
        <v>10.0998</v>
      </c>
      <c r="S303" s="47">
        <f>Table_Query_from_Mac10[[#This Row],[UnitPriceFuture]]*Table_Query_from_Mac10[[#This Row],[qtytoShipFuture]]</f>
        <v>70.698599999999999</v>
      </c>
      <c r="T303" s="47">
        <f>ROUND(Table_Query_from_Mac10[[#This Row],[qty_to_ship]]*(1+Table_Query_from_Mac10[[#This Row],[VolumeIncreasebyType]]),0)</f>
        <v>7</v>
      </c>
      <c r="U303" s="47">
        <f>Table_Query_from_Mac10[[#This Row],[qtytoShipFuture]]*Table_Query_from_Mac10[[#This Row],[Future-cost]]</f>
        <v>31.71</v>
      </c>
      <c r="V303" s="47">
        <f>Table_Query_from_Mac10[[#This Row],[qtytoShipFuture]]-Table_Query_from_Mac10[[#This Row],[qty_to_ship]]</f>
        <v>0</v>
      </c>
      <c r="W303" s="47">
        <f>Table_Query_from_Mac10[[#This Row],[UnitPriceFuture]]</f>
        <v>10.0998</v>
      </c>
      <c r="X303" s="47">
        <f>Table_Query_from_Mac10[[#This Row],[Unit Increase]]*Table_Query_from_Mac10[[#This Row],[UnitPriceFuture]]</f>
        <v>0</v>
      </c>
      <c r="Y303" s="47">
        <f>Table_Query_from_Mac10[[#This Row],[Unit Increase]]*Table_Query_from_Mac10[[#This Row],[Future-cost]]</f>
        <v>0</v>
      </c>
      <c r="Z303" s="47">
        <f>-(Table_Query_from_Mac10[[#This Row],[Incremental Sales]]+((Table_Query_from_Mac10[[#This Row],[Incremental Sales]]*-(SUM(Summary!$S$8:$S$9)))))*Summary!$S$18</f>
        <v>0</v>
      </c>
      <c r="AA303" s="47">
        <f>IFERROR(Table_Query_from_Mac10[[#This Row],[Incremental Cost]]/Table_Query_from_Mac10[[#This Row],[Incremental Sales]],0)</f>
        <v>0</v>
      </c>
      <c r="AB303" s="47">
        <f>IFERROR(Table_Query_from_Mac10[[#This Row],[TotalCostFuture]]/Table_Query_from_Mac10[[#This Row],[totalsalesFuture]],0)</f>
        <v>0.44852373314323057</v>
      </c>
      <c r="AN303" s="31">
        <v>25</v>
      </c>
      <c r="AO303">
        <f t="shared" si="8"/>
        <v>7</v>
      </c>
      <c r="AQ303" s="31">
        <v>31.03</v>
      </c>
      <c r="AR303">
        <f t="shared" si="9"/>
        <v>10.86</v>
      </c>
    </row>
    <row r="304" spans="1:44" x14ac:dyDescent="0.25">
      <c r="A304">
        <v>90032</v>
      </c>
      <c r="B304">
        <v>2</v>
      </c>
      <c r="C304" t="s">
        <v>55</v>
      </c>
      <c r="D304" t="s">
        <v>81</v>
      </c>
      <c r="E304">
        <v>5</v>
      </c>
      <c r="F304">
        <v>5.31</v>
      </c>
      <c r="G304">
        <v>13.35</v>
      </c>
      <c r="H304" s="1">
        <v>44838</v>
      </c>
      <c r="I304" s="20">
        <v>7</v>
      </c>
      <c r="J304" s="47">
        <f>Table_Query_from_Mac10[[#This Row],[unit_price]]-(Table_Query_from_Mac10[[#This Row],[unit_price]]*(Table_Query_from_Mac10[[#This Row],[discount_pct]]/100))</f>
        <v>12.4155</v>
      </c>
      <c r="K304" s="47">
        <f>Table_Query_from_Mac10[[#This Row],[unit_cost]]</f>
        <v>5.31</v>
      </c>
      <c r="L304" s="47">
        <f>Table_Query_from_Mac10[[#This Row],[Live-cost]]*(1+Table_Query_from_Mac10[[#This Row],[CogsIncreasebyTYPE]])</f>
        <v>5.31</v>
      </c>
      <c r="M304" s="47">
        <f>Table_Query_from_Mac10[[#This Row],[Live-cost]]*Table_Query_from_Mac10[[#This Row],[qty_to_ship]]</f>
        <v>26.549999999999997</v>
      </c>
      <c r="N304" s="47">
        <f>IF(Table_Query_from_Mac10[[#This Row],[item_no]]="KDA",-Table_Query_from_Mac10[[#This Row],[unit_price]],Table_Query_from_Mac10[[#This Row],[Net Unit]]*Table_Query_from_Mac10[[#This Row],[qty_to_ship]])</f>
        <v>62.077500000000001</v>
      </c>
      <c r="O304" s="47">
        <f>SUMIFS(Summary!C:C,Summary!H:H,Table_Query_from_Mac10[[#This Row],[Juiceoc]])</f>
        <v>0</v>
      </c>
      <c r="P304" s="47">
        <f>SUMIFS(Summary!D:D,Summary!H:H,Table_Query_from_Mac10[[#This Row],[Juiceoc]])</f>
        <v>0</v>
      </c>
      <c r="Q304" s="47">
        <f>SUMIFS(Summary!E:E,Summary!H:H,Table_Query_from_Mac10[[#This Row],[Juiceoc]])</f>
        <v>0</v>
      </c>
      <c r="R304" s="47">
        <f>Table_Query_from_Mac10[[#This Row],[Net Unit]]*(1+Table_Query_from_Mac10[[#This Row],[PriceIncreasebyType]])</f>
        <v>12.4155</v>
      </c>
      <c r="S304" s="47">
        <f>Table_Query_from_Mac10[[#This Row],[UnitPriceFuture]]*Table_Query_from_Mac10[[#This Row],[qtytoShipFuture]]</f>
        <v>62.077500000000001</v>
      </c>
      <c r="T304" s="47">
        <f>ROUND(Table_Query_from_Mac10[[#This Row],[qty_to_ship]]*(1+Table_Query_from_Mac10[[#This Row],[VolumeIncreasebyType]]),0)</f>
        <v>5</v>
      </c>
      <c r="U304" s="47">
        <f>Table_Query_from_Mac10[[#This Row],[qtytoShipFuture]]*Table_Query_from_Mac10[[#This Row],[Future-cost]]</f>
        <v>26.549999999999997</v>
      </c>
      <c r="V304" s="47">
        <f>Table_Query_from_Mac10[[#This Row],[qtytoShipFuture]]-Table_Query_from_Mac10[[#This Row],[qty_to_ship]]</f>
        <v>0</v>
      </c>
      <c r="W304" s="47">
        <f>Table_Query_from_Mac10[[#This Row],[UnitPriceFuture]]</f>
        <v>12.4155</v>
      </c>
      <c r="X304" s="47">
        <f>Table_Query_from_Mac10[[#This Row],[Unit Increase]]*Table_Query_from_Mac10[[#This Row],[UnitPriceFuture]]</f>
        <v>0</v>
      </c>
      <c r="Y304" s="47">
        <f>Table_Query_from_Mac10[[#This Row],[Unit Increase]]*Table_Query_from_Mac10[[#This Row],[Future-cost]]</f>
        <v>0</v>
      </c>
      <c r="Z304" s="47">
        <f>-(Table_Query_from_Mac10[[#This Row],[Incremental Sales]]+((Table_Query_from_Mac10[[#This Row],[Incremental Sales]]*-(SUM(Summary!$S$8:$S$9)))))*Summary!$S$18</f>
        <v>0</v>
      </c>
      <c r="AA304" s="47">
        <f>IFERROR(Table_Query_from_Mac10[[#This Row],[Incremental Cost]]/Table_Query_from_Mac10[[#This Row],[Incremental Sales]],0)</f>
        <v>0</v>
      </c>
      <c r="AB304" s="47">
        <f>IFERROR(Table_Query_from_Mac10[[#This Row],[TotalCostFuture]]/Table_Query_from_Mac10[[#This Row],[totalsalesFuture]],0)</f>
        <v>0.42769119246103654</v>
      </c>
      <c r="AN304" s="30">
        <v>20</v>
      </c>
      <c r="AO304">
        <f t="shared" si="8"/>
        <v>5</v>
      </c>
      <c r="AQ304" s="30">
        <v>38.130000000000003</v>
      </c>
      <c r="AR304">
        <f t="shared" si="9"/>
        <v>13.35</v>
      </c>
    </row>
    <row r="305" spans="1:44" x14ac:dyDescent="0.25">
      <c r="A305">
        <v>90032</v>
      </c>
      <c r="B305">
        <v>3</v>
      </c>
      <c r="C305" t="s">
        <v>55</v>
      </c>
      <c r="D305" t="s">
        <v>81</v>
      </c>
      <c r="E305">
        <v>8</v>
      </c>
      <c r="F305">
        <v>5.81</v>
      </c>
      <c r="G305">
        <v>14.47</v>
      </c>
      <c r="H305" s="1">
        <v>44838</v>
      </c>
      <c r="I305" s="20">
        <v>7</v>
      </c>
      <c r="J305" s="47">
        <f>Table_Query_from_Mac10[[#This Row],[unit_price]]-(Table_Query_from_Mac10[[#This Row],[unit_price]]*(Table_Query_from_Mac10[[#This Row],[discount_pct]]/100))</f>
        <v>13.457100000000001</v>
      </c>
      <c r="K305" s="47">
        <f>Table_Query_from_Mac10[[#This Row],[unit_cost]]</f>
        <v>5.81</v>
      </c>
      <c r="L305" s="47">
        <f>Table_Query_from_Mac10[[#This Row],[Live-cost]]*(1+Table_Query_from_Mac10[[#This Row],[CogsIncreasebyTYPE]])</f>
        <v>5.81</v>
      </c>
      <c r="M305" s="47">
        <f>Table_Query_from_Mac10[[#This Row],[Live-cost]]*Table_Query_from_Mac10[[#This Row],[qty_to_ship]]</f>
        <v>46.48</v>
      </c>
      <c r="N305" s="47">
        <f>IF(Table_Query_from_Mac10[[#This Row],[item_no]]="KDA",-Table_Query_from_Mac10[[#This Row],[unit_price]],Table_Query_from_Mac10[[#This Row],[Net Unit]]*Table_Query_from_Mac10[[#This Row],[qty_to_ship]])</f>
        <v>107.6568</v>
      </c>
      <c r="O305" s="47">
        <f>SUMIFS(Summary!C:C,Summary!H:H,Table_Query_from_Mac10[[#This Row],[Juiceoc]])</f>
        <v>0</v>
      </c>
      <c r="P305" s="47">
        <f>SUMIFS(Summary!D:D,Summary!H:H,Table_Query_from_Mac10[[#This Row],[Juiceoc]])</f>
        <v>0</v>
      </c>
      <c r="Q305" s="47">
        <f>SUMIFS(Summary!E:E,Summary!H:H,Table_Query_from_Mac10[[#This Row],[Juiceoc]])</f>
        <v>0</v>
      </c>
      <c r="R305" s="47">
        <f>Table_Query_from_Mac10[[#This Row],[Net Unit]]*(1+Table_Query_from_Mac10[[#This Row],[PriceIncreasebyType]])</f>
        <v>13.457100000000001</v>
      </c>
      <c r="S305" s="47">
        <f>Table_Query_from_Mac10[[#This Row],[UnitPriceFuture]]*Table_Query_from_Mac10[[#This Row],[qtytoShipFuture]]</f>
        <v>107.6568</v>
      </c>
      <c r="T305" s="47">
        <f>ROUND(Table_Query_from_Mac10[[#This Row],[qty_to_ship]]*(1+Table_Query_from_Mac10[[#This Row],[VolumeIncreasebyType]]),0)</f>
        <v>8</v>
      </c>
      <c r="U305" s="47">
        <f>Table_Query_from_Mac10[[#This Row],[qtytoShipFuture]]*Table_Query_from_Mac10[[#This Row],[Future-cost]]</f>
        <v>46.48</v>
      </c>
      <c r="V305" s="47">
        <f>Table_Query_from_Mac10[[#This Row],[qtytoShipFuture]]-Table_Query_from_Mac10[[#This Row],[qty_to_ship]]</f>
        <v>0</v>
      </c>
      <c r="W305" s="47">
        <f>Table_Query_from_Mac10[[#This Row],[UnitPriceFuture]]</f>
        <v>13.457100000000001</v>
      </c>
      <c r="X305" s="47">
        <f>Table_Query_from_Mac10[[#This Row],[Unit Increase]]*Table_Query_from_Mac10[[#This Row],[UnitPriceFuture]]</f>
        <v>0</v>
      </c>
      <c r="Y305" s="47">
        <f>Table_Query_from_Mac10[[#This Row],[Unit Increase]]*Table_Query_from_Mac10[[#This Row],[Future-cost]]</f>
        <v>0</v>
      </c>
      <c r="Z305" s="47">
        <f>-(Table_Query_from_Mac10[[#This Row],[Incremental Sales]]+((Table_Query_from_Mac10[[#This Row],[Incremental Sales]]*-(SUM(Summary!$S$8:$S$9)))))*Summary!$S$18</f>
        <v>0</v>
      </c>
      <c r="AA305" s="47">
        <f>IFERROR(Table_Query_from_Mac10[[#This Row],[Incremental Cost]]/Table_Query_from_Mac10[[#This Row],[Incremental Sales]],0)</f>
        <v>0</v>
      </c>
      <c r="AB305" s="47">
        <f>IFERROR(Table_Query_from_Mac10[[#This Row],[TotalCostFuture]]/Table_Query_from_Mac10[[#This Row],[totalsalesFuture]],0)</f>
        <v>0.43174235162107732</v>
      </c>
      <c r="AN305" s="31">
        <v>32</v>
      </c>
      <c r="AO305">
        <f t="shared" si="8"/>
        <v>8</v>
      </c>
      <c r="AQ305" s="31">
        <v>41.35</v>
      </c>
      <c r="AR305">
        <f t="shared" si="9"/>
        <v>14.47</v>
      </c>
    </row>
    <row r="306" spans="1:44" x14ac:dyDescent="0.25">
      <c r="A306">
        <v>90032</v>
      </c>
      <c r="B306">
        <v>4</v>
      </c>
      <c r="C306" t="s">
        <v>55</v>
      </c>
      <c r="D306" t="s">
        <v>81</v>
      </c>
      <c r="E306">
        <v>4</v>
      </c>
      <c r="F306">
        <v>6.38</v>
      </c>
      <c r="G306">
        <v>16.420000000000002</v>
      </c>
      <c r="H306" s="1">
        <v>44838</v>
      </c>
      <c r="I306" s="20">
        <v>7</v>
      </c>
      <c r="J306" s="47">
        <f>Table_Query_from_Mac10[[#This Row],[unit_price]]-(Table_Query_from_Mac10[[#This Row],[unit_price]]*(Table_Query_from_Mac10[[#This Row],[discount_pct]]/100))</f>
        <v>15.270600000000002</v>
      </c>
      <c r="K306" s="47">
        <f>Table_Query_from_Mac10[[#This Row],[unit_cost]]</f>
        <v>6.38</v>
      </c>
      <c r="L306" s="47">
        <f>Table_Query_from_Mac10[[#This Row],[Live-cost]]*(1+Table_Query_from_Mac10[[#This Row],[CogsIncreasebyTYPE]])</f>
        <v>6.38</v>
      </c>
      <c r="M306" s="47">
        <f>Table_Query_from_Mac10[[#This Row],[Live-cost]]*Table_Query_from_Mac10[[#This Row],[qty_to_ship]]</f>
        <v>25.52</v>
      </c>
      <c r="N306" s="47">
        <f>IF(Table_Query_from_Mac10[[#This Row],[item_no]]="KDA",-Table_Query_from_Mac10[[#This Row],[unit_price]],Table_Query_from_Mac10[[#This Row],[Net Unit]]*Table_Query_from_Mac10[[#This Row],[qty_to_ship]])</f>
        <v>61.082400000000007</v>
      </c>
      <c r="O306" s="47">
        <f>SUMIFS(Summary!C:C,Summary!H:H,Table_Query_from_Mac10[[#This Row],[Juiceoc]])</f>
        <v>0</v>
      </c>
      <c r="P306" s="47">
        <f>SUMIFS(Summary!D:D,Summary!H:H,Table_Query_from_Mac10[[#This Row],[Juiceoc]])</f>
        <v>0</v>
      </c>
      <c r="Q306" s="47">
        <f>SUMIFS(Summary!E:E,Summary!H:H,Table_Query_from_Mac10[[#This Row],[Juiceoc]])</f>
        <v>0</v>
      </c>
      <c r="R306" s="47">
        <f>Table_Query_from_Mac10[[#This Row],[Net Unit]]*(1+Table_Query_from_Mac10[[#This Row],[PriceIncreasebyType]])</f>
        <v>15.270600000000002</v>
      </c>
      <c r="S306" s="47">
        <f>Table_Query_from_Mac10[[#This Row],[UnitPriceFuture]]*Table_Query_from_Mac10[[#This Row],[qtytoShipFuture]]</f>
        <v>61.082400000000007</v>
      </c>
      <c r="T306" s="47">
        <f>ROUND(Table_Query_from_Mac10[[#This Row],[qty_to_ship]]*(1+Table_Query_from_Mac10[[#This Row],[VolumeIncreasebyType]]),0)</f>
        <v>4</v>
      </c>
      <c r="U306" s="47">
        <f>Table_Query_from_Mac10[[#This Row],[qtytoShipFuture]]*Table_Query_from_Mac10[[#This Row],[Future-cost]]</f>
        <v>25.52</v>
      </c>
      <c r="V306" s="47">
        <f>Table_Query_from_Mac10[[#This Row],[qtytoShipFuture]]-Table_Query_from_Mac10[[#This Row],[qty_to_ship]]</f>
        <v>0</v>
      </c>
      <c r="W306" s="47">
        <f>Table_Query_from_Mac10[[#This Row],[UnitPriceFuture]]</f>
        <v>15.270600000000002</v>
      </c>
      <c r="X306" s="47">
        <f>Table_Query_from_Mac10[[#This Row],[Unit Increase]]*Table_Query_from_Mac10[[#This Row],[UnitPriceFuture]]</f>
        <v>0</v>
      </c>
      <c r="Y306" s="47">
        <f>Table_Query_from_Mac10[[#This Row],[Unit Increase]]*Table_Query_from_Mac10[[#This Row],[Future-cost]]</f>
        <v>0</v>
      </c>
      <c r="Z306" s="47">
        <f>-(Table_Query_from_Mac10[[#This Row],[Incremental Sales]]+((Table_Query_from_Mac10[[#This Row],[Incremental Sales]]*-(SUM(Summary!$S$8:$S$9)))))*Summary!$S$18</f>
        <v>0</v>
      </c>
      <c r="AA306" s="47">
        <f>IFERROR(Table_Query_from_Mac10[[#This Row],[Incremental Cost]]/Table_Query_from_Mac10[[#This Row],[Incremental Sales]],0)</f>
        <v>0</v>
      </c>
      <c r="AB306" s="47">
        <f>IFERROR(Table_Query_from_Mac10[[#This Row],[TotalCostFuture]]/Table_Query_from_Mac10[[#This Row],[totalsalesFuture]],0)</f>
        <v>0.41779628829253596</v>
      </c>
      <c r="AN306" s="30">
        <v>16</v>
      </c>
      <c r="AO306">
        <f t="shared" si="8"/>
        <v>4</v>
      </c>
      <c r="AQ306" s="30">
        <v>46.9</v>
      </c>
      <c r="AR306">
        <f t="shared" si="9"/>
        <v>16.420000000000002</v>
      </c>
    </row>
    <row r="307" spans="1:44" x14ac:dyDescent="0.25">
      <c r="A307">
        <v>90032</v>
      </c>
      <c r="B307">
        <v>5</v>
      </c>
      <c r="C307" t="s">
        <v>55</v>
      </c>
      <c r="D307" t="s">
        <v>81</v>
      </c>
      <c r="E307">
        <v>3</v>
      </c>
      <c r="F307">
        <v>7.17</v>
      </c>
      <c r="G307">
        <v>18.14</v>
      </c>
      <c r="H307" s="1">
        <v>44838</v>
      </c>
      <c r="I307" s="20">
        <v>7</v>
      </c>
      <c r="J307" s="47">
        <f>Table_Query_from_Mac10[[#This Row],[unit_price]]-(Table_Query_from_Mac10[[#This Row],[unit_price]]*(Table_Query_from_Mac10[[#This Row],[discount_pct]]/100))</f>
        <v>16.870200000000001</v>
      </c>
      <c r="K307" s="47">
        <f>Table_Query_from_Mac10[[#This Row],[unit_cost]]</f>
        <v>7.17</v>
      </c>
      <c r="L307" s="47">
        <f>Table_Query_from_Mac10[[#This Row],[Live-cost]]*(1+Table_Query_from_Mac10[[#This Row],[CogsIncreasebyTYPE]])</f>
        <v>7.17</v>
      </c>
      <c r="M307" s="47">
        <f>Table_Query_from_Mac10[[#This Row],[Live-cost]]*Table_Query_from_Mac10[[#This Row],[qty_to_ship]]</f>
        <v>21.509999999999998</v>
      </c>
      <c r="N307" s="47">
        <f>IF(Table_Query_from_Mac10[[#This Row],[item_no]]="KDA",-Table_Query_from_Mac10[[#This Row],[unit_price]],Table_Query_from_Mac10[[#This Row],[Net Unit]]*Table_Query_from_Mac10[[#This Row],[qty_to_ship]])</f>
        <v>50.610600000000005</v>
      </c>
      <c r="O307" s="47">
        <f>SUMIFS(Summary!C:C,Summary!H:H,Table_Query_from_Mac10[[#This Row],[Juiceoc]])</f>
        <v>0</v>
      </c>
      <c r="P307" s="47">
        <f>SUMIFS(Summary!D:D,Summary!H:H,Table_Query_from_Mac10[[#This Row],[Juiceoc]])</f>
        <v>0</v>
      </c>
      <c r="Q307" s="47">
        <f>SUMIFS(Summary!E:E,Summary!H:H,Table_Query_from_Mac10[[#This Row],[Juiceoc]])</f>
        <v>0</v>
      </c>
      <c r="R307" s="47">
        <f>Table_Query_from_Mac10[[#This Row],[Net Unit]]*(1+Table_Query_from_Mac10[[#This Row],[PriceIncreasebyType]])</f>
        <v>16.870200000000001</v>
      </c>
      <c r="S307" s="47">
        <f>Table_Query_from_Mac10[[#This Row],[UnitPriceFuture]]*Table_Query_from_Mac10[[#This Row],[qtytoShipFuture]]</f>
        <v>50.610600000000005</v>
      </c>
      <c r="T307" s="47">
        <f>ROUND(Table_Query_from_Mac10[[#This Row],[qty_to_ship]]*(1+Table_Query_from_Mac10[[#This Row],[VolumeIncreasebyType]]),0)</f>
        <v>3</v>
      </c>
      <c r="U307" s="47">
        <f>Table_Query_from_Mac10[[#This Row],[qtytoShipFuture]]*Table_Query_from_Mac10[[#This Row],[Future-cost]]</f>
        <v>21.509999999999998</v>
      </c>
      <c r="V307" s="47">
        <f>Table_Query_from_Mac10[[#This Row],[qtytoShipFuture]]-Table_Query_from_Mac10[[#This Row],[qty_to_ship]]</f>
        <v>0</v>
      </c>
      <c r="W307" s="47">
        <f>Table_Query_from_Mac10[[#This Row],[UnitPriceFuture]]</f>
        <v>16.870200000000001</v>
      </c>
      <c r="X307" s="47">
        <f>Table_Query_from_Mac10[[#This Row],[Unit Increase]]*Table_Query_from_Mac10[[#This Row],[UnitPriceFuture]]</f>
        <v>0</v>
      </c>
      <c r="Y307" s="47">
        <f>Table_Query_from_Mac10[[#This Row],[Unit Increase]]*Table_Query_from_Mac10[[#This Row],[Future-cost]]</f>
        <v>0</v>
      </c>
      <c r="Z307" s="47">
        <f>-(Table_Query_from_Mac10[[#This Row],[Incremental Sales]]+((Table_Query_from_Mac10[[#This Row],[Incremental Sales]]*-(SUM(Summary!$S$8:$S$9)))))*Summary!$S$18</f>
        <v>0</v>
      </c>
      <c r="AA307" s="47">
        <f>IFERROR(Table_Query_from_Mac10[[#This Row],[Incremental Cost]]/Table_Query_from_Mac10[[#This Row],[Incremental Sales]],0)</f>
        <v>0</v>
      </c>
      <c r="AB307" s="47">
        <f>IFERROR(Table_Query_from_Mac10[[#This Row],[TotalCostFuture]]/Table_Query_from_Mac10[[#This Row],[totalsalesFuture]],0)</f>
        <v>0.4250097805598036</v>
      </c>
      <c r="AN307" s="31">
        <v>12</v>
      </c>
      <c r="AO307">
        <f t="shared" si="8"/>
        <v>3</v>
      </c>
      <c r="AQ307" s="31">
        <v>51.84</v>
      </c>
      <c r="AR307">
        <f t="shared" si="9"/>
        <v>18.14</v>
      </c>
    </row>
    <row r="308" spans="1:44" x14ac:dyDescent="0.25">
      <c r="A308">
        <v>90032</v>
      </c>
      <c r="B308">
        <v>6</v>
      </c>
      <c r="C308" t="s">
        <v>55</v>
      </c>
      <c r="D308" t="s">
        <v>81</v>
      </c>
      <c r="E308">
        <v>3</v>
      </c>
      <c r="F308">
        <v>8.5</v>
      </c>
      <c r="G308">
        <v>22.57</v>
      </c>
      <c r="H308" s="1">
        <v>44838</v>
      </c>
      <c r="I308" s="20">
        <v>7</v>
      </c>
      <c r="J308" s="47">
        <f>Table_Query_from_Mac10[[#This Row],[unit_price]]-(Table_Query_from_Mac10[[#This Row],[unit_price]]*(Table_Query_from_Mac10[[#This Row],[discount_pct]]/100))</f>
        <v>20.990100000000002</v>
      </c>
      <c r="K308" s="47">
        <f>Table_Query_from_Mac10[[#This Row],[unit_cost]]</f>
        <v>8.5</v>
      </c>
      <c r="L308" s="47">
        <f>Table_Query_from_Mac10[[#This Row],[Live-cost]]*(1+Table_Query_from_Mac10[[#This Row],[CogsIncreasebyTYPE]])</f>
        <v>8.5</v>
      </c>
      <c r="M308" s="47">
        <f>Table_Query_from_Mac10[[#This Row],[Live-cost]]*Table_Query_from_Mac10[[#This Row],[qty_to_ship]]</f>
        <v>25.5</v>
      </c>
      <c r="N308" s="47">
        <f>IF(Table_Query_from_Mac10[[#This Row],[item_no]]="KDA",-Table_Query_from_Mac10[[#This Row],[unit_price]],Table_Query_from_Mac10[[#This Row],[Net Unit]]*Table_Query_from_Mac10[[#This Row],[qty_to_ship]])</f>
        <v>62.970300000000009</v>
      </c>
      <c r="O308" s="47">
        <f>SUMIFS(Summary!C:C,Summary!H:H,Table_Query_from_Mac10[[#This Row],[Juiceoc]])</f>
        <v>0</v>
      </c>
      <c r="P308" s="47">
        <f>SUMIFS(Summary!D:D,Summary!H:H,Table_Query_from_Mac10[[#This Row],[Juiceoc]])</f>
        <v>0</v>
      </c>
      <c r="Q308" s="47">
        <f>SUMIFS(Summary!E:E,Summary!H:H,Table_Query_from_Mac10[[#This Row],[Juiceoc]])</f>
        <v>0</v>
      </c>
      <c r="R308" s="47">
        <f>Table_Query_from_Mac10[[#This Row],[Net Unit]]*(1+Table_Query_from_Mac10[[#This Row],[PriceIncreasebyType]])</f>
        <v>20.990100000000002</v>
      </c>
      <c r="S308" s="47">
        <f>Table_Query_from_Mac10[[#This Row],[UnitPriceFuture]]*Table_Query_from_Mac10[[#This Row],[qtytoShipFuture]]</f>
        <v>62.970300000000009</v>
      </c>
      <c r="T308" s="47">
        <f>ROUND(Table_Query_from_Mac10[[#This Row],[qty_to_ship]]*(1+Table_Query_from_Mac10[[#This Row],[VolumeIncreasebyType]]),0)</f>
        <v>3</v>
      </c>
      <c r="U308" s="47">
        <f>Table_Query_from_Mac10[[#This Row],[qtytoShipFuture]]*Table_Query_from_Mac10[[#This Row],[Future-cost]]</f>
        <v>25.5</v>
      </c>
      <c r="V308" s="47">
        <f>Table_Query_from_Mac10[[#This Row],[qtytoShipFuture]]-Table_Query_from_Mac10[[#This Row],[qty_to_ship]]</f>
        <v>0</v>
      </c>
      <c r="W308" s="47">
        <f>Table_Query_from_Mac10[[#This Row],[UnitPriceFuture]]</f>
        <v>20.990100000000002</v>
      </c>
      <c r="X308" s="47">
        <f>Table_Query_from_Mac10[[#This Row],[Unit Increase]]*Table_Query_from_Mac10[[#This Row],[UnitPriceFuture]]</f>
        <v>0</v>
      </c>
      <c r="Y308" s="47">
        <f>Table_Query_from_Mac10[[#This Row],[Unit Increase]]*Table_Query_from_Mac10[[#This Row],[Future-cost]]</f>
        <v>0</v>
      </c>
      <c r="Z308" s="47">
        <f>-(Table_Query_from_Mac10[[#This Row],[Incremental Sales]]+((Table_Query_from_Mac10[[#This Row],[Incremental Sales]]*-(SUM(Summary!$S$8:$S$9)))))*Summary!$S$18</f>
        <v>0</v>
      </c>
      <c r="AA308" s="47">
        <f>IFERROR(Table_Query_from_Mac10[[#This Row],[Incremental Cost]]/Table_Query_from_Mac10[[#This Row],[Incremental Sales]],0)</f>
        <v>0</v>
      </c>
      <c r="AB308" s="47">
        <f>IFERROR(Table_Query_from_Mac10[[#This Row],[TotalCostFuture]]/Table_Query_from_Mac10[[#This Row],[totalsalesFuture]],0)</f>
        <v>0.40495281108713149</v>
      </c>
      <c r="AN308" s="30">
        <v>9</v>
      </c>
      <c r="AO308">
        <f t="shared" si="8"/>
        <v>3</v>
      </c>
      <c r="AQ308" s="30">
        <v>64.489999999999995</v>
      </c>
      <c r="AR308">
        <f t="shared" si="9"/>
        <v>22.57</v>
      </c>
    </row>
    <row r="309" spans="1:44" x14ac:dyDescent="0.25">
      <c r="A309">
        <v>90032</v>
      </c>
      <c r="B309">
        <v>7</v>
      </c>
      <c r="C309" t="s">
        <v>55</v>
      </c>
      <c r="D309" t="s">
        <v>81</v>
      </c>
      <c r="E309">
        <v>2</v>
      </c>
      <c r="F309">
        <v>11.84</v>
      </c>
      <c r="G309">
        <v>31.43</v>
      </c>
      <c r="H309" s="1">
        <v>44838</v>
      </c>
      <c r="I309" s="20">
        <v>7</v>
      </c>
      <c r="J309" s="47">
        <f>Table_Query_from_Mac10[[#This Row],[unit_price]]-(Table_Query_from_Mac10[[#This Row],[unit_price]]*(Table_Query_from_Mac10[[#This Row],[discount_pct]]/100))</f>
        <v>29.229900000000001</v>
      </c>
      <c r="K309" s="47">
        <f>Table_Query_from_Mac10[[#This Row],[unit_cost]]</f>
        <v>11.84</v>
      </c>
      <c r="L309" s="47">
        <f>Table_Query_from_Mac10[[#This Row],[Live-cost]]*(1+Table_Query_from_Mac10[[#This Row],[CogsIncreasebyTYPE]])</f>
        <v>11.84</v>
      </c>
      <c r="M309" s="47">
        <f>Table_Query_from_Mac10[[#This Row],[Live-cost]]*Table_Query_from_Mac10[[#This Row],[qty_to_ship]]</f>
        <v>23.68</v>
      </c>
      <c r="N309" s="47">
        <f>IF(Table_Query_from_Mac10[[#This Row],[item_no]]="KDA",-Table_Query_from_Mac10[[#This Row],[unit_price]],Table_Query_from_Mac10[[#This Row],[Net Unit]]*Table_Query_from_Mac10[[#This Row],[qty_to_ship]])</f>
        <v>58.459800000000001</v>
      </c>
      <c r="O309" s="47">
        <f>SUMIFS(Summary!C:C,Summary!H:H,Table_Query_from_Mac10[[#This Row],[Juiceoc]])</f>
        <v>0</v>
      </c>
      <c r="P309" s="47">
        <f>SUMIFS(Summary!D:D,Summary!H:H,Table_Query_from_Mac10[[#This Row],[Juiceoc]])</f>
        <v>0</v>
      </c>
      <c r="Q309" s="47">
        <f>SUMIFS(Summary!E:E,Summary!H:H,Table_Query_from_Mac10[[#This Row],[Juiceoc]])</f>
        <v>0</v>
      </c>
      <c r="R309" s="47">
        <f>Table_Query_from_Mac10[[#This Row],[Net Unit]]*(1+Table_Query_from_Mac10[[#This Row],[PriceIncreasebyType]])</f>
        <v>29.229900000000001</v>
      </c>
      <c r="S309" s="47">
        <f>Table_Query_from_Mac10[[#This Row],[UnitPriceFuture]]*Table_Query_from_Mac10[[#This Row],[qtytoShipFuture]]</f>
        <v>58.459800000000001</v>
      </c>
      <c r="T309" s="47">
        <f>ROUND(Table_Query_from_Mac10[[#This Row],[qty_to_ship]]*(1+Table_Query_from_Mac10[[#This Row],[VolumeIncreasebyType]]),0)</f>
        <v>2</v>
      </c>
      <c r="U309" s="47">
        <f>Table_Query_from_Mac10[[#This Row],[qtytoShipFuture]]*Table_Query_from_Mac10[[#This Row],[Future-cost]]</f>
        <v>23.68</v>
      </c>
      <c r="V309" s="47">
        <f>Table_Query_from_Mac10[[#This Row],[qtytoShipFuture]]-Table_Query_from_Mac10[[#This Row],[qty_to_ship]]</f>
        <v>0</v>
      </c>
      <c r="W309" s="47">
        <f>Table_Query_from_Mac10[[#This Row],[UnitPriceFuture]]</f>
        <v>29.229900000000001</v>
      </c>
      <c r="X309" s="47">
        <f>Table_Query_from_Mac10[[#This Row],[Unit Increase]]*Table_Query_from_Mac10[[#This Row],[UnitPriceFuture]]</f>
        <v>0</v>
      </c>
      <c r="Y309" s="47">
        <f>Table_Query_from_Mac10[[#This Row],[Unit Increase]]*Table_Query_from_Mac10[[#This Row],[Future-cost]]</f>
        <v>0</v>
      </c>
      <c r="Z309" s="47">
        <f>-(Table_Query_from_Mac10[[#This Row],[Incremental Sales]]+((Table_Query_from_Mac10[[#This Row],[Incremental Sales]]*-(SUM(Summary!$S$8:$S$9)))))*Summary!$S$18</f>
        <v>0</v>
      </c>
      <c r="AA309" s="47">
        <f>IFERROR(Table_Query_from_Mac10[[#This Row],[Incremental Cost]]/Table_Query_from_Mac10[[#This Row],[Incremental Sales]],0)</f>
        <v>0</v>
      </c>
      <c r="AB309" s="47">
        <f>IFERROR(Table_Query_from_Mac10[[#This Row],[TotalCostFuture]]/Table_Query_from_Mac10[[#This Row],[totalsalesFuture]],0)</f>
        <v>0.40506467692328746</v>
      </c>
      <c r="AN309" s="31">
        <v>6</v>
      </c>
      <c r="AO309">
        <f t="shared" si="8"/>
        <v>2</v>
      </c>
      <c r="AQ309" s="31">
        <v>89.8</v>
      </c>
      <c r="AR309">
        <f t="shared" si="9"/>
        <v>31.43</v>
      </c>
    </row>
    <row r="310" spans="1:44" x14ac:dyDescent="0.25">
      <c r="A310">
        <v>90032</v>
      </c>
      <c r="B310">
        <v>8</v>
      </c>
      <c r="C310" t="s">
        <v>55</v>
      </c>
      <c r="D310" t="s">
        <v>81</v>
      </c>
      <c r="E310">
        <v>4</v>
      </c>
      <c r="F310">
        <v>7.16</v>
      </c>
      <c r="G310">
        <v>19.170000000000002</v>
      </c>
      <c r="H310" s="1">
        <v>44838</v>
      </c>
      <c r="I310" s="20">
        <v>7</v>
      </c>
      <c r="J310" s="47">
        <f>Table_Query_from_Mac10[[#This Row],[unit_price]]-(Table_Query_from_Mac10[[#This Row],[unit_price]]*(Table_Query_from_Mac10[[#This Row],[discount_pct]]/100))</f>
        <v>17.828100000000003</v>
      </c>
      <c r="K310" s="47">
        <f>Table_Query_from_Mac10[[#This Row],[unit_cost]]</f>
        <v>7.16</v>
      </c>
      <c r="L310" s="47">
        <f>Table_Query_from_Mac10[[#This Row],[Live-cost]]*(1+Table_Query_from_Mac10[[#This Row],[CogsIncreasebyTYPE]])</f>
        <v>7.16</v>
      </c>
      <c r="M310" s="47">
        <f>Table_Query_from_Mac10[[#This Row],[Live-cost]]*Table_Query_from_Mac10[[#This Row],[qty_to_ship]]</f>
        <v>28.64</v>
      </c>
      <c r="N310" s="47">
        <f>IF(Table_Query_from_Mac10[[#This Row],[item_no]]="KDA",-Table_Query_from_Mac10[[#This Row],[unit_price]],Table_Query_from_Mac10[[#This Row],[Net Unit]]*Table_Query_from_Mac10[[#This Row],[qty_to_ship]])</f>
        <v>71.312400000000011</v>
      </c>
      <c r="O310" s="47">
        <f>SUMIFS(Summary!C:C,Summary!H:H,Table_Query_from_Mac10[[#This Row],[Juiceoc]])</f>
        <v>0</v>
      </c>
      <c r="P310" s="47">
        <f>SUMIFS(Summary!D:D,Summary!H:H,Table_Query_from_Mac10[[#This Row],[Juiceoc]])</f>
        <v>0</v>
      </c>
      <c r="Q310" s="47">
        <f>SUMIFS(Summary!E:E,Summary!H:H,Table_Query_from_Mac10[[#This Row],[Juiceoc]])</f>
        <v>0</v>
      </c>
      <c r="R310" s="47">
        <f>Table_Query_from_Mac10[[#This Row],[Net Unit]]*(1+Table_Query_from_Mac10[[#This Row],[PriceIncreasebyType]])</f>
        <v>17.828100000000003</v>
      </c>
      <c r="S310" s="47">
        <f>Table_Query_from_Mac10[[#This Row],[UnitPriceFuture]]*Table_Query_from_Mac10[[#This Row],[qtytoShipFuture]]</f>
        <v>71.312400000000011</v>
      </c>
      <c r="T310" s="47">
        <f>ROUND(Table_Query_from_Mac10[[#This Row],[qty_to_ship]]*(1+Table_Query_from_Mac10[[#This Row],[VolumeIncreasebyType]]),0)</f>
        <v>4</v>
      </c>
      <c r="U310" s="47">
        <f>Table_Query_from_Mac10[[#This Row],[qtytoShipFuture]]*Table_Query_from_Mac10[[#This Row],[Future-cost]]</f>
        <v>28.64</v>
      </c>
      <c r="V310" s="47">
        <f>Table_Query_from_Mac10[[#This Row],[qtytoShipFuture]]-Table_Query_from_Mac10[[#This Row],[qty_to_ship]]</f>
        <v>0</v>
      </c>
      <c r="W310" s="47">
        <f>Table_Query_from_Mac10[[#This Row],[UnitPriceFuture]]</f>
        <v>17.828100000000003</v>
      </c>
      <c r="X310" s="47">
        <f>Table_Query_from_Mac10[[#This Row],[Unit Increase]]*Table_Query_from_Mac10[[#This Row],[UnitPriceFuture]]</f>
        <v>0</v>
      </c>
      <c r="Y310" s="47">
        <f>Table_Query_from_Mac10[[#This Row],[Unit Increase]]*Table_Query_from_Mac10[[#This Row],[Future-cost]]</f>
        <v>0</v>
      </c>
      <c r="Z310" s="47">
        <f>-(Table_Query_from_Mac10[[#This Row],[Incremental Sales]]+((Table_Query_from_Mac10[[#This Row],[Incremental Sales]]*-(SUM(Summary!$S$8:$S$9)))))*Summary!$S$18</f>
        <v>0</v>
      </c>
      <c r="AA310" s="47">
        <f>IFERROR(Table_Query_from_Mac10[[#This Row],[Incremental Cost]]/Table_Query_from_Mac10[[#This Row],[Incremental Sales]],0)</f>
        <v>0</v>
      </c>
      <c r="AB310" s="47">
        <f>IFERROR(Table_Query_from_Mac10[[#This Row],[TotalCostFuture]]/Table_Query_from_Mac10[[#This Row],[totalsalesFuture]],0)</f>
        <v>0.40161318368194027</v>
      </c>
      <c r="AN310" s="30">
        <v>16</v>
      </c>
      <c r="AO310">
        <f t="shared" si="8"/>
        <v>4</v>
      </c>
      <c r="AQ310" s="30">
        <v>54.76</v>
      </c>
      <c r="AR310">
        <f t="shared" si="9"/>
        <v>19.170000000000002</v>
      </c>
    </row>
    <row r="311" spans="1:44" x14ac:dyDescent="0.25">
      <c r="A311">
        <v>90032</v>
      </c>
      <c r="B311">
        <v>9</v>
      </c>
      <c r="C311" t="s">
        <v>55</v>
      </c>
      <c r="D311" t="s">
        <v>81</v>
      </c>
      <c r="E311">
        <v>3</v>
      </c>
      <c r="F311">
        <v>7.81</v>
      </c>
      <c r="G311">
        <v>21.1</v>
      </c>
      <c r="H311" s="1">
        <v>44838</v>
      </c>
      <c r="I311" s="20">
        <v>7</v>
      </c>
      <c r="J311" s="47">
        <f>Table_Query_from_Mac10[[#This Row],[unit_price]]-(Table_Query_from_Mac10[[#This Row],[unit_price]]*(Table_Query_from_Mac10[[#This Row],[discount_pct]]/100))</f>
        <v>19.623000000000001</v>
      </c>
      <c r="K311" s="47">
        <f>Table_Query_from_Mac10[[#This Row],[unit_cost]]</f>
        <v>7.81</v>
      </c>
      <c r="L311" s="47">
        <f>Table_Query_from_Mac10[[#This Row],[Live-cost]]*(1+Table_Query_from_Mac10[[#This Row],[CogsIncreasebyTYPE]])</f>
        <v>7.81</v>
      </c>
      <c r="M311" s="47">
        <f>Table_Query_from_Mac10[[#This Row],[Live-cost]]*Table_Query_from_Mac10[[#This Row],[qty_to_ship]]</f>
        <v>23.43</v>
      </c>
      <c r="N311" s="47">
        <f>IF(Table_Query_from_Mac10[[#This Row],[item_no]]="KDA",-Table_Query_from_Mac10[[#This Row],[unit_price]],Table_Query_from_Mac10[[#This Row],[Net Unit]]*Table_Query_from_Mac10[[#This Row],[qty_to_ship]])</f>
        <v>58.869</v>
      </c>
      <c r="O311" s="47">
        <f>SUMIFS(Summary!C:C,Summary!H:H,Table_Query_from_Mac10[[#This Row],[Juiceoc]])</f>
        <v>0</v>
      </c>
      <c r="P311" s="47">
        <f>SUMIFS(Summary!D:D,Summary!H:H,Table_Query_from_Mac10[[#This Row],[Juiceoc]])</f>
        <v>0</v>
      </c>
      <c r="Q311" s="47">
        <f>SUMIFS(Summary!E:E,Summary!H:H,Table_Query_from_Mac10[[#This Row],[Juiceoc]])</f>
        <v>0</v>
      </c>
      <c r="R311" s="47">
        <f>Table_Query_from_Mac10[[#This Row],[Net Unit]]*(1+Table_Query_from_Mac10[[#This Row],[PriceIncreasebyType]])</f>
        <v>19.623000000000001</v>
      </c>
      <c r="S311" s="47">
        <f>Table_Query_from_Mac10[[#This Row],[UnitPriceFuture]]*Table_Query_from_Mac10[[#This Row],[qtytoShipFuture]]</f>
        <v>58.869</v>
      </c>
      <c r="T311" s="47">
        <f>ROUND(Table_Query_from_Mac10[[#This Row],[qty_to_ship]]*(1+Table_Query_from_Mac10[[#This Row],[VolumeIncreasebyType]]),0)</f>
        <v>3</v>
      </c>
      <c r="U311" s="47">
        <f>Table_Query_from_Mac10[[#This Row],[qtytoShipFuture]]*Table_Query_from_Mac10[[#This Row],[Future-cost]]</f>
        <v>23.43</v>
      </c>
      <c r="V311" s="47">
        <f>Table_Query_from_Mac10[[#This Row],[qtytoShipFuture]]-Table_Query_from_Mac10[[#This Row],[qty_to_ship]]</f>
        <v>0</v>
      </c>
      <c r="W311" s="47">
        <f>Table_Query_from_Mac10[[#This Row],[UnitPriceFuture]]</f>
        <v>19.623000000000001</v>
      </c>
      <c r="X311" s="47">
        <f>Table_Query_from_Mac10[[#This Row],[Unit Increase]]*Table_Query_from_Mac10[[#This Row],[UnitPriceFuture]]</f>
        <v>0</v>
      </c>
      <c r="Y311" s="47">
        <f>Table_Query_from_Mac10[[#This Row],[Unit Increase]]*Table_Query_from_Mac10[[#This Row],[Future-cost]]</f>
        <v>0</v>
      </c>
      <c r="Z311" s="47">
        <f>-(Table_Query_from_Mac10[[#This Row],[Incremental Sales]]+((Table_Query_from_Mac10[[#This Row],[Incremental Sales]]*-(SUM(Summary!$S$8:$S$9)))))*Summary!$S$18</f>
        <v>0</v>
      </c>
      <c r="AA311" s="47">
        <f>IFERROR(Table_Query_from_Mac10[[#This Row],[Incremental Cost]]/Table_Query_from_Mac10[[#This Row],[Incremental Sales]],0)</f>
        <v>0</v>
      </c>
      <c r="AB311" s="47">
        <f>IFERROR(Table_Query_from_Mac10[[#This Row],[TotalCostFuture]]/Table_Query_from_Mac10[[#This Row],[totalsalesFuture]],0)</f>
        <v>0.39800234418794272</v>
      </c>
      <c r="AN311" s="31">
        <v>12</v>
      </c>
      <c r="AO311">
        <f t="shared" si="8"/>
        <v>3</v>
      </c>
      <c r="AQ311" s="31">
        <v>60.28</v>
      </c>
      <c r="AR311">
        <f t="shared" si="9"/>
        <v>21.1</v>
      </c>
    </row>
    <row r="312" spans="1:44" x14ac:dyDescent="0.25">
      <c r="A312">
        <v>90032</v>
      </c>
      <c r="B312">
        <v>10</v>
      </c>
      <c r="C312" t="s">
        <v>55</v>
      </c>
      <c r="D312" t="s">
        <v>81</v>
      </c>
      <c r="E312">
        <v>3</v>
      </c>
      <c r="F312">
        <v>8.64</v>
      </c>
      <c r="G312">
        <v>22.99</v>
      </c>
      <c r="H312" s="1">
        <v>44838</v>
      </c>
      <c r="I312" s="20">
        <v>7</v>
      </c>
      <c r="J312" s="47">
        <f>Table_Query_from_Mac10[[#This Row],[unit_price]]-(Table_Query_from_Mac10[[#This Row],[unit_price]]*(Table_Query_from_Mac10[[#This Row],[discount_pct]]/100))</f>
        <v>21.380699999999997</v>
      </c>
      <c r="K312" s="47">
        <f>Table_Query_from_Mac10[[#This Row],[unit_cost]]</f>
        <v>8.64</v>
      </c>
      <c r="L312" s="47">
        <f>Table_Query_from_Mac10[[#This Row],[Live-cost]]*(1+Table_Query_from_Mac10[[#This Row],[CogsIncreasebyTYPE]])</f>
        <v>8.64</v>
      </c>
      <c r="M312" s="47">
        <f>Table_Query_from_Mac10[[#This Row],[Live-cost]]*Table_Query_from_Mac10[[#This Row],[qty_to_ship]]</f>
        <v>25.92</v>
      </c>
      <c r="N312" s="47">
        <f>IF(Table_Query_from_Mac10[[#This Row],[item_no]]="KDA",-Table_Query_from_Mac10[[#This Row],[unit_price]],Table_Query_from_Mac10[[#This Row],[Net Unit]]*Table_Query_from_Mac10[[#This Row],[qty_to_ship]])</f>
        <v>64.142099999999999</v>
      </c>
      <c r="O312" s="47">
        <f>SUMIFS(Summary!C:C,Summary!H:H,Table_Query_from_Mac10[[#This Row],[Juiceoc]])</f>
        <v>0</v>
      </c>
      <c r="P312" s="47">
        <f>SUMIFS(Summary!D:D,Summary!H:H,Table_Query_from_Mac10[[#This Row],[Juiceoc]])</f>
        <v>0</v>
      </c>
      <c r="Q312" s="47">
        <f>SUMIFS(Summary!E:E,Summary!H:H,Table_Query_from_Mac10[[#This Row],[Juiceoc]])</f>
        <v>0</v>
      </c>
      <c r="R312" s="47">
        <f>Table_Query_from_Mac10[[#This Row],[Net Unit]]*(1+Table_Query_from_Mac10[[#This Row],[PriceIncreasebyType]])</f>
        <v>21.380699999999997</v>
      </c>
      <c r="S312" s="47">
        <f>Table_Query_from_Mac10[[#This Row],[UnitPriceFuture]]*Table_Query_from_Mac10[[#This Row],[qtytoShipFuture]]</f>
        <v>64.142099999999999</v>
      </c>
      <c r="T312" s="47">
        <f>ROUND(Table_Query_from_Mac10[[#This Row],[qty_to_ship]]*(1+Table_Query_from_Mac10[[#This Row],[VolumeIncreasebyType]]),0)</f>
        <v>3</v>
      </c>
      <c r="U312" s="47">
        <f>Table_Query_from_Mac10[[#This Row],[qtytoShipFuture]]*Table_Query_from_Mac10[[#This Row],[Future-cost]]</f>
        <v>25.92</v>
      </c>
      <c r="V312" s="47">
        <f>Table_Query_from_Mac10[[#This Row],[qtytoShipFuture]]-Table_Query_from_Mac10[[#This Row],[qty_to_ship]]</f>
        <v>0</v>
      </c>
      <c r="W312" s="47">
        <f>Table_Query_from_Mac10[[#This Row],[UnitPriceFuture]]</f>
        <v>21.380699999999997</v>
      </c>
      <c r="X312" s="47">
        <f>Table_Query_from_Mac10[[#This Row],[Unit Increase]]*Table_Query_from_Mac10[[#This Row],[UnitPriceFuture]]</f>
        <v>0</v>
      </c>
      <c r="Y312" s="47">
        <f>Table_Query_from_Mac10[[#This Row],[Unit Increase]]*Table_Query_from_Mac10[[#This Row],[Future-cost]]</f>
        <v>0</v>
      </c>
      <c r="Z312" s="47">
        <f>-(Table_Query_from_Mac10[[#This Row],[Incremental Sales]]+((Table_Query_from_Mac10[[#This Row],[Incremental Sales]]*-(SUM(Summary!$S$8:$S$9)))))*Summary!$S$18</f>
        <v>0</v>
      </c>
      <c r="AA312" s="47">
        <f>IFERROR(Table_Query_from_Mac10[[#This Row],[Incremental Cost]]/Table_Query_from_Mac10[[#This Row],[Incremental Sales]],0)</f>
        <v>0</v>
      </c>
      <c r="AB312" s="47">
        <f>IFERROR(Table_Query_from_Mac10[[#This Row],[TotalCostFuture]]/Table_Query_from_Mac10[[#This Row],[totalsalesFuture]],0)</f>
        <v>0.40410276557830194</v>
      </c>
      <c r="AN312" s="30">
        <v>12</v>
      </c>
      <c r="AO312">
        <f t="shared" si="8"/>
        <v>3</v>
      </c>
      <c r="AQ312" s="30">
        <v>65.680000000000007</v>
      </c>
      <c r="AR312">
        <f t="shared" si="9"/>
        <v>22.99</v>
      </c>
    </row>
    <row r="313" spans="1:44" x14ac:dyDescent="0.25">
      <c r="A313">
        <v>90032</v>
      </c>
      <c r="B313">
        <v>11</v>
      </c>
      <c r="C313" t="s">
        <v>55</v>
      </c>
      <c r="D313" t="s">
        <v>81</v>
      </c>
      <c r="E313">
        <v>1</v>
      </c>
      <c r="F313">
        <v>13.35</v>
      </c>
      <c r="G313">
        <v>38.020000000000003</v>
      </c>
      <c r="H313" s="1">
        <v>44838</v>
      </c>
      <c r="I313" s="20">
        <v>7</v>
      </c>
      <c r="J313" s="47">
        <f>Table_Query_from_Mac10[[#This Row],[unit_price]]-(Table_Query_from_Mac10[[#This Row],[unit_price]]*(Table_Query_from_Mac10[[#This Row],[discount_pct]]/100))</f>
        <v>35.358600000000003</v>
      </c>
      <c r="K313" s="47">
        <f>Table_Query_from_Mac10[[#This Row],[unit_cost]]</f>
        <v>13.35</v>
      </c>
      <c r="L313" s="47">
        <f>Table_Query_from_Mac10[[#This Row],[Live-cost]]*(1+Table_Query_from_Mac10[[#This Row],[CogsIncreasebyTYPE]])</f>
        <v>13.35</v>
      </c>
      <c r="M313" s="47">
        <f>Table_Query_from_Mac10[[#This Row],[Live-cost]]*Table_Query_from_Mac10[[#This Row],[qty_to_ship]]</f>
        <v>13.35</v>
      </c>
      <c r="N313" s="47">
        <f>IF(Table_Query_from_Mac10[[#This Row],[item_no]]="KDA",-Table_Query_from_Mac10[[#This Row],[unit_price]],Table_Query_from_Mac10[[#This Row],[Net Unit]]*Table_Query_from_Mac10[[#This Row],[qty_to_ship]])</f>
        <v>35.358600000000003</v>
      </c>
      <c r="O313" s="47">
        <f>SUMIFS(Summary!C:C,Summary!H:H,Table_Query_from_Mac10[[#This Row],[Juiceoc]])</f>
        <v>0</v>
      </c>
      <c r="P313" s="47">
        <f>SUMIFS(Summary!D:D,Summary!H:H,Table_Query_from_Mac10[[#This Row],[Juiceoc]])</f>
        <v>0</v>
      </c>
      <c r="Q313" s="47">
        <f>SUMIFS(Summary!E:E,Summary!H:H,Table_Query_from_Mac10[[#This Row],[Juiceoc]])</f>
        <v>0</v>
      </c>
      <c r="R313" s="47">
        <f>Table_Query_from_Mac10[[#This Row],[Net Unit]]*(1+Table_Query_from_Mac10[[#This Row],[PriceIncreasebyType]])</f>
        <v>35.358600000000003</v>
      </c>
      <c r="S313" s="47">
        <f>Table_Query_from_Mac10[[#This Row],[UnitPriceFuture]]*Table_Query_from_Mac10[[#This Row],[qtytoShipFuture]]</f>
        <v>35.358600000000003</v>
      </c>
      <c r="T313" s="47">
        <f>ROUND(Table_Query_from_Mac10[[#This Row],[qty_to_ship]]*(1+Table_Query_from_Mac10[[#This Row],[VolumeIncreasebyType]]),0)</f>
        <v>1</v>
      </c>
      <c r="U313" s="47">
        <f>Table_Query_from_Mac10[[#This Row],[qtytoShipFuture]]*Table_Query_from_Mac10[[#This Row],[Future-cost]]</f>
        <v>13.35</v>
      </c>
      <c r="V313" s="47">
        <f>Table_Query_from_Mac10[[#This Row],[qtytoShipFuture]]-Table_Query_from_Mac10[[#This Row],[qty_to_ship]]</f>
        <v>0</v>
      </c>
      <c r="W313" s="47">
        <f>Table_Query_from_Mac10[[#This Row],[UnitPriceFuture]]</f>
        <v>35.358600000000003</v>
      </c>
      <c r="X313" s="47">
        <f>Table_Query_from_Mac10[[#This Row],[Unit Increase]]*Table_Query_from_Mac10[[#This Row],[UnitPriceFuture]]</f>
        <v>0</v>
      </c>
      <c r="Y313" s="47">
        <f>Table_Query_from_Mac10[[#This Row],[Unit Increase]]*Table_Query_from_Mac10[[#This Row],[Future-cost]]</f>
        <v>0</v>
      </c>
      <c r="Z313" s="47">
        <f>-(Table_Query_from_Mac10[[#This Row],[Incremental Sales]]+((Table_Query_from_Mac10[[#This Row],[Incremental Sales]]*-(SUM(Summary!$S$8:$S$9)))))*Summary!$S$18</f>
        <v>0</v>
      </c>
      <c r="AA313" s="47">
        <f>IFERROR(Table_Query_from_Mac10[[#This Row],[Incremental Cost]]/Table_Query_from_Mac10[[#This Row],[Incremental Sales]],0)</f>
        <v>0</v>
      </c>
      <c r="AB313" s="47">
        <f>IFERROR(Table_Query_from_Mac10[[#This Row],[TotalCostFuture]]/Table_Query_from_Mac10[[#This Row],[totalsalesFuture]],0)</f>
        <v>0.3775601975191325</v>
      </c>
      <c r="AN313" s="31">
        <v>4</v>
      </c>
      <c r="AO313">
        <f t="shared" si="8"/>
        <v>1</v>
      </c>
      <c r="AQ313" s="31">
        <v>108.63</v>
      </c>
      <c r="AR313">
        <f t="shared" si="9"/>
        <v>38.020000000000003</v>
      </c>
    </row>
    <row r="314" spans="1:44" x14ac:dyDescent="0.25">
      <c r="A314">
        <v>90032</v>
      </c>
      <c r="B314">
        <v>12</v>
      </c>
      <c r="C314" t="s">
        <v>55</v>
      </c>
      <c r="D314" t="s">
        <v>81</v>
      </c>
      <c r="E314">
        <v>1</v>
      </c>
      <c r="F314">
        <v>16.03</v>
      </c>
      <c r="G314">
        <v>44.98</v>
      </c>
      <c r="H314" s="1">
        <v>44838</v>
      </c>
      <c r="I314" s="20">
        <v>7</v>
      </c>
      <c r="J314" s="47">
        <f>Table_Query_from_Mac10[[#This Row],[unit_price]]-(Table_Query_from_Mac10[[#This Row],[unit_price]]*(Table_Query_from_Mac10[[#This Row],[discount_pct]]/100))</f>
        <v>41.831399999999995</v>
      </c>
      <c r="K314" s="47">
        <f>Table_Query_from_Mac10[[#This Row],[unit_cost]]</f>
        <v>16.03</v>
      </c>
      <c r="L314" s="47">
        <f>Table_Query_from_Mac10[[#This Row],[Live-cost]]*(1+Table_Query_from_Mac10[[#This Row],[CogsIncreasebyTYPE]])</f>
        <v>16.03</v>
      </c>
      <c r="M314" s="47">
        <f>Table_Query_from_Mac10[[#This Row],[Live-cost]]*Table_Query_from_Mac10[[#This Row],[qty_to_ship]]</f>
        <v>16.03</v>
      </c>
      <c r="N314" s="47">
        <f>IF(Table_Query_from_Mac10[[#This Row],[item_no]]="KDA",-Table_Query_from_Mac10[[#This Row],[unit_price]],Table_Query_from_Mac10[[#This Row],[Net Unit]]*Table_Query_from_Mac10[[#This Row],[qty_to_ship]])</f>
        <v>41.831399999999995</v>
      </c>
      <c r="O314" s="47">
        <f>SUMIFS(Summary!C:C,Summary!H:H,Table_Query_from_Mac10[[#This Row],[Juiceoc]])</f>
        <v>0</v>
      </c>
      <c r="P314" s="47">
        <f>SUMIFS(Summary!D:D,Summary!H:H,Table_Query_from_Mac10[[#This Row],[Juiceoc]])</f>
        <v>0</v>
      </c>
      <c r="Q314" s="47">
        <f>SUMIFS(Summary!E:E,Summary!H:H,Table_Query_from_Mac10[[#This Row],[Juiceoc]])</f>
        <v>0</v>
      </c>
      <c r="R314" s="47">
        <f>Table_Query_from_Mac10[[#This Row],[Net Unit]]*(1+Table_Query_from_Mac10[[#This Row],[PriceIncreasebyType]])</f>
        <v>41.831399999999995</v>
      </c>
      <c r="S314" s="47">
        <f>Table_Query_from_Mac10[[#This Row],[UnitPriceFuture]]*Table_Query_from_Mac10[[#This Row],[qtytoShipFuture]]</f>
        <v>41.831399999999995</v>
      </c>
      <c r="T314" s="47">
        <f>ROUND(Table_Query_from_Mac10[[#This Row],[qty_to_ship]]*(1+Table_Query_from_Mac10[[#This Row],[VolumeIncreasebyType]]),0)</f>
        <v>1</v>
      </c>
      <c r="U314" s="47">
        <f>Table_Query_from_Mac10[[#This Row],[qtytoShipFuture]]*Table_Query_from_Mac10[[#This Row],[Future-cost]]</f>
        <v>16.03</v>
      </c>
      <c r="V314" s="47">
        <f>Table_Query_from_Mac10[[#This Row],[qtytoShipFuture]]-Table_Query_from_Mac10[[#This Row],[qty_to_ship]]</f>
        <v>0</v>
      </c>
      <c r="W314" s="47">
        <f>Table_Query_from_Mac10[[#This Row],[UnitPriceFuture]]</f>
        <v>41.831399999999995</v>
      </c>
      <c r="X314" s="47">
        <f>Table_Query_from_Mac10[[#This Row],[Unit Increase]]*Table_Query_from_Mac10[[#This Row],[UnitPriceFuture]]</f>
        <v>0</v>
      </c>
      <c r="Y314" s="47">
        <f>Table_Query_from_Mac10[[#This Row],[Unit Increase]]*Table_Query_from_Mac10[[#This Row],[Future-cost]]</f>
        <v>0</v>
      </c>
      <c r="Z314" s="47">
        <f>-(Table_Query_from_Mac10[[#This Row],[Incremental Sales]]+((Table_Query_from_Mac10[[#This Row],[Incremental Sales]]*-(SUM(Summary!$S$8:$S$9)))))*Summary!$S$18</f>
        <v>0</v>
      </c>
      <c r="AA314" s="47">
        <f>IFERROR(Table_Query_from_Mac10[[#This Row],[Incremental Cost]]/Table_Query_from_Mac10[[#This Row],[Incremental Sales]],0)</f>
        <v>0</v>
      </c>
      <c r="AB314" s="47">
        <f>IFERROR(Table_Query_from_Mac10[[#This Row],[TotalCostFuture]]/Table_Query_from_Mac10[[#This Row],[totalsalesFuture]],0)</f>
        <v>0.3832049608667174</v>
      </c>
      <c r="AN314" s="30">
        <v>4</v>
      </c>
      <c r="AO314">
        <f t="shared" si="8"/>
        <v>1</v>
      </c>
      <c r="AQ314" s="30">
        <v>128.52000000000001</v>
      </c>
      <c r="AR314">
        <f t="shared" si="9"/>
        <v>44.98</v>
      </c>
    </row>
    <row r="315" spans="1:44" x14ac:dyDescent="0.25">
      <c r="A315">
        <v>90032</v>
      </c>
      <c r="B315">
        <v>13</v>
      </c>
      <c r="C315" t="s">
        <v>55</v>
      </c>
      <c r="D315" t="s">
        <v>81</v>
      </c>
      <c r="E315">
        <v>3</v>
      </c>
      <c r="F315">
        <v>4.68</v>
      </c>
      <c r="G315">
        <v>13.3</v>
      </c>
      <c r="H315" s="1">
        <v>44838</v>
      </c>
      <c r="I315" s="20">
        <v>0</v>
      </c>
      <c r="J315" s="47">
        <f>Table_Query_from_Mac10[[#This Row],[unit_price]]-(Table_Query_from_Mac10[[#This Row],[unit_price]]*(Table_Query_from_Mac10[[#This Row],[discount_pct]]/100))</f>
        <v>13.3</v>
      </c>
      <c r="K315" s="47">
        <f>Table_Query_from_Mac10[[#This Row],[unit_cost]]</f>
        <v>4.68</v>
      </c>
      <c r="L315" s="47">
        <f>Table_Query_from_Mac10[[#This Row],[Live-cost]]*(1+Table_Query_from_Mac10[[#This Row],[CogsIncreasebyTYPE]])</f>
        <v>4.68</v>
      </c>
      <c r="M315" s="47">
        <f>Table_Query_from_Mac10[[#This Row],[Live-cost]]*Table_Query_from_Mac10[[#This Row],[qty_to_ship]]</f>
        <v>14.04</v>
      </c>
      <c r="N315" s="47">
        <f>IF(Table_Query_from_Mac10[[#This Row],[item_no]]="KDA",-Table_Query_from_Mac10[[#This Row],[unit_price]],Table_Query_from_Mac10[[#This Row],[Net Unit]]*Table_Query_from_Mac10[[#This Row],[qty_to_ship]])</f>
        <v>39.900000000000006</v>
      </c>
      <c r="O315" s="47">
        <f>SUMIFS(Summary!C:C,Summary!H:H,Table_Query_from_Mac10[[#This Row],[Juiceoc]])</f>
        <v>0</v>
      </c>
      <c r="P315" s="47">
        <f>SUMIFS(Summary!D:D,Summary!H:H,Table_Query_from_Mac10[[#This Row],[Juiceoc]])</f>
        <v>0</v>
      </c>
      <c r="Q315" s="47">
        <f>SUMIFS(Summary!E:E,Summary!H:H,Table_Query_from_Mac10[[#This Row],[Juiceoc]])</f>
        <v>0</v>
      </c>
      <c r="R315" s="47">
        <f>Table_Query_from_Mac10[[#This Row],[Net Unit]]*(1+Table_Query_from_Mac10[[#This Row],[PriceIncreasebyType]])</f>
        <v>13.3</v>
      </c>
      <c r="S315" s="47">
        <f>Table_Query_from_Mac10[[#This Row],[UnitPriceFuture]]*Table_Query_from_Mac10[[#This Row],[qtytoShipFuture]]</f>
        <v>39.900000000000006</v>
      </c>
      <c r="T315" s="47">
        <f>ROUND(Table_Query_from_Mac10[[#This Row],[qty_to_ship]]*(1+Table_Query_from_Mac10[[#This Row],[VolumeIncreasebyType]]),0)</f>
        <v>3</v>
      </c>
      <c r="U315" s="47">
        <f>Table_Query_from_Mac10[[#This Row],[qtytoShipFuture]]*Table_Query_from_Mac10[[#This Row],[Future-cost]]</f>
        <v>14.04</v>
      </c>
      <c r="V315" s="47">
        <f>Table_Query_from_Mac10[[#This Row],[qtytoShipFuture]]-Table_Query_from_Mac10[[#This Row],[qty_to_ship]]</f>
        <v>0</v>
      </c>
      <c r="W315" s="47">
        <f>Table_Query_from_Mac10[[#This Row],[UnitPriceFuture]]</f>
        <v>13.3</v>
      </c>
      <c r="X315" s="47">
        <f>Table_Query_from_Mac10[[#This Row],[Unit Increase]]*Table_Query_from_Mac10[[#This Row],[UnitPriceFuture]]</f>
        <v>0</v>
      </c>
      <c r="Y315" s="47">
        <f>Table_Query_from_Mac10[[#This Row],[Unit Increase]]*Table_Query_from_Mac10[[#This Row],[Future-cost]]</f>
        <v>0</v>
      </c>
      <c r="Z315" s="47">
        <f>-(Table_Query_from_Mac10[[#This Row],[Incremental Sales]]+((Table_Query_from_Mac10[[#This Row],[Incremental Sales]]*-(SUM(Summary!$S$8:$S$9)))))*Summary!$S$18</f>
        <v>0</v>
      </c>
      <c r="AA315" s="47">
        <f>IFERROR(Table_Query_from_Mac10[[#This Row],[Incremental Cost]]/Table_Query_from_Mac10[[#This Row],[Incremental Sales]],0)</f>
        <v>0</v>
      </c>
      <c r="AB315" s="47">
        <f>IFERROR(Table_Query_from_Mac10[[#This Row],[TotalCostFuture]]/Table_Query_from_Mac10[[#This Row],[totalsalesFuture]],0)</f>
        <v>0.35187969924812024</v>
      </c>
      <c r="AN315" s="31">
        <v>12</v>
      </c>
      <c r="AO315">
        <f t="shared" si="8"/>
        <v>3</v>
      </c>
      <c r="AQ315" s="31">
        <v>38</v>
      </c>
      <c r="AR315">
        <f t="shared" si="9"/>
        <v>13.3</v>
      </c>
    </row>
    <row r="316" spans="1:44" x14ac:dyDescent="0.25">
      <c r="A316">
        <v>90033</v>
      </c>
      <c r="B316">
        <v>1</v>
      </c>
      <c r="C316" t="s">
        <v>55</v>
      </c>
      <c r="D316" t="s">
        <v>81</v>
      </c>
      <c r="E316">
        <v>7</v>
      </c>
      <c r="F316">
        <v>4.53</v>
      </c>
      <c r="G316">
        <v>10.86</v>
      </c>
      <c r="H316" s="1">
        <v>44837</v>
      </c>
      <c r="I316" s="20">
        <v>7</v>
      </c>
      <c r="J316" s="47">
        <f>Table_Query_from_Mac10[[#This Row],[unit_price]]-(Table_Query_from_Mac10[[#This Row],[unit_price]]*(Table_Query_from_Mac10[[#This Row],[discount_pct]]/100))</f>
        <v>10.0998</v>
      </c>
      <c r="K316" s="47">
        <f>Table_Query_from_Mac10[[#This Row],[unit_cost]]</f>
        <v>4.53</v>
      </c>
      <c r="L316" s="47">
        <f>Table_Query_from_Mac10[[#This Row],[Live-cost]]*(1+Table_Query_from_Mac10[[#This Row],[CogsIncreasebyTYPE]])</f>
        <v>4.53</v>
      </c>
      <c r="M316" s="47">
        <f>Table_Query_from_Mac10[[#This Row],[Live-cost]]*Table_Query_from_Mac10[[#This Row],[qty_to_ship]]</f>
        <v>31.71</v>
      </c>
      <c r="N316" s="47">
        <f>IF(Table_Query_from_Mac10[[#This Row],[item_no]]="KDA",-Table_Query_from_Mac10[[#This Row],[unit_price]],Table_Query_from_Mac10[[#This Row],[Net Unit]]*Table_Query_from_Mac10[[#This Row],[qty_to_ship]])</f>
        <v>70.698599999999999</v>
      </c>
      <c r="O316" s="47">
        <f>SUMIFS(Summary!C:C,Summary!H:H,Table_Query_from_Mac10[[#This Row],[Juiceoc]])</f>
        <v>0</v>
      </c>
      <c r="P316" s="47">
        <f>SUMIFS(Summary!D:D,Summary!H:H,Table_Query_from_Mac10[[#This Row],[Juiceoc]])</f>
        <v>0</v>
      </c>
      <c r="Q316" s="47">
        <f>SUMIFS(Summary!E:E,Summary!H:H,Table_Query_from_Mac10[[#This Row],[Juiceoc]])</f>
        <v>0</v>
      </c>
      <c r="R316" s="47">
        <f>Table_Query_from_Mac10[[#This Row],[Net Unit]]*(1+Table_Query_from_Mac10[[#This Row],[PriceIncreasebyType]])</f>
        <v>10.0998</v>
      </c>
      <c r="S316" s="47">
        <f>Table_Query_from_Mac10[[#This Row],[UnitPriceFuture]]*Table_Query_from_Mac10[[#This Row],[qtytoShipFuture]]</f>
        <v>70.698599999999999</v>
      </c>
      <c r="T316" s="47">
        <f>ROUND(Table_Query_from_Mac10[[#This Row],[qty_to_ship]]*(1+Table_Query_from_Mac10[[#This Row],[VolumeIncreasebyType]]),0)</f>
        <v>7</v>
      </c>
      <c r="U316" s="47">
        <f>Table_Query_from_Mac10[[#This Row],[qtytoShipFuture]]*Table_Query_from_Mac10[[#This Row],[Future-cost]]</f>
        <v>31.71</v>
      </c>
      <c r="V316" s="47">
        <f>Table_Query_from_Mac10[[#This Row],[qtytoShipFuture]]-Table_Query_from_Mac10[[#This Row],[qty_to_ship]]</f>
        <v>0</v>
      </c>
      <c r="W316" s="47">
        <f>Table_Query_from_Mac10[[#This Row],[UnitPriceFuture]]</f>
        <v>10.0998</v>
      </c>
      <c r="X316" s="47">
        <f>Table_Query_from_Mac10[[#This Row],[Unit Increase]]*Table_Query_from_Mac10[[#This Row],[UnitPriceFuture]]</f>
        <v>0</v>
      </c>
      <c r="Y316" s="47">
        <f>Table_Query_from_Mac10[[#This Row],[Unit Increase]]*Table_Query_from_Mac10[[#This Row],[Future-cost]]</f>
        <v>0</v>
      </c>
      <c r="Z316" s="47">
        <f>-(Table_Query_from_Mac10[[#This Row],[Incremental Sales]]+((Table_Query_from_Mac10[[#This Row],[Incremental Sales]]*-(SUM(Summary!$S$8:$S$9)))))*Summary!$S$18</f>
        <v>0</v>
      </c>
      <c r="AA316" s="47">
        <f>IFERROR(Table_Query_from_Mac10[[#This Row],[Incremental Cost]]/Table_Query_from_Mac10[[#This Row],[Incremental Sales]],0)</f>
        <v>0</v>
      </c>
      <c r="AB316" s="47">
        <f>IFERROR(Table_Query_from_Mac10[[#This Row],[TotalCostFuture]]/Table_Query_from_Mac10[[#This Row],[totalsalesFuture]],0)</f>
        <v>0.44852373314323057</v>
      </c>
      <c r="AN316" s="30">
        <v>25</v>
      </c>
      <c r="AO316">
        <f t="shared" si="8"/>
        <v>7</v>
      </c>
      <c r="AQ316" s="30">
        <v>31.03</v>
      </c>
      <c r="AR316">
        <f t="shared" si="9"/>
        <v>10.86</v>
      </c>
    </row>
    <row r="317" spans="1:44" x14ac:dyDescent="0.25">
      <c r="A317">
        <v>90034</v>
      </c>
      <c r="B317">
        <v>1</v>
      </c>
      <c r="C317" t="s">
        <v>86</v>
      </c>
      <c r="D317" t="s">
        <v>79</v>
      </c>
      <c r="E317">
        <v>9</v>
      </c>
      <c r="F317">
        <v>8.44</v>
      </c>
      <c r="G317">
        <v>20.170000000000002</v>
      </c>
      <c r="H317" s="1">
        <v>44846</v>
      </c>
      <c r="I317" s="20">
        <v>0</v>
      </c>
      <c r="J317" s="47">
        <f>Table_Query_from_Mac10[[#This Row],[unit_price]]-(Table_Query_from_Mac10[[#This Row],[unit_price]]*(Table_Query_from_Mac10[[#This Row],[discount_pct]]/100))</f>
        <v>20.170000000000002</v>
      </c>
      <c r="K317" s="47">
        <f>Table_Query_from_Mac10[[#This Row],[unit_cost]]</f>
        <v>8.44</v>
      </c>
      <c r="L317" s="47">
        <f>Table_Query_from_Mac10[[#This Row],[Live-cost]]*(1+Table_Query_from_Mac10[[#This Row],[CogsIncreasebyTYPE]])</f>
        <v>8.44</v>
      </c>
      <c r="M317" s="47">
        <f>Table_Query_from_Mac10[[#This Row],[Live-cost]]*Table_Query_from_Mac10[[#This Row],[qty_to_ship]]</f>
        <v>75.959999999999994</v>
      </c>
      <c r="N317" s="47">
        <f>IF(Table_Query_from_Mac10[[#This Row],[item_no]]="KDA",-Table_Query_from_Mac10[[#This Row],[unit_price]],Table_Query_from_Mac10[[#This Row],[Net Unit]]*Table_Query_from_Mac10[[#This Row],[qty_to_ship]])</f>
        <v>181.53000000000003</v>
      </c>
      <c r="O317" s="47">
        <f>SUMIFS(Summary!C:C,Summary!H:H,Table_Query_from_Mac10[[#This Row],[Juiceoc]])</f>
        <v>0</v>
      </c>
      <c r="P317" s="47">
        <f>SUMIFS(Summary!D:D,Summary!H:H,Table_Query_from_Mac10[[#This Row],[Juiceoc]])</f>
        <v>0</v>
      </c>
      <c r="Q317" s="47">
        <f>SUMIFS(Summary!E:E,Summary!H:H,Table_Query_from_Mac10[[#This Row],[Juiceoc]])</f>
        <v>0</v>
      </c>
      <c r="R317" s="47">
        <f>Table_Query_from_Mac10[[#This Row],[Net Unit]]*(1+Table_Query_from_Mac10[[#This Row],[PriceIncreasebyType]])</f>
        <v>20.170000000000002</v>
      </c>
      <c r="S317" s="47">
        <f>Table_Query_from_Mac10[[#This Row],[UnitPriceFuture]]*Table_Query_from_Mac10[[#This Row],[qtytoShipFuture]]</f>
        <v>181.53000000000003</v>
      </c>
      <c r="T317" s="47">
        <f>ROUND(Table_Query_from_Mac10[[#This Row],[qty_to_ship]]*(1+Table_Query_from_Mac10[[#This Row],[VolumeIncreasebyType]]),0)</f>
        <v>9</v>
      </c>
      <c r="U317" s="47">
        <f>Table_Query_from_Mac10[[#This Row],[qtytoShipFuture]]*Table_Query_from_Mac10[[#This Row],[Future-cost]]</f>
        <v>75.959999999999994</v>
      </c>
      <c r="V317" s="47">
        <f>Table_Query_from_Mac10[[#This Row],[qtytoShipFuture]]-Table_Query_from_Mac10[[#This Row],[qty_to_ship]]</f>
        <v>0</v>
      </c>
      <c r="W317" s="47">
        <f>Table_Query_from_Mac10[[#This Row],[UnitPriceFuture]]</f>
        <v>20.170000000000002</v>
      </c>
      <c r="X317" s="47">
        <f>Table_Query_from_Mac10[[#This Row],[Unit Increase]]*Table_Query_from_Mac10[[#This Row],[UnitPriceFuture]]</f>
        <v>0</v>
      </c>
      <c r="Y317" s="47">
        <f>Table_Query_from_Mac10[[#This Row],[Unit Increase]]*Table_Query_from_Mac10[[#This Row],[Future-cost]]</f>
        <v>0</v>
      </c>
      <c r="Z317" s="47">
        <f>-(Table_Query_from_Mac10[[#This Row],[Incremental Sales]]+((Table_Query_from_Mac10[[#This Row],[Incremental Sales]]*-(SUM(Summary!$S$8:$S$9)))))*Summary!$S$18</f>
        <v>0</v>
      </c>
      <c r="AA317" s="47">
        <f>IFERROR(Table_Query_from_Mac10[[#This Row],[Incremental Cost]]/Table_Query_from_Mac10[[#This Row],[Incremental Sales]],0)</f>
        <v>0</v>
      </c>
      <c r="AB317" s="47">
        <f>IFERROR(Table_Query_from_Mac10[[#This Row],[TotalCostFuture]]/Table_Query_from_Mac10[[#This Row],[totalsalesFuture]],0)</f>
        <v>0.4184432325235497</v>
      </c>
      <c r="AN317" s="31">
        <v>36</v>
      </c>
      <c r="AO317">
        <f t="shared" si="8"/>
        <v>9</v>
      </c>
      <c r="AQ317" s="31">
        <v>57.63</v>
      </c>
      <c r="AR317">
        <f t="shared" si="9"/>
        <v>20.170000000000002</v>
      </c>
    </row>
    <row r="318" spans="1:44" x14ac:dyDescent="0.25">
      <c r="A318">
        <v>90034</v>
      </c>
      <c r="B318">
        <v>2</v>
      </c>
      <c r="C318" t="s">
        <v>86</v>
      </c>
      <c r="D318" t="s">
        <v>79</v>
      </c>
      <c r="E318">
        <v>9</v>
      </c>
      <c r="F318">
        <v>9.82</v>
      </c>
      <c r="G318">
        <v>24.37</v>
      </c>
      <c r="H318" s="1">
        <v>44846</v>
      </c>
      <c r="I318" s="20">
        <v>0</v>
      </c>
      <c r="J318" s="47">
        <f>Table_Query_from_Mac10[[#This Row],[unit_price]]-(Table_Query_from_Mac10[[#This Row],[unit_price]]*(Table_Query_from_Mac10[[#This Row],[discount_pct]]/100))</f>
        <v>24.37</v>
      </c>
      <c r="K318" s="47">
        <f>Table_Query_from_Mac10[[#This Row],[unit_cost]]</f>
        <v>9.82</v>
      </c>
      <c r="L318" s="47">
        <f>Table_Query_from_Mac10[[#This Row],[Live-cost]]*(1+Table_Query_from_Mac10[[#This Row],[CogsIncreasebyTYPE]])</f>
        <v>9.82</v>
      </c>
      <c r="M318" s="47">
        <f>Table_Query_from_Mac10[[#This Row],[Live-cost]]*Table_Query_from_Mac10[[#This Row],[qty_to_ship]]</f>
        <v>88.38</v>
      </c>
      <c r="N318" s="47">
        <f>IF(Table_Query_from_Mac10[[#This Row],[item_no]]="KDA",-Table_Query_from_Mac10[[#This Row],[unit_price]],Table_Query_from_Mac10[[#This Row],[Net Unit]]*Table_Query_from_Mac10[[#This Row],[qty_to_ship]])</f>
        <v>219.33</v>
      </c>
      <c r="O318" s="47">
        <f>SUMIFS(Summary!C:C,Summary!H:H,Table_Query_from_Mac10[[#This Row],[Juiceoc]])</f>
        <v>0</v>
      </c>
      <c r="P318" s="47">
        <f>SUMIFS(Summary!D:D,Summary!H:H,Table_Query_from_Mac10[[#This Row],[Juiceoc]])</f>
        <v>0</v>
      </c>
      <c r="Q318" s="47">
        <f>SUMIFS(Summary!E:E,Summary!H:H,Table_Query_from_Mac10[[#This Row],[Juiceoc]])</f>
        <v>0</v>
      </c>
      <c r="R318" s="47">
        <f>Table_Query_from_Mac10[[#This Row],[Net Unit]]*(1+Table_Query_from_Mac10[[#This Row],[PriceIncreasebyType]])</f>
        <v>24.37</v>
      </c>
      <c r="S318" s="47">
        <f>Table_Query_from_Mac10[[#This Row],[UnitPriceFuture]]*Table_Query_from_Mac10[[#This Row],[qtytoShipFuture]]</f>
        <v>219.33</v>
      </c>
      <c r="T318" s="47">
        <f>ROUND(Table_Query_from_Mac10[[#This Row],[qty_to_ship]]*(1+Table_Query_from_Mac10[[#This Row],[VolumeIncreasebyType]]),0)</f>
        <v>9</v>
      </c>
      <c r="U318" s="47">
        <f>Table_Query_from_Mac10[[#This Row],[qtytoShipFuture]]*Table_Query_from_Mac10[[#This Row],[Future-cost]]</f>
        <v>88.38</v>
      </c>
      <c r="V318" s="47">
        <f>Table_Query_from_Mac10[[#This Row],[qtytoShipFuture]]-Table_Query_from_Mac10[[#This Row],[qty_to_ship]]</f>
        <v>0</v>
      </c>
      <c r="W318" s="47">
        <f>Table_Query_from_Mac10[[#This Row],[UnitPriceFuture]]</f>
        <v>24.37</v>
      </c>
      <c r="X318" s="47">
        <f>Table_Query_from_Mac10[[#This Row],[Unit Increase]]*Table_Query_from_Mac10[[#This Row],[UnitPriceFuture]]</f>
        <v>0</v>
      </c>
      <c r="Y318" s="47">
        <f>Table_Query_from_Mac10[[#This Row],[Unit Increase]]*Table_Query_from_Mac10[[#This Row],[Future-cost]]</f>
        <v>0</v>
      </c>
      <c r="Z318" s="47">
        <f>-(Table_Query_from_Mac10[[#This Row],[Incremental Sales]]+((Table_Query_from_Mac10[[#This Row],[Incremental Sales]]*-(SUM(Summary!$S$8:$S$9)))))*Summary!$S$18</f>
        <v>0</v>
      </c>
      <c r="AA318" s="47">
        <f>IFERROR(Table_Query_from_Mac10[[#This Row],[Incremental Cost]]/Table_Query_from_Mac10[[#This Row],[Incremental Sales]],0)</f>
        <v>0</v>
      </c>
      <c r="AB318" s="47">
        <f>IFERROR(Table_Query_from_Mac10[[#This Row],[TotalCostFuture]]/Table_Query_from_Mac10[[#This Row],[totalsalesFuture]],0)</f>
        <v>0.40295445219532205</v>
      </c>
      <c r="AN318" s="30">
        <v>36</v>
      </c>
      <c r="AO318">
        <f t="shared" si="8"/>
        <v>9</v>
      </c>
      <c r="AQ318" s="30">
        <v>69.64</v>
      </c>
      <c r="AR318">
        <f t="shared" si="9"/>
        <v>24.37</v>
      </c>
    </row>
    <row r="319" spans="1:44" x14ac:dyDescent="0.25">
      <c r="A319">
        <v>90034</v>
      </c>
      <c r="B319">
        <v>3</v>
      </c>
      <c r="C319" t="s">
        <v>86</v>
      </c>
      <c r="D319" t="s">
        <v>79</v>
      </c>
      <c r="E319">
        <v>6</v>
      </c>
      <c r="F319">
        <v>11.58</v>
      </c>
      <c r="G319">
        <v>28.07</v>
      </c>
      <c r="H319" s="1">
        <v>44846</v>
      </c>
      <c r="I319" s="20">
        <v>0</v>
      </c>
      <c r="J319" s="47">
        <f>Table_Query_from_Mac10[[#This Row],[unit_price]]-(Table_Query_from_Mac10[[#This Row],[unit_price]]*(Table_Query_from_Mac10[[#This Row],[discount_pct]]/100))</f>
        <v>28.07</v>
      </c>
      <c r="K319" s="47">
        <f>Table_Query_from_Mac10[[#This Row],[unit_cost]]</f>
        <v>11.58</v>
      </c>
      <c r="L319" s="47">
        <f>Table_Query_from_Mac10[[#This Row],[Live-cost]]*(1+Table_Query_from_Mac10[[#This Row],[CogsIncreasebyTYPE]])</f>
        <v>11.58</v>
      </c>
      <c r="M319" s="47">
        <f>Table_Query_from_Mac10[[#This Row],[Live-cost]]*Table_Query_from_Mac10[[#This Row],[qty_to_ship]]</f>
        <v>69.48</v>
      </c>
      <c r="N319" s="47">
        <f>IF(Table_Query_from_Mac10[[#This Row],[item_no]]="KDA",-Table_Query_from_Mac10[[#This Row],[unit_price]],Table_Query_from_Mac10[[#This Row],[Net Unit]]*Table_Query_from_Mac10[[#This Row],[qty_to_ship]])</f>
        <v>168.42000000000002</v>
      </c>
      <c r="O319" s="47">
        <f>SUMIFS(Summary!C:C,Summary!H:H,Table_Query_from_Mac10[[#This Row],[Juiceoc]])</f>
        <v>0</v>
      </c>
      <c r="P319" s="47">
        <f>SUMIFS(Summary!D:D,Summary!H:H,Table_Query_from_Mac10[[#This Row],[Juiceoc]])</f>
        <v>0</v>
      </c>
      <c r="Q319" s="47">
        <f>SUMIFS(Summary!E:E,Summary!H:H,Table_Query_from_Mac10[[#This Row],[Juiceoc]])</f>
        <v>0</v>
      </c>
      <c r="R319" s="47">
        <f>Table_Query_from_Mac10[[#This Row],[Net Unit]]*(1+Table_Query_from_Mac10[[#This Row],[PriceIncreasebyType]])</f>
        <v>28.07</v>
      </c>
      <c r="S319" s="47">
        <f>Table_Query_from_Mac10[[#This Row],[UnitPriceFuture]]*Table_Query_from_Mac10[[#This Row],[qtytoShipFuture]]</f>
        <v>168.42000000000002</v>
      </c>
      <c r="T319" s="47">
        <f>ROUND(Table_Query_from_Mac10[[#This Row],[qty_to_ship]]*(1+Table_Query_from_Mac10[[#This Row],[VolumeIncreasebyType]]),0)</f>
        <v>6</v>
      </c>
      <c r="U319" s="47">
        <f>Table_Query_from_Mac10[[#This Row],[qtytoShipFuture]]*Table_Query_from_Mac10[[#This Row],[Future-cost]]</f>
        <v>69.48</v>
      </c>
      <c r="V319" s="47">
        <f>Table_Query_from_Mac10[[#This Row],[qtytoShipFuture]]-Table_Query_from_Mac10[[#This Row],[qty_to_ship]]</f>
        <v>0</v>
      </c>
      <c r="W319" s="47">
        <f>Table_Query_from_Mac10[[#This Row],[UnitPriceFuture]]</f>
        <v>28.07</v>
      </c>
      <c r="X319" s="47">
        <f>Table_Query_from_Mac10[[#This Row],[Unit Increase]]*Table_Query_from_Mac10[[#This Row],[UnitPriceFuture]]</f>
        <v>0</v>
      </c>
      <c r="Y319" s="47">
        <f>Table_Query_from_Mac10[[#This Row],[Unit Increase]]*Table_Query_from_Mac10[[#This Row],[Future-cost]]</f>
        <v>0</v>
      </c>
      <c r="Z319" s="47">
        <f>-(Table_Query_from_Mac10[[#This Row],[Incremental Sales]]+((Table_Query_from_Mac10[[#This Row],[Incremental Sales]]*-(SUM(Summary!$S$8:$S$9)))))*Summary!$S$18</f>
        <v>0</v>
      </c>
      <c r="AA319" s="47">
        <f>IFERROR(Table_Query_from_Mac10[[#This Row],[Incremental Cost]]/Table_Query_from_Mac10[[#This Row],[Incremental Sales]],0)</f>
        <v>0</v>
      </c>
      <c r="AB319" s="47">
        <f>IFERROR(Table_Query_from_Mac10[[#This Row],[TotalCostFuture]]/Table_Query_from_Mac10[[#This Row],[totalsalesFuture]],0)</f>
        <v>0.41254007837548984</v>
      </c>
      <c r="AN319" s="31">
        <v>24</v>
      </c>
      <c r="AO319">
        <f t="shared" si="8"/>
        <v>6</v>
      </c>
      <c r="AQ319" s="31">
        <v>80.19</v>
      </c>
      <c r="AR319">
        <f t="shared" si="9"/>
        <v>28.07</v>
      </c>
    </row>
    <row r="320" spans="1:44" x14ac:dyDescent="0.25">
      <c r="A320">
        <v>90034</v>
      </c>
      <c r="B320">
        <v>4</v>
      </c>
      <c r="C320" t="s">
        <v>86</v>
      </c>
      <c r="D320" t="s">
        <v>79</v>
      </c>
      <c r="E320">
        <v>4</v>
      </c>
      <c r="F320">
        <v>13.23</v>
      </c>
      <c r="G320">
        <v>32.65</v>
      </c>
      <c r="H320" s="1">
        <v>44846</v>
      </c>
      <c r="I320" s="20">
        <v>0</v>
      </c>
      <c r="J320" s="47">
        <f>Table_Query_from_Mac10[[#This Row],[unit_price]]-(Table_Query_from_Mac10[[#This Row],[unit_price]]*(Table_Query_from_Mac10[[#This Row],[discount_pct]]/100))</f>
        <v>32.65</v>
      </c>
      <c r="K320" s="47">
        <f>Table_Query_from_Mac10[[#This Row],[unit_cost]]</f>
        <v>13.23</v>
      </c>
      <c r="L320" s="47">
        <f>Table_Query_from_Mac10[[#This Row],[Live-cost]]*(1+Table_Query_from_Mac10[[#This Row],[CogsIncreasebyTYPE]])</f>
        <v>13.23</v>
      </c>
      <c r="M320" s="47">
        <f>Table_Query_from_Mac10[[#This Row],[Live-cost]]*Table_Query_from_Mac10[[#This Row],[qty_to_ship]]</f>
        <v>52.92</v>
      </c>
      <c r="N320" s="47">
        <f>IF(Table_Query_from_Mac10[[#This Row],[item_no]]="KDA",-Table_Query_from_Mac10[[#This Row],[unit_price]],Table_Query_from_Mac10[[#This Row],[Net Unit]]*Table_Query_from_Mac10[[#This Row],[qty_to_ship]])</f>
        <v>130.6</v>
      </c>
      <c r="O320" s="47">
        <f>SUMIFS(Summary!C:C,Summary!H:H,Table_Query_from_Mac10[[#This Row],[Juiceoc]])</f>
        <v>0</v>
      </c>
      <c r="P320" s="47">
        <f>SUMIFS(Summary!D:D,Summary!H:H,Table_Query_from_Mac10[[#This Row],[Juiceoc]])</f>
        <v>0</v>
      </c>
      <c r="Q320" s="47">
        <f>SUMIFS(Summary!E:E,Summary!H:H,Table_Query_from_Mac10[[#This Row],[Juiceoc]])</f>
        <v>0</v>
      </c>
      <c r="R320" s="47">
        <f>Table_Query_from_Mac10[[#This Row],[Net Unit]]*(1+Table_Query_from_Mac10[[#This Row],[PriceIncreasebyType]])</f>
        <v>32.65</v>
      </c>
      <c r="S320" s="47">
        <f>Table_Query_from_Mac10[[#This Row],[UnitPriceFuture]]*Table_Query_from_Mac10[[#This Row],[qtytoShipFuture]]</f>
        <v>130.6</v>
      </c>
      <c r="T320" s="47">
        <f>ROUND(Table_Query_from_Mac10[[#This Row],[qty_to_ship]]*(1+Table_Query_from_Mac10[[#This Row],[VolumeIncreasebyType]]),0)</f>
        <v>4</v>
      </c>
      <c r="U320" s="47">
        <f>Table_Query_from_Mac10[[#This Row],[qtytoShipFuture]]*Table_Query_from_Mac10[[#This Row],[Future-cost]]</f>
        <v>52.92</v>
      </c>
      <c r="V320" s="47">
        <f>Table_Query_from_Mac10[[#This Row],[qtytoShipFuture]]-Table_Query_from_Mac10[[#This Row],[qty_to_ship]]</f>
        <v>0</v>
      </c>
      <c r="W320" s="47">
        <f>Table_Query_from_Mac10[[#This Row],[UnitPriceFuture]]</f>
        <v>32.65</v>
      </c>
      <c r="X320" s="47">
        <f>Table_Query_from_Mac10[[#This Row],[Unit Increase]]*Table_Query_from_Mac10[[#This Row],[UnitPriceFuture]]</f>
        <v>0</v>
      </c>
      <c r="Y320" s="47">
        <f>Table_Query_from_Mac10[[#This Row],[Unit Increase]]*Table_Query_from_Mac10[[#This Row],[Future-cost]]</f>
        <v>0</v>
      </c>
      <c r="Z320" s="47">
        <f>-(Table_Query_from_Mac10[[#This Row],[Incremental Sales]]+((Table_Query_from_Mac10[[#This Row],[Incremental Sales]]*-(SUM(Summary!$S$8:$S$9)))))*Summary!$S$18</f>
        <v>0</v>
      </c>
      <c r="AA320" s="47">
        <f>IFERROR(Table_Query_from_Mac10[[#This Row],[Incremental Cost]]/Table_Query_from_Mac10[[#This Row],[Incremental Sales]],0)</f>
        <v>0</v>
      </c>
      <c r="AB320" s="47">
        <f>IFERROR(Table_Query_from_Mac10[[#This Row],[TotalCostFuture]]/Table_Query_from_Mac10[[#This Row],[totalsalesFuture]],0)</f>
        <v>0.40520673813169988</v>
      </c>
      <c r="AN320" s="30">
        <v>16</v>
      </c>
      <c r="AO320">
        <f t="shared" si="8"/>
        <v>4</v>
      </c>
      <c r="AQ320" s="30">
        <v>93.29</v>
      </c>
      <c r="AR320">
        <f t="shared" si="9"/>
        <v>32.65</v>
      </c>
    </row>
    <row r="321" spans="1:44" x14ac:dyDescent="0.25">
      <c r="A321">
        <v>90034</v>
      </c>
      <c r="B321">
        <v>5</v>
      </c>
      <c r="C321" t="s">
        <v>86</v>
      </c>
      <c r="D321" t="s">
        <v>79</v>
      </c>
      <c r="E321">
        <v>19</v>
      </c>
      <c r="F321">
        <v>4.97</v>
      </c>
      <c r="G321">
        <v>11.5</v>
      </c>
      <c r="H321" s="1">
        <v>44846</v>
      </c>
      <c r="I321" s="20">
        <v>0</v>
      </c>
      <c r="J321" s="47">
        <f>Table_Query_from_Mac10[[#This Row],[unit_price]]-(Table_Query_from_Mac10[[#This Row],[unit_price]]*(Table_Query_from_Mac10[[#This Row],[discount_pct]]/100))</f>
        <v>11.5</v>
      </c>
      <c r="K321" s="47">
        <f>Table_Query_from_Mac10[[#This Row],[unit_cost]]</f>
        <v>4.97</v>
      </c>
      <c r="L321" s="47">
        <f>Table_Query_from_Mac10[[#This Row],[Live-cost]]*(1+Table_Query_from_Mac10[[#This Row],[CogsIncreasebyTYPE]])</f>
        <v>4.97</v>
      </c>
      <c r="M321" s="47">
        <f>Table_Query_from_Mac10[[#This Row],[Live-cost]]*Table_Query_from_Mac10[[#This Row],[qty_to_ship]]</f>
        <v>94.429999999999993</v>
      </c>
      <c r="N321" s="47">
        <f>IF(Table_Query_from_Mac10[[#This Row],[item_no]]="KDA",-Table_Query_from_Mac10[[#This Row],[unit_price]],Table_Query_from_Mac10[[#This Row],[Net Unit]]*Table_Query_from_Mac10[[#This Row],[qty_to_ship]])</f>
        <v>218.5</v>
      </c>
      <c r="O321" s="47">
        <f>SUMIFS(Summary!C:C,Summary!H:H,Table_Query_from_Mac10[[#This Row],[Juiceoc]])</f>
        <v>0</v>
      </c>
      <c r="P321" s="47">
        <f>SUMIFS(Summary!D:D,Summary!H:H,Table_Query_from_Mac10[[#This Row],[Juiceoc]])</f>
        <v>0</v>
      </c>
      <c r="Q321" s="47">
        <f>SUMIFS(Summary!E:E,Summary!H:H,Table_Query_from_Mac10[[#This Row],[Juiceoc]])</f>
        <v>0</v>
      </c>
      <c r="R321" s="47">
        <f>Table_Query_from_Mac10[[#This Row],[Net Unit]]*(1+Table_Query_from_Mac10[[#This Row],[PriceIncreasebyType]])</f>
        <v>11.5</v>
      </c>
      <c r="S321" s="47">
        <f>Table_Query_from_Mac10[[#This Row],[UnitPriceFuture]]*Table_Query_from_Mac10[[#This Row],[qtytoShipFuture]]</f>
        <v>218.5</v>
      </c>
      <c r="T321" s="47">
        <f>ROUND(Table_Query_from_Mac10[[#This Row],[qty_to_ship]]*(1+Table_Query_from_Mac10[[#This Row],[VolumeIncreasebyType]]),0)</f>
        <v>19</v>
      </c>
      <c r="U321" s="47">
        <f>Table_Query_from_Mac10[[#This Row],[qtytoShipFuture]]*Table_Query_from_Mac10[[#This Row],[Future-cost]]</f>
        <v>94.429999999999993</v>
      </c>
      <c r="V321" s="47">
        <f>Table_Query_from_Mac10[[#This Row],[qtytoShipFuture]]-Table_Query_from_Mac10[[#This Row],[qty_to_ship]]</f>
        <v>0</v>
      </c>
      <c r="W321" s="47">
        <f>Table_Query_from_Mac10[[#This Row],[UnitPriceFuture]]</f>
        <v>11.5</v>
      </c>
      <c r="X321" s="47">
        <f>Table_Query_from_Mac10[[#This Row],[Unit Increase]]*Table_Query_from_Mac10[[#This Row],[UnitPriceFuture]]</f>
        <v>0</v>
      </c>
      <c r="Y321" s="47">
        <f>Table_Query_from_Mac10[[#This Row],[Unit Increase]]*Table_Query_from_Mac10[[#This Row],[Future-cost]]</f>
        <v>0</v>
      </c>
      <c r="Z321" s="47">
        <f>-(Table_Query_from_Mac10[[#This Row],[Incremental Sales]]+((Table_Query_from_Mac10[[#This Row],[Incremental Sales]]*-(SUM(Summary!$S$8:$S$9)))))*Summary!$S$18</f>
        <v>0</v>
      </c>
      <c r="AA321" s="47">
        <f>IFERROR(Table_Query_from_Mac10[[#This Row],[Incremental Cost]]/Table_Query_from_Mac10[[#This Row],[Incremental Sales]],0)</f>
        <v>0</v>
      </c>
      <c r="AB321" s="47">
        <f>IFERROR(Table_Query_from_Mac10[[#This Row],[TotalCostFuture]]/Table_Query_from_Mac10[[#This Row],[totalsalesFuture]],0)</f>
        <v>0.43217391304347824</v>
      </c>
      <c r="AN321" s="31">
        <v>75</v>
      </c>
      <c r="AO321">
        <f t="shared" si="8"/>
        <v>19</v>
      </c>
      <c r="AQ321" s="31">
        <v>32.86</v>
      </c>
      <c r="AR321">
        <f t="shared" si="9"/>
        <v>11.5</v>
      </c>
    </row>
    <row r="322" spans="1:44" x14ac:dyDescent="0.25">
      <c r="A322">
        <v>90034</v>
      </c>
      <c r="B322">
        <v>6</v>
      </c>
      <c r="C322" t="s">
        <v>86</v>
      </c>
      <c r="D322" t="s">
        <v>79</v>
      </c>
      <c r="E322">
        <v>25</v>
      </c>
      <c r="F322">
        <v>5.56</v>
      </c>
      <c r="G322">
        <v>12.46</v>
      </c>
      <c r="H322" s="1">
        <v>44846</v>
      </c>
      <c r="I322" s="20">
        <v>0</v>
      </c>
      <c r="J322" s="47">
        <f>Table_Query_from_Mac10[[#This Row],[unit_price]]-(Table_Query_from_Mac10[[#This Row],[unit_price]]*(Table_Query_from_Mac10[[#This Row],[discount_pct]]/100))</f>
        <v>12.46</v>
      </c>
      <c r="K322" s="47">
        <f>Table_Query_from_Mac10[[#This Row],[unit_cost]]</f>
        <v>5.56</v>
      </c>
      <c r="L322" s="47">
        <f>Table_Query_from_Mac10[[#This Row],[Live-cost]]*(1+Table_Query_from_Mac10[[#This Row],[CogsIncreasebyTYPE]])</f>
        <v>5.56</v>
      </c>
      <c r="M322" s="47">
        <f>Table_Query_from_Mac10[[#This Row],[Live-cost]]*Table_Query_from_Mac10[[#This Row],[qty_to_ship]]</f>
        <v>139</v>
      </c>
      <c r="N322" s="47">
        <f>IF(Table_Query_from_Mac10[[#This Row],[item_no]]="KDA",-Table_Query_from_Mac10[[#This Row],[unit_price]],Table_Query_from_Mac10[[#This Row],[Net Unit]]*Table_Query_from_Mac10[[#This Row],[qty_to_ship]])</f>
        <v>311.5</v>
      </c>
      <c r="O322" s="47">
        <f>SUMIFS(Summary!C:C,Summary!H:H,Table_Query_from_Mac10[[#This Row],[Juiceoc]])</f>
        <v>0</v>
      </c>
      <c r="P322" s="47">
        <f>SUMIFS(Summary!D:D,Summary!H:H,Table_Query_from_Mac10[[#This Row],[Juiceoc]])</f>
        <v>0</v>
      </c>
      <c r="Q322" s="47">
        <f>SUMIFS(Summary!E:E,Summary!H:H,Table_Query_from_Mac10[[#This Row],[Juiceoc]])</f>
        <v>0</v>
      </c>
      <c r="R322" s="47">
        <f>Table_Query_from_Mac10[[#This Row],[Net Unit]]*(1+Table_Query_from_Mac10[[#This Row],[PriceIncreasebyType]])</f>
        <v>12.46</v>
      </c>
      <c r="S322" s="47">
        <f>Table_Query_from_Mac10[[#This Row],[UnitPriceFuture]]*Table_Query_from_Mac10[[#This Row],[qtytoShipFuture]]</f>
        <v>311.5</v>
      </c>
      <c r="T322" s="47">
        <f>ROUND(Table_Query_from_Mac10[[#This Row],[qty_to_ship]]*(1+Table_Query_from_Mac10[[#This Row],[VolumeIncreasebyType]]),0)</f>
        <v>25</v>
      </c>
      <c r="U322" s="47">
        <f>Table_Query_from_Mac10[[#This Row],[qtytoShipFuture]]*Table_Query_from_Mac10[[#This Row],[Future-cost]]</f>
        <v>139</v>
      </c>
      <c r="V322" s="47">
        <f>Table_Query_from_Mac10[[#This Row],[qtytoShipFuture]]-Table_Query_from_Mac10[[#This Row],[qty_to_ship]]</f>
        <v>0</v>
      </c>
      <c r="W322" s="47">
        <f>Table_Query_from_Mac10[[#This Row],[UnitPriceFuture]]</f>
        <v>12.46</v>
      </c>
      <c r="X322" s="47">
        <f>Table_Query_from_Mac10[[#This Row],[Unit Increase]]*Table_Query_from_Mac10[[#This Row],[UnitPriceFuture]]</f>
        <v>0</v>
      </c>
      <c r="Y322" s="47">
        <f>Table_Query_from_Mac10[[#This Row],[Unit Increase]]*Table_Query_from_Mac10[[#This Row],[Future-cost]]</f>
        <v>0</v>
      </c>
      <c r="Z322" s="47">
        <f>-(Table_Query_from_Mac10[[#This Row],[Incremental Sales]]+((Table_Query_from_Mac10[[#This Row],[Incremental Sales]]*-(SUM(Summary!$S$8:$S$9)))))*Summary!$S$18</f>
        <v>0</v>
      </c>
      <c r="AA322" s="47">
        <f>IFERROR(Table_Query_from_Mac10[[#This Row],[Incremental Cost]]/Table_Query_from_Mac10[[#This Row],[Incremental Sales]],0)</f>
        <v>0</v>
      </c>
      <c r="AB322" s="47">
        <f>IFERROR(Table_Query_from_Mac10[[#This Row],[TotalCostFuture]]/Table_Query_from_Mac10[[#This Row],[totalsalesFuture]],0)</f>
        <v>0.4462279293739968</v>
      </c>
      <c r="AN322" s="30">
        <v>100</v>
      </c>
      <c r="AO322">
        <f t="shared" si="8"/>
        <v>25</v>
      </c>
      <c r="AQ322" s="30">
        <v>35.6</v>
      </c>
      <c r="AR322">
        <f t="shared" si="9"/>
        <v>12.46</v>
      </c>
    </row>
    <row r="323" spans="1:44" x14ac:dyDescent="0.25">
      <c r="A323">
        <v>90034</v>
      </c>
      <c r="B323">
        <v>7</v>
      </c>
      <c r="C323" t="s">
        <v>86</v>
      </c>
      <c r="D323" t="s">
        <v>79</v>
      </c>
      <c r="E323">
        <v>20</v>
      </c>
      <c r="F323">
        <v>5.99</v>
      </c>
      <c r="G323">
        <v>13.05</v>
      </c>
      <c r="H323" s="1">
        <v>44846</v>
      </c>
      <c r="I323" s="20">
        <v>0</v>
      </c>
      <c r="J323" s="47">
        <f>Table_Query_from_Mac10[[#This Row],[unit_price]]-(Table_Query_from_Mac10[[#This Row],[unit_price]]*(Table_Query_from_Mac10[[#This Row],[discount_pct]]/100))</f>
        <v>13.05</v>
      </c>
      <c r="K323" s="47">
        <f>Table_Query_from_Mac10[[#This Row],[unit_cost]]</f>
        <v>5.99</v>
      </c>
      <c r="L323" s="47">
        <f>Table_Query_from_Mac10[[#This Row],[Live-cost]]*(1+Table_Query_from_Mac10[[#This Row],[CogsIncreasebyTYPE]])</f>
        <v>5.99</v>
      </c>
      <c r="M323" s="47">
        <f>Table_Query_from_Mac10[[#This Row],[Live-cost]]*Table_Query_from_Mac10[[#This Row],[qty_to_ship]]</f>
        <v>119.80000000000001</v>
      </c>
      <c r="N323" s="47">
        <f>IF(Table_Query_from_Mac10[[#This Row],[item_no]]="KDA",-Table_Query_from_Mac10[[#This Row],[unit_price]],Table_Query_from_Mac10[[#This Row],[Net Unit]]*Table_Query_from_Mac10[[#This Row],[qty_to_ship]])</f>
        <v>261</v>
      </c>
      <c r="O323" s="47">
        <f>SUMIFS(Summary!C:C,Summary!H:H,Table_Query_from_Mac10[[#This Row],[Juiceoc]])</f>
        <v>0</v>
      </c>
      <c r="P323" s="47">
        <f>SUMIFS(Summary!D:D,Summary!H:H,Table_Query_from_Mac10[[#This Row],[Juiceoc]])</f>
        <v>0</v>
      </c>
      <c r="Q323" s="47">
        <f>SUMIFS(Summary!E:E,Summary!H:H,Table_Query_from_Mac10[[#This Row],[Juiceoc]])</f>
        <v>0</v>
      </c>
      <c r="R323" s="47">
        <f>Table_Query_from_Mac10[[#This Row],[Net Unit]]*(1+Table_Query_from_Mac10[[#This Row],[PriceIncreasebyType]])</f>
        <v>13.05</v>
      </c>
      <c r="S323" s="47">
        <f>Table_Query_from_Mac10[[#This Row],[UnitPriceFuture]]*Table_Query_from_Mac10[[#This Row],[qtytoShipFuture]]</f>
        <v>261</v>
      </c>
      <c r="T323" s="47">
        <f>ROUND(Table_Query_from_Mac10[[#This Row],[qty_to_ship]]*(1+Table_Query_from_Mac10[[#This Row],[VolumeIncreasebyType]]),0)</f>
        <v>20</v>
      </c>
      <c r="U323" s="47">
        <f>Table_Query_from_Mac10[[#This Row],[qtytoShipFuture]]*Table_Query_from_Mac10[[#This Row],[Future-cost]]</f>
        <v>119.80000000000001</v>
      </c>
      <c r="V323" s="47">
        <f>Table_Query_from_Mac10[[#This Row],[qtytoShipFuture]]-Table_Query_from_Mac10[[#This Row],[qty_to_ship]]</f>
        <v>0</v>
      </c>
      <c r="W323" s="47">
        <f>Table_Query_from_Mac10[[#This Row],[UnitPriceFuture]]</f>
        <v>13.05</v>
      </c>
      <c r="X323" s="47">
        <f>Table_Query_from_Mac10[[#This Row],[Unit Increase]]*Table_Query_from_Mac10[[#This Row],[UnitPriceFuture]]</f>
        <v>0</v>
      </c>
      <c r="Y323" s="47">
        <f>Table_Query_from_Mac10[[#This Row],[Unit Increase]]*Table_Query_from_Mac10[[#This Row],[Future-cost]]</f>
        <v>0</v>
      </c>
      <c r="Z323" s="47">
        <f>-(Table_Query_from_Mac10[[#This Row],[Incremental Sales]]+((Table_Query_from_Mac10[[#This Row],[Incremental Sales]]*-(SUM(Summary!$S$8:$S$9)))))*Summary!$S$18</f>
        <v>0</v>
      </c>
      <c r="AA323" s="47">
        <f>IFERROR(Table_Query_from_Mac10[[#This Row],[Incremental Cost]]/Table_Query_from_Mac10[[#This Row],[Incremental Sales]],0)</f>
        <v>0</v>
      </c>
      <c r="AB323" s="47">
        <f>IFERROR(Table_Query_from_Mac10[[#This Row],[TotalCostFuture]]/Table_Query_from_Mac10[[#This Row],[totalsalesFuture]],0)</f>
        <v>0.45900383141762457</v>
      </c>
      <c r="AN323" s="31">
        <v>80</v>
      </c>
      <c r="AO323">
        <f t="shared" ref="AO323:AO386" si="10">CEILING(AN323/4,1)</f>
        <v>20</v>
      </c>
      <c r="AQ323" s="31">
        <v>37.28</v>
      </c>
      <c r="AR323">
        <f t="shared" ref="AR323:AR386" si="11">ROUND(AQ323/5*1.75,2)</f>
        <v>13.05</v>
      </c>
    </row>
    <row r="324" spans="1:44" x14ac:dyDescent="0.25">
      <c r="A324">
        <v>90034</v>
      </c>
      <c r="B324">
        <v>8</v>
      </c>
      <c r="C324" t="s">
        <v>86</v>
      </c>
      <c r="D324" t="s">
        <v>79</v>
      </c>
      <c r="E324">
        <v>16</v>
      </c>
      <c r="F324">
        <v>6.64</v>
      </c>
      <c r="G324">
        <v>14.64</v>
      </c>
      <c r="H324" s="1">
        <v>44846</v>
      </c>
      <c r="I324" s="20">
        <v>0</v>
      </c>
      <c r="J324" s="47">
        <f>Table_Query_from_Mac10[[#This Row],[unit_price]]-(Table_Query_from_Mac10[[#This Row],[unit_price]]*(Table_Query_from_Mac10[[#This Row],[discount_pct]]/100))</f>
        <v>14.64</v>
      </c>
      <c r="K324" s="47">
        <f>Table_Query_from_Mac10[[#This Row],[unit_cost]]</f>
        <v>6.64</v>
      </c>
      <c r="L324" s="47">
        <f>Table_Query_from_Mac10[[#This Row],[Live-cost]]*(1+Table_Query_from_Mac10[[#This Row],[CogsIncreasebyTYPE]])</f>
        <v>6.64</v>
      </c>
      <c r="M324" s="47">
        <f>Table_Query_from_Mac10[[#This Row],[Live-cost]]*Table_Query_from_Mac10[[#This Row],[qty_to_ship]]</f>
        <v>106.24</v>
      </c>
      <c r="N324" s="47">
        <f>IF(Table_Query_from_Mac10[[#This Row],[item_no]]="KDA",-Table_Query_from_Mac10[[#This Row],[unit_price]],Table_Query_from_Mac10[[#This Row],[Net Unit]]*Table_Query_from_Mac10[[#This Row],[qty_to_ship]])</f>
        <v>234.24</v>
      </c>
      <c r="O324" s="47">
        <f>SUMIFS(Summary!C:C,Summary!H:H,Table_Query_from_Mac10[[#This Row],[Juiceoc]])</f>
        <v>0</v>
      </c>
      <c r="P324" s="47">
        <f>SUMIFS(Summary!D:D,Summary!H:H,Table_Query_from_Mac10[[#This Row],[Juiceoc]])</f>
        <v>0</v>
      </c>
      <c r="Q324" s="47">
        <f>SUMIFS(Summary!E:E,Summary!H:H,Table_Query_from_Mac10[[#This Row],[Juiceoc]])</f>
        <v>0</v>
      </c>
      <c r="R324" s="47">
        <f>Table_Query_from_Mac10[[#This Row],[Net Unit]]*(1+Table_Query_from_Mac10[[#This Row],[PriceIncreasebyType]])</f>
        <v>14.64</v>
      </c>
      <c r="S324" s="47">
        <f>Table_Query_from_Mac10[[#This Row],[UnitPriceFuture]]*Table_Query_from_Mac10[[#This Row],[qtytoShipFuture]]</f>
        <v>234.24</v>
      </c>
      <c r="T324" s="47">
        <f>ROUND(Table_Query_from_Mac10[[#This Row],[qty_to_ship]]*(1+Table_Query_from_Mac10[[#This Row],[VolumeIncreasebyType]]),0)</f>
        <v>16</v>
      </c>
      <c r="U324" s="47">
        <f>Table_Query_from_Mac10[[#This Row],[qtytoShipFuture]]*Table_Query_from_Mac10[[#This Row],[Future-cost]]</f>
        <v>106.24</v>
      </c>
      <c r="V324" s="47">
        <f>Table_Query_from_Mac10[[#This Row],[qtytoShipFuture]]-Table_Query_from_Mac10[[#This Row],[qty_to_ship]]</f>
        <v>0</v>
      </c>
      <c r="W324" s="47">
        <f>Table_Query_from_Mac10[[#This Row],[UnitPriceFuture]]</f>
        <v>14.64</v>
      </c>
      <c r="X324" s="47">
        <f>Table_Query_from_Mac10[[#This Row],[Unit Increase]]*Table_Query_from_Mac10[[#This Row],[UnitPriceFuture]]</f>
        <v>0</v>
      </c>
      <c r="Y324" s="47">
        <f>Table_Query_from_Mac10[[#This Row],[Unit Increase]]*Table_Query_from_Mac10[[#This Row],[Future-cost]]</f>
        <v>0</v>
      </c>
      <c r="Z324" s="47">
        <f>-(Table_Query_from_Mac10[[#This Row],[Incremental Sales]]+((Table_Query_from_Mac10[[#This Row],[Incremental Sales]]*-(SUM(Summary!$S$8:$S$9)))))*Summary!$S$18</f>
        <v>0</v>
      </c>
      <c r="AA324" s="47">
        <f>IFERROR(Table_Query_from_Mac10[[#This Row],[Incremental Cost]]/Table_Query_from_Mac10[[#This Row],[Incremental Sales]],0)</f>
        <v>0</v>
      </c>
      <c r="AB324" s="47">
        <f>IFERROR(Table_Query_from_Mac10[[#This Row],[TotalCostFuture]]/Table_Query_from_Mac10[[#This Row],[totalsalesFuture]],0)</f>
        <v>0.45355191256830596</v>
      </c>
      <c r="AN324" s="30">
        <v>64</v>
      </c>
      <c r="AO324">
        <f t="shared" si="10"/>
        <v>16</v>
      </c>
      <c r="AQ324" s="30">
        <v>41.83</v>
      </c>
      <c r="AR324">
        <f t="shared" si="11"/>
        <v>14.64</v>
      </c>
    </row>
    <row r="325" spans="1:44" x14ac:dyDescent="0.25">
      <c r="A325">
        <v>90034</v>
      </c>
      <c r="B325">
        <v>9</v>
      </c>
      <c r="C325" t="s">
        <v>86</v>
      </c>
      <c r="D325" t="s">
        <v>79</v>
      </c>
      <c r="E325">
        <v>16</v>
      </c>
      <c r="F325">
        <v>7.21</v>
      </c>
      <c r="G325">
        <v>16</v>
      </c>
      <c r="H325" s="1">
        <v>44846</v>
      </c>
      <c r="I325" s="20">
        <v>0</v>
      </c>
      <c r="J325" s="47">
        <f>Table_Query_from_Mac10[[#This Row],[unit_price]]-(Table_Query_from_Mac10[[#This Row],[unit_price]]*(Table_Query_from_Mac10[[#This Row],[discount_pct]]/100))</f>
        <v>16</v>
      </c>
      <c r="K325" s="47">
        <f>Table_Query_from_Mac10[[#This Row],[unit_cost]]</f>
        <v>7.21</v>
      </c>
      <c r="L325" s="47">
        <f>Table_Query_from_Mac10[[#This Row],[Live-cost]]*(1+Table_Query_from_Mac10[[#This Row],[CogsIncreasebyTYPE]])</f>
        <v>7.21</v>
      </c>
      <c r="M325" s="47">
        <f>Table_Query_from_Mac10[[#This Row],[Live-cost]]*Table_Query_from_Mac10[[#This Row],[qty_to_ship]]</f>
        <v>115.36</v>
      </c>
      <c r="N325" s="47">
        <f>IF(Table_Query_from_Mac10[[#This Row],[item_no]]="KDA",-Table_Query_from_Mac10[[#This Row],[unit_price]],Table_Query_from_Mac10[[#This Row],[Net Unit]]*Table_Query_from_Mac10[[#This Row],[qty_to_ship]])</f>
        <v>256</v>
      </c>
      <c r="O325" s="47">
        <f>SUMIFS(Summary!C:C,Summary!H:H,Table_Query_from_Mac10[[#This Row],[Juiceoc]])</f>
        <v>0</v>
      </c>
      <c r="P325" s="47">
        <f>SUMIFS(Summary!D:D,Summary!H:H,Table_Query_from_Mac10[[#This Row],[Juiceoc]])</f>
        <v>0</v>
      </c>
      <c r="Q325" s="47">
        <f>SUMIFS(Summary!E:E,Summary!H:H,Table_Query_from_Mac10[[#This Row],[Juiceoc]])</f>
        <v>0</v>
      </c>
      <c r="R325" s="47">
        <f>Table_Query_from_Mac10[[#This Row],[Net Unit]]*(1+Table_Query_from_Mac10[[#This Row],[PriceIncreasebyType]])</f>
        <v>16</v>
      </c>
      <c r="S325" s="47">
        <f>Table_Query_from_Mac10[[#This Row],[UnitPriceFuture]]*Table_Query_from_Mac10[[#This Row],[qtytoShipFuture]]</f>
        <v>256</v>
      </c>
      <c r="T325" s="47">
        <f>ROUND(Table_Query_from_Mac10[[#This Row],[qty_to_ship]]*(1+Table_Query_from_Mac10[[#This Row],[VolumeIncreasebyType]]),0)</f>
        <v>16</v>
      </c>
      <c r="U325" s="47">
        <f>Table_Query_from_Mac10[[#This Row],[qtytoShipFuture]]*Table_Query_from_Mac10[[#This Row],[Future-cost]]</f>
        <v>115.36</v>
      </c>
      <c r="V325" s="47">
        <f>Table_Query_from_Mac10[[#This Row],[qtytoShipFuture]]-Table_Query_from_Mac10[[#This Row],[qty_to_ship]]</f>
        <v>0</v>
      </c>
      <c r="W325" s="47">
        <f>Table_Query_from_Mac10[[#This Row],[UnitPriceFuture]]</f>
        <v>16</v>
      </c>
      <c r="X325" s="47">
        <f>Table_Query_from_Mac10[[#This Row],[Unit Increase]]*Table_Query_from_Mac10[[#This Row],[UnitPriceFuture]]</f>
        <v>0</v>
      </c>
      <c r="Y325" s="47">
        <f>Table_Query_from_Mac10[[#This Row],[Unit Increase]]*Table_Query_from_Mac10[[#This Row],[Future-cost]]</f>
        <v>0</v>
      </c>
      <c r="Z325" s="47">
        <f>-(Table_Query_from_Mac10[[#This Row],[Incremental Sales]]+((Table_Query_from_Mac10[[#This Row],[Incremental Sales]]*-(SUM(Summary!$S$8:$S$9)))))*Summary!$S$18</f>
        <v>0</v>
      </c>
      <c r="AA325" s="47">
        <f>IFERROR(Table_Query_from_Mac10[[#This Row],[Incremental Cost]]/Table_Query_from_Mac10[[#This Row],[Incremental Sales]],0)</f>
        <v>0</v>
      </c>
      <c r="AB325" s="47">
        <f>IFERROR(Table_Query_from_Mac10[[#This Row],[TotalCostFuture]]/Table_Query_from_Mac10[[#This Row],[totalsalesFuture]],0)</f>
        <v>0.450625</v>
      </c>
      <c r="AN325" s="31">
        <v>64</v>
      </c>
      <c r="AO325">
        <f t="shared" si="10"/>
        <v>16</v>
      </c>
      <c r="AQ325" s="31">
        <v>45.72</v>
      </c>
      <c r="AR325">
        <f t="shared" si="11"/>
        <v>16</v>
      </c>
    </row>
    <row r="326" spans="1:44" x14ac:dyDescent="0.25">
      <c r="A326">
        <v>90034</v>
      </c>
      <c r="B326">
        <v>10</v>
      </c>
      <c r="C326" t="s">
        <v>86</v>
      </c>
      <c r="D326" t="s">
        <v>79</v>
      </c>
      <c r="E326">
        <v>12</v>
      </c>
      <c r="F326">
        <v>7.88</v>
      </c>
      <c r="G326">
        <v>17.649999999999999</v>
      </c>
      <c r="H326" s="1">
        <v>44846</v>
      </c>
      <c r="I326" s="20">
        <v>0</v>
      </c>
      <c r="J326" s="47">
        <f>Table_Query_from_Mac10[[#This Row],[unit_price]]-(Table_Query_from_Mac10[[#This Row],[unit_price]]*(Table_Query_from_Mac10[[#This Row],[discount_pct]]/100))</f>
        <v>17.649999999999999</v>
      </c>
      <c r="K326" s="47">
        <f>Table_Query_from_Mac10[[#This Row],[unit_cost]]</f>
        <v>7.88</v>
      </c>
      <c r="L326" s="47">
        <f>Table_Query_from_Mac10[[#This Row],[Live-cost]]*(1+Table_Query_from_Mac10[[#This Row],[CogsIncreasebyTYPE]])</f>
        <v>7.88</v>
      </c>
      <c r="M326" s="47">
        <f>Table_Query_from_Mac10[[#This Row],[Live-cost]]*Table_Query_from_Mac10[[#This Row],[qty_to_ship]]</f>
        <v>94.56</v>
      </c>
      <c r="N326" s="47">
        <f>IF(Table_Query_from_Mac10[[#This Row],[item_no]]="KDA",-Table_Query_from_Mac10[[#This Row],[unit_price]],Table_Query_from_Mac10[[#This Row],[Net Unit]]*Table_Query_from_Mac10[[#This Row],[qty_to_ship]])</f>
        <v>211.79999999999998</v>
      </c>
      <c r="O326" s="47">
        <f>SUMIFS(Summary!C:C,Summary!H:H,Table_Query_from_Mac10[[#This Row],[Juiceoc]])</f>
        <v>0</v>
      </c>
      <c r="P326" s="47">
        <f>SUMIFS(Summary!D:D,Summary!H:H,Table_Query_from_Mac10[[#This Row],[Juiceoc]])</f>
        <v>0</v>
      </c>
      <c r="Q326" s="47">
        <f>SUMIFS(Summary!E:E,Summary!H:H,Table_Query_from_Mac10[[#This Row],[Juiceoc]])</f>
        <v>0</v>
      </c>
      <c r="R326" s="47">
        <f>Table_Query_from_Mac10[[#This Row],[Net Unit]]*(1+Table_Query_from_Mac10[[#This Row],[PriceIncreasebyType]])</f>
        <v>17.649999999999999</v>
      </c>
      <c r="S326" s="47">
        <f>Table_Query_from_Mac10[[#This Row],[UnitPriceFuture]]*Table_Query_from_Mac10[[#This Row],[qtytoShipFuture]]</f>
        <v>211.79999999999998</v>
      </c>
      <c r="T326" s="47">
        <f>ROUND(Table_Query_from_Mac10[[#This Row],[qty_to_ship]]*(1+Table_Query_from_Mac10[[#This Row],[VolumeIncreasebyType]]),0)</f>
        <v>12</v>
      </c>
      <c r="U326" s="47">
        <f>Table_Query_from_Mac10[[#This Row],[qtytoShipFuture]]*Table_Query_from_Mac10[[#This Row],[Future-cost]]</f>
        <v>94.56</v>
      </c>
      <c r="V326" s="47">
        <f>Table_Query_from_Mac10[[#This Row],[qtytoShipFuture]]-Table_Query_from_Mac10[[#This Row],[qty_to_ship]]</f>
        <v>0</v>
      </c>
      <c r="W326" s="47">
        <f>Table_Query_from_Mac10[[#This Row],[UnitPriceFuture]]</f>
        <v>17.649999999999999</v>
      </c>
      <c r="X326" s="47">
        <f>Table_Query_from_Mac10[[#This Row],[Unit Increase]]*Table_Query_from_Mac10[[#This Row],[UnitPriceFuture]]</f>
        <v>0</v>
      </c>
      <c r="Y326" s="47">
        <f>Table_Query_from_Mac10[[#This Row],[Unit Increase]]*Table_Query_from_Mac10[[#This Row],[Future-cost]]</f>
        <v>0</v>
      </c>
      <c r="Z326" s="47">
        <f>-(Table_Query_from_Mac10[[#This Row],[Incremental Sales]]+((Table_Query_from_Mac10[[#This Row],[Incremental Sales]]*-(SUM(Summary!$S$8:$S$9)))))*Summary!$S$18</f>
        <v>0</v>
      </c>
      <c r="AA326" s="47">
        <f>IFERROR(Table_Query_from_Mac10[[#This Row],[Incremental Cost]]/Table_Query_from_Mac10[[#This Row],[Incremental Sales]],0)</f>
        <v>0</v>
      </c>
      <c r="AB326" s="47">
        <f>IFERROR(Table_Query_from_Mac10[[#This Row],[TotalCostFuture]]/Table_Query_from_Mac10[[#This Row],[totalsalesFuture]],0)</f>
        <v>0.44645892351274791</v>
      </c>
      <c r="AN326" s="30">
        <v>48</v>
      </c>
      <c r="AO326">
        <f t="shared" si="10"/>
        <v>12</v>
      </c>
      <c r="AQ326" s="30">
        <v>50.42</v>
      </c>
      <c r="AR326">
        <f t="shared" si="11"/>
        <v>17.649999999999999</v>
      </c>
    </row>
    <row r="327" spans="1:44" x14ac:dyDescent="0.25">
      <c r="A327">
        <v>90034</v>
      </c>
      <c r="B327">
        <v>11</v>
      </c>
      <c r="C327" t="s">
        <v>86</v>
      </c>
      <c r="D327" t="s">
        <v>79</v>
      </c>
      <c r="E327">
        <v>12</v>
      </c>
      <c r="F327">
        <v>8.59</v>
      </c>
      <c r="G327">
        <v>19.21</v>
      </c>
      <c r="H327" s="1">
        <v>44846</v>
      </c>
      <c r="I327" s="20">
        <v>0</v>
      </c>
      <c r="J327" s="47">
        <f>Table_Query_from_Mac10[[#This Row],[unit_price]]-(Table_Query_from_Mac10[[#This Row],[unit_price]]*(Table_Query_from_Mac10[[#This Row],[discount_pct]]/100))</f>
        <v>19.21</v>
      </c>
      <c r="K327" s="47">
        <f>Table_Query_from_Mac10[[#This Row],[unit_cost]]</f>
        <v>8.59</v>
      </c>
      <c r="L327" s="47">
        <f>Table_Query_from_Mac10[[#This Row],[Live-cost]]*(1+Table_Query_from_Mac10[[#This Row],[CogsIncreasebyTYPE]])</f>
        <v>8.59</v>
      </c>
      <c r="M327" s="47">
        <f>Table_Query_from_Mac10[[#This Row],[Live-cost]]*Table_Query_from_Mac10[[#This Row],[qty_to_ship]]</f>
        <v>103.08</v>
      </c>
      <c r="N327" s="47">
        <f>IF(Table_Query_from_Mac10[[#This Row],[item_no]]="KDA",-Table_Query_from_Mac10[[#This Row],[unit_price]],Table_Query_from_Mac10[[#This Row],[Net Unit]]*Table_Query_from_Mac10[[#This Row],[qty_to_ship]])</f>
        <v>230.52</v>
      </c>
      <c r="O327" s="47">
        <f>SUMIFS(Summary!C:C,Summary!H:H,Table_Query_from_Mac10[[#This Row],[Juiceoc]])</f>
        <v>0</v>
      </c>
      <c r="P327" s="47">
        <f>SUMIFS(Summary!D:D,Summary!H:H,Table_Query_from_Mac10[[#This Row],[Juiceoc]])</f>
        <v>0</v>
      </c>
      <c r="Q327" s="47">
        <f>SUMIFS(Summary!E:E,Summary!H:H,Table_Query_from_Mac10[[#This Row],[Juiceoc]])</f>
        <v>0</v>
      </c>
      <c r="R327" s="47">
        <f>Table_Query_from_Mac10[[#This Row],[Net Unit]]*(1+Table_Query_from_Mac10[[#This Row],[PriceIncreasebyType]])</f>
        <v>19.21</v>
      </c>
      <c r="S327" s="47">
        <f>Table_Query_from_Mac10[[#This Row],[UnitPriceFuture]]*Table_Query_from_Mac10[[#This Row],[qtytoShipFuture]]</f>
        <v>230.52</v>
      </c>
      <c r="T327" s="47">
        <f>ROUND(Table_Query_from_Mac10[[#This Row],[qty_to_ship]]*(1+Table_Query_from_Mac10[[#This Row],[VolumeIncreasebyType]]),0)</f>
        <v>12</v>
      </c>
      <c r="U327" s="47">
        <f>Table_Query_from_Mac10[[#This Row],[qtytoShipFuture]]*Table_Query_from_Mac10[[#This Row],[Future-cost]]</f>
        <v>103.08</v>
      </c>
      <c r="V327" s="47">
        <f>Table_Query_from_Mac10[[#This Row],[qtytoShipFuture]]-Table_Query_from_Mac10[[#This Row],[qty_to_ship]]</f>
        <v>0</v>
      </c>
      <c r="W327" s="47">
        <f>Table_Query_from_Mac10[[#This Row],[UnitPriceFuture]]</f>
        <v>19.21</v>
      </c>
      <c r="X327" s="47">
        <f>Table_Query_from_Mac10[[#This Row],[Unit Increase]]*Table_Query_from_Mac10[[#This Row],[UnitPriceFuture]]</f>
        <v>0</v>
      </c>
      <c r="Y327" s="47">
        <f>Table_Query_from_Mac10[[#This Row],[Unit Increase]]*Table_Query_from_Mac10[[#This Row],[Future-cost]]</f>
        <v>0</v>
      </c>
      <c r="Z327" s="47">
        <f>-(Table_Query_from_Mac10[[#This Row],[Incremental Sales]]+((Table_Query_from_Mac10[[#This Row],[Incremental Sales]]*-(SUM(Summary!$S$8:$S$9)))))*Summary!$S$18</f>
        <v>0</v>
      </c>
      <c r="AA327" s="47">
        <f>IFERROR(Table_Query_from_Mac10[[#This Row],[Incremental Cost]]/Table_Query_from_Mac10[[#This Row],[Incremental Sales]],0)</f>
        <v>0</v>
      </c>
      <c r="AB327" s="47">
        <f>IFERROR(Table_Query_from_Mac10[[#This Row],[TotalCostFuture]]/Table_Query_from_Mac10[[#This Row],[totalsalesFuture]],0)</f>
        <v>0.4471629359708485</v>
      </c>
      <c r="AN327" s="31">
        <v>48</v>
      </c>
      <c r="AO327">
        <f t="shared" si="10"/>
        <v>12</v>
      </c>
      <c r="AQ327" s="31">
        <v>54.89</v>
      </c>
      <c r="AR327">
        <f t="shared" si="11"/>
        <v>19.21</v>
      </c>
    </row>
    <row r="328" spans="1:44" x14ac:dyDescent="0.25">
      <c r="A328">
        <v>90034</v>
      </c>
      <c r="B328">
        <v>12</v>
      </c>
      <c r="C328" t="s">
        <v>86</v>
      </c>
      <c r="D328" t="s">
        <v>79</v>
      </c>
      <c r="E328">
        <v>9</v>
      </c>
      <c r="F328">
        <v>10.039999999999999</v>
      </c>
      <c r="G328">
        <v>23.64</v>
      </c>
      <c r="H328" s="1">
        <v>44846</v>
      </c>
      <c r="I328" s="20">
        <v>0</v>
      </c>
      <c r="J328" s="47">
        <f>Table_Query_from_Mac10[[#This Row],[unit_price]]-(Table_Query_from_Mac10[[#This Row],[unit_price]]*(Table_Query_from_Mac10[[#This Row],[discount_pct]]/100))</f>
        <v>23.64</v>
      </c>
      <c r="K328" s="47">
        <f>Table_Query_from_Mac10[[#This Row],[unit_cost]]</f>
        <v>10.039999999999999</v>
      </c>
      <c r="L328" s="47">
        <f>Table_Query_from_Mac10[[#This Row],[Live-cost]]*(1+Table_Query_from_Mac10[[#This Row],[CogsIncreasebyTYPE]])</f>
        <v>10.039999999999999</v>
      </c>
      <c r="M328" s="47">
        <f>Table_Query_from_Mac10[[#This Row],[Live-cost]]*Table_Query_from_Mac10[[#This Row],[qty_to_ship]]</f>
        <v>90.359999999999985</v>
      </c>
      <c r="N328" s="47">
        <f>IF(Table_Query_from_Mac10[[#This Row],[item_no]]="KDA",-Table_Query_from_Mac10[[#This Row],[unit_price]],Table_Query_from_Mac10[[#This Row],[Net Unit]]*Table_Query_from_Mac10[[#This Row],[qty_to_ship]])</f>
        <v>212.76</v>
      </c>
      <c r="O328" s="47">
        <f>SUMIFS(Summary!C:C,Summary!H:H,Table_Query_from_Mac10[[#This Row],[Juiceoc]])</f>
        <v>0</v>
      </c>
      <c r="P328" s="47">
        <f>SUMIFS(Summary!D:D,Summary!H:H,Table_Query_from_Mac10[[#This Row],[Juiceoc]])</f>
        <v>0</v>
      </c>
      <c r="Q328" s="47">
        <f>SUMIFS(Summary!E:E,Summary!H:H,Table_Query_from_Mac10[[#This Row],[Juiceoc]])</f>
        <v>0</v>
      </c>
      <c r="R328" s="47">
        <f>Table_Query_from_Mac10[[#This Row],[Net Unit]]*(1+Table_Query_from_Mac10[[#This Row],[PriceIncreasebyType]])</f>
        <v>23.64</v>
      </c>
      <c r="S328" s="47">
        <f>Table_Query_from_Mac10[[#This Row],[UnitPriceFuture]]*Table_Query_from_Mac10[[#This Row],[qtytoShipFuture]]</f>
        <v>212.76</v>
      </c>
      <c r="T328" s="47">
        <f>ROUND(Table_Query_from_Mac10[[#This Row],[qty_to_ship]]*(1+Table_Query_from_Mac10[[#This Row],[VolumeIncreasebyType]]),0)</f>
        <v>9</v>
      </c>
      <c r="U328" s="47">
        <f>Table_Query_from_Mac10[[#This Row],[qtytoShipFuture]]*Table_Query_from_Mac10[[#This Row],[Future-cost]]</f>
        <v>90.359999999999985</v>
      </c>
      <c r="V328" s="47">
        <f>Table_Query_from_Mac10[[#This Row],[qtytoShipFuture]]-Table_Query_from_Mac10[[#This Row],[qty_to_ship]]</f>
        <v>0</v>
      </c>
      <c r="W328" s="47">
        <f>Table_Query_from_Mac10[[#This Row],[UnitPriceFuture]]</f>
        <v>23.64</v>
      </c>
      <c r="X328" s="47">
        <f>Table_Query_from_Mac10[[#This Row],[Unit Increase]]*Table_Query_from_Mac10[[#This Row],[UnitPriceFuture]]</f>
        <v>0</v>
      </c>
      <c r="Y328" s="47">
        <f>Table_Query_from_Mac10[[#This Row],[Unit Increase]]*Table_Query_from_Mac10[[#This Row],[Future-cost]]</f>
        <v>0</v>
      </c>
      <c r="Z328" s="47">
        <f>-(Table_Query_from_Mac10[[#This Row],[Incremental Sales]]+((Table_Query_from_Mac10[[#This Row],[Incremental Sales]]*-(SUM(Summary!$S$8:$S$9)))))*Summary!$S$18</f>
        <v>0</v>
      </c>
      <c r="AA328" s="47">
        <f>IFERROR(Table_Query_from_Mac10[[#This Row],[Incremental Cost]]/Table_Query_from_Mac10[[#This Row],[Incremental Sales]],0)</f>
        <v>0</v>
      </c>
      <c r="AB328" s="47">
        <f>IFERROR(Table_Query_from_Mac10[[#This Row],[TotalCostFuture]]/Table_Query_from_Mac10[[#This Row],[totalsalesFuture]],0)</f>
        <v>0.42470389170896777</v>
      </c>
      <c r="AN328" s="30">
        <v>36</v>
      </c>
      <c r="AO328">
        <f t="shared" si="10"/>
        <v>9</v>
      </c>
      <c r="AQ328" s="30">
        <v>67.55</v>
      </c>
      <c r="AR328">
        <f t="shared" si="11"/>
        <v>23.64</v>
      </c>
    </row>
    <row r="329" spans="1:44" x14ac:dyDescent="0.25">
      <c r="A329">
        <v>90034</v>
      </c>
      <c r="B329">
        <v>13</v>
      </c>
      <c r="C329" t="s">
        <v>86</v>
      </c>
      <c r="D329" t="s">
        <v>79</v>
      </c>
      <c r="E329">
        <v>6</v>
      </c>
      <c r="F329">
        <v>11.48</v>
      </c>
      <c r="G329">
        <v>28.06</v>
      </c>
      <c r="H329" s="1">
        <v>44846</v>
      </c>
      <c r="I329" s="20">
        <v>0</v>
      </c>
      <c r="J329" s="47">
        <f>Table_Query_from_Mac10[[#This Row],[unit_price]]-(Table_Query_from_Mac10[[#This Row],[unit_price]]*(Table_Query_from_Mac10[[#This Row],[discount_pct]]/100))</f>
        <v>28.06</v>
      </c>
      <c r="K329" s="47">
        <f>Table_Query_from_Mac10[[#This Row],[unit_cost]]</f>
        <v>11.48</v>
      </c>
      <c r="L329" s="47">
        <f>Table_Query_from_Mac10[[#This Row],[Live-cost]]*(1+Table_Query_from_Mac10[[#This Row],[CogsIncreasebyTYPE]])</f>
        <v>11.48</v>
      </c>
      <c r="M329" s="47">
        <f>Table_Query_from_Mac10[[#This Row],[Live-cost]]*Table_Query_from_Mac10[[#This Row],[qty_to_ship]]</f>
        <v>68.88</v>
      </c>
      <c r="N329" s="47">
        <f>IF(Table_Query_from_Mac10[[#This Row],[item_no]]="KDA",-Table_Query_from_Mac10[[#This Row],[unit_price]],Table_Query_from_Mac10[[#This Row],[Net Unit]]*Table_Query_from_Mac10[[#This Row],[qty_to_ship]])</f>
        <v>168.35999999999999</v>
      </c>
      <c r="O329" s="47">
        <f>SUMIFS(Summary!C:C,Summary!H:H,Table_Query_from_Mac10[[#This Row],[Juiceoc]])</f>
        <v>0</v>
      </c>
      <c r="P329" s="47">
        <f>SUMIFS(Summary!D:D,Summary!H:H,Table_Query_from_Mac10[[#This Row],[Juiceoc]])</f>
        <v>0</v>
      </c>
      <c r="Q329" s="47">
        <f>SUMIFS(Summary!E:E,Summary!H:H,Table_Query_from_Mac10[[#This Row],[Juiceoc]])</f>
        <v>0</v>
      </c>
      <c r="R329" s="47">
        <f>Table_Query_from_Mac10[[#This Row],[Net Unit]]*(1+Table_Query_from_Mac10[[#This Row],[PriceIncreasebyType]])</f>
        <v>28.06</v>
      </c>
      <c r="S329" s="47">
        <f>Table_Query_from_Mac10[[#This Row],[UnitPriceFuture]]*Table_Query_from_Mac10[[#This Row],[qtytoShipFuture]]</f>
        <v>168.35999999999999</v>
      </c>
      <c r="T329" s="47">
        <f>ROUND(Table_Query_from_Mac10[[#This Row],[qty_to_ship]]*(1+Table_Query_from_Mac10[[#This Row],[VolumeIncreasebyType]]),0)</f>
        <v>6</v>
      </c>
      <c r="U329" s="47">
        <f>Table_Query_from_Mac10[[#This Row],[qtytoShipFuture]]*Table_Query_from_Mac10[[#This Row],[Future-cost]]</f>
        <v>68.88</v>
      </c>
      <c r="V329" s="47">
        <f>Table_Query_from_Mac10[[#This Row],[qtytoShipFuture]]-Table_Query_from_Mac10[[#This Row],[qty_to_ship]]</f>
        <v>0</v>
      </c>
      <c r="W329" s="47">
        <f>Table_Query_from_Mac10[[#This Row],[UnitPriceFuture]]</f>
        <v>28.06</v>
      </c>
      <c r="X329" s="47">
        <f>Table_Query_from_Mac10[[#This Row],[Unit Increase]]*Table_Query_from_Mac10[[#This Row],[UnitPriceFuture]]</f>
        <v>0</v>
      </c>
      <c r="Y329" s="47">
        <f>Table_Query_from_Mac10[[#This Row],[Unit Increase]]*Table_Query_from_Mac10[[#This Row],[Future-cost]]</f>
        <v>0</v>
      </c>
      <c r="Z329" s="47">
        <f>-(Table_Query_from_Mac10[[#This Row],[Incremental Sales]]+((Table_Query_from_Mac10[[#This Row],[Incremental Sales]]*-(SUM(Summary!$S$8:$S$9)))))*Summary!$S$18</f>
        <v>0</v>
      </c>
      <c r="AA329" s="47">
        <f>IFERROR(Table_Query_from_Mac10[[#This Row],[Incremental Cost]]/Table_Query_from_Mac10[[#This Row],[Incremental Sales]],0)</f>
        <v>0</v>
      </c>
      <c r="AB329" s="47">
        <f>IFERROR(Table_Query_from_Mac10[[#This Row],[TotalCostFuture]]/Table_Query_from_Mac10[[#This Row],[totalsalesFuture]],0)</f>
        <v>0.40912330719885959</v>
      </c>
      <c r="AN329" s="31">
        <v>24</v>
      </c>
      <c r="AO329">
        <f t="shared" si="10"/>
        <v>6</v>
      </c>
      <c r="AQ329" s="31">
        <v>80.16</v>
      </c>
      <c r="AR329">
        <f t="shared" si="11"/>
        <v>28.06</v>
      </c>
    </row>
    <row r="330" spans="1:44" x14ac:dyDescent="0.25">
      <c r="A330">
        <v>90034</v>
      </c>
      <c r="B330">
        <v>14</v>
      </c>
      <c r="C330" t="s">
        <v>86</v>
      </c>
      <c r="D330" t="s">
        <v>79</v>
      </c>
      <c r="E330">
        <v>4</v>
      </c>
      <c r="F330">
        <v>13.1</v>
      </c>
      <c r="G330">
        <v>33.47</v>
      </c>
      <c r="H330" s="1">
        <v>44846</v>
      </c>
      <c r="I330" s="20">
        <v>0</v>
      </c>
      <c r="J330" s="47">
        <f>Table_Query_from_Mac10[[#This Row],[unit_price]]-(Table_Query_from_Mac10[[#This Row],[unit_price]]*(Table_Query_from_Mac10[[#This Row],[discount_pct]]/100))</f>
        <v>33.47</v>
      </c>
      <c r="K330" s="47">
        <f>Table_Query_from_Mac10[[#This Row],[unit_cost]]</f>
        <v>13.1</v>
      </c>
      <c r="L330" s="47">
        <f>Table_Query_from_Mac10[[#This Row],[Live-cost]]*(1+Table_Query_from_Mac10[[#This Row],[CogsIncreasebyTYPE]])</f>
        <v>13.1</v>
      </c>
      <c r="M330" s="47">
        <f>Table_Query_from_Mac10[[#This Row],[Live-cost]]*Table_Query_from_Mac10[[#This Row],[qty_to_ship]]</f>
        <v>52.4</v>
      </c>
      <c r="N330" s="47">
        <f>IF(Table_Query_from_Mac10[[#This Row],[item_no]]="KDA",-Table_Query_from_Mac10[[#This Row],[unit_price]],Table_Query_from_Mac10[[#This Row],[Net Unit]]*Table_Query_from_Mac10[[#This Row],[qty_to_ship]])</f>
        <v>133.88</v>
      </c>
      <c r="O330" s="47">
        <f>SUMIFS(Summary!C:C,Summary!H:H,Table_Query_from_Mac10[[#This Row],[Juiceoc]])</f>
        <v>0</v>
      </c>
      <c r="P330" s="47">
        <f>SUMIFS(Summary!D:D,Summary!H:H,Table_Query_from_Mac10[[#This Row],[Juiceoc]])</f>
        <v>0</v>
      </c>
      <c r="Q330" s="47">
        <f>SUMIFS(Summary!E:E,Summary!H:H,Table_Query_from_Mac10[[#This Row],[Juiceoc]])</f>
        <v>0</v>
      </c>
      <c r="R330" s="47">
        <f>Table_Query_from_Mac10[[#This Row],[Net Unit]]*(1+Table_Query_from_Mac10[[#This Row],[PriceIncreasebyType]])</f>
        <v>33.47</v>
      </c>
      <c r="S330" s="47">
        <f>Table_Query_from_Mac10[[#This Row],[UnitPriceFuture]]*Table_Query_from_Mac10[[#This Row],[qtytoShipFuture]]</f>
        <v>133.88</v>
      </c>
      <c r="T330" s="47">
        <f>ROUND(Table_Query_from_Mac10[[#This Row],[qty_to_ship]]*(1+Table_Query_from_Mac10[[#This Row],[VolumeIncreasebyType]]),0)</f>
        <v>4</v>
      </c>
      <c r="U330" s="47">
        <f>Table_Query_from_Mac10[[#This Row],[qtytoShipFuture]]*Table_Query_from_Mac10[[#This Row],[Future-cost]]</f>
        <v>52.4</v>
      </c>
      <c r="V330" s="47">
        <f>Table_Query_from_Mac10[[#This Row],[qtytoShipFuture]]-Table_Query_from_Mac10[[#This Row],[qty_to_ship]]</f>
        <v>0</v>
      </c>
      <c r="W330" s="47">
        <f>Table_Query_from_Mac10[[#This Row],[UnitPriceFuture]]</f>
        <v>33.47</v>
      </c>
      <c r="X330" s="47">
        <f>Table_Query_from_Mac10[[#This Row],[Unit Increase]]*Table_Query_from_Mac10[[#This Row],[UnitPriceFuture]]</f>
        <v>0</v>
      </c>
      <c r="Y330" s="47">
        <f>Table_Query_from_Mac10[[#This Row],[Unit Increase]]*Table_Query_from_Mac10[[#This Row],[Future-cost]]</f>
        <v>0</v>
      </c>
      <c r="Z330" s="47">
        <f>-(Table_Query_from_Mac10[[#This Row],[Incremental Sales]]+((Table_Query_from_Mac10[[#This Row],[Incremental Sales]]*-(SUM(Summary!$S$8:$S$9)))))*Summary!$S$18</f>
        <v>0</v>
      </c>
      <c r="AA330" s="47">
        <f>IFERROR(Table_Query_from_Mac10[[#This Row],[Incremental Cost]]/Table_Query_from_Mac10[[#This Row],[Incremental Sales]],0)</f>
        <v>0</v>
      </c>
      <c r="AB330" s="47">
        <f>IFERROR(Table_Query_from_Mac10[[#This Row],[TotalCostFuture]]/Table_Query_from_Mac10[[#This Row],[totalsalesFuture]],0)</f>
        <v>0.39139527935464596</v>
      </c>
      <c r="AN330" s="30">
        <v>16</v>
      </c>
      <c r="AO330">
        <f t="shared" si="10"/>
        <v>4</v>
      </c>
      <c r="AQ330" s="30">
        <v>95.63</v>
      </c>
      <c r="AR330">
        <f t="shared" si="11"/>
        <v>33.47</v>
      </c>
    </row>
    <row r="331" spans="1:44" x14ac:dyDescent="0.25">
      <c r="A331">
        <v>90034</v>
      </c>
      <c r="B331">
        <v>15</v>
      </c>
      <c r="C331" t="s">
        <v>86</v>
      </c>
      <c r="D331" t="s">
        <v>79</v>
      </c>
      <c r="E331">
        <v>4</v>
      </c>
      <c r="F331">
        <v>15.07</v>
      </c>
      <c r="G331">
        <v>39.659999999999997</v>
      </c>
      <c r="H331" s="1">
        <v>44846</v>
      </c>
      <c r="I331" s="20">
        <v>0</v>
      </c>
      <c r="J331" s="47">
        <f>Table_Query_from_Mac10[[#This Row],[unit_price]]-(Table_Query_from_Mac10[[#This Row],[unit_price]]*(Table_Query_from_Mac10[[#This Row],[discount_pct]]/100))</f>
        <v>39.659999999999997</v>
      </c>
      <c r="K331" s="47">
        <f>Table_Query_from_Mac10[[#This Row],[unit_cost]]</f>
        <v>15.07</v>
      </c>
      <c r="L331" s="47">
        <f>Table_Query_from_Mac10[[#This Row],[Live-cost]]*(1+Table_Query_from_Mac10[[#This Row],[CogsIncreasebyTYPE]])</f>
        <v>15.07</v>
      </c>
      <c r="M331" s="47">
        <f>Table_Query_from_Mac10[[#This Row],[Live-cost]]*Table_Query_from_Mac10[[#This Row],[qty_to_ship]]</f>
        <v>60.28</v>
      </c>
      <c r="N331" s="47">
        <f>IF(Table_Query_from_Mac10[[#This Row],[item_no]]="KDA",-Table_Query_from_Mac10[[#This Row],[unit_price]],Table_Query_from_Mac10[[#This Row],[Net Unit]]*Table_Query_from_Mac10[[#This Row],[qty_to_ship]])</f>
        <v>158.63999999999999</v>
      </c>
      <c r="O331" s="47">
        <f>SUMIFS(Summary!C:C,Summary!H:H,Table_Query_from_Mac10[[#This Row],[Juiceoc]])</f>
        <v>0</v>
      </c>
      <c r="P331" s="47">
        <f>SUMIFS(Summary!D:D,Summary!H:H,Table_Query_from_Mac10[[#This Row],[Juiceoc]])</f>
        <v>0</v>
      </c>
      <c r="Q331" s="47">
        <f>SUMIFS(Summary!E:E,Summary!H:H,Table_Query_from_Mac10[[#This Row],[Juiceoc]])</f>
        <v>0</v>
      </c>
      <c r="R331" s="47">
        <f>Table_Query_from_Mac10[[#This Row],[Net Unit]]*(1+Table_Query_from_Mac10[[#This Row],[PriceIncreasebyType]])</f>
        <v>39.659999999999997</v>
      </c>
      <c r="S331" s="47">
        <f>Table_Query_from_Mac10[[#This Row],[UnitPriceFuture]]*Table_Query_from_Mac10[[#This Row],[qtytoShipFuture]]</f>
        <v>158.63999999999999</v>
      </c>
      <c r="T331" s="47">
        <f>ROUND(Table_Query_from_Mac10[[#This Row],[qty_to_ship]]*(1+Table_Query_from_Mac10[[#This Row],[VolumeIncreasebyType]]),0)</f>
        <v>4</v>
      </c>
      <c r="U331" s="47">
        <f>Table_Query_from_Mac10[[#This Row],[qtytoShipFuture]]*Table_Query_from_Mac10[[#This Row],[Future-cost]]</f>
        <v>60.28</v>
      </c>
      <c r="V331" s="47">
        <f>Table_Query_from_Mac10[[#This Row],[qtytoShipFuture]]-Table_Query_from_Mac10[[#This Row],[qty_to_ship]]</f>
        <v>0</v>
      </c>
      <c r="W331" s="47">
        <f>Table_Query_from_Mac10[[#This Row],[UnitPriceFuture]]</f>
        <v>39.659999999999997</v>
      </c>
      <c r="X331" s="47">
        <f>Table_Query_from_Mac10[[#This Row],[Unit Increase]]*Table_Query_from_Mac10[[#This Row],[UnitPriceFuture]]</f>
        <v>0</v>
      </c>
      <c r="Y331" s="47">
        <f>Table_Query_from_Mac10[[#This Row],[Unit Increase]]*Table_Query_from_Mac10[[#This Row],[Future-cost]]</f>
        <v>0</v>
      </c>
      <c r="Z331" s="47">
        <f>-(Table_Query_from_Mac10[[#This Row],[Incremental Sales]]+((Table_Query_from_Mac10[[#This Row],[Incremental Sales]]*-(SUM(Summary!$S$8:$S$9)))))*Summary!$S$18</f>
        <v>0</v>
      </c>
      <c r="AA331" s="47">
        <f>IFERROR(Table_Query_from_Mac10[[#This Row],[Incremental Cost]]/Table_Query_from_Mac10[[#This Row],[Incremental Sales]],0)</f>
        <v>0</v>
      </c>
      <c r="AB331" s="47">
        <f>IFERROR(Table_Query_from_Mac10[[#This Row],[TotalCostFuture]]/Table_Query_from_Mac10[[#This Row],[totalsalesFuture]],0)</f>
        <v>0.37997982854261225</v>
      </c>
      <c r="AN331" s="31">
        <v>16</v>
      </c>
      <c r="AO331">
        <f t="shared" si="10"/>
        <v>4</v>
      </c>
      <c r="AQ331" s="31">
        <v>113.32</v>
      </c>
      <c r="AR331">
        <f t="shared" si="11"/>
        <v>39.659999999999997</v>
      </c>
    </row>
    <row r="332" spans="1:44" x14ac:dyDescent="0.25">
      <c r="A332">
        <v>90034</v>
      </c>
      <c r="B332">
        <v>16</v>
      </c>
      <c r="C332" t="s">
        <v>86</v>
      </c>
      <c r="D332" t="s">
        <v>79</v>
      </c>
      <c r="E332">
        <v>4</v>
      </c>
      <c r="F332">
        <v>16.670000000000002</v>
      </c>
      <c r="G332">
        <v>52.24</v>
      </c>
      <c r="H332" s="1">
        <v>44846</v>
      </c>
      <c r="I332" s="20">
        <v>0</v>
      </c>
      <c r="J332" s="47">
        <f>Table_Query_from_Mac10[[#This Row],[unit_price]]-(Table_Query_from_Mac10[[#This Row],[unit_price]]*(Table_Query_from_Mac10[[#This Row],[discount_pct]]/100))</f>
        <v>52.24</v>
      </c>
      <c r="K332" s="47">
        <f>Table_Query_from_Mac10[[#This Row],[unit_cost]]</f>
        <v>16.670000000000002</v>
      </c>
      <c r="L332" s="47">
        <f>Table_Query_from_Mac10[[#This Row],[Live-cost]]*(1+Table_Query_from_Mac10[[#This Row],[CogsIncreasebyTYPE]])</f>
        <v>16.670000000000002</v>
      </c>
      <c r="M332" s="47">
        <f>Table_Query_from_Mac10[[#This Row],[Live-cost]]*Table_Query_from_Mac10[[#This Row],[qty_to_ship]]</f>
        <v>66.680000000000007</v>
      </c>
      <c r="N332" s="47">
        <f>IF(Table_Query_from_Mac10[[#This Row],[item_no]]="KDA",-Table_Query_from_Mac10[[#This Row],[unit_price]],Table_Query_from_Mac10[[#This Row],[Net Unit]]*Table_Query_from_Mac10[[#This Row],[qty_to_ship]])</f>
        <v>208.96</v>
      </c>
      <c r="O332" s="47">
        <f>SUMIFS(Summary!C:C,Summary!H:H,Table_Query_from_Mac10[[#This Row],[Juiceoc]])</f>
        <v>0</v>
      </c>
      <c r="P332" s="47">
        <f>SUMIFS(Summary!D:D,Summary!H:H,Table_Query_from_Mac10[[#This Row],[Juiceoc]])</f>
        <v>0</v>
      </c>
      <c r="Q332" s="47">
        <f>SUMIFS(Summary!E:E,Summary!H:H,Table_Query_from_Mac10[[#This Row],[Juiceoc]])</f>
        <v>0</v>
      </c>
      <c r="R332" s="47">
        <f>Table_Query_from_Mac10[[#This Row],[Net Unit]]*(1+Table_Query_from_Mac10[[#This Row],[PriceIncreasebyType]])</f>
        <v>52.24</v>
      </c>
      <c r="S332" s="47">
        <f>Table_Query_from_Mac10[[#This Row],[UnitPriceFuture]]*Table_Query_from_Mac10[[#This Row],[qtytoShipFuture]]</f>
        <v>208.96</v>
      </c>
      <c r="T332" s="47">
        <f>ROUND(Table_Query_from_Mac10[[#This Row],[qty_to_ship]]*(1+Table_Query_from_Mac10[[#This Row],[VolumeIncreasebyType]]),0)</f>
        <v>4</v>
      </c>
      <c r="U332" s="47">
        <f>Table_Query_from_Mac10[[#This Row],[qtytoShipFuture]]*Table_Query_from_Mac10[[#This Row],[Future-cost]]</f>
        <v>66.680000000000007</v>
      </c>
      <c r="V332" s="47">
        <f>Table_Query_from_Mac10[[#This Row],[qtytoShipFuture]]-Table_Query_from_Mac10[[#This Row],[qty_to_ship]]</f>
        <v>0</v>
      </c>
      <c r="W332" s="47">
        <f>Table_Query_from_Mac10[[#This Row],[UnitPriceFuture]]</f>
        <v>52.24</v>
      </c>
      <c r="X332" s="47">
        <f>Table_Query_from_Mac10[[#This Row],[Unit Increase]]*Table_Query_from_Mac10[[#This Row],[UnitPriceFuture]]</f>
        <v>0</v>
      </c>
      <c r="Y332" s="47">
        <f>Table_Query_from_Mac10[[#This Row],[Unit Increase]]*Table_Query_from_Mac10[[#This Row],[Future-cost]]</f>
        <v>0</v>
      </c>
      <c r="Z332" s="47">
        <f>-(Table_Query_from_Mac10[[#This Row],[Incremental Sales]]+((Table_Query_from_Mac10[[#This Row],[Incremental Sales]]*-(SUM(Summary!$S$8:$S$9)))))*Summary!$S$18</f>
        <v>0</v>
      </c>
      <c r="AA332" s="47">
        <f>IFERROR(Table_Query_from_Mac10[[#This Row],[Incremental Cost]]/Table_Query_from_Mac10[[#This Row],[Incremental Sales]],0)</f>
        <v>0</v>
      </c>
      <c r="AB332" s="47">
        <f>IFERROR(Table_Query_from_Mac10[[#This Row],[TotalCostFuture]]/Table_Query_from_Mac10[[#This Row],[totalsalesFuture]],0)</f>
        <v>0.319104134762634</v>
      </c>
      <c r="AN332" s="30">
        <v>16</v>
      </c>
      <c r="AO332">
        <f t="shared" si="10"/>
        <v>4</v>
      </c>
      <c r="AQ332" s="30">
        <v>149.27000000000001</v>
      </c>
      <c r="AR332">
        <f t="shared" si="11"/>
        <v>52.24</v>
      </c>
    </row>
    <row r="333" spans="1:44" x14ac:dyDescent="0.25">
      <c r="A333">
        <v>90034</v>
      </c>
      <c r="B333">
        <v>17</v>
      </c>
      <c r="C333" t="s">
        <v>86</v>
      </c>
      <c r="D333" t="s">
        <v>79</v>
      </c>
      <c r="E333">
        <v>36</v>
      </c>
      <c r="F333">
        <v>3.27</v>
      </c>
      <c r="G333">
        <v>6.29</v>
      </c>
      <c r="H333" s="1">
        <v>44846</v>
      </c>
      <c r="I333" s="20">
        <v>0</v>
      </c>
      <c r="J333" s="47">
        <f>Table_Query_from_Mac10[[#This Row],[unit_price]]-(Table_Query_from_Mac10[[#This Row],[unit_price]]*(Table_Query_from_Mac10[[#This Row],[discount_pct]]/100))</f>
        <v>6.29</v>
      </c>
      <c r="K333" s="47">
        <f>Table_Query_from_Mac10[[#This Row],[unit_cost]]</f>
        <v>3.27</v>
      </c>
      <c r="L333" s="47">
        <f>Table_Query_from_Mac10[[#This Row],[Live-cost]]*(1+Table_Query_from_Mac10[[#This Row],[CogsIncreasebyTYPE]])</f>
        <v>3.27</v>
      </c>
      <c r="M333" s="47">
        <f>Table_Query_from_Mac10[[#This Row],[Live-cost]]*Table_Query_from_Mac10[[#This Row],[qty_to_ship]]</f>
        <v>117.72</v>
      </c>
      <c r="N333" s="47">
        <f>IF(Table_Query_from_Mac10[[#This Row],[item_no]]="KDA",-Table_Query_from_Mac10[[#This Row],[unit_price]],Table_Query_from_Mac10[[#This Row],[Net Unit]]*Table_Query_from_Mac10[[#This Row],[qty_to_ship]])</f>
        <v>226.44</v>
      </c>
      <c r="O333" s="47">
        <f>SUMIFS(Summary!C:C,Summary!H:H,Table_Query_from_Mac10[[#This Row],[Juiceoc]])</f>
        <v>0</v>
      </c>
      <c r="P333" s="47">
        <f>SUMIFS(Summary!D:D,Summary!H:H,Table_Query_from_Mac10[[#This Row],[Juiceoc]])</f>
        <v>0</v>
      </c>
      <c r="Q333" s="47">
        <f>SUMIFS(Summary!E:E,Summary!H:H,Table_Query_from_Mac10[[#This Row],[Juiceoc]])</f>
        <v>0</v>
      </c>
      <c r="R333" s="47">
        <f>Table_Query_from_Mac10[[#This Row],[Net Unit]]*(1+Table_Query_from_Mac10[[#This Row],[PriceIncreasebyType]])</f>
        <v>6.29</v>
      </c>
      <c r="S333" s="47">
        <f>Table_Query_from_Mac10[[#This Row],[UnitPriceFuture]]*Table_Query_from_Mac10[[#This Row],[qtytoShipFuture]]</f>
        <v>226.44</v>
      </c>
      <c r="T333" s="47">
        <f>ROUND(Table_Query_from_Mac10[[#This Row],[qty_to_ship]]*(1+Table_Query_from_Mac10[[#This Row],[VolumeIncreasebyType]]),0)</f>
        <v>36</v>
      </c>
      <c r="U333" s="47">
        <f>Table_Query_from_Mac10[[#This Row],[qtytoShipFuture]]*Table_Query_from_Mac10[[#This Row],[Future-cost]]</f>
        <v>117.72</v>
      </c>
      <c r="V333" s="47">
        <f>Table_Query_from_Mac10[[#This Row],[qtytoShipFuture]]-Table_Query_from_Mac10[[#This Row],[qty_to_ship]]</f>
        <v>0</v>
      </c>
      <c r="W333" s="47">
        <f>Table_Query_from_Mac10[[#This Row],[UnitPriceFuture]]</f>
        <v>6.29</v>
      </c>
      <c r="X333" s="47">
        <f>Table_Query_from_Mac10[[#This Row],[Unit Increase]]*Table_Query_from_Mac10[[#This Row],[UnitPriceFuture]]</f>
        <v>0</v>
      </c>
      <c r="Y333" s="47">
        <f>Table_Query_from_Mac10[[#This Row],[Unit Increase]]*Table_Query_from_Mac10[[#This Row],[Future-cost]]</f>
        <v>0</v>
      </c>
      <c r="Z333" s="47">
        <f>-(Table_Query_from_Mac10[[#This Row],[Incremental Sales]]+((Table_Query_from_Mac10[[#This Row],[Incremental Sales]]*-(SUM(Summary!$S$8:$S$9)))))*Summary!$S$18</f>
        <v>0</v>
      </c>
      <c r="AA333" s="47">
        <f>IFERROR(Table_Query_from_Mac10[[#This Row],[Incremental Cost]]/Table_Query_from_Mac10[[#This Row],[Incremental Sales]],0)</f>
        <v>0</v>
      </c>
      <c r="AB333" s="47">
        <f>IFERROR(Table_Query_from_Mac10[[#This Row],[TotalCostFuture]]/Table_Query_from_Mac10[[#This Row],[totalsalesFuture]],0)</f>
        <v>0.51987281399046104</v>
      </c>
      <c r="AN333" s="31">
        <v>144</v>
      </c>
      <c r="AO333">
        <f t="shared" si="10"/>
        <v>36</v>
      </c>
      <c r="AQ333" s="31">
        <v>17.96</v>
      </c>
      <c r="AR333">
        <f t="shared" si="11"/>
        <v>6.29</v>
      </c>
    </row>
    <row r="334" spans="1:44" x14ac:dyDescent="0.25">
      <c r="A334">
        <v>90034</v>
      </c>
      <c r="B334">
        <v>18</v>
      </c>
      <c r="C334" t="s">
        <v>86</v>
      </c>
      <c r="D334" t="s">
        <v>79</v>
      </c>
      <c r="E334">
        <v>25</v>
      </c>
      <c r="F334">
        <v>4.07</v>
      </c>
      <c r="G334">
        <v>8.0299999999999994</v>
      </c>
      <c r="H334" s="1">
        <v>44846</v>
      </c>
      <c r="I334" s="20">
        <v>0</v>
      </c>
      <c r="J334" s="47">
        <f>Table_Query_from_Mac10[[#This Row],[unit_price]]-(Table_Query_from_Mac10[[#This Row],[unit_price]]*(Table_Query_from_Mac10[[#This Row],[discount_pct]]/100))</f>
        <v>8.0299999999999994</v>
      </c>
      <c r="K334" s="47">
        <f>Table_Query_from_Mac10[[#This Row],[unit_cost]]</f>
        <v>4.07</v>
      </c>
      <c r="L334" s="47">
        <f>Table_Query_from_Mac10[[#This Row],[Live-cost]]*(1+Table_Query_from_Mac10[[#This Row],[CogsIncreasebyTYPE]])</f>
        <v>4.07</v>
      </c>
      <c r="M334" s="47">
        <f>Table_Query_from_Mac10[[#This Row],[Live-cost]]*Table_Query_from_Mac10[[#This Row],[qty_to_ship]]</f>
        <v>101.75</v>
      </c>
      <c r="N334" s="47">
        <f>IF(Table_Query_from_Mac10[[#This Row],[item_no]]="KDA",-Table_Query_from_Mac10[[#This Row],[unit_price]],Table_Query_from_Mac10[[#This Row],[Net Unit]]*Table_Query_from_Mac10[[#This Row],[qty_to_ship]])</f>
        <v>200.74999999999997</v>
      </c>
      <c r="O334" s="47">
        <f>SUMIFS(Summary!C:C,Summary!H:H,Table_Query_from_Mac10[[#This Row],[Juiceoc]])</f>
        <v>0</v>
      </c>
      <c r="P334" s="47">
        <f>SUMIFS(Summary!D:D,Summary!H:H,Table_Query_from_Mac10[[#This Row],[Juiceoc]])</f>
        <v>0</v>
      </c>
      <c r="Q334" s="47">
        <f>SUMIFS(Summary!E:E,Summary!H:H,Table_Query_from_Mac10[[#This Row],[Juiceoc]])</f>
        <v>0</v>
      </c>
      <c r="R334" s="47">
        <f>Table_Query_from_Mac10[[#This Row],[Net Unit]]*(1+Table_Query_from_Mac10[[#This Row],[PriceIncreasebyType]])</f>
        <v>8.0299999999999994</v>
      </c>
      <c r="S334" s="47">
        <f>Table_Query_from_Mac10[[#This Row],[UnitPriceFuture]]*Table_Query_from_Mac10[[#This Row],[qtytoShipFuture]]</f>
        <v>200.74999999999997</v>
      </c>
      <c r="T334" s="47">
        <f>ROUND(Table_Query_from_Mac10[[#This Row],[qty_to_ship]]*(1+Table_Query_from_Mac10[[#This Row],[VolumeIncreasebyType]]),0)</f>
        <v>25</v>
      </c>
      <c r="U334" s="47">
        <f>Table_Query_from_Mac10[[#This Row],[qtytoShipFuture]]*Table_Query_from_Mac10[[#This Row],[Future-cost]]</f>
        <v>101.75</v>
      </c>
      <c r="V334" s="47">
        <f>Table_Query_from_Mac10[[#This Row],[qtytoShipFuture]]-Table_Query_from_Mac10[[#This Row],[qty_to_ship]]</f>
        <v>0</v>
      </c>
      <c r="W334" s="47">
        <f>Table_Query_from_Mac10[[#This Row],[UnitPriceFuture]]</f>
        <v>8.0299999999999994</v>
      </c>
      <c r="X334" s="47">
        <f>Table_Query_from_Mac10[[#This Row],[Unit Increase]]*Table_Query_from_Mac10[[#This Row],[UnitPriceFuture]]</f>
        <v>0</v>
      </c>
      <c r="Y334" s="47">
        <f>Table_Query_from_Mac10[[#This Row],[Unit Increase]]*Table_Query_from_Mac10[[#This Row],[Future-cost]]</f>
        <v>0</v>
      </c>
      <c r="Z334" s="47">
        <f>-(Table_Query_from_Mac10[[#This Row],[Incremental Sales]]+((Table_Query_from_Mac10[[#This Row],[Incremental Sales]]*-(SUM(Summary!$S$8:$S$9)))))*Summary!$S$18</f>
        <v>0</v>
      </c>
      <c r="AA334" s="47">
        <f>IFERROR(Table_Query_from_Mac10[[#This Row],[Incremental Cost]]/Table_Query_from_Mac10[[#This Row],[Incremental Sales]],0)</f>
        <v>0</v>
      </c>
      <c r="AB334" s="47">
        <f>IFERROR(Table_Query_from_Mac10[[#This Row],[TotalCostFuture]]/Table_Query_from_Mac10[[#This Row],[totalsalesFuture]],0)</f>
        <v>0.50684931506849318</v>
      </c>
      <c r="AN334" s="30">
        <v>100</v>
      </c>
      <c r="AO334">
        <f t="shared" si="10"/>
        <v>25</v>
      </c>
      <c r="AQ334" s="30">
        <v>22.93</v>
      </c>
      <c r="AR334">
        <f t="shared" si="11"/>
        <v>8.0299999999999994</v>
      </c>
    </row>
    <row r="335" spans="1:44" x14ac:dyDescent="0.25">
      <c r="A335">
        <v>90034</v>
      </c>
      <c r="B335">
        <v>19</v>
      </c>
      <c r="C335" t="s">
        <v>86</v>
      </c>
      <c r="D335" t="s">
        <v>79</v>
      </c>
      <c r="E335">
        <v>25</v>
      </c>
      <c r="F335">
        <v>4.5199999999999996</v>
      </c>
      <c r="G335">
        <v>8.93</v>
      </c>
      <c r="H335" s="1">
        <v>44846</v>
      </c>
      <c r="I335" s="20">
        <v>0</v>
      </c>
      <c r="J335" s="47">
        <f>Table_Query_from_Mac10[[#This Row],[unit_price]]-(Table_Query_from_Mac10[[#This Row],[unit_price]]*(Table_Query_from_Mac10[[#This Row],[discount_pct]]/100))</f>
        <v>8.93</v>
      </c>
      <c r="K335" s="47">
        <f>Table_Query_from_Mac10[[#This Row],[unit_cost]]</f>
        <v>4.5199999999999996</v>
      </c>
      <c r="L335" s="47">
        <f>Table_Query_from_Mac10[[#This Row],[Live-cost]]*(1+Table_Query_from_Mac10[[#This Row],[CogsIncreasebyTYPE]])</f>
        <v>4.5199999999999996</v>
      </c>
      <c r="M335" s="47">
        <f>Table_Query_from_Mac10[[#This Row],[Live-cost]]*Table_Query_from_Mac10[[#This Row],[qty_to_ship]]</f>
        <v>112.99999999999999</v>
      </c>
      <c r="N335" s="47">
        <f>IF(Table_Query_from_Mac10[[#This Row],[item_no]]="KDA",-Table_Query_from_Mac10[[#This Row],[unit_price]],Table_Query_from_Mac10[[#This Row],[Net Unit]]*Table_Query_from_Mac10[[#This Row],[qty_to_ship]])</f>
        <v>223.25</v>
      </c>
      <c r="O335" s="47">
        <f>SUMIFS(Summary!C:C,Summary!H:H,Table_Query_from_Mac10[[#This Row],[Juiceoc]])</f>
        <v>0</v>
      </c>
      <c r="P335" s="47">
        <f>SUMIFS(Summary!D:D,Summary!H:H,Table_Query_from_Mac10[[#This Row],[Juiceoc]])</f>
        <v>0</v>
      </c>
      <c r="Q335" s="47">
        <f>SUMIFS(Summary!E:E,Summary!H:H,Table_Query_from_Mac10[[#This Row],[Juiceoc]])</f>
        <v>0</v>
      </c>
      <c r="R335" s="47">
        <f>Table_Query_from_Mac10[[#This Row],[Net Unit]]*(1+Table_Query_from_Mac10[[#This Row],[PriceIncreasebyType]])</f>
        <v>8.93</v>
      </c>
      <c r="S335" s="47">
        <f>Table_Query_from_Mac10[[#This Row],[UnitPriceFuture]]*Table_Query_from_Mac10[[#This Row],[qtytoShipFuture]]</f>
        <v>223.25</v>
      </c>
      <c r="T335" s="47">
        <f>ROUND(Table_Query_from_Mac10[[#This Row],[qty_to_ship]]*(1+Table_Query_from_Mac10[[#This Row],[VolumeIncreasebyType]]),0)</f>
        <v>25</v>
      </c>
      <c r="U335" s="47">
        <f>Table_Query_from_Mac10[[#This Row],[qtytoShipFuture]]*Table_Query_from_Mac10[[#This Row],[Future-cost]]</f>
        <v>112.99999999999999</v>
      </c>
      <c r="V335" s="47">
        <f>Table_Query_from_Mac10[[#This Row],[qtytoShipFuture]]-Table_Query_from_Mac10[[#This Row],[qty_to_ship]]</f>
        <v>0</v>
      </c>
      <c r="W335" s="47">
        <f>Table_Query_from_Mac10[[#This Row],[UnitPriceFuture]]</f>
        <v>8.93</v>
      </c>
      <c r="X335" s="47">
        <f>Table_Query_from_Mac10[[#This Row],[Unit Increase]]*Table_Query_from_Mac10[[#This Row],[UnitPriceFuture]]</f>
        <v>0</v>
      </c>
      <c r="Y335" s="47">
        <f>Table_Query_from_Mac10[[#This Row],[Unit Increase]]*Table_Query_from_Mac10[[#This Row],[Future-cost]]</f>
        <v>0</v>
      </c>
      <c r="Z335" s="47">
        <f>-(Table_Query_from_Mac10[[#This Row],[Incremental Sales]]+((Table_Query_from_Mac10[[#This Row],[Incremental Sales]]*-(SUM(Summary!$S$8:$S$9)))))*Summary!$S$18</f>
        <v>0</v>
      </c>
      <c r="AA335" s="47">
        <f>IFERROR(Table_Query_from_Mac10[[#This Row],[Incremental Cost]]/Table_Query_from_Mac10[[#This Row],[Incremental Sales]],0)</f>
        <v>0</v>
      </c>
      <c r="AB335" s="47">
        <f>IFERROR(Table_Query_from_Mac10[[#This Row],[TotalCostFuture]]/Table_Query_from_Mac10[[#This Row],[totalsalesFuture]],0)</f>
        <v>0.50615901455767076</v>
      </c>
      <c r="AN335" s="31">
        <v>100</v>
      </c>
      <c r="AO335">
        <f t="shared" si="10"/>
        <v>25</v>
      </c>
      <c r="AQ335" s="31">
        <v>25.51</v>
      </c>
      <c r="AR335">
        <f t="shared" si="11"/>
        <v>8.93</v>
      </c>
    </row>
    <row r="336" spans="1:44" x14ac:dyDescent="0.25">
      <c r="A336">
        <v>90034</v>
      </c>
      <c r="B336">
        <v>20</v>
      </c>
      <c r="C336" t="s">
        <v>86</v>
      </c>
      <c r="D336" t="s">
        <v>79</v>
      </c>
      <c r="E336">
        <v>20</v>
      </c>
      <c r="F336">
        <v>4.95</v>
      </c>
      <c r="G336">
        <v>9.69</v>
      </c>
      <c r="H336" s="1">
        <v>44846</v>
      </c>
      <c r="I336" s="20">
        <v>0</v>
      </c>
      <c r="J336" s="47">
        <f>Table_Query_from_Mac10[[#This Row],[unit_price]]-(Table_Query_from_Mac10[[#This Row],[unit_price]]*(Table_Query_from_Mac10[[#This Row],[discount_pct]]/100))</f>
        <v>9.69</v>
      </c>
      <c r="K336" s="47">
        <f>Table_Query_from_Mac10[[#This Row],[unit_cost]]</f>
        <v>4.95</v>
      </c>
      <c r="L336" s="47">
        <f>Table_Query_from_Mac10[[#This Row],[Live-cost]]*(1+Table_Query_from_Mac10[[#This Row],[CogsIncreasebyTYPE]])</f>
        <v>4.95</v>
      </c>
      <c r="M336" s="47">
        <f>Table_Query_from_Mac10[[#This Row],[Live-cost]]*Table_Query_from_Mac10[[#This Row],[qty_to_ship]]</f>
        <v>99</v>
      </c>
      <c r="N336" s="47">
        <f>IF(Table_Query_from_Mac10[[#This Row],[item_no]]="KDA",-Table_Query_from_Mac10[[#This Row],[unit_price]],Table_Query_from_Mac10[[#This Row],[Net Unit]]*Table_Query_from_Mac10[[#This Row],[qty_to_ship]])</f>
        <v>193.79999999999998</v>
      </c>
      <c r="O336" s="47">
        <f>SUMIFS(Summary!C:C,Summary!H:H,Table_Query_from_Mac10[[#This Row],[Juiceoc]])</f>
        <v>0</v>
      </c>
      <c r="P336" s="47">
        <f>SUMIFS(Summary!D:D,Summary!H:H,Table_Query_from_Mac10[[#This Row],[Juiceoc]])</f>
        <v>0</v>
      </c>
      <c r="Q336" s="47">
        <f>SUMIFS(Summary!E:E,Summary!H:H,Table_Query_from_Mac10[[#This Row],[Juiceoc]])</f>
        <v>0</v>
      </c>
      <c r="R336" s="47">
        <f>Table_Query_from_Mac10[[#This Row],[Net Unit]]*(1+Table_Query_from_Mac10[[#This Row],[PriceIncreasebyType]])</f>
        <v>9.69</v>
      </c>
      <c r="S336" s="47">
        <f>Table_Query_from_Mac10[[#This Row],[UnitPriceFuture]]*Table_Query_from_Mac10[[#This Row],[qtytoShipFuture]]</f>
        <v>193.79999999999998</v>
      </c>
      <c r="T336" s="47">
        <f>ROUND(Table_Query_from_Mac10[[#This Row],[qty_to_ship]]*(1+Table_Query_from_Mac10[[#This Row],[VolumeIncreasebyType]]),0)</f>
        <v>20</v>
      </c>
      <c r="U336" s="47">
        <f>Table_Query_from_Mac10[[#This Row],[qtytoShipFuture]]*Table_Query_from_Mac10[[#This Row],[Future-cost]]</f>
        <v>99</v>
      </c>
      <c r="V336" s="47">
        <f>Table_Query_from_Mac10[[#This Row],[qtytoShipFuture]]-Table_Query_from_Mac10[[#This Row],[qty_to_ship]]</f>
        <v>0</v>
      </c>
      <c r="W336" s="47">
        <f>Table_Query_from_Mac10[[#This Row],[UnitPriceFuture]]</f>
        <v>9.69</v>
      </c>
      <c r="X336" s="47">
        <f>Table_Query_from_Mac10[[#This Row],[Unit Increase]]*Table_Query_from_Mac10[[#This Row],[UnitPriceFuture]]</f>
        <v>0</v>
      </c>
      <c r="Y336" s="47">
        <f>Table_Query_from_Mac10[[#This Row],[Unit Increase]]*Table_Query_from_Mac10[[#This Row],[Future-cost]]</f>
        <v>0</v>
      </c>
      <c r="Z336" s="47">
        <f>-(Table_Query_from_Mac10[[#This Row],[Incremental Sales]]+((Table_Query_from_Mac10[[#This Row],[Incremental Sales]]*-(SUM(Summary!$S$8:$S$9)))))*Summary!$S$18</f>
        <v>0</v>
      </c>
      <c r="AA336" s="47">
        <f>IFERROR(Table_Query_from_Mac10[[#This Row],[Incremental Cost]]/Table_Query_from_Mac10[[#This Row],[Incremental Sales]],0)</f>
        <v>0</v>
      </c>
      <c r="AB336" s="47">
        <f>IFERROR(Table_Query_from_Mac10[[#This Row],[TotalCostFuture]]/Table_Query_from_Mac10[[#This Row],[totalsalesFuture]],0)</f>
        <v>0.51083591331269351</v>
      </c>
      <c r="AN336" s="30">
        <v>80</v>
      </c>
      <c r="AO336">
        <f t="shared" si="10"/>
        <v>20</v>
      </c>
      <c r="AQ336" s="30">
        <v>27.69</v>
      </c>
      <c r="AR336">
        <f t="shared" si="11"/>
        <v>9.69</v>
      </c>
    </row>
    <row r="337" spans="1:44" x14ac:dyDescent="0.25">
      <c r="A337">
        <v>90034</v>
      </c>
      <c r="B337">
        <v>21</v>
      </c>
      <c r="C337" t="s">
        <v>86</v>
      </c>
      <c r="D337" t="s">
        <v>79</v>
      </c>
      <c r="E337">
        <v>16</v>
      </c>
      <c r="F337">
        <v>5.93</v>
      </c>
      <c r="G337">
        <v>12.17</v>
      </c>
      <c r="H337" s="1">
        <v>44846</v>
      </c>
      <c r="I337" s="20">
        <v>0</v>
      </c>
      <c r="J337" s="47">
        <f>Table_Query_from_Mac10[[#This Row],[unit_price]]-(Table_Query_from_Mac10[[#This Row],[unit_price]]*(Table_Query_from_Mac10[[#This Row],[discount_pct]]/100))</f>
        <v>12.17</v>
      </c>
      <c r="K337" s="47">
        <f>Table_Query_from_Mac10[[#This Row],[unit_cost]]</f>
        <v>5.93</v>
      </c>
      <c r="L337" s="47">
        <f>Table_Query_from_Mac10[[#This Row],[Live-cost]]*(1+Table_Query_from_Mac10[[#This Row],[CogsIncreasebyTYPE]])</f>
        <v>5.93</v>
      </c>
      <c r="M337" s="47">
        <f>Table_Query_from_Mac10[[#This Row],[Live-cost]]*Table_Query_from_Mac10[[#This Row],[qty_to_ship]]</f>
        <v>94.88</v>
      </c>
      <c r="N337" s="47">
        <f>IF(Table_Query_from_Mac10[[#This Row],[item_no]]="KDA",-Table_Query_from_Mac10[[#This Row],[unit_price]],Table_Query_from_Mac10[[#This Row],[Net Unit]]*Table_Query_from_Mac10[[#This Row],[qty_to_ship]])</f>
        <v>194.72</v>
      </c>
      <c r="O337" s="47">
        <f>SUMIFS(Summary!C:C,Summary!H:H,Table_Query_from_Mac10[[#This Row],[Juiceoc]])</f>
        <v>0</v>
      </c>
      <c r="P337" s="47">
        <f>SUMIFS(Summary!D:D,Summary!H:H,Table_Query_from_Mac10[[#This Row],[Juiceoc]])</f>
        <v>0</v>
      </c>
      <c r="Q337" s="47">
        <f>SUMIFS(Summary!E:E,Summary!H:H,Table_Query_from_Mac10[[#This Row],[Juiceoc]])</f>
        <v>0</v>
      </c>
      <c r="R337" s="47">
        <f>Table_Query_from_Mac10[[#This Row],[Net Unit]]*(1+Table_Query_from_Mac10[[#This Row],[PriceIncreasebyType]])</f>
        <v>12.17</v>
      </c>
      <c r="S337" s="47">
        <f>Table_Query_from_Mac10[[#This Row],[UnitPriceFuture]]*Table_Query_from_Mac10[[#This Row],[qtytoShipFuture]]</f>
        <v>194.72</v>
      </c>
      <c r="T337" s="47">
        <f>ROUND(Table_Query_from_Mac10[[#This Row],[qty_to_ship]]*(1+Table_Query_from_Mac10[[#This Row],[VolumeIncreasebyType]]),0)</f>
        <v>16</v>
      </c>
      <c r="U337" s="47">
        <f>Table_Query_from_Mac10[[#This Row],[qtytoShipFuture]]*Table_Query_from_Mac10[[#This Row],[Future-cost]]</f>
        <v>94.88</v>
      </c>
      <c r="V337" s="47">
        <f>Table_Query_from_Mac10[[#This Row],[qtytoShipFuture]]-Table_Query_from_Mac10[[#This Row],[qty_to_ship]]</f>
        <v>0</v>
      </c>
      <c r="W337" s="47">
        <f>Table_Query_from_Mac10[[#This Row],[UnitPriceFuture]]</f>
        <v>12.17</v>
      </c>
      <c r="X337" s="47">
        <f>Table_Query_from_Mac10[[#This Row],[Unit Increase]]*Table_Query_from_Mac10[[#This Row],[UnitPriceFuture]]</f>
        <v>0</v>
      </c>
      <c r="Y337" s="47">
        <f>Table_Query_from_Mac10[[#This Row],[Unit Increase]]*Table_Query_from_Mac10[[#This Row],[Future-cost]]</f>
        <v>0</v>
      </c>
      <c r="Z337" s="47">
        <f>-(Table_Query_from_Mac10[[#This Row],[Incremental Sales]]+((Table_Query_from_Mac10[[#This Row],[Incremental Sales]]*-(SUM(Summary!$S$8:$S$9)))))*Summary!$S$18</f>
        <v>0</v>
      </c>
      <c r="AA337" s="47">
        <f>IFERROR(Table_Query_from_Mac10[[#This Row],[Incremental Cost]]/Table_Query_from_Mac10[[#This Row],[Incremental Sales]],0)</f>
        <v>0</v>
      </c>
      <c r="AB337" s="47">
        <f>IFERROR(Table_Query_from_Mac10[[#This Row],[TotalCostFuture]]/Table_Query_from_Mac10[[#This Row],[totalsalesFuture]],0)</f>
        <v>0.48726376335250615</v>
      </c>
      <c r="AN337" s="31">
        <v>64</v>
      </c>
      <c r="AO337">
        <f t="shared" si="10"/>
        <v>16</v>
      </c>
      <c r="AQ337" s="31">
        <v>34.76</v>
      </c>
      <c r="AR337">
        <f t="shared" si="11"/>
        <v>12.17</v>
      </c>
    </row>
    <row r="338" spans="1:44" x14ac:dyDescent="0.25">
      <c r="A338">
        <v>90034</v>
      </c>
      <c r="B338">
        <v>22</v>
      </c>
      <c r="C338" t="s">
        <v>86</v>
      </c>
      <c r="D338" t="s">
        <v>79</v>
      </c>
      <c r="E338">
        <v>16</v>
      </c>
      <c r="F338">
        <v>5.83</v>
      </c>
      <c r="G338">
        <v>11.95</v>
      </c>
      <c r="H338" s="1">
        <v>44846</v>
      </c>
      <c r="I338" s="20">
        <v>0</v>
      </c>
      <c r="J338" s="47">
        <f>Table_Query_from_Mac10[[#This Row],[unit_price]]-(Table_Query_from_Mac10[[#This Row],[unit_price]]*(Table_Query_from_Mac10[[#This Row],[discount_pct]]/100))</f>
        <v>11.95</v>
      </c>
      <c r="K338" s="47">
        <f>Table_Query_from_Mac10[[#This Row],[unit_cost]]</f>
        <v>5.83</v>
      </c>
      <c r="L338" s="47">
        <f>Table_Query_from_Mac10[[#This Row],[Live-cost]]*(1+Table_Query_from_Mac10[[#This Row],[CogsIncreasebyTYPE]])</f>
        <v>5.83</v>
      </c>
      <c r="M338" s="47">
        <f>Table_Query_from_Mac10[[#This Row],[Live-cost]]*Table_Query_from_Mac10[[#This Row],[qty_to_ship]]</f>
        <v>93.28</v>
      </c>
      <c r="N338" s="47">
        <f>IF(Table_Query_from_Mac10[[#This Row],[item_no]]="KDA",-Table_Query_from_Mac10[[#This Row],[unit_price]],Table_Query_from_Mac10[[#This Row],[Net Unit]]*Table_Query_from_Mac10[[#This Row],[qty_to_ship]])</f>
        <v>191.2</v>
      </c>
      <c r="O338" s="47">
        <f>SUMIFS(Summary!C:C,Summary!H:H,Table_Query_from_Mac10[[#This Row],[Juiceoc]])</f>
        <v>0</v>
      </c>
      <c r="P338" s="47">
        <f>SUMIFS(Summary!D:D,Summary!H:H,Table_Query_from_Mac10[[#This Row],[Juiceoc]])</f>
        <v>0</v>
      </c>
      <c r="Q338" s="47">
        <f>SUMIFS(Summary!E:E,Summary!H:H,Table_Query_from_Mac10[[#This Row],[Juiceoc]])</f>
        <v>0</v>
      </c>
      <c r="R338" s="47">
        <f>Table_Query_from_Mac10[[#This Row],[Net Unit]]*(1+Table_Query_from_Mac10[[#This Row],[PriceIncreasebyType]])</f>
        <v>11.95</v>
      </c>
      <c r="S338" s="47">
        <f>Table_Query_from_Mac10[[#This Row],[UnitPriceFuture]]*Table_Query_from_Mac10[[#This Row],[qtytoShipFuture]]</f>
        <v>191.2</v>
      </c>
      <c r="T338" s="47">
        <f>ROUND(Table_Query_from_Mac10[[#This Row],[qty_to_ship]]*(1+Table_Query_from_Mac10[[#This Row],[VolumeIncreasebyType]]),0)</f>
        <v>16</v>
      </c>
      <c r="U338" s="47">
        <f>Table_Query_from_Mac10[[#This Row],[qtytoShipFuture]]*Table_Query_from_Mac10[[#This Row],[Future-cost]]</f>
        <v>93.28</v>
      </c>
      <c r="V338" s="47">
        <f>Table_Query_from_Mac10[[#This Row],[qtytoShipFuture]]-Table_Query_from_Mac10[[#This Row],[qty_to_ship]]</f>
        <v>0</v>
      </c>
      <c r="W338" s="47">
        <f>Table_Query_from_Mac10[[#This Row],[UnitPriceFuture]]</f>
        <v>11.95</v>
      </c>
      <c r="X338" s="47">
        <f>Table_Query_from_Mac10[[#This Row],[Unit Increase]]*Table_Query_from_Mac10[[#This Row],[UnitPriceFuture]]</f>
        <v>0</v>
      </c>
      <c r="Y338" s="47">
        <f>Table_Query_from_Mac10[[#This Row],[Unit Increase]]*Table_Query_from_Mac10[[#This Row],[Future-cost]]</f>
        <v>0</v>
      </c>
      <c r="Z338" s="47">
        <f>-(Table_Query_from_Mac10[[#This Row],[Incremental Sales]]+((Table_Query_from_Mac10[[#This Row],[Incremental Sales]]*-(SUM(Summary!$S$8:$S$9)))))*Summary!$S$18</f>
        <v>0</v>
      </c>
      <c r="AA338" s="47">
        <f>IFERROR(Table_Query_from_Mac10[[#This Row],[Incremental Cost]]/Table_Query_from_Mac10[[#This Row],[Incremental Sales]],0)</f>
        <v>0</v>
      </c>
      <c r="AB338" s="47">
        <f>IFERROR(Table_Query_from_Mac10[[#This Row],[TotalCostFuture]]/Table_Query_from_Mac10[[#This Row],[totalsalesFuture]],0)</f>
        <v>0.48786610878661091</v>
      </c>
      <c r="AN338" s="30">
        <v>64</v>
      </c>
      <c r="AO338">
        <f t="shared" si="10"/>
        <v>16</v>
      </c>
      <c r="AQ338" s="30">
        <v>34.14</v>
      </c>
      <c r="AR338">
        <f t="shared" si="11"/>
        <v>11.95</v>
      </c>
    </row>
    <row r="339" spans="1:44" x14ac:dyDescent="0.25">
      <c r="A339">
        <v>90034</v>
      </c>
      <c r="B339">
        <v>23</v>
      </c>
      <c r="C339" t="s">
        <v>86</v>
      </c>
      <c r="D339" t="s">
        <v>79</v>
      </c>
      <c r="E339">
        <v>19</v>
      </c>
      <c r="F339">
        <v>4.7</v>
      </c>
      <c r="G339">
        <v>11.16</v>
      </c>
      <c r="H339" s="1">
        <v>44846</v>
      </c>
      <c r="I339" s="20">
        <v>0</v>
      </c>
      <c r="J339" s="47">
        <f>Table_Query_from_Mac10[[#This Row],[unit_price]]-(Table_Query_from_Mac10[[#This Row],[unit_price]]*(Table_Query_from_Mac10[[#This Row],[discount_pct]]/100))</f>
        <v>11.16</v>
      </c>
      <c r="K339" s="47">
        <f>Table_Query_from_Mac10[[#This Row],[unit_cost]]</f>
        <v>4.7</v>
      </c>
      <c r="L339" s="47">
        <f>Table_Query_from_Mac10[[#This Row],[Live-cost]]*(1+Table_Query_from_Mac10[[#This Row],[CogsIncreasebyTYPE]])</f>
        <v>4.7</v>
      </c>
      <c r="M339" s="47">
        <f>Table_Query_from_Mac10[[#This Row],[Live-cost]]*Table_Query_from_Mac10[[#This Row],[qty_to_ship]]</f>
        <v>89.3</v>
      </c>
      <c r="N339" s="47">
        <f>IF(Table_Query_from_Mac10[[#This Row],[item_no]]="KDA",-Table_Query_from_Mac10[[#This Row],[unit_price]],Table_Query_from_Mac10[[#This Row],[Net Unit]]*Table_Query_from_Mac10[[#This Row],[qty_to_ship]])</f>
        <v>212.04</v>
      </c>
      <c r="O339" s="47">
        <f>SUMIFS(Summary!C:C,Summary!H:H,Table_Query_from_Mac10[[#This Row],[Juiceoc]])</f>
        <v>0</v>
      </c>
      <c r="P339" s="47">
        <f>SUMIFS(Summary!D:D,Summary!H:H,Table_Query_from_Mac10[[#This Row],[Juiceoc]])</f>
        <v>0</v>
      </c>
      <c r="Q339" s="47">
        <f>SUMIFS(Summary!E:E,Summary!H:H,Table_Query_from_Mac10[[#This Row],[Juiceoc]])</f>
        <v>0</v>
      </c>
      <c r="R339" s="47">
        <f>Table_Query_from_Mac10[[#This Row],[Net Unit]]*(1+Table_Query_from_Mac10[[#This Row],[PriceIncreasebyType]])</f>
        <v>11.16</v>
      </c>
      <c r="S339" s="47">
        <f>Table_Query_from_Mac10[[#This Row],[UnitPriceFuture]]*Table_Query_from_Mac10[[#This Row],[qtytoShipFuture]]</f>
        <v>212.04</v>
      </c>
      <c r="T339" s="47">
        <f>ROUND(Table_Query_from_Mac10[[#This Row],[qty_to_ship]]*(1+Table_Query_from_Mac10[[#This Row],[VolumeIncreasebyType]]),0)</f>
        <v>19</v>
      </c>
      <c r="U339" s="47">
        <f>Table_Query_from_Mac10[[#This Row],[qtytoShipFuture]]*Table_Query_from_Mac10[[#This Row],[Future-cost]]</f>
        <v>89.3</v>
      </c>
      <c r="V339" s="47">
        <f>Table_Query_from_Mac10[[#This Row],[qtytoShipFuture]]-Table_Query_from_Mac10[[#This Row],[qty_to_ship]]</f>
        <v>0</v>
      </c>
      <c r="W339" s="47">
        <f>Table_Query_from_Mac10[[#This Row],[UnitPriceFuture]]</f>
        <v>11.16</v>
      </c>
      <c r="X339" s="47">
        <f>Table_Query_from_Mac10[[#This Row],[Unit Increase]]*Table_Query_from_Mac10[[#This Row],[UnitPriceFuture]]</f>
        <v>0</v>
      </c>
      <c r="Y339" s="47">
        <f>Table_Query_from_Mac10[[#This Row],[Unit Increase]]*Table_Query_from_Mac10[[#This Row],[Future-cost]]</f>
        <v>0</v>
      </c>
      <c r="Z339" s="47">
        <f>-(Table_Query_from_Mac10[[#This Row],[Incremental Sales]]+((Table_Query_from_Mac10[[#This Row],[Incremental Sales]]*-(SUM(Summary!$S$8:$S$9)))))*Summary!$S$18</f>
        <v>0</v>
      </c>
      <c r="AA339" s="47">
        <f>IFERROR(Table_Query_from_Mac10[[#This Row],[Incremental Cost]]/Table_Query_from_Mac10[[#This Row],[Incremental Sales]],0)</f>
        <v>0</v>
      </c>
      <c r="AB339" s="47">
        <f>IFERROR(Table_Query_from_Mac10[[#This Row],[TotalCostFuture]]/Table_Query_from_Mac10[[#This Row],[totalsalesFuture]],0)</f>
        <v>0.4211469534050179</v>
      </c>
      <c r="AN339" s="31">
        <v>75</v>
      </c>
      <c r="AO339">
        <f t="shared" si="10"/>
        <v>19</v>
      </c>
      <c r="AQ339" s="31">
        <v>31.88</v>
      </c>
      <c r="AR339">
        <f t="shared" si="11"/>
        <v>11.16</v>
      </c>
    </row>
    <row r="340" spans="1:44" x14ac:dyDescent="0.25">
      <c r="A340">
        <v>90034</v>
      </c>
      <c r="B340">
        <v>24</v>
      </c>
      <c r="C340" t="s">
        <v>86</v>
      </c>
      <c r="D340" t="s">
        <v>79</v>
      </c>
      <c r="E340">
        <v>25</v>
      </c>
      <c r="F340">
        <v>5.27</v>
      </c>
      <c r="G340">
        <v>12.09</v>
      </c>
      <c r="H340" s="1">
        <v>44846</v>
      </c>
      <c r="I340" s="20">
        <v>0</v>
      </c>
      <c r="J340" s="47">
        <f>Table_Query_from_Mac10[[#This Row],[unit_price]]-(Table_Query_from_Mac10[[#This Row],[unit_price]]*(Table_Query_from_Mac10[[#This Row],[discount_pct]]/100))</f>
        <v>12.09</v>
      </c>
      <c r="K340" s="47">
        <f>Table_Query_from_Mac10[[#This Row],[unit_cost]]</f>
        <v>5.27</v>
      </c>
      <c r="L340" s="47">
        <f>Table_Query_from_Mac10[[#This Row],[Live-cost]]*(1+Table_Query_from_Mac10[[#This Row],[CogsIncreasebyTYPE]])</f>
        <v>5.27</v>
      </c>
      <c r="M340" s="47">
        <f>Table_Query_from_Mac10[[#This Row],[Live-cost]]*Table_Query_from_Mac10[[#This Row],[qty_to_ship]]</f>
        <v>131.75</v>
      </c>
      <c r="N340" s="47">
        <f>IF(Table_Query_from_Mac10[[#This Row],[item_no]]="KDA",-Table_Query_from_Mac10[[#This Row],[unit_price]],Table_Query_from_Mac10[[#This Row],[Net Unit]]*Table_Query_from_Mac10[[#This Row],[qty_to_ship]])</f>
        <v>302.25</v>
      </c>
      <c r="O340" s="47">
        <f>SUMIFS(Summary!C:C,Summary!H:H,Table_Query_from_Mac10[[#This Row],[Juiceoc]])</f>
        <v>0</v>
      </c>
      <c r="P340" s="47">
        <f>SUMIFS(Summary!D:D,Summary!H:H,Table_Query_from_Mac10[[#This Row],[Juiceoc]])</f>
        <v>0</v>
      </c>
      <c r="Q340" s="47">
        <f>SUMIFS(Summary!E:E,Summary!H:H,Table_Query_from_Mac10[[#This Row],[Juiceoc]])</f>
        <v>0</v>
      </c>
      <c r="R340" s="47">
        <f>Table_Query_from_Mac10[[#This Row],[Net Unit]]*(1+Table_Query_from_Mac10[[#This Row],[PriceIncreasebyType]])</f>
        <v>12.09</v>
      </c>
      <c r="S340" s="47">
        <f>Table_Query_from_Mac10[[#This Row],[UnitPriceFuture]]*Table_Query_from_Mac10[[#This Row],[qtytoShipFuture]]</f>
        <v>302.25</v>
      </c>
      <c r="T340" s="47">
        <f>ROUND(Table_Query_from_Mac10[[#This Row],[qty_to_ship]]*(1+Table_Query_from_Mac10[[#This Row],[VolumeIncreasebyType]]),0)</f>
        <v>25</v>
      </c>
      <c r="U340" s="47">
        <f>Table_Query_from_Mac10[[#This Row],[qtytoShipFuture]]*Table_Query_from_Mac10[[#This Row],[Future-cost]]</f>
        <v>131.75</v>
      </c>
      <c r="V340" s="47">
        <f>Table_Query_from_Mac10[[#This Row],[qtytoShipFuture]]-Table_Query_from_Mac10[[#This Row],[qty_to_ship]]</f>
        <v>0</v>
      </c>
      <c r="W340" s="47">
        <f>Table_Query_from_Mac10[[#This Row],[UnitPriceFuture]]</f>
        <v>12.09</v>
      </c>
      <c r="X340" s="47">
        <f>Table_Query_from_Mac10[[#This Row],[Unit Increase]]*Table_Query_from_Mac10[[#This Row],[UnitPriceFuture]]</f>
        <v>0</v>
      </c>
      <c r="Y340" s="47">
        <f>Table_Query_from_Mac10[[#This Row],[Unit Increase]]*Table_Query_from_Mac10[[#This Row],[Future-cost]]</f>
        <v>0</v>
      </c>
      <c r="Z340" s="47">
        <f>-(Table_Query_from_Mac10[[#This Row],[Incremental Sales]]+((Table_Query_from_Mac10[[#This Row],[Incremental Sales]]*-(SUM(Summary!$S$8:$S$9)))))*Summary!$S$18</f>
        <v>0</v>
      </c>
      <c r="AA340" s="47">
        <f>IFERROR(Table_Query_from_Mac10[[#This Row],[Incremental Cost]]/Table_Query_from_Mac10[[#This Row],[Incremental Sales]],0)</f>
        <v>0</v>
      </c>
      <c r="AB340" s="47">
        <f>IFERROR(Table_Query_from_Mac10[[#This Row],[TotalCostFuture]]/Table_Query_from_Mac10[[#This Row],[totalsalesFuture]],0)</f>
        <v>0.4358974358974359</v>
      </c>
      <c r="AN340" s="30">
        <v>100</v>
      </c>
      <c r="AO340">
        <f t="shared" si="10"/>
        <v>25</v>
      </c>
      <c r="AQ340" s="30">
        <v>34.549999999999997</v>
      </c>
      <c r="AR340">
        <f t="shared" si="11"/>
        <v>12.09</v>
      </c>
    </row>
    <row r="341" spans="1:44" x14ac:dyDescent="0.25">
      <c r="A341">
        <v>90034</v>
      </c>
      <c r="B341">
        <v>25</v>
      </c>
      <c r="C341" t="s">
        <v>86</v>
      </c>
      <c r="D341" t="s">
        <v>79</v>
      </c>
      <c r="E341">
        <v>20</v>
      </c>
      <c r="F341">
        <v>5.74</v>
      </c>
      <c r="G341">
        <v>12.76</v>
      </c>
      <c r="H341" s="1">
        <v>44846</v>
      </c>
      <c r="I341" s="20">
        <v>0</v>
      </c>
      <c r="J341" s="47">
        <f>Table_Query_from_Mac10[[#This Row],[unit_price]]-(Table_Query_from_Mac10[[#This Row],[unit_price]]*(Table_Query_from_Mac10[[#This Row],[discount_pct]]/100))</f>
        <v>12.76</v>
      </c>
      <c r="K341" s="47">
        <f>Table_Query_from_Mac10[[#This Row],[unit_cost]]</f>
        <v>5.74</v>
      </c>
      <c r="L341" s="47">
        <f>Table_Query_from_Mac10[[#This Row],[Live-cost]]*(1+Table_Query_from_Mac10[[#This Row],[CogsIncreasebyTYPE]])</f>
        <v>5.74</v>
      </c>
      <c r="M341" s="47">
        <f>Table_Query_from_Mac10[[#This Row],[Live-cost]]*Table_Query_from_Mac10[[#This Row],[qty_to_ship]]</f>
        <v>114.80000000000001</v>
      </c>
      <c r="N341" s="47">
        <f>IF(Table_Query_from_Mac10[[#This Row],[item_no]]="KDA",-Table_Query_from_Mac10[[#This Row],[unit_price]],Table_Query_from_Mac10[[#This Row],[Net Unit]]*Table_Query_from_Mac10[[#This Row],[qty_to_ship]])</f>
        <v>255.2</v>
      </c>
      <c r="O341" s="47">
        <f>SUMIFS(Summary!C:C,Summary!H:H,Table_Query_from_Mac10[[#This Row],[Juiceoc]])</f>
        <v>0</v>
      </c>
      <c r="P341" s="47">
        <f>SUMIFS(Summary!D:D,Summary!H:H,Table_Query_from_Mac10[[#This Row],[Juiceoc]])</f>
        <v>0</v>
      </c>
      <c r="Q341" s="47">
        <f>SUMIFS(Summary!E:E,Summary!H:H,Table_Query_from_Mac10[[#This Row],[Juiceoc]])</f>
        <v>0</v>
      </c>
      <c r="R341" s="47">
        <f>Table_Query_from_Mac10[[#This Row],[Net Unit]]*(1+Table_Query_from_Mac10[[#This Row],[PriceIncreasebyType]])</f>
        <v>12.76</v>
      </c>
      <c r="S341" s="47">
        <f>Table_Query_from_Mac10[[#This Row],[UnitPriceFuture]]*Table_Query_from_Mac10[[#This Row],[qtytoShipFuture]]</f>
        <v>255.2</v>
      </c>
      <c r="T341" s="47">
        <f>ROUND(Table_Query_from_Mac10[[#This Row],[qty_to_ship]]*(1+Table_Query_from_Mac10[[#This Row],[VolumeIncreasebyType]]),0)</f>
        <v>20</v>
      </c>
      <c r="U341" s="47">
        <f>Table_Query_from_Mac10[[#This Row],[qtytoShipFuture]]*Table_Query_from_Mac10[[#This Row],[Future-cost]]</f>
        <v>114.80000000000001</v>
      </c>
      <c r="V341" s="47">
        <f>Table_Query_from_Mac10[[#This Row],[qtytoShipFuture]]-Table_Query_from_Mac10[[#This Row],[qty_to_ship]]</f>
        <v>0</v>
      </c>
      <c r="W341" s="47">
        <f>Table_Query_from_Mac10[[#This Row],[UnitPriceFuture]]</f>
        <v>12.76</v>
      </c>
      <c r="X341" s="47">
        <f>Table_Query_from_Mac10[[#This Row],[Unit Increase]]*Table_Query_from_Mac10[[#This Row],[UnitPriceFuture]]</f>
        <v>0</v>
      </c>
      <c r="Y341" s="47">
        <f>Table_Query_from_Mac10[[#This Row],[Unit Increase]]*Table_Query_from_Mac10[[#This Row],[Future-cost]]</f>
        <v>0</v>
      </c>
      <c r="Z341" s="47">
        <f>-(Table_Query_from_Mac10[[#This Row],[Incremental Sales]]+((Table_Query_from_Mac10[[#This Row],[Incremental Sales]]*-(SUM(Summary!$S$8:$S$9)))))*Summary!$S$18</f>
        <v>0</v>
      </c>
      <c r="AA341" s="47">
        <f>IFERROR(Table_Query_from_Mac10[[#This Row],[Incremental Cost]]/Table_Query_from_Mac10[[#This Row],[Incremental Sales]],0)</f>
        <v>0</v>
      </c>
      <c r="AB341" s="47">
        <f>IFERROR(Table_Query_from_Mac10[[#This Row],[TotalCostFuture]]/Table_Query_from_Mac10[[#This Row],[totalsalesFuture]],0)</f>
        <v>0.44984326018808785</v>
      </c>
      <c r="AN341" s="31">
        <v>80</v>
      </c>
      <c r="AO341">
        <f t="shared" si="10"/>
        <v>20</v>
      </c>
      <c r="AQ341" s="31">
        <v>36.47</v>
      </c>
      <c r="AR341">
        <f t="shared" si="11"/>
        <v>12.76</v>
      </c>
    </row>
    <row r="342" spans="1:44" x14ac:dyDescent="0.25">
      <c r="A342">
        <v>90035</v>
      </c>
      <c r="B342">
        <v>1</v>
      </c>
      <c r="C342" t="s">
        <v>51</v>
      </c>
      <c r="D342" t="s">
        <v>80</v>
      </c>
      <c r="E342">
        <v>36</v>
      </c>
      <c r="F342">
        <v>3.05</v>
      </c>
      <c r="G342">
        <v>6.11</v>
      </c>
      <c r="H342" s="1">
        <v>44844</v>
      </c>
      <c r="I342" s="20">
        <v>0</v>
      </c>
      <c r="J342" s="47">
        <f>Table_Query_from_Mac10[[#This Row],[unit_price]]-(Table_Query_from_Mac10[[#This Row],[unit_price]]*(Table_Query_from_Mac10[[#This Row],[discount_pct]]/100))</f>
        <v>6.11</v>
      </c>
      <c r="K342" s="47">
        <f>Table_Query_from_Mac10[[#This Row],[unit_cost]]</f>
        <v>3.05</v>
      </c>
      <c r="L342" s="47">
        <f>Table_Query_from_Mac10[[#This Row],[Live-cost]]*(1+Table_Query_from_Mac10[[#This Row],[CogsIncreasebyTYPE]])</f>
        <v>3.05</v>
      </c>
      <c r="M342" s="47">
        <f>Table_Query_from_Mac10[[#This Row],[Live-cost]]*Table_Query_from_Mac10[[#This Row],[qty_to_ship]]</f>
        <v>109.8</v>
      </c>
      <c r="N342" s="47">
        <f>IF(Table_Query_from_Mac10[[#This Row],[item_no]]="KDA",-Table_Query_from_Mac10[[#This Row],[unit_price]],Table_Query_from_Mac10[[#This Row],[Net Unit]]*Table_Query_from_Mac10[[#This Row],[qty_to_ship]])</f>
        <v>219.96</v>
      </c>
      <c r="O342" s="47">
        <f>SUMIFS(Summary!C:C,Summary!H:H,Table_Query_from_Mac10[[#This Row],[Juiceoc]])</f>
        <v>0</v>
      </c>
      <c r="P342" s="47">
        <f>SUMIFS(Summary!D:D,Summary!H:H,Table_Query_from_Mac10[[#This Row],[Juiceoc]])</f>
        <v>0</v>
      </c>
      <c r="Q342" s="47">
        <f>SUMIFS(Summary!E:E,Summary!H:H,Table_Query_from_Mac10[[#This Row],[Juiceoc]])</f>
        <v>0</v>
      </c>
      <c r="R342" s="47">
        <f>Table_Query_from_Mac10[[#This Row],[Net Unit]]*(1+Table_Query_from_Mac10[[#This Row],[PriceIncreasebyType]])</f>
        <v>6.11</v>
      </c>
      <c r="S342" s="47">
        <f>Table_Query_from_Mac10[[#This Row],[UnitPriceFuture]]*Table_Query_from_Mac10[[#This Row],[qtytoShipFuture]]</f>
        <v>219.96</v>
      </c>
      <c r="T342" s="47">
        <f>ROUND(Table_Query_from_Mac10[[#This Row],[qty_to_ship]]*(1+Table_Query_from_Mac10[[#This Row],[VolumeIncreasebyType]]),0)</f>
        <v>36</v>
      </c>
      <c r="U342" s="47">
        <f>Table_Query_from_Mac10[[#This Row],[qtytoShipFuture]]*Table_Query_from_Mac10[[#This Row],[Future-cost]]</f>
        <v>109.8</v>
      </c>
      <c r="V342" s="47">
        <f>Table_Query_from_Mac10[[#This Row],[qtytoShipFuture]]-Table_Query_from_Mac10[[#This Row],[qty_to_ship]]</f>
        <v>0</v>
      </c>
      <c r="W342" s="47">
        <f>Table_Query_from_Mac10[[#This Row],[UnitPriceFuture]]</f>
        <v>6.11</v>
      </c>
      <c r="X342" s="47">
        <f>Table_Query_from_Mac10[[#This Row],[Unit Increase]]*Table_Query_from_Mac10[[#This Row],[UnitPriceFuture]]</f>
        <v>0</v>
      </c>
      <c r="Y342" s="47">
        <f>Table_Query_from_Mac10[[#This Row],[Unit Increase]]*Table_Query_from_Mac10[[#This Row],[Future-cost]]</f>
        <v>0</v>
      </c>
      <c r="Z342" s="47">
        <f>-(Table_Query_from_Mac10[[#This Row],[Incremental Sales]]+((Table_Query_from_Mac10[[#This Row],[Incremental Sales]]*-(SUM(Summary!$S$8:$S$9)))))*Summary!$S$18</f>
        <v>0</v>
      </c>
      <c r="AA342" s="47">
        <f>IFERROR(Table_Query_from_Mac10[[#This Row],[Incremental Cost]]/Table_Query_from_Mac10[[#This Row],[Incremental Sales]],0)</f>
        <v>0</v>
      </c>
      <c r="AB342" s="47">
        <f>IFERROR(Table_Query_from_Mac10[[#This Row],[TotalCostFuture]]/Table_Query_from_Mac10[[#This Row],[totalsalesFuture]],0)</f>
        <v>0.49918166939443531</v>
      </c>
      <c r="AN342" s="30">
        <v>144</v>
      </c>
      <c r="AO342">
        <f t="shared" si="10"/>
        <v>36</v>
      </c>
      <c r="AQ342" s="30">
        <v>17.46</v>
      </c>
      <c r="AR342">
        <f t="shared" si="11"/>
        <v>6.11</v>
      </c>
    </row>
    <row r="343" spans="1:44" x14ac:dyDescent="0.25">
      <c r="A343">
        <v>90035</v>
      </c>
      <c r="B343">
        <v>2</v>
      </c>
      <c r="C343" t="s">
        <v>54</v>
      </c>
      <c r="D343" t="s">
        <v>80</v>
      </c>
      <c r="E343">
        <v>38</v>
      </c>
      <c r="F343">
        <v>4.59</v>
      </c>
      <c r="G343">
        <v>8.9</v>
      </c>
      <c r="H343" s="1">
        <v>44844</v>
      </c>
      <c r="I343" s="20">
        <v>0</v>
      </c>
      <c r="J343" s="47">
        <f>Table_Query_from_Mac10[[#This Row],[unit_price]]-(Table_Query_from_Mac10[[#This Row],[unit_price]]*(Table_Query_from_Mac10[[#This Row],[discount_pct]]/100))</f>
        <v>8.9</v>
      </c>
      <c r="K343" s="47">
        <f>Table_Query_from_Mac10[[#This Row],[unit_cost]]</f>
        <v>4.59</v>
      </c>
      <c r="L343" s="47">
        <f>Table_Query_from_Mac10[[#This Row],[Live-cost]]*(1+Table_Query_from_Mac10[[#This Row],[CogsIncreasebyTYPE]])</f>
        <v>4.59</v>
      </c>
      <c r="M343" s="47">
        <f>Table_Query_from_Mac10[[#This Row],[Live-cost]]*Table_Query_from_Mac10[[#This Row],[qty_to_ship]]</f>
        <v>174.42</v>
      </c>
      <c r="N343" s="47">
        <f>IF(Table_Query_from_Mac10[[#This Row],[item_no]]="KDA",-Table_Query_from_Mac10[[#This Row],[unit_price]],Table_Query_from_Mac10[[#This Row],[Net Unit]]*Table_Query_from_Mac10[[#This Row],[qty_to_ship]])</f>
        <v>338.2</v>
      </c>
      <c r="O343" s="47">
        <f>SUMIFS(Summary!C:C,Summary!H:H,Table_Query_from_Mac10[[#This Row],[Juiceoc]])</f>
        <v>0</v>
      </c>
      <c r="P343" s="47">
        <f>SUMIFS(Summary!D:D,Summary!H:H,Table_Query_from_Mac10[[#This Row],[Juiceoc]])</f>
        <v>0</v>
      </c>
      <c r="Q343" s="47">
        <f>SUMIFS(Summary!E:E,Summary!H:H,Table_Query_from_Mac10[[#This Row],[Juiceoc]])</f>
        <v>0</v>
      </c>
      <c r="R343" s="47">
        <f>Table_Query_from_Mac10[[#This Row],[Net Unit]]*(1+Table_Query_from_Mac10[[#This Row],[PriceIncreasebyType]])</f>
        <v>8.9</v>
      </c>
      <c r="S343" s="47">
        <f>Table_Query_from_Mac10[[#This Row],[UnitPriceFuture]]*Table_Query_from_Mac10[[#This Row],[qtytoShipFuture]]</f>
        <v>338.2</v>
      </c>
      <c r="T343" s="47">
        <f>ROUND(Table_Query_from_Mac10[[#This Row],[qty_to_ship]]*(1+Table_Query_from_Mac10[[#This Row],[VolumeIncreasebyType]]),0)</f>
        <v>38</v>
      </c>
      <c r="U343" s="47">
        <f>Table_Query_from_Mac10[[#This Row],[qtytoShipFuture]]*Table_Query_from_Mac10[[#This Row],[Future-cost]]</f>
        <v>174.42</v>
      </c>
      <c r="V343" s="47">
        <f>Table_Query_from_Mac10[[#This Row],[qtytoShipFuture]]-Table_Query_from_Mac10[[#This Row],[qty_to_ship]]</f>
        <v>0</v>
      </c>
      <c r="W343" s="47">
        <f>Table_Query_from_Mac10[[#This Row],[UnitPriceFuture]]</f>
        <v>8.9</v>
      </c>
      <c r="X343" s="47">
        <f>Table_Query_from_Mac10[[#This Row],[Unit Increase]]*Table_Query_from_Mac10[[#This Row],[UnitPriceFuture]]</f>
        <v>0</v>
      </c>
      <c r="Y343" s="47">
        <f>Table_Query_from_Mac10[[#This Row],[Unit Increase]]*Table_Query_from_Mac10[[#This Row],[Future-cost]]</f>
        <v>0</v>
      </c>
      <c r="Z343" s="47">
        <f>-(Table_Query_from_Mac10[[#This Row],[Incremental Sales]]+((Table_Query_from_Mac10[[#This Row],[Incremental Sales]]*-(SUM(Summary!$S$8:$S$9)))))*Summary!$S$18</f>
        <v>0</v>
      </c>
      <c r="AA343" s="47">
        <f>IFERROR(Table_Query_from_Mac10[[#This Row],[Incremental Cost]]/Table_Query_from_Mac10[[#This Row],[Incremental Sales]],0)</f>
        <v>0</v>
      </c>
      <c r="AB343" s="47">
        <f>IFERROR(Table_Query_from_Mac10[[#This Row],[TotalCostFuture]]/Table_Query_from_Mac10[[#This Row],[totalsalesFuture]],0)</f>
        <v>0.51573033707865168</v>
      </c>
      <c r="AN343" s="31">
        <v>150</v>
      </c>
      <c r="AO343">
        <f t="shared" si="10"/>
        <v>38</v>
      </c>
      <c r="AQ343" s="31">
        <v>25.43</v>
      </c>
      <c r="AR343">
        <f t="shared" si="11"/>
        <v>8.9</v>
      </c>
    </row>
    <row r="344" spans="1:44" x14ac:dyDescent="0.25">
      <c r="A344">
        <v>90035</v>
      </c>
      <c r="B344">
        <v>3</v>
      </c>
      <c r="C344" t="s">
        <v>54</v>
      </c>
      <c r="D344" t="s">
        <v>80</v>
      </c>
      <c r="E344">
        <v>200</v>
      </c>
      <c r="F344">
        <v>5.58</v>
      </c>
      <c r="G344">
        <v>10.62</v>
      </c>
      <c r="H344" s="1">
        <v>44844</v>
      </c>
      <c r="I344" s="20">
        <v>0</v>
      </c>
      <c r="J344" s="47">
        <f>Table_Query_from_Mac10[[#This Row],[unit_price]]-(Table_Query_from_Mac10[[#This Row],[unit_price]]*(Table_Query_from_Mac10[[#This Row],[discount_pct]]/100))</f>
        <v>10.62</v>
      </c>
      <c r="K344" s="47">
        <f>Table_Query_from_Mac10[[#This Row],[unit_cost]]</f>
        <v>5.58</v>
      </c>
      <c r="L344" s="47">
        <f>Table_Query_from_Mac10[[#This Row],[Live-cost]]*(1+Table_Query_from_Mac10[[#This Row],[CogsIncreasebyTYPE]])</f>
        <v>5.58</v>
      </c>
      <c r="M344" s="47">
        <f>Table_Query_from_Mac10[[#This Row],[Live-cost]]*Table_Query_from_Mac10[[#This Row],[qty_to_ship]]</f>
        <v>1116</v>
      </c>
      <c r="N344" s="47">
        <f>IF(Table_Query_from_Mac10[[#This Row],[item_no]]="KDA",-Table_Query_from_Mac10[[#This Row],[unit_price]],Table_Query_from_Mac10[[#This Row],[Net Unit]]*Table_Query_from_Mac10[[#This Row],[qty_to_ship]])</f>
        <v>2124</v>
      </c>
      <c r="O344" s="47">
        <f>SUMIFS(Summary!C:C,Summary!H:H,Table_Query_from_Mac10[[#This Row],[Juiceoc]])</f>
        <v>0</v>
      </c>
      <c r="P344" s="47">
        <f>SUMIFS(Summary!D:D,Summary!H:H,Table_Query_from_Mac10[[#This Row],[Juiceoc]])</f>
        <v>0</v>
      </c>
      <c r="Q344" s="47">
        <f>SUMIFS(Summary!E:E,Summary!H:H,Table_Query_from_Mac10[[#This Row],[Juiceoc]])</f>
        <v>0</v>
      </c>
      <c r="R344" s="47">
        <f>Table_Query_from_Mac10[[#This Row],[Net Unit]]*(1+Table_Query_from_Mac10[[#This Row],[PriceIncreasebyType]])</f>
        <v>10.62</v>
      </c>
      <c r="S344" s="47">
        <f>Table_Query_from_Mac10[[#This Row],[UnitPriceFuture]]*Table_Query_from_Mac10[[#This Row],[qtytoShipFuture]]</f>
        <v>2124</v>
      </c>
      <c r="T344" s="47">
        <f>ROUND(Table_Query_from_Mac10[[#This Row],[qty_to_ship]]*(1+Table_Query_from_Mac10[[#This Row],[VolumeIncreasebyType]]),0)</f>
        <v>200</v>
      </c>
      <c r="U344" s="47">
        <f>Table_Query_from_Mac10[[#This Row],[qtytoShipFuture]]*Table_Query_from_Mac10[[#This Row],[Future-cost]]</f>
        <v>1116</v>
      </c>
      <c r="V344" s="47">
        <f>Table_Query_from_Mac10[[#This Row],[qtytoShipFuture]]-Table_Query_from_Mac10[[#This Row],[qty_to_ship]]</f>
        <v>0</v>
      </c>
      <c r="W344" s="47">
        <f>Table_Query_from_Mac10[[#This Row],[UnitPriceFuture]]</f>
        <v>10.62</v>
      </c>
      <c r="X344" s="47">
        <f>Table_Query_from_Mac10[[#This Row],[Unit Increase]]*Table_Query_from_Mac10[[#This Row],[UnitPriceFuture]]</f>
        <v>0</v>
      </c>
      <c r="Y344" s="47">
        <f>Table_Query_from_Mac10[[#This Row],[Unit Increase]]*Table_Query_from_Mac10[[#This Row],[Future-cost]]</f>
        <v>0</v>
      </c>
      <c r="Z344" s="47">
        <f>-(Table_Query_from_Mac10[[#This Row],[Incremental Sales]]+((Table_Query_from_Mac10[[#This Row],[Incremental Sales]]*-(SUM(Summary!$S$8:$S$9)))))*Summary!$S$18</f>
        <v>0</v>
      </c>
      <c r="AA344" s="47">
        <f>IFERROR(Table_Query_from_Mac10[[#This Row],[Incremental Cost]]/Table_Query_from_Mac10[[#This Row],[Incremental Sales]],0)</f>
        <v>0</v>
      </c>
      <c r="AB344" s="47">
        <f>IFERROR(Table_Query_from_Mac10[[#This Row],[TotalCostFuture]]/Table_Query_from_Mac10[[#This Row],[totalsalesFuture]],0)</f>
        <v>0.52542372881355937</v>
      </c>
      <c r="AN344" s="30">
        <v>800</v>
      </c>
      <c r="AO344">
        <f t="shared" si="10"/>
        <v>200</v>
      </c>
      <c r="AQ344" s="30">
        <v>30.34</v>
      </c>
      <c r="AR344">
        <f t="shared" si="11"/>
        <v>10.62</v>
      </c>
    </row>
    <row r="345" spans="1:44" x14ac:dyDescent="0.25">
      <c r="A345">
        <v>90035</v>
      </c>
      <c r="B345">
        <v>4</v>
      </c>
      <c r="C345" t="s">
        <v>52</v>
      </c>
      <c r="D345" t="s">
        <v>80</v>
      </c>
      <c r="E345">
        <v>64</v>
      </c>
      <c r="F345">
        <v>6.76</v>
      </c>
      <c r="G345">
        <v>12.81</v>
      </c>
      <c r="H345" s="1">
        <v>44844</v>
      </c>
      <c r="I345" s="20">
        <v>0</v>
      </c>
      <c r="J345" s="47">
        <f>Table_Query_from_Mac10[[#This Row],[unit_price]]-(Table_Query_from_Mac10[[#This Row],[unit_price]]*(Table_Query_from_Mac10[[#This Row],[discount_pct]]/100))</f>
        <v>12.81</v>
      </c>
      <c r="K345" s="47">
        <f>Table_Query_from_Mac10[[#This Row],[unit_cost]]</f>
        <v>6.76</v>
      </c>
      <c r="L345" s="47">
        <f>Table_Query_from_Mac10[[#This Row],[Live-cost]]*(1+Table_Query_from_Mac10[[#This Row],[CogsIncreasebyTYPE]])</f>
        <v>6.76</v>
      </c>
      <c r="M345" s="47">
        <f>Table_Query_from_Mac10[[#This Row],[Live-cost]]*Table_Query_from_Mac10[[#This Row],[qty_to_ship]]</f>
        <v>432.64</v>
      </c>
      <c r="N345" s="47">
        <f>IF(Table_Query_from_Mac10[[#This Row],[item_no]]="KDA",-Table_Query_from_Mac10[[#This Row],[unit_price]],Table_Query_from_Mac10[[#This Row],[Net Unit]]*Table_Query_from_Mac10[[#This Row],[qty_to_ship]])</f>
        <v>819.84</v>
      </c>
      <c r="O345" s="47">
        <f>SUMIFS(Summary!C:C,Summary!H:H,Table_Query_from_Mac10[[#This Row],[Juiceoc]])</f>
        <v>0</v>
      </c>
      <c r="P345" s="47">
        <f>SUMIFS(Summary!D:D,Summary!H:H,Table_Query_from_Mac10[[#This Row],[Juiceoc]])</f>
        <v>0</v>
      </c>
      <c r="Q345" s="47">
        <f>SUMIFS(Summary!E:E,Summary!H:H,Table_Query_from_Mac10[[#This Row],[Juiceoc]])</f>
        <v>0</v>
      </c>
      <c r="R345" s="47">
        <f>Table_Query_from_Mac10[[#This Row],[Net Unit]]*(1+Table_Query_from_Mac10[[#This Row],[PriceIncreasebyType]])</f>
        <v>12.81</v>
      </c>
      <c r="S345" s="47">
        <f>Table_Query_from_Mac10[[#This Row],[UnitPriceFuture]]*Table_Query_from_Mac10[[#This Row],[qtytoShipFuture]]</f>
        <v>819.84</v>
      </c>
      <c r="T345" s="47">
        <f>ROUND(Table_Query_from_Mac10[[#This Row],[qty_to_ship]]*(1+Table_Query_from_Mac10[[#This Row],[VolumeIncreasebyType]]),0)</f>
        <v>64</v>
      </c>
      <c r="U345" s="47">
        <f>Table_Query_from_Mac10[[#This Row],[qtytoShipFuture]]*Table_Query_from_Mac10[[#This Row],[Future-cost]]</f>
        <v>432.64</v>
      </c>
      <c r="V345" s="47">
        <f>Table_Query_from_Mac10[[#This Row],[qtytoShipFuture]]-Table_Query_from_Mac10[[#This Row],[qty_to_ship]]</f>
        <v>0</v>
      </c>
      <c r="W345" s="47">
        <f>Table_Query_from_Mac10[[#This Row],[UnitPriceFuture]]</f>
        <v>12.81</v>
      </c>
      <c r="X345" s="47">
        <f>Table_Query_from_Mac10[[#This Row],[Unit Increase]]*Table_Query_from_Mac10[[#This Row],[UnitPriceFuture]]</f>
        <v>0</v>
      </c>
      <c r="Y345" s="47">
        <f>Table_Query_from_Mac10[[#This Row],[Unit Increase]]*Table_Query_from_Mac10[[#This Row],[Future-cost]]</f>
        <v>0</v>
      </c>
      <c r="Z345" s="47">
        <f>-(Table_Query_from_Mac10[[#This Row],[Incremental Sales]]+((Table_Query_from_Mac10[[#This Row],[Incremental Sales]]*-(SUM(Summary!$S$8:$S$9)))))*Summary!$S$18</f>
        <v>0</v>
      </c>
      <c r="AA345" s="47">
        <f>IFERROR(Table_Query_from_Mac10[[#This Row],[Incremental Cost]]/Table_Query_from_Mac10[[#This Row],[Incremental Sales]],0)</f>
        <v>0</v>
      </c>
      <c r="AB345" s="47">
        <f>IFERROR(Table_Query_from_Mac10[[#This Row],[TotalCostFuture]]/Table_Query_from_Mac10[[#This Row],[totalsalesFuture]],0)</f>
        <v>0.52771272443403583</v>
      </c>
      <c r="AN345" s="31">
        <v>256</v>
      </c>
      <c r="AO345">
        <f t="shared" si="10"/>
        <v>64</v>
      </c>
      <c r="AQ345" s="31">
        <v>36.590000000000003</v>
      </c>
      <c r="AR345">
        <f t="shared" si="11"/>
        <v>12.81</v>
      </c>
    </row>
    <row r="346" spans="1:44" x14ac:dyDescent="0.25">
      <c r="A346">
        <v>90035</v>
      </c>
      <c r="B346">
        <v>5</v>
      </c>
      <c r="C346" t="s">
        <v>52</v>
      </c>
      <c r="D346" t="s">
        <v>80</v>
      </c>
      <c r="E346">
        <v>12</v>
      </c>
      <c r="F346">
        <v>8.0299999999999994</v>
      </c>
      <c r="G346">
        <v>14.99</v>
      </c>
      <c r="H346" s="1">
        <v>44844</v>
      </c>
      <c r="I346" s="20">
        <v>0</v>
      </c>
      <c r="J346" s="47">
        <f>Table_Query_from_Mac10[[#This Row],[unit_price]]-(Table_Query_from_Mac10[[#This Row],[unit_price]]*(Table_Query_from_Mac10[[#This Row],[discount_pct]]/100))</f>
        <v>14.99</v>
      </c>
      <c r="K346" s="47">
        <f>Table_Query_from_Mac10[[#This Row],[unit_cost]]</f>
        <v>8.0299999999999994</v>
      </c>
      <c r="L346" s="47">
        <f>Table_Query_from_Mac10[[#This Row],[Live-cost]]*(1+Table_Query_from_Mac10[[#This Row],[CogsIncreasebyTYPE]])</f>
        <v>8.0299999999999994</v>
      </c>
      <c r="M346" s="47">
        <f>Table_Query_from_Mac10[[#This Row],[Live-cost]]*Table_Query_from_Mac10[[#This Row],[qty_to_ship]]</f>
        <v>96.359999999999985</v>
      </c>
      <c r="N346" s="47">
        <f>IF(Table_Query_from_Mac10[[#This Row],[item_no]]="KDA",-Table_Query_from_Mac10[[#This Row],[unit_price]],Table_Query_from_Mac10[[#This Row],[Net Unit]]*Table_Query_from_Mac10[[#This Row],[qty_to_ship]])</f>
        <v>179.88</v>
      </c>
      <c r="O346" s="47">
        <f>SUMIFS(Summary!C:C,Summary!H:H,Table_Query_from_Mac10[[#This Row],[Juiceoc]])</f>
        <v>0</v>
      </c>
      <c r="P346" s="47">
        <f>SUMIFS(Summary!D:D,Summary!H:H,Table_Query_from_Mac10[[#This Row],[Juiceoc]])</f>
        <v>0</v>
      </c>
      <c r="Q346" s="47">
        <f>SUMIFS(Summary!E:E,Summary!H:H,Table_Query_from_Mac10[[#This Row],[Juiceoc]])</f>
        <v>0</v>
      </c>
      <c r="R346" s="47">
        <f>Table_Query_from_Mac10[[#This Row],[Net Unit]]*(1+Table_Query_from_Mac10[[#This Row],[PriceIncreasebyType]])</f>
        <v>14.99</v>
      </c>
      <c r="S346" s="47">
        <f>Table_Query_from_Mac10[[#This Row],[UnitPriceFuture]]*Table_Query_from_Mac10[[#This Row],[qtytoShipFuture]]</f>
        <v>179.88</v>
      </c>
      <c r="T346" s="47">
        <f>ROUND(Table_Query_from_Mac10[[#This Row],[qty_to_ship]]*(1+Table_Query_from_Mac10[[#This Row],[VolumeIncreasebyType]]),0)</f>
        <v>12</v>
      </c>
      <c r="U346" s="47">
        <f>Table_Query_from_Mac10[[#This Row],[qtytoShipFuture]]*Table_Query_from_Mac10[[#This Row],[Future-cost]]</f>
        <v>96.359999999999985</v>
      </c>
      <c r="V346" s="47">
        <f>Table_Query_from_Mac10[[#This Row],[qtytoShipFuture]]-Table_Query_from_Mac10[[#This Row],[qty_to_ship]]</f>
        <v>0</v>
      </c>
      <c r="W346" s="47">
        <f>Table_Query_from_Mac10[[#This Row],[UnitPriceFuture]]</f>
        <v>14.99</v>
      </c>
      <c r="X346" s="47">
        <f>Table_Query_from_Mac10[[#This Row],[Unit Increase]]*Table_Query_from_Mac10[[#This Row],[UnitPriceFuture]]</f>
        <v>0</v>
      </c>
      <c r="Y346" s="47">
        <f>Table_Query_from_Mac10[[#This Row],[Unit Increase]]*Table_Query_from_Mac10[[#This Row],[Future-cost]]</f>
        <v>0</v>
      </c>
      <c r="Z346" s="47">
        <f>-(Table_Query_from_Mac10[[#This Row],[Incremental Sales]]+((Table_Query_from_Mac10[[#This Row],[Incremental Sales]]*-(SUM(Summary!$S$8:$S$9)))))*Summary!$S$18</f>
        <v>0</v>
      </c>
      <c r="AA346" s="47">
        <f>IFERROR(Table_Query_from_Mac10[[#This Row],[Incremental Cost]]/Table_Query_from_Mac10[[#This Row],[Incremental Sales]],0)</f>
        <v>0</v>
      </c>
      <c r="AB346" s="47">
        <f>IFERROR(Table_Query_from_Mac10[[#This Row],[TotalCostFuture]]/Table_Query_from_Mac10[[#This Row],[totalsalesFuture]],0)</f>
        <v>0.53569046030687117</v>
      </c>
      <c r="AN346" s="30">
        <v>48</v>
      </c>
      <c r="AO346">
        <f t="shared" si="10"/>
        <v>12</v>
      </c>
      <c r="AQ346" s="30">
        <v>42.84</v>
      </c>
      <c r="AR346">
        <f t="shared" si="11"/>
        <v>14.99</v>
      </c>
    </row>
    <row r="347" spans="1:44" x14ac:dyDescent="0.25">
      <c r="A347">
        <v>90035</v>
      </c>
      <c r="B347">
        <v>6</v>
      </c>
      <c r="C347" t="s">
        <v>52</v>
      </c>
      <c r="D347" t="s">
        <v>80</v>
      </c>
      <c r="E347">
        <v>27</v>
      </c>
      <c r="F347">
        <v>9.3699999999999992</v>
      </c>
      <c r="G347">
        <v>18.16</v>
      </c>
      <c r="H347" s="1">
        <v>44844</v>
      </c>
      <c r="I347" s="20">
        <v>0</v>
      </c>
      <c r="J347" s="47">
        <f>Table_Query_from_Mac10[[#This Row],[unit_price]]-(Table_Query_from_Mac10[[#This Row],[unit_price]]*(Table_Query_from_Mac10[[#This Row],[discount_pct]]/100))</f>
        <v>18.16</v>
      </c>
      <c r="K347" s="47">
        <f>Table_Query_from_Mac10[[#This Row],[unit_cost]]</f>
        <v>9.3699999999999992</v>
      </c>
      <c r="L347" s="47">
        <f>Table_Query_from_Mac10[[#This Row],[Live-cost]]*(1+Table_Query_from_Mac10[[#This Row],[CogsIncreasebyTYPE]])</f>
        <v>9.3699999999999992</v>
      </c>
      <c r="M347" s="47">
        <f>Table_Query_from_Mac10[[#This Row],[Live-cost]]*Table_Query_from_Mac10[[#This Row],[qty_to_ship]]</f>
        <v>252.98999999999998</v>
      </c>
      <c r="N347" s="47">
        <f>IF(Table_Query_from_Mac10[[#This Row],[item_no]]="KDA",-Table_Query_from_Mac10[[#This Row],[unit_price]],Table_Query_from_Mac10[[#This Row],[Net Unit]]*Table_Query_from_Mac10[[#This Row],[qty_to_ship]])</f>
        <v>490.32</v>
      </c>
      <c r="O347" s="47">
        <f>SUMIFS(Summary!C:C,Summary!H:H,Table_Query_from_Mac10[[#This Row],[Juiceoc]])</f>
        <v>0</v>
      </c>
      <c r="P347" s="47">
        <f>SUMIFS(Summary!D:D,Summary!H:H,Table_Query_from_Mac10[[#This Row],[Juiceoc]])</f>
        <v>0</v>
      </c>
      <c r="Q347" s="47">
        <f>SUMIFS(Summary!E:E,Summary!H:H,Table_Query_from_Mac10[[#This Row],[Juiceoc]])</f>
        <v>0</v>
      </c>
      <c r="R347" s="47">
        <f>Table_Query_from_Mac10[[#This Row],[Net Unit]]*(1+Table_Query_from_Mac10[[#This Row],[PriceIncreasebyType]])</f>
        <v>18.16</v>
      </c>
      <c r="S347" s="47">
        <f>Table_Query_from_Mac10[[#This Row],[UnitPriceFuture]]*Table_Query_from_Mac10[[#This Row],[qtytoShipFuture]]</f>
        <v>490.32</v>
      </c>
      <c r="T347" s="47">
        <f>ROUND(Table_Query_from_Mac10[[#This Row],[qty_to_ship]]*(1+Table_Query_from_Mac10[[#This Row],[VolumeIncreasebyType]]),0)</f>
        <v>27</v>
      </c>
      <c r="U347" s="47">
        <f>Table_Query_from_Mac10[[#This Row],[qtytoShipFuture]]*Table_Query_from_Mac10[[#This Row],[Future-cost]]</f>
        <v>252.98999999999998</v>
      </c>
      <c r="V347" s="47">
        <f>Table_Query_from_Mac10[[#This Row],[qtytoShipFuture]]-Table_Query_from_Mac10[[#This Row],[qty_to_ship]]</f>
        <v>0</v>
      </c>
      <c r="W347" s="47">
        <f>Table_Query_from_Mac10[[#This Row],[UnitPriceFuture]]</f>
        <v>18.16</v>
      </c>
      <c r="X347" s="47">
        <f>Table_Query_from_Mac10[[#This Row],[Unit Increase]]*Table_Query_from_Mac10[[#This Row],[UnitPriceFuture]]</f>
        <v>0</v>
      </c>
      <c r="Y347" s="47">
        <f>Table_Query_from_Mac10[[#This Row],[Unit Increase]]*Table_Query_from_Mac10[[#This Row],[Future-cost]]</f>
        <v>0</v>
      </c>
      <c r="Z347" s="47">
        <f>-(Table_Query_from_Mac10[[#This Row],[Incremental Sales]]+((Table_Query_from_Mac10[[#This Row],[Incremental Sales]]*-(SUM(Summary!$S$8:$S$9)))))*Summary!$S$18</f>
        <v>0</v>
      </c>
      <c r="AA347" s="47">
        <f>IFERROR(Table_Query_from_Mac10[[#This Row],[Incremental Cost]]/Table_Query_from_Mac10[[#This Row],[Incremental Sales]],0)</f>
        <v>0</v>
      </c>
      <c r="AB347" s="47">
        <f>IFERROR(Table_Query_from_Mac10[[#This Row],[TotalCostFuture]]/Table_Query_from_Mac10[[#This Row],[totalsalesFuture]],0)</f>
        <v>0.5159691629955947</v>
      </c>
      <c r="AN347" s="31">
        <v>108</v>
      </c>
      <c r="AO347">
        <f t="shared" si="10"/>
        <v>27</v>
      </c>
      <c r="AQ347" s="31">
        <v>51.88</v>
      </c>
      <c r="AR347">
        <f t="shared" si="11"/>
        <v>18.16</v>
      </c>
    </row>
    <row r="348" spans="1:44" x14ac:dyDescent="0.25">
      <c r="A348">
        <v>90035</v>
      </c>
      <c r="B348">
        <v>7</v>
      </c>
      <c r="C348" t="s">
        <v>52</v>
      </c>
      <c r="D348" t="s">
        <v>80</v>
      </c>
      <c r="E348">
        <v>18</v>
      </c>
      <c r="F348">
        <v>10.66</v>
      </c>
      <c r="G348">
        <v>21.83</v>
      </c>
      <c r="H348" s="1">
        <v>44844</v>
      </c>
      <c r="I348" s="20">
        <v>0</v>
      </c>
      <c r="J348" s="47">
        <f>Table_Query_from_Mac10[[#This Row],[unit_price]]-(Table_Query_from_Mac10[[#This Row],[unit_price]]*(Table_Query_from_Mac10[[#This Row],[discount_pct]]/100))</f>
        <v>21.83</v>
      </c>
      <c r="K348" s="47">
        <f>Table_Query_from_Mac10[[#This Row],[unit_cost]]</f>
        <v>10.66</v>
      </c>
      <c r="L348" s="47">
        <f>Table_Query_from_Mac10[[#This Row],[Live-cost]]*(1+Table_Query_from_Mac10[[#This Row],[CogsIncreasebyTYPE]])</f>
        <v>10.66</v>
      </c>
      <c r="M348" s="47">
        <f>Table_Query_from_Mac10[[#This Row],[Live-cost]]*Table_Query_from_Mac10[[#This Row],[qty_to_ship]]</f>
        <v>191.88</v>
      </c>
      <c r="N348" s="47">
        <f>IF(Table_Query_from_Mac10[[#This Row],[item_no]]="KDA",-Table_Query_from_Mac10[[#This Row],[unit_price]],Table_Query_from_Mac10[[#This Row],[Net Unit]]*Table_Query_from_Mac10[[#This Row],[qty_to_ship]])</f>
        <v>392.93999999999994</v>
      </c>
      <c r="O348" s="47">
        <f>SUMIFS(Summary!C:C,Summary!H:H,Table_Query_from_Mac10[[#This Row],[Juiceoc]])</f>
        <v>0</v>
      </c>
      <c r="P348" s="47">
        <f>SUMIFS(Summary!D:D,Summary!H:H,Table_Query_from_Mac10[[#This Row],[Juiceoc]])</f>
        <v>0</v>
      </c>
      <c r="Q348" s="47">
        <f>SUMIFS(Summary!E:E,Summary!H:H,Table_Query_from_Mac10[[#This Row],[Juiceoc]])</f>
        <v>0</v>
      </c>
      <c r="R348" s="47">
        <f>Table_Query_from_Mac10[[#This Row],[Net Unit]]*(1+Table_Query_from_Mac10[[#This Row],[PriceIncreasebyType]])</f>
        <v>21.83</v>
      </c>
      <c r="S348" s="47">
        <f>Table_Query_from_Mac10[[#This Row],[UnitPriceFuture]]*Table_Query_from_Mac10[[#This Row],[qtytoShipFuture]]</f>
        <v>392.93999999999994</v>
      </c>
      <c r="T348" s="47">
        <f>ROUND(Table_Query_from_Mac10[[#This Row],[qty_to_ship]]*(1+Table_Query_from_Mac10[[#This Row],[VolumeIncreasebyType]]),0)</f>
        <v>18</v>
      </c>
      <c r="U348" s="47">
        <f>Table_Query_from_Mac10[[#This Row],[qtytoShipFuture]]*Table_Query_from_Mac10[[#This Row],[Future-cost]]</f>
        <v>191.88</v>
      </c>
      <c r="V348" s="47">
        <f>Table_Query_from_Mac10[[#This Row],[qtytoShipFuture]]-Table_Query_from_Mac10[[#This Row],[qty_to_ship]]</f>
        <v>0</v>
      </c>
      <c r="W348" s="47">
        <f>Table_Query_from_Mac10[[#This Row],[UnitPriceFuture]]</f>
        <v>21.83</v>
      </c>
      <c r="X348" s="47">
        <f>Table_Query_from_Mac10[[#This Row],[Unit Increase]]*Table_Query_from_Mac10[[#This Row],[UnitPriceFuture]]</f>
        <v>0</v>
      </c>
      <c r="Y348" s="47">
        <f>Table_Query_from_Mac10[[#This Row],[Unit Increase]]*Table_Query_from_Mac10[[#This Row],[Future-cost]]</f>
        <v>0</v>
      </c>
      <c r="Z348" s="47">
        <f>-(Table_Query_from_Mac10[[#This Row],[Incremental Sales]]+((Table_Query_from_Mac10[[#This Row],[Incremental Sales]]*-(SUM(Summary!$S$8:$S$9)))))*Summary!$S$18</f>
        <v>0</v>
      </c>
      <c r="AA348" s="47">
        <f>IFERROR(Table_Query_from_Mac10[[#This Row],[Incremental Cost]]/Table_Query_from_Mac10[[#This Row],[Incremental Sales]],0)</f>
        <v>0</v>
      </c>
      <c r="AB348" s="47">
        <f>IFERROR(Table_Query_from_Mac10[[#This Row],[TotalCostFuture]]/Table_Query_from_Mac10[[#This Row],[totalsalesFuture]],0)</f>
        <v>0.4883188273018782</v>
      </c>
      <c r="AN348" s="30">
        <v>72</v>
      </c>
      <c r="AO348">
        <f t="shared" si="10"/>
        <v>18</v>
      </c>
      <c r="AQ348" s="30">
        <v>62.36</v>
      </c>
      <c r="AR348">
        <f t="shared" si="11"/>
        <v>21.83</v>
      </c>
    </row>
    <row r="349" spans="1:44" x14ac:dyDescent="0.25">
      <c r="A349">
        <v>90036</v>
      </c>
      <c r="B349">
        <v>1</v>
      </c>
      <c r="C349" t="s">
        <v>60</v>
      </c>
      <c r="D349" t="s">
        <v>49</v>
      </c>
      <c r="E349">
        <v>13</v>
      </c>
      <c r="F349">
        <v>4.33</v>
      </c>
      <c r="G349">
        <v>11.89</v>
      </c>
      <c r="H349" s="1">
        <v>44859</v>
      </c>
      <c r="I349" s="20">
        <v>0</v>
      </c>
      <c r="J349" s="47">
        <f>Table_Query_from_Mac10[[#This Row],[unit_price]]-(Table_Query_from_Mac10[[#This Row],[unit_price]]*(Table_Query_from_Mac10[[#This Row],[discount_pct]]/100))</f>
        <v>11.89</v>
      </c>
      <c r="K349" s="47">
        <f>Table_Query_from_Mac10[[#This Row],[unit_cost]]</f>
        <v>4.33</v>
      </c>
      <c r="L349" s="47">
        <f>Table_Query_from_Mac10[[#This Row],[Live-cost]]*(1+Table_Query_from_Mac10[[#This Row],[CogsIncreasebyTYPE]])</f>
        <v>4.33</v>
      </c>
      <c r="M349" s="47">
        <f>Table_Query_from_Mac10[[#This Row],[Live-cost]]*Table_Query_from_Mac10[[#This Row],[qty_to_ship]]</f>
        <v>56.29</v>
      </c>
      <c r="N349" s="47">
        <f>IF(Table_Query_from_Mac10[[#This Row],[item_no]]="KDA",-Table_Query_from_Mac10[[#This Row],[unit_price]],Table_Query_from_Mac10[[#This Row],[Net Unit]]*Table_Query_from_Mac10[[#This Row],[qty_to_ship]])</f>
        <v>154.57</v>
      </c>
      <c r="O349" s="47">
        <f>SUMIFS(Summary!C:C,Summary!H:H,Table_Query_from_Mac10[[#This Row],[Juiceoc]])</f>
        <v>0</v>
      </c>
      <c r="P349" s="47">
        <f>SUMIFS(Summary!D:D,Summary!H:H,Table_Query_from_Mac10[[#This Row],[Juiceoc]])</f>
        <v>0</v>
      </c>
      <c r="Q349" s="47">
        <f>SUMIFS(Summary!E:E,Summary!H:H,Table_Query_from_Mac10[[#This Row],[Juiceoc]])</f>
        <v>0</v>
      </c>
      <c r="R349" s="47">
        <f>Table_Query_from_Mac10[[#This Row],[Net Unit]]*(1+Table_Query_from_Mac10[[#This Row],[PriceIncreasebyType]])</f>
        <v>11.89</v>
      </c>
      <c r="S349" s="47">
        <f>Table_Query_from_Mac10[[#This Row],[UnitPriceFuture]]*Table_Query_from_Mac10[[#This Row],[qtytoShipFuture]]</f>
        <v>154.57</v>
      </c>
      <c r="T349" s="47">
        <f>ROUND(Table_Query_from_Mac10[[#This Row],[qty_to_ship]]*(1+Table_Query_from_Mac10[[#This Row],[VolumeIncreasebyType]]),0)</f>
        <v>13</v>
      </c>
      <c r="U349" s="47">
        <f>Table_Query_from_Mac10[[#This Row],[qtytoShipFuture]]*Table_Query_from_Mac10[[#This Row],[Future-cost]]</f>
        <v>56.29</v>
      </c>
      <c r="V349" s="47">
        <f>Table_Query_from_Mac10[[#This Row],[qtytoShipFuture]]-Table_Query_from_Mac10[[#This Row],[qty_to_ship]]</f>
        <v>0</v>
      </c>
      <c r="W349" s="47">
        <f>Table_Query_from_Mac10[[#This Row],[UnitPriceFuture]]</f>
        <v>11.89</v>
      </c>
      <c r="X349" s="47">
        <f>Table_Query_from_Mac10[[#This Row],[Unit Increase]]*Table_Query_from_Mac10[[#This Row],[UnitPriceFuture]]</f>
        <v>0</v>
      </c>
      <c r="Y349" s="47">
        <f>Table_Query_from_Mac10[[#This Row],[Unit Increase]]*Table_Query_from_Mac10[[#This Row],[Future-cost]]</f>
        <v>0</v>
      </c>
      <c r="Z349" s="47">
        <f>-(Table_Query_from_Mac10[[#This Row],[Incremental Sales]]+((Table_Query_from_Mac10[[#This Row],[Incremental Sales]]*-(SUM(Summary!$S$8:$S$9)))))*Summary!$S$18</f>
        <v>0</v>
      </c>
      <c r="AA349" s="47">
        <f>IFERROR(Table_Query_from_Mac10[[#This Row],[Incremental Cost]]/Table_Query_from_Mac10[[#This Row],[Incremental Sales]],0)</f>
        <v>0</v>
      </c>
      <c r="AB349" s="47">
        <f>IFERROR(Table_Query_from_Mac10[[#This Row],[TotalCostFuture]]/Table_Query_from_Mac10[[#This Row],[totalsalesFuture]],0)</f>
        <v>0.36417157275021028</v>
      </c>
      <c r="AN349" s="31">
        <v>50</v>
      </c>
      <c r="AO349">
        <f t="shared" si="10"/>
        <v>13</v>
      </c>
      <c r="AQ349" s="31">
        <v>33.979999999999997</v>
      </c>
      <c r="AR349">
        <f t="shared" si="11"/>
        <v>11.89</v>
      </c>
    </row>
    <row r="350" spans="1:44" x14ac:dyDescent="0.25">
      <c r="A350">
        <v>90036</v>
      </c>
      <c r="B350">
        <v>2</v>
      </c>
      <c r="C350" t="s">
        <v>60</v>
      </c>
      <c r="D350" t="s">
        <v>49</v>
      </c>
      <c r="E350">
        <v>5</v>
      </c>
      <c r="F350">
        <v>5.31</v>
      </c>
      <c r="G350">
        <v>14.46</v>
      </c>
      <c r="H350" s="1">
        <v>44859</v>
      </c>
      <c r="I350" s="20">
        <v>0</v>
      </c>
      <c r="J350" s="47">
        <f>Table_Query_from_Mac10[[#This Row],[unit_price]]-(Table_Query_from_Mac10[[#This Row],[unit_price]]*(Table_Query_from_Mac10[[#This Row],[discount_pct]]/100))</f>
        <v>14.46</v>
      </c>
      <c r="K350" s="47">
        <f>Table_Query_from_Mac10[[#This Row],[unit_cost]]</f>
        <v>5.31</v>
      </c>
      <c r="L350" s="47">
        <f>Table_Query_from_Mac10[[#This Row],[Live-cost]]*(1+Table_Query_from_Mac10[[#This Row],[CogsIncreasebyTYPE]])</f>
        <v>5.31</v>
      </c>
      <c r="M350" s="47">
        <f>Table_Query_from_Mac10[[#This Row],[Live-cost]]*Table_Query_from_Mac10[[#This Row],[qty_to_ship]]</f>
        <v>26.549999999999997</v>
      </c>
      <c r="N350" s="47">
        <f>IF(Table_Query_from_Mac10[[#This Row],[item_no]]="KDA",-Table_Query_from_Mac10[[#This Row],[unit_price]],Table_Query_from_Mac10[[#This Row],[Net Unit]]*Table_Query_from_Mac10[[#This Row],[qty_to_ship]])</f>
        <v>72.300000000000011</v>
      </c>
      <c r="O350" s="47">
        <f>SUMIFS(Summary!C:C,Summary!H:H,Table_Query_from_Mac10[[#This Row],[Juiceoc]])</f>
        <v>0</v>
      </c>
      <c r="P350" s="47">
        <f>SUMIFS(Summary!D:D,Summary!H:H,Table_Query_from_Mac10[[#This Row],[Juiceoc]])</f>
        <v>0</v>
      </c>
      <c r="Q350" s="47">
        <f>SUMIFS(Summary!E:E,Summary!H:H,Table_Query_from_Mac10[[#This Row],[Juiceoc]])</f>
        <v>0</v>
      </c>
      <c r="R350" s="47">
        <f>Table_Query_from_Mac10[[#This Row],[Net Unit]]*(1+Table_Query_from_Mac10[[#This Row],[PriceIncreasebyType]])</f>
        <v>14.46</v>
      </c>
      <c r="S350" s="47">
        <f>Table_Query_from_Mac10[[#This Row],[UnitPriceFuture]]*Table_Query_from_Mac10[[#This Row],[qtytoShipFuture]]</f>
        <v>72.300000000000011</v>
      </c>
      <c r="T350" s="47">
        <f>ROUND(Table_Query_from_Mac10[[#This Row],[qty_to_ship]]*(1+Table_Query_from_Mac10[[#This Row],[VolumeIncreasebyType]]),0)</f>
        <v>5</v>
      </c>
      <c r="U350" s="47">
        <f>Table_Query_from_Mac10[[#This Row],[qtytoShipFuture]]*Table_Query_from_Mac10[[#This Row],[Future-cost]]</f>
        <v>26.549999999999997</v>
      </c>
      <c r="V350" s="47">
        <f>Table_Query_from_Mac10[[#This Row],[qtytoShipFuture]]-Table_Query_from_Mac10[[#This Row],[qty_to_ship]]</f>
        <v>0</v>
      </c>
      <c r="W350" s="47">
        <f>Table_Query_from_Mac10[[#This Row],[UnitPriceFuture]]</f>
        <v>14.46</v>
      </c>
      <c r="X350" s="47">
        <f>Table_Query_from_Mac10[[#This Row],[Unit Increase]]*Table_Query_from_Mac10[[#This Row],[UnitPriceFuture]]</f>
        <v>0</v>
      </c>
      <c r="Y350" s="47">
        <f>Table_Query_from_Mac10[[#This Row],[Unit Increase]]*Table_Query_from_Mac10[[#This Row],[Future-cost]]</f>
        <v>0</v>
      </c>
      <c r="Z350" s="47">
        <f>-(Table_Query_from_Mac10[[#This Row],[Incremental Sales]]+((Table_Query_from_Mac10[[#This Row],[Incremental Sales]]*-(SUM(Summary!$S$8:$S$9)))))*Summary!$S$18</f>
        <v>0</v>
      </c>
      <c r="AA350" s="47">
        <f>IFERROR(Table_Query_from_Mac10[[#This Row],[Incremental Cost]]/Table_Query_from_Mac10[[#This Row],[Incremental Sales]],0)</f>
        <v>0</v>
      </c>
      <c r="AB350" s="47">
        <f>IFERROR(Table_Query_from_Mac10[[#This Row],[TotalCostFuture]]/Table_Query_from_Mac10[[#This Row],[totalsalesFuture]],0)</f>
        <v>0.36721991701244805</v>
      </c>
      <c r="AN350" s="30">
        <v>20</v>
      </c>
      <c r="AO350">
        <f t="shared" si="10"/>
        <v>5</v>
      </c>
      <c r="AQ350" s="30">
        <v>41.31</v>
      </c>
      <c r="AR350">
        <f t="shared" si="11"/>
        <v>14.46</v>
      </c>
    </row>
    <row r="351" spans="1:44" x14ac:dyDescent="0.25">
      <c r="A351">
        <v>90036</v>
      </c>
      <c r="B351">
        <v>3</v>
      </c>
      <c r="C351" t="s">
        <v>60</v>
      </c>
      <c r="D351" t="s">
        <v>49</v>
      </c>
      <c r="E351">
        <v>0</v>
      </c>
      <c r="F351">
        <v>7.67</v>
      </c>
      <c r="G351">
        <v>21.93</v>
      </c>
      <c r="H351" s="1">
        <v>44859</v>
      </c>
      <c r="I351" s="20">
        <v>0</v>
      </c>
      <c r="J351" s="47">
        <f>Table_Query_from_Mac10[[#This Row],[unit_price]]-(Table_Query_from_Mac10[[#This Row],[unit_price]]*(Table_Query_from_Mac10[[#This Row],[discount_pct]]/100))</f>
        <v>21.93</v>
      </c>
      <c r="K351" s="47">
        <f>Table_Query_from_Mac10[[#This Row],[unit_cost]]</f>
        <v>7.67</v>
      </c>
      <c r="L351" s="47">
        <f>Table_Query_from_Mac10[[#This Row],[Live-cost]]*(1+Table_Query_from_Mac10[[#This Row],[CogsIncreasebyTYPE]])</f>
        <v>7.67</v>
      </c>
      <c r="M351" s="47">
        <f>Table_Query_from_Mac10[[#This Row],[Live-cost]]*Table_Query_from_Mac10[[#This Row],[qty_to_ship]]</f>
        <v>0</v>
      </c>
      <c r="N351" s="47">
        <f>IF(Table_Query_from_Mac10[[#This Row],[item_no]]="KDA",-Table_Query_from_Mac10[[#This Row],[unit_price]],Table_Query_from_Mac10[[#This Row],[Net Unit]]*Table_Query_from_Mac10[[#This Row],[qty_to_ship]])</f>
        <v>0</v>
      </c>
      <c r="O351" s="47">
        <f>SUMIFS(Summary!C:C,Summary!H:H,Table_Query_from_Mac10[[#This Row],[Juiceoc]])</f>
        <v>0</v>
      </c>
      <c r="P351" s="47">
        <f>SUMIFS(Summary!D:D,Summary!H:H,Table_Query_from_Mac10[[#This Row],[Juiceoc]])</f>
        <v>0</v>
      </c>
      <c r="Q351" s="47">
        <f>SUMIFS(Summary!E:E,Summary!H:H,Table_Query_from_Mac10[[#This Row],[Juiceoc]])</f>
        <v>0</v>
      </c>
      <c r="R351" s="47">
        <f>Table_Query_from_Mac10[[#This Row],[Net Unit]]*(1+Table_Query_from_Mac10[[#This Row],[PriceIncreasebyType]])</f>
        <v>21.93</v>
      </c>
      <c r="S351" s="47">
        <f>Table_Query_from_Mac10[[#This Row],[UnitPriceFuture]]*Table_Query_from_Mac10[[#This Row],[qtytoShipFuture]]</f>
        <v>0</v>
      </c>
      <c r="T351" s="47">
        <f>ROUND(Table_Query_from_Mac10[[#This Row],[qty_to_ship]]*(1+Table_Query_from_Mac10[[#This Row],[VolumeIncreasebyType]]),0)</f>
        <v>0</v>
      </c>
      <c r="U351" s="47">
        <f>Table_Query_from_Mac10[[#This Row],[qtytoShipFuture]]*Table_Query_from_Mac10[[#This Row],[Future-cost]]</f>
        <v>0</v>
      </c>
      <c r="V351" s="47">
        <f>Table_Query_from_Mac10[[#This Row],[qtytoShipFuture]]-Table_Query_from_Mac10[[#This Row],[qty_to_ship]]</f>
        <v>0</v>
      </c>
      <c r="W351" s="47">
        <f>Table_Query_from_Mac10[[#This Row],[UnitPriceFuture]]</f>
        <v>21.93</v>
      </c>
      <c r="X351" s="47">
        <f>Table_Query_from_Mac10[[#This Row],[Unit Increase]]*Table_Query_from_Mac10[[#This Row],[UnitPriceFuture]]</f>
        <v>0</v>
      </c>
      <c r="Y351" s="47">
        <f>Table_Query_from_Mac10[[#This Row],[Unit Increase]]*Table_Query_from_Mac10[[#This Row],[Future-cost]]</f>
        <v>0</v>
      </c>
      <c r="Z351" s="47">
        <f>-(Table_Query_from_Mac10[[#This Row],[Incremental Sales]]+((Table_Query_from_Mac10[[#This Row],[Incremental Sales]]*-(SUM(Summary!$S$8:$S$9)))))*Summary!$S$18</f>
        <v>0</v>
      </c>
      <c r="AA351" s="47">
        <f>IFERROR(Table_Query_from_Mac10[[#This Row],[Incremental Cost]]/Table_Query_from_Mac10[[#This Row],[Incremental Sales]],0)</f>
        <v>0</v>
      </c>
      <c r="AB351" s="47">
        <f>IFERROR(Table_Query_from_Mac10[[#This Row],[TotalCostFuture]]/Table_Query_from_Mac10[[#This Row],[totalsalesFuture]],0)</f>
        <v>0</v>
      </c>
      <c r="AN351" s="31">
        <v>0</v>
      </c>
      <c r="AO351">
        <f t="shared" si="10"/>
        <v>0</v>
      </c>
      <c r="AQ351" s="31">
        <v>62.65</v>
      </c>
      <c r="AR351">
        <f t="shared" si="11"/>
        <v>21.93</v>
      </c>
    </row>
    <row r="352" spans="1:44" x14ac:dyDescent="0.25">
      <c r="A352">
        <v>90036</v>
      </c>
      <c r="B352">
        <v>4</v>
      </c>
      <c r="C352" t="s">
        <v>58</v>
      </c>
      <c r="D352" t="s">
        <v>49</v>
      </c>
      <c r="E352">
        <v>72</v>
      </c>
      <c r="F352">
        <v>3.74</v>
      </c>
      <c r="G352">
        <v>7.88</v>
      </c>
      <c r="H352" s="1">
        <v>44859</v>
      </c>
      <c r="I352" s="20">
        <v>0</v>
      </c>
      <c r="J352" s="47">
        <f>Table_Query_from_Mac10[[#This Row],[unit_price]]-(Table_Query_from_Mac10[[#This Row],[unit_price]]*(Table_Query_from_Mac10[[#This Row],[discount_pct]]/100))</f>
        <v>7.88</v>
      </c>
      <c r="K352" s="47">
        <f>Table_Query_from_Mac10[[#This Row],[unit_cost]]</f>
        <v>3.74</v>
      </c>
      <c r="L352" s="47">
        <f>Table_Query_from_Mac10[[#This Row],[Live-cost]]*(1+Table_Query_from_Mac10[[#This Row],[CogsIncreasebyTYPE]])</f>
        <v>3.74</v>
      </c>
      <c r="M352" s="47">
        <f>Table_Query_from_Mac10[[#This Row],[Live-cost]]*Table_Query_from_Mac10[[#This Row],[qty_to_ship]]</f>
        <v>269.28000000000003</v>
      </c>
      <c r="N352" s="47">
        <f>IF(Table_Query_from_Mac10[[#This Row],[item_no]]="KDA",-Table_Query_from_Mac10[[#This Row],[unit_price]],Table_Query_from_Mac10[[#This Row],[Net Unit]]*Table_Query_from_Mac10[[#This Row],[qty_to_ship]])</f>
        <v>567.36</v>
      </c>
      <c r="O352" s="47">
        <f>SUMIFS(Summary!C:C,Summary!H:H,Table_Query_from_Mac10[[#This Row],[Juiceoc]])</f>
        <v>0</v>
      </c>
      <c r="P352" s="47">
        <f>SUMIFS(Summary!D:D,Summary!H:H,Table_Query_from_Mac10[[#This Row],[Juiceoc]])</f>
        <v>0</v>
      </c>
      <c r="Q352" s="47">
        <f>SUMIFS(Summary!E:E,Summary!H:H,Table_Query_from_Mac10[[#This Row],[Juiceoc]])</f>
        <v>0</v>
      </c>
      <c r="R352" s="47">
        <f>Table_Query_from_Mac10[[#This Row],[Net Unit]]*(1+Table_Query_from_Mac10[[#This Row],[PriceIncreasebyType]])</f>
        <v>7.88</v>
      </c>
      <c r="S352" s="47">
        <f>Table_Query_from_Mac10[[#This Row],[UnitPriceFuture]]*Table_Query_from_Mac10[[#This Row],[qtytoShipFuture]]</f>
        <v>567.36</v>
      </c>
      <c r="T352" s="47">
        <f>ROUND(Table_Query_from_Mac10[[#This Row],[qty_to_ship]]*(1+Table_Query_from_Mac10[[#This Row],[VolumeIncreasebyType]]),0)</f>
        <v>72</v>
      </c>
      <c r="U352" s="47">
        <f>Table_Query_from_Mac10[[#This Row],[qtytoShipFuture]]*Table_Query_from_Mac10[[#This Row],[Future-cost]]</f>
        <v>269.28000000000003</v>
      </c>
      <c r="V352" s="47">
        <f>Table_Query_from_Mac10[[#This Row],[qtytoShipFuture]]-Table_Query_from_Mac10[[#This Row],[qty_to_ship]]</f>
        <v>0</v>
      </c>
      <c r="W352" s="47">
        <f>Table_Query_from_Mac10[[#This Row],[UnitPriceFuture]]</f>
        <v>7.88</v>
      </c>
      <c r="X352" s="47">
        <f>Table_Query_from_Mac10[[#This Row],[Unit Increase]]*Table_Query_from_Mac10[[#This Row],[UnitPriceFuture]]</f>
        <v>0</v>
      </c>
      <c r="Y352" s="47">
        <f>Table_Query_from_Mac10[[#This Row],[Unit Increase]]*Table_Query_from_Mac10[[#This Row],[Future-cost]]</f>
        <v>0</v>
      </c>
      <c r="Z352" s="47">
        <f>-(Table_Query_from_Mac10[[#This Row],[Incremental Sales]]+((Table_Query_from_Mac10[[#This Row],[Incremental Sales]]*-(SUM(Summary!$S$8:$S$9)))))*Summary!$S$18</f>
        <v>0</v>
      </c>
      <c r="AA352" s="47">
        <f>IFERROR(Table_Query_from_Mac10[[#This Row],[Incremental Cost]]/Table_Query_from_Mac10[[#This Row],[Incremental Sales]],0)</f>
        <v>0</v>
      </c>
      <c r="AB352" s="47">
        <f>IFERROR(Table_Query_from_Mac10[[#This Row],[TotalCostFuture]]/Table_Query_from_Mac10[[#This Row],[totalsalesFuture]],0)</f>
        <v>0.47461928934010156</v>
      </c>
      <c r="AN352" s="30">
        <v>288</v>
      </c>
      <c r="AO352">
        <f t="shared" si="10"/>
        <v>72</v>
      </c>
      <c r="AQ352" s="30">
        <v>22.51</v>
      </c>
      <c r="AR352">
        <f t="shared" si="11"/>
        <v>7.88</v>
      </c>
    </row>
    <row r="353" spans="1:44" x14ac:dyDescent="0.25">
      <c r="A353">
        <v>90036</v>
      </c>
      <c r="B353">
        <v>5</v>
      </c>
      <c r="C353" t="s">
        <v>59</v>
      </c>
      <c r="D353" t="s">
        <v>49</v>
      </c>
      <c r="E353">
        <v>48</v>
      </c>
      <c r="F353">
        <v>6.28</v>
      </c>
      <c r="G353">
        <v>13.95</v>
      </c>
      <c r="H353" s="1">
        <v>44859</v>
      </c>
      <c r="I353" s="20">
        <v>0</v>
      </c>
      <c r="J353" s="47">
        <f>Table_Query_from_Mac10[[#This Row],[unit_price]]-(Table_Query_from_Mac10[[#This Row],[unit_price]]*(Table_Query_from_Mac10[[#This Row],[discount_pct]]/100))</f>
        <v>13.95</v>
      </c>
      <c r="K353" s="47">
        <f>Table_Query_from_Mac10[[#This Row],[unit_cost]]</f>
        <v>6.28</v>
      </c>
      <c r="L353" s="47">
        <f>Table_Query_from_Mac10[[#This Row],[Live-cost]]*(1+Table_Query_from_Mac10[[#This Row],[CogsIncreasebyTYPE]])</f>
        <v>6.28</v>
      </c>
      <c r="M353" s="47">
        <f>Table_Query_from_Mac10[[#This Row],[Live-cost]]*Table_Query_from_Mac10[[#This Row],[qty_to_ship]]</f>
        <v>301.44</v>
      </c>
      <c r="N353" s="47">
        <f>IF(Table_Query_from_Mac10[[#This Row],[item_no]]="KDA",-Table_Query_from_Mac10[[#This Row],[unit_price]],Table_Query_from_Mac10[[#This Row],[Net Unit]]*Table_Query_from_Mac10[[#This Row],[qty_to_ship]])</f>
        <v>669.59999999999991</v>
      </c>
      <c r="O353" s="47">
        <f>SUMIFS(Summary!C:C,Summary!H:H,Table_Query_from_Mac10[[#This Row],[Juiceoc]])</f>
        <v>0</v>
      </c>
      <c r="P353" s="47">
        <f>SUMIFS(Summary!D:D,Summary!H:H,Table_Query_from_Mac10[[#This Row],[Juiceoc]])</f>
        <v>0</v>
      </c>
      <c r="Q353" s="47">
        <f>SUMIFS(Summary!E:E,Summary!H:H,Table_Query_from_Mac10[[#This Row],[Juiceoc]])</f>
        <v>0</v>
      </c>
      <c r="R353" s="47">
        <f>Table_Query_from_Mac10[[#This Row],[Net Unit]]*(1+Table_Query_from_Mac10[[#This Row],[PriceIncreasebyType]])</f>
        <v>13.95</v>
      </c>
      <c r="S353" s="47">
        <f>Table_Query_from_Mac10[[#This Row],[UnitPriceFuture]]*Table_Query_from_Mac10[[#This Row],[qtytoShipFuture]]</f>
        <v>669.59999999999991</v>
      </c>
      <c r="T353" s="47">
        <f>ROUND(Table_Query_from_Mac10[[#This Row],[qty_to_ship]]*(1+Table_Query_from_Mac10[[#This Row],[VolumeIncreasebyType]]),0)</f>
        <v>48</v>
      </c>
      <c r="U353" s="47">
        <f>Table_Query_from_Mac10[[#This Row],[qtytoShipFuture]]*Table_Query_from_Mac10[[#This Row],[Future-cost]]</f>
        <v>301.44</v>
      </c>
      <c r="V353" s="47">
        <f>Table_Query_from_Mac10[[#This Row],[qtytoShipFuture]]-Table_Query_from_Mac10[[#This Row],[qty_to_ship]]</f>
        <v>0</v>
      </c>
      <c r="W353" s="47">
        <f>Table_Query_from_Mac10[[#This Row],[UnitPriceFuture]]</f>
        <v>13.95</v>
      </c>
      <c r="X353" s="47">
        <f>Table_Query_from_Mac10[[#This Row],[Unit Increase]]*Table_Query_from_Mac10[[#This Row],[UnitPriceFuture]]</f>
        <v>0</v>
      </c>
      <c r="Y353" s="47">
        <f>Table_Query_from_Mac10[[#This Row],[Unit Increase]]*Table_Query_from_Mac10[[#This Row],[Future-cost]]</f>
        <v>0</v>
      </c>
      <c r="Z353" s="47">
        <f>-(Table_Query_from_Mac10[[#This Row],[Incremental Sales]]+((Table_Query_from_Mac10[[#This Row],[Incremental Sales]]*-(SUM(Summary!$S$8:$S$9)))))*Summary!$S$18</f>
        <v>0</v>
      </c>
      <c r="AA353" s="47">
        <f>IFERROR(Table_Query_from_Mac10[[#This Row],[Incremental Cost]]/Table_Query_from_Mac10[[#This Row],[Incremental Sales]],0)</f>
        <v>0</v>
      </c>
      <c r="AB353" s="47">
        <f>IFERROR(Table_Query_from_Mac10[[#This Row],[TotalCostFuture]]/Table_Query_from_Mac10[[#This Row],[totalsalesFuture]],0)</f>
        <v>0.4501792114695341</v>
      </c>
      <c r="AN353" s="31">
        <v>192</v>
      </c>
      <c r="AO353">
        <f t="shared" si="10"/>
        <v>48</v>
      </c>
      <c r="AQ353" s="31">
        <v>39.85</v>
      </c>
      <c r="AR353">
        <f t="shared" si="11"/>
        <v>13.95</v>
      </c>
    </row>
    <row r="354" spans="1:44" x14ac:dyDescent="0.25">
      <c r="A354">
        <v>90036</v>
      </c>
      <c r="B354">
        <v>6</v>
      </c>
      <c r="C354" t="s">
        <v>59</v>
      </c>
      <c r="D354" t="s">
        <v>49</v>
      </c>
      <c r="E354">
        <v>27</v>
      </c>
      <c r="F354">
        <v>9.5500000000000007</v>
      </c>
      <c r="G354">
        <v>23.29</v>
      </c>
      <c r="H354" s="1">
        <v>44859</v>
      </c>
      <c r="I354" s="20">
        <v>0</v>
      </c>
      <c r="J354" s="47">
        <f>Table_Query_from_Mac10[[#This Row],[unit_price]]-(Table_Query_from_Mac10[[#This Row],[unit_price]]*(Table_Query_from_Mac10[[#This Row],[discount_pct]]/100))</f>
        <v>23.29</v>
      </c>
      <c r="K354" s="47">
        <f>Table_Query_from_Mac10[[#This Row],[unit_cost]]</f>
        <v>9.5500000000000007</v>
      </c>
      <c r="L354" s="47">
        <f>Table_Query_from_Mac10[[#This Row],[Live-cost]]*(1+Table_Query_from_Mac10[[#This Row],[CogsIncreasebyTYPE]])</f>
        <v>9.5500000000000007</v>
      </c>
      <c r="M354" s="47">
        <f>Table_Query_from_Mac10[[#This Row],[Live-cost]]*Table_Query_from_Mac10[[#This Row],[qty_to_ship]]</f>
        <v>257.85000000000002</v>
      </c>
      <c r="N354" s="47">
        <f>IF(Table_Query_from_Mac10[[#This Row],[item_no]]="KDA",-Table_Query_from_Mac10[[#This Row],[unit_price]],Table_Query_from_Mac10[[#This Row],[Net Unit]]*Table_Query_from_Mac10[[#This Row],[qty_to_ship]])</f>
        <v>628.82999999999993</v>
      </c>
      <c r="O354" s="47">
        <f>SUMIFS(Summary!C:C,Summary!H:H,Table_Query_from_Mac10[[#This Row],[Juiceoc]])</f>
        <v>0</v>
      </c>
      <c r="P354" s="47">
        <f>SUMIFS(Summary!D:D,Summary!H:H,Table_Query_from_Mac10[[#This Row],[Juiceoc]])</f>
        <v>0</v>
      </c>
      <c r="Q354" s="47">
        <f>SUMIFS(Summary!E:E,Summary!H:H,Table_Query_from_Mac10[[#This Row],[Juiceoc]])</f>
        <v>0</v>
      </c>
      <c r="R354" s="47">
        <f>Table_Query_from_Mac10[[#This Row],[Net Unit]]*(1+Table_Query_from_Mac10[[#This Row],[PriceIncreasebyType]])</f>
        <v>23.29</v>
      </c>
      <c r="S354" s="47">
        <f>Table_Query_from_Mac10[[#This Row],[UnitPriceFuture]]*Table_Query_from_Mac10[[#This Row],[qtytoShipFuture]]</f>
        <v>628.82999999999993</v>
      </c>
      <c r="T354" s="47">
        <f>ROUND(Table_Query_from_Mac10[[#This Row],[qty_to_ship]]*(1+Table_Query_from_Mac10[[#This Row],[VolumeIncreasebyType]]),0)</f>
        <v>27</v>
      </c>
      <c r="U354" s="47">
        <f>Table_Query_from_Mac10[[#This Row],[qtytoShipFuture]]*Table_Query_from_Mac10[[#This Row],[Future-cost]]</f>
        <v>257.85000000000002</v>
      </c>
      <c r="V354" s="47">
        <f>Table_Query_from_Mac10[[#This Row],[qtytoShipFuture]]-Table_Query_from_Mac10[[#This Row],[qty_to_ship]]</f>
        <v>0</v>
      </c>
      <c r="W354" s="47">
        <f>Table_Query_from_Mac10[[#This Row],[UnitPriceFuture]]</f>
        <v>23.29</v>
      </c>
      <c r="X354" s="47">
        <f>Table_Query_from_Mac10[[#This Row],[Unit Increase]]*Table_Query_from_Mac10[[#This Row],[UnitPriceFuture]]</f>
        <v>0</v>
      </c>
      <c r="Y354" s="47">
        <f>Table_Query_from_Mac10[[#This Row],[Unit Increase]]*Table_Query_from_Mac10[[#This Row],[Future-cost]]</f>
        <v>0</v>
      </c>
      <c r="Z354" s="47">
        <f>-(Table_Query_from_Mac10[[#This Row],[Incremental Sales]]+((Table_Query_from_Mac10[[#This Row],[Incremental Sales]]*-(SUM(Summary!$S$8:$S$9)))))*Summary!$S$18</f>
        <v>0</v>
      </c>
      <c r="AA354" s="47">
        <f>IFERROR(Table_Query_from_Mac10[[#This Row],[Incremental Cost]]/Table_Query_from_Mac10[[#This Row],[Incremental Sales]],0)</f>
        <v>0</v>
      </c>
      <c r="AB354" s="47">
        <f>IFERROR(Table_Query_from_Mac10[[#This Row],[TotalCostFuture]]/Table_Query_from_Mac10[[#This Row],[totalsalesFuture]],0)</f>
        <v>0.41004723057106063</v>
      </c>
      <c r="AN354" s="30">
        <v>108</v>
      </c>
      <c r="AO354">
        <f t="shared" si="10"/>
        <v>27</v>
      </c>
      <c r="AQ354" s="30">
        <v>66.53</v>
      </c>
      <c r="AR354">
        <f t="shared" si="11"/>
        <v>23.29</v>
      </c>
    </row>
    <row r="355" spans="1:44" x14ac:dyDescent="0.25">
      <c r="A355">
        <v>90036</v>
      </c>
      <c r="B355">
        <v>7</v>
      </c>
      <c r="C355" t="s">
        <v>57</v>
      </c>
      <c r="D355" t="s">
        <v>49</v>
      </c>
      <c r="E355">
        <v>16</v>
      </c>
      <c r="F355">
        <v>7.05</v>
      </c>
      <c r="G355">
        <v>16.21</v>
      </c>
      <c r="H355" s="1">
        <v>44859</v>
      </c>
      <c r="I355" s="20">
        <v>0</v>
      </c>
      <c r="J355" s="47">
        <f>Table_Query_from_Mac10[[#This Row],[unit_price]]-(Table_Query_from_Mac10[[#This Row],[unit_price]]*(Table_Query_from_Mac10[[#This Row],[discount_pct]]/100))</f>
        <v>16.21</v>
      </c>
      <c r="K355" s="47">
        <f>Table_Query_from_Mac10[[#This Row],[unit_cost]]</f>
        <v>7.05</v>
      </c>
      <c r="L355" s="47">
        <f>Table_Query_from_Mac10[[#This Row],[Live-cost]]*(1+Table_Query_from_Mac10[[#This Row],[CogsIncreasebyTYPE]])</f>
        <v>7.05</v>
      </c>
      <c r="M355" s="47">
        <f>Table_Query_from_Mac10[[#This Row],[Live-cost]]*Table_Query_from_Mac10[[#This Row],[qty_to_ship]]</f>
        <v>112.8</v>
      </c>
      <c r="N355" s="47">
        <f>IF(Table_Query_from_Mac10[[#This Row],[item_no]]="KDA",-Table_Query_from_Mac10[[#This Row],[unit_price]],Table_Query_from_Mac10[[#This Row],[Net Unit]]*Table_Query_from_Mac10[[#This Row],[qty_to_ship]])</f>
        <v>259.36</v>
      </c>
      <c r="O355" s="47">
        <f>SUMIFS(Summary!C:C,Summary!H:H,Table_Query_from_Mac10[[#This Row],[Juiceoc]])</f>
        <v>0</v>
      </c>
      <c r="P355" s="47">
        <f>SUMIFS(Summary!D:D,Summary!H:H,Table_Query_from_Mac10[[#This Row],[Juiceoc]])</f>
        <v>0</v>
      </c>
      <c r="Q355" s="47">
        <f>SUMIFS(Summary!E:E,Summary!H:H,Table_Query_from_Mac10[[#This Row],[Juiceoc]])</f>
        <v>0</v>
      </c>
      <c r="R355" s="47">
        <f>Table_Query_from_Mac10[[#This Row],[Net Unit]]*(1+Table_Query_from_Mac10[[#This Row],[PriceIncreasebyType]])</f>
        <v>16.21</v>
      </c>
      <c r="S355" s="47">
        <f>Table_Query_from_Mac10[[#This Row],[UnitPriceFuture]]*Table_Query_from_Mac10[[#This Row],[qtytoShipFuture]]</f>
        <v>259.36</v>
      </c>
      <c r="T355" s="47">
        <f>ROUND(Table_Query_from_Mac10[[#This Row],[qty_to_ship]]*(1+Table_Query_from_Mac10[[#This Row],[VolumeIncreasebyType]]),0)</f>
        <v>16</v>
      </c>
      <c r="U355" s="47">
        <f>Table_Query_from_Mac10[[#This Row],[qtytoShipFuture]]*Table_Query_from_Mac10[[#This Row],[Future-cost]]</f>
        <v>112.8</v>
      </c>
      <c r="V355" s="47">
        <f>Table_Query_from_Mac10[[#This Row],[qtytoShipFuture]]-Table_Query_from_Mac10[[#This Row],[qty_to_ship]]</f>
        <v>0</v>
      </c>
      <c r="W355" s="47">
        <f>Table_Query_from_Mac10[[#This Row],[UnitPriceFuture]]</f>
        <v>16.21</v>
      </c>
      <c r="X355" s="47">
        <f>Table_Query_from_Mac10[[#This Row],[Unit Increase]]*Table_Query_from_Mac10[[#This Row],[UnitPriceFuture]]</f>
        <v>0</v>
      </c>
      <c r="Y355" s="47">
        <f>Table_Query_from_Mac10[[#This Row],[Unit Increase]]*Table_Query_from_Mac10[[#This Row],[Future-cost]]</f>
        <v>0</v>
      </c>
      <c r="Z355" s="47">
        <f>-(Table_Query_from_Mac10[[#This Row],[Incremental Sales]]+((Table_Query_from_Mac10[[#This Row],[Incremental Sales]]*-(SUM(Summary!$S$8:$S$9)))))*Summary!$S$18</f>
        <v>0</v>
      </c>
      <c r="AA355" s="47">
        <f>IFERROR(Table_Query_from_Mac10[[#This Row],[Incremental Cost]]/Table_Query_from_Mac10[[#This Row],[Incremental Sales]],0)</f>
        <v>0</v>
      </c>
      <c r="AB355" s="47">
        <f>IFERROR(Table_Query_from_Mac10[[#This Row],[TotalCostFuture]]/Table_Query_from_Mac10[[#This Row],[totalsalesFuture]],0)</f>
        <v>0.43491671807526217</v>
      </c>
      <c r="AN355" s="31">
        <v>64</v>
      </c>
      <c r="AO355">
        <f t="shared" si="10"/>
        <v>16</v>
      </c>
      <c r="AQ355" s="31">
        <v>46.32</v>
      </c>
      <c r="AR355">
        <f t="shared" si="11"/>
        <v>16.21</v>
      </c>
    </row>
    <row r="356" spans="1:44" x14ac:dyDescent="0.25">
      <c r="A356">
        <v>90036</v>
      </c>
      <c r="B356">
        <v>8</v>
      </c>
      <c r="C356" t="s">
        <v>59</v>
      </c>
      <c r="D356" t="s">
        <v>49</v>
      </c>
      <c r="E356">
        <v>1</v>
      </c>
      <c r="F356">
        <v>14.16</v>
      </c>
      <c r="G356">
        <v>37.86</v>
      </c>
      <c r="H356" s="1">
        <v>44859</v>
      </c>
      <c r="I356" s="20">
        <v>0</v>
      </c>
      <c r="J356" s="47">
        <f>Table_Query_from_Mac10[[#This Row],[unit_price]]-(Table_Query_from_Mac10[[#This Row],[unit_price]]*(Table_Query_from_Mac10[[#This Row],[discount_pct]]/100))</f>
        <v>37.86</v>
      </c>
      <c r="K356" s="47">
        <f>Table_Query_from_Mac10[[#This Row],[unit_cost]]</f>
        <v>14.16</v>
      </c>
      <c r="L356" s="47">
        <f>Table_Query_from_Mac10[[#This Row],[Live-cost]]*(1+Table_Query_from_Mac10[[#This Row],[CogsIncreasebyTYPE]])</f>
        <v>14.16</v>
      </c>
      <c r="M356" s="47">
        <f>Table_Query_from_Mac10[[#This Row],[Live-cost]]*Table_Query_from_Mac10[[#This Row],[qty_to_ship]]</f>
        <v>14.16</v>
      </c>
      <c r="N356" s="47">
        <f>IF(Table_Query_from_Mac10[[#This Row],[item_no]]="KDA",-Table_Query_from_Mac10[[#This Row],[unit_price]],Table_Query_from_Mac10[[#This Row],[Net Unit]]*Table_Query_from_Mac10[[#This Row],[qty_to_ship]])</f>
        <v>37.86</v>
      </c>
      <c r="O356" s="47">
        <f>SUMIFS(Summary!C:C,Summary!H:H,Table_Query_from_Mac10[[#This Row],[Juiceoc]])</f>
        <v>0</v>
      </c>
      <c r="P356" s="47">
        <f>SUMIFS(Summary!D:D,Summary!H:H,Table_Query_from_Mac10[[#This Row],[Juiceoc]])</f>
        <v>0</v>
      </c>
      <c r="Q356" s="47">
        <f>SUMIFS(Summary!E:E,Summary!H:H,Table_Query_from_Mac10[[#This Row],[Juiceoc]])</f>
        <v>0</v>
      </c>
      <c r="R356" s="47">
        <f>Table_Query_from_Mac10[[#This Row],[Net Unit]]*(1+Table_Query_from_Mac10[[#This Row],[PriceIncreasebyType]])</f>
        <v>37.86</v>
      </c>
      <c r="S356" s="47">
        <f>Table_Query_from_Mac10[[#This Row],[UnitPriceFuture]]*Table_Query_from_Mac10[[#This Row],[qtytoShipFuture]]</f>
        <v>37.86</v>
      </c>
      <c r="T356" s="47">
        <f>ROUND(Table_Query_from_Mac10[[#This Row],[qty_to_ship]]*(1+Table_Query_from_Mac10[[#This Row],[VolumeIncreasebyType]]),0)</f>
        <v>1</v>
      </c>
      <c r="U356" s="47">
        <f>Table_Query_from_Mac10[[#This Row],[qtytoShipFuture]]*Table_Query_from_Mac10[[#This Row],[Future-cost]]</f>
        <v>14.16</v>
      </c>
      <c r="V356" s="47">
        <f>Table_Query_from_Mac10[[#This Row],[qtytoShipFuture]]-Table_Query_from_Mac10[[#This Row],[qty_to_ship]]</f>
        <v>0</v>
      </c>
      <c r="W356" s="47">
        <f>Table_Query_from_Mac10[[#This Row],[UnitPriceFuture]]</f>
        <v>37.86</v>
      </c>
      <c r="X356" s="47">
        <f>Table_Query_from_Mac10[[#This Row],[Unit Increase]]*Table_Query_from_Mac10[[#This Row],[UnitPriceFuture]]</f>
        <v>0</v>
      </c>
      <c r="Y356" s="47">
        <f>Table_Query_from_Mac10[[#This Row],[Unit Increase]]*Table_Query_from_Mac10[[#This Row],[Future-cost]]</f>
        <v>0</v>
      </c>
      <c r="Z356" s="47">
        <f>-(Table_Query_from_Mac10[[#This Row],[Incremental Sales]]+((Table_Query_from_Mac10[[#This Row],[Incremental Sales]]*-(SUM(Summary!$S$8:$S$9)))))*Summary!$S$18</f>
        <v>0</v>
      </c>
      <c r="AA356" s="47">
        <f>IFERROR(Table_Query_from_Mac10[[#This Row],[Incremental Cost]]/Table_Query_from_Mac10[[#This Row],[Incremental Sales]],0)</f>
        <v>0</v>
      </c>
      <c r="AB356" s="47">
        <f>IFERROR(Table_Query_from_Mac10[[#This Row],[TotalCostFuture]]/Table_Query_from_Mac10[[#This Row],[totalsalesFuture]],0)</f>
        <v>0.37400950871632332</v>
      </c>
      <c r="AN356" s="30">
        <v>4</v>
      </c>
      <c r="AO356">
        <f t="shared" si="10"/>
        <v>1</v>
      </c>
      <c r="AQ356" s="30">
        <v>108.16</v>
      </c>
      <c r="AR356">
        <f t="shared" si="11"/>
        <v>37.86</v>
      </c>
    </row>
    <row r="357" spans="1:44" x14ac:dyDescent="0.25">
      <c r="A357">
        <v>90036</v>
      </c>
      <c r="B357">
        <v>9</v>
      </c>
      <c r="C357" t="s">
        <v>59</v>
      </c>
      <c r="D357" t="s">
        <v>49</v>
      </c>
      <c r="E357">
        <v>13</v>
      </c>
      <c r="F357">
        <v>4.2699999999999996</v>
      </c>
      <c r="G357">
        <v>9.24</v>
      </c>
      <c r="H357" s="1">
        <v>44859</v>
      </c>
      <c r="I357" s="20">
        <v>0</v>
      </c>
      <c r="J357" s="47">
        <f>Table_Query_from_Mac10[[#This Row],[unit_price]]-(Table_Query_from_Mac10[[#This Row],[unit_price]]*(Table_Query_from_Mac10[[#This Row],[discount_pct]]/100))</f>
        <v>9.24</v>
      </c>
      <c r="K357" s="47">
        <f>Table_Query_from_Mac10[[#This Row],[unit_cost]]</f>
        <v>4.2699999999999996</v>
      </c>
      <c r="L357" s="47">
        <f>Table_Query_from_Mac10[[#This Row],[Live-cost]]*(1+Table_Query_from_Mac10[[#This Row],[CogsIncreasebyTYPE]])</f>
        <v>4.2699999999999996</v>
      </c>
      <c r="M357" s="47">
        <f>Table_Query_from_Mac10[[#This Row],[Live-cost]]*Table_Query_from_Mac10[[#This Row],[qty_to_ship]]</f>
        <v>55.509999999999991</v>
      </c>
      <c r="N357" s="47">
        <f>IF(Table_Query_from_Mac10[[#This Row],[item_no]]="KDA",-Table_Query_from_Mac10[[#This Row],[unit_price]],Table_Query_from_Mac10[[#This Row],[Net Unit]]*Table_Query_from_Mac10[[#This Row],[qty_to_ship]])</f>
        <v>120.12</v>
      </c>
      <c r="O357" s="47">
        <f>SUMIFS(Summary!C:C,Summary!H:H,Table_Query_from_Mac10[[#This Row],[Juiceoc]])</f>
        <v>0</v>
      </c>
      <c r="P357" s="47">
        <f>SUMIFS(Summary!D:D,Summary!H:H,Table_Query_from_Mac10[[#This Row],[Juiceoc]])</f>
        <v>0</v>
      </c>
      <c r="Q357" s="47">
        <f>SUMIFS(Summary!E:E,Summary!H:H,Table_Query_from_Mac10[[#This Row],[Juiceoc]])</f>
        <v>0</v>
      </c>
      <c r="R357" s="47">
        <f>Table_Query_from_Mac10[[#This Row],[Net Unit]]*(1+Table_Query_from_Mac10[[#This Row],[PriceIncreasebyType]])</f>
        <v>9.24</v>
      </c>
      <c r="S357" s="47">
        <f>Table_Query_from_Mac10[[#This Row],[UnitPriceFuture]]*Table_Query_from_Mac10[[#This Row],[qtytoShipFuture]]</f>
        <v>120.12</v>
      </c>
      <c r="T357" s="47">
        <f>ROUND(Table_Query_from_Mac10[[#This Row],[qty_to_ship]]*(1+Table_Query_from_Mac10[[#This Row],[VolumeIncreasebyType]]),0)</f>
        <v>13</v>
      </c>
      <c r="U357" s="47">
        <f>Table_Query_from_Mac10[[#This Row],[qtytoShipFuture]]*Table_Query_from_Mac10[[#This Row],[Future-cost]]</f>
        <v>55.509999999999991</v>
      </c>
      <c r="V357" s="47">
        <f>Table_Query_from_Mac10[[#This Row],[qtytoShipFuture]]-Table_Query_from_Mac10[[#This Row],[qty_to_ship]]</f>
        <v>0</v>
      </c>
      <c r="W357" s="47">
        <f>Table_Query_from_Mac10[[#This Row],[UnitPriceFuture]]</f>
        <v>9.24</v>
      </c>
      <c r="X357" s="47">
        <f>Table_Query_from_Mac10[[#This Row],[Unit Increase]]*Table_Query_from_Mac10[[#This Row],[UnitPriceFuture]]</f>
        <v>0</v>
      </c>
      <c r="Y357" s="47">
        <f>Table_Query_from_Mac10[[#This Row],[Unit Increase]]*Table_Query_from_Mac10[[#This Row],[Future-cost]]</f>
        <v>0</v>
      </c>
      <c r="Z357" s="47">
        <f>-(Table_Query_from_Mac10[[#This Row],[Incremental Sales]]+((Table_Query_from_Mac10[[#This Row],[Incremental Sales]]*-(SUM(Summary!$S$8:$S$9)))))*Summary!$S$18</f>
        <v>0</v>
      </c>
      <c r="AA357" s="47">
        <f>IFERROR(Table_Query_from_Mac10[[#This Row],[Incremental Cost]]/Table_Query_from_Mac10[[#This Row],[Incremental Sales]],0)</f>
        <v>0</v>
      </c>
      <c r="AB357" s="47">
        <f>IFERROR(Table_Query_from_Mac10[[#This Row],[TotalCostFuture]]/Table_Query_from_Mac10[[#This Row],[totalsalesFuture]],0)</f>
        <v>0.46212121212121204</v>
      </c>
      <c r="AN357" s="31">
        <v>50</v>
      </c>
      <c r="AO357">
        <f t="shared" si="10"/>
        <v>13</v>
      </c>
      <c r="AQ357" s="31">
        <v>26.39</v>
      </c>
      <c r="AR357">
        <f t="shared" si="11"/>
        <v>9.24</v>
      </c>
    </row>
    <row r="358" spans="1:44" x14ac:dyDescent="0.25">
      <c r="A358">
        <v>90036</v>
      </c>
      <c r="B358">
        <v>10</v>
      </c>
      <c r="C358" t="s">
        <v>59</v>
      </c>
      <c r="D358" t="s">
        <v>49</v>
      </c>
      <c r="E358">
        <v>40</v>
      </c>
      <c r="F358">
        <v>5.21</v>
      </c>
      <c r="G358">
        <v>11.4</v>
      </c>
      <c r="H358" s="1">
        <v>44859</v>
      </c>
      <c r="I358" s="20">
        <v>0</v>
      </c>
      <c r="J358" s="47">
        <f>Table_Query_from_Mac10[[#This Row],[unit_price]]-(Table_Query_from_Mac10[[#This Row],[unit_price]]*(Table_Query_from_Mac10[[#This Row],[discount_pct]]/100))</f>
        <v>11.4</v>
      </c>
      <c r="K358" s="47">
        <f>Table_Query_from_Mac10[[#This Row],[unit_cost]]</f>
        <v>5.21</v>
      </c>
      <c r="L358" s="47">
        <f>Table_Query_from_Mac10[[#This Row],[Live-cost]]*(1+Table_Query_from_Mac10[[#This Row],[CogsIncreasebyTYPE]])</f>
        <v>5.21</v>
      </c>
      <c r="M358" s="47">
        <f>Table_Query_from_Mac10[[#This Row],[Live-cost]]*Table_Query_from_Mac10[[#This Row],[qty_to_ship]]</f>
        <v>208.4</v>
      </c>
      <c r="N358" s="47">
        <f>IF(Table_Query_from_Mac10[[#This Row],[item_no]]="KDA",-Table_Query_from_Mac10[[#This Row],[unit_price]],Table_Query_from_Mac10[[#This Row],[Net Unit]]*Table_Query_from_Mac10[[#This Row],[qty_to_ship]])</f>
        <v>456</v>
      </c>
      <c r="O358" s="47">
        <f>SUMIFS(Summary!C:C,Summary!H:H,Table_Query_from_Mac10[[#This Row],[Juiceoc]])</f>
        <v>0</v>
      </c>
      <c r="P358" s="47">
        <f>SUMIFS(Summary!D:D,Summary!H:H,Table_Query_from_Mac10[[#This Row],[Juiceoc]])</f>
        <v>0</v>
      </c>
      <c r="Q358" s="47">
        <f>SUMIFS(Summary!E:E,Summary!H:H,Table_Query_from_Mac10[[#This Row],[Juiceoc]])</f>
        <v>0</v>
      </c>
      <c r="R358" s="47">
        <f>Table_Query_from_Mac10[[#This Row],[Net Unit]]*(1+Table_Query_from_Mac10[[#This Row],[PriceIncreasebyType]])</f>
        <v>11.4</v>
      </c>
      <c r="S358" s="47">
        <f>Table_Query_from_Mac10[[#This Row],[UnitPriceFuture]]*Table_Query_from_Mac10[[#This Row],[qtytoShipFuture]]</f>
        <v>456</v>
      </c>
      <c r="T358" s="47">
        <f>ROUND(Table_Query_from_Mac10[[#This Row],[qty_to_ship]]*(1+Table_Query_from_Mac10[[#This Row],[VolumeIncreasebyType]]),0)</f>
        <v>40</v>
      </c>
      <c r="U358" s="47">
        <f>Table_Query_from_Mac10[[#This Row],[qtytoShipFuture]]*Table_Query_from_Mac10[[#This Row],[Future-cost]]</f>
        <v>208.4</v>
      </c>
      <c r="V358" s="47">
        <f>Table_Query_from_Mac10[[#This Row],[qtytoShipFuture]]-Table_Query_from_Mac10[[#This Row],[qty_to_ship]]</f>
        <v>0</v>
      </c>
      <c r="W358" s="47">
        <f>Table_Query_from_Mac10[[#This Row],[UnitPriceFuture]]</f>
        <v>11.4</v>
      </c>
      <c r="X358" s="47">
        <f>Table_Query_from_Mac10[[#This Row],[Unit Increase]]*Table_Query_from_Mac10[[#This Row],[UnitPriceFuture]]</f>
        <v>0</v>
      </c>
      <c r="Y358" s="47">
        <f>Table_Query_from_Mac10[[#This Row],[Unit Increase]]*Table_Query_from_Mac10[[#This Row],[Future-cost]]</f>
        <v>0</v>
      </c>
      <c r="Z358" s="47">
        <f>-(Table_Query_from_Mac10[[#This Row],[Incremental Sales]]+((Table_Query_from_Mac10[[#This Row],[Incremental Sales]]*-(SUM(Summary!$S$8:$S$9)))))*Summary!$S$18</f>
        <v>0</v>
      </c>
      <c r="AA358" s="47">
        <f>IFERROR(Table_Query_from_Mac10[[#This Row],[Incremental Cost]]/Table_Query_from_Mac10[[#This Row],[Incremental Sales]],0)</f>
        <v>0</v>
      </c>
      <c r="AB358" s="47">
        <f>IFERROR(Table_Query_from_Mac10[[#This Row],[TotalCostFuture]]/Table_Query_from_Mac10[[#This Row],[totalsalesFuture]],0)</f>
        <v>0.45701754385964916</v>
      </c>
      <c r="AN358" s="30">
        <v>160</v>
      </c>
      <c r="AO358">
        <f t="shared" si="10"/>
        <v>40</v>
      </c>
      <c r="AQ358" s="30">
        <v>32.57</v>
      </c>
      <c r="AR358">
        <f t="shared" si="11"/>
        <v>11.4</v>
      </c>
    </row>
    <row r="359" spans="1:44" x14ac:dyDescent="0.25">
      <c r="A359">
        <v>90036</v>
      </c>
      <c r="B359">
        <v>11</v>
      </c>
      <c r="C359" t="s">
        <v>59</v>
      </c>
      <c r="D359" t="s">
        <v>49</v>
      </c>
      <c r="E359">
        <v>32</v>
      </c>
      <c r="F359">
        <v>5.7</v>
      </c>
      <c r="G359">
        <v>12.32</v>
      </c>
      <c r="H359" s="1">
        <v>44859</v>
      </c>
      <c r="I359" s="20">
        <v>0</v>
      </c>
      <c r="J359" s="47">
        <f>Table_Query_from_Mac10[[#This Row],[unit_price]]-(Table_Query_from_Mac10[[#This Row],[unit_price]]*(Table_Query_from_Mac10[[#This Row],[discount_pct]]/100))</f>
        <v>12.32</v>
      </c>
      <c r="K359" s="47">
        <f>Table_Query_from_Mac10[[#This Row],[unit_cost]]</f>
        <v>5.7</v>
      </c>
      <c r="L359" s="47">
        <f>Table_Query_from_Mac10[[#This Row],[Live-cost]]*(1+Table_Query_from_Mac10[[#This Row],[CogsIncreasebyTYPE]])</f>
        <v>5.7</v>
      </c>
      <c r="M359" s="47">
        <f>Table_Query_from_Mac10[[#This Row],[Live-cost]]*Table_Query_from_Mac10[[#This Row],[qty_to_ship]]</f>
        <v>182.4</v>
      </c>
      <c r="N359" s="47">
        <f>IF(Table_Query_from_Mac10[[#This Row],[item_no]]="KDA",-Table_Query_from_Mac10[[#This Row],[unit_price]],Table_Query_from_Mac10[[#This Row],[Net Unit]]*Table_Query_from_Mac10[[#This Row],[qty_to_ship]])</f>
        <v>394.24</v>
      </c>
      <c r="O359" s="47">
        <f>SUMIFS(Summary!C:C,Summary!H:H,Table_Query_from_Mac10[[#This Row],[Juiceoc]])</f>
        <v>0</v>
      </c>
      <c r="P359" s="47">
        <f>SUMIFS(Summary!D:D,Summary!H:H,Table_Query_from_Mac10[[#This Row],[Juiceoc]])</f>
        <v>0</v>
      </c>
      <c r="Q359" s="47">
        <f>SUMIFS(Summary!E:E,Summary!H:H,Table_Query_from_Mac10[[#This Row],[Juiceoc]])</f>
        <v>0</v>
      </c>
      <c r="R359" s="47">
        <f>Table_Query_from_Mac10[[#This Row],[Net Unit]]*(1+Table_Query_from_Mac10[[#This Row],[PriceIncreasebyType]])</f>
        <v>12.32</v>
      </c>
      <c r="S359" s="47">
        <f>Table_Query_from_Mac10[[#This Row],[UnitPriceFuture]]*Table_Query_from_Mac10[[#This Row],[qtytoShipFuture]]</f>
        <v>394.24</v>
      </c>
      <c r="T359" s="47">
        <f>ROUND(Table_Query_from_Mac10[[#This Row],[qty_to_ship]]*(1+Table_Query_from_Mac10[[#This Row],[VolumeIncreasebyType]]),0)</f>
        <v>32</v>
      </c>
      <c r="U359" s="47">
        <f>Table_Query_from_Mac10[[#This Row],[qtytoShipFuture]]*Table_Query_from_Mac10[[#This Row],[Future-cost]]</f>
        <v>182.4</v>
      </c>
      <c r="V359" s="47">
        <f>Table_Query_from_Mac10[[#This Row],[qtytoShipFuture]]-Table_Query_from_Mac10[[#This Row],[qty_to_ship]]</f>
        <v>0</v>
      </c>
      <c r="W359" s="47">
        <f>Table_Query_from_Mac10[[#This Row],[UnitPriceFuture]]</f>
        <v>12.32</v>
      </c>
      <c r="X359" s="47">
        <f>Table_Query_from_Mac10[[#This Row],[Unit Increase]]*Table_Query_from_Mac10[[#This Row],[UnitPriceFuture]]</f>
        <v>0</v>
      </c>
      <c r="Y359" s="47">
        <f>Table_Query_from_Mac10[[#This Row],[Unit Increase]]*Table_Query_from_Mac10[[#This Row],[Future-cost]]</f>
        <v>0</v>
      </c>
      <c r="Z359" s="47">
        <f>-(Table_Query_from_Mac10[[#This Row],[Incremental Sales]]+((Table_Query_from_Mac10[[#This Row],[Incremental Sales]]*-(SUM(Summary!$S$8:$S$9)))))*Summary!$S$18</f>
        <v>0</v>
      </c>
      <c r="AA359" s="47">
        <f>IFERROR(Table_Query_from_Mac10[[#This Row],[Incremental Cost]]/Table_Query_from_Mac10[[#This Row],[Incremental Sales]],0)</f>
        <v>0</v>
      </c>
      <c r="AB359" s="47">
        <f>IFERROR(Table_Query_from_Mac10[[#This Row],[TotalCostFuture]]/Table_Query_from_Mac10[[#This Row],[totalsalesFuture]],0)</f>
        <v>0.46266233766233766</v>
      </c>
      <c r="AN359" s="31">
        <v>128</v>
      </c>
      <c r="AO359">
        <f t="shared" si="10"/>
        <v>32</v>
      </c>
      <c r="AQ359" s="31">
        <v>35.19</v>
      </c>
      <c r="AR359">
        <f t="shared" si="11"/>
        <v>12.32</v>
      </c>
    </row>
    <row r="360" spans="1:44" x14ac:dyDescent="0.25">
      <c r="A360">
        <v>90037</v>
      </c>
      <c r="B360">
        <v>1</v>
      </c>
      <c r="C360" t="s">
        <v>60</v>
      </c>
      <c r="D360" t="s">
        <v>49</v>
      </c>
      <c r="E360">
        <v>32</v>
      </c>
      <c r="F360">
        <v>4.33</v>
      </c>
      <c r="G360">
        <v>11.89</v>
      </c>
      <c r="H360" s="1">
        <v>44844</v>
      </c>
      <c r="I360" s="20">
        <v>0</v>
      </c>
      <c r="J360" s="47">
        <f>Table_Query_from_Mac10[[#This Row],[unit_price]]-(Table_Query_from_Mac10[[#This Row],[unit_price]]*(Table_Query_from_Mac10[[#This Row],[discount_pct]]/100))</f>
        <v>11.89</v>
      </c>
      <c r="K360" s="47">
        <f>Table_Query_from_Mac10[[#This Row],[unit_cost]]</f>
        <v>4.33</v>
      </c>
      <c r="L360" s="47">
        <f>Table_Query_from_Mac10[[#This Row],[Live-cost]]*(1+Table_Query_from_Mac10[[#This Row],[CogsIncreasebyTYPE]])</f>
        <v>4.33</v>
      </c>
      <c r="M360" s="47">
        <f>Table_Query_from_Mac10[[#This Row],[Live-cost]]*Table_Query_from_Mac10[[#This Row],[qty_to_ship]]</f>
        <v>138.56</v>
      </c>
      <c r="N360" s="47">
        <f>IF(Table_Query_from_Mac10[[#This Row],[item_no]]="KDA",-Table_Query_from_Mac10[[#This Row],[unit_price]],Table_Query_from_Mac10[[#This Row],[Net Unit]]*Table_Query_from_Mac10[[#This Row],[qty_to_ship]])</f>
        <v>380.48</v>
      </c>
      <c r="O360" s="47">
        <f>SUMIFS(Summary!C:C,Summary!H:H,Table_Query_from_Mac10[[#This Row],[Juiceoc]])</f>
        <v>0</v>
      </c>
      <c r="P360" s="47">
        <f>SUMIFS(Summary!D:D,Summary!H:H,Table_Query_from_Mac10[[#This Row],[Juiceoc]])</f>
        <v>0</v>
      </c>
      <c r="Q360" s="47">
        <f>SUMIFS(Summary!E:E,Summary!H:H,Table_Query_from_Mac10[[#This Row],[Juiceoc]])</f>
        <v>0</v>
      </c>
      <c r="R360" s="47">
        <f>Table_Query_from_Mac10[[#This Row],[Net Unit]]*(1+Table_Query_from_Mac10[[#This Row],[PriceIncreasebyType]])</f>
        <v>11.89</v>
      </c>
      <c r="S360" s="47">
        <f>Table_Query_from_Mac10[[#This Row],[UnitPriceFuture]]*Table_Query_from_Mac10[[#This Row],[qtytoShipFuture]]</f>
        <v>380.48</v>
      </c>
      <c r="T360" s="47">
        <f>ROUND(Table_Query_from_Mac10[[#This Row],[qty_to_ship]]*(1+Table_Query_from_Mac10[[#This Row],[VolumeIncreasebyType]]),0)</f>
        <v>32</v>
      </c>
      <c r="U360" s="47">
        <f>Table_Query_from_Mac10[[#This Row],[qtytoShipFuture]]*Table_Query_from_Mac10[[#This Row],[Future-cost]]</f>
        <v>138.56</v>
      </c>
      <c r="V360" s="47">
        <f>Table_Query_from_Mac10[[#This Row],[qtytoShipFuture]]-Table_Query_from_Mac10[[#This Row],[qty_to_ship]]</f>
        <v>0</v>
      </c>
      <c r="W360" s="47">
        <f>Table_Query_from_Mac10[[#This Row],[UnitPriceFuture]]</f>
        <v>11.89</v>
      </c>
      <c r="X360" s="47">
        <f>Table_Query_from_Mac10[[#This Row],[Unit Increase]]*Table_Query_from_Mac10[[#This Row],[UnitPriceFuture]]</f>
        <v>0</v>
      </c>
      <c r="Y360" s="47">
        <f>Table_Query_from_Mac10[[#This Row],[Unit Increase]]*Table_Query_from_Mac10[[#This Row],[Future-cost]]</f>
        <v>0</v>
      </c>
      <c r="Z360" s="47">
        <f>-(Table_Query_from_Mac10[[#This Row],[Incremental Sales]]+((Table_Query_from_Mac10[[#This Row],[Incremental Sales]]*-(SUM(Summary!$S$8:$S$9)))))*Summary!$S$18</f>
        <v>0</v>
      </c>
      <c r="AA360" s="47">
        <f>IFERROR(Table_Query_from_Mac10[[#This Row],[Incremental Cost]]/Table_Query_from_Mac10[[#This Row],[Incremental Sales]],0)</f>
        <v>0</v>
      </c>
      <c r="AB360" s="47">
        <f>IFERROR(Table_Query_from_Mac10[[#This Row],[TotalCostFuture]]/Table_Query_from_Mac10[[#This Row],[totalsalesFuture]],0)</f>
        <v>0.36417157275021023</v>
      </c>
      <c r="AN360" s="30">
        <v>125</v>
      </c>
      <c r="AO360">
        <f t="shared" si="10"/>
        <v>32</v>
      </c>
      <c r="AQ360" s="30">
        <v>33.979999999999997</v>
      </c>
      <c r="AR360">
        <f t="shared" si="11"/>
        <v>11.89</v>
      </c>
    </row>
    <row r="361" spans="1:44" x14ac:dyDescent="0.25">
      <c r="A361">
        <v>90037</v>
      </c>
      <c r="B361">
        <v>2</v>
      </c>
      <c r="C361" t="s">
        <v>60</v>
      </c>
      <c r="D361" t="s">
        <v>49</v>
      </c>
      <c r="E361">
        <v>18</v>
      </c>
      <c r="F361">
        <v>7.67</v>
      </c>
      <c r="G361">
        <v>21.93</v>
      </c>
      <c r="H361" s="1">
        <v>44844</v>
      </c>
      <c r="I361" s="20">
        <v>0</v>
      </c>
      <c r="J361" s="47">
        <f>Table_Query_from_Mac10[[#This Row],[unit_price]]-(Table_Query_from_Mac10[[#This Row],[unit_price]]*(Table_Query_from_Mac10[[#This Row],[discount_pct]]/100))</f>
        <v>21.93</v>
      </c>
      <c r="K361" s="47">
        <f>Table_Query_from_Mac10[[#This Row],[unit_cost]]</f>
        <v>7.67</v>
      </c>
      <c r="L361" s="47">
        <f>Table_Query_from_Mac10[[#This Row],[Live-cost]]*(1+Table_Query_from_Mac10[[#This Row],[CogsIncreasebyTYPE]])</f>
        <v>7.67</v>
      </c>
      <c r="M361" s="47">
        <f>Table_Query_from_Mac10[[#This Row],[Live-cost]]*Table_Query_from_Mac10[[#This Row],[qty_to_ship]]</f>
        <v>138.06</v>
      </c>
      <c r="N361" s="47">
        <f>IF(Table_Query_from_Mac10[[#This Row],[item_no]]="KDA",-Table_Query_from_Mac10[[#This Row],[unit_price]],Table_Query_from_Mac10[[#This Row],[Net Unit]]*Table_Query_from_Mac10[[#This Row],[qty_to_ship]])</f>
        <v>394.74</v>
      </c>
      <c r="O361" s="47">
        <f>SUMIFS(Summary!C:C,Summary!H:H,Table_Query_from_Mac10[[#This Row],[Juiceoc]])</f>
        <v>0</v>
      </c>
      <c r="P361" s="47">
        <f>SUMIFS(Summary!D:D,Summary!H:H,Table_Query_from_Mac10[[#This Row],[Juiceoc]])</f>
        <v>0</v>
      </c>
      <c r="Q361" s="47">
        <f>SUMIFS(Summary!E:E,Summary!H:H,Table_Query_from_Mac10[[#This Row],[Juiceoc]])</f>
        <v>0</v>
      </c>
      <c r="R361" s="47">
        <f>Table_Query_from_Mac10[[#This Row],[Net Unit]]*(1+Table_Query_from_Mac10[[#This Row],[PriceIncreasebyType]])</f>
        <v>21.93</v>
      </c>
      <c r="S361" s="47">
        <f>Table_Query_from_Mac10[[#This Row],[UnitPriceFuture]]*Table_Query_from_Mac10[[#This Row],[qtytoShipFuture]]</f>
        <v>394.74</v>
      </c>
      <c r="T361" s="47">
        <f>ROUND(Table_Query_from_Mac10[[#This Row],[qty_to_ship]]*(1+Table_Query_from_Mac10[[#This Row],[VolumeIncreasebyType]]),0)</f>
        <v>18</v>
      </c>
      <c r="U361" s="47">
        <f>Table_Query_from_Mac10[[#This Row],[qtytoShipFuture]]*Table_Query_from_Mac10[[#This Row],[Future-cost]]</f>
        <v>138.06</v>
      </c>
      <c r="V361" s="47">
        <f>Table_Query_from_Mac10[[#This Row],[qtytoShipFuture]]-Table_Query_from_Mac10[[#This Row],[qty_to_ship]]</f>
        <v>0</v>
      </c>
      <c r="W361" s="47">
        <f>Table_Query_from_Mac10[[#This Row],[UnitPriceFuture]]</f>
        <v>21.93</v>
      </c>
      <c r="X361" s="47">
        <f>Table_Query_from_Mac10[[#This Row],[Unit Increase]]*Table_Query_from_Mac10[[#This Row],[UnitPriceFuture]]</f>
        <v>0</v>
      </c>
      <c r="Y361" s="47">
        <f>Table_Query_from_Mac10[[#This Row],[Unit Increase]]*Table_Query_from_Mac10[[#This Row],[Future-cost]]</f>
        <v>0</v>
      </c>
      <c r="Z361" s="47">
        <f>-(Table_Query_from_Mac10[[#This Row],[Incremental Sales]]+((Table_Query_from_Mac10[[#This Row],[Incremental Sales]]*-(SUM(Summary!$S$8:$S$9)))))*Summary!$S$18</f>
        <v>0</v>
      </c>
      <c r="AA361" s="47">
        <f>IFERROR(Table_Query_from_Mac10[[#This Row],[Incremental Cost]]/Table_Query_from_Mac10[[#This Row],[Incremental Sales]],0)</f>
        <v>0</v>
      </c>
      <c r="AB361" s="47">
        <f>IFERROR(Table_Query_from_Mac10[[#This Row],[TotalCostFuture]]/Table_Query_from_Mac10[[#This Row],[totalsalesFuture]],0)</f>
        <v>0.34974920200638393</v>
      </c>
      <c r="AN361" s="31">
        <v>72</v>
      </c>
      <c r="AO361">
        <f t="shared" si="10"/>
        <v>18</v>
      </c>
      <c r="AQ361" s="31">
        <v>62.65</v>
      </c>
      <c r="AR361">
        <f t="shared" si="11"/>
        <v>21.93</v>
      </c>
    </row>
    <row r="362" spans="1:44" x14ac:dyDescent="0.25">
      <c r="A362">
        <v>90037</v>
      </c>
      <c r="B362">
        <v>3</v>
      </c>
      <c r="C362" t="s">
        <v>58</v>
      </c>
      <c r="D362" t="s">
        <v>49</v>
      </c>
      <c r="E362">
        <v>36</v>
      </c>
      <c r="F362">
        <v>3.74</v>
      </c>
      <c r="G362">
        <v>7.88</v>
      </c>
      <c r="H362" s="1">
        <v>44844</v>
      </c>
      <c r="I362" s="20">
        <v>0</v>
      </c>
      <c r="J362" s="47">
        <f>Table_Query_from_Mac10[[#This Row],[unit_price]]-(Table_Query_from_Mac10[[#This Row],[unit_price]]*(Table_Query_from_Mac10[[#This Row],[discount_pct]]/100))</f>
        <v>7.88</v>
      </c>
      <c r="K362" s="47">
        <f>Table_Query_from_Mac10[[#This Row],[unit_cost]]</f>
        <v>3.74</v>
      </c>
      <c r="L362" s="47">
        <f>Table_Query_from_Mac10[[#This Row],[Live-cost]]*(1+Table_Query_from_Mac10[[#This Row],[CogsIncreasebyTYPE]])</f>
        <v>3.74</v>
      </c>
      <c r="M362" s="47">
        <f>Table_Query_from_Mac10[[#This Row],[Live-cost]]*Table_Query_from_Mac10[[#This Row],[qty_to_ship]]</f>
        <v>134.64000000000001</v>
      </c>
      <c r="N362" s="47">
        <f>IF(Table_Query_from_Mac10[[#This Row],[item_no]]="KDA",-Table_Query_from_Mac10[[#This Row],[unit_price]],Table_Query_from_Mac10[[#This Row],[Net Unit]]*Table_Query_from_Mac10[[#This Row],[qty_to_ship]])</f>
        <v>283.68</v>
      </c>
      <c r="O362" s="47">
        <f>SUMIFS(Summary!C:C,Summary!H:H,Table_Query_from_Mac10[[#This Row],[Juiceoc]])</f>
        <v>0</v>
      </c>
      <c r="P362" s="47">
        <f>SUMIFS(Summary!D:D,Summary!H:H,Table_Query_from_Mac10[[#This Row],[Juiceoc]])</f>
        <v>0</v>
      </c>
      <c r="Q362" s="47">
        <f>SUMIFS(Summary!E:E,Summary!H:H,Table_Query_from_Mac10[[#This Row],[Juiceoc]])</f>
        <v>0</v>
      </c>
      <c r="R362" s="47">
        <f>Table_Query_from_Mac10[[#This Row],[Net Unit]]*(1+Table_Query_from_Mac10[[#This Row],[PriceIncreasebyType]])</f>
        <v>7.88</v>
      </c>
      <c r="S362" s="47">
        <f>Table_Query_from_Mac10[[#This Row],[UnitPriceFuture]]*Table_Query_from_Mac10[[#This Row],[qtytoShipFuture]]</f>
        <v>283.68</v>
      </c>
      <c r="T362" s="47">
        <f>ROUND(Table_Query_from_Mac10[[#This Row],[qty_to_ship]]*(1+Table_Query_from_Mac10[[#This Row],[VolumeIncreasebyType]]),0)</f>
        <v>36</v>
      </c>
      <c r="U362" s="47">
        <f>Table_Query_from_Mac10[[#This Row],[qtytoShipFuture]]*Table_Query_from_Mac10[[#This Row],[Future-cost]]</f>
        <v>134.64000000000001</v>
      </c>
      <c r="V362" s="47">
        <f>Table_Query_from_Mac10[[#This Row],[qtytoShipFuture]]-Table_Query_from_Mac10[[#This Row],[qty_to_ship]]</f>
        <v>0</v>
      </c>
      <c r="W362" s="47">
        <f>Table_Query_from_Mac10[[#This Row],[UnitPriceFuture]]</f>
        <v>7.88</v>
      </c>
      <c r="X362" s="47">
        <f>Table_Query_from_Mac10[[#This Row],[Unit Increase]]*Table_Query_from_Mac10[[#This Row],[UnitPriceFuture]]</f>
        <v>0</v>
      </c>
      <c r="Y362" s="47">
        <f>Table_Query_from_Mac10[[#This Row],[Unit Increase]]*Table_Query_from_Mac10[[#This Row],[Future-cost]]</f>
        <v>0</v>
      </c>
      <c r="Z362" s="47">
        <f>-(Table_Query_from_Mac10[[#This Row],[Incremental Sales]]+((Table_Query_from_Mac10[[#This Row],[Incremental Sales]]*-(SUM(Summary!$S$8:$S$9)))))*Summary!$S$18</f>
        <v>0</v>
      </c>
      <c r="AA362" s="47">
        <f>IFERROR(Table_Query_from_Mac10[[#This Row],[Incremental Cost]]/Table_Query_from_Mac10[[#This Row],[Incremental Sales]],0)</f>
        <v>0</v>
      </c>
      <c r="AB362" s="47">
        <f>IFERROR(Table_Query_from_Mac10[[#This Row],[TotalCostFuture]]/Table_Query_from_Mac10[[#This Row],[totalsalesFuture]],0)</f>
        <v>0.47461928934010156</v>
      </c>
      <c r="AN362" s="30">
        <v>144</v>
      </c>
      <c r="AO362">
        <f t="shared" si="10"/>
        <v>36</v>
      </c>
      <c r="AQ362" s="30">
        <v>22.51</v>
      </c>
      <c r="AR362">
        <f t="shared" si="11"/>
        <v>7.88</v>
      </c>
    </row>
    <row r="363" spans="1:44" x14ac:dyDescent="0.25">
      <c r="A363">
        <v>90037</v>
      </c>
      <c r="B363">
        <v>4</v>
      </c>
      <c r="C363" t="s">
        <v>59</v>
      </c>
      <c r="D363" t="s">
        <v>49</v>
      </c>
      <c r="E363">
        <v>40</v>
      </c>
      <c r="F363">
        <v>5.21</v>
      </c>
      <c r="G363">
        <v>11.4</v>
      </c>
      <c r="H363" s="1">
        <v>44844</v>
      </c>
      <c r="I363" s="20">
        <v>0</v>
      </c>
      <c r="J363" s="47">
        <f>Table_Query_from_Mac10[[#This Row],[unit_price]]-(Table_Query_from_Mac10[[#This Row],[unit_price]]*(Table_Query_from_Mac10[[#This Row],[discount_pct]]/100))</f>
        <v>11.4</v>
      </c>
      <c r="K363" s="47">
        <f>Table_Query_from_Mac10[[#This Row],[unit_cost]]</f>
        <v>5.21</v>
      </c>
      <c r="L363" s="47">
        <f>Table_Query_from_Mac10[[#This Row],[Live-cost]]*(1+Table_Query_from_Mac10[[#This Row],[CogsIncreasebyTYPE]])</f>
        <v>5.21</v>
      </c>
      <c r="M363" s="47">
        <f>Table_Query_from_Mac10[[#This Row],[Live-cost]]*Table_Query_from_Mac10[[#This Row],[qty_to_ship]]</f>
        <v>208.4</v>
      </c>
      <c r="N363" s="47">
        <f>IF(Table_Query_from_Mac10[[#This Row],[item_no]]="KDA",-Table_Query_from_Mac10[[#This Row],[unit_price]],Table_Query_from_Mac10[[#This Row],[Net Unit]]*Table_Query_from_Mac10[[#This Row],[qty_to_ship]])</f>
        <v>456</v>
      </c>
      <c r="O363" s="47">
        <f>SUMIFS(Summary!C:C,Summary!H:H,Table_Query_from_Mac10[[#This Row],[Juiceoc]])</f>
        <v>0</v>
      </c>
      <c r="P363" s="47">
        <f>SUMIFS(Summary!D:D,Summary!H:H,Table_Query_from_Mac10[[#This Row],[Juiceoc]])</f>
        <v>0</v>
      </c>
      <c r="Q363" s="47">
        <f>SUMIFS(Summary!E:E,Summary!H:H,Table_Query_from_Mac10[[#This Row],[Juiceoc]])</f>
        <v>0</v>
      </c>
      <c r="R363" s="47">
        <f>Table_Query_from_Mac10[[#This Row],[Net Unit]]*(1+Table_Query_from_Mac10[[#This Row],[PriceIncreasebyType]])</f>
        <v>11.4</v>
      </c>
      <c r="S363" s="47">
        <f>Table_Query_from_Mac10[[#This Row],[UnitPriceFuture]]*Table_Query_from_Mac10[[#This Row],[qtytoShipFuture]]</f>
        <v>456</v>
      </c>
      <c r="T363" s="47">
        <f>ROUND(Table_Query_from_Mac10[[#This Row],[qty_to_ship]]*(1+Table_Query_from_Mac10[[#This Row],[VolumeIncreasebyType]]),0)</f>
        <v>40</v>
      </c>
      <c r="U363" s="47">
        <f>Table_Query_from_Mac10[[#This Row],[qtytoShipFuture]]*Table_Query_from_Mac10[[#This Row],[Future-cost]]</f>
        <v>208.4</v>
      </c>
      <c r="V363" s="47">
        <f>Table_Query_from_Mac10[[#This Row],[qtytoShipFuture]]-Table_Query_from_Mac10[[#This Row],[qty_to_ship]]</f>
        <v>0</v>
      </c>
      <c r="W363" s="47">
        <f>Table_Query_from_Mac10[[#This Row],[UnitPriceFuture]]</f>
        <v>11.4</v>
      </c>
      <c r="X363" s="47">
        <f>Table_Query_from_Mac10[[#This Row],[Unit Increase]]*Table_Query_from_Mac10[[#This Row],[UnitPriceFuture]]</f>
        <v>0</v>
      </c>
      <c r="Y363" s="47">
        <f>Table_Query_from_Mac10[[#This Row],[Unit Increase]]*Table_Query_from_Mac10[[#This Row],[Future-cost]]</f>
        <v>0</v>
      </c>
      <c r="Z363" s="47">
        <f>-(Table_Query_from_Mac10[[#This Row],[Incremental Sales]]+((Table_Query_from_Mac10[[#This Row],[Incremental Sales]]*-(SUM(Summary!$S$8:$S$9)))))*Summary!$S$18</f>
        <v>0</v>
      </c>
      <c r="AA363" s="47">
        <f>IFERROR(Table_Query_from_Mac10[[#This Row],[Incremental Cost]]/Table_Query_from_Mac10[[#This Row],[Incremental Sales]],0)</f>
        <v>0</v>
      </c>
      <c r="AB363" s="47">
        <f>IFERROR(Table_Query_from_Mac10[[#This Row],[TotalCostFuture]]/Table_Query_from_Mac10[[#This Row],[totalsalesFuture]],0)</f>
        <v>0.45701754385964916</v>
      </c>
      <c r="AN363" s="31">
        <v>160</v>
      </c>
      <c r="AO363">
        <f t="shared" si="10"/>
        <v>40</v>
      </c>
      <c r="AQ363" s="31">
        <v>32.57</v>
      </c>
      <c r="AR363">
        <f t="shared" si="11"/>
        <v>11.4</v>
      </c>
    </row>
    <row r="364" spans="1:44" x14ac:dyDescent="0.25">
      <c r="A364">
        <v>90037</v>
      </c>
      <c r="B364">
        <v>5</v>
      </c>
      <c r="C364" t="s">
        <v>59</v>
      </c>
      <c r="D364" t="s">
        <v>49</v>
      </c>
      <c r="E364">
        <v>48</v>
      </c>
      <c r="F364">
        <v>5.7</v>
      </c>
      <c r="G364">
        <v>12.32</v>
      </c>
      <c r="H364" s="1">
        <v>44844</v>
      </c>
      <c r="I364" s="20">
        <v>0</v>
      </c>
      <c r="J364" s="47">
        <f>Table_Query_from_Mac10[[#This Row],[unit_price]]-(Table_Query_from_Mac10[[#This Row],[unit_price]]*(Table_Query_from_Mac10[[#This Row],[discount_pct]]/100))</f>
        <v>12.32</v>
      </c>
      <c r="K364" s="47">
        <f>Table_Query_from_Mac10[[#This Row],[unit_cost]]</f>
        <v>5.7</v>
      </c>
      <c r="L364" s="47">
        <f>Table_Query_from_Mac10[[#This Row],[Live-cost]]*(1+Table_Query_from_Mac10[[#This Row],[CogsIncreasebyTYPE]])</f>
        <v>5.7</v>
      </c>
      <c r="M364" s="47">
        <f>Table_Query_from_Mac10[[#This Row],[Live-cost]]*Table_Query_from_Mac10[[#This Row],[qty_to_ship]]</f>
        <v>273.60000000000002</v>
      </c>
      <c r="N364" s="47">
        <f>IF(Table_Query_from_Mac10[[#This Row],[item_no]]="KDA",-Table_Query_from_Mac10[[#This Row],[unit_price]],Table_Query_from_Mac10[[#This Row],[Net Unit]]*Table_Query_from_Mac10[[#This Row],[qty_to_ship]])</f>
        <v>591.36</v>
      </c>
      <c r="O364" s="47">
        <f>SUMIFS(Summary!C:C,Summary!H:H,Table_Query_from_Mac10[[#This Row],[Juiceoc]])</f>
        <v>0</v>
      </c>
      <c r="P364" s="47">
        <f>SUMIFS(Summary!D:D,Summary!H:H,Table_Query_from_Mac10[[#This Row],[Juiceoc]])</f>
        <v>0</v>
      </c>
      <c r="Q364" s="47">
        <f>SUMIFS(Summary!E:E,Summary!H:H,Table_Query_from_Mac10[[#This Row],[Juiceoc]])</f>
        <v>0</v>
      </c>
      <c r="R364" s="47">
        <f>Table_Query_from_Mac10[[#This Row],[Net Unit]]*(1+Table_Query_from_Mac10[[#This Row],[PriceIncreasebyType]])</f>
        <v>12.32</v>
      </c>
      <c r="S364" s="47">
        <f>Table_Query_from_Mac10[[#This Row],[UnitPriceFuture]]*Table_Query_from_Mac10[[#This Row],[qtytoShipFuture]]</f>
        <v>591.36</v>
      </c>
      <c r="T364" s="47">
        <f>ROUND(Table_Query_from_Mac10[[#This Row],[qty_to_ship]]*(1+Table_Query_from_Mac10[[#This Row],[VolumeIncreasebyType]]),0)</f>
        <v>48</v>
      </c>
      <c r="U364" s="47">
        <f>Table_Query_from_Mac10[[#This Row],[qtytoShipFuture]]*Table_Query_from_Mac10[[#This Row],[Future-cost]]</f>
        <v>273.60000000000002</v>
      </c>
      <c r="V364" s="47">
        <f>Table_Query_from_Mac10[[#This Row],[qtytoShipFuture]]-Table_Query_from_Mac10[[#This Row],[qty_to_ship]]</f>
        <v>0</v>
      </c>
      <c r="W364" s="47">
        <f>Table_Query_from_Mac10[[#This Row],[UnitPriceFuture]]</f>
        <v>12.32</v>
      </c>
      <c r="X364" s="47">
        <f>Table_Query_from_Mac10[[#This Row],[Unit Increase]]*Table_Query_from_Mac10[[#This Row],[UnitPriceFuture]]</f>
        <v>0</v>
      </c>
      <c r="Y364" s="47">
        <f>Table_Query_from_Mac10[[#This Row],[Unit Increase]]*Table_Query_from_Mac10[[#This Row],[Future-cost]]</f>
        <v>0</v>
      </c>
      <c r="Z364" s="47">
        <f>-(Table_Query_from_Mac10[[#This Row],[Incremental Sales]]+((Table_Query_from_Mac10[[#This Row],[Incremental Sales]]*-(SUM(Summary!$S$8:$S$9)))))*Summary!$S$18</f>
        <v>0</v>
      </c>
      <c r="AA364" s="47">
        <f>IFERROR(Table_Query_from_Mac10[[#This Row],[Incremental Cost]]/Table_Query_from_Mac10[[#This Row],[Incremental Sales]],0)</f>
        <v>0</v>
      </c>
      <c r="AB364" s="47">
        <f>IFERROR(Table_Query_from_Mac10[[#This Row],[TotalCostFuture]]/Table_Query_from_Mac10[[#This Row],[totalsalesFuture]],0)</f>
        <v>0.46266233766233766</v>
      </c>
      <c r="AN364" s="30">
        <v>192</v>
      </c>
      <c r="AO364">
        <f t="shared" si="10"/>
        <v>48</v>
      </c>
      <c r="AQ364" s="30">
        <v>35.19</v>
      </c>
      <c r="AR364">
        <f t="shared" si="11"/>
        <v>12.32</v>
      </c>
    </row>
    <row r="365" spans="1:44" x14ac:dyDescent="0.25">
      <c r="A365">
        <v>90037</v>
      </c>
      <c r="B365">
        <v>6</v>
      </c>
      <c r="C365" t="s">
        <v>59</v>
      </c>
      <c r="D365" t="s">
        <v>49</v>
      </c>
      <c r="E365">
        <v>24</v>
      </c>
      <c r="F365">
        <v>6.89</v>
      </c>
      <c r="G365">
        <v>15.45</v>
      </c>
      <c r="H365" s="1">
        <v>44844</v>
      </c>
      <c r="I365" s="20">
        <v>0</v>
      </c>
      <c r="J365" s="47">
        <f>Table_Query_from_Mac10[[#This Row],[unit_price]]-(Table_Query_from_Mac10[[#This Row],[unit_price]]*(Table_Query_from_Mac10[[#This Row],[discount_pct]]/100))</f>
        <v>15.45</v>
      </c>
      <c r="K365" s="47">
        <f>Table_Query_from_Mac10[[#This Row],[unit_cost]]</f>
        <v>6.89</v>
      </c>
      <c r="L365" s="47">
        <f>Table_Query_from_Mac10[[#This Row],[Live-cost]]*(1+Table_Query_from_Mac10[[#This Row],[CogsIncreasebyTYPE]])</f>
        <v>6.89</v>
      </c>
      <c r="M365" s="47">
        <f>Table_Query_from_Mac10[[#This Row],[Live-cost]]*Table_Query_from_Mac10[[#This Row],[qty_to_ship]]</f>
        <v>165.35999999999999</v>
      </c>
      <c r="N365" s="47">
        <f>IF(Table_Query_from_Mac10[[#This Row],[item_no]]="KDA",-Table_Query_from_Mac10[[#This Row],[unit_price]],Table_Query_from_Mac10[[#This Row],[Net Unit]]*Table_Query_from_Mac10[[#This Row],[qty_to_ship]])</f>
        <v>370.79999999999995</v>
      </c>
      <c r="O365" s="47">
        <f>SUMIFS(Summary!C:C,Summary!H:H,Table_Query_from_Mac10[[#This Row],[Juiceoc]])</f>
        <v>0</v>
      </c>
      <c r="P365" s="47">
        <f>SUMIFS(Summary!D:D,Summary!H:H,Table_Query_from_Mac10[[#This Row],[Juiceoc]])</f>
        <v>0</v>
      </c>
      <c r="Q365" s="47">
        <f>SUMIFS(Summary!E:E,Summary!H:H,Table_Query_from_Mac10[[#This Row],[Juiceoc]])</f>
        <v>0</v>
      </c>
      <c r="R365" s="47">
        <f>Table_Query_from_Mac10[[#This Row],[Net Unit]]*(1+Table_Query_from_Mac10[[#This Row],[PriceIncreasebyType]])</f>
        <v>15.45</v>
      </c>
      <c r="S365" s="47">
        <f>Table_Query_from_Mac10[[#This Row],[UnitPriceFuture]]*Table_Query_from_Mac10[[#This Row],[qtytoShipFuture]]</f>
        <v>370.79999999999995</v>
      </c>
      <c r="T365" s="47">
        <f>ROUND(Table_Query_from_Mac10[[#This Row],[qty_to_ship]]*(1+Table_Query_from_Mac10[[#This Row],[VolumeIncreasebyType]]),0)</f>
        <v>24</v>
      </c>
      <c r="U365" s="47">
        <f>Table_Query_from_Mac10[[#This Row],[qtytoShipFuture]]*Table_Query_from_Mac10[[#This Row],[Future-cost]]</f>
        <v>165.35999999999999</v>
      </c>
      <c r="V365" s="47">
        <f>Table_Query_from_Mac10[[#This Row],[qtytoShipFuture]]-Table_Query_from_Mac10[[#This Row],[qty_to_ship]]</f>
        <v>0</v>
      </c>
      <c r="W365" s="47">
        <f>Table_Query_from_Mac10[[#This Row],[UnitPriceFuture]]</f>
        <v>15.45</v>
      </c>
      <c r="X365" s="47">
        <f>Table_Query_from_Mac10[[#This Row],[Unit Increase]]*Table_Query_from_Mac10[[#This Row],[UnitPriceFuture]]</f>
        <v>0</v>
      </c>
      <c r="Y365" s="47">
        <f>Table_Query_from_Mac10[[#This Row],[Unit Increase]]*Table_Query_from_Mac10[[#This Row],[Future-cost]]</f>
        <v>0</v>
      </c>
      <c r="Z365" s="47">
        <f>-(Table_Query_from_Mac10[[#This Row],[Incremental Sales]]+((Table_Query_from_Mac10[[#This Row],[Incremental Sales]]*-(SUM(Summary!$S$8:$S$9)))))*Summary!$S$18</f>
        <v>0</v>
      </c>
      <c r="AA365" s="47">
        <f>IFERROR(Table_Query_from_Mac10[[#This Row],[Incremental Cost]]/Table_Query_from_Mac10[[#This Row],[Incremental Sales]],0)</f>
        <v>0</v>
      </c>
      <c r="AB365" s="47">
        <f>IFERROR(Table_Query_from_Mac10[[#This Row],[TotalCostFuture]]/Table_Query_from_Mac10[[#This Row],[totalsalesFuture]],0)</f>
        <v>0.44595469255663434</v>
      </c>
      <c r="AN365" s="31">
        <v>96</v>
      </c>
      <c r="AO365">
        <f t="shared" si="10"/>
        <v>24</v>
      </c>
      <c r="AQ365" s="31">
        <v>44.15</v>
      </c>
      <c r="AR365">
        <f t="shared" si="11"/>
        <v>15.45</v>
      </c>
    </row>
    <row r="366" spans="1:44" x14ac:dyDescent="0.25">
      <c r="A366">
        <v>90037</v>
      </c>
      <c r="B366">
        <v>7</v>
      </c>
      <c r="C366" t="s">
        <v>59</v>
      </c>
      <c r="D366" t="s">
        <v>49</v>
      </c>
      <c r="E366">
        <v>27</v>
      </c>
      <c r="F366">
        <v>8.1999999999999993</v>
      </c>
      <c r="G366">
        <v>19.239999999999998</v>
      </c>
      <c r="H366" s="1">
        <v>44844</v>
      </c>
      <c r="I366" s="20">
        <v>0</v>
      </c>
      <c r="J366" s="47">
        <f>Table_Query_from_Mac10[[#This Row],[unit_price]]-(Table_Query_from_Mac10[[#This Row],[unit_price]]*(Table_Query_from_Mac10[[#This Row],[discount_pct]]/100))</f>
        <v>19.239999999999998</v>
      </c>
      <c r="K366" s="47">
        <f>Table_Query_from_Mac10[[#This Row],[unit_cost]]</f>
        <v>8.1999999999999993</v>
      </c>
      <c r="L366" s="47">
        <f>Table_Query_from_Mac10[[#This Row],[Live-cost]]*(1+Table_Query_from_Mac10[[#This Row],[CogsIncreasebyTYPE]])</f>
        <v>8.1999999999999993</v>
      </c>
      <c r="M366" s="47">
        <f>Table_Query_from_Mac10[[#This Row],[Live-cost]]*Table_Query_from_Mac10[[#This Row],[qty_to_ship]]</f>
        <v>221.39999999999998</v>
      </c>
      <c r="N366" s="47">
        <f>IF(Table_Query_from_Mac10[[#This Row],[item_no]]="KDA",-Table_Query_from_Mac10[[#This Row],[unit_price]],Table_Query_from_Mac10[[#This Row],[Net Unit]]*Table_Query_from_Mac10[[#This Row],[qty_to_ship]])</f>
        <v>519.4799999999999</v>
      </c>
      <c r="O366" s="47">
        <f>SUMIFS(Summary!C:C,Summary!H:H,Table_Query_from_Mac10[[#This Row],[Juiceoc]])</f>
        <v>0</v>
      </c>
      <c r="P366" s="47">
        <f>SUMIFS(Summary!D:D,Summary!H:H,Table_Query_from_Mac10[[#This Row],[Juiceoc]])</f>
        <v>0</v>
      </c>
      <c r="Q366" s="47">
        <f>SUMIFS(Summary!E:E,Summary!H:H,Table_Query_from_Mac10[[#This Row],[Juiceoc]])</f>
        <v>0</v>
      </c>
      <c r="R366" s="47">
        <f>Table_Query_from_Mac10[[#This Row],[Net Unit]]*(1+Table_Query_from_Mac10[[#This Row],[PriceIncreasebyType]])</f>
        <v>19.239999999999998</v>
      </c>
      <c r="S366" s="47">
        <f>Table_Query_from_Mac10[[#This Row],[UnitPriceFuture]]*Table_Query_from_Mac10[[#This Row],[qtytoShipFuture]]</f>
        <v>519.4799999999999</v>
      </c>
      <c r="T366" s="47">
        <f>ROUND(Table_Query_from_Mac10[[#This Row],[qty_to_ship]]*(1+Table_Query_from_Mac10[[#This Row],[VolumeIncreasebyType]]),0)</f>
        <v>27</v>
      </c>
      <c r="U366" s="47">
        <f>Table_Query_from_Mac10[[#This Row],[qtytoShipFuture]]*Table_Query_from_Mac10[[#This Row],[Future-cost]]</f>
        <v>221.39999999999998</v>
      </c>
      <c r="V366" s="47">
        <f>Table_Query_from_Mac10[[#This Row],[qtytoShipFuture]]-Table_Query_from_Mac10[[#This Row],[qty_to_ship]]</f>
        <v>0</v>
      </c>
      <c r="W366" s="47">
        <f>Table_Query_from_Mac10[[#This Row],[UnitPriceFuture]]</f>
        <v>19.239999999999998</v>
      </c>
      <c r="X366" s="47">
        <f>Table_Query_from_Mac10[[#This Row],[Unit Increase]]*Table_Query_from_Mac10[[#This Row],[UnitPriceFuture]]</f>
        <v>0</v>
      </c>
      <c r="Y366" s="47">
        <f>Table_Query_from_Mac10[[#This Row],[Unit Increase]]*Table_Query_from_Mac10[[#This Row],[Future-cost]]</f>
        <v>0</v>
      </c>
      <c r="Z366" s="47">
        <f>-(Table_Query_from_Mac10[[#This Row],[Incremental Sales]]+((Table_Query_from_Mac10[[#This Row],[Incremental Sales]]*-(SUM(Summary!$S$8:$S$9)))))*Summary!$S$18</f>
        <v>0</v>
      </c>
      <c r="AA366" s="47">
        <f>IFERROR(Table_Query_from_Mac10[[#This Row],[Incremental Cost]]/Table_Query_from_Mac10[[#This Row],[Incremental Sales]],0)</f>
        <v>0</v>
      </c>
      <c r="AB366" s="47">
        <f>IFERROR(Table_Query_from_Mac10[[#This Row],[TotalCostFuture]]/Table_Query_from_Mac10[[#This Row],[totalsalesFuture]],0)</f>
        <v>0.42619542619542622</v>
      </c>
      <c r="AN366" s="30">
        <v>108</v>
      </c>
      <c r="AO366">
        <f t="shared" si="10"/>
        <v>27</v>
      </c>
      <c r="AQ366" s="30">
        <v>54.98</v>
      </c>
      <c r="AR366">
        <f t="shared" si="11"/>
        <v>19.239999999999998</v>
      </c>
    </row>
    <row r="367" spans="1:44" x14ac:dyDescent="0.25">
      <c r="A367">
        <v>90037</v>
      </c>
      <c r="B367">
        <v>8</v>
      </c>
      <c r="C367" t="s">
        <v>59</v>
      </c>
      <c r="D367" t="s">
        <v>49</v>
      </c>
      <c r="E367">
        <v>36</v>
      </c>
      <c r="F367">
        <v>9.5500000000000007</v>
      </c>
      <c r="G367">
        <v>23.29</v>
      </c>
      <c r="H367" s="1">
        <v>44844</v>
      </c>
      <c r="I367" s="20">
        <v>0</v>
      </c>
      <c r="J367" s="47">
        <f>Table_Query_from_Mac10[[#This Row],[unit_price]]-(Table_Query_from_Mac10[[#This Row],[unit_price]]*(Table_Query_from_Mac10[[#This Row],[discount_pct]]/100))</f>
        <v>23.29</v>
      </c>
      <c r="K367" s="47">
        <f>Table_Query_from_Mac10[[#This Row],[unit_cost]]</f>
        <v>9.5500000000000007</v>
      </c>
      <c r="L367" s="47">
        <f>Table_Query_from_Mac10[[#This Row],[Live-cost]]*(1+Table_Query_from_Mac10[[#This Row],[CogsIncreasebyTYPE]])</f>
        <v>9.5500000000000007</v>
      </c>
      <c r="M367" s="47">
        <f>Table_Query_from_Mac10[[#This Row],[Live-cost]]*Table_Query_from_Mac10[[#This Row],[qty_to_ship]]</f>
        <v>343.8</v>
      </c>
      <c r="N367" s="47">
        <f>IF(Table_Query_from_Mac10[[#This Row],[item_no]]="KDA",-Table_Query_from_Mac10[[#This Row],[unit_price]],Table_Query_from_Mac10[[#This Row],[Net Unit]]*Table_Query_from_Mac10[[#This Row],[qty_to_ship]])</f>
        <v>838.43999999999994</v>
      </c>
      <c r="O367" s="47">
        <f>SUMIFS(Summary!C:C,Summary!H:H,Table_Query_from_Mac10[[#This Row],[Juiceoc]])</f>
        <v>0</v>
      </c>
      <c r="P367" s="47">
        <f>SUMIFS(Summary!D:D,Summary!H:H,Table_Query_from_Mac10[[#This Row],[Juiceoc]])</f>
        <v>0</v>
      </c>
      <c r="Q367" s="47">
        <f>SUMIFS(Summary!E:E,Summary!H:H,Table_Query_from_Mac10[[#This Row],[Juiceoc]])</f>
        <v>0</v>
      </c>
      <c r="R367" s="47">
        <f>Table_Query_from_Mac10[[#This Row],[Net Unit]]*(1+Table_Query_from_Mac10[[#This Row],[PriceIncreasebyType]])</f>
        <v>23.29</v>
      </c>
      <c r="S367" s="47">
        <f>Table_Query_from_Mac10[[#This Row],[UnitPriceFuture]]*Table_Query_from_Mac10[[#This Row],[qtytoShipFuture]]</f>
        <v>838.43999999999994</v>
      </c>
      <c r="T367" s="47">
        <f>ROUND(Table_Query_from_Mac10[[#This Row],[qty_to_ship]]*(1+Table_Query_from_Mac10[[#This Row],[VolumeIncreasebyType]]),0)</f>
        <v>36</v>
      </c>
      <c r="U367" s="47">
        <f>Table_Query_from_Mac10[[#This Row],[qtytoShipFuture]]*Table_Query_from_Mac10[[#This Row],[Future-cost]]</f>
        <v>343.8</v>
      </c>
      <c r="V367" s="47">
        <f>Table_Query_from_Mac10[[#This Row],[qtytoShipFuture]]-Table_Query_from_Mac10[[#This Row],[qty_to_ship]]</f>
        <v>0</v>
      </c>
      <c r="W367" s="47">
        <f>Table_Query_from_Mac10[[#This Row],[UnitPriceFuture]]</f>
        <v>23.29</v>
      </c>
      <c r="X367" s="47">
        <f>Table_Query_from_Mac10[[#This Row],[Unit Increase]]*Table_Query_from_Mac10[[#This Row],[UnitPriceFuture]]</f>
        <v>0</v>
      </c>
      <c r="Y367" s="47">
        <f>Table_Query_from_Mac10[[#This Row],[Unit Increase]]*Table_Query_from_Mac10[[#This Row],[Future-cost]]</f>
        <v>0</v>
      </c>
      <c r="Z367" s="47">
        <f>-(Table_Query_from_Mac10[[#This Row],[Incremental Sales]]+((Table_Query_from_Mac10[[#This Row],[Incremental Sales]]*-(SUM(Summary!$S$8:$S$9)))))*Summary!$S$18</f>
        <v>0</v>
      </c>
      <c r="AA367" s="47">
        <f>IFERROR(Table_Query_from_Mac10[[#This Row],[Incremental Cost]]/Table_Query_from_Mac10[[#This Row],[Incremental Sales]],0)</f>
        <v>0</v>
      </c>
      <c r="AB367" s="47">
        <f>IFERROR(Table_Query_from_Mac10[[#This Row],[TotalCostFuture]]/Table_Query_from_Mac10[[#This Row],[totalsalesFuture]],0)</f>
        <v>0.41004723057106057</v>
      </c>
      <c r="AN367" s="31">
        <v>144</v>
      </c>
      <c r="AO367">
        <f t="shared" si="10"/>
        <v>36</v>
      </c>
      <c r="AQ367" s="31">
        <v>66.53</v>
      </c>
      <c r="AR367">
        <f t="shared" si="11"/>
        <v>23.29</v>
      </c>
    </row>
    <row r="368" spans="1:44" x14ac:dyDescent="0.25">
      <c r="A368">
        <v>90037</v>
      </c>
      <c r="B368">
        <v>9</v>
      </c>
      <c r="C368" t="s">
        <v>59</v>
      </c>
      <c r="D368" t="s">
        <v>49</v>
      </c>
      <c r="E368">
        <v>18</v>
      </c>
      <c r="F368">
        <v>11.28</v>
      </c>
      <c r="G368">
        <v>26.82</v>
      </c>
      <c r="H368" s="1">
        <v>44844</v>
      </c>
      <c r="I368" s="20">
        <v>0</v>
      </c>
      <c r="J368" s="47">
        <f>Table_Query_from_Mac10[[#This Row],[unit_price]]-(Table_Query_from_Mac10[[#This Row],[unit_price]]*(Table_Query_from_Mac10[[#This Row],[discount_pct]]/100))</f>
        <v>26.82</v>
      </c>
      <c r="K368" s="47">
        <f>Table_Query_from_Mac10[[#This Row],[unit_cost]]</f>
        <v>11.28</v>
      </c>
      <c r="L368" s="47">
        <f>Table_Query_from_Mac10[[#This Row],[Live-cost]]*(1+Table_Query_from_Mac10[[#This Row],[CogsIncreasebyTYPE]])</f>
        <v>11.28</v>
      </c>
      <c r="M368" s="47">
        <f>Table_Query_from_Mac10[[#This Row],[Live-cost]]*Table_Query_from_Mac10[[#This Row],[qty_to_ship]]</f>
        <v>203.04</v>
      </c>
      <c r="N368" s="47">
        <f>IF(Table_Query_from_Mac10[[#This Row],[item_no]]="KDA",-Table_Query_from_Mac10[[#This Row],[unit_price]],Table_Query_from_Mac10[[#This Row],[Net Unit]]*Table_Query_from_Mac10[[#This Row],[qty_to_ship]])</f>
        <v>482.76</v>
      </c>
      <c r="O368" s="47">
        <f>SUMIFS(Summary!C:C,Summary!H:H,Table_Query_from_Mac10[[#This Row],[Juiceoc]])</f>
        <v>0</v>
      </c>
      <c r="P368" s="47">
        <f>SUMIFS(Summary!D:D,Summary!H:H,Table_Query_from_Mac10[[#This Row],[Juiceoc]])</f>
        <v>0</v>
      </c>
      <c r="Q368" s="47">
        <f>SUMIFS(Summary!E:E,Summary!H:H,Table_Query_from_Mac10[[#This Row],[Juiceoc]])</f>
        <v>0</v>
      </c>
      <c r="R368" s="47">
        <f>Table_Query_from_Mac10[[#This Row],[Net Unit]]*(1+Table_Query_from_Mac10[[#This Row],[PriceIncreasebyType]])</f>
        <v>26.82</v>
      </c>
      <c r="S368" s="47">
        <f>Table_Query_from_Mac10[[#This Row],[UnitPriceFuture]]*Table_Query_from_Mac10[[#This Row],[qtytoShipFuture]]</f>
        <v>482.76</v>
      </c>
      <c r="T368" s="47">
        <f>ROUND(Table_Query_from_Mac10[[#This Row],[qty_to_ship]]*(1+Table_Query_from_Mac10[[#This Row],[VolumeIncreasebyType]]),0)</f>
        <v>18</v>
      </c>
      <c r="U368" s="47">
        <f>Table_Query_from_Mac10[[#This Row],[qtytoShipFuture]]*Table_Query_from_Mac10[[#This Row],[Future-cost]]</f>
        <v>203.04</v>
      </c>
      <c r="V368" s="47">
        <f>Table_Query_from_Mac10[[#This Row],[qtytoShipFuture]]-Table_Query_from_Mac10[[#This Row],[qty_to_ship]]</f>
        <v>0</v>
      </c>
      <c r="W368" s="47">
        <f>Table_Query_from_Mac10[[#This Row],[UnitPriceFuture]]</f>
        <v>26.82</v>
      </c>
      <c r="X368" s="47">
        <f>Table_Query_from_Mac10[[#This Row],[Unit Increase]]*Table_Query_from_Mac10[[#This Row],[UnitPriceFuture]]</f>
        <v>0</v>
      </c>
      <c r="Y368" s="47">
        <f>Table_Query_from_Mac10[[#This Row],[Unit Increase]]*Table_Query_from_Mac10[[#This Row],[Future-cost]]</f>
        <v>0</v>
      </c>
      <c r="Z368" s="47">
        <f>-(Table_Query_from_Mac10[[#This Row],[Incremental Sales]]+((Table_Query_from_Mac10[[#This Row],[Incremental Sales]]*-(SUM(Summary!$S$8:$S$9)))))*Summary!$S$18</f>
        <v>0</v>
      </c>
      <c r="AA368" s="47">
        <f>IFERROR(Table_Query_from_Mac10[[#This Row],[Incremental Cost]]/Table_Query_from_Mac10[[#This Row],[Incremental Sales]],0)</f>
        <v>0</v>
      </c>
      <c r="AB368" s="47">
        <f>IFERROR(Table_Query_from_Mac10[[#This Row],[TotalCostFuture]]/Table_Query_from_Mac10[[#This Row],[totalsalesFuture]],0)</f>
        <v>0.42058165548098431</v>
      </c>
      <c r="AN368" s="30">
        <v>72</v>
      </c>
      <c r="AO368">
        <f t="shared" si="10"/>
        <v>18</v>
      </c>
      <c r="AQ368" s="30">
        <v>76.64</v>
      </c>
      <c r="AR368">
        <f t="shared" si="11"/>
        <v>26.82</v>
      </c>
    </row>
    <row r="369" spans="1:44" x14ac:dyDescent="0.25">
      <c r="A369">
        <v>90037</v>
      </c>
      <c r="B369">
        <v>10</v>
      </c>
      <c r="C369" t="s">
        <v>59</v>
      </c>
      <c r="D369" t="s">
        <v>49</v>
      </c>
      <c r="E369">
        <v>12</v>
      </c>
      <c r="F369">
        <v>12.88</v>
      </c>
      <c r="G369">
        <v>31.17</v>
      </c>
      <c r="H369" s="1">
        <v>44844</v>
      </c>
      <c r="I369" s="20">
        <v>0</v>
      </c>
      <c r="J369" s="47">
        <f>Table_Query_from_Mac10[[#This Row],[unit_price]]-(Table_Query_from_Mac10[[#This Row],[unit_price]]*(Table_Query_from_Mac10[[#This Row],[discount_pct]]/100))</f>
        <v>31.17</v>
      </c>
      <c r="K369" s="47">
        <f>Table_Query_from_Mac10[[#This Row],[unit_cost]]</f>
        <v>12.88</v>
      </c>
      <c r="L369" s="47">
        <f>Table_Query_from_Mac10[[#This Row],[Live-cost]]*(1+Table_Query_from_Mac10[[#This Row],[CogsIncreasebyTYPE]])</f>
        <v>12.88</v>
      </c>
      <c r="M369" s="47">
        <f>Table_Query_from_Mac10[[#This Row],[Live-cost]]*Table_Query_from_Mac10[[#This Row],[qty_to_ship]]</f>
        <v>154.56</v>
      </c>
      <c r="N369" s="47">
        <f>IF(Table_Query_from_Mac10[[#This Row],[item_no]]="KDA",-Table_Query_from_Mac10[[#This Row],[unit_price]],Table_Query_from_Mac10[[#This Row],[Net Unit]]*Table_Query_from_Mac10[[#This Row],[qty_to_ship]])</f>
        <v>374.04</v>
      </c>
      <c r="O369" s="47">
        <f>SUMIFS(Summary!C:C,Summary!H:H,Table_Query_from_Mac10[[#This Row],[Juiceoc]])</f>
        <v>0</v>
      </c>
      <c r="P369" s="47">
        <f>SUMIFS(Summary!D:D,Summary!H:H,Table_Query_from_Mac10[[#This Row],[Juiceoc]])</f>
        <v>0</v>
      </c>
      <c r="Q369" s="47">
        <f>SUMIFS(Summary!E:E,Summary!H:H,Table_Query_from_Mac10[[#This Row],[Juiceoc]])</f>
        <v>0</v>
      </c>
      <c r="R369" s="47">
        <f>Table_Query_from_Mac10[[#This Row],[Net Unit]]*(1+Table_Query_from_Mac10[[#This Row],[PriceIncreasebyType]])</f>
        <v>31.17</v>
      </c>
      <c r="S369" s="47">
        <f>Table_Query_from_Mac10[[#This Row],[UnitPriceFuture]]*Table_Query_from_Mac10[[#This Row],[qtytoShipFuture]]</f>
        <v>374.04</v>
      </c>
      <c r="T369" s="47">
        <f>ROUND(Table_Query_from_Mac10[[#This Row],[qty_to_ship]]*(1+Table_Query_from_Mac10[[#This Row],[VolumeIncreasebyType]]),0)</f>
        <v>12</v>
      </c>
      <c r="U369" s="47">
        <f>Table_Query_from_Mac10[[#This Row],[qtytoShipFuture]]*Table_Query_from_Mac10[[#This Row],[Future-cost]]</f>
        <v>154.56</v>
      </c>
      <c r="V369" s="47">
        <f>Table_Query_from_Mac10[[#This Row],[qtytoShipFuture]]-Table_Query_from_Mac10[[#This Row],[qty_to_ship]]</f>
        <v>0</v>
      </c>
      <c r="W369" s="47">
        <f>Table_Query_from_Mac10[[#This Row],[UnitPriceFuture]]</f>
        <v>31.17</v>
      </c>
      <c r="X369" s="47">
        <f>Table_Query_from_Mac10[[#This Row],[Unit Increase]]*Table_Query_from_Mac10[[#This Row],[UnitPriceFuture]]</f>
        <v>0</v>
      </c>
      <c r="Y369" s="47">
        <f>Table_Query_from_Mac10[[#This Row],[Unit Increase]]*Table_Query_from_Mac10[[#This Row],[Future-cost]]</f>
        <v>0</v>
      </c>
      <c r="Z369" s="47">
        <f>-(Table_Query_from_Mac10[[#This Row],[Incremental Sales]]+((Table_Query_from_Mac10[[#This Row],[Incremental Sales]]*-(SUM(Summary!$S$8:$S$9)))))*Summary!$S$18</f>
        <v>0</v>
      </c>
      <c r="AA369" s="47">
        <f>IFERROR(Table_Query_from_Mac10[[#This Row],[Incremental Cost]]/Table_Query_from_Mac10[[#This Row],[Incremental Sales]],0)</f>
        <v>0</v>
      </c>
      <c r="AB369" s="47">
        <f>IFERROR(Table_Query_from_Mac10[[#This Row],[TotalCostFuture]]/Table_Query_from_Mac10[[#This Row],[totalsalesFuture]],0)</f>
        <v>0.41321783766442088</v>
      </c>
      <c r="AN369" s="31">
        <v>48</v>
      </c>
      <c r="AO369">
        <f t="shared" si="10"/>
        <v>12</v>
      </c>
      <c r="AQ369" s="31">
        <v>89.06</v>
      </c>
      <c r="AR369">
        <f t="shared" si="11"/>
        <v>31.17</v>
      </c>
    </row>
    <row r="370" spans="1:44" x14ac:dyDescent="0.25">
      <c r="A370">
        <v>90038</v>
      </c>
      <c r="B370">
        <v>1</v>
      </c>
      <c r="C370" t="s">
        <v>55</v>
      </c>
      <c r="D370" t="s">
        <v>81</v>
      </c>
      <c r="E370">
        <v>23</v>
      </c>
      <c r="F370">
        <v>8.81</v>
      </c>
      <c r="G370">
        <v>22.56</v>
      </c>
      <c r="H370" s="1">
        <v>44862</v>
      </c>
      <c r="I370" s="20">
        <v>0</v>
      </c>
      <c r="J370" s="47">
        <f>Table_Query_from_Mac10[[#This Row],[unit_price]]-(Table_Query_from_Mac10[[#This Row],[unit_price]]*(Table_Query_from_Mac10[[#This Row],[discount_pct]]/100))</f>
        <v>22.56</v>
      </c>
      <c r="K370" s="47">
        <f>Table_Query_from_Mac10[[#This Row],[unit_cost]]</f>
        <v>8.81</v>
      </c>
      <c r="L370" s="47">
        <f>Table_Query_from_Mac10[[#This Row],[Live-cost]]*(1+Table_Query_from_Mac10[[#This Row],[CogsIncreasebyTYPE]])</f>
        <v>8.81</v>
      </c>
      <c r="M370" s="47">
        <f>Table_Query_from_Mac10[[#This Row],[Live-cost]]*Table_Query_from_Mac10[[#This Row],[qty_to_ship]]</f>
        <v>202.63000000000002</v>
      </c>
      <c r="N370" s="47">
        <f>IF(Table_Query_from_Mac10[[#This Row],[item_no]]="KDA",-Table_Query_from_Mac10[[#This Row],[unit_price]],Table_Query_from_Mac10[[#This Row],[Net Unit]]*Table_Query_from_Mac10[[#This Row],[qty_to_ship]])</f>
        <v>518.88</v>
      </c>
      <c r="O370" s="47">
        <f>SUMIFS(Summary!C:C,Summary!H:H,Table_Query_from_Mac10[[#This Row],[Juiceoc]])</f>
        <v>0</v>
      </c>
      <c r="P370" s="47">
        <f>SUMIFS(Summary!D:D,Summary!H:H,Table_Query_from_Mac10[[#This Row],[Juiceoc]])</f>
        <v>0</v>
      </c>
      <c r="Q370" s="47">
        <f>SUMIFS(Summary!E:E,Summary!H:H,Table_Query_from_Mac10[[#This Row],[Juiceoc]])</f>
        <v>0</v>
      </c>
      <c r="R370" s="47">
        <f>Table_Query_from_Mac10[[#This Row],[Net Unit]]*(1+Table_Query_from_Mac10[[#This Row],[PriceIncreasebyType]])</f>
        <v>22.56</v>
      </c>
      <c r="S370" s="47">
        <f>Table_Query_from_Mac10[[#This Row],[UnitPriceFuture]]*Table_Query_from_Mac10[[#This Row],[qtytoShipFuture]]</f>
        <v>518.88</v>
      </c>
      <c r="T370" s="47">
        <f>ROUND(Table_Query_from_Mac10[[#This Row],[qty_to_ship]]*(1+Table_Query_from_Mac10[[#This Row],[VolumeIncreasebyType]]),0)</f>
        <v>23</v>
      </c>
      <c r="U370" s="47">
        <f>Table_Query_from_Mac10[[#This Row],[qtytoShipFuture]]*Table_Query_from_Mac10[[#This Row],[Future-cost]]</f>
        <v>202.63000000000002</v>
      </c>
      <c r="V370" s="47">
        <f>Table_Query_from_Mac10[[#This Row],[qtytoShipFuture]]-Table_Query_from_Mac10[[#This Row],[qty_to_ship]]</f>
        <v>0</v>
      </c>
      <c r="W370" s="47">
        <f>Table_Query_from_Mac10[[#This Row],[UnitPriceFuture]]</f>
        <v>22.56</v>
      </c>
      <c r="X370" s="47">
        <f>Table_Query_from_Mac10[[#This Row],[Unit Increase]]*Table_Query_from_Mac10[[#This Row],[UnitPriceFuture]]</f>
        <v>0</v>
      </c>
      <c r="Y370" s="47">
        <f>Table_Query_from_Mac10[[#This Row],[Unit Increase]]*Table_Query_from_Mac10[[#This Row],[Future-cost]]</f>
        <v>0</v>
      </c>
      <c r="Z370" s="47">
        <f>-(Table_Query_from_Mac10[[#This Row],[Incremental Sales]]+((Table_Query_from_Mac10[[#This Row],[Incremental Sales]]*-(SUM(Summary!$S$8:$S$9)))))*Summary!$S$18</f>
        <v>0</v>
      </c>
      <c r="AA370" s="47">
        <f>IFERROR(Table_Query_from_Mac10[[#This Row],[Incremental Cost]]/Table_Query_from_Mac10[[#This Row],[Incremental Sales]],0)</f>
        <v>0</v>
      </c>
      <c r="AB370" s="47">
        <f>IFERROR(Table_Query_from_Mac10[[#This Row],[TotalCostFuture]]/Table_Query_from_Mac10[[#This Row],[totalsalesFuture]],0)</f>
        <v>0.39051418439716318</v>
      </c>
      <c r="AN370" s="30">
        <v>90</v>
      </c>
      <c r="AO370">
        <f t="shared" si="10"/>
        <v>23</v>
      </c>
      <c r="AQ370" s="30">
        <v>64.45</v>
      </c>
      <c r="AR370">
        <f t="shared" si="11"/>
        <v>22.56</v>
      </c>
    </row>
    <row r="371" spans="1:44" x14ac:dyDescent="0.25">
      <c r="A371">
        <v>90038</v>
      </c>
      <c r="B371">
        <v>2</v>
      </c>
      <c r="C371" t="s">
        <v>55</v>
      </c>
      <c r="D371" t="s">
        <v>81</v>
      </c>
      <c r="E371">
        <v>6</v>
      </c>
      <c r="F371">
        <v>13.68</v>
      </c>
      <c r="G371">
        <v>36.54</v>
      </c>
      <c r="H371" s="1">
        <v>44862</v>
      </c>
      <c r="I371" s="20">
        <v>0</v>
      </c>
      <c r="J371" s="47">
        <f>Table_Query_from_Mac10[[#This Row],[unit_price]]-(Table_Query_from_Mac10[[#This Row],[unit_price]]*(Table_Query_from_Mac10[[#This Row],[discount_pct]]/100))</f>
        <v>36.54</v>
      </c>
      <c r="K371" s="47">
        <f>Table_Query_from_Mac10[[#This Row],[unit_cost]]</f>
        <v>13.68</v>
      </c>
      <c r="L371" s="47">
        <f>Table_Query_from_Mac10[[#This Row],[Live-cost]]*(1+Table_Query_from_Mac10[[#This Row],[CogsIncreasebyTYPE]])</f>
        <v>13.68</v>
      </c>
      <c r="M371" s="47">
        <f>Table_Query_from_Mac10[[#This Row],[Live-cost]]*Table_Query_from_Mac10[[#This Row],[qty_to_ship]]</f>
        <v>82.08</v>
      </c>
      <c r="N371" s="47">
        <f>IF(Table_Query_from_Mac10[[#This Row],[item_no]]="KDA",-Table_Query_from_Mac10[[#This Row],[unit_price]],Table_Query_from_Mac10[[#This Row],[Net Unit]]*Table_Query_from_Mac10[[#This Row],[qty_to_ship]])</f>
        <v>219.24</v>
      </c>
      <c r="O371" s="47">
        <f>SUMIFS(Summary!C:C,Summary!H:H,Table_Query_from_Mac10[[#This Row],[Juiceoc]])</f>
        <v>0</v>
      </c>
      <c r="P371" s="47">
        <f>SUMIFS(Summary!D:D,Summary!H:H,Table_Query_from_Mac10[[#This Row],[Juiceoc]])</f>
        <v>0</v>
      </c>
      <c r="Q371" s="47">
        <f>SUMIFS(Summary!E:E,Summary!H:H,Table_Query_from_Mac10[[#This Row],[Juiceoc]])</f>
        <v>0</v>
      </c>
      <c r="R371" s="47">
        <f>Table_Query_from_Mac10[[#This Row],[Net Unit]]*(1+Table_Query_from_Mac10[[#This Row],[PriceIncreasebyType]])</f>
        <v>36.54</v>
      </c>
      <c r="S371" s="47">
        <f>Table_Query_from_Mac10[[#This Row],[UnitPriceFuture]]*Table_Query_from_Mac10[[#This Row],[qtytoShipFuture]]</f>
        <v>219.24</v>
      </c>
      <c r="T371" s="47">
        <f>ROUND(Table_Query_from_Mac10[[#This Row],[qty_to_ship]]*(1+Table_Query_from_Mac10[[#This Row],[VolumeIncreasebyType]]),0)</f>
        <v>6</v>
      </c>
      <c r="U371" s="47">
        <f>Table_Query_from_Mac10[[#This Row],[qtytoShipFuture]]*Table_Query_from_Mac10[[#This Row],[Future-cost]]</f>
        <v>82.08</v>
      </c>
      <c r="V371" s="47">
        <f>Table_Query_from_Mac10[[#This Row],[qtytoShipFuture]]-Table_Query_from_Mac10[[#This Row],[qty_to_ship]]</f>
        <v>0</v>
      </c>
      <c r="W371" s="47">
        <f>Table_Query_from_Mac10[[#This Row],[UnitPriceFuture]]</f>
        <v>36.54</v>
      </c>
      <c r="X371" s="47">
        <f>Table_Query_from_Mac10[[#This Row],[Unit Increase]]*Table_Query_from_Mac10[[#This Row],[UnitPriceFuture]]</f>
        <v>0</v>
      </c>
      <c r="Y371" s="47">
        <f>Table_Query_from_Mac10[[#This Row],[Unit Increase]]*Table_Query_from_Mac10[[#This Row],[Future-cost]]</f>
        <v>0</v>
      </c>
      <c r="Z371" s="47">
        <f>-(Table_Query_from_Mac10[[#This Row],[Incremental Sales]]+((Table_Query_from_Mac10[[#This Row],[Incremental Sales]]*-(SUM(Summary!$S$8:$S$9)))))*Summary!$S$18</f>
        <v>0</v>
      </c>
      <c r="AA371" s="47">
        <f>IFERROR(Table_Query_from_Mac10[[#This Row],[Incremental Cost]]/Table_Query_from_Mac10[[#This Row],[Incremental Sales]],0)</f>
        <v>0</v>
      </c>
      <c r="AB371" s="47">
        <f>IFERROR(Table_Query_from_Mac10[[#This Row],[TotalCostFuture]]/Table_Query_from_Mac10[[#This Row],[totalsalesFuture]],0)</f>
        <v>0.37438423645320196</v>
      </c>
      <c r="AN371" s="31">
        <v>24</v>
      </c>
      <c r="AO371">
        <f t="shared" si="10"/>
        <v>6</v>
      </c>
      <c r="AQ371" s="31">
        <v>104.4</v>
      </c>
      <c r="AR371">
        <f t="shared" si="11"/>
        <v>36.54</v>
      </c>
    </row>
    <row r="372" spans="1:44" x14ac:dyDescent="0.25">
      <c r="A372">
        <v>90038</v>
      </c>
      <c r="B372">
        <v>3</v>
      </c>
      <c r="C372" t="s">
        <v>55</v>
      </c>
      <c r="D372" t="s">
        <v>81</v>
      </c>
      <c r="E372">
        <v>22</v>
      </c>
      <c r="F372">
        <v>4.53</v>
      </c>
      <c r="G372">
        <v>10.86</v>
      </c>
      <c r="H372" s="1">
        <v>44862</v>
      </c>
      <c r="I372" s="20">
        <v>0</v>
      </c>
      <c r="J372" s="47">
        <f>Table_Query_from_Mac10[[#This Row],[unit_price]]-(Table_Query_from_Mac10[[#This Row],[unit_price]]*(Table_Query_from_Mac10[[#This Row],[discount_pct]]/100))</f>
        <v>10.86</v>
      </c>
      <c r="K372" s="47">
        <f>Table_Query_from_Mac10[[#This Row],[unit_cost]]</f>
        <v>4.53</v>
      </c>
      <c r="L372" s="47">
        <f>Table_Query_from_Mac10[[#This Row],[Live-cost]]*(1+Table_Query_from_Mac10[[#This Row],[CogsIncreasebyTYPE]])</f>
        <v>4.53</v>
      </c>
      <c r="M372" s="47">
        <f>Table_Query_from_Mac10[[#This Row],[Live-cost]]*Table_Query_from_Mac10[[#This Row],[qty_to_ship]]</f>
        <v>99.660000000000011</v>
      </c>
      <c r="N372" s="47">
        <f>IF(Table_Query_from_Mac10[[#This Row],[item_no]]="KDA",-Table_Query_from_Mac10[[#This Row],[unit_price]],Table_Query_from_Mac10[[#This Row],[Net Unit]]*Table_Query_from_Mac10[[#This Row],[qty_to_ship]])</f>
        <v>238.92</v>
      </c>
      <c r="O372" s="47">
        <f>SUMIFS(Summary!C:C,Summary!H:H,Table_Query_from_Mac10[[#This Row],[Juiceoc]])</f>
        <v>0</v>
      </c>
      <c r="P372" s="47">
        <f>SUMIFS(Summary!D:D,Summary!H:H,Table_Query_from_Mac10[[#This Row],[Juiceoc]])</f>
        <v>0</v>
      </c>
      <c r="Q372" s="47">
        <f>SUMIFS(Summary!E:E,Summary!H:H,Table_Query_from_Mac10[[#This Row],[Juiceoc]])</f>
        <v>0</v>
      </c>
      <c r="R372" s="47">
        <f>Table_Query_from_Mac10[[#This Row],[Net Unit]]*(1+Table_Query_from_Mac10[[#This Row],[PriceIncreasebyType]])</f>
        <v>10.86</v>
      </c>
      <c r="S372" s="47">
        <f>Table_Query_from_Mac10[[#This Row],[UnitPriceFuture]]*Table_Query_from_Mac10[[#This Row],[qtytoShipFuture]]</f>
        <v>238.92</v>
      </c>
      <c r="T372" s="47">
        <f>ROUND(Table_Query_from_Mac10[[#This Row],[qty_to_ship]]*(1+Table_Query_from_Mac10[[#This Row],[VolumeIncreasebyType]]),0)</f>
        <v>22</v>
      </c>
      <c r="U372" s="47">
        <f>Table_Query_from_Mac10[[#This Row],[qtytoShipFuture]]*Table_Query_from_Mac10[[#This Row],[Future-cost]]</f>
        <v>99.660000000000011</v>
      </c>
      <c r="V372" s="47">
        <f>Table_Query_from_Mac10[[#This Row],[qtytoShipFuture]]-Table_Query_from_Mac10[[#This Row],[qty_to_ship]]</f>
        <v>0</v>
      </c>
      <c r="W372" s="47">
        <f>Table_Query_from_Mac10[[#This Row],[UnitPriceFuture]]</f>
        <v>10.86</v>
      </c>
      <c r="X372" s="47">
        <f>Table_Query_from_Mac10[[#This Row],[Unit Increase]]*Table_Query_from_Mac10[[#This Row],[UnitPriceFuture]]</f>
        <v>0</v>
      </c>
      <c r="Y372" s="47">
        <f>Table_Query_from_Mac10[[#This Row],[Unit Increase]]*Table_Query_from_Mac10[[#This Row],[Future-cost]]</f>
        <v>0</v>
      </c>
      <c r="Z372" s="47">
        <f>-(Table_Query_from_Mac10[[#This Row],[Incremental Sales]]+((Table_Query_from_Mac10[[#This Row],[Incremental Sales]]*-(SUM(Summary!$S$8:$S$9)))))*Summary!$S$18</f>
        <v>0</v>
      </c>
      <c r="AA372" s="47">
        <f>IFERROR(Table_Query_from_Mac10[[#This Row],[Incremental Cost]]/Table_Query_from_Mac10[[#This Row],[Incremental Sales]],0)</f>
        <v>0</v>
      </c>
      <c r="AB372" s="47">
        <f>IFERROR(Table_Query_from_Mac10[[#This Row],[TotalCostFuture]]/Table_Query_from_Mac10[[#This Row],[totalsalesFuture]],0)</f>
        <v>0.41712707182320446</v>
      </c>
      <c r="AN372" s="30">
        <v>88</v>
      </c>
      <c r="AO372">
        <f t="shared" si="10"/>
        <v>22</v>
      </c>
      <c r="AQ372" s="30">
        <v>31.03</v>
      </c>
      <c r="AR372">
        <f t="shared" si="11"/>
        <v>10.86</v>
      </c>
    </row>
    <row r="373" spans="1:44" x14ac:dyDescent="0.25">
      <c r="A373">
        <v>90038</v>
      </c>
      <c r="B373">
        <v>4</v>
      </c>
      <c r="C373" t="s">
        <v>55</v>
      </c>
      <c r="D373" t="s">
        <v>81</v>
      </c>
      <c r="E373">
        <v>20</v>
      </c>
      <c r="F373">
        <v>5</v>
      </c>
      <c r="G373">
        <v>12.2</v>
      </c>
      <c r="H373" s="1">
        <v>44862</v>
      </c>
      <c r="I373" s="20">
        <v>0</v>
      </c>
      <c r="J373" s="47">
        <f>Table_Query_from_Mac10[[#This Row],[unit_price]]-(Table_Query_from_Mac10[[#This Row],[unit_price]]*(Table_Query_from_Mac10[[#This Row],[discount_pct]]/100))</f>
        <v>12.2</v>
      </c>
      <c r="K373" s="47">
        <f>Table_Query_from_Mac10[[#This Row],[unit_cost]]</f>
        <v>5</v>
      </c>
      <c r="L373" s="47">
        <f>Table_Query_from_Mac10[[#This Row],[Live-cost]]*(1+Table_Query_from_Mac10[[#This Row],[CogsIncreasebyTYPE]])</f>
        <v>5</v>
      </c>
      <c r="M373" s="47">
        <f>Table_Query_from_Mac10[[#This Row],[Live-cost]]*Table_Query_from_Mac10[[#This Row],[qty_to_ship]]</f>
        <v>100</v>
      </c>
      <c r="N373" s="47">
        <f>IF(Table_Query_from_Mac10[[#This Row],[item_no]]="KDA",-Table_Query_from_Mac10[[#This Row],[unit_price]],Table_Query_from_Mac10[[#This Row],[Net Unit]]*Table_Query_from_Mac10[[#This Row],[qty_to_ship]])</f>
        <v>244</v>
      </c>
      <c r="O373" s="47">
        <f>SUMIFS(Summary!C:C,Summary!H:H,Table_Query_from_Mac10[[#This Row],[Juiceoc]])</f>
        <v>0</v>
      </c>
      <c r="P373" s="47">
        <f>SUMIFS(Summary!D:D,Summary!H:H,Table_Query_from_Mac10[[#This Row],[Juiceoc]])</f>
        <v>0</v>
      </c>
      <c r="Q373" s="47">
        <f>SUMIFS(Summary!E:E,Summary!H:H,Table_Query_from_Mac10[[#This Row],[Juiceoc]])</f>
        <v>0</v>
      </c>
      <c r="R373" s="47">
        <f>Table_Query_from_Mac10[[#This Row],[Net Unit]]*(1+Table_Query_from_Mac10[[#This Row],[PriceIncreasebyType]])</f>
        <v>12.2</v>
      </c>
      <c r="S373" s="47">
        <f>Table_Query_from_Mac10[[#This Row],[UnitPriceFuture]]*Table_Query_from_Mac10[[#This Row],[qtytoShipFuture]]</f>
        <v>244</v>
      </c>
      <c r="T373" s="47">
        <f>ROUND(Table_Query_from_Mac10[[#This Row],[qty_to_ship]]*(1+Table_Query_from_Mac10[[#This Row],[VolumeIncreasebyType]]),0)</f>
        <v>20</v>
      </c>
      <c r="U373" s="47">
        <f>Table_Query_from_Mac10[[#This Row],[qtytoShipFuture]]*Table_Query_from_Mac10[[#This Row],[Future-cost]]</f>
        <v>100</v>
      </c>
      <c r="V373" s="47">
        <f>Table_Query_from_Mac10[[#This Row],[qtytoShipFuture]]-Table_Query_from_Mac10[[#This Row],[qty_to_ship]]</f>
        <v>0</v>
      </c>
      <c r="W373" s="47">
        <f>Table_Query_from_Mac10[[#This Row],[UnitPriceFuture]]</f>
        <v>12.2</v>
      </c>
      <c r="X373" s="47">
        <f>Table_Query_from_Mac10[[#This Row],[Unit Increase]]*Table_Query_from_Mac10[[#This Row],[UnitPriceFuture]]</f>
        <v>0</v>
      </c>
      <c r="Y373" s="47">
        <f>Table_Query_from_Mac10[[#This Row],[Unit Increase]]*Table_Query_from_Mac10[[#This Row],[Future-cost]]</f>
        <v>0</v>
      </c>
      <c r="Z373" s="47">
        <f>-(Table_Query_from_Mac10[[#This Row],[Incremental Sales]]+((Table_Query_from_Mac10[[#This Row],[Incremental Sales]]*-(SUM(Summary!$S$8:$S$9)))))*Summary!$S$18</f>
        <v>0</v>
      </c>
      <c r="AA373" s="47">
        <f>IFERROR(Table_Query_from_Mac10[[#This Row],[Incremental Cost]]/Table_Query_from_Mac10[[#This Row],[Incremental Sales]],0)</f>
        <v>0</v>
      </c>
      <c r="AB373" s="47">
        <f>IFERROR(Table_Query_from_Mac10[[#This Row],[TotalCostFuture]]/Table_Query_from_Mac10[[#This Row],[totalsalesFuture]],0)</f>
        <v>0.4098360655737705</v>
      </c>
      <c r="AN373" s="31">
        <v>80</v>
      </c>
      <c r="AO373">
        <f t="shared" si="10"/>
        <v>20</v>
      </c>
      <c r="AQ373" s="31">
        <v>34.869999999999997</v>
      </c>
      <c r="AR373">
        <f t="shared" si="11"/>
        <v>12.2</v>
      </c>
    </row>
    <row r="374" spans="1:44" x14ac:dyDescent="0.25">
      <c r="A374">
        <v>90038</v>
      </c>
      <c r="B374">
        <v>5</v>
      </c>
      <c r="C374" t="s">
        <v>55</v>
      </c>
      <c r="D374" t="s">
        <v>81</v>
      </c>
      <c r="E374">
        <v>14</v>
      </c>
      <c r="F374">
        <v>5.49</v>
      </c>
      <c r="G374">
        <v>13.35</v>
      </c>
      <c r="H374" s="1">
        <v>44862</v>
      </c>
      <c r="I374" s="20">
        <v>0</v>
      </c>
      <c r="J374" s="47">
        <f>Table_Query_from_Mac10[[#This Row],[unit_price]]-(Table_Query_from_Mac10[[#This Row],[unit_price]]*(Table_Query_from_Mac10[[#This Row],[discount_pct]]/100))</f>
        <v>13.35</v>
      </c>
      <c r="K374" s="47">
        <f>Table_Query_from_Mac10[[#This Row],[unit_cost]]</f>
        <v>5.49</v>
      </c>
      <c r="L374" s="47">
        <f>Table_Query_from_Mac10[[#This Row],[Live-cost]]*(1+Table_Query_from_Mac10[[#This Row],[CogsIncreasebyTYPE]])</f>
        <v>5.49</v>
      </c>
      <c r="M374" s="47">
        <f>Table_Query_from_Mac10[[#This Row],[Live-cost]]*Table_Query_from_Mac10[[#This Row],[qty_to_ship]]</f>
        <v>76.86</v>
      </c>
      <c r="N374" s="47">
        <f>IF(Table_Query_from_Mac10[[#This Row],[item_no]]="KDA",-Table_Query_from_Mac10[[#This Row],[unit_price]],Table_Query_from_Mac10[[#This Row],[Net Unit]]*Table_Query_from_Mac10[[#This Row],[qty_to_ship]])</f>
        <v>186.9</v>
      </c>
      <c r="O374" s="47">
        <f>SUMIFS(Summary!C:C,Summary!H:H,Table_Query_from_Mac10[[#This Row],[Juiceoc]])</f>
        <v>0</v>
      </c>
      <c r="P374" s="47">
        <f>SUMIFS(Summary!D:D,Summary!H:H,Table_Query_from_Mac10[[#This Row],[Juiceoc]])</f>
        <v>0</v>
      </c>
      <c r="Q374" s="47">
        <f>SUMIFS(Summary!E:E,Summary!H:H,Table_Query_from_Mac10[[#This Row],[Juiceoc]])</f>
        <v>0</v>
      </c>
      <c r="R374" s="47">
        <f>Table_Query_from_Mac10[[#This Row],[Net Unit]]*(1+Table_Query_from_Mac10[[#This Row],[PriceIncreasebyType]])</f>
        <v>13.35</v>
      </c>
      <c r="S374" s="47">
        <f>Table_Query_from_Mac10[[#This Row],[UnitPriceFuture]]*Table_Query_from_Mac10[[#This Row],[qtytoShipFuture]]</f>
        <v>186.9</v>
      </c>
      <c r="T374" s="47">
        <f>ROUND(Table_Query_from_Mac10[[#This Row],[qty_to_ship]]*(1+Table_Query_from_Mac10[[#This Row],[VolumeIncreasebyType]]),0)</f>
        <v>14</v>
      </c>
      <c r="U374" s="47">
        <f>Table_Query_from_Mac10[[#This Row],[qtytoShipFuture]]*Table_Query_from_Mac10[[#This Row],[Future-cost]]</f>
        <v>76.86</v>
      </c>
      <c r="V374" s="47">
        <f>Table_Query_from_Mac10[[#This Row],[qtytoShipFuture]]-Table_Query_from_Mac10[[#This Row],[qty_to_ship]]</f>
        <v>0</v>
      </c>
      <c r="W374" s="47">
        <f>Table_Query_from_Mac10[[#This Row],[UnitPriceFuture]]</f>
        <v>13.35</v>
      </c>
      <c r="X374" s="47">
        <f>Table_Query_from_Mac10[[#This Row],[Unit Increase]]*Table_Query_from_Mac10[[#This Row],[UnitPriceFuture]]</f>
        <v>0</v>
      </c>
      <c r="Y374" s="47">
        <f>Table_Query_from_Mac10[[#This Row],[Unit Increase]]*Table_Query_from_Mac10[[#This Row],[Future-cost]]</f>
        <v>0</v>
      </c>
      <c r="Z374" s="47">
        <f>-(Table_Query_from_Mac10[[#This Row],[Incremental Sales]]+((Table_Query_from_Mac10[[#This Row],[Incremental Sales]]*-(SUM(Summary!$S$8:$S$9)))))*Summary!$S$18</f>
        <v>0</v>
      </c>
      <c r="AA374" s="47">
        <f>IFERROR(Table_Query_from_Mac10[[#This Row],[Incremental Cost]]/Table_Query_from_Mac10[[#This Row],[Incremental Sales]],0)</f>
        <v>0</v>
      </c>
      <c r="AB374" s="47">
        <f>IFERROR(Table_Query_from_Mac10[[#This Row],[TotalCostFuture]]/Table_Query_from_Mac10[[#This Row],[totalsalesFuture]],0)</f>
        <v>0.41123595505617977</v>
      </c>
      <c r="AN374" s="30">
        <v>54</v>
      </c>
      <c r="AO374">
        <f t="shared" si="10"/>
        <v>14</v>
      </c>
      <c r="AQ374" s="30">
        <v>38.15</v>
      </c>
      <c r="AR374">
        <f t="shared" si="11"/>
        <v>13.35</v>
      </c>
    </row>
    <row r="375" spans="1:44" x14ac:dyDescent="0.25">
      <c r="A375">
        <v>90038</v>
      </c>
      <c r="B375">
        <v>6</v>
      </c>
      <c r="C375" t="s">
        <v>55</v>
      </c>
      <c r="D375" t="s">
        <v>81</v>
      </c>
      <c r="E375">
        <v>60</v>
      </c>
      <c r="F375">
        <v>6</v>
      </c>
      <c r="G375">
        <v>14.48</v>
      </c>
      <c r="H375" s="1">
        <v>44862</v>
      </c>
      <c r="I375" s="20">
        <v>0</v>
      </c>
      <c r="J375" s="47">
        <f>Table_Query_from_Mac10[[#This Row],[unit_price]]-(Table_Query_from_Mac10[[#This Row],[unit_price]]*(Table_Query_from_Mac10[[#This Row],[discount_pct]]/100))</f>
        <v>14.48</v>
      </c>
      <c r="K375" s="47">
        <f>Table_Query_from_Mac10[[#This Row],[unit_cost]]</f>
        <v>6</v>
      </c>
      <c r="L375" s="47">
        <f>Table_Query_from_Mac10[[#This Row],[Live-cost]]*(1+Table_Query_from_Mac10[[#This Row],[CogsIncreasebyTYPE]])</f>
        <v>6</v>
      </c>
      <c r="M375" s="47">
        <f>Table_Query_from_Mac10[[#This Row],[Live-cost]]*Table_Query_from_Mac10[[#This Row],[qty_to_ship]]</f>
        <v>360</v>
      </c>
      <c r="N375" s="47">
        <f>IF(Table_Query_from_Mac10[[#This Row],[item_no]]="KDA",-Table_Query_from_Mac10[[#This Row],[unit_price]],Table_Query_from_Mac10[[#This Row],[Net Unit]]*Table_Query_from_Mac10[[#This Row],[qty_to_ship]])</f>
        <v>868.80000000000007</v>
      </c>
      <c r="O375" s="47">
        <f>SUMIFS(Summary!C:C,Summary!H:H,Table_Query_from_Mac10[[#This Row],[Juiceoc]])</f>
        <v>0</v>
      </c>
      <c r="P375" s="47">
        <f>SUMIFS(Summary!D:D,Summary!H:H,Table_Query_from_Mac10[[#This Row],[Juiceoc]])</f>
        <v>0</v>
      </c>
      <c r="Q375" s="47">
        <f>SUMIFS(Summary!E:E,Summary!H:H,Table_Query_from_Mac10[[#This Row],[Juiceoc]])</f>
        <v>0</v>
      </c>
      <c r="R375" s="47">
        <f>Table_Query_from_Mac10[[#This Row],[Net Unit]]*(1+Table_Query_from_Mac10[[#This Row],[PriceIncreasebyType]])</f>
        <v>14.48</v>
      </c>
      <c r="S375" s="47">
        <f>Table_Query_from_Mac10[[#This Row],[UnitPriceFuture]]*Table_Query_from_Mac10[[#This Row],[qtytoShipFuture]]</f>
        <v>868.80000000000007</v>
      </c>
      <c r="T375" s="47">
        <f>ROUND(Table_Query_from_Mac10[[#This Row],[qty_to_ship]]*(1+Table_Query_from_Mac10[[#This Row],[VolumeIncreasebyType]]),0)</f>
        <v>60</v>
      </c>
      <c r="U375" s="47">
        <f>Table_Query_from_Mac10[[#This Row],[qtytoShipFuture]]*Table_Query_from_Mac10[[#This Row],[Future-cost]]</f>
        <v>360</v>
      </c>
      <c r="V375" s="47">
        <f>Table_Query_from_Mac10[[#This Row],[qtytoShipFuture]]-Table_Query_from_Mac10[[#This Row],[qty_to_ship]]</f>
        <v>0</v>
      </c>
      <c r="W375" s="47">
        <f>Table_Query_from_Mac10[[#This Row],[UnitPriceFuture]]</f>
        <v>14.48</v>
      </c>
      <c r="X375" s="47">
        <f>Table_Query_from_Mac10[[#This Row],[Unit Increase]]*Table_Query_from_Mac10[[#This Row],[UnitPriceFuture]]</f>
        <v>0</v>
      </c>
      <c r="Y375" s="47">
        <f>Table_Query_from_Mac10[[#This Row],[Unit Increase]]*Table_Query_from_Mac10[[#This Row],[Future-cost]]</f>
        <v>0</v>
      </c>
      <c r="Z375" s="47">
        <f>-(Table_Query_from_Mac10[[#This Row],[Incremental Sales]]+((Table_Query_from_Mac10[[#This Row],[Incremental Sales]]*-(SUM(Summary!$S$8:$S$9)))))*Summary!$S$18</f>
        <v>0</v>
      </c>
      <c r="AA375" s="47">
        <f>IFERROR(Table_Query_from_Mac10[[#This Row],[Incremental Cost]]/Table_Query_from_Mac10[[#This Row],[Incremental Sales]],0)</f>
        <v>0</v>
      </c>
      <c r="AB375" s="47">
        <f>IFERROR(Table_Query_from_Mac10[[#This Row],[TotalCostFuture]]/Table_Query_from_Mac10[[#This Row],[totalsalesFuture]],0)</f>
        <v>0.41436464088397784</v>
      </c>
      <c r="AN375" s="31">
        <v>240</v>
      </c>
      <c r="AO375">
        <f t="shared" si="10"/>
        <v>60</v>
      </c>
      <c r="AQ375" s="31">
        <v>41.37</v>
      </c>
      <c r="AR375">
        <f t="shared" si="11"/>
        <v>14.48</v>
      </c>
    </row>
    <row r="376" spans="1:44" x14ac:dyDescent="0.25">
      <c r="A376">
        <v>90038</v>
      </c>
      <c r="B376">
        <v>7</v>
      </c>
      <c r="C376" t="s">
        <v>55</v>
      </c>
      <c r="D376" t="s">
        <v>81</v>
      </c>
      <c r="E376">
        <v>7</v>
      </c>
      <c r="F376">
        <v>9.06</v>
      </c>
      <c r="G376">
        <v>22.99</v>
      </c>
      <c r="H376" s="1">
        <v>44862</v>
      </c>
      <c r="I376" s="20">
        <v>0</v>
      </c>
      <c r="J376" s="47">
        <f>Table_Query_from_Mac10[[#This Row],[unit_price]]-(Table_Query_from_Mac10[[#This Row],[unit_price]]*(Table_Query_from_Mac10[[#This Row],[discount_pct]]/100))</f>
        <v>22.99</v>
      </c>
      <c r="K376" s="47">
        <f>Table_Query_from_Mac10[[#This Row],[unit_cost]]</f>
        <v>9.06</v>
      </c>
      <c r="L376" s="47">
        <f>Table_Query_from_Mac10[[#This Row],[Live-cost]]*(1+Table_Query_from_Mac10[[#This Row],[CogsIncreasebyTYPE]])</f>
        <v>9.06</v>
      </c>
      <c r="M376" s="47">
        <f>Table_Query_from_Mac10[[#This Row],[Live-cost]]*Table_Query_from_Mac10[[#This Row],[qty_to_ship]]</f>
        <v>63.42</v>
      </c>
      <c r="N376" s="47">
        <f>IF(Table_Query_from_Mac10[[#This Row],[item_no]]="KDA",-Table_Query_from_Mac10[[#This Row],[unit_price]],Table_Query_from_Mac10[[#This Row],[Net Unit]]*Table_Query_from_Mac10[[#This Row],[qty_to_ship]])</f>
        <v>160.92999999999998</v>
      </c>
      <c r="O376" s="47">
        <f>SUMIFS(Summary!C:C,Summary!H:H,Table_Query_from_Mac10[[#This Row],[Juiceoc]])</f>
        <v>0</v>
      </c>
      <c r="P376" s="47">
        <f>SUMIFS(Summary!D:D,Summary!H:H,Table_Query_from_Mac10[[#This Row],[Juiceoc]])</f>
        <v>0</v>
      </c>
      <c r="Q376" s="47">
        <f>SUMIFS(Summary!E:E,Summary!H:H,Table_Query_from_Mac10[[#This Row],[Juiceoc]])</f>
        <v>0</v>
      </c>
      <c r="R376" s="47">
        <f>Table_Query_from_Mac10[[#This Row],[Net Unit]]*(1+Table_Query_from_Mac10[[#This Row],[PriceIncreasebyType]])</f>
        <v>22.99</v>
      </c>
      <c r="S376" s="47">
        <f>Table_Query_from_Mac10[[#This Row],[UnitPriceFuture]]*Table_Query_from_Mac10[[#This Row],[qtytoShipFuture]]</f>
        <v>160.92999999999998</v>
      </c>
      <c r="T376" s="47">
        <f>ROUND(Table_Query_from_Mac10[[#This Row],[qty_to_ship]]*(1+Table_Query_from_Mac10[[#This Row],[VolumeIncreasebyType]]),0)</f>
        <v>7</v>
      </c>
      <c r="U376" s="47">
        <f>Table_Query_from_Mac10[[#This Row],[qtytoShipFuture]]*Table_Query_from_Mac10[[#This Row],[Future-cost]]</f>
        <v>63.42</v>
      </c>
      <c r="V376" s="47">
        <f>Table_Query_from_Mac10[[#This Row],[qtytoShipFuture]]-Table_Query_from_Mac10[[#This Row],[qty_to_ship]]</f>
        <v>0</v>
      </c>
      <c r="W376" s="47">
        <f>Table_Query_from_Mac10[[#This Row],[UnitPriceFuture]]</f>
        <v>22.99</v>
      </c>
      <c r="X376" s="47">
        <f>Table_Query_from_Mac10[[#This Row],[Unit Increase]]*Table_Query_from_Mac10[[#This Row],[UnitPriceFuture]]</f>
        <v>0</v>
      </c>
      <c r="Y376" s="47">
        <f>Table_Query_from_Mac10[[#This Row],[Unit Increase]]*Table_Query_from_Mac10[[#This Row],[Future-cost]]</f>
        <v>0</v>
      </c>
      <c r="Z376" s="47">
        <f>-(Table_Query_from_Mac10[[#This Row],[Incremental Sales]]+((Table_Query_from_Mac10[[#This Row],[Incremental Sales]]*-(SUM(Summary!$S$8:$S$9)))))*Summary!$S$18</f>
        <v>0</v>
      </c>
      <c r="AA376" s="47">
        <f>IFERROR(Table_Query_from_Mac10[[#This Row],[Incremental Cost]]/Table_Query_from_Mac10[[#This Row],[Incremental Sales]],0)</f>
        <v>0</v>
      </c>
      <c r="AB376" s="47">
        <f>IFERROR(Table_Query_from_Mac10[[#This Row],[TotalCostFuture]]/Table_Query_from_Mac10[[#This Row],[totalsalesFuture]],0)</f>
        <v>0.3940843845150066</v>
      </c>
      <c r="AN376" s="30">
        <v>28</v>
      </c>
      <c r="AO376">
        <f t="shared" si="10"/>
        <v>7</v>
      </c>
      <c r="AQ376" s="30">
        <v>65.680000000000007</v>
      </c>
      <c r="AR376">
        <f t="shared" si="11"/>
        <v>22.99</v>
      </c>
    </row>
    <row r="377" spans="1:44" x14ac:dyDescent="0.25">
      <c r="A377">
        <v>90038</v>
      </c>
      <c r="B377">
        <v>8</v>
      </c>
      <c r="C377" t="s">
        <v>55</v>
      </c>
      <c r="D377" t="s">
        <v>81</v>
      </c>
      <c r="E377">
        <v>12</v>
      </c>
      <c r="F377">
        <v>6.19</v>
      </c>
      <c r="G377">
        <v>15.62</v>
      </c>
      <c r="H377" s="1">
        <v>44862</v>
      </c>
      <c r="I377" s="20">
        <v>0</v>
      </c>
      <c r="J377" s="47">
        <f>Table_Query_from_Mac10[[#This Row],[unit_price]]-(Table_Query_from_Mac10[[#This Row],[unit_price]]*(Table_Query_from_Mac10[[#This Row],[discount_pct]]/100))</f>
        <v>15.62</v>
      </c>
      <c r="K377" s="47">
        <f>Table_Query_from_Mac10[[#This Row],[unit_cost]]</f>
        <v>6.19</v>
      </c>
      <c r="L377" s="47">
        <f>Table_Query_from_Mac10[[#This Row],[Live-cost]]*(1+Table_Query_from_Mac10[[#This Row],[CogsIncreasebyTYPE]])</f>
        <v>6.19</v>
      </c>
      <c r="M377" s="47">
        <f>Table_Query_from_Mac10[[#This Row],[Live-cost]]*Table_Query_from_Mac10[[#This Row],[qty_to_ship]]</f>
        <v>74.28</v>
      </c>
      <c r="N377" s="47">
        <f>IF(Table_Query_from_Mac10[[#This Row],[item_no]]="KDA",-Table_Query_from_Mac10[[#This Row],[unit_price]],Table_Query_from_Mac10[[#This Row],[Net Unit]]*Table_Query_from_Mac10[[#This Row],[qty_to_ship]])</f>
        <v>187.44</v>
      </c>
      <c r="O377" s="47">
        <f>SUMIFS(Summary!C:C,Summary!H:H,Table_Query_from_Mac10[[#This Row],[Juiceoc]])</f>
        <v>0</v>
      </c>
      <c r="P377" s="47">
        <f>SUMIFS(Summary!D:D,Summary!H:H,Table_Query_from_Mac10[[#This Row],[Juiceoc]])</f>
        <v>0</v>
      </c>
      <c r="Q377" s="47">
        <f>SUMIFS(Summary!E:E,Summary!H:H,Table_Query_from_Mac10[[#This Row],[Juiceoc]])</f>
        <v>0</v>
      </c>
      <c r="R377" s="47">
        <f>Table_Query_from_Mac10[[#This Row],[Net Unit]]*(1+Table_Query_from_Mac10[[#This Row],[PriceIncreasebyType]])</f>
        <v>15.62</v>
      </c>
      <c r="S377" s="47">
        <f>Table_Query_from_Mac10[[#This Row],[UnitPriceFuture]]*Table_Query_from_Mac10[[#This Row],[qtytoShipFuture]]</f>
        <v>187.44</v>
      </c>
      <c r="T377" s="47">
        <f>ROUND(Table_Query_from_Mac10[[#This Row],[qty_to_ship]]*(1+Table_Query_from_Mac10[[#This Row],[VolumeIncreasebyType]]),0)</f>
        <v>12</v>
      </c>
      <c r="U377" s="47">
        <f>Table_Query_from_Mac10[[#This Row],[qtytoShipFuture]]*Table_Query_from_Mac10[[#This Row],[Future-cost]]</f>
        <v>74.28</v>
      </c>
      <c r="V377" s="47">
        <f>Table_Query_from_Mac10[[#This Row],[qtytoShipFuture]]-Table_Query_from_Mac10[[#This Row],[qty_to_ship]]</f>
        <v>0</v>
      </c>
      <c r="W377" s="47">
        <f>Table_Query_from_Mac10[[#This Row],[UnitPriceFuture]]</f>
        <v>15.62</v>
      </c>
      <c r="X377" s="47">
        <f>Table_Query_from_Mac10[[#This Row],[Unit Increase]]*Table_Query_from_Mac10[[#This Row],[UnitPriceFuture]]</f>
        <v>0</v>
      </c>
      <c r="Y377" s="47">
        <f>Table_Query_from_Mac10[[#This Row],[Unit Increase]]*Table_Query_from_Mac10[[#This Row],[Future-cost]]</f>
        <v>0</v>
      </c>
      <c r="Z377" s="47">
        <f>-(Table_Query_from_Mac10[[#This Row],[Incremental Sales]]+((Table_Query_from_Mac10[[#This Row],[Incremental Sales]]*-(SUM(Summary!$S$8:$S$9)))))*Summary!$S$18</f>
        <v>0</v>
      </c>
      <c r="AA377" s="47">
        <f>IFERROR(Table_Query_from_Mac10[[#This Row],[Incremental Cost]]/Table_Query_from_Mac10[[#This Row],[Incremental Sales]],0)</f>
        <v>0</v>
      </c>
      <c r="AB377" s="47">
        <f>IFERROR(Table_Query_from_Mac10[[#This Row],[TotalCostFuture]]/Table_Query_from_Mac10[[#This Row],[totalsalesFuture]],0)</f>
        <v>0.39628681177976954</v>
      </c>
      <c r="AN377" s="31">
        <v>45</v>
      </c>
      <c r="AO377">
        <f t="shared" si="10"/>
        <v>12</v>
      </c>
      <c r="AQ377" s="31">
        <v>44.63</v>
      </c>
      <c r="AR377">
        <f t="shared" si="11"/>
        <v>15.62</v>
      </c>
    </row>
    <row r="378" spans="1:44" x14ac:dyDescent="0.25">
      <c r="A378">
        <v>90038</v>
      </c>
      <c r="B378">
        <v>9</v>
      </c>
      <c r="C378" t="s">
        <v>55</v>
      </c>
      <c r="D378" t="s">
        <v>81</v>
      </c>
      <c r="E378">
        <v>3</v>
      </c>
      <c r="F378">
        <v>3.64</v>
      </c>
      <c r="G378">
        <v>8.81</v>
      </c>
      <c r="H378" s="1">
        <v>44862</v>
      </c>
      <c r="I378" s="20">
        <v>0</v>
      </c>
      <c r="J378" s="47">
        <f>Table_Query_from_Mac10[[#This Row],[unit_price]]-(Table_Query_from_Mac10[[#This Row],[unit_price]]*(Table_Query_from_Mac10[[#This Row],[discount_pct]]/100))</f>
        <v>8.81</v>
      </c>
      <c r="K378" s="47">
        <f>Table_Query_from_Mac10[[#This Row],[unit_cost]]</f>
        <v>3.64</v>
      </c>
      <c r="L378" s="47">
        <f>Table_Query_from_Mac10[[#This Row],[Live-cost]]*(1+Table_Query_from_Mac10[[#This Row],[CogsIncreasebyTYPE]])</f>
        <v>3.64</v>
      </c>
      <c r="M378" s="47">
        <f>Table_Query_from_Mac10[[#This Row],[Live-cost]]*Table_Query_from_Mac10[[#This Row],[qty_to_ship]]</f>
        <v>10.92</v>
      </c>
      <c r="N378" s="47">
        <f>IF(Table_Query_from_Mac10[[#This Row],[item_no]]="KDA",-Table_Query_from_Mac10[[#This Row],[unit_price]],Table_Query_from_Mac10[[#This Row],[Net Unit]]*Table_Query_from_Mac10[[#This Row],[qty_to_ship]])</f>
        <v>26.43</v>
      </c>
      <c r="O378" s="47">
        <f>SUMIFS(Summary!C:C,Summary!H:H,Table_Query_from_Mac10[[#This Row],[Juiceoc]])</f>
        <v>0</v>
      </c>
      <c r="P378" s="47">
        <f>SUMIFS(Summary!D:D,Summary!H:H,Table_Query_from_Mac10[[#This Row],[Juiceoc]])</f>
        <v>0</v>
      </c>
      <c r="Q378" s="47">
        <f>SUMIFS(Summary!E:E,Summary!H:H,Table_Query_from_Mac10[[#This Row],[Juiceoc]])</f>
        <v>0</v>
      </c>
      <c r="R378" s="47">
        <f>Table_Query_from_Mac10[[#This Row],[Net Unit]]*(1+Table_Query_from_Mac10[[#This Row],[PriceIncreasebyType]])</f>
        <v>8.81</v>
      </c>
      <c r="S378" s="47">
        <f>Table_Query_from_Mac10[[#This Row],[UnitPriceFuture]]*Table_Query_from_Mac10[[#This Row],[qtytoShipFuture]]</f>
        <v>26.43</v>
      </c>
      <c r="T378" s="47">
        <f>ROUND(Table_Query_from_Mac10[[#This Row],[qty_to_ship]]*(1+Table_Query_from_Mac10[[#This Row],[VolumeIncreasebyType]]),0)</f>
        <v>3</v>
      </c>
      <c r="U378" s="47">
        <f>Table_Query_from_Mac10[[#This Row],[qtytoShipFuture]]*Table_Query_from_Mac10[[#This Row],[Future-cost]]</f>
        <v>10.92</v>
      </c>
      <c r="V378" s="47">
        <f>Table_Query_from_Mac10[[#This Row],[qtytoShipFuture]]-Table_Query_from_Mac10[[#This Row],[qty_to_ship]]</f>
        <v>0</v>
      </c>
      <c r="W378" s="47">
        <f>Table_Query_from_Mac10[[#This Row],[UnitPriceFuture]]</f>
        <v>8.81</v>
      </c>
      <c r="X378" s="47">
        <f>Table_Query_from_Mac10[[#This Row],[Unit Increase]]*Table_Query_from_Mac10[[#This Row],[UnitPriceFuture]]</f>
        <v>0</v>
      </c>
      <c r="Y378" s="47">
        <f>Table_Query_from_Mac10[[#This Row],[Unit Increase]]*Table_Query_from_Mac10[[#This Row],[Future-cost]]</f>
        <v>0</v>
      </c>
      <c r="Z378" s="47">
        <f>-(Table_Query_from_Mac10[[#This Row],[Incremental Sales]]+((Table_Query_from_Mac10[[#This Row],[Incremental Sales]]*-(SUM(Summary!$S$8:$S$9)))))*Summary!$S$18</f>
        <v>0</v>
      </c>
      <c r="AA378" s="47">
        <f>IFERROR(Table_Query_from_Mac10[[#This Row],[Incremental Cost]]/Table_Query_from_Mac10[[#This Row],[Incremental Sales]],0)</f>
        <v>0</v>
      </c>
      <c r="AB378" s="47">
        <f>IFERROR(Table_Query_from_Mac10[[#This Row],[TotalCostFuture]]/Table_Query_from_Mac10[[#This Row],[totalsalesFuture]],0)</f>
        <v>0.41316685584562995</v>
      </c>
      <c r="AN378" s="30">
        <v>12</v>
      </c>
      <c r="AO378">
        <f t="shared" si="10"/>
        <v>3</v>
      </c>
      <c r="AQ378" s="30">
        <v>25.16</v>
      </c>
      <c r="AR378">
        <f t="shared" si="11"/>
        <v>8.81</v>
      </c>
    </row>
    <row r="379" spans="1:44" x14ac:dyDescent="0.25">
      <c r="A379">
        <v>90039</v>
      </c>
      <c r="B379">
        <v>1</v>
      </c>
      <c r="C379" t="s">
        <v>55</v>
      </c>
      <c r="D379" t="s">
        <v>81</v>
      </c>
      <c r="E379">
        <v>7</v>
      </c>
      <c r="F379">
        <v>9.06</v>
      </c>
      <c r="G379">
        <v>22.99</v>
      </c>
      <c r="H379" s="1">
        <v>44841</v>
      </c>
      <c r="I379" s="20">
        <v>0</v>
      </c>
      <c r="J379" s="47">
        <f>Table_Query_from_Mac10[[#This Row],[unit_price]]-(Table_Query_from_Mac10[[#This Row],[unit_price]]*(Table_Query_from_Mac10[[#This Row],[discount_pct]]/100))</f>
        <v>22.99</v>
      </c>
      <c r="K379" s="47">
        <f>Table_Query_from_Mac10[[#This Row],[unit_cost]]</f>
        <v>9.06</v>
      </c>
      <c r="L379" s="47">
        <f>Table_Query_from_Mac10[[#This Row],[Live-cost]]*(1+Table_Query_from_Mac10[[#This Row],[CogsIncreasebyTYPE]])</f>
        <v>9.06</v>
      </c>
      <c r="M379" s="47">
        <f>Table_Query_from_Mac10[[#This Row],[Live-cost]]*Table_Query_from_Mac10[[#This Row],[qty_to_ship]]</f>
        <v>63.42</v>
      </c>
      <c r="N379" s="47">
        <f>IF(Table_Query_from_Mac10[[#This Row],[item_no]]="KDA",-Table_Query_from_Mac10[[#This Row],[unit_price]],Table_Query_from_Mac10[[#This Row],[Net Unit]]*Table_Query_from_Mac10[[#This Row],[qty_to_ship]])</f>
        <v>160.92999999999998</v>
      </c>
      <c r="O379" s="47">
        <f>SUMIFS(Summary!C:C,Summary!H:H,Table_Query_from_Mac10[[#This Row],[Juiceoc]])</f>
        <v>0</v>
      </c>
      <c r="P379" s="47">
        <f>SUMIFS(Summary!D:D,Summary!H:H,Table_Query_from_Mac10[[#This Row],[Juiceoc]])</f>
        <v>0</v>
      </c>
      <c r="Q379" s="47">
        <f>SUMIFS(Summary!E:E,Summary!H:H,Table_Query_from_Mac10[[#This Row],[Juiceoc]])</f>
        <v>0</v>
      </c>
      <c r="R379" s="47">
        <f>Table_Query_from_Mac10[[#This Row],[Net Unit]]*(1+Table_Query_from_Mac10[[#This Row],[PriceIncreasebyType]])</f>
        <v>22.99</v>
      </c>
      <c r="S379" s="47">
        <f>Table_Query_from_Mac10[[#This Row],[UnitPriceFuture]]*Table_Query_from_Mac10[[#This Row],[qtytoShipFuture]]</f>
        <v>160.92999999999998</v>
      </c>
      <c r="T379" s="47">
        <f>ROUND(Table_Query_from_Mac10[[#This Row],[qty_to_ship]]*(1+Table_Query_from_Mac10[[#This Row],[VolumeIncreasebyType]]),0)</f>
        <v>7</v>
      </c>
      <c r="U379" s="47">
        <f>Table_Query_from_Mac10[[#This Row],[qtytoShipFuture]]*Table_Query_from_Mac10[[#This Row],[Future-cost]]</f>
        <v>63.42</v>
      </c>
      <c r="V379" s="47">
        <f>Table_Query_from_Mac10[[#This Row],[qtytoShipFuture]]-Table_Query_from_Mac10[[#This Row],[qty_to_ship]]</f>
        <v>0</v>
      </c>
      <c r="W379" s="47">
        <f>Table_Query_from_Mac10[[#This Row],[UnitPriceFuture]]</f>
        <v>22.99</v>
      </c>
      <c r="X379" s="47">
        <f>Table_Query_from_Mac10[[#This Row],[Unit Increase]]*Table_Query_from_Mac10[[#This Row],[UnitPriceFuture]]</f>
        <v>0</v>
      </c>
      <c r="Y379" s="47">
        <f>Table_Query_from_Mac10[[#This Row],[Unit Increase]]*Table_Query_from_Mac10[[#This Row],[Future-cost]]</f>
        <v>0</v>
      </c>
      <c r="Z379" s="47">
        <f>-(Table_Query_from_Mac10[[#This Row],[Incremental Sales]]+((Table_Query_from_Mac10[[#This Row],[Incremental Sales]]*-(SUM(Summary!$S$8:$S$9)))))*Summary!$S$18</f>
        <v>0</v>
      </c>
      <c r="AA379" s="47">
        <f>IFERROR(Table_Query_from_Mac10[[#This Row],[Incremental Cost]]/Table_Query_from_Mac10[[#This Row],[Incremental Sales]],0)</f>
        <v>0</v>
      </c>
      <c r="AB379" s="47">
        <f>IFERROR(Table_Query_from_Mac10[[#This Row],[TotalCostFuture]]/Table_Query_from_Mac10[[#This Row],[totalsalesFuture]],0)</f>
        <v>0.3940843845150066</v>
      </c>
      <c r="AN379" s="31">
        <v>28</v>
      </c>
      <c r="AO379">
        <f t="shared" si="10"/>
        <v>7</v>
      </c>
      <c r="AQ379" s="31">
        <v>65.680000000000007</v>
      </c>
      <c r="AR379">
        <f t="shared" si="11"/>
        <v>22.99</v>
      </c>
    </row>
    <row r="380" spans="1:44" x14ac:dyDescent="0.25">
      <c r="A380">
        <v>90040</v>
      </c>
      <c r="B380">
        <v>1</v>
      </c>
      <c r="C380" t="s">
        <v>55</v>
      </c>
      <c r="D380" t="s">
        <v>81</v>
      </c>
      <c r="E380">
        <v>12</v>
      </c>
      <c r="F380">
        <v>7.17</v>
      </c>
      <c r="G380">
        <v>17.600000000000001</v>
      </c>
      <c r="H380" s="1">
        <v>44839</v>
      </c>
      <c r="I380" s="20">
        <v>0</v>
      </c>
      <c r="J380" s="47">
        <f>Table_Query_from_Mac10[[#This Row],[unit_price]]-(Table_Query_from_Mac10[[#This Row],[unit_price]]*(Table_Query_from_Mac10[[#This Row],[discount_pct]]/100))</f>
        <v>17.600000000000001</v>
      </c>
      <c r="K380" s="47">
        <f>Table_Query_from_Mac10[[#This Row],[unit_cost]]</f>
        <v>7.17</v>
      </c>
      <c r="L380" s="47">
        <f>Table_Query_from_Mac10[[#This Row],[Live-cost]]*(1+Table_Query_from_Mac10[[#This Row],[CogsIncreasebyTYPE]])</f>
        <v>7.17</v>
      </c>
      <c r="M380" s="47">
        <f>Table_Query_from_Mac10[[#This Row],[Live-cost]]*Table_Query_from_Mac10[[#This Row],[qty_to_ship]]</f>
        <v>86.039999999999992</v>
      </c>
      <c r="N380" s="47">
        <f>IF(Table_Query_from_Mac10[[#This Row],[item_no]]="KDA",-Table_Query_from_Mac10[[#This Row],[unit_price]],Table_Query_from_Mac10[[#This Row],[Net Unit]]*Table_Query_from_Mac10[[#This Row],[qty_to_ship]])</f>
        <v>211.20000000000002</v>
      </c>
      <c r="O380" s="47">
        <f>SUMIFS(Summary!C:C,Summary!H:H,Table_Query_from_Mac10[[#This Row],[Juiceoc]])</f>
        <v>0</v>
      </c>
      <c r="P380" s="47">
        <f>SUMIFS(Summary!D:D,Summary!H:H,Table_Query_from_Mac10[[#This Row],[Juiceoc]])</f>
        <v>0</v>
      </c>
      <c r="Q380" s="47">
        <f>SUMIFS(Summary!E:E,Summary!H:H,Table_Query_from_Mac10[[#This Row],[Juiceoc]])</f>
        <v>0</v>
      </c>
      <c r="R380" s="47">
        <f>Table_Query_from_Mac10[[#This Row],[Net Unit]]*(1+Table_Query_from_Mac10[[#This Row],[PriceIncreasebyType]])</f>
        <v>17.600000000000001</v>
      </c>
      <c r="S380" s="47">
        <f>Table_Query_from_Mac10[[#This Row],[UnitPriceFuture]]*Table_Query_from_Mac10[[#This Row],[qtytoShipFuture]]</f>
        <v>211.20000000000002</v>
      </c>
      <c r="T380" s="47">
        <f>ROUND(Table_Query_from_Mac10[[#This Row],[qty_to_ship]]*(1+Table_Query_from_Mac10[[#This Row],[VolumeIncreasebyType]]),0)</f>
        <v>12</v>
      </c>
      <c r="U380" s="47">
        <f>Table_Query_from_Mac10[[#This Row],[qtytoShipFuture]]*Table_Query_from_Mac10[[#This Row],[Future-cost]]</f>
        <v>86.039999999999992</v>
      </c>
      <c r="V380" s="47">
        <f>Table_Query_from_Mac10[[#This Row],[qtytoShipFuture]]-Table_Query_from_Mac10[[#This Row],[qty_to_ship]]</f>
        <v>0</v>
      </c>
      <c r="W380" s="47">
        <f>Table_Query_from_Mac10[[#This Row],[UnitPriceFuture]]</f>
        <v>17.600000000000001</v>
      </c>
      <c r="X380" s="47">
        <f>Table_Query_from_Mac10[[#This Row],[Unit Increase]]*Table_Query_from_Mac10[[#This Row],[UnitPriceFuture]]</f>
        <v>0</v>
      </c>
      <c r="Y380" s="47">
        <f>Table_Query_from_Mac10[[#This Row],[Unit Increase]]*Table_Query_from_Mac10[[#This Row],[Future-cost]]</f>
        <v>0</v>
      </c>
      <c r="Z380" s="47">
        <f>-(Table_Query_from_Mac10[[#This Row],[Incremental Sales]]+((Table_Query_from_Mac10[[#This Row],[Incremental Sales]]*-(SUM(Summary!$S$8:$S$9)))))*Summary!$S$18</f>
        <v>0</v>
      </c>
      <c r="AA380" s="47">
        <f>IFERROR(Table_Query_from_Mac10[[#This Row],[Incremental Cost]]/Table_Query_from_Mac10[[#This Row],[Incremental Sales]],0)</f>
        <v>0</v>
      </c>
      <c r="AB380" s="47">
        <f>IFERROR(Table_Query_from_Mac10[[#This Row],[TotalCostFuture]]/Table_Query_from_Mac10[[#This Row],[totalsalesFuture]],0)</f>
        <v>0.40738636363636355</v>
      </c>
      <c r="AN380" s="30">
        <v>48</v>
      </c>
      <c r="AO380">
        <f t="shared" si="10"/>
        <v>12</v>
      </c>
      <c r="AQ380" s="30">
        <v>50.28</v>
      </c>
      <c r="AR380">
        <f t="shared" si="11"/>
        <v>17.600000000000001</v>
      </c>
    </row>
    <row r="381" spans="1:44" x14ac:dyDescent="0.25">
      <c r="A381">
        <v>90040</v>
      </c>
      <c r="B381">
        <v>2</v>
      </c>
      <c r="C381" t="s">
        <v>55</v>
      </c>
      <c r="D381" t="s">
        <v>81</v>
      </c>
      <c r="E381">
        <v>16</v>
      </c>
      <c r="F381">
        <v>5.81</v>
      </c>
      <c r="G381">
        <v>14.04</v>
      </c>
      <c r="H381" s="1">
        <v>44839</v>
      </c>
      <c r="I381" s="20">
        <v>0</v>
      </c>
      <c r="J381" s="47">
        <f>Table_Query_from_Mac10[[#This Row],[unit_price]]-(Table_Query_from_Mac10[[#This Row],[unit_price]]*(Table_Query_from_Mac10[[#This Row],[discount_pct]]/100))</f>
        <v>14.04</v>
      </c>
      <c r="K381" s="47">
        <f>Table_Query_from_Mac10[[#This Row],[unit_cost]]</f>
        <v>5.81</v>
      </c>
      <c r="L381" s="47">
        <f>Table_Query_from_Mac10[[#This Row],[Live-cost]]*(1+Table_Query_from_Mac10[[#This Row],[CogsIncreasebyTYPE]])</f>
        <v>5.81</v>
      </c>
      <c r="M381" s="47">
        <f>Table_Query_from_Mac10[[#This Row],[Live-cost]]*Table_Query_from_Mac10[[#This Row],[qty_to_ship]]</f>
        <v>92.96</v>
      </c>
      <c r="N381" s="47">
        <f>IF(Table_Query_from_Mac10[[#This Row],[item_no]]="KDA",-Table_Query_from_Mac10[[#This Row],[unit_price]],Table_Query_from_Mac10[[#This Row],[Net Unit]]*Table_Query_from_Mac10[[#This Row],[qty_to_ship]])</f>
        <v>224.64</v>
      </c>
      <c r="O381" s="47">
        <f>SUMIFS(Summary!C:C,Summary!H:H,Table_Query_from_Mac10[[#This Row],[Juiceoc]])</f>
        <v>0</v>
      </c>
      <c r="P381" s="47">
        <f>SUMIFS(Summary!D:D,Summary!H:H,Table_Query_from_Mac10[[#This Row],[Juiceoc]])</f>
        <v>0</v>
      </c>
      <c r="Q381" s="47">
        <f>SUMIFS(Summary!E:E,Summary!H:H,Table_Query_from_Mac10[[#This Row],[Juiceoc]])</f>
        <v>0</v>
      </c>
      <c r="R381" s="47">
        <f>Table_Query_from_Mac10[[#This Row],[Net Unit]]*(1+Table_Query_from_Mac10[[#This Row],[PriceIncreasebyType]])</f>
        <v>14.04</v>
      </c>
      <c r="S381" s="47">
        <f>Table_Query_from_Mac10[[#This Row],[UnitPriceFuture]]*Table_Query_from_Mac10[[#This Row],[qtytoShipFuture]]</f>
        <v>224.64</v>
      </c>
      <c r="T381" s="47">
        <f>ROUND(Table_Query_from_Mac10[[#This Row],[qty_to_ship]]*(1+Table_Query_from_Mac10[[#This Row],[VolumeIncreasebyType]]),0)</f>
        <v>16</v>
      </c>
      <c r="U381" s="47">
        <f>Table_Query_from_Mac10[[#This Row],[qtytoShipFuture]]*Table_Query_from_Mac10[[#This Row],[Future-cost]]</f>
        <v>92.96</v>
      </c>
      <c r="V381" s="47">
        <f>Table_Query_from_Mac10[[#This Row],[qtytoShipFuture]]-Table_Query_from_Mac10[[#This Row],[qty_to_ship]]</f>
        <v>0</v>
      </c>
      <c r="W381" s="47">
        <f>Table_Query_from_Mac10[[#This Row],[UnitPriceFuture]]</f>
        <v>14.04</v>
      </c>
      <c r="X381" s="47">
        <f>Table_Query_from_Mac10[[#This Row],[Unit Increase]]*Table_Query_from_Mac10[[#This Row],[UnitPriceFuture]]</f>
        <v>0</v>
      </c>
      <c r="Y381" s="47">
        <f>Table_Query_from_Mac10[[#This Row],[Unit Increase]]*Table_Query_from_Mac10[[#This Row],[Future-cost]]</f>
        <v>0</v>
      </c>
      <c r="Z381" s="47">
        <f>-(Table_Query_from_Mac10[[#This Row],[Incremental Sales]]+((Table_Query_from_Mac10[[#This Row],[Incremental Sales]]*-(SUM(Summary!$S$8:$S$9)))))*Summary!$S$18</f>
        <v>0</v>
      </c>
      <c r="AA381" s="47">
        <f>IFERROR(Table_Query_from_Mac10[[#This Row],[Incremental Cost]]/Table_Query_from_Mac10[[#This Row],[Incremental Sales]],0)</f>
        <v>0</v>
      </c>
      <c r="AB381" s="47">
        <f>IFERROR(Table_Query_from_Mac10[[#This Row],[TotalCostFuture]]/Table_Query_from_Mac10[[#This Row],[totalsalesFuture]],0)</f>
        <v>0.41381766381766383</v>
      </c>
      <c r="AN381" s="31">
        <v>64</v>
      </c>
      <c r="AO381">
        <f t="shared" si="10"/>
        <v>16</v>
      </c>
      <c r="AQ381" s="31">
        <v>40.119999999999997</v>
      </c>
      <c r="AR381">
        <f t="shared" si="11"/>
        <v>14.04</v>
      </c>
    </row>
    <row r="382" spans="1:44" x14ac:dyDescent="0.25">
      <c r="A382">
        <v>90040</v>
      </c>
      <c r="B382">
        <v>3</v>
      </c>
      <c r="C382" t="s">
        <v>55</v>
      </c>
      <c r="D382" t="s">
        <v>81</v>
      </c>
      <c r="E382">
        <v>12</v>
      </c>
      <c r="F382">
        <v>8.64</v>
      </c>
      <c r="G382">
        <v>22.29</v>
      </c>
      <c r="H382" s="1">
        <v>44839</v>
      </c>
      <c r="I382" s="20">
        <v>0</v>
      </c>
      <c r="J382" s="47">
        <f>Table_Query_from_Mac10[[#This Row],[unit_price]]-(Table_Query_from_Mac10[[#This Row],[unit_price]]*(Table_Query_from_Mac10[[#This Row],[discount_pct]]/100))</f>
        <v>22.29</v>
      </c>
      <c r="K382" s="47">
        <f>Table_Query_from_Mac10[[#This Row],[unit_cost]]</f>
        <v>8.64</v>
      </c>
      <c r="L382" s="47">
        <f>Table_Query_from_Mac10[[#This Row],[Live-cost]]*(1+Table_Query_from_Mac10[[#This Row],[CogsIncreasebyTYPE]])</f>
        <v>8.64</v>
      </c>
      <c r="M382" s="47">
        <f>Table_Query_from_Mac10[[#This Row],[Live-cost]]*Table_Query_from_Mac10[[#This Row],[qty_to_ship]]</f>
        <v>103.68</v>
      </c>
      <c r="N382" s="47">
        <f>IF(Table_Query_from_Mac10[[#This Row],[item_no]]="KDA",-Table_Query_from_Mac10[[#This Row],[unit_price]],Table_Query_from_Mac10[[#This Row],[Net Unit]]*Table_Query_from_Mac10[[#This Row],[qty_to_ship]])</f>
        <v>267.48</v>
      </c>
      <c r="O382" s="47">
        <f>SUMIFS(Summary!C:C,Summary!H:H,Table_Query_from_Mac10[[#This Row],[Juiceoc]])</f>
        <v>0</v>
      </c>
      <c r="P382" s="47">
        <f>SUMIFS(Summary!D:D,Summary!H:H,Table_Query_from_Mac10[[#This Row],[Juiceoc]])</f>
        <v>0</v>
      </c>
      <c r="Q382" s="47">
        <f>SUMIFS(Summary!E:E,Summary!H:H,Table_Query_from_Mac10[[#This Row],[Juiceoc]])</f>
        <v>0</v>
      </c>
      <c r="R382" s="47">
        <f>Table_Query_from_Mac10[[#This Row],[Net Unit]]*(1+Table_Query_from_Mac10[[#This Row],[PriceIncreasebyType]])</f>
        <v>22.29</v>
      </c>
      <c r="S382" s="47">
        <f>Table_Query_from_Mac10[[#This Row],[UnitPriceFuture]]*Table_Query_from_Mac10[[#This Row],[qtytoShipFuture]]</f>
        <v>267.48</v>
      </c>
      <c r="T382" s="47">
        <f>ROUND(Table_Query_from_Mac10[[#This Row],[qty_to_ship]]*(1+Table_Query_from_Mac10[[#This Row],[VolumeIncreasebyType]]),0)</f>
        <v>12</v>
      </c>
      <c r="U382" s="47">
        <f>Table_Query_from_Mac10[[#This Row],[qtytoShipFuture]]*Table_Query_from_Mac10[[#This Row],[Future-cost]]</f>
        <v>103.68</v>
      </c>
      <c r="V382" s="47">
        <f>Table_Query_from_Mac10[[#This Row],[qtytoShipFuture]]-Table_Query_from_Mac10[[#This Row],[qty_to_ship]]</f>
        <v>0</v>
      </c>
      <c r="W382" s="47">
        <f>Table_Query_from_Mac10[[#This Row],[UnitPriceFuture]]</f>
        <v>22.29</v>
      </c>
      <c r="X382" s="47">
        <f>Table_Query_from_Mac10[[#This Row],[Unit Increase]]*Table_Query_from_Mac10[[#This Row],[UnitPriceFuture]]</f>
        <v>0</v>
      </c>
      <c r="Y382" s="47">
        <f>Table_Query_from_Mac10[[#This Row],[Unit Increase]]*Table_Query_from_Mac10[[#This Row],[Future-cost]]</f>
        <v>0</v>
      </c>
      <c r="Z382" s="47">
        <f>-(Table_Query_from_Mac10[[#This Row],[Incremental Sales]]+((Table_Query_from_Mac10[[#This Row],[Incremental Sales]]*-(SUM(Summary!$S$8:$S$9)))))*Summary!$S$18</f>
        <v>0</v>
      </c>
      <c r="AA382" s="47">
        <f>IFERROR(Table_Query_from_Mac10[[#This Row],[Incremental Cost]]/Table_Query_from_Mac10[[#This Row],[Incremental Sales]],0)</f>
        <v>0</v>
      </c>
      <c r="AB382" s="47">
        <f>IFERROR(Table_Query_from_Mac10[[#This Row],[TotalCostFuture]]/Table_Query_from_Mac10[[#This Row],[totalsalesFuture]],0)</f>
        <v>0.38761776581426649</v>
      </c>
      <c r="AN382" s="30">
        <v>48</v>
      </c>
      <c r="AO382">
        <f t="shared" si="10"/>
        <v>12</v>
      </c>
      <c r="AQ382" s="30">
        <v>63.68</v>
      </c>
      <c r="AR382">
        <f t="shared" si="11"/>
        <v>22.29</v>
      </c>
    </row>
    <row r="383" spans="1:44" x14ac:dyDescent="0.25">
      <c r="A383">
        <v>90041</v>
      </c>
      <c r="B383">
        <v>1</v>
      </c>
      <c r="C383" t="s">
        <v>55</v>
      </c>
      <c r="D383" t="s">
        <v>81</v>
      </c>
      <c r="E383">
        <v>16</v>
      </c>
      <c r="F383">
        <v>7.37</v>
      </c>
      <c r="G383">
        <v>18.14</v>
      </c>
      <c r="H383" s="1">
        <v>44838</v>
      </c>
      <c r="I383" s="20">
        <v>0</v>
      </c>
      <c r="J383" s="47">
        <f>Table_Query_from_Mac10[[#This Row],[unit_price]]-(Table_Query_from_Mac10[[#This Row],[unit_price]]*(Table_Query_from_Mac10[[#This Row],[discount_pct]]/100))</f>
        <v>18.14</v>
      </c>
      <c r="K383" s="47">
        <f>Table_Query_from_Mac10[[#This Row],[unit_cost]]</f>
        <v>7.37</v>
      </c>
      <c r="L383" s="47">
        <f>Table_Query_from_Mac10[[#This Row],[Live-cost]]*(1+Table_Query_from_Mac10[[#This Row],[CogsIncreasebyTYPE]])</f>
        <v>7.37</v>
      </c>
      <c r="M383" s="47">
        <f>Table_Query_from_Mac10[[#This Row],[Live-cost]]*Table_Query_from_Mac10[[#This Row],[qty_to_ship]]</f>
        <v>117.92</v>
      </c>
      <c r="N383" s="47">
        <f>IF(Table_Query_from_Mac10[[#This Row],[item_no]]="KDA",-Table_Query_from_Mac10[[#This Row],[unit_price]],Table_Query_from_Mac10[[#This Row],[Net Unit]]*Table_Query_from_Mac10[[#This Row],[qty_to_ship]])</f>
        <v>290.24</v>
      </c>
      <c r="O383" s="47">
        <f>SUMIFS(Summary!C:C,Summary!H:H,Table_Query_from_Mac10[[#This Row],[Juiceoc]])</f>
        <v>0</v>
      </c>
      <c r="P383" s="47">
        <f>SUMIFS(Summary!D:D,Summary!H:H,Table_Query_from_Mac10[[#This Row],[Juiceoc]])</f>
        <v>0</v>
      </c>
      <c r="Q383" s="47">
        <f>SUMIFS(Summary!E:E,Summary!H:H,Table_Query_from_Mac10[[#This Row],[Juiceoc]])</f>
        <v>0</v>
      </c>
      <c r="R383" s="47">
        <f>Table_Query_from_Mac10[[#This Row],[Net Unit]]*(1+Table_Query_from_Mac10[[#This Row],[PriceIncreasebyType]])</f>
        <v>18.14</v>
      </c>
      <c r="S383" s="47">
        <f>Table_Query_from_Mac10[[#This Row],[UnitPriceFuture]]*Table_Query_from_Mac10[[#This Row],[qtytoShipFuture]]</f>
        <v>290.24</v>
      </c>
      <c r="T383" s="47">
        <f>ROUND(Table_Query_from_Mac10[[#This Row],[qty_to_ship]]*(1+Table_Query_from_Mac10[[#This Row],[VolumeIncreasebyType]]),0)</f>
        <v>16</v>
      </c>
      <c r="U383" s="47">
        <f>Table_Query_from_Mac10[[#This Row],[qtytoShipFuture]]*Table_Query_from_Mac10[[#This Row],[Future-cost]]</f>
        <v>117.92</v>
      </c>
      <c r="V383" s="47">
        <f>Table_Query_from_Mac10[[#This Row],[qtytoShipFuture]]-Table_Query_from_Mac10[[#This Row],[qty_to_ship]]</f>
        <v>0</v>
      </c>
      <c r="W383" s="47">
        <f>Table_Query_from_Mac10[[#This Row],[UnitPriceFuture]]</f>
        <v>18.14</v>
      </c>
      <c r="X383" s="47">
        <f>Table_Query_from_Mac10[[#This Row],[Unit Increase]]*Table_Query_from_Mac10[[#This Row],[UnitPriceFuture]]</f>
        <v>0</v>
      </c>
      <c r="Y383" s="47">
        <f>Table_Query_from_Mac10[[#This Row],[Unit Increase]]*Table_Query_from_Mac10[[#This Row],[Future-cost]]</f>
        <v>0</v>
      </c>
      <c r="Z383" s="47">
        <f>-(Table_Query_from_Mac10[[#This Row],[Incremental Sales]]+((Table_Query_from_Mac10[[#This Row],[Incremental Sales]]*-(SUM(Summary!$S$8:$S$9)))))*Summary!$S$18</f>
        <v>0</v>
      </c>
      <c r="AA383" s="47">
        <f>IFERROR(Table_Query_from_Mac10[[#This Row],[Incremental Cost]]/Table_Query_from_Mac10[[#This Row],[Incremental Sales]],0)</f>
        <v>0</v>
      </c>
      <c r="AB383" s="47">
        <f>IFERROR(Table_Query_from_Mac10[[#This Row],[TotalCostFuture]]/Table_Query_from_Mac10[[#This Row],[totalsalesFuture]],0)</f>
        <v>0.40628445424476295</v>
      </c>
      <c r="AN383" s="31">
        <v>62</v>
      </c>
      <c r="AO383">
        <f t="shared" si="10"/>
        <v>16</v>
      </c>
      <c r="AQ383" s="31">
        <v>51.83</v>
      </c>
      <c r="AR383">
        <f t="shared" si="11"/>
        <v>18.14</v>
      </c>
    </row>
    <row r="384" spans="1:44" x14ac:dyDescent="0.25">
      <c r="A384">
        <v>90041</v>
      </c>
      <c r="B384">
        <v>2</v>
      </c>
      <c r="C384" t="s">
        <v>55</v>
      </c>
      <c r="D384" t="s">
        <v>81</v>
      </c>
      <c r="E384">
        <v>15</v>
      </c>
      <c r="F384">
        <v>8.81</v>
      </c>
      <c r="G384">
        <v>22.56</v>
      </c>
      <c r="H384" s="1">
        <v>44838</v>
      </c>
      <c r="I384" s="20">
        <v>0</v>
      </c>
      <c r="J384" s="47">
        <f>Table_Query_from_Mac10[[#This Row],[unit_price]]-(Table_Query_from_Mac10[[#This Row],[unit_price]]*(Table_Query_from_Mac10[[#This Row],[discount_pct]]/100))</f>
        <v>22.56</v>
      </c>
      <c r="K384" s="47">
        <f>Table_Query_from_Mac10[[#This Row],[unit_cost]]</f>
        <v>8.81</v>
      </c>
      <c r="L384" s="47">
        <f>Table_Query_from_Mac10[[#This Row],[Live-cost]]*(1+Table_Query_from_Mac10[[#This Row],[CogsIncreasebyTYPE]])</f>
        <v>8.81</v>
      </c>
      <c r="M384" s="47">
        <f>Table_Query_from_Mac10[[#This Row],[Live-cost]]*Table_Query_from_Mac10[[#This Row],[qty_to_ship]]</f>
        <v>132.15</v>
      </c>
      <c r="N384" s="47">
        <f>IF(Table_Query_from_Mac10[[#This Row],[item_no]]="KDA",-Table_Query_from_Mac10[[#This Row],[unit_price]],Table_Query_from_Mac10[[#This Row],[Net Unit]]*Table_Query_from_Mac10[[#This Row],[qty_to_ship]])</f>
        <v>338.4</v>
      </c>
      <c r="O384" s="47">
        <f>SUMIFS(Summary!C:C,Summary!H:H,Table_Query_from_Mac10[[#This Row],[Juiceoc]])</f>
        <v>0</v>
      </c>
      <c r="P384" s="47">
        <f>SUMIFS(Summary!D:D,Summary!H:H,Table_Query_from_Mac10[[#This Row],[Juiceoc]])</f>
        <v>0</v>
      </c>
      <c r="Q384" s="47">
        <f>SUMIFS(Summary!E:E,Summary!H:H,Table_Query_from_Mac10[[#This Row],[Juiceoc]])</f>
        <v>0</v>
      </c>
      <c r="R384" s="47">
        <f>Table_Query_from_Mac10[[#This Row],[Net Unit]]*(1+Table_Query_from_Mac10[[#This Row],[PriceIncreasebyType]])</f>
        <v>22.56</v>
      </c>
      <c r="S384" s="47">
        <f>Table_Query_from_Mac10[[#This Row],[UnitPriceFuture]]*Table_Query_from_Mac10[[#This Row],[qtytoShipFuture]]</f>
        <v>338.4</v>
      </c>
      <c r="T384" s="47">
        <f>ROUND(Table_Query_from_Mac10[[#This Row],[qty_to_ship]]*(1+Table_Query_from_Mac10[[#This Row],[VolumeIncreasebyType]]),0)</f>
        <v>15</v>
      </c>
      <c r="U384" s="47">
        <f>Table_Query_from_Mac10[[#This Row],[qtytoShipFuture]]*Table_Query_from_Mac10[[#This Row],[Future-cost]]</f>
        <v>132.15</v>
      </c>
      <c r="V384" s="47">
        <f>Table_Query_from_Mac10[[#This Row],[qtytoShipFuture]]-Table_Query_from_Mac10[[#This Row],[qty_to_ship]]</f>
        <v>0</v>
      </c>
      <c r="W384" s="47">
        <f>Table_Query_from_Mac10[[#This Row],[UnitPriceFuture]]</f>
        <v>22.56</v>
      </c>
      <c r="X384" s="47">
        <f>Table_Query_from_Mac10[[#This Row],[Unit Increase]]*Table_Query_from_Mac10[[#This Row],[UnitPriceFuture]]</f>
        <v>0</v>
      </c>
      <c r="Y384" s="47">
        <f>Table_Query_from_Mac10[[#This Row],[Unit Increase]]*Table_Query_from_Mac10[[#This Row],[Future-cost]]</f>
        <v>0</v>
      </c>
      <c r="Z384" s="47">
        <f>-(Table_Query_from_Mac10[[#This Row],[Incremental Sales]]+((Table_Query_from_Mac10[[#This Row],[Incremental Sales]]*-(SUM(Summary!$S$8:$S$9)))))*Summary!$S$18</f>
        <v>0</v>
      </c>
      <c r="AA384" s="47">
        <f>IFERROR(Table_Query_from_Mac10[[#This Row],[Incremental Cost]]/Table_Query_from_Mac10[[#This Row],[Incremental Sales]],0)</f>
        <v>0</v>
      </c>
      <c r="AB384" s="47">
        <f>IFERROR(Table_Query_from_Mac10[[#This Row],[TotalCostFuture]]/Table_Query_from_Mac10[[#This Row],[totalsalesFuture]],0)</f>
        <v>0.39051418439716318</v>
      </c>
      <c r="AN384" s="30">
        <v>60</v>
      </c>
      <c r="AO384">
        <f t="shared" si="10"/>
        <v>15</v>
      </c>
      <c r="AQ384" s="30">
        <v>64.45</v>
      </c>
      <c r="AR384">
        <f t="shared" si="11"/>
        <v>22.56</v>
      </c>
    </row>
    <row r="385" spans="1:44" x14ac:dyDescent="0.25">
      <c r="A385">
        <v>90041</v>
      </c>
      <c r="B385">
        <v>3</v>
      </c>
      <c r="C385" t="s">
        <v>55</v>
      </c>
      <c r="D385" t="s">
        <v>81</v>
      </c>
      <c r="E385">
        <v>12</v>
      </c>
      <c r="F385">
        <v>6.6</v>
      </c>
      <c r="G385">
        <v>16.420000000000002</v>
      </c>
      <c r="H385" s="1">
        <v>44838</v>
      </c>
      <c r="I385" s="20">
        <v>0</v>
      </c>
      <c r="J385" s="47">
        <f>Table_Query_from_Mac10[[#This Row],[unit_price]]-(Table_Query_from_Mac10[[#This Row],[unit_price]]*(Table_Query_from_Mac10[[#This Row],[discount_pct]]/100))</f>
        <v>16.420000000000002</v>
      </c>
      <c r="K385" s="47">
        <f>Table_Query_from_Mac10[[#This Row],[unit_cost]]</f>
        <v>6.6</v>
      </c>
      <c r="L385" s="47">
        <f>Table_Query_from_Mac10[[#This Row],[Live-cost]]*(1+Table_Query_from_Mac10[[#This Row],[CogsIncreasebyTYPE]])</f>
        <v>6.6</v>
      </c>
      <c r="M385" s="47">
        <f>Table_Query_from_Mac10[[#This Row],[Live-cost]]*Table_Query_from_Mac10[[#This Row],[qty_to_ship]]</f>
        <v>79.199999999999989</v>
      </c>
      <c r="N385" s="47">
        <f>IF(Table_Query_from_Mac10[[#This Row],[item_no]]="KDA",-Table_Query_from_Mac10[[#This Row],[unit_price]],Table_Query_from_Mac10[[#This Row],[Net Unit]]*Table_Query_from_Mac10[[#This Row],[qty_to_ship]])</f>
        <v>197.04000000000002</v>
      </c>
      <c r="O385" s="47">
        <f>SUMIFS(Summary!C:C,Summary!H:H,Table_Query_from_Mac10[[#This Row],[Juiceoc]])</f>
        <v>0</v>
      </c>
      <c r="P385" s="47">
        <f>SUMIFS(Summary!D:D,Summary!H:H,Table_Query_from_Mac10[[#This Row],[Juiceoc]])</f>
        <v>0</v>
      </c>
      <c r="Q385" s="47">
        <f>SUMIFS(Summary!E:E,Summary!H:H,Table_Query_from_Mac10[[#This Row],[Juiceoc]])</f>
        <v>0</v>
      </c>
      <c r="R385" s="47">
        <f>Table_Query_from_Mac10[[#This Row],[Net Unit]]*(1+Table_Query_from_Mac10[[#This Row],[PriceIncreasebyType]])</f>
        <v>16.420000000000002</v>
      </c>
      <c r="S385" s="47">
        <f>Table_Query_from_Mac10[[#This Row],[UnitPriceFuture]]*Table_Query_from_Mac10[[#This Row],[qtytoShipFuture]]</f>
        <v>197.04000000000002</v>
      </c>
      <c r="T385" s="47">
        <f>ROUND(Table_Query_from_Mac10[[#This Row],[qty_to_ship]]*(1+Table_Query_from_Mac10[[#This Row],[VolumeIncreasebyType]]),0)</f>
        <v>12</v>
      </c>
      <c r="U385" s="47">
        <f>Table_Query_from_Mac10[[#This Row],[qtytoShipFuture]]*Table_Query_from_Mac10[[#This Row],[Future-cost]]</f>
        <v>79.199999999999989</v>
      </c>
      <c r="V385" s="47">
        <f>Table_Query_from_Mac10[[#This Row],[qtytoShipFuture]]-Table_Query_from_Mac10[[#This Row],[qty_to_ship]]</f>
        <v>0</v>
      </c>
      <c r="W385" s="47">
        <f>Table_Query_from_Mac10[[#This Row],[UnitPriceFuture]]</f>
        <v>16.420000000000002</v>
      </c>
      <c r="X385" s="47">
        <f>Table_Query_from_Mac10[[#This Row],[Unit Increase]]*Table_Query_from_Mac10[[#This Row],[UnitPriceFuture]]</f>
        <v>0</v>
      </c>
      <c r="Y385" s="47">
        <f>Table_Query_from_Mac10[[#This Row],[Unit Increase]]*Table_Query_from_Mac10[[#This Row],[Future-cost]]</f>
        <v>0</v>
      </c>
      <c r="Z385" s="47">
        <f>-(Table_Query_from_Mac10[[#This Row],[Incremental Sales]]+((Table_Query_from_Mac10[[#This Row],[Incremental Sales]]*-(SUM(Summary!$S$8:$S$9)))))*Summary!$S$18</f>
        <v>0</v>
      </c>
      <c r="AA385" s="47">
        <f>IFERROR(Table_Query_from_Mac10[[#This Row],[Incremental Cost]]/Table_Query_from_Mac10[[#This Row],[Incremental Sales]],0)</f>
        <v>0</v>
      </c>
      <c r="AB385" s="47">
        <f>IFERROR(Table_Query_from_Mac10[[#This Row],[TotalCostFuture]]/Table_Query_from_Mac10[[#This Row],[totalsalesFuture]],0)</f>
        <v>0.40194884287454313</v>
      </c>
      <c r="AN385" s="31">
        <v>48</v>
      </c>
      <c r="AO385">
        <f t="shared" si="10"/>
        <v>12</v>
      </c>
      <c r="AQ385" s="31">
        <v>46.9</v>
      </c>
      <c r="AR385">
        <f t="shared" si="11"/>
        <v>16.420000000000002</v>
      </c>
    </row>
    <row r="386" spans="1:44" x14ac:dyDescent="0.25">
      <c r="A386">
        <v>90041</v>
      </c>
      <c r="B386">
        <v>4</v>
      </c>
      <c r="C386" t="s">
        <v>55</v>
      </c>
      <c r="D386" t="s">
        <v>81</v>
      </c>
      <c r="E386">
        <v>2</v>
      </c>
      <c r="F386">
        <v>16.03</v>
      </c>
      <c r="G386">
        <v>44.98</v>
      </c>
      <c r="H386" s="1">
        <v>44838</v>
      </c>
      <c r="I386" s="20">
        <v>0</v>
      </c>
      <c r="J386" s="47">
        <f>Table_Query_from_Mac10[[#This Row],[unit_price]]-(Table_Query_from_Mac10[[#This Row],[unit_price]]*(Table_Query_from_Mac10[[#This Row],[discount_pct]]/100))</f>
        <v>44.98</v>
      </c>
      <c r="K386" s="47">
        <f>Table_Query_from_Mac10[[#This Row],[unit_cost]]</f>
        <v>16.03</v>
      </c>
      <c r="L386" s="47">
        <f>Table_Query_from_Mac10[[#This Row],[Live-cost]]*(1+Table_Query_from_Mac10[[#This Row],[CogsIncreasebyTYPE]])</f>
        <v>16.03</v>
      </c>
      <c r="M386" s="47">
        <f>Table_Query_from_Mac10[[#This Row],[Live-cost]]*Table_Query_from_Mac10[[#This Row],[qty_to_ship]]</f>
        <v>32.06</v>
      </c>
      <c r="N386" s="47">
        <f>IF(Table_Query_from_Mac10[[#This Row],[item_no]]="KDA",-Table_Query_from_Mac10[[#This Row],[unit_price]],Table_Query_from_Mac10[[#This Row],[Net Unit]]*Table_Query_from_Mac10[[#This Row],[qty_to_ship]])</f>
        <v>89.96</v>
      </c>
      <c r="O386" s="47">
        <f>SUMIFS(Summary!C:C,Summary!H:H,Table_Query_from_Mac10[[#This Row],[Juiceoc]])</f>
        <v>0</v>
      </c>
      <c r="P386" s="47">
        <f>SUMIFS(Summary!D:D,Summary!H:H,Table_Query_from_Mac10[[#This Row],[Juiceoc]])</f>
        <v>0</v>
      </c>
      <c r="Q386" s="47">
        <f>SUMIFS(Summary!E:E,Summary!H:H,Table_Query_from_Mac10[[#This Row],[Juiceoc]])</f>
        <v>0</v>
      </c>
      <c r="R386" s="47">
        <f>Table_Query_from_Mac10[[#This Row],[Net Unit]]*(1+Table_Query_from_Mac10[[#This Row],[PriceIncreasebyType]])</f>
        <v>44.98</v>
      </c>
      <c r="S386" s="47">
        <f>Table_Query_from_Mac10[[#This Row],[UnitPriceFuture]]*Table_Query_from_Mac10[[#This Row],[qtytoShipFuture]]</f>
        <v>89.96</v>
      </c>
      <c r="T386" s="47">
        <f>ROUND(Table_Query_from_Mac10[[#This Row],[qty_to_ship]]*(1+Table_Query_from_Mac10[[#This Row],[VolumeIncreasebyType]]),0)</f>
        <v>2</v>
      </c>
      <c r="U386" s="47">
        <f>Table_Query_from_Mac10[[#This Row],[qtytoShipFuture]]*Table_Query_from_Mac10[[#This Row],[Future-cost]]</f>
        <v>32.06</v>
      </c>
      <c r="V386" s="47">
        <f>Table_Query_from_Mac10[[#This Row],[qtytoShipFuture]]-Table_Query_from_Mac10[[#This Row],[qty_to_ship]]</f>
        <v>0</v>
      </c>
      <c r="W386" s="47">
        <f>Table_Query_from_Mac10[[#This Row],[UnitPriceFuture]]</f>
        <v>44.98</v>
      </c>
      <c r="X386" s="47">
        <f>Table_Query_from_Mac10[[#This Row],[Unit Increase]]*Table_Query_from_Mac10[[#This Row],[UnitPriceFuture]]</f>
        <v>0</v>
      </c>
      <c r="Y386" s="47">
        <f>Table_Query_from_Mac10[[#This Row],[Unit Increase]]*Table_Query_from_Mac10[[#This Row],[Future-cost]]</f>
        <v>0</v>
      </c>
      <c r="Z386" s="47">
        <f>-(Table_Query_from_Mac10[[#This Row],[Incremental Sales]]+((Table_Query_from_Mac10[[#This Row],[Incremental Sales]]*-(SUM(Summary!$S$8:$S$9)))))*Summary!$S$18</f>
        <v>0</v>
      </c>
      <c r="AA386" s="47">
        <f>IFERROR(Table_Query_from_Mac10[[#This Row],[Incremental Cost]]/Table_Query_from_Mac10[[#This Row],[Incremental Sales]],0)</f>
        <v>0</v>
      </c>
      <c r="AB386" s="47">
        <f>IFERROR(Table_Query_from_Mac10[[#This Row],[TotalCostFuture]]/Table_Query_from_Mac10[[#This Row],[totalsalesFuture]],0)</f>
        <v>0.35638061360604717</v>
      </c>
      <c r="AN386" s="30">
        <v>6</v>
      </c>
      <c r="AO386">
        <f t="shared" si="10"/>
        <v>2</v>
      </c>
      <c r="AQ386" s="30">
        <v>128.52000000000001</v>
      </c>
      <c r="AR386">
        <f t="shared" si="11"/>
        <v>44.98</v>
      </c>
    </row>
    <row r="387" spans="1:44" x14ac:dyDescent="0.25">
      <c r="A387">
        <v>90042</v>
      </c>
      <c r="B387">
        <v>1</v>
      </c>
      <c r="C387" t="s">
        <v>59</v>
      </c>
      <c r="D387" t="s">
        <v>49</v>
      </c>
      <c r="E387">
        <v>50</v>
      </c>
      <c r="F387">
        <v>4.74</v>
      </c>
      <c r="G387">
        <v>10.36</v>
      </c>
      <c r="H387" s="1">
        <v>44845</v>
      </c>
      <c r="I387" s="20">
        <v>10</v>
      </c>
      <c r="J387" s="47">
        <f>Table_Query_from_Mac10[[#This Row],[unit_price]]-(Table_Query_from_Mac10[[#This Row],[unit_price]]*(Table_Query_from_Mac10[[#This Row],[discount_pct]]/100))</f>
        <v>9.3239999999999998</v>
      </c>
      <c r="K387" s="47">
        <f>Table_Query_from_Mac10[[#This Row],[unit_cost]]</f>
        <v>4.74</v>
      </c>
      <c r="L387" s="47">
        <f>Table_Query_from_Mac10[[#This Row],[Live-cost]]*(1+Table_Query_from_Mac10[[#This Row],[CogsIncreasebyTYPE]])</f>
        <v>4.74</v>
      </c>
      <c r="M387" s="47">
        <f>Table_Query_from_Mac10[[#This Row],[Live-cost]]*Table_Query_from_Mac10[[#This Row],[qty_to_ship]]</f>
        <v>237</v>
      </c>
      <c r="N387" s="47">
        <f>IF(Table_Query_from_Mac10[[#This Row],[item_no]]="KDA",-Table_Query_from_Mac10[[#This Row],[unit_price]],Table_Query_from_Mac10[[#This Row],[Net Unit]]*Table_Query_from_Mac10[[#This Row],[qty_to_ship]])</f>
        <v>466.2</v>
      </c>
      <c r="O387" s="47">
        <f>SUMIFS(Summary!C:C,Summary!H:H,Table_Query_from_Mac10[[#This Row],[Juiceoc]])</f>
        <v>0</v>
      </c>
      <c r="P387" s="47">
        <f>SUMIFS(Summary!D:D,Summary!H:H,Table_Query_from_Mac10[[#This Row],[Juiceoc]])</f>
        <v>0</v>
      </c>
      <c r="Q387" s="47">
        <f>SUMIFS(Summary!E:E,Summary!H:H,Table_Query_from_Mac10[[#This Row],[Juiceoc]])</f>
        <v>0</v>
      </c>
      <c r="R387" s="47">
        <f>Table_Query_from_Mac10[[#This Row],[Net Unit]]*(1+Table_Query_from_Mac10[[#This Row],[PriceIncreasebyType]])</f>
        <v>9.3239999999999998</v>
      </c>
      <c r="S387" s="47">
        <f>Table_Query_from_Mac10[[#This Row],[UnitPriceFuture]]*Table_Query_from_Mac10[[#This Row],[qtytoShipFuture]]</f>
        <v>466.2</v>
      </c>
      <c r="T387" s="47">
        <f>ROUND(Table_Query_from_Mac10[[#This Row],[qty_to_ship]]*(1+Table_Query_from_Mac10[[#This Row],[VolumeIncreasebyType]]),0)</f>
        <v>50</v>
      </c>
      <c r="U387" s="47">
        <f>Table_Query_from_Mac10[[#This Row],[qtytoShipFuture]]*Table_Query_from_Mac10[[#This Row],[Future-cost]]</f>
        <v>237</v>
      </c>
      <c r="V387" s="47">
        <f>Table_Query_from_Mac10[[#This Row],[qtytoShipFuture]]-Table_Query_from_Mac10[[#This Row],[qty_to_ship]]</f>
        <v>0</v>
      </c>
      <c r="W387" s="47">
        <f>Table_Query_from_Mac10[[#This Row],[UnitPriceFuture]]</f>
        <v>9.3239999999999998</v>
      </c>
      <c r="X387" s="47">
        <f>Table_Query_from_Mac10[[#This Row],[Unit Increase]]*Table_Query_from_Mac10[[#This Row],[UnitPriceFuture]]</f>
        <v>0</v>
      </c>
      <c r="Y387" s="47">
        <f>Table_Query_from_Mac10[[#This Row],[Unit Increase]]*Table_Query_from_Mac10[[#This Row],[Future-cost]]</f>
        <v>0</v>
      </c>
      <c r="Z387" s="47">
        <f>-(Table_Query_from_Mac10[[#This Row],[Incremental Sales]]+((Table_Query_from_Mac10[[#This Row],[Incremental Sales]]*-(SUM(Summary!$S$8:$S$9)))))*Summary!$S$18</f>
        <v>0</v>
      </c>
      <c r="AA387" s="47">
        <f>IFERROR(Table_Query_from_Mac10[[#This Row],[Incremental Cost]]/Table_Query_from_Mac10[[#This Row],[Incremental Sales]],0)</f>
        <v>0</v>
      </c>
      <c r="AB387" s="47">
        <f>IFERROR(Table_Query_from_Mac10[[#This Row],[TotalCostFuture]]/Table_Query_from_Mac10[[#This Row],[totalsalesFuture]],0)</f>
        <v>0.50836550836550842</v>
      </c>
      <c r="AN387" s="31">
        <v>200</v>
      </c>
      <c r="AO387">
        <f t="shared" ref="AO387:AO450" si="12">CEILING(AN387/4,1)</f>
        <v>50</v>
      </c>
      <c r="AQ387" s="31">
        <v>29.59</v>
      </c>
      <c r="AR387">
        <f t="shared" ref="AR387:AR450" si="13">ROUND(AQ387/5*1.75,2)</f>
        <v>10.36</v>
      </c>
    </row>
    <row r="388" spans="1:44" x14ac:dyDescent="0.25">
      <c r="A388">
        <v>90042</v>
      </c>
      <c r="B388">
        <v>2</v>
      </c>
      <c r="C388" t="s">
        <v>59</v>
      </c>
      <c r="D388" t="s">
        <v>49</v>
      </c>
      <c r="E388">
        <v>64</v>
      </c>
      <c r="F388">
        <v>5.7</v>
      </c>
      <c r="G388">
        <v>12.32</v>
      </c>
      <c r="H388" s="1">
        <v>44845</v>
      </c>
      <c r="I388" s="20">
        <v>10</v>
      </c>
      <c r="J388" s="47">
        <f>Table_Query_from_Mac10[[#This Row],[unit_price]]-(Table_Query_from_Mac10[[#This Row],[unit_price]]*(Table_Query_from_Mac10[[#This Row],[discount_pct]]/100))</f>
        <v>11.088000000000001</v>
      </c>
      <c r="K388" s="47">
        <f>Table_Query_from_Mac10[[#This Row],[unit_cost]]</f>
        <v>5.7</v>
      </c>
      <c r="L388" s="47">
        <f>Table_Query_from_Mac10[[#This Row],[Live-cost]]*(1+Table_Query_from_Mac10[[#This Row],[CogsIncreasebyTYPE]])</f>
        <v>5.7</v>
      </c>
      <c r="M388" s="47">
        <f>Table_Query_from_Mac10[[#This Row],[Live-cost]]*Table_Query_from_Mac10[[#This Row],[qty_to_ship]]</f>
        <v>364.8</v>
      </c>
      <c r="N388" s="47">
        <f>IF(Table_Query_from_Mac10[[#This Row],[item_no]]="KDA",-Table_Query_from_Mac10[[#This Row],[unit_price]],Table_Query_from_Mac10[[#This Row],[Net Unit]]*Table_Query_from_Mac10[[#This Row],[qty_to_ship]])</f>
        <v>709.63200000000006</v>
      </c>
      <c r="O388" s="47">
        <f>SUMIFS(Summary!C:C,Summary!H:H,Table_Query_from_Mac10[[#This Row],[Juiceoc]])</f>
        <v>0</v>
      </c>
      <c r="P388" s="47">
        <f>SUMIFS(Summary!D:D,Summary!H:H,Table_Query_from_Mac10[[#This Row],[Juiceoc]])</f>
        <v>0</v>
      </c>
      <c r="Q388" s="47">
        <f>SUMIFS(Summary!E:E,Summary!H:H,Table_Query_from_Mac10[[#This Row],[Juiceoc]])</f>
        <v>0</v>
      </c>
      <c r="R388" s="47">
        <f>Table_Query_from_Mac10[[#This Row],[Net Unit]]*(1+Table_Query_from_Mac10[[#This Row],[PriceIncreasebyType]])</f>
        <v>11.088000000000001</v>
      </c>
      <c r="S388" s="47">
        <f>Table_Query_from_Mac10[[#This Row],[UnitPriceFuture]]*Table_Query_from_Mac10[[#This Row],[qtytoShipFuture]]</f>
        <v>709.63200000000006</v>
      </c>
      <c r="T388" s="47">
        <f>ROUND(Table_Query_from_Mac10[[#This Row],[qty_to_ship]]*(1+Table_Query_from_Mac10[[#This Row],[VolumeIncreasebyType]]),0)</f>
        <v>64</v>
      </c>
      <c r="U388" s="47">
        <f>Table_Query_from_Mac10[[#This Row],[qtytoShipFuture]]*Table_Query_from_Mac10[[#This Row],[Future-cost]]</f>
        <v>364.8</v>
      </c>
      <c r="V388" s="47">
        <f>Table_Query_from_Mac10[[#This Row],[qtytoShipFuture]]-Table_Query_from_Mac10[[#This Row],[qty_to_ship]]</f>
        <v>0</v>
      </c>
      <c r="W388" s="47">
        <f>Table_Query_from_Mac10[[#This Row],[UnitPriceFuture]]</f>
        <v>11.088000000000001</v>
      </c>
      <c r="X388" s="47">
        <f>Table_Query_from_Mac10[[#This Row],[Unit Increase]]*Table_Query_from_Mac10[[#This Row],[UnitPriceFuture]]</f>
        <v>0</v>
      </c>
      <c r="Y388" s="47">
        <f>Table_Query_from_Mac10[[#This Row],[Unit Increase]]*Table_Query_from_Mac10[[#This Row],[Future-cost]]</f>
        <v>0</v>
      </c>
      <c r="Z388" s="47">
        <f>-(Table_Query_from_Mac10[[#This Row],[Incremental Sales]]+((Table_Query_from_Mac10[[#This Row],[Incremental Sales]]*-(SUM(Summary!$S$8:$S$9)))))*Summary!$S$18</f>
        <v>0</v>
      </c>
      <c r="AA388" s="47">
        <f>IFERROR(Table_Query_from_Mac10[[#This Row],[Incremental Cost]]/Table_Query_from_Mac10[[#This Row],[Incremental Sales]],0)</f>
        <v>0</v>
      </c>
      <c r="AB388" s="47">
        <f>IFERROR(Table_Query_from_Mac10[[#This Row],[TotalCostFuture]]/Table_Query_from_Mac10[[#This Row],[totalsalesFuture]],0)</f>
        <v>0.51406926406926401</v>
      </c>
      <c r="AN388" s="30">
        <v>256</v>
      </c>
      <c r="AO388">
        <f t="shared" si="12"/>
        <v>64</v>
      </c>
      <c r="AQ388" s="30">
        <v>35.19</v>
      </c>
      <c r="AR388">
        <f t="shared" si="13"/>
        <v>12.32</v>
      </c>
    </row>
    <row r="389" spans="1:44" x14ac:dyDescent="0.25">
      <c r="A389">
        <v>90042</v>
      </c>
      <c r="B389">
        <v>3</v>
      </c>
      <c r="C389" t="s">
        <v>59</v>
      </c>
      <c r="D389" t="s">
        <v>49</v>
      </c>
      <c r="E389">
        <v>32</v>
      </c>
      <c r="F389">
        <v>6.28</v>
      </c>
      <c r="G389">
        <v>13.95</v>
      </c>
      <c r="H389" s="1">
        <v>44845</v>
      </c>
      <c r="I389" s="20">
        <v>10</v>
      </c>
      <c r="J389" s="47">
        <f>Table_Query_from_Mac10[[#This Row],[unit_price]]-(Table_Query_from_Mac10[[#This Row],[unit_price]]*(Table_Query_from_Mac10[[#This Row],[discount_pct]]/100))</f>
        <v>12.555</v>
      </c>
      <c r="K389" s="47">
        <f>Table_Query_from_Mac10[[#This Row],[unit_cost]]</f>
        <v>6.28</v>
      </c>
      <c r="L389" s="47">
        <f>Table_Query_from_Mac10[[#This Row],[Live-cost]]*(1+Table_Query_from_Mac10[[#This Row],[CogsIncreasebyTYPE]])</f>
        <v>6.28</v>
      </c>
      <c r="M389" s="47">
        <f>Table_Query_from_Mac10[[#This Row],[Live-cost]]*Table_Query_from_Mac10[[#This Row],[qty_to_ship]]</f>
        <v>200.96</v>
      </c>
      <c r="N389" s="47">
        <f>IF(Table_Query_from_Mac10[[#This Row],[item_no]]="KDA",-Table_Query_from_Mac10[[#This Row],[unit_price]],Table_Query_from_Mac10[[#This Row],[Net Unit]]*Table_Query_from_Mac10[[#This Row],[qty_to_ship]])</f>
        <v>401.76</v>
      </c>
      <c r="O389" s="47">
        <f>SUMIFS(Summary!C:C,Summary!H:H,Table_Query_from_Mac10[[#This Row],[Juiceoc]])</f>
        <v>0</v>
      </c>
      <c r="P389" s="47">
        <f>SUMIFS(Summary!D:D,Summary!H:H,Table_Query_from_Mac10[[#This Row],[Juiceoc]])</f>
        <v>0</v>
      </c>
      <c r="Q389" s="47">
        <f>SUMIFS(Summary!E:E,Summary!H:H,Table_Query_from_Mac10[[#This Row],[Juiceoc]])</f>
        <v>0</v>
      </c>
      <c r="R389" s="47">
        <f>Table_Query_from_Mac10[[#This Row],[Net Unit]]*(1+Table_Query_from_Mac10[[#This Row],[PriceIncreasebyType]])</f>
        <v>12.555</v>
      </c>
      <c r="S389" s="47">
        <f>Table_Query_from_Mac10[[#This Row],[UnitPriceFuture]]*Table_Query_from_Mac10[[#This Row],[qtytoShipFuture]]</f>
        <v>401.76</v>
      </c>
      <c r="T389" s="47">
        <f>ROUND(Table_Query_from_Mac10[[#This Row],[qty_to_ship]]*(1+Table_Query_from_Mac10[[#This Row],[VolumeIncreasebyType]]),0)</f>
        <v>32</v>
      </c>
      <c r="U389" s="47">
        <f>Table_Query_from_Mac10[[#This Row],[qtytoShipFuture]]*Table_Query_from_Mac10[[#This Row],[Future-cost]]</f>
        <v>200.96</v>
      </c>
      <c r="V389" s="47">
        <f>Table_Query_from_Mac10[[#This Row],[qtytoShipFuture]]-Table_Query_from_Mac10[[#This Row],[qty_to_ship]]</f>
        <v>0</v>
      </c>
      <c r="W389" s="47">
        <f>Table_Query_from_Mac10[[#This Row],[UnitPriceFuture]]</f>
        <v>12.555</v>
      </c>
      <c r="X389" s="47">
        <f>Table_Query_from_Mac10[[#This Row],[Unit Increase]]*Table_Query_from_Mac10[[#This Row],[UnitPriceFuture]]</f>
        <v>0</v>
      </c>
      <c r="Y389" s="47">
        <f>Table_Query_from_Mac10[[#This Row],[Unit Increase]]*Table_Query_from_Mac10[[#This Row],[Future-cost]]</f>
        <v>0</v>
      </c>
      <c r="Z389" s="47">
        <f>-(Table_Query_from_Mac10[[#This Row],[Incremental Sales]]+((Table_Query_from_Mac10[[#This Row],[Incremental Sales]]*-(SUM(Summary!$S$8:$S$9)))))*Summary!$S$18</f>
        <v>0</v>
      </c>
      <c r="AA389" s="47">
        <f>IFERROR(Table_Query_from_Mac10[[#This Row],[Incremental Cost]]/Table_Query_from_Mac10[[#This Row],[Incremental Sales]],0)</f>
        <v>0</v>
      </c>
      <c r="AB389" s="47">
        <f>IFERROR(Table_Query_from_Mac10[[#This Row],[TotalCostFuture]]/Table_Query_from_Mac10[[#This Row],[totalsalesFuture]],0)</f>
        <v>0.50019912385503784</v>
      </c>
      <c r="AN389" s="31">
        <v>128</v>
      </c>
      <c r="AO389">
        <f t="shared" si="12"/>
        <v>32</v>
      </c>
      <c r="AQ389" s="31">
        <v>39.85</v>
      </c>
      <c r="AR389">
        <f t="shared" si="13"/>
        <v>13.95</v>
      </c>
    </row>
    <row r="390" spans="1:44" x14ac:dyDescent="0.25">
      <c r="A390">
        <v>90042</v>
      </c>
      <c r="B390">
        <v>4</v>
      </c>
      <c r="C390" t="s">
        <v>59</v>
      </c>
      <c r="D390" t="s">
        <v>49</v>
      </c>
      <c r="E390">
        <v>36</v>
      </c>
      <c r="F390">
        <v>8.1999999999999993</v>
      </c>
      <c r="G390">
        <v>19.239999999999998</v>
      </c>
      <c r="H390" s="1">
        <v>44845</v>
      </c>
      <c r="I390" s="20">
        <v>10</v>
      </c>
      <c r="J390" s="47">
        <f>Table_Query_from_Mac10[[#This Row],[unit_price]]-(Table_Query_from_Mac10[[#This Row],[unit_price]]*(Table_Query_from_Mac10[[#This Row],[discount_pct]]/100))</f>
        <v>17.315999999999999</v>
      </c>
      <c r="K390" s="47">
        <f>Table_Query_from_Mac10[[#This Row],[unit_cost]]</f>
        <v>8.1999999999999993</v>
      </c>
      <c r="L390" s="47">
        <f>Table_Query_from_Mac10[[#This Row],[Live-cost]]*(1+Table_Query_from_Mac10[[#This Row],[CogsIncreasebyTYPE]])</f>
        <v>8.1999999999999993</v>
      </c>
      <c r="M390" s="47">
        <f>Table_Query_from_Mac10[[#This Row],[Live-cost]]*Table_Query_from_Mac10[[#This Row],[qty_to_ship]]</f>
        <v>295.2</v>
      </c>
      <c r="N390" s="47">
        <f>IF(Table_Query_from_Mac10[[#This Row],[item_no]]="KDA",-Table_Query_from_Mac10[[#This Row],[unit_price]],Table_Query_from_Mac10[[#This Row],[Net Unit]]*Table_Query_from_Mac10[[#This Row],[qty_to_ship]])</f>
        <v>623.37599999999998</v>
      </c>
      <c r="O390" s="47">
        <f>SUMIFS(Summary!C:C,Summary!H:H,Table_Query_from_Mac10[[#This Row],[Juiceoc]])</f>
        <v>0</v>
      </c>
      <c r="P390" s="47">
        <f>SUMIFS(Summary!D:D,Summary!H:H,Table_Query_from_Mac10[[#This Row],[Juiceoc]])</f>
        <v>0</v>
      </c>
      <c r="Q390" s="47">
        <f>SUMIFS(Summary!E:E,Summary!H:H,Table_Query_from_Mac10[[#This Row],[Juiceoc]])</f>
        <v>0</v>
      </c>
      <c r="R390" s="47">
        <f>Table_Query_from_Mac10[[#This Row],[Net Unit]]*(1+Table_Query_from_Mac10[[#This Row],[PriceIncreasebyType]])</f>
        <v>17.315999999999999</v>
      </c>
      <c r="S390" s="47">
        <f>Table_Query_from_Mac10[[#This Row],[UnitPriceFuture]]*Table_Query_from_Mac10[[#This Row],[qtytoShipFuture]]</f>
        <v>623.37599999999998</v>
      </c>
      <c r="T390" s="47">
        <f>ROUND(Table_Query_from_Mac10[[#This Row],[qty_to_ship]]*(1+Table_Query_from_Mac10[[#This Row],[VolumeIncreasebyType]]),0)</f>
        <v>36</v>
      </c>
      <c r="U390" s="47">
        <f>Table_Query_from_Mac10[[#This Row],[qtytoShipFuture]]*Table_Query_from_Mac10[[#This Row],[Future-cost]]</f>
        <v>295.2</v>
      </c>
      <c r="V390" s="47">
        <f>Table_Query_from_Mac10[[#This Row],[qtytoShipFuture]]-Table_Query_from_Mac10[[#This Row],[qty_to_ship]]</f>
        <v>0</v>
      </c>
      <c r="W390" s="47">
        <f>Table_Query_from_Mac10[[#This Row],[UnitPriceFuture]]</f>
        <v>17.315999999999999</v>
      </c>
      <c r="X390" s="47">
        <f>Table_Query_from_Mac10[[#This Row],[Unit Increase]]*Table_Query_from_Mac10[[#This Row],[UnitPriceFuture]]</f>
        <v>0</v>
      </c>
      <c r="Y390" s="47">
        <f>Table_Query_from_Mac10[[#This Row],[Unit Increase]]*Table_Query_from_Mac10[[#This Row],[Future-cost]]</f>
        <v>0</v>
      </c>
      <c r="Z390" s="47">
        <f>-(Table_Query_from_Mac10[[#This Row],[Incremental Sales]]+((Table_Query_from_Mac10[[#This Row],[Incremental Sales]]*-(SUM(Summary!$S$8:$S$9)))))*Summary!$S$18</f>
        <v>0</v>
      </c>
      <c r="AA390" s="47">
        <f>IFERROR(Table_Query_from_Mac10[[#This Row],[Incremental Cost]]/Table_Query_from_Mac10[[#This Row],[Incremental Sales]],0)</f>
        <v>0</v>
      </c>
      <c r="AB390" s="47">
        <f>IFERROR(Table_Query_from_Mac10[[#This Row],[TotalCostFuture]]/Table_Query_from_Mac10[[#This Row],[totalsalesFuture]],0)</f>
        <v>0.47355047355047353</v>
      </c>
      <c r="AN390" s="30">
        <v>144</v>
      </c>
      <c r="AO390">
        <f t="shared" si="12"/>
        <v>36</v>
      </c>
      <c r="AQ390" s="30">
        <v>54.98</v>
      </c>
      <c r="AR390">
        <f t="shared" si="13"/>
        <v>19.239999999999998</v>
      </c>
    </row>
    <row r="391" spans="1:44" x14ac:dyDescent="0.25">
      <c r="A391">
        <v>90042</v>
      </c>
      <c r="B391">
        <v>5</v>
      </c>
      <c r="C391" t="s">
        <v>59</v>
      </c>
      <c r="D391" t="s">
        <v>49</v>
      </c>
      <c r="E391">
        <v>18</v>
      </c>
      <c r="F391">
        <v>9.5500000000000007</v>
      </c>
      <c r="G391">
        <v>23.29</v>
      </c>
      <c r="H391" s="1">
        <v>44845</v>
      </c>
      <c r="I391" s="20">
        <v>10</v>
      </c>
      <c r="J391" s="47">
        <f>Table_Query_from_Mac10[[#This Row],[unit_price]]-(Table_Query_from_Mac10[[#This Row],[unit_price]]*(Table_Query_from_Mac10[[#This Row],[discount_pct]]/100))</f>
        <v>20.960999999999999</v>
      </c>
      <c r="K391" s="47">
        <f>Table_Query_from_Mac10[[#This Row],[unit_cost]]</f>
        <v>9.5500000000000007</v>
      </c>
      <c r="L391" s="47">
        <f>Table_Query_from_Mac10[[#This Row],[Live-cost]]*(1+Table_Query_from_Mac10[[#This Row],[CogsIncreasebyTYPE]])</f>
        <v>9.5500000000000007</v>
      </c>
      <c r="M391" s="47">
        <f>Table_Query_from_Mac10[[#This Row],[Live-cost]]*Table_Query_from_Mac10[[#This Row],[qty_to_ship]]</f>
        <v>171.9</v>
      </c>
      <c r="N391" s="47">
        <f>IF(Table_Query_from_Mac10[[#This Row],[item_no]]="KDA",-Table_Query_from_Mac10[[#This Row],[unit_price]],Table_Query_from_Mac10[[#This Row],[Net Unit]]*Table_Query_from_Mac10[[#This Row],[qty_to_ship]])</f>
        <v>377.298</v>
      </c>
      <c r="O391" s="47">
        <f>SUMIFS(Summary!C:C,Summary!H:H,Table_Query_from_Mac10[[#This Row],[Juiceoc]])</f>
        <v>0</v>
      </c>
      <c r="P391" s="47">
        <f>SUMIFS(Summary!D:D,Summary!H:H,Table_Query_from_Mac10[[#This Row],[Juiceoc]])</f>
        <v>0</v>
      </c>
      <c r="Q391" s="47">
        <f>SUMIFS(Summary!E:E,Summary!H:H,Table_Query_from_Mac10[[#This Row],[Juiceoc]])</f>
        <v>0</v>
      </c>
      <c r="R391" s="47">
        <f>Table_Query_from_Mac10[[#This Row],[Net Unit]]*(1+Table_Query_from_Mac10[[#This Row],[PriceIncreasebyType]])</f>
        <v>20.960999999999999</v>
      </c>
      <c r="S391" s="47">
        <f>Table_Query_from_Mac10[[#This Row],[UnitPriceFuture]]*Table_Query_from_Mac10[[#This Row],[qtytoShipFuture]]</f>
        <v>377.298</v>
      </c>
      <c r="T391" s="47">
        <f>ROUND(Table_Query_from_Mac10[[#This Row],[qty_to_ship]]*(1+Table_Query_from_Mac10[[#This Row],[VolumeIncreasebyType]]),0)</f>
        <v>18</v>
      </c>
      <c r="U391" s="47">
        <f>Table_Query_from_Mac10[[#This Row],[qtytoShipFuture]]*Table_Query_from_Mac10[[#This Row],[Future-cost]]</f>
        <v>171.9</v>
      </c>
      <c r="V391" s="47">
        <f>Table_Query_from_Mac10[[#This Row],[qtytoShipFuture]]-Table_Query_from_Mac10[[#This Row],[qty_to_ship]]</f>
        <v>0</v>
      </c>
      <c r="W391" s="47">
        <f>Table_Query_from_Mac10[[#This Row],[UnitPriceFuture]]</f>
        <v>20.960999999999999</v>
      </c>
      <c r="X391" s="47">
        <f>Table_Query_from_Mac10[[#This Row],[Unit Increase]]*Table_Query_from_Mac10[[#This Row],[UnitPriceFuture]]</f>
        <v>0</v>
      </c>
      <c r="Y391" s="47">
        <f>Table_Query_from_Mac10[[#This Row],[Unit Increase]]*Table_Query_from_Mac10[[#This Row],[Future-cost]]</f>
        <v>0</v>
      </c>
      <c r="Z391" s="47">
        <f>-(Table_Query_from_Mac10[[#This Row],[Incremental Sales]]+((Table_Query_from_Mac10[[#This Row],[Incremental Sales]]*-(SUM(Summary!$S$8:$S$9)))))*Summary!$S$18</f>
        <v>0</v>
      </c>
      <c r="AA391" s="47">
        <f>IFERROR(Table_Query_from_Mac10[[#This Row],[Incremental Cost]]/Table_Query_from_Mac10[[#This Row],[Incremental Sales]],0)</f>
        <v>0</v>
      </c>
      <c r="AB391" s="47">
        <f>IFERROR(Table_Query_from_Mac10[[#This Row],[TotalCostFuture]]/Table_Query_from_Mac10[[#This Row],[totalsalesFuture]],0)</f>
        <v>0.45560803396784505</v>
      </c>
      <c r="AN391" s="31">
        <v>72</v>
      </c>
      <c r="AO391">
        <f t="shared" si="12"/>
        <v>18</v>
      </c>
      <c r="AQ391" s="31">
        <v>66.53</v>
      </c>
      <c r="AR391">
        <f t="shared" si="13"/>
        <v>23.29</v>
      </c>
    </row>
    <row r="392" spans="1:44" x14ac:dyDescent="0.25">
      <c r="A392">
        <v>90042</v>
      </c>
      <c r="B392">
        <v>6</v>
      </c>
      <c r="C392" t="s">
        <v>59</v>
      </c>
      <c r="D392" t="s">
        <v>49</v>
      </c>
      <c r="E392">
        <v>2</v>
      </c>
      <c r="F392">
        <v>14.16</v>
      </c>
      <c r="G392">
        <v>37.86</v>
      </c>
      <c r="H392" s="1">
        <v>44845</v>
      </c>
      <c r="I392" s="20">
        <v>10</v>
      </c>
      <c r="J392" s="47">
        <f>Table_Query_from_Mac10[[#This Row],[unit_price]]-(Table_Query_from_Mac10[[#This Row],[unit_price]]*(Table_Query_from_Mac10[[#This Row],[discount_pct]]/100))</f>
        <v>34.073999999999998</v>
      </c>
      <c r="K392" s="47">
        <f>Table_Query_from_Mac10[[#This Row],[unit_cost]]</f>
        <v>14.16</v>
      </c>
      <c r="L392" s="47">
        <f>Table_Query_from_Mac10[[#This Row],[Live-cost]]*(1+Table_Query_from_Mac10[[#This Row],[CogsIncreasebyTYPE]])</f>
        <v>14.16</v>
      </c>
      <c r="M392" s="47">
        <f>Table_Query_from_Mac10[[#This Row],[Live-cost]]*Table_Query_from_Mac10[[#This Row],[qty_to_ship]]</f>
        <v>28.32</v>
      </c>
      <c r="N392" s="47">
        <f>IF(Table_Query_from_Mac10[[#This Row],[item_no]]="KDA",-Table_Query_from_Mac10[[#This Row],[unit_price]],Table_Query_from_Mac10[[#This Row],[Net Unit]]*Table_Query_from_Mac10[[#This Row],[qty_to_ship]])</f>
        <v>68.147999999999996</v>
      </c>
      <c r="O392" s="47">
        <f>SUMIFS(Summary!C:C,Summary!H:H,Table_Query_from_Mac10[[#This Row],[Juiceoc]])</f>
        <v>0</v>
      </c>
      <c r="P392" s="47">
        <f>SUMIFS(Summary!D:D,Summary!H:H,Table_Query_from_Mac10[[#This Row],[Juiceoc]])</f>
        <v>0</v>
      </c>
      <c r="Q392" s="47">
        <f>SUMIFS(Summary!E:E,Summary!H:H,Table_Query_from_Mac10[[#This Row],[Juiceoc]])</f>
        <v>0</v>
      </c>
      <c r="R392" s="47">
        <f>Table_Query_from_Mac10[[#This Row],[Net Unit]]*(1+Table_Query_from_Mac10[[#This Row],[PriceIncreasebyType]])</f>
        <v>34.073999999999998</v>
      </c>
      <c r="S392" s="47">
        <f>Table_Query_from_Mac10[[#This Row],[UnitPriceFuture]]*Table_Query_from_Mac10[[#This Row],[qtytoShipFuture]]</f>
        <v>68.147999999999996</v>
      </c>
      <c r="T392" s="47">
        <f>ROUND(Table_Query_from_Mac10[[#This Row],[qty_to_ship]]*(1+Table_Query_from_Mac10[[#This Row],[VolumeIncreasebyType]]),0)</f>
        <v>2</v>
      </c>
      <c r="U392" s="47">
        <f>Table_Query_from_Mac10[[#This Row],[qtytoShipFuture]]*Table_Query_from_Mac10[[#This Row],[Future-cost]]</f>
        <v>28.32</v>
      </c>
      <c r="V392" s="47">
        <f>Table_Query_from_Mac10[[#This Row],[qtytoShipFuture]]-Table_Query_from_Mac10[[#This Row],[qty_to_ship]]</f>
        <v>0</v>
      </c>
      <c r="W392" s="47">
        <f>Table_Query_from_Mac10[[#This Row],[UnitPriceFuture]]</f>
        <v>34.073999999999998</v>
      </c>
      <c r="X392" s="47">
        <f>Table_Query_from_Mac10[[#This Row],[Unit Increase]]*Table_Query_from_Mac10[[#This Row],[UnitPriceFuture]]</f>
        <v>0</v>
      </c>
      <c r="Y392" s="47">
        <f>Table_Query_from_Mac10[[#This Row],[Unit Increase]]*Table_Query_from_Mac10[[#This Row],[Future-cost]]</f>
        <v>0</v>
      </c>
      <c r="Z392" s="47">
        <f>-(Table_Query_from_Mac10[[#This Row],[Incremental Sales]]+((Table_Query_from_Mac10[[#This Row],[Incremental Sales]]*-(SUM(Summary!$S$8:$S$9)))))*Summary!$S$18</f>
        <v>0</v>
      </c>
      <c r="AA392" s="47">
        <f>IFERROR(Table_Query_from_Mac10[[#This Row],[Incremental Cost]]/Table_Query_from_Mac10[[#This Row],[Incremental Sales]],0)</f>
        <v>0</v>
      </c>
      <c r="AB392" s="47">
        <f>IFERROR(Table_Query_from_Mac10[[#This Row],[TotalCostFuture]]/Table_Query_from_Mac10[[#This Row],[totalsalesFuture]],0)</f>
        <v>0.41556612079591482</v>
      </c>
      <c r="AN392" s="30">
        <v>8</v>
      </c>
      <c r="AO392">
        <f t="shared" si="12"/>
        <v>2</v>
      </c>
      <c r="AQ392" s="30">
        <v>108.16</v>
      </c>
      <c r="AR392">
        <f t="shared" si="13"/>
        <v>37.86</v>
      </c>
    </row>
    <row r="393" spans="1:44" x14ac:dyDescent="0.25">
      <c r="A393">
        <v>90042</v>
      </c>
      <c r="B393">
        <v>7</v>
      </c>
      <c r="C393" t="s">
        <v>57</v>
      </c>
      <c r="D393" t="s">
        <v>49</v>
      </c>
      <c r="E393">
        <v>5</v>
      </c>
      <c r="F393">
        <v>5.83</v>
      </c>
      <c r="G393">
        <v>13.21</v>
      </c>
      <c r="H393" s="1">
        <v>44845</v>
      </c>
      <c r="I393" s="20">
        <v>10</v>
      </c>
      <c r="J393" s="47">
        <f>Table_Query_from_Mac10[[#This Row],[unit_price]]-(Table_Query_from_Mac10[[#This Row],[unit_price]]*(Table_Query_from_Mac10[[#This Row],[discount_pct]]/100))</f>
        <v>11.889000000000001</v>
      </c>
      <c r="K393" s="47">
        <f>Table_Query_from_Mac10[[#This Row],[unit_cost]]</f>
        <v>5.83</v>
      </c>
      <c r="L393" s="47">
        <f>Table_Query_from_Mac10[[#This Row],[Live-cost]]*(1+Table_Query_from_Mac10[[#This Row],[CogsIncreasebyTYPE]])</f>
        <v>5.83</v>
      </c>
      <c r="M393" s="47">
        <f>Table_Query_from_Mac10[[#This Row],[Live-cost]]*Table_Query_from_Mac10[[#This Row],[qty_to_ship]]</f>
        <v>29.15</v>
      </c>
      <c r="N393" s="47">
        <f>IF(Table_Query_from_Mac10[[#This Row],[item_no]]="KDA",-Table_Query_from_Mac10[[#This Row],[unit_price]],Table_Query_from_Mac10[[#This Row],[Net Unit]]*Table_Query_from_Mac10[[#This Row],[qty_to_ship]])</f>
        <v>59.445000000000007</v>
      </c>
      <c r="O393" s="47">
        <f>SUMIFS(Summary!C:C,Summary!H:H,Table_Query_from_Mac10[[#This Row],[Juiceoc]])</f>
        <v>0</v>
      </c>
      <c r="P393" s="47">
        <f>SUMIFS(Summary!D:D,Summary!H:H,Table_Query_from_Mac10[[#This Row],[Juiceoc]])</f>
        <v>0</v>
      </c>
      <c r="Q393" s="47">
        <f>SUMIFS(Summary!E:E,Summary!H:H,Table_Query_from_Mac10[[#This Row],[Juiceoc]])</f>
        <v>0</v>
      </c>
      <c r="R393" s="47">
        <f>Table_Query_from_Mac10[[#This Row],[Net Unit]]*(1+Table_Query_from_Mac10[[#This Row],[PriceIncreasebyType]])</f>
        <v>11.889000000000001</v>
      </c>
      <c r="S393" s="47">
        <f>Table_Query_from_Mac10[[#This Row],[UnitPriceFuture]]*Table_Query_from_Mac10[[#This Row],[qtytoShipFuture]]</f>
        <v>59.445000000000007</v>
      </c>
      <c r="T393" s="47">
        <f>ROUND(Table_Query_from_Mac10[[#This Row],[qty_to_ship]]*(1+Table_Query_from_Mac10[[#This Row],[VolumeIncreasebyType]]),0)</f>
        <v>5</v>
      </c>
      <c r="U393" s="47">
        <f>Table_Query_from_Mac10[[#This Row],[qtytoShipFuture]]*Table_Query_from_Mac10[[#This Row],[Future-cost]]</f>
        <v>29.15</v>
      </c>
      <c r="V393" s="47">
        <f>Table_Query_from_Mac10[[#This Row],[qtytoShipFuture]]-Table_Query_from_Mac10[[#This Row],[qty_to_ship]]</f>
        <v>0</v>
      </c>
      <c r="W393" s="47">
        <f>Table_Query_from_Mac10[[#This Row],[UnitPriceFuture]]</f>
        <v>11.889000000000001</v>
      </c>
      <c r="X393" s="47">
        <f>Table_Query_from_Mac10[[#This Row],[Unit Increase]]*Table_Query_from_Mac10[[#This Row],[UnitPriceFuture]]</f>
        <v>0</v>
      </c>
      <c r="Y393" s="47">
        <f>Table_Query_from_Mac10[[#This Row],[Unit Increase]]*Table_Query_from_Mac10[[#This Row],[Future-cost]]</f>
        <v>0</v>
      </c>
      <c r="Z393" s="47">
        <f>-(Table_Query_from_Mac10[[#This Row],[Incremental Sales]]+((Table_Query_from_Mac10[[#This Row],[Incremental Sales]]*-(SUM(Summary!$S$8:$S$9)))))*Summary!$S$18</f>
        <v>0</v>
      </c>
      <c r="AA393" s="47">
        <f>IFERROR(Table_Query_from_Mac10[[#This Row],[Incremental Cost]]/Table_Query_from_Mac10[[#This Row],[Incremental Sales]],0)</f>
        <v>0</v>
      </c>
      <c r="AB393" s="47">
        <f>IFERROR(Table_Query_from_Mac10[[#This Row],[TotalCostFuture]]/Table_Query_from_Mac10[[#This Row],[totalsalesFuture]],0)</f>
        <v>0.49036924888552436</v>
      </c>
      <c r="AN393" s="31">
        <v>20</v>
      </c>
      <c r="AO393">
        <f t="shared" si="12"/>
        <v>5</v>
      </c>
      <c r="AQ393" s="31">
        <v>37.75</v>
      </c>
      <c r="AR393">
        <f t="shared" si="13"/>
        <v>13.21</v>
      </c>
    </row>
    <row r="394" spans="1:44" x14ac:dyDescent="0.25">
      <c r="A394">
        <v>90043</v>
      </c>
      <c r="B394">
        <v>1</v>
      </c>
      <c r="C394" t="s">
        <v>59</v>
      </c>
      <c r="D394" t="s">
        <v>49</v>
      </c>
      <c r="E394">
        <v>25</v>
      </c>
      <c r="F394">
        <v>4.2699999999999996</v>
      </c>
      <c r="G394">
        <v>9.24</v>
      </c>
      <c r="H394" s="1">
        <v>44858</v>
      </c>
      <c r="I394" s="20">
        <v>0</v>
      </c>
      <c r="J394" s="47">
        <f>Table_Query_from_Mac10[[#This Row],[unit_price]]-(Table_Query_from_Mac10[[#This Row],[unit_price]]*(Table_Query_from_Mac10[[#This Row],[discount_pct]]/100))</f>
        <v>9.24</v>
      </c>
      <c r="K394" s="47">
        <f>Table_Query_from_Mac10[[#This Row],[unit_cost]]</f>
        <v>4.2699999999999996</v>
      </c>
      <c r="L394" s="47">
        <f>Table_Query_from_Mac10[[#This Row],[Live-cost]]*(1+Table_Query_from_Mac10[[#This Row],[CogsIncreasebyTYPE]])</f>
        <v>4.2699999999999996</v>
      </c>
      <c r="M394" s="47">
        <f>Table_Query_from_Mac10[[#This Row],[Live-cost]]*Table_Query_from_Mac10[[#This Row],[qty_to_ship]]</f>
        <v>106.74999999999999</v>
      </c>
      <c r="N394" s="47">
        <f>IF(Table_Query_from_Mac10[[#This Row],[item_no]]="KDA",-Table_Query_from_Mac10[[#This Row],[unit_price]],Table_Query_from_Mac10[[#This Row],[Net Unit]]*Table_Query_from_Mac10[[#This Row],[qty_to_ship]])</f>
        <v>231</v>
      </c>
      <c r="O394" s="47">
        <f>SUMIFS(Summary!C:C,Summary!H:H,Table_Query_from_Mac10[[#This Row],[Juiceoc]])</f>
        <v>0</v>
      </c>
      <c r="P394" s="47">
        <f>SUMIFS(Summary!D:D,Summary!H:H,Table_Query_from_Mac10[[#This Row],[Juiceoc]])</f>
        <v>0</v>
      </c>
      <c r="Q394" s="47">
        <f>SUMIFS(Summary!E:E,Summary!H:H,Table_Query_from_Mac10[[#This Row],[Juiceoc]])</f>
        <v>0</v>
      </c>
      <c r="R394" s="47">
        <f>Table_Query_from_Mac10[[#This Row],[Net Unit]]*(1+Table_Query_from_Mac10[[#This Row],[PriceIncreasebyType]])</f>
        <v>9.24</v>
      </c>
      <c r="S394" s="47">
        <f>Table_Query_from_Mac10[[#This Row],[UnitPriceFuture]]*Table_Query_from_Mac10[[#This Row],[qtytoShipFuture]]</f>
        <v>231</v>
      </c>
      <c r="T394" s="47">
        <f>ROUND(Table_Query_from_Mac10[[#This Row],[qty_to_ship]]*(1+Table_Query_from_Mac10[[#This Row],[VolumeIncreasebyType]]),0)</f>
        <v>25</v>
      </c>
      <c r="U394" s="47">
        <f>Table_Query_from_Mac10[[#This Row],[qtytoShipFuture]]*Table_Query_from_Mac10[[#This Row],[Future-cost]]</f>
        <v>106.74999999999999</v>
      </c>
      <c r="V394" s="47">
        <f>Table_Query_from_Mac10[[#This Row],[qtytoShipFuture]]-Table_Query_from_Mac10[[#This Row],[qty_to_ship]]</f>
        <v>0</v>
      </c>
      <c r="W394" s="47">
        <f>Table_Query_from_Mac10[[#This Row],[UnitPriceFuture]]</f>
        <v>9.24</v>
      </c>
      <c r="X394" s="47">
        <f>Table_Query_from_Mac10[[#This Row],[Unit Increase]]*Table_Query_from_Mac10[[#This Row],[UnitPriceFuture]]</f>
        <v>0</v>
      </c>
      <c r="Y394" s="47">
        <f>Table_Query_from_Mac10[[#This Row],[Unit Increase]]*Table_Query_from_Mac10[[#This Row],[Future-cost]]</f>
        <v>0</v>
      </c>
      <c r="Z394" s="47">
        <f>-(Table_Query_from_Mac10[[#This Row],[Incremental Sales]]+((Table_Query_from_Mac10[[#This Row],[Incremental Sales]]*-(SUM(Summary!$S$8:$S$9)))))*Summary!$S$18</f>
        <v>0</v>
      </c>
      <c r="AA394" s="47">
        <f>IFERROR(Table_Query_from_Mac10[[#This Row],[Incremental Cost]]/Table_Query_from_Mac10[[#This Row],[Incremental Sales]],0)</f>
        <v>0</v>
      </c>
      <c r="AB394" s="47">
        <f>IFERROR(Table_Query_from_Mac10[[#This Row],[TotalCostFuture]]/Table_Query_from_Mac10[[#This Row],[totalsalesFuture]],0)</f>
        <v>0.46212121212121204</v>
      </c>
      <c r="AN394" s="30">
        <v>100</v>
      </c>
      <c r="AO394">
        <f t="shared" si="12"/>
        <v>25</v>
      </c>
      <c r="AQ394" s="30">
        <v>26.39</v>
      </c>
      <c r="AR394">
        <f t="shared" si="13"/>
        <v>9.24</v>
      </c>
    </row>
    <row r="395" spans="1:44" x14ac:dyDescent="0.25">
      <c r="A395">
        <v>90043</v>
      </c>
      <c r="B395">
        <v>2</v>
      </c>
      <c r="C395" t="s">
        <v>59</v>
      </c>
      <c r="D395" t="s">
        <v>49</v>
      </c>
      <c r="E395">
        <v>4</v>
      </c>
      <c r="F395">
        <v>14.16</v>
      </c>
      <c r="G395">
        <v>37.86</v>
      </c>
      <c r="H395" s="1">
        <v>44858</v>
      </c>
      <c r="I395" s="20">
        <v>0</v>
      </c>
      <c r="J395" s="47">
        <f>Table_Query_from_Mac10[[#This Row],[unit_price]]-(Table_Query_from_Mac10[[#This Row],[unit_price]]*(Table_Query_from_Mac10[[#This Row],[discount_pct]]/100))</f>
        <v>37.86</v>
      </c>
      <c r="K395" s="47">
        <f>Table_Query_from_Mac10[[#This Row],[unit_cost]]</f>
        <v>14.16</v>
      </c>
      <c r="L395" s="47">
        <f>Table_Query_from_Mac10[[#This Row],[Live-cost]]*(1+Table_Query_from_Mac10[[#This Row],[CogsIncreasebyTYPE]])</f>
        <v>14.16</v>
      </c>
      <c r="M395" s="47">
        <f>Table_Query_from_Mac10[[#This Row],[Live-cost]]*Table_Query_from_Mac10[[#This Row],[qty_to_ship]]</f>
        <v>56.64</v>
      </c>
      <c r="N395" s="47">
        <f>IF(Table_Query_from_Mac10[[#This Row],[item_no]]="KDA",-Table_Query_from_Mac10[[#This Row],[unit_price]],Table_Query_from_Mac10[[#This Row],[Net Unit]]*Table_Query_from_Mac10[[#This Row],[qty_to_ship]])</f>
        <v>151.44</v>
      </c>
      <c r="O395" s="47">
        <f>SUMIFS(Summary!C:C,Summary!H:H,Table_Query_from_Mac10[[#This Row],[Juiceoc]])</f>
        <v>0</v>
      </c>
      <c r="P395" s="47">
        <f>SUMIFS(Summary!D:D,Summary!H:H,Table_Query_from_Mac10[[#This Row],[Juiceoc]])</f>
        <v>0</v>
      </c>
      <c r="Q395" s="47">
        <f>SUMIFS(Summary!E:E,Summary!H:H,Table_Query_from_Mac10[[#This Row],[Juiceoc]])</f>
        <v>0</v>
      </c>
      <c r="R395" s="47">
        <f>Table_Query_from_Mac10[[#This Row],[Net Unit]]*(1+Table_Query_from_Mac10[[#This Row],[PriceIncreasebyType]])</f>
        <v>37.86</v>
      </c>
      <c r="S395" s="47">
        <f>Table_Query_from_Mac10[[#This Row],[UnitPriceFuture]]*Table_Query_from_Mac10[[#This Row],[qtytoShipFuture]]</f>
        <v>151.44</v>
      </c>
      <c r="T395" s="47">
        <f>ROUND(Table_Query_from_Mac10[[#This Row],[qty_to_ship]]*(1+Table_Query_from_Mac10[[#This Row],[VolumeIncreasebyType]]),0)</f>
        <v>4</v>
      </c>
      <c r="U395" s="47">
        <f>Table_Query_from_Mac10[[#This Row],[qtytoShipFuture]]*Table_Query_from_Mac10[[#This Row],[Future-cost]]</f>
        <v>56.64</v>
      </c>
      <c r="V395" s="47">
        <f>Table_Query_from_Mac10[[#This Row],[qtytoShipFuture]]-Table_Query_from_Mac10[[#This Row],[qty_to_ship]]</f>
        <v>0</v>
      </c>
      <c r="W395" s="47">
        <f>Table_Query_from_Mac10[[#This Row],[UnitPriceFuture]]</f>
        <v>37.86</v>
      </c>
      <c r="X395" s="47">
        <f>Table_Query_from_Mac10[[#This Row],[Unit Increase]]*Table_Query_from_Mac10[[#This Row],[UnitPriceFuture]]</f>
        <v>0</v>
      </c>
      <c r="Y395" s="47">
        <f>Table_Query_from_Mac10[[#This Row],[Unit Increase]]*Table_Query_from_Mac10[[#This Row],[Future-cost]]</f>
        <v>0</v>
      </c>
      <c r="Z395" s="47">
        <f>-(Table_Query_from_Mac10[[#This Row],[Incremental Sales]]+((Table_Query_from_Mac10[[#This Row],[Incremental Sales]]*-(SUM(Summary!$S$8:$S$9)))))*Summary!$S$18</f>
        <v>0</v>
      </c>
      <c r="AA395" s="47">
        <f>IFERROR(Table_Query_from_Mac10[[#This Row],[Incremental Cost]]/Table_Query_from_Mac10[[#This Row],[Incremental Sales]],0)</f>
        <v>0</v>
      </c>
      <c r="AB395" s="47">
        <f>IFERROR(Table_Query_from_Mac10[[#This Row],[TotalCostFuture]]/Table_Query_from_Mac10[[#This Row],[totalsalesFuture]],0)</f>
        <v>0.37400950871632332</v>
      </c>
      <c r="AN395" s="31">
        <v>16</v>
      </c>
      <c r="AO395">
        <f t="shared" si="12"/>
        <v>4</v>
      </c>
      <c r="AQ395" s="31">
        <v>108.16</v>
      </c>
      <c r="AR395">
        <f t="shared" si="13"/>
        <v>37.86</v>
      </c>
    </row>
    <row r="396" spans="1:44" x14ac:dyDescent="0.25">
      <c r="A396">
        <v>90043</v>
      </c>
      <c r="B396">
        <v>3</v>
      </c>
      <c r="C396" t="s">
        <v>57</v>
      </c>
      <c r="D396" t="s">
        <v>49</v>
      </c>
      <c r="E396">
        <v>16</v>
      </c>
      <c r="F396">
        <v>6.48</v>
      </c>
      <c r="G396">
        <v>14.81</v>
      </c>
      <c r="H396" s="1">
        <v>44858</v>
      </c>
      <c r="I396" s="20">
        <v>0</v>
      </c>
      <c r="J396" s="47">
        <f>Table_Query_from_Mac10[[#This Row],[unit_price]]-(Table_Query_from_Mac10[[#This Row],[unit_price]]*(Table_Query_from_Mac10[[#This Row],[discount_pct]]/100))</f>
        <v>14.81</v>
      </c>
      <c r="K396" s="47">
        <f>Table_Query_from_Mac10[[#This Row],[unit_cost]]</f>
        <v>6.48</v>
      </c>
      <c r="L396" s="47">
        <f>Table_Query_from_Mac10[[#This Row],[Live-cost]]*(1+Table_Query_from_Mac10[[#This Row],[CogsIncreasebyTYPE]])</f>
        <v>6.48</v>
      </c>
      <c r="M396" s="47">
        <f>Table_Query_from_Mac10[[#This Row],[Live-cost]]*Table_Query_from_Mac10[[#This Row],[qty_to_ship]]</f>
        <v>103.68</v>
      </c>
      <c r="N396" s="47">
        <f>IF(Table_Query_from_Mac10[[#This Row],[item_no]]="KDA",-Table_Query_from_Mac10[[#This Row],[unit_price]],Table_Query_from_Mac10[[#This Row],[Net Unit]]*Table_Query_from_Mac10[[#This Row],[qty_to_ship]])</f>
        <v>236.96</v>
      </c>
      <c r="O396" s="47">
        <f>SUMIFS(Summary!C:C,Summary!H:H,Table_Query_from_Mac10[[#This Row],[Juiceoc]])</f>
        <v>0</v>
      </c>
      <c r="P396" s="47">
        <f>SUMIFS(Summary!D:D,Summary!H:H,Table_Query_from_Mac10[[#This Row],[Juiceoc]])</f>
        <v>0</v>
      </c>
      <c r="Q396" s="47">
        <f>SUMIFS(Summary!E:E,Summary!H:H,Table_Query_from_Mac10[[#This Row],[Juiceoc]])</f>
        <v>0</v>
      </c>
      <c r="R396" s="47">
        <f>Table_Query_from_Mac10[[#This Row],[Net Unit]]*(1+Table_Query_from_Mac10[[#This Row],[PriceIncreasebyType]])</f>
        <v>14.81</v>
      </c>
      <c r="S396" s="47">
        <f>Table_Query_from_Mac10[[#This Row],[UnitPriceFuture]]*Table_Query_from_Mac10[[#This Row],[qtytoShipFuture]]</f>
        <v>236.96</v>
      </c>
      <c r="T396" s="47">
        <f>ROUND(Table_Query_from_Mac10[[#This Row],[qty_to_ship]]*(1+Table_Query_from_Mac10[[#This Row],[VolumeIncreasebyType]]),0)</f>
        <v>16</v>
      </c>
      <c r="U396" s="47">
        <f>Table_Query_from_Mac10[[#This Row],[qtytoShipFuture]]*Table_Query_from_Mac10[[#This Row],[Future-cost]]</f>
        <v>103.68</v>
      </c>
      <c r="V396" s="47">
        <f>Table_Query_from_Mac10[[#This Row],[qtytoShipFuture]]-Table_Query_from_Mac10[[#This Row],[qty_to_ship]]</f>
        <v>0</v>
      </c>
      <c r="W396" s="47">
        <f>Table_Query_from_Mac10[[#This Row],[UnitPriceFuture]]</f>
        <v>14.81</v>
      </c>
      <c r="X396" s="47">
        <f>Table_Query_from_Mac10[[#This Row],[Unit Increase]]*Table_Query_from_Mac10[[#This Row],[UnitPriceFuture]]</f>
        <v>0</v>
      </c>
      <c r="Y396" s="47">
        <f>Table_Query_from_Mac10[[#This Row],[Unit Increase]]*Table_Query_from_Mac10[[#This Row],[Future-cost]]</f>
        <v>0</v>
      </c>
      <c r="Z396" s="47">
        <f>-(Table_Query_from_Mac10[[#This Row],[Incremental Sales]]+((Table_Query_from_Mac10[[#This Row],[Incremental Sales]]*-(SUM(Summary!$S$8:$S$9)))))*Summary!$S$18</f>
        <v>0</v>
      </c>
      <c r="AA396" s="47">
        <f>IFERROR(Table_Query_from_Mac10[[#This Row],[Incremental Cost]]/Table_Query_from_Mac10[[#This Row],[Incremental Sales]],0)</f>
        <v>0</v>
      </c>
      <c r="AB396" s="47">
        <f>IFERROR(Table_Query_from_Mac10[[#This Row],[TotalCostFuture]]/Table_Query_from_Mac10[[#This Row],[totalsalesFuture]],0)</f>
        <v>0.437542201215395</v>
      </c>
      <c r="AN396" s="30">
        <v>64</v>
      </c>
      <c r="AO396">
        <f t="shared" si="12"/>
        <v>16</v>
      </c>
      <c r="AQ396" s="30">
        <v>42.3</v>
      </c>
      <c r="AR396">
        <f t="shared" si="13"/>
        <v>14.81</v>
      </c>
    </row>
    <row r="397" spans="1:44" x14ac:dyDescent="0.25">
      <c r="A397">
        <v>90043</v>
      </c>
      <c r="B397">
        <v>4</v>
      </c>
      <c r="C397" t="s">
        <v>57</v>
      </c>
      <c r="D397" t="s">
        <v>49</v>
      </c>
      <c r="E397">
        <v>6</v>
      </c>
      <c r="F397">
        <v>11.2</v>
      </c>
      <c r="G397">
        <v>28.11</v>
      </c>
      <c r="H397" s="1">
        <v>44858</v>
      </c>
      <c r="I397" s="20">
        <v>0</v>
      </c>
      <c r="J397" s="47">
        <f>Table_Query_from_Mac10[[#This Row],[unit_price]]-(Table_Query_from_Mac10[[#This Row],[unit_price]]*(Table_Query_from_Mac10[[#This Row],[discount_pct]]/100))</f>
        <v>28.11</v>
      </c>
      <c r="K397" s="47">
        <f>Table_Query_from_Mac10[[#This Row],[unit_cost]]</f>
        <v>11.2</v>
      </c>
      <c r="L397" s="47">
        <f>Table_Query_from_Mac10[[#This Row],[Live-cost]]*(1+Table_Query_from_Mac10[[#This Row],[CogsIncreasebyTYPE]])</f>
        <v>11.2</v>
      </c>
      <c r="M397" s="47">
        <f>Table_Query_from_Mac10[[#This Row],[Live-cost]]*Table_Query_from_Mac10[[#This Row],[qty_to_ship]]</f>
        <v>67.199999999999989</v>
      </c>
      <c r="N397" s="47">
        <f>IF(Table_Query_from_Mac10[[#This Row],[item_no]]="KDA",-Table_Query_from_Mac10[[#This Row],[unit_price]],Table_Query_from_Mac10[[#This Row],[Net Unit]]*Table_Query_from_Mac10[[#This Row],[qty_to_ship]])</f>
        <v>168.66</v>
      </c>
      <c r="O397" s="47">
        <f>SUMIFS(Summary!C:C,Summary!H:H,Table_Query_from_Mac10[[#This Row],[Juiceoc]])</f>
        <v>0</v>
      </c>
      <c r="P397" s="47">
        <f>SUMIFS(Summary!D:D,Summary!H:H,Table_Query_from_Mac10[[#This Row],[Juiceoc]])</f>
        <v>0</v>
      </c>
      <c r="Q397" s="47">
        <f>SUMIFS(Summary!E:E,Summary!H:H,Table_Query_from_Mac10[[#This Row],[Juiceoc]])</f>
        <v>0</v>
      </c>
      <c r="R397" s="47">
        <f>Table_Query_from_Mac10[[#This Row],[Net Unit]]*(1+Table_Query_from_Mac10[[#This Row],[PriceIncreasebyType]])</f>
        <v>28.11</v>
      </c>
      <c r="S397" s="47">
        <f>Table_Query_from_Mac10[[#This Row],[UnitPriceFuture]]*Table_Query_from_Mac10[[#This Row],[qtytoShipFuture]]</f>
        <v>168.66</v>
      </c>
      <c r="T397" s="47">
        <f>ROUND(Table_Query_from_Mac10[[#This Row],[qty_to_ship]]*(1+Table_Query_from_Mac10[[#This Row],[VolumeIncreasebyType]]),0)</f>
        <v>6</v>
      </c>
      <c r="U397" s="47">
        <f>Table_Query_from_Mac10[[#This Row],[qtytoShipFuture]]*Table_Query_from_Mac10[[#This Row],[Future-cost]]</f>
        <v>67.199999999999989</v>
      </c>
      <c r="V397" s="47">
        <f>Table_Query_from_Mac10[[#This Row],[qtytoShipFuture]]-Table_Query_from_Mac10[[#This Row],[qty_to_ship]]</f>
        <v>0</v>
      </c>
      <c r="W397" s="47">
        <f>Table_Query_from_Mac10[[#This Row],[UnitPriceFuture]]</f>
        <v>28.11</v>
      </c>
      <c r="X397" s="47">
        <f>Table_Query_from_Mac10[[#This Row],[Unit Increase]]*Table_Query_from_Mac10[[#This Row],[UnitPriceFuture]]</f>
        <v>0</v>
      </c>
      <c r="Y397" s="47">
        <f>Table_Query_from_Mac10[[#This Row],[Unit Increase]]*Table_Query_from_Mac10[[#This Row],[Future-cost]]</f>
        <v>0</v>
      </c>
      <c r="Z397" s="47">
        <f>-(Table_Query_from_Mac10[[#This Row],[Incremental Sales]]+((Table_Query_from_Mac10[[#This Row],[Incremental Sales]]*-(SUM(Summary!$S$8:$S$9)))))*Summary!$S$18</f>
        <v>0</v>
      </c>
      <c r="AA397" s="47">
        <f>IFERROR(Table_Query_from_Mac10[[#This Row],[Incremental Cost]]/Table_Query_from_Mac10[[#This Row],[Incremental Sales]],0)</f>
        <v>0</v>
      </c>
      <c r="AB397" s="47">
        <f>IFERROR(Table_Query_from_Mac10[[#This Row],[TotalCostFuture]]/Table_Query_from_Mac10[[#This Row],[totalsalesFuture]],0)</f>
        <v>0.39843472073995012</v>
      </c>
      <c r="AN397" s="31">
        <v>24</v>
      </c>
      <c r="AO397">
        <f t="shared" si="12"/>
        <v>6</v>
      </c>
      <c r="AQ397" s="31">
        <v>80.3</v>
      </c>
      <c r="AR397">
        <f t="shared" si="13"/>
        <v>28.11</v>
      </c>
    </row>
    <row r="398" spans="1:44" x14ac:dyDescent="0.25">
      <c r="A398">
        <v>90043</v>
      </c>
      <c r="B398">
        <v>5</v>
      </c>
      <c r="C398" t="s">
        <v>57</v>
      </c>
      <c r="D398" t="s">
        <v>49</v>
      </c>
      <c r="E398">
        <v>7</v>
      </c>
      <c r="F398">
        <v>4.78</v>
      </c>
      <c r="G398">
        <v>11.42</v>
      </c>
      <c r="H398" s="1">
        <v>44858</v>
      </c>
      <c r="I398" s="20">
        <v>0</v>
      </c>
      <c r="J398" s="47">
        <f>Table_Query_from_Mac10[[#This Row],[unit_price]]-(Table_Query_from_Mac10[[#This Row],[unit_price]]*(Table_Query_from_Mac10[[#This Row],[discount_pct]]/100))</f>
        <v>11.42</v>
      </c>
      <c r="K398" s="47">
        <f>Table_Query_from_Mac10[[#This Row],[unit_cost]]</f>
        <v>4.78</v>
      </c>
      <c r="L398" s="47">
        <f>Table_Query_from_Mac10[[#This Row],[Live-cost]]*(1+Table_Query_from_Mac10[[#This Row],[CogsIncreasebyTYPE]])</f>
        <v>4.78</v>
      </c>
      <c r="M398" s="47">
        <f>Table_Query_from_Mac10[[#This Row],[Live-cost]]*Table_Query_from_Mac10[[#This Row],[qty_to_ship]]</f>
        <v>33.46</v>
      </c>
      <c r="N398" s="47">
        <f>IF(Table_Query_from_Mac10[[#This Row],[item_no]]="KDA",-Table_Query_from_Mac10[[#This Row],[unit_price]],Table_Query_from_Mac10[[#This Row],[Net Unit]]*Table_Query_from_Mac10[[#This Row],[qty_to_ship]])</f>
        <v>79.94</v>
      </c>
      <c r="O398" s="47">
        <f>SUMIFS(Summary!C:C,Summary!H:H,Table_Query_from_Mac10[[#This Row],[Juiceoc]])</f>
        <v>0</v>
      </c>
      <c r="P398" s="47">
        <f>SUMIFS(Summary!D:D,Summary!H:H,Table_Query_from_Mac10[[#This Row],[Juiceoc]])</f>
        <v>0</v>
      </c>
      <c r="Q398" s="47">
        <f>SUMIFS(Summary!E:E,Summary!H:H,Table_Query_from_Mac10[[#This Row],[Juiceoc]])</f>
        <v>0</v>
      </c>
      <c r="R398" s="47">
        <f>Table_Query_from_Mac10[[#This Row],[Net Unit]]*(1+Table_Query_from_Mac10[[#This Row],[PriceIncreasebyType]])</f>
        <v>11.42</v>
      </c>
      <c r="S398" s="47">
        <f>Table_Query_from_Mac10[[#This Row],[UnitPriceFuture]]*Table_Query_from_Mac10[[#This Row],[qtytoShipFuture]]</f>
        <v>79.94</v>
      </c>
      <c r="T398" s="47">
        <f>ROUND(Table_Query_from_Mac10[[#This Row],[qty_to_ship]]*(1+Table_Query_from_Mac10[[#This Row],[VolumeIncreasebyType]]),0)</f>
        <v>7</v>
      </c>
      <c r="U398" s="47">
        <f>Table_Query_from_Mac10[[#This Row],[qtytoShipFuture]]*Table_Query_from_Mac10[[#This Row],[Future-cost]]</f>
        <v>33.46</v>
      </c>
      <c r="V398" s="47">
        <f>Table_Query_from_Mac10[[#This Row],[qtytoShipFuture]]-Table_Query_from_Mac10[[#This Row],[qty_to_ship]]</f>
        <v>0</v>
      </c>
      <c r="W398" s="47">
        <f>Table_Query_from_Mac10[[#This Row],[UnitPriceFuture]]</f>
        <v>11.42</v>
      </c>
      <c r="X398" s="47">
        <f>Table_Query_from_Mac10[[#This Row],[Unit Increase]]*Table_Query_from_Mac10[[#This Row],[UnitPriceFuture]]</f>
        <v>0</v>
      </c>
      <c r="Y398" s="47">
        <f>Table_Query_from_Mac10[[#This Row],[Unit Increase]]*Table_Query_from_Mac10[[#This Row],[Future-cost]]</f>
        <v>0</v>
      </c>
      <c r="Z398" s="47">
        <f>-(Table_Query_from_Mac10[[#This Row],[Incremental Sales]]+((Table_Query_from_Mac10[[#This Row],[Incremental Sales]]*-(SUM(Summary!$S$8:$S$9)))))*Summary!$S$18</f>
        <v>0</v>
      </c>
      <c r="AA398" s="47">
        <f>IFERROR(Table_Query_from_Mac10[[#This Row],[Incremental Cost]]/Table_Query_from_Mac10[[#This Row],[Incremental Sales]],0)</f>
        <v>0</v>
      </c>
      <c r="AB398" s="47">
        <f>IFERROR(Table_Query_from_Mac10[[#This Row],[TotalCostFuture]]/Table_Query_from_Mac10[[#This Row],[totalsalesFuture]],0)</f>
        <v>0.41856392294220668</v>
      </c>
      <c r="AN398" s="30">
        <v>25</v>
      </c>
      <c r="AO398">
        <f t="shared" si="12"/>
        <v>7</v>
      </c>
      <c r="AQ398" s="30">
        <v>32.64</v>
      </c>
      <c r="AR398">
        <f t="shared" si="13"/>
        <v>11.42</v>
      </c>
    </row>
    <row r="399" spans="1:44" x14ac:dyDescent="0.25">
      <c r="A399">
        <v>90043</v>
      </c>
      <c r="B399">
        <v>6</v>
      </c>
      <c r="C399" t="s">
        <v>57</v>
      </c>
      <c r="D399" t="s">
        <v>49</v>
      </c>
      <c r="E399">
        <v>16</v>
      </c>
      <c r="F399">
        <v>7.05</v>
      </c>
      <c r="G399">
        <v>16.21</v>
      </c>
      <c r="H399" s="1">
        <v>44858</v>
      </c>
      <c r="I399" s="20">
        <v>0</v>
      </c>
      <c r="J399" s="47">
        <f>Table_Query_from_Mac10[[#This Row],[unit_price]]-(Table_Query_from_Mac10[[#This Row],[unit_price]]*(Table_Query_from_Mac10[[#This Row],[discount_pct]]/100))</f>
        <v>16.21</v>
      </c>
      <c r="K399" s="47">
        <f>Table_Query_from_Mac10[[#This Row],[unit_cost]]</f>
        <v>7.05</v>
      </c>
      <c r="L399" s="47">
        <f>Table_Query_from_Mac10[[#This Row],[Live-cost]]*(1+Table_Query_from_Mac10[[#This Row],[CogsIncreasebyTYPE]])</f>
        <v>7.05</v>
      </c>
      <c r="M399" s="47">
        <f>Table_Query_from_Mac10[[#This Row],[Live-cost]]*Table_Query_from_Mac10[[#This Row],[qty_to_ship]]</f>
        <v>112.8</v>
      </c>
      <c r="N399" s="47">
        <f>IF(Table_Query_from_Mac10[[#This Row],[item_no]]="KDA",-Table_Query_from_Mac10[[#This Row],[unit_price]],Table_Query_from_Mac10[[#This Row],[Net Unit]]*Table_Query_from_Mac10[[#This Row],[qty_to_ship]])</f>
        <v>259.36</v>
      </c>
      <c r="O399" s="47">
        <f>SUMIFS(Summary!C:C,Summary!H:H,Table_Query_from_Mac10[[#This Row],[Juiceoc]])</f>
        <v>0</v>
      </c>
      <c r="P399" s="47">
        <f>SUMIFS(Summary!D:D,Summary!H:H,Table_Query_from_Mac10[[#This Row],[Juiceoc]])</f>
        <v>0</v>
      </c>
      <c r="Q399" s="47">
        <f>SUMIFS(Summary!E:E,Summary!H:H,Table_Query_from_Mac10[[#This Row],[Juiceoc]])</f>
        <v>0</v>
      </c>
      <c r="R399" s="47">
        <f>Table_Query_from_Mac10[[#This Row],[Net Unit]]*(1+Table_Query_from_Mac10[[#This Row],[PriceIncreasebyType]])</f>
        <v>16.21</v>
      </c>
      <c r="S399" s="47">
        <f>Table_Query_from_Mac10[[#This Row],[UnitPriceFuture]]*Table_Query_from_Mac10[[#This Row],[qtytoShipFuture]]</f>
        <v>259.36</v>
      </c>
      <c r="T399" s="47">
        <f>ROUND(Table_Query_from_Mac10[[#This Row],[qty_to_ship]]*(1+Table_Query_from_Mac10[[#This Row],[VolumeIncreasebyType]]),0)</f>
        <v>16</v>
      </c>
      <c r="U399" s="47">
        <f>Table_Query_from_Mac10[[#This Row],[qtytoShipFuture]]*Table_Query_from_Mac10[[#This Row],[Future-cost]]</f>
        <v>112.8</v>
      </c>
      <c r="V399" s="47">
        <f>Table_Query_from_Mac10[[#This Row],[qtytoShipFuture]]-Table_Query_from_Mac10[[#This Row],[qty_to_ship]]</f>
        <v>0</v>
      </c>
      <c r="W399" s="47">
        <f>Table_Query_from_Mac10[[#This Row],[UnitPriceFuture]]</f>
        <v>16.21</v>
      </c>
      <c r="X399" s="47">
        <f>Table_Query_from_Mac10[[#This Row],[Unit Increase]]*Table_Query_from_Mac10[[#This Row],[UnitPriceFuture]]</f>
        <v>0</v>
      </c>
      <c r="Y399" s="47">
        <f>Table_Query_from_Mac10[[#This Row],[Unit Increase]]*Table_Query_from_Mac10[[#This Row],[Future-cost]]</f>
        <v>0</v>
      </c>
      <c r="Z399" s="47">
        <f>-(Table_Query_from_Mac10[[#This Row],[Incremental Sales]]+((Table_Query_from_Mac10[[#This Row],[Incremental Sales]]*-(SUM(Summary!$S$8:$S$9)))))*Summary!$S$18</f>
        <v>0</v>
      </c>
      <c r="AA399" s="47">
        <f>IFERROR(Table_Query_from_Mac10[[#This Row],[Incremental Cost]]/Table_Query_from_Mac10[[#This Row],[Incremental Sales]],0)</f>
        <v>0</v>
      </c>
      <c r="AB399" s="47">
        <f>IFERROR(Table_Query_from_Mac10[[#This Row],[TotalCostFuture]]/Table_Query_from_Mac10[[#This Row],[totalsalesFuture]],0)</f>
        <v>0.43491671807526217</v>
      </c>
      <c r="AN399" s="31">
        <v>64</v>
      </c>
      <c r="AO399">
        <f t="shared" si="12"/>
        <v>16</v>
      </c>
      <c r="AQ399" s="31">
        <v>46.32</v>
      </c>
      <c r="AR399">
        <f t="shared" si="13"/>
        <v>16.21</v>
      </c>
    </row>
    <row r="400" spans="1:44" x14ac:dyDescent="0.25">
      <c r="A400">
        <v>90043</v>
      </c>
      <c r="B400">
        <v>7</v>
      </c>
      <c r="C400" t="s">
        <v>57</v>
      </c>
      <c r="D400" t="s">
        <v>49</v>
      </c>
      <c r="E400">
        <v>3</v>
      </c>
      <c r="F400">
        <v>7.7</v>
      </c>
      <c r="G400">
        <v>17.84</v>
      </c>
      <c r="H400" s="1">
        <v>44858</v>
      </c>
      <c r="I400" s="20">
        <v>0</v>
      </c>
      <c r="J400" s="47">
        <f>Table_Query_from_Mac10[[#This Row],[unit_price]]-(Table_Query_from_Mac10[[#This Row],[unit_price]]*(Table_Query_from_Mac10[[#This Row],[discount_pct]]/100))</f>
        <v>17.84</v>
      </c>
      <c r="K400" s="47">
        <f>Table_Query_from_Mac10[[#This Row],[unit_cost]]</f>
        <v>7.7</v>
      </c>
      <c r="L400" s="47">
        <f>Table_Query_from_Mac10[[#This Row],[Live-cost]]*(1+Table_Query_from_Mac10[[#This Row],[CogsIncreasebyTYPE]])</f>
        <v>7.7</v>
      </c>
      <c r="M400" s="47">
        <f>Table_Query_from_Mac10[[#This Row],[Live-cost]]*Table_Query_from_Mac10[[#This Row],[qty_to_ship]]</f>
        <v>23.1</v>
      </c>
      <c r="N400" s="47">
        <f>IF(Table_Query_from_Mac10[[#This Row],[item_no]]="KDA",-Table_Query_from_Mac10[[#This Row],[unit_price]],Table_Query_from_Mac10[[#This Row],[Net Unit]]*Table_Query_from_Mac10[[#This Row],[qty_to_ship]])</f>
        <v>53.519999999999996</v>
      </c>
      <c r="O400" s="47">
        <f>SUMIFS(Summary!C:C,Summary!H:H,Table_Query_from_Mac10[[#This Row],[Juiceoc]])</f>
        <v>0</v>
      </c>
      <c r="P400" s="47">
        <f>SUMIFS(Summary!D:D,Summary!H:H,Table_Query_from_Mac10[[#This Row],[Juiceoc]])</f>
        <v>0</v>
      </c>
      <c r="Q400" s="47">
        <f>SUMIFS(Summary!E:E,Summary!H:H,Table_Query_from_Mac10[[#This Row],[Juiceoc]])</f>
        <v>0</v>
      </c>
      <c r="R400" s="47">
        <f>Table_Query_from_Mac10[[#This Row],[Net Unit]]*(1+Table_Query_from_Mac10[[#This Row],[PriceIncreasebyType]])</f>
        <v>17.84</v>
      </c>
      <c r="S400" s="47">
        <f>Table_Query_from_Mac10[[#This Row],[UnitPriceFuture]]*Table_Query_from_Mac10[[#This Row],[qtytoShipFuture]]</f>
        <v>53.519999999999996</v>
      </c>
      <c r="T400" s="47">
        <f>ROUND(Table_Query_from_Mac10[[#This Row],[qty_to_ship]]*(1+Table_Query_from_Mac10[[#This Row],[VolumeIncreasebyType]]),0)</f>
        <v>3</v>
      </c>
      <c r="U400" s="47">
        <f>Table_Query_from_Mac10[[#This Row],[qtytoShipFuture]]*Table_Query_from_Mac10[[#This Row],[Future-cost]]</f>
        <v>23.1</v>
      </c>
      <c r="V400" s="47">
        <f>Table_Query_from_Mac10[[#This Row],[qtytoShipFuture]]-Table_Query_from_Mac10[[#This Row],[qty_to_ship]]</f>
        <v>0</v>
      </c>
      <c r="W400" s="47">
        <f>Table_Query_from_Mac10[[#This Row],[UnitPriceFuture]]</f>
        <v>17.84</v>
      </c>
      <c r="X400" s="47">
        <f>Table_Query_from_Mac10[[#This Row],[Unit Increase]]*Table_Query_from_Mac10[[#This Row],[UnitPriceFuture]]</f>
        <v>0</v>
      </c>
      <c r="Y400" s="47">
        <f>Table_Query_from_Mac10[[#This Row],[Unit Increase]]*Table_Query_from_Mac10[[#This Row],[Future-cost]]</f>
        <v>0</v>
      </c>
      <c r="Z400" s="47">
        <f>-(Table_Query_from_Mac10[[#This Row],[Incremental Sales]]+((Table_Query_from_Mac10[[#This Row],[Incremental Sales]]*-(SUM(Summary!$S$8:$S$9)))))*Summary!$S$18</f>
        <v>0</v>
      </c>
      <c r="AA400" s="47">
        <f>IFERROR(Table_Query_from_Mac10[[#This Row],[Incremental Cost]]/Table_Query_from_Mac10[[#This Row],[Incremental Sales]],0)</f>
        <v>0</v>
      </c>
      <c r="AB400" s="47">
        <f>IFERROR(Table_Query_from_Mac10[[#This Row],[TotalCostFuture]]/Table_Query_from_Mac10[[#This Row],[totalsalesFuture]],0)</f>
        <v>0.43161434977578483</v>
      </c>
      <c r="AN400" s="30">
        <v>12</v>
      </c>
      <c r="AO400">
        <f t="shared" si="12"/>
        <v>3</v>
      </c>
      <c r="AQ400" s="30">
        <v>50.96</v>
      </c>
      <c r="AR400">
        <f t="shared" si="13"/>
        <v>17.84</v>
      </c>
    </row>
    <row r="401" spans="1:44" x14ac:dyDescent="0.25">
      <c r="A401">
        <v>90043</v>
      </c>
      <c r="B401">
        <v>8</v>
      </c>
      <c r="C401" t="s">
        <v>60</v>
      </c>
      <c r="D401" t="s">
        <v>49</v>
      </c>
      <c r="E401">
        <v>7</v>
      </c>
      <c r="F401">
        <v>4.33</v>
      </c>
      <c r="G401">
        <v>11.89</v>
      </c>
      <c r="H401" s="1">
        <v>44858</v>
      </c>
      <c r="I401" s="20">
        <v>0</v>
      </c>
      <c r="J401" s="47">
        <f>Table_Query_from_Mac10[[#This Row],[unit_price]]-(Table_Query_from_Mac10[[#This Row],[unit_price]]*(Table_Query_from_Mac10[[#This Row],[discount_pct]]/100))</f>
        <v>11.89</v>
      </c>
      <c r="K401" s="47">
        <f>Table_Query_from_Mac10[[#This Row],[unit_cost]]</f>
        <v>4.33</v>
      </c>
      <c r="L401" s="47">
        <f>Table_Query_from_Mac10[[#This Row],[Live-cost]]*(1+Table_Query_from_Mac10[[#This Row],[CogsIncreasebyTYPE]])</f>
        <v>4.33</v>
      </c>
      <c r="M401" s="47">
        <f>Table_Query_from_Mac10[[#This Row],[Live-cost]]*Table_Query_from_Mac10[[#This Row],[qty_to_ship]]</f>
        <v>30.310000000000002</v>
      </c>
      <c r="N401" s="47">
        <f>IF(Table_Query_from_Mac10[[#This Row],[item_no]]="KDA",-Table_Query_from_Mac10[[#This Row],[unit_price]],Table_Query_from_Mac10[[#This Row],[Net Unit]]*Table_Query_from_Mac10[[#This Row],[qty_to_ship]])</f>
        <v>83.23</v>
      </c>
      <c r="O401" s="47">
        <f>SUMIFS(Summary!C:C,Summary!H:H,Table_Query_from_Mac10[[#This Row],[Juiceoc]])</f>
        <v>0</v>
      </c>
      <c r="P401" s="47">
        <f>SUMIFS(Summary!D:D,Summary!H:H,Table_Query_from_Mac10[[#This Row],[Juiceoc]])</f>
        <v>0</v>
      </c>
      <c r="Q401" s="47">
        <f>SUMIFS(Summary!E:E,Summary!H:H,Table_Query_from_Mac10[[#This Row],[Juiceoc]])</f>
        <v>0</v>
      </c>
      <c r="R401" s="47">
        <f>Table_Query_from_Mac10[[#This Row],[Net Unit]]*(1+Table_Query_from_Mac10[[#This Row],[PriceIncreasebyType]])</f>
        <v>11.89</v>
      </c>
      <c r="S401" s="47">
        <f>Table_Query_from_Mac10[[#This Row],[UnitPriceFuture]]*Table_Query_from_Mac10[[#This Row],[qtytoShipFuture]]</f>
        <v>83.23</v>
      </c>
      <c r="T401" s="47">
        <f>ROUND(Table_Query_from_Mac10[[#This Row],[qty_to_ship]]*(1+Table_Query_from_Mac10[[#This Row],[VolumeIncreasebyType]]),0)</f>
        <v>7</v>
      </c>
      <c r="U401" s="47">
        <f>Table_Query_from_Mac10[[#This Row],[qtytoShipFuture]]*Table_Query_from_Mac10[[#This Row],[Future-cost]]</f>
        <v>30.310000000000002</v>
      </c>
      <c r="V401" s="47">
        <f>Table_Query_from_Mac10[[#This Row],[qtytoShipFuture]]-Table_Query_from_Mac10[[#This Row],[qty_to_ship]]</f>
        <v>0</v>
      </c>
      <c r="W401" s="47">
        <f>Table_Query_from_Mac10[[#This Row],[UnitPriceFuture]]</f>
        <v>11.89</v>
      </c>
      <c r="X401" s="47">
        <f>Table_Query_from_Mac10[[#This Row],[Unit Increase]]*Table_Query_from_Mac10[[#This Row],[UnitPriceFuture]]</f>
        <v>0</v>
      </c>
      <c r="Y401" s="47">
        <f>Table_Query_from_Mac10[[#This Row],[Unit Increase]]*Table_Query_from_Mac10[[#This Row],[Future-cost]]</f>
        <v>0</v>
      </c>
      <c r="Z401" s="47">
        <f>-(Table_Query_from_Mac10[[#This Row],[Incremental Sales]]+((Table_Query_from_Mac10[[#This Row],[Incremental Sales]]*-(SUM(Summary!$S$8:$S$9)))))*Summary!$S$18</f>
        <v>0</v>
      </c>
      <c r="AA401" s="47">
        <f>IFERROR(Table_Query_from_Mac10[[#This Row],[Incremental Cost]]/Table_Query_from_Mac10[[#This Row],[Incremental Sales]],0)</f>
        <v>0</v>
      </c>
      <c r="AB401" s="47">
        <f>IFERROR(Table_Query_from_Mac10[[#This Row],[TotalCostFuture]]/Table_Query_from_Mac10[[#This Row],[totalsalesFuture]],0)</f>
        <v>0.36417157275021028</v>
      </c>
      <c r="AN401" s="31">
        <v>25</v>
      </c>
      <c r="AO401">
        <f t="shared" si="12"/>
        <v>7</v>
      </c>
      <c r="AQ401" s="31">
        <v>33.979999999999997</v>
      </c>
      <c r="AR401">
        <f t="shared" si="13"/>
        <v>11.89</v>
      </c>
    </row>
    <row r="402" spans="1:44" x14ac:dyDescent="0.25">
      <c r="A402">
        <v>90043</v>
      </c>
      <c r="B402">
        <v>9</v>
      </c>
      <c r="C402" t="s">
        <v>59</v>
      </c>
      <c r="D402" t="s">
        <v>49</v>
      </c>
      <c r="E402">
        <v>27</v>
      </c>
      <c r="F402">
        <v>8.1999999999999993</v>
      </c>
      <c r="G402">
        <v>19.239999999999998</v>
      </c>
      <c r="H402" s="1">
        <v>44858</v>
      </c>
      <c r="I402" s="20">
        <v>0</v>
      </c>
      <c r="J402" s="47">
        <f>Table_Query_from_Mac10[[#This Row],[unit_price]]-(Table_Query_from_Mac10[[#This Row],[unit_price]]*(Table_Query_from_Mac10[[#This Row],[discount_pct]]/100))</f>
        <v>19.239999999999998</v>
      </c>
      <c r="K402" s="47">
        <f>Table_Query_from_Mac10[[#This Row],[unit_cost]]</f>
        <v>8.1999999999999993</v>
      </c>
      <c r="L402" s="47">
        <f>Table_Query_from_Mac10[[#This Row],[Live-cost]]*(1+Table_Query_from_Mac10[[#This Row],[CogsIncreasebyTYPE]])</f>
        <v>8.1999999999999993</v>
      </c>
      <c r="M402" s="47">
        <f>Table_Query_from_Mac10[[#This Row],[Live-cost]]*Table_Query_from_Mac10[[#This Row],[qty_to_ship]]</f>
        <v>221.39999999999998</v>
      </c>
      <c r="N402" s="47">
        <f>IF(Table_Query_from_Mac10[[#This Row],[item_no]]="KDA",-Table_Query_from_Mac10[[#This Row],[unit_price]],Table_Query_from_Mac10[[#This Row],[Net Unit]]*Table_Query_from_Mac10[[#This Row],[qty_to_ship]])</f>
        <v>519.4799999999999</v>
      </c>
      <c r="O402" s="47">
        <f>SUMIFS(Summary!C:C,Summary!H:H,Table_Query_from_Mac10[[#This Row],[Juiceoc]])</f>
        <v>0</v>
      </c>
      <c r="P402" s="47">
        <f>SUMIFS(Summary!D:D,Summary!H:H,Table_Query_from_Mac10[[#This Row],[Juiceoc]])</f>
        <v>0</v>
      </c>
      <c r="Q402" s="47">
        <f>SUMIFS(Summary!E:E,Summary!H:H,Table_Query_from_Mac10[[#This Row],[Juiceoc]])</f>
        <v>0</v>
      </c>
      <c r="R402" s="47">
        <f>Table_Query_from_Mac10[[#This Row],[Net Unit]]*(1+Table_Query_from_Mac10[[#This Row],[PriceIncreasebyType]])</f>
        <v>19.239999999999998</v>
      </c>
      <c r="S402" s="47">
        <f>Table_Query_from_Mac10[[#This Row],[UnitPriceFuture]]*Table_Query_from_Mac10[[#This Row],[qtytoShipFuture]]</f>
        <v>519.4799999999999</v>
      </c>
      <c r="T402" s="47">
        <f>ROUND(Table_Query_from_Mac10[[#This Row],[qty_to_ship]]*(1+Table_Query_from_Mac10[[#This Row],[VolumeIncreasebyType]]),0)</f>
        <v>27</v>
      </c>
      <c r="U402" s="47">
        <f>Table_Query_from_Mac10[[#This Row],[qtytoShipFuture]]*Table_Query_from_Mac10[[#This Row],[Future-cost]]</f>
        <v>221.39999999999998</v>
      </c>
      <c r="V402" s="47">
        <f>Table_Query_from_Mac10[[#This Row],[qtytoShipFuture]]-Table_Query_from_Mac10[[#This Row],[qty_to_ship]]</f>
        <v>0</v>
      </c>
      <c r="W402" s="47">
        <f>Table_Query_from_Mac10[[#This Row],[UnitPriceFuture]]</f>
        <v>19.239999999999998</v>
      </c>
      <c r="X402" s="47">
        <f>Table_Query_from_Mac10[[#This Row],[Unit Increase]]*Table_Query_from_Mac10[[#This Row],[UnitPriceFuture]]</f>
        <v>0</v>
      </c>
      <c r="Y402" s="47">
        <f>Table_Query_from_Mac10[[#This Row],[Unit Increase]]*Table_Query_from_Mac10[[#This Row],[Future-cost]]</f>
        <v>0</v>
      </c>
      <c r="Z402" s="47">
        <f>-(Table_Query_from_Mac10[[#This Row],[Incremental Sales]]+((Table_Query_from_Mac10[[#This Row],[Incremental Sales]]*-(SUM(Summary!$S$8:$S$9)))))*Summary!$S$18</f>
        <v>0</v>
      </c>
      <c r="AA402" s="47">
        <f>IFERROR(Table_Query_from_Mac10[[#This Row],[Incremental Cost]]/Table_Query_from_Mac10[[#This Row],[Incremental Sales]],0)</f>
        <v>0</v>
      </c>
      <c r="AB402" s="47">
        <f>IFERROR(Table_Query_from_Mac10[[#This Row],[TotalCostFuture]]/Table_Query_from_Mac10[[#This Row],[totalsalesFuture]],0)</f>
        <v>0.42619542619542622</v>
      </c>
      <c r="AN402" s="30">
        <v>108</v>
      </c>
      <c r="AO402">
        <f t="shared" si="12"/>
        <v>27</v>
      </c>
      <c r="AQ402" s="30">
        <v>54.98</v>
      </c>
      <c r="AR402">
        <f t="shared" si="13"/>
        <v>19.239999999999998</v>
      </c>
    </row>
    <row r="403" spans="1:44" x14ac:dyDescent="0.25">
      <c r="A403">
        <v>90043</v>
      </c>
      <c r="B403">
        <v>10</v>
      </c>
      <c r="C403" t="s">
        <v>59</v>
      </c>
      <c r="D403" t="s">
        <v>49</v>
      </c>
      <c r="E403">
        <v>45</v>
      </c>
      <c r="F403">
        <v>9.5500000000000007</v>
      </c>
      <c r="G403">
        <v>23.29</v>
      </c>
      <c r="H403" s="1">
        <v>44858</v>
      </c>
      <c r="I403" s="20">
        <v>0</v>
      </c>
      <c r="J403" s="47">
        <f>Table_Query_from_Mac10[[#This Row],[unit_price]]-(Table_Query_from_Mac10[[#This Row],[unit_price]]*(Table_Query_from_Mac10[[#This Row],[discount_pct]]/100))</f>
        <v>23.29</v>
      </c>
      <c r="K403" s="47">
        <f>Table_Query_from_Mac10[[#This Row],[unit_cost]]</f>
        <v>9.5500000000000007</v>
      </c>
      <c r="L403" s="47">
        <f>Table_Query_from_Mac10[[#This Row],[Live-cost]]*(1+Table_Query_from_Mac10[[#This Row],[CogsIncreasebyTYPE]])</f>
        <v>9.5500000000000007</v>
      </c>
      <c r="M403" s="47">
        <f>Table_Query_from_Mac10[[#This Row],[Live-cost]]*Table_Query_from_Mac10[[#This Row],[qty_to_ship]]</f>
        <v>429.75000000000006</v>
      </c>
      <c r="N403" s="47">
        <f>IF(Table_Query_from_Mac10[[#This Row],[item_no]]="KDA",-Table_Query_from_Mac10[[#This Row],[unit_price]],Table_Query_from_Mac10[[#This Row],[Net Unit]]*Table_Query_from_Mac10[[#This Row],[qty_to_ship]])</f>
        <v>1048.05</v>
      </c>
      <c r="O403" s="47">
        <f>SUMIFS(Summary!C:C,Summary!H:H,Table_Query_from_Mac10[[#This Row],[Juiceoc]])</f>
        <v>0</v>
      </c>
      <c r="P403" s="47">
        <f>SUMIFS(Summary!D:D,Summary!H:H,Table_Query_from_Mac10[[#This Row],[Juiceoc]])</f>
        <v>0</v>
      </c>
      <c r="Q403" s="47">
        <f>SUMIFS(Summary!E:E,Summary!H:H,Table_Query_from_Mac10[[#This Row],[Juiceoc]])</f>
        <v>0</v>
      </c>
      <c r="R403" s="47">
        <f>Table_Query_from_Mac10[[#This Row],[Net Unit]]*(1+Table_Query_from_Mac10[[#This Row],[PriceIncreasebyType]])</f>
        <v>23.29</v>
      </c>
      <c r="S403" s="47">
        <f>Table_Query_from_Mac10[[#This Row],[UnitPriceFuture]]*Table_Query_from_Mac10[[#This Row],[qtytoShipFuture]]</f>
        <v>1048.05</v>
      </c>
      <c r="T403" s="47">
        <f>ROUND(Table_Query_from_Mac10[[#This Row],[qty_to_ship]]*(1+Table_Query_from_Mac10[[#This Row],[VolumeIncreasebyType]]),0)</f>
        <v>45</v>
      </c>
      <c r="U403" s="47">
        <f>Table_Query_from_Mac10[[#This Row],[qtytoShipFuture]]*Table_Query_from_Mac10[[#This Row],[Future-cost]]</f>
        <v>429.75000000000006</v>
      </c>
      <c r="V403" s="47">
        <f>Table_Query_from_Mac10[[#This Row],[qtytoShipFuture]]-Table_Query_from_Mac10[[#This Row],[qty_to_ship]]</f>
        <v>0</v>
      </c>
      <c r="W403" s="47">
        <f>Table_Query_from_Mac10[[#This Row],[UnitPriceFuture]]</f>
        <v>23.29</v>
      </c>
      <c r="X403" s="47">
        <f>Table_Query_from_Mac10[[#This Row],[Unit Increase]]*Table_Query_from_Mac10[[#This Row],[UnitPriceFuture]]</f>
        <v>0</v>
      </c>
      <c r="Y403" s="47">
        <f>Table_Query_from_Mac10[[#This Row],[Unit Increase]]*Table_Query_from_Mac10[[#This Row],[Future-cost]]</f>
        <v>0</v>
      </c>
      <c r="Z403" s="47">
        <f>-(Table_Query_from_Mac10[[#This Row],[Incremental Sales]]+((Table_Query_from_Mac10[[#This Row],[Incremental Sales]]*-(SUM(Summary!$S$8:$S$9)))))*Summary!$S$18</f>
        <v>0</v>
      </c>
      <c r="AA403" s="47">
        <f>IFERROR(Table_Query_from_Mac10[[#This Row],[Incremental Cost]]/Table_Query_from_Mac10[[#This Row],[Incremental Sales]],0)</f>
        <v>0</v>
      </c>
      <c r="AB403" s="47">
        <f>IFERROR(Table_Query_from_Mac10[[#This Row],[TotalCostFuture]]/Table_Query_from_Mac10[[#This Row],[totalsalesFuture]],0)</f>
        <v>0.41004723057106063</v>
      </c>
      <c r="AN403" s="31">
        <v>180</v>
      </c>
      <c r="AO403">
        <f t="shared" si="12"/>
        <v>45</v>
      </c>
      <c r="AQ403" s="31">
        <v>66.53</v>
      </c>
      <c r="AR403">
        <f t="shared" si="13"/>
        <v>23.29</v>
      </c>
    </row>
    <row r="404" spans="1:44" x14ac:dyDescent="0.25">
      <c r="A404">
        <v>90043</v>
      </c>
      <c r="B404">
        <v>11</v>
      </c>
      <c r="C404" t="s">
        <v>59</v>
      </c>
      <c r="D404" t="s">
        <v>49</v>
      </c>
      <c r="E404">
        <v>75</v>
      </c>
      <c r="F404">
        <v>4.74</v>
      </c>
      <c r="G404">
        <v>10.36</v>
      </c>
      <c r="H404" s="1">
        <v>44858</v>
      </c>
      <c r="I404" s="20">
        <v>0</v>
      </c>
      <c r="J404" s="47">
        <f>Table_Query_from_Mac10[[#This Row],[unit_price]]-(Table_Query_from_Mac10[[#This Row],[unit_price]]*(Table_Query_from_Mac10[[#This Row],[discount_pct]]/100))</f>
        <v>10.36</v>
      </c>
      <c r="K404" s="47">
        <f>Table_Query_from_Mac10[[#This Row],[unit_cost]]</f>
        <v>4.74</v>
      </c>
      <c r="L404" s="47">
        <f>Table_Query_from_Mac10[[#This Row],[Live-cost]]*(1+Table_Query_from_Mac10[[#This Row],[CogsIncreasebyTYPE]])</f>
        <v>4.74</v>
      </c>
      <c r="M404" s="47">
        <f>Table_Query_from_Mac10[[#This Row],[Live-cost]]*Table_Query_from_Mac10[[#This Row],[qty_to_ship]]</f>
        <v>355.5</v>
      </c>
      <c r="N404" s="47">
        <f>IF(Table_Query_from_Mac10[[#This Row],[item_no]]="KDA",-Table_Query_from_Mac10[[#This Row],[unit_price]],Table_Query_from_Mac10[[#This Row],[Net Unit]]*Table_Query_from_Mac10[[#This Row],[qty_to_ship]])</f>
        <v>777</v>
      </c>
      <c r="O404" s="47">
        <f>SUMIFS(Summary!C:C,Summary!H:H,Table_Query_from_Mac10[[#This Row],[Juiceoc]])</f>
        <v>0</v>
      </c>
      <c r="P404" s="47">
        <f>SUMIFS(Summary!D:D,Summary!H:H,Table_Query_from_Mac10[[#This Row],[Juiceoc]])</f>
        <v>0</v>
      </c>
      <c r="Q404" s="47">
        <f>SUMIFS(Summary!E:E,Summary!H:H,Table_Query_from_Mac10[[#This Row],[Juiceoc]])</f>
        <v>0</v>
      </c>
      <c r="R404" s="47">
        <f>Table_Query_from_Mac10[[#This Row],[Net Unit]]*(1+Table_Query_from_Mac10[[#This Row],[PriceIncreasebyType]])</f>
        <v>10.36</v>
      </c>
      <c r="S404" s="47">
        <f>Table_Query_from_Mac10[[#This Row],[UnitPriceFuture]]*Table_Query_from_Mac10[[#This Row],[qtytoShipFuture]]</f>
        <v>777</v>
      </c>
      <c r="T404" s="47">
        <f>ROUND(Table_Query_from_Mac10[[#This Row],[qty_to_ship]]*(1+Table_Query_from_Mac10[[#This Row],[VolumeIncreasebyType]]),0)</f>
        <v>75</v>
      </c>
      <c r="U404" s="47">
        <f>Table_Query_from_Mac10[[#This Row],[qtytoShipFuture]]*Table_Query_from_Mac10[[#This Row],[Future-cost]]</f>
        <v>355.5</v>
      </c>
      <c r="V404" s="47">
        <f>Table_Query_from_Mac10[[#This Row],[qtytoShipFuture]]-Table_Query_from_Mac10[[#This Row],[qty_to_ship]]</f>
        <v>0</v>
      </c>
      <c r="W404" s="47">
        <f>Table_Query_from_Mac10[[#This Row],[UnitPriceFuture]]</f>
        <v>10.36</v>
      </c>
      <c r="X404" s="47">
        <f>Table_Query_from_Mac10[[#This Row],[Unit Increase]]*Table_Query_from_Mac10[[#This Row],[UnitPriceFuture]]</f>
        <v>0</v>
      </c>
      <c r="Y404" s="47">
        <f>Table_Query_from_Mac10[[#This Row],[Unit Increase]]*Table_Query_from_Mac10[[#This Row],[Future-cost]]</f>
        <v>0</v>
      </c>
      <c r="Z404" s="47">
        <f>-(Table_Query_from_Mac10[[#This Row],[Incremental Sales]]+((Table_Query_from_Mac10[[#This Row],[Incremental Sales]]*-(SUM(Summary!$S$8:$S$9)))))*Summary!$S$18</f>
        <v>0</v>
      </c>
      <c r="AA404" s="47">
        <f>IFERROR(Table_Query_from_Mac10[[#This Row],[Incremental Cost]]/Table_Query_from_Mac10[[#This Row],[Incremental Sales]],0)</f>
        <v>0</v>
      </c>
      <c r="AB404" s="47">
        <f>IFERROR(Table_Query_from_Mac10[[#This Row],[TotalCostFuture]]/Table_Query_from_Mac10[[#This Row],[totalsalesFuture]],0)</f>
        <v>0.4575289575289575</v>
      </c>
      <c r="AN404" s="30">
        <v>300</v>
      </c>
      <c r="AO404">
        <f t="shared" si="12"/>
        <v>75</v>
      </c>
      <c r="AQ404" s="30">
        <v>29.59</v>
      </c>
      <c r="AR404">
        <f t="shared" si="13"/>
        <v>10.36</v>
      </c>
    </row>
    <row r="405" spans="1:44" x14ac:dyDescent="0.25">
      <c r="A405">
        <v>90043</v>
      </c>
      <c r="B405">
        <v>12</v>
      </c>
      <c r="C405" t="s">
        <v>59</v>
      </c>
      <c r="D405" t="s">
        <v>49</v>
      </c>
      <c r="E405">
        <v>40</v>
      </c>
      <c r="F405">
        <v>5.21</v>
      </c>
      <c r="G405">
        <v>11.4</v>
      </c>
      <c r="H405" s="1">
        <v>44858</v>
      </c>
      <c r="I405" s="20">
        <v>0</v>
      </c>
      <c r="J405" s="47">
        <f>Table_Query_from_Mac10[[#This Row],[unit_price]]-(Table_Query_from_Mac10[[#This Row],[unit_price]]*(Table_Query_from_Mac10[[#This Row],[discount_pct]]/100))</f>
        <v>11.4</v>
      </c>
      <c r="K405" s="47">
        <f>Table_Query_from_Mac10[[#This Row],[unit_cost]]</f>
        <v>5.21</v>
      </c>
      <c r="L405" s="47">
        <f>Table_Query_from_Mac10[[#This Row],[Live-cost]]*(1+Table_Query_from_Mac10[[#This Row],[CogsIncreasebyTYPE]])</f>
        <v>5.21</v>
      </c>
      <c r="M405" s="47">
        <f>Table_Query_from_Mac10[[#This Row],[Live-cost]]*Table_Query_from_Mac10[[#This Row],[qty_to_ship]]</f>
        <v>208.4</v>
      </c>
      <c r="N405" s="47">
        <f>IF(Table_Query_from_Mac10[[#This Row],[item_no]]="KDA",-Table_Query_from_Mac10[[#This Row],[unit_price]],Table_Query_from_Mac10[[#This Row],[Net Unit]]*Table_Query_from_Mac10[[#This Row],[qty_to_ship]])</f>
        <v>456</v>
      </c>
      <c r="O405" s="47">
        <f>SUMIFS(Summary!C:C,Summary!H:H,Table_Query_from_Mac10[[#This Row],[Juiceoc]])</f>
        <v>0</v>
      </c>
      <c r="P405" s="47">
        <f>SUMIFS(Summary!D:D,Summary!H:H,Table_Query_from_Mac10[[#This Row],[Juiceoc]])</f>
        <v>0</v>
      </c>
      <c r="Q405" s="47">
        <f>SUMIFS(Summary!E:E,Summary!H:H,Table_Query_from_Mac10[[#This Row],[Juiceoc]])</f>
        <v>0</v>
      </c>
      <c r="R405" s="47">
        <f>Table_Query_from_Mac10[[#This Row],[Net Unit]]*(1+Table_Query_from_Mac10[[#This Row],[PriceIncreasebyType]])</f>
        <v>11.4</v>
      </c>
      <c r="S405" s="47">
        <f>Table_Query_from_Mac10[[#This Row],[UnitPriceFuture]]*Table_Query_from_Mac10[[#This Row],[qtytoShipFuture]]</f>
        <v>456</v>
      </c>
      <c r="T405" s="47">
        <f>ROUND(Table_Query_from_Mac10[[#This Row],[qty_to_ship]]*(1+Table_Query_from_Mac10[[#This Row],[VolumeIncreasebyType]]),0)</f>
        <v>40</v>
      </c>
      <c r="U405" s="47">
        <f>Table_Query_from_Mac10[[#This Row],[qtytoShipFuture]]*Table_Query_from_Mac10[[#This Row],[Future-cost]]</f>
        <v>208.4</v>
      </c>
      <c r="V405" s="47">
        <f>Table_Query_from_Mac10[[#This Row],[qtytoShipFuture]]-Table_Query_from_Mac10[[#This Row],[qty_to_ship]]</f>
        <v>0</v>
      </c>
      <c r="W405" s="47">
        <f>Table_Query_from_Mac10[[#This Row],[UnitPriceFuture]]</f>
        <v>11.4</v>
      </c>
      <c r="X405" s="47">
        <f>Table_Query_from_Mac10[[#This Row],[Unit Increase]]*Table_Query_from_Mac10[[#This Row],[UnitPriceFuture]]</f>
        <v>0</v>
      </c>
      <c r="Y405" s="47">
        <f>Table_Query_from_Mac10[[#This Row],[Unit Increase]]*Table_Query_from_Mac10[[#This Row],[Future-cost]]</f>
        <v>0</v>
      </c>
      <c r="Z405" s="47">
        <f>-(Table_Query_from_Mac10[[#This Row],[Incremental Sales]]+((Table_Query_from_Mac10[[#This Row],[Incremental Sales]]*-(SUM(Summary!$S$8:$S$9)))))*Summary!$S$18</f>
        <v>0</v>
      </c>
      <c r="AA405" s="47">
        <f>IFERROR(Table_Query_from_Mac10[[#This Row],[Incremental Cost]]/Table_Query_from_Mac10[[#This Row],[Incremental Sales]],0)</f>
        <v>0</v>
      </c>
      <c r="AB405" s="47">
        <f>IFERROR(Table_Query_from_Mac10[[#This Row],[TotalCostFuture]]/Table_Query_from_Mac10[[#This Row],[totalsalesFuture]],0)</f>
        <v>0.45701754385964916</v>
      </c>
      <c r="AN405" s="31">
        <v>160</v>
      </c>
      <c r="AO405">
        <f t="shared" si="12"/>
        <v>40</v>
      </c>
      <c r="AQ405" s="31">
        <v>32.57</v>
      </c>
      <c r="AR405">
        <f t="shared" si="13"/>
        <v>11.4</v>
      </c>
    </row>
    <row r="406" spans="1:44" x14ac:dyDescent="0.25">
      <c r="A406">
        <v>90043</v>
      </c>
      <c r="B406">
        <v>13</v>
      </c>
      <c r="C406" t="s">
        <v>59</v>
      </c>
      <c r="D406" t="s">
        <v>49</v>
      </c>
      <c r="E406">
        <v>32</v>
      </c>
      <c r="F406">
        <v>5.7</v>
      </c>
      <c r="G406">
        <v>12.32</v>
      </c>
      <c r="H406" s="1">
        <v>44858</v>
      </c>
      <c r="I406" s="20">
        <v>0</v>
      </c>
      <c r="J406" s="47">
        <f>Table_Query_from_Mac10[[#This Row],[unit_price]]-(Table_Query_from_Mac10[[#This Row],[unit_price]]*(Table_Query_from_Mac10[[#This Row],[discount_pct]]/100))</f>
        <v>12.32</v>
      </c>
      <c r="K406" s="47">
        <f>Table_Query_from_Mac10[[#This Row],[unit_cost]]</f>
        <v>5.7</v>
      </c>
      <c r="L406" s="47">
        <f>Table_Query_from_Mac10[[#This Row],[Live-cost]]*(1+Table_Query_from_Mac10[[#This Row],[CogsIncreasebyTYPE]])</f>
        <v>5.7</v>
      </c>
      <c r="M406" s="47">
        <f>Table_Query_from_Mac10[[#This Row],[Live-cost]]*Table_Query_from_Mac10[[#This Row],[qty_to_ship]]</f>
        <v>182.4</v>
      </c>
      <c r="N406" s="47">
        <f>IF(Table_Query_from_Mac10[[#This Row],[item_no]]="KDA",-Table_Query_from_Mac10[[#This Row],[unit_price]],Table_Query_from_Mac10[[#This Row],[Net Unit]]*Table_Query_from_Mac10[[#This Row],[qty_to_ship]])</f>
        <v>394.24</v>
      </c>
      <c r="O406" s="47">
        <f>SUMIFS(Summary!C:C,Summary!H:H,Table_Query_from_Mac10[[#This Row],[Juiceoc]])</f>
        <v>0</v>
      </c>
      <c r="P406" s="47">
        <f>SUMIFS(Summary!D:D,Summary!H:H,Table_Query_from_Mac10[[#This Row],[Juiceoc]])</f>
        <v>0</v>
      </c>
      <c r="Q406" s="47">
        <f>SUMIFS(Summary!E:E,Summary!H:H,Table_Query_from_Mac10[[#This Row],[Juiceoc]])</f>
        <v>0</v>
      </c>
      <c r="R406" s="47">
        <f>Table_Query_from_Mac10[[#This Row],[Net Unit]]*(1+Table_Query_from_Mac10[[#This Row],[PriceIncreasebyType]])</f>
        <v>12.32</v>
      </c>
      <c r="S406" s="47">
        <f>Table_Query_from_Mac10[[#This Row],[UnitPriceFuture]]*Table_Query_from_Mac10[[#This Row],[qtytoShipFuture]]</f>
        <v>394.24</v>
      </c>
      <c r="T406" s="47">
        <f>ROUND(Table_Query_from_Mac10[[#This Row],[qty_to_ship]]*(1+Table_Query_from_Mac10[[#This Row],[VolumeIncreasebyType]]),0)</f>
        <v>32</v>
      </c>
      <c r="U406" s="47">
        <f>Table_Query_from_Mac10[[#This Row],[qtytoShipFuture]]*Table_Query_from_Mac10[[#This Row],[Future-cost]]</f>
        <v>182.4</v>
      </c>
      <c r="V406" s="47">
        <f>Table_Query_from_Mac10[[#This Row],[qtytoShipFuture]]-Table_Query_from_Mac10[[#This Row],[qty_to_ship]]</f>
        <v>0</v>
      </c>
      <c r="W406" s="47">
        <f>Table_Query_from_Mac10[[#This Row],[UnitPriceFuture]]</f>
        <v>12.32</v>
      </c>
      <c r="X406" s="47">
        <f>Table_Query_from_Mac10[[#This Row],[Unit Increase]]*Table_Query_from_Mac10[[#This Row],[UnitPriceFuture]]</f>
        <v>0</v>
      </c>
      <c r="Y406" s="47">
        <f>Table_Query_from_Mac10[[#This Row],[Unit Increase]]*Table_Query_from_Mac10[[#This Row],[Future-cost]]</f>
        <v>0</v>
      </c>
      <c r="Z406" s="47">
        <f>-(Table_Query_from_Mac10[[#This Row],[Incremental Sales]]+((Table_Query_from_Mac10[[#This Row],[Incremental Sales]]*-(SUM(Summary!$S$8:$S$9)))))*Summary!$S$18</f>
        <v>0</v>
      </c>
      <c r="AA406" s="47">
        <f>IFERROR(Table_Query_from_Mac10[[#This Row],[Incremental Cost]]/Table_Query_from_Mac10[[#This Row],[Incremental Sales]],0)</f>
        <v>0</v>
      </c>
      <c r="AB406" s="47">
        <f>IFERROR(Table_Query_from_Mac10[[#This Row],[TotalCostFuture]]/Table_Query_from_Mac10[[#This Row],[totalsalesFuture]],0)</f>
        <v>0.46266233766233766</v>
      </c>
      <c r="AN406" s="30">
        <v>128</v>
      </c>
      <c r="AO406">
        <f t="shared" si="12"/>
        <v>32</v>
      </c>
      <c r="AQ406" s="30">
        <v>35.19</v>
      </c>
      <c r="AR406">
        <f t="shared" si="13"/>
        <v>12.32</v>
      </c>
    </row>
    <row r="407" spans="1:44" x14ac:dyDescent="0.25">
      <c r="A407">
        <v>90043</v>
      </c>
      <c r="B407">
        <v>14</v>
      </c>
      <c r="C407" t="s">
        <v>59</v>
      </c>
      <c r="D407" t="s">
        <v>49</v>
      </c>
      <c r="E407">
        <v>6</v>
      </c>
      <c r="F407">
        <v>11.28</v>
      </c>
      <c r="G407">
        <v>26.82</v>
      </c>
      <c r="H407" s="1">
        <v>44858</v>
      </c>
      <c r="I407" s="20">
        <v>0</v>
      </c>
      <c r="J407" s="47">
        <f>Table_Query_from_Mac10[[#This Row],[unit_price]]-(Table_Query_from_Mac10[[#This Row],[unit_price]]*(Table_Query_from_Mac10[[#This Row],[discount_pct]]/100))</f>
        <v>26.82</v>
      </c>
      <c r="K407" s="47">
        <f>Table_Query_from_Mac10[[#This Row],[unit_cost]]</f>
        <v>11.28</v>
      </c>
      <c r="L407" s="47">
        <f>Table_Query_from_Mac10[[#This Row],[Live-cost]]*(1+Table_Query_from_Mac10[[#This Row],[CogsIncreasebyTYPE]])</f>
        <v>11.28</v>
      </c>
      <c r="M407" s="47">
        <f>Table_Query_from_Mac10[[#This Row],[Live-cost]]*Table_Query_from_Mac10[[#This Row],[qty_to_ship]]</f>
        <v>67.679999999999993</v>
      </c>
      <c r="N407" s="47">
        <f>IF(Table_Query_from_Mac10[[#This Row],[item_no]]="KDA",-Table_Query_from_Mac10[[#This Row],[unit_price]],Table_Query_from_Mac10[[#This Row],[Net Unit]]*Table_Query_from_Mac10[[#This Row],[qty_to_ship]])</f>
        <v>160.92000000000002</v>
      </c>
      <c r="O407" s="47">
        <f>SUMIFS(Summary!C:C,Summary!H:H,Table_Query_from_Mac10[[#This Row],[Juiceoc]])</f>
        <v>0</v>
      </c>
      <c r="P407" s="47">
        <f>SUMIFS(Summary!D:D,Summary!H:H,Table_Query_from_Mac10[[#This Row],[Juiceoc]])</f>
        <v>0</v>
      </c>
      <c r="Q407" s="47">
        <f>SUMIFS(Summary!E:E,Summary!H:H,Table_Query_from_Mac10[[#This Row],[Juiceoc]])</f>
        <v>0</v>
      </c>
      <c r="R407" s="47">
        <f>Table_Query_from_Mac10[[#This Row],[Net Unit]]*(1+Table_Query_from_Mac10[[#This Row],[PriceIncreasebyType]])</f>
        <v>26.82</v>
      </c>
      <c r="S407" s="47">
        <f>Table_Query_from_Mac10[[#This Row],[UnitPriceFuture]]*Table_Query_from_Mac10[[#This Row],[qtytoShipFuture]]</f>
        <v>160.92000000000002</v>
      </c>
      <c r="T407" s="47">
        <f>ROUND(Table_Query_from_Mac10[[#This Row],[qty_to_ship]]*(1+Table_Query_from_Mac10[[#This Row],[VolumeIncreasebyType]]),0)</f>
        <v>6</v>
      </c>
      <c r="U407" s="47">
        <f>Table_Query_from_Mac10[[#This Row],[qtytoShipFuture]]*Table_Query_from_Mac10[[#This Row],[Future-cost]]</f>
        <v>67.679999999999993</v>
      </c>
      <c r="V407" s="47">
        <f>Table_Query_from_Mac10[[#This Row],[qtytoShipFuture]]-Table_Query_from_Mac10[[#This Row],[qty_to_ship]]</f>
        <v>0</v>
      </c>
      <c r="W407" s="47">
        <f>Table_Query_from_Mac10[[#This Row],[UnitPriceFuture]]</f>
        <v>26.82</v>
      </c>
      <c r="X407" s="47">
        <f>Table_Query_from_Mac10[[#This Row],[Unit Increase]]*Table_Query_from_Mac10[[#This Row],[UnitPriceFuture]]</f>
        <v>0</v>
      </c>
      <c r="Y407" s="47">
        <f>Table_Query_from_Mac10[[#This Row],[Unit Increase]]*Table_Query_from_Mac10[[#This Row],[Future-cost]]</f>
        <v>0</v>
      </c>
      <c r="Z407" s="47">
        <f>-(Table_Query_from_Mac10[[#This Row],[Incremental Sales]]+((Table_Query_from_Mac10[[#This Row],[Incremental Sales]]*-(SUM(Summary!$S$8:$S$9)))))*Summary!$S$18</f>
        <v>0</v>
      </c>
      <c r="AA407" s="47">
        <f>IFERROR(Table_Query_from_Mac10[[#This Row],[Incremental Cost]]/Table_Query_from_Mac10[[#This Row],[Incremental Sales]],0)</f>
        <v>0</v>
      </c>
      <c r="AB407" s="47">
        <f>IFERROR(Table_Query_from_Mac10[[#This Row],[TotalCostFuture]]/Table_Query_from_Mac10[[#This Row],[totalsalesFuture]],0)</f>
        <v>0.42058165548098425</v>
      </c>
      <c r="AN407" s="31">
        <v>24</v>
      </c>
      <c r="AO407">
        <f t="shared" si="12"/>
        <v>6</v>
      </c>
      <c r="AQ407" s="31">
        <v>76.64</v>
      </c>
      <c r="AR407">
        <f t="shared" si="13"/>
        <v>26.82</v>
      </c>
    </row>
    <row r="408" spans="1:44" x14ac:dyDescent="0.25">
      <c r="A408">
        <v>90043</v>
      </c>
      <c r="B408">
        <v>15</v>
      </c>
      <c r="C408" t="s">
        <v>59</v>
      </c>
      <c r="D408" t="s">
        <v>49</v>
      </c>
      <c r="E408">
        <v>4</v>
      </c>
      <c r="F408">
        <v>12.88</v>
      </c>
      <c r="G408">
        <v>31.17</v>
      </c>
      <c r="H408" s="1">
        <v>44858</v>
      </c>
      <c r="I408" s="20">
        <v>0</v>
      </c>
      <c r="J408" s="47">
        <f>Table_Query_from_Mac10[[#This Row],[unit_price]]-(Table_Query_from_Mac10[[#This Row],[unit_price]]*(Table_Query_from_Mac10[[#This Row],[discount_pct]]/100))</f>
        <v>31.17</v>
      </c>
      <c r="K408" s="47">
        <f>Table_Query_from_Mac10[[#This Row],[unit_cost]]</f>
        <v>12.88</v>
      </c>
      <c r="L408" s="47">
        <f>Table_Query_from_Mac10[[#This Row],[Live-cost]]*(1+Table_Query_from_Mac10[[#This Row],[CogsIncreasebyTYPE]])</f>
        <v>12.88</v>
      </c>
      <c r="M408" s="47">
        <f>Table_Query_from_Mac10[[#This Row],[Live-cost]]*Table_Query_from_Mac10[[#This Row],[qty_to_ship]]</f>
        <v>51.52</v>
      </c>
      <c r="N408" s="47">
        <f>IF(Table_Query_from_Mac10[[#This Row],[item_no]]="KDA",-Table_Query_from_Mac10[[#This Row],[unit_price]],Table_Query_from_Mac10[[#This Row],[Net Unit]]*Table_Query_from_Mac10[[#This Row],[qty_to_ship]])</f>
        <v>124.68</v>
      </c>
      <c r="O408" s="47">
        <f>SUMIFS(Summary!C:C,Summary!H:H,Table_Query_from_Mac10[[#This Row],[Juiceoc]])</f>
        <v>0</v>
      </c>
      <c r="P408" s="47">
        <f>SUMIFS(Summary!D:D,Summary!H:H,Table_Query_from_Mac10[[#This Row],[Juiceoc]])</f>
        <v>0</v>
      </c>
      <c r="Q408" s="47">
        <f>SUMIFS(Summary!E:E,Summary!H:H,Table_Query_from_Mac10[[#This Row],[Juiceoc]])</f>
        <v>0</v>
      </c>
      <c r="R408" s="47">
        <f>Table_Query_from_Mac10[[#This Row],[Net Unit]]*(1+Table_Query_from_Mac10[[#This Row],[PriceIncreasebyType]])</f>
        <v>31.17</v>
      </c>
      <c r="S408" s="47">
        <f>Table_Query_from_Mac10[[#This Row],[UnitPriceFuture]]*Table_Query_from_Mac10[[#This Row],[qtytoShipFuture]]</f>
        <v>124.68</v>
      </c>
      <c r="T408" s="47">
        <f>ROUND(Table_Query_from_Mac10[[#This Row],[qty_to_ship]]*(1+Table_Query_from_Mac10[[#This Row],[VolumeIncreasebyType]]),0)</f>
        <v>4</v>
      </c>
      <c r="U408" s="47">
        <f>Table_Query_from_Mac10[[#This Row],[qtytoShipFuture]]*Table_Query_from_Mac10[[#This Row],[Future-cost]]</f>
        <v>51.52</v>
      </c>
      <c r="V408" s="47">
        <f>Table_Query_from_Mac10[[#This Row],[qtytoShipFuture]]-Table_Query_from_Mac10[[#This Row],[qty_to_ship]]</f>
        <v>0</v>
      </c>
      <c r="W408" s="47">
        <f>Table_Query_from_Mac10[[#This Row],[UnitPriceFuture]]</f>
        <v>31.17</v>
      </c>
      <c r="X408" s="47">
        <f>Table_Query_from_Mac10[[#This Row],[Unit Increase]]*Table_Query_from_Mac10[[#This Row],[UnitPriceFuture]]</f>
        <v>0</v>
      </c>
      <c r="Y408" s="47">
        <f>Table_Query_from_Mac10[[#This Row],[Unit Increase]]*Table_Query_from_Mac10[[#This Row],[Future-cost]]</f>
        <v>0</v>
      </c>
      <c r="Z408" s="47">
        <f>-(Table_Query_from_Mac10[[#This Row],[Incremental Sales]]+((Table_Query_from_Mac10[[#This Row],[Incremental Sales]]*-(SUM(Summary!$S$8:$S$9)))))*Summary!$S$18</f>
        <v>0</v>
      </c>
      <c r="AA408" s="47">
        <f>IFERROR(Table_Query_from_Mac10[[#This Row],[Incremental Cost]]/Table_Query_from_Mac10[[#This Row],[Incremental Sales]],0)</f>
        <v>0</v>
      </c>
      <c r="AB408" s="47">
        <f>IFERROR(Table_Query_from_Mac10[[#This Row],[TotalCostFuture]]/Table_Query_from_Mac10[[#This Row],[totalsalesFuture]],0)</f>
        <v>0.41321783766442094</v>
      </c>
      <c r="AN408" s="30">
        <v>16</v>
      </c>
      <c r="AO408">
        <f t="shared" si="12"/>
        <v>4</v>
      </c>
      <c r="AQ408" s="30">
        <v>89.06</v>
      </c>
      <c r="AR408">
        <f t="shared" si="13"/>
        <v>31.17</v>
      </c>
    </row>
    <row r="409" spans="1:44" x14ac:dyDescent="0.25">
      <c r="A409">
        <v>90043</v>
      </c>
      <c r="B409">
        <v>16</v>
      </c>
      <c r="C409" t="s">
        <v>58</v>
      </c>
      <c r="D409" t="s">
        <v>49</v>
      </c>
      <c r="E409">
        <v>36</v>
      </c>
      <c r="F409">
        <v>3.74</v>
      </c>
      <c r="G409">
        <v>7.88</v>
      </c>
      <c r="H409" s="1">
        <v>44858</v>
      </c>
      <c r="I409" s="20">
        <v>0</v>
      </c>
      <c r="J409" s="47">
        <f>Table_Query_from_Mac10[[#This Row],[unit_price]]-(Table_Query_from_Mac10[[#This Row],[unit_price]]*(Table_Query_from_Mac10[[#This Row],[discount_pct]]/100))</f>
        <v>7.88</v>
      </c>
      <c r="K409" s="47">
        <f>Table_Query_from_Mac10[[#This Row],[unit_cost]]</f>
        <v>3.74</v>
      </c>
      <c r="L409" s="47">
        <f>Table_Query_from_Mac10[[#This Row],[Live-cost]]*(1+Table_Query_from_Mac10[[#This Row],[CogsIncreasebyTYPE]])</f>
        <v>3.74</v>
      </c>
      <c r="M409" s="47">
        <f>Table_Query_from_Mac10[[#This Row],[Live-cost]]*Table_Query_from_Mac10[[#This Row],[qty_to_ship]]</f>
        <v>134.64000000000001</v>
      </c>
      <c r="N409" s="47">
        <f>IF(Table_Query_from_Mac10[[#This Row],[item_no]]="KDA",-Table_Query_from_Mac10[[#This Row],[unit_price]],Table_Query_from_Mac10[[#This Row],[Net Unit]]*Table_Query_from_Mac10[[#This Row],[qty_to_ship]])</f>
        <v>283.68</v>
      </c>
      <c r="O409" s="47">
        <f>SUMIFS(Summary!C:C,Summary!H:H,Table_Query_from_Mac10[[#This Row],[Juiceoc]])</f>
        <v>0</v>
      </c>
      <c r="P409" s="47">
        <f>SUMIFS(Summary!D:D,Summary!H:H,Table_Query_from_Mac10[[#This Row],[Juiceoc]])</f>
        <v>0</v>
      </c>
      <c r="Q409" s="47">
        <f>SUMIFS(Summary!E:E,Summary!H:H,Table_Query_from_Mac10[[#This Row],[Juiceoc]])</f>
        <v>0</v>
      </c>
      <c r="R409" s="47">
        <f>Table_Query_from_Mac10[[#This Row],[Net Unit]]*(1+Table_Query_from_Mac10[[#This Row],[PriceIncreasebyType]])</f>
        <v>7.88</v>
      </c>
      <c r="S409" s="47">
        <f>Table_Query_from_Mac10[[#This Row],[UnitPriceFuture]]*Table_Query_from_Mac10[[#This Row],[qtytoShipFuture]]</f>
        <v>283.68</v>
      </c>
      <c r="T409" s="47">
        <f>ROUND(Table_Query_from_Mac10[[#This Row],[qty_to_ship]]*(1+Table_Query_from_Mac10[[#This Row],[VolumeIncreasebyType]]),0)</f>
        <v>36</v>
      </c>
      <c r="U409" s="47">
        <f>Table_Query_from_Mac10[[#This Row],[qtytoShipFuture]]*Table_Query_from_Mac10[[#This Row],[Future-cost]]</f>
        <v>134.64000000000001</v>
      </c>
      <c r="V409" s="47">
        <f>Table_Query_from_Mac10[[#This Row],[qtytoShipFuture]]-Table_Query_from_Mac10[[#This Row],[qty_to_ship]]</f>
        <v>0</v>
      </c>
      <c r="W409" s="47">
        <f>Table_Query_from_Mac10[[#This Row],[UnitPriceFuture]]</f>
        <v>7.88</v>
      </c>
      <c r="X409" s="47">
        <f>Table_Query_from_Mac10[[#This Row],[Unit Increase]]*Table_Query_from_Mac10[[#This Row],[UnitPriceFuture]]</f>
        <v>0</v>
      </c>
      <c r="Y409" s="47">
        <f>Table_Query_from_Mac10[[#This Row],[Unit Increase]]*Table_Query_from_Mac10[[#This Row],[Future-cost]]</f>
        <v>0</v>
      </c>
      <c r="Z409" s="47">
        <f>-(Table_Query_from_Mac10[[#This Row],[Incremental Sales]]+((Table_Query_from_Mac10[[#This Row],[Incremental Sales]]*-(SUM(Summary!$S$8:$S$9)))))*Summary!$S$18</f>
        <v>0</v>
      </c>
      <c r="AA409" s="47">
        <f>IFERROR(Table_Query_from_Mac10[[#This Row],[Incremental Cost]]/Table_Query_from_Mac10[[#This Row],[Incremental Sales]],0)</f>
        <v>0</v>
      </c>
      <c r="AB409" s="47">
        <f>IFERROR(Table_Query_from_Mac10[[#This Row],[TotalCostFuture]]/Table_Query_from_Mac10[[#This Row],[totalsalesFuture]],0)</f>
        <v>0.47461928934010156</v>
      </c>
      <c r="AN409" s="31">
        <v>144</v>
      </c>
      <c r="AO409">
        <f t="shared" si="12"/>
        <v>36</v>
      </c>
      <c r="AQ409" s="31">
        <v>22.51</v>
      </c>
      <c r="AR409">
        <f t="shared" si="13"/>
        <v>7.88</v>
      </c>
    </row>
    <row r="410" spans="1:44" x14ac:dyDescent="0.25">
      <c r="A410">
        <v>90043</v>
      </c>
      <c r="B410">
        <v>17</v>
      </c>
      <c r="C410" t="s">
        <v>60</v>
      </c>
      <c r="D410" t="s">
        <v>49</v>
      </c>
      <c r="E410">
        <v>9</v>
      </c>
      <c r="F410">
        <v>7.67</v>
      </c>
      <c r="G410">
        <v>21.93</v>
      </c>
      <c r="H410" s="1">
        <v>44858</v>
      </c>
      <c r="I410" s="20">
        <v>0</v>
      </c>
      <c r="J410" s="47">
        <f>Table_Query_from_Mac10[[#This Row],[unit_price]]-(Table_Query_from_Mac10[[#This Row],[unit_price]]*(Table_Query_from_Mac10[[#This Row],[discount_pct]]/100))</f>
        <v>21.93</v>
      </c>
      <c r="K410" s="47">
        <f>Table_Query_from_Mac10[[#This Row],[unit_cost]]</f>
        <v>7.67</v>
      </c>
      <c r="L410" s="47">
        <f>Table_Query_from_Mac10[[#This Row],[Live-cost]]*(1+Table_Query_from_Mac10[[#This Row],[CogsIncreasebyTYPE]])</f>
        <v>7.67</v>
      </c>
      <c r="M410" s="47">
        <f>Table_Query_from_Mac10[[#This Row],[Live-cost]]*Table_Query_from_Mac10[[#This Row],[qty_to_ship]]</f>
        <v>69.03</v>
      </c>
      <c r="N410" s="47">
        <f>IF(Table_Query_from_Mac10[[#This Row],[item_no]]="KDA",-Table_Query_from_Mac10[[#This Row],[unit_price]],Table_Query_from_Mac10[[#This Row],[Net Unit]]*Table_Query_from_Mac10[[#This Row],[qty_to_ship]])</f>
        <v>197.37</v>
      </c>
      <c r="O410" s="47">
        <f>SUMIFS(Summary!C:C,Summary!H:H,Table_Query_from_Mac10[[#This Row],[Juiceoc]])</f>
        <v>0</v>
      </c>
      <c r="P410" s="47">
        <f>SUMIFS(Summary!D:D,Summary!H:H,Table_Query_from_Mac10[[#This Row],[Juiceoc]])</f>
        <v>0</v>
      </c>
      <c r="Q410" s="47">
        <f>SUMIFS(Summary!E:E,Summary!H:H,Table_Query_from_Mac10[[#This Row],[Juiceoc]])</f>
        <v>0</v>
      </c>
      <c r="R410" s="47">
        <f>Table_Query_from_Mac10[[#This Row],[Net Unit]]*(1+Table_Query_from_Mac10[[#This Row],[PriceIncreasebyType]])</f>
        <v>21.93</v>
      </c>
      <c r="S410" s="47">
        <f>Table_Query_from_Mac10[[#This Row],[UnitPriceFuture]]*Table_Query_from_Mac10[[#This Row],[qtytoShipFuture]]</f>
        <v>197.37</v>
      </c>
      <c r="T410" s="47">
        <f>ROUND(Table_Query_from_Mac10[[#This Row],[qty_to_ship]]*(1+Table_Query_from_Mac10[[#This Row],[VolumeIncreasebyType]]),0)</f>
        <v>9</v>
      </c>
      <c r="U410" s="47">
        <f>Table_Query_from_Mac10[[#This Row],[qtytoShipFuture]]*Table_Query_from_Mac10[[#This Row],[Future-cost]]</f>
        <v>69.03</v>
      </c>
      <c r="V410" s="47">
        <f>Table_Query_from_Mac10[[#This Row],[qtytoShipFuture]]-Table_Query_from_Mac10[[#This Row],[qty_to_ship]]</f>
        <v>0</v>
      </c>
      <c r="W410" s="47">
        <f>Table_Query_from_Mac10[[#This Row],[UnitPriceFuture]]</f>
        <v>21.93</v>
      </c>
      <c r="X410" s="47">
        <f>Table_Query_from_Mac10[[#This Row],[Unit Increase]]*Table_Query_from_Mac10[[#This Row],[UnitPriceFuture]]</f>
        <v>0</v>
      </c>
      <c r="Y410" s="47">
        <f>Table_Query_from_Mac10[[#This Row],[Unit Increase]]*Table_Query_from_Mac10[[#This Row],[Future-cost]]</f>
        <v>0</v>
      </c>
      <c r="Z410" s="47">
        <f>-(Table_Query_from_Mac10[[#This Row],[Incremental Sales]]+((Table_Query_from_Mac10[[#This Row],[Incremental Sales]]*-(SUM(Summary!$S$8:$S$9)))))*Summary!$S$18</f>
        <v>0</v>
      </c>
      <c r="AA410" s="47">
        <f>IFERROR(Table_Query_from_Mac10[[#This Row],[Incremental Cost]]/Table_Query_from_Mac10[[#This Row],[Incremental Sales]],0)</f>
        <v>0</v>
      </c>
      <c r="AB410" s="47">
        <f>IFERROR(Table_Query_from_Mac10[[#This Row],[TotalCostFuture]]/Table_Query_from_Mac10[[#This Row],[totalsalesFuture]],0)</f>
        <v>0.34974920200638393</v>
      </c>
      <c r="AN410" s="30">
        <v>36</v>
      </c>
      <c r="AO410">
        <f t="shared" si="12"/>
        <v>9</v>
      </c>
      <c r="AQ410" s="30">
        <v>62.65</v>
      </c>
      <c r="AR410">
        <f t="shared" si="13"/>
        <v>21.93</v>
      </c>
    </row>
    <row r="411" spans="1:44" x14ac:dyDescent="0.25">
      <c r="A411">
        <v>90044</v>
      </c>
      <c r="B411">
        <v>1</v>
      </c>
      <c r="C411" t="s">
        <v>60</v>
      </c>
      <c r="D411" t="s">
        <v>49</v>
      </c>
      <c r="E411">
        <v>9</v>
      </c>
      <c r="F411">
        <v>7.67</v>
      </c>
      <c r="G411">
        <v>21.93</v>
      </c>
      <c r="H411" s="1">
        <v>44844</v>
      </c>
      <c r="I411" s="20">
        <v>0</v>
      </c>
      <c r="J411" s="47">
        <f>Table_Query_from_Mac10[[#This Row],[unit_price]]-(Table_Query_from_Mac10[[#This Row],[unit_price]]*(Table_Query_from_Mac10[[#This Row],[discount_pct]]/100))</f>
        <v>21.93</v>
      </c>
      <c r="K411" s="47">
        <f>Table_Query_from_Mac10[[#This Row],[unit_cost]]</f>
        <v>7.67</v>
      </c>
      <c r="L411" s="47">
        <f>Table_Query_from_Mac10[[#This Row],[Live-cost]]*(1+Table_Query_from_Mac10[[#This Row],[CogsIncreasebyTYPE]])</f>
        <v>7.67</v>
      </c>
      <c r="M411" s="47">
        <f>Table_Query_from_Mac10[[#This Row],[Live-cost]]*Table_Query_from_Mac10[[#This Row],[qty_to_ship]]</f>
        <v>69.03</v>
      </c>
      <c r="N411" s="47">
        <f>IF(Table_Query_from_Mac10[[#This Row],[item_no]]="KDA",-Table_Query_from_Mac10[[#This Row],[unit_price]],Table_Query_from_Mac10[[#This Row],[Net Unit]]*Table_Query_from_Mac10[[#This Row],[qty_to_ship]])</f>
        <v>197.37</v>
      </c>
      <c r="O411" s="47">
        <f>SUMIFS(Summary!C:C,Summary!H:H,Table_Query_from_Mac10[[#This Row],[Juiceoc]])</f>
        <v>0</v>
      </c>
      <c r="P411" s="47">
        <f>SUMIFS(Summary!D:D,Summary!H:H,Table_Query_from_Mac10[[#This Row],[Juiceoc]])</f>
        <v>0</v>
      </c>
      <c r="Q411" s="47">
        <f>SUMIFS(Summary!E:E,Summary!H:H,Table_Query_from_Mac10[[#This Row],[Juiceoc]])</f>
        <v>0</v>
      </c>
      <c r="R411" s="47">
        <f>Table_Query_from_Mac10[[#This Row],[Net Unit]]*(1+Table_Query_from_Mac10[[#This Row],[PriceIncreasebyType]])</f>
        <v>21.93</v>
      </c>
      <c r="S411" s="47">
        <f>Table_Query_from_Mac10[[#This Row],[UnitPriceFuture]]*Table_Query_from_Mac10[[#This Row],[qtytoShipFuture]]</f>
        <v>197.37</v>
      </c>
      <c r="T411" s="47">
        <f>ROUND(Table_Query_from_Mac10[[#This Row],[qty_to_ship]]*(1+Table_Query_from_Mac10[[#This Row],[VolumeIncreasebyType]]),0)</f>
        <v>9</v>
      </c>
      <c r="U411" s="47">
        <f>Table_Query_from_Mac10[[#This Row],[qtytoShipFuture]]*Table_Query_from_Mac10[[#This Row],[Future-cost]]</f>
        <v>69.03</v>
      </c>
      <c r="V411" s="47">
        <f>Table_Query_from_Mac10[[#This Row],[qtytoShipFuture]]-Table_Query_from_Mac10[[#This Row],[qty_to_ship]]</f>
        <v>0</v>
      </c>
      <c r="W411" s="47">
        <f>Table_Query_from_Mac10[[#This Row],[UnitPriceFuture]]</f>
        <v>21.93</v>
      </c>
      <c r="X411" s="47">
        <f>Table_Query_from_Mac10[[#This Row],[Unit Increase]]*Table_Query_from_Mac10[[#This Row],[UnitPriceFuture]]</f>
        <v>0</v>
      </c>
      <c r="Y411" s="47">
        <f>Table_Query_from_Mac10[[#This Row],[Unit Increase]]*Table_Query_from_Mac10[[#This Row],[Future-cost]]</f>
        <v>0</v>
      </c>
      <c r="Z411" s="47">
        <f>-(Table_Query_from_Mac10[[#This Row],[Incremental Sales]]+((Table_Query_from_Mac10[[#This Row],[Incremental Sales]]*-(SUM(Summary!$S$8:$S$9)))))*Summary!$S$18</f>
        <v>0</v>
      </c>
      <c r="AA411" s="47">
        <f>IFERROR(Table_Query_from_Mac10[[#This Row],[Incremental Cost]]/Table_Query_from_Mac10[[#This Row],[Incremental Sales]],0)</f>
        <v>0</v>
      </c>
      <c r="AB411" s="47">
        <f>IFERROR(Table_Query_from_Mac10[[#This Row],[TotalCostFuture]]/Table_Query_from_Mac10[[#This Row],[totalsalesFuture]],0)</f>
        <v>0.34974920200638393</v>
      </c>
      <c r="AN411" s="31">
        <v>36</v>
      </c>
      <c r="AO411">
        <f t="shared" si="12"/>
        <v>9</v>
      </c>
      <c r="AQ411" s="31">
        <v>62.65</v>
      </c>
      <c r="AR411">
        <f t="shared" si="13"/>
        <v>21.93</v>
      </c>
    </row>
    <row r="412" spans="1:44" x14ac:dyDescent="0.25">
      <c r="A412">
        <v>90044</v>
      </c>
      <c r="B412">
        <v>2</v>
      </c>
      <c r="C412" t="s">
        <v>59</v>
      </c>
      <c r="D412" t="s">
        <v>49</v>
      </c>
      <c r="E412">
        <v>57</v>
      </c>
      <c r="F412">
        <v>4.74</v>
      </c>
      <c r="G412">
        <v>10.36</v>
      </c>
      <c r="H412" s="1">
        <v>44844</v>
      </c>
      <c r="I412" s="20">
        <v>0</v>
      </c>
      <c r="J412" s="47">
        <f>Table_Query_from_Mac10[[#This Row],[unit_price]]-(Table_Query_from_Mac10[[#This Row],[unit_price]]*(Table_Query_from_Mac10[[#This Row],[discount_pct]]/100))</f>
        <v>10.36</v>
      </c>
      <c r="K412" s="47">
        <f>Table_Query_from_Mac10[[#This Row],[unit_cost]]</f>
        <v>4.74</v>
      </c>
      <c r="L412" s="47">
        <f>Table_Query_from_Mac10[[#This Row],[Live-cost]]*(1+Table_Query_from_Mac10[[#This Row],[CogsIncreasebyTYPE]])</f>
        <v>4.74</v>
      </c>
      <c r="M412" s="47">
        <f>Table_Query_from_Mac10[[#This Row],[Live-cost]]*Table_Query_from_Mac10[[#This Row],[qty_to_ship]]</f>
        <v>270.18</v>
      </c>
      <c r="N412" s="47">
        <f>IF(Table_Query_from_Mac10[[#This Row],[item_no]]="KDA",-Table_Query_from_Mac10[[#This Row],[unit_price]],Table_Query_from_Mac10[[#This Row],[Net Unit]]*Table_Query_from_Mac10[[#This Row],[qty_to_ship]])</f>
        <v>590.52</v>
      </c>
      <c r="O412" s="47">
        <f>SUMIFS(Summary!C:C,Summary!H:H,Table_Query_from_Mac10[[#This Row],[Juiceoc]])</f>
        <v>0</v>
      </c>
      <c r="P412" s="47">
        <f>SUMIFS(Summary!D:D,Summary!H:H,Table_Query_from_Mac10[[#This Row],[Juiceoc]])</f>
        <v>0</v>
      </c>
      <c r="Q412" s="47">
        <f>SUMIFS(Summary!E:E,Summary!H:H,Table_Query_from_Mac10[[#This Row],[Juiceoc]])</f>
        <v>0</v>
      </c>
      <c r="R412" s="47">
        <f>Table_Query_from_Mac10[[#This Row],[Net Unit]]*(1+Table_Query_from_Mac10[[#This Row],[PriceIncreasebyType]])</f>
        <v>10.36</v>
      </c>
      <c r="S412" s="47">
        <f>Table_Query_from_Mac10[[#This Row],[UnitPriceFuture]]*Table_Query_from_Mac10[[#This Row],[qtytoShipFuture]]</f>
        <v>590.52</v>
      </c>
      <c r="T412" s="47">
        <f>ROUND(Table_Query_from_Mac10[[#This Row],[qty_to_ship]]*(1+Table_Query_from_Mac10[[#This Row],[VolumeIncreasebyType]]),0)</f>
        <v>57</v>
      </c>
      <c r="U412" s="47">
        <f>Table_Query_from_Mac10[[#This Row],[qtytoShipFuture]]*Table_Query_from_Mac10[[#This Row],[Future-cost]]</f>
        <v>270.18</v>
      </c>
      <c r="V412" s="47">
        <f>Table_Query_from_Mac10[[#This Row],[qtytoShipFuture]]-Table_Query_from_Mac10[[#This Row],[qty_to_ship]]</f>
        <v>0</v>
      </c>
      <c r="W412" s="47">
        <f>Table_Query_from_Mac10[[#This Row],[UnitPriceFuture]]</f>
        <v>10.36</v>
      </c>
      <c r="X412" s="47">
        <f>Table_Query_from_Mac10[[#This Row],[Unit Increase]]*Table_Query_from_Mac10[[#This Row],[UnitPriceFuture]]</f>
        <v>0</v>
      </c>
      <c r="Y412" s="47">
        <f>Table_Query_from_Mac10[[#This Row],[Unit Increase]]*Table_Query_from_Mac10[[#This Row],[Future-cost]]</f>
        <v>0</v>
      </c>
      <c r="Z412" s="47">
        <f>-(Table_Query_from_Mac10[[#This Row],[Incremental Sales]]+((Table_Query_from_Mac10[[#This Row],[Incremental Sales]]*-(SUM(Summary!$S$8:$S$9)))))*Summary!$S$18</f>
        <v>0</v>
      </c>
      <c r="AA412" s="47">
        <f>IFERROR(Table_Query_from_Mac10[[#This Row],[Incremental Cost]]/Table_Query_from_Mac10[[#This Row],[Incremental Sales]],0)</f>
        <v>0</v>
      </c>
      <c r="AB412" s="47">
        <f>IFERROR(Table_Query_from_Mac10[[#This Row],[TotalCostFuture]]/Table_Query_from_Mac10[[#This Row],[totalsalesFuture]],0)</f>
        <v>0.45752895752895756</v>
      </c>
      <c r="AN412" s="30">
        <v>225</v>
      </c>
      <c r="AO412">
        <f t="shared" si="12"/>
        <v>57</v>
      </c>
      <c r="AQ412" s="30">
        <v>29.59</v>
      </c>
      <c r="AR412">
        <f t="shared" si="13"/>
        <v>10.36</v>
      </c>
    </row>
    <row r="413" spans="1:44" x14ac:dyDescent="0.25">
      <c r="A413">
        <v>90044</v>
      </c>
      <c r="B413">
        <v>3</v>
      </c>
      <c r="C413" t="s">
        <v>59</v>
      </c>
      <c r="D413" t="s">
        <v>49</v>
      </c>
      <c r="E413">
        <v>16</v>
      </c>
      <c r="F413">
        <v>6.28</v>
      </c>
      <c r="G413">
        <v>13.95</v>
      </c>
      <c r="H413" s="1">
        <v>44844</v>
      </c>
      <c r="I413" s="20">
        <v>0</v>
      </c>
      <c r="J413" s="47">
        <f>Table_Query_from_Mac10[[#This Row],[unit_price]]-(Table_Query_from_Mac10[[#This Row],[unit_price]]*(Table_Query_from_Mac10[[#This Row],[discount_pct]]/100))</f>
        <v>13.95</v>
      </c>
      <c r="K413" s="47">
        <f>Table_Query_from_Mac10[[#This Row],[unit_cost]]</f>
        <v>6.28</v>
      </c>
      <c r="L413" s="47">
        <f>Table_Query_from_Mac10[[#This Row],[Live-cost]]*(1+Table_Query_from_Mac10[[#This Row],[CogsIncreasebyTYPE]])</f>
        <v>6.28</v>
      </c>
      <c r="M413" s="47">
        <f>Table_Query_from_Mac10[[#This Row],[Live-cost]]*Table_Query_from_Mac10[[#This Row],[qty_to_ship]]</f>
        <v>100.48</v>
      </c>
      <c r="N413" s="47">
        <f>IF(Table_Query_from_Mac10[[#This Row],[item_no]]="KDA",-Table_Query_from_Mac10[[#This Row],[unit_price]],Table_Query_from_Mac10[[#This Row],[Net Unit]]*Table_Query_from_Mac10[[#This Row],[qty_to_ship]])</f>
        <v>223.2</v>
      </c>
      <c r="O413" s="47">
        <f>SUMIFS(Summary!C:C,Summary!H:H,Table_Query_from_Mac10[[#This Row],[Juiceoc]])</f>
        <v>0</v>
      </c>
      <c r="P413" s="47">
        <f>SUMIFS(Summary!D:D,Summary!H:H,Table_Query_from_Mac10[[#This Row],[Juiceoc]])</f>
        <v>0</v>
      </c>
      <c r="Q413" s="47">
        <f>SUMIFS(Summary!E:E,Summary!H:H,Table_Query_from_Mac10[[#This Row],[Juiceoc]])</f>
        <v>0</v>
      </c>
      <c r="R413" s="47">
        <f>Table_Query_from_Mac10[[#This Row],[Net Unit]]*(1+Table_Query_from_Mac10[[#This Row],[PriceIncreasebyType]])</f>
        <v>13.95</v>
      </c>
      <c r="S413" s="47">
        <f>Table_Query_from_Mac10[[#This Row],[UnitPriceFuture]]*Table_Query_from_Mac10[[#This Row],[qtytoShipFuture]]</f>
        <v>223.2</v>
      </c>
      <c r="T413" s="47">
        <f>ROUND(Table_Query_from_Mac10[[#This Row],[qty_to_ship]]*(1+Table_Query_from_Mac10[[#This Row],[VolumeIncreasebyType]]),0)</f>
        <v>16</v>
      </c>
      <c r="U413" s="47">
        <f>Table_Query_from_Mac10[[#This Row],[qtytoShipFuture]]*Table_Query_from_Mac10[[#This Row],[Future-cost]]</f>
        <v>100.48</v>
      </c>
      <c r="V413" s="47">
        <f>Table_Query_from_Mac10[[#This Row],[qtytoShipFuture]]-Table_Query_from_Mac10[[#This Row],[qty_to_ship]]</f>
        <v>0</v>
      </c>
      <c r="W413" s="47">
        <f>Table_Query_from_Mac10[[#This Row],[UnitPriceFuture]]</f>
        <v>13.95</v>
      </c>
      <c r="X413" s="47">
        <f>Table_Query_from_Mac10[[#This Row],[Unit Increase]]*Table_Query_from_Mac10[[#This Row],[UnitPriceFuture]]</f>
        <v>0</v>
      </c>
      <c r="Y413" s="47">
        <f>Table_Query_from_Mac10[[#This Row],[Unit Increase]]*Table_Query_from_Mac10[[#This Row],[Future-cost]]</f>
        <v>0</v>
      </c>
      <c r="Z413" s="47">
        <f>-(Table_Query_from_Mac10[[#This Row],[Incremental Sales]]+((Table_Query_from_Mac10[[#This Row],[Incremental Sales]]*-(SUM(Summary!$S$8:$S$9)))))*Summary!$S$18</f>
        <v>0</v>
      </c>
      <c r="AA413" s="47">
        <f>IFERROR(Table_Query_from_Mac10[[#This Row],[Incremental Cost]]/Table_Query_from_Mac10[[#This Row],[Incremental Sales]],0)</f>
        <v>0</v>
      </c>
      <c r="AB413" s="47">
        <f>IFERROR(Table_Query_from_Mac10[[#This Row],[TotalCostFuture]]/Table_Query_from_Mac10[[#This Row],[totalsalesFuture]],0)</f>
        <v>0.4501792114695341</v>
      </c>
      <c r="AN413" s="31">
        <v>64</v>
      </c>
      <c r="AO413">
        <f t="shared" si="12"/>
        <v>16</v>
      </c>
      <c r="AQ413" s="31">
        <v>39.85</v>
      </c>
      <c r="AR413">
        <f t="shared" si="13"/>
        <v>13.95</v>
      </c>
    </row>
    <row r="414" spans="1:44" x14ac:dyDescent="0.25">
      <c r="A414">
        <v>90044</v>
      </c>
      <c r="B414">
        <v>4</v>
      </c>
      <c r="C414" t="s">
        <v>59</v>
      </c>
      <c r="D414" t="s">
        <v>49</v>
      </c>
      <c r="E414">
        <v>27</v>
      </c>
      <c r="F414">
        <v>8.1999999999999993</v>
      </c>
      <c r="G414">
        <v>19.239999999999998</v>
      </c>
      <c r="H414" s="1">
        <v>44844</v>
      </c>
      <c r="I414" s="20">
        <v>0</v>
      </c>
      <c r="J414" s="47">
        <f>Table_Query_from_Mac10[[#This Row],[unit_price]]-(Table_Query_from_Mac10[[#This Row],[unit_price]]*(Table_Query_from_Mac10[[#This Row],[discount_pct]]/100))</f>
        <v>19.239999999999998</v>
      </c>
      <c r="K414" s="47">
        <f>Table_Query_from_Mac10[[#This Row],[unit_cost]]</f>
        <v>8.1999999999999993</v>
      </c>
      <c r="L414" s="47">
        <f>Table_Query_from_Mac10[[#This Row],[Live-cost]]*(1+Table_Query_from_Mac10[[#This Row],[CogsIncreasebyTYPE]])</f>
        <v>8.1999999999999993</v>
      </c>
      <c r="M414" s="47">
        <f>Table_Query_from_Mac10[[#This Row],[Live-cost]]*Table_Query_from_Mac10[[#This Row],[qty_to_ship]]</f>
        <v>221.39999999999998</v>
      </c>
      <c r="N414" s="47">
        <f>IF(Table_Query_from_Mac10[[#This Row],[item_no]]="KDA",-Table_Query_from_Mac10[[#This Row],[unit_price]],Table_Query_from_Mac10[[#This Row],[Net Unit]]*Table_Query_from_Mac10[[#This Row],[qty_to_ship]])</f>
        <v>519.4799999999999</v>
      </c>
      <c r="O414" s="47">
        <f>SUMIFS(Summary!C:C,Summary!H:H,Table_Query_from_Mac10[[#This Row],[Juiceoc]])</f>
        <v>0</v>
      </c>
      <c r="P414" s="47">
        <f>SUMIFS(Summary!D:D,Summary!H:H,Table_Query_from_Mac10[[#This Row],[Juiceoc]])</f>
        <v>0</v>
      </c>
      <c r="Q414" s="47">
        <f>SUMIFS(Summary!E:E,Summary!H:H,Table_Query_from_Mac10[[#This Row],[Juiceoc]])</f>
        <v>0</v>
      </c>
      <c r="R414" s="47">
        <f>Table_Query_from_Mac10[[#This Row],[Net Unit]]*(1+Table_Query_from_Mac10[[#This Row],[PriceIncreasebyType]])</f>
        <v>19.239999999999998</v>
      </c>
      <c r="S414" s="47">
        <f>Table_Query_from_Mac10[[#This Row],[UnitPriceFuture]]*Table_Query_from_Mac10[[#This Row],[qtytoShipFuture]]</f>
        <v>519.4799999999999</v>
      </c>
      <c r="T414" s="47">
        <f>ROUND(Table_Query_from_Mac10[[#This Row],[qty_to_ship]]*(1+Table_Query_from_Mac10[[#This Row],[VolumeIncreasebyType]]),0)</f>
        <v>27</v>
      </c>
      <c r="U414" s="47">
        <f>Table_Query_from_Mac10[[#This Row],[qtytoShipFuture]]*Table_Query_from_Mac10[[#This Row],[Future-cost]]</f>
        <v>221.39999999999998</v>
      </c>
      <c r="V414" s="47">
        <f>Table_Query_from_Mac10[[#This Row],[qtytoShipFuture]]-Table_Query_from_Mac10[[#This Row],[qty_to_ship]]</f>
        <v>0</v>
      </c>
      <c r="W414" s="47">
        <f>Table_Query_from_Mac10[[#This Row],[UnitPriceFuture]]</f>
        <v>19.239999999999998</v>
      </c>
      <c r="X414" s="47">
        <f>Table_Query_from_Mac10[[#This Row],[Unit Increase]]*Table_Query_from_Mac10[[#This Row],[UnitPriceFuture]]</f>
        <v>0</v>
      </c>
      <c r="Y414" s="47">
        <f>Table_Query_from_Mac10[[#This Row],[Unit Increase]]*Table_Query_from_Mac10[[#This Row],[Future-cost]]</f>
        <v>0</v>
      </c>
      <c r="Z414" s="47">
        <f>-(Table_Query_from_Mac10[[#This Row],[Incremental Sales]]+((Table_Query_from_Mac10[[#This Row],[Incremental Sales]]*-(SUM(Summary!$S$8:$S$9)))))*Summary!$S$18</f>
        <v>0</v>
      </c>
      <c r="AA414" s="47">
        <f>IFERROR(Table_Query_from_Mac10[[#This Row],[Incremental Cost]]/Table_Query_from_Mac10[[#This Row],[Incremental Sales]],0)</f>
        <v>0</v>
      </c>
      <c r="AB414" s="47">
        <f>IFERROR(Table_Query_from_Mac10[[#This Row],[TotalCostFuture]]/Table_Query_from_Mac10[[#This Row],[totalsalesFuture]],0)</f>
        <v>0.42619542619542622</v>
      </c>
      <c r="AN414" s="30">
        <v>108</v>
      </c>
      <c r="AO414">
        <f t="shared" si="12"/>
        <v>27</v>
      </c>
      <c r="AQ414" s="30">
        <v>54.98</v>
      </c>
      <c r="AR414">
        <f t="shared" si="13"/>
        <v>19.239999999999998</v>
      </c>
    </row>
    <row r="415" spans="1:44" x14ac:dyDescent="0.25">
      <c r="A415">
        <v>90044</v>
      </c>
      <c r="B415">
        <v>5</v>
      </c>
      <c r="C415" t="s">
        <v>59</v>
      </c>
      <c r="D415" t="s">
        <v>49</v>
      </c>
      <c r="E415">
        <v>12</v>
      </c>
      <c r="F415">
        <v>12.88</v>
      </c>
      <c r="G415">
        <v>31.17</v>
      </c>
      <c r="H415" s="1">
        <v>44844</v>
      </c>
      <c r="I415" s="20">
        <v>0</v>
      </c>
      <c r="J415" s="47">
        <f>Table_Query_from_Mac10[[#This Row],[unit_price]]-(Table_Query_from_Mac10[[#This Row],[unit_price]]*(Table_Query_from_Mac10[[#This Row],[discount_pct]]/100))</f>
        <v>31.17</v>
      </c>
      <c r="K415" s="47">
        <f>Table_Query_from_Mac10[[#This Row],[unit_cost]]</f>
        <v>12.88</v>
      </c>
      <c r="L415" s="47">
        <f>Table_Query_from_Mac10[[#This Row],[Live-cost]]*(1+Table_Query_from_Mac10[[#This Row],[CogsIncreasebyTYPE]])</f>
        <v>12.88</v>
      </c>
      <c r="M415" s="47">
        <f>Table_Query_from_Mac10[[#This Row],[Live-cost]]*Table_Query_from_Mac10[[#This Row],[qty_to_ship]]</f>
        <v>154.56</v>
      </c>
      <c r="N415" s="47">
        <f>IF(Table_Query_from_Mac10[[#This Row],[item_no]]="KDA",-Table_Query_from_Mac10[[#This Row],[unit_price]],Table_Query_from_Mac10[[#This Row],[Net Unit]]*Table_Query_from_Mac10[[#This Row],[qty_to_ship]])</f>
        <v>374.04</v>
      </c>
      <c r="O415" s="47">
        <f>SUMIFS(Summary!C:C,Summary!H:H,Table_Query_from_Mac10[[#This Row],[Juiceoc]])</f>
        <v>0</v>
      </c>
      <c r="P415" s="47">
        <f>SUMIFS(Summary!D:D,Summary!H:H,Table_Query_from_Mac10[[#This Row],[Juiceoc]])</f>
        <v>0</v>
      </c>
      <c r="Q415" s="47">
        <f>SUMIFS(Summary!E:E,Summary!H:H,Table_Query_from_Mac10[[#This Row],[Juiceoc]])</f>
        <v>0</v>
      </c>
      <c r="R415" s="47">
        <f>Table_Query_from_Mac10[[#This Row],[Net Unit]]*(1+Table_Query_from_Mac10[[#This Row],[PriceIncreasebyType]])</f>
        <v>31.17</v>
      </c>
      <c r="S415" s="47">
        <f>Table_Query_from_Mac10[[#This Row],[UnitPriceFuture]]*Table_Query_from_Mac10[[#This Row],[qtytoShipFuture]]</f>
        <v>374.04</v>
      </c>
      <c r="T415" s="47">
        <f>ROUND(Table_Query_from_Mac10[[#This Row],[qty_to_ship]]*(1+Table_Query_from_Mac10[[#This Row],[VolumeIncreasebyType]]),0)</f>
        <v>12</v>
      </c>
      <c r="U415" s="47">
        <f>Table_Query_from_Mac10[[#This Row],[qtytoShipFuture]]*Table_Query_from_Mac10[[#This Row],[Future-cost]]</f>
        <v>154.56</v>
      </c>
      <c r="V415" s="47">
        <f>Table_Query_from_Mac10[[#This Row],[qtytoShipFuture]]-Table_Query_from_Mac10[[#This Row],[qty_to_ship]]</f>
        <v>0</v>
      </c>
      <c r="W415" s="47">
        <f>Table_Query_from_Mac10[[#This Row],[UnitPriceFuture]]</f>
        <v>31.17</v>
      </c>
      <c r="X415" s="47">
        <f>Table_Query_from_Mac10[[#This Row],[Unit Increase]]*Table_Query_from_Mac10[[#This Row],[UnitPriceFuture]]</f>
        <v>0</v>
      </c>
      <c r="Y415" s="47">
        <f>Table_Query_from_Mac10[[#This Row],[Unit Increase]]*Table_Query_from_Mac10[[#This Row],[Future-cost]]</f>
        <v>0</v>
      </c>
      <c r="Z415" s="47">
        <f>-(Table_Query_from_Mac10[[#This Row],[Incremental Sales]]+((Table_Query_from_Mac10[[#This Row],[Incremental Sales]]*-(SUM(Summary!$S$8:$S$9)))))*Summary!$S$18</f>
        <v>0</v>
      </c>
      <c r="AA415" s="47">
        <f>IFERROR(Table_Query_from_Mac10[[#This Row],[Incremental Cost]]/Table_Query_from_Mac10[[#This Row],[Incremental Sales]],0)</f>
        <v>0</v>
      </c>
      <c r="AB415" s="47">
        <f>IFERROR(Table_Query_from_Mac10[[#This Row],[TotalCostFuture]]/Table_Query_from_Mac10[[#This Row],[totalsalesFuture]],0)</f>
        <v>0.41321783766442088</v>
      </c>
      <c r="AN415" s="31">
        <v>48</v>
      </c>
      <c r="AO415">
        <f t="shared" si="12"/>
        <v>12</v>
      </c>
      <c r="AQ415" s="31">
        <v>89.06</v>
      </c>
      <c r="AR415">
        <f t="shared" si="13"/>
        <v>31.17</v>
      </c>
    </row>
    <row r="416" spans="1:44" x14ac:dyDescent="0.25">
      <c r="A416">
        <v>90044</v>
      </c>
      <c r="B416">
        <v>6</v>
      </c>
      <c r="C416" t="s">
        <v>57</v>
      </c>
      <c r="D416" t="s">
        <v>49</v>
      </c>
      <c r="E416">
        <v>6</v>
      </c>
      <c r="F416">
        <v>8.36</v>
      </c>
      <c r="G416">
        <v>19.45</v>
      </c>
      <c r="H416" s="1">
        <v>44844</v>
      </c>
      <c r="I416" s="20">
        <v>0</v>
      </c>
      <c r="J416" s="47">
        <f>Table_Query_from_Mac10[[#This Row],[unit_price]]-(Table_Query_from_Mac10[[#This Row],[unit_price]]*(Table_Query_from_Mac10[[#This Row],[discount_pct]]/100))</f>
        <v>19.45</v>
      </c>
      <c r="K416" s="47">
        <f>Table_Query_from_Mac10[[#This Row],[unit_cost]]</f>
        <v>8.36</v>
      </c>
      <c r="L416" s="47">
        <f>Table_Query_from_Mac10[[#This Row],[Live-cost]]*(1+Table_Query_from_Mac10[[#This Row],[CogsIncreasebyTYPE]])</f>
        <v>8.36</v>
      </c>
      <c r="M416" s="47">
        <f>Table_Query_from_Mac10[[#This Row],[Live-cost]]*Table_Query_from_Mac10[[#This Row],[qty_to_ship]]</f>
        <v>50.16</v>
      </c>
      <c r="N416" s="47">
        <f>IF(Table_Query_from_Mac10[[#This Row],[item_no]]="KDA",-Table_Query_from_Mac10[[#This Row],[unit_price]],Table_Query_from_Mac10[[#This Row],[Net Unit]]*Table_Query_from_Mac10[[#This Row],[qty_to_ship]])</f>
        <v>116.69999999999999</v>
      </c>
      <c r="O416" s="47">
        <f>SUMIFS(Summary!C:C,Summary!H:H,Table_Query_from_Mac10[[#This Row],[Juiceoc]])</f>
        <v>0</v>
      </c>
      <c r="P416" s="47">
        <f>SUMIFS(Summary!D:D,Summary!H:H,Table_Query_from_Mac10[[#This Row],[Juiceoc]])</f>
        <v>0</v>
      </c>
      <c r="Q416" s="47">
        <f>SUMIFS(Summary!E:E,Summary!H:H,Table_Query_from_Mac10[[#This Row],[Juiceoc]])</f>
        <v>0</v>
      </c>
      <c r="R416" s="47">
        <f>Table_Query_from_Mac10[[#This Row],[Net Unit]]*(1+Table_Query_from_Mac10[[#This Row],[PriceIncreasebyType]])</f>
        <v>19.45</v>
      </c>
      <c r="S416" s="47">
        <f>Table_Query_from_Mac10[[#This Row],[UnitPriceFuture]]*Table_Query_from_Mac10[[#This Row],[qtytoShipFuture]]</f>
        <v>116.69999999999999</v>
      </c>
      <c r="T416" s="47">
        <f>ROUND(Table_Query_from_Mac10[[#This Row],[qty_to_ship]]*(1+Table_Query_from_Mac10[[#This Row],[VolumeIncreasebyType]]),0)</f>
        <v>6</v>
      </c>
      <c r="U416" s="47">
        <f>Table_Query_from_Mac10[[#This Row],[qtytoShipFuture]]*Table_Query_from_Mac10[[#This Row],[Future-cost]]</f>
        <v>50.16</v>
      </c>
      <c r="V416" s="47">
        <f>Table_Query_from_Mac10[[#This Row],[qtytoShipFuture]]-Table_Query_from_Mac10[[#This Row],[qty_to_ship]]</f>
        <v>0</v>
      </c>
      <c r="W416" s="47">
        <f>Table_Query_from_Mac10[[#This Row],[UnitPriceFuture]]</f>
        <v>19.45</v>
      </c>
      <c r="X416" s="47">
        <f>Table_Query_from_Mac10[[#This Row],[Unit Increase]]*Table_Query_from_Mac10[[#This Row],[UnitPriceFuture]]</f>
        <v>0</v>
      </c>
      <c r="Y416" s="47">
        <f>Table_Query_from_Mac10[[#This Row],[Unit Increase]]*Table_Query_from_Mac10[[#This Row],[Future-cost]]</f>
        <v>0</v>
      </c>
      <c r="Z416" s="47">
        <f>-(Table_Query_from_Mac10[[#This Row],[Incremental Sales]]+((Table_Query_from_Mac10[[#This Row],[Incremental Sales]]*-(SUM(Summary!$S$8:$S$9)))))*Summary!$S$18</f>
        <v>0</v>
      </c>
      <c r="AA416" s="47">
        <f>IFERROR(Table_Query_from_Mac10[[#This Row],[Incremental Cost]]/Table_Query_from_Mac10[[#This Row],[Incremental Sales]],0)</f>
        <v>0</v>
      </c>
      <c r="AB416" s="47">
        <f>IFERROR(Table_Query_from_Mac10[[#This Row],[TotalCostFuture]]/Table_Query_from_Mac10[[#This Row],[totalsalesFuture]],0)</f>
        <v>0.42982005141388174</v>
      </c>
      <c r="AN416" s="30">
        <v>24</v>
      </c>
      <c r="AO416">
        <f t="shared" si="12"/>
        <v>6</v>
      </c>
      <c r="AQ416" s="30">
        <v>55.57</v>
      </c>
      <c r="AR416">
        <f t="shared" si="13"/>
        <v>19.45</v>
      </c>
    </row>
    <row r="417" spans="1:44" x14ac:dyDescent="0.25">
      <c r="A417">
        <v>90044</v>
      </c>
      <c r="B417">
        <v>7</v>
      </c>
      <c r="C417" t="s">
        <v>59</v>
      </c>
      <c r="D417" t="s">
        <v>49</v>
      </c>
      <c r="E417">
        <v>48</v>
      </c>
      <c r="F417">
        <v>5.7</v>
      </c>
      <c r="G417">
        <v>12.32</v>
      </c>
      <c r="H417" s="1">
        <v>44844</v>
      </c>
      <c r="I417" s="20">
        <v>0</v>
      </c>
      <c r="J417" s="47">
        <f>Table_Query_from_Mac10[[#This Row],[unit_price]]-(Table_Query_from_Mac10[[#This Row],[unit_price]]*(Table_Query_from_Mac10[[#This Row],[discount_pct]]/100))</f>
        <v>12.32</v>
      </c>
      <c r="K417" s="47">
        <f>Table_Query_from_Mac10[[#This Row],[unit_cost]]</f>
        <v>5.7</v>
      </c>
      <c r="L417" s="47">
        <f>Table_Query_from_Mac10[[#This Row],[Live-cost]]*(1+Table_Query_from_Mac10[[#This Row],[CogsIncreasebyTYPE]])</f>
        <v>5.7</v>
      </c>
      <c r="M417" s="47">
        <f>Table_Query_from_Mac10[[#This Row],[Live-cost]]*Table_Query_from_Mac10[[#This Row],[qty_to_ship]]</f>
        <v>273.60000000000002</v>
      </c>
      <c r="N417" s="47">
        <f>IF(Table_Query_from_Mac10[[#This Row],[item_no]]="KDA",-Table_Query_from_Mac10[[#This Row],[unit_price]],Table_Query_from_Mac10[[#This Row],[Net Unit]]*Table_Query_from_Mac10[[#This Row],[qty_to_ship]])</f>
        <v>591.36</v>
      </c>
      <c r="O417" s="47">
        <f>SUMIFS(Summary!C:C,Summary!H:H,Table_Query_from_Mac10[[#This Row],[Juiceoc]])</f>
        <v>0</v>
      </c>
      <c r="P417" s="47">
        <f>SUMIFS(Summary!D:D,Summary!H:H,Table_Query_from_Mac10[[#This Row],[Juiceoc]])</f>
        <v>0</v>
      </c>
      <c r="Q417" s="47">
        <f>SUMIFS(Summary!E:E,Summary!H:H,Table_Query_from_Mac10[[#This Row],[Juiceoc]])</f>
        <v>0</v>
      </c>
      <c r="R417" s="47">
        <f>Table_Query_from_Mac10[[#This Row],[Net Unit]]*(1+Table_Query_from_Mac10[[#This Row],[PriceIncreasebyType]])</f>
        <v>12.32</v>
      </c>
      <c r="S417" s="47">
        <f>Table_Query_from_Mac10[[#This Row],[UnitPriceFuture]]*Table_Query_from_Mac10[[#This Row],[qtytoShipFuture]]</f>
        <v>591.36</v>
      </c>
      <c r="T417" s="47">
        <f>ROUND(Table_Query_from_Mac10[[#This Row],[qty_to_ship]]*(1+Table_Query_from_Mac10[[#This Row],[VolumeIncreasebyType]]),0)</f>
        <v>48</v>
      </c>
      <c r="U417" s="47">
        <f>Table_Query_from_Mac10[[#This Row],[qtytoShipFuture]]*Table_Query_from_Mac10[[#This Row],[Future-cost]]</f>
        <v>273.60000000000002</v>
      </c>
      <c r="V417" s="47">
        <f>Table_Query_from_Mac10[[#This Row],[qtytoShipFuture]]-Table_Query_from_Mac10[[#This Row],[qty_to_ship]]</f>
        <v>0</v>
      </c>
      <c r="W417" s="47">
        <f>Table_Query_from_Mac10[[#This Row],[UnitPriceFuture]]</f>
        <v>12.32</v>
      </c>
      <c r="X417" s="47">
        <f>Table_Query_from_Mac10[[#This Row],[Unit Increase]]*Table_Query_from_Mac10[[#This Row],[UnitPriceFuture]]</f>
        <v>0</v>
      </c>
      <c r="Y417" s="47">
        <f>Table_Query_from_Mac10[[#This Row],[Unit Increase]]*Table_Query_from_Mac10[[#This Row],[Future-cost]]</f>
        <v>0</v>
      </c>
      <c r="Z417" s="47">
        <f>-(Table_Query_from_Mac10[[#This Row],[Incremental Sales]]+((Table_Query_from_Mac10[[#This Row],[Incremental Sales]]*-(SUM(Summary!$S$8:$S$9)))))*Summary!$S$18</f>
        <v>0</v>
      </c>
      <c r="AA417" s="47">
        <f>IFERROR(Table_Query_from_Mac10[[#This Row],[Incremental Cost]]/Table_Query_from_Mac10[[#This Row],[Incremental Sales]],0)</f>
        <v>0</v>
      </c>
      <c r="AB417" s="47">
        <f>IFERROR(Table_Query_from_Mac10[[#This Row],[TotalCostFuture]]/Table_Query_from_Mac10[[#This Row],[totalsalesFuture]],0)</f>
        <v>0.46266233766233766</v>
      </c>
      <c r="AN417" s="31">
        <v>192</v>
      </c>
      <c r="AO417">
        <f t="shared" si="12"/>
        <v>48</v>
      </c>
      <c r="AQ417" s="31">
        <v>35.19</v>
      </c>
      <c r="AR417">
        <f t="shared" si="13"/>
        <v>12.32</v>
      </c>
    </row>
    <row r="418" spans="1:44" x14ac:dyDescent="0.25">
      <c r="A418">
        <v>90044</v>
      </c>
      <c r="B418">
        <v>8</v>
      </c>
      <c r="C418" t="s">
        <v>59</v>
      </c>
      <c r="D418" t="s">
        <v>49</v>
      </c>
      <c r="E418">
        <v>60</v>
      </c>
      <c r="F418">
        <v>5.21</v>
      </c>
      <c r="G418">
        <v>11.4</v>
      </c>
      <c r="H418" s="1">
        <v>44844</v>
      </c>
      <c r="I418" s="20">
        <v>0</v>
      </c>
      <c r="J418" s="47">
        <f>Table_Query_from_Mac10[[#This Row],[unit_price]]-(Table_Query_from_Mac10[[#This Row],[unit_price]]*(Table_Query_from_Mac10[[#This Row],[discount_pct]]/100))</f>
        <v>11.4</v>
      </c>
      <c r="K418" s="47">
        <f>Table_Query_from_Mac10[[#This Row],[unit_cost]]</f>
        <v>5.21</v>
      </c>
      <c r="L418" s="47">
        <f>Table_Query_from_Mac10[[#This Row],[Live-cost]]*(1+Table_Query_from_Mac10[[#This Row],[CogsIncreasebyTYPE]])</f>
        <v>5.21</v>
      </c>
      <c r="M418" s="47">
        <f>Table_Query_from_Mac10[[#This Row],[Live-cost]]*Table_Query_from_Mac10[[#This Row],[qty_to_ship]]</f>
        <v>312.60000000000002</v>
      </c>
      <c r="N418" s="47">
        <f>IF(Table_Query_from_Mac10[[#This Row],[item_no]]="KDA",-Table_Query_from_Mac10[[#This Row],[unit_price]],Table_Query_from_Mac10[[#This Row],[Net Unit]]*Table_Query_from_Mac10[[#This Row],[qty_to_ship]])</f>
        <v>684</v>
      </c>
      <c r="O418" s="47">
        <f>SUMIFS(Summary!C:C,Summary!H:H,Table_Query_from_Mac10[[#This Row],[Juiceoc]])</f>
        <v>0</v>
      </c>
      <c r="P418" s="47">
        <f>SUMIFS(Summary!D:D,Summary!H:H,Table_Query_from_Mac10[[#This Row],[Juiceoc]])</f>
        <v>0</v>
      </c>
      <c r="Q418" s="47">
        <f>SUMIFS(Summary!E:E,Summary!H:H,Table_Query_from_Mac10[[#This Row],[Juiceoc]])</f>
        <v>0</v>
      </c>
      <c r="R418" s="47">
        <f>Table_Query_from_Mac10[[#This Row],[Net Unit]]*(1+Table_Query_from_Mac10[[#This Row],[PriceIncreasebyType]])</f>
        <v>11.4</v>
      </c>
      <c r="S418" s="47">
        <f>Table_Query_from_Mac10[[#This Row],[UnitPriceFuture]]*Table_Query_from_Mac10[[#This Row],[qtytoShipFuture]]</f>
        <v>684</v>
      </c>
      <c r="T418" s="47">
        <f>ROUND(Table_Query_from_Mac10[[#This Row],[qty_to_ship]]*(1+Table_Query_from_Mac10[[#This Row],[VolumeIncreasebyType]]),0)</f>
        <v>60</v>
      </c>
      <c r="U418" s="47">
        <f>Table_Query_from_Mac10[[#This Row],[qtytoShipFuture]]*Table_Query_from_Mac10[[#This Row],[Future-cost]]</f>
        <v>312.60000000000002</v>
      </c>
      <c r="V418" s="47">
        <f>Table_Query_from_Mac10[[#This Row],[qtytoShipFuture]]-Table_Query_from_Mac10[[#This Row],[qty_to_ship]]</f>
        <v>0</v>
      </c>
      <c r="W418" s="47">
        <f>Table_Query_from_Mac10[[#This Row],[UnitPriceFuture]]</f>
        <v>11.4</v>
      </c>
      <c r="X418" s="47">
        <f>Table_Query_from_Mac10[[#This Row],[Unit Increase]]*Table_Query_from_Mac10[[#This Row],[UnitPriceFuture]]</f>
        <v>0</v>
      </c>
      <c r="Y418" s="47">
        <f>Table_Query_from_Mac10[[#This Row],[Unit Increase]]*Table_Query_from_Mac10[[#This Row],[Future-cost]]</f>
        <v>0</v>
      </c>
      <c r="Z418" s="47">
        <f>-(Table_Query_from_Mac10[[#This Row],[Incremental Sales]]+((Table_Query_from_Mac10[[#This Row],[Incremental Sales]]*-(SUM(Summary!$S$8:$S$9)))))*Summary!$S$18</f>
        <v>0</v>
      </c>
      <c r="AA418" s="47">
        <f>IFERROR(Table_Query_from_Mac10[[#This Row],[Incremental Cost]]/Table_Query_from_Mac10[[#This Row],[Incremental Sales]],0)</f>
        <v>0</v>
      </c>
      <c r="AB418" s="47">
        <f>IFERROR(Table_Query_from_Mac10[[#This Row],[TotalCostFuture]]/Table_Query_from_Mac10[[#This Row],[totalsalesFuture]],0)</f>
        <v>0.45701754385964916</v>
      </c>
      <c r="AN418" s="30">
        <v>240</v>
      </c>
      <c r="AO418">
        <f t="shared" si="12"/>
        <v>60</v>
      </c>
      <c r="AQ418" s="30">
        <v>32.57</v>
      </c>
      <c r="AR418">
        <f t="shared" si="13"/>
        <v>11.4</v>
      </c>
    </row>
    <row r="419" spans="1:44" x14ac:dyDescent="0.25">
      <c r="A419">
        <v>90044</v>
      </c>
      <c r="B419">
        <v>9</v>
      </c>
      <c r="C419" t="s">
        <v>58</v>
      </c>
      <c r="D419" t="s">
        <v>49</v>
      </c>
      <c r="E419">
        <v>36</v>
      </c>
      <c r="F419">
        <v>3.74</v>
      </c>
      <c r="G419">
        <v>7.88</v>
      </c>
      <c r="H419" s="1">
        <v>44844</v>
      </c>
      <c r="I419" s="20">
        <v>0</v>
      </c>
      <c r="J419" s="47">
        <f>Table_Query_from_Mac10[[#This Row],[unit_price]]-(Table_Query_from_Mac10[[#This Row],[unit_price]]*(Table_Query_from_Mac10[[#This Row],[discount_pct]]/100))</f>
        <v>7.88</v>
      </c>
      <c r="K419" s="47">
        <f>Table_Query_from_Mac10[[#This Row],[unit_cost]]</f>
        <v>3.74</v>
      </c>
      <c r="L419" s="47">
        <f>Table_Query_from_Mac10[[#This Row],[Live-cost]]*(1+Table_Query_from_Mac10[[#This Row],[CogsIncreasebyTYPE]])</f>
        <v>3.74</v>
      </c>
      <c r="M419" s="47">
        <f>Table_Query_from_Mac10[[#This Row],[Live-cost]]*Table_Query_from_Mac10[[#This Row],[qty_to_ship]]</f>
        <v>134.64000000000001</v>
      </c>
      <c r="N419" s="47">
        <f>IF(Table_Query_from_Mac10[[#This Row],[item_no]]="KDA",-Table_Query_from_Mac10[[#This Row],[unit_price]],Table_Query_from_Mac10[[#This Row],[Net Unit]]*Table_Query_from_Mac10[[#This Row],[qty_to_ship]])</f>
        <v>283.68</v>
      </c>
      <c r="O419" s="47">
        <f>SUMIFS(Summary!C:C,Summary!H:H,Table_Query_from_Mac10[[#This Row],[Juiceoc]])</f>
        <v>0</v>
      </c>
      <c r="P419" s="47">
        <f>SUMIFS(Summary!D:D,Summary!H:H,Table_Query_from_Mac10[[#This Row],[Juiceoc]])</f>
        <v>0</v>
      </c>
      <c r="Q419" s="47">
        <f>SUMIFS(Summary!E:E,Summary!H:H,Table_Query_from_Mac10[[#This Row],[Juiceoc]])</f>
        <v>0</v>
      </c>
      <c r="R419" s="47">
        <f>Table_Query_from_Mac10[[#This Row],[Net Unit]]*(1+Table_Query_from_Mac10[[#This Row],[PriceIncreasebyType]])</f>
        <v>7.88</v>
      </c>
      <c r="S419" s="47">
        <f>Table_Query_from_Mac10[[#This Row],[UnitPriceFuture]]*Table_Query_from_Mac10[[#This Row],[qtytoShipFuture]]</f>
        <v>283.68</v>
      </c>
      <c r="T419" s="47">
        <f>ROUND(Table_Query_from_Mac10[[#This Row],[qty_to_ship]]*(1+Table_Query_from_Mac10[[#This Row],[VolumeIncreasebyType]]),0)</f>
        <v>36</v>
      </c>
      <c r="U419" s="47">
        <f>Table_Query_from_Mac10[[#This Row],[qtytoShipFuture]]*Table_Query_from_Mac10[[#This Row],[Future-cost]]</f>
        <v>134.64000000000001</v>
      </c>
      <c r="V419" s="47">
        <f>Table_Query_from_Mac10[[#This Row],[qtytoShipFuture]]-Table_Query_from_Mac10[[#This Row],[qty_to_ship]]</f>
        <v>0</v>
      </c>
      <c r="W419" s="47">
        <f>Table_Query_from_Mac10[[#This Row],[UnitPriceFuture]]</f>
        <v>7.88</v>
      </c>
      <c r="X419" s="47">
        <f>Table_Query_from_Mac10[[#This Row],[Unit Increase]]*Table_Query_from_Mac10[[#This Row],[UnitPriceFuture]]</f>
        <v>0</v>
      </c>
      <c r="Y419" s="47">
        <f>Table_Query_from_Mac10[[#This Row],[Unit Increase]]*Table_Query_from_Mac10[[#This Row],[Future-cost]]</f>
        <v>0</v>
      </c>
      <c r="Z419" s="47">
        <f>-(Table_Query_from_Mac10[[#This Row],[Incremental Sales]]+((Table_Query_from_Mac10[[#This Row],[Incremental Sales]]*-(SUM(Summary!$S$8:$S$9)))))*Summary!$S$18</f>
        <v>0</v>
      </c>
      <c r="AA419" s="47">
        <f>IFERROR(Table_Query_from_Mac10[[#This Row],[Incremental Cost]]/Table_Query_from_Mac10[[#This Row],[Incremental Sales]],0)</f>
        <v>0</v>
      </c>
      <c r="AB419" s="47">
        <f>IFERROR(Table_Query_from_Mac10[[#This Row],[TotalCostFuture]]/Table_Query_from_Mac10[[#This Row],[totalsalesFuture]],0)</f>
        <v>0.47461928934010156</v>
      </c>
      <c r="AN419" s="31">
        <v>144</v>
      </c>
      <c r="AO419">
        <f t="shared" si="12"/>
        <v>36</v>
      </c>
      <c r="AQ419" s="31">
        <v>22.51</v>
      </c>
      <c r="AR419">
        <f t="shared" si="13"/>
        <v>7.88</v>
      </c>
    </row>
    <row r="420" spans="1:44" x14ac:dyDescent="0.25">
      <c r="A420">
        <v>90044</v>
      </c>
      <c r="B420">
        <v>10</v>
      </c>
      <c r="C420" t="s">
        <v>59</v>
      </c>
      <c r="D420" t="s">
        <v>49</v>
      </c>
      <c r="E420">
        <v>24</v>
      </c>
      <c r="F420">
        <v>6.89</v>
      </c>
      <c r="G420">
        <v>15.45</v>
      </c>
      <c r="H420" s="1">
        <v>44844</v>
      </c>
      <c r="I420" s="20">
        <v>0</v>
      </c>
      <c r="J420" s="47">
        <f>Table_Query_from_Mac10[[#This Row],[unit_price]]-(Table_Query_from_Mac10[[#This Row],[unit_price]]*(Table_Query_from_Mac10[[#This Row],[discount_pct]]/100))</f>
        <v>15.45</v>
      </c>
      <c r="K420" s="47">
        <f>Table_Query_from_Mac10[[#This Row],[unit_cost]]</f>
        <v>6.89</v>
      </c>
      <c r="L420" s="47">
        <f>Table_Query_from_Mac10[[#This Row],[Live-cost]]*(1+Table_Query_from_Mac10[[#This Row],[CogsIncreasebyTYPE]])</f>
        <v>6.89</v>
      </c>
      <c r="M420" s="47">
        <f>Table_Query_from_Mac10[[#This Row],[Live-cost]]*Table_Query_from_Mac10[[#This Row],[qty_to_ship]]</f>
        <v>165.35999999999999</v>
      </c>
      <c r="N420" s="47">
        <f>IF(Table_Query_from_Mac10[[#This Row],[item_no]]="KDA",-Table_Query_from_Mac10[[#This Row],[unit_price]],Table_Query_from_Mac10[[#This Row],[Net Unit]]*Table_Query_from_Mac10[[#This Row],[qty_to_ship]])</f>
        <v>370.79999999999995</v>
      </c>
      <c r="O420" s="47">
        <f>SUMIFS(Summary!C:C,Summary!H:H,Table_Query_from_Mac10[[#This Row],[Juiceoc]])</f>
        <v>0</v>
      </c>
      <c r="P420" s="47">
        <f>SUMIFS(Summary!D:D,Summary!H:H,Table_Query_from_Mac10[[#This Row],[Juiceoc]])</f>
        <v>0</v>
      </c>
      <c r="Q420" s="47">
        <f>SUMIFS(Summary!E:E,Summary!H:H,Table_Query_from_Mac10[[#This Row],[Juiceoc]])</f>
        <v>0</v>
      </c>
      <c r="R420" s="47">
        <f>Table_Query_from_Mac10[[#This Row],[Net Unit]]*(1+Table_Query_from_Mac10[[#This Row],[PriceIncreasebyType]])</f>
        <v>15.45</v>
      </c>
      <c r="S420" s="47">
        <f>Table_Query_from_Mac10[[#This Row],[UnitPriceFuture]]*Table_Query_from_Mac10[[#This Row],[qtytoShipFuture]]</f>
        <v>370.79999999999995</v>
      </c>
      <c r="T420" s="47">
        <f>ROUND(Table_Query_from_Mac10[[#This Row],[qty_to_ship]]*(1+Table_Query_from_Mac10[[#This Row],[VolumeIncreasebyType]]),0)</f>
        <v>24</v>
      </c>
      <c r="U420" s="47">
        <f>Table_Query_from_Mac10[[#This Row],[qtytoShipFuture]]*Table_Query_from_Mac10[[#This Row],[Future-cost]]</f>
        <v>165.35999999999999</v>
      </c>
      <c r="V420" s="47">
        <f>Table_Query_from_Mac10[[#This Row],[qtytoShipFuture]]-Table_Query_from_Mac10[[#This Row],[qty_to_ship]]</f>
        <v>0</v>
      </c>
      <c r="W420" s="47">
        <f>Table_Query_from_Mac10[[#This Row],[UnitPriceFuture]]</f>
        <v>15.45</v>
      </c>
      <c r="X420" s="47">
        <f>Table_Query_from_Mac10[[#This Row],[Unit Increase]]*Table_Query_from_Mac10[[#This Row],[UnitPriceFuture]]</f>
        <v>0</v>
      </c>
      <c r="Y420" s="47">
        <f>Table_Query_from_Mac10[[#This Row],[Unit Increase]]*Table_Query_from_Mac10[[#This Row],[Future-cost]]</f>
        <v>0</v>
      </c>
      <c r="Z420" s="47">
        <f>-(Table_Query_from_Mac10[[#This Row],[Incremental Sales]]+((Table_Query_from_Mac10[[#This Row],[Incremental Sales]]*-(SUM(Summary!$S$8:$S$9)))))*Summary!$S$18</f>
        <v>0</v>
      </c>
      <c r="AA420" s="47">
        <f>IFERROR(Table_Query_from_Mac10[[#This Row],[Incremental Cost]]/Table_Query_from_Mac10[[#This Row],[Incremental Sales]],0)</f>
        <v>0</v>
      </c>
      <c r="AB420" s="47">
        <f>IFERROR(Table_Query_from_Mac10[[#This Row],[TotalCostFuture]]/Table_Query_from_Mac10[[#This Row],[totalsalesFuture]],0)</f>
        <v>0.44595469255663434</v>
      </c>
      <c r="AN420" s="30">
        <v>96</v>
      </c>
      <c r="AO420">
        <f t="shared" si="12"/>
        <v>24</v>
      </c>
      <c r="AQ420" s="30">
        <v>44.15</v>
      </c>
      <c r="AR420">
        <f t="shared" si="13"/>
        <v>15.45</v>
      </c>
    </row>
    <row r="421" spans="1:44" x14ac:dyDescent="0.25">
      <c r="A421">
        <v>90044</v>
      </c>
      <c r="B421">
        <v>11</v>
      </c>
      <c r="C421" t="s">
        <v>59</v>
      </c>
      <c r="D421" t="s">
        <v>49</v>
      </c>
      <c r="E421">
        <v>27</v>
      </c>
      <c r="F421">
        <v>9.5500000000000007</v>
      </c>
      <c r="G421">
        <v>23.29</v>
      </c>
      <c r="H421" s="1">
        <v>44844</v>
      </c>
      <c r="I421" s="20">
        <v>0</v>
      </c>
      <c r="J421" s="47">
        <f>Table_Query_from_Mac10[[#This Row],[unit_price]]-(Table_Query_from_Mac10[[#This Row],[unit_price]]*(Table_Query_from_Mac10[[#This Row],[discount_pct]]/100))</f>
        <v>23.29</v>
      </c>
      <c r="K421" s="47">
        <f>Table_Query_from_Mac10[[#This Row],[unit_cost]]</f>
        <v>9.5500000000000007</v>
      </c>
      <c r="L421" s="47">
        <f>Table_Query_from_Mac10[[#This Row],[Live-cost]]*(1+Table_Query_from_Mac10[[#This Row],[CogsIncreasebyTYPE]])</f>
        <v>9.5500000000000007</v>
      </c>
      <c r="M421" s="47">
        <f>Table_Query_from_Mac10[[#This Row],[Live-cost]]*Table_Query_from_Mac10[[#This Row],[qty_to_ship]]</f>
        <v>257.85000000000002</v>
      </c>
      <c r="N421" s="47">
        <f>IF(Table_Query_from_Mac10[[#This Row],[item_no]]="KDA",-Table_Query_from_Mac10[[#This Row],[unit_price]],Table_Query_from_Mac10[[#This Row],[Net Unit]]*Table_Query_from_Mac10[[#This Row],[qty_to_ship]])</f>
        <v>628.82999999999993</v>
      </c>
      <c r="O421" s="47">
        <f>SUMIFS(Summary!C:C,Summary!H:H,Table_Query_from_Mac10[[#This Row],[Juiceoc]])</f>
        <v>0</v>
      </c>
      <c r="P421" s="47">
        <f>SUMIFS(Summary!D:D,Summary!H:H,Table_Query_from_Mac10[[#This Row],[Juiceoc]])</f>
        <v>0</v>
      </c>
      <c r="Q421" s="47">
        <f>SUMIFS(Summary!E:E,Summary!H:H,Table_Query_from_Mac10[[#This Row],[Juiceoc]])</f>
        <v>0</v>
      </c>
      <c r="R421" s="47">
        <f>Table_Query_from_Mac10[[#This Row],[Net Unit]]*(1+Table_Query_from_Mac10[[#This Row],[PriceIncreasebyType]])</f>
        <v>23.29</v>
      </c>
      <c r="S421" s="47">
        <f>Table_Query_from_Mac10[[#This Row],[UnitPriceFuture]]*Table_Query_from_Mac10[[#This Row],[qtytoShipFuture]]</f>
        <v>628.82999999999993</v>
      </c>
      <c r="T421" s="47">
        <f>ROUND(Table_Query_from_Mac10[[#This Row],[qty_to_ship]]*(1+Table_Query_from_Mac10[[#This Row],[VolumeIncreasebyType]]),0)</f>
        <v>27</v>
      </c>
      <c r="U421" s="47">
        <f>Table_Query_from_Mac10[[#This Row],[qtytoShipFuture]]*Table_Query_from_Mac10[[#This Row],[Future-cost]]</f>
        <v>257.85000000000002</v>
      </c>
      <c r="V421" s="47">
        <f>Table_Query_from_Mac10[[#This Row],[qtytoShipFuture]]-Table_Query_from_Mac10[[#This Row],[qty_to_ship]]</f>
        <v>0</v>
      </c>
      <c r="W421" s="47">
        <f>Table_Query_from_Mac10[[#This Row],[UnitPriceFuture]]</f>
        <v>23.29</v>
      </c>
      <c r="X421" s="47">
        <f>Table_Query_from_Mac10[[#This Row],[Unit Increase]]*Table_Query_from_Mac10[[#This Row],[UnitPriceFuture]]</f>
        <v>0</v>
      </c>
      <c r="Y421" s="47">
        <f>Table_Query_from_Mac10[[#This Row],[Unit Increase]]*Table_Query_from_Mac10[[#This Row],[Future-cost]]</f>
        <v>0</v>
      </c>
      <c r="Z421" s="47">
        <f>-(Table_Query_from_Mac10[[#This Row],[Incremental Sales]]+((Table_Query_from_Mac10[[#This Row],[Incremental Sales]]*-(SUM(Summary!$S$8:$S$9)))))*Summary!$S$18</f>
        <v>0</v>
      </c>
      <c r="AA421" s="47">
        <f>IFERROR(Table_Query_from_Mac10[[#This Row],[Incremental Cost]]/Table_Query_from_Mac10[[#This Row],[Incremental Sales]],0)</f>
        <v>0</v>
      </c>
      <c r="AB421" s="47">
        <f>IFERROR(Table_Query_from_Mac10[[#This Row],[TotalCostFuture]]/Table_Query_from_Mac10[[#This Row],[totalsalesFuture]],0)</f>
        <v>0.41004723057106063</v>
      </c>
      <c r="AN421" s="31">
        <v>108</v>
      </c>
      <c r="AO421">
        <f t="shared" si="12"/>
        <v>27</v>
      </c>
      <c r="AQ421" s="31">
        <v>66.53</v>
      </c>
      <c r="AR421">
        <f t="shared" si="13"/>
        <v>23.29</v>
      </c>
    </row>
    <row r="422" spans="1:44" x14ac:dyDescent="0.25">
      <c r="A422">
        <v>90044</v>
      </c>
      <c r="B422">
        <v>12</v>
      </c>
      <c r="C422" t="s">
        <v>59</v>
      </c>
      <c r="D422" t="s">
        <v>49</v>
      </c>
      <c r="E422">
        <v>50</v>
      </c>
      <c r="F422">
        <v>4.2699999999999996</v>
      </c>
      <c r="G422">
        <v>9.24</v>
      </c>
      <c r="H422" s="1">
        <v>44844</v>
      </c>
      <c r="I422" s="20">
        <v>0</v>
      </c>
      <c r="J422" s="47">
        <f>Table_Query_from_Mac10[[#This Row],[unit_price]]-(Table_Query_from_Mac10[[#This Row],[unit_price]]*(Table_Query_from_Mac10[[#This Row],[discount_pct]]/100))</f>
        <v>9.24</v>
      </c>
      <c r="K422" s="47">
        <f>Table_Query_from_Mac10[[#This Row],[unit_cost]]</f>
        <v>4.2699999999999996</v>
      </c>
      <c r="L422" s="47">
        <f>Table_Query_from_Mac10[[#This Row],[Live-cost]]*(1+Table_Query_from_Mac10[[#This Row],[CogsIncreasebyTYPE]])</f>
        <v>4.2699999999999996</v>
      </c>
      <c r="M422" s="47">
        <f>Table_Query_from_Mac10[[#This Row],[Live-cost]]*Table_Query_from_Mac10[[#This Row],[qty_to_ship]]</f>
        <v>213.49999999999997</v>
      </c>
      <c r="N422" s="47">
        <f>IF(Table_Query_from_Mac10[[#This Row],[item_no]]="KDA",-Table_Query_from_Mac10[[#This Row],[unit_price]],Table_Query_from_Mac10[[#This Row],[Net Unit]]*Table_Query_from_Mac10[[#This Row],[qty_to_ship]])</f>
        <v>462</v>
      </c>
      <c r="O422" s="47">
        <f>SUMIFS(Summary!C:C,Summary!H:H,Table_Query_from_Mac10[[#This Row],[Juiceoc]])</f>
        <v>0</v>
      </c>
      <c r="P422" s="47">
        <f>SUMIFS(Summary!D:D,Summary!H:H,Table_Query_from_Mac10[[#This Row],[Juiceoc]])</f>
        <v>0</v>
      </c>
      <c r="Q422" s="47">
        <f>SUMIFS(Summary!E:E,Summary!H:H,Table_Query_from_Mac10[[#This Row],[Juiceoc]])</f>
        <v>0</v>
      </c>
      <c r="R422" s="47">
        <f>Table_Query_from_Mac10[[#This Row],[Net Unit]]*(1+Table_Query_from_Mac10[[#This Row],[PriceIncreasebyType]])</f>
        <v>9.24</v>
      </c>
      <c r="S422" s="47">
        <f>Table_Query_from_Mac10[[#This Row],[UnitPriceFuture]]*Table_Query_from_Mac10[[#This Row],[qtytoShipFuture]]</f>
        <v>462</v>
      </c>
      <c r="T422" s="47">
        <f>ROUND(Table_Query_from_Mac10[[#This Row],[qty_to_ship]]*(1+Table_Query_from_Mac10[[#This Row],[VolumeIncreasebyType]]),0)</f>
        <v>50</v>
      </c>
      <c r="U422" s="47">
        <f>Table_Query_from_Mac10[[#This Row],[qtytoShipFuture]]*Table_Query_from_Mac10[[#This Row],[Future-cost]]</f>
        <v>213.49999999999997</v>
      </c>
      <c r="V422" s="47">
        <f>Table_Query_from_Mac10[[#This Row],[qtytoShipFuture]]-Table_Query_from_Mac10[[#This Row],[qty_to_ship]]</f>
        <v>0</v>
      </c>
      <c r="W422" s="47">
        <f>Table_Query_from_Mac10[[#This Row],[UnitPriceFuture]]</f>
        <v>9.24</v>
      </c>
      <c r="X422" s="47">
        <f>Table_Query_from_Mac10[[#This Row],[Unit Increase]]*Table_Query_from_Mac10[[#This Row],[UnitPriceFuture]]</f>
        <v>0</v>
      </c>
      <c r="Y422" s="47">
        <f>Table_Query_from_Mac10[[#This Row],[Unit Increase]]*Table_Query_from_Mac10[[#This Row],[Future-cost]]</f>
        <v>0</v>
      </c>
      <c r="Z422" s="47">
        <f>-(Table_Query_from_Mac10[[#This Row],[Incremental Sales]]+((Table_Query_from_Mac10[[#This Row],[Incremental Sales]]*-(SUM(Summary!$S$8:$S$9)))))*Summary!$S$18</f>
        <v>0</v>
      </c>
      <c r="AA422" s="47">
        <f>IFERROR(Table_Query_from_Mac10[[#This Row],[Incremental Cost]]/Table_Query_from_Mac10[[#This Row],[Incremental Sales]],0)</f>
        <v>0</v>
      </c>
      <c r="AB422" s="47">
        <f>IFERROR(Table_Query_from_Mac10[[#This Row],[TotalCostFuture]]/Table_Query_from_Mac10[[#This Row],[totalsalesFuture]],0)</f>
        <v>0.46212121212121204</v>
      </c>
      <c r="AN422" s="30">
        <v>200</v>
      </c>
      <c r="AO422">
        <f t="shared" si="12"/>
        <v>50</v>
      </c>
      <c r="AQ422" s="30">
        <v>26.39</v>
      </c>
      <c r="AR422">
        <f t="shared" si="13"/>
        <v>9.24</v>
      </c>
    </row>
    <row r="423" spans="1:44" x14ac:dyDescent="0.25">
      <c r="A423">
        <v>90045</v>
      </c>
      <c r="B423">
        <v>1</v>
      </c>
      <c r="C423" t="s">
        <v>51</v>
      </c>
      <c r="D423" t="s">
        <v>80</v>
      </c>
      <c r="E423">
        <v>7</v>
      </c>
      <c r="F423">
        <v>4.3899999999999997</v>
      </c>
      <c r="G423">
        <v>11.64</v>
      </c>
      <c r="H423" s="1">
        <v>44841</v>
      </c>
      <c r="I423" s="20">
        <v>9</v>
      </c>
      <c r="J423" s="47">
        <f>Table_Query_from_Mac10[[#This Row],[unit_price]]-(Table_Query_from_Mac10[[#This Row],[unit_price]]*(Table_Query_from_Mac10[[#This Row],[discount_pct]]/100))</f>
        <v>10.592400000000001</v>
      </c>
      <c r="K423" s="47">
        <f>Table_Query_from_Mac10[[#This Row],[unit_cost]]</f>
        <v>4.3899999999999997</v>
      </c>
      <c r="L423" s="47">
        <f>Table_Query_from_Mac10[[#This Row],[Live-cost]]*(1+Table_Query_from_Mac10[[#This Row],[CogsIncreasebyTYPE]])</f>
        <v>4.3899999999999997</v>
      </c>
      <c r="M423" s="47">
        <f>Table_Query_from_Mac10[[#This Row],[Live-cost]]*Table_Query_from_Mac10[[#This Row],[qty_to_ship]]</f>
        <v>30.729999999999997</v>
      </c>
      <c r="N423" s="47">
        <f>IF(Table_Query_from_Mac10[[#This Row],[item_no]]="KDA",-Table_Query_from_Mac10[[#This Row],[unit_price]],Table_Query_from_Mac10[[#This Row],[Net Unit]]*Table_Query_from_Mac10[[#This Row],[qty_to_ship]])</f>
        <v>74.146800000000013</v>
      </c>
      <c r="O423" s="47">
        <f>SUMIFS(Summary!C:C,Summary!H:H,Table_Query_from_Mac10[[#This Row],[Juiceoc]])</f>
        <v>0</v>
      </c>
      <c r="P423" s="47">
        <f>SUMIFS(Summary!D:D,Summary!H:H,Table_Query_from_Mac10[[#This Row],[Juiceoc]])</f>
        <v>0</v>
      </c>
      <c r="Q423" s="47">
        <f>SUMIFS(Summary!E:E,Summary!H:H,Table_Query_from_Mac10[[#This Row],[Juiceoc]])</f>
        <v>0</v>
      </c>
      <c r="R423" s="47">
        <f>Table_Query_from_Mac10[[#This Row],[Net Unit]]*(1+Table_Query_from_Mac10[[#This Row],[PriceIncreasebyType]])</f>
        <v>10.592400000000001</v>
      </c>
      <c r="S423" s="47">
        <f>Table_Query_from_Mac10[[#This Row],[UnitPriceFuture]]*Table_Query_from_Mac10[[#This Row],[qtytoShipFuture]]</f>
        <v>74.146800000000013</v>
      </c>
      <c r="T423" s="47">
        <f>ROUND(Table_Query_from_Mac10[[#This Row],[qty_to_ship]]*(1+Table_Query_from_Mac10[[#This Row],[VolumeIncreasebyType]]),0)</f>
        <v>7</v>
      </c>
      <c r="U423" s="47">
        <f>Table_Query_from_Mac10[[#This Row],[qtytoShipFuture]]*Table_Query_from_Mac10[[#This Row],[Future-cost]]</f>
        <v>30.729999999999997</v>
      </c>
      <c r="V423" s="47">
        <f>Table_Query_from_Mac10[[#This Row],[qtytoShipFuture]]-Table_Query_from_Mac10[[#This Row],[qty_to_ship]]</f>
        <v>0</v>
      </c>
      <c r="W423" s="47">
        <f>Table_Query_from_Mac10[[#This Row],[UnitPriceFuture]]</f>
        <v>10.592400000000001</v>
      </c>
      <c r="X423" s="47">
        <f>Table_Query_from_Mac10[[#This Row],[Unit Increase]]*Table_Query_from_Mac10[[#This Row],[UnitPriceFuture]]</f>
        <v>0</v>
      </c>
      <c r="Y423" s="47">
        <f>Table_Query_from_Mac10[[#This Row],[Unit Increase]]*Table_Query_from_Mac10[[#This Row],[Future-cost]]</f>
        <v>0</v>
      </c>
      <c r="Z423" s="47">
        <f>-(Table_Query_from_Mac10[[#This Row],[Incremental Sales]]+((Table_Query_from_Mac10[[#This Row],[Incremental Sales]]*-(SUM(Summary!$S$8:$S$9)))))*Summary!$S$18</f>
        <v>0</v>
      </c>
      <c r="AA423" s="47">
        <f>IFERROR(Table_Query_from_Mac10[[#This Row],[Incremental Cost]]/Table_Query_from_Mac10[[#This Row],[Incremental Sales]],0)</f>
        <v>0</v>
      </c>
      <c r="AB423" s="47">
        <f>IFERROR(Table_Query_from_Mac10[[#This Row],[TotalCostFuture]]/Table_Query_from_Mac10[[#This Row],[totalsalesFuture]],0)</f>
        <v>0.41444809486046585</v>
      </c>
      <c r="AN423" s="31">
        <v>25</v>
      </c>
      <c r="AO423">
        <f t="shared" si="12"/>
        <v>7</v>
      </c>
      <c r="AQ423" s="31">
        <v>33.270000000000003</v>
      </c>
      <c r="AR423">
        <f t="shared" si="13"/>
        <v>11.64</v>
      </c>
    </row>
    <row r="424" spans="1:44" x14ac:dyDescent="0.25">
      <c r="A424">
        <v>90045</v>
      </c>
      <c r="B424">
        <v>2</v>
      </c>
      <c r="C424" t="s">
        <v>51</v>
      </c>
      <c r="D424" t="s">
        <v>80</v>
      </c>
      <c r="E424">
        <v>3</v>
      </c>
      <c r="F424">
        <v>7.05</v>
      </c>
      <c r="G424">
        <v>19.29</v>
      </c>
      <c r="H424" s="1">
        <v>44841</v>
      </c>
      <c r="I424" s="20">
        <v>9</v>
      </c>
      <c r="J424" s="47">
        <f>Table_Query_from_Mac10[[#This Row],[unit_price]]-(Table_Query_from_Mac10[[#This Row],[unit_price]]*(Table_Query_from_Mac10[[#This Row],[discount_pct]]/100))</f>
        <v>17.553899999999999</v>
      </c>
      <c r="K424" s="47">
        <f>Table_Query_from_Mac10[[#This Row],[unit_cost]]</f>
        <v>7.05</v>
      </c>
      <c r="L424" s="47">
        <f>Table_Query_from_Mac10[[#This Row],[Live-cost]]*(1+Table_Query_from_Mac10[[#This Row],[CogsIncreasebyTYPE]])</f>
        <v>7.05</v>
      </c>
      <c r="M424" s="47">
        <f>Table_Query_from_Mac10[[#This Row],[Live-cost]]*Table_Query_from_Mac10[[#This Row],[qty_to_ship]]</f>
        <v>21.15</v>
      </c>
      <c r="N424" s="47">
        <f>IF(Table_Query_from_Mac10[[#This Row],[item_no]]="KDA",-Table_Query_from_Mac10[[#This Row],[unit_price]],Table_Query_from_Mac10[[#This Row],[Net Unit]]*Table_Query_from_Mac10[[#This Row],[qty_to_ship]])</f>
        <v>52.661699999999996</v>
      </c>
      <c r="O424" s="47">
        <f>SUMIFS(Summary!C:C,Summary!H:H,Table_Query_from_Mac10[[#This Row],[Juiceoc]])</f>
        <v>0</v>
      </c>
      <c r="P424" s="47">
        <f>SUMIFS(Summary!D:D,Summary!H:H,Table_Query_from_Mac10[[#This Row],[Juiceoc]])</f>
        <v>0</v>
      </c>
      <c r="Q424" s="47">
        <f>SUMIFS(Summary!E:E,Summary!H:H,Table_Query_from_Mac10[[#This Row],[Juiceoc]])</f>
        <v>0</v>
      </c>
      <c r="R424" s="47">
        <f>Table_Query_from_Mac10[[#This Row],[Net Unit]]*(1+Table_Query_from_Mac10[[#This Row],[PriceIncreasebyType]])</f>
        <v>17.553899999999999</v>
      </c>
      <c r="S424" s="47">
        <f>Table_Query_from_Mac10[[#This Row],[UnitPriceFuture]]*Table_Query_from_Mac10[[#This Row],[qtytoShipFuture]]</f>
        <v>52.661699999999996</v>
      </c>
      <c r="T424" s="47">
        <f>ROUND(Table_Query_from_Mac10[[#This Row],[qty_to_ship]]*(1+Table_Query_from_Mac10[[#This Row],[VolumeIncreasebyType]]),0)</f>
        <v>3</v>
      </c>
      <c r="U424" s="47">
        <f>Table_Query_from_Mac10[[#This Row],[qtytoShipFuture]]*Table_Query_from_Mac10[[#This Row],[Future-cost]]</f>
        <v>21.15</v>
      </c>
      <c r="V424" s="47">
        <f>Table_Query_from_Mac10[[#This Row],[qtytoShipFuture]]-Table_Query_from_Mac10[[#This Row],[qty_to_ship]]</f>
        <v>0</v>
      </c>
      <c r="W424" s="47">
        <f>Table_Query_from_Mac10[[#This Row],[UnitPriceFuture]]</f>
        <v>17.553899999999999</v>
      </c>
      <c r="X424" s="47">
        <f>Table_Query_from_Mac10[[#This Row],[Unit Increase]]*Table_Query_from_Mac10[[#This Row],[UnitPriceFuture]]</f>
        <v>0</v>
      </c>
      <c r="Y424" s="47">
        <f>Table_Query_from_Mac10[[#This Row],[Unit Increase]]*Table_Query_from_Mac10[[#This Row],[Future-cost]]</f>
        <v>0</v>
      </c>
      <c r="Z424" s="47">
        <f>-(Table_Query_from_Mac10[[#This Row],[Incremental Sales]]+((Table_Query_from_Mac10[[#This Row],[Incremental Sales]]*-(SUM(Summary!$S$8:$S$9)))))*Summary!$S$18</f>
        <v>0</v>
      </c>
      <c r="AA424" s="47">
        <f>IFERROR(Table_Query_from_Mac10[[#This Row],[Incremental Cost]]/Table_Query_from_Mac10[[#This Row],[Incremental Sales]],0)</f>
        <v>0</v>
      </c>
      <c r="AB424" s="47">
        <f>IFERROR(Table_Query_from_Mac10[[#This Row],[TotalCostFuture]]/Table_Query_from_Mac10[[#This Row],[totalsalesFuture]],0)</f>
        <v>0.40162015278656027</v>
      </c>
      <c r="AN424" s="30">
        <v>9</v>
      </c>
      <c r="AO424">
        <f t="shared" si="12"/>
        <v>3</v>
      </c>
      <c r="AQ424" s="30">
        <v>55.1</v>
      </c>
      <c r="AR424">
        <f t="shared" si="13"/>
        <v>19.29</v>
      </c>
    </row>
    <row r="425" spans="1:44" x14ac:dyDescent="0.25">
      <c r="A425">
        <v>90045</v>
      </c>
      <c r="B425">
        <v>3</v>
      </c>
      <c r="C425" t="s">
        <v>51</v>
      </c>
      <c r="D425" t="s">
        <v>80</v>
      </c>
      <c r="E425">
        <v>3</v>
      </c>
      <c r="F425">
        <v>8.15</v>
      </c>
      <c r="G425">
        <v>23.4</v>
      </c>
      <c r="H425" s="1">
        <v>44841</v>
      </c>
      <c r="I425" s="20">
        <v>9</v>
      </c>
      <c r="J425" s="47">
        <f>Table_Query_from_Mac10[[#This Row],[unit_price]]-(Table_Query_from_Mac10[[#This Row],[unit_price]]*(Table_Query_from_Mac10[[#This Row],[discount_pct]]/100))</f>
        <v>21.293999999999997</v>
      </c>
      <c r="K425" s="47">
        <f>Table_Query_from_Mac10[[#This Row],[unit_cost]]</f>
        <v>8.15</v>
      </c>
      <c r="L425" s="47">
        <f>Table_Query_from_Mac10[[#This Row],[Live-cost]]*(1+Table_Query_from_Mac10[[#This Row],[CogsIncreasebyTYPE]])</f>
        <v>8.15</v>
      </c>
      <c r="M425" s="47">
        <f>Table_Query_from_Mac10[[#This Row],[Live-cost]]*Table_Query_from_Mac10[[#This Row],[qty_to_ship]]</f>
        <v>24.450000000000003</v>
      </c>
      <c r="N425" s="47">
        <f>IF(Table_Query_from_Mac10[[#This Row],[item_no]]="KDA",-Table_Query_from_Mac10[[#This Row],[unit_price]],Table_Query_from_Mac10[[#This Row],[Net Unit]]*Table_Query_from_Mac10[[#This Row],[qty_to_ship]])</f>
        <v>63.881999999999991</v>
      </c>
      <c r="O425" s="47">
        <f>SUMIFS(Summary!C:C,Summary!H:H,Table_Query_from_Mac10[[#This Row],[Juiceoc]])</f>
        <v>0</v>
      </c>
      <c r="P425" s="47">
        <f>SUMIFS(Summary!D:D,Summary!H:H,Table_Query_from_Mac10[[#This Row],[Juiceoc]])</f>
        <v>0</v>
      </c>
      <c r="Q425" s="47">
        <f>SUMIFS(Summary!E:E,Summary!H:H,Table_Query_from_Mac10[[#This Row],[Juiceoc]])</f>
        <v>0</v>
      </c>
      <c r="R425" s="47">
        <f>Table_Query_from_Mac10[[#This Row],[Net Unit]]*(1+Table_Query_from_Mac10[[#This Row],[PriceIncreasebyType]])</f>
        <v>21.293999999999997</v>
      </c>
      <c r="S425" s="47">
        <f>Table_Query_from_Mac10[[#This Row],[UnitPriceFuture]]*Table_Query_from_Mac10[[#This Row],[qtytoShipFuture]]</f>
        <v>63.881999999999991</v>
      </c>
      <c r="T425" s="47">
        <f>ROUND(Table_Query_from_Mac10[[#This Row],[qty_to_ship]]*(1+Table_Query_from_Mac10[[#This Row],[VolumeIncreasebyType]]),0)</f>
        <v>3</v>
      </c>
      <c r="U425" s="47">
        <f>Table_Query_from_Mac10[[#This Row],[qtytoShipFuture]]*Table_Query_from_Mac10[[#This Row],[Future-cost]]</f>
        <v>24.450000000000003</v>
      </c>
      <c r="V425" s="47">
        <f>Table_Query_from_Mac10[[#This Row],[qtytoShipFuture]]-Table_Query_from_Mac10[[#This Row],[qty_to_ship]]</f>
        <v>0</v>
      </c>
      <c r="W425" s="47">
        <f>Table_Query_from_Mac10[[#This Row],[UnitPriceFuture]]</f>
        <v>21.293999999999997</v>
      </c>
      <c r="X425" s="47">
        <f>Table_Query_from_Mac10[[#This Row],[Unit Increase]]*Table_Query_from_Mac10[[#This Row],[UnitPriceFuture]]</f>
        <v>0</v>
      </c>
      <c r="Y425" s="47">
        <f>Table_Query_from_Mac10[[#This Row],[Unit Increase]]*Table_Query_from_Mac10[[#This Row],[Future-cost]]</f>
        <v>0</v>
      </c>
      <c r="Z425" s="47">
        <f>-(Table_Query_from_Mac10[[#This Row],[Incremental Sales]]+((Table_Query_from_Mac10[[#This Row],[Incremental Sales]]*-(SUM(Summary!$S$8:$S$9)))))*Summary!$S$18</f>
        <v>0</v>
      </c>
      <c r="AA425" s="47">
        <f>IFERROR(Table_Query_from_Mac10[[#This Row],[Incremental Cost]]/Table_Query_from_Mac10[[#This Row],[Incremental Sales]],0)</f>
        <v>0</v>
      </c>
      <c r="AB425" s="47">
        <f>IFERROR(Table_Query_from_Mac10[[#This Row],[TotalCostFuture]]/Table_Query_from_Mac10[[#This Row],[totalsalesFuture]],0)</f>
        <v>0.38273692119845976</v>
      </c>
      <c r="AN425" s="31">
        <v>9</v>
      </c>
      <c r="AO425">
        <f t="shared" si="12"/>
        <v>3</v>
      </c>
      <c r="AQ425" s="31">
        <v>66.86</v>
      </c>
      <c r="AR425">
        <f t="shared" si="13"/>
        <v>23.4</v>
      </c>
    </row>
    <row r="426" spans="1:44" x14ac:dyDescent="0.25">
      <c r="A426">
        <v>90045</v>
      </c>
      <c r="B426">
        <v>4</v>
      </c>
      <c r="C426" t="s">
        <v>53</v>
      </c>
      <c r="D426" t="s">
        <v>80</v>
      </c>
      <c r="E426">
        <v>35</v>
      </c>
      <c r="F426">
        <v>5.8</v>
      </c>
      <c r="G426">
        <v>15.89</v>
      </c>
      <c r="H426" s="1">
        <v>44841</v>
      </c>
      <c r="I426" s="20">
        <v>5</v>
      </c>
      <c r="J426" s="47">
        <f>Table_Query_from_Mac10[[#This Row],[unit_price]]-(Table_Query_from_Mac10[[#This Row],[unit_price]]*(Table_Query_from_Mac10[[#This Row],[discount_pct]]/100))</f>
        <v>15.095500000000001</v>
      </c>
      <c r="K426" s="47">
        <f>Table_Query_from_Mac10[[#This Row],[unit_cost]]</f>
        <v>5.8</v>
      </c>
      <c r="L426" s="47">
        <f>Table_Query_from_Mac10[[#This Row],[Live-cost]]*(1+Table_Query_from_Mac10[[#This Row],[CogsIncreasebyTYPE]])</f>
        <v>5.8</v>
      </c>
      <c r="M426" s="47">
        <f>Table_Query_from_Mac10[[#This Row],[Live-cost]]*Table_Query_from_Mac10[[#This Row],[qty_to_ship]]</f>
        <v>203</v>
      </c>
      <c r="N426" s="47">
        <f>IF(Table_Query_from_Mac10[[#This Row],[item_no]]="KDA",-Table_Query_from_Mac10[[#This Row],[unit_price]],Table_Query_from_Mac10[[#This Row],[Net Unit]]*Table_Query_from_Mac10[[#This Row],[qty_to_ship]])</f>
        <v>528.34250000000009</v>
      </c>
      <c r="O426" s="47">
        <f>SUMIFS(Summary!C:C,Summary!H:H,Table_Query_from_Mac10[[#This Row],[Juiceoc]])</f>
        <v>0</v>
      </c>
      <c r="P426" s="47">
        <f>SUMIFS(Summary!D:D,Summary!H:H,Table_Query_from_Mac10[[#This Row],[Juiceoc]])</f>
        <v>0</v>
      </c>
      <c r="Q426" s="47">
        <f>SUMIFS(Summary!E:E,Summary!H:H,Table_Query_from_Mac10[[#This Row],[Juiceoc]])</f>
        <v>0</v>
      </c>
      <c r="R426" s="47">
        <f>Table_Query_from_Mac10[[#This Row],[Net Unit]]*(1+Table_Query_from_Mac10[[#This Row],[PriceIncreasebyType]])</f>
        <v>15.095500000000001</v>
      </c>
      <c r="S426" s="47">
        <f>Table_Query_from_Mac10[[#This Row],[UnitPriceFuture]]*Table_Query_from_Mac10[[#This Row],[qtytoShipFuture]]</f>
        <v>528.34250000000009</v>
      </c>
      <c r="T426" s="47">
        <f>ROUND(Table_Query_from_Mac10[[#This Row],[qty_to_ship]]*(1+Table_Query_from_Mac10[[#This Row],[VolumeIncreasebyType]]),0)</f>
        <v>35</v>
      </c>
      <c r="U426" s="47">
        <f>Table_Query_from_Mac10[[#This Row],[qtytoShipFuture]]*Table_Query_from_Mac10[[#This Row],[Future-cost]]</f>
        <v>203</v>
      </c>
      <c r="V426" s="47">
        <f>Table_Query_from_Mac10[[#This Row],[qtytoShipFuture]]-Table_Query_from_Mac10[[#This Row],[qty_to_ship]]</f>
        <v>0</v>
      </c>
      <c r="W426" s="47">
        <f>Table_Query_from_Mac10[[#This Row],[UnitPriceFuture]]</f>
        <v>15.095500000000001</v>
      </c>
      <c r="X426" s="47">
        <f>Table_Query_from_Mac10[[#This Row],[Unit Increase]]*Table_Query_from_Mac10[[#This Row],[UnitPriceFuture]]</f>
        <v>0</v>
      </c>
      <c r="Y426" s="47">
        <f>Table_Query_from_Mac10[[#This Row],[Unit Increase]]*Table_Query_from_Mac10[[#This Row],[Future-cost]]</f>
        <v>0</v>
      </c>
      <c r="Z426" s="47">
        <f>-(Table_Query_from_Mac10[[#This Row],[Incremental Sales]]+((Table_Query_from_Mac10[[#This Row],[Incremental Sales]]*-(SUM(Summary!$S$8:$S$9)))))*Summary!$S$18</f>
        <v>0</v>
      </c>
      <c r="AA426" s="47">
        <f>IFERROR(Table_Query_from_Mac10[[#This Row],[Incremental Cost]]/Table_Query_from_Mac10[[#This Row],[Incremental Sales]],0)</f>
        <v>0</v>
      </c>
      <c r="AB426" s="47">
        <f>IFERROR(Table_Query_from_Mac10[[#This Row],[TotalCostFuture]]/Table_Query_from_Mac10[[#This Row],[totalsalesFuture]],0)</f>
        <v>0.38422046305190283</v>
      </c>
      <c r="AN426" s="30">
        <v>140</v>
      </c>
      <c r="AO426">
        <f t="shared" si="12"/>
        <v>35</v>
      </c>
      <c r="AQ426" s="30">
        <v>45.41</v>
      </c>
      <c r="AR426">
        <f t="shared" si="13"/>
        <v>15.89</v>
      </c>
    </row>
    <row r="427" spans="1:44" x14ac:dyDescent="0.25">
      <c r="A427">
        <v>90045</v>
      </c>
      <c r="B427">
        <v>5</v>
      </c>
      <c r="C427" t="s">
        <v>53</v>
      </c>
      <c r="D427" t="s">
        <v>80</v>
      </c>
      <c r="E427">
        <v>3</v>
      </c>
      <c r="F427">
        <v>9.77</v>
      </c>
      <c r="G427">
        <v>28.76</v>
      </c>
      <c r="H427" s="1">
        <v>44841</v>
      </c>
      <c r="I427" s="20">
        <v>5</v>
      </c>
      <c r="J427" s="47">
        <f>Table_Query_from_Mac10[[#This Row],[unit_price]]-(Table_Query_from_Mac10[[#This Row],[unit_price]]*(Table_Query_from_Mac10[[#This Row],[discount_pct]]/100))</f>
        <v>27.322000000000003</v>
      </c>
      <c r="K427" s="47">
        <f>Table_Query_from_Mac10[[#This Row],[unit_cost]]</f>
        <v>9.77</v>
      </c>
      <c r="L427" s="47">
        <f>Table_Query_from_Mac10[[#This Row],[Live-cost]]*(1+Table_Query_from_Mac10[[#This Row],[CogsIncreasebyTYPE]])</f>
        <v>9.77</v>
      </c>
      <c r="M427" s="47">
        <f>Table_Query_from_Mac10[[#This Row],[Live-cost]]*Table_Query_from_Mac10[[#This Row],[qty_to_ship]]</f>
        <v>29.31</v>
      </c>
      <c r="N427" s="47">
        <f>IF(Table_Query_from_Mac10[[#This Row],[item_no]]="KDA",-Table_Query_from_Mac10[[#This Row],[unit_price]],Table_Query_from_Mac10[[#This Row],[Net Unit]]*Table_Query_from_Mac10[[#This Row],[qty_to_ship]])</f>
        <v>81.966000000000008</v>
      </c>
      <c r="O427" s="47">
        <f>SUMIFS(Summary!C:C,Summary!H:H,Table_Query_from_Mac10[[#This Row],[Juiceoc]])</f>
        <v>0</v>
      </c>
      <c r="P427" s="47">
        <f>SUMIFS(Summary!D:D,Summary!H:H,Table_Query_from_Mac10[[#This Row],[Juiceoc]])</f>
        <v>0</v>
      </c>
      <c r="Q427" s="47">
        <f>SUMIFS(Summary!E:E,Summary!H:H,Table_Query_from_Mac10[[#This Row],[Juiceoc]])</f>
        <v>0</v>
      </c>
      <c r="R427" s="47">
        <f>Table_Query_from_Mac10[[#This Row],[Net Unit]]*(1+Table_Query_from_Mac10[[#This Row],[PriceIncreasebyType]])</f>
        <v>27.322000000000003</v>
      </c>
      <c r="S427" s="47">
        <f>Table_Query_from_Mac10[[#This Row],[UnitPriceFuture]]*Table_Query_from_Mac10[[#This Row],[qtytoShipFuture]]</f>
        <v>81.966000000000008</v>
      </c>
      <c r="T427" s="47">
        <f>ROUND(Table_Query_from_Mac10[[#This Row],[qty_to_ship]]*(1+Table_Query_from_Mac10[[#This Row],[VolumeIncreasebyType]]),0)</f>
        <v>3</v>
      </c>
      <c r="U427" s="47">
        <f>Table_Query_from_Mac10[[#This Row],[qtytoShipFuture]]*Table_Query_from_Mac10[[#This Row],[Future-cost]]</f>
        <v>29.31</v>
      </c>
      <c r="V427" s="47">
        <f>Table_Query_from_Mac10[[#This Row],[qtytoShipFuture]]-Table_Query_from_Mac10[[#This Row],[qty_to_ship]]</f>
        <v>0</v>
      </c>
      <c r="W427" s="47">
        <f>Table_Query_from_Mac10[[#This Row],[UnitPriceFuture]]</f>
        <v>27.322000000000003</v>
      </c>
      <c r="X427" s="47">
        <f>Table_Query_from_Mac10[[#This Row],[Unit Increase]]*Table_Query_from_Mac10[[#This Row],[UnitPriceFuture]]</f>
        <v>0</v>
      </c>
      <c r="Y427" s="47">
        <f>Table_Query_from_Mac10[[#This Row],[Unit Increase]]*Table_Query_from_Mac10[[#This Row],[Future-cost]]</f>
        <v>0</v>
      </c>
      <c r="Z427" s="47">
        <f>-(Table_Query_from_Mac10[[#This Row],[Incremental Sales]]+((Table_Query_from_Mac10[[#This Row],[Incremental Sales]]*-(SUM(Summary!$S$8:$S$9)))))*Summary!$S$18</f>
        <v>0</v>
      </c>
      <c r="AA427" s="47">
        <f>IFERROR(Table_Query_from_Mac10[[#This Row],[Incremental Cost]]/Table_Query_from_Mac10[[#This Row],[Incremental Sales]],0)</f>
        <v>0</v>
      </c>
      <c r="AB427" s="47">
        <f>IFERROR(Table_Query_from_Mac10[[#This Row],[TotalCostFuture]]/Table_Query_from_Mac10[[#This Row],[totalsalesFuture]],0)</f>
        <v>0.35758729229192587</v>
      </c>
      <c r="AN427" s="31">
        <v>9</v>
      </c>
      <c r="AO427">
        <f t="shared" si="12"/>
        <v>3</v>
      </c>
      <c r="AQ427" s="31">
        <v>82.16</v>
      </c>
      <c r="AR427">
        <f t="shared" si="13"/>
        <v>28.76</v>
      </c>
    </row>
    <row r="428" spans="1:44" x14ac:dyDescent="0.25">
      <c r="A428">
        <v>90045</v>
      </c>
      <c r="B428">
        <v>6</v>
      </c>
      <c r="C428" t="s">
        <v>53</v>
      </c>
      <c r="D428" t="s">
        <v>80</v>
      </c>
      <c r="E428">
        <v>2</v>
      </c>
      <c r="F428">
        <v>11.16</v>
      </c>
      <c r="G428">
        <v>34.17</v>
      </c>
      <c r="H428" s="1">
        <v>44841</v>
      </c>
      <c r="I428" s="20">
        <v>5</v>
      </c>
      <c r="J428" s="47">
        <f>Table_Query_from_Mac10[[#This Row],[unit_price]]-(Table_Query_from_Mac10[[#This Row],[unit_price]]*(Table_Query_from_Mac10[[#This Row],[discount_pct]]/100))</f>
        <v>32.461500000000001</v>
      </c>
      <c r="K428" s="47">
        <f>Table_Query_from_Mac10[[#This Row],[unit_cost]]</f>
        <v>11.16</v>
      </c>
      <c r="L428" s="47">
        <f>Table_Query_from_Mac10[[#This Row],[Live-cost]]*(1+Table_Query_from_Mac10[[#This Row],[CogsIncreasebyTYPE]])</f>
        <v>11.16</v>
      </c>
      <c r="M428" s="47">
        <f>Table_Query_from_Mac10[[#This Row],[Live-cost]]*Table_Query_from_Mac10[[#This Row],[qty_to_ship]]</f>
        <v>22.32</v>
      </c>
      <c r="N428" s="47">
        <f>IF(Table_Query_from_Mac10[[#This Row],[item_no]]="KDA",-Table_Query_from_Mac10[[#This Row],[unit_price]],Table_Query_from_Mac10[[#This Row],[Net Unit]]*Table_Query_from_Mac10[[#This Row],[qty_to_ship]])</f>
        <v>64.923000000000002</v>
      </c>
      <c r="O428" s="47">
        <f>SUMIFS(Summary!C:C,Summary!H:H,Table_Query_from_Mac10[[#This Row],[Juiceoc]])</f>
        <v>0</v>
      </c>
      <c r="P428" s="47">
        <f>SUMIFS(Summary!D:D,Summary!H:H,Table_Query_from_Mac10[[#This Row],[Juiceoc]])</f>
        <v>0</v>
      </c>
      <c r="Q428" s="47">
        <f>SUMIFS(Summary!E:E,Summary!H:H,Table_Query_from_Mac10[[#This Row],[Juiceoc]])</f>
        <v>0</v>
      </c>
      <c r="R428" s="47">
        <f>Table_Query_from_Mac10[[#This Row],[Net Unit]]*(1+Table_Query_from_Mac10[[#This Row],[PriceIncreasebyType]])</f>
        <v>32.461500000000001</v>
      </c>
      <c r="S428" s="47">
        <f>Table_Query_from_Mac10[[#This Row],[UnitPriceFuture]]*Table_Query_from_Mac10[[#This Row],[qtytoShipFuture]]</f>
        <v>64.923000000000002</v>
      </c>
      <c r="T428" s="47">
        <f>ROUND(Table_Query_from_Mac10[[#This Row],[qty_to_ship]]*(1+Table_Query_from_Mac10[[#This Row],[VolumeIncreasebyType]]),0)</f>
        <v>2</v>
      </c>
      <c r="U428" s="47">
        <f>Table_Query_from_Mac10[[#This Row],[qtytoShipFuture]]*Table_Query_from_Mac10[[#This Row],[Future-cost]]</f>
        <v>22.32</v>
      </c>
      <c r="V428" s="47">
        <f>Table_Query_from_Mac10[[#This Row],[qtytoShipFuture]]-Table_Query_from_Mac10[[#This Row],[qty_to_ship]]</f>
        <v>0</v>
      </c>
      <c r="W428" s="47">
        <f>Table_Query_from_Mac10[[#This Row],[UnitPriceFuture]]</f>
        <v>32.461500000000001</v>
      </c>
      <c r="X428" s="47">
        <f>Table_Query_from_Mac10[[#This Row],[Unit Increase]]*Table_Query_from_Mac10[[#This Row],[UnitPriceFuture]]</f>
        <v>0</v>
      </c>
      <c r="Y428" s="47">
        <f>Table_Query_from_Mac10[[#This Row],[Unit Increase]]*Table_Query_from_Mac10[[#This Row],[Future-cost]]</f>
        <v>0</v>
      </c>
      <c r="Z428" s="47">
        <f>-(Table_Query_from_Mac10[[#This Row],[Incremental Sales]]+((Table_Query_from_Mac10[[#This Row],[Incremental Sales]]*-(SUM(Summary!$S$8:$S$9)))))*Summary!$S$18</f>
        <v>0</v>
      </c>
      <c r="AA428" s="47">
        <f>IFERROR(Table_Query_from_Mac10[[#This Row],[Incremental Cost]]/Table_Query_from_Mac10[[#This Row],[Incremental Sales]],0)</f>
        <v>0</v>
      </c>
      <c r="AB428" s="47">
        <f>IFERROR(Table_Query_from_Mac10[[#This Row],[TotalCostFuture]]/Table_Query_from_Mac10[[#This Row],[totalsalesFuture]],0)</f>
        <v>0.3437918765306594</v>
      </c>
      <c r="AN428" s="30">
        <v>6</v>
      </c>
      <c r="AO428">
        <f t="shared" si="12"/>
        <v>2</v>
      </c>
      <c r="AQ428" s="30">
        <v>97.64</v>
      </c>
      <c r="AR428">
        <f t="shared" si="13"/>
        <v>34.17</v>
      </c>
    </row>
    <row r="429" spans="1:44" x14ac:dyDescent="0.25">
      <c r="A429">
        <v>90045</v>
      </c>
      <c r="B429">
        <v>7</v>
      </c>
      <c r="C429" t="s">
        <v>53</v>
      </c>
      <c r="D429" t="s">
        <v>80</v>
      </c>
      <c r="E429">
        <v>5</v>
      </c>
      <c r="F429">
        <v>1.89</v>
      </c>
      <c r="G429">
        <v>7.48</v>
      </c>
      <c r="H429" s="1">
        <v>44841</v>
      </c>
      <c r="I429" s="20">
        <v>0</v>
      </c>
      <c r="J429" s="47">
        <f>Table_Query_from_Mac10[[#This Row],[unit_price]]-(Table_Query_from_Mac10[[#This Row],[unit_price]]*(Table_Query_from_Mac10[[#This Row],[discount_pct]]/100))</f>
        <v>7.48</v>
      </c>
      <c r="K429" s="47">
        <f>Table_Query_from_Mac10[[#This Row],[unit_cost]]</f>
        <v>1.89</v>
      </c>
      <c r="L429" s="47">
        <f>Table_Query_from_Mac10[[#This Row],[Live-cost]]*(1+Table_Query_from_Mac10[[#This Row],[CogsIncreasebyTYPE]])</f>
        <v>1.89</v>
      </c>
      <c r="M429" s="47">
        <f>Table_Query_from_Mac10[[#This Row],[Live-cost]]*Table_Query_from_Mac10[[#This Row],[qty_to_ship]]</f>
        <v>9.4499999999999993</v>
      </c>
      <c r="N429" s="47">
        <f>IF(Table_Query_from_Mac10[[#This Row],[item_no]]="KDA",-Table_Query_from_Mac10[[#This Row],[unit_price]],Table_Query_from_Mac10[[#This Row],[Net Unit]]*Table_Query_from_Mac10[[#This Row],[qty_to_ship]])</f>
        <v>37.400000000000006</v>
      </c>
      <c r="O429" s="47">
        <f>SUMIFS(Summary!C:C,Summary!H:H,Table_Query_from_Mac10[[#This Row],[Juiceoc]])</f>
        <v>0</v>
      </c>
      <c r="P429" s="47">
        <f>SUMIFS(Summary!D:D,Summary!H:H,Table_Query_from_Mac10[[#This Row],[Juiceoc]])</f>
        <v>0</v>
      </c>
      <c r="Q429" s="47">
        <f>SUMIFS(Summary!E:E,Summary!H:H,Table_Query_from_Mac10[[#This Row],[Juiceoc]])</f>
        <v>0</v>
      </c>
      <c r="R429" s="47">
        <f>Table_Query_from_Mac10[[#This Row],[Net Unit]]*(1+Table_Query_from_Mac10[[#This Row],[PriceIncreasebyType]])</f>
        <v>7.48</v>
      </c>
      <c r="S429" s="47">
        <f>Table_Query_from_Mac10[[#This Row],[UnitPriceFuture]]*Table_Query_from_Mac10[[#This Row],[qtytoShipFuture]]</f>
        <v>37.400000000000006</v>
      </c>
      <c r="T429" s="47">
        <f>ROUND(Table_Query_from_Mac10[[#This Row],[qty_to_ship]]*(1+Table_Query_from_Mac10[[#This Row],[VolumeIncreasebyType]]),0)</f>
        <v>5</v>
      </c>
      <c r="U429" s="47">
        <f>Table_Query_from_Mac10[[#This Row],[qtytoShipFuture]]*Table_Query_from_Mac10[[#This Row],[Future-cost]]</f>
        <v>9.4499999999999993</v>
      </c>
      <c r="V429" s="47">
        <f>Table_Query_from_Mac10[[#This Row],[qtytoShipFuture]]-Table_Query_from_Mac10[[#This Row],[qty_to_ship]]</f>
        <v>0</v>
      </c>
      <c r="W429" s="47">
        <f>Table_Query_from_Mac10[[#This Row],[UnitPriceFuture]]</f>
        <v>7.48</v>
      </c>
      <c r="X429" s="47">
        <f>Table_Query_from_Mac10[[#This Row],[Unit Increase]]*Table_Query_from_Mac10[[#This Row],[UnitPriceFuture]]</f>
        <v>0</v>
      </c>
      <c r="Y429" s="47">
        <f>Table_Query_from_Mac10[[#This Row],[Unit Increase]]*Table_Query_from_Mac10[[#This Row],[Future-cost]]</f>
        <v>0</v>
      </c>
      <c r="Z429" s="47">
        <f>-(Table_Query_from_Mac10[[#This Row],[Incremental Sales]]+((Table_Query_from_Mac10[[#This Row],[Incremental Sales]]*-(SUM(Summary!$S$8:$S$9)))))*Summary!$S$18</f>
        <v>0</v>
      </c>
      <c r="AA429" s="47">
        <f>IFERROR(Table_Query_from_Mac10[[#This Row],[Incremental Cost]]/Table_Query_from_Mac10[[#This Row],[Incremental Sales]],0)</f>
        <v>0</v>
      </c>
      <c r="AB429" s="47">
        <f>IFERROR(Table_Query_from_Mac10[[#This Row],[TotalCostFuture]]/Table_Query_from_Mac10[[#This Row],[totalsalesFuture]],0)</f>
        <v>0.25267379679144381</v>
      </c>
      <c r="AN429" s="31">
        <v>20</v>
      </c>
      <c r="AO429">
        <f t="shared" si="12"/>
        <v>5</v>
      </c>
      <c r="AQ429" s="31">
        <v>21.38</v>
      </c>
      <c r="AR429">
        <f t="shared" si="13"/>
        <v>7.48</v>
      </c>
    </row>
    <row r="430" spans="1:44" x14ac:dyDescent="0.25">
      <c r="A430">
        <v>90045</v>
      </c>
      <c r="B430">
        <v>8</v>
      </c>
      <c r="C430" t="s">
        <v>54</v>
      </c>
      <c r="D430" t="s">
        <v>80</v>
      </c>
      <c r="E430">
        <v>3</v>
      </c>
      <c r="F430">
        <v>7.03</v>
      </c>
      <c r="G430">
        <v>18.18</v>
      </c>
      <c r="H430" s="1">
        <v>44841</v>
      </c>
      <c r="I430" s="20">
        <v>9</v>
      </c>
      <c r="J430" s="47">
        <f>Table_Query_from_Mac10[[#This Row],[unit_price]]-(Table_Query_from_Mac10[[#This Row],[unit_price]]*(Table_Query_from_Mac10[[#This Row],[discount_pct]]/100))</f>
        <v>16.543800000000001</v>
      </c>
      <c r="K430" s="47">
        <f>Table_Query_from_Mac10[[#This Row],[unit_cost]]</f>
        <v>7.03</v>
      </c>
      <c r="L430" s="47">
        <f>Table_Query_from_Mac10[[#This Row],[Live-cost]]*(1+Table_Query_from_Mac10[[#This Row],[CogsIncreasebyTYPE]])</f>
        <v>7.03</v>
      </c>
      <c r="M430" s="47">
        <f>Table_Query_from_Mac10[[#This Row],[Live-cost]]*Table_Query_from_Mac10[[#This Row],[qty_to_ship]]</f>
        <v>21.09</v>
      </c>
      <c r="N430" s="47">
        <f>IF(Table_Query_from_Mac10[[#This Row],[item_no]]="KDA",-Table_Query_from_Mac10[[#This Row],[unit_price]],Table_Query_from_Mac10[[#This Row],[Net Unit]]*Table_Query_from_Mac10[[#This Row],[qty_to_ship]])</f>
        <v>49.631399999999999</v>
      </c>
      <c r="O430" s="47">
        <f>SUMIFS(Summary!C:C,Summary!H:H,Table_Query_from_Mac10[[#This Row],[Juiceoc]])</f>
        <v>0</v>
      </c>
      <c r="P430" s="47">
        <f>SUMIFS(Summary!D:D,Summary!H:H,Table_Query_from_Mac10[[#This Row],[Juiceoc]])</f>
        <v>0</v>
      </c>
      <c r="Q430" s="47">
        <f>SUMIFS(Summary!E:E,Summary!H:H,Table_Query_from_Mac10[[#This Row],[Juiceoc]])</f>
        <v>0</v>
      </c>
      <c r="R430" s="47">
        <f>Table_Query_from_Mac10[[#This Row],[Net Unit]]*(1+Table_Query_from_Mac10[[#This Row],[PriceIncreasebyType]])</f>
        <v>16.543800000000001</v>
      </c>
      <c r="S430" s="47">
        <f>Table_Query_from_Mac10[[#This Row],[UnitPriceFuture]]*Table_Query_from_Mac10[[#This Row],[qtytoShipFuture]]</f>
        <v>49.631399999999999</v>
      </c>
      <c r="T430" s="47">
        <f>ROUND(Table_Query_from_Mac10[[#This Row],[qty_to_ship]]*(1+Table_Query_from_Mac10[[#This Row],[VolumeIncreasebyType]]),0)</f>
        <v>3</v>
      </c>
      <c r="U430" s="47">
        <f>Table_Query_from_Mac10[[#This Row],[qtytoShipFuture]]*Table_Query_from_Mac10[[#This Row],[Future-cost]]</f>
        <v>21.09</v>
      </c>
      <c r="V430" s="47">
        <f>Table_Query_from_Mac10[[#This Row],[qtytoShipFuture]]-Table_Query_from_Mac10[[#This Row],[qty_to_ship]]</f>
        <v>0</v>
      </c>
      <c r="W430" s="47">
        <f>Table_Query_from_Mac10[[#This Row],[UnitPriceFuture]]</f>
        <v>16.543800000000001</v>
      </c>
      <c r="X430" s="47">
        <f>Table_Query_from_Mac10[[#This Row],[Unit Increase]]*Table_Query_from_Mac10[[#This Row],[UnitPriceFuture]]</f>
        <v>0</v>
      </c>
      <c r="Y430" s="47">
        <f>Table_Query_from_Mac10[[#This Row],[Unit Increase]]*Table_Query_from_Mac10[[#This Row],[Future-cost]]</f>
        <v>0</v>
      </c>
      <c r="Z430" s="47">
        <f>-(Table_Query_from_Mac10[[#This Row],[Incremental Sales]]+((Table_Query_from_Mac10[[#This Row],[Incremental Sales]]*-(SUM(Summary!$S$8:$S$9)))))*Summary!$S$18</f>
        <v>0</v>
      </c>
      <c r="AA430" s="47">
        <f>IFERROR(Table_Query_from_Mac10[[#This Row],[Incremental Cost]]/Table_Query_from_Mac10[[#This Row],[Incremental Sales]],0)</f>
        <v>0</v>
      </c>
      <c r="AB430" s="47">
        <f>IFERROR(Table_Query_from_Mac10[[#This Row],[TotalCostFuture]]/Table_Query_from_Mac10[[#This Row],[totalsalesFuture]],0)</f>
        <v>0.42493260315042491</v>
      </c>
      <c r="AN430" s="30">
        <v>9</v>
      </c>
      <c r="AO430">
        <f t="shared" si="12"/>
        <v>3</v>
      </c>
      <c r="AQ430" s="30">
        <v>51.93</v>
      </c>
      <c r="AR430">
        <f t="shared" si="13"/>
        <v>18.18</v>
      </c>
    </row>
    <row r="431" spans="1:44" x14ac:dyDescent="0.25">
      <c r="A431">
        <v>90046</v>
      </c>
      <c r="B431">
        <v>1</v>
      </c>
      <c r="C431" t="s">
        <v>58</v>
      </c>
      <c r="D431" t="s">
        <v>49</v>
      </c>
      <c r="E431">
        <v>36</v>
      </c>
      <c r="F431">
        <v>3.74</v>
      </c>
      <c r="G431">
        <v>8.23</v>
      </c>
      <c r="H431" s="1">
        <v>44837</v>
      </c>
      <c r="I431" s="20">
        <v>0</v>
      </c>
      <c r="J431" s="47">
        <f>Table_Query_from_Mac10[[#This Row],[unit_price]]-(Table_Query_from_Mac10[[#This Row],[unit_price]]*(Table_Query_from_Mac10[[#This Row],[discount_pct]]/100))</f>
        <v>8.23</v>
      </c>
      <c r="K431" s="47">
        <f>Table_Query_from_Mac10[[#This Row],[unit_cost]]</f>
        <v>3.74</v>
      </c>
      <c r="L431" s="47">
        <f>Table_Query_from_Mac10[[#This Row],[Live-cost]]*(1+Table_Query_from_Mac10[[#This Row],[CogsIncreasebyTYPE]])</f>
        <v>3.74</v>
      </c>
      <c r="M431" s="47">
        <f>Table_Query_from_Mac10[[#This Row],[Live-cost]]*Table_Query_from_Mac10[[#This Row],[qty_to_ship]]</f>
        <v>134.64000000000001</v>
      </c>
      <c r="N431" s="47">
        <f>IF(Table_Query_from_Mac10[[#This Row],[item_no]]="KDA",-Table_Query_from_Mac10[[#This Row],[unit_price]],Table_Query_from_Mac10[[#This Row],[Net Unit]]*Table_Query_from_Mac10[[#This Row],[qty_to_ship]])</f>
        <v>296.28000000000003</v>
      </c>
      <c r="O431" s="47">
        <f>SUMIFS(Summary!C:C,Summary!H:H,Table_Query_from_Mac10[[#This Row],[Juiceoc]])</f>
        <v>0</v>
      </c>
      <c r="P431" s="47">
        <f>SUMIFS(Summary!D:D,Summary!H:H,Table_Query_from_Mac10[[#This Row],[Juiceoc]])</f>
        <v>0</v>
      </c>
      <c r="Q431" s="47">
        <f>SUMIFS(Summary!E:E,Summary!H:H,Table_Query_from_Mac10[[#This Row],[Juiceoc]])</f>
        <v>0</v>
      </c>
      <c r="R431" s="47">
        <f>Table_Query_from_Mac10[[#This Row],[Net Unit]]*(1+Table_Query_from_Mac10[[#This Row],[PriceIncreasebyType]])</f>
        <v>8.23</v>
      </c>
      <c r="S431" s="47">
        <f>Table_Query_from_Mac10[[#This Row],[UnitPriceFuture]]*Table_Query_from_Mac10[[#This Row],[qtytoShipFuture]]</f>
        <v>296.28000000000003</v>
      </c>
      <c r="T431" s="47">
        <f>ROUND(Table_Query_from_Mac10[[#This Row],[qty_to_ship]]*(1+Table_Query_from_Mac10[[#This Row],[VolumeIncreasebyType]]),0)</f>
        <v>36</v>
      </c>
      <c r="U431" s="47">
        <f>Table_Query_from_Mac10[[#This Row],[qtytoShipFuture]]*Table_Query_from_Mac10[[#This Row],[Future-cost]]</f>
        <v>134.64000000000001</v>
      </c>
      <c r="V431" s="47">
        <f>Table_Query_from_Mac10[[#This Row],[qtytoShipFuture]]-Table_Query_from_Mac10[[#This Row],[qty_to_ship]]</f>
        <v>0</v>
      </c>
      <c r="W431" s="47">
        <f>Table_Query_from_Mac10[[#This Row],[UnitPriceFuture]]</f>
        <v>8.23</v>
      </c>
      <c r="X431" s="47">
        <f>Table_Query_from_Mac10[[#This Row],[Unit Increase]]*Table_Query_from_Mac10[[#This Row],[UnitPriceFuture]]</f>
        <v>0</v>
      </c>
      <c r="Y431" s="47">
        <f>Table_Query_from_Mac10[[#This Row],[Unit Increase]]*Table_Query_from_Mac10[[#This Row],[Future-cost]]</f>
        <v>0</v>
      </c>
      <c r="Z431" s="47">
        <f>-(Table_Query_from_Mac10[[#This Row],[Incremental Sales]]+((Table_Query_from_Mac10[[#This Row],[Incremental Sales]]*-(SUM(Summary!$S$8:$S$9)))))*Summary!$S$18</f>
        <v>0</v>
      </c>
      <c r="AA431" s="47">
        <f>IFERROR(Table_Query_from_Mac10[[#This Row],[Incremental Cost]]/Table_Query_from_Mac10[[#This Row],[Incremental Sales]],0)</f>
        <v>0</v>
      </c>
      <c r="AB431" s="47">
        <f>IFERROR(Table_Query_from_Mac10[[#This Row],[TotalCostFuture]]/Table_Query_from_Mac10[[#This Row],[totalsalesFuture]],0)</f>
        <v>0.45443499392466585</v>
      </c>
      <c r="AN431" s="31">
        <v>144</v>
      </c>
      <c r="AO431">
        <f t="shared" si="12"/>
        <v>36</v>
      </c>
      <c r="AQ431" s="31">
        <v>23.51</v>
      </c>
      <c r="AR431">
        <f t="shared" si="13"/>
        <v>8.23</v>
      </c>
    </row>
    <row r="432" spans="1:44" x14ac:dyDescent="0.25">
      <c r="A432">
        <v>90046</v>
      </c>
      <c r="B432">
        <v>2</v>
      </c>
      <c r="C432" t="s">
        <v>59</v>
      </c>
      <c r="D432" t="s">
        <v>49</v>
      </c>
      <c r="E432">
        <v>25</v>
      </c>
      <c r="F432">
        <v>4.2699999999999996</v>
      </c>
      <c r="G432">
        <v>9.3800000000000008</v>
      </c>
      <c r="H432" s="1">
        <v>44837</v>
      </c>
      <c r="I432" s="20">
        <v>0</v>
      </c>
      <c r="J432" s="47">
        <f>Table_Query_from_Mac10[[#This Row],[unit_price]]-(Table_Query_from_Mac10[[#This Row],[unit_price]]*(Table_Query_from_Mac10[[#This Row],[discount_pct]]/100))</f>
        <v>9.3800000000000008</v>
      </c>
      <c r="K432" s="47">
        <f>Table_Query_from_Mac10[[#This Row],[unit_cost]]</f>
        <v>4.2699999999999996</v>
      </c>
      <c r="L432" s="47">
        <f>Table_Query_from_Mac10[[#This Row],[Live-cost]]*(1+Table_Query_from_Mac10[[#This Row],[CogsIncreasebyTYPE]])</f>
        <v>4.2699999999999996</v>
      </c>
      <c r="M432" s="47">
        <f>Table_Query_from_Mac10[[#This Row],[Live-cost]]*Table_Query_from_Mac10[[#This Row],[qty_to_ship]]</f>
        <v>106.74999999999999</v>
      </c>
      <c r="N432" s="47">
        <f>IF(Table_Query_from_Mac10[[#This Row],[item_no]]="KDA",-Table_Query_from_Mac10[[#This Row],[unit_price]],Table_Query_from_Mac10[[#This Row],[Net Unit]]*Table_Query_from_Mac10[[#This Row],[qty_to_ship]])</f>
        <v>234.50000000000003</v>
      </c>
      <c r="O432" s="47">
        <f>SUMIFS(Summary!C:C,Summary!H:H,Table_Query_from_Mac10[[#This Row],[Juiceoc]])</f>
        <v>0</v>
      </c>
      <c r="P432" s="47">
        <f>SUMIFS(Summary!D:D,Summary!H:H,Table_Query_from_Mac10[[#This Row],[Juiceoc]])</f>
        <v>0</v>
      </c>
      <c r="Q432" s="47">
        <f>SUMIFS(Summary!E:E,Summary!H:H,Table_Query_from_Mac10[[#This Row],[Juiceoc]])</f>
        <v>0</v>
      </c>
      <c r="R432" s="47">
        <f>Table_Query_from_Mac10[[#This Row],[Net Unit]]*(1+Table_Query_from_Mac10[[#This Row],[PriceIncreasebyType]])</f>
        <v>9.3800000000000008</v>
      </c>
      <c r="S432" s="47">
        <f>Table_Query_from_Mac10[[#This Row],[UnitPriceFuture]]*Table_Query_from_Mac10[[#This Row],[qtytoShipFuture]]</f>
        <v>234.50000000000003</v>
      </c>
      <c r="T432" s="47">
        <f>ROUND(Table_Query_from_Mac10[[#This Row],[qty_to_ship]]*(1+Table_Query_from_Mac10[[#This Row],[VolumeIncreasebyType]]),0)</f>
        <v>25</v>
      </c>
      <c r="U432" s="47">
        <f>Table_Query_from_Mac10[[#This Row],[qtytoShipFuture]]*Table_Query_from_Mac10[[#This Row],[Future-cost]]</f>
        <v>106.74999999999999</v>
      </c>
      <c r="V432" s="47">
        <f>Table_Query_from_Mac10[[#This Row],[qtytoShipFuture]]-Table_Query_from_Mac10[[#This Row],[qty_to_ship]]</f>
        <v>0</v>
      </c>
      <c r="W432" s="47">
        <f>Table_Query_from_Mac10[[#This Row],[UnitPriceFuture]]</f>
        <v>9.3800000000000008</v>
      </c>
      <c r="X432" s="47">
        <f>Table_Query_from_Mac10[[#This Row],[Unit Increase]]*Table_Query_from_Mac10[[#This Row],[UnitPriceFuture]]</f>
        <v>0</v>
      </c>
      <c r="Y432" s="47">
        <f>Table_Query_from_Mac10[[#This Row],[Unit Increase]]*Table_Query_from_Mac10[[#This Row],[Future-cost]]</f>
        <v>0</v>
      </c>
      <c r="Z432" s="47">
        <f>-(Table_Query_from_Mac10[[#This Row],[Incremental Sales]]+((Table_Query_from_Mac10[[#This Row],[Incremental Sales]]*-(SUM(Summary!$S$8:$S$9)))))*Summary!$S$18</f>
        <v>0</v>
      </c>
      <c r="AA432" s="47">
        <f>IFERROR(Table_Query_from_Mac10[[#This Row],[Incremental Cost]]/Table_Query_from_Mac10[[#This Row],[Incremental Sales]],0)</f>
        <v>0</v>
      </c>
      <c r="AB432" s="47">
        <f>IFERROR(Table_Query_from_Mac10[[#This Row],[TotalCostFuture]]/Table_Query_from_Mac10[[#This Row],[totalsalesFuture]],0)</f>
        <v>0.4552238805970148</v>
      </c>
      <c r="AN432" s="30">
        <v>100</v>
      </c>
      <c r="AO432">
        <f t="shared" si="12"/>
        <v>25</v>
      </c>
      <c r="AQ432" s="30">
        <v>26.8</v>
      </c>
      <c r="AR432">
        <f t="shared" si="13"/>
        <v>9.3800000000000008</v>
      </c>
    </row>
    <row r="433" spans="1:44" x14ac:dyDescent="0.25">
      <c r="A433">
        <v>90046</v>
      </c>
      <c r="B433">
        <v>3</v>
      </c>
      <c r="C433" t="s">
        <v>59</v>
      </c>
      <c r="D433" t="s">
        <v>49</v>
      </c>
      <c r="E433">
        <v>25</v>
      </c>
      <c r="F433">
        <v>4.74</v>
      </c>
      <c r="G433">
        <v>10.33</v>
      </c>
      <c r="H433" s="1">
        <v>44837</v>
      </c>
      <c r="I433" s="20">
        <v>0</v>
      </c>
      <c r="J433" s="47">
        <f>Table_Query_from_Mac10[[#This Row],[unit_price]]-(Table_Query_from_Mac10[[#This Row],[unit_price]]*(Table_Query_from_Mac10[[#This Row],[discount_pct]]/100))</f>
        <v>10.33</v>
      </c>
      <c r="K433" s="47">
        <f>Table_Query_from_Mac10[[#This Row],[unit_cost]]</f>
        <v>4.74</v>
      </c>
      <c r="L433" s="47">
        <f>Table_Query_from_Mac10[[#This Row],[Live-cost]]*(1+Table_Query_from_Mac10[[#This Row],[CogsIncreasebyTYPE]])</f>
        <v>4.74</v>
      </c>
      <c r="M433" s="47">
        <f>Table_Query_from_Mac10[[#This Row],[Live-cost]]*Table_Query_from_Mac10[[#This Row],[qty_to_ship]]</f>
        <v>118.5</v>
      </c>
      <c r="N433" s="47">
        <f>IF(Table_Query_from_Mac10[[#This Row],[item_no]]="KDA",-Table_Query_from_Mac10[[#This Row],[unit_price]],Table_Query_from_Mac10[[#This Row],[Net Unit]]*Table_Query_from_Mac10[[#This Row],[qty_to_ship]])</f>
        <v>258.25</v>
      </c>
      <c r="O433" s="47">
        <f>SUMIFS(Summary!C:C,Summary!H:H,Table_Query_from_Mac10[[#This Row],[Juiceoc]])</f>
        <v>0</v>
      </c>
      <c r="P433" s="47">
        <f>SUMIFS(Summary!D:D,Summary!H:H,Table_Query_from_Mac10[[#This Row],[Juiceoc]])</f>
        <v>0</v>
      </c>
      <c r="Q433" s="47">
        <f>SUMIFS(Summary!E:E,Summary!H:H,Table_Query_from_Mac10[[#This Row],[Juiceoc]])</f>
        <v>0</v>
      </c>
      <c r="R433" s="47">
        <f>Table_Query_from_Mac10[[#This Row],[Net Unit]]*(1+Table_Query_from_Mac10[[#This Row],[PriceIncreasebyType]])</f>
        <v>10.33</v>
      </c>
      <c r="S433" s="47">
        <f>Table_Query_from_Mac10[[#This Row],[UnitPriceFuture]]*Table_Query_from_Mac10[[#This Row],[qtytoShipFuture]]</f>
        <v>258.25</v>
      </c>
      <c r="T433" s="47">
        <f>ROUND(Table_Query_from_Mac10[[#This Row],[qty_to_ship]]*(1+Table_Query_from_Mac10[[#This Row],[VolumeIncreasebyType]]),0)</f>
        <v>25</v>
      </c>
      <c r="U433" s="47">
        <f>Table_Query_from_Mac10[[#This Row],[qtytoShipFuture]]*Table_Query_from_Mac10[[#This Row],[Future-cost]]</f>
        <v>118.5</v>
      </c>
      <c r="V433" s="47">
        <f>Table_Query_from_Mac10[[#This Row],[qtytoShipFuture]]-Table_Query_from_Mac10[[#This Row],[qty_to_ship]]</f>
        <v>0</v>
      </c>
      <c r="W433" s="47">
        <f>Table_Query_from_Mac10[[#This Row],[UnitPriceFuture]]</f>
        <v>10.33</v>
      </c>
      <c r="X433" s="47">
        <f>Table_Query_from_Mac10[[#This Row],[Unit Increase]]*Table_Query_from_Mac10[[#This Row],[UnitPriceFuture]]</f>
        <v>0</v>
      </c>
      <c r="Y433" s="47">
        <f>Table_Query_from_Mac10[[#This Row],[Unit Increase]]*Table_Query_from_Mac10[[#This Row],[Future-cost]]</f>
        <v>0</v>
      </c>
      <c r="Z433" s="47">
        <f>-(Table_Query_from_Mac10[[#This Row],[Incremental Sales]]+((Table_Query_from_Mac10[[#This Row],[Incremental Sales]]*-(SUM(Summary!$S$8:$S$9)))))*Summary!$S$18</f>
        <v>0</v>
      </c>
      <c r="AA433" s="47">
        <f>IFERROR(Table_Query_from_Mac10[[#This Row],[Incremental Cost]]/Table_Query_from_Mac10[[#This Row],[Incremental Sales]],0)</f>
        <v>0</v>
      </c>
      <c r="AB433" s="47">
        <f>IFERROR(Table_Query_from_Mac10[[#This Row],[TotalCostFuture]]/Table_Query_from_Mac10[[#This Row],[totalsalesFuture]],0)</f>
        <v>0.45885769603097776</v>
      </c>
      <c r="AN433" s="31">
        <v>100</v>
      </c>
      <c r="AO433">
        <f t="shared" si="12"/>
        <v>25</v>
      </c>
      <c r="AQ433" s="31">
        <v>29.51</v>
      </c>
      <c r="AR433">
        <f t="shared" si="13"/>
        <v>10.33</v>
      </c>
    </row>
    <row r="434" spans="1:44" x14ac:dyDescent="0.25">
      <c r="A434">
        <v>90046</v>
      </c>
      <c r="B434">
        <v>4</v>
      </c>
      <c r="C434" t="s">
        <v>59</v>
      </c>
      <c r="D434" t="s">
        <v>49</v>
      </c>
      <c r="E434">
        <v>40</v>
      </c>
      <c r="F434">
        <v>5.21</v>
      </c>
      <c r="G434">
        <v>11.26</v>
      </c>
      <c r="H434" s="1">
        <v>44837</v>
      </c>
      <c r="I434" s="20">
        <v>0</v>
      </c>
      <c r="J434" s="47">
        <f>Table_Query_from_Mac10[[#This Row],[unit_price]]-(Table_Query_from_Mac10[[#This Row],[unit_price]]*(Table_Query_from_Mac10[[#This Row],[discount_pct]]/100))</f>
        <v>11.26</v>
      </c>
      <c r="K434" s="47">
        <f>Table_Query_from_Mac10[[#This Row],[unit_cost]]</f>
        <v>5.21</v>
      </c>
      <c r="L434" s="47">
        <f>Table_Query_from_Mac10[[#This Row],[Live-cost]]*(1+Table_Query_from_Mac10[[#This Row],[CogsIncreasebyTYPE]])</f>
        <v>5.21</v>
      </c>
      <c r="M434" s="47">
        <f>Table_Query_from_Mac10[[#This Row],[Live-cost]]*Table_Query_from_Mac10[[#This Row],[qty_to_ship]]</f>
        <v>208.4</v>
      </c>
      <c r="N434" s="47">
        <f>IF(Table_Query_from_Mac10[[#This Row],[item_no]]="KDA",-Table_Query_from_Mac10[[#This Row],[unit_price]],Table_Query_from_Mac10[[#This Row],[Net Unit]]*Table_Query_from_Mac10[[#This Row],[qty_to_ship]])</f>
        <v>450.4</v>
      </c>
      <c r="O434" s="47">
        <f>SUMIFS(Summary!C:C,Summary!H:H,Table_Query_from_Mac10[[#This Row],[Juiceoc]])</f>
        <v>0</v>
      </c>
      <c r="P434" s="47">
        <f>SUMIFS(Summary!D:D,Summary!H:H,Table_Query_from_Mac10[[#This Row],[Juiceoc]])</f>
        <v>0</v>
      </c>
      <c r="Q434" s="47">
        <f>SUMIFS(Summary!E:E,Summary!H:H,Table_Query_from_Mac10[[#This Row],[Juiceoc]])</f>
        <v>0</v>
      </c>
      <c r="R434" s="47">
        <f>Table_Query_from_Mac10[[#This Row],[Net Unit]]*(1+Table_Query_from_Mac10[[#This Row],[PriceIncreasebyType]])</f>
        <v>11.26</v>
      </c>
      <c r="S434" s="47">
        <f>Table_Query_from_Mac10[[#This Row],[UnitPriceFuture]]*Table_Query_from_Mac10[[#This Row],[qtytoShipFuture]]</f>
        <v>450.4</v>
      </c>
      <c r="T434" s="47">
        <f>ROUND(Table_Query_from_Mac10[[#This Row],[qty_to_ship]]*(1+Table_Query_from_Mac10[[#This Row],[VolumeIncreasebyType]]),0)</f>
        <v>40</v>
      </c>
      <c r="U434" s="47">
        <f>Table_Query_from_Mac10[[#This Row],[qtytoShipFuture]]*Table_Query_from_Mac10[[#This Row],[Future-cost]]</f>
        <v>208.4</v>
      </c>
      <c r="V434" s="47">
        <f>Table_Query_from_Mac10[[#This Row],[qtytoShipFuture]]-Table_Query_from_Mac10[[#This Row],[qty_to_ship]]</f>
        <v>0</v>
      </c>
      <c r="W434" s="47">
        <f>Table_Query_from_Mac10[[#This Row],[UnitPriceFuture]]</f>
        <v>11.26</v>
      </c>
      <c r="X434" s="47">
        <f>Table_Query_from_Mac10[[#This Row],[Unit Increase]]*Table_Query_from_Mac10[[#This Row],[UnitPriceFuture]]</f>
        <v>0</v>
      </c>
      <c r="Y434" s="47">
        <f>Table_Query_from_Mac10[[#This Row],[Unit Increase]]*Table_Query_from_Mac10[[#This Row],[Future-cost]]</f>
        <v>0</v>
      </c>
      <c r="Z434" s="47">
        <f>-(Table_Query_from_Mac10[[#This Row],[Incremental Sales]]+((Table_Query_from_Mac10[[#This Row],[Incremental Sales]]*-(SUM(Summary!$S$8:$S$9)))))*Summary!$S$18</f>
        <v>0</v>
      </c>
      <c r="AA434" s="47">
        <f>IFERROR(Table_Query_from_Mac10[[#This Row],[Incremental Cost]]/Table_Query_from_Mac10[[#This Row],[Incremental Sales]],0)</f>
        <v>0</v>
      </c>
      <c r="AB434" s="47">
        <f>IFERROR(Table_Query_from_Mac10[[#This Row],[TotalCostFuture]]/Table_Query_from_Mac10[[#This Row],[totalsalesFuture]],0)</f>
        <v>0.4626998223801066</v>
      </c>
      <c r="AN434" s="30">
        <v>160</v>
      </c>
      <c r="AO434">
        <f t="shared" si="12"/>
        <v>40</v>
      </c>
      <c r="AQ434" s="30">
        <v>32.18</v>
      </c>
      <c r="AR434">
        <f t="shared" si="13"/>
        <v>11.26</v>
      </c>
    </row>
    <row r="435" spans="1:44" x14ac:dyDescent="0.25">
      <c r="A435">
        <v>90046</v>
      </c>
      <c r="B435">
        <v>5</v>
      </c>
      <c r="C435" t="s">
        <v>59</v>
      </c>
      <c r="D435" t="s">
        <v>49</v>
      </c>
      <c r="E435">
        <v>16</v>
      </c>
      <c r="F435">
        <v>5.7</v>
      </c>
      <c r="G435">
        <v>11.9</v>
      </c>
      <c r="H435" s="1">
        <v>44837</v>
      </c>
      <c r="I435" s="20">
        <v>0</v>
      </c>
      <c r="J435" s="47">
        <f>Table_Query_from_Mac10[[#This Row],[unit_price]]-(Table_Query_from_Mac10[[#This Row],[unit_price]]*(Table_Query_from_Mac10[[#This Row],[discount_pct]]/100))</f>
        <v>11.9</v>
      </c>
      <c r="K435" s="47">
        <f>Table_Query_from_Mac10[[#This Row],[unit_cost]]</f>
        <v>5.7</v>
      </c>
      <c r="L435" s="47">
        <f>Table_Query_from_Mac10[[#This Row],[Live-cost]]*(1+Table_Query_from_Mac10[[#This Row],[CogsIncreasebyTYPE]])</f>
        <v>5.7</v>
      </c>
      <c r="M435" s="47">
        <f>Table_Query_from_Mac10[[#This Row],[Live-cost]]*Table_Query_from_Mac10[[#This Row],[qty_to_ship]]</f>
        <v>91.2</v>
      </c>
      <c r="N435" s="47">
        <f>IF(Table_Query_from_Mac10[[#This Row],[item_no]]="KDA",-Table_Query_from_Mac10[[#This Row],[unit_price]],Table_Query_from_Mac10[[#This Row],[Net Unit]]*Table_Query_from_Mac10[[#This Row],[qty_to_ship]])</f>
        <v>190.4</v>
      </c>
      <c r="O435" s="47">
        <f>SUMIFS(Summary!C:C,Summary!H:H,Table_Query_from_Mac10[[#This Row],[Juiceoc]])</f>
        <v>0</v>
      </c>
      <c r="P435" s="47">
        <f>SUMIFS(Summary!D:D,Summary!H:H,Table_Query_from_Mac10[[#This Row],[Juiceoc]])</f>
        <v>0</v>
      </c>
      <c r="Q435" s="47">
        <f>SUMIFS(Summary!E:E,Summary!H:H,Table_Query_from_Mac10[[#This Row],[Juiceoc]])</f>
        <v>0</v>
      </c>
      <c r="R435" s="47">
        <f>Table_Query_from_Mac10[[#This Row],[Net Unit]]*(1+Table_Query_from_Mac10[[#This Row],[PriceIncreasebyType]])</f>
        <v>11.9</v>
      </c>
      <c r="S435" s="47">
        <f>Table_Query_from_Mac10[[#This Row],[UnitPriceFuture]]*Table_Query_from_Mac10[[#This Row],[qtytoShipFuture]]</f>
        <v>190.4</v>
      </c>
      <c r="T435" s="47">
        <f>ROUND(Table_Query_from_Mac10[[#This Row],[qty_to_ship]]*(1+Table_Query_from_Mac10[[#This Row],[VolumeIncreasebyType]]),0)</f>
        <v>16</v>
      </c>
      <c r="U435" s="47">
        <f>Table_Query_from_Mac10[[#This Row],[qtytoShipFuture]]*Table_Query_from_Mac10[[#This Row],[Future-cost]]</f>
        <v>91.2</v>
      </c>
      <c r="V435" s="47">
        <f>Table_Query_from_Mac10[[#This Row],[qtytoShipFuture]]-Table_Query_from_Mac10[[#This Row],[qty_to_ship]]</f>
        <v>0</v>
      </c>
      <c r="W435" s="47">
        <f>Table_Query_from_Mac10[[#This Row],[UnitPriceFuture]]</f>
        <v>11.9</v>
      </c>
      <c r="X435" s="47">
        <f>Table_Query_from_Mac10[[#This Row],[Unit Increase]]*Table_Query_from_Mac10[[#This Row],[UnitPriceFuture]]</f>
        <v>0</v>
      </c>
      <c r="Y435" s="47">
        <f>Table_Query_from_Mac10[[#This Row],[Unit Increase]]*Table_Query_from_Mac10[[#This Row],[Future-cost]]</f>
        <v>0</v>
      </c>
      <c r="Z435" s="47">
        <f>-(Table_Query_from_Mac10[[#This Row],[Incremental Sales]]+((Table_Query_from_Mac10[[#This Row],[Incremental Sales]]*-(SUM(Summary!$S$8:$S$9)))))*Summary!$S$18</f>
        <v>0</v>
      </c>
      <c r="AA435" s="47">
        <f>IFERROR(Table_Query_from_Mac10[[#This Row],[Incremental Cost]]/Table_Query_from_Mac10[[#This Row],[Incremental Sales]],0)</f>
        <v>0</v>
      </c>
      <c r="AB435" s="47">
        <f>IFERROR(Table_Query_from_Mac10[[#This Row],[TotalCostFuture]]/Table_Query_from_Mac10[[#This Row],[totalsalesFuture]],0)</f>
        <v>0.47899159663865548</v>
      </c>
      <c r="AN435" s="31">
        <v>64</v>
      </c>
      <c r="AO435">
        <f t="shared" si="12"/>
        <v>16</v>
      </c>
      <c r="AQ435" s="31">
        <v>33.99</v>
      </c>
      <c r="AR435">
        <f t="shared" si="13"/>
        <v>11.9</v>
      </c>
    </row>
    <row r="436" spans="1:44" x14ac:dyDescent="0.25">
      <c r="A436">
        <v>90046</v>
      </c>
      <c r="B436">
        <v>6</v>
      </c>
      <c r="C436" t="s">
        <v>59</v>
      </c>
      <c r="D436" t="s">
        <v>49</v>
      </c>
      <c r="E436">
        <v>16</v>
      </c>
      <c r="F436">
        <v>6.28</v>
      </c>
      <c r="G436">
        <v>14.25</v>
      </c>
      <c r="H436" s="1">
        <v>44837</v>
      </c>
      <c r="I436" s="20">
        <v>0</v>
      </c>
      <c r="J436" s="47">
        <f>Table_Query_from_Mac10[[#This Row],[unit_price]]-(Table_Query_from_Mac10[[#This Row],[unit_price]]*(Table_Query_from_Mac10[[#This Row],[discount_pct]]/100))</f>
        <v>14.25</v>
      </c>
      <c r="K436" s="47">
        <f>Table_Query_from_Mac10[[#This Row],[unit_cost]]</f>
        <v>6.28</v>
      </c>
      <c r="L436" s="47">
        <f>Table_Query_from_Mac10[[#This Row],[Live-cost]]*(1+Table_Query_from_Mac10[[#This Row],[CogsIncreasebyTYPE]])</f>
        <v>6.28</v>
      </c>
      <c r="M436" s="47">
        <f>Table_Query_from_Mac10[[#This Row],[Live-cost]]*Table_Query_from_Mac10[[#This Row],[qty_to_ship]]</f>
        <v>100.48</v>
      </c>
      <c r="N436" s="47">
        <f>IF(Table_Query_from_Mac10[[#This Row],[item_no]]="KDA",-Table_Query_from_Mac10[[#This Row],[unit_price]],Table_Query_from_Mac10[[#This Row],[Net Unit]]*Table_Query_from_Mac10[[#This Row],[qty_to_ship]])</f>
        <v>228</v>
      </c>
      <c r="O436" s="47">
        <f>SUMIFS(Summary!C:C,Summary!H:H,Table_Query_from_Mac10[[#This Row],[Juiceoc]])</f>
        <v>0</v>
      </c>
      <c r="P436" s="47">
        <f>SUMIFS(Summary!D:D,Summary!H:H,Table_Query_from_Mac10[[#This Row],[Juiceoc]])</f>
        <v>0</v>
      </c>
      <c r="Q436" s="47">
        <f>SUMIFS(Summary!E:E,Summary!H:H,Table_Query_from_Mac10[[#This Row],[Juiceoc]])</f>
        <v>0</v>
      </c>
      <c r="R436" s="47">
        <f>Table_Query_from_Mac10[[#This Row],[Net Unit]]*(1+Table_Query_from_Mac10[[#This Row],[PriceIncreasebyType]])</f>
        <v>14.25</v>
      </c>
      <c r="S436" s="47">
        <f>Table_Query_from_Mac10[[#This Row],[UnitPriceFuture]]*Table_Query_from_Mac10[[#This Row],[qtytoShipFuture]]</f>
        <v>228</v>
      </c>
      <c r="T436" s="47">
        <f>ROUND(Table_Query_from_Mac10[[#This Row],[qty_to_ship]]*(1+Table_Query_from_Mac10[[#This Row],[VolumeIncreasebyType]]),0)</f>
        <v>16</v>
      </c>
      <c r="U436" s="47">
        <f>Table_Query_from_Mac10[[#This Row],[qtytoShipFuture]]*Table_Query_from_Mac10[[#This Row],[Future-cost]]</f>
        <v>100.48</v>
      </c>
      <c r="V436" s="47">
        <f>Table_Query_from_Mac10[[#This Row],[qtytoShipFuture]]-Table_Query_from_Mac10[[#This Row],[qty_to_ship]]</f>
        <v>0</v>
      </c>
      <c r="W436" s="47">
        <f>Table_Query_from_Mac10[[#This Row],[UnitPriceFuture]]</f>
        <v>14.25</v>
      </c>
      <c r="X436" s="47">
        <f>Table_Query_from_Mac10[[#This Row],[Unit Increase]]*Table_Query_from_Mac10[[#This Row],[UnitPriceFuture]]</f>
        <v>0</v>
      </c>
      <c r="Y436" s="47">
        <f>Table_Query_from_Mac10[[#This Row],[Unit Increase]]*Table_Query_from_Mac10[[#This Row],[Future-cost]]</f>
        <v>0</v>
      </c>
      <c r="Z436" s="47">
        <f>-(Table_Query_from_Mac10[[#This Row],[Incremental Sales]]+((Table_Query_from_Mac10[[#This Row],[Incremental Sales]]*-(SUM(Summary!$S$8:$S$9)))))*Summary!$S$18</f>
        <v>0</v>
      </c>
      <c r="AA436" s="47">
        <f>IFERROR(Table_Query_from_Mac10[[#This Row],[Incremental Cost]]/Table_Query_from_Mac10[[#This Row],[Incremental Sales]],0)</f>
        <v>0</v>
      </c>
      <c r="AB436" s="47">
        <f>IFERROR(Table_Query_from_Mac10[[#This Row],[TotalCostFuture]]/Table_Query_from_Mac10[[#This Row],[totalsalesFuture]],0)</f>
        <v>0.44070175438596493</v>
      </c>
      <c r="AN436" s="30">
        <v>64</v>
      </c>
      <c r="AO436">
        <f t="shared" si="12"/>
        <v>16</v>
      </c>
      <c r="AQ436" s="30">
        <v>40.700000000000003</v>
      </c>
      <c r="AR436">
        <f t="shared" si="13"/>
        <v>14.25</v>
      </c>
    </row>
    <row r="437" spans="1:44" x14ac:dyDescent="0.25">
      <c r="A437">
        <v>90046</v>
      </c>
      <c r="B437">
        <v>7</v>
      </c>
      <c r="C437" t="s">
        <v>59</v>
      </c>
      <c r="D437" t="s">
        <v>49</v>
      </c>
      <c r="E437">
        <v>24</v>
      </c>
      <c r="F437">
        <v>6.89</v>
      </c>
      <c r="G437">
        <v>14.89</v>
      </c>
      <c r="H437" s="1">
        <v>44837</v>
      </c>
      <c r="I437" s="20">
        <v>0</v>
      </c>
      <c r="J437" s="47">
        <f>Table_Query_from_Mac10[[#This Row],[unit_price]]-(Table_Query_from_Mac10[[#This Row],[unit_price]]*(Table_Query_from_Mac10[[#This Row],[discount_pct]]/100))</f>
        <v>14.89</v>
      </c>
      <c r="K437" s="47">
        <f>Table_Query_from_Mac10[[#This Row],[unit_cost]]</f>
        <v>6.89</v>
      </c>
      <c r="L437" s="47">
        <f>Table_Query_from_Mac10[[#This Row],[Live-cost]]*(1+Table_Query_from_Mac10[[#This Row],[CogsIncreasebyTYPE]])</f>
        <v>6.89</v>
      </c>
      <c r="M437" s="47">
        <f>Table_Query_from_Mac10[[#This Row],[Live-cost]]*Table_Query_from_Mac10[[#This Row],[qty_to_ship]]</f>
        <v>165.35999999999999</v>
      </c>
      <c r="N437" s="47">
        <f>IF(Table_Query_from_Mac10[[#This Row],[item_no]]="KDA",-Table_Query_from_Mac10[[#This Row],[unit_price]],Table_Query_from_Mac10[[#This Row],[Net Unit]]*Table_Query_from_Mac10[[#This Row],[qty_to_ship]])</f>
        <v>357.36</v>
      </c>
      <c r="O437" s="47">
        <f>SUMIFS(Summary!C:C,Summary!H:H,Table_Query_from_Mac10[[#This Row],[Juiceoc]])</f>
        <v>0</v>
      </c>
      <c r="P437" s="47">
        <f>SUMIFS(Summary!D:D,Summary!H:H,Table_Query_from_Mac10[[#This Row],[Juiceoc]])</f>
        <v>0</v>
      </c>
      <c r="Q437" s="47">
        <f>SUMIFS(Summary!E:E,Summary!H:H,Table_Query_from_Mac10[[#This Row],[Juiceoc]])</f>
        <v>0</v>
      </c>
      <c r="R437" s="47">
        <f>Table_Query_from_Mac10[[#This Row],[Net Unit]]*(1+Table_Query_from_Mac10[[#This Row],[PriceIncreasebyType]])</f>
        <v>14.89</v>
      </c>
      <c r="S437" s="47">
        <f>Table_Query_from_Mac10[[#This Row],[UnitPriceFuture]]*Table_Query_from_Mac10[[#This Row],[qtytoShipFuture]]</f>
        <v>357.36</v>
      </c>
      <c r="T437" s="47">
        <f>ROUND(Table_Query_from_Mac10[[#This Row],[qty_to_ship]]*(1+Table_Query_from_Mac10[[#This Row],[VolumeIncreasebyType]]),0)</f>
        <v>24</v>
      </c>
      <c r="U437" s="47">
        <f>Table_Query_from_Mac10[[#This Row],[qtytoShipFuture]]*Table_Query_from_Mac10[[#This Row],[Future-cost]]</f>
        <v>165.35999999999999</v>
      </c>
      <c r="V437" s="47">
        <f>Table_Query_from_Mac10[[#This Row],[qtytoShipFuture]]-Table_Query_from_Mac10[[#This Row],[qty_to_ship]]</f>
        <v>0</v>
      </c>
      <c r="W437" s="47">
        <f>Table_Query_from_Mac10[[#This Row],[UnitPriceFuture]]</f>
        <v>14.89</v>
      </c>
      <c r="X437" s="47">
        <f>Table_Query_from_Mac10[[#This Row],[Unit Increase]]*Table_Query_from_Mac10[[#This Row],[UnitPriceFuture]]</f>
        <v>0</v>
      </c>
      <c r="Y437" s="47">
        <f>Table_Query_from_Mac10[[#This Row],[Unit Increase]]*Table_Query_from_Mac10[[#This Row],[Future-cost]]</f>
        <v>0</v>
      </c>
      <c r="Z437" s="47">
        <f>-(Table_Query_from_Mac10[[#This Row],[Incremental Sales]]+((Table_Query_from_Mac10[[#This Row],[Incremental Sales]]*-(SUM(Summary!$S$8:$S$9)))))*Summary!$S$18</f>
        <v>0</v>
      </c>
      <c r="AA437" s="47">
        <f>IFERROR(Table_Query_from_Mac10[[#This Row],[Incremental Cost]]/Table_Query_from_Mac10[[#This Row],[Incremental Sales]],0)</f>
        <v>0</v>
      </c>
      <c r="AB437" s="47">
        <f>IFERROR(Table_Query_from_Mac10[[#This Row],[TotalCostFuture]]/Table_Query_from_Mac10[[#This Row],[totalsalesFuture]],0)</f>
        <v>0.46272666218938879</v>
      </c>
      <c r="AN437" s="31">
        <v>96</v>
      </c>
      <c r="AO437">
        <f t="shared" si="12"/>
        <v>24</v>
      </c>
      <c r="AQ437" s="31">
        <v>42.55</v>
      </c>
      <c r="AR437">
        <f t="shared" si="13"/>
        <v>14.89</v>
      </c>
    </row>
    <row r="438" spans="1:44" x14ac:dyDescent="0.25">
      <c r="A438">
        <v>90046</v>
      </c>
      <c r="B438">
        <v>8</v>
      </c>
      <c r="C438" t="s">
        <v>59</v>
      </c>
      <c r="D438" t="s">
        <v>49</v>
      </c>
      <c r="E438">
        <v>9</v>
      </c>
      <c r="F438">
        <v>8.1999999999999993</v>
      </c>
      <c r="G438">
        <v>19.100000000000001</v>
      </c>
      <c r="H438" s="1">
        <v>44837</v>
      </c>
      <c r="I438" s="20">
        <v>0</v>
      </c>
      <c r="J438" s="47">
        <f>Table_Query_from_Mac10[[#This Row],[unit_price]]-(Table_Query_from_Mac10[[#This Row],[unit_price]]*(Table_Query_from_Mac10[[#This Row],[discount_pct]]/100))</f>
        <v>19.100000000000001</v>
      </c>
      <c r="K438" s="47">
        <f>Table_Query_from_Mac10[[#This Row],[unit_cost]]</f>
        <v>8.1999999999999993</v>
      </c>
      <c r="L438" s="47">
        <f>Table_Query_from_Mac10[[#This Row],[Live-cost]]*(1+Table_Query_from_Mac10[[#This Row],[CogsIncreasebyTYPE]])</f>
        <v>8.1999999999999993</v>
      </c>
      <c r="M438" s="47">
        <f>Table_Query_from_Mac10[[#This Row],[Live-cost]]*Table_Query_from_Mac10[[#This Row],[qty_to_ship]]</f>
        <v>73.8</v>
      </c>
      <c r="N438" s="47">
        <f>IF(Table_Query_from_Mac10[[#This Row],[item_no]]="KDA",-Table_Query_from_Mac10[[#This Row],[unit_price]],Table_Query_from_Mac10[[#This Row],[Net Unit]]*Table_Query_from_Mac10[[#This Row],[qty_to_ship]])</f>
        <v>171.9</v>
      </c>
      <c r="O438" s="47">
        <f>SUMIFS(Summary!C:C,Summary!H:H,Table_Query_from_Mac10[[#This Row],[Juiceoc]])</f>
        <v>0</v>
      </c>
      <c r="P438" s="47">
        <f>SUMIFS(Summary!D:D,Summary!H:H,Table_Query_from_Mac10[[#This Row],[Juiceoc]])</f>
        <v>0</v>
      </c>
      <c r="Q438" s="47">
        <f>SUMIFS(Summary!E:E,Summary!H:H,Table_Query_from_Mac10[[#This Row],[Juiceoc]])</f>
        <v>0</v>
      </c>
      <c r="R438" s="47">
        <f>Table_Query_from_Mac10[[#This Row],[Net Unit]]*(1+Table_Query_from_Mac10[[#This Row],[PriceIncreasebyType]])</f>
        <v>19.100000000000001</v>
      </c>
      <c r="S438" s="47">
        <f>Table_Query_from_Mac10[[#This Row],[UnitPriceFuture]]*Table_Query_from_Mac10[[#This Row],[qtytoShipFuture]]</f>
        <v>171.9</v>
      </c>
      <c r="T438" s="47">
        <f>ROUND(Table_Query_from_Mac10[[#This Row],[qty_to_ship]]*(1+Table_Query_from_Mac10[[#This Row],[VolumeIncreasebyType]]),0)</f>
        <v>9</v>
      </c>
      <c r="U438" s="47">
        <f>Table_Query_from_Mac10[[#This Row],[qtytoShipFuture]]*Table_Query_from_Mac10[[#This Row],[Future-cost]]</f>
        <v>73.8</v>
      </c>
      <c r="V438" s="47">
        <f>Table_Query_from_Mac10[[#This Row],[qtytoShipFuture]]-Table_Query_from_Mac10[[#This Row],[qty_to_ship]]</f>
        <v>0</v>
      </c>
      <c r="W438" s="47">
        <f>Table_Query_from_Mac10[[#This Row],[UnitPriceFuture]]</f>
        <v>19.100000000000001</v>
      </c>
      <c r="X438" s="47">
        <f>Table_Query_from_Mac10[[#This Row],[Unit Increase]]*Table_Query_from_Mac10[[#This Row],[UnitPriceFuture]]</f>
        <v>0</v>
      </c>
      <c r="Y438" s="47">
        <f>Table_Query_from_Mac10[[#This Row],[Unit Increase]]*Table_Query_from_Mac10[[#This Row],[Future-cost]]</f>
        <v>0</v>
      </c>
      <c r="Z438" s="47">
        <f>-(Table_Query_from_Mac10[[#This Row],[Incremental Sales]]+((Table_Query_from_Mac10[[#This Row],[Incremental Sales]]*-(SUM(Summary!$S$8:$S$9)))))*Summary!$S$18</f>
        <v>0</v>
      </c>
      <c r="AA438" s="47">
        <f>IFERROR(Table_Query_from_Mac10[[#This Row],[Incremental Cost]]/Table_Query_from_Mac10[[#This Row],[Incremental Sales]],0)</f>
        <v>0</v>
      </c>
      <c r="AB438" s="47">
        <f>IFERROR(Table_Query_from_Mac10[[#This Row],[TotalCostFuture]]/Table_Query_from_Mac10[[#This Row],[totalsalesFuture]],0)</f>
        <v>0.42931937172774864</v>
      </c>
      <c r="AN438" s="30">
        <v>36</v>
      </c>
      <c r="AO438">
        <f t="shared" si="12"/>
        <v>9</v>
      </c>
      <c r="AQ438" s="30">
        <v>54.57</v>
      </c>
      <c r="AR438">
        <f t="shared" si="13"/>
        <v>19.100000000000001</v>
      </c>
    </row>
    <row r="439" spans="1:44" x14ac:dyDescent="0.25">
      <c r="A439">
        <v>90046</v>
      </c>
      <c r="B439">
        <v>9</v>
      </c>
      <c r="C439" t="s">
        <v>59</v>
      </c>
      <c r="D439" t="s">
        <v>49</v>
      </c>
      <c r="E439">
        <v>9</v>
      </c>
      <c r="F439">
        <v>9.5500000000000007</v>
      </c>
      <c r="G439">
        <v>23.13</v>
      </c>
      <c r="H439" s="1">
        <v>44837</v>
      </c>
      <c r="I439" s="20">
        <v>0</v>
      </c>
      <c r="J439" s="47">
        <f>Table_Query_from_Mac10[[#This Row],[unit_price]]-(Table_Query_from_Mac10[[#This Row],[unit_price]]*(Table_Query_from_Mac10[[#This Row],[discount_pct]]/100))</f>
        <v>23.13</v>
      </c>
      <c r="K439" s="47">
        <f>Table_Query_from_Mac10[[#This Row],[unit_cost]]</f>
        <v>9.5500000000000007</v>
      </c>
      <c r="L439" s="47">
        <f>Table_Query_from_Mac10[[#This Row],[Live-cost]]*(1+Table_Query_from_Mac10[[#This Row],[CogsIncreasebyTYPE]])</f>
        <v>9.5500000000000007</v>
      </c>
      <c r="M439" s="47">
        <f>Table_Query_from_Mac10[[#This Row],[Live-cost]]*Table_Query_from_Mac10[[#This Row],[qty_to_ship]]</f>
        <v>85.95</v>
      </c>
      <c r="N439" s="47">
        <f>IF(Table_Query_from_Mac10[[#This Row],[item_no]]="KDA",-Table_Query_from_Mac10[[#This Row],[unit_price]],Table_Query_from_Mac10[[#This Row],[Net Unit]]*Table_Query_from_Mac10[[#This Row],[qty_to_ship]])</f>
        <v>208.17</v>
      </c>
      <c r="O439" s="47">
        <f>SUMIFS(Summary!C:C,Summary!H:H,Table_Query_from_Mac10[[#This Row],[Juiceoc]])</f>
        <v>0</v>
      </c>
      <c r="P439" s="47">
        <f>SUMIFS(Summary!D:D,Summary!H:H,Table_Query_from_Mac10[[#This Row],[Juiceoc]])</f>
        <v>0</v>
      </c>
      <c r="Q439" s="47">
        <f>SUMIFS(Summary!E:E,Summary!H:H,Table_Query_from_Mac10[[#This Row],[Juiceoc]])</f>
        <v>0</v>
      </c>
      <c r="R439" s="47">
        <f>Table_Query_from_Mac10[[#This Row],[Net Unit]]*(1+Table_Query_from_Mac10[[#This Row],[PriceIncreasebyType]])</f>
        <v>23.13</v>
      </c>
      <c r="S439" s="47">
        <f>Table_Query_from_Mac10[[#This Row],[UnitPriceFuture]]*Table_Query_from_Mac10[[#This Row],[qtytoShipFuture]]</f>
        <v>208.17</v>
      </c>
      <c r="T439" s="47">
        <f>ROUND(Table_Query_from_Mac10[[#This Row],[qty_to_ship]]*(1+Table_Query_from_Mac10[[#This Row],[VolumeIncreasebyType]]),0)</f>
        <v>9</v>
      </c>
      <c r="U439" s="47">
        <f>Table_Query_from_Mac10[[#This Row],[qtytoShipFuture]]*Table_Query_from_Mac10[[#This Row],[Future-cost]]</f>
        <v>85.95</v>
      </c>
      <c r="V439" s="47">
        <f>Table_Query_from_Mac10[[#This Row],[qtytoShipFuture]]-Table_Query_from_Mac10[[#This Row],[qty_to_ship]]</f>
        <v>0</v>
      </c>
      <c r="W439" s="47">
        <f>Table_Query_from_Mac10[[#This Row],[UnitPriceFuture]]</f>
        <v>23.13</v>
      </c>
      <c r="X439" s="47">
        <f>Table_Query_from_Mac10[[#This Row],[Unit Increase]]*Table_Query_from_Mac10[[#This Row],[UnitPriceFuture]]</f>
        <v>0</v>
      </c>
      <c r="Y439" s="47">
        <f>Table_Query_from_Mac10[[#This Row],[Unit Increase]]*Table_Query_from_Mac10[[#This Row],[Future-cost]]</f>
        <v>0</v>
      </c>
      <c r="Z439" s="47">
        <f>-(Table_Query_from_Mac10[[#This Row],[Incremental Sales]]+((Table_Query_from_Mac10[[#This Row],[Incremental Sales]]*-(SUM(Summary!$S$8:$S$9)))))*Summary!$S$18</f>
        <v>0</v>
      </c>
      <c r="AA439" s="47">
        <f>IFERROR(Table_Query_from_Mac10[[#This Row],[Incremental Cost]]/Table_Query_from_Mac10[[#This Row],[Incremental Sales]],0)</f>
        <v>0</v>
      </c>
      <c r="AB439" s="47">
        <f>IFERROR(Table_Query_from_Mac10[[#This Row],[TotalCostFuture]]/Table_Query_from_Mac10[[#This Row],[totalsalesFuture]],0)</f>
        <v>0.41288370082144404</v>
      </c>
      <c r="AN439" s="31">
        <v>36</v>
      </c>
      <c r="AO439">
        <f t="shared" si="12"/>
        <v>9</v>
      </c>
      <c r="AQ439" s="31">
        <v>66.08</v>
      </c>
      <c r="AR439">
        <f t="shared" si="13"/>
        <v>23.13</v>
      </c>
    </row>
    <row r="440" spans="1:44" x14ac:dyDescent="0.25">
      <c r="A440">
        <v>90046</v>
      </c>
      <c r="B440">
        <v>10</v>
      </c>
      <c r="C440" t="s">
        <v>59</v>
      </c>
      <c r="D440" t="s">
        <v>49</v>
      </c>
      <c r="E440">
        <v>6</v>
      </c>
      <c r="F440">
        <v>11.28</v>
      </c>
      <c r="G440">
        <v>26.89</v>
      </c>
      <c r="H440" s="1">
        <v>44837</v>
      </c>
      <c r="I440" s="20">
        <v>0</v>
      </c>
      <c r="J440" s="47">
        <f>Table_Query_from_Mac10[[#This Row],[unit_price]]-(Table_Query_from_Mac10[[#This Row],[unit_price]]*(Table_Query_from_Mac10[[#This Row],[discount_pct]]/100))</f>
        <v>26.89</v>
      </c>
      <c r="K440" s="47">
        <f>Table_Query_from_Mac10[[#This Row],[unit_cost]]</f>
        <v>11.28</v>
      </c>
      <c r="L440" s="47">
        <f>Table_Query_from_Mac10[[#This Row],[Live-cost]]*(1+Table_Query_from_Mac10[[#This Row],[CogsIncreasebyTYPE]])</f>
        <v>11.28</v>
      </c>
      <c r="M440" s="47">
        <f>Table_Query_from_Mac10[[#This Row],[Live-cost]]*Table_Query_from_Mac10[[#This Row],[qty_to_ship]]</f>
        <v>67.679999999999993</v>
      </c>
      <c r="N440" s="47">
        <f>IF(Table_Query_from_Mac10[[#This Row],[item_no]]="KDA",-Table_Query_from_Mac10[[#This Row],[unit_price]],Table_Query_from_Mac10[[#This Row],[Net Unit]]*Table_Query_from_Mac10[[#This Row],[qty_to_ship]])</f>
        <v>161.34</v>
      </c>
      <c r="O440" s="47">
        <f>SUMIFS(Summary!C:C,Summary!H:H,Table_Query_from_Mac10[[#This Row],[Juiceoc]])</f>
        <v>0</v>
      </c>
      <c r="P440" s="47">
        <f>SUMIFS(Summary!D:D,Summary!H:H,Table_Query_from_Mac10[[#This Row],[Juiceoc]])</f>
        <v>0</v>
      </c>
      <c r="Q440" s="47">
        <f>SUMIFS(Summary!E:E,Summary!H:H,Table_Query_from_Mac10[[#This Row],[Juiceoc]])</f>
        <v>0</v>
      </c>
      <c r="R440" s="47">
        <f>Table_Query_from_Mac10[[#This Row],[Net Unit]]*(1+Table_Query_from_Mac10[[#This Row],[PriceIncreasebyType]])</f>
        <v>26.89</v>
      </c>
      <c r="S440" s="47">
        <f>Table_Query_from_Mac10[[#This Row],[UnitPriceFuture]]*Table_Query_from_Mac10[[#This Row],[qtytoShipFuture]]</f>
        <v>161.34</v>
      </c>
      <c r="T440" s="47">
        <f>ROUND(Table_Query_from_Mac10[[#This Row],[qty_to_ship]]*(1+Table_Query_from_Mac10[[#This Row],[VolumeIncreasebyType]]),0)</f>
        <v>6</v>
      </c>
      <c r="U440" s="47">
        <f>Table_Query_from_Mac10[[#This Row],[qtytoShipFuture]]*Table_Query_from_Mac10[[#This Row],[Future-cost]]</f>
        <v>67.679999999999993</v>
      </c>
      <c r="V440" s="47">
        <f>Table_Query_from_Mac10[[#This Row],[qtytoShipFuture]]-Table_Query_from_Mac10[[#This Row],[qty_to_ship]]</f>
        <v>0</v>
      </c>
      <c r="W440" s="47">
        <f>Table_Query_from_Mac10[[#This Row],[UnitPriceFuture]]</f>
        <v>26.89</v>
      </c>
      <c r="X440" s="47">
        <f>Table_Query_from_Mac10[[#This Row],[Unit Increase]]*Table_Query_from_Mac10[[#This Row],[UnitPriceFuture]]</f>
        <v>0</v>
      </c>
      <c r="Y440" s="47">
        <f>Table_Query_from_Mac10[[#This Row],[Unit Increase]]*Table_Query_from_Mac10[[#This Row],[Future-cost]]</f>
        <v>0</v>
      </c>
      <c r="Z440" s="47">
        <f>-(Table_Query_from_Mac10[[#This Row],[Incremental Sales]]+((Table_Query_from_Mac10[[#This Row],[Incremental Sales]]*-(SUM(Summary!$S$8:$S$9)))))*Summary!$S$18</f>
        <v>0</v>
      </c>
      <c r="AA440" s="47">
        <f>IFERROR(Table_Query_from_Mac10[[#This Row],[Incremental Cost]]/Table_Query_from_Mac10[[#This Row],[Incremental Sales]],0)</f>
        <v>0</v>
      </c>
      <c r="AB440" s="47">
        <f>IFERROR(Table_Query_from_Mac10[[#This Row],[TotalCostFuture]]/Table_Query_from_Mac10[[#This Row],[totalsalesFuture]],0)</f>
        <v>0.41948679806619554</v>
      </c>
      <c r="AN440" s="30">
        <v>24</v>
      </c>
      <c r="AO440">
        <f t="shared" si="12"/>
        <v>6</v>
      </c>
      <c r="AQ440" s="30">
        <v>76.83</v>
      </c>
      <c r="AR440">
        <f t="shared" si="13"/>
        <v>26.89</v>
      </c>
    </row>
    <row r="441" spans="1:44" x14ac:dyDescent="0.25">
      <c r="A441">
        <v>90046</v>
      </c>
      <c r="B441">
        <v>11</v>
      </c>
      <c r="C441" t="s">
        <v>57</v>
      </c>
      <c r="D441" t="s">
        <v>49</v>
      </c>
      <c r="E441">
        <v>25</v>
      </c>
      <c r="F441">
        <v>5.39</v>
      </c>
      <c r="G441">
        <v>12.22</v>
      </c>
      <c r="H441" s="1">
        <v>44837</v>
      </c>
      <c r="I441" s="20">
        <v>0</v>
      </c>
      <c r="J441" s="47">
        <f>Table_Query_from_Mac10[[#This Row],[unit_price]]-(Table_Query_from_Mac10[[#This Row],[unit_price]]*(Table_Query_from_Mac10[[#This Row],[discount_pct]]/100))</f>
        <v>12.22</v>
      </c>
      <c r="K441" s="47">
        <f>Table_Query_from_Mac10[[#This Row],[unit_cost]]</f>
        <v>5.39</v>
      </c>
      <c r="L441" s="47">
        <f>Table_Query_from_Mac10[[#This Row],[Live-cost]]*(1+Table_Query_from_Mac10[[#This Row],[CogsIncreasebyTYPE]])</f>
        <v>5.39</v>
      </c>
      <c r="M441" s="47">
        <f>Table_Query_from_Mac10[[#This Row],[Live-cost]]*Table_Query_from_Mac10[[#This Row],[qty_to_ship]]</f>
        <v>134.75</v>
      </c>
      <c r="N441" s="47">
        <f>IF(Table_Query_from_Mac10[[#This Row],[item_no]]="KDA",-Table_Query_from_Mac10[[#This Row],[unit_price]],Table_Query_from_Mac10[[#This Row],[Net Unit]]*Table_Query_from_Mac10[[#This Row],[qty_to_ship]])</f>
        <v>305.5</v>
      </c>
      <c r="O441" s="47">
        <f>SUMIFS(Summary!C:C,Summary!H:H,Table_Query_from_Mac10[[#This Row],[Juiceoc]])</f>
        <v>0</v>
      </c>
      <c r="P441" s="47">
        <f>SUMIFS(Summary!D:D,Summary!H:H,Table_Query_from_Mac10[[#This Row],[Juiceoc]])</f>
        <v>0</v>
      </c>
      <c r="Q441" s="47">
        <f>SUMIFS(Summary!E:E,Summary!H:H,Table_Query_from_Mac10[[#This Row],[Juiceoc]])</f>
        <v>0</v>
      </c>
      <c r="R441" s="47">
        <f>Table_Query_from_Mac10[[#This Row],[Net Unit]]*(1+Table_Query_from_Mac10[[#This Row],[PriceIncreasebyType]])</f>
        <v>12.22</v>
      </c>
      <c r="S441" s="47">
        <f>Table_Query_from_Mac10[[#This Row],[UnitPriceFuture]]*Table_Query_from_Mac10[[#This Row],[qtytoShipFuture]]</f>
        <v>305.5</v>
      </c>
      <c r="T441" s="47">
        <f>ROUND(Table_Query_from_Mac10[[#This Row],[qty_to_ship]]*(1+Table_Query_from_Mac10[[#This Row],[VolumeIncreasebyType]]),0)</f>
        <v>25</v>
      </c>
      <c r="U441" s="47">
        <f>Table_Query_from_Mac10[[#This Row],[qtytoShipFuture]]*Table_Query_from_Mac10[[#This Row],[Future-cost]]</f>
        <v>134.75</v>
      </c>
      <c r="V441" s="47">
        <f>Table_Query_from_Mac10[[#This Row],[qtytoShipFuture]]-Table_Query_from_Mac10[[#This Row],[qty_to_ship]]</f>
        <v>0</v>
      </c>
      <c r="W441" s="47">
        <f>Table_Query_from_Mac10[[#This Row],[UnitPriceFuture]]</f>
        <v>12.22</v>
      </c>
      <c r="X441" s="47">
        <f>Table_Query_from_Mac10[[#This Row],[Unit Increase]]*Table_Query_from_Mac10[[#This Row],[UnitPriceFuture]]</f>
        <v>0</v>
      </c>
      <c r="Y441" s="47">
        <f>Table_Query_from_Mac10[[#This Row],[Unit Increase]]*Table_Query_from_Mac10[[#This Row],[Future-cost]]</f>
        <v>0</v>
      </c>
      <c r="Z441" s="47">
        <f>-(Table_Query_from_Mac10[[#This Row],[Incremental Sales]]+((Table_Query_from_Mac10[[#This Row],[Incremental Sales]]*-(SUM(Summary!$S$8:$S$9)))))*Summary!$S$18</f>
        <v>0</v>
      </c>
      <c r="AA441" s="47">
        <f>IFERROR(Table_Query_from_Mac10[[#This Row],[Incremental Cost]]/Table_Query_from_Mac10[[#This Row],[Incremental Sales]],0)</f>
        <v>0</v>
      </c>
      <c r="AB441" s="47">
        <f>IFERROR(Table_Query_from_Mac10[[#This Row],[TotalCostFuture]]/Table_Query_from_Mac10[[#This Row],[totalsalesFuture]],0)</f>
        <v>0.44108019639934531</v>
      </c>
      <c r="AN441" s="31">
        <v>100</v>
      </c>
      <c r="AO441">
        <f t="shared" si="12"/>
        <v>25</v>
      </c>
      <c r="AQ441" s="31">
        <v>34.9</v>
      </c>
      <c r="AR441">
        <f t="shared" si="13"/>
        <v>12.22</v>
      </c>
    </row>
    <row r="442" spans="1:44" x14ac:dyDescent="0.25">
      <c r="A442">
        <v>90046</v>
      </c>
      <c r="B442">
        <v>12</v>
      </c>
      <c r="C442" t="s">
        <v>57</v>
      </c>
      <c r="D442" t="s">
        <v>49</v>
      </c>
      <c r="E442">
        <v>40</v>
      </c>
      <c r="F442">
        <v>5.83</v>
      </c>
      <c r="G442">
        <v>12.56</v>
      </c>
      <c r="H442" s="1">
        <v>44837</v>
      </c>
      <c r="I442" s="20">
        <v>0</v>
      </c>
      <c r="J442" s="47">
        <f>Table_Query_from_Mac10[[#This Row],[unit_price]]-(Table_Query_from_Mac10[[#This Row],[unit_price]]*(Table_Query_from_Mac10[[#This Row],[discount_pct]]/100))</f>
        <v>12.56</v>
      </c>
      <c r="K442" s="47">
        <f>Table_Query_from_Mac10[[#This Row],[unit_cost]]</f>
        <v>5.83</v>
      </c>
      <c r="L442" s="47">
        <f>Table_Query_from_Mac10[[#This Row],[Live-cost]]*(1+Table_Query_from_Mac10[[#This Row],[CogsIncreasebyTYPE]])</f>
        <v>5.83</v>
      </c>
      <c r="M442" s="47">
        <f>Table_Query_from_Mac10[[#This Row],[Live-cost]]*Table_Query_from_Mac10[[#This Row],[qty_to_ship]]</f>
        <v>233.2</v>
      </c>
      <c r="N442" s="47">
        <f>IF(Table_Query_from_Mac10[[#This Row],[item_no]]="KDA",-Table_Query_from_Mac10[[#This Row],[unit_price]],Table_Query_from_Mac10[[#This Row],[Net Unit]]*Table_Query_from_Mac10[[#This Row],[qty_to_ship]])</f>
        <v>502.40000000000003</v>
      </c>
      <c r="O442" s="47">
        <f>SUMIFS(Summary!C:C,Summary!H:H,Table_Query_from_Mac10[[#This Row],[Juiceoc]])</f>
        <v>0</v>
      </c>
      <c r="P442" s="47">
        <f>SUMIFS(Summary!D:D,Summary!H:H,Table_Query_from_Mac10[[#This Row],[Juiceoc]])</f>
        <v>0</v>
      </c>
      <c r="Q442" s="47">
        <f>SUMIFS(Summary!E:E,Summary!H:H,Table_Query_from_Mac10[[#This Row],[Juiceoc]])</f>
        <v>0</v>
      </c>
      <c r="R442" s="47">
        <f>Table_Query_from_Mac10[[#This Row],[Net Unit]]*(1+Table_Query_from_Mac10[[#This Row],[PriceIncreasebyType]])</f>
        <v>12.56</v>
      </c>
      <c r="S442" s="47">
        <f>Table_Query_from_Mac10[[#This Row],[UnitPriceFuture]]*Table_Query_from_Mac10[[#This Row],[qtytoShipFuture]]</f>
        <v>502.40000000000003</v>
      </c>
      <c r="T442" s="47">
        <f>ROUND(Table_Query_from_Mac10[[#This Row],[qty_to_ship]]*(1+Table_Query_from_Mac10[[#This Row],[VolumeIncreasebyType]]),0)</f>
        <v>40</v>
      </c>
      <c r="U442" s="47">
        <f>Table_Query_from_Mac10[[#This Row],[qtytoShipFuture]]*Table_Query_from_Mac10[[#This Row],[Future-cost]]</f>
        <v>233.2</v>
      </c>
      <c r="V442" s="47">
        <f>Table_Query_from_Mac10[[#This Row],[qtytoShipFuture]]-Table_Query_from_Mac10[[#This Row],[qty_to_ship]]</f>
        <v>0</v>
      </c>
      <c r="W442" s="47">
        <f>Table_Query_from_Mac10[[#This Row],[UnitPriceFuture]]</f>
        <v>12.56</v>
      </c>
      <c r="X442" s="47">
        <f>Table_Query_from_Mac10[[#This Row],[Unit Increase]]*Table_Query_from_Mac10[[#This Row],[UnitPriceFuture]]</f>
        <v>0</v>
      </c>
      <c r="Y442" s="47">
        <f>Table_Query_from_Mac10[[#This Row],[Unit Increase]]*Table_Query_from_Mac10[[#This Row],[Future-cost]]</f>
        <v>0</v>
      </c>
      <c r="Z442" s="47">
        <f>-(Table_Query_from_Mac10[[#This Row],[Incremental Sales]]+((Table_Query_from_Mac10[[#This Row],[Incremental Sales]]*-(SUM(Summary!$S$8:$S$9)))))*Summary!$S$18</f>
        <v>0</v>
      </c>
      <c r="AA442" s="47">
        <f>IFERROR(Table_Query_from_Mac10[[#This Row],[Incremental Cost]]/Table_Query_from_Mac10[[#This Row],[Incremental Sales]],0)</f>
        <v>0</v>
      </c>
      <c r="AB442" s="47">
        <f>IFERROR(Table_Query_from_Mac10[[#This Row],[TotalCostFuture]]/Table_Query_from_Mac10[[#This Row],[totalsalesFuture]],0)</f>
        <v>0.46417197452229292</v>
      </c>
      <c r="AN442" s="30">
        <v>160</v>
      </c>
      <c r="AO442">
        <f t="shared" si="12"/>
        <v>40</v>
      </c>
      <c r="AQ442" s="30">
        <v>35.89</v>
      </c>
      <c r="AR442">
        <f t="shared" si="13"/>
        <v>12.56</v>
      </c>
    </row>
    <row r="443" spans="1:44" x14ac:dyDescent="0.25">
      <c r="A443">
        <v>90024</v>
      </c>
      <c r="B443">
        <v>8</v>
      </c>
      <c r="C443" t="s">
        <v>55</v>
      </c>
      <c r="D443" t="s">
        <v>81</v>
      </c>
      <c r="E443">
        <v>2</v>
      </c>
      <c r="F443">
        <v>17.62</v>
      </c>
      <c r="G443">
        <v>56.8</v>
      </c>
      <c r="H443" s="1">
        <v>44839</v>
      </c>
      <c r="I443" s="20">
        <v>7</v>
      </c>
      <c r="J443" s="47">
        <f>Table_Query_from_Mac10[[#This Row],[unit_price]]-(Table_Query_from_Mac10[[#This Row],[unit_price]]*(Table_Query_from_Mac10[[#This Row],[discount_pct]]/100))</f>
        <v>52.823999999999998</v>
      </c>
      <c r="K443" s="47">
        <f>Table_Query_from_Mac10[[#This Row],[unit_cost]]</f>
        <v>17.62</v>
      </c>
      <c r="L443" s="47">
        <f>Table_Query_from_Mac10[[#This Row],[Live-cost]]*(1+Table_Query_from_Mac10[[#This Row],[CogsIncreasebyTYPE]])</f>
        <v>17.62</v>
      </c>
      <c r="M443" s="47">
        <f>Table_Query_from_Mac10[[#This Row],[Live-cost]]*Table_Query_from_Mac10[[#This Row],[qty_to_ship]]</f>
        <v>35.24</v>
      </c>
      <c r="N443" s="47">
        <f>IF(Table_Query_from_Mac10[[#This Row],[item_no]]="KDA",-Table_Query_from_Mac10[[#This Row],[unit_price]],Table_Query_from_Mac10[[#This Row],[Net Unit]]*Table_Query_from_Mac10[[#This Row],[qty_to_ship]])</f>
        <v>105.648</v>
      </c>
      <c r="O443" s="47">
        <f>SUMIFS(Summary!C:C,Summary!H:H,Table_Query_from_Mac10[[#This Row],[Juiceoc]])</f>
        <v>0</v>
      </c>
      <c r="P443" s="47">
        <f>SUMIFS(Summary!D:D,Summary!H:H,Table_Query_from_Mac10[[#This Row],[Juiceoc]])</f>
        <v>0</v>
      </c>
      <c r="Q443" s="47">
        <f>SUMIFS(Summary!E:E,Summary!H:H,Table_Query_from_Mac10[[#This Row],[Juiceoc]])</f>
        <v>0</v>
      </c>
      <c r="R443" s="47">
        <f>Table_Query_from_Mac10[[#This Row],[Net Unit]]*(1+Table_Query_from_Mac10[[#This Row],[PriceIncreasebyType]])</f>
        <v>52.823999999999998</v>
      </c>
      <c r="S443" s="47">
        <f>Table_Query_from_Mac10[[#This Row],[UnitPriceFuture]]*Table_Query_from_Mac10[[#This Row],[qtytoShipFuture]]</f>
        <v>105.648</v>
      </c>
      <c r="T443" s="47">
        <f>ROUND(Table_Query_from_Mac10[[#This Row],[qty_to_ship]]*(1+Table_Query_from_Mac10[[#This Row],[VolumeIncreasebyType]]),0)</f>
        <v>2</v>
      </c>
      <c r="U443" s="47">
        <f>Table_Query_from_Mac10[[#This Row],[qtytoShipFuture]]*Table_Query_from_Mac10[[#This Row],[Future-cost]]</f>
        <v>35.24</v>
      </c>
      <c r="V443" s="47">
        <f>Table_Query_from_Mac10[[#This Row],[qtytoShipFuture]]-Table_Query_from_Mac10[[#This Row],[qty_to_ship]]</f>
        <v>0</v>
      </c>
      <c r="W443" s="47">
        <f>Table_Query_from_Mac10[[#This Row],[UnitPriceFuture]]</f>
        <v>52.823999999999998</v>
      </c>
      <c r="X443" s="47">
        <f>Table_Query_from_Mac10[[#This Row],[Unit Increase]]*Table_Query_from_Mac10[[#This Row],[UnitPriceFuture]]</f>
        <v>0</v>
      </c>
      <c r="Y443" s="47">
        <f>Table_Query_from_Mac10[[#This Row],[Unit Increase]]*Table_Query_from_Mac10[[#This Row],[Future-cost]]</f>
        <v>0</v>
      </c>
      <c r="Z443" s="47">
        <f>-(Table_Query_from_Mac10[[#This Row],[Incremental Sales]]+((Table_Query_from_Mac10[[#This Row],[Incremental Sales]]*-(SUM(Summary!$S$8:$S$9)))))*Summary!$S$18</f>
        <v>0</v>
      </c>
      <c r="AA443" s="47">
        <f>IFERROR(Table_Query_from_Mac10[[#This Row],[Incremental Cost]]/Table_Query_from_Mac10[[#This Row],[Incremental Sales]],0)</f>
        <v>0</v>
      </c>
      <c r="AB443" s="47">
        <f>IFERROR(Table_Query_from_Mac10[[#This Row],[TotalCostFuture]]/Table_Query_from_Mac10[[#This Row],[totalsalesFuture]],0)</f>
        <v>0.33356050280175681</v>
      </c>
      <c r="AN443" s="31">
        <v>8</v>
      </c>
      <c r="AO443">
        <f t="shared" si="12"/>
        <v>2</v>
      </c>
      <c r="AQ443" s="31">
        <v>162.29</v>
      </c>
      <c r="AR443">
        <f t="shared" si="13"/>
        <v>56.8</v>
      </c>
    </row>
    <row r="444" spans="1:44" x14ac:dyDescent="0.25">
      <c r="A444">
        <v>90047</v>
      </c>
      <c r="B444">
        <v>1</v>
      </c>
      <c r="C444" t="s">
        <v>55</v>
      </c>
      <c r="D444" t="s">
        <v>81</v>
      </c>
      <c r="E444">
        <v>10</v>
      </c>
      <c r="F444">
        <v>5.31</v>
      </c>
      <c r="G444">
        <v>13.35</v>
      </c>
      <c r="H444" s="1">
        <v>44839</v>
      </c>
      <c r="I444" s="20">
        <v>7</v>
      </c>
      <c r="J444" s="47">
        <f>Table_Query_from_Mac10[[#This Row],[unit_price]]-(Table_Query_from_Mac10[[#This Row],[unit_price]]*(Table_Query_from_Mac10[[#This Row],[discount_pct]]/100))</f>
        <v>12.4155</v>
      </c>
      <c r="K444" s="47">
        <f>Table_Query_from_Mac10[[#This Row],[unit_cost]]</f>
        <v>5.31</v>
      </c>
      <c r="L444" s="47">
        <f>Table_Query_from_Mac10[[#This Row],[Live-cost]]*(1+Table_Query_from_Mac10[[#This Row],[CogsIncreasebyTYPE]])</f>
        <v>5.31</v>
      </c>
      <c r="M444" s="47">
        <f>Table_Query_from_Mac10[[#This Row],[Live-cost]]*Table_Query_from_Mac10[[#This Row],[qty_to_ship]]</f>
        <v>53.099999999999994</v>
      </c>
      <c r="N444" s="47">
        <f>IF(Table_Query_from_Mac10[[#This Row],[item_no]]="KDA",-Table_Query_from_Mac10[[#This Row],[unit_price]],Table_Query_from_Mac10[[#This Row],[Net Unit]]*Table_Query_from_Mac10[[#This Row],[qty_to_ship]])</f>
        <v>124.155</v>
      </c>
      <c r="O444" s="47">
        <f>SUMIFS(Summary!C:C,Summary!H:H,Table_Query_from_Mac10[[#This Row],[Juiceoc]])</f>
        <v>0</v>
      </c>
      <c r="P444" s="47">
        <f>SUMIFS(Summary!D:D,Summary!H:H,Table_Query_from_Mac10[[#This Row],[Juiceoc]])</f>
        <v>0</v>
      </c>
      <c r="Q444" s="47">
        <f>SUMIFS(Summary!E:E,Summary!H:H,Table_Query_from_Mac10[[#This Row],[Juiceoc]])</f>
        <v>0</v>
      </c>
      <c r="R444" s="47">
        <f>Table_Query_from_Mac10[[#This Row],[Net Unit]]*(1+Table_Query_from_Mac10[[#This Row],[PriceIncreasebyType]])</f>
        <v>12.4155</v>
      </c>
      <c r="S444" s="47">
        <f>Table_Query_from_Mac10[[#This Row],[UnitPriceFuture]]*Table_Query_from_Mac10[[#This Row],[qtytoShipFuture]]</f>
        <v>124.155</v>
      </c>
      <c r="T444" s="47">
        <f>ROUND(Table_Query_from_Mac10[[#This Row],[qty_to_ship]]*(1+Table_Query_from_Mac10[[#This Row],[VolumeIncreasebyType]]),0)</f>
        <v>10</v>
      </c>
      <c r="U444" s="47">
        <f>Table_Query_from_Mac10[[#This Row],[qtytoShipFuture]]*Table_Query_from_Mac10[[#This Row],[Future-cost]]</f>
        <v>53.099999999999994</v>
      </c>
      <c r="V444" s="47">
        <f>Table_Query_from_Mac10[[#This Row],[qtytoShipFuture]]-Table_Query_from_Mac10[[#This Row],[qty_to_ship]]</f>
        <v>0</v>
      </c>
      <c r="W444" s="47">
        <f>Table_Query_from_Mac10[[#This Row],[UnitPriceFuture]]</f>
        <v>12.4155</v>
      </c>
      <c r="X444" s="47">
        <f>Table_Query_from_Mac10[[#This Row],[Unit Increase]]*Table_Query_from_Mac10[[#This Row],[UnitPriceFuture]]</f>
        <v>0</v>
      </c>
      <c r="Y444" s="47">
        <f>Table_Query_from_Mac10[[#This Row],[Unit Increase]]*Table_Query_from_Mac10[[#This Row],[Future-cost]]</f>
        <v>0</v>
      </c>
      <c r="Z444" s="47">
        <f>-(Table_Query_from_Mac10[[#This Row],[Incremental Sales]]+((Table_Query_from_Mac10[[#This Row],[Incremental Sales]]*-(SUM(Summary!$S$8:$S$9)))))*Summary!$S$18</f>
        <v>0</v>
      </c>
      <c r="AA444" s="47">
        <f>IFERROR(Table_Query_from_Mac10[[#This Row],[Incremental Cost]]/Table_Query_from_Mac10[[#This Row],[Incremental Sales]],0)</f>
        <v>0</v>
      </c>
      <c r="AB444" s="47">
        <f>IFERROR(Table_Query_from_Mac10[[#This Row],[TotalCostFuture]]/Table_Query_from_Mac10[[#This Row],[totalsalesFuture]],0)</f>
        <v>0.42769119246103654</v>
      </c>
      <c r="AN444" s="30">
        <v>40</v>
      </c>
      <c r="AO444">
        <f t="shared" si="12"/>
        <v>10</v>
      </c>
      <c r="AQ444" s="30">
        <v>38.130000000000003</v>
      </c>
      <c r="AR444">
        <f t="shared" si="13"/>
        <v>13.35</v>
      </c>
    </row>
    <row r="445" spans="1:44" x14ac:dyDescent="0.25">
      <c r="A445">
        <v>90047</v>
      </c>
      <c r="B445">
        <v>2</v>
      </c>
      <c r="C445" t="s">
        <v>55</v>
      </c>
      <c r="D445" t="s">
        <v>81</v>
      </c>
      <c r="E445">
        <v>8</v>
      </c>
      <c r="F445">
        <v>5.81</v>
      </c>
      <c r="G445">
        <v>14.47</v>
      </c>
      <c r="H445" s="1">
        <v>44839</v>
      </c>
      <c r="I445" s="20">
        <v>7</v>
      </c>
      <c r="J445" s="47">
        <f>Table_Query_from_Mac10[[#This Row],[unit_price]]-(Table_Query_from_Mac10[[#This Row],[unit_price]]*(Table_Query_from_Mac10[[#This Row],[discount_pct]]/100))</f>
        <v>13.457100000000001</v>
      </c>
      <c r="K445" s="47">
        <f>Table_Query_from_Mac10[[#This Row],[unit_cost]]</f>
        <v>5.81</v>
      </c>
      <c r="L445" s="47">
        <f>Table_Query_from_Mac10[[#This Row],[Live-cost]]*(1+Table_Query_from_Mac10[[#This Row],[CogsIncreasebyTYPE]])</f>
        <v>5.81</v>
      </c>
      <c r="M445" s="47">
        <f>Table_Query_from_Mac10[[#This Row],[Live-cost]]*Table_Query_from_Mac10[[#This Row],[qty_to_ship]]</f>
        <v>46.48</v>
      </c>
      <c r="N445" s="47">
        <f>IF(Table_Query_from_Mac10[[#This Row],[item_no]]="KDA",-Table_Query_from_Mac10[[#This Row],[unit_price]],Table_Query_from_Mac10[[#This Row],[Net Unit]]*Table_Query_from_Mac10[[#This Row],[qty_to_ship]])</f>
        <v>107.6568</v>
      </c>
      <c r="O445" s="47">
        <f>SUMIFS(Summary!C:C,Summary!H:H,Table_Query_from_Mac10[[#This Row],[Juiceoc]])</f>
        <v>0</v>
      </c>
      <c r="P445" s="47">
        <f>SUMIFS(Summary!D:D,Summary!H:H,Table_Query_from_Mac10[[#This Row],[Juiceoc]])</f>
        <v>0</v>
      </c>
      <c r="Q445" s="47">
        <f>SUMIFS(Summary!E:E,Summary!H:H,Table_Query_from_Mac10[[#This Row],[Juiceoc]])</f>
        <v>0</v>
      </c>
      <c r="R445" s="47">
        <f>Table_Query_from_Mac10[[#This Row],[Net Unit]]*(1+Table_Query_from_Mac10[[#This Row],[PriceIncreasebyType]])</f>
        <v>13.457100000000001</v>
      </c>
      <c r="S445" s="47">
        <f>Table_Query_from_Mac10[[#This Row],[UnitPriceFuture]]*Table_Query_from_Mac10[[#This Row],[qtytoShipFuture]]</f>
        <v>107.6568</v>
      </c>
      <c r="T445" s="47">
        <f>ROUND(Table_Query_from_Mac10[[#This Row],[qty_to_ship]]*(1+Table_Query_from_Mac10[[#This Row],[VolumeIncreasebyType]]),0)</f>
        <v>8</v>
      </c>
      <c r="U445" s="47">
        <f>Table_Query_from_Mac10[[#This Row],[qtytoShipFuture]]*Table_Query_from_Mac10[[#This Row],[Future-cost]]</f>
        <v>46.48</v>
      </c>
      <c r="V445" s="47">
        <f>Table_Query_from_Mac10[[#This Row],[qtytoShipFuture]]-Table_Query_from_Mac10[[#This Row],[qty_to_ship]]</f>
        <v>0</v>
      </c>
      <c r="W445" s="47">
        <f>Table_Query_from_Mac10[[#This Row],[UnitPriceFuture]]</f>
        <v>13.457100000000001</v>
      </c>
      <c r="X445" s="47">
        <f>Table_Query_from_Mac10[[#This Row],[Unit Increase]]*Table_Query_from_Mac10[[#This Row],[UnitPriceFuture]]</f>
        <v>0</v>
      </c>
      <c r="Y445" s="47">
        <f>Table_Query_from_Mac10[[#This Row],[Unit Increase]]*Table_Query_from_Mac10[[#This Row],[Future-cost]]</f>
        <v>0</v>
      </c>
      <c r="Z445" s="47">
        <f>-(Table_Query_from_Mac10[[#This Row],[Incremental Sales]]+((Table_Query_from_Mac10[[#This Row],[Incremental Sales]]*-(SUM(Summary!$S$8:$S$9)))))*Summary!$S$18</f>
        <v>0</v>
      </c>
      <c r="AA445" s="47">
        <f>IFERROR(Table_Query_from_Mac10[[#This Row],[Incremental Cost]]/Table_Query_from_Mac10[[#This Row],[Incremental Sales]],0)</f>
        <v>0</v>
      </c>
      <c r="AB445" s="47">
        <f>IFERROR(Table_Query_from_Mac10[[#This Row],[TotalCostFuture]]/Table_Query_from_Mac10[[#This Row],[totalsalesFuture]],0)</f>
        <v>0.43174235162107732</v>
      </c>
      <c r="AN445" s="31">
        <v>32</v>
      </c>
      <c r="AO445">
        <f t="shared" si="12"/>
        <v>8</v>
      </c>
      <c r="AQ445" s="31">
        <v>41.35</v>
      </c>
      <c r="AR445">
        <f t="shared" si="13"/>
        <v>14.47</v>
      </c>
    </row>
    <row r="446" spans="1:44" x14ac:dyDescent="0.25">
      <c r="A446">
        <v>90047</v>
      </c>
      <c r="B446">
        <v>3</v>
      </c>
      <c r="C446" t="s">
        <v>55</v>
      </c>
      <c r="D446" t="s">
        <v>81</v>
      </c>
      <c r="E446">
        <v>8</v>
      </c>
      <c r="F446">
        <v>6.38</v>
      </c>
      <c r="G446">
        <v>16.420000000000002</v>
      </c>
      <c r="H446" s="1">
        <v>44839</v>
      </c>
      <c r="I446" s="20">
        <v>7</v>
      </c>
      <c r="J446" s="47">
        <f>Table_Query_from_Mac10[[#This Row],[unit_price]]-(Table_Query_from_Mac10[[#This Row],[unit_price]]*(Table_Query_from_Mac10[[#This Row],[discount_pct]]/100))</f>
        <v>15.270600000000002</v>
      </c>
      <c r="K446" s="47">
        <f>Table_Query_from_Mac10[[#This Row],[unit_cost]]</f>
        <v>6.38</v>
      </c>
      <c r="L446" s="47">
        <f>Table_Query_from_Mac10[[#This Row],[Live-cost]]*(1+Table_Query_from_Mac10[[#This Row],[CogsIncreasebyTYPE]])</f>
        <v>6.38</v>
      </c>
      <c r="M446" s="47">
        <f>Table_Query_from_Mac10[[#This Row],[Live-cost]]*Table_Query_from_Mac10[[#This Row],[qty_to_ship]]</f>
        <v>51.04</v>
      </c>
      <c r="N446" s="47">
        <f>IF(Table_Query_from_Mac10[[#This Row],[item_no]]="KDA",-Table_Query_from_Mac10[[#This Row],[unit_price]],Table_Query_from_Mac10[[#This Row],[Net Unit]]*Table_Query_from_Mac10[[#This Row],[qty_to_ship]])</f>
        <v>122.16480000000001</v>
      </c>
      <c r="O446" s="47">
        <f>SUMIFS(Summary!C:C,Summary!H:H,Table_Query_from_Mac10[[#This Row],[Juiceoc]])</f>
        <v>0</v>
      </c>
      <c r="P446" s="47">
        <f>SUMIFS(Summary!D:D,Summary!H:H,Table_Query_from_Mac10[[#This Row],[Juiceoc]])</f>
        <v>0</v>
      </c>
      <c r="Q446" s="47">
        <f>SUMIFS(Summary!E:E,Summary!H:H,Table_Query_from_Mac10[[#This Row],[Juiceoc]])</f>
        <v>0</v>
      </c>
      <c r="R446" s="47">
        <f>Table_Query_from_Mac10[[#This Row],[Net Unit]]*(1+Table_Query_from_Mac10[[#This Row],[PriceIncreasebyType]])</f>
        <v>15.270600000000002</v>
      </c>
      <c r="S446" s="47">
        <f>Table_Query_from_Mac10[[#This Row],[UnitPriceFuture]]*Table_Query_from_Mac10[[#This Row],[qtytoShipFuture]]</f>
        <v>122.16480000000001</v>
      </c>
      <c r="T446" s="47">
        <f>ROUND(Table_Query_from_Mac10[[#This Row],[qty_to_ship]]*(1+Table_Query_from_Mac10[[#This Row],[VolumeIncreasebyType]]),0)</f>
        <v>8</v>
      </c>
      <c r="U446" s="47">
        <f>Table_Query_from_Mac10[[#This Row],[qtytoShipFuture]]*Table_Query_from_Mac10[[#This Row],[Future-cost]]</f>
        <v>51.04</v>
      </c>
      <c r="V446" s="47">
        <f>Table_Query_from_Mac10[[#This Row],[qtytoShipFuture]]-Table_Query_from_Mac10[[#This Row],[qty_to_ship]]</f>
        <v>0</v>
      </c>
      <c r="W446" s="47">
        <f>Table_Query_from_Mac10[[#This Row],[UnitPriceFuture]]</f>
        <v>15.270600000000002</v>
      </c>
      <c r="X446" s="47">
        <f>Table_Query_from_Mac10[[#This Row],[Unit Increase]]*Table_Query_from_Mac10[[#This Row],[UnitPriceFuture]]</f>
        <v>0</v>
      </c>
      <c r="Y446" s="47">
        <f>Table_Query_from_Mac10[[#This Row],[Unit Increase]]*Table_Query_from_Mac10[[#This Row],[Future-cost]]</f>
        <v>0</v>
      </c>
      <c r="Z446" s="47">
        <f>-(Table_Query_from_Mac10[[#This Row],[Incremental Sales]]+((Table_Query_from_Mac10[[#This Row],[Incremental Sales]]*-(SUM(Summary!$S$8:$S$9)))))*Summary!$S$18</f>
        <v>0</v>
      </c>
      <c r="AA446" s="47">
        <f>IFERROR(Table_Query_from_Mac10[[#This Row],[Incremental Cost]]/Table_Query_from_Mac10[[#This Row],[Incremental Sales]],0)</f>
        <v>0</v>
      </c>
      <c r="AB446" s="47">
        <f>IFERROR(Table_Query_from_Mac10[[#This Row],[TotalCostFuture]]/Table_Query_from_Mac10[[#This Row],[totalsalesFuture]],0)</f>
        <v>0.41779628829253596</v>
      </c>
      <c r="AN446" s="30">
        <v>32</v>
      </c>
      <c r="AO446">
        <f t="shared" si="12"/>
        <v>8</v>
      </c>
      <c r="AQ446" s="30">
        <v>46.9</v>
      </c>
      <c r="AR446">
        <f t="shared" si="13"/>
        <v>16.420000000000002</v>
      </c>
    </row>
    <row r="447" spans="1:44" x14ac:dyDescent="0.25">
      <c r="A447">
        <v>90047</v>
      </c>
      <c r="B447">
        <v>4</v>
      </c>
      <c r="C447" t="s">
        <v>55</v>
      </c>
      <c r="D447" t="s">
        <v>81</v>
      </c>
      <c r="E447">
        <v>6</v>
      </c>
      <c r="F447">
        <v>7.17</v>
      </c>
      <c r="G447">
        <v>18.14</v>
      </c>
      <c r="H447" s="1">
        <v>44839</v>
      </c>
      <c r="I447" s="20">
        <v>7</v>
      </c>
      <c r="J447" s="47">
        <f>Table_Query_from_Mac10[[#This Row],[unit_price]]-(Table_Query_from_Mac10[[#This Row],[unit_price]]*(Table_Query_from_Mac10[[#This Row],[discount_pct]]/100))</f>
        <v>16.870200000000001</v>
      </c>
      <c r="K447" s="47">
        <f>Table_Query_from_Mac10[[#This Row],[unit_cost]]</f>
        <v>7.17</v>
      </c>
      <c r="L447" s="47">
        <f>Table_Query_from_Mac10[[#This Row],[Live-cost]]*(1+Table_Query_from_Mac10[[#This Row],[CogsIncreasebyTYPE]])</f>
        <v>7.17</v>
      </c>
      <c r="M447" s="47">
        <f>Table_Query_from_Mac10[[#This Row],[Live-cost]]*Table_Query_from_Mac10[[#This Row],[qty_to_ship]]</f>
        <v>43.019999999999996</v>
      </c>
      <c r="N447" s="47">
        <f>IF(Table_Query_from_Mac10[[#This Row],[item_no]]="KDA",-Table_Query_from_Mac10[[#This Row],[unit_price]],Table_Query_from_Mac10[[#This Row],[Net Unit]]*Table_Query_from_Mac10[[#This Row],[qty_to_ship]])</f>
        <v>101.22120000000001</v>
      </c>
      <c r="O447" s="47">
        <f>SUMIFS(Summary!C:C,Summary!H:H,Table_Query_from_Mac10[[#This Row],[Juiceoc]])</f>
        <v>0</v>
      </c>
      <c r="P447" s="47">
        <f>SUMIFS(Summary!D:D,Summary!H:H,Table_Query_from_Mac10[[#This Row],[Juiceoc]])</f>
        <v>0</v>
      </c>
      <c r="Q447" s="47">
        <f>SUMIFS(Summary!E:E,Summary!H:H,Table_Query_from_Mac10[[#This Row],[Juiceoc]])</f>
        <v>0</v>
      </c>
      <c r="R447" s="47">
        <f>Table_Query_from_Mac10[[#This Row],[Net Unit]]*(1+Table_Query_from_Mac10[[#This Row],[PriceIncreasebyType]])</f>
        <v>16.870200000000001</v>
      </c>
      <c r="S447" s="47">
        <f>Table_Query_from_Mac10[[#This Row],[UnitPriceFuture]]*Table_Query_from_Mac10[[#This Row],[qtytoShipFuture]]</f>
        <v>101.22120000000001</v>
      </c>
      <c r="T447" s="47">
        <f>ROUND(Table_Query_from_Mac10[[#This Row],[qty_to_ship]]*(1+Table_Query_from_Mac10[[#This Row],[VolumeIncreasebyType]]),0)</f>
        <v>6</v>
      </c>
      <c r="U447" s="47">
        <f>Table_Query_from_Mac10[[#This Row],[qtytoShipFuture]]*Table_Query_from_Mac10[[#This Row],[Future-cost]]</f>
        <v>43.019999999999996</v>
      </c>
      <c r="V447" s="47">
        <f>Table_Query_from_Mac10[[#This Row],[qtytoShipFuture]]-Table_Query_from_Mac10[[#This Row],[qty_to_ship]]</f>
        <v>0</v>
      </c>
      <c r="W447" s="47">
        <f>Table_Query_from_Mac10[[#This Row],[UnitPriceFuture]]</f>
        <v>16.870200000000001</v>
      </c>
      <c r="X447" s="47">
        <f>Table_Query_from_Mac10[[#This Row],[Unit Increase]]*Table_Query_from_Mac10[[#This Row],[UnitPriceFuture]]</f>
        <v>0</v>
      </c>
      <c r="Y447" s="47">
        <f>Table_Query_from_Mac10[[#This Row],[Unit Increase]]*Table_Query_from_Mac10[[#This Row],[Future-cost]]</f>
        <v>0</v>
      </c>
      <c r="Z447" s="47">
        <f>-(Table_Query_from_Mac10[[#This Row],[Incremental Sales]]+((Table_Query_from_Mac10[[#This Row],[Incremental Sales]]*-(SUM(Summary!$S$8:$S$9)))))*Summary!$S$18</f>
        <v>0</v>
      </c>
      <c r="AA447" s="47">
        <f>IFERROR(Table_Query_from_Mac10[[#This Row],[Incremental Cost]]/Table_Query_from_Mac10[[#This Row],[Incremental Sales]],0)</f>
        <v>0</v>
      </c>
      <c r="AB447" s="47">
        <f>IFERROR(Table_Query_from_Mac10[[#This Row],[TotalCostFuture]]/Table_Query_from_Mac10[[#This Row],[totalsalesFuture]],0)</f>
        <v>0.4250097805598036</v>
      </c>
      <c r="AN447" s="31">
        <v>24</v>
      </c>
      <c r="AO447">
        <f t="shared" si="12"/>
        <v>6</v>
      </c>
      <c r="AQ447" s="31">
        <v>51.84</v>
      </c>
      <c r="AR447">
        <f t="shared" si="13"/>
        <v>18.14</v>
      </c>
    </row>
    <row r="448" spans="1:44" x14ac:dyDescent="0.25">
      <c r="A448">
        <v>90047</v>
      </c>
      <c r="B448">
        <v>5</v>
      </c>
      <c r="C448" t="s">
        <v>55</v>
      </c>
      <c r="D448" t="s">
        <v>81</v>
      </c>
      <c r="E448">
        <v>5</v>
      </c>
      <c r="F448">
        <v>8.5</v>
      </c>
      <c r="G448">
        <v>22.57</v>
      </c>
      <c r="H448" s="1">
        <v>44839</v>
      </c>
      <c r="I448" s="20">
        <v>7</v>
      </c>
      <c r="J448" s="47">
        <f>Table_Query_from_Mac10[[#This Row],[unit_price]]-(Table_Query_from_Mac10[[#This Row],[unit_price]]*(Table_Query_from_Mac10[[#This Row],[discount_pct]]/100))</f>
        <v>20.990100000000002</v>
      </c>
      <c r="K448" s="47">
        <f>Table_Query_from_Mac10[[#This Row],[unit_cost]]</f>
        <v>8.5</v>
      </c>
      <c r="L448" s="47">
        <f>Table_Query_from_Mac10[[#This Row],[Live-cost]]*(1+Table_Query_from_Mac10[[#This Row],[CogsIncreasebyTYPE]])</f>
        <v>8.5</v>
      </c>
      <c r="M448" s="47">
        <f>Table_Query_from_Mac10[[#This Row],[Live-cost]]*Table_Query_from_Mac10[[#This Row],[qty_to_ship]]</f>
        <v>42.5</v>
      </c>
      <c r="N448" s="47">
        <f>IF(Table_Query_from_Mac10[[#This Row],[item_no]]="KDA",-Table_Query_from_Mac10[[#This Row],[unit_price]],Table_Query_from_Mac10[[#This Row],[Net Unit]]*Table_Query_from_Mac10[[#This Row],[qty_to_ship]])</f>
        <v>104.95050000000001</v>
      </c>
      <c r="O448" s="47">
        <f>SUMIFS(Summary!C:C,Summary!H:H,Table_Query_from_Mac10[[#This Row],[Juiceoc]])</f>
        <v>0</v>
      </c>
      <c r="P448" s="47">
        <f>SUMIFS(Summary!D:D,Summary!H:H,Table_Query_from_Mac10[[#This Row],[Juiceoc]])</f>
        <v>0</v>
      </c>
      <c r="Q448" s="47">
        <f>SUMIFS(Summary!E:E,Summary!H:H,Table_Query_from_Mac10[[#This Row],[Juiceoc]])</f>
        <v>0</v>
      </c>
      <c r="R448" s="47">
        <f>Table_Query_from_Mac10[[#This Row],[Net Unit]]*(1+Table_Query_from_Mac10[[#This Row],[PriceIncreasebyType]])</f>
        <v>20.990100000000002</v>
      </c>
      <c r="S448" s="47">
        <f>Table_Query_from_Mac10[[#This Row],[UnitPriceFuture]]*Table_Query_from_Mac10[[#This Row],[qtytoShipFuture]]</f>
        <v>104.95050000000001</v>
      </c>
      <c r="T448" s="47">
        <f>ROUND(Table_Query_from_Mac10[[#This Row],[qty_to_ship]]*(1+Table_Query_from_Mac10[[#This Row],[VolumeIncreasebyType]]),0)</f>
        <v>5</v>
      </c>
      <c r="U448" s="47">
        <f>Table_Query_from_Mac10[[#This Row],[qtytoShipFuture]]*Table_Query_from_Mac10[[#This Row],[Future-cost]]</f>
        <v>42.5</v>
      </c>
      <c r="V448" s="47">
        <f>Table_Query_from_Mac10[[#This Row],[qtytoShipFuture]]-Table_Query_from_Mac10[[#This Row],[qty_to_ship]]</f>
        <v>0</v>
      </c>
      <c r="W448" s="47">
        <f>Table_Query_from_Mac10[[#This Row],[UnitPriceFuture]]</f>
        <v>20.990100000000002</v>
      </c>
      <c r="X448" s="47">
        <f>Table_Query_from_Mac10[[#This Row],[Unit Increase]]*Table_Query_from_Mac10[[#This Row],[UnitPriceFuture]]</f>
        <v>0</v>
      </c>
      <c r="Y448" s="47">
        <f>Table_Query_from_Mac10[[#This Row],[Unit Increase]]*Table_Query_from_Mac10[[#This Row],[Future-cost]]</f>
        <v>0</v>
      </c>
      <c r="Z448" s="47">
        <f>-(Table_Query_from_Mac10[[#This Row],[Incremental Sales]]+((Table_Query_from_Mac10[[#This Row],[Incremental Sales]]*-(SUM(Summary!$S$8:$S$9)))))*Summary!$S$18</f>
        <v>0</v>
      </c>
      <c r="AA448" s="47">
        <f>IFERROR(Table_Query_from_Mac10[[#This Row],[Incremental Cost]]/Table_Query_from_Mac10[[#This Row],[Incremental Sales]],0)</f>
        <v>0</v>
      </c>
      <c r="AB448" s="47">
        <f>IFERROR(Table_Query_from_Mac10[[#This Row],[TotalCostFuture]]/Table_Query_from_Mac10[[#This Row],[totalsalesFuture]],0)</f>
        <v>0.40495281108713155</v>
      </c>
      <c r="AN448" s="30">
        <v>18</v>
      </c>
      <c r="AO448">
        <f t="shared" si="12"/>
        <v>5</v>
      </c>
      <c r="AQ448" s="30">
        <v>64.489999999999995</v>
      </c>
      <c r="AR448">
        <f t="shared" si="13"/>
        <v>22.57</v>
      </c>
    </row>
    <row r="449" spans="1:44" x14ac:dyDescent="0.25">
      <c r="A449">
        <v>90047</v>
      </c>
      <c r="B449">
        <v>6</v>
      </c>
      <c r="C449" t="s">
        <v>55</v>
      </c>
      <c r="D449" t="s">
        <v>81</v>
      </c>
      <c r="E449">
        <v>3</v>
      </c>
      <c r="F449">
        <v>9.86</v>
      </c>
      <c r="G449">
        <v>27.29</v>
      </c>
      <c r="H449" s="1">
        <v>44839</v>
      </c>
      <c r="I449" s="20">
        <v>7</v>
      </c>
      <c r="J449" s="47">
        <f>Table_Query_from_Mac10[[#This Row],[unit_price]]-(Table_Query_from_Mac10[[#This Row],[unit_price]]*(Table_Query_from_Mac10[[#This Row],[discount_pct]]/100))</f>
        <v>25.3797</v>
      </c>
      <c r="K449" s="47">
        <f>Table_Query_from_Mac10[[#This Row],[unit_cost]]</f>
        <v>9.86</v>
      </c>
      <c r="L449" s="47">
        <f>Table_Query_from_Mac10[[#This Row],[Live-cost]]*(1+Table_Query_from_Mac10[[#This Row],[CogsIncreasebyTYPE]])</f>
        <v>9.86</v>
      </c>
      <c r="M449" s="47">
        <f>Table_Query_from_Mac10[[#This Row],[Live-cost]]*Table_Query_from_Mac10[[#This Row],[qty_to_ship]]</f>
        <v>29.58</v>
      </c>
      <c r="N449" s="47">
        <f>IF(Table_Query_from_Mac10[[#This Row],[item_no]]="KDA",-Table_Query_from_Mac10[[#This Row],[unit_price]],Table_Query_from_Mac10[[#This Row],[Net Unit]]*Table_Query_from_Mac10[[#This Row],[qty_to_ship]])</f>
        <v>76.139099999999999</v>
      </c>
      <c r="O449" s="47">
        <f>SUMIFS(Summary!C:C,Summary!H:H,Table_Query_from_Mac10[[#This Row],[Juiceoc]])</f>
        <v>0</v>
      </c>
      <c r="P449" s="47">
        <f>SUMIFS(Summary!D:D,Summary!H:H,Table_Query_from_Mac10[[#This Row],[Juiceoc]])</f>
        <v>0</v>
      </c>
      <c r="Q449" s="47">
        <f>SUMIFS(Summary!E:E,Summary!H:H,Table_Query_from_Mac10[[#This Row],[Juiceoc]])</f>
        <v>0</v>
      </c>
      <c r="R449" s="47">
        <f>Table_Query_from_Mac10[[#This Row],[Net Unit]]*(1+Table_Query_from_Mac10[[#This Row],[PriceIncreasebyType]])</f>
        <v>25.3797</v>
      </c>
      <c r="S449" s="47">
        <f>Table_Query_from_Mac10[[#This Row],[UnitPriceFuture]]*Table_Query_from_Mac10[[#This Row],[qtytoShipFuture]]</f>
        <v>76.139099999999999</v>
      </c>
      <c r="T449" s="47">
        <f>ROUND(Table_Query_from_Mac10[[#This Row],[qty_to_ship]]*(1+Table_Query_from_Mac10[[#This Row],[VolumeIncreasebyType]]),0)</f>
        <v>3</v>
      </c>
      <c r="U449" s="47">
        <f>Table_Query_from_Mac10[[#This Row],[qtytoShipFuture]]*Table_Query_from_Mac10[[#This Row],[Future-cost]]</f>
        <v>29.58</v>
      </c>
      <c r="V449" s="47">
        <f>Table_Query_from_Mac10[[#This Row],[qtytoShipFuture]]-Table_Query_from_Mac10[[#This Row],[qty_to_ship]]</f>
        <v>0</v>
      </c>
      <c r="W449" s="47">
        <f>Table_Query_from_Mac10[[#This Row],[UnitPriceFuture]]</f>
        <v>25.3797</v>
      </c>
      <c r="X449" s="47">
        <f>Table_Query_from_Mac10[[#This Row],[Unit Increase]]*Table_Query_from_Mac10[[#This Row],[UnitPriceFuture]]</f>
        <v>0</v>
      </c>
      <c r="Y449" s="47">
        <f>Table_Query_from_Mac10[[#This Row],[Unit Increase]]*Table_Query_from_Mac10[[#This Row],[Future-cost]]</f>
        <v>0</v>
      </c>
      <c r="Z449" s="47">
        <f>-(Table_Query_from_Mac10[[#This Row],[Incremental Sales]]+((Table_Query_from_Mac10[[#This Row],[Incremental Sales]]*-(SUM(Summary!$S$8:$S$9)))))*Summary!$S$18</f>
        <v>0</v>
      </c>
      <c r="AA449" s="47">
        <f>IFERROR(Table_Query_from_Mac10[[#This Row],[Incremental Cost]]/Table_Query_from_Mac10[[#This Row],[Incremental Sales]],0)</f>
        <v>0</v>
      </c>
      <c r="AB449" s="47">
        <f>IFERROR(Table_Query_from_Mac10[[#This Row],[TotalCostFuture]]/Table_Query_from_Mac10[[#This Row],[totalsalesFuture]],0)</f>
        <v>0.38849947004889734</v>
      </c>
      <c r="AN449" s="31">
        <v>9</v>
      </c>
      <c r="AO449">
        <f t="shared" si="12"/>
        <v>3</v>
      </c>
      <c r="AQ449" s="31">
        <v>77.959999999999994</v>
      </c>
      <c r="AR449">
        <f t="shared" si="13"/>
        <v>27.29</v>
      </c>
    </row>
    <row r="450" spans="1:44" x14ac:dyDescent="0.25">
      <c r="A450">
        <v>90047</v>
      </c>
      <c r="B450">
        <v>7</v>
      </c>
      <c r="C450" t="s">
        <v>55</v>
      </c>
      <c r="D450" t="s">
        <v>81</v>
      </c>
      <c r="E450">
        <v>3</v>
      </c>
      <c r="F450">
        <v>11.84</v>
      </c>
      <c r="G450">
        <v>31.43</v>
      </c>
      <c r="H450" s="1">
        <v>44839</v>
      </c>
      <c r="I450" s="20">
        <v>7</v>
      </c>
      <c r="J450" s="47">
        <f>Table_Query_from_Mac10[[#This Row],[unit_price]]-(Table_Query_from_Mac10[[#This Row],[unit_price]]*(Table_Query_from_Mac10[[#This Row],[discount_pct]]/100))</f>
        <v>29.229900000000001</v>
      </c>
      <c r="K450" s="47">
        <f>Table_Query_from_Mac10[[#This Row],[unit_cost]]</f>
        <v>11.84</v>
      </c>
      <c r="L450" s="47">
        <f>Table_Query_from_Mac10[[#This Row],[Live-cost]]*(1+Table_Query_from_Mac10[[#This Row],[CogsIncreasebyTYPE]])</f>
        <v>11.84</v>
      </c>
      <c r="M450" s="47">
        <f>Table_Query_from_Mac10[[#This Row],[Live-cost]]*Table_Query_from_Mac10[[#This Row],[qty_to_ship]]</f>
        <v>35.519999999999996</v>
      </c>
      <c r="N450" s="47">
        <f>IF(Table_Query_from_Mac10[[#This Row],[item_no]]="KDA",-Table_Query_from_Mac10[[#This Row],[unit_price]],Table_Query_from_Mac10[[#This Row],[Net Unit]]*Table_Query_from_Mac10[[#This Row],[qty_to_ship]])</f>
        <v>87.689700000000002</v>
      </c>
      <c r="O450" s="47">
        <f>SUMIFS(Summary!C:C,Summary!H:H,Table_Query_from_Mac10[[#This Row],[Juiceoc]])</f>
        <v>0</v>
      </c>
      <c r="P450" s="47">
        <f>SUMIFS(Summary!D:D,Summary!H:H,Table_Query_from_Mac10[[#This Row],[Juiceoc]])</f>
        <v>0</v>
      </c>
      <c r="Q450" s="47">
        <f>SUMIFS(Summary!E:E,Summary!H:H,Table_Query_from_Mac10[[#This Row],[Juiceoc]])</f>
        <v>0</v>
      </c>
      <c r="R450" s="47">
        <f>Table_Query_from_Mac10[[#This Row],[Net Unit]]*(1+Table_Query_from_Mac10[[#This Row],[PriceIncreasebyType]])</f>
        <v>29.229900000000001</v>
      </c>
      <c r="S450" s="47">
        <f>Table_Query_from_Mac10[[#This Row],[UnitPriceFuture]]*Table_Query_from_Mac10[[#This Row],[qtytoShipFuture]]</f>
        <v>87.689700000000002</v>
      </c>
      <c r="T450" s="47">
        <f>ROUND(Table_Query_from_Mac10[[#This Row],[qty_to_ship]]*(1+Table_Query_from_Mac10[[#This Row],[VolumeIncreasebyType]]),0)</f>
        <v>3</v>
      </c>
      <c r="U450" s="47">
        <f>Table_Query_from_Mac10[[#This Row],[qtytoShipFuture]]*Table_Query_from_Mac10[[#This Row],[Future-cost]]</f>
        <v>35.519999999999996</v>
      </c>
      <c r="V450" s="47">
        <f>Table_Query_from_Mac10[[#This Row],[qtytoShipFuture]]-Table_Query_from_Mac10[[#This Row],[qty_to_ship]]</f>
        <v>0</v>
      </c>
      <c r="W450" s="47">
        <f>Table_Query_from_Mac10[[#This Row],[UnitPriceFuture]]</f>
        <v>29.229900000000001</v>
      </c>
      <c r="X450" s="47">
        <f>Table_Query_from_Mac10[[#This Row],[Unit Increase]]*Table_Query_from_Mac10[[#This Row],[UnitPriceFuture]]</f>
        <v>0</v>
      </c>
      <c r="Y450" s="47">
        <f>Table_Query_from_Mac10[[#This Row],[Unit Increase]]*Table_Query_from_Mac10[[#This Row],[Future-cost]]</f>
        <v>0</v>
      </c>
      <c r="Z450" s="47">
        <f>-(Table_Query_from_Mac10[[#This Row],[Incremental Sales]]+((Table_Query_from_Mac10[[#This Row],[Incremental Sales]]*-(SUM(Summary!$S$8:$S$9)))))*Summary!$S$18</f>
        <v>0</v>
      </c>
      <c r="AA450" s="47">
        <f>IFERROR(Table_Query_from_Mac10[[#This Row],[Incremental Cost]]/Table_Query_from_Mac10[[#This Row],[Incremental Sales]],0)</f>
        <v>0</v>
      </c>
      <c r="AB450" s="47">
        <f>IFERROR(Table_Query_from_Mac10[[#This Row],[TotalCostFuture]]/Table_Query_from_Mac10[[#This Row],[totalsalesFuture]],0)</f>
        <v>0.4050646769232874</v>
      </c>
      <c r="AN450" s="30">
        <v>12</v>
      </c>
      <c r="AO450">
        <f t="shared" si="12"/>
        <v>3</v>
      </c>
      <c r="AQ450" s="30">
        <v>89.8</v>
      </c>
      <c r="AR450">
        <f t="shared" si="13"/>
        <v>31.43</v>
      </c>
    </row>
    <row r="451" spans="1:44" x14ac:dyDescent="0.25">
      <c r="A451">
        <v>90047</v>
      </c>
      <c r="B451">
        <v>8</v>
      </c>
      <c r="C451" t="s">
        <v>55</v>
      </c>
      <c r="D451" t="s">
        <v>81</v>
      </c>
      <c r="E451">
        <v>7</v>
      </c>
      <c r="F451">
        <v>5.86</v>
      </c>
      <c r="G451">
        <v>14.88</v>
      </c>
      <c r="H451" s="1">
        <v>44839</v>
      </c>
      <c r="I451" s="20">
        <v>7</v>
      </c>
      <c r="J451" s="47">
        <f>Table_Query_from_Mac10[[#This Row],[unit_price]]-(Table_Query_from_Mac10[[#This Row],[unit_price]]*(Table_Query_from_Mac10[[#This Row],[discount_pct]]/100))</f>
        <v>13.8384</v>
      </c>
      <c r="K451" s="47">
        <f>Table_Query_from_Mac10[[#This Row],[unit_cost]]</f>
        <v>5.86</v>
      </c>
      <c r="L451" s="47">
        <f>Table_Query_from_Mac10[[#This Row],[Live-cost]]*(1+Table_Query_from_Mac10[[#This Row],[CogsIncreasebyTYPE]])</f>
        <v>5.86</v>
      </c>
      <c r="M451" s="47">
        <f>Table_Query_from_Mac10[[#This Row],[Live-cost]]*Table_Query_from_Mac10[[#This Row],[qty_to_ship]]</f>
        <v>41.02</v>
      </c>
      <c r="N451" s="47">
        <f>IF(Table_Query_from_Mac10[[#This Row],[item_no]]="KDA",-Table_Query_from_Mac10[[#This Row],[unit_price]],Table_Query_from_Mac10[[#This Row],[Net Unit]]*Table_Query_from_Mac10[[#This Row],[qty_to_ship]])</f>
        <v>96.868799999999993</v>
      </c>
      <c r="O451" s="47">
        <f>SUMIFS(Summary!C:C,Summary!H:H,Table_Query_from_Mac10[[#This Row],[Juiceoc]])</f>
        <v>0</v>
      </c>
      <c r="P451" s="47">
        <f>SUMIFS(Summary!D:D,Summary!H:H,Table_Query_from_Mac10[[#This Row],[Juiceoc]])</f>
        <v>0</v>
      </c>
      <c r="Q451" s="47">
        <f>SUMIFS(Summary!E:E,Summary!H:H,Table_Query_from_Mac10[[#This Row],[Juiceoc]])</f>
        <v>0</v>
      </c>
      <c r="R451" s="47">
        <f>Table_Query_from_Mac10[[#This Row],[Net Unit]]*(1+Table_Query_from_Mac10[[#This Row],[PriceIncreasebyType]])</f>
        <v>13.8384</v>
      </c>
      <c r="S451" s="47">
        <f>Table_Query_from_Mac10[[#This Row],[UnitPriceFuture]]*Table_Query_from_Mac10[[#This Row],[qtytoShipFuture]]</f>
        <v>96.868799999999993</v>
      </c>
      <c r="T451" s="47">
        <f>ROUND(Table_Query_from_Mac10[[#This Row],[qty_to_ship]]*(1+Table_Query_from_Mac10[[#This Row],[VolumeIncreasebyType]]),0)</f>
        <v>7</v>
      </c>
      <c r="U451" s="47">
        <f>Table_Query_from_Mac10[[#This Row],[qtytoShipFuture]]*Table_Query_from_Mac10[[#This Row],[Future-cost]]</f>
        <v>41.02</v>
      </c>
      <c r="V451" s="47">
        <f>Table_Query_from_Mac10[[#This Row],[qtytoShipFuture]]-Table_Query_from_Mac10[[#This Row],[qty_to_ship]]</f>
        <v>0</v>
      </c>
      <c r="W451" s="47">
        <f>Table_Query_from_Mac10[[#This Row],[UnitPriceFuture]]</f>
        <v>13.8384</v>
      </c>
      <c r="X451" s="47">
        <f>Table_Query_from_Mac10[[#This Row],[Unit Increase]]*Table_Query_from_Mac10[[#This Row],[UnitPriceFuture]]</f>
        <v>0</v>
      </c>
      <c r="Y451" s="47">
        <f>Table_Query_from_Mac10[[#This Row],[Unit Increase]]*Table_Query_from_Mac10[[#This Row],[Future-cost]]</f>
        <v>0</v>
      </c>
      <c r="Z451" s="47">
        <f>-(Table_Query_from_Mac10[[#This Row],[Incremental Sales]]+((Table_Query_from_Mac10[[#This Row],[Incremental Sales]]*-(SUM(Summary!$S$8:$S$9)))))*Summary!$S$18</f>
        <v>0</v>
      </c>
      <c r="AA451" s="47">
        <f>IFERROR(Table_Query_from_Mac10[[#This Row],[Incremental Cost]]/Table_Query_from_Mac10[[#This Row],[Incremental Sales]],0)</f>
        <v>0</v>
      </c>
      <c r="AB451" s="47">
        <f>IFERROR(Table_Query_from_Mac10[[#This Row],[TotalCostFuture]]/Table_Query_from_Mac10[[#This Row],[totalsalesFuture]],0)</f>
        <v>0.42345935946352187</v>
      </c>
      <c r="AN451" s="31">
        <v>25</v>
      </c>
      <c r="AO451">
        <f t="shared" ref="AO451:AO514" si="14">CEILING(AN451/4,1)</f>
        <v>7</v>
      </c>
      <c r="AQ451" s="31">
        <v>42.5</v>
      </c>
      <c r="AR451">
        <f t="shared" ref="AR451:AR514" si="15">ROUND(AQ451/5*1.75,2)</f>
        <v>14.88</v>
      </c>
    </row>
    <row r="452" spans="1:44" x14ac:dyDescent="0.25">
      <c r="A452">
        <v>90047</v>
      </c>
      <c r="B452">
        <v>9</v>
      </c>
      <c r="C452" t="s">
        <v>55</v>
      </c>
      <c r="D452" t="s">
        <v>81</v>
      </c>
      <c r="E452">
        <v>4</v>
      </c>
      <c r="F452">
        <v>6.59</v>
      </c>
      <c r="G452">
        <v>17.5</v>
      </c>
      <c r="H452" s="1">
        <v>44839</v>
      </c>
      <c r="I452" s="20">
        <v>7</v>
      </c>
      <c r="J452" s="47">
        <f>Table_Query_from_Mac10[[#This Row],[unit_price]]-(Table_Query_from_Mac10[[#This Row],[unit_price]]*(Table_Query_from_Mac10[[#This Row],[discount_pct]]/100))</f>
        <v>16.274999999999999</v>
      </c>
      <c r="K452" s="47">
        <f>Table_Query_from_Mac10[[#This Row],[unit_cost]]</f>
        <v>6.59</v>
      </c>
      <c r="L452" s="47">
        <f>Table_Query_from_Mac10[[#This Row],[Live-cost]]*(1+Table_Query_from_Mac10[[#This Row],[CogsIncreasebyTYPE]])</f>
        <v>6.59</v>
      </c>
      <c r="M452" s="47">
        <f>Table_Query_from_Mac10[[#This Row],[Live-cost]]*Table_Query_from_Mac10[[#This Row],[qty_to_ship]]</f>
        <v>26.36</v>
      </c>
      <c r="N452" s="47">
        <f>IF(Table_Query_from_Mac10[[#This Row],[item_no]]="KDA",-Table_Query_from_Mac10[[#This Row],[unit_price]],Table_Query_from_Mac10[[#This Row],[Net Unit]]*Table_Query_from_Mac10[[#This Row],[qty_to_ship]])</f>
        <v>65.099999999999994</v>
      </c>
      <c r="O452" s="47">
        <f>SUMIFS(Summary!C:C,Summary!H:H,Table_Query_from_Mac10[[#This Row],[Juiceoc]])</f>
        <v>0</v>
      </c>
      <c r="P452" s="47">
        <f>SUMIFS(Summary!D:D,Summary!H:H,Table_Query_from_Mac10[[#This Row],[Juiceoc]])</f>
        <v>0</v>
      </c>
      <c r="Q452" s="47">
        <f>SUMIFS(Summary!E:E,Summary!H:H,Table_Query_from_Mac10[[#This Row],[Juiceoc]])</f>
        <v>0</v>
      </c>
      <c r="R452" s="47">
        <f>Table_Query_from_Mac10[[#This Row],[Net Unit]]*(1+Table_Query_from_Mac10[[#This Row],[PriceIncreasebyType]])</f>
        <v>16.274999999999999</v>
      </c>
      <c r="S452" s="47">
        <f>Table_Query_from_Mac10[[#This Row],[UnitPriceFuture]]*Table_Query_from_Mac10[[#This Row],[qtytoShipFuture]]</f>
        <v>65.099999999999994</v>
      </c>
      <c r="T452" s="47">
        <f>ROUND(Table_Query_from_Mac10[[#This Row],[qty_to_ship]]*(1+Table_Query_from_Mac10[[#This Row],[VolumeIncreasebyType]]),0)</f>
        <v>4</v>
      </c>
      <c r="U452" s="47">
        <f>Table_Query_from_Mac10[[#This Row],[qtytoShipFuture]]*Table_Query_from_Mac10[[#This Row],[Future-cost]]</f>
        <v>26.36</v>
      </c>
      <c r="V452" s="47">
        <f>Table_Query_from_Mac10[[#This Row],[qtytoShipFuture]]-Table_Query_from_Mac10[[#This Row],[qty_to_ship]]</f>
        <v>0</v>
      </c>
      <c r="W452" s="47">
        <f>Table_Query_from_Mac10[[#This Row],[UnitPriceFuture]]</f>
        <v>16.274999999999999</v>
      </c>
      <c r="X452" s="47">
        <f>Table_Query_from_Mac10[[#This Row],[Unit Increase]]*Table_Query_from_Mac10[[#This Row],[UnitPriceFuture]]</f>
        <v>0</v>
      </c>
      <c r="Y452" s="47">
        <f>Table_Query_from_Mac10[[#This Row],[Unit Increase]]*Table_Query_from_Mac10[[#This Row],[Future-cost]]</f>
        <v>0</v>
      </c>
      <c r="Z452" s="47">
        <f>-(Table_Query_from_Mac10[[#This Row],[Incremental Sales]]+((Table_Query_from_Mac10[[#This Row],[Incremental Sales]]*-(SUM(Summary!$S$8:$S$9)))))*Summary!$S$18</f>
        <v>0</v>
      </c>
      <c r="AA452" s="47">
        <f>IFERROR(Table_Query_from_Mac10[[#This Row],[Incremental Cost]]/Table_Query_from_Mac10[[#This Row],[Incremental Sales]],0)</f>
        <v>0</v>
      </c>
      <c r="AB452" s="47">
        <f>IFERROR(Table_Query_from_Mac10[[#This Row],[TotalCostFuture]]/Table_Query_from_Mac10[[#This Row],[totalsalesFuture]],0)</f>
        <v>0.40491551459293396</v>
      </c>
      <c r="AN452" s="30">
        <v>16</v>
      </c>
      <c r="AO452">
        <f t="shared" si="14"/>
        <v>4</v>
      </c>
      <c r="AQ452" s="30">
        <v>49.99</v>
      </c>
      <c r="AR452">
        <f t="shared" si="15"/>
        <v>17.5</v>
      </c>
    </row>
    <row r="453" spans="1:44" x14ac:dyDescent="0.25">
      <c r="A453">
        <v>90047</v>
      </c>
      <c r="B453">
        <v>10</v>
      </c>
      <c r="C453" t="s">
        <v>55</v>
      </c>
      <c r="D453" t="s">
        <v>81</v>
      </c>
      <c r="E453">
        <v>3</v>
      </c>
      <c r="F453">
        <v>7.81</v>
      </c>
      <c r="G453">
        <v>21.1</v>
      </c>
      <c r="H453" s="1">
        <v>44839</v>
      </c>
      <c r="I453" s="20">
        <v>7</v>
      </c>
      <c r="J453" s="47">
        <f>Table_Query_from_Mac10[[#This Row],[unit_price]]-(Table_Query_from_Mac10[[#This Row],[unit_price]]*(Table_Query_from_Mac10[[#This Row],[discount_pct]]/100))</f>
        <v>19.623000000000001</v>
      </c>
      <c r="K453" s="47">
        <f>Table_Query_from_Mac10[[#This Row],[unit_cost]]</f>
        <v>7.81</v>
      </c>
      <c r="L453" s="47">
        <f>Table_Query_from_Mac10[[#This Row],[Live-cost]]*(1+Table_Query_from_Mac10[[#This Row],[CogsIncreasebyTYPE]])</f>
        <v>7.81</v>
      </c>
      <c r="M453" s="47">
        <f>Table_Query_from_Mac10[[#This Row],[Live-cost]]*Table_Query_from_Mac10[[#This Row],[qty_to_ship]]</f>
        <v>23.43</v>
      </c>
      <c r="N453" s="47">
        <f>IF(Table_Query_from_Mac10[[#This Row],[item_no]]="KDA",-Table_Query_from_Mac10[[#This Row],[unit_price]],Table_Query_from_Mac10[[#This Row],[Net Unit]]*Table_Query_from_Mac10[[#This Row],[qty_to_ship]])</f>
        <v>58.869</v>
      </c>
      <c r="O453" s="47">
        <f>SUMIFS(Summary!C:C,Summary!H:H,Table_Query_from_Mac10[[#This Row],[Juiceoc]])</f>
        <v>0</v>
      </c>
      <c r="P453" s="47">
        <f>SUMIFS(Summary!D:D,Summary!H:H,Table_Query_from_Mac10[[#This Row],[Juiceoc]])</f>
        <v>0</v>
      </c>
      <c r="Q453" s="47">
        <f>SUMIFS(Summary!E:E,Summary!H:H,Table_Query_from_Mac10[[#This Row],[Juiceoc]])</f>
        <v>0</v>
      </c>
      <c r="R453" s="47">
        <f>Table_Query_from_Mac10[[#This Row],[Net Unit]]*(1+Table_Query_from_Mac10[[#This Row],[PriceIncreasebyType]])</f>
        <v>19.623000000000001</v>
      </c>
      <c r="S453" s="47">
        <f>Table_Query_from_Mac10[[#This Row],[UnitPriceFuture]]*Table_Query_from_Mac10[[#This Row],[qtytoShipFuture]]</f>
        <v>58.869</v>
      </c>
      <c r="T453" s="47">
        <f>ROUND(Table_Query_from_Mac10[[#This Row],[qty_to_ship]]*(1+Table_Query_from_Mac10[[#This Row],[VolumeIncreasebyType]]),0)</f>
        <v>3</v>
      </c>
      <c r="U453" s="47">
        <f>Table_Query_from_Mac10[[#This Row],[qtytoShipFuture]]*Table_Query_from_Mac10[[#This Row],[Future-cost]]</f>
        <v>23.43</v>
      </c>
      <c r="V453" s="47">
        <f>Table_Query_from_Mac10[[#This Row],[qtytoShipFuture]]-Table_Query_from_Mac10[[#This Row],[qty_to_ship]]</f>
        <v>0</v>
      </c>
      <c r="W453" s="47">
        <f>Table_Query_from_Mac10[[#This Row],[UnitPriceFuture]]</f>
        <v>19.623000000000001</v>
      </c>
      <c r="X453" s="47">
        <f>Table_Query_from_Mac10[[#This Row],[Unit Increase]]*Table_Query_from_Mac10[[#This Row],[UnitPriceFuture]]</f>
        <v>0</v>
      </c>
      <c r="Y453" s="47">
        <f>Table_Query_from_Mac10[[#This Row],[Unit Increase]]*Table_Query_from_Mac10[[#This Row],[Future-cost]]</f>
        <v>0</v>
      </c>
      <c r="Z453" s="47">
        <f>-(Table_Query_from_Mac10[[#This Row],[Incremental Sales]]+((Table_Query_from_Mac10[[#This Row],[Incremental Sales]]*-(SUM(Summary!$S$8:$S$9)))))*Summary!$S$18</f>
        <v>0</v>
      </c>
      <c r="AA453" s="47">
        <f>IFERROR(Table_Query_from_Mac10[[#This Row],[Incremental Cost]]/Table_Query_from_Mac10[[#This Row],[Incremental Sales]],0)</f>
        <v>0</v>
      </c>
      <c r="AB453" s="47">
        <f>IFERROR(Table_Query_from_Mac10[[#This Row],[TotalCostFuture]]/Table_Query_from_Mac10[[#This Row],[totalsalesFuture]],0)</f>
        <v>0.39800234418794272</v>
      </c>
      <c r="AN453" s="31">
        <v>12</v>
      </c>
      <c r="AO453">
        <f t="shared" si="14"/>
        <v>3</v>
      </c>
      <c r="AQ453" s="31">
        <v>60.28</v>
      </c>
      <c r="AR453">
        <f t="shared" si="15"/>
        <v>21.1</v>
      </c>
    </row>
    <row r="454" spans="1:44" x14ac:dyDescent="0.25">
      <c r="A454">
        <v>90047</v>
      </c>
      <c r="B454">
        <v>11</v>
      </c>
      <c r="C454" t="s">
        <v>55</v>
      </c>
      <c r="D454" t="s">
        <v>81</v>
      </c>
      <c r="E454">
        <v>3</v>
      </c>
      <c r="F454">
        <v>8.64</v>
      </c>
      <c r="G454">
        <v>22.99</v>
      </c>
      <c r="H454" s="1">
        <v>44839</v>
      </c>
      <c r="I454" s="20">
        <v>7</v>
      </c>
      <c r="J454" s="47">
        <f>Table_Query_from_Mac10[[#This Row],[unit_price]]-(Table_Query_from_Mac10[[#This Row],[unit_price]]*(Table_Query_from_Mac10[[#This Row],[discount_pct]]/100))</f>
        <v>21.380699999999997</v>
      </c>
      <c r="K454" s="47">
        <f>Table_Query_from_Mac10[[#This Row],[unit_cost]]</f>
        <v>8.64</v>
      </c>
      <c r="L454" s="47">
        <f>Table_Query_from_Mac10[[#This Row],[Live-cost]]*(1+Table_Query_from_Mac10[[#This Row],[CogsIncreasebyTYPE]])</f>
        <v>8.64</v>
      </c>
      <c r="M454" s="47">
        <f>Table_Query_from_Mac10[[#This Row],[Live-cost]]*Table_Query_from_Mac10[[#This Row],[qty_to_ship]]</f>
        <v>25.92</v>
      </c>
      <c r="N454" s="47">
        <f>IF(Table_Query_from_Mac10[[#This Row],[item_no]]="KDA",-Table_Query_from_Mac10[[#This Row],[unit_price]],Table_Query_from_Mac10[[#This Row],[Net Unit]]*Table_Query_from_Mac10[[#This Row],[qty_to_ship]])</f>
        <v>64.142099999999999</v>
      </c>
      <c r="O454" s="47">
        <f>SUMIFS(Summary!C:C,Summary!H:H,Table_Query_from_Mac10[[#This Row],[Juiceoc]])</f>
        <v>0</v>
      </c>
      <c r="P454" s="47">
        <f>SUMIFS(Summary!D:D,Summary!H:H,Table_Query_from_Mac10[[#This Row],[Juiceoc]])</f>
        <v>0</v>
      </c>
      <c r="Q454" s="47">
        <f>SUMIFS(Summary!E:E,Summary!H:H,Table_Query_from_Mac10[[#This Row],[Juiceoc]])</f>
        <v>0</v>
      </c>
      <c r="R454" s="47">
        <f>Table_Query_from_Mac10[[#This Row],[Net Unit]]*(1+Table_Query_from_Mac10[[#This Row],[PriceIncreasebyType]])</f>
        <v>21.380699999999997</v>
      </c>
      <c r="S454" s="47">
        <f>Table_Query_from_Mac10[[#This Row],[UnitPriceFuture]]*Table_Query_from_Mac10[[#This Row],[qtytoShipFuture]]</f>
        <v>64.142099999999999</v>
      </c>
      <c r="T454" s="47">
        <f>ROUND(Table_Query_from_Mac10[[#This Row],[qty_to_ship]]*(1+Table_Query_from_Mac10[[#This Row],[VolumeIncreasebyType]]),0)</f>
        <v>3</v>
      </c>
      <c r="U454" s="47">
        <f>Table_Query_from_Mac10[[#This Row],[qtytoShipFuture]]*Table_Query_from_Mac10[[#This Row],[Future-cost]]</f>
        <v>25.92</v>
      </c>
      <c r="V454" s="47">
        <f>Table_Query_from_Mac10[[#This Row],[qtytoShipFuture]]-Table_Query_from_Mac10[[#This Row],[qty_to_ship]]</f>
        <v>0</v>
      </c>
      <c r="W454" s="47">
        <f>Table_Query_from_Mac10[[#This Row],[UnitPriceFuture]]</f>
        <v>21.380699999999997</v>
      </c>
      <c r="X454" s="47">
        <f>Table_Query_from_Mac10[[#This Row],[Unit Increase]]*Table_Query_from_Mac10[[#This Row],[UnitPriceFuture]]</f>
        <v>0</v>
      </c>
      <c r="Y454" s="47">
        <f>Table_Query_from_Mac10[[#This Row],[Unit Increase]]*Table_Query_from_Mac10[[#This Row],[Future-cost]]</f>
        <v>0</v>
      </c>
      <c r="Z454" s="47">
        <f>-(Table_Query_from_Mac10[[#This Row],[Incremental Sales]]+((Table_Query_from_Mac10[[#This Row],[Incremental Sales]]*-(SUM(Summary!$S$8:$S$9)))))*Summary!$S$18</f>
        <v>0</v>
      </c>
      <c r="AA454" s="47">
        <f>IFERROR(Table_Query_from_Mac10[[#This Row],[Incremental Cost]]/Table_Query_from_Mac10[[#This Row],[Incremental Sales]],0)</f>
        <v>0</v>
      </c>
      <c r="AB454" s="47">
        <f>IFERROR(Table_Query_from_Mac10[[#This Row],[TotalCostFuture]]/Table_Query_from_Mac10[[#This Row],[totalsalesFuture]],0)</f>
        <v>0.40410276557830194</v>
      </c>
      <c r="AN454" s="30">
        <v>12</v>
      </c>
      <c r="AO454">
        <f t="shared" si="14"/>
        <v>3</v>
      </c>
      <c r="AQ454" s="30">
        <v>65.680000000000007</v>
      </c>
      <c r="AR454">
        <f t="shared" si="15"/>
        <v>22.99</v>
      </c>
    </row>
    <row r="455" spans="1:44" x14ac:dyDescent="0.25">
      <c r="A455">
        <v>90047</v>
      </c>
      <c r="B455">
        <v>12</v>
      </c>
      <c r="C455" t="s">
        <v>55</v>
      </c>
      <c r="D455" t="s">
        <v>81</v>
      </c>
      <c r="E455">
        <v>1</v>
      </c>
      <c r="F455">
        <v>13.35</v>
      </c>
      <c r="G455">
        <v>38.020000000000003</v>
      </c>
      <c r="H455" s="1">
        <v>44839</v>
      </c>
      <c r="I455" s="20">
        <v>7</v>
      </c>
      <c r="J455" s="47">
        <f>Table_Query_from_Mac10[[#This Row],[unit_price]]-(Table_Query_from_Mac10[[#This Row],[unit_price]]*(Table_Query_from_Mac10[[#This Row],[discount_pct]]/100))</f>
        <v>35.358600000000003</v>
      </c>
      <c r="K455" s="47">
        <f>Table_Query_from_Mac10[[#This Row],[unit_cost]]</f>
        <v>13.35</v>
      </c>
      <c r="L455" s="47">
        <f>Table_Query_from_Mac10[[#This Row],[Live-cost]]*(1+Table_Query_from_Mac10[[#This Row],[CogsIncreasebyTYPE]])</f>
        <v>13.35</v>
      </c>
      <c r="M455" s="47">
        <f>Table_Query_from_Mac10[[#This Row],[Live-cost]]*Table_Query_from_Mac10[[#This Row],[qty_to_ship]]</f>
        <v>13.35</v>
      </c>
      <c r="N455" s="47">
        <f>IF(Table_Query_from_Mac10[[#This Row],[item_no]]="KDA",-Table_Query_from_Mac10[[#This Row],[unit_price]],Table_Query_from_Mac10[[#This Row],[Net Unit]]*Table_Query_from_Mac10[[#This Row],[qty_to_ship]])</f>
        <v>35.358600000000003</v>
      </c>
      <c r="O455" s="47">
        <f>SUMIFS(Summary!C:C,Summary!H:H,Table_Query_from_Mac10[[#This Row],[Juiceoc]])</f>
        <v>0</v>
      </c>
      <c r="P455" s="47">
        <f>SUMIFS(Summary!D:D,Summary!H:H,Table_Query_from_Mac10[[#This Row],[Juiceoc]])</f>
        <v>0</v>
      </c>
      <c r="Q455" s="47">
        <f>SUMIFS(Summary!E:E,Summary!H:H,Table_Query_from_Mac10[[#This Row],[Juiceoc]])</f>
        <v>0</v>
      </c>
      <c r="R455" s="47">
        <f>Table_Query_from_Mac10[[#This Row],[Net Unit]]*(1+Table_Query_from_Mac10[[#This Row],[PriceIncreasebyType]])</f>
        <v>35.358600000000003</v>
      </c>
      <c r="S455" s="47">
        <f>Table_Query_from_Mac10[[#This Row],[UnitPriceFuture]]*Table_Query_from_Mac10[[#This Row],[qtytoShipFuture]]</f>
        <v>35.358600000000003</v>
      </c>
      <c r="T455" s="47">
        <f>ROUND(Table_Query_from_Mac10[[#This Row],[qty_to_ship]]*(1+Table_Query_from_Mac10[[#This Row],[VolumeIncreasebyType]]),0)</f>
        <v>1</v>
      </c>
      <c r="U455" s="47">
        <f>Table_Query_from_Mac10[[#This Row],[qtytoShipFuture]]*Table_Query_from_Mac10[[#This Row],[Future-cost]]</f>
        <v>13.35</v>
      </c>
      <c r="V455" s="47">
        <f>Table_Query_from_Mac10[[#This Row],[qtytoShipFuture]]-Table_Query_from_Mac10[[#This Row],[qty_to_ship]]</f>
        <v>0</v>
      </c>
      <c r="W455" s="47">
        <f>Table_Query_from_Mac10[[#This Row],[UnitPriceFuture]]</f>
        <v>35.358600000000003</v>
      </c>
      <c r="X455" s="47">
        <f>Table_Query_from_Mac10[[#This Row],[Unit Increase]]*Table_Query_from_Mac10[[#This Row],[UnitPriceFuture]]</f>
        <v>0</v>
      </c>
      <c r="Y455" s="47">
        <f>Table_Query_from_Mac10[[#This Row],[Unit Increase]]*Table_Query_from_Mac10[[#This Row],[Future-cost]]</f>
        <v>0</v>
      </c>
      <c r="Z455" s="47">
        <f>-(Table_Query_from_Mac10[[#This Row],[Incremental Sales]]+((Table_Query_from_Mac10[[#This Row],[Incremental Sales]]*-(SUM(Summary!$S$8:$S$9)))))*Summary!$S$18</f>
        <v>0</v>
      </c>
      <c r="AA455" s="47">
        <f>IFERROR(Table_Query_from_Mac10[[#This Row],[Incremental Cost]]/Table_Query_from_Mac10[[#This Row],[Incremental Sales]],0)</f>
        <v>0</v>
      </c>
      <c r="AB455" s="47">
        <f>IFERROR(Table_Query_from_Mac10[[#This Row],[TotalCostFuture]]/Table_Query_from_Mac10[[#This Row],[totalsalesFuture]],0)</f>
        <v>0.3775601975191325</v>
      </c>
      <c r="AN455" s="31">
        <v>4</v>
      </c>
      <c r="AO455">
        <f t="shared" si="14"/>
        <v>1</v>
      </c>
      <c r="AQ455" s="31">
        <v>108.63</v>
      </c>
      <c r="AR455">
        <f t="shared" si="15"/>
        <v>38.020000000000003</v>
      </c>
    </row>
    <row r="456" spans="1:44" x14ac:dyDescent="0.25">
      <c r="A456">
        <v>90047</v>
      </c>
      <c r="B456">
        <v>13</v>
      </c>
      <c r="C456" t="s">
        <v>55</v>
      </c>
      <c r="D456" t="s">
        <v>81</v>
      </c>
      <c r="E456">
        <v>1</v>
      </c>
      <c r="F456">
        <v>16.03</v>
      </c>
      <c r="G456">
        <v>44.98</v>
      </c>
      <c r="H456" s="1">
        <v>44839</v>
      </c>
      <c r="I456" s="20">
        <v>7</v>
      </c>
      <c r="J456" s="47">
        <f>Table_Query_from_Mac10[[#This Row],[unit_price]]-(Table_Query_from_Mac10[[#This Row],[unit_price]]*(Table_Query_from_Mac10[[#This Row],[discount_pct]]/100))</f>
        <v>41.831399999999995</v>
      </c>
      <c r="K456" s="47">
        <f>Table_Query_from_Mac10[[#This Row],[unit_cost]]</f>
        <v>16.03</v>
      </c>
      <c r="L456" s="47">
        <f>Table_Query_from_Mac10[[#This Row],[Live-cost]]*(1+Table_Query_from_Mac10[[#This Row],[CogsIncreasebyTYPE]])</f>
        <v>16.03</v>
      </c>
      <c r="M456" s="47">
        <f>Table_Query_from_Mac10[[#This Row],[Live-cost]]*Table_Query_from_Mac10[[#This Row],[qty_to_ship]]</f>
        <v>16.03</v>
      </c>
      <c r="N456" s="47">
        <f>IF(Table_Query_from_Mac10[[#This Row],[item_no]]="KDA",-Table_Query_from_Mac10[[#This Row],[unit_price]],Table_Query_from_Mac10[[#This Row],[Net Unit]]*Table_Query_from_Mac10[[#This Row],[qty_to_ship]])</f>
        <v>41.831399999999995</v>
      </c>
      <c r="O456" s="47">
        <f>SUMIFS(Summary!C:C,Summary!H:H,Table_Query_from_Mac10[[#This Row],[Juiceoc]])</f>
        <v>0</v>
      </c>
      <c r="P456" s="47">
        <f>SUMIFS(Summary!D:D,Summary!H:H,Table_Query_from_Mac10[[#This Row],[Juiceoc]])</f>
        <v>0</v>
      </c>
      <c r="Q456" s="47">
        <f>SUMIFS(Summary!E:E,Summary!H:H,Table_Query_from_Mac10[[#This Row],[Juiceoc]])</f>
        <v>0</v>
      </c>
      <c r="R456" s="47">
        <f>Table_Query_from_Mac10[[#This Row],[Net Unit]]*(1+Table_Query_from_Mac10[[#This Row],[PriceIncreasebyType]])</f>
        <v>41.831399999999995</v>
      </c>
      <c r="S456" s="47">
        <f>Table_Query_from_Mac10[[#This Row],[UnitPriceFuture]]*Table_Query_from_Mac10[[#This Row],[qtytoShipFuture]]</f>
        <v>41.831399999999995</v>
      </c>
      <c r="T456" s="47">
        <f>ROUND(Table_Query_from_Mac10[[#This Row],[qty_to_ship]]*(1+Table_Query_from_Mac10[[#This Row],[VolumeIncreasebyType]]),0)</f>
        <v>1</v>
      </c>
      <c r="U456" s="47">
        <f>Table_Query_from_Mac10[[#This Row],[qtytoShipFuture]]*Table_Query_from_Mac10[[#This Row],[Future-cost]]</f>
        <v>16.03</v>
      </c>
      <c r="V456" s="47">
        <f>Table_Query_from_Mac10[[#This Row],[qtytoShipFuture]]-Table_Query_from_Mac10[[#This Row],[qty_to_ship]]</f>
        <v>0</v>
      </c>
      <c r="W456" s="47">
        <f>Table_Query_from_Mac10[[#This Row],[UnitPriceFuture]]</f>
        <v>41.831399999999995</v>
      </c>
      <c r="X456" s="47">
        <f>Table_Query_from_Mac10[[#This Row],[Unit Increase]]*Table_Query_from_Mac10[[#This Row],[UnitPriceFuture]]</f>
        <v>0</v>
      </c>
      <c r="Y456" s="47">
        <f>Table_Query_from_Mac10[[#This Row],[Unit Increase]]*Table_Query_from_Mac10[[#This Row],[Future-cost]]</f>
        <v>0</v>
      </c>
      <c r="Z456" s="47">
        <f>-(Table_Query_from_Mac10[[#This Row],[Incremental Sales]]+((Table_Query_from_Mac10[[#This Row],[Incremental Sales]]*-(SUM(Summary!$S$8:$S$9)))))*Summary!$S$18</f>
        <v>0</v>
      </c>
      <c r="AA456" s="47">
        <f>IFERROR(Table_Query_from_Mac10[[#This Row],[Incremental Cost]]/Table_Query_from_Mac10[[#This Row],[Incremental Sales]],0)</f>
        <v>0</v>
      </c>
      <c r="AB456" s="47">
        <f>IFERROR(Table_Query_from_Mac10[[#This Row],[TotalCostFuture]]/Table_Query_from_Mac10[[#This Row],[totalsalesFuture]],0)</f>
        <v>0.3832049608667174</v>
      </c>
      <c r="AN456" s="30">
        <v>4</v>
      </c>
      <c r="AO456">
        <f t="shared" si="14"/>
        <v>1</v>
      </c>
      <c r="AQ456" s="30">
        <v>128.52000000000001</v>
      </c>
      <c r="AR456">
        <f t="shared" si="15"/>
        <v>44.98</v>
      </c>
    </row>
    <row r="457" spans="1:44" x14ac:dyDescent="0.25">
      <c r="A457">
        <v>90048</v>
      </c>
      <c r="B457">
        <v>1</v>
      </c>
      <c r="C457" t="s">
        <v>55</v>
      </c>
      <c r="D457" t="s">
        <v>81</v>
      </c>
      <c r="E457">
        <v>14</v>
      </c>
      <c r="F457">
        <v>8.5</v>
      </c>
      <c r="G457">
        <v>19.23</v>
      </c>
      <c r="H457" s="1">
        <v>44848</v>
      </c>
      <c r="I457" s="20">
        <v>0</v>
      </c>
      <c r="J457" s="47">
        <f>Table_Query_from_Mac10[[#This Row],[unit_price]]-(Table_Query_from_Mac10[[#This Row],[unit_price]]*(Table_Query_from_Mac10[[#This Row],[discount_pct]]/100))</f>
        <v>19.23</v>
      </c>
      <c r="K457" s="47">
        <f>Table_Query_from_Mac10[[#This Row],[unit_cost]]</f>
        <v>8.5</v>
      </c>
      <c r="L457" s="47">
        <f>Table_Query_from_Mac10[[#This Row],[Live-cost]]*(1+Table_Query_from_Mac10[[#This Row],[CogsIncreasebyTYPE]])</f>
        <v>8.5</v>
      </c>
      <c r="M457" s="47">
        <f>Table_Query_from_Mac10[[#This Row],[Live-cost]]*Table_Query_from_Mac10[[#This Row],[qty_to_ship]]</f>
        <v>119</v>
      </c>
      <c r="N457" s="47">
        <f>IF(Table_Query_from_Mac10[[#This Row],[item_no]]="KDA",-Table_Query_from_Mac10[[#This Row],[unit_price]],Table_Query_from_Mac10[[#This Row],[Net Unit]]*Table_Query_from_Mac10[[#This Row],[qty_to_ship]])</f>
        <v>269.22000000000003</v>
      </c>
      <c r="O457" s="47">
        <f>SUMIFS(Summary!C:C,Summary!H:H,Table_Query_from_Mac10[[#This Row],[Juiceoc]])</f>
        <v>0</v>
      </c>
      <c r="P457" s="47">
        <f>SUMIFS(Summary!D:D,Summary!H:H,Table_Query_from_Mac10[[#This Row],[Juiceoc]])</f>
        <v>0</v>
      </c>
      <c r="Q457" s="47">
        <f>SUMIFS(Summary!E:E,Summary!H:H,Table_Query_from_Mac10[[#This Row],[Juiceoc]])</f>
        <v>0</v>
      </c>
      <c r="R457" s="47">
        <f>Table_Query_from_Mac10[[#This Row],[Net Unit]]*(1+Table_Query_from_Mac10[[#This Row],[PriceIncreasebyType]])</f>
        <v>19.23</v>
      </c>
      <c r="S457" s="47">
        <f>Table_Query_from_Mac10[[#This Row],[UnitPriceFuture]]*Table_Query_from_Mac10[[#This Row],[qtytoShipFuture]]</f>
        <v>269.22000000000003</v>
      </c>
      <c r="T457" s="47">
        <f>ROUND(Table_Query_from_Mac10[[#This Row],[qty_to_ship]]*(1+Table_Query_from_Mac10[[#This Row],[VolumeIncreasebyType]]),0)</f>
        <v>14</v>
      </c>
      <c r="U457" s="47">
        <f>Table_Query_from_Mac10[[#This Row],[qtytoShipFuture]]*Table_Query_from_Mac10[[#This Row],[Future-cost]]</f>
        <v>119</v>
      </c>
      <c r="V457" s="47">
        <f>Table_Query_from_Mac10[[#This Row],[qtytoShipFuture]]-Table_Query_from_Mac10[[#This Row],[qty_to_ship]]</f>
        <v>0</v>
      </c>
      <c r="W457" s="47">
        <f>Table_Query_from_Mac10[[#This Row],[UnitPriceFuture]]</f>
        <v>19.23</v>
      </c>
      <c r="X457" s="47">
        <f>Table_Query_from_Mac10[[#This Row],[Unit Increase]]*Table_Query_from_Mac10[[#This Row],[UnitPriceFuture]]</f>
        <v>0</v>
      </c>
      <c r="Y457" s="47">
        <f>Table_Query_from_Mac10[[#This Row],[Unit Increase]]*Table_Query_from_Mac10[[#This Row],[Future-cost]]</f>
        <v>0</v>
      </c>
      <c r="Z457" s="47">
        <f>-(Table_Query_from_Mac10[[#This Row],[Incremental Sales]]+((Table_Query_from_Mac10[[#This Row],[Incremental Sales]]*-(SUM(Summary!$S$8:$S$9)))))*Summary!$S$18</f>
        <v>0</v>
      </c>
      <c r="AA457" s="47">
        <f>IFERROR(Table_Query_from_Mac10[[#This Row],[Incremental Cost]]/Table_Query_from_Mac10[[#This Row],[Incremental Sales]],0)</f>
        <v>0</v>
      </c>
      <c r="AB457" s="47">
        <f>IFERROR(Table_Query_from_Mac10[[#This Row],[TotalCostFuture]]/Table_Query_from_Mac10[[#This Row],[totalsalesFuture]],0)</f>
        <v>0.44201768070722824</v>
      </c>
      <c r="AN457" s="31">
        <v>54</v>
      </c>
      <c r="AO457">
        <f t="shared" si="14"/>
        <v>14</v>
      </c>
      <c r="AQ457" s="31">
        <v>54.94</v>
      </c>
      <c r="AR457">
        <f t="shared" si="15"/>
        <v>19.23</v>
      </c>
    </row>
    <row r="458" spans="1:44" x14ac:dyDescent="0.25">
      <c r="A458">
        <v>90048</v>
      </c>
      <c r="B458">
        <v>2</v>
      </c>
      <c r="C458" t="s">
        <v>55</v>
      </c>
      <c r="D458" t="s">
        <v>81</v>
      </c>
      <c r="E458">
        <v>9</v>
      </c>
      <c r="F458">
        <v>11.84</v>
      </c>
      <c r="G458">
        <v>26.82</v>
      </c>
      <c r="H458" s="1">
        <v>44848</v>
      </c>
      <c r="I458" s="20">
        <v>0</v>
      </c>
      <c r="J458" s="47">
        <f>Table_Query_from_Mac10[[#This Row],[unit_price]]-(Table_Query_from_Mac10[[#This Row],[unit_price]]*(Table_Query_from_Mac10[[#This Row],[discount_pct]]/100))</f>
        <v>26.82</v>
      </c>
      <c r="K458" s="47">
        <f>Table_Query_from_Mac10[[#This Row],[unit_cost]]</f>
        <v>11.84</v>
      </c>
      <c r="L458" s="47">
        <f>Table_Query_from_Mac10[[#This Row],[Live-cost]]*(1+Table_Query_from_Mac10[[#This Row],[CogsIncreasebyTYPE]])</f>
        <v>11.84</v>
      </c>
      <c r="M458" s="47">
        <f>Table_Query_from_Mac10[[#This Row],[Live-cost]]*Table_Query_from_Mac10[[#This Row],[qty_to_ship]]</f>
        <v>106.56</v>
      </c>
      <c r="N458" s="47">
        <f>IF(Table_Query_from_Mac10[[#This Row],[item_no]]="KDA",-Table_Query_from_Mac10[[#This Row],[unit_price]],Table_Query_from_Mac10[[#This Row],[Net Unit]]*Table_Query_from_Mac10[[#This Row],[qty_to_ship]])</f>
        <v>241.38</v>
      </c>
      <c r="O458" s="47">
        <f>SUMIFS(Summary!C:C,Summary!H:H,Table_Query_from_Mac10[[#This Row],[Juiceoc]])</f>
        <v>0</v>
      </c>
      <c r="P458" s="47">
        <f>SUMIFS(Summary!D:D,Summary!H:H,Table_Query_from_Mac10[[#This Row],[Juiceoc]])</f>
        <v>0</v>
      </c>
      <c r="Q458" s="47">
        <f>SUMIFS(Summary!E:E,Summary!H:H,Table_Query_from_Mac10[[#This Row],[Juiceoc]])</f>
        <v>0</v>
      </c>
      <c r="R458" s="47">
        <f>Table_Query_from_Mac10[[#This Row],[Net Unit]]*(1+Table_Query_from_Mac10[[#This Row],[PriceIncreasebyType]])</f>
        <v>26.82</v>
      </c>
      <c r="S458" s="47">
        <f>Table_Query_from_Mac10[[#This Row],[UnitPriceFuture]]*Table_Query_from_Mac10[[#This Row],[qtytoShipFuture]]</f>
        <v>241.38</v>
      </c>
      <c r="T458" s="47">
        <f>ROUND(Table_Query_from_Mac10[[#This Row],[qty_to_ship]]*(1+Table_Query_from_Mac10[[#This Row],[VolumeIncreasebyType]]),0)</f>
        <v>9</v>
      </c>
      <c r="U458" s="47">
        <f>Table_Query_from_Mac10[[#This Row],[qtytoShipFuture]]*Table_Query_from_Mac10[[#This Row],[Future-cost]]</f>
        <v>106.56</v>
      </c>
      <c r="V458" s="47">
        <f>Table_Query_from_Mac10[[#This Row],[qtytoShipFuture]]-Table_Query_from_Mac10[[#This Row],[qty_to_ship]]</f>
        <v>0</v>
      </c>
      <c r="W458" s="47">
        <f>Table_Query_from_Mac10[[#This Row],[UnitPriceFuture]]</f>
        <v>26.82</v>
      </c>
      <c r="X458" s="47">
        <f>Table_Query_from_Mac10[[#This Row],[Unit Increase]]*Table_Query_from_Mac10[[#This Row],[UnitPriceFuture]]</f>
        <v>0</v>
      </c>
      <c r="Y458" s="47">
        <f>Table_Query_from_Mac10[[#This Row],[Unit Increase]]*Table_Query_from_Mac10[[#This Row],[Future-cost]]</f>
        <v>0</v>
      </c>
      <c r="Z458" s="47">
        <f>-(Table_Query_from_Mac10[[#This Row],[Incremental Sales]]+((Table_Query_from_Mac10[[#This Row],[Incremental Sales]]*-(SUM(Summary!$S$8:$S$9)))))*Summary!$S$18</f>
        <v>0</v>
      </c>
      <c r="AA458" s="47">
        <f>IFERROR(Table_Query_from_Mac10[[#This Row],[Incremental Cost]]/Table_Query_from_Mac10[[#This Row],[Incremental Sales]],0)</f>
        <v>0</v>
      </c>
      <c r="AB458" s="47">
        <f>IFERROR(Table_Query_from_Mac10[[#This Row],[TotalCostFuture]]/Table_Query_from_Mac10[[#This Row],[totalsalesFuture]],0)</f>
        <v>0.44146159582401195</v>
      </c>
      <c r="AN458" s="30">
        <v>36</v>
      </c>
      <c r="AO458">
        <f t="shared" si="14"/>
        <v>9</v>
      </c>
      <c r="AQ458" s="30">
        <v>76.62</v>
      </c>
      <c r="AR458">
        <f t="shared" si="15"/>
        <v>26.82</v>
      </c>
    </row>
    <row r="459" spans="1:44" x14ac:dyDescent="0.25">
      <c r="A459">
        <v>90048</v>
      </c>
      <c r="B459">
        <v>3</v>
      </c>
      <c r="C459" t="s">
        <v>55</v>
      </c>
      <c r="D459" t="s">
        <v>81</v>
      </c>
      <c r="E459">
        <v>5</v>
      </c>
      <c r="F459">
        <v>13.3</v>
      </c>
      <c r="G459">
        <v>31.14</v>
      </c>
      <c r="H459" s="1">
        <v>44848</v>
      </c>
      <c r="I459" s="20">
        <v>0</v>
      </c>
      <c r="J459" s="47">
        <f>Table_Query_from_Mac10[[#This Row],[unit_price]]-(Table_Query_from_Mac10[[#This Row],[unit_price]]*(Table_Query_from_Mac10[[#This Row],[discount_pct]]/100))</f>
        <v>31.14</v>
      </c>
      <c r="K459" s="47">
        <f>Table_Query_from_Mac10[[#This Row],[unit_cost]]</f>
        <v>13.3</v>
      </c>
      <c r="L459" s="47">
        <f>Table_Query_from_Mac10[[#This Row],[Live-cost]]*(1+Table_Query_from_Mac10[[#This Row],[CogsIncreasebyTYPE]])</f>
        <v>13.3</v>
      </c>
      <c r="M459" s="47">
        <f>Table_Query_from_Mac10[[#This Row],[Live-cost]]*Table_Query_from_Mac10[[#This Row],[qty_to_ship]]</f>
        <v>66.5</v>
      </c>
      <c r="N459" s="47">
        <f>IF(Table_Query_from_Mac10[[#This Row],[item_no]]="KDA",-Table_Query_from_Mac10[[#This Row],[unit_price]],Table_Query_from_Mac10[[#This Row],[Net Unit]]*Table_Query_from_Mac10[[#This Row],[qty_to_ship]])</f>
        <v>155.69999999999999</v>
      </c>
      <c r="O459" s="47">
        <f>SUMIFS(Summary!C:C,Summary!H:H,Table_Query_from_Mac10[[#This Row],[Juiceoc]])</f>
        <v>0</v>
      </c>
      <c r="P459" s="47">
        <f>SUMIFS(Summary!D:D,Summary!H:H,Table_Query_from_Mac10[[#This Row],[Juiceoc]])</f>
        <v>0</v>
      </c>
      <c r="Q459" s="47">
        <f>SUMIFS(Summary!E:E,Summary!H:H,Table_Query_from_Mac10[[#This Row],[Juiceoc]])</f>
        <v>0</v>
      </c>
      <c r="R459" s="47">
        <f>Table_Query_from_Mac10[[#This Row],[Net Unit]]*(1+Table_Query_from_Mac10[[#This Row],[PriceIncreasebyType]])</f>
        <v>31.14</v>
      </c>
      <c r="S459" s="47">
        <f>Table_Query_from_Mac10[[#This Row],[UnitPriceFuture]]*Table_Query_from_Mac10[[#This Row],[qtytoShipFuture]]</f>
        <v>155.69999999999999</v>
      </c>
      <c r="T459" s="47">
        <f>ROUND(Table_Query_from_Mac10[[#This Row],[qty_to_ship]]*(1+Table_Query_from_Mac10[[#This Row],[VolumeIncreasebyType]]),0)</f>
        <v>5</v>
      </c>
      <c r="U459" s="47">
        <f>Table_Query_from_Mac10[[#This Row],[qtytoShipFuture]]*Table_Query_from_Mac10[[#This Row],[Future-cost]]</f>
        <v>66.5</v>
      </c>
      <c r="V459" s="47">
        <f>Table_Query_from_Mac10[[#This Row],[qtytoShipFuture]]-Table_Query_from_Mac10[[#This Row],[qty_to_ship]]</f>
        <v>0</v>
      </c>
      <c r="W459" s="47">
        <f>Table_Query_from_Mac10[[#This Row],[UnitPriceFuture]]</f>
        <v>31.14</v>
      </c>
      <c r="X459" s="47">
        <f>Table_Query_from_Mac10[[#This Row],[Unit Increase]]*Table_Query_from_Mac10[[#This Row],[UnitPriceFuture]]</f>
        <v>0</v>
      </c>
      <c r="Y459" s="47">
        <f>Table_Query_from_Mac10[[#This Row],[Unit Increase]]*Table_Query_from_Mac10[[#This Row],[Future-cost]]</f>
        <v>0</v>
      </c>
      <c r="Z459" s="47">
        <f>-(Table_Query_from_Mac10[[#This Row],[Incremental Sales]]+((Table_Query_from_Mac10[[#This Row],[Incremental Sales]]*-(SUM(Summary!$S$8:$S$9)))))*Summary!$S$18</f>
        <v>0</v>
      </c>
      <c r="AA459" s="47">
        <f>IFERROR(Table_Query_from_Mac10[[#This Row],[Incremental Cost]]/Table_Query_from_Mac10[[#This Row],[Incremental Sales]],0)</f>
        <v>0</v>
      </c>
      <c r="AB459" s="47">
        <f>IFERROR(Table_Query_from_Mac10[[#This Row],[TotalCostFuture]]/Table_Query_from_Mac10[[#This Row],[totalsalesFuture]],0)</f>
        <v>0.42710340398201674</v>
      </c>
      <c r="AN459" s="31">
        <v>20</v>
      </c>
      <c r="AO459">
        <f t="shared" si="14"/>
        <v>5</v>
      </c>
      <c r="AQ459" s="31">
        <v>88.98</v>
      </c>
      <c r="AR459">
        <f t="shared" si="15"/>
        <v>31.14</v>
      </c>
    </row>
    <row r="460" spans="1:44" x14ac:dyDescent="0.25">
      <c r="A460">
        <v>90048</v>
      </c>
      <c r="B460">
        <v>4</v>
      </c>
      <c r="C460" t="s">
        <v>55</v>
      </c>
      <c r="D460" t="s">
        <v>81</v>
      </c>
      <c r="E460">
        <v>9</v>
      </c>
      <c r="F460">
        <v>8.07</v>
      </c>
      <c r="G460">
        <v>15.72</v>
      </c>
      <c r="H460" s="1">
        <v>44848</v>
      </c>
      <c r="I460" s="20">
        <v>0</v>
      </c>
      <c r="J460" s="47">
        <f>Table_Query_from_Mac10[[#This Row],[unit_price]]-(Table_Query_from_Mac10[[#This Row],[unit_price]]*(Table_Query_from_Mac10[[#This Row],[discount_pct]]/100))</f>
        <v>15.72</v>
      </c>
      <c r="K460" s="47">
        <f>Table_Query_from_Mac10[[#This Row],[unit_cost]]</f>
        <v>8.07</v>
      </c>
      <c r="L460" s="47">
        <f>Table_Query_from_Mac10[[#This Row],[Live-cost]]*(1+Table_Query_from_Mac10[[#This Row],[CogsIncreasebyTYPE]])</f>
        <v>8.07</v>
      </c>
      <c r="M460" s="47">
        <f>Table_Query_from_Mac10[[#This Row],[Live-cost]]*Table_Query_from_Mac10[[#This Row],[qty_to_ship]]</f>
        <v>72.63</v>
      </c>
      <c r="N460" s="47">
        <f>IF(Table_Query_from_Mac10[[#This Row],[item_no]]="KDA",-Table_Query_from_Mac10[[#This Row],[unit_price]],Table_Query_from_Mac10[[#This Row],[Net Unit]]*Table_Query_from_Mac10[[#This Row],[qty_to_ship]])</f>
        <v>141.48000000000002</v>
      </c>
      <c r="O460" s="47">
        <f>SUMIFS(Summary!C:C,Summary!H:H,Table_Query_from_Mac10[[#This Row],[Juiceoc]])</f>
        <v>0</v>
      </c>
      <c r="P460" s="47">
        <f>SUMIFS(Summary!D:D,Summary!H:H,Table_Query_from_Mac10[[#This Row],[Juiceoc]])</f>
        <v>0</v>
      </c>
      <c r="Q460" s="47">
        <f>SUMIFS(Summary!E:E,Summary!H:H,Table_Query_from_Mac10[[#This Row],[Juiceoc]])</f>
        <v>0</v>
      </c>
      <c r="R460" s="47">
        <f>Table_Query_from_Mac10[[#This Row],[Net Unit]]*(1+Table_Query_from_Mac10[[#This Row],[PriceIncreasebyType]])</f>
        <v>15.72</v>
      </c>
      <c r="S460" s="47">
        <f>Table_Query_from_Mac10[[#This Row],[UnitPriceFuture]]*Table_Query_from_Mac10[[#This Row],[qtytoShipFuture]]</f>
        <v>141.48000000000002</v>
      </c>
      <c r="T460" s="47">
        <f>ROUND(Table_Query_from_Mac10[[#This Row],[qty_to_ship]]*(1+Table_Query_from_Mac10[[#This Row],[VolumeIncreasebyType]]),0)</f>
        <v>9</v>
      </c>
      <c r="U460" s="47">
        <f>Table_Query_from_Mac10[[#This Row],[qtytoShipFuture]]*Table_Query_from_Mac10[[#This Row],[Future-cost]]</f>
        <v>72.63</v>
      </c>
      <c r="V460" s="47">
        <f>Table_Query_from_Mac10[[#This Row],[qtytoShipFuture]]-Table_Query_from_Mac10[[#This Row],[qty_to_ship]]</f>
        <v>0</v>
      </c>
      <c r="W460" s="47">
        <f>Table_Query_from_Mac10[[#This Row],[UnitPriceFuture]]</f>
        <v>15.72</v>
      </c>
      <c r="X460" s="47">
        <f>Table_Query_from_Mac10[[#This Row],[Unit Increase]]*Table_Query_from_Mac10[[#This Row],[UnitPriceFuture]]</f>
        <v>0</v>
      </c>
      <c r="Y460" s="47">
        <f>Table_Query_from_Mac10[[#This Row],[Unit Increase]]*Table_Query_from_Mac10[[#This Row],[Future-cost]]</f>
        <v>0</v>
      </c>
      <c r="Z460" s="47">
        <f>-(Table_Query_from_Mac10[[#This Row],[Incremental Sales]]+((Table_Query_from_Mac10[[#This Row],[Incremental Sales]]*-(SUM(Summary!$S$8:$S$9)))))*Summary!$S$18</f>
        <v>0</v>
      </c>
      <c r="AA460" s="47">
        <f>IFERROR(Table_Query_from_Mac10[[#This Row],[Incremental Cost]]/Table_Query_from_Mac10[[#This Row],[Incremental Sales]],0)</f>
        <v>0</v>
      </c>
      <c r="AB460" s="47">
        <f>IFERROR(Table_Query_from_Mac10[[#This Row],[TotalCostFuture]]/Table_Query_from_Mac10[[#This Row],[totalsalesFuture]],0)</f>
        <v>0.51335877862595414</v>
      </c>
      <c r="AN460" s="30">
        <v>36</v>
      </c>
      <c r="AO460">
        <f t="shared" si="14"/>
        <v>9</v>
      </c>
      <c r="AQ460" s="30">
        <v>44.91</v>
      </c>
      <c r="AR460">
        <f t="shared" si="15"/>
        <v>15.72</v>
      </c>
    </row>
    <row r="461" spans="1:44" x14ac:dyDescent="0.25">
      <c r="A461">
        <v>90048</v>
      </c>
      <c r="B461">
        <v>5</v>
      </c>
      <c r="C461" t="s">
        <v>55</v>
      </c>
      <c r="D461" t="s">
        <v>81</v>
      </c>
      <c r="E461">
        <v>7</v>
      </c>
      <c r="F461">
        <v>8.89</v>
      </c>
      <c r="G461">
        <v>18.48</v>
      </c>
      <c r="H461" s="1">
        <v>44848</v>
      </c>
      <c r="I461" s="20">
        <v>0</v>
      </c>
      <c r="J461" s="47">
        <f>Table_Query_from_Mac10[[#This Row],[unit_price]]-(Table_Query_from_Mac10[[#This Row],[unit_price]]*(Table_Query_from_Mac10[[#This Row],[discount_pct]]/100))</f>
        <v>18.48</v>
      </c>
      <c r="K461" s="47">
        <f>Table_Query_from_Mac10[[#This Row],[unit_cost]]</f>
        <v>8.89</v>
      </c>
      <c r="L461" s="47">
        <f>Table_Query_from_Mac10[[#This Row],[Live-cost]]*(1+Table_Query_from_Mac10[[#This Row],[CogsIncreasebyTYPE]])</f>
        <v>8.89</v>
      </c>
      <c r="M461" s="47">
        <f>Table_Query_from_Mac10[[#This Row],[Live-cost]]*Table_Query_from_Mac10[[#This Row],[qty_to_ship]]</f>
        <v>62.230000000000004</v>
      </c>
      <c r="N461" s="47">
        <f>IF(Table_Query_from_Mac10[[#This Row],[item_no]]="KDA",-Table_Query_from_Mac10[[#This Row],[unit_price]],Table_Query_from_Mac10[[#This Row],[Net Unit]]*Table_Query_from_Mac10[[#This Row],[qty_to_ship]])</f>
        <v>129.36000000000001</v>
      </c>
      <c r="O461" s="47">
        <f>SUMIFS(Summary!C:C,Summary!H:H,Table_Query_from_Mac10[[#This Row],[Juiceoc]])</f>
        <v>0</v>
      </c>
      <c r="P461" s="47">
        <f>SUMIFS(Summary!D:D,Summary!H:H,Table_Query_from_Mac10[[#This Row],[Juiceoc]])</f>
        <v>0</v>
      </c>
      <c r="Q461" s="47">
        <f>SUMIFS(Summary!E:E,Summary!H:H,Table_Query_from_Mac10[[#This Row],[Juiceoc]])</f>
        <v>0</v>
      </c>
      <c r="R461" s="47">
        <f>Table_Query_from_Mac10[[#This Row],[Net Unit]]*(1+Table_Query_from_Mac10[[#This Row],[PriceIncreasebyType]])</f>
        <v>18.48</v>
      </c>
      <c r="S461" s="47">
        <f>Table_Query_from_Mac10[[#This Row],[UnitPriceFuture]]*Table_Query_from_Mac10[[#This Row],[qtytoShipFuture]]</f>
        <v>129.36000000000001</v>
      </c>
      <c r="T461" s="47">
        <f>ROUND(Table_Query_from_Mac10[[#This Row],[qty_to_ship]]*(1+Table_Query_from_Mac10[[#This Row],[VolumeIncreasebyType]]),0)</f>
        <v>7</v>
      </c>
      <c r="U461" s="47">
        <f>Table_Query_from_Mac10[[#This Row],[qtytoShipFuture]]*Table_Query_from_Mac10[[#This Row],[Future-cost]]</f>
        <v>62.230000000000004</v>
      </c>
      <c r="V461" s="47">
        <f>Table_Query_from_Mac10[[#This Row],[qtytoShipFuture]]-Table_Query_from_Mac10[[#This Row],[qty_to_ship]]</f>
        <v>0</v>
      </c>
      <c r="W461" s="47">
        <f>Table_Query_from_Mac10[[#This Row],[UnitPriceFuture]]</f>
        <v>18.48</v>
      </c>
      <c r="X461" s="47">
        <f>Table_Query_from_Mac10[[#This Row],[Unit Increase]]*Table_Query_from_Mac10[[#This Row],[UnitPriceFuture]]</f>
        <v>0</v>
      </c>
      <c r="Y461" s="47">
        <f>Table_Query_from_Mac10[[#This Row],[Unit Increase]]*Table_Query_from_Mac10[[#This Row],[Future-cost]]</f>
        <v>0</v>
      </c>
      <c r="Z461" s="47">
        <f>-(Table_Query_from_Mac10[[#This Row],[Incremental Sales]]+((Table_Query_from_Mac10[[#This Row],[Incremental Sales]]*-(SUM(Summary!$S$8:$S$9)))))*Summary!$S$18</f>
        <v>0</v>
      </c>
      <c r="AA461" s="47">
        <f>IFERROR(Table_Query_from_Mac10[[#This Row],[Incremental Cost]]/Table_Query_from_Mac10[[#This Row],[Incremental Sales]],0)</f>
        <v>0</v>
      </c>
      <c r="AB461" s="47">
        <f>IFERROR(Table_Query_from_Mac10[[#This Row],[TotalCostFuture]]/Table_Query_from_Mac10[[#This Row],[totalsalesFuture]],0)</f>
        <v>0.48106060606060602</v>
      </c>
      <c r="AN461" s="31">
        <v>25</v>
      </c>
      <c r="AO461">
        <f t="shared" si="14"/>
        <v>7</v>
      </c>
      <c r="AQ461" s="31">
        <v>52.79</v>
      </c>
      <c r="AR461">
        <f t="shared" si="15"/>
        <v>18.48</v>
      </c>
    </row>
    <row r="462" spans="1:44" x14ac:dyDescent="0.25">
      <c r="A462">
        <v>90048</v>
      </c>
      <c r="B462">
        <v>6</v>
      </c>
      <c r="C462" t="s">
        <v>55</v>
      </c>
      <c r="D462" t="s">
        <v>81</v>
      </c>
      <c r="E462">
        <v>27</v>
      </c>
      <c r="F462">
        <v>9.94</v>
      </c>
      <c r="G462">
        <v>20.74</v>
      </c>
      <c r="H462" s="1">
        <v>44848</v>
      </c>
      <c r="I462" s="20">
        <v>0</v>
      </c>
      <c r="J462" s="47">
        <f>Table_Query_from_Mac10[[#This Row],[unit_price]]-(Table_Query_from_Mac10[[#This Row],[unit_price]]*(Table_Query_from_Mac10[[#This Row],[discount_pct]]/100))</f>
        <v>20.74</v>
      </c>
      <c r="K462" s="47">
        <f>Table_Query_from_Mac10[[#This Row],[unit_cost]]</f>
        <v>9.94</v>
      </c>
      <c r="L462" s="47">
        <f>Table_Query_from_Mac10[[#This Row],[Live-cost]]*(1+Table_Query_from_Mac10[[#This Row],[CogsIncreasebyTYPE]])</f>
        <v>9.94</v>
      </c>
      <c r="M462" s="47">
        <f>Table_Query_from_Mac10[[#This Row],[Live-cost]]*Table_Query_from_Mac10[[#This Row],[qty_to_ship]]</f>
        <v>268.38</v>
      </c>
      <c r="N462" s="47">
        <f>IF(Table_Query_from_Mac10[[#This Row],[item_no]]="KDA",-Table_Query_from_Mac10[[#This Row],[unit_price]],Table_Query_from_Mac10[[#This Row],[Net Unit]]*Table_Query_from_Mac10[[#This Row],[qty_to_ship]])</f>
        <v>559.9799999999999</v>
      </c>
      <c r="O462" s="47">
        <f>SUMIFS(Summary!C:C,Summary!H:H,Table_Query_from_Mac10[[#This Row],[Juiceoc]])</f>
        <v>0</v>
      </c>
      <c r="P462" s="47">
        <f>SUMIFS(Summary!D:D,Summary!H:H,Table_Query_from_Mac10[[#This Row],[Juiceoc]])</f>
        <v>0</v>
      </c>
      <c r="Q462" s="47">
        <f>SUMIFS(Summary!E:E,Summary!H:H,Table_Query_from_Mac10[[#This Row],[Juiceoc]])</f>
        <v>0</v>
      </c>
      <c r="R462" s="47">
        <f>Table_Query_from_Mac10[[#This Row],[Net Unit]]*(1+Table_Query_from_Mac10[[#This Row],[PriceIncreasebyType]])</f>
        <v>20.74</v>
      </c>
      <c r="S462" s="47">
        <f>Table_Query_from_Mac10[[#This Row],[UnitPriceFuture]]*Table_Query_from_Mac10[[#This Row],[qtytoShipFuture]]</f>
        <v>559.9799999999999</v>
      </c>
      <c r="T462" s="47">
        <f>ROUND(Table_Query_from_Mac10[[#This Row],[qty_to_ship]]*(1+Table_Query_from_Mac10[[#This Row],[VolumeIncreasebyType]]),0)</f>
        <v>27</v>
      </c>
      <c r="U462" s="47">
        <f>Table_Query_from_Mac10[[#This Row],[qtytoShipFuture]]*Table_Query_from_Mac10[[#This Row],[Future-cost]]</f>
        <v>268.38</v>
      </c>
      <c r="V462" s="47">
        <f>Table_Query_from_Mac10[[#This Row],[qtytoShipFuture]]-Table_Query_from_Mac10[[#This Row],[qty_to_ship]]</f>
        <v>0</v>
      </c>
      <c r="W462" s="47">
        <f>Table_Query_from_Mac10[[#This Row],[UnitPriceFuture]]</f>
        <v>20.74</v>
      </c>
      <c r="X462" s="47">
        <f>Table_Query_from_Mac10[[#This Row],[Unit Increase]]*Table_Query_from_Mac10[[#This Row],[UnitPriceFuture]]</f>
        <v>0</v>
      </c>
      <c r="Y462" s="47">
        <f>Table_Query_from_Mac10[[#This Row],[Unit Increase]]*Table_Query_from_Mac10[[#This Row],[Future-cost]]</f>
        <v>0</v>
      </c>
      <c r="Z462" s="47">
        <f>-(Table_Query_from_Mac10[[#This Row],[Incremental Sales]]+((Table_Query_from_Mac10[[#This Row],[Incremental Sales]]*-(SUM(Summary!$S$8:$S$9)))))*Summary!$S$18</f>
        <v>0</v>
      </c>
      <c r="AA462" s="47">
        <f>IFERROR(Table_Query_from_Mac10[[#This Row],[Incremental Cost]]/Table_Query_from_Mac10[[#This Row],[Incremental Sales]],0)</f>
        <v>0</v>
      </c>
      <c r="AB462" s="47">
        <f>IFERROR(Table_Query_from_Mac10[[#This Row],[TotalCostFuture]]/Table_Query_from_Mac10[[#This Row],[totalsalesFuture]],0)</f>
        <v>0.47926711668273875</v>
      </c>
      <c r="AN462" s="30">
        <v>108</v>
      </c>
      <c r="AO462">
        <f t="shared" si="14"/>
        <v>27</v>
      </c>
      <c r="AQ462" s="30">
        <v>59.27</v>
      </c>
      <c r="AR462">
        <f t="shared" si="15"/>
        <v>20.74</v>
      </c>
    </row>
    <row r="463" spans="1:44" x14ac:dyDescent="0.25">
      <c r="A463">
        <v>90048</v>
      </c>
      <c r="B463">
        <v>7</v>
      </c>
      <c r="C463" t="s">
        <v>55</v>
      </c>
      <c r="D463" t="s">
        <v>81</v>
      </c>
      <c r="E463">
        <v>5</v>
      </c>
      <c r="F463">
        <v>10.87</v>
      </c>
      <c r="G463">
        <v>22.83</v>
      </c>
      <c r="H463" s="1">
        <v>44848</v>
      </c>
      <c r="I463" s="20">
        <v>0</v>
      </c>
      <c r="J463" s="47">
        <f>Table_Query_from_Mac10[[#This Row],[unit_price]]-(Table_Query_from_Mac10[[#This Row],[unit_price]]*(Table_Query_from_Mac10[[#This Row],[discount_pct]]/100))</f>
        <v>22.83</v>
      </c>
      <c r="K463" s="47">
        <f>Table_Query_from_Mac10[[#This Row],[unit_cost]]</f>
        <v>10.87</v>
      </c>
      <c r="L463" s="47">
        <f>Table_Query_from_Mac10[[#This Row],[Live-cost]]*(1+Table_Query_from_Mac10[[#This Row],[CogsIncreasebyTYPE]])</f>
        <v>10.87</v>
      </c>
      <c r="M463" s="47">
        <f>Table_Query_from_Mac10[[#This Row],[Live-cost]]*Table_Query_from_Mac10[[#This Row],[qty_to_ship]]</f>
        <v>54.349999999999994</v>
      </c>
      <c r="N463" s="47">
        <f>IF(Table_Query_from_Mac10[[#This Row],[item_no]]="KDA",-Table_Query_from_Mac10[[#This Row],[unit_price]],Table_Query_from_Mac10[[#This Row],[Net Unit]]*Table_Query_from_Mac10[[#This Row],[qty_to_ship]])</f>
        <v>114.14999999999999</v>
      </c>
      <c r="O463" s="47">
        <f>SUMIFS(Summary!C:C,Summary!H:H,Table_Query_from_Mac10[[#This Row],[Juiceoc]])</f>
        <v>0</v>
      </c>
      <c r="P463" s="47">
        <f>SUMIFS(Summary!D:D,Summary!H:H,Table_Query_from_Mac10[[#This Row],[Juiceoc]])</f>
        <v>0</v>
      </c>
      <c r="Q463" s="47">
        <f>SUMIFS(Summary!E:E,Summary!H:H,Table_Query_from_Mac10[[#This Row],[Juiceoc]])</f>
        <v>0</v>
      </c>
      <c r="R463" s="47">
        <f>Table_Query_from_Mac10[[#This Row],[Net Unit]]*(1+Table_Query_from_Mac10[[#This Row],[PriceIncreasebyType]])</f>
        <v>22.83</v>
      </c>
      <c r="S463" s="47">
        <f>Table_Query_from_Mac10[[#This Row],[UnitPriceFuture]]*Table_Query_from_Mac10[[#This Row],[qtytoShipFuture]]</f>
        <v>114.14999999999999</v>
      </c>
      <c r="T463" s="47">
        <f>ROUND(Table_Query_from_Mac10[[#This Row],[qty_to_ship]]*(1+Table_Query_from_Mac10[[#This Row],[VolumeIncreasebyType]]),0)</f>
        <v>5</v>
      </c>
      <c r="U463" s="47">
        <f>Table_Query_from_Mac10[[#This Row],[qtytoShipFuture]]*Table_Query_from_Mac10[[#This Row],[Future-cost]]</f>
        <v>54.349999999999994</v>
      </c>
      <c r="V463" s="47">
        <f>Table_Query_from_Mac10[[#This Row],[qtytoShipFuture]]-Table_Query_from_Mac10[[#This Row],[qty_to_ship]]</f>
        <v>0</v>
      </c>
      <c r="W463" s="47">
        <f>Table_Query_from_Mac10[[#This Row],[UnitPriceFuture]]</f>
        <v>22.83</v>
      </c>
      <c r="X463" s="47">
        <f>Table_Query_from_Mac10[[#This Row],[Unit Increase]]*Table_Query_from_Mac10[[#This Row],[UnitPriceFuture]]</f>
        <v>0</v>
      </c>
      <c r="Y463" s="47">
        <f>Table_Query_from_Mac10[[#This Row],[Unit Increase]]*Table_Query_from_Mac10[[#This Row],[Future-cost]]</f>
        <v>0</v>
      </c>
      <c r="Z463" s="47">
        <f>-(Table_Query_from_Mac10[[#This Row],[Incremental Sales]]+((Table_Query_from_Mac10[[#This Row],[Incremental Sales]]*-(SUM(Summary!$S$8:$S$9)))))*Summary!$S$18</f>
        <v>0</v>
      </c>
      <c r="AA463" s="47">
        <f>IFERROR(Table_Query_from_Mac10[[#This Row],[Incremental Cost]]/Table_Query_from_Mac10[[#This Row],[Incremental Sales]],0)</f>
        <v>0</v>
      </c>
      <c r="AB463" s="47">
        <f>IFERROR(Table_Query_from_Mac10[[#This Row],[TotalCostFuture]]/Table_Query_from_Mac10[[#This Row],[totalsalesFuture]],0)</f>
        <v>0.47612790188348664</v>
      </c>
      <c r="AN463" s="31">
        <v>20</v>
      </c>
      <c r="AO463">
        <f t="shared" si="14"/>
        <v>5</v>
      </c>
      <c r="AQ463" s="31">
        <v>65.23</v>
      </c>
      <c r="AR463">
        <f t="shared" si="15"/>
        <v>22.83</v>
      </c>
    </row>
    <row r="464" spans="1:44" x14ac:dyDescent="0.25">
      <c r="A464">
        <v>90048</v>
      </c>
      <c r="B464">
        <v>8</v>
      </c>
      <c r="C464" t="s">
        <v>55</v>
      </c>
      <c r="D464" t="s">
        <v>81</v>
      </c>
      <c r="E464">
        <v>4</v>
      </c>
      <c r="F464">
        <v>12</v>
      </c>
      <c r="G464">
        <v>24.7</v>
      </c>
      <c r="H464" s="1">
        <v>44848</v>
      </c>
      <c r="I464" s="20">
        <v>0</v>
      </c>
      <c r="J464" s="47">
        <f>Table_Query_from_Mac10[[#This Row],[unit_price]]-(Table_Query_from_Mac10[[#This Row],[unit_price]]*(Table_Query_from_Mac10[[#This Row],[discount_pct]]/100))</f>
        <v>24.7</v>
      </c>
      <c r="K464" s="47">
        <f>Table_Query_from_Mac10[[#This Row],[unit_cost]]</f>
        <v>12</v>
      </c>
      <c r="L464" s="47">
        <f>Table_Query_from_Mac10[[#This Row],[Live-cost]]*(1+Table_Query_from_Mac10[[#This Row],[CogsIncreasebyTYPE]])</f>
        <v>12</v>
      </c>
      <c r="M464" s="47">
        <f>Table_Query_from_Mac10[[#This Row],[Live-cost]]*Table_Query_from_Mac10[[#This Row],[qty_to_ship]]</f>
        <v>48</v>
      </c>
      <c r="N464" s="47">
        <f>IF(Table_Query_from_Mac10[[#This Row],[item_no]]="KDA",-Table_Query_from_Mac10[[#This Row],[unit_price]],Table_Query_from_Mac10[[#This Row],[Net Unit]]*Table_Query_from_Mac10[[#This Row],[qty_to_ship]])</f>
        <v>98.8</v>
      </c>
      <c r="O464" s="47">
        <f>SUMIFS(Summary!C:C,Summary!H:H,Table_Query_from_Mac10[[#This Row],[Juiceoc]])</f>
        <v>0</v>
      </c>
      <c r="P464" s="47">
        <f>SUMIFS(Summary!D:D,Summary!H:H,Table_Query_from_Mac10[[#This Row],[Juiceoc]])</f>
        <v>0</v>
      </c>
      <c r="Q464" s="47">
        <f>SUMIFS(Summary!E:E,Summary!H:H,Table_Query_from_Mac10[[#This Row],[Juiceoc]])</f>
        <v>0</v>
      </c>
      <c r="R464" s="47">
        <f>Table_Query_from_Mac10[[#This Row],[Net Unit]]*(1+Table_Query_from_Mac10[[#This Row],[PriceIncreasebyType]])</f>
        <v>24.7</v>
      </c>
      <c r="S464" s="47">
        <f>Table_Query_from_Mac10[[#This Row],[UnitPriceFuture]]*Table_Query_from_Mac10[[#This Row],[qtytoShipFuture]]</f>
        <v>98.8</v>
      </c>
      <c r="T464" s="47">
        <f>ROUND(Table_Query_from_Mac10[[#This Row],[qty_to_ship]]*(1+Table_Query_from_Mac10[[#This Row],[VolumeIncreasebyType]]),0)</f>
        <v>4</v>
      </c>
      <c r="U464" s="47">
        <f>Table_Query_from_Mac10[[#This Row],[qtytoShipFuture]]*Table_Query_from_Mac10[[#This Row],[Future-cost]]</f>
        <v>48</v>
      </c>
      <c r="V464" s="47">
        <f>Table_Query_from_Mac10[[#This Row],[qtytoShipFuture]]-Table_Query_from_Mac10[[#This Row],[qty_to_ship]]</f>
        <v>0</v>
      </c>
      <c r="W464" s="47">
        <f>Table_Query_from_Mac10[[#This Row],[UnitPriceFuture]]</f>
        <v>24.7</v>
      </c>
      <c r="X464" s="47">
        <f>Table_Query_from_Mac10[[#This Row],[Unit Increase]]*Table_Query_from_Mac10[[#This Row],[UnitPriceFuture]]</f>
        <v>0</v>
      </c>
      <c r="Y464" s="47">
        <f>Table_Query_from_Mac10[[#This Row],[Unit Increase]]*Table_Query_from_Mac10[[#This Row],[Future-cost]]</f>
        <v>0</v>
      </c>
      <c r="Z464" s="47">
        <f>-(Table_Query_from_Mac10[[#This Row],[Incremental Sales]]+((Table_Query_from_Mac10[[#This Row],[Incremental Sales]]*-(SUM(Summary!$S$8:$S$9)))))*Summary!$S$18</f>
        <v>0</v>
      </c>
      <c r="AA464" s="47">
        <f>IFERROR(Table_Query_from_Mac10[[#This Row],[Incremental Cost]]/Table_Query_from_Mac10[[#This Row],[Incremental Sales]],0)</f>
        <v>0</v>
      </c>
      <c r="AB464" s="47">
        <f>IFERROR(Table_Query_from_Mac10[[#This Row],[TotalCostFuture]]/Table_Query_from_Mac10[[#This Row],[totalsalesFuture]],0)</f>
        <v>0.48582995951417007</v>
      </c>
      <c r="AN464" s="30">
        <v>16</v>
      </c>
      <c r="AO464">
        <f t="shared" si="14"/>
        <v>4</v>
      </c>
      <c r="AQ464" s="30">
        <v>70.56</v>
      </c>
      <c r="AR464">
        <f t="shared" si="15"/>
        <v>24.7</v>
      </c>
    </row>
    <row r="465" spans="1:44" x14ac:dyDescent="0.25">
      <c r="A465">
        <v>90048</v>
      </c>
      <c r="B465">
        <v>9</v>
      </c>
      <c r="C465" t="s">
        <v>55</v>
      </c>
      <c r="D465" t="s">
        <v>81</v>
      </c>
      <c r="E465">
        <v>6</v>
      </c>
      <c r="F465">
        <v>14.46</v>
      </c>
      <c r="G465">
        <v>30.92</v>
      </c>
      <c r="H465" s="1">
        <v>44848</v>
      </c>
      <c r="I465" s="20">
        <v>0</v>
      </c>
      <c r="J465" s="47">
        <f>Table_Query_from_Mac10[[#This Row],[unit_price]]-(Table_Query_from_Mac10[[#This Row],[unit_price]]*(Table_Query_from_Mac10[[#This Row],[discount_pct]]/100))</f>
        <v>30.92</v>
      </c>
      <c r="K465" s="47">
        <f>Table_Query_from_Mac10[[#This Row],[unit_cost]]</f>
        <v>14.46</v>
      </c>
      <c r="L465" s="47">
        <f>Table_Query_from_Mac10[[#This Row],[Live-cost]]*(1+Table_Query_from_Mac10[[#This Row],[CogsIncreasebyTYPE]])</f>
        <v>14.46</v>
      </c>
      <c r="M465" s="47">
        <f>Table_Query_from_Mac10[[#This Row],[Live-cost]]*Table_Query_from_Mac10[[#This Row],[qty_to_ship]]</f>
        <v>86.76</v>
      </c>
      <c r="N465" s="47">
        <f>IF(Table_Query_from_Mac10[[#This Row],[item_no]]="KDA",-Table_Query_from_Mac10[[#This Row],[unit_price]],Table_Query_from_Mac10[[#This Row],[Net Unit]]*Table_Query_from_Mac10[[#This Row],[qty_to_ship]])</f>
        <v>185.52</v>
      </c>
      <c r="O465" s="47">
        <f>SUMIFS(Summary!C:C,Summary!H:H,Table_Query_from_Mac10[[#This Row],[Juiceoc]])</f>
        <v>0</v>
      </c>
      <c r="P465" s="47">
        <f>SUMIFS(Summary!D:D,Summary!H:H,Table_Query_from_Mac10[[#This Row],[Juiceoc]])</f>
        <v>0</v>
      </c>
      <c r="Q465" s="47">
        <f>SUMIFS(Summary!E:E,Summary!H:H,Table_Query_from_Mac10[[#This Row],[Juiceoc]])</f>
        <v>0</v>
      </c>
      <c r="R465" s="47">
        <f>Table_Query_from_Mac10[[#This Row],[Net Unit]]*(1+Table_Query_from_Mac10[[#This Row],[PriceIncreasebyType]])</f>
        <v>30.92</v>
      </c>
      <c r="S465" s="47">
        <f>Table_Query_from_Mac10[[#This Row],[UnitPriceFuture]]*Table_Query_from_Mac10[[#This Row],[qtytoShipFuture]]</f>
        <v>185.52</v>
      </c>
      <c r="T465" s="47">
        <f>ROUND(Table_Query_from_Mac10[[#This Row],[qty_to_ship]]*(1+Table_Query_from_Mac10[[#This Row],[VolumeIncreasebyType]]),0)</f>
        <v>6</v>
      </c>
      <c r="U465" s="47">
        <f>Table_Query_from_Mac10[[#This Row],[qtytoShipFuture]]*Table_Query_from_Mac10[[#This Row],[Future-cost]]</f>
        <v>86.76</v>
      </c>
      <c r="V465" s="47">
        <f>Table_Query_from_Mac10[[#This Row],[qtytoShipFuture]]-Table_Query_from_Mac10[[#This Row],[qty_to_ship]]</f>
        <v>0</v>
      </c>
      <c r="W465" s="47">
        <f>Table_Query_from_Mac10[[#This Row],[UnitPriceFuture]]</f>
        <v>30.92</v>
      </c>
      <c r="X465" s="47">
        <f>Table_Query_from_Mac10[[#This Row],[Unit Increase]]*Table_Query_from_Mac10[[#This Row],[UnitPriceFuture]]</f>
        <v>0</v>
      </c>
      <c r="Y465" s="47">
        <f>Table_Query_from_Mac10[[#This Row],[Unit Increase]]*Table_Query_from_Mac10[[#This Row],[Future-cost]]</f>
        <v>0</v>
      </c>
      <c r="Z465" s="47">
        <f>-(Table_Query_from_Mac10[[#This Row],[Incremental Sales]]+((Table_Query_from_Mac10[[#This Row],[Incremental Sales]]*-(SUM(Summary!$S$8:$S$9)))))*Summary!$S$18</f>
        <v>0</v>
      </c>
      <c r="AA465" s="47">
        <f>IFERROR(Table_Query_from_Mac10[[#This Row],[Incremental Cost]]/Table_Query_from_Mac10[[#This Row],[Incremental Sales]],0)</f>
        <v>0</v>
      </c>
      <c r="AB465" s="47">
        <f>IFERROR(Table_Query_from_Mac10[[#This Row],[TotalCostFuture]]/Table_Query_from_Mac10[[#This Row],[totalsalesFuture]],0)</f>
        <v>0.46765847347994827</v>
      </c>
      <c r="AN465" s="31">
        <v>24</v>
      </c>
      <c r="AO465">
        <f t="shared" si="14"/>
        <v>6</v>
      </c>
      <c r="AQ465" s="31">
        <v>88.34</v>
      </c>
      <c r="AR465">
        <f t="shared" si="15"/>
        <v>30.92</v>
      </c>
    </row>
    <row r="466" spans="1:44" x14ac:dyDescent="0.25">
      <c r="A466">
        <v>90048</v>
      </c>
      <c r="B466">
        <v>10</v>
      </c>
      <c r="C466" t="s">
        <v>55</v>
      </c>
      <c r="D466" t="s">
        <v>81</v>
      </c>
      <c r="E466">
        <v>7</v>
      </c>
      <c r="F466">
        <v>4.9400000000000004</v>
      </c>
      <c r="G466">
        <v>11.75</v>
      </c>
      <c r="H466" s="1">
        <v>44848</v>
      </c>
      <c r="I466" s="20">
        <v>0</v>
      </c>
      <c r="J466" s="47">
        <f>Table_Query_from_Mac10[[#This Row],[unit_price]]-(Table_Query_from_Mac10[[#This Row],[unit_price]]*(Table_Query_from_Mac10[[#This Row],[discount_pct]]/100))</f>
        <v>11.75</v>
      </c>
      <c r="K466" s="47">
        <f>Table_Query_from_Mac10[[#This Row],[unit_cost]]</f>
        <v>4.9400000000000004</v>
      </c>
      <c r="L466" s="47">
        <f>Table_Query_from_Mac10[[#This Row],[Live-cost]]*(1+Table_Query_from_Mac10[[#This Row],[CogsIncreasebyTYPE]])</f>
        <v>4.9400000000000004</v>
      </c>
      <c r="M466" s="47">
        <f>Table_Query_from_Mac10[[#This Row],[Live-cost]]*Table_Query_from_Mac10[[#This Row],[qty_to_ship]]</f>
        <v>34.580000000000005</v>
      </c>
      <c r="N466" s="47">
        <f>IF(Table_Query_from_Mac10[[#This Row],[item_no]]="KDA",-Table_Query_from_Mac10[[#This Row],[unit_price]],Table_Query_from_Mac10[[#This Row],[Net Unit]]*Table_Query_from_Mac10[[#This Row],[qty_to_ship]])</f>
        <v>82.25</v>
      </c>
      <c r="O466" s="47">
        <f>SUMIFS(Summary!C:C,Summary!H:H,Table_Query_from_Mac10[[#This Row],[Juiceoc]])</f>
        <v>0</v>
      </c>
      <c r="P466" s="47">
        <f>SUMIFS(Summary!D:D,Summary!H:H,Table_Query_from_Mac10[[#This Row],[Juiceoc]])</f>
        <v>0</v>
      </c>
      <c r="Q466" s="47">
        <f>SUMIFS(Summary!E:E,Summary!H:H,Table_Query_from_Mac10[[#This Row],[Juiceoc]])</f>
        <v>0</v>
      </c>
      <c r="R466" s="47">
        <f>Table_Query_from_Mac10[[#This Row],[Net Unit]]*(1+Table_Query_from_Mac10[[#This Row],[PriceIncreasebyType]])</f>
        <v>11.75</v>
      </c>
      <c r="S466" s="47">
        <f>Table_Query_from_Mac10[[#This Row],[UnitPriceFuture]]*Table_Query_from_Mac10[[#This Row],[qtytoShipFuture]]</f>
        <v>82.25</v>
      </c>
      <c r="T466" s="47">
        <f>ROUND(Table_Query_from_Mac10[[#This Row],[qty_to_ship]]*(1+Table_Query_from_Mac10[[#This Row],[VolumeIncreasebyType]]),0)</f>
        <v>7</v>
      </c>
      <c r="U466" s="47">
        <f>Table_Query_from_Mac10[[#This Row],[qtytoShipFuture]]*Table_Query_from_Mac10[[#This Row],[Future-cost]]</f>
        <v>34.580000000000005</v>
      </c>
      <c r="V466" s="47">
        <f>Table_Query_from_Mac10[[#This Row],[qtytoShipFuture]]-Table_Query_from_Mac10[[#This Row],[qty_to_ship]]</f>
        <v>0</v>
      </c>
      <c r="W466" s="47">
        <f>Table_Query_from_Mac10[[#This Row],[UnitPriceFuture]]</f>
        <v>11.75</v>
      </c>
      <c r="X466" s="47">
        <f>Table_Query_from_Mac10[[#This Row],[Unit Increase]]*Table_Query_from_Mac10[[#This Row],[UnitPriceFuture]]</f>
        <v>0</v>
      </c>
      <c r="Y466" s="47">
        <f>Table_Query_from_Mac10[[#This Row],[Unit Increase]]*Table_Query_from_Mac10[[#This Row],[Future-cost]]</f>
        <v>0</v>
      </c>
      <c r="Z466" s="47">
        <f>-(Table_Query_from_Mac10[[#This Row],[Incremental Sales]]+((Table_Query_from_Mac10[[#This Row],[Incremental Sales]]*-(SUM(Summary!$S$8:$S$9)))))*Summary!$S$18</f>
        <v>0</v>
      </c>
      <c r="AA466" s="47">
        <f>IFERROR(Table_Query_from_Mac10[[#This Row],[Incremental Cost]]/Table_Query_from_Mac10[[#This Row],[Incremental Sales]],0)</f>
        <v>0</v>
      </c>
      <c r="AB466" s="47">
        <f>IFERROR(Table_Query_from_Mac10[[#This Row],[TotalCostFuture]]/Table_Query_from_Mac10[[#This Row],[totalsalesFuture]],0)</f>
        <v>0.42042553191489368</v>
      </c>
      <c r="AN466" s="30">
        <v>25</v>
      </c>
      <c r="AO466">
        <f t="shared" si="14"/>
        <v>7</v>
      </c>
      <c r="AQ466" s="30">
        <v>33.58</v>
      </c>
      <c r="AR466">
        <f t="shared" si="15"/>
        <v>11.75</v>
      </c>
    </row>
    <row r="467" spans="1:44" x14ac:dyDescent="0.25">
      <c r="A467">
        <v>90048</v>
      </c>
      <c r="B467">
        <v>11</v>
      </c>
      <c r="C467" t="s">
        <v>55</v>
      </c>
      <c r="D467" t="s">
        <v>81</v>
      </c>
      <c r="E467">
        <v>3</v>
      </c>
      <c r="F467">
        <v>7.81</v>
      </c>
      <c r="G467">
        <v>18.04</v>
      </c>
      <c r="H467" s="1">
        <v>44848</v>
      </c>
      <c r="I467" s="20">
        <v>0</v>
      </c>
      <c r="J467" s="47">
        <f>Table_Query_from_Mac10[[#This Row],[unit_price]]-(Table_Query_from_Mac10[[#This Row],[unit_price]]*(Table_Query_from_Mac10[[#This Row],[discount_pct]]/100))</f>
        <v>18.04</v>
      </c>
      <c r="K467" s="47">
        <f>Table_Query_from_Mac10[[#This Row],[unit_cost]]</f>
        <v>7.81</v>
      </c>
      <c r="L467" s="47">
        <f>Table_Query_from_Mac10[[#This Row],[Live-cost]]*(1+Table_Query_from_Mac10[[#This Row],[CogsIncreasebyTYPE]])</f>
        <v>7.81</v>
      </c>
      <c r="M467" s="47">
        <f>Table_Query_from_Mac10[[#This Row],[Live-cost]]*Table_Query_from_Mac10[[#This Row],[qty_to_ship]]</f>
        <v>23.43</v>
      </c>
      <c r="N467" s="47">
        <f>IF(Table_Query_from_Mac10[[#This Row],[item_no]]="KDA",-Table_Query_from_Mac10[[#This Row],[unit_price]],Table_Query_from_Mac10[[#This Row],[Net Unit]]*Table_Query_from_Mac10[[#This Row],[qty_to_ship]])</f>
        <v>54.12</v>
      </c>
      <c r="O467" s="47">
        <f>SUMIFS(Summary!C:C,Summary!H:H,Table_Query_from_Mac10[[#This Row],[Juiceoc]])</f>
        <v>0</v>
      </c>
      <c r="P467" s="47">
        <f>SUMIFS(Summary!D:D,Summary!H:H,Table_Query_from_Mac10[[#This Row],[Juiceoc]])</f>
        <v>0</v>
      </c>
      <c r="Q467" s="47">
        <f>SUMIFS(Summary!E:E,Summary!H:H,Table_Query_from_Mac10[[#This Row],[Juiceoc]])</f>
        <v>0</v>
      </c>
      <c r="R467" s="47">
        <f>Table_Query_from_Mac10[[#This Row],[Net Unit]]*(1+Table_Query_from_Mac10[[#This Row],[PriceIncreasebyType]])</f>
        <v>18.04</v>
      </c>
      <c r="S467" s="47">
        <f>Table_Query_from_Mac10[[#This Row],[UnitPriceFuture]]*Table_Query_from_Mac10[[#This Row],[qtytoShipFuture]]</f>
        <v>54.12</v>
      </c>
      <c r="T467" s="47">
        <f>ROUND(Table_Query_from_Mac10[[#This Row],[qty_to_ship]]*(1+Table_Query_from_Mac10[[#This Row],[VolumeIncreasebyType]]),0)</f>
        <v>3</v>
      </c>
      <c r="U467" s="47">
        <f>Table_Query_from_Mac10[[#This Row],[qtytoShipFuture]]*Table_Query_from_Mac10[[#This Row],[Future-cost]]</f>
        <v>23.43</v>
      </c>
      <c r="V467" s="47">
        <f>Table_Query_from_Mac10[[#This Row],[qtytoShipFuture]]-Table_Query_from_Mac10[[#This Row],[qty_to_ship]]</f>
        <v>0</v>
      </c>
      <c r="W467" s="47">
        <f>Table_Query_from_Mac10[[#This Row],[UnitPriceFuture]]</f>
        <v>18.04</v>
      </c>
      <c r="X467" s="47">
        <f>Table_Query_from_Mac10[[#This Row],[Unit Increase]]*Table_Query_from_Mac10[[#This Row],[UnitPriceFuture]]</f>
        <v>0</v>
      </c>
      <c r="Y467" s="47">
        <f>Table_Query_from_Mac10[[#This Row],[Unit Increase]]*Table_Query_from_Mac10[[#This Row],[Future-cost]]</f>
        <v>0</v>
      </c>
      <c r="Z467" s="47">
        <f>-(Table_Query_from_Mac10[[#This Row],[Incremental Sales]]+((Table_Query_from_Mac10[[#This Row],[Incremental Sales]]*-(SUM(Summary!$S$8:$S$9)))))*Summary!$S$18</f>
        <v>0</v>
      </c>
      <c r="AA467" s="47">
        <f>IFERROR(Table_Query_from_Mac10[[#This Row],[Incremental Cost]]/Table_Query_from_Mac10[[#This Row],[Incremental Sales]],0)</f>
        <v>0</v>
      </c>
      <c r="AB467" s="47">
        <f>IFERROR(Table_Query_from_Mac10[[#This Row],[TotalCostFuture]]/Table_Query_from_Mac10[[#This Row],[totalsalesFuture]],0)</f>
        <v>0.43292682926829268</v>
      </c>
      <c r="AN467" s="31">
        <v>12</v>
      </c>
      <c r="AO467">
        <f t="shared" si="14"/>
        <v>3</v>
      </c>
      <c r="AQ467" s="31">
        <v>51.55</v>
      </c>
      <c r="AR467">
        <f t="shared" si="15"/>
        <v>18.04</v>
      </c>
    </row>
    <row r="468" spans="1:44" x14ac:dyDescent="0.25">
      <c r="A468">
        <v>90048</v>
      </c>
      <c r="B468">
        <v>12</v>
      </c>
      <c r="C468" t="s">
        <v>55</v>
      </c>
      <c r="D468" t="s">
        <v>81</v>
      </c>
      <c r="E468">
        <v>6</v>
      </c>
      <c r="F468">
        <v>8.64</v>
      </c>
      <c r="G468">
        <v>19.649999999999999</v>
      </c>
      <c r="H468" s="1">
        <v>44848</v>
      </c>
      <c r="I468" s="20">
        <v>0</v>
      </c>
      <c r="J468" s="47">
        <f>Table_Query_from_Mac10[[#This Row],[unit_price]]-(Table_Query_from_Mac10[[#This Row],[unit_price]]*(Table_Query_from_Mac10[[#This Row],[discount_pct]]/100))</f>
        <v>19.649999999999999</v>
      </c>
      <c r="K468" s="47">
        <f>Table_Query_from_Mac10[[#This Row],[unit_cost]]</f>
        <v>8.64</v>
      </c>
      <c r="L468" s="47">
        <f>Table_Query_from_Mac10[[#This Row],[Live-cost]]*(1+Table_Query_from_Mac10[[#This Row],[CogsIncreasebyTYPE]])</f>
        <v>8.64</v>
      </c>
      <c r="M468" s="47">
        <f>Table_Query_from_Mac10[[#This Row],[Live-cost]]*Table_Query_from_Mac10[[#This Row],[qty_to_ship]]</f>
        <v>51.84</v>
      </c>
      <c r="N468" s="47">
        <f>IF(Table_Query_from_Mac10[[#This Row],[item_no]]="KDA",-Table_Query_from_Mac10[[#This Row],[unit_price]],Table_Query_from_Mac10[[#This Row],[Net Unit]]*Table_Query_from_Mac10[[#This Row],[qty_to_ship]])</f>
        <v>117.89999999999999</v>
      </c>
      <c r="O468" s="47">
        <f>SUMIFS(Summary!C:C,Summary!H:H,Table_Query_from_Mac10[[#This Row],[Juiceoc]])</f>
        <v>0</v>
      </c>
      <c r="P468" s="47">
        <f>SUMIFS(Summary!D:D,Summary!H:H,Table_Query_from_Mac10[[#This Row],[Juiceoc]])</f>
        <v>0</v>
      </c>
      <c r="Q468" s="47">
        <f>SUMIFS(Summary!E:E,Summary!H:H,Table_Query_from_Mac10[[#This Row],[Juiceoc]])</f>
        <v>0</v>
      </c>
      <c r="R468" s="47">
        <f>Table_Query_from_Mac10[[#This Row],[Net Unit]]*(1+Table_Query_from_Mac10[[#This Row],[PriceIncreasebyType]])</f>
        <v>19.649999999999999</v>
      </c>
      <c r="S468" s="47">
        <f>Table_Query_from_Mac10[[#This Row],[UnitPriceFuture]]*Table_Query_from_Mac10[[#This Row],[qtytoShipFuture]]</f>
        <v>117.89999999999999</v>
      </c>
      <c r="T468" s="47">
        <f>ROUND(Table_Query_from_Mac10[[#This Row],[qty_to_ship]]*(1+Table_Query_from_Mac10[[#This Row],[VolumeIncreasebyType]]),0)</f>
        <v>6</v>
      </c>
      <c r="U468" s="47">
        <f>Table_Query_from_Mac10[[#This Row],[qtytoShipFuture]]*Table_Query_from_Mac10[[#This Row],[Future-cost]]</f>
        <v>51.84</v>
      </c>
      <c r="V468" s="47">
        <f>Table_Query_from_Mac10[[#This Row],[qtytoShipFuture]]-Table_Query_from_Mac10[[#This Row],[qty_to_ship]]</f>
        <v>0</v>
      </c>
      <c r="W468" s="47">
        <f>Table_Query_from_Mac10[[#This Row],[UnitPriceFuture]]</f>
        <v>19.649999999999999</v>
      </c>
      <c r="X468" s="47">
        <f>Table_Query_from_Mac10[[#This Row],[Unit Increase]]*Table_Query_from_Mac10[[#This Row],[UnitPriceFuture]]</f>
        <v>0</v>
      </c>
      <c r="Y468" s="47">
        <f>Table_Query_from_Mac10[[#This Row],[Unit Increase]]*Table_Query_from_Mac10[[#This Row],[Future-cost]]</f>
        <v>0</v>
      </c>
      <c r="Z468" s="47">
        <f>-(Table_Query_from_Mac10[[#This Row],[Incremental Sales]]+((Table_Query_from_Mac10[[#This Row],[Incremental Sales]]*-(SUM(Summary!$S$8:$S$9)))))*Summary!$S$18</f>
        <v>0</v>
      </c>
      <c r="AA468" s="47">
        <f>IFERROR(Table_Query_from_Mac10[[#This Row],[Incremental Cost]]/Table_Query_from_Mac10[[#This Row],[Incremental Sales]],0)</f>
        <v>0</v>
      </c>
      <c r="AB468" s="47">
        <f>IFERROR(Table_Query_from_Mac10[[#This Row],[TotalCostFuture]]/Table_Query_from_Mac10[[#This Row],[totalsalesFuture]],0)</f>
        <v>0.43969465648854966</v>
      </c>
      <c r="AN468" s="30">
        <v>24</v>
      </c>
      <c r="AO468">
        <f t="shared" si="14"/>
        <v>6</v>
      </c>
      <c r="AQ468" s="30">
        <v>56.15</v>
      </c>
      <c r="AR468">
        <f t="shared" si="15"/>
        <v>19.649999999999999</v>
      </c>
    </row>
    <row r="469" spans="1:44" x14ac:dyDescent="0.25">
      <c r="A469">
        <v>90048</v>
      </c>
      <c r="B469">
        <v>13</v>
      </c>
      <c r="C469" t="s">
        <v>55</v>
      </c>
      <c r="D469" t="s">
        <v>81</v>
      </c>
      <c r="E469">
        <v>5</v>
      </c>
      <c r="F469">
        <v>10.09</v>
      </c>
      <c r="G469">
        <v>24.16</v>
      </c>
      <c r="H469" s="1">
        <v>44848</v>
      </c>
      <c r="I469" s="20">
        <v>0</v>
      </c>
      <c r="J469" s="47">
        <f>Table_Query_from_Mac10[[#This Row],[unit_price]]-(Table_Query_from_Mac10[[#This Row],[unit_price]]*(Table_Query_from_Mac10[[#This Row],[discount_pct]]/100))</f>
        <v>24.16</v>
      </c>
      <c r="K469" s="47">
        <f>Table_Query_from_Mac10[[#This Row],[unit_cost]]</f>
        <v>10.09</v>
      </c>
      <c r="L469" s="47">
        <f>Table_Query_from_Mac10[[#This Row],[Live-cost]]*(1+Table_Query_from_Mac10[[#This Row],[CogsIncreasebyTYPE]])</f>
        <v>10.09</v>
      </c>
      <c r="M469" s="47">
        <f>Table_Query_from_Mac10[[#This Row],[Live-cost]]*Table_Query_from_Mac10[[#This Row],[qty_to_ship]]</f>
        <v>50.45</v>
      </c>
      <c r="N469" s="47">
        <f>IF(Table_Query_from_Mac10[[#This Row],[item_no]]="KDA",-Table_Query_from_Mac10[[#This Row],[unit_price]],Table_Query_from_Mac10[[#This Row],[Net Unit]]*Table_Query_from_Mac10[[#This Row],[qty_to_ship]])</f>
        <v>120.8</v>
      </c>
      <c r="O469" s="47">
        <f>SUMIFS(Summary!C:C,Summary!H:H,Table_Query_from_Mac10[[#This Row],[Juiceoc]])</f>
        <v>0</v>
      </c>
      <c r="P469" s="47">
        <f>SUMIFS(Summary!D:D,Summary!H:H,Table_Query_from_Mac10[[#This Row],[Juiceoc]])</f>
        <v>0</v>
      </c>
      <c r="Q469" s="47">
        <f>SUMIFS(Summary!E:E,Summary!H:H,Table_Query_from_Mac10[[#This Row],[Juiceoc]])</f>
        <v>0</v>
      </c>
      <c r="R469" s="47">
        <f>Table_Query_from_Mac10[[#This Row],[Net Unit]]*(1+Table_Query_from_Mac10[[#This Row],[PriceIncreasebyType]])</f>
        <v>24.16</v>
      </c>
      <c r="S469" s="47">
        <f>Table_Query_from_Mac10[[#This Row],[UnitPriceFuture]]*Table_Query_from_Mac10[[#This Row],[qtytoShipFuture]]</f>
        <v>120.8</v>
      </c>
      <c r="T469" s="47">
        <f>ROUND(Table_Query_from_Mac10[[#This Row],[qty_to_ship]]*(1+Table_Query_from_Mac10[[#This Row],[VolumeIncreasebyType]]),0)</f>
        <v>5</v>
      </c>
      <c r="U469" s="47">
        <f>Table_Query_from_Mac10[[#This Row],[qtytoShipFuture]]*Table_Query_from_Mac10[[#This Row],[Future-cost]]</f>
        <v>50.45</v>
      </c>
      <c r="V469" s="47">
        <f>Table_Query_from_Mac10[[#This Row],[qtytoShipFuture]]-Table_Query_from_Mac10[[#This Row],[qty_to_ship]]</f>
        <v>0</v>
      </c>
      <c r="W469" s="47">
        <f>Table_Query_from_Mac10[[#This Row],[UnitPriceFuture]]</f>
        <v>24.16</v>
      </c>
      <c r="X469" s="47">
        <f>Table_Query_from_Mac10[[#This Row],[Unit Increase]]*Table_Query_from_Mac10[[#This Row],[UnitPriceFuture]]</f>
        <v>0</v>
      </c>
      <c r="Y469" s="47">
        <f>Table_Query_from_Mac10[[#This Row],[Unit Increase]]*Table_Query_from_Mac10[[#This Row],[Future-cost]]</f>
        <v>0</v>
      </c>
      <c r="Z469" s="47">
        <f>-(Table_Query_from_Mac10[[#This Row],[Incremental Sales]]+((Table_Query_from_Mac10[[#This Row],[Incremental Sales]]*-(SUM(Summary!$S$8:$S$9)))))*Summary!$S$18</f>
        <v>0</v>
      </c>
      <c r="AA469" s="47">
        <f>IFERROR(Table_Query_from_Mac10[[#This Row],[Incremental Cost]]/Table_Query_from_Mac10[[#This Row],[Incremental Sales]],0)</f>
        <v>0</v>
      </c>
      <c r="AB469" s="47">
        <f>IFERROR(Table_Query_from_Mac10[[#This Row],[TotalCostFuture]]/Table_Query_from_Mac10[[#This Row],[totalsalesFuture]],0)</f>
        <v>0.41763245033112584</v>
      </c>
      <c r="AN469" s="31">
        <v>18</v>
      </c>
      <c r="AO469">
        <f t="shared" si="14"/>
        <v>5</v>
      </c>
      <c r="AQ469" s="31">
        <v>69.02</v>
      </c>
      <c r="AR469">
        <f t="shared" si="15"/>
        <v>24.16</v>
      </c>
    </row>
    <row r="470" spans="1:44" x14ac:dyDescent="0.25">
      <c r="A470">
        <v>90048</v>
      </c>
      <c r="B470">
        <v>14</v>
      </c>
      <c r="C470" t="s">
        <v>55</v>
      </c>
      <c r="D470" t="s">
        <v>81</v>
      </c>
      <c r="E470">
        <v>6</v>
      </c>
      <c r="F470">
        <v>11.51</v>
      </c>
      <c r="G470">
        <v>28.69</v>
      </c>
      <c r="H470" s="1">
        <v>44848</v>
      </c>
      <c r="I470" s="20">
        <v>0</v>
      </c>
      <c r="J470" s="47">
        <f>Table_Query_from_Mac10[[#This Row],[unit_price]]-(Table_Query_from_Mac10[[#This Row],[unit_price]]*(Table_Query_from_Mac10[[#This Row],[discount_pct]]/100))</f>
        <v>28.69</v>
      </c>
      <c r="K470" s="47">
        <f>Table_Query_from_Mac10[[#This Row],[unit_cost]]</f>
        <v>11.51</v>
      </c>
      <c r="L470" s="47">
        <f>Table_Query_from_Mac10[[#This Row],[Live-cost]]*(1+Table_Query_from_Mac10[[#This Row],[CogsIncreasebyTYPE]])</f>
        <v>11.51</v>
      </c>
      <c r="M470" s="47">
        <f>Table_Query_from_Mac10[[#This Row],[Live-cost]]*Table_Query_from_Mac10[[#This Row],[qty_to_ship]]</f>
        <v>69.06</v>
      </c>
      <c r="N470" s="47">
        <f>IF(Table_Query_from_Mac10[[#This Row],[item_no]]="KDA",-Table_Query_from_Mac10[[#This Row],[unit_price]],Table_Query_from_Mac10[[#This Row],[Net Unit]]*Table_Query_from_Mac10[[#This Row],[qty_to_ship]])</f>
        <v>172.14000000000001</v>
      </c>
      <c r="O470" s="47">
        <f>SUMIFS(Summary!C:C,Summary!H:H,Table_Query_from_Mac10[[#This Row],[Juiceoc]])</f>
        <v>0</v>
      </c>
      <c r="P470" s="47">
        <f>SUMIFS(Summary!D:D,Summary!H:H,Table_Query_from_Mac10[[#This Row],[Juiceoc]])</f>
        <v>0</v>
      </c>
      <c r="Q470" s="47">
        <f>SUMIFS(Summary!E:E,Summary!H:H,Table_Query_from_Mac10[[#This Row],[Juiceoc]])</f>
        <v>0</v>
      </c>
      <c r="R470" s="47">
        <f>Table_Query_from_Mac10[[#This Row],[Net Unit]]*(1+Table_Query_from_Mac10[[#This Row],[PriceIncreasebyType]])</f>
        <v>28.69</v>
      </c>
      <c r="S470" s="47">
        <f>Table_Query_from_Mac10[[#This Row],[UnitPriceFuture]]*Table_Query_from_Mac10[[#This Row],[qtytoShipFuture]]</f>
        <v>172.14000000000001</v>
      </c>
      <c r="T470" s="47">
        <f>ROUND(Table_Query_from_Mac10[[#This Row],[qty_to_ship]]*(1+Table_Query_from_Mac10[[#This Row],[VolumeIncreasebyType]]),0)</f>
        <v>6</v>
      </c>
      <c r="U470" s="47">
        <f>Table_Query_from_Mac10[[#This Row],[qtytoShipFuture]]*Table_Query_from_Mac10[[#This Row],[Future-cost]]</f>
        <v>69.06</v>
      </c>
      <c r="V470" s="47">
        <f>Table_Query_from_Mac10[[#This Row],[qtytoShipFuture]]-Table_Query_from_Mac10[[#This Row],[qty_to_ship]]</f>
        <v>0</v>
      </c>
      <c r="W470" s="47">
        <f>Table_Query_from_Mac10[[#This Row],[UnitPriceFuture]]</f>
        <v>28.69</v>
      </c>
      <c r="X470" s="47">
        <f>Table_Query_from_Mac10[[#This Row],[Unit Increase]]*Table_Query_from_Mac10[[#This Row],[UnitPriceFuture]]</f>
        <v>0</v>
      </c>
      <c r="Y470" s="47">
        <f>Table_Query_from_Mac10[[#This Row],[Unit Increase]]*Table_Query_from_Mac10[[#This Row],[Future-cost]]</f>
        <v>0</v>
      </c>
      <c r="Z470" s="47">
        <f>-(Table_Query_from_Mac10[[#This Row],[Incremental Sales]]+((Table_Query_from_Mac10[[#This Row],[Incremental Sales]]*-(SUM(Summary!$S$8:$S$9)))))*Summary!$S$18</f>
        <v>0</v>
      </c>
      <c r="AA470" s="47">
        <f>IFERROR(Table_Query_from_Mac10[[#This Row],[Incremental Cost]]/Table_Query_from_Mac10[[#This Row],[Incremental Sales]],0)</f>
        <v>0</v>
      </c>
      <c r="AB470" s="47">
        <f>IFERROR(Table_Query_from_Mac10[[#This Row],[TotalCostFuture]]/Table_Query_from_Mac10[[#This Row],[totalsalesFuture]],0)</f>
        <v>0.40118508191007318</v>
      </c>
      <c r="AN470" s="30">
        <v>24</v>
      </c>
      <c r="AO470">
        <f t="shared" si="14"/>
        <v>6</v>
      </c>
      <c r="AQ470" s="30">
        <v>81.97</v>
      </c>
      <c r="AR470">
        <f t="shared" si="15"/>
        <v>28.69</v>
      </c>
    </row>
    <row r="471" spans="1:44" x14ac:dyDescent="0.25">
      <c r="A471">
        <v>90048</v>
      </c>
      <c r="B471">
        <v>15</v>
      </c>
      <c r="C471" t="s">
        <v>55</v>
      </c>
      <c r="D471" t="s">
        <v>81</v>
      </c>
      <c r="E471">
        <v>19</v>
      </c>
      <c r="F471">
        <v>13.35</v>
      </c>
      <c r="G471">
        <v>34.229999999999997</v>
      </c>
      <c r="H471" s="1">
        <v>44848</v>
      </c>
      <c r="I471" s="20">
        <v>0</v>
      </c>
      <c r="J471" s="47">
        <f>Table_Query_from_Mac10[[#This Row],[unit_price]]-(Table_Query_from_Mac10[[#This Row],[unit_price]]*(Table_Query_from_Mac10[[#This Row],[discount_pct]]/100))</f>
        <v>34.229999999999997</v>
      </c>
      <c r="K471" s="47">
        <f>Table_Query_from_Mac10[[#This Row],[unit_cost]]</f>
        <v>13.35</v>
      </c>
      <c r="L471" s="47">
        <f>Table_Query_from_Mac10[[#This Row],[Live-cost]]*(1+Table_Query_from_Mac10[[#This Row],[CogsIncreasebyTYPE]])</f>
        <v>13.35</v>
      </c>
      <c r="M471" s="47">
        <f>Table_Query_from_Mac10[[#This Row],[Live-cost]]*Table_Query_from_Mac10[[#This Row],[qty_to_ship]]</f>
        <v>253.65</v>
      </c>
      <c r="N471" s="47">
        <f>IF(Table_Query_from_Mac10[[#This Row],[item_no]]="KDA",-Table_Query_from_Mac10[[#This Row],[unit_price]],Table_Query_from_Mac10[[#This Row],[Net Unit]]*Table_Query_from_Mac10[[#This Row],[qty_to_ship]])</f>
        <v>650.36999999999989</v>
      </c>
      <c r="O471" s="47">
        <f>SUMIFS(Summary!C:C,Summary!H:H,Table_Query_from_Mac10[[#This Row],[Juiceoc]])</f>
        <v>0</v>
      </c>
      <c r="P471" s="47">
        <f>SUMIFS(Summary!D:D,Summary!H:H,Table_Query_from_Mac10[[#This Row],[Juiceoc]])</f>
        <v>0</v>
      </c>
      <c r="Q471" s="47">
        <f>SUMIFS(Summary!E:E,Summary!H:H,Table_Query_from_Mac10[[#This Row],[Juiceoc]])</f>
        <v>0</v>
      </c>
      <c r="R471" s="47">
        <f>Table_Query_from_Mac10[[#This Row],[Net Unit]]*(1+Table_Query_from_Mac10[[#This Row],[PriceIncreasebyType]])</f>
        <v>34.229999999999997</v>
      </c>
      <c r="S471" s="47">
        <f>Table_Query_from_Mac10[[#This Row],[UnitPriceFuture]]*Table_Query_from_Mac10[[#This Row],[qtytoShipFuture]]</f>
        <v>650.36999999999989</v>
      </c>
      <c r="T471" s="47">
        <f>ROUND(Table_Query_from_Mac10[[#This Row],[qty_to_ship]]*(1+Table_Query_from_Mac10[[#This Row],[VolumeIncreasebyType]]),0)</f>
        <v>19</v>
      </c>
      <c r="U471" s="47">
        <f>Table_Query_from_Mac10[[#This Row],[qtytoShipFuture]]*Table_Query_from_Mac10[[#This Row],[Future-cost]]</f>
        <v>253.65</v>
      </c>
      <c r="V471" s="47">
        <f>Table_Query_from_Mac10[[#This Row],[qtytoShipFuture]]-Table_Query_from_Mac10[[#This Row],[qty_to_ship]]</f>
        <v>0</v>
      </c>
      <c r="W471" s="47">
        <f>Table_Query_from_Mac10[[#This Row],[UnitPriceFuture]]</f>
        <v>34.229999999999997</v>
      </c>
      <c r="X471" s="47">
        <f>Table_Query_from_Mac10[[#This Row],[Unit Increase]]*Table_Query_from_Mac10[[#This Row],[UnitPriceFuture]]</f>
        <v>0</v>
      </c>
      <c r="Y471" s="47">
        <f>Table_Query_from_Mac10[[#This Row],[Unit Increase]]*Table_Query_from_Mac10[[#This Row],[Future-cost]]</f>
        <v>0</v>
      </c>
      <c r="Z471" s="47">
        <f>-(Table_Query_from_Mac10[[#This Row],[Incremental Sales]]+((Table_Query_from_Mac10[[#This Row],[Incremental Sales]]*-(SUM(Summary!$S$8:$S$9)))))*Summary!$S$18</f>
        <v>0</v>
      </c>
      <c r="AA471" s="47">
        <f>IFERROR(Table_Query_from_Mac10[[#This Row],[Incremental Cost]]/Table_Query_from_Mac10[[#This Row],[Incremental Sales]],0)</f>
        <v>0</v>
      </c>
      <c r="AB471" s="47">
        <f>IFERROR(Table_Query_from_Mac10[[#This Row],[TotalCostFuture]]/Table_Query_from_Mac10[[#This Row],[totalsalesFuture]],0)</f>
        <v>0.39000876424189312</v>
      </c>
      <c r="AN471" s="31">
        <v>76</v>
      </c>
      <c r="AO471">
        <f t="shared" si="14"/>
        <v>19</v>
      </c>
      <c r="AQ471" s="31">
        <v>97.8</v>
      </c>
      <c r="AR471">
        <f t="shared" si="15"/>
        <v>34.229999999999997</v>
      </c>
    </row>
    <row r="472" spans="1:44" x14ac:dyDescent="0.25">
      <c r="A472">
        <v>90048</v>
      </c>
      <c r="B472">
        <v>16</v>
      </c>
      <c r="C472" t="s">
        <v>55</v>
      </c>
      <c r="D472" t="s">
        <v>81</v>
      </c>
      <c r="E472">
        <v>6</v>
      </c>
      <c r="F472">
        <v>15.13</v>
      </c>
      <c r="G472">
        <v>40.520000000000003</v>
      </c>
      <c r="H472" s="1">
        <v>44848</v>
      </c>
      <c r="I472" s="20">
        <v>0</v>
      </c>
      <c r="J472" s="47">
        <f>Table_Query_from_Mac10[[#This Row],[unit_price]]-(Table_Query_from_Mac10[[#This Row],[unit_price]]*(Table_Query_from_Mac10[[#This Row],[discount_pct]]/100))</f>
        <v>40.520000000000003</v>
      </c>
      <c r="K472" s="47">
        <f>Table_Query_from_Mac10[[#This Row],[unit_cost]]</f>
        <v>15.13</v>
      </c>
      <c r="L472" s="47">
        <f>Table_Query_from_Mac10[[#This Row],[Live-cost]]*(1+Table_Query_from_Mac10[[#This Row],[CogsIncreasebyTYPE]])</f>
        <v>15.13</v>
      </c>
      <c r="M472" s="47">
        <f>Table_Query_from_Mac10[[#This Row],[Live-cost]]*Table_Query_from_Mac10[[#This Row],[qty_to_ship]]</f>
        <v>90.78</v>
      </c>
      <c r="N472" s="47">
        <f>IF(Table_Query_from_Mac10[[#This Row],[item_no]]="KDA",-Table_Query_from_Mac10[[#This Row],[unit_price]],Table_Query_from_Mac10[[#This Row],[Net Unit]]*Table_Query_from_Mac10[[#This Row],[qty_to_ship]])</f>
        <v>243.12</v>
      </c>
      <c r="O472" s="47">
        <f>SUMIFS(Summary!C:C,Summary!H:H,Table_Query_from_Mac10[[#This Row],[Juiceoc]])</f>
        <v>0</v>
      </c>
      <c r="P472" s="47">
        <f>SUMIFS(Summary!D:D,Summary!H:H,Table_Query_from_Mac10[[#This Row],[Juiceoc]])</f>
        <v>0</v>
      </c>
      <c r="Q472" s="47">
        <f>SUMIFS(Summary!E:E,Summary!H:H,Table_Query_from_Mac10[[#This Row],[Juiceoc]])</f>
        <v>0</v>
      </c>
      <c r="R472" s="47">
        <f>Table_Query_from_Mac10[[#This Row],[Net Unit]]*(1+Table_Query_from_Mac10[[#This Row],[PriceIncreasebyType]])</f>
        <v>40.520000000000003</v>
      </c>
      <c r="S472" s="47">
        <f>Table_Query_from_Mac10[[#This Row],[UnitPriceFuture]]*Table_Query_from_Mac10[[#This Row],[qtytoShipFuture]]</f>
        <v>243.12</v>
      </c>
      <c r="T472" s="47">
        <f>ROUND(Table_Query_from_Mac10[[#This Row],[qty_to_ship]]*(1+Table_Query_from_Mac10[[#This Row],[VolumeIncreasebyType]]),0)</f>
        <v>6</v>
      </c>
      <c r="U472" s="47">
        <f>Table_Query_from_Mac10[[#This Row],[qtytoShipFuture]]*Table_Query_from_Mac10[[#This Row],[Future-cost]]</f>
        <v>90.78</v>
      </c>
      <c r="V472" s="47">
        <f>Table_Query_from_Mac10[[#This Row],[qtytoShipFuture]]-Table_Query_from_Mac10[[#This Row],[qty_to_ship]]</f>
        <v>0</v>
      </c>
      <c r="W472" s="47">
        <f>Table_Query_from_Mac10[[#This Row],[UnitPriceFuture]]</f>
        <v>40.520000000000003</v>
      </c>
      <c r="X472" s="47">
        <f>Table_Query_from_Mac10[[#This Row],[Unit Increase]]*Table_Query_from_Mac10[[#This Row],[UnitPriceFuture]]</f>
        <v>0</v>
      </c>
      <c r="Y472" s="47">
        <f>Table_Query_from_Mac10[[#This Row],[Unit Increase]]*Table_Query_from_Mac10[[#This Row],[Future-cost]]</f>
        <v>0</v>
      </c>
      <c r="Z472" s="47">
        <f>-(Table_Query_from_Mac10[[#This Row],[Incremental Sales]]+((Table_Query_from_Mac10[[#This Row],[Incremental Sales]]*-(SUM(Summary!$S$8:$S$9)))))*Summary!$S$18</f>
        <v>0</v>
      </c>
      <c r="AA472" s="47">
        <f>IFERROR(Table_Query_from_Mac10[[#This Row],[Incremental Cost]]/Table_Query_from_Mac10[[#This Row],[Incremental Sales]],0)</f>
        <v>0</v>
      </c>
      <c r="AB472" s="47">
        <f>IFERROR(Table_Query_from_Mac10[[#This Row],[TotalCostFuture]]/Table_Query_from_Mac10[[#This Row],[totalsalesFuture]],0)</f>
        <v>0.37339585389930896</v>
      </c>
      <c r="AN472" s="30">
        <v>24</v>
      </c>
      <c r="AO472">
        <f t="shared" si="14"/>
        <v>6</v>
      </c>
      <c r="AQ472" s="30">
        <v>115.78</v>
      </c>
      <c r="AR472">
        <f t="shared" si="15"/>
        <v>40.520000000000003</v>
      </c>
    </row>
    <row r="473" spans="1:44" x14ac:dyDescent="0.25">
      <c r="A473">
        <v>90048</v>
      </c>
      <c r="B473">
        <v>20</v>
      </c>
      <c r="C473" t="s">
        <v>55</v>
      </c>
      <c r="D473" t="s">
        <v>81</v>
      </c>
      <c r="E473">
        <v>18</v>
      </c>
      <c r="F473">
        <v>10.96</v>
      </c>
      <c r="G473">
        <v>23.51</v>
      </c>
      <c r="H473" s="1">
        <v>44848</v>
      </c>
      <c r="I473" s="20">
        <v>0</v>
      </c>
      <c r="J473" s="47">
        <f>Table_Query_from_Mac10[[#This Row],[unit_price]]-(Table_Query_from_Mac10[[#This Row],[unit_price]]*(Table_Query_from_Mac10[[#This Row],[discount_pct]]/100))</f>
        <v>23.51</v>
      </c>
      <c r="K473" s="47">
        <f>Table_Query_from_Mac10[[#This Row],[unit_cost]]</f>
        <v>10.96</v>
      </c>
      <c r="L473" s="47">
        <f>Table_Query_from_Mac10[[#This Row],[Live-cost]]*(1+Table_Query_from_Mac10[[#This Row],[CogsIncreasebyTYPE]])</f>
        <v>10.96</v>
      </c>
      <c r="M473" s="47">
        <f>Table_Query_from_Mac10[[#This Row],[Live-cost]]*Table_Query_from_Mac10[[#This Row],[qty_to_ship]]</f>
        <v>197.28000000000003</v>
      </c>
      <c r="N473" s="47">
        <f>IF(Table_Query_from_Mac10[[#This Row],[item_no]]="KDA",-Table_Query_from_Mac10[[#This Row],[unit_price]],Table_Query_from_Mac10[[#This Row],[Net Unit]]*Table_Query_from_Mac10[[#This Row],[qty_to_ship]])</f>
        <v>423.18</v>
      </c>
      <c r="O473" s="47">
        <f>SUMIFS(Summary!C:C,Summary!H:H,Table_Query_from_Mac10[[#This Row],[Juiceoc]])</f>
        <v>0</v>
      </c>
      <c r="P473" s="47">
        <f>SUMIFS(Summary!D:D,Summary!H:H,Table_Query_from_Mac10[[#This Row],[Juiceoc]])</f>
        <v>0</v>
      </c>
      <c r="Q473" s="47">
        <f>SUMIFS(Summary!E:E,Summary!H:H,Table_Query_from_Mac10[[#This Row],[Juiceoc]])</f>
        <v>0</v>
      </c>
      <c r="R473" s="47">
        <f>Table_Query_from_Mac10[[#This Row],[Net Unit]]*(1+Table_Query_from_Mac10[[#This Row],[PriceIncreasebyType]])</f>
        <v>23.51</v>
      </c>
      <c r="S473" s="47">
        <f>Table_Query_from_Mac10[[#This Row],[UnitPriceFuture]]*Table_Query_from_Mac10[[#This Row],[qtytoShipFuture]]</f>
        <v>423.18</v>
      </c>
      <c r="T473" s="47">
        <f>ROUND(Table_Query_from_Mac10[[#This Row],[qty_to_ship]]*(1+Table_Query_from_Mac10[[#This Row],[VolumeIncreasebyType]]),0)</f>
        <v>18</v>
      </c>
      <c r="U473" s="47">
        <f>Table_Query_from_Mac10[[#This Row],[qtytoShipFuture]]*Table_Query_from_Mac10[[#This Row],[Future-cost]]</f>
        <v>197.28000000000003</v>
      </c>
      <c r="V473" s="47">
        <f>Table_Query_from_Mac10[[#This Row],[qtytoShipFuture]]-Table_Query_from_Mac10[[#This Row],[qty_to_ship]]</f>
        <v>0</v>
      </c>
      <c r="W473" s="47">
        <f>Table_Query_from_Mac10[[#This Row],[UnitPriceFuture]]</f>
        <v>23.51</v>
      </c>
      <c r="X473" s="47">
        <f>Table_Query_from_Mac10[[#This Row],[Unit Increase]]*Table_Query_from_Mac10[[#This Row],[UnitPriceFuture]]</f>
        <v>0</v>
      </c>
      <c r="Y473" s="47">
        <f>Table_Query_from_Mac10[[#This Row],[Unit Increase]]*Table_Query_from_Mac10[[#This Row],[Future-cost]]</f>
        <v>0</v>
      </c>
      <c r="Z473" s="47">
        <f>-(Table_Query_from_Mac10[[#This Row],[Incremental Sales]]+((Table_Query_from_Mac10[[#This Row],[Incremental Sales]]*-(SUM(Summary!$S$8:$S$9)))))*Summary!$S$18</f>
        <v>0</v>
      </c>
      <c r="AA473" s="47">
        <f>IFERROR(Table_Query_from_Mac10[[#This Row],[Incremental Cost]]/Table_Query_from_Mac10[[#This Row],[Incremental Sales]],0)</f>
        <v>0</v>
      </c>
      <c r="AB473" s="47">
        <f>IFERROR(Table_Query_from_Mac10[[#This Row],[TotalCostFuture]]/Table_Query_from_Mac10[[#This Row],[totalsalesFuture]],0)</f>
        <v>0.46618460229689501</v>
      </c>
      <c r="AN473" s="31">
        <v>72</v>
      </c>
      <c r="AO473">
        <f t="shared" si="14"/>
        <v>18</v>
      </c>
      <c r="AQ473" s="31">
        <v>67.180000000000007</v>
      </c>
      <c r="AR473">
        <f t="shared" si="15"/>
        <v>23.51</v>
      </c>
    </row>
    <row r="474" spans="1:44" x14ac:dyDescent="0.25">
      <c r="A474">
        <v>90048</v>
      </c>
      <c r="B474">
        <v>21</v>
      </c>
      <c r="C474" t="s">
        <v>55</v>
      </c>
      <c r="D474" t="s">
        <v>81</v>
      </c>
      <c r="E474">
        <v>12</v>
      </c>
      <c r="F474">
        <v>12.14</v>
      </c>
      <c r="G474">
        <v>26.43</v>
      </c>
      <c r="H474" s="1">
        <v>44848</v>
      </c>
      <c r="I474" s="20">
        <v>0</v>
      </c>
      <c r="J474" s="47">
        <f>Table_Query_from_Mac10[[#This Row],[unit_price]]-(Table_Query_from_Mac10[[#This Row],[unit_price]]*(Table_Query_from_Mac10[[#This Row],[discount_pct]]/100))</f>
        <v>26.43</v>
      </c>
      <c r="K474" s="47">
        <f>Table_Query_from_Mac10[[#This Row],[unit_cost]]</f>
        <v>12.14</v>
      </c>
      <c r="L474" s="47">
        <f>Table_Query_from_Mac10[[#This Row],[Live-cost]]*(1+Table_Query_from_Mac10[[#This Row],[CogsIncreasebyTYPE]])</f>
        <v>12.14</v>
      </c>
      <c r="M474" s="47">
        <f>Table_Query_from_Mac10[[#This Row],[Live-cost]]*Table_Query_from_Mac10[[#This Row],[qty_to_ship]]</f>
        <v>145.68</v>
      </c>
      <c r="N474" s="47">
        <f>IF(Table_Query_from_Mac10[[#This Row],[item_no]]="KDA",-Table_Query_from_Mac10[[#This Row],[unit_price]],Table_Query_from_Mac10[[#This Row],[Net Unit]]*Table_Query_from_Mac10[[#This Row],[qty_to_ship]])</f>
        <v>317.15999999999997</v>
      </c>
      <c r="O474" s="47">
        <f>SUMIFS(Summary!C:C,Summary!H:H,Table_Query_from_Mac10[[#This Row],[Juiceoc]])</f>
        <v>0</v>
      </c>
      <c r="P474" s="47">
        <f>SUMIFS(Summary!D:D,Summary!H:H,Table_Query_from_Mac10[[#This Row],[Juiceoc]])</f>
        <v>0</v>
      </c>
      <c r="Q474" s="47">
        <f>SUMIFS(Summary!E:E,Summary!H:H,Table_Query_from_Mac10[[#This Row],[Juiceoc]])</f>
        <v>0</v>
      </c>
      <c r="R474" s="47">
        <f>Table_Query_from_Mac10[[#This Row],[Net Unit]]*(1+Table_Query_from_Mac10[[#This Row],[PriceIncreasebyType]])</f>
        <v>26.43</v>
      </c>
      <c r="S474" s="47">
        <f>Table_Query_from_Mac10[[#This Row],[UnitPriceFuture]]*Table_Query_from_Mac10[[#This Row],[qtytoShipFuture]]</f>
        <v>317.15999999999997</v>
      </c>
      <c r="T474" s="47">
        <f>ROUND(Table_Query_from_Mac10[[#This Row],[qty_to_ship]]*(1+Table_Query_from_Mac10[[#This Row],[VolumeIncreasebyType]]),0)</f>
        <v>12</v>
      </c>
      <c r="U474" s="47">
        <f>Table_Query_from_Mac10[[#This Row],[qtytoShipFuture]]*Table_Query_from_Mac10[[#This Row],[Future-cost]]</f>
        <v>145.68</v>
      </c>
      <c r="V474" s="47">
        <f>Table_Query_from_Mac10[[#This Row],[qtytoShipFuture]]-Table_Query_from_Mac10[[#This Row],[qty_to_ship]]</f>
        <v>0</v>
      </c>
      <c r="W474" s="47">
        <f>Table_Query_from_Mac10[[#This Row],[UnitPriceFuture]]</f>
        <v>26.43</v>
      </c>
      <c r="X474" s="47">
        <f>Table_Query_from_Mac10[[#This Row],[Unit Increase]]*Table_Query_from_Mac10[[#This Row],[UnitPriceFuture]]</f>
        <v>0</v>
      </c>
      <c r="Y474" s="47">
        <f>Table_Query_from_Mac10[[#This Row],[Unit Increase]]*Table_Query_from_Mac10[[#This Row],[Future-cost]]</f>
        <v>0</v>
      </c>
      <c r="Z474" s="47">
        <f>-(Table_Query_from_Mac10[[#This Row],[Incremental Sales]]+((Table_Query_from_Mac10[[#This Row],[Incremental Sales]]*-(SUM(Summary!$S$8:$S$9)))))*Summary!$S$18</f>
        <v>0</v>
      </c>
      <c r="AA474" s="47">
        <f>IFERROR(Table_Query_from_Mac10[[#This Row],[Incremental Cost]]/Table_Query_from_Mac10[[#This Row],[Incremental Sales]],0)</f>
        <v>0</v>
      </c>
      <c r="AB474" s="47">
        <f>IFERROR(Table_Query_from_Mac10[[#This Row],[TotalCostFuture]]/Table_Query_from_Mac10[[#This Row],[totalsalesFuture]],0)</f>
        <v>0.45932652289065462</v>
      </c>
      <c r="AN474" s="30">
        <v>48</v>
      </c>
      <c r="AO474">
        <f t="shared" si="14"/>
        <v>12</v>
      </c>
      <c r="AQ474" s="30">
        <v>75.52</v>
      </c>
      <c r="AR474">
        <f t="shared" si="15"/>
        <v>26.43</v>
      </c>
    </row>
    <row r="475" spans="1:44" x14ac:dyDescent="0.25">
      <c r="A475">
        <v>90048</v>
      </c>
      <c r="B475">
        <v>22</v>
      </c>
      <c r="C475" t="s">
        <v>55</v>
      </c>
      <c r="D475" t="s">
        <v>81</v>
      </c>
      <c r="E475">
        <v>16</v>
      </c>
      <c r="F475">
        <v>13.19</v>
      </c>
      <c r="G475">
        <v>28.92</v>
      </c>
      <c r="H475" s="1">
        <v>44848</v>
      </c>
      <c r="I475" s="20">
        <v>0</v>
      </c>
      <c r="J475" s="47">
        <f>Table_Query_from_Mac10[[#This Row],[unit_price]]-(Table_Query_from_Mac10[[#This Row],[unit_price]]*(Table_Query_from_Mac10[[#This Row],[discount_pct]]/100))</f>
        <v>28.92</v>
      </c>
      <c r="K475" s="47">
        <f>Table_Query_from_Mac10[[#This Row],[unit_cost]]</f>
        <v>13.19</v>
      </c>
      <c r="L475" s="47">
        <f>Table_Query_from_Mac10[[#This Row],[Live-cost]]*(1+Table_Query_from_Mac10[[#This Row],[CogsIncreasebyTYPE]])</f>
        <v>13.19</v>
      </c>
      <c r="M475" s="47">
        <f>Table_Query_from_Mac10[[#This Row],[Live-cost]]*Table_Query_from_Mac10[[#This Row],[qty_to_ship]]</f>
        <v>211.04</v>
      </c>
      <c r="N475" s="47">
        <f>IF(Table_Query_from_Mac10[[#This Row],[item_no]]="KDA",-Table_Query_from_Mac10[[#This Row],[unit_price]],Table_Query_from_Mac10[[#This Row],[Net Unit]]*Table_Query_from_Mac10[[#This Row],[qty_to_ship]])</f>
        <v>462.72</v>
      </c>
      <c r="O475" s="47">
        <f>SUMIFS(Summary!C:C,Summary!H:H,Table_Query_from_Mac10[[#This Row],[Juiceoc]])</f>
        <v>0</v>
      </c>
      <c r="P475" s="47">
        <f>SUMIFS(Summary!D:D,Summary!H:H,Table_Query_from_Mac10[[#This Row],[Juiceoc]])</f>
        <v>0</v>
      </c>
      <c r="Q475" s="47">
        <f>SUMIFS(Summary!E:E,Summary!H:H,Table_Query_from_Mac10[[#This Row],[Juiceoc]])</f>
        <v>0</v>
      </c>
      <c r="R475" s="47">
        <f>Table_Query_from_Mac10[[#This Row],[Net Unit]]*(1+Table_Query_from_Mac10[[#This Row],[PriceIncreasebyType]])</f>
        <v>28.92</v>
      </c>
      <c r="S475" s="47">
        <f>Table_Query_from_Mac10[[#This Row],[UnitPriceFuture]]*Table_Query_from_Mac10[[#This Row],[qtytoShipFuture]]</f>
        <v>462.72</v>
      </c>
      <c r="T475" s="47">
        <f>ROUND(Table_Query_from_Mac10[[#This Row],[qty_to_ship]]*(1+Table_Query_from_Mac10[[#This Row],[VolumeIncreasebyType]]),0)</f>
        <v>16</v>
      </c>
      <c r="U475" s="47">
        <f>Table_Query_from_Mac10[[#This Row],[qtytoShipFuture]]*Table_Query_from_Mac10[[#This Row],[Future-cost]]</f>
        <v>211.04</v>
      </c>
      <c r="V475" s="47">
        <f>Table_Query_from_Mac10[[#This Row],[qtytoShipFuture]]-Table_Query_from_Mac10[[#This Row],[qty_to_ship]]</f>
        <v>0</v>
      </c>
      <c r="W475" s="47">
        <f>Table_Query_from_Mac10[[#This Row],[UnitPriceFuture]]</f>
        <v>28.92</v>
      </c>
      <c r="X475" s="47">
        <f>Table_Query_from_Mac10[[#This Row],[Unit Increase]]*Table_Query_from_Mac10[[#This Row],[UnitPriceFuture]]</f>
        <v>0</v>
      </c>
      <c r="Y475" s="47">
        <f>Table_Query_from_Mac10[[#This Row],[Unit Increase]]*Table_Query_from_Mac10[[#This Row],[Future-cost]]</f>
        <v>0</v>
      </c>
      <c r="Z475" s="47">
        <f>-(Table_Query_from_Mac10[[#This Row],[Incremental Sales]]+((Table_Query_from_Mac10[[#This Row],[Incremental Sales]]*-(SUM(Summary!$S$8:$S$9)))))*Summary!$S$18</f>
        <v>0</v>
      </c>
      <c r="AA475" s="47">
        <f>IFERROR(Table_Query_from_Mac10[[#This Row],[Incremental Cost]]/Table_Query_from_Mac10[[#This Row],[Incremental Sales]],0)</f>
        <v>0</v>
      </c>
      <c r="AB475" s="47">
        <f>IFERROR(Table_Query_from_Mac10[[#This Row],[TotalCostFuture]]/Table_Query_from_Mac10[[#This Row],[totalsalesFuture]],0)</f>
        <v>0.45608575380359606</v>
      </c>
      <c r="AN475" s="31">
        <v>63</v>
      </c>
      <c r="AO475">
        <f t="shared" si="14"/>
        <v>16</v>
      </c>
      <c r="AQ475" s="31">
        <v>82.63</v>
      </c>
      <c r="AR475">
        <f t="shared" si="15"/>
        <v>28.92</v>
      </c>
    </row>
    <row r="476" spans="1:44" x14ac:dyDescent="0.25">
      <c r="A476">
        <v>90048</v>
      </c>
      <c r="B476">
        <v>15</v>
      </c>
      <c r="C476" t="s">
        <v>55</v>
      </c>
      <c r="D476" t="s">
        <v>81</v>
      </c>
      <c r="E476">
        <v>4</v>
      </c>
      <c r="F476">
        <v>13.35</v>
      </c>
      <c r="G476">
        <v>34.229999999999997</v>
      </c>
      <c r="H476" s="1">
        <v>44861</v>
      </c>
      <c r="I476" s="20">
        <v>0</v>
      </c>
      <c r="J476" s="47">
        <f>Table_Query_from_Mac10[[#This Row],[unit_price]]-(Table_Query_from_Mac10[[#This Row],[unit_price]]*(Table_Query_from_Mac10[[#This Row],[discount_pct]]/100))</f>
        <v>34.229999999999997</v>
      </c>
      <c r="K476" s="47">
        <f>Table_Query_from_Mac10[[#This Row],[unit_cost]]</f>
        <v>13.35</v>
      </c>
      <c r="L476" s="47">
        <f>Table_Query_from_Mac10[[#This Row],[Live-cost]]*(1+Table_Query_from_Mac10[[#This Row],[CogsIncreasebyTYPE]])</f>
        <v>13.35</v>
      </c>
      <c r="M476" s="47">
        <f>Table_Query_from_Mac10[[#This Row],[Live-cost]]*Table_Query_from_Mac10[[#This Row],[qty_to_ship]]</f>
        <v>53.4</v>
      </c>
      <c r="N476" s="47">
        <f>IF(Table_Query_from_Mac10[[#This Row],[item_no]]="KDA",-Table_Query_from_Mac10[[#This Row],[unit_price]],Table_Query_from_Mac10[[#This Row],[Net Unit]]*Table_Query_from_Mac10[[#This Row],[qty_to_ship]])</f>
        <v>136.91999999999999</v>
      </c>
      <c r="O476" s="47">
        <f>SUMIFS(Summary!C:C,Summary!H:H,Table_Query_from_Mac10[[#This Row],[Juiceoc]])</f>
        <v>0</v>
      </c>
      <c r="P476" s="47">
        <f>SUMIFS(Summary!D:D,Summary!H:H,Table_Query_from_Mac10[[#This Row],[Juiceoc]])</f>
        <v>0</v>
      </c>
      <c r="Q476" s="47">
        <f>SUMIFS(Summary!E:E,Summary!H:H,Table_Query_from_Mac10[[#This Row],[Juiceoc]])</f>
        <v>0</v>
      </c>
      <c r="R476" s="47">
        <f>Table_Query_from_Mac10[[#This Row],[Net Unit]]*(1+Table_Query_from_Mac10[[#This Row],[PriceIncreasebyType]])</f>
        <v>34.229999999999997</v>
      </c>
      <c r="S476" s="47">
        <f>Table_Query_from_Mac10[[#This Row],[UnitPriceFuture]]*Table_Query_from_Mac10[[#This Row],[qtytoShipFuture]]</f>
        <v>136.91999999999999</v>
      </c>
      <c r="T476" s="47">
        <f>ROUND(Table_Query_from_Mac10[[#This Row],[qty_to_ship]]*(1+Table_Query_from_Mac10[[#This Row],[VolumeIncreasebyType]]),0)</f>
        <v>4</v>
      </c>
      <c r="U476" s="47">
        <f>Table_Query_from_Mac10[[#This Row],[qtytoShipFuture]]*Table_Query_from_Mac10[[#This Row],[Future-cost]]</f>
        <v>53.4</v>
      </c>
      <c r="V476" s="47">
        <f>Table_Query_from_Mac10[[#This Row],[qtytoShipFuture]]-Table_Query_from_Mac10[[#This Row],[qty_to_ship]]</f>
        <v>0</v>
      </c>
      <c r="W476" s="47">
        <f>Table_Query_from_Mac10[[#This Row],[UnitPriceFuture]]</f>
        <v>34.229999999999997</v>
      </c>
      <c r="X476" s="47">
        <f>Table_Query_from_Mac10[[#This Row],[Unit Increase]]*Table_Query_from_Mac10[[#This Row],[UnitPriceFuture]]</f>
        <v>0</v>
      </c>
      <c r="Y476" s="47">
        <f>Table_Query_from_Mac10[[#This Row],[Unit Increase]]*Table_Query_from_Mac10[[#This Row],[Future-cost]]</f>
        <v>0</v>
      </c>
      <c r="Z476" s="47">
        <f>-(Table_Query_from_Mac10[[#This Row],[Incremental Sales]]+((Table_Query_from_Mac10[[#This Row],[Incremental Sales]]*-(SUM(Summary!$S$8:$S$9)))))*Summary!$S$18</f>
        <v>0</v>
      </c>
      <c r="AA476" s="47">
        <f>IFERROR(Table_Query_from_Mac10[[#This Row],[Incremental Cost]]/Table_Query_from_Mac10[[#This Row],[Incremental Sales]],0)</f>
        <v>0</v>
      </c>
      <c r="AB476" s="47">
        <f>IFERROR(Table_Query_from_Mac10[[#This Row],[TotalCostFuture]]/Table_Query_from_Mac10[[#This Row],[totalsalesFuture]],0)</f>
        <v>0.39000876424189312</v>
      </c>
      <c r="AN476" s="30">
        <v>16</v>
      </c>
      <c r="AO476">
        <f t="shared" si="14"/>
        <v>4</v>
      </c>
      <c r="AQ476" s="30">
        <v>97.8</v>
      </c>
      <c r="AR476">
        <f t="shared" si="15"/>
        <v>34.229999999999997</v>
      </c>
    </row>
    <row r="477" spans="1:44" x14ac:dyDescent="0.25">
      <c r="A477">
        <v>90049</v>
      </c>
      <c r="B477">
        <v>1</v>
      </c>
      <c r="C477" t="s">
        <v>86</v>
      </c>
      <c r="D477" t="s">
        <v>79</v>
      </c>
      <c r="E477">
        <v>18</v>
      </c>
      <c r="F477">
        <v>1.2</v>
      </c>
      <c r="G477">
        <v>3.19</v>
      </c>
      <c r="H477" s="1">
        <v>44853</v>
      </c>
      <c r="I477" s="20">
        <v>0</v>
      </c>
      <c r="J477" s="47">
        <f>Table_Query_from_Mac10[[#This Row],[unit_price]]-(Table_Query_from_Mac10[[#This Row],[unit_price]]*(Table_Query_from_Mac10[[#This Row],[discount_pct]]/100))</f>
        <v>3.19</v>
      </c>
      <c r="K477" s="47">
        <f>Table_Query_from_Mac10[[#This Row],[unit_cost]]</f>
        <v>1.2</v>
      </c>
      <c r="L477" s="47">
        <f>Table_Query_from_Mac10[[#This Row],[Live-cost]]*(1+Table_Query_from_Mac10[[#This Row],[CogsIncreasebyTYPE]])</f>
        <v>1.2</v>
      </c>
      <c r="M477" s="47">
        <f>Table_Query_from_Mac10[[#This Row],[Live-cost]]*Table_Query_from_Mac10[[#This Row],[qty_to_ship]]</f>
        <v>21.599999999999998</v>
      </c>
      <c r="N477" s="47">
        <f>IF(Table_Query_from_Mac10[[#This Row],[item_no]]="KDA",-Table_Query_from_Mac10[[#This Row],[unit_price]],Table_Query_from_Mac10[[#This Row],[Net Unit]]*Table_Query_from_Mac10[[#This Row],[qty_to_ship]])</f>
        <v>57.42</v>
      </c>
      <c r="O477" s="47">
        <f>SUMIFS(Summary!C:C,Summary!H:H,Table_Query_from_Mac10[[#This Row],[Juiceoc]])</f>
        <v>0</v>
      </c>
      <c r="P477" s="47">
        <f>SUMIFS(Summary!D:D,Summary!H:H,Table_Query_from_Mac10[[#This Row],[Juiceoc]])</f>
        <v>0</v>
      </c>
      <c r="Q477" s="47">
        <f>SUMIFS(Summary!E:E,Summary!H:H,Table_Query_from_Mac10[[#This Row],[Juiceoc]])</f>
        <v>0</v>
      </c>
      <c r="R477" s="47">
        <f>Table_Query_from_Mac10[[#This Row],[Net Unit]]*(1+Table_Query_from_Mac10[[#This Row],[PriceIncreasebyType]])</f>
        <v>3.19</v>
      </c>
      <c r="S477" s="47">
        <f>Table_Query_from_Mac10[[#This Row],[UnitPriceFuture]]*Table_Query_from_Mac10[[#This Row],[qtytoShipFuture]]</f>
        <v>57.42</v>
      </c>
      <c r="T477" s="47">
        <f>ROUND(Table_Query_from_Mac10[[#This Row],[qty_to_ship]]*(1+Table_Query_from_Mac10[[#This Row],[VolumeIncreasebyType]]),0)</f>
        <v>18</v>
      </c>
      <c r="U477" s="47">
        <f>Table_Query_from_Mac10[[#This Row],[qtytoShipFuture]]*Table_Query_from_Mac10[[#This Row],[Future-cost]]</f>
        <v>21.599999999999998</v>
      </c>
      <c r="V477" s="47">
        <f>Table_Query_from_Mac10[[#This Row],[qtytoShipFuture]]-Table_Query_from_Mac10[[#This Row],[qty_to_ship]]</f>
        <v>0</v>
      </c>
      <c r="W477" s="47">
        <f>Table_Query_from_Mac10[[#This Row],[UnitPriceFuture]]</f>
        <v>3.19</v>
      </c>
      <c r="X477" s="47">
        <f>Table_Query_from_Mac10[[#This Row],[Unit Increase]]*Table_Query_from_Mac10[[#This Row],[UnitPriceFuture]]</f>
        <v>0</v>
      </c>
      <c r="Y477" s="47">
        <f>Table_Query_from_Mac10[[#This Row],[Unit Increase]]*Table_Query_from_Mac10[[#This Row],[Future-cost]]</f>
        <v>0</v>
      </c>
      <c r="Z477" s="47">
        <f>-(Table_Query_from_Mac10[[#This Row],[Incremental Sales]]+((Table_Query_from_Mac10[[#This Row],[Incremental Sales]]*-(SUM(Summary!$S$8:$S$9)))))*Summary!$S$18</f>
        <v>0</v>
      </c>
      <c r="AA477" s="47">
        <f>IFERROR(Table_Query_from_Mac10[[#This Row],[Incremental Cost]]/Table_Query_from_Mac10[[#This Row],[Incremental Sales]],0)</f>
        <v>0</v>
      </c>
      <c r="AB477" s="47">
        <f>IFERROR(Table_Query_from_Mac10[[#This Row],[TotalCostFuture]]/Table_Query_from_Mac10[[#This Row],[totalsalesFuture]],0)</f>
        <v>0.37617554858934166</v>
      </c>
      <c r="AN477" s="31">
        <v>72</v>
      </c>
      <c r="AO477">
        <f t="shared" si="14"/>
        <v>18</v>
      </c>
      <c r="AQ477" s="31">
        <v>9.1</v>
      </c>
      <c r="AR477">
        <f t="shared" si="15"/>
        <v>3.19</v>
      </c>
    </row>
    <row r="478" spans="1:44" x14ac:dyDescent="0.25">
      <c r="A478">
        <v>90049</v>
      </c>
      <c r="B478">
        <v>2</v>
      </c>
      <c r="C478" t="s">
        <v>84</v>
      </c>
      <c r="D478" t="s">
        <v>79</v>
      </c>
      <c r="E478">
        <v>32</v>
      </c>
      <c r="F478">
        <v>4.43</v>
      </c>
      <c r="G478">
        <v>8.51</v>
      </c>
      <c r="H478" s="1">
        <v>44853</v>
      </c>
      <c r="I478" s="20">
        <v>0</v>
      </c>
      <c r="J478" s="47">
        <f>Table_Query_from_Mac10[[#This Row],[unit_price]]-(Table_Query_from_Mac10[[#This Row],[unit_price]]*(Table_Query_from_Mac10[[#This Row],[discount_pct]]/100))</f>
        <v>8.51</v>
      </c>
      <c r="K478" s="47">
        <f>Table_Query_from_Mac10[[#This Row],[unit_cost]]</f>
        <v>4.43</v>
      </c>
      <c r="L478" s="47">
        <f>Table_Query_from_Mac10[[#This Row],[Live-cost]]*(1+Table_Query_from_Mac10[[#This Row],[CogsIncreasebyTYPE]])</f>
        <v>4.43</v>
      </c>
      <c r="M478" s="47">
        <f>Table_Query_from_Mac10[[#This Row],[Live-cost]]*Table_Query_from_Mac10[[#This Row],[qty_to_ship]]</f>
        <v>141.76</v>
      </c>
      <c r="N478" s="47">
        <f>IF(Table_Query_from_Mac10[[#This Row],[item_no]]="KDA",-Table_Query_from_Mac10[[#This Row],[unit_price]],Table_Query_from_Mac10[[#This Row],[Net Unit]]*Table_Query_from_Mac10[[#This Row],[qty_to_ship]])</f>
        <v>272.32</v>
      </c>
      <c r="O478" s="47">
        <f>SUMIFS(Summary!C:C,Summary!H:H,Table_Query_from_Mac10[[#This Row],[Juiceoc]])</f>
        <v>0</v>
      </c>
      <c r="P478" s="47">
        <f>SUMIFS(Summary!D:D,Summary!H:H,Table_Query_from_Mac10[[#This Row],[Juiceoc]])</f>
        <v>0</v>
      </c>
      <c r="Q478" s="47">
        <f>SUMIFS(Summary!E:E,Summary!H:H,Table_Query_from_Mac10[[#This Row],[Juiceoc]])</f>
        <v>0</v>
      </c>
      <c r="R478" s="47">
        <f>Table_Query_from_Mac10[[#This Row],[Net Unit]]*(1+Table_Query_from_Mac10[[#This Row],[PriceIncreasebyType]])</f>
        <v>8.51</v>
      </c>
      <c r="S478" s="47">
        <f>Table_Query_from_Mac10[[#This Row],[UnitPriceFuture]]*Table_Query_from_Mac10[[#This Row],[qtytoShipFuture]]</f>
        <v>272.32</v>
      </c>
      <c r="T478" s="47">
        <f>ROUND(Table_Query_from_Mac10[[#This Row],[qty_to_ship]]*(1+Table_Query_from_Mac10[[#This Row],[VolumeIncreasebyType]]),0)</f>
        <v>32</v>
      </c>
      <c r="U478" s="47">
        <f>Table_Query_from_Mac10[[#This Row],[qtytoShipFuture]]*Table_Query_from_Mac10[[#This Row],[Future-cost]]</f>
        <v>141.76</v>
      </c>
      <c r="V478" s="47">
        <f>Table_Query_from_Mac10[[#This Row],[qtytoShipFuture]]-Table_Query_from_Mac10[[#This Row],[qty_to_ship]]</f>
        <v>0</v>
      </c>
      <c r="W478" s="47">
        <f>Table_Query_from_Mac10[[#This Row],[UnitPriceFuture]]</f>
        <v>8.51</v>
      </c>
      <c r="X478" s="47">
        <f>Table_Query_from_Mac10[[#This Row],[Unit Increase]]*Table_Query_from_Mac10[[#This Row],[UnitPriceFuture]]</f>
        <v>0</v>
      </c>
      <c r="Y478" s="47">
        <f>Table_Query_from_Mac10[[#This Row],[Unit Increase]]*Table_Query_from_Mac10[[#This Row],[Future-cost]]</f>
        <v>0</v>
      </c>
      <c r="Z478" s="47">
        <f>-(Table_Query_from_Mac10[[#This Row],[Incremental Sales]]+((Table_Query_from_Mac10[[#This Row],[Incremental Sales]]*-(SUM(Summary!$S$8:$S$9)))))*Summary!$S$18</f>
        <v>0</v>
      </c>
      <c r="AA478" s="47">
        <f>IFERROR(Table_Query_from_Mac10[[#This Row],[Incremental Cost]]/Table_Query_from_Mac10[[#This Row],[Incremental Sales]],0)</f>
        <v>0</v>
      </c>
      <c r="AB478" s="47">
        <f>IFERROR(Table_Query_from_Mac10[[#This Row],[TotalCostFuture]]/Table_Query_from_Mac10[[#This Row],[totalsalesFuture]],0)</f>
        <v>0.52056404230317277</v>
      </c>
      <c r="AN478" s="30">
        <v>125</v>
      </c>
      <c r="AO478">
        <f t="shared" si="14"/>
        <v>32</v>
      </c>
      <c r="AQ478" s="30">
        <v>24.3</v>
      </c>
      <c r="AR478">
        <f t="shared" si="15"/>
        <v>8.51</v>
      </c>
    </row>
    <row r="479" spans="1:44" x14ac:dyDescent="0.25">
      <c r="A479">
        <v>90049</v>
      </c>
      <c r="B479">
        <v>3</v>
      </c>
      <c r="C479" t="s">
        <v>86</v>
      </c>
      <c r="D479" t="s">
        <v>79</v>
      </c>
      <c r="E479">
        <v>19</v>
      </c>
      <c r="F479">
        <v>5.56</v>
      </c>
      <c r="G479">
        <v>11.72</v>
      </c>
      <c r="H479" s="1">
        <v>44853</v>
      </c>
      <c r="I479" s="20">
        <v>0</v>
      </c>
      <c r="J479" s="47">
        <f>Table_Query_from_Mac10[[#This Row],[unit_price]]-(Table_Query_from_Mac10[[#This Row],[unit_price]]*(Table_Query_from_Mac10[[#This Row],[discount_pct]]/100))</f>
        <v>11.72</v>
      </c>
      <c r="K479" s="47">
        <f>Table_Query_from_Mac10[[#This Row],[unit_cost]]</f>
        <v>5.56</v>
      </c>
      <c r="L479" s="47">
        <f>Table_Query_from_Mac10[[#This Row],[Live-cost]]*(1+Table_Query_from_Mac10[[#This Row],[CogsIncreasebyTYPE]])</f>
        <v>5.56</v>
      </c>
      <c r="M479" s="47">
        <f>Table_Query_from_Mac10[[#This Row],[Live-cost]]*Table_Query_from_Mac10[[#This Row],[qty_to_ship]]</f>
        <v>105.63999999999999</v>
      </c>
      <c r="N479" s="47">
        <f>IF(Table_Query_from_Mac10[[#This Row],[item_no]]="KDA",-Table_Query_from_Mac10[[#This Row],[unit_price]],Table_Query_from_Mac10[[#This Row],[Net Unit]]*Table_Query_from_Mac10[[#This Row],[qty_to_ship]])</f>
        <v>222.68</v>
      </c>
      <c r="O479" s="47">
        <f>SUMIFS(Summary!C:C,Summary!H:H,Table_Query_from_Mac10[[#This Row],[Juiceoc]])</f>
        <v>0</v>
      </c>
      <c r="P479" s="47">
        <f>SUMIFS(Summary!D:D,Summary!H:H,Table_Query_from_Mac10[[#This Row],[Juiceoc]])</f>
        <v>0</v>
      </c>
      <c r="Q479" s="47">
        <f>SUMIFS(Summary!E:E,Summary!H:H,Table_Query_from_Mac10[[#This Row],[Juiceoc]])</f>
        <v>0</v>
      </c>
      <c r="R479" s="47">
        <f>Table_Query_from_Mac10[[#This Row],[Net Unit]]*(1+Table_Query_from_Mac10[[#This Row],[PriceIncreasebyType]])</f>
        <v>11.72</v>
      </c>
      <c r="S479" s="47">
        <f>Table_Query_from_Mac10[[#This Row],[UnitPriceFuture]]*Table_Query_from_Mac10[[#This Row],[qtytoShipFuture]]</f>
        <v>222.68</v>
      </c>
      <c r="T479" s="47">
        <f>ROUND(Table_Query_from_Mac10[[#This Row],[qty_to_ship]]*(1+Table_Query_from_Mac10[[#This Row],[VolumeIncreasebyType]]),0)</f>
        <v>19</v>
      </c>
      <c r="U479" s="47">
        <f>Table_Query_from_Mac10[[#This Row],[qtytoShipFuture]]*Table_Query_from_Mac10[[#This Row],[Future-cost]]</f>
        <v>105.63999999999999</v>
      </c>
      <c r="V479" s="47">
        <f>Table_Query_from_Mac10[[#This Row],[qtytoShipFuture]]-Table_Query_from_Mac10[[#This Row],[qty_to_ship]]</f>
        <v>0</v>
      </c>
      <c r="W479" s="47">
        <f>Table_Query_from_Mac10[[#This Row],[UnitPriceFuture]]</f>
        <v>11.72</v>
      </c>
      <c r="X479" s="47">
        <f>Table_Query_from_Mac10[[#This Row],[Unit Increase]]*Table_Query_from_Mac10[[#This Row],[UnitPriceFuture]]</f>
        <v>0</v>
      </c>
      <c r="Y479" s="47">
        <f>Table_Query_from_Mac10[[#This Row],[Unit Increase]]*Table_Query_from_Mac10[[#This Row],[Future-cost]]</f>
        <v>0</v>
      </c>
      <c r="Z479" s="47">
        <f>-(Table_Query_from_Mac10[[#This Row],[Incremental Sales]]+((Table_Query_from_Mac10[[#This Row],[Incremental Sales]]*-(SUM(Summary!$S$8:$S$9)))))*Summary!$S$18</f>
        <v>0</v>
      </c>
      <c r="AA479" s="47">
        <f>IFERROR(Table_Query_from_Mac10[[#This Row],[Incremental Cost]]/Table_Query_from_Mac10[[#This Row],[Incremental Sales]],0)</f>
        <v>0</v>
      </c>
      <c r="AB479" s="47">
        <f>IFERROR(Table_Query_from_Mac10[[#This Row],[TotalCostFuture]]/Table_Query_from_Mac10[[#This Row],[totalsalesFuture]],0)</f>
        <v>0.47440273037542652</v>
      </c>
      <c r="AN479" s="31">
        <v>75</v>
      </c>
      <c r="AO479">
        <f t="shared" si="14"/>
        <v>19</v>
      </c>
      <c r="AQ479" s="31">
        <v>33.479999999999997</v>
      </c>
      <c r="AR479">
        <f t="shared" si="15"/>
        <v>11.72</v>
      </c>
    </row>
    <row r="480" spans="1:44" x14ac:dyDescent="0.25">
      <c r="A480">
        <v>90049</v>
      </c>
      <c r="B480">
        <v>4</v>
      </c>
      <c r="C480" t="s">
        <v>86</v>
      </c>
      <c r="D480" t="s">
        <v>79</v>
      </c>
      <c r="E480">
        <v>19</v>
      </c>
      <c r="F480">
        <v>4.8899999999999997</v>
      </c>
      <c r="G480">
        <v>9.5299999999999994</v>
      </c>
      <c r="H480" s="1">
        <v>44853</v>
      </c>
      <c r="I480" s="20">
        <v>0</v>
      </c>
      <c r="J480" s="47">
        <f>Table_Query_from_Mac10[[#This Row],[unit_price]]-(Table_Query_from_Mac10[[#This Row],[unit_price]]*(Table_Query_from_Mac10[[#This Row],[discount_pct]]/100))</f>
        <v>9.5299999999999994</v>
      </c>
      <c r="K480" s="47">
        <f>Table_Query_from_Mac10[[#This Row],[unit_cost]]</f>
        <v>4.8899999999999997</v>
      </c>
      <c r="L480" s="47">
        <f>Table_Query_from_Mac10[[#This Row],[Live-cost]]*(1+Table_Query_from_Mac10[[#This Row],[CogsIncreasebyTYPE]])</f>
        <v>4.8899999999999997</v>
      </c>
      <c r="M480" s="47">
        <f>Table_Query_from_Mac10[[#This Row],[Live-cost]]*Table_Query_from_Mac10[[#This Row],[qty_to_ship]]</f>
        <v>92.91</v>
      </c>
      <c r="N480" s="47">
        <f>IF(Table_Query_from_Mac10[[#This Row],[item_no]]="KDA",-Table_Query_from_Mac10[[#This Row],[unit_price]],Table_Query_from_Mac10[[#This Row],[Net Unit]]*Table_Query_from_Mac10[[#This Row],[qty_to_ship]])</f>
        <v>181.07</v>
      </c>
      <c r="O480" s="47">
        <f>SUMIFS(Summary!C:C,Summary!H:H,Table_Query_from_Mac10[[#This Row],[Juiceoc]])</f>
        <v>0</v>
      </c>
      <c r="P480" s="47">
        <f>SUMIFS(Summary!D:D,Summary!H:H,Table_Query_from_Mac10[[#This Row],[Juiceoc]])</f>
        <v>0</v>
      </c>
      <c r="Q480" s="47">
        <f>SUMIFS(Summary!E:E,Summary!H:H,Table_Query_from_Mac10[[#This Row],[Juiceoc]])</f>
        <v>0</v>
      </c>
      <c r="R480" s="47">
        <f>Table_Query_from_Mac10[[#This Row],[Net Unit]]*(1+Table_Query_from_Mac10[[#This Row],[PriceIncreasebyType]])</f>
        <v>9.5299999999999994</v>
      </c>
      <c r="S480" s="47">
        <f>Table_Query_from_Mac10[[#This Row],[UnitPriceFuture]]*Table_Query_from_Mac10[[#This Row],[qtytoShipFuture]]</f>
        <v>181.07</v>
      </c>
      <c r="T480" s="47">
        <f>ROUND(Table_Query_from_Mac10[[#This Row],[qty_to_ship]]*(1+Table_Query_from_Mac10[[#This Row],[VolumeIncreasebyType]]),0)</f>
        <v>19</v>
      </c>
      <c r="U480" s="47">
        <f>Table_Query_from_Mac10[[#This Row],[qtytoShipFuture]]*Table_Query_from_Mac10[[#This Row],[Future-cost]]</f>
        <v>92.91</v>
      </c>
      <c r="V480" s="47">
        <f>Table_Query_from_Mac10[[#This Row],[qtytoShipFuture]]-Table_Query_from_Mac10[[#This Row],[qty_to_ship]]</f>
        <v>0</v>
      </c>
      <c r="W480" s="47">
        <f>Table_Query_from_Mac10[[#This Row],[UnitPriceFuture]]</f>
        <v>9.5299999999999994</v>
      </c>
      <c r="X480" s="47">
        <f>Table_Query_from_Mac10[[#This Row],[Unit Increase]]*Table_Query_from_Mac10[[#This Row],[UnitPriceFuture]]</f>
        <v>0</v>
      </c>
      <c r="Y480" s="47">
        <f>Table_Query_from_Mac10[[#This Row],[Unit Increase]]*Table_Query_from_Mac10[[#This Row],[Future-cost]]</f>
        <v>0</v>
      </c>
      <c r="Z480" s="47">
        <f>-(Table_Query_from_Mac10[[#This Row],[Incremental Sales]]+((Table_Query_from_Mac10[[#This Row],[Incremental Sales]]*-(SUM(Summary!$S$8:$S$9)))))*Summary!$S$18</f>
        <v>0</v>
      </c>
      <c r="AA480" s="47">
        <f>IFERROR(Table_Query_from_Mac10[[#This Row],[Incremental Cost]]/Table_Query_from_Mac10[[#This Row],[Incremental Sales]],0)</f>
        <v>0</v>
      </c>
      <c r="AB480" s="47">
        <f>IFERROR(Table_Query_from_Mac10[[#This Row],[TotalCostFuture]]/Table_Query_from_Mac10[[#This Row],[totalsalesFuture]],0)</f>
        <v>0.51311647429171037</v>
      </c>
      <c r="AN480" s="30">
        <v>75</v>
      </c>
      <c r="AO480">
        <f t="shared" si="14"/>
        <v>19</v>
      </c>
      <c r="AQ480" s="30">
        <v>27.22</v>
      </c>
      <c r="AR480">
        <f t="shared" si="15"/>
        <v>9.5299999999999994</v>
      </c>
    </row>
    <row r="481" spans="1:44" x14ac:dyDescent="0.25">
      <c r="A481">
        <v>90049</v>
      </c>
      <c r="B481">
        <v>5</v>
      </c>
      <c r="C481" t="s">
        <v>86</v>
      </c>
      <c r="D481" t="s">
        <v>79</v>
      </c>
      <c r="E481">
        <v>20</v>
      </c>
      <c r="F481">
        <v>5.99</v>
      </c>
      <c r="G481">
        <v>12.27</v>
      </c>
      <c r="H481" s="1">
        <v>44853</v>
      </c>
      <c r="I481" s="20">
        <v>0</v>
      </c>
      <c r="J481" s="47">
        <f>Table_Query_from_Mac10[[#This Row],[unit_price]]-(Table_Query_from_Mac10[[#This Row],[unit_price]]*(Table_Query_from_Mac10[[#This Row],[discount_pct]]/100))</f>
        <v>12.27</v>
      </c>
      <c r="K481" s="47">
        <f>Table_Query_from_Mac10[[#This Row],[unit_cost]]</f>
        <v>5.99</v>
      </c>
      <c r="L481" s="47">
        <f>Table_Query_from_Mac10[[#This Row],[Live-cost]]*(1+Table_Query_from_Mac10[[#This Row],[CogsIncreasebyTYPE]])</f>
        <v>5.99</v>
      </c>
      <c r="M481" s="47">
        <f>Table_Query_from_Mac10[[#This Row],[Live-cost]]*Table_Query_from_Mac10[[#This Row],[qty_to_ship]]</f>
        <v>119.80000000000001</v>
      </c>
      <c r="N481" s="47">
        <f>IF(Table_Query_from_Mac10[[#This Row],[item_no]]="KDA",-Table_Query_from_Mac10[[#This Row],[unit_price]],Table_Query_from_Mac10[[#This Row],[Net Unit]]*Table_Query_from_Mac10[[#This Row],[qty_to_ship]])</f>
        <v>245.39999999999998</v>
      </c>
      <c r="O481" s="47">
        <f>SUMIFS(Summary!C:C,Summary!H:H,Table_Query_from_Mac10[[#This Row],[Juiceoc]])</f>
        <v>0</v>
      </c>
      <c r="P481" s="47">
        <f>SUMIFS(Summary!D:D,Summary!H:H,Table_Query_from_Mac10[[#This Row],[Juiceoc]])</f>
        <v>0</v>
      </c>
      <c r="Q481" s="47">
        <f>SUMIFS(Summary!E:E,Summary!H:H,Table_Query_from_Mac10[[#This Row],[Juiceoc]])</f>
        <v>0</v>
      </c>
      <c r="R481" s="47">
        <f>Table_Query_from_Mac10[[#This Row],[Net Unit]]*(1+Table_Query_from_Mac10[[#This Row],[PriceIncreasebyType]])</f>
        <v>12.27</v>
      </c>
      <c r="S481" s="47">
        <f>Table_Query_from_Mac10[[#This Row],[UnitPriceFuture]]*Table_Query_from_Mac10[[#This Row],[qtytoShipFuture]]</f>
        <v>245.39999999999998</v>
      </c>
      <c r="T481" s="47">
        <f>ROUND(Table_Query_from_Mac10[[#This Row],[qty_to_ship]]*(1+Table_Query_from_Mac10[[#This Row],[VolumeIncreasebyType]]),0)</f>
        <v>20</v>
      </c>
      <c r="U481" s="47">
        <f>Table_Query_from_Mac10[[#This Row],[qtytoShipFuture]]*Table_Query_from_Mac10[[#This Row],[Future-cost]]</f>
        <v>119.80000000000001</v>
      </c>
      <c r="V481" s="47">
        <f>Table_Query_from_Mac10[[#This Row],[qtytoShipFuture]]-Table_Query_from_Mac10[[#This Row],[qty_to_ship]]</f>
        <v>0</v>
      </c>
      <c r="W481" s="47">
        <f>Table_Query_from_Mac10[[#This Row],[UnitPriceFuture]]</f>
        <v>12.27</v>
      </c>
      <c r="X481" s="47">
        <f>Table_Query_from_Mac10[[#This Row],[Unit Increase]]*Table_Query_from_Mac10[[#This Row],[UnitPriceFuture]]</f>
        <v>0</v>
      </c>
      <c r="Y481" s="47">
        <f>Table_Query_from_Mac10[[#This Row],[Unit Increase]]*Table_Query_from_Mac10[[#This Row],[Future-cost]]</f>
        <v>0</v>
      </c>
      <c r="Z481" s="47">
        <f>-(Table_Query_from_Mac10[[#This Row],[Incremental Sales]]+((Table_Query_from_Mac10[[#This Row],[Incremental Sales]]*-(SUM(Summary!$S$8:$S$9)))))*Summary!$S$18</f>
        <v>0</v>
      </c>
      <c r="AA481" s="47">
        <f>IFERROR(Table_Query_from_Mac10[[#This Row],[Incremental Cost]]/Table_Query_from_Mac10[[#This Row],[Incremental Sales]],0)</f>
        <v>0</v>
      </c>
      <c r="AB481" s="47">
        <f>IFERROR(Table_Query_from_Mac10[[#This Row],[TotalCostFuture]]/Table_Query_from_Mac10[[#This Row],[totalsalesFuture]],0)</f>
        <v>0.48818255908720465</v>
      </c>
      <c r="AN481" s="31">
        <v>80</v>
      </c>
      <c r="AO481">
        <f t="shared" si="14"/>
        <v>20</v>
      </c>
      <c r="AQ481" s="31">
        <v>35.06</v>
      </c>
      <c r="AR481">
        <f t="shared" si="15"/>
        <v>12.27</v>
      </c>
    </row>
    <row r="482" spans="1:44" x14ac:dyDescent="0.25">
      <c r="A482">
        <v>90049</v>
      </c>
      <c r="B482">
        <v>6</v>
      </c>
      <c r="C482" t="s">
        <v>86</v>
      </c>
      <c r="D482" t="s">
        <v>79</v>
      </c>
      <c r="E482">
        <v>25</v>
      </c>
      <c r="F482">
        <v>5.36</v>
      </c>
      <c r="G482">
        <v>10.49</v>
      </c>
      <c r="H482" s="1">
        <v>44853</v>
      </c>
      <c r="I482" s="20">
        <v>0</v>
      </c>
      <c r="J482" s="47">
        <f>Table_Query_from_Mac10[[#This Row],[unit_price]]-(Table_Query_from_Mac10[[#This Row],[unit_price]]*(Table_Query_from_Mac10[[#This Row],[discount_pct]]/100))</f>
        <v>10.49</v>
      </c>
      <c r="K482" s="47">
        <f>Table_Query_from_Mac10[[#This Row],[unit_cost]]</f>
        <v>5.36</v>
      </c>
      <c r="L482" s="47">
        <f>Table_Query_from_Mac10[[#This Row],[Live-cost]]*(1+Table_Query_from_Mac10[[#This Row],[CogsIncreasebyTYPE]])</f>
        <v>5.36</v>
      </c>
      <c r="M482" s="47">
        <f>Table_Query_from_Mac10[[#This Row],[Live-cost]]*Table_Query_from_Mac10[[#This Row],[qty_to_ship]]</f>
        <v>134</v>
      </c>
      <c r="N482" s="47">
        <f>IF(Table_Query_from_Mac10[[#This Row],[item_no]]="KDA",-Table_Query_from_Mac10[[#This Row],[unit_price]],Table_Query_from_Mac10[[#This Row],[Net Unit]]*Table_Query_from_Mac10[[#This Row],[qty_to_ship]])</f>
        <v>262.25</v>
      </c>
      <c r="O482" s="47">
        <f>SUMIFS(Summary!C:C,Summary!H:H,Table_Query_from_Mac10[[#This Row],[Juiceoc]])</f>
        <v>0</v>
      </c>
      <c r="P482" s="47">
        <f>SUMIFS(Summary!D:D,Summary!H:H,Table_Query_from_Mac10[[#This Row],[Juiceoc]])</f>
        <v>0</v>
      </c>
      <c r="Q482" s="47">
        <f>SUMIFS(Summary!E:E,Summary!H:H,Table_Query_from_Mac10[[#This Row],[Juiceoc]])</f>
        <v>0</v>
      </c>
      <c r="R482" s="47">
        <f>Table_Query_from_Mac10[[#This Row],[Net Unit]]*(1+Table_Query_from_Mac10[[#This Row],[PriceIncreasebyType]])</f>
        <v>10.49</v>
      </c>
      <c r="S482" s="47">
        <f>Table_Query_from_Mac10[[#This Row],[UnitPriceFuture]]*Table_Query_from_Mac10[[#This Row],[qtytoShipFuture]]</f>
        <v>262.25</v>
      </c>
      <c r="T482" s="47">
        <f>ROUND(Table_Query_from_Mac10[[#This Row],[qty_to_ship]]*(1+Table_Query_from_Mac10[[#This Row],[VolumeIncreasebyType]]),0)</f>
        <v>25</v>
      </c>
      <c r="U482" s="47">
        <f>Table_Query_from_Mac10[[#This Row],[qtytoShipFuture]]*Table_Query_from_Mac10[[#This Row],[Future-cost]]</f>
        <v>134</v>
      </c>
      <c r="V482" s="47">
        <f>Table_Query_from_Mac10[[#This Row],[qtytoShipFuture]]-Table_Query_from_Mac10[[#This Row],[qty_to_ship]]</f>
        <v>0</v>
      </c>
      <c r="W482" s="47">
        <f>Table_Query_from_Mac10[[#This Row],[UnitPriceFuture]]</f>
        <v>10.49</v>
      </c>
      <c r="X482" s="47">
        <f>Table_Query_from_Mac10[[#This Row],[Unit Increase]]*Table_Query_from_Mac10[[#This Row],[UnitPriceFuture]]</f>
        <v>0</v>
      </c>
      <c r="Y482" s="47">
        <f>Table_Query_from_Mac10[[#This Row],[Unit Increase]]*Table_Query_from_Mac10[[#This Row],[Future-cost]]</f>
        <v>0</v>
      </c>
      <c r="Z482" s="47">
        <f>-(Table_Query_from_Mac10[[#This Row],[Incremental Sales]]+((Table_Query_from_Mac10[[#This Row],[Incremental Sales]]*-(SUM(Summary!$S$8:$S$9)))))*Summary!$S$18</f>
        <v>0</v>
      </c>
      <c r="AA482" s="47">
        <f>IFERROR(Table_Query_from_Mac10[[#This Row],[Incremental Cost]]/Table_Query_from_Mac10[[#This Row],[Incremental Sales]],0)</f>
        <v>0</v>
      </c>
      <c r="AB482" s="47">
        <f>IFERROR(Table_Query_from_Mac10[[#This Row],[TotalCostFuture]]/Table_Query_from_Mac10[[#This Row],[totalsalesFuture]],0)</f>
        <v>0.51096282173498575</v>
      </c>
      <c r="AN482" s="30">
        <v>100</v>
      </c>
      <c r="AO482">
        <f t="shared" si="14"/>
        <v>25</v>
      </c>
      <c r="AQ482" s="30">
        <v>29.97</v>
      </c>
      <c r="AR482">
        <f t="shared" si="15"/>
        <v>10.49</v>
      </c>
    </row>
    <row r="483" spans="1:44" x14ac:dyDescent="0.25">
      <c r="A483">
        <v>90049</v>
      </c>
      <c r="B483">
        <v>7</v>
      </c>
      <c r="C483" t="s">
        <v>86</v>
      </c>
      <c r="D483" t="s">
        <v>79</v>
      </c>
      <c r="E483">
        <v>20</v>
      </c>
      <c r="F483">
        <v>6.64</v>
      </c>
      <c r="G483">
        <v>13.79</v>
      </c>
      <c r="H483" s="1">
        <v>44853</v>
      </c>
      <c r="I483" s="20">
        <v>0</v>
      </c>
      <c r="J483" s="47">
        <f>Table_Query_from_Mac10[[#This Row],[unit_price]]-(Table_Query_from_Mac10[[#This Row],[unit_price]]*(Table_Query_from_Mac10[[#This Row],[discount_pct]]/100))</f>
        <v>13.79</v>
      </c>
      <c r="K483" s="47">
        <f>Table_Query_from_Mac10[[#This Row],[unit_cost]]</f>
        <v>6.64</v>
      </c>
      <c r="L483" s="47">
        <f>Table_Query_from_Mac10[[#This Row],[Live-cost]]*(1+Table_Query_from_Mac10[[#This Row],[CogsIncreasebyTYPE]])</f>
        <v>6.64</v>
      </c>
      <c r="M483" s="47">
        <f>Table_Query_from_Mac10[[#This Row],[Live-cost]]*Table_Query_from_Mac10[[#This Row],[qty_to_ship]]</f>
        <v>132.79999999999998</v>
      </c>
      <c r="N483" s="47">
        <f>IF(Table_Query_from_Mac10[[#This Row],[item_no]]="KDA",-Table_Query_from_Mac10[[#This Row],[unit_price]],Table_Query_from_Mac10[[#This Row],[Net Unit]]*Table_Query_from_Mac10[[#This Row],[qty_to_ship]])</f>
        <v>275.79999999999995</v>
      </c>
      <c r="O483" s="47">
        <f>SUMIFS(Summary!C:C,Summary!H:H,Table_Query_from_Mac10[[#This Row],[Juiceoc]])</f>
        <v>0</v>
      </c>
      <c r="P483" s="47">
        <f>SUMIFS(Summary!D:D,Summary!H:H,Table_Query_from_Mac10[[#This Row],[Juiceoc]])</f>
        <v>0</v>
      </c>
      <c r="Q483" s="47">
        <f>SUMIFS(Summary!E:E,Summary!H:H,Table_Query_from_Mac10[[#This Row],[Juiceoc]])</f>
        <v>0</v>
      </c>
      <c r="R483" s="47">
        <f>Table_Query_from_Mac10[[#This Row],[Net Unit]]*(1+Table_Query_from_Mac10[[#This Row],[PriceIncreasebyType]])</f>
        <v>13.79</v>
      </c>
      <c r="S483" s="47">
        <f>Table_Query_from_Mac10[[#This Row],[UnitPriceFuture]]*Table_Query_from_Mac10[[#This Row],[qtytoShipFuture]]</f>
        <v>275.79999999999995</v>
      </c>
      <c r="T483" s="47">
        <f>ROUND(Table_Query_from_Mac10[[#This Row],[qty_to_ship]]*(1+Table_Query_from_Mac10[[#This Row],[VolumeIncreasebyType]]),0)</f>
        <v>20</v>
      </c>
      <c r="U483" s="47">
        <f>Table_Query_from_Mac10[[#This Row],[qtytoShipFuture]]*Table_Query_from_Mac10[[#This Row],[Future-cost]]</f>
        <v>132.79999999999998</v>
      </c>
      <c r="V483" s="47">
        <f>Table_Query_from_Mac10[[#This Row],[qtytoShipFuture]]-Table_Query_from_Mac10[[#This Row],[qty_to_ship]]</f>
        <v>0</v>
      </c>
      <c r="W483" s="47">
        <f>Table_Query_from_Mac10[[#This Row],[UnitPriceFuture]]</f>
        <v>13.79</v>
      </c>
      <c r="X483" s="47">
        <f>Table_Query_from_Mac10[[#This Row],[Unit Increase]]*Table_Query_from_Mac10[[#This Row],[UnitPriceFuture]]</f>
        <v>0</v>
      </c>
      <c r="Y483" s="47">
        <f>Table_Query_from_Mac10[[#This Row],[Unit Increase]]*Table_Query_from_Mac10[[#This Row],[Future-cost]]</f>
        <v>0</v>
      </c>
      <c r="Z483" s="47">
        <f>-(Table_Query_from_Mac10[[#This Row],[Incremental Sales]]+((Table_Query_from_Mac10[[#This Row],[Incremental Sales]]*-(SUM(Summary!$S$8:$S$9)))))*Summary!$S$18</f>
        <v>0</v>
      </c>
      <c r="AA483" s="47">
        <f>IFERROR(Table_Query_from_Mac10[[#This Row],[Incremental Cost]]/Table_Query_from_Mac10[[#This Row],[Incremental Sales]],0)</f>
        <v>0</v>
      </c>
      <c r="AB483" s="47">
        <f>IFERROR(Table_Query_from_Mac10[[#This Row],[TotalCostFuture]]/Table_Query_from_Mac10[[#This Row],[totalsalesFuture]],0)</f>
        <v>0.48150833937635967</v>
      </c>
      <c r="AN483" s="31">
        <v>80</v>
      </c>
      <c r="AO483">
        <f t="shared" si="14"/>
        <v>20</v>
      </c>
      <c r="AQ483" s="31">
        <v>39.39</v>
      </c>
      <c r="AR483">
        <f t="shared" si="15"/>
        <v>13.79</v>
      </c>
    </row>
    <row r="484" spans="1:44" x14ac:dyDescent="0.25">
      <c r="A484">
        <v>90049</v>
      </c>
      <c r="B484">
        <v>8</v>
      </c>
      <c r="C484" t="s">
        <v>86</v>
      </c>
      <c r="D484" t="s">
        <v>79</v>
      </c>
      <c r="E484">
        <v>40</v>
      </c>
      <c r="F484">
        <v>5.86</v>
      </c>
      <c r="G484">
        <v>11.38</v>
      </c>
      <c r="H484" s="1">
        <v>44853</v>
      </c>
      <c r="I484" s="20">
        <v>0</v>
      </c>
      <c r="J484" s="47">
        <f>Table_Query_from_Mac10[[#This Row],[unit_price]]-(Table_Query_from_Mac10[[#This Row],[unit_price]]*(Table_Query_from_Mac10[[#This Row],[discount_pct]]/100))</f>
        <v>11.38</v>
      </c>
      <c r="K484" s="47">
        <f>Table_Query_from_Mac10[[#This Row],[unit_cost]]</f>
        <v>5.86</v>
      </c>
      <c r="L484" s="47">
        <f>Table_Query_from_Mac10[[#This Row],[Live-cost]]*(1+Table_Query_from_Mac10[[#This Row],[CogsIncreasebyTYPE]])</f>
        <v>5.86</v>
      </c>
      <c r="M484" s="47">
        <f>Table_Query_from_Mac10[[#This Row],[Live-cost]]*Table_Query_from_Mac10[[#This Row],[qty_to_ship]]</f>
        <v>234.4</v>
      </c>
      <c r="N484" s="47">
        <f>IF(Table_Query_from_Mac10[[#This Row],[item_no]]="KDA",-Table_Query_from_Mac10[[#This Row],[unit_price]],Table_Query_from_Mac10[[#This Row],[Net Unit]]*Table_Query_from_Mac10[[#This Row],[qty_to_ship]])</f>
        <v>455.20000000000005</v>
      </c>
      <c r="O484" s="47">
        <f>SUMIFS(Summary!C:C,Summary!H:H,Table_Query_from_Mac10[[#This Row],[Juiceoc]])</f>
        <v>0</v>
      </c>
      <c r="P484" s="47">
        <f>SUMIFS(Summary!D:D,Summary!H:H,Table_Query_from_Mac10[[#This Row],[Juiceoc]])</f>
        <v>0</v>
      </c>
      <c r="Q484" s="47">
        <f>SUMIFS(Summary!E:E,Summary!H:H,Table_Query_from_Mac10[[#This Row],[Juiceoc]])</f>
        <v>0</v>
      </c>
      <c r="R484" s="47">
        <f>Table_Query_from_Mac10[[#This Row],[Net Unit]]*(1+Table_Query_from_Mac10[[#This Row],[PriceIncreasebyType]])</f>
        <v>11.38</v>
      </c>
      <c r="S484" s="47">
        <f>Table_Query_from_Mac10[[#This Row],[UnitPriceFuture]]*Table_Query_from_Mac10[[#This Row],[qtytoShipFuture]]</f>
        <v>455.20000000000005</v>
      </c>
      <c r="T484" s="47">
        <f>ROUND(Table_Query_from_Mac10[[#This Row],[qty_to_ship]]*(1+Table_Query_from_Mac10[[#This Row],[VolumeIncreasebyType]]),0)</f>
        <v>40</v>
      </c>
      <c r="U484" s="47">
        <f>Table_Query_from_Mac10[[#This Row],[qtytoShipFuture]]*Table_Query_from_Mac10[[#This Row],[Future-cost]]</f>
        <v>234.4</v>
      </c>
      <c r="V484" s="47">
        <f>Table_Query_from_Mac10[[#This Row],[qtytoShipFuture]]-Table_Query_from_Mac10[[#This Row],[qty_to_ship]]</f>
        <v>0</v>
      </c>
      <c r="W484" s="47">
        <f>Table_Query_from_Mac10[[#This Row],[UnitPriceFuture]]</f>
        <v>11.38</v>
      </c>
      <c r="X484" s="47">
        <f>Table_Query_from_Mac10[[#This Row],[Unit Increase]]*Table_Query_from_Mac10[[#This Row],[UnitPriceFuture]]</f>
        <v>0</v>
      </c>
      <c r="Y484" s="47">
        <f>Table_Query_from_Mac10[[#This Row],[Unit Increase]]*Table_Query_from_Mac10[[#This Row],[Future-cost]]</f>
        <v>0</v>
      </c>
      <c r="Z484" s="47">
        <f>-(Table_Query_from_Mac10[[#This Row],[Incremental Sales]]+((Table_Query_from_Mac10[[#This Row],[Incremental Sales]]*-(SUM(Summary!$S$8:$S$9)))))*Summary!$S$18</f>
        <v>0</v>
      </c>
      <c r="AA484" s="47">
        <f>IFERROR(Table_Query_from_Mac10[[#This Row],[Incremental Cost]]/Table_Query_from_Mac10[[#This Row],[Incremental Sales]],0)</f>
        <v>0</v>
      </c>
      <c r="AB484" s="47">
        <f>IFERROR(Table_Query_from_Mac10[[#This Row],[TotalCostFuture]]/Table_Query_from_Mac10[[#This Row],[totalsalesFuture]],0)</f>
        <v>0.51493848857644986</v>
      </c>
      <c r="AN484" s="30">
        <v>160</v>
      </c>
      <c r="AO484">
        <f t="shared" si="14"/>
        <v>40</v>
      </c>
      <c r="AQ484" s="30">
        <v>32.5</v>
      </c>
      <c r="AR484">
        <f t="shared" si="15"/>
        <v>11.38</v>
      </c>
    </row>
    <row r="485" spans="1:44" x14ac:dyDescent="0.25">
      <c r="A485">
        <v>90049</v>
      </c>
      <c r="B485">
        <v>9</v>
      </c>
      <c r="C485" t="s">
        <v>86</v>
      </c>
      <c r="D485" t="s">
        <v>79</v>
      </c>
      <c r="E485">
        <v>28</v>
      </c>
      <c r="F485">
        <v>7.21</v>
      </c>
      <c r="G485">
        <v>15.09</v>
      </c>
      <c r="H485" s="1">
        <v>44853</v>
      </c>
      <c r="I485" s="20">
        <v>0</v>
      </c>
      <c r="J485" s="47">
        <f>Table_Query_from_Mac10[[#This Row],[unit_price]]-(Table_Query_from_Mac10[[#This Row],[unit_price]]*(Table_Query_from_Mac10[[#This Row],[discount_pct]]/100))</f>
        <v>15.09</v>
      </c>
      <c r="K485" s="47">
        <f>Table_Query_from_Mac10[[#This Row],[unit_cost]]</f>
        <v>7.21</v>
      </c>
      <c r="L485" s="47">
        <f>Table_Query_from_Mac10[[#This Row],[Live-cost]]*(1+Table_Query_from_Mac10[[#This Row],[CogsIncreasebyTYPE]])</f>
        <v>7.21</v>
      </c>
      <c r="M485" s="47">
        <f>Table_Query_from_Mac10[[#This Row],[Live-cost]]*Table_Query_from_Mac10[[#This Row],[qty_to_ship]]</f>
        <v>201.88</v>
      </c>
      <c r="N485" s="47">
        <f>IF(Table_Query_from_Mac10[[#This Row],[item_no]]="KDA",-Table_Query_from_Mac10[[#This Row],[unit_price]],Table_Query_from_Mac10[[#This Row],[Net Unit]]*Table_Query_from_Mac10[[#This Row],[qty_to_ship]])</f>
        <v>422.52</v>
      </c>
      <c r="O485" s="47">
        <f>SUMIFS(Summary!C:C,Summary!H:H,Table_Query_from_Mac10[[#This Row],[Juiceoc]])</f>
        <v>0</v>
      </c>
      <c r="P485" s="47">
        <f>SUMIFS(Summary!D:D,Summary!H:H,Table_Query_from_Mac10[[#This Row],[Juiceoc]])</f>
        <v>0</v>
      </c>
      <c r="Q485" s="47">
        <f>SUMIFS(Summary!E:E,Summary!H:H,Table_Query_from_Mac10[[#This Row],[Juiceoc]])</f>
        <v>0</v>
      </c>
      <c r="R485" s="47">
        <f>Table_Query_from_Mac10[[#This Row],[Net Unit]]*(1+Table_Query_from_Mac10[[#This Row],[PriceIncreasebyType]])</f>
        <v>15.09</v>
      </c>
      <c r="S485" s="47">
        <f>Table_Query_from_Mac10[[#This Row],[UnitPriceFuture]]*Table_Query_from_Mac10[[#This Row],[qtytoShipFuture]]</f>
        <v>422.52</v>
      </c>
      <c r="T485" s="47">
        <f>ROUND(Table_Query_from_Mac10[[#This Row],[qty_to_ship]]*(1+Table_Query_from_Mac10[[#This Row],[VolumeIncreasebyType]]),0)</f>
        <v>28</v>
      </c>
      <c r="U485" s="47">
        <f>Table_Query_from_Mac10[[#This Row],[qtytoShipFuture]]*Table_Query_from_Mac10[[#This Row],[Future-cost]]</f>
        <v>201.88</v>
      </c>
      <c r="V485" s="47">
        <f>Table_Query_from_Mac10[[#This Row],[qtytoShipFuture]]-Table_Query_from_Mac10[[#This Row],[qty_to_ship]]</f>
        <v>0</v>
      </c>
      <c r="W485" s="47">
        <f>Table_Query_from_Mac10[[#This Row],[UnitPriceFuture]]</f>
        <v>15.09</v>
      </c>
      <c r="X485" s="47">
        <f>Table_Query_from_Mac10[[#This Row],[Unit Increase]]*Table_Query_from_Mac10[[#This Row],[UnitPriceFuture]]</f>
        <v>0</v>
      </c>
      <c r="Y485" s="47">
        <f>Table_Query_from_Mac10[[#This Row],[Unit Increase]]*Table_Query_from_Mac10[[#This Row],[Future-cost]]</f>
        <v>0</v>
      </c>
      <c r="Z485" s="47">
        <f>-(Table_Query_from_Mac10[[#This Row],[Incremental Sales]]+((Table_Query_from_Mac10[[#This Row],[Incremental Sales]]*-(SUM(Summary!$S$8:$S$9)))))*Summary!$S$18</f>
        <v>0</v>
      </c>
      <c r="AA485" s="47">
        <f>IFERROR(Table_Query_from_Mac10[[#This Row],[Incremental Cost]]/Table_Query_from_Mac10[[#This Row],[Incremental Sales]],0)</f>
        <v>0</v>
      </c>
      <c r="AB485" s="47">
        <f>IFERROR(Table_Query_from_Mac10[[#This Row],[TotalCostFuture]]/Table_Query_from_Mac10[[#This Row],[totalsalesFuture]],0)</f>
        <v>0.47779986746189529</v>
      </c>
      <c r="AN485" s="31">
        <v>112</v>
      </c>
      <c r="AO485">
        <f t="shared" si="14"/>
        <v>28</v>
      </c>
      <c r="AQ485" s="31">
        <v>43.11</v>
      </c>
      <c r="AR485">
        <f t="shared" si="15"/>
        <v>15.09</v>
      </c>
    </row>
    <row r="486" spans="1:44" x14ac:dyDescent="0.25">
      <c r="A486">
        <v>90049</v>
      </c>
      <c r="B486">
        <v>10</v>
      </c>
      <c r="C486" t="s">
        <v>86</v>
      </c>
      <c r="D486" t="s">
        <v>79</v>
      </c>
      <c r="E486">
        <v>24</v>
      </c>
      <c r="F486">
        <v>6.44</v>
      </c>
      <c r="G486">
        <v>12.86</v>
      </c>
      <c r="H486" s="1">
        <v>44853</v>
      </c>
      <c r="I486" s="20">
        <v>0</v>
      </c>
      <c r="J486" s="47">
        <f>Table_Query_from_Mac10[[#This Row],[unit_price]]-(Table_Query_from_Mac10[[#This Row],[unit_price]]*(Table_Query_from_Mac10[[#This Row],[discount_pct]]/100))</f>
        <v>12.86</v>
      </c>
      <c r="K486" s="47">
        <f>Table_Query_from_Mac10[[#This Row],[unit_cost]]</f>
        <v>6.44</v>
      </c>
      <c r="L486" s="47">
        <f>Table_Query_from_Mac10[[#This Row],[Live-cost]]*(1+Table_Query_from_Mac10[[#This Row],[CogsIncreasebyTYPE]])</f>
        <v>6.44</v>
      </c>
      <c r="M486" s="47">
        <f>Table_Query_from_Mac10[[#This Row],[Live-cost]]*Table_Query_from_Mac10[[#This Row],[qty_to_ship]]</f>
        <v>154.56</v>
      </c>
      <c r="N486" s="47">
        <f>IF(Table_Query_from_Mac10[[#This Row],[item_no]]="KDA",-Table_Query_from_Mac10[[#This Row],[unit_price]],Table_Query_from_Mac10[[#This Row],[Net Unit]]*Table_Query_from_Mac10[[#This Row],[qty_to_ship]])</f>
        <v>308.64</v>
      </c>
      <c r="O486" s="47">
        <f>SUMIFS(Summary!C:C,Summary!H:H,Table_Query_from_Mac10[[#This Row],[Juiceoc]])</f>
        <v>0</v>
      </c>
      <c r="P486" s="47">
        <f>SUMIFS(Summary!D:D,Summary!H:H,Table_Query_from_Mac10[[#This Row],[Juiceoc]])</f>
        <v>0</v>
      </c>
      <c r="Q486" s="47">
        <f>SUMIFS(Summary!E:E,Summary!H:H,Table_Query_from_Mac10[[#This Row],[Juiceoc]])</f>
        <v>0</v>
      </c>
      <c r="R486" s="47">
        <f>Table_Query_from_Mac10[[#This Row],[Net Unit]]*(1+Table_Query_from_Mac10[[#This Row],[PriceIncreasebyType]])</f>
        <v>12.86</v>
      </c>
      <c r="S486" s="47">
        <f>Table_Query_from_Mac10[[#This Row],[UnitPriceFuture]]*Table_Query_from_Mac10[[#This Row],[qtytoShipFuture]]</f>
        <v>308.64</v>
      </c>
      <c r="T486" s="47">
        <f>ROUND(Table_Query_from_Mac10[[#This Row],[qty_to_ship]]*(1+Table_Query_from_Mac10[[#This Row],[VolumeIncreasebyType]]),0)</f>
        <v>24</v>
      </c>
      <c r="U486" s="47">
        <f>Table_Query_from_Mac10[[#This Row],[qtytoShipFuture]]*Table_Query_from_Mac10[[#This Row],[Future-cost]]</f>
        <v>154.56</v>
      </c>
      <c r="V486" s="47">
        <f>Table_Query_from_Mac10[[#This Row],[qtytoShipFuture]]-Table_Query_from_Mac10[[#This Row],[qty_to_ship]]</f>
        <v>0</v>
      </c>
      <c r="W486" s="47">
        <f>Table_Query_from_Mac10[[#This Row],[UnitPriceFuture]]</f>
        <v>12.86</v>
      </c>
      <c r="X486" s="47">
        <f>Table_Query_from_Mac10[[#This Row],[Unit Increase]]*Table_Query_from_Mac10[[#This Row],[UnitPriceFuture]]</f>
        <v>0</v>
      </c>
      <c r="Y486" s="47">
        <f>Table_Query_from_Mac10[[#This Row],[Unit Increase]]*Table_Query_from_Mac10[[#This Row],[Future-cost]]</f>
        <v>0</v>
      </c>
      <c r="Z486" s="47">
        <f>-(Table_Query_from_Mac10[[#This Row],[Incremental Sales]]+((Table_Query_from_Mac10[[#This Row],[Incremental Sales]]*-(SUM(Summary!$S$8:$S$9)))))*Summary!$S$18</f>
        <v>0</v>
      </c>
      <c r="AA486" s="47">
        <f>IFERROR(Table_Query_from_Mac10[[#This Row],[Incremental Cost]]/Table_Query_from_Mac10[[#This Row],[Incremental Sales]],0)</f>
        <v>0</v>
      </c>
      <c r="AB486" s="47">
        <f>IFERROR(Table_Query_from_Mac10[[#This Row],[TotalCostFuture]]/Table_Query_from_Mac10[[#This Row],[totalsalesFuture]],0)</f>
        <v>0.5007776049766719</v>
      </c>
      <c r="AN486" s="30">
        <v>96</v>
      </c>
      <c r="AO486">
        <f t="shared" si="14"/>
        <v>24</v>
      </c>
      <c r="AQ486" s="30">
        <v>36.729999999999997</v>
      </c>
      <c r="AR486">
        <f t="shared" si="15"/>
        <v>12.86</v>
      </c>
    </row>
    <row r="487" spans="1:44" x14ac:dyDescent="0.25">
      <c r="A487">
        <v>90049</v>
      </c>
      <c r="B487">
        <v>11</v>
      </c>
      <c r="C487" t="s">
        <v>86</v>
      </c>
      <c r="D487" t="s">
        <v>79</v>
      </c>
      <c r="E487">
        <v>24</v>
      </c>
      <c r="F487">
        <v>7.12</v>
      </c>
      <c r="G487">
        <v>14.24</v>
      </c>
      <c r="H487" s="1">
        <v>44853</v>
      </c>
      <c r="I487" s="20">
        <v>0</v>
      </c>
      <c r="J487" s="47">
        <f>Table_Query_from_Mac10[[#This Row],[unit_price]]-(Table_Query_from_Mac10[[#This Row],[unit_price]]*(Table_Query_from_Mac10[[#This Row],[discount_pct]]/100))</f>
        <v>14.24</v>
      </c>
      <c r="K487" s="47">
        <f>Table_Query_from_Mac10[[#This Row],[unit_cost]]</f>
        <v>7.12</v>
      </c>
      <c r="L487" s="47">
        <f>Table_Query_from_Mac10[[#This Row],[Live-cost]]*(1+Table_Query_from_Mac10[[#This Row],[CogsIncreasebyTYPE]])</f>
        <v>7.12</v>
      </c>
      <c r="M487" s="47">
        <f>Table_Query_from_Mac10[[#This Row],[Live-cost]]*Table_Query_from_Mac10[[#This Row],[qty_to_ship]]</f>
        <v>170.88</v>
      </c>
      <c r="N487" s="47">
        <f>IF(Table_Query_from_Mac10[[#This Row],[item_no]]="KDA",-Table_Query_from_Mac10[[#This Row],[unit_price]],Table_Query_from_Mac10[[#This Row],[Net Unit]]*Table_Query_from_Mac10[[#This Row],[qty_to_ship]])</f>
        <v>341.76</v>
      </c>
      <c r="O487" s="47">
        <f>SUMIFS(Summary!C:C,Summary!H:H,Table_Query_from_Mac10[[#This Row],[Juiceoc]])</f>
        <v>0</v>
      </c>
      <c r="P487" s="47">
        <f>SUMIFS(Summary!D:D,Summary!H:H,Table_Query_from_Mac10[[#This Row],[Juiceoc]])</f>
        <v>0</v>
      </c>
      <c r="Q487" s="47">
        <f>SUMIFS(Summary!E:E,Summary!H:H,Table_Query_from_Mac10[[#This Row],[Juiceoc]])</f>
        <v>0</v>
      </c>
      <c r="R487" s="47">
        <f>Table_Query_from_Mac10[[#This Row],[Net Unit]]*(1+Table_Query_from_Mac10[[#This Row],[PriceIncreasebyType]])</f>
        <v>14.24</v>
      </c>
      <c r="S487" s="47">
        <f>Table_Query_from_Mac10[[#This Row],[UnitPriceFuture]]*Table_Query_from_Mac10[[#This Row],[qtytoShipFuture]]</f>
        <v>341.76</v>
      </c>
      <c r="T487" s="47">
        <f>ROUND(Table_Query_from_Mac10[[#This Row],[qty_to_ship]]*(1+Table_Query_from_Mac10[[#This Row],[VolumeIncreasebyType]]),0)</f>
        <v>24</v>
      </c>
      <c r="U487" s="47">
        <f>Table_Query_from_Mac10[[#This Row],[qtytoShipFuture]]*Table_Query_from_Mac10[[#This Row],[Future-cost]]</f>
        <v>170.88</v>
      </c>
      <c r="V487" s="47">
        <f>Table_Query_from_Mac10[[#This Row],[qtytoShipFuture]]-Table_Query_from_Mac10[[#This Row],[qty_to_ship]]</f>
        <v>0</v>
      </c>
      <c r="W487" s="47">
        <f>Table_Query_from_Mac10[[#This Row],[UnitPriceFuture]]</f>
        <v>14.24</v>
      </c>
      <c r="X487" s="47">
        <f>Table_Query_from_Mac10[[#This Row],[Unit Increase]]*Table_Query_from_Mac10[[#This Row],[UnitPriceFuture]]</f>
        <v>0</v>
      </c>
      <c r="Y487" s="47">
        <f>Table_Query_from_Mac10[[#This Row],[Unit Increase]]*Table_Query_from_Mac10[[#This Row],[Future-cost]]</f>
        <v>0</v>
      </c>
      <c r="Z487" s="47">
        <f>-(Table_Query_from_Mac10[[#This Row],[Incremental Sales]]+((Table_Query_from_Mac10[[#This Row],[Incremental Sales]]*-(SUM(Summary!$S$8:$S$9)))))*Summary!$S$18</f>
        <v>0</v>
      </c>
      <c r="AA487" s="47">
        <f>IFERROR(Table_Query_from_Mac10[[#This Row],[Incremental Cost]]/Table_Query_from_Mac10[[#This Row],[Incremental Sales]],0)</f>
        <v>0</v>
      </c>
      <c r="AB487" s="47">
        <f>IFERROR(Table_Query_from_Mac10[[#This Row],[TotalCostFuture]]/Table_Query_from_Mac10[[#This Row],[totalsalesFuture]],0)</f>
        <v>0.5</v>
      </c>
      <c r="AN487" s="31">
        <v>96</v>
      </c>
      <c r="AO487">
        <f t="shared" si="14"/>
        <v>24</v>
      </c>
      <c r="AQ487" s="31">
        <v>40.68</v>
      </c>
      <c r="AR487">
        <f t="shared" si="15"/>
        <v>14.24</v>
      </c>
    </row>
    <row r="488" spans="1:44" x14ac:dyDescent="0.25">
      <c r="A488">
        <v>90049</v>
      </c>
      <c r="B488">
        <v>12</v>
      </c>
      <c r="C488" t="s">
        <v>86</v>
      </c>
      <c r="D488" t="s">
        <v>79</v>
      </c>
      <c r="E488">
        <v>25</v>
      </c>
      <c r="F488">
        <v>8.44</v>
      </c>
      <c r="G488">
        <v>17.72</v>
      </c>
      <c r="H488" s="1">
        <v>44853</v>
      </c>
      <c r="I488" s="20">
        <v>0</v>
      </c>
      <c r="J488" s="47">
        <f>Table_Query_from_Mac10[[#This Row],[unit_price]]-(Table_Query_from_Mac10[[#This Row],[unit_price]]*(Table_Query_from_Mac10[[#This Row],[discount_pct]]/100))</f>
        <v>17.72</v>
      </c>
      <c r="K488" s="47">
        <f>Table_Query_from_Mac10[[#This Row],[unit_cost]]</f>
        <v>8.44</v>
      </c>
      <c r="L488" s="47">
        <f>Table_Query_from_Mac10[[#This Row],[Live-cost]]*(1+Table_Query_from_Mac10[[#This Row],[CogsIncreasebyTYPE]])</f>
        <v>8.44</v>
      </c>
      <c r="M488" s="47">
        <f>Table_Query_from_Mac10[[#This Row],[Live-cost]]*Table_Query_from_Mac10[[#This Row],[qty_to_ship]]</f>
        <v>211</v>
      </c>
      <c r="N488" s="47">
        <f>IF(Table_Query_from_Mac10[[#This Row],[item_no]]="KDA",-Table_Query_from_Mac10[[#This Row],[unit_price]],Table_Query_from_Mac10[[#This Row],[Net Unit]]*Table_Query_from_Mac10[[#This Row],[qty_to_ship]])</f>
        <v>443</v>
      </c>
      <c r="O488" s="47">
        <f>SUMIFS(Summary!C:C,Summary!H:H,Table_Query_from_Mac10[[#This Row],[Juiceoc]])</f>
        <v>0</v>
      </c>
      <c r="P488" s="47">
        <f>SUMIFS(Summary!D:D,Summary!H:H,Table_Query_from_Mac10[[#This Row],[Juiceoc]])</f>
        <v>0</v>
      </c>
      <c r="Q488" s="47">
        <f>SUMIFS(Summary!E:E,Summary!H:H,Table_Query_from_Mac10[[#This Row],[Juiceoc]])</f>
        <v>0</v>
      </c>
      <c r="R488" s="47">
        <f>Table_Query_from_Mac10[[#This Row],[Net Unit]]*(1+Table_Query_from_Mac10[[#This Row],[PriceIncreasebyType]])</f>
        <v>17.72</v>
      </c>
      <c r="S488" s="47">
        <f>Table_Query_from_Mac10[[#This Row],[UnitPriceFuture]]*Table_Query_from_Mac10[[#This Row],[qtytoShipFuture]]</f>
        <v>443</v>
      </c>
      <c r="T488" s="47">
        <f>ROUND(Table_Query_from_Mac10[[#This Row],[qty_to_ship]]*(1+Table_Query_from_Mac10[[#This Row],[VolumeIncreasebyType]]),0)</f>
        <v>25</v>
      </c>
      <c r="U488" s="47">
        <f>Table_Query_from_Mac10[[#This Row],[qtytoShipFuture]]*Table_Query_from_Mac10[[#This Row],[Future-cost]]</f>
        <v>211</v>
      </c>
      <c r="V488" s="47">
        <f>Table_Query_from_Mac10[[#This Row],[qtytoShipFuture]]-Table_Query_from_Mac10[[#This Row],[qty_to_ship]]</f>
        <v>0</v>
      </c>
      <c r="W488" s="47">
        <f>Table_Query_from_Mac10[[#This Row],[UnitPriceFuture]]</f>
        <v>17.72</v>
      </c>
      <c r="X488" s="47">
        <f>Table_Query_from_Mac10[[#This Row],[Unit Increase]]*Table_Query_from_Mac10[[#This Row],[UnitPriceFuture]]</f>
        <v>0</v>
      </c>
      <c r="Y488" s="47">
        <f>Table_Query_from_Mac10[[#This Row],[Unit Increase]]*Table_Query_from_Mac10[[#This Row],[Future-cost]]</f>
        <v>0</v>
      </c>
      <c r="Z488" s="47">
        <f>-(Table_Query_from_Mac10[[#This Row],[Incremental Sales]]+((Table_Query_from_Mac10[[#This Row],[Incremental Sales]]*-(SUM(Summary!$S$8:$S$9)))))*Summary!$S$18</f>
        <v>0</v>
      </c>
      <c r="AA488" s="47">
        <f>IFERROR(Table_Query_from_Mac10[[#This Row],[Incremental Cost]]/Table_Query_from_Mac10[[#This Row],[Incremental Sales]],0)</f>
        <v>0</v>
      </c>
      <c r="AB488" s="47">
        <f>IFERROR(Table_Query_from_Mac10[[#This Row],[TotalCostFuture]]/Table_Query_from_Mac10[[#This Row],[totalsalesFuture]],0)</f>
        <v>0.47629796839729122</v>
      </c>
      <c r="AN488" s="30">
        <v>99</v>
      </c>
      <c r="AO488">
        <f t="shared" si="14"/>
        <v>25</v>
      </c>
      <c r="AQ488" s="30">
        <v>50.62</v>
      </c>
      <c r="AR488">
        <f t="shared" si="15"/>
        <v>17.72</v>
      </c>
    </row>
    <row r="489" spans="1:44" x14ac:dyDescent="0.25">
      <c r="A489">
        <v>90049</v>
      </c>
      <c r="B489">
        <v>13</v>
      </c>
      <c r="C489" t="s">
        <v>86</v>
      </c>
      <c r="D489" t="s">
        <v>79</v>
      </c>
      <c r="E489">
        <v>16</v>
      </c>
      <c r="F489">
        <v>9.82</v>
      </c>
      <c r="G489">
        <v>21.44</v>
      </c>
      <c r="H489" s="1">
        <v>44853</v>
      </c>
      <c r="I489" s="20">
        <v>0</v>
      </c>
      <c r="J489" s="47">
        <f>Table_Query_from_Mac10[[#This Row],[unit_price]]-(Table_Query_from_Mac10[[#This Row],[unit_price]]*(Table_Query_from_Mac10[[#This Row],[discount_pct]]/100))</f>
        <v>21.44</v>
      </c>
      <c r="K489" s="47">
        <f>Table_Query_from_Mac10[[#This Row],[unit_cost]]</f>
        <v>9.82</v>
      </c>
      <c r="L489" s="47">
        <f>Table_Query_from_Mac10[[#This Row],[Live-cost]]*(1+Table_Query_from_Mac10[[#This Row],[CogsIncreasebyTYPE]])</f>
        <v>9.82</v>
      </c>
      <c r="M489" s="47">
        <f>Table_Query_from_Mac10[[#This Row],[Live-cost]]*Table_Query_from_Mac10[[#This Row],[qty_to_ship]]</f>
        <v>157.12</v>
      </c>
      <c r="N489" s="47">
        <f>IF(Table_Query_from_Mac10[[#This Row],[item_no]]="KDA",-Table_Query_from_Mac10[[#This Row],[unit_price]],Table_Query_from_Mac10[[#This Row],[Net Unit]]*Table_Query_from_Mac10[[#This Row],[qty_to_ship]])</f>
        <v>343.04</v>
      </c>
      <c r="O489" s="47">
        <f>SUMIFS(Summary!C:C,Summary!H:H,Table_Query_from_Mac10[[#This Row],[Juiceoc]])</f>
        <v>0</v>
      </c>
      <c r="P489" s="47">
        <f>SUMIFS(Summary!D:D,Summary!H:H,Table_Query_from_Mac10[[#This Row],[Juiceoc]])</f>
        <v>0</v>
      </c>
      <c r="Q489" s="47">
        <f>SUMIFS(Summary!E:E,Summary!H:H,Table_Query_from_Mac10[[#This Row],[Juiceoc]])</f>
        <v>0</v>
      </c>
      <c r="R489" s="47">
        <f>Table_Query_from_Mac10[[#This Row],[Net Unit]]*(1+Table_Query_from_Mac10[[#This Row],[PriceIncreasebyType]])</f>
        <v>21.44</v>
      </c>
      <c r="S489" s="47">
        <f>Table_Query_from_Mac10[[#This Row],[UnitPriceFuture]]*Table_Query_from_Mac10[[#This Row],[qtytoShipFuture]]</f>
        <v>343.04</v>
      </c>
      <c r="T489" s="47">
        <f>ROUND(Table_Query_from_Mac10[[#This Row],[qty_to_ship]]*(1+Table_Query_from_Mac10[[#This Row],[VolumeIncreasebyType]]),0)</f>
        <v>16</v>
      </c>
      <c r="U489" s="47">
        <f>Table_Query_from_Mac10[[#This Row],[qtytoShipFuture]]*Table_Query_from_Mac10[[#This Row],[Future-cost]]</f>
        <v>157.12</v>
      </c>
      <c r="V489" s="47">
        <f>Table_Query_from_Mac10[[#This Row],[qtytoShipFuture]]-Table_Query_from_Mac10[[#This Row],[qty_to_ship]]</f>
        <v>0</v>
      </c>
      <c r="W489" s="47">
        <f>Table_Query_from_Mac10[[#This Row],[UnitPriceFuture]]</f>
        <v>21.44</v>
      </c>
      <c r="X489" s="47">
        <f>Table_Query_from_Mac10[[#This Row],[Unit Increase]]*Table_Query_from_Mac10[[#This Row],[UnitPriceFuture]]</f>
        <v>0</v>
      </c>
      <c r="Y489" s="47">
        <f>Table_Query_from_Mac10[[#This Row],[Unit Increase]]*Table_Query_from_Mac10[[#This Row],[Future-cost]]</f>
        <v>0</v>
      </c>
      <c r="Z489" s="47">
        <f>-(Table_Query_from_Mac10[[#This Row],[Incremental Sales]]+((Table_Query_from_Mac10[[#This Row],[Incremental Sales]]*-(SUM(Summary!$S$8:$S$9)))))*Summary!$S$18</f>
        <v>0</v>
      </c>
      <c r="AA489" s="47">
        <f>IFERROR(Table_Query_from_Mac10[[#This Row],[Incremental Cost]]/Table_Query_from_Mac10[[#This Row],[Incremental Sales]],0)</f>
        <v>0</v>
      </c>
      <c r="AB489" s="47">
        <f>IFERROR(Table_Query_from_Mac10[[#This Row],[TotalCostFuture]]/Table_Query_from_Mac10[[#This Row],[totalsalesFuture]],0)</f>
        <v>0.45802238805970147</v>
      </c>
      <c r="AN489" s="31">
        <v>63</v>
      </c>
      <c r="AO489">
        <f t="shared" si="14"/>
        <v>16</v>
      </c>
      <c r="AQ489" s="31">
        <v>61.26</v>
      </c>
      <c r="AR489">
        <f t="shared" si="15"/>
        <v>21.44</v>
      </c>
    </row>
    <row r="490" spans="1:44" x14ac:dyDescent="0.25">
      <c r="A490">
        <v>90049</v>
      </c>
      <c r="B490">
        <v>14</v>
      </c>
      <c r="C490" t="s">
        <v>84</v>
      </c>
      <c r="D490" t="s">
        <v>79</v>
      </c>
      <c r="E490">
        <v>12</v>
      </c>
      <c r="F490">
        <v>9.58</v>
      </c>
      <c r="G490">
        <v>19.75</v>
      </c>
      <c r="H490" s="1">
        <v>44853</v>
      </c>
      <c r="I490" s="20">
        <v>0</v>
      </c>
      <c r="J490" s="47">
        <f>Table_Query_from_Mac10[[#This Row],[unit_price]]-(Table_Query_from_Mac10[[#This Row],[unit_price]]*(Table_Query_from_Mac10[[#This Row],[discount_pct]]/100))</f>
        <v>19.75</v>
      </c>
      <c r="K490" s="47">
        <f>Table_Query_from_Mac10[[#This Row],[unit_cost]]</f>
        <v>9.58</v>
      </c>
      <c r="L490" s="47">
        <f>Table_Query_from_Mac10[[#This Row],[Live-cost]]*(1+Table_Query_from_Mac10[[#This Row],[CogsIncreasebyTYPE]])</f>
        <v>9.58</v>
      </c>
      <c r="M490" s="47">
        <f>Table_Query_from_Mac10[[#This Row],[Live-cost]]*Table_Query_from_Mac10[[#This Row],[qty_to_ship]]</f>
        <v>114.96000000000001</v>
      </c>
      <c r="N490" s="47">
        <f>IF(Table_Query_from_Mac10[[#This Row],[item_no]]="KDA",-Table_Query_from_Mac10[[#This Row],[unit_price]],Table_Query_from_Mac10[[#This Row],[Net Unit]]*Table_Query_from_Mac10[[#This Row],[qty_to_ship]])</f>
        <v>237</v>
      </c>
      <c r="O490" s="47">
        <f>SUMIFS(Summary!C:C,Summary!H:H,Table_Query_from_Mac10[[#This Row],[Juiceoc]])</f>
        <v>0</v>
      </c>
      <c r="P490" s="47">
        <f>SUMIFS(Summary!D:D,Summary!H:H,Table_Query_from_Mac10[[#This Row],[Juiceoc]])</f>
        <v>0</v>
      </c>
      <c r="Q490" s="47">
        <f>SUMIFS(Summary!E:E,Summary!H:H,Table_Query_from_Mac10[[#This Row],[Juiceoc]])</f>
        <v>0</v>
      </c>
      <c r="R490" s="47">
        <f>Table_Query_from_Mac10[[#This Row],[Net Unit]]*(1+Table_Query_from_Mac10[[#This Row],[PriceIncreasebyType]])</f>
        <v>19.75</v>
      </c>
      <c r="S490" s="47">
        <f>Table_Query_from_Mac10[[#This Row],[UnitPriceFuture]]*Table_Query_from_Mac10[[#This Row],[qtytoShipFuture]]</f>
        <v>237</v>
      </c>
      <c r="T490" s="47">
        <f>ROUND(Table_Query_from_Mac10[[#This Row],[qty_to_ship]]*(1+Table_Query_from_Mac10[[#This Row],[VolumeIncreasebyType]]),0)</f>
        <v>12</v>
      </c>
      <c r="U490" s="47">
        <f>Table_Query_from_Mac10[[#This Row],[qtytoShipFuture]]*Table_Query_from_Mac10[[#This Row],[Future-cost]]</f>
        <v>114.96000000000001</v>
      </c>
      <c r="V490" s="47">
        <f>Table_Query_from_Mac10[[#This Row],[qtytoShipFuture]]-Table_Query_from_Mac10[[#This Row],[qty_to_ship]]</f>
        <v>0</v>
      </c>
      <c r="W490" s="47">
        <f>Table_Query_from_Mac10[[#This Row],[UnitPriceFuture]]</f>
        <v>19.75</v>
      </c>
      <c r="X490" s="47">
        <f>Table_Query_from_Mac10[[#This Row],[Unit Increase]]*Table_Query_from_Mac10[[#This Row],[UnitPriceFuture]]</f>
        <v>0</v>
      </c>
      <c r="Y490" s="47">
        <f>Table_Query_from_Mac10[[#This Row],[Unit Increase]]*Table_Query_from_Mac10[[#This Row],[Future-cost]]</f>
        <v>0</v>
      </c>
      <c r="Z490" s="47">
        <f>-(Table_Query_from_Mac10[[#This Row],[Incremental Sales]]+((Table_Query_from_Mac10[[#This Row],[Incremental Sales]]*-(SUM(Summary!$S$8:$S$9)))))*Summary!$S$18</f>
        <v>0</v>
      </c>
      <c r="AA490" s="47">
        <f>IFERROR(Table_Query_from_Mac10[[#This Row],[Incremental Cost]]/Table_Query_from_Mac10[[#This Row],[Incremental Sales]],0)</f>
        <v>0</v>
      </c>
      <c r="AB490" s="47">
        <f>IFERROR(Table_Query_from_Mac10[[#This Row],[TotalCostFuture]]/Table_Query_from_Mac10[[#This Row],[totalsalesFuture]],0)</f>
        <v>0.48506329113924052</v>
      </c>
      <c r="AN490" s="30">
        <v>48</v>
      </c>
      <c r="AO490">
        <f t="shared" si="14"/>
        <v>12</v>
      </c>
      <c r="AQ490" s="30">
        <v>56.42</v>
      </c>
      <c r="AR490">
        <f t="shared" si="15"/>
        <v>19.75</v>
      </c>
    </row>
    <row r="491" spans="1:44" x14ac:dyDescent="0.25">
      <c r="A491">
        <v>90049</v>
      </c>
      <c r="B491">
        <v>15</v>
      </c>
      <c r="C491" t="s">
        <v>84</v>
      </c>
      <c r="D491" t="s">
        <v>79</v>
      </c>
      <c r="E491">
        <v>8</v>
      </c>
      <c r="F491">
        <v>10.74</v>
      </c>
      <c r="G491">
        <v>22.93</v>
      </c>
      <c r="H491" s="1">
        <v>44853</v>
      </c>
      <c r="I491" s="20">
        <v>0</v>
      </c>
      <c r="J491" s="47">
        <f>Table_Query_from_Mac10[[#This Row],[unit_price]]-(Table_Query_from_Mac10[[#This Row],[unit_price]]*(Table_Query_from_Mac10[[#This Row],[discount_pct]]/100))</f>
        <v>22.93</v>
      </c>
      <c r="K491" s="47">
        <f>Table_Query_from_Mac10[[#This Row],[unit_cost]]</f>
        <v>10.74</v>
      </c>
      <c r="L491" s="47">
        <f>Table_Query_from_Mac10[[#This Row],[Live-cost]]*(1+Table_Query_from_Mac10[[#This Row],[CogsIncreasebyTYPE]])</f>
        <v>10.74</v>
      </c>
      <c r="M491" s="47">
        <f>Table_Query_from_Mac10[[#This Row],[Live-cost]]*Table_Query_from_Mac10[[#This Row],[qty_to_ship]]</f>
        <v>85.92</v>
      </c>
      <c r="N491" s="47">
        <f>IF(Table_Query_from_Mac10[[#This Row],[item_no]]="KDA",-Table_Query_from_Mac10[[#This Row],[unit_price]],Table_Query_from_Mac10[[#This Row],[Net Unit]]*Table_Query_from_Mac10[[#This Row],[qty_to_ship]])</f>
        <v>183.44</v>
      </c>
      <c r="O491" s="47">
        <f>SUMIFS(Summary!C:C,Summary!H:H,Table_Query_from_Mac10[[#This Row],[Juiceoc]])</f>
        <v>0</v>
      </c>
      <c r="P491" s="47">
        <f>SUMIFS(Summary!D:D,Summary!H:H,Table_Query_from_Mac10[[#This Row],[Juiceoc]])</f>
        <v>0</v>
      </c>
      <c r="Q491" s="47">
        <f>SUMIFS(Summary!E:E,Summary!H:H,Table_Query_from_Mac10[[#This Row],[Juiceoc]])</f>
        <v>0</v>
      </c>
      <c r="R491" s="47">
        <f>Table_Query_from_Mac10[[#This Row],[Net Unit]]*(1+Table_Query_from_Mac10[[#This Row],[PriceIncreasebyType]])</f>
        <v>22.93</v>
      </c>
      <c r="S491" s="47">
        <f>Table_Query_from_Mac10[[#This Row],[UnitPriceFuture]]*Table_Query_from_Mac10[[#This Row],[qtytoShipFuture]]</f>
        <v>183.44</v>
      </c>
      <c r="T491" s="47">
        <f>ROUND(Table_Query_from_Mac10[[#This Row],[qty_to_ship]]*(1+Table_Query_from_Mac10[[#This Row],[VolumeIncreasebyType]]),0)</f>
        <v>8</v>
      </c>
      <c r="U491" s="47">
        <f>Table_Query_from_Mac10[[#This Row],[qtytoShipFuture]]*Table_Query_from_Mac10[[#This Row],[Future-cost]]</f>
        <v>85.92</v>
      </c>
      <c r="V491" s="47">
        <f>Table_Query_from_Mac10[[#This Row],[qtytoShipFuture]]-Table_Query_from_Mac10[[#This Row],[qty_to_ship]]</f>
        <v>0</v>
      </c>
      <c r="W491" s="47">
        <f>Table_Query_from_Mac10[[#This Row],[UnitPriceFuture]]</f>
        <v>22.93</v>
      </c>
      <c r="X491" s="47">
        <f>Table_Query_from_Mac10[[#This Row],[Unit Increase]]*Table_Query_from_Mac10[[#This Row],[UnitPriceFuture]]</f>
        <v>0</v>
      </c>
      <c r="Y491" s="47">
        <f>Table_Query_from_Mac10[[#This Row],[Unit Increase]]*Table_Query_from_Mac10[[#This Row],[Future-cost]]</f>
        <v>0</v>
      </c>
      <c r="Z491" s="47">
        <f>-(Table_Query_from_Mac10[[#This Row],[Incremental Sales]]+((Table_Query_from_Mac10[[#This Row],[Incremental Sales]]*-(SUM(Summary!$S$8:$S$9)))))*Summary!$S$18</f>
        <v>0</v>
      </c>
      <c r="AA491" s="47">
        <f>IFERROR(Table_Query_from_Mac10[[#This Row],[Incremental Cost]]/Table_Query_from_Mac10[[#This Row],[Incremental Sales]],0)</f>
        <v>0</v>
      </c>
      <c r="AB491" s="47">
        <f>IFERROR(Table_Query_from_Mac10[[#This Row],[TotalCostFuture]]/Table_Query_from_Mac10[[#This Row],[totalsalesFuture]],0)</f>
        <v>0.4683820322721326</v>
      </c>
      <c r="AN491" s="31">
        <v>32</v>
      </c>
      <c r="AO491">
        <f t="shared" si="14"/>
        <v>8</v>
      </c>
      <c r="AQ491" s="31">
        <v>65.52</v>
      </c>
      <c r="AR491">
        <f t="shared" si="15"/>
        <v>22.93</v>
      </c>
    </row>
    <row r="492" spans="1:44" x14ac:dyDescent="0.25">
      <c r="A492">
        <v>90049</v>
      </c>
      <c r="B492">
        <v>16</v>
      </c>
      <c r="C492" t="s">
        <v>84</v>
      </c>
      <c r="D492" t="s">
        <v>79</v>
      </c>
      <c r="E492">
        <v>5</v>
      </c>
      <c r="F492">
        <v>12.04</v>
      </c>
      <c r="G492">
        <v>27.87</v>
      </c>
      <c r="H492" s="1">
        <v>44853</v>
      </c>
      <c r="I492" s="20">
        <v>0</v>
      </c>
      <c r="J492" s="47">
        <f>Table_Query_from_Mac10[[#This Row],[unit_price]]-(Table_Query_from_Mac10[[#This Row],[unit_price]]*(Table_Query_from_Mac10[[#This Row],[discount_pct]]/100))</f>
        <v>27.87</v>
      </c>
      <c r="K492" s="47">
        <f>Table_Query_from_Mac10[[#This Row],[unit_cost]]</f>
        <v>12.04</v>
      </c>
      <c r="L492" s="47">
        <f>Table_Query_from_Mac10[[#This Row],[Live-cost]]*(1+Table_Query_from_Mac10[[#This Row],[CogsIncreasebyTYPE]])</f>
        <v>12.04</v>
      </c>
      <c r="M492" s="47">
        <f>Table_Query_from_Mac10[[#This Row],[Live-cost]]*Table_Query_from_Mac10[[#This Row],[qty_to_ship]]</f>
        <v>60.199999999999996</v>
      </c>
      <c r="N492" s="47">
        <f>IF(Table_Query_from_Mac10[[#This Row],[item_no]]="KDA",-Table_Query_from_Mac10[[#This Row],[unit_price]],Table_Query_from_Mac10[[#This Row],[Net Unit]]*Table_Query_from_Mac10[[#This Row],[qty_to_ship]])</f>
        <v>139.35</v>
      </c>
      <c r="O492" s="47">
        <f>SUMIFS(Summary!C:C,Summary!H:H,Table_Query_from_Mac10[[#This Row],[Juiceoc]])</f>
        <v>0</v>
      </c>
      <c r="P492" s="47">
        <f>SUMIFS(Summary!D:D,Summary!H:H,Table_Query_from_Mac10[[#This Row],[Juiceoc]])</f>
        <v>0</v>
      </c>
      <c r="Q492" s="47">
        <f>SUMIFS(Summary!E:E,Summary!H:H,Table_Query_from_Mac10[[#This Row],[Juiceoc]])</f>
        <v>0</v>
      </c>
      <c r="R492" s="47">
        <f>Table_Query_from_Mac10[[#This Row],[Net Unit]]*(1+Table_Query_from_Mac10[[#This Row],[PriceIncreasebyType]])</f>
        <v>27.87</v>
      </c>
      <c r="S492" s="47">
        <f>Table_Query_from_Mac10[[#This Row],[UnitPriceFuture]]*Table_Query_from_Mac10[[#This Row],[qtytoShipFuture]]</f>
        <v>139.35</v>
      </c>
      <c r="T492" s="47">
        <f>ROUND(Table_Query_from_Mac10[[#This Row],[qty_to_ship]]*(1+Table_Query_from_Mac10[[#This Row],[VolumeIncreasebyType]]),0)</f>
        <v>5</v>
      </c>
      <c r="U492" s="47">
        <f>Table_Query_from_Mac10[[#This Row],[qtytoShipFuture]]*Table_Query_from_Mac10[[#This Row],[Future-cost]]</f>
        <v>60.199999999999996</v>
      </c>
      <c r="V492" s="47">
        <f>Table_Query_from_Mac10[[#This Row],[qtytoShipFuture]]-Table_Query_from_Mac10[[#This Row],[qty_to_ship]]</f>
        <v>0</v>
      </c>
      <c r="W492" s="47">
        <f>Table_Query_from_Mac10[[#This Row],[UnitPriceFuture]]</f>
        <v>27.87</v>
      </c>
      <c r="X492" s="47">
        <f>Table_Query_from_Mac10[[#This Row],[Unit Increase]]*Table_Query_from_Mac10[[#This Row],[UnitPriceFuture]]</f>
        <v>0</v>
      </c>
      <c r="Y492" s="47">
        <f>Table_Query_from_Mac10[[#This Row],[Unit Increase]]*Table_Query_from_Mac10[[#This Row],[Future-cost]]</f>
        <v>0</v>
      </c>
      <c r="Z492" s="47">
        <f>-(Table_Query_from_Mac10[[#This Row],[Incremental Sales]]+((Table_Query_from_Mac10[[#This Row],[Incremental Sales]]*-(SUM(Summary!$S$8:$S$9)))))*Summary!$S$18</f>
        <v>0</v>
      </c>
      <c r="AA492" s="47">
        <f>IFERROR(Table_Query_from_Mac10[[#This Row],[Incremental Cost]]/Table_Query_from_Mac10[[#This Row],[Incremental Sales]],0)</f>
        <v>0</v>
      </c>
      <c r="AB492" s="47">
        <f>IFERROR(Table_Query_from_Mac10[[#This Row],[TotalCostFuture]]/Table_Query_from_Mac10[[#This Row],[totalsalesFuture]],0)</f>
        <v>0.43200574094007893</v>
      </c>
      <c r="AN492" s="30">
        <v>20</v>
      </c>
      <c r="AO492">
        <f t="shared" si="14"/>
        <v>5</v>
      </c>
      <c r="AQ492" s="30">
        <v>79.63</v>
      </c>
      <c r="AR492">
        <f t="shared" si="15"/>
        <v>27.87</v>
      </c>
    </row>
    <row r="493" spans="1:44" x14ac:dyDescent="0.25">
      <c r="A493">
        <v>90050</v>
      </c>
      <c r="B493">
        <v>1</v>
      </c>
      <c r="C493" t="s">
        <v>86</v>
      </c>
      <c r="D493" t="s">
        <v>79</v>
      </c>
      <c r="E493">
        <v>3</v>
      </c>
      <c r="F493">
        <v>1.2</v>
      </c>
      <c r="G493">
        <v>3.19</v>
      </c>
      <c r="H493" s="1">
        <v>44860</v>
      </c>
      <c r="I493" s="20">
        <v>0</v>
      </c>
      <c r="J493" s="47">
        <f>Table_Query_from_Mac10[[#This Row],[unit_price]]-(Table_Query_from_Mac10[[#This Row],[unit_price]]*(Table_Query_from_Mac10[[#This Row],[discount_pct]]/100))</f>
        <v>3.19</v>
      </c>
      <c r="K493" s="47">
        <f>Table_Query_from_Mac10[[#This Row],[unit_cost]]</f>
        <v>1.2</v>
      </c>
      <c r="L493" s="47">
        <f>Table_Query_from_Mac10[[#This Row],[Live-cost]]*(1+Table_Query_from_Mac10[[#This Row],[CogsIncreasebyTYPE]])</f>
        <v>1.2</v>
      </c>
      <c r="M493" s="47">
        <f>Table_Query_from_Mac10[[#This Row],[Live-cost]]*Table_Query_from_Mac10[[#This Row],[qty_to_ship]]</f>
        <v>3.5999999999999996</v>
      </c>
      <c r="N493" s="47">
        <f>IF(Table_Query_from_Mac10[[#This Row],[item_no]]="KDA",-Table_Query_from_Mac10[[#This Row],[unit_price]],Table_Query_from_Mac10[[#This Row],[Net Unit]]*Table_Query_from_Mac10[[#This Row],[qty_to_ship]])</f>
        <v>9.57</v>
      </c>
      <c r="O493" s="47">
        <f>SUMIFS(Summary!C:C,Summary!H:H,Table_Query_from_Mac10[[#This Row],[Juiceoc]])</f>
        <v>0</v>
      </c>
      <c r="P493" s="47">
        <f>SUMIFS(Summary!D:D,Summary!H:H,Table_Query_from_Mac10[[#This Row],[Juiceoc]])</f>
        <v>0</v>
      </c>
      <c r="Q493" s="47">
        <f>SUMIFS(Summary!E:E,Summary!H:H,Table_Query_from_Mac10[[#This Row],[Juiceoc]])</f>
        <v>0</v>
      </c>
      <c r="R493" s="47">
        <f>Table_Query_from_Mac10[[#This Row],[Net Unit]]*(1+Table_Query_from_Mac10[[#This Row],[PriceIncreasebyType]])</f>
        <v>3.19</v>
      </c>
      <c r="S493" s="47">
        <f>Table_Query_from_Mac10[[#This Row],[UnitPriceFuture]]*Table_Query_from_Mac10[[#This Row],[qtytoShipFuture]]</f>
        <v>9.57</v>
      </c>
      <c r="T493" s="47">
        <f>ROUND(Table_Query_from_Mac10[[#This Row],[qty_to_ship]]*(1+Table_Query_from_Mac10[[#This Row],[VolumeIncreasebyType]]),0)</f>
        <v>3</v>
      </c>
      <c r="U493" s="47">
        <f>Table_Query_from_Mac10[[#This Row],[qtytoShipFuture]]*Table_Query_from_Mac10[[#This Row],[Future-cost]]</f>
        <v>3.5999999999999996</v>
      </c>
      <c r="V493" s="47">
        <f>Table_Query_from_Mac10[[#This Row],[qtytoShipFuture]]-Table_Query_from_Mac10[[#This Row],[qty_to_ship]]</f>
        <v>0</v>
      </c>
      <c r="W493" s="47">
        <f>Table_Query_from_Mac10[[#This Row],[UnitPriceFuture]]</f>
        <v>3.19</v>
      </c>
      <c r="X493" s="47">
        <f>Table_Query_from_Mac10[[#This Row],[Unit Increase]]*Table_Query_from_Mac10[[#This Row],[UnitPriceFuture]]</f>
        <v>0</v>
      </c>
      <c r="Y493" s="47">
        <f>Table_Query_from_Mac10[[#This Row],[Unit Increase]]*Table_Query_from_Mac10[[#This Row],[Future-cost]]</f>
        <v>0</v>
      </c>
      <c r="Z493" s="47">
        <f>-(Table_Query_from_Mac10[[#This Row],[Incremental Sales]]+((Table_Query_from_Mac10[[#This Row],[Incremental Sales]]*-(SUM(Summary!$S$8:$S$9)))))*Summary!$S$18</f>
        <v>0</v>
      </c>
      <c r="AA493" s="47">
        <f>IFERROR(Table_Query_from_Mac10[[#This Row],[Incremental Cost]]/Table_Query_from_Mac10[[#This Row],[Incremental Sales]],0)</f>
        <v>0</v>
      </c>
      <c r="AB493" s="47">
        <f>IFERROR(Table_Query_from_Mac10[[#This Row],[TotalCostFuture]]/Table_Query_from_Mac10[[#This Row],[totalsalesFuture]],0)</f>
        <v>0.37617554858934166</v>
      </c>
      <c r="AN493" s="31">
        <v>12</v>
      </c>
      <c r="AO493">
        <f t="shared" si="14"/>
        <v>3</v>
      </c>
      <c r="AQ493" s="31">
        <v>9.1</v>
      </c>
      <c r="AR493">
        <f t="shared" si="15"/>
        <v>3.19</v>
      </c>
    </row>
    <row r="494" spans="1:44" x14ac:dyDescent="0.25">
      <c r="A494">
        <v>90050</v>
      </c>
      <c r="B494">
        <v>2</v>
      </c>
      <c r="C494" t="s">
        <v>84</v>
      </c>
      <c r="D494" t="s">
        <v>79</v>
      </c>
      <c r="E494">
        <v>9</v>
      </c>
      <c r="F494">
        <v>3.92</v>
      </c>
      <c r="G494">
        <v>7.24</v>
      </c>
      <c r="H494" s="1">
        <v>44860</v>
      </c>
      <c r="I494" s="20">
        <v>0</v>
      </c>
      <c r="J494" s="47">
        <f>Table_Query_from_Mac10[[#This Row],[unit_price]]-(Table_Query_from_Mac10[[#This Row],[unit_price]]*(Table_Query_from_Mac10[[#This Row],[discount_pct]]/100))</f>
        <v>7.24</v>
      </c>
      <c r="K494" s="47">
        <f>Table_Query_from_Mac10[[#This Row],[unit_cost]]</f>
        <v>3.92</v>
      </c>
      <c r="L494" s="47">
        <f>Table_Query_from_Mac10[[#This Row],[Live-cost]]*(1+Table_Query_from_Mac10[[#This Row],[CogsIncreasebyTYPE]])</f>
        <v>3.92</v>
      </c>
      <c r="M494" s="47">
        <f>Table_Query_from_Mac10[[#This Row],[Live-cost]]*Table_Query_from_Mac10[[#This Row],[qty_to_ship]]</f>
        <v>35.28</v>
      </c>
      <c r="N494" s="47">
        <f>IF(Table_Query_from_Mac10[[#This Row],[item_no]]="KDA",-Table_Query_from_Mac10[[#This Row],[unit_price]],Table_Query_from_Mac10[[#This Row],[Net Unit]]*Table_Query_from_Mac10[[#This Row],[qty_to_ship]])</f>
        <v>65.16</v>
      </c>
      <c r="O494" s="47">
        <f>SUMIFS(Summary!C:C,Summary!H:H,Table_Query_from_Mac10[[#This Row],[Juiceoc]])</f>
        <v>0</v>
      </c>
      <c r="P494" s="47">
        <f>SUMIFS(Summary!D:D,Summary!H:H,Table_Query_from_Mac10[[#This Row],[Juiceoc]])</f>
        <v>0</v>
      </c>
      <c r="Q494" s="47">
        <f>SUMIFS(Summary!E:E,Summary!H:H,Table_Query_from_Mac10[[#This Row],[Juiceoc]])</f>
        <v>0</v>
      </c>
      <c r="R494" s="47">
        <f>Table_Query_from_Mac10[[#This Row],[Net Unit]]*(1+Table_Query_from_Mac10[[#This Row],[PriceIncreasebyType]])</f>
        <v>7.24</v>
      </c>
      <c r="S494" s="47">
        <f>Table_Query_from_Mac10[[#This Row],[UnitPriceFuture]]*Table_Query_from_Mac10[[#This Row],[qtytoShipFuture]]</f>
        <v>65.16</v>
      </c>
      <c r="T494" s="47">
        <f>ROUND(Table_Query_from_Mac10[[#This Row],[qty_to_ship]]*(1+Table_Query_from_Mac10[[#This Row],[VolumeIncreasebyType]]),0)</f>
        <v>9</v>
      </c>
      <c r="U494" s="47">
        <f>Table_Query_from_Mac10[[#This Row],[qtytoShipFuture]]*Table_Query_from_Mac10[[#This Row],[Future-cost]]</f>
        <v>35.28</v>
      </c>
      <c r="V494" s="47">
        <f>Table_Query_from_Mac10[[#This Row],[qtytoShipFuture]]-Table_Query_from_Mac10[[#This Row],[qty_to_ship]]</f>
        <v>0</v>
      </c>
      <c r="W494" s="47">
        <f>Table_Query_from_Mac10[[#This Row],[UnitPriceFuture]]</f>
        <v>7.24</v>
      </c>
      <c r="X494" s="47">
        <f>Table_Query_from_Mac10[[#This Row],[Unit Increase]]*Table_Query_from_Mac10[[#This Row],[UnitPriceFuture]]</f>
        <v>0</v>
      </c>
      <c r="Y494" s="47">
        <f>Table_Query_from_Mac10[[#This Row],[Unit Increase]]*Table_Query_from_Mac10[[#This Row],[Future-cost]]</f>
        <v>0</v>
      </c>
      <c r="Z494" s="47">
        <f>-(Table_Query_from_Mac10[[#This Row],[Incremental Sales]]+((Table_Query_from_Mac10[[#This Row],[Incremental Sales]]*-(SUM(Summary!$S$8:$S$9)))))*Summary!$S$18</f>
        <v>0</v>
      </c>
      <c r="AA494" s="47">
        <f>IFERROR(Table_Query_from_Mac10[[#This Row],[Incremental Cost]]/Table_Query_from_Mac10[[#This Row],[Incremental Sales]],0)</f>
        <v>0</v>
      </c>
      <c r="AB494" s="47">
        <f>IFERROR(Table_Query_from_Mac10[[#This Row],[TotalCostFuture]]/Table_Query_from_Mac10[[#This Row],[totalsalesFuture]],0)</f>
        <v>0.54143646408839785</v>
      </c>
      <c r="AN494" s="30">
        <v>36</v>
      </c>
      <c r="AO494">
        <f t="shared" si="14"/>
        <v>9</v>
      </c>
      <c r="AQ494" s="30">
        <v>20.69</v>
      </c>
      <c r="AR494">
        <f t="shared" si="15"/>
        <v>7.24</v>
      </c>
    </row>
    <row r="495" spans="1:44" x14ac:dyDescent="0.25">
      <c r="A495">
        <v>90050</v>
      </c>
      <c r="B495">
        <v>3</v>
      </c>
      <c r="C495" t="s">
        <v>86</v>
      </c>
      <c r="D495" t="s">
        <v>79</v>
      </c>
      <c r="E495">
        <v>7</v>
      </c>
      <c r="F495">
        <v>4.97</v>
      </c>
      <c r="G495">
        <v>10.82</v>
      </c>
      <c r="H495" s="1">
        <v>44860</v>
      </c>
      <c r="I495" s="20">
        <v>0</v>
      </c>
      <c r="J495" s="47">
        <f>Table_Query_from_Mac10[[#This Row],[unit_price]]-(Table_Query_from_Mac10[[#This Row],[unit_price]]*(Table_Query_from_Mac10[[#This Row],[discount_pct]]/100))</f>
        <v>10.82</v>
      </c>
      <c r="K495" s="47">
        <f>Table_Query_from_Mac10[[#This Row],[unit_cost]]</f>
        <v>4.97</v>
      </c>
      <c r="L495" s="47">
        <f>Table_Query_from_Mac10[[#This Row],[Live-cost]]*(1+Table_Query_from_Mac10[[#This Row],[CogsIncreasebyTYPE]])</f>
        <v>4.97</v>
      </c>
      <c r="M495" s="47">
        <f>Table_Query_from_Mac10[[#This Row],[Live-cost]]*Table_Query_from_Mac10[[#This Row],[qty_to_ship]]</f>
        <v>34.79</v>
      </c>
      <c r="N495" s="47">
        <f>IF(Table_Query_from_Mac10[[#This Row],[item_no]]="KDA",-Table_Query_from_Mac10[[#This Row],[unit_price]],Table_Query_from_Mac10[[#This Row],[Net Unit]]*Table_Query_from_Mac10[[#This Row],[qty_to_ship]])</f>
        <v>75.740000000000009</v>
      </c>
      <c r="O495" s="47">
        <f>SUMIFS(Summary!C:C,Summary!H:H,Table_Query_from_Mac10[[#This Row],[Juiceoc]])</f>
        <v>0</v>
      </c>
      <c r="P495" s="47">
        <f>SUMIFS(Summary!D:D,Summary!H:H,Table_Query_from_Mac10[[#This Row],[Juiceoc]])</f>
        <v>0</v>
      </c>
      <c r="Q495" s="47">
        <f>SUMIFS(Summary!E:E,Summary!H:H,Table_Query_from_Mac10[[#This Row],[Juiceoc]])</f>
        <v>0</v>
      </c>
      <c r="R495" s="47">
        <f>Table_Query_from_Mac10[[#This Row],[Net Unit]]*(1+Table_Query_from_Mac10[[#This Row],[PriceIncreasebyType]])</f>
        <v>10.82</v>
      </c>
      <c r="S495" s="47">
        <f>Table_Query_from_Mac10[[#This Row],[UnitPriceFuture]]*Table_Query_from_Mac10[[#This Row],[qtytoShipFuture]]</f>
        <v>75.740000000000009</v>
      </c>
      <c r="T495" s="47">
        <f>ROUND(Table_Query_from_Mac10[[#This Row],[qty_to_ship]]*(1+Table_Query_from_Mac10[[#This Row],[VolumeIncreasebyType]]),0)</f>
        <v>7</v>
      </c>
      <c r="U495" s="47">
        <f>Table_Query_from_Mac10[[#This Row],[qtytoShipFuture]]*Table_Query_from_Mac10[[#This Row],[Future-cost]]</f>
        <v>34.79</v>
      </c>
      <c r="V495" s="47">
        <f>Table_Query_from_Mac10[[#This Row],[qtytoShipFuture]]-Table_Query_from_Mac10[[#This Row],[qty_to_ship]]</f>
        <v>0</v>
      </c>
      <c r="W495" s="47">
        <f>Table_Query_from_Mac10[[#This Row],[UnitPriceFuture]]</f>
        <v>10.82</v>
      </c>
      <c r="X495" s="47">
        <f>Table_Query_from_Mac10[[#This Row],[Unit Increase]]*Table_Query_from_Mac10[[#This Row],[UnitPriceFuture]]</f>
        <v>0</v>
      </c>
      <c r="Y495" s="47">
        <f>Table_Query_from_Mac10[[#This Row],[Unit Increase]]*Table_Query_from_Mac10[[#This Row],[Future-cost]]</f>
        <v>0</v>
      </c>
      <c r="Z495" s="47">
        <f>-(Table_Query_from_Mac10[[#This Row],[Incremental Sales]]+((Table_Query_from_Mac10[[#This Row],[Incremental Sales]]*-(SUM(Summary!$S$8:$S$9)))))*Summary!$S$18</f>
        <v>0</v>
      </c>
      <c r="AA495" s="47">
        <f>IFERROR(Table_Query_from_Mac10[[#This Row],[Incremental Cost]]/Table_Query_from_Mac10[[#This Row],[Incremental Sales]],0)</f>
        <v>0</v>
      </c>
      <c r="AB495" s="47">
        <f>IFERROR(Table_Query_from_Mac10[[#This Row],[TotalCostFuture]]/Table_Query_from_Mac10[[#This Row],[totalsalesFuture]],0)</f>
        <v>0.45933456561922359</v>
      </c>
      <c r="AN495" s="31">
        <v>25</v>
      </c>
      <c r="AO495">
        <f t="shared" si="14"/>
        <v>7</v>
      </c>
      <c r="AQ495" s="31">
        <v>30.92</v>
      </c>
      <c r="AR495">
        <f t="shared" si="15"/>
        <v>10.82</v>
      </c>
    </row>
    <row r="496" spans="1:44" x14ac:dyDescent="0.25">
      <c r="A496">
        <v>90050</v>
      </c>
      <c r="B496">
        <v>4</v>
      </c>
      <c r="C496" t="s">
        <v>84</v>
      </c>
      <c r="D496" t="s">
        <v>79</v>
      </c>
      <c r="E496">
        <v>13</v>
      </c>
      <c r="F496">
        <v>4.43</v>
      </c>
      <c r="G496">
        <v>8.51</v>
      </c>
      <c r="H496" s="1">
        <v>44860</v>
      </c>
      <c r="I496" s="20">
        <v>0</v>
      </c>
      <c r="J496" s="47">
        <f>Table_Query_from_Mac10[[#This Row],[unit_price]]-(Table_Query_from_Mac10[[#This Row],[unit_price]]*(Table_Query_from_Mac10[[#This Row],[discount_pct]]/100))</f>
        <v>8.51</v>
      </c>
      <c r="K496" s="47">
        <f>Table_Query_from_Mac10[[#This Row],[unit_cost]]</f>
        <v>4.43</v>
      </c>
      <c r="L496" s="47">
        <f>Table_Query_from_Mac10[[#This Row],[Live-cost]]*(1+Table_Query_from_Mac10[[#This Row],[CogsIncreasebyTYPE]])</f>
        <v>4.43</v>
      </c>
      <c r="M496" s="47">
        <f>Table_Query_from_Mac10[[#This Row],[Live-cost]]*Table_Query_from_Mac10[[#This Row],[qty_to_ship]]</f>
        <v>57.589999999999996</v>
      </c>
      <c r="N496" s="47">
        <f>IF(Table_Query_from_Mac10[[#This Row],[item_no]]="KDA",-Table_Query_from_Mac10[[#This Row],[unit_price]],Table_Query_from_Mac10[[#This Row],[Net Unit]]*Table_Query_from_Mac10[[#This Row],[qty_to_ship]])</f>
        <v>110.63</v>
      </c>
      <c r="O496" s="47">
        <f>SUMIFS(Summary!C:C,Summary!H:H,Table_Query_from_Mac10[[#This Row],[Juiceoc]])</f>
        <v>0</v>
      </c>
      <c r="P496" s="47">
        <f>SUMIFS(Summary!D:D,Summary!H:H,Table_Query_from_Mac10[[#This Row],[Juiceoc]])</f>
        <v>0</v>
      </c>
      <c r="Q496" s="47">
        <f>SUMIFS(Summary!E:E,Summary!H:H,Table_Query_from_Mac10[[#This Row],[Juiceoc]])</f>
        <v>0</v>
      </c>
      <c r="R496" s="47">
        <f>Table_Query_from_Mac10[[#This Row],[Net Unit]]*(1+Table_Query_from_Mac10[[#This Row],[PriceIncreasebyType]])</f>
        <v>8.51</v>
      </c>
      <c r="S496" s="47">
        <f>Table_Query_from_Mac10[[#This Row],[UnitPriceFuture]]*Table_Query_from_Mac10[[#This Row],[qtytoShipFuture]]</f>
        <v>110.63</v>
      </c>
      <c r="T496" s="47">
        <f>ROUND(Table_Query_from_Mac10[[#This Row],[qty_to_ship]]*(1+Table_Query_from_Mac10[[#This Row],[VolumeIncreasebyType]]),0)</f>
        <v>13</v>
      </c>
      <c r="U496" s="47">
        <f>Table_Query_from_Mac10[[#This Row],[qtytoShipFuture]]*Table_Query_from_Mac10[[#This Row],[Future-cost]]</f>
        <v>57.589999999999996</v>
      </c>
      <c r="V496" s="47">
        <f>Table_Query_from_Mac10[[#This Row],[qtytoShipFuture]]-Table_Query_from_Mac10[[#This Row],[qty_to_ship]]</f>
        <v>0</v>
      </c>
      <c r="W496" s="47">
        <f>Table_Query_from_Mac10[[#This Row],[UnitPriceFuture]]</f>
        <v>8.51</v>
      </c>
      <c r="X496" s="47">
        <f>Table_Query_from_Mac10[[#This Row],[Unit Increase]]*Table_Query_from_Mac10[[#This Row],[UnitPriceFuture]]</f>
        <v>0</v>
      </c>
      <c r="Y496" s="47">
        <f>Table_Query_from_Mac10[[#This Row],[Unit Increase]]*Table_Query_from_Mac10[[#This Row],[Future-cost]]</f>
        <v>0</v>
      </c>
      <c r="Z496" s="47">
        <f>-(Table_Query_from_Mac10[[#This Row],[Incremental Sales]]+((Table_Query_from_Mac10[[#This Row],[Incremental Sales]]*-(SUM(Summary!$S$8:$S$9)))))*Summary!$S$18</f>
        <v>0</v>
      </c>
      <c r="AA496" s="47">
        <f>IFERROR(Table_Query_from_Mac10[[#This Row],[Incremental Cost]]/Table_Query_from_Mac10[[#This Row],[Incremental Sales]],0)</f>
        <v>0</v>
      </c>
      <c r="AB496" s="47">
        <f>IFERROR(Table_Query_from_Mac10[[#This Row],[TotalCostFuture]]/Table_Query_from_Mac10[[#This Row],[totalsalesFuture]],0)</f>
        <v>0.52056404230317277</v>
      </c>
      <c r="AN496" s="30">
        <v>50</v>
      </c>
      <c r="AO496">
        <f t="shared" si="14"/>
        <v>13</v>
      </c>
      <c r="AQ496" s="30">
        <v>24.3</v>
      </c>
      <c r="AR496">
        <f t="shared" si="15"/>
        <v>8.51</v>
      </c>
    </row>
    <row r="497" spans="1:44" x14ac:dyDescent="0.25">
      <c r="A497">
        <v>90050</v>
      </c>
      <c r="B497">
        <v>5</v>
      </c>
      <c r="C497" t="s">
        <v>86</v>
      </c>
      <c r="D497" t="s">
        <v>79</v>
      </c>
      <c r="E497">
        <v>19</v>
      </c>
      <c r="F497">
        <v>5.56</v>
      </c>
      <c r="G497">
        <v>11.72</v>
      </c>
      <c r="H497" s="1">
        <v>44860</v>
      </c>
      <c r="I497" s="20">
        <v>0</v>
      </c>
      <c r="J497" s="47">
        <f>Table_Query_from_Mac10[[#This Row],[unit_price]]-(Table_Query_from_Mac10[[#This Row],[unit_price]]*(Table_Query_from_Mac10[[#This Row],[discount_pct]]/100))</f>
        <v>11.72</v>
      </c>
      <c r="K497" s="47">
        <f>Table_Query_from_Mac10[[#This Row],[unit_cost]]</f>
        <v>5.56</v>
      </c>
      <c r="L497" s="47">
        <f>Table_Query_from_Mac10[[#This Row],[Live-cost]]*(1+Table_Query_from_Mac10[[#This Row],[CogsIncreasebyTYPE]])</f>
        <v>5.56</v>
      </c>
      <c r="M497" s="47">
        <f>Table_Query_from_Mac10[[#This Row],[Live-cost]]*Table_Query_from_Mac10[[#This Row],[qty_to_ship]]</f>
        <v>105.63999999999999</v>
      </c>
      <c r="N497" s="47">
        <f>IF(Table_Query_from_Mac10[[#This Row],[item_no]]="KDA",-Table_Query_from_Mac10[[#This Row],[unit_price]],Table_Query_from_Mac10[[#This Row],[Net Unit]]*Table_Query_from_Mac10[[#This Row],[qty_to_ship]])</f>
        <v>222.68</v>
      </c>
      <c r="O497" s="47">
        <f>SUMIFS(Summary!C:C,Summary!H:H,Table_Query_from_Mac10[[#This Row],[Juiceoc]])</f>
        <v>0</v>
      </c>
      <c r="P497" s="47">
        <f>SUMIFS(Summary!D:D,Summary!H:H,Table_Query_from_Mac10[[#This Row],[Juiceoc]])</f>
        <v>0</v>
      </c>
      <c r="Q497" s="47">
        <f>SUMIFS(Summary!E:E,Summary!H:H,Table_Query_from_Mac10[[#This Row],[Juiceoc]])</f>
        <v>0</v>
      </c>
      <c r="R497" s="47">
        <f>Table_Query_from_Mac10[[#This Row],[Net Unit]]*(1+Table_Query_from_Mac10[[#This Row],[PriceIncreasebyType]])</f>
        <v>11.72</v>
      </c>
      <c r="S497" s="47">
        <f>Table_Query_from_Mac10[[#This Row],[UnitPriceFuture]]*Table_Query_from_Mac10[[#This Row],[qtytoShipFuture]]</f>
        <v>222.68</v>
      </c>
      <c r="T497" s="47">
        <f>ROUND(Table_Query_from_Mac10[[#This Row],[qty_to_ship]]*(1+Table_Query_from_Mac10[[#This Row],[VolumeIncreasebyType]]),0)</f>
        <v>19</v>
      </c>
      <c r="U497" s="47">
        <f>Table_Query_from_Mac10[[#This Row],[qtytoShipFuture]]*Table_Query_from_Mac10[[#This Row],[Future-cost]]</f>
        <v>105.63999999999999</v>
      </c>
      <c r="V497" s="47">
        <f>Table_Query_from_Mac10[[#This Row],[qtytoShipFuture]]-Table_Query_from_Mac10[[#This Row],[qty_to_ship]]</f>
        <v>0</v>
      </c>
      <c r="W497" s="47">
        <f>Table_Query_from_Mac10[[#This Row],[UnitPriceFuture]]</f>
        <v>11.72</v>
      </c>
      <c r="X497" s="47">
        <f>Table_Query_from_Mac10[[#This Row],[Unit Increase]]*Table_Query_from_Mac10[[#This Row],[UnitPriceFuture]]</f>
        <v>0</v>
      </c>
      <c r="Y497" s="47">
        <f>Table_Query_from_Mac10[[#This Row],[Unit Increase]]*Table_Query_from_Mac10[[#This Row],[Future-cost]]</f>
        <v>0</v>
      </c>
      <c r="Z497" s="47">
        <f>-(Table_Query_from_Mac10[[#This Row],[Incremental Sales]]+((Table_Query_from_Mac10[[#This Row],[Incremental Sales]]*-(SUM(Summary!$S$8:$S$9)))))*Summary!$S$18</f>
        <v>0</v>
      </c>
      <c r="AA497" s="47">
        <f>IFERROR(Table_Query_from_Mac10[[#This Row],[Incremental Cost]]/Table_Query_from_Mac10[[#This Row],[Incremental Sales]],0)</f>
        <v>0</v>
      </c>
      <c r="AB497" s="47">
        <f>IFERROR(Table_Query_from_Mac10[[#This Row],[TotalCostFuture]]/Table_Query_from_Mac10[[#This Row],[totalsalesFuture]],0)</f>
        <v>0.47440273037542652</v>
      </c>
      <c r="AN497" s="31">
        <v>75</v>
      </c>
      <c r="AO497">
        <f t="shared" si="14"/>
        <v>19</v>
      </c>
      <c r="AQ497" s="31">
        <v>33.479999999999997</v>
      </c>
      <c r="AR497">
        <f t="shared" si="15"/>
        <v>11.72</v>
      </c>
    </row>
    <row r="498" spans="1:44" x14ac:dyDescent="0.25">
      <c r="A498">
        <v>90050</v>
      </c>
      <c r="B498">
        <v>6</v>
      </c>
      <c r="C498" t="s">
        <v>86</v>
      </c>
      <c r="D498" t="s">
        <v>79</v>
      </c>
      <c r="E498">
        <v>13</v>
      </c>
      <c r="F498">
        <v>4.8899999999999997</v>
      </c>
      <c r="G498">
        <v>9.5299999999999994</v>
      </c>
      <c r="H498" s="1">
        <v>44860</v>
      </c>
      <c r="I498" s="20">
        <v>0</v>
      </c>
      <c r="J498" s="47">
        <f>Table_Query_from_Mac10[[#This Row],[unit_price]]-(Table_Query_from_Mac10[[#This Row],[unit_price]]*(Table_Query_from_Mac10[[#This Row],[discount_pct]]/100))</f>
        <v>9.5299999999999994</v>
      </c>
      <c r="K498" s="47">
        <f>Table_Query_from_Mac10[[#This Row],[unit_cost]]</f>
        <v>4.8899999999999997</v>
      </c>
      <c r="L498" s="47">
        <f>Table_Query_from_Mac10[[#This Row],[Live-cost]]*(1+Table_Query_from_Mac10[[#This Row],[CogsIncreasebyTYPE]])</f>
        <v>4.8899999999999997</v>
      </c>
      <c r="M498" s="47">
        <f>Table_Query_from_Mac10[[#This Row],[Live-cost]]*Table_Query_from_Mac10[[#This Row],[qty_to_ship]]</f>
        <v>63.569999999999993</v>
      </c>
      <c r="N498" s="47">
        <f>IF(Table_Query_from_Mac10[[#This Row],[item_no]]="KDA",-Table_Query_from_Mac10[[#This Row],[unit_price]],Table_Query_from_Mac10[[#This Row],[Net Unit]]*Table_Query_from_Mac10[[#This Row],[qty_to_ship]])</f>
        <v>123.88999999999999</v>
      </c>
      <c r="O498" s="47">
        <f>SUMIFS(Summary!C:C,Summary!H:H,Table_Query_from_Mac10[[#This Row],[Juiceoc]])</f>
        <v>0</v>
      </c>
      <c r="P498" s="47">
        <f>SUMIFS(Summary!D:D,Summary!H:H,Table_Query_from_Mac10[[#This Row],[Juiceoc]])</f>
        <v>0</v>
      </c>
      <c r="Q498" s="47">
        <f>SUMIFS(Summary!E:E,Summary!H:H,Table_Query_from_Mac10[[#This Row],[Juiceoc]])</f>
        <v>0</v>
      </c>
      <c r="R498" s="47">
        <f>Table_Query_from_Mac10[[#This Row],[Net Unit]]*(1+Table_Query_from_Mac10[[#This Row],[PriceIncreasebyType]])</f>
        <v>9.5299999999999994</v>
      </c>
      <c r="S498" s="47">
        <f>Table_Query_from_Mac10[[#This Row],[UnitPriceFuture]]*Table_Query_from_Mac10[[#This Row],[qtytoShipFuture]]</f>
        <v>123.88999999999999</v>
      </c>
      <c r="T498" s="47">
        <f>ROUND(Table_Query_from_Mac10[[#This Row],[qty_to_ship]]*(1+Table_Query_from_Mac10[[#This Row],[VolumeIncreasebyType]]),0)</f>
        <v>13</v>
      </c>
      <c r="U498" s="47">
        <f>Table_Query_from_Mac10[[#This Row],[qtytoShipFuture]]*Table_Query_from_Mac10[[#This Row],[Future-cost]]</f>
        <v>63.569999999999993</v>
      </c>
      <c r="V498" s="47">
        <f>Table_Query_from_Mac10[[#This Row],[qtytoShipFuture]]-Table_Query_from_Mac10[[#This Row],[qty_to_ship]]</f>
        <v>0</v>
      </c>
      <c r="W498" s="47">
        <f>Table_Query_from_Mac10[[#This Row],[UnitPriceFuture]]</f>
        <v>9.5299999999999994</v>
      </c>
      <c r="X498" s="47">
        <f>Table_Query_from_Mac10[[#This Row],[Unit Increase]]*Table_Query_from_Mac10[[#This Row],[UnitPriceFuture]]</f>
        <v>0</v>
      </c>
      <c r="Y498" s="47">
        <f>Table_Query_from_Mac10[[#This Row],[Unit Increase]]*Table_Query_from_Mac10[[#This Row],[Future-cost]]</f>
        <v>0</v>
      </c>
      <c r="Z498" s="47">
        <f>-(Table_Query_from_Mac10[[#This Row],[Incremental Sales]]+((Table_Query_from_Mac10[[#This Row],[Incremental Sales]]*-(SUM(Summary!$S$8:$S$9)))))*Summary!$S$18</f>
        <v>0</v>
      </c>
      <c r="AA498" s="47">
        <f>IFERROR(Table_Query_from_Mac10[[#This Row],[Incremental Cost]]/Table_Query_from_Mac10[[#This Row],[Incremental Sales]],0)</f>
        <v>0</v>
      </c>
      <c r="AB498" s="47">
        <f>IFERROR(Table_Query_from_Mac10[[#This Row],[TotalCostFuture]]/Table_Query_from_Mac10[[#This Row],[totalsalesFuture]],0)</f>
        <v>0.51311647429171037</v>
      </c>
      <c r="AN498" s="30">
        <v>50</v>
      </c>
      <c r="AO498">
        <f t="shared" si="14"/>
        <v>13</v>
      </c>
      <c r="AQ498" s="30">
        <v>27.22</v>
      </c>
      <c r="AR498">
        <f t="shared" si="15"/>
        <v>9.5299999999999994</v>
      </c>
    </row>
    <row r="499" spans="1:44" x14ac:dyDescent="0.25">
      <c r="A499">
        <v>90050</v>
      </c>
      <c r="B499">
        <v>7</v>
      </c>
      <c r="C499" t="s">
        <v>86</v>
      </c>
      <c r="D499" t="s">
        <v>79</v>
      </c>
      <c r="E499">
        <v>15</v>
      </c>
      <c r="F499">
        <v>5.99</v>
      </c>
      <c r="G499">
        <v>12.27</v>
      </c>
      <c r="H499" s="1">
        <v>44860</v>
      </c>
      <c r="I499" s="20">
        <v>0</v>
      </c>
      <c r="J499" s="47">
        <f>Table_Query_from_Mac10[[#This Row],[unit_price]]-(Table_Query_from_Mac10[[#This Row],[unit_price]]*(Table_Query_from_Mac10[[#This Row],[discount_pct]]/100))</f>
        <v>12.27</v>
      </c>
      <c r="K499" s="47">
        <f>Table_Query_from_Mac10[[#This Row],[unit_cost]]</f>
        <v>5.99</v>
      </c>
      <c r="L499" s="47">
        <f>Table_Query_from_Mac10[[#This Row],[Live-cost]]*(1+Table_Query_from_Mac10[[#This Row],[CogsIncreasebyTYPE]])</f>
        <v>5.99</v>
      </c>
      <c r="M499" s="47">
        <f>Table_Query_from_Mac10[[#This Row],[Live-cost]]*Table_Query_from_Mac10[[#This Row],[qty_to_ship]]</f>
        <v>89.850000000000009</v>
      </c>
      <c r="N499" s="47">
        <f>IF(Table_Query_from_Mac10[[#This Row],[item_no]]="KDA",-Table_Query_from_Mac10[[#This Row],[unit_price]],Table_Query_from_Mac10[[#This Row],[Net Unit]]*Table_Query_from_Mac10[[#This Row],[qty_to_ship]])</f>
        <v>184.04999999999998</v>
      </c>
      <c r="O499" s="47">
        <f>SUMIFS(Summary!C:C,Summary!H:H,Table_Query_from_Mac10[[#This Row],[Juiceoc]])</f>
        <v>0</v>
      </c>
      <c r="P499" s="47">
        <f>SUMIFS(Summary!D:D,Summary!H:H,Table_Query_from_Mac10[[#This Row],[Juiceoc]])</f>
        <v>0</v>
      </c>
      <c r="Q499" s="47">
        <f>SUMIFS(Summary!E:E,Summary!H:H,Table_Query_from_Mac10[[#This Row],[Juiceoc]])</f>
        <v>0</v>
      </c>
      <c r="R499" s="47">
        <f>Table_Query_from_Mac10[[#This Row],[Net Unit]]*(1+Table_Query_from_Mac10[[#This Row],[PriceIncreasebyType]])</f>
        <v>12.27</v>
      </c>
      <c r="S499" s="47">
        <f>Table_Query_from_Mac10[[#This Row],[UnitPriceFuture]]*Table_Query_from_Mac10[[#This Row],[qtytoShipFuture]]</f>
        <v>184.04999999999998</v>
      </c>
      <c r="T499" s="47">
        <f>ROUND(Table_Query_from_Mac10[[#This Row],[qty_to_ship]]*(1+Table_Query_from_Mac10[[#This Row],[VolumeIncreasebyType]]),0)</f>
        <v>15</v>
      </c>
      <c r="U499" s="47">
        <f>Table_Query_from_Mac10[[#This Row],[qtytoShipFuture]]*Table_Query_from_Mac10[[#This Row],[Future-cost]]</f>
        <v>89.850000000000009</v>
      </c>
      <c r="V499" s="47">
        <f>Table_Query_from_Mac10[[#This Row],[qtytoShipFuture]]-Table_Query_from_Mac10[[#This Row],[qty_to_ship]]</f>
        <v>0</v>
      </c>
      <c r="W499" s="47">
        <f>Table_Query_from_Mac10[[#This Row],[UnitPriceFuture]]</f>
        <v>12.27</v>
      </c>
      <c r="X499" s="47">
        <f>Table_Query_from_Mac10[[#This Row],[Unit Increase]]*Table_Query_from_Mac10[[#This Row],[UnitPriceFuture]]</f>
        <v>0</v>
      </c>
      <c r="Y499" s="47">
        <f>Table_Query_from_Mac10[[#This Row],[Unit Increase]]*Table_Query_from_Mac10[[#This Row],[Future-cost]]</f>
        <v>0</v>
      </c>
      <c r="Z499" s="47">
        <f>-(Table_Query_from_Mac10[[#This Row],[Incremental Sales]]+((Table_Query_from_Mac10[[#This Row],[Incremental Sales]]*-(SUM(Summary!$S$8:$S$9)))))*Summary!$S$18</f>
        <v>0</v>
      </c>
      <c r="AA499" s="47">
        <f>IFERROR(Table_Query_from_Mac10[[#This Row],[Incremental Cost]]/Table_Query_from_Mac10[[#This Row],[Incremental Sales]],0)</f>
        <v>0</v>
      </c>
      <c r="AB499" s="47">
        <f>IFERROR(Table_Query_from_Mac10[[#This Row],[TotalCostFuture]]/Table_Query_from_Mac10[[#This Row],[totalsalesFuture]],0)</f>
        <v>0.48818255908720465</v>
      </c>
      <c r="AN499" s="31">
        <v>60</v>
      </c>
      <c r="AO499">
        <f t="shared" si="14"/>
        <v>15</v>
      </c>
      <c r="AQ499" s="31">
        <v>35.06</v>
      </c>
      <c r="AR499">
        <f t="shared" si="15"/>
        <v>12.27</v>
      </c>
    </row>
    <row r="500" spans="1:44" x14ac:dyDescent="0.25">
      <c r="A500">
        <v>90050</v>
      </c>
      <c r="B500">
        <v>8</v>
      </c>
      <c r="C500" t="s">
        <v>86</v>
      </c>
      <c r="D500" t="s">
        <v>79</v>
      </c>
      <c r="E500">
        <v>15</v>
      </c>
      <c r="F500">
        <v>5.36</v>
      </c>
      <c r="G500">
        <v>10.49</v>
      </c>
      <c r="H500" s="1">
        <v>44860</v>
      </c>
      <c r="I500" s="20">
        <v>0</v>
      </c>
      <c r="J500" s="47">
        <f>Table_Query_from_Mac10[[#This Row],[unit_price]]-(Table_Query_from_Mac10[[#This Row],[unit_price]]*(Table_Query_from_Mac10[[#This Row],[discount_pct]]/100))</f>
        <v>10.49</v>
      </c>
      <c r="K500" s="47">
        <f>Table_Query_from_Mac10[[#This Row],[unit_cost]]</f>
        <v>5.36</v>
      </c>
      <c r="L500" s="47">
        <f>Table_Query_from_Mac10[[#This Row],[Live-cost]]*(1+Table_Query_from_Mac10[[#This Row],[CogsIncreasebyTYPE]])</f>
        <v>5.36</v>
      </c>
      <c r="M500" s="47">
        <f>Table_Query_from_Mac10[[#This Row],[Live-cost]]*Table_Query_from_Mac10[[#This Row],[qty_to_ship]]</f>
        <v>80.400000000000006</v>
      </c>
      <c r="N500" s="47">
        <f>IF(Table_Query_from_Mac10[[#This Row],[item_no]]="KDA",-Table_Query_from_Mac10[[#This Row],[unit_price]],Table_Query_from_Mac10[[#This Row],[Net Unit]]*Table_Query_from_Mac10[[#This Row],[qty_to_ship]])</f>
        <v>157.35</v>
      </c>
      <c r="O500" s="47">
        <f>SUMIFS(Summary!C:C,Summary!H:H,Table_Query_from_Mac10[[#This Row],[Juiceoc]])</f>
        <v>0</v>
      </c>
      <c r="P500" s="47">
        <f>SUMIFS(Summary!D:D,Summary!H:H,Table_Query_from_Mac10[[#This Row],[Juiceoc]])</f>
        <v>0</v>
      </c>
      <c r="Q500" s="47">
        <f>SUMIFS(Summary!E:E,Summary!H:H,Table_Query_from_Mac10[[#This Row],[Juiceoc]])</f>
        <v>0</v>
      </c>
      <c r="R500" s="47">
        <f>Table_Query_from_Mac10[[#This Row],[Net Unit]]*(1+Table_Query_from_Mac10[[#This Row],[PriceIncreasebyType]])</f>
        <v>10.49</v>
      </c>
      <c r="S500" s="47">
        <f>Table_Query_from_Mac10[[#This Row],[UnitPriceFuture]]*Table_Query_from_Mac10[[#This Row],[qtytoShipFuture]]</f>
        <v>157.35</v>
      </c>
      <c r="T500" s="47">
        <f>ROUND(Table_Query_from_Mac10[[#This Row],[qty_to_ship]]*(1+Table_Query_from_Mac10[[#This Row],[VolumeIncreasebyType]]),0)</f>
        <v>15</v>
      </c>
      <c r="U500" s="47">
        <f>Table_Query_from_Mac10[[#This Row],[qtytoShipFuture]]*Table_Query_from_Mac10[[#This Row],[Future-cost]]</f>
        <v>80.400000000000006</v>
      </c>
      <c r="V500" s="47">
        <f>Table_Query_from_Mac10[[#This Row],[qtytoShipFuture]]-Table_Query_from_Mac10[[#This Row],[qty_to_ship]]</f>
        <v>0</v>
      </c>
      <c r="W500" s="47">
        <f>Table_Query_from_Mac10[[#This Row],[UnitPriceFuture]]</f>
        <v>10.49</v>
      </c>
      <c r="X500" s="47">
        <f>Table_Query_from_Mac10[[#This Row],[Unit Increase]]*Table_Query_from_Mac10[[#This Row],[UnitPriceFuture]]</f>
        <v>0</v>
      </c>
      <c r="Y500" s="47">
        <f>Table_Query_from_Mac10[[#This Row],[Unit Increase]]*Table_Query_from_Mac10[[#This Row],[Future-cost]]</f>
        <v>0</v>
      </c>
      <c r="Z500" s="47">
        <f>-(Table_Query_from_Mac10[[#This Row],[Incremental Sales]]+((Table_Query_from_Mac10[[#This Row],[Incremental Sales]]*-(SUM(Summary!$S$8:$S$9)))))*Summary!$S$18</f>
        <v>0</v>
      </c>
      <c r="AA500" s="47">
        <f>IFERROR(Table_Query_from_Mac10[[#This Row],[Incremental Cost]]/Table_Query_from_Mac10[[#This Row],[Incremental Sales]],0)</f>
        <v>0</v>
      </c>
      <c r="AB500" s="47">
        <f>IFERROR(Table_Query_from_Mac10[[#This Row],[TotalCostFuture]]/Table_Query_from_Mac10[[#This Row],[totalsalesFuture]],0)</f>
        <v>0.51096282173498575</v>
      </c>
      <c r="AN500" s="30">
        <v>60</v>
      </c>
      <c r="AO500">
        <f t="shared" si="14"/>
        <v>15</v>
      </c>
      <c r="AQ500" s="30">
        <v>29.97</v>
      </c>
      <c r="AR500">
        <f t="shared" si="15"/>
        <v>10.49</v>
      </c>
    </row>
    <row r="501" spans="1:44" x14ac:dyDescent="0.25">
      <c r="A501">
        <v>90050</v>
      </c>
      <c r="B501">
        <v>9</v>
      </c>
      <c r="C501" t="s">
        <v>86</v>
      </c>
      <c r="D501" t="s">
        <v>79</v>
      </c>
      <c r="E501">
        <v>20</v>
      </c>
      <c r="F501">
        <v>6.64</v>
      </c>
      <c r="G501">
        <v>13.79</v>
      </c>
      <c r="H501" s="1">
        <v>44860</v>
      </c>
      <c r="I501" s="20">
        <v>0</v>
      </c>
      <c r="J501" s="47">
        <f>Table_Query_from_Mac10[[#This Row],[unit_price]]-(Table_Query_from_Mac10[[#This Row],[unit_price]]*(Table_Query_from_Mac10[[#This Row],[discount_pct]]/100))</f>
        <v>13.79</v>
      </c>
      <c r="K501" s="47">
        <f>Table_Query_from_Mac10[[#This Row],[unit_cost]]</f>
        <v>6.64</v>
      </c>
      <c r="L501" s="47">
        <f>Table_Query_from_Mac10[[#This Row],[Live-cost]]*(1+Table_Query_from_Mac10[[#This Row],[CogsIncreasebyTYPE]])</f>
        <v>6.64</v>
      </c>
      <c r="M501" s="47">
        <f>Table_Query_from_Mac10[[#This Row],[Live-cost]]*Table_Query_from_Mac10[[#This Row],[qty_to_ship]]</f>
        <v>132.79999999999998</v>
      </c>
      <c r="N501" s="47">
        <f>IF(Table_Query_from_Mac10[[#This Row],[item_no]]="KDA",-Table_Query_from_Mac10[[#This Row],[unit_price]],Table_Query_from_Mac10[[#This Row],[Net Unit]]*Table_Query_from_Mac10[[#This Row],[qty_to_ship]])</f>
        <v>275.79999999999995</v>
      </c>
      <c r="O501" s="47">
        <f>SUMIFS(Summary!C:C,Summary!H:H,Table_Query_from_Mac10[[#This Row],[Juiceoc]])</f>
        <v>0</v>
      </c>
      <c r="P501" s="47">
        <f>SUMIFS(Summary!D:D,Summary!H:H,Table_Query_from_Mac10[[#This Row],[Juiceoc]])</f>
        <v>0</v>
      </c>
      <c r="Q501" s="47">
        <f>SUMIFS(Summary!E:E,Summary!H:H,Table_Query_from_Mac10[[#This Row],[Juiceoc]])</f>
        <v>0</v>
      </c>
      <c r="R501" s="47">
        <f>Table_Query_from_Mac10[[#This Row],[Net Unit]]*(1+Table_Query_from_Mac10[[#This Row],[PriceIncreasebyType]])</f>
        <v>13.79</v>
      </c>
      <c r="S501" s="47">
        <f>Table_Query_from_Mac10[[#This Row],[UnitPriceFuture]]*Table_Query_from_Mac10[[#This Row],[qtytoShipFuture]]</f>
        <v>275.79999999999995</v>
      </c>
      <c r="T501" s="47">
        <f>ROUND(Table_Query_from_Mac10[[#This Row],[qty_to_ship]]*(1+Table_Query_from_Mac10[[#This Row],[VolumeIncreasebyType]]),0)</f>
        <v>20</v>
      </c>
      <c r="U501" s="47">
        <f>Table_Query_from_Mac10[[#This Row],[qtytoShipFuture]]*Table_Query_from_Mac10[[#This Row],[Future-cost]]</f>
        <v>132.79999999999998</v>
      </c>
      <c r="V501" s="47">
        <f>Table_Query_from_Mac10[[#This Row],[qtytoShipFuture]]-Table_Query_from_Mac10[[#This Row],[qty_to_ship]]</f>
        <v>0</v>
      </c>
      <c r="W501" s="47">
        <f>Table_Query_from_Mac10[[#This Row],[UnitPriceFuture]]</f>
        <v>13.79</v>
      </c>
      <c r="X501" s="47">
        <f>Table_Query_from_Mac10[[#This Row],[Unit Increase]]*Table_Query_from_Mac10[[#This Row],[UnitPriceFuture]]</f>
        <v>0</v>
      </c>
      <c r="Y501" s="47">
        <f>Table_Query_from_Mac10[[#This Row],[Unit Increase]]*Table_Query_from_Mac10[[#This Row],[Future-cost]]</f>
        <v>0</v>
      </c>
      <c r="Z501" s="47">
        <f>-(Table_Query_from_Mac10[[#This Row],[Incremental Sales]]+((Table_Query_from_Mac10[[#This Row],[Incremental Sales]]*-(SUM(Summary!$S$8:$S$9)))))*Summary!$S$18</f>
        <v>0</v>
      </c>
      <c r="AA501" s="47">
        <f>IFERROR(Table_Query_from_Mac10[[#This Row],[Incremental Cost]]/Table_Query_from_Mac10[[#This Row],[Incremental Sales]],0)</f>
        <v>0</v>
      </c>
      <c r="AB501" s="47">
        <f>IFERROR(Table_Query_from_Mac10[[#This Row],[TotalCostFuture]]/Table_Query_from_Mac10[[#This Row],[totalsalesFuture]],0)</f>
        <v>0.48150833937635967</v>
      </c>
      <c r="AN501" s="31">
        <v>80</v>
      </c>
      <c r="AO501">
        <f t="shared" si="14"/>
        <v>20</v>
      </c>
      <c r="AQ501" s="31">
        <v>39.39</v>
      </c>
      <c r="AR501">
        <f t="shared" si="15"/>
        <v>13.79</v>
      </c>
    </row>
    <row r="502" spans="1:44" x14ac:dyDescent="0.25">
      <c r="A502">
        <v>90050</v>
      </c>
      <c r="B502">
        <v>10</v>
      </c>
      <c r="C502" t="s">
        <v>86</v>
      </c>
      <c r="D502" t="s">
        <v>79</v>
      </c>
      <c r="E502">
        <v>20</v>
      </c>
      <c r="F502">
        <v>5.86</v>
      </c>
      <c r="G502">
        <v>11.38</v>
      </c>
      <c r="H502" s="1">
        <v>44860</v>
      </c>
      <c r="I502" s="20">
        <v>0</v>
      </c>
      <c r="J502" s="47">
        <f>Table_Query_from_Mac10[[#This Row],[unit_price]]-(Table_Query_from_Mac10[[#This Row],[unit_price]]*(Table_Query_from_Mac10[[#This Row],[discount_pct]]/100))</f>
        <v>11.38</v>
      </c>
      <c r="K502" s="47">
        <f>Table_Query_from_Mac10[[#This Row],[unit_cost]]</f>
        <v>5.86</v>
      </c>
      <c r="L502" s="47">
        <f>Table_Query_from_Mac10[[#This Row],[Live-cost]]*(1+Table_Query_from_Mac10[[#This Row],[CogsIncreasebyTYPE]])</f>
        <v>5.86</v>
      </c>
      <c r="M502" s="47">
        <f>Table_Query_from_Mac10[[#This Row],[Live-cost]]*Table_Query_from_Mac10[[#This Row],[qty_to_ship]]</f>
        <v>117.2</v>
      </c>
      <c r="N502" s="47">
        <f>IF(Table_Query_from_Mac10[[#This Row],[item_no]]="KDA",-Table_Query_from_Mac10[[#This Row],[unit_price]],Table_Query_from_Mac10[[#This Row],[Net Unit]]*Table_Query_from_Mac10[[#This Row],[qty_to_ship]])</f>
        <v>227.60000000000002</v>
      </c>
      <c r="O502" s="47">
        <f>SUMIFS(Summary!C:C,Summary!H:H,Table_Query_from_Mac10[[#This Row],[Juiceoc]])</f>
        <v>0</v>
      </c>
      <c r="P502" s="47">
        <f>SUMIFS(Summary!D:D,Summary!H:H,Table_Query_from_Mac10[[#This Row],[Juiceoc]])</f>
        <v>0</v>
      </c>
      <c r="Q502" s="47">
        <f>SUMIFS(Summary!E:E,Summary!H:H,Table_Query_from_Mac10[[#This Row],[Juiceoc]])</f>
        <v>0</v>
      </c>
      <c r="R502" s="47">
        <f>Table_Query_from_Mac10[[#This Row],[Net Unit]]*(1+Table_Query_from_Mac10[[#This Row],[PriceIncreasebyType]])</f>
        <v>11.38</v>
      </c>
      <c r="S502" s="47">
        <f>Table_Query_from_Mac10[[#This Row],[UnitPriceFuture]]*Table_Query_from_Mac10[[#This Row],[qtytoShipFuture]]</f>
        <v>227.60000000000002</v>
      </c>
      <c r="T502" s="47">
        <f>ROUND(Table_Query_from_Mac10[[#This Row],[qty_to_ship]]*(1+Table_Query_from_Mac10[[#This Row],[VolumeIncreasebyType]]),0)</f>
        <v>20</v>
      </c>
      <c r="U502" s="47">
        <f>Table_Query_from_Mac10[[#This Row],[qtytoShipFuture]]*Table_Query_from_Mac10[[#This Row],[Future-cost]]</f>
        <v>117.2</v>
      </c>
      <c r="V502" s="47">
        <f>Table_Query_from_Mac10[[#This Row],[qtytoShipFuture]]-Table_Query_from_Mac10[[#This Row],[qty_to_ship]]</f>
        <v>0</v>
      </c>
      <c r="W502" s="47">
        <f>Table_Query_from_Mac10[[#This Row],[UnitPriceFuture]]</f>
        <v>11.38</v>
      </c>
      <c r="X502" s="47">
        <f>Table_Query_from_Mac10[[#This Row],[Unit Increase]]*Table_Query_from_Mac10[[#This Row],[UnitPriceFuture]]</f>
        <v>0</v>
      </c>
      <c r="Y502" s="47">
        <f>Table_Query_from_Mac10[[#This Row],[Unit Increase]]*Table_Query_from_Mac10[[#This Row],[Future-cost]]</f>
        <v>0</v>
      </c>
      <c r="Z502" s="47">
        <f>-(Table_Query_from_Mac10[[#This Row],[Incremental Sales]]+((Table_Query_from_Mac10[[#This Row],[Incremental Sales]]*-(SUM(Summary!$S$8:$S$9)))))*Summary!$S$18</f>
        <v>0</v>
      </c>
      <c r="AA502" s="47">
        <f>IFERROR(Table_Query_from_Mac10[[#This Row],[Incremental Cost]]/Table_Query_from_Mac10[[#This Row],[Incremental Sales]],0)</f>
        <v>0</v>
      </c>
      <c r="AB502" s="47">
        <f>IFERROR(Table_Query_from_Mac10[[#This Row],[TotalCostFuture]]/Table_Query_from_Mac10[[#This Row],[totalsalesFuture]],0)</f>
        <v>0.51493848857644986</v>
      </c>
      <c r="AN502" s="30">
        <v>80</v>
      </c>
      <c r="AO502">
        <f t="shared" si="14"/>
        <v>20</v>
      </c>
      <c r="AQ502" s="30">
        <v>32.5</v>
      </c>
      <c r="AR502">
        <f t="shared" si="15"/>
        <v>11.38</v>
      </c>
    </row>
    <row r="503" spans="1:44" x14ac:dyDescent="0.25">
      <c r="A503">
        <v>90050</v>
      </c>
      <c r="B503">
        <v>11</v>
      </c>
      <c r="C503" t="s">
        <v>86</v>
      </c>
      <c r="D503" t="s">
        <v>79</v>
      </c>
      <c r="E503">
        <v>28</v>
      </c>
      <c r="F503">
        <v>7.21</v>
      </c>
      <c r="G503">
        <v>15.09</v>
      </c>
      <c r="H503" s="1">
        <v>44860</v>
      </c>
      <c r="I503" s="20">
        <v>0</v>
      </c>
      <c r="J503" s="47">
        <f>Table_Query_from_Mac10[[#This Row],[unit_price]]-(Table_Query_from_Mac10[[#This Row],[unit_price]]*(Table_Query_from_Mac10[[#This Row],[discount_pct]]/100))</f>
        <v>15.09</v>
      </c>
      <c r="K503" s="47">
        <f>Table_Query_from_Mac10[[#This Row],[unit_cost]]</f>
        <v>7.21</v>
      </c>
      <c r="L503" s="47">
        <f>Table_Query_from_Mac10[[#This Row],[Live-cost]]*(1+Table_Query_from_Mac10[[#This Row],[CogsIncreasebyTYPE]])</f>
        <v>7.21</v>
      </c>
      <c r="M503" s="47">
        <f>Table_Query_from_Mac10[[#This Row],[Live-cost]]*Table_Query_from_Mac10[[#This Row],[qty_to_ship]]</f>
        <v>201.88</v>
      </c>
      <c r="N503" s="47">
        <f>IF(Table_Query_from_Mac10[[#This Row],[item_no]]="KDA",-Table_Query_from_Mac10[[#This Row],[unit_price]],Table_Query_from_Mac10[[#This Row],[Net Unit]]*Table_Query_from_Mac10[[#This Row],[qty_to_ship]])</f>
        <v>422.52</v>
      </c>
      <c r="O503" s="47">
        <f>SUMIFS(Summary!C:C,Summary!H:H,Table_Query_from_Mac10[[#This Row],[Juiceoc]])</f>
        <v>0</v>
      </c>
      <c r="P503" s="47">
        <f>SUMIFS(Summary!D:D,Summary!H:H,Table_Query_from_Mac10[[#This Row],[Juiceoc]])</f>
        <v>0</v>
      </c>
      <c r="Q503" s="47">
        <f>SUMIFS(Summary!E:E,Summary!H:H,Table_Query_from_Mac10[[#This Row],[Juiceoc]])</f>
        <v>0</v>
      </c>
      <c r="R503" s="47">
        <f>Table_Query_from_Mac10[[#This Row],[Net Unit]]*(1+Table_Query_from_Mac10[[#This Row],[PriceIncreasebyType]])</f>
        <v>15.09</v>
      </c>
      <c r="S503" s="47">
        <f>Table_Query_from_Mac10[[#This Row],[UnitPriceFuture]]*Table_Query_from_Mac10[[#This Row],[qtytoShipFuture]]</f>
        <v>422.52</v>
      </c>
      <c r="T503" s="47">
        <f>ROUND(Table_Query_from_Mac10[[#This Row],[qty_to_ship]]*(1+Table_Query_from_Mac10[[#This Row],[VolumeIncreasebyType]]),0)</f>
        <v>28</v>
      </c>
      <c r="U503" s="47">
        <f>Table_Query_from_Mac10[[#This Row],[qtytoShipFuture]]*Table_Query_from_Mac10[[#This Row],[Future-cost]]</f>
        <v>201.88</v>
      </c>
      <c r="V503" s="47">
        <f>Table_Query_from_Mac10[[#This Row],[qtytoShipFuture]]-Table_Query_from_Mac10[[#This Row],[qty_to_ship]]</f>
        <v>0</v>
      </c>
      <c r="W503" s="47">
        <f>Table_Query_from_Mac10[[#This Row],[UnitPriceFuture]]</f>
        <v>15.09</v>
      </c>
      <c r="X503" s="47">
        <f>Table_Query_from_Mac10[[#This Row],[Unit Increase]]*Table_Query_from_Mac10[[#This Row],[UnitPriceFuture]]</f>
        <v>0</v>
      </c>
      <c r="Y503" s="47">
        <f>Table_Query_from_Mac10[[#This Row],[Unit Increase]]*Table_Query_from_Mac10[[#This Row],[Future-cost]]</f>
        <v>0</v>
      </c>
      <c r="Z503" s="47">
        <f>-(Table_Query_from_Mac10[[#This Row],[Incremental Sales]]+((Table_Query_from_Mac10[[#This Row],[Incremental Sales]]*-(SUM(Summary!$S$8:$S$9)))))*Summary!$S$18</f>
        <v>0</v>
      </c>
      <c r="AA503" s="47">
        <f>IFERROR(Table_Query_from_Mac10[[#This Row],[Incremental Cost]]/Table_Query_from_Mac10[[#This Row],[Incremental Sales]],0)</f>
        <v>0</v>
      </c>
      <c r="AB503" s="47">
        <f>IFERROR(Table_Query_from_Mac10[[#This Row],[TotalCostFuture]]/Table_Query_from_Mac10[[#This Row],[totalsalesFuture]],0)</f>
        <v>0.47779986746189529</v>
      </c>
      <c r="AN503" s="31">
        <v>112</v>
      </c>
      <c r="AO503">
        <f t="shared" si="14"/>
        <v>28</v>
      </c>
      <c r="AQ503" s="31">
        <v>43.11</v>
      </c>
      <c r="AR503">
        <f t="shared" si="15"/>
        <v>15.09</v>
      </c>
    </row>
    <row r="504" spans="1:44" x14ac:dyDescent="0.25">
      <c r="A504">
        <v>90050</v>
      </c>
      <c r="B504">
        <v>12</v>
      </c>
      <c r="C504" t="s">
        <v>86</v>
      </c>
      <c r="D504" t="s">
        <v>79</v>
      </c>
      <c r="E504">
        <v>16</v>
      </c>
      <c r="F504">
        <v>6.44</v>
      </c>
      <c r="G504">
        <v>12.86</v>
      </c>
      <c r="H504" s="1">
        <v>44860</v>
      </c>
      <c r="I504" s="20">
        <v>0</v>
      </c>
      <c r="J504" s="47">
        <f>Table_Query_from_Mac10[[#This Row],[unit_price]]-(Table_Query_from_Mac10[[#This Row],[unit_price]]*(Table_Query_from_Mac10[[#This Row],[discount_pct]]/100))</f>
        <v>12.86</v>
      </c>
      <c r="K504" s="47">
        <f>Table_Query_from_Mac10[[#This Row],[unit_cost]]</f>
        <v>6.44</v>
      </c>
      <c r="L504" s="47">
        <f>Table_Query_from_Mac10[[#This Row],[Live-cost]]*(1+Table_Query_from_Mac10[[#This Row],[CogsIncreasebyTYPE]])</f>
        <v>6.44</v>
      </c>
      <c r="M504" s="47">
        <f>Table_Query_from_Mac10[[#This Row],[Live-cost]]*Table_Query_from_Mac10[[#This Row],[qty_to_ship]]</f>
        <v>103.04</v>
      </c>
      <c r="N504" s="47">
        <f>IF(Table_Query_from_Mac10[[#This Row],[item_no]]="KDA",-Table_Query_from_Mac10[[#This Row],[unit_price]],Table_Query_from_Mac10[[#This Row],[Net Unit]]*Table_Query_from_Mac10[[#This Row],[qty_to_ship]])</f>
        <v>205.76</v>
      </c>
      <c r="O504" s="47">
        <f>SUMIFS(Summary!C:C,Summary!H:H,Table_Query_from_Mac10[[#This Row],[Juiceoc]])</f>
        <v>0</v>
      </c>
      <c r="P504" s="47">
        <f>SUMIFS(Summary!D:D,Summary!H:H,Table_Query_from_Mac10[[#This Row],[Juiceoc]])</f>
        <v>0</v>
      </c>
      <c r="Q504" s="47">
        <f>SUMIFS(Summary!E:E,Summary!H:H,Table_Query_from_Mac10[[#This Row],[Juiceoc]])</f>
        <v>0</v>
      </c>
      <c r="R504" s="47">
        <f>Table_Query_from_Mac10[[#This Row],[Net Unit]]*(1+Table_Query_from_Mac10[[#This Row],[PriceIncreasebyType]])</f>
        <v>12.86</v>
      </c>
      <c r="S504" s="47">
        <f>Table_Query_from_Mac10[[#This Row],[UnitPriceFuture]]*Table_Query_from_Mac10[[#This Row],[qtytoShipFuture]]</f>
        <v>205.76</v>
      </c>
      <c r="T504" s="47">
        <f>ROUND(Table_Query_from_Mac10[[#This Row],[qty_to_ship]]*(1+Table_Query_from_Mac10[[#This Row],[VolumeIncreasebyType]]),0)</f>
        <v>16</v>
      </c>
      <c r="U504" s="47">
        <f>Table_Query_from_Mac10[[#This Row],[qtytoShipFuture]]*Table_Query_from_Mac10[[#This Row],[Future-cost]]</f>
        <v>103.04</v>
      </c>
      <c r="V504" s="47">
        <f>Table_Query_from_Mac10[[#This Row],[qtytoShipFuture]]-Table_Query_from_Mac10[[#This Row],[qty_to_ship]]</f>
        <v>0</v>
      </c>
      <c r="W504" s="47">
        <f>Table_Query_from_Mac10[[#This Row],[UnitPriceFuture]]</f>
        <v>12.86</v>
      </c>
      <c r="X504" s="47">
        <f>Table_Query_from_Mac10[[#This Row],[Unit Increase]]*Table_Query_from_Mac10[[#This Row],[UnitPriceFuture]]</f>
        <v>0</v>
      </c>
      <c r="Y504" s="47">
        <f>Table_Query_from_Mac10[[#This Row],[Unit Increase]]*Table_Query_from_Mac10[[#This Row],[Future-cost]]</f>
        <v>0</v>
      </c>
      <c r="Z504" s="47">
        <f>-(Table_Query_from_Mac10[[#This Row],[Incremental Sales]]+((Table_Query_from_Mac10[[#This Row],[Incremental Sales]]*-(SUM(Summary!$S$8:$S$9)))))*Summary!$S$18</f>
        <v>0</v>
      </c>
      <c r="AA504" s="47">
        <f>IFERROR(Table_Query_from_Mac10[[#This Row],[Incremental Cost]]/Table_Query_from_Mac10[[#This Row],[Incremental Sales]],0)</f>
        <v>0</v>
      </c>
      <c r="AB504" s="47">
        <f>IFERROR(Table_Query_from_Mac10[[#This Row],[TotalCostFuture]]/Table_Query_from_Mac10[[#This Row],[totalsalesFuture]],0)</f>
        <v>0.5007776049766719</v>
      </c>
      <c r="AN504" s="30">
        <v>64</v>
      </c>
      <c r="AO504">
        <f t="shared" si="14"/>
        <v>16</v>
      </c>
      <c r="AQ504" s="30">
        <v>36.729999999999997</v>
      </c>
      <c r="AR504">
        <f t="shared" si="15"/>
        <v>12.86</v>
      </c>
    </row>
    <row r="505" spans="1:44" x14ac:dyDescent="0.25">
      <c r="A505">
        <v>90050</v>
      </c>
      <c r="B505">
        <v>13</v>
      </c>
      <c r="C505" t="s">
        <v>86</v>
      </c>
      <c r="D505" t="s">
        <v>79</v>
      </c>
      <c r="E505">
        <v>21</v>
      </c>
      <c r="F505">
        <v>7.88</v>
      </c>
      <c r="G505">
        <v>16.600000000000001</v>
      </c>
      <c r="H505" s="1">
        <v>44860</v>
      </c>
      <c r="I505" s="20">
        <v>0</v>
      </c>
      <c r="J505" s="47">
        <f>Table_Query_from_Mac10[[#This Row],[unit_price]]-(Table_Query_from_Mac10[[#This Row],[unit_price]]*(Table_Query_from_Mac10[[#This Row],[discount_pct]]/100))</f>
        <v>16.600000000000001</v>
      </c>
      <c r="K505" s="47">
        <f>Table_Query_from_Mac10[[#This Row],[unit_cost]]</f>
        <v>7.88</v>
      </c>
      <c r="L505" s="47">
        <f>Table_Query_from_Mac10[[#This Row],[Live-cost]]*(1+Table_Query_from_Mac10[[#This Row],[CogsIncreasebyTYPE]])</f>
        <v>7.88</v>
      </c>
      <c r="M505" s="47">
        <f>Table_Query_from_Mac10[[#This Row],[Live-cost]]*Table_Query_from_Mac10[[#This Row],[qty_to_ship]]</f>
        <v>165.48</v>
      </c>
      <c r="N505" s="47">
        <f>IF(Table_Query_from_Mac10[[#This Row],[item_no]]="KDA",-Table_Query_from_Mac10[[#This Row],[unit_price]],Table_Query_from_Mac10[[#This Row],[Net Unit]]*Table_Query_from_Mac10[[#This Row],[qty_to_ship]])</f>
        <v>348.6</v>
      </c>
      <c r="O505" s="47">
        <f>SUMIFS(Summary!C:C,Summary!H:H,Table_Query_from_Mac10[[#This Row],[Juiceoc]])</f>
        <v>0</v>
      </c>
      <c r="P505" s="47">
        <f>SUMIFS(Summary!D:D,Summary!H:H,Table_Query_from_Mac10[[#This Row],[Juiceoc]])</f>
        <v>0</v>
      </c>
      <c r="Q505" s="47">
        <f>SUMIFS(Summary!E:E,Summary!H:H,Table_Query_from_Mac10[[#This Row],[Juiceoc]])</f>
        <v>0</v>
      </c>
      <c r="R505" s="47">
        <f>Table_Query_from_Mac10[[#This Row],[Net Unit]]*(1+Table_Query_from_Mac10[[#This Row],[PriceIncreasebyType]])</f>
        <v>16.600000000000001</v>
      </c>
      <c r="S505" s="47">
        <f>Table_Query_from_Mac10[[#This Row],[UnitPriceFuture]]*Table_Query_from_Mac10[[#This Row],[qtytoShipFuture]]</f>
        <v>348.6</v>
      </c>
      <c r="T505" s="47">
        <f>ROUND(Table_Query_from_Mac10[[#This Row],[qty_to_ship]]*(1+Table_Query_from_Mac10[[#This Row],[VolumeIncreasebyType]]),0)</f>
        <v>21</v>
      </c>
      <c r="U505" s="47">
        <f>Table_Query_from_Mac10[[#This Row],[qtytoShipFuture]]*Table_Query_from_Mac10[[#This Row],[Future-cost]]</f>
        <v>165.48</v>
      </c>
      <c r="V505" s="47">
        <f>Table_Query_from_Mac10[[#This Row],[qtytoShipFuture]]-Table_Query_from_Mac10[[#This Row],[qty_to_ship]]</f>
        <v>0</v>
      </c>
      <c r="W505" s="47">
        <f>Table_Query_from_Mac10[[#This Row],[UnitPriceFuture]]</f>
        <v>16.600000000000001</v>
      </c>
      <c r="X505" s="47">
        <f>Table_Query_from_Mac10[[#This Row],[Unit Increase]]*Table_Query_from_Mac10[[#This Row],[UnitPriceFuture]]</f>
        <v>0</v>
      </c>
      <c r="Y505" s="47">
        <f>Table_Query_from_Mac10[[#This Row],[Unit Increase]]*Table_Query_from_Mac10[[#This Row],[Future-cost]]</f>
        <v>0</v>
      </c>
      <c r="Z505" s="47">
        <f>-(Table_Query_from_Mac10[[#This Row],[Incremental Sales]]+((Table_Query_from_Mac10[[#This Row],[Incremental Sales]]*-(SUM(Summary!$S$8:$S$9)))))*Summary!$S$18</f>
        <v>0</v>
      </c>
      <c r="AA505" s="47">
        <f>IFERROR(Table_Query_from_Mac10[[#This Row],[Incremental Cost]]/Table_Query_from_Mac10[[#This Row],[Incremental Sales]],0)</f>
        <v>0</v>
      </c>
      <c r="AB505" s="47">
        <f>IFERROR(Table_Query_from_Mac10[[#This Row],[TotalCostFuture]]/Table_Query_from_Mac10[[#This Row],[totalsalesFuture]],0)</f>
        <v>0.47469879518072283</v>
      </c>
      <c r="AN505" s="31">
        <v>84</v>
      </c>
      <c r="AO505">
        <f t="shared" si="14"/>
        <v>21</v>
      </c>
      <c r="AQ505" s="31">
        <v>47.44</v>
      </c>
      <c r="AR505">
        <f t="shared" si="15"/>
        <v>16.600000000000001</v>
      </c>
    </row>
    <row r="506" spans="1:44" x14ac:dyDescent="0.25">
      <c r="A506">
        <v>90051</v>
      </c>
      <c r="B506">
        <v>1</v>
      </c>
      <c r="C506" t="s">
        <v>84</v>
      </c>
      <c r="D506" t="s">
        <v>79</v>
      </c>
      <c r="E506">
        <v>6</v>
      </c>
      <c r="F506">
        <v>10.199999999999999</v>
      </c>
      <c r="G506">
        <v>23.03</v>
      </c>
      <c r="H506" s="1">
        <v>44841</v>
      </c>
      <c r="I506" s="20">
        <v>0</v>
      </c>
      <c r="J506" s="47">
        <f>Table_Query_from_Mac10[[#This Row],[unit_price]]-(Table_Query_from_Mac10[[#This Row],[unit_price]]*(Table_Query_from_Mac10[[#This Row],[discount_pct]]/100))</f>
        <v>23.03</v>
      </c>
      <c r="K506" s="47">
        <f>Table_Query_from_Mac10[[#This Row],[unit_cost]]</f>
        <v>10.199999999999999</v>
      </c>
      <c r="L506" s="47">
        <f>Table_Query_from_Mac10[[#This Row],[Live-cost]]*(1+Table_Query_from_Mac10[[#This Row],[CogsIncreasebyTYPE]])</f>
        <v>10.199999999999999</v>
      </c>
      <c r="M506" s="47">
        <f>Table_Query_from_Mac10[[#This Row],[Live-cost]]*Table_Query_from_Mac10[[#This Row],[qty_to_ship]]</f>
        <v>61.199999999999996</v>
      </c>
      <c r="N506" s="47">
        <f>IF(Table_Query_from_Mac10[[#This Row],[item_no]]="KDA",-Table_Query_from_Mac10[[#This Row],[unit_price]],Table_Query_from_Mac10[[#This Row],[Net Unit]]*Table_Query_from_Mac10[[#This Row],[qty_to_ship]])</f>
        <v>138.18</v>
      </c>
      <c r="O506" s="47">
        <f>SUMIFS(Summary!C:C,Summary!H:H,Table_Query_from_Mac10[[#This Row],[Juiceoc]])</f>
        <v>0</v>
      </c>
      <c r="P506" s="47">
        <f>SUMIFS(Summary!D:D,Summary!H:H,Table_Query_from_Mac10[[#This Row],[Juiceoc]])</f>
        <v>0</v>
      </c>
      <c r="Q506" s="47">
        <f>SUMIFS(Summary!E:E,Summary!H:H,Table_Query_from_Mac10[[#This Row],[Juiceoc]])</f>
        <v>0</v>
      </c>
      <c r="R506" s="47">
        <f>Table_Query_from_Mac10[[#This Row],[Net Unit]]*(1+Table_Query_from_Mac10[[#This Row],[PriceIncreasebyType]])</f>
        <v>23.03</v>
      </c>
      <c r="S506" s="47">
        <f>Table_Query_from_Mac10[[#This Row],[UnitPriceFuture]]*Table_Query_from_Mac10[[#This Row],[qtytoShipFuture]]</f>
        <v>138.18</v>
      </c>
      <c r="T506" s="47">
        <f>ROUND(Table_Query_from_Mac10[[#This Row],[qty_to_ship]]*(1+Table_Query_from_Mac10[[#This Row],[VolumeIncreasebyType]]),0)</f>
        <v>6</v>
      </c>
      <c r="U506" s="47">
        <f>Table_Query_from_Mac10[[#This Row],[qtytoShipFuture]]*Table_Query_from_Mac10[[#This Row],[Future-cost]]</f>
        <v>61.199999999999996</v>
      </c>
      <c r="V506" s="47">
        <f>Table_Query_from_Mac10[[#This Row],[qtytoShipFuture]]-Table_Query_from_Mac10[[#This Row],[qty_to_ship]]</f>
        <v>0</v>
      </c>
      <c r="W506" s="47">
        <f>Table_Query_from_Mac10[[#This Row],[UnitPriceFuture]]</f>
        <v>23.03</v>
      </c>
      <c r="X506" s="47">
        <f>Table_Query_from_Mac10[[#This Row],[Unit Increase]]*Table_Query_from_Mac10[[#This Row],[UnitPriceFuture]]</f>
        <v>0</v>
      </c>
      <c r="Y506" s="47">
        <f>Table_Query_from_Mac10[[#This Row],[Unit Increase]]*Table_Query_from_Mac10[[#This Row],[Future-cost]]</f>
        <v>0</v>
      </c>
      <c r="Z506" s="47">
        <f>-(Table_Query_from_Mac10[[#This Row],[Incremental Sales]]+((Table_Query_from_Mac10[[#This Row],[Incremental Sales]]*-(SUM(Summary!$S$8:$S$9)))))*Summary!$S$18</f>
        <v>0</v>
      </c>
      <c r="AA506" s="47">
        <f>IFERROR(Table_Query_from_Mac10[[#This Row],[Incremental Cost]]/Table_Query_from_Mac10[[#This Row],[Incremental Sales]],0)</f>
        <v>0</v>
      </c>
      <c r="AB506" s="47">
        <f>IFERROR(Table_Query_from_Mac10[[#This Row],[TotalCostFuture]]/Table_Query_from_Mac10[[#This Row],[totalsalesFuture]],0)</f>
        <v>0.44290056448111154</v>
      </c>
      <c r="AN506" s="30">
        <v>24</v>
      </c>
      <c r="AO506">
        <f t="shared" si="14"/>
        <v>6</v>
      </c>
      <c r="AQ506" s="30">
        <v>65.81</v>
      </c>
      <c r="AR506">
        <f t="shared" si="15"/>
        <v>23.03</v>
      </c>
    </row>
    <row r="507" spans="1:44" x14ac:dyDescent="0.25">
      <c r="A507">
        <v>90051</v>
      </c>
      <c r="B507">
        <v>2</v>
      </c>
      <c r="C507" t="s">
        <v>84</v>
      </c>
      <c r="D507" t="s">
        <v>79</v>
      </c>
      <c r="E507">
        <v>4</v>
      </c>
      <c r="F507">
        <v>12.69</v>
      </c>
      <c r="G507">
        <v>32.53</v>
      </c>
      <c r="H507" s="1">
        <v>44841</v>
      </c>
      <c r="I507" s="20">
        <v>0</v>
      </c>
      <c r="J507" s="47">
        <f>Table_Query_from_Mac10[[#This Row],[unit_price]]-(Table_Query_from_Mac10[[#This Row],[unit_price]]*(Table_Query_from_Mac10[[#This Row],[discount_pct]]/100))</f>
        <v>32.53</v>
      </c>
      <c r="K507" s="47">
        <f>Table_Query_from_Mac10[[#This Row],[unit_cost]]</f>
        <v>12.69</v>
      </c>
      <c r="L507" s="47">
        <f>Table_Query_from_Mac10[[#This Row],[Live-cost]]*(1+Table_Query_from_Mac10[[#This Row],[CogsIncreasebyTYPE]])</f>
        <v>12.69</v>
      </c>
      <c r="M507" s="47">
        <f>Table_Query_from_Mac10[[#This Row],[Live-cost]]*Table_Query_from_Mac10[[#This Row],[qty_to_ship]]</f>
        <v>50.76</v>
      </c>
      <c r="N507" s="47">
        <f>IF(Table_Query_from_Mac10[[#This Row],[item_no]]="KDA",-Table_Query_from_Mac10[[#This Row],[unit_price]],Table_Query_from_Mac10[[#This Row],[Net Unit]]*Table_Query_from_Mac10[[#This Row],[qty_to_ship]])</f>
        <v>130.12</v>
      </c>
      <c r="O507" s="47">
        <f>SUMIFS(Summary!C:C,Summary!H:H,Table_Query_from_Mac10[[#This Row],[Juiceoc]])</f>
        <v>0</v>
      </c>
      <c r="P507" s="47">
        <f>SUMIFS(Summary!D:D,Summary!H:H,Table_Query_from_Mac10[[#This Row],[Juiceoc]])</f>
        <v>0</v>
      </c>
      <c r="Q507" s="47">
        <f>SUMIFS(Summary!E:E,Summary!H:H,Table_Query_from_Mac10[[#This Row],[Juiceoc]])</f>
        <v>0</v>
      </c>
      <c r="R507" s="47">
        <f>Table_Query_from_Mac10[[#This Row],[Net Unit]]*(1+Table_Query_from_Mac10[[#This Row],[PriceIncreasebyType]])</f>
        <v>32.53</v>
      </c>
      <c r="S507" s="47">
        <f>Table_Query_from_Mac10[[#This Row],[UnitPriceFuture]]*Table_Query_from_Mac10[[#This Row],[qtytoShipFuture]]</f>
        <v>130.12</v>
      </c>
      <c r="T507" s="47">
        <f>ROUND(Table_Query_from_Mac10[[#This Row],[qty_to_ship]]*(1+Table_Query_from_Mac10[[#This Row],[VolumeIncreasebyType]]),0)</f>
        <v>4</v>
      </c>
      <c r="U507" s="47">
        <f>Table_Query_from_Mac10[[#This Row],[qtytoShipFuture]]*Table_Query_from_Mac10[[#This Row],[Future-cost]]</f>
        <v>50.76</v>
      </c>
      <c r="V507" s="47">
        <f>Table_Query_from_Mac10[[#This Row],[qtytoShipFuture]]-Table_Query_from_Mac10[[#This Row],[qty_to_ship]]</f>
        <v>0</v>
      </c>
      <c r="W507" s="47">
        <f>Table_Query_from_Mac10[[#This Row],[UnitPriceFuture]]</f>
        <v>32.53</v>
      </c>
      <c r="X507" s="47">
        <f>Table_Query_from_Mac10[[#This Row],[Unit Increase]]*Table_Query_from_Mac10[[#This Row],[UnitPriceFuture]]</f>
        <v>0</v>
      </c>
      <c r="Y507" s="47">
        <f>Table_Query_from_Mac10[[#This Row],[Unit Increase]]*Table_Query_from_Mac10[[#This Row],[Future-cost]]</f>
        <v>0</v>
      </c>
      <c r="Z507" s="47">
        <f>-(Table_Query_from_Mac10[[#This Row],[Incremental Sales]]+((Table_Query_from_Mac10[[#This Row],[Incremental Sales]]*-(SUM(Summary!$S$8:$S$9)))))*Summary!$S$18</f>
        <v>0</v>
      </c>
      <c r="AA507" s="47">
        <f>IFERROR(Table_Query_from_Mac10[[#This Row],[Incremental Cost]]/Table_Query_from_Mac10[[#This Row],[Incremental Sales]],0)</f>
        <v>0</v>
      </c>
      <c r="AB507" s="47">
        <f>IFERROR(Table_Query_from_Mac10[[#This Row],[TotalCostFuture]]/Table_Query_from_Mac10[[#This Row],[totalsalesFuture]],0)</f>
        <v>0.39010144482016595</v>
      </c>
      <c r="AN507" s="31">
        <v>16</v>
      </c>
      <c r="AO507">
        <f t="shared" si="14"/>
        <v>4</v>
      </c>
      <c r="AQ507" s="31">
        <v>92.94</v>
      </c>
      <c r="AR507">
        <f t="shared" si="15"/>
        <v>32.53</v>
      </c>
    </row>
    <row r="508" spans="1:44" x14ac:dyDescent="0.25">
      <c r="A508">
        <v>90051</v>
      </c>
      <c r="B508">
        <v>3</v>
      </c>
      <c r="C508" t="s">
        <v>84</v>
      </c>
      <c r="D508" t="s">
        <v>79</v>
      </c>
      <c r="E508">
        <v>36</v>
      </c>
      <c r="F508">
        <v>3.92</v>
      </c>
      <c r="G508">
        <v>8.48</v>
      </c>
      <c r="H508" s="1">
        <v>44841</v>
      </c>
      <c r="I508" s="20">
        <v>0</v>
      </c>
      <c r="J508" s="47">
        <f>Table_Query_from_Mac10[[#This Row],[unit_price]]-(Table_Query_from_Mac10[[#This Row],[unit_price]]*(Table_Query_from_Mac10[[#This Row],[discount_pct]]/100))</f>
        <v>8.48</v>
      </c>
      <c r="K508" s="47">
        <f>Table_Query_from_Mac10[[#This Row],[unit_cost]]</f>
        <v>3.92</v>
      </c>
      <c r="L508" s="47">
        <f>Table_Query_from_Mac10[[#This Row],[Live-cost]]*(1+Table_Query_from_Mac10[[#This Row],[CogsIncreasebyTYPE]])</f>
        <v>3.92</v>
      </c>
      <c r="M508" s="47">
        <f>Table_Query_from_Mac10[[#This Row],[Live-cost]]*Table_Query_from_Mac10[[#This Row],[qty_to_ship]]</f>
        <v>141.12</v>
      </c>
      <c r="N508" s="47">
        <f>IF(Table_Query_from_Mac10[[#This Row],[item_no]]="KDA",-Table_Query_from_Mac10[[#This Row],[unit_price]],Table_Query_from_Mac10[[#This Row],[Net Unit]]*Table_Query_from_Mac10[[#This Row],[qty_to_ship]])</f>
        <v>305.28000000000003</v>
      </c>
      <c r="O508" s="47">
        <f>SUMIFS(Summary!C:C,Summary!H:H,Table_Query_from_Mac10[[#This Row],[Juiceoc]])</f>
        <v>0</v>
      </c>
      <c r="P508" s="47">
        <f>SUMIFS(Summary!D:D,Summary!H:H,Table_Query_from_Mac10[[#This Row],[Juiceoc]])</f>
        <v>0</v>
      </c>
      <c r="Q508" s="47">
        <f>SUMIFS(Summary!E:E,Summary!H:H,Table_Query_from_Mac10[[#This Row],[Juiceoc]])</f>
        <v>0</v>
      </c>
      <c r="R508" s="47">
        <f>Table_Query_from_Mac10[[#This Row],[Net Unit]]*(1+Table_Query_from_Mac10[[#This Row],[PriceIncreasebyType]])</f>
        <v>8.48</v>
      </c>
      <c r="S508" s="47">
        <f>Table_Query_from_Mac10[[#This Row],[UnitPriceFuture]]*Table_Query_from_Mac10[[#This Row],[qtytoShipFuture]]</f>
        <v>305.28000000000003</v>
      </c>
      <c r="T508" s="47">
        <f>ROUND(Table_Query_from_Mac10[[#This Row],[qty_to_ship]]*(1+Table_Query_from_Mac10[[#This Row],[VolumeIncreasebyType]]),0)</f>
        <v>36</v>
      </c>
      <c r="U508" s="47">
        <f>Table_Query_from_Mac10[[#This Row],[qtytoShipFuture]]*Table_Query_from_Mac10[[#This Row],[Future-cost]]</f>
        <v>141.12</v>
      </c>
      <c r="V508" s="47">
        <f>Table_Query_from_Mac10[[#This Row],[qtytoShipFuture]]-Table_Query_from_Mac10[[#This Row],[qty_to_ship]]</f>
        <v>0</v>
      </c>
      <c r="W508" s="47">
        <f>Table_Query_from_Mac10[[#This Row],[UnitPriceFuture]]</f>
        <v>8.48</v>
      </c>
      <c r="X508" s="47">
        <f>Table_Query_from_Mac10[[#This Row],[Unit Increase]]*Table_Query_from_Mac10[[#This Row],[UnitPriceFuture]]</f>
        <v>0</v>
      </c>
      <c r="Y508" s="47">
        <f>Table_Query_from_Mac10[[#This Row],[Unit Increase]]*Table_Query_from_Mac10[[#This Row],[Future-cost]]</f>
        <v>0</v>
      </c>
      <c r="Z508" s="47">
        <f>-(Table_Query_from_Mac10[[#This Row],[Incremental Sales]]+((Table_Query_from_Mac10[[#This Row],[Incremental Sales]]*-(SUM(Summary!$S$8:$S$9)))))*Summary!$S$18</f>
        <v>0</v>
      </c>
      <c r="AA508" s="47">
        <f>IFERROR(Table_Query_from_Mac10[[#This Row],[Incremental Cost]]/Table_Query_from_Mac10[[#This Row],[Incremental Sales]],0)</f>
        <v>0</v>
      </c>
      <c r="AB508" s="47">
        <f>IFERROR(Table_Query_from_Mac10[[#This Row],[TotalCostFuture]]/Table_Query_from_Mac10[[#This Row],[totalsalesFuture]],0)</f>
        <v>0.46226415094339618</v>
      </c>
      <c r="AN508" s="30">
        <v>144</v>
      </c>
      <c r="AO508">
        <f t="shared" si="14"/>
        <v>36</v>
      </c>
      <c r="AQ508" s="30">
        <v>24.23</v>
      </c>
      <c r="AR508">
        <f t="shared" si="15"/>
        <v>8.48</v>
      </c>
    </row>
    <row r="509" spans="1:44" x14ac:dyDescent="0.25">
      <c r="A509">
        <v>90051</v>
      </c>
      <c r="B509">
        <v>4</v>
      </c>
      <c r="C509" t="s">
        <v>84</v>
      </c>
      <c r="D509" t="s">
        <v>79</v>
      </c>
      <c r="E509">
        <v>25</v>
      </c>
      <c r="F509">
        <v>4.43</v>
      </c>
      <c r="G509">
        <v>9.98</v>
      </c>
      <c r="H509" s="1">
        <v>44841</v>
      </c>
      <c r="I509" s="20">
        <v>0</v>
      </c>
      <c r="J509" s="47">
        <f>Table_Query_from_Mac10[[#This Row],[unit_price]]-(Table_Query_from_Mac10[[#This Row],[unit_price]]*(Table_Query_from_Mac10[[#This Row],[discount_pct]]/100))</f>
        <v>9.98</v>
      </c>
      <c r="K509" s="47">
        <f>Table_Query_from_Mac10[[#This Row],[unit_cost]]</f>
        <v>4.43</v>
      </c>
      <c r="L509" s="47">
        <f>Table_Query_from_Mac10[[#This Row],[Live-cost]]*(1+Table_Query_from_Mac10[[#This Row],[CogsIncreasebyTYPE]])</f>
        <v>4.43</v>
      </c>
      <c r="M509" s="47">
        <f>Table_Query_from_Mac10[[#This Row],[Live-cost]]*Table_Query_from_Mac10[[#This Row],[qty_to_ship]]</f>
        <v>110.75</v>
      </c>
      <c r="N509" s="47">
        <f>IF(Table_Query_from_Mac10[[#This Row],[item_no]]="KDA",-Table_Query_from_Mac10[[#This Row],[unit_price]],Table_Query_from_Mac10[[#This Row],[Net Unit]]*Table_Query_from_Mac10[[#This Row],[qty_to_ship]])</f>
        <v>249.5</v>
      </c>
      <c r="O509" s="47">
        <f>SUMIFS(Summary!C:C,Summary!H:H,Table_Query_from_Mac10[[#This Row],[Juiceoc]])</f>
        <v>0</v>
      </c>
      <c r="P509" s="47">
        <f>SUMIFS(Summary!D:D,Summary!H:H,Table_Query_from_Mac10[[#This Row],[Juiceoc]])</f>
        <v>0</v>
      </c>
      <c r="Q509" s="47">
        <f>SUMIFS(Summary!E:E,Summary!H:H,Table_Query_from_Mac10[[#This Row],[Juiceoc]])</f>
        <v>0</v>
      </c>
      <c r="R509" s="47">
        <f>Table_Query_from_Mac10[[#This Row],[Net Unit]]*(1+Table_Query_from_Mac10[[#This Row],[PriceIncreasebyType]])</f>
        <v>9.98</v>
      </c>
      <c r="S509" s="47">
        <f>Table_Query_from_Mac10[[#This Row],[UnitPriceFuture]]*Table_Query_from_Mac10[[#This Row],[qtytoShipFuture]]</f>
        <v>249.5</v>
      </c>
      <c r="T509" s="47">
        <f>ROUND(Table_Query_from_Mac10[[#This Row],[qty_to_ship]]*(1+Table_Query_from_Mac10[[#This Row],[VolumeIncreasebyType]]),0)</f>
        <v>25</v>
      </c>
      <c r="U509" s="47">
        <f>Table_Query_from_Mac10[[#This Row],[qtytoShipFuture]]*Table_Query_from_Mac10[[#This Row],[Future-cost]]</f>
        <v>110.75</v>
      </c>
      <c r="V509" s="47">
        <f>Table_Query_from_Mac10[[#This Row],[qtytoShipFuture]]-Table_Query_from_Mac10[[#This Row],[qty_to_ship]]</f>
        <v>0</v>
      </c>
      <c r="W509" s="47">
        <f>Table_Query_from_Mac10[[#This Row],[UnitPriceFuture]]</f>
        <v>9.98</v>
      </c>
      <c r="X509" s="47">
        <f>Table_Query_from_Mac10[[#This Row],[Unit Increase]]*Table_Query_from_Mac10[[#This Row],[UnitPriceFuture]]</f>
        <v>0</v>
      </c>
      <c r="Y509" s="47">
        <f>Table_Query_from_Mac10[[#This Row],[Unit Increase]]*Table_Query_from_Mac10[[#This Row],[Future-cost]]</f>
        <v>0</v>
      </c>
      <c r="Z509" s="47">
        <f>-(Table_Query_from_Mac10[[#This Row],[Incremental Sales]]+((Table_Query_from_Mac10[[#This Row],[Incremental Sales]]*-(SUM(Summary!$S$8:$S$9)))))*Summary!$S$18</f>
        <v>0</v>
      </c>
      <c r="AA509" s="47">
        <f>IFERROR(Table_Query_from_Mac10[[#This Row],[Incremental Cost]]/Table_Query_from_Mac10[[#This Row],[Incremental Sales]],0)</f>
        <v>0</v>
      </c>
      <c r="AB509" s="47">
        <f>IFERROR(Table_Query_from_Mac10[[#This Row],[TotalCostFuture]]/Table_Query_from_Mac10[[#This Row],[totalsalesFuture]],0)</f>
        <v>0.4438877755511022</v>
      </c>
      <c r="AN509" s="31">
        <v>100</v>
      </c>
      <c r="AO509">
        <f t="shared" si="14"/>
        <v>25</v>
      </c>
      <c r="AQ509" s="31">
        <v>28.52</v>
      </c>
      <c r="AR509">
        <f t="shared" si="15"/>
        <v>9.98</v>
      </c>
    </row>
    <row r="510" spans="1:44" x14ac:dyDescent="0.25">
      <c r="A510">
        <v>90051</v>
      </c>
      <c r="B510">
        <v>5</v>
      </c>
      <c r="C510" t="s">
        <v>86</v>
      </c>
      <c r="D510" t="s">
        <v>79</v>
      </c>
      <c r="E510">
        <v>75</v>
      </c>
      <c r="F510">
        <v>4.8899999999999997</v>
      </c>
      <c r="G510">
        <v>11.16</v>
      </c>
      <c r="H510" s="1">
        <v>44841</v>
      </c>
      <c r="I510" s="20">
        <v>0</v>
      </c>
      <c r="J510" s="47">
        <f>Table_Query_from_Mac10[[#This Row],[unit_price]]-(Table_Query_from_Mac10[[#This Row],[unit_price]]*(Table_Query_from_Mac10[[#This Row],[discount_pct]]/100))</f>
        <v>11.16</v>
      </c>
      <c r="K510" s="47">
        <f>Table_Query_from_Mac10[[#This Row],[unit_cost]]</f>
        <v>4.8899999999999997</v>
      </c>
      <c r="L510" s="47">
        <f>Table_Query_from_Mac10[[#This Row],[Live-cost]]*(1+Table_Query_from_Mac10[[#This Row],[CogsIncreasebyTYPE]])</f>
        <v>4.8899999999999997</v>
      </c>
      <c r="M510" s="47">
        <f>Table_Query_from_Mac10[[#This Row],[Live-cost]]*Table_Query_from_Mac10[[#This Row],[qty_to_ship]]</f>
        <v>366.75</v>
      </c>
      <c r="N510" s="47">
        <f>IF(Table_Query_from_Mac10[[#This Row],[item_no]]="KDA",-Table_Query_from_Mac10[[#This Row],[unit_price]],Table_Query_from_Mac10[[#This Row],[Net Unit]]*Table_Query_from_Mac10[[#This Row],[qty_to_ship]])</f>
        <v>837</v>
      </c>
      <c r="O510" s="47">
        <f>SUMIFS(Summary!C:C,Summary!H:H,Table_Query_from_Mac10[[#This Row],[Juiceoc]])</f>
        <v>0</v>
      </c>
      <c r="P510" s="47">
        <f>SUMIFS(Summary!D:D,Summary!H:H,Table_Query_from_Mac10[[#This Row],[Juiceoc]])</f>
        <v>0</v>
      </c>
      <c r="Q510" s="47">
        <f>SUMIFS(Summary!E:E,Summary!H:H,Table_Query_from_Mac10[[#This Row],[Juiceoc]])</f>
        <v>0</v>
      </c>
      <c r="R510" s="47">
        <f>Table_Query_from_Mac10[[#This Row],[Net Unit]]*(1+Table_Query_from_Mac10[[#This Row],[PriceIncreasebyType]])</f>
        <v>11.16</v>
      </c>
      <c r="S510" s="47">
        <f>Table_Query_from_Mac10[[#This Row],[UnitPriceFuture]]*Table_Query_from_Mac10[[#This Row],[qtytoShipFuture]]</f>
        <v>837</v>
      </c>
      <c r="T510" s="47">
        <f>ROUND(Table_Query_from_Mac10[[#This Row],[qty_to_ship]]*(1+Table_Query_from_Mac10[[#This Row],[VolumeIncreasebyType]]),0)</f>
        <v>75</v>
      </c>
      <c r="U510" s="47">
        <f>Table_Query_from_Mac10[[#This Row],[qtytoShipFuture]]*Table_Query_from_Mac10[[#This Row],[Future-cost]]</f>
        <v>366.75</v>
      </c>
      <c r="V510" s="47">
        <f>Table_Query_from_Mac10[[#This Row],[qtytoShipFuture]]-Table_Query_from_Mac10[[#This Row],[qty_to_ship]]</f>
        <v>0</v>
      </c>
      <c r="W510" s="47">
        <f>Table_Query_from_Mac10[[#This Row],[UnitPriceFuture]]</f>
        <v>11.16</v>
      </c>
      <c r="X510" s="47">
        <f>Table_Query_from_Mac10[[#This Row],[Unit Increase]]*Table_Query_from_Mac10[[#This Row],[UnitPriceFuture]]</f>
        <v>0</v>
      </c>
      <c r="Y510" s="47">
        <f>Table_Query_from_Mac10[[#This Row],[Unit Increase]]*Table_Query_from_Mac10[[#This Row],[Future-cost]]</f>
        <v>0</v>
      </c>
      <c r="Z510" s="47">
        <f>-(Table_Query_from_Mac10[[#This Row],[Incremental Sales]]+((Table_Query_from_Mac10[[#This Row],[Incremental Sales]]*-(SUM(Summary!$S$8:$S$9)))))*Summary!$S$18</f>
        <v>0</v>
      </c>
      <c r="AA510" s="47">
        <f>IFERROR(Table_Query_from_Mac10[[#This Row],[Incremental Cost]]/Table_Query_from_Mac10[[#This Row],[Incremental Sales]],0)</f>
        <v>0</v>
      </c>
      <c r="AB510" s="47">
        <f>IFERROR(Table_Query_from_Mac10[[#This Row],[TotalCostFuture]]/Table_Query_from_Mac10[[#This Row],[totalsalesFuture]],0)</f>
        <v>0.43817204301075269</v>
      </c>
      <c r="AN510" s="30">
        <v>300</v>
      </c>
      <c r="AO510">
        <f t="shared" si="14"/>
        <v>75</v>
      </c>
      <c r="AQ510" s="30">
        <v>31.88</v>
      </c>
      <c r="AR510">
        <f t="shared" si="15"/>
        <v>11.16</v>
      </c>
    </row>
    <row r="511" spans="1:44" x14ac:dyDescent="0.25">
      <c r="A511">
        <v>90051</v>
      </c>
      <c r="B511">
        <v>6</v>
      </c>
      <c r="C511" t="s">
        <v>86</v>
      </c>
      <c r="D511" t="s">
        <v>79</v>
      </c>
      <c r="E511">
        <v>40</v>
      </c>
      <c r="F511">
        <v>5.36</v>
      </c>
      <c r="G511">
        <v>12.31</v>
      </c>
      <c r="H511" s="1">
        <v>44841</v>
      </c>
      <c r="I511" s="20">
        <v>0</v>
      </c>
      <c r="J511" s="47">
        <f>Table_Query_from_Mac10[[#This Row],[unit_price]]-(Table_Query_from_Mac10[[#This Row],[unit_price]]*(Table_Query_from_Mac10[[#This Row],[discount_pct]]/100))</f>
        <v>12.31</v>
      </c>
      <c r="K511" s="47">
        <f>Table_Query_from_Mac10[[#This Row],[unit_cost]]</f>
        <v>5.36</v>
      </c>
      <c r="L511" s="47">
        <f>Table_Query_from_Mac10[[#This Row],[Live-cost]]*(1+Table_Query_from_Mac10[[#This Row],[CogsIncreasebyTYPE]])</f>
        <v>5.36</v>
      </c>
      <c r="M511" s="47">
        <f>Table_Query_from_Mac10[[#This Row],[Live-cost]]*Table_Query_from_Mac10[[#This Row],[qty_to_ship]]</f>
        <v>214.4</v>
      </c>
      <c r="N511" s="47">
        <f>IF(Table_Query_from_Mac10[[#This Row],[item_no]]="KDA",-Table_Query_from_Mac10[[#This Row],[unit_price]],Table_Query_from_Mac10[[#This Row],[Net Unit]]*Table_Query_from_Mac10[[#This Row],[qty_to_ship]])</f>
        <v>492.40000000000003</v>
      </c>
      <c r="O511" s="47">
        <f>SUMIFS(Summary!C:C,Summary!H:H,Table_Query_from_Mac10[[#This Row],[Juiceoc]])</f>
        <v>0</v>
      </c>
      <c r="P511" s="47">
        <f>SUMIFS(Summary!D:D,Summary!H:H,Table_Query_from_Mac10[[#This Row],[Juiceoc]])</f>
        <v>0</v>
      </c>
      <c r="Q511" s="47">
        <f>SUMIFS(Summary!E:E,Summary!H:H,Table_Query_from_Mac10[[#This Row],[Juiceoc]])</f>
        <v>0</v>
      </c>
      <c r="R511" s="47">
        <f>Table_Query_from_Mac10[[#This Row],[Net Unit]]*(1+Table_Query_from_Mac10[[#This Row],[PriceIncreasebyType]])</f>
        <v>12.31</v>
      </c>
      <c r="S511" s="47">
        <f>Table_Query_from_Mac10[[#This Row],[UnitPriceFuture]]*Table_Query_from_Mac10[[#This Row],[qtytoShipFuture]]</f>
        <v>492.40000000000003</v>
      </c>
      <c r="T511" s="47">
        <f>ROUND(Table_Query_from_Mac10[[#This Row],[qty_to_ship]]*(1+Table_Query_from_Mac10[[#This Row],[VolumeIncreasebyType]]),0)</f>
        <v>40</v>
      </c>
      <c r="U511" s="47">
        <f>Table_Query_from_Mac10[[#This Row],[qtytoShipFuture]]*Table_Query_from_Mac10[[#This Row],[Future-cost]]</f>
        <v>214.4</v>
      </c>
      <c r="V511" s="47">
        <f>Table_Query_from_Mac10[[#This Row],[qtytoShipFuture]]-Table_Query_from_Mac10[[#This Row],[qty_to_ship]]</f>
        <v>0</v>
      </c>
      <c r="W511" s="47">
        <f>Table_Query_from_Mac10[[#This Row],[UnitPriceFuture]]</f>
        <v>12.31</v>
      </c>
      <c r="X511" s="47">
        <f>Table_Query_from_Mac10[[#This Row],[Unit Increase]]*Table_Query_from_Mac10[[#This Row],[UnitPriceFuture]]</f>
        <v>0</v>
      </c>
      <c r="Y511" s="47">
        <f>Table_Query_from_Mac10[[#This Row],[Unit Increase]]*Table_Query_from_Mac10[[#This Row],[Future-cost]]</f>
        <v>0</v>
      </c>
      <c r="Z511" s="47">
        <f>-(Table_Query_from_Mac10[[#This Row],[Incremental Sales]]+((Table_Query_from_Mac10[[#This Row],[Incremental Sales]]*-(SUM(Summary!$S$8:$S$9)))))*Summary!$S$18</f>
        <v>0</v>
      </c>
      <c r="AA511" s="47">
        <f>IFERROR(Table_Query_from_Mac10[[#This Row],[Incremental Cost]]/Table_Query_from_Mac10[[#This Row],[Incremental Sales]],0)</f>
        <v>0</v>
      </c>
      <c r="AB511" s="47">
        <f>IFERROR(Table_Query_from_Mac10[[#This Row],[TotalCostFuture]]/Table_Query_from_Mac10[[#This Row],[totalsalesFuture]],0)</f>
        <v>0.43541835905767667</v>
      </c>
      <c r="AN511" s="31">
        <v>160</v>
      </c>
      <c r="AO511">
        <f t="shared" si="14"/>
        <v>40</v>
      </c>
      <c r="AQ511" s="31">
        <v>35.17</v>
      </c>
      <c r="AR511">
        <f t="shared" si="15"/>
        <v>12.31</v>
      </c>
    </row>
    <row r="512" spans="1:44" x14ac:dyDescent="0.25">
      <c r="A512">
        <v>90051</v>
      </c>
      <c r="B512">
        <v>7</v>
      </c>
      <c r="C512" t="s">
        <v>86</v>
      </c>
      <c r="D512" t="s">
        <v>79</v>
      </c>
      <c r="E512">
        <v>32</v>
      </c>
      <c r="F512">
        <v>5.86</v>
      </c>
      <c r="G512">
        <v>13.3</v>
      </c>
      <c r="H512" s="1">
        <v>44841</v>
      </c>
      <c r="I512" s="20">
        <v>0</v>
      </c>
      <c r="J512" s="47">
        <f>Table_Query_from_Mac10[[#This Row],[unit_price]]-(Table_Query_from_Mac10[[#This Row],[unit_price]]*(Table_Query_from_Mac10[[#This Row],[discount_pct]]/100))</f>
        <v>13.3</v>
      </c>
      <c r="K512" s="47">
        <f>Table_Query_from_Mac10[[#This Row],[unit_cost]]</f>
        <v>5.86</v>
      </c>
      <c r="L512" s="47">
        <f>Table_Query_from_Mac10[[#This Row],[Live-cost]]*(1+Table_Query_from_Mac10[[#This Row],[CogsIncreasebyTYPE]])</f>
        <v>5.86</v>
      </c>
      <c r="M512" s="47">
        <f>Table_Query_from_Mac10[[#This Row],[Live-cost]]*Table_Query_from_Mac10[[#This Row],[qty_to_ship]]</f>
        <v>187.52</v>
      </c>
      <c r="N512" s="47">
        <f>IF(Table_Query_from_Mac10[[#This Row],[item_no]]="KDA",-Table_Query_from_Mac10[[#This Row],[unit_price]],Table_Query_from_Mac10[[#This Row],[Net Unit]]*Table_Query_from_Mac10[[#This Row],[qty_to_ship]])</f>
        <v>425.6</v>
      </c>
      <c r="O512" s="47">
        <f>SUMIFS(Summary!C:C,Summary!H:H,Table_Query_from_Mac10[[#This Row],[Juiceoc]])</f>
        <v>0</v>
      </c>
      <c r="P512" s="47">
        <f>SUMIFS(Summary!D:D,Summary!H:H,Table_Query_from_Mac10[[#This Row],[Juiceoc]])</f>
        <v>0</v>
      </c>
      <c r="Q512" s="47">
        <f>SUMIFS(Summary!E:E,Summary!H:H,Table_Query_from_Mac10[[#This Row],[Juiceoc]])</f>
        <v>0</v>
      </c>
      <c r="R512" s="47">
        <f>Table_Query_from_Mac10[[#This Row],[Net Unit]]*(1+Table_Query_from_Mac10[[#This Row],[PriceIncreasebyType]])</f>
        <v>13.3</v>
      </c>
      <c r="S512" s="47">
        <f>Table_Query_from_Mac10[[#This Row],[UnitPriceFuture]]*Table_Query_from_Mac10[[#This Row],[qtytoShipFuture]]</f>
        <v>425.6</v>
      </c>
      <c r="T512" s="47">
        <f>ROUND(Table_Query_from_Mac10[[#This Row],[qty_to_ship]]*(1+Table_Query_from_Mac10[[#This Row],[VolumeIncreasebyType]]),0)</f>
        <v>32</v>
      </c>
      <c r="U512" s="47">
        <f>Table_Query_from_Mac10[[#This Row],[qtytoShipFuture]]*Table_Query_from_Mac10[[#This Row],[Future-cost]]</f>
        <v>187.52</v>
      </c>
      <c r="V512" s="47">
        <f>Table_Query_from_Mac10[[#This Row],[qtytoShipFuture]]-Table_Query_from_Mac10[[#This Row],[qty_to_ship]]</f>
        <v>0</v>
      </c>
      <c r="W512" s="47">
        <f>Table_Query_from_Mac10[[#This Row],[UnitPriceFuture]]</f>
        <v>13.3</v>
      </c>
      <c r="X512" s="47">
        <f>Table_Query_from_Mac10[[#This Row],[Unit Increase]]*Table_Query_from_Mac10[[#This Row],[UnitPriceFuture]]</f>
        <v>0</v>
      </c>
      <c r="Y512" s="47">
        <f>Table_Query_from_Mac10[[#This Row],[Unit Increase]]*Table_Query_from_Mac10[[#This Row],[Future-cost]]</f>
        <v>0</v>
      </c>
      <c r="Z512" s="47">
        <f>-(Table_Query_from_Mac10[[#This Row],[Incremental Sales]]+((Table_Query_from_Mac10[[#This Row],[Incremental Sales]]*-(SUM(Summary!$S$8:$S$9)))))*Summary!$S$18</f>
        <v>0</v>
      </c>
      <c r="AA512" s="47">
        <f>IFERROR(Table_Query_from_Mac10[[#This Row],[Incremental Cost]]/Table_Query_from_Mac10[[#This Row],[Incremental Sales]],0)</f>
        <v>0</v>
      </c>
      <c r="AB512" s="47">
        <f>IFERROR(Table_Query_from_Mac10[[#This Row],[TotalCostFuture]]/Table_Query_from_Mac10[[#This Row],[totalsalesFuture]],0)</f>
        <v>0.44060150375939849</v>
      </c>
      <c r="AN512" s="30">
        <v>128</v>
      </c>
      <c r="AO512">
        <f t="shared" si="14"/>
        <v>32</v>
      </c>
      <c r="AQ512" s="30">
        <v>38</v>
      </c>
      <c r="AR512">
        <f t="shared" si="15"/>
        <v>13.3</v>
      </c>
    </row>
    <row r="513" spans="1:44" x14ac:dyDescent="0.25">
      <c r="A513">
        <v>90051</v>
      </c>
      <c r="B513">
        <v>8</v>
      </c>
      <c r="C513" t="s">
        <v>86</v>
      </c>
      <c r="D513" t="s">
        <v>79</v>
      </c>
      <c r="E513">
        <v>16</v>
      </c>
      <c r="F513">
        <v>6.44</v>
      </c>
      <c r="G513">
        <v>15.04</v>
      </c>
      <c r="H513" s="1">
        <v>44841</v>
      </c>
      <c r="I513" s="20">
        <v>0</v>
      </c>
      <c r="J513" s="47">
        <f>Table_Query_from_Mac10[[#This Row],[unit_price]]-(Table_Query_from_Mac10[[#This Row],[unit_price]]*(Table_Query_from_Mac10[[#This Row],[discount_pct]]/100))</f>
        <v>15.04</v>
      </c>
      <c r="K513" s="47">
        <f>Table_Query_from_Mac10[[#This Row],[unit_cost]]</f>
        <v>6.44</v>
      </c>
      <c r="L513" s="47">
        <f>Table_Query_from_Mac10[[#This Row],[Live-cost]]*(1+Table_Query_from_Mac10[[#This Row],[CogsIncreasebyTYPE]])</f>
        <v>6.44</v>
      </c>
      <c r="M513" s="47">
        <f>Table_Query_from_Mac10[[#This Row],[Live-cost]]*Table_Query_from_Mac10[[#This Row],[qty_to_ship]]</f>
        <v>103.04</v>
      </c>
      <c r="N513" s="47">
        <f>IF(Table_Query_from_Mac10[[#This Row],[item_no]]="KDA",-Table_Query_from_Mac10[[#This Row],[unit_price]],Table_Query_from_Mac10[[#This Row],[Net Unit]]*Table_Query_from_Mac10[[#This Row],[qty_to_ship]])</f>
        <v>240.64</v>
      </c>
      <c r="O513" s="47">
        <f>SUMIFS(Summary!C:C,Summary!H:H,Table_Query_from_Mac10[[#This Row],[Juiceoc]])</f>
        <v>0</v>
      </c>
      <c r="P513" s="47">
        <f>SUMIFS(Summary!D:D,Summary!H:H,Table_Query_from_Mac10[[#This Row],[Juiceoc]])</f>
        <v>0</v>
      </c>
      <c r="Q513" s="47">
        <f>SUMIFS(Summary!E:E,Summary!H:H,Table_Query_from_Mac10[[#This Row],[Juiceoc]])</f>
        <v>0</v>
      </c>
      <c r="R513" s="47">
        <f>Table_Query_from_Mac10[[#This Row],[Net Unit]]*(1+Table_Query_from_Mac10[[#This Row],[PriceIncreasebyType]])</f>
        <v>15.04</v>
      </c>
      <c r="S513" s="47">
        <f>Table_Query_from_Mac10[[#This Row],[UnitPriceFuture]]*Table_Query_from_Mac10[[#This Row],[qtytoShipFuture]]</f>
        <v>240.64</v>
      </c>
      <c r="T513" s="47">
        <f>ROUND(Table_Query_from_Mac10[[#This Row],[qty_to_ship]]*(1+Table_Query_from_Mac10[[#This Row],[VolumeIncreasebyType]]),0)</f>
        <v>16</v>
      </c>
      <c r="U513" s="47">
        <f>Table_Query_from_Mac10[[#This Row],[qtytoShipFuture]]*Table_Query_from_Mac10[[#This Row],[Future-cost]]</f>
        <v>103.04</v>
      </c>
      <c r="V513" s="47">
        <f>Table_Query_from_Mac10[[#This Row],[qtytoShipFuture]]-Table_Query_from_Mac10[[#This Row],[qty_to_ship]]</f>
        <v>0</v>
      </c>
      <c r="W513" s="47">
        <f>Table_Query_from_Mac10[[#This Row],[UnitPriceFuture]]</f>
        <v>15.04</v>
      </c>
      <c r="X513" s="47">
        <f>Table_Query_from_Mac10[[#This Row],[Unit Increase]]*Table_Query_from_Mac10[[#This Row],[UnitPriceFuture]]</f>
        <v>0</v>
      </c>
      <c r="Y513" s="47">
        <f>Table_Query_from_Mac10[[#This Row],[Unit Increase]]*Table_Query_from_Mac10[[#This Row],[Future-cost]]</f>
        <v>0</v>
      </c>
      <c r="Z513" s="47">
        <f>-(Table_Query_from_Mac10[[#This Row],[Incremental Sales]]+((Table_Query_from_Mac10[[#This Row],[Incremental Sales]]*-(SUM(Summary!$S$8:$S$9)))))*Summary!$S$18</f>
        <v>0</v>
      </c>
      <c r="AA513" s="47">
        <f>IFERROR(Table_Query_from_Mac10[[#This Row],[Incremental Cost]]/Table_Query_from_Mac10[[#This Row],[Incremental Sales]],0)</f>
        <v>0</v>
      </c>
      <c r="AB513" s="47">
        <f>IFERROR(Table_Query_from_Mac10[[#This Row],[TotalCostFuture]]/Table_Query_from_Mac10[[#This Row],[totalsalesFuture]],0)</f>
        <v>0.4281914893617022</v>
      </c>
      <c r="AN513" s="31">
        <v>64</v>
      </c>
      <c r="AO513">
        <f t="shared" si="14"/>
        <v>16</v>
      </c>
      <c r="AQ513" s="31">
        <v>42.96</v>
      </c>
      <c r="AR513">
        <f t="shared" si="15"/>
        <v>15.04</v>
      </c>
    </row>
    <row r="514" spans="1:44" x14ac:dyDescent="0.25">
      <c r="A514">
        <v>90051</v>
      </c>
      <c r="B514">
        <v>9</v>
      </c>
      <c r="C514" t="s">
        <v>86</v>
      </c>
      <c r="D514" t="s">
        <v>79</v>
      </c>
      <c r="E514">
        <v>12</v>
      </c>
      <c r="F514">
        <v>7.12</v>
      </c>
      <c r="G514">
        <v>16.670000000000002</v>
      </c>
      <c r="H514" s="1">
        <v>44841</v>
      </c>
      <c r="I514" s="20">
        <v>0</v>
      </c>
      <c r="J514" s="47">
        <f>Table_Query_from_Mac10[[#This Row],[unit_price]]-(Table_Query_from_Mac10[[#This Row],[unit_price]]*(Table_Query_from_Mac10[[#This Row],[discount_pct]]/100))</f>
        <v>16.670000000000002</v>
      </c>
      <c r="K514" s="47">
        <f>Table_Query_from_Mac10[[#This Row],[unit_cost]]</f>
        <v>7.12</v>
      </c>
      <c r="L514" s="47">
        <f>Table_Query_from_Mac10[[#This Row],[Live-cost]]*(1+Table_Query_from_Mac10[[#This Row],[CogsIncreasebyTYPE]])</f>
        <v>7.12</v>
      </c>
      <c r="M514" s="47">
        <f>Table_Query_from_Mac10[[#This Row],[Live-cost]]*Table_Query_from_Mac10[[#This Row],[qty_to_ship]]</f>
        <v>85.44</v>
      </c>
      <c r="N514" s="47">
        <f>IF(Table_Query_from_Mac10[[#This Row],[item_no]]="KDA",-Table_Query_from_Mac10[[#This Row],[unit_price]],Table_Query_from_Mac10[[#This Row],[Net Unit]]*Table_Query_from_Mac10[[#This Row],[qty_to_ship]])</f>
        <v>200.04000000000002</v>
      </c>
      <c r="O514" s="47">
        <f>SUMIFS(Summary!C:C,Summary!H:H,Table_Query_from_Mac10[[#This Row],[Juiceoc]])</f>
        <v>0</v>
      </c>
      <c r="P514" s="47">
        <f>SUMIFS(Summary!D:D,Summary!H:H,Table_Query_from_Mac10[[#This Row],[Juiceoc]])</f>
        <v>0</v>
      </c>
      <c r="Q514" s="47">
        <f>SUMIFS(Summary!E:E,Summary!H:H,Table_Query_from_Mac10[[#This Row],[Juiceoc]])</f>
        <v>0</v>
      </c>
      <c r="R514" s="47">
        <f>Table_Query_from_Mac10[[#This Row],[Net Unit]]*(1+Table_Query_from_Mac10[[#This Row],[PriceIncreasebyType]])</f>
        <v>16.670000000000002</v>
      </c>
      <c r="S514" s="47">
        <f>Table_Query_from_Mac10[[#This Row],[UnitPriceFuture]]*Table_Query_from_Mac10[[#This Row],[qtytoShipFuture]]</f>
        <v>200.04000000000002</v>
      </c>
      <c r="T514" s="47">
        <f>ROUND(Table_Query_from_Mac10[[#This Row],[qty_to_ship]]*(1+Table_Query_from_Mac10[[#This Row],[VolumeIncreasebyType]]),0)</f>
        <v>12</v>
      </c>
      <c r="U514" s="47">
        <f>Table_Query_from_Mac10[[#This Row],[qtytoShipFuture]]*Table_Query_from_Mac10[[#This Row],[Future-cost]]</f>
        <v>85.44</v>
      </c>
      <c r="V514" s="47">
        <f>Table_Query_from_Mac10[[#This Row],[qtytoShipFuture]]-Table_Query_from_Mac10[[#This Row],[qty_to_ship]]</f>
        <v>0</v>
      </c>
      <c r="W514" s="47">
        <f>Table_Query_from_Mac10[[#This Row],[UnitPriceFuture]]</f>
        <v>16.670000000000002</v>
      </c>
      <c r="X514" s="47">
        <f>Table_Query_from_Mac10[[#This Row],[Unit Increase]]*Table_Query_from_Mac10[[#This Row],[UnitPriceFuture]]</f>
        <v>0</v>
      </c>
      <c r="Y514" s="47">
        <f>Table_Query_from_Mac10[[#This Row],[Unit Increase]]*Table_Query_from_Mac10[[#This Row],[Future-cost]]</f>
        <v>0</v>
      </c>
      <c r="Z514" s="47">
        <f>-(Table_Query_from_Mac10[[#This Row],[Incremental Sales]]+((Table_Query_from_Mac10[[#This Row],[Incremental Sales]]*-(SUM(Summary!$S$8:$S$9)))))*Summary!$S$18</f>
        <v>0</v>
      </c>
      <c r="AA514" s="47">
        <f>IFERROR(Table_Query_from_Mac10[[#This Row],[Incremental Cost]]/Table_Query_from_Mac10[[#This Row],[Incremental Sales]],0)</f>
        <v>0</v>
      </c>
      <c r="AB514" s="47">
        <f>IFERROR(Table_Query_from_Mac10[[#This Row],[TotalCostFuture]]/Table_Query_from_Mac10[[#This Row],[totalsalesFuture]],0)</f>
        <v>0.427114577084583</v>
      </c>
      <c r="AN514" s="30">
        <v>48</v>
      </c>
      <c r="AO514">
        <f t="shared" si="14"/>
        <v>12</v>
      </c>
      <c r="AQ514" s="30">
        <v>47.62</v>
      </c>
      <c r="AR514">
        <f t="shared" si="15"/>
        <v>16.670000000000002</v>
      </c>
    </row>
    <row r="515" spans="1:44" x14ac:dyDescent="0.25">
      <c r="A515">
        <v>90051</v>
      </c>
      <c r="B515">
        <v>10</v>
      </c>
      <c r="C515" t="s">
        <v>86</v>
      </c>
      <c r="D515" t="s">
        <v>79</v>
      </c>
      <c r="E515">
        <v>19</v>
      </c>
      <c r="F515">
        <v>4.97</v>
      </c>
      <c r="G515">
        <v>11.5</v>
      </c>
      <c r="H515" s="1">
        <v>44841</v>
      </c>
      <c r="I515" s="20">
        <v>0</v>
      </c>
      <c r="J515" s="47">
        <f>Table_Query_from_Mac10[[#This Row],[unit_price]]-(Table_Query_from_Mac10[[#This Row],[unit_price]]*(Table_Query_from_Mac10[[#This Row],[discount_pct]]/100))</f>
        <v>11.5</v>
      </c>
      <c r="K515" s="47">
        <f>Table_Query_from_Mac10[[#This Row],[unit_cost]]</f>
        <v>4.97</v>
      </c>
      <c r="L515" s="47">
        <f>Table_Query_from_Mac10[[#This Row],[Live-cost]]*(1+Table_Query_from_Mac10[[#This Row],[CogsIncreasebyTYPE]])</f>
        <v>4.97</v>
      </c>
      <c r="M515" s="47">
        <f>Table_Query_from_Mac10[[#This Row],[Live-cost]]*Table_Query_from_Mac10[[#This Row],[qty_to_ship]]</f>
        <v>94.429999999999993</v>
      </c>
      <c r="N515" s="47">
        <f>IF(Table_Query_from_Mac10[[#This Row],[item_no]]="KDA",-Table_Query_from_Mac10[[#This Row],[unit_price]],Table_Query_from_Mac10[[#This Row],[Net Unit]]*Table_Query_from_Mac10[[#This Row],[qty_to_ship]])</f>
        <v>218.5</v>
      </c>
      <c r="O515" s="47">
        <f>SUMIFS(Summary!C:C,Summary!H:H,Table_Query_from_Mac10[[#This Row],[Juiceoc]])</f>
        <v>0</v>
      </c>
      <c r="P515" s="47">
        <f>SUMIFS(Summary!D:D,Summary!H:H,Table_Query_from_Mac10[[#This Row],[Juiceoc]])</f>
        <v>0</v>
      </c>
      <c r="Q515" s="47">
        <f>SUMIFS(Summary!E:E,Summary!H:H,Table_Query_from_Mac10[[#This Row],[Juiceoc]])</f>
        <v>0</v>
      </c>
      <c r="R515" s="47">
        <f>Table_Query_from_Mac10[[#This Row],[Net Unit]]*(1+Table_Query_from_Mac10[[#This Row],[PriceIncreasebyType]])</f>
        <v>11.5</v>
      </c>
      <c r="S515" s="47">
        <f>Table_Query_from_Mac10[[#This Row],[UnitPriceFuture]]*Table_Query_from_Mac10[[#This Row],[qtytoShipFuture]]</f>
        <v>218.5</v>
      </c>
      <c r="T515" s="47">
        <f>ROUND(Table_Query_from_Mac10[[#This Row],[qty_to_ship]]*(1+Table_Query_from_Mac10[[#This Row],[VolumeIncreasebyType]]),0)</f>
        <v>19</v>
      </c>
      <c r="U515" s="47">
        <f>Table_Query_from_Mac10[[#This Row],[qtytoShipFuture]]*Table_Query_from_Mac10[[#This Row],[Future-cost]]</f>
        <v>94.429999999999993</v>
      </c>
      <c r="V515" s="47">
        <f>Table_Query_from_Mac10[[#This Row],[qtytoShipFuture]]-Table_Query_from_Mac10[[#This Row],[qty_to_ship]]</f>
        <v>0</v>
      </c>
      <c r="W515" s="47">
        <f>Table_Query_from_Mac10[[#This Row],[UnitPriceFuture]]</f>
        <v>11.5</v>
      </c>
      <c r="X515" s="47">
        <f>Table_Query_from_Mac10[[#This Row],[Unit Increase]]*Table_Query_from_Mac10[[#This Row],[UnitPriceFuture]]</f>
        <v>0</v>
      </c>
      <c r="Y515" s="47">
        <f>Table_Query_from_Mac10[[#This Row],[Unit Increase]]*Table_Query_from_Mac10[[#This Row],[Future-cost]]</f>
        <v>0</v>
      </c>
      <c r="Z515" s="47">
        <f>-(Table_Query_from_Mac10[[#This Row],[Incremental Sales]]+((Table_Query_from_Mac10[[#This Row],[Incremental Sales]]*-(SUM(Summary!$S$8:$S$9)))))*Summary!$S$18</f>
        <v>0</v>
      </c>
      <c r="AA515" s="47">
        <f>IFERROR(Table_Query_from_Mac10[[#This Row],[Incremental Cost]]/Table_Query_from_Mac10[[#This Row],[Incremental Sales]],0)</f>
        <v>0</v>
      </c>
      <c r="AB515" s="47">
        <f>IFERROR(Table_Query_from_Mac10[[#This Row],[TotalCostFuture]]/Table_Query_from_Mac10[[#This Row],[totalsalesFuture]],0)</f>
        <v>0.43217391304347824</v>
      </c>
      <c r="AN515" s="31">
        <v>75</v>
      </c>
      <c r="AO515">
        <f t="shared" ref="AO515:AO578" si="16">CEILING(AN515/4,1)</f>
        <v>19</v>
      </c>
      <c r="AQ515" s="31">
        <v>32.86</v>
      </c>
      <c r="AR515">
        <f t="shared" ref="AR515:AR578" si="17">ROUND(AQ515/5*1.75,2)</f>
        <v>11.5</v>
      </c>
    </row>
    <row r="516" spans="1:44" x14ac:dyDescent="0.25">
      <c r="A516">
        <v>90051</v>
      </c>
      <c r="B516">
        <v>11</v>
      </c>
      <c r="C516" t="s">
        <v>86</v>
      </c>
      <c r="D516" t="s">
        <v>79</v>
      </c>
      <c r="E516">
        <v>25</v>
      </c>
      <c r="F516">
        <v>5.56</v>
      </c>
      <c r="G516">
        <v>12.46</v>
      </c>
      <c r="H516" s="1">
        <v>44841</v>
      </c>
      <c r="I516" s="20">
        <v>0</v>
      </c>
      <c r="J516" s="47">
        <f>Table_Query_from_Mac10[[#This Row],[unit_price]]-(Table_Query_from_Mac10[[#This Row],[unit_price]]*(Table_Query_from_Mac10[[#This Row],[discount_pct]]/100))</f>
        <v>12.46</v>
      </c>
      <c r="K516" s="47">
        <f>Table_Query_from_Mac10[[#This Row],[unit_cost]]</f>
        <v>5.56</v>
      </c>
      <c r="L516" s="47">
        <f>Table_Query_from_Mac10[[#This Row],[Live-cost]]*(1+Table_Query_from_Mac10[[#This Row],[CogsIncreasebyTYPE]])</f>
        <v>5.56</v>
      </c>
      <c r="M516" s="47">
        <f>Table_Query_from_Mac10[[#This Row],[Live-cost]]*Table_Query_from_Mac10[[#This Row],[qty_to_ship]]</f>
        <v>139</v>
      </c>
      <c r="N516" s="47">
        <f>IF(Table_Query_from_Mac10[[#This Row],[item_no]]="KDA",-Table_Query_from_Mac10[[#This Row],[unit_price]],Table_Query_from_Mac10[[#This Row],[Net Unit]]*Table_Query_from_Mac10[[#This Row],[qty_to_ship]])</f>
        <v>311.5</v>
      </c>
      <c r="O516" s="47">
        <f>SUMIFS(Summary!C:C,Summary!H:H,Table_Query_from_Mac10[[#This Row],[Juiceoc]])</f>
        <v>0</v>
      </c>
      <c r="P516" s="47">
        <f>SUMIFS(Summary!D:D,Summary!H:H,Table_Query_from_Mac10[[#This Row],[Juiceoc]])</f>
        <v>0</v>
      </c>
      <c r="Q516" s="47">
        <f>SUMIFS(Summary!E:E,Summary!H:H,Table_Query_from_Mac10[[#This Row],[Juiceoc]])</f>
        <v>0</v>
      </c>
      <c r="R516" s="47">
        <f>Table_Query_from_Mac10[[#This Row],[Net Unit]]*(1+Table_Query_from_Mac10[[#This Row],[PriceIncreasebyType]])</f>
        <v>12.46</v>
      </c>
      <c r="S516" s="47">
        <f>Table_Query_from_Mac10[[#This Row],[UnitPriceFuture]]*Table_Query_from_Mac10[[#This Row],[qtytoShipFuture]]</f>
        <v>311.5</v>
      </c>
      <c r="T516" s="47">
        <f>ROUND(Table_Query_from_Mac10[[#This Row],[qty_to_ship]]*(1+Table_Query_from_Mac10[[#This Row],[VolumeIncreasebyType]]),0)</f>
        <v>25</v>
      </c>
      <c r="U516" s="47">
        <f>Table_Query_from_Mac10[[#This Row],[qtytoShipFuture]]*Table_Query_from_Mac10[[#This Row],[Future-cost]]</f>
        <v>139</v>
      </c>
      <c r="V516" s="47">
        <f>Table_Query_from_Mac10[[#This Row],[qtytoShipFuture]]-Table_Query_from_Mac10[[#This Row],[qty_to_ship]]</f>
        <v>0</v>
      </c>
      <c r="W516" s="47">
        <f>Table_Query_from_Mac10[[#This Row],[UnitPriceFuture]]</f>
        <v>12.46</v>
      </c>
      <c r="X516" s="47">
        <f>Table_Query_from_Mac10[[#This Row],[Unit Increase]]*Table_Query_from_Mac10[[#This Row],[UnitPriceFuture]]</f>
        <v>0</v>
      </c>
      <c r="Y516" s="47">
        <f>Table_Query_from_Mac10[[#This Row],[Unit Increase]]*Table_Query_from_Mac10[[#This Row],[Future-cost]]</f>
        <v>0</v>
      </c>
      <c r="Z516" s="47">
        <f>-(Table_Query_from_Mac10[[#This Row],[Incremental Sales]]+((Table_Query_from_Mac10[[#This Row],[Incremental Sales]]*-(SUM(Summary!$S$8:$S$9)))))*Summary!$S$18</f>
        <v>0</v>
      </c>
      <c r="AA516" s="47">
        <f>IFERROR(Table_Query_from_Mac10[[#This Row],[Incremental Cost]]/Table_Query_from_Mac10[[#This Row],[Incremental Sales]],0)</f>
        <v>0</v>
      </c>
      <c r="AB516" s="47">
        <f>IFERROR(Table_Query_from_Mac10[[#This Row],[TotalCostFuture]]/Table_Query_from_Mac10[[#This Row],[totalsalesFuture]],0)</f>
        <v>0.4462279293739968</v>
      </c>
      <c r="AN516" s="30">
        <v>100</v>
      </c>
      <c r="AO516">
        <f t="shared" si="16"/>
        <v>25</v>
      </c>
      <c r="AQ516" s="30">
        <v>35.6</v>
      </c>
      <c r="AR516">
        <f t="shared" si="17"/>
        <v>12.46</v>
      </c>
    </row>
    <row r="517" spans="1:44" x14ac:dyDescent="0.25">
      <c r="A517">
        <v>90051</v>
      </c>
      <c r="B517">
        <v>12</v>
      </c>
      <c r="C517" t="s">
        <v>86</v>
      </c>
      <c r="D517" t="s">
        <v>79</v>
      </c>
      <c r="E517">
        <v>20</v>
      </c>
      <c r="F517">
        <v>5.99</v>
      </c>
      <c r="G517">
        <v>13.05</v>
      </c>
      <c r="H517" s="1">
        <v>44841</v>
      </c>
      <c r="I517" s="20">
        <v>0</v>
      </c>
      <c r="J517" s="47">
        <f>Table_Query_from_Mac10[[#This Row],[unit_price]]-(Table_Query_from_Mac10[[#This Row],[unit_price]]*(Table_Query_from_Mac10[[#This Row],[discount_pct]]/100))</f>
        <v>13.05</v>
      </c>
      <c r="K517" s="47">
        <f>Table_Query_from_Mac10[[#This Row],[unit_cost]]</f>
        <v>5.99</v>
      </c>
      <c r="L517" s="47">
        <f>Table_Query_from_Mac10[[#This Row],[Live-cost]]*(1+Table_Query_from_Mac10[[#This Row],[CogsIncreasebyTYPE]])</f>
        <v>5.99</v>
      </c>
      <c r="M517" s="47">
        <f>Table_Query_from_Mac10[[#This Row],[Live-cost]]*Table_Query_from_Mac10[[#This Row],[qty_to_ship]]</f>
        <v>119.80000000000001</v>
      </c>
      <c r="N517" s="47">
        <f>IF(Table_Query_from_Mac10[[#This Row],[item_no]]="KDA",-Table_Query_from_Mac10[[#This Row],[unit_price]],Table_Query_from_Mac10[[#This Row],[Net Unit]]*Table_Query_from_Mac10[[#This Row],[qty_to_ship]])</f>
        <v>261</v>
      </c>
      <c r="O517" s="47">
        <f>SUMIFS(Summary!C:C,Summary!H:H,Table_Query_from_Mac10[[#This Row],[Juiceoc]])</f>
        <v>0</v>
      </c>
      <c r="P517" s="47">
        <f>SUMIFS(Summary!D:D,Summary!H:H,Table_Query_from_Mac10[[#This Row],[Juiceoc]])</f>
        <v>0</v>
      </c>
      <c r="Q517" s="47">
        <f>SUMIFS(Summary!E:E,Summary!H:H,Table_Query_from_Mac10[[#This Row],[Juiceoc]])</f>
        <v>0</v>
      </c>
      <c r="R517" s="47">
        <f>Table_Query_from_Mac10[[#This Row],[Net Unit]]*(1+Table_Query_from_Mac10[[#This Row],[PriceIncreasebyType]])</f>
        <v>13.05</v>
      </c>
      <c r="S517" s="47">
        <f>Table_Query_from_Mac10[[#This Row],[UnitPriceFuture]]*Table_Query_from_Mac10[[#This Row],[qtytoShipFuture]]</f>
        <v>261</v>
      </c>
      <c r="T517" s="47">
        <f>ROUND(Table_Query_from_Mac10[[#This Row],[qty_to_ship]]*(1+Table_Query_from_Mac10[[#This Row],[VolumeIncreasebyType]]),0)</f>
        <v>20</v>
      </c>
      <c r="U517" s="47">
        <f>Table_Query_from_Mac10[[#This Row],[qtytoShipFuture]]*Table_Query_from_Mac10[[#This Row],[Future-cost]]</f>
        <v>119.80000000000001</v>
      </c>
      <c r="V517" s="47">
        <f>Table_Query_from_Mac10[[#This Row],[qtytoShipFuture]]-Table_Query_from_Mac10[[#This Row],[qty_to_ship]]</f>
        <v>0</v>
      </c>
      <c r="W517" s="47">
        <f>Table_Query_from_Mac10[[#This Row],[UnitPriceFuture]]</f>
        <v>13.05</v>
      </c>
      <c r="X517" s="47">
        <f>Table_Query_from_Mac10[[#This Row],[Unit Increase]]*Table_Query_from_Mac10[[#This Row],[UnitPriceFuture]]</f>
        <v>0</v>
      </c>
      <c r="Y517" s="47">
        <f>Table_Query_from_Mac10[[#This Row],[Unit Increase]]*Table_Query_from_Mac10[[#This Row],[Future-cost]]</f>
        <v>0</v>
      </c>
      <c r="Z517" s="47">
        <f>-(Table_Query_from_Mac10[[#This Row],[Incremental Sales]]+((Table_Query_from_Mac10[[#This Row],[Incremental Sales]]*-(SUM(Summary!$S$8:$S$9)))))*Summary!$S$18</f>
        <v>0</v>
      </c>
      <c r="AA517" s="47">
        <f>IFERROR(Table_Query_from_Mac10[[#This Row],[Incremental Cost]]/Table_Query_from_Mac10[[#This Row],[Incremental Sales]],0)</f>
        <v>0</v>
      </c>
      <c r="AB517" s="47">
        <f>IFERROR(Table_Query_from_Mac10[[#This Row],[TotalCostFuture]]/Table_Query_from_Mac10[[#This Row],[totalsalesFuture]],0)</f>
        <v>0.45900383141762457</v>
      </c>
      <c r="AN517" s="31">
        <v>80</v>
      </c>
      <c r="AO517">
        <f t="shared" si="16"/>
        <v>20</v>
      </c>
      <c r="AQ517" s="31">
        <v>37.28</v>
      </c>
      <c r="AR517">
        <f t="shared" si="17"/>
        <v>13.05</v>
      </c>
    </row>
    <row r="518" spans="1:44" x14ac:dyDescent="0.25">
      <c r="A518">
        <v>90051</v>
      </c>
      <c r="B518">
        <v>13</v>
      </c>
      <c r="C518" t="s">
        <v>86</v>
      </c>
      <c r="D518" t="s">
        <v>79</v>
      </c>
      <c r="E518">
        <v>32</v>
      </c>
      <c r="F518">
        <v>6.64</v>
      </c>
      <c r="G518">
        <v>14.64</v>
      </c>
      <c r="H518" s="1">
        <v>44841</v>
      </c>
      <c r="I518" s="20">
        <v>0</v>
      </c>
      <c r="J518" s="47">
        <f>Table_Query_from_Mac10[[#This Row],[unit_price]]-(Table_Query_from_Mac10[[#This Row],[unit_price]]*(Table_Query_from_Mac10[[#This Row],[discount_pct]]/100))</f>
        <v>14.64</v>
      </c>
      <c r="K518" s="47">
        <f>Table_Query_from_Mac10[[#This Row],[unit_cost]]</f>
        <v>6.64</v>
      </c>
      <c r="L518" s="47">
        <f>Table_Query_from_Mac10[[#This Row],[Live-cost]]*(1+Table_Query_from_Mac10[[#This Row],[CogsIncreasebyTYPE]])</f>
        <v>6.64</v>
      </c>
      <c r="M518" s="47">
        <f>Table_Query_from_Mac10[[#This Row],[Live-cost]]*Table_Query_from_Mac10[[#This Row],[qty_to_ship]]</f>
        <v>212.48</v>
      </c>
      <c r="N518" s="47">
        <f>IF(Table_Query_from_Mac10[[#This Row],[item_no]]="KDA",-Table_Query_from_Mac10[[#This Row],[unit_price]],Table_Query_from_Mac10[[#This Row],[Net Unit]]*Table_Query_from_Mac10[[#This Row],[qty_to_ship]])</f>
        <v>468.48</v>
      </c>
      <c r="O518" s="47">
        <f>SUMIFS(Summary!C:C,Summary!H:H,Table_Query_from_Mac10[[#This Row],[Juiceoc]])</f>
        <v>0</v>
      </c>
      <c r="P518" s="47">
        <f>SUMIFS(Summary!D:D,Summary!H:H,Table_Query_from_Mac10[[#This Row],[Juiceoc]])</f>
        <v>0</v>
      </c>
      <c r="Q518" s="47">
        <f>SUMIFS(Summary!E:E,Summary!H:H,Table_Query_from_Mac10[[#This Row],[Juiceoc]])</f>
        <v>0</v>
      </c>
      <c r="R518" s="47">
        <f>Table_Query_from_Mac10[[#This Row],[Net Unit]]*(1+Table_Query_from_Mac10[[#This Row],[PriceIncreasebyType]])</f>
        <v>14.64</v>
      </c>
      <c r="S518" s="47">
        <f>Table_Query_from_Mac10[[#This Row],[UnitPriceFuture]]*Table_Query_from_Mac10[[#This Row],[qtytoShipFuture]]</f>
        <v>468.48</v>
      </c>
      <c r="T518" s="47">
        <f>ROUND(Table_Query_from_Mac10[[#This Row],[qty_to_ship]]*(1+Table_Query_from_Mac10[[#This Row],[VolumeIncreasebyType]]),0)</f>
        <v>32</v>
      </c>
      <c r="U518" s="47">
        <f>Table_Query_from_Mac10[[#This Row],[qtytoShipFuture]]*Table_Query_from_Mac10[[#This Row],[Future-cost]]</f>
        <v>212.48</v>
      </c>
      <c r="V518" s="47">
        <f>Table_Query_from_Mac10[[#This Row],[qtytoShipFuture]]-Table_Query_from_Mac10[[#This Row],[qty_to_ship]]</f>
        <v>0</v>
      </c>
      <c r="W518" s="47">
        <f>Table_Query_from_Mac10[[#This Row],[UnitPriceFuture]]</f>
        <v>14.64</v>
      </c>
      <c r="X518" s="47">
        <f>Table_Query_from_Mac10[[#This Row],[Unit Increase]]*Table_Query_from_Mac10[[#This Row],[UnitPriceFuture]]</f>
        <v>0</v>
      </c>
      <c r="Y518" s="47">
        <f>Table_Query_from_Mac10[[#This Row],[Unit Increase]]*Table_Query_from_Mac10[[#This Row],[Future-cost]]</f>
        <v>0</v>
      </c>
      <c r="Z518" s="47">
        <f>-(Table_Query_from_Mac10[[#This Row],[Incremental Sales]]+((Table_Query_from_Mac10[[#This Row],[Incremental Sales]]*-(SUM(Summary!$S$8:$S$9)))))*Summary!$S$18</f>
        <v>0</v>
      </c>
      <c r="AA518" s="47">
        <f>IFERROR(Table_Query_from_Mac10[[#This Row],[Incremental Cost]]/Table_Query_from_Mac10[[#This Row],[Incremental Sales]],0)</f>
        <v>0</v>
      </c>
      <c r="AB518" s="47">
        <f>IFERROR(Table_Query_from_Mac10[[#This Row],[TotalCostFuture]]/Table_Query_from_Mac10[[#This Row],[totalsalesFuture]],0)</f>
        <v>0.45355191256830596</v>
      </c>
      <c r="AN518" s="30">
        <v>128</v>
      </c>
      <c r="AO518">
        <f t="shared" si="16"/>
        <v>32</v>
      </c>
      <c r="AQ518" s="30">
        <v>41.83</v>
      </c>
      <c r="AR518">
        <f t="shared" si="17"/>
        <v>14.64</v>
      </c>
    </row>
    <row r="519" spans="1:44" x14ac:dyDescent="0.25">
      <c r="A519">
        <v>90051</v>
      </c>
      <c r="B519">
        <v>14</v>
      </c>
      <c r="C519" t="s">
        <v>86</v>
      </c>
      <c r="D519" t="s">
        <v>79</v>
      </c>
      <c r="E519">
        <v>16</v>
      </c>
      <c r="F519">
        <v>7.21</v>
      </c>
      <c r="G519">
        <v>16</v>
      </c>
      <c r="H519" s="1">
        <v>44841</v>
      </c>
      <c r="I519" s="20">
        <v>0</v>
      </c>
      <c r="J519" s="47">
        <f>Table_Query_from_Mac10[[#This Row],[unit_price]]-(Table_Query_from_Mac10[[#This Row],[unit_price]]*(Table_Query_from_Mac10[[#This Row],[discount_pct]]/100))</f>
        <v>16</v>
      </c>
      <c r="K519" s="47">
        <f>Table_Query_from_Mac10[[#This Row],[unit_cost]]</f>
        <v>7.21</v>
      </c>
      <c r="L519" s="47">
        <f>Table_Query_from_Mac10[[#This Row],[Live-cost]]*(1+Table_Query_from_Mac10[[#This Row],[CogsIncreasebyTYPE]])</f>
        <v>7.21</v>
      </c>
      <c r="M519" s="47">
        <f>Table_Query_from_Mac10[[#This Row],[Live-cost]]*Table_Query_from_Mac10[[#This Row],[qty_to_ship]]</f>
        <v>115.36</v>
      </c>
      <c r="N519" s="47">
        <f>IF(Table_Query_from_Mac10[[#This Row],[item_no]]="KDA",-Table_Query_from_Mac10[[#This Row],[unit_price]],Table_Query_from_Mac10[[#This Row],[Net Unit]]*Table_Query_from_Mac10[[#This Row],[qty_to_ship]])</f>
        <v>256</v>
      </c>
      <c r="O519" s="47">
        <f>SUMIFS(Summary!C:C,Summary!H:H,Table_Query_from_Mac10[[#This Row],[Juiceoc]])</f>
        <v>0</v>
      </c>
      <c r="P519" s="47">
        <f>SUMIFS(Summary!D:D,Summary!H:H,Table_Query_from_Mac10[[#This Row],[Juiceoc]])</f>
        <v>0</v>
      </c>
      <c r="Q519" s="47">
        <f>SUMIFS(Summary!E:E,Summary!H:H,Table_Query_from_Mac10[[#This Row],[Juiceoc]])</f>
        <v>0</v>
      </c>
      <c r="R519" s="47">
        <f>Table_Query_from_Mac10[[#This Row],[Net Unit]]*(1+Table_Query_from_Mac10[[#This Row],[PriceIncreasebyType]])</f>
        <v>16</v>
      </c>
      <c r="S519" s="47">
        <f>Table_Query_from_Mac10[[#This Row],[UnitPriceFuture]]*Table_Query_from_Mac10[[#This Row],[qtytoShipFuture]]</f>
        <v>256</v>
      </c>
      <c r="T519" s="47">
        <f>ROUND(Table_Query_from_Mac10[[#This Row],[qty_to_ship]]*(1+Table_Query_from_Mac10[[#This Row],[VolumeIncreasebyType]]),0)</f>
        <v>16</v>
      </c>
      <c r="U519" s="47">
        <f>Table_Query_from_Mac10[[#This Row],[qtytoShipFuture]]*Table_Query_from_Mac10[[#This Row],[Future-cost]]</f>
        <v>115.36</v>
      </c>
      <c r="V519" s="47">
        <f>Table_Query_from_Mac10[[#This Row],[qtytoShipFuture]]-Table_Query_from_Mac10[[#This Row],[qty_to_ship]]</f>
        <v>0</v>
      </c>
      <c r="W519" s="47">
        <f>Table_Query_from_Mac10[[#This Row],[UnitPriceFuture]]</f>
        <v>16</v>
      </c>
      <c r="X519" s="47">
        <f>Table_Query_from_Mac10[[#This Row],[Unit Increase]]*Table_Query_from_Mac10[[#This Row],[UnitPriceFuture]]</f>
        <v>0</v>
      </c>
      <c r="Y519" s="47">
        <f>Table_Query_from_Mac10[[#This Row],[Unit Increase]]*Table_Query_from_Mac10[[#This Row],[Future-cost]]</f>
        <v>0</v>
      </c>
      <c r="Z519" s="47">
        <f>-(Table_Query_from_Mac10[[#This Row],[Incremental Sales]]+((Table_Query_from_Mac10[[#This Row],[Incremental Sales]]*-(SUM(Summary!$S$8:$S$9)))))*Summary!$S$18</f>
        <v>0</v>
      </c>
      <c r="AA519" s="47">
        <f>IFERROR(Table_Query_from_Mac10[[#This Row],[Incremental Cost]]/Table_Query_from_Mac10[[#This Row],[Incremental Sales]],0)</f>
        <v>0</v>
      </c>
      <c r="AB519" s="47">
        <f>IFERROR(Table_Query_from_Mac10[[#This Row],[TotalCostFuture]]/Table_Query_from_Mac10[[#This Row],[totalsalesFuture]],0)</f>
        <v>0.450625</v>
      </c>
      <c r="AN519" s="31">
        <v>64</v>
      </c>
      <c r="AO519">
        <f t="shared" si="16"/>
        <v>16</v>
      </c>
      <c r="AQ519" s="31">
        <v>45.72</v>
      </c>
      <c r="AR519">
        <f t="shared" si="17"/>
        <v>16</v>
      </c>
    </row>
    <row r="520" spans="1:44" x14ac:dyDescent="0.25">
      <c r="A520">
        <v>90051</v>
      </c>
      <c r="B520">
        <v>15</v>
      </c>
      <c r="C520" t="s">
        <v>86</v>
      </c>
      <c r="D520" t="s">
        <v>79</v>
      </c>
      <c r="E520">
        <v>12</v>
      </c>
      <c r="F520">
        <v>7.88</v>
      </c>
      <c r="G520">
        <v>17.649999999999999</v>
      </c>
      <c r="H520" s="1">
        <v>44841</v>
      </c>
      <c r="I520" s="20">
        <v>0</v>
      </c>
      <c r="J520" s="47">
        <f>Table_Query_from_Mac10[[#This Row],[unit_price]]-(Table_Query_from_Mac10[[#This Row],[unit_price]]*(Table_Query_from_Mac10[[#This Row],[discount_pct]]/100))</f>
        <v>17.649999999999999</v>
      </c>
      <c r="K520" s="47">
        <f>Table_Query_from_Mac10[[#This Row],[unit_cost]]</f>
        <v>7.88</v>
      </c>
      <c r="L520" s="47">
        <f>Table_Query_from_Mac10[[#This Row],[Live-cost]]*(1+Table_Query_from_Mac10[[#This Row],[CogsIncreasebyTYPE]])</f>
        <v>7.88</v>
      </c>
      <c r="M520" s="47">
        <f>Table_Query_from_Mac10[[#This Row],[Live-cost]]*Table_Query_from_Mac10[[#This Row],[qty_to_ship]]</f>
        <v>94.56</v>
      </c>
      <c r="N520" s="47">
        <f>IF(Table_Query_from_Mac10[[#This Row],[item_no]]="KDA",-Table_Query_from_Mac10[[#This Row],[unit_price]],Table_Query_from_Mac10[[#This Row],[Net Unit]]*Table_Query_from_Mac10[[#This Row],[qty_to_ship]])</f>
        <v>211.79999999999998</v>
      </c>
      <c r="O520" s="47">
        <f>SUMIFS(Summary!C:C,Summary!H:H,Table_Query_from_Mac10[[#This Row],[Juiceoc]])</f>
        <v>0</v>
      </c>
      <c r="P520" s="47">
        <f>SUMIFS(Summary!D:D,Summary!H:H,Table_Query_from_Mac10[[#This Row],[Juiceoc]])</f>
        <v>0</v>
      </c>
      <c r="Q520" s="47">
        <f>SUMIFS(Summary!E:E,Summary!H:H,Table_Query_from_Mac10[[#This Row],[Juiceoc]])</f>
        <v>0</v>
      </c>
      <c r="R520" s="47">
        <f>Table_Query_from_Mac10[[#This Row],[Net Unit]]*(1+Table_Query_from_Mac10[[#This Row],[PriceIncreasebyType]])</f>
        <v>17.649999999999999</v>
      </c>
      <c r="S520" s="47">
        <f>Table_Query_from_Mac10[[#This Row],[UnitPriceFuture]]*Table_Query_from_Mac10[[#This Row],[qtytoShipFuture]]</f>
        <v>211.79999999999998</v>
      </c>
      <c r="T520" s="47">
        <f>ROUND(Table_Query_from_Mac10[[#This Row],[qty_to_ship]]*(1+Table_Query_from_Mac10[[#This Row],[VolumeIncreasebyType]]),0)</f>
        <v>12</v>
      </c>
      <c r="U520" s="47">
        <f>Table_Query_from_Mac10[[#This Row],[qtytoShipFuture]]*Table_Query_from_Mac10[[#This Row],[Future-cost]]</f>
        <v>94.56</v>
      </c>
      <c r="V520" s="47">
        <f>Table_Query_from_Mac10[[#This Row],[qtytoShipFuture]]-Table_Query_from_Mac10[[#This Row],[qty_to_ship]]</f>
        <v>0</v>
      </c>
      <c r="W520" s="47">
        <f>Table_Query_from_Mac10[[#This Row],[UnitPriceFuture]]</f>
        <v>17.649999999999999</v>
      </c>
      <c r="X520" s="47">
        <f>Table_Query_from_Mac10[[#This Row],[Unit Increase]]*Table_Query_from_Mac10[[#This Row],[UnitPriceFuture]]</f>
        <v>0</v>
      </c>
      <c r="Y520" s="47">
        <f>Table_Query_from_Mac10[[#This Row],[Unit Increase]]*Table_Query_from_Mac10[[#This Row],[Future-cost]]</f>
        <v>0</v>
      </c>
      <c r="Z520" s="47">
        <f>-(Table_Query_from_Mac10[[#This Row],[Incremental Sales]]+((Table_Query_from_Mac10[[#This Row],[Incremental Sales]]*-(SUM(Summary!$S$8:$S$9)))))*Summary!$S$18</f>
        <v>0</v>
      </c>
      <c r="AA520" s="47">
        <f>IFERROR(Table_Query_from_Mac10[[#This Row],[Incremental Cost]]/Table_Query_from_Mac10[[#This Row],[Incremental Sales]],0)</f>
        <v>0</v>
      </c>
      <c r="AB520" s="47">
        <f>IFERROR(Table_Query_from_Mac10[[#This Row],[TotalCostFuture]]/Table_Query_from_Mac10[[#This Row],[totalsalesFuture]],0)</f>
        <v>0.44645892351274791</v>
      </c>
      <c r="AN520" s="30">
        <v>48</v>
      </c>
      <c r="AO520">
        <f t="shared" si="16"/>
        <v>12</v>
      </c>
      <c r="AQ520" s="30">
        <v>50.42</v>
      </c>
      <c r="AR520">
        <f t="shared" si="17"/>
        <v>17.649999999999999</v>
      </c>
    </row>
    <row r="521" spans="1:44" x14ac:dyDescent="0.25">
      <c r="A521">
        <v>90051</v>
      </c>
      <c r="B521">
        <v>16</v>
      </c>
      <c r="C521" t="s">
        <v>86</v>
      </c>
      <c r="D521" t="s">
        <v>79</v>
      </c>
      <c r="E521">
        <v>24</v>
      </c>
      <c r="F521">
        <v>8.59</v>
      </c>
      <c r="G521">
        <v>19.21</v>
      </c>
      <c r="H521" s="1">
        <v>44841</v>
      </c>
      <c r="I521" s="20">
        <v>0</v>
      </c>
      <c r="J521" s="47">
        <f>Table_Query_from_Mac10[[#This Row],[unit_price]]-(Table_Query_from_Mac10[[#This Row],[unit_price]]*(Table_Query_from_Mac10[[#This Row],[discount_pct]]/100))</f>
        <v>19.21</v>
      </c>
      <c r="K521" s="47">
        <f>Table_Query_from_Mac10[[#This Row],[unit_cost]]</f>
        <v>8.59</v>
      </c>
      <c r="L521" s="47">
        <f>Table_Query_from_Mac10[[#This Row],[Live-cost]]*(1+Table_Query_from_Mac10[[#This Row],[CogsIncreasebyTYPE]])</f>
        <v>8.59</v>
      </c>
      <c r="M521" s="47">
        <f>Table_Query_from_Mac10[[#This Row],[Live-cost]]*Table_Query_from_Mac10[[#This Row],[qty_to_ship]]</f>
        <v>206.16</v>
      </c>
      <c r="N521" s="47">
        <f>IF(Table_Query_from_Mac10[[#This Row],[item_no]]="KDA",-Table_Query_from_Mac10[[#This Row],[unit_price]],Table_Query_from_Mac10[[#This Row],[Net Unit]]*Table_Query_from_Mac10[[#This Row],[qty_to_ship]])</f>
        <v>461.04</v>
      </c>
      <c r="O521" s="47">
        <f>SUMIFS(Summary!C:C,Summary!H:H,Table_Query_from_Mac10[[#This Row],[Juiceoc]])</f>
        <v>0</v>
      </c>
      <c r="P521" s="47">
        <f>SUMIFS(Summary!D:D,Summary!H:H,Table_Query_from_Mac10[[#This Row],[Juiceoc]])</f>
        <v>0</v>
      </c>
      <c r="Q521" s="47">
        <f>SUMIFS(Summary!E:E,Summary!H:H,Table_Query_from_Mac10[[#This Row],[Juiceoc]])</f>
        <v>0</v>
      </c>
      <c r="R521" s="47">
        <f>Table_Query_from_Mac10[[#This Row],[Net Unit]]*(1+Table_Query_from_Mac10[[#This Row],[PriceIncreasebyType]])</f>
        <v>19.21</v>
      </c>
      <c r="S521" s="47">
        <f>Table_Query_from_Mac10[[#This Row],[UnitPriceFuture]]*Table_Query_from_Mac10[[#This Row],[qtytoShipFuture]]</f>
        <v>461.04</v>
      </c>
      <c r="T521" s="47">
        <f>ROUND(Table_Query_from_Mac10[[#This Row],[qty_to_ship]]*(1+Table_Query_from_Mac10[[#This Row],[VolumeIncreasebyType]]),0)</f>
        <v>24</v>
      </c>
      <c r="U521" s="47">
        <f>Table_Query_from_Mac10[[#This Row],[qtytoShipFuture]]*Table_Query_from_Mac10[[#This Row],[Future-cost]]</f>
        <v>206.16</v>
      </c>
      <c r="V521" s="47">
        <f>Table_Query_from_Mac10[[#This Row],[qtytoShipFuture]]-Table_Query_from_Mac10[[#This Row],[qty_to_ship]]</f>
        <v>0</v>
      </c>
      <c r="W521" s="47">
        <f>Table_Query_from_Mac10[[#This Row],[UnitPriceFuture]]</f>
        <v>19.21</v>
      </c>
      <c r="X521" s="47">
        <f>Table_Query_from_Mac10[[#This Row],[Unit Increase]]*Table_Query_from_Mac10[[#This Row],[UnitPriceFuture]]</f>
        <v>0</v>
      </c>
      <c r="Y521" s="47">
        <f>Table_Query_from_Mac10[[#This Row],[Unit Increase]]*Table_Query_from_Mac10[[#This Row],[Future-cost]]</f>
        <v>0</v>
      </c>
      <c r="Z521" s="47">
        <f>-(Table_Query_from_Mac10[[#This Row],[Incremental Sales]]+((Table_Query_from_Mac10[[#This Row],[Incremental Sales]]*-(SUM(Summary!$S$8:$S$9)))))*Summary!$S$18</f>
        <v>0</v>
      </c>
      <c r="AA521" s="47">
        <f>IFERROR(Table_Query_from_Mac10[[#This Row],[Incremental Cost]]/Table_Query_from_Mac10[[#This Row],[Incremental Sales]],0)</f>
        <v>0</v>
      </c>
      <c r="AB521" s="47">
        <f>IFERROR(Table_Query_from_Mac10[[#This Row],[TotalCostFuture]]/Table_Query_from_Mac10[[#This Row],[totalsalesFuture]],0)</f>
        <v>0.4471629359708485</v>
      </c>
      <c r="AN521" s="31">
        <v>96</v>
      </c>
      <c r="AO521">
        <f t="shared" si="16"/>
        <v>24</v>
      </c>
      <c r="AQ521" s="31">
        <v>54.89</v>
      </c>
      <c r="AR521">
        <f t="shared" si="17"/>
        <v>19.21</v>
      </c>
    </row>
    <row r="522" spans="1:44" x14ac:dyDescent="0.25">
      <c r="A522">
        <v>90051</v>
      </c>
      <c r="B522">
        <v>17</v>
      </c>
      <c r="C522" t="s">
        <v>86</v>
      </c>
      <c r="D522" t="s">
        <v>79</v>
      </c>
      <c r="E522">
        <v>18</v>
      </c>
      <c r="F522">
        <v>10.039999999999999</v>
      </c>
      <c r="G522">
        <v>23.64</v>
      </c>
      <c r="H522" s="1">
        <v>44841</v>
      </c>
      <c r="I522" s="20">
        <v>0</v>
      </c>
      <c r="J522" s="47">
        <f>Table_Query_from_Mac10[[#This Row],[unit_price]]-(Table_Query_from_Mac10[[#This Row],[unit_price]]*(Table_Query_from_Mac10[[#This Row],[discount_pct]]/100))</f>
        <v>23.64</v>
      </c>
      <c r="K522" s="47">
        <f>Table_Query_from_Mac10[[#This Row],[unit_cost]]</f>
        <v>10.039999999999999</v>
      </c>
      <c r="L522" s="47">
        <f>Table_Query_from_Mac10[[#This Row],[Live-cost]]*(1+Table_Query_from_Mac10[[#This Row],[CogsIncreasebyTYPE]])</f>
        <v>10.039999999999999</v>
      </c>
      <c r="M522" s="47">
        <f>Table_Query_from_Mac10[[#This Row],[Live-cost]]*Table_Query_from_Mac10[[#This Row],[qty_to_ship]]</f>
        <v>180.71999999999997</v>
      </c>
      <c r="N522" s="47">
        <f>IF(Table_Query_from_Mac10[[#This Row],[item_no]]="KDA",-Table_Query_from_Mac10[[#This Row],[unit_price]],Table_Query_from_Mac10[[#This Row],[Net Unit]]*Table_Query_from_Mac10[[#This Row],[qty_to_ship]])</f>
        <v>425.52</v>
      </c>
      <c r="O522" s="47">
        <f>SUMIFS(Summary!C:C,Summary!H:H,Table_Query_from_Mac10[[#This Row],[Juiceoc]])</f>
        <v>0</v>
      </c>
      <c r="P522" s="47">
        <f>SUMIFS(Summary!D:D,Summary!H:H,Table_Query_from_Mac10[[#This Row],[Juiceoc]])</f>
        <v>0</v>
      </c>
      <c r="Q522" s="47">
        <f>SUMIFS(Summary!E:E,Summary!H:H,Table_Query_from_Mac10[[#This Row],[Juiceoc]])</f>
        <v>0</v>
      </c>
      <c r="R522" s="47">
        <f>Table_Query_from_Mac10[[#This Row],[Net Unit]]*(1+Table_Query_from_Mac10[[#This Row],[PriceIncreasebyType]])</f>
        <v>23.64</v>
      </c>
      <c r="S522" s="47">
        <f>Table_Query_from_Mac10[[#This Row],[UnitPriceFuture]]*Table_Query_from_Mac10[[#This Row],[qtytoShipFuture]]</f>
        <v>425.52</v>
      </c>
      <c r="T522" s="47">
        <f>ROUND(Table_Query_from_Mac10[[#This Row],[qty_to_ship]]*(1+Table_Query_from_Mac10[[#This Row],[VolumeIncreasebyType]]),0)</f>
        <v>18</v>
      </c>
      <c r="U522" s="47">
        <f>Table_Query_from_Mac10[[#This Row],[qtytoShipFuture]]*Table_Query_from_Mac10[[#This Row],[Future-cost]]</f>
        <v>180.71999999999997</v>
      </c>
      <c r="V522" s="47">
        <f>Table_Query_from_Mac10[[#This Row],[qtytoShipFuture]]-Table_Query_from_Mac10[[#This Row],[qty_to_ship]]</f>
        <v>0</v>
      </c>
      <c r="W522" s="47">
        <f>Table_Query_from_Mac10[[#This Row],[UnitPriceFuture]]</f>
        <v>23.64</v>
      </c>
      <c r="X522" s="47">
        <f>Table_Query_from_Mac10[[#This Row],[Unit Increase]]*Table_Query_from_Mac10[[#This Row],[UnitPriceFuture]]</f>
        <v>0</v>
      </c>
      <c r="Y522" s="47">
        <f>Table_Query_from_Mac10[[#This Row],[Unit Increase]]*Table_Query_from_Mac10[[#This Row],[Future-cost]]</f>
        <v>0</v>
      </c>
      <c r="Z522" s="47">
        <f>-(Table_Query_from_Mac10[[#This Row],[Incremental Sales]]+((Table_Query_from_Mac10[[#This Row],[Incremental Sales]]*-(SUM(Summary!$S$8:$S$9)))))*Summary!$S$18</f>
        <v>0</v>
      </c>
      <c r="AA522" s="47">
        <f>IFERROR(Table_Query_from_Mac10[[#This Row],[Incremental Cost]]/Table_Query_from_Mac10[[#This Row],[Incremental Sales]],0)</f>
        <v>0</v>
      </c>
      <c r="AB522" s="47">
        <f>IFERROR(Table_Query_from_Mac10[[#This Row],[TotalCostFuture]]/Table_Query_from_Mac10[[#This Row],[totalsalesFuture]],0)</f>
        <v>0.42470389170896777</v>
      </c>
      <c r="AN522" s="30">
        <v>72</v>
      </c>
      <c r="AO522">
        <f t="shared" si="16"/>
        <v>18</v>
      </c>
      <c r="AQ522" s="30">
        <v>67.55</v>
      </c>
      <c r="AR522">
        <f t="shared" si="17"/>
        <v>23.64</v>
      </c>
    </row>
    <row r="523" spans="1:44" x14ac:dyDescent="0.25">
      <c r="A523">
        <v>90052</v>
      </c>
      <c r="B523">
        <v>1</v>
      </c>
      <c r="C523" t="s">
        <v>84</v>
      </c>
      <c r="D523" t="s">
        <v>79</v>
      </c>
      <c r="E523">
        <v>24</v>
      </c>
      <c r="F523">
        <v>4.09</v>
      </c>
      <c r="G523">
        <v>8.59</v>
      </c>
      <c r="H523" s="1">
        <v>44840</v>
      </c>
      <c r="I523" s="20">
        <v>0</v>
      </c>
      <c r="J523" s="47">
        <f>Table_Query_from_Mac10[[#This Row],[unit_price]]-(Table_Query_from_Mac10[[#This Row],[unit_price]]*(Table_Query_from_Mac10[[#This Row],[discount_pct]]/100))</f>
        <v>8.59</v>
      </c>
      <c r="K523" s="47">
        <f>Table_Query_from_Mac10[[#This Row],[unit_cost]]</f>
        <v>4.09</v>
      </c>
      <c r="L523" s="47">
        <f>Table_Query_from_Mac10[[#This Row],[Live-cost]]*(1+Table_Query_from_Mac10[[#This Row],[CogsIncreasebyTYPE]])</f>
        <v>4.09</v>
      </c>
      <c r="M523" s="47">
        <f>Table_Query_from_Mac10[[#This Row],[Live-cost]]*Table_Query_from_Mac10[[#This Row],[qty_to_ship]]</f>
        <v>98.16</v>
      </c>
      <c r="N523" s="47">
        <f>IF(Table_Query_from_Mac10[[#This Row],[item_no]]="KDA",-Table_Query_from_Mac10[[#This Row],[unit_price]],Table_Query_from_Mac10[[#This Row],[Net Unit]]*Table_Query_from_Mac10[[#This Row],[qty_to_ship]])</f>
        <v>206.16</v>
      </c>
      <c r="O523" s="47">
        <f>SUMIFS(Summary!C:C,Summary!H:H,Table_Query_from_Mac10[[#This Row],[Juiceoc]])</f>
        <v>0</v>
      </c>
      <c r="P523" s="47">
        <f>SUMIFS(Summary!D:D,Summary!H:H,Table_Query_from_Mac10[[#This Row],[Juiceoc]])</f>
        <v>0</v>
      </c>
      <c r="Q523" s="47">
        <f>SUMIFS(Summary!E:E,Summary!H:H,Table_Query_from_Mac10[[#This Row],[Juiceoc]])</f>
        <v>0</v>
      </c>
      <c r="R523" s="47">
        <f>Table_Query_from_Mac10[[#This Row],[Net Unit]]*(1+Table_Query_from_Mac10[[#This Row],[PriceIncreasebyType]])</f>
        <v>8.59</v>
      </c>
      <c r="S523" s="47">
        <f>Table_Query_from_Mac10[[#This Row],[UnitPriceFuture]]*Table_Query_from_Mac10[[#This Row],[qtytoShipFuture]]</f>
        <v>206.16</v>
      </c>
      <c r="T523" s="47">
        <f>ROUND(Table_Query_from_Mac10[[#This Row],[qty_to_ship]]*(1+Table_Query_from_Mac10[[#This Row],[VolumeIncreasebyType]]),0)</f>
        <v>24</v>
      </c>
      <c r="U523" s="47">
        <f>Table_Query_from_Mac10[[#This Row],[qtytoShipFuture]]*Table_Query_from_Mac10[[#This Row],[Future-cost]]</f>
        <v>98.16</v>
      </c>
      <c r="V523" s="47">
        <f>Table_Query_from_Mac10[[#This Row],[qtytoShipFuture]]-Table_Query_from_Mac10[[#This Row],[qty_to_ship]]</f>
        <v>0</v>
      </c>
      <c r="W523" s="47">
        <f>Table_Query_from_Mac10[[#This Row],[UnitPriceFuture]]</f>
        <v>8.59</v>
      </c>
      <c r="X523" s="47">
        <f>Table_Query_from_Mac10[[#This Row],[Unit Increase]]*Table_Query_from_Mac10[[#This Row],[UnitPriceFuture]]</f>
        <v>0</v>
      </c>
      <c r="Y523" s="47">
        <f>Table_Query_from_Mac10[[#This Row],[Unit Increase]]*Table_Query_from_Mac10[[#This Row],[Future-cost]]</f>
        <v>0</v>
      </c>
      <c r="Z523" s="47">
        <f>-(Table_Query_from_Mac10[[#This Row],[Incremental Sales]]+((Table_Query_from_Mac10[[#This Row],[Incremental Sales]]*-(SUM(Summary!$S$8:$S$9)))))*Summary!$S$18</f>
        <v>0</v>
      </c>
      <c r="AA523" s="47">
        <f>IFERROR(Table_Query_from_Mac10[[#This Row],[Incremental Cost]]/Table_Query_from_Mac10[[#This Row],[Incremental Sales]],0)</f>
        <v>0</v>
      </c>
      <c r="AB523" s="47">
        <f>IFERROR(Table_Query_from_Mac10[[#This Row],[TotalCostFuture]]/Table_Query_from_Mac10[[#This Row],[totalsalesFuture]],0)</f>
        <v>0.47613504074505236</v>
      </c>
      <c r="AN523" s="31">
        <v>96</v>
      </c>
      <c r="AO523">
        <f t="shared" si="16"/>
        <v>24</v>
      </c>
      <c r="AQ523" s="31">
        <v>24.55</v>
      </c>
      <c r="AR523">
        <f t="shared" si="17"/>
        <v>8.59</v>
      </c>
    </row>
    <row r="524" spans="1:44" x14ac:dyDescent="0.25">
      <c r="A524">
        <v>90052</v>
      </c>
      <c r="B524">
        <v>2</v>
      </c>
      <c r="C524" t="s">
        <v>86</v>
      </c>
      <c r="D524" t="s">
        <v>79</v>
      </c>
      <c r="E524">
        <v>4</v>
      </c>
      <c r="F524">
        <v>1.31</v>
      </c>
      <c r="G524">
        <v>3.58</v>
      </c>
      <c r="H524" s="1">
        <v>44840</v>
      </c>
      <c r="I524" s="20">
        <v>0</v>
      </c>
      <c r="J524" s="47">
        <f>Table_Query_from_Mac10[[#This Row],[unit_price]]-(Table_Query_from_Mac10[[#This Row],[unit_price]]*(Table_Query_from_Mac10[[#This Row],[discount_pct]]/100))</f>
        <v>3.58</v>
      </c>
      <c r="K524" s="47">
        <f>Table_Query_from_Mac10[[#This Row],[unit_cost]]</f>
        <v>1.31</v>
      </c>
      <c r="L524" s="47">
        <f>Table_Query_from_Mac10[[#This Row],[Live-cost]]*(1+Table_Query_from_Mac10[[#This Row],[CogsIncreasebyTYPE]])</f>
        <v>1.31</v>
      </c>
      <c r="M524" s="47">
        <f>Table_Query_from_Mac10[[#This Row],[Live-cost]]*Table_Query_from_Mac10[[#This Row],[qty_to_ship]]</f>
        <v>5.24</v>
      </c>
      <c r="N524" s="47">
        <f>IF(Table_Query_from_Mac10[[#This Row],[item_no]]="KDA",-Table_Query_from_Mac10[[#This Row],[unit_price]],Table_Query_from_Mac10[[#This Row],[Net Unit]]*Table_Query_from_Mac10[[#This Row],[qty_to_ship]])</f>
        <v>14.32</v>
      </c>
      <c r="O524" s="47">
        <f>SUMIFS(Summary!C:C,Summary!H:H,Table_Query_from_Mac10[[#This Row],[Juiceoc]])</f>
        <v>0</v>
      </c>
      <c r="P524" s="47">
        <f>SUMIFS(Summary!D:D,Summary!H:H,Table_Query_from_Mac10[[#This Row],[Juiceoc]])</f>
        <v>0</v>
      </c>
      <c r="Q524" s="47">
        <f>SUMIFS(Summary!E:E,Summary!H:H,Table_Query_from_Mac10[[#This Row],[Juiceoc]])</f>
        <v>0</v>
      </c>
      <c r="R524" s="47">
        <f>Table_Query_from_Mac10[[#This Row],[Net Unit]]*(1+Table_Query_from_Mac10[[#This Row],[PriceIncreasebyType]])</f>
        <v>3.58</v>
      </c>
      <c r="S524" s="47">
        <f>Table_Query_from_Mac10[[#This Row],[UnitPriceFuture]]*Table_Query_from_Mac10[[#This Row],[qtytoShipFuture]]</f>
        <v>14.32</v>
      </c>
      <c r="T524" s="47">
        <f>ROUND(Table_Query_from_Mac10[[#This Row],[qty_to_ship]]*(1+Table_Query_from_Mac10[[#This Row],[VolumeIncreasebyType]]),0)</f>
        <v>4</v>
      </c>
      <c r="U524" s="47">
        <f>Table_Query_from_Mac10[[#This Row],[qtytoShipFuture]]*Table_Query_from_Mac10[[#This Row],[Future-cost]]</f>
        <v>5.24</v>
      </c>
      <c r="V524" s="47">
        <f>Table_Query_from_Mac10[[#This Row],[qtytoShipFuture]]-Table_Query_from_Mac10[[#This Row],[qty_to_ship]]</f>
        <v>0</v>
      </c>
      <c r="W524" s="47">
        <f>Table_Query_from_Mac10[[#This Row],[UnitPriceFuture]]</f>
        <v>3.58</v>
      </c>
      <c r="X524" s="47">
        <f>Table_Query_from_Mac10[[#This Row],[Unit Increase]]*Table_Query_from_Mac10[[#This Row],[UnitPriceFuture]]</f>
        <v>0</v>
      </c>
      <c r="Y524" s="47">
        <f>Table_Query_from_Mac10[[#This Row],[Unit Increase]]*Table_Query_from_Mac10[[#This Row],[Future-cost]]</f>
        <v>0</v>
      </c>
      <c r="Z524" s="47">
        <f>-(Table_Query_from_Mac10[[#This Row],[Incremental Sales]]+((Table_Query_from_Mac10[[#This Row],[Incremental Sales]]*-(SUM(Summary!$S$8:$S$9)))))*Summary!$S$18</f>
        <v>0</v>
      </c>
      <c r="AA524" s="47">
        <f>IFERROR(Table_Query_from_Mac10[[#This Row],[Incremental Cost]]/Table_Query_from_Mac10[[#This Row],[Incremental Sales]],0)</f>
        <v>0</v>
      </c>
      <c r="AB524" s="47">
        <f>IFERROR(Table_Query_from_Mac10[[#This Row],[TotalCostFuture]]/Table_Query_from_Mac10[[#This Row],[totalsalesFuture]],0)</f>
        <v>0.36592178770949724</v>
      </c>
      <c r="AN524" s="30">
        <v>15</v>
      </c>
      <c r="AO524">
        <f t="shared" si="16"/>
        <v>4</v>
      </c>
      <c r="AQ524" s="30">
        <v>10.220000000000001</v>
      </c>
      <c r="AR524">
        <f t="shared" si="17"/>
        <v>3.58</v>
      </c>
    </row>
    <row r="525" spans="1:44" x14ac:dyDescent="0.25">
      <c r="A525">
        <v>90052</v>
      </c>
      <c r="B525">
        <v>3</v>
      </c>
      <c r="C525" t="s">
        <v>85</v>
      </c>
      <c r="D525" t="s">
        <v>79</v>
      </c>
      <c r="E525">
        <v>18</v>
      </c>
      <c r="F525">
        <v>10.4</v>
      </c>
      <c r="G525">
        <v>23.82</v>
      </c>
      <c r="H525" s="1">
        <v>44840</v>
      </c>
      <c r="I525" s="20">
        <v>0</v>
      </c>
      <c r="J525" s="47">
        <f>Table_Query_from_Mac10[[#This Row],[unit_price]]-(Table_Query_from_Mac10[[#This Row],[unit_price]]*(Table_Query_from_Mac10[[#This Row],[discount_pct]]/100))</f>
        <v>23.82</v>
      </c>
      <c r="K525" s="47">
        <f>Table_Query_from_Mac10[[#This Row],[unit_cost]]</f>
        <v>10.4</v>
      </c>
      <c r="L525" s="47">
        <f>Table_Query_from_Mac10[[#This Row],[Live-cost]]*(1+Table_Query_from_Mac10[[#This Row],[CogsIncreasebyTYPE]])</f>
        <v>10.4</v>
      </c>
      <c r="M525" s="47">
        <f>Table_Query_from_Mac10[[#This Row],[Live-cost]]*Table_Query_from_Mac10[[#This Row],[qty_to_ship]]</f>
        <v>187.20000000000002</v>
      </c>
      <c r="N525" s="47">
        <f>IF(Table_Query_from_Mac10[[#This Row],[item_no]]="KDA",-Table_Query_from_Mac10[[#This Row],[unit_price]],Table_Query_from_Mac10[[#This Row],[Net Unit]]*Table_Query_from_Mac10[[#This Row],[qty_to_ship]])</f>
        <v>428.76</v>
      </c>
      <c r="O525" s="47">
        <f>SUMIFS(Summary!C:C,Summary!H:H,Table_Query_from_Mac10[[#This Row],[Juiceoc]])</f>
        <v>0</v>
      </c>
      <c r="P525" s="47">
        <f>SUMIFS(Summary!D:D,Summary!H:H,Table_Query_from_Mac10[[#This Row],[Juiceoc]])</f>
        <v>0</v>
      </c>
      <c r="Q525" s="47">
        <f>SUMIFS(Summary!E:E,Summary!H:H,Table_Query_from_Mac10[[#This Row],[Juiceoc]])</f>
        <v>0</v>
      </c>
      <c r="R525" s="47">
        <f>Table_Query_from_Mac10[[#This Row],[Net Unit]]*(1+Table_Query_from_Mac10[[#This Row],[PriceIncreasebyType]])</f>
        <v>23.82</v>
      </c>
      <c r="S525" s="47">
        <f>Table_Query_from_Mac10[[#This Row],[UnitPriceFuture]]*Table_Query_from_Mac10[[#This Row],[qtytoShipFuture]]</f>
        <v>428.76</v>
      </c>
      <c r="T525" s="47">
        <f>ROUND(Table_Query_from_Mac10[[#This Row],[qty_to_ship]]*(1+Table_Query_from_Mac10[[#This Row],[VolumeIncreasebyType]]),0)</f>
        <v>18</v>
      </c>
      <c r="U525" s="47">
        <f>Table_Query_from_Mac10[[#This Row],[qtytoShipFuture]]*Table_Query_from_Mac10[[#This Row],[Future-cost]]</f>
        <v>187.20000000000002</v>
      </c>
      <c r="V525" s="47">
        <f>Table_Query_from_Mac10[[#This Row],[qtytoShipFuture]]-Table_Query_from_Mac10[[#This Row],[qty_to_ship]]</f>
        <v>0</v>
      </c>
      <c r="W525" s="47">
        <f>Table_Query_from_Mac10[[#This Row],[UnitPriceFuture]]</f>
        <v>23.82</v>
      </c>
      <c r="X525" s="47">
        <f>Table_Query_from_Mac10[[#This Row],[Unit Increase]]*Table_Query_from_Mac10[[#This Row],[UnitPriceFuture]]</f>
        <v>0</v>
      </c>
      <c r="Y525" s="47">
        <f>Table_Query_from_Mac10[[#This Row],[Unit Increase]]*Table_Query_from_Mac10[[#This Row],[Future-cost]]</f>
        <v>0</v>
      </c>
      <c r="Z525" s="47">
        <f>-(Table_Query_from_Mac10[[#This Row],[Incremental Sales]]+((Table_Query_from_Mac10[[#This Row],[Incremental Sales]]*-(SUM(Summary!$S$8:$S$9)))))*Summary!$S$18</f>
        <v>0</v>
      </c>
      <c r="AA525" s="47">
        <f>IFERROR(Table_Query_from_Mac10[[#This Row],[Incremental Cost]]/Table_Query_from_Mac10[[#This Row],[Incremental Sales]],0)</f>
        <v>0</v>
      </c>
      <c r="AB525" s="47">
        <f>IFERROR(Table_Query_from_Mac10[[#This Row],[TotalCostFuture]]/Table_Query_from_Mac10[[#This Row],[totalsalesFuture]],0)</f>
        <v>0.43660789252728804</v>
      </c>
      <c r="AN525" s="31">
        <v>72</v>
      </c>
      <c r="AO525">
        <f t="shared" si="16"/>
        <v>18</v>
      </c>
      <c r="AQ525" s="31">
        <v>68.069999999999993</v>
      </c>
      <c r="AR525">
        <f t="shared" si="17"/>
        <v>23.82</v>
      </c>
    </row>
    <row r="526" spans="1:44" x14ac:dyDescent="0.25">
      <c r="A526">
        <v>90052</v>
      </c>
      <c r="B526">
        <v>4</v>
      </c>
      <c r="C526" t="s">
        <v>85</v>
      </c>
      <c r="D526" t="s">
        <v>79</v>
      </c>
      <c r="E526">
        <v>16</v>
      </c>
      <c r="F526">
        <v>12.69</v>
      </c>
      <c r="G526">
        <v>29.12</v>
      </c>
      <c r="H526" s="1">
        <v>44840</v>
      </c>
      <c r="I526" s="20">
        <v>0</v>
      </c>
      <c r="J526" s="47">
        <f>Table_Query_from_Mac10[[#This Row],[unit_price]]-(Table_Query_from_Mac10[[#This Row],[unit_price]]*(Table_Query_from_Mac10[[#This Row],[discount_pct]]/100))</f>
        <v>29.12</v>
      </c>
      <c r="K526" s="47">
        <f>Table_Query_from_Mac10[[#This Row],[unit_cost]]</f>
        <v>12.69</v>
      </c>
      <c r="L526" s="47">
        <f>Table_Query_from_Mac10[[#This Row],[Live-cost]]*(1+Table_Query_from_Mac10[[#This Row],[CogsIncreasebyTYPE]])</f>
        <v>12.69</v>
      </c>
      <c r="M526" s="47">
        <f>Table_Query_from_Mac10[[#This Row],[Live-cost]]*Table_Query_from_Mac10[[#This Row],[qty_to_ship]]</f>
        <v>203.04</v>
      </c>
      <c r="N526" s="47">
        <f>IF(Table_Query_from_Mac10[[#This Row],[item_no]]="KDA",-Table_Query_from_Mac10[[#This Row],[unit_price]],Table_Query_from_Mac10[[#This Row],[Net Unit]]*Table_Query_from_Mac10[[#This Row],[qty_to_ship]])</f>
        <v>465.92</v>
      </c>
      <c r="O526" s="47">
        <f>SUMIFS(Summary!C:C,Summary!H:H,Table_Query_from_Mac10[[#This Row],[Juiceoc]])</f>
        <v>0</v>
      </c>
      <c r="P526" s="47">
        <f>SUMIFS(Summary!D:D,Summary!H:H,Table_Query_from_Mac10[[#This Row],[Juiceoc]])</f>
        <v>0</v>
      </c>
      <c r="Q526" s="47">
        <f>SUMIFS(Summary!E:E,Summary!H:H,Table_Query_from_Mac10[[#This Row],[Juiceoc]])</f>
        <v>0</v>
      </c>
      <c r="R526" s="47">
        <f>Table_Query_from_Mac10[[#This Row],[Net Unit]]*(1+Table_Query_from_Mac10[[#This Row],[PriceIncreasebyType]])</f>
        <v>29.12</v>
      </c>
      <c r="S526" s="47">
        <f>Table_Query_from_Mac10[[#This Row],[UnitPriceFuture]]*Table_Query_from_Mac10[[#This Row],[qtytoShipFuture]]</f>
        <v>465.92</v>
      </c>
      <c r="T526" s="47">
        <f>ROUND(Table_Query_from_Mac10[[#This Row],[qty_to_ship]]*(1+Table_Query_from_Mac10[[#This Row],[VolumeIncreasebyType]]),0)</f>
        <v>16</v>
      </c>
      <c r="U526" s="47">
        <f>Table_Query_from_Mac10[[#This Row],[qtytoShipFuture]]*Table_Query_from_Mac10[[#This Row],[Future-cost]]</f>
        <v>203.04</v>
      </c>
      <c r="V526" s="47">
        <f>Table_Query_from_Mac10[[#This Row],[qtytoShipFuture]]-Table_Query_from_Mac10[[#This Row],[qty_to_ship]]</f>
        <v>0</v>
      </c>
      <c r="W526" s="47">
        <f>Table_Query_from_Mac10[[#This Row],[UnitPriceFuture]]</f>
        <v>29.12</v>
      </c>
      <c r="X526" s="47">
        <f>Table_Query_from_Mac10[[#This Row],[Unit Increase]]*Table_Query_from_Mac10[[#This Row],[UnitPriceFuture]]</f>
        <v>0</v>
      </c>
      <c r="Y526" s="47">
        <f>Table_Query_from_Mac10[[#This Row],[Unit Increase]]*Table_Query_from_Mac10[[#This Row],[Future-cost]]</f>
        <v>0</v>
      </c>
      <c r="Z526" s="47">
        <f>-(Table_Query_from_Mac10[[#This Row],[Incremental Sales]]+((Table_Query_from_Mac10[[#This Row],[Incremental Sales]]*-(SUM(Summary!$S$8:$S$9)))))*Summary!$S$18</f>
        <v>0</v>
      </c>
      <c r="AA526" s="47">
        <f>IFERROR(Table_Query_from_Mac10[[#This Row],[Incremental Cost]]/Table_Query_from_Mac10[[#This Row],[Incremental Sales]],0)</f>
        <v>0</v>
      </c>
      <c r="AB526" s="47">
        <f>IFERROR(Table_Query_from_Mac10[[#This Row],[TotalCostFuture]]/Table_Query_from_Mac10[[#This Row],[totalsalesFuture]],0)</f>
        <v>0.43578296703296698</v>
      </c>
      <c r="AN526" s="30">
        <v>63</v>
      </c>
      <c r="AO526">
        <f t="shared" si="16"/>
        <v>16</v>
      </c>
      <c r="AQ526" s="30">
        <v>83.19</v>
      </c>
      <c r="AR526">
        <f t="shared" si="17"/>
        <v>29.12</v>
      </c>
    </row>
    <row r="527" spans="1:44" x14ac:dyDescent="0.25">
      <c r="A527">
        <v>90052</v>
      </c>
      <c r="B527">
        <v>5</v>
      </c>
      <c r="C527" t="s">
        <v>86</v>
      </c>
      <c r="D527" t="s">
        <v>79</v>
      </c>
      <c r="E527">
        <v>6</v>
      </c>
      <c r="F527">
        <v>1.31</v>
      </c>
      <c r="G527">
        <v>3.08</v>
      </c>
      <c r="H527" s="1">
        <v>44840</v>
      </c>
      <c r="I527" s="20">
        <v>0</v>
      </c>
      <c r="J527" s="47">
        <f>Table_Query_from_Mac10[[#This Row],[unit_price]]-(Table_Query_from_Mac10[[#This Row],[unit_price]]*(Table_Query_from_Mac10[[#This Row],[discount_pct]]/100))</f>
        <v>3.08</v>
      </c>
      <c r="K527" s="47">
        <f>Table_Query_from_Mac10[[#This Row],[unit_cost]]</f>
        <v>1.31</v>
      </c>
      <c r="L527" s="47">
        <f>Table_Query_from_Mac10[[#This Row],[Live-cost]]*(1+Table_Query_from_Mac10[[#This Row],[CogsIncreasebyTYPE]])</f>
        <v>1.31</v>
      </c>
      <c r="M527" s="47">
        <f>Table_Query_from_Mac10[[#This Row],[Live-cost]]*Table_Query_from_Mac10[[#This Row],[qty_to_ship]]</f>
        <v>7.86</v>
      </c>
      <c r="N527" s="47">
        <f>IF(Table_Query_from_Mac10[[#This Row],[item_no]]="KDA",-Table_Query_from_Mac10[[#This Row],[unit_price]],Table_Query_from_Mac10[[#This Row],[Net Unit]]*Table_Query_from_Mac10[[#This Row],[qty_to_ship]])</f>
        <v>18.48</v>
      </c>
      <c r="O527" s="47">
        <f>SUMIFS(Summary!C:C,Summary!H:H,Table_Query_from_Mac10[[#This Row],[Juiceoc]])</f>
        <v>0</v>
      </c>
      <c r="P527" s="47">
        <f>SUMIFS(Summary!D:D,Summary!H:H,Table_Query_from_Mac10[[#This Row],[Juiceoc]])</f>
        <v>0</v>
      </c>
      <c r="Q527" s="47">
        <f>SUMIFS(Summary!E:E,Summary!H:H,Table_Query_from_Mac10[[#This Row],[Juiceoc]])</f>
        <v>0</v>
      </c>
      <c r="R527" s="47">
        <f>Table_Query_from_Mac10[[#This Row],[Net Unit]]*(1+Table_Query_from_Mac10[[#This Row],[PriceIncreasebyType]])</f>
        <v>3.08</v>
      </c>
      <c r="S527" s="47">
        <f>Table_Query_from_Mac10[[#This Row],[UnitPriceFuture]]*Table_Query_from_Mac10[[#This Row],[qtytoShipFuture]]</f>
        <v>18.48</v>
      </c>
      <c r="T527" s="47">
        <f>ROUND(Table_Query_from_Mac10[[#This Row],[qty_to_ship]]*(1+Table_Query_from_Mac10[[#This Row],[VolumeIncreasebyType]]),0)</f>
        <v>6</v>
      </c>
      <c r="U527" s="47">
        <f>Table_Query_from_Mac10[[#This Row],[qtytoShipFuture]]*Table_Query_from_Mac10[[#This Row],[Future-cost]]</f>
        <v>7.86</v>
      </c>
      <c r="V527" s="47">
        <f>Table_Query_from_Mac10[[#This Row],[qtytoShipFuture]]-Table_Query_from_Mac10[[#This Row],[qty_to_ship]]</f>
        <v>0</v>
      </c>
      <c r="W527" s="47">
        <f>Table_Query_from_Mac10[[#This Row],[UnitPriceFuture]]</f>
        <v>3.08</v>
      </c>
      <c r="X527" s="47">
        <f>Table_Query_from_Mac10[[#This Row],[Unit Increase]]*Table_Query_from_Mac10[[#This Row],[UnitPriceFuture]]</f>
        <v>0</v>
      </c>
      <c r="Y527" s="47">
        <f>Table_Query_from_Mac10[[#This Row],[Unit Increase]]*Table_Query_from_Mac10[[#This Row],[Future-cost]]</f>
        <v>0</v>
      </c>
      <c r="Z527" s="47">
        <f>-(Table_Query_from_Mac10[[#This Row],[Incremental Sales]]+((Table_Query_from_Mac10[[#This Row],[Incremental Sales]]*-(SUM(Summary!$S$8:$S$9)))))*Summary!$S$18</f>
        <v>0</v>
      </c>
      <c r="AA527" s="47">
        <f>IFERROR(Table_Query_from_Mac10[[#This Row],[Incremental Cost]]/Table_Query_from_Mac10[[#This Row],[Incremental Sales]],0)</f>
        <v>0</v>
      </c>
      <c r="AB527" s="47">
        <f>IFERROR(Table_Query_from_Mac10[[#This Row],[TotalCostFuture]]/Table_Query_from_Mac10[[#This Row],[totalsalesFuture]],0)</f>
        <v>0.42532467532467533</v>
      </c>
      <c r="AN527" s="31">
        <v>24</v>
      </c>
      <c r="AO527">
        <f t="shared" si="16"/>
        <v>6</v>
      </c>
      <c r="AQ527" s="31">
        <v>8.81</v>
      </c>
      <c r="AR527">
        <f t="shared" si="17"/>
        <v>3.08</v>
      </c>
    </row>
    <row r="528" spans="1:44" x14ac:dyDescent="0.25">
      <c r="A528">
        <v>90052</v>
      </c>
      <c r="B528">
        <v>6</v>
      </c>
      <c r="C528" t="s">
        <v>86</v>
      </c>
      <c r="D528" t="s">
        <v>79</v>
      </c>
      <c r="E528">
        <v>12</v>
      </c>
      <c r="F528">
        <v>1.2</v>
      </c>
      <c r="G528">
        <v>3.57</v>
      </c>
      <c r="H528" s="1">
        <v>44840</v>
      </c>
      <c r="I528" s="20">
        <v>0</v>
      </c>
      <c r="J528" s="47">
        <f>Table_Query_from_Mac10[[#This Row],[unit_price]]-(Table_Query_from_Mac10[[#This Row],[unit_price]]*(Table_Query_from_Mac10[[#This Row],[discount_pct]]/100))</f>
        <v>3.57</v>
      </c>
      <c r="K528" s="47">
        <f>Table_Query_from_Mac10[[#This Row],[unit_cost]]</f>
        <v>1.2</v>
      </c>
      <c r="L528" s="47">
        <f>Table_Query_from_Mac10[[#This Row],[Live-cost]]*(1+Table_Query_from_Mac10[[#This Row],[CogsIncreasebyTYPE]])</f>
        <v>1.2</v>
      </c>
      <c r="M528" s="47">
        <f>Table_Query_from_Mac10[[#This Row],[Live-cost]]*Table_Query_from_Mac10[[#This Row],[qty_to_ship]]</f>
        <v>14.399999999999999</v>
      </c>
      <c r="N528" s="47">
        <f>IF(Table_Query_from_Mac10[[#This Row],[item_no]]="KDA",-Table_Query_from_Mac10[[#This Row],[unit_price]],Table_Query_from_Mac10[[#This Row],[Net Unit]]*Table_Query_from_Mac10[[#This Row],[qty_to_ship]])</f>
        <v>42.839999999999996</v>
      </c>
      <c r="O528" s="47">
        <f>SUMIFS(Summary!C:C,Summary!H:H,Table_Query_from_Mac10[[#This Row],[Juiceoc]])</f>
        <v>0</v>
      </c>
      <c r="P528" s="47">
        <f>SUMIFS(Summary!D:D,Summary!H:H,Table_Query_from_Mac10[[#This Row],[Juiceoc]])</f>
        <v>0</v>
      </c>
      <c r="Q528" s="47">
        <f>SUMIFS(Summary!E:E,Summary!H:H,Table_Query_from_Mac10[[#This Row],[Juiceoc]])</f>
        <v>0</v>
      </c>
      <c r="R528" s="47">
        <f>Table_Query_from_Mac10[[#This Row],[Net Unit]]*(1+Table_Query_from_Mac10[[#This Row],[PriceIncreasebyType]])</f>
        <v>3.57</v>
      </c>
      <c r="S528" s="47">
        <f>Table_Query_from_Mac10[[#This Row],[UnitPriceFuture]]*Table_Query_from_Mac10[[#This Row],[qtytoShipFuture]]</f>
        <v>42.839999999999996</v>
      </c>
      <c r="T528" s="47">
        <f>ROUND(Table_Query_from_Mac10[[#This Row],[qty_to_ship]]*(1+Table_Query_from_Mac10[[#This Row],[VolumeIncreasebyType]]),0)</f>
        <v>12</v>
      </c>
      <c r="U528" s="47">
        <f>Table_Query_from_Mac10[[#This Row],[qtytoShipFuture]]*Table_Query_from_Mac10[[#This Row],[Future-cost]]</f>
        <v>14.399999999999999</v>
      </c>
      <c r="V528" s="47">
        <f>Table_Query_from_Mac10[[#This Row],[qtytoShipFuture]]-Table_Query_from_Mac10[[#This Row],[qty_to_ship]]</f>
        <v>0</v>
      </c>
      <c r="W528" s="47">
        <f>Table_Query_from_Mac10[[#This Row],[UnitPriceFuture]]</f>
        <v>3.57</v>
      </c>
      <c r="X528" s="47">
        <f>Table_Query_from_Mac10[[#This Row],[Unit Increase]]*Table_Query_from_Mac10[[#This Row],[UnitPriceFuture]]</f>
        <v>0</v>
      </c>
      <c r="Y528" s="47">
        <f>Table_Query_from_Mac10[[#This Row],[Unit Increase]]*Table_Query_from_Mac10[[#This Row],[Future-cost]]</f>
        <v>0</v>
      </c>
      <c r="Z528" s="47">
        <f>-(Table_Query_from_Mac10[[#This Row],[Incremental Sales]]+((Table_Query_from_Mac10[[#This Row],[Incremental Sales]]*-(SUM(Summary!$S$8:$S$9)))))*Summary!$S$18</f>
        <v>0</v>
      </c>
      <c r="AA528" s="47">
        <f>IFERROR(Table_Query_from_Mac10[[#This Row],[Incremental Cost]]/Table_Query_from_Mac10[[#This Row],[Incremental Sales]],0)</f>
        <v>0</v>
      </c>
      <c r="AB528" s="47">
        <f>IFERROR(Table_Query_from_Mac10[[#This Row],[TotalCostFuture]]/Table_Query_from_Mac10[[#This Row],[totalsalesFuture]],0)</f>
        <v>0.33613445378151258</v>
      </c>
      <c r="AN528" s="30">
        <v>48</v>
      </c>
      <c r="AO528">
        <f t="shared" si="16"/>
        <v>12</v>
      </c>
      <c r="AQ528" s="30">
        <v>10.210000000000001</v>
      </c>
      <c r="AR528">
        <f t="shared" si="17"/>
        <v>3.57</v>
      </c>
    </row>
    <row r="529" spans="1:44" x14ac:dyDescent="0.25">
      <c r="A529">
        <v>90052</v>
      </c>
      <c r="B529">
        <v>7</v>
      </c>
      <c r="C529" t="s">
        <v>86</v>
      </c>
      <c r="D529" t="s">
        <v>79</v>
      </c>
      <c r="E529">
        <v>8</v>
      </c>
      <c r="F529">
        <v>1.56</v>
      </c>
      <c r="G529">
        <v>4.5</v>
      </c>
      <c r="H529" s="1">
        <v>44840</v>
      </c>
      <c r="I529" s="20">
        <v>0</v>
      </c>
      <c r="J529" s="47">
        <f>Table_Query_from_Mac10[[#This Row],[unit_price]]-(Table_Query_from_Mac10[[#This Row],[unit_price]]*(Table_Query_from_Mac10[[#This Row],[discount_pct]]/100))</f>
        <v>4.5</v>
      </c>
      <c r="K529" s="47">
        <f>Table_Query_from_Mac10[[#This Row],[unit_cost]]</f>
        <v>1.56</v>
      </c>
      <c r="L529" s="47">
        <f>Table_Query_from_Mac10[[#This Row],[Live-cost]]*(1+Table_Query_from_Mac10[[#This Row],[CogsIncreasebyTYPE]])</f>
        <v>1.56</v>
      </c>
      <c r="M529" s="47">
        <f>Table_Query_from_Mac10[[#This Row],[Live-cost]]*Table_Query_from_Mac10[[#This Row],[qty_to_ship]]</f>
        <v>12.48</v>
      </c>
      <c r="N529" s="47">
        <f>IF(Table_Query_from_Mac10[[#This Row],[item_no]]="KDA",-Table_Query_from_Mac10[[#This Row],[unit_price]],Table_Query_from_Mac10[[#This Row],[Net Unit]]*Table_Query_from_Mac10[[#This Row],[qty_to_ship]])</f>
        <v>36</v>
      </c>
      <c r="O529" s="47">
        <f>SUMIFS(Summary!C:C,Summary!H:H,Table_Query_from_Mac10[[#This Row],[Juiceoc]])</f>
        <v>0</v>
      </c>
      <c r="P529" s="47">
        <f>SUMIFS(Summary!D:D,Summary!H:H,Table_Query_from_Mac10[[#This Row],[Juiceoc]])</f>
        <v>0</v>
      </c>
      <c r="Q529" s="47">
        <f>SUMIFS(Summary!E:E,Summary!H:H,Table_Query_from_Mac10[[#This Row],[Juiceoc]])</f>
        <v>0</v>
      </c>
      <c r="R529" s="47">
        <f>Table_Query_from_Mac10[[#This Row],[Net Unit]]*(1+Table_Query_from_Mac10[[#This Row],[PriceIncreasebyType]])</f>
        <v>4.5</v>
      </c>
      <c r="S529" s="47">
        <f>Table_Query_from_Mac10[[#This Row],[UnitPriceFuture]]*Table_Query_from_Mac10[[#This Row],[qtytoShipFuture]]</f>
        <v>36</v>
      </c>
      <c r="T529" s="47">
        <f>ROUND(Table_Query_from_Mac10[[#This Row],[qty_to_ship]]*(1+Table_Query_from_Mac10[[#This Row],[VolumeIncreasebyType]]),0)</f>
        <v>8</v>
      </c>
      <c r="U529" s="47">
        <f>Table_Query_from_Mac10[[#This Row],[qtytoShipFuture]]*Table_Query_from_Mac10[[#This Row],[Future-cost]]</f>
        <v>12.48</v>
      </c>
      <c r="V529" s="47">
        <f>Table_Query_from_Mac10[[#This Row],[qtytoShipFuture]]-Table_Query_from_Mac10[[#This Row],[qty_to_ship]]</f>
        <v>0</v>
      </c>
      <c r="W529" s="47">
        <f>Table_Query_from_Mac10[[#This Row],[UnitPriceFuture]]</f>
        <v>4.5</v>
      </c>
      <c r="X529" s="47">
        <f>Table_Query_from_Mac10[[#This Row],[Unit Increase]]*Table_Query_from_Mac10[[#This Row],[UnitPriceFuture]]</f>
        <v>0</v>
      </c>
      <c r="Y529" s="47">
        <f>Table_Query_from_Mac10[[#This Row],[Unit Increase]]*Table_Query_from_Mac10[[#This Row],[Future-cost]]</f>
        <v>0</v>
      </c>
      <c r="Z529" s="47">
        <f>-(Table_Query_from_Mac10[[#This Row],[Incremental Sales]]+((Table_Query_from_Mac10[[#This Row],[Incremental Sales]]*-(SUM(Summary!$S$8:$S$9)))))*Summary!$S$18</f>
        <v>0</v>
      </c>
      <c r="AA529" s="47">
        <f>IFERROR(Table_Query_from_Mac10[[#This Row],[Incremental Cost]]/Table_Query_from_Mac10[[#This Row],[Incremental Sales]],0)</f>
        <v>0</v>
      </c>
      <c r="AB529" s="47">
        <f>IFERROR(Table_Query_from_Mac10[[#This Row],[TotalCostFuture]]/Table_Query_from_Mac10[[#This Row],[totalsalesFuture]],0)</f>
        <v>0.34666666666666668</v>
      </c>
      <c r="AN529" s="31">
        <v>32</v>
      </c>
      <c r="AO529">
        <f t="shared" si="16"/>
        <v>8</v>
      </c>
      <c r="AQ529" s="31">
        <v>12.85</v>
      </c>
      <c r="AR529">
        <f t="shared" si="17"/>
        <v>4.5</v>
      </c>
    </row>
    <row r="530" spans="1:44" x14ac:dyDescent="0.25">
      <c r="A530">
        <v>90052</v>
      </c>
      <c r="B530">
        <v>8</v>
      </c>
      <c r="C530" t="s">
        <v>86</v>
      </c>
      <c r="D530" t="s">
        <v>79</v>
      </c>
      <c r="E530">
        <v>5</v>
      </c>
      <c r="F530">
        <v>1.8</v>
      </c>
      <c r="G530">
        <v>5.08</v>
      </c>
      <c r="H530" s="1">
        <v>44840</v>
      </c>
      <c r="I530" s="20">
        <v>0</v>
      </c>
      <c r="J530" s="47">
        <f>Table_Query_from_Mac10[[#This Row],[unit_price]]-(Table_Query_from_Mac10[[#This Row],[unit_price]]*(Table_Query_from_Mac10[[#This Row],[discount_pct]]/100))</f>
        <v>5.08</v>
      </c>
      <c r="K530" s="47">
        <f>Table_Query_from_Mac10[[#This Row],[unit_cost]]</f>
        <v>1.8</v>
      </c>
      <c r="L530" s="47">
        <f>Table_Query_from_Mac10[[#This Row],[Live-cost]]*(1+Table_Query_from_Mac10[[#This Row],[CogsIncreasebyTYPE]])</f>
        <v>1.8</v>
      </c>
      <c r="M530" s="47">
        <f>Table_Query_from_Mac10[[#This Row],[Live-cost]]*Table_Query_from_Mac10[[#This Row],[qty_to_ship]]</f>
        <v>9</v>
      </c>
      <c r="N530" s="47">
        <f>IF(Table_Query_from_Mac10[[#This Row],[item_no]]="KDA",-Table_Query_from_Mac10[[#This Row],[unit_price]],Table_Query_from_Mac10[[#This Row],[Net Unit]]*Table_Query_from_Mac10[[#This Row],[qty_to_ship]])</f>
        <v>25.4</v>
      </c>
      <c r="O530" s="47">
        <f>SUMIFS(Summary!C:C,Summary!H:H,Table_Query_from_Mac10[[#This Row],[Juiceoc]])</f>
        <v>0</v>
      </c>
      <c r="P530" s="47">
        <f>SUMIFS(Summary!D:D,Summary!H:H,Table_Query_from_Mac10[[#This Row],[Juiceoc]])</f>
        <v>0</v>
      </c>
      <c r="Q530" s="47">
        <f>SUMIFS(Summary!E:E,Summary!H:H,Table_Query_from_Mac10[[#This Row],[Juiceoc]])</f>
        <v>0</v>
      </c>
      <c r="R530" s="47">
        <f>Table_Query_from_Mac10[[#This Row],[Net Unit]]*(1+Table_Query_from_Mac10[[#This Row],[PriceIncreasebyType]])</f>
        <v>5.08</v>
      </c>
      <c r="S530" s="47">
        <f>Table_Query_from_Mac10[[#This Row],[UnitPriceFuture]]*Table_Query_from_Mac10[[#This Row],[qtytoShipFuture]]</f>
        <v>25.4</v>
      </c>
      <c r="T530" s="47">
        <f>ROUND(Table_Query_from_Mac10[[#This Row],[qty_to_ship]]*(1+Table_Query_from_Mac10[[#This Row],[VolumeIncreasebyType]]),0)</f>
        <v>5</v>
      </c>
      <c r="U530" s="47">
        <f>Table_Query_from_Mac10[[#This Row],[qtytoShipFuture]]*Table_Query_from_Mac10[[#This Row],[Future-cost]]</f>
        <v>9</v>
      </c>
      <c r="V530" s="47">
        <f>Table_Query_from_Mac10[[#This Row],[qtytoShipFuture]]-Table_Query_from_Mac10[[#This Row],[qty_to_ship]]</f>
        <v>0</v>
      </c>
      <c r="W530" s="47">
        <f>Table_Query_from_Mac10[[#This Row],[UnitPriceFuture]]</f>
        <v>5.08</v>
      </c>
      <c r="X530" s="47">
        <f>Table_Query_from_Mac10[[#This Row],[Unit Increase]]*Table_Query_from_Mac10[[#This Row],[UnitPriceFuture]]</f>
        <v>0</v>
      </c>
      <c r="Y530" s="47">
        <f>Table_Query_from_Mac10[[#This Row],[Unit Increase]]*Table_Query_from_Mac10[[#This Row],[Future-cost]]</f>
        <v>0</v>
      </c>
      <c r="Z530" s="47">
        <f>-(Table_Query_from_Mac10[[#This Row],[Incremental Sales]]+((Table_Query_from_Mac10[[#This Row],[Incremental Sales]]*-(SUM(Summary!$S$8:$S$9)))))*Summary!$S$18</f>
        <v>0</v>
      </c>
      <c r="AA530" s="47">
        <f>IFERROR(Table_Query_from_Mac10[[#This Row],[Incremental Cost]]/Table_Query_from_Mac10[[#This Row],[Incremental Sales]],0)</f>
        <v>0</v>
      </c>
      <c r="AB530" s="47">
        <f>IFERROR(Table_Query_from_Mac10[[#This Row],[TotalCostFuture]]/Table_Query_from_Mac10[[#This Row],[totalsalesFuture]],0)</f>
        <v>0.35433070866141736</v>
      </c>
      <c r="AN530" s="30">
        <v>20</v>
      </c>
      <c r="AO530">
        <f t="shared" si="16"/>
        <v>5</v>
      </c>
      <c r="AQ530" s="30">
        <v>14.51</v>
      </c>
      <c r="AR530">
        <f t="shared" si="17"/>
        <v>5.08</v>
      </c>
    </row>
    <row r="531" spans="1:44" x14ac:dyDescent="0.25">
      <c r="A531">
        <v>90052</v>
      </c>
      <c r="B531">
        <v>9</v>
      </c>
      <c r="C531" t="s">
        <v>86</v>
      </c>
      <c r="D531" t="s">
        <v>79</v>
      </c>
      <c r="E531">
        <v>8</v>
      </c>
      <c r="F531">
        <v>1.97</v>
      </c>
      <c r="G531">
        <v>5.95</v>
      </c>
      <c r="H531" s="1">
        <v>44840</v>
      </c>
      <c r="I531" s="20">
        <v>0</v>
      </c>
      <c r="J531" s="47">
        <f>Table_Query_from_Mac10[[#This Row],[unit_price]]-(Table_Query_from_Mac10[[#This Row],[unit_price]]*(Table_Query_from_Mac10[[#This Row],[discount_pct]]/100))</f>
        <v>5.95</v>
      </c>
      <c r="K531" s="47">
        <f>Table_Query_from_Mac10[[#This Row],[unit_cost]]</f>
        <v>1.97</v>
      </c>
      <c r="L531" s="47">
        <f>Table_Query_from_Mac10[[#This Row],[Live-cost]]*(1+Table_Query_from_Mac10[[#This Row],[CogsIncreasebyTYPE]])</f>
        <v>1.97</v>
      </c>
      <c r="M531" s="47">
        <f>Table_Query_from_Mac10[[#This Row],[Live-cost]]*Table_Query_from_Mac10[[#This Row],[qty_to_ship]]</f>
        <v>15.76</v>
      </c>
      <c r="N531" s="47">
        <f>IF(Table_Query_from_Mac10[[#This Row],[item_no]]="KDA",-Table_Query_from_Mac10[[#This Row],[unit_price]],Table_Query_from_Mac10[[#This Row],[Net Unit]]*Table_Query_from_Mac10[[#This Row],[qty_to_ship]])</f>
        <v>47.6</v>
      </c>
      <c r="O531" s="47">
        <f>SUMIFS(Summary!C:C,Summary!H:H,Table_Query_from_Mac10[[#This Row],[Juiceoc]])</f>
        <v>0</v>
      </c>
      <c r="P531" s="47">
        <f>SUMIFS(Summary!D:D,Summary!H:H,Table_Query_from_Mac10[[#This Row],[Juiceoc]])</f>
        <v>0</v>
      </c>
      <c r="Q531" s="47">
        <f>SUMIFS(Summary!E:E,Summary!H:H,Table_Query_from_Mac10[[#This Row],[Juiceoc]])</f>
        <v>0</v>
      </c>
      <c r="R531" s="47">
        <f>Table_Query_from_Mac10[[#This Row],[Net Unit]]*(1+Table_Query_from_Mac10[[#This Row],[PriceIncreasebyType]])</f>
        <v>5.95</v>
      </c>
      <c r="S531" s="47">
        <f>Table_Query_from_Mac10[[#This Row],[UnitPriceFuture]]*Table_Query_from_Mac10[[#This Row],[qtytoShipFuture]]</f>
        <v>47.6</v>
      </c>
      <c r="T531" s="47">
        <f>ROUND(Table_Query_from_Mac10[[#This Row],[qty_to_ship]]*(1+Table_Query_from_Mac10[[#This Row],[VolumeIncreasebyType]]),0)</f>
        <v>8</v>
      </c>
      <c r="U531" s="47">
        <f>Table_Query_from_Mac10[[#This Row],[qtytoShipFuture]]*Table_Query_from_Mac10[[#This Row],[Future-cost]]</f>
        <v>15.76</v>
      </c>
      <c r="V531" s="47">
        <f>Table_Query_from_Mac10[[#This Row],[qtytoShipFuture]]-Table_Query_from_Mac10[[#This Row],[qty_to_ship]]</f>
        <v>0</v>
      </c>
      <c r="W531" s="47">
        <f>Table_Query_from_Mac10[[#This Row],[UnitPriceFuture]]</f>
        <v>5.95</v>
      </c>
      <c r="X531" s="47">
        <f>Table_Query_from_Mac10[[#This Row],[Unit Increase]]*Table_Query_from_Mac10[[#This Row],[UnitPriceFuture]]</f>
        <v>0</v>
      </c>
      <c r="Y531" s="47">
        <f>Table_Query_from_Mac10[[#This Row],[Unit Increase]]*Table_Query_from_Mac10[[#This Row],[Future-cost]]</f>
        <v>0</v>
      </c>
      <c r="Z531" s="47">
        <f>-(Table_Query_from_Mac10[[#This Row],[Incremental Sales]]+((Table_Query_from_Mac10[[#This Row],[Incremental Sales]]*-(SUM(Summary!$S$8:$S$9)))))*Summary!$S$18</f>
        <v>0</v>
      </c>
      <c r="AA531" s="47">
        <f>IFERROR(Table_Query_from_Mac10[[#This Row],[Incremental Cost]]/Table_Query_from_Mac10[[#This Row],[Incremental Sales]],0)</f>
        <v>0</v>
      </c>
      <c r="AB531" s="47">
        <f>IFERROR(Table_Query_from_Mac10[[#This Row],[TotalCostFuture]]/Table_Query_from_Mac10[[#This Row],[totalsalesFuture]],0)</f>
        <v>0.33109243697478991</v>
      </c>
      <c r="AN531" s="31">
        <v>32</v>
      </c>
      <c r="AO531">
        <f t="shared" si="16"/>
        <v>8</v>
      </c>
      <c r="AQ531" s="31">
        <v>16.989999999999998</v>
      </c>
      <c r="AR531">
        <f t="shared" si="17"/>
        <v>5.95</v>
      </c>
    </row>
    <row r="532" spans="1:44" x14ac:dyDescent="0.25">
      <c r="A532">
        <v>90052</v>
      </c>
      <c r="B532">
        <v>10</v>
      </c>
      <c r="C532" t="s">
        <v>86</v>
      </c>
      <c r="D532" t="s">
        <v>79</v>
      </c>
      <c r="E532">
        <v>6</v>
      </c>
      <c r="F532">
        <v>0.65</v>
      </c>
      <c r="G532">
        <v>1.67</v>
      </c>
      <c r="H532" s="1">
        <v>44840</v>
      </c>
      <c r="I532" s="20">
        <v>0</v>
      </c>
      <c r="J532" s="47">
        <f>Table_Query_from_Mac10[[#This Row],[unit_price]]-(Table_Query_from_Mac10[[#This Row],[unit_price]]*(Table_Query_from_Mac10[[#This Row],[discount_pct]]/100))</f>
        <v>1.67</v>
      </c>
      <c r="K532" s="47">
        <f>Table_Query_from_Mac10[[#This Row],[unit_cost]]</f>
        <v>0.65</v>
      </c>
      <c r="L532" s="47">
        <f>Table_Query_from_Mac10[[#This Row],[Live-cost]]*(1+Table_Query_from_Mac10[[#This Row],[CogsIncreasebyTYPE]])</f>
        <v>0.65</v>
      </c>
      <c r="M532" s="47">
        <f>Table_Query_from_Mac10[[#This Row],[Live-cost]]*Table_Query_from_Mac10[[#This Row],[qty_to_ship]]</f>
        <v>3.9000000000000004</v>
      </c>
      <c r="N532" s="47">
        <f>IF(Table_Query_from_Mac10[[#This Row],[item_no]]="KDA",-Table_Query_from_Mac10[[#This Row],[unit_price]],Table_Query_from_Mac10[[#This Row],[Net Unit]]*Table_Query_from_Mac10[[#This Row],[qty_to_ship]])</f>
        <v>10.02</v>
      </c>
      <c r="O532" s="47">
        <f>SUMIFS(Summary!C:C,Summary!H:H,Table_Query_from_Mac10[[#This Row],[Juiceoc]])</f>
        <v>0</v>
      </c>
      <c r="P532" s="47">
        <f>SUMIFS(Summary!D:D,Summary!H:H,Table_Query_from_Mac10[[#This Row],[Juiceoc]])</f>
        <v>0</v>
      </c>
      <c r="Q532" s="47">
        <f>SUMIFS(Summary!E:E,Summary!H:H,Table_Query_from_Mac10[[#This Row],[Juiceoc]])</f>
        <v>0</v>
      </c>
      <c r="R532" s="47">
        <f>Table_Query_from_Mac10[[#This Row],[Net Unit]]*(1+Table_Query_from_Mac10[[#This Row],[PriceIncreasebyType]])</f>
        <v>1.67</v>
      </c>
      <c r="S532" s="47">
        <f>Table_Query_from_Mac10[[#This Row],[UnitPriceFuture]]*Table_Query_from_Mac10[[#This Row],[qtytoShipFuture]]</f>
        <v>10.02</v>
      </c>
      <c r="T532" s="47">
        <f>ROUND(Table_Query_from_Mac10[[#This Row],[qty_to_ship]]*(1+Table_Query_from_Mac10[[#This Row],[VolumeIncreasebyType]]),0)</f>
        <v>6</v>
      </c>
      <c r="U532" s="47">
        <f>Table_Query_from_Mac10[[#This Row],[qtytoShipFuture]]*Table_Query_from_Mac10[[#This Row],[Future-cost]]</f>
        <v>3.9000000000000004</v>
      </c>
      <c r="V532" s="47">
        <f>Table_Query_from_Mac10[[#This Row],[qtytoShipFuture]]-Table_Query_from_Mac10[[#This Row],[qty_to_ship]]</f>
        <v>0</v>
      </c>
      <c r="W532" s="47">
        <f>Table_Query_from_Mac10[[#This Row],[UnitPriceFuture]]</f>
        <v>1.67</v>
      </c>
      <c r="X532" s="47">
        <f>Table_Query_from_Mac10[[#This Row],[Unit Increase]]*Table_Query_from_Mac10[[#This Row],[UnitPriceFuture]]</f>
        <v>0</v>
      </c>
      <c r="Y532" s="47">
        <f>Table_Query_from_Mac10[[#This Row],[Unit Increase]]*Table_Query_from_Mac10[[#This Row],[Future-cost]]</f>
        <v>0</v>
      </c>
      <c r="Z532" s="47">
        <f>-(Table_Query_from_Mac10[[#This Row],[Incremental Sales]]+((Table_Query_from_Mac10[[#This Row],[Incremental Sales]]*-(SUM(Summary!$S$8:$S$9)))))*Summary!$S$18</f>
        <v>0</v>
      </c>
      <c r="AA532" s="47">
        <f>IFERROR(Table_Query_from_Mac10[[#This Row],[Incremental Cost]]/Table_Query_from_Mac10[[#This Row],[Incremental Sales]],0)</f>
        <v>0</v>
      </c>
      <c r="AB532" s="47">
        <f>IFERROR(Table_Query_from_Mac10[[#This Row],[TotalCostFuture]]/Table_Query_from_Mac10[[#This Row],[totalsalesFuture]],0)</f>
        <v>0.38922155688622762</v>
      </c>
      <c r="AN532" s="30">
        <v>24</v>
      </c>
      <c r="AO532">
        <f t="shared" si="16"/>
        <v>6</v>
      </c>
      <c r="AQ532" s="30">
        <v>4.76</v>
      </c>
      <c r="AR532">
        <f t="shared" si="17"/>
        <v>1.67</v>
      </c>
    </row>
    <row r="533" spans="1:44" x14ac:dyDescent="0.25">
      <c r="A533">
        <v>90052</v>
      </c>
      <c r="B533">
        <v>11</v>
      </c>
      <c r="C533" t="s">
        <v>86</v>
      </c>
      <c r="D533" t="s">
        <v>79</v>
      </c>
      <c r="E533">
        <v>4</v>
      </c>
      <c r="F533">
        <v>1.24</v>
      </c>
      <c r="G533">
        <v>2.82</v>
      </c>
      <c r="H533" s="1">
        <v>44840</v>
      </c>
      <c r="I533" s="20">
        <v>0</v>
      </c>
      <c r="J533" s="47">
        <f>Table_Query_from_Mac10[[#This Row],[unit_price]]-(Table_Query_from_Mac10[[#This Row],[unit_price]]*(Table_Query_from_Mac10[[#This Row],[discount_pct]]/100))</f>
        <v>2.82</v>
      </c>
      <c r="K533" s="47">
        <f>Table_Query_from_Mac10[[#This Row],[unit_cost]]</f>
        <v>1.24</v>
      </c>
      <c r="L533" s="47">
        <f>Table_Query_from_Mac10[[#This Row],[Live-cost]]*(1+Table_Query_from_Mac10[[#This Row],[CogsIncreasebyTYPE]])</f>
        <v>1.24</v>
      </c>
      <c r="M533" s="47">
        <f>Table_Query_from_Mac10[[#This Row],[Live-cost]]*Table_Query_from_Mac10[[#This Row],[qty_to_ship]]</f>
        <v>4.96</v>
      </c>
      <c r="N533" s="47">
        <f>IF(Table_Query_from_Mac10[[#This Row],[item_no]]="KDA",-Table_Query_from_Mac10[[#This Row],[unit_price]],Table_Query_from_Mac10[[#This Row],[Net Unit]]*Table_Query_from_Mac10[[#This Row],[qty_to_ship]])</f>
        <v>11.28</v>
      </c>
      <c r="O533" s="47">
        <f>SUMIFS(Summary!C:C,Summary!H:H,Table_Query_from_Mac10[[#This Row],[Juiceoc]])</f>
        <v>0</v>
      </c>
      <c r="P533" s="47">
        <f>SUMIFS(Summary!D:D,Summary!H:H,Table_Query_from_Mac10[[#This Row],[Juiceoc]])</f>
        <v>0</v>
      </c>
      <c r="Q533" s="47">
        <f>SUMIFS(Summary!E:E,Summary!H:H,Table_Query_from_Mac10[[#This Row],[Juiceoc]])</f>
        <v>0</v>
      </c>
      <c r="R533" s="47">
        <f>Table_Query_from_Mac10[[#This Row],[Net Unit]]*(1+Table_Query_from_Mac10[[#This Row],[PriceIncreasebyType]])</f>
        <v>2.82</v>
      </c>
      <c r="S533" s="47">
        <f>Table_Query_from_Mac10[[#This Row],[UnitPriceFuture]]*Table_Query_from_Mac10[[#This Row],[qtytoShipFuture]]</f>
        <v>11.28</v>
      </c>
      <c r="T533" s="47">
        <f>ROUND(Table_Query_from_Mac10[[#This Row],[qty_to_ship]]*(1+Table_Query_from_Mac10[[#This Row],[VolumeIncreasebyType]]),0)</f>
        <v>4</v>
      </c>
      <c r="U533" s="47">
        <f>Table_Query_from_Mac10[[#This Row],[qtytoShipFuture]]*Table_Query_from_Mac10[[#This Row],[Future-cost]]</f>
        <v>4.96</v>
      </c>
      <c r="V533" s="47">
        <f>Table_Query_from_Mac10[[#This Row],[qtytoShipFuture]]-Table_Query_from_Mac10[[#This Row],[qty_to_ship]]</f>
        <v>0</v>
      </c>
      <c r="W533" s="47">
        <f>Table_Query_from_Mac10[[#This Row],[UnitPriceFuture]]</f>
        <v>2.82</v>
      </c>
      <c r="X533" s="47">
        <f>Table_Query_from_Mac10[[#This Row],[Unit Increase]]*Table_Query_from_Mac10[[#This Row],[UnitPriceFuture]]</f>
        <v>0</v>
      </c>
      <c r="Y533" s="47">
        <f>Table_Query_from_Mac10[[#This Row],[Unit Increase]]*Table_Query_from_Mac10[[#This Row],[Future-cost]]</f>
        <v>0</v>
      </c>
      <c r="Z533" s="47">
        <f>-(Table_Query_from_Mac10[[#This Row],[Incremental Sales]]+((Table_Query_from_Mac10[[#This Row],[Incremental Sales]]*-(SUM(Summary!$S$8:$S$9)))))*Summary!$S$18</f>
        <v>0</v>
      </c>
      <c r="AA533" s="47">
        <f>IFERROR(Table_Query_from_Mac10[[#This Row],[Incremental Cost]]/Table_Query_from_Mac10[[#This Row],[Incremental Sales]],0)</f>
        <v>0</v>
      </c>
      <c r="AB533" s="47">
        <f>IFERROR(Table_Query_from_Mac10[[#This Row],[TotalCostFuture]]/Table_Query_from_Mac10[[#This Row],[totalsalesFuture]],0)</f>
        <v>0.43971631205673761</v>
      </c>
      <c r="AN533" s="31">
        <v>15</v>
      </c>
      <c r="AO533">
        <f t="shared" si="16"/>
        <v>4</v>
      </c>
      <c r="AQ533" s="31">
        <v>8.0500000000000007</v>
      </c>
      <c r="AR533">
        <f t="shared" si="17"/>
        <v>2.82</v>
      </c>
    </row>
    <row r="534" spans="1:44" x14ac:dyDescent="0.25">
      <c r="A534">
        <v>90052</v>
      </c>
      <c r="B534">
        <v>12</v>
      </c>
      <c r="C534" t="s">
        <v>86</v>
      </c>
      <c r="D534" t="s">
        <v>79</v>
      </c>
      <c r="E534">
        <v>6</v>
      </c>
      <c r="F534">
        <v>0.81</v>
      </c>
      <c r="G534">
        <v>2.0699999999999998</v>
      </c>
      <c r="H534" s="1">
        <v>44840</v>
      </c>
      <c r="I534" s="20">
        <v>0</v>
      </c>
      <c r="J534" s="47">
        <f>Table_Query_from_Mac10[[#This Row],[unit_price]]-(Table_Query_from_Mac10[[#This Row],[unit_price]]*(Table_Query_from_Mac10[[#This Row],[discount_pct]]/100))</f>
        <v>2.0699999999999998</v>
      </c>
      <c r="K534" s="47">
        <f>Table_Query_from_Mac10[[#This Row],[unit_cost]]</f>
        <v>0.81</v>
      </c>
      <c r="L534" s="47">
        <f>Table_Query_from_Mac10[[#This Row],[Live-cost]]*(1+Table_Query_from_Mac10[[#This Row],[CogsIncreasebyTYPE]])</f>
        <v>0.81</v>
      </c>
      <c r="M534" s="47">
        <f>Table_Query_from_Mac10[[#This Row],[Live-cost]]*Table_Query_from_Mac10[[#This Row],[qty_to_ship]]</f>
        <v>4.8600000000000003</v>
      </c>
      <c r="N534" s="47">
        <f>IF(Table_Query_from_Mac10[[#This Row],[item_no]]="KDA",-Table_Query_from_Mac10[[#This Row],[unit_price]],Table_Query_from_Mac10[[#This Row],[Net Unit]]*Table_Query_from_Mac10[[#This Row],[qty_to_ship]])</f>
        <v>12.419999999999998</v>
      </c>
      <c r="O534" s="47">
        <f>SUMIFS(Summary!C:C,Summary!H:H,Table_Query_from_Mac10[[#This Row],[Juiceoc]])</f>
        <v>0</v>
      </c>
      <c r="P534" s="47">
        <f>SUMIFS(Summary!D:D,Summary!H:H,Table_Query_from_Mac10[[#This Row],[Juiceoc]])</f>
        <v>0</v>
      </c>
      <c r="Q534" s="47">
        <f>SUMIFS(Summary!E:E,Summary!H:H,Table_Query_from_Mac10[[#This Row],[Juiceoc]])</f>
        <v>0</v>
      </c>
      <c r="R534" s="47">
        <f>Table_Query_from_Mac10[[#This Row],[Net Unit]]*(1+Table_Query_from_Mac10[[#This Row],[PriceIncreasebyType]])</f>
        <v>2.0699999999999998</v>
      </c>
      <c r="S534" s="47">
        <f>Table_Query_from_Mac10[[#This Row],[UnitPriceFuture]]*Table_Query_from_Mac10[[#This Row],[qtytoShipFuture]]</f>
        <v>12.419999999999998</v>
      </c>
      <c r="T534" s="47">
        <f>ROUND(Table_Query_from_Mac10[[#This Row],[qty_to_ship]]*(1+Table_Query_from_Mac10[[#This Row],[VolumeIncreasebyType]]),0)</f>
        <v>6</v>
      </c>
      <c r="U534" s="47">
        <f>Table_Query_from_Mac10[[#This Row],[qtytoShipFuture]]*Table_Query_from_Mac10[[#This Row],[Future-cost]]</f>
        <v>4.8600000000000003</v>
      </c>
      <c r="V534" s="47">
        <f>Table_Query_from_Mac10[[#This Row],[qtytoShipFuture]]-Table_Query_from_Mac10[[#This Row],[qty_to_ship]]</f>
        <v>0</v>
      </c>
      <c r="W534" s="47">
        <f>Table_Query_from_Mac10[[#This Row],[UnitPriceFuture]]</f>
        <v>2.0699999999999998</v>
      </c>
      <c r="X534" s="47">
        <f>Table_Query_from_Mac10[[#This Row],[Unit Increase]]*Table_Query_from_Mac10[[#This Row],[UnitPriceFuture]]</f>
        <v>0</v>
      </c>
      <c r="Y534" s="47">
        <f>Table_Query_from_Mac10[[#This Row],[Unit Increase]]*Table_Query_from_Mac10[[#This Row],[Future-cost]]</f>
        <v>0</v>
      </c>
      <c r="Z534" s="47">
        <f>-(Table_Query_from_Mac10[[#This Row],[Incremental Sales]]+((Table_Query_from_Mac10[[#This Row],[Incremental Sales]]*-(SUM(Summary!$S$8:$S$9)))))*Summary!$S$18</f>
        <v>0</v>
      </c>
      <c r="AA534" s="47">
        <f>IFERROR(Table_Query_from_Mac10[[#This Row],[Incremental Cost]]/Table_Query_from_Mac10[[#This Row],[Incremental Sales]],0)</f>
        <v>0</v>
      </c>
      <c r="AB534" s="47">
        <f>IFERROR(Table_Query_from_Mac10[[#This Row],[TotalCostFuture]]/Table_Query_from_Mac10[[#This Row],[totalsalesFuture]],0)</f>
        <v>0.39130434782608703</v>
      </c>
      <c r="AN534" s="30">
        <v>24</v>
      </c>
      <c r="AO534">
        <f t="shared" si="16"/>
        <v>6</v>
      </c>
      <c r="AQ534" s="30">
        <v>5.9</v>
      </c>
      <c r="AR534">
        <f t="shared" si="17"/>
        <v>2.0699999999999998</v>
      </c>
    </row>
    <row r="535" spans="1:44" x14ac:dyDescent="0.25">
      <c r="A535">
        <v>90052</v>
      </c>
      <c r="B535">
        <v>13</v>
      </c>
      <c r="C535" t="s">
        <v>86</v>
      </c>
      <c r="D535" t="s">
        <v>79</v>
      </c>
      <c r="E535">
        <v>6</v>
      </c>
      <c r="F535">
        <v>0.93</v>
      </c>
      <c r="G535">
        <v>2.41</v>
      </c>
      <c r="H535" s="1">
        <v>44840</v>
      </c>
      <c r="I535" s="20">
        <v>0</v>
      </c>
      <c r="J535" s="47">
        <f>Table_Query_from_Mac10[[#This Row],[unit_price]]-(Table_Query_from_Mac10[[#This Row],[unit_price]]*(Table_Query_from_Mac10[[#This Row],[discount_pct]]/100))</f>
        <v>2.41</v>
      </c>
      <c r="K535" s="47">
        <f>Table_Query_from_Mac10[[#This Row],[unit_cost]]</f>
        <v>0.93</v>
      </c>
      <c r="L535" s="47">
        <f>Table_Query_from_Mac10[[#This Row],[Live-cost]]*(1+Table_Query_from_Mac10[[#This Row],[CogsIncreasebyTYPE]])</f>
        <v>0.93</v>
      </c>
      <c r="M535" s="47">
        <f>Table_Query_from_Mac10[[#This Row],[Live-cost]]*Table_Query_from_Mac10[[#This Row],[qty_to_ship]]</f>
        <v>5.58</v>
      </c>
      <c r="N535" s="47">
        <f>IF(Table_Query_from_Mac10[[#This Row],[item_no]]="KDA",-Table_Query_from_Mac10[[#This Row],[unit_price]],Table_Query_from_Mac10[[#This Row],[Net Unit]]*Table_Query_from_Mac10[[#This Row],[qty_to_ship]])</f>
        <v>14.46</v>
      </c>
      <c r="O535" s="47">
        <f>SUMIFS(Summary!C:C,Summary!H:H,Table_Query_from_Mac10[[#This Row],[Juiceoc]])</f>
        <v>0</v>
      </c>
      <c r="P535" s="47">
        <f>SUMIFS(Summary!D:D,Summary!H:H,Table_Query_from_Mac10[[#This Row],[Juiceoc]])</f>
        <v>0</v>
      </c>
      <c r="Q535" s="47">
        <f>SUMIFS(Summary!E:E,Summary!H:H,Table_Query_from_Mac10[[#This Row],[Juiceoc]])</f>
        <v>0</v>
      </c>
      <c r="R535" s="47">
        <f>Table_Query_from_Mac10[[#This Row],[Net Unit]]*(1+Table_Query_from_Mac10[[#This Row],[PriceIncreasebyType]])</f>
        <v>2.41</v>
      </c>
      <c r="S535" s="47">
        <f>Table_Query_from_Mac10[[#This Row],[UnitPriceFuture]]*Table_Query_from_Mac10[[#This Row],[qtytoShipFuture]]</f>
        <v>14.46</v>
      </c>
      <c r="T535" s="47">
        <f>ROUND(Table_Query_from_Mac10[[#This Row],[qty_to_ship]]*(1+Table_Query_from_Mac10[[#This Row],[VolumeIncreasebyType]]),0)</f>
        <v>6</v>
      </c>
      <c r="U535" s="47">
        <f>Table_Query_from_Mac10[[#This Row],[qtytoShipFuture]]*Table_Query_from_Mac10[[#This Row],[Future-cost]]</f>
        <v>5.58</v>
      </c>
      <c r="V535" s="47">
        <f>Table_Query_from_Mac10[[#This Row],[qtytoShipFuture]]-Table_Query_from_Mac10[[#This Row],[qty_to_ship]]</f>
        <v>0</v>
      </c>
      <c r="W535" s="47">
        <f>Table_Query_from_Mac10[[#This Row],[UnitPriceFuture]]</f>
        <v>2.41</v>
      </c>
      <c r="X535" s="47">
        <f>Table_Query_from_Mac10[[#This Row],[Unit Increase]]*Table_Query_from_Mac10[[#This Row],[UnitPriceFuture]]</f>
        <v>0</v>
      </c>
      <c r="Y535" s="47">
        <f>Table_Query_from_Mac10[[#This Row],[Unit Increase]]*Table_Query_from_Mac10[[#This Row],[Future-cost]]</f>
        <v>0</v>
      </c>
      <c r="Z535" s="47">
        <f>-(Table_Query_from_Mac10[[#This Row],[Incremental Sales]]+((Table_Query_from_Mac10[[#This Row],[Incremental Sales]]*-(SUM(Summary!$S$8:$S$9)))))*Summary!$S$18</f>
        <v>0</v>
      </c>
      <c r="AA535" s="47">
        <f>IFERROR(Table_Query_from_Mac10[[#This Row],[Incremental Cost]]/Table_Query_from_Mac10[[#This Row],[Incremental Sales]],0)</f>
        <v>0</v>
      </c>
      <c r="AB535" s="47">
        <f>IFERROR(Table_Query_from_Mac10[[#This Row],[TotalCostFuture]]/Table_Query_from_Mac10[[#This Row],[totalsalesFuture]],0)</f>
        <v>0.38589211618257258</v>
      </c>
      <c r="AN535" s="31">
        <v>24</v>
      </c>
      <c r="AO535">
        <f t="shared" si="16"/>
        <v>6</v>
      </c>
      <c r="AQ535" s="31">
        <v>6.89</v>
      </c>
      <c r="AR535">
        <f t="shared" si="17"/>
        <v>2.41</v>
      </c>
    </row>
    <row r="536" spans="1:44" x14ac:dyDescent="0.25">
      <c r="A536">
        <v>90052</v>
      </c>
      <c r="B536">
        <v>15</v>
      </c>
      <c r="C536" t="s">
        <v>86</v>
      </c>
      <c r="D536" t="s">
        <v>79</v>
      </c>
      <c r="E536">
        <v>25</v>
      </c>
      <c r="F536">
        <v>4.07</v>
      </c>
      <c r="G536">
        <v>8.33</v>
      </c>
      <c r="H536" s="1">
        <v>44840</v>
      </c>
      <c r="I536" s="20">
        <v>0</v>
      </c>
      <c r="J536" s="47">
        <f>Table_Query_from_Mac10[[#This Row],[unit_price]]-(Table_Query_from_Mac10[[#This Row],[unit_price]]*(Table_Query_from_Mac10[[#This Row],[discount_pct]]/100))</f>
        <v>8.33</v>
      </c>
      <c r="K536" s="47">
        <f>Table_Query_from_Mac10[[#This Row],[unit_cost]]</f>
        <v>4.07</v>
      </c>
      <c r="L536" s="47">
        <f>Table_Query_from_Mac10[[#This Row],[Live-cost]]*(1+Table_Query_from_Mac10[[#This Row],[CogsIncreasebyTYPE]])</f>
        <v>4.07</v>
      </c>
      <c r="M536" s="47">
        <f>Table_Query_from_Mac10[[#This Row],[Live-cost]]*Table_Query_from_Mac10[[#This Row],[qty_to_ship]]</f>
        <v>101.75</v>
      </c>
      <c r="N536" s="47">
        <f>IF(Table_Query_from_Mac10[[#This Row],[item_no]]="KDA",-Table_Query_from_Mac10[[#This Row],[unit_price]],Table_Query_from_Mac10[[#This Row],[Net Unit]]*Table_Query_from_Mac10[[#This Row],[qty_to_ship]])</f>
        <v>208.25</v>
      </c>
      <c r="O536" s="47">
        <f>SUMIFS(Summary!C:C,Summary!H:H,Table_Query_from_Mac10[[#This Row],[Juiceoc]])</f>
        <v>0</v>
      </c>
      <c r="P536" s="47">
        <f>SUMIFS(Summary!D:D,Summary!H:H,Table_Query_from_Mac10[[#This Row],[Juiceoc]])</f>
        <v>0</v>
      </c>
      <c r="Q536" s="47">
        <f>SUMIFS(Summary!E:E,Summary!H:H,Table_Query_from_Mac10[[#This Row],[Juiceoc]])</f>
        <v>0</v>
      </c>
      <c r="R536" s="47">
        <f>Table_Query_from_Mac10[[#This Row],[Net Unit]]*(1+Table_Query_from_Mac10[[#This Row],[PriceIncreasebyType]])</f>
        <v>8.33</v>
      </c>
      <c r="S536" s="47">
        <f>Table_Query_from_Mac10[[#This Row],[UnitPriceFuture]]*Table_Query_from_Mac10[[#This Row],[qtytoShipFuture]]</f>
        <v>208.25</v>
      </c>
      <c r="T536" s="47">
        <f>ROUND(Table_Query_from_Mac10[[#This Row],[qty_to_ship]]*(1+Table_Query_from_Mac10[[#This Row],[VolumeIncreasebyType]]),0)</f>
        <v>25</v>
      </c>
      <c r="U536" s="47">
        <f>Table_Query_from_Mac10[[#This Row],[qtytoShipFuture]]*Table_Query_from_Mac10[[#This Row],[Future-cost]]</f>
        <v>101.75</v>
      </c>
      <c r="V536" s="47">
        <f>Table_Query_from_Mac10[[#This Row],[qtytoShipFuture]]-Table_Query_from_Mac10[[#This Row],[qty_to_ship]]</f>
        <v>0</v>
      </c>
      <c r="W536" s="47">
        <f>Table_Query_from_Mac10[[#This Row],[UnitPriceFuture]]</f>
        <v>8.33</v>
      </c>
      <c r="X536" s="47">
        <f>Table_Query_from_Mac10[[#This Row],[Unit Increase]]*Table_Query_from_Mac10[[#This Row],[UnitPriceFuture]]</f>
        <v>0</v>
      </c>
      <c r="Y536" s="47">
        <f>Table_Query_from_Mac10[[#This Row],[Unit Increase]]*Table_Query_from_Mac10[[#This Row],[Future-cost]]</f>
        <v>0</v>
      </c>
      <c r="Z536" s="47">
        <f>-(Table_Query_from_Mac10[[#This Row],[Incremental Sales]]+((Table_Query_from_Mac10[[#This Row],[Incremental Sales]]*-(SUM(Summary!$S$8:$S$9)))))*Summary!$S$18</f>
        <v>0</v>
      </c>
      <c r="AA536" s="47">
        <f>IFERROR(Table_Query_from_Mac10[[#This Row],[Incremental Cost]]/Table_Query_from_Mac10[[#This Row],[Incremental Sales]],0)</f>
        <v>0</v>
      </c>
      <c r="AB536" s="47">
        <f>IFERROR(Table_Query_from_Mac10[[#This Row],[TotalCostFuture]]/Table_Query_from_Mac10[[#This Row],[totalsalesFuture]],0)</f>
        <v>0.48859543817527012</v>
      </c>
      <c r="AN536" s="30">
        <v>100</v>
      </c>
      <c r="AO536">
        <f t="shared" si="16"/>
        <v>25</v>
      </c>
      <c r="AQ536" s="30">
        <v>23.79</v>
      </c>
      <c r="AR536">
        <f t="shared" si="17"/>
        <v>8.33</v>
      </c>
    </row>
    <row r="537" spans="1:44" x14ac:dyDescent="0.25">
      <c r="A537">
        <v>90052</v>
      </c>
      <c r="B537">
        <v>16</v>
      </c>
      <c r="C537" t="s">
        <v>86</v>
      </c>
      <c r="D537" t="s">
        <v>79</v>
      </c>
      <c r="E537">
        <v>25</v>
      </c>
      <c r="F537">
        <v>4.5199999999999996</v>
      </c>
      <c r="G537">
        <v>9.25</v>
      </c>
      <c r="H537" s="1">
        <v>44840</v>
      </c>
      <c r="I537" s="20">
        <v>0</v>
      </c>
      <c r="J537" s="47">
        <f>Table_Query_from_Mac10[[#This Row],[unit_price]]-(Table_Query_from_Mac10[[#This Row],[unit_price]]*(Table_Query_from_Mac10[[#This Row],[discount_pct]]/100))</f>
        <v>9.25</v>
      </c>
      <c r="K537" s="47">
        <f>Table_Query_from_Mac10[[#This Row],[unit_cost]]</f>
        <v>4.5199999999999996</v>
      </c>
      <c r="L537" s="47">
        <f>Table_Query_from_Mac10[[#This Row],[Live-cost]]*(1+Table_Query_from_Mac10[[#This Row],[CogsIncreasebyTYPE]])</f>
        <v>4.5199999999999996</v>
      </c>
      <c r="M537" s="47">
        <f>Table_Query_from_Mac10[[#This Row],[Live-cost]]*Table_Query_from_Mac10[[#This Row],[qty_to_ship]]</f>
        <v>112.99999999999999</v>
      </c>
      <c r="N537" s="47">
        <f>IF(Table_Query_from_Mac10[[#This Row],[item_no]]="KDA",-Table_Query_from_Mac10[[#This Row],[unit_price]],Table_Query_from_Mac10[[#This Row],[Net Unit]]*Table_Query_from_Mac10[[#This Row],[qty_to_ship]])</f>
        <v>231.25</v>
      </c>
      <c r="O537" s="47">
        <f>SUMIFS(Summary!C:C,Summary!H:H,Table_Query_from_Mac10[[#This Row],[Juiceoc]])</f>
        <v>0</v>
      </c>
      <c r="P537" s="47">
        <f>SUMIFS(Summary!D:D,Summary!H:H,Table_Query_from_Mac10[[#This Row],[Juiceoc]])</f>
        <v>0</v>
      </c>
      <c r="Q537" s="47">
        <f>SUMIFS(Summary!E:E,Summary!H:H,Table_Query_from_Mac10[[#This Row],[Juiceoc]])</f>
        <v>0</v>
      </c>
      <c r="R537" s="47">
        <f>Table_Query_from_Mac10[[#This Row],[Net Unit]]*(1+Table_Query_from_Mac10[[#This Row],[PriceIncreasebyType]])</f>
        <v>9.25</v>
      </c>
      <c r="S537" s="47">
        <f>Table_Query_from_Mac10[[#This Row],[UnitPriceFuture]]*Table_Query_from_Mac10[[#This Row],[qtytoShipFuture]]</f>
        <v>231.25</v>
      </c>
      <c r="T537" s="47">
        <f>ROUND(Table_Query_from_Mac10[[#This Row],[qty_to_ship]]*(1+Table_Query_from_Mac10[[#This Row],[VolumeIncreasebyType]]),0)</f>
        <v>25</v>
      </c>
      <c r="U537" s="47">
        <f>Table_Query_from_Mac10[[#This Row],[qtytoShipFuture]]*Table_Query_from_Mac10[[#This Row],[Future-cost]]</f>
        <v>112.99999999999999</v>
      </c>
      <c r="V537" s="47">
        <f>Table_Query_from_Mac10[[#This Row],[qtytoShipFuture]]-Table_Query_from_Mac10[[#This Row],[qty_to_ship]]</f>
        <v>0</v>
      </c>
      <c r="W537" s="47">
        <f>Table_Query_from_Mac10[[#This Row],[UnitPriceFuture]]</f>
        <v>9.25</v>
      </c>
      <c r="X537" s="47">
        <f>Table_Query_from_Mac10[[#This Row],[Unit Increase]]*Table_Query_from_Mac10[[#This Row],[UnitPriceFuture]]</f>
        <v>0</v>
      </c>
      <c r="Y537" s="47">
        <f>Table_Query_from_Mac10[[#This Row],[Unit Increase]]*Table_Query_from_Mac10[[#This Row],[Future-cost]]</f>
        <v>0</v>
      </c>
      <c r="Z537" s="47">
        <f>-(Table_Query_from_Mac10[[#This Row],[Incremental Sales]]+((Table_Query_from_Mac10[[#This Row],[Incremental Sales]]*-(SUM(Summary!$S$8:$S$9)))))*Summary!$S$18</f>
        <v>0</v>
      </c>
      <c r="AA537" s="47">
        <f>IFERROR(Table_Query_from_Mac10[[#This Row],[Incremental Cost]]/Table_Query_from_Mac10[[#This Row],[Incremental Sales]],0)</f>
        <v>0</v>
      </c>
      <c r="AB537" s="47">
        <f>IFERROR(Table_Query_from_Mac10[[#This Row],[TotalCostFuture]]/Table_Query_from_Mac10[[#This Row],[totalsalesFuture]],0)</f>
        <v>0.4886486486486486</v>
      </c>
      <c r="AN537" s="31">
        <v>100</v>
      </c>
      <c r="AO537">
        <f t="shared" si="16"/>
        <v>25</v>
      </c>
      <c r="AQ537" s="31">
        <v>26.44</v>
      </c>
      <c r="AR537">
        <f t="shared" si="17"/>
        <v>9.25</v>
      </c>
    </row>
    <row r="538" spans="1:44" x14ac:dyDescent="0.25">
      <c r="A538">
        <v>90052</v>
      </c>
      <c r="B538">
        <v>18</v>
      </c>
      <c r="C538" t="s">
        <v>86</v>
      </c>
      <c r="D538" t="s">
        <v>79</v>
      </c>
      <c r="E538">
        <v>8</v>
      </c>
      <c r="F538">
        <v>5.93</v>
      </c>
      <c r="G538">
        <v>12.61</v>
      </c>
      <c r="H538" s="1">
        <v>44840</v>
      </c>
      <c r="I538" s="20">
        <v>0</v>
      </c>
      <c r="J538" s="47">
        <f>Table_Query_from_Mac10[[#This Row],[unit_price]]-(Table_Query_from_Mac10[[#This Row],[unit_price]]*(Table_Query_from_Mac10[[#This Row],[discount_pct]]/100))</f>
        <v>12.61</v>
      </c>
      <c r="K538" s="47">
        <f>Table_Query_from_Mac10[[#This Row],[unit_cost]]</f>
        <v>5.93</v>
      </c>
      <c r="L538" s="47">
        <f>Table_Query_from_Mac10[[#This Row],[Live-cost]]*(1+Table_Query_from_Mac10[[#This Row],[CogsIncreasebyTYPE]])</f>
        <v>5.93</v>
      </c>
      <c r="M538" s="47">
        <f>Table_Query_from_Mac10[[#This Row],[Live-cost]]*Table_Query_from_Mac10[[#This Row],[qty_to_ship]]</f>
        <v>47.44</v>
      </c>
      <c r="N538" s="47">
        <f>IF(Table_Query_from_Mac10[[#This Row],[item_no]]="KDA",-Table_Query_from_Mac10[[#This Row],[unit_price]],Table_Query_from_Mac10[[#This Row],[Net Unit]]*Table_Query_from_Mac10[[#This Row],[qty_to_ship]])</f>
        <v>100.88</v>
      </c>
      <c r="O538" s="47">
        <f>SUMIFS(Summary!C:C,Summary!H:H,Table_Query_from_Mac10[[#This Row],[Juiceoc]])</f>
        <v>0</v>
      </c>
      <c r="P538" s="47">
        <f>SUMIFS(Summary!D:D,Summary!H:H,Table_Query_from_Mac10[[#This Row],[Juiceoc]])</f>
        <v>0</v>
      </c>
      <c r="Q538" s="47">
        <f>SUMIFS(Summary!E:E,Summary!H:H,Table_Query_from_Mac10[[#This Row],[Juiceoc]])</f>
        <v>0</v>
      </c>
      <c r="R538" s="47">
        <f>Table_Query_from_Mac10[[#This Row],[Net Unit]]*(1+Table_Query_from_Mac10[[#This Row],[PriceIncreasebyType]])</f>
        <v>12.61</v>
      </c>
      <c r="S538" s="47">
        <f>Table_Query_from_Mac10[[#This Row],[UnitPriceFuture]]*Table_Query_from_Mac10[[#This Row],[qtytoShipFuture]]</f>
        <v>100.88</v>
      </c>
      <c r="T538" s="47">
        <f>ROUND(Table_Query_from_Mac10[[#This Row],[qty_to_ship]]*(1+Table_Query_from_Mac10[[#This Row],[VolumeIncreasebyType]]),0)</f>
        <v>8</v>
      </c>
      <c r="U538" s="47">
        <f>Table_Query_from_Mac10[[#This Row],[qtytoShipFuture]]*Table_Query_from_Mac10[[#This Row],[Future-cost]]</f>
        <v>47.44</v>
      </c>
      <c r="V538" s="47">
        <f>Table_Query_from_Mac10[[#This Row],[qtytoShipFuture]]-Table_Query_from_Mac10[[#This Row],[qty_to_ship]]</f>
        <v>0</v>
      </c>
      <c r="W538" s="47">
        <f>Table_Query_from_Mac10[[#This Row],[UnitPriceFuture]]</f>
        <v>12.61</v>
      </c>
      <c r="X538" s="47">
        <f>Table_Query_from_Mac10[[#This Row],[Unit Increase]]*Table_Query_from_Mac10[[#This Row],[UnitPriceFuture]]</f>
        <v>0</v>
      </c>
      <c r="Y538" s="47">
        <f>Table_Query_from_Mac10[[#This Row],[Unit Increase]]*Table_Query_from_Mac10[[#This Row],[Future-cost]]</f>
        <v>0</v>
      </c>
      <c r="Z538" s="47">
        <f>-(Table_Query_from_Mac10[[#This Row],[Incremental Sales]]+((Table_Query_from_Mac10[[#This Row],[Incremental Sales]]*-(SUM(Summary!$S$8:$S$9)))))*Summary!$S$18</f>
        <v>0</v>
      </c>
      <c r="AA538" s="47">
        <f>IFERROR(Table_Query_from_Mac10[[#This Row],[Incremental Cost]]/Table_Query_from_Mac10[[#This Row],[Incremental Sales]],0)</f>
        <v>0</v>
      </c>
      <c r="AB538" s="47">
        <f>IFERROR(Table_Query_from_Mac10[[#This Row],[TotalCostFuture]]/Table_Query_from_Mac10[[#This Row],[totalsalesFuture]],0)</f>
        <v>0.47026169706582077</v>
      </c>
      <c r="AN538" s="30">
        <v>32</v>
      </c>
      <c r="AO538">
        <f t="shared" si="16"/>
        <v>8</v>
      </c>
      <c r="AQ538" s="30">
        <v>36.04</v>
      </c>
      <c r="AR538">
        <f t="shared" si="17"/>
        <v>12.61</v>
      </c>
    </row>
    <row r="539" spans="1:44" x14ac:dyDescent="0.25">
      <c r="A539">
        <v>90052</v>
      </c>
      <c r="B539">
        <v>19</v>
      </c>
      <c r="C539" t="s">
        <v>86</v>
      </c>
      <c r="D539" t="s">
        <v>79</v>
      </c>
      <c r="E539">
        <v>5</v>
      </c>
      <c r="F539">
        <v>7.2</v>
      </c>
      <c r="G539">
        <v>15.41</v>
      </c>
      <c r="H539" s="1">
        <v>44840</v>
      </c>
      <c r="I539" s="20">
        <v>0</v>
      </c>
      <c r="J539" s="47">
        <f>Table_Query_from_Mac10[[#This Row],[unit_price]]-(Table_Query_from_Mac10[[#This Row],[unit_price]]*(Table_Query_from_Mac10[[#This Row],[discount_pct]]/100))</f>
        <v>15.41</v>
      </c>
      <c r="K539" s="47">
        <f>Table_Query_from_Mac10[[#This Row],[unit_cost]]</f>
        <v>7.2</v>
      </c>
      <c r="L539" s="47">
        <f>Table_Query_from_Mac10[[#This Row],[Live-cost]]*(1+Table_Query_from_Mac10[[#This Row],[CogsIncreasebyTYPE]])</f>
        <v>7.2</v>
      </c>
      <c r="M539" s="47">
        <f>Table_Query_from_Mac10[[#This Row],[Live-cost]]*Table_Query_from_Mac10[[#This Row],[qty_to_ship]]</f>
        <v>36</v>
      </c>
      <c r="N539" s="47">
        <f>IF(Table_Query_from_Mac10[[#This Row],[item_no]]="KDA",-Table_Query_from_Mac10[[#This Row],[unit_price]],Table_Query_from_Mac10[[#This Row],[Net Unit]]*Table_Query_from_Mac10[[#This Row],[qty_to_ship]])</f>
        <v>77.05</v>
      </c>
      <c r="O539" s="47">
        <f>SUMIFS(Summary!C:C,Summary!H:H,Table_Query_from_Mac10[[#This Row],[Juiceoc]])</f>
        <v>0</v>
      </c>
      <c r="P539" s="47">
        <f>SUMIFS(Summary!D:D,Summary!H:H,Table_Query_from_Mac10[[#This Row],[Juiceoc]])</f>
        <v>0</v>
      </c>
      <c r="Q539" s="47">
        <f>SUMIFS(Summary!E:E,Summary!H:H,Table_Query_from_Mac10[[#This Row],[Juiceoc]])</f>
        <v>0</v>
      </c>
      <c r="R539" s="47">
        <f>Table_Query_from_Mac10[[#This Row],[Net Unit]]*(1+Table_Query_from_Mac10[[#This Row],[PriceIncreasebyType]])</f>
        <v>15.41</v>
      </c>
      <c r="S539" s="47">
        <f>Table_Query_from_Mac10[[#This Row],[UnitPriceFuture]]*Table_Query_from_Mac10[[#This Row],[qtytoShipFuture]]</f>
        <v>77.05</v>
      </c>
      <c r="T539" s="47">
        <f>ROUND(Table_Query_from_Mac10[[#This Row],[qty_to_ship]]*(1+Table_Query_from_Mac10[[#This Row],[VolumeIncreasebyType]]),0)</f>
        <v>5</v>
      </c>
      <c r="U539" s="47">
        <f>Table_Query_from_Mac10[[#This Row],[qtytoShipFuture]]*Table_Query_from_Mac10[[#This Row],[Future-cost]]</f>
        <v>36</v>
      </c>
      <c r="V539" s="47">
        <f>Table_Query_from_Mac10[[#This Row],[qtytoShipFuture]]-Table_Query_from_Mac10[[#This Row],[qty_to_ship]]</f>
        <v>0</v>
      </c>
      <c r="W539" s="47">
        <f>Table_Query_from_Mac10[[#This Row],[UnitPriceFuture]]</f>
        <v>15.41</v>
      </c>
      <c r="X539" s="47">
        <f>Table_Query_from_Mac10[[#This Row],[Unit Increase]]*Table_Query_from_Mac10[[#This Row],[UnitPriceFuture]]</f>
        <v>0</v>
      </c>
      <c r="Y539" s="47">
        <f>Table_Query_from_Mac10[[#This Row],[Unit Increase]]*Table_Query_from_Mac10[[#This Row],[Future-cost]]</f>
        <v>0</v>
      </c>
      <c r="Z539" s="47">
        <f>-(Table_Query_from_Mac10[[#This Row],[Incremental Sales]]+((Table_Query_from_Mac10[[#This Row],[Incremental Sales]]*-(SUM(Summary!$S$8:$S$9)))))*Summary!$S$18</f>
        <v>0</v>
      </c>
      <c r="AA539" s="47">
        <f>IFERROR(Table_Query_from_Mac10[[#This Row],[Incremental Cost]]/Table_Query_from_Mac10[[#This Row],[Incremental Sales]],0)</f>
        <v>0</v>
      </c>
      <c r="AB539" s="47">
        <f>IFERROR(Table_Query_from_Mac10[[#This Row],[TotalCostFuture]]/Table_Query_from_Mac10[[#This Row],[totalsalesFuture]],0)</f>
        <v>0.46722907203114861</v>
      </c>
      <c r="AN539" s="31">
        <v>18</v>
      </c>
      <c r="AO539">
        <f t="shared" si="16"/>
        <v>5</v>
      </c>
      <c r="AQ539" s="31">
        <v>44.03</v>
      </c>
      <c r="AR539">
        <f t="shared" si="17"/>
        <v>15.41</v>
      </c>
    </row>
    <row r="540" spans="1:44" x14ac:dyDescent="0.25">
      <c r="A540">
        <v>90052</v>
      </c>
      <c r="B540">
        <v>20</v>
      </c>
      <c r="C540" t="s">
        <v>86</v>
      </c>
      <c r="D540" t="s">
        <v>79</v>
      </c>
      <c r="E540">
        <v>3</v>
      </c>
      <c r="F540">
        <v>8.3800000000000008</v>
      </c>
      <c r="G540">
        <v>18.670000000000002</v>
      </c>
      <c r="H540" s="1">
        <v>44840</v>
      </c>
      <c r="I540" s="20">
        <v>0</v>
      </c>
      <c r="J540" s="47">
        <f>Table_Query_from_Mac10[[#This Row],[unit_price]]-(Table_Query_from_Mac10[[#This Row],[unit_price]]*(Table_Query_from_Mac10[[#This Row],[discount_pct]]/100))</f>
        <v>18.670000000000002</v>
      </c>
      <c r="K540" s="47">
        <f>Table_Query_from_Mac10[[#This Row],[unit_cost]]</f>
        <v>8.3800000000000008</v>
      </c>
      <c r="L540" s="47">
        <f>Table_Query_from_Mac10[[#This Row],[Live-cost]]*(1+Table_Query_from_Mac10[[#This Row],[CogsIncreasebyTYPE]])</f>
        <v>8.3800000000000008</v>
      </c>
      <c r="M540" s="47">
        <f>Table_Query_from_Mac10[[#This Row],[Live-cost]]*Table_Query_from_Mac10[[#This Row],[qty_to_ship]]</f>
        <v>25.14</v>
      </c>
      <c r="N540" s="47">
        <f>IF(Table_Query_from_Mac10[[#This Row],[item_no]]="KDA",-Table_Query_from_Mac10[[#This Row],[unit_price]],Table_Query_from_Mac10[[#This Row],[Net Unit]]*Table_Query_from_Mac10[[#This Row],[qty_to_ship]])</f>
        <v>56.010000000000005</v>
      </c>
      <c r="O540" s="47">
        <f>SUMIFS(Summary!C:C,Summary!H:H,Table_Query_from_Mac10[[#This Row],[Juiceoc]])</f>
        <v>0</v>
      </c>
      <c r="P540" s="47">
        <f>SUMIFS(Summary!D:D,Summary!H:H,Table_Query_from_Mac10[[#This Row],[Juiceoc]])</f>
        <v>0</v>
      </c>
      <c r="Q540" s="47">
        <f>SUMIFS(Summary!E:E,Summary!H:H,Table_Query_from_Mac10[[#This Row],[Juiceoc]])</f>
        <v>0</v>
      </c>
      <c r="R540" s="47">
        <f>Table_Query_from_Mac10[[#This Row],[Net Unit]]*(1+Table_Query_from_Mac10[[#This Row],[PriceIncreasebyType]])</f>
        <v>18.670000000000002</v>
      </c>
      <c r="S540" s="47">
        <f>Table_Query_from_Mac10[[#This Row],[UnitPriceFuture]]*Table_Query_from_Mac10[[#This Row],[qtytoShipFuture]]</f>
        <v>56.010000000000005</v>
      </c>
      <c r="T540" s="47">
        <f>ROUND(Table_Query_from_Mac10[[#This Row],[qty_to_ship]]*(1+Table_Query_from_Mac10[[#This Row],[VolumeIncreasebyType]]),0)</f>
        <v>3</v>
      </c>
      <c r="U540" s="47">
        <f>Table_Query_from_Mac10[[#This Row],[qtytoShipFuture]]*Table_Query_from_Mac10[[#This Row],[Future-cost]]</f>
        <v>25.14</v>
      </c>
      <c r="V540" s="47">
        <f>Table_Query_from_Mac10[[#This Row],[qtytoShipFuture]]-Table_Query_from_Mac10[[#This Row],[qty_to_ship]]</f>
        <v>0</v>
      </c>
      <c r="W540" s="47">
        <f>Table_Query_from_Mac10[[#This Row],[UnitPriceFuture]]</f>
        <v>18.670000000000002</v>
      </c>
      <c r="X540" s="47">
        <f>Table_Query_from_Mac10[[#This Row],[Unit Increase]]*Table_Query_from_Mac10[[#This Row],[UnitPriceFuture]]</f>
        <v>0</v>
      </c>
      <c r="Y540" s="47">
        <f>Table_Query_from_Mac10[[#This Row],[Unit Increase]]*Table_Query_from_Mac10[[#This Row],[Future-cost]]</f>
        <v>0</v>
      </c>
      <c r="Z540" s="47">
        <f>-(Table_Query_from_Mac10[[#This Row],[Incremental Sales]]+((Table_Query_from_Mac10[[#This Row],[Incremental Sales]]*-(SUM(Summary!$S$8:$S$9)))))*Summary!$S$18</f>
        <v>0</v>
      </c>
      <c r="AA540" s="47">
        <f>IFERROR(Table_Query_from_Mac10[[#This Row],[Incremental Cost]]/Table_Query_from_Mac10[[#This Row],[Incremental Sales]],0)</f>
        <v>0</v>
      </c>
      <c r="AB540" s="47">
        <f>IFERROR(Table_Query_from_Mac10[[#This Row],[TotalCostFuture]]/Table_Query_from_Mac10[[#This Row],[totalsalesFuture]],0)</f>
        <v>0.44884841992501334</v>
      </c>
      <c r="AN540" s="30">
        <v>9</v>
      </c>
      <c r="AO540">
        <f t="shared" si="16"/>
        <v>3</v>
      </c>
      <c r="AQ540" s="30">
        <v>53.34</v>
      </c>
      <c r="AR540">
        <f t="shared" si="17"/>
        <v>18.670000000000002</v>
      </c>
    </row>
    <row r="541" spans="1:44" x14ac:dyDescent="0.25">
      <c r="A541">
        <v>90052</v>
      </c>
      <c r="B541">
        <v>21</v>
      </c>
      <c r="C541" t="s">
        <v>86</v>
      </c>
      <c r="D541" t="s">
        <v>79</v>
      </c>
      <c r="E541">
        <v>36</v>
      </c>
      <c r="F541">
        <v>3.9</v>
      </c>
      <c r="G541">
        <v>7.97</v>
      </c>
      <c r="H541" s="1">
        <v>44840</v>
      </c>
      <c r="I541" s="20">
        <v>0</v>
      </c>
      <c r="J541" s="47">
        <f>Table_Query_from_Mac10[[#This Row],[unit_price]]-(Table_Query_from_Mac10[[#This Row],[unit_price]]*(Table_Query_from_Mac10[[#This Row],[discount_pct]]/100))</f>
        <v>7.97</v>
      </c>
      <c r="K541" s="47">
        <f>Table_Query_from_Mac10[[#This Row],[unit_cost]]</f>
        <v>3.9</v>
      </c>
      <c r="L541" s="47">
        <f>Table_Query_from_Mac10[[#This Row],[Live-cost]]*(1+Table_Query_from_Mac10[[#This Row],[CogsIncreasebyTYPE]])</f>
        <v>3.9</v>
      </c>
      <c r="M541" s="47">
        <f>Table_Query_from_Mac10[[#This Row],[Live-cost]]*Table_Query_from_Mac10[[#This Row],[qty_to_ship]]</f>
        <v>140.4</v>
      </c>
      <c r="N541" s="47">
        <f>IF(Table_Query_from_Mac10[[#This Row],[item_no]]="KDA",-Table_Query_from_Mac10[[#This Row],[unit_price]],Table_Query_from_Mac10[[#This Row],[Net Unit]]*Table_Query_from_Mac10[[#This Row],[qty_to_ship]])</f>
        <v>286.92</v>
      </c>
      <c r="O541" s="47">
        <f>SUMIFS(Summary!C:C,Summary!H:H,Table_Query_from_Mac10[[#This Row],[Juiceoc]])</f>
        <v>0</v>
      </c>
      <c r="P541" s="47">
        <f>SUMIFS(Summary!D:D,Summary!H:H,Table_Query_from_Mac10[[#This Row],[Juiceoc]])</f>
        <v>0</v>
      </c>
      <c r="Q541" s="47">
        <f>SUMIFS(Summary!E:E,Summary!H:H,Table_Query_from_Mac10[[#This Row],[Juiceoc]])</f>
        <v>0</v>
      </c>
      <c r="R541" s="47">
        <f>Table_Query_from_Mac10[[#This Row],[Net Unit]]*(1+Table_Query_from_Mac10[[#This Row],[PriceIncreasebyType]])</f>
        <v>7.97</v>
      </c>
      <c r="S541" s="47">
        <f>Table_Query_from_Mac10[[#This Row],[UnitPriceFuture]]*Table_Query_from_Mac10[[#This Row],[qtytoShipFuture]]</f>
        <v>286.92</v>
      </c>
      <c r="T541" s="47">
        <f>ROUND(Table_Query_from_Mac10[[#This Row],[qty_to_ship]]*(1+Table_Query_from_Mac10[[#This Row],[VolumeIncreasebyType]]),0)</f>
        <v>36</v>
      </c>
      <c r="U541" s="47">
        <f>Table_Query_from_Mac10[[#This Row],[qtytoShipFuture]]*Table_Query_from_Mac10[[#This Row],[Future-cost]]</f>
        <v>140.4</v>
      </c>
      <c r="V541" s="47">
        <f>Table_Query_from_Mac10[[#This Row],[qtytoShipFuture]]-Table_Query_from_Mac10[[#This Row],[qty_to_ship]]</f>
        <v>0</v>
      </c>
      <c r="W541" s="47">
        <f>Table_Query_from_Mac10[[#This Row],[UnitPriceFuture]]</f>
        <v>7.97</v>
      </c>
      <c r="X541" s="47">
        <f>Table_Query_from_Mac10[[#This Row],[Unit Increase]]*Table_Query_from_Mac10[[#This Row],[UnitPriceFuture]]</f>
        <v>0</v>
      </c>
      <c r="Y541" s="47">
        <f>Table_Query_from_Mac10[[#This Row],[Unit Increase]]*Table_Query_from_Mac10[[#This Row],[Future-cost]]</f>
        <v>0</v>
      </c>
      <c r="Z541" s="47">
        <f>-(Table_Query_from_Mac10[[#This Row],[Incremental Sales]]+((Table_Query_from_Mac10[[#This Row],[Incremental Sales]]*-(SUM(Summary!$S$8:$S$9)))))*Summary!$S$18</f>
        <v>0</v>
      </c>
      <c r="AA541" s="47">
        <f>IFERROR(Table_Query_from_Mac10[[#This Row],[Incremental Cost]]/Table_Query_from_Mac10[[#This Row],[Incremental Sales]],0)</f>
        <v>0</v>
      </c>
      <c r="AB541" s="47">
        <f>IFERROR(Table_Query_from_Mac10[[#This Row],[TotalCostFuture]]/Table_Query_from_Mac10[[#This Row],[totalsalesFuture]],0)</f>
        <v>0.48933500627352572</v>
      </c>
      <c r="AN541" s="31">
        <v>144</v>
      </c>
      <c r="AO541">
        <f t="shared" si="16"/>
        <v>36</v>
      </c>
      <c r="AQ541" s="31">
        <v>22.76</v>
      </c>
      <c r="AR541">
        <f t="shared" si="17"/>
        <v>7.97</v>
      </c>
    </row>
    <row r="542" spans="1:44" x14ac:dyDescent="0.25">
      <c r="A542">
        <v>90052</v>
      </c>
      <c r="B542">
        <v>22</v>
      </c>
      <c r="C542" t="s">
        <v>86</v>
      </c>
      <c r="D542" t="s">
        <v>79</v>
      </c>
      <c r="E542">
        <v>7</v>
      </c>
      <c r="F542">
        <v>4.8499999999999996</v>
      </c>
      <c r="G542">
        <v>10.44</v>
      </c>
      <c r="H542" s="1">
        <v>44840</v>
      </c>
      <c r="I542" s="20">
        <v>0</v>
      </c>
      <c r="J542" s="47">
        <f>Table_Query_from_Mac10[[#This Row],[unit_price]]-(Table_Query_from_Mac10[[#This Row],[unit_price]]*(Table_Query_from_Mac10[[#This Row],[discount_pct]]/100))</f>
        <v>10.44</v>
      </c>
      <c r="K542" s="47">
        <f>Table_Query_from_Mac10[[#This Row],[unit_cost]]</f>
        <v>4.8499999999999996</v>
      </c>
      <c r="L542" s="47">
        <f>Table_Query_from_Mac10[[#This Row],[Live-cost]]*(1+Table_Query_from_Mac10[[#This Row],[CogsIncreasebyTYPE]])</f>
        <v>4.8499999999999996</v>
      </c>
      <c r="M542" s="47">
        <f>Table_Query_from_Mac10[[#This Row],[Live-cost]]*Table_Query_from_Mac10[[#This Row],[qty_to_ship]]</f>
        <v>33.949999999999996</v>
      </c>
      <c r="N542" s="47">
        <f>IF(Table_Query_from_Mac10[[#This Row],[item_no]]="KDA",-Table_Query_from_Mac10[[#This Row],[unit_price]],Table_Query_from_Mac10[[#This Row],[Net Unit]]*Table_Query_from_Mac10[[#This Row],[qty_to_ship]])</f>
        <v>73.08</v>
      </c>
      <c r="O542" s="47">
        <f>SUMIFS(Summary!C:C,Summary!H:H,Table_Query_from_Mac10[[#This Row],[Juiceoc]])</f>
        <v>0</v>
      </c>
      <c r="P542" s="47">
        <f>SUMIFS(Summary!D:D,Summary!H:H,Table_Query_from_Mac10[[#This Row],[Juiceoc]])</f>
        <v>0</v>
      </c>
      <c r="Q542" s="47">
        <f>SUMIFS(Summary!E:E,Summary!H:H,Table_Query_from_Mac10[[#This Row],[Juiceoc]])</f>
        <v>0</v>
      </c>
      <c r="R542" s="47">
        <f>Table_Query_from_Mac10[[#This Row],[Net Unit]]*(1+Table_Query_from_Mac10[[#This Row],[PriceIncreasebyType]])</f>
        <v>10.44</v>
      </c>
      <c r="S542" s="47">
        <f>Table_Query_from_Mac10[[#This Row],[UnitPriceFuture]]*Table_Query_from_Mac10[[#This Row],[qtytoShipFuture]]</f>
        <v>73.08</v>
      </c>
      <c r="T542" s="47">
        <f>ROUND(Table_Query_from_Mac10[[#This Row],[qty_to_ship]]*(1+Table_Query_from_Mac10[[#This Row],[VolumeIncreasebyType]]),0)</f>
        <v>7</v>
      </c>
      <c r="U542" s="47">
        <f>Table_Query_from_Mac10[[#This Row],[qtytoShipFuture]]*Table_Query_from_Mac10[[#This Row],[Future-cost]]</f>
        <v>33.949999999999996</v>
      </c>
      <c r="V542" s="47">
        <f>Table_Query_from_Mac10[[#This Row],[qtytoShipFuture]]-Table_Query_from_Mac10[[#This Row],[qty_to_ship]]</f>
        <v>0</v>
      </c>
      <c r="W542" s="47">
        <f>Table_Query_from_Mac10[[#This Row],[UnitPriceFuture]]</f>
        <v>10.44</v>
      </c>
      <c r="X542" s="47">
        <f>Table_Query_from_Mac10[[#This Row],[Unit Increase]]*Table_Query_from_Mac10[[#This Row],[UnitPriceFuture]]</f>
        <v>0</v>
      </c>
      <c r="Y542" s="47">
        <f>Table_Query_from_Mac10[[#This Row],[Unit Increase]]*Table_Query_from_Mac10[[#This Row],[Future-cost]]</f>
        <v>0</v>
      </c>
      <c r="Z542" s="47">
        <f>-(Table_Query_from_Mac10[[#This Row],[Incremental Sales]]+((Table_Query_from_Mac10[[#This Row],[Incremental Sales]]*-(SUM(Summary!$S$8:$S$9)))))*Summary!$S$18</f>
        <v>0</v>
      </c>
      <c r="AA542" s="47">
        <f>IFERROR(Table_Query_from_Mac10[[#This Row],[Incremental Cost]]/Table_Query_from_Mac10[[#This Row],[Incremental Sales]],0)</f>
        <v>0</v>
      </c>
      <c r="AB542" s="47">
        <f>IFERROR(Table_Query_from_Mac10[[#This Row],[TotalCostFuture]]/Table_Query_from_Mac10[[#This Row],[totalsalesFuture]],0)</f>
        <v>0.46455938697318006</v>
      </c>
      <c r="AN542" s="30">
        <v>25</v>
      </c>
      <c r="AO542">
        <f t="shared" si="16"/>
        <v>7</v>
      </c>
      <c r="AQ542" s="30">
        <v>29.84</v>
      </c>
      <c r="AR542">
        <f t="shared" si="17"/>
        <v>10.44</v>
      </c>
    </row>
    <row r="543" spans="1:44" x14ac:dyDescent="0.25">
      <c r="A543">
        <v>90052</v>
      </c>
      <c r="B543">
        <v>23</v>
      </c>
      <c r="C543" t="s">
        <v>86</v>
      </c>
      <c r="D543" t="s">
        <v>79</v>
      </c>
      <c r="E543">
        <v>8</v>
      </c>
      <c r="F543">
        <v>5.83</v>
      </c>
      <c r="G543">
        <v>12.39</v>
      </c>
      <c r="H543" s="1">
        <v>44840</v>
      </c>
      <c r="I543" s="20">
        <v>0</v>
      </c>
      <c r="J543" s="47">
        <f>Table_Query_from_Mac10[[#This Row],[unit_price]]-(Table_Query_from_Mac10[[#This Row],[unit_price]]*(Table_Query_from_Mac10[[#This Row],[discount_pct]]/100))</f>
        <v>12.39</v>
      </c>
      <c r="K543" s="47">
        <f>Table_Query_from_Mac10[[#This Row],[unit_cost]]</f>
        <v>5.83</v>
      </c>
      <c r="L543" s="47">
        <f>Table_Query_from_Mac10[[#This Row],[Live-cost]]*(1+Table_Query_from_Mac10[[#This Row],[CogsIncreasebyTYPE]])</f>
        <v>5.83</v>
      </c>
      <c r="M543" s="47">
        <f>Table_Query_from_Mac10[[#This Row],[Live-cost]]*Table_Query_from_Mac10[[#This Row],[qty_to_ship]]</f>
        <v>46.64</v>
      </c>
      <c r="N543" s="47">
        <f>IF(Table_Query_from_Mac10[[#This Row],[item_no]]="KDA",-Table_Query_from_Mac10[[#This Row],[unit_price]],Table_Query_from_Mac10[[#This Row],[Net Unit]]*Table_Query_from_Mac10[[#This Row],[qty_to_ship]])</f>
        <v>99.12</v>
      </c>
      <c r="O543" s="47">
        <f>SUMIFS(Summary!C:C,Summary!H:H,Table_Query_from_Mac10[[#This Row],[Juiceoc]])</f>
        <v>0</v>
      </c>
      <c r="P543" s="47">
        <f>SUMIFS(Summary!D:D,Summary!H:H,Table_Query_from_Mac10[[#This Row],[Juiceoc]])</f>
        <v>0</v>
      </c>
      <c r="Q543" s="47">
        <f>SUMIFS(Summary!E:E,Summary!H:H,Table_Query_from_Mac10[[#This Row],[Juiceoc]])</f>
        <v>0</v>
      </c>
      <c r="R543" s="47">
        <f>Table_Query_from_Mac10[[#This Row],[Net Unit]]*(1+Table_Query_from_Mac10[[#This Row],[PriceIncreasebyType]])</f>
        <v>12.39</v>
      </c>
      <c r="S543" s="47">
        <f>Table_Query_from_Mac10[[#This Row],[UnitPriceFuture]]*Table_Query_from_Mac10[[#This Row],[qtytoShipFuture]]</f>
        <v>99.12</v>
      </c>
      <c r="T543" s="47">
        <f>ROUND(Table_Query_from_Mac10[[#This Row],[qty_to_ship]]*(1+Table_Query_from_Mac10[[#This Row],[VolumeIncreasebyType]]),0)</f>
        <v>8</v>
      </c>
      <c r="U543" s="47">
        <f>Table_Query_from_Mac10[[#This Row],[qtytoShipFuture]]*Table_Query_from_Mac10[[#This Row],[Future-cost]]</f>
        <v>46.64</v>
      </c>
      <c r="V543" s="47">
        <f>Table_Query_from_Mac10[[#This Row],[qtytoShipFuture]]-Table_Query_from_Mac10[[#This Row],[qty_to_ship]]</f>
        <v>0</v>
      </c>
      <c r="W543" s="47">
        <f>Table_Query_from_Mac10[[#This Row],[UnitPriceFuture]]</f>
        <v>12.39</v>
      </c>
      <c r="X543" s="47">
        <f>Table_Query_from_Mac10[[#This Row],[Unit Increase]]*Table_Query_from_Mac10[[#This Row],[UnitPriceFuture]]</f>
        <v>0</v>
      </c>
      <c r="Y543" s="47">
        <f>Table_Query_from_Mac10[[#This Row],[Unit Increase]]*Table_Query_from_Mac10[[#This Row],[Future-cost]]</f>
        <v>0</v>
      </c>
      <c r="Z543" s="47">
        <f>-(Table_Query_from_Mac10[[#This Row],[Incremental Sales]]+((Table_Query_from_Mac10[[#This Row],[Incremental Sales]]*-(SUM(Summary!$S$8:$S$9)))))*Summary!$S$18</f>
        <v>0</v>
      </c>
      <c r="AA543" s="47">
        <f>IFERROR(Table_Query_from_Mac10[[#This Row],[Incremental Cost]]/Table_Query_from_Mac10[[#This Row],[Incremental Sales]],0)</f>
        <v>0</v>
      </c>
      <c r="AB543" s="47">
        <f>IFERROR(Table_Query_from_Mac10[[#This Row],[TotalCostFuture]]/Table_Query_from_Mac10[[#This Row],[totalsalesFuture]],0)</f>
        <v>0.47054075867635187</v>
      </c>
      <c r="AN543" s="31">
        <v>32</v>
      </c>
      <c r="AO543">
        <f t="shared" si="16"/>
        <v>8</v>
      </c>
      <c r="AQ543" s="31">
        <v>35.409999999999997</v>
      </c>
      <c r="AR543">
        <f t="shared" si="17"/>
        <v>12.39</v>
      </c>
    </row>
    <row r="544" spans="1:44" x14ac:dyDescent="0.25">
      <c r="A544">
        <v>90052</v>
      </c>
      <c r="B544">
        <v>24</v>
      </c>
      <c r="C544" t="s">
        <v>86</v>
      </c>
      <c r="D544" t="s">
        <v>79</v>
      </c>
      <c r="E544">
        <v>6</v>
      </c>
      <c r="F544">
        <v>7.11</v>
      </c>
      <c r="G544">
        <v>15.58</v>
      </c>
      <c r="H544" s="1">
        <v>44840</v>
      </c>
      <c r="I544" s="20">
        <v>0</v>
      </c>
      <c r="J544" s="47">
        <f>Table_Query_from_Mac10[[#This Row],[unit_price]]-(Table_Query_from_Mac10[[#This Row],[unit_price]]*(Table_Query_from_Mac10[[#This Row],[discount_pct]]/100))</f>
        <v>15.58</v>
      </c>
      <c r="K544" s="47">
        <f>Table_Query_from_Mac10[[#This Row],[unit_cost]]</f>
        <v>7.11</v>
      </c>
      <c r="L544" s="47">
        <f>Table_Query_from_Mac10[[#This Row],[Live-cost]]*(1+Table_Query_from_Mac10[[#This Row],[CogsIncreasebyTYPE]])</f>
        <v>7.11</v>
      </c>
      <c r="M544" s="47">
        <f>Table_Query_from_Mac10[[#This Row],[Live-cost]]*Table_Query_from_Mac10[[#This Row],[qty_to_ship]]</f>
        <v>42.660000000000004</v>
      </c>
      <c r="N544" s="47">
        <f>IF(Table_Query_from_Mac10[[#This Row],[item_no]]="KDA",-Table_Query_from_Mac10[[#This Row],[unit_price]],Table_Query_from_Mac10[[#This Row],[Net Unit]]*Table_Query_from_Mac10[[#This Row],[qty_to_ship]])</f>
        <v>93.48</v>
      </c>
      <c r="O544" s="47">
        <f>SUMIFS(Summary!C:C,Summary!H:H,Table_Query_from_Mac10[[#This Row],[Juiceoc]])</f>
        <v>0</v>
      </c>
      <c r="P544" s="47">
        <f>SUMIFS(Summary!D:D,Summary!H:H,Table_Query_from_Mac10[[#This Row],[Juiceoc]])</f>
        <v>0</v>
      </c>
      <c r="Q544" s="47">
        <f>SUMIFS(Summary!E:E,Summary!H:H,Table_Query_from_Mac10[[#This Row],[Juiceoc]])</f>
        <v>0</v>
      </c>
      <c r="R544" s="47">
        <f>Table_Query_from_Mac10[[#This Row],[Net Unit]]*(1+Table_Query_from_Mac10[[#This Row],[PriceIncreasebyType]])</f>
        <v>15.58</v>
      </c>
      <c r="S544" s="47">
        <f>Table_Query_from_Mac10[[#This Row],[UnitPriceFuture]]*Table_Query_from_Mac10[[#This Row],[qtytoShipFuture]]</f>
        <v>93.48</v>
      </c>
      <c r="T544" s="47">
        <f>ROUND(Table_Query_from_Mac10[[#This Row],[qty_to_ship]]*(1+Table_Query_from_Mac10[[#This Row],[VolumeIncreasebyType]]),0)</f>
        <v>6</v>
      </c>
      <c r="U544" s="47">
        <f>Table_Query_from_Mac10[[#This Row],[qtytoShipFuture]]*Table_Query_from_Mac10[[#This Row],[Future-cost]]</f>
        <v>42.660000000000004</v>
      </c>
      <c r="V544" s="47">
        <f>Table_Query_from_Mac10[[#This Row],[qtytoShipFuture]]-Table_Query_from_Mac10[[#This Row],[qty_to_ship]]</f>
        <v>0</v>
      </c>
      <c r="W544" s="47">
        <f>Table_Query_from_Mac10[[#This Row],[UnitPriceFuture]]</f>
        <v>15.58</v>
      </c>
      <c r="X544" s="47">
        <f>Table_Query_from_Mac10[[#This Row],[Unit Increase]]*Table_Query_from_Mac10[[#This Row],[UnitPriceFuture]]</f>
        <v>0</v>
      </c>
      <c r="Y544" s="47">
        <f>Table_Query_from_Mac10[[#This Row],[Unit Increase]]*Table_Query_from_Mac10[[#This Row],[Future-cost]]</f>
        <v>0</v>
      </c>
      <c r="Z544" s="47">
        <f>-(Table_Query_from_Mac10[[#This Row],[Incremental Sales]]+((Table_Query_from_Mac10[[#This Row],[Incremental Sales]]*-(SUM(Summary!$S$8:$S$9)))))*Summary!$S$18</f>
        <v>0</v>
      </c>
      <c r="AA544" s="47">
        <f>IFERROR(Table_Query_from_Mac10[[#This Row],[Incremental Cost]]/Table_Query_from_Mac10[[#This Row],[Incremental Sales]],0)</f>
        <v>0</v>
      </c>
      <c r="AB544" s="47">
        <f>IFERROR(Table_Query_from_Mac10[[#This Row],[TotalCostFuture]]/Table_Query_from_Mac10[[#This Row],[totalsalesFuture]],0)</f>
        <v>0.45635430038510916</v>
      </c>
      <c r="AN544" s="30">
        <v>24</v>
      </c>
      <c r="AO544">
        <f t="shared" si="16"/>
        <v>6</v>
      </c>
      <c r="AQ544" s="30">
        <v>44.52</v>
      </c>
      <c r="AR544">
        <f t="shared" si="17"/>
        <v>15.58</v>
      </c>
    </row>
    <row r="545" spans="1:44" x14ac:dyDescent="0.25">
      <c r="A545">
        <v>90052</v>
      </c>
      <c r="B545">
        <v>25</v>
      </c>
      <c r="C545" t="s">
        <v>86</v>
      </c>
      <c r="D545" t="s">
        <v>79</v>
      </c>
      <c r="E545">
        <v>19</v>
      </c>
      <c r="F545">
        <v>4.7</v>
      </c>
      <c r="G545">
        <v>11.57</v>
      </c>
      <c r="H545" s="1">
        <v>44840</v>
      </c>
      <c r="I545" s="20">
        <v>0</v>
      </c>
      <c r="J545" s="47">
        <f>Table_Query_from_Mac10[[#This Row],[unit_price]]-(Table_Query_from_Mac10[[#This Row],[unit_price]]*(Table_Query_from_Mac10[[#This Row],[discount_pct]]/100))</f>
        <v>11.57</v>
      </c>
      <c r="K545" s="47">
        <f>Table_Query_from_Mac10[[#This Row],[unit_cost]]</f>
        <v>4.7</v>
      </c>
      <c r="L545" s="47">
        <f>Table_Query_from_Mac10[[#This Row],[Live-cost]]*(1+Table_Query_from_Mac10[[#This Row],[CogsIncreasebyTYPE]])</f>
        <v>4.7</v>
      </c>
      <c r="M545" s="47">
        <f>Table_Query_from_Mac10[[#This Row],[Live-cost]]*Table_Query_from_Mac10[[#This Row],[qty_to_ship]]</f>
        <v>89.3</v>
      </c>
      <c r="N545" s="47">
        <f>IF(Table_Query_from_Mac10[[#This Row],[item_no]]="KDA",-Table_Query_from_Mac10[[#This Row],[unit_price]],Table_Query_from_Mac10[[#This Row],[Net Unit]]*Table_Query_from_Mac10[[#This Row],[qty_to_ship]])</f>
        <v>219.83</v>
      </c>
      <c r="O545" s="47">
        <f>SUMIFS(Summary!C:C,Summary!H:H,Table_Query_from_Mac10[[#This Row],[Juiceoc]])</f>
        <v>0</v>
      </c>
      <c r="P545" s="47">
        <f>SUMIFS(Summary!D:D,Summary!H:H,Table_Query_from_Mac10[[#This Row],[Juiceoc]])</f>
        <v>0</v>
      </c>
      <c r="Q545" s="47">
        <f>SUMIFS(Summary!E:E,Summary!H:H,Table_Query_from_Mac10[[#This Row],[Juiceoc]])</f>
        <v>0</v>
      </c>
      <c r="R545" s="47">
        <f>Table_Query_from_Mac10[[#This Row],[Net Unit]]*(1+Table_Query_from_Mac10[[#This Row],[PriceIncreasebyType]])</f>
        <v>11.57</v>
      </c>
      <c r="S545" s="47">
        <f>Table_Query_from_Mac10[[#This Row],[UnitPriceFuture]]*Table_Query_from_Mac10[[#This Row],[qtytoShipFuture]]</f>
        <v>219.83</v>
      </c>
      <c r="T545" s="47">
        <f>ROUND(Table_Query_from_Mac10[[#This Row],[qty_to_ship]]*(1+Table_Query_from_Mac10[[#This Row],[VolumeIncreasebyType]]),0)</f>
        <v>19</v>
      </c>
      <c r="U545" s="47">
        <f>Table_Query_from_Mac10[[#This Row],[qtytoShipFuture]]*Table_Query_from_Mac10[[#This Row],[Future-cost]]</f>
        <v>89.3</v>
      </c>
      <c r="V545" s="47">
        <f>Table_Query_from_Mac10[[#This Row],[qtytoShipFuture]]-Table_Query_from_Mac10[[#This Row],[qty_to_ship]]</f>
        <v>0</v>
      </c>
      <c r="W545" s="47">
        <f>Table_Query_from_Mac10[[#This Row],[UnitPriceFuture]]</f>
        <v>11.57</v>
      </c>
      <c r="X545" s="47">
        <f>Table_Query_from_Mac10[[#This Row],[Unit Increase]]*Table_Query_from_Mac10[[#This Row],[UnitPriceFuture]]</f>
        <v>0</v>
      </c>
      <c r="Y545" s="47">
        <f>Table_Query_from_Mac10[[#This Row],[Unit Increase]]*Table_Query_from_Mac10[[#This Row],[Future-cost]]</f>
        <v>0</v>
      </c>
      <c r="Z545" s="47">
        <f>-(Table_Query_from_Mac10[[#This Row],[Incremental Sales]]+((Table_Query_from_Mac10[[#This Row],[Incremental Sales]]*-(SUM(Summary!$S$8:$S$9)))))*Summary!$S$18</f>
        <v>0</v>
      </c>
      <c r="AA545" s="47">
        <f>IFERROR(Table_Query_from_Mac10[[#This Row],[Incremental Cost]]/Table_Query_from_Mac10[[#This Row],[Incremental Sales]],0)</f>
        <v>0</v>
      </c>
      <c r="AB545" s="47">
        <f>IFERROR(Table_Query_from_Mac10[[#This Row],[TotalCostFuture]]/Table_Query_from_Mac10[[#This Row],[totalsalesFuture]],0)</f>
        <v>0.40622299049265337</v>
      </c>
      <c r="AN545" s="31">
        <v>75</v>
      </c>
      <c r="AO545">
        <f t="shared" si="16"/>
        <v>19</v>
      </c>
      <c r="AQ545" s="31">
        <v>33.06</v>
      </c>
      <c r="AR545">
        <f t="shared" si="17"/>
        <v>11.57</v>
      </c>
    </row>
    <row r="546" spans="1:44" x14ac:dyDescent="0.25">
      <c r="A546">
        <v>90052</v>
      </c>
      <c r="B546">
        <v>26</v>
      </c>
      <c r="C546" t="s">
        <v>86</v>
      </c>
      <c r="D546" t="s">
        <v>79</v>
      </c>
      <c r="E546">
        <v>40</v>
      </c>
      <c r="F546">
        <v>5.74</v>
      </c>
      <c r="G546">
        <v>13.23</v>
      </c>
      <c r="H546" s="1">
        <v>44840</v>
      </c>
      <c r="I546" s="20">
        <v>0</v>
      </c>
      <c r="J546" s="47">
        <f>Table_Query_from_Mac10[[#This Row],[unit_price]]-(Table_Query_from_Mac10[[#This Row],[unit_price]]*(Table_Query_from_Mac10[[#This Row],[discount_pct]]/100))</f>
        <v>13.23</v>
      </c>
      <c r="K546" s="47">
        <f>Table_Query_from_Mac10[[#This Row],[unit_cost]]</f>
        <v>5.74</v>
      </c>
      <c r="L546" s="47">
        <f>Table_Query_from_Mac10[[#This Row],[Live-cost]]*(1+Table_Query_from_Mac10[[#This Row],[CogsIncreasebyTYPE]])</f>
        <v>5.74</v>
      </c>
      <c r="M546" s="47">
        <f>Table_Query_from_Mac10[[#This Row],[Live-cost]]*Table_Query_from_Mac10[[#This Row],[qty_to_ship]]</f>
        <v>229.60000000000002</v>
      </c>
      <c r="N546" s="47">
        <f>IF(Table_Query_from_Mac10[[#This Row],[item_no]]="KDA",-Table_Query_from_Mac10[[#This Row],[unit_price]],Table_Query_from_Mac10[[#This Row],[Net Unit]]*Table_Query_from_Mac10[[#This Row],[qty_to_ship]])</f>
        <v>529.20000000000005</v>
      </c>
      <c r="O546" s="47">
        <f>SUMIFS(Summary!C:C,Summary!H:H,Table_Query_from_Mac10[[#This Row],[Juiceoc]])</f>
        <v>0</v>
      </c>
      <c r="P546" s="47">
        <f>SUMIFS(Summary!D:D,Summary!H:H,Table_Query_from_Mac10[[#This Row],[Juiceoc]])</f>
        <v>0</v>
      </c>
      <c r="Q546" s="47">
        <f>SUMIFS(Summary!E:E,Summary!H:H,Table_Query_from_Mac10[[#This Row],[Juiceoc]])</f>
        <v>0</v>
      </c>
      <c r="R546" s="47">
        <f>Table_Query_from_Mac10[[#This Row],[Net Unit]]*(1+Table_Query_from_Mac10[[#This Row],[PriceIncreasebyType]])</f>
        <v>13.23</v>
      </c>
      <c r="S546" s="47">
        <f>Table_Query_from_Mac10[[#This Row],[UnitPriceFuture]]*Table_Query_from_Mac10[[#This Row],[qtytoShipFuture]]</f>
        <v>529.20000000000005</v>
      </c>
      <c r="T546" s="47">
        <f>ROUND(Table_Query_from_Mac10[[#This Row],[qty_to_ship]]*(1+Table_Query_from_Mac10[[#This Row],[VolumeIncreasebyType]]),0)</f>
        <v>40</v>
      </c>
      <c r="U546" s="47">
        <f>Table_Query_from_Mac10[[#This Row],[qtytoShipFuture]]*Table_Query_from_Mac10[[#This Row],[Future-cost]]</f>
        <v>229.60000000000002</v>
      </c>
      <c r="V546" s="47">
        <f>Table_Query_from_Mac10[[#This Row],[qtytoShipFuture]]-Table_Query_from_Mac10[[#This Row],[qty_to_ship]]</f>
        <v>0</v>
      </c>
      <c r="W546" s="47">
        <f>Table_Query_from_Mac10[[#This Row],[UnitPriceFuture]]</f>
        <v>13.23</v>
      </c>
      <c r="X546" s="47">
        <f>Table_Query_from_Mac10[[#This Row],[Unit Increase]]*Table_Query_from_Mac10[[#This Row],[UnitPriceFuture]]</f>
        <v>0</v>
      </c>
      <c r="Y546" s="47">
        <f>Table_Query_from_Mac10[[#This Row],[Unit Increase]]*Table_Query_from_Mac10[[#This Row],[Future-cost]]</f>
        <v>0</v>
      </c>
      <c r="Z546" s="47">
        <f>-(Table_Query_from_Mac10[[#This Row],[Incremental Sales]]+((Table_Query_from_Mac10[[#This Row],[Incremental Sales]]*-(SUM(Summary!$S$8:$S$9)))))*Summary!$S$18</f>
        <v>0</v>
      </c>
      <c r="AA546" s="47">
        <f>IFERROR(Table_Query_from_Mac10[[#This Row],[Incremental Cost]]/Table_Query_from_Mac10[[#This Row],[Incremental Sales]],0)</f>
        <v>0</v>
      </c>
      <c r="AB546" s="47">
        <f>IFERROR(Table_Query_from_Mac10[[#This Row],[TotalCostFuture]]/Table_Query_from_Mac10[[#This Row],[totalsalesFuture]],0)</f>
        <v>0.43386243386243389</v>
      </c>
      <c r="AN546" s="30">
        <v>160</v>
      </c>
      <c r="AO546">
        <f t="shared" si="16"/>
        <v>40</v>
      </c>
      <c r="AQ546" s="30">
        <v>37.81</v>
      </c>
      <c r="AR546">
        <f t="shared" si="17"/>
        <v>13.23</v>
      </c>
    </row>
    <row r="547" spans="1:44" x14ac:dyDescent="0.25">
      <c r="A547">
        <v>90052</v>
      </c>
      <c r="B547">
        <v>27</v>
      </c>
      <c r="C547" t="s">
        <v>86</v>
      </c>
      <c r="D547" t="s">
        <v>79</v>
      </c>
      <c r="E547">
        <v>16</v>
      </c>
      <c r="F547">
        <v>6.33</v>
      </c>
      <c r="G547">
        <v>14.77</v>
      </c>
      <c r="H547" s="1">
        <v>44840</v>
      </c>
      <c r="I547" s="20">
        <v>0</v>
      </c>
      <c r="J547" s="47">
        <f>Table_Query_from_Mac10[[#This Row],[unit_price]]-(Table_Query_from_Mac10[[#This Row],[unit_price]]*(Table_Query_from_Mac10[[#This Row],[discount_pct]]/100))</f>
        <v>14.77</v>
      </c>
      <c r="K547" s="47">
        <f>Table_Query_from_Mac10[[#This Row],[unit_cost]]</f>
        <v>6.33</v>
      </c>
      <c r="L547" s="47">
        <f>Table_Query_from_Mac10[[#This Row],[Live-cost]]*(1+Table_Query_from_Mac10[[#This Row],[CogsIncreasebyTYPE]])</f>
        <v>6.33</v>
      </c>
      <c r="M547" s="47">
        <f>Table_Query_from_Mac10[[#This Row],[Live-cost]]*Table_Query_from_Mac10[[#This Row],[qty_to_ship]]</f>
        <v>101.28</v>
      </c>
      <c r="N547" s="47">
        <f>IF(Table_Query_from_Mac10[[#This Row],[item_no]]="KDA",-Table_Query_from_Mac10[[#This Row],[unit_price]],Table_Query_from_Mac10[[#This Row],[Net Unit]]*Table_Query_from_Mac10[[#This Row],[qty_to_ship]])</f>
        <v>236.32</v>
      </c>
      <c r="O547" s="47">
        <f>SUMIFS(Summary!C:C,Summary!H:H,Table_Query_from_Mac10[[#This Row],[Juiceoc]])</f>
        <v>0</v>
      </c>
      <c r="P547" s="47">
        <f>SUMIFS(Summary!D:D,Summary!H:H,Table_Query_from_Mac10[[#This Row],[Juiceoc]])</f>
        <v>0</v>
      </c>
      <c r="Q547" s="47">
        <f>SUMIFS(Summary!E:E,Summary!H:H,Table_Query_from_Mac10[[#This Row],[Juiceoc]])</f>
        <v>0</v>
      </c>
      <c r="R547" s="47">
        <f>Table_Query_from_Mac10[[#This Row],[Net Unit]]*(1+Table_Query_from_Mac10[[#This Row],[PriceIncreasebyType]])</f>
        <v>14.77</v>
      </c>
      <c r="S547" s="47">
        <f>Table_Query_from_Mac10[[#This Row],[UnitPriceFuture]]*Table_Query_from_Mac10[[#This Row],[qtytoShipFuture]]</f>
        <v>236.32</v>
      </c>
      <c r="T547" s="47">
        <f>ROUND(Table_Query_from_Mac10[[#This Row],[qty_to_ship]]*(1+Table_Query_from_Mac10[[#This Row],[VolumeIncreasebyType]]),0)</f>
        <v>16</v>
      </c>
      <c r="U547" s="47">
        <f>Table_Query_from_Mac10[[#This Row],[qtytoShipFuture]]*Table_Query_from_Mac10[[#This Row],[Future-cost]]</f>
        <v>101.28</v>
      </c>
      <c r="V547" s="47">
        <f>Table_Query_from_Mac10[[#This Row],[qtytoShipFuture]]-Table_Query_from_Mac10[[#This Row],[qty_to_ship]]</f>
        <v>0</v>
      </c>
      <c r="W547" s="47">
        <f>Table_Query_from_Mac10[[#This Row],[UnitPriceFuture]]</f>
        <v>14.77</v>
      </c>
      <c r="X547" s="47">
        <f>Table_Query_from_Mac10[[#This Row],[Unit Increase]]*Table_Query_from_Mac10[[#This Row],[UnitPriceFuture]]</f>
        <v>0</v>
      </c>
      <c r="Y547" s="47">
        <f>Table_Query_from_Mac10[[#This Row],[Unit Increase]]*Table_Query_from_Mac10[[#This Row],[Future-cost]]</f>
        <v>0</v>
      </c>
      <c r="Z547" s="47">
        <f>-(Table_Query_from_Mac10[[#This Row],[Incremental Sales]]+((Table_Query_from_Mac10[[#This Row],[Incremental Sales]]*-(SUM(Summary!$S$8:$S$9)))))*Summary!$S$18</f>
        <v>0</v>
      </c>
      <c r="AA547" s="47">
        <f>IFERROR(Table_Query_from_Mac10[[#This Row],[Incremental Cost]]/Table_Query_from_Mac10[[#This Row],[Incremental Sales]],0)</f>
        <v>0</v>
      </c>
      <c r="AB547" s="47">
        <f>IFERROR(Table_Query_from_Mac10[[#This Row],[TotalCostFuture]]/Table_Query_from_Mac10[[#This Row],[totalsalesFuture]],0)</f>
        <v>0.4285714285714286</v>
      </c>
      <c r="AN547" s="31">
        <v>64</v>
      </c>
      <c r="AO547">
        <f t="shared" si="16"/>
        <v>16</v>
      </c>
      <c r="AQ547" s="31">
        <v>42.19</v>
      </c>
      <c r="AR547">
        <f t="shared" si="17"/>
        <v>14.77</v>
      </c>
    </row>
    <row r="548" spans="1:44" x14ac:dyDescent="0.25">
      <c r="A548">
        <v>90052</v>
      </c>
      <c r="B548">
        <v>28</v>
      </c>
      <c r="C548" t="s">
        <v>86</v>
      </c>
      <c r="D548" t="s">
        <v>79</v>
      </c>
      <c r="E548">
        <v>16</v>
      </c>
      <c r="F548">
        <v>6.95</v>
      </c>
      <c r="G548">
        <v>16.18</v>
      </c>
      <c r="H548" s="1">
        <v>44840</v>
      </c>
      <c r="I548" s="20">
        <v>0</v>
      </c>
      <c r="J548" s="47">
        <f>Table_Query_from_Mac10[[#This Row],[unit_price]]-(Table_Query_from_Mac10[[#This Row],[unit_price]]*(Table_Query_from_Mac10[[#This Row],[discount_pct]]/100))</f>
        <v>16.18</v>
      </c>
      <c r="K548" s="47">
        <f>Table_Query_from_Mac10[[#This Row],[unit_cost]]</f>
        <v>6.95</v>
      </c>
      <c r="L548" s="47">
        <f>Table_Query_from_Mac10[[#This Row],[Live-cost]]*(1+Table_Query_from_Mac10[[#This Row],[CogsIncreasebyTYPE]])</f>
        <v>6.95</v>
      </c>
      <c r="M548" s="47">
        <f>Table_Query_from_Mac10[[#This Row],[Live-cost]]*Table_Query_from_Mac10[[#This Row],[qty_to_ship]]</f>
        <v>111.2</v>
      </c>
      <c r="N548" s="47">
        <f>IF(Table_Query_from_Mac10[[#This Row],[item_no]]="KDA",-Table_Query_from_Mac10[[#This Row],[unit_price]],Table_Query_from_Mac10[[#This Row],[Net Unit]]*Table_Query_from_Mac10[[#This Row],[qty_to_ship]])</f>
        <v>258.88</v>
      </c>
      <c r="O548" s="47">
        <f>SUMIFS(Summary!C:C,Summary!H:H,Table_Query_from_Mac10[[#This Row],[Juiceoc]])</f>
        <v>0</v>
      </c>
      <c r="P548" s="47">
        <f>SUMIFS(Summary!D:D,Summary!H:H,Table_Query_from_Mac10[[#This Row],[Juiceoc]])</f>
        <v>0</v>
      </c>
      <c r="Q548" s="47">
        <f>SUMIFS(Summary!E:E,Summary!H:H,Table_Query_from_Mac10[[#This Row],[Juiceoc]])</f>
        <v>0</v>
      </c>
      <c r="R548" s="47">
        <f>Table_Query_from_Mac10[[#This Row],[Net Unit]]*(1+Table_Query_from_Mac10[[#This Row],[PriceIncreasebyType]])</f>
        <v>16.18</v>
      </c>
      <c r="S548" s="47">
        <f>Table_Query_from_Mac10[[#This Row],[UnitPriceFuture]]*Table_Query_from_Mac10[[#This Row],[qtytoShipFuture]]</f>
        <v>258.88</v>
      </c>
      <c r="T548" s="47">
        <f>ROUND(Table_Query_from_Mac10[[#This Row],[qty_to_ship]]*(1+Table_Query_from_Mac10[[#This Row],[VolumeIncreasebyType]]),0)</f>
        <v>16</v>
      </c>
      <c r="U548" s="47">
        <f>Table_Query_from_Mac10[[#This Row],[qtytoShipFuture]]*Table_Query_from_Mac10[[#This Row],[Future-cost]]</f>
        <v>111.2</v>
      </c>
      <c r="V548" s="47">
        <f>Table_Query_from_Mac10[[#This Row],[qtytoShipFuture]]-Table_Query_from_Mac10[[#This Row],[qty_to_ship]]</f>
        <v>0</v>
      </c>
      <c r="W548" s="47">
        <f>Table_Query_from_Mac10[[#This Row],[UnitPriceFuture]]</f>
        <v>16.18</v>
      </c>
      <c r="X548" s="47">
        <f>Table_Query_from_Mac10[[#This Row],[Unit Increase]]*Table_Query_from_Mac10[[#This Row],[UnitPriceFuture]]</f>
        <v>0</v>
      </c>
      <c r="Y548" s="47">
        <f>Table_Query_from_Mac10[[#This Row],[Unit Increase]]*Table_Query_from_Mac10[[#This Row],[Future-cost]]</f>
        <v>0</v>
      </c>
      <c r="Z548" s="47">
        <f>-(Table_Query_from_Mac10[[#This Row],[Incremental Sales]]+((Table_Query_from_Mac10[[#This Row],[Incremental Sales]]*-(SUM(Summary!$S$8:$S$9)))))*Summary!$S$18</f>
        <v>0</v>
      </c>
      <c r="AA548" s="47">
        <f>IFERROR(Table_Query_from_Mac10[[#This Row],[Incremental Cost]]/Table_Query_from_Mac10[[#This Row],[Incremental Sales]],0)</f>
        <v>0</v>
      </c>
      <c r="AB548" s="47">
        <f>IFERROR(Table_Query_from_Mac10[[#This Row],[TotalCostFuture]]/Table_Query_from_Mac10[[#This Row],[totalsalesFuture]],0)</f>
        <v>0.42954264524103836</v>
      </c>
      <c r="AN548" s="30">
        <v>64</v>
      </c>
      <c r="AO548">
        <f t="shared" si="16"/>
        <v>16</v>
      </c>
      <c r="AQ548" s="30">
        <v>46.22</v>
      </c>
      <c r="AR548">
        <f t="shared" si="17"/>
        <v>16.18</v>
      </c>
    </row>
    <row r="549" spans="1:44" x14ac:dyDescent="0.25">
      <c r="A549">
        <v>90052</v>
      </c>
      <c r="B549">
        <v>29</v>
      </c>
      <c r="C549" t="s">
        <v>85</v>
      </c>
      <c r="D549" t="s">
        <v>79</v>
      </c>
      <c r="E549">
        <v>6</v>
      </c>
      <c r="F549">
        <v>8.16</v>
      </c>
      <c r="G549">
        <v>19.23</v>
      </c>
      <c r="H549" s="1">
        <v>44840</v>
      </c>
      <c r="I549" s="20">
        <v>0</v>
      </c>
      <c r="J549" s="47">
        <f>Table_Query_from_Mac10[[#This Row],[unit_price]]-(Table_Query_from_Mac10[[#This Row],[unit_price]]*(Table_Query_from_Mac10[[#This Row],[discount_pct]]/100))</f>
        <v>19.23</v>
      </c>
      <c r="K549" s="47">
        <f>Table_Query_from_Mac10[[#This Row],[unit_cost]]</f>
        <v>8.16</v>
      </c>
      <c r="L549" s="47">
        <f>Table_Query_from_Mac10[[#This Row],[Live-cost]]*(1+Table_Query_from_Mac10[[#This Row],[CogsIncreasebyTYPE]])</f>
        <v>8.16</v>
      </c>
      <c r="M549" s="47">
        <f>Table_Query_from_Mac10[[#This Row],[Live-cost]]*Table_Query_from_Mac10[[#This Row],[qty_to_ship]]</f>
        <v>48.96</v>
      </c>
      <c r="N549" s="47">
        <f>IF(Table_Query_from_Mac10[[#This Row],[item_no]]="KDA",-Table_Query_from_Mac10[[#This Row],[unit_price]],Table_Query_from_Mac10[[#This Row],[Net Unit]]*Table_Query_from_Mac10[[#This Row],[qty_to_ship]])</f>
        <v>115.38</v>
      </c>
      <c r="O549" s="47">
        <f>SUMIFS(Summary!C:C,Summary!H:H,Table_Query_from_Mac10[[#This Row],[Juiceoc]])</f>
        <v>0</v>
      </c>
      <c r="P549" s="47">
        <f>SUMIFS(Summary!D:D,Summary!H:H,Table_Query_from_Mac10[[#This Row],[Juiceoc]])</f>
        <v>0</v>
      </c>
      <c r="Q549" s="47">
        <f>SUMIFS(Summary!E:E,Summary!H:H,Table_Query_from_Mac10[[#This Row],[Juiceoc]])</f>
        <v>0</v>
      </c>
      <c r="R549" s="47">
        <f>Table_Query_from_Mac10[[#This Row],[Net Unit]]*(1+Table_Query_from_Mac10[[#This Row],[PriceIncreasebyType]])</f>
        <v>19.23</v>
      </c>
      <c r="S549" s="47">
        <f>Table_Query_from_Mac10[[#This Row],[UnitPriceFuture]]*Table_Query_from_Mac10[[#This Row],[qtytoShipFuture]]</f>
        <v>115.38</v>
      </c>
      <c r="T549" s="47">
        <f>ROUND(Table_Query_from_Mac10[[#This Row],[qty_to_ship]]*(1+Table_Query_from_Mac10[[#This Row],[VolumeIncreasebyType]]),0)</f>
        <v>6</v>
      </c>
      <c r="U549" s="47">
        <f>Table_Query_from_Mac10[[#This Row],[qtytoShipFuture]]*Table_Query_from_Mac10[[#This Row],[Future-cost]]</f>
        <v>48.96</v>
      </c>
      <c r="V549" s="47">
        <f>Table_Query_from_Mac10[[#This Row],[qtytoShipFuture]]-Table_Query_from_Mac10[[#This Row],[qty_to_ship]]</f>
        <v>0</v>
      </c>
      <c r="W549" s="47">
        <f>Table_Query_from_Mac10[[#This Row],[UnitPriceFuture]]</f>
        <v>19.23</v>
      </c>
      <c r="X549" s="47">
        <f>Table_Query_from_Mac10[[#This Row],[Unit Increase]]*Table_Query_from_Mac10[[#This Row],[UnitPriceFuture]]</f>
        <v>0</v>
      </c>
      <c r="Y549" s="47">
        <f>Table_Query_from_Mac10[[#This Row],[Unit Increase]]*Table_Query_from_Mac10[[#This Row],[Future-cost]]</f>
        <v>0</v>
      </c>
      <c r="Z549" s="47">
        <f>-(Table_Query_from_Mac10[[#This Row],[Incremental Sales]]+((Table_Query_from_Mac10[[#This Row],[Incremental Sales]]*-(SUM(Summary!$S$8:$S$9)))))*Summary!$S$18</f>
        <v>0</v>
      </c>
      <c r="AA549" s="47">
        <f>IFERROR(Table_Query_from_Mac10[[#This Row],[Incremental Cost]]/Table_Query_from_Mac10[[#This Row],[Incremental Sales]],0)</f>
        <v>0</v>
      </c>
      <c r="AB549" s="47">
        <f>IFERROR(Table_Query_from_Mac10[[#This Row],[TotalCostFuture]]/Table_Query_from_Mac10[[#This Row],[totalsalesFuture]],0)</f>
        <v>0.42433697347893917</v>
      </c>
      <c r="AN549" s="31">
        <v>24</v>
      </c>
      <c r="AO549">
        <f t="shared" si="16"/>
        <v>6</v>
      </c>
      <c r="AQ549" s="31">
        <v>54.94</v>
      </c>
      <c r="AR549">
        <f t="shared" si="17"/>
        <v>19.23</v>
      </c>
    </row>
    <row r="550" spans="1:44" x14ac:dyDescent="0.25">
      <c r="A550">
        <v>90052</v>
      </c>
      <c r="B550">
        <v>30</v>
      </c>
      <c r="C550" t="s">
        <v>85</v>
      </c>
      <c r="D550" t="s">
        <v>79</v>
      </c>
      <c r="E550">
        <v>5</v>
      </c>
      <c r="F550">
        <v>9.5</v>
      </c>
      <c r="G550">
        <v>23.78</v>
      </c>
      <c r="H550" s="1">
        <v>44840</v>
      </c>
      <c r="I550" s="20">
        <v>0</v>
      </c>
      <c r="J550" s="47">
        <f>Table_Query_from_Mac10[[#This Row],[unit_price]]-(Table_Query_from_Mac10[[#This Row],[unit_price]]*(Table_Query_from_Mac10[[#This Row],[discount_pct]]/100))</f>
        <v>23.78</v>
      </c>
      <c r="K550" s="47">
        <f>Table_Query_from_Mac10[[#This Row],[unit_cost]]</f>
        <v>9.5</v>
      </c>
      <c r="L550" s="47">
        <f>Table_Query_from_Mac10[[#This Row],[Live-cost]]*(1+Table_Query_from_Mac10[[#This Row],[CogsIncreasebyTYPE]])</f>
        <v>9.5</v>
      </c>
      <c r="M550" s="47">
        <f>Table_Query_from_Mac10[[#This Row],[Live-cost]]*Table_Query_from_Mac10[[#This Row],[qty_to_ship]]</f>
        <v>47.5</v>
      </c>
      <c r="N550" s="47">
        <f>IF(Table_Query_from_Mac10[[#This Row],[item_no]]="KDA",-Table_Query_from_Mac10[[#This Row],[unit_price]],Table_Query_from_Mac10[[#This Row],[Net Unit]]*Table_Query_from_Mac10[[#This Row],[qty_to_ship]])</f>
        <v>118.9</v>
      </c>
      <c r="O550" s="47">
        <f>SUMIFS(Summary!C:C,Summary!H:H,Table_Query_from_Mac10[[#This Row],[Juiceoc]])</f>
        <v>0</v>
      </c>
      <c r="P550" s="47">
        <f>SUMIFS(Summary!D:D,Summary!H:H,Table_Query_from_Mac10[[#This Row],[Juiceoc]])</f>
        <v>0</v>
      </c>
      <c r="Q550" s="47">
        <f>SUMIFS(Summary!E:E,Summary!H:H,Table_Query_from_Mac10[[#This Row],[Juiceoc]])</f>
        <v>0</v>
      </c>
      <c r="R550" s="47">
        <f>Table_Query_from_Mac10[[#This Row],[Net Unit]]*(1+Table_Query_from_Mac10[[#This Row],[PriceIncreasebyType]])</f>
        <v>23.78</v>
      </c>
      <c r="S550" s="47">
        <f>Table_Query_from_Mac10[[#This Row],[UnitPriceFuture]]*Table_Query_from_Mac10[[#This Row],[qtytoShipFuture]]</f>
        <v>118.9</v>
      </c>
      <c r="T550" s="47">
        <f>ROUND(Table_Query_from_Mac10[[#This Row],[qty_to_ship]]*(1+Table_Query_from_Mac10[[#This Row],[VolumeIncreasebyType]]),0)</f>
        <v>5</v>
      </c>
      <c r="U550" s="47">
        <f>Table_Query_from_Mac10[[#This Row],[qtytoShipFuture]]*Table_Query_from_Mac10[[#This Row],[Future-cost]]</f>
        <v>47.5</v>
      </c>
      <c r="V550" s="47">
        <f>Table_Query_from_Mac10[[#This Row],[qtytoShipFuture]]-Table_Query_from_Mac10[[#This Row],[qty_to_ship]]</f>
        <v>0</v>
      </c>
      <c r="W550" s="47">
        <f>Table_Query_from_Mac10[[#This Row],[UnitPriceFuture]]</f>
        <v>23.78</v>
      </c>
      <c r="X550" s="47">
        <f>Table_Query_from_Mac10[[#This Row],[Unit Increase]]*Table_Query_from_Mac10[[#This Row],[UnitPriceFuture]]</f>
        <v>0</v>
      </c>
      <c r="Y550" s="47">
        <f>Table_Query_from_Mac10[[#This Row],[Unit Increase]]*Table_Query_from_Mac10[[#This Row],[Future-cost]]</f>
        <v>0</v>
      </c>
      <c r="Z550" s="47">
        <f>-(Table_Query_from_Mac10[[#This Row],[Incremental Sales]]+((Table_Query_from_Mac10[[#This Row],[Incremental Sales]]*-(SUM(Summary!$S$8:$S$9)))))*Summary!$S$18</f>
        <v>0</v>
      </c>
      <c r="AA550" s="47">
        <f>IFERROR(Table_Query_from_Mac10[[#This Row],[Incremental Cost]]/Table_Query_from_Mac10[[#This Row],[Incremental Sales]],0)</f>
        <v>0</v>
      </c>
      <c r="AB550" s="47">
        <f>IFERROR(Table_Query_from_Mac10[[#This Row],[TotalCostFuture]]/Table_Query_from_Mac10[[#This Row],[totalsalesFuture]],0)</f>
        <v>0.39949537426408743</v>
      </c>
      <c r="AN550" s="30">
        <v>18</v>
      </c>
      <c r="AO550">
        <f t="shared" si="16"/>
        <v>5</v>
      </c>
      <c r="AQ550" s="30">
        <v>67.94</v>
      </c>
      <c r="AR550">
        <f t="shared" si="17"/>
        <v>23.78</v>
      </c>
    </row>
    <row r="551" spans="1:44" x14ac:dyDescent="0.25">
      <c r="A551">
        <v>90052</v>
      </c>
      <c r="B551">
        <v>31</v>
      </c>
      <c r="C551" t="s">
        <v>85</v>
      </c>
      <c r="D551" t="s">
        <v>79</v>
      </c>
      <c r="E551">
        <v>55</v>
      </c>
      <c r="F551">
        <v>8.15</v>
      </c>
      <c r="G551">
        <v>16.649999999999999</v>
      </c>
      <c r="H551" s="1">
        <v>44840</v>
      </c>
      <c r="I551" s="20">
        <v>0</v>
      </c>
      <c r="J551" s="47">
        <f>Table_Query_from_Mac10[[#This Row],[unit_price]]-(Table_Query_from_Mac10[[#This Row],[unit_price]]*(Table_Query_from_Mac10[[#This Row],[discount_pct]]/100))</f>
        <v>16.649999999999999</v>
      </c>
      <c r="K551" s="47">
        <f>Table_Query_from_Mac10[[#This Row],[unit_cost]]</f>
        <v>8.15</v>
      </c>
      <c r="L551" s="47">
        <f>Table_Query_from_Mac10[[#This Row],[Live-cost]]*(1+Table_Query_from_Mac10[[#This Row],[CogsIncreasebyTYPE]])</f>
        <v>8.15</v>
      </c>
      <c r="M551" s="47">
        <f>Table_Query_from_Mac10[[#This Row],[Live-cost]]*Table_Query_from_Mac10[[#This Row],[qty_to_ship]]</f>
        <v>448.25</v>
      </c>
      <c r="N551" s="47">
        <f>IF(Table_Query_from_Mac10[[#This Row],[item_no]]="KDA",-Table_Query_from_Mac10[[#This Row],[unit_price]],Table_Query_from_Mac10[[#This Row],[Net Unit]]*Table_Query_from_Mac10[[#This Row],[qty_to_ship]])</f>
        <v>915.74999999999989</v>
      </c>
      <c r="O551" s="47">
        <f>SUMIFS(Summary!C:C,Summary!H:H,Table_Query_from_Mac10[[#This Row],[Juiceoc]])</f>
        <v>0</v>
      </c>
      <c r="P551" s="47">
        <f>SUMIFS(Summary!D:D,Summary!H:H,Table_Query_from_Mac10[[#This Row],[Juiceoc]])</f>
        <v>0</v>
      </c>
      <c r="Q551" s="47">
        <f>SUMIFS(Summary!E:E,Summary!H:H,Table_Query_from_Mac10[[#This Row],[Juiceoc]])</f>
        <v>0</v>
      </c>
      <c r="R551" s="47">
        <f>Table_Query_from_Mac10[[#This Row],[Net Unit]]*(1+Table_Query_from_Mac10[[#This Row],[PriceIncreasebyType]])</f>
        <v>16.649999999999999</v>
      </c>
      <c r="S551" s="47">
        <f>Table_Query_from_Mac10[[#This Row],[UnitPriceFuture]]*Table_Query_from_Mac10[[#This Row],[qtytoShipFuture]]</f>
        <v>915.74999999999989</v>
      </c>
      <c r="T551" s="47">
        <f>ROUND(Table_Query_from_Mac10[[#This Row],[qty_to_ship]]*(1+Table_Query_from_Mac10[[#This Row],[VolumeIncreasebyType]]),0)</f>
        <v>55</v>
      </c>
      <c r="U551" s="47">
        <f>Table_Query_from_Mac10[[#This Row],[qtytoShipFuture]]*Table_Query_from_Mac10[[#This Row],[Future-cost]]</f>
        <v>448.25</v>
      </c>
      <c r="V551" s="47">
        <f>Table_Query_from_Mac10[[#This Row],[qtytoShipFuture]]-Table_Query_from_Mac10[[#This Row],[qty_to_ship]]</f>
        <v>0</v>
      </c>
      <c r="W551" s="47">
        <f>Table_Query_from_Mac10[[#This Row],[UnitPriceFuture]]</f>
        <v>16.649999999999999</v>
      </c>
      <c r="X551" s="47">
        <f>Table_Query_from_Mac10[[#This Row],[Unit Increase]]*Table_Query_from_Mac10[[#This Row],[UnitPriceFuture]]</f>
        <v>0</v>
      </c>
      <c r="Y551" s="47">
        <f>Table_Query_from_Mac10[[#This Row],[Unit Increase]]*Table_Query_from_Mac10[[#This Row],[Future-cost]]</f>
        <v>0</v>
      </c>
      <c r="Z551" s="47">
        <f>-(Table_Query_from_Mac10[[#This Row],[Incremental Sales]]+((Table_Query_from_Mac10[[#This Row],[Incremental Sales]]*-(SUM(Summary!$S$8:$S$9)))))*Summary!$S$18</f>
        <v>0</v>
      </c>
      <c r="AA551" s="47">
        <f>IFERROR(Table_Query_from_Mac10[[#This Row],[Incremental Cost]]/Table_Query_from_Mac10[[#This Row],[Incremental Sales]],0)</f>
        <v>0</v>
      </c>
      <c r="AB551" s="47">
        <f>IFERROR(Table_Query_from_Mac10[[#This Row],[TotalCostFuture]]/Table_Query_from_Mac10[[#This Row],[totalsalesFuture]],0)</f>
        <v>0.48948948948948956</v>
      </c>
      <c r="AN551" s="31">
        <v>220</v>
      </c>
      <c r="AO551">
        <f t="shared" si="16"/>
        <v>55</v>
      </c>
      <c r="AQ551" s="31">
        <v>47.58</v>
      </c>
      <c r="AR551">
        <f t="shared" si="17"/>
        <v>16.649999999999999</v>
      </c>
    </row>
    <row r="552" spans="1:44" x14ac:dyDescent="0.25">
      <c r="A552">
        <v>90052</v>
      </c>
      <c r="B552">
        <v>32</v>
      </c>
      <c r="C552" t="s">
        <v>85</v>
      </c>
      <c r="D552" t="s">
        <v>79</v>
      </c>
      <c r="E552">
        <v>18</v>
      </c>
      <c r="F552">
        <v>9.85</v>
      </c>
      <c r="G552">
        <v>20.100000000000001</v>
      </c>
      <c r="H552" s="1">
        <v>44840</v>
      </c>
      <c r="I552" s="20">
        <v>0</v>
      </c>
      <c r="J552" s="47">
        <f>Table_Query_from_Mac10[[#This Row],[unit_price]]-(Table_Query_from_Mac10[[#This Row],[unit_price]]*(Table_Query_from_Mac10[[#This Row],[discount_pct]]/100))</f>
        <v>20.100000000000001</v>
      </c>
      <c r="K552" s="47">
        <f>Table_Query_from_Mac10[[#This Row],[unit_cost]]</f>
        <v>9.85</v>
      </c>
      <c r="L552" s="47">
        <f>Table_Query_from_Mac10[[#This Row],[Live-cost]]*(1+Table_Query_from_Mac10[[#This Row],[CogsIncreasebyTYPE]])</f>
        <v>9.85</v>
      </c>
      <c r="M552" s="47">
        <f>Table_Query_from_Mac10[[#This Row],[Live-cost]]*Table_Query_from_Mac10[[#This Row],[qty_to_ship]]</f>
        <v>177.29999999999998</v>
      </c>
      <c r="N552" s="47">
        <f>IF(Table_Query_from_Mac10[[#This Row],[item_no]]="KDA",-Table_Query_from_Mac10[[#This Row],[unit_price]],Table_Query_from_Mac10[[#This Row],[Net Unit]]*Table_Query_from_Mac10[[#This Row],[qty_to_ship]])</f>
        <v>361.8</v>
      </c>
      <c r="O552" s="47">
        <f>SUMIFS(Summary!C:C,Summary!H:H,Table_Query_from_Mac10[[#This Row],[Juiceoc]])</f>
        <v>0</v>
      </c>
      <c r="P552" s="47">
        <f>SUMIFS(Summary!D:D,Summary!H:H,Table_Query_from_Mac10[[#This Row],[Juiceoc]])</f>
        <v>0</v>
      </c>
      <c r="Q552" s="47">
        <f>SUMIFS(Summary!E:E,Summary!H:H,Table_Query_from_Mac10[[#This Row],[Juiceoc]])</f>
        <v>0</v>
      </c>
      <c r="R552" s="47">
        <f>Table_Query_from_Mac10[[#This Row],[Net Unit]]*(1+Table_Query_from_Mac10[[#This Row],[PriceIncreasebyType]])</f>
        <v>20.100000000000001</v>
      </c>
      <c r="S552" s="47">
        <f>Table_Query_from_Mac10[[#This Row],[UnitPriceFuture]]*Table_Query_from_Mac10[[#This Row],[qtytoShipFuture]]</f>
        <v>361.8</v>
      </c>
      <c r="T552" s="47">
        <f>ROUND(Table_Query_from_Mac10[[#This Row],[qty_to_ship]]*(1+Table_Query_from_Mac10[[#This Row],[VolumeIncreasebyType]]),0)</f>
        <v>18</v>
      </c>
      <c r="U552" s="47">
        <f>Table_Query_from_Mac10[[#This Row],[qtytoShipFuture]]*Table_Query_from_Mac10[[#This Row],[Future-cost]]</f>
        <v>177.29999999999998</v>
      </c>
      <c r="V552" s="47">
        <f>Table_Query_from_Mac10[[#This Row],[qtytoShipFuture]]-Table_Query_from_Mac10[[#This Row],[qty_to_ship]]</f>
        <v>0</v>
      </c>
      <c r="W552" s="47">
        <f>Table_Query_from_Mac10[[#This Row],[UnitPriceFuture]]</f>
        <v>20.100000000000001</v>
      </c>
      <c r="X552" s="47">
        <f>Table_Query_from_Mac10[[#This Row],[Unit Increase]]*Table_Query_from_Mac10[[#This Row],[UnitPriceFuture]]</f>
        <v>0</v>
      </c>
      <c r="Y552" s="47">
        <f>Table_Query_from_Mac10[[#This Row],[Unit Increase]]*Table_Query_from_Mac10[[#This Row],[Future-cost]]</f>
        <v>0</v>
      </c>
      <c r="Z552" s="47">
        <f>-(Table_Query_from_Mac10[[#This Row],[Incremental Sales]]+((Table_Query_from_Mac10[[#This Row],[Incremental Sales]]*-(SUM(Summary!$S$8:$S$9)))))*Summary!$S$18</f>
        <v>0</v>
      </c>
      <c r="AA552" s="47">
        <f>IFERROR(Table_Query_from_Mac10[[#This Row],[Incremental Cost]]/Table_Query_from_Mac10[[#This Row],[Incremental Sales]],0)</f>
        <v>0</v>
      </c>
      <c r="AB552" s="47">
        <f>IFERROR(Table_Query_from_Mac10[[#This Row],[TotalCostFuture]]/Table_Query_from_Mac10[[#This Row],[totalsalesFuture]],0)</f>
        <v>0.49004975124378103</v>
      </c>
      <c r="AN552" s="30">
        <v>72</v>
      </c>
      <c r="AO552">
        <f t="shared" si="16"/>
        <v>18</v>
      </c>
      <c r="AQ552" s="30">
        <v>57.42</v>
      </c>
      <c r="AR552">
        <f t="shared" si="17"/>
        <v>20.100000000000001</v>
      </c>
    </row>
    <row r="553" spans="1:44" x14ac:dyDescent="0.25">
      <c r="A553">
        <v>90053</v>
      </c>
      <c r="B553">
        <v>1</v>
      </c>
      <c r="C553" t="s">
        <v>86</v>
      </c>
      <c r="D553" t="s">
        <v>79</v>
      </c>
      <c r="E553">
        <v>16</v>
      </c>
      <c r="F553">
        <v>5.86</v>
      </c>
      <c r="G553">
        <v>11.64</v>
      </c>
      <c r="H553" s="1">
        <v>44841</v>
      </c>
      <c r="I553" s="20">
        <v>0</v>
      </c>
      <c r="J553" s="47">
        <f>Table_Query_from_Mac10[[#This Row],[unit_price]]-(Table_Query_from_Mac10[[#This Row],[unit_price]]*(Table_Query_from_Mac10[[#This Row],[discount_pct]]/100))</f>
        <v>11.64</v>
      </c>
      <c r="K553" s="47">
        <f>Table_Query_from_Mac10[[#This Row],[unit_cost]]</f>
        <v>5.86</v>
      </c>
      <c r="L553" s="47">
        <f>Table_Query_from_Mac10[[#This Row],[Live-cost]]*(1+Table_Query_from_Mac10[[#This Row],[CogsIncreasebyTYPE]])</f>
        <v>5.86</v>
      </c>
      <c r="M553" s="47">
        <f>Table_Query_from_Mac10[[#This Row],[Live-cost]]*Table_Query_from_Mac10[[#This Row],[qty_to_ship]]</f>
        <v>93.76</v>
      </c>
      <c r="N553" s="47">
        <f>IF(Table_Query_from_Mac10[[#This Row],[item_no]]="KDA",-Table_Query_from_Mac10[[#This Row],[unit_price]],Table_Query_from_Mac10[[#This Row],[Net Unit]]*Table_Query_from_Mac10[[#This Row],[qty_to_ship]])</f>
        <v>186.24</v>
      </c>
      <c r="O553" s="47">
        <f>SUMIFS(Summary!C:C,Summary!H:H,Table_Query_from_Mac10[[#This Row],[Juiceoc]])</f>
        <v>0</v>
      </c>
      <c r="P553" s="47">
        <f>SUMIFS(Summary!D:D,Summary!H:H,Table_Query_from_Mac10[[#This Row],[Juiceoc]])</f>
        <v>0</v>
      </c>
      <c r="Q553" s="47">
        <f>SUMIFS(Summary!E:E,Summary!H:H,Table_Query_from_Mac10[[#This Row],[Juiceoc]])</f>
        <v>0</v>
      </c>
      <c r="R553" s="47">
        <f>Table_Query_from_Mac10[[#This Row],[Net Unit]]*(1+Table_Query_from_Mac10[[#This Row],[PriceIncreasebyType]])</f>
        <v>11.64</v>
      </c>
      <c r="S553" s="47">
        <f>Table_Query_from_Mac10[[#This Row],[UnitPriceFuture]]*Table_Query_from_Mac10[[#This Row],[qtytoShipFuture]]</f>
        <v>186.24</v>
      </c>
      <c r="T553" s="47">
        <f>ROUND(Table_Query_from_Mac10[[#This Row],[qty_to_ship]]*(1+Table_Query_from_Mac10[[#This Row],[VolumeIncreasebyType]]),0)</f>
        <v>16</v>
      </c>
      <c r="U553" s="47">
        <f>Table_Query_from_Mac10[[#This Row],[qtytoShipFuture]]*Table_Query_from_Mac10[[#This Row],[Future-cost]]</f>
        <v>93.76</v>
      </c>
      <c r="V553" s="47">
        <f>Table_Query_from_Mac10[[#This Row],[qtytoShipFuture]]-Table_Query_from_Mac10[[#This Row],[qty_to_ship]]</f>
        <v>0</v>
      </c>
      <c r="W553" s="47">
        <f>Table_Query_from_Mac10[[#This Row],[UnitPriceFuture]]</f>
        <v>11.64</v>
      </c>
      <c r="X553" s="47">
        <f>Table_Query_from_Mac10[[#This Row],[Unit Increase]]*Table_Query_from_Mac10[[#This Row],[UnitPriceFuture]]</f>
        <v>0</v>
      </c>
      <c r="Y553" s="47">
        <f>Table_Query_from_Mac10[[#This Row],[Unit Increase]]*Table_Query_from_Mac10[[#This Row],[Future-cost]]</f>
        <v>0</v>
      </c>
      <c r="Z553" s="47">
        <f>-(Table_Query_from_Mac10[[#This Row],[Incremental Sales]]+((Table_Query_from_Mac10[[#This Row],[Incremental Sales]]*-(SUM(Summary!$S$8:$S$9)))))*Summary!$S$18</f>
        <v>0</v>
      </c>
      <c r="AA553" s="47">
        <f>IFERROR(Table_Query_from_Mac10[[#This Row],[Incremental Cost]]/Table_Query_from_Mac10[[#This Row],[Incremental Sales]],0)</f>
        <v>0</v>
      </c>
      <c r="AB553" s="47">
        <f>IFERROR(Table_Query_from_Mac10[[#This Row],[TotalCostFuture]]/Table_Query_from_Mac10[[#This Row],[totalsalesFuture]],0)</f>
        <v>0.50343642611683848</v>
      </c>
      <c r="AN553" s="31">
        <v>64</v>
      </c>
      <c r="AO553">
        <f t="shared" si="16"/>
        <v>16</v>
      </c>
      <c r="AQ553" s="31">
        <v>33.26</v>
      </c>
      <c r="AR553">
        <f t="shared" si="17"/>
        <v>11.64</v>
      </c>
    </row>
    <row r="554" spans="1:44" x14ac:dyDescent="0.25">
      <c r="A554">
        <v>90053</v>
      </c>
      <c r="B554">
        <v>2</v>
      </c>
      <c r="C554" t="s">
        <v>86</v>
      </c>
      <c r="D554" t="s">
        <v>79</v>
      </c>
      <c r="E554">
        <v>12</v>
      </c>
      <c r="F554">
        <v>7.12</v>
      </c>
      <c r="G554">
        <v>15.14</v>
      </c>
      <c r="H554" s="1">
        <v>44841</v>
      </c>
      <c r="I554" s="20">
        <v>0</v>
      </c>
      <c r="J554" s="47">
        <f>Table_Query_from_Mac10[[#This Row],[unit_price]]-(Table_Query_from_Mac10[[#This Row],[unit_price]]*(Table_Query_from_Mac10[[#This Row],[discount_pct]]/100))</f>
        <v>15.14</v>
      </c>
      <c r="K554" s="47">
        <f>Table_Query_from_Mac10[[#This Row],[unit_cost]]</f>
        <v>7.12</v>
      </c>
      <c r="L554" s="47">
        <f>Table_Query_from_Mac10[[#This Row],[Live-cost]]*(1+Table_Query_from_Mac10[[#This Row],[CogsIncreasebyTYPE]])</f>
        <v>7.12</v>
      </c>
      <c r="M554" s="47">
        <f>Table_Query_from_Mac10[[#This Row],[Live-cost]]*Table_Query_from_Mac10[[#This Row],[qty_to_ship]]</f>
        <v>85.44</v>
      </c>
      <c r="N554" s="47">
        <f>IF(Table_Query_from_Mac10[[#This Row],[item_no]]="KDA",-Table_Query_from_Mac10[[#This Row],[unit_price]],Table_Query_from_Mac10[[#This Row],[Net Unit]]*Table_Query_from_Mac10[[#This Row],[qty_to_ship]])</f>
        <v>181.68</v>
      </c>
      <c r="O554" s="47">
        <f>SUMIFS(Summary!C:C,Summary!H:H,Table_Query_from_Mac10[[#This Row],[Juiceoc]])</f>
        <v>0</v>
      </c>
      <c r="P554" s="47">
        <f>SUMIFS(Summary!D:D,Summary!H:H,Table_Query_from_Mac10[[#This Row],[Juiceoc]])</f>
        <v>0</v>
      </c>
      <c r="Q554" s="47">
        <f>SUMIFS(Summary!E:E,Summary!H:H,Table_Query_from_Mac10[[#This Row],[Juiceoc]])</f>
        <v>0</v>
      </c>
      <c r="R554" s="47">
        <f>Table_Query_from_Mac10[[#This Row],[Net Unit]]*(1+Table_Query_from_Mac10[[#This Row],[PriceIncreasebyType]])</f>
        <v>15.14</v>
      </c>
      <c r="S554" s="47">
        <f>Table_Query_from_Mac10[[#This Row],[UnitPriceFuture]]*Table_Query_from_Mac10[[#This Row],[qtytoShipFuture]]</f>
        <v>181.68</v>
      </c>
      <c r="T554" s="47">
        <f>ROUND(Table_Query_from_Mac10[[#This Row],[qty_to_ship]]*(1+Table_Query_from_Mac10[[#This Row],[VolumeIncreasebyType]]),0)</f>
        <v>12</v>
      </c>
      <c r="U554" s="47">
        <f>Table_Query_from_Mac10[[#This Row],[qtytoShipFuture]]*Table_Query_from_Mac10[[#This Row],[Future-cost]]</f>
        <v>85.44</v>
      </c>
      <c r="V554" s="47">
        <f>Table_Query_from_Mac10[[#This Row],[qtytoShipFuture]]-Table_Query_from_Mac10[[#This Row],[qty_to_ship]]</f>
        <v>0</v>
      </c>
      <c r="W554" s="47">
        <f>Table_Query_from_Mac10[[#This Row],[UnitPriceFuture]]</f>
        <v>15.14</v>
      </c>
      <c r="X554" s="47">
        <f>Table_Query_from_Mac10[[#This Row],[Unit Increase]]*Table_Query_from_Mac10[[#This Row],[UnitPriceFuture]]</f>
        <v>0</v>
      </c>
      <c r="Y554" s="47">
        <f>Table_Query_from_Mac10[[#This Row],[Unit Increase]]*Table_Query_from_Mac10[[#This Row],[Future-cost]]</f>
        <v>0</v>
      </c>
      <c r="Z554" s="47">
        <f>-(Table_Query_from_Mac10[[#This Row],[Incremental Sales]]+((Table_Query_from_Mac10[[#This Row],[Incremental Sales]]*-(SUM(Summary!$S$8:$S$9)))))*Summary!$S$18</f>
        <v>0</v>
      </c>
      <c r="AA554" s="47">
        <f>IFERROR(Table_Query_from_Mac10[[#This Row],[Incremental Cost]]/Table_Query_from_Mac10[[#This Row],[Incremental Sales]],0)</f>
        <v>0</v>
      </c>
      <c r="AB554" s="47">
        <f>IFERROR(Table_Query_from_Mac10[[#This Row],[TotalCostFuture]]/Table_Query_from_Mac10[[#This Row],[totalsalesFuture]],0)</f>
        <v>0.47027741083223246</v>
      </c>
      <c r="AN554" s="30">
        <v>48</v>
      </c>
      <c r="AO554">
        <f t="shared" si="16"/>
        <v>12</v>
      </c>
      <c r="AQ554" s="30">
        <v>43.27</v>
      </c>
      <c r="AR554">
        <f t="shared" si="17"/>
        <v>15.14</v>
      </c>
    </row>
    <row r="555" spans="1:44" x14ac:dyDescent="0.25">
      <c r="A555">
        <v>90053</v>
      </c>
      <c r="B555">
        <v>3</v>
      </c>
      <c r="C555" t="s">
        <v>86</v>
      </c>
      <c r="D555" t="s">
        <v>79</v>
      </c>
      <c r="E555">
        <v>9</v>
      </c>
      <c r="F555">
        <v>8.44</v>
      </c>
      <c r="G555">
        <v>18.149999999999999</v>
      </c>
      <c r="H555" s="1">
        <v>44841</v>
      </c>
      <c r="I555" s="20">
        <v>0</v>
      </c>
      <c r="J555" s="47">
        <f>Table_Query_from_Mac10[[#This Row],[unit_price]]-(Table_Query_from_Mac10[[#This Row],[unit_price]]*(Table_Query_from_Mac10[[#This Row],[discount_pct]]/100))</f>
        <v>18.149999999999999</v>
      </c>
      <c r="K555" s="47">
        <f>Table_Query_from_Mac10[[#This Row],[unit_cost]]</f>
        <v>8.44</v>
      </c>
      <c r="L555" s="47">
        <f>Table_Query_from_Mac10[[#This Row],[Live-cost]]*(1+Table_Query_from_Mac10[[#This Row],[CogsIncreasebyTYPE]])</f>
        <v>8.44</v>
      </c>
      <c r="M555" s="47">
        <f>Table_Query_from_Mac10[[#This Row],[Live-cost]]*Table_Query_from_Mac10[[#This Row],[qty_to_ship]]</f>
        <v>75.959999999999994</v>
      </c>
      <c r="N555" s="47">
        <f>IF(Table_Query_from_Mac10[[#This Row],[item_no]]="KDA",-Table_Query_from_Mac10[[#This Row],[unit_price]],Table_Query_from_Mac10[[#This Row],[Net Unit]]*Table_Query_from_Mac10[[#This Row],[qty_to_ship]])</f>
        <v>163.35</v>
      </c>
      <c r="O555" s="47">
        <f>SUMIFS(Summary!C:C,Summary!H:H,Table_Query_from_Mac10[[#This Row],[Juiceoc]])</f>
        <v>0</v>
      </c>
      <c r="P555" s="47">
        <f>SUMIFS(Summary!D:D,Summary!H:H,Table_Query_from_Mac10[[#This Row],[Juiceoc]])</f>
        <v>0</v>
      </c>
      <c r="Q555" s="47">
        <f>SUMIFS(Summary!E:E,Summary!H:H,Table_Query_from_Mac10[[#This Row],[Juiceoc]])</f>
        <v>0</v>
      </c>
      <c r="R555" s="47">
        <f>Table_Query_from_Mac10[[#This Row],[Net Unit]]*(1+Table_Query_from_Mac10[[#This Row],[PriceIncreasebyType]])</f>
        <v>18.149999999999999</v>
      </c>
      <c r="S555" s="47">
        <f>Table_Query_from_Mac10[[#This Row],[UnitPriceFuture]]*Table_Query_from_Mac10[[#This Row],[qtytoShipFuture]]</f>
        <v>163.35</v>
      </c>
      <c r="T555" s="47">
        <f>ROUND(Table_Query_from_Mac10[[#This Row],[qty_to_ship]]*(1+Table_Query_from_Mac10[[#This Row],[VolumeIncreasebyType]]),0)</f>
        <v>9</v>
      </c>
      <c r="U555" s="47">
        <f>Table_Query_from_Mac10[[#This Row],[qtytoShipFuture]]*Table_Query_from_Mac10[[#This Row],[Future-cost]]</f>
        <v>75.959999999999994</v>
      </c>
      <c r="V555" s="47">
        <f>Table_Query_from_Mac10[[#This Row],[qtytoShipFuture]]-Table_Query_from_Mac10[[#This Row],[qty_to_ship]]</f>
        <v>0</v>
      </c>
      <c r="W555" s="47">
        <f>Table_Query_from_Mac10[[#This Row],[UnitPriceFuture]]</f>
        <v>18.149999999999999</v>
      </c>
      <c r="X555" s="47">
        <f>Table_Query_from_Mac10[[#This Row],[Unit Increase]]*Table_Query_from_Mac10[[#This Row],[UnitPriceFuture]]</f>
        <v>0</v>
      </c>
      <c r="Y555" s="47">
        <f>Table_Query_from_Mac10[[#This Row],[Unit Increase]]*Table_Query_from_Mac10[[#This Row],[Future-cost]]</f>
        <v>0</v>
      </c>
      <c r="Z555" s="47">
        <f>-(Table_Query_from_Mac10[[#This Row],[Incremental Sales]]+((Table_Query_from_Mac10[[#This Row],[Incremental Sales]]*-(SUM(Summary!$S$8:$S$9)))))*Summary!$S$18</f>
        <v>0</v>
      </c>
      <c r="AA555" s="47">
        <f>IFERROR(Table_Query_from_Mac10[[#This Row],[Incremental Cost]]/Table_Query_from_Mac10[[#This Row],[Incremental Sales]],0)</f>
        <v>0</v>
      </c>
      <c r="AB555" s="47">
        <f>IFERROR(Table_Query_from_Mac10[[#This Row],[TotalCostFuture]]/Table_Query_from_Mac10[[#This Row],[totalsalesFuture]],0)</f>
        <v>0.4650137741046832</v>
      </c>
      <c r="AN555" s="31">
        <v>36</v>
      </c>
      <c r="AO555">
        <f t="shared" si="16"/>
        <v>9</v>
      </c>
      <c r="AQ555" s="31">
        <v>51.87</v>
      </c>
      <c r="AR555">
        <f t="shared" si="17"/>
        <v>18.149999999999999</v>
      </c>
    </row>
    <row r="556" spans="1:44" x14ac:dyDescent="0.25">
      <c r="A556">
        <v>90053</v>
      </c>
      <c r="B556">
        <v>4</v>
      </c>
      <c r="C556" t="s">
        <v>86</v>
      </c>
      <c r="D556" t="s">
        <v>79</v>
      </c>
      <c r="E556">
        <v>7</v>
      </c>
      <c r="F556">
        <v>9.82</v>
      </c>
      <c r="G556">
        <v>21.98</v>
      </c>
      <c r="H556" s="1">
        <v>44841</v>
      </c>
      <c r="I556" s="20">
        <v>0</v>
      </c>
      <c r="J556" s="47">
        <f>Table_Query_from_Mac10[[#This Row],[unit_price]]-(Table_Query_from_Mac10[[#This Row],[unit_price]]*(Table_Query_from_Mac10[[#This Row],[discount_pct]]/100))</f>
        <v>21.98</v>
      </c>
      <c r="K556" s="47">
        <f>Table_Query_from_Mac10[[#This Row],[unit_cost]]</f>
        <v>9.82</v>
      </c>
      <c r="L556" s="47">
        <f>Table_Query_from_Mac10[[#This Row],[Live-cost]]*(1+Table_Query_from_Mac10[[#This Row],[CogsIncreasebyTYPE]])</f>
        <v>9.82</v>
      </c>
      <c r="M556" s="47">
        <f>Table_Query_from_Mac10[[#This Row],[Live-cost]]*Table_Query_from_Mac10[[#This Row],[qty_to_ship]]</f>
        <v>68.740000000000009</v>
      </c>
      <c r="N556" s="47">
        <f>IF(Table_Query_from_Mac10[[#This Row],[item_no]]="KDA",-Table_Query_from_Mac10[[#This Row],[unit_price]],Table_Query_from_Mac10[[#This Row],[Net Unit]]*Table_Query_from_Mac10[[#This Row],[qty_to_ship]])</f>
        <v>153.86000000000001</v>
      </c>
      <c r="O556" s="47">
        <f>SUMIFS(Summary!C:C,Summary!H:H,Table_Query_from_Mac10[[#This Row],[Juiceoc]])</f>
        <v>0</v>
      </c>
      <c r="P556" s="47">
        <f>SUMIFS(Summary!D:D,Summary!H:H,Table_Query_from_Mac10[[#This Row],[Juiceoc]])</f>
        <v>0</v>
      </c>
      <c r="Q556" s="47">
        <f>SUMIFS(Summary!E:E,Summary!H:H,Table_Query_from_Mac10[[#This Row],[Juiceoc]])</f>
        <v>0</v>
      </c>
      <c r="R556" s="47">
        <f>Table_Query_from_Mac10[[#This Row],[Net Unit]]*(1+Table_Query_from_Mac10[[#This Row],[PriceIncreasebyType]])</f>
        <v>21.98</v>
      </c>
      <c r="S556" s="47">
        <f>Table_Query_from_Mac10[[#This Row],[UnitPriceFuture]]*Table_Query_from_Mac10[[#This Row],[qtytoShipFuture]]</f>
        <v>153.86000000000001</v>
      </c>
      <c r="T556" s="47">
        <f>ROUND(Table_Query_from_Mac10[[#This Row],[qty_to_ship]]*(1+Table_Query_from_Mac10[[#This Row],[VolumeIncreasebyType]]),0)</f>
        <v>7</v>
      </c>
      <c r="U556" s="47">
        <f>Table_Query_from_Mac10[[#This Row],[qtytoShipFuture]]*Table_Query_from_Mac10[[#This Row],[Future-cost]]</f>
        <v>68.740000000000009</v>
      </c>
      <c r="V556" s="47">
        <f>Table_Query_from_Mac10[[#This Row],[qtytoShipFuture]]-Table_Query_from_Mac10[[#This Row],[qty_to_ship]]</f>
        <v>0</v>
      </c>
      <c r="W556" s="47">
        <f>Table_Query_from_Mac10[[#This Row],[UnitPriceFuture]]</f>
        <v>21.98</v>
      </c>
      <c r="X556" s="47">
        <f>Table_Query_from_Mac10[[#This Row],[Unit Increase]]*Table_Query_from_Mac10[[#This Row],[UnitPriceFuture]]</f>
        <v>0</v>
      </c>
      <c r="Y556" s="47">
        <f>Table_Query_from_Mac10[[#This Row],[Unit Increase]]*Table_Query_from_Mac10[[#This Row],[Future-cost]]</f>
        <v>0</v>
      </c>
      <c r="Z556" s="47">
        <f>-(Table_Query_from_Mac10[[#This Row],[Incremental Sales]]+((Table_Query_from_Mac10[[#This Row],[Incremental Sales]]*-(SUM(Summary!$S$8:$S$9)))))*Summary!$S$18</f>
        <v>0</v>
      </c>
      <c r="AA556" s="47">
        <f>IFERROR(Table_Query_from_Mac10[[#This Row],[Incremental Cost]]/Table_Query_from_Mac10[[#This Row],[Incremental Sales]],0)</f>
        <v>0</v>
      </c>
      <c r="AB556" s="47">
        <f>IFERROR(Table_Query_from_Mac10[[#This Row],[TotalCostFuture]]/Table_Query_from_Mac10[[#This Row],[totalsalesFuture]],0)</f>
        <v>0.44676979071883532</v>
      </c>
      <c r="AN556" s="30">
        <v>27</v>
      </c>
      <c r="AO556">
        <f t="shared" si="16"/>
        <v>7</v>
      </c>
      <c r="AQ556" s="30">
        <v>62.81</v>
      </c>
      <c r="AR556">
        <f t="shared" si="17"/>
        <v>21.98</v>
      </c>
    </row>
    <row r="557" spans="1:44" x14ac:dyDescent="0.25">
      <c r="A557">
        <v>90053</v>
      </c>
      <c r="B557">
        <v>5</v>
      </c>
      <c r="C557" t="s">
        <v>86</v>
      </c>
      <c r="D557" t="s">
        <v>79</v>
      </c>
      <c r="E557">
        <v>3</v>
      </c>
      <c r="F557">
        <v>11.58</v>
      </c>
      <c r="G557">
        <v>25.29</v>
      </c>
      <c r="H557" s="1">
        <v>44841</v>
      </c>
      <c r="I557" s="20">
        <v>0</v>
      </c>
      <c r="J557" s="47">
        <f>Table_Query_from_Mac10[[#This Row],[unit_price]]-(Table_Query_from_Mac10[[#This Row],[unit_price]]*(Table_Query_from_Mac10[[#This Row],[discount_pct]]/100))</f>
        <v>25.29</v>
      </c>
      <c r="K557" s="47">
        <f>Table_Query_from_Mac10[[#This Row],[unit_cost]]</f>
        <v>11.58</v>
      </c>
      <c r="L557" s="47">
        <f>Table_Query_from_Mac10[[#This Row],[Live-cost]]*(1+Table_Query_from_Mac10[[#This Row],[CogsIncreasebyTYPE]])</f>
        <v>11.58</v>
      </c>
      <c r="M557" s="47">
        <f>Table_Query_from_Mac10[[#This Row],[Live-cost]]*Table_Query_from_Mac10[[#This Row],[qty_to_ship]]</f>
        <v>34.74</v>
      </c>
      <c r="N557" s="47">
        <f>IF(Table_Query_from_Mac10[[#This Row],[item_no]]="KDA",-Table_Query_from_Mac10[[#This Row],[unit_price]],Table_Query_from_Mac10[[#This Row],[Net Unit]]*Table_Query_from_Mac10[[#This Row],[qty_to_ship]])</f>
        <v>75.87</v>
      </c>
      <c r="O557" s="47">
        <f>SUMIFS(Summary!C:C,Summary!H:H,Table_Query_from_Mac10[[#This Row],[Juiceoc]])</f>
        <v>0</v>
      </c>
      <c r="P557" s="47">
        <f>SUMIFS(Summary!D:D,Summary!H:H,Table_Query_from_Mac10[[#This Row],[Juiceoc]])</f>
        <v>0</v>
      </c>
      <c r="Q557" s="47">
        <f>SUMIFS(Summary!E:E,Summary!H:H,Table_Query_from_Mac10[[#This Row],[Juiceoc]])</f>
        <v>0</v>
      </c>
      <c r="R557" s="47">
        <f>Table_Query_from_Mac10[[#This Row],[Net Unit]]*(1+Table_Query_from_Mac10[[#This Row],[PriceIncreasebyType]])</f>
        <v>25.29</v>
      </c>
      <c r="S557" s="47">
        <f>Table_Query_from_Mac10[[#This Row],[UnitPriceFuture]]*Table_Query_from_Mac10[[#This Row],[qtytoShipFuture]]</f>
        <v>75.87</v>
      </c>
      <c r="T557" s="47">
        <f>ROUND(Table_Query_from_Mac10[[#This Row],[qty_to_ship]]*(1+Table_Query_from_Mac10[[#This Row],[VolumeIncreasebyType]]),0)</f>
        <v>3</v>
      </c>
      <c r="U557" s="47">
        <f>Table_Query_from_Mac10[[#This Row],[qtytoShipFuture]]*Table_Query_from_Mac10[[#This Row],[Future-cost]]</f>
        <v>34.74</v>
      </c>
      <c r="V557" s="47">
        <f>Table_Query_from_Mac10[[#This Row],[qtytoShipFuture]]-Table_Query_from_Mac10[[#This Row],[qty_to_ship]]</f>
        <v>0</v>
      </c>
      <c r="W557" s="47">
        <f>Table_Query_from_Mac10[[#This Row],[UnitPriceFuture]]</f>
        <v>25.29</v>
      </c>
      <c r="X557" s="47">
        <f>Table_Query_from_Mac10[[#This Row],[Unit Increase]]*Table_Query_from_Mac10[[#This Row],[UnitPriceFuture]]</f>
        <v>0</v>
      </c>
      <c r="Y557" s="47">
        <f>Table_Query_from_Mac10[[#This Row],[Unit Increase]]*Table_Query_from_Mac10[[#This Row],[Future-cost]]</f>
        <v>0</v>
      </c>
      <c r="Z557" s="47">
        <f>-(Table_Query_from_Mac10[[#This Row],[Incremental Sales]]+((Table_Query_from_Mac10[[#This Row],[Incremental Sales]]*-(SUM(Summary!$S$8:$S$9)))))*Summary!$S$18</f>
        <v>0</v>
      </c>
      <c r="AA557" s="47">
        <f>IFERROR(Table_Query_from_Mac10[[#This Row],[Incremental Cost]]/Table_Query_from_Mac10[[#This Row],[Incremental Sales]],0)</f>
        <v>0</v>
      </c>
      <c r="AB557" s="47">
        <f>IFERROR(Table_Query_from_Mac10[[#This Row],[TotalCostFuture]]/Table_Query_from_Mac10[[#This Row],[totalsalesFuture]],0)</f>
        <v>0.45788849347568211</v>
      </c>
      <c r="AN557" s="31">
        <v>12</v>
      </c>
      <c r="AO557">
        <f t="shared" si="16"/>
        <v>3</v>
      </c>
      <c r="AQ557" s="31">
        <v>72.27</v>
      </c>
      <c r="AR557">
        <f t="shared" si="17"/>
        <v>25.29</v>
      </c>
    </row>
    <row r="558" spans="1:44" x14ac:dyDescent="0.25">
      <c r="A558">
        <v>90053</v>
      </c>
      <c r="B558">
        <v>6</v>
      </c>
      <c r="C558" t="s">
        <v>86</v>
      </c>
      <c r="D558" t="s">
        <v>79</v>
      </c>
      <c r="E558">
        <v>7</v>
      </c>
      <c r="F558">
        <v>4.97</v>
      </c>
      <c r="G558">
        <v>10.9</v>
      </c>
      <c r="H558" s="1">
        <v>44841</v>
      </c>
      <c r="I558" s="20">
        <v>0</v>
      </c>
      <c r="J558" s="47">
        <f>Table_Query_from_Mac10[[#This Row],[unit_price]]-(Table_Query_from_Mac10[[#This Row],[unit_price]]*(Table_Query_from_Mac10[[#This Row],[discount_pct]]/100))</f>
        <v>10.9</v>
      </c>
      <c r="K558" s="47">
        <f>Table_Query_from_Mac10[[#This Row],[unit_cost]]</f>
        <v>4.97</v>
      </c>
      <c r="L558" s="47">
        <f>Table_Query_from_Mac10[[#This Row],[Live-cost]]*(1+Table_Query_from_Mac10[[#This Row],[CogsIncreasebyTYPE]])</f>
        <v>4.97</v>
      </c>
      <c r="M558" s="47">
        <f>Table_Query_from_Mac10[[#This Row],[Live-cost]]*Table_Query_from_Mac10[[#This Row],[qty_to_ship]]</f>
        <v>34.79</v>
      </c>
      <c r="N558" s="47">
        <f>IF(Table_Query_from_Mac10[[#This Row],[item_no]]="KDA",-Table_Query_from_Mac10[[#This Row],[unit_price]],Table_Query_from_Mac10[[#This Row],[Net Unit]]*Table_Query_from_Mac10[[#This Row],[qty_to_ship]])</f>
        <v>76.3</v>
      </c>
      <c r="O558" s="47">
        <f>SUMIFS(Summary!C:C,Summary!H:H,Table_Query_from_Mac10[[#This Row],[Juiceoc]])</f>
        <v>0</v>
      </c>
      <c r="P558" s="47">
        <f>SUMIFS(Summary!D:D,Summary!H:H,Table_Query_from_Mac10[[#This Row],[Juiceoc]])</f>
        <v>0</v>
      </c>
      <c r="Q558" s="47">
        <f>SUMIFS(Summary!E:E,Summary!H:H,Table_Query_from_Mac10[[#This Row],[Juiceoc]])</f>
        <v>0</v>
      </c>
      <c r="R558" s="47">
        <f>Table_Query_from_Mac10[[#This Row],[Net Unit]]*(1+Table_Query_from_Mac10[[#This Row],[PriceIncreasebyType]])</f>
        <v>10.9</v>
      </c>
      <c r="S558" s="47">
        <f>Table_Query_from_Mac10[[#This Row],[UnitPriceFuture]]*Table_Query_from_Mac10[[#This Row],[qtytoShipFuture]]</f>
        <v>76.3</v>
      </c>
      <c r="T558" s="47">
        <f>ROUND(Table_Query_from_Mac10[[#This Row],[qty_to_ship]]*(1+Table_Query_from_Mac10[[#This Row],[VolumeIncreasebyType]]),0)</f>
        <v>7</v>
      </c>
      <c r="U558" s="47">
        <f>Table_Query_from_Mac10[[#This Row],[qtytoShipFuture]]*Table_Query_from_Mac10[[#This Row],[Future-cost]]</f>
        <v>34.79</v>
      </c>
      <c r="V558" s="47">
        <f>Table_Query_from_Mac10[[#This Row],[qtytoShipFuture]]-Table_Query_from_Mac10[[#This Row],[qty_to_ship]]</f>
        <v>0</v>
      </c>
      <c r="W558" s="47">
        <f>Table_Query_from_Mac10[[#This Row],[UnitPriceFuture]]</f>
        <v>10.9</v>
      </c>
      <c r="X558" s="47">
        <f>Table_Query_from_Mac10[[#This Row],[Unit Increase]]*Table_Query_from_Mac10[[#This Row],[UnitPriceFuture]]</f>
        <v>0</v>
      </c>
      <c r="Y558" s="47">
        <f>Table_Query_from_Mac10[[#This Row],[Unit Increase]]*Table_Query_from_Mac10[[#This Row],[Future-cost]]</f>
        <v>0</v>
      </c>
      <c r="Z558" s="47">
        <f>-(Table_Query_from_Mac10[[#This Row],[Incremental Sales]]+((Table_Query_from_Mac10[[#This Row],[Incremental Sales]]*-(SUM(Summary!$S$8:$S$9)))))*Summary!$S$18</f>
        <v>0</v>
      </c>
      <c r="AA558" s="47">
        <f>IFERROR(Table_Query_from_Mac10[[#This Row],[Incremental Cost]]/Table_Query_from_Mac10[[#This Row],[Incremental Sales]],0)</f>
        <v>0</v>
      </c>
      <c r="AB558" s="47">
        <f>IFERROR(Table_Query_from_Mac10[[#This Row],[TotalCostFuture]]/Table_Query_from_Mac10[[#This Row],[totalsalesFuture]],0)</f>
        <v>0.45596330275229358</v>
      </c>
      <c r="AN558" s="30">
        <v>25</v>
      </c>
      <c r="AO558">
        <f t="shared" si="16"/>
        <v>7</v>
      </c>
      <c r="AQ558" s="30">
        <v>31.13</v>
      </c>
      <c r="AR558">
        <f t="shared" si="17"/>
        <v>10.9</v>
      </c>
    </row>
    <row r="559" spans="1:44" x14ac:dyDescent="0.25">
      <c r="A559">
        <v>90053</v>
      </c>
      <c r="B559">
        <v>7</v>
      </c>
      <c r="C559" t="s">
        <v>86</v>
      </c>
      <c r="D559" t="s">
        <v>79</v>
      </c>
      <c r="E559">
        <v>15</v>
      </c>
      <c r="F559">
        <v>5.99</v>
      </c>
      <c r="G559">
        <v>12.31</v>
      </c>
      <c r="H559" s="1">
        <v>44841</v>
      </c>
      <c r="I559" s="20">
        <v>0</v>
      </c>
      <c r="J559" s="47">
        <f>Table_Query_from_Mac10[[#This Row],[unit_price]]-(Table_Query_from_Mac10[[#This Row],[unit_price]]*(Table_Query_from_Mac10[[#This Row],[discount_pct]]/100))</f>
        <v>12.31</v>
      </c>
      <c r="K559" s="47">
        <f>Table_Query_from_Mac10[[#This Row],[unit_cost]]</f>
        <v>5.99</v>
      </c>
      <c r="L559" s="47">
        <f>Table_Query_from_Mac10[[#This Row],[Live-cost]]*(1+Table_Query_from_Mac10[[#This Row],[CogsIncreasebyTYPE]])</f>
        <v>5.99</v>
      </c>
      <c r="M559" s="47">
        <f>Table_Query_from_Mac10[[#This Row],[Live-cost]]*Table_Query_from_Mac10[[#This Row],[qty_to_ship]]</f>
        <v>89.850000000000009</v>
      </c>
      <c r="N559" s="47">
        <f>IF(Table_Query_from_Mac10[[#This Row],[item_no]]="KDA",-Table_Query_from_Mac10[[#This Row],[unit_price]],Table_Query_from_Mac10[[#This Row],[Net Unit]]*Table_Query_from_Mac10[[#This Row],[qty_to_ship]])</f>
        <v>184.65</v>
      </c>
      <c r="O559" s="47">
        <f>SUMIFS(Summary!C:C,Summary!H:H,Table_Query_from_Mac10[[#This Row],[Juiceoc]])</f>
        <v>0</v>
      </c>
      <c r="P559" s="47">
        <f>SUMIFS(Summary!D:D,Summary!H:H,Table_Query_from_Mac10[[#This Row],[Juiceoc]])</f>
        <v>0</v>
      </c>
      <c r="Q559" s="47">
        <f>SUMIFS(Summary!E:E,Summary!H:H,Table_Query_from_Mac10[[#This Row],[Juiceoc]])</f>
        <v>0</v>
      </c>
      <c r="R559" s="47">
        <f>Table_Query_from_Mac10[[#This Row],[Net Unit]]*(1+Table_Query_from_Mac10[[#This Row],[PriceIncreasebyType]])</f>
        <v>12.31</v>
      </c>
      <c r="S559" s="47">
        <f>Table_Query_from_Mac10[[#This Row],[UnitPriceFuture]]*Table_Query_from_Mac10[[#This Row],[qtytoShipFuture]]</f>
        <v>184.65</v>
      </c>
      <c r="T559" s="47">
        <f>ROUND(Table_Query_from_Mac10[[#This Row],[qty_to_ship]]*(1+Table_Query_from_Mac10[[#This Row],[VolumeIncreasebyType]]),0)</f>
        <v>15</v>
      </c>
      <c r="U559" s="47">
        <f>Table_Query_from_Mac10[[#This Row],[qtytoShipFuture]]*Table_Query_from_Mac10[[#This Row],[Future-cost]]</f>
        <v>89.850000000000009</v>
      </c>
      <c r="V559" s="47">
        <f>Table_Query_from_Mac10[[#This Row],[qtytoShipFuture]]-Table_Query_from_Mac10[[#This Row],[qty_to_ship]]</f>
        <v>0</v>
      </c>
      <c r="W559" s="47">
        <f>Table_Query_from_Mac10[[#This Row],[UnitPriceFuture]]</f>
        <v>12.31</v>
      </c>
      <c r="X559" s="47">
        <f>Table_Query_from_Mac10[[#This Row],[Unit Increase]]*Table_Query_from_Mac10[[#This Row],[UnitPriceFuture]]</f>
        <v>0</v>
      </c>
      <c r="Y559" s="47">
        <f>Table_Query_from_Mac10[[#This Row],[Unit Increase]]*Table_Query_from_Mac10[[#This Row],[Future-cost]]</f>
        <v>0</v>
      </c>
      <c r="Z559" s="47">
        <f>-(Table_Query_from_Mac10[[#This Row],[Incremental Sales]]+((Table_Query_from_Mac10[[#This Row],[Incremental Sales]]*-(SUM(Summary!$S$8:$S$9)))))*Summary!$S$18</f>
        <v>0</v>
      </c>
      <c r="AA559" s="47">
        <f>IFERROR(Table_Query_from_Mac10[[#This Row],[Incremental Cost]]/Table_Query_from_Mac10[[#This Row],[Incremental Sales]],0)</f>
        <v>0</v>
      </c>
      <c r="AB559" s="47">
        <f>IFERROR(Table_Query_from_Mac10[[#This Row],[TotalCostFuture]]/Table_Query_from_Mac10[[#This Row],[totalsalesFuture]],0)</f>
        <v>0.48659626320064991</v>
      </c>
      <c r="AN559" s="31">
        <v>60</v>
      </c>
      <c r="AO559">
        <f t="shared" si="16"/>
        <v>15</v>
      </c>
      <c r="AQ559" s="31">
        <v>35.18</v>
      </c>
      <c r="AR559">
        <f t="shared" si="17"/>
        <v>12.31</v>
      </c>
    </row>
    <row r="560" spans="1:44" x14ac:dyDescent="0.25">
      <c r="A560">
        <v>90053</v>
      </c>
      <c r="B560">
        <v>8</v>
      </c>
      <c r="C560" t="s">
        <v>86</v>
      </c>
      <c r="D560" t="s">
        <v>79</v>
      </c>
      <c r="E560">
        <v>20</v>
      </c>
      <c r="F560">
        <v>6.64</v>
      </c>
      <c r="G560">
        <v>13.85</v>
      </c>
      <c r="H560" s="1">
        <v>44841</v>
      </c>
      <c r="I560" s="20">
        <v>0</v>
      </c>
      <c r="J560" s="47">
        <f>Table_Query_from_Mac10[[#This Row],[unit_price]]-(Table_Query_from_Mac10[[#This Row],[unit_price]]*(Table_Query_from_Mac10[[#This Row],[discount_pct]]/100))</f>
        <v>13.85</v>
      </c>
      <c r="K560" s="47">
        <f>Table_Query_from_Mac10[[#This Row],[unit_cost]]</f>
        <v>6.64</v>
      </c>
      <c r="L560" s="47">
        <f>Table_Query_from_Mac10[[#This Row],[Live-cost]]*(1+Table_Query_from_Mac10[[#This Row],[CogsIncreasebyTYPE]])</f>
        <v>6.64</v>
      </c>
      <c r="M560" s="47">
        <f>Table_Query_from_Mac10[[#This Row],[Live-cost]]*Table_Query_from_Mac10[[#This Row],[qty_to_ship]]</f>
        <v>132.79999999999998</v>
      </c>
      <c r="N560" s="47">
        <f>IF(Table_Query_from_Mac10[[#This Row],[item_no]]="KDA",-Table_Query_from_Mac10[[#This Row],[unit_price]],Table_Query_from_Mac10[[#This Row],[Net Unit]]*Table_Query_from_Mac10[[#This Row],[qty_to_ship]])</f>
        <v>277</v>
      </c>
      <c r="O560" s="47">
        <f>SUMIFS(Summary!C:C,Summary!H:H,Table_Query_from_Mac10[[#This Row],[Juiceoc]])</f>
        <v>0</v>
      </c>
      <c r="P560" s="47">
        <f>SUMIFS(Summary!D:D,Summary!H:H,Table_Query_from_Mac10[[#This Row],[Juiceoc]])</f>
        <v>0</v>
      </c>
      <c r="Q560" s="47">
        <f>SUMIFS(Summary!E:E,Summary!H:H,Table_Query_from_Mac10[[#This Row],[Juiceoc]])</f>
        <v>0</v>
      </c>
      <c r="R560" s="47">
        <f>Table_Query_from_Mac10[[#This Row],[Net Unit]]*(1+Table_Query_from_Mac10[[#This Row],[PriceIncreasebyType]])</f>
        <v>13.85</v>
      </c>
      <c r="S560" s="47">
        <f>Table_Query_from_Mac10[[#This Row],[UnitPriceFuture]]*Table_Query_from_Mac10[[#This Row],[qtytoShipFuture]]</f>
        <v>277</v>
      </c>
      <c r="T560" s="47">
        <f>ROUND(Table_Query_from_Mac10[[#This Row],[qty_to_ship]]*(1+Table_Query_from_Mac10[[#This Row],[VolumeIncreasebyType]]),0)</f>
        <v>20</v>
      </c>
      <c r="U560" s="47">
        <f>Table_Query_from_Mac10[[#This Row],[qtytoShipFuture]]*Table_Query_from_Mac10[[#This Row],[Future-cost]]</f>
        <v>132.79999999999998</v>
      </c>
      <c r="V560" s="47">
        <f>Table_Query_from_Mac10[[#This Row],[qtytoShipFuture]]-Table_Query_from_Mac10[[#This Row],[qty_to_ship]]</f>
        <v>0</v>
      </c>
      <c r="W560" s="47">
        <f>Table_Query_from_Mac10[[#This Row],[UnitPriceFuture]]</f>
        <v>13.85</v>
      </c>
      <c r="X560" s="47">
        <f>Table_Query_from_Mac10[[#This Row],[Unit Increase]]*Table_Query_from_Mac10[[#This Row],[UnitPriceFuture]]</f>
        <v>0</v>
      </c>
      <c r="Y560" s="47">
        <f>Table_Query_from_Mac10[[#This Row],[Unit Increase]]*Table_Query_from_Mac10[[#This Row],[Future-cost]]</f>
        <v>0</v>
      </c>
      <c r="Z560" s="47">
        <f>-(Table_Query_from_Mac10[[#This Row],[Incremental Sales]]+((Table_Query_from_Mac10[[#This Row],[Incremental Sales]]*-(SUM(Summary!$S$8:$S$9)))))*Summary!$S$18</f>
        <v>0</v>
      </c>
      <c r="AA560" s="47">
        <f>IFERROR(Table_Query_from_Mac10[[#This Row],[Incremental Cost]]/Table_Query_from_Mac10[[#This Row],[Incremental Sales]],0)</f>
        <v>0</v>
      </c>
      <c r="AB560" s="47">
        <f>IFERROR(Table_Query_from_Mac10[[#This Row],[TotalCostFuture]]/Table_Query_from_Mac10[[#This Row],[totalsalesFuture]],0)</f>
        <v>0.47942238267148007</v>
      </c>
      <c r="AN560" s="30">
        <v>80</v>
      </c>
      <c r="AO560">
        <f t="shared" si="16"/>
        <v>20</v>
      </c>
      <c r="AQ560" s="30">
        <v>39.58</v>
      </c>
      <c r="AR560">
        <f t="shared" si="17"/>
        <v>13.85</v>
      </c>
    </row>
    <row r="561" spans="1:44" x14ac:dyDescent="0.25">
      <c r="A561">
        <v>90053</v>
      </c>
      <c r="B561">
        <v>9</v>
      </c>
      <c r="C561" t="s">
        <v>86</v>
      </c>
      <c r="D561" t="s">
        <v>79</v>
      </c>
      <c r="E561">
        <v>28</v>
      </c>
      <c r="F561">
        <v>7.21</v>
      </c>
      <c r="G561">
        <v>15.14</v>
      </c>
      <c r="H561" s="1">
        <v>44841</v>
      </c>
      <c r="I561" s="20">
        <v>0</v>
      </c>
      <c r="J561" s="47">
        <f>Table_Query_from_Mac10[[#This Row],[unit_price]]-(Table_Query_from_Mac10[[#This Row],[unit_price]]*(Table_Query_from_Mac10[[#This Row],[discount_pct]]/100))</f>
        <v>15.14</v>
      </c>
      <c r="K561" s="47">
        <f>Table_Query_from_Mac10[[#This Row],[unit_cost]]</f>
        <v>7.21</v>
      </c>
      <c r="L561" s="47">
        <f>Table_Query_from_Mac10[[#This Row],[Live-cost]]*(1+Table_Query_from_Mac10[[#This Row],[CogsIncreasebyTYPE]])</f>
        <v>7.21</v>
      </c>
      <c r="M561" s="47">
        <f>Table_Query_from_Mac10[[#This Row],[Live-cost]]*Table_Query_from_Mac10[[#This Row],[qty_to_ship]]</f>
        <v>201.88</v>
      </c>
      <c r="N561" s="47">
        <f>IF(Table_Query_from_Mac10[[#This Row],[item_no]]="KDA",-Table_Query_from_Mac10[[#This Row],[unit_price]],Table_Query_from_Mac10[[#This Row],[Net Unit]]*Table_Query_from_Mac10[[#This Row],[qty_to_ship]])</f>
        <v>423.92</v>
      </c>
      <c r="O561" s="47">
        <f>SUMIFS(Summary!C:C,Summary!H:H,Table_Query_from_Mac10[[#This Row],[Juiceoc]])</f>
        <v>0</v>
      </c>
      <c r="P561" s="47">
        <f>SUMIFS(Summary!D:D,Summary!H:H,Table_Query_from_Mac10[[#This Row],[Juiceoc]])</f>
        <v>0</v>
      </c>
      <c r="Q561" s="47">
        <f>SUMIFS(Summary!E:E,Summary!H:H,Table_Query_from_Mac10[[#This Row],[Juiceoc]])</f>
        <v>0</v>
      </c>
      <c r="R561" s="47">
        <f>Table_Query_from_Mac10[[#This Row],[Net Unit]]*(1+Table_Query_from_Mac10[[#This Row],[PriceIncreasebyType]])</f>
        <v>15.14</v>
      </c>
      <c r="S561" s="47">
        <f>Table_Query_from_Mac10[[#This Row],[UnitPriceFuture]]*Table_Query_from_Mac10[[#This Row],[qtytoShipFuture]]</f>
        <v>423.92</v>
      </c>
      <c r="T561" s="47">
        <f>ROUND(Table_Query_from_Mac10[[#This Row],[qty_to_ship]]*(1+Table_Query_from_Mac10[[#This Row],[VolumeIncreasebyType]]),0)</f>
        <v>28</v>
      </c>
      <c r="U561" s="47">
        <f>Table_Query_from_Mac10[[#This Row],[qtytoShipFuture]]*Table_Query_from_Mac10[[#This Row],[Future-cost]]</f>
        <v>201.88</v>
      </c>
      <c r="V561" s="47">
        <f>Table_Query_from_Mac10[[#This Row],[qtytoShipFuture]]-Table_Query_from_Mac10[[#This Row],[qty_to_ship]]</f>
        <v>0</v>
      </c>
      <c r="W561" s="47">
        <f>Table_Query_from_Mac10[[#This Row],[UnitPriceFuture]]</f>
        <v>15.14</v>
      </c>
      <c r="X561" s="47">
        <f>Table_Query_from_Mac10[[#This Row],[Unit Increase]]*Table_Query_from_Mac10[[#This Row],[UnitPriceFuture]]</f>
        <v>0</v>
      </c>
      <c r="Y561" s="47">
        <f>Table_Query_from_Mac10[[#This Row],[Unit Increase]]*Table_Query_from_Mac10[[#This Row],[Future-cost]]</f>
        <v>0</v>
      </c>
      <c r="Z561" s="47">
        <f>-(Table_Query_from_Mac10[[#This Row],[Incremental Sales]]+((Table_Query_from_Mac10[[#This Row],[Incremental Sales]]*-(SUM(Summary!$S$8:$S$9)))))*Summary!$S$18</f>
        <v>0</v>
      </c>
      <c r="AA561" s="47">
        <f>IFERROR(Table_Query_from_Mac10[[#This Row],[Incremental Cost]]/Table_Query_from_Mac10[[#This Row],[Incremental Sales]],0)</f>
        <v>0</v>
      </c>
      <c r="AB561" s="47">
        <f>IFERROR(Table_Query_from_Mac10[[#This Row],[TotalCostFuture]]/Table_Query_from_Mac10[[#This Row],[totalsalesFuture]],0)</f>
        <v>0.47622192866578594</v>
      </c>
      <c r="AN561" s="31">
        <v>112</v>
      </c>
      <c r="AO561">
        <f t="shared" si="16"/>
        <v>28</v>
      </c>
      <c r="AQ561" s="31">
        <v>43.26</v>
      </c>
      <c r="AR561">
        <f t="shared" si="17"/>
        <v>15.14</v>
      </c>
    </row>
    <row r="562" spans="1:44" x14ac:dyDescent="0.25">
      <c r="A562">
        <v>90053</v>
      </c>
      <c r="B562">
        <v>10</v>
      </c>
      <c r="C562" t="s">
        <v>86</v>
      </c>
      <c r="D562" t="s">
        <v>79</v>
      </c>
      <c r="E562">
        <v>18</v>
      </c>
      <c r="F562">
        <v>7.88</v>
      </c>
      <c r="G562">
        <v>16.64</v>
      </c>
      <c r="H562" s="1">
        <v>44841</v>
      </c>
      <c r="I562" s="20">
        <v>0</v>
      </c>
      <c r="J562" s="47">
        <f>Table_Query_from_Mac10[[#This Row],[unit_price]]-(Table_Query_from_Mac10[[#This Row],[unit_price]]*(Table_Query_from_Mac10[[#This Row],[discount_pct]]/100))</f>
        <v>16.64</v>
      </c>
      <c r="K562" s="47">
        <f>Table_Query_from_Mac10[[#This Row],[unit_cost]]</f>
        <v>7.88</v>
      </c>
      <c r="L562" s="47">
        <f>Table_Query_from_Mac10[[#This Row],[Live-cost]]*(1+Table_Query_from_Mac10[[#This Row],[CogsIncreasebyTYPE]])</f>
        <v>7.88</v>
      </c>
      <c r="M562" s="47">
        <f>Table_Query_from_Mac10[[#This Row],[Live-cost]]*Table_Query_from_Mac10[[#This Row],[qty_to_ship]]</f>
        <v>141.84</v>
      </c>
      <c r="N562" s="47">
        <f>IF(Table_Query_from_Mac10[[#This Row],[item_no]]="KDA",-Table_Query_from_Mac10[[#This Row],[unit_price]],Table_Query_from_Mac10[[#This Row],[Net Unit]]*Table_Query_from_Mac10[[#This Row],[qty_to_ship]])</f>
        <v>299.52</v>
      </c>
      <c r="O562" s="47">
        <f>SUMIFS(Summary!C:C,Summary!H:H,Table_Query_from_Mac10[[#This Row],[Juiceoc]])</f>
        <v>0</v>
      </c>
      <c r="P562" s="47">
        <f>SUMIFS(Summary!D:D,Summary!H:H,Table_Query_from_Mac10[[#This Row],[Juiceoc]])</f>
        <v>0</v>
      </c>
      <c r="Q562" s="47">
        <f>SUMIFS(Summary!E:E,Summary!H:H,Table_Query_from_Mac10[[#This Row],[Juiceoc]])</f>
        <v>0</v>
      </c>
      <c r="R562" s="47">
        <f>Table_Query_from_Mac10[[#This Row],[Net Unit]]*(1+Table_Query_from_Mac10[[#This Row],[PriceIncreasebyType]])</f>
        <v>16.64</v>
      </c>
      <c r="S562" s="47">
        <f>Table_Query_from_Mac10[[#This Row],[UnitPriceFuture]]*Table_Query_from_Mac10[[#This Row],[qtytoShipFuture]]</f>
        <v>299.52</v>
      </c>
      <c r="T562" s="47">
        <f>ROUND(Table_Query_from_Mac10[[#This Row],[qty_to_ship]]*(1+Table_Query_from_Mac10[[#This Row],[VolumeIncreasebyType]]),0)</f>
        <v>18</v>
      </c>
      <c r="U562" s="47">
        <f>Table_Query_from_Mac10[[#This Row],[qtytoShipFuture]]*Table_Query_from_Mac10[[#This Row],[Future-cost]]</f>
        <v>141.84</v>
      </c>
      <c r="V562" s="47">
        <f>Table_Query_from_Mac10[[#This Row],[qtytoShipFuture]]-Table_Query_from_Mac10[[#This Row],[qty_to_ship]]</f>
        <v>0</v>
      </c>
      <c r="W562" s="47">
        <f>Table_Query_from_Mac10[[#This Row],[UnitPriceFuture]]</f>
        <v>16.64</v>
      </c>
      <c r="X562" s="47">
        <f>Table_Query_from_Mac10[[#This Row],[Unit Increase]]*Table_Query_from_Mac10[[#This Row],[UnitPriceFuture]]</f>
        <v>0</v>
      </c>
      <c r="Y562" s="47">
        <f>Table_Query_from_Mac10[[#This Row],[Unit Increase]]*Table_Query_from_Mac10[[#This Row],[Future-cost]]</f>
        <v>0</v>
      </c>
      <c r="Z562" s="47">
        <f>-(Table_Query_from_Mac10[[#This Row],[Incremental Sales]]+((Table_Query_from_Mac10[[#This Row],[Incremental Sales]]*-(SUM(Summary!$S$8:$S$9)))))*Summary!$S$18</f>
        <v>0</v>
      </c>
      <c r="AA562" s="47">
        <f>IFERROR(Table_Query_from_Mac10[[#This Row],[Incremental Cost]]/Table_Query_from_Mac10[[#This Row],[Incremental Sales]],0)</f>
        <v>0</v>
      </c>
      <c r="AB562" s="47">
        <f>IFERROR(Table_Query_from_Mac10[[#This Row],[TotalCostFuture]]/Table_Query_from_Mac10[[#This Row],[totalsalesFuture]],0)</f>
        <v>0.47355769230769235</v>
      </c>
      <c r="AN562" s="30">
        <v>72</v>
      </c>
      <c r="AO562">
        <f t="shared" si="16"/>
        <v>18</v>
      </c>
      <c r="AQ562" s="30">
        <v>47.54</v>
      </c>
      <c r="AR562">
        <f t="shared" si="17"/>
        <v>16.64</v>
      </c>
    </row>
    <row r="563" spans="1:44" x14ac:dyDescent="0.25">
      <c r="A563">
        <v>90053</v>
      </c>
      <c r="B563">
        <v>11</v>
      </c>
      <c r="C563" t="s">
        <v>86</v>
      </c>
      <c r="D563" t="s">
        <v>79</v>
      </c>
      <c r="E563">
        <v>24</v>
      </c>
      <c r="F563">
        <v>8.59</v>
      </c>
      <c r="G563">
        <v>18.13</v>
      </c>
      <c r="H563" s="1">
        <v>44841</v>
      </c>
      <c r="I563" s="20">
        <v>0</v>
      </c>
      <c r="J563" s="47">
        <f>Table_Query_from_Mac10[[#This Row],[unit_price]]-(Table_Query_from_Mac10[[#This Row],[unit_price]]*(Table_Query_from_Mac10[[#This Row],[discount_pct]]/100))</f>
        <v>18.13</v>
      </c>
      <c r="K563" s="47">
        <f>Table_Query_from_Mac10[[#This Row],[unit_cost]]</f>
        <v>8.59</v>
      </c>
      <c r="L563" s="47">
        <f>Table_Query_from_Mac10[[#This Row],[Live-cost]]*(1+Table_Query_from_Mac10[[#This Row],[CogsIncreasebyTYPE]])</f>
        <v>8.59</v>
      </c>
      <c r="M563" s="47">
        <f>Table_Query_from_Mac10[[#This Row],[Live-cost]]*Table_Query_from_Mac10[[#This Row],[qty_to_ship]]</f>
        <v>206.16</v>
      </c>
      <c r="N563" s="47">
        <f>IF(Table_Query_from_Mac10[[#This Row],[item_no]]="KDA",-Table_Query_from_Mac10[[#This Row],[unit_price]],Table_Query_from_Mac10[[#This Row],[Net Unit]]*Table_Query_from_Mac10[[#This Row],[qty_to_ship]])</f>
        <v>435.12</v>
      </c>
      <c r="O563" s="47">
        <f>SUMIFS(Summary!C:C,Summary!H:H,Table_Query_from_Mac10[[#This Row],[Juiceoc]])</f>
        <v>0</v>
      </c>
      <c r="P563" s="47">
        <f>SUMIFS(Summary!D:D,Summary!H:H,Table_Query_from_Mac10[[#This Row],[Juiceoc]])</f>
        <v>0</v>
      </c>
      <c r="Q563" s="47">
        <f>SUMIFS(Summary!E:E,Summary!H:H,Table_Query_from_Mac10[[#This Row],[Juiceoc]])</f>
        <v>0</v>
      </c>
      <c r="R563" s="47">
        <f>Table_Query_from_Mac10[[#This Row],[Net Unit]]*(1+Table_Query_from_Mac10[[#This Row],[PriceIncreasebyType]])</f>
        <v>18.13</v>
      </c>
      <c r="S563" s="47">
        <f>Table_Query_from_Mac10[[#This Row],[UnitPriceFuture]]*Table_Query_from_Mac10[[#This Row],[qtytoShipFuture]]</f>
        <v>435.12</v>
      </c>
      <c r="T563" s="47">
        <f>ROUND(Table_Query_from_Mac10[[#This Row],[qty_to_ship]]*(1+Table_Query_from_Mac10[[#This Row],[VolumeIncreasebyType]]),0)</f>
        <v>24</v>
      </c>
      <c r="U563" s="47">
        <f>Table_Query_from_Mac10[[#This Row],[qtytoShipFuture]]*Table_Query_from_Mac10[[#This Row],[Future-cost]]</f>
        <v>206.16</v>
      </c>
      <c r="V563" s="47">
        <f>Table_Query_from_Mac10[[#This Row],[qtytoShipFuture]]-Table_Query_from_Mac10[[#This Row],[qty_to_ship]]</f>
        <v>0</v>
      </c>
      <c r="W563" s="47">
        <f>Table_Query_from_Mac10[[#This Row],[UnitPriceFuture]]</f>
        <v>18.13</v>
      </c>
      <c r="X563" s="47">
        <f>Table_Query_from_Mac10[[#This Row],[Unit Increase]]*Table_Query_from_Mac10[[#This Row],[UnitPriceFuture]]</f>
        <v>0</v>
      </c>
      <c r="Y563" s="47">
        <f>Table_Query_from_Mac10[[#This Row],[Unit Increase]]*Table_Query_from_Mac10[[#This Row],[Future-cost]]</f>
        <v>0</v>
      </c>
      <c r="Z563" s="47">
        <f>-(Table_Query_from_Mac10[[#This Row],[Incremental Sales]]+((Table_Query_from_Mac10[[#This Row],[Incremental Sales]]*-(SUM(Summary!$S$8:$S$9)))))*Summary!$S$18</f>
        <v>0</v>
      </c>
      <c r="AA563" s="47">
        <f>IFERROR(Table_Query_from_Mac10[[#This Row],[Incremental Cost]]/Table_Query_from_Mac10[[#This Row],[Incremental Sales]],0)</f>
        <v>0</v>
      </c>
      <c r="AB563" s="47">
        <f>IFERROR(Table_Query_from_Mac10[[#This Row],[TotalCostFuture]]/Table_Query_from_Mac10[[#This Row],[totalsalesFuture]],0)</f>
        <v>0.47380033094318807</v>
      </c>
      <c r="AN563" s="31">
        <v>96</v>
      </c>
      <c r="AO563">
        <f t="shared" si="16"/>
        <v>24</v>
      </c>
      <c r="AQ563" s="31">
        <v>51.81</v>
      </c>
      <c r="AR563">
        <f t="shared" si="17"/>
        <v>18.13</v>
      </c>
    </row>
    <row r="564" spans="1:44" x14ac:dyDescent="0.25">
      <c r="A564">
        <v>90053</v>
      </c>
      <c r="B564">
        <v>12</v>
      </c>
      <c r="C564" t="s">
        <v>86</v>
      </c>
      <c r="D564" t="s">
        <v>79</v>
      </c>
      <c r="E564">
        <v>25</v>
      </c>
      <c r="F564">
        <v>10.039999999999999</v>
      </c>
      <c r="G564">
        <v>22.34</v>
      </c>
      <c r="H564" s="1">
        <v>44841</v>
      </c>
      <c r="I564" s="20">
        <v>0</v>
      </c>
      <c r="J564" s="47">
        <f>Table_Query_from_Mac10[[#This Row],[unit_price]]-(Table_Query_from_Mac10[[#This Row],[unit_price]]*(Table_Query_from_Mac10[[#This Row],[discount_pct]]/100))</f>
        <v>22.34</v>
      </c>
      <c r="K564" s="47">
        <f>Table_Query_from_Mac10[[#This Row],[unit_cost]]</f>
        <v>10.039999999999999</v>
      </c>
      <c r="L564" s="47">
        <f>Table_Query_from_Mac10[[#This Row],[Live-cost]]*(1+Table_Query_from_Mac10[[#This Row],[CogsIncreasebyTYPE]])</f>
        <v>10.039999999999999</v>
      </c>
      <c r="M564" s="47">
        <f>Table_Query_from_Mac10[[#This Row],[Live-cost]]*Table_Query_from_Mac10[[#This Row],[qty_to_ship]]</f>
        <v>250.99999999999997</v>
      </c>
      <c r="N564" s="47">
        <f>IF(Table_Query_from_Mac10[[#This Row],[item_no]]="KDA",-Table_Query_from_Mac10[[#This Row],[unit_price]],Table_Query_from_Mac10[[#This Row],[Net Unit]]*Table_Query_from_Mac10[[#This Row],[qty_to_ship]])</f>
        <v>558.5</v>
      </c>
      <c r="O564" s="47">
        <f>SUMIFS(Summary!C:C,Summary!H:H,Table_Query_from_Mac10[[#This Row],[Juiceoc]])</f>
        <v>0</v>
      </c>
      <c r="P564" s="47">
        <f>SUMIFS(Summary!D:D,Summary!H:H,Table_Query_from_Mac10[[#This Row],[Juiceoc]])</f>
        <v>0</v>
      </c>
      <c r="Q564" s="47">
        <f>SUMIFS(Summary!E:E,Summary!H:H,Table_Query_from_Mac10[[#This Row],[Juiceoc]])</f>
        <v>0</v>
      </c>
      <c r="R564" s="47">
        <f>Table_Query_from_Mac10[[#This Row],[Net Unit]]*(1+Table_Query_from_Mac10[[#This Row],[PriceIncreasebyType]])</f>
        <v>22.34</v>
      </c>
      <c r="S564" s="47">
        <f>Table_Query_from_Mac10[[#This Row],[UnitPriceFuture]]*Table_Query_from_Mac10[[#This Row],[qtytoShipFuture]]</f>
        <v>558.5</v>
      </c>
      <c r="T564" s="47">
        <f>ROUND(Table_Query_from_Mac10[[#This Row],[qty_to_ship]]*(1+Table_Query_from_Mac10[[#This Row],[VolumeIncreasebyType]]),0)</f>
        <v>25</v>
      </c>
      <c r="U564" s="47">
        <f>Table_Query_from_Mac10[[#This Row],[qtytoShipFuture]]*Table_Query_from_Mac10[[#This Row],[Future-cost]]</f>
        <v>250.99999999999997</v>
      </c>
      <c r="V564" s="47">
        <f>Table_Query_from_Mac10[[#This Row],[qtytoShipFuture]]-Table_Query_from_Mac10[[#This Row],[qty_to_ship]]</f>
        <v>0</v>
      </c>
      <c r="W564" s="47">
        <f>Table_Query_from_Mac10[[#This Row],[UnitPriceFuture]]</f>
        <v>22.34</v>
      </c>
      <c r="X564" s="47">
        <f>Table_Query_from_Mac10[[#This Row],[Unit Increase]]*Table_Query_from_Mac10[[#This Row],[UnitPriceFuture]]</f>
        <v>0</v>
      </c>
      <c r="Y564" s="47">
        <f>Table_Query_from_Mac10[[#This Row],[Unit Increase]]*Table_Query_from_Mac10[[#This Row],[Future-cost]]</f>
        <v>0</v>
      </c>
      <c r="Z564" s="47">
        <f>-(Table_Query_from_Mac10[[#This Row],[Incremental Sales]]+((Table_Query_from_Mac10[[#This Row],[Incremental Sales]]*-(SUM(Summary!$S$8:$S$9)))))*Summary!$S$18</f>
        <v>0</v>
      </c>
      <c r="AA564" s="47">
        <f>IFERROR(Table_Query_from_Mac10[[#This Row],[Incremental Cost]]/Table_Query_from_Mac10[[#This Row],[Incremental Sales]],0)</f>
        <v>0</v>
      </c>
      <c r="AB564" s="47">
        <f>IFERROR(Table_Query_from_Mac10[[#This Row],[TotalCostFuture]]/Table_Query_from_Mac10[[#This Row],[totalsalesFuture]],0)</f>
        <v>0.44941808415398382</v>
      </c>
      <c r="AN564" s="30">
        <v>99</v>
      </c>
      <c r="AO564">
        <f t="shared" si="16"/>
        <v>25</v>
      </c>
      <c r="AQ564" s="30">
        <v>63.84</v>
      </c>
      <c r="AR564">
        <f t="shared" si="17"/>
        <v>22.34</v>
      </c>
    </row>
    <row r="565" spans="1:44" x14ac:dyDescent="0.25">
      <c r="A565">
        <v>90053</v>
      </c>
      <c r="B565">
        <v>13</v>
      </c>
      <c r="C565" t="s">
        <v>86</v>
      </c>
      <c r="D565" t="s">
        <v>79</v>
      </c>
      <c r="E565">
        <v>18</v>
      </c>
      <c r="F565">
        <v>11.48</v>
      </c>
      <c r="G565">
        <v>26.51</v>
      </c>
      <c r="H565" s="1">
        <v>44841</v>
      </c>
      <c r="I565" s="20">
        <v>0</v>
      </c>
      <c r="J565" s="47">
        <f>Table_Query_from_Mac10[[#This Row],[unit_price]]-(Table_Query_from_Mac10[[#This Row],[unit_price]]*(Table_Query_from_Mac10[[#This Row],[discount_pct]]/100))</f>
        <v>26.51</v>
      </c>
      <c r="K565" s="47">
        <f>Table_Query_from_Mac10[[#This Row],[unit_cost]]</f>
        <v>11.48</v>
      </c>
      <c r="L565" s="47">
        <f>Table_Query_from_Mac10[[#This Row],[Live-cost]]*(1+Table_Query_from_Mac10[[#This Row],[CogsIncreasebyTYPE]])</f>
        <v>11.48</v>
      </c>
      <c r="M565" s="47">
        <f>Table_Query_from_Mac10[[#This Row],[Live-cost]]*Table_Query_from_Mac10[[#This Row],[qty_to_ship]]</f>
        <v>206.64000000000001</v>
      </c>
      <c r="N565" s="47">
        <f>IF(Table_Query_from_Mac10[[#This Row],[item_no]]="KDA",-Table_Query_from_Mac10[[#This Row],[unit_price]],Table_Query_from_Mac10[[#This Row],[Net Unit]]*Table_Query_from_Mac10[[#This Row],[qty_to_ship]])</f>
        <v>477.18</v>
      </c>
      <c r="O565" s="47">
        <f>SUMIFS(Summary!C:C,Summary!H:H,Table_Query_from_Mac10[[#This Row],[Juiceoc]])</f>
        <v>0</v>
      </c>
      <c r="P565" s="47">
        <f>SUMIFS(Summary!D:D,Summary!H:H,Table_Query_from_Mac10[[#This Row],[Juiceoc]])</f>
        <v>0</v>
      </c>
      <c r="Q565" s="47">
        <f>SUMIFS(Summary!E:E,Summary!H:H,Table_Query_from_Mac10[[#This Row],[Juiceoc]])</f>
        <v>0</v>
      </c>
      <c r="R565" s="47">
        <f>Table_Query_from_Mac10[[#This Row],[Net Unit]]*(1+Table_Query_from_Mac10[[#This Row],[PriceIncreasebyType]])</f>
        <v>26.51</v>
      </c>
      <c r="S565" s="47">
        <f>Table_Query_from_Mac10[[#This Row],[UnitPriceFuture]]*Table_Query_from_Mac10[[#This Row],[qtytoShipFuture]]</f>
        <v>477.18</v>
      </c>
      <c r="T565" s="47">
        <f>ROUND(Table_Query_from_Mac10[[#This Row],[qty_to_ship]]*(1+Table_Query_from_Mac10[[#This Row],[VolumeIncreasebyType]]),0)</f>
        <v>18</v>
      </c>
      <c r="U565" s="47">
        <f>Table_Query_from_Mac10[[#This Row],[qtytoShipFuture]]*Table_Query_from_Mac10[[#This Row],[Future-cost]]</f>
        <v>206.64000000000001</v>
      </c>
      <c r="V565" s="47">
        <f>Table_Query_from_Mac10[[#This Row],[qtytoShipFuture]]-Table_Query_from_Mac10[[#This Row],[qty_to_ship]]</f>
        <v>0</v>
      </c>
      <c r="W565" s="47">
        <f>Table_Query_from_Mac10[[#This Row],[UnitPriceFuture]]</f>
        <v>26.51</v>
      </c>
      <c r="X565" s="47">
        <f>Table_Query_from_Mac10[[#This Row],[Unit Increase]]*Table_Query_from_Mac10[[#This Row],[UnitPriceFuture]]</f>
        <v>0</v>
      </c>
      <c r="Y565" s="47">
        <f>Table_Query_from_Mac10[[#This Row],[Unit Increase]]*Table_Query_from_Mac10[[#This Row],[Future-cost]]</f>
        <v>0</v>
      </c>
      <c r="Z565" s="47">
        <f>-(Table_Query_from_Mac10[[#This Row],[Incremental Sales]]+((Table_Query_from_Mac10[[#This Row],[Incremental Sales]]*-(SUM(Summary!$S$8:$S$9)))))*Summary!$S$18</f>
        <v>0</v>
      </c>
      <c r="AA565" s="47">
        <f>IFERROR(Table_Query_from_Mac10[[#This Row],[Incremental Cost]]/Table_Query_from_Mac10[[#This Row],[Incremental Sales]],0)</f>
        <v>0</v>
      </c>
      <c r="AB565" s="47">
        <f>IFERROR(Table_Query_from_Mac10[[#This Row],[TotalCostFuture]]/Table_Query_from_Mac10[[#This Row],[totalsalesFuture]],0)</f>
        <v>0.43304413428894761</v>
      </c>
      <c r="AN565" s="31">
        <v>72</v>
      </c>
      <c r="AO565">
        <f t="shared" si="16"/>
        <v>18</v>
      </c>
      <c r="AQ565" s="31">
        <v>75.739999999999995</v>
      </c>
      <c r="AR565">
        <f t="shared" si="17"/>
        <v>26.51</v>
      </c>
    </row>
    <row r="566" spans="1:44" x14ac:dyDescent="0.25">
      <c r="A566">
        <v>90053</v>
      </c>
      <c r="B566">
        <v>14</v>
      </c>
      <c r="C566" t="s">
        <v>86</v>
      </c>
      <c r="D566" t="s">
        <v>79</v>
      </c>
      <c r="E566">
        <v>16</v>
      </c>
      <c r="F566">
        <v>13.1</v>
      </c>
      <c r="G566">
        <v>31.58</v>
      </c>
      <c r="H566" s="1">
        <v>44841</v>
      </c>
      <c r="I566" s="20">
        <v>0</v>
      </c>
      <c r="J566" s="47">
        <f>Table_Query_from_Mac10[[#This Row],[unit_price]]-(Table_Query_from_Mac10[[#This Row],[unit_price]]*(Table_Query_from_Mac10[[#This Row],[discount_pct]]/100))</f>
        <v>31.58</v>
      </c>
      <c r="K566" s="47">
        <f>Table_Query_from_Mac10[[#This Row],[unit_cost]]</f>
        <v>13.1</v>
      </c>
      <c r="L566" s="47">
        <f>Table_Query_from_Mac10[[#This Row],[Live-cost]]*(1+Table_Query_from_Mac10[[#This Row],[CogsIncreasebyTYPE]])</f>
        <v>13.1</v>
      </c>
      <c r="M566" s="47">
        <f>Table_Query_from_Mac10[[#This Row],[Live-cost]]*Table_Query_from_Mac10[[#This Row],[qty_to_ship]]</f>
        <v>209.6</v>
      </c>
      <c r="N566" s="47">
        <f>IF(Table_Query_from_Mac10[[#This Row],[item_no]]="KDA",-Table_Query_from_Mac10[[#This Row],[unit_price]],Table_Query_from_Mac10[[#This Row],[Net Unit]]*Table_Query_from_Mac10[[#This Row],[qty_to_ship]])</f>
        <v>505.28</v>
      </c>
      <c r="O566" s="47">
        <f>SUMIFS(Summary!C:C,Summary!H:H,Table_Query_from_Mac10[[#This Row],[Juiceoc]])</f>
        <v>0</v>
      </c>
      <c r="P566" s="47">
        <f>SUMIFS(Summary!D:D,Summary!H:H,Table_Query_from_Mac10[[#This Row],[Juiceoc]])</f>
        <v>0</v>
      </c>
      <c r="Q566" s="47">
        <f>SUMIFS(Summary!E:E,Summary!H:H,Table_Query_from_Mac10[[#This Row],[Juiceoc]])</f>
        <v>0</v>
      </c>
      <c r="R566" s="47">
        <f>Table_Query_from_Mac10[[#This Row],[Net Unit]]*(1+Table_Query_from_Mac10[[#This Row],[PriceIncreasebyType]])</f>
        <v>31.58</v>
      </c>
      <c r="S566" s="47">
        <f>Table_Query_from_Mac10[[#This Row],[UnitPriceFuture]]*Table_Query_from_Mac10[[#This Row],[qtytoShipFuture]]</f>
        <v>505.28</v>
      </c>
      <c r="T566" s="47">
        <f>ROUND(Table_Query_from_Mac10[[#This Row],[qty_to_ship]]*(1+Table_Query_from_Mac10[[#This Row],[VolumeIncreasebyType]]),0)</f>
        <v>16</v>
      </c>
      <c r="U566" s="47">
        <f>Table_Query_from_Mac10[[#This Row],[qtytoShipFuture]]*Table_Query_from_Mac10[[#This Row],[Future-cost]]</f>
        <v>209.6</v>
      </c>
      <c r="V566" s="47">
        <f>Table_Query_from_Mac10[[#This Row],[qtytoShipFuture]]-Table_Query_from_Mac10[[#This Row],[qty_to_ship]]</f>
        <v>0</v>
      </c>
      <c r="W566" s="47">
        <f>Table_Query_from_Mac10[[#This Row],[UnitPriceFuture]]</f>
        <v>31.58</v>
      </c>
      <c r="X566" s="47">
        <f>Table_Query_from_Mac10[[#This Row],[Unit Increase]]*Table_Query_from_Mac10[[#This Row],[UnitPriceFuture]]</f>
        <v>0</v>
      </c>
      <c r="Y566" s="47">
        <f>Table_Query_from_Mac10[[#This Row],[Unit Increase]]*Table_Query_from_Mac10[[#This Row],[Future-cost]]</f>
        <v>0</v>
      </c>
      <c r="Z566" s="47">
        <f>-(Table_Query_from_Mac10[[#This Row],[Incremental Sales]]+((Table_Query_from_Mac10[[#This Row],[Incremental Sales]]*-(SUM(Summary!$S$8:$S$9)))))*Summary!$S$18</f>
        <v>0</v>
      </c>
      <c r="AA566" s="47">
        <f>IFERROR(Table_Query_from_Mac10[[#This Row],[Incremental Cost]]/Table_Query_from_Mac10[[#This Row],[Incremental Sales]],0)</f>
        <v>0</v>
      </c>
      <c r="AB566" s="47">
        <f>IFERROR(Table_Query_from_Mac10[[#This Row],[TotalCostFuture]]/Table_Query_from_Mac10[[#This Row],[totalsalesFuture]],0)</f>
        <v>0.41481950601646611</v>
      </c>
      <c r="AN566" s="30">
        <v>64</v>
      </c>
      <c r="AO566">
        <f t="shared" si="16"/>
        <v>16</v>
      </c>
      <c r="AQ566" s="30">
        <v>90.23</v>
      </c>
      <c r="AR566">
        <f t="shared" si="17"/>
        <v>31.58</v>
      </c>
    </row>
    <row r="567" spans="1:44" x14ac:dyDescent="0.25">
      <c r="A567">
        <v>90053</v>
      </c>
      <c r="B567">
        <v>15</v>
      </c>
      <c r="C567" t="s">
        <v>86</v>
      </c>
      <c r="D567" t="s">
        <v>79</v>
      </c>
      <c r="E567">
        <v>8</v>
      </c>
      <c r="F567">
        <v>15.07</v>
      </c>
      <c r="G567">
        <v>37.46</v>
      </c>
      <c r="H567" s="1">
        <v>44841</v>
      </c>
      <c r="I567" s="20">
        <v>0</v>
      </c>
      <c r="J567" s="47">
        <f>Table_Query_from_Mac10[[#This Row],[unit_price]]-(Table_Query_from_Mac10[[#This Row],[unit_price]]*(Table_Query_from_Mac10[[#This Row],[discount_pct]]/100))</f>
        <v>37.46</v>
      </c>
      <c r="K567" s="47">
        <f>Table_Query_from_Mac10[[#This Row],[unit_cost]]</f>
        <v>15.07</v>
      </c>
      <c r="L567" s="47">
        <f>Table_Query_from_Mac10[[#This Row],[Live-cost]]*(1+Table_Query_from_Mac10[[#This Row],[CogsIncreasebyTYPE]])</f>
        <v>15.07</v>
      </c>
      <c r="M567" s="47">
        <f>Table_Query_from_Mac10[[#This Row],[Live-cost]]*Table_Query_from_Mac10[[#This Row],[qty_to_ship]]</f>
        <v>120.56</v>
      </c>
      <c r="N567" s="47">
        <f>IF(Table_Query_from_Mac10[[#This Row],[item_no]]="KDA",-Table_Query_from_Mac10[[#This Row],[unit_price]],Table_Query_from_Mac10[[#This Row],[Net Unit]]*Table_Query_from_Mac10[[#This Row],[qty_to_ship]])</f>
        <v>299.68</v>
      </c>
      <c r="O567" s="47">
        <f>SUMIFS(Summary!C:C,Summary!H:H,Table_Query_from_Mac10[[#This Row],[Juiceoc]])</f>
        <v>0</v>
      </c>
      <c r="P567" s="47">
        <f>SUMIFS(Summary!D:D,Summary!H:H,Table_Query_from_Mac10[[#This Row],[Juiceoc]])</f>
        <v>0</v>
      </c>
      <c r="Q567" s="47">
        <f>SUMIFS(Summary!E:E,Summary!H:H,Table_Query_from_Mac10[[#This Row],[Juiceoc]])</f>
        <v>0</v>
      </c>
      <c r="R567" s="47">
        <f>Table_Query_from_Mac10[[#This Row],[Net Unit]]*(1+Table_Query_from_Mac10[[#This Row],[PriceIncreasebyType]])</f>
        <v>37.46</v>
      </c>
      <c r="S567" s="47">
        <f>Table_Query_from_Mac10[[#This Row],[UnitPriceFuture]]*Table_Query_from_Mac10[[#This Row],[qtytoShipFuture]]</f>
        <v>299.68</v>
      </c>
      <c r="T567" s="47">
        <f>ROUND(Table_Query_from_Mac10[[#This Row],[qty_to_ship]]*(1+Table_Query_from_Mac10[[#This Row],[VolumeIncreasebyType]]),0)</f>
        <v>8</v>
      </c>
      <c r="U567" s="47">
        <f>Table_Query_from_Mac10[[#This Row],[qtytoShipFuture]]*Table_Query_from_Mac10[[#This Row],[Future-cost]]</f>
        <v>120.56</v>
      </c>
      <c r="V567" s="47">
        <f>Table_Query_from_Mac10[[#This Row],[qtytoShipFuture]]-Table_Query_from_Mac10[[#This Row],[qty_to_ship]]</f>
        <v>0</v>
      </c>
      <c r="W567" s="47">
        <f>Table_Query_from_Mac10[[#This Row],[UnitPriceFuture]]</f>
        <v>37.46</v>
      </c>
      <c r="X567" s="47">
        <f>Table_Query_from_Mac10[[#This Row],[Unit Increase]]*Table_Query_from_Mac10[[#This Row],[UnitPriceFuture]]</f>
        <v>0</v>
      </c>
      <c r="Y567" s="47">
        <f>Table_Query_from_Mac10[[#This Row],[Unit Increase]]*Table_Query_from_Mac10[[#This Row],[Future-cost]]</f>
        <v>0</v>
      </c>
      <c r="Z567" s="47">
        <f>-(Table_Query_from_Mac10[[#This Row],[Incremental Sales]]+((Table_Query_from_Mac10[[#This Row],[Incremental Sales]]*-(SUM(Summary!$S$8:$S$9)))))*Summary!$S$18</f>
        <v>0</v>
      </c>
      <c r="AA567" s="47">
        <f>IFERROR(Table_Query_from_Mac10[[#This Row],[Incremental Cost]]/Table_Query_from_Mac10[[#This Row],[Incremental Sales]],0)</f>
        <v>0</v>
      </c>
      <c r="AB567" s="47">
        <f>IFERROR(Table_Query_from_Mac10[[#This Row],[TotalCostFuture]]/Table_Query_from_Mac10[[#This Row],[totalsalesFuture]],0)</f>
        <v>0.4022957821676455</v>
      </c>
      <c r="AN567" s="31">
        <v>32</v>
      </c>
      <c r="AO567">
        <f t="shared" si="16"/>
        <v>8</v>
      </c>
      <c r="AQ567" s="31">
        <v>107.04</v>
      </c>
      <c r="AR567">
        <f t="shared" si="17"/>
        <v>37.46</v>
      </c>
    </row>
    <row r="568" spans="1:44" x14ac:dyDescent="0.25">
      <c r="A568">
        <v>90054</v>
      </c>
      <c r="B568">
        <v>2</v>
      </c>
      <c r="C568" t="s">
        <v>57</v>
      </c>
      <c r="D568" t="s">
        <v>49</v>
      </c>
      <c r="E568">
        <v>6</v>
      </c>
      <c r="F568">
        <v>7.7</v>
      </c>
      <c r="G568">
        <v>17.84</v>
      </c>
      <c r="H568" s="1">
        <v>44855</v>
      </c>
      <c r="I568" s="20">
        <v>0</v>
      </c>
      <c r="J568" s="47">
        <f>Table_Query_from_Mac10[[#This Row],[unit_price]]-(Table_Query_from_Mac10[[#This Row],[unit_price]]*(Table_Query_from_Mac10[[#This Row],[discount_pct]]/100))</f>
        <v>17.84</v>
      </c>
      <c r="K568" s="47">
        <f>Table_Query_from_Mac10[[#This Row],[unit_cost]]</f>
        <v>7.7</v>
      </c>
      <c r="L568" s="47">
        <f>Table_Query_from_Mac10[[#This Row],[Live-cost]]*(1+Table_Query_from_Mac10[[#This Row],[CogsIncreasebyTYPE]])</f>
        <v>7.7</v>
      </c>
      <c r="M568" s="47">
        <f>Table_Query_from_Mac10[[#This Row],[Live-cost]]*Table_Query_from_Mac10[[#This Row],[qty_to_ship]]</f>
        <v>46.2</v>
      </c>
      <c r="N568" s="47">
        <f>IF(Table_Query_from_Mac10[[#This Row],[item_no]]="KDA",-Table_Query_from_Mac10[[#This Row],[unit_price]],Table_Query_from_Mac10[[#This Row],[Net Unit]]*Table_Query_from_Mac10[[#This Row],[qty_to_ship]])</f>
        <v>107.03999999999999</v>
      </c>
      <c r="O568" s="47">
        <f>SUMIFS(Summary!C:C,Summary!H:H,Table_Query_from_Mac10[[#This Row],[Juiceoc]])</f>
        <v>0</v>
      </c>
      <c r="P568" s="47">
        <f>SUMIFS(Summary!D:D,Summary!H:H,Table_Query_from_Mac10[[#This Row],[Juiceoc]])</f>
        <v>0</v>
      </c>
      <c r="Q568" s="47">
        <f>SUMIFS(Summary!E:E,Summary!H:H,Table_Query_from_Mac10[[#This Row],[Juiceoc]])</f>
        <v>0</v>
      </c>
      <c r="R568" s="47">
        <f>Table_Query_from_Mac10[[#This Row],[Net Unit]]*(1+Table_Query_from_Mac10[[#This Row],[PriceIncreasebyType]])</f>
        <v>17.84</v>
      </c>
      <c r="S568" s="47">
        <f>Table_Query_from_Mac10[[#This Row],[UnitPriceFuture]]*Table_Query_from_Mac10[[#This Row],[qtytoShipFuture]]</f>
        <v>107.03999999999999</v>
      </c>
      <c r="T568" s="47">
        <f>ROUND(Table_Query_from_Mac10[[#This Row],[qty_to_ship]]*(1+Table_Query_from_Mac10[[#This Row],[VolumeIncreasebyType]]),0)</f>
        <v>6</v>
      </c>
      <c r="U568" s="47">
        <f>Table_Query_from_Mac10[[#This Row],[qtytoShipFuture]]*Table_Query_from_Mac10[[#This Row],[Future-cost]]</f>
        <v>46.2</v>
      </c>
      <c r="V568" s="47">
        <f>Table_Query_from_Mac10[[#This Row],[qtytoShipFuture]]-Table_Query_from_Mac10[[#This Row],[qty_to_ship]]</f>
        <v>0</v>
      </c>
      <c r="W568" s="47">
        <f>Table_Query_from_Mac10[[#This Row],[UnitPriceFuture]]</f>
        <v>17.84</v>
      </c>
      <c r="X568" s="47">
        <f>Table_Query_from_Mac10[[#This Row],[Unit Increase]]*Table_Query_from_Mac10[[#This Row],[UnitPriceFuture]]</f>
        <v>0</v>
      </c>
      <c r="Y568" s="47">
        <f>Table_Query_from_Mac10[[#This Row],[Unit Increase]]*Table_Query_from_Mac10[[#This Row],[Future-cost]]</f>
        <v>0</v>
      </c>
      <c r="Z568" s="47">
        <f>-(Table_Query_from_Mac10[[#This Row],[Incremental Sales]]+((Table_Query_from_Mac10[[#This Row],[Incremental Sales]]*-(SUM(Summary!$S$8:$S$9)))))*Summary!$S$18</f>
        <v>0</v>
      </c>
      <c r="AA568" s="47">
        <f>IFERROR(Table_Query_from_Mac10[[#This Row],[Incremental Cost]]/Table_Query_from_Mac10[[#This Row],[Incremental Sales]],0)</f>
        <v>0</v>
      </c>
      <c r="AB568" s="47">
        <f>IFERROR(Table_Query_from_Mac10[[#This Row],[TotalCostFuture]]/Table_Query_from_Mac10[[#This Row],[totalsalesFuture]],0)</f>
        <v>0.43161434977578483</v>
      </c>
      <c r="AN568" s="30">
        <v>24</v>
      </c>
      <c r="AO568">
        <f t="shared" si="16"/>
        <v>6</v>
      </c>
      <c r="AQ568" s="30">
        <v>50.96</v>
      </c>
      <c r="AR568">
        <f t="shared" si="17"/>
        <v>17.84</v>
      </c>
    </row>
    <row r="569" spans="1:44" x14ac:dyDescent="0.25">
      <c r="A569">
        <v>90003</v>
      </c>
      <c r="B569">
        <v>22</v>
      </c>
      <c r="C569" t="s">
        <v>86</v>
      </c>
      <c r="D569" t="s">
        <v>79</v>
      </c>
      <c r="E569">
        <v>2</v>
      </c>
      <c r="F569">
        <v>16.670000000000002</v>
      </c>
      <c r="G569">
        <v>49.21</v>
      </c>
      <c r="H569" s="1">
        <v>44846</v>
      </c>
      <c r="I569" s="20">
        <v>0</v>
      </c>
      <c r="J569" s="47">
        <f>Table_Query_from_Mac10[[#This Row],[unit_price]]-(Table_Query_from_Mac10[[#This Row],[unit_price]]*(Table_Query_from_Mac10[[#This Row],[discount_pct]]/100))</f>
        <v>49.21</v>
      </c>
      <c r="K569" s="47">
        <f>Table_Query_from_Mac10[[#This Row],[unit_cost]]</f>
        <v>16.670000000000002</v>
      </c>
      <c r="L569" s="47">
        <f>Table_Query_from_Mac10[[#This Row],[Live-cost]]*(1+Table_Query_from_Mac10[[#This Row],[CogsIncreasebyTYPE]])</f>
        <v>16.670000000000002</v>
      </c>
      <c r="M569" s="47">
        <f>Table_Query_from_Mac10[[#This Row],[Live-cost]]*Table_Query_from_Mac10[[#This Row],[qty_to_ship]]</f>
        <v>33.340000000000003</v>
      </c>
      <c r="N569" s="47">
        <f>IF(Table_Query_from_Mac10[[#This Row],[item_no]]="KDA",-Table_Query_from_Mac10[[#This Row],[unit_price]],Table_Query_from_Mac10[[#This Row],[Net Unit]]*Table_Query_from_Mac10[[#This Row],[qty_to_ship]])</f>
        <v>98.42</v>
      </c>
      <c r="O569" s="47">
        <f>SUMIFS(Summary!C:C,Summary!H:H,Table_Query_from_Mac10[[#This Row],[Juiceoc]])</f>
        <v>0</v>
      </c>
      <c r="P569" s="47">
        <f>SUMIFS(Summary!D:D,Summary!H:H,Table_Query_from_Mac10[[#This Row],[Juiceoc]])</f>
        <v>0</v>
      </c>
      <c r="Q569" s="47">
        <f>SUMIFS(Summary!E:E,Summary!H:H,Table_Query_from_Mac10[[#This Row],[Juiceoc]])</f>
        <v>0</v>
      </c>
      <c r="R569" s="47">
        <f>Table_Query_from_Mac10[[#This Row],[Net Unit]]*(1+Table_Query_from_Mac10[[#This Row],[PriceIncreasebyType]])</f>
        <v>49.21</v>
      </c>
      <c r="S569" s="47">
        <f>Table_Query_from_Mac10[[#This Row],[UnitPriceFuture]]*Table_Query_from_Mac10[[#This Row],[qtytoShipFuture]]</f>
        <v>98.42</v>
      </c>
      <c r="T569" s="47">
        <f>ROUND(Table_Query_from_Mac10[[#This Row],[qty_to_ship]]*(1+Table_Query_from_Mac10[[#This Row],[VolumeIncreasebyType]]),0)</f>
        <v>2</v>
      </c>
      <c r="U569" s="47">
        <f>Table_Query_from_Mac10[[#This Row],[qtytoShipFuture]]*Table_Query_from_Mac10[[#This Row],[Future-cost]]</f>
        <v>33.340000000000003</v>
      </c>
      <c r="V569" s="47">
        <f>Table_Query_from_Mac10[[#This Row],[qtytoShipFuture]]-Table_Query_from_Mac10[[#This Row],[qty_to_ship]]</f>
        <v>0</v>
      </c>
      <c r="W569" s="47">
        <f>Table_Query_from_Mac10[[#This Row],[UnitPriceFuture]]</f>
        <v>49.21</v>
      </c>
      <c r="X569" s="47">
        <f>Table_Query_from_Mac10[[#This Row],[Unit Increase]]*Table_Query_from_Mac10[[#This Row],[UnitPriceFuture]]</f>
        <v>0</v>
      </c>
      <c r="Y569" s="47">
        <f>Table_Query_from_Mac10[[#This Row],[Unit Increase]]*Table_Query_from_Mac10[[#This Row],[Future-cost]]</f>
        <v>0</v>
      </c>
      <c r="Z569" s="47">
        <f>-(Table_Query_from_Mac10[[#This Row],[Incremental Sales]]+((Table_Query_from_Mac10[[#This Row],[Incremental Sales]]*-(SUM(Summary!$S$8:$S$9)))))*Summary!$S$18</f>
        <v>0</v>
      </c>
      <c r="AA569" s="47">
        <f>IFERROR(Table_Query_from_Mac10[[#This Row],[Incremental Cost]]/Table_Query_from_Mac10[[#This Row],[Incremental Sales]],0)</f>
        <v>0</v>
      </c>
      <c r="AB569" s="47">
        <f>IFERROR(Table_Query_from_Mac10[[#This Row],[TotalCostFuture]]/Table_Query_from_Mac10[[#This Row],[totalsalesFuture]],0)</f>
        <v>0.33875228612070718</v>
      </c>
      <c r="AN569" s="31">
        <v>8</v>
      </c>
      <c r="AO569">
        <f t="shared" si="16"/>
        <v>2</v>
      </c>
      <c r="AQ569" s="31">
        <v>140.59</v>
      </c>
      <c r="AR569">
        <f t="shared" si="17"/>
        <v>49.21</v>
      </c>
    </row>
    <row r="570" spans="1:44" x14ac:dyDescent="0.25">
      <c r="A570">
        <v>90055</v>
      </c>
      <c r="B570">
        <v>7</v>
      </c>
      <c r="C570" t="s">
        <v>86</v>
      </c>
      <c r="D570" t="s">
        <v>79</v>
      </c>
      <c r="E570">
        <v>14</v>
      </c>
      <c r="F570">
        <v>9.82</v>
      </c>
      <c r="G570">
        <v>21.76</v>
      </c>
      <c r="H570" s="1">
        <v>44861</v>
      </c>
      <c r="I570" s="20">
        <v>0</v>
      </c>
      <c r="J570" s="47">
        <f>Table_Query_from_Mac10[[#This Row],[unit_price]]-(Table_Query_from_Mac10[[#This Row],[unit_price]]*(Table_Query_from_Mac10[[#This Row],[discount_pct]]/100))</f>
        <v>21.76</v>
      </c>
      <c r="K570" s="47">
        <f>Table_Query_from_Mac10[[#This Row],[unit_cost]]</f>
        <v>9.82</v>
      </c>
      <c r="L570" s="47">
        <f>Table_Query_from_Mac10[[#This Row],[Live-cost]]*(1+Table_Query_from_Mac10[[#This Row],[CogsIncreasebyTYPE]])</f>
        <v>9.82</v>
      </c>
      <c r="M570" s="47">
        <f>Table_Query_from_Mac10[[#This Row],[Live-cost]]*Table_Query_from_Mac10[[#This Row],[qty_to_ship]]</f>
        <v>137.48000000000002</v>
      </c>
      <c r="N570" s="47">
        <f>IF(Table_Query_from_Mac10[[#This Row],[item_no]]="KDA",-Table_Query_from_Mac10[[#This Row],[unit_price]],Table_Query_from_Mac10[[#This Row],[Net Unit]]*Table_Query_from_Mac10[[#This Row],[qty_to_ship]])</f>
        <v>304.64000000000004</v>
      </c>
      <c r="O570" s="47">
        <f>SUMIFS(Summary!C:C,Summary!H:H,Table_Query_from_Mac10[[#This Row],[Juiceoc]])</f>
        <v>0</v>
      </c>
      <c r="P570" s="47">
        <f>SUMIFS(Summary!D:D,Summary!H:H,Table_Query_from_Mac10[[#This Row],[Juiceoc]])</f>
        <v>0</v>
      </c>
      <c r="Q570" s="47">
        <f>SUMIFS(Summary!E:E,Summary!H:H,Table_Query_from_Mac10[[#This Row],[Juiceoc]])</f>
        <v>0</v>
      </c>
      <c r="R570" s="47">
        <f>Table_Query_from_Mac10[[#This Row],[Net Unit]]*(1+Table_Query_from_Mac10[[#This Row],[PriceIncreasebyType]])</f>
        <v>21.76</v>
      </c>
      <c r="S570" s="47">
        <f>Table_Query_from_Mac10[[#This Row],[UnitPriceFuture]]*Table_Query_from_Mac10[[#This Row],[qtytoShipFuture]]</f>
        <v>304.64000000000004</v>
      </c>
      <c r="T570" s="47">
        <f>ROUND(Table_Query_from_Mac10[[#This Row],[qty_to_ship]]*(1+Table_Query_from_Mac10[[#This Row],[VolumeIncreasebyType]]),0)</f>
        <v>14</v>
      </c>
      <c r="U570" s="47">
        <f>Table_Query_from_Mac10[[#This Row],[qtytoShipFuture]]*Table_Query_from_Mac10[[#This Row],[Future-cost]]</f>
        <v>137.48000000000002</v>
      </c>
      <c r="V570" s="47">
        <f>Table_Query_from_Mac10[[#This Row],[qtytoShipFuture]]-Table_Query_from_Mac10[[#This Row],[qty_to_ship]]</f>
        <v>0</v>
      </c>
      <c r="W570" s="47">
        <f>Table_Query_from_Mac10[[#This Row],[UnitPriceFuture]]</f>
        <v>21.76</v>
      </c>
      <c r="X570" s="47">
        <f>Table_Query_from_Mac10[[#This Row],[Unit Increase]]*Table_Query_from_Mac10[[#This Row],[UnitPriceFuture]]</f>
        <v>0</v>
      </c>
      <c r="Y570" s="47">
        <f>Table_Query_from_Mac10[[#This Row],[Unit Increase]]*Table_Query_from_Mac10[[#This Row],[Future-cost]]</f>
        <v>0</v>
      </c>
      <c r="Z570" s="47">
        <f>-(Table_Query_from_Mac10[[#This Row],[Incremental Sales]]+((Table_Query_from_Mac10[[#This Row],[Incremental Sales]]*-(SUM(Summary!$S$8:$S$9)))))*Summary!$S$18</f>
        <v>0</v>
      </c>
      <c r="AA570" s="47">
        <f>IFERROR(Table_Query_from_Mac10[[#This Row],[Incremental Cost]]/Table_Query_from_Mac10[[#This Row],[Incremental Sales]],0)</f>
        <v>0</v>
      </c>
      <c r="AB570" s="47">
        <f>IFERROR(Table_Query_from_Mac10[[#This Row],[TotalCostFuture]]/Table_Query_from_Mac10[[#This Row],[totalsalesFuture]],0)</f>
        <v>0.45128676470588236</v>
      </c>
      <c r="AN570" s="30">
        <v>54</v>
      </c>
      <c r="AO570">
        <f t="shared" si="16"/>
        <v>14</v>
      </c>
      <c r="AQ570" s="30">
        <v>62.16</v>
      </c>
      <c r="AR570">
        <f t="shared" si="17"/>
        <v>21.76</v>
      </c>
    </row>
    <row r="571" spans="1:44" x14ac:dyDescent="0.25">
      <c r="A571">
        <v>90055</v>
      </c>
      <c r="B571">
        <v>8</v>
      </c>
      <c r="C571" t="s">
        <v>86</v>
      </c>
      <c r="D571" t="s">
        <v>79</v>
      </c>
      <c r="E571">
        <v>2</v>
      </c>
      <c r="F571">
        <v>13.23</v>
      </c>
      <c r="G571">
        <v>29.12</v>
      </c>
      <c r="H571" s="1">
        <v>44861</v>
      </c>
      <c r="I571" s="20">
        <v>0</v>
      </c>
      <c r="J571" s="47">
        <f>Table_Query_from_Mac10[[#This Row],[unit_price]]-(Table_Query_from_Mac10[[#This Row],[unit_price]]*(Table_Query_from_Mac10[[#This Row],[discount_pct]]/100))</f>
        <v>29.12</v>
      </c>
      <c r="K571" s="47">
        <f>Table_Query_from_Mac10[[#This Row],[unit_cost]]</f>
        <v>13.23</v>
      </c>
      <c r="L571" s="47">
        <f>Table_Query_from_Mac10[[#This Row],[Live-cost]]*(1+Table_Query_from_Mac10[[#This Row],[CogsIncreasebyTYPE]])</f>
        <v>13.23</v>
      </c>
      <c r="M571" s="47">
        <f>Table_Query_from_Mac10[[#This Row],[Live-cost]]*Table_Query_from_Mac10[[#This Row],[qty_to_ship]]</f>
        <v>26.46</v>
      </c>
      <c r="N571" s="47">
        <f>IF(Table_Query_from_Mac10[[#This Row],[item_no]]="KDA",-Table_Query_from_Mac10[[#This Row],[unit_price]],Table_Query_from_Mac10[[#This Row],[Net Unit]]*Table_Query_from_Mac10[[#This Row],[qty_to_ship]])</f>
        <v>58.24</v>
      </c>
      <c r="O571" s="47">
        <f>SUMIFS(Summary!C:C,Summary!H:H,Table_Query_from_Mac10[[#This Row],[Juiceoc]])</f>
        <v>0</v>
      </c>
      <c r="P571" s="47">
        <f>SUMIFS(Summary!D:D,Summary!H:H,Table_Query_from_Mac10[[#This Row],[Juiceoc]])</f>
        <v>0</v>
      </c>
      <c r="Q571" s="47">
        <f>SUMIFS(Summary!E:E,Summary!H:H,Table_Query_from_Mac10[[#This Row],[Juiceoc]])</f>
        <v>0</v>
      </c>
      <c r="R571" s="47">
        <f>Table_Query_from_Mac10[[#This Row],[Net Unit]]*(1+Table_Query_from_Mac10[[#This Row],[PriceIncreasebyType]])</f>
        <v>29.12</v>
      </c>
      <c r="S571" s="47">
        <f>Table_Query_from_Mac10[[#This Row],[UnitPriceFuture]]*Table_Query_from_Mac10[[#This Row],[qtytoShipFuture]]</f>
        <v>58.24</v>
      </c>
      <c r="T571" s="47">
        <f>ROUND(Table_Query_from_Mac10[[#This Row],[qty_to_ship]]*(1+Table_Query_from_Mac10[[#This Row],[VolumeIncreasebyType]]),0)</f>
        <v>2</v>
      </c>
      <c r="U571" s="47">
        <f>Table_Query_from_Mac10[[#This Row],[qtytoShipFuture]]*Table_Query_from_Mac10[[#This Row],[Future-cost]]</f>
        <v>26.46</v>
      </c>
      <c r="V571" s="47">
        <f>Table_Query_from_Mac10[[#This Row],[qtytoShipFuture]]-Table_Query_from_Mac10[[#This Row],[qty_to_ship]]</f>
        <v>0</v>
      </c>
      <c r="W571" s="47">
        <f>Table_Query_from_Mac10[[#This Row],[UnitPriceFuture]]</f>
        <v>29.12</v>
      </c>
      <c r="X571" s="47">
        <f>Table_Query_from_Mac10[[#This Row],[Unit Increase]]*Table_Query_from_Mac10[[#This Row],[UnitPriceFuture]]</f>
        <v>0</v>
      </c>
      <c r="Y571" s="47">
        <f>Table_Query_from_Mac10[[#This Row],[Unit Increase]]*Table_Query_from_Mac10[[#This Row],[Future-cost]]</f>
        <v>0</v>
      </c>
      <c r="Z571" s="47">
        <f>-(Table_Query_from_Mac10[[#This Row],[Incremental Sales]]+((Table_Query_from_Mac10[[#This Row],[Incremental Sales]]*-(SUM(Summary!$S$8:$S$9)))))*Summary!$S$18</f>
        <v>0</v>
      </c>
      <c r="AA571" s="47">
        <f>IFERROR(Table_Query_from_Mac10[[#This Row],[Incremental Cost]]/Table_Query_from_Mac10[[#This Row],[Incremental Sales]],0)</f>
        <v>0</v>
      </c>
      <c r="AB571" s="47">
        <f>IFERROR(Table_Query_from_Mac10[[#This Row],[TotalCostFuture]]/Table_Query_from_Mac10[[#This Row],[totalsalesFuture]],0)</f>
        <v>0.45432692307692307</v>
      </c>
      <c r="AN571" s="31">
        <v>8</v>
      </c>
      <c r="AO571">
        <f t="shared" si="16"/>
        <v>2</v>
      </c>
      <c r="AQ571" s="31">
        <v>83.19</v>
      </c>
      <c r="AR571">
        <f t="shared" si="17"/>
        <v>29.12</v>
      </c>
    </row>
    <row r="572" spans="1:44" x14ac:dyDescent="0.25">
      <c r="A572">
        <v>90055</v>
      </c>
      <c r="B572">
        <v>9</v>
      </c>
      <c r="C572" t="s">
        <v>86</v>
      </c>
      <c r="D572" t="s">
        <v>79</v>
      </c>
      <c r="E572">
        <v>18</v>
      </c>
      <c r="F572">
        <v>7.88</v>
      </c>
      <c r="G572">
        <v>17.02</v>
      </c>
      <c r="H572" s="1">
        <v>44861</v>
      </c>
      <c r="I572" s="20">
        <v>0</v>
      </c>
      <c r="J572" s="47">
        <f>Table_Query_from_Mac10[[#This Row],[unit_price]]-(Table_Query_from_Mac10[[#This Row],[unit_price]]*(Table_Query_from_Mac10[[#This Row],[discount_pct]]/100))</f>
        <v>17.02</v>
      </c>
      <c r="K572" s="47">
        <f>Table_Query_from_Mac10[[#This Row],[unit_cost]]</f>
        <v>7.88</v>
      </c>
      <c r="L572" s="47">
        <f>Table_Query_from_Mac10[[#This Row],[Live-cost]]*(1+Table_Query_from_Mac10[[#This Row],[CogsIncreasebyTYPE]])</f>
        <v>7.88</v>
      </c>
      <c r="M572" s="47">
        <f>Table_Query_from_Mac10[[#This Row],[Live-cost]]*Table_Query_from_Mac10[[#This Row],[qty_to_ship]]</f>
        <v>141.84</v>
      </c>
      <c r="N572" s="47">
        <f>IF(Table_Query_from_Mac10[[#This Row],[item_no]]="KDA",-Table_Query_from_Mac10[[#This Row],[unit_price]],Table_Query_from_Mac10[[#This Row],[Net Unit]]*Table_Query_from_Mac10[[#This Row],[qty_to_ship]])</f>
        <v>306.36</v>
      </c>
      <c r="O572" s="47">
        <f>SUMIFS(Summary!C:C,Summary!H:H,Table_Query_from_Mac10[[#This Row],[Juiceoc]])</f>
        <v>0</v>
      </c>
      <c r="P572" s="47">
        <f>SUMIFS(Summary!D:D,Summary!H:H,Table_Query_from_Mac10[[#This Row],[Juiceoc]])</f>
        <v>0</v>
      </c>
      <c r="Q572" s="47">
        <f>SUMIFS(Summary!E:E,Summary!H:H,Table_Query_from_Mac10[[#This Row],[Juiceoc]])</f>
        <v>0</v>
      </c>
      <c r="R572" s="47">
        <f>Table_Query_from_Mac10[[#This Row],[Net Unit]]*(1+Table_Query_from_Mac10[[#This Row],[PriceIncreasebyType]])</f>
        <v>17.02</v>
      </c>
      <c r="S572" s="47">
        <f>Table_Query_from_Mac10[[#This Row],[UnitPriceFuture]]*Table_Query_from_Mac10[[#This Row],[qtytoShipFuture]]</f>
        <v>306.36</v>
      </c>
      <c r="T572" s="47">
        <f>ROUND(Table_Query_from_Mac10[[#This Row],[qty_to_ship]]*(1+Table_Query_from_Mac10[[#This Row],[VolumeIncreasebyType]]),0)</f>
        <v>18</v>
      </c>
      <c r="U572" s="47">
        <f>Table_Query_from_Mac10[[#This Row],[qtytoShipFuture]]*Table_Query_from_Mac10[[#This Row],[Future-cost]]</f>
        <v>141.84</v>
      </c>
      <c r="V572" s="47">
        <f>Table_Query_from_Mac10[[#This Row],[qtytoShipFuture]]-Table_Query_from_Mac10[[#This Row],[qty_to_ship]]</f>
        <v>0</v>
      </c>
      <c r="W572" s="47">
        <f>Table_Query_from_Mac10[[#This Row],[UnitPriceFuture]]</f>
        <v>17.02</v>
      </c>
      <c r="X572" s="47">
        <f>Table_Query_from_Mac10[[#This Row],[Unit Increase]]*Table_Query_from_Mac10[[#This Row],[UnitPriceFuture]]</f>
        <v>0</v>
      </c>
      <c r="Y572" s="47">
        <f>Table_Query_from_Mac10[[#This Row],[Unit Increase]]*Table_Query_from_Mac10[[#This Row],[Future-cost]]</f>
        <v>0</v>
      </c>
      <c r="Z572" s="47">
        <f>-(Table_Query_from_Mac10[[#This Row],[Incremental Sales]]+((Table_Query_from_Mac10[[#This Row],[Incremental Sales]]*-(SUM(Summary!$S$8:$S$9)))))*Summary!$S$18</f>
        <v>0</v>
      </c>
      <c r="AA572" s="47">
        <f>IFERROR(Table_Query_from_Mac10[[#This Row],[Incremental Cost]]/Table_Query_from_Mac10[[#This Row],[Incremental Sales]],0)</f>
        <v>0</v>
      </c>
      <c r="AB572" s="47">
        <f>IFERROR(Table_Query_from_Mac10[[#This Row],[TotalCostFuture]]/Table_Query_from_Mac10[[#This Row],[totalsalesFuture]],0)</f>
        <v>0.46298472385428907</v>
      </c>
      <c r="AN572" s="30">
        <v>72</v>
      </c>
      <c r="AO572">
        <f t="shared" si="16"/>
        <v>18</v>
      </c>
      <c r="AQ572" s="30">
        <v>48.62</v>
      </c>
      <c r="AR572">
        <f t="shared" si="17"/>
        <v>17.02</v>
      </c>
    </row>
    <row r="573" spans="1:44" x14ac:dyDescent="0.25">
      <c r="A573">
        <v>90055</v>
      </c>
      <c r="B573">
        <v>10</v>
      </c>
      <c r="C573" t="s">
        <v>86</v>
      </c>
      <c r="D573" t="s">
        <v>79</v>
      </c>
      <c r="E573">
        <v>12</v>
      </c>
      <c r="F573">
        <v>8.59</v>
      </c>
      <c r="G573">
        <v>18.54</v>
      </c>
      <c r="H573" s="1">
        <v>44861</v>
      </c>
      <c r="I573" s="20">
        <v>0</v>
      </c>
      <c r="J573" s="47">
        <f>Table_Query_from_Mac10[[#This Row],[unit_price]]-(Table_Query_from_Mac10[[#This Row],[unit_price]]*(Table_Query_from_Mac10[[#This Row],[discount_pct]]/100))</f>
        <v>18.54</v>
      </c>
      <c r="K573" s="47">
        <f>Table_Query_from_Mac10[[#This Row],[unit_cost]]</f>
        <v>8.59</v>
      </c>
      <c r="L573" s="47">
        <f>Table_Query_from_Mac10[[#This Row],[Live-cost]]*(1+Table_Query_from_Mac10[[#This Row],[CogsIncreasebyTYPE]])</f>
        <v>8.59</v>
      </c>
      <c r="M573" s="47">
        <f>Table_Query_from_Mac10[[#This Row],[Live-cost]]*Table_Query_from_Mac10[[#This Row],[qty_to_ship]]</f>
        <v>103.08</v>
      </c>
      <c r="N573" s="47">
        <f>IF(Table_Query_from_Mac10[[#This Row],[item_no]]="KDA",-Table_Query_from_Mac10[[#This Row],[unit_price]],Table_Query_from_Mac10[[#This Row],[Net Unit]]*Table_Query_from_Mac10[[#This Row],[qty_to_ship]])</f>
        <v>222.48</v>
      </c>
      <c r="O573" s="47">
        <f>SUMIFS(Summary!C:C,Summary!H:H,Table_Query_from_Mac10[[#This Row],[Juiceoc]])</f>
        <v>0</v>
      </c>
      <c r="P573" s="47">
        <f>SUMIFS(Summary!D:D,Summary!H:H,Table_Query_from_Mac10[[#This Row],[Juiceoc]])</f>
        <v>0</v>
      </c>
      <c r="Q573" s="47">
        <f>SUMIFS(Summary!E:E,Summary!H:H,Table_Query_from_Mac10[[#This Row],[Juiceoc]])</f>
        <v>0</v>
      </c>
      <c r="R573" s="47">
        <f>Table_Query_from_Mac10[[#This Row],[Net Unit]]*(1+Table_Query_from_Mac10[[#This Row],[PriceIncreasebyType]])</f>
        <v>18.54</v>
      </c>
      <c r="S573" s="47">
        <f>Table_Query_from_Mac10[[#This Row],[UnitPriceFuture]]*Table_Query_from_Mac10[[#This Row],[qtytoShipFuture]]</f>
        <v>222.48</v>
      </c>
      <c r="T573" s="47">
        <f>ROUND(Table_Query_from_Mac10[[#This Row],[qty_to_ship]]*(1+Table_Query_from_Mac10[[#This Row],[VolumeIncreasebyType]]),0)</f>
        <v>12</v>
      </c>
      <c r="U573" s="47">
        <f>Table_Query_from_Mac10[[#This Row],[qtytoShipFuture]]*Table_Query_from_Mac10[[#This Row],[Future-cost]]</f>
        <v>103.08</v>
      </c>
      <c r="V573" s="47">
        <f>Table_Query_from_Mac10[[#This Row],[qtytoShipFuture]]-Table_Query_from_Mac10[[#This Row],[qty_to_ship]]</f>
        <v>0</v>
      </c>
      <c r="W573" s="47">
        <f>Table_Query_from_Mac10[[#This Row],[UnitPriceFuture]]</f>
        <v>18.54</v>
      </c>
      <c r="X573" s="47">
        <f>Table_Query_from_Mac10[[#This Row],[Unit Increase]]*Table_Query_from_Mac10[[#This Row],[UnitPriceFuture]]</f>
        <v>0</v>
      </c>
      <c r="Y573" s="47">
        <f>Table_Query_from_Mac10[[#This Row],[Unit Increase]]*Table_Query_from_Mac10[[#This Row],[Future-cost]]</f>
        <v>0</v>
      </c>
      <c r="Z573" s="47">
        <f>-(Table_Query_from_Mac10[[#This Row],[Incremental Sales]]+((Table_Query_from_Mac10[[#This Row],[Incremental Sales]]*-(SUM(Summary!$S$8:$S$9)))))*Summary!$S$18</f>
        <v>0</v>
      </c>
      <c r="AA573" s="47">
        <f>IFERROR(Table_Query_from_Mac10[[#This Row],[Incremental Cost]]/Table_Query_from_Mac10[[#This Row],[Incremental Sales]],0)</f>
        <v>0</v>
      </c>
      <c r="AB573" s="47">
        <f>IFERROR(Table_Query_from_Mac10[[#This Row],[TotalCostFuture]]/Table_Query_from_Mac10[[#This Row],[totalsalesFuture]],0)</f>
        <v>0.4633225458468177</v>
      </c>
      <c r="AN573" s="31">
        <v>48</v>
      </c>
      <c r="AO573">
        <f t="shared" si="16"/>
        <v>12</v>
      </c>
      <c r="AQ573" s="31">
        <v>52.98</v>
      </c>
      <c r="AR573">
        <f t="shared" si="17"/>
        <v>18.54</v>
      </c>
    </row>
    <row r="574" spans="1:44" x14ac:dyDescent="0.25">
      <c r="A574">
        <v>90055</v>
      </c>
      <c r="B574">
        <v>11</v>
      </c>
      <c r="C574" t="s">
        <v>86</v>
      </c>
      <c r="D574" t="s">
        <v>79</v>
      </c>
      <c r="E574">
        <v>18</v>
      </c>
      <c r="F574">
        <v>10.039999999999999</v>
      </c>
      <c r="G574">
        <v>20.72</v>
      </c>
      <c r="H574" s="1">
        <v>44861</v>
      </c>
      <c r="I574" s="20">
        <v>0</v>
      </c>
      <c r="J574" s="47">
        <f>Table_Query_from_Mac10[[#This Row],[unit_price]]-(Table_Query_from_Mac10[[#This Row],[unit_price]]*(Table_Query_from_Mac10[[#This Row],[discount_pct]]/100))</f>
        <v>20.72</v>
      </c>
      <c r="K574" s="47">
        <f>Table_Query_from_Mac10[[#This Row],[unit_cost]]</f>
        <v>10.039999999999999</v>
      </c>
      <c r="L574" s="47">
        <f>Table_Query_from_Mac10[[#This Row],[Live-cost]]*(1+Table_Query_from_Mac10[[#This Row],[CogsIncreasebyTYPE]])</f>
        <v>10.039999999999999</v>
      </c>
      <c r="M574" s="47">
        <f>Table_Query_from_Mac10[[#This Row],[Live-cost]]*Table_Query_from_Mac10[[#This Row],[qty_to_ship]]</f>
        <v>180.71999999999997</v>
      </c>
      <c r="N574" s="47">
        <f>IF(Table_Query_from_Mac10[[#This Row],[item_no]]="KDA",-Table_Query_from_Mac10[[#This Row],[unit_price]],Table_Query_from_Mac10[[#This Row],[Net Unit]]*Table_Query_from_Mac10[[#This Row],[qty_to_ship]])</f>
        <v>372.96</v>
      </c>
      <c r="O574" s="47">
        <f>SUMIFS(Summary!C:C,Summary!H:H,Table_Query_from_Mac10[[#This Row],[Juiceoc]])</f>
        <v>0</v>
      </c>
      <c r="P574" s="47">
        <f>SUMIFS(Summary!D:D,Summary!H:H,Table_Query_from_Mac10[[#This Row],[Juiceoc]])</f>
        <v>0</v>
      </c>
      <c r="Q574" s="47">
        <f>SUMIFS(Summary!E:E,Summary!H:H,Table_Query_from_Mac10[[#This Row],[Juiceoc]])</f>
        <v>0</v>
      </c>
      <c r="R574" s="47">
        <f>Table_Query_from_Mac10[[#This Row],[Net Unit]]*(1+Table_Query_from_Mac10[[#This Row],[PriceIncreasebyType]])</f>
        <v>20.72</v>
      </c>
      <c r="S574" s="47">
        <f>Table_Query_from_Mac10[[#This Row],[UnitPriceFuture]]*Table_Query_from_Mac10[[#This Row],[qtytoShipFuture]]</f>
        <v>372.96</v>
      </c>
      <c r="T574" s="47">
        <f>ROUND(Table_Query_from_Mac10[[#This Row],[qty_to_ship]]*(1+Table_Query_from_Mac10[[#This Row],[VolumeIncreasebyType]]),0)</f>
        <v>18</v>
      </c>
      <c r="U574" s="47">
        <f>Table_Query_from_Mac10[[#This Row],[qtytoShipFuture]]*Table_Query_from_Mac10[[#This Row],[Future-cost]]</f>
        <v>180.71999999999997</v>
      </c>
      <c r="V574" s="47">
        <f>Table_Query_from_Mac10[[#This Row],[qtytoShipFuture]]-Table_Query_from_Mac10[[#This Row],[qty_to_ship]]</f>
        <v>0</v>
      </c>
      <c r="W574" s="47">
        <f>Table_Query_from_Mac10[[#This Row],[UnitPriceFuture]]</f>
        <v>20.72</v>
      </c>
      <c r="X574" s="47">
        <f>Table_Query_from_Mac10[[#This Row],[Unit Increase]]*Table_Query_from_Mac10[[#This Row],[UnitPriceFuture]]</f>
        <v>0</v>
      </c>
      <c r="Y574" s="47">
        <f>Table_Query_from_Mac10[[#This Row],[Unit Increase]]*Table_Query_from_Mac10[[#This Row],[Future-cost]]</f>
        <v>0</v>
      </c>
      <c r="Z574" s="47">
        <f>-(Table_Query_from_Mac10[[#This Row],[Incremental Sales]]+((Table_Query_from_Mac10[[#This Row],[Incremental Sales]]*-(SUM(Summary!$S$8:$S$9)))))*Summary!$S$18</f>
        <v>0</v>
      </c>
      <c r="AA574" s="47">
        <f>IFERROR(Table_Query_from_Mac10[[#This Row],[Incremental Cost]]/Table_Query_from_Mac10[[#This Row],[Incremental Sales]],0)</f>
        <v>0</v>
      </c>
      <c r="AB574" s="47">
        <f>IFERROR(Table_Query_from_Mac10[[#This Row],[TotalCostFuture]]/Table_Query_from_Mac10[[#This Row],[totalsalesFuture]],0)</f>
        <v>0.48455598455598448</v>
      </c>
      <c r="AN574" s="30">
        <v>72</v>
      </c>
      <c r="AO574">
        <f t="shared" si="16"/>
        <v>18</v>
      </c>
      <c r="AQ574" s="30">
        <v>59.2</v>
      </c>
      <c r="AR574">
        <f t="shared" si="17"/>
        <v>20.72</v>
      </c>
    </row>
    <row r="575" spans="1:44" x14ac:dyDescent="0.25">
      <c r="A575">
        <v>90055</v>
      </c>
      <c r="B575">
        <v>12</v>
      </c>
      <c r="C575" t="s">
        <v>86</v>
      </c>
      <c r="D575" t="s">
        <v>79</v>
      </c>
      <c r="E575">
        <v>15</v>
      </c>
      <c r="F575">
        <v>11.48</v>
      </c>
      <c r="G575">
        <v>26.8</v>
      </c>
      <c r="H575" s="1">
        <v>44861</v>
      </c>
      <c r="I575" s="20">
        <v>0</v>
      </c>
      <c r="J575" s="47">
        <f>Table_Query_from_Mac10[[#This Row],[unit_price]]-(Table_Query_from_Mac10[[#This Row],[unit_price]]*(Table_Query_from_Mac10[[#This Row],[discount_pct]]/100))</f>
        <v>26.8</v>
      </c>
      <c r="K575" s="47">
        <f>Table_Query_from_Mac10[[#This Row],[unit_cost]]</f>
        <v>11.48</v>
      </c>
      <c r="L575" s="47">
        <f>Table_Query_from_Mac10[[#This Row],[Live-cost]]*(1+Table_Query_from_Mac10[[#This Row],[CogsIncreasebyTYPE]])</f>
        <v>11.48</v>
      </c>
      <c r="M575" s="47">
        <f>Table_Query_from_Mac10[[#This Row],[Live-cost]]*Table_Query_from_Mac10[[#This Row],[qty_to_ship]]</f>
        <v>172.20000000000002</v>
      </c>
      <c r="N575" s="47">
        <f>IF(Table_Query_from_Mac10[[#This Row],[item_no]]="KDA",-Table_Query_from_Mac10[[#This Row],[unit_price]],Table_Query_from_Mac10[[#This Row],[Net Unit]]*Table_Query_from_Mac10[[#This Row],[qty_to_ship]])</f>
        <v>402</v>
      </c>
      <c r="O575" s="47">
        <f>SUMIFS(Summary!C:C,Summary!H:H,Table_Query_from_Mac10[[#This Row],[Juiceoc]])</f>
        <v>0</v>
      </c>
      <c r="P575" s="47">
        <f>SUMIFS(Summary!D:D,Summary!H:H,Table_Query_from_Mac10[[#This Row],[Juiceoc]])</f>
        <v>0</v>
      </c>
      <c r="Q575" s="47">
        <f>SUMIFS(Summary!E:E,Summary!H:H,Table_Query_from_Mac10[[#This Row],[Juiceoc]])</f>
        <v>0</v>
      </c>
      <c r="R575" s="47">
        <f>Table_Query_from_Mac10[[#This Row],[Net Unit]]*(1+Table_Query_from_Mac10[[#This Row],[PriceIncreasebyType]])</f>
        <v>26.8</v>
      </c>
      <c r="S575" s="47">
        <f>Table_Query_from_Mac10[[#This Row],[UnitPriceFuture]]*Table_Query_from_Mac10[[#This Row],[qtytoShipFuture]]</f>
        <v>402</v>
      </c>
      <c r="T575" s="47">
        <f>ROUND(Table_Query_from_Mac10[[#This Row],[qty_to_ship]]*(1+Table_Query_from_Mac10[[#This Row],[VolumeIncreasebyType]]),0)</f>
        <v>15</v>
      </c>
      <c r="U575" s="47">
        <f>Table_Query_from_Mac10[[#This Row],[qtytoShipFuture]]*Table_Query_from_Mac10[[#This Row],[Future-cost]]</f>
        <v>172.20000000000002</v>
      </c>
      <c r="V575" s="47">
        <f>Table_Query_from_Mac10[[#This Row],[qtytoShipFuture]]-Table_Query_from_Mac10[[#This Row],[qty_to_ship]]</f>
        <v>0</v>
      </c>
      <c r="W575" s="47">
        <f>Table_Query_from_Mac10[[#This Row],[UnitPriceFuture]]</f>
        <v>26.8</v>
      </c>
      <c r="X575" s="47">
        <f>Table_Query_from_Mac10[[#This Row],[Unit Increase]]*Table_Query_from_Mac10[[#This Row],[UnitPriceFuture]]</f>
        <v>0</v>
      </c>
      <c r="Y575" s="47">
        <f>Table_Query_from_Mac10[[#This Row],[Unit Increase]]*Table_Query_from_Mac10[[#This Row],[Future-cost]]</f>
        <v>0</v>
      </c>
      <c r="Z575" s="47">
        <f>-(Table_Query_from_Mac10[[#This Row],[Incremental Sales]]+((Table_Query_from_Mac10[[#This Row],[Incremental Sales]]*-(SUM(Summary!$S$8:$S$9)))))*Summary!$S$18</f>
        <v>0</v>
      </c>
      <c r="AA575" s="47">
        <f>IFERROR(Table_Query_from_Mac10[[#This Row],[Incremental Cost]]/Table_Query_from_Mac10[[#This Row],[Incremental Sales]],0)</f>
        <v>0</v>
      </c>
      <c r="AB575" s="47">
        <f>IFERROR(Table_Query_from_Mac10[[#This Row],[TotalCostFuture]]/Table_Query_from_Mac10[[#This Row],[totalsalesFuture]],0)</f>
        <v>0.42835820895522392</v>
      </c>
      <c r="AN575" s="31">
        <v>60</v>
      </c>
      <c r="AO575">
        <f t="shared" si="16"/>
        <v>15</v>
      </c>
      <c r="AQ575" s="31">
        <v>76.569999999999993</v>
      </c>
      <c r="AR575">
        <f t="shared" si="17"/>
        <v>26.8</v>
      </c>
    </row>
    <row r="576" spans="1:44" x14ac:dyDescent="0.25">
      <c r="A576">
        <v>90055</v>
      </c>
      <c r="B576">
        <v>13</v>
      </c>
      <c r="C576" t="s">
        <v>86</v>
      </c>
      <c r="D576" t="s">
        <v>79</v>
      </c>
      <c r="E576">
        <v>8</v>
      </c>
      <c r="F576">
        <v>13.1</v>
      </c>
      <c r="G576">
        <v>31.99</v>
      </c>
      <c r="H576" s="1">
        <v>44861</v>
      </c>
      <c r="I576" s="20">
        <v>0</v>
      </c>
      <c r="J576" s="47">
        <f>Table_Query_from_Mac10[[#This Row],[unit_price]]-(Table_Query_from_Mac10[[#This Row],[unit_price]]*(Table_Query_from_Mac10[[#This Row],[discount_pct]]/100))</f>
        <v>31.99</v>
      </c>
      <c r="K576" s="47">
        <f>Table_Query_from_Mac10[[#This Row],[unit_cost]]</f>
        <v>13.1</v>
      </c>
      <c r="L576" s="47">
        <f>Table_Query_from_Mac10[[#This Row],[Live-cost]]*(1+Table_Query_from_Mac10[[#This Row],[CogsIncreasebyTYPE]])</f>
        <v>13.1</v>
      </c>
      <c r="M576" s="47">
        <f>Table_Query_from_Mac10[[#This Row],[Live-cost]]*Table_Query_from_Mac10[[#This Row],[qty_to_ship]]</f>
        <v>104.8</v>
      </c>
      <c r="N576" s="47">
        <f>IF(Table_Query_from_Mac10[[#This Row],[item_no]]="KDA",-Table_Query_from_Mac10[[#This Row],[unit_price]],Table_Query_from_Mac10[[#This Row],[Net Unit]]*Table_Query_from_Mac10[[#This Row],[qty_to_ship]])</f>
        <v>255.92</v>
      </c>
      <c r="O576" s="47">
        <f>SUMIFS(Summary!C:C,Summary!H:H,Table_Query_from_Mac10[[#This Row],[Juiceoc]])</f>
        <v>0</v>
      </c>
      <c r="P576" s="47">
        <f>SUMIFS(Summary!D:D,Summary!H:H,Table_Query_from_Mac10[[#This Row],[Juiceoc]])</f>
        <v>0</v>
      </c>
      <c r="Q576" s="47">
        <f>SUMIFS(Summary!E:E,Summary!H:H,Table_Query_from_Mac10[[#This Row],[Juiceoc]])</f>
        <v>0</v>
      </c>
      <c r="R576" s="47">
        <f>Table_Query_from_Mac10[[#This Row],[Net Unit]]*(1+Table_Query_from_Mac10[[#This Row],[PriceIncreasebyType]])</f>
        <v>31.99</v>
      </c>
      <c r="S576" s="47">
        <f>Table_Query_from_Mac10[[#This Row],[UnitPriceFuture]]*Table_Query_from_Mac10[[#This Row],[qtytoShipFuture]]</f>
        <v>255.92</v>
      </c>
      <c r="T576" s="47">
        <f>ROUND(Table_Query_from_Mac10[[#This Row],[qty_to_ship]]*(1+Table_Query_from_Mac10[[#This Row],[VolumeIncreasebyType]]),0)</f>
        <v>8</v>
      </c>
      <c r="U576" s="47">
        <f>Table_Query_from_Mac10[[#This Row],[qtytoShipFuture]]*Table_Query_from_Mac10[[#This Row],[Future-cost]]</f>
        <v>104.8</v>
      </c>
      <c r="V576" s="47">
        <f>Table_Query_from_Mac10[[#This Row],[qtytoShipFuture]]-Table_Query_from_Mac10[[#This Row],[qty_to_ship]]</f>
        <v>0</v>
      </c>
      <c r="W576" s="47">
        <f>Table_Query_from_Mac10[[#This Row],[UnitPriceFuture]]</f>
        <v>31.99</v>
      </c>
      <c r="X576" s="47">
        <f>Table_Query_from_Mac10[[#This Row],[Unit Increase]]*Table_Query_from_Mac10[[#This Row],[UnitPriceFuture]]</f>
        <v>0</v>
      </c>
      <c r="Y576" s="47">
        <f>Table_Query_from_Mac10[[#This Row],[Unit Increase]]*Table_Query_from_Mac10[[#This Row],[Future-cost]]</f>
        <v>0</v>
      </c>
      <c r="Z576" s="47">
        <f>-(Table_Query_from_Mac10[[#This Row],[Incremental Sales]]+((Table_Query_from_Mac10[[#This Row],[Incremental Sales]]*-(SUM(Summary!$S$8:$S$9)))))*Summary!$S$18</f>
        <v>0</v>
      </c>
      <c r="AA576" s="47">
        <f>IFERROR(Table_Query_from_Mac10[[#This Row],[Incremental Cost]]/Table_Query_from_Mac10[[#This Row],[Incremental Sales]],0)</f>
        <v>0</v>
      </c>
      <c r="AB576" s="47">
        <f>IFERROR(Table_Query_from_Mac10[[#This Row],[TotalCostFuture]]/Table_Query_from_Mac10[[#This Row],[totalsalesFuture]],0)</f>
        <v>0.40950296967802441</v>
      </c>
      <c r="AN576" s="30">
        <v>32</v>
      </c>
      <c r="AO576">
        <f t="shared" si="16"/>
        <v>8</v>
      </c>
      <c r="AQ576" s="30">
        <v>91.41</v>
      </c>
      <c r="AR576">
        <f t="shared" si="17"/>
        <v>31.99</v>
      </c>
    </row>
    <row r="577" spans="1:44" x14ac:dyDescent="0.25">
      <c r="A577">
        <v>90055</v>
      </c>
      <c r="B577">
        <v>14</v>
      </c>
      <c r="C577" t="s">
        <v>86</v>
      </c>
      <c r="D577" t="s">
        <v>79</v>
      </c>
      <c r="E577">
        <v>8</v>
      </c>
      <c r="F577">
        <v>15.07</v>
      </c>
      <c r="G577">
        <v>37.89</v>
      </c>
      <c r="H577" s="1">
        <v>44861</v>
      </c>
      <c r="I577" s="20">
        <v>0</v>
      </c>
      <c r="J577" s="47">
        <f>Table_Query_from_Mac10[[#This Row],[unit_price]]-(Table_Query_from_Mac10[[#This Row],[unit_price]]*(Table_Query_from_Mac10[[#This Row],[discount_pct]]/100))</f>
        <v>37.89</v>
      </c>
      <c r="K577" s="47">
        <f>Table_Query_from_Mac10[[#This Row],[unit_cost]]</f>
        <v>15.07</v>
      </c>
      <c r="L577" s="47">
        <f>Table_Query_from_Mac10[[#This Row],[Live-cost]]*(1+Table_Query_from_Mac10[[#This Row],[CogsIncreasebyTYPE]])</f>
        <v>15.07</v>
      </c>
      <c r="M577" s="47">
        <f>Table_Query_from_Mac10[[#This Row],[Live-cost]]*Table_Query_from_Mac10[[#This Row],[qty_to_ship]]</f>
        <v>120.56</v>
      </c>
      <c r="N577" s="47">
        <f>IF(Table_Query_from_Mac10[[#This Row],[item_no]]="KDA",-Table_Query_from_Mac10[[#This Row],[unit_price]],Table_Query_from_Mac10[[#This Row],[Net Unit]]*Table_Query_from_Mac10[[#This Row],[qty_to_ship]])</f>
        <v>303.12</v>
      </c>
      <c r="O577" s="47">
        <f>SUMIFS(Summary!C:C,Summary!H:H,Table_Query_from_Mac10[[#This Row],[Juiceoc]])</f>
        <v>0</v>
      </c>
      <c r="P577" s="47">
        <f>SUMIFS(Summary!D:D,Summary!H:H,Table_Query_from_Mac10[[#This Row],[Juiceoc]])</f>
        <v>0</v>
      </c>
      <c r="Q577" s="47">
        <f>SUMIFS(Summary!E:E,Summary!H:H,Table_Query_from_Mac10[[#This Row],[Juiceoc]])</f>
        <v>0</v>
      </c>
      <c r="R577" s="47">
        <f>Table_Query_from_Mac10[[#This Row],[Net Unit]]*(1+Table_Query_from_Mac10[[#This Row],[PriceIncreasebyType]])</f>
        <v>37.89</v>
      </c>
      <c r="S577" s="47">
        <f>Table_Query_from_Mac10[[#This Row],[UnitPriceFuture]]*Table_Query_from_Mac10[[#This Row],[qtytoShipFuture]]</f>
        <v>303.12</v>
      </c>
      <c r="T577" s="47">
        <f>ROUND(Table_Query_from_Mac10[[#This Row],[qty_to_ship]]*(1+Table_Query_from_Mac10[[#This Row],[VolumeIncreasebyType]]),0)</f>
        <v>8</v>
      </c>
      <c r="U577" s="47">
        <f>Table_Query_from_Mac10[[#This Row],[qtytoShipFuture]]*Table_Query_from_Mac10[[#This Row],[Future-cost]]</f>
        <v>120.56</v>
      </c>
      <c r="V577" s="47">
        <f>Table_Query_from_Mac10[[#This Row],[qtytoShipFuture]]-Table_Query_from_Mac10[[#This Row],[qty_to_ship]]</f>
        <v>0</v>
      </c>
      <c r="W577" s="47">
        <f>Table_Query_from_Mac10[[#This Row],[UnitPriceFuture]]</f>
        <v>37.89</v>
      </c>
      <c r="X577" s="47">
        <f>Table_Query_from_Mac10[[#This Row],[Unit Increase]]*Table_Query_from_Mac10[[#This Row],[UnitPriceFuture]]</f>
        <v>0</v>
      </c>
      <c r="Y577" s="47">
        <f>Table_Query_from_Mac10[[#This Row],[Unit Increase]]*Table_Query_from_Mac10[[#This Row],[Future-cost]]</f>
        <v>0</v>
      </c>
      <c r="Z577" s="47">
        <f>-(Table_Query_from_Mac10[[#This Row],[Incremental Sales]]+((Table_Query_from_Mac10[[#This Row],[Incremental Sales]]*-(SUM(Summary!$S$8:$S$9)))))*Summary!$S$18</f>
        <v>0</v>
      </c>
      <c r="AA577" s="47">
        <f>IFERROR(Table_Query_from_Mac10[[#This Row],[Incremental Cost]]/Table_Query_from_Mac10[[#This Row],[Incremental Sales]],0)</f>
        <v>0</v>
      </c>
      <c r="AB577" s="47">
        <f>IFERROR(Table_Query_from_Mac10[[#This Row],[TotalCostFuture]]/Table_Query_from_Mac10[[#This Row],[totalsalesFuture]],0)</f>
        <v>0.39773027183953552</v>
      </c>
      <c r="AN577" s="31">
        <v>32</v>
      </c>
      <c r="AO577">
        <f t="shared" si="16"/>
        <v>8</v>
      </c>
      <c r="AQ577" s="31">
        <v>108.27</v>
      </c>
      <c r="AR577">
        <f t="shared" si="17"/>
        <v>37.89</v>
      </c>
    </row>
    <row r="578" spans="1:44" x14ac:dyDescent="0.25">
      <c r="A578">
        <v>90055</v>
      </c>
      <c r="B578">
        <v>15</v>
      </c>
      <c r="C578" t="s">
        <v>86</v>
      </c>
      <c r="D578" t="s">
        <v>79</v>
      </c>
      <c r="E578">
        <v>32</v>
      </c>
      <c r="F578">
        <v>7.21</v>
      </c>
      <c r="G578">
        <v>15.45</v>
      </c>
      <c r="H578" s="1">
        <v>44861</v>
      </c>
      <c r="I578" s="20">
        <v>0</v>
      </c>
      <c r="J578" s="47">
        <f>Table_Query_from_Mac10[[#This Row],[unit_price]]-(Table_Query_from_Mac10[[#This Row],[unit_price]]*(Table_Query_from_Mac10[[#This Row],[discount_pct]]/100))</f>
        <v>15.45</v>
      </c>
      <c r="K578" s="47">
        <f>Table_Query_from_Mac10[[#This Row],[unit_cost]]</f>
        <v>7.21</v>
      </c>
      <c r="L578" s="47">
        <f>Table_Query_from_Mac10[[#This Row],[Live-cost]]*(1+Table_Query_from_Mac10[[#This Row],[CogsIncreasebyTYPE]])</f>
        <v>7.21</v>
      </c>
      <c r="M578" s="47">
        <f>Table_Query_from_Mac10[[#This Row],[Live-cost]]*Table_Query_from_Mac10[[#This Row],[qty_to_ship]]</f>
        <v>230.72</v>
      </c>
      <c r="N578" s="47">
        <f>IF(Table_Query_from_Mac10[[#This Row],[item_no]]="KDA",-Table_Query_from_Mac10[[#This Row],[unit_price]],Table_Query_from_Mac10[[#This Row],[Net Unit]]*Table_Query_from_Mac10[[#This Row],[qty_to_ship]])</f>
        <v>494.4</v>
      </c>
      <c r="O578" s="47">
        <f>SUMIFS(Summary!C:C,Summary!H:H,Table_Query_from_Mac10[[#This Row],[Juiceoc]])</f>
        <v>0</v>
      </c>
      <c r="P578" s="47">
        <f>SUMIFS(Summary!D:D,Summary!H:H,Table_Query_from_Mac10[[#This Row],[Juiceoc]])</f>
        <v>0</v>
      </c>
      <c r="Q578" s="47">
        <f>SUMIFS(Summary!E:E,Summary!H:H,Table_Query_from_Mac10[[#This Row],[Juiceoc]])</f>
        <v>0</v>
      </c>
      <c r="R578" s="47">
        <f>Table_Query_from_Mac10[[#This Row],[Net Unit]]*(1+Table_Query_from_Mac10[[#This Row],[PriceIncreasebyType]])</f>
        <v>15.45</v>
      </c>
      <c r="S578" s="47">
        <f>Table_Query_from_Mac10[[#This Row],[UnitPriceFuture]]*Table_Query_from_Mac10[[#This Row],[qtytoShipFuture]]</f>
        <v>494.4</v>
      </c>
      <c r="T578" s="47">
        <f>ROUND(Table_Query_from_Mac10[[#This Row],[qty_to_ship]]*(1+Table_Query_from_Mac10[[#This Row],[VolumeIncreasebyType]]),0)</f>
        <v>32</v>
      </c>
      <c r="U578" s="47">
        <f>Table_Query_from_Mac10[[#This Row],[qtytoShipFuture]]*Table_Query_from_Mac10[[#This Row],[Future-cost]]</f>
        <v>230.72</v>
      </c>
      <c r="V578" s="47">
        <f>Table_Query_from_Mac10[[#This Row],[qtytoShipFuture]]-Table_Query_from_Mac10[[#This Row],[qty_to_ship]]</f>
        <v>0</v>
      </c>
      <c r="W578" s="47">
        <f>Table_Query_from_Mac10[[#This Row],[UnitPriceFuture]]</f>
        <v>15.45</v>
      </c>
      <c r="X578" s="47">
        <f>Table_Query_from_Mac10[[#This Row],[Unit Increase]]*Table_Query_from_Mac10[[#This Row],[UnitPriceFuture]]</f>
        <v>0</v>
      </c>
      <c r="Y578" s="47">
        <f>Table_Query_from_Mac10[[#This Row],[Unit Increase]]*Table_Query_from_Mac10[[#This Row],[Future-cost]]</f>
        <v>0</v>
      </c>
      <c r="Z578" s="47">
        <f>-(Table_Query_from_Mac10[[#This Row],[Incremental Sales]]+((Table_Query_from_Mac10[[#This Row],[Incremental Sales]]*-(SUM(Summary!$S$8:$S$9)))))*Summary!$S$18</f>
        <v>0</v>
      </c>
      <c r="AA578" s="47">
        <f>IFERROR(Table_Query_from_Mac10[[#This Row],[Incremental Cost]]/Table_Query_from_Mac10[[#This Row],[Incremental Sales]],0)</f>
        <v>0</v>
      </c>
      <c r="AB578" s="47">
        <f>IFERROR(Table_Query_from_Mac10[[#This Row],[TotalCostFuture]]/Table_Query_from_Mac10[[#This Row],[totalsalesFuture]],0)</f>
        <v>0.46666666666666667</v>
      </c>
      <c r="AN578" s="30">
        <v>128</v>
      </c>
      <c r="AO578">
        <f t="shared" si="16"/>
        <v>32</v>
      </c>
      <c r="AQ578" s="30">
        <v>44.13</v>
      </c>
      <c r="AR578">
        <f t="shared" si="17"/>
        <v>15.45</v>
      </c>
    </row>
    <row r="579" spans="1:44" x14ac:dyDescent="0.25">
      <c r="A579">
        <v>90056</v>
      </c>
      <c r="B579">
        <v>2</v>
      </c>
      <c r="C579" t="s">
        <v>86</v>
      </c>
      <c r="D579" t="s">
        <v>79</v>
      </c>
      <c r="E579">
        <v>12</v>
      </c>
      <c r="F579">
        <v>7.12</v>
      </c>
      <c r="G579">
        <v>15.14</v>
      </c>
      <c r="H579" s="1">
        <v>44854</v>
      </c>
      <c r="I579" s="20">
        <v>0</v>
      </c>
      <c r="J579" s="47">
        <f>Table_Query_from_Mac10[[#This Row],[unit_price]]-(Table_Query_from_Mac10[[#This Row],[unit_price]]*(Table_Query_from_Mac10[[#This Row],[discount_pct]]/100))</f>
        <v>15.14</v>
      </c>
      <c r="K579" s="47">
        <f>Table_Query_from_Mac10[[#This Row],[unit_cost]]</f>
        <v>7.12</v>
      </c>
      <c r="L579" s="47">
        <f>Table_Query_from_Mac10[[#This Row],[Live-cost]]*(1+Table_Query_from_Mac10[[#This Row],[CogsIncreasebyTYPE]])</f>
        <v>7.12</v>
      </c>
      <c r="M579" s="47">
        <f>Table_Query_from_Mac10[[#This Row],[Live-cost]]*Table_Query_from_Mac10[[#This Row],[qty_to_ship]]</f>
        <v>85.44</v>
      </c>
      <c r="N579" s="47">
        <f>IF(Table_Query_from_Mac10[[#This Row],[item_no]]="KDA",-Table_Query_from_Mac10[[#This Row],[unit_price]],Table_Query_from_Mac10[[#This Row],[Net Unit]]*Table_Query_from_Mac10[[#This Row],[qty_to_ship]])</f>
        <v>181.68</v>
      </c>
      <c r="O579" s="47">
        <f>SUMIFS(Summary!C:C,Summary!H:H,Table_Query_from_Mac10[[#This Row],[Juiceoc]])</f>
        <v>0</v>
      </c>
      <c r="P579" s="47">
        <f>SUMIFS(Summary!D:D,Summary!H:H,Table_Query_from_Mac10[[#This Row],[Juiceoc]])</f>
        <v>0</v>
      </c>
      <c r="Q579" s="47">
        <f>SUMIFS(Summary!E:E,Summary!H:H,Table_Query_from_Mac10[[#This Row],[Juiceoc]])</f>
        <v>0</v>
      </c>
      <c r="R579" s="47">
        <f>Table_Query_from_Mac10[[#This Row],[Net Unit]]*(1+Table_Query_from_Mac10[[#This Row],[PriceIncreasebyType]])</f>
        <v>15.14</v>
      </c>
      <c r="S579" s="47">
        <f>Table_Query_from_Mac10[[#This Row],[UnitPriceFuture]]*Table_Query_from_Mac10[[#This Row],[qtytoShipFuture]]</f>
        <v>181.68</v>
      </c>
      <c r="T579" s="47">
        <f>ROUND(Table_Query_from_Mac10[[#This Row],[qty_to_ship]]*(1+Table_Query_from_Mac10[[#This Row],[VolumeIncreasebyType]]),0)</f>
        <v>12</v>
      </c>
      <c r="U579" s="47">
        <f>Table_Query_from_Mac10[[#This Row],[qtytoShipFuture]]*Table_Query_from_Mac10[[#This Row],[Future-cost]]</f>
        <v>85.44</v>
      </c>
      <c r="V579" s="47">
        <f>Table_Query_from_Mac10[[#This Row],[qtytoShipFuture]]-Table_Query_from_Mac10[[#This Row],[qty_to_ship]]</f>
        <v>0</v>
      </c>
      <c r="W579" s="47">
        <f>Table_Query_from_Mac10[[#This Row],[UnitPriceFuture]]</f>
        <v>15.14</v>
      </c>
      <c r="X579" s="47">
        <f>Table_Query_from_Mac10[[#This Row],[Unit Increase]]*Table_Query_from_Mac10[[#This Row],[UnitPriceFuture]]</f>
        <v>0</v>
      </c>
      <c r="Y579" s="47">
        <f>Table_Query_from_Mac10[[#This Row],[Unit Increase]]*Table_Query_from_Mac10[[#This Row],[Future-cost]]</f>
        <v>0</v>
      </c>
      <c r="Z579" s="47">
        <f>-(Table_Query_from_Mac10[[#This Row],[Incremental Sales]]+((Table_Query_from_Mac10[[#This Row],[Incremental Sales]]*-(SUM(Summary!$S$8:$S$9)))))*Summary!$S$18</f>
        <v>0</v>
      </c>
      <c r="AA579" s="47">
        <f>IFERROR(Table_Query_from_Mac10[[#This Row],[Incremental Cost]]/Table_Query_from_Mac10[[#This Row],[Incremental Sales]],0)</f>
        <v>0</v>
      </c>
      <c r="AB579" s="47">
        <f>IFERROR(Table_Query_from_Mac10[[#This Row],[TotalCostFuture]]/Table_Query_from_Mac10[[#This Row],[totalsalesFuture]],0)</f>
        <v>0.47027741083223246</v>
      </c>
      <c r="AN579" s="31">
        <v>48</v>
      </c>
      <c r="AO579">
        <f t="shared" ref="AO579:AO642" si="18">CEILING(AN579/4,1)</f>
        <v>12</v>
      </c>
      <c r="AQ579" s="31">
        <v>43.27</v>
      </c>
      <c r="AR579">
        <f t="shared" ref="AR579:AR642" si="19">ROUND(AQ579/5*1.75,2)</f>
        <v>15.14</v>
      </c>
    </row>
    <row r="580" spans="1:44" x14ac:dyDescent="0.25">
      <c r="A580">
        <v>90056</v>
      </c>
      <c r="B580">
        <v>3</v>
      </c>
      <c r="C580" t="s">
        <v>86</v>
      </c>
      <c r="D580" t="s">
        <v>79</v>
      </c>
      <c r="E580">
        <v>9</v>
      </c>
      <c r="F580">
        <v>10.039999999999999</v>
      </c>
      <c r="G580">
        <v>22.34</v>
      </c>
      <c r="H580" s="1">
        <v>44854</v>
      </c>
      <c r="I580" s="20">
        <v>0</v>
      </c>
      <c r="J580" s="47">
        <f>Table_Query_from_Mac10[[#This Row],[unit_price]]-(Table_Query_from_Mac10[[#This Row],[unit_price]]*(Table_Query_from_Mac10[[#This Row],[discount_pct]]/100))</f>
        <v>22.34</v>
      </c>
      <c r="K580" s="47">
        <f>Table_Query_from_Mac10[[#This Row],[unit_cost]]</f>
        <v>10.039999999999999</v>
      </c>
      <c r="L580" s="47">
        <f>Table_Query_from_Mac10[[#This Row],[Live-cost]]*(1+Table_Query_from_Mac10[[#This Row],[CogsIncreasebyTYPE]])</f>
        <v>10.039999999999999</v>
      </c>
      <c r="M580" s="47">
        <f>Table_Query_from_Mac10[[#This Row],[Live-cost]]*Table_Query_from_Mac10[[#This Row],[qty_to_ship]]</f>
        <v>90.359999999999985</v>
      </c>
      <c r="N580" s="47">
        <f>IF(Table_Query_from_Mac10[[#This Row],[item_no]]="KDA",-Table_Query_from_Mac10[[#This Row],[unit_price]],Table_Query_from_Mac10[[#This Row],[Net Unit]]*Table_Query_from_Mac10[[#This Row],[qty_to_ship]])</f>
        <v>201.06</v>
      </c>
      <c r="O580" s="47">
        <f>SUMIFS(Summary!C:C,Summary!H:H,Table_Query_from_Mac10[[#This Row],[Juiceoc]])</f>
        <v>0</v>
      </c>
      <c r="P580" s="47">
        <f>SUMIFS(Summary!D:D,Summary!H:H,Table_Query_from_Mac10[[#This Row],[Juiceoc]])</f>
        <v>0</v>
      </c>
      <c r="Q580" s="47">
        <f>SUMIFS(Summary!E:E,Summary!H:H,Table_Query_from_Mac10[[#This Row],[Juiceoc]])</f>
        <v>0</v>
      </c>
      <c r="R580" s="47">
        <f>Table_Query_from_Mac10[[#This Row],[Net Unit]]*(1+Table_Query_from_Mac10[[#This Row],[PriceIncreasebyType]])</f>
        <v>22.34</v>
      </c>
      <c r="S580" s="47">
        <f>Table_Query_from_Mac10[[#This Row],[UnitPriceFuture]]*Table_Query_from_Mac10[[#This Row],[qtytoShipFuture]]</f>
        <v>201.06</v>
      </c>
      <c r="T580" s="47">
        <f>ROUND(Table_Query_from_Mac10[[#This Row],[qty_to_ship]]*(1+Table_Query_from_Mac10[[#This Row],[VolumeIncreasebyType]]),0)</f>
        <v>9</v>
      </c>
      <c r="U580" s="47">
        <f>Table_Query_from_Mac10[[#This Row],[qtytoShipFuture]]*Table_Query_from_Mac10[[#This Row],[Future-cost]]</f>
        <v>90.359999999999985</v>
      </c>
      <c r="V580" s="47">
        <f>Table_Query_from_Mac10[[#This Row],[qtytoShipFuture]]-Table_Query_from_Mac10[[#This Row],[qty_to_ship]]</f>
        <v>0</v>
      </c>
      <c r="W580" s="47">
        <f>Table_Query_from_Mac10[[#This Row],[UnitPriceFuture]]</f>
        <v>22.34</v>
      </c>
      <c r="X580" s="47">
        <f>Table_Query_from_Mac10[[#This Row],[Unit Increase]]*Table_Query_from_Mac10[[#This Row],[UnitPriceFuture]]</f>
        <v>0</v>
      </c>
      <c r="Y580" s="47">
        <f>Table_Query_from_Mac10[[#This Row],[Unit Increase]]*Table_Query_from_Mac10[[#This Row],[Future-cost]]</f>
        <v>0</v>
      </c>
      <c r="Z580" s="47">
        <f>-(Table_Query_from_Mac10[[#This Row],[Incremental Sales]]+((Table_Query_from_Mac10[[#This Row],[Incremental Sales]]*-(SUM(Summary!$S$8:$S$9)))))*Summary!$S$18</f>
        <v>0</v>
      </c>
      <c r="AA580" s="47">
        <f>IFERROR(Table_Query_from_Mac10[[#This Row],[Incremental Cost]]/Table_Query_from_Mac10[[#This Row],[Incremental Sales]],0)</f>
        <v>0</v>
      </c>
      <c r="AB580" s="47">
        <f>IFERROR(Table_Query_from_Mac10[[#This Row],[TotalCostFuture]]/Table_Query_from_Mac10[[#This Row],[totalsalesFuture]],0)</f>
        <v>0.44941808415398382</v>
      </c>
      <c r="AN580" s="30">
        <v>36</v>
      </c>
      <c r="AO580">
        <f t="shared" si="18"/>
        <v>9</v>
      </c>
      <c r="AQ580" s="30">
        <v>63.84</v>
      </c>
      <c r="AR580">
        <f t="shared" si="19"/>
        <v>22.34</v>
      </c>
    </row>
    <row r="581" spans="1:44" x14ac:dyDescent="0.25">
      <c r="A581">
        <v>90056</v>
      </c>
      <c r="B581">
        <v>4</v>
      </c>
      <c r="C581" t="s">
        <v>86</v>
      </c>
      <c r="D581" t="s">
        <v>79</v>
      </c>
      <c r="E581">
        <v>3</v>
      </c>
      <c r="F581">
        <v>1.99</v>
      </c>
      <c r="G581">
        <v>4.8899999999999997</v>
      </c>
      <c r="H581" s="1">
        <v>44854</v>
      </c>
      <c r="I581" s="20">
        <v>0</v>
      </c>
      <c r="J581" s="47">
        <f>Table_Query_from_Mac10[[#This Row],[unit_price]]-(Table_Query_from_Mac10[[#This Row],[unit_price]]*(Table_Query_from_Mac10[[#This Row],[discount_pct]]/100))</f>
        <v>4.8899999999999997</v>
      </c>
      <c r="K581" s="47">
        <f>Table_Query_from_Mac10[[#This Row],[unit_cost]]</f>
        <v>1.99</v>
      </c>
      <c r="L581" s="47">
        <f>Table_Query_from_Mac10[[#This Row],[Live-cost]]*(1+Table_Query_from_Mac10[[#This Row],[CogsIncreasebyTYPE]])</f>
        <v>1.99</v>
      </c>
      <c r="M581" s="47">
        <f>Table_Query_from_Mac10[[#This Row],[Live-cost]]*Table_Query_from_Mac10[[#This Row],[qty_to_ship]]</f>
        <v>5.97</v>
      </c>
      <c r="N581" s="47">
        <f>IF(Table_Query_from_Mac10[[#This Row],[item_no]]="KDA",-Table_Query_from_Mac10[[#This Row],[unit_price]],Table_Query_from_Mac10[[#This Row],[Net Unit]]*Table_Query_from_Mac10[[#This Row],[qty_to_ship]])</f>
        <v>14.669999999999998</v>
      </c>
      <c r="O581" s="47">
        <f>SUMIFS(Summary!C:C,Summary!H:H,Table_Query_from_Mac10[[#This Row],[Juiceoc]])</f>
        <v>0</v>
      </c>
      <c r="P581" s="47">
        <f>SUMIFS(Summary!D:D,Summary!H:H,Table_Query_from_Mac10[[#This Row],[Juiceoc]])</f>
        <v>0</v>
      </c>
      <c r="Q581" s="47">
        <f>SUMIFS(Summary!E:E,Summary!H:H,Table_Query_from_Mac10[[#This Row],[Juiceoc]])</f>
        <v>0</v>
      </c>
      <c r="R581" s="47">
        <f>Table_Query_from_Mac10[[#This Row],[Net Unit]]*(1+Table_Query_from_Mac10[[#This Row],[PriceIncreasebyType]])</f>
        <v>4.8899999999999997</v>
      </c>
      <c r="S581" s="47">
        <f>Table_Query_from_Mac10[[#This Row],[UnitPriceFuture]]*Table_Query_from_Mac10[[#This Row],[qtytoShipFuture]]</f>
        <v>14.669999999999998</v>
      </c>
      <c r="T581" s="47">
        <f>ROUND(Table_Query_from_Mac10[[#This Row],[qty_to_ship]]*(1+Table_Query_from_Mac10[[#This Row],[VolumeIncreasebyType]]),0)</f>
        <v>3</v>
      </c>
      <c r="U581" s="47">
        <f>Table_Query_from_Mac10[[#This Row],[qtytoShipFuture]]*Table_Query_from_Mac10[[#This Row],[Future-cost]]</f>
        <v>5.97</v>
      </c>
      <c r="V581" s="47">
        <f>Table_Query_from_Mac10[[#This Row],[qtytoShipFuture]]-Table_Query_from_Mac10[[#This Row],[qty_to_ship]]</f>
        <v>0</v>
      </c>
      <c r="W581" s="47">
        <f>Table_Query_from_Mac10[[#This Row],[UnitPriceFuture]]</f>
        <v>4.8899999999999997</v>
      </c>
      <c r="X581" s="47">
        <f>Table_Query_from_Mac10[[#This Row],[Unit Increase]]*Table_Query_from_Mac10[[#This Row],[UnitPriceFuture]]</f>
        <v>0</v>
      </c>
      <c r="Y581" s="47">
        <f>Table_Query_from_Mac10[[#This Row],[Unit Increase]]*Table_Query_from_Mac10[[#This Row],[Future-cost]]</f>
        <v>0</v>
      </c>
      <c r="Z581" s="47">
        <f>-(Table_Query_from_Mac10[[#This Row],[Incremental Sales]]+((Table_Query_from_Mac10[[#This Row],[Incremental Sales]]*-(SUM(Summary!$S$8:$S$9)))))*Summary!$S$18</f>
        <v>0</v>
      </c>
      <c r="AA581" s="47">
        <f>IFERROR(Table_Query_from_Mac10[[#This Row],[Incremental Cost]]/Table_Query_from_Mac10[[#This Row],[Incremental Sales]],0)</f>
        <v>0</v>
      </c>
      <c r="AB581" s="47">
        <f>IFERROR(Table_Query_from_Mac10[[#This Row],[TotalCostFuture]]/Table_Query_from_Mac10[[#This Row],[totalsalesFuture]],0)</f>
        <v>0.40695296523517388</v>
      </c>
      <c r="AN581" s="31">
        <v>10</v>
      </c>
      <c r="AO581">
        <f t="shared" si="18"/>
        <v>3</v>
      </c>
      <c r="AQ581" s="31">
        <v>13.98</v>
      </c>
      <c r="AR581">
        <f t="shared" si="19"/>
        <v>4.8899999999999997</v>
      </c>
    </row>
    <row r="582" spans="1:44" x14ac:dyDescent="0.25">
      <c r="A582">
        <v>90056</v>
      </c>
      <c r="B582">
        <v>5</v>
      </c>
      <c r="C582" t="s">
        <v>86</v>
      </c>
      <c r="D582" t="s">
        <v>79</v>
      </c>
      <c r="E582">
        <v>9</v>
      </c>
      <c r="F582">
        <v>9.82</v>
      </c>
      <c r="G582">
        <v>21.98</v>
      </c>
      <c r="H582" s="1">
        <v>44854</v>
      </c>
      <c r="I582" s="20">
        <v>0</v>
      </c>
      <c r="J582" s="47">
        <f>Table_Query_from_Mac10[[#This Row],[unit_price]]-(Table_Query_from_Mac10[[#This Row],[unit_price]]*(Table_Query_from_Mac10[[#This Row],[discount_pct]]/100))</f>
        <v>21.98</v>
      </c>
      <c r="K582" s="47">
        <f>Table_Query_from_Mac10[[#This Row],[unit_cost]]</f>
        <v>9.82</v>
      </c>
      <c r="L582" s="47">
        <f>Table_Query_from_Mac10[[#This Row],[Live-cost]]*(1+Table_Query_from_Mac10[[#This Row],[CogsIncreasebyTYPE]])</f>
        <v>9.82</v>
      </c>
      <c r="M582" s="47">
        <f>Table_Query_from_Mac10[[#This Row],[Live-cost]]*Table_Query_from_Mac10[[#This Row],[qty_to_ship]]</f>
        <v>88.38</v>
      </c>
      <c r="N582" s="47">
        <f>IF(Table_Query_from_Mac10[[#This Row],[item_no]]="KDA",-Table_Query_from_Mac10[[#This Row],[unit_price]],Table_Query_from_Mac10[[#This Row],[Net Unit]]*Table_Query_from_Mac10[[#This Row],[qty_to_ship]])</f>
        <v>197.82</v>
      </c>
      <c r="O582" s="47">
        <f>SUMIFS(Summary!C:C,Summary!H:H,Table_Query_from_Mac10[[#This Row],[Juiceoc]])</f>
        <v>0</v>
      </c>
      <c r="P582" s="47">
        <f>SUMIFS(Summary!D:D,Summary!H:H,Table_Query_from_Mac10[[#This Row],[Juiceoc]])</f>
        <v>0</v>
      </c>
      <c r="Q582" s="47">
        <f>SUMIFS(Summary!E:E,Summary!H:H,Table_Query_from_Mac10[[#This Row],[Juiceoc]])</f>
        <v>0</v>
      </c>
      <c r="R582" s="47">
        <f>Table_Query_from_Mac10[[#This Row],[Net Unit]]*(1+Table_Query_from_Mac10[[#This Row],[PriceIncreasebyType]])</f>
        <v>21.98</v>
      </c>
      <c r="S582" s="47">
        <f>Table_Query_from_Mac10[[#This Row],[UnitPriceFuture]]*Table_Query_from_Mac10[[#This Row],[qtytoShipFuture]]</f>
        <v>197.82</v>
      </c>
      <c r="T582" s="47">
        <f>ROUND(Table_Query_from_Mac10[[#This Row],[qty_to_ship]]*(1+Table_Query_from_Mac10[[#This Row],[VolumeIncreasebyType]]),0)</f>
        <v>9</v>
      </c>
      <c r="U582" s="47">
        <f>Table_Query_from_Mac10[[#This Row],[qtytoShipFuture]]*Table_Query_from_Mac10[[#This Row],[Future-cost]]</f>
        <v>88.38</v>
      </c>
      <c r="V582" s="47">
        <f>Table_Query_from_Mac10[[#This Row],[qtytoShipFuture]]-Table_Query_from_Mac10[[#This Row],[qty_to_ship]]</f>
        <v>0</v>
      </c>
      <c r="W582" s="47">
        <f>Table_Query_from_Mac10[[#This Row],[UnitPriceFuture]]</f>
        <v>21.98</v>
      </c>
      <c r="X582" s="47">
        <f>Table_Query_from_Mac10[[#This Row],[Unit Increase]]*Table_Query_from_Mac10[[#This Row],[UnitPriceFuture]]</f>
        <v>0</v>
      </c>
      <c r="Y582" s="47">
        <f>Table_Query_from_Mac10[[#This Row],[Unit Increase]]*Table_Query_from_Mac10[[#This Row],[Future-cost]]</f>
        <v>0</v>
      </c>
      <c r="Z582" s="47">
        <f>-(Table_Query_from_Mac10[[#This Row],[Incremental Sales]]+((Table_Query_from_Mac10[[#This Row],[Incremental Sales]]*-(SUM(Summary!$S$8:$S$9)))))*Summary!$S$18</f>
        <v>0</v>
      </c>
      <c r="AA582" s="47">
        <f>IFERROR(Table_Query_from_Mac10[[#This Row],[Incremental Cost]]/Table_Query_from_Mac10[[#This Row],[Incremental Sales]],0)</f>
        <v>0</v>
      </c>
      <c r="AB582" s="47">
        <f>IFERROR(Table_Query_from_Mac10[[#This Row],[TotalCostFuture]]/Table_Query_from_Mac10[[#This Row],[totalsalesFuture]],0)</f>
        <v>0.44676979071883532</v>
      </c>
      <c r="AN582" s="30">
        <v>36</v>
      </c>
      <c r="AO582">
        <f t="shared" si="18"/>
        <v>9</v>
      </c>
      <c r="AQ582" s="30">
        <v>62.81</v>
      </c>
      <c r="AR582">
        <f t="shared" si="19"/>
        <v>21.98</v>
      </c>
    </row>
    <row r="583" spans="1:44" x14ac:dyDescent="0.25">
      <c r="A583">
        <v>90056</v>
      </c>
      <c r="B583">
        <v>6</v>
      </c>
      <c r="C583" t="s">
        <v>86</v>
      </c>
      <c r="D583" t="s">
        <v>79</v>
      </c>
      <c r="E583">
        <v>6</v>
      </c>
      <c r="F583">
        <v>11.48</v>
      </c>
      <c r="G583">
        <v>26.51</v>
      </c>
      <c r="H583" s="1">
        <v>44854</v>
      </c>
      <c r="I583" s="20">
        <v>0</v>
      </c>
      <c r="J583" s="47">
        <f>Table_Query_from_Mac10[[#This Row],[unit_price]]-(Table_Query_from_Mac10[[#This Row],[unit_price]]*(Table_Query_from_Mac10[[#This Row],[discount_pct]]/100))</f>
        <v>26.51</v>
      </c>
      <c r="K583" s="47">
        <f>Table_Query_from_Mac10[[#This Row],[unit_cost]]</f>
        <v>11.48</v>
      </c>
      <c r="L583" s="47">
        <f>Table_Query_from_Mac10[[#This Row],[Live-cost]]*(1+Table_Query_from_Mac10[[#This Row],[CogsIncreasebyTYPE]])</f>
        <v>11.48</v>
      </c>
      <c r="M583" s="47">
        <f>Table_Query_from_Mac10[[#This Row],[Live-cost]]*Table_Query_from_Mac10[[#This Row],[qty_to_ship]]</f>
        <v>68.88</v>
      </c>
      <c r="N583" s="47">
        <f>IF(Table_Query_from_Mac10[[#This Row],[item_no]]="KDA",-Table_Query_from_Mac10[[#This Row],[unit_price]],Table_Query_from_Mac10[[#This Row],[Net Unit]]*Table_Query_from_Mac10[[#This Row],[qty_to_ship]])</f>
        <v>159.06</v>
      </c>
      <c r="O583" s="47">
        <f>SUMIFS(Summary!C:C,Summary!H:H,Table_Query_from_Mac10[[#This Row],[Juiceoc]])</f>
        <v>0</v>
      </c>
      <c r="P583" s="47">
        <f>SUMIFS(Summary!D:D,Summary!H:H,Table_Query_from_Mac10[[#This Row],[Juiceoc]])</f>
        <v>0</v>
      </c>
      <c r="Q583" s="47">
        <f>SUMIFS(Summary!E:E,Summary!H:H,Table_Query_from_Mac10[[#This Row],[Juiceoc]])</f>
        <v>0</v>
      </c>
      <c r="R583" s="47">
        <f>Table_Query_from_Mac10[[#This Row],[Net Unit]]*(1+Table_Query_from_Mac10[[#This Row],[PriceIncreasebyType]])</f>
        <v>26.51</v>
      </c>
      <c r="S583" s="47">
        <f>Table_Query_from_Mac10[[#This Row],[UnitPriceFuture]]*Table_Query_from_Mac10[[#This Row],[qtytoShipFuture]]</f>
        <v>159.06</v>
      </c>
      <c r="T583" s="47">
        <f>ROUND(Table_Query_from_Mac10[[#This Row],[qty_to_ship]]*(1+Table_Query_from_Mac10[[#This Row],[VolumeIncreasebyType]]),0)</f>
        <v>6</v>
      </c>
      <c r="U583" s="47">
        <f>Table_Query_from_Mac10[[#This Row],[qtytoShipFuture]]*Table_Query_from_Mac10[[#This Row],[Future-cost]]</f>
        <v>68.88</v>
      </c>
      <c r="V583" s="47">
        <f>Table_Query_from_Mac10[[#This Row],[qtytoShipFuture]]-Table_Query_from_Mac10[[#This Row],[qty_to_ship]]</f>
        <v>0</v>
      </c>
      <c r="W583" s="47">
        <f>Table_Query_from_Mac10[[#This Row],[UnitPriceFuture]]</f>
        <v>26.51</v>
      </c>
      <c r="X583" s="47">
        <f>Table_Query_from_Mac10[[#This Row],[Unit Increase]]*Table_Query_from_Mac10[[#This Row],[UnitPriceFuture]]</f>
        <v>0</v>
      </c>
      <c r="Y583" s="47">
        <f>Table_Query_from_Mac10[[#This Row],[Unit Increase]]*Table_Query_from_Mac10[[#This Row],[Future-cost]]</f>
        <v>0</v>
      </c>
      <c r="Z583" s="47">
        <f>-(Table_Query_from_Mac10[[#This Row],[Incremental Sales]]+((Table_Query_from_Mac10[[#This Row],[Incremental Sales]]*-(SUM(Summary!$S$8:$S$9)))))*Summary!$S$18</f>
        <v>0</v>
      </c>
      <c r="AA583" s="47">
        <f>IFERROR(Table_Query_from_Mac10[[#This Row],[Incremental Cost]]/Table_Query_from_Mac10[[#This Row],[Incremental Sales]],0)</f>
        <v>0</v>
      </c>
      <c r="AB583" s="47">
        <f>IFERROR(Table_Query_from_Mac10[[#This Row],[TotalCostFuture]]/Table_Query_from_Mac10[[#This Row],[totalsalesFuture]],0)</f>
        <v>0.43304413428894756</v>
      </c>
      <c r="AN583" s="31">
        <v>24</v>
      </c>
      <c r="AO583">
        <f t="shared" si="18"/>
        <v>6</v>
      </c>
      <c r="AQ583" s="31">
        <v>75.739999999999995</v>
      </c>
      <c r="AR583">
        <f t="shared" si="19"/>
        <v>26.51</v>
      </c>
    </row>
    <row r="584" spans="1:44" x14ac:dyDescent="0.25">
      <c r="A584">
        <v>90056</v>
      </c>
      <c r="B584">
        <v>7</v>
      </c>
      <c r="C584" t="s">
        <v>86</v>
      </c>
      <c r="D584" t="s">
        <v>79</v>
      </c>
      <c r="E584">
        <v>6</v>
      </c>
      <c r="F584">
        <v>11.58</v>
      </c>
      <c r="G584">
        <v>25.29</v>
      </c>
      <c r="H584" s="1">
        <v>44854</v>
      </c>
      <c r="I584" s="20">
        <v>0</v>
      </c>
      <c r="J584" s="47">
        <f>Table_Query_from_Mac10[[#This Row],[unit_price]]-(Table_Query_from_Mac10[[#This Row],[unit_price]]*(Table_Query_from_Mac10[[#This Row],[discount_pct]]/100))</f>
        <v>25.29</v>
      </c>
      <c r="K584" s="47">
        <f>Table_Query_from_Mac10[[#This Row],[unit_cost]]</f>
        <v>11.58</v>
      </c>
      <c r="L584" s="47">
        <f>Table_Query_from_Mac10[[#This Row],[Live-cost]]*(1+Table_Query_from_Mac10[[#This Row],[CogsIncreasebyTYPE]])</f>
        <v>11.58</v>
      </c>
      <c r="M584" s="47">
        <f>Table_Query_from_Mac10[[#This Row],[Live-cost]]*Table_Query_from_Mac10[[#This Row],[qty_to_ship]]</f>
        <v>69.48</v>
      </c>
      <c r="N584" s="47">
        <f>IF(Table_Query_from_Mac10[[#This Row],[item_no]]="KDA",-Table_Query_from_Mac10[[#This Row],[unit_price]],Table_Query_from_Mac10[[#This Row],[Net Unit]]*Table_Query_from_Mac10[[#This Row],[qty_to_ship]])</f>
        <v>151.74</v>
      </c>
      <c r="O584" s="47">
        <f>SUMIFS(Summary!C:C,Summary!H:H,Table_Query_from_Mac10[[#This Row],[Juiceoc]])</f>
        <v>0</v>
      </c>
      <c r="P584" s="47">
        <f>SUMIFS(Summary!D:D,Summary!H:H,Table_Query_from_Mac10[[#This Row],[Juiceoc]])</f>
        <v>0</v>
      </c>
      <c r="Q584" s="47">
        <f>SUMIFS(Summary!E:E,Summary!H:H,Table_Query_from_Mac10[[#This Row],[Juiceoc]])</f>
        <v>0</v>
      </c>
      <c r="R584" s="47">
        <f>Table_Query_from_Mac10[[#This Row],[Net Unit]]*(1+Table_Query_from_Mac10[[#This Row],[PriceIncreasebyType]])</f>
        <v>25.29</v>
      </c>
      <c r="S584" s="47">
        <f>Table_Query_from_Mac10[[#This Row],[UnitPriceFuture]]*Table_Query_from_Mac10[[#This Row],[qtytoShipFuture]]</f>
        <v>151.74</v>
      </c>
      <c r="T584" s="47">
        <f>ROUND(Table_Query_from_Mac10[[#This Row],[qty_to_ship]]*(1+Table_Query_from_Mac10[[#This Row],[VolumeIncreasebyType]]),0)</f>
        <v>6</v>
      </c>
      <c r="U584" s="47">
        <f>Table_Query_from_Mac10[[#This Row],[qtytoShipFuture]]*Table_Query_from_Mac10[[#This Row],[Future-cost]]</f>
        <v>69.48</v>
      </c>
      <c r="V584" s="47">
        <f>Table_Query_from_Mac10[[#This Row],[qtytoShipFuture]]-Table_Query_from_Mac10[[#This Row],[qty_to_ship]]</f>
        <v>0</v>
      </c>
      <c r="W584" s="47">
        <f>Table_Query_from_Mac10[[#This Row],[UnitPriceFuture]]</f>
        <v>25.29</v>
      </c>
      <c r="X584" s="47">
        <f>Table_Query_from_Mac10[[#This Row],[Unit Increase]]*Table_Query_from_Mac10[[#This Row],[UnitPriceFuture]]</f>
        <v>0</v>
      </c>
      <c r="Y584" s="47">
        <f>Table_Query_from_Mac10[[#This Row],[Unit Increase]]*Table_Query_from_Mac10[[#This Row],[Future-cost]]</f>
        <v>0</v>
      </c>
      <c r="Z584" s="47">
        <f>-(Table_Query_from_Mac10[[#This Row],[Incremental Sales]]+((Table_Query_from_Mac10[[#This Row],[Incremental Sales]]*-(SUM(Summary!$S$8:$S$9)))))*Summary!$S$18</f>
        <v>0</v>
      </c>
      <c r="AA584" s="47">
        <f>IFERROR(Table_Query_from_Mac10[[#This Row],[Incremental Cost]]/Table_Query_from_Mac10[[#This Row],[Incremental Sales]],0)</f>
        <v>0</v>
      </c>
      <c r="AB584" s="47">
        <f>IFERROR(Table_Query_from_Mac10[[#This Row],[TotalCostFuture]]/Table_Query_from_Mac10[[#This Row],[totalsalesFuture]],0)</f>
        <v>0.45788849347568211</v>
      </c>
      <c r="AN584" s="30">
        <v>24</v>
      </c>
      <c r="AO584">
        <f t="shared" si="18"/>
        <v>6</v>
      </c>
      <c r="AQ584" s="30">
        <v>72.27</v>
      </c>
      <c r="AR584">
        <f t="shared" si="19"/>
        <v>25.29</v>
      </c>
    </row>
    <row r="585" spans="1:44" x14ac:dyDescent="0.25">
      <c r="A585">
        <v>90056</v>
      </c>
      <c r="B585">
        <v>8</v>
      </c>
      <c r="C585" t="s">
        <v>86</v>
      </c>
      <c r="D585" t="s">
        <v>79</v>
      </c>
      <c r="E585">
        <v>13</v>
      </c>
      <c r="F585">
        <v>13.23</v>
      </c>
      <c r="G585">
        <v>29.39</v>
      </c>
      <c r="H585" s="1">
        <v>44854</v>
      </c>
      <c r="I585" s="20">
        <v>0</v>
      </c>
      <c r="J585" s="47">
        <f>Table_Query_from_Mac10[[#This Row],[unit_price]]-(Table_Query_from_Mac10[[#This Row],[unit_price]]*(Table_Query_from_Mac10[[#This Row],[discount_pct]]/100))</f>
        <v>29.39</v>
      </c>
      <c r="K585" s="47">
        <f>Table_Query_from_Mac10[[#This Row],[unit_cost]]</f>
        <v>13.23</v>
      </c>
      <c r="L585" s="47">
        <f>Table_Query_from_Mac10[[#This Row],[Live-cost]]*(1+Table_Query_from_Mac10[[#This Row],[CogsIncreasebyTYPE]])</f>
        <v>13.23</v>
      </c>
      <c r="M585" s="47">
        <f>Table_Query_from_Mac10[[#This Row],[Live-cost]]*Table_Query_from_Mac10[[#This Row],[qty_to_ship]]</f>
        <v>171.99</v>
      </c>
      <c r="N585" s="47">
        <f>IF(Table_Query_from_Mac10[[#This Row],[item_no]]="KDA",-Table_Query_from_Mac10[[#This Row],[unit_price]],Table_Query_from_Mac10[[#This Row],[Net Unit]]*Table_Query_from_Mac10[[#This Row],[qty_to_ship]])</f>
        <v>382.07</v>
      </c>
      <c r="O585" s="47">
        <f>SUMIFS(Summary!C:C,Summary!H:H,Table_Query_from_Mac10[[#This Row],[Juiceoc]])</f>
        <v>0</v>
      </c>
      <c r="P585" s="47">
        <f>SUMIFS(Summary!D:D,Summary!H:H,Table_Query_from_Mac10[[#This Row],[Juiceoc]])</f>
        <v>0</v>
      </c>
      <c r="Q585" s="47">
        <f>SUMIFS(Summary!E:E,Summary!H:H,Table_Query_from_Mac10[[#This Row],[Juiceoc]])</f>
        <v>0</v>
      </c>
      <c r="R585" s="47">
        <f>Table_Query_from_Mac10[[#This Row],[Net Unit]]*(1+Table_Query_from_Mac10[[#This Row],[PriceIncreasebyType]])</f>
        <v>29.39</v>
      </c>
      <c r="S585" s="47">
        <f>Table_Query_from_Mac10[[#This Row],[UnitPriceFuture]]*Table_Query_from_Mac10[[#This Row],[qtytoShipFuture]]</f>
        <v>382.07</v>
      </c>
      <c r="T585" s="47">
        <f>ROUND(Table_Query_from_Mac10[[#This Row],[qty_to_ship]]*(1+Table_Query_from_Mac10[[#This Row],[VolumeIncreasebyType]]),0)</f>
        <v>13</v>
      </c>
      <c r="U585" s="47">
        <f>Table_Query_from_Mac10[[#This Row],[qtytoShipFuture]]*Table_Query_from_Mac10[[#This Row],[Future-cost]]</f>
        <v>171.99</v>
      </c>
      <c r="V585" s="47">
        <f>Table_Query_from_Mac10[[#This Row],[qtytoShipFuture]]-Table_Query_from_Mac10[[#This Row],[qty_to_ship]]</f>
        <v>0</v>
      </c>
      <c r="W585" s="47">
        <f>Table_Query_from_Mac10[[#This Row],[UnitPriceFuture]]</f>
        <v>29.39</v>
      </c>
      <c r="X585" s="47">
        <f>Table_Query_from_Mac10[[#This Row],[Unit Increase]]*Table_Query_from_Mac10[[#This Row],[UnitPriceFuture]]</f>
        <v>0</v>
      </c>
      <c r="Y585" s="47">
        <f>Table_Query_from_Mac10[[#This Row],[Unit Increase]]*Table_Query_from_Mac10[[#This Row],[Future-cost]]</f>
        <v>0</v>
      </c>
      <c r="Z585" s="47">
        <f>-(Table_Query_from_Mac10[[#This Row],[Incremental Sales]]+((Table_Query_from_Mac10[[#This Row],[Incremental Sales]]*-(SUM(Summary!$S$8:$S$9)))))*Summary!$S$18</f>
        <v>0</v>
      </c>
      <c r="AA585" s="47">
        <f>IFERROR(Table_Query_from_Mac10[[#This Row],[Incremental Cost]]/Table_Query_from_Mac10[[#This Row],[Incremental Sales]],0)</f>
        <v>0</v>
      </c>
      <c r="AB585" s="47">
        <f>IFERROR(Table_Query_from_Mac10[[#This Row],[TotalCostFuture]]/Table_Query_from_Mac10[[#This Row],[totalsalesFuture]],0)</f>
        <v>0.45015311330384489</v>
      </c>
      <c r="AN585" s="31">
        <v>52</v>
      </c>
      <c r="AO585">
        <f t="shared" si="18"/>
        <v>13</v>
      </c>
      <c r="AQ585" s="31">
        <v>83.96</v>
      </c>
      <c r="AR585">
        <f t="shared" si="19"/>
        <v>29.39</v>
      </c>
    </row>
    <row r="586" spans="1:44" x14ac:dyDescent="0.25">
      <c r="A586">
        <v>90056</v>
      </c>
      <c r="B586">
        <v>9</v>
      </c>
      <c r="C586" t="s">
        <v>86</v>
      </c>
      <c r="D586" t="s">
        <v>79</v>
      </c>
      <c r="E586">
        <v>25</v>
      </c>
      <c r="F586">
        <v>5.56</v>
      </c>
      <c r="G586">
        <v>11.76</v>
      </c>
      <c r="H586" s="1">
        <v>44854</v>
      </c>
      <c r="I586" s="20">
        <v>0</v>
      </c>
      <c r="J586" s="47">
        <f>Table_Query_from_Mac10[[#This Row],[unit_price]]-(Table_Query_from_Mac10[[#This Row],[unit_price]]*(Table_Query_from_Mac10[[#This Row],[discount_pct]]/100))</f>
        <v>11.76</v>
      </c>
      <c r="K586" s="47">
        <f>Table_Query_from_Mac10[[#This Row],[unit_cost]]</f>
        <v>5.56</v>
      </c>
      <c r="L586" s="47">
        <f>Table_Query_from_Mac10[[#This Row],[Live-cost]]*(1+Table_Query_from_Mac10[[#This Row],[CogsIncreasebyTYPE]])</f>
        <v>5.56</v>
      </c>
      <c r="M586" s="47">
        <f>Table_Query_from_Mac10[[#This Row],[Live-cost]]*Table_Query_from_Mac10[[#This Row],[qty_to_ship]]</f>
        <v>139</v>
      </c>
      <c r="N586" s="47">
        <f>IF(Table_Query_from_Mac10[[#This Row],[item_no]]="KDA",-Table_Query_from_Mac10[[#This Row],[unit_price]],Table_Query_from_Mac10[[#This Row],[Net Unit]]*Table_Query_from_Mac10[[#This Row],[qty_to_ship]])</f>
        <v>294</v>
      </c>
      <c r="O586" s="47">
        <f>SUMIFS(Summary!C:C,Summary!H:H,Table_Query_from_Mac10[[#This Row],[Juiceoc]])</f>
        <v>0</v>
      </c>
      <c r="P586" s="47">
        <f>SUMIFS(Summary!D:D,Summary!H:H,Table_Query_from_Mac10[[#This Row],[Juiceoc]])</f>
        <v>0</v>
      </c>
      <c r="Q586" s="47">
        <f>SUMIFS(Summary!E:E,Summary!H:H,Table_Query_from_Mac10[[#This Row],[Juiceoc]])</f>
        <v>0</v>
      </c>
      <c r="R586" s="47">
        <f>Table_Query_from_Mac10[[#This Row],[Net Unit]]*(1+Table_Query_from_Mac10[[#This Row],[PriceIncreasebyType]])</f>
        <v>11.76</v>
      </c>
      <c r="S586" s="47">
        <f>Table_Query_from_Mac10[[#This Row],[UnitPriceFuture]]*Table_Query_from_Mac10[[#This Row],[qtytoShipFuture]]</f>
        <v>294</v>
      </c>
      <c r="T586" s="47">
        <f>ROUND(Table_Query_from_Mac10[[#This Row],[qty_to_ship]]*(1+Table_Query_from_Mac10[[#This Row],[VolumeIncreasebyType]]),0)</f>
        <v>25</v>
      </c>
      <c r="U586" s="47">
        <f>Table_Query_from_Mac10[[#This Row],[qtytoShipFuture]]*Table_Query_from_Mac10[[#This Row],[Future-cost]]</f>
        <v>139</v>
      </c>
      <c r="V586" s="47">
        <f>Table_Query_from_Mac10[[#This Row],[qtytoShipFuture]]-Table_Query_from_Mac10[[#This Row],[qty_to_ship]]</f>
        <v>0</v>
      </c>
      <c r="W586" s="47">
        <f>Table_Query_from_Mac10[[#This Row],[UnitPriceFuture]]</f>
        <v>11.76</v>
      </c>
      <c r="X586" s="47">
        <f>Table_Query_from_Mac10[[#This Row],[Unit Increase]]*Table_Query_from_Mac10[[#This Row],[UnitPriceFuture]]</f>
        <v>0</v>
      </c>
      <c r="Y586" s="47">
        <f>Table_Query_from_Mac10[[#This Row],[Unit Increase]]*Table_Query_from_Mac10[[#This Row],[Future-cost]]</f>
        <v>0</v>
      </c>
      <c r="Z586" s="47">
        <f>-(Table_Query_from_Mac10[[#This Row],[Incremental Sales]]+((Table_Query_from_Mac10[[#This Row],[Incremental Sales]]*-(SUM(Summary!$S$8:$S$9)))))*Summary!$S$18</f>
        <v>0</v>
      </c>
      <c r="AA586" s="47">
        <f>IFERROR(Table_Query_from_Mac10[[#This Row],[Incremental Cost]]/Table_Query_from_Mac10[[#This Row],[Incremental Sales]],0)</f>
        <v>0</v>
      </c>
      <c r="AB586" s="47">
        <f>IFERROR(Table_Query_from_Mac10[[#This Row],[TotalCostFuture]]/Table_Query_from_Mac10[[#This Row],[totalsalesFuture]],0)</f>
        <v>0.47278911564625853</v>
      </c>
      <c r="AN586" s="30">
        <v>100</v>
      </c>
      <c r="AO586">
        <f t="shared" si="18"/>
        <v>25</v>
      </c>
      <c r="AQ586" s="30">
        <v>33.590000000000003</v>
      </c>
      <c r="AR586">
        <f t="shared" si="19"/>
        <v>11.76</v>
      </c>
    </row>
    <row r="587" spans="1:44" x14ac:dyDescent="0.25">
      <c r="A587">
        <v>90056</v>
      </c>
      <c r="B587">
        <v>10</v>
      </c>
      <c r="C587" t="s">
        <v>86</v>
      </c>
      <c r="D587" t="s">
        <v>79</v>
      </c>
      <c r="E587">
        <v>20</v>
      </c>
      <c r="F587">
        <v>5.99</v>
      </c>
      <c r="G587">
        <v>12.31</v>
      </c>
      <c r="H587" s="1">
        <v>44854</v>
      </c>
      <c r="I587" s="20">
        <v>0</v>
      </c>
      <c r="J587" s="47">
        <f>Table_Query_from_Mac10[[#This Row],[unit_price]]-(Table_Query_from_Mac10[[#This Row],[unit_price]]*(Table_Query_from_Mac10[[#This Row],[discount_pct]]/100))</f>
        <v>12.31</v>
      </c>
      <c r="K587" s="47">
        <f>Table_Query_from_Mac10[[#This Row],[unit_cost]]</f>
        <v>5.99</v>
      </c>
      <c r="L587" s="47">
        <f>Table_Query_from_Mac10[[#This Row],[Live-cost]]*(1+Table_Query_from_Mac10[[#This Row],[CogsIncreasebyTYPE]])</f>
        <v>5.99</v>
      </c>
      <c r="M587" s="47">
        <f>Table_Query_from_Mac10[[#This Row],[Live-cost]]*Table_Query_from_Mac10[[#This Row],[qty_to_ship]]</f>
        <v>119.80000000000001</v>
      </c>
      <c r="N587" s="47">
        <f>IF(Table_Query_from_Mac10[[#This Row],[item_no]]="KDA",-Table_Query_from_Mac10[[#This Row],[unit_price]],Table_Query_from_Mac10[[#This Row],[Net Unit]]*Table_Query_from_Mac10[[#This Row],[qty_to_ship]])</f>
        <v>246.20000000000002</v>
      </c>
      <c r="O587" s="47">
        <f>SUMIFS(Summary!C:C,Summary!H:H,Table_Query_from_Mac10[[#This Row],[Juiceoc]])</f>
        <v>0</v>
      </c>
      <c r="P587" s="47">
        <f>SUMIFS(Summary!D:D,Summary!H:H,Table_Query_from_Mac10[[#This Row],[Juiceoc]])</f>
        <v>0</v>
      </c>
      <c r="Q587" s="47">
        <f>SUMIFS(Summary!E:E,Summary!H:H,Table_Query_from_Mac10[[#This Row],[Juiceoc]])</f>
        <v>0</v>
      </c>
      <c r="R587" s="47">
        <f>Table_Query_from_Mac10[[#This Row],[Net Unit]]*(1+Table_Query_from_Mac10[[#This Row],[PriceIncreasebyType]])</f>
        <v>12.31</v>
      </c>
      <c r="S587" s="47">
        <f>Table_Query_from_Mac10[[#This Row],[UnitPriceFuture]]*Table_Query_from_Mac10[[#This Row],[qtytoShipFuture]]</f>
        <v>246.20000000000002</v>
      </c>
      <c r="T587" s="47">
        <f>ROUND(Table_Query_from_Mac10[[#This Row],[qty_to_ship]]*(1+Table_Query_from_Mac10[[#This Row],[VolumeIncreasebyType]]),0)</f>
        <v>20</v>
      </c>
      <c r="U587" s="47">
        <f>Table_Query_from_Mac10[[#This Row],[qtytoShipFuture]]*Table_Query_from_Mac10[[#This Row],[Future-cost]]</f>
        <v>119.80000000000001</v>
      </c>
      <c r="V587" s="47">
        <f>Table_Query_from_Mac10[[#This Row],[qtytoShipFuture]]-Table_Query_from_Mac10[[#This Row],[qty_to_ship]]</f>
        <v>0</v>
      </c>
      <c r="W587" s="47">
        <f>Table_Query_from_Mac10[[#This Row],[UnitPriceFuture]]</f>
        <v>12.31</v>
      </c>
      <c r="X587" s="47">
        <f>Table_Query_from_Mac10[[#This Row],[Unit Increase]]*Table_Query_from_Mac10[[#This Row],[UnitPriceFuture]]</f>
        <v>0</v>
      </c>
      <c r="Y587" s="47">
        <f>Table_Query_from_Mac10[[#This Row],[Unit Increase]]*Table_Query_from_Mac10[[#This Row],[Future-cost]]</f>
        <v>0</v>
      </c>
      <c r="Z587" s="47">
        <f>-(Table_Query_from_Mac10[[#This Row],[Incremental Sales]]+((Table_Query_from_Mac10[[#This Row],[Incremental Sales]]*-(SUM(Summary!$S$8:$S$9)))))*Summary!$S$18</f>
        <v>0</v>
      </c>
      <c r="AA587" s="47">
        <f>IFERROR(Table_Query_from_Mac10[[#This Row],[Incremental Cost]]/Table_Query_from_Mac10[[#This Row],[Incremental Sales]],0)</f>
        <v>0</v>
      </c>
      <c r="AB587" s="47">
        <f>IFERROR(Table_Query_from_Mac10[[#This Row],[TotalCostFuture]]/Table_Query_from_Mac10[[#This Row],[totalsalesFuture]],0)</f>
        <v>0.48659626320064991</v>
      </c>
      <c r="AN587" s="31">
        <v>80</v>
      </c>
      <c r="AO587">
        <f t="shared" si="18"/>
        <v>20</v>
      </c>
      <c r="AQ587" s="31">
        <v>35.18</v>
      </c>
      <c r="AR587">
        <f t="shared" si="19"/>
        <v>12.31</v>
      </c>
    </row>
    <row r="588" spans="1:44" x14ac:dyDescent="0.25">
      <c r="A588">
        <v>90056</v>
      </c>
      <c r="B588">
        <v>11</v>
      </c>
      <c r="C588" t="s">
        <v>86</v>
      </c>
      <c r="D588" t="s">
        <v>79</v>
      </c>
      <c r="E588">
        <v>4</v>
      </c>
      <c r="F588">
        <v>1.24</v>
      </c>
      <c r="G588">
        <v>2.89</v>
      </c>
      <c r="H588" s="1">
        <v>44854</v>
      </c>
      <c r="I588" s="20">
        <v>0</v>
      </c>
      <c r="J588" s="47">
        <f>Table_Query_from_Mac10[[#This Row],[unit_price]]-(Table_Query_from_Mac10[[#This Row],[unit_price]]*(Table_Query_from_Mac10[[#This Row],[discount_pct]]/100))</f>
        <v>2.89</v>
      </c>
      <c r="K588" s="47">
        <f>Table_Query_from_Mac10[[#This Row],[unit_cost]]</f>
        <v>1.24</v>
      </c>
      <c r="L588" s="47">
        <f>Table_Query_from_Mac10[[#This Row],[Live-cost]]*(1+Table_Query_from_Mac10[[#This Row],[CogsIncreasebyTYPE]])</f>
        <v>1.24</v>
      </c>
      <c r="M588" s="47">
        <f>Table_Query_from_Mac10[[#This Row],[Live-cost]]*Table_Query_from_Mac10[[#This Row],[qty_to_ship]]</f>
        <v>4.96</v>
      </c>
      <c r="N588" s="47">
        <f>IF(Table_Query_from_Mac10[[#This Row],[item_no]]="KDA",-Table_Query_from_Mac10[[#This Row],[unit_price]],Table_Query_from_Mac10[[#This Row],[Net Unit]]*Table_Query_from_Mac10[[#This Row],[qty_to_ship]])</f>
        <v>11.56</v>
      </c>
      <c r="O588" s="47">
        <f>SUMIFS(Summary!C:C,Summary!H:H,Table_Query_from_Mac10[[#This Row],[Juiceoc]])</f>
        <v>0</v>
      </c>
      <c r="P588" s="47">
        <f>SUMIFS(Summary!D:D,Summary!H:H,Table_Query_from_Mac10[[#This Row],[Juiceoc]])</f>
        <v>0</v>
      </c>
      <c r="Q588" s="47">
        <f>SUMIFS(Summary!E:E,Summary!H:H,Table_Query_from_Mac10[[#This Row],[Juiceoc]])</f>
        <v>0</v>
      </c>
      <c r="R588" s="47">
        <f>Table_Query_from_Mac10[[#This Row],[Net Unit]]*(1+Table_Query_from_Mac10[[#This Row],[PriceIncreasebyType]])</f>
        <v>2.89</v>
      </c>
      <c r="S588" s="47">
        <f>Table_Query_from_Mac10[[#This Row],[UnitPriceFuture]]*Table_Query_from_Mac10[[#This Row],[qtytoShipFuture]]</f>
        <v>11.56</v>
      </c>
      <c r="T588" s="47">
        <f>ROUND(Table_Query_from_Mac10[[#This Row],[qty_to_ship]]*(1+Table_Query_from_Mac10[[#This Row],[VolumeIncreasebyType]]),0)</f>
        <v>4</v>
      </c>
      <c r="U588" s="47">
        <f>Table_Query_from_Mac10[[#This Row],[qtytoShipFuture]]*Table_Query_from_Mac10[[#This Row],[Future-cost]]</f>
        <v>4.96</v>
      </c>
      <c r="V588" s="47">
        <f>Table_Query_from_Mac10[[#This Row],[qtytoShipFuture]]-Table_Query_from_Mac10[[#This Row],[qty_to_ship]]</f>
        <v>0</v>
      </c>
      <c r="W588" s="47">
        <f>Table_Query_from_Mac10[[#This Row],[UnitPriceFuture]]</f>
        <v>2.89</v>
      </c>
      <c r="X588" s="47">
        <f>Table_Query_from_Mac10[[#This Row],[Unit Increase]]*Table_Query_from_Mac10[[#This Row],[UnitPriceFuture]]</f>
        <v>0</v>
      </c>
      <c r="Y588" s="47">
        <f>Table_Query_from_Mac10[[#This Row],[Unit Increase]]*Table_Query_from_Mac10[[#This Row],[Future-cost]]</f>
        <v>0</v>
      </c>
      <c r="Z588" s="47">
        <f>-(Table_Query_from_Mac10[[#This Row],[Incremental Sales]]+((Table_Query_from_Mac10[[#This Row],[Incremental Sales]]*-(SUM(Summary!$S$8:$S$9)))))*Summary!$S$18</f>
        <v>0</v>
      </c>
      <c r="AA588" s="47">
        <f>IFERROR(Table_Query_from_Mac10[[#This Row],[Incremental Cost]]/Table_Query_from_Mac10[[#This Row],[Incremental Sales]],0)</f>
        <v>0</v>
      </c>
      <c r="AB588" s="47">
        <f>IFERROR(Table_Query_from_Mac10[[#This Row],[TotalCostFuture]]/Table_Query_from_Mac10[[#This Row],[totalsalesFuture]],0)</f>
        <v>0.42906574394463665</v>
      </c>
      <c r="AN588" s="30">
        <v>15</v>
      </c>
      <c r="AO588">
        <f t="shared" si="18"/>
        <v>4</v>
      </c>
      <c r="AQ588" s="30">
        <v>8.26</v>
      </c>
      <c r="AR588">
        <f t="shared" si="19"/>
        <v>2.89</v>
      </c>
    </row>
    <row r="589" spans="1:44" x14ac:dyDescent="0.25">
      <c r="A589">
        <v>90056</v>
      </c>
      <c r="B589">
        <v>12</v>
      </c>
      <c r="C589" t="s">
        <v>86</v>
      </c>
      <c r="D589" t="s">
        <v>79</v>
      </c>
      <c r="E589">
        <v>16</v>
      </c>
      <c r="F589">
        <v>6.64</v>
      </c>
      <c r="G589">
        <v>13.85</v>
      </c>
      <c r="H589" s="1">
        <v>44854</v>
      </c>
      <c r="I589" s="20">
        <v>0</v>
      </c>
      <c r="J589" s="47">
        <f>Table_Query_from_Mac10[[#This Row],[unit_price]]-(Table_Query_from_Mac10[[#This Row],[unit_price]]*(Table_Query_from_Mac10[[#This Row],[discount_pct]]/100))</f>
        <v>13.85</v>
      </c>
      <c r="K589" s="47">
        <f>Table_Query_from_Mac10[[#This Row],[unit_cost]]</f>
        <v>6.64</v>
      </c>
      <c r="L589" s="47">
        <f>Table_Query_from_Mac10[[#This Row],[Live-cost]]*(1+Table_Query_from_Mac10[[#This Row],[CogsIncreasebyTYPE]])</f>
        <v>6.64</v>
      </c>
      <c r="M589" s="47">
        <f>Table_Query_from_Mac10[[#This Row],[Live-cost]]*Table_Query_from_Mac10[[#This Row],[qty_to_ship]]</f>
        <v>106.24</v>
      </c>
      <c r="N589" s="47">
        <f>IF(Table_Query_from_Mac10[[#This Row],[item_no]]="KDA",-Table_Query_from_Mac10[[#This Row],[unit_price]],Table_Query_from_Mac10[[#This Row],[Net Unit]]*Table_Query_from_Mac10[[#This Row],[qty_to_ship]])</f>
        <v>221.6</v>
      </c>
      <c r="O589" s="47">
        <f>SUMIFS(Summary!C:C,Summary!H:H,Table_Query_from_Mac10[[#This Row],[Juiceoc]])</f>
        <v>0</v>
      </c>
      <c r="P589" s="47">
        <f>SUMIFS(Summary!D:D,Summary!H:H,Table_Query_from_Mac10[[#This Row],[Juiceoc]])</f>
        <v>0</v>
      </c>
      <c r="Q589" s="47">
        <f>SUMIFS(Summary!E:E,Summary!H:H,Table_Query_from_Mac10[[#This Row],[Juiceoc]])</f>
        <v>0</v>
      </c>
      <c r="R589" s="47">
        <f>Table_Query_from_Mac10[[#This Row],[Net Unit]]*(1+Table_Query_from_Mac10[[#This Row],[PriceIncreasebyType]])</f>
        <v>13.85</v>
      </c>
      <c r="S589" s="47">
        <f>Table_Query_from_Mac10[[#This Row],[UnitPriceFuture]]*Table_Query_from_Mac10[[#This Row],[qtytoShipFuture]]</f>
        <v>221.6</v>
      </c>
      <c r="T589" s="47">
        <f>ROUND(Table_Query_from_Mac10[[#This Row],[qty_to_ship]]*(1+Table_Query_from_Mac10[[#This Row],[VolumeIncreasebyType]]),0)</f>
        <v>16</v>
      </c>
      <c r="U589" s="47">
        <f>Table_Query_from_Mac10[[#This Row],[qtytoShipFuture]]*Table_Query_from_Mac10[[#This Row],[Future-cost]]</f>
        <v>106.24</v>
      </c>
      <c r="V589" s="47">
        <f>Table_Query_from_Mac10[[#This Row],[qtytoShipFuture]]-Table_Query_from_Mac10[[#This Row],[qty_to_ship]]</f>
        <v>0</v>
      </c>
      <c r="W589" s="47">
        <f>Table_Query_from_Mac10[[#This Row],[UnitPriceFuture]]</f>
        <v>13.85</v>
      </c>
      <c r="X589" s="47">
        <f>Table_Query_from_Mac10[[#This Row],[Unit Increase]]*Table_Query_from_Mac10[[#This Row],[UnitPriceFuture]]</f>
        <v>0</v>
      </c>
      <c r="Y589" s="47">
        <f>Table_Query_from_Mac10[[#This Row],[Unit Increase]]*Table_Query_from_Mac10[[#This Row],[Future-cost]]</f>
        <v>0</v>
      </c>
      <c r="Z589" s="47">
        <f>-(Table_Query_from_Mac10[[#This Row],[Incremental Sales]]+((Table_Query_from_Mac10[[#This Row],[Incremental Sales]]*-(SUM(Summary!$S$8:$S$9)))))*Summary!$S$18</f>
        <v>0</v>
      </c>
      <c r="AA589" s="47">
        <f>IFERROR(Table_Query_from_Mac10[[#This Row],[Incremental Cost]]/Table_Query_from_Mac10[[#This Row],[Incremental Sales]],0)</f>
        <v>0</v>
      </c>
      <c r="AB589" s="47">
        <f>IFERROR(Table_Query_from_Mac10[[#This Row],[TotalCostFuture]]/Table_Query_from_Mac10[[#This Row],[totalsalesFuture]],0)</f>
        <v>0.47942238267148013</v>
      </c>
      <c r="AN589" s="31">
        <v>64</v>
      </c>
      <c r="AO589">
        <f t="shared" si="18"/>
        <v>16</v>
      </c>
      <c r="AQ589" s="31">
        <v>39.58</v>
      </c>
      <c r="AR589">
        <f t="shared" si="19"/>
        <v>13.85</v>
      </c>
    </row>
    <row r="590" spans="1:44" x14ac:dyDescent="0.25">
      <c r="A590">
        <v>90056</v>
      </c>
      <c r="B590">
        <v>14</v>
      </c>
      <c r="C590" t="s">
        <v>86</v>
      </c>
      <c r="D590" t="s">
        <v>79</v>
      </c>
      <c r="E590">
        <v>40</v>
      </c>
      <c r="F590">
        <v>1.99</v>
      </c>
      <c r="G590">
        <v>6.24</v>
      </c>
      <c r="H590" s="1">
        <v>44854</v>
      </c>
      <c r="I590" s="20">
        <v>0</v>
      </c>
      <c r="J590" s="47">
        <f>Table_Query_from_Mac10[[#This Row],[unit_price]]-(Table_Query_from_Mac10[[#This Row],[unit_price]]*(Table_Query_from_Mac10[[#This Row],[discount_pct]]/100))</f>
        <v>6.24</v>
      </c>
      <c r="K590" s="47">
        <f>Table_Query_from_Mac10[[#This Row],[unit_cost]]</f>
        <v>1.99</v>
      </c>
      <c r="L590" s="47">
        <f>Table_Query_from_Mac10[[#This Row],[Live-cost]]*(1+Table_Query_from_Mac10[[#This Row],[CogsIncreasebyTYPE]])</f>
        <v>1.99</v>
      </c>
      <c r="M590" s="47">
        <f>Table_Query_from_Mac10[[#This Row],[Live-cost]]*Table_Query_from_Mac10[[#This Row],[qty_to_ship]]</f>
        <v>79.599999999999994</v>
      </c>
      <c r="N590" s="47">
        <f>IF(Table_Query_from_Mac10[[#This Row],[item_no]]="KDA",-Table_Query_from_Mac10[[#This Row],[unit_price]],Table_Query_from_Mac10[[#This Row],[Net Unit]]*Table_Query_from_Mac10[[#This Row],[qty_to_ship]])</f>
        <v>249.60000000000002</v>
      </c>
      <c r="O590" s="47">
        <f>SUMIFS(Summary!C:C,Summary!H:H,Table_Query_from_Mac10[[#This Row],[Juiceoc]])</f>
        <v>0</v>
      </c>
      <c r="P590" s="47">
        <f>SUMIFS(Summary!D:D,Summary!H:H,Table_Query_from_Mac10[[#This Row],[Juiceoc]])</f>
        <v>0</v>
      </c>
      <c r="Q590" s="47">
        <f>SUMIFS(Summary!E:E,Summary!H:H,Table_Query_from_Mac10[[#This Row],[Juiceoc]])</f>
        <v>0</v>
      </c>
      <c r="R590" s="47">
        <f>Table_Query_from_Mac10[[#This Row],[Net Unit]]*(1+Table_Query_from_Mac10[[#This Row],[PriceIncreasebyType]])</f>
        <v>6.24</v>
      </c>
      <c r="S590" s="47">
        <f>Table_Query_from_Mac10[[#This Row],[UnitPriceFuture]]*Table_Query_from_Mac10[[#This Row],[qtytoShipFuture]]</f>
        <v>249.60000000000002</v>
      </c>
      <c r="T590" s="47">
        <f>ROUND(Table_Query_from_Mac10[[#This Row],[qty_to_ship]]*(1+Table_Query_from_Mac10[[#This Row],[VolumeIncreasebyType]]),0)</f>
        <v>40</v>
      </c>
      <c r="U590" s="47">
        <f>Table_Query_from_Mac10[[#This Row],[qtytoShipFuture]]*Table_Query_from_Mac10[[#This Row],[Future-cost]]</f>
        <v>79.599999999999994</v>
      </c>
      <c r="V590" s="47">
        <f>Table_Query_from_Mac10[[#This Row],[qtytoShipFuture]]-Table_Query_from_Mac10[[#This Row],[qty_to_ship]]</f>
        <v>0</v>
      </c>
      <c r="W590" s="47">
        <f>Table_Query_from_Mac10[[#This Row],[UnitPriceFuture]]</f>
        <v>6.24</v>
      </c>
      <c r="X590" s="47">
        <f>Table_Query_from_Mac10[[#This Row],[Unit Increase]]*Table_Query_from_Mac10[[#This Row],[UnitPriceFuture]]</f>
        <v>0</v>
      </c>
      <c r="Y590" s="47">
        <f>Table_Query_from_Mac10[[#This Row],[Unit Increase]]*Table_Query_from_Mac10[[#This Row],[Future-cost]]</f>
        <v>0</v>
      </c>
      <c r="Z590" s="47">
        <f>-(Table_Query_from_Mac10[[#This Row],[Incremental Sales]]+((Table_Query_from_Mac10[[#This Row],[Incremental Sales]]*-(SUM(Summary!$S$8:$S$9)))))*Summary!$S$18</f>
        <v>0</v>
      </c>
      <c r="AA590" s="47">
        <f>IFERROR(Table_Query_from_Mac10[[#This Row],[Incremental Cost]]/Table_Query_from_Mac10[[#This Row],[Incremental Sales]],0)</f>
        <v>0</v>
      </c>
      <c r="AB590" s="47">
        <f>IFERROR(Table_Query_from_Mac10[[#This Row],[TotalCostFuture]]/Table_Query_from_Mac10[[#This Row],[totalsalesFuture]],0)</f>
        <v>0.31891025641025633</v>
      </c>
      <c r="AN590" s="30">
        <v>160</v>
      </c>
      <c r="AO590">
        <f t="shared" si="18"/>
        <v>40</v>
      </c>
      <c r="AQ590" s="30">
        <v>17.829999999999998</v>
      </c>
      <c r="AR590">
        <f t="shared" si="19"/>
        <v>6.24</v>
      </c>
    </row>
    <row r="591" spans="1:44" x14ac:dyDescent="0.25">
      <c r="A591">
        <v>90056</v>
      </c>
      <c r="B591">
        <v>15</v>
      </c>
      <c r="C591" t="s">
        <v>86</v>
      </c>
      <c r="D591" t="s">
        <v>79</v>
      </c>
      <c r="E591">
        <v>9</v>
      </c>
      <c r="F591">
        <v>8.44</v>
      </c>
      <c r="G591">
        <v>18.149999999999999</v>
      </c>
      <c r="H591" s="1">
        <v>44854</v>
      </c>
      <c r="I591" s="20">
        <v>0</v>
      </c>
      <c r="J591" s="47">
        <f>Table_Query_from_Mac10[[#This Row],[unit_price]]-(Table_Query_from_Mac10[[#This Row],[unit_price]]*(Table_Query_from_Mac10[[#This Row],[discount_pct]]/100))</f>
        <v>18.149999999999999</v>
      </c>
      <c r="K591" s="47">
        <f>Table_Query_from_Mac10[[#This Row],[unit_cost]]</f>
        <v>8.44</v>
      </c>
      <c r="L591" s="47">
        <f>Table_Query_from_Mac10[[#This Row],[Live-cost]]*(1+Table_Query_from_Mac10[[#This Row],[CogsIncreasebyTYPE]])</f>
        <v>8.44</v>
      </c>
      <c r="M591" s="47">
        <f>Table_Query_from_Mac10[[#This Row],[Live-cost]]*Table_Query_from_Mac10[[#This Row],[qty_to_ship]]</f>
        <v>75.959999999999994</v>
      </c>
      <c r="N591" s="47">
        <f>IF(Table_Query_from_Mac10[[#This Row],[item_no]]="KDA",-Table_Query_from_Mac10[[#This Row],[unit_price]],Table_Query_from_Mac10[[#This Row],[Net Unit]]*Table_Query_from_Mac10[[#This Row],[qty_to_ship]])</f>
        <v>163.35</v>
      </c>
      <c r="O591" s="47">
        <f>SUMIFS(Summary!C:C,Summary!H:H,Table_Query_from_Mac10[[#This Row],[Juiceoc]])</f>
        <v>0</v>
      </c>
      <c r="P591" s="47">
        <f>SUMIFS(Summary!D:D,Summary!H:H,Table_Query_from_Mac10[[#This Row],[Juiceoc]])</f>
        <v>0</v>
      </c>
      <c r="Q591" s="47">
        <f>SUMIFS(Summary!E:E,Summary!H:H,Table_Query_from_Mac10[[#This Row],[Juiceoc]])</f>
        <v>0</v>
      </c>
      <c r="R591" s="47">
        <f>Table_Query_from_Mac10[[#This Row],[Net Unit]]*(1+Table_Query_from_Mac10[[#This Row],[PriceIncreasebyType]])</f>
        <v>18.149999999999999</v>
      </c>
      <c r="S591" s="47">
        <f>Table_Query_from_Mac10[[#This Row],[UnitPriceFuture]]*Table_Query_from_Mac10[[#This Row],[qtytoShipFuture]]</f>
        <v>163.35</v>
      </c>
      <c r="T591" s="47">
        <f>ROUND(Table_Query_from_Mac10[[#This Row],[qty_to_ship]]*(1+Table_Query_from_Mac10[[#This Row],[VolumeIncreasebyType]]),0)</f>
        <v>9</v>
      </c>
      <c r="U591" s="47">
        <f>Table_Query_from_Mac10[[#This Row],[qtytoShipFuture]]*Table_Query_from_Mac10[[#This Row],[Future-cost]]</f>
        <v>75.959999999999994</v>
      </c>
      <c r="V591" s="47">
        <f>Table_Query_from_Mac10[[#This Row],[qtytoShipFuture]]-Table_Query_from_Mac10[[#This Row],[qty_to_ship]]</f>
        <v>0</v>
      </c>
      <c r="W591" s="47">
        <f>Table_Query_from_Mac10[[#This Row],[UnitPriceFuture]]</f>
        <v>18.149999999999999</v>
      </c>
      <c r="X591" s="47">
        <f>Table_Query_from_Mac10[[#This Row],[Unit Increase]]*Table_Query_from_Mac10[[#This Row],[UnitPriceFuture]]</f>
        <v>0</v>
      </c>
      <c r="Y591" s="47">
        <f>Table_Query_from_Mac10[[#This Row],[Unit Increase]]*Table_Query_from_Mac10[[#This Row],[Future-cost]]</f>
        <v>0</v>
      </c>
      <c r="Z591" s="47">
        <f>-(Table_Query_from_Mac10[[#This Row],[Incremental Sales]]+((Table_Query_from_Mac10[[#This Row],[Incremental Sales]]*-(SUM(Summary!$S$8:$S$9)))))*Summary!$S$18</f>
        <v>0</v>
      </c>
      <c r="AA591" s="47">
        <f>IFERROR(Table_Query_from_Mac10[[#This Row],[Incremental Cost]]/Table_Query_from_Mac10[[#This Row],[Incremental Sales]],0)</f>
        <v>0</v>
      </c>
      <c r="AB591" s="47">
        <f>IFERROR(Table_Query_from_Mac10[[#This Row],[TotalCostFuture]]/Table_Query_from_Mac10[[#This Row],[totalsalesFuture]],0)</f>
        <v>0.4650137741046832</v>
      </c>
      <c r="AN591" s="31">
        <v>36</v>
      </c>
      <c r="AO591">
        <f t="shared" si="18"/>
        <v>9</v>
      </c>
      <c r="AQ591" s="31">
        <v>51.87</v>
      </c>
      <c r="AR591">
        <f t="shared" si="19"/>
        <v>18.149999999999999</v>
      </c>
    </row>
    <row r="592" spans="1:44" x14ac:dyDescent="0.25">
      <c r="A592">
        <v>90056</v>
      </c>
      <c r="B592">
        <v>16</v>
      </c>
      <c r="C592" t="s">
        <v>86</v>
      </c>
      <c r="D592" t="s">
        <v>79</v>
      </c>
      <c r="E592">
        <v>16</v>
      </c>
      <c r="F592">
        <v>5.86</v>
      </c>
      <c r="G592">
        <v>11.64</v>
      </c>
      <c r="H592" s="1">
        <v>44854</v>
      </c>
      <c r="I592" s="20">
        <v>0</v>
      </c>
      <c r="J592" s="47">
        <f>Table_Query_from_Mac10[[#This Row],[unit_price]]-(Table_Query_from_Mac10[[#This Row],[unit_price]]*(Table_Query_from_Mac10[[#This Row],[discount_pct]]/100))</f>
        <v>11.64</v>
      </c>
      <c r="K592" s="47">
        <f>Table_Query_from_Mac10[[#This Row],[unit_cost]]</f>
        <v>5.86</v>
      </c>
      <c r="L592" s="47">
        <f>Table_Query_from_Mac10[[#This Row],[Live-cost]]*(1+Table_Query_from_Mac10[[#This Row],[CogsIncreasebyTYPE]])</f>
        <v>5.86</v>
      </c>
      <c r="M592" s="47">
        <f>Table_Query_from_Mac10[[#This Row],[Live-cost]]*Table_Query_from_Mac10[[#This Row],[qty_to_ship]]</f>
        <v>93.76</v>
      </c>
      <c r="N592" s="47">
        <f>IF(Table_Query_from_Mac10[[#This Row],[item_no]]="KDA",-Table_Query_from_Mac10[[#This Row],[unit_price]],Table_Query_from_Mac10[[#This Row],[Net Unit]]*Table_Query_from_Mac10[[#This Row],[qty_to_ship]])</f>
        <v>186.24</v>
      </c>
      <c r="O592" s="47">
        <f>SUMIFS(Summary!C:C,Summary!H:H,Table_Query_from_Mac10[[#This Row],[Juiceoc]])</f>
        <v>0</v>
      </c>
      <c r="P592" s="47">
        <f>SUMIFS(Summary!D:D,Summary!H:H,Table_Query_from_Mac10[[#This Row],[Juiceoc]])</f>
        <v>0</v>
      </c>
      <c r="Q592" s="47">
        <f>SUMIFS(Summary!E:E,Summary!H:H,Table_Query_from_Mac10[[#This Row],[Juiceoc]])</f>
        <v>0</v>
      </c>
      <c r="R592" s="47">
        <f>Table_Query_from_Mac10[[#This Row],[Net Unit]]*(1+Table_Query_from_Mac10[[#This Row],[PriceIncreasebyType]])</f>
        <v>11.64</v>
      </c>
      <c r="S592" s="47">
        <f>Table_Query_from_Mac10[[#This Row],[UnitPriceFuture]]*Table_Query_from_Mac10[[#This Row],[qtytoShipFuture]]</f>
        <v>186.24</v>
      </c>
      <c r="T592" s="47">
        <f>ROUND(Table_Query_from_Mac10[[#This Row],[qty_to_ship]]*(1+Table_Query_from_Mac10[[#This Row],[VolumeIncreasebyType]]),0)</f>
        <v>16</v>
      </c>
      <c r="U592" s="47">
        <f>Table_Query_from_Mac10[[#This Row],[qtytoShipFuture]]*Table_Query_from_Mac10[[#This Row],[Future-cost]]</f>
        <v>93.76</v>
      </c>
      <c r="V592" s="47">
        <f>Table_Query_from_Mac10[[#This Row],[qtytoShipFuture]]-Table_Query_from_Mac10[[#This Row],[qty_to_ship]]</f>
        <v>0</v>
      </c>
      <c r="W592" s="47">
        <f>Table_Query_from_Mac10[[#This Row],[UnitPriceFuture]]</f>
        <v>11.64</v>
      </c>
      <c r="X592" s="47">
        <f>Table_Query_from_Mac10[[#This Row],[Unit Increase]]*Table_Query_from_Mac10[[#This Row],[UnitPriceFuture]]</f>
        <v>0</v>
      </c>
      <c r="Y592" s="47">
        <f>Table_Query_from_Mac10[[#This Row],[Unit Increase]]*Table_Query_from_Mac10[[#This Row],[Future-cost]]</f>
        <v>0</v>
      </c>
      <c r="Z592" s="47">
        <f>-(Table_Query_from_Mac10[[#This Row],[Incremental Sales]]+((Table_Query_from_Mac10[[#This Row],[Incremental Sales]]*-(SUM(Summary!$S$8:$S$9)))))*Summary!$S$18</f>
        <v>0</v>
      </c>
      <c r="AA592" s="47">
        <f>IFERROR(Table_Query_from_Mac10[[#This Row],[Incremental Cost]]/Table_Query_from_Mac10[[#This Row],[Incremental Sales]],0)</f>
        <v>0</v>
      </c>
      <c r="AB592" s="47">
        <f>IFERROR(Table_Query_from_Mac10[[#This Row],[TotalCostFuture]]/Table_Query_from_Mac10[[#This Row],[totalsalesFuture]],0)</f>
        <v>0.50343642611683848</v>
      </c>
      <c r="AN592" s="30">
        <v>64</v>
      </c>
      <c r="AO592">
        <f t="shared" si="18"/>
        <v>16</v>
      </c>
      <c r="AQ592" s="30">
        <v>33.26</v>
      </c>
      <c r="AR592">
        <f t="shared" si="19"/>
        <v>11.64</v>
      </c>
    </row>
    <row r="593" spans="1:44" x14ac:dyDescent="0.25">
      <c r="A593">
        <v>90057</v>
      </c>
      <c r="B593">
        <v>1</v>
      </c>
      <c r="C593" t="s">
        <v>55</v>
      </c>
      <c r="D593" t="s">
        <v>81</v>
      </c>
      <c r="E593">
        <v>4</v>
      </c>
      <c r="F593">
        <v>13.59</v>
      </c>
      <c r="G593">
        <v>36.619999999999997</v>
      </c>
      <c r="H593" s="1">
        <v>44841</v>
      </c>
      <c r="I593" s="20">
        <v>0</v>
      </c>
      <c r="J593" s="47">
        <f>Table_Query_from_Mac10[[#This Row],[unit_price]]-(Table_Query_from_Mac10[[#This Row],[unit_price]]*(Table_Query_from_Mac10[[#This Row],[discount_pct]]/100))</f>
        <v>36.619999999999997</v>
      </c>
      <c r="K593" s="47">
        <f>Table_Query_from_Mac10[[#This Row],[unit_cost]]</f>
        <v>13.59</v>
      </c>
      <c r="L593" s="47">
        <f>Table_Query_from_Mac10[[#This Row],[Live-cost]]*(1+Table_Query_from_Mac10[[#This Row],[CogsIncreasebyTYPE]])</f>
        <v>13.59</v>
      </c>
      <c r="M593" s="47">
        <f>Table_Query_from_Mac10[[#This Row],[Live-cost]]*Table_Query_from_Mac10[[#This Row],[qty_to_ship]]</f>
        <v>54.36</v>
      </c>
      <c r="N593" s="47">
        <f>IF(Table_Query_from_Mac10[[#This Row],[item_no]]="KDA",-Table_Query_from_Mac10[[#This Row],[unit_price]],Table_Query_from_Mac10[[#This Row],[Net Unit]]*Table_Query_from_Mac10[[#This Row],[qty_to_ship]])</f>
        <v>146.47999999999999</v>
      </c>
      <c r="O593" s="47">
        <f>SUMIFS(Summary!C:C,Summary!H:H,Table_Query_from_Mac10[[#This Row],[Juiceoc]])</f>
        <v>0</v>
      </c>
      <c r="P593" s="47">
        <f>SUMIFS(Summary!D:D,Summary!H:H,Table_Query_from_Mac10[[#This Row],[Juiceoc]])</f>
        <v>0</v>
      </c>
      <c r="Q593" s="47">
        <f>SUMIFS(Summary!E:E,Summary!H:H,Table_Query_from_Mac10[[#This Row],[Juiceoc]])</f>
        <v>0</v>
      </c>
      <c r="R593" s="47">
        <f>Table_Query_from_Mac10[[#This Row],[Net Unit]]*(1+Table_Query_from_Mac10[[#This Row],[PriceIncreasebyType]])</f>
        <v>36.619999999999997</v>
      </c>
      <c r="S593" s="47">
        <f>Table_Query_from_Mac10[[#This Row],[UnitPriceFuture]]*Table_Query_from_Mac10[[#This Row],[qtytoShipFuture]]</f>
        <v>146.47999999999999</v>
      </c>
      <c r="T593" s="47">
        <f>ROUND(Table_Query_from_Mac10[[#This Row],[qty_to_ship]]*(1+Table_Query_from_Mac10[[#This Row],[VolumeIncreasebyType]]),0)</f>
        <v>4</v>
      </c>
      <c r="U593" s="47">
        <f>Table_Query_from_Mac10[[#This Row],[qtytoShipFuture]]*Table_Query_from_Mac10[[#This Row],[Future-cost]]</f>
        <v>54.36</v>
      </c>
      <c r="V593" s="47">
        <f>Table_Query_from_Mac10[[#This Row],[qtytoShipFuture]]-Table_Query_from_Mac10[[#This Row],[qty_to_ship]]</f>
        <v>0</v>
      </c>
      <c r="W593" s="47">
        <f>Table_Query_from_Mac10[[#This Row],[UnitPriceFuture]]</f>
        <v>36.619999999999997</v>
      </c>
      <c r="X593" s="47">
        <f>Table_Query_from_Mac10[[#This Row],[Unit Increase]]*Table_Query_from_Mac10[[#This Row],[UnitPriceFuture]]</f>
        <v>0</v>
      </c>
      <c r="Y593" s="47">
        <f>Table_Query_from_Mac10[[#This Row],[Unit Increase]]*Table_Query_from_Mac10[[#This Row],[Future-cost]]</f>
        <v>0</v>
      </c>
      <c r="Z593" s="47">
        <f>-(Table_Query_from_Mac10[[#This Row],[Incremental Sales]]+((Table_Query_from_Mac10[[#This Row],[Incremental Sales]]*-(SUM(Summary!$S$8:$S$9)))))*Summary!$S$18</f>
        <v>0</v>
      </c>
      <c r="AA593" s="47">
        <f>IFERROR(Table_Query_from_Mac10[[#This Row],[Incremental Cost]]/Table_Query_from_Mac10[[#This Row],[Incremental Sales]],0)</f>
        <v>0</v>
      </c>
      <c r="AB593" s="47">
        <f>IFERROR(Table_Query_from_Mac10[[#This Row],[TotalCostFuture]]/Table_Query_from_Mac10[[#This Row],[totalsalesFuture]],0)</f>
        <v>0.37110868377935557</v>
      </c>
      <c r="AN593" s="31">
        <v>15</v>
      </c>
      <c r="AO593">
        <f t="shared" si="18"/>
        <v>4</v>
      </c>
      <c r="AQ593" s="31">
        <v>104.63</v>
      </c>
      <c r="AR593">
        <f t="shared" si="19"/>
        <v>36.619999999999997</v>
      </c>
    </row>
    <row r="594" spans="1:44" x14ac:dyDescent="0.25">
      <c r="A594">
        <v>90057</v>
      </c>
      <c r="B594">
        <v>2</v>
      </c>
      <c r="C594" t="s">
        <v>55</v>
      </c>
      <c r="D594" t="s">
        <v>81</v>
      </c>
      <c r="E594">
        <v>16</v>
      </c>
      <c r="F594">
        <v>7.37</v>
      </c>
      <c r="G594">
        <v>18.14</v>
      </c>
      <c r="H594" s="1">
        <v>44841</v>
      </c>
      <c r="I594" s="20">
        <v>0</v>
      </c>
      <c r="J594" s="47">
        <f>Table_Query_from_Mac10[[#This Row],[unit_price]]-(Table_Query_from_Mac10[[#This Row],[unit_price]]*(Table_Query_from_Mac10[[#This Row],[discount_pct]]/100))</f>
        <v>18.14</v>
      </c>
      <c r="K594" s="47">
        <f>Table_Query_from_Mac10[[#This Row],[unit_cost]]</f>
        <v>7.37</v>
      </c>
      <c r="L594" s="47">
        <f>Table_Query_from_Mac10[[#This Row],[Live-cost]]*(1+Table_Query_from_Mac10[[#This Row],[CogsIncreasebyTYPE]])</f>
        <v>7.37</v>
      </c>
      <c r="M594" s="47">
        <f>Table_Query_from_Mac10[[#This Row],[Live-cost]]*Table_Query_from_Mac10[[#This Row],[qty_to_ship]]</f>
        <v>117.92</v>
      </c>
      <c r="N594" s="47">
        <f>IF(Table_Query_from_Mac10[[#This Row],[item_no]]="KDA",-Table_Query_from_Mac10[[#This Row],[unit_price]],Table_Query_from_Mac10[[#This Row],[Net Unit]]*Table_Query_from_Mac10[[#This Row],[qty_to_ship]])</f>
        <v>290.24</v>
      </c>
      <c r="O594" s="47">
        <f>SUMIFS(Summary!C:C,Summary!H:H,Table_Query_from_Mac10[[#This Row],[Juiceoc]])</f>
        <v>0</v>
      </c>
      <c r="P594" s="47">
        <f>SUMIFS(Summary!D:D,Summary!H:H,Table_Query_from_Mac10[[#This Row],[Juiceoc]])</f>
        <v>0</v>
      </c>
      <c r="Q594" s="47">
        <f>SUMIFS(Summary!E:E,Summary!H:H,Table_Query_from_Mac10[[#This Row],[Juiceoc]])</f>
        <v>0</v>
      </c>
      <c r="R594" s="47">
        <f>Table_Query_from_Mac10[[#This Row],[Net Unit]]*(1+Table_Query_from_Mac10[[#This Row],[PriceIncreasebyType]])</f>
        <v>18.14</v>
      </c>
      <c r="S594" s="47">
        <f>Table_Query_from_Mac10[[#This Row],[UnitPriceFuture]]*Table_Query_from_Mac10[[#This Row],[qtytoShipFuture]]</f>
        <v>290.24</v>
      </c>
      <c r="T594" s="47">
        <f>ROUND(Table_Query_from_Mac10[[#This Row],[qty_to_ship]]*(1+Table_Query_from_Mac10[[#This Row],[VolumeIncreasebyType]]),0)</f>
        <v>16</v>
      </c>
      <c r="U594" s="47">
        <f>Table_Query_from_Mac10[[#This Row],[qtytoShipFuture]]*Table_Query_from_Mac10[[#This Row],[Future-cost]]</f>
        <v>117.92</v>
      </c>
      <c r="V594" s="47">
        <f>Table_Query_from_Mac10[[#This Row],[qtytoShipFuture]]-Table_Query_from_Mac10[[#This Row],[qty_to_ship]]</f>
        <v>0</v>
      </c>
      <c r="W594" s="47">
        <f>Table_Query_from_Mac10[[#This Row],[UnitPriceFuture]]</f>
        <v>18.14</v>
      </c>
      <c r="X594" s="47">
        <f>Table_Query_from_Mac10[[#This Row],[Unit Increase]]*Table_Query_from_Mac10[[#This Row],[UnitPriceFuture]]</f>
        <v>0</v>
      </c>
      <c r="Y594" s="47">
        <f>Table_Query_from_Mac10[[#This Row],[Unit Increase]]*Table_Query_from_Mac10[[#This Row],[Future-cost]]</f>
        <v>0</v>
      </c>
      <c r="Z594" s="47">
        <f>-(Table_Query_from_Mac10[[#This Row],[Incremental Sales]]+((Table_Query_from_Mac10[[#This Row],[Incremental Sales]]*-(SUM(Summary!$S$8:$S$9)))))*Summary!$S$18</f>
        <v>0</v>
      </c>
      <c r="AA594" s="47">
        <f>IFERROR(Table_Query_from_Mac10[[#This Row],[Incremental Cost]]/Table_Query_from_Mac10[[#This Row],[Incremental Sales]],0)</f>
        <v>0</v>
      </c>
      <c r="AB594" s="47">
        <f>IFERROR(Table_Query_from_Mac10[[#This Row],[TotalCostFuture]]/Table_Query_from_Mac10[[#This Row],[totalsalesFuture]],0)</f>
        <v>0.40628445424476295</v>
      </c>
      <c r="AN594" s="30">
        <v>62</v>
      </c>
      <c r="AO594">
        <f t="shared" si="18"/>
        <v>16</v>
      </c>
      <c r="AQ594" s="30">
        <v>51.83</v>
      </c>
      <c r="AR594">
        <f t="shared" si="19"/>
        <v>18.14</v>
      </c>
    </row>
    <row r="595" spans="1:44" x14ac:dyDescent="0.25">
      <c r="A595">
        <v>90057</v>
      </c>
      <c r="B595">
        <v>3</v>
      </c>
      <c r="C595" t="s">
        <v>55</v>
      </c>
      <c r="D595" t="s">
        <v>81</v>
      </c>
      <c r="E595">
        <v>5</v>
      </c>
      <c r="F595">
        <v>10.18</v>
      </c>
      <c r="G595">
        <v>27.29</v>
      </c>
      <c r="H595" s="1">
        <v>44841</v>
      </c>
      <c r="I595" s="20">
        <v>0</v>
      </c>
      <c r="J595" s="47">
        <f>Table_Query_from_Mac10[[#This Row],[unit_price]]-(Table_Query_from_Mac10[[#This Row],[unit_price]]*(Table_Query_from_Mac10[[#This Row],[discount_pct]]/100))</f>
        <v>27.29</v>
      </c>
      <c r="K595" s="47">
        <f>Table_Query_from_Mac10[[#This Row],[unit_cost]]</f>
        <v>10.18</v>
      </c>
      <c r="L595" s="47">
        <f>Table_Query_from_Mac10[[#This Row],[Live-cost]]*(1+Table_Query_from_Mac10[[#This Row],[CogsIncreasebyTYPE]])</f>
        <v>10.18</v>
      </c>
      <c r="M595" s="47">
        <f>Table_Query_from_Mac10[[#This Row],[Live-cost]]*Table_Query_from_Mac10[[#This Row],[qty_to_ship]]</f>
        <v>50.9</v>
      </c>
      <c r="N595" s="47">
        <f>IF(Table_Query_from_Mac10[[#This Row],[item_no]]="KDA",-Table_Query_from_Mac10[[#This Row],[unit_price]],Table_Query_from_Mac10[[#This Row],[Net Unit]]*Table_Query_from_Mac10[[#This Row],[qty_to_ship]])</f>
        <v>136.44999999999999</v>
      </c>
      <c r="O595" s="47">
        <f>SUMIFS(Summary!C:C,Summary!H:H,Table_Query_from_Mac10[[#This Row],[Juiceoc]])</f>
        <v>0</v>
      </c>
      <c r="P595" s="47">
        <f>SUMIFS(Summary!D:D,Summary!H:H,Table_Query_from_Mac10[[#This Row],[Juiceoc]])</f>
        <v>0</v>
      </c>
      <c r="Q595" s="47">
        <f>SUMIFS(Summary!E:E,Summary!H:H,Table_Query_from_Mac10[[#This Row],[Juiceoc]])</f>
        <v>0</v>
      </c>
      <c r="R595" s="47">
        <f>Table_Query_from_Mac10[[#This Row],[Net Unit]]*(1+Table_Query_from_Mac10[[#This Row],[PriceIncreasebyType]])</f>
        <v>27.29</v>
      </c>
      <c r="S595" s="47">
        <f>Table_Query_from_Mac10[[#This Row],[UnitPriceFuture]]*Table_Query_from_Mac10[[#This Row],[qtytoShipFuture]]</f>
        <v>136.44999999999999</v>
      </c>
      <c r="T595" s="47">
        <f>ROUND(Table_Query_from_Mac10[[#This Row],[qty_to_ship]]*(1+Table_Query_from_Mac10[[#This Row],[VolumeIncreasebyType]]),0)</f>
        <v>5</v>
      </c>
      <c r="U595" s="47">
        <f>Table_Query_from_Mac10[[#This Row],[qtytoShipFuture]]*Table_Query_from_Mac10[[#This Row],[Future-cost]]</f>
        <v>50.9</v>
      </c>
      <c r="V595" s="47">
        <f>Table_Query_from_Mac10[[#This Row],[qtytoShipFuture]]-Table_Query_from_Mac10[[#This Row],[qty_to_ship]]</f>
        <v>0</v>
      </c>
      <c r="W595" s="47">
        <f>Table_Query_from_Mac10[[#This Row],[UnitPriceFuture]]</f>
        <v>27.29</v>
      </c>
      <c r="X595" s="47">
        <f>Table_Query_from_Mac10[[#This Row],[Unit Increase]]*Table_Query_from_Mac10[[#This Row],[UnitPriceFuture]]</f>
        <v>0</v>
      </c>
      <c r="Y595" s="47">
        <f>Table_Query_from_Mac10[[#This Row],[Unit Increase]]*Table_Query_from_Mac10[[#This Row],[Future-cost]]</f>
        <v>0</v>
      </c>
      <c r="Z595" s="47">
        <f>-(Table_Query_from_Mac10[[#This Row],[Incremental Sales]]+((Table_Query_from_Mac10[[#This Row],[Incremental Sales]]*-(SUM(Summary!$S$8:$S$9)))))*Summary!$S$18</f>
        <v>0</v>
      </c>
      <c r="AA595" s="47">
        <f>IFERROR(Table_Query_from_Mac10[[#This Row],[Incremental Cost]]/Table_Query_from_Mac10[[#This Row],[Incremental Sales]],0)</f>
        <v>0</v>
      </c>
      <c r="AB595" s="47">
        <f>IFERROR(Table_Query_from_Mac10[[#This Row],[TotalCostFuture]]/Table_Query_from_Mac10[[#This Row],[totalsalesFuture]],0)</f>
        <v>0.37303041407108833</v>
      </c>
      <c r="AN595" s="31">
        <v>20</v>
      </c>
      <c r="AO595">
        <f t="shared" si="18"/>
        <v>5</v>
      </c>
      <c r="AQ595" s="31">
        <v>77.959999999999994</v>
      </c>
      <c r="AR595">
        <f t="shared" si="19"/>
        <v>27.29</v>
      </c>
    </row>
    <row r="596" spans="1:44" x14ac:dyDescent="0.25">
      <c r="A596">
        <v>90057</v>
      </c>
      <c r="B596">
        <v>4</v>
      </c>
      <c r="C596" t="s">
        <v>55</v>
      </c>
      <c r="D596" t="s">
        <v>81</v>
      </c>
      <c r="E596">
        <v>4</v>
      </c>
      <c r="F596">
        <v>12.04</v>
      </c>
      <c r="G596">
        <v>31.43</v>
      </c>
      <c r="H596" s="1">
        <v>44841</v>
      </c>
      <c r="I596" s="20">
        <v>0</v>
      </c>
      <c r="J596" s="47">
        <f>Table_Query_from_Mac10[[#This Row],[unit_price]]-(Table_Query_from_Mac10[[#This Row],[unit_price]]*(Table_Query_from_Mac10[[#This Row],[discount_pct]]/100))</f>
        <v>31.43</v>
      </c>
      <c r="K596" s="47">
        <f>Table_Query_from_Mac10[[#This Row],[unit_cost]]</f>
        <v>12.04</v>
      </c>
      <c r="L596" s="47">
        <f>Table_Query_from_Mac10[[#This Row],[Live-cost]]*(1+Table_Query_from_Mac10[[#This Row],[CogsIncreasebyTYPE]])</f>
        <v>12.04</v>
      </c>
      <c r="M596" s="47">
        <f>Table_Query_from_Mac10[[#This Row],[Live-cost]]*Table_Query_from_Mac10[[#This Row],[qty_to_ship]]</f>
        <v>48.16</v>
      </c>
      <c r="N596" s="47">
        <f>IF(Table_Query_from_Mac10[[#This Row],[item_no]]="KDA",-Table_Query_from_Mac10[[#This Row],[unit_price]],Table_Query_from_Mac10[[#This Row],[Net Unit]]*Table_Query_from_Mac10[[#This Row],[qty_to_ship]])</f>
        <v>125.72</v>
      </c>
      <c r="O596" s="47">
        <f>SUMIFS(Summary!C:C,Summary!H:H,Table_Query_from_Mac10[[#This Row],[Juiceoc]])</f>
        <v>0</v>
      </c>
      <c r="P596" s="47">
        <f>SUMIFS(Summary!D:D,Summary!H:H,Table_Query_from_Mac10[[#This Row],[Juiceoc]])</f>
        <v>0</v>
      </c>
      <c r="Q596" s="47">
        <f>SUMIFS(Summary!E:E,Summary!H:H,Table_Query_from_Mac10[[#This Row],[Juiceoc]])</f>
        <v>0</v>
      </c>
      <c r="R596" s="47">
        <f>Table_Query_from_Mac10[[#This Row],[Net Unit]]*(1+Table_Query_from_Mac10[[#This Row],[PriceIncreasebyType]])</f>
        <v>31.43</v>
      </c>
      <c r="S596" s="47">
        <f>Table_Query_from_Mac10[[#This Row],[UnitPriceFuture]]*Table_Query_from_Mac10[[#This Row],[qtytoShipFuture]]</f>
        <v>125.72</v>
      </c>
      <c r="T596" s="47">
        <f>ROUND(Table_Query_from_Mac10[[#This Row],[qty_to_ship]]*(1+Table_Query_from_Mac10[[#This Row],[VolumeIncreasebyType]]),0)</f>
        <v>4</v>
      </c>
      <c r="U596" s="47">
        <f>Table_Query_from_Mac10[[#This Row],[qtytoShipFuture]]*Table_Query_from_Mac10[[#This Row],[Future-cost]]</f>
        <v>48.16</v>
      </c>
      <c r="V596" s="47">
        <f>Table_Query_from_Mac10[[#This Row],[qtytoShipFuture]]-Table_Query_from_Mac10[[#This Row],[qty_to_ship]]</f>
        <v>0</v>
      </c>
      <c r="W596" s="47">
        <f>Table_Query_from_Mac10[[#This Row],[UnitPriceFuture]]</f>
        <v>31.43</v>
      </c>
      <c r="X596" s="47">
        <f>Table_Query_from_Mac10[[#This Row],[Unit Increase]]*Table_Query_from_Mac10[[#This Row],[UnitPriceFuture]]</f>
        <v>0</v>
      </c>
      <c r="Y596" s="47">
        <f>Table_Query_from_Mac10[[#This Row],[Unit Increase]]*Table_Query_from_Mac10[[#This Row],[Future-cost]]</f>
        <v>0</v>
      </c>
      <c r="Z596" s="47">
        <f>-(Table_Query_from_Mac10[[#This Row],[Incremental Sales]]+((Table_Query_from_Mac10[[#This Row],[Incremental Sales]]*-(SUM(Summary!$S$8:$S$9)))))*Summary!$S$18</f>
        <v>0</v>
      </c>
      <c r="AA596" s="47">
        <f>IFERROR(Table_Query_from_Mac10[[#This Row],[Incremental Cost]]/Table_Query_from_Mac10[[#This Row],[Incremental Sales]],0)</f>
        <v>0</v>
      </c>
      <c r="AB596" s="47">
        <f>IFERROR(Table_Query_from_Mac10[[#This Row],[TotalCostFuture]]/Table_Query_from_Mac10[[#This Row],[totalsalesFuture]],0)</f>
        <v>0.38307349665924273</v>
      </c>
      <c r="AN596" s="30">
        <v>16</v>
      </c>
      <c r="AO596">
        <f t="shared" si="18"/>
        <v>4</v>
      </c>
      <c r="AQ596" s="30">
        <v>89.79</v>
      </c>
      <c r="AR596">
        <f t="shared" si="19"/>
        <v>31.43</v>
      </c>
    </row>
    <row r="597" spans="1:44" x14ac:dyDescent="0.25">
      <c r="A597">
        <v>90057</v>
      </c>
      <c r="B597">
        <v>5</v>
      </c>
      <c r="C597" t="s">
        <v>55</v>
      </c>
      <c r="D597" t="s">
        <v>81</v>
      </c>
      <c r="E597">
        <v>12</v>
      </c>
      <c r="F597">
        <v>12.1</v>
      </c>
      <c r="G597">
        <v>31.85</v>
      </c>
      <c r="H597" s="1">
        <v>44841</v>
      </c>
      <c r="I597" s="20">
        <v>0</v>
      </c>
      <c r="J597" s="47">
        <f>Table_Query_from_Mac10[[#This Row],[unit_price]]-(Table_Query_from_Mac10[[#This Row],[unit_price]]*(Table_Query_from_Mac10[[#This Row],[discount_pct]]/100))</f>
        <v>31.85</v>
      </c>
      <c r="K597" s="47">
        <f>Table_Query_from_Mac10[[#This Row],[unit_cost]]</f>
        <v>12.1</v>
      </c>
      <c r="L597" s="47">
        <f>Table_Query_from_Mac10[[#This Row],[Live-cost]]*(1+Table_Query_from_Mac10[[#This Row],[CogsIncreasebyTYPE]])</f>
        <v>12.1</v>
      </c>
      <c r="M597" s="47">
        <f>Table_Query_from_Mac10[[#This Row],[Live-cost]]*Table_Query_from_Mac10[[#This Row],[qty_to_ship]]</f>
        <v>145.19999999999999</v>
      </c>
      <c r="N597" s="47">
        <f>IF(Table_Query_from_Mac10[[#This Row],[item_no]]="KDA",-Table_Query_from_Mac10[[#This Row],[unit_price]],Table_Query_from_Mac10[[#This Row],[Net Unit]]*Table_Query_from_Mac10[[#This Row],[qty_to_ship]])</f>
        <v>382.20000000000005</v>
      </c>
      <c r="O597" s="47">
        <f>SUMIFS(Summary!C:C,Summary!H:H,Table_Query_from_Mac10[[#This Row],[Juiceoc]])</f>
        <v>0</v>
      </c>
      <c r="P597" s="47">
        <f>SUMIFS(Summary!D:D,Summary!H:H,Table_Query_from_Mac10[[#This Row],[Juiceoc]])</f>
        <v>0</v>
      </c>
      <c r="Q597" s="47">
        <f>SUMIFS(Summary!E:E,Summary!H:H,Table_Query_from_Mac10[[#This Row],[Juiceoc]])</f>
        <v>0</v>
      </c>
      <c r="R597" s="47">
        <f>Table_Query_from_Mac10[[#This Row],[Net Unit]]*(1+Table_Query_from_Mac10[[#This Row],[PriceIncreasebyType]])</f>
        <v>31.85</v>
      </c>
      <c r="S597" s="47">
        <f>Table_Query_from_Mac10[[#This Row],[UnitPriceFuture]]*Table_Query_from_Mac10[[#This Row],[qtytoShipFuture]]</f>
        <v>382.20000000000005</v>
      </c>
      <c r="T597" s="47">
        <f>ROUND(Table_Query_from_Mac10[[#This Row],[qty_to_ship]]*(1+Table_Query_from_Mac10[[#This Row],[VolumeIncreasebyType]]),0)</f>
        <v>12</v>
      </c>
      <c r="U597" s="47">
        <f>Table_Query_from_Mac10[[#This Row],[qtytoShipFuture]]*Table_Query_from_Mac10[[#This Row],[Future-cost]]</f>
        <v>145.19999999999999</v>
      </c>
      <c r="V597" s="47">
        <f>Table_Query_from_Mac10[[#This Row],[qtytoShipFuture]]-Table_Query_from_Mac10[[#This Row],[qty_to_ship]]</f>
        <v>0</v>
      </c>
      <c r="W597" s="47">
        <f>Table_Query_from_Mac10[[#This Row],[UnitPriceFuture]]</f>
        <v>31.85</v>
      </c>
      <c r="X597" s="47">
        <f>Table_Query_from_Mac10[[#This Row],[Unit Increase]]*Table_Query_from_Mac10[[#This Row],[UnitPriceFuture]]</f>
        <v>0</v>
      </c>
      <c r="Y597" s="47">
        <f>Table_Query_from_Mac10[[#This Row],[Unit Increase]]*Table_Query_from_Mac10[[#This Row],[Future-cost]]</f>
        <v>0</v>
      </c>
      <c r="Z597" s="47">
        <f>-(Table_Query_from_Mac10[[#This Row],[Incremental Sales]]+((Table_Query_from_Mac10[[#This Row],[Incremental Sales]]*-(SUM(Summary!$S$8:$S$9)))))*Summary!$S$18</f>
        <v>0</v>
      </c>
      <c r="AA597" s="47">
        <f>IFERROR(Table_Query_from_Mac10[[#This Row],[Incremental Cost]]/Table_Query_from_Mac10[[#This Row],[Incremental Sales]],0)</f>
        <v>0</v>
      </c>
      <c r="AB597" s="47">
        <f>IFERROR(Table_Query_from_Mac10[[#This Row],[TotalCostFuture]]/Table_Query_from_Mac10[[#This Row],[totalsalesFuture]],0)</f>
        <v>0.37990580847723698</v>
      </c>
      <c r="AN597" s="31">
        <v>45</v>
      </c>
      <c r="AO597">
        <f t="shared" si="18"/>
        <v>12</v>
      </c>
      <c r="AQ597" s="31">
        <v>90.99</v>
      </c>
      <c r="AR597">
        <f t="shared" si="19"/>
        <v>31.85</v>
      </c>
    </row>
    <row r="598" spans="1:44" x14ac:dyDescent="0.25">
      <c r="A598">
        <v>90057</v>
      </c>
      <c r="B598">
        <v>6</v>
      </c>
      <c r="C598" t="s">
        <v>55</v>
      </c>
      <c r="D598" t="s">
        <v>81</v>
      </c>
      <c r="E598">
        <v>12</v>
      </c>
      <c r="F598">
        <v>7.4</v>
      </c>
      <c r="G598">
        <v>19.170000000000002</v>
      </c>
      <c r="H598" s="1">
        <v>44841</v>
      </c>
      <c r="I598" s="20">
        <v>0</v>
      </c>
      <c r="J598" s="47">
        <f>Table_Query_from_Mac10[[#This Row],[unit_price]]-(Table_Query_from_Mac10[[#This Row],[unit_price]]*(Table_Query_from_Mac10[[#This Row],[discount_pct]]/100))</f>
        <v>19.170000000000002</v>
      </c>
      <c r="K598" s="47">
        <f>Table_Query_from_Mac10[[#This Row],[unit_cost]]</f>
        <v>7.4</v>
      </c>
      <c r="L598" s="47">
        <f>Table_Query_from_Mac10[[#This Row],[Live-cost]]*(1+Table_Query_from_Mac10[[#This Row],[CogsIncreasebyTYPE]])</f>
        <v>7.4</v>
      </c>
      <c r="M598" s="47">
        <f>Table_Query_from_Mac10[[#This Row],[Live-cost]]*Table_Query_from_Mac10[[#This Row],[qty_to_ship]]</f>
        <v>88.800000000000011</v>
      </c>
      <c r="N598" s="47">
        <f>IF(Table_Query_from_Mac10[[#This Row],[item_no]]="KDA",-Table_Query_from_Mac10[[#This Row],[unit_price]],Table_Query_from_Mac10[[#This Row],[Net Unit]]*Table_Query_from_Mac10[[#This Row],[qty_to_ship]])</f>
        <v>230.04000000000002</v>
      </c>
      <c r="O598" s="47">
        <f>SUMIFS(Summary!C:C,Summary!H:H,Table_Query_from_Mac10[[#This Row],[Juiceoc]])</f>
        <v>0</v>
      </c>
      <c r="P598" s="47">
        <f>SUMIFS(Summary!D:D,Summary!H:H,Table_Query_from_Mac10[[#This Row],[Juiceoc]])</f>
        <v>0</v>
      </c>
      <c r="Q598" s="47">
        <f>SUMIFS(Summary!E:E,Summary!H:H,Table_Query_from_Mac10[[#This Row],[Juiceoc]])</f>
        <v>0</v>
      </c>
      <c r="R598" s="47">
        <f>Table_Query_from_Mac10[[#This Row],[Net Unit]]*(1+Table_Query_from_Mac10[[#This Row],[PriceIncreasebyType]])</f>
        <v>19.170000000000002</v>
      </c>
      <c r="S598" s="47">
        <f>Table_Query_from_Mac10[[#This Row],[UnitPriceFuture]]*Table_Query_from_Mac10[[#This Row],[qtytoShipFuture]]</f>
        <v>230.04000000000002</v>
      </c>
      <c r="T598" s="47">
        <f>ROUND(Table_Query_from_Mac10[[#This Row],[qty_to_ship]]*(1+Table_Query_from_Mac10[[#This Row],[VolumeIncreasebyType]]),0)</f>
        <v>12</v>
      </c>
      <c r="U598" s="47">
        <f>Table_Query_from_Mac10[[#This Row],[qtytoShipFuture]]*Table_Query_from_Mac10[[#This Row],[Future-cost]]</f>
        <v>88.800000000000011</v>
      </c>
      <c r="V598" s="47">
        <f>Table_Query_from_Mac10[[#This Row],[qtytoShipFuture]]-Table_Query_from_Mac10[[#This Row],[qty_to_ship]]</f>
        <v>0</v>
      </c>
      <c r="W598" s="47">
        <f>Table_Query_from_Mac10[[#This Row],[UnitPriceFuture]]</f>
        <v>19.170000000000002</v>
      </c>
      <c r="X598" s="47">
        <f>Table_Query_from_Mac10[[#This Row],[Unit Increase]]*Table_Query_from_Mac10[[#This Row],[UnitPriceFuture]]</f>
        <v>0</v>
      </c>
      <c r="Y598" s="47">
        <f>Table_Query_from_Mac10[[#This Row],[Unit Increase]]*Table_Query_from_Mac10[[#This Row],[Future-cost]]</f>
        <v>0</v>
      </c>
      <c r="Z598" s="47">
        <f>-(Table_Query_from_Mac10[[#This Row],[Incremental Sales]]+((Table_Query_from_Mac10[[#This Row],[Incremental Sales]]*-(SUM(Summary!$S$8:$S$9)))))*Summary!$S$18</f>
        <v>0</v>
      </c>
      <c r="AA598" s="47">
        <f>IFERROR(Table_Query_from_Mac10[[#This Row],[Incremental Cost]]/Table_Query_from_Mac10[[#This Row],[Incremental Sales]],0)</f>
        <v>0</v>
      </c>
      <c r="AB598" s="47">
        <f>IFERROR(Table_Query_from_Mac10[[#This Row],[TotalCostFuture]]/Table_Query_from_Mac10[[#This Row],[totalsalesFuture]],0)</f>
        <v>0.38601982263954099</v>
      </c>
      <c r="AN598" s="30">
        <v>48</v>
      </c>
      <c r="AO598">
        <f t="shared" si="18"/>
        <v>12</v>
      </c>
      <c r="AQ598" s="30">
        <v>54.77</v>
      </c>
      <c r="AR598">
        <f t="shared" si="19"/>
        <v>19.170000000000002</v>
      </c>
    </row>
    <row r="599" spans="1:44" x14ac:dyDescent="0.25">
      <c r="A599">
        <v>90057</v>
      </c>
      <c r="B599">
        <v>7</v>
      </c>
      <c r="C599" t="s">
        <v>55</v>
      </c>
      <c r="D599" t="s">
        <v>81</v>
      </c>
      <c r="E599">
        <v>10</v>
      </c>
      <c r="F599">
        <v>4.68</v>
      </c>
      <c r="G599">
        <v>13.3</v>
      </c>
      <c r="H599" s="1">
        <v>44841</v>
      </c>
      <c r="I599" s="20">
        <v>0</v>
      </c>
      <c r="J599" s="47">
        <f>Table_Query_from_Mac10[[#This Row],[unit_price]]-(Table_Query_from_Mac10[[#This Row],[unit_price]]*(Table_Query_from_Mac10[[#This Row],[discount_pct]]/100))</f>
        <v>13.3</v>
      </c>
      <c r="K599" s="47">
        <f>Table_Query_from_Mac10[[#This Row],[unit_cost]]</f>
        <v>4.68</v>
      </c>
      <c r="L599" s="47">
        <f>Table_Query_from_Mac10[[#This Row],[Live-cost]]*(1+Table_Query_from_Mac10[[#This Row],[CogsIncreasebyTYPE]])</f>
        <v>4.68</v>
      </c>
      <c r="M599" s="47">
        <f>Table_Query_from_Mac10[[#This Row],[Live-cost]]*Table_Query_from_Mac10[[#This Row],[qty_to_ship]]</f>
        <v>46.8</v>
      </c>
      <c r="N599" s="47">
        <f>IF(Table_Query_from_Mac10[[#This Row],[item_no]]="KDA",-Table_Query_from_Mac10[[#This Row],[unit_price]],Table_Query_from_Mac10[[#This Row],[Net Unit]]*Table_Query_from_Mac10[[#This Row],[qty_to_ship]])</f>
        <v>133</v>
      </c>
      <c r="O599" s="47">
        <f>SUMIFS(Summary!C:C,Summary!H:H,Table_Query_from_Mac10[[#This Row],[Juiceoc]])</f>
        <v>0</v>
      </c>
      <c r="P599" s="47">
        <f>SUMIFS(Summary!D:D,Summary!H:H,Table_Query_from_Mac10[[#This Row],[Juiceoc]])</f>
        <v>0</v>
      </c>
      <c r="Q599" s="47">
        <f>SUMIFS(Summary!E:E,Summary!H:H,Table_Query_from_Mac10[[#This Row],[Juiceoc]])</f>
        <v>0</v>
      </c>
      <c r="R599" s="47">
        <f>Table_Query_from_Mac10[[#This Row],[Net Unit]]*(1+Table_Query_from_Mac10[[#This Row],[PriceIncreasebyType]])</f>
        <v>13.3</v>
      </c>
      <c r="S599" s="47">
        <f>Table_Query_from_Mac10[[#This Row],[UnitPriceFuture]]*Table_Query_from_Mac10[[#This Row],[qtytoShipFuture]]</f>
        <v>133</v>
      </c>
      <c r="T599" s="47">
        <f>ROUND(Table_Query_from_Mac10[[#This Row],[qty_to_ship]]*(1+Table_Query_from_Mac10[[#This Row],[VolumeIncreasebyType]]),0)</f>
        <v>10</v>
      </c>
      <c r="U599" s="47">
        <f>Table_Query_from_Mac10[[#This Row],[qtytoShipFuture]]*Table_Query_from_Mac10[[#This Row],[Future-cost]]</f>
        <v>46.8</v>
      </c>
      <c r="V599" s="47">
        <f>Table_Query_from_Mac10[[#This Row],[qtytoShipFuture]]-Table_Query_from_Mac10[[#This Row],[qty_to_ship]]</f>
        <v>0</v>
      </c>
      <c r="W599" s="47">
        <f>Table_Query_from_Mac10[[#This Row],[UnitPriceFuture]]</f>
        <v>13.3</v>
      </c>
      <c r="X599" s="47">
        <f>Table_Query_from_Mac10[[#This Row],[Unit Increase]]*Table_Query_from_Mac10[[#This Row],[UnitPriceFuture]]</f>
        <v>0</v>
      </c>
      <c r="Y599" s="47">
        <f>Table_Query_from_Mac10[[#This Row],[Unit Increase]]*Table_Query_from_Mac10[[#This Row],[Future-cost]]</f>
        <v>0</v>
      </c>
      <c r="Z599" s="47">
        <f>-(Table_Query_from_Mac10[[#This Row],[Incremental Sales]]+((Table_Query_from_Mac10[[#This Row],[Incremental Sales]]*-(SUM(Summary!$S$8:$S$9)))))*Summary!$S$18</f>
        <v>0</v>
      </c>
      <c r="AA599" s="47">
        <f>IFERROR(Table_Query_from_Mac10[[#This Row],[Incremental Cost]]/Table_Query_from_Mac10[[#This Row],[Incremental Sales]],0)</f>
        <v>0</v>
      </c>
      <c r="AB599" s="47">
        <f>IFERROR(Table_Query_from_Mac10[[#This Row],[TotalCostFuture]]/Table_Query_from_Mac10[[#This Row],[totalsalesFuture]],0)</f>
        <v>0.35187969924812029</v>
      </c>
      <c r="AN599" s="31">
        <v>40</v>
      </c>
      <c r="AO599">
        <f t="shared" si="18"/>
        <v>10</v>
      </c>
      <c r="AQ599" s="31">
        <v>38</v>
      </c>
      <c r="AR599">
        <f t="shared" si="19"/>
        <v>13.3</v>
      </c>
    </row>
    <row r="600" spans="1:44" x14ac:dyDescent="0.25">
      <c r="A600">
        <v>90058</v>
      </c>
      <c r="B600">
        <v>1</v>
      </c>
      <c r="C600" t="s">
        <v>53</v>
      </c>
      <c r="D600" t="s">
        <v>80</v>
      </c>
      <c r="E600">
        <v>180</v>
      </c>
      <c r="F600">
        <v>5.8</v>
      </c>
      <c r="G600">
        <v>12.65</v>
      </c>
      <c r="H600" s="1">
        <v>44851</v>
      </c>
      <c r="I600" s="20">
        <v>0</v>
      </c>
      <c r="J600" s="47">
        <f>Table_Query_from_Mac10[[#This Row],[unit_price]]-(Table_Query_from_Mac10[[#This Row],[unit_price]]*(Table_Query_from_Mac10[[#This Row],[discount_pct]]/100))</f>
        <v>12.65</v>
      </c>
      <c r="K600" s="47">
        <f>Table_Query_from_Mac10[[#This Row],[unit_cost]]</f>
        <v>5.8</v>
      </c>
      <c r="L600" s="47">
        <f>Table_Query_from_Mac10[[#This Row],[Live-cost]]*(1+Table_Query_from_Mac10[[#This Row],[CogsIncreasebyTYPE]])</f>
        <v>5.8</v>
      </c>
      <c r="M600" s="47">
        <f>Table_Query_from_Mac10[[#This Row],[Live-cost]]*Table_Query_from_Mac10[[#This Row],[qty_to_ship]]</f>
        <v>1044</v>
      </c>
      <c r="N600" s="47">
        <f>IF(Table_Query_from_Mac10[[#This Row],[item_no]]="KDA",-Table_Query_from_Mac10[[#This Row],[unit_price]],Table_Query_from_Mac10[[#This Row],[Net Unit]]*Table_Query_from_Mac10[[#This Row],[qty_to_ship]])</f>
        <v>2277</v>
      </c>
      <c r="O600" s="47">
        <f>SUMIFS(Summary!C:C,Summary!H:H,Table_Query_from_Mac10[[#This Row],[Juiceoc]])</f>
        <v>0</v>
      </c>
      <c r="P600" s="47">
        <f>SUMIFS(Summary!D:D,Summary!H:H,Table_Query_from_Mac10[[#This Row],[Juiceoc]])</f>
        <v>0</v>
      </c>
      <c r="Q600" s="47">
        <f>SUMIFS(Summary!E:E,Summary!H:H,Table_Query_from_Mac10[[#This Row],[Juiceoc]])</f>
        <v>0</v>
      </c>
      <c r="R600" s="47">
        <f>Table_Query_from_Mac10[[#This Row],[Net Unit]]*(1+Table_Query_from_Mac10[[#This Row],[PriceIncreasebyType]])</f>
        <v>12.65</v>
      </c>
      <c r="S600" s="47">
        <f>Table_Query_from_Mac10[[#This Row],[UnitPriceFuture]]*Table_Query_from_Mac10[[#This Row],[qtytoShipFuture]]</f>
        <v>2277</v>
      </c>
      <c r="T600" s="47">
        <f>ROUND(Table_Query_from_Mac10[[#This Row],[qty_to_ship]]*(1+Table_Query_from_Mac10[[#This Row],[VolumeIncreasebyType]]),0)</f>
        <v>180</v>
      </c>
      <c r="U600" s="47">
        <f>Table_Query_from_Mac10[[#This Row],[qtytoShipFuture]]*Table_Query_from_Mac10[[#This Row],[Future-cost]]</f>
        <v>1044</v>
      </c>
      <c r="V600" s="47">
        <f>Table_Query_from_Mac10[[#This Row],[qtytoShipFuture]]-Table_Query_from_Mac10[[#This Row],[qty_to_ship]]</f>
        <v>0</v>
      </c>
      <c r="W600" s="47">
        <f>Table_Query_from_Mac10[[#This Row],[UnitPriceFuture]]</f>
        <v>12.65</v>
      </c>
      <c r="X600" s="47">
        <f>Table_Query_from_Mac10[[#This Row],[Unit Increase]]*Table_Query_from_Mac10[[#This Row],[UnitPriceFuture]]</f>
        <v>0</v>
      </c>
      <c r="Y600" s="47">
        <f>Table_Query_from_Mac10[[#This Row],[Unit Increase]]*Table_Query_from_Mac10[[#This Row],[Future-cost]]</f>
        <v>0</v>
      </c>
      <c r="Z600" s="47">
        <f>-(Table_Query_from_Mac10[[#This Row],[Incremental Sales]]+((Table_Query_from_Mac10[[#This Row],[Incremental Sales]]*-(SUM(Summary!$S$8:$S$9)))))*Summary!$S$18</f>
        <v>0</v>
      </c>
      <c r="AA600" s="47">
        <f>IFERROR(Table_Query_from_Mac10[[#This Row],[Incremental Cost]]/Table_Query_from_Mac10[[#This Row],[Incremental Sales]],0)</f>
        <v>0</v>
      </c>
      <c r="AB600" s="47">
        <f>IFERROR(Table_Query_from_Mac10[[#This Row],[TotalCostFuture]]/Table_Query_from_Mac10[[#This Row],[totalsalesFuture]],0)</f>
        <v>0.45849802371541504</v>
      </c>
      <c r="AN600" s="30">
        <v>720</v>
      </c>
      <c r="AO600">
        <f t="shared" si="18"/>
        <v>180</v>
      </c>
      <c r="AQ600" s="30">
        <v>36.14</v>
      </c>
      <c r="AR600">
        <f t="shared" si="19"/>
        <v>12.65</v>
      </c>
    </row>
    <row r="601" spans="1:44" x14ac:dyDescent="0.25">
      <c r="A601">
        <v>90058</v>
      </c>
      <c r="B601">
        <v>2</v>
      </c>
      <c r="C601" t="s">
        <v>53</v>
      </c>
      <c r="D601" t="s">
        <v>80</v>
      </c>
      <c r="E601">
        <v>240</v>
      </c>
      <c r="F601">
        <v>6.45</v>
      </c>
      <c r="G601">
        <v>14.22</v>
      </c>
      <c r="H601" s="1">
        <v>44851</v>
      </c>
      <c r="I601" s="20">
        <v>0</v>
      </c>
      <c r="J601" s="47">
        <f>Table_Query_from_Mac10[[#This Row],[unit_price]]-(Table_Query_from_Mac10[[#This Row],[unit_price]]*(Table_Query_from_Mac10[[#This Row],[discount_pct]]/100))</f>
        <v>14.22</v>
      </c>
      <c r="K601" s="47">
        <f>Table_Query_from_Mac10[[#This Row],[unit_cost]]</f>
        <v>6.45</v>
      </c>
      <c r="L601" s="47">
        <f>Table_Query_from_Mac10[[#This Row],[Live-cost]]*(1+Table_Query_from_Mac10[[#This Row],[CogsIncreasebyTYPE]])</f>
        <v>6.45</v>
      </c>
      <c r="M601" s="47">
        <f>Table_Query_from_Mac10[[#This Row],[Live-cost]]*Table_Query_from_Mac10[[#This Row],[qty_to_ship]]</f>
        <v>1548</v>
      </c>
      <c r="N601" s="47">
        <f>IF(Table_Query_from_Mac10[[#This Row],[item_no]]="KDA",-Table_Query_from_Mac10[[#This Row],[unit_price]],Table_Query_from_Mac10[[#This Row],[Net Unit]]*Table_Query_from_Mac10[[#This Row],[qty_to_ship]])</f>
        <v>3412.8</v>
      </c>
      <c r="O601" s="47">
        <f>SUMIFS(Summary!C:C,Summary!H:H,Table_Query_from_Mac10[[#This Row],[Juiceoc]])</f>
        <v>0</v>
      </c>
      <c r="P601" s="47">
        <f>SUMIFS(Summary!D:D,Summary!H:H,Table_Query_from_Mac10[[#This Row],[Juiceoc]])</f>
        <v>0</v>
      </c>
      <c r="Q601" s="47">
        <f>SUMIFS(Summary!E:E,Summary!H:H,Table_Query_from_Mac10[[#This Row],[Juiceoc]])</f>
        <v>0</v>
      </c>
      <c r="R601" s="47">
        <f>Table_Query_from_Mac10[[#This Row],[Net Unit]]*(1+Table_Query_from_Mac10[[#This Row],[PriceIncreasebyType]])</f>
        <v>14.22</v>
      </c>
      <c r="S601" s="47">
        <f>Table_Query_from_Mac10[[#This Row],[UnitPriceFuture]]*Table_Query_from_Mac10[[#This Row],[qtytoShipFuture]]</f>
        <v>3412.8</v>
      </c>
      <c r="T601" s="47">
        <f>ROUND(Table_Query_from_Mac10[[#This Row],[qty_to_ship]]*(1+Table_Query_from_Mac10[[#This Row],[VolumeIncreasebyType]]),0)</f>
        <v>240</v>
      </c>
      <c r="U601" s="47">
        <f>Table_Query_from_Mac10[[#This Row],[qtytoShipFuture]]*Table_Query_from_Mac10[[#This Row],[Future-cost]]</f>
        <v>1548</v>
      </c>
      <c r="V601" s="47">
        <f>Table_Query_from_Mac10[[#This Row],[qtytoShipFuture]]-Table_Query_from_Mac10[[#This Row],[qty_to_ship]]</f>
        <v>0</v>
      </c>
      <c r="W601" s="47">
        <f>Table_Query_from_Mac10[[#This Row],[UnitPriceFuture]]</f>
        <v>14.22</v>
      </c>
      <c r="X601" s="47">
        <f>Table_Query_from_Mac10[[#This Row],[Unit Increase]]*Table_Query_from_Mac10[[#This Row],[UnitPriceFuture]]</f>
        <v>0</v>
      </c>
      <c r="Y601" s="47">
        <f>Table_Query_from_Mac10[[#This Row],[Unit Increase]]*Table_Query_from_Mac10[[#This Row],[Future-cost]]</f>
        <v>0</v>
      </c>
      <c r="Z601" s="47">
        <f>-(Table_Query_from_Mac10[[#This Row],[Incremental Sales]]+((Table_Query_from_Mac10[[#This Row],[Incremental Sales]]*-(SUM(Summary!$S$8:$S$9)))))*Summary!$S$18</f>
        <v>0</v>
      </c>
      <c r="AA601" s="47">
        <f>IFERROR(Table_Query_from_Mac10[[#This Row],[Incremental Cost]]/Table_Query_from_Mac10[[#This Row],[Incremental Sales]],0)</f>
        <v>0</v>
      </c>
      <c r="AB601" s="47">
        <f>IFERROR(Table_Query_from_Mac10[[#This Row],[TotalCostFuture]]/Table_Query_from_Mac10[[#This Row],[totalsalesFuture]],0)</f>
        <v>0.45358649789029531</v>
      </c>
      <c r="AN601" s="31">
        <v>960</v>
      </c>
      <c r="AO601">
        <f t="shared" si="18"/>
        <v>240</v>
      </c>
      <c r="AQ601" s="31">
        <v>40.64</v>
      </c>
      <c r="AR601">
        <f t="shared" si="19"/>
        <v>14.22</v>
      </c>
    </row>
    <row r="602" spans="1:44" x14ac:dyDescent="0.25">
      <c r="A602">
        <v>90059</v>
      </c>
      <c r="B602">
        <v>1</v>
      </c>
      <c r="C602" t="s">
        <v>55</v>
      </c>
      <c r="D602" t="s">
        <v>81</v>
      </c>
      <c r="E602">
        <v>1</v>
      </c>
      <c r="F602">
        <v>4.68</v>
      </c>
      <c r="G602">
        <v>13.3</v>
      </c>
      <c r="H602" s="1">
        <v>44841</v>
      </c>
      <c r="I602" s="20">
        <v>3</v>
      </c>
      <c r="J602" s="47">
        <f>Table_Query_from_Mac10[[#This Row],[unit_price]]-(Table_Query_from_Mac10[[#This Row],[unit_price]]*(Table_Query_from_Mac10[[#This Row],[discount_pct]]/100))</f>
        <v>12.901</v>
      </c>
      <c r="K602" s="47">
        <f>Table_Query_from_Mac10[[#This Row],[unit_cost]]</f>
        <v>4.68</v>
      </c>
      <c r="L602" s="47">
        <f>Table_Query_from_Mac10[[#This Row],[Live-cost]]*(1+Table_Query_from_Mac10[[#This Row],[CogsIncreasebyTYPE]])</f>
        <v>4.68</v>
      </c>
      <c r="M602" s="47">
        <f>Table_Query_from_Mac10[[#This Row],[Live-cost]]*Table_Query_from_Mac10[[#This Row],[qty_to_ship]]</f>
        <v>4.68</v>
      </c>
      <c r="N602" s="47">
        <f>IF(Table_Query_from_Mac10[[#This Row],[item_no]]="KDA",-Table_Query_from_Mac10[[#This Row],[unit_price]],Table_Query_from_Mac10[[#This Row],[Net Unit]]*Table_Query_from_Mac10[[#This Row],[qty_to_ship]])</f>
        <v>12.901</v>
      </c>
      <c r="O602" s="47">
        <f>SUMIFS(Summary!C:C,Summary!H:H,Table_Query_from_Mac10[[#This Row],[Juiceoc]])</f>
        <v>0</v>
      </c>
      <c r="P602" s="47">
        <f>SUMIFS(Summary!D:D,Summary!H:H,Table_Query_from_Mac10[[#This Row],[Juiceoc]])</f>
        <v>0</v>
      </c>
      <c r="Q602" s="47">
        <f>SUMIFS(Summary!E:E,Summary!H:H,Table_Query_from_Mac10[[#This Row],[Juiceoc]])</f>
        <v>0</v>
      </c>
      <c r="R602" s="47">
        <f>Table_Query_from_Mac10[[#This Row],[Net Unit]]*(1+Table_Query_from_Mac10[[#This Row],[PriceIncreasebyType]])</f>
        <v>12.901</v>
      </c>
      <c r="S602" s="47">
        <f>Table_Query_from_Mac10[[#This Row],[UnitPriceFuture]]*Table_Query_from_Mac10[[#This Row],[qtytoShipFuture]]</f>
        <v>12.901</v>
      </c>
      <c r="T602" s="47">
        <f>ROUND(Table_Query_from_Mac10[[#This Row],[qty_to_ship]]*(1+Table_Query_from_Mac10[[#This Row],[VolumeIncreasebyType]]),0)</f>
        <v>1</v>
      </c>
      <c r="U602" s="47">
        <f>Table_Query_from_Mac10[[#This Row],[qtytoShipFuture]]*Table_Query_from_Mac10[[#This Row],[Future-cost]]</f>
        <v>4.68</v>
      </c>
      <c r="V602" s="47">
        <f>Table_Query_from_Mac10[[#This Row],[qtytoShipFuture]]-Table_Query_from_Mac10[[#This Row],[qty_to_ship]]</f>
        <v>0</v>
      </c>
      <c r="W602" s="47">
        <f>Table_Query_from_Mac10[[#This Row],[UnitPriceFuture]]</f>
        <v>12.901</v>
      </c>
      <c r="X602" s="47">
        <f>Table_Query_from_Mac10[[#This Row],[Unit Increase]]*Table_Query_from_Mac10[[#This Row],[UnitPriceFuture]]</f>
        <v>0</v>
      </c>
      <c r="Y602" s="47">
        <f>Table_Query_from_Mac10[[#This Row],[Unit Increase]]*Table_Query_from_Mac10[[#This Row],[Future-cost]]</f>
        <v>0</v>
      </c>
      <c r="Z602" s="47">
        <f>-(Table_Query_from_Mac10[[#This Row],[Incremental Sales]]+((Table_Query_from_Mac10[[#This Row],[Incremental Sales]]*-(SUM(Summary!$S$8:$S$9)))))*Summary!$S$18</f>
        <v>0</v>
      </c>
      <c r="AA602" s="47">
        <f>IFERROR(Table_Query_from_Mac10[[#This Row],[Incremental Cost]]/Table_Query_from_Mac10[[#This Row],[Incremental Sales]],0)</f>
        <v>0</v>
      </c>
      <c r="AB602" s="47">
        <f>IFERROR(Table_Query_from_Mac10[[#This Row],[TotalCostFuture]]/Table_Query_from_Mac10[[#This Row],[totalsalesFuture]],0)</f>
        <v>0.36276257654445387</v>
      </c>
      <c r="AN602" s="30">
        <v>4</v>
      </c>
      <c r="AO602">
        <f t="shared" si="18"/>
        <v>1</v>
      </c>
      <c r="AQ602" s="30">
        <v>38</v>
      </c>
      <c r="AR602">
        <f t="shared" si="19"/>
        <v>13.3</v>
      </c>
    </row>
    <row r="603" spans="1:44" x14ac:dyDescent="0.25">
      <c r="A603">
        <v>90059</v>
      </c>
      <c r="B603">
        <v>2</v>
      </c>
      <c r="C603" t="s">
        <v>55</v>
      </c>
      <c r="D603" t="s">
        <v>81</v>
      </c>
      <c r="E603">
        <v>24</v>
      </c>
      <c r="F603">
        <v>8.64</v>
      </c>
      <c r="G603">
        <v>22.99</v>
      </c>
      <c r="H603" s="1">
        <v>44841</v>
      </c>
      <c r="I603" s="20">
        <v>3</v>
      </c>
      <c r="J603" s="47">
        <f>Table_Query_from_Mac10[[#This Row],[unit_price]]-(Table_Query_from_Mac10[[#This Row],[unit_price]]*(Table_Query_from_Mac10[[#This Row],[discount_pct]]/100))</f>
        <v>22.3003</v>
      </c>
      <c r="K603" s="47">
        <f>Table_Query_from_Mac10[[#This Row],[unit_cost]]</f>
        <v>8.64</v>
      </c>
      <c r="L603" s="47">
        <f>Table_Query_from_Mac10[[#This Row],[Live-cost]]*(1+Table_Query_from_Mac10[[#This Row],[CogsIncreasebyTYPE]])</f>
        <v>8.64</v>
      </c>
      <c r="M603" s="47">
        <f>Table_Query_from_Mac10[[#This Row],[Live-cost]]*Table_Query_from_Mac10[[#This Row],[qty_to_ship]]</f>
        <v>207.36</v>
      </c>
      <c r="N603" s="47">
        <f>IF(Table_Query_from_Mac10[[#This Row],[item_no]]="KDA",-Table_Query_from_Mac10[[#This Row],[unit_price]],Table_Query_from_Mac10[[#This Row],[Net Unit]]*Table_Query_from_Mac10[[#This Row],[qty_to_ship]])</f>
        <v>535.20720000000006</v>
      </c>
      <c r="O603" s="47">
        <f>SUMIFS(Summary!C:C,Summary!H:H,Table_Query_from_Mac10[[#This Row],[Juiceoc]])</f>
        <v>0</v>
      </c>
      <c r="P603" s="47">
        <f>SUMIFS(Summary!D:D,Summary!H:H,Table_Query_from_Mac10[[#This Row],[Juiceoc]])</f>
        <v>0</v>
      </c>
      <c r="Q603" s="47">
        <f>SUMIFS(Summary!E:E,Summary!H:H,Table_Query_from_Mac10[[#This Row],[Juiceoc]])</f>
        <v>0</v>
      </c>
      <c r="R603" s="47">
        <f>Table_Query_from_Mac10[[#This Row],[Net Unit]]*(1+Table_Query_from_Mac10[[#This Row],[PriceIncreasebyType]])</f>
        <v>22.3003</v>
      </c>
      <c r="S603" s="47">
        <f>Table_Query_from_Mac10[[#This Row],[UnitPriceFuture]]*Table_Query_from_Mac10[[#This Row],[qtytoShipFuture]]</f>
        <v>535.20720000000006</v>
      </c>
      <c r="T603" s="47">
        <f>ROUND(Table_Query_from_Mac10[[#This Row],[qty_to_ship]]*(1+Table_Query_from_Mac10[[#This Row],[VolumeIncreasebyType]]),0)</f>
        <v>24</v>
      </c>
      <c r="U603" s="47">
        <f>Table_Query_from_Mac10[[#This Row],[qtytoShipFuture]]*Table_Query_from_Mac10[[#This Row],[Future-cost]]</f>
        <v>207.36</v>
      </c>
      <c r="V603" s="47">
        <f>Table_Query_from_Mac10[[#This Row],[qtytoShipFuture]]-Table_Query_from_Mac10[[#This Row],[qty_to_ship]]</f>
        <v>0</v>
      </c>
      <c r="W603" s="47">
        <f>Table_Query_from_Mac10[[#This Row],[UnitPriceFuture]]</f>
        <v>22.3003</v>
      </c>
      <c r="X603" s="47">
        <f>Table_Query_from_Mac10[[#This Row],[Unit Increase]]*Table_Query_from_Mac10[[#This Row],[UnitPriceFuture]]</f>
        <v>0</v>
      </c>
      <c r="Y603" s="47">
        <f>Table_Query_from_Mac10[[#This Row],[Unit Increase]]*Table_Query_from_Mac10[[#This Row],[Future-cost]]</f>
        <v>0</v>
      </c>
      <c r="Z603" s="47">
        <f>-(Table_Query_from_Mac10[[#This Row],[Incremental Sales]]+((Table_Query_from_Mac10[[#This Row],[Incremental Sales]]*-(SUM(Summary!$S$8:$S$9)))))*Summary!$S$18</f>
        <v>0</v>
      </c>
      <c r="AA603" s="47">
        <f>IFERROR(Table_Query_from_Mac10[[#This Row],[Incremental Cost]]/Table_Query_from_Mac10[[#This Row],[Incremental Sales]],0)</f>
        <v>0</v>
      </c>
      <c r="AB603" s="47">
        <f>IFERROR(Table_Query_from_Mac10[[#This Row],[TotalCostFuture]]/Table_Query_from_Mac10[[#This Row],[totalsalesFuture]],0)</f>
        <v>0.38743873400806267</v>
      </c>
      <c r="AN603" s="31">
        <v>96</v>
      </c>
      <c r="AO603">
        <f t="shared" si="18"/>
        <v>24</v>
      </c>
      <c r="AQ603" s="31">
        <v>65.680000000000007</v>
      </c>
      <c r="AR603">
        <f t="shared" si="19"/>
        <v>22.99</v>
      </c>
    </row>
    <row r="604" spans="1:44" x14ac:dyDescent="0.25">
      <c r="A604">
        <v>90059</v>
      </c>
      <c r="B604">
        <v>3</v>
      </c>
      <c r="C604" t="s">
        <v>55</v>
      </c>
      <c r="D604" t="s">
        <v>81</v>
      </c>
      <c r="E604">
        <v>18</v>
      </c>
      <c r="F604">
        <v>10.09</v>
      </c>
      <c r="G604">
        <v>28.24</v>
      </c>
      <c r="H604" s="1">
        <v>44841</v>
      </c>
      <c r="I604" s="20">
        <v>3</v>
      </c>
      <c r="J604" s="47">
        <f>Table_Query_from_Mac10[[#This Row],[unit_price]]-(Table_Query_from_Mac10[[#This Row],[unit_price]]*(Table_Query_from_Mac10[[#This Row],[discount_pct]]/100))</f>
        <v>27.392799999999998</v>
      </c>
      <c r="K604" s="47">
        <f>Table_Query_from_Mac10[[#This Row],[unit_cost]]</f>
        <v>10.09</v>
      </c>
      <c r="L604" s="47">
        <f>Table_Query_from_Mac10[[#This Row],[Live-cost]]*(1+Table_Query_from_Mac10[[#This Row],[CogsIncreasebyTYPE]])</f>
        <v>10.09</v>
      </c>
      <c r="M604" s="47">
        <f>Table_Query_from_Mac10[[#This Row],[Live-cost]]*Table_Query_from_Mac10[[#This Row],[qty_to_ship]]</f>
        <v>181.62</v>
      </c>
      <c r="N604" s="47">
        <f>IF(Table_Query_from_Mac10[[#This Row],[item_no]]="KDA",-Table_Query_from_Mac10[[#This Row],[unit_price]],Table_Query_from_Mac10[[#This Row],[Net Unit]]*Table_Query_from_Mac10[[#This Row],[qty_to_ship]])</f>
        <v>493.07039999999995</v>
      </c>
      <c r="O604" s="47">
        <f>SUMIFS(Summary!C:C,Summary!H:H,Table_Query_from_Mac10[[#This Row],[Juiceoc]])</f>
        <v>0</v>
      </c>
      <c r="P604" s="47">
        <f>SUMIFS(Summary!D:D,Summary!H:H,Table_Query_from_Mac10[[#This Row],[Juiceoc]])</f>
        <v>0</v>
      </c>
      <c r="Q604" s="47">
        <f>SUMIFS(Summary!E:E,Summary!H:H,Table_Query_from_Mac10[[#This Row],[Juiceoc]])</f>
        <v>0</v>
      </c>
      <c r="R604" s="47">
        <f>Table_Query_from_Mac10[[#This Row],[Net Unit]]*(1+Table_Query_from_Mac10[[#This Row],[PriceIncreasebyType]])</f>
        <v>27.392799999999998</v>
      </c>
      <c r="S604" s="47">
        <f>Table_Query_from_Mac10[[#This Row],[UnitPriceFuture]]*Table_Query_from_Mac10[[#This Row],[qtytoShipFuture]]</f>
        <v>493.07039999999995</v>
      </c>
      <c r="T604" s="47">
        <f>ROUND(Table_Query_from_Mac10[[#This Row],[qty_to_ship]]*(1+Table_Query_from_Mac10[[#This Row],[VolumeIncreasebyType]]),0)</f>
        <v>18</v>
      </c>
      <c r="U604" s="47">
        <f>Table_Query_from_Mac10[[#This Row],[qtytoShipFuture]]*Table_Query_from_Mac10[[#This Row],[Future-cost]]</f>
        <v>181.62</v>
      </c>
      <c r="V604" s="47">
        <f>Table_Query_from_Mac10[[#This Row],[qtytoShipFuture]]-Table_Query_from_Mac10[[#This Row],[qty_to_ship]]</f>
        <v>0</v>
      </c>
      <c r="W604" s="47">
        <f>Table_Query_from_Mac10[[#This Row],[UnitPriceFuture]]</f>
        <v>27.392799999999998</v>
      </c>
      <c r="X604" s="47">
        <f>Table_Query_from_Mac10[[#This Row],[Unit Increase]]*Table_Query_from_Mac10[[#This Row],[UnitPriceFuture]]</f>
        <v>0</v>
      </c>
      <c r="Y604" s="47">
        <f>Table_Query_from_Mac10[[#This Row],[Unit Increase]]*Table_Query_from_Mac10[[#This Row],[Future-cost]]</f>
        <v>0</v>
      </c>
      <c r="Z604" s="47">
        <f>-(Table_Query_from_Mac10[[#This Row],[Incremental Sales]]+((Table_Query_from_Mac10[[#This Row],[Incremental Sales]]*-(SUM(Summary!$S$8:$S$9)))))*Summary!$S$18</f>
        <v>0</v>
      </c>
      <c r="AA604" s="47">
        <f>IFERROR(Table_Query_from_Mac10[[#This Row],[Incremental Cost]]/Table_Query_from_Mac10[[#This Row],[Incremental Sales]],0)</f>
        <v>0</v>
      </c>
      <c r="AB604" s="47">
        <f>IFERROR(Table_Query_from_Mac10[[#This Row],[TotalCostFuture]]/Table_Query_from_Mac10[[#This Row],[totalsalesFuture]],0)</f>
        <v>0.3683449665605561</v>
      </c>
      <c r="AN604" s="30">
        <v>72</v>
      </c>
      <c r="AO604">
        <f t="shared" si="18"/>
        <v>18</v>
      </c>
      <c r="AQ604" s="30">
        <v>80.680000000000007</v>
      </c>
      <c r="AR604">
        <f t="shared" si="19"/>
        <v>28.24</v>
      </c>
    </row>
    <row r="605" spans="1:44" x14ac:dyDescent="0.25">
      <c r="A605">
        <v>90059</v>
      </c>
      <c r="B605">
        <v>4</v>
      </c>
      <c r="C605" t="s">
        <v>55</v>
      </c>
      <c r="D605" t="s">
        <v>81</v>
      </c>
      <c r="E605">
        <v>12</v>
      </c>
      <c r="F605">
        <v>11.51</v>
      </c>
      <c r="G605">
        <v>31.84</v>
      </c>
      <c r="H605" s="1">
        <v>44841</v>
      </c>
      <c r="I605" s="20">
        <v>3</v>
      </c>
      <c r="J605" s="47">
        <f>Table_Query_from_Mac10[[#This Row],[unit_price]]-(Table_Query_from_Mac10[[#This Row],[unit_price]]*(Table_Query_from_Mac10[[#This Row],[discount_pct]]/100))</f>
        <v>30.884799999999998</v>
      </c>
      <c r="K605" s="47">
        <f>Table_Query_from_Mac10[[#This Row],[unit_cost]]</f>
        <v>11.51</v>
      </c>
      <c r="L605" s="47">
        <f>Table_Query_from_Mac10[[#This Row],[Live-cost]]*(1+Table_Query_from_Mac10[[#This Row],[CogsIncreasebyTYPE]])</f>
        <v>11.51</v>
      </c>
      <c r="M605" s="47">
        <f>Table_Query_from_Mac10[[#This Row],[Live-cost]]*Table_Query_from_Mac10[[#This Row],[qty_to_ship]]</f>
        <v>138.12</v>
      </c>
      <c r="N605" s="47">
        <f>IF(Table_Query_from_Mac10[[#This Row],[item_no]]="KDA",-Table_Query_from_Mac10[[#This Row],[unit_price]],Table_Query_from_Mac10[[#This Row],[Net Unit]]*Table_Query_from_Mac10[[#This Row],[qty_to_ship]])</f>
        <v>370.61759999999998</v>
      </c>
      <c r="O605" s="47">
        <f>SUMIFS(Summary!C:C,Summary!H:H,Table_Query_from_Mac10[[#This Row],[Juiceoc]])</f>
        <v>0</v>
      </c>
      <c r="P605" s="47">
        <f>SUMIFS(Summary!D:D,Summary!H:H,Table_Query_from_Mac10[[#This Row],[Juiceoc]])</f>
        <v>0</v>
      </c>
      <c r="Q605" s="47">
        <f>SUMIFS(Summary!E:E,Summary!H:H,Table_Query_from_Mac10[[#This Row],[Juiceoc]])</f>
        <v>0</v>
      </c>
      <c r="R605" s="47">
        <f>Table_Query_from_Mac10[[#This Row],[Net Unit]]*(1+Table_Query_from_Mac10[[#This Row],[PriceIncreasebyType]])</f>
        <v>30.884799999999998</v>
      </c>
      <c r="S605" s="47">
        <f>Table_Query_from_Mac10[[#This Row],[UnitPriceFuture]]*Table_Query_from_Mac10[[#This Row],[qtytoShipFuture]]</f>
        <v>370.61759999999998</v>
      </c>
      <c r="T605" s="47">
        <f>ROUND(Table_Query_from_Mac10[[#This Row],[qty_to_ship]]*(1+Table_Query_from_Mac10[[#This Row],[VolumeIncreasebyType]]),0)</f>
        <v>12</v>
      </c>
      <c r="U605" s="47">
        <f>Table_Query_from_Mac10[[#This Row],[qtytoShipFuture]]*Table_Query_from_Mac10[[#This Row],[Future-cost]]</f>
        <v>138.12</v>
      </c>
      <c r="V605" s="47">
        <f>Table_Query_from_Mac10[[#This Row],[qtytoShipFuture]]-Table_Query_from_Mac10[[#This Row],[qty_to_ship]]</f>
        <v>0</v>
      </c>
      <c r="W605" s="47">
        <f>Table_Query_from_Mac10[[#This Row],[UnitPriceFuture]]</f>
        <v>30.884799999999998</v>
      </c>
      <c r="X605" s="47">
        <f>Table_Query_from_Mac10[[#This Row],[Unit Increase]]*Table_Query_from_Mac10[[#This Row],[UnitPriceFuture]]</f>
        <v>0</v>
      </c>
      <c r="Y605" s="47">
        <f>Table_Query_from_Mac10[[#This Row],[Unit Increase]]*Table_Query_from_Mac10[[#This Row],[Future-cost]]</f>
        <v>0</v>
      </c>
      <c r="Z605" s="47">
        <f>-(Table_Query_from_Mac10[[#This Row],[Incremental Sales]]+((Table_Query_from_Mac10[[#This Row],[Incremental Sales]]*-(SUM(Summary!$S$8:$S$9)))))*Summary!$S$18</f>
        <v>0</v>
      </c>
      <c r="AA605" s="47">
        <f>IFERROR(Table_Query_from_Mac10[[#This Row],[Incremental Cost]]/Table_Query_from_Mac10[[#This Row],[Incremental Sales]],0)</f>
        <v>0</v>
      </c>
      <c r="AB605" s="47">
        <f>IFERROR(Table_Query_from_Mac10[[#This Row],[TotalCostFuture]]/Table_Query_from_Mac10[[#This Row],[totalsalesFuture]],0)</f>
        <v>0.37267523182924939</v>
      </c>
      <c r="AN605" s="31">
        <v>48</v>
      </c>
      <c r="AO605">
        <f t="shared" si="18"/>
        <v>12</v>
      </c>
      <c r="AQ605" s="31">
        <v>90.98</v>
      </c>
      <c r="AR605">
        <f t="shared" si="19"/>
        <v>31.84</v>
      </c>
    </row>
    <row r="606" spans="1:44" x14ac:dyDescent="0.25">
      <c r="A606">
        <v>90059</v>
      </c>
      <c r="B606">
        <v>5</v>
      </c>
      <c r="C606" t="s">
        <v>55</v>
      </c>
      <c r="D606" t="s">
        <v>81</v>
      </c>
      <c r="E606">
        <v>8</v>
      </c>
      <c r="F606">
        <v>13.35</v>
      </c>
      <c r="G606">
        <v>38.020000000000003</v>
      </c>
      <c r="H606" s="1">
        <v>44841</v>
      </c>
      <c r="I606" s="20">
        <v>3</v>
      </c>
      <c r="J606" s="47">
        <f>Table_Query_from_Mac10[[#This Row],[unit_price]]-(Table_Query_from_Mac10[[#This Row],[unit_price]]*(Table_Query_from_Mac10[[#This Row],[discount_pct]]/100))</f>
        <v>36.879400000000004</v>
      </c>
      <c r="K606" s="47">
        <f>Table_Query_from_Mac10[[#This Row],[unit_cost]]</f>
        <v>13.35</v>
      </c>
      <c r="L606" s="47">
        <f>Table_Query_from_Mac10[[#This Row],[Live-cost]]*(1+Table_Query_from_Mac10[[#This Row],[CogsIncreasebyTYPE]])</f>
        <v>13.35</v>
      </c>
      <c r="M606" s="47">
        <f>Table_Query_from_Mac10[[#This Row],[Live-cost]]*Table_Query_from_Mac10[[#This Row],[qty_to_ship]]</f>
        <v>106.8</v>
      </c>
      <c r="N606" s="47">
        <f>IF(Table_Query_from_Mac10[[#This Row],[item_no]]="KDA",-Table_Query_from_Mac10[[#This Row],[unit_price]],Table_Query_from_Mac10[[#This Row],[Net Unit]]*Table_Query_from_Mac10[[#This Row],[qty_to_ship]])</f>
        <v>295.03520000000003</v>
      </c>
      <c r="O606" s="47">
        <f>SUMIFS(Summary!C:C,Summary!H:H,Table_Query_from_Mac10[[#This Row],[Juiceoc]])</f>
        <v>0</v>
      </c>
      <c r="P606" s="47">
        <f>SUMIFS(Summary!D:D,Summary!H:H,Table_Query_from_Mac10[[#This Row],[Juiceoc]])</f>
        <v>0</v>
      </c>
      <c r="Q606" s="47">
        <f>SUMIFS(Summary!E:E,Summary!H:H,Table_Query_from_Mac10[[#This Row],[Juiceoc]])</f>
        <v>0</v>
      </c>
      <c r="R606" s="47">
        <f>Table_Query_from_Mac10[[#This Row],[Net Unit]]*(1+Table_Query_from_Mac10[[#This Row],[PriceIncreasebyType]])</f>
        <v>36.879400000000004</v>
      </c>
      <c r="S606" s="47">
        <f>Table_Query_from_Mac10[[#This Row],[UnitPriceFuture]]*Table_Query_from_Mac10[[#This Row],[qtytoShipFuture]]</f>
        <v>295.03520000000003</v>
      </c>
      <c r="T606" s="47">
        <f>ROUND(Table_Query_from_Mac10[[#This Row],[qty_to_ship]]*(1+Table_Query_from_Mac10[[#This Row],[VolumeIncreasebyType]]),0)</f>
        <v>8</v>
      </c>
      <c r="U606" s="47">
        <f>Table_Query_from_Mac10[[#This Row],[qtytoShipFuture]]*Table_Query_from_Mac10[[#This Row],[Future-cost]]</f>
        <v>106.8</v>
      </c>
      <c r="V606" s="47">
        <f>Table_Query_from_Mac10[[#This Row],[qtytoShipFuture]]-Table_Query_from_Mac10[[#This Row],[qty_to_ship]]</f>
        <v>0</v>
      </c>
      <c r="W606" s="47">
        <f>Table_Query_from_Mac10[[#This Row],[UnitPriceFuture]]</f>
        <v>36.879400000000004</v>
      </c>
      <c r="X606" s="47">
        <f>Table_Query_from_Mac10[[#This Row],[Unit Increase]]*Table_Query_from_Mac10[[#This Row],[UnitPriceFuture]]</f>
        <v>0</v>
      </c>
      <c r="Y606" s="47">
        <f>Table_Query_from_Mac10[[#This Row],[Unit Increase]]*Table_Query_from_Mac10[[#This Row],[Future-cost]]</f>
        <v>0</v>
      </c>
      <c r="Z606" s="47">
        <f>-(Table_Query_from_Mac10[[#This Row],[Incremental Sales]]+((Table_Query_from_Mac10[[#This Row],[Incremental Sales]]*-(SUM(Summary!$S$8:$S$9)))))*Summary!$S$18</f>
        <v>0</v>
      </c>
      <c r="AA606" s="47">
        <f>IFERROR(Table_Query_from_Mac10[[#This Row],[Incremental Cost]]/Table_Query_from_Mac10[[#This Row],[Incremental Sales]],0)</f>
        <v>0</v>
      </c>
      <c r="AB606" s="47">
        <f>IFERROR(Table_Query_from_Mac10[[#This Row],[TotalCostFuture]]/Table_Query_from_Mac10[[#This Row],[totalsalesFuture]],0)</f>
        <v>0.36199070483793117</v>
      </c>
      <c r="AN606" s="30">
        <v>32</v>
      </c>
      <c r="AO606">
        <f t="shared" si="18"/>
        <v>8</v>
      </c>
      <c r="AQ606" s="30">
        <v>108.63</v>
      </c>
      <c r="AR606">
        <f t="shared" si="19"/>
        <v>38.020000000000003</v>
      </c>
    </row>
    <row r="607" spans="1:44" x14ac:dyDescent="0.25">
      <c r="A607">
        <v>90059</v>
      </c>
      <c r="B607">
        <v>6</v>
      </c>
      <c r="C607" t="s">
        <v>55</v>
      </c>
      <c r="D607" t="s">
        <v>81</v>
      </c>
      <c r="E607">
        <v>8</v>
      </c>
      <c r="F607">
        <v>15.13</v>
      </c>
      <c r="G607">
        <v>44.98</v>
      </c>
      <c r="H607" s="1">
        <v>44841</v>
      </c>
      <c r="I607" s="20">
        <v>3</v>
      </c>
      <c r="J607" s="47">
        <f>Table_Query_from_Mac10[[#This Row],[unit_price]]-(Table_Query_from_Mac10[[#This Row],[unit_price]]*(Table_Query_from_Mac10[[#This Row],[discount_pct]]/100))</f>
        <v>43.630599999999994</v>
      </c>
      <c r="K607" s="47">
        <f>Table_Query_from_Mac10[[#This Row],[unit_cost]]</f>
        <v>15.13</v>
      </c>
      <c r="L607" s="47">
        <f>Table_Query_from_Mac10[[#This Row],[Live-cost]]*(1+Table_Query_from_Mac10[[#This Row],[CogsIncreasebyTYPE]])</f>
        <v>15.13</v>
      </c>
      <c r="M607" s="47">
        <f>Table_Query_from_Mac10[[#This Row],[Live-cost]]*Table_Query_from_Mac10[[#This Row],[qty_to_ship]]</f>
        <v>121.04</v>
      </c>
      <c r="N607" s="47">
        <f>IF(Table_Query_from_Mac10[[#This Row],[item_no]]="KDA",-Table_Query_from_Mac10[[#This Row],[unit_price]],Table_Query_from_Mac10[[#This Row],[Net Unit]]*Table_Query_from_Mac10[[#This Row],[qty_to_ship]])</f>
        <v>349.04479999999995</v>
      </c>
      <c r="O607" s="47">
        <f>SUMIFS(Summary!C:C,Summary!H:H,Table_Query_from_Mac10[[#This Row],[Juiceoc]])</f>
        <v>0</v>
      </c>
      <c r="P607" s="47">
        <f>SUMIFS(Summary!D:D,Summary!H:H,Table_Query_from_Mac10[[#This Row],[Juiceoc]])</f>
        <v>0</v>
      </c>
      <c r="Q607" s="47">
        <f>SUMIFS(Summary!E:E,Summary!H:H,Table_Query_from_Mac10[[#This Row],[Juiceoc]])</f>
        <v>0</v>
      </c>
      <c r="R607" s="47">
        <f>Table_Query_from_Mac10[[#This Row],[Net Unit]]*(1+Table_Query_from_Mac10[[#This Row],[PriceIncreasebyType]])</f>
        <v>43.630599999999994</v>
      </c>
      <c r="S607" s="47">
        <f>Table_Query_from_Mac10[[#This Row],[UnitPriceFuture]]*Table_Query_from_Mac10[[#This Row],[qtytoShipFuture]]</f>
        <v>349.04479999999995</v>
      </c>
      <c r="T607" s="47">
        <f>ROUND(Table_Query_from_Mac10[[#This Row],[qty_to_ship]]*(1+Table_Query_from_Mac10[[#This Row],[VolumeIncreasebyType]]),0)</f>
        <v>8</v>
      </c>
      <c r="U607" s="47">
        <f>Table_Query_from_Mac10[[#This Row],[qtytoShipFuture]]*Table_Query_from_Mac10[[#This Row],[Future-cost]]</f>
        <v>121.04</v>
      </c>
      <c r="V607" s="47">
        <f>Table_Query_from_Mac10[[#This Row],[qtytoShipFuture]]-Table_Query_from_Mac10[[#This Row],[qty_to_ship]]</f>
        <v>0</v>
      </c>
      <c r="W607" s="47">
        <f>Table_Query_from_Mac10[[#This Row],[UnitPriceFuture]]</f>
        <v>43.630599999999994</v>
      </c>
      <c r="X607" s="47">
        <f>Table_Query_from_Mac10[[#This Row],[Unit Increase]]*Table_Query_from_Mac10[[#This Row],[UnitPriceFuture]]</f>
        <v>0</v>
      </c>
      <c r="Y607" s="47">
        <f>Table_Query_from_Mac10[[#This Row],[Unit Increase]]*Table_Query_from_Mac10[[#This Row],[Future-cost]]</f>
        <v>0</v>
      </c>
      <c r="Z607" s="47">
        <f>-(Table_Query_from_Mac10[[#This Row],[Incremental Sales]]+((Table_Query_from_Mac10[[#This Row],[Incremental Sales]]*-(SUM(Summary!$S$8:$S$9)))))*Summary!$S$18</f>
        <v>0</v>
      </c>
      <c r="AA607" s="47">
        <f>IFERROR(Table_Query_from_Mac10[[#This Row],[Incremental Cost]]/Table_Query_from_Mac10[[#This Row],[Incremental Sales]],0)</f>
        <v>0</v>
      </c>
      <c r="AB607" s="47">
        <f>IFERROR(Table_Query_from_Mac10[[#This Row],[TotalCostFuture]]/Table_Query_from_Mac10[[#This Row],[totalsalesFuture]],0)</f>
        <v>0.34677496986060247</v>
      </c>
      <c r="AN607" s="31">
        <v>32</v>
      </c>
      <c r="AO607">
        <f t="shared" si="18"/>
        <v>8</v>
      </c>
      <c r="AQ607" s="31">
        <v>128.52000000000001</v>
      </c>
      <c r="AR607">
        <f t="shared" si="19"/>
        <v>44.98</v>
      </c>
    </row>
    <row r="608" spans="1:44" x14ac:dyDescent="0.25">
      <c r="A608">
        <v>90059</v>
      </c>
      <c r="B608">
        <v>7</v>
      </c>
      <c r="C608" t="s">
        <v>55</v>
      </c>
      <c r="D608" t="s">
        <v>81</v>
      </c>
      <c r="E608">
        <v>4</v>
      </c>
      <c r="F608">
        <v>16.73</v>
      </c>
      <c r="G608">
        <v>56.8</v>
      </c>
      <c r="H608" s="1">
        <v>44841</v>
      </c>
      <c r="I608" s="20">
        <v>3</v>
      </c>
      <c r="J608" s="47">
        <f>Table_Query_from_Mac10[[#This Row],[unit_price]]-(Table_Query_from_Mac10[[#This Row],[unit_price]]*(Table_Query_from_Mac10[[#This Row],[discount_pct]]/100))</f>
        <v>55.095999999999997</v>
      </c>
      <c r="K608" s="47">
        <f>Table_Query_from_Mac10[[#This Row],[unit_cost]]</f>
        <v>16.73</v>
      </c>
      <c r="L608" s="47">
        <f>Table_Query_from_Mac10[[#This Row],[Live-cost]]*(1+Table_Query_from_Mac10[[#This Row],[CogsIncreasebyTYPE]])</f>
        <v>16.73</v>
      </c>
      <c r="M608" s="47">
        <f>Table_Query_from_Mac10[[#This Row],[Live-cost]]*Table_Query_from_Mac10[[#This Row],[qty_to_ship]]</f>
        <v>66.92</v>
      </c>
      <c r="N608" s="47">
        <f>IF(Table_Query_from_Mac10[[#This Row],[item_no]]="KDA",-Table_Query_from_Mac10[[#This Row],[unit_price]],Table_Query_from_Mac10[[#This Row],[Net Unit]]*Table_Query_from_Mac10[[#This Row],[qty_to_ship]])</f>
        <v>220.38399999999999</v>
      </c>
      <c r="O608" s="47">
        <f>SUMIFS(Summary!C:C,Summary!H:H,Table_Query_from_Mac10[[#This Row],[Juiceoc]])</f>
        <v>0</v>
      </c>
      <c r="P608" s="47">
        <f>SUMIFS(Summary!D:D,Summary!H:H,Table_Query_from_Mac10[[#This Row],[Juiceoc]])</f>
        <v>0</v>
      </c>
      <c r="Q608" s="47">
        <f>SUMIFS(Summary!E:E,Summary!H:H,Table_Query_from_Mac10[[#This Row],[Juiceoc]])</f>
        <v>0</v>
      </c>
      <c r="R608" s="47">
        <f>Table_Query_from_Mac10[[#This Row],[Net Unit]]*(1+Table_Query_from_Mac10[[#This Row],[PriceIncreasebyType]])</f>
        <v>55.095999999999997</v>
      </c>
      <c r="S608" s="47">
        <f>Table_Query_from_Mac10[[#This Row],[UnitPriceFuture]]*Table_Query_from_Mac10[[#This Row],[qtytoShipFuture]]</f>
        <v>220.38399999999999</v>
      </c>
      <c r="T608" s="47">
        <f>ROUND(Table_Query_from_Mac10[[#This Row],[qty_to_ship]]*(1+Table_Query_from_Mac10[[#This Row],[VolumeIncreasebyType]]),0)</f>
        <v>4</v>
      </c>
      <c r="U608" s="47">
        <f>Table_Query_from_Mac10[[#This Row],[qtytoShipFuture]]*Table_Query_from_Mac10[[#This Row],[Future-cost]]</f>
        <v>66.92</v>
      </c>
      <c r="V608" s="47">
        <f>Table_Query_from_Mac10[[#This Row],[qtytoShipFuture]]-Table_Query_from_Mac10[[#This Row],[qty_to_ship]]</f>
        <v>0</v>
      </c>
      <c r="W608" s="47">
        <f>Table_Query_from_Mac10[[#This Row],[UnitPriceFuture]]</f>
        <v>55.095999999999997</v>
      </c>
      <c r="X608" s="47">
        <f>Table_Query_from_Mac10[[#This Row],[Unit Increase]]*Table_Query_from_Mac10[[#This Row],[UnitPriceFuture]]</f>
        <v>0</v>
      </c>
      <c r="Y608" s="47">
        <f>Table_Query_from_Mac10[[#This Row],[Unit Increase]]*Table_Query_from_Mac10[[#This Row],[Future-cost]]</f>
        <v>0</v>
      </c>
      <c r="Z608" s="47">
        <f>-(Table_Query_from_Mac10[[#This Row],[Incremental Sales]]+((Table_Query_from_Mac10[[#This Row],[Incremental Sales]]*-(SUM(Summary!$S$8:$S$9)))))*Summary!$S$18</f>
        <v>0</v>
      </c>
      <c r="AA608" s="47">
        <f>IFERROR(Table_Query_from_Mac10[[#This Row],[Incremental Cost]]/Table_Query_from_Mac10[[#This Row],[Incremental Sales]],0)</f>
        <v>0</v>
      </c>
      <c r="AB608" s="47">
        <f>IFERROR(Table_Query_from_Mac10[[#This Row],[TotalCostFuture]]/Table_Query_from_Mac10[[#This Row],[totalsalesFuture]],0)</f>
        <v>0.30365180775373896</v>
      </c>
      <c r="AN608" s="30">
        <v>16</v>
      </c>
      <c r="AO608">
        <f t="shared" si="18"/>
        <v>4</v>
      </c>
      <c r="AQ608" s="30">
        <v>162.29</v>
      </c>
      <c r="AR608">
        <f t="shared" si="19"/>
        <v>56.8</v>
      </c>
    </row>
    <row r="609" spans="1:44" x14ac:dyDescent="0.25">
      <c r="A609">
        <v>90059</v>
      </c>
      <c r="B609">
        <v>8</v>
      </c>
      <c r="C609" t="s">
        <v>55</v>
      </c>
      <c r="D609" t="s">
        <v>81</v>
      </c>
      <c r="E609">
        <v>19</v>
      </c>
      <c r="F609">
        <v>4.9400000000000004</v>
      </c>
      <c r="G609">
        <v>13.76</v>
      </c>
      <c r="H609" s="1">
        <v>44841</v>
      </c>
      <c r="I609" s="20">
        <v>3</v>
      </c>
      <c r="J609" s="47">
        <f>Table_Query_from_Mac10[[#This Row],[unit_price]]-(Table_Query_from_Mac10[[#This Row],[unit_price]]*(Table_Query_from_Mac10[[#This Row],[discount_pct]]/100))</f>
        <v>13.347199999999999</v>
      </c>
      <c r="K609" s="47">
        <f>Table_Query_from_Mac10[[#This Row],[unit_cost]]</f>
        <v>4.9400000000000004</v>
      </c>
      <c r="L609" s="47">
        <f>Table_Query_from_Mac10[[#This Row],[Live-cost]]*(1+Table_Query_from_Mac10[[#This Row],[CogsIncreasebyTYPE]])</f>
        <v>4.9400000000000004</v>
      </c>
      <c r="M609" s="47">
        <f>Table_Query_from_Mac10[[#This Row],[Live-cost]]*Table_Query_from_Mac10[[#This Row],[qty_to_ship]]</f>
        <v>93.860000000000014</v>
      </c>
      <c r="N609" s="47">
        <f>IF(Table_Query_from_Mac10[[#This Row],[item_no]]="KDA",-Table_Query_from_Mac10[[#This Row],[unit_price]],Table_Query_from_Mac10[[#This Row],[Net Unit]]*Table_Query_from_Mac10[[#This Row],[qty_to_ship]])</f>
        <v>253.59679999999997</v>
      </c>
      <c r="O609" s="47">
        <f>SUMIFS(Summary!C:C,Summary!H:H,Table_Query_from_Mac10[[#This Row],[Juiceoc]])</f>
        <v>0</v>
      </c>
      <c r="P609" s="47">
        <f>SUMIFS(Summary!D:D,Summary!H:H,Table_Query_from_Mac10[[#This Row],[Juiceoc]])</f>
        <v>0</v>
      </c>
      <c r="Q609" s="47">
        <f>SUMIFS(Summary!E:E,Summary!H:H,Table_Query_from_Mac10[[#This Row],[Juiceoc]])</f>
        <v>0</v>
      </c>
      <c r="R609" s="47">
        <f>Table_Query_from_Mac10[[#This Row],[Net Unit]]*(1+Table_Query_from_Mac10[[#This Row],[PriceIncreasebyType]])</f>
        <v>13.347199999999999</v>
      </c>
      <c r="S609" s="47">
        <f>Table_Query_from_Mac10[[#This Row],[UnitPriceFuture]]*Table_Query_from_Mac10[[#This Row],[qtytoShipFuture]]</f>
        <v>253.59679999999997</v>
      </c>
      <c r="T609" s="47">
        <f>ROUND(Table_Query_from_Mac10[[#This Row],[qty_to_ship]]*(1+Table_Query_from_Mac10[[#This Row],[VolumeIncreasebyType]]),0)</f>
        <v>19</v>
      </c>
      <c r="U609" s="47">
        <f>Table_Query_from_Mac10[[#This Row],[qtytoShipFuture]]*Table_Query_from_Mac10[[#This Row],[Future-cost]]</f>
        <v>93.860000000000014</v>
      </c>
      <c r="V609" s="47">
        <f>Table_Query_from_Mac10[[#This Row],[qtytoShipFuture]]-Table_Query_from_Mac10[[#This Row],[qty_to_ship]]</f>
        <v>0</v>
      </c>
      <c r="W609" s="47">
        <f>Table_Query_from_Mac10[[#This Row],[UnitPriceFuture]]</f>
        <v>13.347199999999999</v>
      </c>
      <c r="X609" s="47">
        <f>Table_Query_from_Mac10[[#This Row],[Unit Increase]]*Table_Query_from_Mac10[[#This Row],[UnitPriceFuture]]</f>
        <v>0</v>
      </c>
      <c r="Y609" s="47">
        <f>Table_Query_from_Mac10[[#This Row],[Unit Increase]]*Table_Query_from_Mac10[[#This Row],[Future-cost]]</f>
        <v>0</v>
      </c>
      <c r="Z609" s="47">
        <f>-(Table_Query_from_Mac10[[#This Row],[Incremental Sales]]+((Table_Query_from_Mac10[[#This Row],[Incremental Sales]]*-(SUM(Summary!$S$8:$S$9)))))*Summary!$S$18</f>
        <v>0</v>
      </c>
      <c r="AA609" s="47">
        <f>IFERROR(Table_Query_from_Mac10[[#This Row],[Incremental Cost]]/Table_Query_from_Mac10[[#This Row],[Incremental Sales]],0)</f>
        <v>0</v>
      </c>
      <c r="AB609" s="47">
        <f>IFERROR(Table_Query_from_Mac10[[#This Row],[TotalCostFuture]]/Table_Query_from_Mac10[[#This Row],[totalsalesFuture]],0)</f>
        <v>0.37011508031647095</v>
      </c>
      <c r="AN609" s="31">
        <v>75</v>
      </c>
      <c r="AO609">
        <f t="shared" si="18"/>
        <v>19</v>
      </c>
      <c r="AQ609" s="31">
        <v>39.299999999999997</v>
      </c>
      <c r="AR609">
        <f t="shared" si="19"/>
        <v>13.76</v>
      </c>
    </row>
    <row r="610" spans="1:44" x14ac:dyDescent="0.25">
      <c r="A610">
        <v>90059</v>
      </c>
      <c r="B610">
        <v>9</v>
      </c>
      <c r="C610" t="s">
        <v>55</v>
      </c>
      <c r="D610" t="s">
        <v>81</v>
      </c>
      <c r="E610">
        <v>13</v>
      </c>
      <c r="F610">
        <v>5.51</v>
      </c>
      <c r="G610">
        <v>14.88</v>
      </c>
      <c r="H610" s="1">
        <v>44841</v>
      </c>
      <c r="I610" s="20">
        <v>3</v>
      </c>
      <c r="J610" s="47">
        <f>Table_Query_from_Mac10[[#This Row],[unit_price]]-(Table_Query_from_Mac10[[#This Row],[unit_price]]*(Table_Query_from_Mac10[[#This Row],[discount_pct]]/100))</f>
        <v>14.4336</v>
      </c>
      <c r="K610" s="47">
        <f>Table_Query_from_Mac10[[#This Row],[unit_cost]]</f>
        <v>5.51</v>
      </c>
      <c r="L610" s="47">
        <f>Table_Query_from_Mac10[[#This Row],[Live-cost]]*(1+Table_Query_from_Mac10[[#This Row],[CogsIncreasebyTYPE]])</f>
        <v>5.51</v>
      </c>
      <c r="M610" s="47">
        <f>Table_Query_from_Mac10[[#This Row],[Live-cost]]*Table_Query_from_Mac10[[#This Row],[qty_to_ship]]</f>
        <v>71.63</v>
      </c>
      <c r="N610" s="47">
        <f>IF(Table_Query_from_Mac10[[#This Row],[item_no]]="KDA",-Table_Query_from_Mac10[[#This Row],[unit_price]],Table_Query_from_Mac10[[#This Row],[Net Unit]]*Table_Query_from_Mac10[[#This Row],[qty_to_ship]])</f>
        <v>187.63679999999999</v>
      </c>
      <c r="O610" s="47">
        <f>SUMIFS(Summary!C:C,Summary!H:H,Table_Query_from_Mac10[[#This Row],[Juiceoc]])</f>
        <v>0</v>
      </c>
      <c r="P610" s="47">
        <f>SUMIFS(Summary!D:D,Summary!H:H,Table_Query_from_Mac10[[#This Row],[Juiceoc]])</f>
        <v>0</v>
      </c>
      <c r="Q610" s="47">
        <f>SUMIFS(Summary!E:E,Summary!H:H,Table_Query_from_Mac10[[#This Row],[Juiceoc]])</f>
        <v>0</v>
      </c>
      <c r="R610" s="47">
        <f>Table_Query_from_Mac10[[#This Row],[Net Unit]]*(1+Table_Query_from_Mac10[[#This Row],[PriceIncreasebyType]])</f>
        <v>14.4336</v>
      </c>
      <c r="S610" s="47">
        <f>Table_Query_from_Mac10[[#This Row],[UnitPriceFuture]]*Table_Query_from_Mac10[[#This Row],[qtytoShipFuture]]</f>
        <v>187.63679999999999</v>
      </c>
      <c r="T610" s="47">
        <f>ROUND(Table_Query_from_Mac10[[#This Row],[qty_to_ship]]*(1+Table_Query_from_Mac10[[#This Row],[VolumeIncreasebyType]]),0)</f>
        <v>13</v>
      </c>
      <c r="U610" s="47">
        <f>Table_Query_from_Mac10[[#This Row],[qtytoShipFuture]]*Table_Query_from_Mac10[[#This Row],[Future-cost]]</f>
        <v>71.63</v>
      </c>
      <c r="V610" s="47">
        <f>Table_Query_from_Mac10[[#This Row],[qtytoShipFuture]]-Table_Query_from_Mac10[[#This Row],[qty_to_ship]]</f>
        <v>0</v>
      </c>
      <c r="W610" s="47">
        <f>Table_Query_from_Mac10[[#This Row],[UnitPriceFuture]]</f>
        <v>14.4336</v>
      </c>
      <c r="X610" s="47">
        <f>Table_Query_from_Mac10[[#This Row],[Unit Increase]]*Table_Query_from_Mac10[[#This Row],[UnitPriceFuture]]</f>
        <v>0</v>
      </c>
      <c r="Y610" s="47">
        <f>Table_Query_from_Mac10[[#This Row],[Unit Increase]]*Table_Query_from_Mac10[[#This Row],[Future-cost]]</f>
        <v>0</v>
      </c>
      <c r="Z610" s="47">
        <f>-(Table_Query_from_Mac10[[#This Row],[Incremental Sales]]+((Table_Query_from_Mac10[[#This Row],[Incremental Sales]]*-(SUM(Summary!$S$8:$S$9)))))*Summary!$S$18</f>
        <v>0</v>
      </c>
      <c r="AA610" s="47">
        <f>IFERROR(Table_Query_from_Mac10[[#This Row],[Incremental Cost]]/Table_Query_from_Mac10[[#This Row],[Incremental Sales]],0)</f>
        <v>0</v>
      </c>
      <c r="AB610" s="47">
        <f>IFERROR(Table_Query_from_Mac10[[#This Row],[TotalCostFuture]]/Table_Query_from_Mac10[[#This Row],[totalsalesFuture]],0)</f>
        <v>0.38174814322137235</v>
      </c>
      <c r="AN610" s="30">
        <v>50</v>
      </c>
      <c r="AO610">
        <f t="shared" si="18"/>
        <v>13</v>
      </c>
      <c r="AQ610" s="30">
        <v>42.5</v>
      </c>
      <c r="AR610">
        <f t="shared" si="19"/>
        <v>14.88</v>
      </c>
    </row>
    <row r="611" spans="1:44" x14ac:dyDescent="0.25">
      <c r="A611">
        <v>90059</v>
      </c>
      <c r="B611">
        <v>10</v>
      </c>
      <c r="C611" t="s">
        <v>55</v>
      </c>
      <c r="D611" t="s">
        <v>81</v>
      </c>
      <c r="E611">
        <v>40</v>
      </c>
      <c r="F611">
        <v>5.94</v>
      </c>
      <c r="G611">
        <v>15.62</v>
      </c>
      <c r="H611" s="1">
        <v>44841</v>
      </c>
      <c r="I611" s="20">
        <v>3</v>
      </c>
      <c r="J611" s="47">
        <f>Table_Query_from_Mac10[[#This Row],[unit_price]]-(Table_Query_from_Mac10[[#This Row],[unit_price]]*(Table_Query_from_Mac10[[#This Row],[discount_pct]]/100))</f>
        <v>15.151399999999999</v>
      </c>
      <c r="K611" s="47">
        <f>Table_Query_from_Mac10[[#This Row],[unit_cost]]</f>
        <v>5.94</v>
      </c>
      <c r="L611" s="47">
        <f>Table_Query_from_Mac10[[#This Row],[Live-cost]]*(1+Table_Query_from_Mac10[[#This Row],[CogsIncreasebyTYPE]])</f>
        <v>5.94</v>
      </c>
      <c r="M611" s="47">
        <f>Table_Query_from_Mac10[[#This Row],[Live-cost]]*Table_Query_from_Mac10[[#This Row],[qty_to_ship]]</f>
        <v>237.60000000000002</v>
      </c>
      <c r="N611" s="47">
        <f>IF(Table_Query_from_Mac10[[#This Row],[item_no]]="KDA",-Table_Query_from_Mac10[[#This Row],[unit_price]],Table_Query_from_Mac10[[#This Row],[Net Unit]]*Table_Query_from_Mac10[[#This Row],[qty_to_ship]])</f>
        <v>606.05599999999993</v>
      </c>
      <c r="O611" s="47">
        <f>SUMIFS(Summary!C:C,Summary!H:H,Table_Query_from_Mac10[[#This Row],[Juiceoc]])</f>
        <v>0</v>
      </c>
      <c r="P611" s="47">
        <f>SUMIFS(Summary!D:D,Summary!H:H,Table_Query_from_Mac10[[#This Row],[Juiceoc]])</f>
        <v>0</v>
      </c>
      <c r="Q611" s="47">
        <f>SUMIFS(Summary!E:E,Summary!H:H,Table_Query_from_Mac10[[#This Row],[Juiceoc]])</f>
        <v>0</v>
      </c>
      <c r="R611" s="47">
        <f>Table_Query_from_Mac10[[#This Row],[Net Unit]]*(1+Table_Query_from_Mac10[[#This Row],[PriceIncreasebyType]])</f>
        <v>15.151399999999999</v>
      </c>
      <c r="S611" s="47">
        <f>Table_Query_from_Mac10[[#This Row],[UnitPriceFuture]]*Table_Query_from_Mac10[[#This Row],[qtytoShipFuture]]</f>
        <v>606.05599999999993</v>
      </c>
      <c r="T611" s="47">
        <f>ROUND(Table_Query_from_Mac10[[#This Row],[qty_to_ship]]*(1+Table_Query_from_Mac10[[#This Row],[VolumeIncreasebyType]]),0)</f>
        <v>40</v>
      </c>
      <c r="U611" s="47">
        <f>Table_Query_from_Mac10[[#This Row],[qtytoShipFuture]]*Table_Query_from_Mac10[[#This Row],[Future-cost]]</f>
        <v>237.60000000000002</v>
      </c>
      <c r="V611" s="47">
        <f>Table_Query_from_Mac10[[#This Row],[qtytoShipFuture]]-Table_Query_from_Mac10[[#This Row],[qty_to_ship]]</f>
        <v>0</v>
      </c>
      <c r="W611" s="47">
        <f>Table_Query_from_Mac10[[#This Row],[UnitPriceFuture]]</f>
        <v>15.151399999999999</v>
      </c>
      <c r="X611" s="47">
        <f>Table_Query_from_Mac10[[#This Row],[Unit Increase]]*Table_Query_from_Mac10[[#This Row],[UnitPriceFuture]]</f>
        <v>0</v>
      </c>
      <c r="Y611" s="47">
        <f>Table_Query_from_Mac10[[#This Row],[Unit Increase]]*Table_Query_from_Mac10[[#This Row],[Future-cost]]</f>
        <v>0</v>
      </c>
      <c r="Z611" s="47">
        <f>-(Table_Query_from_Mac10[[#This Row],[Incremental Sales]]+((Table_Query_from_Mac10[[#This Row],[Incremental Sales]]*-(SUM(Summary!$S$8:$S$9)))))*Summary!$S$18</f>
        <v>0</v>
      </c>
      <c r="AA611" s="47">
        <f>IFERROR(Table_Query_from_Mac10[[#This Row],[Incremental Cost]]/Table_Query_from_Mac10[[#This Row],[Incremental Sales]],0)</f>
        <v>0</v>
      </c>
      <c r="AB611" s="47">
        <f>IFERROR(Table_Query_from_Mac10[[#This Row],[TotalCostFuture]]/Table_Query_from_Mac10[[#This Row],[totalsalesFuture]],0)</f>
        <v>0.39204297952664446</v>
      </c>
      <c r="AN611" s="31">
        <v>160</v>
      </c>
      <c r="AO611">
        <f t="shared" si="18"/>
        <v>40</v>
      </c>
      <c r="AQ611" s="31">
        <v>44.63</v>
      </c>
      <c r="AR611">
        <f t="shared" si="19"/>
        <v>15.62</v>
      </c>
    </row>
    <row r="612" spans="1:44" x14ac:dyDescent="0.25">
      <c r="A612">
        <v>90059</v>
      </c>
      <c r="B612">
        <v>11</v>
      </c>
      <c r="C612" t="s">
        <v>55</v>
      </c>
      <c r="D612" t="s">
        <v>81</v>
      </c>
      <c r="E612">
        <v>32</v>
      </c>
      <c r="F612">
        <v>6.59</v>
      </c>
      <c r="G612">
        <v>17.5</v>
      </c>
      <c r="H612" s="1">
        <v>44841</v>
      </c>
      <c r="I612" s="20">
        <v>3</v>
      </c>
      <c r="J612" s="47">
        <f>Table_Query_from_Mac10[[#This Row],[unit_price]]-(Table_Query_from_Mac10[[#This Row],[unit_price]]*(Table_Query_from_Mac10[[#This Row],[discount_pct]]/100))</f>
        <v>16.975000000000001</v>
      </c>
      <c r="K612" s="47">
        <f>Table_Query_from_Mac10[[#This Row],[unit_cost]]</f>
        <v>6.59</v>
      </c>
      <c r="L612" s="47">
        <f>Table_Query_from_Mac10[[#This Row],[Live-cost]]*(1+Table_Query_from_Mac10[[#This Row],[CogsIncreasebyTYPE]])</f>
        <v>6.59</v>
      </c>
      <c r="M612" s="47">
        <f>Table_Query_from_Mac10[[#This Row],[Live-cost]]*Table_Query_from_Mac10[[#This Row],[qty_to_ship]]</f>
        <v>210.88</v>
      </c>
      <c r="N612" s="47">
        <f>IF(Table_Query_from_Mac10[[#This Row],[item_no]]="KDA",-Table_Query_from_Mac10[[#This Row],[unit_price]],Table_Query_from_Mac10[[#This Row],[Net Unit]]*Table_Query_from_Mac10[[#This Row],[qty_to_ship]])</f>
        <v>543.20000000000005</v>
      </c>
      <c r="O612" s="47">
        <f>SUMIFS(Summary!C:C,Summary!H:H,Table_Query_from_Mac10[[#This Row],[Juiceoc]])</f>
        <v>0</v>
      </c>
      <c r="P612" s="47">
        <f>SUMIFS(Summary!D:D,Summary!H:H,Table_Query_from_Mac10[[#This Row],[Juiceoc]])</f>
        <v>0</v>
      </c>
      <c r="Q612" s="47">
        <f>SUMIFS(Summary!E:E,Summary!H:H,Table_Query_from_Mac10[[#This Row],[Juiceoc]])</f>
        <v>0</v>
      </c>
      <c r="R612" s="47">
        <f>Table_Query_from_Mac10[[#This Row],[Net Unit]]*(1+Table_Query_from_Mac10[[#This Row],[PriceIncreasebyType]])</f>
        <v>16.975000000000001</v>
      </c>
      <c r="S612" s="47">
        <f>Table_Query_from_Mac10[[#This Row],[UnitPriceFuture]]*Table_Query_from_Mac10[[#This Row],[qtytoShipFuture]]</f>
        <v>543.20000000000005</v>
      </c>
      <c r="T612" s="47">
        <f>ROUND(Table_Query_from_Mac10[[#This Row],[qty_to_ship]]*(1+Table_Query_from_Mac10[[#This Row],[VolumeIncreasebyType]]),0)</f>
        <v>32</v>
      </c>
      <c r="U612" s="47">
        <f>Table_Query_from_Mac10[[#This Row],[qtytoShipFuture]]*Table_Query_from_Mac10[[#This Row],[Future-cost]]</f>
        <v>210.88</v>
      </c>
      <c r="V612" s="47">
        <f>Table_Query_from_Mac10[[#This Row],[qtytoShipFuture]]-Table_Query_from_Mac10[[#This Row],[qty_to_ship]]</f>
        <v>0</v>
      </c>
      <c r="W612" s="47">
        <f>Table_Query_from_Mac10[[#This Row],[UnitPriceFuture]]</f>
        <v>16.975000000000001</v>
      </c>
      <c r="X612" s="47">
        <f>Table_Query_from_Mac10[[#This Row],[Unit Increase]]*Table_Query_from_Mac10[[#This Row],[UnitPriceFuture]]</f>
        <v>0</v>
      </c>
      <c r="Y612" s="47">
        <f>Table_Query_from_Mac10[[#This Row],[Unit Increase]]*Table_Query_from_Mac10[[#This Row],[Future-cost]]</f>
        <v>0</v>
      </c>
      <c r="Z612" s="47">
        <f>-(Table_Query_from_Mac10[[#This Row],[Incremental Sales]]+((Table_Query_from_Mac10[[#This Row],[Incremental Sales]]*-(SUM(Summary!$S$8:$S$9)))))*Summary!$S$18</f>
        <v>0</v>
      </c>
      <c r="AA612" s="47">
        <f>IFERROR(Table_Query_from_Mac10[[#This Row],[Incremental Cost]]/Table_Query_from_Mac10[[#This Row],[Incremental Sales]],0)</f>
        <v>0</v>
      </c>
      <c r="AB612" s="47">
        <f>IFERROR(Table_Query_from_Mac10[[#This Row],[TotalCostFuture]]/Table_Query_from_Mac10[[#This Row],[totalsalesFuture]],0)</f>
        <v>0.38821796759941085</v>
      </c>
      <c r="AN612" s="30">
        <v>128</v>
      </c>
      <c r="AO612">
        <f t="shared" si="18"/>
        <v>32</v>
      </c>
      <c r="AQ612" s="30">
        <v>49.99</v>
      </c>
      <c r="AR612">
        <f t="shared" si="19"/>
        <v>17.5</v>
      </c>
    </row>
    <row r="613" spans="1:44" x14ac:dyDescent="0.25">
      <c r="A613">
        <v>90059</v>
      </c>
      <c r="B613">
        <v>12</v>
      </c>
      <c r="C613" t="s">
        <v>55</v>
      </c>
      <c r="D613" t="s">
        <v>81</v>
      </c>
      <c r="E613">
        <v>32</v>
      </c>
      <c r="F613">
        <v>7.16</v>
      </c>
      <c r="G613">
        <v>19.170000000000002</v>
      </c>
      <c r="H613" s="1">
        <v>44841</v>
      </c>
      <c r="I613" s="20">
        <v>3</v>
      </c>
      <c r="J613" s="47">
        <f>Table_Query_from_Mac10[[#This Row],[unit_price]]-(Table_Query_from_Mac10[[#This Row],[unit_price]]*(Table_Query_from_Mac10[[#This Row],[discount_pct]]/100))</f>
        <v>18.594900000000003</v>
      </c>
      <c r="K613" s="47">
        <f>Table_Query_from_Mac10[[#This Row],[unit_cost]]</f>
        <v>7.16</v>
      </c>
      <c r="L613" s="47">
        <f>Table_Query_from_Mac10[[#This Row],[Live-cost]]*(1+Table_Query_from_Mac10[[#This Row],[CogsIncreasebyTYPE]])</f>
        <v>7.16</v>
      </c>
      <c r="M613" s="47">
        <f>Table_Query_from_Mac10[[#This Row],[Live-cost]]*Table_Query_from_Mac10[[#This Row],[qty_to_ship]]</f>
        <v>229.12</v>
      </c>
      <c r="N613" s="47">
        <f>IF(Table_Query_from_Mac10[[#This Row],[item_no]]="KDA",-Table_Query_from_Mac10[[#This Row],[unit_price]],Table_Query_from_Mac10[[#This Row],[Net Unit]]*Table_Query_from_Mac10[[#This Row],[qty_to_ship]])</f>
        <v>595.03680000000008</v>
      </c>
      <c r="O613" s="47">
        <f>SUMIFS(Summary!C:C,Summary!H:H,Table_Query_from_Mac10[[#This Row],[Juiceoc]])</f>
        <v>0</v>
      </c>
      <c r="P613" s="47">
        <f>SUMIFS(Summary!D:D,Summary!H:H,Table_Query_from_Mac10[[#This Row],[Juiceoc]])</f>
        <v>0</v>
      </c>
      <c r="Q613" s="47">
        <f>SUMIFS(Summary!E:E,Summary!H:H,Table_Query_from_Mac10[[#This Row],[Juiceoc]])</f>
        <v>0</v>
      </c>
      <c r="R613" s="47">
        <f>Table_Query_from_Mac10[[#This Row],[Net Unit]]*(1+Table_Query_from_Mac10[[#This Row],[PriceIncreasebyType]])</f>
        <v>18.594900000000003</v>
      </c>
      <c r="S613" s="47">
        <f>Table_Query_from_Mac10[[#This Row],[UnitPriceFuture]]*Table_Query_from_Mac10[[#This Row],[qtytoShipFuture]]</f>
        <v>595.03680000000008</v>
      </c>
      <c r="T613" s="47">
        <f>ROUND(Table_Query_from_Mac10[[#This Row],[qty_to_ship]]*(1+Table_Query_from_Mac10[[#This Row],[VolumeIncreasebyType]]),0)</f>
        <v>32</v>
      </c>
      <c r="U613" s="47">
        <f>Table_Query_from_Mac10[[#This Row],[qtytoShipFuture]]*Table_Query_from_Mac10[[#This Row],[Future-cost]]</f>
        <v>229.12</v>
      </c>
      <c r="V613" s="47">
        <f>Table_Query_from_Mac10[[#This Row],[qtytoShipFuture]]-Table_Query_from_Mac10[[#This Row],[qty_to_ship]]</f>
        <v>0</v>
      </c>
      <c r="W613" s="47">
        <f>Table_Query_from_Mac10[[#This Row],[UnitPriceFuture]]</f>
        <v>18.594900000000003</v>
      </c>
      <c r="X613" s="47">
        <f>Table_Query_from_Mac10[[#This Row],[Unit Increase]]*Table_Query_from_Mac10[[#This Row],[UnitPriceFuture]]</f>
        <v>0</v>
      </c>
      <c r="Y613" s="47">
        <f>Table_Query_from_Mac10[[#This Row],[Unit Increase]]*Table_Query_from_Mac10[[#This Row],[Future-cost]]</f>
        <v>0</v>
      </c>
      <c r="Z613" s="47">
        <f>-(Table_Query_from_Mac10[[#This Row],[Incremental Sales]]+((Table_Query_from_Mac10[[#This Row],[Incremental Sales]]*-(SUM(Summary!$S$8:$S$9)))))*Summary!$S$18</f>
        <v>0</v>
      </c>
      <c r="AA613" s="47">
        <f>IFERROR(Table_Query_from_Mac10[[#This Row],[Incremental Cost]]/Table_Query_from_Mac10[[#This Row],[Incremental Sales]],0)</f>
        <v>0</v>
      </c>
      <c r="AB613" s="47">
        <f>IFERROR(Table_Query_from_Mac10[[#This Row],[TotalCostFuture]]/Table_Query_from_Mac10[[#This Row],[totalsalesFuture]],0)</f>
        <v>0.38505181528268501</v>
      </c>
      <c r="AN613" s="31">
        <v>128</v>
      </c>
      <c r="AO613">
        <f t="shared" si="18"/>
        <v>32</v>
      </c>
      <c r="AQ613" s="31">
        <v>54.76</v>
      </c>
      <c r="AR613">
        <f t="shared" si="19"/>
        <v>19.170000000000002</v>
      </c>
    </row>
    <row r="614" spans="1:44" x14ac:dyDescent="0.25">
      <c r="A614">
        <v>90059</v>
      </c>
      <c r="B614">
        <v>10</v>
      </c>
      <c r="C614" t="s">
        <v>55</v>
      </c>
      <c r="D614" t="s">
        <v>81</v>
      </c>
      <c r="E614">
        <v>20</v>
      </c>
      <c r="F614">
        <v>5.94</v>
      </c>
      <c r="G614">
        <v>15.62</v>
      </c>
      <c r="H614" s="1">
        <v>44845</v>
      </c>
      <c r="I614" s="20">
        <v>3</v>
      </c>
      <c r="J614" s="47">
        <f>Table_Query_from_Mac10[[#This Row],[unit_price]]-(Table_Query_from_Mac10[[#This Row],[unit_price]]*(Table_Query_from_Mac10[[#This Row],[discount_pct]]/100))</f>
        <v>15.151399999999999</v>
      </c>
      <c r="K614" s="47">
        <f>Table_Query_from_Mac10[[#This Row],[unit_cost]]</f>
        <v>5.94</v>
      </c>
      <c r="L614" s="47">
        <f>Table_Query_from_Mac10[[#This Row],[Live-cost]]*(1+Table_Query_from_Mac10[[#This Row],[CogsIncreasebyTYPE]])</f>
        <v>5.94</v>
      </c>
      <c r="M614" s="47">
        <f>Table_Query_from_Mac10[[#This Row],[Live-cost]]*Table_Query_from_Mac10[[#This Row],[qty_to_ship]]</f>
        <v>118.80000000000001</v>
      </c>
      <c r="N614" s="47">
        <f>IF(Table_Query_from_Mac10[[#This Row],[item_no]]="KDA",-Table_Query_from_Mac10[[#This Row],[unit_price]],Table_Query_from_Mac10[[#This Row],[Net Unit]]*Table_Query_from_Mac10[[#This Row],[qty_to_ship]])</f>
        <v>303.02799999999996</v>
      </c>
      <c r="O614" s="47">
        <f>SUMIFS(Summary!C:C,Summary!H:H,Table_Query_from_Mac10[[#This Row],[Juiceoc]])</f>
        <v>0</v>
      </c>
      <c r="P614" s="47">
        <f>SUMIFS(Summary!D:D,Summary!H:H,Table_Query_from_Mac10[[#This Row],[Juiceoc]])</f>
        <v>0</v>
      </c>
      <c r="Q614" s="47">
        <f>SUMIFS(Summary!E:E,Summary!H:H,Table_Query_from_Mac10[[#This Row],[Juiceoc]])</f>
        <v>0</v>
      </c>
      <c r="R614" s="47">
        <f>Table_Query_from_Mac10[[#This Row],[Net Unit]]*(1+Table_Query_from_Mac10[[#This Row],[PriceIncreasebyType]])</f>
        <v>15.151399999999999</v>
      </c>
      <c r="S614" s="47">
        <f>Table_Query_from_Mac10[[#This Row],[UnitPriceFuture]]*Table_Query_from_Mac10[[#This Row],[qtytoShipFuture]]</f>
        <v>303.02799999999996</v>
      </c>
      <c r="T614" s="47">
        <f>ROUND(Table_Query_from_Mac10[[#This Row],[qty_to_ship]]*(1+Table_Query_from_Mac10[[#This Row],[VolumeIncreasebyType]]),0)</f>
        <v>20</v>
      </c>
      <c r="U614" s="47">
        <f>Table_Query_from_Mac10[[#This Row],[qtytoShipFuture]]*Table_Query_from_Mac10[[#This Row],[Future-cost]]</f>
        <v>118.80000000000001</v>
      </c>
      <c r="V614" s="47">
        <f>Table_Query_from_Mac10[[#This Row],[qtytoShipFuture]]-Table_Query_from_Mac10[[#This Row],[qty_to_ship]]</f>
        <v>0</v>
      </c>
      <c r="W614" s="47">
        <f>Table_Query_from_Mac10[[#This Row],[UnitPriceFuture]]</f>
        <v>15.151399999999999</v>
      </c>
      <c r="X614" s="47">
        <f>Table_Query_from_Mac10[[#This Row],[Unit Increase]]*Table_Query_from_Mac10[[#This Row],[UnitPriceFuture]]</f>
        <v>0</v>
      </c>
      <c r="Y614" s="47">
        <f>Table_Query_from_Mac10[[#This Row],[Unit Increase]]*Table_Query_from_Mac10[[#This Row],[Future-cost]]</f>
        <v>0</v>
      </c>
      <c r="Z614" s="47">
        <f>-(Table_Query_from_Mac10[[#This Row],[Incremental Sales]]+((Table_Query_from_Mac10[[#This Row],[Incremental Sales]]*-(SUM(Summary!$S$8:$S$9)))))*Summary!$S$18</f>
        <v>0</v>
      </c>
      <c r="AA614" s="47">
        <f>IFERROR(Table_Query_from_Mac10[[#This Row],[Incremental Cost]]/Table_Query_from_Mac10[[#This Row],[Incremental Sales]],0)</f>
        <v>0</v>
      </c>
      <c r="AB614" s="47">
        <f>IFERROR(Table_Query_from_Mac10[[#This Row],[TotalCostFuture]]/Table_Query_from_Mac10[[#This Row],[totalsalesFuture]],0)</f>
        <v>0.39204297952664446</v>
      </c>
      <c r="AN614" s="30">
        <v>80</v>
      </c>
      <c r="AO614">
        <f t="shared" si="18"/>
        <v>20</v>
      </c>
      <c r="AQ614" s="30">
        <v>44.63</v>
      </c>
      <c r="AR614">
        <f t="shared" si="19"/>
        <v>15.62</v>
      </c>
    </row>
    <row r="615" spans="1:44" x14ac:dyDescent="0.25">
      <c r="A615">
        <v>90060</v>
      </c>
      <c r="B615">
        <v>1</v>
      </c>
      <c r="C615" t="s">
        <v>55</v>
      </c>
      <c r="D615" t="s">
        <v>81</v>
      </c>
      <c r="E615">
        <v>8</v>
      </c>
      <c r="F615">
        <v>1.59</v>
      </c>
      <c r="G615">
        <v>5.77</v>
      </c>
      <c r="H615" s="1">
        <v>44837</v>
      </c>
      <c r="I615" s="20">
        <v>0</v>
      </c>
      <c r="J615" s="47">
        <f>Table_Query_from_Mac10[[#This Row],[unit_price]]-(Table_Query_from_Mac10[[#This Row],[unit_price]]*(Table_Query_from_Mac10[[#This Row],[discount_pct]]/100))</f>
        <v>5.77</v>
      </c>
      <c r="K615" s="47">
        <f>Table_Query_from_Mac10[[#This Row],[unit_cost]]</f>
        <v>1.59</v>
      </c>
      <c r="L615" s="47">
        <f>Table_Query_from_Mac10[[#This Row],[Live-cost]]*(1+Table_Query_from_Mac10[[#This Row],[CogsIncreasebyTYPE]])</f>
        <v>1.59</v>
      </c>
      <c r="M615" s="47">
        <f>Table_Query_from_Mac10[[#This Row],[Live-cost]]*Table_Query_from_Mac10[[#This Row],[qty_to_ship]]</f>
        <v>12.72</v>
      </c>
      <c r="N615" s="47">
        <f>IF(Table_Query_from_Mac10[[#This Row],[item_no]]="KDA",-Table_Query_from_Mac10[[#This Row],[unit_price]],Table_Query_from_Mac10[[#This Row],[Net Unit]]*Table_Query_from_Mac10[[#This Row],[qty_to_ship]])</f>
        <v>46.16</v>
      </c>
      <c r="O615" s="47">
        <f>SUMIFS(Summary!C:C,Summary!H:H,Table_Query_from_Mac10[[#This Row],[Juiceoc]])</f>
        <v>0</v>
      </c>
      <c r="P615" s="47">
        <f>SUMIFS(Summary!D:D,Summary!H:H,Table_Query_from_Mac10[[#This Row],[Juiceoc]])</f>
        <v>0</v>
      </c>
      <c r="Q615" s="47">
        <f>SUMIFS(Summary!E:E,Summary!H:H,Table_Query_from_Mac10[[#This Row],[Juiceoc]])</f>
        <v>0</v>
      </c>
      <c r="R615" s="47">
        <f>Table_Query_from_Mac10[[#This Row],[Net Unit]]*(1+Table_Query_from_Mac10[[#This Row],[PriceIncreasebyType]])</f>
        <v>5.77</v>
      </c>
      <c r="S615" s="47">
        <f>Table_Query_from_Mac10[[#This Row],[UnitPriceFuture]]*Table_Query_from_Mac10[[#This Row],[qtytoShipFuture]]</f>
        <v>46.16</v>
      </c>
      <c r="T615" s="47">
        <f>ROUND(Table_Query_from_Mac10[[#This Row],[qty_to_ship]]*(1+Table_Query_from_Mac10[[#This Row],[VolumeIncreasebyType]]),0)</f>
        <v>8</v>
      </c>
      <c r="U615" s="47">
        <f>Table_Query_from_Mac10[[#This Row],[qtytoShipFuture]]*Table_Query_from_Mac10[[#This Row],[Future-cost]]</f>
        <v>12.72</v>
      </c>
      <c r="V615" s="47">
        <f>Table_Query_from_Mac10[[#This Row],[qtytoShipFuture]]-Table_Query_from_Mac10[[#This Row],[qty_to_ship]]</f>
        <v>0</v>
      </c>
      <c r="W615" s="47">
        <f>Table_Query_from_Mac10[[#This Row],[UnitPriceFuture]]</f>
        <v>5.77</v>
      </c>
      <c r="X615" s="47">
        <f>Table_Query_from_Mac10[[#This Row],[Unit Increase]]*Table_Query_from_Mac10[[#This Row],[UnitPriceFuture]]</f>
        <v>0</v>
      </c>
      <c r="Y615" s="47">
        <f>Table_Query_from_Mac10[[#This Row],[Unit Increase]]*Table_Query_from_Mac10[[#This Row],[Future-cost]]</f>
        <v>0</v>
      </c>
      <c r="Z615" s="47">
        <f>-(Table_Query_from_Mac10[[#This Row],[Incremental Sales]]+((Table_Query_from_Mac10[[#This Row],[Incremental Sales]]*-(SUM(Summary!$S$8:$S$9)))))*Summary!$S$18</f>
        <v>0</v>
      </c>
      <c r="AA615" s="47">
        <f>IFERROR(Table_Query_from_Mac10[[#This Row],[Incremental Cost]]/Table_Query_from_Mac10[[#This Row],[Incremental Sales]],0)</f>
        <v>0</v>
      </c>
      <c r="AB615" s="47">
        <f>IFERROR(Table_Query_from_Mac10[[#This Row],[TotalCostFuture]]/Table_Query_from_Mac10[[#This Row],[totalsalesFuture]],0)</f>
        <v>0.27556325823223576</v>
      </c>
      <c r="AN615" s="31">
        <v>32</v>
      </c>
      <c r="AO615">
        <f t="shared" si="18"/>
        <v>8</v>
      </c>
      <c r="AQ615" s="31">
        <v>16.489999999999998</v>
      </c>
      <c r="AR615">
        <f t="shared" si="19"/>
        <v>5.77</v>
      </c>
    </row>
    <row r="616" spans="1:44" x14ac:dyDescent="0.25">
      <c r="A616">
        <v>90060</v>
      </c>
      <c r="B616">
        <v>2</v>
      </c>
      <c r="C616" t="s">
        <v>55</v>
      </c>
      <c r="D616" t="s">
        <v>81</v>
      </c>
      <c r="E616">
        <v>7</v>
      </c>
      <c r="F616">
        <v>8.57</v>
      </c>
      <c r="G616">
        <v>20.83</v>
      </c>
      <c r="H616" s="1">
        <v>44837</v>
      </c>
      <c r="I616" s="20">
        <v>0</v>
      </c>
      <c r="J616" s="47">
        <f>Table_Query_from_Mac10[[#This Row],[unit_price]]-(Table_Query_from_Mac10[[#This Row],[unit_price]]*(Table_Query_from_Mac10[[#This Row],[discount_pct]]/100))</f>
        <v>20.83</v>
      </c>
      <c r="K616" s="47">
        <f>Table_Query_from_Mac10[[#This Row],[unit_cost]]</f>
        <v>8.57</v>
      </c>
      <c r="L616" s="47">
        <f>Table_Query_from_Mac10[[#This Row],[Live-cost]]*(1+Table_Query_from_Mac10[[#This Row],[CogsIncreasebyTYPE]])</f>
        <v>8.57</v>
      </c>
      <c r="M616" s="47">
        <f>Table_Query_from_Mac10[[#This Row],[Live-cost]]*Table_Query_from_Mac10[[#This Row],[qty_to_ship]]</f>
        <v>59.99</v>
      </c>
      <c r="N616" s="47">
        <f>IF(Table_Query_from_Mac10[[#This Row],[item_no]]="KDA",-Table_Query_from_Mac10[[#This Row],[unit_price]],Table_Query_from_Mac10[[#This Row],[Net Unit]]*Table_Query_from_Mac10[[#This Row],[qty_to_ship]])</f>
        <v>145.81</v>
      </c>
      <c r="O616" s="47">
        <f>SUMIFS(Summary!C:C,Summary!H:H,Table_Query_from_Mac10[[#This Row],[Juiceoc]])</f>
        <v>0</v>
      </c>
      <c r="P616" s="47">
        <f>SUMIFS(Summary!D:D,Summary!H:H,Table_Query_from_Mac10[[#This Row],[Juiceoc]])</f>
        <v>0</v>
      </c>
      <c r="Q616" s="47">
        <f>SUMIFS(Summary!E:E,Summary!H:H,Table_Query_from_Mac10[[#This Row],[Juiceoc]])</f>
        <v>0</v>
      </c>
      <c r="R616" s="47">
        <f>Table_Query_from_Mac10[[#This Row],[Net Unit]]*(1+Table_Query_from_Mac10[[#This Row],[PriceIncreasebyType]])</f>
        <v>20.83</v>
      </c>
      <c r="S616" s="47">
        <f>Table_Query_from_Mac10[[#This Row],[UnitPriceFuture]]*Table_Query_from_Mac10[[#This Row],[qtytoShipFuture]]</f>
        <v>145.81</v>
      </c>
      <c r="T616" s="47">
        <f>ROUND(Table_Query_from_Mac10[[#This Row],[qty_to_ship]]*(1+Table_Query_from_Mac10[[#This Row],[VolumeIncreasebyType]]),0)</f>
        <v>7</v>
      </c>
      <c r="U616" s="47">
        <f>Table_Query_from_Mac10[[#This Row],[qtytoShipFuture]]*Table_Query_from_Mac10[[#This Row],[Future-cost]]</f>
        <v>59.99</v>
      </c>
      <c r="V616" s="47">
        <f>Table_Query_from_Mac10[[#This Row],[qtytoShipFuture]]-Table_Query_from_Mac10[[#This Row],[qty_to_ship]]</f>
        <v>0</v>
      </c>
      <c r="W616" s="47">
        <f>Table_Query_from_Mac10[[#This Row],[UnitPriceFuture]]</f>
        <v>20.83</v>
      </c>
      <c r="X616" s="47">
        <f>Table_Query_from_Mac10[[#This Row],[Unit Increase]]*Table_Query_from_Mac10[[#This Row],[UnitPriceFuture]]</f>
        <v>0</v>
      </c>
      <c r="Y616" s="47">
        <f>Table_Query_from_Mac10[[#This Row],[Unit Increase]]*Table_Query_from_Mac10[[#This Row],[Future-cost]]</f>
        <v>0</v>
      </c>
      <c r="Z616" s="47">
        <f>-(Table_Query_from_Mac10[[#This Row],[Incremental Sales]]+((Table_Query_from_Mac10[[#This Row],[Incremental Sales]]*-(SUM(Summary!$S$8:$S$9)))))*Summary!$S$18</f>
        <v>0</v>
      </c>
      <c r="AA616" s="47">
        <f>IFERROR(Table_Query_from_Mac10[[#This Row],[Incremental Cost]]/Table_Query_from_Mac10[[#This Row],[Incremental Sales]],0)</f>
        <v>0</v>
      </c>
      <c r="AB616" s="47">
        <f>IFERROR(Table_Query_from_Mac10[[#This Row],[TotalCostFuture]]/Table_Query_from_Mac10[[#This Row],[totalsalesFuture]],0)</f>
        <v>0.41142582813250123</v>
      </c>
      <c r="AN616" s="30">
        <v>28</v>
      </c>
      <c r="AO616">
        <f t="shared" si="18"/>
        <v>7</v>
      </c>
      <c r="AQ616" s="30">
        <v>59.52</v>
      </c>
      <c r="AR616">
        <f t="shared" si="19"/>
        <v>20.83</v>
      </c>
    </row>
    <row r="617" spans="1:44" x14ac:dyDescent="0.25">
      <c r="A617">
        <v>90060</v>
      </c>
      <c r="B617">
        <v>3</v>
      </c>
      <c r="C617" t="s">
        <v>55</v>
      </c>
      <c r="D617" t="s">
        <v>81</v>
      </c>
      <c r="E617">
        <v>8</v>
      </c>
      <c r="F617">
        <v>9.85</v>
      </c>
      <c r="G617">
        <v>25.68</v>
      </c>
      <c r="H617" s="1">
        <v>44837</v>
      </c>
      <c r="I617" s="20">
        <v>0</v>
      </c>
      <c r="J617" s="47">
        <f>Table_Query_from_Mac10[[#This Row],[unit_price]]-(Table_Query_from_Mac10[[#This Row],[unit_price]]*(Table_Query_from_Mac10[[#This Row],[discount_pct]]/100))</f>
        <v>25.68</v>
      </c>
      <c r="K617" s="47">
        <f>Table_Query_from_Mac10[[#This Row],[unit_cost]]</f>
        <v>9.85</v>
      </c>
      <c r="L617" s="47">
        <f>Table_Query_from_Mac10[[#This Row],[Live-cost]]*(1+Table_Query_from_Mac10[[#This Row],[CogsIncreasebyTYPE]])</f>
        <v>9.85</v>
      </c>
      <c r="M617" s="47">
        <f>Table_Query_from_Mac10[[#This Row],[Live-cost]]*Table_Query_from_Mac10[[#This Row],[qty_to_ship]]</f>
        <v>78.8</v>
      </c>
      <c r="N617" s="47">
        <f>IF(Table_Query_from_Mac10[[#This Row],[item_no]]="KDA",-Table_Query_from_Mac10[[#This Row],[unit_price]],Table_Query_from_Mac10[[#This Row],[Net Unit]]*Table_Query_from_Mac10[[#This Row],[qty_to_ship]])</f>
        <v>205.44</v>
      </c>
      <c r="O617" s="47">
        <f>SUMIFS(Summary!C:C,Summary!H:H,Table_Query_from_Mac10[[#This Row],[Juiceoc]])</f>
        <v>0</v>
      </c>
      <c r="P617" s="47">
        <f>SUMIFS(Summary!D:D,Summary!H:H,Table_Query_from_Mac10[[#This Row],[Juiceoc]])</f>
        <v>0</v>
      </c>
      <c r="Q617" s="47">
        <f>SUMIFS(Summary!E:E,Summary!H:H,Table_Query_from_Mac10[[#This Row],[Juiceoc]])</f>
        <v>0</v>
      </c>
      <c r="R617" s="47">
        <f>Table_Query_from_Mac10[[#This Row],[Net Unit]]*(1+Table_Query_from_Mac10[[#This Row],[PriceIncreasebyType]])</f>
        <v>25.68</v>
      </c>
      <c r="S617" s="47">
        <f>Table_Query_from_Mac10[[#This Row],[UnitPriceFuture]]*Table_Query_from_Mac10[[#This Row],[qtytoShipFuture]]</f>
        <v>205.44</v>
      </c>
      <c r="T617" s="47">
        <f>ROUND(Table_Query_from_Mac10[[#This Row],[qty_to_ship]]*(1+Table_Query_from_Mac10[[#This Row],[VolumeIncreasebyType]]),0)</f>
        <v>8</v>
      </c>
      <c r="U617" s="47">
        <f>Table_Query_from_Mac10[[#This Row],[qtytoShipFuture]]*Table_Query_from_Mac10[[#This Row],[Future-cost]]</f>
        <v>78.8</v>
      </c>
      <c r="V617" s="47">
        <f>Table_Query_from_Mac10[[#This Row],[qtytoShipFuture]]-Table_Query_from_Mac10[[#This Row],[qty_to_ship]]</f>
        <v>0</v>
      </c>
      <c r="W617" s="47">
        <f>Table_Query_from_Mac10[[#This Row],[UnitPriceFuture]]</f>
        <v>25.68</v>
      </c>
      <c r="X617" s="47">
        <f>Table_Query_from_Mac10[[#This Row],[Unit Increase]]*Table_Query_from_Mac10[[#This Row],[UnitPriceFuture]]</f>
        <v>0</v>
      </c>
      <c r="Y617" s="47">
        <f>Table_Query_from_Mac10[[#This Row],[Unit Increase]]*Table_Query_from_Mac10[[#This Row],[Future-cost]]</f>
        <v>0</v>
      </c>
      <c r="Z617" s="47">
        <f>-(Table_Query_from_Mac10[[#This Row],[Incremental Sales]]+((Table_Query_from_Mac10[[#This Row],[Incremental Sales]]*-(SUM(Summary!$S$8:$S$9)))))*Summary!$S$18</f>
        <v>0</v>
      </c>
      <c r="AA617" s="47">
        <f>IFERROR(Table_Query_from_Mac10[[#This Row],[Incremental Cost]]/Table_Query_from_Mac10[[#This Row],[Incremental Sales]],0)</f>
        <v>0</v>
      </c>
      <c r="AB617" s="47">
        <f>IFERROR(Table_Query_from_Mac10[[#This Row],[TotalCostFuture]]/Table_Query_from_Mac10[[#This Row],[totalsalesFuture]],0)</f>
        <v>0.38356697819314639</v>
      </c>
      <c r="AN617" s="31">
        <v>30</v>
      </c>
      <c r="AO617">
        <f t="shared" si="18"/>
        <v>8</v>
      </c>
      <c r="AQ617" s="31">
        <v>73.37</v>
      </c>
      <c r="AR617">
        <f t="shared" si="19"/>
        <v>25.68</v>
      </c>
    </row>
    <row r="618" spans="1:44" x14ac:dyDescent="0.25">
      <c r="A618">
        <v>90060</v>
      </c>
      <c r="B618">
        <v>4</v>
      </c>
      <c r="C618" t="s">
        <v>55</v>
      </c>
      <c r="D618" t="s">
        <v>81</v>
      </c>
      <c r="E618">
        <v>4</v>
      </c>
      <c r="F618">
        <v>11.49</v>
      </c>
      <c r="G618">
        <v>30.28</v>
      </c>
      <c r="H618" s="1">
        <v>44837</v>
      </c>
      <c r="I618" s="20">
        <v>0</v>
      </c>
      <c r="J618" s="47">
        <f>Table_Query_from_Mac10[[#This Row],[unit_price]]-(Table_Query_from_Mac10[[#This Row],[unit_price]]*(Table_Query_from_Mac10[[#This Row],[discount_pct]]/100))</f>
        <v>30.28</v>
      </c>
      <c r="K618" s="47">
        <f>Table_Query_from_Mac10[[#This Row],[unit_cost]]</f>
        <v>11.49</v>
      </c>
      <c r="L618" s="47">
        <f>Table_Query_from_Mac10[[#This Row],[Live-cost]]*(1+Table_Query_from_Mac10[[#This Row],[CogsIncreasebyTYPE]])</f>
        <v>11.49</v>
      </c>
      <c r="M618" s="47">
        <f>Table_Query_from_Mac10[[#This Row],[Live-cost]]*Table_Query_from_Mac10[[#This Row],[qty_to_ship]]</f>
        <v>45.96</v>
      </c>
      <c r="N618" s="47">
        <f>IF(Table_Query_from_Mac10[[#This Row],[item_no]]="KDA",-Table_Query_from_Mac10[[#This Row],[unit_price]],Table_Query_from_Mac10[[#This Row],[Net Unit]]*Table_Query_from_Mac10[[#This Row],[qty_to_ship]])</f>
        <v>121.12</v>
      </c>
      <c r="O618" s="47">
        <f>SUMIFS(Summary!C:C,Summary!H:H,Table_Query_from_Mac10[[#This Row],[Juiceoc]])</f>
        <v>0</v>
      </c>
      <c r="P618" s="47">
        <f>SUMIFS(Summary!D:D,Summary!H:H,Table_Query_from_Mac10[[#This Row],[Juiceoc]])</f>
        <v>0</v>
      </c>
      <c r="Q618" s="47">
        <f>SUMIFS(Summary!E:E,Summary!H:H,Table_Query_from_Mac10[[#This Row],[Juiceoc]])</f>
        <v>0</v>
      </c>
      <c r="R618" s="47">
        <f>Table_Query_from_Mac10[[#This Row],[Net Unit]]*(1+Table_Query_from_Mac10[[#This Row],[PriceIncreasebyType]])</f>
        <v>30.28</v>
      </c>
      <c r="S618" s="47">
        <f>Table_Query_from_Mac10[[#This Row],[UnitPriceFuture]]*Table_Query_from_Mac10[[#This Row],[qtytoShipFuture]]</f>
        <v>121.12</v>
      </c>
      <c r="T618" s="47">
        <f>ROUND(Table_Query_from_Mac10[[#This Row],[qty_to_ship]]*(1+Table_Query_from_Mac10[[#This Row],[VolumeIncreasebyType]]),0)</f>
        <v>4</v>
      </c>
      <c r="U618" s="47">
        <f>Table_Query_from_Mac10[[#This Row],[qtytoShipFuture]]*Table_Query_from_Mac10[[#This Row],[Future-cost]]</f>
        <v>45.96</v>
      </c>
      <c r="V618" s="47">
        <f>Table_Query_from_Mac10[[#This Row],[qtytoShipFuture]]-Table_Query_from_Mac10[[#This Row],[qty_to_ship]]</f>
        <v>0</v>
      </c>
      <c r="W618" s="47">
        <f>Table_Query_from_Mac10[[#This Row],[UnitPriceFuture]]</f>
        <v>30.28</v>
      </c>
      <c r="X618" s="47">
        <f>Table_Query_from_Mac10[[#This Row],[Unit Increase]]*Table_Query_from_Mac10[[#This Row],[UnitPriceFuture]]</f>
        <v>0</v>
      </c>
      <c r="Y618" s="47">
        <f>Table_Query_from_Mac10[[#This Row],[Unit Increase]]*Table_Query_from_Mac10[[#This Row],[Future-cost]]</f>
        <v>0</v>
      </c>
      <c r="Z618" s="47">
        <f>-(Table_Query_from_Mac10[[#This Row],[Incremental Sales]]+((Table_Query_from_Mac10[[#This Row],[Incremental Sales]]*-(SUM(Summary!$S$8:$S$9)))))*Summary!$S$18</f>
        <v>0</v>
      </c>
      <c r="AA618" s="47">
        <f>IFERROR(Table_Query_from_Mac10[[#This Row],[Incremental Cost]]/Table_Query_from_Mac10[[#This Row],[Incremental Sales]],0)</f>
        <v>0</v>
      </c>
      <c r="AB618" s="47">
        <f>IFERROR(Table_Query_from_Mac10[[#This Row],[TotalCostFuture]]/Table_Query_from_Mac10[[#This Row],[totalsalesFuture]],0)</f>
        <v>0.3794583883751651</v>
      </c>
      <c r="AN618" s="30">
        <v>15</v>
      </c>
      <c r="AO618">
        <f t="shared" si="18"/>
        <v>4</v>
      </c>
      <c r="AQ618" s="30">
        <v>86.5</v>
      </c>
      <c r="AR618">
        <f t="shared" si="19"/>
        <v>30.28</v>
      </c>
    </row>
    <row r="619" spans="1:44" x14ac:dyDescent="0.25">
      <c r="A619">
        <v>90060</v>
      </c>
      <c r="B619">
        <v>5</v>
      </c>
      <c r="C619" t="s">
        <v>55</v>
      </c>
      <c r="D619" t="s">
        <v>81</v>
      </c>
      <c r="E619">
        <v>3</v>
      </c>
      <c r="F619">
        <v>13.57</v>
      </c>
      <c r="G619">
        <v>36.270000000000003</v>
      </c>
      <c r="H619" s="1">
        <v>44837</v>
      </c>
      <c r="I619" s="20">
        <v>0</v>
      </c>
      <c r="J619" s="47">
        <f>Table_Query_from_Mac10[[#This Row],[unit_price]]-(Table_Query_from_Mac10[[#This Row],[unit_price]]*(Table_Query_from_Mac10[[#This Row],[discount_pct]]/100))</f>
        <v>36.270000000000003</v>
      </c>
      <c r="K619" s="47">
        <f>Table_Query_from_Mac10[[#This Row],[unit_cost]]</f>
        <v>13.57</v>
      </c>
      <c r="L619" s="47">
        <f>Table_Query_from_Mac10[[#This Row],[Live-cost]]*(1+Table_Query_from_Mac10[[#This Row],[CogsIncreasebyTYPE]])</f>
        <v>13.57</v>
      </c>
      <c r="M619" s="47">
        <f>Table_Query_from_Mac10[[#This Row],[Live-cost]]*Table_Query_from_Mac10[[#This Row],[qty_to_ship]]</f>
        <v>40.71</v>
      </c>
      <c r="N619" s="47">
        <f>IF(Table_Query_from_Mac10[[#This Row],[item_no]]="KDA",-Table_Query_from_Mac10[[#This Row],[unit_price]],Table_Query_from_Mac10[[#This Row],[Net Unit]]*Table_Query_from_Mac10[[#This Row],[qty_to_ship]])</f>
        <v>108.81</v>
      </c>
      <c r="O619" s="47">
        <f>SUMIFS(Summary!C:C,Summary!H:H,Table_Query_from_Mac10[[#This Row],[Juiceoc]])</f>
        <v>0</v>
      </c>
      <c r="P619" s="47">
        <f>SUMIFS(Summary!D:D,Summary!H:H,Table_Query_from_Mac10[[#This Row],[Juiceoc]])</f>
        <v>0</v>
      </c>
      <c r="Q619" s="47">
        <f>SUMIFS(Summary!E:E,Summary!H:H,Table_Query_from_Mac10[[#This Row],[Juiceoc]])</f>
        <v>0</v>
      </c>
      <c r="R619" s="47">
        <f>Table_Query_from_Mac10[[#This Row],[Net Unit]]*(1+Table_Query_from_Mac10[[#This Row],[PriceIncreasebyType]])</f>
        <v>36.270000000000003</v>
      </c>
      <c r="S619" s="47">
        <f>Table_Query_from_Mac10[[#This Row],[UnitPriceFuture]]*Table_Query_from_Mac10[[#This Row],[qtytoShipFuture]]</f>
        <v>108.81</v>
      </c>
      <c r="T619" s="47">
        <f>ROUND(Table_Query_from_Mac10[[#This Row],[qty_to_ship]]*(1+Table_Query_from_Mac10[[#This Row],[VolumeIncreasebyType]]),0)</f>
        <v>3</v>
      </c>
      <c r="U619" s="47">
        <f>Table_Query_from_Mac10[[#This Row],[qtytoShipFuture]]*Table_Query_from_Mac10[[#This Row],[Future-cost]]</f>
        <v>40.71</v>
      </c>
      <c r="V619" s="47">
        <f>Table_Query_from_Mac10[[#This Row],[qtytoShipFuture]]-Table_Query_from_Mac10[[#This Row],[qty_to_ship]]</f>
        <v>0</v>
      </c>
      <c r="W619" s="47">
        <f>Table_Query_from_Mac10[[#This Row],[UnitPriceFuture]]</f>
        <v>36.270000000000003</v>
      </c>
      <c r="X619" s="47">
        <f>Table_Query_from_Mac10[[#This Row],[Unit Increase]]*Table_Query_from_Mac10[[#This Row],[UnitPriceFuture]]</f>
        <v>0</v>
      </c>
      <c r="Y619" s="47">
        <f>Table_Query_from_Mac10[[#This Row],[Unit Increase]]*Table_Query_from_Mac10[[#This Row],[Future-cost]]</f>
        <v>0</v>
      </c>
      <c r="Z619" s="47">
        <f>-(Table_Query_from_Mac10[[#This Row],[Incremental Sales]]+((Table_Query_from_Mac10[[#This Row],[Incremental Sales]]*-(SUM(Summary!$S$8:$S$9)))))*Summary!$S$18</f>
        <v>0</v>
      </c>
      <c r="AA619" s="47">
        <f>IFERROR(Table_Query_from_Mac10[[#This Row],[Incremental Cost]]/Table_Query_from_Mac10[[#This Row],[Incremental Sales]],0)</f>
        <v>0</v>
      </c>
      <c r="AB619" s="47">
        <f>IFERROR(Table_Query_from_Mac10[[#This Row],[TotalCostFuture]]/Table_Query_from_Mac10[[#This Row],[totalsalesFuture]],0)</f>
        <v>0.37413840639647089</v>
      </c>
      <c r="AN619" s="31">
        <v>12</v>
      </c>
      <c r="AO619">
        <f t="shared" si="18"/>
        <v>3</v>
      </c>
      <c r="AQ619" s="31">
        <v>103.64</v>
      </c>
      <c r="AR619">
        <f t="shared" si="19"/>
        <v>36.270000000000003</v>
      </c>
    </row>
    <row r="620" spans="1:44" x14ac:dyDescent="0.25">
      <c r="A620">
        <v>90060</v>
      </c>
      <c r="B620">
        <v>6</v>
      </c>
      <c r="C620" t="s">
        <v>55</v>
      </c>
      <c r="D620" t="s">
        <v>81</v>
      </c>
      <c r="E620">
        <v>13</v>
      </c>
      <c r="F620">
        <v>4.04</v>
      </c>
      <c r="G620">
        <v>9.9700000000000006</v>
      </c>
      <c r="H620" s="1">
        <v>44837</v>
      </c>
      <c r="I620" s="20">
        <v>0</v>
      </c>
      <c r="J620" s="47">
        <f>Table_Query_from_Mac10[[#This Row],[unit_price]]-(Table_Query_from_Mac10[[#This Row],[unit_price]]*(Table_Query_from_Mac10[[#This Row],[discount_pct]]/100))</f>
        <v>9.9700000000000006</v>
      </c>
      <c r="K620" s="47">
        <f>Table_Query_from_Mac10[[#This Row],[unit_cost]]</f>
        <v>4.04</v>
      </c>
      <c r="L620" s="47">
        <f>Table_Query_from_Mac10[[#This Row],[Live-cost]]*(1+Table_Query_from_Mac10[[#This Row],[CogsIncreasebyTYPE]])</f>
        <v>4.04</v>
      </c>
      <c r="M620" s="47">
        <f>Table_Query_from_Mac10[[#This Row],[Live-cost]]*Table_Query_from_Mac10[[#This Row],[qty_to_ship]]</f>
        <v>52.52</v>
      </c>
      <c r="N620" s="47">
        <f>IF(Table_Query_from_Mac10[[#This Row],[item_no]]="KDA",-Table_Query_from_Mac10[[#This Row],[unit_price]],Table_Query_from_Mac10[[#This Row],[Net Unit]]*Table_Query_from_Mac10[[#This Row],[qty_to_ship]])</f>
        <v>129.61000000000001</v>
      </c>
      <c r="O620" s="47">
        <f>SUMIFS(Summary!C:C,Summary!H:H,Table_Query_from_Mac10[[#This Row],[Juiceoc]])</f>
        <v>0</v>
      </c>
      <c r="P620" s="47">
        <f>SUMIFS(Summary!D:D,Summary!H:H,Table_Query_from_Mac10[[#This Row],[Juiceoc]])</f>
        <v>0</v>
      </c>
      <c r="Q620" s="47">
        <f>SUMIFS(Summary!E:E,Summary!H:H,Table_Query_from_Mac10[[#This Row],[Juiceoc]])</f>
        <v>0</v>
      </c>
      <c r="R620" s="47">
        <f>Table_Query_from_Mac10[[#This Row],[Net Unit]]*(1+Table_Query_from_Mac10[[#This Row],[PriceIncreasebyType]])</f>
        <v>9.9700000000000006</v>
      </c>
      <c r="S620" s="47">
        <f>Table_Query_from_Mac10[[#This Row],[UnitPriceFuture]]*Table_Query_from_Mac10[[#This Row],[qtytoShipFuture]]</f>
        <v>129.61000000000001</v>
      </c>
      <c r="T620" s="47">
        <f>ROUND(Table_Query_from_Mac10[[#This Row],[qty_to_ship]]*(1+Table_Query_from_Mac10[[#This Row],[VolumeIncreasebyType]]),0)</f>
        <v>13</v>
      </c>
      <c r="U620" s="47">
        <f>Table_Query_from_Mac10[[#This Row],[qtytoShipFuture]]*Table_Query_from_Mac10[[#This Row],[Future-cost]]</f>
        <v>52.52</v>
      </c>
      <c r="V620" s="47">
        <f>Table_Query_from_Mac10[[#This Row],[qtytoShipFuture]]-Table_Query_from_Mac10[[#This Row],[qty_to_ship]]</f>
        <v>0</v>
      </c>
      <c r="W620" s="47">
        <f>Table_Query_from_Mac10[[#This Row],[UnitPriceFuture]]</f>
        <v>9.9700000000000006</v>
      </c>
      <c r="X620" s="47">
        <f>Table_Query_from_Mac10[[#This Row],[Unit Increase]]*Table_Query_from_Mac10[[#This Row],[UnitPriceFuture]]</f>
        <v>0</v>
      </c>
      <c r="Y620" s="47">
        <f>Table_Query_from_Mac10[[#This Row],[Unit Increase]]*Table_Query_from_Mac10[[#This Row],[Future-cost]]</f>
        <v>0</v>
      </c>
      <c r="Z620" s="47">
        <f>-(Table_Query_from_Mac10[[#This Row],[Incremental Sales]]+((Table_Query_from_Mac10[[#This Row],[Incremental Sales]]*-(SUM(Summary!$S$8:$S$9)))))*Summary!$S$18</f>
        <v>0</v>
      </c>
      <c r="AA620" s="47">
        <f>IFERROR(Table_Query_from_Mac10[[#This Row],[Incremental Cost]]/Table_Query_from_Mac10[[#This Row],[Incremental Sales]],0)</f>
        <v>0</v>
      </c>
      <c r="AB620" s="47">
        <f>IFERROR(Table_Query_from_Mac10[[#This Row],[TotalCostFuture]]/Table_Query_from_Mac10[[#This Row],[totalsalesFuture]],0)</f>
        <v>0.40521564694082246</v>
      </c>
      <c r="AN620" s="30">
        <v>50</v>
      </c>
      <c r="AO620">
        <f t="shared" si="18"/>
        <v>13</v>
      </c>
      <c r="AQ620" s="30">
        <v>28.49</v>
      </c>
      <c r="AR620">
        <f t="shared" si="19"/>
        <v>9.9700000000000006</v>
      </c>
    </row>
    <row r="621" spans="1:44" x14ac:dyDescent="0.25">
      <c r="A621">
        <v>90060</v>
      </c>
      <c r="B621">
        <v>7</v>
      </c>
      <c r="C621" t="s">
        <v>55</v>
      </c>
      <c r="D621" t="s">
        <v>81</v>
      </c>
      <c r="E621">
        <v>57</v>
      </c>
      <c r="F621">
        <v>5.88</v>
      </c>
      <c r="G621">
        <v>14.3</v>
      </c>
      <c r="H621" s="1">
        <v>44837</v>
      </c>
      <c r="I621" s="20">
        <v>0</v>
      </c>
      <c r="J621" s="47">
        <f>Table_Query_from_Mac10[[#This Row],[unit_price]]-(Table_Query_from_Mac10[[#This Row],[unit_price]]*(Table_Query_from_Mac10[[#This Row],[discount_pct]]/100))</f>
        <v>14.3</v>
      </c>
      <c r="K621" s="47">
        <f>Table_Query_from_Mac10[[#This Row],[unit_cost]]</f>
        <v>5.88</v>
      </c>
      <c r="L621" s="47">
        <f>Table_Query_from_Mac10[[#This Row],[Live-cost]]*(1+Table_Query_from_Mac10[[#This Row],[CogsIncreasebyTYPE]])</f>
        <v>5.88</v>
      </c>
      <c r="M621" s="47">
        <f>Table_Query_from_Mac10[[#This Row],[Live-cost]]*Table_Query_from_Mac10[[#This Row],[qty_to_ship]]</f>
        <v>335.15999999999997</v>
      </c>
      <c r="N621" s="47">
        <f>IF(Table_Query_from_Mac10[[#This Row],[item_no]]="KDA",-Table_Query_from_Mac10[[#This Row],[unit_price]],Table_Query_from_Mac10[[#This Row],[Net Unit]]*Table_Query_from_Mac10[[#This Row],[qty_to_ship]])</f>
        <v>815.1</v>
      </c>
      <c r="O621" s="47">
        <f>SUMIFS(Summary!C:C,Summary!H:H,Table_Query_from_Mac10[[#This Row],[Juiceoc]])</f>
        <v>0</v>
      </c>
      <c r="P621" s="47">
        <f>SUMIFS(Summary!D:D,Summary!H:H,Table_Query_from_Mac10[[#This Row],[Juiceoc]])</f>
        <v>0</v>
      </c>
      <c r="Q621" s="47">
        <f>SUMIFS(Summary!E:E,Summary!H:H,Table_Query_from_Mac10[[#This Row],[Juiceoc]])</f>
        <v>0</v>
      </c>
      <c r="R621" s="47">
        <f>Table_Query_from_Mac10[[#This Row],[Net Unit]]*(1+Table_Query_from_Mac10[[#This Row],[PriceIncreasebyType]])</f>
        <v>14.3</v>
      </c>
      <c r="S621" s="47">
        <f>Table_Query_from_Mac10[[#This Row],[UnitPriceFuture]]*Table_Query_from_Mac10[[#This Row],[qtytoShipFuture]]</f>
        <v>815.1</v>
      </c>
      <c r="T621" s="47">
        <f>ROUND(Table_Query_from_Mac10[[#This Row],[qty_to_ship]]*(1+Table_Query_from_Mac10[[#This Row],[VolumeIncreasebyType]]),0)</f>
        <v>57</v>
      </c>
      <c r="U621" s="47">
        <f>Table_Query_from_Mac10[[#This Row],[qtytoShipFuture]]*Table_Query_from_Mac10[[#This Row],[Future-cost]]</f>
        <v>335.15999999999997</v>
      </c>
      <c r="V621" s="47">
        <f>Table_Query_from_Mac10[[#This Row],[qtytoShipFuture]]-Table_Query_from_Mac10[[#This Row],[qty_to_ship]]</f>
        <v>0</v>
      </c>
      <c r="W621" s="47">
        <f>Table_Query_from_Mac10[[#This Row],[UnitPriceFuture]]</f>
        <v>14.3</v>
      </c>
      <c r="X621" s="47">
        <f>Table_Query_from_Mac10[[#This Row],[Unit Increase]]*Table_Query_from_Mac10[[#This Row],[UnitPriceFuture]]</f>
        <v>0</v>
      </c>
      <c r="Y621" s="47">
        <f>Table_Query_from_Mac10[[#This Row],[Unit Increase]]*Table_Query_from_Mac10[[#This Row],[Future-cost]]</f>
        <v>0</v>
      </c>
      <c r="Z621" s="47">
        <f>-(Table_Query_from_Mac10[[#This Row],[Incremental Sales]]+((Table_Query_from_Mac10[[#This Row],[Incremental Sales]]*-(SUM(Summary!$S$8:$S$9)))))*Summary!$S$18</f>
        <v>0</v>
      </c>
      <c r="AA621" s="47">
        <f>IFERROR(Table_Query_from_Mac10[[#This Row],[Incremental Cost]]/Table_Query_from_Mac10[[#This Row],[Incremental Sales]],0)</f>
        <v>0</v>
      </c>
      <c r="AB621" s="47">
        <f>IFERROR(Table_Query_from_Mac10[[#This Row],[TotalCostFuture]]/Table_Query_from_Mac10[[#This Row],[totalsalesFuture]],0)</f>
        <v>0.41118881118881112</v>
      </c>
      <c r="AN621" s="31">
        <v>225</v>
      </c>
      <c r="AO621">
        <f t="shared" si="18"/>
        <v>57</v>
      </c>
      <c r="AQ621" s="31">
        <v>40.869999999999997</v>
      </c>
      <c r="AR621">
        <f t="shared" si="19"/>
        <v>14.3</v>
      </c>
    </row>
    <row r="622" spans="1:44" x14ac:dyDescent="0.25">
      <c r="A622">
        <v>90060</v>
      </c>
      <c r="B622">
        <v>8</v>
      </c>
      <c r="C622" t="s">
        <v>55</v>
      </c>
      <c r="D622" t="s">
        <v>81</v>
      </c>
      <c r="E622">
        <v>5</v>
      </c>
      <c r="F622">
        <v>4.6399999999999997</v>
      </c>
      <c r="G622">
        <v>10.61</v>
      </c>
      <c r="H622" s="1">
        <v>44837</v>
      </c>
      <c r="I622" s="20">
        <v>0</v>
      </c>
      <c r="J622" s="47">
        <f>Table_Query_from_Mac10[[#This Row],[unit_price]]-(Table_Query_from_Mac10[[#This Row],[unit_price]]*(Table_Query_from_Mac10[[#This Row],[discount_pct]]/100))</f>
        <v>10.61</v>
      </c>
      <c r="K622" s="47">
        <f>Table_Query_from_Mac10[[#This Row],[unit_cost]]</f>
        <v>4.6399999999999997</v>
      </c>
      <c r="L622" s="47">
        <f>Table_Query_from_Mac10[[#This Row],[Live-cost]]*(1+Table_Query_from_Mac10[[#This Row],[CogsIncreasebyTYPE]])</f>
        <v>4.6399999999999997</v>
      </c>
      <c r="M622" s="47">
        <f>Table_Query_from_Mac10[[#This Row],[Live-cost]]*Table_Query_from_Mac10[[#This Row],[qty_to_ship]]</f>
        <v>23.2</v>
      </c>
      <c r="N622" s="47">
        <f>IF(Table_Query_from_Mac10[[#This Row],[item_no]]="KDA",-Table_Query_from_Mac10[[#This Row],[unit_price]],Table_Query_from_Mac10[[#This Row],[Net Unit]]*Table_Query_from_Mac10[[#This Row],[qty_to_ship]])</f>
        <v>53.05</v>
      </c>
      <c r="O622" s="47">
        <f>SUMIFS(Summary!C:C,Summary!H:H,Table_Query_from_Mac10[[#This Row],[Juiceoc]])</f>
        <v>0</v>
      </c>
      <c r="P622" s="47">
        <f>SUMIFS(Summary!D:D,Summary!H:H,Table_Query_from_Mac10[[#This Row],[Juiceoc]])</f>
        <v>0</v>
      </c>
      <c r="Q622" s="47">
        <f>SUMIFS(Summary!E:E,Summary!H:H,Table_Query_from_Mac10[[#This Row],[Juiceoc]])</f>
        <v>0</v>
      </c>
      <c r="R622" s="47">
        <f>Table_Query_from_Mac10[[#This Row],[Net Unit]]*(1+Table_Query_from_Mac10[[#This Row],[PriceIncreasebyType]])</f>
        <v>10.61</v>
      </c>
      <c r="S622" s="47">
        <f>Table_Query_from_Mac10[[#This Row],[UnitPriceFuture]]*Table_Query_from_Mac10[[#This Row],[qtytoShipFuture]]</f>
        <v>53.05</v>
      </c>
      <c r="T622" s="47">
        <f>ROUND(Table_Query_from_Mac10[[#This Row],[qty_to_ship]]*(1+Table_Query_from_Mac10[[#This Row],[VolumeIncreasebyType]]),0)</f>
        <v>5</v>
      </c>
      <c r="U622" s="47">
        <f>Table_Query_from_Mac10[[#This Row],[qtytoShipFuture]]*Table_Query_from_Mac10[[#This Row],[Future-cost]]</f>
        <v>23.2</v>
      </c>
      <c r="V622" s="47">
        <f>Table_Query_from_Mac10[[#This Row],[qtytoShipFuture]]-Table_Query_from_Mac10[[#This Row],[qty_to_ship]]</f>
        <v>0</v>
      </c>
      <c r="W622" s="47">
        <f>Table_Query_from_Mac10[[#This Row],[UnitPriceFuture]]</f>
        <v>10.61</v>
      </c>
      <c r="X622" s="47">
        <f>Table_Query_from_Mac10[[#This Row],[Unit Increase]]*Table_Query_from_Mac10[[#This Row],[UnitPriceFuture]]</f>
        <v>0</v>
      </c>
      <c r="Y622" s="47">
        <f>Table_Query_from_Mac10[[#This Row],[Unit Increase]]*Table_Query_from_Mac10[[#This Row],[Future-cost]]</f>
        <v>0</v>
      </c>
      <c r="Z622" s="47">
        <f>-(Table_Query_from_Mac10[[#This Row],[Incremental Sales]]+((Table_Query_from_Mac10[[#This Row],[Incremental Sales]]*-(SUM(Summary!$S$8:$S$9)))))*Summary!$S$18</f>
        <v>0</v>
      </c>
      <c r="AA622" s="47">
        <f>IFERROR(Table_Query_from_Mac10[[#This Row],[Incremental Cost]]/Table_Query_from_Mac10[[#This Row],[Incremental Sales]],0)</f>
        <v>0</v>
      </c>
      <c r="AB622" s="47">
        <f>IFERROR(Table_Query_from_Mac10[[#This Row],[TotalCostFuture]]/Table_Query_from_Mac10[[#This Row],[totalsalesFuture]],0)</f>
        <v>0.43732327992459946</v>
      </c>
      <c r="AN622" s="30">
        <v>20</v>
      </c>
      <c r="AO622">
        <f t="shared" si="18"/>
        <v>5</v>
      </c>
      <c r="AQ622" s="30">
        <v>30.31</v>
      </c>
      <c r="AR622">
        <f t="shared" si="19"/>
        <v>10.61</v>
      </c>
    </row>
    <row r="623" spans="1:44" x14ac:dyDescent="0.25">
      <c r="A623">
        <v>90060</v>
      </c>
      <c r="B623">
        <v>9</v>
      </c>
      <c r="C623" t="s">
        <v>55</v>
      </c>
      <c r="D623" t="s">
        <v>81</v>
      </c>
      <c r="E623">
        <v>0</v>
      </c>
      <c r="F623">
        <v>4.92</v>
      </c>
      <c r="G623">
        <v>11.65</v>
      </c>
      <c r="H623" s="1">
        <v>44837</v>
      </c>
      <c r="I623" s="20">
        <v>0</v>
      </c>
      <c r="J623" s="47">
        <f>Table_Query_from_Mac10[[#This Row],[unit_price]]-(Table_Query_from_Mac10[[#This Row],[unit_price]]*(Table_Query_from_Mac10[[#This Row],[discount_pct]]/100))</f>
        <v>11.65</v>
      </c>
      <c r="K623" s="47">
        <f>Table_Query_from_Mac10[[#This Row],[unit_cost]]</f>
        <v>4.92</v>
      </c>
      <c r="L623" s="47">
        <f>Table_Query_from_Mac10[[#This Row],[Live-cost]]*(1+Table_Query_from_Mac10[[#This Row],[CogsIncreasebyTYPE]])</f>
        <v>4.92</v>
      </c>
      <c r="M623" s="47">
        <f>Table_Query_from_Mac10[[#This Row],[Live-cost]]*Table_Query_from_Mac10[[#This Row],[qty_to_ship]]</f>
        <v>0</v>
      </c>
      <c r="N623" s="47">
        <f>IF(Table_Query_from_Mac10[[#This Row],[item_no]]="KDA",-Table_Query_from_Mac10[[#This Row],[unit_price]],Table_Query_from_Mac10[[#This Row],[Net Unit]]*Table_Query_from_Mac10[[#This Row],[qty_to_ship]])</f>
        <v>0</v>
      </c>
      <c r="O623" s="47">
        <f>SUMIFS(Summary!C:C,Summary!H:H,Table_Query_from_Mac10[[#This Row],[Juiceoc]])</f>
        <v>0</v>
      </c>
      <c r="P623" s="47">
        <f>SUMIFS(Summary!D:D,Summary!H:H,Table_Query_from_Mac10[[#This Row],[Juiceoc]])</f>
        <v>0</v>
      </c>
      <c r="Q623" s="47">
        <f>SUMIFS(Summary!E:E,Summary!H:H,Table_Query_from_Mac10[[#This Row],[Juiceoc]])</f>
        <v>0</v>
      </c>
      <c r="R623" s="47">
        <f>Table_Query_from_Mac10[[#This Row],[Net Unit]]*(1+Table_Query_from_Mac10[[#This Row],[PriceIncreasebyType]])</f>
        <v>11.65</v>
      </c>
      <c r="S623" s="47">
        <f>Table_Query_from_Mac10[[#This Row],[UnitPriceFuture]]*Table_Query_from_Mac10[[#This Row],[qtytoShipFuture]]</f>
        <v>0</v>
      </c>
      <c r="T623" s="47">
        <f>ROUND(Table_Query_from_Mac10[[#This Row],[qty_to_ship]]*(1+Table_Query_from_Mac10[[#This Row],[VolumeIncreasebyType]]),0)</f>
        <v>0</v>
      </c>
      <c r="U623" s="47">
        <f>Table_Query_from_Mac10[[#This Row],[qtytoShipFuture]]*Table_Query_from_Mac10[[#This Row],[Future-cost]]</f>
        <v>0</v>
      </c>
      <c r="V623" s="47">
        <f>Table_Query_from_Mac10[[#This Row],[qtytoShipFuture]]-Table_Query_from_Mac10[[#This Row],[qty_to_ship]]</f>
        <v>0</v>
      </c>
      <c r="W623" s="47">
        <f>Table_Query_from_Mac10[[#This Row],[UnitPriceFuture]]</f>
        <v>11.65</v>
      </c>
      <c r="X623" s="47">
        <f>Table_Query_from_Mac10[[#This Row],[Unit Increase]]*Table_Query_from_Mac10[[#This Row],[UnitPriceFuture]]</f>
        <v>0</v>
      </c>
      <c r="Y623" s="47">
        <f>Table_Query_from_Mac10[[#This Row],[Unit Increase]]*Table_Query_from_Mac10[[#This Row],[Future-cost]]</f>
        <v>0</v>
      </c>
      <c r="Z623" s="47">
        <f>-(Table_Query_from_Mac10[[#This Row],[Incremental Sales]]+((Table_Query_from_Mac10[[#This Row],[Incremental Sales]]*-(SUM(Summary!$S$8:$S$9)))))*Summary!$S$18</f>
        <v>0</v>
      </c>
      <c r="AA623" s="47">
        <f>IFERROR(Table_Query_from_Mac10[[#This Row],[Incremental Cost]]/Table_Query_from_Mac10[[#This Row],[Incremental Sales]],0)</f>
        <v>0</v>
      </c>
      <c r="AB623" s="47">
        <f>IFERROR(Table_Query_from_Mac10[[#This Row],[TotalCostFuture]]/Table_Query_from_Mac10[[#This Row],[totalsalesFuture]],0)</f>
        <v>0</v>
      </c>
      <c r="AN623" s="31">
        <v>0</v>
      </c>
      <c r="AO623">
        <f t="shared" si="18"/>
        <v>0</v>
      </c>
      <c r="AQ623" s="31">
        <v>33.28</v>
      </c>
      <c r="AR623">
        <f t="shared" si="19"/>
        <v>11.65</v>
      </c>
    </row>
    <row r="624" spans="1:44" x14ac:dyDescent="0.25">
      <c r="A624">
        <v>90060</v>
      </c>
      <c r="B624">
        <v>10</v>
      </c>
      <c r="C624" t="s">
        <v>55</v>
      </c>
      <c r="D624" t="s">
        <v>81</v>
      </c>
      <c r="E624">
        <v>24</v>
      </c>
      <c r="F624">
        <v>7.04</v>
      </c>
      <c r="G624">
        <v>17.46</v>
      </c>
      <c r="H624" s="1">
        <v>44837</v>
      </c>
      <c r="I624" s="20">
        <v>0</v>
      </c>
      <c r="J624" s="47">
        <f>Table_Query_from_Mac10[[#This Row],[unit_price]]-(Table_Query_from_Mac10[[#This Row],[unit_price]]*(Table_Query_from_Mac10[[#This Row],[discount_pct]]/100))</f>
        <v>17.46</v>
      </c>
      <c r="K624" s="47">
        <f>Table_Query_from_Mac10[[#This Row],[unit_cost]]</f>
        <v>7.04</v>
      </c>
      <c r="L624" s="47">
        <f>Table_Query_from_Mac10[[#This Row],[Live-cost]]*(1+Table_Query_from_Mac10[[#This Row],[CogsIncreasebyTYPE]])</f>
        <v>7.04</v>
      </c>
      <c r="M624" s="47">
        <f>Table_Query_from_Mac10[[#This Row],[Live-cost]]*Table_Query_from_Mac10[[#This Row],[qty_to_ship]]</f>
        <v>168.96</v>
      </c>
      <c r="N624" s="47">
        <f>IF(Table_Query_from_Mac10[[#This Row],[item_no]]="KDA",-Table_Query_from_Mac10[[#This Row],[unit_price]],Table_Query_from_Mac10[[#This Row],[Net Unit]]*Table_Query_from_Mac10[[#This Row],[qty_to_ship]])</f>
        <v>419.04</v>
      </c>
      <c r="O624" s="47">
        <f>SUMIFS(Summary!C:C,Summary!H:H,Table_Query_from_Mac10[[#This Row],[Juiceoc]])</f>
        <v>0</v>
      </c>
      <c r="P624" s="47">
        <f>SUMIFS(Summary!D:D,Summary!H:H,Table_Query_from_Mac10[[#This Row],[Juiceoc]])</f>
        <v>0</v>
      </c>
      <c r="Q624" s="47">
        <f>SUMIFS(Summary!E:E,Summary!H:H,Table_Query_from_Mac10[[#This Row],[Juiceoc]])</f>
        <v>0</v>
      </c>
      <c r="R624" s="47">
        <f>Table_Query_from_Mac10[[#This Row],[Net Unit]]*(1+Table_Query_from_Mac10[[#This Row],[PriceIncreasebyType]])</f>
        <v>17.46</v>
      </c>
      <c r="S624" s="47">
        <f>Table_Query_from_Mac10[[#This Row],[UnitPriceFuture]]*Table_Query_from_Mac10[[#This Row],[qtytoShipFuture]]</f>
        <v>419.04</v>
      </c>
      <c r="T624" s="47">
        <f>ROUND(Table_Query_from_Mac10[[#This Row],[qty_to_ship]]*(1+Table_Query_from_Mac10[[#This Row],[VolumeIncreasebyType]]),0)</f>
        <v>24</v>
      </c>
      <c r="U624" s="47">
        <f>Table_Query_from_Mac10[[#This Row],[qtytoShipFuture]]*Table_Query_from_Mac10[[#This Row],[Future-cost]]</f>
        <v>168.96</v>
      </c>
      <c r="V624" s="47">
        <f>Table_Query_from_Mac10[[#This Row],[qtytoShipFuture]]-Table_Query_from_Mac10[[#This Row],[qty_to_ship]]</f>
        <v>0</v>
      </c>
      <c r="W624" s="47">
        <f>Table_Query_from_Mac10[[#This Row],[UnitPriceFuture]]</f>
        <v>17.46</v>
      </c>
      <c r="X624" s="47">
        <f>Table_Query_from_Mac10[[#This Row],[Unit Increase]]*Table_Query_from_Mac10[[#This Row],[UnitPriceFuture]]</f>
        <v>0</v>
      </c>
      <c r="Y624" s="47">
        <f>Table_Query_from_Mac10[[#This Row],[Unit Increase]]*Table_Query_from_Mac10[[#This Row],[Future-cost]]</f>
        <v>0</v>
      </c>
      <c r="Z624" s="47">
        <f>-(Table_Query_from_Mac10[[#This Row],[Incremental Sales]]+((Table_Query_from_Mac10[[#This Row],[Incremental Sales]]*-(SUM(Summary!$S$8:$S$9)))))*Summary!$S$18</f>
        <v>0</v>
      </c>
      <c r="AA624" s="47">
        <f>IFERROR(Table_Query_from_Mac10[[#This Row],[Incremental Cost]]/Table_Query_from_Mac10[[#This Row],[Incremental Sales]],0)</f>
        <v>0</v>
      </c>
      <c r="AB624" s="47">
        <f>IFERROR(Table_Query_from_Mac10[[#This Row],[TotalCostFuture]]/Table_Query_from_Mac10[[#This Row],[totalsalesFuture]],0)</f>
        <v>0.4032073310423826</v>
      </c>
      <c r="AN624" s="30">
        <v>96</v>
      </c>
      <c r="AO624">
        <f t="shared" si="18"/>
        <v>24</v>
      </c>
      <c r="AQ624" s="30">
        <v>49.89</v>
      </c>
      <c r="AR624">
        <f t="shared" si="19"/>
        <v>17.46</v>
      </c>
    </row>
    <row r="625" spans="1:44" x14ac:dyDescent="0.25">
      <c r="A625">
        <v>90060</v>
      </c>
      <c r="B625">
        <v>11</v>
      </c>
      <c r="C625" t="s">
        <v>55</v>
      </c>
      <c r="D625" t="s">
        <v>81</v>
      </c>
      <c r="E625">
        <v>156</v>
      </c>
      <c r="F625">
        <v>0.64</v>
      </c>
      <c r="G625">
        <v>1.75</v>
      </c>
      <c r="H625" s="1">
        <v>44837</v>
      </c>
      <c r="I625" s="20">
        <v>0</v>
      </c>
      <c r="J625" s="47">
        <f>Table_Query_from_Mac10[[#This Row],[unit_price]]-(Table_Query_from_Mac10[[#This Row],[unit_price]]*(Table_Query_from_Mac10[[#This Row],[discount_pct]]/100))</f>
        <v>1.75</v>
      </c>
      <c r="K625" s="47">
        <f>Table_Query_from_Mac10[[#This Row],[unit_cost]]</f>
        <v>0.64</v>
      </c>
      <c r="L625" s="47">
        <f>Table_Query_from_Mac10[[#This Row],[Live-cost]]*(1+Table_Query_from_Mac10[[#This Row],[CogsIncreasebyTYPE]])</f>
        <v>0.64</v>
      </c>
      <c r="M625" s="47">
        <f>Table_Query_from_Mac10[[#This Row],[Live-cost]]*Table_Query_from_Mac10[[#This Row],[qty_to_ship]]</f>
        <v>99.84</v>
      </c>
      <c r="N625" s="47">
        <f>IF(Table_Query_from_Mac10[[#This Row],[item_no]]="KDA",-Table_Query_from_Mac10[[#This Row],[unit_price]],Table_Query_from_Mac10[[#This Row],[Net Unit]]*Table_Query_from_Mac10[[#This Row],[qty_to_ship]])</f>
        <v>273</v>
      </c>
      <c r="O625" s="47">
        <f>SUMIFS(Summary!C:C,Summary!H:H,Table_Query_from_Mac10[[#This Row],[Juiceoc]])</f>
        <v>0</v>
      </c>
      <c r="P625" s="47">
        <f>SUMIFS(Summary!D:D,Summary!H:H,Table_Query_from_Mac10[[#This Row],[Juiceoc]])</f>
        <v>0</v>
      </c>
      <c r="Q625" s="47">
        <f>SUMIFS(Summary!E:E,Summary!H:H,Table_Query_from_Mac10[[#This Row],[Juiceoc]])</f>
        <v>0</v>
      </c>
      <c r="R625" s="47">
        <f>Table_Query_from_Mac10[[#This Row],[Net Unit]]*(1+Table_Query_from_Mac10[[#This Row],[PriceIncreasebyType]])</f>
        <v>1.75</v>
      </c>
      <c r="S625" s="47">
        <f>Table_Query_from_Mac10[[#This Row],[UnitPriceFuture]]*Table_Query_from_Mac10[[#This Row],[qtytoShipFuture]]</f>
        <v>273</v>
      </c>
      <c r="T625" s="47">
        <f>ROUND(Table_Query_from_Mac10[[#This Row],[qty_to_ship]]*(1+Table_Query_from_Mac10[[#This Row],[VolumeIncreasebyType]]),0)</f>
        <v>156</v>
      </c>
      <c r="U625" s="47">
        <f>Table_Query_from_Mac10[[#This Row],[qtytoShipFuture]]*Table_Query_from_Mac10[[#This Row],[Future-cost]]</f>
        <v>99.84</v>
      </c>
      <c r="V625" s="47">
        <f>Table_Query_from_Mac10[[#This Row],[qtytoShipFuture]]-Table_Query_from_Mac10[[#This Row],[qty_to_ship]]</f>
        <v>0</v>
      </c>
      <c r="W625" s="47">
        <f>Table_Query_from_Mac10[[#This Row],[UnitPriceFuture]]</f>
        <v>1.75</v>
      </c>
      <c r="X625" s="47">
        <f>Table_Query_from_Mac10[[#This Row],[Unit Increase]]*Table_Query_from_Mac10[[#This Row],[UnitPriceFuture]]</f>
        <v>0</v>
      </c>
      <c r="Y625" s="47">
        <f>Table_Query_from_Mac10[[#This Row],[Unit Increase]]*Table_Query_from_Mac10[[#This Row],[Future-cost]]</f>
        <v>0</v>
      </c>
      <c r="Z625" s="47">
        <f>-(Table_Query_from_Mac10[[#This Row],[Incremental Sales]]+((Table_Query_from_Mac10[[#This Row],[Incremental Sales]]*-(SUM(Summary!$S$8:$S$9)))))*Summary!$S$18</f>
        <v>0</v>
      </c>
      <c r="AA625" s="47">
        <f>IFERROR(Table_Query_from_Mac10[[#This Row],[Incremental Cost]]/Table_Query_from_Mac10[[#This Row],[Incremental Sales]],0)</f>
        <v>0</v>
      </c>
      <c r="AB625" s="47">
        <f>IFERROR(Table_Query_from_Mac10[[#This Row],[TotalCostFuture]]/Table_Query_from_Mac10[[#This Row],[totalsalesFuture]],0)</f>
        <v>0.36571428571428571</v>
      </c>
      <c r="AN625" s="31">
        <v>624</v>
      </c>
      <c r="AO625">
        <f t="shared" si="18"/>
        <v>156</v>
      </c>
      <c r="AQ625" s="31">
        <v>5.01</v>
      </c>
      <c r="AR625">
        <f t="shared" si="19"/>
        <v>1.75</v>
      </c>
    </row>
    <row r="626" spans="1:44" x14ac:dyDescent="0.25">
      <c r="A626">
        <v>90060</v>
      </c>
      <c r="B626">
        <v>12</v>
      </c>
      <c r="C626" t="s">
        <v>55</v>
      </c>
      <c r="D626" t="s">
        <v>81</v>
      </c>
      <c r="E626">
        <v>6</v>
      </c>
      <c r="F626">
        <v>0.8</v>
      </c>
      <c r="G626">
        <v>2.17</v>
      </c>
      <c r="H626" s="1">
        <v>44837</v>
      </c>
      <c r="I626" s="20">
        <v>0</v>
      </c>
      <c r="J626" s="47">
        <f>Table_Query_from_Mac10[[#This Row],[unit_price]]-(Table_Query_from_Mac10[[#This Row],[unit_price]]*(Table_Query_from_Mac10[[#This Row],[discount_pct]]/100))</f>
        <v>2.17</v>
      </c>
      <c r="K626" s="47">
        <f>Table_Query_from_Mac10[[#This Row],[unit_cost]]</f>
        <v>0.8</v>
      </c>
      <c r="L626" s="47">
        <f>Table_Query_from_Mac10[[#This Row],[Live-cost]]*(1+Table_Query_from_Mac10[[#This Row],[CogsIncreasebyTYPE]])</f>
        <v>0.8</v>
      </c>
      <c r="M626" s="47">
        <f>Table_Query_from_Mac10[[#This Row],[Live-cost]]*Table_Query_from_Mac10[[#This Row],[qty_to_ship]]</f>
        <v>4.8000000000000007</v>
      </c>
      <c r="N626" s="47">
        <f>IF(Table_Query_from_Mac10[[#This Row],[item_no]]="KDA",-Table_Query_from_Mac10[[#This Row],[unit_price]],Table_Query_from_Mac10[[#This Row],[Net Unit]]*Table_Query_from_Mac10[[#This Row],[qty_to_ship]])</f>
        <v>13.02</v>
      </c>
      <c r="O626" s="47">
        <f>SUMIFS(Summary!C:C,Summary!H:H,Table_Query_from_Mac10[[#This Row],[Juiceoc]])</f>
        <v>0</v>
      </c>
      <c r="P626" s="47">
        <f>SUMIFS(Summary!D:D,Summary!H:H,Table_Query_from_Mac10[[#This Row],[Juiceoc]])</f>
        <v>0</v>
      </c>
      <c r="Q626" s="47">
        <f>SUMIFS(Summary!E:E,Summary!H:H,Table_Query_from_Mac10[[#This Row],[Juiceoc]])</f>
        <v>0</v>
      </c>
      <c r="R626" s="47">
        <f>Table_Query_from_Mac10[[#This Row],[Net Unit]]*(1+Table_Query_from_Mac10[[#This Row],[PriceIncreasebyType]])</f>
        <v>2.17</v>
      </c>
      <c r="S626" s="47">
        <f>Table_Query_from_Mac10[[#This Row],[UnitPriceFuture]]*Table_Query_from_Mac10[[#This Row],[qtytoShipFuture]]</f>
        <v>13.02</v>
      </c>
      <c r="T626" s="47">
        <f>ROUND(Table_Query_from_Mac10[[#This Row],[qty_to_ship]]*(1+Table_Query_from_Mac10[[#This Row],[VolumeIncreasebyType]]),0)</f>
        <v>6</v>
      </c>
      <c r="U626" s="47">
        <f>Table_Query_from_Mac10[[#This Row],[qtytoShipFuture]]*Table_Query_from_Mac10[[#This Row],[Future-cost]]</f>
        <v>4.8000000000000007</v>
      </c>
      <c r="V626" s="47">
        <f>Table_Query_from_Mac10[[#This Row],[qtytoShipFuture]]-Table_Query_from_Mac10[[#This Row],[qty_to_ship]]</f>
        <v>0</v>
      </c>
      <c r="W626" s="47">
        <f>Table_Query_from_Mac10[[#This Row],[UnitPriceFuture]]</f>
        <v>2.17</v>
      </c>
      <c r="X626" s="47">
        <f>Table_Query_from_Mac10[[#This Row],[Unit Increase]]*Table_Query_from_Mac10[[#This Row],[UnitPriceFuture]]</f>
        <v>0</v>
      </c>
      <c r="Y626" s="47">
        <f>Table_Query_from_Mac10[[#This Row],[Unit Increase]]*Table_Query_from_Mac10[[#This Row],[Future-cost]]</f>
        <v>0</v>
      </c>
      <c r="Z626" s="47">
        <f>-(Table_Query_from_Mac10[[#This Row],[Incremental Sales]]+((Table_Query_from_Mac10[[#This Row],[Incremental Sales]]*-(SUM(Summary!$S$8:$S$9)))))*Summary!$S$18</f>
        <v>0</v>
      </c>
      <c r="AA626" s="47">
        <f>IFERROR(Table_Query_from_Mac10[[#This Row],[Incremental Cost]]/Table_Query_from_Mac10[[#This Row],[Incremental Sales]],0)</f>
        <v>0</v>
      </c>
      <c r="AB626" s="47">
        <f>IFERROR(Table_Query_from_Mac10[[#This Row],[TotalCostFuture]]/Table_Query_from_Mac10[[#This Row],[totalsalesFuture]],0)</f>
        <v>0.36866359447004615</v>
      </c>
      <c r="AN626" s="30">
        <v>24</v>
      </c>
      <c r="AO626">
        <f t="shared" si="18"/>
        <v>6</v>
      </c>
      <c r="AQ626" s="30">
        <v>6.21</v>
      </c>
      <c r="AR626">
        <f t="shared" si="19"/>
        <v>2.17</v>
      </c>
    </row>
    <row r="627" spans="1:44" x14ac:dyDescent="0.25">
      <c r="A627">
        <v>90060</v>
      </c>
      <c r="B627">
        <v>9</v>
      </c>
      <c r="C627" t="s">
        <v>55</v>
      </c>
      <c r="D627" t="s">
        <v>81</v>
      </c>
      <c r="E627">
        <v>10</v>
      </c>
      <c r="F627">
        <v>4.92</v>
      </c>
      <c r="G627">
        <v>11.65</v>
      </c>
      <c r="H627" s="1">
        <v>44841</v>
      </c>
      <c r="I627" s="20">
        <v>0</v>
      </c>
      <c r="J627" s="47">
        <f>Table_Query_from_Mac10[[#This Row],[unit_price]]-(Table_Query_from_Mac10[[#This Row],[unit_price]]*(Table_Query_from_Mac10[[#This Row],[discount_pct]]/100))</f>
        <v>11.65</v>
      </c>
      <c r="K627" s="47">
        <f>Table_Query_from_Mac10[[#This Row],[unit_cost]]</f>
        <v>4.92</v>
      </c>
      <c r="L627" s="47">
        <f>Table_Query_from_Mac10[[#This Row],[Live-cost]]*(1+Table_Query_from_Mac10[[#This Row],[CogsIncreasebyTYPE]])</f>
        <v>4.92</v>
      </c>
      <c r="M627" s="47">
        <f>Table_Query_from_Mac10[[#This Row],[Live-cost]]*Table_Query_from_Mac10[[#This Row],[qty_to_ship]]</f>
        <v>49.2</v>
      </c>
      <c r="N627" s="47">
        <f>IF(Table_Query_from_Mac10[[#This Row],[item_no]]="KDA",-Table_Query_from_Mac10[[#This Row],[unit_price]],Table_Query_from_Mac10[[#This Row],[Net Unit]]*Table_Query_from_Mac10[[#This Row],[qty_to_ship]])</f>
        <v>116.5</v>
      </c>
      <c r="O627" s="47">
        <f>SUMIFS(Summary!C:C,Summary!H:H,Table_Query_from_Mac10[[#This Row],[Juiceoc]])</f>
        <v>0</v>
      </c>
      <c r="P627" s="47">
        <f>SUMIFS(Summary!D:D,Summary!H:H,Table_Query_from_Mac10[[#This Row],[Juiceoc]])</f>
        <v>0</v>
      </c>
      <c r="Q627" s="47">
        <f>SUMIFS(Summary!E:E,Summary!H:H,Table_Query_from_Mac10[[#This Row],[Juiceoc]])</f>
        <v>0</v>
      </c>
      <c r="R627" s="47">
        <f>Table_Query_from_Mac10[[#This Row],[Net Unit]]*(1+Table_Query_from_Mac10[[#This Row],[PriceIncreasebyType]])</f>
        <v>11.65</v>
      </c>
      <c r="S627" s="47">
        <f>Table_Query_from_Mac10[[#This Row],[UnitPriceFuture]]*Table_Query_from_Mac10[[#This Row],[qtytoShipFuture]]</f>
        <v>116.5</v>
      </c>
      <c r="T627" s="47">
        <f>ROUND(Table_Query_from_Mac10[[#This Row],[qty_to_ship]]*(1+Table_Query_from_Mac10[[#This Row],[VolumeIncreasebyType]]),0)</f>
        <v>10</v>
      </c>
      <c r="U627" s="47">
        <f>Table_Query_from_Mac10[[#This Row],[qtytoShipFuture]]*Table_Query_from_Mac10[[#This Row],[Future-cost]]</f>
        <v>49.2</v>
      </c>
      <c r="V627" s="47">
        <f>Table_Query_from_Mac10[[#This Row],[qtytoShipFuture]]-Table_Query_from_Mac10[[#This Row],[qty_to_ship]]</f>
        <v>0</v>
      </c>
      <c r="W627" s="47">
        <f>Table_Query_from_Mac10[[#This Row],[UnitPriceFuture]]</f>
        <v>11.65</v>
      </c>
      <c r="X627" s="47">
        <f>Table_Query_from_Mac10[[#This Row],[Unit Increase]]*Table_Query_from_Mac10[[#This Row],[UnitPriceFuture]]</f>
        <v>0</v>
      </c>
      <c r="Y627" s="47">
        <f>Table_Query_from_Mac10[[#This Row],[Unit Increase]]*Table_Query_from_Mac10[[#This Row],[Future-cost]]</f>
        <v>0</v>
      </c>
      <c r="Z627" s="47">
        <f>-(Table_Query_from_Mac10[[#This Row],[Incremental Sales]]+((Table_Query_from_Mac10[[#This Row],[Incremental Sales]]*-(SUM(Summary!$S$8:$S$9)))))*Summary!$S$18</f>
        <v>0</v>
      </c>
      <c r="AA627" s="47">
        <f>IFERROR(Table_Query_from_Mac10[[#This Row],[Incremental Cost]]/Table_Query_from_Mac10[[#This Row],[Incremental Sales]],0)</f>
        <v>0</v>
      </c>
      <c r="AB627" s="47">
        <f>IFERROR(Table_Query_from_Mac10[[#This Row],[TotalCostFuture]]/Table_Query_from_Mac10[[#This Row],[totalsalesFuture]],0)</f>
        <v>0.42231759656652362</v>
      </c>
      <c r="AN627" s="31">
        <v>40</v>
      </c>
      <c r="AO627">
        <f t="shared" si="18"/>
        <v>10</v>
      </c>
      <c r="AQ627" s="31">
        <v>33.28</v>
      </c>
      <c r="AR627">
        <f t="shared" si="19"/>
        <v>11.65</v>
      </c>
    </row>
    <row r="628" spans="1:44" x14ac:dyDescent="0.25">
      <c r="A628">
        <v>90061</v>
      </c>
      <c r="B628">
        <v>1</v>
      </c>
      <c r="C628" t="s">
        <v>55</v>
      </c>
      <c r="D628" t="s">
        <v>81</v>
      </c>
      <c r="E628">
        <v>14</v>
      </c>
      <c r="F628">
        <v>1.59</v>
      </c>
      <c r="G628">
        <v>5.77</v>
      </c>
      <c r="H628" s="1">
        <v>44837</v>
      </c>
      <c r="I628" s="20">
        <v>0</v>
      </c>
      <c r="J628" s="47">
        <f>Table_Query_from_Mac10[[#This Row],[unit_price]]-(Table_Query_from_Mac10[[#This Row],[unit_price]]*(Table_Query_from_Mac10[[#This Row],[discount_pct]]/100))</f>
        <v>5.77</v>
      </c>
      <c r="K628" s="47">
        <f>Table_Query_from_Mac10[[#This Row],[unit_cost]]</f>
        <v>1.59</v>
      </c>
      <c r="L628" s="47">
        <f>Table_Query_from_Mac10[[#This Row],[Live-cost]]*(1+Table_Query_from_Mac10[[#This Row],[CogsIncreasebyTYPE]])</f>
        <v>1.59</v>
      </c>
      <c r="M628" s="47">
        <f>Table_Query_from_Mac10[[#This Row],[Live-cost]]*Table_Query_from_Mac10[[#This Row],[qty_to_ship]]</f>
        <v>22.26</v>
      </c>
      <c r="N628" s="47">
        <f>IF(Table_Query_from_Mac10[[#This Row],[item_no]]="KDA",-Table_Query_from_Mac10[[#This Row],[unit_price]],Table_Query_from_Mac10[[#This Row],[Net Unit]]*Table_Query_from_Mac10[[#This Row],[qty_to_ship]])</f>
        <v>80.78</v>
      </c>
      <c r="O628" s="47">
        <f>SUMIFS(Summary!C:C,Summary!H:H,Table_Query_from_Mac10[[#This Row],[Juiceoc]])</f>
        <v>0</v>
      </c>
      <c r="P628" s="47">
        <f>SUMIFS(Summary!D:D,Summary!H:H,Table_Query_from_Mac10[[#This Row],[Juiceoc]])</f>
        <v>0</v>
      </c>
      <c r="Q628" s="47">
        <f>SUMIFS(Summary!E:E,Summary!H:H,Table_Query_from_Mac10[[#This Row],[Juiceoc]])</f>
        <v>0</v>
      </c>
      <c r="R628" s="47">
        <f>Table_Query_from_Mac10[[#This Row],[Net Unit]]*(1+Table_Query_from_Mac10[[#This Row],[PriceIncreasebyType]])</f>
        <v>5.77</v>
      </c>
      <c r="S628" s="47">
        <f>Table_Query_from_Mac10[[#This Row],[UnitPriceFuture]]*Table_Query_from_Mac10[[#This Row],[qtytoShipFuture]]</f>
        <v>80.78</v>
      </c>
      <c r="T628" s="47">
        <f>ROUND(Table_Query_from_Mac10[[#This Row],[qty_to_ship]]*(1+Table_Query_from_Mac10[[#This Row],[VolumeIncreasebyType]]),0)</f>
        <v>14</v>
      </c>
      <c r="U628" s="47">
        <f>Table_Query_from_Mac10[[#This Row],[qtytoShipFuture]]*Table_Query_from_Mac10[[#This Row],[Future-cost]]</f>
        <v>22.26</v>
      </c>
      <c r="V628" s="47">
        <f>Table_Query_from_Mac10[[#This Row],[qtytoShipFuture]]-Table_Query_from_Mac10[[#This Row],[qty_to_ship]]</f>
        <v>0</v>
      </c>
      <c r="W628" s="47">
        <f>Table_Query_from_Mac10[[#This Row],[UnitPriceFuture]]</f>
        <v>5.77</v>
      </c>
      <c r="X628" s="47">
        <f>Table_Query_from_Mac10[[#This Row],[Unit Increase]]*Table_Query_from_Mac10[[#This Row],[UnitPriceFuture]]</f>
        <v>0</v>
      </c>
      <c r="Y628" s="47">
        <f>Table_Query_from_Mac10[[#This Row],[Unit Increase]]*Table_Query_from_Mac10[[#This Row],[Future-cost]]</f>
        <v>0</v>
      </c>
      <c r="Z628" s="47">
        <f>-(Table_Query_from_Mac10[[#This Row],[Incremental Sales]]+((Table_Query_from_Mac10[[#This Row],[Incremental Sales]]*-(SUM(Summary!$S$8:$S$9)))))*Summary!$S$18</f>
        <v>0</v>
      </c>
      <c r="AA628" s="47">
        <f>IFERROR(Table_Query_from_Mac10[[#This Row],[Incremental Cost]]/Table_Query_from_Mac10[[#This Row],[Incremental Sales]],0)</f>
        <v>0</v>
      </c>
      <c r="AB628" s="47">
        <f>IFERROR(Table_Query_from_Mac10[[#This Row],[TotalCostFuture]]/Table_Query_from_Mac10[[#This Row],[totalsalesFuture]],0)</f>
        <v>0.27556325823223571</v>
      </c>
      <c r="AN628" s="30">
        <v>56</v>
      </c>
      <c r="AO628">
        <f t="shared" si="18"/>
        <v>14</v>
      </c>
      <c r="AQ628" s="30">
        <v>16.489999999999998</v>
      </c>
      <c r="AR628">
        <f t="shared" si="19"/>
        <v>5.77</v>
      </c>
    </row>
    <row r="629" spans="1:44" x14ac:dyDescent="0.25">
      <c r="A629">
        <v>90061</v>
      </c>
      <c r="B629">
        <v>2</v>
      </c>
      <c r="C629" t="s">
        <v>55</v>
      </c>
      <c r="D629" t="s">
        <v>81</v>
      </c>
      <c r="E629">
        <v>8</v>
      </c>
      <c r="F629">
        <v>9.85</v>
      </c>
      <c r="G629">
        <v>25.68</v>
      </c>
      <c r="H629" s="1">
        <v>44837</v>
      </c>
      <c r="I629" s="20">
        <v>0</v>
      </c>
      <c r="J629" s="47">
        <f>Table_Query_from_Mac10[[#This Row],[unit_price]]-(Table_Query_from_Mac10[[#This Row],[unit_price]]*(Table_Query_from_Mac10[[#This Row],[discount_pct]]/100))</f>
        <v>25.68</v>
      </c>
      <c r="K629" s="47">
        <f>Table_Query_from_Mac10[[#This Row],[unit_cost]]</f>
        <v>9.85</v>
      </c>
      <c r="L629" s="47">
        <f>Table_Query_from_Mac10[[#This Row],[Live-cost]]*(1+Table_Query_from_Mac10[[#This Row],[CogsIncreasebyTYPE]])</f>
        <v>9.85</v>
      </c>
      <c r="M629" s="47">
        <f>Table_Query_from_Mac10[[#This Row],[Live-cost]]*Table_Query_from_Mac10[[#This Row],[qty_to_ship]]</f>
        <v>78.8</v>
      </c>
      <c r="N629" s="47">
        <f>IF(Table_Query_from_Mac10[[#This Row],[item_no]]="KDA",-Table_Query_from_Mac10[[#This Row],[unit_price]],Table_Query_from_Mac10[[#This Row],[Net Unit]]*Table_Query_from_Mac10[[#This Row],[qty_to_ship]])</f>
        <v>205.44</v>
      </c>
      <c r="O629" s="47">
        <f>SUMIFS(Summary!C:C,Summary!H:H,Table_Query_from_Mac10[[#This Row],[Juiceoc]])</f>
        <v>0</v>
      </c>
      <c r="P629" s="47">
        <f>SUMIFS(Summary!D:D,Summary!H:H,Table_Query_from_Mac10[[#This Row],[Juiceoc]])</f>
        <v>0</v>
      </c>
      <c r="Q629" s="47">
        <f>SUMIFS(Summary!E:E,Summary!H:H,Table_Query_from_Mac10[[#This Row],[Juiceoc]])</f>
        <v>0</v>
      </c>
      <c r="R629" s="47">
        <f>Table_Query_from_Mac10[[#This Row],[Net Unit]]*(1+Table_Query_from_Mac10[[#This Row],[PriceIncreasebyType]])</f>
        <v>25.68</v>
      </c>
      <c r="S629" s="47">
        <f>Table_Query_from_Mac10[[#This Row],[UnitPriceFuture]]*Table_Query_from_Mac10[[#This Row],[qtytoShipFuture]]</f>
        <v>205.44</v>
      </c>
      <c r="T629" s="47">
        <f>ROUND(Table_Query_from_Mac10[[#This Row],[qty_to_ship]]*(1+Table_Query_from_Mac10[[#This Row],[VolumeIncreasebyType]]),0)</f>
        <v>8</v>
      </c>
      <c r="U629" s="47">
        <f>Table_Query_from_Mac10[[#This Row],[qtytoShipFuture]]*Table_Query_from_Mac10[[#This Row],[Future-cost]]</f>
        <v>78.8</v>
      </c>
      <c r="V629" s="47">
        <f>Table_Query_from_Mac10[[#This Row],[qtytoShipFuture]]-Table_Query_from_Mac10[[#This Row],[qty_to_ship]]</f>
        <v>0</v>
      </c>
      <c r="W629" s="47">
        <f>Table_Query_from_Mac10[[#This Row],[UnitPriceFuture]]</f>
        <v>25.68</v>
      </c>
      <c r="X629" s="47">
        <f>Table_Query_from_Mac10[[#This Row],[Unit Increase]]*Table_Query_from_Mac10[[#This Row],[UnitPriceFuture]]</f>
        <v>0</v>
      </c>
      <c r="Y629" s="47">
        <f>Table_Query_from_Mac10[[#This Row],[Unit Increase]]*Table_Query_from_Mac10[[#This Row],[Future-cost]]</f>
        <v>0</v>
      </c>
      <c r="Z629" s="47">
        <f>-(Table_Query_from_Mac10[[#This Row],[Incremental Sales]]+((Table_Query_from_Mac10[[#This Row],[Incremental Sales]]*-(SUM(Summary!$S$8:$S$9)))))*Summary!$S$18</f>
        <v>0</v>
      </c>
      <c r="AA629" s="47">
        <f>IFERROR(Table_Query_from_Mac10[[#This Row],[Incremental Cost]]/Table_Query_from_Mac10[[#This Row],[Incremental Sales]],0)</f>
        <v>0</v>
      </c>
      <c r="AB629" s="47">
        <f>IFERROR(Table_Query_from_Mac10[[#This Row],[TotalCostFuture]]/Table_Query_from_Mac10[[#This Row],[totalsalesFuture]],0)</f>
        <v>0.38356697819314639</v>
      </c>
      <c r="AN629" s="31">
        <v>30</v>
      </c>
      <c r="AO629">
        <f t="shared" si="18"/>
        <v>8</v>
      </c>
      <c r="AQ629" s="31">
        <v>73.37</v>
      </c>
      <c r="AR629">
        <f t="shared" si="19"/>
        <v>25.68</v>
      </c>
    </row>
    <row r="630" spans="1:44" x14ac:dyDescent="0.25">
      <c r="A630">
        <v>90061</v>
      </c>
      <c r="B630">
        <v>3</v>
      </c>
      <c r="C630" t="s">
        <v>55</v>
      </c>
      <c r="D630" t="s">
        <v>81</v>
      </c>
      <c r="E630">
        <v>3</v>
      </c>
      <c r="F630">
        <v>8.6199999999999992</v>
      </c>
      <c r="G630">
        <v>21.9</v>
      </c>
      <c r="H630" s="1">
        <v>44837</v>
      </c>
      <c r="I630" s="20">
        <v>0</v>
      </c>
      <c r="J630" s="47">
        <f>Table_Query_from_Mac10[[#This Row],[unit_price]]-(Table_Query_from_Mac10[[#This Row],[unit_price]]*(Table_Query_from_Mac10[[#This Row],[discount_pct]]/100))</f>
        <v>21.9</v>
      </c>
      <c r="K630" s="47">
        <f>Table_Query_from_Mac10[[#This Row],[unit_cost]]</f>
        <v>8.6199999999999992</v>
      </c>
      <c r="L630" s="47">
        <f>Table_Query_from_Mac10[[#This Row],[Live-cost]]*(1+Table_Query_from_Mac10[[#This Row],[CogsIncreasebyTYPE]])</f>
        <v>8.6199999999999992</v>
      </c>
      <c r="M630" s="47">
        <f>Table_Query_from_Mac10[[#This Row],[Live-cost]]*Table_Query_from_Mac10[[#This Row],[qty_to_ship]]</f>
        <v>25.86</v>
      </c>
      <c r="N630" s="47">
        <f>IF(Table_Query_from_Mac10[[#This Row],[item_no]]="KDA",-Table_Query_from_Mac10[[#This Row],[unit_price]],Table_Query_from_Mac10[[#This Row],[Net Unit]]*Table_Query_from_Mac10[[#This Row],[qty_to_ship]])</f>
        <v>65.699999999999989</v>
      </c>
      <c r="O630" s="47">
        <f>SUMIFS(Summary!C:C,Summary!H:H,Table_Query_from_Mac10[[#This Row],[Juiceoc]])</f>
        <v>0</v>
      </c>
      <c r="P630" s="47">
        <f>SUMIFS(Summary!D:D,Summary!H:H,Table_Query_from_Mac10[[#This Row],[Juiceoc]])</f>
        <v>0</v>
      </c>
      <c r="Q630" s="47">
        <f>SUMIFS(Summary!E:E,Summary!H:H,Table_Query_from_Mac10[[#This Row],[Juiceoc]])</f>
        <v>0</v>
      </c>
      <c r="R630" s="47">
        <f>Table_Query_from_Mac10[[#This Row],[Net Unit]]*(1+Table_Query_from_Mac10[[#This Row],[PriceIncreasebyType]])</f>
        <v>21.9</v>
      </c>
      <c r="S630" s="47">
        <f>Table_Query_from_Mac10[[#This Row],[UnitPriceFuture]]*Table_Query_from_Mac10[[#This Row],[qtytoShipFuture]]</f>
        <v>65.699999999999989</v>
      </c>
      <c r="T630" s="47">
        <f>ROUND(Table_Query_from_Mac10[[#This Row],[qty_to_ship]]*(1+Table_Query_from_Mac10[[#This Row],[VolumeIncreasebyType]]),0)</f>
        <v>3</v>
      </c>
      <c r="U630" s="47">
        <f>Table_Query_from_Mac10[[#This Row],[qtytoShipFuture]]*Table_Query_from_Mac10[[#This Row],[Future-cost]]</f>
        <v>25.86</v>
      </c>
      <c r="V630" s="47">
        <f>Table_Query_from_Mac10[[#This Row],[qtytoShipFuture]]-Table_Query_from_Mac10[[#This Row],[qty_to_ship]]</f>
        <v>0</v>
      </c>
      <c r="W630" s="47">
        <f>Table_Query_from_Mac10[[#This Row],[UnitPriceFuture]]</f>
        <v>21.9</v>
      </c>
      <c r="X630" s="47">
        <f>Table_Query_from_Mac10[[#This Row],[Unit Increase]]*Table_Query_from_Mac10[[#This Row],[UnitPriceFuture]]</f>
        <v>0</v>
      </c>
      <c r="Y630" s="47">
        <f>Table_Query_from_Mac10[[#This Row],[Unit Increase]]*Table_Query_from_Mac10[[#This Row],[Future-cost]]</f>
        <v>0</v>
      </c>
      <c r="Z630" s="47">
        <f>-(Table_Query_from_Mac10[[#This Row],[Incremental Sales]]+((Table_Query_from_Mac10[[#This Row],[Incremental Sales]]*-(SUM(Summary!$S$8:$S$9)))))*Summary!$S$18</f>
        <v>0</v>
      </c>
      <c r="AA630" s="47">
        <f>IFERROR(Table_Query_from_Mac10[[#This Row],[Incremental Cost]]/Table_Query_from_Mac10[[#This Row],[Incremental Sales]],0)</f>
        <v>0</v>
      </c>
      <c r="AB630" s="47">
        <f>IFERROR(Table_Query_from_Mac10[[#This Row],[TotalCostFuture]]/Table_Query_from_Mac10[[#This Row],[totalsalesFuture]],0)</f>
        <v>0.39360730593607313</v>
      </c>
      <c r="AN630" s="30">
        <v>12</v>
      </c>
      <c r="AO630">
        <f t="shared" si="18"/>
        <v>3</v>
      </c>
      <c r="AQ630" s="30">
        <v>62.56</v>
      </c>
      <c r="AR630">
        <f t="shared" si="19"/>
        <v>21.9</v>
      </c>
    </row>
    <row r="631" spans="1:44" x14ac:dyDescent="0.25">
      <c r="A631">
        <v>90061</v>
      </c>
      <c r="B631">
        <v>4</v>
      </c>
      <c r="C631" t="s">
        <v>55</v>
      </c>
      <c r="D631" t="s">
        <v>81</v>
      </c>
      <c r="E631">
        <v>4</v>
      </c>
      <c r="F631">
        <v>11.49</v>
      </c>
      <c r="G631">
        <v>30.28</v>
      </c>
      <c r="H631" s="1">
        <v>44837</v>
      </c>
      <c r="I631" s="20">
        <v>0</v>
      </c>
      <c r="J631" s="47">
        <f>Table_Query_from_Mac10[[#This Row],[unit_price]]-(Table_Query_from_Mac10[[#This Row],[unit_price]]*(Table_Query_from_Mac10[[#This Row],[discount_pct]]/100))</f>
        <v>30.28</v>
      </c>
      <c r="K631" s="47">
        <f>Table_Query_from_Mac10[[#This Row],[unit_cost]]</f>
        <v>11.49</v>
      </c>
      <c r="L631" s="47">
        <f>Table_Query_from_Mac10[[#This Row],[Live-cost]]*(1+Table_Query_from_Mac10[[#This Row],[CogsIncreasebyTYPE]])</f>
        <v>11.49</v>
      </c>
      <c r="M631" s="47">
        <f>Table_Query_from_Mac10[[#This Row],[Live-cost]]*Table_Query_from_Mac10[[#This Row],[qty_to_ship]]</f>
        <v>45.96</v>
      </c>
      <c r="N631" s="47">
        <f>IF(Table_Query_from_Mac10[[#This Row],[item_no]]="KDA",-Table_Query_from_Mac10[[#This Row],[unit_price]],Table_Query_from_Mac10[[#This Row],[Net Unit]]*Table_Query_from_Mac10[[#This Row],[qty_to_ship]])</f>
        <v>121.12</v>
      </c>
      <c r="O631" s="47">
        <f>SUMIFS(Summary!C:C,Summary!H:H,Table_Query_from_Mac10[[#This Row],[Juiceoc]])</f>
        <v>0</v>
      </c>
      <c r="P631" s="47">
        <f>SUMIFS(Summary!D:D,Summary!H:H,Table_Query_from_Mac10[[#This Row],[Juiceoc]])</f>
        <v>0</v>
      </c>
      <c r="Q631" s="47">
        <f>SUMIFS(Summary!E:E,Summary!H:H,Table_Query_from_Mac10[[#This Row],[Juiceoc]])</f>
        <v>0</v>
      </c>
      <c r="R631" s="47">
        <f>Table_Query_from_Mac10[[#This Row],[Net Unit]]*(1+Table_Query_from_Mac10[[#This Row],[PriceIncreasebyType]])</f>
        <v>30.28</v>
      </c>
      <c r="S631" s="47">
        <f>Table_Query_from_Mac10[[#This Row],[UnitPriceFuture]]*Table_Query_from_Mac10[[#This Row],[qtytoShipFuture]]</f>
        <v>121.12</v>
      </c>
      <c r="T631" s="47">
        <f>ROUND(Table_Query_from_Mac10[[#This Row],[qty_to_ship]]*(1+Table_Query_from_Mac10[[#This Row],[VolumeIncreasebyType]]),0)</f>
        <v>4</v>
      </c>
      <c r="U631" s="47">
        <f>Table_Query_from_Mac10[[#This Row],[qtytoShipFuture]]*Table_Query_from_Mac10[[#This Row],[Future-cost]]</f>
        <v>45.96</v>
      </c>
      <c r="V631" s="47">
        <f>Table_Query_from_Mac10[[#This Row],[qtytoShipFuture]]-Table_Query_from_Mac10[[#This Row],[qty_to_ship]]</f>
        <v>0</v>
      </c>
      <c r="W631" s="47">
        <f>Table_Query_from_Mac10[[#This Row],[UnitPriceFuture]]</f>
        <v>30.28</v>
      </c>
      <c r="X631" s="47">
        <f>Table_Query_from_Mac10[[#This Row],[Unit Increase]]*Table_Query_from_Mac10[[#This Row],[UnitPriceFuture]]</f>
        <v>0</v>
      </c>
      <c r="Y631" s="47">
        <f>Table_Query_from_Mac10[[#This Row],[Unit Increase]]*Table_Query_from_Mac10[[#This Row],[Future-cost]]</f>
        <v>0</v>
      </c>
      <c r="Z631" s="47">
        <f>-(Table_Query_from_Mac10[[#This Row],[Incremental Sales]]+((Table_Query_from_Mac10[[#This Row],[Incremental Sales]]*-(SUM(Summary!$S$8:$S$9)))))*Summary!$S$18</f>
        <v>0</v>
      </c>
      <c r="AA631" s="47">
        <f>IFERROR(Table_Query_from_Mac10[[#This Row],[Incremental Cost]]/Table_Query_from_Mac10[[#This Row],[Incremental Sales]],0)</f>
        <v>0</v>
      </c>
      <c r="AB631" s="47">
        <f>IFERROR(Table_Query_from_Mac10[[#This Row],[TotalCostFuture]]/Table_Query_from_Mac10[[#This Row],[totalsalesFuture]],0)</f>
        <v>0.3794583883751651</v>
      </c>
      <c r="AN631" s="31">
        <v>15</v>
      </c>
      <c r="AO631">
        <f t="shared" si="18"/>
        <v>4</v>
      </c>
      <c r="AQ631" s="31">
        <v>86.5</v>
      </c>
      <c r="AR631">
        <f t="shared" si="19"/>
        <v>30.28</v>
      </c>
    </row>
    <row r="632" spans="1:44" x14ac:dyDescent="0.25">
      <c r="A632">
        <v>90050</v>
      </c>
      <c r="B632">
        <v>14</v>
      </c>
      <c r="C632" t="s">
        <v>86</v>
      </c>
      <c r="D632" t="s">
        <v>79</v>
      </c>
      <c r="E632">
        <v>15</v>
      </c>
      <c r="F632">
        <v>7.12</v>
      </c>
      <c r="G632">
        <v>14.24</v>
      </c>
      <c r="H632" s="1">
        <v>44860</v>
      </c>
      <c r="I632" s="20">
        <v>0</v>
      </c>
      <c r="J632" s="47">
        <f>Table_Query_from_Mac10[[#This Row],[unit_price]]-(Table_Query_from_Mac10[[#This Row],[unit_price]]*(Table_Query_from_Mac10[[#This Row],[discount_pct]]/100))</f>
        <v>14.24</v>
      </c>
      <c r="K632" s="47">
        <f>Table_Query_from_Mac10[[#This Row],[unit_cost]]</f>
        <v>7.12</v>
      </c>
      <c r="L632" s="47">
        <f>Table_Query_from_Mac10[[#This Row],[Live-cost]]*(1+Table_Query_from_Mac10[[#This Row],[CogsIncreasebyTYPE]])</f>
        <v>7.12</v>
      </c>
      <c r="M632" s="47">
        <f>Table_Query_from_Mac10[[#This Row],[Live-cost]]*Table_Query_from_Mac10[[#This Row],[qty_to_ship]]</f>
        <v>106.8</v>
      </c>
      <c r="N632" s="47">
        <f>IF(Table_Query_from_Mac10[[#This Row],[item_no]]="KDA",-Table_Query_from_Mac10[[#This Row],[unit_price]],Table_Query_from_Mac10[[#This Row],[Net Unit]]*Table_Query_from_Mac10[[#This Row],[qty_to_ship]])</f>
        <v>213.6</v>
      </c>
      <c r="O632" s="47">
        <f>SUMIFS(Summary!C:C,Summary!H:H,Table_Query_from_Mac10[[#This Row],[Juiceoc]])</f>
        <v>0</v>
      </c>
      <c r="P632" s="47">
        <f>SUMIFS(Summary!D:D,Summary!H:H,Table_Query_from_Mac10[[#This Row],[Juiceoc]])</f>
        <v>0</v>
      </c>
      <c r="Q632" s="47">
        <f>SUMIFS(Summary!E:E,Summary!H:H,Table_Query_from_Mac10[[#This Row],[Juiceoc]])</f>
        <v>0</v>
      </c>
      <c r="R632" s="47">
        <f>Table_Query_from_Mac10[[#This Row],[Net Unit]]*(1+Table_Query_from_Mac10[[#This Row],[PriceIncreasebyType]])</f>
        <v>14.24</v>
      </c>
      <c r="S632" s="47">
        <f>Table_Query_from_Mac10[[#This Row],[UnitPriceFuture]]*Table_Query_from_Mac10[[#This Row],[qtytoShipFuture]]</f>
        <v>213.6</v>
      </c>
      <c r="T632" s="47">
        <f>ROUND(Table_Query_from_Mac10[[#This Row],[qty_to_ship]]*(1+Table_Query_from_Mac10[[#This Row],[VolumeIncreasebyType]]),0)</f>
        <v>15</v>
      </c>
      <c r="U632" s="47">
        <f>Table_Query_from_Mac10[[#This Row],[qtytoShipFuture]]*Table_Query_from_Mac10[[#This Row],[Future-cost]]</f>
        <v>106.8</v>
      </c>
      <c r="V632" s="47">
        <f>Table_Query_from_Mac10[[#This Row],[qtytoShipFuture]]-Table_Query_from_Mac10[[#This Row],[qty_to_ship]]</f>
        <v>0</v>
      </c>
      <c r="W632" s="47">
        <f>Table_Query_from_Mac10[[#This Row],[UnitPriceFuture]]</f>
        <v>14.24</v>
      </c>
      <c r="X632" s="47">
        <f>Table_Query_from_Mac10[[#This Row],[Unit Increase]]*Table_Query_from_Mac10[[#This Row],[UnitPriceFuture]]</f>
        <v>0</v>
      </c>
      <c r="Y632" s="47">
        <f>Table_Query_from_Mac10[[#This Row],[Unit Increase]]*Table_Query_from_Mac10[[#This Row],[Future-cost]]</f>
        <v>0</v>
      </c>
      <c r="Z632" s="47">
        <f>-(Table_Query_from_Mac10[[#This Row],[Incremental Sales]]+((Table_Query_from_Mac10[[#This Row],[Incremental Sales]]*-(SUM(Summary!$S$8:$S$9)))))*Summary!$S$18</f>
        <v>0</v>
      </c>
      <c r="AA632" s="47">
        <f>IFERROR(Table_Query_from_Mac10[[#This Row],[Incremental Cost]]/Table_Query_from_Mac10[[#This Row],[Incremental Sales]],0)</f>
        <v>0</v>
      </c>
      <c r="AB632" s="47">
        <f>IFERROR(Table_Query_from_Mac10[[#This Row],[TotalCostFuture]]/Table_Query_from_Mac10[[#This Row],[totalsalesFuture]],0)</f>
        <v>0.5</v>
      </c>
      <c r="AN632" s="30">
        <v>60</v>
      </c>
      <c r="AO632">
        <f t="shared" si="18"/>
        <v>15</v>
      </c>
      <c r="AQ632" s="30">
        <v>40.68</v>
      </c>
      <c r="AR632">
        <f t="shared" si="19"/>
        <v>14.24</v>
      </c>
    </row>
    <row r="633" spans="1:44" x14ac:dyDescent="0.25">
      <c r="A633">
        <v>90050</v>
      </c>
      <c r="B633">
        <v>15</v>
      </c>
      <c r="C633" t="s">
        <v>86</v>
      </c>
      <c r="D633" t="s">
        <v>79</v>
      </c>
      <c r="E633">
        <v>18</v>
      </c>
      <c r="F633">
        <v>8.59</v>
      </c>
      <c r="G633">
        <v>18.11</v>
      </c>
      <c r="H633" s="1">
        <v>44860</v>
      </c>
      <c r="I633" s="20">
        <v>0</v>
      </c>
      <c r="J633" s="47">
        <f>Table_Query_from_Mac10[[#This Row],[unit_price]]-(Table_Query_from_Mac10[[#This Row],[unit_price]]*(Table_Query_from_Mac10[[#This Row],[discount_pct]]/100))</f>
        <v>18.11</v>
      </c>
      <c r="K633" s="47">
        <f>Table_Query_from_Mac10[[#This Row],[unit_cost]]</f>
        <v>8.59</v>
      </c>
      <c r="L633" s="47">
        <f>Table_Query_from_Mac10[[#This Row],[Live-cost]]*(1+Table_Query_from_Mac10[[#This Row],[CogsIncreasebyTYPE]])</f>
        <v>8.59</v>
      </c>
      <c r="M633" s="47">
        <f>Table_Query_from_Mac10[[#This Row],[Live-cost]]*Table_Query_from_Mac10[[#This Row],[qty_to_ship]]</f>
        <v>154.62</v>
      </c>
      <c r="N633" s="47">
        <f>IF(Table_Query_from_Mac10[[#This Row],[item_no]]="KDA",-Table_Query_from_Mac10[[#This Row],[unit_price]],Table_Query_from_Mac10[[#This Row],[Net Unit]]*Table_Query_from_Mac10[[#This Row],[qty_to_ship]])</f>
        <v>325.98</v>
      </c>
      <c r="O633" s="47">
        <f>SUMIFS(Summary!C:C,Summary!H:H,Table_Query_from_Mac10[[#This Row],[Juiceoc]])</f>
        <v>0</v>
      </c>
      <c r="P633" s="47">
        <f>SUMIFS(Summary!D:D,Summary!H:H,Table_Query_from_Mac10[[#This Row],[Juiceoc]])</f>
        <v>0</v>
      </c>
      <c r="Q633" s="47">
        <f>SUMIFS(Summary!E:E,Summary!H:H,Table_Query_from_Mac10[[#This Row],[Juiceoc]])</f>
        <v>0</v>
      </c>
      <c r="R633" s="47">
        <f>Table_Query_from_Mac10[[#This Row],[Net Unit]]*(1+Table_Query_from_Mac10[[#This Row],[PriceIncreasebyType]])</f>
        <v>18.11</v>
      </c>
      <c r="S633" s="47">
        <f>Table_Query_from_Mac10[[#This Row],[UnitPriceFuture]]*Table_Query_from_Mac10[[#This Row],[qtytoShipFuture]]</f>
        <v>325.98</v>
      </c>
      <c r="T633" s="47">
        <f>ROUND(Table_Query_from_Mac10[[#This Row],[qty_to_ship]]*(1+Table_Query_from_Mac10[[#This Row],[VolumeIncreasebyType]]),0)</f>
        <v>18</v>
      </c>
      <c r="U633" s="47">
        <f>Table_Query_from_Mac10[[#This Row],[qtytoShipFuture]]*Table_Query_from_Mac10[[#This Row],[Future-cost]]</f>
        <v>154.62</v>
      </c>
      <c r="V633" s="47">
        <f>Table_Query_from_Mac10[[#This Row],[qtytoShipFuture]]-Table_Query_from_Mac10[[#This Row],[qty_to_ship]]</f>
        <v>0</v>
      </c>
      <c r="W633" s="47">
        <f>Table_Query_from_Mac10[[#This Row],[UnitPriceFuture]]</f>
        <v>18.11</v>
      </c>
      <c r="X633" s="47">
        <f>Table_Query_from_Mac10[[#This Row],[Unit Increase]]*Table_Query_from_Mac10[[#This Row],[UnitPriceFuture]]</f>
        <v>0</v>
      </c>
      <c r="Y633" s="47">
        <f>Table_Query_from_Mac10[[#This Row],[Unit Increase]]*Table_Query_from_Mac10[[#This Row],[Future-cost]]</f>
        <v>0</v>
      </c>
      <c r="Z633" s="47">
        <f>-(Table_Query_from_Mac10[[#This Row],[Incremental Sales]]+((Table_Query_from_Mac10[[#This Row],[Incremental Sales]]*-(SUM(Summary!$S$8:$S$9)))))*Summary!$S$18</f>
        <v>0</v>
      </c>
      <c r="AA633" s="47">
        <f>IFERROR(Table_Query_from_Mac10[[#This Row],[Incremental Cost]]/Table_Query_from_Mac10[[#This Row],[Incremental Sales]],0)</f>
        <v>0</v>
      </c>
      <c r="AB633" s="47">
        <f>IFERROR(Table_Query_from_Mac10[[#This Row],[TotalCostFuture]]/Table_Query_from_Mac10[[#This Row],[totalsalesFuture]],0)</f>
        <v>0.4743235781336278</v>
      </c>
      <c r="AN633" s="31">
        <v>72</v>
      </c>
      <c r="AO633">
        <f t="shared" si="18"/>
        <v>18</v>
      </c>
      <c r="AQ633" s="31">
        <v>51.73</v>
      </c>
      <c r="AR633">
        <f t="shared" si="19"/>
        <v>18.11</v>
      </c>
    </row>
    <row r="634" spans="1:44" x14ac:dyDescent="0.25">
      <c r="A634">
        <v>90050</v>
      </c>
      <c r="B634">
        <v>16</v>
      </c>
      <c r="C634" t="s">
        <v>86</v>
      </c>
      <c r="D634" t="s">
        <v>79</v>
      </c>
      <c r="E634">
        <v>12</v>
      </c>
      <c r="F634">
        <v>8.44</v>
      </c>
      <c r="G634">
        <v>17.72</v>
      </c>
      <c r="H634" s="1">
        <v>44860</v>
      </c>
      <c r="I634" s="20">
        <v>0</v>
      </c>
      <c r="J634" s="47">
        <f>Table_Query_from_Mac10[[#This Row],[unit_price]]-(Table_Query_from_Mac10[[#This Row],[unit_price]]*(Table_Query_from_Mac10[[#This Row],[discount_pct]]/100))</f>
        <v>17.72</v>
      </c>
      <c r="K634" s="47">
        <f>Table_Query_from_Mac10[[#This Row],[unit_cost]]</f>
        <v>8.44</v>
      </c>
      <c r="L634" s="47">
        <f>Table_Query_from_Mac10[[#This Row],[Live-cost]]*(1+Table_Query_from_Mac10[[#This Row],[CogsIncreasebyTYPE]])</f>
        <v>8.44</v>
      </c>
      <c r="M634" s="47">
        <f>Table_Query_from_Mac10[[#This Row],[Live-cost]]*Table_Query_from_Mac10[[#This Row],[qty_to_ship]]</f>
        <v>101.28</v>
      </c>
      <c r="N634" s="47">
        <f>IF(Table_Query_from_Mac10[[#This Row],[item_no]]="KDA",-Table_Query_from_Mac10[[#This Row],[unit_price]],Table_Query_from_Mac10[[#This Row],[Net Unit]]*Table_Query_from_Mac10[[#This Row],[qty_to_ship]])</f>
        <v>212.64</v>
      </c>
      <c r="O634" s="47">
        <f>SUMIFS(Summary!C:C,Summary!H:H,Table_Query_from_Mac10[[#This Row],[Juiceoc]])</f>
        <v>0</v>
      </c>
      <c r="P634" s="47">
        <f>SUMIFS(Summary!D:D,Summary!H:H,Table_Query_from_Mac10[[#This Row],[Juiceoc]])</f>
        <v>0</v>
      </c>
      <c r="Q634" s="47">
        <f>SUMIFS(Summary!E:E,Summary!H:H,Table_Query_from_Mac10[[#This Row],[Juiceoc]])</f>
        <v>0</v>
      </c>
      <c r="R634" s="47">
        <f>Table_Query_from_Mac10[[#This Row],[Net Unit]]*(1+Table_Query_from_Mac10[[#This Row],[PriceIncreasebyType]])</f>
        <v>17.72</v>
      </c>
      <c r="S634" s="47">
        <f>Table_Query_from_Mac10[[#This Row],[UnitPriceFuture]]*Table_Query_from_Mac10[[#This Row],[qtytoShipFuture]]</f>
        <v>212.64</v>
      </c>
      <c r="T634" s="47">
        <f>ROUND(Table_Query_from_Mac10[[#This Row],[qty_to_ship]]*(1+Table_Query_from_Mac10[[#This Row],[VolumeIncreasebyType]]),0)</f>
        <v>12</v>
      </c>
      <c r="U634" s="47">
        <f>Table_Query_from_Mac10[[#This Row],[qtytoShipFuture]]*Table_Query_from_Mac10[[#This Row],[Future-cost]]</f>
        <v>101.28</v>
      </c>
      <c r="V634" s="47">
        <f>Table_Query_from_Mac10[[#This Row],[qtytoShipFuture]]-Table_Query_from_Mac10[[#This Row],[qty_to_ship]]</f>
        <v>0</v>
      </c>
      <c r="W634" s="47">
        <f>Table_Query_from_Mac10[[#This Row],[UnitPriceFuture]]</f>
        <v>17.72</v>
      </c>
      <c r="X634" s="47">
        <f>Table_Query_from_Mac10[[#This Row],[Unit Increase]]*Table_Query_from_Mac10[[#This Row],[UnitPriceFuture]]</f>
        <v>0</v>
      </c>
      <c r="Y634" s="47">
        <f>Table_Query_from_Mac10[[#This Row],[Unit Increase]]*Table_Query_from_Mac10[[#This Row],[Future-cost]]</f>
        <v>0</v>
      </c>
      <c r="Z634" s="47">
        <f>-(Table_Query_from_Mac10[[#This Row],[Incremental Sales]]+((Table_Query_from_Mac10[[#This Row],[Incremental Sales]]*-(SUM(Summary!$S$8:$S$9)))))*Summary!$S$18</f>
        <v>0</v>
      </c>
      <c r="AA634" s="47">
        <f>IFERROR(Table_Query_from_Mac10[[#This Row],[Incremental Cost]]/Table_Query_from_Mac10[[#This Row],[Incremental Sales]],0)</f>
        <v>0</v>
      </c>
      <c r="AB634" s="47">
        <f>IFERROR(Table_Query_from_Mac10[[#This Row],[TotalCostFuture]]/Table_Query_from_Mac10[[#This Row],[totalsalesFuture]],0)</f>
        <v>0.47629796839729122</v>
      </c>
      <c r="AN634" s="30">
        <v>45</v>
      </c>
      <c r="AO634">
        <f t="shared" si="18"/>
        <v>12</v>
      </c>
      <c r="AQ634" s="30">
        <v>50.62</v>
      </c>
      <c r="AR634">
        <f t="shared" si="19"/>
        <v>17.72</v>
      </c>
    </row>
    <row r="635" spans="1:44" x14ac:dyDescent="0.25">
      <c r="A635">
        <v>90050</v>
      </c>
      <c r="B635">
        <v>17</v>
      </c>
      <c r="C635" t="s">
        <v>86</v>
      </c>
      <c r="D635" t="s">
        <v>79</v>
      </c>
      <c r="E635">
        <v>14</v>
      </c>
      <c r="F635">
        <v>10.039999999999999</v>
      </c>
      <c r="G635">
        <v>22.25</v>
      </c>
      <c r="H635" s="1">
        <v>44860</v>
      </c>
      <c r="I635" s="20">
        <v>0</v>
      </c>
      <c r="J635" s="47">
        <f>Table_Query_from_Mac10[[#This Row],[unit_price]]-(Table_Query_from_Mac10[[#This Row],[unit_price]]*(Table_Query_from_Mac10[[#This Row],[discount_pct]]/100))</f>
        <v>22.25</v>
      </c>
      <c r="K635" s="47">
        <f>Table_Query_from_Mac10[[#This Row],[unit_cost]]</f>
        <v>10.039999999999999</v>
      </c>
      <c r="L635" s="47">
        <f>Table_Query_from_Mac10[[#This Row],[Live-cost]]*(1+Table_Query_from_Mac10[[#This Row],[CogsIncreasebyTYPE]])</f>
        <v>10.039999999999999</v>
      </c>
      <c r="M635" s="47">
        <f>Table_Query_from_Mac10[[#This Row],[Live-cost]]*Table_Query_from_Mac10[[#This Row],[qty_to_ship]]</f>
        <v>140.56</v>
      </c>
      <c r="N635" s="47">
        <f>IF(Table_Query_from_Mac10[[#This Row],[item_no]]="KDA",-Table_Query_from_Mac10[[#This Row],[unit_price]],Table_Query_from_Mac10[[#This Row],[Net Unit]]*Table_Query_from_Mac10[[#This Row],[qty_to_ship]])</f>
        <v>311.5</v>
      </c>
      <c r="O635" s="47">
        <f>SUMIFS(Summary!C:C,Summary!H:H,Table_Query_from_Mac10[[#This Row],[Juiceoc]])</f>
        <v>0</v>
      </c>
      <c r="P635" s="47">
        <f>SUMIFS(Summary!D:D,Summary!H:H,Table_Query_from_Mac10[[#This Row],[Juiceoc]])</f>
        <v>0</v>
      </c>
      <c r="Q635" s="47">
        <f>SUMIFS(Summary!E:E,Summary!H:H,Table_Query_from_Mac10[[#This Row],[Juiceoc]])</f>
        <v>0</v>
      </c>
      <c r="R635" s="47">
        <f>Table_Query_from_Mac10[[#This Row],[Net Unit]]*(1+Table_Query_from_Mac10[[#This Row],[PriceIncreasebyType]])</f>
        <v>22.25</v>
      </c>
      <c r="S635" s="47">
        <f>Table_Query_from_Mac10[[#This Row],[UnitPriceFuture]]*Table_Query_from_Mac10[[#This Row],[qtytoShipFuture]]</f>
        <v>311.5</v>
      </c>
      <c r="T635" s="47">
        <f>ROUND(Table_Query_from_Mac10[[#This Row],[qty_to_ship]]*(1+Table_Query_from_Mac10[[#This Row],[VolumeIncreasebyType]]),0)</f>
        <v>14</v>
      </c>
      <c r="U635" s="47">
        <f>Table_Query_from_Mac10[[#This Row],[qtytoShipFuture]]*Table_Query_from_Mac10[[#This Row],[Future-cost]]</f>
        <v>140.56</v>
      </c>
      <c r="V635" s="47">
        <f>Table_Query_from_Mac10[[#This Row],[qtytoShipFuture]]-Table_Query_from_Mac10[[#This Row],[qty_to_ship]]</f>
        <v>0</v>
      </c>
      <c r="W635" s="47">
        <f>Table_Query_from_Mac10[[#This Row],[UnitPriceFuture]]</f>
        <v>22.25</v>
      </c>
      <c r="X635" s="47">
        <f>Table_Query_from_Mac10[[#This Row],[Unit Increase]]*Table_Query_from_Mac10[[#This Row],[UnitPriceFuture]]</f>
        <v>0</v>
      </c>
      <c r="Y635" s="47">
        <f>Table_Query_from_Mac10[[#This Row],[Unit Increase]]*Table_Query_from_Mac10[[#This Row],[Future-cost]]</f>
        <v>0</v>
      </c>
      <c r="Z635" s="47">
        <f>-(Table_Query_from_Mac10[[#This Row],[Incremental Sales]]+((Table_Query_from_Mac10[[#This Row],[Incremental Sales]]*-(SUM(Summary!$S$8:$S$9)))))*Summary!$S$18</f>
        <v>0</v>
      </c>
      <c r="AA635" s="47">
        <f>IFERROR(Table_Query_from_Mac10[[#This Row],[Incremental Cost]]/Table_Query_from_Mac10[[#This Row],[Incremental Sales]],0)</f>
        <v>0</v>
      </c>
      <c r="AB635" s="47">
        <f>IFERROR(Table_Query_from_Mac10[[#This Row],[TotalCostFuture]]/Table_Query_from_Mac10[[#This Row],[totalsalesFuture]],0)</f>
        <v>0.4512359550561798</v>
      </c>
      <c r="AN635" s="31">
        <v>54</v>
      </c>
      <c r="AO635">
        <f t="shared" si="18"/>
        <v>14</v>
      </c>
      <c r="AQ635" s="31">
        <v>63.58</v>
      </c>
      <c r="AR635">
        <f t="shared" si="19"/>
        <v>22.25</v>
      </c>
    </row>
    <row r="636" spans="1:44" x14ac:dyDescent="0.25">
      <c r="A636">
        <v>90050</v>
      </c>
      <c r="B636">
        <v>18</v>
      </c>
      <c r="C636" t="s">
        <v>84</v>
      </c>
      <c r="D636" t="s">
        <v>79</v>
      </c>
      <c r="E636">
        <v>7</v>
      </c>
      <c r="F636">
        <v>8.27</v>
      </c>
      <c r="G636">
        <v>17.149999999999999</v>
      </c>
      <c r="H636" s="1">
        <v>44860</v>
      </c>
      <c r="I636" s="20">
        <v>0</v>
      </c>
      <c r="J636" s="47">
        <f>Table_Query_from_Mac10[[#This Row],[unit_price]]-(Table_Query_from_Mac10[[#This Row],[unit_price]]*(Table_Query_from_Mac10[[#This Row],[discount_pct]]/100))</f>
        <v>17.149999999999999</v>
      </c>
      <c r="K636" s="47">
        <f>Table_Query_from_Mac10[[#This Row],[unit_cost]]</f>
        <v>8.27</v>
      </c>
      <c r="L636" s="47">
        <f>Table_Query_from_Mac10[[#This Row],[Live-cost]]*(1+Table_Query_from_Mac10[[#This Row],[CogsIncreasebyTYPE]])</f>
        <v>8.27</v>
      </c>
      <c r="M636" s="47">
        <f>Table_Query_from_Mac10[[#This Row],[Live-cost]]*Table_Query_from_Mac10[[#This Row],[qty_to_ship]]</f>
        <v>57.89</v>
      </c>
      <c r="N636" s="47">
        <f>IF(Table_Query_from_Mac10[[#This Row],[item_no]]="KDA",-Table_Query_from_Mac10[[#This Row],[unit_price]],Table_Query_from_Mac10[[#This Row],[Net Unit]]*Table_Query_from_Mac10[[#This Row],[qty_to_ship]])</f>
        <v>120.04999999999998</v>
      </c>
      <c r="O636" s="47">
        <f>SUMIFS(Summary!C:C,Summary!H:H,Table_Query_from_Mac10[[#This Row],[Juiceoc]])</f>
        <v>0</v>
      </c>
      <c r="P636" s="47">
        <f>SUMIFS(Summary!D:D,Summary!H:H,Table_Query_from_Mac10[[#This Row],[Juiceoc]])</f>
        <v>0</v>
      </c>
      <c r="Q636" s="47">
        <f>SUMIFS(Summary!E:E,Summary!H:H,Table_Query_from_Mac10[[#This Row],[Juiceoc]])</f>
        <v>0</v>
      </c>
      <c r="R636" s="47">
        <f>Table_Query_from_Mac10[[#This Row],[Net Unit]]*(1+Table_Query_from_Mac10[[#This Row],[PriceIncreasebyType]])</f>
        <v>17.149999999999999</v>
      </c>
      <c r="S636" s="47">
        <f>Table_Query_from_Mac10[[#This Row],[UnitPriceFuture]]*Table_Query_from_Mac10[[#This Row],[qtytoShipFuture]]</f>
        <v>120.04999999999998</v>
      </c>
      <c r="T636" s="47">
        <f>ROUND(Table_Query_from_Mac10[[#This Row],[qty_to_ship]]*(1+Table_Query_from_Mac10[[#This Row],[VolumeIncreasebyType]]),0)</f>
        <v>7</v>
      </c>
      <c r="U636" s="47">
        <f>Table_Query_from_Mac10[[#This Row],[qtytoShipFuture]]*Table_Query_from_Mac10[[#This Row],[Future-cost]]</f>
        <v>57.89</v>
      </c>
      <c r="V636" s="47">
        <f>Table_Query_from_Mac10[[#This Row],[qtytoShipFuture]]-Table_Query_from_Mac10[[#This Row],[qty_to_ship]]</f>
        <v>0</v>
      </c>
      <c r="W636" s="47">
        <f>Table_Query_from_Mac10[[#This Row],[UnitPriceFuture]]</f>
        <v>17.149999999999999</v>
      </c>
      <c r="X636" s="47">
        <f>Table_Query_from_Mac10[[#This Row],[Unit Increase]]*Table_Query_from_Mac10[[#This Row],[UnitPriceFuture]]</f>
        <v>0</v>
      </c>
      <c r="Y636" s="47">
        <f>Table_Query_from_Mac10[[#This Row],[Unit Increase]]*Table_Query_from_Mac10[[#This Row],[Future-cost]]</f>
        <v>0</v>
      </c>
      <c r="Z636" s="47">
        <f>-(Table_Query_from_Mac10[[#This Row],[Incremental Sales]]+((Table_Query_from_Mac10[[#This Row],[Incremental Sales]]*-(SUM(Summary!$S$8:$S$9)))))*Summary!$S$18</f>
        <v>0</v>
      </c>
      <c r="AA636" s="47">
        <f>IFERROR(Table_Query_from_Mac10[[#This Row],[Incremental Cost]]/Table_Query_from_Mac10[[#This Row],[Incremental Sales]],0)</f>
        <v>0</v>
      </c>
      <c r="AB636" s="47">
        <f>IFERROR(Table_Query_from_Mac10[[#This Row],[TotalCostFuture]]/Table_Query_from_Mac10[[#This Row],[totalsalesFuture]],0)</f>
        <v>0.48221574344023332</v>
      </c>
      <c r="AN636" s="30">
        <v>27</v>
      </c>
      <c r="AO636">
        <f t="shared" si="18"/>
        <v>7</v>
      </c>
      <c r="AQ636" s="30">
        <v>49.01</v>
      </c>
      <c r="AR636">
        <f t="shared" si="19"/>
        <v>17.149999999999999</v>
      </c>
    </row>
    <row r="637" spans="1:44" x14ac:dyDescent="0.25">
      <c r="A637">
        <v>90050</v>
      </c>
      <c r="B637">
        <v>19</v>
      </c>
      <c r="C637" t="s">
        <v>84</v>
      </c>
      <c r="D637" t="s">
        <v>79</v>
      </c>
      <c r="E637">
        <v>9</v>
      </c>
      <c r="F637">
        <v>9.51</v>
      </c>
      <c r="G637">
        <v>21.13</v>
      </c>
      <c r="H637" s="1">
        <v>44860</v>
      </c>
      <c r="I637" s="20">
        <v>0</v>
      </c>
      <c r="J637" s="47">
        <f>Table_Query_from_Mac10[[#This Row],[unit_price]]-(Table_Query_from_Mac10[[#This Row],[unit_price]]*(Table_Query_from_Mac10[[#This Row],[discount_pct]]/100))</f>
        <v>21.13</v>
      </c>
      <c r="K637" s="47">
        <f>Table_Query_from_Mac10[[#This Row],[unit_cost]]</f>
        <v>9.51</v>
      </c>
      <c r="L637" s="47">
        <f>Table_Query_from_Mac10[[#This Row],[Live-cost]]*(1+Table_Query_from_Mac10[[#This Row],[CogsIncreasebyTYPE]])</f>
        <v>9.51</v>
      </c>
      <c r="M637" s="47">
        <f>Table_Query_from_Mac10[[#This Row],[Live-cost]]*Table_Query_from_Mac10[[#This Row],[qty_to_ship]]</f>
        <v>85.59</v>
      </c>
      <c r="N637" s="47">
        <f>IF(Table_Query_from_Mac10[[#This Row],[item_no]]="KDA",-Table_Query_from_Mac10[[#This Row],[unit_price]],Table_Query_from_Mac10[[#This Row],[Net Unit]]*Table_Query_from_Mac10[[#This Row],[qty_to_ship]])</f>
        <v>190.17</v>
      </c>
      <c r="O637" s="47">
        <f>SUMIFS(Summary!C:C,Summary!H:H,Table_Query_from_Mac10[[#This Row],[Juiceoc]])</f>
        <v>0</v>
      </c>
      <c r="P637" s="47">
        <f>SUMIFS(Summary!D:D,Summary!H:H,Table_Query_from_Mac10[[#This Row],[Juiceoc]])</f>
        <v>0</v>
      </c>
      <c r="Q637" s="47">
        <f>SUMIFS(Summary!E:E,Summary!H:H,Table_Query_from_Mac10[[#This Row],[Juiceoc]])</f>
        <v>0</v>
      </c>
      <c r="R637" s="47">
        <f>Table_Query_from_Mac10[[#This Row],[Net Unit]]*(1+Table_Query_from_Mac10[[#This Row],[PriceIncreasebyType]])</f>
        <v>21.13</v>
      </c>
      <c r="S637" s="47">
        <f>Table_Query_from_Mac10[[#This Row],[UnitPriceFuture]]*Table_Query_from_Mac10[[#This Row],[qtytoShipFuture]]</f>
        <v>190.17</v>
      </c>
      <c r="T637" s="47">
        <f>ROUND(Table_Query_from_Mac10[[#This Row],[qty_to_ship]]*(1+Table_Query_from_Mac10[[#This Row],[VolumeIncreasebyType]]),0)</f>
        <v>9</v>
      </c>
      <c r="U637" s="47">
        <f>Table_Query_from_Mac10[[#This Row],[qtytoShipFuture]]*Table_Query_from_Mac10[[#This Row],[Future-cost]]</f>
        <v>85.59</v>
      </c>
      <c r="V637" s="47">
        <f>Table_Query_from_Mac10[[#This Row],[qtytoShipFuture]]-Table_Query_from_Mac10[[#This Row],[qty_to_ship]]</f>
        <v>0</v>
      </c>
      <c r="W637" s="47">
        <f>Table_Query_from_Mac10[[#This Row],[UnitPriceFuture]]</f>
        <v>21.13</v>
      </c>
      <c r="X637" s="47">
        <f>Table_Query_from_Mac10[[#This Row],[Unit Increase]]*Table_Query_from_Mac10[[#This Row],[UnitPriceFuture]]</f>
        <v>0</v>
      </c>
      <c r="Y637" s="47">
        <f>Table_Query_from_Mac10[[#This Row],[Unit Increase]]*Table_Query_from_Mac10[[#This Row],[Future-cost]]</f>
        <v>0</v>
      </c>
      <c r="Z637" s="47">
        <f>-(Table_Query_from_Mac10[[#This Row],[Incremental Sales]]+((Table_Query_from_Mac10[[#This Row],[Incremental Sales]]*-(SUM(Summary!$S$8:$S$9)))))*Summary!$S$18</f>
        <v>0</v>
      </c>
      <c r="AA637" s="47">
        <f>IFERROR(Table_Query_from_Mac10[[#This Row],[Incremental Cost]]/Table_Query_from_Mac10[[#This Row],[Incremental Sales]],0)</f>
        <v>0</v>
      </c>
      <c r="AB637" s="47">
        <f>IFERROR(Table_Query_from_Mac10[[#This Row],[TotalCostFuture]]/Table_Query_from_Mac10[[#This Row],[totalsalesFuture]],0)</f>
        <v>0.45007098911500243</v>
      </c>
      <c r="AN637" s="31">
        <v>36</v>
      </c>
      <c r="AO637">
        <f t="shared" si="18"/>
        <v>9</v>
      </c>
      <c r="AQ637" s="31">
        <v>60.36</v>
      </c>
      <c r="AR637">
        <f t="shared" si="19"/>
        <v>21.13</v>
      </c>
    </row>
    <row r="638" spans="1:44" x14ac:dyDescent="0.25">
      <c r="A638">
        <v>90050</v>
      </c>
      <c r="B638">
        <v>20</v>
      </c>
      <c r="C638" t="s">
        <v>84</v>
      </c>
      <c r="D638" t="s">
        <v>79</v>
      </c>
      <c r="E638">
        <v>8</v>
      </c>
      <c r="F638">
        <v>9.58</v>
      </c>
      <c r="G638">
        <v>19.75</v>
      </c>
      <c r="H638" s="1">
        <v>44860</v>
      </c>
      <c r="I638" s="20">
        <v>0</v>
      </c>
      <c r="J638" s="47">
        <f>Table_Query_from_Mac10[[#This Row],[unit_price]]-(Table_Query_from_Mac10[[#This Row],[unit_price]]*(Table_Query_from_Mac10[[#This Row],[discount_pct]]/100))</f>
        <v>19.75</v>
      </c>
      <c r="K638" s="47">
        <f>Table_Query_from_Mac10[[#This Row],[unit_cost]]</f>
        <v>9.58</v>
      </c>
      <c r="L638" s="47">
        <f>Table_Query_from_Mac10[[#This Row],[Live-cost]]*(1+Table_Query_from_Mac10[[#This Row],[CogsIncreasebyTYPE]])</f>
        <v>9.58</v>
      </c>
      <c r="M638" s="47">
        <f>Table_Query_from_Mac10[[#This Row],[Live-cost]]*Table_Query_from_Mac10[[#This Row],[qty_to_ship]]</f>
        <v>76.64</v>
      </c>
      <c r="N638" s="47">
        <f>IF(Table_Query_from_Mac10[[#This Row],[item_no]]="KDA",-Table_Query_from_Mac10[[#This Row],[unit_price]],Table_Query_from_Mac10[[#This Row],[Net Unit]]*Table_Query_from_Mac10[[#This Row],[qty_to_ship]])</f>
        <v>158</v>
      </c>
      <c r="O638" s="47">
        <f>SUMIFS(Summary!C:C,Summary!H:H,Table_Query_from_Mac10[[#This Row],[Juiceoc]])</f>
        <v>0</v>
      </c>
      <c r="P638" s="47">
        <f>SUMIFS(Summary!D:D,Summary!H:H,Table_Query_from_Mac10[[#This Row],[Juiceoc]])</f>
        <v>0</v>
      </c>
      <c r="Q638" s="47">
        <f>SUMIFS(Summary!E:E,Summary!H:H,Table_Query_from_Mac10[[#This Row],[Juiceoc]])</f>
        <v>0</v>
      </c>
      <c r="R638" s="47">
        <f>Table_Query_from_Mac10[[#This Row],[Net Unit]]*(1+Table_Query_from_Mac10[[#This Row],[PriceIncreasebyType]])</f>
        <v>19.75</v>
      </c>
      <c r="S638" s="47">
        <f>Table_Query_from_Mac10[[#This Row],[UnitPriceFuture]]*Table_Query_from_Mac10[[#This Row],[qtytoShipFuture]]</f>
        <v>158</v>
      </c>
      <c r="T638" s="47">
        <f>ROUND(Table_Query_from_Mac10[[#This Row],[qty_to_ship]]*(1+Table_Query_from_Mac10[[#This Row],[VolumeIncreasebyType]]),0)</f>
        <v>8</v>
      </c>
      <c r="U638" s="47">
        <f>Table_Query_from_Mac10[[#This Row],[qtytoShipFuture]]*Table_Query_from_Mac10[[#This Row],[Future-cost]]</f>
        <v>76.64</v>
      </c>
      <c r="V638" s="47">
        <f>Table_Query_from_Mac10[[#This Row],[qtytoShipFuture]]-Table_Query_from_Mac10[[#This Row],[qty_to_ship]]</f>
        <v>0</v>
      </c>
      <c r="W638" s="47">
        <f>Table_Query_from_Mac10[[#This Row],[UnitPriceFuture]]</f>
        <v>19.75</v>
      </c>
      <c r="X638" s="47">
        <f>Table_Query_from_Mac10[[#This Row],[Unit Increase]]*Table_Query_from_Mac10[[#This Row],[UnitPriceFuture]]</f>
        <v>0</v>
      </c>
      <c r="Y638" s="47">
        <f>Table_Query_from_Mac10[[#This Row],[Unit Increase]]*Table_Query_from_Mac10[[#This Row],[Future-cost]]</f>
        <v>0</v>
      </c>
      <c r="Z638" s="47">
        <f>-(Table_Query_from_Mac10[[#This Row],[Incremental Sales]]+((Table_Query_from_Mac10[[#This Row],[Incremental Sales]]*-(SUM(Summary!$S$8:$S$9)))))*Summary!$S$18</f>
        <v>0</v>
      </c>
      <c r="AA638" s="47">
        <f>IFERROR(Table_Query_from_Mac10[[#This Row],[Incremental Cost]]/Table_Query_from_Mac10[[#This Row],[Incremental Sales]],0)</f>
        <v>0</v>
      </c>
      <c r="AB638" s="47">
        <f>IFERROR(Table_Query_from_Mac10[[#This Row],[TotalCostFuture]]/Table_Query_from_Mac10[[#This Row],[totalsalesFuture]],0)</f>
        <v>0.48506329113924052</v>
      </c>
      <c r="AN638" s="30">
        <v>30</v>
      </c>
      <c r="AO638">
        <f t="shared" si="18"/>
        <v>8</v>
      </c>
      <c r="AQ638" s="30">
        <v>56.42</v>
      </c>
      <c r="AR638">
        <f t="shared" si="19"/>
        <v>19.75</v>
      </c>
    </row>
    <row r="639" spans="1:44" x14ac:dyDescent="0.25">
      <c r="A639">
        <v>90050</v>
      </c>
      <c r="B639">
        <v>21</v>
      </c>
      <c r="C639" t="s">
        <v>84</v>
      </c>
      <c r="D639" t="s">
        <v>79</v>
      </c>
      <c r="E639">
        <v>8</v>
      </c>
      <c r="F639">
        <v>10.93</v>
      </c>
      <c r="G639">
        <v>25.2</v>
      </c>
      <c r="H639" s="1">
        <v>44860</v>
      </c>
      <c r="I639" s="20">
        <v>0</v>
      </c>
      <c r="J639" s="47">
        <f>Table_Query_from_Mac10[[#This Row],[unit_price]]-(Table_Query_from_Mac10[[#This Row],[unit_price]]*(Table_Query_from_Mac10[[#This Row],[discount_pct]]/100))</f>
        <v>25.2</v>
      </c>
      <c r="K639" s="47">
        <f>Table_Query_from_Mac10[[#This Row],[unit_cost]]</f>
        <v>10.93</v>
      </c>
      <c r="L639" s="47">
        <f>Table_Query_from_Mac10[[#This Row],[Live-cost]]*(1+Table_Query_from_Mac10[[#This Row],[CogsIncreasebyTYPE]])</f>
        <v>10.93</v>
      </c>
      <c r="M639" s="47">
        <f>Table_Query_from_Mac10[[#This Row],[Live-cost]]*Table_Query_from_Mac10[[#This Row],[qty_to_ship]]</f>
        <v>87.44</v>
      </c>
      <c r="N639" s="47">
        <f>IF(Table_Query_from_Mac10[[#This Row],[item_no]]="KDA",-Table_Query_from_Mac10[[#This Row],[unit_price]],Table_Query_from_Mac10[[#This Row],[Net Unit]]*Table_Query_from_Mac10[[#This Row],[qty_to_ship]])</f>
        <v>201.6</v>
      </c>
      <c r="O639" s="47">
        <f>SUMIFS(Summary!C:C,Summary!H:H,Table_Query_from_Mac10[[#This Row],[Juiceoc]])</f>
        <v>0</v>
      </c>
      <c r="P639" s="47">
        <f>SUMIFS(Summary!D:D,Summary!H:H,Table_Query_from_Mac10[[#This Row],[Juiceoc]])</f>
        <v>0</v>
      </c>
      <c r="Q639" s="47">
        <f>SUMIFS(Summary!E:E,Summary!H:H,Table_Query_from_Mac10[[#This Row],[Juiceoc]])</f>
        <v>0</v>
      </c>
      <c r="R639" s="47">
        <f>Table_Query_from_Mac10[[#This Row],[Net Unit]]*(1+Table_Query_from_Mac10[[#This Row],[PriceIncreasebyType]])</f>
        <v>25.2</v>
      </c>
      <c r="S639" s="47">
        <f>Table_Query_from_Mac10[[#This Row],[UnitPriceFuture]]*Table_Query_from_Mac10[[#This Row],[qtytoShipFuture]]</f>
        <v>201.6</v>
      </c>
      <c r="T639" s="47">
        <f>ROUND(Table_Query_from_Mac10[[#This Row],[qty_to_ship]]*(1+Table_Query_from_Mac10[[#This Row],[VolumeIncreasebyType]]),0)</f>
        <v>8</v>
      </c>
      <c r="U639" s="47">
        <f>Table_Query_from_Mac10[[#This Row],[qtytoShipFuture]]*Table_Query_from_Mac10[[#This Row],[Future-cost]]</f>
        <v>87.44</v>
      </c>
      <c r="V639" s="47">
        <f>Table_Query_from_Mac10[[#This Row],[qtytoShipFuture]]-Table_Query_from_Mac10[[#This Row],[qty_to_ship]]</f>
        <v>0</v>
      </c>
      <c r="W639" s="47">
        <f>Table_Query_from_Mac10[[#This Row],[UnitPriceFuture]]</f>
        <v>25.2</v>
      </c>
      <c r="X639" s="47">
        <f>Table_Query_from_Mac10[[#This Row],[Unit Increase]]*Table_Query_from_Mac10[[#This Row],[UnitPriceFuture]]</f>
        <v>0</v>
      </c>
      <c r="Y639" s="47">
        <f>Table_Query_from_Mac10[[#This Row],[Unit Increase]]*Table_Query_from_Mac10[[#This Row],[Future-cost]]</f>
        <v>0</v>
      </c>
      <c r="Z639" s="47">
        <f>-(Table_Query_from_Mac10[[#This Row],[Incremental Sales]]+((Table_Query_from_Mac10[[#This Row],[Incremental Sales]]*-(SUM(Summary!$S$8:$S$9)))))*Summary!$S$18</f>
        <v>0</v>
      </c>
      <c r="AA639" s="47">
        <f>IFERROR(Table_Query_from_Mac10[[#This Row],[Incremental Cost]]/Table_Query_from_Mac10[[#This Row],[Incremental Sales]],0)</f>
        <v>0</v>
      </c>
      <c r="AB639" s="47">
        <f>IFERROR(Table_Query_from_Mac10[[#This Row],[TotalCostFuture]]/Table_Query_from_Mac10[[#This Row],[totalsalesFuture]],0)</f>
        <v>0.43373015873015874</v>
      </c>
      <c r="AN639" s="31">
        <v>32</v>
      </c>
      <c r="AO639">
        <f t="shared" si="18"/>
        <v>8</v>
      </c>
      <c r="AQ639" s="31">
        <v>71.989999999999995</v>
      </c>
      <c r="AR639">
        <f t="shared" si="19"/>
        <v>25.2</v>
      </c>
    </row>
    <row r="640" spans="1:44" x14ac:dyDescent="0.25">
      <c r="A640">
        <v>90050</v>
      </c>
      <c r="B640">
        <v>22</v>
      </c>
      <c r="C640" t="s">
        <v>84</v>
      </c>
      <c r="D640" t="s">
        <v>79</v>
      </c>
      <c r="E640">
        <v>3</v>
      </c>
      <c r="F640">
        <v>10.74</v>
      </c>
      <c r="G640">
        <v>22.93</v>
      </c>
      <c r="H640" s="1">
        <v>44860</v>
      </c>
      <c r="I640" s="20">
        <v>0</v>
      </c>
      <c r="J640" s="47">
        <f>Table_Query_from_Mac10[[#This Row],[unit_price]]-(Table_Query_from_Mac10[[#This Row],[unit_price]]*(Table_Query_from_Mac10[[#This Row],[discount_pct]]/100))</f>
        <v>22.93</v>
      </c>
      <c r="K640" s="47">
        <f>Table_Query_from_Mac10[[#This Row],[unit_cost]]</f>
        <v>10.74</v>
      </c>
      <c r="L640" s="47">
        <f>Table_Query_from_Mac10[[#This Row],[Live-cost]]*(1+Table_Query_from_Mac10[[#This Row],[CogsIncreasebyTYPE]])</f>
        <v>10.74</v>
      </c>
      <c r="M640" s="47">
        <f>Table_Query_from_Mac10[[#This Row],[Live-cost]]*Table_Query_from_Mac10[[#This Row],[qty_to_ship]]</f>
        <v>32.22</v>
      </c>
      <c r="N640" s="47">
        <f>IF(Table_Query_from_Mac10[[#This Row],[item_no]]="KDA",-Table_Query_from_Mac10[[#This Row],[unit_price]],Table_Query_from_Mac10[[#This Row],[Net Unit]]*Table_Query_from_Mac10[[#This Row],[qty_to_ship]])</f>
        <v>68.789999999999992</v>
      </c>
      <c r="O640" s="47">
        <f>SUMIFS(Summary!C:C,Summary!H:H,Table_Query_from_Mac10[[#This Row],[Juiceoc]])</f>
        <v>0</v>
      </c>
      <c r="P640" s="47">
        <f>SUMIFS(Summary!D:D,Summary!H:H,Table_Query_from_Mac10[[#This Row],[Juiceoc]])</f>
        <v>0</v>
      </c>
      <c r="Q640" s="47">
        <f>SUMIFS(Summary!E:E,Summary!H:H,Table_Query_from_Mac10[[#This Row],[Juiceoc]])</f>
        <v>0</v>
      </c>
      <c r="R640" s="47">
        <f>Table_Query_from_Mac10[[#This Row],[Net Unit]]*(1+Table_Query_from_Mac10[[#This Row],[PriceIncreasebyType]])</f>
        <v>22.93</v>
      </c>
      <c r="S640" s="47">
        <f>Table_Query_from_Mac10[[#This Row],[UnitPriceFuture]]*Table_Query_from_Mac10[[#This Row],[qtytoShipFuture]]</f>
        <v>68.789999999999992</v>
      </c>
      <c r="T640" s="47">
        <f>ROUND(Table_Query_from_Mac10[[#This Row],[qty_to_ship]]*(1+Table_Query_from_Mac10[[#This Row],[VolumeIncreasebyType]]),0)</f>
        <v>3</v>
      </c>
      <c r="U640" s="47">
        <f>Table_Query_from_Mac10[[#This Row],[qtytoShipFuture]]*Table_Query_from_Mac10[[#This Row],[Future-cost]]</f>
        <v>32.22</v>
      </c>
      <c r="V640" s="47">
        <f>Table_Query_from_Mac10[[#This Row],[qtytoShipFuture]]-Table_Query_from_Mac10[[#This Row],[qty_to_ship]]</f>
        <v>0</v>
      </c>
      <c r="W640" s="47">
        <f>Table_Query_from_Mac10[[#This Row],[UnitPriceFuture]]</f>
        <v>22.93</v>
      </c>
      <c r="X640" s="47">
        <f>Table_Query_from_Mac10[[#This Row],[Unit Increase]]*Table_Query_from_Mac10[[#This Row],[UnitPriceFuture]]</f>
        <v>0</v>
      </c>
      <c r="Y640" s="47">
        <f>Table_Query_from_Mac10[[#This Row],[Unit Increase]]*Table_Query_from_Mac10[[#This Row],[Future-cost]]</f>
        <v>0</v>
      </c>
      <c r="Z640" s="47">
        <f>-(Table_Query_from_Mac10[[#This Row],[Incremental Sales]]+((Table_Query_from_Mac10[[#This Row],[Incremental Sales]]*-(SUM(Summary!$S$8:$S$9)))))*Summary!$S$18</f>
        <v>0</v>
      </c>
      <c r="AA640" s="47">
        <f>IFERROR(Table_Query_from_Mac10[[#This Row],[Incremental Cost]]/Table_Query_from_Mac10[[#This Row],[Incremental Sales]],0)</f>
        <v>0</v>
      </c>
      <c r="AB640" s="47">
        <f>IFERROR(Table_Query_from_Mac10[[#This Row],[TotalCostFuture]]/Table_Query_from_Mac10[[#This Row],[totalsalesFuture]],0)</f>
        <v>0.4683820322721326</v>
      </c>
      <c r="AN640" s="30">
        <v>12</v>
      </c>
      <c r="AO640">
        <f t="shared" si="18"/>
        <v>3</v>
      </c>
      <c r="AQ640" s="30">
        <v>65.52</v>
      </c>
      <c r="AR640">
        <f t="shared" si="19"/>
        <v>22.93</v>
      </c>
    </row>
    <row r="641" spans="1:44" x14ac:dyDescent="0.25">
      <c r="A641">
        <v>90050</v>
      </c>
      <c r="B641">
        <v>23</v>
      </c>
      <c r="C641" t="s">
        <v>84</v>
      </c>
      <c r="D641" t="s">
        <v>79</v>
      </c>
      <c r="E641">
        <v>3</v>
      </c>
      <c r="F641">
        <v>12.09</v>
      </c>
      <c r="G641">
        <v>29.86</v>
      </c>
      <c r="H641" s="1">
        <v>44860</v>
      </c>
      <c r="I641" s="20">
        <v>0</v>
      </c>
      <c r="J641" s="47">
        <f>Table_Query_from_Mac10[[#This Row],[unit_price]]-(Table_Query_from_Mac10[[#This Row],[unit_price]]*(Table_Query_from_Mac10[[#This Row],[discount_pct]]/100))</f>
        <v>29.86</v>
      </c>
      <c r="K641" s="47">
        <f>Table_Query_from_Mac10[[#This Row],[unit_cost]]</f>
        <v>12.09</v>
      </c>
      <c r="L641" s="47">
        <f>Table_Query_from_Mac10[[#This Row],[Live-cost]]*(1+Table_Query_from_Mac10[[#This Row],[CogsIncreasebyTYPE]])</f>
        <v>12.09</v>
      </c>
      <c r="M641" s="47">
        <f>Table_Query_from_Mac10[[#This Row],[Live-cost]]*Table_Query_from_Mac10[[#This Row],[qty_to_ship]]</f>
        <v>36.269999999999996</v>
      </c>
      <c r="N641" s="47">
        <f>IF(Table_Query_from_Mac10[[#This Row],[item_no]]="KDA",-Table_Query_from_Mac10[[#This Row],[unit_price]],Table_Query_from_Mac10[[#This Row],[Net Unit]]*Table_Query_from_Mac10[[#This Row],[qty_to_ship]])</f>
        <v>89.58</v>
      </c>
      <c r="O641" s="47">
        <f>SUMIFS(Summary!C:C,Summary!H:H,Table_Query_from_Mac10[[#This Row],[Juiceoc]])</f>
        <v>0</v>
      </c>
      <c r="P641" s="47">
        <f>SUMIFS(Summary!D:D,Summary!H:H,Table_Query_from_Mac10[[#This Row],[Juiceoc]])</f>
        <v>0</v>
      </c>
      <c r="Q641" s="47">
        <f>SUMIFS(Summary!E:E,Summary!H:H,Table_Query_from_Mac10[[#This Row],[Juiceoc]])</f>
        <v>0</v>
      </c>
      <c r="R641" s="47">
        <f>Table_Query_from_Mac10[[#This Row],[Net Unit]]*(1+Table_Query_from_Mac10[[#This Row],[PriceIncreasebyType]])</f>
        <v>29.86</v>
      </c>
      <c r="S641" s="47">
        <f>Table_Query_from_Mac10[[#This Row],[UnitPriceFuture]]*Table_Query_from_Mac10[[#This Row],[qtytoShipFuture]]</f>
        <v>89.58</v>
      </c>
      <c r="T641" s="47">
        <f>ROUND(Table_Query_from_Mac10[[#This Row],[qty_to_ship]]*(1+Table_Query_from_Mac10[[#This Row],[VolumeIncreasebyType]]),0)</f>
        <v>3</v>
      </c>
      <c r="U641" s="47">
        <f>Table_Query_from_Mac10[[#This Row],[qtytoShipFuture]]*Table_Query_from_Mac10[[#This Row],[Future-cost]]</f>
        <v>36.269999999999996</v>
      </c>
      <c r="V641" s="47">
        <f>Table_Query_from_Mac10[[#This Row],[qtytoShipFuture]]-Table_Query_from_Mac10[[#This Row],[qty_to_ship]]</f>
        <v>0</v>
      </c>
      <c r="W641" s="47">
        <f>Table_Query_from_Mac10[[#This Row],[UnitPriceFuture]]</f>
        <v>29.86</v>
      </c>
      <c r="X641" s="47">
        <f>Table_Query_from_Mac10[[#This Row],[Unit Increase]]*Table_Query_from_Mac10[[#This Row],[UnitPriceFuture]]</f>
        <v>0</v>
      </c>
      <c r="Y641" s="47">
        <f>Table_Query_from_Mac10[[#This Row],[Unit Increase]]*Table_Query_from_Mac10[[#This Row],[Future-cost]]</f>
        <v>0</v>
      </c>
      <c r="Z641" s="47">
        <f>-(Table_Query_from_Mac10[[#This Row],[Incremental Sales]]+((Table_Query_from_Mac10[[#This Row],[Incremental Sales]]*-(SUM(Summary!$S$8:$S$9)))))*Summary!$S$18</f>
        <v>0</v>
      </c>
      <c r="AA641" s="47">
        <f>IFERROR(Table_Query_from_Mac10[[#This Row],[Incremental Cost]]/Table_Query_from_Mac10[[#This Row],[Incremental Sales]],0)</f>
        <v>0</v>
      </c>
      <c r="AB641" s="47">
        <f>IFERROR(Table_Query_from_Mac10[[#This Row],[TotalCostFuture]]/Table_Query_from_Mac10[[#This Row],[totalsalesFuture]],0)</f>
        <v>0.40488948425987942</v>
      </c>
      <c r="AN641" s="31">
        <v>12</v>
      </c>
      <c r="AO641">
        <f t="shared" si="18"/>
        <v>3</v>
      </c>
      <c r="AQ641" s="31">
        <v>85.3</v>
      </c>
      <c r="AR641">
        <f t="shared" si="19"/>
        <v>29.86</v>
      </c>
    </row>
    <row r="642" spans="1:44" x14ac:dyDescent="0.25">
      <c r="A642">
        <v>90050</v>
      </c>
      <c r="B642">
        <v>24</v>
      </c>
      <c r="C642" t="s">
        <v>84</v>
      </c>
      <c r="D642" t="s">
        <v>79</v>
      </c>
      <c r="E642">
        <v>1</v>
      </c>
      <c r="F642">
        <v>12.04</v>
      </c>
      <c r="G642">
        <v>27.87</v>
      </c>
      <c r="H642" s="1">
        <v>44860</v>
      </c>
      <c r="I642" s="20">
        <v>0</v>
      </c>
      <c r="J642" s="47">
        <f>Table_Query_from_Mac10[[#This Row],[unit_price]]-(Table_Query_from_Mac10[[#This Row],[unit_price]]*(Table_Query_from_Mac10[[#This Row],[discount_pct]]/100))</f>
        <v>27.87</v>
      </c>
      <c r="K642" s="47">
        <f>Table_Query_from_Mac10[[#This Row],[unit_cost]]</f>
        <v>12.04</v>
      </c>
      <c r="L642" s="47">
        <f>Table_Query_from_Mac10[[#This Row],[Live-cost]]*(1+Table_Query_from_Mac10[[#This Row],[CogsIncreasebyTYPE]])</f>
        <v>12.04</v>
      </c>
      <c r="M642" s="47">
        <f>Table_Query_from_Mac10[[#This Row],[Live-cost]]*Table_Query_from_Mac10[[#This Row],[qty_to_ship]]</f>
        <v>12.04</v>
      </c>
      <c r="N642" s="47">
        <f>IF(Table_Query_from_Mac10[[#This Row],[item_no]]="KDA",-Table_Query_from_Mac10[[#This Row],[unit_price]],Table_Query_from_Mac10[[#This Row],[Net Unit]]*Table_Query_from_Mac10[[#This Row],[qty_to_ship]])</f>
        <v>27.87</v>
      </c>
      <c r="O642" s="47">
        <f>SUMIFS(Summary!C:C,Summary!H:H,Table_Query_from_Mac10[[#This Row],[Juiceoc]])</f>
        <v>0</v>
      </c>
      <c r="P642" s="47">
        <f>SUMIFS(Summary!D:D,Summary!H:H,Table_Query_from_Mac10[[#This Row],[Juiceoc]])</f>
        <v>0</v>
      </c>
      <c r="Q642" s="47">
        <f>SUMIFS(Summary!E:E,Summary!H:H,Table_Query_from_Mac10[[#This Row],[Juiceoc]])</f>
        <v>0</v>
      </c>
      <c r="R642" s="47">
        <f>Table_Query_from_Mac10[[#This Row],[Net Unit]]*(1+Table_Query_from_Mac10[[#This Row],[PriceIncreasebyType]])</f>
        <v>27.87</v>
      </c>
      <c r="S642" s="47">
        <f>Table_Query_from_Mac10[[#This Row],[UnitPriceFuture]]*Table_Query_from_Mac10[[#This Row],[qtytoShipFuture]]</f>
        <v>27.87</v>
      </c>
      <c r="T642" s="47">
        <f>ROUND(Table_Query_from_Mac10[[#This Row],[qty_to_ship]]*(1+Table_Query_from_Mac10[[#This Row],[VolumeIncreasebyType]]),0)</f>
        <v>1</v>
      </c>
      <c r="U642" s="47">
        <f>Table_Query_from_Mac10[[#This Row],[qtytoShipFuture]]*Table_Query_from_Mac10[[#This Row],[Future-cost]]</f>
        <v>12.04</v>
      </c>
      <c r="V642" s="47">
        <f>Table_Query_from_Mac10[[#This Row],[qtytoShipFuture]]-Table_Query_from_Mac10[[#This Row],[qty_to_ship]]</f>
        <v>0</v>
      </c>
      <c r="W642" s="47">
        <f>Table_Query_from_Mac10[[#This Row],[UnitPriceFuture]]</f>
        <v>27.87</v>
      </c>
      <c r="X642" s="47">
        <f>Table_Query_from_Mac10[[#This Row],[Unit Increase]]*Table_Query_from_Mac10[[#This Row],[UnitPriceFuture]]</f>
        <v>0</v>
      </c>
      <c r="Y642" s="47">
        <f>Table_Query_from_Mac10[[#This Row],[Unit Increase]]*Table_Query_from_Mac10[[#This Row],[Future-cost]]</f>
        <v>0</v>
      </c>
      <c r="Z642" s="47">
        <f>-(Table_Query_from_Mac10[[#This Row],[Incremental Sales]]+((Table_Query_from_Mac10[[#This Row],[Incremental Sales]]*-(SUM(Summary!$S$8:$S$9)))))*Summary!$S$18</f>
        <v>0</v>
      </c>
      <c r="AA642" s="47">
        <f>IFERROR(Table_Query_from_Mac10[[#This Row],[Incremental Cost]]/Table_Query_from_Mac10[[#This Row],[Incremental Sales]],0)</f>
        <v>0</v>
      </c>
      <c r="AB642" s="47">
        <f>IFERROR(Table_Query_from_Mac10[[#This Row],[TotalCostFuture]]/Table_Query_from_Mac10[[#This Row],[totalsalesFuture]],0)</f>
        <v>0.43200574094007888</v>
      </c>
      <c r="AN642" s="30">
        <v>4</v>
      </c>
      <c r="AO642">
        <f t="shared" si="18"/>
        <v>1</v>
      </c>
      <c r="AQ642" s="30">
        <v>79.63</v>
      </c>
      <c r="AR642">
        <f t="shared" si="19"/>
        <v>27.87</v>
      </c>
    </row>
    <row r="643" spans="1:44" x14ac:dyDescent="0.25">
      <c r="A643">
        <v>90050</v>
      </c>
      <c r="B643">
        <v>25</v>
      </c>
      <c r="C643" t="s">
        <v>84</v>
      </c>
      <c r="D643" t="s">
        <v>79</v>
      </c>
      <c r="E643">
        <v>2</v>
      </c>
      <c r="F643">
        <v>13.61</v>
      </c>
      <c r="G643">
        <v>39.36</v>
      </c>
      <c r="H643" s="1">
        <v>44860</v>
      </c>
      <c r="I643" s="20">
        <v>0</v>
      </c>
      <c r="J643" s="47">
        <f>Table_Query_from_Mac10[[#This Row],[unit_price]]-(Table_Query_from_Mac10[[#This Row],[unit_price]]*(Table_Query_from_Mac10[[#This Row],[discount_pct]]/100))</f>
        <v>39.36</v>
      </c>
      <c r="K643" s="47">
        <f>Table_Query_from_Mac10[[#This Row],[unit_cost]]</f>
        <v>13.61</v>
      </c>
      <c r="L643" s="47">
        <f>Table_Query_from_Mac10[[#This Row],[Live-cost]]*(1+Table_Query_from_Mac10[[#This Row],[CogsIncreasebyTYPE]])</f>
        <v>13.61</v>
      </c>
      <c r="M643" s="47">
        <f>Table_Query_from_Mac10[[#This Row],[Live-cost]]*Table_Query_from_Mac10[[#This Row],[qty_to_ship]]</f>
        <v>27.22</v>
      </c>
      <c r="N643" s="47">
        <f>IF(Table_Query_from_Mac10[[#This Row],[item_no]]="KDA",-Table_Query_from_Mac10[[#This Row],[unit_price]],Table_Query_from_Mac10[[#This Row],[Net Unit]]*Table_Query_from_Mac10[[#This Row],[qty_to_ship]])</f>
        <v>78.72</v>
      </c>
      <c r="O643" s="47">
        <f>SUMIFS(Summary!C:C,Summary!H:H,Table_Query_from_Mac10[[#This Row],[Juiceoc]])</f>
        <v>0</v>
      </c>
      <c r="P643" s="47">
        <f>SUMIFS(Summary!D:D,Summary!H:H,Table_Query_from_Mac10[[#This Row],[Juiceoc]])</f>
        <v>0</v>
      </c>
      <c r="Q643" s="47">
        <f>SUMIFS(Summary!E:E,Summary!H:H,Table_Query_from_Mac10[[#This Row],[Juiceoc]])</f>
        <v>0</v>
      </c>
      <c r="R643" s="47">
        <f>Table_Query_from_Mac10[[#This Row],[Net Unit]]*(1+Table_Query_from_Mac10[[#This Row],[PriceIncreasebyType]])</f>
        <v>39.36</v>
      </c>
      <c r="S643" s="47">
        <f>Table_Query_from_Mac10[[#This Row],[UnitPriceFuture]]*Table_Query_from_Mac10[[#This Row],[qtytoShipFuture]]</f>
        <v>78.72</v>
      </c>
      <c r="T643" s="47">
        <f>ROUND(Table_Query_from_Mac10[[#This Row],[qty_to_ship]]*(1+Table_Query_from_Mac10[[#This Row],[VolumeIncreasebyType]]),0)</f>
        <v>2</v>
      </c>
      <c r="U643" s="47">
        <f>Table_Query_from_Mac10[[#This Row],[qtytoShipFuture]]*Table_Query_from_Mac10[[#This Row],[Future-cost]]</f>
        <v>27.22</v>
      </c>
      <c r="V643" s="47">
        <f>Table_Query_from_Mac10[[#This Row],[qtytoShipFuture]]-Table_Query_from_Mac10[[#This Row],[qty_to_ship]]</f>
        <v>0</v>
      </c>
      <c r="W643" s="47">
        <f>Table_Query_from_Mac10[[#This Row],[UnitPriceFuture]]</f>
        <v>39.36</v>
      </c>
      <c r="X643" s="47">
        <f>Table_Query_from_Mac10[[#This Row],[Unit Increase]]*Table_Query_from_Mac10[[#This Row],[UnitPriceFuture]]</f>
        <v>0</v>
      </c>
      <c r="Y643" s="47">
        <f>Table_Query_from_Mac10[[#This Row],[Unit Increase]]*Table_Query_from_Mac10[[#This Row],[Future-cost]]</f>
        <v>0</v>
      </c>
      <c r="Z643" s="47">
        <f>-(Table_Query_from_Mac10[[#This Row],[Incremental Sales]]+((Table_Query_from_Mac10[[#This Row],[Incremental Sales]]*-(SUM(Summary!$S$8:$S$9)))))*Summary!$S$18</f>
        <v>0</v>
      </c>
      <c r="AA643" s="47">
        <f>IFERROR(Table_Query_from_Mac10[[#This Row],[Incremental Cost]]/Table_Query_from_Mac10[[#This Row],[Incremental Sales]],0)</f>
        <v>0</v>
      </c>
      <c r="AB643" s="47">
        <f>IFERROR(Table_Query_from_Mac10[[#This Row],[TotalCostFuture]]/Table_Query_from_Mac10[[#This Row],[totalsalesFuture]],0)</f>
        <v>0.34578252032520324</v>
      </c>
      <c r="AN643" s="31">
        <v>8</v>
      </c>
      <c r="AO643">
        <f t="shared" ref="AO643:AO706" si="20">CEILING(AN643/4,1)</f>
        <v>2</v>
      </c>
      <c r="AQ643" s="31">
        <v>112.46</v>
      </c>
      <c r="AR643">
        <f t="shared" ref="AR643:AR706" si="21">ROUND(AQ643/5*1.75,2)</f>
        <v>39.36</v>
      </c>
    </row>
    <row r="644" spans="1:44" x14ac:dyDescent="0.25">
      <c r="A644">
        <v>90062</v>
      </c>
      <c r="B644">
        <v>1</v>
      </c>
      <c r="C644" t="s">
        <v>55</v>
      </c>
      <c r="D644" t="s">
        <v>81</v>
      </c>
      <c r="E644">
        <v>18</v>
      </c>
      <c r="F644">
        <v>3.19</v>
      </c>
      <c r="G644">
        <v>6.91</v>
      </c>
      <c r="H644" s="1">
        <v>44838</v>
      </c>
      <c r="I644" s="20">
        <v>0</v>
      </c>
      <c r="J644" s="47">
        <f>Table_Query_from_Mac10[[#This Row],[unit_price]]-(Table_Query_from_Mac10[[#This Row],[unit_price]]*(Table_Query_from_Mac10[[#This Row],[discount_pct]]/100))</f>
        <v>6.91</v>
      </c>
      <c r="K644" s="47">
        <f>Table_Query_from_Mac10[[#This Row],[unit_cost]]</f>
        <v>3.19</v>
      </c>
      <c r="L644" s="47">
        <f>Table_Query_from_Mac10[[#This Row],[Live-cost]]*(1+Table_Query_from_Mac10[[#This Row],[CogsIncreasebyTYPE]])</f>
        <v>3.19</v>
      </c>
      <c r="M644" s="47">
        <f>Table_Query_from_Mac10[[#This Row],[Live-cost]]*Table_Query_from_Mac10[[#This Row],[qty_to_ship]]</f>
        <v>57.42</v>
      </c>
      <c r="N644" s="47">
        <f>IF(Table_Query_from_Mac10[[#This Row],[item_no]]="KDA",-Table_Query_from_Mac10[[#This Row],[unit_price]],Table_Query_from_Mac10[[#This Row],[Net Unit]]*Table_Query_from_Mac10[[#This Row],[qty_to_ship]])</f>
        <v>124.38</v>
      </c>
      <c r="O644" s="47">
        <f>SUMIFS(Summary!C:C,Summary!H:H,Table_Query_from_Mac10[[#This Row],[Juiceoc]])</f>
        <v>0</v>
      </c>
      <c r="P644" s="47">
        <f>SUMIFS(Summary!D:D,Summary!H:H,Table_Query_from_Mac10[[#This Row],[Juiceoc]])</f>
        <v>0</v>
      </c>
      <c r="Q644" s="47">
        <f>SUMIFS(Summary!E:E,Summary!H:H,Table_Query_from_Mac10[[#This Row],[Juiceoc]])</f>
        <v>0</v>
      </c>
      <c r="R644" s="47">
        <f>Table_Query_from_Mac10[[#This Row],[Net Unit]]*(1+Table_Query_from_Mac10[[#This Row],[PriceIncreasebyType]])</f>
        <v>6.91</v>
      </c>
      <c r="S644" s="47">
        <f>Table_Query_from_Mac10[[#This Row],[UnitPriceFuture]]*Table_Query_from_Mac10[[#This Row],[qtytoShipFuture]]</f>
        <v>124.38</v>
      </c>
      <c r="T644" s="47">
        <f>ROUND(Table_Query_from_Mac10[[#This Row],[qty_to_ship]]*(1+Table_Query_from_Mac10[[#This Row],[VolumeIncreasebyType]]),0)</f>
        <v>18</v>
      </c>
      <c r="U644" s="47">
        <f>Table_Query_from_Mac10[[#This Row],[qtytoShipFuture]]*Table_Query_from_Mac10[[#This Row],[Future-cost]]</f>
        <v>57.42</v>
      </c>
      <c r="V644" s="47">
        <f>Table_Query_from_Mac10[[#This Row],[qtytoShipFuture]]-Table_Query_from_Mac10[[#This Row],[qty_to_ship]]</f>
        <v>0</v>
      </c>
      <c r="W644" s="47">
        <f>Table_Query_from_Mac10[[#This Row],[UnitPriceFuture]]</f>
        <v>6.91</v>
      </c>
      <c r="X644" s="47">
        <f>Table_Query_from_Mac10[[#This Row],[Unit Increase]]*Table_Query_from_Mac10[[#This Row],[UnitPriceFuture]]</f>
        <v>0</v>
      </c>
      <c r="Y644" s="47">
        <f>Table_Query_from_Mac10[[#This Row],[Unit Increase]]*Table_Query_from_Mac10[[#This Row],[Future-cost]]</f>
        <v>0</v>
      </c>
      <c r="Z644" s="47">
        <f>-(Table_Query_from_Mac10[[#This Row],[Incremental Sales]]+((Table_Query_from_Mac10[[#This Row],[Incremental Sales]]*-(SUM(Summary!$S$8:$S$9)))))*Summary!$S$18</f>
        <v>0</v>
      </c>
      <c r="AA644" s="47">
        <f>IFERROR(Table_Query_from_Mac10[[#This Row],[Incremental Cost]]/Table_Query_from_Mac10[[#This Row],[Incremental Sales]],0)</f>
        <v>0</v>
      </c>
      <c r="AB644" s="47">
        <f>IFERROR(Table_Query_from_Mac10[[#This Row],[TotalCostFuture]]/Table_Query_from_Mac10[[#This Row],[totalsalesFuture]],0)</f>
        <v>0.46164978292329961</v>
      </c>
      <c r="AN644" s="30">
        <v>72</v>
      </c>
      <c r="AO644">
        <f t="shared" si="20"/>
        <v>18</v>
      </c>
      <c r="AQ644" s="30">
        <v>19.75</v>
      </c>
      <c r="AR644">
        <f t="shared" si="21"/>
        <v>6.91</v>
      </c>
    </row>
    <row r="645" spans="1:44" x14ac:dyDescent="0.25">
      <c r="A645">
        <v>90062</v>
      </c>
      <c r="B645">
        <v>2</v>
      </c>
      <c r="C645" t="s">
        <v>55</v>
      </c>
      <c r="D645" t="s">
        <v>81</v>
      </c>
      <c r="E645">
        <v>32</v>
      </c>
      <c r="F645">
        <v>4.05</v>
      </c>
      <c r="G645">
        <v>8.7200000000000006</v>
      </c>
      <c r="H645" s="1">
        <v>44838</v>
      </c>
      <c r="I645" s="20">
        <v>0</v>
      </c>
      <c r="J645" s="47">
        <f>Table_Query_from_Mac10[[#This Row],[unit_price]]-(Table_Query_from_Mac10[[#This Row],[unit_price]]*(Table_Query_from_Mac10[[#This Row],[discount_pct]]/100))</f>
        <v>8.7200000000000006</v>
      </c>
      <c r="K645" s="47">
        <f>Table_Query_from_Mac10[[#This Row],[unit_cost]]</f>
        <v>4.05</v>
      </c>
      <c r="L645" s="47">
        <f>Table_Query_from_Mac10[[#This Row],[Live-cost]]*(1+Table_Query_from_Mac10[[#This Row],[CogsIncreasebyTYPE]])</f>
        <v>4.05</v>
      </c>
      <c r="M645" s="47">
        <f>Table_Query_from_Mac10[[#This Row],[Live-cost]]*Table_Query_from_Mac10[[#This Row],[qty_to_ship]]</f>
        <v>129.6</v>
      </c>
      <c r="N645" s="47">
        <f>IF(Table_Query_from_Mac10[[#This Row],[item_no]]="KDA",-Table_Query_from_Mac10[[#This Row],[unit_price]],Table_Query_from_Mac10[[#This Row],[Net Unit]]*Table_Query_from_Mac10[[#This Row],[qty_to_ship]])</f>
        <v>279.04000000000002</v>
      </c>
      <c r="O645" s="47">
        <f>SUMIFS(Summary!C:C,Summary!H:H,Table_Query_from_Mac10[[#This Row],[Juiceoc]])</f>
        <v>0</v>
      </c>
      <c r="P645" s="47">
        <f>SUMIFS(Summary!D:D,Summary!H:H,Table_Query_from_Mac10[[#This Row],[Juiceoc]])</f>
        <v>0</v>
      </c>
      <c r="Q645" s="47">
        <f>SUMIFS(Summary!E:E,Summary!H:H,Table_Query_from_Mac10[[#This Row],[Juiceoc]])</f>
        <v>0</v>
      </c>
      <c r="R645" s="47">
        <f>Table_Query_from_Mac10[[#This Row],[Net Unit]]*(1+Table_Query_from_Mac10[[#This Row],[PriceIncreasebyType]])</f>
        <v>8.7200000000000006</v>
      </c>
      <c r="S645" s="47">
        <f>Table_Query_from_Mac10[[#This Row],[UnitPriceFuture]]*Table_Query_from_Mac10[[#This Row],[qtytoShipFuture]]</f>
        <v>279.04000000000002</v>
      </c>
      <c r="T645" s="47">
        <f>ROUND(Table_Query_from_Mac10[[#This Row],[qty_to_ship]]*(1+Table_Query_from_Mac10[[#This Row],[VolumeIncreasebyType]]),0)</f>
        <v>32</v>
      </c>
      <c r="U645" s="47">
        <f>Table_Query_from_Mac10[[#This Row],[qtytoShipFuture]]*Table_Query_from_Mac10[[#This Row],[Future-cost]]</f>
        <v>129.6</v>
      </c>
      <c r="V645" s="47">
        <f>Table_Query_from_Mac10[[#This Row],[qtytoShipFuture]]-Table_Query_from_Mac10[[#This Row],[qty_to_ship]]</f>
        <v>0</v>
      </c>
      <c r="W645" s="47">
        <f>Table_Query_from_Mac10[[#This Row],[UnitPriceFuture]]</f>
        <v>8.7200000000000006</v>
      </c>
      <c r="X645" s="47">
        <f>Table_Query_from_Mac10[[#This Row],[Unit Increase]]*Table_Query_from_Mac10[[#This Row],[UnitPriceFuture]]</f>
        <v>0</v>
      </c>
      <c r="Y645" s="47">
        <f>Table_Query_from_Mac10[[#This Row],[Unit Increase]]*Table_Query_from_Mac10[[#This Row],[Future-cost]]</f>
        <v>0</v>
      </c>
      <c r="Z645" s="47">
        <f>-(Table_Query_from_Mac10[[#This Row],[Incremental Sales]]+((Table_Query_from_Mac10[[#This Row],[Incremental Sales]]*-(SUM(Summary!$S$8:$S$9)))))*Summary!$S$18</f>
        <v>0</v>
      </c>
      <c r="AA645" s="47">
        <f>IFERROR(Table_Query_from_Mac10[[#This Row],[Incremental Cost]]/Table_Query_from_Mac10[[#This Row],[Incremental Sales]],0)</f>
        <v>0</v>
      </c>
      <c r="AB645" s="47">
        <f>IFERROR(Table_Query_from_Mac10[[#This Row],[TotalCostFuture]]/Table_Query_from_Mac10[[#This Row],[totalsalesFuture]],0)</f>
        <v>0.46444954128440363</v>
      </c>
      <c r="AN645" s="31">
        <v>125</v>
      </c>
      <c r="AO645">
        <f t="shared" si="20"/>
        <v>32</v>
      </c>
      <c r="AQ645" s="31">
        <v>24.92</v>
      </c>
      <c r="AR645">
        <f t="shared" si="21"/>
        <v>8.7200000000000006</v>
      </c>
    </row>
    <row r="646" spans="1:44" x14ac:dyDescent="0.25">
      <c r="A646">
        <v>90062</v>
      </c>
      <c r="B646">
        <v>3</v>
      </c>
      <c r="C646" t="s">
        <v>55</v>
      </c>
      <c r="D646" t="s">
        <v>81</v>
      </c>
      <c r="E646">
        <v>40</v>
      </c>
      <c r="F646">
        <v>4.9800000000000004</v>
      </c>
      <c r="G646">
        <v>10.36</v>
      </c>
      <c r="H646" s="1">
        <v>44838</v>
      </c>
      <c r="I646" s="20">
        <v>0</v>
      </c>
      <c r="J646" s="47">
        <f>Table_Query_from_Mac10[[#This Row],[unit_price]]-(Table_Query_from_Mac10[[#This Row],[unit_price]]*(Table_Query_from_Mac10[[#This Row],[discount_pct]]/100))</f>
        <v>10.36</v>
      </c>
      <c r="K646" s="47">
        <f>Table_Query_from_Mac10[[#This Row],[unit_cost]]</f>
        <v>4.9800000000000004</v>
      </c>
      <c r="L646" s="47">
        <f>Table_Query_from_Mac10[[#This Row],[Live-cost]]*(1+Table_Query_from_Mac10[[#This Row],[CogsIncreasebyTYPE]])</f>
        <v>4.9800000000000004</v>
      </c>
      <c r="M646" s="47">
        <f>Table_Query_from_Mac10[[#This Row],[Live-cost]]*Table_Query_from_Mac10[[#This Row],[qty_to_ship]]</f>
        <v>199.20000000000002</v>
      </c>
      <c r="N646" s="47">
        <f>IF(Table_Query_from_Mac10[[#This Row],[item_no]]="KDA",-Table_Query_from_Mac10[[#This Row],[unit_price]],Table_Query_from_Mac10[[#This Row],[Net Unit]]*Table_Query_from_Mac10[[#This Row],[qty_to_ship]])</f>
        <v>414.4</v>
      </c>
      <c r="O646" s="47">
        <f>SUMIFS(Summary!C:C,Summary!H:H,Table_Query_from_Mac10[[#This Row],[Juiceoc]])</f>
        <v>0</v>
      </c>
      <c r="P646" s="47">
        <f>SUMIFS(Summary!D:D,Summary!H:H,Table_Query_from_Mac10[[#This Row],[Juiceoc]])</f>
        <v>0</v>
      </c>
      <c r="Q646" s="47">
        <f>SUMIFS(Summary!E:E,Summary!H:H,Table_Query_from_Mac10[[#This Row],[Juiceoc]])</f>
        <v>0</v>
      </c>
      <c r="R646" s="47">
        <f>Table_Query_from_Mac10[[#This Row],[Net Unit]]*(1+Table_Query_from_Mac10[[#This Row],[PriceIncreasebyType]])</f>
        <v>10.36</v>
      </c>
      <c r="S646" s="47">
        <f>Table_Query_from_Mac10[[#This Row],[UnitPriceFuture]]*Table_Query_from_Mac10[[#This Row],[qtytoShipFuture]]</f>
        <v>414.4</v>
      </c>
      <c r="T646" s="47">
        <f>ROUND(Table_Query_from_Mac10[[#This Row],[qty_to_ship]]*(1+Table_Query_from_Mac10[[#This Row],[VolumeIncreasebyType]]),0)</f>
        <v>40</v>
      </c>
      <c r="U646" s="47">
        <f>Table_Query_from_Mac10[[#This Row],[qtytoShipFuture]]*Table_Query_from_Mac10[[#This Row],[Future-cost]]</f>
        <v>199.20000000000002</v>
      </c>
      <c r="V646" s="47">
        <f>Table_Query_from_Mac10[[#This Row],[qtytoShipFuture]]-Table_Query_from_Mac10[[#This Row],[qty_to_ship]]</f>
        <v>0</v>
      </c>
      <c r="W646" s="47">
        <f>Table_Query_from_Mac10[[#This Row],[UnitPriceFuture]]</f>
        <v>10.36</v>
      </c>
      <c r="X646" s="47">
        <f>Table_Query_from_Mac10[[#This Row],[Unit Increase]]*Table_Query_from_Mac10[[#This Row],[UnitPriceFuture]]</f>
        <v>0</v>
      </c>
      <c r="Y646" s="47">
        <f>Table_Query_from_Mac10[[#This Row],[Unit Increase]]*Table_Query_from_Mac10[[#This Row],[Future-cost]]</f>
        <v>0</v>
      </c>
      <c r="Z646" s="47">
        <f>-(Table_Query_from_Mac10[[#This Row],[Incremental Sales]]+((Table_Query_from_Mac10[[#This Row],[Incremental Sales]]*-(SUM(Summary!$S$8:$S$9)))))*Summary!$S$18</f>
        <v>0</v>
      </c>
      <c r="AA646" s="47">
        <f>IFERROR(Table_Query_from_Mac10[[#This Row],[Incremental Cost]]/Table_Query_from_Mac10[[#This Row],[Incremental Sales]],0)</f>
        <v>0</v>
      </c>
      <c r="AB646" s="47">
        <f>IFERROR(Table_Query_from_Mac10[[#This Row],[TotalCostFuture]]/Table_Query_from_Mac10[[#This Row],[totalsalesFuture]],0)</f>
        <v>0.48069498069498079</v>
      </c>
      <c r="AN646" s="30">
        <v>160</v>
      </c>
      <c r="AO646">
        <f t="shared" si="20"/>
        <v>40</v>
      </c>
      <c r="AQ646" s="30">
        <v>29.61</v>
      </c>
      <c r="AR646">
        <f t="shared" si="21"/>
        <v>10.36</v>
      </c>
    </row>
    <row r="647" spans="1:44" x14ac:dyDescent="0.25">
      <c r="A647">
        <v>90062</v>
      </c>
      <c r="B647">
        <v>4</v>
      </c>
      <c r="C647" t="s">
        <v>55</v>
      </c>
      <c r="D647" t="s">
        <v>81</v>
      </c>
      <c r="E647">
        <v>28</v>
      </c>
      <c r="F647">
        <v>6.08</v>
      </c>
      <c r="G647">
        <v>13.48</v>
      </c>
      <c r="H647" s="1">
        <v>44838</v>
      </c>
      <c r="I647" s="20">
        <v>0</v>
      </c>
      <c r="J647" s="47">
        <f>Table_Query_from_Mac10[[#This Row],[unit_price]]-(Table_Query_from_Mac10[[#This Row],[unit_price]]*(Table_Query_from_Mac10[[#This Row],[discount_pct]]/100))</f>
        <v>13.48</v>
      </c>
      <c r="K647" s="47">
        <f>Table_Query_from_Mac10[[#This Row],[unit_cost]]</f>
        <v>6.08</v>
      </c>
      <c r="L647" s="47">
        <f>Table_Query_from_Mac10[[#This Row],[Live-cost]]*(1+Table_Query_from_Mac10[[#This Row],[CogsIncreasebyTYPE]])</f>
        <v>6.08</v>
      </c>
      <c r="M647" s="47">
        <f>Table_Query_from_Mac10[[#This Row],[Live-cost]]*Table_Query_from_Mac10[[#This Row],[qty_to_ship]]</f>
        <v>170.24</v>
      </c>
      <c r="N647" s="47">
        <f>IF(Table_Query_from_Mac10[[#This Row],[item_no]]="KDA",-Table_Query_from_Mac10[[#This Row],[unit_price]],Table_Query_from_Mac10[[#This Row],[Net Unit]]*Table_Query_from_Mac10[[#This Row],[qty_to_ship]])</f>
        <v>377.44</v>
      </c>
      <c r="O647" s="47">
        <f>SUMIFS(Summary!C:C,Summary!H:H,Table_Query_from_Mac10[[#This Row],[Juiceoc]])</f>
        <v>0</v>
      </c>
      <c r="P647" s="47">
        <f>SUMIFS(Summary!D:D,Summary!H:H,Table_Query_from_Mac10[[#This Row],[Juiceoc]])</f>
        <v>0</v>
      </c>
      <c r="Q647" s="47">
        <f>SUMIFS(Summary!E:E,Summary!H:H,Table_Query_from_Mac10[[#This Row],[Juiceoc]])</f>
        <v>0</v>
      </c>
      <c r="R647" s="47">
        <f>Table_Query_from_Mac10[[#This Row],[Net Unit]]*(1+Table_Query_from_Mac10[[#This Row],[PriceIncreasebyType]])</f>
        <v>13.48</v>
      </c>
      <c r="S647" s="47">
        <f>Table_Query_from_Mac10[[#This Row],[UnitPriceFuture]]*Table_Query_from_Mac10[[#This Row],[qtytoShipFuture]]</f>
        <v>377.44</v>
      </c>
      <c r="T647" s="47">
        <f>ROUND(Table_Query_from_Mac10[[#This Row],[qty_to_ship]]*(1+Table_Query_from_Mac10[[#This Row],[VolumeIncreasebyType]]),0)</f>
        <v>28</v>
      </c>
      <c r="U647" s="47">
        <f>Table_Query_from_Mac10[[#This Row],[qtytoShipFuture]]*Table_Query_from_Mac10[[#This Row],[Future-cost]]</f>
        <v>170.24</v>
      </c>
      <c r="V647" s="47">
        <f>Table_Query_from_Mac10[[#This Row],[qtytoShipFuture]]-Table_Query_from_Mac10[[#This Row],[qty_to_ship]]</f>
        <v>0</v>
      </c>
      <c r="W647" s="47">
        <f>Table_Query_from_Mac10[[#This Row],[UnitPriceFuture]]</f>
        <v>13.48</v>
      </c>
      <c r="X647" s="47">
        <f>Table_Query_from_Mac10[[#This Row],[Unit Increase]]*Table_Query_from_Mac10[[#This Row],[UnitPriceFuture]]</f>
        <v>0</v>
      </c>
      <c r="Y647" s="47">
        <f>Table_Query_from_Mac10[[#This Row],[Unit Increase]]*Table_Query_from_Mac10[[#This Row],[Future-cost]]</f>
        <v>0</v>
      </c>
      <c r="Z647" s="47">
        <f>-(Table_Query_from_Mac10[[#This Row],[Incremental Sales]]+((Table_Query_from_Mac10[[#This Row],[Incremental Sales]]*-(SUM(Summary!$S$8:$S$9)))))*Summary!$S$18</f>
        <v>0</v>
      </c>
      <c r="AA647" s="47">
        <f>IFERROR(Table_Query_from_Mac10[[#This Row],[Incremental Cost]]/Table_Query_from_Mac10[[#This Row],[Incremental Sales]],0)</f>
        <v>0</v>
      </c>
      <c r="AB647" s="47">
        <f>IFERROR(Table_Query_from_Mac10[[#This Row],[TotalCostFuture]]/Table_Query_from_Mac10[[#This Row],[totalsalesFuture]],0)</f>
        <v>0.45103857566765582</v>
      </c>
      <c r="AN647" s="31">
        <v>112</v>
      </c>
      <c r="AO647">
        <f t="shared" si="20"/>
        <v>28</v>
      </c>
      <c r="AQ647" s="31">
        <v>38.5</v>
      </c>
      <c r="AR647">
        <f t="shared" si="21"/>
        <v>13.48</v>
      </c>
    </row>
    <row r="648" spans="1:44" x14ac:dyDescent="0.25">
      <c r="A648">
        <v>90062</v>
      </c>
      <c r="B648">
        <v>5</v>
      </c>
      <c r="C648" t="s">
        <v>55</v>
      </c>
      <c r="D648" t="s">
        <v>81</v>
      </c>
      <c r="E648">
        <v>27</v>
      </c>
      <c r="F648">
        <v>7.36</v>
      </c>
      <c r="G648">
        <v>15.62</v>
      </c>
      <c r="H648" s="1">
        <v>44838</v>
      </c>
      <c r="I648" s="20">
        <v>0</v>
      </c>
      <c r="J648" s="47">
        <f>Table_Query_from_Mac10[[#This Row],[unit_price]]-(Table_Query_from_Mac10[[#This Row],[unit_price]]*(Table_Query_from_Mac10[[#This Row],[discount_pct]]/100))</f>
        <v>15.62</v>
      </c>
      <c r="K648" s="47">
        <f>Table_Query_from_Mac10[[#This Row],[unit_cost]]</f>
        <v>7.36</v>
      </c>
      <c r="L648" s="47">
        <f>Table_Query_from_Mac10[[#This Row],[Live-cost]]*(1+Table_Query_from_Mac10[[#This Row],[CogsIncreasebyTYPE]])</f>
        <v>7.36</v>
      </c>
      <c r="M648" s="47">
        <f>Table_Query_from_Mac10[[#This Row],[Live-cost]]*Table_Query_from_Mac10[[#This Row],[qty_to_ship]]</f>
        <v>198.72</v>
      </c>
      <c r="N648" s="47">
        <f>IF(Table_Query_from_Mac10[[#This Row],[item_no]]="KDA",-Table_Query_from_Mac10[[#This Row],[unit_price]],Table_Query_from_Mac10[[#This Row],[Net Unit]]*Table_Query_from_Mac10[[#This Row],[qty_to_ship]])</f>
        <v>421.73999999999995</v>
      </c>
      <c r="O648" s="47">
        <f>SUMIFS(Summary!C:C,Summary!H:H,Table_Query_from_Mac10[[#This Row],[Juiceoc]])</f>
        <v>0</v>
      </c>
      <c r="P648" s="47">
        <f>SUMIFS(Summary!D:D,Summary!H:H,Table_Query_from_Mac10[[#This Row],[Juiceoc]])</f>
        <v>0</v>
      </c>
      <c r="Q648" s="47">
        <f>SUMIFS(Summary!E:E,Summary!H:H,Table_Query_from_Mac10[[#This Row],[Juiceoc]])</f>
        <v>0</v>
      </c>
      <c r="R648" s="47">
        <f>Table_Query_from_Mac10[[#This Row],[Net Unit]]*(1+Table_Query_from_Mac10[[#This Row],[PriceIncreasebyType]])</f>
        <v>15.62</v>
      </c>
      <c r="S648" s="47">
        <f>Table_Query_from_Mac10[[#This Row],[UnitPriceFuture]]*Table_Query_from_Mac10[[#This Row],[qtytoShipFuture]]</f>
        <v>421.73999999999995</v>
      </c>
      <c r="T648" s="47">
        <f>ROUND(Table_Query_from_Mac10[[#This Row],[qty_to_ship]]*(1+Table_Query_from_Mac10[[#This Row],[VolumeIncreasebyType]]),0)</f>
        <v>27</v>
      </c>
      <c r="U648" s="47">
        <f>Table_Query_from_Mac10[[#This Row],[qtytoShipFuture]]*Table_Query_from_Mac10[[#This Row],[Future-cost]]</f>
        <v>198.72</v>
      </c>
      <c r="V648" s="47">
        <f>Table_Query_from_Mac10[[#This Row],[qtytoShipFuture]]-Table_Query_from_Mac10[[#This Row],[qty_to_ship]]</f>
        <v>0</v>
      </c>
      <c r="W648" s="47">
        <f>Table_Query_from_Mac10[[#This Row],[UnitPriceFuture]]</f>
        <v>15.62</v>
      </c>
      <c r="X648" s="47">
        <f>Table_Query_from_Mac10[[#This Row],[Unit Increase]]*Table_Query_from_Mac10[[#This Row],[UnitPriceFuture]]</f>
        <v>0</v>
      </c>
      <c r="Y648" s="47">
        <f>Table_Query_from_Mac10[[#This Row],[Unit Increase]]*Table_Query_from_Mac10[[#This Row],[Future-cost]]</f>
        <v>0</v>
      </c>
      <c r="Z648" s="47">
        <f>-(Table_Query_from_Mac10[[#This Row],[Incremental Sales]]+((Table_Query_from_Mac10[[#This Row],[Incremental Sales]]*-(SUM(Summary!$S$8:$S$9)))))*Summary!$S$18</f>
        <v>0</v>
      </c>
      <c r="AA648" s="47">
        <f>IFERROR(Table_Query_from_Mac10[[#This Row],[Incremental Cost]]/Table_Query_from_Mac10[[#This Row],[Incremental Sales]],0)</f>
        <v>0</v>
      </c>
      <c r="AB648" s="47">
        <f>IFERROR(Table_Query_from_Mac10[[#This Row],[TotalCostFuture]]/Table_Query_from_Mac10[[#This Row],[totalsalesFuture]],0)</f>
        <v>0.471190781049936</v>
      </c>
      <c r="AN648" s="30">
        <v>108</v>
      </c>
      <c r="AO648">
        <f t="shared" si="20"/>
        <v>27</v>
      </c>
      <c r="AQ648" s="30">
        <v>44.62</v>
      </c>
      <c r="AR648">
        <f t="shared" si="21"/>
        <v>15.62</v>
      </c>
    </row>
    <row r="649" spans="1:44" x14ac:dyDescent="0.25">
      <c r="A649">
        <v>90062</v>
      </c>
      <c r="B649">
        <v>6</v>
      </c>
      <c r="C649" t="s">
        <v>55</v>
      </c>
      <c r="D649" t="s">
        <v>81</v>
      </c>
      <c r="E649">
        <v>7</v>
      </c>
      <c r="F649">
        <v>8.49</v>
      </c>
      <c r="G649">
        <v>19.43</v>
      </c>
      <c r="H649" s="1">
        <v>44838</v>
      </c>
      <c r="I649" s="20">
        <v>0</v>
      </c>
      <c r="J649" s="47">
        <f>Table_Query_from_Mac10[[#This Row],[unit_price]]-(Table_Query_from_Mac10[[#This Row],[unit_price]]*(Table_Query_from_Mac10[[#This Row],[discount_pct]]/100))</f>
        <v>19.43</v>
      </c>
      <c r="K649" s="47">
        <f>Table_Query_from_Mac10[[#This Row],[unit_cost]]</f>
        <v>8.49</v>
      </c>
      <c r="L649" s="47">
        <f>Table_Query_from_Mac10[[#This Row],[Live-cost]]*(1+Table_Query_from_Mac10[[#This Row],[CogsIncreasebyTYPE]])</f>
        <v>8.49</v>
      </c>
      <c r="M649" s="47">
        <f>Table_Query_from_Mac10[[#This Row],[Live-cost]]*Table_Query_from_Mac10[[#This Row],[qty_to_ship]]</f>
        <v>59.43</v>
      </c>
      <c r="N649" s="47">
        <f>IF(Table_Query_from_Mac10[[#This Row],[item_no]]="KDA",-Table_Query_from_Mac10[[#This Row],[unit_price]],Table_Query_from_Mac10[[#This Row],[Net Unit]]*Table_Query_from_Mac10[[#This Row],[qty_to_ship]])</f>
        <v>136.01</v>
      </c>
      <c r="O649" s="47">
        <f>SUMIFS(Summary!C:C,Summary!H:H,Table_Query_from_Mac10[[#This Row],[Juiceoc]])</f>
        <v>0</v>
      </c>
      <c r="P649" s="47">
        <f>SUMIFS(Summary!D:D,Summary!H:H,Table_Query_from_Mac10[[#This Row],[Juiceoc]])</f>
        <v>0</v>
      </c>
      <c r="Q649" s="47">
        <f>SUMIFS(Summary!E:E,Summary!H:H,Table_Query_from_Mac10[[#This Row],[Juiceoc]])</f>
        <v>0</v>
      </c>
      <c r="R649" s="47">
        <f>Table_Query_from_Mac10[[#This Row],[Net Unit]]*(1+Table_Query_from_Mac10[[#This Row],[PriceIncreasebyType]])</f>
        <v>19.43</v>
      </c>
      <c r="S649" s="47">
        <f>Table_Query_from_Mac10[[#This Row],[UnitPriceFuture]]*Table_Query_from_Mac10[[#This Row],[qtytoShipFuture]]</f>
        <v>136.01</v>
      </c>
      <c r="T649" s="47">
        <f>ROUND(Table_Query_from_Mac10[[#This Row],[qty_to_ship]]*(1+Table_Query_from_Mac10[[#This Row],[VolumeIncreasebyType]]),0)</f>
        <v>7</v>
      </c>
      <c r="U649" s="47">
        <f>Table_Query_from_Mac10[[#This Row],[qtytoShipFuture]]*Table_Query_from_Mac10[[#This Row],[Future-cost]]</f>
        <v>59.43</v>
      </c>
      <c r="V649" s="47">
        <f>Table_Query_from_Mac10[[#This Row],[qtytoShipFuture]]-Table_Query_from_Mac10[[#This Row],[qty_to_ship]]</f>
        <v>0</v>
      </c>
      <c r="W649" s="47">
        <f>Table_Query_from_Mac10[[#This Row],[UnitPriceFuture]]</f>
        <v>19.43</v>
      </c>
      <c r="X649" s="47">
        <f>Table_Query_from_Mac10[[#This Row],[Unit Increase]]*Table_Query_from_Mac10[[#This Row],[UnitPriceFuture]]</f>
        <v>0</v>
      </c>
      <c r="Y649" s="47">
        <f>Table_Query_from_Mac10[[#This Row],[Unit Increase]]*Table_Query_from_Mac10[[#This Row],[Future-cost]]</f>
        <v>0</v>
      </c>
      <c r="Z649" s="47">
        <f>-(Table_Query_from_Mac10[[#This Row],[Incremental Sales]]+((Table_Query_from_Mac10[[#This Row],[Incremental Sales]]*-(SUM(Summary!$S$8:$S$9)))))*Summary!$S$18</f>
        <v>0</v>
      </c>
      <c r="AA649" s="47">
        <f>IFERROR(Table_Query_from_Mac10[[#This Row],[Incremental Cost]]/Table_Query_from_Mac10[[#This Row],[Incremental Sales]],0)</f>
        <v>0</v>
      </c>
      <c r="AB649" s="47">
        <f>IFERROR(Table_Query_from_Mac10[[#This Row],[TotalCostFuture]]/Table_Query_from_Mac10[[#This Row],[totalsalesFuture]],0)</f>
        <v>0.43695316520844057</v>
      </c>
      <c r="AN649" s="31">
        <v>27</v>
      </c>
      <c r="AO649">
        <f t="shared" si="20"/>
        <v>7</v>
      </c>
      <c r="AQ649" s="31">
        <v>55.51</v>
      </c>
      <c r="AR649">
        <f t="shared" si="21"/>
        <v>19.43</v>
      </c>
    </row>
    <row r="650" spans="1:44" x14ac:dyDescent="0.25">
      <c r="A650">
        <v>90062</v>
      </c>
      <c r="B650">
        <v>7</v>
      </c>
      <c r="C650" t="s">
        <v>55</v>
      </c>
      <c r="D650" t="s">
        <v>81</v>
      </c>
      <c r="E650">
        <v>5</v>
      </c>
      <c r="F650">
        <v>10.46</v>
      </c>
      <c r="G650">
        <v>23.31</v>
      </c>
      <c r="H650" s="1">
        <v>44838</v>
      </c>
      <c r="I650" s="20">
        <v>0</v>
      </c>
      <c r="J650" s="47">
        <f>Table_Query_from_Mac10[[#This Row],[unit_price]]-(Table_Query_from_Mac10[[#This Row],[unit_price]]*(Table_Query_from_Mac10[[#This Row],[discount_pct]]/100))</f>
        <v>23.31</v>
      </c>
      <c r="K650" s="47">
        <f>Table_Query_from_Mac10[[#This Row],[unit_cost]]</f>
        <v>10.46</v>
      </c>
      <c r="L650" s="47">
        <f>Table_Query_from_Mac10[[#This Row],[Live-cost]]*(1+Table_Query_from_Mac10[[#This Row],[CogsIncreasebyTYPE]])</f>
        <v>10.46</v>
      </c>
      <c r="M650" s="47">
        <f>Table_Query_from_Mac10[[#This Row],[Live-cost]]*Table_Query_from_Mac10[[#This Row],[qty_to_ship]]</f>
        <v>52.300000000000004</v>
      </c>
      <c r="N650" s="47">
        <f>IF(Table_Query_from_Mac10[[#This Row],[item_no]]="KDA",-Table_Query_from_Mac10[[#This Row],[unit_price]],Table_Query_from_Mac10[[#This Row],[Net Unit]]*Table_Query_from_Mac10[[#This Row],[qty_to_ship]])</f>
        <v>116.55</v>
      </c>
      <c r="O650" s="47">
        <f>SUMIFS(Summary!C:C,Summary!H:H,Table_Query_from_Mac10[[#This Row],[Juiceoc]])</f>
        <v>0</v>
      </c>
      <c r="P650" s="47">
        <f>SUMIFS(Summary!D:D,Summary!H:H,Table_Query_from_Mac10[[#This Row],[Juiceoc]])</f>
        <v>0</v>
      </c>
      <c r="Q650" s="47">
        <f>SUMIFS(Summary!E:E,Summary!H:H,Table_Query_from_Mac10[[#This Row],[Juiceoc]])</f>
        <v>0</v>
      </c>
      <c r="R650" s="47">
        <f>Table_Query_from_Mac10[[#This Row],[Net Unit]]*(1+Table_Query_from_Mac10[[#This Row],[PriceIncreasebyType]])</f>
        <v>23.31</v>
      </c>
      <c r="S650" s="47">
        <f>Table_Query_from_Mac10[[#This Row],[UnitPriceFuture]]*Table_Query_from_Mac10[[#This Row],[qtytoShipFuture]]</f>
        <v>116.55</v>
      </c>
      <c r="T650" s="47">
        <f>ROUND(Table_Query_from_Mac10[[#This Row],[qty_to_ship]]*(1+Table_Query_from_Mac10[[#This Row],[VolumeIncreasebyType]]),0)</f>
        <v>5</v>
      </c>
      <c r="U650" s="47">
        <f>Table_Query_from_Mac10[[#This Row],[qtytoShipFuture]]*Table_Query_from_Mac10[[#This Row],[Future-cost]]</f>
        <v>52.300000000000004</v>
      </c>
      <c r="V650" s="47">
        <f>Table_Query_from_Mac10[[#This Row],[qtytoShipFuture]]-Table_Query_from_Mac10[[#This Row],[qty_to_ship]]</f>
        <v>0</v>
      </c>
      <c r="W650" s="47">
        <f>Table_Query_from_Mac10[[#This Row],[UnitPriceFuture]]</f>
        <v>23.31</v>
      </c>
      <c r="X650" s="47">
        <f>Table_Query_from_Mac10[[#This Row],[Unit Increase]]*Table_Query_from_Mac10[[#This Row],[UnitPriceFuture]]</f>
        <v>0</v>
      </c>
      <c r="Y650" s="47">
        <f>Table_Query_from_Mac10[[#This Row],[Unit Increase]]*Table_Query_from_Mac10[[#This Row],[Future-cost]]</f>
        <v>0</v>
      </c>
      <c r="Z650" s="47">
        <f>-(Table_Query_from_Mac10[[#This Row],[Incremental Sales]]+((Table_Query_from_Mac10[[#This Row],[Incremental Sales]]*-(SUM(Summary!$S$8:$S$9)))))*Summary!$S$18</f>
        <v>0</v>
      </c>
      <c r="AA650" s="47">
        <f>IFERROR(Table_Query_from_Mac10[[#This Row],[Incremental Cost]]/Table_Query_from_Mac10[[#This Row],[Incremental Sales]],0)</f>
        <v>0</v>
      </c>
      <c r="AB650" s="47">
        <f>IFERROR(Table_Query_from_Mac10[[#This Row],[TotalCostFuture]]/Table_Query_from_Mac10[[#This Row],[totalsalesFuture]],0)</f>
        <v>0.44873444873444879</v>
      </c>
      <c r="AN650" s="30">
        <v>18</v>
      </c>
      <c r="AO650">
        <f t="shared" si="20"/>
        <v>5</v>
      </c>
      <c r="AQ650" s="30">
        <v>66.61</v>
      </c>
      <c r="AR650">
        <f t="shared" si="21"/>
        <v>23.31</v>
      </c>
    </row>
    <row r="651" spans="1:44" x14ac:dyDescent="0.25">
      <c r="A651">
        <v>90062</v>
      </c>
      <c r="B651">
        <v>8</v>
      </c>
      <c r="C651" t="s">
        <v>55</v>
      </c>
      <c r="D651" t="s">
        <v>81</v>
      </c>
      <c r="E651">
        <v>5</v>
      </c>
      <c r="F651">
        <v>11.84</v>
      </c>
      <c r="G651">
        <v>26.72</v>
      </c>
      <c r="H651" s="1">
        <v>44838</v>
      </c>
      <c r="I651" s="20">
        <v>0</v>
      </c>
      <c r="J651" s="47">
        <f>Table_Query_from_Mac10[[#This Row],[unit_price]]-(Table_Query_from_Mac10[[#This Row],[unit_price]]*(Table_Query_from_Mac10[[#This Row],[discount_pct]]/100))</f>
        <v>26.72</v>
      </c>
      <c r="K651" s="47">
        <f>Table_Query_from_Mac10[[#This Row],[unit_cost]]</f>
        <v>11.84</v>
      </c>
      <c r="L651" s="47">
        <f>Table_Query_from_Mac10[[#This Row],[Live-cost]]*(1+Table_Query_from_Mac10[[#This Row],[CogsIncreasebyTYPE]])</f>
        <v>11.84</v>
      </c>
      <c r="M651" s="47">
        <f>Table_Query_from_Mac10[[#This Row],[Live-cost]]*Table_Query_from_Mac10[[#This Row],[qty_to_ship]]</f>
        <v>59.2</v>
      </c>
      <c r="N651" s="47">
        <f>IF(Table_Query_from_Mac10[[#This Row],[item_no]]="KDA",-Table_Query_from_Mac10[[#This Row],[unit_price]],Table_Query_from_Mac10[[#This Row],[Net Unit]]*Table_Query_from_Mac10[[#This Row],[qty_to_ship]])</f>
        <v>133.6</v>
      </c>
      <c r="O651" s="47">
        <f>SUMIFS(Summary!C:C,Summary!H:H,Table_Query_from_Mac10[[#This Row],[Juiceoc]])</f>
        <v>0</v>
      </c>
      <c r="P651" s="47">
        <f>SUMIFS(Summary!D:D,Summary!H:H,Table_Query_from_Mac10[[#This Row],[Juiceoc]])</f>
        <v>0</v>
      </c>
      <c r="Q651" s="47">
        <f>SUMIFS(Summary!E:E,Summary!H:H,Table_Query_from_Mac10[[#This Row],[Juiceoc]])</f>
        <v>0</v>
      </c>
      <c r="R651" s="47">
        <f>Table_Query_from_Mac10[[#This Row],[Net Unit]]*(1+Table_Query_from_Mac10[[#This Row],[PriceIncreasebyType]])</f>
        <v>26.72</v>
      </c>
      <c r="S651" s="47">
        <f>Table_Query_from_Mac10[[#This Row],[UnitPriceFuture]]*Table_Query_from_Mac10[[#This Row],[qtytoShipFuture]]</f>
        <v>133.6</v>
      </c>
      <c r="T651" s="47">
        <f>ROUND(Table_Query_from_Mac10[[#This Row],[qty_to_ship]]*(1+Table_Query_from_Mac10[[#This Row],[VolumeIncreasebyType]]),0)</f>
        <v>5</v>
      </c>
      <c r="U651" s="47">
        <f>Table_Query_from_Mac10[[#This Row],[qtytoShipFuture]]*Table_Query_from_Mac10[[#This Row],[Future-cost]]</f>
        <v>59.2</v>
      </c>
      <c r="V651" s="47">
        <f>Table_Query_from_Mac10[[#This Row],[qtytoShipFuture]]-Table_Query_from_Mac10[[#This Row],[qty_to_ship]]</f>
        <v>0</v>
      </c>
      <c r="W651" s="47">
        <f>Table_Query_from_Mac10[[#This Row],[UnitPriceFuture]]</f>
        <v>26.72</v>
      </c>
      <c r="X651" s="47">
        <f>Table_Query_from_Mac10[[#This Row],[Unit Increase]]*Table_Query_from_Mac10[[#This Row],[UnitPriceFuture]]</f>
        <v>0</v>
      </c>
      <c r="Y651" s="47">
        <f>Table_Query_from_Mac10[[#This Row],[Unit Increase]]*Table_Query_from_Mac10[[#This Row],[Future-cost]]</f>
        <v>0</v>
      </c>
      <c r="Z651" s="47">
        <f>-(Table_Query_from_Mac10[[#This Row],[Incremental Sales]]+((Table_Query_from_Mac10[[#This Row],[Incremental Sales]]*-(SUM(Summary!$S$8:$S$9)))))*Summary!$S$18</f>
        <v>0</v>
      </c>
      <c r="AA651" s="47">
        <f>IFERROR(Table_Query_from_Mac10[[#This Row],[Incremental Cost]]/Table_Query_from_Mac10[[#This Row],[Incremental Sales]],0)</f>
        <v>0</v>
      </c>
      <c r="AB651" s="47">
        <f>IFERROR(Table_Query_from_Mac10[[#This Row],[TotalCostFuture]]/Table_Query_from_Mac10[[#This Row],[totalsalesFuture]],0)</f>
        <v>0.44311377245508987</v>
      </c>
      <c r="AN651" s="31">
        <v>20</v>
      </c>
      <c r="AO651">
        <f t="shared" si="20"/>
        <v>5</v>
      </c>
      <c r="AQ651" s="31">
        <v>76.33</v>
      </c>
      <c r="AR651">
        <f t="shared" si="21"/>
        <v>26.72</v>
      </c>
    </row>
    <row r="652" spans="1:44" x14ac:dyDescent="0.25">
      <c r="A652">
        <v>90062</v>
      </c>
      <c r="B652">
        <v>9</v>
      </c>
      <c r="C652" t="s">
        <v>55</v>
      </c>
      <c r="D652" t="s">
        <v>81</v>
      </c>
      <c r="E652">
        <v>5</v>
      </c>
      <c r="F652">
        <v>12.75</v>
      </c>
      <c r="G652">
        <v>32.9</v>
      </c>
      <c r="H652" s="1">
        <v>44838</v>
      </c>
      <c r="I652" s="20">
        <v>0</v>
      </c>
      <c r="J652" s="47">
        <f>Table_Query_from_Mac10[[#This Row],[unit_price]]-(Table_Query_from_Mac10[[#This Row],[unit_price]]*(Table_Query_from_Mac10[[#This Row],[discount_pct]]/100))</f>
        <v>32.9</v>
      </c>
      <c r="K652" s="47">
        <f>Table_Query_from_Mac10[[#This Row],[unit_cost]]</f>
        <v>12.75</v>
      </c>
      <c r="L652" s="47">
        <f>Table_Query_from_Mac10[[#This Row],[Live-cost]]*(1+Table_Query_from_Mac10[[#This Row],[CogsIncreasebyTYPE]])</f>
        <v>12.75</v>
      </c>
      <c r="M652" s="47">
        <f>Table_Query_from_Mac10[[#This Row],[Live-cost]]*Table_Query_from_Mac10[[#This Row],[qty_to_ship]]</f>
        <v>63.75</v>
      </c>
      <c r="N652" s="47">
        <f>IF(Table_Query_from_Mac10[[#This Row],[item_no]]="KDA",-Table_Query_from_Mac10[[#This Row],[unit_price]],Table_Query_from_Mac10[[#This Row],[Net Unit]]*Table_Query_from_Mac10[[#This Row],[qty_to_ship]])</f>
        <v>164.5</v>
      </c>
      <c r="O652" s="47">
        <f>SUMIFS(Summary!C:C,Summary!H:H,Table_Query_from_Mac10[[#This Row],[Juiceoc]])</f>
        <v>0</v>
      </c>
      <c r="P652" s="47">
        <f>SUMIFS(Summary!D:D,Summary!H:H,Table_Query_from_Mac10[[#This Row],[Juiceoc]])</f>
        <v>0</v>
      </c>
      <c r="Q652" s="47">
        <f>SUMIFS(Summary!E:E,Summary!H:H,Table_Query_from_Mac10[[#This Row],[Juiceoc]])</f>
        <v>0</v>
      </c>
      <c r="R652" s="47">
        <f>Table_Query_from_Mac10[[#This Row],[Net Unit]]*(1+Table_Query_from_Mac10[[#This Row],[PriceIncreasebyType]])</f>
        <v>32.9</v>
      </c>
      <c r="S652" s="47">
        <f>Table_Query_from_Mac10[[#This Row],[UnitPriceFuture]]*Table_Query_from_Mac10[[#This Row],[qtytoShipFuture]]</f>
        <v>164.5</v>
      </c>
      <c r="T652" s="47">
        <f>ROUND(Table_Query_from_Mac10[[#This Row],[qty_to_ship]]*(1+Table_Query_from_Mac10[[#This Row],[VolumeIncreasebyType]]),0)</f>
        <v>5</v>
      </c>
      <c r="U652" s="47">
        <f>Table_Query_from_Mac10[[#This Row],[qtytoShipFuture]]*Table_Query_from_Mac10[[#This Row],[Future-cost]]</f>
        <v>63.75</v>
      </c>
      <c r="V652" s="47">
        <f>Table_Query_from_Mac10[[#This Row],[qtytoShipFuture]]-Table_Query_from_Mac10[[#This Row],[qty_to_ship]]</f>
        <v>0</v>
      </c>
      <c r="W652" s="47">
        <f>Table_Query_from_Mac10[[#This Row],[UnitPriceFuture]]</f>
        <v>32.9</v>
      </c>
      <c r="X652" s="47">
        <f>Table_Query_from_Mac10[[#This Row],[Unit Increase]]*Table_Query_from_Mac10[[#This Row],[UnitPriceFuture]]</f>
        <v>0</v>
      </c>
      <c r="Y652" s="47">
        <f>Table_Query_from_Mac10[[#This Row],[Unit Increase]]*Table_Query_from_Mac10[[#This Row],[Future-cost]]</f>
        <v>0</v>
      </c>
      <c r="Z652" s="47">
        <f>-(Table_Query_from_Mac10[[#This Row],[Incremental Sales]]+((Table_Query_from_Mac10[[#This Row],[Incremental Sales]]*-(SUM(Summary!$S$8:$S$9)))))*Summary!$S$18</f>
        <v>0</v>
      </c>
      <c r="AA652" s="47">
        <f>IFERROR(Table_Query_from_Mac10[[#This Row],[Incremental Cost]]/Table_Query_from_Mac10[[#This Row],[Incremental Sales]],0)</f>
        <v>0</v>
      </c>
      <c r="AB652" s="47">
        <f>IFERROR(Table_Query_from_Mac10[[#This Row],[TotalCostFuture]]/Table_Query_from_Mac10[[#This Row],[totalsalesFuture]],0)</f>
        <v>0.38753799392097266</v>
      </c>
      <c r="AN652" s="30">
        <v>20</v>
      </c>
      <c r="AO652">
        <f t="shared" si="20"/>
        <v>5</v>
      </c>
      <c r="AQ652" s="30">
        <v>94</v>
      </c>
      <c r="AR652">
        <f t="shared" si="21"/>
        <v>32.9</v>
      </c>
    </row>
    <row r="653" spans="1:44" x14ac:dyDescent="0.25">
      <c r="A653">
        <v>90062</v>
      </c>
      <c r="B653">
        <v>10</v>
      </c>
      <c r="C653" t="s">
        <v>55</v>
      </c>
      <c r="D653" t="s">
        <v>81</v>
      </c>
      <c r="E653">
        <v>2</v>
      </c>
      <c r="F653">
        <v>3.14</v>
      </c>
      <c r="G653">
        <v>12.46</v>
      </c>
      <c r="H653" s="1">
        <v>44838</v>
      </c>
      <c r="I653" s="20">
        <v>0</v>
      </c>
      <c r="J653" s="47">
        <f>Table_Query_from_Mac10[[#This Row],[unit_price]]-(Table_Query_from_Mac10[[#This Row],[unit_price]]*(Table_Query_from_Mac10[[#This Row],[discount_pct]]/100))</f>
        <v>12.46</v>
      </c>
      <c r="K653" s="47">
        <f>Table_Query_from_Mac10[[#This Row],[unit_cost]]</f>
        <v>3.14</v>
      </c>
      <c r="L653" s="47">
        <f>Table_Query_from_Mac10[[#This Row],[Live-cost]]*(1+Table_Query_from_Mac10[[#This Row],[CogsIncreasebyTYPE]])</f>
        <v>3.14</v>
      </c>
      <c r="M653" s="47">
        <f>Table_Query_from_Mac10[[#This Row],[Live-cost]]*Table_Query_from_Mac10[[#This Row],[qty_to_ship]]</f>
        <v>6.28</v>
      </c>
      <c r="N653" s="47">
        <f>IF(Table_Query_from_Mac10[[#This Row],[item_no]]="KDA",-Table_Query_from_Mac10[[#This Row],[unit_price]],Table_Query_from_Mac10[[#This Row],[Net Unit]]*Table_Query_from_Mac10[[#This Row],[qty_to_ship]])</f>
        <v>24.92</v>
      </c>
      <c r="O653" s="47">
        <f>SUMIFS(Summary!C:C,Summary!H:H,Table_Query_from_Mac10[[#This Row],[Juiceoc]])</f>
        <v>0</v>
      </c>
      <c r="P653" s="47">
        <f>SUMIFS(Summary!D:D,Summary!H:H,Table_Query_from_Mac10[[#This Row],[Juiceoc]])</f>
        <v>0</v>
      </c>
      <c r="Q653" s="47">
        <f>SUMIFS(Summary!E:E,Summary!H:H,Table_Query_from_Mac10[[#This Row],[Juiceoc]])</f>
        <v>0</v>
      </c>
      <c r="R653" s="47">
        <f>Table_Query_from_Mac10[[#This Row],[Net Unit]]*(1+Table_Query_from_Mac10[[#This Row],[PriceIncreasebyType]])</f>
        <v>12.46</v>
      </c>
      <c r="S653" s="47">
        <f>Table_Query_from_Mac10[[#This Row],[UnitPriceFuture]]*Table_Query_from_Mac10[[#This Row],[qtytoShipFuture]]</f>
        <v>24.92</v>
      </c>
      <c r="T653" s="47">
        <f>ROUND(Table_Query_from_Mac10[[#This Row],[qty_to_ship]]*(1+Table_Query_from_Mac10[[#This Row],[VolumeIncreasebyType]]),0)</f>
        <v>2</v>
      </c>
      <c r="U653" s="47">
        <f>Table_Query_from_Mac10[[#This Row],[qtytoShipFuture]]*Table_Query_from_Mac10[[#This Row],[Future-cost]]</f>
        <v>6.28</v>
      </c>
      <c r="V653" s="47">
        <f>Table_Query_from_Mac10[[#This Row],[qtytoShipFuture]]-Table_Query_from_Mac10[[#This Row],[qty_to_ship]]</f>
        <v>0</v>
      </c>
      <c r="W653" s="47">
        <f>Table_Query_from_Mac10[[#This Row],[UnitPriceFuture]]</f>
        <v>12.46</v>
      </c>
      <c r="X653" s="47">
        <f>Table_Query_from_Mac10[[#This Row],[Unit Increase]]*Table_Query_from_Mac10[[#This Row],[UnitPriceFuture]]</f>
        <v>0</v>
      </c>
      <c r="Y653" s="47">
        <f>Table_Query_from_Mac10[[#This Row],[Unit Increase]]*Table_Query_from_Mac10[[#This Row],[Future-cost]]</f>
        <v>0</v>
      </c>
      <c r="Z653" s="47">
        <f>-(Table_Query_from_Mac10[[#This Row],[Incremental Sales]]+((Table_Query_from_Mac10[[#This Row],[Incremental Sales]]*-(SUM(Summary!$S$8:$S$9)))))*Summary!$S$18</f>
        <v>0</v>
      </c>
      <c r="AA653" s="47">
        <f>IFERROR(Table_Query_from_Mac10[[#This Row],[Incremental Cost]]/Table_Query_from_Mac10[[#This Row],[Incremental Sales]],0)</f>
        <v>0</v>
      </c>
      <c r="AB653" s="47">
        <f>IFERROR(Table_Query_from_Mac10[[#This Row],[TotalCostFuture]]/Table_Query_from_Mac10[[#This Row],[totalsalesFuture]],0)</f>
        <v>0.2520064205457464</v>
      </c>
      <c r="AN653" s="31">
        <v>8</v>
      </c>
      <c r="AO653">
        <f t="shared" si="20"/>
        <v>2</v>
      </c>
      <c r="AQ653" s="31">
        <v>35.6</v>
      </c>
      <c r="AR653">
        <f t="shared" si="21"/>
        <v>12.46</v>
      </c>
    </row>
    <row r="654" spans="1:44" x14ac:dyDescent="0.25">
      <c r="A654">
        <v>90062</v>
      </c>
      <c r="B654">
        <v>11</v>
      </c>
      <c r="C654" t="s">
        <v>55</v>
      </c>
      <c r="D654" t="s">
        <v>81</v>
      </c>
      <c r="E654">
        <v>1</v>
      </c>
      <c r="F654">
        <v>6.01</v>
      </c>
      <c r="G654">
        <v>25.75</v>
      </c>
      <c r="H654" s="1">
        <v>44838</v>
      </c>
      <c r="I654" s="20">
        <v>0</v>
      </c>
      <c r="J654" s="47">
        <f>Table_Query_from_Mac10[[#This Row],[unit_price]]-(Table_Query_from_Mac10[[#This Row],[unit_price]]*(Table_Query_from_Mac10[[#This Row],[discount_pct]]/100))</f>
        <v>25.75</v>
      </c>
      <c r="K654" s="47">
        <f>Table_Query_from_Mac10[[#This Row],[unit_cost]]</f>
        <v>6.01</v>
      </c>
      <c r="L654" s="47">
        <f>Table_Query_from_Mac10[[#This Row],[Live-cost]]*(1+Table_Query_from_Mac10[[#This Row],[CogsIncreasebyTYPE]])</f>
        <v>6.01</v>
      </c>
      <c r="M654" s="47">
        <f>Table_Query_from_Mac10[[#This Row],[Live-cost]]*Table_Query_from_Mac10[[#This Row],[qty_to_ship]]</f>
        <v>6.01</v>
      </c>
      <c r="N654" s="47">
        <f>IF(Table_Query_from_Mac10[[#This Row],[item_no]]="KDA",-Table_Query_from_Mac10[[#This Row],[unit_price]],Table_Query_from_Mac10[[#This Row],[Net Unit]]*Table_Query_from_Mac10[[#This Row],[qty_to_ship]])</f>
        <v>25.75</v>
      </c>
      <c r="O654" s="47">
        <f>SUMIFS(Summary!C:C,Summary!H:H,Table_Query_from_Mac10[[#This Row],[Juiceoc]])</f>
        <v>0</v>
      </c>
      <c r="P654" s="47">
        <f>SUMIFS(Summary!D:D,Summary!H:H,Table_Query_from_Mac10[[#This Row],[Juiceoc]])</f>
        <v>0</v>
      </c>
      <c r="Q654" s="47">
        <f>SUMIFS(Summary!E:E,Summary!H:H,Table_Query_from_Mac10[[#This Row],[Juiceoc]])</f>
        <v>0</v>
      </c>
      <c r="R654" s="47">
        <f>Table_Query_from_Mac10[[#This Row],[Net Unit]]*(1+Table_Query_from_Mac10[[#This Row],[PriceIncreasebyType]])</f>
        <v>25.75</v>
      </c>
      <c r="S654" s="47">
        <f>Table_Query_from_Mac10[[#This Row],[UnitPriceFuture]]*Table_Query_from_Mac10[[#This Row],[qtytoShipFuture]]</f>
        <v>25.75</v>
      </c>
      <c r="T654" s="47">
        <f>ROUND(Table_Query_from_Mac10[[#This Row],[qty_to_ship]]*(1+Table_Query_from_Mac10[[#This Row],[VolumeIncreasebyType]]),0)</f>
        <v>1</v>
      </c>
      <c r="U654" s="47">
        <f>Table_Query_from_Mac10[[#This Row],[qtytoShipFuture]]*Table_Query_from_Mac10[[#This Row],[Future-cost]]</f>
        <v>6.01</v>
      </c>
      <c r="V654" s="47">
        <f>Table_Query_from_Mac10[[#This Row],[qtytoShipFuture]]-Table_Query_from_Mac10[[#This Row],[qty_to_ship]]</f>
        <v>0</v>
      </c>
      <c r="W654" s="47">
        <f>Table_Query_from_Mac10[[#This Row],[UnitPriceFuture]]</f>
        <v>25.75</v>
      </c>
      <c r="X654" s="47">
        <f>Table_Query_from_Mac10[[#This Row],[Unit Increase]]*Table_Query_from_Mac10[[#This Row],[UnitPriceFuture]]</f>
        <v>0</v>
      </c>
      <c r="Y654" s="47">
        <f>Table_Query_from_Mac10[[#This Row],[Unit Increase]]*Table_Query_from_Mac10[[#This Row],[Future-cost]]</f>
        <v>0</v>
      </c>
      <c r="Z654" s="47">
        <f>-(Table_Query_from_Mac10[[#This Row],[Incremental Sales]]+((Table_Query_from_Mac10[[#This Row],[Incremental Sales]]*-(SUM(Summary!$S$8:$S$9)))))*Summary!$S$18</f>
        <v>0</v>
      </c>
      <c r="AA654" s="47">
        <f>IFERROR(Table_Query_from_Mac10[[#This Row],[Incremental Cost]]/Table_Query_from_Mac10[[#This Row],[Incremental Sales]],0)</f>
        <v>0</v>
      </c>
      <c r="AB654" s="47">
        <f>IFERROR(Table_Query_from_Mac10[[#This Row],[TotalCostFuture]]/Table_Query_from_Mac10[[#This Row],[totalsalesFuture]],0)</f>
        <v>0.23339805825242718</v>
      </c>
      <c r="AN654" s="30">
        <v>4</v>
      </c>
      <c r="AO654">
        <f t="shared" si="20"/>
        <v>1</v>
      </c>
      <c r="AQ654" s="30">
        <v>73.569999999999993</v>
      </c>
      <c r="AR654">
        <f t="shared" si="21"/>
        <v>25.75</v>
      </c>
    </row>
    <row r="655" spans="1:44" x14ac:dyDescent="0.25">
      <c r="A655">
        <v>90062</v>
      </c>
      <c r="B655">
        <v>12</v>
      </c>
      <c r="C655" t="s">
        <v>55</v>
      </c>
      <c r="D655" t="s">
        <v>81</v>
      </c>
      <c r="E655">
        <v>2</v>
      </c>
      <c r="F655">
        <v>2</v>
      </c>
      <c r="G655">
        <v>7.26</v>
      </c>
      <c r="H655" s="1">
        <v>44838</v>
      </c>
      <c r="I655" s="20">
        <v>0</v>
      </c>
      <c r="J655" s="47">
        <f>Table_Query_from_Mac10[[#This Row],[unit_price]]-(Table_Query_from_Mac10[[#This Row],[unit_price]]*(Table_Query_from_Mac10[[#This Row],[discount_pct]]/100))</f>
        <v>7.26</v>
      </c>
      <c r="K655" s="47">
        <f>Table_Query_from_Mac10[[#This Row],[unit_cost]]</f>
        <v>2</v>
      </c>
      <c r="L655" s="47">
        <f>Table_Query_from_Mac10[[#This Row],[Live-cost]]*(1+Table_Query_from_Mac10[[#This Row],[CogsIncreasebyTYPE]])</f>
        <v>2</v>
      </c>
      <c r="M655" s="47">
        <f>Table_Query_from_Mac10[[#This Row],[Live-cost]]*Table_Query_from_Mac10[[#This Row],[qty_to_ship]]</f>
        <v>4</v>
      </c>
      <c r="N655" s="47">
        <f>IF(Table_Query_from_Mac10[[#This Row],[item_no]]="KDA",-Table_Query_from_Mac10[[#This Row],[unit_price]],Table_Query_from_Mac10[[#This Row],[Net Unit]]*Table_Query_from_Mac10[[#This Row],[qty_to_ship]])</f>
        <v>14.52</v>
      </c>
      <c r="O655" s="47">
        <f>SUMIFS(Summary!C:C,Summary!H:H,Table_Query_from_Mac10[[#This Row],[Juiceoc]])</f>
        <v>0</v>
      </c>
      <c r="P655" s="47">
        <f>SUMIFS(Summary!D:D,Summary!H:H,Table_Query_from_Mac10[[#This Row],[Juiceoc]])</f>
        <v>0</v>
      </c>
      <c r="Q655" s="47">
        <f>SUMIFS(Summary!E:E,Summary!H:H,Table_Query_from_Mac10[[#This Row],[Juiceoc]])</f>
        <v>0</v>
      </c>
      <c r="R655" s="47">
        <f>Table_Query_from_Mac10[[#This Row],[Net Unit]]*(1+Table_Query_from_Mac10[[#This Row],[PriceIncreasebyType]])</f>
        <v>7.26</v>
      </c>
      <c r="S655" s="47">
        <f>Table_Query_from_Mac10[[#This Row],[UnitPriceFuture]]*Table_Query_from_Mac10[[#This Row],[qtytoShipFuture]]</f>
        <v>14.52</v>
      </c>
      <c r="T655" s="47">
        <f>ROUND(Table_Query_from_Mac10[[#This Row],[qty_to_ship]]*(1+Table_Query_from_Mac10[[#This Row],[VolumeIncreasebyType]]),0)</f>
        <v>2</v>
      </c>
      <c r="U655" s="47">
        <f>Table_Query_from_Mac10[[#This Row],[qtytoShipFuture]]*Table_Query_from_Mac10[[#This Row],[Future-cost]]</f>
        <v>4</v>
      </c>
      <c r="V655" s="47">
        <f>Table_Query_from_Mac10[[#This Row],[qtytoShipFuture]]-Table_Query_from_Mac10[[#This Row],[qty_to_ship]]</f>
        <v>0</v>
      </c>
      <c r="W655" s="47">
        <f>Table_Query_from_Mac10[[#This Row],[UnitPriceFuture]]</f>
        <v>7.26</v>
      </c>
      <c r="X655" s="47">
        <f>Table_Query_from_Mac10[[#This Row],[Unit Increase]]*Table_Query_from_Mac10[[#This Row],[UnitPriceFuture]]</f>
        <v>0</v>
      </c>
      <c r="Y655" s="47">
        <f>Table_Query_from_Mac10[[#This Row],[Unit Increase]]*Table_Query_from_Mac10[[#This Row],[Future-cost]]</f>
        <v>0</v>
      </c>
      <c r="Z655" s="47">
        <f>-(Table_Query_from_Mac10[[#This Row],[Incremental Sales]]+((Table_Query_from_Mac10[[#This Row],[Incremental Sales]]*-(SUM(Summary!$S$8:$S$9)))))*Summary!$S$18</f>
        <v>0</v>
      </c>
      <c r="AA655" s="47">
        <f>IFERROR(Table_Query_from_Mac10[[#This Row],[Incremental Cost]]/Table_Query_from_Mac10[[#This Row],[Incremental Sales]],0)</f>
        <v>0</v>
      </c>
      <c r="AB655" s="47">
        <f>IFERROR(Table_Query_from_Mac10[[#This Row],[TotalCostFuture]]/Table_Query_from_Mac10[[#This Row],[totalsalesFuture]],0)</f>
        <v>0.27548209366391185</v>
      </c>
      <c r="AN655" s="31">
        <v>8</v>
      </c>
      <c r="AO655">
        <f t="shared" si="20"/>
        <v>2</v>
      </c>
      <c r="AQ655" s="31">
        <v>20.75</v>
      </c>
      <c r="AR655">
        <f t="shared" si="21"/>
        <v>7.26</v>
      </c>
    </row>
    <row r="656" spans="1:44" x14ac:dyDescent="0.25">
      <c r="A656">
        <v>90063</v>
      </c>
      <c r="B656">
        <v>1</v>
      </c>
      <c r="C656" t="s">
        <v>53</v>
      </c>
      <c r="D656" t="s">
        <v>80</v>
      </c>
      <c r="E656">
        <v>7</v>
      </c>
      <c r="F656">
        <v>4.79</v>
      </c>
      <c r="G656">
        <v>11.42</v>
      </c>
      <c r="H656" s="1">
        <v>44844</v>
      </c>
      <c r="I656" s="20">
        <v>0</v>
      </c>
      <c r="J656" s="47">
        <f>Table_Query_from_Mac10[[#This Row],[unit_price]]-(Table_Query_from_Mac10[[#This Row],[unit_price]]*(Table_Query_from_Mac10[[#This Row],[discount_pct]]/100))</f>
        <v>11.42</v>
      </c>
      <c r="K656" s="47">
        <f>Table_Query_from_Mac10[[#This Row],[unit_cost]]</f>
        <v>4.79</v>
      </c>
      <c r="L656" s="47">
        <f>Table_Query_from_Mac10[[#This Row],[Live-cost]]*(1+Table_Query_from_Mac10[[#This Row],[CogsIncreasebyTYPE]])</f>
        <v>4.79</v>
      </c>
      <c r="M656" s="47">
        <f>Table_Query_from_Mac10[[#This Row],[Live-cost]]*Table_Query_from_Mac10[[#This Row],[qty_to_ship]]</f>
        <v>33.53</v>
      </c>
      <c r="N656" s="47">
        <f>IF(Table_Query_from_Mac10[[#This Row],[item_no]]="KDA",-Table_Query_from_Mac10[[#This Row],[unit_price]],Table_Query_from_Mac10[[#This Row],[Net Unit]]*Table_Query_from_Mac10[[#This Row],[qty_to_ship]])</f>
        <v>79.94</v>
      </c>
      <c r="O656" s="47">
        <f>SUMIFS(Summary!C:C,Summary!H:H,Table_Query_from_Mac10[[#This Row],[Juiceoc]])</f>
        <v>0</v>
      </c>
      <c r="P656" s="47">
        <f>SUMIFS(Summary!D:D,Summary!H:H,Table_Query_from_Mac10[[#This Row],[Juiceoc]])</f>
        <v>0</v>
      </c>
      <c r="Q656" s="47">
        <f>SUMIFS(Summary!E:E,Summary!H:H,Table_Query_from_Mac10[[#This Row],[Juiceoc]])</f>
        <v>0</v>
      </c>
      <c r="R656" s="47">
        <f>Table_Query_from_Mac10[[#This Row],[Net Unit]]*(1+Table_Query_from_Mac10[[#This Row],[PriceIncreasebyType]])</f>
        <v>11.42</v>
      </c>
      <c r="S656" s="47">
        <f>Table_Query_from_Mac10[[#This Row],[UnitPriceFuture]]*Table_Query_from_Mac10[[#This Row],[qtytoShipFuture]]</f>
        <v>79.94</v>
      </c>
      <c r="T656" s="47">
        <f>ROUND(Table_Query_from_Mac10[[#This Row],[qty_to_ship]]*(1+Table_Query_from_Mac10[[#This Row],[VolumeIncreasebyType]]),0)</f>
        <v>7</v>
      </c>
      <c r="U656" s="47">
        <f>Table_Query_from_Mac10[[#This Row],[qtytoShipFuture]]*Table_Query_from_Mac10[[#This Row],[Future-cost]]</f>
        <v>33.53</v>
      </c>
      <c r="V656" s="47">
        <f>Table_Query_from_Mac10[[#This Row],[qtytoShipFuture]]-Table_Query_from_Mac10[[#This Row],[qty_to_ship]]</f>
        <v>0</v>
      </c>
      <c r="W656" s="47">
        <f>Table_Query_from_Mac10[[#This Row],[UnitPriceFuture]]</f>
        <v>11.42</v>
      </c>
      <c r="X656" s="47">
        <f>Table_Query_from_Mac10[[#This Row],[Unit Increase]]*Table_Query_from_Mac10[[#This Row],[UnitPriceFuture]]</f>
        <v>0</v>
      </c>
      <c r="Y656" s="47">
        <f>Table_Query_from_Mac10[[#This Row],[Unit Increase]]*Table_Query_from_Mac10[[#This Row],[Future-cost]]</f>
        <v>0</v>
      </c>
      <c r="Z656" s="47">
        <f>-(Table_Query_from_Mac10[[#This Row],[Incremental Sales]]+((Table_Query_from_Mac10[[#This Row],[Incremental Sales]]*-(SUM(Summary!$S$8:$S$9)))))*Summary!$S$18</f>
        <v>0</v>
      </c>
      <c r="AA656" s="47">
        <f>IFERROR(Table_Query_from_Mac10[[#This Row],[Incremental Cost]]/Table_Query_from_Mac10[[#This Row],[Incremental Sales]],0)</f>
        <v>0</v>
      </c>
      <c r="AB656" s="47">
        <f>IFERROR(Table_Query_from_Mac10[[#This Row],[TotalCostFuture]]/Table_Query_from_Mac10[[#This Row],[totalsalesFuture]],0)</f>
        <v>0.41943957968476359</v>
      </c>
      <c r="AN656" s="30">
        <v>25</v>
      </c>
      <c r="AO656">
        <f t="shared" si="20"/>
        <v>7</v>
      </c>
      <c r="AQ656" s="30">
        <v>32.64</v>
      </c>
      <c r="AR656">
        <f t="shared" si="21"/>
        <v>11.42</v>
      </c>
    </row>
    <row r="657" spans="1:44" x14ac:dyDescent="0.25">
      <c r="A657">
        <v>90063</v>
      </c>
      <c r="B657">
        <v>2</v>
      </c>
      <c r="C657" t="s">
        <v>53</v>
      </c>
      <c r="D657" t="s">
        <v>80</v>
      </c>
      <c r="E657">
        <v>13</v>
      </c>
      <c r="F657">
        <v>5.36</v>
      </c>
      <c r="G657">
        <v>12.77</v>
      </c>
      <c r="H657" s="1">
        <v>44844</v>
      </c>
      <c r="I657" s="20">
        <v>0</v>
      </c>
      <c r="J657" s="47">
        <f>Table_Query_from_Mac10[[#This Row],[unit_price]]-(Table_Query_from_Mac10[[#This Row],[unit_price]]*(Table_Query_from_Mac10[[#This Row],[discount_pct]]/100))</f>
        <v>12.77</v>
      </c>
      <c r="K657" s="47">
        <f>Table_Query_from_Mac10[[#This Row],[unit_cost]]</f>
        <v>5.36</v>
      </c>
      <c r="L657" s="47">
        <f>Table_Query_from_Mac10[[#This Row],[Live-cost]]*(1+Table_Query_from_Mac10[[#This Row],[CogsIncreasebyTYPE]])</f>
        <v>5.36</v>
      </c>
      <c r="M657" s="47">
        <f>Table_Query_from_Mac10[[#This Row],[Live-cost]]*Table_Query_from_Mac10[[#This Row],[qty_to_ship]]</f>
        <v>69.680000000000007</v>
      </c>
      <c r="N657" s="47">
        <f>IF(Table_Query_from_Mac10[[#This Row],[item_no]]="KDA",-Table_Query_from_Mac10[[#This Row],[unit_price]],Table_Query_from_Mac10[[#This Row],[Net Unit]]*Table_Query_from_Mac10[[#This Row],[qty_to_ship]])</f>
        <v>166.01</v>
      </c>
      <c r="O657" s="47">
        <f>SUMIFS(Summary!C:C,Summary!H:H,Table_Query_from_Mac10[[#This Row],[Juiceoc]])</f>
        <v>0</v>
      </c>
      <c r="P657" s="47">
        <f>SUMIFS(Summary!D:D,Summary!H:H,Table_Query_from_Mac10[[#This Row],[Juiceoc]])</f>
        <v>0</v>
      </c>
      <c r="Q657" s="47">
        <f>SUMIFS(Summary!E:E,Summary!H:H,Table_Query_from_Mac10[[#This Row],[Juiceoc]])</f>
        <v>0</v>
      </c>
      <c r="R657" s="47">
        <f>Table_Query_from_Mac10[[#This Row],[Net Unit]]*(1+Table_Query_from_Mac10[[#This Row],[PriceIncreasebyType]])</f>
        <v>12.77</v>
      </c>
      <c r="S657" s="47">
        <f>Table_Query_from_Mac10[[#This Row],[UnitPriceFuture]]*Table_Query_from_Mac10[[#This Row],[qtytoShipFuture]]</f>
        <v>166.01</v>
      </c>
      <c r="T657" s="47">
        <f>ROUND(Table_Query_from_Mac10[[#This Row],[qty_to_ship]]*(1+Table_Query_from_Mac10[[#This Row],[VolumeIncreasebyType]]),0)</f>
        <v>13</v>
      </c>
      <c r="U657" s="47">
        <f>Table_Query_from_Mac10[[#This Row],[qtytoShipFuture]]*Table_Query_from_Mac10[[#This Row],[Future-cost]]</f>
        <v>69.680000000000007</v>
      </c>
      <c r="V657" s="47">
        <f>Table_Query_from_Mac10[[#This Row],[qtytoShipFuture]]-Table_Query_from_Mac10[[#This Row],[qty_to_ship]]</f>
        <v>0</v>
      </c>
      <c r="W657" s="47">
        <f>Table_Query_from_Mac10[[#This Row],[UnitPriceFuture]]</f>
        <v>12.77</v>
      </c>
      <c r="X657" s="47">
        <f>Table_Query_from_Mac10[[#This Row],[Unit Increase]]*Table_Query_from_Mac10[[#This Row],[UnitPriceFuture]]</f>
        <v>0</v>
      </c>
      <c r="Y657" s="47">
        <f>Table_Query_from_Mac10[[#This Row],[Unit Increase]]*Table_Query_from_Mac10[[#This Row],[Future-cost]]</f>
        <v>0</v>
      </c>
      <c r="Z657" s="47">
        <f>-(Table_Query_from_Mac10[[#This Row],[Incremental Sales]]+((Table_Query_from_Mac10[[#This Row],[Incremental Sales]]*-(SUM(Summary!$S$8:$S$9)))))*Summary!$S$18</f>
        <v>0</v>
      </c>
      <c r="AA657" s="47">
        <f>IFERROR(Table_Query_from_Mac10[[#This Row],[Incremental Cost]]/Table_Query_from_Mac10[[#This Row],[Incremental Sales]],0)</f>
        <v>0</v>
      </c>
      <c r="AB657" s="47">
        <f>IFERROR(Table_Query_from_Mac10[[#This Row],[TotalCostFuture]]/Table_Query_from_Mac10[[#This Row],[totalsalesFuture]],0)</f>
        <v>0.41973375097885673</v>
      </c>
      <c r="AN657" s="31">
        <v>50</v>
      </c>
      <c r="AO657">
        <f t="shared" si="20"/>
        <v>13</v>
      </c>
      <c r="AQ657" s="31">
        <v>36.49</v>
      </c>
      <c r="AR657">
        <f t="shared" si="21"/>
        <v>12.77</v>
      </c>
    </row>
    <row r="658" spans="1:44" x14ac:dyDescent="0.25">
      <c r="A658">
        <v>90063</v>
      </c>
      <c r="B658">
        <v>3</v>
      </c>
      <c r="C658" t="s">
        <v>53</v>
      </c>
      <c r="D658" t="s">
        <v>80</v>
      </c>
      <c r="E658">
        <v>20</v>
      </c>
      <c r="F658">
        <v>5.8</v>
      </c>
      <c r="G658">
        <v>13.5</v>
      </c>
      <c r="H658" s="1">
        <v>44844</v>
      </c>
      <c r="I658" s="20">
        <v>0</v>
      </c>
      <c r="J658" s="47">
        <f>Table_Query_from_Mac10[[#This Row],[unit_price]]-(Table_Query_from_Mac10[[#This Row],[unit_price]]*(Table_Query_from_Mac10[[#This Row],[discount_pct]]/100))</f>
        <v>13.5</v>
      </c>
      <c r="K658" s="47">
        <f>Table_Query_from_Mac10[[#This Row],[unit_cost]]</f>
        <v>5.8</v>
      </c>
      <c r="L658" s="47">
        <f>Table_Query_from_Mac10[[#This Row],[Live-cost]]*(1+Table_Query_from_Mac10[[#This Row],[CogsIncreasebyTYPE]])</f>
        <v>5.8</v>
      </c>
      <c r="M658" s="47">
        <f>Table_Query_from_Mac10[[#This Row],[Live-cost]]*Table_Query_from_Mac10[[#This Row],[qty_to_ship]]</f>
        <v>116</v>
      </c>
      <c r="N658" s="47">
        <f>IF(Table_Query_from_Mac10[[#This Row],[item_no]]="KDA",-Table_Query_from_Mac10[[#This Row],[unit_price]],Table_Query_from_Mac10[[#This Row],[Net Unit]]*Table_Query_from_Mac10[[#This Row],[qty_to_ship]])</f>
        <v>270</v>
      </c>
      <c r="O658" s="47">
        <f>SUMIFS(Summary!C:C,Summary!H:H,Table_Query_from_Mac10[[#This Row],[Juiceoc]])</f>
        <v>0</v>
      </c>
      <c r="P658" s="47">
        <f>SUMIFS(Summary!D:D,Summary!H:H,Table_Query_from_Mac10[[#This Row],[Juiceoc]])</f>
        <v>0</v>
      </c>
      <c r="Q658" s="47">
        <f>SUMIFS(Summary!E:E,Summary!H:H,Table_Query_from_Mac10[[#This Row],[Juiceoc]])</f>
        <v>0</v>
      </c>
      <c r="R658" s="47">
        <f>Table_Query_from_Mac10[[#This Row],[Net Unit]]*(1+Table_Query_from_Mac10[[#This Row],[PriceIncreasebyType]])</f>
        <v>13.5</v>
      </c>
      <c r="S658" s="47">
        <f>Table_Query_from_Mac10[[#This Row],[UnitPriceFuture]]*Table_Query_from_Mac10[[#This Row],[qtytoShipFuture]]</f>
        <v>270</v>
      </c>
      <c r="T658" s="47">
        <f>ROUND(Table_Query_from_Mac10[[#This Row],[qty_to_ship]]*(1+Table_Query_from_Mac10[[#This Row],[VolumeIncreasebyType]]),0)</f>
        <v>20</v>
      </c>
      <c r="U658" s="47">
        <f>Table_Query_from_Mac10[[#This Row],[qtytoShipFuture]]*Table_Query_from_Mac10[[#This Row],[Future-cost]]</f>
        <v>116</v>
      </c>
      <c r="V658" s="47">
        <f>Table_Query_from_Mac10[[#This Row],[qtytoShipFuture]]-Table_Query_from_Mac10[[#This Row],[qty_to_ship]]</f>
        <v>0</v>
      </c>
      <c r="W658" s="47">
        <f>Table_Query_from_Mac10[[#This Row],[UnitPriceFuture]]</f>
        <v>13.5</v>
      </c>
      <c r="X658" s="47">
        <f>Table_Query_from_Mac10[[#This Row],[Unit Increase]]*Table_Query_from_Mac10[[#This Row],[UnitPriceFuture]]</f>
        <v>0</v>
      </c>
      <c r="Y658" s="47">
        <f>Table_Query_from_Mac10[[#This Row],[Unit Increase]]*Table_Query_from_Mac10[[#This Row],[Future-cost]]</f>
        <v>0</v>
      </c>
      <c r="Z658" s="47">
        <f>-(Table_Query_from_Mac10[[#This Row],[Incremental Sales]]+((Table_Query_from_Mac10[[#This Row],[Incremental Sales]]*-(SUM(Summary!$S$8:$S$9)))))*Summary!$S$18</f>
        <v>0</v>
      </c>
      <c r="AA658" s="47">
        <f>IFERROR(Table_Query_from_Mac10[[#This Row],[Incremental Cost]]/Table_Query_from_Mac10[[#This Row],[Incremental Sales]],0)</f>
        <v>0</v>
      </c>
      <c r="AB658" s="47">
        <f>IFERROR(Table_Query_from_Mac10[[#This Row],[TotalCostFuture]]/Table_Query_from_Mac10[[#This Row],[totalsalesFuture]],0)</f>
        <v>0.42962962962962964</v>
      </c>
      <c r="AN658" s="30">
        <v>80</v>
      </c>
      <c r="AO658">
        <f t="shared" si="20"/>
        <v>20</v>
      </c>
      <c r="AQ658" s="30">
        <v>38.57</v>
      </c>
      <c r="AR658">
        <f t="shared" si="21"/>
        <v>13.5</v>
      </c>
    </row>
    <row r="659" spans="1:44" x14ac:dyDescent="0.25">
      <c r="A659">
        <v>90063</v>
      </c>
      <c r="B659">
        <v>4</v>
      </c>
      <c r="C659" t="s">
        <v>53</v>
      </c>
      <c r="D659" t="s">
        <v>80</v>
      </c>
      <c r="E659">
        <v>8</v>
      </c>
      <c r="F659">
        <v>6.45</v>
      </c>
      <c r="G659">
        <v>15.12</v>
      </c>
      <c r="H659" s="1">
        <v>44844</v>
      </c>
      <c r="I659" s="20">
        <v>0</v>
      </c>
      <c r="J659" s="47">
        <f>Table_Query_from_Mac10[[#This Row],[unit_price]]-(Table_Query_from_Mac10[[#This Row],[unit_price]]*(Table_Query_from_Mac10[[#This Row],[discount_pct]]/100))</f>
        <v>15.12</v>
      </c>
      <c r="K659" s="47">
        <f>Table_Query_from_Mac10[[#This Row],[unit_cost]]</f>
        <v>6.45</v>
      </c>
      <c r="L659" s="47">
        <f>Table_Query_from_Mac10[[#This Row],[Live-cost]]*(1+Table_Query_from_Mac10[[#This Row],[CogsIncreasebyTYPE]])</f>
        <v>6.45</v>
      </c>
      <c r="M659" s="47">
        <f>Table_Query_from_Mac10[[#This Row],[Live-cost]]*Table_Query_from_Mac10[[#This Row],[qty_to_ship]]</f>
        <v>51.6</v>
      </c>
      <c r="N659" s="47">
        <f>IF(Table_Query_from_Mac10[[#This Row],[item_no]]="KDA",-Table_Query_from_Mac10[[#This Row],[unit_price]],Table_Query_from_Mac10[[#This Row],[Net Unit]]*Table_Query_from_Mac10[[#This Row],[qty_to_ship]])</f>
        <v>120.96</v>
      </c>
      <c r="O659" s="47">
        <f>SUMIFS(Summary!C:C,Summary!H:H,Table_Query_from_Mac10[[#This Row],[Juiceoc]])</f>
        <v>0</v>
      </c>
      <c r="P659" s="47">
        <f>SUMIFS(Summary!D:D,Summary!H:H,Table_Query_from_Mac10[[#This Row],[Juiceoc]])</f>
        <v>0</v>
      </c>
      <c r="Q659" s="47">
        <f>SUMIFS(Summary!E:E,Summary!H:H,Table_Query_from_Mac10[[#This Row],[Juiceoc]])</f>
        <v>0</v>
      </c>
      <c r="R659" s="47">
        <f>Table_Query_from_Mac10[[#This Row],[Net Unit]]*(1+Table_Query_from_Mac10[[#This Row],[PriceIncreasebyType]])</f>
        <v>15.12</v>
      </c>
      <c r="S659" s="47">
        <f>Table_Query_from_Mac10[[#This Row],[UnitPriceFuture]]*Table_Query_from_Mac10[[#This Row],[qtytoShipFuture]]</f>
        <v>120.96</v>
      </c>
      <c r="T659" s="47">
        <f>ROUND(Table_Query_from_Mac10[[#This Row],[qty_to_ship]]*(1+Table_Query_from_Mac10[[#This Row],[VolumeIncreasebyType]]),0)</f>
        <v>8</v>
      </c>
      <c r="U659" s="47">
        <f>Table_Query_from_Mac10[[#This Row],[qtytoShipFuture]]*Table_Query_from_Mac10[[#This Row],[Future-cost]]</f>
        <v>51.6</v>
      </c>
      <c r="V659" s="47">
        <f>Table_Query_from_Mac10[[#This Row],[qtytoShipFuture]]-Table_Query_from_Mac10[[#This Row],[qty_to_ship]]</f>
        <v>0</v>
      </c>
      <c r="W659" s="47">
        <f>Table_Query_from_Mac10[[#This Row],[UnitPriceFuture]]</f>
        <v>15.12</v>
      </c>
      <c r="X659" s="47">
        <f>Table_Query_from_Mac10[[#This Row],[Unit Increase]]*Table_Query_from_Mac10[[#This Row],[UnitPriceFuture]]</f>
        <v>0</v>
      </c>
      <c r="Y659" s="47">
        <f>Table_Query_from_Mac10[[#This Row],[Unit Increase]]*Table_Query_from_Mac10[[#This Row],[Future-cost]]</f>
        <v>0</v>
      </c>
      <c r="Z659" s="47">
        <f>-(Table_Query_from_Mac10[[#This Row],[Incremental Sales]]+((Table_Query_from_Mac10[[#This Row],[Incremental Sales]]*-(SUM(Summary!$S$8:$S$9)))))*Summary!$S$18</f>
        <v>0</v>
      </c>
      <c r="AA659" s="47">
        <f>IFERROR(Table_Query_from_Mac10[[#This Row],[Incremental Cost]]/Table_Query_from_Mac10[[#This Row],[Incremental Sales]],0)</f>
        <v>0</v>
      </c>
      <c r="AB659" s="47">
        <f>IFERROR(Table_Query_from_Mac10[[#This Row],[TotalCostFuture]]/Table_Query_from_Mac10[[#This Row],[totalsalesFuture]],0)</f>
        <v>0.42658730158730163</v>
      </c>
      <c r="AN659" s="31">
        <v>32</v>
      </c>
      <c r="AO659">
        <f t="shared" si="20"/>
        <v>8</v>
      </c>
      <c r="AQ659" s="31">
        <v>43.19</v>
      </c>
      <c r="AR659">
        <f t="shared" si="21"/>
        <v>15.12</v>
      </c>
    </row>
    <row r="660" spans="1:44" x14ac:dyDescent="0.25">
      <c r="A660">
        <v>90063</v>
      </c>
      <c r="B660">
        <v>5</v>
      </c>
      <c r="C660" t="s">
        <v>53</v>
      </c>
      <c r="D660" t="s">
        <v>80</v>
      </c>
      <c r="E660">
        <v>32</v>
      </c>
      <c r="F660">
        <v>7.01</v>
      </c>
      <c r="G660">
        <v>16.5</v>
      </c>
      <c r="H660" s="1">
        <v>44844</v>
      </c>
      <c r="I660" s="20">
        <v>0</v>
      </c>
      <c r="J660" s="47">
        <f>Table_Query_from_Mac10[[#This Row],[unit_price]]-(Table_Query_from_Mac10[[#This Row],[unit_price]]*(Table_Query_from_Mac10[[#This Row],[discount_pct]]/100))</f>
        <v>16.5</v>
      </c>
      <c r="K660" s="47">
        <f>Table_Query_from_Mac10[[#This Row],[unit_cost]]</f>
        <v>7.01</v>
      </c>
      <c r="L660" s="47">
        <f>Table_Query_from_Mac10[[#This Row],[Live-cost]]*(1+Table_Query_from_Mac10[[#This Row],[CogsIncreasebyTYPE]])</f>
        <v>7.01</v>
      </c>
      <c r="M660" s="47">
        <f>Table_Query_from_Mac10[[#This Row],[Live-cost]]*Table_Query_from_Mac10[[#This Row],[qty_to_ship]]</f>
        <v>224.32</v>
      </c>
      <c r="N660" s="47">
        <f>IF(Table_Query_from_Mac10[[#This Row],[item_no]]="KDA",-Table_Query_from_Mac10[[#This Row],[unit_price]],Table_Query_from_Mac10[[#This Row],[Net Unit]]*Table_Query_from_Mac10[[#This Row],[qty_to_ship]])</f>
        <v>528</v>
      </c>
      <c r="O660" s="47">
        <f>SUMIFS(Summary!C:C,Summary!H:H,Table_Query_from_Mac10[[#This Row],[Juiceoc]])</f>
        <v>0</v>
      </c>
      <c r="P660" s="47">
        <f>SUMIFS(Summary!D:D,Summary!H:H,Table_Query_from_Mac10[[#This Row],[Juiceoc]])</f>
        <v>0</v>
      </c>
      <c r="Q660" s="47">
        <f>SUMIFS(Summary!E:E,Summary!H:H,Table_Query_from_Mac10[[#This Row],[Juiceoc]])</f>
        <v>0</v>
      </c>
      <c r="R660" s="47">
        <f>Table_Query_from_Mac10[[#This Row],[Net Unit]]*(1+Table_Query_from_Mac10[[#This Row],[PriceIncreasebyType]])</f>
        <v>16.5</v>
      </c>
      <c r="S660" s="47">
        <f>Table_Query_from_Mac10[[#This Row],[UnitPriceFuture]]*Table_Query_from_Mac10[[#This Row],[qtytoShipFuture]]</f>
        <v>528</v>
      </c>
      <c r="T660" s="47">
        <f>ROUND(Table_Query_from_Mac10[[#This Row],[qty_to_ship]]*(1+Table_Query_from_Mac10[[#This Row],[VolumeIncreasebyType]]),0)</f>
        <v>32</v>
      </c>
      <c r="U660" s="47">
        <f>Table_Query_from_Mac10[[#This Row],[qtytoShipFuture]]*Table_Query_from_Mac10[[#This Row],[Future-cost]]</f>
        <v>224.32</v>
      </c>
      <c r="V660" s="47">
        <f>Table_Query_from_Mac10[[#This Row],[qtytoShipFuture]]-Table_Query_from_Mac10[[#This Row],[qty_to_ship]]</f>
        <v>0</v>
      </c>
      <c r="W660" s="47">
        <f>Table_Query_from_Mac10[[#This Row],[UnitPriceFuture]]</f>
        <v>16.5</v>
      </c>
      <c r="X660" s="47">
        <f>Table_Query_from_Mac10[[#This Row],[Unit Increase]]*Table_Query_from_Mac10[[#This Row],[UnitPriceFuture]]</f>
        <v>0</v>
      </c>
      <c r="Y660" s="47">
        <f>Table_Query_from_Mac10[[#This Row],[Unit Increase]]*Table_Query_from_Mac10[[#This Row],[Future-cost]]</f>
        <v>0</v>
      </c>
      <c r="Z660" s="47">
        <f>-(Table_Query_from_Mac10[[#This Row],[Incremental Sales]]+((Table_Query_from_Mac10[[#This Row],[Incremental Sales]]*-(SUM(Summary!$S$8:$S$9)))))*Summary!$S$18</f>
        <v>0</v>
      </c>
      <c r="AA660" s="47">
        <f>IFERROR(Table_Query_from_Mac10[[#This Row],[Incremental Cost]]/Table_Query_from_Mac10[[#This Row],[Incremental Sales]],0)</f>
        <v>0</v>
      </c>
      <c r="AB660" s="47">
        <f>IFERROR(Table_Query_from_Mac10[[#This Row],[TotalCostFuture]]/Table_Query_from_Mac10[[#This Row],[totalsalesFuture]],0)</f>
        <v>0.42484848484848481</v>
      </c>
      <c r="AN660" s="30">
        <v>128</v>
      </c>
      <c r="AO660">
        <f t="shared" si="20"/>
        <v>32</v>
      </c>
      <c r="AQ660" s="30">
        <v>47.13</v>
      </c>
      <c r="AR660">
        <f t="shared" si="21"/>
        <v>16.5</v>
      </c>
    </row>
    <row r="661" spans="1:44" x14ac:dyDescent="0.25">
      <c r="A661">
        <v>90063</v>
      </c>
      <c r="B661">
        <v>6</v>
      </c>
      <c r="C661" t="s">
        <v>53</v>
      </c>
      <c r="D661" t="s">
        <v>80</v>
      </c>
      <c r="E661">
        <v>12</v>
      </c>
      <c r="F661">
        <v>8.3699999999999992</v>
      </c>
      <c r="G661">
        <v>19.829999999999998</v>
      </c>
      <c r="H661" s="1">
        <v>44844</v>
      </c>
      <c r="I661" s="20">
        <v>0</v>
      </c>
      <c r="J661" s="47">
        <f>Table_Query_from_Mac10[[#This Row],[unit_price]]-(Table_Query_from_Mac10[[#This Row],[unit_price]]*(Table_Query_from_Mac10[[#This Row],[discount_pct]]/100))</f>
        <v>19.829999999999998</v>
      </c>
      <c r="K661" s="47">
        <f>Table_Query_from_Mac10[[#This Row],[unit_cost]]</f>
        <v>8.3699999999999992</v>
      </c>
      <c r="L661" s="47">
        <f>Table_Query_from_Mac10[[#This Row],[Live-cost]]*(1+Table_Query_from_Mac10[[#This Row],[CogsIncreasebyTYPE]])</f>
        <v>8.3699999999999992</v>
      </c>
      <c r="M661" s="47">
        <f>Table_Query_from_Mac10[[#This Row],[Live-cost]]*Table_Query_from_Mac10[[#This Row],[qty_to_ship]]</f>
        <v>100.44</v>
      </c>
      <c r="N661" s="47">
        <f>IF(Table_Query_from_Mac10[[#This Row],[item_no]]="KDA",-Table_Query_from_Mac10[[#This Row],[unit_price]],Table_Query_from_Mac10[[#This Row],[Net Unit]]*Table_Query_from_Mac10[[#This Row],[qty_to_ship]])</f>
        <v>237.95999999999998</v>
      </c>
      <c r="O661" s="47">
        <f>SUMIFS(Summary!C:C,Summary!H:H,Table_Query_from_Mac10[[#This Row],[Juiceoc]])</f>
        <v>0</v>
      </c>
      <c r="P661" s="47">
        <f>SUMIFS(Summary!D:D,Summary!H:H,Table_Query_from_Mac10[[#This Row],[Juiceoc]])</f>
        <v>0</v>
      </c>
      <c r="Q661" s="47">
        <f>SUMIFS(Summary!E:E,Summary!H:H,Table_Query_from_Mac10[[#This Row],[Juiceoc]])</f>
        <v>0</v>
      </c>
      <c r="R661" s="47">
        <f>Table_Query_from_Mac10[[#This Row],[Net Unit]]*(1+Table_Query_from_Mac10[[#This Row],[PriceIncreasebyType]])</f>
        <v>19.829999999999998</v>
      </c>
      <c r="S661" s="47">
        <f>Table_Query_from_Mac10[[#This Row],[UnitPriceFuture]]*Table_Query_from_Mac10[[#This Row],[qtytoShipFuture]]</f>
        <v>237.95999999999998</v>
      </c>
      <c r="T661" s="47">
        <f>ROUND(Table_Query_from_Mac10[[#This Row],[qty_to_ship]]*(1+Table_Query_from_Mac10[[#This Row],[VolumeIncreasebyType]]),0)</f>
        <v>12</v>
      </c>
      <c r="U661" s="47">
        <f>Table_Query_from_Mac10[[#This Row],[qtytoShipFuture]]*Table_Query_from_Mac10[[#This Row],[Future-cost]]</f>
        <v>100.44</v>
      </c>
      <c r="V661" s="47">
        <f>Table_Query_from_Mac10[[#This Row],[qtytoShipFuture]]-Table_Query_from_Mac10[[#This Row],[qty_to_ship]]</f>
        <v>0</v>
      </c>
      <c r="W661" s="47">
        <f>Table_Query_from_Mac10[[#This Row],[UnitPriceFuture]]</f>
        <v>19.829999999999998</v>
      </c>
      <c r="X661" s="47">
        <f>Table_Query_from_Mac10[[#This Row],[Unit Increase]]*Table_Query_from_Mac10[[#This Row],[UnitPriceFuture]]</f>
        <v>0</v>
      </c>
      <c r="Y661" s="47">
        <f>Table_Query_from_Mac10[[#This Row],[Unit Increase]]*Table_Query_from_Mac10[[#This Row],[Future-cost]]</f>
        <v>0</v>
      </c>
      <c r="Z661" s="47">
        <f>-(Table_Query_from_Mac10[[#This Row],[Incremental Sales]]+((Table_Query_from_Mac10[[#This Row],[Incremental Sales]]*-(SUM(Summary!$S$8:$S$9)))))*Summary!$S$18</f>
        <v>0</v>
      </c>
      <c r="AA661" s="47">
        <f>IFERROR(Table_Query_from_Mac10[[#This Row],[Incremental Cost]]/Table_Query_from_Mac10[[#This Row],[Incremental Sales]],0)</f>
        <v>0</v>
      </c>
      <c r="AB661" s="47">
        <f>IFERROR(Table_Query_from_Mac10[[#This Row],[TotalCostFuture]]/Table_Query_from_Mac10[[#This Row],[totalsalesFuture]],0)</f>
        <v>0.42208774583963693</v>
      </c>
      <c r="AN661" s="31">
        <v>48</v>
      </c>
      <c r="AO661">
        <f t="shared" si="20"/>
        <v>12</v>
      </c>
      <c r="AQ661" s="31">
        <v>56.65</v>
      </c>
      <c r="AR661">
        <f t="shared" si="21"/>
        <v>19.829999999999998</v>
      </c>
    </row>
    <row r="662" spans="1:44" x14ac:dyDescent="0.25">
      <c r="A662">
        <v>90063</v>
      </c>
      <c r="B662">
        <v>7</v>
      </c>
      <c r="C662" t="s">
        <v>53</v>
      </c>
      <c r="D662" t="s">
        <v>80</v>
      </c>
      <c r="E662">
        <v>18</v>
      </c>
      <c r="F662">
        <v>9.77</v>
      </c>
      <c r="G662">
        <v>24.37</v>
      </c>
      <c r="H662" s="1">
        <v>44844</v>
      </c>
      <c r="I662" s="20">
        <v>0</v>
      </c>
      <c r="J662" s="47">
        <f>Table_Query_from_Mac10[[#This Row],[unit_price]]-(Table_Query_from_Mac10[[#This Row],[unit_price]]*(Table_Query_from_Mac10[[#This Row],[discount_pct]]/100))</f>
        <v>24.37</v>
      </c>
      <c r="K662" s="47">
        <f>Table_Query_from_Mac10[[#This Row],[unit_cost]]</f>
        <v>9.77</v>
      </c>
      <c r="L662" s="47">
        <f>Table_Query_from_Mac10[[#This Row],[Live-cost]]*(1+Table_Query_from_Mac10[[#This Row],[CogsIncreasebyTYPE]])</f>
        <v>9.77</v>
      </c>
      <c r="M662" s="47">
        <f>Table_Query_from_Mac10[[#This Row],[Live-cost]]*Table_Query_from_Mac10[[#This Row],[qty_to_ship]]</f>
        <v>175.85999999999999</v>
      </c>
      <c r="N662" s="47">
        <f>IF(Table_Query_from_Mac10[[#This Row],[item_no]]="KDA",-Table_Query_from_Mac10[[#This Row],[unit_price]],Table_Query_from_Mac10[[#This Row],[Net Unit]]*Table_Query_from_Mac10[[#This Row],[qty_to_ship]])</f>
        <v>438.66</v>
      </c>
      <c r="O662" s="47">
        <f>SUMIFS(Summary!C:C,Summary!H:H,Table_Query_from_Mac10[[#This Row],[Juiceoc]])</f>
        <v>0</v>
      </c>
      <c r="P662" s="47">
        <f>SUMIFS(Summary!D:D,Summary!H:H,Table_Query_from_Mac10[[#This Row],[Juiceoc]])</f>
        <v>0</v>
      </c>
      <c r="Q662" s="47">
        <f>SUMIFS(Summary!E:E,Summary!H:H,Table_Query_from_Mac10[[#This Row],[Juiceoc]])</f>
        <v>0</v>
      </c>
      <c r="R662" s="47">
        <f>Table_Query_from_Mac10[[#This Row],[Net Unit]]*(1+Table_Query_from_Mac10[[#This Row],[PriceIncreasebyType]])</f>
        <v>24.37</v>
      </c>
      <c r="S662" s="47">
        <f>Table_Query_from_Mac10[[#This Row],[UnitPriceFuture]]*Table_Query_from_Mac10[[#This Row],[qtytoShipFuture]]</f>
        <v>438.66</v>
      </c>
      <c r="T662" s="47">
        <f>ROUND(Table_Query_from_Mac10[[#This Row],[qty_to_ship]]*(1+Table_Query_from_Mac10[[#This Row],[VolumeIncreasebyType]]),0)</f>
        <v>18</v>
      </c>
      <c r="U662" s="47">
        <f>Table_Query_from_Mac10[[#This Row],[qtytoShipFuture]]*Table_Query_from_Mac10[[#This Row],[Future-cost]]</f>
        <v>175.85999999999999</v>
      </c>
      <c r="V662" s="47">
        <f>Table_Query_from_Mac10[[#This Row],[qtytoShipFuture]]-Table_Query_from_Mac10[[#This Row],[qty_to_ship]]</f>
        <v>0</v>
      </c>
      <c r="W662" s="47">
        <f>Table_Query_from_Mac10[[#This Row],[UnitPriceFuture]]</f>
        <v>24.37</v>
      </c>
      <c r="X662" s="47">
        <f>Table_Query_from_Mac10[[#This Row],[Unit Increase]]*Table_Query_from_Mac10[[#This Row],[UnitPriceFuture]]</f>
        <v>0</v>
      </c>
      <c r="Y662" s="47">
        <f>Table_Query_from_Mac10[[#This Row],[Unit Increase]]*Table_Query_from_Mac10[[#This Row],[Future-cost]]</f>
        <v>0</v>
      </c>
      <c r="Z662" s="47">
        <f>-(Table_Query_from_Mac10[[#This Row],[Incremental Sales]]+((Table_Query_from_Mac10[[#This Row],[Incremental Sales]]*-(SUM(Summary!$S$8:$S$9)))))*Summary!$S$18</f>
        <v>0</v>
      </c>
      <c r="AA662" s="47">
        <f>IFERROR(Table_Query_from_Mac10[[#This Row],[Incremental Cost]]/Table_Query_from_Mac10[[#This Row],[Incremental Sales]],0)</f>
        <v>0</v>
      </c>
      <c r="AB662" s="47">
        <f>IFERROR(Table_Query_from_Mac10[[#This Row],[TotalCostFuture]]/Table_Query_from_Mac10[[#This Row],[totalsalesFuture]],0)</f>
        <v>0.40090274928190395</v>
      </c>
      <c r="AN662" s="30">
        <v>72</v>
      </c>
      <c r="AO662">
        <f t="shared" si="20"/>
        <v>18</v>
      </c>
      <c r="AQ662" s="30">
        <v>69.64</v>
      </c>
      <c r="AR662">
        <f t="shared" si="21"/>
        <v>24.37</v>
      </c>
    </row>
    <row r="663" spans="1:44" x14ac:dyDescent="0.25">
      <c r="A663">
        <v>90063</v>
      </c>
      <c r="B663">
        <v>8</v>
      </c>
      <c r="C663" t="s">
        <v>53</v>
      </c>
      <c r="D663" t="s">
        <v>80</v>
      </c>
      <c r="E663">
        <v>33</v>
      </c>
      <c r="F663">
        <v>11.16</v>
      </c>
      <c r="G663">
        <v>28.11</v>
      </c>
      <c r="H663" s="1">
        <v>44844</v>
      </c>
      <c r="I663" s="20">
        <v>0</v>
      </c>
      <c r="J663" s="47">
        <f>Table_Query_from_Mac10[[#This Row],[unit_price]]-(Table_Query_from_Mac10[[#This Row],[unit_price]]*(Table_Query_from_Mac10[[#This Row],[discount_pct]]/100))</f>
        <v>28.11</v>
      </c>
      <c r="K663" s="47">
        <f>Table_Query_from_Mac10[[#This Row],[unit_cost]]</f>
        <v>11.16</v>
      </c>
      <c r="L663" s="47">
        <f>Table_Query_from_Mac10[[#This Row],[Live-cost]]*(1+Table_Query_from_Mac10[[#This Row],[CogsIncreasebyTYPE]])</f>
        <v>11.16</v>
      </c>
      <c r="M663" s="47">
        <f>Table_Query_from_Mac10[[#This Row],[Live-cost]]*Table_Query_from_Mac10[[#This Row],[qty_to_ship]]</f>
        <v>368.28000000000003</v>
      </c>
      <c r="N663" s="47">
        <f>IF(Table_Query_from_Mac10[[#This Row],[item_no]]="KDA",-Table_Query_from_Mac10[[#This Row],[unit_price]],Table_Query_from_Mac10[[#This Row],[Net Unit]]*Table_Query_from_Mac10[[#This Row],[qty_to_ship]])</f>
        <v>927.63</v>
      </c>
      <c r="O663" s="47">
        <f>SUMIFS(Summary!C:C,Summary!H:H,Table_Query_from_Mac10[[#This Row],[Juiceoc]])</f>
        <v>0</v>
      </c>
      <c r="P663" s="47">
        <f>SUMIFS(Summary!D:D,Summary!H:H,Table_Query_from_Mac10[[#This Row],[Juiceoc]])</f>
        <v>0</v>
      </c>
      <c r="Q663" s="47">
        <f>SUMIFS(Summary!E:E,Summary!H:H,Table_Query_from_Mac10[[#This Row],[Juiceoc]])</f>
        <v>0</v>
      </c>
      <c r="R663" s="47">
        <f>Table_Query_from_Mac10[[#This Row],[Net Unit]]*(1+Table_Query_from_Mac10[[#This Row],[PriceIncreasebyType]])</f>
        <v>28.11</v>
      </c>
      <c r="S663" s="47">
        <f>Table_Query_from_Mac10[[#This Row],[UnitPriceFuture]]*Table_Query_from_Mac10[[#This Row],[qtytoShipFuture]]</f>
        <v>927.63</v>
      </c>
      <c r="T663" s="47">
        <f>ROUND(Table_Query_from_Mac10[[#This Row],[qty_to_ship]]*(1+Table_Query_from_Mac10[[#This Row],[VolumeIncreasebyType]]),0)</f>
        <v>33</v>
      </c>
      <c r="U663" s="47">
        <f>Table_Query_from_Mac10[[#This Row],[qtytoShipFuture]]*Table_Query_from_Mac10[[#This Row],[Future-cost]]</f>
        <v>368.28000000000003</v>
      </c>
      <c r="V663" s="47">
        <f>Table_Query_from_Mac10[[#This Row],[qtytoShipFuture]]-Table_Query_from_Mac10[[#This Row],[qty_to_ship]]</f>
        <v>0</v>
      </c>
      <c r="W663" s="47">
        <f>Table_Query_from_Mac10[[#This Row],[UnitPriceFuture]]</f>
        <v>28.11</v>
      </c>
      <c r="X663" s="47">
        <f>Table_Query_from_Mac10[[#This Row],[Unit Increase]]*Table_Query_from_Mac10[[#This Row],[UnitPriceFuture]]</f>
        <v>0</v>
      </c>
      <c r="Y663" s="47">
        <f>Table_Query_from_Mac10[[#This Row],[Unit Increase]]*Table_Query_from_Mac10[[#This Row],[Future-cost]]</f>
        <v>0</v>
      </c>
      <c r="Z663" s="47">
        <f>-(Table_Query_from_Mac10[[#This Row],[Incremental Sales]]+((Table_Query_from_Mac10[[#This Row],[Incremental Sales]]*-(SUM(Summary!$S$8:$S$9)))))*Summary!$S$18</f>
        <v>0</v>
      </c>
      <c r="AA663" s="47">
        <f>IFERROR(Table_Query_from_Mac10[[#This Row],[Incremental Cost]]/Table_Query_from_Mac10[[#This Row],[Incremental Sales]],0)</f>
        <v>0</v>
      </c>
      <c r="AB663" s="47">
        <f>IFERROR(Table_Query_from_Mac10[[#This Row],[TotalCostFuture]]/Table_Query_from_Mac10[[#This Row],[totalsalesFuture]],0)</f>
        <v>0.39701173959445041</v>
      </c>
      <c r="AN663" s="31">
        <v>132</v>
      </c>
      <c r="AO663">
        <f t="shared" si="20"/>
        <v>33</v>
      </c>
      <c r="AQ663" s="31">
        <v>80.3</v>
      </c>
      <c r="AR663">
        <f t="shared" si="21"/>
        <v>28.11</v>
      </c>
    </row>
    <row r="664" spans="1:44" x14ac:dyDescent="0.25">
      <c r="A664">
        <v>90063</v>
      </c>
      <c r="B664">
        <v>9</v>
      </c>
      <c r="C664" t="s">
        <v>53</v>
      </c>
      <c r="D664" t="s">
        <v>80</v>
      </c>
      <c r="E664">
        <v>16</v>
      </c>
      <c r="F664">
        <v>12.77</v>
      </c>
      <c r="G664">
        <v>33.85</v>
      </c>
      <c r="H664" s="1">
        <v>44844</v>
      </c>
      <c r="I664" s="20">
        <v>0</v>
      </c>
      <c r="J664" s="47">
        <f>Table_Query_from_Mac10[[#This Row],[unit_price]]-(Table_Query_from_Mac10[[#This Row],[unit_price]]*(Table_Query_from_Mac10[[#This Row],[discount_pct]]/100))</f>
        <v>33.85</v>
      </c>
      <c r="K664" s="47">
        <f>Table_Query_from_Mac10[[#This Row],[unit_cost]]</f>
        <v>12.77</v>
      </c>
      <c r="L664" s="47">
        <f>Table_Query_from_Mac10[[#This Row],[Live-cost]]*(1+Table_Query_from_Mac10[[#This Row],[CogsIncreasebyTYPE]])</f>
        <v>12.77</v>
      </c>
      <c r="M664" s="47">
        <f>Table_Query_from_Mac10[[#This Row],[Live-cost]]*Table_Query_from_Mac10[[#This Row],[qty_to_ship]]</f>
        <v>204.32</v>
      </c>
      <c r="N664" s="47">
        <f>IF(Table_Query_from_Mac10[[#This Row],[item_no]]="KDA",-Table_Query_from_Mac10[[#This Row],[unit_price]],Table_Query_from_Mac10[[#This Row],[Net Unit]]*Table_Query_from_Mac10[[#This Row],[qty_to_ship]])</f>
        <v>541.6</v>
      </c>
      <c r="O664" s="47">
        <f>SUMIFS(Summary!C:C,Summary!H:H,Table_Query_from_Mac10[[#This Row],[Juiceoc]])</f>
        <v>0</v>
      </c>
      <c r="P664" s="47">
        <f>SUMIFS(Summary!D:D,Summary!H:H,Table_Query_from_Mac10[[#This Row],[Juiceoc]])</f>
        <v>0</v>
      </c>
      <c r="Q664" s="47">
        <f>SUMIFS(Summary!E:E,Summary!H:H,Table_Query_from_Mac10[[#This Row],[Juiceoc]])</f>
        <v>0</v>
      </c>
      <c r="R664" s="47">
        <f>Table_Query_from_Mac10[[#This Row],[Net Unit]]*(1+Table_Query_from_Mac10[[#This Row],[PriceIncreasebyType]])</f>
        <v>33.85</v>
      </c>
      <c r="S664" s="47">
        <f>Table_Query_from_Mac10[[#This Row],[UnitPriceFuture]]*Table_Query_from_Mac10[[#This Row],[qtytoShipFuture]]</f>
        <v>541.6</v>
      </c>
      <c r="T664" s="47">
        <f>ROUND(Table_Query_from_Mac10[[#This Row],[qty_to_ship]]*(1+Table_Query_from_Mac10[[#This Row],[VolumeIncreasebyType]]),0)</f>
        <v>16</v>
      </c>
      <c r="U664" s="47">
        <f>Table_Query_from_Mac10[[#This Row],[qtytoShipFuture]]*Table_Query_from_Mac10[[#This Row],[Future-cost]]</f>
        <v>204.32</v>
      </c>
      <c r="V664" s="47">
        <f>Table_Query_from_Mac10[[#This Row],[qtytoShipFuture]]-Table_Query_from_Mac10[[#This Row],[qty_to_ship]]</f>
        <v>0</v>
      </c>
      <c r="W664" s="47">
        <f>Table_Query_from_Mac10[[#This Row],[UnitPriceFuture]]</f>
        <v>33.85</v>
      </c>
      <c r="X664" s="47">
        <f>Table_Query_from_Mac10[[#This Row],[Unit Increase]]*Table_Query_from_Mac10[[#This Row],[UnitPriceFuture]]</f>
        <v>0</v>
      </c>
      <c r="Y664" s="47">
        <f>Table_Query_from_Mac10[[#This Row],[Unit Increase]]*Table_Query_from_Mac10[[#This Row],[Future-cost]]</f>
        <v>0</v>
      </c>
      <c r="Z664" s="47">
        <f>-(Table_Query_from_Mac10[[#This Row],[Incremental Sales]]+((Table_Query_from_Mac10[[#This Row],[Incremental Sales]]*-(SUM(Summary!$S$8:$S$9)))))*Summary!$S$18</f>
        <v>0</v>
      </c>
      <c r="AA664" s="47">
        <f>IFERROR(Table_Query_from_Mac10[[#This Row],[Incremental Cost]]/Table_Query_from_Mac10[[#This Row],[Incremental Sales]],0)</f>
        <v>0</v>
      </c>
      <c r="AB664" s="47">
        <f>IFERROR(Table_Query_from_Mac10[[#This Row],[TotalCostFuture]]/Table_Query_from_Mac10[[#This Row],[totalsalesFuture]],0)</f>
        <v>0.37725258493353026</v>
      </c>
      <c r="AN664" s="30">
        <v>64</v>
      </c>
      <c r="AO664">
        <f t="shared" si="20"/>
        <v>16</v>
      </c>
      <c r="AQ664" s="30">
        <v>96.72</v>
      </c>
      <c r="AR664">
        <f t="shared" si="21"/>
        <v>33.85</v>
      </c>
    </row>
    <row r="665" spans="1:44" x14ac:dyDescent="0.25">
      <c r="A665">
        <v>90063</v>
      </c>
      <c r="B665">
        <v>10</v>
      </c>
      <c r="C665" t="s">
        <v>53</v>
      </c>
      <c r="D665" t="s">
        <v>80</v>
      </c>
      <c r="E665">
        <v>6</v>
      </c>
      <c r="F665">
        <v>1.1499999999999999</v>
      </c>
      <c r="G665">
        <v>3.91</v>
      </c>
      <c r="H665" s="1">
        <v>44844</v>
      </c>
      <c r="I665" s="20">
        <v>0</v>
      </c>
      <c r="J665" s="47">
        <f>Table_Query_from_Mac10[[#This Row],[unit_price]]-(Table_Query_from_Mac10[[#This Row],[unit_price]]*(Table_Query_from_Mac10[[#This Row],[discount_pct]]/100))</f>
        <v>3.91</v>
      </c>
      <c r="K665" s="47">
        <f>Table_Query_from_Mac10[[#This Row],[unit_cost]]</f>
        <v>1.1499999999999999</v>
      </c>
      <c r="L665" s="47">
        <f>Table_Query_from_Mac10[[#This Row],[Live-cost]]*(1+Table_Query_from_Mac10[[#This Row],[CogsIncreasebyTYPE]])</f>
        <v>1.1499999999999999</v>
      </c>
      <c r="M665" s="47">
        <f>Table_Query_from_Mac10[[#This Row],[Live-cost]]*Table_Query_from_Mac10[[#This Row],[qty_to_ship]]</f>
        <v>6.8999999999999995</v>
      </c>
      <c r="N665" s="47">
        <f>IF(Table_Query_from_Mac10[[#This Row],[item_no]]="KDA",-Table_Query_from_Mac10[[#This Row],[unit_price]],Table_Query_from_Mac10[[#This Row],[Net Unit]]*Table_Query_from_Mac10[[#This Row],[qty_to_ship]])</f>
        <v>23.46</v>
      </c>
      <c r="O665" s="47">
        <f>SUMIFS(Summary!C:C,Summary!H:H,Table_Query_from_Mac10[[#This Row],[Juiceoc]])</f>
        <v>0</v>
      </c>
      <c r="P665" s="47">
        <f>SUMIFS(Summary!D:D,Summary!H:H,Table_Query_from_Mac10[[#This Row],[Juiceoc]])</f>
        <v>0</v>
      </c>
      <c r="Q665" s="47">
        <f>SUMIFS(Summary!E:E,Summary!H:H,Table_Query_from_Mac10[[#This Row],[Juiceoc]])</f>
        <v>0</v>
      </c>
      <c r="R665" s="47">
        <f>Table_Query_from_Mac10[[#This Row],[Net Unit]]*(1+Table_Query_from_Mac10[[#This Row],[PriceIncreasebyType]])</f>
        <v>3.91</v>
      </c>
      <c r="S665" s="47">
        <f>Table_Query_from_Mac10[[#This Row],[UnitPriceFuture]]*Table_Query_from_Mac10[[#This Row],[qtytoShipFuture]]</f>
        <v>23.46</v>
      </c>
      <c r="T665" s="47">
        <f>ROUND(Table_Query_from_Mac10[[#This Row],[qty_to_ship]]*(1+Table_Query_from_Mac10[[#This Row],[VolumeIncreasebyType]]),0)</f>
        <v>6</v>
      </c>
      <c r="U665" s="47">
        <f>Table_Query_from_Mac10[[#This Row],[qtytoShipFuture]]*Table_Query_from_Mac10[[#This Row],[Future-cost]]</f>
        <v>6.8999999999999995</v>
      </c>
      <c r="V665" s="47">
        <f>Table_Query_from_Mac10[[#This Row],[qtytoShipFuture]]-Table_Query_from_Mac10[[#This Row],[qty_to_ship]]</f>
        <v>0</v>
      </c>
      <c r="W665" s="47">
        <f>Table_Query_from_Mac10[[#This Row],[UnitPriceFuture]]</f>
        <v>3.91</v>
      </c>
      <c r="X665" s="47">
        <f>Table_Query_from_Mac10[[#This Row],[Unit Increase]]*Table_Query_from_Mac10[[#This Row],[UnitPriceFuture]]</f>
        <v>0</v>
      </c>
      <c r="Y665" s="47">
        <f>Table_Query_from_Mac10[[#This Row],[Unit Increase]]*Table_Query_from_Mac10[[#This Row],[Future-cost]]</f>
        <v>0</v>
      </c>
      <c r="Z665" s="47">
        <f>-(Table_Query_from_Mac10[[#This Row],[Incremental Sales]]+((Table_Query_from_Mac10[[#This Row],[Incremental Sales]]*-(SUM(Summary!$S$8:$S$9)))))*Summary!$S$18</f>
        <v>0</v>
      </c>
      <c r="AA665" s="47">
        <f>IFERROR(Table_Query_from_Mac10[[#This Row],[Incremental Cost]]/Table_Query_from_Mac10[[#This Row],[Incremental Sales]],0)</f>
        <v>0</v>
      </c>
      <c r="AB665" s="47">
        <f>IFERROR(Table_Query_from_Mac10[[#This Row],[TotalCostFuture]]/Table_Query_from_Mac10[[#This Row],[totalsalesFuture]],0)</f>
        <v>0.29411764705882348</v>
      </c>
      <c r="AN665" s="31">
        <v>24</v>
      </c>
      <c r="AO665">
        <f t="shared" si="20"/>
        <v>6</v>
      </c>
      <c r="AQ665" s="31">
        <v>11.18</v>
      </c>
      <c r="AR665">
        <f t="shared" si="21"/>
        <v>3.91</v>
      </c>
    </row>
    <row r="666" spans="1:44" x14ac:dyDescent="0.25">
      <c r="A666">
        <v>90063</v>
      </c>
      <c r="B666">
        <v>11</v>
      </c>
      <c r="C666" t="s">
        <v>53</v>
      </c>
      <c r="D666" t="s">
        <v>80</v>
      </c>
      <c r="E666">
        <v>6</v>
      </c>
      <c r="F666">
        <v>1.52</v>
      </c>
      <c r="G666">
        <v>5.94</v>
      </c>
      <c r="H666" s="1">
        <v>44844</v>
      </c>
      <c r="I666" s="20">
        <v>0</v>
      </c>
      <c r="J666" s="47">
        <f>Table_Query_from_Mac10[[#This Row],[unit_price]]-(Table_Query_from_Mac10[[#This Row],[unit_price]]*(Table_Query_from_Mac10[[#This Row],[discount_pct]]/100))</f>
        <v>5.94</v>
      </c>
      <c r="K666" s="47">
        <f>Table_Query_from_Mac10[[#This Row],[unit_cost]]</f>
        <v>1.52</v>
      </c>
      <c r="L666" s="47">
        <f>Table_Query_from_Mac10[[#This Row],[Live-cost]]*(1+Table_Query_from_Mac10[[#This Row],[CogsIncreasebyTYPE]])</f>
        <v>1.52</v>
      </c>
      <c r="M666" s="47">
        <f>Table_Query_from_Mac10[[#This Row],[Live-cost]]*Table_Query_from_Mac10[[#This Row],[qty_to_ship]]</f>
        <v>9.120000000000001</v>
      </c>
      <c r="N666" s="47">
        <f>IF(Table_Query_from_Mac10[[#This Row],[item_no]]="KDA",-Table_Query_from_Mac10[[#This Row],[unit_price]],Table_Query_from_Mac10[[#This Row],[Net Unit]]*Table_Query_from_Mac10[[#This Row],[qty_to_ship]])</f>
        <v>35.64</v>
      </c>
      <c r="O666" s="47">
        <f>SUMIFS(Summary!C:C,Summary!H:H,Table_Query_from_Mac10[[#This Row],[Juiceoc]])</f>
        <v>0</v>
      </c>
      <c r="P666" s="47">
        <f>SUMIFS(Summary!D:D,Summary!H:H,Table_Query_from_Mac10[[#This Row],[Juiceoc]])</f>
        <v>0</v>
      </c>
      <c r="Q666" s="47">
        <f>SUMIFS(Summary!E:E,Summary!H:H,Table_Query_from_Mac10[[#This Row],[Juiceoc]])</f>
        <v>0</v>
      </c>
      <c r="R666" s="47">
        <f>Table_Query_from_Mac10[[#This Row],[Net Unit]]*(1+Table_Query_from_Mac10[[#This Row],[PriceIncreasebyType]])</f>
        <v>5.94</v>
      </c>
      <c r="S666" s="47">
        <f>Table_Query_from_Mac10[[#This Row],[UnitPriceFuture]]*Table_Query_from_Mac10[[#This Row],[qtytoShipFuture]]</f>
        <v>35.64</v>
      </c>
      <c r="T666" s="47">
        <f>ROUND(Table_Query_from_Mac10[[#This Row],[qty_to_ship]]*(1+Table_Query_from_Mac10[[#This Row],[VolumeIncreasebyType]]),0)</f>
        <v>6</v>
      </c>
      <c r="U666" s="47">
        <f>Table_Query_from_Mac10[[#This Row],[qtytoShipFuture]]*Table_Query_from_Mac10[[#This Row],[Future-cost]]</f>
        <v>9.120000000000001</v>
      </c>
      <c r="V666" s="47">
        <f>Table_Query_from_Mac10[[#This Row],[qtytoShipFuture]]-Table_Query_from_Mac10[[#This Row],[qty_to_ship]]</f>
        <v>0</v>
      </c>
      <c r="W666" s="47">
        <f>Table_Query_from_Mac10[[#This Row],[UnitPriceFuture]]</f>
        <v>5.94</v>
      </c>
      <c r="X666" s="47">
        <f>Table_Query_from_Mac10[[#This Row],[Unit Increase]]*Table_Query_from_Mac10[[#This Row],[UnitPriceFuture]]</f>
        <v>0</v>
      </c>
      <c r="Y666" s="47">
        <f>Table_Query_from_Mac10[[#This Row],[Unit Increase]]*Table_Query_from_Mac10[[#This Row],[Future-cost]]</f>
        <v>0</v>
      </c>
      <c r="Z666" s="47">
        <f>-(Table_Query_from_Mac10[[#This Row],[Incremental Sales]]+((Table_Query_from_Mac10[[#This Row],[Incremental Sales]]*-(SUM(Summary!$S$8:$S$9)))))*Summary!$S$18</f>
        <v>0</v>
      </c>
      <c r="AA666" s="47">
        <f>IFERROR(Table_Query_from_Mac10[[#This Row],[Incremental Cost]]/Table_Query_from_Mac10[[#This Row],[Incremental Sales]],0)</f>
        <v>0</v>
      </c>
      <c r="AB666" s="47">
        <f>IFERROR(Table_Query_from_Mac10[[#This Row],[TotalCostFuture]]/Table_Query_from_Mac10[[#This Row],[totalsalesFuture]],0)</f>
        <v>0.25589225589225589</v>
      </c>
      <c r="AN666" s="30">
        <v>24</v>
      </c>
      <c r="AO666">
        <f t="shared" si="20"/>
        <v>6</v>
      </c>
      <c r="AQ666" s="30">
        <v>16.97</v>
      </c>
      <c r="AR666">
        <f t="shared" si="21"/>
        <v>5.94</v>
      </c>
    </row>
    <row r="667" spans="1:44" x14ac:dyDescent="0.25">
      <c r="A667">
        <v>90063</v>
      </c>
      <c r="B667">
        <v>12</v>
      </c>
      <c r="C667" t="s">
        <v>53</v>
      </c>
      <c r="D667" t="s">
        <v>80</v>
      </c>
      <c r="E667">
        <v>1</v>
      </c>
      <c r="F667">
        <v>1.89</v>
      </c>
      <c r="G667">
        <v>7.48</v>
      </c>
      <c r="H667" s="1">
        <v>44844</v>
      </c>
      <c r="I667" s="20">
        <v>0</v>
      </c>
      <c r="J667" s="47">
        <f>Table_Query_from_Mac10[[#This Row],[unit_price]]-(Table_Query_from_Mac10[[#This Row],[unit_price]]*(Table_Query_from_Mac10[[#This Row],[discount_pct]]/100))</f>
        <v>7.48</v>
      </c>
      <c r="K667" s="47">
        <f>Table_Query_from_Mac10[[#This Row],[unit_cost]]</f>
        <v>1.89</v>
      </c>
      <c r="L667" s="47">
        <f>Table_Query_from_Mac10[[#This Row],[Live-cost]]*(1+Table_Query_from_Mac10[[#This Row],[CogsIncreasebyTYPE]])</f>
        <v>1.89</v>
      </c>
      <c r="M667" s="47">
        <f>Table_Query_from_Mac10[[#This Row],[Live-cost]]*Table_Query_from_Mac10[[#This Row],[qty_to_ship]]</f>
        <v>1.89</v>
      </c>
      <c r="N667" s="47">
        <f>IF(Table_Query_from_Mac10[[#This Row],[item_no]]="KDA",-Table_Query_from_Mac10[[#This Row],[unit_price]],Table_Query_from_Mac10[[#This Row],[Net Unit]]*Table_Query_from_Mac10[[#This Row],[qty_to_ship]])</f>
        <v>7.48</v>
      </c>
      <c r="O667" s="47">
        <f>SUMIFS(Summary!C:C,Summary!H:H,Table_Query_from_Mac10[[#This Row],[Juiceoc]])</f>
        <v>0</v>
      </c>
      <c r="P667" s="47">
        <f>SUMIFS(Summary!D:D,Summary!H:H,Table_Query_from_Mac10[[#This Row],[Juiceoc]])</f>
        <v>0</v>
      </c>
      <c r="Q667" s="47">
        <f>SUMIFS(Summary!E:E,Summary!H:H,Table_Query_from_Mac10[[#This Row],[Juiceoc]])</f>
        <v>0</v>
      </c>
      <c r="R667" s="47">
        <f>Table_Query_from_Mac10[[#This Row],[Net Unit]]*(1+Table_Query_from_Mac10[[#This Row],[PriceIncreasebyType]])</f>
        <v>7.48</v>
      </c>
      <c r="S667" s="47">
        <f>Table_Query_from_Mac10[[#This Row],[UnitPriceFuture]]*Table_Query_from_Mac10[[#This Row],[qtytoShipFuture]]</f>
        <v>7.48</v>
      </c>
      <c r="T667" s="47">
        <f>ROUND(Table_Query_from_Mac10[[#This Row],[qty_to_ship]]*(1+Table_Query_from_Mac10[[#This Row],[VolumeIncreasebyType]]),0)</f>
        <v>1</v>
      </c>
      <c r="U667" s="47">
        <f>Table_Query_from_Mac10[[#This Row],[qtytoShipFuture]]*Table_Query_from_Mac10[[#This Row],[Future-cost]]</f>
        <v>1.89</v>
      </c>
      <c r="V667" s="47">
        <f>Table_Query_from_Mac10[[#This Row],[qtytoShipFuture]]-Table_Query_from_Mac10[[#This Row],[qty_to_ship]]</f>
        <v>0</v>
      </c>
      <c r="W667" s="47">
        <f>Table_Query_from_Mac10[[#This Row],[UnitPriceFuture]]</f>
        <v>7.48</v>
      </c>
      <c r="X667" s="47">
        <f>Table_Query_from_Mac10[[#This Row],[Unit Increase]]*Table_Query_from_Mac10[[#This Row],[UnitPriceFuture]]</f>
        <v>0</v>
      </c>
      <c r="Y667" s="47">
        <f>Table_Query_from_Mac10[[#This Row],[Unit Increase]]*Table_Query_from_Mac10[[#This Row],[Future-cost]]</f>
        <v>0</v>
      </c>
      <c r="Z667" s="47">
        <f>-(Table_Query_from_Mac10[[#This Row],[Incremental Sales]]+((Table_Query_from_Mac10[[#This Row],[Incremental Sales]]*-(SUM(Summary!$S$8:$S$9)))))*Summary!$S$18</f>
        <v>0</v>
      </c>
      <c r="AA667" s="47">
        <f>IFERROR(Table_Query_from_Mac10[[#This Row],[Incremental Cost]]/Table_Query_from_Mac10[[#This Row],[Incremental Sales]],0)</f>
        <v>0</v>
      </c>
      <c r="AB667" s="47">
        <f>IFERROR(Table_Query_from_Mac10[[#This Row],[TotalCostFuture]]/Table_Query_from_Mac10[[#This Row],[totalsalesFuture]],0)</f>
        <v>0.25267379679144381</v>
      </c>
      <c r="AN667" s="31">
        <v>4</v>
      </c>
      <c r="AO667">
        <f t="shared" si="20"/>
        <v>1</v>
      </c>
      <c r="AQ667" s="31">
        <v>21.38</v>
      </c>
      <c r="AR667">
        <f t="shared" si="21"/>
        <v>7.48</v>
      </c>
    </row>
    <row r="668" spans="1:44" x14ac:dyDescent="0.25">
      <c r="A668">
        <v>90063</v>
      </c>
      <c r="B668">
        <v>13</v>
      </c>
      <c r="C668" t="s">
        <v>53</v>
      </c>
      <c r="D668" t="s">
        <v>80</v>
      </c>
      <c r="E668">
        <v>1</v>
      </c>
      <c r="F668">
        <v>2.88</v>
      </c>
      <c r="G668">
        <v>12.83</v>
      </c>
      <c r="H668" s="1">
        <v>44844</v>
      </c>
      <c r="I668" s="20">
        <v>0</v>
      </c>
      <c r="J668" s="47">
        <f>Table_Query_from_Mac10[[#This Row],[unit_price]]-(Table_Query_from_Mac10[[#This Row],[unit_price]]*(Table_Query_from_Mac10[[#This Row],[discount_pct]]/100))</f>
        <v>12.83</v>
      </c>
      <c r="K668" s="47">
        <f>Table_Query_from_Mac10[[#This Row],[unit_cost]]</f>
        <v>2.88</v>
      </c>
      <c r="L668" s="47">
        <f>Table_Query_from_Mac10[[#This Row],[Live-cost]]*(1+Table_Query_from_Mac10[[#This Row],[CogsIncreasebyTYPE]])</f>
        <v>2.88</v>
      </c>
      <c r="M668" s="47">
        <f>Table_Query_from_Mac10[[#This Row],[Live-cost]]*Table_Query_from_Mac10[[#This Row],[qty_to_ship]]</f>
        <v>2.88</v>
      </c>
      <c r="N668" s="47">
        <f>IF(Table_Query_from_Mac10[[#This Row],[item_no]]="KDA",-Table_Query_from_Mac10[[#This Row],[unit_price]],Table_Query_from_Mac10[[#This Row],[Net Unit]]*Table_Query_from_Mac10[[#This Row],[qty_to_ship]])</f>
        <v>12.83</v>
      </c>
      <c r="O668" s="47">
        <f>SUMIFS(Summary!C:C,Summary!H:H,Table_Query_from_Mac10[[#This Row],[Juiceoc]])</f>
        <v>0</v>
      </c>
      <c r="P668" s="47">
        <f>SUMIFS(Summary!D:D,Summary!H:H,Table_Query_from_Mac10[[#This Row],[Juiceoc]])</f>
        <v>0</v>
      </c>
      <c r="Q668" s="47">
        <f>SUMIFS(Summary!E:E,Summary!H:H,Table_Query_from_Mac10[[#This Row],[Juiceoc]])</f>
        <v>0</v>
      </c>
      <c r="R668" s="47">
        <f>Table_Query_from_Mac10[[#This Row],[Net Unit]]*(1+Table_Query_from_Mac10[[#This Row],[PriceIncreasebyType]])</f>
        <v>12.83</v>
      </c>
      <c r="S668" s="47">
        <f>Table_Query_from_Mac10[[#This Row],[UnitPriceFuture]]*Table_Query_from_Mac10[[#This Row],[qtytoShipFuture]]</f>
        <v>12.83</v>
      </c>
      <c r="T668" s="47">
        <f>ROUND(Table_Query_from_Mac10[[#This Row],[qty_to_ship]]*(1+Table_Query_from_Mac10[[#This Row],[VolumeIncreasebyType]]),0)</f>
        <v>1</v>
      </c>
      <c r="U668" s="47">
        <f>Table_Query_from_Mac10[[#This Row],[qtytoShipFuture]]*Table_Query_from_Mac10[[#This Row],[Future-cost]]</f>
        <v>2.88</v>
      </c>
      <c r="V668" s="47">
        <f>Table_Query_from_Mac10[[#This Row],[qtytoShipFuture]]-Table_Query_from_Mac10[[#This Row],[qty_to_ship]]</f>
        <v>0</v>
      </c>
      <c r="W668" s="47">
        <f>Table_Query_from_Mac10[[#This Row],[UnitPriceFuture]]</f>
        <v>12.83</v>
      </c>
      <c r="X668" s="47">
        <f>Table_Query_from_Mac10[[#This Row],[Unit Increase]]*Table_Query_from_Mac10[[#This Row],[UnitPriceFuture]]</f>
        <v>0</v>
      </c>
      <c r="Y668" s="47">
        <f>Table_Query_from_Mac10[[#This Row],[Unit Increase]]*Table_Query_from_Mac10[[#This Row],[Future-cost]]</f>
        <v>0</v>
      </c>
      <c r="Z668" s="47">
        <f>-(Table_Query_from_Mac10[[#This Row],[Incremental Sales]]+((Table_Query_from_Mac10[[#This Row],[Incremental Sales]]*-(SUM(Summary!$S$8:$S$9)))))*Summary!$S$18</f>
        <v>0</v>
      </c>
      <c r="AA668" s="47">
        <f>IFERROR(Table_Query_from_Mac10[[#This Row],[Incremental Cost]]/Table_Query_from_Mac10[[#This Row],[Incremental Sales]],0)</f>
        <v>0</v>
      </c>
      <c r="AB668" s="47">
        <f>IFERROR(Table_Query_from_Mac10[[#This Row],[TotalCostFuture]]/Table_Query_from_Mac10[[#This Row],[totalsalesFuture]],0)</f>
        <v>0.22447388932190179</v>
      </c>
      <c r="AN668" s="30">
        <v>4</v>
      </c>
      <c r="AO668">
        <f t="shared" si="20"/>
        <v>1</v>
      </c>
      <c r="AQ668" s="30">
        <v>36.67</v>
      </c>
      <c r="AR668">
        <f t="shared" si="21"/>
        <v>12.83</v>
      </c>
    </row>
    <row r="669" spans="1:44" x14ac:dyDescent="0.25">
      <c r="A669">
        <v>90064</v>
      </c>
      <c r="B669">
        <v>1</v>
      </c>
      <c r="C669" t="s">
        <v>84</v>
      </c>
      <c r="D669" t="s">
        <v>79</v>
      </c>
      <c r="E669">
        <v>50</v>
      </c>
      <c r="F669">
        <v>4.0999999999999996</v>
      </c>
      <c r="G669">
        <v>9.99</v>
      </c>
      <c r="H669" s="1">
        <v>44844</v>
      </c>
      <c r="I669" s="20">
        <v>0</v>
      </c>
      <c r="J669" s="47">
        <f>Table_Query_from_Mac10[[#This Row],[unit_price]]-(Table_Query_from_Mac10[[#This Row],[unit_price]]*(Table_Query_from_Mac10[[#This Row],[discount_pct]]/100))</f>
        <v>9.99</v>
      </c>
      <c r="K669" s="47">
        <f>Table_Query_from_Mac10[[#This Row],[unit_cost]]</f>
        <v>4.0999999999999996</v>
      </c>
      <c r="L669" s="47">
        <f>Table_Query_from_Mac10[[#This Row],[Live-cost]]*(1+Table_Query_from_Mac10[[#This Row],[CogsIncreasebyTYPE]])</f>
        <v>4.0999999999999996</v>
      </c>
      <c r="M669" s="47">
        <f>Table_Query_from_Mac10[[#This Row],[Live-cost]]*Table_Query_from_Mac10[[#This Row],[qty_to_ship]]</f>
        <v>204.99999999999997</v>
      </c>
      <c r="N669" s="47">
        <f>IF(Table_Query_from_Mac10[[#This Row],[item_no]]="KDA",-Table_Query_from_Mac10[[#This Row],[unit_price]],Table_Query_from_Mac10[[#This Row],[Net Unit]]*Table_Query_from_Mac10[[#This Row],[qty_to_ship]])</f>
        <v>499.5</v>
      </c>
      <c r="O669" s="47">
        <f>SUMIFS(Summary!C:C,Summary!H:H,Table_Query_from_Mac10[[#This Row],[Juiceoc]])</f>
        <v>0</v>
      </c>
      <c r="P669" s="47">
        <f>SUMIFS(Summary!D:D,Summary!H:H,Table_Query_from_Mac10[[#This Row],[Juiceoc]])</f>
        <v>0</v>
      </c>
      <c r="Q669" s="47">
        <f>SUMIFS(Summary!E:E,Summary!H:H,Table_Query_from_Mac10[[#This Row],[Juiceoc]])</f>
        <v>0</v>
      </c>
      <c r="R669" s="47">
        <f>Table_Query_from_Mac10[[#This Row],[Net Unit]]*(1+Table_Query_from_Mac10[[#This Row],[PriceIncreasebyType]])</f>
        <v>9.99</v>
      </c>
      <c r="S669" s="47">
        <f>Table_Query_from_Mac10[[#This Row],[UnitPriceFuture]]*Table_Query_from_Mac10[[#This Row],[qtytoShipFuture]]</f>
        <v>499.5</v>
      </c>
      <c r="T669" s="47">
        <f>ROUND(Table_Query_from_Mac10[[#This Row],[qty_to_ship]]*(1+Table_Query_from_Mac10[[#This Row],[VolumeIncreasebyType]]),0)</f>
        <v>50</v>
      </c>
      <c r="U669" s="47">
        <f>Table_Query_from_Mac10[[#This Row],[qtytoShipFuture]]*Table_Query_from_Mac10[[#This Row],[Future-cost]]</f>
        <v>204.99999999999997</v>
      </c>
      <c r="V669" s="47">
        <f>Table_Query_from_Mac10[[#This Row],[qtytoShipFuture]]-Table_Query_from_Mac10[[#This Row],[qty_to_ship]]</f>
        <v>0</v>
      </c>
      <c r="W669" s="47">
        <f>Table_Query_from_Mac10[[#This Row],[UnitPriceFuture]]</f>
        <v>9.99</v>
      </c>
      <c r="X669" s="47">
        <f>Table_Query_from_Mac10[[#This Row],[Unit Increase]]*Table_Query_from_Mac10[[#This Row],[UnitPriceFuture]]</f>
        <v>0</v>
      </c>
      <c r="Y669" s="47">
        <f>Table_Query_from_Mac10[[#This Row],[Unit Increase]]*Table_Query_from_Mac10[[#This Row],[Future-cost]]</f>
        <v>0</v>
      </c>
      <c r="Z669" s="47">
        <f>-(Table_Query_from_Mac10[[#This Row],[Incremental Sales]]+((Table_Query_from_Mac10[[#This Row],[Incremental Sales]]*-(SUM(Summary!$S$8:$S$9)))))*Summary!$S$18</f>
        <v>0</v>
      </c>
      <c r="AA669" s="47">
        <f>IFERROR(Table_Query_from_Mac10[[#This Row],[Incremental Cost]]/Table_Query_from_Mac10[[#This Row],[Incremental Sales]],0)</f>
        <v>0</v>
      </c>
      <c r="AB669" s="47">
        <f>IFERROR(Table_Query_from_Mac10[[#This Row],[TotalCostFuture]]/Table_Query_from_Mac10[[#This Row],[totalsalesFuture]],0)</f>
        <v>0.41041041041041038</v>
      </c>
      <c r="AN669" s="31">
        <v>200</v>
      </c>
      <c r="AO669">
        <f t="shared" si="20"/>
        <v>50</v>
      </c>
      <c r="AQ669" s="31">
        <v>28.54</v>
      </c>
      <c r="AR669">
        <f t="shared" si="21"/>
        <v>9.99</v>
      </c>
    </row>
    <row r="670" spans="1:44" x14ac:dyDescent="0.25">
      <c r="A670">
        <v>90064</v>
      </c>
      <c r="B670">
        <v>2</v>
      </c>
      <c r="C670" t="s">
        <v>84</v>
      </c>
      <c r="D670" t="s">
        <v>79</v>
      </c>
      <c r="E670">
        <v>40</v>
      </c>
      <c r="F670">
        <v>5.03</v>
      </c>
      <c r="G670">
        <v>11.8</v>
      </c>
      <c r="H670" s="1">
        <v>44844</v>
      </c>
      <c r="I670" s="20">
        <v>0</v>
      </c>
      <c r="J670" s="47">
        <f>Table_Query_from_Mac10[[#This Row],[unit_price]]-(Table_Query_from_Mac10[[#This Row],[unit_price]]*(Table_Query_from_Mac10[[#This Row],[discount_pct]]/100))</f>
        <v>11.8</v>
      </c>
      <c r="K670" s="47">
        <f>Table_Query_from_Mac10[[#This Row],[unit_cost]]</f>
        <v>5.03</v>
      </c>
      <c r="L670" s="47">
        <f>Table_Query_from_Mac10[[#This Row],[Live-cost]]*(1+Table_Query_from_Mac10[[#This Row],[CogsIncreasebyTYPE]])</f>
        <v>5.03</v>
      </c>
      <c r="M670" s="47">
        <f>Table_Query_from_Mac10[[#This Row],[Live-cost]]*Table_Query_from_Mac10[[#This Row],[qty_to_ship]]</f>
        <v>201.20000000000002</v>
      </c>
      <c r="N670" s="47">
        <f>IF(Table_Query_from_Mac10[[#This Row],[item_no]]="KDA",-Table_Query_from_Mac10[[#This Row],[unit_price]],Table_Query_from_Mac10[[#This Row],[Net Unit]]*Table_Query_from_Mac10[[#This Row],[qty_to_ship]])</f>
        <v>472</v>
      </c>
      <c r="O670" s="47">
        <f>SUMIFS(Summary!C:C,Summary!H:H,Table_Query_from_Mac10[[#This Row],[Juiceoc]])</f>
        <v>0</v>
      </c>
      <c r="P670" s="47">
        <f>SUMIFS(Summary!D:D,Summary!H:H,Table_Query_from_Mac10[[#This Row],[Juiceoc]])</f>
        <v>0</v>
      </c>
      <c r="Q670" s="47">
        <f>SUMIFS(Summary!E:E,Summary!H:H,Table_Query_from_Mac10[[#This Row],[Juiceoc]])</f>
        <v>0</v>
      </c>
      <c r="R670" s="47">
        <f>Table_Query_from_Mac10[[#This Row],[Net Unit]]*(1+Table_Query_from_Mac10[[#This Row],[PriceIncreasebyType]])</f>
        <v>11.8</v>
      </c>
      <c r="S670" s="47">
        <f>Table_Query_from_Mac10[[#This Row],[UnitPriceFuture]]*Table_Query_from_Mac10[[#This Row],[qtytoShipFuture]]</f>
        <v>472</v>
      </c>
      <c r="T670" s="47">
        <f>ROUND(Table_Query_from_Mac10[[#This Row],[qty_to_ship]]*(1+Table_Query_from_Mac10[[#This Row],[VolumeIncreasebyType]]),0)</f>
        <v>40</v>
      </c>
      <c r="U670" s="47">
        <f>Table_Query_from_Mac10[[#This Row],[qtytoShipFuture]]*Table_Query_from_Mac10[[#This Row],[Future-cost]]</f>
        <v>201.20000000000002</v>
      </c>
      <c r="V670" s="47">
        <f>Table_Query_from_Mac10[[#This Row],[qtytoShipFuture]]-Table_Query_from_Mac10[[#This Row],[qty_to_ship]]</f>
        <v>0</v>
      </c>
      <c r="W670" s="47">
        <f>Table_Query_from_Mac10[[#This Row],[UnitPriceFuture]]</f>
        <v>11.8</v>
      </c>
      <c r="X670" s="47">
        <f>Table_Query_from_Mac10[[#This Row],[Unit Increase]]*Table_Query_from_Mac10[[#This Row],[UnitPriceFuture]]</f>
        <v>0</v>
      </c>
      <c r="Y670" s="47">
        <f>Table_Query_from_Mac10[[#This Row],[Unit Increase]]*Table_Query_from_Mac10[[#This Row],[Future-cost]]</f>
        <v>0</v>
      </c>
      <c r="Z670" s="47">
        <f>-(Table_Query_from_Mac10[[#This Row],[Incremental Sales]]+((Table_Query_from_Mac10[[#This Row],[Incremental Sales]]*-(SUM(Summary!$S$8:$S$9)))))*Summary!$S$18</f>
        <v>0</v>
      </c>
      <c r="AA670" s="47">
        <f>IFERROR(Table_Query_from_Mac10[[#This Row],[Incremental Cost]]/Table_Query_from_Mac10[[#This Row],[Incremental Sales]],0)</f>
        <v>0</v>
      </c>
      <c r="AB670" s="47">
        <f>IFERROR(Table_Query_from_Mac10[[#This Row],[TotalCostFuture]]/Table_Query_from_Mac10[[#This Row],[totalsalesFuture]],0)</f>
        <v>0.42627118644067802</v>
      </c>
      <c r="AN670" s="30">
        <v>160</v>
      </c>
      <c r="AO670">
        <f t="shared" si="20"/>
        <v>40</v>
      </c>
      <c r="AQ670" s="30">
        <v>33.72</v>
      </c>
      <c r="AR670">
        <f t="shared" si="21"/>
        <v>11.8</v>
      </c>
    </row>
    <row r="671" spans="1:44" x14ac:dyDescent="0.25">
      <c r="A671">
        <v>90064</v>
      </c>
      <c r="B671">
        <v>3</v>
      </c>
      <c r="C671" t="s">
        <v>84</v>
      </c>
      <c r="D671" t="s">
        <v>79</v>
      </c>
      <c r="E671">
        <v>16</v>
      </c>
      <c r="F671">
        <v>6.02</v>
      </c>
      <c r="G671">
        <v>14.78</v>
      </c>
      <c r="H671" s="1">
        <v>44844</v>
      </c>
      <c r="I671" s="20">
        <v>0</v>
      </c>
      <c r="J671" s="47">
        <f>Table_Query_from_Mac10[[#This Row],[unit_price]]-(Table_Query_from_Mac10[[#This Row],[unit_price]]*(Table_Query_from_Mac10[[#This Row],[discount_pct]]/100))</f>
        <v>14.78</v>
      </c>
      <c r="K671" s="47">
        <f>Table_Query_from_Mac10[[#This Row],[unit_cost]]</f>
        <v>6.02</v>
      </c>
      <c r="L671" s="47">
        <f>Table_Query_from_Mac10[[#This Row],[Live-cost]]*(1+Table_Query_from_Mac10[[#This Row],[CogsIncreasebyTYPE]])</f>
        <v>6.02</v>
      </c>
      <c r="M671" s="47">
        <f>Table_Query_from_Mac10[[#This Row],[Live-cost]]*Table_Query_from_Mac10[[#This Row],[qty_to_ship]]</f>
        <v>96.32</v>
      </c>
      <c r="N671" s="47">
        <f>IF(Table_Query_from_Mac10[[#This Row],[item_no]]="KDA",-Table_Query_from_Mac10[[#This Row],[unit_price]],Table_Query_from_Mac10[[#This Row],[Net Unit]]*Table_Query_from_Mac10[[#This Row],[qty_to_ship]])</f>
        <v>236.48</v>
      </c>
      <c r="O671" s="47">
        <f>SUMIFS(Summary!C:C,Summary!H:H,Table_Query_from_Mac10[[#This Row],[Juiceoc]])</f>
        <v>0</v>
      </c>
      <c r="P671" s="47">
        <f>SUMIFS(Summary!D:D,Summary!H:H,Table_Query_from_Mac10[[#This Row],[Juiceoc]])</f>
        <v>0</v>
      </c>
      <c r="Q671" s="47">
        <f>SUMIFS(Summary!E:E,Summary!H:H,Table_Query_from_Mac10[[#This Row],[Juiceoc]])</f>
        <v>0</v>
      </c>
      <c r="R671" s="47">
        <f>Table_Query_from_Mac10[[#This Row],[Net Unit]]*(1+Table_Query_from_Mac10[[#This Row],[PriceIncreasebyType]])</f>
        <v>14.78</v>
      </c>
      <c r="S671" s="47">
        <f>Table_Query_from_Mac10[[#This Row],[UnitPriceFuture]]*Table_Query_from_Mac10[[#This Row],[qtytoShipFuture]]</f>
        <v>236.48</v>
      </c>
      <c r="T671" s="47">
        <f>ROUND(Table_Query_from_Mac10[[#This Row],[qty_to_ship]]*(1+Table_Query_from_Mac10[[#This Row],[VolumeIncreasebyType]]),0)</f>
        <v>16</v>
      </c>
      <c r="U671" s="47">
        <f>Table_Query_from_Mac10[[#This Row],[qtytoShipFuture]]*Table_Query_from_Mac10[[#This Row],[Future-cost]]</f>
        <v>96.32</v>
      </c>
      <c r="V671" s="47">
        <f>Table_Query_from_Mac10[[#This Row],[qtytoShipFuture]]-Table_Query_from_Mac10[[#This Row],[qty_to_ship]]</f>
        <v>0</v>
      </c>
      <c r="W671" s="47">
        <f>Table_Query_from_Mac10[[#This Row],[UnitPriceFuture]]</f>
        <v>14.78</v>
      </c>
      <c r="X671" s="47">
        <f>Table_Query_from_Mac10[[#This Row],[Unit Increase]]*Table_Query_from_Mac10[[#This Row],[UnitPriceFuture]]</f>
        <v>0</v>
      </c>
      <c r="Y671" s="47">
        <f>Table_Query_from_Mac10[[#This Row],[Unit Increase]]*Table_Query_from_Mac10[[#This Row],[Future-cost]]</f>
        <v>0</v>
      </c>
      <c r="Z671" s="47">
        <f>-(Table_Query_from_Mac10[[#This Row],[Incremental Sales]]+((Table_Query_from_Mac10[[#This Row],[Incremental Sales]]*-(SUM(Summary!$S$8:$S$9)))))*Summary!$S$18</f>
        <v>0</v>
      </c>
      <c r="AA671" s="47">
        <f>IFERROR(Table_Query_from_Mac10[[#This Row],[Incremental Cost]]/Table_Query_from_Mac10[[#This Row],[Incremental Sales]],0)</f>
        <v>0</v>
      </c>
      <c r="AB671" s="47">
        <f>IFERROR(Table_Query_from_Mac10[[#This Row],[TotalCostFuture]]/Table_Query_from_Mac10[[#This Row],[totalsalesFuture]],0)</f>
        <v>0.40730717185385656</v>
      </c>
      <c r="AN671" s="31">
        <v>64</v>
      </c>
      <c r="AO671">
        <f t="shared" si="20"/>
        <v>16</v>
      </c>
      <c r="AQ671" s="31">
        <v>42.22</v>
      </c>
      <c r="AR671">
        <f t="shared" si="21"/>
        <v>14.78</v>
      </c>
    </row>
    <row r="672" spans="1:44" x14ac:dyDescent="0.25">
      <c r="A672">
        <v>90064</v>
      </c>
      <c r="B672">
        <v>4</v>
      </c>
      <c r="C672" t="s">
        <v>84</v>
      </c>
      <c r="D672" t="s">
        <v>79</v>
      </c>
      <c r="E672">
        <v>18</v>
      </c>
      <c r="F672">
        <v>7.3</v>
      </c>
      <c r="G672">
        <v>17.989999999999998</v>
      </c>
      <c r="H672" s="1">
        <v>44844</v>
      </c>
      <c r="I672" s="20">
        <v>0</v>
      </c>
      <c r="J672" s="47">
        <f>Table_Query_from_Mac10[[#This Row],[unit_price]]-(Table_Query_from_Mac10[[#This Row],[unit_price]]*(Table_Query_from_Mac10[[#This Row],[discount_pct]]/100))</f>
        <v>17.989999999999998</v>
      </c>
      <c r="K672" s="47">
        <f>Table_Query_from_Mac10[[#This Row],[unit_cost]]</f>
        <v>7.3</v>
      </c>
      <c r="L672" s="47">
        <f>Table_Query_from_Mac10[[#This Row],[Live-cost]]*(1+Table_Query_from_Mac10[[#This Row],[CogsIncreasebyTYPE]])</f>
        <v>7.3</v>
      </c>
      <c r="M672" s="47">
        <f>Table_Query_from_Mac10[[#This Row],[Live-cost]]*Table_Query_from_Mac10[[#This Row],[qty_to_ship]]</f>
        <v>131.4</v>
      </c>
      <c r="N672" s="47">
        <f>IF(Table_Query_from_Mac10[[#This Row],[item_no]]="KDA",-Table_Query_from_Mac10[[#This Row],[unit_price]],Table_Query_from_Mac10[[#This Row],[Net Unit]]*Table_Query_from_Mac10[[#This Row],[qty_to_ship]])</f>
        <v>323.82</v>
      </c>
      <c r="O672" s="47">
        <f>SUMIFS(Summary!C:C,Summary!H:H,Table_Query_from_Mac10[[#This Row],[Juiceoc]])</f>
        <v>0</v>
      </c>
      <c r="P672" s="47">
        <f>SUMIFS(Summary!D:D,Summary!H:H,Table_Query_from_Mac10[[#This Row],[Juiceoc]])</f>
        <v>0</v>
      </c>
      <c r="Q672" s="47">
        <f>SUMIFS(Summary!E:E,Summary!H:H,Table_Query_from_Mac10[[#This Row],[Juiceoc]])</f>
        <v>0</v>
      </c>
      <c r="R672" s="47">
        <f>Table_Query_from_Mac10[[#This Row],[Net Unit]]*(1+Table_Query_from_Mac10[[#This Row],[PriceIncreasebyType]])</f>
        <v>17.989999999999998</v>
      </c>
      <c r="S672" s="47">
        <f>Table_Query_from_Mac10[[#This Row],[UnitPriceFuture]]*Table_Query_from_Mac10[[#This Row],[qtytoShipFuture]]</f>
        <v>323.82</v>
      </c>
      <c r="T672" s="47">
        <f>ROUND(Table_Query_from_Mac10[[#This Row],[qty_to_ship]]*(1+Table_Query_from_Mac10[[#This Row],[VolumeIncreasebyType]]),0)</f>
        <v>18</v>
      </c>
      <c r="U672" s="47">
        <f>Table_Query_from_Mac10[[#This Row],[qtytoShipFuture]]*Table_Query_from_Mac10[[#This Row],[Future-cost]]</f>
        <v>131.4</v>
      </c>
      <c r="V672" s="47">
        <f>Table_Query_from_Mac10[[#This Row],[qtytoShipFuture]]-Table_Query_from_Mac10[[#This Row],[qty_to_ship]]</f>
        <v>0</v>
      </c>
      <c r="W672" s="47">
        <f>Table_Query_from_Mac10[[#This Row],[UnitPriceFuture]]</f>
        <v>17.989999999999998</v>
      </c>
      <c r="X672" s="47">
        <f>Table_Query_from_Mac10[[#This Row],[Unit Increase]]*Table_Query_from_Mac10[[#This Row],[UnitPriceFuture]]</f>
        <v>0</v>
      </c>
      <c r="Y672" s="47">
        <f>Table_Query_from_Mac10[[#This Row],[Unit Increase]]*Table_Query_from_Mac10[[#This Row],[Future-cost]]</f>
        <v>0</v>
      </c>
      <c r="Z672" s="47">
        <f>-(Table_Query_from_Mac10[[#This Row],[Incremental Sales]]+((Table_Query_from_Mac10[[#This Row],[Incremental Sales]]*-(SUM(Summary!$S$8:$S$9)))))*Summary!$S$18</f>
        <v>0</v>
      </c>
      <c r="AA672" s="47">
        <f>IFERROR(Table_Query_from_Mac10[[#This Row],[Incremental Cost]]/Table_Query_from_Mac10[[#This Row],[Incremental Sales]],0)</f>
        <v>0</v>
      </c>
      <c r="AB672" s="47">
        <f>IFERROR(Table_Query_from_Mac10[[#This Row],[TotalCostFuture]]/Table_Query_from_Mac10[[#This Row],[totalsalesFuture]],0)</f>
        <v>0.40578098943857699</v>
      </c>
      <c r="AN672" s="30">
        <v>72</v>
      </c>
      <c r="AO672">
        <f t="shared" si="20"/>
        <v>18</v>
      </c>
      <c r="AQ672" s="30">
        <v>51.39</v>
      </c>
      <c r="AR672">
        <f t="shared" si="21"/>
        <v>17.989999999999998</v>
      </c>
    </row>
    <row r="673" spans="1:44" x14ac:dyDescent="0.25">
      <c r="A673">
        <v>90064</v>
      </c>
      <c r="B673">
        <v>5</v>
      </c>
      <c r="C673" t="s">
        <v>84</v>
      </c>
      <c r="D673" t="s">
        <v>79</v>
      </c>
      <c r="E673">
        <v>18</v>
      </c>
      <c r="F673">
        <v>8.4600000000000009</v>
      </c>
      <c r="G673">
        <v>21.57</v>
      </c>
      <c r="H673" s="1">
        <v>44844</v>
      </c>
      <c r="I673" s="20">
        <v>0</v>
      </c>
      <c r="J673" s="47">
        <f>Table_Query_from_Mac10[[#This Row],[unit_price]]-(Table_Query_from_Mac10[[#This Row],[unit_price]]*(Table_Query_from_Mac10[[#This Row],[discount_pct]]/100))</f>
        <v>21.57</v>
      </c>
      <c r="K673" s="47">
        <f>Table_Query_from_Mac10[[#This Row],[unit_cost]]</f>
        <v>8.4600000000000009</v>
      </c>
      <c r="L673" s="47">
        <f>Table_Query_from_Mac10[[#This Row],[Live-cost]]*(1+Table_Query_from_Mac10[[#This Row],[CogsIncreasebyTYPE]])</f>
        <v>8.4600000000000009</v>
      </c>
      <c r="M673" s="47">
        <f>Table_Query_from_Mac10[[#This Row],[Live-cost]]*Table_Query_from_Mac10[[#This Row],[qty_to_ship]]</f>
        <v>152.28000000000003</v>
      </c>
      <c r="N673" s="47">
        <f>IF(Table_Query_from_Mac10[[#This Row],[item_no]]="KDA",-Table_Query_from_Mac10[[#This Row],[unit_price]],Table_Query_from_Mac10[[#This Row],[Net Unit]]*Table_Query_from_Mac10[[#This Row],[qty_to_ship]])</f>
        <v>388.26</v>
      </c>
      <c r="O673" s="47">
        <f>SUMIFS(Summary!C:C,Summary!H:H,Table_Query_from_Mac10[[#This Row],[Juiceoc]])</f>
        <v>0</v>
      </c>
      <c r="P673" s="47">
        <f>SUMIFS(Summary!D:D,Summary!H:H,Table_Query_from_Mac10[[#This Row],[Juiceoc]])</f>
        <v>0</v>
      </c>
      <c r="Q673" s="47">
        <f>SUMIFS(Summary!E:E,Summary!H:H,Table_Query_from_Mac10[[#This Row],[Juiceoc]])</f>
        <v>0</v>
      </c>
      <c r="R673" s="47">
        <f>Table_Query_from_Mac10[[#This Row],[Net Unit]]*(1+Table_Query_from_Mac10[[#This Row],[PriceIncreasebyType]])</f>
        <v>21.57</v>
      </c>
      <c r="S673" s="47">
        <f>Table_Query_from_Mac10[[#This Row],[UnitPriceFuture]]*Table_Query_from_Mac10[[#This Row],[qtytoShipFuture]]</f>
        <v>388.26</v>
      </c>
      <c r="T673" s="47">
        <f>ROUND(Table_Query_from_Mac10[[#This Row],[qty_to_ship]]*(1+Table_Query_from_Mac10[[#This Row],[VolumeIncreasebyType]]),0)</f>
        <v>18</v>
      </c>
      <c r="U673" s="47">
        <f>Table_Query_from_Mac10[[#This Row],[qtytoShipFuture]]*Table_Query_from_Mac10[[#This Row],[Future-cost]]</f>
        <v>152.28000000000003</v>
      </c>
      <c r="V673" s="47">
        <f>Table_Query_from_Mac10[[#This Row],[qtytoShipFuture]]-Table_Query_from_Mac10[[#This Row],[qty_to_ship]]</f>
        <v>0</v>
      </c>
      <c r="W673" s="47">
        <f>Table_Query_from_Mac10[[#This Row],[UnitPriceFuture]]</f>
        <v>21.57</v>
      </c>
      <c r="X673" s="47">
        <f>Table_Query_from_Mac10[[#This Row],[Unit Increase]]*Table_Query_from_Mac10[[#This Row],[UnitPriceFuture]]</f>
        <v>0</v>
      </c>
      <c r="Y673" s="47">
        <f>Table_Query_from_Mac10[[#This Row],[Unit Increase]]*Table_Query_from_Mac10[[#This Row],[Future-cost]]</f>
        <v>0</v>
      </c>
      <c r="Z673" s="47">
        <f>-(Table_Query_from_Mac10[[#This Row],[Incremental Sales]]+((Table_Query_from_Mac10[[#This Row],[Incremental Sales]]*-(SUM(Summary!$S$8:$S$9)))))*Summary!$S$18</f>
        <v>0</v>
      </c>
      <c r="AA673" s="47">
        <f>IFERROR(Table_Query_from_Mac10[[#This Row],[Incremental Cost]]/Table_Query_from_Mac10[[#This Row],[Incremental Sales]],0)</f>
        <v>0</v>
      </c>
      <c r="AB673" s="47">
        <f>IFERROR(Table_Query_from_Mac10[[#This Row],[TotalCostFuture]]/Table_Query_from_Mac10[[#This Row],[totalsalesFuture]],0)</f>
        <v>0.39221140472879007</v>
      </c>
      <c r="AN673" s="31">
        <v>72</v>
      </c>
      <c r="AO673">
        <f t="shared" si="20"/>
        <v>18</v>
      </c>
      <c r="AQ673" s="31">
        <v>61.62</v>
      </c>
      <c r="AR673">
        <f t="shared" si="21"/>
        <v>21.57</v>
      </c>
    </row>
    <row r="674" spans="1:44" x14ac:dyDescent="0.25">
      <c r="A674">
        <v>90064</v>
      </c>
      <c r="B674">
        <v>6</v>
      </c>
      <c r="C674" t="s">
        <v>86</v>
      </c>
      <c r="D674" t="s">
        <v>79</v>
      </c>
      <c r="E674">
        <v>125</v>
      </c>
      <c r="F674">
        <v>4.8899999999999997</v>
      </c>
      <c r="G674">
        <v>11.65</v>
      </c>
      <c r="H674" s="1">
        <v>44844</v>
      </c>
      <c r="I674" s="20">
        <v>0</v>
      </c>
      <c r="J674" s="47">
        <f>Table_Query_from_Mac10[[#This Row],[unit_price]]-(Table_Query_from_Mac10[[#This Row],[unit_price]]*(Table_Query_from_Mac10[[#This Row],[discount_pct]]/100))</f>
        <v>11.65</v>
      </c>
      <c r="K674" s="47">
        <f>Table_Query_from_Mac10[[#This Row],[unit_cost]]</f>
        <v>4.8899999999999997</v>
      </c>
      <c r="L674" s="47">
        <f>Table_Query_from_Mac10[[#This Row],[Live-cost]]*(1+Table_Query_from_Mac10[[#This Row],[CogsIncreasebyTYPE]])</f>
        <v>4.8899999999999997</v>
      </c>
      <c r="M674" s="47">
        <f>Table_Query_from_Mac10[[#This Row],[Live-cost]]*Table_Query_from_Mac10[[#This Row],[qty_to_ship]]</f>
        <v>611.25</v>
      </c>
      <c r="N674" s="47">
        <f>IF(Table_Query_from_Mac10[[#This Row],[item_no]]="KDA",-Table_Query_from_Mac10[[#This Row],[unit_price]],Table_Query_from_Mac10[[#This Row],[Net Unit]]*Table_Query_from_Mac10[[#This Row],[qty_to_ship]])</f>
        <v>1456.25</v>
      </c>
      <c r="O674" s="47">
        <f>SUMIFS(Summary!C:C,Summary!H:H,Table_Query_from_Mac10[[#This Row],[Juiceoc]])</f>
        <v>0</v>
      </c>
      <c r="P674" s="47">
        <f>SUMIFS(Summary!D:D,Summary!H:H,Table_Query_from_Mac10[[#This Row],[Juiceoc]])</f>
        <v>0</v>
      </c>
      <c r="Q674" s="47">
        <f>SUMIFS(Summary!E:E,Summary!H:H,Table_Query_from_Mac10[[#This Row],[Juiceoc]])</f>
        <v>0</v>
      </c>
      <c r="R674" s="47">
        <f>Table_Query_from_Mac10[[#This Row],[Net Unit]]*(1+Table_Query_from_Mac10[[#This Row],[PriceIncreasebyType]])</f>
        <v>11.65</v>
      </c>
      <c r="S674" s="47">
        <f>Table_Query_from_Mac10[[#This Row],[UnitPriceFuture]]*Table_Query_from_Mac10[[#This Row],[qtytoShipFuture]]</f>
        <v>1456.25</v>
      </c>
      <c r="T674" s="47">
        <f>ROUND(Table_Query_from_Mac10[[#This Row],[qty_to_ship]]*(1+Table_Query_from_Mac10[[#This Row],[VolumeIncreasebyType]]),0)</f>
        <v>125</v>
      </c>
      <c r="U674" s="47">
        <f>Table_Query_from_Mac10[[#This Row],[qtytoShipFuture]]*Table_Query_from_Mac10[[#This Row],[Future-cost]]</f>
        <v>611.25</v>
      </c>
      <c r="V674" s="47">
        <f>Table_Query_from_Mac10[[#This Row],[qtytoShipFuture]]-Table_Query_from_Mac10[[#This Row],[qty_to_ship]]</f>
        <v>0</v>
      </c>
      <c r="W674" s="47">
        <f>Table_Query_from_Mac10[[#This Row],[UnitPriceFuture]]</f>
        <v>11.65</v>
      </c>
      <c r="X674" s="47">
        <f>Table_Query_from_Mac10[[#This Row],[Unit Increase]]*Table_Query_from_Mac10[[#This Row],[UnitPriceFuture]]</f>
        <v>0</v>
      </c>
      <c r="Y674" s="47">
        <f>Table_Query_from_Mac10[[#This Row],[Unit Increase]]*Table_Query_from_Mac10[[#This Row],[Future-cost]]</f>
        <v>0</v>
      </c>
      <c r="Z674" s="47">
        <f>-(Table_Query_from_Mac10[[#This Row],[Incremental Sales]]+((Table_Query_from_Mac10[[#This Row],[Incremental Sales]]*-(SUM(Summary!$S$8:$S$9)))))*Summary!$S$18</f>
        <v>0</v>
      </c>
      <c r="AA674" s="47">
        <f>IFERROR(Table_Query_from_Mac10[[#This Row],[Incremental Cost]]/Table_Query_from_Mac10[[#This Row],[Incremental Sales]],0)</f>
        <v>0</v>
      </c>
      <c r="AB674" s="47">
        <f>IFERROR(Table_Query_from_Mac10[[#This Row],[TotalCostFuture]]/Table_Query_from_Mac10[[#This Row],[totalsalesFuture]],0)</f>
        <v>0.41974248927038627</v>
      </c>
      <c r="AN674" s="30">
        <v>500</v>
      </c>
      <c r="AO674">
        <f t="shared" si="20"/>
        <v>125</v>
      </c>
      <c r="AQ674" s="30">
        <v>33.29</v>
      </c>
      <c r="AR674">
        <f t="shared" si="21"/>
        <v>11.65</v>
      </c>
    </row>
    <row r="675" spans="1:44" x14ac:dyDescent="0.25">
      <c r="A675">
        <v>90064</v>
      </c>
      <c r="B675">
        <v>7</v>
      </c>
      <c r="C675" t="s">
        <v>86</v>
      </c>
      <c r="D675" t="s">
        <v>79</v>
      </c>
      <c r="E675">
        <v>80</v>
      </c>
      <c r="F675">
        <v>5.86</v>
      </c>
      <c r="G675">
        <v>13.83</v>
      </c>
      <c r="H675" s="1">
        <v>44844</v>
      </c>
      <c r="I675" s="20">
        <v>0</v>
      </c>
      <c r="J675" s="47">
        <f>Table_Query_from_Mac10[[#This Row],[unit_price]]-(Table_Query_from_Mac10[[#This Row],[unit_price]]*(Table_Query_from_Mac10[[#This Row],[discount_pct]]/100))</f>
        <v>13.83</v>
      </c>
      <c r="K675" s="47">
        <f>Table_Query_from_Mac10[[#This Row],[unit_cost]]</f>
        <v>5.86</v>
      </c>
      <c r="L675" s="47">
        <f>Table_Query_from_Mac10[[#This Row],[Live-cost]]*(1+Table_Query_from_Mac10[[#This Row],[CogsIncreasebyTYPE]])</f>
        <v>5.86</v>
      </c>
      <c r="M675" s="47">
        <f>Table_Query_from_Mac10[[#This Row],[Live-cost]]*Table_Query_from_Mac10[[#This Row],[qty_to_ship]]</f>
        <v>468.8</v>
      </c>
      <c r="N675" s="47">
        <f>IF(Table_Query_from_Mac10[[#This Row],[item_no]]="KDA",-Table_Query_from_Mac10[[#This Row],[unit_price]],Table_Query_from_Mac10[[#This Row],[Net Unit]]*Table_Query_from_Mac10[[#This Row],[qty_to_ship]])</f>
        <v>1106.4000000000001</v>
      </c>
      <c r="O675" s="47">
        <f>SUMIFS(Summary!C:C,Summary!H:H,Table_Query_from_Mac10[[#This Row],[Juiceoc]])</f>
        <v>0</v>
      </c>
      <c r="P675" s="47">
        <f>SUMIFS(Summary!D:D,Summary!H:H,Table_Query_from_Mac10[[#This Row],[Juiceoc]])</f>
        <v>0</v>
      </c>
      <c r="Q675" s="47">
        <f>SUMIFS(Summary!E:E,Summary!H:H,Table_Query_from_Mac10[[#This Row],[Juiceoc]])</f>
        <v>0</v>
      </c>
      <c r="R675" s="47">
        <f>Table_Query_from_Mac10[[#This Row],[Net Unit]]*(1+Table_Query_from_Mac10[[#This Row],[PriceIncreasebyType]])</f>
        <v>13.83</v>
      </c>
      <c r="S675" s="47">
        <f>Table_Query_from_Mac10[[#This Row],[UnitPriceFuture]]*Table_Query_from_Mac10[[#This Row],[qtytoShipFuture]]</f>
        <v>1106.4000000000001</v>
      </c>
      <c r="T675" s="47">
        <f>ROUND(Table_Query_from_Mac10[[#This Row],[qty_to_ship]]*(1+Table_Query_from_Mac10[[#This Row],[VolumeIncreasebyType]]),0)</f>
        <v>80</v>
      </c>
      <c r="U675" s="47">
        <f>Table_Query_from_Mac10[[#This Row],[qtytoShipFuture]]*Table_Query_from_Mac10[[#This Row],[Future-cost]]</f>
        <v>468.8</v>
      </c>
      <c r="V675" s="47">
        <f>Table_Query_from_Mac10[[#This Row],[qtytoShipFuture]]-Table_Query_from_Mac10[[#This Row],[qty_to_ship]]</f>
        <v>0</v>
      </c>
      <c r="W675" s="47">
        <f>Table_Query_from_Mac10[[#This Row],[UnitPriceFuture]]</f>
        <v>13.83</v>
      </c>
      <c r="X675" s="47">
        <f>Table_Query_from_Mac10[[#This Row],[Unit Increase]]*Table_Query_from_Mac10[[#This Row],[UnitPriceFuture]]</f>
        <v>0</v>
      </c>
      <c r="Y675" s="47">
        <f>Table_Query_from_Mac10[[#This Row],[Unit Increase]]*Table_Query_from_Mac10[[#This Row],[Future-cost]]</f>
        <v>0</v>
      </c>
      <c r="Z675" s="47">
        <f>-(Table_Query_from_Mac10[[#This Row],[Incremental Sales]]+((Table_Query_from_Mac10[[#This Row],[Incremental Sales]]*-(SUM(Summary!$S$8:$S$9)))))*Summary!$S$18</f>
        <v>0</v>
      </c>
      <c r="AA675" s="47">
        <f>IFERROR(Table_Query_from_Mac10[[#This Row],[Incremental Cost]]/Table_Query_from_Mac10[[#This Row],[Incremental Sales]],0)</f>
        <v>0</v>
      </c>
      <c r="AB675" s="47">
        <f>IFERROR(Table_Query_from_Mac10[[#This Row],[TotalCostFuture]]/Table_Query_from_Mac10[[#This Row],[totalsalesFuture]],0)</f>
        <v>0.42371655820679677</v>
      </c>
      <c r="AN675" s="31">
        <v>320</v>
      </c>
      <c r="AO675">
        <f t="shared" si="20"/>
        <v>80</v>
      </c>
      <c r="AQ675" s="31">
        <v>39.51</v>
      </c>
      <c r="AR675">
        <f t="shared" si="21"/>
        <v>13.83</v>
      </c>
    </row>
    <row r="676" spans="1:44" x14ac:dyDescent="0.25">
      <c r="A676">
        <v>90064</v>
      </c>
      <c r="B676">
        <v>8</v>
      </c>
      <c r="C676" t="s">
        <v>86</v>
      </c>
      <c r="D676" t="s">
        <v>79</v>
      </c>
      <c r="E676">
        <v>12</v>
      </c>
      <c r="F676">
        <v>7.12</v>
      </c>
      <c r="G676">
        <v>17.350000000000001</v>
      </c>
      <c r="H676" s="1">
        <v>44844</v>
      </c>
      <c r="I676" s="20">
        <v>0</v>
      </c>
      <c r="J676" s="47">
        <f>Table_Query_from_Mac10[[#This Row],[unit_price]]-(Table_Query_from_Mac10[[#This Row],[unit_price]]*(Table_Query_from_Mac10[[#This Row],[discount_pct]]/100))</f>
        <v>17.350000000000001</v>
      </c>
      <c r="K676" s="47">
        <f>Table_Query_from_Mac10[[#This Row],[unit_cost]]</f>
        <v>7.12</v>
      </c>
      <c r="L676" s="47">
        <f>Table_Query_from_Mac10[[#This Row],[Live-cost]]*(1+Table_Query_from_Mac10[[#This Row],[CogsIncreasebyTYPE]])</f>
        <v>7.12</v>
      </c>
      <c r="M676" s="47">
        <f>Table_Query_from_Mac10[[#This Row],[Live-cost]]*Table_Query_from_Mac10[[#This Row],[qty_to_ship]]</f>
        <v>85.44</v>
      </c>
      <c r="N676" s="47">
        <f>IF(Table_Query_from_Mac10[[#This Row],[item_no]]="KDA",-Table_Query_from_Mac10[[#This Row],[unit_price]],Table_Query_from_Mac10[[#This Row],[Net Unit]]*Table_Query_from_Mac10[[#This Row],[qty_to_ship]])</f>
        <v>208.20000000000002</v>
      </c>
      <c r="O676" s="47">
        <f>SUMIFS(Summary!C:C,Summary!H:H,Table_Query_from_Mac10[[#This Row],[Juiceoc]])</f>
        <v>0</v>
      </c>
      <c r="P676" s="47">
        <f>SUMIFS(Summary!D:D,Summary!H:H,Table_Query_from_Mac10[[#This Row],[Juiceoc]])</f>
        <v>0</v>
      </c>
      <c r="Q676" s="47">
        <f>SUMIFS(Summary!E:E,Summary!H:H,Table_Query_from_Mac10[[#This Row],[Juiceoc]])</f>
        <v>0</v>
      </c>
      <c r="R676" s="47">
        <f>Table_Query_from_Mac10[[#This Row],[Net Unit]]*(1+Table_Query_from_Mac10[[#This Row],[PriceIncreasebyType]])</f>
        <v>17.350000000000001</v>
      </c>
      <c r="S676" s="47">
        <f>Table_Query_from_Mac10[[#This Row],[UnitPriceFuture]]*Table_Query_from_Mac10[[#This Row],[qtytoShipFuture]]</f>
        <v>208.20000000000002</v>
      </c>
      <c r="T676" s="47">
        <f>ROUND(Table_Query_from_Mac10[[#This Row],[qty_to_ship]]*(1+Table_Query_from_Mac10[[#This Row],[VolumeIncreasebyType]]),0)</f>
        <v>12</v>
      </c>
      <c r="U676" s="47">
        <f>Table_Query_from_Mac10[[#This Row],[qtytoShipFuture]]*Table_Query_from_Mac10[[#This Row],[Future-cost]]</f>
        <v>85.44</v>
      </c>
      <c r="V676" s="47">
        <f>Table_Query_from_Mac10[[#This Row],[qtytoShipFuture]]-Table_Query_from_Mac10[[#This Row],[qty_to_ship]]</f>
        <v>0</v>
      </c>
      <c r="W676" s="47">
        <f>Table_Query_from_Mac10[[#This Row],[UnitPriceFuture]]</f>
        <v>17.350000000000001</v>
      </c>
      <c r="X676" s="47">
        <f>Table_Query_from_Mac10[[#This Row],[Unit Increase]]*Table_Query_from_Mac10[[#This Row],[UnitPriceFuture]]</f>
        <v>0</v>
      </c>
      <c r="Y676" s="47">
        <f>Table_Query_from_Mac10[[#This Row],[Unit Increase]]*Table_Query_from_Mac10[[#This Row],[Future-cost]]</f>
        <v>0</v>
      </c>
      <c r="Z676" s="47">
        <f>-(Table_Query_from_Mac10[[#This Row],[Incremental Sales]]+((Table_Query_from_Mac10[[#This Row],[Incremental Sales]]*-(SUM(Summary!$S$8:$S$9)))))*Summary!$S$18</f>
        <v>0</v>
      </c>
      <c r="AA676" s="47">
        <f>IFERROR(Table_Query_from_Mac10[[#This Row],[Incremental Cost]]/Table_Query_from_Mac10[[#This Row],[Incremental Sales]],0)</f>
        <v>0</v>
      </c>
      <c r="AB676" s="47">
        <f>IFERROR(Table_Query_from_Mac10[[#This Row],[TotalCostFuture]]/Table_Query_from_Mac10[[#This Row],[totalsalesFuture]],0)</f>
        <v>0.41037463976945243</v>
      </c>
      <c r="AN676" s="30">
        <v>48</v>
      </c>
      <c r="AO676">
        <f t="shared" si="20"/>
        <v>12</v>
      </c>
      <c r="AQ676" s="30">
        <v>49.57</v>
      </c>
      <c r="AR676">
        <f t="shared" si="21"/>
        <v>17.350000000000001</v>
      </c>
    </row>
    <row r="677" spans="1:44" x14ac:dyDescent="0.25">
      <c r="A677">
        <v>90064</v>
      </c>
      <c r="B677">
        <v>9</v>
      </c>
      <c r="C677" t="s">
        <v>86</v>
      </c>
      <c r="D677" t="s">
        <v>79</v>
      </c>
      <c r="E677">
        <v>9</v>
      </c>
      <c r="F677">
        <v>8.44</v>
      </c>
      <c r="G677">
        <v>21.5</v>
      </c>
      <c r="H677" s="1">
        <v>44844</v>
      </c>
      <c r="I677" s="20">
        <v>0</v>
      </c>
      <c r="J677" s="47">
        <f>Table_Query_from_Mac10[[#This Row],[unit_price]]-(Table_Query_from_Mac10[[#This Row],[unit_price]]*(Table_Query_from_Mac10[[#This Row],[discount_pct]]/100))</f>
        <v>21.5</v>
      </c>
      <c r="K677" s="47">
        <f>Table_Query_from_Mac10[[#This Row],[unit_cost]]</f>
        <v>8.44</v>
      </c>
      <c r="L677" s="47">
        <f>Table_Query_from_Mac10[[#This Row],[Live-cost]]*(1+Table_Query_from_Mac10[[#This Row],[CogsIncreasebyTYPE]])</f>
        <v>8.44</v>
      </c>
      <c r="M677" s="47">
        <f>Table_Query_from_Mac10[[#This Row],[Live-cost]]*Table_Query_from_Mac10[[#This Row],[qty_to_ship]]</f>
        <v>75.959999999999994</v>
      </c>
      <c r="N677" s="47">
        <f>IF(Table_Query_from_Mac10[[#This Row],[item_no]]="KDA",-Table_Query_from_Mac10[[#This Row],[unit_price]],Table_Query_from_Mac10[[#This Row],[Net Unit]]*Table_Query_from_Mac10[[#This Row],[qty_to_ship]])</f>
        <v>193.5</v>
      </c>
      <c r="O677" s="47">
        <f>SUMIFS(Summary!C:C,Summary!H:H,Table_Query_from_Mac10[[#This Row],[Juiceoc]])</f>
        <v>0</v>
      </c>
      <c r="P677" s="47">
        <f>SUMIFS(Summary!D:D,Summary!H:H,Table_Query_from_Mac10[[#This Row],[Juiceoc]])</f>
        <v>0</v>
      </c>
      <c r="Q677" s="47">
        <f>SUMIFS(Summary!E:E,Summary!H:H,Table_Query_from_Mac10[[#This Row],[Juiceoc]])</f>
        <v>0</v>
      </c>
      <c r="R677" s="47">
        <f>Table_Query_from_Mac10[[#This Row],[Net Unit]]*(1+Table_Query_from_Mac10[[#This Row],[PriceIncreasebyType]])</f>
        <v>21.5</v>
      </c>
      <c r="S677" s="47">
        <f>Table_Query_from_Mac10[[#This Row],[UnitPriceFuture]]*Table_Query_from_Mac10[[#This Row],[qtytoShipFuture]]</f>
        <v>193.5</v>
      </c>
      <c r="T677" s="47">
        <f>ROUND(Table_Query_from_Mac10[[#This Row],[qty_to_ship]]*(1+Table_Query_from_Mac10[[#This Row],[VolumeIncreasebyType]]),0)</f>
        <v>9</v>
      </c>
      <c r="U677" s="47">
        <f>Table_Query_from_Mac10[[#This Row],[qtytoShipFuture]]*Table_Query_from_Mac10[[#This Row],[Future-cost]]</f>
        <v>75.959999999999994</v>
      </c>
      <c r="V677" s="47">
        <f>Table_Query_from_Mac10[[#This Row],[qtytoShipFuture]]-Table_Query_from_Mac10[[#This Row],[qty_to_ship]]</f>
        <v>0</v>
      </c>
      <c r="W677" s="47">
        <f>Table_Query_from_Mac10[[#This Row],[UnitPriceFuture]]</f>
        <v>21.5</v>
      </c>
      <c r="X677" s="47">
        <f>Table_Query_from_Mac10[[#This Row],[Unit Increase]]*Table_Query_from_Mac10[[#This Row],[UnitPriceFuture]]</f>
        <v>0</v>
      </c>
      <c r="Y677" s="47">
        <f>Table_Query_from_Mac10[[#This Row],[Unit Increase]]*Table_Query_from_Mac10[[#This Row],[Future-cost]]</f>
        <v>0</v>
      </c>
      <c r="Z677" s="47">
        <f>-(Table_Query_from_Mac10[[#This Row],[Incremental Sales]]+((Table_Query_from_Mac10[[#This Row],[Incremental Sales]]*-(SUM(Summary!$S$8:$S$9)))))*Summary!$S$18</f>
        <v>0</v>
      </c>
      <c r="AA677" s="47">
        <f>IFERROR(Table_Query_from_Mac10[[#This Row],[Incremental Cost]]/Table_Query_from_Mac10[[#This Row],[Incremental Sales]],0)</f>
        <v>0</v>
      </c>
      <c r="AB677" s="47">
        <f>IFERROR(Table_Query_from_Mac10[[#This Row],[TotalCostFuture]]/Table_Query_from_Mac10[[#This Row],[totalsalesFuture]],0)</f>
        <v>0.39255813953488367</v>
      </c>
      <c r="AN677" s="31">
        <v>36</v>
      </c>
      <c r="AO677">
        <f t="shared" si="20"/>
        <v>9</v>
      </c>
      <c r="AQ677" s="31">
        <v>61.42</v>
      </c>
      <c r="AR677">
        <f t="shared" si="21"/>
        <v>21.5</v>
      </c>
    </row>
    <row r="678" spans="1:44" x14ac:dyDescent="0.25">
      <c r="A678">
        <v>90064</v>
      </c>
      <c r="B678">
        <v>10</v>
      </c>
      <c r="C678" t="s">
        <v>86</v>
      </c>
      <c r="D678" t="s">
        <v>79</v>
      </c>
      <c r="E678">
        <v>9</v>
      </c>
      <c r="F678">
        <v>9.82</v>
      </c>
      <c r="G678">
        <v>25.84</v>
      </c>
      <c r="H678" s="1">
        <v>44844</v>
      </c>
      <c r="I678" s="20">
        <v>0</v>
      </c>
      <c r="J678" s="47">
        <f>Table_Query_from_Mac10[[#This Row],[unit_price]]-(Table_Query_from_Mac10[[#This Row],[unit_price]]*(Table_Query_from_Mac10[[#This Row],[discount_pct]]/100))</f>
        <v>25.84</v>
      </c>
      <c r="K678" s="47">
        <f>Table_Query_from_Mac10[[#This Row],[unit_cost]]</f>
        <v>9.82</v>
      </c>
      <c r="L678" s="47">
        <f>Table_Query_from_Mac10[[#This Row],[Live-cost]]*(1+Table_Query_from_Mac10[[#This Row],[CogsIncreasebyTYPE]])</f>
        <v>9.82</v>
      </c>
      <c r="M678" s="47">
        <f>Table_Query_from_Mac10[[#This Row],[Live-cost]]*Table_Query_from_Mac10[[#This Row],[qty_to_ship]]</f>
        <v>88.38</v>
      </c>
      <c r="N678" s="47">
        <f>IF(Table_Query_from_Mac10[[#This Row],[item_no]]="KDA",-Table_Query_from_Mac10[[#This Row],[unit_price]],Table_Query_from_Mac10[[#This Row],[Net Unit]]*Table_Query_from_Mac10[[#This Row],[qty_to_ship]])</f>
        <v>232.56</v>
      </c>
      <c r="O678" s="47">
        <f>SUMIFS(Summary!C:C,Summary!H:H,Table_Query_from_Mac10[[#This Row],[Juiceoc]])</f>
        <v>0</v>
      </c>
      <c r="P678" s="47">
        <f>SUMIFS(Summary!D:D,Summary!H:H,Table_Query_from_Mac10[[#This Row],[Juiceoc]])</f>
        <v>0</v>
      </c>
      <c r="Q678" s="47">
        <f>SUMIFS(Summary!E:E,Summary!H:H,Table_Query_from_Mac10[[#This Row],[Juiceoc]])</f>
        <v>0</v>
      </c>
      <c r="R678" s="47">
        <f>Table_Query_from_Mac10[[#This Row],[Net Unit]]*(1+Table_Query_from_Mac10[[#This Row],[PriceIncreasebyType]])</f>
        <v>25.84</v>
      </c>
      <c r="S678" s="47">
        <f>Table_Query_from_Mac10[[#This Row],[UnitPriceFuture]]*Table_Query_from_Mac10[[#This Row],[qtytoShipFuture]]</f>
        <v>232.56</v>
      </c>
      <c r="T678" s="47">
        <f>ROUND(Table_Query_from_Mac10[[#This Row],[qty_to_ship]]*(1+Table_Query_from_Mac10[[#This Row],[VolumeIncreasebyType]]),0)</f>
        <v>9</v>
      </c>
      <c r="U678" s="47">
        <f>Table_Query_from_Mac10[[#This Row],[qtytoShipFuture]]*Table_Query_from_Mac10[[#This Row],[Future-cost]]</f>
        <v>88.38</v>
      </c>
      <c r="V678" s="47">
        <f>Table_Query_from_Mac10[[#This Row],[qtytoShipFuture]]-Table_Query_from_Mac10[[#This Row],[qty_to_ship]]</f>
        <v>0</v>
      </c>
      <c r="W678" s="47">
        <f>Table_Query_from_Mac10[[#This Row],[UnitPriceFuture]]</f>
        <v>25.84</v>
      </c>
      <c r="X678" s="47">
        <f>Table_Query_from_Mac10[[#This Row],[Unit Increase]]*Table_Query_from_Mac10[[#This Row],[UnitPriceFuture]]</f>
        <v>0</v>
      </c>
      <c r="Y678" s="47">
        <f>Table_Query_from_Mac10[[#This Row],[Unit Increase]]*Table_Query_from_Mac10[[#This Row],[Future-cost]]</f>
        <v>0</v>
      </c>
      <c r="Z678" s="47">
        <f>-(Table_Query_from_Mac10[[#This Row],[Incremental Sales]]+((Table_Query_from_Mac10[[#This Row],[Incremental Sales]]*-(SUM(Summary!$S$8:$S$9)))))*Summary!$S$18</f>
        <v>0</v>
      </c>
      <c r="AA678" s="47">
        <f>IFERROR(Table_Query_from_Mac10[[#This Row],[Incremental Cost]]/Table_Query_from_Mac10[[#This Row],[Incremental Sales]],0)</f>
        <v>0</v>
      </c>
      <c r="AB678" s="47">
        <f>IFERROR(Table_Query_from_Mac10[[#This Row],[TotalCostFuture]]/Table_Query_from_Mac10[[#This Row],[totalsalesFuture]],0)</f>
        <v>0.38003095975232198</v>
      </c>
      <c r="AN678" s="30">
        <v>36</v>
      </c>
      <c r="AO678">
        <f t="shared" si="20"/>
        <v>9</v>
      </c>
      <c r="AQ678" s="30">
        <v>73.83</v>
      </c>
      <c r="AR678">
        <f t="shared" si="21"/>
        <v>25.84</v>
      </c>
    </row>
    <row r="679" spans="1:44" x14ac:dyDescent="0.25">
      <c r="A679">
        <v>90064</v>
      </c>
      <c r="B679">
        <v>11</v>
      </c>
      <c r="C679" t="s">
        <v>86</v>
      </c>
      <c r="D679" t="s">
        <v>79</v>
      </c>
      <c r="E679">
        <v>20</v>
      </c>
      <c r="F679">
        <v>5.99</v>
      </c>
      <c r="G679">
        <v>14.35</v>
      </c>
      <c r="H679" s="1">
        <v>44844</v>
      </c>
      <c r="I679" s="20">
        <v>0</v>
      </c>
      <c r="J679" s="47">
        <f>Table_Query_from_Mac10[[#This Row],[unit_price]]-(Table_Query_from_Mac10[[#This Row],[unit_price]]*(Table_Query_from_Mac10[[#This Row],[discount_pct]]/100))</f>
        <v>14.35</v>
      </c>
      <c r="K679" s="47">
        <f>Table_Query_from_Mac10[[#This Row],[unit_cost]]</f>
        <v>5.99</v>
      </c>
      <c r="L679" s="47">
        <f>Table_Query_from_Mac10[[#This Row],[Live-cost]]*(1+Table_Query_from_Mac10[[#This Row],[CogsIncreasebyTYPE]])</f>
        <v>5.99</v>
      </c>
      <c r="M679" s="47">
        <f>Table_Query_from_Mac10[[#This Row],[Live-cost]]*Table_Query_from_Mac10[[#This Row],[qty_to_ship]]</f>
        <v>119.80000000000001</v>
      </c>
      <c r="N679" s="47">
        <f>IF(Table_Query_from_Mac10[[#This Row],[item_no]]="KDA",-Table_Query_from_Mac10[[#This Row],[unit_price]],Table_Query_from_Mac10[[#This Row],[Net Unit]]*Table_Query_from_Mac10[[#This Row],[qty_to_ship]])</f>
        <v>287</v>
      </c>
      <c r="O679" s="47">
        <f>SUMIFS(Summary!C:C,Summary!H:H,Table_Query_from_Mac10[[#This Row],[Juiceoc]])</f>
        <v>0</v>
      </c>
      <c r="P679" s="47">
        <f>SUMIFS(Summary!D:D,Summary!H:H,Table_Query_from_Mac10[[#This Row],[Juiceoc]])</f>
        <v>0</v>
      </c>
      <c r="Q679" s="47">
        <f>SUMIFS(Summary!E:E,Summary!H:H,Table_Query_from_Mac10[[#This Row],[Juiceoc]])</f>
        <v>0</v>
      </c>
      <c r="R679" s="47">
        <f>Table_Query_from_Mac10[[#This Row],[Net Unit]]*(1+Table_Query_from_Mac10[[#This Row],[PriceIncreasebyType]])</f>
        <v>14.35</v>
      </c>
      <c r="S679" s="47">
        <f>Table_Query_from_Mac10[[#This Row],[UnitPriceFuture]]*Table_Query_from_Mac10[[#This Row],[qtytoShipFuture]]</f>
        <v>287</v>
      </c>
      <c r="T679" s="47">
        <f>ROUND(Table_Query_from_Mac10[[#This Row],[qty_to_ship]]*(1+Table_Query_from_Mac10[[#This Row],[VolumeIncreasebyType]]),0)</f>
        <v>20</v>
      </c>
      <c r="U679" s="47">
        <f>Table_Query_from_Mac10[[#This Row],[qtytoShipFuture]]*Table_Query_from_Mac10[[#This Row],[Future-cost]]</f>
        <v>119.80000000000001</v>
      </c>
      <c r="V679" s="47">
        <f>Table_Query_from_Mac10[[#This Row],[qtytoShipFuture]]-Table_Query_from_Mac10[[#This Row],[qty_to_ship]]</f>
        <v>0</v>
      </c>
      <c r="W679" s="47">
        <f>Table_Query_from_Mac10[[#This Row],[UnitPriceFuture]]</f>
        <v>14.35</v>
      </c>
      <c r="X679" s="47">
        <f>Table_Query_from_Mac10[[#This Row],[Unit Increase]]*Table_Query_from_Mac10[[#This Row],[UnitPriceFuture]]</f>
        <v>0</v>
      </c>
      <c r="Y679" s="47">
        <f>Table_Query_from_Mac10[[#This Row],[Unit Increase]]*Table_Query_from_Mac10[[#This Row],[Future-cost]]</f>
        <v>0</v>
      </c>
      <c r="Z679" s="47">
        <f>-(Table_Query_from_Mac10[[#This Row],[Incremental Sales]]+((Table_Query_from_Mac10[[#This Row],[Incremental Sales]]*-(SUM(Summary!$S$8:$S$9)))))*Summary!$S$18</f>
        <v>0</v>
      </c>
      <c r="AA679" s="47">
        <f>IFERROR(Table_Query_from_Mac10[[#This Row],[Incremental Cost]]/Table_Query_from_Mac10[[#This Row],[Incremental Sales]],0)</f>
        <v>0</v>
      </c>
      <c r="AB679" s="47">
        <f>IFERROR(Table_Query_from_Mac10[[#This Row],[TotalCostFuture]]/Table_Query_from_Mac10[[#This Row],[totalsalesFuture]],0)</f>
        <v>0.41742160278745649</v>
      </c>
      <c r="AN679" s="31">
        <v>80</v>
      </c>
      <c r="AO679">
        <f t="shared" si="20"/>
        <v>20</v>
      </c>
      <c r="AQ679" s="31">
        <v>40.99</v>
      </c>
      <c r="AR679">
        <f t="shared" si="21"/>
        <v>14.35</v>
      </c>
    </row>
    <row r="680" spans="1:44" x14ac:dyDescent="0.25">
      <c r="A680">
        <v>90064</v>
      </c>
      <c r="B680">
        <v>12</v>
      </c>
      <c r="C680" t="s">
        <v>86</v>
      </c>
      <c r="D680" t="s">
        <v>79</v>
      </c>
      <c r="E680">
        <v>16</v>
      </c>
      <c r="F680">
        <v>7.21</v>
      </c>
      <c r="G680">
        <v>17.579999999999998</v>
      </c>
      <c r="H680" s="1">
        <v>44844</v>
      </c>
      <c r="I680" s="20">
        <v>0</v>
      </c>
      <c r="J680" s="47">
        <f>Table_Query_from_Mac10[[#This Row],[unit_price]]-(Table_Query_from_Mac10[[#This Row],[unit_price]]*(Table_Query_from_Mac10[[#This Row],[discount_pct]]/100))</f>
        <v>17.579999999999998</v>
      </c>
      <c r="K680" s="47">
        <f>Table_Query_from_Mac10[[#This Row],[unit_cost]]</f>
        <v>7.21</v>
      </c>
      <c r="L680" s="47">
        <f>Table_Query_from_Mac10[[#This Row],[Live-cost]]*(1+Table_Query_from_Mac10[[#This Row],[CogsIncreasebyTYPE]])</f>
        <v>7.21</v>
      </c>
      <c r="M680" s="47">
        <f>Table_Query_from_Mac10[[#This Row],[Live-cost]]*Table_Query_from_Mac10[[#This Row],[qty_to_ship]]</f>
        <v>115.36</v>
      </c>
      <c r="N680" s="47">
        <f>IF(Table_Query_from_Mac10[[#This Row],[item_no]]="KDA",-Table_Query_from_Mac10[[#This Row],[unit_price]],Table_Query_from_Mac10[[#This Row],[Net Unit]]*Table_Query_from_Mac10[[#This Row],[qty_to_ship]])</f>
        <v>281.27999999999997</v>
      </c>
      <c r="O680" s="47">
        <f>SUMIFS(Summary!C:C,Summary!H:H,Table_Query_from_Mac10[[#This Row],[Juiceoc]])</f>
        <v>0</v>
      </c>
      <c r="P680" s="47">
        <f>SUMIFS(Summary!D:D,Summary!H:H,Table_Query_from_Mac10[[#This Row],[Juiceoc]])</f>
        <v>0</v>
      </c>
      <c r="Q680" s="47">
        <f>SUMIFS(Summary!E:E,Summary!H:H,Table_Query_from_Mac10[[#This Row],[Juiceoc]])</f>
        <v>0</v>
      </c>
      <c r="R680" s="47">
        <f>Table_Query_from_Mac10[[#This Row],[Net Unit]]*(1+Table_Query_from_Mac10[[#This Row],[PriceIncreasebyType]])</f>
        <v>17.579999999999998</v>
      </c>
      <c r="S680" s="47">
        <f>Table_Query_from_Mac10[[#This Row],[UnitPriceFuture]]*Table_Query_from_Mac10[[#This Row],[qtytoShipFuture]]</f>
        <v>281.27999999999997</v>
      </c>
      <c r="T680" s="47">
        <f>ROUND(Table_Query_from_Mac10[[#This Row],[qty_to_ship]]*(1+Table_Query_from_Mac10[[#This Row],[VolumeIncreasebyType]]),0)</f>
        <v>16</v>
      </c>
      <c r="U680" s="47">
        <f>Table_Query_from_Mac10[[#This Row],[qtytoShipFuture]]*Table_Query_from_Mac10[[#This Row],[Future-cost]]</f>
        <v>115.36</v>
      </c>
      <c r="V680" s="47">
        <f>Table_Query_from_Mac10[[#This Row],[qtytoShipFuture]]-Table_Query_from_Mac10[[#This Row],[qty_to_ship]]</f>
        <v>0</v>
      </c>
      <c r="W680" s="47">
        <f>Table_Query_from_Mac10[[#This Row],[UnitPriceFuture]]</f>
        <v>17.579999999999998</v>
      </c>
      <c r="X680" s="47">
        <f>Table_Query_from_Mac10[[#This Row],[Unit Increase]]*Table_Query_from_Mac10[[#This Row],[UnitPriceFuture]]</f>
        <v>0</v>
      </c>
      <c r="Y680" s="47">
        <f>Table_Query_from_Mac10[[#This Row],[Unit Increase]]*Table_Query_from_Mac10[[#This Row],[Future-cost]]</f>
        <v>0</v>
      </c>
      <c r="Z680" s="47">
        <f>-(Table_Query_from_Mac10[[#This Row],[Incremental Sales]]+((Table_Query_from_Mac10[[#This Row],[Incremental Sales]]*-(SUM(Summary!$S$8:$S$9)))))*Summary!$S$18</f>
        <v>0</v>
      </c>
      <c r="AA680" s="47">
        <f>IFERROR(Table_Query_from_Mac10[[#This Row],[Incremental Cost]]/Table_Query_from_Mac10[[#This Row],[Incremental Sales]],0)</f>
        <v>0</v>
      </c>
      <c r="AB680" s="47">
        <f>IFERROR(Table_Query_from_Mac10[[#This Row],[TotalCostFuture]]/Table_Query_from_Mac10[[#This Row],[totalsalesFuture]],0)</f>
        <v>0.41012514220705348</v>
      </c>
      <c r="AN680" s="30">
        <v>64</v>
      </c>
      <c r="AO680">
        <f t="shared" si="20"/>
        <v>16</v>
      </c>
      <c r="AQ680" s="30">
        <v>50.22</v>
      </c>
      <c r="AR680">
        <f t="shared" si="21"/>
        <v>17.579999999999998</v>
      </c>
    </row>
    <row r="681" spans="1:44" x14ac:dyDescent="0.25">
      <c r="A681">
        <v>90064</v>
      </c>
      <c r="B681">
        <v>13</v>
      </c>
      <c r="C681" t="s">
        <v>86</v>
      </c>
      <c r="D681" t="s">
        <v>79</v>
      </c>
      <c r="E681">
        <v>12</v>
      </c>
      <c r="F681">
        <v>8.59</v>
      </c>
      <c r="G681">
        <v>21.14</v>
      </c>
      <c r="H681" s="1">
        <v>44844</v>
      </c>
      <c r="I681" s="20">
        <v>0</v>
      </c>
      <c r="J681" s="47">
        <f>Table_Query_from_Mac10[[#This Row],[unit_price]]-(Table_Query_from_Mac10[[#This Row],[unit_price]]*(Table_Query_from_Mac10[[#This Row],[discount_pct]]/100))</f>
        <v>21.14</v>
      </c>
      <c r="K681" s="47">
        <f>Table_Query_from_Mac10[[#This Row],[unit_cost]]</f>
        <v>8.59</v>
      </c>
      <c r="L681" s="47">
        <f>Table_Query_from_Mac10[[#This Row],[Live-cost]]*(1+Table_Query_from_Mac10[[#This Row],[CogsIncreasebyTYPE]])</f>
        <v>8.59</v>
      </c>
      <c r="M681" s="47">
        <f>Table_Query_from_Mac10[[#This Row],[Live-cost]]*Table_Query_from_Mac10[[#This Row],[qty_to_ship]]</f>
        <v>103.08</v>
      </c>
      <c r="N681" s="47">
        <f>IF(Table_Query_from_Mac10[[#This Row],[item_no]]="KDA",-Table_Query_from_Mac10[[#This Row],[unit_price]],Table_Query_from_Mac10[[#This Row],[Net Unit]]*Table_Query_from_Mac10[[#This Row],[qty_to_ship]])</f>
        <v>253.68</v>
      </c>
      <c r="O681" s="47">
        <f>SUMIFS(Summary!C:C,Summary!H:H,Table_Query_from_Mac10[[#This Row],[Juiceoc]])</f>
        <v>0</v>
      </c>
      <c r="P681" s="47">
        <f>SUMIFS(Summary!D:D,Summary!H:H,Table_Query_from_Mac10[[#This Row],[Juiceoc]])</f>
        <v>0</v>
      </c>
      <c r="Q681" s="47">
        <f>SUMIFS(Summary!E:E,Summary!H:H,Table_Query_from_Mac10[[#This Row],[Juiceoc]])</f>
        <v>0</v>
      </c>
      <c r="R681" s="47">
        <f>Table_Query_from_Mac10[[#This Row],[Net Unit]]*(1+Table_Query_from_Mac10[[#This Row],[PriceIncreasebyType]])</f>
        <v>21.14</v>
      </c>
      <c r="S681" s="47">
        <f>Table_Query_from_Mac10[[#This Row],[UnitPriceFuture]]*Table_Query_from_Mac10[[#This Row],[qtytoShipFuture]]</f>
        <v>253.68</v>
      </c>
      <c r="T681" s="47">
        <f>ROUND(Table_Query_from_Mac10[[#This Row],[qty_to_ship]]*(1+Table_Query_from_Mac10[[#This Row],[VolumeIncreasebyType]]),0)</f>
        <v>12</v>
      </c>
      <c r="U681" s="47">
        <f>Table_Query_from_Mac10[[#This Row],[qtytoShipFuture]]*Table_Query_from_Mac10[[#This Row],[Future-cost]]</f>
        <v>103.08</v>
      </c>
      <c r="V681" s="47">
        <f>Table_Query_from_Mac10[[#This Row],[qtytoShipFuture]]-Table_Query_from_Mac10[[#This Row],[qty_to_ship]]</f>
        <v>0</v>
      </c>
      <c r="W681" s="47">
        <f>Table_Query_from_Mac10[[#This Row],[UnitPriceFuture]]</f>
        <v>21.14</v>
      </c>
      <c r="X681" s="47">
        <f>Table_Query_from_Mac10[[#This Row],[Unit Increase]]*Table_Query_from_Mac10[[#This Row],[UnitPriceFuture]]</f>
        <v>0</v>
      </c>
      <c r="Y681" s="47">
        <f>Table_Query_from_Mac10[[#This Row],[Unit Increase]]*Table_Query_from_Mac10[[#This Row],[Future-cost]]</f>
        <v>0</v>
      </c>
      <c r="Z681" s="47">
        <f>-(Table_Query_from_Mac10[[#This Row],[Incremental Sales]]+((Table_Query_from_Mac10[[#This Row],[Incremental Sales]]*-(SUM(Summary!$S$8:$S$9)))))*Summary!$S$18</f>
        <v>0</v>
      </c>
      <c r="AA681" s="47">
        <f>IFERROR(Table_Query_from_Mac10[[#This Row],[Incremental Cost]]/Table_Query_from_Mac10[[#This Row],[Incremental Sales]],0)</f>
        <v>0</v>
      </c>
      <c r="AB681" s="47">
        <f>IFERROR(Table_Query_from_Mac10[[#This Row],[TotalCostFuture]]/Table_Query_from_Mac10[[#This Row],[totalsalesFuture]],0)</f>
        <v>0.40633869441816461</v>
      </c>
      <c r="AN681" s="31">
        <v>48</v>
      </c>
      <c r="AO681">
        <f t="shared" si="20"/>
        <v>12</v>
      </c>
      <c r="AQ681" s="31">
        <v>60.41</v>
      </c>
      <c r="AR681">
        <f t="shared" si="21"/>
        <v>21.14</v>
      </c>
    </row>
    <row r="682" spans="1:44" x14ac:dyDescent="0.25">
      <c r="A682">
        <v>90064</v>
      </c>
      <c r="B682">
        <v>14</v>
      </c>
      <c r="C682" t="s">
        <v>86</v>
      </c>
      <c r="D682" t="s">
        <v>79</v>
      </c>
      <c r="E682">
        <v>6</v>
      </c>
      <c r="F682">
        <v>11.48</v>
      </c>
      <c r="G682">
        <v>30.5</v>
      </c>
      <c r="H682" s="1">
        <v>44844</v>
      </c>
      <c r="I682" s="20">
        <v>0</v>
      </c>
      <c r="J682" s="47">
        <f>Table_Query_from_Mac10[[#This Row],[unit_price]]-(Table_Query_from_Mac10[[#This Row],[unit_price]]*(Table_Query_from_Mac10[[#This Row],[discount_pct]]/100))</f>
        <v>30.5</v>
      </c>
      <c r="K682" s="47">
        <f>Table_Query_from_Mac10[[#This Row],[unit_cost]]</f>
        <v>11.48</v>
      </c>
      <c r="L682" s="47">
        <f>Table_Query_from_Mac10[[#This Row],[Live-cost]]*(1+Table_Query_from_Mac10[[#This Row],[CogsIncreasebyTYPE]])</f>
        <v>11.48</v>
      </c>
      <c r="M682" s="47">
        <f>Table_Query_from_Mac10[[#This Row],[Live-cost]]*Table_Query_from_Mac10[[#This Row],[qty_to_ship]]</f>
        <v>68.88</v>
      </c>
      <c r="N682" s="47">
        <f>IF(Table_Query_from_Mac10[[#This Row],[item_no]]="KDA",-Table_Query_from_Mac10[[#This Row],[unit_price]],Table_Query_from_Mac10[[#This Row],[Net Unit]]*Table_Query_from_Mac10[[#This Row],[qty_to_ship]])</f>
        <v>183</v>
      </c>
      <c r="O682" s="47">
        <f>SUMIFS(Summary!C:C,Summary!H:H,Table_Query_from_Mac10[[#This Row],[Juiceoc]])</f>
        <v>0</v>
      </c>
      <c r="P682" s="47">
        <f>SUMIFS(Summary!D:D,Summary!H:H,Table_Query_from_Mac10[[#This Row],[Juiceoc]])</f>
        <v>0</v>
      </c>
      <c r="Q682" s="47">
        <f>SUMIFS(Summary!E:E,Summary!H:H,Table_Query_from_Mac10[[#This Row],[Juiceoc]])</f>
        <v>0</v>
      </c>
      <c r="R682" s="47">
        <f>Table_Query_from_Mac10[[#This Row],[Net Unit]]*(1+Table_Query_from_Mac10[[#This Row],[PriceIncreasebyType]])</f>
        <v>30.5</v>
      </c>
      <c r="S682" s="47">
        <f>Table_Query_from_Mac10[[#This Row],[UnitPriceFuture]]*Table_Query_from_Mac10[[#This Row],[qtytoShipFuture]]</f>
        <v>183</v>
      </c>
      <c r="T682" s="47">
        <f>ROUND(Table_Query_from_Mac10[[#This Row],[qty_to_ship]]*(1+Table_Query_from_Mac10[[#This Row],[VolumeIncreasebyType]]),0)</f>
        <v>6</v>
      </c>
      <c r="U682" s="47">
        <f>Table_Query_from_Mac10[[#This Row],[qtytoShipFuture]]*Table_Query_from_Mac10[[#This Row],[Future-cost]]</f>
        <v>68.88</v>
      </c>
      <c r="V682" s="47">
        <f>Table_Query_from_Mac10[[#This Row],[qtytoShipFuture]]-Table_Query_from_Mac10[[#This Row],[qty_to_ship]]</f>
        <v>0</v>
      </c>
      <c r="W682" s="47">
        <f>Table_Query_from_Mac10[[#This Row],[UnitPriceFuture]]</f>
        <v>30.5</v>
      </c>
      <c r="X682" s="47">
        <f>Table_Query_from_Mac10[[#This Row],[Unit Increase]]*Table_Query_from_Mac10[[#This Row],[UnitPriceFuture]]</f>
        <v>0</v>
      </c>
      <c r="Y682" s="47">
        <f>Table_Query_from_Mac10[[#This Row],[Unit Increase]]*Table_Query_from_Mac10[[#This Row],[Future-cost]]</f>
        <v>0</v>
      </c>
      <c r="Z682" s="47">
        <f>-(Table_Query_from_Mac10[[#This Row],[Incremental Sales]]+((Table_Query_from_Mac10[[#This Row],[Incremental Sales]]*-(SUM(Summary!$S$8:$S$9)))))*Summary!$S$18</f>
        <v>0</v>
      </c>
      <c r="AA682" s="47">
        <f>IFERROR(Table_Query_from_Mac10[[#This Row],[Incremental Cost]]/Table_Query_from_Mac10[[#This Row],[Incremental Sales]],0)</f>
        <v>0</v>
      </c>
      <c r="AB682" s="47">
        <f>IFERROR(Table_Query_from_Mac10[[#This Row],[TotalCostFuture]]/Table_Query_from_Mac10[[#This Row],[totalsalesFuture]],0)</f>
        <v>0.37639344262295077</v>
      </c>
      <c r="AN682" s="30">
        <v>24</v>
      </c>
      <c r="AO682">
        <f t="shared" si="20"/>
        <v>6</v>
      </c>
      <c r="AQ682" s="30">
        <v>87.15</v>
      </c>
      <c r="AR682">
        <f t="shared" si="21"/>
        <v>30.5</v>
      </c>
    </row>
    <row r="683" spans="1:44" x14ac:dyDescent="0.25">
      <c r="A683">
        <v>90065</v>
      </c>
      <c r="B683">
        <v>1</v>
      </c>
      <c r="C683" t="s">
        <v>51</v>
      </c>
      <c r="D683" t="s">
        <v>80</v>
      </c>
      <c r="E683">
        <v>36</v>
      </c>
      <c r="F683">
        <v>3.05</v>
      </c>
      <c r="G683">
        <v>6.76</v>
      </c>
      <c r="H683" s="1">
        <v>44855</v>
      </c>
      <c r="I683" s="20">
        <v>0</v>
      </c>
      <c r="J683" s="47">
        <f>Table_Query_from_Mac10[[#This Row],[unit_price]]-(Table_Query_from_Mac10[[#This Row],[unit_price]]*(Table_Query_from_Mac10[[#This Row],[discount_pct]]/100))</f>
        <v>6.76</v>
      </c>
      <c r="K683" s="47">
        <f>Table_Query_from_Mac10[[#This Row],[unit_cost]]</f>
        <v>3.05</v>
      </c>
      <c r="L683" s="47">
        <f>Table_Query_from_Mac10[[#This Row],[Live-cost]]*(1+Table_Query_from_Mac10[[#This Row],[CogsIncreasebyTYPE]])</f>
        <v>3.05</v>
      </c>
      <c r="M683" s="47">
        <f>Table_Query_from_Mac10[[#This Row],[Live-cost]]*Table_Query_from_Mac10[[#This Row],[qty_to_ship]]</f>
        <v>109.8</v>
      </c>
      <c r="N683" s="47">
        <f>IF(Table_Query_from_Mac10[[#This Row],[item_no]]="KDA",-Table_Query_from_Mac10[[#This Row],[unit_price]],Table_Query_from_Mac10[[#This Row],[Net Unit]]*Table_Query_from_Mac10[[#This Row],[qty_to_ship]])</f>
        <v>243.35999999999999</v>
      </c>
      <c r="O683" s="47">
        <f>SUMIFS(Summary!C:C,Summary!H:H,Table_Query_from_Mac10[[#This Row],[Juiceoc]])</f>
        <v>0</v>
      </c>
      <c r="P683" s="47">
        <f>SUMIFS(Summary!D:D,Summary!H:H,Table_Query_from_Mac10[[#This Row],[Juiceoc]])</f>
        <v>0</v>
      </c>
      <c r="Q683" s="47">
        <f>SUMIFS(Summary!E:E,Summary!H:H,Table_Query_from_Mac10[[#This Row],[Juiceoc]])</f>
        <v>0</v>
      </c>
      <c r="R683" s="47">
        <f>Table_Query_from_Mac10[[#This Row],[Net Unit]]*(1+Table_Query_from_Mac10[[#This Row],[PriceIncreasebyType]])</f>
        <v>6.76</v>
      </c>
      <c r="S683" s="47">
        <f>Table_Query_from_Mac10[[#This Row],[UnitPriceFuture]]*Table_Query_from_Mac10[[#This Row],[qtytoShipFuture]]</f>
        <v>243.35999999999999</v>
      </c>
      <c r="T683" s="47">
        <f>ROUND(Table_Query_from_Mac10[[#This Row],[qty_to_ship]]*(1+Table_Query_from_Mac10[[#This Row],[VolumeIncreasebyType]]),0)</f>
        <v>36</v>
      </c>
      <c r="U683" s="47">
        <f>Table_Query_from_Mac10[[#This Row],[qtytoShipFuture]]*Table_Query_from_Mac10[[#This Row],[Future-cost]]</f>
        <v>109.8</v>
      </c>
      <c r="V683" s="47">
        <f>Table_Query_from_Mac10[[#This Row],[qtytoShipFuture]]-Table_Query_from_Mac10[[#This Row],[qty_to_ship]]</f>
        <v>0</v>
      </c>
      <c r="W683" s="47">
        <f>Table_Query_from_Mac10[[#This Row],[UnitPriceFuture]]</f>
        <v>6.76</v>
      </c>
      <c r="X683" s="47">
        <f>Table_Query_from_Mac10[[#This Row],[Unit Increase]]*Table_Query_from_Mac10[[#This Row],[UnitPriceFuture]]</f>
        <v>0</v>
      </c>
      <c r="Y683" s="47">
        <f>Table_Query_from_Mac10[[#This Row],[Unit Increase]]*Table_Query_from_Mac10[[#This Row],[Future-cost]]</f>
        <v>0</v>
      </c>
      <c r="Z683" s="47">
        <f>-(Table_Query_from_Mac10[[#This Row],[Incremental Sales]]+((Table_Query_from_Mac10[[#This Row],[Incremental Sales]]*-(SUM(Summary!$S$8:$S$9)))))*Summary!$S$18</f>
        <v>0</v>
      </c>
      <c r="AA683" s="47">
        <f>IFERROR(Table_Query_from_Mac10[[#This Row],[Incremental Cost]]/Table_Query_from_Mac10[[#This Row],[Incremental Sales]],0)</f>
        <v>0</v>
      </c>
      <c r="AB683" s="47">
        <f>IFERROR(Table_Query_from_Mac10[[#This Row],[TotalCostFuture]]/Table_Query_from_Mac10[[#This Row],[totalsalesFuture]],0)</f>
        <v>0.45118343195266275</v>
      </c>
      <c r="AN683" s="31">
        <v>144</v>
      </c>
      <c r="AO683">
        <f t="shared" si="20"/>
        <v>36</v>
      </c>
      <c r="AQ683" s="31">
        <v>19.309999999999999</v>
      </c>
      <c r="AR683">
        <f t="shared" si="21"/>
        <v>6.76</v>
      </c>
    </row>
    <row r="684" spans="1:44" x14ac:dyDescent="0.25">
      <c r="A684">
        <v>90065</v>
      </c>
      <c r="B684">
        <v>2</v>
      </c>
      <c r="C684" t="s">
        <v>51</v>
      </c>
      <c r="D684" t="s">
        <v>80</v>
      </c>
      <c r="E684">
        <v>18</v>
      </c>
      <c r="F684">
        <v>3.52</v>
      </c>
      <c r="G684">
        <v>7.82</v>
      </c>
      <c r="H684" s="1">
        <v>44855</v>
      </c>
      <c r="I684" s="20">
        <v>0</v>
      </c>
      <c r="J684" s="47">
        <f>Table_Query_from_Mac10[[#This Row],[unit_price]]-(Table_Query_from_Mac10[[#This Row],[unit_price]]*(Table_Query_from_Mac10[[#This Row],[discount_pct]]/100))</f>
        <v>7.82</v>
      </c>
      <c r="K684" s="47">
        <f>Table_Query_from_Mac10[[#This Row],[unit_cost]]</f>
        <v>3.52</v>
      </c>
      <c r="L684" s="47">
        <f>Table_Query_from_Mac10[[#This Row],[Live-cost]]*(1+Table_Query_from_Mac10[[#This Row],[CogsIncreasebyTYPE]])</f>
        <v>3.52</v>
      </c>
      <c r="M684" s="47">
        <f>Table_Query_from_Mac10[[#This Row],[Live-cost]]*Table_Query_from_Mac10[[#This Row],[qty_to_ship]]</f>
        <v>63.36</v>
      </c>
      <c r="N684" s="47">
        <f>IF(Table_Query_from_Mac10[[#This Row],[item_no]]="KDA",-Table_Query_from_Mac10[[#This Row],[unit_price]],Table_Query_from_Mac10[[#This Row],[Net Unit]]*Table_Query_from_Mac10[[#This Row],[qty_to_ship]])</f>
        <v>140.76</v>
      </c>
      <c r="O684" s="47">
        <f>SUMIFS(Summary!C:C,Summary!H:H,Table_Query_from_Mac10[[#This Row],[Juiceoc]])</f>
        <v>0</v>
      </c>
      <c r="P684" s="47">
        <f>SUMIFS(Summary!D:D,Summary!H:H,Table_Query_from_Mac10[[#This Row],[Juiceoc]])</f>
        <v>0</v>
      </c>
      <c r="Q684" s="47">
        <f>SUMIFS(Summary!E:E,Summary!H:H,Table_Query_from_Mac10[[#This Row],[Juiceoc]])</f>
        <v>0</v>
      </c>
      <c r="R684" s="47">
        <f>Table_Query_from_Mac10[[#This Row],[Net Unit]]*(1+Table_Query_from_Mac10[[#This Row],[PriceIncreasebyType]])</f>
        <v>7.82</v>
      </c>
      <c r="S684" s="47">
        <f>Table_Query_from_Mac10[[#This Row],[UnitPriceFuture]]*Table_Query_from_Mac10[[#This Row],[qtytoShipFuture]]</f>
        <v>140.76</v>
      </c>
      <c r="T684" s="47">
        <f>ROUND(Table_Query_from_Mac10[[#This Row],[qty_to_ship]]*(1+Table_Query_from_Mac10[[#This Row],[VolumeIncreasebyType]]),0)</f>
        <v>18</v>
      </c>
      <c r="U684" s="47">
        <f>Table_Query_from_Mac10[[#This Row],[qtytoShipFuture]]*Table_Query_from_Mac10[[#This Row],[Future-cost]]</f>
        <v>63.36</v>
      </c>
      <c r="V684" s="47">
        <f>Table_Query_from_Mac10[[#This Row],[qtytoShipFuture]]-Table_Query_from_Mac10[[#This Row],[qty_to_ship]]</f>
        <v>0</v>
      </c>
      <c r="W684" s="47">
        <f>Table_Query_from_Mac10[[#This Row],[UnitPriceFuture]]</f>
        <v>7.82</v>
      </c>
      <c r="X684" s="47">
        <f>Table_Query_from_Mac10[[#This Row],[Unit Increase]]*Table_Query_from_Mac10[[#This Row],[UnitPriceFuture]]</f>
        <v>0</v>
      </c>
      <c r="Y684" s="47">
        <f>Table_Query_from_Mac10[[#This Row],[Unit Increase]]*Table_Query_from_Mac10[[#This Row],[Future-cost]]</f>
        <v>0</v>
      </c>
      <c r="Z684" s="47">
        <f>-(Table_Query_from_Mac10[[#This Row],[Incremental Sales]]+((Table_Query_from_Mac10[[#This Row],[Incremental Sales]]*-(SUM(Summary!$S$8:$S$9)))))*Summary!$S$18</f>
        <v>0</v>
      </c>
      <c r="AA684" s="47">
        <f>IFERROR(Table_Query_from_Mac10[[#This Row],[Incremental Cost]]/Table_Query_from_Mac10[[#This Row],[Incremental Sales]],0)</f>
        <v>0</v>
      </c>
      <c r="AB684" s="47">
        <f>IFERROR(Table_Query_from_Mac10[[#This Row],[TotalCostFuture]]/Table_Query_from_Mac10[[#This Row],[totalsalesFuture]],0)</f>
        <v>0.45012787723785169</v>
      </c>
      <c r="AN684" s="30">
        <v>72</v>
      </c>
      <c r="AO684">
        <f t="shared" si="20"/>
        <v>18</v>
      </c>
      <c r="AQ684" s="30">
        <v>22.33</v>
      </c>
      <c r="AR684">
        <f t="shared" si="21"/>
        <v>7.82</v>
      </c>
    </row>
    <row r="685" spans="1:44" x14ac:dyDescent="0.25">
      <c r="A685">
        <v>90065</v>
      </c>
      <c r="B685">
        <v>3</v>
      </c>
      <c r="C685" t="s">
        <v>51</v>
      </c>
      <c r="D685" t="s">
        <v>80</v>
      </c>
      <c r="E685">
        <v>38</v>
      </c>
      <c r="F685">
        <v>3.92</v>
      </c>
      <c r="G685">
        <v>8.23</v>
      </c>
      <c r="H685" s="1">
        <v>44855</v>
      </c>
      <c r="I685" s="20">
        <v>0</v>
      </c>
      <c r="J685" s="47">
        <f>Table_Query_from_Mac10[[#This Row],[unit_price]]-(Table_Query_from_Mac10[[#This Row],[unit_price]]*(Table_Query_from_Mac10[[#This Row],[discount_pct]]/100))</f>
        <v>8.23</v>
      </c>
      <c r="K685" s="47">
        <f>Table_Query_from_Mac10[[#This Row],[unit_cost]]</f>
        <v>3.92</v>
      </c>
      <c r="L685" s="47">
        <f>Table_Query_from_Mac10[[#This Row],[Live-cost]]*(1+Table_Query_from_Mac10[[#This Row],[CogsIncreasebyTYPE]])</f>
        <v>3.92</v>
      </c>
      <c r="M685" s="47">
        <f>Table_Query_from_Mac10[[#This Row],[Live-cost]]*Table_Query_from_Mac10[[#This Row],[qty_to_ship]]</f>
        <v>148.96</v>
      </c>
      <c r="N685" s="47">
        <f>IF(Table_Query_from_Mac10[[#This Row],[item_no]]="KDA",-Table_Query_from_Mac10[[#This Row],[unit_price]],Table_Query_from_Mac10[[#This Row],[Net Unit]]*Table_Query_from_Mac10[[#This Row],[qty_to_ship]])</f>
        <v>312.74</v>
      </c>
      <c r="O685" s="47">
        <f>SUMIFS(Summary!C:C,Summary!H:H,Table_Query_from_Mac10[[#This Row],[Juiceoc]])</f>
        <v>0</v>
      </c>
      <c r="P685" s="47">
        <f>SUMIFS(Summary!D:D,Summary!H:H,Table_Query_from_Mac10[[#This Row],[Juiceoc]])</f>
        <v>0</v>
      </c>
      <c r="Q685" s="47">
        <f>SUMIFS(Summary!E:E,Summary!H:H,Table_Query_from_Mac10[[#This Row],[Juiceoc]])</f>
        <v>0</v>
      </c>
      <c r="R685" s="47">
        <f>Table_Query_from_Mac10[[#This Row],[Net Unit]]*(1+Table_Query_from_Mac10[[#This Row],[PriceIncreasebyType]])</f>
        <v>8.23</v>
      </c>
      <c r="S685" s="47">
        <f>Table_Query_from_Mac10[[#This Row],[UnitPriceFuture]]*Table_Query_from_Mac10[[#This Row],[qtytoShipFuture]]</f>
        <v>312.74</v>
      </c>
      <c r="T685" s="47">
        <f>ROUND(Table_Query_from_Mac10[[#This Row],[qty_to_ship]]*(1+Table_Query_from_Mac10[[#This Row],[VolumeIncreasebyType]]),0)</f>
        <v>38</v>
      </c>
      <c r="U685" s="47">
        <f>Table_Query_from_Mac10[[#This Row],[qtytoShipFuture]]*Table_Query_from_Mac10[[#This Row],[Future-cost]]</f>
        <v>148.96</v>
      </c>
      <c r="V685" s="47">
        <f>Table_Query_from_Mac10[[#This Row],[qtytoShipFuture]]-Table_Query_from_Mac10[[#This Row],[qty_to_ship]]</f>
        <v>0</v>
      </c>
      <c r="W685" s="47">
        <f>Table_Query_from_Mac10[[#This Row],[UnitPriceFuture]]</f>
        <v>8.23</v>
      </c>
      <c r="X685" s="47">
        <f>Table_Query_from_Mac10[[#This Row],[Unit Increase]]*Table_Query_from_Mac10[[#This Row],[UnitPriceFuture]]</f>
        <v>0</v>
      </c>
      <c r="Y685" s="47">
        <f>Table_Query_from_Mac10[[#This Row],[Unit Increase]]*Table_Query_from_Mac10[[#This Row],[Future-cost]]</f>
        <v>0</v>
      </c>
      <c r="Z685" s="47">
        <f>-(Table_Query_from_Mac10[[#This Row],[Incremental Sales]]+((Table_Query_from_Mac10[[#This Row],[Incremental Sales]]*-(SUM(Summary!$S$8:$S$9)))))*Summary!$S$18</f>
        <v>0</v>
      </c>
      <c r="AA685" s="47">
        <f>IFERROR(Table_Query_from_Mac10[[#This Row],[Incremental Cost]]/Table_Query_from_Mac10[[#This Row],[Incremental Sales]],0)</f>
        <v>0</v>
      </c>
      <c r="AB685" s="47">
        <f>IFERROR(Table_Query_from_Mac10[[#This Row],[TotalCostFuture]]/Table_Query_from_Mac10[[#This Row],[totalsalesFuture]],0)</f>
        <v>0.47630619684082626</v>
      </c>
      <c r="AN685" s="31">
        <v>150</v>
      </c>
      <c r="AO685">
        <f t="shared" si="20"/>
        <v>38</v>
      </c>
      <c r="AQ685" s="31">
        <v>23.51</v>
      </c>
      <c r="AR685">
        <f t="shared" si="21"/>
        <v>8.23</v>
      </c>
    </row>
    <row r="686" spans="1:44" x14ac:dyDescent="0.25">
      <c r="A686">
        <v>90065</v>
      </c>
      <c r="B686">
        <v>4</v>
      </c>
      <c r="C686" t="s">
        <v>51</v>
      </c>
      <c r="D686" t="s">
        <v>80</v>
      </c>
      <c r="E686">
        <v>100</v>
      </c>
      <c r="F686">
        <v>4.3899999999999997</v>
      </c>
      <c r="G686">
        <v>9.24</v>
      </c>
      <c r="H686" s="1">
        <v>44855</v>
      </c>
      <c r="I686" s="20">
        <v>0</v>
      </c>
      <c r="J686" s="47">
        <f>Table_Query_from_Mac10[[#This Row],[unit_price]]-(Table_Query_from_Mac10[[#This Row],[unit_price]]*(Table_Query_from_Mac10[[#This Row],[discount_pct]]/100))</f>
        <v>9.24</v>
      </c>
      <c r="K686" s="47">
        <f>Table_Query_from_Mac10[[#This Row],[unit_cost]]</f>
        <v>4.3899999999999997</v>
      </c>
      <c r="L686" s="47">
        <f>Table_Query_from_Mac10[[#This Row],[Live-cost]]*(1+Table_Query_from_Mac10[[#This Row],[CogsIncreasebyTYPE]])</f>
        <v>4.3899999999999997</v>
      </c>
      <c r="M686" s="47">
        <f>Table_Query_from_Mac10[[#This Row],[Live-cost]]*Table_Query_from_Mac10[[#This Row],[qty_to_ship]]</f>
        <v>438.99999999999994</v>
      </c>
      <c r="N686" s="47">
        <f>IF(Table_Query_from_Mac10[[#This Row],[item_no]]="KDA",-Table_Query_from_Mac10[[#This Row],[unit_price]],Table_Query_from_Mac10[[#This Row],[Net Unit]]*Table_Query_from_Mac10[[#This Row],[qty_to_ship]])</f>
        <v>924</v>
      </c>
      <c r="O686" s="47">
        <f>SUMIFS(Summary!C:C,Summary!H:H,Table_Query_from_Mac10[[#This Row],[Juiceoc]])</f>
        <v>0</v>
      </c>
      <c r="P686" s="47">
        <f>SUMIFS(Summary!D:D,Summary!H:H,Table_Query_from_Mac10[[#This Row],[Juiceoc]])</f>
        <v>0</v>
      </c>
      <c r="Q686" s="47">
        <f>SUMIFS(Summary!E:E,Summary!H:H,Table_Query_from_Mac10[[#This Row],[Juiceoc]])</f>
        <v>0</v>
      </c>
      <c r="R686" s="47">
        <f>Table_Query_from_Mac10[[#This Row],[Net Unit]]*(1+Table_Query_from_Mac10[[#This Row],[PriceIncreasebyType]])</f>
        <v>9.24</v>
      </c>
      <c r="S686" s="47">
        <f>Table_Query_from_Mac10[[#This Row],[UnitPriceFuture]]*Table_Query_from_Mac10[[#This Row],[qtytoShipFuture]]</f>
        <v>924</v>
      </c>
      <c r="T686" s="47">
        <f>ROUND(Table_Query_from_Mac10[[#This Row],[qty_to_ship]]*(1+Table_Query_from_Mac10[[#This Row],[VolumeIncreasebyType]]),0)</f>
        <v>100</v>
      </c>
      <c r="U686" s="47">
        <f>Table_Query_from_Mac10[[#This Row],[qtytoShipFuture]]*Table_Query_from_Mac10[[#This Row],[Future-cost]]</f>
        <v>438.99999999999994</v>
      </c>
      <c r="V686" s="47">
        <f>Table_Query_from_Mac10[[#This Row],[qtytoShipFuture]]-Table_Query_from_Mac10[[#This Row],[qty_to_ship]]</f>
        <v>0</v>
      </c>
      <c r="W686" s="47">
        <f>Table_Query_from_Mac10[[#This Row],[UnitPriceFuture]]</f>
        <v>9.24</v>
      </c>
      <c r="X686" s="47">
        <f>Table_Query_from_Mac10[[#This Row],[Unit Increase]]*Table_Query_from_Mac10[[#This Row],[UnitPriceFuture]]</f>
        <v>0</v>
      </c>
      <c r="Y686" s="47">
        <f>Table_Query_from_Mac10[[#This Row],[Unit Increase]]*Table_Query_from_Mac10[[#This Row],[Future-cost]]</f>
        <v>0</v>
      </c>
      <c r="Z686" s="47">
        <f>-(Table_Query_from_Mac10[[#This Row],[Incremental Sales]]+((Table_Query_from_Mac10[[#This Row],[Incremental Sales]]*-(SUM(Summary!$S$8:$S$9)))))*Summary!$S$18</f>
        <v>0</v>
      </c>
      <c r="AA686" s="47">
        <f>IFERROR(Table_Query_from_Mac10[[#This Row],[Incremental Cost]]/Table_Query_from_Mac10[[#This Row],[Incremental Sales]],0)</f>
        <v>0</v>
      </c>
      <c r="AB686" s="47">
        <f>IFERROR(Table_Query_from_Mac10[[#This Row],[TotalCostFuture]]/Table_Query_from_Mac10[[#This Row],[totalsalesFuture]],0)</f>
        <v>0.47510822510822504</v>
      </c>
      <c r="AN686" s="30">
        <v>400</v>
      </c>
      <c r="AO686">
        <f t="shared" si="20"/>
        <v>100</v>
      </c>
      <c r="AQ686" s="30">
        <v>26.39</v>
      </c>
      <c r="AR686">
        <f t="shared" si="21"/>
        <v>9.24</v>
      </c>
    </row>
    <row r="687" spans="1:44" x14ac:dyDescent="0.25">
      <c r="A687">
        <v>90065</v>
      </c>
      <c r="B687">
        <v>5</v>
      </c>
      <c r="C687" t="s">
        <v>51</v>
      </c>
      <c r="D687" t="s">
        <v>80</v>
      </c>
      <c r="E687">
        <v>75</v>
      </c>
      <c r="F687">
        <v>4.83</v>
      </c>
      <c r="G687">
        <v>10.3</v>
      </c>
      <c r="H687" s="1">
        <v>44855</v>
      </c>
      <c r="I687" s="20">
        <v>0</v>
      </c>
      <c r="J687" s="47">
        <f>Table_Query_from_Mac10[[#This Row],[unit_price]]-(Table_Query_from_Mac10[[#This Row],[unit_price]]*(Table_Query_from_Mac10[[#This Row],[discount_pct]]/100))</f>
        <v>10.3</v>
      </c>
      <c r="K687" s="47">
        <f>Table_Query_from_Mac10[[#This Row],[unit_cost]]</f>
        <v>4.83</v>
      </c>
      <c r="L687" s="47">
        <f>Table_Query_from_Mac10[[#This Row],[Live-cost]]*(1+Table_Query_from_Mac10[[#This Row],[CogsIncreasebyTYPE]])</f>
        <v>4.83</v>
      </c>
      <c r="M687" s="47">
        <f>Table_Query_from_Mac10[[#This Row],[Live-cost]]*Table_Query_from_Mac10[[#This Row],[qty_to_ship]]</f>
        <v>362.25</v>
      </c>
      <c r="N687" s="47">
        <f>IF(Table_Query_from_Mac10[[#This Row],[item_no]]="KDA",-Table_Query_from_Mac10[[#This Row],[unit_price]],Table_Query_from_Mac10[[#This Row],[Net Unit]]*Table_Query_from_Mac10[[#This Row],[qty_to_ship]])</f>
        <v>772.5</v>
      </c>
      <c r="O687" s="47">
        <f>SUMIFS(Summary!C:C,Summary!H:H,Table_Query_from_Mac10[[#This Row],[Juiceoc]])</f>
        <v>0</v>
      </c>
      <c r="P687" s="47">
        <f>SUMIFS(Summary!D:D,Summary!H:H,Table_Query_from_Mac10[[#This Row],[Juiceoc]])</f>
        <v>0</v>
      </c>
      <c r="Q687" s="47">
        <f>SUMIFS(Summary!E:E,Summary!H:H,Table_Query_from_Mac10[[#This Row],[Juiceoc]])</f>
        <v>0</v>
      </c>
      <c r="R687" s="47">
        <f>Table_Query_from_Mac10[[#This Row],[Net Unit]]*(1+Table_Query_from_Mac10[[#This Row],[PriceIncreasebyType]])</f>
        <v>10.3</v>
      </c>
      <c r="S687" s="47">
        <f>Table_Query_from_Mac10[[#This Row],[UnitPriceFuture]]*Table_Query_from_Mac10[[#This Row],[qtytoShipFuture]]</f>
        <v>772.5</v>
      </c>
      <c r="T687" s="47">
        <f>ROUND(Table_Query_from_Mac10[[#This Row],[qty_to_ship]]*(1+Table_Query_from_Mac10[[#This Row],[VolumeIncreasebyType]]),0)</f>
        <v>75</v>
      </c>
      <c r="U687" s="47">
        <f>Table_Query_from_Mac10[[#This Row],[qtytoShipFuture]]*Table_Query_from_Mac10[[#This Row],[Future-cost]]</f>
        <v>362.25</v>
      </c>
      <c r="V687" s="47">
        <f>Table_Query_from_Mac10[[#This Row],[qtytoShipFuture]]-Table_Query_from_Mac10[[#This Row],[qty_to_ship]]</f>
        <v>0</v>
      </c>
      <c r="W687" s="47">
        <f>Table_Query_from_Mac10[[#This Row],[UnitPriceFuture]]</f>
        <v>10.3</v>
      </c>
      <c r="X687" s="47">
        <f>Table_Query_from_Mac10[[#This Row],[Unit Increase]]*Table_Query_from_Mac10[[#This Row],[UnitPriceFuture]]</f>
        <v>0</v>
      </c>
      <c r="Y687" s="47">
        <f>Table_Query_from_Mac10[[#This Row],[Unit Increase]]*Table_Query_from_Mac10[[#This Row],[Future-cost]]</f>
        <v>0</v>
      </c>
      <c r="Z687" s="47">
        <f>-(Table_Query_from_Mac10[[#This Row],[Incremental Sales]]+((Table_Query_from_Mac10[[#This Row],[Incremental Sales]]*-(SUM(Summary!$S$8:$S$9)))))*Summary!$S$18</f>
        <v>0</v>
      </c>
      <c r="AA687" s="47">
        <f>IFERROR(Table_Query_from_Mac10[[#This Row],[Incremental Cost]]/Table_Query_from_Mac10[[#This Row],[Incremental Sales]],0)</f>
        <v>0</v>
      </c>
      <c r="AB687" s="47">
        <f>IFERROR(Table_Query_from_Mac10[[#This Row],[TotalCostFuture]]/Table_Query_from_Mac10[[#This Row],[totalsalesFuture]],0)</f>
        <v>0.46893203883495144</v>
      </c>
      <c r="AN687" s="31">
        <v>300</v>
      </c>
      <c r="AO687">
        <f t="shared" si="20"/>
        <v>75</v>
      </c>
      <c r="AQ687" s="31">
        <v>29.44</v>
      </c>
      <c r="AR687">
        <f t="shared" si="21"/>
        <v>10.3</v>
      </c>
    </row>
    <row r="688" spans="1:44" x14ac:dyDescent="0.25">
      <c r="A688">
        <v>90065</v>
      </c>
      <c r="B688">
        <v>6</v>
      </c>
      <c r="C688" t="s">
        <v>51</v>
      </c>
      <c r="D688" t="s">
        <v>80</v>
      </c>
      <c r="E688">
        <v>5</v>
      </c>
      <c r="F688">
        <v>7.05</v>
      </c>
      <c r="G688">
        <v>15.68</v>
      </c>
      <c r="H688" s="1">
        <v>44855</v>
      </c>
      <c r="I688" s="20">
        <v>0</v>
      </c>
      <c r="J688" s="47">
        <f>Table_Query_from_Mac10[[#This Row],[unit_price]]-(Table_Query_from_Mac10[[#This Row],[unit_price]]*(Table_Query_from_Mac10[[#This Row],[discount_pct]]/100))</f>
        <v>15.68</v>
      </c>
      <c r="K688" s="47">
        <f>Table_Query_from_Mac10[[#This Row],[unit_cost]]</f>
        <v>7.05</v>
      </c>
      <c r="L688" s="47">
        <f>Table_Query_from_Mac10[[#This Row],[Live-cost]]*(1+Table_Query_from_Mac10[[#This Row],[CogsIncreasebyTYPE]])</f>
        <v>7.05</v>
      </c>
      <c r="M688" s="47">
        <f>Table_Query_from_Mac10[[#This Row],[Live-cost]]*Table_Query_from_Mac10[[#This Row],[qty_to_ship]]</f>
        <v>35.25</v>
      </c>
      <c r="N688" s="47">
        <f>IF(Table_Query_from_Mac10[[#This Row],[item_no]]="KDA",-Table_Query_from_Mac10[[#This Row],[unit_price]],Table_Query_from_Mac10[[#This Row],[Net Unit]]*Table_Query_from_Mac10[[#This Row],[qty_to_ship]])</f>
        <v>78.400000000000006</v>
      </c>
      <c r="O688" s="47">
        <f>SUMIFS(Summary!C:C,Summary!H:H,Table_Query_from_Mac10[[#This Row],[Juiceoc]])</f>
        <v>0</v>
      </c>
      <c r="P688" s="47">
        <f>SUMIFS(Summary!D:D,Summary!H:H,Table_Query_from_Mac10[[#This Row],[Juiceoc]])</f>
        <v>0</v>
      </c>
      <c r="Q688" s="47">
        <f>SUMIFS(Summary!E:E,Summary!H:H,Table_Query_from_Mac10[[#This Row],[Juiceoc]])</f>
        <v>0</v>
      </c>
      <c r="R688" s="47">
        <f>Table_Query_from_Mac10[[#This Row],[Net Unit]]*(1+Table_Query_from_Mac10[[#This Row],[PriceIncreasebyType]])</f>
        <v>15.68</v>
      </c>
      <c r="S688" s="47">
        <f>Table_Query_from_Mac10[[#This Row],[UnitPriceFuture]]*Table_Query_from_Mac10[[#This Row],[qtytoShipFuture]]</f>
        <v>78.400000000000006</v>
      </c>
      <c r="T688" s="47">
        <f>ROUND(Table_Query_from_Mac10[[#This Row],[qty_to_ship]]*(1+Table_Query_from_Mac10[[#This Row],[VolumeIncreasebyType]]),0)</f>
        <v>5</v>
      </c>
      <c r="U688" s="47">
        <f>Table_Query_from_Mac10[[#This Row],[qtytoShipFuture]]*Table_Query_from_Mac10[[#This Row],[Future-cost]]</f>
        <v>35.25</v>
      </c>
      <c r="V688" s="47">
        <f>Table_Query_from_Mac10[[#This Row],[qtytoShipFuture]]-Table_Query_from_Mac10[[#This Row],[qty_to_ship]]</f>
        <v>0</v>
      </c>
      <c r="W688" s="47">
        <f>Table_Query_from_Mac10[[#This Row],[UnitPriceFuture]]</f>
        <v>15.68</v>
      </c>
      <c r="X688" s="47">
        <f>Table_Query_from_Mac10[[#This Row],[Unit Increase]]*Table_Query_from_Mac10[[#This Row],[UnitPriceFuture]]</f>
        <v>0</v>
      </c>
      <c r="Y688" s="47">
        <f>Table_Query_from_Mac10[[#This Row],[Unit Increase]]*Table_Query_from_Mac10[[#This Row],[Future-cost]]</f>
        <v>0</v>
      </c>
      <c r="Z688" s="47">
        <f>-(Table_Query_from_Mac10[[#This Row],[Incremental Sales]]+((Table_Query_from_Mac10[[#This Row],[Incremental Sales]]*-(SUM(Summary!$S$8:$S$9)))))*Summary!$S$18</f>
        <v>0</v>
      </c>
      <c r="AA688" s="47">
        <f>IFERROR(Table_Query_from_Mac10[[#This Row],[Incremental Cost]]/Table_Query_from_Mac10[[#This Row],[Incremental Sales]],0)</f>
        <v>0</v>
      </c>
      <c r="AB688" s="47">
        <f>IFERROR(Table_Query_from_Mac10[[#This Row],[TotalCostFuture]]/Table_Query_from_Mac10[[#This Row],[totalsalesFuture]],0)</f>
        <v>0.44961734693877548</v>
      </c>
      <c r="AN688" s="30">
        <v>18</v>
      </c>
      <c r="AO688">
        <f t="shared" si="20"/>
        <v>5</v>
      </c>
      <c r="AQ688" s="30">
        <v>44.8</v>
      </c>
      <c r="AR688">
        <f t="shared" si="21"/>
        <v>15.68</v>
      </c>
    </row>
    <row r="689" spans="1:44" x14ac:dyDescent="0.25">
      <c r="A689">
        <v>90065</v>
      </c>
      <c r="B689">
        <v>7</v>
      </c>
      <c r="C689" t="s">
        <v>51</v>
      </c>
      <c r="D689" t="s">
        <v>80</v>
      </c>
      <c r="E689">
        <v>12</v>
      </c>
      <c r="F689">
        <v>8.15</v>
      </c>
      <c r="G689">
        <v>18.62</v>
      </c>
      <c r="H689" s="1">
        <v>44855</v>
      </c>
      <c r="I689" s="20">
        <v>0</v>
      </c>
      <c r="J689" s="47">
        <f>Table_Query_from_Mac10[[#This Row],[unit_price]]-(Table_Query_from_Mac10[[#This Row],[unit_price]]*(Table_Query_from_Mac10[[#This Row],[discount_pct]]/100))</f>
        <v>18.62</v>
      </c>
      <c r="K689" s="47">
        <f>Table_Query_from_Mac10[[#This Row],[unit_cost]]</f>
        <v>8.15</v>
      </c>
      <c r="L689" s="47">
        <f>Table_Query_from_Mac10[[#This Row],[Live-cost]]*(1+Table_Query_from_Mac10[[#This Row],[CogsIncreasebyTYPE]])</f>
        <v>8.15</v>
      </c>
      <c r="M689" s="47">
        <f>Table_Query_from_Mac10[[#This Row],[Live-cost]]*Table_Query_from_Mac10[[#This Row],[qty_to_ship]]</f>
        <v>97.800000000000011</v>
      </c>
      <c r="N689" s="47">
        <f>IF(Table_Query_from_Mac10[[#This Row],[item_no]]="KDA",-Table_Query_from_Mac10[[#This Row],[unit_price]],Table_Query_from_Mac10[[#This Row],[Net Unit]]*Table_Query_from_Mac10[[#This Row],[qty_to_ship]])</f>
        <v>223.44</v>
      </c>
      <c r="O689" s="47">
        <f>SUMIFS(Summary!C:C,Summary!H:H,Table_Query_from_Mac10[[#This Row],[Juiceoc]])</f>
        <v>0</v>
      </c>
      <c r="P689" s="47">
        <f>SUMIFS(Summary!D:D,Summary!H:H,Table_Query_from_Mac10[[#This Row],[Juiceoc]])</f>
        <v>0</v>
      </c>
      <c r="Q689" s="47">
        <f>SUMIFS(Summary!E:E,Summary!H:H,Table_Query_from_Mac10[[#This Row],[Juiceoc]])</f>
        <v>0</v>
      </c>
      <c r="R689" s="47">
        <f>Table_Query_from_Mac10[[#This Row],[Net Unit]]*(1+Table_Query_from_Mac10[[#This Row],[PriceIncreasebyType]])</f>
        <v>18.62</v>
      </c>
      <c r="S689" s="47">
        <f>Table_Query_from_Mac10[[#This Row],[UnitPriceFuture]]*Table_Query_from_Mac10[[#This Row],[qtytoShipFuture]]</f>
        <v>223.44</v>
      </c>
      <c r="T689" s="47">
        <f>ROUND(Table_Query_from_Mac10[[#This Row],[qty_to_ship]]*(1+Table_Query_from_Mac10[[#This Row],[VolumeIncreasebyType]]),0)</f>
        <v>12</v>
      </c>
      <c r="U689" s="47">
        <f>Table_Query_from_Mac10[[#This Row],[qtytoShipFuture]]*Table_Query_from_Mac10[[#This Row],[Future-cost]]</f>
        <v>97.800000000000011</v>
      </c>
      <c r="V689" s="47">
        <f>Table_Query_from_Mac10[[#This Row],[qtytoShipFuture]]-Table_Query_from_Mac10[[#This Row],[qty_to_ship]]</f>
        <v>0</v>
      </c>
      <c r="W689" s="47">
        <f>Table_Query_from_Mac10[[#This Row],[UnitPriceFuture]]</f>
        <v>18.62</v>
      </c>
      <c r="X689" s="47">
        <f>Table_Query_from_Mac10[[#This Row],[Unit Increase]]*Table_Query_from_Mac10[[#This Row],[UnitPriceFuture]]</f>
        <v>0</v>
      </c>
      <c r="Y689" s="47">
        <f>Table_Query_from_Mac10[[#This Row],[Unit Increase]]*Table_Query_from_Mac10[[#This Row],[Future-cost]]</f>
        <v>0</v>
      </c>
      <c r="Z689" s="47">
        <f>-(Table_Query_from_Mac10[[#This Row],[Incremental Sales]]+((Table_Query_from_Mac10[[#This Row],[Incremental Sales]]*-(SUM(Summary!$S$8:$S$9)))))*Summary!$S$18</f>
        <v>0</v>
      </c>
      <c r="AA689" s="47">
        <f>IFERROR(Table_Query_from_Mac10[[#This Row],[Incremental Cost]]/Table_Query_from_Mac10[[#This Row],[Incremental Sales]],0)</f>
        <v>0</v>
      </c>
      <c r="AB689" s="47">
        <f>IFERROR(Table_Query_from_Mac10[[#This Row],[TotalCostFuture]]/Table_Query_from_Mac10[[#This Row],[totalsalesFuture]],0)</f>
        <v>0.43770139634801297</v>
      </c>
      <c r="AN689" s="31">
        <v>45</v>
      </c>
      <c r="AO689">
        <f t="shared" si="20"/>
        <v>12</v>
      </c>
      <c r="AQ689" s="31">
        <v>53.2</v>
      </c>
      <c r="AR689">
        <f t="shared" si="21"/>
        <v>18.62</v>
      </c>
    </row>
    <row r="690" spans="1:44" x14ac:dyDescent="0.25">
      <c r="A690">
        <v>90065</v>
      </c>
      <c r="B690">
        <v>8</v>
      </c>
      <c r="C690" t="s">
        <v>51</v>
      </c>
      <c r="D690" t="s">
        <v>80</v>
      </c>
      <c r="E690">
        <v>8</v>
      </c>
      <c r="F690">
        <v>9.83</v>
      </c>
      <c r="G690">
        <v>22.56</v>
      </c>
      <c r="H690" s="1">
        <v>44855</v>
      </c>
      <c r="I690" s="20">
        <v>0</v>
      </c>
      <c r="J690" s="47">
        <f>Table_Query_from_Mac10[[#This Row],[unit_price]]-(Table_Query_from_Mac10[[#This Row],[unit_price]]*(Table_Query_from_Mac10[[#This Row],[discount_pct]]/100))</f>
        <v>22.56</v>
      </c>
      <c r="K690" s="47">
        <f>Table_Query_from_Mac10[[#This Row],[unit_cost]]</f>
        <v>9.83</v>
      </c>
      <c r="L690" s="47">
        <f>Table_Query_from_Mac10[[#This Row],[Live-cost]]*(1+Table_Query_from_Mac10[[#This Row],[CogsIncreasebyTYPE]])</f>
        <v>9.83</v>
      </c>
      <c r="M690" s="47">
        <f>Table_Query_from_Mac10[[#This Row],[Live-cost]]*Table_Query_from_Mac10[[#This Row],[qty_to_ship]]</f>
        <v>78.64</v>
      </c>
      <c r="N690" s="47">
        <f>IF(Table_Query_from_Mac10[[#This Row],[item_no]]="KDA",-Table_Query_from_Mac10[[#This Row],[unit_price]],Table_Query_from_Mac10[[#This Row],[Net Unit]]*Table_Query_from_Mac10[[#This Row],[qty_to_ship]])</f>
        <v>180.48</v>
      </c>
      <c r="O690" s="47">
        <f>SUMIFS(Summary!C:C,Summary!H:H,Table_Query_from_Mac10[[#This Row],[Juiceoc]])</f>
        <v>0</v>
      </c>
      <c r="P690" s="47">
        <f>SUMIFS(Summary!D:D,Summary!H:H,Table_Query_from_Mac10[[#This Row],[Juiceoc]])</f>
        <v>0</v>
      </c>
      <c r="Q690" s="47">
        <f>SUMIFS(Summary!E:E,Summary!H:H,Table_Query_from_Mac10[[#This Row],[Juiceoc]])</f>
        <v>0</v>
      </c>
      <c r="R690" s="47">
        <f>Table_Query_from_Mac10[[#This Row],[Net Unit]]*(1+Table_Query_from_Mac10[[#This Row],[PriceIncreasebyType]])</f>
        <v>22.56</v>
      </c>
      <c r="S690" s="47">
        <f>Table_Query_from_Mac10[[#This Row],[UnitPriceFuture]]*Table_Query_from_Mac10[[#This Row],[qtytoShipFuture]]</f>
        <v>180.48</v>
      </c>
      <c r="T690" s="47">
        <f>ROUND(Table_Query_from_Mac10[[#This Row],[qty_to_ship]]*(1+Table_Query_from_Mac10[[#This Row],[VolumeIncreasebyType]]),0)</f>
        <v>8</v>
      </c>
      <c r="U690" s="47">
        <f>Table_Query_from_Mac10[[#This Row],[qtytoShipFuture]]*Table_Query_from_Mac10[[#This Row],[Future-cost]]</f>
        <v>78.64</v>
      </c>
      <c r="V690" s="47">
        <f>Table_Query_from_Mac10[[#This Row],[qtytoShipFuture]]-Table_Query_from_Mac10[[#This Row],[qty_to_ship]]</f>
        <v>0</v>
      </c>
      <c r="W690" s="47">
        <f>Table_Query_from_Mac10[[#This Row],[UnitPriceFuture]]</f>
        <v>22.56</v>
      </c>
      <c r="X690" s="47">
        <f>Table_Query_from_Mac10[[#This Row],[Unit Increase]]*Table_Query_from_Mac10[[#This Row],[UnitPriceFuture]]</f>
        <v>0</v>
      </c>
      <c r="Y690" s="47">
        <f>Table_Query_from_Mac10[[#This Row],[Unit Increase]]*Table_Query_from_Mac10[[#This Row],[Future-cost]]</f>
        <v>0</v>
      </c>
      <c r="Z690" s="47">
        <f>-(Table_Query_from_Mac10[[#This Row],[Incremental Sales]]+((Table_Query_from_Mac10[[#This Row],[Incremental Sales]]*-(SUM(Summary!$S$8:$S$9)))))*Summary!$S$18</f>
        <v>0</v>
      </c>
      <c r="AA690" s="47">
        <f>IFERROR(Table_Query_from_Mac10[[#This Row],[Incremental Cost]]/Table_Query_from_Mac10[[#This Row],[Incremental Sales]],0)</f>
        <v>0</v>
      </c>
      <c r="AB690" s="47">
        <f>IFERROR(Table_Query_from_Mac10[[#This Row],[TotalCostFuture]]/Table_Query_from_Mac10[[#This Row],[totalsalesFuture]],0)</f>
        <v>0.43572695035460995</v>
      </c>
      <c r="AN690" s="30">
        <v>30</v>
      </c>
      <c r="AO690">
        <f t="shared" si="20"/>
        <v>8</v>
      </c>
      <c r="AQ690" s="30">
        <v>64.45</v>
      </c>
      <c r="AR690">
        <f t="shared" si="21"/>
        <v>22.56</v>
      </c>
    </row>
    <row r="691" spans="1:44" x14ac:dyDescent="0.25">
      <c r="A691">
        <v>90065</v>
      </c>
      <c r="B691">
        <v>9</v>
      </c>
      <c r="C691" t="s">
        <v>51</v>
      </c>
      <c r="D691" t="s">
        <v>80</v>
      </c>
      <c r="E691">
        <v>9</v>
      </c>
      <c r="F691">
        <v>11.36</v>
      </c>
      <c r="G691">
        <v>26.83</v>
      </c>
      <c r="H691" s="1">
        <v>44855</v>
      </c>
      <c r="I691" s="20">
        <v>0</v>
      </c>
      <c r="J691" s="47">
        <f>Table_Query_from_Mac10[[#This Row],[unit_price]]-(Table_Query_from_Mac10[[#This Row],[unit_price]]*(Table_Query_from_Mac10[[#This Row],[discount_pct]]/100))</f>
        <v>26.83</v>
      </c>
      <c r="K691" s="47">
        <f>Table_Query_from_Mac10[[#This Row],[unit_cost]]</f>
        <v>11.36</v>
      </c>
      <c r="L691" s="47">
        <f>Table_Query_from_Mac10[[#This Row],[Live-cost]]*(1+Table_Query_from_Mac10[[#This Row],[CogsIncreasebyTYPE]])</f>
        <v>11.36</v>
      </c>
      <c r="M691" s="47">
        <f>Table_Query_from_Mac10[[#This Row],[Live-cost]]*Table_Query_from_Mac10[[#This Row],[qty_to_ship]]</f>
        <v>102.24</v>
      </c>
      <c r="N691" s="47">
        <f>IF(Table_Query_from_Mac10[[#This Row],[item_no]]="KDA",-Table_Query_from_Mac10[[#This Row],[unit_price]],Table_Query_from_Mac10[[#This Row],[Net Unit]]*Table_Query_from_Mac10[[#This Row],[qty_to_ship]])</f>
        <v>241.46999999999997</v>
      </c>
      <c r="O691" s="47">
        <f>SUMIFS(Summary!C:C,Summary!H:H,Table_Query_from_Mac10[[#This Row],[Juiceoc]])</f>
        <v>0</v>
      </c>
      <c r="P691" s="47">
        <f>SUMIFS(Summary!D:D,Summary!H:H,Table_Query_from_Mac10[[#This Row],[Juiceoc]])</f>
        <v>0</v>
      </c>
      <c r="Q691" s="47">
        <f>SUMIFS(Summary!E:E,Summary!H:H,Table_Query_from_Mac10[[#This Row],[Juiceoc]])</f>
        <v>0</v>
      </c>
      <c r="R691" s="47">
        <f>Table_Query_from_Mac10[[#This Row],[Net Unit]]*(1+Table_Query_from_Mac10[[#This Row],[PriceIncreasebyType]])</f>
        <v>26.83</v>
      </c>
      <c r="S691" s="47">
        <f>Table_Query_from_Mac10[[#This Row],[UnitPriceFuture]]*Table_Query_from_Mac10[[#This Row],[qtytoShipFuture]]</f>
        <v>241.46999999999997</v>
      </c>
      <c r="T691" s="47">
        <f>ROUND(Table_Query_from_Mac10[[#This Row],[qty_to_ship]]*(1+Table_Query_from_Mac10[[#This Row],[VolumeIncreasebyType]]),0)</f>
        <v>9</v>
      </c>
      <c r="U691" s="47">
        <f>Table_Query_from_Mac10[[#This Row],[qtytoShipFuture]]*Table_Query_from_Mac10[[#This Row],[Future-cost]]</f>
        <v>102.24</v>
      </c>
      <c r="V691" s="47">
        <f>Table_Query_from_Mac10[[#This Row],[qtytoShipFuture]]-Table_Query_from_Mac10[[#This Row],[qty_to_ship]]</f>
        <v>0</v>
      </c>
      <c r="W691" s="47">
        <f>Table_Query_from_Mac10[[#This Row],[UnitPriceFuture]]</f>
        <v>26.83</v>
      </c>
      <c r="X691" s="47">
        <f>Table_Query_from_Mac10[[#This Row],[Unit Increase]]*Table_Query_from_Mac10[[#This Row],[UnitPriceFuture]]</f>
        <v>0</v>
      </c>
      <c r="Y691" s="47">
        <f>Table_Query_from_Mac10[[#This Row],[Unit Increase]]*Table_Query_from_Mac10[[#This Row],[Future-cost]]</f>
        <v>0</v>
      </c>
      <c r="Z691" s="47">
        <f>-(Table_Query_from_Mac10[[#This Row],[Incremental Sales]]+((Table_Query_from_Mac10[[#This Row],[Incremental Sales]]*-(SUM(Summary!$S$8:$S$9)))))*Summary!$S$18</f>
        <v>0</v>
      </c>
      <c r="AA691" s="47">
        <f>IFERROR(Table_Query_from_Mac10[[#This Row],[Incremental Cost]]/Table_Query_from_Mac10[[#This Row],[Incremental Sales]],0)</f>
        <v>0</v>
      </c>
      <c r="AB691" s="47">
        <f>IFERROR(Table_Query_from_Mac10[[#This Row],[TotalCostFuture]]/Table_Query_from_Mac10[[#This Row],[totalsalesFuture]],0)</f>
        <v>0.42340663436451736</v>
      </c>
      <c r="AN691" s="31">
        <v>36</v>
      </c>
      <c r="AO691">
        <f t="shared" si="20"/>
        <v>9</v>
      </c>
      <c r="AQ691" s="31">
        <v>76.67</v>
      </c>
      <c r="AR691">
        <f t="shared" si="21"/>
        <v>26.83</v>
      </c>
    </row>
    <row r="692" spans="1:44" x14ac:dyDescent="0.25">
      <c r="A692">
        <v>90065</v>
      </c>
      <c r="B692">
        <v>10</v>
      </c>
      <c r="C692" t="s">
        <v>53</v>
      </c>
      <c r="D692" t="s">
        <v>80</v>
      </c>
      <c r="E692">
        <v>48</v>
      </c>
      <c r="F692">
        <v>6.45</v>
      </c>
      <c r="G692">
        <v>13.39</v>
      </c>
      <c r="H692" s="1">
        <v>44855</v>
      </c>
      <c r="I692" s="20">
        <v>0</v>
      </c>
      <c r="J692" s="47">
        <f>Table_Query_from_Mac10[[#This Row],[unit_price]]-(Table_Query_from_Mac10[[#This Row],[unit_price]]*(Table_Query_from_Mac10[[#This Row],[discount_pct]]/100))</f>
        <v>13.39</v>
      </c>
      <c r="K692" s="47">
        <f>Table_Query_from_Mac10[[#This Row],[unit_cost]]</f>
        <v>6.45</v>
      </c>
      <c r="L692" s="47">
        <f>Table_Query_from_Mac10[[#This Row],[Live-cost]]*(1+Table_Query_from_Mac10[[#This Row],[CogsIncreasebyTYPE]])</f>
        <v>6.45</v>
      </c>
      <c r="M692" s="47">
        <f>Table_Query_from_Mac10[[#This Row],[Live-cost]]*Table_Query_from_Mac10[[#This Row],[qty_to_ship]]</f>
        <v>309.60000000000002</v>
      </c>
      <c r="N692" s="47">
        <f>IF(Table_Query_from_Mac10[[#This Row],[item_no]]="KDA",-Table_Query_from_Mac10[[#This Row],[unit_price]],Table_Query_from_Mac10[[#This Row],[Net Unit]]*Table_Query_from_Mac10[[#This Row],[qty_to_ship]])</f>
        <v>642.72</v>
      </c>
      <c r="O692" s="47">
        <f>SUMIFS(Summary!C:C,Summary!H:H,Table_Query_from_Mac10[[#This Row],[Juiceoc]])</f>
        <v>0</v>
      </c>
      <c r="P692" s="47">
        <f>SUMIFS(Summary!D:D,Summary!H:H,Table_Query_from_Mac10[[#This Row],[Juiceoc]])</f>
        <v>0</v>
      </c>
      <c r="Q692" s="47">
        <f>SUMIFS(Summary!E:E,Summary!H:H,Table_Query_from_Mac10[[#This Row],[Juiceoc]])</f>
        <v>0</v>
      </c>
      <c r="R692" s="47">
        <f>Table_Query_from_Mac10[[#This Row],[Net Unit]]*(1+Table_Query_from_Mac10[[#This Row],[PriceIncreasebyType]])</f>
        <v>13.39</v>
      </c>
      <c r="S692" s="47">
        <f>Table_Query_from_Mac10[[#This Row],[UnitPriceFuture]]*Table_Query_from_Mac10[[#This Row],[qtytoShipFuture]]</f>
        <v>642.72</v>
      </c>
      <c r="T692" s="47">
        <f>ROUND(Table_Query_from_Mac10[[#This Row],[qty_to_ship]]*(1+Table_Query_from_Mac10[[#This Row],[VolumeIncreasebyType]]),0)</f>
        <v>48</v>
      </c>
      <c r="U692" s="47">
        <f>Table_Query_from_Mac10[[#This Row],[qtytoShipFuture]]*Table_Query_from_Mac10[[#This Row],[Future-cost]]</f>
        <v>309.60000000000002</v>
      </c>
      <c r="V692" s="47">
        <f>Table_Query_from_Mac10[[#This Row],[qtytoShipFuture]]-Table_Query_from_Mac10[[#This Row],[qty_to_ship]]</f>
        <v>0</v>
      </c>
      <c r="W692" s="47">
        <f>Table_Query_from_Mac10[[#This Row],[UnitPriceFuture]]</f>
        <v>13.39</v>
      </c>
      <c r="X692" s="47">
        <f>Table_Query_from_Mac10[[#This Row],[Unit Increase]]*Table_Query_from_Mac10[[#This Row],[UnitPriceFuture]]</f>
        <v>0</v>
      </c>
      <c r="Y692" s="47">
        <f>Table_Query_from_Mac10[[#This Row],[Unit Increase]]*Table_Query_from_Mac10[[#This Row],[Future-cost]]</f>
        <v>0</v>
      </c>
      <c r="Z692" s="47">
        <f>-(Table_Query_from_Mac10[[#This Row],[Incremental Sales]]+((Table_Query_from_Mac10[[#This Row],[Incremental Sales]]*-(SUM(Summary!$S$8:$S$9)))))*Summary!$S$18</f>
        <v>0</v>
      </c>
      <c r="AA692" s="47">
        <f>IFERROR(Table_Query_from_Mac10[[#This Row],[Incremental Cost]]/Table_Query_from_Mac10[[#This Row],[Incremental Sales]],0)</f>
        <v>0</v>
      </c>
      <c r="AB692" s="47">
        <f>IFERROR(Table_Query_from_Mac10[[#This Row],[TotalCostFuture]]/Table_Query_from_Mac10[[#This Row],[totalsalesFuture]],0)</f>
        <v>0.48170276325616135</v>
      </c>
      <c r="AN692" s="30">
        <v>192</v>
      </c>
      <c r="AO692">
        <f t="shared" si="20"/>
        <v>48</v>
      </c>
      <c r="AQ692" s="30">
        <v>38.25</v>
      </c>
      <c r="AR692">
        <f t="shared" si="21"/>
        <v>13.39</v>
      </c>
    </row>
    <row r="693" spans="1:44" x14ac:dyDescent="0.25">
      <c r="A693">
        <v>90065</v>
      </c>
      <c r="B693">
        <v>11</v>
      </c>
      <c r="C693" t="s">
        <v>53</v>
      </c>
      <c r="D693" t="s">
        <v>80</v>
      </c>
      <c r="E693">
        <v>40</v>
      </c>
      <c r="F693">
        <v>7.01</v>
      </c>
      <c r="G693">
        <v>14.09</v>
      </c>
      <c r="H693" s="1">
        <v>44855</v>
      </c>
      <c r="I693" s="20">
        <v>0</v>
      </c>
      <c r="J693" s="47">
        <f>Table_Query_from_Mac10[[#This Row],[unit_price]]-(Table_Query_from_Mac10[[#This Row],[unit_price]]*(Table_Query_from_Mac10[[#This Row],[discount_pct]]/100))</f>
        <v>14.09</v>
      </c>
      <c r="K693" s="47">
        <f>Table_Query_from_Mac10[[#This Row],[unit_cost]]</f>
        <v>7.01</v>
      </c>
      <c r="L693" s="47">
        <f>Table_Query_from_Mac10[[#This Row],[Live-cost]]*(1+Table_Query_from_Mac10[[#This Row],[CogsIncreasebyTYPE]])</f>
        <v>7.01</v>
      </c>
      <c r="M693" s="47">
        <f>Table_Query_from_Mac10[[#This Row],[Live-cost]]*Table_Query_from_Mac10[[#This Row],[qty_to_ship]]</f>
        <v>280.39999999999998</v>
      </c>
      <c r="N693" s="47">
        <f>IF(Table_Query_from_Mac10[[#This Row],[item_no]]="KDA",-Table_Query_from_Mac10[[#This Row],[unit_price]],Table_Query_from_Mac10[[#This Row],[Net Unit]]*Table_Query_from_Mac10[[#This Row],[qty_to_ship]])</f>
        <v>563.6</v>
      </c>
      <c r="O693" s="47">
        <f>SUMIFS(Summary!C:C,Summary!H:H,Table_Query_from_Mac10[[#This Row],[Juiceoc]])</f>
        <v>0</v>
      </c>
      <c r="P693" s="47">
        <f>SUMIFS(Summary!D:D,Summary!H:H,Table_Query_from_Mac10[[#This Row],[Juiceoc]])</f>
        <v>0</v>
      </c>
      <c r="Q693" s="47">
        <f>SUMIFS(Summary!E:E,Summary!H:H,Table_Query_from_Mac10[[#This Row],[Juiceoc]])</f>
        <v>0</v>
      </c>
      <c r="R693" s="47">
        <f>Table_Query_from_Mac10[[#This Row],[Net Unit]]*(1+Table_Query_from_Mac10[[#This Row],[PriceIncreasebyType]])</f>
        <v>14.09</v>
      </c>
      <c r="S693" s="47">
        <f>Table_Query_from_Mac10[[#This Row],[UnitPriceFuture]]*Table_Query_from_Mac10[[#This Row],[qtytoShipFuture]]</f>
        <v>563.6</v>
      </c>
      <c r="T693" s="47">
        <f>ROUND(Table_Query_from_Mac10[[#This Row],[qty_to_ship]]*(1+Table_Query_from_Mac10[[#This Row],[VolumeIncreasebyType]]),0)</f>
        <v>40</v>
      </c>
      <c r="U693" s="47">
        <f>Table_Query_from_Mac10[[#This Row],[qtytoShipFuture]]*Table_Query_from_Mac10[[#This Row],[Future-cost]]</f>
        <v>280.39999999999998</v>
      </c>
      <c r="V693" s="47">
        <f>Table_Query_from_Mac10[[#This Row],[qtytoShipFuture]]-Table_Query_from_Mac10[[#This Row],[qty_to_ship]]</f>
        <v>0</v>
      </c>
      <c r="W693" s="47">
        <f>Table_Query_from_Mac10[[#This Row],[UnitPriceFuture]]</f>
        <v>14.09</v>
      </c>
      <c r="X693" s="47">
        <f>Table_Query_from_Mac10[[#This Row],[Unit Increase]]*Table_Query_from_Mac10[[#This Row],[UnitPriceFuture]]</f>
        <v>0</v>
      </c>
      <c r="Y693" s="47">
        <f>Table_Query_from_Mac10[[#This Row],[Unit Increase]]*Table_Query_from_Mac10[[#This Row],[Future-cost]]</f>
        <v>0</v>
      </c>
      <c r="Z693" s="47">
        <f>-(Table_Query_from_Mac10[[#This Row],[Incremental Sales]]+((Table_Query_from_Mac10[[#This Row],[Incremental Sales]]*-(SUM(Summary!$S$8:$S$9)))))*Summary!$S$18</f>
        <v>0</v>
      </c>
      <c r="AA693" s="47">
        <f>IFERROR(Table_Query_from_Mac10[[#This Row],[Incremental Cost]]/Table_Query_from_Mac10[[#This Row],[Incremental Sales]],0)</f>
        <v>0</v>
      </c>
      <c r="AB693" s="47">
        <f>IFERROR(Table_Query_from_Mac10[[#This Row],[TotalCostFuture]]/Table_Query_from_Mac10[[#This Row],[totalsalesFuture]],0)</f>
        <v>0.4975159687721788</v>
      </c>
      <c r="AN693" s="31">
        <v>160</v>
      </c>
      <c r="AO693">
        <f t="shared" si="20"/>
        <v>40</v>
      </c>
      <c r="AQ693" s="31">
        <v>40.25</v>
      </c>
      <c r="AR693">
        <f t="shared" si="21"/>
        <v>14.09</v>
      </c>
    </row>
    <row r="694" spans="1:44" x14ac:dyDescent="0.25">
      <c r="A694">
        <v>90065</v>
      </c>
      <c r="B694">
        <v>12</v>
      </c>
      <c r="C694" t="s">
        <v>53</v>
      </c>
      <c r="D694" t="s">
        <v>80</v>
      </c>
      <c r="E694">
        <v>3</v>
      </c>
      <c r="F694">
        <v>11.16</v>
      </c>
      <c r="G694">
        <v>23.62</v>
      </c>
      <c r="H694" s="1">
        <v>44855</v>
      </c>
      <c r="I694" s="20">
        <v>0</v>
      </c>
      <c r="J694" s="47">
        <f>Table_Query_from_Mac10[[#This Row],[unit_price]]-(Table_Query_from_Mac10[[#This Row],[unit_price]]*(Table_Query_from_Mac10[[#This Row],[discount_pct]]/100))</f>
        <v>23.62</v>
      </c>
      <c r="K694" s="47">
        <f>Table_Query_from_Mac10[[#This Row],[unit_cost]]</f>
        <v>11.16</v>
      </c>
      <c r="L694" s="47">
        <f>Table_Query_from_Mac10[[#This Row],[Live-cost]]*(1+Table_Query_from_Mac10[[#This Row],[CogsIncreasebyTYPE]])</f>
        <v>11.16</v>
      </c>
      <c r="M694" s="47">
        <f>Table_Query_from_Mac10[[#This Row],[Live-cost]]*Table_Query_from_Mac10[[#This Row],[qty_to_ship]]</f>
        <v>33.480000000000004</v>
      </c>
      <c r="N694" s="47">
        <f>IF(Table_Query_from_Mac10[[#This Row],[item_no]]="KDA",-Table_Query_from_Mac10[[#This Row],[unit_price]],Table_Query_from_Mac10[[#This Row],[Net Unit]]*Table_Query_from_Mac10[[#This Row],[qty_to_ship]])</f>
        <v>70.86</v>
      </c>
      <c r="O694" s="47">
        <f>SUMIFS(Summary!C:C,Summary!H:H,Table_Query_from_Mac10[[#This Row],[Juiceoc]])</f>
        <v>0</v>
      </c>
      <c r="P694" s="47">
        <f>SUMIFS(Summary!D:D,Summary!H:H,Table_Query_from_Mac10[[#This Row],[Juiceoc]])</f>
        <v>0</v>
      </c>
      <c r="Q694" s="47">
        <f>SUMIFS(Summary!E:E,Summary!H:H,Table_Query_from_Mac10[[#This Row],[Juiceoc]])</f>
        <v>0</v>
      </c>
      <c r="R694" s="47">
        <f>Table_Query_from_Mac10[[#This Row],[Net Unit]]*(1+Table_Query_from_Mac10[[#This Row],[PriceIncreasebyType]])</f>
        <v>23.62</v>
      </c>
      <c r="S694" s="47">
        <f>Table_Query_from_Mac10[[#This Row],[UnitPriceFuture]]*Table_Query_from_Mac10[[#This Row],[qtytoShipFuture]]</f>
        <v>70.86</v>
      </c>
      <c r="T694" s="47">
        <f>ROUND(Table_Query_from_Mac10[[#This Row],[qty_to_ship]]*(1+Table_Query_from_Mac10[[#This Row],[VolumeIncreasebyType]]),0)</f>
        <v>3</v>
      </c>
      <c r="U694" s="47">
        <f>Table_Query_from_Mac10[[#This Row],[qtytoShipFuture]]*Table_Query_from_Mac10[[#This Row],[Future-cost]]</f>
        <v>33.480000000000004</v>
      </c>
      <c r="V694" s="47">
        <f>Table_Query_from_Mac10[[#This Row],[qtytoShipFuture]]-Table_Query_from_Mac10[[#This Row],[qty_to_ship]]</f>
        <v>0</v>
      </c>
      <c r="W694" s="47">
        <f>Table_Query_from_Mac10[[#This Row],[UnitPriceFuture]]</f>
        <v>23.62</v>
      </c>
      <c r="X694" s="47">
        <f>Table_Query_from_Mac10[[#This Row],[Unit Increase]]*Table_Query_from_Mac10[[#This Row],[UnitPriceFuture]]</f>
        <v>0</v>
      </c>
      <c r="Y694" s="47">
        <f>Table_Query_from_Mac10[[#This Row],[Unit Increase]]*Table_Query_from_Mac10[[#This Row],[Future-cost]]</f>
        <v>0</v>
      </c>
      <c r="Z694" s="47">
        <f>-(Table_Query_from_Mac10[[#This Row],[Incremental Sales]]+((Table_Query_from_Mac10[[#This Row],[Incremental Sales]]*-(SUM(Summary!$S$8:$S$9)))))*Summary!$S$18</f>
        <v>0</v>
      </c>
      <c r="AA694" s="47">
        <f>IFERROR(Table_Query_from_Mac10[[#This Row],[Incremental Cost]]/Table_Query_from_Mac10[[#This Row],[Incremental Sales]],0)</f>
        <v>0</v>
      </c>
      <c r="AB694" s="47">
        <f>IFERROR(Table_Query_from_Mac10[[#This Row],[TotalCostFuture]]/Table_Query_from_Mac10[[#This Row],[totalsalesFuture]],0)</f>
        <v>0.47248094834885696</v>
      </c>
      <c r="AN694" s="30">
        <v>12</v>
      </c>
      <c r="AO694">
        <f t="shared" si="20"/>
        <v>3</v>
      </c>
      <c r="AQ694" s="30">
        <v>67.489999999999995</v>
      </c>
      <c r="AR694">
        <f t="shared" si="21"/>
        <v>23.62</v>
      </c>
    </row>
    <row r="695" spans="1:44" x14ac:dyDescent="0.25">
      <c r="A695">
        <v>90066</v>
      </c>
      <c r="B695">
        <v>7</v>
      </c>
      <c r="C695" t="s">
        <v>55</v>
      </c>
      <c r="D695" t="s">
        <v>81</v>
      </c>
      <c r="E695">
        <v>8</v>
      </c>
      <c r="F695">
        <v>12.69</v>
      </c>
      <c r="G695">
        <v>35.19</v>
      </c>
      <c r="H695" s="1">
        <v>44848</v>
      </c>
      <c r="I695" s="20">
        <v>0</v>
      </c>
      <c r="J695" s="47">
        <f>Table_Query_from_Mac10[[#This Row],[unit_price]]-(Table_Query_from_Mac10[[#This Row],[unit_price]]*(Table_Query_from_Mac10[[#This Row],[discount_pct]]/100))</f>
        <v>35.19</v>
      </c>
      <c r="K695" s="47">
        <f>Table_Query_from_Mac10[[#This Row],[unit_cost]]</f>
        <v>12.69</v>
      </c>
      <c r="L695" s="47">
        <f>Table_Query_from_Mac10[[#This Row],[Live-cost]]*(1+Table_Query_from_Mac10[[#This Row],[CogsIncreasebyTYPE]])</f>
        <v>12.69</v>
      </c>
      <c r="M695" s="47">
        <f>Table_Query_from_Mac10[[#This Row],[Live-cost]]*Table_Query_from_Mac10[[#This Row],[qty_to_ship]]</f>
        <v>101.52</v>
      </c>
      <c r="N695" s="47">
        <f>IF(Table_Query_from_Mac10[[#This Row],[item_no]]="KDA",-Table_Query_from_Mac10[[#This Row],[unit_price]],Table_Query_from_Mac10[[#This Row],[Net Unit]]*Table_Query_from_Mac10[[#This Row],[qty_to_ship]])</f>
        <v>281.52</v>
      </c>
      <c r="O695" s="47">
        <f>SUMIFS(Summary!C:C,Summary!H:H,Table_Query_from_Mac10[[#This Row],[Juiceoc]])</f>
        <v>0</v>
      </c>
      <c r="P695" s="47">
        <f>SUMIFS(Summary!D:D,Summary!H:H,Table_Query_from_Mac10[[#This Row],[Juiceoc]])</f>
        <v>0</v>
      </c>
      <c r="Q695" s="47">
        <f>SUMIFS(Summary!E:E,Summary!H:H,Table_Query_from_Mac10[[#This Row],[Juiceoc]])</f>
        <v>0</v>
      </c>
      <c r="R695" s="47">
        <f>Table_Query_from_Mac10[[#This Row],[Net Unit]]*(1+Table_Query_from_Mac10[[#This Row],[PriceIncreasebyType]])</f>
        <v>35.19</v>
      </c>
      <c r="S695" s="47">
        <f>Table_Query_from_Mac10[[#This Row],[UnitPriceFuture]]*Table_Query_from_Mac10[[#This Row],[qtytoShipFuture]]</f>
        <v>281.52</v>
      </c>
      <c r="T695" s="47">
        <f>ROUND(Table_Query_from_Mac10[[#This Row],[qty_to_ship]]*(1+Table_Query_from_Mac10[[#This Row],[VolumeIncreasebyType]]),0)</f>
        <v>8</v>
      </c>
      <c r="U695" s="47">
        <f>Table_Query_from_Mac10[[#This Row],[qtytoShipFuture]]*Table_Query_from_Mac10[[#This Row],[Future-cost]]</f>
        <v>101.52</v>
      </c>
      <c r="V695" s="47">
        <f>Table_Query_from_Mac10[[#This Row],[qtytoShipFuture]]-Table_Query_from_Mac10[[#This Row],[qty_to_ship]]</f>
        <v>0</v>
      </c>
      <c r="W695" s="47">
        <f>Table_Query_from_Mac10[[#This Row],[UnitPriceFuture]]</f>
        <v>35.19</v>
      </c>
      <c r="X695" s="47">
        <f>Table_Query_from_Mac10[[#This Row],[Unit Increase]]*Table_Query_from_Mac10[[#This Row],[UnitPriceFuture]]</f>
        <v>0</v>
      </c>
      <c r="Y695" s="47">
        <f>Table_Query_from_Mac10[[#This Row],[Unit Increase]]*Table_Query_from_Mac10[[#This Row],[Future-cost]]</f>
        <v>0</v>
      </c>
      <c r="Z695" s="47">
        <f>-(Table_Query_from_Mac10[[#This Row],[Incremental Sales]]+((Table_Query_from_Mac10[[#This Row],[Incremental Sales]]*-(SUM(Summary!$S$8:$S$9)))))*Summary!$S$18</f>
        <v>0</v>
      </c>
      <c r="AA695" s="47">
        <f>IFERROR(Table_Query_from_Mac10[[#This Row],[Incremental Cost]]/Table_Query_from_Mac10[[#This Row],[Incremental Sales]],0)</f>
        <v>0</v>
      </c>
      <c r="AB695" s="47">
        <f>IFERROR(Table_Query_from_Mac10[[#This Row],[TotalCostFuture]]/Table_Query_from_Mac10[[#This Row],[totalsalesFuture]],0)</f>
        <v>0.36061381074168797</v>
      </c>
      <c r="AN695" s="31">
        <v>32</v>
      </c>
      <c r="AO695">
        <f t="shared" si="20"/>
        <v>8</v>
      </c>
      <c r="AQ695" s="31">
        <v>100.53</v>
      </c>
      <c r="AR695">
        <f t="shared" si="21"/>
        <v>35.19</v>
      </c>
    </row>
    <row r="696" spans="1:44" x14ac:dyDescent="0.25">
      <c r="A696">
        <v>90067</v>
      </c>
      <c r="B696">
        <v>4</v>
      </c>
      <c r="C696" t="s">
        <v>51</v>
      </c>
      <c r="D696" t="s">
        <v>80</v>
      </c>
      <c r="E696">
        <v>12</v>
      </c>
      <c r="F696">
        <v>6.9</v>
      </c>
      <c r="G696">
        <v>16.45</v>
      </c>
      <c r="H696" s="1">
        <v>44848</v>
      </c>
      <c r="I696" s="20">
        <v>8</v>
      </c>
      <c r="J696" s="47">
        <f>Table_Query_from_Mac10[[#This Row],[unit_price]]-(Table_Query_from_Mac10[[#This Row],[unit_price]]*(Table_Query_from_Mac10[[#This Row],[discount_pct]]/100))</f>
        <v>15.133999999999999</v>
      </c>
      <c r="K696" s="47">
        <f>Table_Query_from_Mac10[[#This Row],[unit_cost]]</f>
        <v>6.9</v>
      </c>
      <c r="L696" s="47">
        <f>Table_Query_from_Mac10[[#This Row],[Live-cost]]*(1+Table_Query_from_Mac10[[#This Row],[CogsIncreasebyTYPE]])</f>
        <v>6.9</v>
      </c>
      <c r="M696" s="47">
        <f>Table_Query_from_Mac10[[#This Row],[Live-cost]]*Table_Query_from_Mac10[[#This Row],[qty_to_ship]]</f>
        <v>82.800000000000011</v>
      </c>
      <c r="N696" s="47">
        <f>IF(Table_Query_from_Mac10[[#This Row],[item_no]]="KDA",-Table_Query_from_Mac10[[#This Row],[unit_price]],Table_Query_from_Mac10[[#This Row],[Net Unit]]*Table_Query_from_Mac10[[#This Row],[qty_to_ship]])</f>
        <v>181.60799999999998</v>
      </c>
      <c r="O696" s="47">
        <f>SUMIFS(Summary!C:C,Summary!H:H,Table_Query_from_Mac10[[#This Row],[Juiceoc]])</f>
        <v>0</v>
      </c>
      <c r="P696" s="47">
        <f>SUMIFS(Summary!D:D,Summary!H:H,Table_Query_from_Mac10[[#This Row],[Juiceoc]])</f>
        <v>0</v>
      </c>
      <c r="Q696" s="47">
        <f>SUMIFS(Summary!E:E,Summary!H:H,Table_Query_from_Mac10[[#This Row],[Juiceoc]])</f>
        <v>0</v>
      </c>
      <c r="R696" s="47">
        <f>Table_Query_from_Mac10[[#This Row],[Net Unit]]*(1+Table_Query_from_Mac10[[#This Row],[PriceIncreasebyType]])</f>
        <v>15.133999999999999</v>
      </c>
      <c r="S696" s="47">
        <f>Table_Query_from_Mac10[[#This Row],[UnitPriceFuture]]*Table_Query_from_Mac10[[#This Row],[qtytoShipFuture]]</f>
        <v>181.60799999999998</v>
      </c>
      <c r="T696" s="47">
        <f>ROUND(Table_Query_from_Mac10[[#This Row],[qty_to_ship]]*(1+Table_Query_from_Mac10[[#This Row],[VolumeIncreasebyType]]),0)</f>
        <v>12</v>
      </c>
      <c r="U696" s="47">
        <f>Table_Query_from_Mac10[[#This Row],[qtytoShipFuture]]*Table_Query_from_Mac10[[#This Row],[Future-cost]]</f>
        <v>82.800000000000011</v>
      </c>
      <c r="V696" s="47">
        <f>Table_Query_from_Mac10[[#This Row],[qtytoShipFuture]]-Table_Query_from_Mac10[[#This Row],[qty_to_ship]]</f>
        <v>0</v>
      </c>
      <c r="W696" s="47">
        <f>Table_Query_from_Mac10[[#This Row],[UnitPriceFuture]]</f>
        <v>15.133999999999999</v>
      </c>
      <c r="X696" s="47">
        <f>Table_Query_from_Mac10[[#This Row],[Unit Increase]]*Table_Query_from_Mac10[[#This Row],[UnitPriceFuture]]</f>
        <v>0</v>
      </c>
      <c r="Y696" s="47">
        <f>Table_Query_from_Mac10[[#This Row],[Unit Increase]]*Table_Query_from_Mac10[[#This Row],[Future-cost]]</f>
        <v>0</v>
      </c>
      <c r="Z696" s="47">
        <f>-(Table_Query_from_Mac10[[#This Row],[Incremental Sales]]+((Table_Query_from_Mac10[[#This Row],[Incremental Sales]]*-(SUM(Summary!$S$8:$S$9)))))*Summary!$S$18</f>
        <v>0</v>
      </c>
      <c r="AA696" s="47">
        <f>IFERROR(Table_Query_from_Mac10[[#This Row],[Incremental Cost]]/Table_Query_from_Mac10[[#This Row],[Incremental Sales]],0)</f>
        <v>0</v>
      </c>
      <c r="AB696" s="47">
        <f>IFERROR(Table_Query_from_Mac10[[#This Row],[TotalCostFuture]]/Table_Query_from_Mac10[[#This Row],[totalsalesFuture]],0)</f>
        <v>0.45592705167173264</v>
      </c>
      <c r="AN696" s="30">
        <v>48</v>
      </c>
      <c r="AO696">
        <f t="shared" si="20"/>
        <v>12</v>
      </c>
      <c r="AQ696" s="30">
        <v>47.01</v>
      </c>
      <c r="AR696">
        <f t="shared" si="21"/>
        <v>16.45</v>
      </c>
    </row>
    <row r="697" spans="1:44" x14ac:dyDescent="0.25">
      <c r="A697">
        <v>90067</v>
      </c>
      <c r="B697">
        <v>5</v>
      </c>
      <c r="C697" t="s">
        <v>51</v>
      </c>
      <c r="D697" t="s">
        <v>80</v>
      </c>
      <c r="E697">
        <v>9</v>
      </c>
      <c r="F697">
        <v>9.51</v>
      </c>
      <c r="G697">
        <v>24.56</v>
      </c>
      <c r="H697" s="1">
        <v>44848</v>
      </c>
      <c r="I697" s="20">
        <v>8</v>
      </c>
      <c r="J697" s="47">
        <f>Table_Query_from_Mac10[[#This Row],[unit_price]]-(Table_Query_from_Mac10[[#This Row],[unit_price]]*(Table_Query_from_Mac10[[#This Row],[discount_pct]]/100))</f>
        <v>22.595199999999998</v>
      </c>
      <c r="K697" s="47">
        <f>Table_Query_from_Mac10[[#This Row],[unit_cost]]</f>
        <v>9.51</v>
      </c>
      <c r="L697" s="47">
        <f>Table_Query_from_Mac10[[#This Row],[Live-cost]]*(1+Table_Query_from_Mac10[[#This Row],[CogsIncreasebyTYPE]])</f>
        <v>9.51</v>
      </c>
      <c r="M697" s="47">
        <f>Table_Query_from_Mac10[[#This Row],[Live-cost]]*Table_Query_from_Mac10[[#This Row],[qty_to_ship]]</f>
        <v>85.59</v>
      </c>
      <c r="N697" s="47">
        <f>IF(Table_Query_from_Mac10[[#This Row],[item_no]]="KDA",-Table_Query_from_Mac10[[#This Row],[unit_price]],Table_Query_from_Mac10[[#This Row],[Net Unit]]*Table_Query_from_Mac10[[#This Row],[qty_to_ship]])</f>
        <v>203.35679999999999</v>
      </c>
      <c r="O697" s="47">
        <f>SUMIFS(Summary!C:C,Summary!H:H,Table_Query_from_Mac10[[#This Row],[Juiceoc]])</f>
        <v>0</v>
      </c>
      <c r="P697" s="47">
        <f>SUMIFS(Summary!D:D,Summary!H:H,Table_Query_from_Mac10[[#This Row],[Juiceoc]])</f>
        <v>0</v>
      </c>
      <c r="Q697" s="47">
        <f>SUMIFS(Summary!E:E,Summary!H:H,Table_Query_from_Mac10[[#This Row],[Juiceoc]])</f>
        <v>0</v>
      </c>
      <c r="R697" s="47">
        <f>Table_Query_from_Mac10[[#This Row],[Net Unit]]*(1+Table_Query_from_Mac10[[#This Row],[PriceIncreasebyType]])</f>
        <v>22.595199999999998</v>
      </c>
      <c r="S697" s="47">
        <f>Table_Query_from_Mac10[[#This Row],[UnitPriceFuture]]*Table_Query_from_Mac10[[#This Row],[qtytoShipFuture]]</f>
        <v>203.35679999999999</v>
      </c>
      <c r="T697" s="47">
        <f>ROUND(Table_Query_from_Mac10[[#This Row],[qty_to_ship]]*(1+Table_Query_from_Mac10[[#This Row],[VolumeIncreasebyType]]),0)</f>
        <v>9</v>
      </c>
      <c r="U697" s="47">
        <f>Table_Query_from_Mac10[[#This Row],[qtytoShipFuture]]*Table_Query_from_Mac10[[#This Row],[Future-cost]]</f>
        <v>85.59</v>
      </c>
      <c r="V697" s="47">
        <f>Table_Query_from_Mac10[[#This Row],[qtytoShipFuture]]-Table_Query_from_Mac10[[#This Row],[qty_to_ship]]</f>
        <v>0</v>
      </c>
      <c r="W697" s="47">
        <f>Table_Query_from_Mac10[[#This Row],[UnitPriceFuture]]</f>
        <v>22.595199999999998</v>
      </c>
      <c r="X697" s="47">
        <f>Table_Query_from_Mac10[[#This Row],[Unit Increase]]*Table_Query_from_Mac10[[#This Row],[UnitPriceFuture]]</f>
        <v>0</v>
      </c>
      <c r="Y697" s="47">
        <f>Table_Query_from_Mac10[[#This Row],[Unit Increase]]*Table_Query_from_Mac10[[#This Row],[Future-cost]]</f>
        <v>0</v>
      </c>
      <c r="Z697" s="47">
        <f>-(Table_Query_from_Mac10[[#This Row],[Incremental Sales]]+((Table_Query_from_Mac10[[#This Row],[Incremental Sales]]*-(SUM(Summary!$S$8:$S$9)))))*Summary!$S$18</f>
        <v>0</v>
      </c>
      <c r="AA697" s="47">
        <f>IFERROR(Table_Query_from_Mac10[[#This Row],[Incremental Cost]]/Table_Query_from_Mac10[[#This Row],[Incremental Sales]],0)</f>
        <v>0</v>
      </c>
      <c r="AB697" s="47">
        <f>IFERROR(Table_Query_from_Mac10[[#This Row],[TotalCostFuture]]/Table_Query_from_Mac10[[#This Row],[totalsalesFuture]],0)</f>
        <v>0.42088585186234245</v>
      </c>
      <c r="AN697" s="31">
        <v>36</v>
      </c>
      <c r="AO697">
        <f t="shared" si="20"/>
        <v>9</v>
      </c>
      <c r="AQ697" s="31">
        <v>70.17</v>
      </c>
      <c r="AR697">
        <f t="shared" si="21"/>
        <v>24.56</v>
      </c>
    </row>
    <row r="698" spans="1:44" x14ac:dyDescent="0.25">
      <c r="A698">
        <v>90067</v>
      </c>
      <c r="B698">
        <v>6</v>
      </c>
      <c r="C698" t="s">
        <v>51</v>
      </c>
      <c r="D698" t="s">
        <v>80</v>
      </c>
      <c r="E698">
        <v>6</v>
      </c>
      <c r="F698">
        <v>11.22</v>
      </c>
      <c r="G698">
        <v>28.39</v>
      </c>
      <c r="H698" s="1">
        <v>44848</v>
      </c>
      <c r="I698" s="20">
        <v>8</v>
      </c>
      <c r="J698" s="47">
        <f>Table_Query_from_Mac10[[#This Row],[unit_price]]-(Table_Query_from_Mac10[[#This Row],[unit_price]]*(Table_Query_from_Mac10[[#This Row],[discount_pct]]/100))</f>
        <v>26.1188</v>
      </c>
      <c r="K698" s="47">
        <f>Table_Query_from_Mac10[[#This Row],[unit_cost]]</f>
        <v>11.22</v>
      </c>
      <c r="L698" s="47">
        <f>Table_Query_from_Mac10[[#This Row],[Live-cost]]*(1+Table_Query_from_Mac10[[#This Row],[CogsIncreasebyTYPE]])</f>
        <v>11.22</v>
      </c>
      <c r="M698" s="47">
        <f>Table_Query_from_Mac10[[#This Row],[Live-cost]]*Table_Query_from_Mac10[[#This Row],[qty_to_ship]]</f>
        <v>67.320000000000007</v>
      </c>
      <c r="N698" s="47">
        <f>IF(Table_Query_from_Mac10[[#This Row],[item_no]]="KDA",-Table_Query_from_Mac10[[#This Row],[unit_price]],Table_Query_from_Mac10[[#This Row],[Net Unit]]*Table_Query_from_Mac10[[#This Row],[qty_to_ship]])</f>
        <v>156.71280000000002</v>
      </c>
      <c r="O698" s="47">
        <f>SUMIFS(Summary!C:C,Summary!H:H,Table_Query_from_Mac10[[#This Row],[Juiceoc]])</f>
        <v>0</v>
      </c>
      <c r="P698" s="47">
        <f>SUMIFS(Summary!D:D,Summary!H:H,Table_Query_from_Mac10[[#This Row],[Juiceoc]])</f>
        <v>0</v>
      </c>
      <c r="Q698" s="47">
        <f>SUMIFS(Summary!E:E,Summary!H:H,Table_Query_from_Mac10[[#This Row],[Juiceoc]])</f>
        <v>0</v>
      </c>
      <c r="R698" s="47">
        <f>Table_Query_from_Mac10[[#This Row],[Net Unit]]*(1+Table_Query_from_Mac10[[#This Row],[PriceIncreasebyType]])</f>
        <v>26.1188</v>
      </c>
      <c r="S698" s="47">
        <f>Table_Query_from_Mac10[[#This Row],[UnitPriceFuture]]*Table_Query_from_Mac10[[#This Row],[qtytoShipFuture]]</f>
        <v>156.71280000000002</v>
      </c>
      <c r="T698" s="47">
        <f>ROUND(Table_Query_from_Mac10[[#This Row],[qty_to_ship]]*(1+Table_Query_from_Mac10[[#This Row],[VolumeIncreasebyType]]),0)</f>
        <v>6</v>
      </c>
      <c r="U698" s="47">
        <f>Table_Query_from_Mac10[[#This Row],[qtytoShipFuture]]*Table_Query_from_Mac10[[#This Row],[Future-cost]]</f>
        <v>67.320000000000007</v>
      </c>
      <c r="V698" s="47">
        <f>Table_Query_from_Mac10[[#This Row],[qtytoShipFuture]]-Table_Query_from_Mac10[[#This Row],[qty_to_ship]]</f>
        <v>0</v>
      </c>
      <c r="W698" s="47">
        <f>Table_Query_from_Mac10[[#This Row],[UnitPriceFuture]]</f>
        <v>26.1188</v>
      </c>
      <c r="X698" s="47">
        <f>Table_Query_from_Mac10[[#This Row],[Unit Increase]]*Table_Query_from_Mac10[[#This Row],[UnitPriceFuture]]</f>
        <v>0</v>
      </c>
      <c r="Y698" s="47">
        <f>Table_Query_from_Mac10[[#This Row],[Unit Increase]]*Table_Query_from_Mac10[[#This Row],[Future-cost]]</f>
        <v>0</v>
      </c>
      <c r="Z698" s="47">
        <f>-(Table_Query_from_Mac10[[#This Row],[Incremental Sales]]+((Table_Query_from_Mac10[[#This Row],[Incremental Sales]]*-(SUM(Summary!$S$8:$S$9)))))*Summary!$S$18</f>
        <v>0</v>
      </c>
      <c r="AA698" s="47">
        <f>IFERROR(Table_Query_from_Mac10[[#This Row],[Incremental Cost]]/Table_Query_from_Mac10[[#This Row],[Incremental Sales]],0)</f>
        <v>0</v>
      </c>
      <c r="AB698" s="47">
        <f>IFERROR(Table_Query_from_Mac10[[#This Row],[TotalCostFuture]]/Table_Query_from_Mac10[[#This Row],[totalsalesFuture]],0)</f>
        <v>0.42957563134600363</v>
      </c>
      <c r="AN698" s="30">
        <v>24</v>
      </c>
      <c r="AO698">
        <f t="shared" si="20"/>
        <v>6</v>
      </c>
      <c r="AQ698" s="30">
        <v>81.12</v>
      </c>
      <c r="AR698">
        <f t="shared" si="21"/>
        <v>28.39</v>
      </c>
    </row>
    <row r="699" spans="1:44" x14ac:dyDescent="0.25">
      <c r="A699">
        <v>90067</v>
      </c>
      <c r="B699">
        <v>7</v>
      </c>
      <c r="C699" t="s">
        <v>51</v>
      </c>
      <c r="D699" t="s">
        <v>80</v>
      </c>
      <c r="E699">
        <v>4</v>
      </c>
      <c r="F699">
        <v>12.84</v>
      </c>
      <c r="G699">
        <v>32.71</v>
      </c>
      <c r="H699" s="1">
        <v>44848</v>
      </c>
      <c r="I699" s="20">
        <v>8</v>
      </c>
      <c r="J699" s="47">
        <f>Table_Query_from_Mac10[[#This Row],[unit_price]]-(Table_Query_from_Mac10[[#This Row],[unit_price]]*(Table_Query_from_Mac10[[#This Row],[discount_pct]]/100))</f>
        <v>30.0932</v>
      </c>
      <c r="K699" s="47">
        <f>Table_Query_from_Mac10[[#This Row],[unit_cost]]</f>
        <v>12.84</v>
      </c>
      <c r="L699" s="47">
        <f>Table_Query_from_Mac10[[#This Row],[Live-cost]]*(1+Table_Query_from_Mac10[[#This Row],[CogsIncreasebyTYPE]])</f>
        <v>12.84</v>
      </c>
      <c r="M699" s="47">
        <f>Table_Query_from_Mac10[[#This Row],[Live-cost]]*Table_Query_from_Mac10[[#This Row],[qty_to_ship]]</f>
        <v>51.36</v>
      </c>
      <c r="N699" s="47">
        <f>IF(Table_Query_from_Mac10[[#This Row],[item_no]]="KDA",-Table_Query_from_Mac10[[#This Row],[unit_price]],Table_Query_from_Mac10[[#This Row],[Net Unit]]*Table_Query_from_Mac10[[#This Row],[qty_to_ship]])</f>
        <v>120.3728</v>
      </c>
      <c r="O699" s="47">
        <f>SUMIFS(Summary!C:C,Summary!H:H,Table_Query_from_Mac10[[#This Row],[Juiceoc]])</f>
        <v>0</v>
      </c>
      <c r="P699" s="47">
        <f>SUMIFS(Summary!D:D,Summary!H:H,Table_Query_from_Mac10[[#This Row],[Juiceoc]])</f>
        <v>0</v>
      </c>
      <c r="Q699" s="47">
        <f>SUMIFS(Summary!E:E,Summary!H:H,Table_Query_from_Mac10[[#This Row],[Juiceoc]])</f>
        <v>0</v>
      </c>
      <c r="R699" s="47">
        <f>Table_Query_from_Mac10[[#This Row],[Net Unit]]*(1+Table_Query_from_Mac10[[#This Row],[PriceIncreasebyType]])</f>
        <v>30.0932</v>
      </c>
      <c r="S699" s="47">
        <f>Table_Query_from_Mac10[[#This Row],[UnitPriceFuture]]*Table_Query_from_Mac10[[#This Row],[qtytoShipFuture]]</f>
        <v>120.3728</v>
      </c>
      <c r="T699" s="47">
        <f>ROUND(Table_Query_from_Mac10[[#This Row],[qty_to_ship]]*(1+Table_Query_from_Mac10[[#This Row],[VolumeIncreasebyType]]),0)</f>
        <v>4</v>
      </c>
      <c r="U699" s="47">
        <f>Table_Query_from_Mac10[[#This Row],[qtytoShipFuture]]*Table_Query_from_Mac10[[#This Row],[Future-cost]]</f>
        <v>51.36</v>
      </c>
      <c r="V699" s="47">
        <f>Table_Query_from_Mac10[[#This Row],[qtytoShipFuture]]-Table_Query_from_Mac10[[#This Row],[qty_to_ship]]</f>
        <v>0</v>
      </c>
      <c r="W699" s="47">
        <f>Table_Query_from_Mac10[[#This Row],[UnitPriceFuture]]</f>
        <v>30.0932</v>
      </c>
      <c r="X699" s="47">
        <f>Table_Query_from_Mac10[[#This Row],[Unit Increase]]*Table_Query_from_Mac10[[#This Row],[UnitPriceFuture]]</f>
        <v>0</v>
      </c>
      <c r="Y699" s="47">
        <f>Table_Query_from_Mac10[[#This Row],[Unit Increase]]*Table_Query_from_Mac10[[#This Row],[Future-cost]]</f>
        <v>0</v>
      </c>
      <c r="Z699" s="47">
        <f>-(Table_Query_from_Mac10[[#This Row],[Incremental Sales]]+((Table_Query_from_Mac10[[#This Row],[Incremental Sales]]*-(SUM(Summary!$S$8:$S$9)))))*Summary!$S$18</f>
        <v>0</v>
      </c>
      <c r="AA699" s="47">
        <f>IFERROR(Table_Query_from_Mac10[[#This Row],[Incremental Cost]]/Table_Query_from_Mac10[[#This Row],[Incremental Sales]],0)</f>
        <v>0</v>
      </c>
      <c r="AB699" s="47">
        <f>IFERROR(Table_Query_from_Mac10[[#This Row],[TotalCostFuture]]/Table_Query_from_Mac10[[#This Row],[totalsalesFuture]],0)</f>
        <v>0.42667446466311326</v>
      </c>
      <c r="AN699" s="31">
        <v>16</v>
      </c>
      <c r="AO699">
        <f t="shared" si="20"/>
        <v>4</v>
      </c>
      <c r="AQ699" s="31">
        <v>93.46</v>
      </c>
      <c r="AR699">
        <f t="shared" si="21"/>
        <v>32.71</v>
      </c>
    </row>
    <row r="700" spans="1:44" x14ac:dyDescent="0.25">
      <c r="A700">
        <v>90067</v>
      </c>
      <c r="B700">
        <v>9</v>
      </c>
      <c r="C700" t="s">
        <v>53</v>
      </c>
      <c r="D700" t="s">
        <v>80</v>
      </c>
      <c r="E700">
        <v>40</v>
      </c>
      <c r="F700">
        <v>5.8</v>
      </c>
      <c r="G700">
        <v>13.5</v>
      </c>
      <c r="H700" s="1">
        <v>44848</v>
      </c>
      <c r="I700" s="20">
        <v>8</v>
      </c>
      <c r="J700" s="47">
        <f>Table_Query_from_Mac10[[#This Row],[unit_price]]-(Table_Query_from_Mac10[[#This Row],[unit_price]]*(Table_Query_from_Mac10[[#This Row],[discount_pct]]/100))</f>
        <v>12.42</v>
      </c>
      <c r="K700" s="47">
        <f>Table_Query_from_Mac10[[#This Row],[unit_cost]]</f>
        <v>5.8</v>
      </c>
      <c r="L700" s="47">
        <f>Table_Query_from_Mac10[[#This Row],[Live-cost]]*(1+Table_Query_from_Mac10[[#This Row],[CogsIncreasebyTYPE]])</f>
        <v>5.8</v>
      </c>
      <c r="M700" s="47">
        <f>Table_Query_from_Mac10[[#This Row],[Live-cost]]*Table_Query_from_Mac10[[#This Row],[qty_to_ship]]</f>
        <v>232</v>
      </c>
      <c r="N700" s="47">
        <f>IF(Table_Query_from_Mac10[[#This Row],[item_no]]="KDA",-Table_Query_from_Mac10[[#This Row],[unit_price]],Table_Query_from_Mac10[[#This Row],[Net Unit]]*Table_Query_from_Mac10[[#This Row],[qty_to_ship]])</f>
        <v>496.8</v>
      </c>
      <c r="O700" s="47">
        <f>SUMIFS(Summary!C:C,Summary!H:H,Table_Query_from_Mac10[[#This Row],[Juiceoc]])</f>
        <v>0</v>
      </c>
      <c r="P700" s="47">
        <f>SUMIFS(Summary!D:D,Summary!H:H,Table_Query_from_Mac10[[#This Row],[Juiceoc]])</f>
        <v>0</v>
      </c>
      <c r="Q700" s="47">
        <f>SUMIFS(Summary!E:E,Summary!H:H,Table_Query_from_Mac10[[#This Row],[Juiceoc]])</f>
        <v>0</v>
      </c>
      <c r="R700" s="47">
        <f>Table_Query_from_Mac10[[#This Row],[Net Unit]]*(1+Table_Query_from_Mac10[[#This Row],[PriceIncreasebyType]])</f>
        <v>12.42</v>
      </c>
      <c r="S700" s="47">
        <f>Table_Query_from_Mac10[[#This Row],[UnitPriceFuture]]*Table_Query_from_Mac10[[#This Row],[qtytoShipFuture]]</f>
        <v>496.8</v>
      </c>
      <c r="T700" s="47">
        <f>ROUND(Table_Query_from_Mac10[[#This Row],[qty_to_ship]]*(1+Table_Query_from_Mac10[[#This Row],[VolumeIncreasebyType]]),0)</f>
        <v>40</v>
      </c>
      <c r="U700" s="47">
        <f>Table_Query_from_Mac10[[#This Row],[qtytoShipFuture]]*Table_Query_from_Mac10[[#This Row],[Future-cost]]</f>
        <v>232</v>
      </c>
      <c r="V700" s="47">
        <f>Table_Query_from_Mac10[[#This Row],[qtytoShipFuture]]-Table_Query_from_Mac10[[#This Row],[qty_to_ship]]</f>
        <v>0</v>
      </c>
      <c r="W700" s="47">
        <f>Table_Query_from_Mac10[[#This Row],[UnitPriceFuture]]</f>
        <v>12.42</v>
      </c>
      <c r="X700" s="47">
        <f>Table_Query_from_Mac10[[#This Row],[Unit Increase]]*Table_Query_from_Mac10[[#This Row],[UnitPriceFuture]]</f>
        <v>0</v>
      </c>
      <c r="Y700" s="47">
        <f>Table_Query_from_Mac10[[#This Row],[Unit Increase]]*Table_Query_from_Mac10[[#This Row],[Future-cost]]</f>
        <v>0</v>
      </c>
      <c r="Z700" s="47">
        <f>-(Table_Query_from_Mac10[[#This Row],[Incremental Sales]]+((Table_Query_from_Mac10[[#This Row],[Incremental Sales]]*-(SUM(Summary!$S$8:$S$9)))))*Summary!$S$18</f>
        <v>0</v>
      </c>
      <c r="AA700" s="47">
        <f>IFERROR(Table_Query_from_Mac10[[#This Row],[Incremental Cost]]/Table_Query_from_Mac10[[#This Row],[Incremental Sales]],0)</f>
        <v>0</v>
      </c>
      <c r="AB700" s="47">
        <f>IFERROR(Table_Query_from_Mac10[[#This Row],[TotalCostFuture]]/Table_Query_from_Mac10[[#This Row],[totalsalesFuture]],0)</f>
        <v>0.46698872785829304</v>
      </c>
      <c r="AN700" s="30">
        <v>160</v>
      </c>
      <c r="AO700">
        <f t="shared" si="20"/>
        <v>40</v>
      </c>
      <c r="AQ700" s="30">
        <v>38.57</v>
      </c>
      <c r="AR700">
        <f t="shared" si="21"/>
        <v>13.5</v>
      </c>
    </row>
    <row r="701" spans="1:44" x14ac:dyDescent="0.25">
      <c r="A701">
        <v>90067</v>
      </c>
      <c r="B701">
        <v>10</v>
      </c>
      <c r="C701" t="s">
        <v>53</v>
      </c>
      <c r="D701" t="s">
        <v>80</v>
      </c>
      <c r="E701">
        <v>32</v>
      </c>
      <c r="F701">
        <v>6.45</v>
      </c>
      <c r="G701">
        <v>15.12</v>
      </c>
      <c r="H701" s="1">
        <v>44848</v>
      </c>
      <c r="I701" s="20">
        <v>8</v>
      </c>
      <c r="J701" s="47">
        <f>Table_Query_from_Mac10[[#This Row],[unit_price]]-(Table_Query_from_Mac10[[#This Row],[unit_price]]*(Table_Query_from_Mac10[[#This Row],[discount_pct]]/100))</f>
        <v>13.910399999999999</v>
      </c>
      <c r="K701" s="47">
        <f>Table_Query_from_Mac10[[#This Row],[unit_cost]]</f>
        <v>6.45</v>
      </c>
      <c r="L701" s="47">
        <f>Table_Query_from_Mac10[[#This Row],[Live-cost]]*(1+Table_Query_from_Mac10[[#This Row],[CogsIncreasebyTYPE]])</f>
        <v>6.45</v>
      </c>
      <c r="M701" s="47">
        <f>Table_Query_from_Mac10[[#This Row],[Live-cost]]*Table_Query_from_Mac10[[#This Row],[qty_to_ship]]</f>
        <v>206.4</v>
      </c>
      <c r="N701" s="47">
        <f>IF(Table_Query_from_Mac10[[#This Row],[item_no]]="KDA",-Table_Query_from_Mac10[[#This Row],[unit_price]],Table_Query_from_Mac10[[#This Row],[Net Unit]]*Table_Query_from_Mac10[[#This Row],[qty_to_ship]])</f>
        <v>445.13279999999997</v>
      </c>
      <c r="O701" s="47">
        <f>SUMIFS(Summary!C:C,Summary!H:H,Table_Query_from_Mac10[[#This Row],[Juiceoc]])</f>
        <v>0</v>
      </c>
      <c r="P701" s="47">
        <f>SUMIFS(Summary!D:D,Summary!H:H,Table_Query_from_Mac10[[#This Row],[Juiceoc]])</f>
        <v>0</v>
      </c>
      <c r="Q701" s="47">
        <f>SUMIFS(Summary!E:E,Summary!H:H,Table_Query_from_Mac10[[#This Row],[Juiceoc]])</f>
        <v>0</v>
      </c>
      <c r="R701" s="47">
        <f>Table_Query_from_Mac10[[#This Row],[Net Unit]]*(1+Table_Query_from_Mac10[[#This Row],[PriceIncreasebyType]])</f>
        <v>13.910399999999999</v>
      </c>
      <c r="S701" s="47">
        <f>Table_Query_from_Mac10[[#This Row],[UnitPriceFuture]]*Table_Query_from_Mac10[[#This Row],[qtytoShipFuture]]</f>
        <v>445.13279999999997</v>
      </c>
      <c r="T701" s="47">
        <f>ROUND(Table_Query_from_Mac10[[#This Row],[qty_to_ship]]*(1+Table_Query_from_Mac10[[#This Row],[VolumeIncreasebyType]]),0)</f>
        <v>32</v>
      </c>
      <c r="U701" s="47">
        <f>Table_Query_from_Mac10[[#This Row],[qtytoShipFuture]]*Table_Query_from_Mac10[[#This Row],[Future-cost]]</f>
        <v>206.4</v>
      </c>
      <c r="V701" s="47">
        <f>Table_Query_from_Mac10[[#This Row],[qtytoShipFuture]]-Table_Query_from_Mac10[[#This Row],[qty_to_ship]]</f>
        <v>0</v>
      </c>
      <c r="W701" s="47">
        <f>Table_Query_from_Mac10[[#This Row],[UnitPriceFuture]]</f>
        <v>13.910399999999999</v>
      </c>
      <c r="X701" s="47">
        <f>Table_Query_from_Mac10[[#This Row],[Unit Increase]]*Table_Query_from_Mac10[[#This Row],[UnitPriceFuture]]</f>
        <v>0</v>
      </c>
      <c r="Y701" s="47">
        <f>Table_Query_from_Mac10[[#This Row],[Unit Increase]]*Table_Query_from_Mac10[[#This Row],[Future-cost]]</f>
        <v>0</v>
      </c>
      <c r="Z701" s="47">
        <f>-(Table_Query_from_Mac10[[#This Row],[Incremental Sales]]+((Table_Query_from_Mac10[[#This Row],[Incremental Sales]]*-(SUM(Summary!$S$8:$S$9)))))*Summary!$S$18</f>
        <v>0</v>
      </c>
      <c r="AA701" s="47">
        <f>IFERROR(Table_Query_from_Mac10[[#This Row],[Incremental Cost]]/Table_Query_from_Mac10[[#This Row],[Incremental Sales]],0)</f>
        <v>0</v>
      </c>
      <c r="AB701" s="47">
        <f>IFERROR(Table_Query_from_Mac10[[#This Row],[TotalCostFuture]]/Table_Query_from_Mac10[[#This Row],[totalsalesFuture]],0)</f>
        <v>0.46368184955141478</v>
      </c>
      <c r="AN701" s="31">
        <v>128</v>
      </c>
      <c r="AO701">
        <f t="shared" si="20"/>
        <v>32</v>
      </c>
      <c r="AQ701" s="31">
        <v>43.19</v>
      </c>
      <c r="AR701">
        <f t="shared" si="21"/>
        <v>15.12</v>
      </c>
    </row>
    <row r="702" spans="1:44" x14ac:dyDescent="0.25">
      <c r="A702">
        <v>90067</v>
      </c>
      <c r="B702">
        <v>11</v>
      </c>
      <c r="C702" t="s">
        <v>53</v>
      </c>
      <c r="D702" t="s">
        <v>80</v>
      </c>
      <c r="E702">
        <v>32</v>
      </c>
      <c r="F702">
        <v>7.01</v>
      </c>
      <c r="G702">
        <v>16.5</v>
      </c>
      <c r="H702" s="1">
        <v>44848</v>
      </c>
      <c r="I702" s="20">
        <v>8</v>
      </c>
      <c r="J702" s="47">
        <f>Table_Query_from_Mac10[[#This Row],[unit_price]]-(Table_Query_from_Mac10[[#This Row],[unit_price]]*(Table_Query_from_Mac10[[#This Row],[discount_pct]]/100))</f>
        <v>15.18</v>
      </c>
      <c r="K702" s="47">
        <f>Table_Query_from_Mac10[[#This Row],[unit_cost]]</f>
        <v>7.01</v>
      </c>
      <c r="L702" s="47">
        <f>Table_Query_from_Mac10[[#This Row],[Live-cost]]*(1+Table_Query_from_Mac10[[#This Row],[CogsIncreasebyTYPE]])</f>
        <v>7.01</v>
      </c>
      <c r="M702" s="47">
        <f>Table_Query_from_Mac10[[#This Row],[Live-cost]]*Table_Query_from_Mac10[[#This Row],[qty_to_ship]]</f>
        <v>224.32</v>
      </c>
      <c r="N702" s="47">
        <f>IF(Table_Query_from_Mac10[[#This Row],[item_no]]="KDA",-Table_Query_from_Mac10[[#This Row],[unit_price]],Table_Query_from_Mac10[[#This Row],[Net Unit]]*Table_Query_from_Mac10[[#This Row],[qty_to_ship]])</f>
        <v>485.76</v>
      </c>
      <c r="O702" s="47">
        <f>SUMIFS(Summary!C:C,Summary!H:H,Table_Query_from_Mac10[[#This Row],[Juiceoc]])</f>
        <v>0</v>
      </c>
      <c r="P702" s="47">
        <f>SUMIFS(Summary!D:D,Summary!H:H,Table_Query_from_Mac10[[#This Row],[Juiceoc]])</f>
        <v>0</v>
      </c>
      <c r="Q702" s="47">
        <f>SUMIFS(Summary!E:E,Summary!H:H,Table_Query_from_Mac10[[#This Row],[Juiceoc]])</f>
        <v>0</v>
      </c>
      <c r="R702" s="47">
        <f>Table_Query_from_Mac10[[#This Row],[Net Unit]]*(1+Table_Query_from_Mac10[[#This Row],[PriceIncreasebyType]])</f>
        <v>15.18</v>
      </c>
      <c r="S702" s="47">
        <f>Table_Query_from_Mac10[[#This Row],[UnitPriceFuture]]*Table_Query_from_Mac10[[#This Row],[qtytoShipFuture]]</f>
        <v>485.76</v>
      </c>
      <c r="T702" s="47">
        <f>ROUND(Table_Query_from_Mac10[[#This Row],[qty_to_ship]]*(1+Table_Query_from_Mac10[[#This Row],[VolumeIncreasebyType]]),0)</f>
        <v>32</v>
      </c>
      <c r="U702" s="47">
        <f>Table_Query_from_Mac10[[#This Row],[qtytoShipFuture]]*Table_Query_from_Mac10[[#This Row],[Future-cost]]</f>
        <v>224.32</v>
      </c>
      <c r="V702" s="47">
        <f>Table_Query_from_Mac10[[#This Row],[qtytoShipFuture]]-Table_Query_from_Mac10[[#This Row],[qty_to_ship]]</f>
        <v>0</v>
      </c>
      <c r="W702" s="47">
        <f>Table_Query_from_Mac10[[#This Row],[UnitPriceFuture]]</f>
        <v>15.18</v>
      </c>
      <c r="X702" s="47">
        <f>Table_Query_from_Mac10[[#This Row],[Unit Increase]]*Table_Query_from_Mac10[[#This Row],[UnitPriceFuture]]</f>
        <v>0</v>
      </c>
      <c r="Y702" s="47">
        <f>Table_Query_from_Mac10[[#This Row],[Unit Increase]]*Table_Query_from_Mac10[[#This Row],[Future-cost]]</f>
        <v>0</v>
      </c>
      <c r="Z702" s="47">
        <f>-(Table_Query_from_Mac10[[#This Row],[Incremental Sales]]+((Table_Query_from_Mac10[[#This Row],[Incremental Sales]]*-(SUM(Summary!$S$8:$S$9)))))*Summary!$S$18</f>
        <v>0</v>
      </c>
      <c r="AA702" s="47">
        <f>IFERROR(Table_Query_from_Mac10[[#This Row],[Incremental Cost]]/Table_Query_from_Mac10[[#This Row],[Incremental Sales]],0)</f>
        <v>0</v>
      </c>
      <c r="AB702" s="47">
        <f>IFERROR(Table_Query_from_Mac10[[#This Row],[TotalCostFuture]]/Table_Query_from_Mac10[[#This Row],[totalsalesFuture]],0)</f>
        <v>0.46179183135704877</v>
      </c>
      <c r="AN702" s="30">
        <v>128</v>
      </c>
      <c r="AO702">
        <f t="shared" si="20"/>
        <v>32</v>
      </c>
      <c r="AQ702" s="30">
        <v>47.13</v>
      </c>
      <c r="AR702">
        <f t="shared" si="21"/>
        <v>16.5</v>
      </c>
    </row>
    <row r="703" spans="1:44" x14ac:dyDescent="0.25">
      <c r="A703">
        <v>90067</v>
      </c>
      <c r="B703">
        <v>12</v>
      </c>
      <c r="C703" t="s">
        <v>53</v>
      </c>
      <c r="D703" t="s">
        <v>80</v>
      </c>
      <c r="E703">
        <v>12</v>
      </c>
      <c r="F703">
        <v>8.3699999999999992</v>
      </c>
      <c r="G703">
        <v>19.829999999999998</v>
      </c>
      <c r="H703" s="1">
        <v>44848</v>
      </c>
      <c r="I703" s="20">
        <v>8</v>
      </c>
      <c r="J703" s="47">
        <f>Table_Query_from_Mac10[[#This Row],[unit_price]]-(Table_Query_from_Mac10[[#This Row],[unit_price]]*(Table_Query_from_Mac10[[#This Row],[discount_pct]]/100))</f>
        <v>18.243599999999997</v>
      </c>
      <c r="K703" s="47">
        <f>Table_Query_from_Mac10[[#This Row],[unit_cost]]</f>
        <v>8.3699999999999992</v>
      </c>
      <c r="L703" s="47">
        <f>Table_Query_from_Mac10[[#This Row],[Live-cost]]*(1+Table_Query_from_Mac10[[#This Row],[CogsIncreasebyTYPE]])</f>
        <v>8.3699999999999992</v>
      </c>
      <c r="M703" s="47">
        <f>Table_Query_from_Mac10[[#This Row],[Live-cost]]*Table_Query_from_Mac10[[#This Row],[qty_to_ship]]</f>
        <v>100.44</v>
      </c>
      <c r="N703" s="47">
        <f>IF(Table_Query_from_Mac10[[#This Row],[item_no]]="KDA",-Table_Query_from_Mac10[[#This Row],[unit_price]],Table_Query_from_Mac10[[#This Row],[Net Unit]]*Table_Query_from_Mac10[[#This Row],[qty_to_ship]])</f>
        <v>218.92319999999995</v>
      </c>
      <c r="O703" s="47">
        <f>SUMIFS(Summary!C:C,Summary!H:H,Table_Query_from_Mac10[[#This Row],[Juiceoc]])</f>
        <v>0</v>
      </c>
      <c r="P703" s="47">
        <f>SUMIFS(Summary!D:D,Summary!H:H,Table_Query_from_Mac10[[#This Row],[Juiceoc]])</f>
        <v>0</v>
      </c>
      <c r="Q703" s="47">
        <f>SUMIFS(Summary!E:E,Summary!H:H,Table_Query_from_Mac10[[#This Row],[Juiceoc]])</f>
        <v>0</v>
      </c>
      <c r="R703" s="47">
        <f>Table_Query_from_Mac10[[#This Row],[Net Unit]]*(1+Table_Query_from_Mac10[[#This Row],[PriceIncreasebyType]])</f>
        <v>18.243599999999997</v>
      </c>
      <c r="S703" s="47">
        <f>Table_Query_from_Mac10[[#This Row],[UnitPriceFuture]]*Table_Query_from_Mac10[[#This Row],[qtytoShipFuture]]</f>
        <v>218.92319999999995</v>
      </c>
      <c r="T703" s="47">
        <f>ROUND(Table_Query_from_Mac10[[#This Row],[qty_to_ship]]*(1+Table_Query_from_Mac10[[#This Row],[VolumeIncreasebyType]]),0)</f>
        <v>12</v>
      </c>
      <c r="U703" s="47">
        <f>Table_Query_from_Mac10[[#This Row],[qtytoShipFuture]]*Table_Query_from_Mac10[[#This Row],[Future-cost]]</f>
        <v>100.44</v>
      </c>
      <c r="V703" s="47">
        <f>Table_Query_from_Mac10[[#This Row],[qtytoShipFuture]]-Table_Query_from_Mac10[[#This Row],[qty_to_ship]]</f>
        <v>0</v>
      </c>
      <c r="W703" s="47">
        <f>Table_Query_from_Mac10[[#This Row],[UnitPriceFuture]]</f>
        <v>18.243599999999997</v>
      </c>
      <c r="X703" s="47">
        <f>Table_Query_from_Mac10[[#This Row],[Unit Increase]]*Table_Query_from_Mac10[[#This Row],[UnitPriceFuture]]</f>
        <v>0</v>
      </c>
      <c r="Y703" s="47">
        <f>Table_Query_from_Mac10[[#This Row],[Unit Increase]]*Table_Query_from_Mac10[[#This Row],[Future-cost]]</f>
        <v>0</v>
      </c>
      <c r="Z703" s="47">
        <f>-(Table_Query_from_Mac10[[#This Row],[Incremental Sales]]+((Table_Query_from_Mac10[[#This Row],[Incremental Sales]]*-(SUM(Summary!$S$8:$S$9)))))*Summary!$S$18</f>
        <v>0</v>
      </c>
      <c r="AA703" s="47">
        <f>IFERROR(Table_Query_from_Mac10[[#This Row],[Incremental Cost]]/Table_Query_from_Mac10[[#This Row],[Incremental Sales]],0)</f>
        <v>0</v>
      </c>
      <c r="AB703" s="47">
        <f>IFERROR(Table_Query_from_Mac10[[#This Row],[TotalCostFuture]]/Table_Query_from_Mac10[[#This Row],[totalsalesFuture]],0)</f>
        <v>0.45879102808656197</v>
      </c>
      <c r="AN703" s="31">
        <v>48</v>
      </c>
      <c r="AO703">
        <f t="shared" si="20"/>
        <v>12</v>
      </c>
      <c r="AQ703" s="31">
        <v>56.65</v>
      </c>
      <c r="AR703">
        <f t="shared" si="21"/>
        <v>19.829999999999998</v>
      </c>
    </row>
    <row r="704" spans="1:44" x14ac:dyDescent="0.25">
      <c r="A704">
        <v>90067</v>
      </c>
      <c r="B704">
        <v>13</v>
      </c>
      <c r="C704" t="s">
        <v>53</v>
      </c>
      <c r="D704" t="s">
        <v>80</v>
      </c>
      <c r="E704">
        <v>18</v>
      </c>
      <c r="F704">
        <v>9.77</v>
      </c>
      <c r="G704">
        <v>24.37</v>
      </c>
      <c r="H704" s="1">
        <v>44848</v>
      </c>
      <c r="I704" s="20">
        <v>8</v>
      </c>
      <c r="J704" s="47">
        <f>Table_Query_from_Mac10[[#This Row],[unit_price]]-(Table_Query_from_Mac10[[#This Row],[unit_price]]*(Table_Query_from_Mac10[[#This Row],[discount_pct]]/100))</f>
        <v>22.420400000000001</v>
      </c>
      <c r="K704" s="47">
        <f>Table_Query_from_Mac10[[#This Row],[unit_cost]]</f>
        <v>9.77</v>
      </c>
      <c r="L704" s="47">
        <f>Table_Query_from_Mac10[[#This Row],[Live-cost]]*(1+Table_Query_from_Mac10[[#This Row],[CogsIncreasebyTYPE]])</f>
        <v>9.77</v>
      </c>
      <c r="M704" s="47">
        <f>Table_Query_from_Mac10[[#This Row],[Live-cost]]*Table_Query_from_Mac10[[#This Row],[qty_to_ship]]</f>
        <v>175.85999999999999</v>
      </c>
      <c r="N704" s="47">
        <f>IF(Table_Query_from_Mac10[[#This Row],[item_no]]="KDA",-Table_Query_from_Mac10[[#This Row],[unit_price]],Table_Query_from_Mac10[[#This Row],[Net Unit]]*Table_Query_from_Mac10[[#This Row],[qty_to_ship]])</f>
        <v>403.56720000000001</v>
      </c>
      <c r="O704" s="47">
        <f>SUMIFS(Summary!C:C,Summary!H:H,Table_Query_from_Mac10[[#This Row],[Juiceoc]])</f>
        <v>0</v>
      </c>
      <c r="P704" s="47">
        <f>SUMIFS(Summary!D:D,Summary!H:H,Table_Query_from_Mac10[[#This Row],[Juiceoc]])</f>
        <v>0</v>
      </c>
      <c r="Q704" s="47">
        <f>SUMIFS(Summary!E:E,Summary!H:H,Table_Query_from_Mac10[[#This Row],[Juiceoc]])</f>
        <v>0</v>
      </c>
      <c r="R704" s="47">
        <f>Table_Query_from_Mac10[[#This Row],[Net Unit]]*(1+Table_Query_from_Mac10[[#This Row],[PriceIncreasebyType]])</f>
        <v>22.420400000000001</v>
      </c>
      <c r="S704" s="47">
        <f>Table_Query_from_Mac10[[#This Row],[UnitPriceFuture]]*Table_Query_from_Mac10[[#This Row],[qtytoShipFuture]]</f>
        <v>403.56720000000001</v>
      </c>
      <c r="T704" s="47">
        <f>ROUND(Table_Query_from_Mac10[[#This Row],[qty_to_ship]]*(1+Table_Query_from_Mac10[[#This Row],[VolumeIncreasebyType]]),0)</f>
        <v>18</v>
      </c>
      <c r="U704" s="47">
        <f>Table_Query_from_Mac10[[#This Row],[qtytoShipFuture]]*Table_Query_from_Mac10[[#This Row],[Future-cost]]</f>
        <v>175.85999999999999</v>
      </c>
      <c r="V704" s="47">
        <f>Table_Query_from_Mac10[[#This Row],[qtytoShipFuture]]-Table_Query_from_Mac10[[#This Row],[qty_to_ship]]</f>
        <v>0</v>
      </c>
      <c r="W704" s="47">
        <f>Table_Query_from_Mac10[[#This Row],[UnitPriceFuture]]</f>
        <v>22.420400000000001</v>
      </c>
      <c r="X704" s="47">
        <f>Table_Query_from_Mac10[[#This Row],[Unit Increase]]*Table_Query_from_Mac10[[#This Row],[UnitPriceFuture]]</f>
        <v>0</v>
      </c>
      <c r="Y704" s="47">
        <f>Table_Query_from_Mac10[[#This Row],[Unit Increase]]*Table_Query_from_Mac10[[#This Row],[Future-cost]]</f>
        <v>0</v>
      </c>
      <c r="Z704" s="47">
        <f>-(Table_Query_from_Mac10[[#This Row],[Incremental Sales]]+((Table_Query_from_Mac10[[#This Row],[Incremental Sales]]*-(SUM(Summary!$S$8:$S$9)))))*Summary!$S$18</f>
        <v>0</v>
      </c>
      <c r="AA704" s="47">
        <f>IFERROR(Table_Query_from_Mac10[[#This Row],[Incremental Cost]]/Table_Query_from_Mac10[[#This Row],[Incremental Sales]],0)</f>
        <v>0</v>
      </c>
      <c r="AB704" s="47">
        <f>IFERROR(Table_Query_from_Mac10[[#This Row],[TotalCostFuture]]/Table_Query_from_Mac10[[#This Row],[totalsalesFuture]],0)</f>
        <v>0.43576385791511296</v>
      </c>
      <c r="AN704" s="30">
        <v>72</v>
      </c>
      <c r="AO704">
        <f t="shared" si="20"/>
        <v>18</v>
      </c>
      <c r="AQ704" s="30">
        <v>69.64</v>
      </c>
      <c r="AR704">
        <f t="shared" si="21"/>
        <v>24.37</v>
      </c>
    </row>
    <row r="705" spans="1:44" x14ac:dyDescent="0.25">
      <c r="A705">
        <v>90067</v>
      </c>
      <c r="B705">
        <v>14</v>
      </c>
      <c r="C705" t="s">
        <v>53</v>
      </c>
      <c r="D705" t="s">
        <v>80</v>
      </c>
      <c r="E705">
        <v>36</v>
      </c>
      <c r="F705">
        <v>11.16</v>
      </c>
      <c r="G705">
        <v>28.11</v>
      </c>
      <c r="H705" s="1">
        <v>44848</v>
      </c>
      <c r="I705" s="20">
        <v>8</v>
      </c>
      <c r="J705" s="47">
        <f>Table_Query_from_Mac10[[#This Row],[unit_price]]-(Table_Query_from_Mac10[[#This Row],[unit_price]]*(Table_Query_from_Mac10[[#This Row],[discount_pct]]/100))</f>
        <v>25.8612</v>
      </c>
      <c r="K705" s="47">
        <f>Table_Query_from_Mac10[[#This Row],[unit_cost]]</f>
        <v>11.16</v>
      </c>
      <c r="L705" s="47">
        <f>Table_Query_from_Mac10[[#This Row],[Live-cost]]*(1+Table_Query_from_Mac10[[#This Row],[CogsIncreasebyTYPE]])</f>
        <v>11.16</v>
      </c>
      <c r="M705" s="47">
        <f>Table_Query_from_Mac10[[#This Row],[Live-cost]]*Table_Query_from_Mac10[[#This Row],[qty_to_ship]]</f>
        <v>401.76</v>
      </c>
      <c r="N705" s="47">
        <f>IF(Table_Query_from_Mac10[[#This Row],[item_no]]="KDA",-Table_Query_from_Mac10[[#This Row],[unit_price]],Table_Query_from_Mac10[[#This Row],[Net Unit]]*Table_Query_from_Mac10[[#This Row],[qty_to_ship]])</f>
        <v>931.00319999999999</v>
      </c>
      <c r="O705" s="47">
        <f>SUMIFS(Summary!C:C,Summary!H:H,Table_Query_from_Mac10[[#This Row],[Juiceoc]])</f>
        <v>0</v>
      </c>
      <c r="P705" s="47">
        <f>SUMIFS(Summary!D:D,Summary!H:H,Table_Query_from_Mac10[[#This Row],[Juiceoc]])</f>
        <v>0</v>
      </c>
      <c r="Q705" s="47">
        <f>SUMIFS(Summary!E:E,Summary!H:H,Table_Query_from_Mac10[[#This Row],[Juiceoc]])</f>
        <v>0</v>
      </c>
      <c r="R705" s="47">
        <f>Table_Query_from_Mac10[[#This Row],[Net Unit]]*(1+Table_Query_from_Mac10[[#This Row],[PriceIncreasebyType]])</f>
        <v>25.8612</v>
      </c>
      <c r="S705" s="47">
        <f>Table_Query_from_Mac10[[#This Row],[UnitPriceFuture]]*Table_Query_from_Mac10[[#This Row],[qtytoShipFuture]]</f>
        <v>931.00319999999999</v>
      </c>
      <c r="T705" s="47">
        <f>ROUND(Table_Query_from_Mac10[[#This Row],[qty_to_ship]]*(1+Table_Query_from_Mac10[[#This Row],[VolumeIncreasebyType]]),0)</f>
        <v>36</v>
      </c>
      <c r="U705" s="47">
        <f>Table_Query_from_Mac10[[#This Row],[qtytoShipFuture]]*Table_Query_from_Mac10[[#This Row],[Future-cost]]</f>
        <v>401.76</v>
      </c>
      <c r="V705" s="47">
        <f>Table_Query_from_Mac10[[#This Row],[qtytoShipFuture]]-Table_Query_from_Mac10[[#This Row],[qty_to_ship]]</f>
        <v>0</v>
      </c>
      <c r="W705" s="47">
        <f>Table_Query_from_Mac10[[#This Row],[UnitPriceFuture]]</f>
        <v>25.8612</v>
      </c>
      <c r="X705" s="47">
        <f>Table_Query_from_Mac10[[#This Row],[Unit Increase]]*Table_Query_from_Mac10[[#This Row],[UnitPriceFuture]]</f>
        <v>0</v>
      </c>
      <c r="Y705" s="47">
        <f>Table_Query_from_Mac10[[#This Row],[Unit Increase]]*Table_Query_from_Mac10[[#This Row],[Future-cost]]</f>
        <v>0</v>
      </c>
      <c r="Z705" s="47">
        <f>-(Table_Query_from_Mac10[[#This Row],[Incremental Sales]]+((Table_Query_from_Mac10[[#This Row],[Incremental Sales]]*-(SUM(Summary!$S$8:$S$9)))))*Summary!$S$18</f>
        <v>0</v>
      </c>
      <c r="AA705" s="47">
        <f>IFERROR(Table_Query_from_Mac10[[#This Row],[Incremental Cost]]/Table_Query_from_Mac10[[#This Row],[Incremental Sales]],0)</f>
        <v>0</v>
      </c>
      <c r="AB705" s="47">
        <f>IFERROR(Table_Query_from_Mac10[[#This Row],[TotalCostFuture]]/Table_Query_from_Mac10[[#This Row],[totalsalesFuture]],0)</f>
        <v>0.43153449955918516</v>
      </c>
      <c r="AN705" s="31">
        <v>144</v>
      </c>
      <c r="AO705">
        <f t="shared" si="20"/>
        <v>36</v>
      </c>
      <c r="AQ705" s="31">
        <v>80.3</v>
      </c>
      <c r="AR705">
        <f t="shared" si="21"/>
        <v>28.11</v>
      </c>
    </row>
    <row r="706" spans="1:44" x14ac:dyDescent="0.25">
      <c r="A706">
        <v>90067</v>
      </c>
      <c r="B706">
        <v>15</v>
      </c>
      <c r="C706" t="s">
        <v>53</v>
      </c>
      <c r="D706" t="s">
        <v>80</v>
      </c>
      <c r="E706">
        <v>16</v>
      </c>
      <c r="F706">
        <v>12.77</v>
      </c>
      <c r="G706">
        <v>33.85</v>
      </c>
      <c r="H706" s="1">
        <v>44848</v>
      </c>
      <c r="I706" s="20">
        <v>8</v>
      </c>
      <c r="J706" s="47">
        <f>Table_Query_from_Mac10[[#This Row],[unit_price]]-(Table_Query_from_Mac10[[#This Row],[unit_price]]*(Table_Query_from_Mac10[[#This Row],[discount_pct]]/100))</f>
        <v>31.142000000000003</v>
      </c>
      <c r="K706" s="47">
        <f>Table_Query_from_Mac10[[#This Row],[unit_cost]]</f>
        <v>12.77</v>
      </c>
      <c r="L706" s="47">
        <f>Table_Query_from_Mac10[[#This Row],[Live-cost]]*(1+Table_Query_from_Mac10[[#This Row],[CogsIncreasebyTYPE]])</f>
        <v>12.77</v>
      </c>
      <c r="M706" s="47">
        <f>Table_Query_from_Mac10[[#This Row],[Live-cost]]*Table_Query_from_Mac10[[#This Row],[qty_to_ship]]</f>
        <v>204.32</v>
      </c>
      <c r="N706" s="47">
        <f>IF(Table_Query_from_Mac10[[#This Row],[item_no]]="KDA",-Table_Query_from_Mac10[[#This Row],[unit_price]],Table_Query_from_Mac10[[#This Row],[Net Unit]]*Table_Query_from_Mac10[[#This Row],[qty_to_ship]])</f>
        <v>498.27200000000005</v>
      </c>
      <c r="O706" s="47">
        <f>SUMIFS(Summary!C:C,Summary!H:H,Table_Query_from_Mac10[[#This Row],[Juiceoc]])</f>
        <v>0</v>
      </c>
      <c r="P706" s="47">
        <f>SUMIFS(Summary!D:D,Summary!H:H,Table_Query_from_Mac10[[#This Row],[Juiceoc]])</f>
        <v>0</v>
      </c>
      <c r="Q706" s="47">
        <f>SUMIFS(Summary!E:E,Summary!H:H,Table_Query_from_Mac10[[#This Row],[Juiceoc]])</f>
        <v>0</v>
      </c>
      <c r="R706" s="47">
        <f>Table_Query_from_Mac10[[#This Row],[Net Unit]]*(1+Table_Query_from_Mac10[[#This Row],[PriceIncreasebyType]])</f>
        <v>31.142000000000003</v>
      </c>
      <c r="S706" s="47">
        <f>Table_Query_from_Mac10[[#This Row],[UnitPriceFuture]]*Table_Query_from_Mac10[[#This Row],[qtytoShipFuture]]</f>
        <v>498.27200000000005</v>
      </c>
      <c r="T706" s="47">
        <f>ROUND(Table_Query_from_Mac10[[#This Row],[qty_to_ship]]*(1+Table_Query_from_Mac10[[#This Row],[VolumeIncreasebyType]]),0)</f>
        <v>16</v>
      </c>
      <c r="U706" s="47">
        <f>Table_Query_from_Mac10[[#This Row],[qtytoShipFuture]]*Table_Query_from_Mac10[[#This Row],[Future-cost]]</f>
        <v>204.32</v>
      </c>
      <c r="V706" s="47">
        <f>Table_Query_from_Mac10[[#This Row],[qtytoShipFuture]]-Table_Query_from_Mac10[[#This Row],[qty_to_ship]]</f>
        <v>0</v>
      </c>
      <c r="W706" s="47">
        <f>Table_Query_from_Mac10[[#This Row],[UnitPriceFuture]]</f>
        <v>31.142000000000003</v>
      </c>
      <c r="X706" s="47">
        <f>Table_Query_from_Mac10[[#This Row],[Unit Increase]]*Table_Query_from_Mac10[[#This Row],[UnitPriceFuture]]</f>
        <v>0</v>
      </c>
      <c r="Y706" s="47">
        <f>Table_Query_from_Mac10[[#This Row],[Unit Increase]]*Table_Query_from_Mac10[[#This Row],[Future-cost]]</f>
        <v>0</v>
      </c>
      <c r="Z706" s="47">
        <f>-(Table_Query_from_Mac10[[#This Row],[Incremental Sales]]+((Table_Query_from_Mac10[[#This Row],[Incremental Sales]]*-(SUM(Summary!$S$8:$S$9)))))*Summary!$S$18</f>
        <v>0</v>
      </c>
      <c r="AA706" s="47">
        <f>IFERROR(Table_Query_from_Mac10[[#This Row],[Incremental Cost]]/Table_Query_from_Mac10[[#This Row],[Incremental Sales]],0)</f>
        <v>0</v>
      </c>
      <c r="AB706" s="47">
        <f>IFERROR(Table_Query_from_Mac10[[#This Row],[TotalCostFuture]]/Table_Query_from_Mac10[[#This Row],[totalsalesFuture]],0)</f>
        <v>0.41005715753644589</v>
      </c>
      <c r="AN706" s="30">
        <v>64</v>
      </c>
      <c r="AO706">
        <f t="shared" si="20"/>
        <v>16</v>
      </c>
      <c r="AQ706" s="30">
        <v>96.72</v>
      </c>
      <c r="AR706">
        <f t="shared" si="21"/>
        <v>33.85</v>
      </c>
    </row>
    <row r="707" spans="1:44" x14ac:dyDescent="0.25">
      <c r="A707">
        <v>90067</v>
      </c>
      <c r="B707">
        <v>16</v>
      </c>
      <c r="C707" t="s">
        <v>53</v>
      </c>
      <c r="D707" t="s">
        <v>80</v>
      </c>
      <c r="E707">
        <v>4</v>
      </c>
      <c r="F707">
        <v>14.67</v>
      </c>
      <c r="G707">
        <v>39.74</v>
      </c>
      <c r="H707" s="1">
        <v>44848</v>
      </c>
      <c r="I707" s="20">
        <v>8</v>
      </c>
      <c r="J707" s="47">
        <f>Table_Query_from_Mac10[[#This Row],[unit_price]]-(Table_Query_from_Mac10[[#This Row],[unit_price]]*(Table_Query_from_Mac10[[#This Row],[discount_pct]]/100))</f>
        <v>36.5608</v>
      </c>
      <c r="K707" s="47">
        <f>Table_Query_from_Mac10[[#This Row],[unit_cost]]</f>
        <v>14.67</v>
      </c>
      <c r="L707" s="47">
        <f>Table_Query_from_Mac10[[#This Row],[Live-cost]]*(1+Table_Query_from_Mac10[[#This Row],[CogsIncreasebyTYPE]])</f>
        <v>14.67</v>
      </c>
      <c r="M707" s="47">
        <f>Table_Query_from_Mac10[[#This Row],[Live-cost]]*Table_Query_from_Mac10[[#This Row],[qty_to_ship]]</f>
        <v>58.68</v>
      </c>
      <c r="N707" s="47">
        <f>IF(Table_Query_from_Mac10[[#This Row],[item_no]]="KDA",-Table_Query_from_Mac10[[#This Row],[unit_price]],Table_Query_from_Mac10[[#This Row],[Net Unit]]*Table_Query_from_Mac10[[#This Row],[qty_to_ship]])</f>
        <v>146.2432</v>
      </c>
      <c r="O707" s="47">
        <f>SUMIFS(Summary!C:C,Summary!H:H,Table_Query_from_Mac10[[#This Row],[Juiceoc]])</f>
        <v>0</v>
      </c>
      <c r="P707" s="47">
        <f>SUMIFS(Summary!D:D,Summary!H:H,Table_Query_from_Mac10[[#This Row],[Juiceoc]])</f>
        <v>0</v>
      </c>
      <c r="Q707" s="47">
        <f>SUMIFS(Summary!E:E,Summary!H:H,Table_Query_from_Mac10[[#This Row],[Juiceoc]])</f>
        <v>0</v>
      </c>
      <c r="R707" s="47">
        <f>Table_Query_from_Mac10[[#This Row],[Net Unit]]*(1+Table_Query_from_Mac10[[#This Row],[PriceIncreasebyType]])</f>
        <v>36.5608</v>
      </c>
      <c r="S707" s="47">
        <f>Table_Query_from_Mac10[[#This Row],[UnitPriceFuture]]*Table_Query_from_Mac10[[#This Row],[qtytoShipFuture]]</f>
        <v>146.2432</v>
      </c>
      <c r="T707" s="47">
        <f>ROUND(Table_Query_from_Mac10[[#This Row],[qty_to_ship]]*(1+Table_Query_from_Mac10[[#This Row],[VolumeIncreasebyType]]),0)</f>
        <v>4</v>
      </c>
      <c r="U707" s="47">
        <f>Table_Query_from_Mac10[[#This Row],[qtytoShipFuture]]*Table_Query_from_Mac10[[#This Row],[Future-cost]]</f>
        <v>58.68</v>
      </c>
      <c r="V707" s="47">
        <f>Table_Query_from_Mac10[[#This Row],[qtytoShipFuture]]-Table_Query_from_Mac10[[#This Row],[qty_to_ship]]</f>
        <v>0</v>
      </c>
      <c r="W707" s="47">
        <f>Table_Query_from_Mac10[[#This Row],[UnitPriceFuture]]</f>
        <v>36.5608</v>
      </c>
      <c r="X707" s="47">
        <f>Table_Query_from_Mac10[[#This Row],[Unit Increase]]*Table_Query_from_Mac10[[#This Row],[UnitPriceFuture]]</f>
        <v>0</v>
      </c>
      <c r="Y707" s="47">
        <f>Table_Query_from_Mac10[[#This Row],[Unit Increase]]*Table_Query_from_Mac10[[#This Row],[Future-cost]]</f>
        <v>0</v>
      </c>
      <c r="Z707" s="47">
        <f>-(Table_Query_from_Mac10[[#This Row],[Incremental Sales]]+((Table_Query_from_Mac10[[#This Row],[Incremental Sales]]*-(SUM(Summary!$S$8:$S$9)))))*Summary!$S$18</f>
        <v>0</v>
      </c>
      <c r="AA707" s="47">
        <f>IFERROR(Table_Query_from_Mac10[[#This Row],[Incremental Cost]]/Table_Query_from_Mac10[[#This Row],[Incremental Sales]],0)</f>
        <v>0</v>
      </c>
      <c r="AB707" s="47">
        <f>IFERROR(Table_Query_from_Mac10[[#This Row],[TotalCostFuture]]/Table_Query_from_Mac10[[#This Row],[totalsalesFuture]],0)</f>
        <v>0.40124942561431914</v>
      </c>
      <c r="AN707" s="31">
        <v>16</v>
      </c>
      <c r="AO707">
        <f t="shared" ref="AO707:AO770" si="22">CEILING(AN707/4,1)</f>
        <v>4</v>
      </c>
      <c r="AQ707" s="31">
        <v>113.54</v>
      </c>
      <c r="AR707">
        <f t="shared" ref="AR707:AR770" si="23">ROUND(AQ707/5*1.75,2)</f>
        <v>39.74</v>
      </c>
    </row>
    <row r="708" spans="1:44" x14ac:dyDescent="0.25">
      <c r="A708">
        <v>90067</v>
      </c>
      <c r="B708">
        <v>17</v>
      </c>
      <c r="C708" t="s">
        <v>53</v>
      </c>
      <c r="D708" t="s">
        <v>80</v>
      </c>
      <c r="E708">
        <v>1</v>
      </c>
      <c r="F708">
        <v>16.22</v>
      </c>
      <c r="G708">
        <v>46.63</v>
      </c>
      <c r="H708" s="1">
        <v>44848</v>
      </c>
      <c r="I708" s="20">
        <v>8</v>
      </c>
      <c r="J708" s="47">
        <f>Table_Query_from_Mac10[[#This Row],[unit_price]]-(Table_Query_from_Mac10[[#This Row],[unit_price]]*(Table_Query_from_Mac10[[#This Row],[discount_pct]]/100))</f>
        <v>42.8996</v>
      </c>
      <c r="K708" s="47">
        <f>Table_Query_from_Mac10[[#This Row],[unit_cost]]</f>
        <v>16.22</v>
      </c>
      <c r="L708" s="47">
        <f>Table_Query_from_Mac10[[#This Row],[Live-cost]]*(1+Table_Query_from_Mac10[[#This Row],[CogsIncreasebyTYPE]])</f>
        <v>16.22</v>
      </c>
      <c r="M708" s="47">
        <f>Table_Query_from_Mac10[[#This Row],[Live-cost]]*Table_Query_from_Mac10[[#This Row],[qty_to_ship]]</f>
        <v>16.22</v>
      </c>
      <c r="N708" s="47">
        <f>IF(Table_Query_from_Mac10[[#This Row],[item_no]]="KDA",-Table_Query_from_Mac10[[#This Row],[unit_price]],Table_Query_from_Mac10[[#This Row],[Net Unit]]*Table_Query_from_Mac10[[#This Row],[qty_to_ship]])</f>
        <v>42.8996</v>
      </c>
      <c r="O708" s="47">
        <f>SUMIFS(Summary!C:C,Summary!H:H,Table_Query_from_Mac10[[#This Row],[Juiceoc]])</f>
        <v>0</v>
      </c>
      <c r="P708" s="47">
        <f>SUMIFS(Summary!D:D,Summary!H:H,Table_Query_from_Mac10[[#This Row],[Juiceoc]])</f>
        <v>0</v>
      </c>
      <c r="Q708" s="47">
        <f>SUMIFS(Summary!E:E,Summary!H:H,Table_Query_from_Mac10[[#This Row],[Juiceoc]])</f>
        <v>0</v>
      </c>
      <c r="R708" s="47">
        <f>Table_Query_from_Mac10[[#This Row],[Net Unit]]*(1+Table_Query_from_Mac10[[#This Row],[PriceIncreasebyType]])</f>
        <v>42.8996</v>
      </c>
      <c r="S708" s="47">
        <f>Table_Query_from_Mac10[[#This Row],[UnitPriceFuture]]*Table_Query_from_Mac10[[#This Row],[qtytoShipFuture]]</f>
        <v>42.8996</v>
      </c>
      <c r="T708" s="47">
        <f>ROUND(Table_Query_from_Mac10[[#This Row],[qty_to_ship]]*(1+Table_Query_from_Mac10[[#This Row],[VolumeIncreasebyType]]),0)</f>
        <v>1</v>
      </c>
      <c r="U708" s="47">
        <f>Table_Query_from_Mac10[[#This Row],[qtytoShipFuture]]*Table_Query_from_Mac10[[#This Row],[Future-cost]]</f>
        <v>16.22</v>
      </c>
      <c r="V708" s="47">
        <f>Table_Query_from_Mac10[[#This Row],[qtytoShipFuture]]-Table_Query_from_Mac10[[#This Row],[qty_to_ship]]</f>
        <v>0</v>
      </c>
      <c r="W708" s="47">
        <f>Table_Query_from_Mac10[[#This Row],[UnitPriceFuture]]</f>
        <v>42.8996</v>
      </c>
      <c r="X708" s="47">
        <f>Table_Query_from_Mac10[[#This Row],[Unit Increase]]*Table_Query_from_Mac10[[#This Row],[UnitPriceFuture]]</f>
        <v>0</v>
      </c>
      <c r="Y708" s="47">
        <f>Table_Query_from_Mac10[[#This Row],[Unit Increase]]*Table_Query_from_Mac10[[#This Row],[Future-cost]]</f>
        <v>0</v>
      </c>
      <c r="Z708" s="47">
        <f>-(Table_Query_from_Mac10[[#This Row],[Incremental Sales]]+((Table_Query_from_Mac10[[#This Row],[Incremental Sales]]*-(SUM(Summary!$S$8:$S$9)))))*Summary!$S$18</f>
        <v>0</v>
      </c>
      <c r="AA708" s="47">
        <f>IFERROR(Table_Query_from_Mac10[[#This Row],[Incremental Cost]]/Table_Query_from_Mac10[[#This Row],[Incremental Sales]],0)</f>
        <v>0</v>
      </c>
      <c r="AB708" s="47">
        <f>IFERROR(Table_Query_from_Mac10[[#This Row],[TotalCostFuture]]/Table_Query_from_Mac10[[#This Row],[totalsalesFuture]],0)</f>
        <v>0.37809210342287569</v>
      </c>
      <c r="AN708" s="30">
        <v>4</v>
      </c>
      <c r="AO708">
        <f t="shared" si="22"/>
        <v>1</v>
      </c>
      <c r="AQ708" s="30">
        <v>133.22999999999999</v>
      </c>
      <c r="AR708">
        <f t="shared" si="23"/>
        <v>46.63</v>
      </c>
    </row>
    <row r="709" spans="1:44" x14ac:dyDescent="0.25">
      <c r="A709">
        <v>90068</v>
      </c>
      <c r="B709">
        <v>1</v>
      </c>
      <c r="C709" t="s">
        <v>86</v>
      </c>
      <c r="D709" t="s">
        <v>79</v>
      </c>
      <c r="E709">
        <v>20</v>
      </c>
      <c r="F709">
        <v>8.3000000000000007</v>
      </c>
      <c r="G709">
        <v>19.989999999999998</v>
      </c>
      <c r="H709" s="1">
        <v>44848</v>
      </c>
      <c r="I709" s="20">
        <v>0</v>
      </c>
      <c r="J709" s="47">
        <f>Table_Query_from_Mac10[[#This Row],[unit_price]]-(Table_Query_from_Mac10[[#This Row],[unit_price]]*(Table_Query_from_Mac10[[#This Row],[discount_pct]]/100))</f>
        <v>19.989999999999998</v>
      </c>
      <c r="K709" s="47">
        <f>Table_Query_from_Mac10[[#This Row],[unit_cost]]</f>
        <v>8.3000000000000007</v>
      </c>
      <c r="L709" s="47">
        <f>Table_Query_from_Mac10[[#This Row],[Live-cost]]*(1+Table_Query_from_Mac10[[#This Row],[CogsIncreasebyTYPE]])</f>
        <v>8.3000000000000007</v>
      </c>
      <c r="M709" s="47">
        <f>Table_Query_from_Mac10[[#This Row],[Live-cost]]*Table_Query_from_Mac10[[#This Row],[qty_to_ship]]</f>
        <v>166</v>
      </c>
      <c r="N709" s="47">
        <f>IF(Table_Query_from_Mac10[[#This Row],[item_no]]="KDA",-Table_Query_from_Mac10[[#This Row],[unit_price]],Table_Query_from_Mac10[[#This Row],[Net Unit]]*Table_Query_from_Mac10[[#This Row],[qty_to_ship]])</f>
        <v>399.79999999999995</v>
      </c>
      <c r="O709" s="47">
        <f>SUMIFS(Summary!C:C,Summary!H:H,Table_Query_from_Mac10[[#This Row],[Juiceoc]])</f>
        <v>0</v>
      </c>
      <c r="P709" s="47">
        <f>SUMIFS(Summary!D:D,Summary!H:H,Table_Query_from_Mac10[[#This Row],[Juiceoc]])</f>
        <v>0</v>
      </c>
      <c r="Q709" s="47">
        <f>SUMIFS(Summary!E:E,Summary!H:H,Table_Query_from_Mac10[[#This Row],[Juiceoc]])</f>
        <v>0</v>
      </c>
      <c r="R709" s="47">
        <f>Table_Query_from_Mac10[[#This Row],[Net Unit]]*(1+Table_Query_from_Mac10[[#This Row],[PriceIncreasebyType]])</f>
        <v>19.989999999999998</v>
      </c>
      <c r="S709" s="47">
        <f>Table_Query_from_Mac10[[#This Row],[UnitPriceFuture]]*Table_Query_from_Mac10[[#This Row],[qtytoShipFuture]]</f>
        <v>399.79999999999995</v>
      </c>
      <c r="T709" s="47">
        <f>ROUND(Table_Query_from_Mac10[[#This Row],[qty_to_ship]]*(1+Table_Query_from_Mac10[[#This Row],[VolumeIncreasebyType]]),0)</f>
        <v>20</v>
      </c>
      <c r="U709" s="47">
        <f>Table_Query_from_Mac10[[#This Row],[qtytoShipFuture]]*Table_Query_from_Mac10[[#This Row],[Future-cost]]</f>
        <v>166</v>
      </c>
      <c r="V709" s="47">
        <f>Table_Query_from_Mac10[[#This Row],[qtytoShipFuture]]-Table_Query_from_Mac10[[#This Row],[qty_to_ship]]</f>
        <v>0</v>
      </c>
      <c r="W709" s="47">
        <f>Table_Query_from_Mac10[[#This Row],[UnitPriceFuture]]</f>
        <v>19.989999999999998</v>
      </c>
      <c r="X709" s="47">
        <f>Table_Query_from_Mac10[[#This Row],[Unit Increase]]*Table_Query_from_Mac10[[#This Row],[UnitPriceFuture]]</f>
        <v>0</v>
      </c>
      <c r="Y709" s="47">
        <f>Table_Query_from_Mac10[[#This Row],[Unit Increase]]*Table_Query_from_Mac10[[#This Row],[Future-cost]]</f>
        <v>0</v>
      </c>
      <c r="Z709" s="47">
        <f>-(Table_Query_from_Mac10[[#This Row],[Incremental Sales]]+((Table_Query_from_Mac10[[#This Row],[Incremental Sales]]*-(SUM(Summary!$S$8:$S$9)))))*Summary!$S$18</f>
        <v>0</v>
      </c>
      <c r="AA709" s="47">
        <f>IFERROR(Table_Query_from_Mac10[[#This Row],[Incremental Cost]]/Table_Query_from_Mac10[[#This Row],[Incremental Sales]],0)</f>
        <v>0</v>
      </c>
      <c r="AB709" s="47">
        <f>IFERROR(Table_Query_from_Mac10[[#This Row],[TotalCostFuture]]/Table_Query_from_Mac10[[#This Row],[totalsalesFuture]],0)</f>
        <v>0.41520760380190097</v>
      </c>
      <c r="AN709" s="31">
        <v>80</v>
      </c>
      <c r="AO709">
        <f t="shared" si="22"/>
        <v>20</v>
      </c>
      <c r="AQ709" s="31">
        <v>57.11</v>
      </c>
      <c r="AR709">
        <f t="shared" si="23"/>
        <v>19.989999999999998</v>
      </c>
    </row>
    <row r="710" spans="1:44" x14ac:dyDescent="0.25">
      <c r="A710">
        <v>90068</v>
      </c>
      <c r="B710">
        <v>2</v>
      </c>
      <c r="C710" t="s">
        <v>86</v>
      </c>
      <c r="D710" t="s">
        <v>79</v>
      </c>
      <c r="E710">
        <v>5</v>
      </c>
      <c r="F710">
        <v>10.050000000000001</v>
      </c>
      <c r="G710">
        <v>23.62</v>
      </c>
      <c r="H710" s="1">
        <v>44848</v>
      </c>
      <c r="I710" s="20">
        <v>0</v>
      </c>
      <c r="J710" s="47">
        <f>Table_Query_from_Mac10[[#This Row],[unit_price]]-(Table_Query_from_Mac10[[#This Row],[unit_price]]*(Table_Query_from_Mac10[[#This Row],[discount_pct]]/100))</f>
        <v>23.62</v>
      </c>
      <c r="K710" s="47">
        <f>Table_Query_from_Mac10[[#This Row],[unit_cost]]</f>
        <v>10.050000000000001</v>
      </c>
      <c r="L710" s="47">
        <f>Table_Query_from_Mac10[[#This Row],[Live-cost]]*(1+Table_Query_from_Mac10[[#This Row],[CogsIncreasebyTYPE]])</f>
        <v>10.050000000000001</v>
      </c>
      <c r="M710" s="47">
        <f>Table_Query_from_Mac10[[#This Row],[Live-cost]]*Table_Query_from_Mac10[[#This Row],[qty_to_ship]]</f>
        <v>50.25</v>
      </c>
      <c r="N710" s="47">
        <f>IF(Table_Query_from_Mac10[[#This Row],[item_no]]="KDA",-Table_Query_from_Mac10[[#This Row],[unit_price]],Table_Query_from_Mac10[[#This Row],[Net Unit]]*Table_Query_from_Mac10[[#This Row],[qty_to_ship]])</f>
        <v>118.10000000000001</v>
      </c>
      <c r="O710" s="47">
        <f>SUMIFS(Summary!C:C,Summary!H:H,Table_Query_from_Mac10[[#This Row],[Juiceoc]])</f>
        <v>0</v>
      </c>
      <c r="P710" s="47">
        <f>SUMIFS(Summary!D:D,Summary!H:H,Table_Query_from_Mac10[[#This Row],[Juiceoc]])</f>
        <v>0</v>
      </c>
      <c r="Q710" s="47">
        <f>SUMIFS(Summary!E:E,Summary!H:H,Table_Query_from_Mac10[[#This Row],[Juiceoc]])</f>
        <v>0</v>
      </c>
      <c r="R710" s="47">
        <f>Table_Query_from_Mac10[[#This Row],[Net Unit]]*(1+Table_Query_from_Mac10[[#This Row],[PriceIncreasebyType]])</f>
        <v>23.62</v>
      </c>
      <c r="S710" s="47">
        <f>Table_Query_from_Mac10[[#This Row],[UnitPriceFuture]]*Table_Query_from_Mac10[[#This Row],[qtytoShipFuture]]</f>
        <v>118.10000000000001</v>
      </c>
      <c r="T710" s="47">
        <f>ROUND(Table_Query_from_Mac10[[#This Row],[qty_to_ship]]*(1+Table_Query_from_Mac10[[#This Row],[VolumeIncreasebyType]]),0)</f>
        <v>5</v>
      </c>
      <c r="U710" s="47">
        <f>Table_Query_from_Mac10[[#This Row],[qtytoShipFuture]]*Table_Query_from_Mac10[[#This Row],[Future-cost]]</f>
        <v>50.25</v>
      </c>
      <c r="V710" s="47">
        <f>Table_Query_from_Mac10[[#This Row],[qtytoShipFuture]]-Table_Query_from_Mac10[[#This Row],[qty_to_ship]]</f>
        <v>0</v>
      </c>
      <c r="W710" s="47">
        <f>Table_Query_from_Mac10[[#This Row],[UnitPriceFuture]]</f>
        <v>23.62</v>
      </c>
      <c r="X710" s="47">
        <f>Table_Query_from_Mac10[[#This Row],[Unit Increase]]*Table_Query_from_Mac10[[#This Row],[UnitPriceFuture]]</f>
        <v>0</v>
      </c>
      <c r="Y710" s="47">
        <f>Table_Query_from_Mac10[[#This Row],[Unit Increase]]*Table_Query_from_Mac10[[#This Row],[Future-cost]]</f>
        <v>0</v>
      </c>
      <c r="Z710" s="47">
        <f>-(Table_Query_from_Mac10[[#This Row],[Incremental Sales]]+((Table_Query_from_Mac10[[#This Row],[Incremental Sales]]*-(SUM(Summary!$S$8:$S$9)))))*Summary!$S$18</f>
        <v>0</v>
      </c>
      <c r="AA710" s="47">
        <f>IFERROR(Table_Query_from_Mac10[[#This Row],[Incremental Cost]]/Table_Query_from_Mac10[[#This Row],[Incremental Sales]],0)</f>
        <v>0</v>
      </c>
      <c r="AB710" s="47">
        <f>IFERROR(Table_Query_from_Mac10[[#This Row],[TotalCostFuture]]/Table_Query_from_Mac10[[#This Row],[totalsalesFuture]],0)</f>
        <v>0.42548687552921249</v>
      </c>
      <c r="AN710" s="30">
        <v>20</v>
      </c>
      <c r="AO710">
        <f t="shared" si="22"/>
        <v>5</v>
      </c>
      <c r="AQ710" s="30">
        <v>67.489999999999995</v>
      </c>
      <c r="AR710">
        <f t="shared" si="23"/>
        <v>23.62</v>
      </c>
    </row>
    <row r="711" spans="1:44" x14ac:dyDescent="0.25">
      <c r="A711">
        <v>90068</v>
      </c>
      <c r="B711">
        <v>3</v>
      </c>
      <c r="C711" t="s">
        <v>84</v>
      </c>
      <c r="D711" t="s">
        <v>79</v>
      </c>
      <c r="E711">
        <v>1</v>
      </c>
      <c r="F711">
        <v>3.33</v>
      </c>
      <c r="G711">
        <v>7.82</v>
      </c>
      <c r="H711" s="1">
        <v>44848</v>
      </c>
      <c r="I711" s="20">
        <v>0</v>
      </c>
      <c r="J711" s="47">
        <f>Table_Query_from_Mac10[[#This Row],[unit_price]]-(Table_Query_from_Mac10[[#This Row],[unit_price]]*(Table_Query_from_Mac10[[#This Row],[discount_pct]]/100))</f>
        <v>7.82</v>
      </c>
      <c r="K711" s="47">
        <f>Table_Query_from_Mac10[[#This Row],[unit_cost]]</f>
        <v>3.33</v>
      </c>
      <c r="L711" s="47">
        <f>Table_Query_from_Mac10[[#This Row],[Live-cost]]*(1+Table_Query_from_Mac10[[#This Row],[CogsIncreasebyTYPE]])</f>
        <v>3.33</v>
      </c>
      <c r="M711" s="47">
        <f>Table_Query_from_Mac10[[#This Row],[Live-cost]]*Table_Query_from_Mac10[[#This Row],[qty_to_ship]]</f>
        <v>3.33</v>
      </c>
      <c r="N711" s="47">
        <f>IF(Table_Query_from_Mac10[[#This Row],[item_no]]="KDA",-Table_Query_from_Mac10[[#This Row],[unit_price]],Table_Query_from_Mac10[[#This Row],[Net Unit]]*Table_Query_from_Mac10[[#This Row],[qty_to_ship]])</f>
        <v>7.82</v>
      </c>
      <c r="O711" s="47">
        <f>SUMIFS(Summary!C:C,Summary!H:H,Table_Query_from_Mac10[[#This Row],[Juiceoc]])</f>
        <v>0</v>
      </c>
      <c r="P711" s="47">
        <f>SUMIFS(Summary!D:D,Summary!H:H,Table_Query_from_Mac10[[#This Row],[Juiceoc]])</f>
        <v>0</v>
      </c>
      <c r="Q711" s="47">
        <f>SUMIFS(Summary!E:E,Summary!H:H,Table_Query_from_Mac10[[#This Row],[Juiceoc]])</f>
        <v>0</v>
      </c>
      <c r="R711" s="47">
        <f>Table_Query_from_Mac10[[#This Row],[Net Unit]]*(1+Table_Query_from_Mac10[[#This Row],[PriceIncreasebyType]])</f>
        <v>7.82</v>
      </c>
      <c r="S711" s="47">
        <f>Table_Query_from_Mac10[[#This Row],[UnitPriceFuture]]*Table_Query_from_Mac10[[#This Row],[qtytoShipFuture]]</f>
        <v>7.82</v>
      </c>
      <c r="T711" s="47">
        <f>ROUND(Table_Query_from_Mac10[[#This Row],[qty_to_ship]]*(1+Table_Query_from_Mac10[[#This Row],[VolumeIncreasebyType]]),0)</f>
        <v>1</v>
      </c>
      <c r="U711" s="47">
        <f>Table_Query_from_Mac10[[#This Row],[qtytoShipFuture]]*Table_Query_from_Mac10[[#This Row],[Future-cost]]</f>
        <v>3.33</v>
      </c>
      <c r="V711" s="47">
        <f>Table_Query_from_Mac10[[#This Row],[qtytoShipFuture]]-Table_Query_from_Mac10[[#This Row],[qty_to_ship]]</f>
        <v>0</v>
      </c>
      <c r="W711" s="47">
        <f>Table_Query_from_Mac10[[#This Row],[UnitPriceFuture]]</f>
        <v>7.82</v>
      </c>
      <c r="X711" s="47">
        <f>Table_Query_from_Mac10[[#This Row],[Unit Increase]]*Table_Query_from_Mac10[[#This Row],[UnitPriceFuture]]</f>
        <v>0</v>
      </c>
      <c r="Y711" s="47">
        <f>Table_Query_from_Mac10[[#This Row],[Unit Increase]]*Table_Query_from_Mac10[[#This Row],[Future-cost]]</f>
        <v>0</v>
      </c>
      <c r="Z711" s="47">
        <f>-(Table_Query_from_Mac10[[#This Row],[Incremental Sales]]+((Table_Query_from_Mac10[[#This Row],[Incremental Sales]]*-(SUM(Summary!$S$8:$S$9)))))*Summary!$S$18</f>
        <v>0</v>
      </c>
      <c r="AA711" s="47">
        <f>IFERROR(Table_Query_from_Mac10[[#This Row],[Incremental Cost]]/Table_Query_from_Mac10[[#This Row],[Incremental Sales]],0)</f>
        <v>0</v>
      </c>
      <c r="AB711" s="47">
        <f>IFERROR(Table_Query_from_Mac10[[#This Row],[TotalCostFuture]]/Table_Query_from_Mac10[[#This Row],[totalsalesFuture]],0)</f>
        <v>0.42583120204603581</v>
      </c>
      <c r="AN711" s="31">
        <v>2</v>
      </c>
      <c r="AO711">
        <f t="shared" si="22"/>
        <v>1</v>
      </c>
      <c r="AQ711" s="31">
        <v>22.33</v>
      </c>
      <c r="AR711">
        <f t="shared" si="23"/>
        <v>7.82</v>
      </c>
    </row>
    <row r="712" spans="1:44" x14ac:dyDescent="0.25">
      <c r="A712">
        <v>90068</v>
      </c>
      <c r="B712">
        <v>4</v>
      </c>
      <c r="C712" t="s">
        <v>84</v>
      </c>
      <c r="D712" t="s">
        <v>79</v>
      </c>
      <c r="E712">
        <v>2</v>
      </c>
      <c r="F712">
        <v>4.25</v>
      </c>
      <c r="G712">
        <v>10.3</v>
      </c>
      <c r="H712" s="1">
        <v>44848</v>
      </c>
      <c r="I712" s="20">
        <v>0</v>
      </c>
      <c r="J712" s="47">
        <f>Table_Query_from_Mac10[[#This Row],[unit_price]]-(Table_Query_from_Mac10[[#This Row],[unit_price]]*(Table_Query_from_Mac10[[#This Row],[discount_pct]]/100))</f>
        <v>10.3</v>
      </c>
      <c r="K712" s="47">
        <f>Table_Query_from_Mac10[[#This Row],[unit_cost]]</f>
        <v>4.25</v>
      </c>
      <c r="L712" s="47">
        <f>Table_Query_from_Mac10[[#This Row],[Live-cost]]*(1+Table_Query_from_Mac10[[#This Row],[CogsIncreasebyTYPE]])</f>
        <v>4.25</v>
      </c>
      <c r="M712" s="47">
        <f>Table_Query_from_Mac10[[#This Row],[Live-cost]]*Table_Query_from_Mac10[[#This Row],[qty_to_ship]]</f>
        <v>8.5</v>
      </c>
      <c r="N712" s="47">
        <f>IF(Table_Query_from_Mac10[[#This Row],[item_no]]="KDA",-Table_Query_from_Mac10[[#This Row],[unit_price]],Table_Query_from_Mac10[[#This Row],[Net Unit]]*Table_Query_from_Mac10[[#This Row],[qty_to_ship]])</f>
        <v>20.6</v>
      </c>
      <c r="O712" s="47">
        <f>SUMIFS(Summary!C:C,Summary!H:H,Table_Query_from_Mac10[[#This Row],[Juiceoc]])</f>
        <v>0</v>
      </c>
      <c r="P712" s="47">
        <f>SUMIFS(Summary!D:D,Summary!H:H,Table_Query_from_Mac10[[#This Row],[Juiceoc]])</f>
        <v>0</v>
      </c>
      <c r="Q712" s="47">
        <f>SUMIFS(Summary!E:E,Summary!H:H,Table_Query_from_Mac10[[#This Row],[Juiceoc]])</f>
        <v>0</v>
      </c>
      <c r="R712" s="47">
        <f>Table_Query_from_Mac10[[#This Row],[Net Unit]]*(1+Table_Query_from_Mac10[[#This Row],[PriceIncreasebyType]])</f>
        <v>10.3</v>
      </c>
      <c r="S712" s="47">
        <f>Table_Query_from_Mac10[[#This Row],[UnitPriceFuture]]*Table_Query_from_Mac10[[#This Row],[qtytoShipFuture]]</f>
        <v>20.6</v>
      </c>
      <c r="T712" s="47">
        <f>ROUND(Table_Query_from_Mac10[[#This Row],[qty_to_ship]]*(1+Table_Query_from_Mac10[[#This Row],[VolumeIncreasebyType]]),0)</f>
        <v>2</v>
      </c>
      <c r="U712" s="47">
        <f>Table_Query_from_Mac10[[#This Row],[qtytoShipFuture]]*Table_Query_from_Mac10[[#This Row],[Future-cost]]</f>
        <v>8.5</v>
      </c>
      <c r="V712" s="47">
        <f>Table_Query_from_Mac10[[#This Row],[qtytoShipFuture]]-Table_Query_from_Mac10[[#This Row],[qty_to_ship]]</f>
        <v>0</v>
      </c>
      <c r="W712" s="47">
        <f>Table_Query_from_Mac10[[#This Row],[UnitPriceFuture]]</f>
        <v>10.3</v>
      </c>
      <c r="X712" s="47">
        <f>Table_Query_from_Mac10[[#This Row],[Unit Increase]]*Table_Query_from_Mac10[[#This Row],[UnitPriceFuture]]</f>
        <v>0</v>
      </c>
      <c r="Y712" s="47">
        <f>Table_Query_from_Mac10[[#This Row],[Unit Increase]]*Table_Query_from_Mac10[[#This Row],[Future-cost]]</f>
        <v>0</v>
      </c>
      <c r="Z712" s="47">
        <f>-(Table_Query_from_Mac10[[#This Row],[Incremental Sales]]+((Table_Query_from_Mac10[[#This Row],[Incremental Sales]]*-(SUM(Summary!$S$8:$S$9)))))*Summary!$S$18</f>
        <v>0</v>
      </c>
      <c r="AA712" s="47">
        <f>IFERROR(Table_Query_from_Mac10[[#This Row],[Incremental Cost]]/Table_Query_from_Mac10[[#This Row],[Incremental Sales]],0)</f>
        <v>0</v>
      </c>
      <c r="AB712" s="47">
        <f>IFERROR(Table_Query_from_Mac10[[#This Row],[TotalCostFuture]]/Table_Query_from_Mac10[[#This Row],[totalsalesFuture]],0)</f>
        <v>0.41262135922330095</v>
      </c>
      <c r="AN712" s="30">
        <v>8</v>
      </c>
      <c r="AO712">
        <f t="shared" si="22"/>
        <v>2</v>
      </c>
      <c r="AQ712" s="30">
        <v>29.44</v>
      </c>
      <c r="AR712">
        <f t="shared" si="23"/>
        <v>10.3</v>
      </c>
    </row>
    <row r="713" spans="1:44" x14ac:dyDescent="0.25">
      <c r="A713">
        <v>90068</v>
      </c>
      <c r="B713">
        <v>5</v>
      </c>
      <c r="C713" t="s">
        <v>84</v>
      </c>
      <c r="D713" t="s">
        <v>79</v>
      </c>
      <c r="E713">
        <v>1</v>
      </c>
      <c r="F713">
        <v>6.17</v>
      </c>
      <c r="G713">
        <v>15.23</v>
      </c>
      <c r="H713" s="1">
        <v>44848</v>
      </c>
      <c r="I713" s="20">
        <v>0</v>
      </c>
      <c r="J713" s="47">
        <f>Table_Query_from_Mac10[[#This Row],[unit_price]]-(Table_Query_from_Mac10[[#This Row],[unit_price]]*(Table_Query_from_Mac10[[#This Row],[discount_pct]]/100))</f>
        <v>15.23</v>
      </c>
      <c r="K713" s="47">
        <f>Table_Query_from_Mac10[[#This Row],[unit_cost]]</f>
        <v>6.17</v>
      </c>
      <c r="L713" s="47">
        <f>Table_Query_from_Mac10[[#This Row],[Live-cost]]*(1+Table_Query_from_Mac10[[#This Row],[CogsIncreasebyTYPE]])</f>
        <v>6.17</v>
      </c>
      <c r="M713" s="47">
        <f>Table_Query_from_Mac10[[#This Row],[Live-cost]]*Table_Query_from_Mac10[[#This Row],[qty_to_ship]]</f>
        <v>6.17</v>
      </c>
      <c r="N713" s="47">
        <f>IF(Table_Query_from_Mac10[[#This Row],[item_no]]="KDA",-Table_Query_from_Mac10[[#This Row],[unit_price]],Table_Query_from_Mac10[[#This Row],[Net Unit]]*Table_Query_from_Mac10[[#This Row],[qty_to_ship]])</f>
        <v>15.23</v>
      </c>
      <c r="O713" s="47">
        <f>SUMIFS(Summary!C:C,Summary!H:H,Table_Query_from_Mac10[[#This Row],[Juiceoc]])</f>
        <v>0</v>
      </c>
      <c r="P713" s="47">
        <f>SUMIFS(Summary!D:D,Summary!H:H,Table_Query_from_Mac10[[#This Row],[Juiceoc]])</f>
        <v>0</v>
      </c>
      <c r="Q713" s="47">
        <f>SUMIFS(Summary!E:E,Summary!H:H,Table_Query_from_Mac10[[#This Row],[Juiceoc]])</f>
        <v>0</v>
      </c>
      <c r="R713" s="47">
        <f>Table_Query_from_Mac10[[#This Row],[Net Unit]]*(1+Table_Query_from_Mac10[[#This Row],[PriceIncreasebyType]])</f>
        <v>15.23</v>
      </c>
      <c r="S713" s="47">
        <f>Table_Query_from_Mac10[[#This Row],[UnitPriceFuture]]*Table_Query_from_Mac10[[#This Row],[qtytoShipFuture]]</f>
        <v>15.23</v>
      </c>
      <c r="T713" s="47">
        <f>ROUND(Table_Query_from_Mac10[[#This Row],[qty_to_ship]]*(1+Table_Query_from_Mac10[[#This Row],[VolumeIncreasebyType]]),0)</f>
        <v>1</v>
      </c>
      <c r="U713" s="47">
        <f>Table_Query_from_Mac10[[#This Row],[qtytoShipFuture]]*Table_Query_from_Mac10[[#This Row],[Future-cost]]</f>
        <v>6.17</v>
      </c>
      <c r="V713" s="47">
        <f>Table_Query_from_Mac10[[#This Row],[qtytoShipFuture]]-Table_Query_from_Mac10[[#This Row],[qty_to_ship]]</f>
        <v>0</v>
      </c>
      <c r="W713" s="47">
        <f>Table_Query_from_Mac10[[#This Row],[UnitPriceFuture]]</f>
        <v>15.23</v>
      </c>
      <c r="X713" s="47">
        <f>Table_Query_from_Mac10[[#This Row],[Unit Increase]]*Table_Query_from_Mac10[[#This Row],[UnitPriceFuture]]</f>
        <v>0</v>
      </c>
      <c r="Y713" s="47">
        <f>Table_Query_from_Mac10[[#This Row],[Unit Increase]]*Table_Query_from_Mac10[[#This Row],[Future-cost]]</f>
        <v>0</v>
      </c>
      <c r="Z713" s="47">
        <f>-(Table_Query_from_Mac10[[#This Row],[Incremental Sales]]+((Table_Query_from_Mac10[[#This Row],[Incremental Sales]]*-(SUM(Summary!$S$8:$S$9)))))*Summary!$S$18</f>
        <v>0</v>
      </c>
      <c r="AA713" s="47">
        <f>IFERROR(Table_Query_from_Mac10[[#This Row],[Incremental Cost]]/Table_Query_from_Mac10[[#This Row],[Incremental Sales]],0)</f>
        <v>0</v>
      </c>
      <c r="AB713" s="47">
        <f>IFERROR(Table_Query_from_Mac10[[#This Row],[TotalCostFuture]]/Table_Query_from_Mac10[[#This Row],[totalsalesFuture]],0)</f>
        <v>0.40512147078135258</v>
      </c>
      <c r="AN713" s="31">
        <v>4</v>
      </c>
      <c r="AO713">
        <f t="shared" si="22"/>
        <v>1</v>
      </c>
      <c r="AQ713" s="31">
        <v>43.52</v>
      </c>
      <c r="AR713">
        <f t="shared" si="23"/>
        <v>15.23</v>
      </c>
    </row>
    <row r="714" spans="1:44" x14ac:dyDescent="0.25">
      <c r="A714">
        <v>90068</v>
      </c>
      <c r="B714">
        <v>6</v>
      </c>
      <c r="C714" t="s">
        <v>84</v>
      </c>
      <c r="D714" t="s">
        <v>79</v>
      </c>
      <c r="E714">
        <v>2</v>
      </c>
      <c r="F714">
        <v>7.44</v>
      </c>
      <c r="G714">
        <v>18.55</v>
      </c>
      <c r="H714" s="1">
        <v>44848</v>
      </c>
      <c r="I714" s="20">
        <v>0</v>
      </c>
      <c r="J714" s="47">
        <f>Table_Query_from_Mac10[[#This Row],[unit_price]]-(Table_Query_from_Mac10[[#This Row],[unit_price]]*(Table_Query_from_Mac10[[#This Row],[discount_pct]]/100))</f>
        <v>18.55</v>
      </c>
      <c r="K714" s="47">
        <f>Table_Query_from_Mac10[[#This Row],[unit_cost]]</f>
        <v>7.44</v>
      </c>
      <c r="L714" s="47">
        <f>Table_Query_from_Mac10[[#This Row],[Live-cost]]*(1+Table_Query_from_Mac10[[#This Row],[CogsIncreasebyTYPE]])</f>
        <v>7.44</v>
      </c>
      <c r="M714" s="47">
        <f>Table_Query_from_Mac10[[#This Row],[Live-cost]]*Table_Query_from_Mac10[[#This Row],[qty_to_ship]]</f>
        <v>14.88</v>
      </c>
      <c r="N714" s="47">
        <f>IF(Table_Query_from_Mac10[[#This Row],[item_no]]="KDA",-Table_Query_from_Mac10[[#This Row],[unit_price]],Table_Query_from_Mac10[[#This Row],[Net Unit]]*Table_Query_from_Mac10[[#This Row],[qty_to_ship]])</f>
        <v>37.1</v>
      </c>
      <c r="O714" s="47">
        <f>SUMIFS(Summary!C:C,Summary!H:H,Table_Query_from_Mac10[[#This Row],[Juiceoc]])</f>
        <v>0</v>
      </c>
      <c r="P714" s="47">
        <f>SUMIFS(Summary!D:D,Summary!H:H,Table_Query_from_Mac10[[#This Row],[Juiceoc]])</f>
        <v>0</v>
      </c>
      <c r="Q714" s="47">
        <f>SUMIFS(Summary!E:E,Summary!H:H,Table_Query_from_Mac10[[#This Row],[Juiceoc]])</f>
        <v>0</v>
      </c>
      <c r="R714" s="47">
        <f>Table_Query_from_Mac10[[#This Row],[Net Unit]]*(1+Table_Query_from_Mac10[[#This Row],[PriceIncreasebyType]])</f>
        <v>18.55</v>
      </c>
      <c r="S714" s="47">
        <f>Table_Query_from_Mac10[[#This Row],[UnitPriceFuture]]*Table_Query_from_Mac10[[#This Row],[qtytoShipFuture]]</f>
        <v>37.1</v>
      </c>
      <c r="T714" s="47">
        <f>ROUND(Table_Query_from_Mac10[[#This Row],[qty_to_ship]]*(1+Table_Query_from_Mac10[[#This Row],[VolumeIncreasebyType]]),0)</f>
        <v>2</v>
      </c>
      <c r="U714" s="47">
        <f>Table_Query_from_Mac10[[#This Row],[qtytoShipFuture]]*Table_Query_from_Mac10[[#This Row],[Future-cost]]</f>
        <v>14.88</v>
      </c>
      <c r="V714" s="47">
        <f>Table_Query_from_Mac10[[#This Row],[qtytoShipFuture]]-Table_Query_from_Mac10[[#This Row],[qty_to_ship]]</f>
        <v>0</v>
      </c>
      <c r="W714" s="47">
        <f>Table_Query_from_Mac10[[#This Row],[UnitPriceFuture]]</f>
        <v>18.55</v>
      </c>
      <c r="X714" s="47">
        <f>Table_Query_from_Mac10[[#This Row],[Unit Increase]]*Table_Query_from_Mac10[[#This Row],[UnitPriceFuture]]</f>
        <v>0</v>
      </c>
      <c r="Y714" s="47">
        <f>Table_Query_from_Mac10[[#This Row],[Unit Increase]]*Table_Query_from_Mac10[[#This Row],[Future-cost]]</f>
        <v>0</v>
      </c>
      <c r="Z714" s="47">
        <f>-(Table_Query_from_Mac10[[#This Row],[Incremental Sales]]+((Table_Query_from_Mac10[[#This Row],[Incremental Sales]]*-(SUM(Summary!$S$8:$S$9)))))*Summary!$S$18</f>
        <v>0</v>
      </c>
      <c r="AA714" s="47">
        <f>IFERROR(Table_Query_from_Mac10[[#This Row],[Incremental Cost]]/Table_Query_from_Mac10[[#This Row],[Incremental Sales]],0)</f>
        <v>0</v>
      </c>
      <c r="AB714" s="47">
        <f>IFERROR(Table_Query_from_Mac10[[#This Row],[TotalCostFuture]]/Table_Query_from_Mac10[[#This Row],[totalsalesFuture]],0)</f>
        <v>0.40107816711590299</v>
      </c>
      <c r="AN714" s="30">
        <v>8</v>
      </c>
      <c r="AO714">
        <f t="shared" si="22"/>
        <v>2</v>
      </c>
      <c r="AQ714" s="30">
        <v>52.99</v>
      </c>
      <c r="AR714">
        <f t="shared" si="23"/>
        <v>18.55</v>
      </c>
    </row>
    <row r="715" spans="1:44" x14ac:dyDescent="0.25">
      <c r="A715">
        <v>90068</v>
      </c>
      <c r="B715">
        <v>7</v>
      </c>
      <c r="C715" t="s">
        <v>84</v>
      </c>
      <c r="D715" t="s">
        <v>79</v>
      </c>
      <c r="E715">
        <v>2</v>
      </c>
      <c r="F715">
        <v>8.68</v>
      </c>
      <c r="G715">
        <v>22.17</v>
      </c>
      <c r="H715" s="1">
        <v>44848</v>
      </c>
      <c r="I715" s="20">
        <v>0</v>
      </c>
      <c r="J715" s="47">
        <f>Table_Query_from_Mac10[[#This Row],[unit_price]]-(Table_Query_from_Mac10[[#This Row],[unit_price]]*(Table_Query_from_Mac10[[#This Row],[discount_pct]]/100))</f>
        <v>22.17</v>
      </c>
      <c r="K715" s="47">
        <f>Table_Query_from_Mac10[[#This Row],[unit_cost]]</f>
        <v>8.68</v>
      </c>
      <c r="L715" s="47">
        <f>Table_Query_from_Mac10[[#This Row],[Live-cost]]*(1+Table_Query_from_Mac10[[#This Row],[CogsIncreasebyTYPE]])</f>
        <v>8.68</v>
      </c>
      <c r="M715" s="47">
        <f>Table_Query_from_Mac10[[#This Row],[Live-cost]]*Table_Query_from_Mac10[[#This Row],[qty_to_ship]]</f>
        <v>17.36</v>
      </c>
      <c r="N715" s="47">
        <f>IF(Table_Query_from_Mac10[[#This Row],[item_no]]="KDA",-Table_Query_from_Mac10[[#This Row],[unit_price]],Table_Query_from_Mac10[[#This Row],[Net Unit]]*Table_Query_from_Mac10[[#This Row],[qty_to_ship]])</f>
        <v>44.34</v>
      </c>
      <c r="O715" s="47">
        <f>SUMIFS(Summary!C:C,Summary!H:H,Table_Query_from_Mac10[[#This Row],[Juiceoc]])</f>
        <v>0</v>
      </c>
      <c r="P715" s="47">
        <f>SUMIFS(Summary!D:D,Summary!H:H,Table_Query_from_Mac10[[#This Row],[Juiceoc]])</f>
        <v>0</v>
      </c>
      <c r="Q715" s="47">
        <f>SUMIFS(Summary!E:E,Summary!H:H,Table_Query_from_Mac10[[#This Row],[Juiceoc]])</f>
        <v>0</v>
      </c>
      <c r="R715" s="47">
        <f>Table_Query_from_Mac10[[#This Row],[Net Unit]]*(1+Table_Query_from_Mac10[[#This Row],[PriceIncreasebyType]])</f>
        <v>22.17</v>
      </c>
      <c r="S715" s="47">
        <f>Table_Query_from_Mac10[[#This Row],[UnitPriceFuture]]*Table_Query_from_Mac10[[#This Row],[qtytoShipFuture]]</f>
        <v>44.34</v>
      </c>
      <c r="T715" s="47">
        <f>ROUND(Table_Query_from_Mac10[[#This Row],[qty_to_ship]]*(1+Table_Query_from_Mac10[[#This Row],[VolumeIncreasebyType]]),0)</f>
        <v>2</v>
      </c>
      <c r="U715" s="47">
        <f>Table_Query_from_Mac10[[#This Row],[qtytoShipFuture]]*Table_Query_from_Mac10[[#This Row],[Future-cost]]</f>
        <v>17.36</v>
      </c>
      <c r="V715" s="47">
        <f>Table_Query_from_Mac10[[#This Row],[qtytoShipFuture]]-Table_Query_from_Mac10[[#This Row],[qty_to_ship]]</f>
        <v>0</v>
      </c>
      <c r="W715" s="47">
        <f>Table_Query_from_Mac10[[#This Row],[UnitPriceFuture]]</f>
        <v>22.17</v>
      </c>
      <c r="X715" s="47">
        <f>Table_Query_from_Mac10[[#This Row],[Unit Increase]]*Table_Query_from_Mac10[[#This Row],[UnitPriceFuture]]</f>
        <v>0</v>
      </c>
      <c r="Y715" s="47">
        <f>Table_Query_from_Mac10[[#This Row],[Unit Increase]]*Table_Query_from_Mac10[[#This Row],[Future-cost]]</f>
        <v>0</v>
      </c>
      <c r="Z715" s="47">
        <f>-(Table_Query_from_Mac10[[#This Row],[Incremental Sales]]+((Table_Query_from_Mac10[[#This Row],[Incremental Sales]]*-(SUM(Summary!$S$8:$S$9)))))*Summary!$S$18</f>
        <v>0</v>
      </c>
      <c r="AA715" s="47">
        <f>IFERROR(Table_Query_from_Mac10[[#This Row],[Incremental Cost]]/Table_Query_from_Mac10[[#This Row],[Incremental Sales]],0)</f>
        <v>0</v>
      </c>
      <c r="AB715" s="47">
        <f>IFERROR(Table_Query_from_Mac10[[#This Row],[TotalCostFuture]]/Table_Query_from_Mac10[[#This Row],[totalsalesFuture]],0)</f>
        <v>0.3915200721695985</v>
      </c>
      <c r="AN715" s="31">
        <v>8</v>
      </c>
      <c r="AO715">
        <f t="shared" si="22"/>
        <v>2</v>
      </c>
      <c r="AQ715" s="31">
        <v>63.33</v>
      </c>
      <c r="AR715">
        <f t="shared" si="23"/>
        <v>22.17</v>
      </c>
    </row>
    <row r="716" spans="1:44" x14ac:dyDescent="0.25">
      <c r="A716">
        <v>90068</v>
      </c>
      <c r="B716">
        <v>8</v>
      </c>
      <c r="C716" t="s">
        <v>84</v>
      </c>
      <c r="D716" t="s">
        <v>79</v>
      </c>
      <c r="E716">
        <v>1</v>
      </c>
      <c r="F716">
        <v>10.050000000000001</v>
      </c>
      <c r="G716">
        <v>26.63</v>
      </c>
      <c r="H716" s="1">
        <v>44848</v>
      </c>
      <c r="I716" s="20">
        <v>0</v>
      </c>
      <c r="J716" s="47">
        <f>Table_Query_from_Mac10[[#This Row],[unit_price]]-(Table_Query_from_Mac10[[#This Row],[unit_price]]*(Table_Query_from_Mac10[[#This Row],[discount_pct]]/100))</f>
        <v>26.63</v>
      </c>
      <c r="K716" s="47">
        <f>Table_Query_from_Mac10[[#This Row],[unit_cost]]</f>
        <v>10.050000000000001</v>
      </c>
      <c r="L716" s="47">
        <f>Table_Query_from_Mac10[[#This Row],[Live-cost]]*(1+Table_Query_from_Mac10[[#This Row],[CogsIncreasebyTYPE]])</f>
        <v>10.050000000000001</v>
      </c>
      <c r="M716" s="47">
        <f>Table_Query_from_Mac10[[#This Row],[Live-cost]]*Table_Query_from_Mac10[[#This Row],[qty_to_ship]]</f>
        <v>10.050000000000001</v>
      </c>
      <c r="N716" s="47">
        <f>IF(Table_Query_from_Mac10[[#This Row],[item_no]]="KDA",-Table_Query_from_Mac10[[#This Row],[unit_price]],Table_Query_from_Mac10[[#This Row],[Net Unit]]*Table_Query_from_Mac10[[#This Row],[qty_to_ship]])</f>
        <v>26.63</v>
      </c>
      <c r="O716" s="47">
        <f>SUMIFS(Summary!C:C,Summary!H:H,Table_Query_from_Mac10[[#This Row],[Juiceoc]])</f>
        <v>0</v>
      </c>
      <c r="P716" s="47">
        <f>SUMIFS(Summary!D:D,Summary!H:H,Table_Query_from_Mac10[[#This Row],[Juiceoc]])</f>
        <v>0</v>
      </c>
      <c r="Q716" s="47">
        <f>SUMIFS(Summary!E:E,Summary!H:H,Table_Query_from_Mac10[[#This Row],[Juiceoc]])</f>
        <v>0</v>
      </c>
      <c r="R716" s="47">
        <f>Table_Query_from_Mac10[[#This Row],[Net Unit]]*(1+Table_Query_from_Mac10[[#This Row],[PriceIncreasebyType]])</f>
        <v>26.63</v>
      </c>
      <c r="S716" s="47">
        <f>Table_Query_from_Mac10[[#This Row],[UnitPriceFuture]]*Table_Query_from_Mac10[[#This Row],[qtytoShipFuture]]</f>
        <v>26.63</v>
      </c>
      <c r="T716" s="47">
        <f>ROUND(Table_Query_from_Mac10[[#This Row],[qty_to_ship]]*(1+Table_Query_from_Mac10[[#This Row],[VolumeIncreasebyType]]),0)</f>
        <v>1</v>
      </c>
      <c r="U716" s="47">
        <f>Table_Query_from_Mac10[[#This Row],[qtytoShipFuture]]*Table_Query_from_Mac10[[#This Row],[Future-cost]]</f>
        <v>10.050000000000001</v>
      </c>
      <c r="V716" s="47">
        <f>Table_Query_from_Mac10[[#This Row],[qtytoShipFuture]]-Table_Query_from_Mac10[[#This Row],[qty_to_ship]]</f>
        <v>0</v>
      </c>
      <c r="W716" s="47">
        <f>Table_Query_from_Mac10[[#This Row],[UnitPriceFuture]]</f>
        <v>26.63</v>
      </c>
      <c r="X716" s="47">
        <f>Table_Query_from_Mac10[[#This Row],[Unit Increase]]*Table_Query_from_Mac10[[#This Row],[UnitPriceFuture]]</f>
        <v>0</v>
      </c>
      <c r="Y716" s="47">
        <f>Table_Query_from_Mac10[[#This Row],[Unit Increase]]*Table_Query_from_Mac10[[#This Row],[Future-cost]]</f>
        <v>0</v>
      </c>
      <c r="Z716" s="47">
        <f>-(Table_Query_from_Mac10[[#This Row],[Incremental Sales]]+((Table_Query_from_Mac10[[#This Row],[Incremental Sales]]*-(SUM(Summary!$S$8:$S$9)))))*Summary!$S$18</f>
        <v>0</v>
      </c>
      <c r="AA716" s="47">
        <f>IFERROR(Table_Query_from_Mac10[[#This Row],[Incremental Cost]]/Table_Query_from_Mac10[[#This Row],[Incremental Sales]],0)</f>
        <v>0</v>
      </c>
      <c r="AB716" s="47">
        <f>IFERROR(Table_Query_from_Mac10[[#This Row],[TotalCostFuture]]/Table_Query_from_Mac10[[#This Row],[totalsalesFuture]],0)</f>
        <v>0.37739391663537369</v>
      </c>
      <c r="AN716" s="30">
        <v>4</v>
      </c>
      <c r="AO716">
        <f t="shared" si="22"/>
        <v>1</v>
      </c>
      <c r="AQ716" s="30">
        <v>76.08</v>
      </c>
      <c r="AR716">
        <f t="shared" si="23"/>
        <v>26.63</v>
      </c>
    </row>
    <row r="717" spans="1:44" x14ac:dyDescent="0.25">
      <c r="A717">
        <v>90068</v>
      </c>
      <c r="B717">
        <v>9</v>
      </c>
      <c r="C717" t="s">
        <v>84</v>
      </c>
      <c r="D717" t="s">
        <v>79</v>
      </c>
      <c r="E717">
        <v>3</v>
      </c>
      <c r="F717">
        <v>11.67</v>
      </c>
      <c r="G717">
        <v>30.61</v>
      </c>
      <c r="H717" s="1">
        <v>44848</v>
      </c>
      <c r="I717" s="20">
        <v>0</v>
      </c>
      <c r="J717" s="47">
        <f>Table_Query_from_Mac10[[#This Row],[unit_price]]-(Table_Query_from_Mac10[[#This Row],[unit_price]]*(Table_Query_from_Mac10[[#This Row],[discount_pct]]/100))</f>
        <v>30.61</v>
      </c>
      <c r="K717" s="47">
        <f>Table_Query_from_Mac10[[#This Row],[unit_cost]]</f>
        <v>11.67</v>
      </c>
      <c r="L717" s="47">
        <f>Table_Query_from_Mac10[[#This Row],[Live-cost]]*(1+Table_Query_from_Mac10[[#This Row],[CogsIncreasebyTYPE]])</f>
        <v>11.67</v>
      </c>
      <c r="M717" s="47">
        <f>Table_Query_from_Mac10[[#This Row],[Live-cost]]*Table_Query_from_Mac10[[#This Row],[qty_to_ship]]</f>
        <v>35.01</v>
      </c>
      <c r="N717" s="47">
        <f>IF(Table_Query_from_Mac10[[#This Row],[item_no]]="KDA",-Table_Query_from_Mac10[[#This Row],[unit_price]],Table_Query_from_Mac10[[#This Row],[Net Unit]]*Table_Query_from_Mac10[[#This Row],[qty_to_ship]])</f>
        <v>91.83</v>
      </c>
      <c r="O717" s="47">
        <f>SUMIFS(Summary!C:C,Summary!H:H,Table_Query_from_Mac10[[#This Row],[Juiceoc]])</f>
        <v>0</v>
      </c>
      <c r="P717" s="47">
        <f>SUMIFS(Summary!D:D,Summary!H:H,Table_Query_from_Mac10[[#This Row],[Juiceoc]])</f>
        <v>0</v>
      </c>
      <c r="Q717" s="47">
        <f>SUMIFS(Summary!E:E,Summary!H:H,Table_Query_from_Mac10[[#This Row],[Juiceoc]])</f>
        <v>0</v>
      </c>
      <c r="R717" s="47">
        <f>Table_Query_from_Mac10[[#This Row],[Net Unit]]*(1+Table_Query_from_Mac10[[#This Row],[PriceIncreasebyType]])</f>
        <v>30.61</v>
      </c>
      <c r="S717" s="47">
        <f>Table_Query_from_Mac10[[#This Row],[UnitPriceFuture]]*Table_Query_from_Mac10[[#This Row],[qtytoShipFuture]]</f>
        <v>91.83</v>
      </c>
      <c r="T717" s="47">
        <f>ROUND(Table_Query_from_Mac10[[#This Row],[qty_to_ship]]*(1+Table_Query_from_Mac10[[#This Row],[VolumeIncreasebyType]]),0)</f>
        <v>3</v>
      </c>
      <c r="U717" s="47">
        <f>Table_Query_from_Mac10[[#This Row],[qtytoShipFuture]]*Table_Query_from_Mac10[[#This Row],[Future-cost]]</f>
        <v>35.01</v>
      </c>
      <c r="V717" s="47">
        <f>Table_Query_from_Mac10[[#This Row],[qtytoShipFuture]]-Table_Query_from_Mac10[[#This Row],[qty_to_ship]]</f>
        <v>0</v>
      </c>
      <c r="W717" s="47">
        <f>Table_Query_from_Mac10[[#This Row],[UnitPriceFuture]]</f>
        <v>30.61</v>
      </c>
      <c r="X717" s="47">
        <f>Table_Query_from_Mac10[[#This Row],[Unit Increase]]*Table_Query_from_Mac10[[#This Row],[UnitPriceFuture]]</f>
        <v>0</v>
      </c>
      <c r="Y717" s="47">
        <f>Table_Query_from_Mac10[[#This Row],[Unit Increase]]*Table_Query_from_Mac10[[#This Row],[Future-cost]]</f>
        <v>0</v>
      </c>
      <c r="Z717" s="47">
        <f>-(Table_Query_from_Mac10[[#This Row],[Incremental Sales]]+((Table_Query_from_Mac10[[#This Row],[Incremental Sales]]*-(SUM(Summary!$S$8:$S$9)))))*Summary!$S$18</f>
        <v>0</v>
      </c>
      <c r="AA717" s="47">
        <f>IFERROR(Table_Query_from_Mac10[[#This Row],[Incremental Cost]]/Table_Query_from_Mac10[[#This Row],[Incremental Sales]],0)</f>
        <v>0</v>
      </c>
      <c r="AB717" s="47">
        <f>IFERROR(Table_Query_from_Mac10[[#This Row],[TotalCostFuture]]/Table_Query_from_Mac10[[#This Row],[totalsalesFuture]],0)</f>
        <v>0.38124795818360013</v>
      </c>
      <c r="AN717" s="31">
        <v>12</v>
      </c>
      <c r="AO717">
        <f t="shared" si="22"/>
        <v>3</v>
      </c>
      <c r="AQ717" s="31">
        <v>87.47</v>
      </c>
      <c r="AR717">
        <f t="shared" si="23"/>
        <v>30.61</v>
      </c>
    </row>
    <row r="718" spans="1:44" x14ac:dyDescent="0.25">
      <c r="A718">
        <v>90068</v>
      </c>
      <c r="B718">
        <v>10</v>
      </c>
      <c r="C718" t="s">
        <v>84</v>
      </c>
      <c r="D718" t="s">
        <v>79</v>
      </c>
      <c r="E718">
        <v>2</v>
      </c>
      <c r="F718">
        <v>13.48</v>
      </c>
      <c r="G718">
        <v>35.21</v>
      </c>
      <c r="H718" s="1">
        <v>44848</v>
      </c>
      <c r="I718" s="20">
        <v>0</v>
      </c>
      <c r="J718" s="47">
        <f>Table_Query_from_Mac10[[#This Row],[unit_price]]-(Table_Query_from_Mac10[[#This Row],[unit_price]]*(Table_Query_from_Mac10[[#This Row],[discount_pct]]/100))</f>
        <v>35.21</v>
      </c>
      <c r="K718" s="47">
        <f>Table_Query_from_Mac10[[#This Row],[unit_cost]]</f>
        <v>13.48</v>
      </c>
      <c r="L718" s="47">
        <f>Table_Query_from_Mac10[[#This Row],[Live-cost]]*(1+Table_Query_from_Mac10[[#This Row],[CogsIncreasebyTYPE]])</f>
        <v>13.48</v>
      </c>
      <c r="M718" s="47">
        <f>Table_Query_from_Mac10[[#This Row],[Live-cost]]*Table_Query_from_Mac10[[#This Row],[qty_to_ship]]</f>
        <v>26.96</v>
      </c>
      <c r="N718" s="47">
        <f>IF(Table_Query_from_Mac10[[#This Row],[item_no]]="KDA",-Table_Query_from_Mac10[[#This Row],[unit_price]],Table_Query_from_Mac10[[#This Row],[Net Unit]]*Table_Query_from_Mac10[[#This Row],[qty_to_ship]])</f>
        <v>70.42</v>
      </c>
      <c r="O718" s="47">
        <f>SUMIFS(Summary!C:C,Summary!H:H,Table_Query_from_Mac10[[#This Row],[Juiceoc]])</f>
        <v>0</v>
      </c>
      <c r="P718" s="47">
        <f>SUMIFS(Summary!D:D,Summary!H:H,Table_Query_from_Mac10[[#This Row],[Juiceoc]])</f>
        <v>0</v>
      </c>
      <c r="Q718" s="47">
        <f>SUMIFS(Summary!E:E,Summary!H:H,Table_Query_from_Mac10[[#This Row],[Juiceoc]])</f>
        <v>0</v>
      </c>
      <c r="R718" s="47">
        <f>Table_Query_from_Mac10[[#This Row],[Net Unit]]*(1+Table_Query_from_Mac10[[#This Row],[PriceIncreasebyType]])</f>
        <v>35.21</v>
      </c>
      <c r="S718" s="47">
        <f>Table_Query_from_Mac10[[#This Row],[UnitPriceFuture]]*Table_Query_from_Mac10[[#This Row],[qtytoShipFuture]]</f>
        <v>70.42</v>
      </c>
      <c r="T718" s="47">
        <f>ROUND(Table_Query_from_Mac10[[#This Row],[qty_to_ship]]*(1+Table_Query_from_Mac10[[#This Row],[VolumeIncreasebyType]]),0)</f>
        <v>2</v>
      </c>
      <c r="U718" s="47">
        <f>Table_Query_from_Mac10[[#This Row],[qtytoShipFuture]]*Table_Query_from_Mac10[[#This Row],[Future-cost]]</f>
        <v>26.96</v>
      </c>
      <c r="V718" s="47">
        <f>Table_Query_from_Mac10[[#This Row],[qtytoShipFuture]]-Table_Query_from_Mac10[[#This Row],[qty_to_ship]]</f>
        <v>0</v>
      </c>
      <c r="W718" s="47">
        <f>Table_Query_from_Mac10[[#This Row],[UnitPriceFuture]]</f>
        <v>35.21</v>
      </c>
      <c r="X718" s="47">
        <f>Table_Query_from_Mac10[[#This Row],[Unit Increase]]*Table_Query_from_Mac10[[#This Row],[UnitPriceFuture]]</f>
        <v>0</v>
      </c>
      <c r="Y718" s="47">
        <f>Table_Query_from_Mac10[[#This Row],[Unit Increase]]*Table_Query_from_Mac10[[#This Row],[Future-cost]]</f>
        <v>0</v>
      </c>
      <c r="Z718" s="47">
        <f>-(Table_Query_from_Mac10[[#This Row],[Incremental Sales]]+((Table_Query_from_Mac10[[#This Row],[Incremental Sales]]*-(SUM(Summary!$S$8:$S$9)))))*Summary!$S$18</f>
        <v>0</v>
      </c>
      <c r="AA718" s="47">
        <f>IFERROR(Table_Query_from_Mac10[[#This Row],[Incremental Cost]]/Table_Query_from_Mac10[[#This Row],[Incremental Sales]],0)</f>
        <v>0</v>
      </c>
      <c r="AB718" s="47">
        <f>IFERROR(Table_Query_from_Mac10[[#This Row],[TotalCostFuture]]/Table_Query_from_Mac10[[#This Row],[totalsalesFuture]],0)</f>
        <v>0.38284578244816814</v>
      </c>
      <c r="AN718" s="30">
        <v>6</v>
      </c>
      <c r="AO718">
        <f t="shared" si="22"/>
        <v>2</v>
      </c>
      <c r="AQ718" s="30">
        <v>100.59</v>
      </c>
      <c r="AR718">
        <f t="shared" si="23"/>
        <v>35.21</v>
      </c>
    </row>
    <row r="719" spans="1:44" x14ac:dyDescent="0.25">
      <c r="A719">
        <v>90068</v>
      </c>
      <c r="B719">
        <v>11</v>
      </c>
      <c r="C719" t="s">
        <v>84</v>
      </c>
      <c r="D719" t="s">
        <v>79</v>
      </c>
      <c r="E719">
        <v>1</v>
      </c>
      <c r="F719">
        <v>8.6999999999999993</v>
      </c>
      <c r="G719">
        <v>22.23</v>
      </c>
      <c r="H719" s="1">
        <v>44848</v>
      </c>
      <c r="I719" s="20">
        <v>0</v>
      </c>
      <c r="J719" s="47">
        <f>Table_Query_from_Mac10[[#This Row],[unit_price]]-(Table_Query_from_Mac10[[#This Row],[unit_price]]*(Table_Query_from_Mac10[[#This Row],[discount_pct]]/100))</f>
        <v>22.23</v>
      </c>
      <c r="K719" s="47">
        <f>Table_Query_from_Mac10[[#This Row],[unit_cost]]</f>
        <v>8.6999999999999993</v>
      </c>
      <c r="L719" s="47">
        <f>Table_Query_from_Mac10[[#This Row],[Live-cost]]*(1+Table_Query_from_Mac10[[#This Row],[CogsIncreasebyTYPE]])</f>
        <v>8.6999999999999993</v>
      </c>
      <c r="M719" s="47">
        <f>Table_Query_from_Mac10[[#This Row],[Live-cost]]*Table_Query_from_Mac10[[#This Row],[qty_to_ship]]</f>
        <v>8.6999999999999993</v>
      </c>
      <c r="N719" s="47">
        <f>IF(Table_Query_from_Mac10[[#This Row],[item_no]]="KDA",-Table_Query_from_Mac10[[#This Row],[unit_price]],Table_Query_from_Mac10[[#This Row],[Net Unit]]*Table_Query_from_Mac10[[#This Row],[qty_to_ship]])</f>
        <v>22.23</v>
      </c>
      <c r="O719" s="47">
        <f>SUMIFS(Summary!C:C,Summary!H:H,Table_Query_from_Mac10[[#This Row],[Juiceoc]])</f>
        <v>0</v>
      </c>
      <c r="P719" s="47">
        <f>SUMIFS(Summary!D:D,Summary!H:H,Table_Query_from_Mac10[[#This Row],[Juiceoc]])</f>
        <v>0</v>
      </c>
      <c r="Q719" s="47">
        <f>SUMIFS(Summary!E:E,Summary!H:H,Table_Query_from_Mac10[[#This Row],[Juiceoc]])</f>
        <v>0</v>
      </c>
      <c r="R719" s="47">
        <f>Table_Query_from_Mac10[[#This Row],[Net Unit]]*(1+Table_Query_from_Mac10[[#This Row],[PriceIncreasebyType]])</f>
        <v>22.23</v>
      </c>
      <c r="S719" s="47">
        <f>Table_Query_from_Mac10[[#This Row],[UnitPriceFuture]]*Table_Query_from_Mac10[[#This Row],[qtytoShipFuture]]</f>
        <v>22.23</v>
      </c>
      <c r="T719" s="47">
        <f>ROUND(Table_Query_from_Mac10[[#This Row],[qty_to_ship]]*(1+Table_Query_from_Mac10[[#This Row],[VolumeIncreasebyType]]),0)</f>
        <v>1</v>
      </c>
      <c r="U719" s="47">
        <f>Table_Query_from_Mac10[[#This Row],[qtytoShipFuture]]*Table_Query_from_Mac10[[#This Row],[Future-cost]]</f>
        <v>8.6999999999999993</v>
      </c>
      <c r="V719" s="47">
        <f>Table_Query_from_Mac10[[#This Row],[qtytoShipFuture]]-Table_Query_from_Mac10[[#This Row],[qty_to_ship]]</f>
        <v>0</v>
      </c>
      <c r="W719" s="47">
        <f>Table_Query_from_Mac10[[#This Row],[UnitPriceFuture]]</f>
        <v>22.23</v>
      </c>
      <c r="X719" s="47">
        <f>Table_Query_from_Mac10[[#This Row],[Unit Increase]]*Table_Query_from_Mac10[[#This Row],[UnitPriceFuture]]</f>
        <v>0</v>
      </c>
      <c r="Y719" s="47">
        <f>Table_Query_from_Mac10[[#This Row],[Unit Increase]]*Table_Query_from_Mac10[[#This Row],[Future-cost]]</f>
        <v>0</v>
      </c>
      <c r="Z719" s="47">
        <f>-(Table_Query_from_Mac10[[#This Row],[Incremental Sales]]+((Table_Query_from_Mac10[[#This Row],[Incremental Sales]]*-(SUM(Summary!$S$8:$S$9)))))*Summary!$S$18</f>
        <v>0</v>
      </c>
      <c r="AA719" s="47">
        <f>IFERROR(Table_Query_from_Mac10[[#This Row],[Incremental Cost]]/Table_Query_from_Mac10[[#This Row],[Incremental Sales]],0)</f>
        <v>0</v>
      </c>
      <c r="AB719" s="47">
        <f>IFERROR(Table_Query_from_Mac10[[#This Row],[TotalCostFuture]]/Table_Query_from_Mac10[[#This Row],[totalsalesFuture]],0)</f>
        <v>0.39136302294197028</v>
      </c>
      <c r="AN719" s="31">
        <v>4</v>
      </c>
      <c r="AO719">
        <f t="shared" si="22"/>
        <v>1</v>
      </c>
      <c r="AQ719" s="31">
        <v>63.51</v>
      </c>
      <c r="AR719">
        <f t="shared" si="23"/>
        <v>22.23</v>
      </c>
    </row>
    <row r="720" spans="1:44" x14ac:dyDescent="0.25">
      <c r="A720">
        <v>90068</v>
      </c>
      <c r="B720">
        <v>12</v>
      </c>
      <c r="C720" t="s">
        <v>86</v>
      </c>
      <c r="D720" t="s">
        <v>79</v>
      </c>
      <c r="E720">
        <v>1</v>
      </c>
      <c r="F720">
        <v>6.63</v>
      </c>
      <c r="G720">
        <v>15.17</v>
      </c>
      <c r="H720" s="1">
        <v>44848</v>
      </c>
      <c r="I720" s="20">
        <v>0</v>
      </c>
      <c r="J720" s="47">
        <f>Table_Query_from_Mac10[[#This Row],[unit_price]]-(Table_Query_from_Mac10[[#This Row],[unit_price]]*(Table_Query_from_Mac10[[#This Row],[discount_pct]]/100))</f>
        <v>15.17</v>
      </c>
      <c r="K720" s="47">
        <f>Table_Query_from_Mac10[[#This Row],[unit_cost]]</f>
        <v>6.63</v>
      </c>
      <c r="L720" s="47">
        <f>Table_Query_from_Mac10[[#This Row],[Live-cost]]*(1+Table_Query_from_Mac10[[#This Row],[CogsIncreasebyTYPE]])</f>
        <v>6.63</v>
      </c>
      <c r="M720" s="47">
        <f>Table_Query_from_Mac10[[#This Row],[Live-cost]]*Table_Query_from_Mac10[[#This Row],[qty_to_ship]]</f>
        <v>6.63</v>
      </c>
      <c r="N720" s="47">
        <f>IF(Table_Query_from_Mac10[[#This Row],[item_no]]="KDA",-Table_Query_from_Mac10[[#This Row],[unit_price]],Table_Query_from_Mac10[[#This Row],[Net Unit]]*Table_Query_from_Mac10[[#This Row],[qty_to_ship]])</f>
        <v>15.17</v>
      </c>
      <c r="O720" s="47">
        <f>SUMIFS(Summary!C:C,Summary!H:H,Table_Query_from_Mac10[[#This Row],[Juiceoc]])</f>
        <v>0</v>
      </c>
      <c r="P720" s="47">
        <f>SUMIFS(Summary!D:D,Summary!H:H,Table_Query_from_Mac10[[#This Row],[Juiceoc]])</f>
        <v>0</v>
      </c>
      <c r="Q720" s="47">
        <f>SUMIFS(Summary!E:E,Summary!H:H,Table_Query_from_Mac10[[#This Row],[Juiceoc]])</f>
        <v>0</v>
      </c>
      <c r="R720" s="47">
        <f>Table_Query_from_Mac10[[#This Row],[Net Unit]]*(1+Table_Query_from_Mac10[[#This Row],[PriceIncreasebyType]])</f>
        <v>15.17</v>
      </c>
      <c r="S720" s="47">
        <f>Table_Query_from_Mac10[[#This Row],[UnitPriceFuture]]*Table_Query_from_Mac10[[#This Row],[qtytoShipFuture]]</f>
        <v>15.17</v>
      </c>
      <c r="T720" s="47">
        <f>ROUND(Table_Query_from_Mac10[[#This Row],[qty_to_ship]]*(1+Table_Query_from_Mac10[[#This Row],[VolumeIncreasebyType]]),0)</f>
        <v>1</v>
      </c>
      <c r="U720" s="47">
        <f>Table_Query_from_Mac10[[#This Row],[qtytoShipFuture]]*Table_Query_from_Mac10[[#This Row],[Future-cost]]</f>
        <v>6.63</v>
      </c>
      <c r="V720" s="47">
        <f>Table_Query_from_Mac10[[#This Row],[qtytoShipFuture]]-Table_Query_from_Mac10[[#This Row],[qty_to_ship]]</f>
        <v>0</v>
      </c>
      <c r="W720" s="47">
        <f>Table_Query_from_Mac10[[#This Row],[UnitPriceFuture]]</f>
        <v>15.17</v>
      </c>
      <c r="X720" s="47">
        <f>Table_Query_from_Mac10[[#This Row],[Unit Increase]]*Table_Query_from_Mac10[[#This Row],[UnitPriceFuture]]</f>
        <v>0</v>
      </c>
      <c r="Y720" s="47">
        <f>Table_Query_from_Mac10[[#This Row],[Unit Increase]]*Table_Query_from_Mac10[[#This Row],[Future-cost]]</f>
        <v>0</v>
      </c>
      <c r="Z720" s="47">
        <f>-(Table_Query_from_Mac10[[#This Row],[Incremental Sales]]+((Table_Query_from_Mac10[[#This Row],[Incremental Sales]]*-(SUM(Summary!$S$8:$S$9)))))*Summary!$S$18</f>
        <v>0</v>
      </c>
      <c r="AA720" s="47">
        <f>IFERROR(Table_Query_from_Mac10[[#This Row],[Incremental Cost]]/Table_Query_from_Mac10[[#This Row],[Incremental Sales]],0)</f>
        <v>0</v>
      </c>
      <c r="AB720" s="47">
        <f>IFERROR(Table_Query_from_Mac10[[#This Row],[TotalCostFuture]]/Table_Query_from_Mac10[[#This Row],[totalsalesFuture]],0)</f>
        <v>0.43704680290046144</v>
      </c>
      <c r="AN720" s="30">
        <v>2</v>
      </c>
      <c r="AO720">
        <f t="shared" si="22"/>
        <v>1</v>
      </c>
      <c r="AQ720" s="30">
        <v>43.34</v>
      </c>
      <c r="AR720">
        <f t="shared" si="23"/>
        <v>15.17</v>
      </c>
    </row>
    <row r="721" spans="1:44" x14ac:dyDescent="0.25">
      <c r="A721">
        <v>90068</v>
      </c>
      <c r="B721">
        <v>13</v>
      </c>
      <c r="C721" t="s">
        <v>86</v>
      </c>
      <c r="D721" t="s">
        <v>79</v>
      </c>
      <c r="E721">
        <v>10</v>
      </c>
      <c r="F721">
        <v>9.9600000000000009</v>
      </c>
      <c r="G721">
        <v>23.3</v>
      </c>
      <c r="H721" s="1">
        <v>44848</v>
      </c>
      <c r="I721" s="20">
        <v>0</v>
      </c>
      <c r="J721" s="47">
        <f>Table_Query_from_Mac10[[#This Row],[unit_price]]-(Table_Query_from_Mac10[[#This Row],[unit_price]]*(Table_Query_from_Mac10[[#This Row],[discount_pct]]/100))</f>
        <v>23.3</v>
      </c>
      <c r="K721" s="47">
        <f>Table_Query_from_Mac10[[#This Row],[unit_cost]]</f>
        <v>9.9600000000000009</v>
      </c>
      <c r="L721" s="47">
        <f>Table_Query_from_Mac10[[#This Row],[Live-cost]]*(1+Table_Query_from_Mac10[[#This Row],[CogsIncreasebyTYPE]])</f>
        <v>9.9600000000000009</v>
      </c>
      <c r="M721" s="47">
        <f>Table_Query_from_Mac10[[#This Row],[Live-cost]]*Table_Query_from_Mac10[[#This Row],[qty_to_ship]]</f>
        <v>99.600000000000009</v>
      </c>
      <c r="N721" s="47">
        <f>IF(Table_Query_from_Mac10[[#This Row],[item_no]]="KDA",-Table_Query_from_Mac10[[#This Row],[unit_price]],Table_Query_from_Mac10[[#This Row],[Net Unit]]*Table_Query_from_Mac10[[#This Row],[qty_to_ship]])</f>
        <v>233</v>
      </c>
      <c r="O721" s="47">
        <f>SUMIFS(Summary!C:C,Summary!H:H,Table_Query_from_Mac10[[#This Row],[Juiceoc]])</f>
        <v>0</v>
      </c>
      <c r="P721" s="47">
        <f>SUMIFS(Summary!D:D,Summary!H:H,Table_Query_from_Mac10[[#This Row],[Juiceoc]])</f>
        <v>0</v>
      </c>
      <c r="Q721" s="47">
        <f>SUMIFS(Summary!E:E,Summary!H:H,Table_Query_from_Mac10[[#This Row],[Juiceoc]])</f>
        <v>0</v>
      </c>
      <c r="R721" s="47">
        <f>Table_Query_from_Mac10[[#This Row],[Net Unit]]*(1+Table_Query_from_Mac10[[#This Row],[PriceIncreasebyType]])</f>
        <v>23.3</v>
      </c>
      <c r="S721" s="47">
        <f>Table_Query_from_Mac10[[#This Row],[UnitPriceFuture]]*Table_Query_from_Mac10[[#This Row],[qtytoShipFuture]]</f>
        <v>233</v>
      </c>
      <c r="T721" s="47">
        <f>ROUND(Table_Query_from_Mac10[[#This Row],[qty_to_ship]]*(1+Table_Query_from_Mac10[[#This Row],[VolumeIncreasebyType]]),0)</f>
        <v>10</v>
      </c>
      <c r="U721" s="47">
        <f>Table_Query_from_Mac10[[#This Row],[qtytoShipFuture]]*Table_Query_from_Mac10[[#This Row],[Future-cost]]</f>
        <v>99.600000000000009</v>
      </c>
      <c r="V721" s="47">
        <f>Table_Query_from_Mac10[[#This Row],[qtytoShipFuture]]-Table_Query_from_Mac10[[#This Row],[qty_to_ship]]</f>
        <v>0</v>
      </c>
      <c r="W721" s="47">
        <f>Table_Query_from_Mac10[[#This Row],[UnitPriceFuture]]</f>
        <v>23.3</v>
      </c>
      <c r="X721" s="47">
        <f>Table_Query_from_Mac10[[#This Row],[Unit Increase]]*Table_Query_from_Mac10[[#This Row],[UnitPriceFuture]]</f>
        <v>0</v>
      </c>
      <c r="Y721" s="47">
        <f>Table_Query_from_Mac10[[#This Row],[Unit Increase]]*Table_Query_from_Mac10[[#This Row],[Future-cost]]</f>
        <v>0</v>
      </c>
      <c r="Z721" s="47">
        <f>-(Table_Query_from_Mac10[[#This Row],[Incremental Sales]]+((Table_Query_from_Mac10[[#This Row],[Incremental Sales]]*-(SUM(Summary!$S$8:$S$9)))))*Summary!$S$18</f>
        <v>0</v>
      </c>
      <c r="AA721" s="47">
        <f>IFERROR(Table_Query_from_Mac10[[#This Row],[Incremental Cost]]/Table_Query_from_Mac10[[#This Row],[Incremental Sales]],0)</f>
        <v>0</v>
      </c>
      <c r="AB721" s="47">
        <f>IFERROR(Table_Query_from_Mac10[[#This Row],[TotalCostFuture]]/Table_Query_from_Mac10[[#This Row],[totalsalesFuture]],0)</f>
        <v>0.42746781115879834</v>
      </c>
      <c r="AN721" s="31">
        <v>40</v>
      </c>
      <c r="AO721">
        <f t="shared" si="22"/>
        <v>10</v>
      </c>
      <c r="AQ721" s="31">
        <v>66.569999999999993</v>
      </c>
      <c r="AR721">
        <f t="shared" si="23"/>
        <v>23.3</v>
      </c>
    </row>
    <row r="722" spans="1:44" x14ac:dyDescent="0.25">
      <c r="A722">
        <v>90068</v>
      </c>
      <c r="B722">
        <v>14</v>
      </c>
      <c r="C722" t="s">
        <v>86</v>
      </c>
      <c r="D722" t="s">
        <v>79</v>
      </c>
      <c r="E722">
        <v>3</v>
      </c>
      <c r="F722">
        <v>12</v>
      </c>
      <c r="G722">
        <v>27.66</v>
      </c>
      <c r="H722" s="1">
        <v>44848</v>
      </c>
      <c r="I722" s="20">
        <v>0</v>
      </c>
      <c r="J722" s="47">
        <f>Table_Query_from_Mac10[[#This Row],[unit_price]]-(Table_Query_from_Mac10[[#This Row],[unit_price]]*(Table_Query_from_Mac10[[#This Row],[discount_pct]]/100))</f>
        <v>27.66</v>
      </c>
      <c r="K722" s="47">
        <f>Table_Query_from_Mac10[[#This Row],[unit_cost]]</f>
        <v>12</v>
      </c>
      <c r="L722" s="47">
        <f>Table_Query_from_Mac10[[#This Row],[Live-cost]]*(1+Table_Query_from_Mac10[[#This Row],[CogsIncreasebyTYPE]])</f>
        <v>12</v>
      </c>
      <c r="M722" s="47">
        <f>Table_Query_from_Mac10[[#This Row],[Live-cost]]*Table_Query_from_Mac10[[#This Row],[qty_to_ship]]</f>
        <v>36</v>
      </c>
      <c r="N722" s="47">
        <f>IF(Table_Query_from_Mac10[[#This Row],[item_no]]="KDA",-Table_Query_from_Mac10[[#This Row],[unit_price]],Table_Query_from_Mac10[[#This Row],[Net Unit]]*Table_Query_from_Mac10[[#This Row],[qty_to_ship]])</f>
        <v>82.98</v>
      </c>
      <c r="O722" s="47">
        <f>SUMIFS(Summary!C:C,Summary!H:H,Table_Query_from_Mac10[[#This Row],[Juiceoc]])</f>
        <v>0</v>
      </c>
      <c r="P722" s="47">
        <f>SUMIFS(Summary!D:D,Summary!H:H,Table_Query_from_Mac10[[#This Row],[Juiceoc]])</f>
        <v>0</v>
      </c>
      <c r="Q722" s="47">
        <f>SUMIFS(Summary!E:E,Summary!H:H,Table_Query_from_Mac10[[#This Row],[Juiceoc]])</f>
        <v>0</v>
      </c>
      <c r="R722" s="47">
        <f>Table_Query_from_Mac10[[#This Row],[Net Unit]]*(1+Table_Query_from_Mac10[[#This Row],[PriceIncreasebyType]])</f>
        <v>27.66</v>
      </c>
      <c r="S722" s="47">
        <f>Table_Query_from_Mac10[[#This Row],[UnitPriceFuture]]*Table_Query_from_Mac10[[#This Row],[qtytoShipFuture]]</f>
        <v>82.98</v>
      </c>
      <c r="T722" s="47">
        <f>ROUND(Table_Query_from_Mac10[[#This Row],[qty_to_ship]]*(1+Table_Query_from_Mac10[[#This Row],[VolumeIncreasebyType]]),0)</f>
        <v>3</v>
      </c>
      <c r="U722" s="47">
        <f>Table_Query_from_Mac10[[#This Row],[qtytoShipFuture]]*Table_Query_from_Mac10[[#This Row],[Future-cost]]</f>
        <v>36</v>
      </c>
      <c r="V722" s="47">
        <f>Table_Query_from_Mac10[[#This Row],[qtytoShipFuture]]-Table_Query_from_Mac10[[#This Row],[qty_to_ship]]</f>
        <v>0</v>
      </c>
      <c r="W722" s="47">
        <f>Table_Query_from_Mac10[[#This Row],[UnitPriceFuture]]</f>
        <v>27.66</v>
      </c>
      <c r="X722" s="47">
        <f>Table_Query_from_Mac10[[#This Row],[Unit Increase]]*Table_Query_from_Mac10[[#This Row],[UnitPriceFuture]]</f>
        <v>0</v>
      </c>
      <c r="Y722" s="47">
        <f>Table_Query_from_Mac10[[#This Row],[Unit Increase]]*Table_Query_from_Mac10[[#This Row],[Future-cost]]</f>
        <v>0</v>
      </c>
      <c r="Z722" s="47">
        <f>-(Table_Query_from_Mac10[[#This Row],[Incremental Sales]]+((Table_Query_from_Mac10[[#This Row],[Incremental Sales]]*-(SUM(Summary!$S$8:$S$9)))))*Summary!$S$18</f>
        <v>0</v>
      </c>
      <c r="AA722" s="47">
        <f>IFERROR(Table_Query_from_Mac10[[#This Row],[Incremental Cost]]/Table_Query_from_Mac10[[#This Row],[Incremental Sales]],0)</f>
        <v>0</v>
      </c>
      <c r="AB722" s="47">
        <f>IFERROR(Table_Query_from_Mac10[[#This Row],[TotalCostFuture]]/Table_Query_from_Mac10[[#This Row],[totalsalesFuture]],0)</f>
        <v>0.43383947939262468</v>
      </c>
      <c r="AN722" s="30">
        <v>10</v>
      </c>
      <c r="AO722">
        <f t="shared" si="22"/>
        <v>3</v>
      </c>
      <c r="AQ722" s="30">
        <v>79.02</v>
      </c>
      <c r="AR722">
        <f t="shared" si="23"/>
        <v>27.66</v>
      </c>
    </row>
    <row r="723" spans="1:44" x14ac:dyDescent="0.25">
      <c r="A723">
        <v>90068</v>
      </c>
      <c r="B723">
        <v>15</v>
      </c>
      <c r="C723" t="s">
        <v>86</v>
      </c>
      <c r="D723" t="s">
        <v>79</v>
      </c>
      <c r="E723">
        <v>1</v>
      </c>
      <c r="F723">
        <v>14.26</v>
      </c>
      <c r="G723">
        <v>34.700000000000003</v>
      </c>
      <c r="H723" s="1">
        <v>44848</v>
      </c>
      <c r="I723" s="20">
        <v>0</v>
      </c>
      <c r="J723" s="47">
        <f>Table_Query_from_Mac10[[#This Row],[unit_price]]-(Table_Query_from_Mac10[[#This Row],[unit_price]]*(Table_Query_from_Mac10[[#This Row],[discount_pct]]/100))</f>
        <v>34.700000000000003</v>
      </c>
      <c r="K723" s="47">
        <f>Table_Query_from_Mac10[[#This Row],[unit_cost]]</f>
        <v>14.26</v>
      </c>
      <c r="L723" s="47">
        <f>Table_Query_from_Mac10[[#This Row],[Live-cost]]*(1+Table_Query_from_Mac10[[#This Row],[CogsIncreasebyTYPE]])</f>
        <v>14.26</v>
      </c>
      <c r="M723" s="47">
        <f>Table_Query_from_Mac10[[#This Row],[Live-cost]]*Table_Query_from_Mac10[[#This Row],[qty_to_ship]]</f>
        <v>14.26</v>
      </c>
      <c r="N723" s="47">
        <f>IF(Table_Query_from_Mac10[[#This Row],[item_no]]="KDA",-Table_Query_from_Mac10[[#This Row],[unit_price]],Table_Query_from_Mac10[[#This Row],[Net Unit]]*Table_Query_from_Mac10[[#This Row],[qty_to_ship]])</f>
        <v>34.700000000000003</v>
      </c>
      <c r="O723" s="47">
        <f>SUMIFS(Summary!C:C,Summary!H:H,Table_Query_from_Mac10[[#This Row],[Juiceoc]])</f>
        <v>0</v>
      </c>
      <c r="P723" s="47">
        <f>SUMIFS(Summary!D:D,Summary!H:H,Table_Query_from_Mac10[[#This Row],[Juiceoc]])</f>
        <v>0</v>
      </c>
      <c r="Q723" s="47">
        <f>SUMIFS(Summary!E:E,Summary!H:H,Table_Query_from_Mac10[[#This Row],[Juiceoc]])</f>
        <v>0</v>
      </c>
      <c r="R723" s="47">
        <f>Table_Query_from_Mac10[[#This Row],[Net Unit]]*(1+Table_Query_from_Mac10[[#This Row],[PriceIncreasebyType]])</f>
        <v>34.700000000000003</v>
      </c>
      <c r="S723" s="47">
        <f>Table_Query_from_Mac10[[#This Row],[UnitPriceFuture]]*Table_Query_from_Mac10[[#This Row],[qtytoShipFuture]]</f>
        <v>34.700000000000003</v>
      </c>
      <c r="T723" s="47">
        <f>ROUND(Table_Query_from_Mac10[[#This Row],[qty_to_ship]]*(1+Table_Query_from_Mac10[[#This Row],[VolumeIncreasebyType]]),0)</f>
        <v>1</v>
      </c>
      <c r="U723" s="47">
        <f>Table_Query_from_Mac10[[#This Row],[qtytoShipFuture]]*Table_Query_from_Mac10[[#This Row],[Future-cost]]</f>
        <v>14.26</v>
      </c>
      <c r="V723" s="47">
        <f>Table_Query_from_Mac10[[#This Row],[qtytoShipFuture]]-Table_Query_from_Mac10[[#This Row],[qty_to_ship]]</f>
        <v>0</v>
      </c>
      <c r="W723" s="47">
        <f>Table_Query_from_Mac10[[#This Row],[UnitPriceFuture]]</f>
        <v>34.700000000000003</v>
      </c>
      <c r="X723" s="47">
        <f>Table_Query_from_Mac10[[#This Row],[Unit Increase]]*Table_Query_from_Mac10[[#This Row],[UnitPriceFuture]]</f>
        <v>0</v>
      </c>
      <c r="Y723" s="47">
        <f>Table_Query_from_Mac10[[#This Row],[Unit Increase]]*Table_Query_from_Mac10[[#This Row],[Future-cost]]</f>
        <v>0</v>
      </c>
      <c r="Z723" s="47">
        <f>-(Table_Query_from_Mac10[[#This Row],[Incremental Sales]]+((Table_Query_from_Mac10[[#This Row],[Incremental Sales]]*-(SUM(Summary!$S$8:$S$9)))))*Summary!$S$18</f>
        <v>0</v>
      </c>
      <c r="AA723" s="47">
        <f>IFERROR(Table_Query_from_Mac10[[#This Row],[Incremental Cost]]/Table_Query_from_Mac10[[#This Row],[Incremental Sales]],0)</f>
        <v>0</v>
      </c>
      <c r="AB723" s="47">
        <f>IFERROR(Table_Query_from_Mac10[[#This Row],[TotalCostFuture]]/Table_Query_from_Mac10[[#This Row],[totalsalesFuture]],0)</f>
        <v>0.41095100864553308</v>
      </c>
      <c r="AN723" s="31">
        <v>2</v>
      </c>
      <c r="AO723">
        <f t="shared" si="22"/>
        <v>1</v>
      </c>
      <c r="AQ723" s="31">
        <v>99.15</v>
      </c>
      <c r="AR723">
        <f t="shared" si="23"/>
        <v>34.700000000000003</v>
      </c>
    </row>
    <row r="724" spans="1:44" x14ac:dyDescent="0.25">
      <c r="A724">
        <v>90069</v>
      </c>
      <c r="B724">
        <v>1</v>
      </c>
      <c r="C724" t="s">
        <v>55</v>
      </c>
      <c r="D724" t="s">
        <v>81</v>
      </c>
      <c r="E724">
        <v>8</v>
      </c>
      <c r="F724">
        <v>10.38</v>
      </c>
      <c r="G724">
        <v>28.22</v>
      </c>
      <c r="H724" s="1">
        <v>44846</v>
      </c>
      <c r="I724" s="20">
        <v>0</v>
      </c>
      <c r="J724" s="47">
        <f>Table_Query_from_Mac10[[#This Row],[unit_price]]-(Table_Query_from_Mac10[[#This Row],[unit_price]]*(Table_Query_from_Mac10[[#This Row],[discount_pct]]/100))</f>
        <v>28.22</v>
      </c>
      <c r="K724" s="47">
        <f>Table_Query_from_Mac10[[#This Row],[unit_cost]]</f>
        <v>10.38</v>
      </c>
      <c r="L724" s="47">
        <f>Table_Query_from_Mac10[[#This Row],[Live-cost]]*(1+Table_Query_from_Mac10[[#This Row],[CogsIncreasebyTYPE]])</f>
        <v>10.38</v>
      </c>
      <c r="M724" s="47">
        <f>Table_Query_from_Mac10[[#This Row],[Live-cost]]*Table_Query_from_Mac10[[#This Row],[qty_to_ship]]</f>
        <v>83.04</v>
      </c>
      <c r="N724" s="47">
        <f>IF(Table_Query_from_Mac10[[#This Row],[item_no]]="KDA",-Table_Query_from_Mac10[[#This Row],[unit_price]],Table_Query_from_Mac10[[#This Row],[Net Unit]]*Table_Query_from_Mac10[[#This Row],[qty_to_ship]])</f>
        <v>225.76</v>
      </c>
      <c r="O724" s="47">
        <f>SUMIFS(Summary!C:C,Summary!H:H,Table_Query_from_Mac10[[#This Row],[Juiceoc]])</f>
        <v>0</v>
      </c>
      <c r="P724" s="47">
        <f>SUMIFS(Summary!D:D,Summary!H:H,Table_Query_from_Mac10[[#This Row],[Juiceoc]])</f>
        <v>0</v>
      </c>
      <c r="Q724" s="47">
        <f>SUMIFS(Summary!E:E,Summary!H:H,Table_Query_from_Mac10[[#This Row],[Juiceoc]])</f>
        <v>0</v>
      </c>
      <c r="R724" s="47">
        <f>Table_Query_from_Mac10[[#This Row],[Net Unit]]*(1+Table_Query_from_Mac10[[#This Row],[PriceIncreasebyType]])</f>
        <v>28.22</v>
      </c>
      <c r="S724" s="47">
        <f>Table_Query_from_Mac10[[#This Row],[UnitPriceFuture]]*Table_Query_from_Mac10[[#This Row],[qtytoShipFuture]]</f>
        <v>225.76</v>
      </c>
      <c r="T724" s="47">
        <f>ROUND(Table_Query_from_Mac10[[#This Row],[qty_to_ship]]*(1+Table_Query_from_Mac10[[#This Row],[VolumeIncreasebyType]]),0)</f>
        <v>8</v>
      </c>
      <c r="U724" s="47">
        <f>Table_Query_from_Mac10[[#This Row],[qtytoShipFuture]]*Table_Query_from_Mac10[[#This Row],[Future-cost]]</f>
        <v>83.04</v>
      </c>
      <c r="V724" s="47">
        <f>Table_Query_from_Mac10[[#This Row],[qtytoShipFuture]]-Table_Query_from_Mac10[[#This Row],[qty_to_ship]]</f>
        <v>0</v>
      </c>
      <c r="W724" s="47">
        <f>Table_Query_from_Mac10[[#This Row],[UnitPriceFuture]]</f>
        <v>28.22</v>
      </c>
      <c r="X724" s="47">
        <f>Table_Query_from_Mac10[[#This Row],[Unit Increase]]*Table_Query_from_Mac10[[#This Row],[UnitPriceFuture]]</f>
        <v>0</v>
      </c>
      <c r="Y724" s="47">
        <f>Table_Query_from_Mac10[[#This Row],[Unit Increase]]*Table_Query_from_Mac10[[#This Row],[Future-cost]]</f>
        <v>0</v>
      </c>
      <c r="Z724" s="47">
        <f>-(Table_Query_from_Mac10[[#This Row],[Incremental Sales]]+((Table_Query_from_Mac10[[#This Row],[Incremental Sales]]*-(SUM(Summary!$S$8:$S$9)))))*Summary!$S$18</f>
        <v>0</v>
      </c>
      <c r="AA724" s="47">
        <f>IFERROR(Table_Query_from_Mac10[[#This Row],[Incremental Cost]]/Table_Query_from_Mac10[[#This Row],[Incremental Sales]],0)</f>
        <v>0</v>
      </c>
      <c r="AB724" s="47">
        <f>IFERROR(Table_Query_from_Mac10[[#This Row],[TotalCostFuture]]/Table_Query_from_Mac10[[#This Row],[totalsalesFuture]],0)</f>
        <v>0.36782423812898657</v>
      </c>
      <c r="AN724" s="30">
        <v>30</v>
      </c>
      <c r="AO724">
        <f t="shared" si="22"/>
        <v>8</v>
      </c>
      <c r="AQ724" s="30">
        <v>80.64</v>
      </c>
      <c r="AR724">
        <f t="shared" si="23"/>
        <v>28.22</v>
      </c>
    </row>
    <row r="725" spans="1:44" x14ac:dyDescent="0.25">
      <c r="A725">
        <v>90069</v>
      </c>
      <c r="B725">
        <v>2</v>
      </c>
      <c r="C725" t="s">
        <v>55</v>
      </c>
      <c r="D725" t="s">
        <v>81</v>
      </c>
      <c r="E725">
        <v>4</v>
      </c>
      <c r="F725">
        <v>12.1</v>
      </c>
      <c r="G725">
        <v>31.85</v>
      </c>
      <c r="H725" s="1">
        <v>44846</v>
      </c>
      <c r="I725" s="20">
        <v>0</v>
      </c>
      <c r="J725" s="47">
        <f>Table_Query_from_Mac10[[#This Row],[unit_price]]-(Table_Query_from_Mac10[[#This Row],[unit_price]]*(Table_Query_from_Mac10[[#This Row],[discount_pct]]/100))</f>
        <v>31.85</v>
      </c>
      <c r="K725" s="47">
        <f>Table_Query_from_Mac10[[#This Row],[unit_cost]]</f>
        <v>12.1</v>
      </c>
      <c r="L725" s="47">
        <f>Table_Query_from_Mac10[[#This Row],[Live-cost]]*(1+Table_Query_from_Mac10[[#This Row],[CogsIncreasebyTYPE]])</f>
        <v>12.1</v>
      </c>
      <c r="M725" s="47">
        <f>Table_Query_from_Mac10[[#This Row],[Live-cost]]*Table_Query_from_Mac10[[#This Row],[qty_to_ship]]</f>
        <v>48.4</v>
      </c>
      <c r="N725" s="47">
        <f>IF(Table_Query_from_Mac10[[#This Row],[item_no]]="KDA",-Table_Query_from_Mac10[[#This Row],[unit_price]],Table_Query_from_Mac10[[#This Row],[Net Unit]]*Table_Query_from_Mac10[[#This Row],[qty_to_ship]])</f>
        <v>127.4</v>
      </c>
      <c r="O725" s="47">
        <f>SUMIFS(Summary!C:C,Summary!H:H,Table_Query_from_Mac10[[#This Row],[Juiceoc]])</f>
        <v>0</v>
      </c>
      <c r="P725" s="47">
        <f>SUMIFS(Summary!D:D,Summary!H:H,Table_Query_from_Mac10[[#This Row],[Juiceoc]])</f>
        <v>0</v>
      </c>
      <c r="Q725" s="47">
        <f>SUMIFS(Summary!E:E,Summary!H:H,Table_Query_from_Mac10[[#This Row],[Juiceoc]])</f>
        <v>0</v>
      </c>
      <c r="R725" s="47">
        <f>Table_Query_from_Mac10[[#This Row],[Net Unit]]*(1+Table_Query_from_Mac10[[#This Row],[PriceIncreasebyType]])</f>
        <v>31.85</v>
      </c>
      <c r="S725" s="47">
        <f>Table_Query_from_Mac10[[#This Row],[UnitPriceFuture]]*Table_Query_from_Mac10[[#This Row],[qtytoShipFuture]]</f>
        <v>127.4</v>
      </c>
      <c r="T725" s="47">
        <f>ROUND(Table_Query_from_Mac10[[#This Row],[qty_to_ship]]*(1+Table_Query_from_Mac10[[#This Row],[VolumeIncreasebyType]]),0)</f>
        <v>4</v>
      </c>
      <c r="U725" s="47">
        <f>Table_Query_from_Mac10[[#This Row],[qtytoShipFuture]]*Table_Query_from_Mac10[[#This Row],[Future-cost]]</f>
        <v>48.4</v>
      </c>
      <c r="V725" s="47">
        <f>Table_Query_from_Mac10[[#This Row],[qtytoShipFuture]]-Table_Query_from_Mac10[[#This Row],[qty_to_ship]]</f>
        <v>0</v>
      </c>
      <c r="W725" s="47">
        <f>Table_Query_from_Mac10[[#This Row],[UnitPriceFuture]]</f>
        <v>31.85</v>
      </c>
      <c r="X725" s="47">
        <f>Table_Query_from_Mac10[[#This Row],[Unit Increase]]*Table_Query_from_Mac10[[#This Row],[UnitPriceFuture]]</f>
        <v>0</v>
      </c>
      <c r="Y725" s="47">
        <f>Table_Query_from_Mac10[[#This Row],[Unit Increase]]*Table_Query_from_Mac10[[#This Row],[Future-cost]]</f>
        <v>0</v>
      </c>
      <c r="Z725" s="47">
        <f>-(Table_Query_from_Mac10[[#This Row],[Incremental Sales]]+((Table_Query_from_Mac10[[#This Row],[Incremental Sales]]*-(SUM(Summary!$S$8:$S$9)))))*Summary!$S$18</f>
        <v>0</v>
      </c>
      <c r="AA725" s="47">
        <f>IFERROR(Table_Query_from_Mac10[[#This Row],[Incremental Cost]]/Table_Query_from_Mac10[[#This Row],[Incremental Sales]],0)</f>
        <v>0</v>
      </c>
      <c r="AB725" s="47">
        <f>IFERROR(Table_Query_from_Mac10[[#This Row],[TotalCostFuture]]/Table_Query_from_Mac10[[#This Row],[totalsalesFuture]],0)</f>
        <v>0.37990580847723704</v>
      </c>
      <c r="AN725" s="31">
        <v>15</v>
      </c>
      <c r="AO725">
        <f t="shared" si="22"/>
        <v>4</v>
      </c>
      <c r="AQ725" s="31">
        <v>90.99</v>
      </c>
      <c r="AR725">
        <f t="shared" si="23"/>
        <v>31.85</v>
      </c>
    </row>
    <row r="726" spans="1:44" x14ac:dyDescent="0.25">
      <c r="A726">
        <v>90069</v>
      </c>
      <c r="B726">
        <v>3</v>
      </c>
      <c r="C726" t="s">
        <v>55</v>
      </c>
      <c r="D726" t="s">
        <v>81</v>
      </c>
      <c r="E726">
        <v>3</v>
      </c>
      <c r="F726">
        <v>16.03</v>
      </c>
      <c r="G726">
        <v>44.98</v>
      </c>
      <c r="H726" s="1">
        <v>44846</v>
      </c>
      <c r="I726" s="20">
        <v>0</v>
      </c>
      <c r="J726" s="47">
        <f>Table_Query_from_Mac10[[#This Row],[unit_price]]-(Table_Query_from_Mac10[[#This Row],[unit_price]]*(Table_Query_from_Mac10[[#This Row],[discount_pct]]/100))</f>
        <v>44.98</v>
      </c>
      <c r="K726" s="47">
        <f>Table_Query_from_Mac10[[#This Row],[unit_cost]]</f>
        <v>16.03</v>
      </c>
      <c r="L726" s="47">
        <f>Table_Query_from_Mac10[[#This Row],[Live-cost]]*(1+Table_Query_from_Mac10[[#This Row],[CogsIncreasebyTYPE]])</f>
        <v>16.03</v>
      </c>
      <c r="M726" s="47">
        <f>Table_Query_from_Mac10[[#This Row],[Live-cost]]*Table_Query_from_Mac10[[#This Row],[qty_to_ship]]</f>
        <v>48.09</v>
      </c>
      <c r="N726" s="47">
        <f>IF(Table_Query_from_Mac10[[#This Row],[item_no]]="KDA",-Table_Query_from_Mac10[[#This Row],[unit_price]],Table_Query_from_Mac10[[#This Row],[Net Unit]]*Table_Query_from_Mac10[[#This Row],[qty_to_ship]])</f>
        <v>134.94</v>
      </c>
      <c r="O726" s="47">
        <f>SUMIFS(Summary!C:C,Summary!H:H,Table_Query_from_Mac10[[#This Row],[Juiceoc]])</f>
        <v>0</v>
      </c>
      <c r="P726" s="47">
        <f>SUMIFS(Summary!D:D,Summary!H:H,Table_Query_from_Mac10[[#This Row],[Juiceoc]])</f>
        <v>0</v>
      </c>
      <c r="Q726" s="47">
        <f>SUMIFS(Summary!E:E,Summary!H:H,Table_Query_from_Mac10[[#This Row],[Juiceoc]])</f>
        <v>0</v>
      </c>
      <c r="R726" s="47">
        <f>Table_Query_from_Mac10[[#This Row],[Net Unit]]*(1+Table_Query_from_Mac10[[#This Row],[PriceIncreasebyType]])</f>
        <v>44.98</v>
      </c>
      <c r="S726" s="47">
        <f>Table_Query_from_Mac10[[#This Row],[UnitPriceFuture]]*Table_Query_from_Mac10[[#This Row],[qtytoShipFuture]]</f>
        <v>134.94</v>
      </c>
      <c r="T726" s="47">
        <f>ROUND(Table_Query_from_Mac10[[#This Row],[qty_to_ship]]*(1+Table_Query_from_Mac10[[#This Row],[VolumeIncreasebyType]]),0)</f>
        <v>3</v>
      </c>
      <c r="U726" s="47">
        <f>Table_Query_from_Mac10[[#This Row],[qtytoShipFuture]]*Table_Query_from_Mac10[[#This Row],[Future-cost]]</f>
        <v>48.09</v>
      </c>
      <c r="V726" s="47">
        <f>Table_Query_from_Mac10[[#This Row],[qtytoShipFuture]]-Table_Query_from_Mac10[[#This Row],[qty_to_ship]]</f>
        <v>0</v>
      </c>
      <c r="W726" s="47">
        <f>Table_Query_from_Mac10[[#This Row],[UnitPriceFuture]]</f>
        <v>44.98</v>
      </c>
      <c r="X726" s="47">
        <f>Table_Query_from_Mac10[[#This Row],[Unit Increase]]*Table_Query_from_Mac10[[#This Row],[UnitPriceFuture]]</f>
        <v>0</v>
      </c>
      <c r="Y726" s="47">
        <f>Table_Query_from_Mac10[[#This Row],[Unit Increase]]*Table_Query_from_Mac10[[#This Row],[Future-cost]]</f>
        <v>0</v>
      </c>
      <c r="Z726" s="47">
        <f>-(Table_Query_from_Mac10[[#This Row],[Incremental Sales]]+((Table_Query_from_Mac10[[#This Row],[Incremental Sales]]*-(SUM(Summary!$S$8:$S$9)))))*Summary!$S$18</f>
        <v>0</v>
      </c>
      <c r="AA726" s="47">
        <f>IFERROR(Table_Query_from_Mac10[[#This Row],[Incremental Cost]]/Table_Query_from_Mac10[[#This Row],[Incremental Sales]],0)</f>
        <v>0</v>
      </c>
      <c r="AB726" s="47">
        <f>IFERROR(Table_Query_from_Mac10[[#This Row],[TotalCostFuture]]/Table_Query_from_Mac10[[#This Row],[totalsalesFuture]],0)</f>
        <v>0.35638061360604717</v>
      </c>
      <c r="AN726" s="30">
        <v>12</v>
      </c>
      <c r="AO726">
        <f t="shared" si="22"/>
        <v>3</v>
      </c>
      <c r="AQ726" s="30">
        <v>128.52000000000001</v>
      </c>
      <c r="AR726">
        <f t="shared" si="23"/>
        <v>44.98</v>
      </c>
    </row>
    <row r="727" spans="1:44" x14ac:dyDescent="0.25">
      <c r="A727">
        <v>90069</v>
      </c>
      <c r="B727">
        <v>4</v>
      </c>
      <c r="C727" t="s">
        <v>55</v>
      </c>
      <c r="D727" t="s">
        <v>81</v>
      </c>
      <c r="E727">
        <v>12</v>
      </c>
      <c r="F727">
        <v>6.19</v>
      </c>
      <c r="G727">
        <v>15.62</v>
      </c>
      <c r="H727" s="1">
        <v>44846</v>
      </c>
      <c r="I727" s="20">
        <v>0</v>
      </c>
      <c r="J727" s="47">
        <f>Table_Query_from_Mac10[[#This Row],[unit_price]]-(Table_Query_from_Mac10[[#This Row],[unit_price]]*(Table_Query_from_Mac10[[#This Row],[discount_pct]]/100))</f>
        <v>15.62</v>
      </c>
      <c r="K727" s="47">
        <f>Table_Query_from_Mac10[[#This Row],[unit_cost]]</f>
        <v>6.19</v>
      </c>
      <c r="L727" s="47">
        <f>Table_Query_from_Mac10[[#This Row],[Live-cost]]*(1+Table_Query_from_Mac10[[#This Row],[CogsIncreasebyTYPE]])</f>
        <v>6.19</v>
      </c>
      <c r="M727" s="47">
        <f>Table_Query_from_Mac10[[#This Row],[Live-cost]]*Table_Query_from_Mac10[[#This Row],[qty_to_ship]]</f>
        <v>74.28</v>
      </c>
      <c r="N727" s="47">
        <f>IF(Table_Query_from_Mac10[[#This Row],[item_no]]="KDA",-Table_Query_from_Mac10[[#This Row],[unit_price]],Table_Query_from_Mac10[[#This Row],[Net Unit]]*Table_Query_from_Mac10[[#This Row],[qty_to_ship]])</f>
        <v>187.44</v>
      </c>
      <c r="O727" s="47">
        <f>SUMIFS(Summary!C:C,Summary!H:H,Table_Query_from_Mac10[[#This Row],[Juiceoc]])</f>
        <v>0</v>
      </c>
      <c r="P727" s="47">
        <f>SUMIFS(Summary!D:D,Summary!H:H,Table_Query_from_Mac10[[#This Row],[Juiceoc]])</f>
        <v>0</v>
      </c>
      <c r="Q727" s="47">
        <f>SUMIFS(Summary!E:E,Summary!H:H,Table_Query_from_Mac10[[#This Row],[Juiceoc]])</f>
        <v>0</v>
      </c>
      <c r="R727" s="47">
        <f>Table_Query_from_Mac10[[#This Row],[Net Unit]]*(1+Table_Query_from_Mac10[[#This Row],[PriceIncreasebyType]])</f>
        <v>15.62</v>
      </c>
      <c r="S727" s="47">
        <f>Table_Query_from_Mac10[[#This Row],[UnitPriceFuture]]*Table_Query_from_Mac10[[#This Row],[qtytoShipFuture]]</f>
        <v>187.44</v>
      </c>
      <c r="T727" s="47">
        <f>ROUND(Table_Query_from_Mac10[[#This Row],[qty_to_ship]]*(1+Table_Query_from_Mac10[[#This Row],[VolumeIncreasebyType]]),0)</f>
        <v>12</v>
      </c>
      <c r="U727" s="47">
        <f>Table_Query_from_Mac10[[#This Row],[qtytoShipFuture]]*Table_Query_from_Mac10[[#This Row],[Future-cost]]</f>
        <v>74.28</v>
      </c>
      <c r="V727" s="47">
        <f>Table_Query_from_Mac10[[#This Row],[qtytoShipFuture]]-Table_Query_from_Mac10[[#This Row],[qty_to_ship]]</f>
        <v>0</v>
      </c>
      <c r="W727" s="47">
        <f>Table_Query_from_Mac10[[#This Row],[UnitPriceFuture]]</f>
        <v>15.62</v>
      </c>
      <c r="X727" s="47">
        <f>Table_Query_from_Mac10[[#This Row],[Unit Increase]]*Table_Query_from_Mac10[[#This Row],[UnitPriceFuture]]</f>
        <v>0</v>
      </c>
      <c r="Y727" s="47">
        <f>Table_Query_from_Mac10[[#This Row],[Unit Increase]]*Table_Query_from_Mac10[[#This Row],[Future-cost]]</f>
        <v>0</v>
      </c>
      <c r="Z727" s="47">
        <f>-(Table_Query_from_Mac10[[#This Row],[Incremental Sales]]+((Table_Query_from_Mac10[[#This Row],[Incremental Sales]]*-(SUM(Summary!$S$8:$S$9)))))*Summary!$S$18</f>
        <v>0</v>
      </c>
      <c r="AA727" s="47">
        <f>IFERROR(Table_Query_from_Mac10[[#This Row],[Incremental Cost]]/Table_Query_from_Mac10[[#This Row],[Incremental Sales]],0)</f>
        <v>0</v>
      </c>
      <c r="AB727" s="47">
        <f>IFERROR(Table_Query_from_Mac10[[#This Row],[TotalCostFuture]]/Table_Query_from_Mac10[[#This Row],[totalsalesFuture]],0)</f>
        <v>0.39628681177976954</v>
      </c>
      <c r="AN727" s="31">
        <v>45</v>
      </c>
      <c r="AO727">
        <f t="shared" si="22"/>
        <v>12</v>
      </c>
      <c r="AQ727" s="31">
        <v>44.63</v>
      </c>
      <c r="AR727">
        <f t="shared" si="23"/>
        <v>15.62</v>
      </c>
    </row>
    <row r="728" spans="1:44" x14ac:dyDescent="0.25">
      <c r="A728">
        <v>90070</v>
      </c>
      <c r="B728">
        <v>1</v>
      </c>
      <c r="C728" t="s">
        <v>53</v>
      </c>
      <c r="D728" t="s">
        <v>80</v>
      </c>
      <c r="E728">
        <v>100</v>
      </c>
      <c r="F728">
        <v>5.8</v>
      </c>
      <c r="G728">
        <v>13.5</v>
      </c>
      <c r="H728" s="1">
        <v>44851</v>
      </c>
      <c r="I728" s="20">
        <v>6</v>
      </c>
      <c r="J728" s="47">
        <f>Table_Query_from_Mac10[[#This Row],[unit_price]]-(Table_Query_from_Mac10[[#This Row],[unit_price]]*(Table_Query_from_Mac10[[#This Row],[discount_pct]]/100))</f>
        <v>12.69</v>
      </c>
      <c r="K728" s="47">
        <f>Table_Query_from_Mac10[[#This Row],[unit_cost]]</f>
        <v>5.8</v>
      </c>
      <c r="L728" s="47">
        <f>Table_Query_from_Mac10[[#This Row],[Live-cost]]*(1+Table_Query_from_Mac10[[#This Row],[CogsIncreasebyTYPE]])</f>
        <v>5.8</v>
      </c>
      <c r="M728" s="47">
        <f>Table_Query_from_Mac10[[#This Row],[Live-cost]]*Table_Query_from_Mac10[[#This Row],[qty_to_ship]]</f>
        <v>580</v>
      </c>
      <c r="N728" s="47">
        <f>IF(Table_Query_from_Mac10[[#This Row],[item_no]]="KDA",-Table_Query_from_Mac10[[#This Row],[unit_price]],Table_Query_from_Mac10[[#This Row],[Net Unit]]*Table_Query_from_Mac10[[#This Row],[qty_to_ship]])</f>
        <v>1269</v>
      </c>
      <c r="O728" s="47">
        <f>SUMIFS(Summary!C:C,Summary!H:H,Table_Query_from_Mac10[[#This Row],[Juiceoc]])</f>
        <v>0</v>
      </c>
      <c r="P728" s="47">
        <f>SUMIFS(Summary!D:D,Summary!H:H,Table_Query_from_Mac10[[#This Row],[Juiceoc]])</f>
        <v>0</v>
      </c>
      <c r="Q728" s="47">
        <f>SUMIFS(Summary!E:E,Summary!H:H,Table_Query_from_Mac10[[#This Row],[Juiceoc]])</f>
        <v>0</v>
      </c>
      <c r="R728" s="47">
        <f>Table_Query_from_Mac10[[#This Row],[Net Unit]]*(1+Table_Query_from_Mac10[[#This Row],[PriceIncreasebyType]])</f>
        <v>12.69</v>
      </c>
      <c r="S728" s="47">
        <f>Table_Query_from_Mac10[[#This Row],[UnitPriceFuture]]*Table_Query_from_Mac10[[#This Row],[qtytoShipFuture]]</f>
        <v>1269</v>
      </c>
      <c r="T728" s="47">
        <f>ROUND(Table_Query_from_Mac10[[#This Row],[qty_to_ship]]*(1+Table_Query_from_Mac10[[#This Row],[VolumeIncreasebyType]]),0)</f>
        <v>100</v>
      </c>
      <c r="U728" s="47">
        <f>Table_Query_from_Mac10[[#This Row],[qtytoShipFuture]]*Table_Query_from_Mac10[[#This Row],[Future-cost]]</f>
        <v>580</v>
      </c>
      <c r="V728" s="47">
        <f>Table_Query_from_Mac10[[#This Row],[qtytoShipFuture]]-Table_Query_from_Mac10[[#This Row],[qty_to_ship]]</f>
        <v>0</v>
      </c>
      <c r="W728" s="47">
        <f>Table_Query_from_Mac10[[#This Row],[UnitPriceFuture]]</f>
        <v>12.69</v>
      </c>
      <c r="X728" s="47">
        <f>Table_Query_from_Mac10[[#This Row],[Unit Increase]]*Table_Query_from_Mac10[[#This Row],[UnitPriceFuture]]</f>
        <v>0</v>
      </c>
      <c r="Y728" s="47">
        <f>Table_Query_from_Mac10[[#This Row],[Unit Increase]]*Table_Query_from_Mac10[[#This Row],[Future-cost]]</f>
        <v>0</v>
      </c>
      <c r="Z728" s="47">
        <f>-(Table_Query_from_Mac10[[#This Row],[Incremental Sales]]+((Table_Query_from_Mac10[[#This Row],[Incremental Sales]]*-(SUM(Summary!$S$8:$S$9)))))*Summary!$S$18</f>
        <v>0</v>
      </c>
      <c r="AA728" s="47">
        <f>IFERROR(Table_Query_from_Mac10[[#This Row],[Incremental Cost]]/Table_Query_from_Mac10[[#This Row],[Incremental Sales]],0)</f>
        <v>0</v>
      </c>
      <c r="AB728" s="47">
        <f>IFERROR(Table_Query_from_Mac10[[#This Row],[TotalCostFuture]]/Table_Query_from_Mac10[[#This Row],[totalsalesFuture]],0)</f>
        <v>0.45705279747832939</v>
      </c>
      <c r="AN728" s="30">
        <v>400</v>
      </c>
      <c r="AO728">
        <f t="shared" si="22"/>
        <v>100</v>
      </c>
      <c r="AQ728" s="30">
        <v>38.57</v>
      </c>
      <c r="AR728">
        <f t="shared" si="23"/>
        <v>13.5</v>
      </c>
    </row>
    <row r="729" spans="1:44" x14ac:dyDescent="0.25">
      <c r="A729">
        <v>90070</v>
      </c>
      <c r="B729">
        <v>2</v>
      </c>
      <c r="C729" t="s">
        <v>53</v>
      </c>
      <c r="D729" t="s">
        <v>80</v>
      </c>
      <c r="E729">
        <v>16</v>
      </c>
      <c r="F729">
        <v>7.01</v>
      </c>
      <c r="G729">
        <v>16.5</v>
      </c>
      <c r="H729" s="1">
        <v>44851</v>
      </c>
      <c r="I729" s="20">
        <v>6</v>
      </c>
      <c r="J729" s="47">
        <f>Table_Query_from_Mac10[[#This Row],[unit_price]]-(Table_Query_from_Mac10[[#This Row],[unit_price]]*(Table_Query_from_Mac10[[#This Row],[discount_pct]]/100))</f>
        <v>15.51</v>
      </c>
      <c r="K729" s="47">
        <f>Table_Query_from_Mac10[[#This Row],[unit_cost]]</f>
        <v>7.01</v>
      </c>
      <c r="L729" s="47">
        <f>Table_Query_from_Mac10[[#This Row],[Live-cost]]*(1+Table_Query_from_Mac10[[#This Row],[CogsIncreasebyTYPE]])</f>
        <v>7.01</v>
      </c>
      <c r="M729" s="47">
        <f>Table_Query_from_Mac10[[#This Row],[Live-cost]]*Table_Query_from_Mac10[[#This Row],[qty_to_ship]]</f>
        <v>112.16</v>
      </c>
      <c r="N729" s="47">
        <f>IF(Table_Query_from_Mac10[[#This Row],[item_no]]="KDA",-Table_Query_from_Mac10[[#This Row],[unit_price]],Table_Query_from_Mac10[[#This Row],[Net Unit]]*Table_Query_from_Mac10[[#This Row],[qty_to_ship]])</f>
        <v>248.16</v>
      </c>
      <c r="O729" s="47">
        <f>SUMIFS(Summary!C:C,Summary!H:H,Table_Query_from_Mac10[[#This Row],[Juiceoc]])</f>
        <v>0</v>
      </c>
      <c r="P729" s="47">
        <f>SUMIFS(Summary!D:D,Summary!H:H,Table_Query_from_Mac10[[#This Row],[Juiceoc]])</f>
        <v>0</v>
      </c>
      <c r="Q729" s="47">
        <f>SUMIFS(Summary!E:E,Summary!H:H,Table_Query_from_Mac10[[#This Row],[Juiceoc]])</f>
        <v>0</v>
      </c>
      <c r="R729" s="47">
        <f>Table_Query_from_Mac10[[#This Row],[Net Unit]]*(1+Table_Query_from_Mac10[[#This Row],[PriceIncreasebyType]])</f>
        <v>15.51</v>
      </c>
      <c r="S729" s="47">
        <f>Table_Query_from_Mac10[[#This Row],[UnitPriceFuture]]*Table_Query_from_Mac10[[#This Row],[qtytoShipFuture]]</f>
        <v>248.16</v>
      </c>
      <c r="T729" s="47">
        <f>ROUND(Table_Query_from_Mac10[[#This Row],[qty_to_ship]]*(1+Table_Query_from_Mac10[[#This Row],[VolumeIncreasebyType]]),0)</f>
        <v>16</v>
      </c>
      <c r="U729" s="47">
        <f>Table_Query_from_Mac10[[#This Row],[qtytoShipFuture]]*Table_Query_from_Mac10[[#This Row],[Future-cost]]</f>
        <v>112.16</v>
      </c>
      <c r="V729" s="47">
        <f>Table_Query_from_Mac10[[#This Row],[qtytoShipFuture]]-Table_Query_from_Mac10[[#This Row],[qty_to_ship]]</f>
        <v>0</v>
      </c>
      <c r="W729" s="47">
        <f>Table_Query_from_Mac10[[#This Row],[UnitPriceFuture]]</f>
        <v>15.51</v>
      </c>
      <c r="X729" s="47">
        <f>Table_Query_from_Mac10[[#This Row],[Unit Increase]]*Table_Query_from_Mac10[[#This Row],[UnitPriceFuture]]</f>
        <v>0</v>
      </c>
      <c r="Y729" s="47">
        <f>Table_Query_from_Mac10[[#This Row],[Unit Increase]]*Table_Query_from_Mac10[[#This Row],[Future-cost]]</f>
        <v>0</v>
      </c>
      <c r="Z729" s="47">
        <f>-(Table_Query_from_Mac10[[#This Row],[Incremental Sales]]+((Table_Query_from_Mac10[[#This Row],[Incremental Sales]]*-(SUM(Summary!$S$8:$S$9)))))*Summary!$S$18</f>
        <v>0</v>
      </c>
      <c r="AA729" s="47">
        <f>IFERROR(Table_Query_from_Mac10[[#This Row],[Incremental Cost]]/Table_Query_from_Mac10[[#This Row],[Incremental Sales]],0)</f>
        <v>0</v>
      </c>
      <c r="AB729" s="47">
        <f>IFERROR(Table_Query_from_Mac10[[#This Row],[TotalCostFuture]]/Table_Query_from_Mac10[[#This Row],[totalsalesFuture]],0)</f>
        <v>0.45196647324306899</v>
      </c>
      <c r="AN729" s="31">
        <v>64</v>
      </c>
      <c r="AO729">
        <f t="shared" si="22"/>
        <v>16</v>
      </c>
      <c r="AQ729" s="31">
        <v>47.13</v>
      </c>
      <c r="AR729">
        <f t="shared" si="23"/>
        <v>16.5</v>
      </c>
    </row>
    <row r="730" spans="1:44" x14ac:dyDescent="0.25">
      <c r="A730">
        <v>90071</v>
      </c>
      <c r="B730">
        <v>4</v>
      </c>
      <c r="C730" t="s">
        <v>51</v>
      </c>
      <c r="D730" t="s">
        <v>80</v>
      </c>
      <c r="E730">
        <v>9</v>
      </c>
      <c r="F730">
        <v>8.19</v>
      </c>
      <c r="G730">
        <v>20.45</v>
      </c>
      <c r="H730" s="1">
        <v>44851</v>
      </c>
      <c r="I730" s="20">
        <v>6</v>
      </c>
      <c r="J730" s="47">
        <f>Table_Query_from_Mac10[[#This Row],[unit_price]]-(Table_Query_from_Mac10[[#This Row],[unit_price]]*(Table_Query_from_Mac10[[#This Row],[discount_pct]]/100))</f>
        <v>19.222999999999999</v>
      </c>
      <c r="K730" s="47">
        <f>Table_Query_from_Mac10[[#This Row],[unit_cost]]</f>
        <v>8.19</v>
      </c>
      <c r="L730" s="47">
        <f>Table_Query_from_Mac10[[#This Row],[Live-cost]]*(1+Table_Query_from_Mac10[[#This Row],[CogsIncreasebyTYPE]])</f>
        <v>8.19</v>
      </c>
      <c r="M730" s="47">
        <f>Table_Query_from_Mac10[[#This Row],[Live-cost]]*Table_Query_from_Mac10[[#This Row],[qty_to_ship]]</f>
        <v>73.709999999999994</v>
      </c>
      <c r="N730" s="47">
        <f>IF(Table_Query_from_Mac10[[#This Row],[item_no]]="KDA",-Table_Query_from_Mac10[[#This Row],[unit_price]],Table_Query_from_Mac10[[#This Row],[Net Unit]]*Table_Query_from_Mac10[[#This Row],[qty_to_ship]])</f>
        <v>173.00700000000001</v>
      </c>
      <c r="O730" s="47">
        <f>SUMIFS(Summary!C:C,Summary!H:H,Table_Query_from_Mac10[[#This Row],[Juiceoc]])</f>
        <v>0</v>
      </c>
      <c r="P730" s="47">
        <f>SUMIFS(Summary!D:D,Summary!H:H,Table_Query_from_Mac10[[#This Row],[Juiceoc]])</f>
        <v>0</v>
      </c>
      <c r="Q730" s="47">
        <f>SUMIFS(Summary!E:E,Summary!H:H,Table_Query_from_Mac10[[#This Row],[Juiceoc]])</f>
        <v>0</v>
      </c>
      <c r="R730" s="47">
        <f>Table_Query_from_Mac10[[#This Row],[Net Unit]]*(1+Table_Query_from_Mac10[[#This Row],[PriceIncreasebyType]])</f>
        <v>19.222999999999999</v>
      </c>
      <c r="S730" s="47">
        <f>Table_Query_from_Mac10[[#This Row],[UnitPriceFuture]]*Table_Query_from_Mac10[[#This Row],[qtytoShipFuture]]</f>
        <v>173.00700000000001</v>
      </c>
      <c r="T730" s="47">
        <f>ROUND(Table_Query_from_Mac10[[#This Row],[qty_to_ship]]*(1+Table_Query_from_Mac10[[#This Row],[VolumeIncreasebyType]]),0)</f>
        <v>9</v>
      </c>
      <c r="U730" s="47">
        <f>Table_Query_from_Mac10[[#This Row],[qtytoShipFuture]]*Table_Query_from_Mac10[[#This Row],[Future-cost]]</f>
        <v>73.709999999999994</v>
      </c>
      <c r="V730" s="47">
        <f>Table_Query_from_Mac10[[#This Row],[qtytoShipFuture]]-Table_Query_from_Mac10[[#This Row],[qty_to_ship]]</f>
        <v>0</v>
      </c>
      <c r="W730" s="47">
        <f>Table_Query_from_Mac10[[#This Row],[UnitPriceFuture]]</f>
        <v>19.222999999999999</v>
      </c>
      <c r="X730" s="47">
        <f>Table_Query_from_Mac10[[#This Row],[Unit Increase]]*Table_Query_from_Mac10[[#This Row],[UnitPriceFuture]]</f>
        <v>0</v>
      </c>
      <c r="Y730" s="47">
        <f>Table_Query_from_Mac10[[#This Row],[Unit Increase]]*Table_Query_from_Mac10[[#This Row],[Future-cost]]</f>
        <v>0</v>
      </c>
      <c r="Z730" s="47">
        <f>-(Table_Query_from_Mac10[[#This Row],[Incremental Sales]]+((Table_Query_from_Mac10[[#This Row],[Incremental Sales]]*-(SUM(Summary!$S$8:$S$9)))))*Summary!$S$18</f>
        <v>0</v>
      </c>
      <c r="AA730" s="47">
        <f>IFERROR(Table_Query_from_Mac10[[#This Row],[Incremental Cost]]/Table_Query_from_Mac10[[#This Row],[Incremental Sales]],0)</f>
        <v>0</v>
      </c>
      <c r="AB730" s="47">
        <f>IFERROR(Table_Query_from_Mac10[[#This Row],[TotalCostFuture]]/Table_Query_from_Mac10[[#This Row],[totalsalesFuture]],0)</f>
        <v>0.42605212505852358</v>
      </c>
      <c r="AN730" s="30">
        <v>36</v>
      </c>
      <c r="AO730">
        <f t="shared" si="22"/>
        <v>9</v>
      </c>
      <c r="AQ730" s="30">
        <v>58.42</v>
      </c>
      <c r="AR730">
        <f t="shared" si="23"/>
        <v>20.45</v>
      </c>
    </row>
    <row r="731" spans="1:44" x14ac:dyDescent="0.25">
      <c r="A731">
        <v>90071</v>
      </c>
      <c r="B731">
        <v>5</v>
      </c>
      <c r="C731" t="s">
        <v>51</v>
      </c>
      <c r="D731" t="s">
        <v>80</v>
      </c>
      <c r="E731">
        <v>24</v>
      </c>
      <c r="F731">
        <v>6.9</v>
      </c>
      <c r="G731">
        <v>16.45</v>
      </c>
      <c r="H731" s="1">
        <v>44851</v>
      </c>
      <c r="I731" s="20">
        <v>6</v>
      </c>
      <c r="J731" s="47">
        <f>Table_Query_from_Mac10[[#This Row],[unit_price]]-(Table_Query_from_Mac10[[#This Row],[unit_price]]*(Table_Query_from_Mac10[[#This Row],[discount_pct]]/100))</f>
        <v>15.462999999999999</v>
      </c>
      <c r="K731" s="47">
        <f>Table_Query_from_Mac10[[#This Row],[unit_cost]]</f>
        <v>6.9</v>
      </c>
      <c r="L731" s="47">
        <f>Table_Query_from_Mac10[[#This Row],[Live-cost]]*(1+Table_Query_from_Mac10[[#This Row],[CogsIncreasebyTYPE]])</f>
        <v>6.9</v>
      </c>
      <c r="M731" s="47">
        <f>Table_Query_from_Mac10[[#This Row],[Live-cost]]*Table_Query_from_Mac10[[#This Row],[qty_to_ship]]</f>
        <v>165.60000000000002</v>
      </c>
      <c r="N731" s="47">
        <f>IF(Table_Query_from_Mac10[[#This Row],[item_no]]="KDA",-Table_Query_from_Mac10[[#This Row],[unit_price]],Table_Query_from_Mac10[[#This Row],[Net Unit]]*Table_Query_from_Mac10[[#This Row],[qty_to_ship]])</f>
        <v>371.11199999999997</v>
      </c>
      <c r="O731" s="47">
        <f>SUMIFS(Summary!C:C,Summary!H:H,Table_Query_from_Mac10[[#This Row],[Juiceoc]])</f>
        <v>0</v>
      </c>
      <c r="P731" s="47">
        <f>SUMIFS(Summary!D:D,Summary!H:H,Table_Query_from_Mac10[[#This Row],[Juiceoc]])</f>
        <v>0</v>
      </c>
      <c r="Q731" s="47">
        <f>SUMIFS(Summary!E:E,Summary!H:H,Table_Query_from_Mac10[[#This Row],[Juiceoc]])</f>
        <v>0</v>
      </c>
      <c r="R731" s="47">
        <f>Table_Query_from_Mac10[[#This Row],[Net Unit]]*(1+Table_Query_from_Mac10[[#This Row],[PriceIncreasebyType]])</f>
        <v>15.462999999999999</v>
      </c>
      <c r="S731" s="47">
        <f>Table_Query_from_Mac10[[#This Row],[UnitPriceFuture]]*Table_Query_from_Mac10[[#This Row],[qtytoShipFuture]]</f>
        <v>371.11199999999997</v>
      </c>
      <c r="T731" s="47">
        <f>ROUND(Table_Query_from_Mac10[[#This Row],[qty_to_ship]]*(1+Table_Query_from_Mac10[[#This Row],[VolumeIncreasebyType]]),0)</f>
        <v>24</v>
      </c>
      <c r="U731" s="47">
        <f>Table_Query_from_Mac10[[#This Row],[qtytoShipFuture]]*Table_Query_from_Mac10[[#This Row],[Future-cost]]</f>
        <v>165.60000000000002</v>
      </c>
      <c r="V731" s="47">
        <f>Table_Query_from_Mac10[[#This Row],[qtytoShipFuture]]-Table_Query_from_Mac10[[#This Row],[qty_to_ship]]</f>
        <v>0</v>
      </c>
      <c r="W731" s="47">
        <f>Table_Query_from_Mac10[[#This Row],[UnitPriceFuture]]</f>
        <v>15.462999999999999</v>
      </c>
      <c r="X731" s="47">
        <f>Table_Query_from_Mac10[[#This Row],[Unit Increase]]*Table_Query_from_Mac10[[#This Row],[UnitPriceFuture]]</f>
        <v>0</v>
      </c>
      <c r="Y731" s="47">
        <f>Table_Query_from_Mac10[[#This Row],[Unit Increase]]*Table_Query_from_Mac10[[#This Row],[Future-cost]]</f>
        <v>0</v>
      </c>
      <c r="Z731" s="47">
        <f>-(Table_Query_from_Mac10[[#This Row],[Incremental Sales]]+((Table_Query_from_Mac10[[#This Row],[Incremental Sales]]*-(SUM(Summary!$S$8:$S$9)))))*Summary!$S$18</f>
        <v>0</v>
      </c>
      <c r="AA731" s="47">
        <f>IFERROR(Table_Query_from_Mac10[[#This Row],[Incremental Cost]]/Table_Query_from_Mac10[[#This Row],[Incremental Sales]],0)</f>
        <v>0</v>
      </c>
      <c r="AB731" s="47">
        <f>IFERROR(Table_Query_from_Mac10[[#This Row],[TotalCostFuture]]/Table_Query_from_Mac10[[#This Row],[totalsalesFuture]],0)</f>
        <v>0.44622647610424898</v>
      </c>
      <c r="AN731" s="31">
        <v>96</v>
      </c>
      <c r="AO731">
        <f t="shared" si="22"/>
        <v>24</v>
      </c>
      <c r="AQ731" s="31">
        <v>47.01</v>
      </c>
      <c r="AR731">
        <f t="shared" si="23"/>
        <v>16.45</v>
      </c>
    </row>
    <row r="732" spans="1:44" x14ac:dyDescent="0.25">
      <c r="A732">
        <v>90071</v>
      </c>
      <c r="B732">
        <v>6</v>
      </c>
      <c r="C732" t="s">
        <v>51</v>
      </c>
      <c r="D732" t="s">
        <v>80</v>
      </c>
      <c r="E732">
        <v>28</v>
      </c>
      <c r="F732">
        <v>5.66</v>
      </c>
      <c r="G732">
        <v>13.04</v>
      </c>
      <c r="H732" s="1">
        <v>44851</v>
      </c>
      <c r="I732" s="20">
        <v>6</v>
      </c>
      <c r="J732" s="47">
        <f>Table_Query_from_Mac10[[#This Row],[unit_price]]-(Table_Query_from_Mac10[[#This Row],[unit_price]]*(Table_Query_from_Mac10[[#This Row],[discount_pct]]/100))</f>
        <v>12.2576</v>
      </c>
      <c r="K732" s="47">
        <f>Table_Query_from_Mac10[[#This Row],[unit_cost]]</f>
        <v>5.66</v>
      </c>
      <c r="L732" s="47">
        <f>Table_Query_from_Mac10[[#This Row],[Live-cost]]*(1+Table_Query_from_Mac10[[#This Row],[CogsIncreasebyTYPE]])</f>
        <v>5.66</v>
      </c>
      <c r="M732" s="47">
        <f>Table_Query_from_Mac10[[#This Row],[Live-cost]]*Table_Query_from_Mac10[[#This Row],[qty_to_ship]]</f>
        <v>158.48000000000002</v>
      </c>
      <c r="N732" s="47">
        <f>IF(Table_Query_from_Mac10[[#This Row],[item_no]]="KDA",-Table_Query_from_Mac10[[#This Row],[unit_price]],Table_Query_from_Mac10[[#This Row],[Net Unit]]*Table_Query_from_Mac10[[#This Row],[qty_to_ship]])</f>
        <v>343.21280000000002</v>
      </c>
      <c r="O732" s="47">
        <f>SUMIFS(Summary!C:C,Summary!H:H,Table_Query_from_Mac10[[#This Row],[Juiceoc]])</f>
        <v>0</v>
      </c>
      <c r="P732" s="47">
        <f>SUMIFS(Summary!D:D,Summary!H:H,Table_Query_from_Mac10[[#This Row],[Juiceoc]])</f>
        <v>0</v>
      </c>
      <c r="Q732" s="47">
        <f>SUMIFS(Summary!E:E,Summary!H:H,Table_Query_from_Mac10[[#This Row],[Juiceoc]])</f>
        <v>0</v>
      </c>
      <c r="R732" s="47">
        <f>Table_Query_from_Mac10[[#This Row],[Net Unit]]*(1+Table_Query_from_Mac10[[#This Row],[PriceIncreasebyType]])</f>
        <v>12.2576</v>
      </c>
      <c r="S732" s="47">
        <f>Table_Query_from_Mac10[[#This Row],[UnitPriceFuture]]*Table_Query_from_Mac10[[#This Row],[qtytoShipFuture]]</f>
        <v>343.21280000000002</v>
      </c>
      <c r="T732" s="47">
        <f>ROUND(Table_Query_from_Mac10[[#This Row],[qty_to_ship]]*(1+Table_Query_from_Mac10[[#This Row],[VolumeIncreasebyType]]),0)</f>
        <v>28</v>
      </c>
      <c r="U732" s="47">
        <f>Table_Query_from_Mac10[[#This Row],[qtytoShipFuture]]*Table_Query_from_Mac10[[#This Row],[Future-cost]]</f>
        <v>158.48000000000002</v>
      </c>
      <c r="V732" s="47">
        <f>Table_Query_from_Mac10[[#This Row],[qtytoShipFuture]]-Table_Query_from_Mac10[[#This Row],[qty_to_ship]]</f>
        <v>0</v>
      </c>
      <c r="W732" s="47">
        <f>Table_Query_from_Mac10[[#This Row],[UnitPriceFuture]]</f>
        <v>12.2576</v>
      </c>
      <c r="X732" s="47">
        <f>Table_Query_from_Mac10[[#This Row],[Unit Increase]]*Table_Query_from_Mac10[[#This Row],[UnitPriceFuture]]</f>
        <v>0</v>
      </c>
      <c r="Y732" s="47">
        <f>Table_Query_from_Mac10[[#This Row],[Unit Increase]]*Table_Query_from_Mac10[[#This Row],[Future-cost]]</f>
        <v>0</v>
      </c>
      <c r="Z732" s="47">
        <f>-(Table_Query_from_Mac10[[#This Row],[Incremental Sales]]+((Table_Query_from_Mac10[[#This Row],[Incremental Sales]]*-(SUM(Summary!$S$8:$S$9)))))*Summary!$S$18</f>
        <v>0</v>
      </c>
      <c r="AA732" s="47">
        <f>IFERROR(Table_Query_from_Mac10[[#This Row],[Incremental Cost]]/Table_Query_from_Mac10[[#This Row],[Incremental Sales]],0)</f>
        <v>0</v>
      </c>
      <c r="AB732" s="47">
        <f>IFERROR(Table_Query_from_Mac10[[#This Row],[TotalCostFuture]]/Table_Query_from_Mac10[[#This Row],[totalsalesFuture]],0)</f>
        <v>0.46175434016446942</v>
      </c>
      <c r="AN732" s="30">
        <v>112</v>
      </c>
      <c r="AO732">
        <f t="shared" si="22"/>
        <v>28</v>
      </c>
      <c r="AQ732" s="30">
        <v>37.270000000000003</v>
      </c>
      <c r="AR732">
        <f t="shared" si="23"/>
        <v>13.04</v>
      </c>
    </row>
    <row r="733" spans="1:44" x14ac:dyDescent="0.25">
      <c r="A733">
        <v>90071</v>
      </c>
      <c r="B733">
        <v>7</v>
      </c>
      <c r="C733" t="s">
        <v>51</v>
      </c>
      <c r="D733" t="s">
        <v>80</v>
      </c>
      <c r="E733">
        <v>7</v>
      </c>
      <c r="F733">
        <v>4.71</v>
      </c>
      <c r="G733">
        <v>11.01</v>
      </c>
      <c r="H733" s="1">
        <v>44851</v>
      </c>
      <c r="I733" s="20">
        <v>6</v>
      </c>
      <c r="J733" s="47">
        <f>Table_Query_from_Mac10[[#This Row],[unit_price]]-(Table_Query_from_Mac10[[#This Row],[unit_price]]*(Table_Query_from_Mac10[[#This Row],[discount_pct]]/100))</f>
        <v>10.349399999999999</v>
      </c>
      <c r="K733" s="47">
        <f>Table_Query_from_Mac10[[#This Row],[unit_cost]]</f>
        <v>4.71</v>
      </c>
      <c r="L733" s="47">
        <f>Table_Query_from_Mac10[[#This Row],[Live-cost]]*(1+Table_Query_from_Mac10[[#This Row],[CogsIncreasebyTYPE]])</f>
        <v>4.71</v>
      </c>
      <c r="M733" s="47">
        <f>Table_Query_from_Mac10[[#This Row],[Live-cost]]*Table_Query_from_Mac10[[#This Row],[qty_to_ship]]</f>
        <v>32.97</v>
      </c>
      <c r="N733" s="47">
        <f>IF(Table_Query_from_Mac10[[#This Row],[item_no]]="KDA",-Table_Query_from_Mac10[[#This Row],[unit_price]],Table_Query_from_Mac10[[#This Row],[Net Unit]]*Table_Query_from_Mac10[[#This Row],[qty_to_ship]])</f>
        <v>72.445799999999991</v>
      </c>
      <c r="O733" s="47">
        <f>SUMIFS(Summary!C:C,Summary!H:H,Table_Query_from_Mac10[[#This Row],[Juiceoc]])</f>
        <v>0</v>
      </c>
      <c r="P733" s="47">
        <f>SUMIFS(Summary!D:D,Summary!H:H,Table_Query_from_Mac10[[#This Row],[Juiceoc]])</f>
        <v>0</v>
      </c>
      <c r="Q733" s="47">
        <f>SUMIFS(Summary!E:E,Summary!H:H,Table_Query_from_Mac10[[#This Row],[Juiceoc]])</f>
        <v>0</v>
      </c>
      <c r="R733" s="47">
        <f>Table_Query_from_Mac10[[#This Row],[Net Unit]]*(1+Table_Query_from_Mac10[[#This Row],[PriceIncreasebyType]])</f>
        <v>10.349399999999999</v>
      </c>
      <c r="S733" s="47">
        <f>Table_Query_from_Mac10[[#This Row],[UnitPriceFuture]]*Table_Query_from_Mac10[[#This Row],[qtytoShipFuture]]</f>
        <v>72.445799999999991</v>
      </c>
      <c r="T733" s="47">
        <f>ROUND(Table_Query_from_Mac10[[#This Row],[qty_to_ship]]*(1+Table_Query_from_Mac10[[#This Row],[VolumeIncreasebyType]]),0)</f>
        <v>7</v>
      </c>
      <c r="U733" s="47">
        <f>Table_Query_from_Mac10[[#This Row],[qtytoShipFuture]]*Table_Query_from_Mac10[[#This Row],[Future-cost]]</f>
        <v>32.97</v>
      </c>
      <c r="V733" s="47">
        <f>Table_Query_from_Mac10[[#This Row],[qtytoShipFuture]]-Table_Query_from_Mac10[[#This Row],[qty_to_ship]]</f>
        <v>0</v>
      </c>
      <c r="W733" s="47">
        <f>Table_Query_from_Mac10[[#This Row],[UnitPriceFuture]]</f>
        <v>10.349399999999999</v>
      </c>
      <c r="X733" s="47">
        <f>Table_Query_from_Mac10[[#This Row],[Unit Increase]]*Table_Query_from_Mac10[[#This Row],[UnitPriceFuture]]</f>
        <v>0</v>
      </c>
      <c r="Y733" s="47">
        <f>Table_Query_from_Mac10[[#This Row],[Unit Increase]]*Table_Query_from_Mac10[[#This Row],[Future-cost]]</f>
        <v>0</v>
      </c>
      <c r="Z733" s="47">
        <f>-(Table_Query_from_Mac10[[#This Row],[Incremental Sales]]+((Table_Query_from_Mac10[[#This Row],[Incremental Sales]]*-(SUM(Summary!$S$8:$S$9)))))*Summary!$S$18</f>
        <v>0</v>
      </c>
      <c r="AA733" s="47">
        <f>IFERROR(Table_Query_from_Mac10[[#This Row],[Incremental Cost]]/Table_Query_from_Mac10[[#This Row],[Incremental Sales]],0)</f>
        <v>0</v>
      </c>
      <c r="AB733" s="47">
        <f>IFERROR(Table_Query_from_Mac10[[#This Row],[TotalCostFuture]]/Table_Query_from_Mac10[[#This Row],[totalsalesFuture]],0)</f>
        <v>0.45509884630993103</v>
      </c>
      <c r="AN733" s="31">
        <v>25</v>
      </c>
      <c r="AO733">
        <f t="shared" si="22"/>
        <v>7</v>
      </c>
      <c r="AQ733" s="31">
        <v>31.45</v>
      </c>
      <c r="AR733">
        <f t="shared" si="23"/>
        <v>11.01</v>
      </c>
    </row>
    <row r="734" spans="1:44" x14ac:dyDescent="0.25">
      <c r="A734">
        <v>90071</v>
      </c>
      <c r="B734">
        <v>8</v>
      </c>
      <c r="C734" t="s">
        <v>51</v>
      </c>
      <c r="D734" t="s">
        <v>80</v>
      </c>
      <c r="E734">
        <v>13</v>
      </c>
      <c r="F734">
        <v>4.25</v>
      </c>
      <c r="G734">
        <v>9.85</v>
      </c>
      <c r="H734" s="1">
        <v>44851</v>
      </c>
      <c r="I734" s="20">
        <v>6</v>
      </c>
      <c r="J734" s="47">
        <f>Table_Query_from_Mac10[[#This Row],[unit_price]]-(Table_Query_from_Mac10[[#This Row],[unit_price]]*(Table_Query_from_Mac10[[#This Row],[discount_pct]]/100))</f>
        <v>9.2590000000000003</v>
      </c>
      <c r="K734" s="47">
        <f>Table_Query_from_Mac10[[#This Row],[unit_cost]]</f>
        <v>4.25</v>
      </c>
      <c r="L734" s="47">
        <f>Table_Query_from_Mac10[[#This Row],[Live-cost]]*(1+Table_Query_from_Mac10[[#This Row],[CogsIncreasebyTYPE]])</f>
        <v>4.25</v>
      </c>
      <c r="M734" s="47">
        <f>Table_Query_from_Mac10[[#This Row],[Live-cost]]*Table_Query_from_Mac10[[#This Row],[qty_to_ship]]</f>
        <v>55.25</v>
      </c>
      <c r="N734" s="47">
        <f>IF(Table_Query_from_Mac10[[#This Row],[item_no]]="KDA",-Table_Query_from_Mac10[[#This Row],[unit_price]],Table_Query_from_Mac10[[#This Row],[Net Unit]]*Table_Query_from_Mac10[[#This Row],[qty_to_ship]])</f>
        <v>120.367</v>
      </c>
      <c r="O734" s="47">
        <f>SUMIFS(Summary!C:C,Summary!H:H,Table_Query_from_Mac10[[#This Row],[Juiceoc]])</f>
        <v>0</v>
      </c>
      <c r="P734" s="47">
        <f>SUMIFS(Summary!D:D,Summary!H:H,Table_Query_from_Mac10[[#This Row],[Juiceoc]])</f>
        <v>0</v>
      </c>
      <c r="Q734" s="47">
        <f>SUMIFS(Summary!E:E,Summary!H:H,Table_Query_from_Mac10[[#This Row],[Juiceoc]])</f>
        <v>0</v>
      </c>
      <c r="R734" s="47">
        <f>Table_Query_from_Mac10[[#This Row],[Net Unit]]*(1+Table_Query_from_Mac10[[#This Row],[PriceIncreasebyType]])</f>
        <v>9.2590000000000003</v>
      </c>
      <c r="S734" s="47">
        <f>Table_Query_from_Mac10[[#This Row],[UnitPriceFuture]]*Table_Query_from_Mac10[[#This Row],[qtytoShipFuture]]</f>
        <v>120.367</v>
      </c>
      <c r="T734" s="47">
        <f>ROUND(Table_Query_from_Mac10[[#This Row],[qty_to_ship]]*(1+Table_Query_from_Mac10[[#This Row],[VolumeIncreasebyType]]),0)</f>
        <v>13</v>
      </c>
      <c r="U734" s="47">
        <f>Table_Query_from_Mac10[[#This Row],[qtytoShipFuture]]*Table_Query_from_Mac10[[#This Row],[Future-cost]]</f>
        <v>55.25</v>
      </c>
      <c r="V734" s="47">
        <f>Table_Query_from_Mac10[[#This Row],[qtytoShipFuture]]-Table_Query_from_Mac10[[#This Row],[qty_to_ship]]</f>
        <v>0</v>
      </c>
      <c r="W734" s="47">
        <f>Table_Query_from_Mac10[[#This Row],[UnitPriceFuture]]</f>
        <v>9.2590000000000003</v>
      </c>
      <c r="X734" s="47">
        <f>Table_Query_from_Mac10[[#This Row],[Unit Increase]]*Table_Query_from_Mac10[[#This Row],[UnitPriceFuture]]</f>
        <v>0</v>
      </c>
      <c r="Y734" s="47">
        <f>Table_Query_from_Mac10[[#This Row],[Unit Increase]]*Table_Query_from_Mac10[[#This Row],[Future-cost]]</f>
        <v>0</v>
      </c>
      <c r="Z734" s="47">
        <f>-(Table_Query_from_Mac10[[#This Row],[Incremental Sales]]+((Table_Query_from_Mac10[[#This Row],[Incremental Sales]]*-(SUM(Summary!$S$8:$S$9)))))*Summary!$S$18</f>
        <v>0</v>
      </c>
      <c r="AA734" s="47">
        <f>IFERROR(Table_Query_from_Mac10[[#This Row],[Incremental Cost]]/Table_Query_from_Mac10[[#This Row],[Incremental Sales]],0)</f>
        <v>0</v>
      </c>
      <c r="AB734" s="47">
        <f>IFERROR(Table_Query_from_Mac10[[#This Row],[TotalCostFuture]]/Table_Query_from_Mac10[[#This Row],[totalsalesFuture]],0)</f>
        <v>0.45901285235986605</v>
      </c>
      <c r="AN734" s="30">
        <v>50</v>
      </c>
      <c r="AO734">
        <f t="shared" si="22"/>
        <v>13</v>
      </c>
      <c r="AQ734" s="30">
        <v>28.13</v>
      </c>
      <c r="AR734">
        <f t="shared" si="23"/>
        <v>9.85</v>
      </c>
    </row>
    <row r="735" spans="1:44" x14ac:dyDescent="0.25">
      <c r="A735">
        <v>90071</v>
      </c>
      <c r="B735">
        <v>9</v>
      </c>
      <c r="C735" t="s">
        <v>51</v>
      </c>
      <c r="D735" t="s">
        <v>80</v>
      </c>
      <c r="E735">
        <v>27</v>
      </c>
      <c r="F735">
        <v>3.75</v>
      </c>
      <c r="G735">
        <v>8.49</v>
      </c>
      <c r="H735" s="1">
        <v>44851</v>
      </c>
      <c r="I735" s="20">
        <v>6</v>
      </c>
      <c r="J735" s="47">
        <f>Table_Query_from_Mac10[[#This Row],[unit_price]]-(Table_Query_from_Mac10[[#This Row],[unit_price]]*(Table_Query_from_Mac10[[#This Row],[discount_pct]]/100))</f>
        <v>7.9805999999999999</v>
      </c>
      <c r="K735" s="47">
        <f>Table_Query_from_Mac10[[#This Row],[unit_cost]]</f>
        <v>3.75</v>
      </c>
      <c r="L735" s="47">
        <f>Table_Query_from_Mac10[[#This Row],[Live-cost]]*(1+Table_Query_from_Mac10[[#This Row],[CogsIncreasebyTYPE]])</f>
        <v>3.75</v>
      </c>
      <c r="M735" s="47">
        <f>Table_Query_from_Mac10[[#This Row],[Live-cost]]*Table_Query_from_Mac10[[#This Row],[qty_to_ship]]</f>
        <v>101.25</v>
      </c>
      <c r="N735" s="47">
        <f>IF(Table_Query_from_Mac10[[#This Row],[item_no]]="KDA",-Table_Query_from_Mac10[[#This Row],[unit_price]],Table_Query_from_Mac10[[#This Row],[Net Unit]]*Table_Query_from_Mac10[[#This Row],[qty_to_ship]])</f>
        <v>215.47620000000001</v>
      </c>
      <c r="O735" s="47">
        <f>SUMIFS(Summary!C:C,Summary!H:H,Table_Query_from_Mac10[[#This Row],[Juiceoc]])</f>
        <v>0</v>
      </c>
      <c r="P735" s="47">
        <f>SUMIFS(Summary!D:D,Summary!H:H,Table_Query_from_Mac10[[#This Row],[Juiceoc]])</f>
        <v>0</v>
      </c>
      <c r="Q735" s="47">
        <f>SUMIFS(Summary!E:E,Summary!H:H,Table_Query_from_Mac10[[#This Row],[Juiceoc]])</f>
        <v>0</v>
      </c>
      <c r="R735" s="47">
        <f>Table_Query_from_Mac10[[#This Row],[Net Unit]]*(1+Table_Query_from_Mac10[[#This Row],[PriceIncreasebyType]])</f>
        <v>7.9805999999999999</v>
      </c>
      <c r="S735" s="47">
        <f>Table_Query_from_Mac10[[#This Row],[UnitPriceFuture]]*Table_Query_from_Mac10[[#This Row],[qtytoShipFuture]]</f>
        <v>215.47620000000001</v>
      </c>
      <c r="T735" s="47">
        <f>ROUND(Table_Query_from_Mac10[[#This Row],[qty_to_ship]]*(1+Table_Query_from_Mac10[[#This Row],[VolumeIncreasebyType]]),0)</f>
        <v>27</v>
      </c>
      <c r="U735" s="47">
        <f>Table_Query_from_Mac10[[#This Row],[qtytoShipFuture]]*Table_Query_from_Mac10[[#This Row],[Future-cost]]</f>
        <v>101.25</v>
      </c>
      <c r="V735" s="47">
        <f>Table_Query_from_Mac10[[#This Row],[qtytoShipFuture]]-Table_Query_from_Mac10[[#This Row],[qty_to_ship]]</f>
        <v>0</v>
      </c>
      <c r="W735" s="47">
        <f>Table_Query_from_Mac10[[#This Row],[UnitPriceFuture]]</f>
        <v>7.9805999999999999</v>
      </c>
      <c r="X735" s="47">
        <f>Table_Query_from_Mac10[[#This Row],[Unit Increase]]*Table_Query_from_Mac10[[#This Row],[UnitPriceFuture]]</f>
        <v>0</v>
      </c>
      <c r="Y735" s="47">
        <f>Table_Query_from_Mac10[[#This Row],[Unit Increase]]*Table_Query_from_Mac10[[#This Row],[Future-cost]]</f>
        <v>0</v>
      </c>
      <c r="Z735" s="47">
        <f>-(Table_Query_from_Mac10[[#This Row],[Incremental Sales]]+((Table_Query_from_Mac10[[#This Row],[Incremental Sales]]*-(SUM(Summary!$S$8:$S$9)))))*Summary!$S$18</f>
        <v>0</v>
      </c>
      <c r="AA735" s="47">
        <f>IFERROR(Table_Query_from_Mac10[[#This Row],[Incremental Cost]]/Table_Query_from_Mac10[[#This Row],[Incremental Sales]],0)</f>
        <v>0</v>
      </c>
      <c r="AB735" s="47">
        <f>IFERROR(Table_Query_from_Mac10[[#This Row],[TotalCostFuture]]/Table_Query_from_Mac10[[#This Row],[totalsalesFuture]],0)</f>
        <v>0.46988948199383501</v>
      </c>
      <c r="AN735" s="31">
        <v>108</v>
      </c>
      <c r="AO735">
        <f t="shared" si="22"/>
        <v>27</v>
      </c>
      <c r="AQ735" s="31">
        <v>24.27</v>
      </c>
      <c r="AR735">
        <f t="shared" si="23"/>
        <v>8.49</v>
      </c>
    </row>
    <row r="736" spans="1:44" x14ac:dyDescent="0.25">
      <c r="A736">
        <v>90071</v>
      </c>
      <c r="B736">
        <v>10</v>
      </c>
      <c r="C736" t="s">
        <v>53</v>
      </c>
      <c r="D736" t="s">
        <v>80</v>
      </c>
      <c r="E736">
        <v>23</v>
      </c>
      <c r="F736">
        <v>9.77</v>
      </c>
      <c r="G736">
        <v>24.37</v>
      </c>
      <c r="H736" s="1">
        <v>44851</v>
      </c>
      <c r="I736" s="20">
        <v>6</v>
      </c>
      <c r="J736" s="47">
        <f>Table_Query_from_Mac10[[#This Row],[unit_price]]-(Table_Query_from_Mac10[[#This Row],[unit_price]]*(Table_Query_from_Mac10[[#This Row],[discount_pct]]/100))</f>
        <v>22.907800000000002</v>
      </c>
      <c r="K736" s="47">
        <f>Table_Query_from_Mac10[[#This Row],[unit_cost]]</f>
        <v>9.77</v>
      </c>
      <c r="L736" s="47">
        <f>Table_Query_from_Mac10[[#This Row],[Live-cost]]*(1+Table_Query_from_Mac10[[#This Row],[CogsIncreasebyTYPE]])</f>
        <v>9.77</v>
      </c>
      <c r="M736" s="47">
        <f>Table_Query_from_Mac10[[#This Row],[Live-cost]]*Table_Query_from_Mac10[[#This Row],[qty_to_ship]]</f>
        <v>224.70999999999998</v>
      </c>
      <c r="N736" s="47">
        <f>IF(Table_Query_from_Mac10[[#This Row],[item_no]]="KDA",-Table_Query_from_Mac10[[#This Row],[unit_price]],Table_Query_from_Mac10[[#This Row],[Net Unit]]*Table_Query_from_Mac10[[#This Row],[qty_to_ship]])</f>
        <v>526.87940000000003</v>
      </c>
      <c r="O736" s="47">
        <f>SUMIFS(Summary!C:C,Summary!H:H,Table_Query_from_Mac10[[#This Row],[Juiceoc]])</f>
        <v>0</v>
      </c>
      <c r="P736" s="47">
        <f>SUMIFS(Summary!D:D,Summary!H:H,Table_Query_from_Mac10[[#This Row],[Juiceoc]])</f>
        <v>0</v>
      </c>
      <c r="Q736" s="47">
        <f>SUMIFS(Summary!E:E,Summary!H:H,Table_Query_from_Mac10[[#This Row],[Juiceoc]])</f>
        <v>0</v>
      </c>
      <c r="R736" s="47">
        <f>Table_Query_from_Mac10[[#This Row],[Net Unit]]*(1+Table_Query_from_Mac10[[#This Row],[PriceIncreasebyType]])</f>
        <v>22.907800000000002</v>
      </c>
      <c r="S736" s="47">
        <f>Table_Query_from_Mac10[[#This Row],[UnitPriceFuture]]*Table_Query_from_Mac10[[#This Row],[qtytoShipFuture]]</f>
        <v>526.87940000000003</v>
      </c>
      <c r="T736" s="47">
        <f>ROUND(Table_Query_from_Mac10[[#This Row],[qty_to_ship]]*(1+Table_Query_from_Mac10[[#This Row],[VolumeIncreasebyType]]),0)</f>
        <v>23</v>
      </c>
      <c r="U736" s="47">
        <f>Table_Query_from_Mac10[[#This Row],[qtytoShipFuture]]*Table_Query_from_Mac10[[#This Row],[Future-cost]]</f>
        <v>224.70999999999998</v>
      </c>
      <c r="V736" s="47">
        <f>Table_Query_from_Mac10[[#This Row],[qtytoShipFuture]]-Table_Query_from_Mac10[[#This Row],[qty_to_ship]]</f>
        <v>0</v>
      </c>
      <c r="W736" s="47">
        <f>Table_Query_from_Mac10[[#This Row],[UnitPriceFuture]]</f>
        <v>22.907800000000002</v>
      </c>
      <c r="X736" s="47">
        <f>Table_Query_from_Mac10[[#This Row],[Unit Increase]]*Table_Query_from_Mac10[[#This Row],[UnitPriceFuture]]</f>
        <v>0</v>
      </c>
      <c r="Y736" s="47">
        <f>Table_Query_from_Mac10[[#This Row],[Unit Increase]]*Table_Query_from_Mac10[[#This Row],[Future-cost]]</f>
        <v>0</v>
      </c>
      <c r="Z736" s="47">
        <f>-(Table_Query_from_Mac10[[#This Row],[Incremental Sales]]+((Table_Query_from_Mac10[[#This Row],[Incremental Sales]]*-(SUM(Summary!$S$8:$S$9)))))*Summary!$S$18</f>
        <v>0</v>
      </c>
      <c r="AA736" s="47">
        <f>IFERROR(Table_Query_from_Mac10[[#This Row],[Incremental Cost]]/Table_Query_from_Mac10[[#This Row],[Incremental Sales]],0)</f>
        <v>0</v>
      </c>
      <c r="AB736" s="47">
        <f>IFERROR(Table_Query_from_Mac10[[#This Row],[TotalCostFuture]]/Table_Query_from_Mac10[[#This Row],[totalsalesFuture]],0)</f>
        <v>0.42649228647011056</v>
      </c>
      <c r="AN736" s="30">
        <v>90</v>
      </c>
      <c r="AO736">
        <f t="shared" si="22"/>
        <v>23</v>
      </c>
      <c r="AQ736" s="30">
        <v>69.64</v>
      </c>
      <c r="AR736">
        <f t="shared" si="23"/>
        <v>24.37</v>
      </c>
    </row>
    <row r="737" spans="1:44" x14ac:dyDescent="0.25">
      <c r="A737">
        <v>90071</v>
      </c>
      <c r="B737">
        <v>11</v>
      </c>
      <c r="C737" t="s">
        <v>53</v>
      </c>
      <c r="D737" t="s">
        <v>80</v>
      </c>
      <c r="E737">
        <v>9</v>
      </c>
      <c r="F737">
        <v>8.3699999999999992</v>
      </c>
      <c r="G737">
        <v>19.829999999999998</v>
      </c>
      <c r="H737" s="1">
        <v>44851</v>
      </c>
      <c r="I737" s="20">
        <v>6</v>
      </c>
      <c r="J737" s="47">
        <f>Table_Query_from_Mac10[[#This Row],[unit_price]]-(Table_Query_from_Mac10[[#This Row],[unit_price]]*(Table_Query_from_Mac10[[#This Row],[discount_pct]]/100))</f>
        <v>18.6402</v>
      </c>
      <c r="K737" s="47">
        <f>Table_Query_from_Mac10[[#This Row],[unit_cost]]</f>
        <v>8.3699999999999992</v>
      </c>
      <c r="L737" s="47">
        <f>Table_Query_from_Mac10[[#This Row],[Live-cost]]*(1+Table_Query_from_Mac10[[#This Row],[CogsIncreasebyTYPE]])</f>
        <v>8.3699999999999992</v>
      </c>
      <c r="M737" s="47">
        <f>Table_Query_from_Mac10[[#This Row],[Live-cost]]*Table_Query_from_Mac10[[#This Row],[qty_to_ship]]</f>
        <v>75.33</v>
      </c>
      <c r="N737" s="47">
        <f>IF(Table_Query_from_Mac10[[#This Row],[item_no]]="KDA",-Table_Query_from_Mac10[[#This Row],[unit_price]],Table_Query_from_Mac10[[#This Row],[Net Unit]]*Table_Query_from_Mac10[[#This Row],[qty_to_ship]])</f>
        <v>167.76179999999999</v>
      </c>
      <c r="O737" s="47">
        <f>SUMIFS(Summary!C:C,Summary!H:H,Table_Query_from_Mac10[[#This Row],[Juiceoc]])</f>
        <v>0</v>
      </c>
      <c r="P737" s="47">
        <f>SUMIFS(Summary!D:D,Summary!H:H,Table_Query_from_Mac10[[#This Row],[Juiceoc]])</f>
        <v>0</v>
      </c>
      <c r="Q737" s="47">
        <f>SUMIFS(Summary!E:E,Summary!H:H,Table_Query_from_Mac10[[#This Row],[Juiceoc]])</f>
        <v>0</v>
      </c>
      <c r="R737" s="47">
        <f>Table_Query_from_Mac10[[#This Row],[Net Unit]]*(1+Table_Query_from_Mac10[[#This Row],[PriceIncreasebyType]])</f>
        <v>18.6402</v>
      </c>
      <c r="S737" s="47">
        <f>Table_Query_from_Mac10[[#This Row],[UnitPriceFuture]]*Table_Query_from_Mac10[[#This Row],[qtytoShipFuture]]</f>
        <v>167.76179999999999</v>
      </c>
      <c r="T737" s="47">
        <f>ROUND(Table_Query_from_Mac10[[#This Row],[qty_to_ship]]*(1+Table_Query_from_Mac10[[#This Row],[VolumeIncreasebyType]]),0)</f>
        <v>9</v>
      </c>
      <c r="U737" s="47">
        <f>Table_Query_from_Mac10[[#This Row],[qtytoShipFuture]]*Table_Query_from_Mac10[[#This Row],[Future-cost]]</f>
        <v>75.33</v>
      </c>
      <c r="V737" s="47">
        <f>Table_Query_from_Mac10[[#This Row],[qtytoShipFuture]]-Table_Query_from_Mac10[[#This Row],[qty_to_ship]]</f>
        <v>0</v>
      </c>
      <c r="W737" s="47">
        <f>Table_Query_from_Mac10[[#This Row],[UnitPriceFuture]]</f>
        <v>18.6402</v>
      </c>
      <c r="X737" s="47">
        <f>Table_Query_from_Mac10[[#This Row],[Unit Increase]]*Table_Query_from_Mac10[[#This Row],[UnitPriceFuture]]</f>
        <v>0</v>
      </c>
      <c r="Y737" s="47">
        <f>Table_Query_from_Mac10[[#This Row],[Unit Increase]]*Table_Query_from_Mac10[[#This Row],[Future-cost]]</f>
        <v>0</v>
      </c>
      <c r="Z737" s="47">
        <f>-(Table_Query_from_Mac10[[#This Row],[Incremental Sales]]+((Table_Query_from_Mac10[[#This Row],[Incremental Sales]]*-(SUM(Summary!$S$8:$S$9)))))*Summary!$S$18</f>
        <v>0</v>
      </c>
      <c r="AA737" s="47">
        <f>IFERROR(Table_Query_from_Mac10[[#This Row],[Incremental Cost]]/Table_Query_from_Mac10[[#This Row],[Incremental Sales]],0)</f>
        <v>0</v>
      </c>
      <c r="AB737" s="47">
        <f>IFERROR(Table_Query_from_Mac10[[#This Row],[TotalCostFuture]]/Table_Query_from_Mac10[[#This Row],[totalsalesFuture]],0)</f>
        <v>0.4490295168506776</v>
      </c>
      <c r="AN737" s="31">
        <v>36</v>
      </c>
      <c r="AO737">
        <f t="shared" si="22"/>
        <v>9</v>
      </c>
      <c r="AQ737" s="31">
        <v>56.65</v>
      </c>
      <c r="AR737">
        <f t="shared" si="23"/>
        <v>19.829999999999998</v>
      </c>
    </row>
    <row r="738" spans="1:44" x14ac:dyDescent="0.25">
      <c r="A738">
        <v>90071</v>
      </c>
      <c r="B738">
        <v>12</v>
      </c>
      <c r="C738" t="s">
        <v>53</v>
      </c>
      <c r="D738" t="s">
        <v>80</v>
      </c>
      <c r="E738">
        <v>12</v>
      </c>
      <c r="F738">
        <v>7.01</v>
      </c>
      <c r="G738">
        <v>16.5</v>
      </c>
      <c r="H738" s="1">
        <v>44851</v>
      </c>
      <c r="I738" s="20">
        <v>6</v>
      </c>
      <c r="J738" s="47">
        <f>Table_Query_from_Mac10[[#This Row],[unit_price]]-(Table_Query_from_Mac10[[#This Row],[unit_price]]*(Table_Query_from_Mac10[[#This Row],[discount_pct]]/100))</f>
        <v>15.51</v>
      </c>
      <c r="K738" s="47">
        <f>Table_Query_from_Mac10[[#This Row],[unit_cost]]</f>
        <v>7.01</v>
      </c>
      <c r="L738" s="47">
        <f>Table_Query_from_Mac10[[#This Row],[Live-cost]]*(1+Table_Query_from_Mac10[[#This Row],[CogsIncreasebyTYPE]])</f>
        <v>7.01</v>
      </c>
      <c r="M738" s="47">
        <f>Table_Query_from_Mac10[[#This Row],[Live-cost]]*Table_Query_from_Mac10[[#This Row],[qty_to_ship]]</f>
        <v>84.12</v>
      </c>
      <c r="N738" s="47">
        <f>IF(Table_Query_from_Mac10[[#This Row],[item_no]]="KDA",-Table_Query_from_Mac10[[#This Row],[unit_price]],Table_Query_from_Mac10[[#This Row],[Net Unit]]*Table_Query_from_Mac10[[#This Row],[qty_to_ship]])</f>
        <v>186.12</v>
      </c>
      <c r="O738" s="47">
        <f>SUMIFS(Summary!C:C,Summary!H:H,Table_Query_from_Mac10[[#This Row],[Juiceoc]])</f>
        <v>0</v>
      </c>
      <c r="P738" s="47">
        <f>SUMIFS(Summary!D:D,Summary!H:H,Table_Query_from_Mac10[[#This Row],[Juiceoc]])</f>
        <v>0</v>
      </c>
      <c r="Q738" s="47">
        <f>SUMIFS(Summary!E:E,Summary!H:H,Table_Query_from_Mac10[[#This Row],[Juiceoc]])</f>
        <v>0</v>
      </c>
      <c r="R738" s="47">
        <f>Table_Query_from_Mac10[[#This Row],[Net Unit]]*(1+Table_Query_from_Mac10[[#This Row],[PriceIncreasebyType]])</f>
        <v>15.51</v>
      </c>
      <c r="S738" s="47">
        <f>Table_Query_from_Mac10[[#This Row],[UnitPriceFuture]]*Table_Query_from_Mac10[[#This Row],[qtytoShipFuture]]</f>
        <v>186.12</v>
      </c>
      <c r="T738" s="47">
        <f>ROUND(Table_Query_from_Mac10[[#This Row],[qty_to_ship]]*(1+Table_Query_from_Mac10[[#This Row],[VolumeIncreasebyType]]),0)</f>
        <v>12</v>
      </c>
      <c r="U738" s="47">
        <f>Table_Query_from_Mac10[[#This Row],[qtytoShipFuture]]*Table_Query_from_Mac10[[#This Row],[Future-cost]]</f>
        <v>84.12</v>
      </c>
      <c r="V738" s="47">
        <f>Table_Query_from_Mac10[[#This Row],[qtytoShipFuture]]-Table_Query_from_Mac10[[#This Row],[qty_to_ship]]</f>
        <v>0</v>
      </c>
      <c r="W738" s="47">
        <f>Table_Query_from_Mac10[[#This Row],[UnitPriceFuture]]</f>
        <v>15.51</v>
      </c>
      <c r="X738" s="47">
        <f>Table_Query_from_Mac10[[#This Row],[Unit Increase]]*Table_Query_from_Mac10[[#This Row],[UnitPriceFuture]]</f>
        <v>0</v>
      </c>
      <c r="Y738" s="47">
        <f>Table_Query_from_Mac10[[#This Row],[Unit Increase]]*Table_Query_from_Mac10[[#This Row],[Future-cost]]</f>
        <v>0</v>
      </c>
      <c r="Z738" s="47">
        <f>-(Table_Query_from_Mac10[[#This Row],[Incremental Sales]]+((Table_Query_from_Mac10[[#This Row],[Incremental Sales]]*-(SUM(Summary!$S$8:$S$9)))))*Summary!$S$18</f>
        <v>0</v>
      </c>
      <c r="AA738" s="47">
        <f>IFERROR(Table_Query_from_Mac10[[#This Row],[Incremental Cost]]/Table_Query_from_Mac10[[#This Row],[Incremental Sales]],0)</f>
        <v>0</v>
      </c>
      <c r="AB738" s="47">
        <f>IFERROR(Table_Query_from_Mac10[[#This Row],[TotalCostFuture]]/Table_Query_from_Mac10[[#This Row],[totalsalesFuture]],0)</f>
        <v>0.45196647324306899</v>
      </c>
      <c r="AN738" s="30">
        <v>48</v>
      </c>
      <c r="AO738">
        <f t="shared" si="22"/>
        <v>12</v>
      </c>
      <c r="AQ738" s="30">
        <v>47.13</v>
      </c>
      <c r="AR738">
        <f t="shared" si="23"/>
        <v>16.5</v>
      </c>
    </row>
    <row r="739" spans="1:44" x14ac:dyDescent="0.25">
      <c r="A739">
        <v>90071</v>
      </c>
      <c r="B739">
        <v>13</v>
      </c>
      <c r="C739" t="s">
        <v>53</v>
      </c>
      <c r="D739" t="s">
        <v>80</v>
      </c>
      <c r="E739">
        <v>45</v>
      </c>
      <c r="F739">
        <v>5.8</v>
      </c>
      <c r="G739">
        <v>13.5</v>
      </c>
      <c r="H739" s="1">
        <v>44851</v>
      </c>
      <c r="I739" s="20">
        <v>6</v>
      </c>
      <c r="J739" s="47">
        <f>Table_Query_from_Mac10[[#This Row],[unit_price]]-(Table_Query_from_Mac10[[#This Row],[unit_price]]*(Table_Query_from_Mac10[[#This Row],[discount_pct]]/100))</f>
        <v>12.69</v>
      </c>
      <c r="K739" s="47">
        <f>Table_Query_from_Mac10[[#This Row],[unit_cost]]</f>
        <v>5.8</v>
      </c>
      <c r="L739" s="47">
        <f>Table_Query_from_Mac10[[#This Row],[Live-cost]]*(1+Table_Query_from_Mac10[[#This Row],[CogsIncreasebyTYPE]])</f>
        <v>5.8</v>
      </c>
      <c r="M739" s="47">
        <f>Table_Query_from_Mac10[[#This Row],[Live-cost]]*Table_Query_from_Mac10[[#This Row],[qty_to_ship]]</f>
        <v>261</v>
      </c>
      <c r="N739" s="47">
        <f>IF(Table_Query_from_Mac10[[#This Row],[item_no]]="KDA",-Table_Query_from_Mac10[[#This Row],[unit_price]],Table_Query_from_Mac10[[#This Row],[Net Unit]]*Table_Query_from_Mac10[[#This Row],[qty_to_ship]])</f>
        <v>571.04999999999995</v>
      </c>
      <c r="O739" s="47">
        <f>SUMIFS(Summary!C:C,Summary!H:H,Table_Query_from_Mac10[[#This Row],[Juiceoc]])</f>
        <v>0</v>
      </c>
      <c r="P739" s="47">
        <f>SUMIFS(Summary!D:D,Summary!H:H,Table_Query_from_Mac10[[#This Row],[Juiceoc]])</f>
        <v>0</v>
      </c>
      <c r="Q739" s="47">
        <f>SUMIFS(Summary!E:E,Summary!H:H,Table_Query_from_Mac10[[#This Row],[Juiceoc]])</f>
        <v>0</v>
      </c>
      <c r="R739" s="47">
        <f>Table_Query_from_Mac10[[#This Row],[Net Unit]]*(1+Table_Query_from_Mac10[[#This Row],[PriceIncreasebyType]])</f>
        <v>12.69</v>
      </c>
      <c r="S739" s="47">
        <f>Table_Query_from_Mac10[[#This Row],[UnitPriceFuture]]*Table_Query_from_Mac10[[#This Row],[qtytoShipFuture]]</f>
        <v>571.04999999999995</v>
      </c>
      <c r="T739" s="47">
        <f>ROUND(Table_Query_from_Mac10[[#This Row],[qty_to_ship]]*(1+Table_Query_from_Mac10[[#This Row],[VolumeIncreasebyType]]),0)</f>
        <v>45</v>
      </c>
      <c r="U739" s="47">
        <f>Table_Query_from_Mac10[[#This Row],[qtytoShipFuture]]*Table_Query_from_Mac10[[#This Row],[Future-cost]]</f>
        <v>261</v>
      </c>
      <c r="V739" s="47">
        <f>Table_Query_from_Mac10[[#This Row],[qtytoShipFuture]]-Table_Query_from_Mac10[[#This Row],[qty_to_ship]]</f>
        <v>0</v>
      </c>
      <c r="W739" s="47">
        <f>Table_Query_from_Mac10[[#This Row],[UnitPriceFuture]]</f>
        <v>12.69</v>
      </c>
      <c r="X739" s="47">
        <f>Table_Query_from_Mac10[[#This Row],[Unit Increase]]*Table_Query_from_Mac10[[#This Row],[UnitPriceFuture]]</f>
        <v>0</v>
      </c>
      <c r="Y739" s="47">
        <f>Table_Query_from_Mac10[[#This Row],[Unit Increase]]*Table_Query_from_Mac10[[#This Row],[Future-cost]]</f>
        <v>0</v>
      </c>
      <c r="Z739" s="47">
        <f>-(Table_Query_from_Mac10[[#This Row],[Incremental Sales]]+((Table_Query_from_Mac10[[#This Row],[Incremental Sales]]*-(SUM(Summary!$S$8:$S$9)))))*Summary!$S$18</f>
        <v>0</v>
      </c>
      <c r="AA739" s="47">
        <f>IFERROR(Table_Query_from_Mac10[[#This Row],[Incremental Cost]]/Table_Query_from_Mac10[[#This Row],[Incremental Sales]],0)</f>
        <v>0</v>
      </c>
      <c r="AB739" s="47">
        <f>IFERROR(Table_Query_from_Mac10[[#This Row],[TotalCostFuture]]/Table_Query_from_Mac10[[#This Row],[totalsalesFuture]],0)</f>
        <v>0.45705279747832944</v>
      </c>
      <c r="AN739" s="31">
        <v>180</v>
      </c>
      <c r="AO739">
        <f t="shared" si="22"/>
        <v>45</v>
      </c>
      <c r="AQ739" s="31">
        <v>38.57</v>
      </c>
      <c r="AR739">
        <f t="shared" si="23"/>
        <v>13.5</v>
      </c>
    </row>
    <row r="740" spans="1:44" x14ac:dyDescent="0.25">
      <c r="A740">
        <v>90071</v>
      </c>
      <c r="B740">
        <v>14</v>
      </c>
      <c r="C740" t="s">
        <v>53</v>
      </c>
      <c r="D740" t="s">
        <v>80</v>
      </c>
      <c r="E740">
        <v>7</v>
      </c>
      <c r="F740">
        <v>5.36</v>
      </c>
      <c r="G740">
        <v>12.77</v>
      </c>
      <c r="H740" s="1">
        <v>44851</v>
      </c>
      <c r="I740" s="20">
        <v>6</v>
      </c>
      <c r="J740" s="47">
        <f>Table_Query_from_Mac10[[#This Row],[unit_price]]-(Table_Query_from_Mac10[[#This Row],[unit_price]]*(Table_Query_from_Mac10[[#This Row],[discount_pct]]/100))</f>
        <v>12.0038</v>
      </c>
      <c r="K740" s="47">
        <f>Table_Query_from_Mac10[[#This Row],[unit_cost]]</f>
        <v>5.36</v>
      </c>
      <c r="L740" s="47">
        <f>Table_Query_from_Mac10[[#This Row],[Live-cost]]*(1+Table_Query_from_Mac10[[#This Row],[CogsIncreasebyTYPE]])</f>
        <v>5.36</v>
      </c>
      <c r="M740" s="47">
        <f>Table_Query_from_Mac10[[#This Row],[Live-cost]]*Table_Query_from_Mac10[[#This Row],[qty_to_ship]]</f>
        <v>37.520000000000003</v>
      </c>
      <c r="N740" s="47">
        <f>IF(Table_Query_from_Mac10[[#This Row],[item_no]]="KDA",-Table_Query_from_Mac10[[#This Row],[unit_price]],Table_Query_from_Mac10[[#This Row],[Net Unit]]*Table_Query_from_Mac10[[#This Row],[qty_to_ship]])</f>
        <v>84.026600000000002</v>
      </c>
      <c r="O740" s="47">
        <f>SUMIFS(Summary!C:C,Summary!H:H,Table_Query_from_Mac10[[#This Row],[Juiceoc]])</f>
        <v>0</v>
      </c>
      <c r="P740" s="47">
        <f>SUMIFS(Summary!D:D,Summary!H:H,Table_Query_from_Mac10[[#This Row],[Juiceoc]])</f>
        <v>0</v>
      </c>
      <c r="Q740" s="47">
        <f>SUMIFS(Summary!E:E,Summary!H:H,Table_Query_from_Mac10[[#This Row],[Juiceoc]])</f>
        <v>0</v>
      </c>
      <c r="R740" s="47">
        <f>Table_Query_from_Mac10[[#This Row],[Net Unit]]*(1+Table_Query_from_Mac10[[#This Row],[PriceIncreasebyType]])</f>
        <v>12.0038</v>
      </c>
      <c r="S740" s="47">
        <f>Table_Query_from_Mac10[[#This Row],[UnitPriceFuture]]*Table_Query_from_Mac10[[#This Row],[qtytoShipFuture]]</f>
        <v>84.026600000000002</v>
      </c>
      <c r="T740" s="47">
        <f>ROUND(Table_Query_from_Mac10[[#This Row],[qty_to_ship]]*(1+Table_Query_from_Mac10[[#This Row],[VolumeIncreasebyType]]),0)</f>
        <v>7</v>
      </c>
      <c r="U740" s="47">
        <f>Table_Query_from_Mac10[[#This Row],[qtytoShipFuture]]*Table_Query_from_Mac10[[#This Row],[Future-cost]]</f>
        <v>37.520000000000003</v>
      </c>
      <c r="V740" s="47">
        <f>Table_Query_from_Mac10[[#This Row],[qtytoShipFuture]]-Table_Query_from_Mac10[[#This Row],[qty_to_ship]]</f>
        <v>0</v>
      </c>
      <c r="W740" s="47">
        <f>Table_Query_from_Mac10[[#This Row],[UnitPriceFuture]]</f>
        <v>12.0038</v>
      </c>
      <c r="X740" s="47">
        <f>Table_Query_from_Mac10[[#This Row],[Unit Increase]]*Table_Query_from_Mac10[[#This Row],[UnitPriceFuture]]</f>
        <v>0</v>
      </c>
      <c r="Y740" s="47">
        <f>Table_Query_from_Mac10[[#This Row],[Unit Increase]]*Table_Query_from_Mac10[[#This Row],[Future-cost]]</f>
        <v>0</v>
      </c>
      <c r="Z740" s="47">
        <f>-(Table_Query_from_Mac10[[#This Row],[Incremental Sales]]+((Table_Query_from_Mac10[[#This Row],[Incremental Sales]]*-(SUM(Summary!$S$8:$S$9)))))*Summary!$S$18</f>
        <v>0</v>
      </c>
      <c r="AA740" s="47">
        <f>IFERROR(Table_Query_from_Mac10[[#This Row],[Incremental Cost]]/Table_Query_from_Mac10[[#This Row],[Incremental Sales]],0)</f>
        <v>0</v>
      </c>
      <c r="AB740" s="47">
        <f>IFERROR(Table_Query_from_Mac10[[#This Row],[TotalCostFuture]]/Table_Query_from_Mac10[[#This Row],[totalsalesFuture]],0)</f>
        <v>0.44652526699878375</v>
      </c>
      <c r="AN740" s="30">
        <v>25</v>
      </c>
      <c r="AO740">
        <f t="shared" si="22"/>
        <v>7</v>
      </c>
      <c r="AQ740" s="30">
        <v>36.49</v>
      </c>
      <c r="AR740">
        <f t="shared" si="23"/>
        <v>12.77</v>
      </c>
    </row>
    <row r="741" spans="1:44" x14ac:dyDescent="0.25">
      <c r="A741">
        <v>90071</v>
      </c>
      <c r="B741">
        <v>15</v>
      </c>
      <c r="C741" t="s">
        <v>53</v>
      </c>
      <c r="D741" t="s">
        <v>80</v>
      </c>
      <c r="E741">
        <v>13</v>
      </c>
      <c r="F741">
        <v>4.79</v>
      </c>
      <c r="G741">
        <v>11.42</v>
      </c>
      <c r="H741" s="1">
        <v>44851</v>
      </c>
      <c r="I741" s="20">
        <v>6</v>
      </c>
      <c r="J741" s="47">
        <f>Table_Query_from_Mac10[[#This Row],[unit_price]]-(Table_Query_from_Mac10[[#This Row],[unit_price]]*(Table_Query_from_Mac10[[#This Row],[discount_pct]]/100))</f>
        <v>10.7348</v>
      </c>
      <c r="K741" s="47">
        <f>Table_Query_from_Mac10[[#This Row],[unit_cost]]</f>
        <v>4.79</v>
      </c>
      <c r="L741" s="47">
        <f>Table_Query_from_Mac10[[#This Row],[Live-cost]]*(1+Table_Query_from_Mac10[[#This Row],[CogsIncreasebyTYPE]])</f>
        <v>4.79</v>
      </c>
      <c r="M741" s="47">
        <f>Table_Query_from_Mac10[[#This Row],[Live-cost]]*Table_Query_from_Mac10[[#This Row],[qty_to_ship]]</f>
        <v>62.27</v>
      </c>
      <c r="N741" s="47">
        <f>IF(Table_Query_from_Mac10[[#This Row],[item_no]]="KDA",-Table_Query_from_Mac10[[#This Row],[unit_price]],Table_Query_from_Mac10[[#This Row],[Net Unit]]*Table_Query_from_Mac10[[#This Row],[qty_to_ship]])</f>
        <v>139.55240000000001</v>
      </c>
      <c r="O741" s="47">
        <f>SUMIFS(Summary!C:C,Summary!H:H,Table_Query_from_Mac10[[#This Row],[Juiceoc]])</f>
        <v>0</v>
      </c>
      <c r="P741" s="47">
        <f>SUMIFS(Summary!D:D,Summary!H:H,Table_Query_from_Mac10[[#This Row],[Juiceoc]])</f>
        <v>0</v>
      </c>
      <c r="Q741" s="47">
        <f>SUMIFS(Summary!E:E,Summary!H:H,Table_Query_from_Mac10[[#This Row],[Juiceoc]])</f>
        <v>0</v>
      </c>
      <c r="R741" s="47">
        <f>Table_Query_from_Mac10[[#This Row],[Net Unit]]*(1+Table_Query_from_Mac10[[#This Row],[PriceIncreasebyType]])</f>
        <v>10.7348</v>
      </c>
      <c r="S741" s="47">
        <f>Table_Query_from_Mac10[[#This Row],[UnitPriceFuture]]*Table_Query_from_Mac10[[#This Row],[qtytoShipFuture]]</f>
        <v>139.55240000000001</v>
      </c>
      <c r="T741" s="47">
        <f>ROUND(Table_Query_from_Mac10[[#This Row],[qty_to_ship]]*(1+Table_Query_from_Mac10[[#This Row],[VolumeIncreasebyType]]),0)</f>
        <v>13</v>
      </c>
      <c r="U741" s="47">
        <f>Table_Query_from_Mac10[[#This Row],[qtytoShipFuture]]*Table_Query_from_Mac10[[#This Row],[Future-cost]]</f>
        <v>62.27</v>
      </c>
      <c r="V741" s="47">
        <f>Table_Query_from_Mac10[[#This Row],[qtytoShipFuture]]-Table_Query_from_Mac10[[#This Row],[qty_to_ship]]</f>
        <v>0</v>
      </c>
      <c r="W741" s="47">
        <f>Table_Query_from_Mac10[[#This Row],[UnitPriceFuture]]</f>
        <v>10.7348</v>
      </c>
      <c r="X741" s="47">
        <f>Table_Query_from_Mac10[[#This Row],[Unit Increase]]*Table_Query_from_Mac10[[#This Row],[UnitPriceFuture]]</f>
        <v>0</v>
      </c>
      <c r="Y741" s="47">
        <f>Table_Query_from_Mac10[[#This Row],[Unit Increase]]*Table_Query_from_Mac10[[#This Row],[Future-cost]]</f>
        <v>0</v>
      </c>
      <c r="Z741" s="47">
        <f>-(Table_Query_from_Mac10[[#This Row],[Incremental Sales]]+((Table_Query_from_Mac10[[#This Row],[Incremental Sales]]*-(SUM(Summary!$S$8:$S$9)))))*Summary!$S$18</f>
        <v>0</v>
      </c>
      <c r="AA741" s="47">
        <f>IFERROR(Table_Query_from_Mac10[[#This Row],[Incremental Cost]]/Table_Query_from_Mac10[[#This Row],[Incremental Sales]],0)</f>
        <v>0</v>
      </c>
      <c r="AB741" s="47">
        <f>IFERROR(Table_Query_from_Mac10[[#This Row],[TotalCostFuture]]/Table_Query_from_Mac10[[#This Row],[totalsalesFuture]],0)</f>
        <v>0.44621231881357826</v>
      </c>
      <c r="AN741" s="31">
        <v>50</v>
      </c>
      <c r="AO741">
        <f t="shared" si="22"/>
        <v>13</v>
      </c>
      <c r="AQ741" s="31">
        <v>32.64</v>
      </c>
      <c r="AR741">
        <f t="shared" si="23"/>
        <v>11.42</v>
      </c>
    </row>
    <row r="742" spans="1:44" x14ac:dyDescent="0.25">
      <c r="A742">
        <v>90071</v>
      </c>
      <c r="B742">
        <v>16</v>
      </c>
      <c r="C742" t="s">
        <v>53</v>
      </c>
      <c r="D742" t="s">
        <v>80</v>
      </c>
      <c r="E742">
        <v>11</v>
      </c>
      <c r="F742">
        <v>11.16</v>
      </c>
      <c r="G742">
        <v>28.11</v>
      </c>
      <c r="H742" s="1">
        <v>44851</v>
      </c>
      <c r="I742" s="20">
        <v>6</v>
      </c>
      <c r="J742" s="47">
        <f>Table_Query_from_Mac10[[#This Row],[unit_price]]-(Table_Query_from_Mac10[[#This Row],[unit_price]]*(Table_Query_from_Mac10[[#This Row],[discount_pct]]/100))</f>
        <v>26.423400000000001</v>
      </c>
      <c r="K742" s="47">
        <f>Table_Query_from_Mac10[[#This Row],[unit_cost]]</f>
        <v>11.16</v>
      </c>
      <c r="L742" s="47">
        <f>Table_Query_from_Mac10[[#This Row],[Live-cost]]*(1+Table_Query_from_Mac10[[#This Row],[CogsIncreasebyTYPE]])</f>
        <v>11.16</v>
      </c>
      <c r="M742" s="47">
        <f>Table_Query_from_Mac10[[#This Row],[Live-cost]]*Table_Query_from_Mac10[[#This Row],[qty_to_ship]]</f>
        <v>122.76</v>
      </c>
      <c r="N742" s="47">
        <f>IF(Table_Query_from_Mac10[[#This Row],[item_no]]="KDA",-Table_Query_from_Mac10[[#This Row],[unit_price]],Table_Query_from_Mac10[[#This Row],[Net Unit]]*Table_Query_from_Mac10[[#This Row],[qty_to_ship]])</f>
        <v>290.6574</v>
      </c>
      <c r="O742" s="47">
        <f>SUMIFS(Summary!C:C,Summary!H:H,Table_Query_from_Mac10[[#This Row],[Juiceoc]])</f>
        <v>0</v>
      </c>
      <c r="P742" s="47">
        <f>SUMIFS(Summary!D:D,Summary!H:H,Table_Query_from_Mac10[[#This Row],[Juiceoc]])</f>
        <v>0</v>
      </c>
      <c r="Q742" s="47">
        <f>SUMIFS(Summary!E:E,Summary!H:H,Table_Query_from_Mac10[[#This Row],[Juiceoc]])</f>
        <v>0</v>
      </c>
      <c r="R742" s="47">
        <f>Table_Query_from_Mac10[[#This Row],[Net Unit]]*(1+Table_Query_from_Mac10[[#This Row],[PriceIncreasebyType]])</f>
        <v>26.423400000000001</v>
      </c>
      <c r="S742" s="47">
        <f>Table_Query_from_Mac10[[#This Row],[UnitPriceFuture]]*Table_Query_from_Mac10[[#This Row],[qtytoShipFuture]]</f>
        <v>290.6574</v>
      </c>
      <c r="T742" s="47">
        <f>ROUND(Table_Query_from_Mac10[[#This Row],[qty_to_ship]]*(1+Table_Query_from_Mac10[[#This Row],[VolumeIncreasebyType]]),0)</f>
        <v>11</v>
      </c>
      <c r="U742" s="47">
        <f>Table_Query_from_Mac10[[#This Row],[qtytoShipFuture]]*Table_Query_from_Mac10[[#This Row],[Future-cost]]</f>
        <v>122.76</v>
      </c>
      <c r="V742" s="47">
        <f>Table_Query_from_Mac10[[#This Row],[qtytoShipFuture]]-Table_Query_from_Mac10[[#This Row],[qty_to_ship]]</f>
        <v>0</v>
      </c>
      <c r="W742" s="47">
        <f>Table_Query_from_Mac10[[#This Row],[UnitPriceFuture]]</f>
        <v>26.423400000000001</v>
      </c>
      <c r="X742" s="47">
        <f>Table_Query_from_Mac10[[#This Row],[Unit Increase]]*Table_Query_from_Mac10[[#This Row],[UnitPriceFuture]]</f>
        <v>0</v>
      </c>
      <c r="Y742" s="47">
        <f>Table_Query_from_Mac10[[#This Row],[Unit Increase]]*Table_Query_from_Mac10[[#This Row],[Future-cost]]</f>
        <v>0</v>
      </c>
      <c r="Z742" s="47">
        <f>-(Table_Query_from_Mac10[[#This Row],[Incremental Sales]]+((Table_Query_from_Mac10[[#This Row],[Incremental Sales]]*-(SUM(Summary!$S$8:$S$9)))))*Summary!$S$18</f>
        <v>0</v>
      </c>
      <c r="AA742" s="47">
        <f>IFERROR(Table_Query_from_Mac10[[#This Row],[Incremental Cost]]/Table_Query_from_Mac10[[#This Row],[Incremental Sales]],0)</f>
        <v>0</v>
      </c>
      <c r="AB742" s="47">
        <f>IFERROR(Table_Query_from_Mac10[[#This Row],[TotalCostFuture]]/Table_Query_from_Mac10[[#This Row],[totalsalesFuture]],0)</f>
        <v>0.42235291446218126</v>
      </c>
      <c r="AN742" s="30">
        <v>42</v>
      </c>
      <c r="AO742">
        <f t="shared" si="22"/>
        <v>11</v>
      </c>
      <c r="AQ742" s="30">
        <v>80.3</v>
      </c>
      <c r="AR742">
        <f t="shared" si="23"/>
        <v>28.11</v>
      </c>
    </row>
    <row r="743" spans="1:44" x14ac:dyDescent="0.25">
      <c r="A743">
        <v>90072</v>
      </c>
      <c r="B743">
        <v>1</v>
      </c>
      <c r="C743" t="s">
        <v>55</v>
      </c>
      <c r="D743" t="s">
        <v>81</v>
      </c>
      <c r="E743">
        <v>4</v>
      </c>
      <c r="F743">
        <v>5.81</v>
      </c>
      <c r="G743">
        <v>14.47</v>
      </c>
      <c r="H743" s="1">
        <v>44845</v>
      </c>
      <c r="I743" s="20">
        <v>7</v>
      </c>
      <c r="J743" s="47">
        <f>Table_Query_from_Mac10[[#This Row],[unit_price]]-(Table_Query_from_Mac10[[#This Row],[unit_price]]*(Table_Query_from_Mac10[[#This Row],[discount_pct]]/100))</f>
        <v>13.457100000000001</v>
      </c>
      <c r="K743" s="47">
        <f>Table_Query_from_Mac10[[#This Row],[unit_cost]]</f>
        <v>5.81</v>
      </c>
      <c r="L743" s="47">
        <f>Table_Query_from_Mac10[[#This Row],[Live-cost]]*(1+Table_Query_from_Mac10[[#This Row],[CogsIncreasebyTYPE]])</f>
        <v>5.81</v>
      </c>
      <c r="M743" s="47">
        <f>Table_Query_from_Mac10[[#This Row],[Live-cost]]*Table_Query_from_Mac10[[#This Row],[qty_to_ship]]</f>
        <v>23.24</v>
      </c>
      <c r="N743" s="47">
        <f>IF(Table_Query_from_Mac10[[#This Row],[item_no]]="KDA",-Table_Query_from_Mac10[[#This Row],[unit_price]],Table_Query_from_Mac10[[#This Row],[Net Unit]]*Table_Query_from_Mac10[[#This Row],[qty_to_ship]])</f>
        <v>53.828400000000002</v>
      </c>
      <c r="O743" s="47">
        <f>SUMIFS(Summary!C:C,Summary!H:H,Table_Query_from_Mac10[[#This Row],[Juiceoc]])</f>
        <v>0</v>
      </c>
      <c r="P743" s="47">
        <f>SUMIFS(Summary!D:D,Summary!H:H,Table_Query_from_Mac10[[#This Row],[Juiceoc]])</f>
        <v>0</v>
      </c>
      <c r="Q743" s="47">
        <f>SUMIFS(Summary!E:E,Summary!H:H,Table_Query_from_Mac10[[#This Row],[Juiceoc]])</f>
        <v>0</v>
      </c>
      <c r="R743" s="47">
        <f>Table_Query_from_Mac10[[#This Row],[Net Unit]]*(1+Table_Query_from_Mac10[[#This Row],[PriceIncreasebyType]])</f>
        <v>13.457100000000001</v>
      </c>
      <c r="S743" s="47">
        <f>Table_Query_from_Mac10[[#This Row],[UnitPriceFuture]]*Table_Query_from_Mac10[[#This Row],[qtytoShipFuture]]</f>
        <v>53.828400000000002</v>
      </c>
      <c r="T743" s="47">
        <f>ROUND(Table_Query_from_Mac10[[#This Row],[qty_to_ship]]*(1+Table_Query_from_Mac10[[#This Row],[VolumeIncreasebyType]]),0)</f>
        <v>4</v>
      </c>
      <c r="U743" s="47">
        <f>Table_Query_from_Mac10[[#This Row],[qtytoShipFuture]]*Table_Query_from_Mac10[[#This Row],[Future-cost]]</f>
        <v>23.24</v>
      </c>
      <c r="V743" s="47">
        <f>Table_Query_from_Mac10[[#This Row],[qtytoShipFuture]]-Table_Query_from_Mac10[[#This Row],[qty_to_ship]]</f>
        <v>0</v>
      </c>
      <c r="W743" s="47">
        <f>Table_Query_from_Mac10[[#This Row],[UnitPriceFuture]]</f>
        <v>13.457100000000001</v>
      </c>
      <c r="X743" s="47">
        <f>Table_Query_from_Mac10[[#This Row],[Unit Increase]]*Table_Query_from_Mac10[[#This Row],[UnitPriceFuture]]</f>
        <v>0</v>
      </c>
      <c r="Y743" s="47">
        <f>Table_Query_from_Mac10[[#This Row],[Unit Increase]]*Table_Query_from_Mac10[[#This Row],[Future-cost]]</f>
        <v>0</v>
      </c>
      <c r="Z743" s="47">
        <f>-(Table_Query_from_Mac10[[#This Row],[Incremental Sales]]+((Table_Query_from_Mac10[[#This Row],[Incremental Sales]]*-(SUM(Summary!$S$8:$S$9)))))*Summary!$S$18</f>
        <v>0</v>
      </c>
      <c r="AA743" s="47">
        <f>IFERROR(Table_Query_from_Mac10[[#This Row],[Incremental Cost]]/Table_Query_from_Mac10[[#This Row],[Incremental Sales]],0)</f>
        <v>0</v>
      </c>
      <c r="AB743" s="47">
        <f>IFERROR(Table_Query_from_Mac10[[#This Row],[TotalCostFuture]]/Table_Query_from_Mac10[[#This Row],[totalsalesFuture]],0)</f>
        <v>0.43174235162107732</v>
      </c>
      <c r="AN743" s="31">
        <v>16</v>
      </c>
      <c r="AO743">
        <f t="shared" si="22"/>
        <v>4</v>
      </c>
      <c r="AQ743" s="31">
        <v>41.35</v>
      </c>
      <c r="AR743">
        <f t="shared" si="23"/>
        <v>14.47</v>
      </c>
    </row>
    <row r="744" spans="1:44" x14ac:dyDescent="0.25">
      <c r="A744">
        <v>90072</v>
      </c>
      <c r="B744">
        <v>2</v>
      </c>
      <c r="C744" t="s">
        <v>55</v>
      </c>
      <c r="D744" t="s">
        <v>81</v>
      </c>
      <c r="E744">
        <v>12</v>
      </c>
      <c r="F744">
        <v>7.17</v>
      </c>
      <c r="G744">
        <v>18.14</v>
      </c>
      <c r="H744" s="1">
        <v>44845</v>
      </c>
      <c r="I744" s="20">
        <v>7</v>
      </c>
      <c r="J744" s="47">
        <f>Table_Query_from_Mac10[[#This Row],[unit_price]]-(Table_Query_from_Mac10[[#This Row],[unit_price]]*(Table_Query_from_Mac10[[#This Row],[discount_pct]]/100))</f>
        <v>16.870200000000001</v>
      </c>
      <c r="K744" s="47">
        <f>Table_Query_from_Mac10[[#This Row],[unit_cost]]</f>
        <v>7.17</v>
      </c>
      <c r="L744" s="47">
        <f>Table_Query_from_Mac10[[#This Row],[Live-cost]]*(1+Table_Query_from_Mac10[[#This Row],[CogsIncreasebyTYPE]])</f>
        <v>7.17</v>
      </c>
      <c r="M744" s="47">
        <f>Table_Query_from_Mac10[[#This Row],[Live-cost]]*Table_Query_from_Mac10[[#This Row],[qty_to_ship]]</f>
        <v>86.039999999999992</v>
      </c>
      <c r="N744" s="47">
        <f>IF(Table_Query_from_Mac10[[#This Row],[item_no]]="KDA",-Table_Query_from_Mac10[[#This Row],[unit_price]],Table_Query_from_Mac10[[#This Row],[Net Unit]]*Table_Query_from_Mac10[[#This Row],[qty_to_ship]])</f>
        <v>202.44240000000002</v>
      </c>
      <c r="O744" s="47">
        <f>SUMIFS(Summary!C:C,Summary!H:H,Table_Query_from_Mac10[[#This Row],[Juiceoc]])</f>
        <v>0</v>
      </c>
      <c r="P744" s="47">
        <f>SUMIFS(Summary!D:D,Summary!H:H,Table_Query_from_Mac10[[#This Row],[Juiceoc]])</f>
        <v>0</v>
      </c>
      <c r="Q744" s="47">
        <f>SUMIFS(Summary!E:E,Summary!H:H,Table_Query_from_Mac10[[#This Row],[Juiceoc]])</f>
        <v>0</v>
      </c>
      <c r="R744" s="47">
        <f>Table_Query_from_Mac10[[#This Row],[Net Unit]]*(1+Table_Query_from_Mac10[[#This Row],[PriceIncreasebyType]])</f>
        <v>16.870200000000001</v>
      </c>
      <c r="S744" s="47">
        <f>Table_Query_from_Mac10[[#This Row],[UnitPriceFuture]]*Table_Query_from_Mac10[[#This Row],[qtytoShipFuture]]</f>
        <v>202.44240000000002</v>
      </c>
      <c r="T744" s="47">
        <f>ROUND(Table_Query_from_Mac10[[#This Row],[qty_to_ship]]*(1+Table_Query_from_Mac10[[#This Row],[VolumeIncreasebyType]]),0)</f>
        <v>12</v>
      </c>
      <c r="U744" s="47">
        <f>Table_Query_from_Mac10[[#This Row],[qtytoShipFuture]]*Table_Query_from_Mac10[[#This Row],[Future-cost]]</f>
        <v>86.039999999999992</v>
      </c>
      <c r="V744" s="47">
        <f>Table_Query_from_Mac10[[#This Row],[qtytoShipFuture]]-Table_Query_from_Mac10[[#This Row],[qty_to_ship]]</f>
        <v>0</v>
      </c>
      <c r="W744" s="47">
        <f>Table_Query_from_Mac10[[#This Row],[UnitPriceFuture]]</f>
        <v>16.870200000000001</v>
      </c>
      <c r="X744" s="47">
        <f>Table_Query_from_Mac10[[#This Row],[Unit Increase]]*Table_Query_from_Mac10[[#This Row],[UnitPriceFuture]]</f>
        <v>0</v>
      </c>
      <c r="Y744" s="47">
        <f>Table_Query_from_Mac10[[#This Row],[Unit Increase]]*Table_Query_from_Mac10[[#This Row],[Future-cost]]</f>
        <v>0</v>
      </c>
      <c r="Z744" s="47">
        <f>-(Table_Query_from_Mac10[[#This Row],[Incremental Sales]]+((Table_Query_from_Mac10[[#This Row],[Incremental Sales]]*-(SUM(Summary!$S$8:$S$9)))))*Summary!$S$18</f>
        <v>0</v>
      </c>
      <c r="AA744" s="47">
        <f>IFERROR(Table_Query_from_Mac10[[#This Row],[Incremental Cost]]/Table_Query_from_Mac10[[#This Row],[Incremental Sales]],0)</f>
        <v>0</v>
      </c>
      <c r="AB744" s="47">
        <f>IFERROR(Table_Query_from_Mac10[[#This Row],[TotalCostFuture]]/Table_Query_from_Mac10[[#This Row],[totalsalesFuture]],0)</f>
        <v>0.4250097805598036</v>
      </c>
      <c r="AN744" s="30">
        <v>48</v>
      </c>
      <c r="AO744">
        <f t="shared" si="22"/>
        <v>12</v>
      </c>
      <c r="AQ744" s="30">
        <v>51.84</v>
      </c>
      <c r="AR744">
        <f t="shared" si="23"/>
        <v>18.14</v>
      </c>
    </row>
    <row r="745" spans="1:44" x14ac:dyDescent="0.25">
      <c r="A745">
        <v>90072</v>
      </c>
      <c r="B745">
        <v>3</v>
      </c>
      <c r="C745" t="s">
        <v>55</v>
      </c>
      <c r="D745" t="s">
        <v>81</v>
      </c>
      <c r="E745">
        <v>9</v>
      </c>
      <c r="F745">
        <v>8.5</v>
      </c>
      <c r="G745">
        <v>22.57</v>
      </c>
      <c r="H745" s="1">
        <v>44845</v>
      </c>
      <c r="I745" s="20">
        <v>7</v>
      </c>
      <c r="J745" s="47">
        <f>Table_Query_from_Mac10[[#This Row],[unit_price]]-(Table_Query_from_Mac10[[#This Row],[unit_price]]*(Table_Query_from_Mac10[[#This Row],[discount_pct]]/100))</f>
        <v>20.990100000000002</v>
      </c>
      <c r="K745" s="47">
        <f>Table_Query_from_Mac10[[#This Row],[unit_cost]]</f>
        <v>8.5</v>
      </c>
      <c r="L745" s="47">
        <f>Table_Query_from_Mac10[[#This Row],[Live-cost]]*(1+Table_Query_from_Mac10[[#This Row],[CogsIncreasebyTYPE]])</f>
        <v>8.5</v>
      </c>
      <c r="M745" s="47">
        <f>Table_Query_from_Mac10[[#This Row],[Live-cost]]*Table_Query_from_Mac10[[#This Row],[qty_to_ship]]</f>
        <v>76.5</v>
      </c>
      <c r="N745" s="47">
        <f>IF(Table_Query_from_Mac10[[#This Row],[item_no]]="KDA",-Table_Query_from_Mac10[[#This Row],[unit_price]],Table_Query_from_Mac10[[#This Row],[Net Unit]]*Table_Query_from_Mac10[[#This Row],[qty_to_ship]])</f>
        <v>188.91090000000003</v>
      </c>
      <c r="O745" s="47">
        <f>SUMIFS(Summary!C:C,Summary!H:H,Table_Query_from_Mac10[[#This Row],[Juiceoc]])</f>
        <v>0</v>
      </c>
      <c r="P745" s="47">
        <f>SUMIFS(Summary!D:D,Summary!H:H,Table_Query_from_Mac10[[#This Row],[Juiceoc]])</f>
        <v>0</v>
      </c>
      <c r="Q745" s="47">
        <f>SUMIFS(Summary!E:E,Summary!H:H,Table_Query_from_Mac10[[#This Row],[Juiceoc]])</f>
        <v>0</v>
      </c>
      <c r="R745" s="47">
        <f>Table_Query_from_Mac10[[#This Row],[Net Unit]]*(1+Table_Query_from_Mac10[[#This Row],[PriceIncreasebyType]])</f>
        <v>20.990100000000002</v>
      </c>
      <c r="S745" s="47">
        <f>Table_Query_from_Mac10[[#This Row],[UnitPriceFuture]]*Table_Query_from_Mac10[[#This Row],[qtytoShipFuture]]</f>
        <v>188.91090000000003</v>
      </c>
      <c r="T745" s="47">
        <f>ROUND(Table_Query_from_Mac10[[#This Row],[qty_to_ship]]*(1+Table_Query_from_Mac10[[#This Row],[VolumeIncreasebyType]]),0)</f>
        <v>9</v>
      </c>
      <c r="U745" s="47">
        <f>Table_Query_from_Mac10[[#This Row],[qtytoShipFuture]]*Table_Query_from_Mac10[[#This Row],[Future-cost]]</f>
        <v>76.5</v>
      </c>
      <c r="V745" s="47">
        <f>Table_Query_from_Mac10[[#This Row],[qtytoShipFuture]]-Table_Query_from_Mac10[[#This Row],[qty_to_ship]]</f>
        <v>0</v>
      </c>
      <c r="W745" s="47">
        <f>Table_Query_from_Mac10[[#This Row],[UnitPriceFuture]]</f>
        <v>20.990100000000002</v>
      </c>
      <c r="X745" s="47">
        <f>Table_Query_from_Mac10[[#This Row],[Unit Increase]]*Table_Query_from_Mac10[[#This Row],[UnitPriceFuture]]</f>
        <v>0</v>
      </c>
      <c r="Y745" s="47">
        <f>Table_Query_from_Mac10[[#This Row],[Unit Increase]]*Table_Query_from_Mac10[[#This Row],[Future-cost]]</f>
        <v>0</v>
      </c>
      <c r="Z745" s="47">
        <f>-(Table_Query_from_Mac10[[#This Row],[Incremental Sales]]+((Table_Query_from_Mac10[[#This Row],[Incremental Sales]]*-(SUM(Summary!$S$8:$S$9)))))*Summary!$S$18</f>
        <v>0</v>
      </c>
      <c r="AA745" s="47">
        <f>IFERROR(Table_Query_from_Mac10[[#This Row],[Incremental Cost]]/Table_Query_from_Mac10[[#This Row],[Incremental Sales]],0)</f>
        <v>0</v>
      </c>
      <c r="AB745" s="47">
        <f>IFERROR(Table_Query_from_Mac10[[#This Row],[TotalCostFuture]]/Table_Query_from_Mac10[[#This Row],[totalsalesFuture]],0)</f>
        <v>0.40495281108713149</v>
      </c>
      <c r="AN745" s="31">
        <v>36</v>
      </c>
      <c r="AO745">
        <f t="shared" si="22"/>
        <v>9</v>
      </c>
      <c r="AQ745" s="31">
        <v>64.489999999999995</v>
      </c>
      <c r="AR745">
        <f t="shared" si="23"/>
        <v>22.57</v>
      </c>
    </row>
    <row r="746" spans="1:44" x14ac:dyDescent="0.25">
      <c r="A746">
        <v>90072</v>
      </c>
      <c r="B746">
        <v>4</v>
      </c>
      <c r="C746" t="s">
        <v>55</v>
      </c>
      <c r="D746" t="s">
        <v>81</v>
      </c>
      <c r="E746">
        <v>2</v>
      </c>
      <c r="F746">
        <v>11.84</v>
      </c>
      <c r="G746">
        <v>31.43</v>
      </c>
      <c r="H746" s="1">
        <v>44845</v>
      </c>
      <c r="I746" s="20">
        <v>7</v>
      </c>
      <c r="J746" s="47">
        <f>Table_Query_from_Mac10[[#This Row],[unit_price]]-(Table_Query_from_Mac10[[#This Row],[unit_price]]*(Table_Query_from_Mac10[[#This Row],[discount_pct]]/100))</f>
        <v>29.229900000000001</v>
      </c>
      <c r="K746" s="47">
        <f>Table_Query_from_Mac10[[#This Row],[unit_cost]]</f>
        <v>11.84</v>
      </c>
      <c r="L746" s="47">
        <f>Table_Query_from_Mac10[[#This Row],[Live-cost]]*(1+Table_Query_from_Mac10[[#This Row],[CogsIncreasebyTYPE]])</f>
        <v>11.84</v>
      </c>
      <c r="M746" s="47">
        <f>Table_Query_from_Mac10[[#This Row],[Live-cost]]*Table_Query_from_Mac10[[#This Row],[qty_to_ship]]</f>
        <v>23.68</v>
      </c>
      <c r="N746" s="47">
        <f>IF(Table_Query_from_Mac10[[#This Row],[item_no]]="KDA",-Table_Query_from_Mac10[[#This Row],[unit_price]],Table_Query_from_Mac10[[#This Row],[Net Unit]]*Table_Query_from_Mac10[[#This Row],[qty_to_ship]])</f>
        <v>58.459800000000001</v>
      </c>
      <c r="O746" s="47">
        <f>SUMIFS(Summary!C:C,Summary!H:H,Table_Query_from_Mac10[[#This Row],[Juiceoc]])</f>
        <v>0</v>
      </c>
      <c r="P746" s="47">
        <f>SUMIFS(Summary!D:D,Summary!H:H,Table_Query_from_Mac10[[#This Row],[Juiceoc]])</f>
        <v>0</v>
      </c>
      <c r="Q746" s="47">
        <f>SUMIFS(Summary!E:E,Summary!H:H,Table_Query_from_Mac10[[#This Row],[Juiceoc]])</f>
        <v>0</v>
      </c>
      <c r="R746" s="47">
        <f>Table_Query_from_Mac10[[#This Row],[Net Unit]]*(1+Table_Query_from_Mac10[[#This Row],[PriceIncreasebyType]])</f>
        <v>29.229900000000001</v>
      </c>
      <c r="S746" s="47">
        <f>Table_Query_from_Mac10[[#This Row],[UnitPriceFuture]]*Table_Query_from_Mac10[[#This Row],[qtytoShipFuture]]</f>
        <v>58.459800000000001</v>
      </c>
      <c r="T746" s="47">
        <f>ROUND(Table_Query_from_Mac10[[#This Row],[qty_to_ship]]*(1+Table_Query_from_Mac10[[#This Row],[VolumeIncreasebyType]]),0)</f>
        <v>2</v>
      </c>
      <c r="U746" s="47">
        <f>Table_Query_from_Mac10[[#This Row],[qtytoShipFuture]]*Table_Query_from_Mac10[[#This Row],[Future-cost]]</f>
        <v>23.68</v>
      </c>
      <c r="V746" s="47">
        <f>Table_Query_from_Mac10[[#This Row],[qtytoShipFuture]]-Table_Query_from_Mac10[[#This Row],[qty_to_ship]]</f>
        <v>0</v>
      </c>
      <c r="W746" s="47">
        <f>Table_Query_from_Mac10[[#This Row],[UnitPriceFuture]]</f>
        <v>29.229900000000001</v>
      </c>
      <c r="X746" s="47">
        <f>Table_Query_from_Mac10[[#This Row],[Unit Increase]]*Table_Query_from_Mac10[[#This Row],[UnitPriceFuture]]</f>
        <v>0</v>
      </c>
      <c r="Y746" s="47">
        <f>Table_Query_from_Mac10[[#This Row],[Unit Increase]]*Table_Query_from_Mac10[[#This Row],[Future-cost]]</f>
        <v>0</v>
      </c>
      <c r="Z746" s="47">
        <f>-(Table_Query_from_Mac10[[#This Row],[Incremental Sales]]+((Table_Query_from_Mac10[[#This Row],[Incremental Sales]]*-(SUM(Summary!$S$8:$S$9)))))*Summary!$S$18</f>
        <v>0</v>
      </c>
      <c r="AA746" s="47">
        <f>IFERROR(Table_Query_from_Mac10[[#This Row],[Incremental Cost]]/Table_Query_from_Mac10[[#This Row],[Incremental Sales]],0)</f>
        <v>0</v>
      </c>
      <c r="AB746" s="47">
        <f>IFERROR(Table_Query_from_Mac10[[#This Row],[TotalCostFuture]]/Table_Query_from_Mac10[[#This Row],[totalsalesFuture]],0)</f>
        <v>0.40506467692328746</v>
      </c>
      <c r="AN746" s="30">
        <v>6</v>
      </c>
      <c r="AO746">
        <f t="shared" si="22"/>
        <v>2</v>
      </c>
      <c r="AQ746" s="30">
        <v>89.8</v>
      </c>
      <c r="AR746">
        <f t="shared" si="23"/>
        <v>31.43</v>
      </c>
    </row>
    <row r="747" spans="1:44" x14ac:dyDescent="0.25">
      <c r="A747">
        <v>90072</v>
      </c>
      <c r="B747">
        <v>5</v>
      </c>
      <c r="C747" t="s">
        <v>55</v>
      </c>
      <c r="D747" t="s">
        <v>81</v>
      </c>
      <c r="E747">
        <v>7</v>
      </c>
      <c r="F747">
        <v>5.86</v>
      </c>
      <c r="G747">
        <v>14.88</v>
      </c>
      <c r="H747" s="1">
        <v>44845</v>
      </c>
      <c r="I747" s="20">
        <v>7</v>
      </c>
      <c r="J747" s="47">
        <f>Table_Query_from_Mac10[[#This Row],[unit_price]]-(Table_Query_from_Mac10[[#This Row],[unit_price]]*(Table_Query_from_Mac10[[#This Row],[discount_pct]]/100))</f>
        <v>13.8384</v>
      </c>
      <c r="K747" s="47">
        <f>Table_Query_from_Mac10[[#This Row],[unit_cost]]</f>
        <v>5.86</v>
      </c>
      <c r="L747" s="47">
        <f>Table_Query_from_Mac10[[#This Row],[Live-cost]]*(1+Table_Query_from_Mac10[[#This Row],[CogsIncreasebyTYPE]])</f>
        <v>5.86</v>
      </c>
      <c r="M747" s="47">
        <f>Table_Query_from_Mac10[[#This Row],[Live-cost]]*Table_Query_from_Mac10[[#This Row],[qty_to_ship]]</f>
        <v>41.02</v>
      </c>
      <c r="N747" s="47">
        <f>IF(Table_Query_from_Mac10[[#This Row],[item_no]]="KDA",-Table_Query_from_Mac10[[#This Row],[unit_price]],Table_Query_from_Mac10[[#This Row],[Net Unit]]*Table_Query_from_Mac10[[#This Row],[qty_to_ship]])</f>
        <v>96.868799999999993</v>
      </c>
      <c r="O747" s="47">
        <f>SUMIFS(Summary!C:C,Summary!H:H,Table_Query_from_Mac10[[#This Row],[Juiceoc]])</f>
        <v>0</v>
      </c>
      <c r="P747" s="47">
        <f>SUMIFS(Summary!D:D,Summary!H:H,Table_Query_from_Mac10[[#This Row],[Juiceoc]])</f>
        <v>0</v>
      </c>
      <c r="Q747" s="47">
        <f>SUMIFS(Summary!E:E,Summary!H:H,Table_Query_from_Mac10[[#This Row],[Juiceoc]])</f>
        <v>0</v>
      </c>
      <c r="R747" s="47">
        <f>Table_Query_from_Mac10[[#This Row],[Net Unit]]*(1+Table_Query_from_Mac10[[#This Row],[PriceIncreasebyType]])</f>
        <v>13.8384</v>
      </c>
      <c r="S747" s="47">
        <f>Table_Query_from_Mac10[[#This Row],[UnitPriceFuture]]*Table_Query_from_Mac10[[#This Row],[qtytoShipFuture]]</f>
        <v>96.868799999999993</v>
      </c>
      <c r="T747" s="47">
        <f>ROUND(Table_Query_from_Mac10[[#This Row],[qty_to_ship]]*(1+Table_Query_from_Mac10[[#This Row],[VolumeIncreasebyType]]),0)</f>
        <v>7</v>
      </c>
      <c r="U747" s="47">
        <f>Table_Query_from_Mac10[[#This Row],[qtytoShipFuture]]*Table_Query_from_Mac10[[#This Row],[Future-cost]]</f>
        <v>41.02</v>
      </c>
      <c r="V747" s="47">
        <f>Table_Query_from_Mac10[[#This Row],[qtytoShipFuture]]-Table_Query_from_Mac10[[#This Row],[qty_to_ship]]</f>
        <v>0</v>
      </c>
      <c r="W747" s="47">
        <f>Table_Query_from_Mac10[[#This Row],[UnitPriceFuture]]</f>
        <v>13.8384</v>
      </c>
      <c r="X747" s="47">
        <f>Table_Query_from_Mac10[[#This Row],[Unit Increase]]*Table_Query_from_Mac10[[#This Row],[UnitPriceFuture]]</f>
        <v>0</v>
      </c>
      <c r="Y747" s="47">
        <f>Table_Query_from_Mac10[[#This Row],[Unit Increase]]*Table_Query_from_Mac10[[#This Row],[Future-cost]]</f>
        <v>0</v>
      </c>
      <c r="Z747" s="47">
        <f>-(Table_Query_from_Mac10[[#This Row],[Incremental Sales]]+((Table_Query_from_Mac10[[#This Row],[Incremental Sales]]*-(SUM(Summary!$S$8:$S$9)))))*Summary!$S$18</f>
        <v>0</v>
      </c>
      <c r="AA747" s="47">
        <f>IFERROR(Table_Query_from_Mac10[[#This Row],[Incremental Cost]]/Table_Query_from_Mac10[[#This Row],[Incremental Sales]],0)</f>
        <v>0</v>
      </c>
      <c r="AB747" s="47">
        <f>IFERROR(Table_Query_from_Mac10[[#This Row],[TotalCostFuture]]/Table_Query_from_Mac10[[#This Row],[totalsalesFuture]],0)</f>
        <v>0.42345935946352187</v>
      </c>
      <c r="AN747" s="31">
        <v>25</v>
      </c>
      <c r="AO747">
        <f t="shared" si="22"/>
        <v>7</v>
      </c>
      <c r="AQ747" s="31">
        <v>42.5</v>
      </c>
      <c r="AR747">
        <f t="shared" si="23"/>
        <v>14.88</v>
      </c>
    </row>
    <row r="748" spans="1:44" x14ac:dyDescent="0.25">
      <c r="A748">
        <v>90072</v>
      </c>
      <c r="B748">
        <v>6</v>
      </c>
      <c r="C748" t="s">
        <v>55</v>
      </c>
      <c r="D748" t="s">
        <v>81</v>
      </c>
      <c r="E748">
        <v>4</v>
      </c>
      <c r="F748">
        <v>6.59</v>
      </c>
      <c r="G748">
        <v>17.5</v>
      </c>
      <c r="H748" s="1">
        <v>44845</v>
      </c>
      <c r="I748" s="20">
        <v>7</v>
      </c>
      <c r="J748" s="47">
        <f>Table_Query_from_Mac10[[#This Row],[unit_price]]-(Table_Query_from_Mac10[[#This Row],[unit_price]]*(Table_Query_from_Mac10[[#This Row],[discount_pct]]/100))</f>
        <v>16.274999999999999</v>
      </c>
      <c r="K748" s="47">
        <f>Table_Query_from_Mac10[[#This Row],[unit_cost]]</f>
        <v>6.59</v>
      </c>
      <c r="L748" s="47">
        <f>Table_Query_from_Mac10[[#This Row],[Live-cost]]*(1+Table_Query_from_Mac10[[#This Row],[CogsIncreasebyTYPE]])</f>
        <v>6.59</v>
      </c>
      <c r="M748" s="47">
        <f>Table_Query_from_Mac10[[#This Row],[Live-cost]]*Table_Query_from_Mac10[[#This Row],[qty_to_ship]]</f>
        <v>26.36</v>
      </c>
      <c r="N748" s="47">
        <f>IF(Table_Query_from_Mac10[[#This Row],[item_no]]="KDA",-Table_Query_from_Mac10[[#This Row],[unit_price]],Table_Query_from_Mac10[[#This Row],[Net Unit]]*Table_Query_from_Mac10[[#This Row],[qty_to_ship]])</f>
        <v>65.099999999999994</v>
      </c>
      <c r="O748" s="47">
        <f>SUMIFS(Summary!C:C,Summary!H:H,Table_Query_from_Mac10[[#This Row],[Juiceoc]])</f>
        <v>0</v>
      </c>
      <c r="P748" s="47">
        <f>SUMIFS(Summary!D:D,Summary!H:H,Table_Query_from_Mac10[[#This Row],[Juiceoc]])</f>
        <v>0</v>
      </c>
      <c r="Q748" s="47">
        <f>SUMIFS(Summary!E:E,Summary!H:H,Table_Query_from_Mac10[[#This Row],[Juiceoc]])</f>
        <v>0</v>
      </c>
      <c r="R748" s="47">
        <f>Table_Query_from_Mac10[[#This Row],[Net Unit]]*(1+Table_Query_from_Mac10[[#This Row],[PriceIncreasebyType]])</f>
        <v>16.274999999999999</v>
      </c>
      <c r="S748" s="47">
        <f>Table_Query_from_Mac10[[#This Row],[UnitPriceFuture]]*Table_Query_from_Mac10[[#This Row],[qtytoShipFuture]]</f>
        <v>65.099999999999994</v>
      </c>
      <c r="T748" s="47">
        <f>ROUND(Table_Query_from_Mac10[[#This Row],[qty_to_ship]]*(1+Table_Query_from_Mac10[[#This Row],[VolumeIncreasebyType]]),0)</f>
        <v>4</v>
      </c>
      <c r="U748" s="47">
        <f>Table_Query_from_Mac10[[#This Row],[qtytoShipFuture]]*Table_Query_from_Mac10[[#This Row],[Future-cost]]</f>
        <v>26.36</v>
      </c>
      <c r="V748" s="47">
        <f>Table_Query_from_Mac10[[#This Row],[qtytoShipFuture]]-Table_Query_from_Mac10[[#This Row],[qty_to_ship]]</f>
        <v>0</v>
      </c>
      <c r="W748" s="47">
        <f>Table_Query_from_Mac10[[#This Row],[UnitPriceFuture]]</f>
        <v>16.274999999999999</v>
      </c>
      <c r="X748" s="47">
        <f>Table_Query_from_Mac10[[#This Row],[Unit Increase]]*Table_Query_from_Mac10[[#This Row],[UnitPriceFuture]]</f>
        <v>0</v>
      </c>
      <c r="Y748" s="47">
        <f>Table_Query_from_Mac10[[#This Row],[Unit Increase]]*Table_Query_from_Mac10[[#This Row],[Future-cost]]</f>
        <v>0</v>
      </c>
      <c r="Z748" s="47">
        <f>-(Table_Query_from_Mac10[[#This Row],[Incremental Sales]]+((Table_Query_from_Mac10[[#This Row],[Incremental Sales]]*-(SUM(Summary!$S$8:$S$9)))))*Summary!$S$18</f>
        <v>0</v>
      </c>
      <c r="AA748" s="47">
        <f>IFERROR(Table_Query_from_Mac10[[#This Row],[Incremental Cost]]/Table_Query_from_Mac10[[#This Row],[Incremental Sales]],0)</f>
        <v>0</v>
      </c>
      <c r="AB748" s="47">
        <f>IFERROR(Table_Query_from_Mac10[[#This Row],[TotalCostFuture]]/Table_Query_from_Mac10[[#This Row],[totalsalesFuture]],0)</f>
        <v>0.40491551459293396</v>
      </c>
      <c r="AN748" s="30">
        <v>16</v>
      </c>
      <c r="AO748">
        <f t="shared" si="22"/>
        <v>4</v>
      </c>
      <c r="AQ748" s="30">
        <v>49.99</v>
      </c>
      <c r="AR748">
        <f t="shared" si="23"/>
        <v>17.5</v>
      </c>
    </row>
    <row r="749" spans="1:44" x14ac:dyDescent="0.25">
      <c r="A749">
        <v>90072</v>
      </c>
      <c r="B749">
        <v>7</v>
      </c>
      <c r="C749" t="s">
        <v>55</v>
      </c>
      <c r="D749" t="s">
        <v>81</v>
      </c>
      <c r="E749">
        <v>1</v>
      </c>
      <c r="F749">
        <v>17.62</v>
      </c>
      <c r="G749">
        <v>56.8</v>
      </c>
      <c r="H749" s="1">
        <v>44845</v>
      </c>
      <c r="I749" s="20">
        <v>7</v>
      </c>
      <c r="J749" s="47">
        <f>Table_Query_from_Mac10[[#This Row],[unit_price]]-(Table_Query_from_Mac10[[#This Row],[unit_price]]*(Table_Query_from_Mac10[[#This Row],[discount_pct]]/100))</f>
        <v>52.823999999999998</v>
      </c>
      <c r="K749" s="47">
        <f>Table_Query_from_Mac10[[#This Row],[unit_cost]]</f>
        <v>17.62</v>
      </c>
      <c r="L749" s="47">
        <f>Table_Query_from_Mac10[[#This Row],[Live-cost]]*(1+Table_Query_from_Mac10[[#This Row],[CogsIncreasebyTYPE]])</f>
        <v>17.62</v>
      </c>
      <c r="M749" s="47">
        <f>Table_Query_from_Mac10[[#This Row],[Live-cost]]*Table_Query_from_Mac10[[#This Row],[qty_to_ship]]</f>
        <v>17.62</v>
      </c>
      <c r="N749" s="47">
        <f>IF(Table_Query_from_Mac10[[#This Row],[item_no]]="KDA",-Table_Query_from_Mac10[[#This Row],[unit_price]],Table_Query_from_Mac10[[#This Row],[Net Unit]]*Table_Query_from_Mac10[[#This Row],[qty_to_ship]])</f>
        <v>52.823999999999998</v>
      </c>
      <c r="O749" s="47">
        <f>SUMIFS(Summary!C:C,Summary!H:H,Table_Query_from_Mac10[[#This Row],[Juiceoc]])</f>
        <v>0</v>
      </c>
      <c r="P749" s="47">
        <f>SUMIFS(Summary!D:D,Summary!H:H,Table_Query_from_Mac10[[#This Row],[Juiceoc]])</f>
        <v>0</v>
      </c>
      <c r="Q749" s="47">
        <f>SUMIFS(Summary!E:E,Summary!H:H,Table_Query_from_Mac10[[#This Row],[Juiceoc]])</f>
        <v>0</v>
      </c>
      <c r="R749" s="47">
        <f>Table_Query_from_Mac10[[#This Row],[Net Unit]]*(1+Table_Query_from_Mac10[[#This Row],[PriceIncreasebyType]])</f>
        <v>52.823999999999998</v>
      </c>
      <c r="S749" s="47">
        <f>Table_Query_from_Mac10[[#This Row],[UnitPriceFuture]]*Table_Query_from_Mac10[[#This Row],[qtytoShipFuture]]</f>
        <v>52.823999999999998</v>
      </c>
      <c r="T749" s="47">
        <f>ROUND(Table_Query_from_Mac10[[#This Row],[qty_to_ship]]*(1+Table_Query_from_Mac10[[#This Row],[VolumeIncreasebyType]]),0)</f>
        <v>1</v>
      </c>
      <c r="U749" s="47">
        <f>Table_Query_from_Mac10[[#This Row],[qtytoShipFuture]]*Table_Query_from_Mac10[[#This Row],[Future-cost]]</f>
        <v>17.62</v>
      </c>
      <c r="V749" s="47">
        <f>Table_Query_from_Mac10[[#This Row],[qtytoShipFuture]]-Table_Query_from_Mac10[[#This Row],[qty_to_ship]]</f>
        <v>0</v>
      </c>
      <c r="W749" s="47">
        <f>Table_Query_from_Mac10[[#This Row],[UnitPriceFuture]]</f>
        <v>52.823999999999998</v>
      </c>
      <c r="X749" s="47">
        <f>Table_Query_from_Mac10[[#This Row],[Unit Increase]]*Table_Query_from_Mac10[[#This Row],[UnitPriceFuture]]</f>
        <v>0</v>
      </c>
      <c r="Y749" s="47">
        <f>Table_Query_from_Mac10[[#This Row],[Unit Increase]]*Table_Query_from_Mac10[[#This Row],[Future-cost]]</f>
        <v>0</v>
      </c>
      <c r="Z749" s="47">
        <f>-(Table_Query_from_Mac10[[#This Row],[Incremental Sales]]+((Table_Query_from_Mac10[[#This Row],[Incremental Sales]]*-(SUM(Summary!$S$8:$S$9)))))*Summary!$S$18</f>
        <v>0</v>
      </c>
      <c r="AA749" s="47">
        <f>IFERROR(Table_Query_from_Mac10[[#This Row],[Incremental Cost]]/Table_Query_from_Mac10[[#This Row],[Incremental Sales]],0)</f>
        <v>0</v>
      </c>
      <c r="AB749" s="47">
        <f>IFERROR(Table_Query_from_Mac10[[#This Row],[TotalCostFuture]]/Table_Query_from_Mac10[[#This Row],[totalsalesFuture]],0)</f>
        <v>0.33356050280175681</v>
      </c>
      <c r="AN749" s="31">
        <v>4</v>
      </c>
      <c r="AO749">
        <f t="shared" si="22"/>
        <v>1</v>
      </c>
      <c r="AQ749" s="31">
        <v>162.29</v>
      </c>
      <c r="AR749">
        <f t="shared" si="23"/>
        <v>56.8</v>
      </c>
    </row>
    <row r="750" spans="1:44" x14ac:dyDescent="0.25">
      <c r="A750">
        <v>90072</v>
      </c>
      <c r="B750">
        <v>8</v>
      </c>
      <c r="C750" t="s">
        <v>55</v>
      </c>
      <c r="D750" t="s">
        <v>81</v>
      </c>
      <c r="E750">
        <v>2</v>
      </c>
      <c r="F750">
        <v>4.68</v>
      </c>
      <c r="G750">
        <v>13.3</v>
      </c>
      <c r="H750" s="1">
        <v>44845</v>
      </c>
      <c r="I750" s="20">
        <v>0</v>
      </c>
      <c r="J750" s="47">
        <f>Table_Query_from_Mac10[[#This Row],[unit_price]]-(Table_Query_from_Mac10[[#This Row],[unit_price]]*(Table_Query_from_Mac10[[#This Row],[discount_pct]]/100))</f>
        <v>13.3</v>
      </c>
      <c r="K750" s="47">
        <f>Table_Query_from_Mac10[[#This Row],[unit_cost]]</f>
        <v>4.68</v>
      </c>
      <c r="L750" s="47">
        <f>Table_Query_from_Mac10[[#This Row],[Live-cost]]*(1+Table_Query_from_Mac10[[#This Row],[CogsIncreasebyTYPE]])</f>
        <v>4.68</v>
      </c>
      <c r="M750" s="47">
        <f>Table_Query_from_Mac10[[#This Row],[Live-cost]]*Table_Query_from_Mac10[[#This Row],[qty_to_ship]]</f>
        <v>9.36</v>
      </c>
      <c r="N750" s="47">
        <f>IF(Table_Query_from_Mac10[[#This Row],[item_no]]="KDA",-Table_Query_from_Mac10[[#This Row],[unit_price]],Table_Query_from_Mac10[[#This Row],[Net Unit]]*Table_Query_from_Mac10[[#This Row],[qty_to_ship]])</f>
        <v>26.6</v>
      </c>
      <c r="O750" s="47">
        <f>SUMIFS(Summary!C:C,Summary!H:H,Table_Query_from_Mac10[[#This Row],[Juiceoc]])</f>
        <v>0</v>
      </c>
      <c r="P750" s="47">
        <f>SUMIFS(Summary!D:D,Summary!H:H,Table_Query_from_Mac10[[#This Row],[Juiceoc]])</f>
        <v>0</v>
      </c>
      <c r="Q750" s="47">
        <f>SUMIFS(Summary!E:E,Summary!H:H,Table_Query_from_Mac10[[#This Row],[Juiceoc]])</f>
        <v>0</v>
      </c>
      <c r="R750" s="47">
        <f>Table_Query_from_Mac10[[#This Row],[Net Unit]]*(1+Table_Query_from_Mac10[[#This Row],[PriceIncreasebyType]])</f>
        <v>13.3</v>
      </c>
      <c r="S750" s="47">
        <f>Table_Query_from_Mac10[[#This Row],[UnitPriceFuture]]*Table_Query_from_Mac10[[#This Row],[qtytoShipFuture]]</f>
        <v>26.6</v>
      </c>
      <c r="T750" s="47">
        <f>ROUND(Table_Query_from_Mac10[[#This Row],[qty_to_ship]]*(1+Table_Query_from_Mac10[[#This Row],[VolumeIncreasebyType]]),0)</f>
        <v>2</v>
      </c>
      <c r="U750" s="47">
        <f>Table_Query_from_Mac10[[#This Row],[qtytoShipFuture]]*Table_Query_from_Mac10[[#This Row],[Future-cost]]</f>
        <v>9.36</v>
      </c>
      <c r="V750" s="47">
        <f>Table_Query_from_Mac10[[#This Row],[qtytoShipFuture]]-Table_Query_from_Mac10[[#This Row],[qty_to_ship]]</f>
        <v>0</v>
      </c>
      <c r="W750" s="47">
        <f>Table_Query_from_Mac10[[#This Row],[UnitPriceFuture]]</f>
        <v>13.3</v>
      </c>
      <c r="X750" s="47">
        <f>Table_Query_from_Mac10[[#This Row],[Unit Increase]]*Table_Query_from_Mac10[[#This Row],[UnitPriceFuture]]</f>
        <v>0</v>
      </c>
      <c r="Y750" s="47">
        <f>Table_Query_from_Mac10[[#This Row],[Unit Increase]]*Table_Query_from_Mac10[[#This Row],[Future-cost]]</f>
        <v>0</v>
      </c>
      <c r="Z750" s="47">
        <f>-(Table_Query_from_Mac10[[#This Row],[Incremental Sales]]+((Table_Query_from_Mac10[[#This Row],[Incremental Sales]]*-(SUM(Summary!$S$8:$S$9)))))*Summary!$S$18</f>
        <v>0</v>
      </c>
      <c r="AA750" s="47">
        <f>IFERROR(Table_Query_from_Mac10[[#This Row],[Incremental Cost]]/Table_Query_from_Mac10[[#This Row],[Incremental Sales]],0)</f>
        <v>0</v>
      </c>
      <c r="AB750" s="47">
        <f>IFERROR(Table_Query_from_Mac10[[#This Row],[TotalCostFuture]]/Table_Query_from_Mac10[[#This Row],[totalsalesFuture]],0)</f>
        <v>0.35187969924812024</v>
      </c>
      <c r="AN750" s="30">
        <v>8</v>
      </c>
      <c r="AO750">
        <f t="shared" si="22"/>
        <v>2</v>
      </c>
      <c r="AQ750" s="30">
        <v>38</v>
      </c>
      <c r="AR750">
        <f t="shared" si="23"/>
        <v>13.3</v>
      </c>
    </row>
    <row r="751" spans="1:44" x14ac:dyDescent="0.25">
      <c r="A751">
        <v>90073</v>
      </c>
      <c r="B751">
        <v>1</v>
      </c>
      <c r="C751" t="s">
        <v>55</v>
      </c>
      <c r="D751" t="s">
        <v>81</v>
      </c>
      <c r="E751">
        <v>7</v>
      </c>
      <c r="F751">
        <v>4.8499999999999996</v>
      </c>
      <c r="G751">
        <v>12.21</v>
      </c>
      <c r="H751" s="1">
        <v>44839</v>
      </c>
      <c r="I751" s="20">
        <v>7</v>
      </c>
      <c r="J751" s="47">
        <f>Table_Query_from_Mac10[[#This Row],[unit_price]]-(Table_Query_from_Mac10[[#This Row],[unit_price]]*(Table_Query_from_Mac10[[#This Row],[discount_pct]]/100))</f>
        <v>11.355300000000002</v>
      </c>
      <c r="K751" s="47">
        <f>Table_Query_from_Mac10[[#This Row],[unit_cost]]</f>
        <v>4.8499999999999996</v>
      </c>
      <c r="L751" s="47">
        <f>Table_Query_from_Mac10[[#This Row],[Live-cost]]*(1+Table_Query_from_Mac10[[#This Row],[CogsIncreasebyTYPE]])</f>
        <v>4.8499999999999996</v>
      </c>
      <c r="M751" s="47">
        <f>Table_Query_from_Mac10[[#This Row],[Live-cost]]*Table_Query_from_Mac10[[#This Row],[qty_to_ship]]</f>
        <v>33.949999999999996</v>
      </c>
      <c r="N751" s="47">
        <f>IF(Table_Query_from_Mac10[[#This Row],[item_no]]="KDA",-Table_Query_from_Mac10[[#This Row],[unit_price]],Table_Query_from_Mac10[[#This Row],[Net Unit]]*Table_Query_from_Mac10[[#This Row],[qty_to_ship]])</f>
        <v>79.487100000000012</v>
      </c>
      <c r="O751" s="47">
        <f>SUMIFS(Summary!C:C,Summary!H:H,Table_Query_from_Mac10[[#This Row],[Juiceoc]])</f>
        <v>0</v>
      </c>
      <c r="P751" s="47">
        <f>SUMIFS(Summary!D:D,Summary!H:H,Table_Query_from_Mac10[[#This Row],[Juiceoc]])</f>
        <v>0</v>
      </c>
      <c r="Q751" s="47">
        <f>SUMIFS(Summary!E:E,Summary!H:H,Table_Query_from_Mac10[[#This Row],[Juiceoc]])</f>
        <v>0</v>
      </c>
      <c r="R751" s="47">
        <f>Table_Query_from_Mac10[[#This Row],[Net Unit]]*(1+Table_Query_from_Mac10[[#This Row],[PriceIncreasebyType]])</f>
        <v>11.355300000000002</v>
      </c>
      <c r="S751" s="47">
        <f>Table_Query_from_Mac10[[#This Row],[UnitPriceFuture]]*Table_Query_from_Mac10[[#This Row],[qtytoShipFuture]]</f>
        <v>79.487100000000012</v>
      </c>
      <c r="T751" s="47">
        <f>ROUND(Table_Query_from_Mac10[[#This Row],[qty_to_ship]]*(1+Table_Query_from_Mac10[[#This Row],[VolumeIncreasebyType]]),0)</f>
        <v>7</v>
      </c>
      <c r="U751" s="47">
        <f>Table_Query_from_Mac10[[#This Row],[qtytoShipFuture]]*Table_Query_from_Mac10[[#This Row],[Future-cost]]</f>
        <v>33.949999999999996</v>
      </c>
      <c r="V751" s="47">
        <f>Table_Query_from_Mac10[[#This Row],[qtytoShipFuture]]-Table_Query_from_Mac10[[#This Row],[qty_to_ship]]</f>
        <v>0</v>
      </c>
      <c r="W751" s="47">
        <f>Table_Query_from_Mac10[[#This Row],[UnitPriceFuture]]</f>
        <v>11.355300000000002</v>
      </c>
      <c r="X751" s="47">
        <f>Table_Query_from_Mac10[[#This Row],[Unit Increase]]*Table_Query_from_Mac10[[#This Row],[UnitPriceFuture]]</f>
        <v>0</v>
      </c>
      <c r="Y751" s="47">
        <f>Table_Query_from_Mac10[[#This Row],[Unit Increase]]*Table_Query_from_Mac10[[#This Row],[Future-cost]]</f>
        <v>0</v>
      </c>
      <c r="Z751" s="47">
        <f>-(Table_Query_from_Mac10[[#This Row],[Incremental Sales]]+((Table_Query_from_Mac10[[#This Row],[Incremental Sales]]*-(SUM(Summary!$S$8:$S$9)))))*Summary!$S$18</f>
        <v>0</v>
      </c>
      <c r="AA751" s="47">
        <f>IFERROR(Table_Query_from_Mac10[[#This Row],[Incremental Cost]]/Table_Query_from_Mac10[[#This Row],[Incremental Sales]],0)</f>
        <v>0</v>
      </c>
      <c r="AB751" s="47">
        <f>IFERROR(Table_Query_from_Mac10[[#This Row],[TotalCostFuture]]/Table_Query_from_Mac10[[#This Row],[totalsalesFuture]],0)</f>
        <v>0.42711333033913668</v>
      </c>
      <c r="AN751" s="31">
        <v>25</v>
      </c>
      <c r="AO751">
        <f t="shared" si="22"/>
        <v>7</v>
      </c>
      <c r="AQ751" s="31">
        <v>34.89</v>
      </c>
      <c r="AR751">
        <f t="shared" si="23"/>
        <v>12.21</v>
      </c>
    </row>
    <row r="752" spans="1:44" x14ac:dyDescent="0.25">
      <c r="A752">
        <v>90073</v>
      </c>
      <c r="B752">
        <v>2</v>
      </c>
      <c r="C752" t="s">
        <v>55</v>
      </c>
      <c r="D752" t="s">
        <v>81</v>
      </c>
      <c r="E752">
        <v>16</v>
      </c>
      <c r="F752">
        <v>5.81</v>
      </c>
      <c r="G752">
        <v>14.47</v>
      </c>
      <c r="H752" s="1">
        <v>44839</v>
      </c>
      <c r="I752" s="20">
        <v>7</v>
      </c>
      <c r="J752" s="47">
        <f>Table_Query_from_Mac10[[#This Row],[unit_price]]-(Table_Query_from_Mac10[[#This Row],[unit_price]]*(Table_Query_from_Mac10[[#This Row],[discount_pct]]/100))</f>
        <v>13.457100000000001</v>
      </c>
      <c r="K752" s="47">
        <f>Table_Query_from_Mac10[[#This Row],[unit_cost]]</f>
        <v>5.81</v>
      </c>
      <c r="L752" s="47">
        <f>Table_Query_from_Mac10[[#This Row],[Live-cost]]*(1+Table_Query_from_Mac10[[#This Row],[CogsIncreasebyTYPE]])</f>
        <v>5.81</v>
      </c>
      <c r="M752" s="47">
        <f>Table_Query_from_Mac10[[#This Row],[Live-cost]]*Table_Query_from_Mac10[[#This Row],[qty_to_ship]]</f>
        <v>92.96</v>
      </c>
      <c r="N752" s="47">
        <f>IF(Table_Query_from_Mac10[[#This Row],[item_no]]="KDA",-Table_Query_from_Mac10[[#This Row],[unit_price]],Table_Query_from_Mac10[[#This Row],[Net Unit]]*Table_Query_from_Mac10[[#This Row],[qty_to_ship]])</f>
        <v>215.31360000000001</v>
      </c>
      <c r="O752" s="47">
        <f>SUMIFS(Summary!C:C,Summary!H:H,Table_Query_from_Mac10[[#This Row],[Juiceoc]])</f>
        <v>0</v>
      </c>
      <c r="P752" s="47">
        <f>SUMIFS(Summary!D:D,Summary!H:H,Table_Query_from_Mac10[[#This Row],[Juiceoc]])</f>
        <v>0</v>
      </c>
      <c r="Q752" s="47">
        <f>SUMIFS(Summary!E:E,Summary!H:H,Table_Query_from_Mac10[[#This Row],[Juiceoc]])</f>
        <v>0</v>
      </c>
      <c r="R752" s="47">
        <f>Table_Query_from_Mac10[[#This Row],[Net Unit]]*(1+Table_Query_from_Mac10[[#This Row],[PriceIncreasebyType]])</f>
        <v>13.457100000000001</v>
      </c>
      <c r="S752" s="47">
        <f>Table_Query_from_Mac10[[#This Row],[UnitPriceFuture]]*Table_Query_from_Mac10[[#This Row],[qtytoShipFuture]]</f>
        <v>215.31360000000001</v>
      </c>
      <c r="T752" s="47">
        <f>ROUND(Table_Query_from_Mac10[[#This Row],[qty_to_ship]]*(1+Table_Query_from_Mac10[[#This Row],[VolumeIncreasebyType]]),0)</f>
        <v>16</v>
      </c>
      <c r="U752" s="47">
        <f>Table_Query_from_Mac10[[#This Row],[qtytoShipFuture]]*Table_Query_from_Mac10[[#This Row],[Future-cost]]</f>
        <v>92.96</v>
      </c>
      <c r="V752" s="47">
        <f>Table_Query_from_Mac10[[#This Row],[qtytoShipFuture]]-Table_Query_from_Mac10[[#This Row],[qty_to_ship]]</f>
        <v>0</v>
      </c>
      <c r="W752" s="47">
        <f>Table_Query_from_Mac10[[#This Row],[UnitPriceFuture]]</f>
        <v>13.457100000000001</v>
      </c>
      <c r="X752" s="47">
        <f>Table_Query_from_Mac10[[#This Row],[Unit Increase]]*Table_Query_from_Mac10[[#This Row],[UnitPriceFuture]]</f>
        <v>0</v>
      </c>
      <c r="Y752" s="47">
        <f>Table_Query_from_Mac10[[#This Row],[Unit Increase]]*Table_Query_from_Mac10[[#This Row],[Future-cost]]</f>
        <v>0</v>
      </c>
      <c r="Z752" s="47">
        <f>-(Table_Query_from_Mac10[[#This Row],[Incremental Sales]]+((Table_Query_from_Mac10[[#This Row],[Incremental Sales]]*-(SUM(Summary!$S$8:$S$9)))))*Summary!$S$18</f>
        <v>0</v>
      </c>
      <c r="AA752" s="47">
        <f>IFERROR(Table_Query_from_Mac10[[#This Row],[Incremental Cost]]/Table_Query_from_Mac10[[#This Row],[Incremental Sales]],0)</f>
        <v>0</v>
      </c>
      <c r="AB752" s="47">
        <f>IFERROR(Table_Query_from_Mac10[[#This Row],[TotalCostFuture]]/Table_Query_from_Mac10[[#This Row],[totalsalesFuture]],0)</f>
        <v>0.43174235162107732</v>
      </c>
      <c r="AN752" s="30">
        <v>64</v>
      </c>
      <c r="AO752">
        <f t="shared" si="22"/>
        <v>16</v>
      </c>
      <c r="AQ752" s="30">
        <v>41.35</v>
      </c>
      <c r="AR752">
        <f t="shared" si="23"/>
        <v>14.47</v>
      </c>
    </row>
    <row r="753" spans="1:44" x14ac:dyDescent="0.25">
      <c r="A753">
        <v>90073</v>
      </c>
      <c r="B753">
        <v>3</v>
      </c>
      <c r="C753" t="s">
        <v>55</v>
      </c>
      <c r="D753" t="s">
        <v>81</v>
      </c>
      <c r="E753">
        <v>0</v>
      </c>
      <c r="F753">
        <v>6.38</v>
      </c>
      <c r="G753">
        <v>16.420000000000002</v>
      </c>
      <c r="H753" s="1">
        <v>44839</v>
      </c>
      <c r="I753" s="20">
        <v>7</v>
      </c>
      <c r="J753" s="47">
        <f>Table_Query_from_Mac10[[#This Row],[unit_price]]-(Table_Query_from_Mac10[[#This Row],[unit_price]]*(Table_Query_from_Mac10[[#This Row],[discount_pct]]/100))</f>
        <v>15.270600000000002</v>
      </c>
      <c r="K753" s="47">
        <f>Table_Query_from_Mac10[[#This Row],[unit_cost]]</f>
        <v>6.38</v>
      </c>
      <c r="L753" s="47">
        <f>Table_Query_from_Mac10[[#This Row],[Live-cost]]*(1+Table_Query_from_Mac10[[#This Row],[CogsIncreasebyTYPE]])</f>
        <v>6.38</v>
      </c>
      <c r="M753" s="47">
        <f>Table_Query_from_Mac10[[#This Row],[Live-cost]]*Table_Query_from_Mac10[[#This Row],[qty_to_ship]]</f>
        <v>0</v>
      </c>
      <c r="N753" s="47">
        <f>IF(Table_Query_from_Mac10[[#This Row],[item_no]]="KDA",-Table_Query_from_Mac10[[#This Row],[unit_price]],Table_Query_from_Mac10[[#This Row],[Net Unit]]*Table_Query_from_Mac10[[#This Row],[qty_to_ship]])</f>
        <v>0</v>
      </c>
      <c r="O753" s="47">
        <f>SUMIFS(Summary!C:C,Summary!H:H,Table_Query_from_Mac10[[#This Row],[Juiceoc]])</f>
        <v>0</v>
      </c>
      <c r="P753" s="47">
        <f>SUMIFS(Summary!D:D,Summary!H:H,Table_Query_from_Mac10[[#This Row],[Juiceoc]])</f>
        <v>0</v>
      </c>
      <c r="Q753" s="47">
        <f>SUMIFS(Summary!E:E,Summary!H:H,Table_Query_from_Mac10[[#This Row],[Juiceoc]])</f>
        <v>0</v>
      </c>
      <c r="R753" s="47">
        <f>Table_Query_from_Mac10[[#This Row],[Net Unit]]*(1+Table_Query_from_Mac10[[#This Row],[PriceIncreasebyType]])</f>
        <v>15.270600000000002</v>
      </c>
      <c r="S753" s="47">
        <f>Table_Query_from_Mac10[[#This Row],[UnitPriceFuture]]*Table_Query_from_Mac10[[#This Row],[qtytoShipFuture]]</f>
        <v>0</v>
      </c>
      <c r="T753" s="47">
        <f>ROUND(Table_Query_from_Mac10[[#This Row],[qty_to_ship]]*(1+Table_Query_from_Mac10[[#This Row],[VolumeIncreasebyType]]),0)</f>
        <v>0</v>
      </c>
      <c r="U753" s="47">
        <f>Table_Query_from_Mac10[[#This Row],[qtytoShipFuture]]*Table_Query_from_Mac10[[#This Row],[Future-cost]]</f>
        <v>0</v>
      </c>
      <c r="V753" s="47">
        <f>Table_Query_from_Mac10[[#This Row],[qtytoShipFuture]]-Table_Query_from_Mac10[[#This Row],[qty_to_ship]]</f>
        <v>0</v>
      </c>
      <c r="W753" s="47">
        <f>Table_Query_from_Mac10[[#This Row],[UnitPriceFuture]]</f>
        <v>15.270600000000002</v>
      </c>
      <c r="X753" s="47">
        <f>Table_Query_from_Mac10[[#This Row],[Unit Increase]]*Table_Query_from_Mac10[[#This Row],[UnitPriceFuture]]</f>
        <v>0</v>
      </c>
      <c r="Y753" s="47">
        <f>Table_Query_from_Mac10[[#This Row],[Unit Increase]]*Table_Query_from_Mac10[[#This Row],[Future-cost]]</f>
        <v>0</v>
      </c>
      <c r="Z753" s="47">
        <f>-(Table_Query_from_Mac10[[#This Row],[Incremental Sales]]+((Table_Query_from_Mac10[[#This Row],[Incremental Sales]]*-(SUM(Summary!$S$8:$S$9)))))*Summary!$S$18</f>
        <v>0</v>
      </c>
      <c r="AA753" s="47">
        <f>IFERROR(Table_Query_from_Mac10[[#This Row],[Incremental Cost]]/Table_Query_from_Mac10[[#This Row],[Incremental Sales]],0)</f>
        <v>0</v>
      </c>
      <c r="AB753" s="47">
        <f>IFERROR(Table_Query_from_Mac10[[#This Row],[TotalCostFuture]]/Table_Query_from_Mac10[[#This Row],[totalsalesFuture]],0)</f>
        <v>0</v>
      </c>
      <c r="AN753" s="31">
        <v>0</v>
      </c>
      <c r="AO753">
        <f t="shared" si="22"/>
        <v>0</v>
      </c>
      <c r="AQ753" s="31">
        <v>46.9</v>
      </c>
      <c r="AR753">
        <f t="shared" si="23"/>
        <v>16.420000000000002</v>
      </c>
    </row>
    <row r="754" spans="1:44" x14ac:dyDescent="0.25">
      <c r="A754">
        <v>90073</v>
      </c>
      <c r="B754">
        <v>4</v>
      </c>
      <c r="C754" t="s">
        <v>55</v>
      </c>
      <c r="D754" t="s">
        <v>81</v>
      </c>
      <c r="E754">
        <v>12</v>
      </c>
      <c r="F754">
        <v>7.17</v>
      </c>
      <c r="G754">
        <v>18.14</v>
      </c>
      <c r="H754" s="1">
        <v>44839</v>
      </c>
      <c r="I754" s="20">
        <v>7</v>
      </c>
      <c r="J754" s="47">
        <f>Table_Query_from_Mac10[[#This Row],[unit_price]]-(Table_Query_from_Mac10[[#This Row],[unit_price]]*(Table_Query_from_Mac10[[#This Row],[discount_pct]]/100))</f>
        <v>16.870200000000001</v>
      </c>
      <c r="K754" s="47">
        <f>Table_Query_from_Mac10[[#This Row],[unit_cost]]</f>
        <v>7.17</v>
      </c>
      <c r="L754" s="47">
        <f>Table_Query_from_Mac10[[#This Row],[Live-cost]]*(1+Table_Query_from_Mac10[[#This Row],[CogsIncreasebyTYPE]])</f>
        <v>7.17</v>
      </c>
      <c r="M754" s="47">
        <f>Table_Query_from_Mac10[[#This Row],[Live-cost]]*Table_Query_from_Mac10[[#This Row],[qty_to_ship]]</f>
        <v>86.039999999999992</v>
      </c>
      <c r="N754" s="47">
        <f>IF(Table_Query_from_Mac10[[#This Row],[item_no]]="KDA",-Table_Query_from_Mac10[[#This Row],[unit_price]],Table_Query_from_Mac10[[#This Row],[Net Unit]]*Table_Query_from_Mac10[[#This Row],[qty_to_ship]])</f>
        <v>202.44240000000002</v>
      </c>
      <c r="O754" s="47">
        <f>SUMIFS(Summary!C:C,Summary!H:H,Table_Query_from_Mac10[[#This Row],[Juiceoc]])</f>
        <v>0</v>
      </c>
      <c r="P754" s="47">
        <f>SUMIFS(Summary!D:D,Summary!H:H,Table_Query_from_Mac10[[#This Row],[Juiceoc]])</f>
        <v>0</v>
      </c>
      <c r="Q754" s="47">
        <f>SUMIFS(Summary!E:E,Summary!H:H,Table_Query_from_Mac10[[#This Row],[Juiceoc]])</f>
        <v>0</v>
      </c>
      <c r="R754" s="47">
        <f>Table_Query_from_Mac10[[#This Row],[Net Unit]]*(1+Table_Query_from_Mac10[[#This Row],[PriceIncreasebyType]])</f>
        <v>16.870200000000001</v>
      </c>
      <c r="S754" s="47">
        <f>Table_Query_from_Mac10[[#This Row],[UnitPriceFuture]]*Table_Query_from_Mac10[[#This Row],[qtytoShipFuture]]</f>
        <v>202.44240000000002</v>
      </c>
      <c r="T754" s="47">
        <f>ROUND(Table_Query_from_Mac10[[#This Row],[qty_to_ship]]*(1+Table_Query_from_Mac10[[#This Row],[VolumeIncreasebyType]]),0)</f>
        <v>12</v>
      </c>
      <c r="U754" s="47">
        <f>Table_Query_from_Mac10[[#This Row],[qtytoShipFuture]]*Table_Query_from_Mac10[[#This Row],[Future-cost]]</f>
        <v>86.039999999999992</v>
      </c>
      <c r="V754" s="47">
        <f>Table_Query_from_Mac10[[#This Row],[qtytoShipFuture]]-Table_Query_from_Mac10[[#This Row],[qty_to_ship]]</f>
        <v>0</v>
      </c>
      <c r="W754" s="47">
        <f>Table_Query_from_Mac10[[#This Row],[UnitPriceFuture]]</f>
        <v>16.870200000000001</v>
      </c>
      <c r="X754" s="47">
        <f>Table_Query_from_Mac10[[#This Row],[Unit Increase]]*Table_Query_from_Mac10[[#This Row],[UnitPriceFuture]]</f>
        <v>0</v>
      </c>
      <c r="Y754" s="47">
        <f>Table_Query_from_Mac10[[#This Row],[Unit Increase]]*Table_Query_from_Mac10[[#This Row],[Future-cost]]</f>
        <v>0</v>
      </c>
      <c r="Z754" s="47">
        <f>-(Table_Query_from_Mac10[[#This Row],[Incremental Sales]]+((Table_Query_from_Mac10[[#This Row],[Incremental Sales]]*-(SUM(Summary!$S$8:$S$9)))))*Summary!$S$18</f>
        <v>0</v>
      </c>
      <c r="AA754" s="47">
        <f>IFERROR(Table_Query_from_Mac10[[#This Row],[Incremental Cost]]/Table_Query_from_Mac10[[#This Row],[Incremental Sales]],0)</f>
        <v>0</v>
      </c>
      <c r="AB754" s="47">
        <f>IFERROR(Table_Query_from_Mac10[[#This Row],[TotalCostFuture]]/Table_Query_from_Mac10[[#This Row],[totalsalesFuture]],0)</f>
        <v>0.4250097805598036</v>
      </c>
      <c r="AN754" s="30">
        <v>48</v>
      </c>
      <c r="AO754">
        <f t="shared" si="22"/>
        <v>12</v>
      </c>
      <c r="AQ754" s="30">
        <v>51.84</v>
      </c>
      <c r="AR754">
        <f t="shared" si="23"/>
        <v>18.14</v>
      </c>
    </row>
    <row r="755" spans="1:44" x14ac:dyDescent="0.25">
      <c r="A755">
        <v>90073</v>
      </c>
      <c r="B755">
        <v>5</v>
      </c>
      <c r="C755" t="s">
        <v>55</v>
      </c>
      <c r="D755" t="s">
        <v>81</v>
      </c>
      <c r="E755">
        <v>0</v>
      </c>
      <c r="F755">
        <v>8.5</v>
      </c>
      <c r="G755">
        <v>22.57</v>
      </c>
      <c r="H755" s="1">
        <v>44839</v>
      </c>
      <c r="I755" s="20">
        <v>7</v>
      </c>
      <c r="J755" s="47">
        <f>Table_Query_from_Mac10[[#This Row],[unit_price]]-(Table_Query_from_Mac10[[#This Row],[unit_price]]*(Table_Query_from_Mac10[[#This Row],[discount_pct]]/100))</f>
        <v>20.990100000000002</v>
      </c>
      <c r="K755" s="47">
        <f>Table_Query_from_Mac10[[#This Row],[unit_cost]]</f>
        <v>8.5</v>
      </c>
      <c r="L755" s="47">
        <f>Table_Query_from_Mac10[[#This Row],[Live-cost]]*(1+Table_Query_from_Mac10[[#This Row],[CogsIncreasebyTYPE]])</f>
        <v>8.5</v>
      </c>
      <c r="M755" s="47">
        <f>Table_Query_from_Mac10[[#This Row],[Live-cost]]*Table_Query_from_Mac10[[#This Row],[qty_to_ship]]</f>
        <v>0</v>
      </c>
      <c r="N755" s="47">
        <f>IF(Table_Query_from_Mac10[[#This Row],[item_no]]="KDA",-Table_Query_from_Mac10[[#This Row],[unit_price]],Table_Query_from_Mac10[[#This Row],[Net Unit]]*Table_Query_from_Mac10[[#This Row],[qty_to_ship]])</f>
        <v>0</v>
      </c>
      <c r="O755" s="47">
        <f>SUMIFS(Summary!C:C,Summary!H:H,Table_Query_from_Mac10[[#This Row],[Juiceoc]])</f>
        <v>0</v>
      </c>
      <c r="P755" s="47">
        <f>SUMIFS(Summary!D:D,Summary!H:H,Table_Query_from_Mac10[[#This Row],[Juiceoc]])</f>
        <v>0</v>
      </c>
      <c r="Q755" s="47">
        <f>SUMIFS(Summary!E:E,Summary!H:H,Table_Query_from_Mac10[[#This Row],[Juiceoc]])</f>
        <v>0</v>
      </c>
      <c r="R755" s="47">
        <f>Table_Query_from_Mac10[[#This Row],[Net Unit]]*(1+Table_Query_from_Mac10[[#This Row],[PriceIncreasebyType]])</f>
        <v>20.990100000000002</v>
      </c>
      <c r="S755" s="47">
        <f>Table_Query_from_Mac10[[#This Row],[UnitPriceFuture]]*Table_Query_from_Mac10[[#This Row],[qtytoShipFuture]]</f>
        <v>0</v>
      </c>
      <c r="T755" s="47">
        <f>ROUND(Table_Query_from_Mac10[[#This Row],[qty_to_ship]]*(1+Table_Query_from_Mac10[[#This Row],[VolumeIncreasebyType]]),0)</f>
        <v>0</v>
      </c>
      <c r="U755" s="47">
        <f>Table_Query_from_Mac10[[#This Row],[qtytoShipFuture]]*Table_Query_from_Mac10[[#This Row],[Future-cost]]</f>
        <v>0</v>
      </c>
      <c r="V755" s="47">
        <f>Table_Query_from_Mac10[[#This Row],[qtytoShipFuture]]-Table_Query_from_Mac10[[#This Row],[qty_to_ship]]</f>
        <v>0</v>
      </c>
      <c r="W755" s="47">
        <f>Table_Query_from_Mac10[[#This Row],[UnitPriceFuture]]</f>
        <v>20.990100000000002</v>
      </c>
      <c r="X755" s="47">
        <f>Table_Query_from_Mac10[[#This Row],[Unit Increase]]*Table_Query_from_Mac10[[#This Row],[UnitPriceFuture]]</f>
        <v>0</v>
      </c>
      <c r="Y755" s="47">
        <f>Table_Query_from_Mac10[[#This Row],[Unit Increase]]*Table_Query_from_Mac10[[#This Row],[Future-cost]]</f>
        <v>0</v>
      </c>
      <c r="Z755" s="47">
        <f>-(Table_Query_from_Mac10[[#This Row],[Incremental Sales]]+((Table_Query_from_Mac10[[#This Row],[Incremental Sales]]*-(SUM(Summary!$S$8:$S$9)))))*Summary!$S$18</f>
        <v>0</v>
      </c>
      <c r="AA755" s="47">
        <f>IFERROR(Table_Query_from_Mac10[[#This Row],[Incremental Cost]]/Table_Query_from_Mac10[[#This Row],[Incremental Sales]],0)</f>
        <v>0</v>
      </c>
      <c r="AB755" s="47">
        <f>IFERROR(Table_Query_from_Mac10[[#This Row],[TotalCostFuture]]/Table_Query_from_Mac10[[#This Row],[totalsalesFuture]],0)</f>
        <v>0</v>
      </c>
      <c r="AN755" s="31">
        <v>0</v>
      </c>
      <c r="AO755">
        <f t="shared" si="22"/>
        <v>0</v>
      </c>
      <c r="AQ755" s="31">
        <v>64.489999999999995</v>
      </c>
      <c r="AR755">
        <f t="shared" si="23"/>
        <v>22.57</v>
      </c>
    </row>
    <row r="756" spans="1:44" x14ac:dyDescent="0.25">
      <c r="A756">
        <v>90073</v>
      </c>
      <c r="B756">
        <v>6</v>
      </c>
      <c r="C756" t="s">
        <v>55</v>
      </c>
      <c r="D756" t="s">
        <v>81</v>
      </c>
      <c r="E756">
        <v>3</v>
      </c>
      <c r="F756">
        <v>9.86</v>
      </c>
      <c r="G756">
        <v>27.29</v>
      </c>
      <c r="H756" s="1">
        <v>44839</v>
      </c>
      <c r="I756" s="20">
        <v>7</v>
      </c>
      <c r="J756" s="47">
        <f>Table_Query_from_Mac10[[#This Row],[unit_price]]-(Table_Query_from_Mac10[[#This Row],[unit_price]]*(Table_Query_from_Mac10[[#This Row],[discount_pct]]/100))</f>
        <v>25.3797</v>
      </c>
      <c r="K756" s="47">
        <f>Table_Query_from_Mac10[[#This Row],[unit_cost]]</f>
        <v>9.86</v>
      </c>
      <c r="L756" s="47">
        <f>Table_Query_from_Mac10[[#This Row],[Live-cost]]*(1+Table_Query_from_Mac10[[#This Row],[CogsIncreasebyTYPE]])</f>
        <v>9.86</v>
      </c>
      <c r="M756" s="47">
        <f>Table_Query_from_Mac10[[#This Row],[Live-cost]]*Table_Query_from_Mac10[[#This Row],[qty_to_ship]]</f>
        <v>29.58</v>
      </c>
      <c r="N756" s="47">
        <f>IF(Table_Query_from_Mac10[[#This Row],[item_no]]="KDA",-Table_Query_from_Mac10[[#This Row],[unit_price]],Table_Query_from_Mac10[[#This Row],[Net Unit]]*Table_Query_from_Mac10[[#This Row],[qty_to_ship]])</f>
        <v>76.139099999999999</v>
      </c>
      <c r="O756" s="47">
        <f>SUMIFS(Summary!C:C,Summary!H:H,Table_Query_from_Mac10[[#This Row],[Juiceoc]])</f>
        <v>0</v>
      </c>
      <c r="P756" s="47">
        <f>SUMIFS(Summary!D:D,Summary!H:H,Table_Query_from_Mac10[[#This Row],[Juiceoc]])</f>
        <v>0</v>
      </c>
      <c r="Q756" s="47">
        <f>SUMIFS(Summary!E:E,Summary!H:H,Table_Query_from_Mac10[[#This Row],[Juiceoc]])</f>
        <v>0</v>
      </c>
      <c r="R756" s="47">
        <f>Table_Query_from_Mac10[[#This Row],[Net Unit]]*(1+Table_Query_from_Mac10[[#This Row],[PriceIncreasebyType]])</f>
        <v>25.3797</v>
      </c>
      <c r="S756" s="47">
        <f>Table_Query_from_Mac10[[#This Row],[UnitPriceFuture]]*Table_Query_from_Mac10[[#This Row],[qtytoShipFuture]]</f>
        <v>76.139099999999999</v>
      </c>
      <c r="T756" s="47">
        <f>ROUND(Table_Query_from_Mac10[[#This Row],[qty_to_ship]]*(1+Table_Query_from_Mac10[[#This Row],[VolumeIncreasebyType]]),0)</f>
        <v>3</v>
      </c>
      <c r="U756" s="47">
        <f>Table_Query_from_Mac10[[#This Row],[qtytoShipFuture]]*Table_Query_from_Mac10[[#This Row],[Future-cost]]</f>
        <v>29.58</v>
      </c>
      <c r="V756" s="47">
        <f>Table_Query_from_Mac10[[#This Row],[qtytoShipFuture]]-Table_Query_from_Mac10[[#This Row],[qty_to_ship]]</f>
        <v>0</v>
      </c>
      <c r="W756" s="47">
        <f>Table_Query_from_Mac10[[#This Row],[UnitPriceFuture]]</f>
        <v>25.3797</v>
      </c>
      <c r="X756" s="47">
        <f>Table_Query_from_Mac10[[#This Row],[Unit Increase]]*Table_Query_from_Mac10[[#This Row],[UnitPriceFuture]]</f>
        <v>0</v>
      </c>
      <c r="Y756" s="47">
        <f>Table_Query_from_Mac10[[#This Row],[Unit Increase]]*Table_Query_from_Mac10[[#This Row],[Future-cost]]</f>
        <v>0</v>
      </c>
      <c r="Z756" s="47">
        <f>-(Table_Query_from_Mac10[[#This Row],[Incremental Sales]]+((Table_Query_from_Mac10[[#This Row],[Incremental Sales]]*-(SUM(Summary!$S$8:$S$9)))))*Summary!$S$18</f>
        <v>0</v>
      </c>
      <c r="AA756" s="47">
        <f>IFERROR(Table_Query_from_Mac10[[#This Row],[Incremental Cost]]/Table_Query_from_Mac10[[#This Row],[Incremental Sales]],0)</f>
        <v>0</v>
      </c>
      <c r="AB756" s="47">
        <f>IFERROR(Table_Query_from_Mac10[[#This Row],[TotalCostFuture]]/Table_Query_from_Mac10[[#This Row],[totalsalesFuture]],0)</f>
        <v>0.38849947004889734</v>
      </c>
      <c r="AN756" s="30">
        <v>9</v>
      </c>
      <c r="AO756">
        <f t="shared" si="22"/>
        <v>3</v>
      </c>
      <c r="AQ756" s="30">
        <v>77.959999999999994</v>
      </c>
      <c r="AR756">
        <f t="shared" si="23"/>
        <v>27.29</v>
      </c>
    </row>
    <row r="757" spans="1:44" x14ac:dyDescent="0.25">
      <c r="A757">
        <v>90073</v>
      </c>
      <c r="B757">
        <v>7</v>
      </c>
      <c r="C757" t="s">
        <v>55</v>
      </c>
      <c r="D757" t="s">
        <v>81</v>
      </c>
      <c r="E757">
        <v>3</v>
      </c>
      <c r="F757">
        <v>7.81</v>
      </c>
      <c r="G757">
        <v>21.1</v>
      </c>
      <c r="H757" s="1">
        <v>44839</v>
      </c>
      <c r="I757" s="20">
        <v>7</v>
      </c>
      <c r="J757" s="47">
        <f>Table_Query_from_Mac10[[#This Row],[unit_price]]-(Table_Query_from_Mac10[[#This Row],[unit_price]]*(Table_Query_from_Mac10[[#This Row],[discount_pct]]/100))</f>
        <v>19.623000000000001</v>
      </c>
      <c r="K757" s="47">
        <f>Table_Query_from_Mac10[[#This Row],[unit_cost]]</f>
        <v>7.81</v>
      </c>
      <c r="L757" s="47">
        <f>Table_Query_from_Mac10[[#This Row],[Live-cost]]*(1+Table_Query_from_Mac10[[#This Row],[CogsIncreasebyTYPE]])</f>
        <v>7.81</v>
      </c>
      <c r="M757" s="47">
        <f>Table_Query_from_Mac10[[#This Row],[Live-cost]]*Table_Query_from_Mac10[[#This Row],[qty_to_ship]]</f>
        <v>23.43</v>
      </c>
      <c r="N757" s="47">
        <f>IF(Table_Query_from_Mac10[[#This Row],[item_no]]="KDA",-Table_Query_from_Mac10[[#This Row],[unit_price]],Table_Query_from_Mac10[[#This Row],[Net Unit]]*Table_Query_from_Mac10[[#This Row],[qty_to_ship]])</f>
        <v>58.869</v>
      </c>
      <c r="O757" s="47">
        <f>SUMIFS(Summary!C:C,Summary!H:H,Table_Query_from_Mac10[[#This Row],[Juiceoc]])</f>
        <v>0</v>
      </c>
      <c r="P757" s="47">
        <f>SUMIFS(Summary!D:D,Summary!H:H,Table_Query_from_Mac10[[#This Row],[Juiceoc]])</f>
        <v>0</v>
      </c>
      <c r="Q757" s="47">
        <f>SUMIFS(Summary!E:E,Summary!H:H,Table_Query_from_Mac10[[#This Row],[Juiceoc]])</f>
        <v>0</v>
      </c>
      <c r="R757" s="47">
        <f>Table_Query_from_Mac10[[#This Row],[Net Unit]]*(1+Table_Query_from_Mac10[[#This Row],[PriceIncreasebyType]])</f>
        <v>19.623000000000001</v>
      </c>
      <c r="S757" s="47">
        <f>Table_Query_from_Mac10[[#This Row],[UnitPriceFuture]]*Table_Query_from_Mac10[[#This Row],[qtytoShipFuture]]</f>
        <v>58.869</v>
      </c>
      <c r="T757" s="47">
        <f>ROUND(Table_Query_from_Mac10[[#This Row],[qty_to_ship]]*(1+Table_Query_from_Mac10[[#This Row],[VolumeIncreasebyType]]),0)</f>
        <v>3</v>
      </c>
      <c r="U757" s="47">
        <f>Table_Query_from_Mac10[[#This Row],[qtytoShipFuture]]*Table_Query_from_Mac10[[#This Row],[Future-cost]]</f>
        <v>23.43</v>
      </c>
      <c r="V757" s="47">
        <f>Table_Query_from_Mac10[[#This Row],[qtytoShipFuture]]-Table_Query_from_Mac10[[#This Row],[qty_to_ship]]</f>
        <v>0</v>
      </c>
      <c r="W757" s="47">
        <f>Table_Query_from_Mac10[[#This Row],[UnitPriceFuture]]</f>
        <v>19.623000000000001</v>
      </c>
      <c r="X757" s="47">
        <f>Table_Query_from_Mac10[[#This Row],[Unit Increase]]*Table_Query_from_Mac10[[#This Row],[UnitPriceFuture]]</f>
        <v>0</v>
      </c>
      <c r="Y757" s="47">
        <f>Table_Query_from_Mac10[[#This Row],[Unit Increase]]*Table_Query_from_Mac10[[#This Row],[Future-cost]]</f>
        <v>0</v>
      </c>
      <c r="Z757" s="47">
        <f>-(Table_Query_from_Mac10[[#This Row],[Incremental Sales]]+((Table_Query_from_Mac10[[#This Row],[Incremental Sales]]*-(SUM(Summary!$S$8:$S$9)))))*Summary!$S$18</f>
        <v>0</v>
      </c>
      <c r="AA757" s="47">
        <f>IFERROR(Table_Query_from_Mac10[[#This Row],[Incremental Cost]]/Table_Query_from_Mac10[[#This Row],[Incremental Sales]],0)</f>
        <v>0</v>
      </c>
      <c r="AB757" s="47">
        <f>IFERROR(Table_Query_from_Mac10[[#This Row],[TotalCostFuture]]/Table_Query_from_Mac10[[#This Row],[totalsalesFuture]],0)</f>
        <v>0.39800234418794272</v>
      </c>
      <c r="AN757" s="31">
        <v>12</v>
      </c>
      <c r="AO757">
        <f t="shared" si="22"/>
        <v>3</v>
      </c>
      <c r="AQ757" s="31">
        <v>60.28</v>
      </c>
      <c r="AR757">
        <f t="shared" si="23"/>
        <v>21.1</v>
      </c>
    </row>
    <row r="758" spans="1:44" x14ac:dyDescent="0.25">
      <c r="A758">
        <v>90054</v>
      </c>
      <c r="B758">
        <v>3</v>
      </c>
      <c r="C758" t="s">
        <v>59</v>
      </c>
      <c r="D758" t="s">
        <v>49</v>
      </c>
      <c r="E758">
        <v>64</v>
      </c>
      <c r="F758">
        <v>6.28</v>
      </c>
      <c r="G758">
        <v>13.95</v>
      </c>
      <c r="H758" s="1">
        <v>44855</v>
      </c>
      <c r="I758" s="20">
        <v>0</v>
      </c>
      <c r="J758" s="47">
        <f>Table_Query_from_Mac10[[#This Row],[unit_price]]-(Table_Query_from_Mac10[[#This Row],[unit_price]]*(Table_Query_from_Mac10[[#This Row],[discount_pct]]/100))</f>
        <v>13.95</v>
      </c>
      <c r="K758" s="47">
        <f>Table_Query_from_Mac10[[#This Row],[unit_cost]]</f>
        <v>6.28</v>
      </c>
      <c r="L758" s="47">
        <f>Table_Query_from_Mac10[[#This Row],[Live-cost]]*(1+Table_Query_from_Mac10[[#This Row],[CogsIncreasebyTYPE]])</f>
        <v>6.28</v>
      </c>
      <c r="M758" s="47">
        <f>Table_Query_from_Mac10[[#This Row],[Live-cost]]*Table_Query_from_Mac10[[#This Row],[qty_to_ship]]</f>
        <v>401.92</v>
      </c>
      <c r="N758" s="47">
        <f>IF(Table_Query_from_Mac10[[#This Row],[item_no]]="KDA",-Table_Query_from_Mac10[[#This Row],[unit_price]],Table_Query_from_Mac10[[#This Row],[Net Unit]]*Table_Query_from_Mac10[[#This Row],[qty_to_ship]])</f>
        <v>892.8</v>
      </c>
      <c r="O758" s="47">
        <f>SUMIFS(Summary!C:C,Summary!H:H,Table_Query_from_Mac10[[#This Row],[Juiceoc]])</f>
        <v>0</v>
      </c>
      <c r="P758" s="47">
        <f>SUMIFS(Summary!D:D,Summary!H:H,Table_Query_from_Mac10[[#This Row],[Juiceoc]])</f>
        <v>0</v>
      </c>
      <c r="Q758" s="47">
        <f>SUMIFS(Summary!E:E,Summary!H:H,Table_Query_from_Mac10[[#This Row],[Juiceoc]])</f>
        <v>0</v>
      </c>
      <c r="R758" s="47">
        <f>Table_Query_from_Mac10[[#This Row],[Net Unit]]*(1+Table_Query_from_Mac10[[#This Row],[PriceIncreasebyType]])</f>
        <v>13.95</v>
      </c>
      <c r="S758" s="47">
        <f>Table_Query_from_Mac10[[#This Row],[UnitPriceFuture]]*Table_Query_from_Mac10[[#This Row],[qtytoShipFuture]]</f>
        <v>892.8</v>
      </c>
      <c r="T758" s="47">
        <f>ROUND(Table_Query_from_Mac10[[#This Row],[qty_to_ship]]*(1+Table_Query_from_Mac10[[#This Row],[VolumeIncreasebyType]]),0)</f>
        <v>64</v>
      </c>
      <c r="U758" s="47">
        <f>Table_Query_from_Mac10[[#This Row],[qtytoShipFuture]]*Table_Query_from_Mac10[[#This Row],[Future-cost]]</f>
        <v>401.92</v>
      </c>
      <c r="V758" s="47">
        <f>Table_Query_from_Mac10[[#This Row],[qtytoShipFuture]]-Table_Query_from_Mac10[[#This Row],[qty_to_ship]]</f>
        <v>0</v>
      </c>
      <c r="W758" s="47">
        <f>Table_Query_from_Mac10[[#This Row],[UnitPriceFuture]]</f>
        <v>13.95</v>
      </c>
      <c r="X758" s="47">
        <f>Table_Query_from_Mac10[[#This Row],[Unit Increase]]*Table_Query_from_Mac10[[#This Row],[UnitPriceFuture]]</f>
        <v>0</v>
      </c>
      <c r="Y758" s="47">
        <f>Table_Query_from_Mac10[[#This Row],[Unit Increase]]*Table_Query_from_Mac10[[#This Row],[Future-cost]]</f>
        <v>0</v>
      </c>
      <c r="Z758" s="47">
        <f>-(Table_Query_from_Mac10[[#This Row],[Incremental Sales]]+((Table_Query_from_Mac10[[#This Row],[Incremental Sales]]*-(SUM(Summary!$S$8:$S$9)))))*Summary!$S$18</f>
        <v>0</v>
      </c>
      <c r="AA758" s="47">
        <f>IFERROR(Table_Query_from_Mac10[[#This Row],[Incremental Cost]]/Table_Query_from_Mac10[[#This Row],[Incremental Sales]],0)</f>
        <v>0</v>
      </c>
      <c r="AB758" s="47">
        <f>IFERROR(Table_Query_from_Mac10[[#This Row],[TotalCostFuture]]/Table_Query_from_Mac10[[#This Row],[totalsalesFuture]],0)</f>
        <v>0.4501792114695341</v>
      </c>
      <c r="AN758" s="30">
        <v>256</v>
      </c>
      <c r="AO758">
        <f t="shared" si="22"/>
        <v>64</v>
      </c>
      <c r="AQ758" s="30">
        <v>39.85</v>
      </c>
      <c r="AR758">
        <f t="shared" si="23"/>
        <v>13.95</v>
      </c>
    </row>
    <row r="759" spans="1:44" x14ac:dyDescent="0.25">
      <c r="A759">
        <v>90054</v>
      </c>
      <c r="B759">
        <v>4</v>
      </c>
      <c r="C759" t="s">
        <v>59</v>
      </c>
      <c r="D759" t="s">
        <v>49</v>
      </c>
      <c r="E759">
        <v>96</v>
      </c>
      <c r="F759">
        <v>5.7</v>
      </c>
      <c r="G759">
        <v>12.32</v>
      </c>
      <c r="H759" s="1">
        <v>44855</v>
      </c>
      <c r="I759" s="20">
        <v>0</v>
      </c>
      <c r="J759" s="47">
        <f>Table_Query_from_Mac10[[#This Row],[unit_price]]-(Table_Query_from_Mac10[[#This Row],[unit_price]]*(Table_Query_from_Mac10[[#This Row],[discount_pct]]/100))</f>
        <v>12.32</v>
      </c>
      <c r="K759" s="47">
        <f>Table_Query_from_Mac10[[#This Row],[unit_cost]]</f>
        <v>5.7</v>
      </c>
      <c r="L759" s="47">
        <f>Table_Query_from_Mac10[[#This Row],[Live-cost]]*(1+Table_Query_from_Mac10[[#This Row],[CogsIncreasebyTYPE]])</f>
        <v>5.7</v>
      </c>
      <c r="M759" s="47">
        <f>Table_Query_from_Mac10[[#This Row],[Live-cost]]*Table_Query_from_Mac10[[#This Row],[qty_to_ship]]</f>
        <v>547.20000000000005</v>
      </c>
      <c r="N759" s="47">
        <f>IF(Table_Query_from_Mac10[[#This Row],[item_no]]="KDA",-Table_Query_from_Mac10[[#This Row],[unit_price]],Table_Query_from_Mac10[[#This Row],[Net Unit]]*Table_Query_from_Mac10[[#This Row],[qty_to_ship]])</f>
        <v>1182.72</v>
      </c>
      <c r="O759" s="47">
        <f>SUMIFS(Summary!C:C,Summary!H:H,Table_Query_from_Mac10[[#This Row],[Juiceoc]])</f>
        <v>0</v>
      </c>
      <c r="P759" s="47">
        <f>SUMIFS(Summary!D:D,Summary!H:H,Table_Query_from_Mac10[[#This Row],[Juiceoc]])</f>
        <v>0</v>
      </c>
      <c r="Q759" s="47">
        <f>SUMIFS(Summary!E:E,Summary!H:H,Table_Query_from_Mac10[[#This Row],[Juiceoc]])</f>
        <v>0</v>
      </c>
      <c r="R759" s="47">
        <f>Table_Query_from_Mac10[[#This Row],[Net Unit]]*(1+Table_Query_from_Mac10[[#This Row],[PriceIncreasebyType]])</f>
        <v>12.32</v>
      </c>
      <c r="S759" s="47">
        <f>Table_Query_from_Mac10[[#This Row],[UnitPriceFuture]]*Table_Query_from_Mac10[[#This Row],[qtytoShipFuture]]</f>
        <v>1182.72</v>
      </c>
      <c r="T759" s="47">
        <f>ROUND(Table_Query_from_Mac10[[#This Row],[qty_to_ship]]*(1+Table_Query_from_Mac10[[#This Row],[VolumeIncreasebyType]]),0)</f>
        <v>96</v>
      </c>
      <c r="U759" s="47">
        <f>Table_Query_from_Mac10[[#This Row],[qtytoShipFuture]]*Table_Query_from_Mac10[[#This Row],[Future-cost]]</f>
        <v>547.20000000000005</v>
      </c>
      <c r="V759" s="47">
        <f>Table_Query_from_Mac10[[#This Row],[qtytoShipFuture]]-Table_Query_from_Mac10[[#This Row],[qty_to_ship]]</f>
        <v>0</v>
      </c>
      <c r="W759" s="47">
        <f>Table_Query_from_Mac10[[#This Row],[UnitPriceFuture]]</f>
        <v>12.32</v>
      </c>
      <c r="X759" s="47">
        <f>Table_Query_from_Mac10[[#This Row],[Unit Increase]]*Table_Query_from_Mac10[[#This Row],[UnitPriceFuture]]</f>
        <v>0</v>
      </c>
      <c r="Y759" s="47">
        <f>Table_Query_from_Mac10[[#This Row],[Unit Increase]]*Table_Query_from_Mac10[[#This Row],[Future-cost]]</f>
        <v>0</v>
      </c>
      <c r="Z759" s="47">
        <f>-(Table_Query_from_Mac10[[#This Row],[Incremental Sales]]+((Table_Query_from_Mac10[[#This Row],[Incremental Sales]]*-(SUM(Summary!$S$8:$S$9)))))*Summary!$S$18</f>
        <v>0</v>
      </c>
      <c r="AA759" s="47">
        <f>IFERROR(Table_Query_from_Mac10[[#This Row],[Incremental Cost]]/Table_Query_from_Mac10[[#This Row],[Incremental Sales]],0)</f>
        <v>0</v>
      </c>
      <c r="AB759" s="47">
        <f>IFERROR(Table_Query_from_Mac10[[#This Row],[TotalCostFuture]]/Table_Query_from_Mac10[[#This Row],[totalsalesFuture]],0)</f>
        <v>0.46266233766233766</v>
      </c>
      <c r="AN759" s="31">
        <v>384</v>
      </c>
      <c r="AO759">
        <f t="shared" si="22"/>
        <v>96</v>
      </c>
      <c r="AQ759" s="31">
        <v>35.19</v>
      </c>
      <c r="AR759">
        <f t="shared" si="23"/>
        <v>12.32</v>
      </c>
    </row>
    <row r="760" spans="1:44" x14ac:dyDescent="0.25">
      <c r="A760">
        <v>90054</v>
      </c>
      <c r="B760">
        <v>5</v>
      </c>
      <c r="C760" t="s">
        <v>59</v>
      </c>
      <c r="D760" t="s">
        <v>49</v>
      </c>
      <c r="E760">
        <v>80</v>
      </c>
      <c r="F760">
        <v>5.21</v>
      </c>
      <c r="G760">
        <v>11.4</v>
      </c>
      <c r="H760" s="1">
        <v>44855</v>
      </c>
      <c r="I760" s="20">
        <v>0</v>
      </c>
      <c r="J760" s="47">
        <f>Table_Query_from_Mac10[[#This Row],[unit_price]]-(Table_Query_from_Mac10[[#This Row],[unit_price]]*(Table_Query_from_Mac10[[#This Row],[discount_pct]]/100))</f>
        <v>11.4</v>
      </c>
      <c r="K760" s="47">
        <f>Table_Query_from_Mac10[[#This Row],[unit_cost]]</f>
        <v>5.21</v>
      </c>
      <c r="L760" s="47">
        <f>Table_Query_from_Mac10[[#This Row],[Live-cost]]*(1+Table_Query_from_Mac10[[#This Row],[CogsIncreasebyTYPE]])</f>
        <v>5.21</v>
      </c>
      <c r="M760" s="47">
        <f>Table_Query_from_Mac10[[#This Row],[Live-cost]]*Table_Query_from_Mac10[[#This Row],[qty_to_ship]]</f>
        <v>416.8</v>
      </c>
      <c r="N760" s="47">
        <f>IF(Table_Query_from_Mac10[[#This Row],[item_no]]="KDA",-Table_Query_from_Mac10[[#This Row],[unit_price]],Table_Query_from_Mac10[[#This Row],[Net Unit]]*Table_Query_from_Mac10[[#This Row],[qty_to_ship]])</f>
        <v>912</v>
      </c>
      <c r="O760" s="47">
        <f>SUMIFS(Summary!C:C,Summary!H:H,Table_Query_from_Mac10[[#This Row],[Juiceoc]])</f>
        <v>0</v>
      </c>
      <c r="P760" s="47">
        <f>SUMIFS(Summary!D:D,Summary!H:H,Table_Query_from_Mac10[[#This Row],[Juiceoc]])</f>
        <v>0</v>
      </c>
      <c r="Q760" s="47">
        <f>SUMIFS(Summary!E:E,Summary!H:H,Table_Query_from_Mac10[[#This Row],[Juiceoc]])</f>
        <v>0</v>
      </c>
      <c r="R760" s="47">
        <f>Table_Query_from_Mac10[[#This Row],[Net Unit]]*(1+Table_Query_from_Mac10[[#This Row],[PriceIncreasebyType]])</f>
        <v>11.4</v>
      </c>
      <c r="S760" s="47">
        <f>Table_Query_from_Mac10[[#This Row],[UnitPriceFuture]]*Table_Query_from_Mac10[[#This Row],[qtytoShipFuture]]</f>
        <v>912</v>
      </c>
      <c r="T760" s="47">
        <f>ROUND(Table_Query_from_Mac10[[#This Row],[qty_to_ship]]*(1+Table_Query_from_Mac10[[#This Row],[VolumeIncreasebyType]]),0)</f>
        <v>80</v>
      </c>
      <c r="U760" s="47">
        <f>Table_Query_from_Mac10[[#This Row],[qtytoShipFuture]]*Table_Query_from_Mac10[[#This Row],[Future-cost]]</f>
        <v>416.8</v>
      </c>
      <c r="V760" s="47">
        <f>Table_Query_from_Mac10[[#This Row],[qtytoShipFuture]]-Table_Query_from_Mac10[[#This Row],[qty_to_ship]]</f>
        <v>0</v>
      </c>
      <c r="W760" s="47">
        <f>Table_Query_from_Mac10[[#This Row],[UnitPriceFuture]]</f>
        <v>11.4</v>
      </c>
      <c r="X760" s="47">
        <f>Table_Query_from_Mac10[[#This Row],[Unit Increase]]*Table_Query_from_Mac10[[#This Row],[UnitPriceFuture]]</f>
        <v>0</v>
      </c>
      <c r="Y760" s="47">
        <f>Table_Query_from_Mac10[[#This Row],[Unit Increase]]*Table_Query_from_Mac10[[#This Row],[Future-cost]]</f>
        <v>0</v>
      </c>
      <c r="Z760" s="47">
        <f>-(Table_Query_from_Mac10[[#This Row],[Incremental Sales]]+((Table_Query_from_Mac10[[#This Row],[Incremental Sales]]*-(SUM(Summary!$S$8:$S$9)))))*Summary!$S$18</f>
        <v>0</v>
      </c>
      <c r="AA760" s="47">
        <f>IFERROR(Table_Query_from_Mac10[[#This Row],[Incremental Cost]]/Table_Query_from_Mac10[[#This Row],[Incremental Sales]],0)</f>
        <v>0</v>
      </c>
      <c r="AB760" s="47">
        <f>IFERROR(Table_Query_from_Mac10[[#This Row],[TotalCostFuture]]/Table_Query_from_Mac10[[#This Row],[totalsalesFuture]],0)</f>
        <v>0.45701754385964916</v>
      </c>
      <c r="AN760" s="30">
        <v>320</v>
      </c>
      <c r="AO760">
        <f t="shared" si="22"/>
        <v>80</v>
      </c>
      <c r="AQ760" s="30">
        <v>32.57</v>
      </c>
      <c r="AR760">
        <f t="shared" si="23"/>
        <v>11.4</v>
      </c>
    </row>
    <row r="761" spans="1:44" x14ac:dyDescent="0.25">
      <c r="A761">
        <v>90054</v>
      </c>
      <c r="B761">
        <v>6</v>
      </c>
      <c r="C761" t="s">
        <v>59</v>
      </c>
      <c r="D761" t="s">
        <v>49</v>
      </c>
      <c r="E761">
        <v>75</v>
      </c>
      <c r="F761">
        <v>4.74</v>
      </c>
      <c r="G761">
        <v>10.36</v>
      </c>
      <c r="H761" s="1">
        <v>44855</v>
      </c>
      <c r="I761" s="20">
        <v>0</v>
      </c>
      <c r="J761" s="47">
        <f>Table_Query_from_Mac10[[#This Row],[unit_price]]-(Table_Query_from_Mac10[[#This Row],[unit_price]]*(Table_Query_from_Mac10[[#This Row],[discount_pct]]/100))</f>
        <v>10.36</v>
      </c>
      <c r="K761" s="47">
        <f>Table_Query_from_Mac10[[#This Row],[unit_cost]]</f>
        <v>4.74</v>
      </c>
      <c r="L761" s="47">
        <f>Table_Query_from_Mac10[[#This Row],[Live-cost]]*(1+Table_Query_from_Mac10[[#This Row],[CogsIncreasebyTYPE]])</f>
        <v>4.74</v>
      </c>
      <c r="M761" s="47">
        <f>Table_Query_from_Mac10[[#This Row],[Live-cost]]*Table_Query_from_Mac10[[#This Row],[qty_to_ship]]</f>
        <v>355.5</v>
      </c>
      <c r="N761" s="47">
        <f>IF(Table_Query_from_Mac10[[#This Row],[item_no]]="KDA",-Table_Query_from_Mac10[[#This Row],[unit_price]],Table_Query_from_Mac10[[#This Row],[Net Unit]]*Table_Query_from_Mac10[[#This Row],[qty_to_ship]])</f>
        <v>777</v>
      </c>
      <c r="O761" s="47">
        <f>SUMIFS(Summary!C:C,Summary!H:H,Table_Query_from_Mac10[[#This Row],[Juiceoc]])</f>
        <v>0</v>
      </c>
      <c r="P761" s="47">
        <f>SUMIFS(Summary!D:D,Summary!H:H,Table_Query_from_Mac10[[#This Row],[Juiceoc]])</f>
        <v>0</v>
      </c>
      <c r="Q761" s="47">
        <f>SUMIFS(Summary!E:E,Summary!H:H,Table_Query_from_Mac10[[#This Row],[Juiceoc]])</f>
        <v>0</v>
      </c>
      <c r="R761" s="47">
        <f>Table_Query_from_Mac10[[#This Row],[Net Unit]]*(1+Table_Query_from_Mac10[[#This Row],[PriceIncreasebyType]])</f>
        <v>10.36</v>
      </c>
      <c r="S761" s="47">
        <f>Table_Query_from_Mac10[[#This Row],[UnitPriceFuture]]*Table_Query_from_Mac10[[#This Row],[qtytoShipFuture]]</f>
        <v>777</v>
      </c>
      <c r="T761" s="47">
        <f>ROUND(Table_Query_from_Mac10[[#This Row],[qty_to_ship]]*(1+Table_Query_from_Mac10[[#This Row],[VolumeIncreasebyType]]),0)</f>
        <v>75</v>
      </c>
      <c r="U761" s="47">
        <f>Table_Query_from_Mac10[[#This Row],[qtytoShipFuture]]*Table_Query_from_Mac10[[#This Row],[Future-cost]]</f>
        <v>355.5</v>
      </c>
      <c r="V761" s="47">
        <f>Table_Query_from_Mac10[[#This Row],[qtytoShipFuture]]-Table_Query_from_Mac10[[#This Row],[qty_to_ship]]</f>
        <v>0</v>
      </c>
      <c r="W761" s="47">
        <f>Table_Query_from_Mac10[[#This Row],[UnitPriceFuture]]</f>
        <v>10.36</v>
      </c>
      <c r="X761" s="47">
        <f>Table_Query_from_Mac10[[#This Row],[Unit Increase]]*Table_Query_from_Mac10[[#This Row],[UnitPriceFuture]]</f>
        <v>0</v>
      </c>
      <c r="Y761" s="47">
        <f>Table_Query_from_Mac10[[#This Row],[Unit Increase]]*Table_Query_from_Mac10[[#This Row],[Future-cost]]</f>
        <v>0</v>
      </c>
      <c r="Z761" s="47">
        <f>-(Table_Query_from_Mac10[[#This Row],[Incremental Sales]]+((Table_Query_from_Mac10[[#This Row],[Incremental Sales]]*-(SUM(Summary!$S$8:$S$9)))))*Summary!$S$18</f>
        <v>0</v>
      </c>
      <c r="AA761" s="47">
        <f>IFERROR(Table_Query_from_Mac10[[#This Row],[Incremental Cost]]/Table_Query_from_Mac10[[#This Row],[Incremental Sales]],0)</f>
        <v>0</v>
      </c>
      <c r="AB761" s="47">
        <f>IFERROR(Table_Query_from_Mac10[[#This Row],[TotalCostFuture]]/Table_Query_from_Mac10[[#This Row],[totalsalesFuture]],0)</f>
        <v>0.4575289575289575</v>
      </c>
      <c r="AN761" s="31">
        <v>300</v>
      </c>
      <c r="AO761">
        <f t="shared" si="22"/>
        <v>75</v>
      </c>
      <c r="AQ761" s="31">
        <v>29.59</v>
      </c>
      <c r="AR761">
        <f t="shared" si="23"/>
        <v>10.36</v>
      </c>
    </row>
    <row r="762" spans="1:44" x14ac:dyDescent="0.25">
      <c r="A762">
        <v>90054</v>
      </c>
      <c r="B762">
        <v>7</v>
      </c>
      <c r="C762" t="s">
        <v>59</v>
      </c>
      <c r="D762" t="s">
        <v>49</v>
      </c>
      <c r="E762">
        <v>25</v>
      </c>
      <c r="F762">
        <v>4.2699999999999996</v>
      </c>
      <c r="G762">
        <v>9.24</v>
      </c>
      <c r="H762" s="1">
        <v>44855</v>
      </c>
      <c r="I762" s="20">
        <v>0</v>
      </c>
      <c r="J762" s="47">
        <f>Table_Query_from_Mac10[[#This Row],[unit_price]]-(Table_Query_from_Mac10[[#This Row],[unit_price]]*(Table_Query_from_Mac10[[#This Row],[discount_pct]]/100))</f>
        <v>9.24</v>
      </c>
      <c r="K762" s="47">
        <f>Table_Query_from_Mac10[[#This Row],[unit_cost]]</f>
        <v>4.2699999999999996</v>
      </c>
      <c r="L762" s="47">
        <f>Table_Query_from_Mac10[[#This Row],[Live-cost]]*(1+Table_Query_from_Mac10[[#This Row],[CogsIncreasebyTYPE]])</f>
        <v>4.2699999999999996</v>
      </c>
      <c r="M762" s="47">
        <f>Table_Query_from_Mac10[[#This Row],[Live-cost]]*Table_Query_from_Mac10[[#This Row],[qty_to_ship]]</f>
        <v>106.74999999999999</v>
      </c>
      <c r="N762" s="47">
        <f>IF(Table_Query_from_Mac10[[#This Row],[item_no]]="KDA",-Table_Query_from_Mac10[[#This Row],[unit_price]],Table_Query_from_Mac10[[#This Row],[Net Unit]]*Table_Query_from_Mac10[[#This Row],[qty_to_ship]])</f>
        <v>231</v>
      </c>
      <c r="O762" s="47">
        <f>SUMIFS(Summary!C:C,Summary!H:H,Table_Query_from_Mac10[[#This Row],[Juiceoc]])</f>
        <v>0</v>
      </c>
      <c r="P762" s="47">
        <f>SUMIFS(Summary!D:D,Summary!H:H,Table_Query_from_Mac10[[#This Row],[Juiceoc]])</f>
        <v>0</v>
      </c>
      <c r="Q762" s="47">
        <f>SUMIFS(Summary!E:E,Summary!H:H,Table_Query_from_Mac10[[#This Row],[Juiceoc]])</f>
        <v>0</v>
      </c>
      <c r="R762" s="47">
        <f>Table_Query_from_Mac10[[#This Row],[Net Unit]]*(1+Table_Query_from_Mac10[[#This Row],[PriceIncreasebyType]])</f>
        <v>9.24</v>
      </c>
      <c r="S762" s="47">
        <f>Table_Query_from_Mac10[[#This Row],[UnitPriceFuture]]*Table_Query_from_Mac10[[#This Row],[qtytoShipFuture]]</f>
        <v>231</v>
      </c>
      <c r="T762" s="47">
        <f>ROUND(Table_Query_from_Mac10[[#This Row],[qty_to_ship]]*(1+Table_Query_from_Mac10[[#This Row],[VolumeIncreasebyType]]),0)</f>
        <v>25</v>
      </c>
      <c r="U762" s="47">
        <f>Table_Query_from_Mac10[[#This Row],[qtytoShipFuture]]*Table_Query_from_Mac10[[#This Row],[Future-cost]]</f>
        <v>106.74999999999999</v>
      </c>
      <c r="V762" s="47">
        <f>Table_Query_from_Mac10[[#This Row],[qtytoShipFuture]]-Table_Query_from_Mac10[[#This Row],[qty_to_ship]]</f>
        <v>0</v>
      </c>
      <c r="W762" s="47">
        <f>Table_Query_from_Mac10[[#This Row],[UnitPriceFuture]]</f>
        <v>9.24</v>
      </c>
      <c r="X762" s="47">
        <f>Table_Query_from_Mac10[[#This Row],[Unit Increase]]*Table_Query_from_Mac10[[#This Row],[UnitPriceFuture]]</f>
        <v>0</v>
      </c>
      <c r="Y762" s="47">
        <f>Table_Query_from_Mac10[[#This Row],[Unit Increase]]*Table_Query_from_Mac10[[#This Row],[Future-cost]]</f>
        <v>0</v>
      </c>
      <c r="Z762" s="47">
        <f>-(Table_Query_from_Mac10[[#This Row],[Incremental Sales]]+((Table_Query_from_Mac10[[#This Row],[Incremental Sales]]*-(SUM(Summary!$S$8:$S$9)))))*Summary!$S$18</f>
        <v>0</v>
      </c>
      <c r="AA762" s="47">
        <f>IFERROR(Table_Query_from_Mac10[[#This Row],[Incremental Cost]]/Table_Query_from_Mac10[[#This Row],[Incremental Sales]],0)</f>
        <v>0</v>
      </c>
      <c r="AB762" s="47">
        <f>IFERROR(Table_Query_from_Mac10[[#This Row],[TotalCostFuture]]/Table_Query_from_Mac10[[#This Row],[totalsalesFuture]],0)</f>
        <v>0.46212121212121204</v>
      </c>
      <c r="AN762" s="30">
        <v>100</v>
      </c>
      <c r="AO762">
        <f t="shared" si="22"/>
        <v>25</v>
      </c>
      <c r="AQ762" s="30">
        <v>26.39</v>
      </c>
      <c r="AR762">
        <f t="shared" si="23"/>
        <v>9.24</v>
      </c>
    </row>
    <row r="763" spans="1:44" x14ac:dyDescent="0.25">
      <c r="A763">
        <v>90054</v>
      </c>
      <c r="B763">
        <v>8</v>
      </c>
      <c r="C763" t="s">
        <v>58</v>
      </c>
      <c r="D763" t="s">
        <v>49</v>
      </c>
      <c r="E763">
        <v>108</v>
      </c>
      <c r="F763">
        <v>3.74</v>
      </c>
      <c r="G763">
        <v>7.88</v>
      </c>
      <c r="H763" s="1">
        <v>44855</v>
      </c>
      <c r="I763" s="20">
        <v>0</v>
      </c>
      <c r="J763" s="47">
        <f>Table_Query_from_Mac10[[#This Row],[unit_price]]-(Table_Query_from_Mac10[[#This Row],[unit_price]]*(Table_Query_from_Mac10[[#This Row],[discount_pct]]/100))</f>
        <v>7.88</v>
      </c>
      <c r="K763" s="47">
        <f>Table_Query_from_Mac10[[#This Row],[unit_cost]]</f>
        <v>3.74</v>
      </c>
      <c r="L763" s="47">
        <f>Table_Query_from_Mac10[[#This Row],[Live-cost]]*(1+Table_Query_from_Mac10[[#This Row],[CogsIncreasebyTYPE]])</f>
        <v>3.74</v>
      </c>
      <c r="M763" s="47">
        <f>Table_Query_from_Mac10[[#This Row],[Live-cost]]*Table_Query_from_Mac10[[#This Row],[qty_to_ship]]</f>
        <v>403.92</v>
      </c>
      <c r="N763" s="47">
        <f>IF(Table_Query_from_Mac10[[#This Row],[item_no]]="KDA",-Table_Query_from_Mac10[[#This Row],[unit_price]],Table_Query_from_Mac10[[#This Row],[Net Unit]]*Table_Query_from_Mac10[[#This Row],[qty_to_ship]])</f>
        <v>851.04</v>
      </c>
      <c r="O763" s="47">
        <f>SUMIFS(Summary!C:C,Summary!H:H,Table_Query_from_Mac10[[#This Row],[Juiceoc]])</f>
        <v>0</v>
      </c>
      <c r="P763" s="47">
        <f>SUMIFS(Summary!D:D,Summary!H:H,Table_Query_from_Mac10[[#This Row],[Juiceoc]])</f>
        <v>0</v>
      </c>
      <c r="Q763" s="47">
        <f>SUMIFS(Summary!E:E,Summary!H:H,Table_Query_from_Mac10[[#This Row],[Juiceoc]])</f>
        <v>0</v>
      </c>
      <c r="R763" s="47">
        <f>Table_Query_from_Mac10[[#This Row],[Net Unit]]*(1+Table_Query_from_Mac10[[#This Row],[PriceIncreasebyType]])</f>
        <v>7.88</v>
      </c>
      <c r="S763" s="47">
        <f>Table_Query_from_Mac10[[#This Row],[UnitPriceFuture]]*Table_Query_from_Mac10[[#This Row],[qtytoShipFuture]]</f>
        <v>851.04</v>
      </c>
      <c r="T763" s="47">
        <f>ROUND(Table_Query_from_Mac10[[#This Row],[qty_to_ship]]*(1+Table_Query_from_Mac10[[#This Row],[VolumeIncreasebyType]]),0)</f>
        <v>108</v>
      </c>
      <c r="U763" s="47">
        <f>Table_Query_from_Mac10[[#This Row],[qtytoShipFuture]]*Table_Query_from_Mac10[[#This Row],[Future-cost]]</f>
        <v>403.92</v>
      </c>
      <c r="V763" s="47">
        <f>Table_Query_from_Mac10[[#This Row],[qtytoShipFuture]]-Table_Query_from_Mac10[[#This Row],[qty_to_ship]]</f>
        <v>0</v>
      </c>
      <c r="W763" s="47">
        <f>Table_Query_from_Mac10[[#This Row],[UnitPriceFuture]]</f>
        <v>7.88</v>
      </c>
      <c r="X763" s="47">
        <f>Table_Query_from_Mac10[[#This Row],[Unit Increase]]*Table_Query_from_Mac10[[#This Row],[UnitPriceFuture]]</f>
        <v>0</v>
      </c>
      <c r="Y763" s="47">
        <f>Table_Query_from_Mac10[[#This Row],[Unit Increase]]*Table_Query_from_Mac10[[#This Row],[Future-cost]]</f>
        <v>0</v>
      </c>
      <c r="Z763" s="47">
        <f>-(Table_Query_from_Mac10[[#This Row],[Incremental Sales]]+((Table_Query_from_Mac10[[#This Row],[Incremental Sales]]*-(SUM(Summary!$S$8:$S$9)))))*Summary!$S$18</f>
        <v>0</v>
      </c>
      <c r="AA763" s="47">
        <f>IFERROR(Table_Query_from_Mac10[[#This Row],[Incremental Cost]]/Table_Query_from_Mac10[[#This Row],[Incremental Sales]],0)</f>
        <v>0</v>
      </c>
      <c r="AB763" s="47">
        <f>IFERROR(Table_Query_from_Mac10[[#This Row],[TotalCostFuture]]/Table_Query_from_Mac10[[#This Row],[totalsalesFuture]],0)</f>
        <v>0.47461928934010156</v>
      </c>
      <c r="AN763" s="31">
        <v>432</v>
      </c>
      <c r="AO763">
        <f t="shared" si="22"/>
        <v>108</v>
      </c>
      <c r="AQ763" s="31">
        <v>22.51</v>
      </c>
      <c r="AR763">
        <f t="shared" si="23"/>
        <v>7.88</v>
      </c>
    </row>
    <row r="764" spans="1:44" x14ac:dyDescent="0.25">
      <c r="A764">
        <v>90054</v>
      </c>
      <c r="B764">
        <v>9</v>
      </c>
      <c r="C764" t="s">
        <v>59</v>
      </c>
      <c r="D764" t="s">
        <v>49</v>
      </c>
      <c r="E764">
        <v>8</v>
      </c>
      <c r="F764">
        <v>14.16</v>
      </c>
      <c r="G764">
        <v>37.86</v>
      </c>
      <c r="H764" s="1">
        <v>44855</v>
      </c>
      <c r="I764" s="20">
        <v>0</v>
      </c>
      <c r="J764" s="47">
        <f>Table_Query_from_Mac10[[#This Row],[unit_price]]-(Table_Query_from_Mac10[[#This Row],[unit_price]]*(Table_Query_from_Mac10[[#This Row],[discount_pct]]/100))</f>
        <v>37.86</v>
      </c>
      <c r="K764" s="47">
        <f>Table_Query_from_Mac10[[#This Row],[unit_cost]]</f>
        <v>14.16</v>
      </c>
      <c r="L764" s="47">
        <f>Table_Query_from_Mac10[[#This Row],[Live-cost]]*(1+Table_Query_from_Mac10[[#This Row],[CogsIncreasebyTYPE]])</f>
        <v>14.16</v>
      </c>
      <c r="M764" s="47">
        <f>Table_Query_from_Mac10[[#This Row],[Live-cost]]*Table_Query_from_Mac10[[#This Row],[qty_to_ship]]</f>
        <v>113.28</v>
      </c>
      <c r="N764" s="47">
        <f>IF(Table_Query_from_Mac10[[#This Row],[item_no]]="KDA",-Table_Query_from_Mac10[[#This Row],[unit_price]],Table_Query_from_Mac10[[#This Row],[Net Unit]]*Table_Query_from_Mac10[[#This Row],[qty_to_ship]])</f>
        <v>302.88</v>
      </c>
      <c r="O764" s="47">
        <f>SUMIFS(Summary!C:C,Summary!H:H,Table_Query_from_Mac10[[#This Row],[Juiceoc]])</f>
        <v>0</v>
      </c>
      <c r="P764" s="47">
        <f>SUMIFS(Summary!D:D,Summary!H:H,Table_Query_from_Mac10[[#This Row],[Juiceoc]])</f>
        <v>0</v>
      </c>
      <c r="Q764" s="47">
        <f>SUMIFS(Summary!E:E,Summary!H:H,Table_Query_from_Mac10[[#This Row],[Juiceoc]])</f>
        <v>0</v>
      </c>
      <c r="R764" s="47">
        <f>Table_Query_from_Mac10[[#This Row],[Net Unit]]*(1+Table_Query_from_Mac10[[#This Row],[PriceIncreasebyType]])</f>
        <v>37.86</v>
      </c>
      <c r="S764" s="47">
        <f>Table_Query_from_Mac10[[#This Row],[UnitPriceFuture]]*Table_Query_from_Mac10[[#This Row],[qtytoShipFuture]]</f>
        <v>302.88</v>
      </c>
      <c r="T764" s="47">
        <f>ROUND(Table_Query_from_Mac10[[#This Row],[qty_to_ship]]*(1+Table_Query_from_Mac10[[#This Row],[VolumeIncreasebyType]]),0)</f>
        <v>8</v>
      </c>
      <c r="U764" s="47">
        <f>Table_Query_from_Mac10[[#This Row],[qtytoShipFuture]]*Table_Query_from_Mac10[[#This Row],[Future-cost]]</f>
        <v>113.28</v>
      </c>
      <c r="V764" s="47">
        <f>Table_Query_from_Mac10[[#This Row],[qtytoShipFuture]]-Table_Query_from_Mac10[[#This Row],[qty_to_ship]]</f>
        <v>0</v>
      </c>
      <c r="W764" s="47">
        <f>Table_Query_from_Mac10[[#This Row],[UnitPriceFuture]]</f>
        <v>37.86</v>
      </c>
      <c r="X764" s="47">
        <f>Table_Query_from_Mac10[[#This Row],[Unit Increase]]*Table_Query_from_Mac10[[#This Row],[UnitPriceFuture]]</f>
        <v>0</v>
      </c>
      <c r="Y764" s="47">
        <f>Table_Query_from_Mac10[[#This Row],[Unit Increase]]*Table_Query_from_Mac10[[#This Row],[Future-cost]]</f>
        <v>0</v>
      </c>
      <c r="Z764" s="47">
        <f>-(Table_Query_from_Mac10[[#This Row],[Incremental Sales]]+((Table_Query_from_Mac10[[#This Row],[Incremental Sales]]*-(SUM(Summary!$S$8:$S$9)))))*Summary!$S$18</f>
        <v>0</v>
      </c>
      <c r="AA764" s="47">
        <f>IFERROR(Table_Query_from_Mac10[[#This Row],[Incremental Cost]]/Table_Query_from_Mac10[[#This Row],[Incremental Sales]],0)</f>
        <v>0</v>
      </c>
      <c r="AB764" s="47">
        <f>IFERROR(Table_Query_from_Mac10[[#This Row],[TotalCostFuture]]/Table_Query_from_Mac10[[#This Row],[totalsalesFuture]],0)</f>
        <v>0.37400950871632332</v>
      </c>
      <c r="AN764" s="30">
        <v>32</v>
      </c>
      <c r="AO764">
        <f t="shared" si="22"/>
        <v>8</v>
      </c>
      <c r="AQ764" s="30">
        <v>108.16</v>
      </c>
      <c r="AR764">
        <f t="shared" si="23"/>
        <v>37.86</v>
      </c>
    </row>
    <row r="765" spans="1:44" x14ac:dyDescent="0.25">
      <c r="A765">
        <v>90074</v>
      </c>
      <c r="B765">
        <v>2</v>
      </c>
      <c r="C765" t="s">
        <v>60</v>
      </c>
      <c r="D765" t="s">
        <v>49</v>
      </c>
      <c r="E765">
        <v>27</v>
      </c>
      <c r="F765">
        <v>8.98</v>
      </c>
      <c r="G765">
        <v>26.9</v>
      </c>
      <c r="H765" s="1">
        <v>44860</v>
      </c>
      <c r="I765" s="20">
        <v>0</v>
      </c>
      <c r="J765" s="47">
        <f>Table_Query_from_Mac10[[#This Row],[unit_price]]-(Table_Query_from_Mac10[[#This Row],[unit_price]]*(Table_Query_from_Mac10[[#This Row],[discount_pct]]/100))</f>
        <v>26.9</v>
      </c>
      <c r="K765" s="47">
        <f>Table_Query_from_Mac10[[#This Row],[unit_cost]]</f>
        <v>8.98</v>
      </c>
      <c r="L765" s="47">
        <f>Table_Query_from_Mac10[[#This Row],[Live-cost]]*(1+Table_Query_from_Mac10[[#This Row],[CogsIncreasebyTYPE]])</f>
        <v>8.98</v>
      </c>
      <c r="M765" s="47">
        <f>Table_Query_from_Mac10[[#This Row],[Live-cost]]*Table_Query_from_Mac10[[#This Row],[qty_to_ship]]</f>
        <v>242.46</v>
      </c>
      <c r="N765" s="47">
        <f>IF(Table_Query_from_Mac10[[#This Row],[item_no]]="KDA",-Table_Query_from_Mac10[[#This Row],[unit_price]],Table_Query_from_Mac10[[#This Row],[Net Unit]]*Table_Query_from_Mac10[[#This Row],[qty_to_ship]])</f>
        <v>726.3</v>
      </c>
      <c r="O765" s="47">
        <f>SUMIFS(Summary!C:C,Summary!H:H,Table_Query_from_Mac10[[#This Row],[Juiceoc]])</f>
        <v>0</v>
      </c>
      <c r="P765" s="47">
        <f>SUMIFS(Summary!D:D,Summary!H:H,Table_Query_from_Mac10[[#This Row],[Juiceoc]])</f>
        <v>0</v>
      </c>
      <c r="Q765" s="47">
        <f>SUMIFS(Summary!E:E,Summary!H:H,Table_Query_from_Mac10[[#This Row],[Juiceoc]])</f>
        <v>0</v>
      </c>
      <c r="R765" s="47">
        <f>Table_Query_from_Mac10[[#This Row],[Net Unit]]*(1+Table_Query_from_Mac10[[#This Row],[PriceIncreasebyType]])</f>
        <v>26.9</v>
      </c>
      <c r="S765" s="47">
        <f>Table_Query_from_Mac10[[#This Row],[UnitPriceFuture]]*Table_Query_from_Mac10[[#This Row],[qtytoShipFuture]]</f>
        <v>726.3</v>
      </c>
      <c r="T765" s="47">
        <f>ROUND(Table_Query_from_Mac10[[#This Row],[qty_to_ship]]*(1+Table_Query_from_Mac10[[#This Row],[VolumeIncreasebyType]]),0)</f>
        <v>27</v>
      </c>
      <c r="U765" s="47">
        <f>Table_Query_from_Mac10[[#This Row],[qtytoShipFuture]]*Table_Query_from_Mac10[[#This Row],[Future-cost]]</f>
        <v>242.46</v>
      </c>
      <c r="V765" s="47">
        <f>Table_Query_from_Mac10[[#This Row],[qtytoShipFuture]]-Table_Query_from_Mac10[[#This Row],[qty_to_ship]]</f>
        <v>0</v>
      </c>
      <c r="W765" s="47">
        <f>Table_Query_from_Mac10[[#This Row],[UnitPriceFuture]]</f>
        <v>26.9</v>
      </c>
      <c r="X765" s="47">
        <f>Table_Query_from_Mac10[[#This Row],[Unit Increase]]*Table_Query_from_Mac10[[#This Row],[UnitPriceFuture]]</f>
        <v>0</v>
      </c>
      <c r="Y765" s="47">
        <f>Table_Query_from_Mac10[[#This Row],[Unit Increase]]*Table_Query_from_Mac10[[#This Row],[Future-cost]]</f>
        <v>0</v>
      </c>
      <c r="Z765" s="47">
        <f>-(Table_Query_from_Mac10[[#This Row],[Incremental Sales]]+((Table_Query_from_Mac10[[#This Row],[Incremental Sales]]*-(SUM(Summary!$S$8:$S$9)))))*Summary!$S$18</f>
        <v>0</v>
      </c>
      <c r="AA765" s="47">
        <f>IFERROR(Table_Query_from_Mac10[[#This Row],[Incremental Cost]]/Table_Query_from_Mac10[[#This Row],[Incremental Sales]],0)</f>
        <v>0</v>
      </c>
      <c r="AB765" s="47">
        <f>IFERROR(Table_Query_from_Mac10[[#This Row],[TotalCostFuture]]/Table_Query_from_Mac10[[#This Row],[totalsalesFuture]],0)</f>
        <v>0.33382899628252793</v>
      </c>
      <c r="AN765" s="31">
        <v>108</v>
      </c>
      <c r="AO765">
        <f t="shared" si="22"/>
        <v>27</v>
      </c>
      <c r="AQ765" s="31">
        <v>76.87</v>
      </c>
      <c r="AR765">
        <f t="shared" si="23"/>
        <v>26.9</v>
      </c>
    </row>
    <row r="766" spans="1:44" x14ac:dyDescent="0.25">
      <c r="A766">
        <v>90074</v>
      </c>
      <c r="B766">
        <v>3</v>
      </c>
      <c r="C766" t="s">
        <v>59</v>
      </c>
      <c r="D766" t="s">
        <v>49</v>
      </c>
      <c r="E766">
        <v>32</v>
      </c>
      <c r="F766">
        <v>6.28</v>
      </c>
      <c r="G766">
        <v>13.95</v>
      </c>
      <c r="H766" s="1">
        <v>44860</v>
      </c>
      <c r="I766" s="20">
        <v>0</v>
      </c>
      <c r="J766" s="47">
        <f>Table_Query_from_Mac10[[#This Row],[unit_price]]-(Table_Query_from_Mac10[[#This Row],[unit_price]]*(Table_Query_from_Mac10[[#This Row],[discount_pct]]/100))</f>
        <v>13.95</v>
      </c>
      <c r="K766" s="47">
        <f>Table_Query_from_Mac10[[#This Row],[unit_cost]]</f>
        <v>6.28</v>
      </c>
      <c r="L766" s="47">
        <f>Table_Query_from_Mac10[[#This Row],[Live-cost]]*(1+Table_Query_from_Mac10[[#This Row],[CogsIncreasebyTYPE]])</f>
        <v>6.28</v>
      </c>
      <c r="M766" s="47">
        <f>Table_Query_from_Mac10[[#This Row],[Live-cost]]*Table_Query_from_Mac10[[#This Row],[qty_to_ship]]</f>
        <v>200.96</v>
      </c>
      <c r="N766" s="47">
        <f>IF(Table_Query_from_Mac10[[#This Row],[item_no]]="KDA",-Table_Query_from_Mac10[[#This Row],[unit_price]],Table_Query_from_Mac10[[#This Row],[Net Unit]]*Table_Query_from_Mac10[[#This Row],[qty_to_ship]])</f>
        <v>446.4</v>
      </c>
      <c r="O766" s="47">
        <f>SUMIFS(Summary!C:C,Summary!H:H,Table_Query_from_Mac10[[#This Row],[Juiceoc]])</f>
        <v>0</v>
      </c>
      <c r="P766" s="47">
        <f>SUMIFS(Summary!D:D,Summary!H:H,Table_Query_from_Mac10[[#This Row],[Juiceoc]])</f>
        <v>0</v>
      </c>
      <c r="Q766" s="47">
        <f>SUMIFS(Summary!E:E,Summary!H:H,Table_Query_from_Mac10[[#This Row],[Juiceoc]])</f>
        <v>0</v>
      </c>
      <c r="R766" s="47">
        <f>Table_Query_from_Mac10[[#This Row],[Net Unit]]*(1+Table_Query_from_Mac10[[#This Row],[PriceIncreasebyType]])</f>
        <v>13.95</v>
      </c>
      <c r="S766" s="47">
        <f>Table_Query_from_Mac10[[#This Row],[UnitPriceFuture]]*Table_Query_from_Mac10[[#This Row],[qtytoShipFuture]]</f>
        <v>446.4</v>
      </c>
      <c r="T766" s="47">
        <f>ROUND(Table_Query_from_Mac10[[#This Row],[qty_to_ship]]*(1+Table_Query_from_Mac10[[#This Row],[VolumeIncreasebyType]]),0)</f>
        <v>32</v>
      </c>
      <c r="U766" s="47">
        <f>Table_Query_from_Mac10[[#This Row],[qtytoShipFuture]]*Table_Query_from_Mac10[[#This Row],[Future-cost]]</f>
        <v>200.96</v>
      </c>
      <c r="V766" s="47">
        <f>Table_Query_from_Mac10[[#This Row],[qtytoShipFuture]]-Table_Query_from_Mac10[[#This Row],[qty_to_ship]]</f>
        <v>0</v>
      </c>
      <c r="W766" s="47">
        <f>Table_Query_from_Mac10[[#This Row],[UnitPriceFuture]]</f>
        <v>13.95</v>
      </c>
      <c r="X766" s="47">
        <f>Table_Query_from_Mac10[[#This Row],[Unit Increase]]*Table_Query_from_Mac10[[#This Row],[UnitPriceFuture]]</f>
        <v>0</v>
      </c>
      <c r="Y766" s="47">
        <f>Table_Query_from_Mac10[[#This Row],[Unit Increase]]*Table_Query_from_Mac10[[#This Row],[Future-cost]]</f>
        <v>0</v>
      </c>
      <c r="Z766" s="47">
        <f>-(Table_Query_from_Mac10[[#This Row],[Incremental Sales]]+((Table_Query_from_Mac10[[#This Row],[Incremental Sales]]*-(SUM(Summary!$S$8:$S$9)))))*Summary!$S$18</f>
        <v>0</v>
      </c>
      <c r="AA766" s="47">
        <f>IFERROR(Table_Query_from_Mac10[[#This Row],[Incremental Cost]]/Table_Query_from_Mac10[[#This Row],[Incremental Sales]],0)</f>
        <v>0</v>
      </c>
      <c r="AB766" s="47">
        <f>IFERROR(Table_Query_from_Mac10[[#This Row],[TotalCostFuture]]/Table_Query_from_Mac10[[#This Row],[totalsalesFuture]],0)</f>
        <v>0.4501792114695341</v>
      </c>
      <c r="AN766" s="30">
        <v>128</v>
      </c>
      <c r="AO766">
        <f t="shared" si="22"/>
        <v>32</v>
      </c>
      <c r="AQ766" s="30">
        <v>39.85</v>
      </c>
      <c r="AR766">
        <f t="shared" si="23"/>
        <v>13.95</v>
      </c>
    </row>
    <row r="767" spans="1:44" x14ac:dyDescent="0.25">
      <c r="A767">
        <v>90074</v>
      </c>
      <c r="B767">
        <v>5</v>
      </c>
      <c r="C767" t="s">
        <v>59</v>
      </c>
      <c r="D767" t="s">
        <v>49</v>
      </c>
      <c r="E767">
        <v>18</v>
      </c>
      <c r="F767">
        <v>8.1999999999999993</v>
      </c>
      <c r="G767">
        <v>19.239999999999998</v>
      </c>
      <c r="H767" s="1">
        <v>44860</v>
      </c>
      <c r="I767" s="20">
        <v>0</v>
      </c>
      <c r="J767" s="47">
        <f>Table_Query_from_Mac10[[#This Row],[unit_price]]-(Table_Query_from_Mac10[[#This Row],[unit_price]]*(Table_Query_from_Mac10[[#This Row],[discount_pct]]/100))</f>
        <v>19.239999999999998</v>
      </c>
      <c r="K767" s="47">
        <f>Table_Query_from_Mac10[[#This Row],[unit_cost]]</f>
        <v>8.1999999999999993</v>
      </c>
      <c r="L767" s="47">
        <f>Table_Query_from_Mac10[[#This Row],[Live-cost]]*(1+Table_Query_from_Mac10[[#This Row],[CogsIncreasebyTYPE]])</f>
        <v>8.1999999999999993</v>
      </c>
      <c r="M767" s="47">
        <f>Table_Query_from_Mac10[[#This Row],[Live-cost]]*Table_Query_from_Mac10[[#This Row],[qty_to_ship]]</f>
        <v>147.6</v>
      </c>
      <c r="N767" s="47">
        <f>IF(Table_Query_from_Mac10[[#This Row],[item_no]]="KDA",-Table_Query_from_Mac10[[#This Row],[unit_price]],Table_Query_from_Mac10[[#This Row],[Net Unit]]*Table_Query_from_Mac10[[#This Row],[qty_to_ship]])</f>
        <v>346.32</v>
      </c>
      <c r="O767" s="47">
        <f>SUMIFS(Summary!C:C,Summary!H:H,Table_Query_from_Mac10[[#This Row],[Juiceoc]])</f>
        <v>0</v>
      </c>
      <c r="P767" s="47">
        <f>SUMIFS(Summary!D:D,Summary!H:H,Table_Query_from_Mac10[[#This Row],[Juiceoc]])</f>
        <v>0</v>
      </c>
      <c r="Q767" s="47">
        <f>SUMIFS(Summary!E:E,Summary!H:H,Table_Query_from_Mac10[[#This Row],[Juiceoc]])</f>
        <v>0</v>
      </c>
      <c r="R767" s="47">
        <f>Table_Query_from_Mac10[[#This Row],[Net Unit]]*(1+Table_Query_from_Mac10[[#This Row],[PriceIncreasebyType]])</f>
        <v>19.239999999999998</v>
      </c>
      <c r="S767" s="47">
        <f>Table_Query_from_Mac10[[#This Row],[UnitPriceFuture]]*Table_Query_from_Mac10[[#This Row],[qtytoShipFuture]]</f>
        <v>346.32</v>
      </c>
      <c r="T767" s="47">
        <f>ROUND(Table_Query_from_Mac10[[#This Row],[qty_to_ship]]*(1+Table_Query_from_Mac10[[#This Row],[VolumeIncreasebyType]]),0)</f>
        <v>18</v>
      </c>
      <c r="U767" s="47">
        <f>Table_Query_from_Mac10[[#This Row],[qtytoShipFuture]]*Table_Query_from_Mac10[[#This Row],[Future-cost]]</f>
        <v>147.6</v>
      </c>
      <c r="V767" s="47">
        <f>Table_Query_from_Mac10[[#This Row],[qtytoShipFuture]]-Table_Query_from_Mac10[[#This Row],[qty_to_ship]]</f>
        <v>0</v>
      </c>
      <c r="W767" s="47">
        <f>Table_Query_from_Mac10[[#This Row],[UnitPriceFuture]]</f>
        <v>19.239999999999998</v>
      </c>
      <c r="X767" s="47">
        <f>Table_Query_from_Mac10[[#This Row],[Unit Increase]]*Table_Query_from_Mac10[[#This Row],[UnitPriceFuture]]</f>
        <v>0</v>
      </c>
      <c r="Y767" s="47">
        <f>Table_Query_from_Mac10[[#This Row],[Unit Increase]]*Table_Query_from_Mac10[[#This Row],[Future-cost]]</f>
        <v>0</v>
      </c>
      <c r="Z767" s="47">
        <f>-(Table_Query_from_Mac10[[#This Row],[Incremental Sales]]+((Table_Query_from_Mac10[[#This Row],[Incremental Sales]]*-(SUM(Summary!$S$8:$S$9)))))*Summary!$S$18</f>
        <v>0</v>
      </c>
      <c r="AA767" s="47">
        <f>IFERROR(Table_Query_from_Mac10[[#This Row],[Incremental Cost]]/Table_Query_from_Mac10[[#This Row],[Incremental Sales]],0)</f>
        <v>0</v>
      </c>
      <c r="AB767" s="47">
        <f>IFERROR(Table_Query_from_Mac10[[#This Row],[TotalCostFuture]]/Table_Query_from_Mac10[[#This Row],[totalsalesFuture]],0)</f>
        <v>0.42619542619542616</v>
      </c>
      <c r="AN767" s="31">
        <v>72</v>
      </c>
      <c r="AO767">
        <f t="shared" si="22"/>
        <v>18</v>
      </c>
      <c r="AQ767" s="31">
        <v>54.98</v>
      </c>
      <c r="AR767">
        <f t="shared" si="23"/>
        <v>19.239999999999998</v>
      </c>
    </row>
    <row r="768" spans="1:44" x14ac:dyDescent="0.25">
      <c r="A768">
        <v>90074</v>
      </c>
      <c r="B768">
        <v>6</v>
      </c>
      <c r="C768" t="s">
        <v>59</v>
      </c>
      <c r="D768" t="s">
        <v>49</v>
      </c>
      <c r="E768">
        <v>27</v>
      </c>
      <c r="F768">
        <v>9.5500000000000007</v>
      </c>
      <c r="G768">
        <v>23.29</v>
      </c>
      <c r="H768" s="1">
        <v>44860</v>
      </c>
      <c r="I768" s="20">
        <v>0</v>
      </c>
      <c r="J768" s="47">
        <f>Table_Query_from_Mac10[[#This Row],[unit_price]]-(Table_Query_from_Mac10[[#This Row],[unit_price]]*(Table_Query_from_Mac10[[#This Row],[discount_pct]]/100))</f>
        <v>23.29</v>
      </c>
      <c r="K768" s="47">
        <f>Table_Query_from_Mac10[[#This Row],[unit_cost]]</f>
        <v>9.5500000000000007</v>
      </c>
      <c r="L768" s="47">
        <f>Table_Query_from_Mac10[[#This Row],[Live-cost]]*(1+Table_Query_from_Mac10[[#This Row],[CogsIncreasebyTYPE]])</f>
        <v>9.5500000000000007</v>
      </c>
      <c r="M768" s="47">
        <f>Table_Query_from_Mac10[[#This Row],[Live-cost]]*Table_Query_from_Mac10[[#This Row],[qty_to_ship]]</f>
        <v>257.85000000000002</v>
      </c>
      <c r="N768" s="47">
        <f>IF(Table_Query_from_Mac10[[#This Row],[item_no]]="KDA",-Table_Query_from_Mac10[[#This Row],[unit_price]],Table_Query_from_Mac10[[#This Row],[Net Unit]]*Table_Query_from_Mac10[[#This Row],[qty_to_ship]])</f>
        <v>628.82999999999993</v>
      </c>
      <c r="O768" s="47">
        <f>SUMIFS(Summary!C:C,Summary!H:H,Table_Query_from_Mac10[[#This Row],[Juiceoc]])</f>
        <v>0</v>
      </c>
      <c r="P768" s="47">
        <f>SUMIFS(Summary!D:D,Summary!H:H,Table_Query_from_Mac10[[#This Row],[Juiceoc]])</f>
        <v>0</v>
      </c>
      <c r="Q768" s="47">
        <f>SUMIFS(Summary!E:E,Summary!H:H,Table_Query_from_Mac10[[#This Row],[Juiceoc]])</f>
        <v>0</v>
      </c>
      <c r="R768" s="47">
        <f>Table_Query_from_Mac10[[#This Row],[Net Unit]]*(1+Table_Query_from_Mac10[[#This Row],[PriceIncreasebyType]])</f>
        <v>23.29</v>
      </c>
      <c r="S768" s="47">
        <f>Table_Query_from_Mac10[[#This Row],[UnitPriceFuture]]*Table_Query_from_Mac10[[#This Row],[qtytoShipFuture]]</f>
        <v>628.82999999999993</v>
      </c>
      <c r="T768" s="47">
        <f>ROUND(Table_Query_from_Mac10[[#This Row],[qty_to_ship]]*(1+Table_Query_from_Mac10[[#This Row],[VolumeIncreasebyType]]),0)</f>
        <v>27</v>
      </c>
      <c r="U768" s="47">
        <f>Table_Query_from_Mac10[[#This Row],[qtytoShipFuture]]*Table_Query_from_Mac10[[#This Row],[Future-cost]]</f>
        <v>257.85000000000002</v>
      </c>
      <c r="V768" s="47">
        <f>Table_Query_from_Mac10[[#This Row],[qtytoShipFuture]]-Table_Query_from_Mac10[[#This Row],[qty_to_ship]]</f>
        <v>0</v>
      </c>
      <c r="W768" s="47">
        <f>Table_Query_from_Mac10[[#This Row],[UnitPriceFuture]]</f>
        <v>23.29</v>
      </c>
      <c r="X768" s="47">
        <f>Table_Query_from_Mac10[[#This Row],[Unit Increase]]*Table_Query_from_Mac10[[#This Row],[UnitPriceFuture]]</f>
        <v>0</v>
      </c>
      <c r="Y768" s="47">
        <f>Table_Query_from_Mac10[[#This Row],[Unit Increase]]*Table_Query_from_Mac10[[#This Row],[Future-cost]]</f>
        <v>0</v>
      </c>
      <c r="Z768" s="47">
        <f>-(Table_Query_from_Mac10[[#This Row],[Incremental Sales]]+((Table_Query_from_Mac10[[#This Row],[Incremental Sales]]*-(SUM(Summary!$S$8:$S$9)))))*Summary!$S$18</f>
        <v>0</v>
      </c>
      <c r="AA768" s="47">
        <f>IFERROR(Table_Query_from_Mac10[[#This Row],[Incremental Cost]]/Table_Query_from_Mac10[[#This Row],[Incremental Sales]],0)</f>
        <v>0</v>
      </c>
      <c r="AB768" s="47">
        <f>IFERROR(Table_Query_from_Mac10[[#This Row],[TotalCostFuture]]/Table_Query_from_Mac10[[#This Row],[totalsalesFuture]],0)</f>
        <v>0.41004723057106063</v>
      </c>
      <c r="AN768" s="30">
        <v>108</v>
      </c>
      <c r="AO768">
        <f t="shared" si="22"/>
        <v>27</v>
      </c>
      <c r="AQ768" s="30">
        <v>66.53</v>
      </c>
      <c r="AR768">
        <f t="shared" si="23"/>
        <v>23.29</v>
      </c>
    </row>
    <row r="769" spans="1:44" x14ac:dyDescent="0.25">
      <c r="A769">
        <v>90074</v>
      </c>
      <c r="B769">
        <v>8</v>
      </c>
      <c r="C769" t="s">
        <v>59</v>
      </c>
      <c r="D769" t="s">
        <v>49</v>
      </c>
      <c r="E769">
        <v>28</v>
      </c>
      <c r="F769">
        <v>12.88</v>
      </c>
      <c r="G769">
        <v>31.17</v>
      </c>
      <c r="H769" s="1">
        <v>44860</v>
      </c>
      <c r="I769" s="20">
        <v>0</v>
      </c>
      <c r="J769" s="47">
        <f>Table_Query_from_Mac10[[#This Row],[unit_price]]-(Table_Query_from_Mac10[[#This Row],[unit_price]]*(Table_Query_from_Mac10[[#This Row],[discount_pct]]/100))</f>
        <v>31.17</v>
      </c>
      <c r="K769" s="47">
        <f>Table_Query_from_Mac10[[#This Row],[unit_cost]]</f>
        <v>12.88</v>
      </c>
      <c r="L769" s="47">
        <f>Table_Query_from_Mac10[[#This Row],[Live-cost]]*(1+Table_Query_from_Mac10[[#This Row],[CogsIncreasebyTYPE]])</f>
        <v>12.88</v>
      </c>
      <c r="M769" s="47">
        <f>Table_Query_from_Mac10[[#This Row],[Live-cost]]*Table_Query_from_Mac10[[#This Row],[qty_to_ship]]</f>
        <v>360.64000000000004</v>
      </c>
      <c r="N769" s="47">
        <f>IF(Table_Query_from_Mac10[[#This Row],[item_no]]="KDA",-Table_Query_from_Mac10[[#This Row],[unit_price]],Table_Query_from_Mac10[[#This Row],[Net Unit]]*Table_Query_from_Mac10[[#This Row],[qty_to_ship]])</f>
        <v>872.76</v>
      </c>
      <c r="O769" s="47">
        <f>SUMIFS(Summary!C:C,Summary!H:H,Table_Query_from_Mac10[[#This Row],[Juiceoc]])</f>
        <v>0</v>
      </c>
      <c r="P769" s="47">
        <f>SUMIFS(Summary!D:D,Summary!H:H,Table_Query_from_Mac10[[#This Row],[Juiceoc]])</f>
        <v>0</v>
      </c>
      <c r="Q769" s="47">
        <f>SUMIFS(Summary!E:E,Summary!H:H,Table_Query_from_Mac10[[#This Row],[Juiceoc]])</f>
        <v>0</v>
      </c>
      <c r="R769" s="47">
        <f>Table_Query_from_Mac10[[#This Row],[Net Unit]]*(1+Table_Query_from_Mac10[[#This Row],[PriceIncreasebyType]])</f>
        <v>31.17</v>
      </c>
      <c r="S769" s="47">
        <f>Table_Query_from_Mac10[[#This Row],[UnitPriceFuture]]*Table_Query_from_Mac10[[#This Row],[qtytoShipFuture]]</f>
        <v>872.76</v>
      </c>
      <c r="T769" s="47">
        <f>ROUND(Table_Query_from_Mac10[[#This Row],[qty_to_ship]]*(1+Table_Query_from_Mac10[[#This Row],[VolumeIncreasebyType]]),0)</f>
        <v>28</v>
      </c>
      <c r="U769" s="47">
        <f>Table_Query_from_Mac10[[#This Row],[qtytoShipFuture]]*Table_Query_from_Mac10[[#This Row],[Future-cost]]</f>
        <v>360.64000000000004</v>
      </c>
      <c r="V769" s="47">
        <f>Table_Query_from_Mac10[[#This Row],[qtytoShipFuture]]-Table_Query_from_Mac10[[#This Row],[qty_to_ship]]</f>
        <v>0</v>
      </c>
      <c r="W769" s="47">
        <f>Table_Query_from_Mac10[[#This Row],[UnitPriceFuture]]</f>
        <v>31.17</v>
      </c>
      <c r="X769" s="47">
        <f>Table_Query_from_Mac10[[#This Row],[Unit Increase]]*Table_Query_from_Mac10[[#This Row],[UnitPriceFuture]]</f>
        <v>0</v>
      </c>
      <c r="Y769" s="47">
        <f>Table_Query_from_Mac10[[#This Row],[Unit Increase]]*Table_Query_from_Mac10[[#This Row],[Future-cost]]</f>
        <v>0</v>
      </c>
      <c r="Z769" s="47">
        <f>-(Table_Query_from_Mac10[[#This Row],[Incremental Sales]]+((Table_Query_from_Mac10[[#This Row],[Incremental Sales]]*-(SUM(Summary!$S$8:$S$9)))))*Summary!$S$18</f>
        <v>0</v>
      </c>
      <c r="AA769" s="47">
        <f>IFERROR(Table_Query_from_Mac10[[#This Row],[Incremental Cost]]/Table_Query_from_Mac10[[#This Row],[Incremental Sales]],0)</f>
        <v>0</v>
      </c>
      <c r="AB769" s="47">
        <f>IFERROR(Table_Query_from_Mac10[[#This Row],[TotalCostFuture]]/Table_Query_from_Mac10[[#This Row],[totalsalesFuture]],0)</f>
        <v>0.41321783766442099</v>
      </c>
      <c r="AN769" s="31">
        <v>112</v>
      </c>
      <c r="AO769">
        <f t="shared" si="22"/>
        <v>28</v>
      </c>
      <c r="AQ769" s="31">
        <v>89.06</v>
      </c>
      <c r="AR769">
        <f t="shared" si="23"/>
        <v>31.17</v>
      </c>
    </row>
    <row r="770" spans="1:44" x14ac:dyDescent="0.25">
      <c r="A770">
        <v>90074</v>
      </c>
      <c r="B770">
        <v>9</v>
      </c>
      <c r="C770" t="s">
        <v>59</v>
      </c>
      <c r="D770" t="s">
        <v>49</v>
      </c>
      <c r="E770">
        <v>32</v>
      </c>
      <c r="F770">
        <v>14.16</v>
      </c>
      <c r="G770">
        <v>37.86</v>
      </c>
      <c r="H770" s="1">
        <v>44860</v>
      </c>
      <c r="I770" s="20">
        <v>0</v>
      </c>
      <c r="J770" s="47">
        <f>Table_Query_from_Mac10[[#This Row],[unit_price]]-(Table_Query_from_Mac10[[#This Row],[unit_price]]*(Table_Query_from_Mac10[[#This Row],[discount_pct]]/100))</f>
        <v>37.86</v>
      </c>
      <c r="K770" s="47">
        <f>Table_Query_from_Mac10[[#This Row],[unit_cost]]</f>
        <v>14.16</v>
      </c>
      <c r="L770" s="47">
        <f>Table_Query_from_Mac10[[#This Row],[Live-cost]]*(1+Table_Query_from_Mac10[[#This Row],[CogsIncreasebyTYPE]])</f>
        <v>14.16</v>
      </c>
      <c r="M770" s="47">
        <f>Table_Query_from_Mac10[[#This Row],[Live-cost]]*Table_Query_from_Mac10[[#This Row],[qty_to_ship]]</f>
        <v>453.12</v>
      </c>
      <c r="N770" s="47">
        <f>IF(Table_Query_from_Mac10[[#This Row],[item_no]]="KDA",-Table_Query_from_Mac10[[#This Row],[unit_price]],Table_Query_from_Mac10[[#This Row],[Net Unit]]*Table_Query_from_Mac10[[#This Row],[qty_to_ship]])</f>
        <v>1211.52</v>
      </c>
      <c r="O770" s="47">
        <f>SUMIFS(Summary!C:C,Summary!H:H,Table_Query_from_Mac10[[#This Row],[Juiceoc]])</f>
        <v>0</v>
      </c>
      <c r="P770" s="47">
        <f>SUMIFS(Summary!D:D,Summary!H:H,Table_Query_from_Mac10[[#This Row],[Juiceoc]])</f>
        <v>0</v>
      </c>
      <c r="Q770" s="47">
        <f>SUMIFS(Summary!E:E,Summary!H:H,Table_Query_from_Mac10[[#This Row],[Juiceoc]])</f>
        <v>0</v>
      </c>
      <c r="R770" s="47">
        <f>Table_Query_from_Mac10[[#This Row],[Net Unit]]*(1+Table_Query_from_Mac10[[#This Row],[PriceIncreasebyType]])</f>
        <v>37.86</v>
      </c>
      <c r="S770" s="47">
        <f>Table_Query_from_Mac10[[#This Row],[UnitPriceFuture]]*Table_Query_from_Mac10[[#This Row],[qtytoShipFuture]]</f>
        <v>1211.52</v>
      </c>
      <c r="T770" s="47">
        <f>ROUND(Table_Query_from_Mac10[[#This Row],[qty_to_ship]]*(1+Table_Query_from_Mac10[[#This Row],[VolumeIncreasebyType]]),0)</f>
        <v>32</v>
      </c>
      <c r="U770" s="47">
        <f>Table_Query_from_Mac10[[#This Row],[qtytoShipFuture]]*Table_Query_from_Mac10[[#This Row],[Future-cost]]</f>
        <v>453.12</v>
      </c>
      <c r="V770" s="47">
        <f>Table_Query_from_Mac10[[#This Row],[qtytoShipFuture]]-Table_Query_from_Mac10[[#This Row],[qty_to_ship]]</f>
        <v>0</v>
      </c>
      <c r="W770" s="47">
        <f>Table_Query_from_Mac10[[#This Row],[UnitPriceFuture]]</f>
        <v>37.86</v>
      </c>
      <c r="X770" s="47">
        <f>Table_Query_from_Mac10[[#This Row],[Unit Increase]]*Table_Query_from_Mac10[[#This Row],[UnitPriceFuture]]</f>
        <v>0</v>
      </c>
      <c r="Y770" s="47">
        <f>Table_Query_from_Mac10[[#This Row],[Unit Increase]]*Table_Query_from_Mac10[[#This Row],[Future-cost]]</f>
        <v>0</v>
      </c>
      <c r="Z770" s="47">
        <f>-(Table_Query_from_Mac10[[#This Row],[Incremental Sales]]+((Table_Query_from_Mac10[[#This Row],[Incremental Sales]]*-(SUM(Summary!$S$8:$S$9)))))*Summary!$S$18</f>
        <v>0</v>
      </c>
      <c r="AA770" s="47">
        <f>IFERROR(Table_Query_from_Mac10[[#This Row],[Incremental Cost]]/Table_Query_from_Mac10[[#This Row],[Incremental Sales]],0)</f>
        <v>0</v>
      </c>
      <c r="AB770" s="47">
        <f>IFERROR(Table_Query_from_Mac10[[#This Row],[TotalCostFuture]]/Table_Query_from_Mac10[[#This Row],[totalsalesFuture]],0)</f>
        <v>0.37400950871632332</v>
      </c>
      <c r="AN770" s="30">
        <v>128</v>
      </c>
      <c r="AO770">
        <f t="shared" si="22"/>
        <v>32</v>
      </c>
      <c r="AQ770" s="30">
        <v>108.16</v>
      </c>
      <c r="AR770">
        <f t="shared" si="23"/>
        <v>37.86</v>
      </c>
    </row>
    <row r="771" spans="1:44" x14ac:dyDescent="0.25">
      <c r="A771">
        <v>90074</v>
      </c>
      <c r="B771">
        <v>10</v>
      </c>
      <c r="C771" t="s">
        <v>57</v>
      </c>
      <c r="D771" t="s">
        <v>49</v>
      </c>
      <c r="E771">
        <v>5</v>
      </c>
      <c r="F771">
        <v>5.83</v>
      </c>
      <c r="G771">
        <v>13.21</v>
      </c>
      <c r="H771" s="1">
        <v>44860</v>
      </c>
      <c r="I771" s="20">
        <v>0</v>
      </c>
      <c r="J771" s="47">
        <f>Table_Query_from_Mac10[[#This Row],[unit_price]]-(Table_Query_from_Mac10[[#This Row],[unit_price]]*(Table_Query_from_Mac10[[#This Row],[discount_pct]]/100))</f>
        <v>13.21</v>
      </c>
      <c r="K771" s="47">
        <f>Table_Query_from_Mac10[[#This Row],[unit_cost]]</f>
        <v>5.83</v>
      </c>
      <c r="L771" s="47">
        <f>Table_Query_from_Mac10[[#This Row],[Live-cost]]*(1+Table_Query_from_Mac10[[#This Row],[CogsIncreasebyTYPE]])</f>
        <v>5.83</v>
      </c>
      <c r="M771" s="47">
        <f>Table_Query_from_Mac10[[#This Row],[Live-cost]]*Table_Query_from_Mac10[[#This Row],[qty_to_ship]]</f>
        <v>29.15</v>
      </c>
      <c r="N771" s="47">
        <f>IF(Table_Query_from_Mac10[[#This Row],[item_no]]="KDA",-Table_Query_from_Mac10[[#This Row],[unit_price]],Table_Query_from_Mac10[[#This Row],[Net Unit]]*Table_Query_from_Mac10[[#This Row],[qty_to_ship]])</f>
        <v>66.050000000000011</v>
      </c>
      <c r="O771" s="47">
        <f>SUMIFS(Summary!C:C,Summary!H:H,Table_Query_from_Mac10[[#This Row],[Juiceoc]])</f>
        <v>0</v>
      </c>
      <c r="P771" s="47">
        <f>SUMIFS(Summary!D:D,Summary!H:H,Table_Query_from_Mac10[[#This Row],[Juiceoc]])</f>
        <v>0</v>
      </c>
      <c r="Q771" s="47">
        <f>SUMIFS(Summary!E:E,Summary!H:H,Table_Query_from_Mac10[[#This Row],[Juiceoc]])</f>
        <v>0</v>
      </c>
      <c r="R771" s="47">
        <f>Table_Query_from_Mac10[[#This Row],[Net Unit]]*(1+Table_Query_from_Mac10[[#This Row],[PriceIncreasebyType]])</f>
        <v>13.21</v>
      </c>
      <c r="S771" s="47">
        <f>Table_Query_from_Mac10[[#This Row],[UnitPriceFuture]]*Table_Query_from_Mac10[[#This Row],[qtytoShipFuture]]</f>
        <v>66.050000000000011</v>
      </c>
      <c r="T771" s="47">
        <f>ROUND(Table_Query_from_Mac10[[#This Row],[qty_to_ship]]*(1+Table_Query_from_Mac10[[#This Row],[VolumeIncreasebyType]]),0)</f>
        <v>5</v>
      </c>
      <c r="U771" s="47">
        <f>Table_Query_from_Mac10[[#This Row],[qtytoShipFuture]]*Table_Query_from_Mac10[[#This Row],[Future-cost]]</f>
        <v>29.15</v>
      </c>
      <c r="V771" s="47">
        <f>Table_Query_from_Mac10[[#This Row],[qtytoShipFuture]]-Table_Query_from_Mac10[[#This Row],[qty_to_ship]]</f>
        <v>0</v>
      </c>
      <c r="W771" s="47">
        <f>Table_Query_from_Mac10[[#This Row],[UnitPriceFuture]]</f>
        <v>13.21</v>
      </c>
      <c r="X771" s="47">
        <f>Table_Query_from_Mac10[[#This Row],[Unit Increase]]*Table_Query_from_Mac10[[#This Row],[UnitPriceFuture]]</f>
        <v>0</v>
      </c>
      <c r="Y771" s="47">
        <f>Table_Query_from_Mac10[[#This Row],[Unit Increase]]*Table_Query_from_Mac10[[#This Row],[Future-cost]]</f>
        <v>0</v>
      </c>
      <c r="Z771" s="47">
        <f>-(Table_Query_from_Mac10[[#This Row],[Incremental Sales]]+((Table_Query_from_Mac10[[#This Row],[Incremental Sales]]*-(SUM(Summary!$S$8:$S$9)))))*Summary!$S$18</f>
        <v>0</v>
      </c>
      <c r="AA771" s="47">
        <f>IFERROR(Table_Query_from_Mac10[[#This Row],[Incremental Cost]]/Table_Query_from_Mac10[[#This Row],[Incremental Sales]],0)</f>
        <v>0</v>
      </c>
      <c r="AB771" s="47">
        <f>IFERROR(Table_Query_from_Mac10[[#This Row],[TotalCostFuture]]/Table_Query_from_Mac10[[#This Row],[totalsalesFuture]],0)</f>
        <v>0.44133232399697192</v>
      </c>
      <c r="AN771" s="31">
        <v>20</v>
      </c>
      <c r="AO771">
        <f t="shared" ref="AO771:AO834" si="24">CEILING(AN771/4,1)</f>
        <v>5</v>
      </c>
      <c r="AQ771" s="31">
        <v>37.75</v>
      </c>
      <c r="AR771">
        <f t="shared" ref="AR771:AR834" si="25">ROUND(AQ771/5*1.75,2)</f>
        <v>13.21</v>
      </c>
    </row>
    <row r="772" spans="1:44" x14ac:dyDescent="0.25">
      <c r="A772">
        <v>90074</v>
      </c>
      <c r="B772">
        <v>11</v>
      </c>
      <c r="C772" t="s">
        <v>57</v>
      </c>
      <c r="D772" t="s">
        <v>49</v>
      </c>
      <c r="E772">
        <v>7</v>
      </c>
      <c r="F772">
        <v>9.7799999999999994</v>
      </c>
      <c r="G772">
        <v>23.91</v>
      </c>
      <c r="H772" s="1">
        <v>44860</v>
      </c>
      <c r="I772" s="20">
        <v>0</v>
      </c>
      <c r="J772" s="47">
        <f>Table_Query_from_Mac10[[#This Row],[unit_price]]-(Table_Query_from_Mac10[[#This Row],[unit_price]]*(Table_Query_from_Mac10[[#This Row],[discount_pct]]/100))</f>
        <v>23.91</v>
      </c>
      <c r="K772" s="47">
        <f>Table_Query_from_Mac10[[#This Row],[unit_cost]]</f>
        <v>9.7799999999999994</v>
      </c>
      <c r="L772" s="47">
        <f>Table_Query_from_Mac10[[#This Row],[Live-cost]]*(1+Table_Query_from_Mac10[[#This Row],[CogsIncreasebyTYPE]])</f>
        <v>9.7799999999999994</v>
      </c>
      <c r="M772" s="47">
        <f>Table_Query_from_Mac10[[#This Row],[Live-cost]]*Table_Query_from_Mac10[[#This Row],[qty_to_ship]]</f>
        <v>68.459999999999994</v>
      </c>
      <c r="N772" s="47">
        <f>IF(Table_Query_from_Mac10[[#This Row],[item_no]]="KDA",-Table_Query_from_Mac10[[#This Row],[unit_price]],Table_Query_from_Mac10[[#This Row],[Net Unit]]*Table_Query_from_Mac10[[#This Row],[qty_to_ship]])</f>
        <v>167.37</v>
      </c>
      <c r="O772" s="47">
        <f>SUMIFS(Summary!C:C,Summary!H:H,Table_Query_from_Mac10[[#This Row],[Juiceoc]])</f>
        <v>0</v>
      </c>
      <c r="P772" s="47">
        <f>SUMIFS(Summary!D:D,Summary!H:H,Table_Query_from_Mac10[[#This Row],[Juiceoc]])</f>
        <v>0</v>
      </c>
      <c r="Q772" s="47">
        <f>SUMIFS(Summary!E:E,Summary!H:H,Table_Query_from_Mac10[[#This Row],[Juiceoc]])</f>
        <v>0</v>
      </c>
      <c r="R772" s="47">
        <f>Table_Query_from_Mac10[[#This Row],[Net Unit]]*(1+Table_Query_from_Mac10[[#This Row],[PriceIncreasebyType]])</f>
        <v>23.91</v>
      </c>
      <c r="S772" s="47">
        <f>Table_Query_from_Mac10[[#This Row],[UnitPriceFuture]]*Table_Query_from_Mac10[[#This Row],[qtytoShipFuture]]</f>
        <v>167.37</v>
      </c>
      <c r="T772" s="47">
        <f>ROUND(Table_Query_from_Mac10[[#This Row],[qty_to_ship]]*(1+Table_Query_from_Mac10[[#This Row],[VolumeIncreasebyType]]),0)</f>
        <v>7</v>
      </c>
      <c r="U772" s="47">
        <f>Table_Query_from_Mac10[[#This Row],[qtytoShipFuture]]*Table_Query_from_Mac10[[#This Row],[Future-cost]]</f>
        <v>68.459999999999994</v>
      </c>
      <c r="V772" s="47">
        <f>Table_Query_from_Mac10[[#This Row],[qtytoShipFuture]]-Table_Query_from_Mac10[[#This Row],[qty_to_ship]]</f>
        <v>0</v>
      </c>
      <c r="W772" s="47">
        <f>Table_Query_from_Mac10[[#This Row],[UnitPriceFuture]]</f>
        <v>23.91</v>
      </c>
      <c r="X772" s="47">
        <f>Table_Query_from_Mac10[[#This Row],[Unit Increase]]*Table_Query_from_Mac10[[#This Row],[UnitPriceFuture]]</f>
        <v>0</v>
      </c>
      <c r="Y772" s="47">
        <f>Table_Query_from_Mac10[[#This Row],[Unit Increase]]*Table_Query_from_Mac10[[#This Row],[Future-cost]]</f>
        <v>0</v>
      </c>
      <c r="Z772" s="47">
        <f>-(Table_Query_from_Mac10[[#This Row],[Incremental Sales]]+((Table_Query_from_Mac10[[#This Row],[Incremental Sales]]*-(SUM(Summary!$S$8:$S$9)))))*Summary!$S$18</f>
        <v>0</v>
      </c>
      <c r="AA772" s="47">
        <f>IFERROR(Table_Query_from_Mac10[[#This Row],[Incremental Cost]]/Table_Query_from_Mac10[[#This Row],[Incremental Sales]],0)</f>
        <v>0</v>
      </c>
      <c r="AB772" s="47">
        <f>IFERROR(Table_Query_from_Mac10[[#This Row],[TotalCostFuture]]/Table_Query_from_Mac10[[#This Row],[totalsalesFuture]],0)</f>
        <v>0.40903387703889582</v>
      </c>
      <c r="AN772" s="30">
        <v>27</v>
      </c>
      <c r="AO772">
        <f t="shared" si="24"/>
        <v>7</v>
      </c>
      <c r="AQ772" s="30">
        <v>68.3</v>
      </c>
      <c r="AR772">
        <f t="shared" si="25"/>
        <v>23.91</v>
      </c>
    </row>
    <row r="773" spans="1:44" x14ac:dyDescent="0.25">
      <c r="A773">
        <v>90075</v>
      </c>
      <c r="B773">
        <v>11</v>
      </c>
      <c r="C773" t="s">
        <v>57</v>
      </c>
      <c r="D773" t="s">
        <v>49</v>
      </c>
      <c r="E773">
        <v>3</v>
      </c>
      <c r="F773">
        <v>9.7799999999999994</v>
      </c>
      <c r="G773">
        <v>23.91</v>
      </c>
      <c r="H773" s="1">
        <v>44841</v>
      </c>
      <c r="I773" s="20">
        <v>0</v>
      </c>
      <c r="J773" s="47">
        <f>Table_Query_from_Mac10[[#This Row],[unit_price]]-(Table_Query_from_Mac10[[#This Row],[unit_price]]*(Table_Query_from_Mac10[[#This Row],[discount_pct]]/100))</f>
        <v>23.91</v>
      </c>
      <c r="K773" s="47">
        <f>Table_Query_from_Mac10[[#This Row],[unit_cost]]</f>
        <v>9.7799999999999994</v>
      </c>
      <c r="L773" s="47">
        <f>Table_Query_from_Mac10[[#This Row],[Live-cost]]*(1+Table_Query_from_Mac10[[#This Row],[CogsIncreasebyTYPE]])</f>
        <v>9.7799999999999994</v>
      </c>
      <c r="M773" s="47">
        <f>Table_Query_from_Mac10[[#This Row],[Live-cost]]*Table_Query_from_Mac10[[#This Row],[qty_to_ship]]</f>
        <v>29.339999999999996</v>
      </c>
      <c r="N773" s="47">
        <f>IF(Table_Query_from_Mac10[[#This Row],[item_no]]="KDA",-Table_Query_from_Mac10[[#This Row],[unit_price]],Table_Query_from_Mac10[[#This Row],[Net Unit]]*Table_Query_from_Mac10[[#This Row],[qty_to_ship]])</f>
        <v>71.73</v>
      </c>
      <c r="O773" s="47">
        <f>SUMIFS(Summary!C:C,Summary!H:H,Table_Query_from_Mac10[[#This Row],[Juiceoc]])</f>
        <v>0</v>
      </c>
      <c r="P773" s="47">
        <f>SUMIFS(Summary!D:D,Summary!H:H,Table_Query_from_Mac10[[#This Row],[Juiceoc]])</f>
        <v>0</v>
      </c>
      <c r="Q773" s="47">
        <f>SUMIFS(Summary!E:E,Summary!H:H,Table_Query_from_Mac10[[#This Row],[Juiceoc]])</f>
        <v>0</v>
      </c>
      <c r="R773" s="47">
        <f>Table_Query_from_Mac10[[#This Row],[Net Unit]]*(1+Table_Query_from_Mac10[[#This Row],[PriceIncreasebyType]])</f>
        <v>23.91</v>
      </c>
      <c r="S773" s="47">
        <f>Table_Query_from_Mac10[[#This Row],[UnitPriceFuture]]*Table_Query_from_Mac10[[#This Row],[qtytoShipFuture]]</f>
        <v>71.73</v>
      </c>
      <c r="T773" s="47">
        <f>ROUND(Table_Query_from_Mac10[[#This Row],[qty_to_ship]]*(1+Table_Query_from_Mac10[[#This Row],[VolumeIncreasebyType]]),0)</f>
        <v>3</v>
      </c>
      <c r="U773" s="47">
        <f>Table_Query_from_Mac10[[#This Row],[qtytoShipFuture]]*Table_Query_from_Mac10[[#This Row],[Future-cost]]</f>
        <v>29.339999999999996</v>
      </c>
      <c r="V773" s="47">
        <f>Table_Query_from_Mac10[[#This Row],[qtytoShipFuture]]-Table_Query_from_Mac10[[#This Row],[qty_to_ship]]</f>
        <v>0</v>
      </c>
      <c r="W773" s="47">
        <f>Table_Query_from_Mac10[[#This Row],[UnitPriceFuture]]</f>
        <v>23.91</v>
      </c>
      <c r="X773" s="47">
        <f>Table_Query_from_Mac10[[#This Row],[Unit Increase]]*Table_Query_from_Mac10[[#This Row],[UnitPriceFuture]]</f>
        <v>0</v>
      </c>
      <c r="Y773" s="47">
        <f>Table_Query_from_Mac10[[#This Row],[Unit Increase]]*Table_Query_from_Mac10[[#This Row],[Future-cost]]</f>
        <v>0</v>
      </c>
      <c r="Z773" s="47">
        <f>-(Table_Query_from_Mac10[[#This Row],[Incremental Sales]]+((Table_Query_from_Mac10[[#This Row],[Incremental Sales]]*-(SUM(Summary!$S$8:$S$9)))))*Summary!$S$18</f>
        <v>0</v>
      </c>
      <c r="AA773" s="47">
        <f>IFERROR(Table_Query_from_Mac10[[#This Row],[Incremental Cost]]/Table_Query_from_Mac10[[#This Row],[Incremental Sales]],0)</f>
        <v>0</v>
      </c>
      <c r="AB773" s="47">
        <f>IFERROR(Table_Query_from_Mac10[[#This Row],[TotalCostFuture]]/Table_Query_from_Mac10[[#This Row],[totalsalesFuture]],0)</f>
        <v>0.40903387703889577</v>
      </c>
      <c r="AN773" s="31">
        <v>9</v>
      </c>
      <c r="AO773">
        <f t="shared" si="24"/>
        <v>3</v>
      </c>
      <c r="AQ773" s="31">
        <v>68.3</v>
      </c>
      <c r="AR773">
        <f t="shared" si="25"/>
        <v>23.91</v>
      </c>
    </row>
    <row r="774" spans="1:44" x14ac:dyDescent="0.25">
      <c r="A774">
        <v>90075</v>
      </c>
      <c r="B774">
        <v>13</v>
      </c>
      <c r="C774" t="s">
        <v>60</v>
      </c>
      <c r="D774" t="s">
        <v>49</v>
      </c>
      <c r="E774">
        <v>3</v>
      </c>
      <c r="F774">
        <v>9.99</v>
      </c>
      <c r="G774">
        <v>30.5</v>
      </c>
      <c r="H774" s="1">
        <v>44841</v>
      </c>
      <c r="I774" s="20">
        <v>0</v>
      </c>
      <c r="J774" s="47">
        <f>Table_Query_from_Mac10[[#This Row],[unit_price]]-(Table_Query_from_Mac10[[#This Row],[unit_price]]*(Table_Query_from_Mac10[[#This Row],[discount_pct]]/100))</f>
        <v>30.5</v>
      </c>
      <c r="K774" s="47">
        <f>Table_Query_from_Mac10[[#This Row],[unit_cost]]</f>
        <v>9.99</v>
      </c>
      <c r="L774" s="47">
        <f>Table_Query_from_Mac10[[#This Row],[Live-cost]]*(1+Table_Query_from_Mac10[[#This Row],[CogsIncreasebyTYPE]])</f>
        <v>9.99</v>
      </c>
      <c r="M774" s="47">
        <f>Table_Query_from_Mac10[[#This Row],[Live-cost]]*Table_Query_from_Mac10[[#This Row],[qty_to_ship]]</f>
        <v>29.97</v>
      </c>
      <c r="N774" s="47">
        <f>IF(Table_Query_from_Mac10[[#This Row],[item_no]]="KDA",-Table_Query_from_Mac10[[#This Row],[unit_price]],Table_Query_from_Mac10[[#This Row],[Net Unit]]*Table_Query_from_Mac10[[#This Row],[qty_to_ship]])</f>
        <v>91.5</v>
      </c>
      <c r="O774" s="47">
        <f>SUMIFS(Summary!C:C,Summary!H:H,Table_Query_from_Mac10[[#This Row],[Juiceoc]])</f>
        <v>0</v>
      </c>
      <c r="P774" s="47">
        <f>SUMIFS(Summary!D:D,Summary!H:H,Table_Query_from_Mac10[[#This Row],[Juiceoc]])</f>
        <v>0</v>
      </c>
      <c r="Q774" s="47">
        <f>SUMIFS(Summary!E:E,Summary!H:H,Table_Query_from_Mac10[[#This Row],[Juiceoc]])</f>
        <v>0</v>
      </c>
      <c r="R774" s="47">
        <f>Table_Query_from_Mac10[[#This Row],[Net Unit]]*(1+Table_Query_from_Mac10[[#This Row],[PriceIncreasebyType]])</f>
        <v>30.5</v>
      </c>
      <c r="S774" s="47">
        <f>Table_Query_from_Mac10[[#This Row],[UnitPriceFuture]]*Table_Query_from_Mac10[[#This Row],[qtytoShipFuture]]</f>
        <v>91.5</v>
      </c>
      <c r="T774" s="47">
        <f>ROUND(Table_Query_from_Mac10[[#This Row],[qty_to_ship]]*(1+Table_Query_from_Mac10[[#This Row],[VolumeIncreasebyType]]),0)</f>
        <v>3</v>
      </c>
      <c r="U774" s="47">
        <f>Table_Query_from_Mac10[[#This Row],[qtytoShipFuture]]*Table_Query_from_Mac10[[#This Row],[Future-cost]]</f>
        <v>29.97</v>
      </c>
      <c r="V774" s="47">
        <f>Table_Query_from_Mac10[[#This Row],[qtytoShipFuture]]-Table_Query_from_Mac10[[#This Row],[qty_to_ship]]</f>
        <v>0</v>
      </c>
      <c r="W774" s="47">
        <f>Table_Query_from_Mac10[[#This Row],[UnitPriceFuture]]</f>
        <v>30.5</v>
      </c>
      <c r="X774" s="47">
        <f>Table_Query_from_Mac10[[#This Row],[Unit Increase]]*Table_Query_from_Mac10[[#This Row],[UnitPriceFuture]]</f>
        <v>0</v>
      </c>
      <c r="Y774" s="47">
        <f>Table_Query_from_Mac10[[#This Row],[Unit Increase]]*Table_Query_from_Mac10[[#This Row],[Future-cost]]</f>
        <v>0</v>
      </c>
      <c r="Z774" s="47">
        <f>-(Table_Query_from_Mac10[[#This Row],[Incremental Sales]]+((Table_Query_from_Mac10[[#This Row],[Incremental Sales]]*-(SUM(Summary!$S$8:$S$9)))))*Summary!$S$18</f>
        <v>0</v>
      </c>
      <c r="AA774" s="47">
        <f>IFERROR(Table_Query_from_Mac10[[#This Row],[Incremental Cost]]/Table_Query_from_Mac10[[#This Row],[Incremental Sales]],0)</f>
        <v>0</v>
      </c>
      <c r="AB774" s="47">
        <f>IFERROR(Table_Query_from_Mac10[[#This Row],[TotalCostFuture]]/Table_Query_from_Mac10[[#This Row],[totalsalesFuture]],0)</f>
        <v>0.32754098360655737</v>
      </c>
      <c r="AN774" s="30">
        <v>9</v>
      </c>
      <c r="AO774">
        <f t="shared" si="24"/>
        <v>3</v>
      </c>
      <c r="AQ774" s="30">
        <v>87.14</v>
      </c>
      <c r="AR774">
        <f t="shared" si="25"/>
        <v>30.5</v>
      </c>
    </row>
    <row r="775" spans="1:44" x14ac:dyDescent="0.25">
      <c r="A775">
        <v>90076</v>
      </c>
      <c r="B775">
        <v>1</v>
      </c>
      <c r="C775" t="s">
        <v>59</v>
      </c>
      <c r="D775" t="s">
        <v>49</v>
      </c>
      <c r="E775">
        <v>7</v>
      </c>
      <c r="F775">
        <v>4.2699999999999996</v>
      </c>
      <c r="G775">
        <v>9.24</v>
      </c>
      <c r="H775" s="1">
        <v>44841</v>
      </c>
      <c r="I775" s="20">
        <v>0</v>
      </c>
      <c r="J775" s="47">
        <f>Table_Query_from_Mac10[[#This Row],[unit_price]]-(Table_Query_from_Mac10[[#This Row],[unit_price]]*(Table_Query_from_Mac10[[#This Row],[discount_pct]]/100))</f>
        <v>9.24</v>
      </c>
      <c r="K775" s="47">
        <f>Table_Query_from_Mac10[[#This Row],[unit_cost]]</f>
        <v>4.2699999999999996</v>
      </c>
      <c r="L775" s="47">
        <f>Table_Query_from_Mac10[[#This Row],[Live-cost]]*(1+Table_Query_from_Mac10[[#This Row],[CogsIncreasebyTYPE]])</f>
        <v>4.2699999999999996</v>
      </c>
      <c r="M775" s="47">
        <f>Table_Query_from_Mac10[[#This Row],[Live-cost]]*Table_Query_from_Mac10[[#This Row],[qty_to_ship]]</f>
        <v>29.889999999999997</v>
      </c>
      <c r="N775" s="47">
        <f>IF(Table_Query_from_Mac10[[#This Row],[item_no]]="KDA",-Table_Query_from_Mac10[[#This Row],[unit_price]],Table_Query_from_Mac10[[#This Row],[Net Unit]]*Table_Query_from_Mac10[[#This Row],[qty_to_ship]])</f>
        <v>64.680000000000007</v>
      </c>
      <c r="O775" s="47">
        <f>SUMIFS(Summary!C:C,Summary!H:H,Table_Query_from_Mac10[[#This Row],[Juiceoc]])</f>
        <v>0</v>
      </c>
      <c r="P775" s="47">
        <f>SUMIFS(Summary!D:D,Summary!H:H,Table_Query_from_Mac10[[#This Row],[Juiceoc]])</f>
        <v>0</v>
      </c>
      <c r="Q775" s="47">
        <f>SUMIFS(Summary!E:E,Summary!H:H,Table_Query_from_Mac10[[#This Row],[Juiceoc]])</f>
        <v>0</v>
      </c>
      <c r="R775" s="47">
        <f>Table_Query_from_Mac10[[#This Row],[Net Unit]]*(1+Table_Query_from_Mac10[[#This Row],[PriceIncreasebyType]])</f>
        <v>9.24</v>
      </c>
      <c r="S775" s="47">
        <f>Table_Query_from_Mac10[[#This Row],[UnitPriceFuture]]*Table_Query_from_Mac10[[#This Row],[qtytoShipFuture]]</f>
        <v>64.680000000000007</v>
      </c>
      <c r="T775" s="47">
        <f>ROUND(Table_Query_from_Mac10[[#This Row],[qty_to_ship]]*(1+Table_Query_from_Mac10[[#This Row],[VolumeIncreasebyType]]),0)</f>
        <v>7</v>
      </c>
      <c r="U775" s="47">
        <f>Table_Query_from_Mac10[[#This Row],[qtytoShipFuture]]*Table_Query_from_Mac10[[#This Row],[Future-cost]]</f>
        <v>29.889999999999997</v>
      </c>
      <c r="V775" s="47">
        <f>Table_Query_from_Mac10[[#This Row],[qtytoShipFuture]]-Table_Query_from_Mac10[[#This Row],[qty_to_ship]]</f>
        <v>0</v>
      </c>
      <c r="W775" s="47">
        <f>Table_Query_from_Mac10[[#This Row],[UnitPriceFuture]]</f>
        <v>9.24</v>
      </c>
      <c r="X775" s="47">
        <f>Table_Query_from_Mac10[[#This Row],[Unit Increase]]*Table_Query_from_Mac10[[#This Row],[UnitPriceFuture]]</f>
        <v>0</v>
      </c>
      <c r="Y775" s="47">
        <f>Table_Query_from_Mac10[[#This Row],[Unit Increase]]*Table_Query_from_Mac10[[#This Row],[Future-cost]]</f>
        <v>0</v>
      </c>
      <c r="Z775" s="47">
        <f>-(Table_Query_from_Mac10[[#This Row],[Incremental Sales]]+((Table_Query_from_Mac10[[#This Row],[Incremental Sales]]*-(SUM(Summary!$S$8:$S$9)))))*Summary!$S$18</f>
        <v>0</v>
      </c>
      <c r="AA775" s="47">
        <f>IFERROR(Table_Query_from_Mac10[[#This Row],[Incremental Cost]]/Table_Query_from_Mac10[[#This Row],[Incremental Sales]],0)</f>
        <v>0</v>
      </c>
      <c r="AB775" s="47">
        <f>IFERROR(Table_Query_from_Mac10[[#This Row],[TotalCostFuture]]/Table_Query_from_Mac10[[#This Row],[totalsalesFuture]],0)</f>
        <v>0.46212121212121204</v>
      </c>
      <c r="AN775" s="31">
        <v>25</v>
      </c>
      <c r="AO775">
        <f t="shared" si="24"/>
        <v>7</v>
      </c>
      <c r="AQ775" s="31">
        <v>26.39</v>
      </c>
      <c r="AR775">
        <f t="shared" si="25"/>
        <v>9.24</v>
      </c>
    </row>
    <row r="776" spans="1:44" x14ac:dyDescent="0.25">
      <c r="A776">
        <v>90076</v>
      </c>
      <c r="B776">
        <v>2</v>
      </c>
      <c r="C776" t="s">
        <v>59</v>
      </c>
      <c r="D776" t="s">
        <v>49</v>
      </c>
      <c r="E776">
        <v>7</v>
      </c>
      <c r="F776">
        <v>4.74</v>
      </c>
      <c r="G776">
        <v>10.36</v>
      </c>
      <c r="H776" s="1">
        <v>44841</v>
      </c>
      <c r="I776" s="20">
        <v>0</v>
      </c>
      <c r="J776" s="47">
        <f>Table_Query_from_Mac10[[#This Row],[unit_price]]-(Table_Query_from_Mac10[[#This Row],[unit_price]]*(Table_Query_from_Mac10[[#This Row],[discount_pct]]/100))</f>
        <v>10.36</v>
      </c>
      <c r="K776" s="47">
        <f>Table_Query_from_Mac10[[#This Row],[unit_cost]]</f>
        <v>4.74</v>
      </c>
      <c r="L776" s="47">
        <f>Table_Query_from_Mac10[[#This Row],[Live-cost]]*(1+Table_Query_from_Mac10[[#This Row],[CogsIncreasebyTYPE]])</f>
        <v>4.74</v>
      </c>
      <c r="M776" s="47">
        <f>Table_Query_from_Mac10[[#This Row],[Live-cost]]*Table_Query_from_Mac10[[#This Row],[qty_to_ship]]</f>
        <v>33.18</v>
      </c>
      <c r="N776" s="47">
        <f>IF(Table_Query_from_Mac10[[#This Row],[item_no]]="KDA",-Table_Query_from_Mac10[[#This Row],[unit_price]],Table_Query_from_Mac10[[#This Row],[Net Unit]]*Table_Query_from_Mac10[[#This Row],[qty_to_ship]])</f>
        <v>72.52</v>
      </c>
      <c r="O776" s="47">
        <f>SUMIFS(Summary!C:C,Summary!H:H,Table_Query_from_Mac10[[#This Row],[Juiceoc]])</f>
        <v>0</v>
      </c>
      <c r="P776" s="47">
        <f>SUMIFS(Summary!D:D,Summary!H:H,Table_Query_from_Mac10[[#This Row],[Juiceoc]])</f>
        <v>0</v>
      </c>
      <c r="Q776" s="47">
        <f>SUMIFS(Summary!E:E,Summary!H:H,Table_Query_from_Mac10[[#This Row],[Juiceoc]])</f>
        <v>0</v>
      </c>
      <c r="R776" s="47">
        <f>Table_Query_from_Mac10[[#This Row],[Net Unit]]*(1+Table_Query_from_Mac10[[#This Row],[PriceIncreasebyType]])</f>
        <v>10.36</v>
      </c>
      <c r="S776" s="47">
        <f>Table_Query_from_Mac10[[#This Row],[UnitPriceFuture]]*Table_Query_from_Mac10[[#This Row],[qtytoShipFuture]]</f>
        <v>72.52</v>
      </c>
      <c r="T776" s="47">
        <f>ROUND(Table_Query_from_Mac10[[#This Row],[qty_to_ship]]*(1+Table_Query_from_Mac10[[#This Row],[VolumeIncreasebyType]]),0)</f>
        <v>7</v>
      </c>
      <c r="U776" s="47">
        <f>Table_Query_from_Mac10[[#This Row],[qtytoShipFuture]]*Table_Query_from_Mac10[[#This Row],[Future-cost]]</f>
        <v>33.18</v>
      </c>
      <c r="V776" s="47">
        <f>Table_Query_from_Mac10[[#This Row],[qtytoShipFuture]]-Table_Query_from_Mac10[[#This Row],[qty_to_ship]]</f>
        <v>0</v>
      </c>
      <c r="W776" s="47">
        <f>Table_Query_from_Mac10[[#This Row],[UnitPriceFuture]]</f>
        <v>10.36</v>
      </c>
      <c r="X776" s="47">
        <f>Table_Query_from_Mac10[[#This Row],[Unit Increase]]*Table_Query_from_Mac10[[#This Row],[UnitPriceFuture]]</f>
        <v>0</v>
      </c>
      <c r="Y776" s="47">
        <f>Table_Query_from_Mac10[[#This Row],[Unit Increase]]*Table_Query_from_Mac10[[#This Row],[Future-cost]]</f>
        <v>0</v>
      </c>
      <c r="Z776" s="47">
        <f>-(Table_Query_from_Mac10[[#This Row],[Incremental Sales]]+((Table_Query_from_Mac10[[#This Row],[Incremental Sales]]*-(SUM(Summary!$S$8:$S$9)))))*Summary!$S$18</f>
        <v>0</v>
      </c>
      <c r="AA776" s="47">
        <f>IFERROR(Table_Query_from_Mac10[[#This Row],[Incremental Cost]]/Table_Query_from_Mac10[[#This Row],[Incremental Sales]],0)</f>
        <v>0</v>
      </c>
      <c r="AB776" s="47">
        <f>IFERROR(Table_Query_from_Mac10[[#This Row],[TotalCostFuture]]/Table_Query_from_Mac10[[#This Row],[totalsalesFuture]],0)</f>
        <v>0.45752895752895756</v>
      </c>
      <c r="AN776" s="30">
        <v>25</v>
      </c>
      <c r="AO776">
        <f t="shared" si="24"/>
        <v>7</v>
      </c>
      <c r="AQ776" s="30">
        <v>29.59</v>
      </c>
      <c r="AR776">
        <f t="shared" si="25"/>
        <v>10.36</v>
      </c>
    </row>
    <row r="777" spans="1:44" x14ac:dyDescent="0.25">
      <c r="A777">
        <v>90076</v>
      </c>
      <c r="B777">
        <v>3</v>
      </c>
      <c r="C777" t="s">
        <v>59</v>
      </c>
      <c r="D777" t="s">
        <v>49</v>
      </c>
      <c r="E777">
        <v>10</v>
      </c>
      <c r="F777">
        <v>5.21</v>
      </c>
      <c r="G777">
        <v>11.4</v>
      </c>
      <c r="H777" s="1">
        <v>44841</v>
      </c>
      <c r="I777" s="20">
        <v>0</v>
      </c>
      <c r="J777" s="47">
        <f>Table_Query_from_Mac10[[#This Row],[unit_price]]-(Table_Query_from_Mac10[[#This Row],[unit_price]]*(Table_Query_from_Mac10[[#This Row],[discount_pct]]/100))</f>
        <v>11.4</v>
      </c>
      <c r="K777" s="47">
        <f>Table_Query_from_Mac10[[#This Row],[unit_cost]]</f>
        <v>5.21</v>
      </c>
      <c r="L777" s="47">
        <f>Table_Query_from_Mac10[[#This Row],[Live-cost]]*(1+Table_Query_from_Mac10[[#This Row],[CogsIncreasebyTYPE]])</f>
        <v>5.21</v>
      </c>
      <c r="M777" s="47">
        <f>Table_Query_from_Mac10[[#This Row],[Live-cost]]*Table_Query_from_Mac10[[#This Row],[qty_to_ship]]</f>
        <v>52.1</v>
      </c>
      <c r="N777" s="47">
        <f>IF(Table_Query_from_Mac10[[#This Row],[item_no]]="KDA",-Table_Query_from_Mac10[[#This Row],[unit_price]],Table_Query_from_Mac10[[#This Row],[Net Unit]]*Table_Query_from_Mac10[[#This Row],[qty_to_ship]])</f>
        <v>114</v>
      </c>
      <c r="O777" s="47">
        <f>SUMIFS(Summary!C:C,Summary!H:H,Table_Query_from_Mac10[[#This Row],[Juiceoc]])</f>
        <v>0</v>
      </c>
      <c r="P777" s="47">
        <f>SUMIFS(Summary!D:D,Summary!H:H,Table_Query_from_Mac10[[#This Row],[Juiceoc]])</f>
        <v>0</v>
      </c>
      <c r="Q777" s="47">
        <f>SUMIFS(Summary!E:E,Summary!H:H,Table_Query_from_Mac10[[#This Row],[Juiceoc]])</f>
        <v>0</v>
      </c>
      <c r="R777" s="47">
        <f>Table_Query_from_Mac10[[#This Row],[Net Unit]]*(1+Table_Query_from_Mac10[[#This Row],[PriceIncreasebyType]])</f>
        <v>11.4</v>
      </c>
      <c r="S777" s="47">
        <f>Table_Query_from_Mac10[[#This Row],[UnitPriceFuture]]*Table_Query_from_Mac10[[#This Row],[qtytoShipFuture]]</f>
        <v>114</v>
      </c>
      <c r="T777" s="47">
        <f>ROUND(Table_Query_from_Mac10[[#This Row],[qty_to_ship]]*(1+Table_Query_from_Mac10[[#This Row],[VolumeIncreasebyType]]),0)</f>
        <v>10</v>
      </c>
      <c r="U777" s="47">
        <f>Table_Query_from_Mac10[[#This Row],[qtytoShipFuture]]*Table_Query_from_Mac10[[#This Row],[Future-cost]]</f>
        <v>52.1</v>
      </c>
      <c r="V777" s="47">
        <f>Table_Query_from_Mac10[[#This Row],[qtytoShipFuture]]-Table_Query_from_Mac10[[#This Row],[qty_to_ship]]</f>
        <v>0</v>
      </c>
      <c r="W777" s="47">
        <f>Table_Query_from_Mac10[[#This Row],[UnitPriceFuture]]</f>
        <v>11.4</v>
      </c>
      <c r="X777" s="47">
        <f>Table_Query_from_Mac10[[#This Row],[Unit Increase]]*Table_Query_from_Mac10[[#This Row],[UnitPriceFuture]]</f>
        <v>0</v>
      </c>
      <c r="Y777" s="47">
        <f>Table_Query_from_Mac10[[#This Row],[Unit Increase]]*Table_Query_from_Mac10[[#This Row],[Future-cost]]</f>
        <v>0</v>
      </c>
      <c r="Z777" s="47">
        <f>-(Table_Query_from_Mac10[[#This Row],[Incremental Sales]]+((Table_Query_from_Mac10[[#This Row],[Incremental Sales]]*-(SUM(Summary!$S$8:$S$9)))))*Summary!$S$18</f>
        <v>0</v>
      </c>
      <c r="AA777" s="47">
        <f>IFERROR(Table_Query_from_Mac10[[#This Row],[Incremental Cost]]/Table_Query_from_Mac10[[#This Row],[Incremental Sales]],0)</f>
        <v>0</v>
      </c>
      <c r="AB777" s="47">
        <f>IFERROR(Table_Query_from_Mac10[[#This Row],[TotalCostFuture]]/Table_Query_from_Mac10[[#This Row],[totalsalesFuture]],0)</f>
        <v>0.45701754385964916</v>
      </c>
      <c r="AN777" s="31">
        <v>40</v>
      </c>
      <c r="AO777">
        <f t="shared" si="24"/>
        <v>10</v>
      </c>
      <c r="AQ777" s="31">
        <v>32.57</v>
      </c>
      <c r="AR777">
        <f t="shared" si="25"/>
        <v>11.4</v>
      </c>
    </row>
    <row r="778" spans="1:44" x14ac:dyDescent="0.25">
      <c r="A778">
        <v>90076</v>
      </c>
      <c r="B778">
        <v>4</v>
      </c>
      <c r="C778" t="s">
        <v>59</v>
      </c>
      <c r="D778" t="s">
        <v>49</v>
      </c>
      <c r="E778">
        <v>8</v>
      </c>
      <c r="F778">
        <v>6.28</v>
      </c>
      <c r="G778">
        <v>13.95</v>
      </c>
      <c r="H778" s="1">
        <v>44841</v>
      </c>
      <c r="I778" s="20">
        <v>0</v>
      </c>
      <c r="J778" s="47">
        <f>Table_Query_from_Mac10[[#This Row],[unit_price]]-(Table_Query_from_Mac10[[#This Row],[unit_price]]*(Table_Query_from_Mac10[[#This Row],[discount_pct]]/100))</f>
        <v>13.95</v>
      </c>
      <c r="K778" s="47">
        <f>Table_Query_from_Mac10[[#This Row],[unit_cost]]</f>
        <v>6.28</v>
      </c>
      <c r="L778" s="47">
        <f>Table_Query_from_Mac10[[#This Row],[Live-cost]]*(1+Table_Query_from_Mac10[[#This Row],[CogsIncreasebyTYPE]])</f>
        <v>6.28</v>
      </c>
      <c r="M778" s="47">
        <f>Table_Query_from_Mac10[[#This Row],[Live-cost]]*Table_Query_from_Mac10[[#This Row],[qty_to_ship]]</f>
        <v>50.24</v>
      </c>
      <c r="N778" s="47">
        <f>IF(Table_Query_from_Mac10[[#This Row],[item_no]]="KDA",-Table_Query_from_Mac10[[#This Row],[unit_price]],Table_Query_from_Mac10[[#This Row],[Net Unit]]*Table_Query_from_Mac10[[#This Row],[qty_to_ship]])</f>
        <v>111.6</v>
      </c>
      <c r="O778" s="47">
        <f>SUMIFS(Summary!C:C,Summary!H:H,Table_Query_from_Mac10[[#This Row],[Juiceoc]])</f>
        <v>0</v>
      </c>
      <c r="P778" s="47">
        <f>SUMIFS(Summary!D:D,Summary!H:H,Table_Query_from_Mac10[[#This Row],[Juiceoc]])</f>
        <v>0</v>
      </c>
      <c r="Q778" s="47">
        <f>SUMIFS(Summary!E:E,Summary!H:H,Table_Query_from_Mac10[[#This Row],[Juiceoc]])</f>
        <v>0</v>
      </c>
      <c r="R778" s="47">
        <f>Table_Query_from_Mac10[[#This Row],[Net Unit]]*(1+Table_Query_from_Mac10[[#This Row],[PriceIncreasebyType]])</f>
        <v>13.95</v>
      </c>
      <c r="S778" s="47">
        <f>Table_Query_from_Mac10[[#This Row],[UnitPriceFuture]]*Table_Query_from_Mac10[[#This Row],[qtytoShipFuture]]</f>
        <v>111.6</v>
      </c>
      <c r="T778" s="47">
        <f>ROUND(Table_Query_from_Mac10[[#This Row],[qty_to_ship]]*(1+Table_Query_from_Mac10[[#This Row],[VolumeIncreasebyType]]),0)</f>
        <v>8</v>
      </c>
      <c r="U778" s="47">
        <f>Table_Query_from_Mac10[[#This Row],[qtytoShipFuture]]*Table_Query_from_Mac10[[#This Row],[Future-cost]]</f>
        <v>50.24</v>
      </c>
      <c r="V778" s="47">
        <f>Table_Query_from_Mac10[[#This Row],[qtytoShipFuture]]-Table_Query_from_Mac10[[#This Row],[qty_to_ship]]</f>
        <v>0</v>
      </c>
      <c r="W778" s="47">
        <f>Table_Query_from_Mac10[[#This Row],[UnitPriceFuture]]</f>
        <v>13.95</v>
      </c>
      <c r="X778" s="47">
        <f>Table_Query_from_Mac10[[#This Row],[Unit Increase]]*Table_Query_from_Mac10[[#This Row],[UnitPriceFuture]]</f>
        <v>0</v>
      </c>
      <c r="Y778" s="47">
        <f>Table_Query_from_Mac10[[#This Row],[Unit Increase]]*Table_Query_from_Mac10[[#This Row],[Future-cost]]</f>
        <v>0</v>
      </c>
      <c r="Z778" s="47">
        <f>-(Table_Query_from_Mac10[[#This Row],[Incremental Sales]]+((Table_Query_from_Mac10[[#This Row],[Incremental Sales]]*-(SUM(Summary!$S$8:$S$9)))))*Summary!$S$18</f>
        <v>0</v>
      </c>
      <c r="AA778" s="47">
        <f>IFERROR(Table_Query_from_Mac10[[#This Row],[Incremental Cost]]/Table_Query_from_Mac10[[#This Row],[Incremental Sales]],0)</f>
        <v>0</v>
      </c>
      <c r="AB778" s="47">
        <f>IFERROR(Table_Query_from_Mac10[[#This Row],[TotalCostFuture]]/Table_Query_from_Mac10[[#This Row],[totalsalesFuture]],0)</f>
        <v>0.4501792114695341</v>
      </c>
      <c r="AN778" s="30">
        <v>32</v>
      </c>
      <c r="AO778">
        <f t="shared" si="24"/>
        <v>8</v>
      </c>
      <c r="AQ778" s="30">
        <v>39.85</v>
      </c>
      <c r="AR778">
        <f t="shared" si="25"/>
        <v>13.95</v>
      </c>
    </row>
    <row r="779" spans="1:44" x14ac:dyDescent="0.25">
      <c r="A779">
        <v>90076</v>
      </c>
      <c r="B779">
        <v>5</v>
      </c>
      <c r="C779" t="s">
        <v>59</v>
      </c>
      <c r="D779" t="s">
        <v>49</v>
      </c>
      <c r="E779">
        <v>5</v>
      </c>
      <c r="F779">
        <v>8.1999999999999993</v>
      </c>
      <c r="G779">
        <v>19.239999999999998</v>
      </c>
      <c r="H779" s="1">
        <v>44841</v>
      </c>
      <c r="I779" s="20">
        <v>0</v>
      </c>
      <c r="J779" s="47">
        <f>Table_Query_from_Mac10[[#This Row],[unit_price]]-(Table_Query_from_Mac10[[#This Row],[unit_price]]*(Table_Query_from_Mac10[[#This Row],[discount_pct]]/100))</f>
        <v>19.239999999999998</v>
      </c>
      <c r="K779" s="47">
        <f>Table_Query_from_Mac10[[#This Row],[unit_cost]]</f>
        <v>8.1999999999999993</v>
      </c>
      <c r="L779" s="47">
        <f>Table_Query_from_Mac10[[#This Row],[Live-cost]]*(1+Table_Query_from_Mac10[[#This Row],[CogsIncreasebyTYPE]])</f>
        <v>8.1999999999999993</v>
      </c>
      <c r="M779" s="47">
        <f>Table_Query_from_Mac10[[#This Row],[Live-cost]]*Table_Query_from_Mac10[[#This Row],[qty_to_ship]]</f>
        <v>41</v>
      </c>
      <c r="N779" s="47">
        <f>IF(Table_Query_from_Mac10[[#This Row],[item_no]]="KDA",-Table_Query_from_Mac10[[#This Row],[unit_price]],Table_Query_from_Mac10[[#This Row],[Net Unit]]*Table_Query_from_Mac10[[#This Row],[qty_to_ship]])</f>
        <v>96.199999999999989</v>
      </c>
      <c r="O779" s="47">
        <f>SUMIFS(Summary!C:C,Summary!H:H,Table_Query_from_Mac10[[#This Row],[Juiceoc]])</f>
        <v>0</v>
      </c>
      <c r="P779" s="47">
        <f>SUMIFS(Summary!D:D,Summary!H:H,Table_Query_from_Mac10[[#This Row],[Juiceoc]])</f>
        <v>0</v>
      </c>
      <c r="Q779" s="47">
        <f>SUMIFS(Summary!E:E,Summary!H:H,Table_Query_from_Mac10[[#This Row],[Juiceoc]])</f>
        <v>0</v>
      </c>
      <c r="R779" s="47">
        <f>Table_Query_from_Mac10[[#This Row],[Net Unit]]*(1+Table_Query_from_Mac10[[#This Row],[PriceIncreasebyType]])</f>
        <v>19.239999999999998</v>
      </c>
      <c r="S779" s="47">
        <f>Table_Query_from_Mac10[[#This Row],[UnitPriceFuture]]*Table_Query_from_Mac10[[#This Row],[qtytoShipFuture]]</f>
        <v>96.199999999999989</v>
      </c>
      <c r="T779" s="47">
        <f>ROUND(Table_Query_from_Mac10[[#This Row],[qty_to_ship]]*(1+Table_Query_from_Mac10[[#This Row],[VolumeIncreasebyType]]),0)</f>
        <v>5</v>
      </c>
      <c r="U779" s="47">
        <f>Table_Query_from_Mac10[[#This Row],[qtytoShipFuture]]*Table_Query_from_Mac10[[#This Row],[Future-cost]]</f>
        <v>41</v>
      </c>
      <c r="V779" s="47">
        <f>Table_Query_from_Mac10[[#This Row],[qtytoShipFuture]]-Table_Query_from_Mac10[[#This Row],[qty_to_ship]]</f>
        <v>0</v>
      </c>
      <c r="W779" s="47">
        <f>Table_Query_from_Mac10[[#This Row],[UnitPriceFuture]]</f>
        <v>19.239999999999998</v>
      </c>
      <c r="X779" s="47">
        <f>Table_Query_from_Mac10[[#This Row],[Unit Increase]]*Table_Query_from_Mac10[[#This Row],[UnitPriceFuture]]</f>
        <v>0</v>
      </c>
      <c r="Y779" s="47">
        <f>Table_Query_from_Mac10[[#This Row],[Unit Increase]]*Table_Query_from_Mac10[[#This Row],[Future-cost]]</f>
        <v>0</v>
      </c>
      <c r="Z779" s="47">
        <f>-(Table_Query_from_Mac10[[#This Row],[Incremental Sales]]+((Table_Query_from_Mac10[[#This Row],[Incremental Sales]]*-(SUM(Summary!$S$8:$S$9)))))*Summary!$S$18</f>
        <v>0</v>
      </c>
      <c r="AA779" s="47">
        <f>IFERROR(Table_Query_from_Mac10[[#This Row],[Incremental Cost]]/Table_Query_from_Mac10[[#This Row],[Incremental Sales]],0)</f>
        <v>0</v>
      </c>
      <c r="AB779" s="47">
        <f>IFERROR(Table_Query_from_Mac10[[#This Row],[TotalCostFuture]]/Table_Query_from_Mac10[[#This Row],[totalsalesFuture]],0)</f>
        <v>0.42619542619542622</v>
      </c>
      <c r="AN779" s="31">
        <v>18</v>
      </c>
      <c r="AO779">
        <f t="shared" si="24"/>
        <v>5</v>
      </c>
      <c r="AQ779" s="31">
        <v>54.98</v>
      </c>
      <c r="AR779">
        <f t="shared" si="25"/>
        <v>19.239999999999998</v>
      </c>
    </row>
    <row r="780" spans="1:44" x14ac:dyDescent="0.25">
      <c r="A780">
        <v>90076</v>
      </c>
      <c r="B780">
        <v>6</v>
      </c>
      <c r="C780" t="s">
        <v>59</v>
      </c>
      <c r="D780" t="s">
        <v>49</v>
      </c>
      <c r="E780">
        <v>3</v>
      </c>
      <c r="F780">
        <v>9.5500000000000007</v>
      </c>
      <c r="G780">
        <v>23.29</v>
      </c>
      <c r="H780" s="1">
        <v>44841</v>
      </c>
      <c r="I780" s="20">
        <v>0</v>
      </c>
      <c r="J780" s="47">
        <f>Table_Query_from_Mac10[[#This Row],[unit_price]]-(Table_Query_from_Mac10[[#This Row],[unit_price]]*(Table_Query_from_Mac10[[#This Row],[discount_pct]]/100))</f>
        <v>23.29</v>
      </c>
      <c r="K780" s="47">
        <f>Table_Query_from_Mac10[[#This Row],[unit_cost]]</f>
        <v>9.5500000000000007</v>
      </c>
      <c r="L780" s="47">
        <f>Table_Query_from_Mac10[[#This Row],[Live-cost]]*(1+Table_Query_from_Mac10[[#This Row],[CogsIncreasebyTYPE]])</f>
        <v>9.5500000000000007</v>
      </c>
      <c r="M780" s="47">
        <f>Table_Query_from_Mac10[[#This Row],[Live-cost]]*Table_Query_from_Mac10[[#This Row],[qty_to_ship]]</f>
        <v>28.650000000000002</v>
      </c>
      <c r="N780" s="47">
        <f>IF(Table_Query_from_Mac10[[#This Row],[item_no]]="KDA",-Table_Query_from_Mac10[[#This Row],[unit_price]],Table_Query_from_Mac10[[#This Row],[Net Unit]]*Table_Query_from_Mac10[[#This Row],[qty_to_ship]])</f>
        <v>69.87</v>
      </c>
      <c r="O780" s="47">
        <f>SUMIFS(Summary!C:C,Summary!H:H,Table_Query_from_Mac10[[#This Row],[Juiceoc]])</f>
        <v>0</v>
      </c>
      <c r="P780" s="47">
        <f>SUMIFS(Summary!D:D,Summary!H:H,Table_Query_from_Mac10[[#This Row],[Juiceoc]])</f>
        <v>0</v>
      </c>
      <c r="Q780" s="47">
        <f>SUMIFS(Summary!E:E,Summary!H:H,Table_Query_from_Mac10[[#This Row],[Juiceoc]])</f>
        <v>0</v>
      </c>
      <c r="R780" s="47">
        <f>Table_Query_from_Mac10[[#This Row],[Net Unit]]*(1+Table_Query_from_Mac10[[#This Row],[PriceIncreasebyType]])</f>
        <v>23.29</v>
      </c>
      <c r="S780" s="47">
        <f>Table_Query_from_Mac10[[#This Row],[UnitPriceFuture]]*Table_Query_from_Mac10[[#This Row],[qtytoShipFuture]]</f>
        <v>69.87</v>
      </c>
      <c r="T780" s="47">
        <f>ROUND(Table_Query_from_Mac10[[#This Row],[qty_to_ship]]*(1+Table_Query_from_Mac10[[#This Row],[VolumeIncreasebyType]]),0)</f>
        <v>3</v>
      </c>
      <c r="U780" s="47">
        <f>Table_Query_from_Mac10[[#This Row],[qtytoShipFuture]]*Table_Query_from_Mac10[[#This Row],[Future-cost]]</f>
        <v>28.650000000000002</v>
      </c>
      <c r="V780" s="47">
        <f>Table_Query_from_Mac10[[#This Row],[qtytoShipFuture]]-Table_Query_from_Mac10[[#This Row],[qty_to_ship]]</f>
        <v>0</v>
      </c>
      <c r="W780" s="47">
        <f>Table_Query_from_Mac10[[#This Row],[UnitPriceFuture]]</f>
        <v>23.29</v>
      </c>
      <c r="X780" s="47">
        <f>Table_Query_from_Mac10[[#This Row],[Unit Increase]]*Table_Query_from_Mac10[[#This Row],[UnitPriceFuture]]</f>
        <v>0</v>
      </c>
      <c r="Y780" s="47">
        <f>Table_Query_from_Mac10[[#This Row],[Unit Increase]]*Table_Query_from_Mac10[[#This Row],[Future-cost]]</f>
        <v>0</v>
      </c>
      <c r="Z780" s="47">
        <f>-(Table_Query_from_Mac10[[#This Row],[Incremental Sales]]+((Table_Query_from_Mac10[[#This Row],[Incremental Sales]]*-(SUM(Summary!$S$8:$S$9)))))*Summary!$S$18</f>
        <v>0</v>
      </c>
      <c r="AA780" s="47">
        <f>IFERROR(Table_Query_from_Mac10[[#This Row],[Incremental Cost]]/Table_Query_from_Mac10[[#This Row],[Incremental Sales]],0)</f>
        <v>0</v>
      </c>
      <c r="AB780" s="47">
        <f>IFERROR(Table_Query_from_Mac10[[#This Row],[TotalCostFuture]]/Table_Query_from_Mac10[[#This Row],[totalsalesFuture]],0)</f>
        <v>0.41004723057106057</v>
      </c>
      <c r="AN780" s="30">
        <v>9</v>
      </c>
      <c r="AO780">
        <f t="shared" si="24"/>
        <v>3</v>
      </c>
      <c r="AQ780" s="30">
        <v>66.53</v>
      </c>
      <c r="AR780">
        <f t="shared" si="25"/>
        <v>23.29</v>
      </c>
    </row>
    <row r="781" spans="1:44" x14ac:dyDescent="0.25">
      <c r="A781">
        <v>90076</v>
      </c>
      <c r="B781">
        <v>7</v>
      </c>
      <c r="C781" t="s">
        <v>59</v>
      </c>
      <c r="D781" t="s">
        <v>49</v>
      </c>
      <c r="E781">
        <v>3</v>
      </c>
      <c r="F781">
        <v>11.28</v>
      </c>
      <c r="G781">
        <v>26.82</v>
      </c>
      <c r="H781" s="1">
        <v>44841</v>
      </c>
      <c r="I781" s="20">
        <v>0</v>
      </c>
      <c r="J781" s="47">
        <f>Table_Query_from_Mac10[[#This Row],[unit_price]]-(Table_Query_from_Mac10[[#This Row],[unit_price]]*(Table_Query_from_Mac10[[#This Row],[discount_pct]]/100))</f>
        <v>26.82</v>
      </c>
      <c r="K781" s="47">
        <f>Table_Query_from_Mac10[[#This Row],[unit_cost]]</f>
        <v>11.28</v>
      </c>
      <c r="L781" s="47">
        <f>Table_Query_from_Mac10[[#This Row],[Live-cost]]*(1+Table_Query_from_Mac10[[#This Row],[CogsIncreasebyTYPE]])</f>
        <v>11.28</v>
      </c>
      <c r="M781" s="47">
        <f>Table_Query_from_Mac10[[#This Row],[Live-cost]]*Table_Query_from_Mac10[[#This Row],[qty_to_ship]]</f>
        <v>33.839999999999996</v>
      </c>
      <c r="N781" s="47">
        <f>IF(Table_Query_from_Mac10[[#This Row],[item_no]]="KDA",-Table_Query_from_Mac10[[#This Row],[unit_price]],Table_Query_from_Mac10[[#This Row],[Net Unit]]*Table_Query_from_Mac10[[#This Row],[qty_to_ship]])</f>
        <v>80.460000000000008</v>
      </c>
      <c r="O781" s="47">
        <f>SUMIFS(Summary!C:C,Summary!H:H,Table_Query_from_Mac10[[#This Row],[Juiceoc]])</f>
        <v>0</v>
      </c>
      <c r="P781" s="47">
        <f>SUMIFS(Summary!D:D,Summary!H:H,Table_Query_from_Mac10[[#This Row],[Juiceoc]])</f>
        <v>0</v>
      </c>
      <c r="Q781" s="47">
        <f>SUMIFS(Summary!E:E,Summary!H:H,Table_Query_from_Mac10[[#This Row],[Juiceoc]])</f>
        <v>0</v>
      </c>
      <c r="R781" s="47">
        <f>Table_Query_from_Mac10[[#This Row],[Net Unit]]*(1+Table_Query_from_Mac10[[#This Row],[PriceIncreasebyType]])</f>
        <v>26.82</v>
      </c>
      <c r="S781" s="47">
        <f>Table_Query_from_Mac10[[#This Row],[UnitPriceFuture]]*Table_Query_from_Mac10[[#This Row],[qtytoShipFuture]]</f>
        <v>80.460000000000008</v>
      </c>
      <c r="T781" s="47">
        <f>ROUND(Table_Query_from_Mac10[[#This Row],[qty_to_ship]]*(1+Table_Query_from_Mac10[[#This Row],[VolumeIncreasebyType]]),0)</f>
        <v>3</v>
      </c>
      <c r="U781" s="47">
        <f>Table_Query_from_Mac10[[#This Row],[qtytoShipFuture]]*Table_Query_from_Mac10[[#This Row],[Future-cost]]</f>
        <v>33.839999999999996</v>
      </c>
      <c r="V781" s="47">
        <f>Table_Query_from_Mac10[[#This Row],[qtytoShipFuture]]-Table_Query_from_Mac10[[#This Row],[qty_to_ship]]</f>
        <v>0</v>
      </c>
      <c r="W781" s="47">
        <f>Table_Query_from_Mac10[[#This Row],[UnitPriceFuture]]</f>
        <v>26.82</v>
      </c>
      <c r="X781" s="47">
        <f>Table_Query_from_Mac10[[#This Row],[Unit Increase]]*Table_Query_from_Mac10[[#This Row],[UnitPriceFuture]]</f>
        <v>0</v>
      </c>
      <c r="Y781" s="47">
        <f>Table_Query_from_Mac10[[#This Row],[Unit Increase]]*Table_Query_from_Mac10[[#This Row],[Future-cost]]</f>
        <v>0</v>
      </c>
      <c r="Z781" s="47">
        <f>-(Table_Query_from_Mac10[[#This Row],[Incremental Sales]]+((Table_Query_from_Mac10[[#This Row],[Incremental Sales]]*-(SUM(Summary!$S$8:$S$9)))))*Summary!$S$18</f>
        <v>0</v>
      </c>
      <c r="AA781" s="47">
        <f>IFERROR(Table_Query_from_Mac10[[#This Row],[Incremental Cost]]/Table_Query_from_Mac10[[#This Row],[Incremental Sales]],0)</f>
        <v>0</v>
      </c>
      <c r="AB781" s="47">
        <f>IFERROR(Table_Query_from_Mac10[[#This Row],[TotalCostFuture]]/Table_Query_from_Mac10[[#This Row],[totalsalesFuture]],0)</f>
        <v>0.42058165548098425</v>
      </c>
      <c r="AN781" s="31">
        <v>12</v>
      </c>
      <c r="AO781">
        <f t="shared" si="24"/>
        <v>3</v>
      </c>
      <c r="AQ781" s="31">
        <v>76.64</v>
      </c>
      <c r="AR781">
        <f t="shared" si="25"/>
        <v>26.82</v>
      </c>
    </row>
    <row r="782" spans="1:44" x14ac:dyDescent="0.25">
      <c r="A782">
        <v>90076</v>
      </c>
      <c r="B782">
        <v>8</v>
      </c>
      <c r="C782" t="s">
        <v>59</v>
      </c>
      <c r="D782" t="s">
        <v>49</v>
      </c>
      <c r="E782">
        <v>4</v>
      </c>
      <c r="F782">
        <v>12.88</v>
      </c>
      <c r="G782">
        <v>31.17</v>
      </c>
      <c r="H782" s="1">
        <v>44841</v>
      </c>
      <c r="I782" s="20">
        <v>0</v>
      </c>
      <c r="J782" s="47">
        <f>Table_Query_from_Mac10[[#This Row],[unit_price]]-(Table_Query_from_Mac10[[#This Row],[unit_price]]*(Table_Query_from_Mac10[[#This Row],[discount_pct]]/100))</f>
        <v>31.17</v>
      </c>
      <c r="K782" s="47">
        <f>Table_Query_from_Mac10[[#This Row],[unit_cost]]</f>
        <v>12.88</v>
      </c>
      <c r="L782" s="47">
        <f>Table_Query_from_Mac10[[#This Row],[Live-cost]]*(1+Table_Query_from_Mac10[[#This Row],[CogsIncreasebyTYPE]])</f>
        <v>12.88</v>
      </c>
      <c r="M782" s="47">
        <f>Table_Query_from_Mac10[[#This Row],[Live-cost]]*Table_Query_from_Mac10[[#This Row],[qty_to_ship]]</f>
        <v>51.52</v>
      </c>
      <c r="N782" s="47">
        <f>IF(Table_Query_from_Mac10[[#This Row],[item_no]]="KDA",-Table_Query_from_Mac10[[#This Row],[unit_price]],Table_Query_from_Mac10[[#This Row],[Net Unit]]*Table_Query_from_Mac10[[#This Row],[qty_to_ship]])</f>
        <v>124.68</v>
      </c>
      <c r="O782" s="47">
        <f>SUMIFS(Summary!C:C,Summary!H:H,Table_Query_from_Mac10[[#This Row],[Juiceoc]])</f>
        <v>0</v>
      </c>
      <c r="P782" s="47">
        <f>SUMIFS(Summary!D:D,Summary!H:H,Table_Query_from_Mac10[[#This Row],[Juiceoc]])</f>
        <v>0</v>
      </c>
      <c r="Q782" s="47">
        <f>SUMIFS(Summary!E:E,Summary!H:H,Table_Query_from_Mac10[[#This Row],[Juiceoc]])</f>
        <v>0</v>
      </c>
      <c r="R782" s="47">
        <f>Table_Query_from_Mac10[[#This Row],[Net Unit]]*(1+Table_Query_from_Mac10[[#This Row],[PriceIncreasebyType]])</f>
        <v>31.17</v>
      </c>
      <c r="S782" s="47">
        <f>Table_Query_from_Mac10[[#This Row],[UnitPriceFuture]]*Table_Query_from_Mac10[[#This Row],[qtytoShipFuture]]</f>
        <v>124.68</v>
      </c>
      <c r="T782" s="47">
        <f>ROUND(Table_Query_from_Mac10[[#This Row],[qty_to_ship]]*(1+Table_Query_from_Mac10[[#This Row],[VolumeIncreasebyType]]),0)</f>
        <v>4</v>
      </c>
      <c r="U782" s="47">
        <f>Table_Query_from_Mac10[[#This Row],[qtytoShipFuture]]*Table_Query_from_Mac10[[#This Row],[Future-cost]]</f>
        <v>51.52</v>
      </c>
      <c r="V782" s="47">
        <f>Table_Query_from_Mac10[[#This Row],[qtytoShipFuture]]-Table_Query_from_Mac10[[#This Row],[qty_to_ship]]</f>
        <v>0</v>
      </c>
      <c r="W782" s="47">
        <f>Table_Query_from_Mac10[[#This Row],[UnitPriceFuture]]</f>
        <v>31.17</v>
      </c>
      <c r="X782" s="47">
        <f>Table_Query_from_Mac10[[#This Row],[Unit Increase]]*Table_Query_from_Mac10[[#This Row],[UnitPriceFuture]]</f>
        <v>0</v>
      </c>
      <c r="Y782" s="47">
        <f>Table_Query_from_Mac10[[#This Row],[Unit Increase]]*Table_Query_from_Mac10[[#This Row],[Future-cost]]</f>
        <v>0</v>
      </c>
      <c r="Z782" s="47">
        <f>-(Table_Query_from_Mac10[[#This Row],[Incremental Sales]]+((Table_Query_from_Mac10[[#This Row],[Incremental Sales]]*-(SUM(Summary!$S$8:$S$9)))))*Summary!$S$18</f>
        <v>0</v>
      </c>
      <c r="AA782" s="47">
        <f>IFERROR(Table_Query_from_Mac10[[#This Row],[Incremental Cost]]/Table_Query_from_Mac10[[#This Row],[Incremental Sales]],0)</f>
        <v>0</v>
      </c>
      <c r="AB782" s="47">
        <f>IFERROR(Table_Query_from_Mac10[[#This Row],[TotalCostFuture]]/Table_Query_from_Mac10[[#This Row],[totalsalesFuture]],0)</f>
        <v>0.41321783766442094</v>
      </c>
      <c r="AN782" s="30">
        <v>16</v>
      </c>
      <c r="AO782">
        <f t="shared" si="24"/>
        <v>4</v>
      </c>
      <c r="AQ782" s="30">
        <v>89.06</v>
      </c>
      <c r="AR782">
        <f t="shared" si="25"/>
        <v>31.17</v>
      </c>
    </row>
    <row r="783" spans="1:44" x14ac:dyDescent="0.25">
      <c r="A783">
        <v>90076</v>
      </c>
      <c r="B783">
        <v>9</v>
      </c>
      <c r="C783" t="s">
        <v>60</v>
      </c>
      <c r="D783" t="s">
        <v>49</v>
      </c>
      <c r="E783">
        <v>9</v>
      </c>
      <c r="F783">
        <v>7.67</v>
      </c>
      <c r="G783">
        <v>21.93</v>
      </c>
      <c r="H783" s="1">
        <v>44841</v>
      </c>
      <c r="I783" s="20">
        <v>0</v>
      </c>
      <c r="J783" s="47">
        <f>Table_Query_from_Mac10[[#This Row],[unit_price]]-(Table_Query_from_Mac10[[#This Row],[unit_price]]*(Table_Query_from_Mac10[[#This Row],[discount_pct]]/100))</f>
        <v>21.93</v>
      </c>
      <c r="K783" s="47">
        <f>Table_Query_from_Mac10[[#This Row],[unit_cost]]</f>
        <v>7.67</v>
      </c>
      <c r="L783" s="47">
        <f>Table_Query_from_Mac10[[#This Row],[Live-cost]]*(1+Table_Query_from_Mac10[[#This Row],[CogsIncreasebyTYPE]])</f>
        <v>7.67</v>
      </c>
      <c r="M783" s="47">
        <f>Table_Query_from_Mac10[[#This Row],[Live-cost]]*Table_Query_from_Mac10[[#This Row],[qty_to_ship]]</f>
        <v>69.03</v>
      </c>
      <c r="N783" s="47">
        <f>IF(Table_Query_from_Mac10[[#This Row],[item_no]]="KDA",-Table_Query_from_Mac10[[#This Row],[unit_price]],Table_Query_from_Mac10[[#This Row],[Net Unit]]*Table_Query_from_Mac10[[#This Row],[qty_to_ship]])</f>
        <v>197.37</v>
      </c>
      <c r="O783" s="47">
        <f>SUMIFS(Summary!C:C,Summary!H:H,Table_Query_from_Mac10[[#This Row],[Juiceoc]])</f>
        <v>0</v>
      </c>
      <c r="P783" s="47">
        <f>SUMIFS(Summary!D:D,Summary!H:H,Table_Query_from_Mac10[[#This Row],[Juiceoc]])</f>
        <v>0</v>
      </c>
      <c r="Q783" s="47">
        <f>SUMIFS(Summary!E:E,Summary!H:H,Table_Query_from_Mac10[[#This Row],[Juiceoc]])</f>
        <v>0</v>
      </c>
      <c r="R783" s="47">
        <f>Table_Query_from_Mac10[[#This Row],[Net Unit]]*(1+Table_Query_from_Mac10[[#This Row],[PriceIncreasebyType]])</f>
        <v>21.93</v>
      </c>
      <c r="S783" s="47">
        <f>Table_Query_from_Mac10[[#This Row],[UnitPriceFuture]]*Table_Query_from_Mac10[[#This Row],[qtytoShipFuture]]</f>
        <v>197.37</v>
      </c>
      <c r="T783" s="47">
        <f>ROUND(Table_Query_from_Mac10[[#This Row],[qty_to_ship]]*(1+Table_Query_from_Mac10[[#This Row],[VolumeIncreasebyType]]),0)</f>
        <v>9</v>
      </c>
      <c r="U783" s="47">
        <f>Table_Query_from_Mac10[[#This Row],[qtytoShipFuture]]*Table_Query_from_Mac10[[#This Row],[Future-cost]]</f>
        <v>69.03</v>
      </c>
      <c r="V783" s="47">
        <f>Table_Query_from_Mac10[[#This Row],[qtytoShipFuture]]-Table_Query_from_Mac10[[#This Row],[qty_to_ship]]</f>
        <v>0</v>
      </c>
      <c r="W783" s="47">
        <f>Table_Query_from_Mac10[[#This Row],[UnitPriceFuture]]</f>
        <v>21.93</v>
      </c>
      <c r="X783" s="47">
        <f>Table_Query_from_Mac10[[#This Row],[Unit Increase]]*Table_Query_from_Mac10[[#This Row],[UnitPriceFuture]]</f>
        <v>0</v>
      </c>
      <c r="Y783" s="47">
        <f>Table_Query_from_Mac10[[#This Row],[Unit Increase]]*Table_Query_from_Mac10[[#This Row],[Future-cost]]</f>
        <v>0</v>
      </c>
      <c r="Z783" s="47">
        <f>-(Table_Query_from_Mac10[[#This Row],[Incremental Sales]]+((Table_Query_from_Mac10[[#This Row],[Incremental Sales]]*-(SUM(Summary!$S$8:$S$9)))))*Summary!$S$18</f>
        <v>0</v>
      </c>
      <c r="AA783" s="47">
        <f>IFERROR(Table_Query_from_Mac10[[#This Row],[Incremental Cost]]/Table_Query_from_Mac10[[#This Row],[Incremental Sales]],0)</f>
        <v>0</v>
      </c>
      <c r="AB783" s="47">
        <f>IFERROR(Table_Query_from_Mac10[[#This Row],[TotalCostFuture]]/Table_Query_from_Mac10[[#This Row],[totalsalesFuture]],0)</f>
        <v>0.34974920200638393</v>
      </c>
      <c r="AN783" s="31">
        <v>36</v>
      </c>
      <c r="AO783">
        <f t="shared" si="24"/>
        <v>9</v>
      </c>
      <c r="AQ783" s="31">
        <v>62.65</v>
      </c>
      <c r="AR783">
        <f t="shared" si="25"/>
        <v>21.93</v>
      </c>
    </row>
    <row r="784" spans="1:44" x14ac:dyDescent="0.25">
      <c r="A784">
        <v>90076</v>
      </c>
      <c r="B784">
        <v>10</v>
      </c>
      <c r="C784" t="s">
        <v>60</v>
      </c>
      <c r="D784" t="s">
        <v>49</v>
      </c>
      <c r="E784">
        <v>9</v>
      </c>
      <c r="F784">
        <v>8.98</v>
      </c>
      <c r="G784">
        <v>26.9</v>
      </c>
      <c r="H784" s="1">
        <v>44841</v>
      </c>
      <c r="I784" s="20">
        <v>0</v>
      </c>
      <c r="J784" s="47">
        <f>Table_Query_from_Mac10[[#This Row],[unit_price]]-(Table_Query_from_Mac10[[#This Row],[unit_price]]*(Table_Query_from_Mac10[[#This Row],[discount_pct]]/100))</f>
        <v>26.9</v>
      </c>
      <c r="K784" s="47">
        <f>Table_Query_from_Mac10[[#This Row],[unit_cost]]</f>
        <v>8.98</v>
      </c>
      <c r="L784" s="47">
        <f>Table_Query_from_Mac10[[#This Row],[Live-cost]]*(1+Table_Query_from_Mac10[[#This Row],[CogsIncreasebyTYPE]])</f>
        <v>8.98</v>
      </c>
      <c r="M784" s="47">
        <f>Table_Query_from_Mac10[[#This Row],[Live-cost]]*Table_Query_from_Mac10[[#This Row],[qty_to_ship]]</f>
        <v>80.820000000000007</v>
      </c>
      <c r="N784" s="47">
        <f>IF(Table_Query_from_Mac10[[#This Row],[item_no]]="KDA",-Table_Query_from_Mac10[[#This Row],[unit_price]],Table_Query_from_Mac10[[#This Row],[Net Unit]]*Table_Query_from_Mac10[[#This Row],[qty_to_ship]])</f>
        <v>242.1</v>
      </c>
      <c r="O784" s="47">
        <f>SUMIFS(Summary!C:C,Summary!H:H,Table_Query_from_Mac10[[#This Row],[Juiceoc]])</f>
        <v>0</v>
      </c>
      <c r="P784" s="47">
        <f>SUMIFS(Summary!D:D,Summary!H:H,Table_Query_from_Mac10[[#This Row],[Juiceoc]])</f>
        <v>0</v>
      </c>
      <c r="Q784" s="47">
        <f>SUMIFS(Summary!E:E,Summary!H:H,Table_Query_from_Mac10[[#This Row],[Juiceoc]])</f>
        <v>0</v>
      </c>
      <c r="R784" s="47">
        <f>Table_Query_from_Mac10[[#This Row],[Net Unit]]*(1+Table_Query_from_Mac10[[#This Row],[PriceIncreasebyType]])</f>
        <v>26.9</v>
      </c>
      <c r="S784" s="47">
        <f>Table_Query_from_Mac10[[#This Row],[UnitPriceFuture]]*Table_Query_from_Mac10[[#This Row],[qtytoShipFuture]]</f>
        <v>242.1</v>
      </c>
      <c r="T784" s="47">
        <f>ROUND(Table_Query_from_Mac10[[#This Row],[qty_to_ship]]*(1+Table_Query_from_Mac10[[#This Row],[VolumeIncreasebyType]]),0)</f>
        <v>9</v>
      </c>
      <c r="U784" s="47">
        <f>Table_Query_from_Mac10[[#This Row],[qtytoShipFuture]]*Table_Query_from_Mac10[[#This Row],[Future-cost]]</f>
        <v>80.820000000000007</v>
      </c>
      <c r="V784" s="47">
        <f>Table_Query_from_Mac10[[#This Row],[qtytoShipFuture]]-Table_Query_from_Mac10[[#This Row],[qty_to_ship]]</f>
        <v>0</v>
      </c>
      <c r="W784" s="47">
        <f>Table_Query_from_Mac10[[#This Row],[UnitPriceFuture]]</f>
        <v>26.9</v>
      </c>
      <c r="X784" s="47">
        <f>Table_Query_from_Mac10[[#This Row],[Unit Increase]]*Table_Query_from_Mac10[[#This Row],[UnitPriceFuture]]</f>
        <v>0</v>
      </c>
      <c r="Y784" s="47">
        <f>Table_Query_from_Mac10[[#This Row],[Unit Increase]]*Table_Query_from_Mac10[[#This Row],[Future-cost]]</f>
        <v>0</v>
      </c>
      <c r="Z784" s="47">
        <f>-(Table_Query_from_Mac10[[#This Row],[Incremental Sales]]+((Table_Query_from_Mac10[[#This Row],[Incremental Sales]]*-(SUM(Summary!$S$8:$S$9)))))*Summary!$S$18</f>
        <v>0</v>
      </c>
      <c r="AA784" s="47">
        <f>IFERROR(Table_Query_from_Mac10[[#This Row],[Incremental Cost]]/Table_Query_from_Mac10[[#This Row],[Incremental Sales]],0)</f>
        <v>0</v>
      </c>
      <c r="AB784" s="47">
        <f>IFERROR(Table_Query_from_Mac10[[#This Row],[TotalCostFuture]]/Table_Query_from_Mac10[[#This Row],[totalsalesFuture]],0)</f>
        <v>0.33382899628252793</v>
      </c>
      <c r="AN784" s="30">
        <v>36</v>
      </c>
      <c r="AO784">
        <f t="shared" si="24"/>
        <v>9</v>
      </c>
      <c r="AQ784" s="30">
        <v>76.87</v>
      </c>
      <c r="AR784">
        <f t="shared" si="25"/>
        <v>26.9</v>
      </c>
    </row>
    <row r="785" spans="1:44" x14ac:dyDescent="0.25">
      <c r="A785">
        <v>90076</v>
      </c>
      <c r="B785">
        <v>11</v>
      </c>
      <c r="C785" t="s">
        <v>59</v>
      </c>
      <c r="D785" t="s">
        <v>49</v>
      </c>
      <c r="E785">
        <v>12</v>
      </c>
      <c r="F785">
        <v>6.89</v>
      </c>
      <c r="G785">
        <v>15.45</v>
      </c>
      <c r="H785" s="1">
        <v>44841</v>
      </c>
      <c r="I785" s="20">
        <v>0</v>
      </c>
      <c r="J785" s="47">
        <f>Table_Query_from_Mac10[[#This Row],[unit_price]]-(Table_Query_from_Mac10[[#This Row],[unit_price]]*(Table_Query_from_Mac10[[#This Row],[discount_pct]]/100))</f>
        <v>15.45</v>
      </c>
      <c r="K785" s="47">
        <f>Table_Query_from_Mac10[[#This Row],[unit_cost]]</f>
        <v>6.89</v>
      </c>
      <c r="L785" s="47">
        <f>Table_Query_from_Mac10[[#This Row],[Live-cost]]*(1+Table_Query_from_Mac10[[#This Row],[CogsIncreasebyTYPE]])</f>
        <v>6.89</v>
      </c>
      <c r="M785" s="47">
        <f>Table_Query_from_Mac10[[#This Row],[Live-cost]]*Table_Query_from_Mac10[[#This Row],[qty_to_ship]]</f>
        <v>82.679999999999993</v>
      </c>
      <c r="N785" s="47">
        <f>IF(Table_Query_from_Mac10[[#This Row],[item_no]]="KDA",-Table_Query_from_Mac10[[#This Row],[unit_price]],Table_Query_from_Mac10[[#This Row],[Net Unit]]*Table_Query_from_Mac10[[#This Row],[qty_to_ship]])</f>
        <v>185.39999999999998</v>
      </c>
      <c r="O785" s="47">
        <f>SUMIFS(Summary!C:C,Summary!H:H,Table_Query_from_Mac10[[#This Row],[Juiceoc]])</f>
        <v>0</v>
      </c>
      <c r="P785" s="47">
        <f>SUMIFS(Summary!D:D,Summary!H:H,Table_Query_from_Mac10[[#This Row],[Juiceoc]])</f>
        <v>0</v>
      </c>
      <c r="Q785" s="47">
        <f>SUMIFS(Summary!E:E,Summary!H:H,Table_Query_from_Mac10[[#This Row],[Juiceoc]])</f>
        <v>0</v>
      </c>
      <c r="R785" s="47">
        <f>Table_Query_from_Mac10[[#This Row],[Net Unit]]*(1+Table_Query_from_Mac10[[#This Row],[PriceIncreasebyType]])</f>
        <v>15.45</v>
      </c>
      <c r="S785" s="47">
        <f>Table_Query_from_Mac10[[#This Row],[UnitPriceFuture]]*Table_Query_from_Mac10[[#This Row],[qtytoShipFuture]]</f>
        <v>185.39999999999998</v>
      </c>
      <c r="T785" s="47">
        <f>ROUND(Table_Query_from_Mac10[[#This Row],[qty_to_ship]]*(1+Table_Query_from_Mac10[[#This Row],[VolumeIncreasebyType]]),0)</f>
        <v>12</v>
      </c>
      <c r="U785" s="47">
        <f>Table_Query_from_Mac10[[#This Row],[qtytoShipFuture]]*Table_Query_from_Mac10[[#This Row],[Future-cost]]</f>
        <v>82.679999999999993</v>
      </c>
      <c r="V785" s="47">
        <f>Table_Query_from_Mac10[[#This Row],[qtytoShipFuture]]-Table_Query_from_Mac10[[#This Row],[qty_to_ship]]</f>
        <v>0</v>
      </c>
      <c r="W785" s="47">
        <f>Table_Query_from_Mac10[[#This Row],[UnitPriceFuture]]</f>
        <v>15.45</v>
      </c>
      <c r="X785" s="47">
        <f>Table_Query_from_Mac10[[#This Row],[Unit Increase]]*Table_Query_from_Mac10[[#This Row],[UnitPriceFuture]]</f>
        <v>0</v>
      </c>
      <c r="Y785" s="47">
        <f>Table_Query_from_Mac10[[#This Row],[Unit Increase]]*Table_Query_from_Mac10[[#This Row],[Future-cost]]</f>
        <v>0</v>
      </c>
      <c r="Z785" s="47">
        <f>-(Table_Query_from_Mac10[[#This Row],[Incremental Sales]]+((Table_Query_from_Mac10[[#This Row],[Incremental Sales]]*-(SUM(Summary!$S$8:$S$9)))))*Summary!$S$18</f>
        <v>0</v>
      </c>
      <c r="AA785" s="47">
        <f>IFERROR(Table_Query_from_Mac10[[#This Row],[Incremental Cost]]/Table_Query_from_Mac10[[#This Row],[Incremental Sales]],0)</f>
        <v>0</v>
      </c>
      <c r="AB785" s="47">
        <f>IFERROR(Table_Query_from_Mac10[[#This Row],[TotalCostFuture]]/Table_Query_from_Mac10[[#This Row],[totalsalesFuture]],0)</f>
        <v>0.44595469255663434</v>
      </c>
      <c r="AN785" s="31">
        <v>48</v>
      </c>
      <c r="AO785">
        <f t="shared" si="24"/>
        <v>12</v>
      </c>
      <c r="AQ785" s="31">
        <v>44.15</v>
      </c>
      <c r="AR785">
        <f t="shared" si="25"/>
        <v>15.45</v>
      </c>
    </row>
    <row r="786" spans="1:44" x14ac:dyDescent="0.25">
      <c r="A786">
        <v>90076</v>
      </c>
      <c r="B786">
        <v>12</v>
      </c>
      <c r="C786" t="s">
        <v>58</v>
      </c>
      <c r="D786" t="s">
        <v>49</v>
      </c>
      <c r="E786">
        <v>18</v>
      </c>
      <c r="F786">
        <v>3.74</v>
      </c>
      <c r="G786">
        <v>7.88</v>
      </c>
      <c r="H786" s="1">
        <v>44841</v>
      </c>
      <c r="I786" s="20">
        <v>0</v>
      </c>
      <c r="J786" s="47">
        <f>Table_Query_from_Mac10[[#This Row],[unit_price]]-(Table_Query_from_Mac10[[#This Row],[unit_price]]*(Table_Query_from_Mac10[[#This Row],[discount_pct]]/100))</f>
        <v>7.88</v>
      </c>
      <c r="K786" s="47">
        <f>Table_Query_from_Mac10[[#This Row],[unit_cost]]</f>
        <v>3.74</v>
      </c>
      <c r="L786" s="47">
        <f>Table_Query_from_Mac10[[#This Row],[Live-cost]]*(1+Table_Query_from_Mac10[[#This Row],[CogsIncreasebyTYPE]])</f>
        <v>3.74</v>
      </c>
      <c r="M786" s="47">
        <f>Table_Query_from_Mac10[[#This Row],[Live-cost]]*Table_Query_from_Mac10[[#This Row],[qty_to_ship]]</f>
        <v>67.320000000000007</v>
      </c>
      <c r="N786" s="47">
        <f>IF(Table_Query_from_Mac10[[#This Row],[item_no]]="KDA",-Table_Query_from_Mac10[[#This Row],[unit_price]],Table_Query_from_Mac10[[#This Row],[Net Unit]]*Table_Query_from_Mac10[[#This Row],[qty_to_ship]])</f>
        <v>141.84</v>
      </c>
      <c r="O786" s="47">
        <f>SUMIFS(Summary!C:C,Summary!H:H,Table_Query_from_Mac10[[#This Row],[Juiceoc]])</f>
        <v>0</v>
      </c>
      <c r="P786" s="47">
        <f>SUMIFS(Summary!D:D,Summary!H:H,Table_Query_from_Mac10[[#This Row],[Juiceoc]])</f>
        <v>0</v>
      </c>
      <c r="Q786" s="47">
        <f>SUMIFS(Summary!E:E,Summary!H:H,Table_Query_from_Mac10[[#This Row],[Juiceoc]])</f>
        <v>0</v>
      </c>
      <c r="R786" s="47">
        <f>Table_Query_from_Mac10[[#This Row],[Net Unit]]*(1+Table_Query_from_Mac10[[#This Row],[PriceIncreasebyType]])</f>
        <v>7.88</v>
      </c>
      <c r="S786" s="47">
        <f>Table_Query_from_Mac10[[#This Row],[UnitPriceFuture]]*Table_Query_from_Mac10[[#This Row],[qtytoShipFuture]]</f>
        <v>141.84</v>
      </c>
      <c r="T786" s="47">
        <f>ROUND(Table_Query_from_Mac10[[#This Row],[qty_to_ship]]*(1+Table_Query_from_Mac10[[#This Row],[VolumeIncreasebyType]]),0)</f>
        <v>18</v>
      </c>
      <c r="U786" s="47">
        <f>Table_Query_from_Mac10[[#This Row],[qtytoShipFuture]]*Table_Query_from_Mac10[[#This Row],[Future-cost]]</f>
        <v>67.320000000000007</v>
      </c>
      <c r="V786" s="47">
        <f>Table_Query_from_Mac10[[#This Row],[qtytoShipFuture]]-Table_Query_from_Mac10[[#This Row],[qty_to_ship]]</f>
        <v>0</v>
      </c>
      <c r="W786" s="47">
        <f>Table_Query_from_Mac10[[#This Row],[UnitPriceFuture]]</f>
        <v>7.88</v>
      </c>
      <c r="X786" s="47">
        <f>Table_Query_from_Mac10[[#This Row],[Unit Increase]]*Table_Query_from_Mac10[[#This Row],[UnitPriceFuture]]</f>
        <v>0</v>
      </c>
      <c r="Y786" s="47">
        <f>Table_Query_from_Mac10[[#This Row],[Unit Increase]]*Table_Query_from_Mac10[[#This Row],[Future-cost]]</f>
        <v>0</v>
      </c>
      <c r="Z786" s="47">
        <f>-(Table_Query_from_Mac10[[#This Row],[Incremental Sales]]+((Table_Query_from_Mac10[[#This Row],[Incremental Sales]]*-(SUM(Summary!$S$8:$S$9)))))*Summary!$S$18</f>
        <v>0</v>
      </c>
      <c r="AA786" s="47">
        <f>IFERROR(Table_Query_from_Mac10[[#This Row],[Incremental Cost]]/Table_Query_from_Mac10[[#This Row],[Incremental Sales]],0)</f>
        <v>0</v>
      </c>
      <c r="AB786" s="47">
        <f>IFERROR(Table_Query_from_Mac10[[#This Row],[TotalCostFuture]]/Table_Query_from_Mac10[[#This Row],[totalsalesFuture]],0)</f>
        <v>0.47461928934010156</v>
      </c>
      <c r="AN786" s="30">
        <v>72</v>
      </c>
      <c r="AO786">
        <f t="shared" si="24"/>
        <v>18</v>
      </c>
      <c r="AQ786" s="30">
        <v>22.51</v>
      </c>
      <c r="AR786">
        <f t="shared" si="25"/>
        <v>7.88</v>
      </c>
    </row>
    <row r="787" spans="1:44" x14ac:dyDescent="0.25">
      <c r="A787">
        <v>90077</v>
      </c>
      <c r="B787">
        <v>1</v>
      </c>
      <c r="C787" t="s">
        <v>53</v>
      </c>
      <c r="D787" t="s">
        <v>80</v>
      </c>
      <c r="E787">
        <v>7</v>
      </c>
      <c r="F787">
        <v>5.36</v>
      </c>
      <c r="G787">
        <v>12.61</v>
      </c>
      <c r="H787" s="1">
        <v>44860</v>
      </c>
      <c r="I787" s="20">
        <v>0</v>
      </c>
      <c r="J787" s="47">
        <f>Table_Query_from_Mac10[[#This Row],[unit_price]]-(Table_Query_from_Mac10[[#This Row],[unit_price]]*(Table_Query_from_Mac10[[#This Row],[discount_pct]]/100))</f>
        <v>12.61</v>
      </c>
      <c r="K787" s="47">
        <f>Table_Query_from_Mac10[[#This Row],[unit_cost]]</f>
        <v>5.36</v>
      </c>
      <c r="L787" s="47">
        <f>Table_Query_from_Mac10[[#This Row],[Live-cost]]*(1+Table_Query_from_Mac10[[#This Row],[CogsIncreasebyTYPE]])</f>
        <v>5.36</v>
      </c>
      <c r="M787" s="47">
        <f>Table_Query_from_Mac10[[#This Row],[Live-cost]]*Table_Query_from_Mac10[[#This Row],[qty_to_ship]]</f>
        <v>37.520000000000003</v>
      </c>
      <c r="N787" s="47">
        <f>IF(Table_Query_from_Mac10[[#This Row],[item_no]]="KDA",-Table_Query_from_Mac10[[#This Row],[unit_price]],Table_Query_from_Mac10[[#This Row],[Net Unit]]*Table_Query_from_Mac10[[#This Row],[qty_to_ship]])</f>
        <v>88.27</v>
      </c>
      <c r="O787" s="47">
        <f>SUMIFS(Summary!C:C,Summary!H:H,Table_Query_from_Mac10[[#This Row],[Juiceoc]])</f>
        <v>0</v>
      </c>
      <c r="P787" s="47">
        <f>SUMIFS(Summary!D:D,Summary!H:H,Table_Query_from_Mac10[[#This Row],[Juiceoc]])</f>
        <v>0</v>
      </c>
      <c r="Q787" s="47">
        <f>SUMIFS(Summary!E:E,Summary!H:H,Table_Query_from_Mac10[[#This Row],[Juiceoc]])</f>
        <v>0</v>
      </c>
      <c r="R787" s="47">
        <f>Table_Query_from_Mac10[[#This Row],[Net Unit]]*(1+Table_Query_from_Mac10[[#This Row],[PriceIncreasebyType]])</f>
        <v>12.61</v>
      </c>
      <c r="S787" s="47">
        <f>Table_Query_from_Mac10[[#This Row],[UnitPriceFuture]]*Table_Query_from_Mac10[[#This Row],[qtytoShipFuture]]</f>
        <v>88.27</v>
      </c>
      <c r="T787" s="47">
        <f>ROUND(Table_Query_from_Mac10[[#This Row],[qty_to_ship]]*(1+Table_Query_from_Mac10[[#This Row],[VolumeIncreasebyType]]),0)</f>
        <v>7</v>
      </c>
      <c r="U787" s="47">
        <f>Table_Query_from_Mac10[[#This Row],[qtytoShipFuture]]*Table_Query_from_Mac10[[#This Row],[Future-cost]]</f>
        <v>37.520000000000003</v>
      </c>
      <c r="V787" s="47">
        <f>Table_Query_from_Mac10[[#This Row],[qtytoShipFuture]]-Table_Query_from_Mac10[[#This Row],[qty_to_ship]]</f>
        <v>0</v>
      </c>
      <c r="W787" s="47">
        <f>Table_Query_from_Mac10[[#This Row],[UnitPriceFuture]]</f>
        <v>12.61</v>
      </c>
      <c r="X787" s="47">
        <f>Table_Query_from_Mac10[[#This Row],[Unit Increase]]*Table_Query_from_Mac10[[#This Row],[UnitPriceFuture]]</f>
        <v>0</v>
      </c>
      <c r="Y787" s="47">
        <f>Table_Query_from_Mac10[[#This Row],[Unit Increase]]*Table_Query_from_Mac10[[#This Row],[Future-cost]]</f>
        <v>0</v>
      </c>
      <c r="Z787" s="47">
        <f>-(Table_Query_from_Mac10[[#This Row],[Incremental Sales]]+((Table_Query_from_Mac10[[#This Row],[Incremental Sales]]*-(SUM(Summary!$S$8:$S$9)))))*Summary!$S$18</f>
        <v>0</v>
      </c>
      <c r="AA787" s="47">
        <f>IFERROR(Table_Query_from_Mac10[[#This Row],[Incremental Cost]]/Table_Query_from_Mac10[[#This Row],[Incremental Sales]],0)</f>
        <v>0</v>
      </c>
      <c r="AB787" s="47">
        <f>IFERROR(Table_Query_from_Mac10[[#This Row],[TotalCostFuture]]/Table_Query_from_Mac10[[#This Row],[totalsalesFuture]],0)</f>
        <v>0.4250594766058684</v>
      </c>
      <c r="AN787" s="31">
        <v>25</v>
      </c>
      <c r="AO787">
        <f t="shared" si="24"/>
        <v>7</v>
      </c>
      <c r="AQ787" s="31">
        <v>36.020000000000003</v>
      </c>
      <c r="AR787">
        <f t="shared" si="25"/>
        <v>12.61</v>
      </c>
    </row>
    <row r="788" spans="1:44" x14ac:dyDescent="0.25">
      <c r="A788">
        <v>90077</v>
      </c>
      <c r="B788">
        <v>2</v>
      </c>
      <c r="C788" t="s">
        <v>53</v>
      </c>
      <c r="D788" t="s">
        <v>80</v>
      </c>
      <c r="E788">
        <v>60</v>
      </c>
      <c r="F788">
        <v>5.8</v>
      </c>
      <c r="G788">
        <v>13.21</v>
      </c>
      <c r="H788" s="1">
        <v>44860</v>
      </c>
      <c r="I788" s="20">
        <v>0</v>
      </c>
      <c r="J788" s="47">
        <f>Table_Query_from_Mac10[[#This Row],[unit_price]]-(Table_Query_from_Mac10[[#This Row],[unit_price]]*(Table_Query_from_Mac10[[#This Row],[discount_pct]]/100))</f>
        <v>13.21</v>
      </c>
      <c r="K788" s="47">
        <f>Table_Query_from_Mac10[[#This Row],[unit_cost]]</f>
        <v>5.8</v>
      </c>
      <c r="L788" s="47">
        <f>Table_Query_from_Mac10[[#This Row],[Live-cost]]*(1+Table_Query_from_Mac10[[#This Row],[CogsIncreasebyTYPE]])</f>
        <v>5.8</v>
      </c>
      <c r="M788" s="47">
        <f>Table_Query_from_Mac10[[#This Row],[Live-cost]]*Table_Query_from_Mac10[[#This Row],[qty_to_ship]]</f>
        <v>348</v>
      </c>
      <c r="N788" s="47">
        <f>IF(Table_Query_from_Mac10[[#This Row],[item_no]]="KDA",-Table_Query_from_Mac10[[#This Row],[unit_price]],Table_Query_from_Mac10[[#This Row],[Net Unit]]*Table_Query_from_Mac10[[#This Row],[qty_to_ship]])</f>
        <v>792.6</v>
      </c>
      <c r="O788" s="47">
        <f>SUMIFS(Summary!C:C,Summary!H:H,Table_Query_from_Mac10[[#This Row],[Juiceoc]])</f>
        <v>0</v>
      </c>
      <c r="P788" s="47">
        <f>SUMIFS(Summary!D:D,Summary!H:H,Table_Query_from_Mac10[[#This Row],[Juiceoc]])</f>
        <v>0</v>
      </c>
      <c r="Q788" s="47">
        <f>SUMIFS(Summary!E:E,Summary!H:H,Table_Query_from_Mac10[[#This Row],[Juiceoc]])</f>
        <v>0</v>
      </c>
      <c r="R788" s="47">
        <f>Table_Query_from_Mac10[[#This Row],[Net Unit]]*(1+Table_Query_from_Mac10[[#This Row],[PriceIncreasebyType]])</f>
        <v>13.21</v>
      </c>
      <c r="S788" s="47">
        <f>Table_Query_from_Mac10[[#This Row],[UnitPriceFuture]]*Table_Query_from_Mac10[[#This Row],[qtytoShipFuture]]</f>
        <v>792.6</v>
      </c>
      <c r="T788" s="47">
        <f>ROUND(Table_Query_from_Mac10[[#This Row],[qty_to_ship]]*(1+Table_Query_from_Mac10[[#This Row],[VolumeIncreasebyType]]),0)</f>
        <v>60</v>
      </c>
      <c r="U788" s="47">
        <f>Table_Query_from_Mac10[[#This Row],[qtytoShipFuture]]*Table_Query_from_Mac10[[#This Row],[Future-cost]]</f>
        <v>348</v>
      </c>
      <c r="V788" s="47">
        <f>Table_Query_from_Mac10[[#This Row],[qtytoShipFuture]]-Table_Query_from_Mac10[[#This Row],[qty_to_ship]]</f>
        <v>0</v>
      </c>
      <c r="W788" s="47">
        <f>Table_Query_from_Mac10[[#This Row],[UnitPriceFuture]]</f>
        <v>13.21</v>
      </c>
      <c r="X788" s="47">
        <f>Table_Query_from_Mac10[[#This Row],[Unit Increase]]*Table_Query_from_Mac10[[#This Row],[UnitPriceFuture]]</f>
        <v>0</v>
      </c>
      <c r="Y788" s="47">
        <f>Table_Query_from_Mac10[[#This Row],[Unit Increase]]*Table_Query_from_Mac10[[#This Row],[Future-cost]]</f>
        <v>0</v>
      </c>
      <c r="Z788" s="47">
        <f>-(Table_Query_from_Mac10[[#This Row],[Incremental Sales]]+((Table_Query_from_Mac10[[#This Row],[Incremental Sales]]*-(SUM(Summary!$S$8:$S$9)))))*Summary!$S$18</f>
        <v>0</v>
      </c>
      <c r="AA788" s="47">
        <f>IFERROR(Table_Query_from_Mac10[[#This Row],[Incremental Cost]]/Table_Query_from_Mac10[[#This Row],[Incremental Sales]],0)</f>
        <v>0</v>
      </c>
      <c r="AB788" s="47">
        <f>IFERROR(Table_Query_from_Mac10[[#This Row],[TotalCostFuture]]/Table_Query_from_Mac10[[#This Row],[totalsalesFuture]],0)</f>
        <v>0.43906131718395153</v>
      </c>
      <c r="AN788" s="30">
        <v>240</v>
      </c>
      <c r="AO788">
        <f t="shared" si="24"/>
        <v>60</v>
      </c>
      <c r="AQ788" s="30">
        <v>37.75</v>
      </c>
      <c r="AR788">
        <f t="shared" si="25"/>
        <v>13.21</v>
      </c>
    </row>
    <row r="789" spans="1:44" x14ac:dyDescent="0.25">
      <c r="A789">
        <v>90077</v>
      </c>
      <c r="B789">
        <v>3</v>
      </c>
      <c r="C789" t="s">
        <v>53</v>
      </c>
      <c r="D789" t="s">
        <v>80</v>
      </c>
      <c r="E789">
        <v>12</v>
      </c>
      <c r="F789">
        <v>8.3699999999999992</v>
      </c>
      <c r="G789">
        <v>19.45</v>
      </c>
      <c r="H789" s="1">
        <v>44860</v>
      </c>
      <c r="I789" s="20">
        <v>0</v>
      </c>
      <c r="J789" s="47">
        <f>Table_Query_from_Mac10[[#This Row],[unit_price]]-(Table_Query_from_Mac10[[#This Row],[unit_price]]*(Table_Query_from_Mac10[[#This Row],[discount_pct]]/100))</f>
        <v>19.45</v>
      </c>
      <c r="K789" s="47">
        <f>Table_Query_from_Mac10[[#This Row],[unit_cost]]</f>
        <v>8.3699999999999992</v>
      </c>
      <c r="L789" s="47">
        <f>Table_Query_from_Mac10[[#This Row],[Live-cost]]*(1+Table_Query_from_Mac10[[#This Row],[CogsIncreasebyTYPE]])</f>
        <v>8.3699999999999992</v>
      </c>
      <c r="M789" s="47">
        <f>Table_Query_from_Mac10[[#This Row],[Live-cost]]*Table_Query_from_Mac10[[#This Row],[qty_to_ship]]</f>
        <v>100.44</v>
      </c>
      <c r="N789" s="47">
        <f>IF(Table_Query_from_Mac10[[#This Row],[item_no]]="KDA",-Table_Query_from_Mac10[[#This Row],[unit_price]],Table_Query_from_Mac10[[#This Row],[Net Unit]]*Table_Query_from_Mac10[[#This Row],[qty_to_ship]])</f>
        <v>233.39999999999998</v>
      </c>
      <c r="O789" s="47">
        <f>SUMIFS(Summary!C:C,Summary!H:H,Table_Query_from_Mac10[[#This Row],[Juiceoc]])</f>
        <v>0</v>
      </c>
      <c r="P789" s="47">
        <f>SUMIFS(Summary!D:D,Summary!H:H,Table_Query_from_Mac10[[#This Row],[Juiceoc]])</f>
        <v>0</v>
      </c>
      <c r="Q789" s="47">
        <f>SUMIFS(Summary!E:E,Summary!H:H,Table_Query_from_Mac10[[#This Row],[Juiceoc]])</f>
        <v>0</v>
      </c>
      <c r="R789" s="47">
        <f>Table_Query_from_Mac10[[#This Row],[Net Unit]]*(1+Table_Query_from_Mac10[[#This Row],[PriceIncreasebyType]])</f>
        <v>19.45</v>
      </c>
      <c r="S789" s="47">
        <f>Table_Query_from_Mac10[[#This Row],[UnitPriceFuture]]*Table_Query_from_Mac10[[#This Row],[qtytoShipFuture]]</f>
        <v>233.39999999999998</v>
      </c>
      <c r="T789" s="47">
        <f>ROUND(Table_Query_from_Mac10[[#This Row],[qty_to_ship]]*(1+Table_Query_from_Mac10[[#This Row],[VolumeIncreasebyType]]),0)</f>
        <v>12</v>
      </c>
      <c r="U789" s="47">
        <f>Table_Query_from_Mac10[[#This Row],[qtytoShipFuture]]*Table_Query_from_Mac10[[#This Row],[Future-cost]]</f>
        <v>100.44</v>
      </c>
      <c r="V789" s="47">
        <f>Table_Query_from_Mac10[[#This Row],[qtytoShipFuture]]-Table_Query_from_Mac10[[#This Row],[qty_to_ship]]</f>
        <v>0</v>
      </c>
      <c r="W789" s="47">
        <f>Table_Query_from_Mac10[[#This Row],[UnitPriceFuture]]</f>
        <v>19.45</v>
      </c>
      <c r="X789" s="47">
        <f>Table_Query_from_Mac10[[#This Row],[Unit Increase]]*Table_Query_from_Mac10[[#This Row],[UnitPriceFuture]]</f>
        <v>0</v>
      </c>
      <c r="Y789" s="47">
        <f>Table_Query_from_Mac10[[#This Row],[Unit Increase]]*Table_Query_from_Mac10[[#This Row],[Future-cost]]</f>
        <v>0</v>
      </c>
      <c r="Z789" s="47">
        <f>-(Table_Query_from_Mac10[[#This Row],[Incremental Sales]]+((Table_Query_from_Mac10[[#This Row],[Incremental Sales]]*-(SUM(Summary!$S$8:$S$9)))))*Summary!$S$18</f>
        <v>0</v>
      </c>
      <c r="AA789" s="47">
        <f>IFERROR(Table_Query_from_Mac10[[#This Row],[Incremental Cost]]/Table_Query_from_Mac10[[#This Row],[Incremental Sales]],0)</f>
        <v>0</v>
      </c>
      <c r="AB789" s="47">
        <f>IFERROR(Table_Query_from_Mac10[[#This Row],[TotalCostFuture]]/Table_Query_from_Mac10[[#This Row],[totalsalesFuture]],0)</f>
        <v>0.43033419023136249</v>
      </c>
      <c r="AN789" s="31">
        <v>48</v>
      </c>
      <c r="AO789">
        <f t="shared" si="24"/>
        <v>12</v>
      </c>
      <c r="AQ789" s="31">
        <v>55.57</v>
      </c>
      <c r="AR789">
        <f t="shared" si="25"/>
        <v>19.45</v>
      </c>
    </row>
    <row r="790" spans="1:44" x14ac:dyDescent="0.25">
      <c r="A790">
        <v>90077</v>
      </c>
      <c r="B790">
        <v>4</v>
      </c>
      <c r="C790" t="s">
        <v>53</v>
      </c>
      <c r="D790" t="s">
        <v>80</v>
      </c>
      <c r="E790">
        <v>9</v>
      </c>
      <c r="F790">
        <v>9.77</v>
      </c>
      <c r="G790">
        <v>23.91</v>
      </c>
      <c r="H790" s="1">
        <v>44860</v>
      </c>
      <c r="I790" s="20">
        <v>0</v>
      </c>
      <c r="J790" s="47">
        <f>Table_Query_from_Mac10[[#This Row],[unit_price]]-(Table_Query_from_Mac10[[#This Row],[unit_price]]*(Table_Query_from_Mac10[[#This Row],[discount_pct]]/100))</f>
        <v>23.91</v>
      </c>
      <c r="K790" s="47">
        <f>Table_Query_from_Mac10[[#This Row],[unit_cost]]</f>
        <v>9.77</v>
      </c>
      <c r="L790" s="47">
        <f>Table_Query_from_Mac10[[#This Row],[Live-cost]]*(1+Table_Query_from_Mac10[[#This Row],[CogsIncreasebyTYPE]])</f>
        <v>9.77</v>
      </c>
      <c r="M790" s="47">
        <f>Table_Query_from_Mac10[[#This Row],[Live-cost]]*Table_Query_from_Mac10[[#This Row],[qty_to_ship]]</f>
        <v>87.929999999999993</v>
      </c>
      <c r="N790" s="47">
        <f>IF(Table_Query_from_Mac10[[#This Row],[item_no]]="KDA",-Table_Query_from_Mac10[[#This Row],[unit_price]],Table_Query_from_Mac10[[#This Row],[Net Unit]]*Table_Query_from_Mac10[[#This Row],[qty_to_ship]])</f>
        <v>215.19</v>
      </c>
      <c r="O790" s="47">
        <f>SUMIFS(Summary!C:C,Summary!H:H,Table_Query_from_Mac10[[#This Row],[Juiceoc]])</f>
        <v>0</v>
      </c>
      <c r="P790" s="47">
        <f>SUMIFS(Summary!D:D,Summary!H:H,Table_Query_from_Mac10[[#This Row],[Juiceoc]])</f>
        <v>0</v>
      </c>
      <c r="Q790" s="47">
        <f>SUMIFS(Summary!E:E,Summary!H:H,Table_Query_from_Mac10[[#This Row],[Juiceoc]])</f>
        <v>0</v>
      </c>
      <c r="R790" s="47">
        <f>Table_Query_from_Mac10[[#This Row],[Net Unit]]*(1+Table_Query_from_Mac10[[#This Row],[PriceIncreasebyType]])</f>
        <v>23.91</v>
      </c>
      <c r="S790" s="47">
        <f>Table_Query_from_Mac10[[#This Row],[UnitPriceFuture]]*Table_Query_from_Mac10[[#This Row],[qtytoShipFuture]]</f>
        <v>215.19</v>
      </c>
      <c r="T790" s="47">
        <f>ROUND(Table_Query_from_Mac10[[#This Row],[qty_to_ship]]*(1+Table_Query_from_Mac10[[#This Row],[VolumeIncreasebyType]]),0)</f>
        <v>9</v>
      </c>
      <c r="U790" s="47">
        <f>Table_Query_from_Mac10[[#This Row],[qtytoShipFuture]]*Table_Query_from_Mac10[[#This Row],[Future-cost]]</f>
        <v>87.929999999999993</v>
      </c>
      <c r="V790" s="47">
        <f>Table_Query_from_Mac10[[#This Row],[qtytoShipFuture]]-Table_Query_from_Mac10[[#This Row],[qty_to_ship]]</f>
        <v>0</v>
      </c>
      <c r="W790" s="47">
        <f>Table_Query_from_Mac10[[#This Row],[UnitPriceFuture]]</f>
        <v>23.91</v>
      </c>
      <c r="X790" s="47">
        <f>Table_Query_from_Mac10[[#This Row],[Unit Increase]]*Table_Query_from_Mac10[[#This Row],[UnitPriceFuture]]</f>
        <v>0</v>
      </c>
      <c r="Y790" s="47">
        <f>Table_Query_from_Mac10[[#This Row],[Unit Increase]]*Table_Query_from_Mac10[[#This Row],[Future-cost]]</f>
        <v>0</v>
      </c>
      <c r="Z790" s="47">
        <f>-(Table_Query_from_Mac10[[#This Row],[Incremental Sales]]+((Table_Query_from_Mac10[[#This Row],[Incremental Sales]]*-(SUM(Summary!$S$8:$S$9)))))*Summary!$S$18</f>
        <v>0</v>
      </c>
      <c r="AA790" s="47">
        <f>IFERROR(Table_Query_from_Mac10[[#This Row],[Incremental Cost]]/Table_Query_from_Mac10[[#This Row],[Incremental Sales]],0)</f>
        <v>0</v>
      </c>
      <c r="AB790" s="47">
        <f>IFERROR(Table_Query_from_Mac10[[#This Row],[TotalCostFuture]]/Table_Query_from_Mac10[[#This Row],[totalsalesFuture]],0)</f>
        <v>0.40861564199079881</v>
      </c>
      <c r="AN790" s="30">
        <v>36</v>
      </c>
      <c r="AO790">
        <f t="shared" si="24"/>
        <v>9</v>
      </c>
      <c r="AQ790" s="30">
        <v>68.3</v>
      </c>
      <c r="AR790">
        <f t="shared" si="25"/>
        <v>23.91</v>
      </c>
    </row>
    <row r="791" spans="1:44" x14ac:dyDescent="0.25">
      <c r="A791">
        <v>90078</v>
      </c>
      <c r="B791">
        <v>1</v>
      </c>
      <c r="C791" t="s">
        <v>51</v>
      </c>
      <c r="D791" t="s">
        <v>80</v>
      </c>
      <c r="E791">
        <v>5</v>
      </c>
      <c r="F791">
        <v>7.05</v>
      </c>
      <c r="G791">
        <v>17.100000000000001</v>
      </c>
      <c r="H791" s="1">
        <v>44852</v>
      </c>
      <c r="I791" s="20">
        <v>0</v>
      </c>
      <c r="J791" s="47">
        <f>Table_Query_from_Mac10[[#This Row],[unit_price]]-(Table_Query_from_Mac10[[#This Row],[unit_price]]*(Table_Query_from_Mac10[[#This Row],[discount_pct]]/100))</f>
        <v>17.100000000000001</v>
      </c>
      <c r="K791" s="47">
        <f>Table_Query_from_Mac10[[#This Row],[unit_cost]]</f>
        <v>7.05</v>
      </c>
      <c r="L791" s="47">
        <f>Table_Query_from_Mac10[[#This Row],[Live-cost]]*(1+Table_Query_from_Mac10[[#This Row],[CogsIncreasebyTYPE]])</f>
        <v>7.05</v>
      </c>
      <c r="M791" s="47">
        <f>Table_Query_from_Mac10[[#This Row],[Live-cost]]*Table_Query_from_Mac10[[#This Row],[qty_to_ship]]</f>
        <v>35.25</v>
      </c>
      <c r="N791" s="47">
        <f>IF(Table_Query_from_Mac10[[#This Row],[item_no]]="KDA",-Table_Query_from_Mac10[[#This Row],[unit_price]],Table_Query_from_Mac10[[#This Row],[Net Unit]]*Table_Query_from_Mac10[[#This Row],[qty_to_ship]])</f>
        <v>85.5</v>
      </c>
      <c r="O791" s="47">
        <f>SUMIFS(Summary!C:C,Summary!H:H,Table_Query_from_Mac10[[#This Row],[Juiceoc]])</f>
        <v>0</v>
      </c>
      <c r="P791" s="47">
        <f>SUMIFS(Summary!D:D,Summary!H:H,Table_Query_from_Mac10[[#This Row],[Juiceoc]])</f>
        <v>0</v>
      </c>
      <c r="Q791" s="47">
        <f>SUMIFS(Summary!E:E,Summary!H:H,Table_Query_from_Mac10[[#This Row],[Juiceoc]])</f>
        <v>0</v>
      </c>
      <c r="R791" s="47">
        <f>Table_Query_from_Mac10[[#This Row],[Net Unit]]*(1+Table_Query_from_Mac10[[#This Row],[PriceIncreasebyType]])</f>
        <v>17.100000000000001</v>
      </c>
      <c r="S791" s="47">
        <f>Table_Query_from_Mac10[[#This Row],[UnitPriceFuture]]*Table_Query_from_Mac10[[#This Row],[qtytoShipFuture]]</f>
        <v>85.5</v>
      </c>
      <c r="T791" s="47">
        <f>ROUND(Table_Query_from_Mac10[[#This Row],[qty_to_ship]]*(1+Table_Query_from_Mac10[[#This Row],[VolumeIncreasebyType]]),0)</f>
        <v>5</v>
      </c>
      <c r="U791" s="47">
        <f>Table_Query_from_Mac10[[#This Row],[qtytoShipFuture]]*Table_Query_from_Mac10[[#This Row],[Future-cost]]</f>
        <v>35.25</v>
      </c>
      <c r="V791" s="47">
        <f>Table_Query_from_Mac10[[#This Row],[qtytoShipFuture]]-Table_Query_from_Mac10[[#This Row],[qty_to_ship]]</f>
        <v>0</v>
      </c>
      <c r="W791" s="47">
        <f>Table_Query_from_Mac10[[#This Row],[UnitPriceFuture]]</f>
        <v>17.100000000000001</v>
      </c>
      <c r="X791" s="47">
        <f>Table_Query_from_Mac10[[#This Row],[Unit Increase]]*Table_Query_from_Mac10[[#This Row],[UnitPriceFuture]]</f>
        <v>0</v>
      </c>
      <c r="Y791" s="47">
        <f>Table_Query_from_Mac10[[#This Row],[Unit Increase]]*Table_Query_from_Mac10[[#This Row],[Future-cost]]</f>
        <v>0</v>
      </c>
      <c r="Z791" s="47">
        <f>-(Table_Query_from_Mac10[[#This Row],[Incremental Sales]]+((Table_Query_from_Mac10[[#This Row],[Incremental Sales]]*-(SUM(Summary!$S$8:$S$9)))))*Summary!$S$18</f>
        <v>0</v>
      </c>
      <c r="AA791" s="47">
        <f>IFERROR(Table_Query_from_Mac10[[#This Row],[Incremental Cost]]/Table_Query_from_Mac10[[#This Row],[Incremental Sales]],0)</f>
        <v>0</v>
      </c>
      <c r="AB791" s="47">
        <f>IFERROR(Table_Query_from_Mac10[[#This Row],[TotalCostFuture]]/Table_Query_from_Mac10[[#This Row],[totalsalesFuture]],0)</f>
        <v>0.41228070175438597</v>
      </c>
      <c r="AN791" s="31">
        <v>18</v>
      </c>
      <c r="AO791">
        <f t="shared" si="24"/>
        <v>5</v>
      </c>
      <c r="AQ791" s="31">
        <v>48.85</v>
      </c>
      <c r="AR791">
        <f t="shared" si="25"/>
        <v>17.100000000000001</v>
      </c>
    </row>
    <row r="792" spans="1:44" x14ac:dyDescent="0.25">
      <c r="A792">
        <v>90078</v>
      </c>
      <c r="B792">
        <v>2</v>
      </c>
      <c r="C792" t="s">
        <v>51</v>
      </c>
      <c r="D792" t="s">
        <v>80</v>
      </c>
      <c r="E792">
        <v>5</v>
      </c>
      <c r="F792">
        <v>8.15</v>
      </c>
      <c r="G792">
        <v>20.71</v>
      </c>
      <c r="H792" s="1">
        <v>44852</v>
      </c>
      <c r="I792" s="20">
        <v>0</v>
      </c>
      <c r="J792" s="47">
        <f>Table_Query_from_Mac10[[#This Row],[unit_price]]-(Table_Query_from_Mac10[[#This Row],[unit_price]]*(Table_Query_from_Mac10[[#This Row],[discount_pct]]/100))</f>
        <v>20.71</v>
      </c>
      <c r="K792" s="47">
        <f>Table_Query_from_Mac10[[#This Row],[unit_cost]]</f>
        <v>8.15</v>
      </c>
      <c r="L792" s="47">
        <f>Table_Query_from_Mac10[[#This Row],[Live-cost]]*(1+Table_Query_from_Mac10[[#This Row],[CogsIncreasebyTYPE]])</f>
        <v>8.15</v>
      </c>
      <c r="M792" s="47">
        <f>Table_Query_from_Mac10[[#This Row],[Live-cost]]*Table_Query_from_Mac10[[#This Row],[qty_to_ship]]</f>
        <v>40.75</v>
      </c>
      <c r="N792" s="47">
        <f>IF(Table_Query_from_Mac10[[#This Row],[item_no]]="KDA",-Table_Query_from_Mac10[[#This Row],[unit_price]],Table_Query_from_Mac10[[#This Row],[Net Unit]]*Table_Query_from_Mac10[[#This Row],[qty_to_ship]])</f>
        <v>103.55000000000001</v>
      </c>
      <c r="O792" s="47">
        <f>SUMIFS(Summary!C:C,Summary!H:H,Table_Query_from_Mac10[[#This Row],[Juiceoc]])</f>
        <v>0</v>
      </c>
      <c r="P792" s="47">
        <f>SUMIFS(Summary!D:D,Summary!H:H,Table_Query_from_Mac10[[#This Row],[Juiceoc]])</f>
        <v>0</v>
      </c>
      <c r="Q792" s="47">
        <f>SUMIFS(Summary!E:E,Summary!H:H,Table_Query_from_Mac10[[#This Row],[Juiceoc]])</f>
        <v>0</v>
      </c>
      <c r="R792" s="47">
        <f>Table_Query_from_Mac10[[#This Row],[Net Unit]]*(1+Table_Query_from_Mac10[[#This Row],[PriceIncreasebyType]])</f>
        <v>20.71</v>
      </c>
      <c r="S792" s="47">
        <f>Table_Query_from_Mac10[[#This Row],[UnitPriceFuture]]*Table_Query_from_Mac10[[#This Row],[qtytoShipFuture]]</f>
        <v>103.55000000000001</v>
      </c>
      <c r="T792" s="47">
        <f>ROUND(Table_Query_from_Mac10[[#This Row],[qty_to_ship]]*(1+Table_Query_from_Mac10[[#This Row],[VolumeIncreasebyType]]),0)</f>
        <v>5</v>
      </c>
      <c r="U792" s="47">
        <f>Table_Query_from_Mac10[[#This Row],[qtytoShipFuture]]*Table_Query_from_Mac10[[#This Row],[Future-cost]]</f>
        <v>40.75</v>
      </c>
      <c r="V792" s="47">
        <f>Table_Query_from_Mac10[[#This Row],[qtytoShipFuture]]-Table_Query_from_Mac10[[#This Row],[qty_to_ship]]</f>
        <v>0</v>
      </c>
      <c r="W792" s="47">
        <f>Table_Query_from_Mac10[[#This Row],[UnitPriceFuture]]</f>
        <v>20.71</v>
      </c>
      <c r="X792" s="47">
        <f>Table_Query_from_Mac10[[#This Row],[Unit Increase]]*Table_Query_from_Mac10[[#This Row],[UnitPriceFuture]]</f>
        <v>0</v>
      </c>
      <c r="Y792" s="47">
        <f>Table_Query_from_Mac10[[#This Row],[Unit Increase]]*Table_Query_from_Mac10[[#This Row],[Future-cost]]</f>
        <v>0</v>
      </c>
      <c r="Z792" s="47">
        <f>-(Table_Query_from_Mac10[[#This Row],[Incremental Sales]]+((Table_Query_from_Mac10[[#This Row],[Incremental Sales]]*-(SUM(Summary!$S$8:$S$9)))))*Summary!$S$18</f>
        <v>0</v>
      </c>
      <c r="AA792" s="47">
        <f>IFERROR(Table_Query_from_Mac10[[#This Row],[Incremental Cost]]/Table_Query_from_Mac10[[#This Row],[Incremental Sales]],0)</f>
        <v>0</v>
      </c>
      <c r="AB792" s="47">
        <f>IFERROR(Table_Query_from_Mac10[[#This Row],[TotalCostFuture]]/Table_Query_from_Mac10[[#This Row],[totalsalesFuture]],0)</f>
        <v>0.39352969579913083</v>
      </c>
      <c r="AN792" s="30">
        <v>18</v>
      </c>
      <c r="AO792">
        <f t="shared" si="24"/>
        <v>5</v>
      </c>
      <c r="AQ792" s="30">
        <v>59.17</v>
      </c>
      <c r="AR792">
        <f t="shared" si="25"/>
        <v>20.71</v>
      </c>
    </row>
    <row r="793" spans="1:44" x14ac:dyDescent="0.25">
      <c r="A793">
        <v>90078</v>
      </c>
      <c r="B793">
        <v>3</v>
      </c>
      <c r="C793" t="s">
        <v>51</v>
      </c>
      <c r="D793" t="s">
        <v>80</v>
      </c>
      <c r="E793">
        <v>3</v>
      </c>
      <c r="F793">
        <v>9.83</v>
      </c>
      <c r="G793">
        <v>24.39</v>
      </c>
      <c r="H793" s="1">
        <v>44852</v>
      </c>
      <c r="I793" s="20">
        <v>0</v>
      </c>
      <c r="J793" s="47">
        <f>Table_Query_from_Mac10[[#This Row],[unit_price]]-(Table_Query_from_Mac10[[#This Row],[unit_price]]*(Table_Query_from_Mac10[[#This Row],[discount_pct]]/100))</f>
        <v>24.39</v>
      </c>
      <c r="K793" s="47">
        <f>Table_Query_from_Mac10[[#This Row],[unit_cost]]</f>
        <v>9.83</v>
      </c>
      <c r="L793" s="47">
        <f>Table_Query_from_Mac10[[#This Row],[Live-cost]]*(1+Table_Query_from_Mac10[[#This Row],[CogsIncreasebyTYPE]])</f>
        <v>9.83</v>
      </c>
      <c r="M793" s="47">
        <f>Table_Query_from_Mac10[[#This Row],[Live-cost]]*Table_Query_from_Mac10[[#This Row],[qty_to_ship]]</f>
        <v>29.490000000000002</v>
      </c>
      <c r="N793" s="47">
        <f>IF(Table_Query_from_Mac10[[#This Row],[item_no]]="KDA",-Table_Query_from_Mac10[[#This Row],[unit_price]],Table_Query_from_Mac10[[#This Row],[Net Unit]]*Table_Query_from_Mac10[[#This Row],[qty_to_ship]])</f>
        <v>73.17</v>
      </c>
      <c r="O793" s="47">
        <f>SUMIFS(Summary!C:C,Summary!H:H,Table_Query_from_Mac10[[#This Row],[Juiceoc]])</f>
        <v>0</v>
      </c>
      <c r="P793" s="47">
        <f>SUMIFS(Summary!D:D,Summary!H:H,Table_Query_from_Mac10[[#This Row],[Juiceoc]])</f>
        <v>0</v>
      </c>
      <c r="Q793" s="47">
        <f>SUMIFS(Summary!E:E,Summary!H:H,Table_Query_from_Mac10[[#This Row],[Juiceoc]])</f>
        <v>0</v>
      </c>
      <c r="R793" s="47">
        <f>Table_Query_from_Mac10[[#This Row],[Net Unit]]*(1+Table_Query_from_Mac10[[#This Row],[PriceIncreasebyType]])</f>
        <v>24.39</v>
      </c>
      <c r="S793" s="47">
        <f>Table_Query_from_Mac10[[#This Row],[UnitPriceFuture]]*Table_Query_from_Mac10[[#This Row],[qtytoShipFuture]]</f>
        <v>73.17</v>
      </c>
      <c r="T793" s="47">
        <f>ROUND(Table_Query_from_Mac10[[#This Row],[qty_to_ship]]*(1+Table_Query_from_Mac10[[#This Row],[VolumeIncreasebyType]]),0)</f>
        <v>3</v>
      </c>
      <c r="U793" s="47">
        <f>Table_Query_from_Mac10[[#This Row],[qtytoShipFuture]]*Table_Query_from_Mac10[[#This Row],[Future-cost]]</f>
        <v>29.490000000000002</v>
      </c>
      <c r="V793" s="47">
        <f>Table_Query_from_Mac10[[#This Row],[qtytoShipFuture]]-Table_Query_from_Mac10[[#This Row],[qty_to_ship]]</f>
        <v>0</v>
      </c>
      <c r="W793" s="47">
        <f>Table_Query_from_Mac10[[#This Row],[UnitPriceFuture]]</f>
        <v>24.39</v>
      </c>
      <c r="X793" s="47">
        <f>Table_Query_from_Mac10[[#This Row],[Unit Increase]]*Table_Query_from_Mac10[[#This Row],[UnitPriceFuture]]</f>
        <v>0</v>
      </c>
      <c r="Y793" s="47">
        <f>Table_Query_from_Mac10[[#This Row],[Unit Increase]]*Table_Query_from_Mac10[[#This Row],[Future-cost]]</f>
        <v>0</v>
      </c>
      <c r="Z793" s="47">
        <f>-(Table_Query_from_Mac10[[#This Row],[Incremental Sales]]+((Table_Query_from_Mac10[[#This Row],[Incremental Sales]]*-(SUM(Summary!$S$8:$S$9)))))*Summary!$S$18</f>
        <v>0</v>
      </c>
      <c r="AA793" s="47">
        <f>IFERROR(Table_Query_from_Mac10[[#This Row],[Incremental Cost]]/Table_Query_from_Mac10[[#This Row],[Incremental Sales]],0)</f>
        <v>0</v>
      </c>
      <c r="AB793" s="47">
        <f>IFERROR(Table_Query_from_Mac10[[#This Row],[TotalCostFuture]]/Table_Query_from_Mac10[[#This Row],[totalsalesFuture]],0)</f>
        <v>0.40303403034030344</v>
      </c>
      <c r="AN793" s="31">
        <v>12</v>
      </c>
      <c r="AO793">
        <f t="shared" si="24"/>
        <v>3</v>
      </c>
      <c r="AQ793" s="31">
        <v>69.69</v>
      </c>
      <c r="AR793">
        <f t="shared" si="25"/>
        <v>24.39</v>
      </c>
    </row>
    <row r="794" spans="1:44" x14ac:dyDescent="0.25">
      <c r="A794">
        <v>90078</v>
      </c>
      <c r="B794">
        <v>4</v>
      </c>
      <c r="C794" t="s">
        <v>51</v>
      </c>
      <c r="D794" t="s">
        <v>80</v>
      </c>
      <c r="E794">
        <v>5</v>
      </c>
      <c r="F794">
        <v>8.19</v>
      </c>
      <c r="G794">
        <v>20.45</v>
      </c>
      <c r="H794" s="1">
        <v>44852</v>
      </c>
      <c r="I794" s="20">
        <v>0</v>
      </c>
      <c r="J794" s="47">
        <f>Table_Query_from_Mac10[[#This Row],[unit_price]]-(Table_Query_from_Mac10[[#This Row],[unit_price]]*(Table_Query_from_Mac10[[#This Row],[discount_pct]]/100))</f>
        <v>20.45</v>
      </c>
      <c r="K794" s="47">
        <f>Table_Query_from_Mac10[[#This Row],[unit_cost]]</f>
        <v>8.19</v>
      </c>
      <c r="L794" s="47">
        <f>Table_Query_from_Mac10[[#This Row],[Live-cost]]*(1+Table_Query_from_Mac10[[#This Row],[CogsIncreasebyTYPE]])</f>
        <v>8.19</v>
      </c>
      <c r="M794" s="47">
        <f>Table_Query_from_Mac10[[#This Row],[Live-cost]]*Table_Query_from_Mac10[[#This Row],[qty_to_ship]]</f>
        <v>40.949999999999996</v>
      </c>
      <c r="N794" s="47">
        <f>IF(Table_Query_from_Mac10[[#This Row],[item_no]]="KDA",-Table_Query_from_Mac10[[#This Row],[unit_price]],Table_Query_from_Mac10[[#This Row],[Net Unit]]*Table_Query_from_Mac10[[#This Row],[qty_to_ship]])</f>
        <v>102.25</v>
      </c>
      <c r="O794" s="47">
        <f>SUMIFS(Summary!C:C,Summary!H:H,Table_Query_from_Mac10[[#This Row],[Juiceoc]])</f>
        <v>0</v>
      </c>
      <c r="P794" s="47">
        <f>SUMIFS(Summary!D:D,Summary!H:H,Table_Query_from_Mac10[[#This Row],[Juiceoc]])</f>
        <v>0</v>
      </c>
      <c r="Q794" s="47">
        <f>SUMIFS(Summary!E:E,Summary!H:H,Table_Query_from_Mac10[[#This Row],[Juiceoc]])</f>
        <v>0</v>
      </c>
      <c r="R794" s="47">
        <f>Table_Query_from_Mac10[[#This Row],[Net Unit]]*(1+Table_Query_from_Mac10[[#This Row],[PriceIncreasebyType]])</f>
        <v>20.45</v>
      </c>
      <c r="S794" s="47">
        <f>Table_Query_from_Mac10[[#This Row],[UnitPriceFuture]]*Table_Query_from_Mac10[[#This Row],[qtytoShipFuture]]</f>
        <v>102.25</v>
      </c>
      <c r="T794" s="47">
        <f>ROUND(Table_Query_from_Mac10[[#This Row],[qty_to_ship]]*(1+Table_Query_from_Mac10[[#This Row],[VolumeIncreasebyType]]),0)</f>
        <v>5</v>
      </c>
      <c r="U794" s="47">
        <f>Table_Query_from_Mac10[[#This Row],[qtytoShipFuture]]*Table_Query_from_Mac10[[#This Row],[Future-cost]]</f>
        <v>40.949999999999996</v>
      </c>
      <c r="V794" s="47">
        <f>Table_Query_from_Mac10[[#This Row],[qtytoShipFuture]]-Table_Query_from_Mac10[[#This Row],[qty_to_ship]]</f>
        <v>0</v>
      </c>
      <c r="W794" s="47">
        <f>Table_Query_from_Mac10[[#This Row],[UnitPriceFuture]]</f>
        <v>20.45</v>
      </c>
      <c r="X794" s="47">
        <f>Table_Query_from_Mac10[[#This Row],[Unit Increase]]*Table_Query_from_Mac10[[#This Row],[UnitPriceFuture]]</f>
        <v>0</v>
      </c>
      <c r="Y794" s="47">
        <f>Table_Query_from_Mac10[[#This Row],[Unit Increase]]*Table_Query_from_Mac10[[#This Row],[Future-cost]]</f>
        <v>0</v>
      </c>
      <c r="Z794" s="47">
        <f>-(Table_Query_from_Mac10[[#This Row],[Incremental Sales]]+((Table_Query_from_Mac10[[#This Row],[Incremental Sales]]*-(SUM(Summary!$S$8:$S$9)))))*Summary!$S$18</f>
        <v>0</v>
      </c>
      <c r="AA794" s="47">
        <f>IFERROR(Table_Query_from_Mac10[[#This Row],[Incremental Cost]]/Table_Query_from_Mac10[[#This Row],[Incremental Sales]],0)</f>
        <v>0</v>
      </c>
      <c r="AB794" s="47">
        <f>IFERROR(Table_Query_from_Mac10[[#This Row],[TotalCostFuture]]/Table_Query_from_Mac10[[#This Row],[totalsalesFuture]],0)</f>
        <v>0.40048899755501216</v>
      </c>
      <c r="AN794" s="30">
        <v>18</v>
      </c>
      <c r="AO794">
        <f t="shared" si="24"/>
        <v>5</v>
      </c>
      <c r="AQ794" s="30">
        <v>58.42</v>
      </c>
      <c r="AR794">
        <f t="shared" si="25"/>
        <v>20.45</v>
      </c>
    </row>
    <row r="795" spans="1:44" x14ac:dyDescent="0.25">
      <c r="A795">
        <v>90078</v>
      </c>
      <c r="B795">
        <v>5</v>
      </c>
      <c r="C795" t="s">
        <v>51</v>
      </c>
      <c r="D795" t="s">
        <v>80</v>
      </c>
      <c r="E795">
        <v>5</v>
      </c>
      <c r="F795">
        <v>9.51</v>
      </c>
      <c r="G795">
        <v>24.56</v>
      </c>
      <c r="H795" s="1">
        <v>44852</v>
      </c>
      <c r="I795" s="20">
        <v>0</v>
      </c>
      <c r="J795" s="47">
        <f>Table_Query_from_Mac10[[#This Row],[unit_price]]-(Table_Query_from_Mac10[[#This Row],[unit_price]]*(Table_Query_from_Mac10[[#This Row],[discount_pct]]/100))</f>
        <v>24.56</v>
      </c>
      <c r="K795" s="47">
        <f>Table_Query_from_Mac10[[#This Row],[unit_cost]]</f>
        <v>9.51</v>
      </c>
      <c r="L795" s="47">
        <f>Table_Query_from_Mac10[[#This Row],[Live-cost]]*(1+Table_Query_from_Mac10[[#This Row],[CogsIncreasebyTYPE]])</f>
        <v>9.51</v>
      </c>
      <c r="M795" s="47">
        <f>Table_Query_from_Mac10[[#This Row],[Live-cost]]*Table_Query_from_Mac10[[#This Row],[qty_to_ship]]</f>
        <v>47.55</v>
      </c>
      <c r="N795" s="47">
        <f>IF(Table_Query_from_Mac10[[#This Row],[item_no]]="KDA",-Table_Query_from_Mac10[[#This Row],[unit_price]],Table_Query_from_Mac10[[#This Row],[Net Unit]]*Table_Query_from_Mac10[[#This Row],[qty_to_ship]])</f>
        <v>122.8</v>
      </c>
      <c r="O795" s="47">
        <f>SUMIFS(Summary!C:C,Summary!H:H,Table_Query_from_Mac10[[#This Row],[Juiceoc]])</f>
        <v>0</v>
      </c>
      <c r="P795" s="47">
        <f>SUMIFS(Summary!D:D,Summary!H:H,Table_Query_from_Mac10[[#This Row],[Juiceoc]])</f>
        <v>0</v>
      </c>
      <c r="Q795" s="47">
        <f>SUMIFS(Summary!E:E,Summary!H:H,Table_Query_from_Mac10[[#This Row],[Juiceoc]])</f>
        <v>0</v>
      </c>
      <c r="R795" s="47">
        <f>Table_Query_from_Mac10[[#This Row],[Net Unit]]*(1+Table_Query_from_Mac10[[#This Row],[PriceIncreasebyType]])</f>
        <v>24.56</v>
      </c>
      <c r="S795" s="47">
        <f>Table_Query_from_Mac10[[#This Row],[UnitPriceFuture]]*Table_Query_from_Mac10[[#This Row],[qtytoShipFuture]]</f>
        <v>122.8</v>
      </c>
      <c r="T795" s="47">
        <f>ROUND(Table_Query_from_Mac10[[#This Row],[qty_to_ship]]*(1+Table_Query_from_Mac10[[#This Row],[VolumeIncreasebyType]]),0)</f>
        <v>5</v>
      </c>
      <c r="U795" s="47">
        <f>Table_Query_from_Mac10[[#This Row],[qtytoShipFuture]]*Table_Query_from_Mac10[[#This Row],[Future-cost]]</f>
        <v>47.55</v>
      </c>
      <c r="V795" s="47">
        <f>Table_Query_from_Mac10[[#This Row],[qtytoShipFuture]]-Table_Query_from_Mac10[[#This Row],[qty_to_ship]]</f>
        <v>0</v>
      </c>
      <c r="W795" s="47">
        <f>Table_Query_from_Mac10[[#This Row],[UnitPriceFuture]]</f>
        <v>24.56</v>
      </c>
      <c r="X795" s="47">
        <f>Table_Query_from_Mac10[[#This Row],[Unit Increase]]*Table_Query_from_Mac10[[#This Row],[UnitPriceFuture]]</f>
        <v>0</v>
      </c>
      <c r="Y795" s="47">
        <f>Table_Query_from_Mac10[[#This Row],[Unit Increase]]*Table_Query_from_Mac10[[#This Row],[Future-cost]]</f>
        <v>0</v>
      </c>
      <c r="Z795" s="47">
        <f>-(Table_Query_from_Mac10[[#This Row],[Incremental Sales]]+((Table_Query_from_Mac10[[#This Row],[Incremental Sales]]*-(SUM(Summary!$S$8:$S$9)))))*Summary!$S$18</f>
        <v>0</v>
      </c>
      <c r="AA795" s="47">
        <f>IFERROR(Table_Query_from_Mac10[[#This Row],[Incremental Cost]]/Table_Query_from_Mac10[[#This Row],[Incremental Sales]],0)</f>
        <v>0</v>
      </c>
      <c r="AB795" s="47">
        <f>IFERROR(Table_Query_from_Mac10[[#This Row],[TotalCostFuture]]/Table_Query_from_Mac10[[#This Row],[totalsalesFuture]],0)</f>
        <v>0.38721498371335505</v>
      </c>
      <c r="AN795" s="31">
        <v>18</v>
      </c>
      <c r="AO795">
        <f t="shared" si="24"/>
        <v>5</v>
      </c>
      <c r="AQ795" s="31">
        <v>70.17</v>
      </c>
      <c r="AR795">
        <f t="shared" si="25"/>
        <v>24.56</v>
      </c>
    </row>
    <row r="796" spans="1:44" x14ac:dyDescent="0.25">
      <c r="A796">
        <v>90078</v>
      </c>
      <c r="B796">
        <v>6</v>
      </c>
      <c r="C796" t="s">
        <v>51</v>
      </c>
      <c r="D796" t="s">
        <v>80</v>
      </c>
      <c r="E796">
        <v>3</v>
      </c>
      <c r="F796">
        <v>11.22</v>
      </c>
      <c r="G796">
        <v>28.39</v>
      </c>
      <c r="H796" s="1">
        <v>44852</v>
      </c>
      <c r="I796" s="20">
        <v>0</v>
      </c>
      <c r="J796" s="47">
        <f>Table_Query_from_Mac10[[#This Row],[unit_price]]-(Table_Query_from_Mac10[[#This Row],[unit_price]]*(Table_Query_from_Mac10[[#This Row],[discount_pct]]/100))</f>
        <v>28.39</v>
      </c>
      <c r="K796" s="47">
        <f>Table_Query_from_Mac10[[#This Row],[unit_cost]]</f>
        <v>11.22</v>
      </c>
      <c r="L796" s="47">
        <f>Table_Query_from_Mac10[[#This Row],[Live-cost]]*(1+Table_Query_from_Mac10[[#This Row],[CogsIncreasebyTYPE]])</f>
        <v>11.22</v>
      </c>
      <c r="M796" s="47">
        <f>Table_Query_from_Mac10[[#This Row],[Live-cost]]*Table_Query_from_Mac10[[#This Row],[qty_to_ship]]</f>
        <v>33.660000000000004</v>
      </c>
      <c r="N796" s="47">
        <f>IF(Table_Query_from_Mac10[[#This Row],[item_no]]="KDA",-Table_Query_from_Mac10[[#This Row],[unit_price]],Table_Query_from_Mac10[[#This Row],[Net Unit]]*Table_Query_from_Mac10[[#This Row],[qty_to_ship]])</f>
        <v>85.17</v>
      </c>
      <c r="O796" s="47">
        <f>SUMIFS(Summary!C:C,Summary!H:H,Table_Query_from_Mac10[[#This Row],[Juiceoc]])</f>
        <v>0</v>
      </c>
      <c r="P796" s="47">
        <f>SUMIFS(Summary!D:D,Summary!H:H,Table_Query_from_Mac10[[#This Row],[Juiceoc]])</f>
        <v>0</v>
      </c>
      <c r="Q796" s="47">
        <f>SUMIFS(Summary!E:E,Summary!H:H,Table_Query_from_Mac10[[#This Row],[Juiceoc]])</f>
        <v>0</v>
      </c>
      <c r="R796" s="47">
        <f>Table_Query_from_Mac10[[#This Row],[Net Unit]]*(1+Table_Query_from_Mac10[[#This Row],[PriceIncreasebyType]])</f>
        <v>28.39</v>
      </c>
      <c r="S796" s="47">
        <f>Table_Query_from_Mac10[[#This Row],[UnitPriceFuture]]*Table_Query_from_Mac10[[#This Row],[qtytoShipFuture]]</f>
        <v>85.17</v>
      </c>
      <c r="T796" s="47">
        <f>ROUND(Table_Query_from_Mac10[[#This Row],[qty_to_ship]]*(1+Table_Query_from_Mac10[[#This Row],[VolumeIncreasebyType]]),0)</f>
        <v>3</v>
      </c>
      <c r="U796" s="47">
        <f>Table_Query_from_Mac10[[#This Row],[qtytoShipFuture]]*Table_Query_from_Mac10[[#This Row],[Future-cost]]</f>
        <v>33.660000000000004</v>
      </c>
      <c r="V796" s="47">
        <f>Table_Query_from_Mac10[[#This Row],[qtytoShipFuture]]-Table_Query_from_Mac10[[#This Row],[qty_to_ship]]</f>
        <v>0</v>
      </c>
      <c r="W796" s="47">
        <f>Table_Query_from_Mac10[[#This Row],[UnitPriceFuture]]</f>
        <v>28.39</v>
      </c>
      <c r="X796" s="47">
        <f>Table_Query_from_Mac10[[#This Row],[Unit Increase]]*Table_Query_from_Mac10[[#This Row],[UnitPriceFuture]]</f>
        <v>0</v>
      </c>
      <c r="Y796" s="47">
        <f>Table_Query_from_Mac10[[#This Row],[Unit Increase]]*Table_Query_from_Mac10[[#This Row],[Future-cost]]</f>
        <v>0</v>
      </c>
      <c r="Z796" s="47">
        <f>-(Table_Query_from_Mac10[[#This Row],[Incremental Sales]]+((Table_Query_from_Mac10[[#This Row],[Incremental Sales]]*-(SUM(Summary!$S$8:$S$9)))))*Summary!$S$18</f>
        <v>0</v>
      </c>
      <c r="AA796" s="47">
        <f>IFERROR(Table_Query_from_Mac10[[#This Row],[Incremental Cost]]/Table_Query_from_Mac10[[#This Row],[Incremental Sales]],0)</f>
        <v>0</v>
      </c>
      <c r="AB796" s="47">
        <f>IFERROR(Table_Query_from_Mac10[[#This Row],[TotalCostFuture]]/Table_Query_from_Mac10[[#This Row],[totalsalesFuture]],0)</f>
        <v>0.39520958083832342</v>
      </c>
      <c r="AN796" s="30">
        <v>12</v>
      </c>
      <c r="AO796">
        <f t="shared" si="24"/>
        <v>3</v>
      </c>
      <c r="AQ796" s="30">
        <v>81.12</v>
      </c>
      <c r="AR796">
        <f t="shared" si="25"/>
        <v>28.39</v>
      </c>
    </row>
    <row r="797" spans="1:44" x14ac:dyDescent="0.25">
      <c r="A797">
        <v>90078</v>
      </c>
      <c r="B797">
        <v>7</v>
      </c>
      <c r="C797" t="s">
        <v>51</v>
      </c>
      <c r="D797" t="s">
        <v>80</v>
      </c>
      <c r="E797">
        <v>1</v>
      </c>
      <c r="F797">
        <v>14.08</v>
      </c>
      <c r="G797">
        <v>40.270000000000003</v>
      </c>
      <c r="H797" s="1">
        <v>44852</v>
      </c>
      <c r="I797" s="20">
        <v>0</v>
      </c>
      <c r="J797" s="47">
        <f>Table_Query_from_Mac10[[#This Row],[unit_price]]-(Table_Query_from_Mac10[[#This Row],[unit_price]]*(Table_Query_from_Mac10[[#This Row],[discount_pct]]/100))</f>
        <v>40.270000000000003</v>
      </c>
      <c r="K797" s="47">
        <f>Table_Query_from_Mac10[[#This Row],[unit_cost]]</f>
        <v>14.08</v>
      </c>
      <c r="L797" s="47">
        <f>Table_Query_from_Mac10[[#This Row],[Live-cost]]*(1+Table_Query_from_Mac10[[#This Row],[CogsIncreasebyTYPE]])</f>
        <v>14.08</v>
      </c>
      <c r="M797" s="47">
        <f>Table_Query_from_Mac10[[#This Row],[Live-cost]]*Table_Query_from_Mac10[[#This Row],[qty_to_ship]]</f>
        <v>14.08</v>
      </c>
      <c r="N797" s="47">
        <f>IF(Table_Query_from_Mac10[[#This Row],[item_no]]="KDA",-Table_Query_from_Mac10[[#This Row],[unit_price]],Table_Query_from_Mac10[[#This Row],[Net Unit]]*Table_Query_from_Mac10[[#This Row],[qty_to_ship]])</f>
        <v>40.270000000000003</v>
      </c>
      <c r="O797" s="47">
        <f>SUMIFS(Summary!C:C,Summary!H:H,Table_Query_from_Mac10[[#This Row],[Juiceoc]])</f>
        <v>0</v>
      </c>
      <c r="P797" s="47">
        <f>SUMIFS(Summary!D:D,Summary!H:H,Table_Query_from_Mac10[[#This Row],[Juiceoc]])</f>
        <v>0</v>
      </c>
      <c r="Q797" s="47">
        <f>SUMIFS(Summary!E:E,Summary!H:H,Table_Query_from_Mac10[[#This Row],[Juiceoc]])</f>
        <v>0</v>
      </c>
      <c r="R797" s="47">
        <f>Table_Query_from_Mac10[[#This Row],[Net Unit]]*(1+Table_Query_from_Mac10[[#This Row],[PriceIncreasebyType]])</f>
        <v>40.270000000000003</v>
      </c>
      <c r="S797" s="47">
        <f>Table_Query_from_Mac10[[#This Row],[UnitPriceFuture]]*Table_Query_from_Mac10[[#This Row],[qtytoShipFuture]]</f>
        <v>40.270000000000003</v>
      </c>
      <c r="T797" s="47">
        <f>ROUND(Table_Query_from_Mac10[[#This Row],[qty_to_ship]]*(1+Table_Query_from_Mac10[[#This Row],[VolumeIncreasebyType]]),0)</f>
        <v>1</v>
      </c>
      <c r="U797" s="47">
        <f>Table_Query_from_Mac10[[#This Row],[qtytoShipFuture]]*Table_Query_from_Mac10[[#This Row],[Future-cost]]</f>
        <v>14.08</v>
      </c>
      <c r="V797" s="47">
        <f>Table_Query_from_Mac10[[#This Row],[qtytoShipFuture]]-Table_Query_from_Mac10[[#This Row],[qty_to_ship]]</f>
        <v>0</v>
      </c>
      <c r="W797" s="47">
        <f>Table_Query_from_Mac10[[#This Row],[UnitPriceFuture]]</f>
        <v>40.270000000000003</v>
      </c>
      <c r="X797" s="47">
        <f>Table_Query_from_Mac10[[#This Row],[Unit Increase]]*Table_Query_from_Mac10[[#This Row],[UnitPriceFuture]]</f>
        <v>0</v>
      </c>
      <c r="Y797" s="47">
        <f>Table_Query_from_Mac10[[#This Row],[Unit Increase]]*Table_Query_from_Mac10[[#This Row],[Future-cost]]</f>
        <v>0</v>
      </c>
      <c r="Z797" s="47">
        <f>-(Table_Query_from_Mac10[[#This Row],[Incremental Sales]]+((Table_Query_from_Mac10[[#This Row],[Incremental Sales]]*-(SUM(Summary!$S$8:$S$9)))))*Summary!$S$18</f>
        <v>0</v>
      </c>
      <c r="AA797" s="47">
        <f>IFERROR(Table_Query_from_Mac10[[#This Row],[Incremental Cost]]/Table_Query_from_Mac10[[#This Row],[Incremental Sales]],0)</f>
        <v>0</v>
      </c>
      <c r="AB797" s="47">
        <f>IFERROR(Table_Query_from_Mac10[[#This Row],[TotalCostFuture]]/Table_Query_from_Mac10[[#This Row],[totalsalesFuture]],0)</f>
        <v>0.34963993046933201</v>
      </c>
      <c r="AN797" s="31">
        <v>4</v>
      </c>
      <c r="AO797">
        <f t="shared" si="24"/>
        <v>1</v>
      </c>
      <c r="AQ797" s="31">
        <v>115.06</v>
      </c>
      <c r="AR797">
        <f t="shared" si="25"/>
        <v>40.270000000000003</v>
      </c>
    </row>
    <row r="798" spans="1:44" x14ac:dyDescent="0.25">
      <c r="A798">
        <v>90078</v>
      </c>
      <c r="B798">
        <v>8</v>
      </c>
      <c r="C798" t="s">
        <v>53</v>
      </c>
      <c r="D798" t="s">
        <v>80</v>
      </c>
      <c r="E798">
        <v>4</v>
      </c>
      <c r="F798">
        <v>7.01</v>
      </c>
      <c r="G798">
        <v>16.5</v>
      </c>
      <c r="H798" s="1">
        <v>44852</v>
      </c>
      <c r="I798" s="20">
        <v>0</v>
      </c>
      <c r="J798" s="47">
        <f>Table_Query_from_Mac10[[#This Row],[unit_price]]-(Table_Query_from_Mac10[[#This Row],[unit_price]]*(Table_Query_from_Mac10[[#This Row],[discount_pct]]/100))</f>
        <v>16.5</v>
      </c>
      <c r="K798" s="47">
        <f>Table_Query_from_Mac10[[#This Row],[unit_cost]]</f>
        <v>7.01</v>
      </c>
      <c r="L798" s="47">
        <f>Table_Query_from_Mac10[[#This Row],[Live-cost]]*(1+Table_Query_from_Mac10[[#This Row],[CogsIncreasebyTYPE]])</f>
        <v>7.01</v>
      </c>
      <c r="M798" s="47">
        <f>Table_Query_from_Mac10[[#This Row],[Live-cost]]*Table_Query_from_Mac10[[#This Row],[qty_to_ship]]</f>
        <v>28.04</v>
      </c>
      <c r="N798" s="47">
        <f>IF(Table_Query_from_Mac10[[#This Row],[item_no]]="KDA",-Table_Query_from_Mac10[[#This Row],[unit_price]],Table_Query_from_Mac10[[#This Row],[Net Unit]]*Table_Query_from_Mac10[[#This Row],[qty_to_ship]])</f>
        <v>66</v>
      </c>
      <c r="O798" s="47">
        <f>SUMIFS(Summary!C:C,Summary!H:H,Table_Query_from_Mac10[[#This Row],[Juiceoc]])</f>
        <v>0</v>
      </c>
      <c r="P798" s="47">
        <f>SUMIFS(Summary!D:D,Summary!H:H,Table_Query_from_Mac10[[#This Row],[Juiceoc]])</f>
        <v>0</v>
      </c>
      <c r="Q798" s="47">
        <f>SUMIFS(Summary!E:E,Summary!H:H,Table_Query_from_Mac10[[#This Row],[Juiceoc]])</f>
        <v>0</v>
      </c>
      <c r="R798" s="47">
        <f>Table_Query_from_Mac10[[#This Row],[Net Unit]]*(1+Table_Query_from_Mac10[[#This Row],[PriceIncreasebyType]])</f>
        <v>16.5</v>
      </c>
      <c r="S798" s="47">
        <f>Table_Query_from_Mac10[[#This Row],[UnitPriceFuture]]*Table_Query_from_Mac10[[#This Row],[qtytoShipFuture]]</f>
        <v>66</v>
      </c>
      <c r="T798" s="47">
        <f>ROUND(Table_Query_from_Mac10[[#This Row],[qty_to_ship]]*(1+Table_Query_from_Mac10[[#This Row],[VolumeIncreasebyType]]),0)</f>
        <v>4</v>
      </c>
      <c r="U798" s="47">
        <f>Table_Query_from_Mac10[[#This Row],[qtytoShipFuture]]*Table_Query_from_Mac10[[#This Row],[Future-cost]]</f>
        <v>28.04</v>
      </c>
      <c r="V798" s="47">
        <f>Table_Query_from_Mac10[[#This Row],[qtytoShipFuture]]-Table_Query_from_Mac10[[#This Row],[qty_to_ship]]</f>
        <v>0</v>
      </c>
      <c r="W798" s="47">
        <f>Table_Query_from_Mac10[[#This Row],[UnitPriceFuture]]</f>
        <v>16.5</v>
      </c>
      <c r="X798" s="47">
        <f>Table_Query_from_Mac10[[#This Row],[Unit Increase]]*Table_Query_from_Mac10[[#This Row],[UnitPriceFuture]]</f>
        <v>0</v>
      </c>
      <c r="Y798" s="47">
        <f>Table_Query_from_Mac10[[#This Row],[Unit Increase]]*Table_Query_from_Mac10[[#This Row],[Future-cost]]</f>
        <v>0</v>
      </c>
      <c r="Z798" s="47">
        <f>-(Table_Query_from_Mac10[[#This Row],[Incremental Sales]]+((Table_Query_from_Mac10[[#This Row],[Incremental Sales]]*-(SUM(Summary!$S$8:$S$9)))))*Summary!$S$18</f>
        <v>0</v>
      </c>
      <c r="AA798" s="47">
        <f>IFERROR(Table_Query_from_Mac10[[#This Row],[Incremental Cost]]/Table_Query_from_Mac10[[#This Row],[Incremental Sales]],0)</f>
        <v>0</v>
      </c>
      <c r="AB798" s="47">
        <f>IFERROR(Table_Query_from_Mac10[[#This Row],[TotalCostFuture]]/Table_Query_from_Mac10[[#This Row],[totalsalesFuture]],0)</f>
        <v>0.42484848484848481</v>
      </c>
      <c r="AN798" s="30">
        <v>16</v>
      </c>
      <c r="AO798">
        <f t="shared" si="24"/>
        <v>4</v>
      </c>
      <c r="AQ798" s="30">
        <v>47.13</v>
      </c>
      <c r="AR798">
        <f t="shared" si="25"/>
        <v>16.5</v>
      </c>
    </row>
    <row r="799" spans="1:44" x14ac:dyDescent="0.25">
      <c r="A799">
        <v>90078</v>
      </c>
      <c r="B799">
        <v>9</v>
      </c>
      <c r="C799" t="s">
        <v>53</v>
      </c>
      <c r="D799" t="s">
        <v>80</v>
      </c>
      <c r="E799">
        <v>6</v>
      </c>
      <c r="F799">
        <v>8.3699999999999992</v>
      </c>
      <c r="G799">
        <v>19.829999999999998</v>
      </c>
      <c r="H799" s="1">
        <v>44852</v>
      </c>
      <c r="I799" s="20">
        <v>0</v>
      </c>
      <c r="J799" s="47">
        <f>Table_Query_from_Mac10[[#This Row],[unit_price]]-(Table_Query_from_Mac10[[#This Row],[unit_price]]*(Table_Query_from_Mac10[[#This Row],[discount_pct]]/100))</f>
        <v>19.829999999999998</v>
      </c>
      <c r="K799" s="47">
        <f>Table_Query_from_Mac10[[#This Row],[unit_cost]]</f>
        <v>8.3699999999999992</v>
      </c>
      <c r="L799" s="47">
        <f>Table_Query_from_Mac10[[#This Row],[Live-cost]]*(1+Table_Query_from_Mac10[[#This Row],[CogsIncreasebyTYPE]])</f>
        <v>8.3699999999999992</v>
      </c>
      <c r="M799" s="47">
        <f>Table_Query_from_Mac10[[#This Row],[Live-cost]]*Table_Query_from_Mac10[[#This Row],[qty_to_ship]]</f>
        <v>50.22</v>
      </c>
      <c r="N799" s="47">
        <f>IF(Table_Query_from_Mac10[[#This Row],[item_no]]="KDA",-Table_Query_from_Mac10[[#This Row],[unit_price]],Table_Query_from_Mac10[[#This Row],[Net Unit]]*Table_Query_from_Mac10[[#This Row],[qty_to_ship]])</f>
        <v>118.97999999999999</v>
      </c>
      <c r="O799" s="47">
        <f>SUMIFS(Summary!C:C,Summary!H:H,Table_Query_from_Mac10[[#This Row],[Juiceoc]])</f>
        <v>0</v>
      </c>
      <c r="P799" s="47">
        <f>SUMIFS(Summary!D:D,Summary!H:H,Table_Query_from_Mac10[[#This Row],[Juiceoc]])</f>
        <v>0</v>
      </c>
      <c r="Q799" s="47">
        <f>SUMIFS(Summary!E:E,Summary!H:H,Table_Query_from_Mac10[[#This Row],[Juiceoc]])</f>
        <v>0</v>
      </c>
      <c r="R799" s="47">
        <f>Table_Query_from_Mac10[[#This Row],[Net Unit]]*(1+Table_Query_from_Mac10[[#This Row],[PriceIncreasebyType]])</f>
        <v>19.829999999999998</v>
      </c>
      <c r="S799" s="47">
        <f>Table_Query_from_Mac10[[#This Row],[UnitPriceFuture]]*Table_Query_from_Mac10[[#This Row],[qtytoShipFuture]]</f>
        <v>118.97999999999999</v>
      </c>
      <c r="T799" s="47">
        <f>ROUND(Table_Query_from_Mac10[[#This Row],[qty_to_ship]]*(1+Table_Query_from_Mac10[[#This Row],[VolumeIncreasebyType]]),0)</f>
        <v>6</v>
      </c>
      <c r="U799" s="47">
        <f>Table_Query_from_Mac10[[#This Row],[qtytoShipFuture]]*Table_Query_from_Mac10[[#This Row],[Future-cost]]</f>
        <v>50.22</v>
      </c>
      <c r="V799" s="47">
        <f>Table_Query_from_Mac10[[#This Row],[qtytoShipFuture]]-Table_Query_from_Mac10[[#This Row],[qty_to_ship]]</f>
        <v>0</v>
      </c>
      <c r="W799" s="47">
        <f>Table_Query_from_Mac10[[#This Row],[UnitPriceFuture]]</f>
        <v>19.829999999999998</v>
      </c>
      <c r="X799" s="47">
        <f>Table_Query_from_Mac10[[#This Row],[Unit Increase]]*Table_Query_from_Mac10[[#This Row],[UnitPriceFuture]]</f>
        <v>0</v>
      </c>
      <c r="Y799" s="47">
        <f>Table_Query_from_Mac10[[#This Row],[Unit Increase]]*Table_Query_from_Mac10[[#This Row],[Future-cost]]</f>
        <v>0</v>
      </c>
      <c r="Z799" s="47">
        <f>-(Table_Query_from_Mac10[[#This Row],[Incremental Sales]]+((Table_Query_from_Mac10[[#This Row],[Incremental Sales]]*-(SUM(Summary!$S$8:$S$9)))))*Summary!$S$18</f>
        <v>0</v>
      </c>
      <c r="AA799" s="47">
        <f>IFERROR(Table_Query_from_Mac10[[#This Row],[Incremental Cost]]/Table_Query_from_Mac10[[#This Row],[Incremental Sales]],0)</f>
        <v>0</v>
      </c>
      <c r="AB799" s="47">
        <f>IFERROR(Table_Query_from_Mac10[[#This Row],[TotalCostFuture]]/Table_Query_from_Mac10[[#This Row],[totalsalesFuture]],0)</f>
        <v>0.42208774583963693</v>
      </c>
      <c r="AN799" s="31">
        <v>24</v>
      </c>
      <c r="AO799">
        <f t="shared" si="24"/>
        <v>6</v>
      </c>
      <c r="AQ799" s="31">
        <v>56.65</v>
      </c>
      <c r="AR799">
        <f t="shared" si="25"/>
        <v>19.829999999999998</v>
      </c>
    </row>
    <row r="800" spans="1:44" x14ac:dyDescent="0.25">
      <c r="A800">
        <v>90078</v>
      </c>
      <c r="B800">
        <v>10</v>
      </c>
      <c r="C800" t="s">
        <v>53</v>
      </c>
      <c r="D800" t="s">
        <v>80</v>
      </c>
      <c r="E800">
        <v>5</v>
      </c>
      <c r="F800">
        <v>9.77</v>
      </c>
      <c r="G800">
        <v>24.37</v>
      </c>
      <c r="H800" s="1">
        <v>44852</v>
      </c>
      <c r="I800" s="20">
        <v>0</v>
      </c>
      <c r="J800" s="47">
        <f>Table_Query_from_Mac10[[#This Row],[unit_price]]-(Table_Query_from_Mac10[[#This Row],[unit_price]]*(Table_Query_from_Mac10[[#This Row],[discount_pct]]/100))</f>
        <v>24.37</v>
      </c>
      <c r="K800" s="47">
        <f>Table_Query_from_Mac10[[#This Row],[unit_cost]]</f>
        <v>9.77</v>
      </c>
      <c r="L800" s="47">
        <f>Table_Query_from_Mac10[[#This Row],[Live-cost]]*(1+Table_Query_from_Mac10[[#This Row],[CogsIncreasebyTYPE]])</f>
        <v>9.77</v>
      </c>
      <c r="M800" s="47">
        <f>Table_Query_from_Mac10[[#This Row],[Live-cost]]*Table_Query_from_Mac10[[#This Row],[qty_to_ship]]</f>
        <v>48.849999999999994</v>
      </c>
      <c r="N800" s="47">
        <f>IF(Table_Query_from_Mac10[[#This Row],[item_no]]="KDA",-Table_Query_from_Mac10[[#This Row],[unit_price]],Table_Query_from_Mac10[[#This Row],[Net Unit]]*Table_Query_from_Mac10[[#This Row],[qty_to_ship]])</f>
        <v>121.85000000000001</v>
      </c>
      <c r="O800" s="47">
        <f>SUMIFS(Summary!C:C,Summary!H:H,Table_Query_from_Mac10[[#This Row],[Juiceoc]])</f>
        <v>0</v>
      </c>
      <c r="P800" s="47">
        <f>SUMIFS(Summary!D:D,Summary!H:H,Table_Query_from_Mac10[[#This Row],[Juiceoc]])</f>
        <v>0</v>
      </c>
      <c r="Q800" s="47">
        <f>SUMIFS(Summary!E:E,Summary!H:H,Table_Query_from_Mac10[[#This Row],[Juiceoc]])</f>
        <v>0</v>
      </c>
      <c r="R800" s="47">
        <f>Table_Query_from_Mac10[[#This Row],[Net Unit]]*(1+Table_Query_from_Mac10[[#This Row],[PriceIncreasebyType]])</f>
        <v>24.37</v>
      </c>
      <c r="S800" s="47">
        <f>Table_Query_from_Mac10[[#This Row],[UnitPriceFuture]]*Table_Query_from_Mac10[[#This Row],[qtytoShipFuture]]</f>
        <v>121.85000000000001</v>
      </c>
      <c r="T800" s="47">
        <f>ROUND(Table_Query_from_Mac10[[#This Row],[qty_to_ship]]*(1+Table_Query_from_Mac10[[#This Row],[VolumeIncreasebyType]]),0)</f>
        <v>5</v>
      </c>
      <c r="U800" s="47">
        <f>Table_Query_from_Mac10[[#This Row],[qtytoShipFuture]]*Table_Query_from_Mac10[[#This Row],[Future-cost]]</f>
        <v>48.849999999999994</v>
      </c>
      <c r="V800" s="47">
        <f>Table_Query_from_Mac10[[#This Row],[qtytoShipFuture]]-Table_Query_from_Mac10[[#This Row],[qty_to_ship]]</f>
        <v>0</v>
      </c>
      <c r="W800" s="47">
        <f>Table_Query_from_Mac10[[#This Row],[UnitPriceFuture]]</f>
        <v>24.37</v>
      </c>
      <c r="X800" s="47">
        <f>Table_Query_from_Mac10[[#This Row],[Unit Increase]]*Table_Query_from_Mac10[[#This Row],[UnitPriceFuture]]</f>
        <v>0</v>
      </c>
      <c r="Y800" s="47">
        <f>Table_Query_from_Mac10[[#This Row],[Unit Increase]]*Table_Query_from_Mac10[[#This Row],[Future-cost]]</f>
        <v>0</v>
      </c>
      <c r="Z800" s="47">
        <f>-(Table_Query_from_Mac10[[#This Row],[Incremental Sales]]+((Table_Query_from_Mac10[[#This Row],[Incremental Sales]]*-(SUM(Summary!$S$8:$S$9)))))*Summary!$S$18</f>
        <v>0</v>
      </c>
      <c r="AA800" s="47">
        <f>IFERROR(Table_Query_from_Mac10[[#This Row],[Incremental Cost]]/Table_Query_from_Mac10[[#This Row],[Incremental Sales]],0)</f>
        <v>0</v>
      </c>
      <c r="AB800" s="47">
        <f>IFERROR(Table_Query_from_Mac10[[#This Row],[TotalCostFuture]]/Table_Query_from_Mac10[[#This Row],[totalsalesFuture]],0)</f>
        <v>0.40090274928190389</v>
      </c>
      <c r="AN800" s="30">
        <v>18</v>
      </c>
      <c r="AO800">
        <f t="shared" si="24"/>
        <v>5</v>
      </c>
      <c r="AQ800" s="30">
        <v>69.64</v>
      </c>
      <c r="AR800">
        <f t="shared" si="25"/>
        <v>24.37</v>
      </c>
    </row>
    <row r="801" spans="1:44" x14ac:dyDescent="0.25">
      <c r="A801">
        <v>90078</v>
      </c>
      <c r="B801">
        <v>11</v>
      </c>
      <c r="C801" t="s">
        <v>53</v>
      </c>
      <c r="D801" t="s">
        <v>80</v>
      </c>
      <c r="E801">
        <v>3</v>
      </c>
      <c r="F801">
        <v>12.77</v>
      </c>
      <c r="G801">
        <v>33.85</v>
      </c>
      <c r="H801" s="1">
        <v>44852</v>
      </c>
      <c r="I801" s="20">
        <v>0</v>
      </c>
      <c r="J801" s="47">
        <f>Table_Query_from_Mac10[[#This Row],[unit_price]]-(Table_Query_from_Mac10[[#This Row],[unit_price]]*(Table_Query_from_Mac10[[#This Row],[discount_pct]]/100))</f>
        <v>33.85</v>
      </c>
      <c r="K801" s="47">
        <f>Table_Query_from_Mac10[[#This Row],[unit_cost]]</f>
        <v>12.77</v>
      </c>
      <c r="L801" s="47">
        <f>Table_Query_from_Mac10[[#This Row],[Live-cost]]*(1+Table_Query_from_Mac10[[#This Row],[CogsIncreasebyTYPE]])</f>
        <v>12.77</v>
      </c>
      <c r="M801" s="47">
        <f>Table_Query_from_Mac10[[#This Row],[Live-cost]]*Table_Query_from_Mac10[[#This Row],[qty_to_ship]]</f>
        <v>38.31</v>
      </c>
      <c r="N801" s="47">
        <f>IF(Table_Query_from_Mac10[[#This Row],[item_no]]="KDA",-Table_Query_from_Mac10[[#This Row],[unit_price]],Table_Query_from_Mac10[[#This Row],[Net Unit]]*Table_Query_from_Mac10[[#This Row],[qty_to_ship]])</f>
        <v>101.55000000000001</v>
      </c>
      <c r="O801" s="47">
        <f>SUMIFS(Summary!C:C,Summary!H:H,Table_Query_from_Mac10[[#This Row],[Juiceoc]])</f>
        <v>0</v>
      </c>
      <c r="P801" s="47">
        <f>SUMIFS(Summary!D:D,Summary!H:H,Table_Query_from_Mac10[[#This Row],[Juiceoc]])</f>
        <v>0</v>
      </c>
      <c r="Q801" s="47">
        <f>SUMIFS(Summary!E:E,Summary!H:H,Table_Query_from_Mac10[[#This Row],[Juiceoc]])</f>
        <v>0</v>
      </c>
      <c r="R801" s="47">
        <f>Table_Query_from_Mac10[[#This Row],[Net Unit]]*(1+Table_Query_from_Mac10[[#This Row],[PriceIncreasebyType]])</f>
        <v>33.85</v>
      </c>
      <c r="S801" s="47">
        <f>Table_Query_from_Mac10[[#This Row],[UnitPriceFuture]]*Table_Query_from_Mac10[[#This Row],[qtytoShipFuture]]</f>
        <v>101.55000000000001</v>
      </c>
      <c r="T801" s="47">
        <f>ROUND(Table_Query_from_Mac10[[#This Row],[qty_to_ship]]*(1+Table_Query_from_Mac10[[#This Row],[VolumeIncreasebyType]]),0)</f>
        <v>3</v>
      </c>
      <c r="U801" s="47">
        <f>Table_Query_from_Mac10[[#This Row],[qtytoShipFuture]]*Table_Query_from_Mac10[[#This Row],[Future-cost]]</f>
        <v>38.31</v>
      </c>
      <c r="V801" s="47">
        <f>Table_Query_from_Mac10[[#This Row],[qtytoShipFuture]]-Table_Query_from_Mac10[[#This Row],[qty_to_ship]]</f>
        <v>0</v>
      </c>
      <c r="W801" s="47">
        <f>Table_Query_from_Mac10[[#This Row],[UnitPriceFuture]]</f>
        <v>33.85</v>
      </c>
      <c r="X801" s="47">
        <f>Table_Query_from_Mac10[[#This Row],[Unit Increase]]*Table_Query_from_Mac10[[#This Row],[UnitPriceFuture]]</f>
        <v>0</v>
      </c>
      <c r="Y801" s="47">
        <f>Table_Query_from_Mac10[[#This Row],[Unit Increase]]*Table_Query_from_Mac10[[#This Row],[Future-cost]]</f>
        <v>0</v>
      </c>
      <c r="Z801" s="47">
        <f>-(Table_Query_from_Mac10[[#This Row],[Incremental Sales]]+((Table_Query_from_Mac10[[#This Row],[Incremental Sales]]*-(SUM(Summary!$S$8:$S$9)))))*Summary!$S$18</f>
        <v>0</v>
      </c>
      <c r="AA801" s="47">
        <f>IFERROR(Table_Query_from_Mac10[[#This Row],[Incremental Cost]]/Table_Query_from_Mac10[[#This Row],[Incremental Sales]],0)</f>
        <v>0</v>
      </c>
      <c r="AB801" s="47">
        <f>IFERROR(Table_Query_from_Mac10[[#This Row],[TotalCostFuture]]/Table_Query_from_Mac10[[#This Row],[totalsalesFuture]],0)</f>
        <v>0.37725258493353026</v>
      </c>
      <c r="AN801" s="31">
        <v>12</v>
      </c>
      <c r="AO801">
        <f t="shared" si="24"/>
        <v>3</v>
      </c>
      <c r="AQ801" s="31">
        <v>96.72</v>
      </c>
      <c r="AR801">
        <f t="shared" si="25"/>
        <v>33.85</v>
      </c>
    </row>
    <row r="802" spans="1:44" x14ac:dyDescent="0.25">
      <c r="A802">
        <v>90079</v>
      </c>
      <c r="B802">
        <v>1</v>
      </c>
      <c r="C802" t="s">
        <v>55</v>
      </c>
      <c r="D802" t="s">
        <v>81</v>
      </c>
      <c r="E802">
        <v>48</v>
      </c>
      <c r="F802">
        <v>5.81</v>
      </c>
      <c r="G802">
        <v>14.47</v>
      </c>
      <c r="H802" s="1">
        <v>44840</v>
      </c>
      <c r="I802" s="20">
        <v>0</v>
      </c>
      <c r="J802" s="47">
        <f>Table_Query_from_Mac10[[#This Row],[unit_price]]-(Table_Query_from_Mac10[[#This Row],[unit_price]]*(Table_Query_from_Mac10[[#This Row],[discount_pct]]/100))</f>
        <v>14.47</v>
      </c>
      <c r="K802" s="47">
        <f>Table_Query_from_Mac10[[#This Row],[unit_cost]]</f>
        <v>5.81</v>
      </c>
      <c r="L802" s="47">
        <f>Table_Query_from_Mac10[[#This Row],[Live-cost]]*(1+Table_Query_from_Mac10[[#This Row],[CogsIncreasebyTYPE]])</f>
        <v>5.81</v>
      </c>
      <c r="M802" s="47">
        <f>Table_Query_from_Mac10[[#This Row],[Live-cost]]*Table_Query_from_Mac10[[#This Row],[qty_to_ship]]</f>
        <v>278.88</v>
      </c>
      <c r="N802" s="47">
        <f>IF(Table_Query_from_Mac10[[#This Row],[item_no]]="KDA",-Table_Query_from_Mac10[[#This Row],[unit_price]],Table_Query_from_Mac10[[#This Row],[Net Unit]]*Table_Query_from_Mac10[[#This Row],[qty_to_ship]])</f>
        <v>694.56000000000006</v>
      </c>
      <c r="O802" s="47">
        <f>SUMIFS(Summary!C:C,Summary!H:H,Table_Query_from_Mac10[[#This Row],[Juiceoc]])</f>
        <v>0</v>
      </c>
      <c r="P802" s="47">
        <f>SUMIFS(Summary!D:D,Summary!H:H,Table_Query_from_Mac10[[#This Row],[Juiceoc]])</f>
        <v>0</v>
      </c>
      <c r="Q802" s="47">
        <f>SUMIFS(Summary!E:E,Summary!H:H,Table_Query_from_Mac10[[#This Row],[Juiceoc]])</f>
        <v>0</v>
      </c>
      <c r="R802" s="47">
        <f>Table_Query_from_Mac10[[#This Row],[Net Unit]]*(1+Table_Query_from_Mac10[[#This Row],[PriceIncreasebyType]])</f>
        <v>14.47</v>
      </c>
      <c r="S802" s="47">
        <f>Table_Query_from_Mac10[[#This Row],[UnitPriceFuture]]*Table_Query_from_Mac10[[#This Row],[qtytoShipFuture]]</f>
        <v>694.56000000000006</v>
      </c>
      <c r="T802" s="47">
        <f>ROUND(Table_Query_from_Mac10[[#This Row],[qty_to_ship]]*(1+Table_Query_from_Mac10[[#This Row],[VolumeIncreasebyType]]),0)</f>
        <v>48</v>
      </c>
      <c r="U802" s="47">
        <f>Table_Query_from_Mac10[[#This Row],[qtytoShipFuture]]*Table_Query_from_Mac10[[#This Row],[Future-cost]]</f>
        <v>278.88</v>
      </c>
      <c r="V802" s="47">
        <f>Table_Query_from_Mac10[[#This Row],[qtytoShipFuture]]-Table_Query_from_Mac10[[#This Row],[qty_to_ship]]</f>
        <v>0</v>
      </c>
      <c r="W802" s="47">
        <f>Table_Query_from_Mac10[[#This Row],[UnitPriceFuture]]</f>
        <v>14.47</v>
      </c>
      <c r="X802" s="47">
        <f>Table_Query_from_Mac10[[#This Row],[Unit Increase]]*Table_Query_from_Mac10[[#This Row],[UnitPriceFuture]]</f>
        <v>0</v>
      </c>
      <c r="Y802" s="47">
        <f>Table_Query_from_Mac10[[#This Row],[Unit Increase]]*Table_Query_from_Mac10[[#This Row],[Future-cost]]</f>
        <v>0</v>
      </c>
      <c r="Z802" s="47">
        <f>-(Table_Query_from_Mac10[[#This Row],[Incremental Sales]]+((Table_Query_from_Mac10[[#This Row],[Incremental Sales]]*-(SUM(Summary!$S$8:$S$9)))))*Summary!$S$18</f>
        <v>0</v>
      </c>
      <c r="AA802" s="47">
        <f>IFERROR(Table_Query_from_Mac10[[#This Row],[Incremental Cost]]/Table_Query_from_Mac10[[#This Row],[Incremental Sales]],0)</f>
        <v>0</v>
      </c>
      <c r="AB802" s="47">
        <f>IFERROR(Table_Query_from_Mac10[[#This Row],[TotalCostFuture]]/Table_Query_from_Mac10[[#This Row],[totalsalesFuture]],0)</f>
        <v>0.4015203870076019</v>
      </c>
      <c r="AN802" s="30">
        <v>192</v>
      </c>
      <c r="AO802">
        <f t="shared" si="24"/>
        <v>48</v>
      </c>
      <c r="AQ802" s="30">
        <v>41.35</v>
      </c>
      <c r="AR802">
        <f t="shared" si="25"/>
        <v>14.47</v>
      </c>
    </row>
    <row r="803" spans="1:44" x14ac:dyDescent="0.25">
      <c r="A803">
        <v>90079</v>
      </c>
      <c r="B803">
        <v>2</v>
      </c>
      <c r="C803" t="s">
        <v>55</v>
      </c>
      <c r="D803" t="s">
        <v>81</v>
      </c>
      <c r="E803">
        <v>12</v>
      </c>
      <c r="F803">
        <v>7.17</v>
      </c>
      <c r="G803">
        <v>18.14</v>
      </c>
      <c r="H803" s="1">
        <v>44840</v>
      </c>
      <c r="I803" s="20">
        <v>0</v>
      </c>
      <c r="J803" s="47">
        <f>Table_Query_from_Mac10[[#This Row],[unit_price]]-(Table_Query_from_Mac10[[#This Row],[unit_price]]*(Table_Query_from_Mac10[[#This Row],[discount_pct]]/100))</f>
        <v>18.14</v>
      </c>
      <c r="K803" s="47">
        <f>Table_Query_from_Mac10[[#This Row],[unit_cost]]</f>
        <v>7.17</v>
      </c>
      <c r="L803" s="47">
        <f>Table_Query_from_Mac10[[#This Row],[Live-cost]]*(1+Table_Query_from_Mac10[[#This Row],[CogsIncreasebyTYPE]])</f>
        <v>7.17</v>
      </c>
      <c r="M803" s="47">
        <f>Table_Query_from_Mac10[[#This Row],[Live-cost]]*Table_Query_from_Mac10[[#This Row],[qty_to_ship]]</f>
        <v>86.039999999999992</v>
      </c>
      <c r="N803" s="47">
        <f>IF(Table_Query_from_Mac10[[#This Row],[item_no]]="KDA",-Table_Query_from_Mac10[[#This Row],[unit_price]],Table_Query_from_Mac10[[#This Row],[Net Unit]]*Table_Query_from_Mac10[[#This Row],[qty_to_ship]])</f>
        <v>217.68</v>
      </c>
      <c r="O803" s="47">
        <f>SUMIFS(Summary!C:C,Summary!H:H,Table_Query_from_Mac10[[#This Row],[Juiceoc]])</f>
        <v>0</v>
      </c>
      <c r="P803" s="47">
        <f>SUMIFS(Summary!D:D,Summary!H:H,Table_Query_from_Mac10[[#This Row],[Juiceoc]])</f>
        <v>0</v>
      </c>
      <c r="Q803" s="47">
        <f>SUMIFS(Summary!E:E,Summary!H:H,Table_Query_from_Mac10[[#This Row],[Juiceoc]])</f>
        <v>0</v>
      </c>
      <c r="R803" s="47">
        <f>Table_Query_from_Mac10[[#This Row],[Net Unit]]*(1+Table_Query_from_Mac10[[#This Row],[PriceIncreasebyType]])</f>
        <v>18.14</v>
      </c>
      <c r="S803" s="47">
        <f>Table_Query_from_Mac10[[#This Row],[UnitPriceFuture]]*Table_Query_from_Mac10[[#This Row],[qtytoShipFuture]]</f>
        <v>217.68</v>
      </c>
      <c r="T803" s="47">
        <f>ROUND(Table_Query_from_Mac10[[#This Row],[qty_to_ship]]*(1+Table_Query_from_Mac10[[#This Row],[VolumeIncreasebyType]]),0)</f>
        <v>12</v>
      </c>
      <c r="U803" s="47">
        <f>Table_Query_from_Mac10[[#This Row],[qtytoShipFuture]]*Table_Query_from_Mac10[[#This Row],[Future-cost]]</f>
        <v>86.039999999999992</v>
      </c>
      <c r="V803" s="47">
        <f>Table_Query_from_Mac10[[#This Row],[qtytoShipFuture]]-Table_Query_from_Mac10[[#This Row],[qty_to_ship]]</f>
        <v>0</v>
      </c>
      <c r="W803" s="47">
        <f>Table_Query_from_Mac10[[#This Row],[UnitPriceFuture]]</f>
        <v>18.14</v>
      </c>
      <c r="X803" s="47">
        <f>Table_Query_from_Mac10[[#This Row],[Unit Increase]]*Table_Query_from_Mac10[[#This Row],[UnitPriceFuture]]</f>
        <v>0</v>
      </c>
      <c r="Y803" s="47">
        <f>Table_Query_from_Mac10[[#This Row],[Unit Increase]]*Table_Query_from_Mac10[[#This Row],[Future-cost]]</f>
        <v>0</v>
      </c>
      <c r="Z803" s="47">
        <f>-(Table_Query_from_Mac10[[#This Row],[Incremental Sales]]+((Table_Query_from_Mac10[[#This Row],[Incremental Sales]]*-(SUM(Summary!$S$8:$S$9)))))*Summary!$S$18</f>
        <v>0</v>
      </c>
      <c r="AA803" s="47">
        <f>IFERROR(Table_Query_from_Mac10[[#This Row],[Incremental Cost]]/Table_Query_from_Mac10[[#This Row],[Incremental Sales]],0)</f>
        <v>0</v>
      </c>
      <c r="AB803" s="47">
        <f>IFERROR(Table_Query_from_Mac10[[#This Row],[TotalCostFuture]]/Table_Query_from_Mac10[[#This Row],[totalsalesFuture]],0)</f>
        <v>0.39525909592061736</v>
      </c>
      <c r="AN803" s="31">
        <v>48</v>
      </c>
      <c r="AO803">
        <f t="shared" si="24"/>
        <v>12</v>
      </c>
      <c r="AQ803" s="31">
        <v>51.84</v>
      </c>
      <c r="AR803">
        <f t="shared" si="25"/>
        <v>18.14</v>
      </c>
    </row>
    <row r="804" spans="1:44" x14ac:dyDescent="0.25">
      <c r="A804">
        <v>90079</v>
      </c>
      <c r="B804">
        <v>3</v>
      </c>
      <c r="C804" t="s">
        <v>55</v>
      </c>
      <c r="D804" t="s">
        <v>81</v>
      </c>
      <c r="E804">
        <v>9</v>
      </c>
      <c r="F804">
        <v>8.5</v>
      </c>
      <c r="G804">
        <v>22.57</v>
      </c>
      <c r="H804" s="1">
        <v>44840</v>
      </c>
      <c r="I804" s="20">
        <v>0</v>
      </c>
      <c r="J804" s="47">
        <f>Table_Query_from_Mac10[[#This Row],[unit_price]]-(Table_Query_from_Mac10[[#This Row],[unit_price]]*(Table_Query_from_Mac10[[#This Row],[discount_pct]]/100))</f>
        <v>22.57</v>
      </c>
      <c r="K804" s="47">
        <f>Table_Query_from_Mac10[[#This Row],[unit_cost]]</f>
        <v>8.5</v>
      </c>
      <c r="L804" s="47">
        <f>Table_Query_from_Mac10[[#This Row],[Live-cost]]*(1+Table_Query_from_Mac10[[#This Row],[CogsIncreasebyTYPE]])</f>
        <v>8.5</v>
      </c>
      <c r="M804" s="47">
        <f>Table_Query_from_Mac10[[#This Row],[Live-cost]]*Table_Query_from_Mac10[[#This Row],[qty_to_ship]]</f>
        <v>76.5</v>
      </c>
      <c r="N804" s="47">
        <f>IF(Table_Query_from_Mac10[[#This Row],[item_no]]="KDA",-Table_Query_from_Mac10[[#This Row],[unit_price]],Table_Query_from_Mac10[[#This Row],[Net Unit]]*Table_Query_from_Mac10[[#This Row],[qty_to_ship]])</f>
        <v>203.13</v>
      </c>
      <c r="O804" s="47">
        <f>SUMIFS(Summary!C:C,Summary!H:H,Table_Query_from_Mac10[[#This Row],[Juiceoc]])</f>
        <v>0</v>
      </c>
      <c r="P804" s="47">
        <f>SUMIFS(Summary!D:D,Summary!H:H,Table_Query_from_Mac10[[#This Row],[Juiceoc]])</f>
        <v>0</v>
      </c>
      <c r="Q804" s="47">
        <f>SUMIFS(Summary!E:E,Summary!H:H,Table_Query_from_Mac10[[#This Row],[Juiceoc]])</f>
        <v>0</v>
      </c>
      <c r="R804" s="47">
        <f>Table_Query_from_Mac10[[#This Row],[Net Unit]]*(1+Table_Query_from_Mac10[[#This Row],[PriceIncreasebyType]])</f>
        <v>22.57</v>
      </c>
      <c r="S804" s="47">
        <f>Table_Query_from_Mac10[[#This Row],[UnitPriceFuture]]*Table_Query_from_Mac10[[#This Row],[qtytoShipFuture]]</f>
        <v>203.13</v>
      </c>
      <c r="T804" s="47">
        <f>ROUND(Table_Query_from_Mac10[[#This Row],[qty_to_ship]]*(1+Table_Query_from_Mac10[[#This Row],[VolumeIncreasebyType]]),0)</f>
        <v>9</v>
      </c>
      <c r="U804" s="47">
        <f>Table_Query_from_Mac10[[#This Row],[qtytoShipFuture]]*Table_Query_from_Mac10[[#This Row],[Future-cost]]</f>
        <v>76.5</v>
      </c>
      <c r="V804" s="47">
        <f>Table_Query_from_Mac10[[#This Row],[qtytoShipFuture]]-Table_Query_from_Mac10[[#This Row],[qty_to_ship]]</f>
        <v>0</v>
      </c>
      <c r="W804" s="47">
        <f>Table_Query_from_Mac10[[#This Row],[UnitPriceFuture]]</f>
        <v>22.57</v>
      </c>
      <c r="X804" s="47">
        <f>Table_Query_from_Mac10[[#This Row],[Unit Increase]]*Table_Query_from_Mac10[[#This Row],[UnitPriceFuture]]</f>
        <v>0</v>
      </c>
      <c r="Y804" s="47">
        <f>Table_Query_from_Mac10[[#This Row],[Unit Increase]]*Table_Query_from_Mac10[[#This Row],[Future-cost]]</f>
        <v>0</v>
      </c>
      <c r="Z804" s="47">
        <f>-(Table_Query_from_Mac10[[#This Row],[Incremental Sales]]+((Table_Query_from_Mac10[[#This Row],[Incremental Sales]]*-(SUM(Summary!$S$8:$S$9)))))*Summary!$S$18</f>
        <v>0</v>
      </c>
      <c r="AA804" s="47">
        <f>IFERROR(Table_Query_from_Mac10[[#This Row],[Incremental Cost]]/Table_Query_from_Mac10[[#This Row],[Incremental Sales]],0)</f>
        <v>0</v>
      </c>
      <c r="AB804" s="47">
        <f>IFERROR(Table_Query_from_Mac10[[#This Row],[TotalCostFuture]]/Table_Query_from_Mac10[[#This Row],[totalsalesFuture]],0)</f>
        <v>0.37660611431103236</v>
      </c>
      <c r="AN804" s="30">
        <v>36</v>
      </c>
      <c r="AO804">
        <f t="shared" si="24"/>
        <v>9</v>
      </c>
      <c r="AQ804" s="30">
        <v>64.489999999999995</v>
      </c>
      <c r="AR804">
        <f t="shared" si="25"/>
        <v>22.57</v>
      </c>
    </row>
    <row r="805" spans="1:44" x14ac:dyDescent="0.25">
      <c r="A805">
        <v>90079</v>
      </c>
      <c r="B805">
        <v>4</v>
      </c>
      <c r="C805" t="s">
        <v>55</v>
      </c>
      <c r="D805" t="s">
        <v>81</v>
      </c>
      <c r="E805">
        <v>6</v>
      </c>
      <c r="F805">
        <v>11.84</v>
      </c>
      <c r="G805">
        <v>31.43</v>
      </c>
      <c r="H805" s="1">
        <v>44840</v>
      </c>
      <c r="I805" s="20">
        <v>0</v>
      </c>
      <c r="J805" s="47">
        <f>Table_Query_from_Mac10[[#This Row],[unit_price]]-(Table_Query_from_Mac10[[#This Row],[unit_price]]*(Table_Query_from_Mac10[[#This Row],[discount_pct]]/100))</f>
        <v>31.43</v>
      </c>
      <c r="K805" s="47">
        <f>Table_Query_from_Mac10[[#This Row],[unit_cost]]</f>
        <v>11.84</v>
      </c>
      <c r="L805" s="47">
        <f>Table_Query_from_Mac10[[#This Row],[Live-cost]]*(1+Table_Query_from_Mac10[[#This Row],[CogsIncreasebyTYPE]])</f>
        <v>11.84</v>
      </c>
      <c r="M805" s="47">
        <f>Table_Query_from_Mac10[[#This Row],[Live-cost]]*Table_Query_from_Mac10[[#This Row],[qty_to_ship]]</f>
        <v>71.039999999999992</v>
      </c>
      <c r="N805" s="47">
        <f>IF(Table_Query_from_Mac10[[#This Row],[item_no]]="KDA",-Table_Query_from_Mac10[[#This Row],[unit_price]],Table_Query_from_Mac10[[#This Row],[Net Unit]]*Table_Query_from_Mac10[[#This Row],[qty_to_ship]])</f>
        <v>188.57999999999998</v>
      </c>
      <c r="O805" s="47">
        <f>SUMIFS(Summary!C:C,Summary!H:H,Table_Query_from_Mac10[[#This Row],[Juiceoc]])</f>
        <v>0</v>
      </c>
      <c r="P805" s="47">
        <f>SUMIFS(Summary!D:D,Summary!H:H,Table_Query_from_Mac10[[#This Row],[Juiceoc]])</f>
        <v>0</v>
      </c>
      <c r="Q805" s="47">
        <f>SUMIFS(Summary!E:E,Summary!H:H,Table_Query_from_Mac10[[#This Row],[Juiceoc]])</f>
        <v>0</v>
      </c>
      <c r="R805" s="47">
        <f>Table_Query_from_Mac10[[#This Row],[Net Unit]]*(1+Table_Query_from_Mac10[[#This Row],[PriceIncreasebyType]])</f>
        <v>31.43</v>
      </c>
      <c r="S805" s="47">
        <f>Table_Query_from_Mac10[[#This Row],[UnitPriceFuture]]*Table_Query_from_Mac10[[#This Row],[qtytoShipFuture]]</f>
        <v>188.57999999999998</v>
      </c>
      <c r="T805" s="47">
        <f>ROUND(Table_Query_from_Mac10[[#This Row],[qty_to_ship]]*(1+Table_Query_from_Mac10[[#This Row],[VolumeIncreasebyType]]),0)</f>
        <v>6</v>
      </c>
      <c r="U805" s="47">
        <f>Table_Query_from_Mac10[[#This Row],[qtytoShipFuture]]*Table_Query_from_Mac10[[#This Row],[Future-cost]]</f>
        <v>71.039999999999992</v>
      </c>
      <c r="V805" s="47">
        <f>Table_Query_from_Mac10[[#This Row],[qtytoShipFuture]]-Table_Query_from_Mac10[[#This Row],[qty_to_ship]]</f>
        <v>0</v>
      </c>
      <c r="W805" s="47">
        <f>Table_Query_from_Mac10[[#This Row],[UnitPriceFuture]]</f>
        <v>31.43</v>
      </c>
      <c r="X805" s="47">
        <f>Table_Query_from_Mac10[[#This Row],[Unit Increase]]*Table_Query_from_Mac10[[#This Row],[UnitPriceFuture]]</f>
        <v>0</v>
      </c>
      <c r="Y805" s="47">
        <f>Table_Query_from_Mac10[[#This Row],[Unit Increase]]*Table_Query_from_Mac10[[#This Row],[Future-cost]]</f>
        <v>0</v>
      </c>
      <c r="Z805" s="47">
        <f>-(Table_Query_from_Mac10[[#This Row],[Incremental Sales]]+((Table_Query_from_Mac10[[#This Row],[Incremental Sales]]*-(SUM(Summary!$S$8:$S$9)))))*Summary!$S$18</f>
        <v>0</v>
      </c>
      <c r="AA805" s="47">
        <f>IFERROR(Table_Query_from_Mac10[[#This Row],[Incremental Cost]]/Table_Query_from_Mac10[[#This Row],[Incremental Sales]],0)</f>
        <v>0</v>
      </c>
      <c r="AB805" s="47">
        <f>IFERROR(Table_Query_from_Mac10[[#This Row],[TotalCostFuture]]/Table_Query_from_Mac10[[#This Row],[totalsalesFuture]],0)</f>
        <v>0.37671014953865734</v>
      </c>
      <c r="AN805" s="31">
        <v>24</v>
      </c>
      <c r="AO805">
        <f t="shared" si="24"/>
        <v>6</v>
      </c>
      <c r="AQ805" s="31">
        <v>89.8</v>
      </c>
      <c r="AR805">
        <f t="shared" si="25"/>
        <v>31.43</v>
      </c>
    </row>
    <row r="806" spans="1:44" x14ac:dyDescent="0.25">
      <c r="A806">
        <v>90079</v>
      </c>
      <c r="B806">
        <v>5</v>
      </c>
      <c r="C806" t="s">
        <v>55</v>
      </c>
      <c r="D806" t="s">
        <v>81</v>
      </c>
      <c r="E806">
        <v>4</v>
      </c>
      <c r="F806">
        <v>13.3</v>
      </c>
      <c r="G806">
        <v>36.54</v>
      </c>
      <c r="H806" s="1">
        <v>44840</v>
      </c>
      <c r="I806" s="20">
        <v>0</v>
      </c>
      <c r="J806" s="47">
        <f>Table_Query_from_Mac10[[#This Row],[unit_price]]-(Table_Query_from_Mac10[[#This Row],[unit_price]]*(Table_Query_from_Mac10[[#This Row],[discount_pct]]/100))</f>
        <v>36.54</v>
      </c>
      <c r="K806" s="47">
        <f>Table_Query_from_Mac10[[#This Row],[unit_cost]]</f>
        <v>13.3</v>
      </c>
      <c r="L806" s="47">
        <f>Table_Query_from_Mac10[[#This Row],[Live-cost]]*(1+Table_Query_from_Mac10[[#This Row],[CogsIncreasebyTYPE]])</f>
        <v>13.3</v>
      </c>
      <c r="M806" s="47">
        <f>Table_Query_from_Mac10[[#This Row],[Live-cost]]*Table_Query_from_Mac10[[#This Row],[qty_to_ship]]</f>
        <v>53.2</v>
      </c>
      <c r="N806" s="47">
        <f>IF(Table_Query_from_Mac10[[#This Row],[item_no]]="KDA",-Table_Query_from_Mac10[[#This Row],[unit_price]],Table_Query_from_Mac10[[#This Row],[Net Unit]]*Table_Query_from_Mac10[[#This Row],[qty_to_ship]])</f>
        <v>146.16</v>
      </c>
      <c r="O806" s="47">
        <f>SUMIFS(Summary!C:C,Summary!H:H,Table_Query_from_Mac10[[#This Row],[Juiceoc]])</f>
        <v>0</v>
      </c>
      <c r="P806" s="47">
        <f>SUMIFS(Summary!D:D,Summary!H:H,Table_Query_from_Mac10[[#This Row],[Juiceoc]])</f>
        <v>0</v>
      </c>
      <c r="Q806" s="47">
        <f>SUMIFS(Summary!E:E,Summary!H:H,Table_Query_from_Mac10[[#This Row],[Juiceoc]])</f>
        <v>0</v>
      </c>
      <c r="R806" s="47">
        <f>Table_Query_from_Mac10[[#This Row],[Net Unit]]*(1+Table_Query_from_Mac10[[#This Row],[PriceIncreasebyType]])</f>
        <v>36.54</v>
      </c>
      <c r="S806" s="47">
        <f>Table_Query_from_Mac10[[#This Row],[UnitPriceFuture]]*Table_Query_from_Mac10[[#This Row],[qtytoShipFuture]]</f>
        <v>146.16</v>
      </c>
      <c r="T806" s="47">
        <f>ROUND(Table_Query_from_Mac10[[#This Row],[qty_to_ship]]*(1+Table_Query_from_Mac10[[#This Row],[VolumeIncreasebyType]]),0)</f>
        <v>4</v>
      </c>
      <c r="U806" s="47">
        <f>Table_Query_from_Mac10[[#This Row],[qtytoShipFuture]]*Table_Query_from_Mac10[[#This Row],[Future-cost]]</f>
        <v>53.2</v>
      </c>
      <c r="V806" s="47">
        <f>Table_Query_from_Mac10[[#This Row],[qtytoShipFuture]]-Table_Query_from_Mac10[[#This Row],[qty_to_ship]]</f>
        <v>0</v>
      </c>
      <c r="W806" s="47">
        <f>Table_Query_from_Mac10[[#This Row],[UnitPriceFuture]]</f>
        <v>36.54</v>
      </c>
      <c r="X806" s="47">
        <f>Table_Query_from_Mac10[[#This Row],[Unit Increase]]*Table_Query_from_Mac10[[#This Row],[UnitPriceFuture]]</f>
        <v>0</v>
      </c>
      <c r="Y806" s="47">
        <f>Table_Query_from_Mac10[[#This Row],[Unit Increase]]*Table_Query_from_Mac10[[#This Row],[Future-cost]]</f>
        <v>0</v>
      </c>
      <c r="Z806" s="47">
        <f>-(Table_Query_from_Mac10[[#This Row],[Incremental Sales]]+((Table_Query_from_Mac10[[#This Row],[Incremental Sales]]*-(SUM(Summary!$S$8:$S$9)))))*Summary!$S$18</f>
        <v>0</v>
      </c>
      <c r="AA806" s="47">
        <f>IFERROR(Table_Query_from_Mac10[[#This Row],[Incremental Cost]]/Table_Query_from_Mac10[[#This Row],[Incremental Sales]],0)</f>
        <v>0</v>
      </c>
      <c r="AB806" s="47">
        <f>IFERROR(Table_Query_from_Mac10[[#This Row],[TotalCostFuture]]/Table_Query_from_Mac10[[#This Row],[totalsalesFuture]],0)</f>
        <v>0.36398467432950193</v>
      </c>
      <c r="AN806" s="30">
        <v>16</v>
      </c>
      <c r="AO806">
        <f t="shared" si="24"/>
        <v>4</v>
      </c>
      <c r="AQ806" s="30">
        <v>104.4</v>
      </c>
      <c r="AR806">
        <f t="shared" si="25"/>
        <v>36.54</v>
      </c>
    </row>
    <row r="807" spans="1:44" x14ac:dyDescent="0.25">
      <c r="A807">
        <v>90079</v>
      </c>
      <c r="B807">
        <v>6</v>
      </c>
      <c r="C807" t="s">
        <v>55</v>
      </c>
      <c r="D807" t="s">
        <v>81</v>
      </c>
      <c r="E807">
        <v>8</v>
      </c>
      <c r="F807">
        <v>15.13</v>
      </c>
      <c r="G807">
        <v>44.98</v>
      </c>
      <c r="H807" s="1">
        <v>44840</v>
      </c>
      <c r="I807" s="20">
        <v>0</v>
      </c>
      <c r="J807" s="47">
        <f>Table_Query_from_Mac10[[#This Row],[unit_price]]-(Table_Query_from_Mac10[[#This Row],[unit_price]]*(Table_Query_from_Mac10[[#This Row],[discount_pct]]/100))</f>
        <v>44.98</v>
      </c>
      <c r="K807" s="47">
        <f>Table_Query_from_Mac10[[#This Row],[unit_cost]]</f>
        <v>15.13</v>
      </c>
      <c r="L807" s="47">
        <f>Table_Query_from_Mac10[[#This Row],[Live-cost]]*(1+Table_Query_from_Mac10[[#This Row],[CogsIncreasebyTYPE]])</f>
        <v>15.13</v>
      </c>
      <c r="M807" s="47">
        <f>Table_Query_from_Mac10[[#This Row],[Live-cost]]*Table_Query_from_Mac10[[#This Row],[qty_to_ship]]</f>
        <v>121.04</v>
      </c>
      <c r="N807" s="47">
        <f>IF(Table_Query_from_Mac10[[#This Row],[item_no]]="KDA",-Table_Query_from_Mac10[[#This Row],[unit_price]],Table_Query_from_Mac10[[#This Row],[Net Unit]]*Table_Query_from_Mac10[[#This Row],[qty_to_ship]])</f>
        <v>359.84</v>
      </c>
      <c r="O807" s="47">
        <f>SUMIFS(Summary!C:C,Summary!H:H,Table_Query_from_Mac10[[#This Row],[Juiceoc]])</f>
        <v>0</v>
      </c>
      <c r="P807" s="47">
        <f>SUMIFS(Summary!D:D,Summary!H:H,Table_Query_from_Mac10[[#This Row],[Juiceoc]])</f>
        <v>0</v>
      </c>
      <c r="Q807" s="47">
        <f>SUMIFS(Summary!E:E,Summary!H:H,Table_Query_from_Mac10[[#This Row],[Juiceoc]])</f>
        <v>0</v>
      </c>
      <c r="R807" s="47">
        <f>Table_Query_from_Mac10[[#This Row],[Net Unit]]*(1+Table_Query_from_Mac10[[#This Row],[PriceIncreasebyType]])</f>
        <v>44.98</v>
      </c>
      <c r="S807" s="47">
        <f>Table_Query_from_Mac10[[#This Row],[UnitPriceFuture]]*Table_Query_from_Mac10[[#This Row],[qtytoShipFuture]]</f>
        <v>359.84</v>
      </c>
      <c r="T807" s="47">
        <f>ROUND(Table_Query_from_Mac10[[#This Row],[qty_to_ship]]*(1+Table_Query_from_Mac10[[#This Row],[VolumeIncreasebyType]]),0)</f>
        <v>8</v>
      </c>
      <c r="U807" s="47">
        <f>Table_Query_from_Mac10[[#This Row],[qtytoShipFuture]]*Table_Query_from_Mac10[[#This Row],[Future-cost]]</f>
        <v>121.04</v>
      </c>
      <c r="V807" s="47">
        <f>Table_Query_from_Mac10[[#This Row],[qtytoShipFuture]]-Table_Query_from_Mac10[[#This Row],[qty_to_ship]]</f>
        <v>0</v>
      </c>
      <c r="W807" s="47">
        <f>Table_Query_from_Mac10[[#This Row],[UnitPriceFuture]]</f>
        <v>44.98</v>
      </c>
      <c r="X807" s="47">
        <f>Table_Query_from_Mac10[[#This Row],[Unit Increase]]*Table_Query_from_Mac10[[#This Row],[UnitPriceFuture]]</f>
        <v>0</v>
      </c>
      <c r="Y807" s="47">
        <f>Table_Query_from_Mac10[[#This Row],[Unit Increase]]*Table_Query_from_Mac10[[#This Row],[Future-cost]]</f>
        <v>0</v>
      </c>
      <c r="Z807" s="47">
        <f>-(Table_Query_from_Mac10[[#This Row],[Incremental Sales]]+((Table_Query_from_Mac10[[#This Row],[Incremental Sales]]*-(SUM(Summary!$S$8:$S$9)))))*Summary!$S$18</f>
        <v>0</v>
      </c>
      <c r="AA807" s="47">
        <f>IFERROR(Table_Query_from_Mac10[[#This Row],[Incremental Cost]]/Table_Query_from_Mac10[[#This Row],[Incremental Sales]],0)</f>
        <v>0</v>
      </c>
      <c r="AB807" s="47">
        <f>IFERROR(Table_Query_from_Mac10[[#This Row],[TotalCostFuture]]/Table_Query_from_Mac10[[#This Row],[totalsalesFuture]],0)</f>
        <v>0.33637172076478439</v>
      </c>
      <c r="AN807" s="31">
        <v>32</v>
      </c>
      <c r="AO807">
        <f t="shared" si="24"/>
        <v>8</v>
      </c>
      <c r="AQ807" s="31">
        <v>128.52000000000001</v>
      </c>
      <c r="AR807">
        <f t="shared" si="25"/>
        <v>44.98</v>
      </c>
    </row>
    <row r="808" spans="1:44" x14ac:dyDescent="0.25">
      <c r="A808">
        <v>90079</v>
      </c>
      <c r="B808">
        <v>7</v>
      </c>
      <c r="C808" t="s">
        <v>55</v>
      </c>
      <c r="D808" t="s">
        <v>81</v>
      </c>
      <c r="E808">
        <v>4</v>
      </c>
      <c r="F808">
        <v>16.73</v>
      </c>
      <c r="G808">
        <v>56.8</v>
      </c>
      <c r="H808" s="1">
        <v>44840</v>
      </c>
      <c r="I808" s="20">
        <v>0</v>
      </c>
      <c r="J808" s="47">
        <f>Table_Query_from_Mac10[[#This Row],[unit_price]]-(Table_Query_from_Mac10[[#This Row],[unit_price]]*(Table_Query_from_Mac10[[#This Row],[discount_pct]]/100))</f>
        <v>56.8</v>
      </c>
      <c r="K808" s="47">
        <f>Table_Query_from_Mac10[[#This Row],[unit_cost]]</f>
        <v>16.73</v>
      </c>
      <c r="L808" s="47">
        <f>Table_Query_from_Mac10[[#This Row],[Live-cost]]*(1+Table_Query_from_Mac10[[#This Row],[CogsIncreasebyTYPE]])</f>
        <v>16.73</v>
      </c>
      <c r="M808" s="47">
        <f>Table_Query_from_Mac10[[#This Row],[Live-cost]]*Table_Query_from_Mac10[[#This Row],[qty_to_ship]]</f>
        <v>66.92</v>
      </c>
      <c r="N808" s="47">
        <f>IF(Table_Query_from_Mac10[[#This Row],[item_no]]="KDA",-Table_Query_from_Mac10[[#This Row],[unit_price]],Table_Query_from_Mac10[[#This Row],[Net Unit]]*Table_Query_from_Mac10[[#This Row],[qty_to_ship]])</f>
        <v>227.2</v>
      </c>
      <c r="O808" s="47">
        <f>SUMIFS(Summary!C:C,Summary!H:H,Table_Query_from_Mac10[[#This Row],[Juiceoc]])</f>
        <v>0</v>
      </c>
      <c r="P808" s="47">
        <f>SUMIFS(Summary!D:D,Summary!H:H,Table_Query_from_Mac10[[#This Row],[Juiceoc]])</f>
        <v>0</v>
      </c>
      <c r="Q808" s="47">
        <f>SUMIFS(Summary!E:E,Summary!H:H,Table_Query_from_Mac10[[#This Row],[Juiceoc]])</f>
        <v>0</v>
      </c>
      <c r="R808" s="47">
        <f>Table_Query_from_Mac10[[#This Row],[Net Unit]]*(1+Table_Query_from_Mac10[[#This Row],[PriceIncreasebyType]])</f>
        <v>56.8</v>
      </c>
      <c r="S808" s="47">
        <f>Table_Query_from_Mac10[[#This Row],[UnitPriceFuture]]*Table_Query_from_Mac10[[#This Row],[qtytoShipFuture]]</f>
        <v>227.2</v>
      </c>
      <c r="T808" s="47">
        <f>ROUND(Table_Query_from_Mac10[[#This Row],[qty_to_ship]]*(1+Table_Query_from_Mac10[[#This Row],[VolumeIncreasebyType]]),0)</f>
        <v>4</v>
      </c>
      <c r="U808" s="47">
        <f>Table_Query_from_Mac10[[#This Row],[qtytoShipFuture]]*Table_Query_from_Mac10[[#This Row],[Future-cost]]</f>
        <v>66.92</v>
      </c>
      <c r="V808" s="47">
        <f>Table_Query_from_Mac10[[#This Row],[qtytoShipFuture]]-Table_Query_from_Mac10[[#This Row],[qty_to_ship]]</f>
        <v>0</v>
      </c>
      <c r="W808" s="47">
        <f>Table_Query_from_Mac10[[#This Row],[UnitPriceFuture]]</f>
        <v>56.8</v>
      </c>
      <c r="X808" s="47">
        <f>Table_Query_from_Mac10[[#This Row],[Unit Increase]]*Table_Query_from_Mac10[[#This Row],[UnitPriceFuture]]</f>
        <v>0</v>
      </c>
      <c r="Y808" s="47">
        <f>Table_Query_from_Mac10[[#This Row],[Unit Increase]]*Table_Query_from_Mac10[[#This Row],[Future-cost]]</f>
        <v>0</v>
      </c>
      <c r="Z808" s="47">
        <f>-(Table_Query_from_Mac10[[#This Row],[Incremental Sales]]+((Table_Query_from_Mac10[[#This Row],[Incremental Sales]]*-(SUM(Summary!$S$8:$S$9)))))*Summary!$S$18</f>
        <v>0</v>
      </c>
      <c r="AA808" s="47">
        <f>IFERROR(Table_Query_from_Mac10[[#This Row],[Incremental Cost]]/Table_Query_from_Mac10[[#This Row],[Incremental Sales]],0)</f>
        <v>0</v>
      </c>
      <c r="AB808" s="47">
        <f>IFERROR(Table_Query_from_Mac10[[#This Row],[TotalCostFuture]]/Table_Query_from_Mac10[[#This Row],[totalsalesFuture]],0)</f>
        <v>0.29454225352112678</v>
      </c>
      <c r="AN808" s="30">
        <v>16</v>
      </c>
      <c r="AO808">
        <f t="shared" si="24"/>
        <v>4</v>
      </c>
      <c r="AQ808" s="30">
        <v>162.29</v>
      </c>
      <c r="AR808">
        <f t="shared" si="25"/>
        <v>56.8</v>
      </c>
    </row>
    <row r="809" spans="1:44" x14ac:dyDescent="0.25">
      <c r="A809">
        <v>90080</v>
      </c>
      <c r="B809">
        <v>1</v>
      </c>
      <c r="C809" t="s">
        <v>51</v>
      </c>
      <c r="D809" t="s">
        <v>80</v>
      </c>
      <c r="E809">
        <v>50</v>
      </c>
      <c r="F809">
        <v>4.25</v>
      </c>
      <c r="G809">
        <v>9.5500000000000007</v>
      </c>
      <c r="H809" s="1">
        <v>44860</v>
      </c>
      <c r="I809" s="20">
        <v>5</v>
      </c>
      <c r="J809" s="47">
        <f>Table_Query_from_Mac10[[#This Row],[unit_price]]-(Table_Query_from_Mac10[[#This Row],[unit_price]]*(Table_Query_from_Mac10[[#This Row],[discount_pct]]/100))</f>
        <v>9.0725000000000016</v>
      </c>
      <c r="K809" s="47">
        <f>Table_Query_from_Mac10[[#This Row],[unit_cost]]</f>
        <v>4.25</v>
      </c>
      <c r="L809" s="47">
        <f>Table_Query_from_Mac10[[#This Row],[Live-cost]]*(1+Table_Query_from_Mac10[[#This Row],[CogsIncreasebyTYPE]])</f>
        <v>4.25</v>
      </c>
      <c r="M809" s="47">
        <f>Table_Query_from_Mac10[[#This Row],[Live-cost]]*Table_Query_from_Mac10[[#This Row],[qty_to_ship]]</f>
        <v>212.5</v>
      </c>
      <c r="N809" s="47">
        <f>IF(Table_Query_from_Mac10[[#This Row],[item_no]]="KDA",-Table_Query_from_Mac10[[#This Row],[unit_price]],Table_Query_from_Mac10[[#This Row],[Net Unit]]*Table_Query_from_Mac10[[#This Row],[qty_to_ship]])</f>
        <v>453.62500000000006</v>
      </c>
      <c r="O809" s="47">
        <f>SUMIFS(Summary!C:C,Summary!H:H,Table_Query_from_Mac10[[#This Row],[Juiceoc]])</f>
        <v>0</v>
      </c>
      <c r="P809" s="47">
        <f>SUMIFS(Summary!D:D,Summary!H:H,Table_Query_from_Mac10[[#This Row],[Juiceoc]])</f>
        <v>0</v>
      </c>
      <c r="Q809" s="47">
        <f>SUMIFS(Summary!E:E,Summary!H:H,Table_Query_from_Mac10[[#This Row],[Juiceoc]])</f>
        <v>0</v>
      </c>
      <c r="R809" s="47">
        <f>Table_Query_from_Mac10[[#This Row],[Net Unit]]*(1+Table_Query_from_Mac10[[#This Row],[PriceIncreasebyType]])</f>
        <v>9.0725000000000016</v>
      </c>
      <c r="S809" s="47">
        <f>Table_Query_from_Mac10[[#This Row],[UnitPriceFuture]]*Table_Query_from_Mac10[[#This Row],[qtytoShipFuture]]</f>
        <v>453.62500000000006</v>
      </c>
      <c r="T809" s="47">
        <f>ROUND(Table_Query_from_Mac10[[#This Row],[qty_to_ship]]*(1+Table_Query_from_Mac10[[#This Row],[VolumeIncreasebyType]]),0)</f>
        <v>50</v>
      </c>
      <c r="U809" s="47">
        <f>Table_Query_from_Mac10[[#This Row],[qtytoShipFuture]]*Table_Query_from_Mac10[[#This Row],[Future-cost]]</f>
        <v>212.5</v>
      </c>
      <c r="V809" s="47">
        <f>Table_Query_from_Mac10[[#This Row],[qtytoShipFuture]]-Table_Query_from_Mac10[[#This Row],[qty_to_ship]]</f>
        <v>0</v>
      </c>
      <c r="W809" s="47">
        <f>Table_Query_from_Mac10[[#This Row],[UnitPriceFuture]]</f>
        <v>9.0725000000000016</v>
      </c>
      <c r="X809" s="47">
        <f>Table_Query_from_Mac10[[#This Row],[Unit Increase]]*Table_Query_from_Mac10[[#This Row],[UnitPriceFuture]]</f>
        <v>0</v>
      </c>
      <c r="Y809" s="47">
        <f>Table_Query_from_Mac10[[#This Row],[Unit Increase]]*Table_Query_from_Mac10[[#This Row],[Future-cost]]</f>
        <v>0</v>
      </c>
      <c r="Z809" s="47">
        <f>-(Table_Query_from_Mac10[[#This Row],[Incremental Sales]]+((Table_Query_from_Mac10[[#This Row],[Incremental Sales]]*-(SUM(Summary!$S$8:$S$9)))))*Summary!$S$18</f>
        <v>0</v>
      </c>
      <c r="AA809" s="47">
        <f>IFERROR(Table_Query_from_Mac10[[#This Row],[Incremental Cost]]/Table_Query_from_Mac10[[#This Row],[Incremental Sales]],0)</f>
        <v>0</v>
      </c>
      <c r="AB809" s="47">
        <f>IFERROR(Table_Query_from_Mac10[[#This Row],[TotalCostFuture]]/Table_Query_from_Mac10[[#This Row],[totalsalesFuture]],0)</f>
        <v>0.46844860843207492</v>
      </c>
      <c r="AN809" s="31">
        <v>200</v>
      </c>
      <c r="AO809">
        <f t="shared" si="24"/>
        <v>50</v>
      </c>
      <c r="AQ809" s="31">
        <v>27.28</v>
      </c>
      <c r="AR809">
        <f t="shared" si="25"/>
        <v>9.5500000000000007</v>
      </c>
    </row>
    <row r="810" spans="1:44" x14ac:dyDescent="0.25">
      <c r="A810">
        <v>90080</v>
      </c>
      <c r="B810">
        <v>2</v>
      </c>
      <c r="C810" t="s">
        <v>51</v>
      </c>
      <c r="D810" t="s">
        <v>80</v>
      </c>
      <c r="E810">
        <v>150</v>
      </c>
      <c r="F810">
        <v>4.71</v>
      </c>
      <c r="G810">
        <v>10.64</v>
      </c>
      <c r="H810" s="1">
        <v>44860</v>
      </c>
      <c r="I810" s="20">
        <v>5</v>
      </c>
      <c r="J810" s="47">
        <f>Table_Query_from_Mac10[[#This Row],[unit_price]]-(Table_Query_from_Mac10[[#This Row],[unit_price]]*(Table_Query_from_Mac10[[#This Row],[discount_pct]]/100))</f>
        <v>10.108000000000001</v>
      </c>
      <c r="K810" s="47">
        <f>Table_Query_from_Mac10[[#This Row],[unit_cost]]</f>
        <v>4.71</v>
      </c>
      <c r="L810" s="47">
        <f>Table_Query_from_Mac10[[#This Row],[Live-cost]]*(1+Table_Query_from_Mac10[[#This Row],[CogsIncreasebyTYPE]])</f>
        <v>4.71</v>
      </c>
      <c r="M810" s="47">
        <f>Table_Query_from_Mac10[[#This Row],[Live-cost]]*Table_Query_from_Mac10[[#This Row],[qty_to_ship]]</f>
        <v>706.5</v>
      </c>
      <c r="N810" s="47">
        <f>IF(Table_Query_from_Mac10[[#This Row],[item_no]]="KDA",-Table_Query_from_Mac10[[#This Row],[unit_price]],Table_Query_from_Mac10[[#This Row],[Net Unit]]*Table_Query_from_Mac10[[#This Row],[qty_to_ship]])</f>
        <v>1516.2</v>
      </c>
      <c r="O810" s="47">
        <f>SUMIFS(Summary!C:C,Summary!H:H,Table_Query_from_Mac10[[#This Row],[Juiceoc]])</f>
        <v>0</v>
      </c>
      <c r="P810" s="47">
        <f>SUMIFS(Summary!D:D,Summary!H:H,Table_Query_from_Mac10[[#This Row],[Juiceoc]])</f>
        <v>0</v>
      </c>
      <c r="Q810" s="47">
        <f>SUMIFS(Summary!E:E,Summary!H:H,Table_Query_from_Mac10[[#This Row],[Juiceoc]])</f>
        <v>0</v>
      </c>
      <c r="R810" s="47">
        <f>Table_Query_from_Mac10[[#This Row],[Net Unit]]*(1+Table_Query_from_Mac10[[#This Row],[PriceIncreasebyType]])</f>
        <v>10.108000000000001</v>
      </c>
      <c r="S810" s="47">
        <f>Table_Query_from_Mac10[[#This Row],[UnitPriceFuture]]*Table_Query_from_Mac10[[#This Row],[qtytoShipFuture]]</f>
        <v>1516.2</v>
      </c>
      <c r="T810" s="47">
        <f>ROUND(Table_Query_from_Mac10[[#This Row],[qty_to_ship]]*(1+Table_Query_from_Mac10[[#This Row],[VolumeIncreasebyType]]),0)</f>
        <v>150</v>
      </c>
      <c r="U810" s="47">
        <f>Table_Query_from_Mac10[[#This Row],[qtytoShipFuture]]*Table_Query_from_Mac10[[#This Row],[Future-cost]]</f>
        <v>706.5</v>
      </c>
      <c r="V810" s="47">
        <f>Table_Query_from_Mac10[[#This Row],[qtytoShipFuture]]-Table_Query_from_Mac10[[#This Row],[qty_to_ship]]</f>
        <v>0</v>
      </c>
      <c r="W810" s="47">
        <f>Table_Query_from_Mac10[[#This Row],[UnitPriceFuture]]</f>
        <v>10.108000000000001</v>
      </c>
      <c r="X810" s="47">
        <f>Table_Query_from_Mac10[[#This Row],[Unit Increase]]*Table_Query_from_Mac10[[#This Row],[UnitPriceFuture]]</f>
        <v>0</v>
      </c>
      <c r="Y810" s="47">
        <f>Table_Query_from_Mac10[[#This Row],[Unit Increase]]*Table_Query_from_Mac10[[#This Row],[Future-cost]]</f>
        <v>0</v>
      </c>
      <c r="Z810" s="47">
        <f>-(Table_Query_from_Mac10[[#This Row],[Incremental Sales]]+((Table_Query_from_Mac10[[#This Row],[Incremental Sales]]*-(SUM(Summary!$S$8:$S$9)))))*Summary!$S$18</f>
        <v>0</v>
      </c>
      <c r="AA810" s="47">
        <f>IFERROR(Table_Query_from_Mac10[[#This Row],[Incremental Cost]]/Table_Query_from_Mac10[[#This Row],[Incremental Sales]],0)</f>
        <v>0</v>
      </c>
      <c r="AB810" s="47">
        <f>IFERROR(Table_Query_from_Mac10[[#This Row],[TotalCostFuture]]/Table_Query_from_Mac10[[#This Row],[totalsalesFuture]],0)</f>
        <v>0.46596755045508509</v>
      </c>
      <c r="AN810" s="30">
        <v>600</v>
      </c>
      <c r="AO810">
        <f t="shared" si="24"/>
        <v>150</v>
      </c>
      <c r="AQ810" s="30">
        <v>30.39</v>
      </c>
      <c r="AR810">
        <f t="shared" si="25"/>
        <v>10.64</v>
      </c>
    </row>
    <row r="811" spans="1:44" x14ac:dyDescent="0.25">
      <c r="A811">
        <v>90080</v>
      </c>
      <c r="B811">
        <v>3</v>
      </c>
      <c r="C811" t="s">
        <v>51</v>
      </c>
      <c r="D811" t="s">
        <v>80</v>
      </c>
      <c r="E811">
        <v>40</v>
      </c>
      <c r="F811">
        <v>5.17</v>
      </c>
      <c r="G811">
        <v>11.73</v>
      </c>
      <c r="H811" s="1">
        <v>44860</v>
      </c>
      <c r="I811" s="20">
        <v>5</v>
      </c>
      <c r="J811" s="47">
        <f>Table_Query_from_Mac10[[#This Row],[unit_price]]-(Table_Query_from_Mac10[[#This Row],[unit_price]]*(Table_Query_from_Mac10[[#This Row],[discount_pct]]/100))</f>
        <v>11.1435</v>
      </c>
      <c r="K811" s="47">
        <f>Table_Query_from_Mac10[[#This Row],[unit_cost]]</f>
        <v>5.17</v>
      </c>
      <c r="L811" s="47">
        <f>Table_Query_from_Mac10[[#This Row],[Live-cost]]*(1+Table_Query_from_Mac10[[#This Row],[CogsIncreasebyTYPE]])</f>
        <v>5.17</v>
      </c>
      <c r="M811" s="47">
        <f>Table_Query_from_Mac10[[#This Row],[Live-cost]]*Table_Query_from_Mac10[[#This Row],[qty_to_ship]]</f>
        <v>206.8</v>
      </c>
      <c r="N811" s="47">
        <f>IF(Table_Query_from_Mac10[[#This Row],[item_no]]="KDA",-Table_Query_from_Mac10[[#This Row],[unit_price]],Table_Query_from_Mac10[[#This Row],[Net Unit]]*Table_Query_from_Mac10[[#This Row],[qty_to_ship]])</f>
        <v>445.74</v>
      </c>
      <c r="O811" s="47">
        <f>SUMIFS(Summary!C:C,Summary!H:H,Table_Query_from_Mac10[[#This Row],[Juiceoc]])</f>
        <v>0</v>
      </c>
      <c r="P811" s="47">
        <f>SUMIFS(Summary!D:D,Summary!H:H,Table_Query_from_Mac10[[#This Row],[Juiceoc]])</f>
        <v>0</v>
      </c>
      <c r="Q811" s="47">
        <f>SUMIFS(Summary!E:E,Summary!H:H,Table_Query_from_Mac10[[#This Row],[Juiceoc]])</f>
        <v>0</v>
      </c>
      <c r="R811" s="47">
        <f>Table_Query_from_Mac10[[#This Row],[Net Unit]]*(1+Table_Query_from_Mac10[[#This Row],[PriceIncreasebyType]])</f>
        <v>11.1435</v>
      </c>
      <c r="S811" s="47">
        <f>Table_Query_from_Mac10[[#This Row],[UnitPriceFuture]]*Table_Query_from_Mac10[[#This Row],[qtytoShipFuture]]</f>
        <v>445.74</v>
      </c>
      <c r="T811" s="47">
        <f>ROUND(Table_Query_from_Mac10[[#This Row],[qty_to_ship]]*(1+Table_Query_from_Mac10[[#This Row],[VolumeIncreasebyType]]),0)</f>
        <v>40</v>
      </c>
      <c r="U811" s="47">
        <f>Table_Query_from_Mac10[[#This Row],[qtytoShipFuture]]*Table_Query_from_Mac10[[#This Row],[Future-cost]]</f>
        <v>206.8</v>
      </c>
      <c r="V811" s="47">
        <f>Table_Query_from_Mac10[[#This Row],[qtytoShipFuture]]-Table_Query_from_Mac10[[#This Row],[qty_to_ship]]</f>
        <v>0</v>
      </c>
      <c r="W811" s="47">
        <f>Table_Query_from_Mac10[[#This Row],[UnitPriceFuture]]</f>
        <v>11.1435</v>
      </c>
      <c r="X811" s="47">
        <f>Table_Query_from_Mac10[[#This Row],[Unit Increase]]*Table_Query_from_Mac10[[#This Row],[UnitPriceFuture]]</f>
        <v>0</v>
      </c>
      <c r="Y811" s="47">
        <f>Table_Query_from_Mac10[[#This Row],[Unit Increase]]*Table_Query_from_Mac10[[#This Row],[Future-cost]]</f>
        <v>0</v>
      </c>
      <c r="Z811" s="47">
        <f>-(Table_Query_from_Mac10[[#This Row],[Incremental Sales]]+((Table_Query_from_Mac10[[#This Row],[Incremental Sales]]*-(SUM(Summary!$S$8:$S$9)))))*Summary!$S$18</f>
        <v>0</v>
      </c>
      <c r="AA811" s="47">
        <f>IFERROR(Table_Query_from_Mac10[[#This Row],[Incremental Cost]]/Table_Query_from_Mac10[[#This Row],[Incremental Sales]],0)</f>
        <v>0</v>
      </c>
      <c r="AB811" s="47">
        <f>IFERROR(Table_Query_from_Mac10[[#This Row],[TotalCostFuture]]/Table_Query_from_Mac10[[#This Row],[totalsalesFuture]],0)</f>
        <v>0.46394759276708397</v>
      </c>
      <c r="AN811" s="31">
        <v>160</v>
      </c>
      <c r="AO811">
        <f t="shared" si="24"/>
        <v>40</v>
      </c>
      <c r="AQ811" s="31">
        <v>33.520000000000003</v>
      </c>
      <c r="AR811">
        <f t="shared" si="25"/>
        <v>11.73</v>
      </c>
    </row>
    <row r="812" spans="1:44" x14ac:dyDescent="0.25">
      <c r="A812">
        <v>90080</v>
      </c>
      <c r="B812">
        <v>4</v>
      </c>
      <c r="C812" t="s">
        <v>51</v>
      </c>
      <c r="D812" t="s">
        <v>80</v>
      </c>
      <c r="E812">
        <v>64</v>
      </c>
      <c r="F812">
        <v>5.66</v>
      </c>
      <c r="G812">
        <v>12.7</v>
      </c>
      <c r="H812" s="1">
        <v>44860</v>
      </c>
      <c r="I812" s="20">
        <v>5</v>
      </c>
      <c r="J812" s="47">
        <f>Table_Query_from_Mac10[[#This Row],[unit_price]]-(Table_Query_from_Mac10[[#This Row],[unit_price]]*(Table_Query_from_Mac10[[#This Row],[discount_pct]]/100))</f>
        <v>12.065</v>
      </c>
      <c r="K812" s="47">
        <f>Table_Query_from_Mac10[[#This Row],[unit_cost]]</f>
        <v>5.66</v>
      </c>
      <c r="L812" s="47">
        <f>Table_Query_from_Mac10[[#This Row],[Live-cost]]*(1+Table_Query_from_Mac10[[#This Row],[CogsIncreasebyTYPE]])</f>
        <v>5.66</v>
      </c>
      <c r="M812" s="47">
        <f>Table_Query_from_Mac10[[#This Row],[Live-cost]]*Table_Query_from_Mac10[[#This Row],[qty_to_ship]]</f>
        <v>362.24</v>
      </c>
      <c r="N812" s="47">
        <f>IF(Table_Query_from_Mac10[[#This Row],[item_no]]="KDA",-Table_Query_from_Mac10[[#This Row],[unit_price]],Table_Query_from_Mac10[[#This Row],[Net Unit]]*Table_Query_from_Mac10[[#This Row],[qty_to_ship]])</f>
        <v>772.16</v>
      </c>
      <c r="O812" s="47">
        <f>SUMIFS(Summary!C:C,Summary!H:H,Table_Query_from_Mac10[[#This Row],[Juiceoc]])</f>
        <v>0</v>
      </c>
      <c r="P812" s="47">
        <f>SUMIFS(Summary!D:D,Summary!H:H,Table_Query_from_Mac10[[#This Row],[Juiceoc]])</f>
        <v>0</v>
      </c>
      <c r="Q812" s="47">
        <f>SUMIFS(Summary!E:E,Summary!H:H,Table_Query_from_Mac10[[#This Row],[Juiceoc]])</f>
        <v>0</v>
      </c>
      <c r="R812" s="47">
        <f>Table_Query_from_Mac10[[#This Row],[Net Unit]]*(1+Table_Query_from_Mac10[[#This Row],[PriceIncreasebyType]])</f>
        <v>12.065</v>
      </c>
      <c r="S812" s="47">
        <f>Table_Query_from_Mac10[[#This Row],[UnitPriceFuture]]*Table_Query_from_Mac10[[#This Row],[qtytoShipFuture]]</f>
        <v>772.16</v>
      </c>
      <c r="T812" s="47">
        <f>ROUND(Table_Query_from_Mac10[[#This Row],[qty_to_ship]]*(1+Table_Query_from_Mac10[[#This Row],[VolumeIncreasebyType]]),0)</f>
        <v>64</v>
      </c>
      <c r="U812" s="47">
        <f>Table_Query_from_Mac10[[#This Row],[qtytoShipFuture]]*Table_Query_from_Mac10[[#This Row],[Future-cost]]</f>
        <v>362.24</v>
      </c>
      <c r="V812" s="47">
        <f>Table_Query_from_Mac10[[#This Row],[qtytoShipFuture]]-Table_Query_from_Mac10[[#This Row],[qty_to_ship]]</f>
        <v>0</v>
      </c>
      <c r="W812" s="47">
        <f>Table_Query_from_Mac10[[#This Row],[UnitPriceFuture]]</f>
        <v>12.065</v>
      </c>
      <c r="X812" s="47">
        <f>Table_Query_from_Mac10[[#This Row],[Unit Increase]]*Table_Query_from_Mac10[[#This Row],[UnitPriceFuture]]</f>
        <v>0</v>
      </c>
      <c r="Y812" s="47">
        <f>Table_Query_from_Mac10[[#This Row],[Unit Increase]]*Table_Query_from_Mac10[[#This Row],[Future-cost]]</f>
        <v>0</v>
      </c>
      <c r="Z812" s="47">
        <f>-(Table_Query_from_Mac10[[#This Row],[Incremental Sales]]+((Table_Query_from_Mac10[[#This Row],[Incremental Sales]]*-(SUM(Summary!$S$8:$S$9)))))*Summary!$S$18</f>
        <v>0</v>
      </c>
      <c r="AA812" s="47">
        <f>IFERROR(Table_Query_from_Mac10[[#This Row],[Incremental Cost]]/Table_Query_from_Mac10[[#This Row],[Incremental Sales]],0)</f>
        <v>0</v>
      </c>
      <c r="AB812" s="47">
        <f>IFERROR(Table_Query_from_Mac10[[#This Row],[TotalCostFuture]]/Table_Query_from_Mac10[[#This Row],[totalsalesFuture]],0)</f>
        <v>0.46912556983008707</v>
      </c>
      <c r="AN812" s="30">
        <v>256</v>
      </c>
      <c r="AO812">
        <f t="shared" si="24"/>
        <v>64</v>
      </c>
      <c r="AQ812" s="30">
        <v>36.29</v>
      </c>
      <c r="AR812">
        <f t="shared" si="25"/>
        <v>12.7</v>
      </c>
    </row>
    <row r="813" spans="1:44" x14ac:dyDescent="0.25">
      <c r="A813">
        <v>90080</v>
      </c>
      <c r="B813">
        <v>5</v>
      </c>
      <c r="C813" t="s">
        <v>51</v>
      </c>
      <c r="D813" t="s">
        <v>80</v>
      </c>
      <c r="E813">
        <v>18</v>
      </c>
      <c r="F813">
        <v>8.19</v>
      </c>
      <c r="G813">
        <v>19.82</v>
      </c>
      <c r="H813" s="1">
        <v>44860</v>
      </c>
      <c r="I813" s="20">
        <v>5</v>
      </c>
      <c r="J813" s="47">
        <f>Table_Query_from_Mac10[[#This Row],[unit_price]]-(Table_Query_from_Mac10[[#This Row],[unit_price]]*(Table_Query_from_Mac10[[#This Row],[discount_pct]]/100))</f>
        <v>18.829000000000001</v>
      </c>
      <c r="K813" s="47">
        <f>Table_Query_from_Mac10[[#This Row],[unit_cost]]</f>
        <v>8.19</v>
      </c>
      <c r="L813" s="47">
        <f>Table_Query_from_Mac10[[#This Row],[Live-cost]]*(1+Table_Query_from_Mac10[[#This Row],[CogsIncreasebyTYPE]])</f>
        <v>8.19</v>
      </c>
      <c r="M813" s="47">
        <f>Table_Query_from_Mac10[[#This Row],[Live-cost]]*Table_Query_from_Mac10[[#This Row],[qty_to_ship]]</f>
        <v>147.41999999999999</v>
      </c>
      <c r="N813" s="47">
        <f>IF(Table_Query_from_Mac10[[#This Row],[item_no]]="KDA",-Table_Query_from_Mac10[[#This Row],[unit_price]],Table_Query_from_Mac10[[#This Row],[Net Unit]]*Table_Query_from_Mac10[[#This Row],[qty_to_ship]])</f>
        <v>338.92200000000003</v>
      </c>
      <c r="O813" s="47">
        <f>SUMIFS(Summary!C:C,Summary!H:H,Table_Query_from_Mac10[[#This Row],[Juiceoc]])</f>
        <v>0</v>
      </c>
      <c r="P813" s="47">
        <f>SUMIFS(Summary!D:D,Summary!H:H,Table_Query_from_Mac10[[#This Row],[Juiceoc]])</f>
        <v>0</v>
      </c>
      <c r="Q813" s="47">
        <f>SUMIFS(Summary!E:E,Summary!H:H,Table_Query_from_Mac10[[#This Row],[Juiceoc]])</f>
        <v>0</v>
      </c>
      <c r="R813" s="47">
        <f>Table_Query_from_Mac10[[#This Row],[Net Unit]]*(1+Table_Query_from_Mac10[[#This Row],[PriceIncreasebyType]])</f>
        <v>18.829000000000001</v>
      </c>
      <c r="S813" s="47">
        <f>Table_Query_from_Mac10[[#This Row],[UnitPriceFuture]]*Table_Query_from_Mac10[[#This Row],[qtytoShipFuture]]</f>
        <v>338.92200000000003</v>
      </c>
      <c r="T813" s="47">
        <f>ROUND(Table_Query_from_Mac10[[#This Row],[qty_to_ship]]*(1+Table_Query_from_Mac10[[#This Row],[VolumeIncreasebyType]]),0)</f>
        <v>18</v>
      </c>
      <c r="U813" s="47">
        <f>Table_Query_from_Mac10[[#This Row],[qtytoShipFuture]]*Table_Query_from_Mac10[[#This Row],[Future-cost]]</f>
        <v>147.41999999999999</v>
      </c>
      <c r="V813" s="47">
        <f>Table_Query_from_Mac10[[#This Row],[qtytoShipFuture]]-Table_Query_from_Mac10[[#This Row],[qty_to_ship]]</f>
        <v>0</v>
      </c>
      <c r="W813" s="47">
        <f>Table_Query_from_Mac10[[#This Row],[UnitPriceFuture]]</f>
        <v>18.829000000000001</v>
      </c>
      <c r="X813" s="47">
        <f>Table_Query_from_Mac10[[#This Row],[Unit Increase]]*Table_Query_from_Mac10[[#This Row],[UnitPriceFuture]]</f>
        <v>0</v>
      </c>
      <c r="Y813" s="47">
        <f>Table_Query_from_Mac10[[#This Row],[Unit Increase]]*Table_Query_from_Mac10[[#This Row],[Future-cost]]</f>
        <v>0</v>
      </c>
      <c r="Z813" s="47">
        <f>-(Table_Query_from_Mac10[[#This Row],[Incremental Sales]]+((Table_Query_from_Mac10[[#This Row],[Incremental Sales]]*-(SUM(Summary!$S$8:$S$9)))))*Summary!$S$18</f>
        <v>0</v>
      </c>
      <c r="AA813" s="47">
        <f>IFERROR(Table_Query_from_Mac10[[#This Row],[Incremental Cost]]/Table_Query_from_Mac10[[#This Row],[Incremental Sales]],0)</f>
        <v>0</v>
      </c>
      <c r="AB813" s="47">
        <f>IFERROR(Table_Query_from_Mac10[[#This Row],[TotalCostFuture]]/Table_Query_from_Mac10[[#This Row],[totalsalesFuture]],0)</f>
        <v>0.43496733761750483</v>
      </c>
      <c r="AN813" s="31">
        <v>72</v>
      </c>
      <c r="AO813">
        <f t="shared" si="24"/>
        <v>18</v>
      </c>
      <c r="AQ813" s="31">
        <v>56.63</v>
      </c>
      <c r="AR813">
        <f t="shared" si="25"/>
        <v>19.82</v>
      </c>
    </row>
    <row r="814" spans="1:44" x14ac:dyDescent="0.25">
      <c r="A814">
        <v>90080</v>
      </c>
      <c r="B814">
        <v>6</v>
      </c>
      <c r="C814" t="s">
        <v>51</v>
      </c>
      <c r="D814" t="s">
        <v>80</v>
      </c>
      <c r="E814">
        <v>18</v>
      </c>
      <c r="F814">
        <v>9.51</v>
      </c>
      <c r="G814">
        <v>24</v>
      </c>
      <c r="H814" s="1">
        <v>44860</v>
      </c>
      <c r="I814" s="20">
        <v>5</v>
      </c>
      <c r="J814" s="47">
        <f>Table_Query_from_Mac10[[#This Row],[unit_price]]-(Table_Query_from_Mac10[[#This Row],[unit_price]]*(Table_Query_from_Mac10[[#This Row],[discount_pct]]/100))</f>
        <v>22.8</v>
      </c>
      <c r="K814" s="47">
        <f>Table_Query_from_Mac10[[#This Row],[unit_cost]]</f>
        <v>9.51</v>
      </c>
      <c r="L814" s="47">
        <f>Table_Query_from_Mac10[[#This Row],[Live-cost]]*(1+Table_Query_from_Mac10[[#This Row],[CogsIncreasebyTYPE]])</f>
        <v>9.51</v>
      </c>
      <c r="M814" s="47">
        <f>Table_Query_from_Mac10[[#This Row],[Live-cost]]*Table_Query_from_Mac10[[#This Row],[qty_to_ship]]</f>
        <v>171.18</v>
      </c>
      <c r="N814" s="47">
        <f>IF(Table_Query_from_Mac10[[#This Row],[item_no]]="KDA",-Table_Query_from_Mac10[[#This Row],[unit_price]],Table_Query_from_Mac10[[#This Row],[Net Unit]]*Table_Query_from_Mac10[[#This Row],[qty_to_ship]])</f>
        <v>410.40000000000003</v>
      </c>
      <c r="O814" s="47">
        <f>SUMIFS(Summary!C:C,Summary!H:H,Table_Query_from_Mac10[[#This Row],[Juiceoc]])</f>
        <v>0</v>
      </c>
      <c r="P814" s="47">
        <f>SUMIFS(Summary!D:D,Summary!H:H,Table_Query_from_Mac10[[#This Row],[Juiceoc]])</f>
        <v>0</v>
      </c>
      <c r="Q814" s="47">
        <f>SUMIFS(Summary!E:E,Summary!H:H,Table_Query_from_Mac10[[#This Row],[Juiceoc]])</f>
        <v>0</v>
      </c>
      <c r="R814" s="47">
        <f>Table_Query_from_Mac10[[#This Row],[Net Unit]]*(1+Table_Query_from_Mac10[[#This Row],[PriceIncreasebyType]])</f>
        <v>22.8</v>
      </c>
      <c r="S814" s="47">
        <f>Table_Query_from_Mac10[[#This Row],[UnitPriceFuture]]*Table_Query_from_Mac10[[#This Row],[qtytoShipFuture]]</f>
        <v>410.40000000000003</v>
      </c>
      <c r="T814" s="47">
        <f>ROUND(Table_Query_from_Mac10[[#This Row],[qty_to_ship]]*(1+Table_Query_from_Mac10[[#This Row],[VolumeIncreasebyType]]),0)</f>
        <v>18</v>
      </c>
      <c r="U814" s="47">
        <f>Table_Query_from_Mac10[[#This Row],[qtytoShipFuture]]*Table_Query_from_Mac10[[#This Row],[Future-cost]]</f>
        <v>171.18</v>
      </c>
      <c r="V814" s="47">
        <f>Table_Query_from_Mac10[[#This Row],[qtytoShipFuture]]-Table_Query_from_Mac10[[#This Row],[qty_to_ship]]</f>
        <v>0</v>
      </c>
      <c r="W814" s="47">
        <f>Table_Query_from_Mac10[[#This Row],[UnitPriceFuture]]</f>
        <v>22.8</v>
      </c>
      <c r="X814" s="47">
        <f>Table_Query_from_Mac10[[#This Row],[Unit Increase]]*Table_Query_from_Mac10[[#This Row],[UnitPriceFuture]]</f>
        <v>0</v>
      </c>
      <c r="Y814" s="47">
        <f>Table_Query_from_Mac10[[#This Row],[Unit Increase]]*Table_Query_from_Mac10[[#This Row],[Future-cost]]</f>
        <v>0</v>
      </c>
      <c r="Z814" s="47">
        <f>-(Table_Query_from_Mac10[[#This Row],[Incremental Sales]]+((Table_Query_from_Mac10[[#This Row],[Incremental Sales]]*-(SUM(Summary!$S$8:$S$9)))))*Summary!$S$18</f>
        <v>0</v>
      </c>
      <c r="AA814" s="47">
        <f>IFERROR(Table_Query_from_Mac10[[#This Row],[Incremental Cost]]/Table_Query_from_Mac10[[#This Row],[Incremental Sales]],0)</f>
        <v>0</v>
      </c>
      <c r="AB814" s="47">
        <f>IFERROR(Table_Query_from_Mac10[[#This Row],[TotalCostFuture]]/Table_Query_from_Mac10[[#This Row],[totalsalesFuture]],0)</f>
        <v>0.4171052631578947</v>
      </c>
      <c r="AN814" s="30">
        <v>72</v>
      </c>
      <c r="AO814">
        <f t="shared" si="24"/>
        <v>18</v>
      </c>
      <c r="AQ814" s="30">
        <v>68.569999999999993</v>
      </c>
      <c r="AR814">
        <f t="shared" si="25"/>
        <v>24</v>
      </c>
    </row>
    <row r="815" spans="1:44" x14ac:dyDescent="0.25">
      <c r="A815">
        <v>90080</v>
      </c>
      <c r="B815">
        <v>7</v>
      </c>
      <c r="C815" t="s">
        <v>51</v>
      </c>
      <c r="D815" t="s">
        <v>80</v>
      </c>
      <c r="E815">
        <v>12</v>
      </c>
      <c r="F815">
        <v>11.22</v>
      </c>
      <c r="G815">
        <v>27.61</v>
      </c>
      <c r="H815" s="1">
        <v>44860</v>
      </c>
      <c r="I815" s="20">
        <v>5</v>
      </c>
      <c r="J815" s="47">
        <f>Table_Query_from_Mac10[[#This Row],[unit_price]]-(Table_Query_from_Mac10[[#This Row],[unit_price]]*(Table_Query_from_Mac10[[#This Row],[discount_pct]]/100))</f>
        <v>26.229499999999998</v>
      </c>
      <c r="K815" s="47">
        <f>Table_Query_from_Mac10[[#This Row],[unit_cost]]</f>
        <v>11.22</v>
      </c>
      <c r="L815" s="47">
        <f>Table_Query_from_Mac10[[#This Row],[Live-cost]]*(1+Table_Query_from_Mac10[[#This Row],[CogsIncreasebyTYPE]])</f>
        <v>11.22</v>
      </c>
      <c r="M815" s="47">
        <f>Table_Query_from_Mac10[[#This Row],[Live-cost]]*Table_Query_from_Mac10[[#This Row],[qty_to_ship]]</f>
        <v>134.64000000000001</v>
      </c>
      <c r="N815" s="47">
        <f>IF(Table_Query_from_Mac10[[#This Row],[item_no]]="KDA",-Table_Query_from_Mac10[[#This Row],[unit_price]],Table_Query_from_Mac10[[#This Row],[Net Unit]]*Table_Query_from_Mac10[[#This Row],[qty_to_ship]])</f>
        <v>314.75399999999996</v>
      </c>
      <c r="O815" s="47">
        <f>SUMIFS(Summary!C:C,Summary!H:H,Table_Query_from_Mac10[[#This Row],[Juiceoc]])</f>
        <v>0</v>
      </c>
      <c r="P815" s="47">
        <f>SUMIFS(Summary!D:D,Summary!H:H,Table_Query_from_Mac10[[#This Row],[Juiceoc]])</f>
        <v>0</v>
      </c>
      <c r="Q815" s="47">
        <f>SUMIFS(Summary!E:E,Summary!H:H,Table_Query_from_Mac10[[#This Row],[Juiceoc]])</f>
        <v>0</v>
      </c>
      <c r="R815" s="47">
        <f>Table_Query_from_Mac10[[#This Row],[Net Unit]]*(1+Table_Query_from_Mac10[[#This Row],[PriceIncreasebyType]])</f>
        <v>26.229499999999998</v>
      </c>
      <c r="S815" s="47">
        <f>Table_Query_from_Mac10[[#This Row],[UnitPriceFuture]]*Table_Query_from_Mac10[[#This Row],[qtytoShipFuture]]</f>
        <v>314.75399999999996</v>
      </c>
      <c r="T815" s="47">
        <f>ROUND(Table_Query_from_Mac10[[#This Row],[qty_to_ship]]*(1+Table_Query_from_Mac10[[#This Row],[VolumeIncreasebyType]]),0)</f>
        <v>12</v>
      </c>
      <c r="U815" s="47">
        <f>Table_Query_from_Mac10[[#This Row],[qtytoShipFuture]]*Table_Query_from_Mac10[[#This Row],[Future-cost]]</f>
        <v>134.64000000000001</v>
      </c>
      <c r="V815" s="47">
        <f>Table_Query_from_Mac10[[#This Row],[qtytoShipFuture]]-Table_Query_from_Mac10[[#This Row],[qty_to_ship]]</f>
        <v>0</v>
      </c>
      <c r="W815" s="47">
        <f>Table_Query_from_Mac10[[#This Row],[UnitPriceFuture]]</f>
        <v>26.229499999999998</v>
      </c>
      <c r="X815" s="47">
        <f>Table_Query_from_Mac10[[#This Row],[Unit Increase]]*Table_Query_from_Mac10[[#This Row],[UnitPriceFuture]]</f>
        <v>0</v>
      </c>
      <c r="Y815" s="47">
        <f>Table_Query_from_Mac10[[#This Row],[Unit Increase]]*Table_Query_from_Mac10[[#This Row],[Future-cost]]</f>
        <v>0</v>
      </c>
      <c r="Z815" s="47">
        <f>-(Table_Query_from_Mac10[[#This Row],[Incremental Sales]]+((Table_Query_from_Mac10[[#This Row],[Incremental Sales]]*-(SUM(Summary!$S$8:$S$9)))))*Summary!$S$18</f>
        <v>0</v>
      </c>
      <c r="AA815" s="47">
        <f>IFERROR(Table_Query_from_Mac10[[#This Row],[Incremental Cost]]/Table_Query_from_Mac10[[#This Row],[Incremental Sales]],0)</f>
        <v>0</v>
      </c>
      <c r="AB815" s="47">
        <f>IFERROR(Table_Query_from_Mac10[[#This Row],[TotalCostFuture]]/Table_Query_from_Mac10[[#This Row],[totalsalesFuture]],0)</f>
        <v>0.42776263367582312</v>
      </c>
      <c r="AN815" s="31">
        <v>48</v>
      </c>
      <c r="AO815">
        <f t="shared" si="24"/>
        <v>12</v>
      </c>
      <c r="AQ815" s="31">
        <v>78.88</v>
      </c>
      <c r="AR815">
        <f t="shared" si="25"/>
        <v>27.61</v>
      </c>
    </row>
    <row r="816" spans="1:44" x14ac:dyDescent="0.25">
      <c r="A816">
        <v>90080</v>
      </c>
      <c r="B816">
        <v>8</v>
      </c>
      <c r="C816" t="s">
        <v>53</v>
      </c>
      <c r="D816" t="s">
        <v>80</v>
      </c>
      <c r="E816">
        <v>38</v>
      </c>
      <c r="F816">
        <v>0.96</v>
      </c>
      <c r="G816">
        <v>2.41</v>
      </c>
      <c r="H816" s="1">
        <v>44860</v>
      </c>
      <c r="I816" s="20">
        <v>5</v>
      </c>
      <c r="J816" s="47">
        <f>Table_Query_from_Mac10[[#This Row],[unit_price]]-(Table_Query_from_Mac10[[#This Row],[unit_price]]*(Table_Query_from_Mac10[[#This Row],[discount_pct]]/100))</f>
        <v>2.2895000000000003</v>
      </c>
      <c r="K816" s="47">
        <f>Table_Query_from_Mac10[[#This Row],[unit_cost]]</f>
        <v>0.96</v>
      </c>
      <c r="L816" s="47">
        <f>Table_Query_from_Mac10[[#This Row],[Live-cost]]*(1+Table_Query_from_Mac10[[#This Row],[CogsIncreasebyTYPE]])</f>
        <v>0.96</v>
      </c>
      <c r="M816" s="47">
        <f>Table_Query_from_Mac10[[#This Row],[Live-cost]]*Table_Query_from_Mac10[[#This Row],[qty_to_ship]]</f>
        <v>36.479999999999997</v>
      </c>
      <c r="N816" s="47">
        <f>IF(Table_Query_from_Mac10[[#This Row],[item_no]]="KDA",-Table_Query_from_Mac10[[#This Row],[unit_price]],Table_Query_from_Mac10[[#This Row],[Net Unit]]*Table_Query_from_Mac10[[#This Row],[qty_to_ship]])</f>
        <v>87.001000000000005</v>
      </c>
      <c r="O816" s="47">
        <f>SUMIFS(Summary!C:C,Summary!H:H,Table_Query_from_Mac10[[#This Row],[Juiceoc]])</f>
        <v>0</v>
      </c>
      <c r="P816" s="47">
        <f>SUMIFS(Summary!D:D,Summary!H:H,Table_Query_from_Mac10[[#This Row],[Juiceoc]])</f>
        <v>0</v>
      </c>
      <c r="Q816" s="47">
        <f>SUMIFS(Summary!E:E,Summary!H:H,Table_Query_from_Mac10[[#This Row],[Juiceoc]])</f>
        <v>0</v>
      </c>
      <c r="R816" s="47">
        <f>Table_Query_from_Mac10[[#This Row],[Net Unit]]*(1+Table_Query_from_Mac10[[#This Row],[PriceIncreasebyType]])</f>
        <v>2.2895000000000003</v>
      </c>
      <c r="S816" s="47">
        <f>Table_Query_from_Mac10[[#This Row],[UnitPriceFuture]]*Table_Query_from_Mac10[[#This Row],[qtytoShipFuture]]</f>
        <v>87.001000000000005</v>
      </c>
      <c r="T816" s="47">
        <f>ROUND(Table_Query_from_Mac10[[#This Row],[qty_to_ship]]*(1+Table_Query_from_Mac10[[#This Row],[VolumeIncreasebyType]]),0)</f>
        <v>38</v>
      </c>
      <c r="U816" s="47">
        <f>Table_Query_from_Mac10[[#This Row],[qtytoShipFuture]]*Table_Query_from_Mac10[[#This Row],[Future-cost]]</f>
        <v>36.479999999999997</v>
      </c>
      <c r="V816" s="47">
        <f>Table_Query_from_Mac10[[#This Row],[qtytoShipFuture]]-Table_Query_from_Mac10[[#This Row],[qty_to_ship]]</f>
        <v>0</v>
      </c>
      <c r="W816" s="47">
        <f>Table_Query_from_Mac10[[#This Row],[UnitPriceFuture]]</f>
        <v>2.2895000000000003</v>
      </c>
      <c r="X816" s="47">
        <f>Table_Query_from_Mac10[[#This Row],[Unit Increase]]*Table_Query_from_Mac10[[#This Row],[UnitPriceFuture]]</f>
        <v>0</v>
      </c>
      <c r="Y816" s="47">
        <f>Table_Query_from_Mac10[[#This Row],[Unit Increase]]*Table_Query_from_Mac10[[#This Row],[Future-cost]]</f>
        <v>0</v>
      </c>
      <c r="Z816" s="47">
        <f>-(Table_Query_from_Mac10[[#This Row],[Incremental Sales]]+((Table_Query_from_Mac10[[#This Row],[Incremental Sales]]*-(SUM(Summary!$S$8:$S$9)))))*Summary!$S$18</f>
        <v>0</v>
      </c>
      <c r="AA816" s="47">
        <f>IFERROR(Table_Query_from_Mac10[[#This Row],[Incremental Cost]]/Table_Query_from_Mac10[[#This Row],[Incremental Sales]],0)</f>
        <v>0</v>
      </c>
      <c r="AB816" s="47">
        <f>IFERROR(Table_Query_from_Mac10[[#This Row],[TotalCostFuture]]/Table_Query_from_Mac10[[#This Row],[totalsalesFuture]],0)</f>
        <v>0.41930552522384795</v>
      </c>
      <c r="AN816" s="30">
        <v>150</v>
      </c>
      <c r="AO816">
        <f t="shared" si="24"/>
        <v>38</v>
      </c>
      <c r="AQ816" s="30">
        <v>6.88</v>
      </c>
      <c r="AR816">
        <f t="shared" si="25"/>
        <v>2.41</v>
      </c>
    </row>
    <row r="817" spans="1:44" x14ac:dyDescent="0.25">
      <c r="A817">
        <v>90080</v>
      </c>
      <c r="B817">
        <v>9</v>
      </c>
      <c r="C817" t="s">
        <v>53</v>
      </c>
      <c r="D817" t="s">
        <v>80</v>
      </c>
      <c r="E817">
        <v>8</v>
      </c>
      <c r="F817">
        <v>1.28</v>
      </c>
      <c r="G817">
        <v>3.44</v>
      </c>
      <c r="H817" s="1">
        <v>44860</v>
      </c>
      <c r="I817" s="20">
        <v>5</v>
      </c>
      <c r="J817" s="47">
        <f>Table_Query_from_Mac10[[#This Row],[unit_price]]-(Table_Query_from_Mac10[[#This Row],[unit_price]]*(Table_Query_from_Mac10[[#This Row],[discount_pct]]/100))</f>
        <v>3.2679999999999998</v>
      </c>
      <c r="K817" s="47">
        <f>Table_Query_from_Mac10[[#This Row],[unit_cost]]</f>
        <v>1.28</v>
      </c>
      <c r="L817" s="47">
        <f>Table_Query_from_Mac10[[#This Row],[Live-cost]]*(1+Table_Query_from_Mac10[[#This Row],[CogsIncreasebyTYPE]])</f>
        <v>1.28</v>
      </c>
      <c r="M817" s="47">
        <f>Table_Query_from_Mac10[[#This Row],[Live-cost]]*Table_Query_from_Mac10[[#This Row],[qty_to_ship]]</f>
        <v>10.24</v>
      </c>
      <c r="N817" s="47">
        <f>IF(Table_Query_from_Mac10[[#This Row],[item_no]]="KDA",-Table_Query_from_Mac10[[#This Row],[unit_price]],Table_Query_from_Mac10[[#This Row],[Net Unit]]*Table_Query_from_Mac10[[#This Row],[qty_to_ship]])</f>
        <v>26.143999999999998</v>
      </c>
      <c r="O817" s="47">
        <f>SUMIFS(Summary!C:C,Summary!H:H,Table_Query_from_Mac10[[#This Row],[Juiceoc]])</f>
        <v>0</v>
      </c>
      <c r="P817" s="47">
        <f>SUMIFS(Summary!D:D,Summary!H:H,Table_Query_from_Mac10[[#This Row],[Juiceoc]])</f>
        <v>0</v>
      </c>
      <c r="Q817" s="47">
        <f>SUMIFS(Summary!E:E,Summary!H:H,Table_Query_from_Mac10[[#This Row],[Juiceoc]])</f>
        <v>0</v>
      </c>
      <c r="R817" s="47">
        <f>Table_Query_from_Mac10[[#This Row],[Net Unit]]*(1+Table_Query_from_Mac10[[#This Row],[PriceIncreasebyType]])</f>
        <v>3.2679999999999998</v>
      </c>
      <c r="S817" s="47">
        <f>Table_Query_from_Mac10[[#This Row],[UnitPriceFuture]]*Table_Query_from_Mac10[[#This Row],[qtytoShipFuture]]</f>
        <v>26.143999999999998</v>
      </c>
      <c r="T817" s="47">
        <f>ROUND(Table_Query_from_Mac10[[#This Row],[qty_to_ship]]*(1+Table_Query_from_Mac10[[#This Row],[VolumeIncreasebyType]]),0)</f>
        <v>8</v>
      </c>
      <c r="U817" s="47">
        <f>Table_Query_from_Mac10[[#This Row],[qtytoShipFuture]]*Table_Query_from_Mac10[[#This Row],[Future-cost]]</f>
        <v>10.24</v>
      </c>
      <c r="V817" s="47">
        <f>Table_Query_from_Mac10[[#This Row],[qtytoShipFuture]]-Table_Query_from_Mac10[[#This Row],[qty_to_ship]]</f>
        <v>0</v>
      </c>
      <c r="W817" s="47">
        <f>Table_Query_from_Mac10[[#This Row],[UnitPriceFuture]]</f>
        <v>3.2679999999999998</v>
      </c>
      <c r="X817" s="47">
        <f>Table_Query_from_Mac10[[#This Row],[Unit Increase]]*Table_Query_from_Mac10[[#This Row],[UnitPriceFuture]]</f>
        <v>0</v>
      </c>
      <c r="Y817" s="47">
        <f>Table_Query_from_Mac10[[#This Row],[Unit Increase]]*Table_Query_from_Mac10[[#This Row],[Future-cost]]</f>
        <v>0</v>
      </c>
      <c r="Z817" s="47">
        <f>-(Table_Query_from_Mac10[[#This Row],[Incremental Sales]]+((Table_Query_from_Mac10[[#This Row],[Incremental Sales]]*-(SUM(Summary!$S$8:$S$9)))))*Summary!$S$18</f>
        <v>0</v>
      </c>
      <c r="AA817" s="47">
        <f>IFERROR(Table_Query_from_Mac10[[#This Row],[Incremental Cost]]/Table_Query_from_Mac10[[#This Row],[Incremental Sales]],0)</f>
        <v>0</v>
      </c>
      <c r="AB817" s="47">
        <f>IFERROR(Table_Query_from_Mac10[[#This Row],[TotalCostFuture]]/Table_Query_from_Mac10[[#This Row],[totalsalesFuture]],0)</f>
        <v>0.39167686658506734</v>
      </c>
      <c r="AN817" s="31">
        <v>30</v>
      </c>
      <c r="AO817">
        <f t="shared" si="24"/>
        <v>8</v>
      </c>
      <c r="AQ817" s="31">
        <v>9.84</v>
      </c>
      <c r="AR817">
        <f t="shared" si="25"/>
        <v>3.44</v>
      </c>
    </row>
    <row r="818" spans="1:44" x14ac:dyDescent="0.25">
      <c r="A818">
        <v>90080</v>
      </c>
      <c r="B818">
        <v>10</v>
      </c>
      <c r="C818" t="s">
        <v>53</v>
      </c>
      <c r="D818" t="s">
        <v>80</v>
      </c>
      <c r="E818">
        <v>13</v>
      </c>
      <c r="F818">
        <v>1.52</v>
      </c>
      <c r="G818">
        <v>4.32</v>
      </c>
      <c r="H818" s="1">
        <v>44860</v>
      </c>
      <c r="I818" s="20">
        <v>5</v>
      </c>
      <c r="J818" s="47">
        <f>Table_Query_from_Mac10[[#This Row],[unit_price]]-(Table_Query_from_Mac10[[#This Row],[unit_price]]*(Table_Query_from_Mac10[[#This Row],[discount_pct]]/100))</f>
        <v>4.1040000000000001</v>
      </c>
      <c r="K818" s="47">
        <f>Table_Query_from_Mac10[[#This Row],[unit_cost]]</f>
        <v>1.52</v>
      </c>
      <c r="L818" s="47">
        <f>Table_Query_from_Mac10[[#This Row],[Live-cost]]*(1+Table_Query_from_Mac10[[#This Row],[CogsIncreasebyTYPE]])</f>
        <v>1.52</v>
      </c>
      <c r="M818" s="47">
        <f>Table_Query_from_Mac10[[#This Row],[Live-cost]]*Table_Query_from_Mac10[[#This Row],[qty_to_ship]]</f>
        <v>19.760000000000002</v>
      </c>
      <c r="N818" s="47">
        <f>IF(Table_Query_from_Mac10[[#This Row],[item_no]]="KDA",-Table_Query_from_Mac10[[#This Row],[unit_price]],Table_Query_from_Mac10[[#This Row],[Net Unit]]*Table_Query_from_Mac10[[#This Row],[qty_to_ship]])</f>
        <v>53.352000000000004</v>
      </c>
      <c r="O818" s="47">
        <f>SUMIFS(Summary!C:C,Summary!H:H,Table_Query_from_Mac10[[#This Row],[Juiceoc]])</f>
        <v>0</v>
      </c>
      <c r="P818" s="47">
        <f>SUMIFS(Summary!D:D,Summary!H:H,Table_Query_from_Mac10[[#This Row],[Juiceoc]])</f>
        <v>0</v>
      </c>
      <c r="Q818" s="47">
        <f>SUMIFS(Summary!E:E,Summary!H:H,Table_Query_from_Mac10[[#This Row],[Juiceoc]])</f>
        <v>0</v>
      </c>
      <c r="R818" s="47">
        <f>Table_Query_from_Mac10[[#This Row],[Net Unit]]*(1+Table_Query_from_Mac10[[#This Row],[PriceIncreasebyType]])</f>
        <v>4.1040000000000001</v>
      </c>
      <c r="S818" s="47">
        <f>Table_Query_from_Mac10[[#This Row],[UnitPriceFuture]]*Table_Query_from_Mac10[[#This Row],[qtytoShipFuture]]</f>
        <v>53.352000000000004</v>
      </c>
      <c r="T818" s="47">
        <f>ROUND(Table_Query_from_Mac10[[#This Row],[qty_to_ship]]*(1+Table_Query_from_Mac10[[#This Row],[VolumeIncreasebyType]]),0)</f>
        <v>13</v>
      </c>
      <c r="U818" s="47">
        <f>Table_Query_from_Mac10[[#This Row],[qtytoShipFuture]]*Table_Query_from_Mac10[[#This Row],[Future-cost]]</f>
        <v>19.760000000000002</v>
      </c>
      <c r="V818" s="47">
        <f>Table_Query_from_Mac10[[#This Row],[qtytoShipFuture]]-Table_Query_from_Mac10[[#This Row],[qty_to_ship]]</f>
        <v>0</v>
      </c>
      <c r="W818" s="47">
        <f>Table_Query_from_Mac10[[#This Row],[UnitPriceFuture]]</f>
        <v>4.1040000000000001</v>
      </c>
      <c r="X818" s="47">
        <f>Table_Query_from_Mac10[[#This Row],[Unit Increase]]*Table_Query_from_Mac10[[#This Row],[UnitPriceFuture]]</f>
        <v>0</v>
      </c>
      <c r="Y818" s="47">
        <f>Table_Query_from_Mac10[[#This Row],[Unit Increase]]*Table_Query_from_Mac10[[#This Row],[Future-cost]]</f>
        <v>0</v>
      </c>
      <c r="Z818" s="47">
        <f>-(Table_Query_from_Mac10[[#This Row],[Incremental Sales]]+((Table_Query_from_Mac10[[#This Row],[Incremental Sales]]*-(SUM(Summary!$S$8:$S$9)))))*Summary!$S$18</f>
        <v>0</v>
      </c>
      <c r="AA818" s="47">
        <f>IFERROR(Table_Query_from_Mac10[[#This Row],[Incremental Cost]]/Table_Query_from_Mac10[[#This Row],[Incremental Sales]],0)</f>
        <v>0</v>
      </c>
      <c r="AB818" s="47">
        <f>IFERROR(Table_Query_from_Mac10[[#This Row],[TotalCostFuture]]/Table_Query_from_Mac10[[#This Row],[totalsalesFuture]],0)</f>
        <v>0.37037037037037035</v>
      </c>
      <c r="AN818" s="30">
        <v>50</v>
      </c>
      <c r="AO818">
        <f t="shared" si="24"/>
        <v>13</v>
      </c>
      <c r="AQ818" s="30">
        <v>12.33</v>
      </c>
      <c r="AR818">
        <f t="shared" si="25"/>
        <v>4.32</v>
      </c>
    </row>
    <row r="819" spans="1:44" x14ac:dyDescent="0.25">
      <c r="A819">
        <v>90080</v>
      </c>
      <c r="B819">
        <v>11</v>
      </c>
      <c r="C819" t="s">
        <v>53</v>
      </c>
      <c r="D819" t="s">
        <v>80</v>
      </c>
      <c r="E819">
        <v>18</v>
      </c>
      <c r="F819">
        <v>1.7</v>
      </c>
      <c r="G819">
        <v>5.13</v>
      </c>
      <c r="H819" s="1">
        <v>44860</v>
      </c>
      <c r="I819" s="20">
        <v>5</v>
      </c>
      <c r="J819" s="47">
        <f>Table_Query_from_Mac10[[#This Row],[unit_price]]-(Table_Query_from_Mac10[[#This Row],[unit_price]]*(Table_Query_from_Mac10[[#This Row],[discount_pct]]/100))</f>
        <v>4.8734999999999999</v>
      </c>
      <c r="K819" s="47">
        <f>Table_Query_from_Mac10[[#This Row],[unit_cost]]</f>
        <v>1.7</v>
      </c>
      <c r="L819" s="47">
        <f>Table_Query_from_Mac10[[#This Row],[Live-cost]]*(1+Table_Query_from_Mac10[[#This Row],[CogsIncreasebyTYPE]])</f>
        <v>1.7</v>
      </c>
      <c r="M819" s="47">
        <f>Table_Query_from_Mac10[[#This Row],[Live-cost]]*Table_Query_from_Mac10[[#This Row],[qty_to_ship]]</f>
        <v>30.599999999999998</v>
      </c>
      <c r="N819" s="47">
        <f>IF(Table_Query_from_Mac10[[#This Row],[item_no]]="KDA",-Table_Query_from_Mac10[[#This Row],[unit_price]],Table_Query_from_Mac10[[#This Row],[Net Unit]]*Table_Query_from_Mac10[[#This Row],[qty_to_ship]])</f>
        <v>87.722999999999999</v>
      </c>
      <c r="O819" s="47">
        <f>SUMIFS(Summary!C:C,Summary!H:H,Table_Query_from_Mac10[[#This Row],[Juiceoc]])</f>
        <v>0</v>
      </c>
      <c r="P819" s="47">
        <f>SUMIFS(Summary!D:D,Summary!H:H,Table_Query_from_Mac10[[#This Row],[Juiceoc]])</f>
        <v>0</v>
      </c>
      <c r="Q819" s="47">
        <f>SUMIFS(Summary!E:E,Summary!H:H,Table_Query_from_Mac10[[#This Row],[Juiceoc]])</f>
        <v>0</v>
      </c>
      <c r="R819" s="47">
        <f>Table_Query_from_Mac10[[#This Row],[Net Unit]]*(1+Table_Query_from_Mac10[[#This Row],[PriceIncreasebyType]])</f>
        <v>4.8734999999999999</v>
      </c>
      <c r="S819" s="47">
        <f>Table_Query_from_Mac10[[#This Row],[UnitPriceFuture]]*Table_Query_from_Mac10[[#This Row],[qtytoShipFuture]]</f>
        <v>87.722999999999999</v>
      </c>
      <c r="T819" s="47">
        <f>ROUND(Table_Query_from_Mac10[[#This Row],[qty_to_ship]]*(1+Table_Query_from_Mac10[[#This Row],[VolumeIncreasebyType]]),0)</f>
        <v>18</v>
      </c>
      <c r="U819" s="47">
        <f>Table_Query_from_Mac10[[#This Row],[qtytoShipFuture]]*Table_Query_from_Mac10[[#This Row],[Future-cost]]</f>
        <v>30.599999999999998</v>
      </c>
      <c r="V819" s="47">
        <f>Table_Query_from_Mac10[[#This Row],[qtytoShipFuture]]-Table_Query_from_Mac10[[#This Row],[qty_to_ship]]</f>
        <v>0</v>
      </c>
      <c r="W819" s="47">
        <f>Table_Query_from_Mac10[[#This Row],[UnitPriceFuture]]</f>
        <v>4.8734999999999999</v>
      </c>
      <c r="X819" s="47">
        <f>Table_Query_from_Mac10[[#This Row],[Unit Increase]]*Table_Query_from_Mac10[[#This Row],[UnitPriceFuture]]</f>
        <v>0</v>
      </c>
      <c r="Y819" s="47">
        <f>Table_Query_from_Mac10[[#This Row],[Unit Increase]]*Table_Query_from_Mac10[[#This Row],[Future-cost]]</f>
        <v>0</v>
      </c>
      <c r="Z819" s="47">
        <f>-(Table_Query_from_Mac10[[#This Row],[Incremental Sales]]+((Table_Query_from_Mac10[[#This Row],[Incremental Sales]]*-(SUM(Summary!$S$8:$S$9)))))*Summary!$S$18</f>
        <v>0</v>
      </c>
      <c r="AA819" s="47">
        <f>IFERROR(Table_Query_from_Mac10[[#This Row],[Incremental Cost]]/Table_Query_from_Mac10[[#This Row],[Incremental Sales]],0)</f>
        <v>0</v>
      </c>
      <c r="AB819" s="47">
        <f>IFERROR(Table_Query_from_Mac10[[#This Row],[TotalCostFuture]]/Table_Query_from_Mac10[[#This Row],[totalsalesFuture]],0)</f>
        <v>0.34882527957320197</v>
      </c>
      <c r="AN819" s="31">
        <v>70</v>
      </c>
      <c r="AO819">
        <f t="shared" si="24"/>
        <v>18</v>
      </c>
      <c r="AQ819" s="31">
        <v>14.66</v>
      </c>
      <c r="AR819">
        <f t="shared" si="25"/>
        <v>5.13</v>
      </c>
    </row>
    <row r="820" spans="1:44" x14ac:dyDescent="0.25">
      <c r="A820">
        <v>90080</v>
      </c>
      <c r="B820">
        <v>12</v>
      </c>
      <c r="C820" t="s">
        <v>51</v>
      </c>
      <c r="D820" t="s">
        <v>80</v>
      </c>
      <c r="E820">
        <v>3</v>
      </c>
      <c r="F820">
        <v>6.9</v>
      </c>
      <c r="G820">
        <v>15.94</v>
      </c>
      <c r="H820" s="1">
        <v>44860</v>
      </c>
      <c r="I820" s="20">
        <v>5</v>
      </c>
      <c r="J820" s="47">
        <f>Table_Query_from_Mac10[[#This Row],[unit_price]]-(Table_Query_from_Mac10[[#This Row],[unit_price]]*(Table_Query_from_Mac10[[#This Row],[discount_pct]]/100))</f>
        <v>15.142999999999999</v>
      </c>
      <c r="K820" s="47">
        <f>Table_Query_from_Mac10[[#This Row],[unit_cost]]</f>
        <v>6.9</v>
      </c>
      <c r="L820" s="47">
        <f>Table_Query_from_Mac10[[#This Row],[Live-cost]]*(1+Table_Query_from_Mac10[[#This Row],[CogsIncreasebyTYPE]])</f>
        <v>6.9</v>
      </c>
      <c r="M820" s="47">
        <f>Table_Query_from_Mac10[[#This Row],[Live-cost]]*Table_Query_from_Mac10[[#This Row],[qty_to_ship]]</f>
        <v>20.700000000000003</v>
      </c>
      <c r="N820" s="47">
        <f>IF(Table_Query_from_Mac10[[#This Row],[item_no]]="KDA",-Table_Query_from_Mac10[[#This Row],[unit_price]],Table_Query_from_Mac10[[#This Row],[Net Unit]]*Table_Query_from_Mac10[[#This Row],[qty_to_ship]])</f>
        <v>45.428999999999995</v>
      </c>
      <c r="O820" s="47">
        <f>SUMIFS(Summary!C:C,Summary!H:H,Table_Query_from_Mac10[[#This Row],[Juiceoc]])</f>
        <v>0</v>
      </c>
      <c r="P820" s="47">
        <f>SUMIFS(Summary!D:D,Summary!H:H,Table_Query_from_Mac10[[#This Row],[Juiceoc]])</f>
        <v>0</v>
      </c>
      <c r="Q820" s="47">
        <f>SUMIFS(Summary!E:E,Summary!H:H,Table_Query_from_Mac10[[#This Row],[Juiceoc]])</f>
        <v>0</v>
      </c>
      <c r="R820" s="47">
        <f>Table_Query_from_Mac10[[#This Row],[Net Unit]]*(1+Table_Query_from_Mac10[[#This Row],[PriceIncreasebyType]])</f>
        <v>15.142999999999999</v>
      </c>
      <c r="S820" s="47">
        <f>Table_Query_from_Mac10[[#This Row],[UnitPriceFuture]]*Table_Query_from_Mac10[[#This Row],[qtytoShipFuture]]</f>
        <v>45.428999999999995</v>
      </c>
      <c r="T820" s="47">
        <f>ROUND(Table_Query_from_Mac10[[#This Row],[qty_to_ship]]*(1+Table_Query_from_Mac10[[#This Row],[VolumeIncreasebyType]]),0)</f>
        <v>3</v>
      </c>
      <c r="U820" s="47">
        <f>Table_Query_from_Mac10[[#This Row],[qtytoShipFuture]]*Table_Query_from_Mac10[[#This Row],[Future-cost]]</f>
        <v>20.700000000000003</v>
      </c>
      <c r="V820" s="47">
        <f>Table_Query_from_Mac10[[#This Row],[qtytoShipFuture]]-Table_Query_from_Mac10[[#This Row],[qty_to_ship]]</f>
        <v>0</v>
      </c>
      <c r="W820" s="47">
        <f>Table_Query_from_Mac10[[#This Row],[UnitPriceFuture]]</f>
        <v>15.142999999999999</v>
      </c>
      <c r="X820" s="47">
        <f>Table_Query_from_Mac10[[#This Row],[Unit Increase]]*Table_Query_from_Mac10[[#This Row],[UnitPriceFuture]]</f>
        <v>0</v>
      </c>
      <c r="Y820" s="47">
        <f>Table_Query_from_Mac10[[#This Row],[Unit Increase]]*Table_Query_from_Mac10[[#This Row],[Future-cost]]</f>
        <v>0</v>
      </c>
      <c r="Z820" s="47">
        <f>-(Table_Query_from_Mac10[[#This Row],[Incremental Sales]]+((Table_Query_from_Mac10[[#This Row],[Incremental Sales]]*-(SUM(Summary!$S$8:$S$9)))))*Summary!$S$18</f>
        <v>0</v>
      </c>
      <c r="AA820" s="47">
        <f>IFERROR(Table_Query_from_Mac10[[#This Row],[Incremental Cost]]/Table_Query_from_Mac10[[#This Row],[Incremental Sales]],0)</f>
        <v>0</v>
      </c>
      <c r="AB820" s="47">
        <f>IFERROR(Table_Query_from_Mac10[[#This Row],[TotalCostFuture]]/Table_Query_from_Mac10[[#This Row],[totalsalesFuture]],0)</f>
        <v>0.45565607871623864</v>
      </c>
      <c r="AN820" s="30">
        <v>12</v>
      </c>
      <c r="AO820">
        <f t="shared" si="24"/>
        <v>3</v>
      </c>
      <c r="AQ820" s="30">
        <v>45.54</v>
      </c>
      <c r="AR820">
        <f t="shared" si="25"/>
        <v>15.94</v>
      </c>
    </row>
    <row r="821" spans="1:44" x14ac:dyDescent="0.25">
      <c r="A821">
        <v>90016</v>
      </c>
      <c r="B821">
        <v>9</v>
      </c>
      <c r="C821" t="s">
        <v>53</v>
      </c>
      <c r="D821" t="s">
        <v>80</v>
      </c>
      <c r="E821">
        <v>1</v>
      </c>
      <c r="F821">
        <v>16.22</v>
      </c>
      <c r="G821">
        <v>46.63</v>
      </c>
      <c r="H821" s="1">
        <v>44838</v>
      </c>
      <c r="I821" s="20">
        <v>3</v>
      </c>
      <c r="J821" s="47">
        <f>Table_Query_from_Mac10[[#This Row],[unit_price]]-(Table_Query_from_Mac10[[#This Row],[unit_price]]*(Table_Query_from_Mac10[[#This Row],[discount_pct]]/100))</f>
        <v>45.231100000000005</v>
      </c>
      <c r="K821" s="47">
        <f>Table_Query_from_Mac10[[#This Row],[unit_cost]]</f>
        <v>16.22</v>
      </c>
      <c r="L821" s="47">
        <f>Table_Query_from_Mac10[[#This Row],[Live-cost]]*(1+Table_Query_from_Mac10[[#This Row],[CogsIncreasebyTYPE]])</f>
        <v>16.22</v>
      </c>
      <c r="M821" s="47">
        <f>Table_Query_from_Mac10[[#This Row],[Live-cost]]*Table_Query_from_Mac10[[#This Row],[qty_to_ship]]</f>
        <v>16.22</v>
      </c>
      <c r="N821" s="47">
        <f>IF(Table_Query_from_Mac10[[#This Row],[item_no]]="KDA",-Table_Query_from_Mac10[[#This Row],[unit_price]],Table_Query_from_Mac10[[#This Row],[Net Unit]]*Table_Query_from_Mac10[[#This Row],[qty_to_ship]])</f>
        <v>45.231100000000005</v>
      </c>
      <c r="O821" s="47">
        <f>SUMIFS(Summary!C:C,Summary!H:H,Table_Query_from_Mac10[[#This Row],[Juiceoc]])</f>
        <v>0</v>
      </c>
      <c r="P821" s="47">
        <f>SUMIFS(Summary!D:D,Summary!H:H,Table_Query_from_Mac10[[#This Row],[Juiceoc]])</f>
        <v>0</v>
      </c>
      <c r="Q821" s="47">
        <f>SUMIFS(Summary!E:E,Summary!H:H,Table_Query_from_Mac10[[#This Row],[Juiceoc]])</f>
        <v>0</v>
      </c>
      <c r="R821" s="47">
        <f>Table_Query_from_Mac10[[#This Row],[Net Unit]]*(1+Table_Query_from_Mac10[[#This Row],[PriceIncreasebyType]])</f>
        <v>45.231100000000005</v>
      </c>
      <c r="S821" s="47">
        <f>Table_Query_from_Mac10[[#This Row],[UnitPriceFuture]]*Table_Query_from_Mac10[[#This Row],[qtytoShipFuture]]</f>
        <v>45.231100000000005</v>
      </c>
      <c r="T821" s="47">
        <f>ROUND(Table_Query_from_Mac10[[#This Row],[qty_to_ship]]*(1+Table_Query_from_Mac10[[#This Row],[VolumeIncreasebyType]]),0)</f>
        <v>1</v>
      </c>
      <c r="U821" s="47">
        <f>Table_Query_from_Mac10[[#This Row],[qtytoShipFuture]]*Table_Query_from_Mac10[[#This Row],[Future-cost]]</f>
        <v>16.22</v>
      </c>
      <c r="V821" s="47">
        <f>Table_Query_from_Mac10[[#This Row],[qtytoShipFuture]]-Table_Query_from_Mac10[[#This Row],[qty_to_ship]]</f>
        <v>0</v>
      </c>
      <c r="W821" s="47">
        <f>Table_Query_from_Mac10[[#This Row],[UnitPriceFuture]]</f>
        <v>45.231100000000005</v>
      </c>
      <c r="X821" s="47">
        <f>Table_Query_from_Mac10[[#This Row],[Unit Increase]]*Table_Query_from_Mac10[[#This Row],[UnitPriceFuture]]</f>
        <v>0</v>
      </c>
      <c r="Y821" s="47">
        <f>Table_Query_from_Mac10[[#This Row],[Unit Increase]]*Table_Query_from_Mac10[[#This Row],[Future-cost]]</f>
        <v>0</v>
      </c>
      <c r="Z821" s="47">
        <f>-(Table_Query_from_Mac10[[#This Row],[Incremental Sales]]+((Table_Query_from_Mac10[[#This Row],[Incremental Sales]]*-(SUM(Summary!$S$8:$S$9)))))*Summary!$S$18</f>
        <v>0</v>
      </c>
      <c r="AA821" s="47">
        <f>IFERROR(Table_Query_from_Mac10[[#This Row],[Incremental Cost]]/Table_Query_from_Mac10[[#This Row],[Incremental Sales]],0)</f>
        <v>0</v>
      </c>
      <c r="AB821" s="47">
        <f>IFERROR(Table_Query_from_Mac10[[#This Row],[TotalCostFuture]]/Table_Query_from_Mac10[[#This Row],[totalsalesFuture]],0)</f>
        <v>0.35860281974128416</v>
      </c>
      <c r="AN821" s="31">
        <v>4</v>
      </c>
      <c r="AO821">
        <f t="shared" si="24"/>
        <v>1</v>
      </c>
      <c r="AQ821" s="31">
        <v>133.22999999999999</v>
      </c>
      <c r="AR821">
        <f t="shared" si="25"/>
        <v>46.63</v>
      </c>
    </row>
    <row r="822" spans="1:44" x14ac:dyDescent="0.25">
      <c r="A822">
        <v>90081</v>
      </c>
      <c r="B822">
        <v>1</v>
      </c>
      <c r="C822" t="s">
        <v>53</v>
      </c>
      <c r="D822" t="s">
        <v>80</v>
      </c>
      <c r="E822">
        <v>7</v>
      </c>
      <c r="F822">
        <v>4.79</v>
      </c>
      <c r="G822">
        <v>11.42</v>
      </c>
      <c r="H822" s="1">
        <v>44838</v>
      </c>
      <c r="I822" s="20">
        <v>3</v>
      </c>
      <c r="J822" s="47">
        <f>Table_Query_from_Mac10[[#This Row],[unit_price]]-(Table_Query_from_Mac10[[#This Row],[unit_price]]*(Table_Query_from_Mac10[[#This Row],[discount_pct]]/100))</f>
        <v>11.077400000000001</v>
      </c>
      <c r="K822" s="47">
        <f>Table_Query_from_Mac10[[#This Row],[unit_cost]]</f>
        <v>4.79</v>
      </c>
      <c r="L822" s="47">
        <f>Table_Query_from_Mac10[[#This Row],[Live-cost]]*(1+Table_Query_from_Mac10[[#This Row],[CogsIncreasebyTYPE]])</f>
        <v>4.79</v>
      </c>
      <c r="M822" s="47">
        <f>Table_Query_from_Mac10[[#This Row],[Live-cost]]*Table_Query_from_Mac10[[#This Row],[qty_to_ship]]</f>
        <v>33.53</v>
      </c>
      <c r="N822" s="47">
        <f>IF(Table_Query_from_Mac10[[#This Row],[item_no]]="KDA",-Table_Query_from_Mac10[[#This Row],[unit_price]],Table_Query_from_Mac10[[#This Row],[Net Unit]]*Table_Query_from_Mac10[[#This Row],[qty_to_ship]])</f>
        <v>77.541800000000009</v>
      </c>
      <c r="O822" s="47">
        <f>SUMIFS(Summary!C:C,Summary!H:H,Table_Query_from_Mac10[[#This Row],[Juiceoc]])</f>
        <v>0</v>
      </c>
      <c r="P822" s="47">
        <f>SUMIFS(Summary!D:D,Summary!H:H,Table_Query_from_Mac10[[#This Row],[Juiceoc]])</f>
        <v>0</v>
      </c>
      <c r="Q822" s="47">
        <f>SUMIFS(Summary!E:E,Summary!H:H,Table_Query_from_Mac10[[#This Row],[Juiceoc]])</f>
        <v>0</v>
      </c>
      <c r="R822" s="47">
        <f>Table_Query_from_Mac10[[#This Row],[Net Unit]]*(1+Table_Query_from_Mac10[[#This Row],[PriceIncreasebyType]])</f>
        <v>11.077400000000001</v>
      </c>
      <c r="S822" s="47">
        <f>Table_Query_from_Mac10[[#This Row],[UnitPriceFuture]]*Table_Query_from_Mac10[[#This Row],[qtytoShipFuture]]</f>
        <v>77.541800000000009</v>
      </c>
      <c r="T822" s="47">
        <f>ROUND(Table_Query_from_Mac10[[#This Row],[qty_to_ship]]*(1+Table_Query_from_Mac10[[#This Row],[VolumeIncreasebyType]]),0)</f>
        <v>7</v>
      </c>
      <c r="U822" s="47">
        <f>Table_Query_from_Mac10[[#This Row],[qtytoShipFuture]]*Table_Query_from_Mac10[[#This Row],[Future-cost]]</f>
        <v>33.53</v>
      </c>
      <c r="V822" s="47">
        <f>Table_Query_from_Mac10[[#This Row],[qtytoShipFuture]]-Table_Query_from_Mac10[[#This Row],[qty_to_ship]]</f>
        <v>0</v>
      </c>
      <c r="W822" s="47">
        <f>Table_Query_from_Mac10[[#This Row],[UnitPriceFuture]]</f>
        <v>11.077400000000001</v>
      </c>
      <c r="X822" s="47">
        <f>Table_Query_from_Mac10[[#This Row],[Unit Increase]]*Table_Query_from_Mac10[[#This Row],[UnitPriceFuture]]</f>
        <v>0</v>
      </c>
      <c r="Y822" s="47">
        <f>Table_Query_from_Mac10[[#This Row],[Unit Increase]]*Table_Query_from_Mac10[[#This Row],[Future-cost]]</f>
        <v>0</v>
      </c>
      <c r="Z822" s="47">
        <f>-(Table_Query_from_Mac10[[#This Row],[Incremental Sales]]+((Table_Query_from_Mac10[[#This Row],[Incremental Sales]]*-(SUM(Summary!$S$8:$S$9)))))*Summary!$S$18</f>
        <v>0</v>
      </c>
      <c r="AA822" s="47">
        <f>IFERROR(Table_Query_from_Mac10[[#This Row],[Incremental Cost]]/Table_Query_from_Mac10[[#This Row],[Incremental Sales]],0)</f>
        <v>0</v>
      </c>
      <c r="AB822" s="47">
        <f>IFERROR(Table_Query_from_Mac10[[#This Row],[TotalCostFuture]]/Table_Query_from_Mac10[[#This Row],[totalsalesFuture]],0)</f>
        <v>0.43241193781934384</v>
      </c>
      <c r="AN822" s="30">
        <v>25</v>
      </c>
      <c r="AO822">
        <f t="shared" si="24"/>
        <v>7</v>
      </c>
      <c r="AQ822" s="30">
        <v>32.64</v>
      </c>
      <c r="AR822">
        <f t="shared" si="25"/>
        <v>11.42</v>
      </c>
    </row>
    <row r="823" spans="1:44" x14ac:dyDescent="0.25">
      <c r="A823">
        <v>90081</v>
      </c>
      <c r="B823">
        <v>2</v>
      </c>
      <c r="C823" t="s">
        <v>53</v>
      </c>
      <c r="D823" t="s">
        <v>80</v>
      </c>
      <c r="E823">
        <v>27</v>
      </c>
      <c r="F823">
        <v>9.77</v>
      </c>
      <c r="G823">
        <v>23.91</v>
      </c>
      <c r="H823" s="1">
        <v>44838</v>
      </c>
      <c r="I823" s="20">
        <v>3</v>
      </c>
      <c r="J823" s="47">
        <f>Table_Query_from_Mac10[[#This Row],[unit_price]]-(Table_Query_from_Mac10[[#This Row],[unit_price]]*(Table_Query_from_Mac10[[#This Row],[discount_pct]]/100))</f>
        <v>23.192699999999999</v>
      </c>
      <c r="K823" s="47">
        <f>Table_Query_from_Mac10[[#This Row],[unit_cost]]</f>
        <v>9.77</v>
      </c>
      <c r="L823" s="47">
        <f>Table_Query_from_Mac10[[#This Row],[Live-cost]]*(1+Table_Query_from_Mac10[[#This Row],[CogsIncreasebyTYPE]])</f>
        <v>9.77</v>
      </c>
      <c r="M823" s="47">
        <f>Table_Query_from_Mac10[[#This Row],[Live-cost]]*Table_Query_from_Mac10[[#This Row],[qty_to_ship]]</f>
        <v>263.78999999999996</v>
      </c>
      <c r="N823" s="47">
        <f>IF(Table_Query_from_Mac10[[#This Row],[item_no]]="KDA",-Table_Query_from_Mac10[[#This Row],[unit_price]],Table_Query_from_Mac10[[#This Row],[Net Unit]]*Table_Query_from_Mac10[[#This Row],[qty_to_ship]])</f>
        <v>626.2029</v>
      </c>
      <c r="O823" s="47">
        <f>SUMIFS(Summary!C:C,Summary!H:H,Table_Query_from_Mac10[[#This Row],[Juiceoc]])</f>
        <v>0</v>
      </c>
      <c r="P823" s="47">
        <f>SUMIFS(Summary!D:D,Summary!H:H,Table_Query_from_Mac10[[#This Row],[Juiceoc]])</f>
        <v>0</v>
      </c>
      <c r="Q823" s="47">
        <f>SUMIFS(Summary!E:E,Summary!H:H,Table_Query_from_Mac10[[#This Row],[Juiceoc]])</f>
        <v>0</v>
      </c>
      <c r="R823" s="47">
        <f>Table_Query_from_Mac10[[#This Row],[Net Unit]]*(1+Table_Query_from_Mac10[[#This Row],[PriceIncreasebyType]])</f>
        <v>23.192699999999999</v>
      </c>
      <c r="S823" s="47">
        <f>Table_Query_from_Mac10[[#This Row],[UnitPriceFuture]]*Table_Query_from_Mac10[[#This Row],[qtytoShipFuture]]</f>
        <v>626.2029</v>
      </c>
      <c r="T823" s="47">
        <f>ROUND(Table_Query_from_Mac10[[#This Row],[qty_to_ship]]*(1+Table_Query_from_Mac10[[#This Row],[VolumeIncreasebyType]]),0)</f>
        <v>27</v>
      </c>
      <c r="U823" s="47">
        <f>Table_Query_from_Mac10[[#This Row],[qtytoShipFuture]]*Table_Query_from_Mac10[[#This Row],[Future-cost]]</f>
        <v>263.78999999999996</v>
      </c>
      <c r="V823" s="47">
        <f>Table_Query_from_Mac10[[#This Row],[qtytoShipFuture]]-Table_Query_from_Mac10[[#This Row],[qty_to_ship]]</f>
        <v>0</v>
      </c>
      <c r="W823" s="47">
        <f>Table_Query_from_Mac10[[#This Row],[UnitPriceFuture]]</f>
        <v>23.192699999999999</v>
      </c>
      <c r="X823" s="47">
        <f>Table_Query_from_Mac10[[#This Row],[Unit Increase]]*Table_Query_from_Mac10[[#This Row],[UnitPriceFuture]]</f>
        <v>0</v>
      </c>
      <c r="Y823" s="47">
        <f>Table_Query_from_Mac10[[#This Row],[Unit Increase]]*Table_Query_from_Mac10[[#This Row],[Future-cost]]</f>
        <v>0</v>
      </c>
      <c r="Z823" s="47">
        <f>-(Table_Query_from_Mac10[[#This Row],[Incremental Sales]]+((Table_Query_from_Mac10[[#This Row],[Incremental Sales]]*-(SUM(Summary!$S$8:$S$9)))))*Summary!$S$18</f>
        <v>0</v>
      </c>
      <c r="AA823" s="47">
        <f>IFERROR(Table_Query_from_Mac10[[#This Row],[Incremental Cost]]/Table_Query_from_Mac10[[#This Row],[Incremental Sales]],0)</f>
        <v>0</v>
      </c>
      <c r="AB823" s="47">
        <f>IFERROR(Table_Query_from_Mac10[[#This Row],[TotalCostFuture]]/Table_Query_from_Mac10[[#This Row],[totalsalesFuture]],0)</f>
        <v>0.42125323916577195</v>
      </c>
      <c r="AN823" s="31">
        <v>108</v>
      </c>
      <c r="AO823">
        <f t="shared" si="24"/>
        <v>27</v>
      </c>
      <c r="AQ823" s="31">
        <v>68.3</v>
      </c>
      <c r="AR823">
        <f t="shared" si="25"/>
        <v>23.91</v>
      </c>
    </row>
    <row r="824" spans="1:44" x14ac:dyDescent="0.25">
      <c r="A824">
        <v>90081</v>
      </c>
      <c r="B824">
        <v>3</v>
      </c>
      <c r="C824" t="s">
        <v>53</v>
      </c>
      <c r="D824" t="s">
        <v>80</v>
      </c>
      <c r="E824">
        <v>12</v>
      </c>
      <c r="F824">
        <v>11.16</v>
      </c>
      <c r="G824">
        <v>28.11</v>
      </c>
      <c r="H824" s="1">
        <v>44838</v>
      </c>
      <c r="I824" s="20">
        <v>3</v>
      </c>
      <c r="J824" s="47">
        <f>Table_Query_from_Mac10[[#This Row],[unit_price]]-(Table_Query_from_Mac10[[#This Row],[unit_price]]*(Table_Query_from_Mac10[[#This Row],[discount_pct]]/100))</f>
        <v>27.2667</v>
      </c>
      <c r="K824" s="47">
        <f>Table_Query_from_Mac10[[#This Row],[unit_cost]]</f>
        <v>11.16</v>
      </c>
      <c r="L824" s="47">
        <f>Table_Query_from_Mac10[[#This Row],[Live-cost]]*(1+Table_Query_from_Mac10[[#This Row],[CogsIncreasebyTYPE]])</f>
        <v>11.16</v>
      </c>
      <c r="M824" s="47">
        <f>Table_Query_from_Mac10[[#This Row],[Live-cost]]*Table_Query_from_Mac10[[#This Row],[qty_to_ship]]</f>
        <v>133.92000000000002</v>
      </c>
      <c r="N824" s="47">
        <f>IF(Table_Query_from_Mac10[[#This Row],[item_no]]="KDA",-Table_Query_from_Mac10[[#This Row],[unit_price]],Table_Query_from_Mac10[[#This Row],[Net Unit]]*Table_Query_from_Mac10[[#This Row],[qty_to_ship]])</f>
        <v>327.2004</v>
      </c>
      <c r="O824" s="47">
        <f>SUMIFS(Summary!C:C,Summary!H:H,Table_Query_from_Mac10[[#This Row],[Juiceoc]])</f>
        <v>0</v>
      </c>
      <c r="P824" s="47">
        <f>SUMIFS(Summary!D:D,Summary!H:H,Table_Query_from_Mac10[[#This Row],[Juiceoc]])</f>
        <v>0</v>
      </c>
      <c r="Q824" s="47">
        <f>SUMIFS(Summary!E:E,Summary!H:H,Table_Query_from_Mac10[[#This Row],[Juiceoc]])</f>
        <v>0</v>
      </c>
      <c r="R824" s="47">
        <f>Table_Query_from_Mac10[[#This Row],[Net Unit]]*(1+Table_Query_from_Mac10[[#This Row],[PriceIncreasebyType]])</f>
        <v>27.2667</v>
      </c>
      <c r="S824" s="47">
        <f>Table_Query_from_Mac10[[#This Row],[UnitPriceFuture]]*Table_Query_from_Mac10[[#This Row],[qtytoShipFuture]]</f>
        <v>327.2004</v>
      </c>
      <c r="T824" s="47">
        <f>ROUND(Table_Query_from_Mac10[[#This Row],[qty_to_ship]]*(1+Table_Query_from_Mac10[[#This Row],[VolumeIncreasebyType]]),0)</f>
        <v>12</v>
      </c>
      <c r="U824" s="47">
        <f>Table_Query_from_Mac10[[#This Row],[qtytoShipFuture]]*Table_Query_from_Mac10[[#This Row],[Future-cost]]</f>
        <v>133.92000000000002</v>
      </c>
      <c r="V824" s="47">
        <f>Table_Query_from_Mac10[[#This Row],[qtytoShipFuture]]-Table_Query_from_Mac10[[#This Row],[qty_to_ship]]</f>
        <v>0</v>
      </c>
      <c r="W824" s="47">
        <f>Table_Query_from_Mac10[[#This Row],[UnitPriceFuture]]</f>
        <v>27.2667</v>
      </c>
      <c r="X824" s="47">
        <f>Table_Query_from_Mac10[[#This Row],[Unit Increase]]*Table_Query_from_Mac10[[#This Row],[UnitPriceFuture]]</f>
        <v>0</v>
      </c>
      <c r="Y824" s="47">
        <f>Table_Query_from_Mac10[[#This Row],[Unit Increase]]*Table_Query_from_Mac10[[#This Row],[Future-cost]]</f>
        <v>0</v>
      </c>
      <c r="Z824" s="47">
        <f>-(Table_Query_from_Mac10[[#This Row],[Incremental Sales]]+((Table_Query_from_Mac10[[#This Row],[Incremental Sales]]*-(SUM(Summary!$S$8:$S$9)))))*Summary!$S$18</f>
        <v>0</v>
      </c>
      <c r="AA824" s="47">
        <f>IFERROR(Table_Query_from_Mac10[[#This Row],[Incremental Cost]]/Table_Query_from_Mac10[[#This Row],[Incremental Sales]],0)</f>
        <v>0</v>
      </c>
      <c r="AB824" s="47">
        <f>IFERROR(Table_Query_from_Mac10[[#This Row],[TotalCostFuture]]/Table_Query_from_Mac10[[#This Row],[totalsalesFuture]],0)</f>
        <v>0.40929045319015506</v>
      </c>
      <c r="AN824" s="30">
        <v>48</v>
      </c>
      <c r="AO824">
        <f t="shared" si="24"/>
        <v>12</v>
      </c>
      <c r="AQ824" s="30">
        <v>80.3</v>
      </c>
      <c r="AR824">
        <f t="shared" si="25"/>
        <v>28.11</v>
      </c>
    </row>
    <row r="825" spans="1:44" x14ac:dyDescent="0.25">
      <c r="A825">
        <v>90081</v>
      </c>
      <c r="B825">
        <v>4</v>
      </c>
      <c r="C825" t="s">
        <v>53</v>
      </c>
      <c r="D825" t="s">
        <v>80</v>
      </c>
      <c r="E825">
        <v>8</v>
      </c>
      <c r="F825">
        <v>12.77</v>
      </c>
      <c r="G825">
        <v>33.85</v>
      </c>
      <c r="H825" s="1">
        <v>44838</v>
      </c>
      <c r="I825" s="20">
        <v>3</v>
      </c>
      <c r="J825" s="47">
        <f>Table_Query_from_Mac10[[#This Row],[unit_price]]-(Table_Query_from_Mac10[[#This Row],[unit_price]]*(Table_Query_from_Mac10[[#This Row],[discount_pct]]/100))</f>
        <v>32.834499999999998</v>
      </c>
      <c r="K825" s="47">
        <f>Table_Query_from_Mac10[[#This Row],[unit_cost]]</f>
        <v>12.77</v>
      </c>
      <c r="L825" s="47">
        <f>Table_Query_from_Mac10[[#This Row],[Live-cost]]*(1+Table_Query_from_Mac10[[#This Row],[CogsIncreasebyTYPE]])</f>
        <v>12.77</v>
      </c>
      <c r="M825" s="47">
        <f>Table_Query_from_Mac10[[#This Row],[Live-cost]]*Table_Query_from_Mac10[[#This Row],[qty_to_ship]]</f>
        <v>102.16</v>
      </c>
      <c r="N825" s="47">
        <f>IF(Table_Query_from_Mac10[[#This Row],[item_no]]="KDA",-Table_Query_from_Mac10[[#This Row],[unit_price]],Table_Query_from_Mac10[[#This Row],[Net Unit]]*Table_Query_from_Mac10[[#This Row],[qty_to_ship]])</f>
        <v>262.67599999999999</v>
      </c>
      <c r="O825" s="47">
        <f>SUMIFS(Summary!C:C,Summary!H:H,Table_Query_from_Mac10[[#This Row],[Juiceoc]])</f>
        <v>0</v>
      </c>
      <c r="P825" s="47">
        <f>SUMIFS(Summary!D:D,Summary!H:H,Table_Query_from_Mac10[[#This Row],[Juiceoc]])</f>
        <v>0</v>
      </c>
      <c r="Q825" s="47">
        <f>SUMIFS(Summary!E:E,Summary!H:H,Table_Query_from_Mac10[[#This Row],[Juiceoc]])</f>
        <v>0</v>
      </c>
      <c r="R825" s="47">
        <f>Table_Query_from_Mac10[[#This Row],[Net Unit]]*(1+Table_Query_from_Mac10[[#This Row],[PriceIncreasebyType]])</f>
        <v>32.834499999999998</v>
      </c>
      <c r="S825" s="47">
        <f>Table_Query_from_Mac10[[#This Row],[UnitPriceFuture]]*Table_Query_from_Mac10[[#This Row],[qtytoShipFuture]]</f>
        <v>262.67599999999999</v>
      </c>
      <c r="T825" s="47">
        <f>ROUND(Table_Query_from_Mac10[[#This Row],[qty_to_ship]]*(1+Table_Query_from_Mac10[[#This Row],[VolumeIncreasebyType]]),0)</f>
        <v>8</v>
      </c>
      <c r="U825" s="47">
        <f>Table_Query_from_Mac10[[#This Row],[qtytoShipFuture]]*Table_Query_from_Mac10[[#This Row],[Future-cost]]</f>
        <v>102.16</v>
      </c>
      <c r="V825" s="47">
        <f>Table_Query_from_Mac10[[#This Row],[qtytoShipFuture]]-Table_Query_from_Mac10[[#This Row],[qty_to_ship]]</f>
        <v>0</v>
      </c>
      <c r="W825" s="47">
        <f>Table_Query_from_Mac10[[#This Row],[UnitPriceFuture]]</f>
        <v>32.834499999999998</v>
      </c>
      <c r="X825" s="47">
        <f>Table_Query_from_Mac10[[#This Row],[Unit Increase]]*Table_Query_from_Mac10[[#This Row],[UnitPriceFuture]]</f>
        <v>0</v>
      </c>
      <c r="Y825" s="47">
        <f>Table_Query_from_Mac10[[#This Row],[Unit Increase]]*Table_Query_from_Mac10[[#This Row],[Future-cost]]</f>
        <v>0</v>
      </c>
      <c r="Z825" s="47">
        <f>-(Table_Query_from_Mac10[[#This Row],[Incremental Sales]]+((Table_Query_from_Mac10[[#This Row],[Incremental Sales]]*-(SUM(Summary!$S$8:$S$9)))))*Summary!$S$18</f>
        <v>0</v>
      </c>
      <c r="AA825" s="47">
        <f>IFERROR(Table_Query_from_Mac10[[#This Row],[Incremental Cost]]/Table_Query_from_Mac10[[#This Row],[Incremental Sales]],0)</f>
        <v>0</v>
      </c>
      <c r="AB825" s="47">
        <f>IFERROR(Table_Query_from_Mac10[[#This Row],[TotalCostFuture]]/Table_Query_from_Mac10[[#This Row],[totalsalesFuture]],0)</f>
        <v>0.388920190653124</v>
      </c>
      <c r="AN825" s="31">
        <v>32</v>
      </c>
      <c r="AO825">
        <f t="shared" si="24"/>
        <v>8</v>
      </c>
      <c r="AQ825" s="31">
        <v>96.72</v>
      </c>
      <c r="AR825">
        <f t="shared" si="25"/>
        <v>33.85</v>
      </c>
    </row>
    <row r="826" spans="1:44" x14ac:dyDescent="0.25">
      <c r="A826">
        <v>90081</v>
      </c>
      <c r="B826">
        <v>5</v>
      </c>
      <c r="C826" t="s">
        <v>53</v>
      </c>
      <c r="D826" t="s">
        <v>80</v>
      </c>
      <c r="E826">
        <v>24</v>
      </c>
      <c r="F826">
        <v>8.3699999999999992</v>
      </c>
      <c r="G826">
        <v>19.45</v>
      </c>
      <c r="H826" s="1">
        <v>44838</v>
      </c>
      <c r="I826" s="20">
        <v>3</v>
      </c>
      <c r="J826" s="47">
        <f>Table_Query_from_Mac10[[#This Row],[unit_price]]-(Table_Query_from_Mac10[[#This Row],[unit_price]]*(Table_Query_from_Mac10[[#This Row],[discount_pct]]/100))</f>
        <v>18.866499999999998</v>
      </c>
      <c r="K826" s="47">
        <f>Table_Query_from_Mac10[[#This Row],[unit_cost]]</f>
        <v>8.3699999999999992</v>
      </c>
      <c r="L826" s="47">
        <f>Table_Query_from_Mac10[[#This Row],[Live-cost]]*(1+Table_Query_from_Mac10[[#This Row],[CogsIncreasebyTYPE]])</f>
        <v>8.3699999999999992</v>
      </c>
      <c r="M826" s="47">
        <f>Table_Query_from_Mac10[[#This Row],[Live-cost]]*Table_Query_from_Mac10[[#This Row],[qty_to_ship]]</f>
        <v>200.88</v>
      </c>
      <c r="N826" s="47">
        <f>IF(Table_Query_from_Mac10[[#This Row],[item_no]]="KDA",-Table_Query_from_Mac10[[#This Row],[unit_price]],Table_Query_from_Mac10[[#This Row],[Net Unit]]*Table_Query_from_Mac10[[#This Row],[qty_to_ship]])</f>
        <v>452.79599999999994</v>
      </c>
      <c r="O826" s="47">
        <f>SUMIFS(Summary!C:C,Summary!H:H,Table_Query_from_Mac10[[#This Row],[Juiceoc]])</f>
        <v>0</v>
      </c>
      <c r="P826" s="47">
        <f>SUMIFS(Summary!D:D,Summary!H:H,Table_Query_from_Mac10[[#This Row],[Juiceoc]])</f>
        <v>0</v>
      </c>
      <c r="Q826" s="47">
        <f>SUMIFS(Summary!E:E,Summary!H:H,Table_Query_from_Mac10[[#This Row],[Juiceoc]])</f>
        <v>0</v>
      </c>
      <c r="R826" s="47">
        <f>Table_Query_from_Mac10[[#This Row],[Net Unit]]*(1+Table_Query_from_Mac10[[#This Row],[PriceIncreasebyType]])</f>
        <v>18.866499999999998</v>
      </c>
      <c r="S826" s="47">
        <f>Table_Query_from_Mac10[[#This Row],[UnitPriceFuture]]*Table_Query_from_Mac10[[#This Row],[qtytoShipFuture]]</f>
        <v>452.79599999999994</v>
      </c>
      <c r="T826" s="47">
        <f>ROUND(Table_Query_from_Mac10[[#This Row],[qty_to_ship]]*(1+Table_Query_from_Mac10[[#This Row],[VolumeIncreasebyType]]),0)</f>
        <v>24</v>
      </c>
      <c r="U826" s="47">
        <f>Table_Query_from_Mac10[[#This Row],[qtytoShipFuture]]*Table_Query_from_Mac10[[#This Row],[Future-cost]]</f>
        <v>200.88</v>
      </c>
      <c r="V826" s="47">
        <f>Table_Query_from_Mac10[[#This Row],[qtytoShipFuture]]-Table_Query_from_Mac10[[#This Row],[qty_to_ship]]</f>
        <v>0</v>
      </c>
      <c r="W826" s="47">
        <f>Table_Query_from_Mac10[[#This Row],[UnitPriceFuture]]</f>
        <v>18.866499999999998</v>
      </c>
      <c r="X826" s="47">
        <f>Table_Query_from_Mac10[[#This Row],[Unit Increase]]*Table_Query_from_Mac10[[#This Row],[UnitPriceFuture]]</f>
        <v>0</v>
      </c>
      <c r="Y826" s="47">
        <f>Table_Query_from_Mac10[[#This Row],[Unit Increase]]*Table_Query_from_Mac10[[#This Row],[Future-cost]]</f>
        <v>0</v>
      </c>
      <c r="Z826" s="47">
        <f>-(Table_Query_from_Mac10[[#This Row],[Incremental Sales]]+((Table_Query_from_Mac10[[#This Row],[Incremental Sales]]*-(SUM(Summary!$S$8:$S$9)))))*Summary!$S$18</f>
        <v>0</v>
      </c>
      <c r="AA826" s="47">
        <f>IFERROR(Table_Query_from_Mac10[[#This Row],[Incremental Cost]]/Table_Query_from_Mac10[[#This Row],[Incremental Sales]],0)</f>
        <v>0</v>
      </c>
      <c r="AB826" s="47">
        <f>IFERROR(Table_Query_from_Mac10[[#This Row],[TotalCostFuture]]/Table_Query_from_Mac10[[#This Row],[totalsalesFuture]],0)</f>
        <v>0.4436434950838789</v>
      </c>
      <c r="AN826" s="30">
        <v>96</v>
      </c>
      <c r="AO826">
        <f t="shared" si="24"/>
        <v>24</v>
      </c>
      <c r="AQ826" s="30">
        <v>55.57</v>
      </c>
      <c r="AR826">
        <f t="shared" si="25"/>
        <v>19.45</v>
      </c>
    </row>
    <row r="827" spans="1:44" x14ac:dyDescent="0.25">
      <c r="A827">
        <v>90081</v>
      </c>
      <c r="B827">
        <v>6</v>
      </c>
      <c r="C827" t="s">
        <v>53</v>
      </c>
      <c r="D827" t="s">
        <v>80</v>
      </c>
      <c r="E827">
        <v>8</v>
      </c>
      <c r="F827">
        <v>14.67</v>
      </c>
      <c r="G827">
        <v>39.74</v>
      </c>
      <c r="H827" s="1">
        <v>44838</v>
      </c>
      <c r="I827" s="20">
        <v>3</v>
      </c>
      <c r="J827" s="47">
        <f>Table_Query_from_Mac10[[#This Row],[unit_price]]-(Table_Query_from_Mac10[[#This Row],[unit_price]]*(Table_Query_from_Mac10[[#This Row],[discount_pct]]/100))</f>
        <v>38.547800000000002</v>
      </c>
      <c r="K827" s="47">
        <f>Table_Query_from_Mac10[[#This Row],[unit_cost]]</f>
        <v>14.67</v>
      </c>
      <c r="L827" s="47">
        <f>Table_Query_from_Mac10[[#This Row],[Live-cost]]*(1+Table_Query_from_Mac10[[#This Row],[CogsIncreasebyTYPE]])</f>
        <v>14.67</v>
      </c>
      <c r="M827" s="47">
        <f>Table_Query_from_Mac10[[#This Row],[Live-cost]]*Table_Query_from_Mac10[[#This Row],[qty_to_ship]]</f>
        <v>117.36</v>
      </c>
      <c r="N827" s="47">
        <f>IF(Table_Query_from_Mac10[[#This Row],[item_no]]="KDA",-Table_Query_from_Mac10[[#This Row],[unit_price]],Table_Query_from_Mac10[[#This Row],[Net Unit]]*Table_Query_from_Mac10[[#This Row],[qty_to_ship]])</f>
        <v>308.38240000000002</v>
      </c>
      <c r="O827" s="47">
        <f>SUMIFS(Summary!C:C,Summary!H:H,Table_Query_from_Mac10[[#This Row],[Juiceoc]])</f>
        <v>0</v>
      </c>
      <c r="P827" s="47">
        <f>SUMIFS(Summary!D:D,Summary!H:H,Table_Query_from_Mac10[[#This Row],[Juiceoc]])</f>
        <v>0</v>
      </c>
      <c r="Q827" s="47">
        <f>SUMIFS(Summary!E:E,Summary!H:H,Table_Query_from_Mac10[[#This Row],[Juiceoc]])</f>
        <v>0</v>
      </c>
      <c r="R827" s="47">
        <f>Table_Query_from_Mac10[[#This Row],[Net Unit]]*(1+Table_Query_from_Mac10[[#This Row],[PriceIncreasebyType]])</f>
        <v>38.547800000000002</v>
      </c>
      <c r="S827" s="47">
        <f>Table_Query_from_Mac10[[#This Row],[UnitPriceFuture]]*Table_Query_from_Mac10[[#This Row],[qtytoShipFuture]]</f>
        <v>308.38240000000002</v>
      </c>
      <c r="T827" s="47">
        <f>ROUND(Table_Query_from_Mac10[[#This Row],[qty_to_ship]]*(1+Table_Query_from_Mac10[[#This Row],[VolumeIncreasebyType]]),0)</f>
        <v>8</v>
      </c>
      <c r="U827" s="47">
        <f>Table_Query_from_Mac10[[#This Row],[qtytoShipFuture]]*Table_Query_from_Mac10[[#This Row],[Future-cost]]</f>
        <v>117.36</v>
      </c>
      <c r="V827" s="47">
        <f>Table_Query_from_Mac10[[#This Row],[qtytoShipFuture]]-Table_Query_from_Mac10[[#This Row],[qty_to_ship]]</f>
        <v>0</v>
      </c>
      <c r="W827" s="47">
        <f>Table_Query_from_Mac10[[#This Row],[UnitPriceFuture]]</f>
        <v>38.547800000000002</v>
      </c>
      <c r="X827" s="47">
        <f>Table_Query_from_Mac10[[#This Row],[Unit Increase]]*Table_Query_from_Mac10[[#This Row],[UnitPriceFuture]]</f>
        <v>0</v>
      </c>
      <c r="Y827" s="47">
        <f>Table_Query_from_Mac10[[#This Row],[Unit Increase]]*Table_Query_from_Mac10[[#This Row],[Future-cost]]</f>
        <v>0</v>
      </c>
      <c r="Z827" s="47">
        <f>-(Table_Query_from_Mac10[[#This Row],[Incremental Sales]]+((Table_Query_from_Mac10[[#This Row],[Incremental Sales]]*-(SUM(Summary!$S$8:$S$9)))))*Summary!$S$18</f>
        <v>0</v>
      </c>
      <c r="AA827" s="47">
        <f>IFERROR(Table_Query_from_Mac10[[#This Row],[Incremental Cost]]/Table_Query_from_Mac10[[#This Row],[Incremental Sales]],0)</f>
        <v>0</v>
      </c>
      <c r="AB827" s="47">
        <f>IFERROR(Table_Query_from_Mac10[[#This Row],[TotalCostFuture]]/Table_Query_from_Mac10[[#This Row],[totalsalesFuture]],0)</f>
        <v>0.38056646553110679</v>
      </c>
      <c r="AN827" s="31">
        <v>32</v>
      </c>
      <c r="AO827">
        <f t="shared" si="24"/>
        <v>8</v>
      </c>
      <c r="AQ827" s="31">
        <v>113.54</v>
      </c>
      <c r="AR827">
        <f t="shared" si="25"/>
        <v>39.74</v>
      </c>
    </row>
    <row r="828" spans="1:44" x14ac:dyDescent="0.25">
      <c r="A828">
        <v>90081</v>
      </c>
      <c r="B828">
        <v>7</v>
      </c>
      <c r="C828" t="s">
        <v>53</v>
      </c>
      <c r="D828" t="s">
        <v>80</v>
      </c>
      <c r="E828">
        <v>100</v>
      </c>
      <c r="F828">
        <v>5.8</v>
      </c>
      <c r="G828">
        <v>13.21</v>
      </c>
      <c r="H828" s="1">
        <v>44838</v>
      </c>
      <c r="I828" s="20">
        <v>3</v>
      </c>
      <c r="J828" s="47">
        <f>Table_Query_from_Mac10[[#This Row],[unit_price]]-(Table_Query_from_Mac10[[#This Row],[unit_price]]*(Table_Query_from_Mac10[[#This Row],[discount_pct]]/100))</f>
        <v>12.813700000000001</v>
      </c>
      <c r="K828" s="47">
        <f>Table_Query_from_Mac10[[#This Row],[unit_cost]]</f>
        <v>5.8</v>
      </c>
      <c r="L828" s="47">
        <f>Table_Query_from_Mac10[[#This Row],[Live-cost]]*(1+Table_Query_from_Mac10[[#This Row],[CogsIncreasebyTYPE]])</f>
        <v>5.8</v>
      </c>
      <c r="M828" s="47">
        <f>Table_Query_from_Mac10[[#This Row],[Live-cost]]*Table_Query_from_Mac10[[#This Row],[qty_to_ship]]</f>
        <v>580</v>
      </c>
      <c r="N828" s="47">
        <f>IF(Table_Query_from_Mac10[[#This Row],[item_no]]="KDA",-Table_Query_from_Mac10[[#This Row],[unit_price]],Table_Query_from_Mac10[[#This Row],[Net Unit]]*Table_Query_from_Mac10[[#This Row],[qty_to_ship]])</f>
        <v>1281.3700000000001</v>
      </c>
      <c r="O828" s="47">
        <f>SUMIFS(Summary!C:C,Summary!H:H,Table_Query_from_Mac10[[#This Row],[Juiceoc]])</f>
        <v>0</v>
      </c>
      <c r="P828" s="47">
        <f>SUMIFS(Summary!D:D,Summary!H:H,Table_Query_from_Mac10[[#This Row],[Juiceoc]])</f>
        <v>0</v>
      </c>
      <c r="Q828" s="47">
        <f>SUMIFS(Summary!E:E,Summary!H:H,Table_Query_from_Mac10[[#This Row],[Juiceoc]])</f>
        <v>0</v>
      </c>
      <c r="R828" s="47">
        <f>Table_Query_from_Mac10[[#This Row],[Net Unit]]*(1+Table_Query_from_Mac10[[#This Row],[PriceIncreasebyType]])</f>
        <v>12.813700000000001</v>
      </c>
      <c r="S828" s="47">
        <f>Table_Query_from_Mac10[[#This Row],[UnitPriceFuture]]*Table_Query_from_Mac10[[#This Row],[qtytoShipFuture]]</f>
        <v>1281.3700000000001</v>
      </c>
      <c r="T828" s="47">
        <f>ROUND(Table_Query_from_Mac10[[#This Row],[qty_to_ship]]*(1+Table_Query_from_Mac10[[#This Row],[VolumeIncreasebyType]]),0)</f>
        <v>100</v>
      </c>
      <c r="U828" s="47">
        <f>Table_Query_from_Mac10[[#This Row],[qtytoShipFuture]]*Table_Query_from_Mac10[[#This Row],[Future-cost]]</f>
        <v>580</v>
      </c>
      <c r="V828" s="47">
        <f>Table_Query_from_Mac10[[#This Row],[qtytoShipFuture]]-Table_Query_from_Mac10[[#This Row],[qty_to_ship]]</f>
        <v>0</v>
      </c>
      <c r="W828" s="47">
        <f>Table_Query_from_Mac10[[#This Row],[UnitPriceFuture]]</f>
        <v>12.813700000000001</v>
      </c>
      <c r="X828" s="47">
        <f>Table_Query_from_Mac10[[#This Row],[Unit Increase]]*Table_Query_from_Mac10[[#This Row],[UnitPriceFuture]]</f>
        <v>0</v>
      </c>
      <c r="Y828" s="47">
        <f>Table_Query_from_Mac10[[#This Row],[Unit Increase]]*Table_Query_from_Mac10[[#This Row],[Future-cost]]</f>
        <v>0</v>
      </c>
      <c r="Z828" s="47">
        <f>-(Table_Query_from_Mac10[[#This Row],[Incremental Sales]]+((Table_Query_from_Mac10[[#This Row],[Incremental Sales]]*-(SUM(Summary!$S$8:$S$9)))))*Summary!$S$18</f>
        <v>0</v>
      </c>
      <c r="AA828" s="47">
        <f>IFERROR(Table_Query_from_Mac10[[#This Row],[Incremental Cost]]/Table_Query_from_Mac10[[#This Row],[Incremental Sales]],0)</f>
        <v>0</v>
      </c>
      <c r="AB828" s="47">
        <f>IFERROR(Table_Query_from_Mac10[[#This Row],[TotalCostFuture]]/Table_Query_from_Mac10[[#This Row],[totalsalesFuture]],0)</f>
        <v>0.45264053317933145</v>
      </c>
      <c r="AN828" s="30">
        <v>400</v>
      </c>
      <c r="AO828">
        <f t="shared" si="24"/>
        <v>100</v>
      </c>
      <c r="AQ828" s="30">
        <v>37.75</v>
      </c>
      <c r="AR828">
        <f t="shared" si="25"/>
        <v>13.21</v>
      </c>
    </row>
    <row r="829" spans="1:44" x14ac:dyDescent="0.25">
      <c r="A829">
        <v>90082</v>
      </c>
      <c r="B829">
        <v>1</v>
      </c>
      <c r="C829" t="s">
        <v>59</v>
      </c>
      <c r="D829" t="s">
        <v>49</v>
      </c>
      <c r="E829">
        <v>12</v>
      </c>
      <c r="F829">
        <v>12.88</v>
      </c>
      <c r="G829">
        <v>31.17</v>
      </c>
      <c r="H829" s="1">
        <v>44840</v>
      </c>
      <c r="I829" s="20">
        <v>0</v>
      </c>
      <c r="J829" s="47">
        <f>Table_Query_from_Mac10[[#This Row],[unit_price]]-(Table_Query_from_Mac10[[#This Row],[unit_price]]*(Table_Query_from_Mac10[[#This Row],[discount_pct]]/100))</f>
        <v>31.17</v>
      </c>
      <c r="K829" s="47">
        <f>Table_Query_from_Mac10[[#This Row],[unit_cost]]</f>
        <v>12.88</v>
      </c>
      <c r="L829" s="47">
        <f>Table_Query_from_Mac10[[#This Row],[Live-cost]]*(1+Table_Query_from_Mac10[[#This Row],[CogsIncreasebyTYPE]])</f>
        <v>12.88</v>
      </c>
      <c r="M829" s="47">
        <f>Table_Query_from_Mac10[[#This Row],[Live-cost]]*Table_Query_from_Mac10[[#This Row],[qty_to_ship]]</f>
        <v>154.56</v>
      </c>
      <c r="N829" s="47">
        <f>IF(Table_Query_from_Mac10[[#This Row],[item_no]]="KDA",-Table_Query_from_Mac10[[#This Row],[unit_price]],Table_Query_from_Mac10[[#This Row],[Net Unit]]*Table_Query_from_Mac10[[#This Row],[qty_to_ship]])</f>
        <v>374.04</v>
      </c>
      <c r="O829" s="47">
        <f>SUMIFS(Summary!C:C,Summary!H:H,Table_Query_from_Mac10[[#This Row],[Juiceoc]])</f>
        <v>0</v>
      </c>
      <c r="P829" s="47">
        <f>SUMIFS(Summary!D:D,Summary!H:H,Table_Query_from_Mac10[[#This Row],[Juiceoc]])</f>
        <v>0</v>
      </c>
      <c r="Q829" s="47">
        <f>SUMIFS(Summary!E:E,Summary!H:H,Table_Query_from_Mac10[[#This Row],[Juiceoc]])</f>
        <v>0</v>
      </c>
      <c r="R829" s="47">
        <f>Table_Query_from_Mac10[[#This Row],[Net Unit]]*(1+Table_Query_from_Mac10[[#This Row],[PriceIncreasebyType]])</f>
        <v>31.17</v>
      </c>
      <c r="S829" s="47">
        <f>Table_Query_from_Mac10[[#This Row],[UnitPriceFuture]]*Table_Query_from_Mac10[[#This Row],[qtytoShipFuture]]</f>
        <v>374.04</v>
      </c>
      <c r="T829" s="47">
        <f>ROUND(Table_Query_from_Mac10[[#This Row],[qty_to_ship]]*(1+Table_Query_from_Mac10[[#This Row],[VolumeIncreasebyType]]),0)</f>
        <v>12</v>
      </c>
      <c r="U829" s="47">
        <f>Table_Query_from_Mac10[[#This Row],[qtytoShipFuture]]*Table_Query_from_Mac10[[#This Row],[Future-cost]]</f>
        <v>154.56</v>
      </c>
      <c r="V829" s="47">
        <f>Table_Query_from_Mac10[[#This Row],[qtytoShipFuture]]-Table_Query_from_Mac10[[#This Row],[qty_to_ship]]</f>
        <v>0</v>
      </c>
      <c r="W829" s="47">
        <f>Table_Query_from_Mac10[[#This Row],[UnitPriceFuture]]</f>
        <v>31.17</v>
      </c>
      <c r="X829" s="47">
        <f>Table_Query_from_Mac10[[#This Row],[Unit Increase]]*Table_Query_from_Mac10[[#This Row],[UnitPriceFuture]]</f>
        <v>0</v>
      </c>
      <c r="Y829" s="47">
        <f>Table_Query_from_Mac10[[#This Row],[Unit Increase]]*Table_Query_from_Mac10[[#This Row],[Future-cost]]</f>
        <v>0</v>
      </c>
      <c r="Z829" s="47">
        <f>-(Table_Query_from_Mac10[[#This Row],[Incremental Sales]]+((Table_Query_from_Mac10[[#This Row],[Incremental Sales]]*-(SUM(Summary!$S$8:$S$9)))))*Summary!$S$18</f>
        <v>0</v>
      </c>
      <c r="AA829" s="47">
        <f>IFERROR(Table_Query_from_Mac10[[#This Row],[Incremental Cost]]/Table_Query_from_Mac10[[#This Row],[Incremental Sales]],0)</f>
        <v>0</v>
      </c>
      <c r="AB829" s="47">
        <f>IFERROR(Table_Query_from_Mac10[[#This Row],[TotalCostFuture]]/Table_Query_from_Mac10[[#This Row],[totalsalesFuture]],0)</f>
        <v>0.41321783766442088</v>
      </c>
      <c r="AN829" s="31">
        <v>48</v>
      </c>
      <c r="AO829">
        <f t="shared" si="24"/>
        <v>12</v>
      </c>
      <c r="AQ829" s="31">
        <v>89.06</v>
      </c>
      <c r="AR829">
        <f t="shared" si="25"/>
        <v>31.17</v>
      </c>
    </row>
    <row r="830" spans="1:44" x14ac:dyDescent="0.25">
      <c r="A830">
        <v>90082</v>
      </c>
      <c r="B830">
        <v>2</v>
      </c>
      <c r="C830" t="s">
        <v>60</v>
      </c>
      <c r="D830" t="s">
        <v>49</v>
      </c>
      <c r="E830">
        <v>3</v>
      </c>
      <c r="F830">
        <v>8.6999999999999993</v>
      </c>
      <c r="G830">
        <v>21.12</v>
      </c>
      <c r="H830" s="1">
        <v>44840</v>
      </c>
      <c r="I830" s="20">
        <v>0</v>
      </c>
      <c r="J830" s="47">
        <f>Table_Query_from_Mac10[[#This Row],[unit_price]]-(Table_Query_from_Mac10[[#This Row],[unit_price]]*(Table_Query_from_Mac10[[#This Row],[discount_pct]]/100))</f>
        <v>21.12</v>
      </c>
      <c r="K830" s="47">
        <f>Table_Query_from_Mac10[[#This Row],[unit_cost]]</f>
        <v>8.6999999999999993</v>
      </c>
      <c r="L830" s="47">
        <f>Table_Query_from_Mac10[[#This Row],[Live-cost]]*(1+Table_Query_from_Mac10[[#This Row],[CogsIncreasebyTYPE]])</f>
        <v>8.6999999999999993</v>
      </c>
      <c r="M830" s="47">
        <f>Table_Query_from_Mac10[[#This Row],[Live-cost]]*Table_Query_from_Mac10[[#This Row],[qty_to_ship]]</f>
        <v>26.099999999999998</v>
      </c>
      <c r="N830" s="47">
        <f>IF(Table_Query_from_Mac10[[#This Row],[item_no]]="KDA",-Table_Query_from_Mac10[[#This Row],[unit_price]],Table_Query_from_Mac10[[#This Row],[Net Unit]]*Table_Query_from_Mac10[[#This Row],[qty_to_ship]])</f>
        <v>63.36</v>
      </c>
      <c r="O830" s="47">
        <f>SUMIFS(Summary!C:C,Summary!H:H,Table_Query_from_Mac10[[#This Row],[Juiceoc]])</f>
        <v>0</v>
      </c>
      <c r="P830" s="47">
        <f>SUMIFS(Summary!D:D,Summary!H:H,Table_Query_from_Mac10[[#This Row],[Juiceoc]])</f>
        <v>0</v>
      </c>
      <c r="Q830" s="47">
        <f>SUMIFS(Summary!E:E,Summary!H:H,Table_Query_from_Mac10[[#This Row],[Juiceoc]])</f>
        <v>0</v>
      </c>
      <c r="R830" s="47">
        <f>Table_Query_from_Mac10[[#This Row],[Net Unit]]*(1+Table_Query_from_Mac10[[#This Row],[PriceIncreasebyType]])</f>
        <v>21.12</v>
      </c>
      <c r="S830" s="47">
        <f>Table_Query_from_Mac10[[#This Row],[UnitPriceFuture]]*Table_Query_from_Mac10[[#This Row],[qtytoShipFuture]]</f>
        <v>63.36</v>
      </c>
      <c r="T830" s="47">
        <f>ROUND(Table_Query_from_Mac10[[#This Row],[qty_to_ship]]*(1+Table_Query_from_Mac10[[#This Row],[VolumeIncreasebyType]]),0)</f>
        <v>3</v>
      </c>
      <c r="U830" s="47">
        <f>Table_Query_from_Mac10[[#This Row],[qtytoShipFuture]]*Table_Query_from_Mac10[[#This Row],[Future-cost]]</f>
        <v>26.099999999999998</v>
      </c>
      <c r="V830" s="47">
        <f>Table_Query_from_Mac10[[#This Row],[qtytoShipFuture]]-Table_Query_from_Mac10[[#This Row],[qty_to_ship]]</f>
        <v>0</v>
      </c>
      <c r="W830" s="47">
        <f>Table_Query_from_Mac10[[#This Row],[UnitPriceFuture]]</f>
        <v>21.12</v>
      </c>
      <c r="X830" s="47">
        <f>Table_Query_from_Mac10[[#This Row],[Unit Increase]]*Table_Query_from_Mac10[[#This Row],[UnitPriceFuture]]</f>
        <v>0</v>
      </c>
      <c r="Y830" s="47">
        <f>Table_Query_from_Mac10[[#This Row],[Unit Increase]]*Table_Query_from_Mac10[[#This Row],[Future-cost]]</f>
        <v>0</v>
      </c>
      <c r="Z830" s="47">
        <f>-(Table_Query_from_Mac10[[#This Row],[Incremental Sales]]+((Table_Query_from_Mac10[[#This Row],[Incremental Sales]]*-(SUM(Summary!$S$8:$S$9)))))*Summary!$S$18</f>
        <v>0</v>
      </c>
      <c r="AA830" s="47">
        <f>IFERROR(Table_Query_from_Mac10[[#This Row],[Incremental Cost]]/Table_Query_from_Mac10[[#This Row],[Incremental Sales]],0)</f>
        <v>0</v>
      </c>
      <c r="AB830" s="47">
        <f>IFERROR(Table_Query_from_Mac10[[#This Row],[TotalCostFuture]]/Table_Query_from_Mac10[[#This Row],[totalsalesFuture]],0)</f>
        <v>0.41193181818181818</v>
      </c>
      <c r="AN830" s="30">
        <v>12</v>
      </c>
      <c r="AO830">
        <f t="shared" si="24"/>
        <v>3</v>
      </c>
      <c r="AQ830" s="30">
        <v>60.35</v>
      </c>
      <c r="AR830">
        <f t="shared" si="25"/>
        <v>21.12</v>
      </c>
    </row>
    <row r="831" spans="1:44" x14ac:dyDescent="0.25">
      <c r="A831">
        <v>90082</v>
      </c>
      <c r="B831">
        <v>3</v>
      </c>
      <c r="C831" t="s">
        <v>60</v>
      </c>
      <c r="D831" t="s">
        <v>49</v>
      </c>
      <c r="E831">
        <v>4</v>
      </c>
      <c r="F831">
        <v>14.56</v>
      </c>
      <c r="G831">
        <v>40.119999999999997</v>
      </c>
      <c r="H831" s="1">
        <v>44840</v>
      </c>
      <c r="I831" s="20">
        <v>0</v>
      </c>
      <c r="J831" s="47">
        <f>Table_Query_from_Mac10[[#This Row],[unit_price]]-(Table_Query_from_Mac10[[#This Row],[unit_price]]*(Table_Query_from_Mac10[[#This Row],[discount_pct]]/100))</f>
        <v>40.119999999999997</v>
      </c>
      <c r="K831" s="47">
        <f>Table_Query_from_Mac10[[#This Row],[unit_cost]]</f>
        <v>14.56</v>
      </c>
      <c r="L831" s="47">
        <f>Table_Query_from_Mac10[[#This Row],[Live-cost]]*(1+Table_Query_from_Mac10[[#This Row],[CogsIncreasebyTYPE]])</f>
        <v>14.56</v>
      </c>
      <c r="M831" s="47">
        <f>Table_Query_from_Mac10[[#This Row],[Live-cost]]*Table_Query_from_Mac10[[#This Row],[qty_to_ship]]</f>
        <v>58.24</v>
      </c>
      <c r="N831" s="47">
        <f>IF(Table_Query_from_Mac10[[#This Row],[item_no]]="KDA",-Table_Query_from_Mac10[[#This Row],[unit_price]],Table_Query_from_Mac10[[#This Row],[Net Unit]]*Table_Query_from_Mac10[[#This Row],[qty_to_ship]])</f>
        <v>160.47999999999999</v>
      </c>
      <c r="O831" s="47">
        <f>SUMIFS(Summary!C:C,Summary!H:H,Table_Query_from_Mac10[[#This Row],[Juiceoc]])</f>
        <v>0</v>
      </c>
      <c r="P831" s="47">
        <f>SUMIFS(Summary!D:D,Summary!H:H,Table_Query_from_Mac10[[#This Row],[Juiceoc]])</f>
        <v>0</v>
      </c>
      <c r="Q831" s="47">
        <f>SUMIFS(Summary!E:E,Summary!H:H,Table_Query_from_Mac10[[#This Row],[Juiceoc]])</f>
        <v>0</v>
      </c>
      <c r="R831" s="47">
        <f>Table_Query_from_Mac10[[#This Row],[Net Unit]]*(1+Table_Query_from_Mac10[[#This Row],[PriceIncreasebyType]])</f>
        <v>40.119999999999997</v>
      </c>
      <c r="S831" s="47">
        <f>Table_Query_from_Mac10[[#This Row],[UnitPriceFuture]]*Table_Query_from_Mac10[[#This Row],[qtytoShipFuture]]</f>
        <v>160.47999999999999</v>
      </c>
      <c r="T831" s="47">
        <f>ROUND(Table_Query_from_Mac10[[#This Row],[qty_to_ship]]*(1+Table_Query_from_Mac10[[#This Row],[VolumeIncreasebyType]]),0)</f>
        <v>4</v>
      </c>
      <c r="U831" s="47">
        <f>Table_Query_from_Mac10[[#This Row],[qtytoShipFuture]]*Table_Query_from_Mac10[[#This Row],[Future-cost]]</f>
        <v>58.24</v>
      </c>
      <c r="V831" s="47">
        <f>Table_Query_from_Mac10[[#This Row],[qtytoShipFuture]]-Table_Query_from_Mac10[[#This Row],[qty_to_ship]]</f>
        <v>0</v>
      </c>
      <c r="W831" s="47">
        <f>Table_Query_from_Mac10[[#This Row],[UnitPriceFuture]]</f>
        <v>40.119999999999997</v>
      </c>
      <c r="X831" s="47">
        <f>Table_Query_from_Mac10[[#This Row],[Unit Increase]]*Table_Query_from_Mac10[[#This Row],[UnitPriceFuture]]</f>
        <v>0</v>
      </c>
      <c r="Y831" s="47">
        <f>Table_Query_from_Mac10[[#This Row],[Unit Increase]]*Table_Query_from_Mac10[[#This Row],[Future-cost]]</f>
        <v>0</v>
      </c>
      <c r="Z831" s="47">
        <f>-(Table_Query_from_Mac10[[#This Row],[Incremental Sales]]+((Table_Query_from_Mac10[[#This Row],[Incremental Sales]]*-(SUM(Summary!$S$8:$S$9)))))*Summary!$S$18</f>
        <v>0</v>
      </c>
      <c r="AA831" s="47">
        <f>IFERROR(Table_Query_from_Mac10[[#This Row],[Incremental Cost]]/Table_Query_from_Mac10[[#This Row],[Incremental Sales]],0)</f>
        <v>0</v>
      </c>
      <c r="AB831" s="47">
        <f>IFERROR(Table_Query_from_Mac10[[#This Row],[TotalCostFuture]]/Table_Query_from_Mac10[[#This Row],[totalsalesFuture]],0)</f>
        <v>0.36291126620139585</v>
      </c>
      <c r="AN831" s="31">
        <v>16</v>
      </c>
      <c r="AO831">
        <f t="shared" si="24"/>
        <v>4</v>
      </c>
      <c r="AQ831" s="31">
        <v>114.64</v>
      </c>
      <c r="AR831">
        <f t="shared" si="25"/>
        <v>40.119999999999997</v>
      </c>
    </row>
    <row r="832" spans="1:44" x14ac:dyDescent="0.25">
      <c r="A832">
        <v>90082</v>
      </c>
      <c r="B832">
        <v>4</v>
      </c>
      <c r="C832" t="s">
        <v>61</v>
      </c>
      <c r="D832" t="s">
        <v>49</v>
      </c>
      <c r="E832">
        <v>7</v>
      </c>
      <c r="F832">
        <v>5.99</v>
      </c>
      <c r="G832">
        <v>14.92</v>
      </c>
      <c r="H832" s="1">
        <v>44840</v>
      </c>
      <c r="I832" s="20">
        <v>0</v>
      </c>
      <c r="J832" s="47">
        <f>Table_Query_from_Mac10[[#This Row],[unit_price]]-(Table_Query_from_Mac10[[#This Row],[unit_price]]*(Table_Query_from_Mac10[[#This Row],[discount_pct]]/100))</f>
        <v>14.92</v>
      </c>
      <c r="K832" s="47">
        <f>Table_Query_from_Mac10[[#This Row],[unit_cost]]</f>
        <v>5.99</v>
      </c>
      <c r="L832" s="47">
        <f>Table_Query_from_Mac10[[#This Row],[Live-cost]]*(1+Table_Query_from_Mac10[[#This Row],[CogsIncreasebyTYPE]])</f>
        <v>5.99</v>
      </c>
      <c r="M832" s="47">
        <f>Table_Query_from_Mac10[[#This Row],[Live-cost]]*Table_Query_from_Mac10[[#This Row],[qty_to_ship]]</f>
        <v>41.93</v>
      </c>
      <c r="N832" s="47">
        <f>IF(Table_Query_from_Mac10[[#This Row],[item_no]]="KDA",-Table_Query_from_Mac10[[#This Row],[unit_price]],Table_Query_from_Mac10[[#This Row],[Net Unit]]*Table_Query_from_Mac10[[#This Row],[qty_to_ship]])</f>
        <v>104.44</v>
      </c>
      <c r="O832" s="47">
        <f>SUMIFS(Summary!C:C,Summary!H:H,Table_Query_from_Mac10[[#This Row],[Juiceoc]])</f>
        <v>0</v>
      </c>
      <c r="P832" s="47">
        <f>SUMIFS(Summary!D:D,Summary!H:H,Table_Query_from_Mac10[[#This Row],[Juiceoc]])</f>
        <v>0</v>
      </c>
      <c r="Q832" s="47">
        <f>SUMIFS(Summary!E:E,Summary!H:H,Table_Query_from_Mac10[[#This Row],[Juiceoc]])</f>
        <v>0</v>
      </c>
      <c r="R832" s="47">
        <f>Table_Query_from_Mac10[[#This Row],[Net Unit]]*(1+Table_Query_from_Mac10[[#This Row],[PriceIncreasebyType]])</f>
        <v>14.92</v>
      </c>
      <c r="S832" s="47">
        <f>Table_Query_from_Mac10[[#This Row],[UnitPriceFuture]]*Table_Query_from_Mac10[[#This Row],[qtytoShipFuture]]</f>
        <v>104.44</v>
      </c>
      <c r="T832" s="47">
        <f>ROUND(Table_Query_from_Mac10[[#This Row],[qty_to_ship]]*(1+Table_Query_from_Mac10[[#This Row],[VolumeIncreasebyType]]),0)</f>
        <v>7</v>
      </c>
      <c r="U832" s="47">
        <f>Table_Query_from_Mac10[[#This Row],[qtytoShipFuture]]*Table_Query_from_Mac10[[#This Row],[Future-cost]]</f>
        <v>41.93</v>
      </c>
      <c r="V832" s="47">
        <f>Table_Query_from_Mac10[[#This Row],[qtytoShipFuture]]-Table_Query_from_Mac10[[#This Row],[qty_to_ship]]</f>
        <v>0</v>
      </c>
      <c r="W832" s="47">
        <f>Table_Query_from_Mac10[[#This Row],[UnitPriceFuture]]</f>
        <v>14.92</v>
      </c>
      <c r="X832" s="47">
        <f>Table_Query_from_Mac10[[#This Row],[Unit Increase]]*Table_Query_from_Mac10[[#This Row],[UnitPriceFuture]]</f>
        <v>0</v>
      </c>
      <c r="Y832" s="47">
        <f>Table_Query_from_Mac10[[#This Row],[Unit Increase]]*Table_Query_from_Mac10[[#This Row],[Future-cost]]</f>
        <v>0</v>
      </c>
      <c r="Z832" s="47">
        <f>-(Table_Query_from_Mac10[[#This Row],[Incremental Sales]]+((Table_Query_from_Mac10[[#This Row],[Incremental Sales]]*-(SUM(Summary!$S$8:$S$9)))))*Summary!$S$18</f>
        <v>0</v>
      </c>
      <c r="AA832" s="47">
        <f>IFERROR(Table_Query_from_Mac10[[#This Row],[Incremental Cost]]/Table_Query_from_Mac10[[#This Row],[Incremental Sales]],0)</f>
        <v>0</v>
      </c>
      <c r="AB832" s="47">
        <f>IFERROR(Table_Query_from_Mac10[[#This Row],[TotalCostFuture]]/Table_Query_from_Mac10[[#This Row],[totalsalesFuture]],0)</f>
        <v>0.40147453083109919</v>
      </c>
      <c r="AN832" s="30">
        <v>25</v>
      </c>
      <c r="AO832">
        <f t="shared" si="24"/>
        <v>7</v>
      </c>
      <c r="AQ832" s="30">
        <v>42.64</v>
      </c>
      <c r="AR832">
        <f t="shared" si="25"/>
        <v>14.92</v>
      </c>
    </row>
    <row r="833" spans="1:44" x14ac:dyDescent="0.25">
      <c r="A833">
        <v>90082</v>
      </c>
      <c r="B833">
        <v>5</v>
      </c>
      <c r="C833" t="s">
        <v>59</v>
      </c>
      <c r="D833" t="s">
        <v>49</v>
      </c>
      <c r="E833">
        <v>50</v>
      </c>
      <c r="F833">
        <v>4.74</v>
      </c>
      <c r="G833">
        <v>10.36</v>
      </c>
      <c r="H833" s="1">
        <v>44840</v>
      </c>
      <c r="I833" s="20">
        <v>0</v>
      </c>
      <c r="J833" s="47">
        <f>Table_Query_from_Mac10[[#This Row],[unit_price]]-(Table_Query_from_Mac10[[#This Row],[unit_price]]*(Table_Query_from_Mac10[[#This Row],[discount_pct]]/100))</f>
        <v>10.36</v>
      </c>
      <c r="K833" s="47">
        <f>Table_Query_from_Mac10[[#This Row],[unit_cost]]</f>
        <v>4.74</v>
      </c>
      <c r="L833" s="47">
        <f>Table_Query_from_Mac10[[#This Row],[Live-cost]]*(1+Table_Query_from_Mac10[[#This Row],[CogsIncreasebyTYPE]])</f>
        <v>4.74</v>
      </c>
      <c r="M833" s="47">
        <f>Table_Query_from_Mac10[[#This Row],[Live-cost]]*Table_Query_from_Mac10[[#This Row],[qty_to_ship]]</f>
        <v>237</v>
      </c>
      <c r="N833" s="47">
        <f>IF(Table_Query_from_Mac10[[#This Row],[item_no]]="KDA",-Table_Query_from_Mac10[[#This Row],[unit_price]],Table_Query_from_Mac10[[#This Row],[Net Unit]]*Table_Query_from_Mac10[[#This Row],[qty_to_ship]])</f>
        <v>518</v>
      </c>
      <c r="O833" s="47">
        <f>SUMIFS(Summary!C:C,Summary!H:H,Table_Query_from_Mac10[[#This Row],[Juiceoc]])</f>
        <v>0</v>
      </c>
      <c r="P833" s="47">
        <f>SUMIFS(Summary!D:D,Summary!H:H,Table_Query_from_Mac10[[#This Row],[Juiceoc]])</f>
        <v>0</v>
      </c>
      <c r="Q833" s="47">
        <f>SUMIFS(Summary!E:E,Summary!H:H,Table_Query_from_Mac10[[#This Row],[Juiceoc]])</f>
        <v>0</v>
      </c>
      <c r="R833" s="47">
        <f>Table_Query_from_Mac10[[#This Row],[Net Unit]]*(1+Table_Query_from_Mac10[[#This Row],[PriceIncreasebyType]])</f>
        <v>10.36</v>
      </c>
      <c r="S833" s="47">
        <f>Table_Query_from_Mac10[[#This Row],[UnitPriceFuture]]*Table_Query_from_Mac10[[#This Row],[qtytoShipFuture]]</f>
        <v>518</v>
      </c>
      <c r="T833" s="47">
        <f>ROUND(Table_Query_from_Mac10[[#This Row],[qty_to_ship]]*(1+Table_Query_from_Mac10[[#This Row],[VolumeIncreasebyType]]),0)</f>
        <v>50</v>
      </c>
      <c r="U833" s="47">
        <f>Table_Query_from_Mac10[[#This Row],[qtytoShipFuture]]*Table_Query_from_Mac10[[#This Row],[Future-cost]]</f>
        <v>237</v>
      </c>
      <c r="V833" s="47">
        <f>Table_Query_from_Mac10[[#This Row],[qtytoShipFuture]]-Table_Query_from_Mac10[[#This Row],[qty_to_ship]]</f>
        <v>0</v>
      </c>
      <c r="W833" s="47">
        <f>Table_Query_from_Mac10[[#This Row],[UnitPriceFuture]]</f>
        <v>10.36</v>
      </c>
      <c r="X833" s="47">
        <f>Table_Query_from_Mac10[[#This Row],[Unit Increase]]*Table_Query_from_Mac10[[#This Row],[UnitPriceFuture]]</f>
        <v>0</v>
      </c>
      <c r="Y833" s="47">
        <f>Table_Query_from_Mac10[[#This Row],[Unit Increase]]*Table_Query_from_Mac10[[#This Row],[Future-cost]]</f>
        <v>0</v>
      </c>
      <c r="Z833" s="47">
        <f>-(Table_Query_from_Mac10[[#This Row],[Incremental Sales]]+((Table_Query_from_Mac10[[#This Row],[Incremental Sales]]*-(SUM(Summary!$S$8:$S$9)))))*Summary!$S$18</f>
        <v>0</v>
      </c>
      <c r="AA833" s="47">
        <f>IFERROR(Table_Query_from_Mac10[[#This Row],[Incremental Cost]]/Table_Query_from_Mac10[[#This Row],[Incremental Sales]],0)</f>
        <v>0</v>
      </c>
      <c r="AB833" s="47">
        <f>IFERROR(Table_Query_from_Mac10[[#This Row],[TotalCostFuture]]/Table_Query_from_Mac10[[#This Row],[totalsalesFuture]],0)</f>
        <v>0.4575289575289575</v>
      </c>
      <c r="AN833" s="31">
        <v>200</v>
      </c>
      <c r="AO833">
        <f t="shared" si="24"/>
        <v>50</v>
      </c>
      <c r="AQ833" s="31">
        <v>29.59</v>
      </c>
      <c r="AR833">
        <f t="shared" si="25"/>
        <v>10.36</v>
      </c>
    </row>
    <row r="834" spans="1:44" x14ac:dyDescent="0.25">
      <c r="A834">
        <v>90082</v>
      </c>
      <c r="B834">
        <v>6</v>
      </c>
      <c r="C834" t="s">
        <v>59</v>
      </c>
      <c r="D834" t="s">
        <v>49</v>
      </c>
      <c r="E834">
        <v>6</v>
      </c>
      <c r="F834">
        <v>11.28</v>
      </c>
      <c r="G834">
        <v>26.82</v>
      </c>
      <c r="H834" s="1">
        <v>44840</v>
      </c>
      <c r="I834" s="20">
        <v>0</v>
      </c>
      <c r="J834" s="47">
        <f>Table_Query_from_Mac10[[#This Row],[unit_price]]-(Table_Query_from_Mac10[[#This Row],[unit_price]]*(Table_Query_from_Mac10[[#This Row],[discount_pct]]/100))</f>
        <v>26.82</v>
      </c>
      <c r="K834" s="47">
        <f>Table_Query_from_Mac10[[#This Row],[unit_cost]]</f>
        <v>11.28</v>
      </c>
      <c r="L834" s="47">
        <f>Table_Query_from_Mac10[[#This Row],[Live-cost]]*(1+Table_Query_from_Mac10[[#This Row],[CogsIncreasebyTYPE]])</f>
        <v>11.28</v>
      </c>
      <c r="M834" s="47">
        <f>Table_Query_from_Mac10[[#This Row],[Live-cost]]*Table_Query_from_Mac10[[#This Row],[qty_to_ship]]</f>
        <v>67.679999999999993</v>
      </c>
      <c r="N834" s="47">
        <f>IF(Table_Query_from_Mac10[[#This Row],[item_no]]="KDA",-Table_Query_from_Mac10[[#This Row],[unit_price]],Table_Query_from_Mac10[[#This Row],[Net Unit]]*Table_Query_from_Mac10[[#This Row],[qty_to_ship]])</f>
        <v>160.92000000000002</v>
      </c>
      <c r="O834" s="47">
        <f>SUMIFS(Summary!C:C,Summary!H:H,Table_Query_from_Mac10[[#This Row],[Juiceoc]])</f>
        <v>0</v>
      </c>
      <c r="P834" s="47">
        <f>SUMIFS(Summary!D:D,Summary!H:H,Table_Query_from_Mac10[[#This Row],[Juiceoc]])</f>
        <v>0</v>
      </c>
      <c r="Q834" s="47">
        <f>SUMIFS(Summary!E:E,Summary!H:H,Table_Query_from_Mac10[[#This Row],[Juiceoc]])</f>
        <v>0</v>
      </c>
      <c r="R834" s="47">
        <f>Table_Query_from_Mac10[[#This Row],[Net Unit]]*(1+Table_Query_from_Mac10[[#This Row],[PriceIncreasebyType]])</f>
        <v>26.82</v>
      </c>
      <c r="S834" s="47">
        <f>Table_Query_from_Mac10[[#This Row],[UnitPriceFuture]]*Table_Query_from_Mac10[[#This Row],[qtytoShipFuture]]</f>
        <v>160.92000000000002</v>
      </c>
      <c r="T834" s="47">
        <f>ROUND(Table_Query_from_Mac10[[#This Row],[qty_to_ship]]*(1+Table_Query_from_Mac10[[#This Row],[VolumeIncreasebyType]]),0)</f>
        <v>6</v>
      </c>
      <c r="U834" s="47">
        <f>Table_Query_from_Mac10[[#This Row],[qtytoShipFuture]]*Table_Query_from_Mac10[[#This Row],[Future-cost]]</f>
        <v>67.679999999999993</v>
      </c>
      <c r="V834" s="47">
        <f>Table_Query_from_Mac10[[#This Row],[qtytoShipFuture]]-Table_Query_from_Mac10[[#This Row],[qty_to_ship]]</f>
        <v>0</v>
      </c>
      <c r="W834" s="47">
        <f>Table_Query_from_Mac10[[#This Row],[UnitPriceFuture]]</f>
        <v>26.82</v>
      </c>
      <c r="X834" s="47">
        <f>Table_Query_from_Mac10[[#This Row],[Unit Increase]]*Table_Query_from_Mac10[[#This Row],[UnitPriceFuture]]</f>
        <v>0</v>
      </c>
      <c r="Y834" s="47">
        <f>Table_Query_from_Mac10[[#This Row],[Unit Increase]]*Table_Query_from_Mac10[[#This Row],[Future-cost]]</f>
        <v>0</v>
      </c>
      <c r="Z834" s="47">
        <f>-(Table_Query_from_Mac10[[#This Row],[Incremental Sales]]+((Table_Query_from_Mac10[[#This Row],[Incremental Sales]]*-(SUM(Summary!$S$8:$S$9)))))*Summary!$S$18</f>
        <v>0</v>
      </c>
      <c r="AA834" s="47">
        <f>IFERROR(Table_Query_from_Mac10[[#This Row],[Incremental Cost]]/Table_Query_from_Mac10[[#This Row],[Incremental Sales]],0)</f>
        <v>0</v>
      </c>
      <c r="AB834" s="47">
        <f>IFERROR(Table_Query_from_Mac10[[#This Row],[TotalCostFuture]]/Table_Query_from_Mac10[[#This Row],[totalsalesFuture]],0)</f>
        <v>0.42058165548098425</v>
      </c>
      <c r="AN834" s="30">
        <v>24</v>
      </c>
      <c r="AO834">
        <f t="shared" si="24"/>
        <v>6</v>
      </c>
      <c r="AQ834" s="30">
        <v>76.64</v>
      </c>
      <c r="AR834">
        <f t="shared" si="25"/>
        <v>26.82</v>
      </c>
    </row>
    <row r="835" spans="1:44" x14ac:dyDescent="0.25">
      <c r="A835">
        <v>90082</v>
      </c>
      <c r="B835">
        <v>7</v>
      </c>
      <c r="C835" t="s">
        <v>59</v>
      </c>
      <c r="D835" t="s">
        <v>49</v>
      </c>
      <c r="E835">
        <v>21</v>
      </c>
      <c r="F835">
        <v>6.89</v>
      </c>
      <c r="G835">
        <v>15.45</v>
      </c>
      <c r="H835" s="1">
        <v>44840</v>
      </c>
      <c r="I835" s="20">
        <v>0</v>
      </c>
      <c r="J835" s="47">
        <f>Table_Query_from_Mac10[[#This Row],[unit_price]]-(Table_Query_from_Mac10[[#This Row],[unit_price]]*(Table_Query_from_Mac10[[#This Row],[discount_pct]]/100))</f>
        <v>15.45</v>
      </c>
      <c r="K835" s="47">
        <f>Table_Query_from_Mac10[[#This Row],[unit_cost]]</f>
        <v>6.89</v>
      </c>
      <c r="L835" s="47">
        <f>Table_Query_from_Mac10[[#This Row],[Live-cost]]*(1+Table_Query_from_Mac10[[#This Row],[CogsIncreasebyTYPE]])</f>
        <v>6.89</v>
      </c>
      <c r="M835" s="47">
        <f>Table_Query_from_Mac10[[#This Row],[Live-cost]]*Table_Query_from_Mac10[[#This Row],[qty_to_ship]]</f>
        <v>144.69</v>
      </c>
      <c r="N835" s="47">
        <f>IF(Table_Query_from_Mac10[[#This Row],[item_no]]="KDA",-Table_Query_from_Mac10[[#This Row],[unit_price]],Table_Query_from_Mac10[[#This Row],[Net Unit]]*Table_Query_from_Mac10[[#This Row],[qty_to_ship]])</f>
        <v>324.45</v>
      </c>
      <c r="O835" s="47">
        <f>SUMIFS(Summary!C:C,Summary!H:H,Table_Query_from_Mac10[[#This Row],[Juiceoc]])</f>
        <v>0</v>
      </c>
      <c r="P835" s="47">
        <f>SUMIFS(Summary!D:D,Summary!H:H,Table_Query_from_Mac10[[#This Row],[Juiceoc]])</f>
        <v>0</v>
      </c>
      <c r="Q835" s="47">
        <f>SUMIFS(Summary!E:E,Summary!H:H,Table_Query_from_Mac10[[#This Row],[Juiceoc]])</f>
        <v>0</v>
      </c>
      <c r="R835" s="47">
        <f>Table_Query_from_Mac10[[#This Row],[Net Unit]]*(1+Table_Query_from_Mac10[[#This Row],[PriceIncreasebyType]])</f>
        <v>15.45</v>
      </c>
      <c r="S835" s="47">
        <f>Table_Query_from_Mac10[[#This Row],[UnitPriceFuture]]*Table_Query_from_Mac10[[#This Row],[qtytoShipFuture]]</f>
        <v>324.45</v>
      </c>
      <c r="T835" s="47">
        <f>ROUND(Table_Query_from_Mac10[[#This Row],[qty_to_ship]]*(1+Table_Query_from_Mac10[[#This Row],[VolumeIncreasebyType]]),0)</f>
        <v>21</v>
      </c>
      <c r="U835" s="47">
        <f>Table_Query_from_Mac10[[#This Row],[qtytoShipFuture]]*Table_Query_from_Mac10[[#This Row],[Future-cost]]</f>
        <v>144.69</v>
      </c>
      <c r="V835" s="47">
        <f>Table_Query_from_Mac10[[#This Row],[qtytoShipFuture]]-Table_Query_from_Mac10[[#This Row],[qty_to_ship]]</f>
        <v>0</v>
      </c>
      <c r="W835" s="47">
        <f>Table_Query_from_Mac10[[#This Row],[UnitPriceFuture]]</f>
        <v>15.45</v>
      </c>
      <c r="X835" s="47">
        <f>Table_Query_from_Mac10[[#This Row],[Unit Increase]]*Table_Query_from_Mac10[[#This Row],[UnitPriceFuture]]</f>
        <v>0</v>
      </c>
      <c r="Y835" s="47">
        <f>Table_Query_from_Mac10[[#This Row],[Unit Increase]]*Table_Query_from_Mac10[[#This Row],[Future-cost]]</f>
        <v>0</v>
      </c>
      <c r="Z835" s="47">
        <f>-(Table_Query_from_Mac10[[#This Row],[Incremental Sales]]+((Table_Query_from_Mac10[[#This Row],[Incremental Sales]]*-(SUM(Summary!$S$8:$S$9)))))*Summary!$S$18</f>
        <v>0</v>
      </c>
      <c r="AA835" s="47">
        <f>IFERROR(Table_Query_from_Mac10[[#This Row],[Incremental Cost]]/Table_Query_from_Mac10[[#This Row],[Incremental Sales]],0)</f>
        <v>0</v>
      </c>
      <c r="AB835" s="47">
        <f>IFERROR(Table_Query_from_Mac10[[#This Row],[TotalCostFuture]]/Table_Query_from_Mac10[[#This Row],[totalsalesFuture]],0)</f>
        <v>0.44595469255663434</v>
      </c>
      <c r="AN835" s="31">
        <v>84</v>
      </c>
      <c r="AO835">
        <f t="shared" ref="AO835:AO898" si="26">CEILING(AN835/4,1)</f>
        <v>21</v>
      </c>
      <c r="AQ835" s="31">
        <v>44.15</v>
      </c>
      <c r="AR835">
        <f t="shared" ref="AR835:AR898" si="27">ROUND(AQ835/5*1.75,2)</f>
        <v>15.45</v>
      </c>
    </row>
    <row r="836" spans="1:44" x14ac:dyDescent="0.25">
      <c r="A836">
        <v>90082</v>
      </c>
      <c r="B836">
        <v>8</v>
      </c>
      <c r="C836" t="s">
        <v>58</v>
      </c>
      <c r="D836" t="s">
        <v>49</v>
      </c>
      <c r="E836">
        <v>18</v>
      </c>
      <c r="F836">
        <v>3.74</v>
      </c>
      <c r="G836">
        <v>7.88</v>
      </c>
      <c r="H836" s="1">
        <v>44840</v>
      </c>
      <c r="I836" s="20">
        <v>0</v>
      </c>
      <c r="J836" s="47">
        <f>Table_Query_from_Mac10[[#This Row],[unit_price]]-(Table_Query_from_Mac10[[#This Row],[unit_price]]*(Table_Query_from_Mac10[[#This Row],[discount_pct]]/100))</f>
        <v>7.88</v>
      </c>
      <c r="K836" s="47">
        <f>Table_Query_from_Mac10[[#This Row],[unit_cost]]</f>
        <v>3.74</v>
      </c>
      <c r="L836" s="47">
        <f>Table_Query_from_Mac10[[#This Row],[Live-cost]]*(1+Table_Query_from_Mac10[[#This Row],[CogsIncreasebyTYPE]])</f>
        <v>3.74</v>
      </c>
      <c r="M836" s="47">
        <f>Table_Query_from_Mac10[[#This Row],[Live-cost]]*Table_Query_from_Mac10[[#This Row],[qty_to_ship]]</f>
        <v>67.320000000000007</v>
      </c>
      <c r="N836" s="47">
        <f>IF(Table_Query_from_Mac10[[#This Row],[item_no]]="KDA",-Table_Query_from_Mac10[[#This Row],[unit_price]],Table_Query_from_Mac10[[#This Row],[Net Unit]]*Table_Query_from_Mac10[[#This Row],[qty_to_ship]])</f>
        <v>141.84</v>
      </c>
      <c r="O836" s="47">
        <f>SUMIFS(Summary!C:C,Summary!H:H,Table_Query_from_Mac10[[#This Row],[Juiceoc]])</f>
        <v>0</v>
      </c>
      <c r="P836" s="47">
        <f>SUMIFS(Summary!D:D,Summary!H:H,Table_Query_from_Mac10[[#This Row],[Juiceoc]])</f>
        <v>0</v>
      </c>
      <c r="Q836" s="47">
        <f>SUMIFS(Summary!E:E,Summary!H:H,Table_Query_from_Mac10[[#This Row],[Juiceoc]])</f>
        <v>0</v>
      </c>
      <c r="R836" s="47">
        <f>Table_Query_from_Mac10[[#This Row],[Net Unit]]*(1+Table_Query_from_Mac10[[#This Row],[PriceIncreasebyType]])</f>
        <v>7.88</v>
      </c>
      <c r="S836" s="47">
        <f>Table_Query_from_Mac10[[#This Row],[UnitPriceFuture]]*Table_Query_from_Mac10[[#This Row],[qtytoShipFuture]]</f>
        <v>141.84</v>
      </c>
      <c r="T836" s="47">
        <f>ROUND(Table_Query_from_Mac10[[#This Row],[qty_to_ship]]*(1+Table_Query_from_Mac10[[#This Row],[VolumeIncreasebyType]]),0)</f>
        <v>18</v>
      </c>
      <c r="U836" s="47">
        <f>Table_Query_from_Mac10[[#This Row],[qtytoShipFuture]]*Table_Query_from_Mac10[[#This Row],[Future-cost]]</f>
        <v>67.320000000000007</v>
      </c>
      <c r="V836" s="47">
        <f>Table_Query_from_Mac10[[#This Row],[qtytoShipFuture]]-Table_Query_from_Mac10[[#This Row],[qty_to_ship]]</f>
        <v>0</v>
      </c>
      <c r="W836" s="47">
        <f>Table_Query_from_Mac10[[#This Row],[UnitPriceFuture]]</f>
        <v>7.88</v>
      </c>
      <c r="X836" s="47">
        <f>Table_Query_from_Mac10[[#This Row],[Unit Increase]]*Table_Query_from_Mac10[[#This Row],[UnitPriceFuture]]</f>
        <v>0</v>
      </c>
      <c r="Y836" s="47">
        <f>Table_Query_from_Mac10[[#This Row],[Unit Increase]]*Table_Query_from_Mac10[[#This Row],[Future-cost]]</f>
        <v>0</v>
      </c>
      <c r="Z836" s="47">
        <f>-(Table_Query_from_Mac10[[#This Row],[Incremental Sales]]+((Table_Query_from_Mac10[[#This Row],[Incremental Sales]]*-(SUM(Summary!$S$8:$S$9)))))*Summary!$S$18</f>
        <v>0</v>
      </c>
      <c r="AA836" s="47">
        <f>IFERROR(Table_Query_from_Mac10[[#This Row],[Incremental Cost]]/Table_Query_from_Mac10[[#This Row],[Incremental Sales]],0)</f>
        <v>0</v>
      </c>
      <c r="AB836" s="47">
        <f>IFERROR(Table_Query_from_Mac10[[#This Row],[TotalCostFuture]]/Table_Query_from_Mac10[[#This Row],[totalsalesFuture]],0)</f>
        <v>0.47461928934010156</v>
      </c>
      <c r="AN836" s="30">
        <v>72</v>
      </c>
      <c r="AO836">
        <f t="shared" si="26"/>
        <v>18</v>
      </c>
      <c r="AQ836" s="30">
        <v>22.51</v>
      </c>
      <c r="AR836">
        <f t="shared" si="27"/>
        <v>7.88</v>
      </c>
    </row>
    <row r="837" spans="1:44" x14ac:dyDescent="0.25">
      <c r="A837">
        <v>90082</v>
      </c>
      <c r="B837">
        <v>9</v>
      </c>
      <c r="C837" t="s">
        <v>59</v>
      </c>
      <c r="D837" t="s">
        <v>49</v>
      </c>
      <c r="E837">
        <v>18</v>
      </c>
      <c r="F837">
        <v>9.5500000000000007</v>
      </c>
      <c r="G837">
        <v>23.29</v>
      </c>
      <c r="H837" s="1">
        <v>44840</v>
      </c>
      <c r="I837" s="20">
        <v>0</v>
      </c>
      <c r="J837" s="47">
        <f>Table_Query_from_Mac10[[#This Row],[unit_price]]-(Table_Query_from_Mac10[[#This Row],[unit_price]]*(Table_Query_from_Mac10[[#This Row],[discount_pct]]/100))</f>
        <v>23.29</v>
      </c>
      <c r="K837" s="47">
        <f>Table_Query_from_Mac10[[#This Row],[unit_cost]]</f>
        <v>9.5500000000000007</v>
      </c>
      <c r="L837" s="47">
        <f>Table_Query_from_Mac10[[#This Row],[Live-cost]]*(1+Table_Query_from_Mac10[[#This Row],[CogsIncreasebyTYPE]])</f>
        <v>9.5500000000000007</v>
      </c>
      <c r="M837" s="47">
        <f>Table_Query_from_Mac10[[#This Row],[Live-cost]]*Table_Query_from_Mac10[[#This Row],[qty_to_ship]]</f>
        <v>171.9</v>
      </c>
      <c r="N837" s="47">
        <f>IF(Table_Query_from_Mac10[[#This Row],[item_no]]="KDA",-Table_Query_from_Mac10[[#This Row],[unit_price]],Table_Query_from_Mac10[[#This Row],[Net Unit]]*Table_Query_from_Mac10[[#This Row],[qty_to_ship]])</f>
        <v>419.21999999999997</v>
      </c>
      <c r="O837" s="47">
        <f>SUMIFS(Summary!C:C,Summary!H:H,Table_Query_from_Mac10[[#This Row],[Juiceoc]])</f>
        <v>0</v>
      </c>
      <c r="P837" s="47">
        <f>SUMIFS(Summary!D:D,Summary!H:H,Table_Query_from_Mac10[[#This Row],[Juiceoc]])</f>
        <v>0</v>
      </c>
      <c r="Q837" s="47">
        <f>SUMIFS(Summary!E:E,Summary!H:H,Table_Query_from_Mac10[[#This Row],[Juiceoc]])</f>
        <v>0</v>
      </c>
      <c r="R837" s="47">
        <f>Table_Query_from_Mac10[[#This Row],[Net Unit]]*(1+Table_Query_from_Mac10[[#This Row],[PriceIncreasebyType]])</f>
        <v>23.29</v>
      </c>
      <c r="S837" s="47">
        <f>Table_Query_from_Mac10[[#This Row],[UnitPriceFuture]]*Table_Query_from_Mac10[[#This Row],[qtytoShipFuture]]</f>
        <v>419.21999999999997</v>
      </c>
      <c r="T837" s="47">
        <f>ROUND(Table_Query_from_Mac10[[#This Row],[qty_to_ship]]*(1+Table_Query_from_Mac10[[#This Row],[VolumeIncreasebyType]]),0)</f>
        <v>18</v>
      </c>
      <c r="U837" s="47">
        <f>Table_Query_from_Mac10[[#This Row],[qtytoShipFuture]]*Table_Query_from_Mac10[[#This Row],[Future-cost]]</f>
        <v>171.9</v>
      </c>
      <c r="V837" s="47">
        <f>Table_Query_from_Mac10[[#This Row],[qtytoShipFuture]]-Table_Query_from_Mac10[[#This Row],[qty_to_ship]]</f>
        <v>0</v>
      </c>
      <c r="W837" s="47">
        <f>Table_Query_from_Mac10[[#This Row],[UnitPriceFuture]]</f>
        <v>23.29</v>
      </c>
      <c r="X837" s="47">
        <f>Table_Query_from_Mac10[[#This Row],[Unit Increase]]*Table_Query_from_Mac10[[#This Row],[UnitPriceFuture]]</f>
        <v>0</v>
      </c>
      <c r="Y837" s="47">
        <f>Table_Query_from_Mac10[[#This Row],[Unit Increase]]*Table_Query_from_Mac10[[#This Row],[Future-cost]]</f>
        <v>0</v>
      </c>
      <c r="Z837" s="47">
        <f>-(Table_Query_from_Mac10[[#This Row],[Incremental Sales]]+((Table_Query_from_Mac10[[#This Row],[Incremental Sales]]*-(SUM(Summary!$S$8:$S$9)))))*Summary!$S$18</f>
        <v>0</v>
      </c>
      <c r="AA837" s="47">
        <f>IFERROR(Table_Query_from_Mac10[[#This Row],[Incremental Cost]]/Table_Query_from_Mac10[[#This Row],[Incremental Sales]],0)</f>
        <v>0</v>
      </c>
      <c r="AB837" s="47">
        <f>IFERROR(Table_Query_from_Mac10[[#This Row],[TotalCostFuture]]/Table_Query_from_Mac10[[#This Row],[totalsalesFuture]],0)</f>
        <v>0.41004723057106057</v>
      </c>
      <c r="AN837" s="31">
        <v>72</v>
      </c>
      <c r="AO837">
        <f t="shared" si="26"/>
        <v>18</v>
      </c>
      <c r="AQ837" s="31">
        <v>66.53</v>
      </c>
      <c r="AR837">
        <f t="shared" si="27"/>
        <v>23.29</v>
      </c>
    </row>
    <row r="838" spans="1:44" x14ac:dyDescent="0.25">
      <c r="A838">
        <v>90082</v>
      </c>
      <c r="B838">
        <v>10</v>
      </c>
      <c r="C838" t="s">
        <v>61</v>
      </c>
      <c r="D838" t="s">
        <v>49</v>
      </c>
      <c r="E838">
        <v>12</v>
      </c>
      <c r="F838">
        <v>7.96</v>
      </c>
      <c r="G838">
        <v>19.21</v>
      </c>
      <c r="H838" s="1">
        <v>44840</v>
      </c>
      <c r="I838" s="20">
        <v>0</v>
      </c>
      <c r="J838" s="47">
        <f>Table_Query_from_Mac10[[#This Row],[unit_price]]-(Table_Query_from_Mac10[[#This Row],[unit_price]]*(Table_Query_from_Mac10[[#This Row],[discount_pct]]/100))</f>
        <v>19.21</v>
      </c>
      <c r="K838" s="47">
        <f>Table_Query_from_Mac10[[#This Row],[unit_cost]]</f>
        <v>7.96</v>
      </c>
      <c r="L838" s="47">
        <f>Table_Query_from_Mac10[[#This Row],[Live-cost]]*(1+Table_Query_from_Mac10[[#This Row],[CogsIncreasebyTYPE]])</f>
        <v>7.96</v>
      </c>
      <c r="M838" s="47">
        <f>Table_Query_from_Mac10[[#This Row],[Live-cost]]*Table_Query_from_Mac10[[#This Row],[qty_to_ship]]</f>
        <v>95.52</v>
      </c>
      <c r="N838" s="47">
        <f>IF(Table_Query_from_Mac10[[#This Row],[item_no]]="KDA",-Table_Query_from_Mac10[[#This Row],[unit_price]],Table_Query_from_Mac10[[#This Row],[Net Unit]]*Table_Query_from_Mac10[[#This Row],[qty_to_ship]])</f>
        <v>230.52</v>
      </c>
      <c r="O838" s="47">
        <f>SUMIFS(Summary!C:C,Summary!H:H,Table_Query_from_Mac10[[#This Row],[Juiceoc]])</f>
        <v>0</v>
      </c>
      <c r="P838" s="47">
        <f>SUMIFS(Summary!D:D,Summary!H:H,Table_Query_from_Mac10[[#This Row],[Juiceoc]])</f>
        <v>0</v>
      </c>
      <c r="Q838" s="47">
        <f>SUMIFS(Summary!E:E,Summary!H:H,Table_Query_from_Mac10[[#This Row],[Juiceoc]])</f>
        <v>0</v>
      </c>
      <c r="R838" s="47">
        <f>Table_Query_from_Mac10[[#This Row],[Net Unit]]*(1+Table_Query_from_Mac10[[#This Row],[PriceIncreasebyType]])</f>
        <v>19.21</v>
      </c>
      <c r="S838" s="47">
        <f>Table_Query_from_Mac10[[#This Row],[UnitPriceFuture]]*Table_Query_from_Mac10[[#This Row],[qtytoShipFuture]]</f>
        <v>230.52</v>
      </c>
      <c r="T838" s="47">
        <f>ROUND(Table_Query_from_Mac10[[#This Row],[qty_to_ship]]*(1+Table_Query_from_Mac10[[#This Row],[VolumeIncreasebyType]]),0)</f>
        <v>12</v>
      </c>
      <c r="U838" s="47">
        <f>Table_Query_from_Mac10[[#This Row],[qtytoShipFuture]]*Table_Query_from_Mac10[[#This Row],[Future-cost]]</f>
        <v>95.52</v>
      </c>
      <c r="V838" s="47">
        <f>Table_Query_from_Mac10[[#This Row],[qtytoShipFuture]]-Table_Query_from_Mac10[[#This Row],[qty_to_ship]]</f>
        <v>0</v>
      </c>
      <c r="W838" s="47">
        <f>Table_Query_from_Mac10[[#This Row],[UnitPriceFuture]]</f>
        <v>19.21</v>
      </c>
      <c r="X838" s="47">
        <f>Table_Query_from_Mac10[[#This Row],[Unit Increase]]*Table_Query_from_Mac10[[#This Row],[UnitPriceFuture]]</f>
        <v>0</v>
      </c>
      <c r="Y838" s="47">
        <f>Table_Query_from_Mac10[[#This Row],[Unit Increase]]*Table_Query_from_Mac10[[#This Row],[Future-cost]]</f>
        <v>0</v>
      </c>
      <c r="Z838" s="47">
        <f>-(Table_Query_from_Mac10[[#This Row],[Incremental Sales]]+((Table_Query_from_Mac10[[#This Row],[Incremental Sales]]*-(SUM(Summary!$S$8:$S$9)))))*Summary!$S$18</f>
        <v>0</v>
      </c>
      <c r="AA838" s="47">
        <f>IFERROR(Table_Query_from_Mac10[[#This Row],[Incremental Cost]]/Table_Query_from_Mac10[[#This Row],[Incremental Sales]],0)</f>
        <v>0</v>
      </c>
      <c r="AB838" s="47">
        <f>IFERROR(Table_Query_from_Mac10[[#This Row],[TotalCostFuture]]/Table_Query_from_Mac10[[#This Row],[totalsalesFuture]],0)</f>
        <v>0.41436751691827167</v>
      </c>
      <c r="AN838" s="30">
        <v>48</v>
      </c>
      <c r="AO838">
        <f t="shared" si="26"/>
        <v>12</v>
      </c>
      <c r="AQ838" s="30">
        <v>54.88</v>
      </c>
      <c r="AR838">
        <f t="shared" si="27"/>
        <v>19.21</v>
      </c>
    </row>
    <row r="839" spans="1:44" x14ac:dyDescent="0.25">
      <c r="A839">
        <v>90082</v>
      </c>
      <c r="B839">
        <v>11</v>
      </c>
      <c r="C839" t="s">
        <v>61</v>
      </c>
      <c r="D839" t="s">
        <v>49</v>
      </c>
      <c r="E839">
        <v>9</v>
      </c>
      <c r="F839">
        <v>9.44</v>
      </c>
      <c r="G839">
        <v>23.04</v>
      </c>
      <c r="H839" s="1">
        <v>44840</v>
      </c>
      <c r="I839" s="20">
        <v>0</v>
      </c>
      <c r="J839" s="47">
        <f>Table_Query_from_Mac10[[#This Row],[unit_price]]-(Table_Query_from_Mac10[[#This Row],[unit_price]]*(Table_Query_from_Mac10[[#This Row],[discount_pct]]/100))</f>
        <v>23.04</v>
      </c>
      <c r="K839" s="47">
        <f>Table_Query_from_Mac10[[#This Row],[unit_cost]]</f>
        <v>9.44</v>
      </c>
      <c r="L839" s="47">
        <f>Table_Query_from_Mac10[[#This Row],[Live-cost]]*(1+Table_Query_from_Mac10[[#This Row],[CogsIncreasebyTYPE]])</f>
        <v>9.44</v>
      </c>
      <c r="M839" s="47">
        <f>Table_Query_from_Mac10[[#This Row],[Live-cost]]*Table_Query_from_Mac10[[#This Row],[qty_to_ship]]</f>
        <v>84.96</v>
      </c>
      <c r="N839" s="47">
        <f>IF(Table_Query_from_Mac10[[#This Row],[item_no]]="KDA",-Table_Query_from_Mac10[[#This Row],[unit_price]],Table_Query_from_Mac10[[#This Row],[Net Unit]]*Table_Query_from_Mac10[[#This Row],[qty_to_ship]])</f>
        <v>207.35999999999999</v>
      </c>
      <c r="O839" s="47">
        <f>SUMIFS(Summary!C:C,Summary!H:H,Table_Query_from_Mac10[[#This Row],[Juiceoc]])</f>
        <v>0</v>
      </c>
      <c r="P839" s="47">
        <f>SUMIFS(Summary!D:D,Summary!H:H,Table_Query_from_Mac10[[#This Row],[Juiceoc]])</f>
        <v>0</v>
      </c>
      <c r="Q839" s="47">
        <f>SUMIFS(Summary!E:E,Summary!H:H,Table_Query_from_Mac10[[#This Row],[Juiceoc]])</f>
        <v>0</v>
      </c>
      <c r="R839" s="47">
        <f>Table_Query_from_Mac10[[#This Row],[Net Unit]]*(1+Table_Query_from_Mac10[[#This Row],[PriceIncreasebyType]])</f>
        <v>23.04</v>
      </c>
      <c r="S839" s="47">
        <f>Table_Query_from_Mac10[[#This Row],[UnitPriceFuture]]*Table_Query_from_Mac10[[#This Row],[qtytoShipFuture]]</f>
        <v>207.35999999999999</v>
      </c>
      <c r="T839" s="47">
        <f>ROUND(Table_Query_from_Mac10[[#This Row],[qty_to_ship]]*(1+Table_Query_from_Mac10[[#This Row],[VolumeIncreasebyType]]),0)</f>
        <v>9</v>
      </c>
      <c r="U839" s="47">
        <f>Table_Query_from_Mac10[[#This Row],[qtytoShipFuture]]*Table_Query_from_Mac10[[#This Row],[Future-cost]]</f>
        <v>84.96</v>
      </c>
      <c r="V839" s="47">
        <f>Table_Query_from_Mac10[[#This Row],[qtytoShipFuture]]-Table_Query_from_Mac10[[#This Row],[qty_to_ship]]</f>
        <v>0</v>
      </c>
      <c r="W839" s="47">
        <f>Table_Query_from_Mac10[[#This Row],[UnitPriceFuture]]</f>
        <v>23.04</v>
      </c>
      <c r="X839" s="47">
        <f>Table_Query_from_Mac10[[#This Row],[Unit Increase]]*Table_Query_from_Mac10[[#This Row],[UnitPriceFuture]]</f>
        <v>0</v>
      </c>
      <c r="Y839" s="47">
        <f>Table_Query_from_Mac10[[#This Row],[Unit Increase]]*Table_Query_from_Mac10[[#This Row],[Future-cost]]</f>
        <v>0</v>
      </c>
      <c r="Z839" s="47">
        <f>-(Table_Query_from_Mac10[[#This Row],[Incremental Sales]]+((Table_Query_from_Mac10[[#This Row],[Incremental Sales]]*-(SUM(Summary!$S$8:$S$9)))))*Summary!$S$18</f>
        <v>0</v>
      </c>
      <c r="AA839" s="47">
        <f>IFERROR(Table_Query_from_Mac10[[#This Row],[Incremental Cost]]/Table_Query_from_Mac10[[#This Row],[Incremental Sales]],0)</f>
        <v>0</v>
      </c>
      <c r="AB839" s="47">
        <f>IFERROR(Table_Query_from_Mac10[[#This Row],[TotalCostFuture]]/Table_Query_from_Mac10[[#This Row],[totalsalesFuture]],0)</f>
        <v>0.40972222222222221</v>
      </c>
      <c r="AN839" s="31">
        <v>36</v>
      </c>
      <c r="AO839">
        <f t="shared" si="26"/>
        <v>9</v>
      </c>
      <c r="AQ839" s="31">
        <v>65.83</v>
      </c>
      <c r="AR839">
        <f t="shared" si="27"/>
        <v>23.04</v>
      </c>
    </row>
    <row r="840" spans="1:44" x14ac:dyDescent="0.25">
      <c r="A840">
        <v>90082</v>
      </c>
      <c r="B840">
        <v>12</v>
      </c>
      <c r="C840" t="s">
        <v>61</v>
      </c>
      <c r="D840" t="s">
        <v>49</v>
      </c>
      <c r="E840">
        <v>9</v>
      </c>
      <c r="F840">
        <v>11.04</v>
      </c>
      <c r="G840">
        <v>28.32</v>
      </c>
      <c r="H840" s="1">
        <v>44840</v>
      </c>
      <c r="I840" s="20">
        <v>0</v>
      </c>
      <c r="J840" s="47">
        <f>Table_Query_from_Mac10[[#This Row],[unit_price]]-(Table_Query_from_Mac10[[#This Row],[unit_price]]*(Table_Query_from_Mac10[[#This Row],[discount_pct]]/100))</f>
        <v>28.32</v>
      </c>
      <c r="K840" s="47">
        <f>Table_Query_from_Mac10[[#This Row],[unit_cost]]</f>
        <v>11.04</v>
      </c>
      <c r="L840" s="47">
        <f>Table_Query_from_Mac10[[#This Row],[Live-cost]]*(1+Table_Query_from_Mac10[[#This Row],[CogsIncreasebyTYPE]])</f>
        <v>11.04</v>
      </c>
      <c r="M840" s="47">
        <f>Table_Query_from_Mac10[[#This Row],[Live-cost]]*Table_Query_from_Mac10[[#This Row],[qty_to_ship]]</f>
        <v>99.359999999999985</v>
      </c>
      <c r="N840" s="47">
        <f>IF(Table_Query_from_Mac10[[#This Row],[item_no]]="KDA",-Table_Query_from_Mac10[[#This Row],[unit_price]],Table_Query_from_Mac10[[#This Row],[Net Unit]]*Table_Query_from_Mac10[[#This Row],[qty_to_ship]])</f>
        <v>254.88</v>
      </c>
      <c r="O840" s="47">
        <f>SUMIFS(Summary!C:C,Summary!H:H,Table_Query_from_Mac10[[#This Row],[Juiceoc]])</f>
        <v>0</v>
      </c>
      <c r="P840" s="47">
        <f>SUMIFS(Summary!D:D,Summary!H:H,Table_Query_from_Mac10[[#This Row],[Juiceoc]])</f>
        <v>0</v>
      </c>
      <c r="Q840" s="47">
        <f>SUMIFS(Summary!E:E,Summary!H:H,Table_Query_from_Mac10[[#This Row],[Juiceoc]])</f>
        <v>0</v>
      </c>
      <c r="R840" s="47">
        <f>Table_Query_from_Mac10[[#This Row],[Net Unit]]*(1+Table_Query_from_Mac10[[#This Row],[PriceIncreasebyType]])</f>
        <v>28.32</v>
      </c>
      <c r="S840" s="47">
        <f>Table_Query_from_Mac10[[#This Row],[UnitPriceFuture]]*Table_Query_from_Mac10[[#This Row],[qtytoShipFuture]]</f>
        <v>254.88</v>
      </c>
      <c r="T840" s="47">
        <f>ROUND(Table_Query_from_Mac10[[#This Row],[qty_to_ship]]*(1+Table_Query_from_Mac10[[#This Row],[VolumeIncreasebyType]]),0)</f>
        <v>9</v>
      </c>
      <c r="U840" s="47">
        <f>Table_Query_from_Mac10[[#This Row],[qtytoShipFuture]]*Table_Query_from_Mac10[[#This Row],[Future-cost]]</f>
        <v>99.359999999999985</v>
      </c>
      <c r="V840" s="47">
        <f>Table_Query_from_Mac10[[#This Row],[qtytoShipFuture]]-Table_Query_from_Mac10[[#This Row],[qty_to_ship]]</f>
        <v>0</v>
      </c>
      <c r="W840" s="47">
        <f>Table_Query_from_Mac10[[#This Row],[UnitPriceFuture]]</f>
        <v>28.32</v>
      </c>
      <c r="X840" s="47">
        <f>Table_Query_from_Mac10[[#This Row],[Unit Increase]]*Table_Query_from_Mac10[[#This Row],[UnitPriceFuture]]</f>
        <v>0</v>
      </c>
      <c r="Y840" s="47">
        <f>Table_Query_from_Mac10[[#This Row],[Unit Increase]]*Table_Query_from_Mac10[[#This Row],[Future-cost]]</f>
        <v>0</v>
      </c>
      <c r="Z840" s="47">
        <f>-(Table_Query_from_Mac10[[#This Row],[Incremental Sales]]+((Table_Query_from_Mac10[[#This Row],[Incremental Sales]]*-(SUM(Summary!$S$8:$S$9)))))*Summary!$S$18</f>
        <v>0</v>
      </c>
      <c r="AA840" s="47">
        <f>IFERROR(Table_Query_from_Mac10[[#This Row],[Incremental Cost]]/Table_Query_from_Mac10[[#This Row],[Incremental Sales]],0)</f>
        <v>0</v>
      </c>
      <c r="AB840" s="47">
        <f>IFERROR(Table_Query_from_Mac10[[#This Row],[TotalCostFuture]]/Table_Query_from_Mac10[[#This Row],[totalsalesFuture]],0)</f>
        <v>0.38983050847457623</v>
      </c>
      <c r="AN840" s="30">
        <v>36</v>
      </c>
      <c r="AO840">
        <f t="shared" si="26"/>
        <v>9</v>
      </c>
      <c r="AQ840" s="30">
        <v>80.91</v>
      </c>
      <c r="AR840">
        <f t="shared" si="27"/>
        <v>28.32</v>
      </c>
    </row>
    <row r="841" spans="1:44" x14ac:dyDescent="0.25">
      <c r="A841">
        <v>90082</v>
      </c>
      <c r="B841">
        <v>13</v>
      </c>
      <c r="C841" t="s">
        <v>61</v>
      </c>
      <c r="D841" t="s">
        <v>49</v>
      </c>
      <c r="E841">
        <v>12</v>
      </c>
      <c r="F841">
        <v>12.67</v>
      </c>
      <c r="G841">
        <v>33.58</v>
      </c>
      <c r="H841" s="1">
        <v>44840</v>
      </c>
      <c r="I841" s="20">
        <v>0</v>
      </c>
      <c r="J841" s="47">
        <f>Table_Query_from_Mac10[[#This Row],[unit_price]]-(Table_Query_from_Mac10[[#This Row],[unit_price]]*(Table_Query_from_Mac10[[#This Row],[discount_pct]]/100))</f>
        <v>33.58</v>
      </c>
      <c r="K841" s="47">
        <f>Table_Query_from_Mac10[[#This Row],[unit_cost]]</f>
        <v>12.67</v>
      </c>
      <c r="L841" s="47">
        <f>Table_Query_from_Mac10[[#This Row],[Live-cost]]*(1+Table_Query_from_Mac10[[#This Row],[CogsIncreasebyTYPE]])</f>
        <v>12.67</v>
      </c>
      <c r="M841" s="47">
        <f>Table_Query_from_Mac10[[#This Row],[Live-cost]]*Table_Query_from_Mac10[[#This Row],[qty_to_ship]]</f>
        <v>152.04</v>
      </c>
      <c r="N841" s="47">
        <f>IF(Table_Query_from_Mac10[[#This Row],[item_no]]="KDA",-Table_Query_from_Mac10[[#This Row],[unit_price]],Table_Query_from_Mac10[[#This Row],[Net Unit]]*Table_Query_from_Mac10[[#This Row],[qty_to_ship]])</f>
        <v>402.96</v>
      </c>
      <c r="O841" s="47">
        <f>SUMIFS(Summary!C:C,Summary!H:H,Table_Query_from_Mac10[[#This Row],[Juiceoc]])</f>
        <v>0</v>
      </c>
      <c r="P841" s="47">
        <f>SUMIFS(Summary!D:D,Summary!H:H,Table_Query_from_Mac10[[#This Row],[Juiceoc]])</f>
        <v>0</v>
      </c>
      <c r="Q841" s="47">
        <f>SUMIFS(Summary!E:E,Summary!H:H,Table_Query_from_Mac10[[#This Row],[Juiceoc]])</f>
        <v>0</v>
      </c>
      <c r="R841" s="47">
        <f>Table_Query_from_Mac10[[#This Row],[Net Unit]]*(1+Table_Query_from_Mac10[[#This Row],[PriceIncreasebyType]])</f>
        <v>33.58</v>
      </c>
      <c r="S841" s="47">
        <f>Table_Query_from_Mac10[[#This Row],[UnitPriceFuture]]*Table_Query_from_Mac10[[#This Row],[qtytoShipFuture]]</f>
        <v>402.96</v>
      </c>
      <c r="T841" s="47">
        <f>ROUND(Table_Query_from_Mac10[[#This Row],[qty_to_ship]]*(1+Table_Query_from_Mac10[[#This Row],[VolumeIncreasebyType]]),0)</f>
        <v>12</v>
      </c>
      <c r="U841" s="47">
        <f>Table_Query_from_Mac10[[#This Row],[qtytoShipFuture]]*Table_Query_from_Mac10[[#This Row],[Future-cost]]</f>
        <v>152.04</v>
      </c>
      <c r="V841" s="47">
        <f>Table_Query_from_Mac10[[#This Row],[qtytoShipFuture]]-Table_Query_from_Mac10[[#This Row],[qty_to_ship]]</f>
        <v>0</v>
      </c>
      <c r="W841" s="47">
        <f>Table_Query_from_Mac10[[#This Row],[UnitPriceFuture]]</f>
        <v>33.58</v>
      </c>
      <c r="X841" s="47">
        <f>Table_Query_from_Mac10[[#This Row],[Unit Increase]]*Table_Query_from_Mac10[[#This Row],[UnitPriceFuture]]</f>
        <v>0</v>
      </c>
      <c r="Y841" s="47">
        <f>Table_Query_from_Mac10[[#This Row],[Unit Increase]]*Table_Query_from_Mac10[[#This Row],[Future-cost]]</f>
        <v>0</v>
      </c>
      <c r="Z841" s="47">
        <f>-(Table_Query_from_Mac10[[#This Row],[Incremental Sales]]+((Table_Query_from_Mac10[[#This Row],[Incremental Sales]]*-(SUM(Summary!$S$8:$S$9)))))*Summary!$S$18</f>
        <v>0</v>
      </c>
      <c r="AA841" s="47">
        <f>IFERROR(Table_Query_from_Mac10[[#This Row],[Incremental Cost]]/Table_Query_from_Mac10[[#This Row],[Incremental Sales]],0)</f>
        <v>0</v>
      </c>
      <c r="AB841" s="47">
        <f>IFERROR(Table_Query_from_Mac10[[#This Row],[TotalCostFuture]]/Table_Query_from_Mac10[[#This Row],[totalsalesFuture]],0)</f>
        <v>0.37730792138177488</v>
      </c>
      <c r="AN841" s="31">
        <v>48</v>
      </c>
      <c r="AO841">
        <f t="shared" si="26"/>
        <v>12</v>
      </c>
      <c r="AQ841" s="31">
        <v>95.94</v>
      </c>
      <c r="AR841">
        <f t="shared" si="27"/>
        <v>33.58</v>
      </c>
    </row>
    <row r="842" spans="1:44" x14ac:dyDescent="0.25">
      <c r="A842">
        <v>90082</v>
      </c>
      <c r="B842">
        <v>14</v>
      </c>
      <c r="C842" t="s">
        <v>61</v>
      </c>
      <c r="D842" t="s">
        <v>49</v>
      </c>
      <c r="E842">
        <v>4</v>
      </c>
      <c r="F842">
        <v>16.73</v>
      </c>
      <c r="G842">
        <v>47.54</v>
      </c>
      <c r="H842" s="1">
        <v>44840</v>
      </c>
      <c r="I842" s="20">
        <v>0</v>
      </c>
      <c r="J842" s="47">
        <f>Table_Query_from_Mac10[[#This Row],[unit_price]]-(Table_Query_from_Mac10[[#This Row],[unit_price]]*(Table_Query_from_Mac10[[#This Row],[discount_pct]]/100))</f>
        <v>47.54</v>
      </c>
      <c r="K842" s="47">
        <f>Table_Query_from_Mac10[[#This Row],[unit_cost]]</f>
        <v>16.73</v>
      </c>
      <c r="L842" s="47">
        <f>Table_Query_from_Mac10[[#This Row],[Live-cost]]*(1+Table_Query_from_Mac10[[#This Row],[CogsIncreasebyTYPE]])</f>
        <v>16.73</v>
      </c>
      <c r="M842" s="47">
        <f>Table_Query_from_Mac10[[#This Row],[Live-cost]]*Table_Query_from_Mac10[[#This Row],[qty_to_ship]]</f>
        <v>66.92</v>
      </c>
      <c r="N842" s="47">
        <f>IF(Table_Query_from_Mac10[[#This Row],[item_no]]="KDA",-Table_Query_from_Mac10[[#This Row],[unit_price]],Table_Query_from_Mac10[[#This Row],[Net Unit]]*Table_Query_from_Mac10[[#This Row],[qty_to_ship]])</f>
        <v>190.16</v>
      </c>
      <c r="O842" s="47">
        <f>SUMIFS(Summary!C:C,Summary!H:H,Table_Query_from_Mac10[[#This Row],[Juiceoc]])</f>
        <v>0</v>
      </c>
      <c r="P842" s="47">
        <f>SUMIFS(Summary!D:D,Summary!H:H,Table_Query_from_Mac10[[#This Row],[Juiceoc]])</f>
        <v>0</v>
      </c>
      <c r="Q842" s="47">
        <f>SUMIFS(Summary!E:E,Summary!H:H,Table_Query_from_Mac10[[#This Row],[Juiceoc]])</f>
        <v>0</v>
      </c>
      <c r="R842" s="47">
        <f>Table_Query_from_Mac10[[#This Row],[Net Unit]]*(1+Table_Query_from_Mac10[[#This Row],[PriceIncreasebyType]])</f>
        <v>47.54</v>
      </c>
      <c r="S842" s="47">
        <f>Table_Query_from_Mac10[[#This Row],[UnitPriceFuture]]*Table_Query_from_Mac10[[#This Row],[qtytoShipFuture]]</f>
        <v>190.16</v>
      </c>
      <c r="T842" s="47">
        <f>ROUND(Table_Query_from_Mac10[[#This Row],[qty_to_ship]]*(1+Table_Query_from_Mac10[[#This Row],[VolumeIncreasebyType]]),0)</f>
        <v>4</v>
      </c>
      <c r="U842" s="47">
        <f>Table_Query_from_Mac10[[#This Row],[qtytoShipFuture]]*Table_Query_from_Mac10[[#This Row],[Future-cost]]</f>
        <v>66.92</v>
      </c>
      <c r="V842" s="47">
        <f>Table_Query_from_Mac10[[#This Row],[qtytoShipFuture]]-Table_Query_from_Mac10[[#This Row],[qty_to_ship]]</f>
        <v>0</v>
      </c>
      <c r="W842" s="47">
        <f>Table_Query_from_Mac10[[#This Row],[UnitPriceFuture]]</f>
        <v>47.54</v>
      </c>
      <c r="X842" s="47">
        <f>Table_Query_from_Mac10[[#This Row],[Unit Increase]]*Table_Query_from_Mac10[[#This Row],[UnitPriceFuture]]</f>
        <v>0</v>
      </c>
      <c r="Y842" s="47">
        <f>Table_Query_from_Mac10[[#This Row],[Unit Increase]]*Table_Query_from_Mac10[[#This Row],[Future-cost]]</f>
        <v>0</v>
      </c>
      <c r="Z842" s="47">
        <f>-(Table_Query_from_Mac10[[#This Row],[Incremental Sales]]+((Table_Query_from_Mac10[[#This Row],[Incremental Sales]]*-(SUM(Summary!$S$8:$S$9)))))*Summary!$S$18</f>
        <v>0</v>
      </c>
      <c r="AA842" s="47">
        <f>IFERROR(Table_Query_from_Mac10[[#This Row],[Incremental Cost]]/Table_Query_from_Mac10[[#This Row],[Incremental Sales]],0)</f>
        <v>0</v>
      </c>
      <c r="AB842" s="47">
        <f>IFERROR(Table_Query_from_Mac10[[#This Row],[TotalCostFuture]]/Table_Query_from_Mac10[[#This Row],[totalsalesFuture]],0)</f>
        <v>0.35191417753470761</v>
      </c>
      <c r="AN842" s="30">
        <v>16</v>
      </c>
      <c r="AO842">
        <f t="shared" si="26"/>
        <v>4</v>
      </c>
      <c r="AQ842" s="30">
        <v>135.82</v>
      </c>
      <c r="AR842">
        <f t="shared" si="27"/>
        <v>47.54</v>
      </c>
    </row>
    <row r="843" spans="1:44" x14ac:dyDescent="0.25">
      <c r="A843">
        <v>90082</v>
      </c>
      <c r="B843">
        <v>15</v>
      </c>
      <c r="C843" t="s">
        <v>60</v>
      </c>
      <c r="D843" t="s">
        <v>49</v>
      </c>
      <c r="E843">
        <v>9</v>
      </c>
      <c r="F843">
        <v>7.67</v>
      </c>
      <c r="G843">
        <v>21.93</v>
      </c>
      <c r="H843" s="1">
        <v>44840</v>
      </c>
      <c r="I843" s="20">
        <v>0</v>
      </c>
      <c r="J843" s="47">
        <f>Table_Query_from_Mac10[[#This Row],[unit_price]]-(Table_Query_from_Mac10[[#This Row],[unit_price]]*(Table_Query_from_Mac10[[#This Row],[discount_pct]]/100))</f>
        <v>21.93</v>
      </c>
      <c r="K843" s="47">
        <f>Table_Query_from_Mac10[[#This Row],[unit_cost]]</f>
        <v>7.67</v>
      </c>
      <c r="L843" s="47">
        <f>Table_Query_from_Mac10[[#This Row],[Live-cost]]*(1+Table_Query_from_Mac10[[#This Row],[CogsIncreasebyTYPE]])</f>
        <v>7.67</v>
      </c>
      <c r="M843" s="47">
        <f>Table_Query_from_Mac10[[#This Row],[Live-cost]]*Table_Query_from_Mac10[[#This Row],[qty_to_ship]]</f>
        <v>69.03</v>
      </c>
      <c r="N843" s="47">
        <f>IF(Table_Query_from_Mac10[[#This Row],[item_no]]="KDA",-Table_Query_from_Mac10[[#This Row],[unit_price]],Table_Query_from_Mac10[[#This Row],[Net Unit]]*Table_Query_from_Mac10[[#This Row],[qty_to_ship]])</f>
        <v>197.37</v>
      </c>
      <c r="O843" s="47">
        <f>SUMIFS(Summary!C:C,Summary!H:H,Table_Query_from_Mac10[[#This Row],[Juiceoc]])</f>
        <v>0</v>
      </c>
      <c r="P843" s="47">
        <f>SUMIFS(Summary!D:D,Summary!H:H,Table_Query_from_Mac10[[#This Row],[Juiceoc]])</f>
        <v>0</v>
      </c>
      <c r="Q843" s="47">
        <f>SUMIFS(Summary!E:E,Summary!H:H,Table_Query_from_Mac10[[#This Row],[Juiceoc]])</f>
        <v>0</v>
      </c>
      <c r="R843" s="47">
        <f>Table_Query_from_Mac10[[#This Row],[Net Unit]]*(1+Table_Query_from_Mac10[[#This Row],[PriceIncreasebyType]])</f>
        <v>21.93</v>
      </c>
      <c r="S843" s="47">
        <f>Table_Query_from_Mac10[[#This Row],[UnitPriceFuture]]*Table_Query_from_Mac10[[#This Row],[qtytoShipFuture]]</f>
        <v>197.37</v>
      </c>
      <c r="T843" s="47">
        <f>ROUND(Table_Query_from_Mac10[[#This Row],[qty_to_ship]]*(1+Table_Query_from_Mac10[[#This Row],[VolumeIncreasebyType]]),0)</f>
        <v>9</v>
      </c>
      <c r="U843" s="47">
        <f>Table_Query_from_Mac10[[#This Row],[qtytoShipFuture]]*Table_Query_from_Mac10[[#This Row],[Future-cost]]</f>
        <v>69.03</v>
      </c>
      <c r="V843" s="47">
        <f>Table_Query_from_Mac10[[#This Row],[qtytoShipFuture]]-Table_Query_from_Mac10[[#This Row],[qty_to_ship]]</f>
        <v>0</v>
      </c>
      <c r="W843" s="47">
        <f>Table_Query_from_Mac10[[#This Row],[UnitPriceFuture]]</f>
        <v>21.93</v>
      </c>
      <c r="X843" s="47">
        <f>Table_Query_from_Mac10[[#This Row],[Unit Increase]]*Table_Query_from_Mac10[[#This Row],[UnitPriceFuture]]</f>
        <v>0</v>
      </c>
      <c r="Y843" s="47">
        <f>Table_Query_from_Mac10[[#This Row],[Unit Increase]]*Table_Query_from_Mac10[[#This Row],[Future-cost]]</f>
        <v>0</v>
      </c>
      <c r="Z843" s="47">
        <f>-(Table_Query_from_Mac10[[#This Row],[Incremental Sales]]+((Table_Query_from_Mac10[[#This Row],[Incremental Sales]]*-(SUM(Summary!$S$8:$S$9)))))*Summary!$S$18</f>
        <v>0</v>
      </c>
      <c r="AA843" s="47">
        <f>IFERROR(Table_Query_from_Mac10[[#This Row],[Incremental Cost]]/Table_Query_from_Mac10[[#This Row],[Incremental Sales]],0)</f>
        <v>0</v>
      </c>
      <c r="AB843" s="47">
        <f>IFERROR(Table_Query_from_Mac10[[#This Row],[TotalCostFuture]]/Table_Query_from_Mac10[[#This Row],[totalsalesFuture]],0)</f>
        <v>0.34974920200638393</v>
      </c>
      <c r="AN843" s="31">
        <v>36</v>
      </c>
      <c r="AO843">
        <f t="shared" si="26"/>
        <v>9</v>
      </c>
      <c r="AQ843" s="31">
        <v>62.65</v>
      </c>
      <c r="AR843">
        <f t="shared" si="27"/>
        <v>21.93</v>
      </c>
    </row>
    <row r="844" spans="1:44" x14ac:dyDescent="0.25">
      <c r="A844">
        <v>90082</v>
      </c>
      <c r="B844">
        <v>16</v>
      </c>
      <c r="C844" t="s">
        <v>60</v>
      </c>
      <c r="D844" t="s">
        <v>49</v>
      </c>
      <c r="E844">
        <v>18</v>
      </c>
      <c r="F844">
        <v>8.98</v>
      </c>
      <c r="G844">
        <v>26.9</v>
      </c>
      <c r="H844" s="1">
        <v>44840</v>
      </c>
      <c r="I844" s="20">
        <v>0</v>
      </c>
      <c r="J844" s="47">
        <f>Table_Query_from_Mac10[[#This Row],[unit_price]]-(Table_Query_from_Mac10[[#This Row],[unit_price]]*(Table_Query_from_Mac10[[#This Row],[discount_pct]]/100))</f>
        <v>26.9</v>
      </c>
      <c r="K844" s="47">
        <f>Table_Query_from_Mac10[[#This Row],[unit_cost]]</f>
        <v>8.98</v>
      </c>
      <c r="L844" s="47">
        <f>Table_Query_from_Mac10[[#This Row],[Live-cost]]*(1+Table_Query_from_Mac10[[#This Row],[CogsIncreasebyTYPE]])</f>
        <v>8.98</v>
      </c>
      <c r="M844" s="47">
        <f>Table_Query_from_Mac10[[#This Row],[Live-cost]]*Table_Query_from_Mac10[[#This Row],[qty_to_ship]]</f>
        <v>161.64000000000001</v>
      </c>
      <c r="N844" s="47">
        <f>IF(Table_Query_from_Mac10[[#This Row],[item_no]]="KDA",-Table_Query_from_Mac10[[#This Row],[unit_price]],Table_Query_from_Mac10[[#This Row],[Net Unit]]*Table_Query_from_Mac10[[#This Row],[qty_to_ship]])</f>
        <v>484.2</v>
      </c>
      <c r="O844" s="47">
        <f>SUMIFS(Summary!C:C,Summary!H:H,Table_Query_from_Mac10[[#This Row],[Juiceoc]])</f>
        <v>0</v>
      </c>
      <c r="P844" s="47">
        <f>SUMIFS(Summary!D:D,Summary!H:H,Table_Query_from_Mac10[[#This Row],[Juiceoc]])</f>
        <v>0</v>
      </c>
      <c r="Q844" s="47">
        <f>SUMIFS(Summary!E:E,Summary!H:H,Table_Query_from_Mac10[[#This Row],[Juiceoc]])</f>
        <v>0</v>
      </c>
      <c r="R844" s="47">
        <f>Table_Query_from_Mac10[[#This Row],[Net Unit]]*(1+Table_Query_from_Mac10[[#This Row],[PriceIncreasebyType]])</f>
        <v>26.9</v>
      </c>
      <c r="S844" s="47">
        <f>Table_Query_from_Mac10[[#This Row],[UnitPriceFuture]]*Table_Query_from_Mac10[[#This Row],[qtytoShipFuture]]</f>
        <v>484.2</v>
      </c>
      <c r="T844" s="47">
        <f>ROUND(Table_Query_from_Mac10[[#This Row],[qty_to_ship]]*(1+Table_Query_from_Mac10[[#This Row],[VolumeIncreasebyType]]),0)</f>
        <v>18</v>
      </c>
      <c r="U844" s="47">
        <f>Table_Query_from_Mac10[[#This Row],[qtytoShipFuture]]*Table_Query_from_Mac10[[#This Row],[Future-cost]]</f>
        <v>161.64000000000001</v>
      </c>
      <c r="V844" s="47">
        <f>Table_Query_from_Mac10[[#This Row],[qtytoShipFuture]]-Table_Query_from_Mac10[[#This Row],[qty_to_ship]]</f>
        <v>0</v>
      </c>
      <c r="W844" s="47">
        <f>Table_Query_from_Mac10[[#This Row],[UnitPriceFuture]]</f>
        <v>26.9</v>
      </c>
      <c r="X844" s="47">
        <f>Table_Query_from_Mac10[[#This Row],[Unit Increase]]*Table_Query_from_Mac10[[#This Row],[UnitPriceFuture]]</f>
        <v>0</v>
      </c>
      <c r="Y844" s="47">
        <f>Table_Query_from_Mac10[[#This Row],[Unit Increase]]*Table_Query_from_Mac10[[#This Row],[Future-cost]]</f>
        <v>0</v>
      </c>
      <c r="Z844" s="47">
        <f>-(Table_Query_from_Mac10[[#This Row],[Incremental Sales]]+((Table_Query_from_Mac10[[#This Row],[Incremental Sales]]*-(SUM(Summary!$S$8:$S$9)))))*Summary!$S$18</f>
        <v>0</v>
      </c>
      <c r="AA844" s="47">
        <f>IFERROR(Table_Query_from_Mac10[[#This Row],[Incremental Cost]]/Table_Query_from_Mac10[[#This Row],[Incremental Sales]],0)</f>
        <v>0</v>
      </c>
      <c r="AB844" s="47">
        <f>IFERROR(Table_Query_from_Mac10[[#This Row],[TotalCostFuture]]/Table_Query_from_Mac10[[#This Row],[totalsalesFuture]],0)</f>
        <v>0.33382899628252793</v>
      </c>
      <c r="AN844" s="30">
        <v>72</v>
      </c>
      <c r="AO844">
        <f t="shared" si="26"/>
        <v>18</v>
      </c>
      <c r="AQ844" s="30">
        <v>76.87</v>
      </c>
      <c r="AR844">
        <f t="shared" si="27"/>
        <v>26.9</v>
      </c>
    </row>
    <row r="845" spans="1:44" x14ac:dyDescent="0.25">
      <c r="A845">
        <v>90082</v>
      </c>
      <c r="B845">
        <v>17</v>
      </c>
      <c r="C845" t="s">
        <v>59</v>
      </c>
      <c r="D845" t="s">
        <v>49</v>
      </c>
      <c r="E845">
        <v>4</v>
      </c>
      <c r="F845">
        <v>14.16</v>
      </c>
      <c r="G845">
        <v>37.86</v>
      </c>
      <c r="H845" s="1">
        <v>44840</v>
      </c>
      <c r="I845" s="20">
        <v>0</v>
      </c>
      <c r="J845" s="47">
        <f>Table_Query_from_Mac10[[#This Row],[unit_price]]-(Table_Query_from_Mac10[[#This Row],[unit_price]]*(Table_Query_from_Mac10[[#This Row],[discount_pct]]/100))</f>
        <v>37.86</v>
      </c>
      <c r="K845" s="47">
        <f>Table_Query_from_Mac10[[#This Row],[unit_cost]]</f>
        <v>14.16</v>
      </c>
      <c r="L845" s="47">
        <f>Table_Query_from_Mac10[[#This Row],[Live-cost]]*(1+Table_Query_from_Mac10[[#This Row],[CogsIncreasebyTYPE]])</f>
        <v>14.16</v>
      </c>
      <c r="M845" s="47">
        <f>Table_Query_from_Mac10[[#This Row],[Live-cost]]*Table_Query_from_Mac10[[#This Row],[qty_to_ship]]</f>
        <v>56.64</v>
      </c>
      <c r="N845" s="47">
        <f>IF(Table_Query_from_Mac10[[#This Row],[item_no]]="KDA",-Table_Query_from_Mac10[[#This Row],[unit_price]],Table_Query_from_Mac10[[#This Row],[Net Unit]]*Table_Query_from_Mac10[[#This Row],[qty_to_ship]])</f>
        <v>151.44</v>
      </c>
      <c r="O845" s="47">
        <f>SUMIFS(Summary!C:C,Summary!H:H,Table_Query_from_Mac10[[#This Row],[Juiceoc]])</f>
        <v>0</v>
      </c>
      <c r="P845" s="47">
        <f>SUMIFS(Summary!D:D,Summary!H:H,Table_Query_from_Mac10[[#This Row],[Juiceoc]])</f>
        <v>0</v>
      </c>
      <c r="Q845" s="47">
        <f>SUMIFS(Summary!E:E,Summary!H:H,Table_Query_from_Mac10[[#This Row],[Juiceoc]])</f>
        <v>0</v>
      </c>
      <c r="R845" s="47">
        <f>Table_Query_from_Mac10[[#This Row],[Net Unit]]*(1+Table_Query_from_Mac10[[#This Row],[PriceIncreasebyType]])</f>
        <v>37.86</v>
      </c>
      <c r="S845" s="47">
        <f>Table_Query_from_Mac10[[#This Row],[UnitPriceFuture]]*Table_Query_from_Mac10[[#This Row],[qtytoShipFuture]]</f>
        <v>151.44</v>
      </c>
      <c r="T845" s="47">
        <f>ROUND(Table_Query_from_Mac10[[#This Row],[qty_to_ship]]*(1+Table_Query_from_Mac10[[#This Row],[VolumeIncreasebyType]]),0)</f>
        <v>4</v>
      </c>
      <c r="U845" s="47">
        <f>Table_Query_from_Mac10[[#This Row],[qtytoShipFuture]]*Table_Query_from_Mac10[[#This Row],[Future-cost]]</f>
        <v>56.64</v>
      </c>
      <c r="V845" s="47">
        <f>Table_Query_from_Mac10[[#This Row],[qtytoShipFuture]]-Table_Query_from_Mac10[[#This Row],[qty_to_ship]]</f>
        <v>0</v>
      </c>
      <c r="W845" s="47">
        <f>Table_Query_from_Mac10[[#This Row],[UnitPriceFuture]]</f>
        <v>37.86</v>
      </c>
      <c r="X845" s="47">
        <f>Table_Query_from_Mac10[[#This Row],[Unit Increase]]*Table_Query_from_Mac10[[#This Row],[UnitPriceFuture]]</f>
        <v>0</v>
      </c>
      <c r="Y845" s="47">
        <f>Table_Query_from_Mac10[[#This Row],[Unit Increase]]*Table_Query_from_Mac10[[#This Row],[Future-cost]]</f>
        <v>0</v>
      </c>
      <c r="Z845" s="47">
        <f>-(Table_Query_from_Mac10[[#This Row],[Incremental Sales]]+((Table_Query_from_Mac10[[#This Row],[Incremental Sales]]*-(SUM(Summary!$S$8:$S$9)))))*Summary!$S$18</f>
        <v>0</v>
      </c>
      <c r="AA845" s="47">
        <f>IFERROR(Table_Query_from_Mac10[[#This Row],[Incremental Cost]]/Table_Query_from_Mac10[[#This Row],[Incremental Sales]],0)</f>
        <v>0</v>
      </c>
      <c r="AB845" s="47">
        <f>IFERROR(Table_Query_from_Mac10[[#This Row],[TotalCostFuture]]/Table_Query_from_Mac10[[#This Row],[totalsalesFuture]],0)</f>
        <v>0.37400950871632332</v>
      </c>
      <c r="AN845" s="31">
        <v>16</v>
      </c>
      <c r="AO845">
        <f t="shared" si="26"/>
        <v>4</v>
      </c>
      <c r="AQ845" s="31">
        <v>108.16</v>
      </c>
      <c r="AR845">
        <f t="shared" si="27"/>
        <v>37.86</v>
      </c>
    </row>
    <row r="846" spans="1:44" x14ac:dyDescent="0.25">
      <c r="A846">
        <v>90082</v>
      </c>
      <c r="B846">
        <v>18</v>
      </c>
      <c r="C846" t="s">
        <v>59</v>
      </c>
      <c r="D846" t="s">
        <v>49</v>
      </c>
      <c r="E846">
        <v>48</v>
      </c>
      <c r="F846">
        <v>5.7</v>
      </c>
      <c r="G846">
        <v>12.32</v>
      </c>
      <c r="H846" s="1">
        <v>44840</v>
      </c>
      <c r="I846" s="20">
        <v>0</v>
      </c>
      <c r="J846" s="47">
        <f>Table_Query_from_Mac10[[#This Row],[unit_price]]-(Table_Query_from_Mac10[[#This Row],[unit_price]]*(Table_Query_from_Mac10[[#This Row],[discount_pct]]/100))</f>
        <v>12.32</v>
      </c>
      <c r="K846" s="47">
        <f>Table_Query_from_Mac10[[#This Row],[unit_cost]]</f>
        <v>5.7</v>
      </c>
      <c r="L846" s="47">
        <f>Table_Query_from_Mac10[[#This Row],[Live-cost]]*(1+Table_Query_from_Mac10[[#This Row],[CogsIncreasebyTYPE]])</f>
        <v>5.7</v>
      </c>
      <c r="M846" s="47">
        <f>Table_Query_from_Mac10[[#This Row],[Live-cost]]*Table_Query_from_Mac10[[#This Row],[qty_to_ship]]</f>
        <v>273.60000000000002</v>
      </c>
      <c r="N846" s="47">
        <f>IF(Table_Query_from_Mac10[[#This Row],[item_no]]="KDA",-Table_Query_from_Mac10[[#This Row],[unit_price]],Table_Query_from_Mac10[[#This Row],[Net Unit]]*Table_Query_from_Mac10[[#This Row],[qty_to_ship]])</f>
        <v>591.36</v>
      </c>
      <c r="O846" s="47">
        <f>SUMIFS(Summary!C:C,Summary!H:H,Table_Query_from_Mac10[[#This Row],[Juiceoc]])</f>
        <v>0</v>
      </c>
      <c r="P846" s="47">
        <f>SUMIFS(Summary!D:D,Summary!H:H,Table_Query_from_Mac10[[#This Row],[Juiceoc]])</f>
        <v>0</v>
      </c>
      <c r="Q846" s="47">
        <f>SUMIFS(Summary!E:E,Summary!H:H,Table_Query_from_Mac10[[#This Row],[Juiceoc]])</f>
        <v>0</v>
      </c>
      <c r="R846" s="47">
        <f>Table_Query_from_Mac10[[#This Row],[Net Unit]]*(1+Table_Query_from_Mac10[[#This Row],[PriceIncreasebyType]])</f>
        <v>12.32</v>
      </c>
      <c r="S846" s="47">
        <f>Table_Query_from_Mac10[[#This Row],[UnitPriceFuture]]*Table_Query_from_Mac10[[#This Row],[qtytoShipFuture]]</f>
        <v>591.36</v>
      </c>
      <c r="T846" s="47">
        <f>ROUND(Table_Query_from_Mac10[[#This Row],[qty_to_ship]]*(1+Table_Query_from_Mac10[[#This Row],[VolumeIncreasebyType]]),0)</f>
        <v>48</v>
      </c>
      <c r="U846" s="47">
        <f>Table_Query_from_Mac10[[#This Row],[qtytoShipFuture]]*Table_Query_from_Mac10[[#This Row],[Future-cost]]</f>
        <v>273.60000000000002</v>
      </c>
      <c r="V846" s="47">
        <f>Table_Query_from_Mac10[[#This Row],[qtytoShipFuture]]-Table_Query_from_Mac10[[#This Row],[qty_to_ship]]</f>
        <v>0</v>
      </c>
      <c r="W846" s="47">
        <f>Table_Query_from_Mac10[[#This Row],[UnitPriceFuture]]</f>
        <v>12.32</v>
      </c>
      <c r="X846" s="47">
        <f>Table_Query_from_Mac10[[#This Row],[Unit Increase]]*Table_Query_from_Mac10[[#This Row],[UnitPriceFuture]]</f>
        <v>0</v>
      </c>
      <c r="Y846" s="47">
        <f>Table_Query_from_Mac10[[#This Row],[Unit Increase]]*Table_Query_from_Mac10[[#This Row],[Future-cost]]</f>
        <v>0</v>
      </c>
      <c r="Z846" s="47">
        <f>-(Table_Query_from_Mac10[[#This Row],[Incremental Sales]]+((Table_Query_from_Mac10[[#This Row],[Incremental Sales]]*-(SUM(Summary!$S$8:$S$9)))))*Summary!$S$18</f>
        <v>0</v>
      </c>
      <c r="AA846" s="47">
        <f>IFERROR(Table_Query_from_Mac10[[#This Row],[Incremental Cost]]/Table_Query_from_Mac10[[#This Row],[Incremental Sales]],0)</f>
        <v>0</v>
      </c>
      <c r="AB846" s="47">
        <f>IFERROR(Table_Query_from_Mac10[[#This Row],[TotalCostFuture]]/Table_Query_from_Mac10[[#This Row],[totalsalesFuture]],0)</f>
        <v>0.46266233766233766</v>
      </c>
      <c r="AN846" s="30">
        <v>192</v>
      </c>
      <c r="AO846">
        <f t="shared" si="26"/>
        <v>48</v>
      </c>
      <c r="AQ846" s="30">
        <v>35.19</v>
      </c>
      <c r="AR846">
        <f t="shared" si="27"/>
        <v>12.32</v>
      </c>
    </row>
    <row r="847" spans="1:44" x14ac:dyDescent="0.25">
      <c r="A847">
        <v>90082</v>
      </c>
      <c r="B847">
        <v>19</v>
      </c>
      <c r="C847" t="s">
        <v>57</v>
      </c>
      <c r="D847" t="s">
        <v>49</v>
      </c>
      <c r="E847">
        <v>3</v>
      </c>
      <c r="F847">
        <v>8.36</v>
      </c>
      <c r="G847">
        <v>19.45</v>
      </c>
      <c r="H847" s="1">
        <v>44840</v>
      </c>
      <c r="I847" s="20">
        <v>0</v>
      </c>
      <c r="J847" s="47">
        <f>Table_Query_from_Mac10[[#This Row],[unit_price]]-(Table_Query_from_Mac10[[#This Row],[unit_price]]*(Table_Query_from_Mac10[[#This Row],[discount_pct]]/100))</f>
        <v>19.45</v>
      </c>
      <c r="K847" s="47">
        <f>Table_Query_from_Mac10[[#This Row],[unit_cost]]</f>
        <v>8.36</v>
      </c>
      <c r="L847" s="47">
        <f>Table_Query_from_Mac10[[#This Row],[Live-cost]]*(1+Table_Query_from_Mac10[[#This Row],[CogsIncreasebyTYPE]])</f>
        <v>8.36</v>
      </c>
      <c r="M847" s="47">
        <f>Table_Query_from_Mac10[[#This Row],[Live-cost]]*Table_Query_from_Mac10[[#This Row],[qty_to_ship]]</f>
        <v>25.08</v>
      </c>
      <c r="N847" s="47">
        <f>IF(Table_Query_from_Mac10[[#This Row],[item_no]]="KDA",-Table_Query_from_Mac10[[#This Row],[unit_price]],Table_Query_from_Mac10[[#This Row],[Net Unit]]*Table_Query_from_Mac10[[#This Row],[qty_to_ship]])</f>
        <v>58.349999999999994</v>
      </c>
      <c r="O847" s="47">
        <f>SUMIFS(Summary!C:C,Summary!H:H,Table_Query_from_Mac10[[#This Row],[Juiceoc]])</f>
        <v>0</v>
      </c>
      <c r="P847" s="47">
        <f>SUMIFS(Summary!D:D,Summary!H:H,Table_Query_from_Mac10[[#This Row],[Juiceoc]])</f>
        <v>0</v>
      </c>
      <c r="Q847" s="47">
        <f>SUMIFS(Summary!E:E,Summary!H:H,Table_Query_from_Mac10[[#This Row],[Juiceoc]])</f>
        <v>0</v>
      </c>
      <c r="R847" s="47">
        <f>Table_Query_from_Mac10[[#This Row],[Net Unit]]*(1+Table_Query_from_Mac10[[#This Row],[PriceIncreasebyType]])</f>
        <v>19.45</v>
      </c>
      <c r="S847" s="47">
        <f>Table_Query_from_Mac10[[#This Row],[UnitPriceFuture]]*Table_Query_from_Mac10[[#This Row],[qtytoShipFuture]]</f>
        <v>58.349999999999994</v>
      </c>
      <c r="T847" s="47">
        <f>ROUND(Table_Query_from_Mac10[[#This Row],[qty_to_ship]]*(1+Table_Query_from_Mac10[[#This Row],[VolumeIncreasebyType]]),0)</f>
        <v>3</v>
      </c>
      <c r="U847" s="47">
        <f>Table_Query_from_Mac10[[#This Row],[qtytoShipFuture]]*Table_Query_from_Mac10[[#This Row],[Future-cost]]</f>
        <v>25.08</v>
      </c>
      <c r="V847" s="47">
        <f>Table_Query_from_Mac10[[#This Row],[qtytoShipFuture]]-Table_Query_from_Mac10[[#This Row],[qty_to_ship]]</f>
        <v>0</v>
      </c>
      <c r="W847" s="47">
        <f>Table_Query_from_Mac10[[#This Row],[UnitPriceFuture]]</f>
        <v>19.45</v>
      </c>
      <c r="X847" s="47">
        <f>Table_Query_from_Mac10[[#This Row],[Unit Increase]]*Table_Query_from_Mac10[[#This Row],[UnitPriceFuture]]</f>
        <v>0</v>
      </c>
      <c r="Y847" s="47">
        <f>Table_Query_from_Mac10[[#This Row],[Unit Increase]]*Table_Query_from_Mac10[[#This Row],[Future-cost]]</f>
        <v>0</v>
      </c>
      <c r="Z847" s="47">
        <f>-(Table_Query_from_Mac10[[#This Row],[Incremental Sales]]+((Table_Query_from_Mac10[[#This Row],[Incremental Sales]]*-(SUM(Summary!$S$8:$S$9)))))*Summary!$S$18</f>
        <v>0</v>
      </c>
      <c r="AA847" s="47">
        <f>IFERROR(Table_Query_from_Mac10[[#This Row],[Incremental Cost]]/Table_Query_from_Mac10[[#This Row],[Incremental Sales]],0)</f>
        <v>0</v>
      </c>
      <c r="AB847" s="47">
        <f>IFERROR(Table_Query_from_Mac10[[#This Row],[TotalCostFuture]]/Table_Query_from_Mac10[[#This Row],[totalsalesFuture]],0)</f>
        <v>0.42982005141388174</v>
      </c>
      <c r="AN847" s="31">
        <v>12</v>
      </c>
      <c r="AO847">
        <f t="shared" si="26"/>
        <v>3</v>
      </c>
      <c r="AQ847" s="31">
        <v>55.57</v>
      </c>
      <c r="AR847">
        <f t="shared" si="27"/>
        <v>19.45</v>
      </c>
    </row>
    <row r="848" spans="1:44" x14ac:dyDescent="0.25">
      <c r="A848">
        <v>90082</v>
      </c>
      <c r="B848">
        <v>20</v>
      </c>
      <c r="C848" t="s">
        <v>57</v>
      </c>
      <c r="D848" t="s">
        <v>49</v>
      </c>
      <c r="E848">
        <v>1</v>
      </c>
      <c r="F848">
        <v>12.86</v>
      </c>
      <c r="G848">
        <v>33.85</v>
      </c>
      <c r="H848" s="1">
        <v>44840</v>
      </c>
      <c r="I848" s="20">
        <v>0</v>
      </c>
      <c r="J848" s="47">
        <f>Table_Query_from_Mac10[[#This Row],[unit_price]]-(Table_Query_from_Mac10[[#This Row],[unit_price]]*(Table_Query_from_Mac10[[#This Row],[discount_pct]]/100))</f>
        <v>33.85</v>
      </c>
      <c r="K848" s="47">
        <f>Table_Query_from_Mac10[[#This Row],[unit_cost]]</f>
        <v>12.86</v>
      </c>
      <c r="L848" s="47">
        <f>Table_Query_from_Mac10[[#This Row],[Live-cost]]*(1+Table_Query_from_Mac10[[#This Row],[CogsIncreasebyTYPE]])</f>
        <v>12.86</v>
      </c>
      <c r="M848" s="47">
        <f>Table_Query_from_Mac10[[#This Row],[Live-cost]]*Table_Query_from_Mac10[[#This Row],[qty_to_ship]]</f>
        <v>12.86</v>
      </c>
      <c r="N848" s="47">
        <f>IF(Table_Query_from_Mac10[[#This Row],[item_no]]="KDA",-Table_Query_from_Mac10[[#This Row],[unit_price]],Table_Query_from_Mac10[[#This Row],[Net Unit]]*Table_Query_from_Mac10[[#This Row],[qty_to_ship]])</f>
        <v>33.85</v>
      </c>
      <c r="O848" s="47">
        <f>SUMIFS(Summary!C:C,Summary!H:H,Table_Query_from_Mac10[[#This Row],[Juiceoc]])</f>
        <v>0</v>
      </c>
      <c r="P848" s="47">
        <f>SUMIFS(Summary!D:D,Summary!H:H,Table_Query_from_Mac10[[#This Row],[Juiceoc]])</f>
        <v>0</v>
      </c>
      <c r="Q848" s="47">
        <f>SUMIFS(Summary!E:E,Summary!H:H,Table_Query_from_Mac10[[#This Row],[Juiceoc]])</f>
        <v>0</v>
      </c>
      <c r="R848" s="47">
        <f>Table_Query_from_Mac10[[#This Row],[Net Unit]]*(1+Table_Query_from_Mac10[[#This Row],[PriceIncreasebyType]])</f>
        <v>33.85</v>
      </c>
      <c r="S848" s="47">
        <f>Table_Query_from_Mac10[[#This Row],[UnitPriceFuture]]*Table_Query_from_Mac10[[#This Row],[qtytoShipFuture]]</f>
        <v>33.85</v>
      </c>
      <c r="T848" s="47">
        <f>ROUND(Table_Query_from_Mac10[[#This Row],[qty_to_ship]]*(1+Table_Query_from_Mac10[[#This Row],[VolumeIncreasebyType]]),0)</f>
        <v>1</v>
      </c>
      <c r="U848" s="47">
        <f>Table_Query_from_Mac10[[#This Row],[qtytoShipFuture]]*Table_Query_from_Mac10[[#This Row],[Future-cost]]</f>
        <v>12.86</v>
      </c>
      <c r="V848" s="47">
        <f>Table_Query_from_Mac10[[#This Row],[qtytoShipFuture]]-Table_Query_from_Mac10[[#This Row],[qty_to_ship]]</f>
        <v>0</v>
      </c>
      <c r="W848" s="47">
        <f>Table_Query_from_Mac10[[#This Row],[UnitPriceFuture]]</f>
        <v>33.85</v>
      </c>
      <c r="X848" s="47">
        <f>Table_Query_from_Mac10[[#This Row],[Unit Increase]]*Table_Query_from_Mac10[[#This Row],[UnitPriceFuture]]</f>
        <v>0</v>
      </c>
      <c r="Y848" s="47">
        <f>Table_Query_from_Mac10[[#This Row],[Unit Increase]]*Table_Query_from_Mac10[[#This Row],[Future-cost]]</f>
        <v>0</v>
      </c>
      <c r="Z848" s="47">
        <f>-(Table_Query_from_Mac10[[#This Row],[Incremental Sales]]+((Table_Query_from_Mac10[[#This Row],[Incremental Sales]]*-(SUM(Summary!$S$8:$S$9)))))*Summary!$S$18</f>
        <v>0</v>
      </c>
      <c r="AA848" s="47">
        <f>IFERROR(Table_Query_from_Mac10[[#This Row],[Incremental Cost]]/Table_Query_from_Mac10[[#This Row],[Incremental Sales]],0)</f>
        <v>0</v>
      </c>
      <c r="AB848" s="47">
        <f>IFERROR(Table_Query_from_Mac10[[#This Row],[TotalCostFuture]]/Table_Query_from_Mac10[[#This Row],[totalsalesFuture]],0)</f>
        <v>0.3799113737075332</v>
      </c>
      <c r="AN848" s="30">
        <v>4</v>
      </c>
      <c r="AO848">
        <f t="shared" si="26"/>
        <v>1</v>
      </c>
      <c r="AQ848" s="30">
        <v>96.72</v>
      </c>
      <c r="AR848">
        <f t="shared" si="27"/>
        <v>33.85</v>
      </c>
    </row>
    <row r="849" spans="1:44" x14ac:dyDescent="0.25">
      <c r="A849">
        <v>90082</v>
      </c>
      <c r="B849">
        <v>21</v>
      </c>
      <c r="C849" t="s">
        <v>57</v>
      </c>
      <c r="D849" t="s">
        <v>49</v>
      </c>
      <c r="E849">
        <v>4</v>
      </c>
      <c r="F849">
        <v>7.05</v>
      </c>
      <c r="G849">
        <v>16.21</v>
      </c>
      <c r="H849" s="1">
        <v>44840</v>
      </c>
      <c r="I849" s="20">
        <v>0</v>
      </c>
      <c r="J849" s="47">
        <f>Table_Query_from_Mac10[[#This Row],[unit_price]]-(Table_Query_from_Mac10[[#This Row],[unit_price]]*(Table_Query_from_Mac10[[#This Row],[discount_pct]]/100))</f>
        <v>16.21</v>
      </c>
      <c r="K849" s="47">
        <f>Table_Query_from_Mac10[[#This Row],[unit_cost]]</f>
        <v>7.05</v>
      </c>
      <c r="L849" s="47">
        <f>Table_Query_from_Mac10[[#This Row],[Live-cost]]*(1+Table_Query_from_Mac10[[#This Row],[CogsIncreasebyTYPE]])</f>
        <v>7.05</v>
      </c>
      <c r="M849" s="47">
        <f>Table_Query_from_Mac10[[#This Row],[Live-cost]]*Table_Query_from_Mac10[[#This Row],[qty_to_ship]]</f>
        <v>28.2</v>
      </c>
      <c r="N849" s="47">
        <f>IF(Table_Query_from_Mac10[[#This Row],[item_no]]="KDA",-Table_Query_from_Mac10[[#This Row],[unit_price]],Table_Query_from_Mac10[[#This Row],[Net Unit]]*Table_Query_from_Mac10[[#This Row],[qty_to_ship]])</f>
        <v>64.84</v>
      </c>
      <c r="O849" s="47">
        <f>SUMIFS(Summary!C:C,Summary!H:H,Table_Query_from_Mac10[[#This Row],[Juiceoc]])</f>
        <v>0</v>
      </c>
      <c r="P849" s="47">
        <f>SUMIFS(Summary!D:D,Summary!H:H,Table_Query_from_Mac10[[#This Row],[Juiceoc]])</f>
        <v>0</v>
      </c>
      <c r="Q849" s="47">
        <f>SUMIFS(Summary!E:E,Summary!H:H,Table_Query_from_Mac10[[#This Row],[Juiceoc]])</f>
        <v>0</v>
      </c>
      <c r="R849" s="47">
        <f>Table_Query_from_Mac10[[#This Row],[Net Unit]]*(1+Table_Query_from_Mac10[[#This Row],[PriceIncreasebyType]])</f>
        <v>16.21</v>
      </c>
      <c r="S849" s="47">
        <f>Table_Query_from_Mac10[[#This Row],[UnitPriceFuture]]*Table_Query_from_Mac10[[#This Row],[qtytoShipFuture]]</f>
        <v>64.84</v>
      </c>
      <c r="T849" s="47">
        <f>ROUND(Table_Query_from_Mac10[[#This Row],[qty_to_ship]]*(1+Table_Query_from_Mac10[[#This Row],[VolumeIncreasebyType]]),0)</f>
        <v>4</v>
      </c>
      <c r="U849" s="47">
        <f>Table_Query_from_Mac10[[#This Row],[qtytoShipFuture]]*Table_Query_from_Mac10[[#This Row],[Future-cost]]</f>
        <v>28.2</v>
      </c>
      <c r="V849" s="47">
        <f>Table_Query_from_Mac10[[#This Row],[qtytoShipFuture]]-Table_Query_from_Mac10[[#This Row],[qty_to_ship]]</f>
        <v>0</v>
      </c>
      <c r="W849" s="47">
        <f>Table_Query_from_Mac10[[#This Row],[UnitPriceFuture]]</f>
        <v>16.21</v>
      </c>
      <c r="X849" s="47">
        <f>Table_Query_from_Mac10[[#This Row],[Unit Increase]]*Table_Query_from_Mac10[[#This Row],[UnitPriceFuture]]</f>
        <v>0</v>
      </c>
      <c r="Y849" s="47">
        <f>Table_Query_from_Mac10[[#This Row],[Unit Increase]]*Table_Query_from_Mac10[[#This Row],[Future-cost]]</f>
        <v>0</v>
      </c>
      <c r="Z849" s="47">
        <f>-(Table_Query_from_Mac10[[#This Row],[Incremental Sales]]+((Table_Query_from_Mac10[[#This Row],[Incremental Sales]]*-(SUM(Summary!$S$8:$S$9)))))*Summary!$S$18</f>
        <v>0</v>
      </c>
      <c r="AA849" s="47">
        <f>IFERROR(Table_Query_from_Mac10[[#This Row],[Incremental Cost]]/Table_Query_from_Mac10[[#This Row],[Incremental Sales]],0)</f>
        <v>0</v>
      </c>
      <c r="AB849" s="47">
        <f>IFERROR(Table_Query_from_Mac10[[#This Row],[TotalCostFuture]]/Table_Query_from_Mac10[[#This Row],[totalsalesFuture]],0)</f>
        <v>0.43491671807526217</v>
      </c>
      <c r="AN849" s="31">
        <v>16</v>
      </c>
      <c r="AO849">
        <f t="shared" si="26"/>
        <v>4</v>
      </c>
      <c r="AQ849" s="31">
        <v>46.32</v>
      </c>
      <c r="AR849">
        <f t="shared" si="27"/>
        <v>16.21</v>
      </c>
    </row>
    <row r="850" spans="1:44" x14ac:dyDescent="0.25">
      <c r="A850">
        <v>90083</v>
      </c>
      <c r="B850">
        <v>1</v>
      </c>
      <c r="C850" t="s">
        <v>59</v>
      </c>
      <c r="D850" t="s">
        <v>49</v>
      </c>
      <c r="E850">
        <v>25</v>
      </c>
      <c r="F850">
        <v>4.2699999999999996</v>
      </c>
      <c r="G850">
        <v>9.24</v>
      </c>
      <c r="H850" s="1">
        <v>44851</v>
      </c>
      <c r="I850" s="20">
        <v>0</v>
      </c>
      <c r="J850" s="47">
        <f>Table_Query_from_Mac10[[#This Row],[unit_price]]-(Table_Query_from_Mac10[[#This Row],[unit_price]]*(Table_Query_from_Mac10[[#This Row],[discount_pct]]/100))</f>
        <v>9.24</v>
      </c>
      <c r="K850" s="47">
        <f>Table_Query_from_Mac10[[#This Row],[unit_cost]]</f>
        <v>4.2699999999999996</v>
      </c>
      <c r="L850" s="47">
        <f>Table_Query_from_Mac10[[#This Row],[Live-cost]]*(1+Table_Query_from_Mac10[[#This Row],[CogsIncreasebyTYPE]])</f>
        <v>4.2699999999999996</v>
      </c>
      <c r="M850" s="47">
        <f>Table_Query_from_Mac10[[#This Row],[Live-cost]]*Table_Query_from_Mac10[[#This Row],[qty_to_ship]]</f>
        <v>106.74999999999999</v>
      </c>
      <c r="N850" s="47">
        <f>IF(Table_Query_from_Mac10[[#This Row],[item_no]]="KDA",-Table_Query_from_Mac10[[#This Row],[unit_price]],Table_Query_from_Mac10[[#This Row],[Net Unit]]*Table_Query_from_Mac10[[#This Row],[qty_to_ship]])</f>
        <v>231</v>
      </c>
      <c r="O850" s="47">
        <f>SUMIFS(Summary!C:C,Summary!H:H,Table_Query_from_Mac10[[#This Row],[Juiceoc]])</f>
        <v>0</v>
      </c>
      <c r="P850" s="47">
        <f>SUMIFS(Summary!D:D,Summary!H:H,Table_Query_from_Mac10[[#This Row],[Juiceoc]])</f>
        <v>0</v>
      </c>
      <c r="Q850" s="47">
        <f>SUMIFS(Summary!E:E,Summary!H:H,Table_Query_from_Mac10[[#This Row],[Juiceoc]])</f>
        <v>0</v>
      </c>
      <c r="R850" s="47">
        <f>Table_Query_from_Mac10[[#This Row],[Net Unit]]*(1+Table_Query_from_Mac10[[#This Row],[PriceIncreasebyType]])</f>
        <v>9.24</v>
      </c>
      <c r="S850" s="47">
        <f>Table_Query_from_Mac10[[#This Row],[UnitPriceFuture]]*Table_Query_from_Mac10[[#This Row],[qtytoShipFuture]]</f>
        <v>231</v>
      </c>
      <c r="T850" s="47">
        <f>ROUND(Table_Query_from_Mac10[[#This Row],[qty_to_ship]]*(1+Table_Query_from_Mac10[[#This Row],[VolumeIncreasebyType]]),0)</f>
        <v>25</v>
      </c>
      <c r="U850" s="47">
        <f>Table_Query_from_Mac10[[#This Row],[qtytoShipFuture]]*Table_Query_from_Mac10[[#This Row],[Future-cost]]</f>
        <v>106.74999999999999</v>
      </c>
      <c r="V850" s="47">
        <f>Table_Query_from_Mac10[[#This Row],[qtytoShipFuture]]-Table_Query_from_Mac10[[#This Row],[qty_to_ship]]</f>
        <v>0</v>
      </c>
      <c r="W850" s="47">
        <f>Table_Query_from_Mac10[[#This Row],[UnitPriceFuture]]</f>
        <v>9.24</v>
      </c>
      <c r="X850" s="47">
        <f>Table_Query_from_Mac10[[#This Row],[Unit Increase]]*Table_Query_from_Mac10[[#This Row],[UnitPriceFuture]]</f>
        <v>0</v>
      </c>
      <c r="Y850" s="47">
        <f>Table_Query_from_Mac10[[#This Row],[Unit Increase]]*Table_Query_from_Mac10[[#This Row],[Future-cost]]</f>
        <v>0</v>
      </c>
      <c r="Z850" s="47">
        <f>-(Table_Query_from_Mac10[[#This Row],[Incremental Sales]]+((Table_Query_from_Mac10[[#This Row],[Incremental Sales]]*-(SUM(Summary!$S$8:$S$9)))))*Summary!$S$18</f>
        <v>0</v>
      </c>
      <c r="AA850" s="47">
        <f>IFERROR(Table_Query_from_Mac10[[#This Row],[Incremental Cost]]/Table_Query_from_Mac10[[#This Row],[Incremental Sales]],0)</f>
        <v>0</v>
      </c>
      <c r="AB850" s="47">
        <f>IFERROR(Table_Query_from_Mac10[[#This Row],[TotalCostFuture]]/Table_Query_from_Mac10[[#This Row],[totalsalesFuture]],0)</f>
        <v>0.46212121212121204</v>
      </c>
      <c r="AN850" s="30">
        <v>100</v>
      </c>
      <c r="AO850">
        <f t="shared" si="26"/>
        <v>25</v>
      </c>
      <c r="AQ850" s="30">
        <v>26.39</v>
      </c>
      <c r="AR850">
        <f t="shared" si="27"/>
        <v>9.24</v>
      </c>
    </row>
    <row r="851" spans="1:44" x14ac:dyDescent="0.25">
      <c r="A851">
        <v>90083</v>
      </c>
      <c r="B851">
        <v>2</v>
      </c>
      <c r="C851" t="s">
        <v>59</v>
      </c>
      <c r="D851" t="s">
        <v>49</v>
      </c>
      <c r="E851">
        <v>4</v>
      </c>
      <c r="F851">
        <v>14.16</v>
      </c>
      <c r="G851">
        <v>37.86</v>
      </c>
      <c r="H851" s="1">
        <v>44851</v>
      </c>
      <c r="I851" s="20">
        <v>0</v>
      </c>
      <c r="J851" s="47">
        <f>Table_Query_from_Mac10[[#This Row],[unit_price]]-(Table_Query_from_Mac10[[#This Row],[unit_price]]*(Table_Query_from_Mac10[[#This Row],[discount_pct]]/100))</f>
        <v>37.86</v>
      </c>
      <c r="K851" s="47">
        <f>Table_Query_from_Mac10[[#This Row],[unit_cost]]</f>
        <v>14.16</v>
      </c>
      <c r="L851" s="47">
        <f>Table_Query_from_Mac10[[#This Row],[Live-cost]]*(1+Table_Query_from_Mac10[[#This Row],[CogsIncreasebyTYPE]])</f>
        <v>14.16</v>
      </c>
      <c r="M851" s="47">
        <f>Table_Query_from_Mac10[[#This Row],[Live-cost]]*Table_Query_from_Mac10[[#This Row],[qty_to_ship]]</f>
        <v>56.64</v>
      </c>
      <c r="N851" s="47">
        <f>IF(Table_Query_from_Mac10[[#This Row],[item_no]]="KDA",-Table_Query_from_Mac10[[#This Row],[unit_price]],Table_Query_from_Mac10[[#This Row],[Net Unit]]*Table_Query_from_Mac10[[#This Row],[qty_to_ship]])</f>
        <v>151.44</v>
      </c>
      <c r="O851" s="47">
        <f>SUMIFS(Summary!C:C,Summary!H:H,Table_Query_from_Mac10[[#This Row],[Juiceoc]])</f>
        <v>0</v>
      </c>
      <c r="P851" s="47">
        <f>SUMIFS(Summary!D:D,Summary!H:H,Table_Query_from_Mac10[[#This Row],[Juiceoc]])</f>
        <v>0</v>
      </c>
      <c r="Q851" s="47">
        <f>SUMIFS(Summary!E:E,Summary!H:H,Table_Query_from_Mac10[[#This Row],[Juiceoc]])</f>
        <v>0</v>
      </c>
      <c r="R851" s="47">
        <f>Table_Query_from_Mac10[[#This Row],[Net Unit]]*(1+Table_Query_from_Mac10[[#This Row],[PriceIncreasebyType]])</f>
        <v>37.86</v>
      </c>
      <c r="S851" s="47">
        <f>Table_Query_from_Mac10[[#This Row],[UnitPriceFuture]]*Table_Query_from_Mac10[[#This Row],[qtytoShipFuture]]</f>
        <v>151.44</v>
      </c>
      <c r="T851" s="47">
        <f>ROUND(Table_Query_from_Mac10[[#This Row],[qty_to_ship]]*(1+Table_Query_from_Mac10[[#This Row],[VolumeIncreasebyType]]),0)</f>
        <v>4</v>
      </c>
      <c r="U851" s="47">
        <f>Table_Query_from_Mac10[[#This Row],[qtytoShipFuture]]*Table_Query_from_Mac10[[#This Row],[Future-cost]]</f>
        <v>56.64</v>
      </c>
      <c r="V851" s="47">
        <f>Table_Query_from_Mac10[[#This Row],[qtytoShipFuture]]-Table_Query_from_Mac10[[#This Row],[qty_to_ship]]</f>
        <v>0</v>
      </c>
      <c r="W851" s="47">
        <f>Table_Query_from_Mac10[[#This Row],[UnitPriceFuture]]</f>
        <v>37.86</v>
      </c>
      <c r="X851" s="47">
        <f>Table_Query_from_Mac10[[#This Row],[Unit Increase]]*Table_Query_from_Mac10[[#This Row],[UnitPriceFuture]]</f>
        <v>0</v>
      </c>
      <c r="Y851" s="47">
        <f>Table_Query_from_Mac10[[#This Row],[Unit Increase]]*Table_Query_from_Mac10[[#This Row],[Future-cost]]</f>
        <v>0</v>
      </c>
      <c r="Z851" s="47">
        <f>-(Table_Query_from_Mac10[[#This Row],[Incremental Sales]]+((Table_Query_from_Mac10[[#This Row],[Incremental Sales]]*-(SUM(Summary!$S$8:$S$9)))))*Summary!$S$18</f>
        <v>0</v>
      </c>
      <c r="AA851" s="47">
        <f>IFERROR(Table_Query_from_Mac10[[#This Row],[Incremental Cost]]/Table_Query_from_Mac10[[#This Row],[Incremental Sales]],0)</f>
        <v>0</v>
      </c>
      <c r="AB851" s="47">
        <f>IFERROR(Table_Query_from_Mac10[[#This Row],[TotalCostFuture]]/Table_Query_from_Mac10[[#This Row],[totalsalesFuture]],0)</f>
        <v>0.37400950871632332</v>
      </c>
      <c r="AN851" s="31">
        <v>16</v>
      </c>
      <c r="AO851">
        <f t="shared" si="26"/>
        <v>4</v>
      </c>
      <c r="AQ851" s="31">
        <v>108.16</v>
      </c>
      <c r="AR851">
        <f t="shared" si="27"/>
        <v>37.86</v>
      </c>
    </row>
    <row r="852" spans="1:44" x14ac:dyDescent="0.25">
      <c r="A852">
        <v>90083</v>
      </c>
      <c r="B852">
        <v>3</v>
      </c>
      <c r="C852" t="s">
        <v>57</v>
      </c>
      <c r="D852" t="s">
        <v>49</v>
      </c>
      <c r="E852">
        <v>16</v>
      </c>
      <c r="F852">
        <v>6.48</v>
      </c>
      <c r="G852">
        <v>14.81</v>
      </c>
      <c r="H852" s="1">
        <v>44851</v>
      </c>
      <c r="I852" s="20">
        <v>0</v>
      </c>
      <c r="J852" s="47">
        <f>Table_Query_from_Mac10[[#This Row],[unit_price]]-(Table_Query_from_Mac10[[#This Row],[unit_price]]*(Table_Query_from_Mac10[[#This Row],[discount_pct]]/100))</f>
        <v>14.81</v>
      </c>
      <c r="K852" s="47">
        <f>Table_Query_from_Mac10[[#This Row],[unit_cost]]</f>
        <v>6.48</v>
      </c>
      <c r="L852" s="47">
        <f>Table_Query_from_Mac10[[#This Row],[Live-cost]]*(1+Table_Query_from_Mac10[[#This Row],[CogsIncreasebyTYPE]])</f>
        <v>6.48</v>
      </c>
      <c r="M852" s="47">
        <f>Table_Query_from_Mac10[[#This Row],[Live-cost]]*Table_Query_from_Mac10[[#This Row],[qty_to_ship]]</f>
        <v>103.68</v>
      </c>
      <c r="N852" s="47">
        <f>IF(Table_Query_from_Mac10[[#This Row],[item_no]]="KDA",-Table_Query_from_Mac10[[#This Row],[unit_price]],Table_Query_from_Mac10[[#This Row],[Net Unit]]*Table_Query_from_Mac10[[#This Row],[qty_to_ship]])</f>
        <v>236.96</v>
      </c>
      <c r="O852" s="47">
        <f>SUMIFS(Summary!C:C,Summary!H:H,Table_Query_from_Mac10[[#This Row],[Juiceoc]])</f>
        <v>0</v>
      </c>
      <c r="P852" s="47">
        <f>SUMIFS(Summary!D:D,Summary!H:H,Table_Query_from_Mac10[[#This Row],[Juiceoc]])</f>
        <v>0</v>
      </c>
      <c r="Q852" s="47">
        <f>SUMIFS(Summary!E:E,Summary!H:H,Table_Query_from_Mac10[[#This Row],[Juiceoc]])</f>
        <v>0</v>
      </c>
      <c r="R852" s="47">
        <f>Table_Query_from_Mac10[[#This Row],[Net Unit]]*(1+Table_Query_from_Mac10[[#This Row],[PriceIncreasebyType]])</f>
        <v>14.81</v>
      </c>
      <c r="S852" s="47">
        <f>Table_Query_from_Mac10[[#This Row],[UnitPriceFuture]]*Table_Query_from_Mac10[[#This Row],[qtytoShipFuture]]</f>
        <v>236.96</v>
      </c>
      <c r="T852" s="47">
        <f>ROUND(Table_Query_from_Mac10[[#This Row],[qty_to_ship]]*(1+Table_Query_from_Mac10[[#This Row],[VolumeIncreasebyType]]),0)</f>
        <v>16</v>
      </c>
      <c r="U852" s="47">
        <f>Table_Query_from_Mac10[[#This Row],[qtytoShipFuture]]*Table_Query_from_Mac10[[#This Row],[Future-cost]]</f>
        <v>103.68</v>
      </c>
      <c r="V852" s="47">
        <f>Table_Query_from_Mac10[[#This Row],[qtytoShipFuture]]-Table_Query_from_Mac10[[#This Row],[qty_to_ship]]</f>
        <v>0</v>
      </c>
      <c r="W852" s="47">
        <f>Table_Query_from_Mac10[[#This Row],[UnitPriceFuture]]</f>
        <v>14.81</v>
      </c>
      <c r="X852" s="47">
        <f>Table_Query_from_Mac10[[#This Row],[Unit Increase]]*Table_Query_from_Mac10[[#This Row],[UnitPriceFuture]]</f>
        <v>0</v>
      </c>
      <c r="Y852" s="47">
        <f>Table_Query_from_Mac10[[#This Row],[Unit Increase]]*Table_Query_from_Mac10[[#This Row],[Future-cost]]</f>
        <v>0</v>
      </c>
      <c r="Z852" s="47">
        <f>-(Table_Query_from_Mac10[[#This Row],[Incremental Sales]]+((Table_Query_from_Mac10[[#This Row],[Incremental Sales]]*-(SUM(Summary!$S$8:$S$9)))))*Summary!$S$18</f>
        <v>0</v>
      </c>
      <c r="AA852" s="47">
        <f>IFERROR(Table_Query_from_Mac10[[#This Row],[Incremental Cost]]/Table_Query_from_Mac10[[#This Row],[Incremental Sales]],0)</f>
        <v>0</v>
      </c>
      <c r="AB852" s="47">
        <f>IFERROR(Table_Query_from_Mac10[[#This Row],[TotalCostFuture]]/Table_Query_from_Mac10[[#This Row],[totalsalesFuture]],0)</f>
        <v>0.437542201215395</v>
      </c>
      <c r="AN852" s="30">
        <v>64</v>
      </c>
      <c r="AO852">
        <f t="shared" si="26"/>
        <v>16</v>
      </c>
      <c r="AQ852" s="30">
        <v>42.3</v>
      </c>
      <c r="AR852">
        <f t="shared" si="27"/>
        <v>14.81</v>
      </c>
    </row>
    <row r="853" spans="1:44" x14ac:dyDescent="0.25">
      <c r="A853">
        <v>90083</v>
      </c>
      <c r="B853">
        <v>4</v>
      </c>
      <c r="C853" t="s">
        <v>57</v>
      </c>
      <c r="D853" t="s">
        <v>49</v>
      </c>
      <c r="E853">
        <v>6</v>
      </c>
      <c r="F853">
        <v>11.2</v>
      </c>
      <c r="G853">
        <v>28.11</v>
      </c>
      <c r="H853" s="1">
        <v>44851</v>
      </c>
      <c r="I853" s="20">
        <v>0</v>
      </c>
      <c r="J853" s="47">
        <f>Table_Query_from_Mac10[[#This Row],[unit_price]]-(Table_Query_from_Mac10[[#This Row],[unit_price]]*(Table_Query_from_Mac10[[#This Row],[discount_pct]]/100))</f>
        <v>28.11</v>
      </c>
      <c r="K853" s="47">
        <f>Table_Query_from_Mac10[[#This Row],[unit_cost]]</f>
        <v>11.2</v>
      </c>
      <c r="L853" s="47">
        <f>Table_Query_from_Mac10[[#This Row],[Live-cost]]*(1+Table_Query_from_Mac10[[#This Row],[CogsIncreasebyTYPE]])</f>
        <v>11.2</v>
      </c>
      <c r="M853" s="47">
        <f>Table_Query_from_Mac10[[#This Row],[Live-cost]]*Table_Query_from_Mac10[[#This Row],[qty_to_ship]]</f>
        <v>67.199999999999989</v>
      </c>
      <c r="N853" s="47">
        <f>IF(Table_Query_from_Mac10[[#This Row],[item_no]]="KDA",-Table_Query_from_Mac10[[#This Row],[unit_price]],Table_Query_from_Mac10[[#This Row],[Net Unit]]*Table_Query_from_Mac10[[#This Row],[qty_to_ship]])</f>
        <v>168.66</v>
      </c>
      <c r="O853" s="47">
        <f>SUMIFS(Summary!C:C,Summary!H:H,Table_Query_from_Mac10[[#This Row],[Juiceoc]])</f>
        <v>0</v>
      </c>
      <c r="P853" s="47">
        <f>SUMIFS(Summary!D:D,Summary!H:H,Table_Query_from_Mac10[[#This Row],[Juiceoc]])</f>
        <v>0</v>
      </c>
      <c r="Q853" s="47">
        <f>SUMIFS(Summary!E:E,Summary!H:H,Table_Query_from_Mac10[[#This Row],[Juiceoc]])</f>
        <v>0</v>
      </c>
      <c r="R853" s="47">
        <f>Table_Query_from_Mac10[[#This Row],[Net Unit]]*(1+Table_Query_from_Mac10[[#This Row],[PriceIncreasebyType]])</f>
        <v>28.11</v>
      </c>
      <c r="S853" s="47">
        <f>Table_Query_from_Mac10[[#This Row],[UnitPriceFuture]]*Table_Query_from_Mac10[[#This Row],[qtytoShipFuture]]</f>
        <v>168.66</v>
      </c>
      <c r="T853" s="47">
        <f>ROUND(Table_Query_from_Mac10[[#This Row],[qty_to_ship]]*(1+Table_Query_from_Mac10[[#This Row],[VolumeIncreasebyType]]),0)</f>
        <v>6</v>
      </c>
      <c r="U853" s="47">
        <f>Table_Query_from_Mac10[[#This Row],[qtytoShipFuture]]*Table_Query_from_Mac10[[#This Row],[Future-cost]]</f>
        <v>67.199999999999989</v>
      </c>
      <c r="V853" s="47">
        <f>Table_Query_from_Mac10[[#This Row],[qtytoShipFuture]]-Table_Query_from_Mac10[[#This Row],[qty_to_ship]]</f>
        <v>0</v>
      </c>
      <c r="W853" s="47">
        <f>Table_Query_from_Mac10[[#This Row],[UnitPriceFuture]]</f>
        <v>28.11</v>
      </c>
      <c r="X853" s="47">
        <f>Table_Query_from_Mac10[[#This Row],[Unit Increase]]*Table_Query_from_Mac10[[#This Row],[UnitPriceFuture]]</f>
        <v>0</v>
      </c>
      <c r="Y853" s="47">
        <f>Table_Query_from_Mac10[[#This Row],[Unit Increase]]*Table_Query_from_Mac10[[#This Row],[Future-cost]]</f>
        <v>0</v>
      </c>
      <c r="Z853" s="47">
        <f>-(Table_Query_from_Mac10[[#This Row],[Incremental Sales]]+((Table_Query_from_Mac10[[#This Row],[Incremental Sales]]*-(SUM(Summary!$S$8:$S$9)))))*Summary!$S$18</f>
        <v>0</v>
      </c>
      <c r="AA853" s="47">
        <f>IFERROR(Table_Query_from_Mac10[[#This Row],[Incremental Cost]]/Table_Query_from_Mac10[[#This Row],[Incremental Sales]],0)</f>
        <v>0</v>
      </c>
      <c r="AB853" s="47">
        <f>IFERROR(Table_Query_from_Mac10[[#This Row],[TotalCostFuture]]/Table_Query_from_Mac10[[#This Row],[totalsalesFuture]],0)</f>
        <v>0.39843472073995012</v>
      </c>
      <c r="AN853" s="31">
        <v>24</v>
      </c>
      <c r="AO853">
        <f t="shared" si="26"/>
        <v>6</v>
      </c>
      <c r="AQ853" s="31">
        <v>80.3</v>
      </c>
      <c r="AR853">
        <f t="shared" si="27"/>
        <v>28.11</v>
      </c>
    </row>
    <row r="854" spans="1:44" x14ac:dyDescent="0.25">
      <c r="A854">
        <v>90083</v>
      </c>
      <c r="B854">
        <v>5</v>
      </c>
      <c r="C854" t="s">
        <v>57</v>
      </c>
      <c r="D854" t="s">
        <v>49</v>
      </c>
      <c r="E854">
        <v>16</v>
      </c>
      <c r="F854">
        <v>7.05</v>
      </c>
      <c r="G854">
        <v>16.21</v>
      </c>
      <c r="H854" s="1">
        <v>44851</v>
      </c>
      <c r="I854" s="20">
        <v>0</v>
      </c>
      <c r="J854" s="47">
        <f>Table_Query_from_Mac10[[#This Row],[unit_price]]-(Table_Query_from_Mac10[[#This Row],[unit_price]]*(Table_Query_from_Mac10[[#This Row],[discount_pct]]/100))</f>
        <v>16.21</v>
      </c>
      <c r="K854" s="47">
        <f>Table_Query_from_Mac10[[#This Row],[unit_cost]]</f>
        <v>7.05</v>
      </c>
      <c r="L854" s="47">
        <f>Table_Query_from_Mac10[[#This Row],[Live-cost]]*(1+Table_Query_from_Mac10[[#This Row],[CogsIncreasebyTYPE]])</f>
        <v>7.05</v>
      </c>
      <c r="M854" s="47">
        <f>Table_Query_from_Mac10[[#This Row],[Live-cost]]*Table_Query_from_Mac10[[#This Row],[qty_to_ship]]</f>
        <v>112.8</v>
      </c>
      <c r="N854" s="47">
        <f>IF(Table_Query_from_Mac10[[#This Row],[item_no]]="KDA",-Table_Query_from_Mac10[[#This Row],[unit_price]],Table_Query_from_Mac10[[#This Row],[Net Unit]]*Table_Query_from_Mac10[[#This Row],[qty_to_ship]])</f>
        <v>259.36</v>
      </c>
      <c r="O854" s="47">
        <f>SUMIFS(Summary!C:C,Summary!H:H,Table_Query_from_Mac10[[#This Row],[Juiceoc]])</f>
        <v>0</v>
      </c>
      <c r="P854" s="47">
        <f>SUMIFS(Summary!D:D,Summary!H:H,Table_Query_from_Mac10[[#This Row],[Juiceoc]])</f>
        <v>0</v>
      </c>
      <c r="Q854" s="47">
        <f>SUMIFS(Summary!E:E,Summary!H:H,Table_Query_from_Mac10[[#This Row],[Juiceoc]])</f>
        <v>0</v>
      </c>
      <c r="R854" s="47">
        <f>Table_Query_from_Mac10[[#This Row],[Net Unit]]*(1+Table_Query_from_Mac10[[#This Row],[PriceIncreasebyType]])</f>
        <v>16.21</v>
      </c>
      <c r="S854" s="47">
        <f>Table_Query_from_Mac10[[#This Row],[UnitPriceFuture]]*Table_Query_from_Mac10[[#This Row],[qtytoShipFuture]]</f>
        <v>259.36</v>
      </c>
      <c r="T854" s="47">
        <f>ROUND(Table_Query_from_Mac10[[#This Row],[qty_to_ship]]*(1+Table_Query_from_Mac10[[#This Row],[VolumeIncreasebyType]]),0)</f>
        <v>16</v>
      </c>
      <c r="U854" s="47">
        <f>Table_Query_from_Mac10[[#This Row],[qtytoShipFuture]]*Table_Query_from_Mac10[[#This Row],[Future-cost]]</f>
        <v>112.8</v>
      </c>
      <c r="V854" s="47">
        <f>Table_Query_from_Mac10[[#This Row],[qtytoShipFuture]]-Table_Query_from_Mac10[[#This Row],[qty_to_ship]]</f>
        <v>0</v>
      </c>
      <c r="W854" s="47">
        <f>Table_Query_from_Mac10[[#This Row],[UnitPriceFuture]]</f>
        <v>16.21</v>
      </c>
      <c r="X854" s="47">
        <f>Table_Query_from_Mac10[[#This Row],[Unit Increase]]*Table_Query_from_Mac10[[#This Row],[UnitPriceFuture]]</f>
        <v>0</v>
      </c>
      <c r="Y854" s="47">
        <f>Table_Query_from_Mac10[[#This Row],[Unit Increase]]*Table_Query_from_Mac10[[#This Row],[Future-cost]]</f>
        <v>0</v>
      </c>
      <c r="Z854" s="47">
        <f>-(Table_Query_from_Mac10[[#This Row],[Incremental Sales]]+((Table_Query_from_Mac10[[#This Row],[Incremental Sales]]*-(SUM(Summary!$S$8:$S$9)))))*Summary!$S$18</f>
        <v>0</v>
      </c>
      <c r="AA854" s="47">
        <f>IFERROR(Table_Query_from_Mac10[[#This Row],[Incremental Cost]]/Table_Query_from_Mac10[[#This Row],[Incremental Sales]],0)</f>
        <v>0</v>
      </c>
      <c r="AB854" s="47">
        <f>IFERROR(Table_Query_from_Mac10[[#This Row],[TotalCostFuture]]/Table_Query_from_Mac10[[#This Row],[totalsalesFuture]],0)</f>
        <v>0.43491671807526217</v>
      </c>
      <c r="AN854" s="30">
        <v>64</v>
      </c>
      <c r="AO854">
        <f t="shared" si="26"/>
        <v>16</v>
      </c>
      <c r="AQ854" s="30">
        <v>46.32</v>
      </c>
      <c r="AR854">
        <f t="shared" si="27"/>
        <v>16.21</v>
      </c>
    </row>
    <row r="855" spans="1:44" x14ac:dyDescent="0.25">
      <c r="A855">
        <v>90083</v>
      </c>
      <c r="B855">
        <v>6</v>
      </c>
      <c r="C855" t="s">
        <v>57</v>
      </c>
      <c r="D855" t="s">
        <v>49</v>
      </c>
      <c r="E855">
        <v>3</v>
      </c>
      <c r="F855">
        <v>7.7</v>
      </c>
      <c r="G855">
        <v>17.84</v>
      </c>
      <c r="H855" s="1">
        <v>44851</v>
      </c>
      <c r="I855" s="20">
        <v>0</v>
      </c>
      <c r="J855" s="47">
        <f>Table_Query_from_Mac10[[#This Row],[unit_price]]-(Table_Query_from_Mac10[[#This Row],[unit_price]]*(Table_Query_from_Mac10[[#This Row],[discount_pct]]/100))</f>
        <v>17.84</v>
      </c>
      <c r="K855" s="47">
        <f>Table_Query_from_Mac10[[#This Row],[unit_cost]]</f>
        <v>7.7</v>
      </c>
      <c r="L855" s="47">
        <f>Table_Query_from_Mac10[[#This Row],[Live-cost]]*(1+Table_Query_from_Mac10[[#This Row],[CogsIncreasebyTYPE]])</f>
        <v>7.7</v>
      </c>
      <c r="M855" s="47">
        <f>Table_Query_from_Mac10[[#This Row],[Live-cost]]*Table_Query_from_Mac10[[#This Row],[qty_to_ship]]</f>
        <v>23.1</v>
      </c>
      <c r="N855" s="47">
        <f>IF(Table_Query_from_Mac10[[#This Row],[item_no]]="KDA",-Table_Query_from_Mac10[[#This Row],[unit_price]],Table_Query_from_Mac10[[#This Row],[Net Unit]]*Table_Query_from_Mac10[[#This Row],[qty_to_ship]])</f>
        <v>53.519999999999996</v>
      </c>
      <c r="O855" s="47">
        <f>SUMIFS(Summary!C:C,Summary!H:H,Table_Query_from_Mac10[[#This Row],[Juiceoc]])</f>
        <v>0</v>
      </c>
      <c r="P855" s="47">
        <f>SUMIFS(Summary!D:D,Summary!H:H,Table_Query_from_Mac10[[#This Row],[Juiceoc]])</f>
        <v>0</v>
      </c>
      <c r="Q855" s="47">
        <f>SUMIFS(Summary!E:E,Summary!H:H,Table_Query_from_Mac10[[#This Row],[Juiceoc]])</f>
        <v>0</v>
      </c>
      <c r="R855" s="47">
        <f>Table_Query_from_Mac10[[#This Row],[Net Unit]]*(1+Table_Query_from_Mac10[[#This Row],[PriceIncreasebyType]])</f>
        <v>17.84</v>
      </c>
      <c r="S855" s="47">
        <f>Table_Query_from_Mac10[[#This Row],[UnitPriceFuture]]*Table_Query_from_Mac10[[#This Row],[qtytoShipFuture]]</f>
        <v>53.519999999999996</v>
      </c>
      <c r="T855" s="47">
        <f>ROUND(Table_Query_from_Mac10[[#This Row],[qty_to_ship]]*(1+Table_Query_from_Mac10[[#This Row],[VolumeIncreasebyType]]),0)</f>
        <v>3</v>
      </c>
      <c r="U855" s="47">
        <f>Table_Query_from_Mac10[[#This Row],[qtytoShipFuture]]*Table_Query_from_Mac10[[#This Row],[Future-cost]]</f>
        <v>23.1</v>
      </c>
      <c r="V855" s="47">
        <f>Table_Query_from_Mac10[[#This Row],[qtytoShipFuture]]-Table_Query_from_Mac10[[#This Row],[qty_to_ship]]</f>
        <v>0</v>
      </c>
      <c r="W855" s="47">
        <f>Table_Query_from_Mac10[[#This Row],[UnitPriceFuture]]</f>
        <v>17.84</v>
      </c>
      <c r="X855" s="47">
        <f>Table_Query_from_Mac10[[#This Row],[Unit Increase]]*Table_Query_from_Mac10[[#This Row],[UnitPriceFuture]]</f>
        <v>0</v>
      </c>
      <c r="Y855" s="47">
        <f>Table_Query_from_Mac10[[#This Row],[Unit Increase]]*Table_Query_from_Mac10[[#This Row],[Future-cost]]</f>
        <v>0</v>
      </c>
      <c r="Z855" s="47">
        <f>-(Table_Query_from_Mac10[[#This Row],[Incremental Sales]]+((Table_Query_from_Mac10[[#This Row],[Incremental Sales]]*-(SUM(Summary!$S$8:$S$9)))))*Summary!$S$18</f>
        <v>0</v>
      </c>
      <c r="AA855" s="47">
        <f>IFERROR(Table_Query_from_Mac10[[#This Row],[Incremental Cost]]/Table_Query_from_Mac10[[#This Row],[Incremental Sales]],0)</f>
        <v>0</v>
      </c>
      <c r="AB855" s="47">
        <f>IFERROR(Table_Query_from_Mac10[[#This Row],[TotalCostFuture]]/Table_Query_from_Mac10[[#This Row],[totalsalesFuture]],0)</f>
        <v>0.43161434977578483</v>
      </c>
      <c r="AN855" s="31">
        <v>12</v>
      </c>
      <c r="AO855">
        <f t="shared" si="26"/>
        <v>3</v>
      </c>
      <c r="AQ855" s="31">
        <v>50.96</v>
      </c>
      <c r="AR855">
        <f t="shared" si="27"/>
        <v>17.84</v>
      </c>
    </row>
    <row r="856" spans="1:44" x14ac:dyDescent="0.25">
      <c r="A856">
        <v>90083</v>
      </c>
      <c r="B856">
        <v>7</v>
      </c>
      <c r="C856" t="s">
        <v>60</v>
      </c>
      <c r="D856" t="s">
        <v>49</v>
      </c>
      <c r="E856">
        <v>9</v>
      </c>
      <c r="F856">
        <v>7.67</v>
      </c>
      <c r="G856">
        <v>21.93</v>
      </c>
      <c r="H856" s="1">
        <v>44851</v>
      </c>
      <c r="I856" s="20">
        <v>0</v>
      </c>
      <c r="J856" s="47">
        <f>Table_Query_from_Mac10[[#This Row],[unit_price]]-(Table_Query_from_Mac10[[#This Row],[unit_price]]*(Table_Query_from_Mac10[[#This Row],[discount_pct]]/100))</f>
        <v>21.93</v>
      </c>
      <c r="K856" s="47">
        <f>Table_Query_from_Mac10[[#This Row],[unit_cost]]</f>
        <v>7.67</v>
      </c>
      <c r="L856" s="47">
        <f>Table_Query_from_Mac10[[#This Row],[Live-cost]]*(1+Table_Query_from_Mac10[[#This Row],[CogsIncreasebyTYPE]])</f>
        <v>7.67</v>
      </c>
      <c r="M856" s="47">
        <f>Table_Query_from_Mac10[[#This Row],[Live-cost]]*Table_Query_from_Mac10[[#This Row],[qty_to_ship]]</f>
        <v>69.03</v>
      </c>
      <c r="N856" s="47">
        <f>IF(Table_Query_from_Mac10[[#This Row],[item_no]]="KDA",-Table_Query_from_Mac10[[#This Row],[unit_price]],Table_Query_from_Mac10[[#This Row],[Net Unit]]*Table_Query_from_Mac10[[#This Row],[qty_to_ship]])</f>
        <v>197.37</v>
      </c>
      <c r="O856" s="47">
        <f>SUMIFS(Summary!C:C,Summary!H:H,Table_Query_from_Mac10[[#This Row],[Juiceoc]])</f>
        <v>0</v>
      </c>
      <c r="P856" s="47">
        <f>SUMIFS(Summary!D:D,Summary!H:H,Table_Query_from_Mac10[[#This Row],[Juiceoc]])</f>
        <v>0</v>
      </c>
      <c r="Q856" s="47">
        <f>SUMIFS(Summary!E:E,Summary!H:H,Table_Query_from_Mac10[[#This Row],[Juiceoc]])</f>
        <v>0</v>
      </c>
      <c r="R856" s="47">
        <f>Table_Query_from_Mac10[[#This Row],[Net Unit]]*(1+Table_Query_from_Mac10[[#This Row],[PriceIncreasebyType]])</f>
        <v>21.93</v>
      </c>
      <c r="S856" s="47">
        <f>Table_Query_from_Mac10[[#This Row],[UnitPriceFuture]]*Table_Query_from_Mac10[[#This Row],[qtytoShipFuture]]</f>
        <v>197.37</v>
      </c>
      <c r="T856" s="47">
        <f>ROUND(Table_Query_from_Mac10[[#This Row],[qty_to_ship]]*(1+Table_Query_from_Mac10[[#This Row],[VolumeIncreasebyType]]),0)</f>
        <v>9</v>
      </c>
      <c r="U856" s="47">
        <f>Table_Query_from_Mac10[[#This Row],[qtytoShipFuture]]*Table_Query_from_Mac10[[#This Row],[Future-cost]]</f>
        <v>69.03</v>
      </c>
      <c r="V856" s="47">
        <f>Table_Query_from_Mac10[[#This Row],[qtytoShipFuture]]-Table_Query_from_Mac10[[#This Row],[qty_to_ship]]</f>
        <v>0</v>
      </c>
      <c r="W856" s="47">
        <f>Table_Query_from_Mac10[[#This Row],[UnitPriceFuture]]</f>
        <v>21.93</v>
      </c>
      <c r="X856" s="47">
        <f>Table_Query_from_Mac10[[#This Row],[Unit Increase]]*Table_Query_from_Mac10[[#This Row],[UnitPriceFuture]]</f>
        <v>0</v>
      </c>
      <c r="Y856" s="47">
        <f>Table_Query_from_Mac10[[#This Row],[Unit Increase]]*Table_Query_from_Mac10[[#This Row],[Future-cost]]</f>
        <v>0</v>
      </c>
      <c r="Z856" s="47">
        <f>-(Table_Query_from_Mac10[[#This Row],[Incremental Sales]]+((Table_Query_from_Mac10[[#This Row],[Incremental Sales]]*-(SUM(Summary!$S$8:$S$9)))))*Summary!$S$18</f>
        <v>0</v>
      </c>
      <c r="AA856" s="47">
        <f>IFERROR(Table_Query_from_Mac10[[#This Row],[Incremental Cost]]/Table_Query_from_Mac10[[#This Row],[Incremental Sales]],0)</f>
        <v>0</v>
      </c>
      <c r="AB856" s="47">
        <f>IFERROR(Table_Query_from_Mac10[[#This Row],[TotalCostFuture]]/Table_Query_from_Mac10[[#This Row],[totalsalesFuture]],0)</f>
        <v>0.34974920200638393</v>
      </c>
      <c r="AN856" s="30">
        <v>36</v>
      </c>
      <c r="AO856">
        <f t="shared" si="26"/>
        <v>9</v>
      </c>
      <c r="AQ856" s="30">
        <v>62.65</v>
      </c>
      <c r="AR856">
        <f t="shared" si="27"/>
        <v>21.93</v>
      </c>
    </row>
    <row r="857" spans="1:44" x14ac:dyDescent="0.25">
      <c r="A857">
        <v>90083</v>
      </c>
      <c r="B857">
        <v>8</v>
      </c>
      <c r="C857" t="s">
        <v>58</v>
      </c>
      <c r="D857" t="s">
        <v>49</v>
      </c>
      <c r="E857">
        <v>36</v>
      </c>
      <c r="F857">
        <v>3.74</v>
      </c>
      <c r="G857">
        <v>7.88</v>
      </c>
      <c r="H857" s="1">
        <v>44851</v>
      </c>
      <c r="I857" s="20">
        <v>0</v>
      </c>
      <c r="J857" s="47">
        <f>Table_Query_from_Mac10[[#This Row],[unit_price]]-(Table_Query_from_Mac10[[#This Row],[unit_price]]*(Table_Query_from_Mac10[[#This Row],[discount_pct]]/100))</f>
        <v>7.88</v>
      </c>
      <c r="K857" s="47">
        <f>Table_Query_from_Mac10[[#This Row],[unit_cost]]</f>
        <v>3.74</v>
      </c>
      <c r="L857" s="47">
        <f>Table_Query_from_Mac10[[#This Row],[Live-cost]]*(1+Table_Query_from_Mac10[[#This Row],[CogsIncreasebyTYPE]])</f>
        <v>3.74</v>
      </c>
      <c r="M857" s="47">
        <f>Table_Query_from_Mac10[[#This Row],[Live-cost]]*Table_Query_from_Mac10[[#This Row],[qty_to_ship]]</f>
        <v>134.64000000000001</v>
      </c>
      <c r="N857" s="47">
        <f>IF(Table_Query_from_Mac10[[#This Row],[item_no]]="KDA",-Table_Query_from_Mac10[[#This Row],[unit_price]],Table_Query_from_Mac10[[#This Row],[Net Unit]]*Table_Query_from_Mac10[[#This Row],[qty_to_ship]])</f>
        <v>283.68</v>
      </c>
      <c r="O857" s="47">
        <f>SUMIFS(Summary!C:C,Summary!H:H,Table_Query_from_Mac10[[#This Row],[Juiceoc]])</f>
        <v>0</v>
      </c>
      <c r="P857" s="47">
        <f>SUMIFS(Summary!D:D,Summary!H:H,Table_Query_from_Mac10[[#This Row],[Juiceoc]])</f>
        <v>0</v>
      </c>
      <c r="Q857" s="47">
        <f>SUMIFS(Summary!E:E,Summary!H:H,Table_Query_from_Mac10[[#This Row],[Juiceoc]])</f>
        <v>0</v>
      </c>
      <c r="R857" s="47">
        <f>Table_Query_from_Mac10[[#This Row],[Net Unit]]*(1+Table_Query_from_Mac10[[#This Row],[PriceIncreasebyType]])</f>
        <v>7.88</v>
      </c>
      <c r="S857" s="47">
        <f>Table_Query_from_Mac10[[#This Row],[UnitPriceFuture]]*Table_Query_from_Mac10[[#This Row],[qtytoShipFuture]]</f>
        <v>283.68</v>
      </c>
      <c r="T857" s="47">
        <f>ROUND(Table_Query_from_Mac10[[#This Row],[qty_to_ship]]*(1+Table_Query_from_Mac10[[#This Row],[VolumeIncreasebyType]]),0)</f>
        <v>36</v>
      </c>
      <c r="U857" s="47">
        <f>Table_Query_from_Mac10[[#This Row],[qtytoShipFuture]]*Table_Query_from_Mac10[[#This Row],[Future-cost]]</f>
        <v>134.64000000000001</v>
      </c>
      <c r="V857" s="47">
        <f>Table_Query_from_Mac10[[#This Row],[qtytoShipFuture]]-Table_Query_from_Mac10[[#This Row],[qty_to_ship]]</f>
        <v>0</v>
      </c>
      <c r="W857" s="47">
        <f>Table_Query_from_Mac10[[#This Row],[UnitPriceFuture]]</f>
        <v>7.88</v>
      </c>
      <c r="X857" s="47">
        <f>Table_Query_from_Mac10[[#This Row],[Unit Increase]]*Table_Query_from_Mac10[[#This Row],[UnitPriceFuture]]</f>
        <v>0</v>
      </c>
      <c r="Y857" s="47">
        <f>Table_Query_from_Mac10[[#This Row],[Unit Increase]]*Table_Query_from_Mac10[[#This Row],[Future-cost]]</f>
        <v>0</v>
      </c>
      <c r="Z857" s="47">
        <f>-(Table_Query_from_Mac10[[#This Row],[Incremental Sales]]+((Table_Query_from_Mac10[[#This Row],[Incremental Sales]]*-(SUM(Summary!$S$8:$S$9)))))*Summary!$S$18</f>
        <v>0</v>
      </c>
      <c r="AA857" s="47">
        <f>IFERROR(Table_Query_from_Mac10[[#This Row],[Incremental Cost]]/Table_Query_from_Mac10[[#This Row],[Incremental Sales]],0)</f>
        <v>0</v>
      </c>
      <c r="AB857" s="47">
        <f>IFERROR(Table_Query_from_Mac10[[#This Row],[TotalCostFuture]]/Table_Query_from_Mac10[[#This Row],[totalsalesFuture]],0)</f>
        <v>0.47461928934010156</v>
      </c>
      <c r="AN857" s="31">
        <v>144</v>
      </c>
      <c r="AO857">
        <f t="shared" si="26"/>
        <v>36</v>
      </c>
      <c r="AQ857" s="31">
        <v>22.51</v>
      </c>
      <c r="AR857">
        <f t="shared" si="27"/>
        <v>7.88</v>
      </c>
    </row>
    <row r="858" spans="1:44" x14ac:dyDescent="0.25">
      <c r="A858">
        <v>90083</v>
      </c>
      <c r="B858">
        <v>9</v>
      </c>
      <c r="C858" t="s">
        <v>60</v>
      </c>
      <c r="D858" t="s">
        <v>49</v>
      </c>
      <c r="E858">
        <v>7</v>
      </c>
      <c r="F858">
        <v>4.33</v>
      </c>
      <c r="G858">
        <v>11.89</v>
      </c>
      <c r="H858" s="1">
        <v>44851</v>
      </c>
      <c r="I858" s="20">
        <v>0</v>
      </c>
      <c r="J858" s="47">
        <f>Table_Query_from_Mac10[[#This Row],[unit_price]]-(Table_Query_from_Mac10[[#This Row],[unit_price]]*(Table_Query_from_Mac10[[#This Row],[discount_pct]]/100))</f>
        <v>11.89</v>
      </c>
      <c r="K858" s="47">
        <f>Table_Query_from_Mac10[[#This Row],[unit_cost]]</f>
        <v>4.33</v>
      </c>
      <c r="L858" s="47">
        <f>Table_Query_from_Mac10[[#This Row],[Live-cost]]*(1+Table_Query_from_Mac10[[#This Row],[CogsIncreasebyTYPE]])</f>
        <v>4.33</v>
      </c>
      <c r="M858" s="47">
        <f>Table_Query_from_Mac10[[#This Row],[Live-cost]]*Table_Query_from_Mac10[[#This Row],[qty_to_ship]]</f>
        <v>30.310000000000002</v>
      </c>
      <c r="N858" s="47">
        <f>IF(Table_Query_from_Mac10[[#This Row],[item_no]]="KDA",-Table_Query_from_Mac10[[#This Row],[unit_price]],Table_Query_from_Mac10[[#This Row],[Net Unit]]*Table_Query_from_Mac10[[#This Row],[qty_to_ship]])</f>
        <v>83.23</v>
      </c>
      <c r="O858" s="47">
        <f>SUMIFS(Summary!C:C,Summary!H:H,Table_Query_from_Mac10[[#This Row],[Juiceoc]])</f>
        <v>0</v>
      </c>
      <c r="P858" s="47">
        <f>SUMIFS(Summary!D:D,Summary!H:H,Table_Query_from_Mac10[[#This Row],[Juiceoc]])</f>
        <v>0</v>
      </c>
      <c r="Q858" s="47">
        <f>SUMIFS(Summary!E:E,Summary!H:H,Table_Query_from_Mac10[[#This Row],[Juiceoc]])</f>
        <v>0</v>
      </c>
      <c r="R858" s="47">
        <f>Table_Query_from_Mac10[[#This Row],[Net Unit]]*(1+Table_Query_from_Mac10[[#This Row],[PriceIncreasebyType]])</f>
        <v>11.89</v>
      </c>
      <c r="S858" s="47">
        <f>Table_Query_from_Mac10[[#This Row],[UnitPriceFuture]]*Table_Query_from_Mac10[[#This Row],[qtytoShipFuture]]</f>
        <v>83.23</v>
      </c>
      <c r="T858" s="47">
        <f>ROUND(Table_Query_from_Mac10[[#This Row],[qty_to_ship]]*(1+Table_Query_from_Mac10[[#This Row],[VolumeIncreasebyType]]),0)</f>
        <v>7</v>
      </c>
      <c r="U858" s="47">
        <f>Table_Query_from_Mac10[[#This Row],[qtytoShipFuture]]*Table_Query_from_Mac10[[#This Row],[Future-cost]]</f>
        <v>30.310000000000002</v>
      </c>
      <c r="V858" s="47">
        <f>Table_Query_from_Mac10[[#This Row],[qtytoShipFuture]]-Table_Query_from_Mac10[[#This Row],[qty_to_ship]]</f>
        <v>0</v>
      </c>
      <c r="W858" s="47">
        <f>Table_Query_from_Mac10[[#This Row],[UnitPriceFuture]]</f>
        <v>11.89</v>
      </c>
      <c r="X858" s="47">
        <f>Table_Query_from_Mac10[[#This Row],[Unit Increase]]*Table_Query_from_Mac10[[#This Row],[UnitPriceFuture]]</f>
        <v>0</v>
      </c>
      <c r="Y858" s="47">
        <f>Table_Query_from_Mac10[[#This Row],[Unit Increase]]*Table_Query_from_Mac10[[#This Row],[Future-cost]]</f>
        <v>0</v>
      </c>
      <c r="Z858" s="47">
        <f>-(Table_Query_from_Mac10[[#This Row],[Incremental Sales]]+((Table_Query_from_Mac10[[#This Row],[Incremental Sales]]*-(SUM(Summary!$S$8:$S$9)))))*Summary!$S$18</f>
        <v>0</v>
      </c>
      <c r="AA858" s="47">
        <f>IFERROR(Table_Query_from_Mac10[[#This Row],[Incremental Cost]]/Table_Query_from_Mac10[[#This Row],[Incremental Sales]],0)</f>
        <v>0</v>
      </c>
      <c r="AB858" s="47">
        <f>IFERROR(Table_Query_from_Mac10[[#This Row],[TotalCostFuture]]/Table_Query_from_Mac10[[#This Row],[totalsalesFuture]],0)</f>
        <v>0.36417157275021028</v>
      </c>
      <c r="AN858" s="30">
        <v>25</v>
      </c>
      <c r="AO858">
        <f t="shared" si="26"/>
        <v>7</v>
      </c>
      <c r="AQ858" s="30">
        <v>33.979999999999997</v>
      </c>
      <c r="AR858">
        <f t="shared" si="27"/>
        <v>11.89</v>
      </c>
    </row>
    <row r="859" spans="1:44" x14ac:dyDescent="0.25">
      <c r="A859">
        <v>90083</v>
      </c>
      <c r="B859">
        <v>10</v>
      </c>
      <c r="C859" t="s">
        <v>59</v>
      </c>
      <c r="D859" t="s">
        <v>49</v>
      </c>
      <c r="E859">
        <v>27</v>
      </c>
      <c r="F859">
        <v>8.1999999999999993</v>
      </c>
      <c r="G859">
        <v>19.239999999999998</v>
      </c>
      <c r="H859" s="1">
        <v>44851</v>
      </c>
      <c r="I859" s="20">
        <v>0</v>
      </c>
      <c r="J859" s="47">
        <f>Table_Query_from_Mac10[[#This Row],[unit_price]]-(Table_Query_from_Mac10[[#This Row],[unit_price]]*(Table_Query_from_Mac10[[#This Row],[discount_pct]]/100))</f>
        <v>19.239999999999998</v>
      </c>
      <c r="K859" s="47">
        <f>Table_Query_from_Mac10[[#This Row],[unit_cost]]</f>
        <v>8.1999999999999993</v>
      </c>
      <c r="L859" s="47">
        <f>Table_Query_from_Mac10[[#This Row],[Live-cost]]*(1+Table_Query_from_Mac10[[#This Row],[CogsIncreasebyTYPE]])</f>
        <v>8.1999999999999993</v>
      </c>
      <c r="M859" s="47">
        <f>Table_Query_from_Mac10[[#This Row],[Live-cost]]*Table_Query_from_Mac10[[#This Row],[qty_to_ship]]</f>
        <v>221.39999999999998</v>
      </c>
      <c r="N859" s="47">
        <f>IF(Table_Query_from_Mac10[[#This Row],[item_no]]="KDA",-Table_Query_from_Mac10[[#This Row],[unit_price]],Table_Query_from_Mac10[[#This Row],[Net Unit]]*Table_Query_from_Mac10[[#This Row],[qty_to_ship]])</f>
        <v>519.4799999999999</v>
      </c>
      <c r="O859" s="47">
        <f>SUMIFS(Summary!C:C,Summary!H:H,Table_Query_from_Mac10[[#This Row],[Juiceoc]])</f>
        <v>0</v>
      </c>
      <c r="P859" s="47">
        <f>SUMIFS(Summary!D:D,Summary!H:H,Table_Query_from_Mac10[[#This Row],[Juiceoc]])</f>
        <v>0</v>
      </c>
      <c r="Q859" s="47">
        <f>SUMIFS(Summary!E:E,Summary!H:H,Table_Query_from_Mac10[[#This Row],[Juiceoc]])</f>
        <v>0</v>
      </c>
      <c r="R859" s="47">
        <f>Table_Query_from_Mac10[[#This Row],[Net Unit]]*(1+Table_Query_from_Mac10[[#This Row],[PriceIncreasebyType]])</f>
        <v>19.239999999999998</v>
      </c>
      <c r="S859" s="47">
        <f>Table_Query_from_Mac10[[#This Row],[UnitPriceFuture]]*Table_Query_from_Mac10[[#This Row],[qtytoShipFuture]]</f>
        <v>519.4799999999999</v>
      </c>
      <c r="T859" s="47">
        <f>ROUND(Table_Query_from_Mac10[[#This Row],[qty_to_ship]]*(1+Table_Query_from_Mac10[[#This Row],[VolumeIncreasebyType]]),0)</f>
        <v>27</v>
      </c>
      <c r="U859" s="47">
        <f>Table_Query_from_Mac10[[#This Row],[qtytoShipFuture]]*Table_Query_from_Mac10[[#This Row],[Future-cost]]</f>
        <v>221.39999999999998</v>
      </c>
      <c r="V859" s="47">
        <f>Table_Query_from_Mac10[[#This Row],[qtytoShipFuture]]-Table_Query_from_Mac10[[#This Row],[qty_to_ship]]</f>
        <v>0</v>
      </c>
      <c r="W859" s="47">
        <f>Table_Query_from_Mac10[[#This Row],[UnitPriceFuture]]</f>
        <v>19.239999999999998</v>
      </c>
      <c r="X859" s="47">
        <f>Table_Query_from_Mac10[[#This Row],[Unit Increase]]*Table_Query_from_Mac10[[#This Row],[UnitPriceFuture]]</f>
        <v>0</v>
      </c>
      <c r="Y859" s="47">
        <f>Table_Query_from_Mac10[[#This Row],[Unit Increase]]*Table_Query_from_Mac10[[#This Row],[Future-cost]]</f>
        <v>0</v>
      </c>
      <c r="Z859" s="47">
        <f>-(Table_Query_from_Mac10[[#This Row],[Incremental Sales]]+((Table_Query_from_Mac10[[#This Row],[Incremental Sales]]*-(SUM(Summary!$S$8:$S$9)))))*Summary!$S$18</f>
        <v>0</v>
      </c>
      <c r="AA859" s="47">
        <f>IFERROR(Table_Query_from_Mac10[[#This Row],[Incremental Cost]]/Table_Query_from_Mac10[[#This Row],[Incremental Sales]],0)</f>
        <v>0</v>
      </c>
      <c r="AB859" s="47">
        <f>IFERROR(Table_Query_from_Mac10[[#This Row],[TotalCostFuture]]/Table_Query_from_Mac10[[#This Row],[totalsalesFuture]],0)</f>
        <v>0.42619542619542622</v>
      </c>
      <c r="AN859" s="31">
        <v>108</v>
      </c>
      <c r="AO859">
        <f t="shared" si="26"/>
        <v>27</v>
      </c>
      <c r="AQ859" s="31">
        <v>54.98</v>
      </c>
      <c r="AR859">
        <f t="shared" si="27"/>
        <v>19.239999999999998</v>
      </c>
    </row>
    <row r="860" spans="1:44" x14ac:dyDescent="0.25">
      <c r="A860">
        <v>90083</v>
      </c>
      <c r="B860">
        <v>11</v>
      </c>
      <c r="C860" t="s">
        <v>59</v>
      </c>
      <c r="D860" t="s">
        <v>49</v>
      </c>
      <c r="E860">
        <v>45</v>
      </c>
      <c r="F860">
        <v>9.5500000000000007</v>
      </c>
      <c r="G860">
        <v>23.29</v>
      </c>
      <c r="H860" s="1">
        <v>44851</v>
      </c>
      <c r="I860" s="20">
        <v>0</v>
      </c>
      <c r="J860" s="47">
        <f>Table_Query_from_Mac10[[#This Row],[unit_price]]-(Table_Query_from_Mac10[[#This Row],[unit_price]]*(Table_Query_from_Mac10[[#This Row],[discount_pct]]/100))</f>
        <v>23.29</v>
      </c>
      <c r="K860" s="47">
        <f>Table_Query_from_Mac10[[#This Row],[unit_cost]]</f>
        <v>9.5500000000000007</v>
      </c>
      <c r="L860" s="47">
        <f>Table_Query_from_Mac10[[#This Row],[Live-cost]]*(1+Table_Query_from_Mac10[[#This Row],[CogsIncreasebyTYPE]])</f>
        <v>9.5500000000000007</v>
      </c>
      <c r="M860" s="47">
        <f>Table_Query_from_Mac10[[#This Row],[Live-cost]]*Table_Query_from_Mac10[[#This Row],[qty_to_ship]]</f>
        <v>429.75000000000006</v>
      </c>
      <c r="N860" s="47">
        <f>IF(Table_Query_from_Mac10[[#This Row],[item_no]]="KDA",-Table_Query_from_Mac10[[#This Row],[unit_price]],Table_Query_from_Mac10[[#This Row],[Net Unit]]*Table_Query_from_Mac10[[#This Row],[qty_to_ship]])</f>
        <v>1048.05</v>
      </c>
      <c r="O860" s="47">
        <f>SUMIFS(Summary!C:C,Summary!H:H,Table_Query_from_Mac10[[#This Row],[Juiceoc]])</f>
        <v>0</v>
      </c>
      <c r="P860" s="47">
        <f>SUMIFS(Summary!D:D,Summary!H:H,Table_Query_from_Mac10[[#This Row],[Juiceoc]])</f>
        <v>0</v>
      </c>
      <c r="Q860" s="47">
        <f>SUMIFS(Summary!E:E,Summary!H:H,Table_Query_from_Mac10[[#This Row],[Juiceoc]])</f>
        <v>0</v>
      </c>
      <c r="R860" s="47">
        <f>Table_Query_from_Mac10[[#This Row],[Net Unit]]*(1+Table_Query_from_Mac10[[#This Row],[PriceIncreasebyType]])</f>
        <v>23.29</v>
      </c>
      <c r="S860" s="47">
        <f>Table_Query_from_Mac10[[#This Row],[UnitPriceFuture]]*Table_Query_from_Mac10[[#This Row],[qtytoShipFuture]]</f>
        <v>1048.05</v>
      </c>
      <c r="T860" s="47">
        <f>ROUND(Table_Query_from_Mac10[[#This Row],[qty_to_ship]]*(1+Table_Query_from_Mac10[[#This Row],[VolumeIncreasebyType]]),0)</f>
        <v>45</v>
      </c>
      <c r="U860" s="47">
        <f>Table_Query_from_Mac10[[#This Row],[qtytoShipFuture]]*Table_Query_from_Mac10[[#This Row],[Future-cost]]</f>
        <v>429.75000000000006</v>
      </c>
      <c r="V860" s="47">
        <f>Table_Query_from_Mac10[[#This Row],[qtytoShipFuture]]-Table_Query_from_Mac10[[#This Row],[qty_to_ship]]</f>
        <v>0</v>
      </c>
      <c r="W860" s="47">
        <f>Table_Query_from_Mac10[[#This Row],[UnitPriceFuture]]</f>
        <v>23.29</v>
      </c>
      <c r="X860" s="47">
        <f>Table_Query_from_Mac10[[#This Row],[Unit Increase]]*Table_Query_from_Mac10[[#This Row],[UnitPriceFuture]]</f>
        <v>0</v>
      </c>
      <c r="Y860" s="47">
        <f>Table_Query_from_Mac10[[#This Row],[Unit Increase]]*Table_Query_from_Mac10[[#This Row],[Future-cost]]</f>
        <v>0</v>
      </c>
      <c r="Z860" s="47">
        <f>-(Table_Query_from_Mac10[[#This Row],[Incremental Sales]]+((Table_Query_from_Mac10[[#This Row],[Incremental Sales]]*-(SUM(Summary!$S$8:$S$9)))))*Summary!$S$18</f>
        <v>0</v>
      </c>
      <c r="AA860" s="47">
        <f>IFERROR(Table_Query_from_Mac10[[#This Row],[Incremental Cost]]/Table_Query_from_Mac10[[#This Row],[Incremental Sales]],0)</f>
        <v>0</v>
      </c>
      <c r="AB860" s="47">
        <f>IFERROR(Table_Query_from_Mac10[[#This Row],[TotalCostFuture]]/Table_Query_from_Mac10[[#This Row],[totalsalesFuture]],0)</f>
        <v>0.41004723057106063</v>
      </c>
      <c r="AN860" s="30">
        <v>180</v>
      </c>
      <c r="AO860">
        <f t="shared" si="26"/>
        <v>45</v>
      </c>
      <c r="AQ860" s="30">
        <v>66.53</v>
      </c>
      <c r="AR860">
        <f t="shared" si="27"/>
        <v>23.29</v>
      </c>
    </row>
    <row r="861" spans="1:44" x14ac:dyDescent="0.25">
      <c r="A861">
        <v>90083</v>
      </c>
      <c r="B861">
        <v>12</v>
      </c>
      <c r="C861" t="s">
        <v>59</v>
      </c>
      <c r="D861" t="s">
        <v>49</v>
      </c>
      <c r="E861">
        <v>50</v>
      </c>
      <c r="F861">
        <v>4.74</v>
      </c>
      <c r="G861">
        <v>10.36</v>
      </c>
      <c r="H861" s="1">
        <v>44851</v>
      </c>
      <c r="I861" s="20">
        <v>0</v>
      </c>
      <c r="J861" s="47">
        <f>Table_Query_from_Mac10[[#This Row],[unit_price]]-(Table_Query_from_Mac10[[#This Row],[unit_price]]*(Table_Query_from_Mac10[[#This Row],[discount_pct]]/100))</f>
        <v>10.36</v>
      </c>
      <c r="K861" s="47">
        <f>Table_Query_from_Mac10[[#This Row],[unit_cost]]</f>
        <v>4.74</v>
      </c>
      <c r="L861" s="47">
        <f>Table_Query_from_Mac10[[#This Row],[Live-cost]]*(1+Table_Query_from_Mac10[[#This Row],[CogsIncreasebyTYPE]])</f>
        <v>4.74</v>
      </c>
      <c r="M861" s="47">
        <f>Table_Query_from_Mac10[[#This Row],[Live-cost]]*Table_Query_from_Mac10[[#This Row],[qty_to_ship]]</f>
        <v>237</v>
      </c>
      <c r="N861" s="47">
        <f>IF(Table_Query_from_Mac10[[#This Row],[item_no]]="KDA",-Table_Query_from_Mac10[[#This Row],[unit_price]],Table_Query_from_Mac10[[#This Row],[Net Unit]]*Table_Query_from_Mac10[[#This Row],[qty_to_ship]])</f>
        <v>518</v>
      </c>
      <c r="O861" s="47">
        <f>SUMIFS(Summary!C:C,Summary!H:H,Table_Query_from_Mac10[[#This Row],[Juiceoc]])</f>
        <v>0</v>
      </c>
      <c r="P861" s="47">
        <f>SUMIFS(Summary!D:D,Summary!H:H,Table_Query_from_Mac10[[#This Row],[Juiceoc]])</f>
        <v>0</v>
      </c>
      <c r="Q861" s="47">
        <f>SUMIFS(Summary!E:E,Summary!H:H,Table_Query_from_Mac10[[#This Row],[Juiceoc]])</f>
        <v>0</v>
      </c>
      <c r="R861" s="47">
        <f>Table_Query_from_Mac10[[#This Row],[Net Unit]]*(1+Table_Query_from_Mac10[[#This Row],[PriceIncreasebyType]])</f>
        <v>10.36</v>
      </c>
      <c r="S861" s="47">
        <f>Table_Query_from_Mac10[[#This Row],[UnitPriceFuture]]*Table_Query_from_Mac10[[#This Row],[qtytoShipFuture]]</f>
        <v>518</v>
      </c>
      <c r="T861" s="47">
        <f>ROUND(Table_Query_from_Mac10[[#This Row],[qty_to_ship]]*(1+Table_Query_from_Mac10[[#This Row],[VolumeIncreasebyType]]),0)</f>
        <v>50</v>
      </c>
      <c r="U861" s="47">
        <f>Table_Query_from_Mac10[[#This Row],[qtytoShipFuture]]*Table_Query_from_Mac10[[#This Row],[Future-cost]]</f>
        <v>237</v>
      </c>
      <c r="V861" s="47">
        <f>Table_Query_from_Mac10[[#This Row],[qtytoShipFuture]]-Table_Query_from_Mac10[[#This Row],[qty_to_ship]]</f>
        <v>0</v>
      </c>
      <c r="W861" s="47">
        <f>Table_Query_from_Mac10[[#This Row],[UnitPriceFuture]]</f>
        <v>10.36</v>
      </c>
      <c r="X861" s="47">
        <f>Table_Query_from_Mac10[[#This Row],[Unit Increase]]*Table_Query_from_Mac10[[#This Row],[UnitPriceFuture]]</f>
        <v>0</v>
      </c>
      <c r="Y861" s="47">
        <f>Table_Query_from_Mac10[[#This Row],[Unit Increase]]*Table_Query_from_Mac10[[#This Row],[Future-cost]]</f>
        <v>0</v>
      </c>
      <c r="Z861" s="47">
        <f>-(Table_Query_from_Mac10[[#This Row],[Incremental Sales]]+((Table_Query_from_Mac10[[#This Row],[Incremental Sales]]*-(SUM(Summary!$S$8:$S$9)))))*Summary!$S$18</f>
        <v>0</v>
      </c>
      <c r="AA861" s="47">
        <f>IFERROR(Table_Query_from_Mac10[[#This Row],[Incremental Cost]]/Table_Query_from_Mac10[[#This Row],[Incremental Sales]],0)</f>
        <v>0</v>
      </c>
      <c r="AB861" s="47">
        <f>IFERROR(Table_Query_from_Mac10[[#This Row],[TotalCostFuture]]/Table_Query_from_Mac10[[#This Row],[totalsalesFuture]],0)</f>
        <v>0.4575289575289575</v>
      </c>
      <c r="AN861" s="31">
        <v>200</v>
      </c>
      <c r="AO861">
        <f t="shared" si="26"/>
        <v>50</v>
      </c>
      <c r="AQ861" s="31">
        <v>29.59</v>
      </c>
      <c r="AR861">
        <f t="shared" si="27"/>
        <v>10.36</v>
      </c>
    </row>
    <row r="862" spans="1:44" x14ac:dyDescent="0.25">
      <c r="A862">
        <v>90083</v>
      </c>
      <c r="B862">
        <v>13</v>
      </c>
      <c r="C862" t="s">
        <v>59</v>
      </c>
      <c r="D862" t="s">
        <v>49</v>
      </c>
      <c r="E862">
        <v>40</v>
      </c>
      <c r="F862">
        <v>5.21</v>
      </c>
      <c r="G862">
        <v>11.4</v>
      </c>
      <c r="H862" s="1">
        <v>44851</v>
      </c>
      <c r="I862" s="20">
        <v>0</v>
      </c>
      <c r="J862" s="47">
        <f>Table_Query_from_Mac10[[#This Row],[unit_price]]-(Table_Query_from_Mac10[[#This Row],[unit_price]]*(Table_Query_from_Mac10[[#This Row],[discount_pct]]/100))</f>
        <v>11.4</v>
      </c>
      <c r="K862" s="47">
        <f>Table_Query_from_Mac10[[#This Row],[unit_cost]]</f>
        <v>5.21</v>
      </c>
      <c r="L862" s="47">
        <f>Table_Query_from_Mac10[[#This Row],[Live-cost]]*(1+Table_Query_from_Mac10[[#This Row],[CogsIncreasebyTYPE]])</f>
        <v>5.21</v>
      </c>
      <c r="M862" s="47">
        <f>Table_Query_from_Mac10[[#This Row],[Live-cost]]*Table_Query_from_Mac10[[#This Row],[qty_to_ship]]</f>
        <v>208.4</v>
      </c>
      <c r="N862" s="47">
        <f>IF(Table_Query_from_Mac10[[#This Row],[item_no]]="KDA",-Table_Query_from_Mac10[[#This Row],[unit_price]],Table_Query_from_Mac10[[#This Row],[Net Unit]]*Table_Query_from_Mac10[[#This Row],[qty_to_ship]])</f>
        <v>456</v>
      </c>
      <c r="O862" s="47">
        <f>SUMIFS(Summary!C:C,Summary!H:H,Table_Query_from_Mac10[[#This Row],[Juiceoc]])</f>
        <v>0</v>
      </c>
      <c r="P862" s="47">
        <f>SUMIFS(Summary!D:D,Summary!H:H,Table_Query_from_Mac10[[#This Row],[Juiceoc]])</f>
        <v>0</v>
      </c>
      <c r="Q862" s="47">
        <f>SUMIFS(Summary!E:E,Summary!H:H,Table_Query_from_Mac10[[#This Row],[Juiceoc]])</f>
        <v>0</v>
      </c>
      <c r="R862" s="47">
        <f>Table_Query_from_Mac10[[#This Row],[Net Unit]]*(1+Table_Query_from_Mac10[[#This Row],[PriceIncreasebyType]])</f>
        <v>11.4</v>
      </c>
      <c r="S862" s="47">
        <f>Table_Query_from_Mac10[[#This Row],[UnitPriceFuture]]*Table_Query_from_Mac10[[#This Row],[qtytoShipFuture]]</f>
        <v>456</v>
      </c>
      <c r="T862" s="47">
        <f>ROUND(Table_Query_from_Mac10[[#This Row],[qty_to_ship]]*(1+Table_Query_from_Mac10[[#This Row],[VolumeIncreasebyType]]),0)</f>
        <v>40</v>
      </c>
      <c r="U862" s="47">
        <f>Table_Query_from_Mac10[[#This Row],[qtytoShipFuture]]*Table_Query_from_Mac10[[#This Row],[Future-cost]]</f>
        <v>208.4</v>
      </c>
      <c r="V862" s="47">
        <f>Table_Query_from_Mac10[[#This Row],[qtytoShipFuture]]-Table_Query_from_Mac10[[#This Row],[qty_to_ship]]</f>
        <v>0</v>
      </c>
      <c r="W862" s="47">
        <f>Table_Query_from_Mac10[[#This Row],[UnitPriceFuture]]</f>
        <v>11.4</v>
      </c>
      <c r="X862" s="47">
        <f>Table_Query_from_Mac10[[#This Row],[Unit Increase]]*Table_Query_from_Mac10[[#This Row],[UnitPriceFuture]]</f>
        <v>0</v>
      </c>
      <c r="Y862" s="47">
        <f>Table_Query_from_Mac10[[#This Row],[Unit Increase]]*Table_Query_from_Mac10[[#This Row],[Future-cost]]</f>
        <v>0</v>
      </c>
      <c r="Z862" s="47">
        <f>-(Table_Query_from_Mac10[[#This Row],[Incremental Sales]]+((Table_Query_from_Mac10[[#This Row],[Incremental Sales]]*-(SUM(Summary!$S$8:$S$9)))))*Summary!$S$18</f>
        <v>0</v>
      </c>
      <c r="AA862" s="47">
        <f>IFERROR(Table_Query_from_Mac10[[#This Row],[Incremental Cost]]/Table_Query_from_Mac10[[#This Row],[Incremental Sales]],0)</f>
        <v>0</v>
      </c>
      <c r="AB862" s="47">
        <f>IFERROR(Table_Query_from_Mac10[[#This Row],[TotalCostFuture]]/Table_Query_from_Mac10[[#This Row],[totalsalesFuture]],0)</f>
        <v>0.45701754385964916</v>
      </c>
      <c r="AN862" s="30">
        <v>160</v>
      </c>
      <c r="AO862">
        <f t="shared" si="26"/>
        <v>40</v>
      </c>
      <c r="AQ862" s="30">
        <v>32.57</v>
      </c>
      <c r="AR862">
        <f t="shared" si="27"/>
        <v>11.4</v>
      </c>
    </row>
    <row r="863" spans="1:44" x14ac:dyDescent="0.25">
      <c r="A863">
        <v>90083</v>
      </c>
      <c r="B863">
        <v>14</v>
      </c>
      <c r="C863" t="s">
        <v>59</v>
      </c>
      <c r="D863" t="s">
        <v>49</v>
      </c>
      <c r="E863">
        <v>48</v>
      </c>
      <c r="F863">
        <v>5.7</v>
      </c>
      <c r="G863">
        <v>12.32</v>
      </c>
      <c r="H863" s="1">
        <v>44851</v>
      </c>
      <c r="I863" s="20">
        <v>0</v>
      </c>
      <c r="J863" s="47">
        <f>Table_Query_from_Mac10[[#This Row],[unit_price]]-(Table_Query_from_Mac10[[#This Row],[unit_price]]*(Table_Query_from_Mac10[[#This Row],[discount_pct]]/100))</f>
        <v>12.32</v>
      </c>
      <c r="K863" s="47">
        <f>Table_Query_from_Mac10[[#This Row],[unit_cost]]</f>
        <v>5.7</v>
      </c>
      <c r="L863" s="47">
        <f>Table_Query_from_Mac10[[#This Row],[Live-cost]]*(1+Table_Query_from_Mac10[[#This Row],[CogsIncreasebyTYPE]])</f>
        <v>5.7</v>
      </c>
      <c r="M863" s="47">
        <f>Table_Query_from_Mac10[[#This Row],[Live-cost]]*Table_Query_from_Mac10[[#This Row],[qty_to_ship]]</f>
        <v>273.60000000000002</v>
      </c>
      <c r="N863" s="47">
        <f>IF(Table_Query_from_Mac10[[#This Row],[item_no]]="KDA",-Table_Query_from_Mac10[[#This Row],[unit_price]],Table_Query_from_Mac10[[#This Row],[Net Unit]]*Table_Query_from_Mac10[[#This Row],[qty_to_ship]])</f>
        <v>591.36</v>
      </c>
      <c r="O863" s="47">
        <f>SUMIFS(Summary!C:C,Summary!H:H,Table_Query_from_Mac10[[#This Row],[Juiceoc]])</f>
        <v>0</v>
      </c>
      <c r="P863" s="47">
        <f>SUMIFS(Summary!D:D,Summary!H:H,Table_Query_from_Mac10[[#This Row],[Juiceoc]])</f>
        <v>0</v>
      </c>
      <c r="Q863" s="47">
        <f>SUMIFS(Summary!E:E,Summary!H:H,Table_Query_from_Mac10[[#This Row],[Juiceoc]])</f>
        <v>0</v>
      </c>
      <c r="R863" s="47">
        <f>Table_Query_from_Mac10[[#This Row],[Net Unit]]*(1+Table_Query_from_Mac10[[#This Row],[PriceIncreasebyType]])</f>
        <v>12.32</v>
      </c>
      <c r="S863" s="47">
        <f>Table_Query_from_Mac10[[#This Row],[UnitPriceFuture]]*Table_Query_from_Mac10[[#This Row],[qtytoShipFuture]]</f>
        <v>591.36</v>
      </c>
      <c r="T863" s="47">
        <f>ROUND(Table_Query_from_Mac10[[#This Row],[qty_to_ship]]*(1+Table_Query_from_Mac10[[#This Row],[VolumeIncreasebyType]]),0)</f>
        <v>48</v>
      </c>
      <c r="U863" s="47">
        <f>Table_Query_from_Mac10[[#This Row],[qtytoShipFuture]]*Table_Query_from_Mac10[[#This Row],[Future-cost]]</f>
        <v>273.60000000000002</v>
      </c>
      <c r="V863" s="47">
        <f>Table_Query_from_Mac10[[#This Row],[qtytoShipFuture]]-Table_Query_from_Mac10[[#This Row],[qty_to_ship]]</f>
        <v>0</v>
      </c>
      <c r="W863" s="47">
        <f>Table_Query_from_Mac10[[#This Row],[UnitPriceFuture]]</f>
        <v>12.32</v>
      </c>
      <c r="X863" s="47">
        <f>Table_Query_from_Mac10[[#This Row],[Unit Increase]]*Table_Query_from_Mac10[[#This Row],[UnitPriceFuture]]</f>
        <v>0</v>
      </c>
      <c r="Y863" s="47">
        <f>Table_Query_from_Mac10[[#This Row],[Unit Increase]]*Table_Query_from_Mac10[[#This Row],[Future-cost]]</f>
        <v>0</v>
      </c>
      <c r="Z863" s="47">
        <f>-(Table_Query_from_Mac10[[#This Row],[Incremental Sales]]+((Table_Query_from_Mac10[[#This Row],[Incremental Sales]]*-(SUM(Summary!$S$8:$S$9)))))*Summary!$S$18</f>
        <v>0</v>
      </c>
      <c r="AA863" s="47">
        <f>IFERROR(Table_Query_from_Mac10[[#This Row],[Incremental Cost]]/Table_Query_from_Mac10[[#This Row],[Incremental Sales]],0)</f>
        <v>0</v>
      </c>
      <c r="AB863" s="47">
        <f>IFERROR(Table_Query_from_Mac10[[#This Row],[TotalCostFuture]]/Table_Query_from_Mac10[[#This Row],[totalsalesFuture]],0)</f>
        <v>0.46266233766233766</v>
      </c>
      <c r="AN863" s="31">
        <v>192</v>
      </c>
      <c r="AO863">
        <f t="shared" si="26"/>
        <v>48</v>
      </c>
      <c r="AQ863" s="31">
        <v>35.19</v>
      </c>
      <c r="AR863">
        <f t="shared" si="27"/>
        <v>12.32</v>
      </c>
    </row>
    <row r="864" spans="1:44" x14ac:dyDescent="0.25">
      <c r="A864">
        <v>90083</v>
      </c>
      <c r="B864">
        <v>15</v>
      </c>
      <c r="C864" t="s">
        <v>59</v>
      </c>
      <c r="D864" t="s">
        <v>49</v>
      </c>
      <c r="E864">
        <v>6</v>
      </c>
      <c r="F864">
        <v>11.28</v>
      </c>
      <c r="G864">
        <v>26.82</v>
      </c>
      <c r="H864" s="1">
        <v>44851</v>
      </c>
      <c r="I864" s="20">
        <v>0</v>
      </c>
      <c r="J864" s="47">
        <f>Table_Query_from_Mac10[[#This Row],[unit_price]]-(Table_Query_from_Mac10[[#This Row],[unit_price]]*(Table_Query_from_Mac10[[#This Row],[discount_pct]]/100))</f>
        <v>26.82</v>
      </c>
      <c r="K864" s="47">
        <f>Table_Query_from_Mac10[[#This Row],[unit_cost]]</f>
        <v>11.28</v>
      </c>
      <c r="L864" s="47">
        <f>Table_Query_from_Mac10[[#This Row],[Live-cost]]*(1+Table_Query_from_Mac10[[#This Row],[CogsIncreasebyTYPE]])</f>
        <v>11.28</v>
      </c>
      <c r="M864" s="47">
        <f>Table_Query_from_Mac10[[#This Row],[Live-cost]]*Table_Query_from_Mac10[[#This Row],[qty_to_ship]]</f>
        <v>67.679999999999993</v>
      </c>
      <c r="N864" s="47">
        <f>IF(Table_Query_from_Mac10[[#This Row],[item_no]]="KDA",-Table_Query_from_Mac10[[#This Row],[unit_price]],Table_Query_from_Mac10[[#This Row],[Net Unit]]*Table_Query_from_Mac10[[#This Row],[qty_to_ship]])</f>
        <v>160.92000000000002</v>
      </c>
      <c r="O864" s="47">
        <f>SUMIFS(Summary!C:C,Summary!H:H,Table_Query_from_Mac10[[#This Row],[Juiceoc]])</f>
        <v>0</v>
      </c>
      <c r="P864" s="47">
        <f>SUMIFS(Summary!D:D,Summary!H:H,Table_Query_from_Mac10[[#This Row],[Juiceoc]])</f>
        <v>0</v>
      </c>
      <c r="Q864" s="47">
        <f>SUMIFS(Summary!E:E,Summary!H:H,Table_Query_from_Mac10[[#This Row],[Juiceoc]])</f>
        <v>0</v>
      </c>
      <c r="R864" s="47">
        <f>Table_Query_from_Mac10[[#This Row],[Net Unit]]*(1+Table_Query_from_Mac10[[#This Row],[PriceIncreasebyType]])</f>
        <v>26.82</v>
      </c>
      <c r="S864" s="47">
        <f>Table_Query_from_Mac10[[#This Row],[UnitPriceFuture]]*Table_Query_from_Mac10[[#This Row],[qtytoShipFuture]]</f>
        <v>160.92000000000002</v>
      </c>
      <c r="T864" s="47">
        <f>ROUND(Table_Query_from_Mac10[[#This Row],[qty_to_ship]]*(1+Table_Query_from_Mac10[[#This Row],[VolumeIncreasebyType]]),0)</f>
        <v>6</v>
      </c>
      <c r="U864" s="47">
        <f>Table_Query_from_Mac10[[#This Row],[qtytoShipFuture]]*Table_Query_from_Mac10[[#This Row],[Future-cost]]</f>
        <v>67.679999999999993</v>
      </c>
      <c r="V864" s="47">
        <f>Table_Query_from_Mac10[[#This Row],[qtytoShipFuture]]-Table_Query_from_Mac10[[#This Row],[qty_to_ship]]</f>
        <v>0</v>
      </c>
      <c r="W864" s="47">
        <f>Table_Query_from_Mac10[[#This Row],[UnitPriceFuture]]</f>
        <v>26.82</v>
      </c>
      <c r="X864" s="47">
        <f>Table_Query_from_Mac10[[#This Row],[Unit Increase]]*Table_Query_from_Mac10[[#This Row],[UnitPriceFuture]]</f>
        <v>0</v>
      </c>
      <c r="Y864" s="47">
        <f>Table_Query_from_Mac10[[#This Row],[Unit Increase]]*Table_Query_from_Mac10[[#This Row],[Future-cost]]</f>
        <v>0</v>
      </c>
      <c r="Z864" s="47">
        <f>-(Table_Query_from_Mac10[[#This Row],[Incremental Sales]]+((Table_Query_from_Mac10[[#This Row],[Incremental Sales]]*-(SUM(Summary!$S$8:$S$9)))))*Summary!$S$18</f>
        <v>0</v>
      </c>
      <c r="AA864" s="47">
        <f>IFERROR(Table_Query_from_Mac10[[#This Row],[Incremental Cost]]/Table_Query_from_Mac10[[#This Row],[Incremental Sales]],0)</f>
        <v>0</v>
      </c>
      <c r="AB864" s="47">
        <f>IFERROR(Table_Query_from_Mac10[[#This Row],[TotalCostFuture]]/Table_Query_from_Mac10[[#This Row],[totalsalesFuture]],0)</f>
        <v>0.42058165548098425</v>
      </c>
      <c r="AN864" s="30">
        <v>24</v>
      </c>
      <c r="AO864">
        <f t="shared" si="26"/>
        <v>6</v>
      </c>
      <c r="AQ864" s="30">
        <v>76.64</v>
      </c>
      <c r="AR864">
        <f t="shared" si="27"/>
        <v>26.82</v>
      </c>
    </row>
    <row r="865" spans="1:44" x14ac:dyDescent="0.25">
      <c r="A865">
        <v>90083</v>
      </c>
      <c r="B865">
        <v>16</v>
      </c>
      <c r="C865" t="s">
        <v>59</v>
      </c>
      <c r="D865" t="s">
        <v>49</v>
      </c>
      <c r="E865">
        <v>4</v>
      </c>
      <c r="F865">
        <v>12.88</v>
      </c>
      <c r="G865">
        <v>31.17</v>
      </c>
      <c r="H865" s="1">
        <v>44851</v>
      </c>
      <c r="I865" s="20">
        <v>0</v>
      </c>
      <c r="J865" s="47">
        <f>Table_Query_from_Mac10[[#This Row],[unit_price]]-(Table_Query_from_Mac10[[#This Row],[unit_price]]*(Table_Query_from_Mac10[[#This Row],[discount_pct]]/100))</f>
        <v>31.17</v>
      </c>
      <c r="K865" s="47">
        <f>Table_Query_from_Mac10[[#This Row],[unit_cost]]</f>
        <v>12.88</v>
      </c>
      <c r="L865" s="47">
        <f>Table_Query_from_Mac10[[#This Row],[Live-cost]]*(1+Table_Query_from_Mac10[[#This Row],[CogsIncreasebyTYPE]])</f>
        <v>12.88</v>
      </c>
      <c r="M865" s="47">
        <f>Table_Query_from_Mac10[[#This Row],[Live-cost]]*Table_Query_from_Mac10[[#This Row],[qty_to_ship]]</f>
        <v>51.52</v>
      </c>
      <c r="N865" s="47">
        <f>IF(Table_Query_from_Mac10[[#This Row],[item_no]]="KDA",-Table_Query_from_Mac10[[#This Row],[unit_price]],Table_Query_from_Mac10[[#This Row],[Net Unit]]*Table_Query_from_Mac10[[#This Row],[qty_to_ship]])</f>
        <v>124.68</v>
      </c>
      <c r="O865" s="47">
        <f>SUMIFS(Summary!C:C,Summary!H:H,Table_Query_from_Mac10[[#This Row],[Juiceoc]])</f>
        <v>0</v>
      </c>
      <c r="P865" s="47">
        <f>SUMIFS(Summary!D:D,Summary!H:H,Table_Query_from_Mac10[[#This Row],[Juiceoc]])</f>
        <v>0</v>
      </c>
      <c r="Q865" s="47">
        <f>SUMIFS(Summary!E:E,Summary!H:H,Table_Query_from_Mac10[[#This Row],[Juiceoc]])</f>
        <v>0</v>
      </c>
      <c r="R865" s="47">
        <f>Table_Query_from_Mac10[[#This Row],[Net Unit]]*(1+Table_Query_from_Mac10[[#This Row],[PriceIncreasebyType]])</f>
        <v>31.17</v>
      </c>
      <c r="S865" s="47">
        <f>Table_Query_from_Mac10[[#This Row],[UnitPriceFuture]]*Table_Query_from_Mac10[[#This Row],[qtytoShipFuture]]</f>
        <v>124.68</v>
      </c>
      <c r="T865" s="47">
        <f>ROUND(Table_Query_from_Mac10[[#This Row],[qty_to_ship]]*(1+Table_Query_from_Mac10[[#This Row],[VolumeIncreasebyType]]),0)</f>
        <v>4</v>
      </c>
      <c r="U865" s="47">
        <f>Table_Query_from_Mac10[[#This Row],[qtytoShipFuture]]*Table_Query_from_Mac10[[#This Row],[Future-cost]]</f>
        <v>51.52</v>
      </c>
      <c r="V865" s="47">
        <f>Table_Query_from_Mac10[[#This Row],[qtytoShipFuture]]-Table_Query_from_Mac10[[#This Row],[qty_to_ship]]</f>
        <v>0</v>
      </c>
      <c r="W865" s="47">
        <f>Table_Query_from_Mac10[[#This Row],[UnitPriceFuture]]</f>
        <v>31.17</v>
      </c>
      <c r="X865" s="47">
        <f>Table_Query_from_Mac10[[#This Row],[Unit Increase]]*Table_Query_from_Mac10[[#This Row],[UnitPriceFuture]]</f>
        <v>0</v>
      </c>
      <c r="Y865" s="47">
        <f>Table_Query_from_Mac10[[#This Row],[Unit Increase]]*Table_Query_from_Mac10[[#This Row],[Future-cost]]</f>
        <v>0</v>
      </c>
      <c r="Z865" s="47">
        <f>-(Table_Query_from_Mac10[[#This Row],[Incremental Sales]]+((Table_Query_from_Mac10[[#This Row],[Incremental Sales]]*-(SUM(Summary!$S$8:$S$9)))))*Summary!$S$18</f>
        <v>0</v>
      </c>
      <c r="AA865" s="47">
        <f>IFERROR(Table_Query_from_Mac10[[#This Row],[Incremental Cost]]/Table_Query_from_Mac10[[#This Row],[Incremental Sales]],0)</f>
        <v>0</v>
      </c>
      <c r="AB865" s="47">
        <f>IFERROR(Table_Query_from_Mac10[[#This Row],[TotalCostFuture]]/Table_Query_from_Mac10[[#This Row],[totalsalesFuture]],0)</f>
        <v>0.41321783766442094</v>
      </c>
      <c r="AN865" s="31">
        <v>16</v>
      </c>
      <c r="AO865">
        <f t="shared" si="26"/>
        <v>4</v>
      </c>
      <c r="AQ865" s="31">
        <v>89.06</v>
      </c>
      <c r="AR865">
        <f t="shared" si="27"/>
        <v>31.17</v>
      </c>
    </row>
    <row r="866" spans="1:44" x14ac:dyDescent="0.25">
      <c r="A866">
        <v>90084</v>
      </c>
      <c r="B866">
        <v>1</v>
      </c>
      <c r="C866" t="s">
        <v>51</v>
      </c>
      <c r="D866" t="s">
        <v>80</v>
      </c>
      <c r="E866">
        <v>36</v>
      </c>
      <c r="F866">
        <v>3.05</v>
      </c>
      <c r="G866">
        <v>7.16</v>
      </c>
      <c r="H866" s="1">
        <v>44837</v>
      </c>
      <c r="I866" s="20">
        <v>0</v>
      </c>
      <c r="J866" s="47">
        <f>Table_Query_from_Mac10[[#This Row],[unit_price]]-(Table_Query_from_Mac10[[#This Row],[unit_price]]*(Table_Query_from_Mac10[[#This Row],[discount_pct]]/100))</f>
        <v>7.16</v>
      </c>
      <c r="K866" s="47">
        <f>Table_Query_from_Mac10[[#This Row],[unit_cost]]</f>
        <v>3.05</v>
      </c>
      <c r="L866" s="47">
        <f>Table_Query_from_Mac10[[#This Row],[Live-cost]]*(1+Table_Query_from_Mac10[[#This Row],[CogsIncreasebyTYPE]])</f>
        <v>3.05</v>
      </c>
      <c r="M866" s="47">
        <f>Table_Query_from_Mac10[[#This Row],[Live-cost]]*Table_Query_from_Mac10[[#This Row],[qty_to_ship]]</f>
        <v>109.8</v>
      </c>
      <c r="N866" s="47">
        <f>IF(Table_Query_from_Mac10[[#This Row],[item_no]]="KDA",-Table_Query_from_Mac10[[#This Row],[unit_price]],Table_Query_from_Mac10[[#This Row],[Net Unit]]*Table_Query_from_Mac10[[#This Row],[qty_to_ship]])</f>
        <v>257.76</v>
      </c>
      <c r="O866" s="47">
        <f>SUMIFS(Summary!C:C,Summary!H:H,Table_Query_from_Mac10[[#This Row],[Juiceoc]])</f>
        <v>0</v>
      </c>
      <c r="P866" s="47">
        <f>SUMIFS(Summary!D:D,Summary!H:H,Table_Query_from_Mac10[[#This Row],[Juiceoc]])</f>
        <v>0</v>
      </c>
      <c r="Q866" s="47">
        <f>SUMIFS(Summary!E:E,Summary!H:H,Table_Query_from_Mac10[[#This Row],[Juiceoc]])</f>
        <v>0</v>
      </c>
      <c r="R866" s="47">
        <f>Table_Query_from_Mac10[[#This Row],[Net Unit]]*(1+Table_Query_from_Mac10[[#This Row],[PriceIncreasebyType]])</f>
        <v>7.16</v>
      </c>
      <c r="S866" s="47">
        <f>Table_Query_from_Mac10[[#This Row],[UnitPriceFuture]]*Table_Query_from_Mac10[[#This Row],[qtytoShipFuture]]</f>
        <v>257.76</v>
      </c>
      <c r="T866" s="47">
        <f>ROUND(Table_Query_from_Mac10[[#This Row],[qty_to_ship]]*(1+Table_Query_from_Mac10[[#This Row],[VolumeIncreasebyType]]),0)</f>
        <v>36</v>
      </c>
      <c r="U866" s="47">
        <f>Table_Query_from_Mac10[[#This Row],[qtytoShipFuture]]*Table_Query_from_Mac10[[#This Row],[Future-cost]]</f>
        <v>109.8</v>
      </c>
      <c r="V866" s="47">
        <f>Table_Query_from_Mac10[[#This Row],[qtytoShipFuture]]-Table_Query_from_Mac10[[#This Row],[qty_to_ship]]</f>
        <v>0</v>
      </c>
      <c r="W866" s="47">
        <f>Table_Query_from_Mac10[[#This Row],[UnitPriceFuture]]</f>
        <v>7.16</v>
      </c>
      <c r="X866" s="47">
        <f>Table_Query_from_Mac10[[#This Row],[Unit Increase]]*Table_Query_from_Mac10[[#This Row],[UnitPriceFuture]]</f>
        <v>0</v>
      </c>
      <c r="Y866" s="47">
        <f>Table_Query_from_Mac10[[#This Row],[Unit Increase]]*Table_Query_from_Mac10[[#This Row],[Future-cost]]</f>
        <v>0</v>
      </c>
      <c r="Z866" s="47">
        <f>-(Table_Query_from_Mac10[[#This Row],[Incremental Sales]]+((Table_Query_from_Mac10[[#This Row],[Incremental Sales]]*-(SUM(Summary!$S$8:$S$9)))))*Summary!$S$18</f>
        <v>0</v>
      </c>
      <c r="AA866" s="47">
        <f>IFERROR(Table_Query_from_Mac10[[#This Row],[Incremental Cost]]/Table_Query_from_Mac10[[#This Row],[Incremental Sales]],0)</f>
        <v>0</v>
      </c>
      <c r="AB866" s="47">
        <f>IFERROR(Table_Query_from_Mac10[[#This Row],[TotalCostFuture]]/Table_Query_from_Mac10[[#This Row],[totalsalesFuture]],0)</f>
        <v>0.42597765363128492</v>
      </c>
      <c r="AN866" s="30">
        <v>144</v>
      </c>
      <c r="AO866">
        <f t="shared" si="26"/>
        <v>36</v>
      </c>
      <c r="AQ866" s="30">
        <v>20.47</v>
      </c>
      <c r="AR866">
        <f t="shared" si="27"/>
        <v>7.16</v>
      </c>
    </row>
    <row r="867" spans="1:44" x14ac:dyDescent="0.25">
      <c r="A867">
        <v>90084</v>
      </c>
      <c r="B867">
        <v>2</v>
      </c>
      <c r="C867" t="s">
        <v>51</v>
      </c>
      <c r="D867" t="s">
        <v>80</v>
      </c>
      <c r="E867">
        <v>25</v>
      </c>
      <c r="F867">
        <v>3.92</v>
      </c>
      <c r="G867">
        <v>9.17</v>
      </c>
      <c r="H867" s="1">
        <v>44837</v>
      </c>
      <c r="I867" s="20">
        <v>0</v>
      </c>
      <c r="J867" s="47">
        <f>Table_Query_from_Mac10[[#This Row],[unit_price]]-(Table_Query_from_Mac10[[#This Row],[unit_price]]*(Table_Query_from_Mac10[[#This Row],[discount_pct]]/100))</f>
        <v>9.17</v>
      </c>
      <c r="K867" s="47">
        <f>Table_Query_from_Mac10[[#This Row],[unit_cost]]</f>
        <v>3.92</v>
      </c>
      <c r="L867" s="47">
        <f>Table_Query_from_Mac10[[#This Row],[Live-cost]]*(1+Table_Query_from_Mac10[[#This Row],[CogsIncreasebyTYPE]])</f>
        <v>3.92</v>
      </c>
      <c r="M867" s="47">
        <f>Table_Query_from_Mac10[[#This Row],[Live-cost]]*Table_Query_from_Mac10[[#This Row],[qty_to_ship]]</f>
        <v>98</v>
      </c>
      <c r="N867" s="47">
        <f>IF(Table_Query_from_Mac10[[#This Row],[item_no]]="KDA",-Table_Query_from_Mac10[[#This Row],[unit_price]],Table_Query_from_Mac10[[#This Row],[Net Unit]]*Table_Query_from_Mac10[[#This Row],[qty_to_ship]])</f>
        <v>229.25</v>
      </c>
      <c r="O867" s="47">
        <f>SUMIFS(Summary!C:C,Summary!H:H,Table_Query_from_Mac10[[#This Row],[Juiceoc]])</f>
        <v>0</v>
      </c>
      <c r="P867" s="47">
        <f>SUMIFS(Summary!D:D,Summary!H:H,Table_Query_from_Mac10[[#This Row],[Juiceoc]])</f>
        <v>0</v>
      </c>
      <c r="Q867" s="47">
        <f>SUMIFS(Summary!E:E,Summary!H:H,Table_Query_from_Mac10[[#This Row],[Juiceoc]])</f>
        <v>0</v>
      </c>
      <c r="R867" s="47">
        <f>Table_Query_from_Mac10[[#This Row],[Net Unit]]*(1+Table_Query_from_Mac10[[#This Row],[PriceIncreasebyType]])</f>
        <v>9.17</v>
      </c>
      <c r="S867" s="47">
        <f>Table_Query_from_Mac10[[#This Row],[UnitPriceFuture]]*Table_Query_from_Mac10[[#This Row],[qtytoShipFuture]]</f>
        <v>229.25</v>
      </c>
      <c r="T867" s="47">
        <f>ROUND(Table_Query_from_Mac10[[#This Row],[qty_to_ship]]*(1+Table_Query_from_Mac10[[#This Row],[VolumeIncreasebyType]]),0)</f>
        <v>25</v>
      </c>
      <c r="U867" s="47">
        <f>Table_Query_from_Mac10[[#This Row],[qtytoShipFuture]]*Table_Query_from_Mac10[[#This Row],[Future-cost]]</f>
        <v>98</v>
      </c>
      <c r="V867" s="47">
        <f>Table_Query_from_Mac10[[#This Row],[qtytoShipFuture]]-Table_Query_from_Mac10[[#This Row],[qty_to_ship]]</f>
        <v>0</v>
      </c>
      <c r="W867" s="47">
        <f>Table_Query_from_Mac10[[#This Row],[UnitPriceFuture]]</f>
        <v>9.17</v>
      </c>
      <c r="X867" s="47">
        <f>Table_Query_from_Mac10[[#This Row],[Unit Increase]]*Table_Query_from_Mac10[[#This Row],[UnitPriceFuture]]</f>
        <v>0</v>
      </c>
      <c r="Y867" s="47">
        <f>Table_Query_from_Mac10[[#This Row],[Unit Increase]]*Table_Query_from_Mac10[[#This Row],[Future-cost]]</f>
        <v>0</v>
      </c>
      <c r="Z867" s="47">
        <f>-(Table_Query_from_Mac10[[#This Row],[Incremental Sales]]+((Table_Query_from_Mac10[[#This Row],[Incremental Sales]]*-(SUM(Summary!$S$8:$S$9)))))*Summary!$S$18</f>
        <v>0</v>
      </c>
      <c r="AA867" s="47">
        <f>IFERROR(Table_Query_from_Mac10[[#This Row],[Incremental Cost]]/Table_Query_from_Mac10[[#This Row],[Incremental Sales]],0)</f>
        <v>0</v>
      </c>
      <c r="AB867" s="47">
        <f>IFERROR(Table_Query_from_Mac10[[#This Row],[TotalCostFuture]]/Table_Query_from_Mac10[[#This Row],[totalsalesFuture]],0)</f>
        <v>0.42748091603053434</v>
      </c>
      <c r="AN867" s="31">
        <v>100</v>
      </c>
      <c r="AO867">
        <f t="shared" si="26"/>
        <v>25</v>
      </c>
      <c r="AQ867" s="31">
        <v>26.21</v>
      </c>
      <c r="AR867">
        <f t="shared" si="27"/>
        <v>9.17</v>
      </c>
    </row>
    <row r="868" spans="1:44" x14ac:dyDescent="0.25">
      <c r="A868">
        <v>90084</v>
      </c>
      <c r="B868">
        <v>3</v>
      </c>
      <c r="C868" t="s">
        <v>51</v>
      </c>
      <c r="D868" t="s">
        <v>80</v>
      </c>
      <c r="E868">
        <v>20</v>
      </c>
      <c r="F868">
        <v>4.83</v>
      </c>
      <c r="G868">
        <v>10.92</v>
      </c>
      <c r="H868" s="1">
        <v>44837</v>
      </c>
      <c r="I868" s="20">
        <v>0</v>
      </c>
      <c r="J868" s="47">
        <f>Table_Query_from_Mac10[[#This Row],[unit_price]]-(Table_Query_from_Mac10[[#This Row],[unit_price]]*(Table_Query_from_Mac10[[#This Row],[discount_pct]]/100))</f>
        <v>10.92</v>
      </c>
      <c r="K868" s="47">
        <f>Table_Query_from_Mac10[[#This Row],[unit_cost]]</f>
        <v>4.83</v>
      </c>
      <c r="L868" s="47">
        <f>Table_Query_from_Mac10[[#This Row],[Live-cost]]*(1+Table_Query_from_Mac10[[#This Row],[CogsIncreasebyTYPE]])</f>
        <v>4.83</v>
      </c>
      <c r="M868" s="47">
        <f>Table_Query_from_Mac10[[#This Row],[Live-cost]]*Table_Query_from_Mac10[[#This Row],[qty_to_ship]]</f>
        <v>96.6</v>
      </c>
      <c r="N868" s="47">
        <f>IF(Table_Query_from_Mac10[[#This Row],[item_no]]="KDA",-Table_Query_from_Mac10[[#This Row],[unit_price]],Table_Query_from_Mac10[[#This Row],[Net Unit]]*Table_Query_from_Mac10[[#This Row],[qty_to_ship]])</f>
        <v>218.4</v>
      </c>
      <c r="O868" s="47">
        <f>SUMIFS(Summary!C:C,Summary!H:H,Table_Query_from_Mac10[[#This Row],[Juiceoc]])</f>
        <v>0</v>
      </c>
      <c r="P868" s="47">
        <f>SUMIFS(Summary!D:D,Summary!H:H,Table_Query_from_Mac10[[#This Row],[Juiceoc]])</f>
        <v>0</v>
      </c>
      <c r="Q868" s="47">
        <f>SUMIFS(Summary!E:E,Summary!H:H,Table_Query_from_Mac10[[#This Row],[Juiceoc]])</f>
        <v>0</v>
      </c>
      <c r="R868" s="47">
        <f>Table_Query_from_Mac10[[#This Row],[Net Unit]]*(1+Table_Query_from_Mac10[[#This Row],[PriceIncreasebyType]])</f>
        <v>10.92</v>
      </c>
      <c r="S868" s="47">
        <f>Table_Query_from_Mac10[[#This Row],[UnitPriceFuture]]*Table_Query_from_Mac10[[#This Row],[qtytoShipFuture]]</f>
        <v>218.4</v>
      </c>
      <c r="T868" s="47">
        <f>ROUND(Table_Query_from_Mac10[[#This Row],[qty_to_ship]]*(1+Table_Query_from_Mac10[[#This Row],[VolumeIncreasebyType]]),0)</f>
        <v>20</v>
      </c>
      <c r="U868" s="47">
        <f>Table_Query_from_Mac10[[#This Row],[qtytoShipFuture]]*Table_Query_from_Mac10[[#This Row],[Future-cost]]</f>
        <v>96.6</v>
      </c>
      <c r="V868" s="47">
        <f>Table_Query_from_Mac10[[#This Row],[qtytoShipFuture]]-Table_Query_from_Mac10[[#This Row],[qty_to_ship]]</f>
        <v>0</v>
      </c>
      <c r="W868" s="47">
        <f>Table_Query_from_Mac10[[#This Row],[UnitPriceFuture]]</f>
        <v>10.92</v>
      </c>
      <c r="X868" s="47">
        <f>Table_Query_from_Mac10[[#This Row],[Unit Increase]]*Table_Query_from_Mac10[[#This Row],[UnitPriceFuture]]</f>
        <v>0</v>
      </c>
      <c r="Y868" s="47">
        <f>Table_Query_from_Mac10[[#This Row],[Unit Increase]]*Table_Query_from_Mac10[[#This Row],[Future-cost]]</f>
        <v>0</v>
      </c>
      <c r="Z868" s="47">
        <f>-(Table_Query_from_Mac10[[#This Row],[Incremental Sales]]+((Table_Query_from_Mac10[[#This Row],[Incremental Sales]]*-(SUM(Summary!$S$8:$S$9)))))*Summary!$S$18</f>
        <v>0</v>
      </c>
      <c r="AA868" s="47">
        <f>IFERROR(Table_Query_from_Mac10[[#This Row],[Incremental Cost]]/Table_Query_from_Mac10[[#This Row],[Incremental Sales]],0)</f>
        <v>0</v>
      </c>
      <c r="AB868" s="47">
        <f>IFERROR(Table_Query_from_Mac10[[#This Row],[TotalCostFuture]]/Table_Query_from_Mac10[[#This Row],[totalsalesFuture]],0)</f>
        <v>0.44230769230769229</v>
      </c>
      <c r="AN868" s="30">
        <v>80</v>
      </c>
      <c r="AO868">
        <f t="shared" si="26"/>
        <v>20</v>
      </c>
      <c r="AQ868" s="30">
        <v>31.2</v>
      </c>
      <c r="AR868">
        <f t="shared" si="27"/>
        <v>10.92</v>
      </c>
    </row>
    <row r="869" spans="1:44" x14ac:dyDescent="0.25">
      <c r="A869">
        <v>90084</v>
      </c>
      <c r="B869">
        <v>4</v>
      </c>
      <c r="C869" t="s">
        <v>51</v>
      </c>
      <c r="D869" t="s">
        <v>80</v>
      </c>
      <c r="E869">
        <v>25</v>
      </c>
      <c r="F869">
        <v>4.25</v>
      </c>
      <c r="G869">
        <v>9.85</v>
      </c>
      <c r="H869" s="1">
        <v>44837</v>
      </c>
      <c r="I869" s="20">
        <v>0</v>
      </c>
      <c r="J869" s="47">
        <f>Table_Query_from_Mac10[[#This Row],[unit_price]]-(Table_Query_from_Mac10[[#This Row],[unit_price]]*(Table_Query_from_Mac10[[#This Row],[discount_pct]]/100))</f>
        <v>9.85</v>
      </c>
      <c r="K869" s="47">
        <f>Table_Query_from_Mac10[[#This Row],[unit_cost]]</f>
        <v>4.25</v>
      </c>
      <c r="L869" s="47">
        <f>Table_Query_from_Mac10[[#This Row],[Live-cost]]*(1+Table_Query_from_Mac10[[#This Row],[CogsIncreasebyTYPE]])</f>
        <v>4.25</v>
      </c>
      <c r="M869" s="47">
        <f>Table_Query_from_Mac10[[#This Row],[Live-cost]]*Table_Query_from_Mac10[[#This Row],[qty_to_ship]]</f>
        <v>106.25</v>
      </c>
      <c r="N869" s="47">
        <f>IF(Table_Query_from_Mac10[[#This Row],[item_no]]="KDA",-Table_Query_from_Mac10[[#This Row],[unit_price]],Table_Query_from_Mac10[[#This Row],[Net Unit]]*Table_Query_from_Mac10[[#This Row],[qty_to_ship]])</f>
        <v>246.25</v>
      </c>
      <c r="O869" s="47">
        <f>SUMIFS(Summary!C:C,Summary!H:H,Table_Query_from_Mac10[[#This Row],[Juiceoc]])</f>
        <v>0</v>
      </c>
      <c r="P869" s="47">
        <f>SUMIFS(Summary!D:D,Summary!H:H,Table_Query_from_Mac10[[#This Row],[Juiceoc]])</f>
        <v>0</v>
      </c>
      <c r="Q869" s="47">
        <f>SUMIFS(Summary!E:E,Summary!H:H,Table_Query_from_Mac10[[#This Row],[Juiceoc]])</f>
        <v>0</v>
      </c>
      <c r="R869" s="47">
        <f>Table_Query_from_Mac10[[#This Row],[Net Unit]]*(1+Table_Query_from_Mac10[[#This Row],[PriceIncreasebyType]])</f>
        <v>9.85</v>
      </c>
      <c r="S869" s="47">
        <f>Table_Query_from_Mac10[[#This Row],[UnitPriceFuture]]*Table_Query_from_Mac10[[#This Row],[qtytoShipFuture]]</f>
        <v>246.25</v>
      </c>
      <c r="T869" s="47">
        <f>ROUND(Table_Query_from_Mac10[[#This Row],[qty_to_ship]]*(1+Table_Query_from_Mac10[[#This Row],[VolumeIncreasebyType]]),0)</f>
        <v>25</v>
      </c>
      <c r="U869" s="47">
        <f>Table_Query_from_Mac10[[#This Row],[qtytoShipFuture]]*Table_Query_from_Mac10[[#This Row],[Future-cost]]</f>
        <v>106.25</v>
      </c>
      <c r="V869" s="47">
        <f>Table_Query_from_Mac10[[#This Row],[qtytoShipFuture]]-Table_Query_from_Mac10[[#This Row],[qty_to_ship]]</f>
        <v>0</v>
      </c>
      <c r="W869" s="47">
        <f>Table_Query_from_Mac10[[#This Row],[UnitPriceFuture]]</f>
        <v>9.85</v>
      </c>
      <c r="X869" s="47">
        <f>Table_Query_from_Mac10[[#This Row],[Unit Increase]]*Table_Query_from_Mac10[[#This Row],[UnitPriceFuture]]</f>
        <v>0</v>
      </c>
      <c r="Y869" s="47">
        <f>Table_Query_from_Mac10[[#This Row],[Unit Increase]]*Table_Query_from_Mac10[[#This Row],[Future-cost]]</f>
        <v>0</v>
      </c>
      <c r="Z869" s="47">
        <f>-(Table_Query_from_Mac10[[#This Row],[Incremental Sales]]+((Table_Query_from_Mac10[[#This Row],[Incremental Sales]]*-(SUM(Summary!$S$8:$S$9)))))*Summary!$S$18</f>
        <v>0</v>
      </c>
      <c r="AA869" s="47">
        <f>IFERROR(Table_Query_from_Mac10[[#This Row],[Incremental Cost]]/Table_Query_from_Mac10[[#This Row],[Incremental Sales]],0)</f>
        <v>0</v>
      </c>
      <c r="AB869" s="47">
        <f>IFERROR(Table_Query_from_Mac10[[#This Row],[TotalCostFuture]]/Table_Query_from_Mac10[[#This Row],[totalsalesFuture]],0)</f>
        <v>0.43147208121827413</v>
      </c>
      <c r="AN869" s="31">
        <v>100</v>
      </c>
      <c r="AO869">
        <f t="shared" si="26"/>
        <v>25</v>
      </c>
      <c r="AQ869" s="31">
        <v>28.15</v>
      </c>
      <c r="AR869">
        <f t="shared" si="27"/>
        <v>9.85</v>
      </c>
    </row>
    <row r="870" spans="1:44" x14ac:dyDescent="0.25">
      <c r="A870">
        <v>90084</v>
      </c>
      <c r="B870">
        <v>5</v>
      </c>
      <c r="C870" t="s">
        <v>51</v>
      </c>
      <c r="D870" t="s">
        <v>80</v>
      </c>
      <c r="E870">
        <v>25</v>
      </c>
      <c r="F870">
        <v>4.71</v>
      </c>
      <c r="G870">
        <v>10.87</v>
      </c>
      <c r="H870" s="1">
        <v>44837</v>
      </c>
      <c r="I870" s="20">
        <v>0</v>
      </c>
      <c r="J870" s="47">
        <f>Table_Query_from_Mac10[[#This Row],[unit_price]]-(Table_Query_from_Mac10[[#This Row],[unit_price]]*(Table_Query_from_Mac10[[#This Row],[discount_pct]]/100))</f>
        <v>10.87</v>
      </c>
      <c r="K870" s="47">
        <f>Table_Query_from_Mac10[[#This Row],[unit_cost]]</f>
        <v>4.71</v>
      </c>
      <c r="L870" s="47">
        <f>Table_Query_from_Mac10[[#This Row],[Live-cost]]*(1+Table_Query_from_Mac10[[#This Row],[CogsIncreasebyTYPE]])</f>
        <v>4.71</v>
      </c>
      <c r="M870" s="47">
        <f>Table_Query_from_Mac10[[#This Row],[Live-cost]]*Table_Query_from_Mac10[[#This Row],[qty_to_ship]]</f>
        <v>117.75</v>
      </c>
      <c r="N870" s="47">
        <f>IF(Table_Query_from_Mac10[[#This Row],[item_no]]="KDA",-Table_Query_from_Mac10[[#This Row],[unit_price]],Table_Query_from_Mac10[[#This Row],[Net Unit]]*Table_Query_from_Mac10[[#This Row],[qty_to_ship]])</f>
        <v>271.75</v>
      </c>
      <c r="O870" s="47">
        <f>SUMIFS(Summary!C:C,Summary!H:H,Table_Query_from_Mac10[[#This Row],[Juiceoc]])</f>
        <v>0</v>
      </c>
      <c r="P870" s="47">
        <f>SUMIFS(Summary!D:D,Summary!H:H,Table_Query_from_Mac10[[#This Row],[Juiceoc]])</f>
        <v>0</v>
      </c>
      <c r="Q870" s="47">
        <f>SUMIFS(Summary!E:E,Summary!H:H,Table_Query_from_Mac10[[#This Row],[Juiceoc]])</f>
        <v>0</v>
      </c>
      <c r="R870" s="47">
        <f>Table_Query_from_Mac10[[#This Row],[Net Unit]]*(1+Table_Query_from_Mac10[[#This Row],[PriceIncreasebyType]])</f>
        <v>10.87</v>
      </c>
      <c r="S870" s="47">
        <f>Table_Query_from_Mac10[[#This Row],[UnitPriceFuture]]*Table_Query_from_Mac10[[#This Row],[qtytoShipFuture]]</f>
        <v>271.75</v>
      </c>
      <c r="T870" s="47">
        <f>ROUND(Table_Query_from_Mac10[[#This Row],[qty_to_ship]]*(1+Table_Query_from_Mac10[[#This Row],[VolumeIncreasebyType]]),0)</f>
        <v>25</v>
      </c>
      <c r="U870" s="47">
        <f>Table_Query_from_Mac10[[#This Row],[qtytoShipFuture]]*Table_Query_from_Mac10[[#This Row],[Future-cost]]</f>
        <v>117.75</v>
      </c>
      <c r="V870" s="47">
        <f>Table_Query_from_Mac10[[#This Row],[qtytoShipFuture]]-Table_Query_from_Mac10[[#This Row],[qty_to_ship]]</f>
        <v>0</v>
      </c>
      <c r="W870" s="47">
        <f>Table_Query_from_Mac10[[#This Row],[UnitPriceFuture]]</f>
        <v>10.87</v>
      </c>
      <c r="X870" s="47">
        <f>Table_Query_from_Mac10[[#This Row],[Unit Increase]]*Table_Query_from_Mac10[[#This Row],[UnitPriceFuture]]</f>
        <v>0</v>
      </c>
      <c r="Y870" s="47">
        <f>Table_Query_from_Mac10[[#This Row],[Unit Increase]]*Table_Query_from_Mac10[[#This Row],[Future-cost]]</f>
        <v>0</v>
      </c>
      <c r="Z870" s="47">
        <f>-(Table_Query_from_Mac10[[#This Row],[Incremental Sales]]+((Table_Query_from_Mac10[[#This Row],[Incremental Sales]]*-(SUM(Summary!$S$8:$S$9)))))*Summary!$S$18</f>
        <v>0</v>
      </c>
      <c r="AA870" s="47">
        <f>IFERROR(Table_Query_from_Mac10[[#This Row],[Incremental Cost]]/Table_Query_from_Mac10[[#This Row],[Incremental Sales]],0)</f>
        <v>0</v>
      </c>
      <c r="AB870" s="47">
        <f>IFERROR(Table_Query_from_Mac10[[#This Row],[TotalCostFuture]]/Table_Query_from_Mac10[[#This Row],[totalsalesFuture]],0)</f>
        <v>0.43330266789328425</v>
      </c>
      <c r="AN870" s="30">
        <v>100</v>
      </c>
      <c r="AO870">
        <f t="shared" si="26"/>
        <v>25</v>
      </c>
      <c r="AQ870" s="30">
        <v>31.06</v>
      </c>
      <c r="AR870">
        <f t="shared" si="27"/>
        <v>10.87</v>
      </c>
    </row>
    <row r="871" spans="1:44" x14ac:dyDescent="0.25">
      <c r="A871">
        <v>90084</v>
      </c>
      <c r="B871">
        <v>6</v>
      </c>
      <c r="C871" t="s">
        <v>51</v>
      </c>
      <c r="D871" t="s">
        <v>80</v>
      </c>
      <c r="E871">
        <v>16</v>
      </c>
      <c r="F871">
        <v>5.66</v>
      </c>
      <c r="G871">
        <v>13.06</v>
      </c>
      <c r="H871" s="1">
        <v>44837</v>
      </c>
      <c r="I871" s="20">
        <v>0</v>
      </c>
      <c r="J871" s="47">
        <f>Table_Query_from_Mac10[[#This Row],[unit_price]]-(Table_Query_from_Mac10[[#This Row],[unit_price]]*(Table_Query_from_Mac10[[#This Row],[discount_pct]]/100))</f>
        <v>13.06</v>
      </c>
      <c r="K871" s="47">
        <f>Table_Query_from_Mac10[[#This Row],[unit_cost]]</f>
        <v>5.66</v>
      </c>
      <c r="L871" s="47">
        <f>Table_Query_from_Mac10[[#This Row],[Live-cost]]*(1+Table_Query_from_Mac10[[#This Row],[CogsIncreasebyTYPE]])</f>
        <v>5.66</v>
      </c>
      <c r="M871" s="47">
        <f>Table_Query_from_Mac10[[#This Row],[Live-cost]]*Table_Query_from_Mac10[[#This Row],[qty_to_ship]]</f>
        <v>90.56</v>
      </c>
      <c r="N871" s="47">
        <f>IF(Table_Query_from_Mac10[[#This Row],[item_no]]="KDA",-Table_Query_from_Mac10[[#This Row],[unit_price]],Table_Query_from_Mac10[[#This Row],[Net Unit]]*Table_Query_from_Mac10[[#This Row],[qty_to_ship]])</f>
        <v>208.96</v>
      </c>
      <c r="O871" s="47">
        <f>SUMIFS(Summary!C:C,Summary!H:H,Table_Query_from_Mac10[[#This Row],[Juiceoc]])</f>
        <v>0</v>
      </c>
      <c r="P871" s="47">
        <f>SUMIFS(Summary!D:D,Summary!H:H,Table_Query_from_Mac10[[#This Row],[Juiceoc]])</f>
        <v>0</v>
      </c>
      <c r="Q871" s="47">
        <f>SUMIFS(Summary!E:E,Summary!H:H,Table_Query_from_Mac10[[#This Row],[Juiceoc]])</f>
        <v>0</v>
      </c>
      <c r="R871" s="47">
        <f>Table_Query_from_Mac10[[#This Row],[Net Unit]]*(1+Table_Query_from_Mac10[[#This Row],[PriceIncreasebyType]])</f>
        <v>13.06</v>
      </c>
      <c r="S871" s="47">
        <f>Table_Query_from_Mac10[[#This Row],[UnitPriceFuture]]*Table_Query_from_Mac10[[#This Row],[qtytoShipFuture]]</f>
        <v>208.96</v>
      </c>
      <c r="T871" s="47">
        <f>ROUND(Table_Query_from_Mac10[[#This Row],[qty_to_ship]]*(1+Table_Query_from_Mac10[[#This Row],[VolumeIncreasebyType]]),0)</f>
        <v>16</v>
      </c>
      <c r="U871" s="47">
        <f>Table_Query_from_Mac10[[#This Row],[qtytoShipFuture]]*Table_Query_from_Mac10[[#This Row],[Future-cost]]</f>
        <v>90.56</v>
      </c>
      <c r="V871" s="47">
        <f>Table_Query_from_Mac10[[#This Row],[qtytoShipFuture]]-Table_Query_from_Mac10[[#This Row],[qty_to_ship]]</f>
        <v>0</v>
      </c>
      <c r="W871" s="47">
        <f>Table_Query_from_Mac10[[#This Row],[UnitPriceFuture]]</f>
        <v>13.06</v>
      </c>
      <c r="X871" s="47">
        <f>Table_Query_from_Mac10[[#This Row],[Unit Increase]]*Table_Query_from_Mac10[[#This Row],[UnitPriceFuture]]</f>
        <v>0</v>
      </c>
      <c r="Y871" s="47">
        <f>Table_Query_from_Mac10[[#This Row],[Unit Increase]]*Table_Query_from_Mac10[[#This Row],[Future-cost]]</f>
        <v>0</v>
      </c>
      <c r="Z871" s="47">
        <f>-(Table_Query_from_Mac10[[#This Row],[Incremental Sales]]+((Table_Query_from_Mac10[[#This Row],[Incremental Sales]]*-(SUM(Summary!$S$8:$S$9)))))*Summary!$S$18</f>
        <v>0</v>
      </c>
      <c r="AA871" s="47">
        <f>IFERROR(Table_Query_from_Mac10[[#This Row],[Incremental Cost]]/Table_Query_from_Mac10[[#This Row],[Incremental Sales]],0)</f>
        <v>0</v>
      </c>
      <c r="AB871" s="47">
        <f>IFERROR(Table_Query_from_Mac10[[#This Row],[TotalCostFuture]]/Table_Query_from_Mac10[[#This Row],[totalsalesFuture]],0)</f>
        <v>0.4333843797856049</v>
      </c>
      <c r="AN871" s="31">
        <v>64</v>
      </c>
      <c r="AO871">
        <f t="shared" si="26"/>
        <v>16</v>
      </c>
      <c r="AQ871" s="31">
        <v>37.32</v>
      </c>
      <c r="AR871">
        <f t="shared" si="27"/>
        <v>13.06</v>
      </c>
    </row>
    <row r="872" spans="1:44" x14ac:dyDescent="0.25">
      <c r="A872">
        <v>90084</v>
      </c>
      <c r="B872">
        <v>7</v>
      </c>
      <c r="C872" t="s">
        <v>51</v>
      </c>
      <c r="D872" t="s">
        <v>80</v>
      </c>
      <c r="E872">
        <v>12</v>
      </c>
      <c r="F872">
        <v>6.9</v>
      </c>
      <c r="G872">
        <v>16.489999999999998</v>
      </c>
      <c r="H872" s="1">
        <v>44837</v>
      </c>
      <c r="I872" s="20">
        <v>0</v>
      </c>
      <c r="J872" s="47">
        <f>Table_Query_from_Mac10[[#This Row],[unit_price]]-(Table_Query_from_Mac10[[#This Row],[unit_price]]*(Table_Query_from_Mac10[[#This Row],[discount_pct]]/100))</f>
        <v>16.489999999999998</v>
      </c>
      <c r="K872" s="47">
        <f>Table_Query_from_Mac10[[#This Row],[unit_cost]]</f>
        <v>6.9</v>
      </c>
      <c r="L872" s="47">
        <f>Table_Query_from_Mac10[[#This Row],[Live-cost]]*(1+Table_Query_from_Mac10[[#This Row],[CogsIncreasebyTYPE]])</f>
        <v>6.9</v>
      </c>
      <c r="M872" s="47">
        <f>Table_Query_from_Mac10[[#This Row],[Live-cost]]*Table_Query_from_Mac10[[#This Row],[qty_to_ship]]</f>
        <v>82.800000000000011</v>
      </c>
      <c r="N872" s="47">
        <f>IF(Table_Query_from_Mac10[[#This Row],[item_no]]="KDA",-Table_Query_from_Mac10[[#This Row],[unit_price]],Table_Query_from_Mac10[[#This Row],[Net Unit]]*Table_Query_from_Mac10[[#This Row],[qty_to_ship]])</f>
        <v>197.88</v>
      </c>
      <c r="O872" s="47">
        <f>SUMIFS(Summary!C:C,Summary!H:H,Table_Query_from_Mac10[[#This Row],[Juiceoc]])</f>
        <v>0</v>
      </c>
      <c r="P872" s="47">
        <f>SUMIFS(Summary!D:D,Summary!H:H,Table_Query_from_Mac10[[#This Row],[Juiceoc]])</f>
        <v>0</v>
      </c>
      <c r="Q872" s="47">
        <f>SUMIFS(Summary!E:E,Summary!H:H,Table_Query_from_Mac10[[#This Row],[Juiceoc]])</f>
        <v>0</v>
      </c>
      <c r="R872" s="47">
        <f>Table_Query_from_Mac10[[#This Row],[Net Unit]]*(1+Table_Query_from_Mac10[[#This Row],[PriceIncreasebyType]])</f>
        <v>16.489999999999998</v>
      </c>
      <c r="S872" s="47">
        <f>Table_Query_from_Mac10[[#This Row],[UnitPriceFuture]]*Table_Query_from_Mac10[[#This Row],[qtytoShipFuture]]</f>
        <v>197.88</v>
      </c>
      <c r="T872" s="47">
        <f>ROUND(Table_Query_from_Mac10[[#This Row],[qty_to_ship]]*(1+Table_Query_from_Mac10[[#This Row],[VolumeIncreasebyType]]),0)</f>
        <v>12</v>
      </c>
      <c r="U872" s="47">
        <f>Table_Query_from_Mac10[[#This Row],[qtytoShipFuture]]*Table_Query_from_Mac10[[#This Row],[Future-cost]]</f>
        <v>82.800000000000011</v>
      </c>
      <c r="V872" s="47">
        <f>Table_Query_from_Mac10[[#This Row],[qtytoShipFuture]]-Table_Query_from_Mac10[[#This Row],[qty_to_ship]]</f>
        <v>0</v>
      </c>
      <c r="W872" s="47">
        <f>Table_Query_from_Mac10[[#This Row],[UnitPriceFuture]]</f>
        <v>16.489999999999998</v>
      </c>
      <c r="X872" s="47">
        <f>Table_Query_from_Mac10[[#This Row],[Unit Increase]]*Table_Query_from_Mac10[[#This Row],[UnitPriceFuture]]</f>
        <v>0</v>
      </c>
      <c r="Y872" s="47">
        <f>Table_Query_from_Mac10[[#This Row],[Unit Increase]]*Table_Query_from_Mac10[[#This Row],[Future-cost]]</f>
        <v>0</v>
      </c>
      <c r="Z872" s="47">
        <f>-(Table_Query_from_Mac10[[#This Row],[Incremental Sales]]+((Table_Query_from_Mac10[[#This Row],[Incremental Sales]]*-(SUM(Summary!$S$8:$S$9)))))*Summary!$S$18</f>
        <v>0</v>
      </c>
      <c r="AA872" s="47">
        <f>IFERROR(Table_Query_from_Mac10[[#This Row],[Incremental Cost]]/Table_Query_from_Mac10[[#This Row],[Incremental Sales]],0)</f>
        <v>0</v>
      </c>
      <c r="AB872" s="47">
        <f>IFERROR(Table_Query_from_Mac10[[#This Row],[TotalCostFuture]]/Table_Query_from_Mac10[[#This Row],[totalsalesFuture]],0)</f>
        <v>0.41843541540327478</v>
      </c>
      <c r="AN872" s="30">
        <v>48</v>
      </c>
      <c r="AO872">
        <f t="shared" si="26"/>
        <v>12</v>
      </c>
      <c r="AQ872" s="30">
        <v>47.12</v>
      </c>
      <c r="AR872">
        <f t="shared" si="27"/>
        <v>16.489999999999998</v>
      </c>
    </row>
    <row r="873" spans="1:44" x14ac:dyDescent="0.25">
      <c r="A873">
        <v>90084</v>
      </c>
      <c r="B873">
        <v>8</v>
      </c>
      <c r="C873" t="s">
        <v>53</v>
      </c>
      <c r="D873" t="s">
        <v>80</v>
      </c>
      <c r="E873">
        <v>38</v>
      </c>
      <c r="F873">
        <v>4.79</v>
      </c>
      <c r="G873">
        <v>11.68</v>
      </c>
      <c r="H873" s="1">
        <v>44837</v>
      </c>
      <c r="I873" s="20">
        <v>0</v>
      </c>
      <c r="J873" s="47">
        <f>Table_Query_from_Mac10[[#This Row],[unit_price]]-(Table_Query_from_Mac10[[#This Row],[unit_price]]*(Table_Query_from_Mac10[[#This Row],[discount_pct]]/100))</f>
        <v>11.68</v>
      </c>
      <c r="K873" s="47">
        <f>Table_Query_from_Mac10[[#This Row],[unit_cost]]</f>
        <v>4.79</v>
      </c>
      <c r="L873" s="47">
        <f>Table_Query_from_Mac10[[#This Row],[Live-cost]]*(1+Table_Query_from_Mac10[[#This Row],[CogsIncreasebyTYPE]])</f>
        <v>4.79</v>
      </c>
      <c r="M873" s="47">
        <f>Table_Query_from_Mac10[[#This Row],[Live-cost]]*Table_Query_from_Mac10[[#This Row],[qty_to_ship]]</f>
        <v>182.02</v>
      </c>
      <c r="N873" s="47">
        <f>IF(Table_Query_from_Mac10[[#This Row],[item_no]]="KDA",-Table_Query_from_Mac10[[#This Row],[unit_price]],Table_Query_from_Mac10[[#This Row],[Net Unit]]*Table_Query_from_Mac10[[#This Row],[qty_to_ship]])</f>
        <v>443.84</v>
      </c>
      <c r="O873" s="47">
        <f>SUMIFS(Summary!C:C,Summary!H:H,Table_Query_from_Mac10[[#This Row],[Juiceoc]])</f>
        <v>0</v>
      </c>
      <c r="P873" s="47">
        <f>SUMIFS(Summary!D:D,Summary!H:H,Table_Query_from_Mac10[[#This Row],[Juiceoc]])</f>
        <v>0</v>
      </c>
      <c r="Q873" s="47">
        <f>SUMIFS(Summary!E:E,Summary!H:H,Table_Query_from_Mac10[[#This Row],[Juiceoc]])</f>
        <v>0</v>
      </c>
      <c r="R873" s="47">
        <f>Table_Query_from_Mac10[[#This Row],[Net Unit]]*(1+Table_Query_from_Mac10[[#This Row],[PriceIncreasebyType]])</f>
        <v>11.68</v>
      </c>
      <c r="S873" s="47">
        <f>Table_Query_from_Mac10[[#This Row],[UnitPriceFuture]]*Table_Query_from_Mac10[[#This Row],[qtytoShipFuture]]</f>
        <v>443.84</v>
      </c>
      <c r="T873" s="47">
        <f>ROUND(Table_Query_from_Mac10[[#This Row],[qty_to_ship]]*(1+Table_Query_from_Mac10[[#This Row],[VolumeIncreasebyType]]),0)</f>
        <v>38</v>
      </c>
      <c r="U873" s="47">
        <f>Table_Query_from_Mac10[[#This Row],[qtytoShipFuture]]*Table_Query_from_Mac10[[#This Row],[Future-cost]]</f>
        <v>182.02</v>
      </c>
      <c r="V873" s="47">
        <f>Table_Query_from_Mac10[[#This Row],[qtytoShipFuture]]-Table_Query_from_Mac10[[#This Row],[qty_to_ship]]</f>
        <v>0</v>
      </c>
      <c r="W873" s="47">
        <f>Table_Query_from_Mac10[[#This Row],[UnitPriceFuture]]</f>
        <v>11.68</v>
      </c>
      <c r="X873" s="47">
        <f>Table_Query_from_Mac10[[#This Row],[Unit Increase]]*Table_Query_from_Mac10[[#This Row],[UnitPriceFuture]]</f>
        <v>0</v>
      </c>
      <c r="Y873" s="47">
        <f>Table_Query_from_Mac10[[#This Row],[Unit Increase]]*Table_Query_from_Mac10[[#This Row],[Future-cost]]</f>
        <v>0</v>
      </c>
      <c r="Z873" s="47">
        <f>-(Table_Query_from_Mac10[[#This Row],[Incremental Sales]]+((Table_Query_from_Mac10[[#This Row],[Incremental Sales]]*-(SUM(Summary!$S$8:$S$9)))))*Summary!$S$18</f>
        <v>0</v>
      </c>
      <c r="AA873" s="47">
        <f>IFERROR(Table_Query_from_Mac10[[#This Row],[Incremental Cost]]/Table_Query_from_Mac10[[#This Row],[Incremental Sales]],0)</f>
        <v>0</v>
      </c>
      <c r="AB873" s="47">
        <f>IFERROR(Table_Query_from_Mac10[[#This Row],[TotalCostFuture]]/Table_Query_from_Mac10[[#This Row],[totalsalesFuture]],0)</f>
        <v>0.41010273972602745</v>
      </c>
      <c r="AN873" s="31">
        <v>150</v>
      </c>
      <c r="AO873">
        <f t="shared" si="26"/>
        <v>38</v>
      </c>
      <c r="AQ873" s="31">
        <v>33.369999999999997</v>
      </c>
      <c r="AR873">
        <f t="shared" si="27"/>
        <v>11.68</v>
      </c>
    </row>
    <row r="874" spans="1:44" x14ac:dyDescent="0.25">
      <c r="A874">
        <v>90084</v>
      </c>
      <c r="B874">
        <v>9</v>
      </c>
      <c r="C874" t="s">
        <v>53</v>
      </c>
      <c r="D874" t="s">
        <v>80</v>
      </c>
      <c r="E874">
        <v>25</v>
      </c>
      <c r="F874">
        <v>5.36</v>
      </c>
      <c r="G874">
        <v>13.04</v>
      </c>
      <c r="H874" s="1">
        <v>44837</v>
      </c>
      <c r="I874" s="20">
        <v>0</v>
      </c>
      <c r="J874" s="47">
        <f>Table_Query_from_Mac10[[#This Row],[unit_price]]-(Table_Query_from_Mac10[[#This Row],[unit_price]]*(Table_Query_from_Mac10[[#This Row],[discount_pct]]/100))</f>
        <v>13.04</v>
      </c>
      <c r="K874" s="47">
        <f>Table_Query_from_Mac10[[#This Row],[unit_cost]]</f>
        <v>5.36</v>
      </c>
      <c r="L874" s="47">
        <f>Table_Query_from_Mac10[[#This Row],[Live-cost]]*(1+Table_Query_from_Mac10[[#This Row],[CogsIncreasebyTYPE]])</f>
        <v>5.36</v>
      </c>
      <c r="M874" s="47">
        <f>Table_Query_from_Mac10[[#This Row],[Live-cost]]*Table_Query_from_Mac10[[#This Row],[qty_to_ship]]</f>
        <v>134</v>
      </c>
      <c r="N874" s="47">
        <f>IF(Table_Query_from_Mac10[[#This Row],[item_no]]="KDA",-Table_Query_from_Mac10[[#This Row],[unit_price]],Table_Query_from_Mac10[[#This Row],[Net Unit]]*Table_Query_from_Mac10[[#This Row],[qty_to_ship]])</f>
        <v>326</v>
      </c>
      <c r="O874" s="47">
        <f>SUMIFS(Summary!C:C,Summary!H:H,Table_Query_from_Mac10[[#This Row],[Juiceoc]])</f>
        <v>0</v>
      </c>
      <c r="P874" s="47">
        <f>SUMIFS(Summary!D:D,Summary!H:H,Table_Query_from_Mac10[[#This Row],[Juiceoc]])</f>
        <v>0</v>
      </c>
      <c r="Q874" s="47">
        <f>SUMIFS(Summary!E:E,Summary!H:H,Table_Query_from_Mac10[[#This Row],[Juiceoc]])</f>
        <v>0</v>
      </c>
      <c r="R874" s="47">
        <f>Table_Query_from_Mac10[[#This Row],[Net Unit]]*(1+Table_Query_from_Mac10[[#This Row],[PriceIncreasebyType]])</f>
        <v>13.04</v>
      </c>
      <c r="S874" s="47">
        <f>Table_Query_from_Mac10[[#This Row],[UnitPriceFuture]]*Table_Query_from_Mac10[[#This Row],[qtytoShipFuture]]</f>
        <v>326</v>
      </c>
      <c r="T874" s="47">
        <f>ROUND(Table_Query_from_Mac10[[#This Row],[qty_to_ship]]*(1+Table_Query_from_Mac10[[#This Row],[VolumeIncreasebyType]]),0)</f>
        <v>25</v>
      </c>
      <c r="U874" s="47">
        <f>Table_Query_from_Mac10[[#This Row],[qtytoShipFuture]]*Table_Query_from_Mac10[[#This Row],[Future-cost]]</f>
        <v>134</v>
      </c>
      <c r="V874" s="47">
        <f>Table_Query_from_Mac10[[#This Row],[qtytoShipFuture]]-Table_Query_from_Mac10[[#This Row],[qty_to_ship]]</f>
        <v>0</v>
      </c>
      <c r="W874" s="47">
        <f>Table_Query_from_Mac10[[#This Row],[UnitPriceFuture]]</f>
        <v>13.04</v>
      </c>
      <c r="X874" s="47">
        <f>Table_Query_from_Mac10[[#This Row],[Unit Increase]]*Table_Query_from_Mac10[[#This Row],[UnitPriceFuture]]</f>
        <v>0</v>
      </c>
      <c r="Y874" s="47">
        <f>Table_Query_from_Mac10[[#This Row],[Unit Increase]]*Table_Query_from_Mac10[[#This Row],[Future-cost]]</f>
        <v>0</v>
      </c>
      <c r="Z874" s="47">
        <f>-(Table_Query_from_Mac10[[#This Row],[Incremental Sales]]+((Table_Query_from_Mac10[[#This Row],[Incremental Sales]]*-(SUM(Summary!$S$8:$S$9)))))*Summary!$S$18</f>
        <v>0</v>
      </c>
      <c r="AA874" s="47">
        <f>IFERROR(Table_Query_from_Mac10[[#This Row],[Incremental Cost]]/Table_Query_from_Mac10[[#This Row],[Incremental Sales]],0)</f>
        <v>0</v>
      </c>
      <c r="AB874" s="47">
        <f>IFERROR(Table_Query_from_Mac10[[#This Row],[TotalCostFuture]]/Table_Query_from_Mac10[[#This Row],[totalsalesFuture]],0)</f>
        <v>0.41104294478527609</v>
      </c>
      <c r="AN874" s="30">
        <v>100</v>
      </c>
      <c r="AO874">
        <f t="shared" si="26"/>
        <v>25</v>
      </c>
      <c r="AQ874" s="30">
        <v>37.270000000000003</v>
      </c>
      <c r="AR874">
        <f t="shared" si="27"/>
        <v>13.04</v>
      </c>
    </row>
    <row r="875" spans="1:44" x14ac:dyDescent="0.25">
      <c r="A875">
        <v>90084</v>
      </c>
      <c r="B875">
        <v>10</v>
      </c>
      <c r="C875" t="s">
        <v>53</v>
      </c>
      <c r="D875" t="s">
        <v>80</v>
      </c>
      <c r="E875">
        <v>60</v>
      </c>
      <c r="F875">
        <v>5.8</v>
      </c>
      <c r="G875">
        <v>13.43</v>
      </c>
      <c r="H875" s="1">
        <v>44837</v>
      </c>
      <c r="I875" s="20">
        <v>0</v>
      </c>
      <c r="J875" s="47">
        <f>Table_Query_from_Mac10[[#This Row],[unit_price]]-(Table_Query_from_Mac10[[#This Row],[unit_price]]*(Table_Query_from_Mac10[[#This Row],[discount_pct]]/100))</f>
        <v>13.43</v>
      </c>
      <c r="K875" s="47">
        <f>Table_Query_from_Mac10[[#This Row],[unit_cost]]</f>
        <v>5.8</v>
      </c>
      <c r="L875" s="47">
        <f>Table_Query_from_Mac10[[#This Row],[Live-cost]]*(1+Table_Query_from_Mac10[[#This Row],[CogsIncreasebyTYPE]])</f>
        <v>5.8</v>
      </c>
      <c r="M875" s="47">
        <f>Table_Query_from_Mac10[[#This Row],[Live-cost]]*Table_Query_from_Mac10[[#This Row],[qty_to_ship]]</f>
        <v>348</v>
      </c>
      <c r="N875" s="47">
        <f>IF(Table_Query_from_Mac10[[#This Row],[item_no]]="KDA",-Table_Query_from_Mac10[[#This Row],[unit_price]],Table_Query_from_Mac10[[#This Row],[Net Unit]]*Table_Query_from_Mac10[[#This Row],[qty_to_ship]])</f>
        <v>805.8</v>
      </c>
      <c r="O875" s="47">
        <f>SUMIFS(Summary!C:C,Summary!H:H,Table_Query_from_Mac10[[#This Row],[Juiceoc]])</f>
        <v>0</v>
      </c>
      <c r="P875" s="47">
        <f>SUMIFS(Summary!D:D,Summary!H:H,Table_Query_from_Mac10[[#This Row],[Juiceoc]])</f>
        <v>0</v>
      </c>
      <c r="Q875" s="47">
        <f>SUMIFS(Summary!E:E,Summary!H:H,Table_Query_from_Mac10[[#This Row],[Juiceoc]])</f>
        <v>0</v>
      </c>
      <c r="R875" s="47">
        <f>Table_Query_from_Mac10[[#This Row],[Net Unit]]*(1+Table_Query_from_Mac10[[#This Row],[PriceIncreasebyType]])</f>
        <v>13.43</v>
      </c>
      <c r="S875" s="47">
        <f>Table_Query_from_Mac10[[#This Row],[UnitPriceFuture]]*Table_Query_from_Mac10[[#This Row],[qtytoShipFuture]]</f>
        <v>805.8</v>
      </c>
      <c r="T875" s="47">
        <f>ROUND(Table_Query_from_Mac10[[#This Row],[qty_to_ship]]*(1+Table_Query_from_Mac10[[#This Row],[VolumeIncreasebyType]]),0)</f>
        <v>60</v>
      </c>
      <c r="U875" s="47">
        <f>Table_Query_from_Mac10[[#This Row],[qtytoShipFuture]]*Table_Query_from_Mac10[[#This Row],[Future-cost]]</f>
        <v>348</v>
      </c>
      <c r="V875" s="47">
        <f>Table_Query_from_Mac10[[#This Row],[qtytoShipFuture]]-Table_Query_from_Mac10[[#This Row],[qty_to_ship]]</f>
        <v>0</v>
      </c>
      <c r="W875" s="47">
        <f>Table_Query_from_Mac10[[#This Row],[UnitPriceFuture]]</f>
        <v>13.43</v>
      </c>
      <c r="X875" s="47">
        <f>Table_Query_from_Mac10[[#This Row],[Unit Increase]]*Table_Query_from_Mac10[[#This Row],[UnitPriceFuture]]</f>
        <v>0</v>
      </c>
      <c r="Y875" s="47">
        <f>Table_Query_from_Mac10[[#This Row],[Unit Increase]]*Table_Query_from_Mac10[[#This Row],[Future-cost]]</f>
        <v>0</v>
      </c>
      <c r="Z875" s="47">
        <f>-(Table_Query_from_Mac10[[#This Row],[Incremental Sales]]+((Table_Query_from_Mac10[[#This Row],[Incremental Sales]]*-(SUM(Summary!$S$8:$S$9)))))*Summary!$S$18</f>
        <v>0</v>
      </c>
      <c r="AA875" s="47">
        <f>IFERROR(Table_Query_from_Mac10[[#This Row],[Incremental Cost]]/Table_Query_from_Mac10[[#This Row],[Incremental Sales]],0)</f>
        <v>0</v>
      </c>
      <c r="AB875" s="47">
        <f>IFERROR(Table_Query_from_Mac10[[#This Row],[TotalCostFuture]]/Table_Query_from_Mac10[[#This Row],[totalsalesFuture]],0)</f>
        <v>0.4318689501116903</v>
      </c>
      <c r="AN875" s="31">
        <v>240</v>
      </c>
      <c r="AO875">
        <f t="shared" si="26"/>
        <v>60</v>
      </c>
      <c r="AQ875" s="31">
        <v>38.36</v>
      </c>
      <c r="AR875">
        <f t="shared" si="27"/>
        <v>13.43</v>
      </c>
    </row>
    <row r="876" spans="1:44" x14ac:dyDescent="0.25">
      <c r="A876">
        <v>90084</v>
      </c>
      <c r="B876">
        <v>11</v>
      </c>
      <c r="C876" t="s">
        <v>53</v>
      </c>
      <c r="D876" t="s">
        <v>80</v>
      </c>
      <c r="E876">
        <v>32</v>
      </c>
      <c r="F876">
        <v>6.45</v>
      </c>
      <c r="G876">
        <v>15.33</v>
      </c>
      <c r="H876" s="1">
        <v>44837</v>
      </c>
      <c r="I876" s="20">
        <v>0</v>
      </c>
      <c r="J876" s="47">
        <f>Table_Query_from_Mac10[[#This Row],[unit_price]]-(Table_Query_from_Mac10[[#This Row],[unit_price]]*(Table_Query_from_Mac10[[#This Row],[discount_pct]]/100))</f>
        <v>15.33</v>
      </c>
      <c r="K876" s="47">
        <f>Table_Query_from_Mac10[[#This Row],[unit_cost]]</f>
        <v>6.45</v>
      </c>
      <c r="L876" s="47">
        <f>Table_Query_from_Mac10[[#This Row],[Live-cost]]*(1+Table_Query_from_Mac10[[#This Row],[CogsIncreasebyTYPE]])</f>
        <v>6.45</v>
      </c>
      <c r="M876" s="47">
        <f>Table_Query_from_Mac10[[#This Row],[Live-cost]]*Table_Query_from_Mac10[[#This Row],[qty_to_ship]]</f>
        <v>206.4</v>
      </c>
      <c r="N876" s="47">
        <f>IF(Table_Query_from_Mac10[[#This Row],[item_no]]="KDA",-Table_Query_from_Mac10[[#This Row],[unit_price]],Table_Query_from_Mac10[[#This Row],[Net Unit]]*Table_Query_from_Mac10[[#This Row],[qty_to_ship]])</f>
        <v>490.56</v>
      </c>
      <c r="O876" s="47">
        <f>SUMIFS(Summary!C:C,Summary!H:H,Table_Query_from_Mac10[[#This Row],[Juiceoc]])</f>
        <v>0</v>
      </c>
      <c r="P876" s="47">
        <f>SUMIFS(Summary!D:D,Summary!H:H,Table_Query_from_Mac10[[#This Row],[Juiceoc]])</f>
        <v>0</v>
      </c>
      <c r="Q876" s="47">
        <f>SUMIFS(Summary!E:E,Summary!H:H,Table_Query_from_Mac10[[#This Row],[Juiceoc]])</f>
        <v>0</v>
      </c>
      <c r="R876" s="47">
        <f>Table_Query_from_Mac10[[#This Row],[Net Unit]]*(1+Table_Query_from_Mac10[[#This Row],[PriceIncreasebyType]])</f>
        <v>15.33</v>
      </c>
      <c r="S876" s="47">
        <f>Table_Query_from_Mac10[[#This Row],[UnitPriceFuture]]*Table_Query_from_Mac10[[#This Row],[qtytoShipFuture]]</f>
        <v>490.56</v>
      </c>
      <c r="T876" s="47">
        <f>ROUND(Table_Query_from_Mac10[[#This Row],[qty_to_ship]]*(1+Table_Query_from_Mac10[[#This Row],[VolumeIncreasebyType]]),0)</f>
        <v>32</v>
      </c>
      <c r="U876" s="47">
        <f>Table_Query_from_Mac10[[#This Row],[qtytoShipFuture]]*Table_Query_from_Mac10[[#This Row],[Future-cost]]</f>
        <v>206.4</v>
      </c>
      <c r="V876" s="47">
        <f>Table_Query_from_Mac10[[#This Row],[qtytoShipFuture]]-Table_Query_from_Mac10[[#This Row],[qty_to_ship]]</f>
        <v>0</v>
      </c>
      <c r="W876" s="47">
        <f>Table_Query_from_Mac10[[#This Row],[UnitPriceFuture]]</f>
        <v>15.33</v>
      </c>
      <c r="X876" s="47">
        <f>Table_Query_from_Mac10[[#This Row],[Unit Increase]]*Table_Query_from_Mac10[[#This Row],[UnitPriceFuture]]</f>
        <v>0</v>
      </c>
      <c r="Y876" s="47">
        <f>Table_Query_from_Mac10[[#This Row],[Unit Increase]]*Table_Query_from_Mac10[[#This Row],[Future-cost]]</f>
        <v>0</v>
      </c>
      <c r="Z876" s="47">
        <f>-(Table_Query_from_Mac10[[#This Row],[Incremental Sales]]+((Table_Query_from_Mac10[[#This Row],[Incremental Sales]]*-(SUM(Summary!$S$8:$S$9)))))*Summary!$S$18</f>
        <v>0</v>
      </c>
      <c r="AA876" s="47">
        <f>IFERROR(Table_Query_from_Mac10[[#This Row],[Incremental Cost]]/Table_Query_from_Mac10[[#This Row],[Incremental Sales]],0)</f>
        <v>0</v>
      </c>
      <c r="AB876" s="47">
        <f>IFERROR(Table_Query_from_Mac10[[#This Row],[TotalCostFuture]]/Table_Query_from_Mac10[[#This Row],[totalsalesFuture]],0)</f>
        <v>0.42074363992172215</v>
      </c>
      <c r="AN876" s="30">
        <v>128</v>
      </c>
      <c r="AO876">
        <f t="shared" si="26"/>
        <v>32</v>
      </c>
      <c r="AQ876" s="30">
        <v>43.8</v>
      </c>
      <c r="AR876">
        <f t="shared" si="27"/>
        <v>15.33</v>
      </c>
    </row>
    <row r="877" spans="1:44" x14ac:dyDescent="0.25">
      <c r="A877">
        <v>90084</v>
      </c>
      <c r="B877">
        <v>12</v>
      </c>
      <c r="C877" t="s">
        <v>53</v>
      </c>
      <c r="D877" t="s">
        <v>80</v>
      </c>
      <c r="E877">
        <v>64</v>
      </c>
      <c r="F877">
        <v>7.01</v>
      </c>
      <c r="G877">
        <v>16.13</v>
      </c>
      <c r="H877" s="1">
        <v>44837</v>
      </c>
      <c r="I877" s="20">
        <v>0</v>
      </c>
      <c r="J877" s="47">
        <f>Table_Query_from_Mac10[[#This Row],[unit_price]]-(Table_Query_from_Mac10[[#This Row],[unit_price]]*(Table_Query_from_Mac10[[#This Row],[discount_pct]]/100))</f>
        <v>16.13</v>
      </c>
      <c r="K877" s="47">
        <f>Table_Query_from_Mac10[[#This Row],[unit_cost]]</f>
        <v>7.01</v>
      </c>
      <c r="L877" s="47">
        <f>Table_Query_from_Mac10[[#This Row],[Live-cost]]*(1+Table_Query_from_Mac10[[#This Row],[CogsIncreasebyTYPE]])</f>
        <v>7.01</v>
      </c>
      <c r="M877" s="47">
        <f>Table_Query_from_Mac10[[#This Row],[Live-cost]]*Table_Query_from_Mac10[[#This Row],[qty_to_ship]]</f>
        <v>448.64</v>
      </c>
      <c r="N877" s="47">
        <f>IF(Table_Query_from_Mac10[[#This Row],[item_no]]="KDA",-Table_Query_from_Mac10[[#This Row],[unit_price]],Table_Query_from_Mac10[[#This Row],[Net Unit]]*Table_Query_from_Mac10[[#This Row],[qty_to_ship]])</f>
        <v>1032.32</v>
      </c>
      <c r="O877" s="47">
        <f>SUMIFS(Summary!C:C,Summary!H:H,Table_Query_from_Mac10[[#This Row],[Juiceoc]])</f>
        <v>0</v>
      </c>
      <c r="P877" s="47">
        <f>SUMIFS(Summary!D:D,Summary!H:H,Table_Query_from_Mac10[[#This Row],[Juiceoc]])</f>
        <v>0</v>
      </c>
      <c r="Q877" s="47">
        <f>SUMIFS(Summary!E:E,Summary!H:H,Table_Query_from_Mac10[[#This Row],[Juiceoc]])</f>
        <v>0</v>
      </c>
      <c r="R877" s="47">
        <f>Table_Query_from_Mac10[[#This Row],[Net Unit]]*(1+Table_Query_from_Mac10[[#This Row],[PriceIncreasebyType]])</f>
        <v>16.13</v>
      </c>
      <c r="S877" s="47">
        <f>Table_Query_from_Mac10[[#This Row],[UnitPriceFuture]]*Table_Query_from_Mac10[[#This Row],[qtytoShipFuture]]</f>
        <v>1032.32</v>
      </c>
      <c r="T877" s="47">
        <f>ROUND(Table_Query_from_Mac10[[#This Row],[qty_to_ship]]*(1+Table_Query_from_Mac10[[#This Row],[VolumeIncreasebyType]]),0)</f>
        <v>64</v>
      </c>
      <c r="U877" s="47">
        <f>Table_Query_from_Mac10[[#This Row],[qtytoShipFuture]]*Table_Query_from_Mac10[[#This Row],[Future-cost]]</f>
        <v>448.64</v>
      </c>
      <c r="V877" s="47">
        <f>Table_Query_from_Mac10[[#This Row],[qtytoShipFuture]]-Table_Query_from_Mac10[[#This Row],[qty_to_ship]]</f>
        <v>0</v>
      </c>
      <c r="W877" s="47">
        <f>Table_Query_from_Mac10[[#This Row],[UnitPriceFuture]]</f>
        <v>16.13</v>
      </c>
      <c r="X877" s="47">
        <f>Table_Query_from_Mac10[[#This Row],[Unit Increase]]*Table_Query_from_Mac10[[#This Row],[UnitPriceFuture]]</f>
        <v>0</v>
      </c>
      <c r="Y877" s="47">
        <f>Table_Query_from_Mac10[[#This Row],[Unit Increase]]*Table_Query_from_Mac10[[#This Row],[Future-cost]]</f>
        <v>0</v>
      </c>
      <c r="Z877" s="47">
        <f>-(Table_Query_from_Mac10[[#This Row],[Incremental Sales]]+((Table_Query_from_Mac10[[#This Row],[Incremental Sales]]*-(SUM(Summary!$S$8:$S$9)))))*Summary!$S$18</f>
        <v>0</v>
      </c>
      <c r="AA877" s="47">
        <f>IFERROR(Table_Query_from_Mac10[[#This Row],[Incremental Cost]]/Table_Query_from_Mac10[[#This Row],[Incremental Sales]],0)</f>
        <v>0</v>
      </c>
      <c r="AB877" s="47">
        <f>IFERROR(Table_Query_from_Mac10[[#This Row],[TotalCostFuture]]/Table_Query_from_Mac10[[#This Row],[totalsalesFuture]],0)</f>
        <v>0.43459392436453814</v>
      </c>
      <c r="AN877" s="31">
        <v>256</v>
      </c>
      <c r="AO877">
        <f t="shared" si="26"/>
        <v>64</v>
      </c>
      <c r="AQ877" s="31">
        <v>46.08</v>
      </c>
      <c r="AR877">
        <f t="shared" si="27"/>
        <v>16.13</v>
      </c>
    </row>
    <row r="878" spans="1:44" x14ac:dyDescent="0.25">
      <c r="A878">
        <v>90084</v>
      </c>
      <c r="B878">
        <v>13</v>
      </c>
      <c r="C878" t="s">
        <v>53</v>
      </c>
      <c r="D878" t="s">
        <v>80</v>
      </c>
      <c r="E878">
        <v>24</v>
      </c>
      <c r="F878">
        <v>8.3699999999999992</v>
      </c>
      <c r="G878">
        <v>19.989999999999998</v>
      </c>
      <c r="H878" s="1">
        <v>44837</v>
      </c>
      <c r="I878" s="20">
        <v>0</v>
      </c>
      <c r="J878" s="47">
        <f>Table_Query_from_Mac10[[#This Row],[unit_price]]-(Table_Query_from_Mac10[[#This Row],[unit_price]]*(Table_Query_from_Mac10[[#This Row],[discount_pct]]/100))</f>
        <v>19.989999999999998</v>
      </c>
      <c r="K878" s="47">
        <f>Table_Query_from_Mac10[[#This Row],[unit_cost]]</f>
        <v>8.3699999999999992</v>
      </c>
      <c r="L878" s="47">
        <f>Table_Query_from_Mac10[[#This Row],[Live-cost]]*(1+Table_Query_from_Mac10[[#This Row],[CogsIncreasebyTYPE]])</f>
        <v>8.3699999999999992</v>
      </c>
      <c r="M878" s="47">
        <f>Table_Query_from_Mac10[[#This Row],[Live-cost]]*Table_Query_from_Mac10[[#This Row],[qty_to_ship]]</f>
        <v>200.88</v>
      </c>
      <c r="N878" s="47">
        <f>IF(Table_Query_from_Mac10[[#This Row],[item_no]]="KDA",-Table_Query_from_Mac10[[#This Row],[unit_price]],Table_Query_from_Mac10[[#This Row],[Net Unit]]*Table_Query_from_Mac10[[#This Row],[qty_to_ship]])</f>
        <v>479.76</v>
      </c>
      <c r="O878" s="47">
        <f>SUMIFS(Summary!C:C,Summary!H:H,Table_Query_from_Mac10[[#This Row],[Juiceoc]])</f>
        <v>0</v>
      </c>
      <c r="P878" s="47">
        <f>SUMIFS(Summary!D:D,Summary!H:H,Table_Query_from_Mac10[[#This Row],[Juiceoc]])</f>
        <v>0</v>
      </c>
      <c r="Q878" s="47">
        <f>SUMIFS(Summary!E:E,Summary!H:H,Table_Query_from_Mac10[[#This Row],[Juiceoc]])</f>
        <v>0</v>
      </c>
      <c r="R878" s="47">
        <f>Table_Query_from_Mac10[[#This Row],[Net Unit]]*(1+Table_Query_from_Mac10[[#This Row],[PriceIncreasebyType]])</f>
        <v>19.989999999999998</v>
      </c>
      <c r="S878" s="47">
        <f>Table_Query_from_Mac10[[#This Row],[UnitPriceFuture]]*Table_Query_from_Mac10[[#This Row],[qtytoShipFuture]]</f>
        <v>479.76</v>
      </c>
      <c r="T878" s="47">
        <f>ROUND(Table_Query_from_Mac10[[#This Row],[qty_to_ship]]*(1+Table_Query_from_Mac10[[#This Row],[VolumeIncreasebyType]]),0)</f>
        <v>24</v>
      </c>
      <c r="U878" s="47">
        <f>Table_Query_from_Mac10[[#This Row],[qtytoShipFuture]]*Table_Query_from_Mac10[[#This Row],[Future-cost]]</f>
        <v>200.88</v>
      </c>
      <c r="V878" s="47">
        <f>Table_Query_from_Mac10[[#This Row],[qtytoShipFuture]]-Table_Query_from_Mac10[[#This Row],[qty_to_ship]]</f>
        <v>0</v>
      </c>
      <c r="W878" s="47">
        <f>Table_Query_from_Mac10[[#This Row],[UnitPriceFuture]]</f>
        <v>19.989999999999998</v>
      </c>
      <c r="X878" s="47">
        <f>Table_Query_from_Mac10[[#This Row],[Unit Increase]]*Table_Query_from_Mac10[[#This Row],[UnitPriceFuture]]</f>
        <v>0</v>
      </c>
      <c r="Y878" s="47">
        <f>Table_Query_from_Mac10[[#This Row],[Unit Increase]]*Table_Query_from_Mac10[[#This Row],[Future-cost]]</f>
        <v>0</v>
      </c>
      <c r="Z878" s="47">
        <f>-(Table_Query_from_Mac10[[#This Row],[Incremental Sales]]+((Table_Query_from_Mac10[[#This Row],[Incremental Sales]]*-(SUM(Summary!$S$8:$S$9)))))*Summary!$S$18</f>
        <v>0</v>
      </c>
      <c r="AA878" s="47">
        <f>IFERROR(Table_Query_from_Mac10[[#This Row],[Incremental Cost]]/Table_Query_from_Mac10[[#This Row],[Incremental Sales]],0)</f>
        <v>0</v>
      </c>
      <c r="AB878" s="47">
        <f>IFERROR(Table_Query_from_Mac10[[#This Row],[TotalCostFuture]]/Table_Query_from_Mac10[[#This Row],[totalsalesFuture]],0)</f>
        <v>0.41870935467733866</v>
      </c>
      <c r="AN878" s="30">
        <v>96</v>
      </c>
      <c r="AO878">
        <f t="shared" si="26"/>
        <v>24</v>
      </c>
      <c r="AQ878" s="30">
        <v>57.11</v>
      </c>
      <c r="AR878">
        <f t="shared" si="27"/>
        <v>19.989999999999998</v>
      </c>
    </row>
    <row r="879" spans="1:44" x14ac:dyDescent="0.25">
      <c r="A879">
        <v>90084</v>
      </c>
      <c r="B879">
        <v>14</v>
      </c>
      <c r="C879" t="s">
        <v>53</v>
      </c>
      <c r="D879" t="s">
        <v>80</v>
      </c>
      <c r="E879">
        <v>18</v>
      </c>
      <c r="F879">
        <v>9.77</v>
      </c>
      <c r="G879">
        <v>23.21</v>
      </c>
      <c r="H879" s="1">
        <v>44837</v>
      </c>
      <c r="I879" s="20">
        <v>0</v>
      </c>
      <c r="J879" s="47">
        <f>Table_Query_from_Mac10[[#This Row],[unit_price]]-(Table_Query_from_Mac10[[#This Row],[unit_price]]*(Table_Query_from_Mac10[[#This Row],[discount_pct]]/100))</f>
        <v>23.21</v>
      </c>
      <c r="K879" s="47">
        <f>Table_Query_from_Mac10[[#This Row],[unit_cost]]</f>
        <v>9.77</v>
      </c>
      <c r="L879" s="47">
        <f>Table_Query_from_Mac10[[#This Row],[Live-cost]]*(1+Table_Query_from_Mac10[[#This Row],[CogsIncreasebyTYPE]])</f>
        <v>9.77</v>
      </c>
      <c r="M879" s="47">
        <f>Table_Query_from_Mac10[[#This Row],[Live-cost]]*Table_Query_from_Mac10[[#This Row],[qty_to_ship]]</f>
        <v>175.85999999999999</v>
      </c>
      <c r="N879" s="47">
        <f>IF(Table_Query_from_Mac10[[#This Row],[item_no]]="KDA",-Table_Query_from_Mac10[[#This Row],[unit_price]],Table_Query_from_Mac10[[#This Row],[Net Unit]]*Table_Query_from_Mac10[[#This Row],[qty_to_ship]])</f>
        <v>417.78000000000003</v>
      </c>
      <c r="O879" s="47">
        <f>SUMIFS(Summary!C:C,Summary!H:H,Table_Query_from_Mac10[[#This Row],[Juiceoc]])</f>
        <v>0</v>
      </c>
      <c r="P879" s="47">
        <f>SUMIFS(Summary!D:D,Summary!H:H,Table_Query_from_Mac10[[#This Row],[Juiceoc]])</f>
        <v>0</v>
      </c>
      <c r="Q879" s="47">
        <f>SUMIFS(Summary!E:E,Summary!H:H,Table_Query_from_Mac10[[#This Row],[Juiceoc]])</f>
        <v>0</v>
      </c>
      <c r="R879" s="47">
        <f>Table_Query_from_Mac10[[#This Row],[Net Unit]]*(1+Table_Query_from_Mac10[[#This Row],[PriceIncreasebyType]])</f>
        <v>23.21</v>
      </c>
      <c r="S879" s="47">
        <f>Table_Query_from_Mac10[[#This Row],[UnitPriceFuture]]*Table_Query_from_Mac10[[#This Row],[qtytoShipFuture]]</f>
        <v>417.78000000000003</v>
      </c>
      <c r="T879" s="47">
        <f>ROUND(Table_Query_from_Mac10[[#This Row],[qty_to_ship]]*(1+Table_Query_from_Mac10[[#This Row],[VolumeIncreasebyType]]),0)</f>
        <v>18</v>
      </c>
      <c r="U879" s="47">
        <f>Table_Query_from_Mac10[[#This Row],[qtytoShipFuture]]*Table_Query_from_Mac10[[#This Row],[Future-cost]]</f>
        <v>175.85999999999999</v>
      </c>
      <c r="V879" s="47">
        <f>Table_Query_from_Mac10[[#This Row],[qtytoShipFuture]]-Table_Query_from_Mac10[[#This Row],[qty_to_ship]]</f>
        <v>0</v>
      </c>
      <c r="W879" s="47">
        <f>Table_Query_from_Mac10[[#This Row],[UnitPriceFuture]]</f>
        <v>23.21</v>
      </c>
      <c r="X879" s="47">
        <f>Table_Query_from_Mac10[[#This Row],[Unit Increase]]*Table_Query_from_Mac10[[#This Row],[UnitPriceFuture]]</f>
        <v>0</v>
      </c>
      <c r="Y879" s="47">
        <f>Table_Query_from_Mac10[[#This Row],[Unit Increase]]*Table_Query_from_Mac10[[#This Row],[Future-cost]]</f>
        <v>0</v>
      </c>
      <c r="Z879" s="47">
        <f>-(Table_Query_from_Mac10[[#This Row],[Incremental Sales]]+((Table_Query_from_Mac10[[#This Row],[Incremental Sales]]*-(SUM(Summary!$S$8:$S$9)))))*Summary!$S$18</f>
        <v>0</v>
      </c>
      <c r="AA879" s="47">
        <f>IFERROR(Table_Query_from_Mac10[[#This Row],[Incremental Cost]]/Table_Query_from_Mac10[[#This Row],[Incremental Sales]],0)</f>
        <v>0</v>
      </c>
      <c r="AB879" s="47">
        <f>IFERROR(Table_Query_from_Mac10[[#This Row],[TotalCostFuture]]/Table_Query_from_Mac10[[#This Row],[totalsalesFuture]],0)</f>
        <v>0.4209392503231365</v>
      </c>
      <c r="AN879" s="31">
        <v>72</v>
      </c>
      <c r="AO879">
        <f t="shared" si="26"/>
        <v>18</v>
      </c>
      <c r="AQ879" s="31">
        <v>66.319999999999993</v>
      </c>
      <c r="AR879">
        <f t="shared" si="27"/>
        <v>23.21</v>
      </c>
    </row>
    <row r="880" spans="1:44" x14ac:dyDescent="0.25">
      <c r="A880">
        <v>90084</v>
      </c>
      <c r="B880">
        <v>15</v>
      </c>
      <c r="C880" t="s">
        <v>53</v>
      </c>
      <c r="D880" t="s">
        <v>80</v>
      </c>
      <c r="E880">
        <v>18</v>
      </c>
      <c r="F880">
        <v>11.16</v>
      </c>
      <c r="G880">
        <v>27.04</v>
      </c>
      <c r="H880" s="1">
        <v>44837</v>
      </c>
      <c r="I880" s="20">
        <v>0</v>
      </c>
      <c r="J880" s="47">
        <f>Table_Query_from_Mac10[[#This Row],[unit_price]]-(Table_Query_from_Mac10[[#This Row],[unit_price]]*(Table_Query_from_Mac10[[#This Row],[discount_pct]]/100))</f>
        <v>27.04</v>
      </c>
      <c r="K880" s="47">
        <f>Table_Query_from_Mac10[[#This Row],[unit_cost]]</f>
        <v>11.16</v>
      </c>
      <c r="L880" s="47">
        <f>Table_Query_from_Mac10[[#This Row],[Live-cost]]*(1+Table_Query_from_Mac10[[#This Row],[CogsIncreasebyTYPE]])</f>
        <v>11.16</v>
      </c>
      <c r="M880" s="47">
        <f>Table_Query_from_Mac10[[#This Row],[Live-cost]]*Table_Query_from_Mac10[[#This Row],[qty_to_ship]]</f>
        <v>200.88</v>
      </c>
      <c r="N880" s="47">
        <f>IF(Table_Query_from_Mac10[[#This Row],[item_no]]="KDA",-Table_Query_from_Mac10[[#This Row],[unit_price]],Table_Query_from_Mac10[[#This Row],[Net Unit]]*Table_Query_from_Mac10[[#This Row],[qty_to_ship]])</f>
        <v>486.71999999999997</v>
      </c>
      <c r="O880" s="47">
        <f>SUMIFS(Summary!C:C,Summary!H:H,Table_Query_from_Mac10[[#This Row],[Juiceoc]])</f>
        <v>0</v>
      </c>
      <c r="P880" s="47">
        <f>SUMIFS(Summary!D:D,Summary!H:H,Table_Query_from_Mac10[[#This Row],[Juiceoc]])</f>
        <v>0</v>
      </c>
      <c r="Q880" s="47">
        <f>SUMIFS(Summary!E:E,Summary!H:H,Table_Query_from_Mac10[[#This Row],[Juiceoc]])</f>
        <v>0</v>
      </c>
      <c r="R880" s="47">
        <f>Table_Query_from_Mac10[[#This Row],[Net Unit]]*(1+Table_Query_from_Mac10[[#This Row],[PriceIncreasebyType]])</f>
        <v>27.04</v>
      </c>
      <c r="S880" s="47">
        <f>Table_Query_from_Mac10[[#This Row],[UnitPriceFuture]]*Table_Query_from_Mac10[[#This Row],[qtytoShipFuture]]</f>
        <v>486.71999999999997</v>
      </c>
      <c r="T880" s="47">
        <f>ROUND(Table_Query_from_Mac10[[#This Row],[qty_to_ship]]*(1+Table_Query_from_Mac10[[#This Row],[VolumeIncreasebyType]]),0)</f>
        <v>18</v>
      </c>
      <c r="U880" s="47">
        <f>Table_Query_from_Mac10[[#This Row],[qtytoShipFuture]]*Table_Query_from_Mac10[[#This Row],[Future-cost]]</f>
        <v>200.88</v>
      </c>
      <c r="V880" s="47">
        <f>Table_Query_from_Mac10[[#This Row],[qtytoShipFuture]]-Table_Query_from_Mac10[[#This Row],[qty_to_ship]]</f>
        <v>0</v>
      </c>
      <c r="W880" s="47">
        <f>Table_Query_from_Mac10[[#This Row],[UnitPriceFuture]]</f>
        <v>27.04</v>
      </c>
      <c r="X880" s="47">
        <f>Table_Query_from_Mac10[[#This Row],[Unit Increase]]*Table_Query_from_Mac10[[#This Row],[UnitPriceFuture]]</f>
        <v>0</v>
      </c>
      <c r="Y880" s="47">
        <f>Table_Query_from_Mac10[[#This Row],[Unit Increase]]*Table_Query_from_Mac10[[#This Row],[Future-cost]]</f>
        <v>0</v>
      </c>
      <c r="Z880" s="47">
        <f>-(Table_Query_from_Mac10[[#This Row],[Incremental Sales]]+((Table_Query_from_Mac10[[#This Row],[Incremental Sales]]*-(SUM(Summary!$S$8:$S$9)))))*Summary!$S$18</f>
        <v>0</v>
      </c>
      <c r="AA880" s="47">
        <f>IFERROR(Table_Query_from_Mac10[[#This Row],[Incremental Cost]]/Table_Query_from_Mac10[[#This Row],[Incremental Sales]],0)</f>
        <v>0</v>
      </c>
      <c r="AB880" s="47">
        <f>IFERROR(Table_Query_from_Mac10[[#This Row],[TotalCostFuture]]/Table_Query_from_Mac10[[#This Row],[totalsalesFuture]],0)</f>
        <v>0.41272189349112426</v>
      </c>
      <c r="AN880" s="30">
        <v>72</v>
      </c>
      <c r="AO880">
        <f t="shared" si="26"/>
        <v>18</v>
      </c>
      <c r="AQ880" s="30">
        <v>77.27</v>
      </c>
      <c r="AR880">
        <f t="shared" si="27"/>
        <v>27.04</v>
      </c>
    </row>
    <row r="881" spans="1:44" x14ac:dyDescent="0.25">
      <c r="A881">
        <v>90085</v>
      </c>
      <c r="B881">
        <v>10</v>
      </c>
      <c r="C881" t="s">
        <v>55</v>
      </c>
      <c r="D881" t="s">
        <v>81</v>
      </c>
      <c r="E881">
        <v>6</v>
      </c>
      <c r="F881">
        <v>3.08</v>
      </c>
      <c r="G881">
        <v>6.53</v>
      </c>
      <c r="H881" s="1">
        <v>44844</v>
      </c>
      <c r="I881" s="20">
        <v>3</v>
      </c>
      <c r="J881" s="47">
        <f>Table_Query_from_Mac10[[#This Row],[unit_price]]-(Table_Query_from_Mac10[[#This Row],[unit_price]]*(Table_Query_from_Mac10[[#This Row],[discount_pct]]/100))</f>
        <v>6.3341000000000003</v>
      </c>
      <c r="K881" s="47">
        <f>Table_Query_from_Mac10[[#This Row],[unit_cost]]</f>
        <v>3.08</v>
      </c>
      <c r="L881" s="47">
        <f>Table_Query_from_Mac10[[#This Row],[Live-cost]]*(1+Table_Query_from_Mac10[[#This Row],[CogsIncreasebyTYPE]])</f>
        <v>3.08</v>
      </c>
      <c r="M881" s="47">
        <f>Table_Query_from_Mac10[[#This Row],[Live-cost]]*Table_Query_from_Mac10[[#This Row],[qty_to_ship]]</f>
        <v>18.48</v>
      </c>
      <c r="N881" s="47">
        <f>IF(Table_Query_from_Mac10[[#This Row],[item_no]]="KDA",-Table_Query_from_Mac10[[#This Row],[unit_price]],Table_Query_from_Mac10[[#This Row],[Net Unit]]*Table_Query_from_Mac10[[#This Row],[qty_to_ship]])</f>
        <v>38.004600000000003</v>
      </c>
      <c r="O881" s="47">
        <f>SUMIFS(Summary!C:C,Summary!H:H,Table_Query_from_Mac10[[#This Row],[Juiceoc]])</f>
        <v>0</v>
      </c>
      <c r="P881" s="47">
        <f>SUMIFS(Summary!D:D,Summary!H:H,Table_Query_from_Mac10[[#This Row],[Juiceoc]])</f>
        <v>0</v>
      </c>
      <c r="Q881" s="47">
        <f>SUMIFS(Summary!E:E,Summary!H:H,Table_Query_from_Mac10[[#This Row],[Juiceoc]])</f>
        <v>0</v>
      </c>
      <c r="R881" s="47">
        <f>Table_Query_from_Mac10[[#This Row],[Net Unit]]*(1+Table_Query_from_Mac10[[#This Row],[PriceIncreasebyType]])</f>
        <v>6.3341000000000003</v>
      </c>
      <c r="S881" s="47">
        <f>Table_Query_from_Mac10[[#This Row],[UnitPriceFuture]]*Table_Query_from_Mac10[[#This Row],[qtytoShipFuture]]</f>
        <v>38.004600000000003</v>
      </c>
      <c r="T881" s="47">
        <f>ROUND(Table_Query_from_Mac10[[#This Row],[qty_to_ship]]*(1+Table_Query_from_Mac10[[#This Row],[VolumeIncreasebyType]]),0)</f>
        <v>6</v>
      </c>
      <c r="U881" s="47">
        <f>Table_Query_from_Mac10[[#This Row],[qtytoShipFuture]]*Table_Query_from_Mac10[[#This Row],[Future-cost]]</f>
        <v>18.48</v>
      </c>
      <c r="V881" s="47">
        <f>Table_Query_from_Mac10[[#This Row],[qtytoShipFuture]]-Table_Query_from_Mac10[[#This Row],[qty_to_ship]]</f>
        <v>0</v>
      </c>
      <c r="W881" s="47">
        <f>Table_Query_from_Mac10[[#This Row],[UnitPriceFuture]]</f>
        <v>6.3341000000000003</v>
      </c>
      <c r="X881" s="47">
        <f>Table_Query_from_Mac10[[#This Row],[Unit Increase]]*Table_Query_from_Mac10[[#This Row],[UnitPriceFuture]]</f>
        <v>0</v>
      </c>
      <c r="Y881" s="47">
        <f>Table_Query_from_Mac10[[#This Row],[Unit Increase]]*Table_Query_from_Mac10[[#This Row],[Future-cost]]</f>
        <v>0</v>
      </c>
      <c r="Z881" s="47">
        <f>-(Table_Query_from_Mac10[[#This Row],[Incremental Sales]]+((Table_Query_from_Mac10[[#This Row],[Incremental Sales]]*-(SUM(Summary!$S$8:$S$9)))))*Summary!$S$18</f>
        <v>0</v>
      </c>
      <c r="AA881" s="47">
        <f>IFERROR(Table_Query_from_Mac10[[#This Row],[Incremental Cost]]/Table_Query_from_Mac10[[#This Row],[Incremental Sales]],0)</f>
        <v>0</v>
      </c>
      <c r="AB881" s="47">
        <f>IFERROR(Table_Query_from_Mac10[[#This Row],[TotalCostFuture]]/Table_Query_from_Mac10[[#This Row],[totalsalesFuture]],0)</f>
        <v>0.48625692679307236</v>
      </c>
      <c r="AN881" s="31">
        <v>24</v>
      </c>
      <c r="AO881">
        <f t="shared" si="26"/>
        <v>6</v>
      </c>
      <c r="AQ881" s="31">
        <v>18.66</v>
      </c>
      <c r="AR881">
        <f t="shared" si="27"/>
        <v>6.53</v>
      </c>
    </row>
    <row r="882" spans="1:44" x14ac:dyDescent="0.25">
      <c r="A882">
        <v>90085</v>
      </c>
      <c r="B882">
        <v>11</v>
      </c>
      <c r="C882" t="s">
        <v>55</v>
      </c>
      <c r="D882" t="s">
        <v>81</v>
      </c>
      <c r="E882">
        <v>8</v>
      </c>
      <c r="F882">
        <v>3.48</v>
      </c>
      <c r="G882">
        <v>7.53</v>
      </c>
      <c r="H882" s="1">
        <v>44844</v>
      </c>
      <c r="I882" s="20">
        <v>3</v>
      </c>
      <c r="J882" s="47">
        <f>Table_Query_from_Mac10[[#This Row],[unit_price]]-(Table_Query_from_Mac10[[#This Row],[unit_price]]*(Table_Query_from_Mac10[[#This Row],[discount_pct]]/100))</f>
        <v>7.3041</v>
      </c>
      <c r="K882" s="47">
        <f>Table_Query_from_Mac10[[#This Row],[unit_cost]]</f>
        <v>3.48</v>
      </c>
      <c r="L882" s="47">
        <f>Table_Query_from_Mac10[[#This Row],[Live-cost]]*(1+Table_Query_from_Mac10[[#This Row],[CogsIncreasebyTYPE]])</f>
        <v>3.48</v>
      </c>
      <c r="M882" s="47">
        <f>Table_Query_from_Mac10[[#This Row],[Live-cost]]*Table_Query_from_Mac10[[#This Row],[qty_to_ship]]</f>
        <v>27.84</v>
      </c>
      <c r="N882" s="47">
        <f>IF(Table_Query_from_Mac10[[#This Row],[item_no]]="KDA",-Table_Query_from_Mac10[[#This Row],[unit_price]],Table_Query_from_Mac10[[#This Row],[Net Unit]]*Table_Query_from_Mac10[[#This Row],[qty_to_ship]])</f>
        <v>58.4328</v>
      </c>
      <c r="O882" s="47">
        <f>SUMIFS(Summary!C:C,Summary!H:H,Table_Query_from_Mac10[[#This Row],[Juiceoc]])</f>
        <v>0</v>
      </c>
      <c r="P882" s="47">
        <f>SUMIFS(Summary!D:D,Summary!H:H,Table_Query_from_Mac10[[#This Row],[Juiceoc]])</f>
        <v>0</v>
      </c>
      <c r="Q882" s="47">
        <f>SUMIFS(Summary!E:E,Summary!H:H,Table_Query_from_Mac10[[#This Row],[Juiceoc]])</f>
        <v>0</v>
      </c>
      <c r="R882" s="47">
        <f>Table_Query_from_Mac10[[#This Row],[Net Unit]]*(1+Table_Query_from_Mac10[[#This Row],[PriceIncreasebyType]])</f>
        <v>7.3041</v>
      </c>
      <c r="S882" s="47">
        <f>Table_Query_from_Mac10[[#This Row],[UnitPriceFuture]]*Table_Query_from_Mac10[[#This Row],[qtytoShipFuture]]</f>
        <v>58.4328</v>
      </c>
      <c r="T882" s="47">
        <f>ROUND(Table_Query_from_Mac10[[#This Row],[qty_to_ship]]*(1+Table_Query_from_Mac10[[#This Row],[VolumeIncreasebyType]]),0)</f>
        <v>8</v>
      </c>
      <c r="U882" s="47">
        <f>Table_Query_from_Mac10[[#This Row],[qtytoShipFuture]]*Table_Query_from_Mac10[[#This Row],[Future-cost]]</f>
        <v>27.84</v>
      </c>
      <c r="V882" s="47">
        <f>Table_Query_from_Mac10[[#This Row],[qtytoShipFuture]]-Table_Query_from_Mac10[[#This Row],[qty_to_ship]]</f>
        <v>0</v>
      </c>
      <c r="W882" s="47">
        <f>Table_Query_from_Mac10[[#This Row],[UnitPriceFuture]]</f>
        <v>7.3041</v>
      </c>
      <c r="X882" s="47">
        <f>Table_Query_from_Mac10[[#This Row],[Unit Increase]]*Table_Query_from_Mac10[[#This Row],[UnitPriceFuture]]</f>
        <v>0</v>
      </c>
      <c r="Y882" s="47">
        <f>Table_Query_from_Mac10[[#This Row],[Unit Increase]]*Table_Query_from_Mac10[[#This Row],[Future-cost]]</f>
        <v>0</v>
      </c>
      <c r="Z882" s="47">
        <f>-(Table_Query_from_Mac10[[#This Row],[Incremental Sales]]+((Table_Query_from_Mac10[[#This Row],[Incremental Sales]]*-(SUM(Summary!$S$8:$S$9)))))*Summary!$S$18</f>
        <v>0</v>
      </c>
      <c r="AA882" s="47">
        <f>IFERROR(Table_Query_from_Mac10[[#This Row],[Incremental Cost]]/Table_Query_from_Mac10[[#This Row],[Incremental Sales]],0)</f>
        <v>0</v>
      </c>
      <c r="AB882" s="47">
        <f>IFERROR(Table_Query_from_Mac10[[#This Row],[TotalCostFuture]]/Table_Query_from_Mac10[[#This Row],[totalsalesFuture]],0)</f>
        <v>0.47644473651784613</v>
      </c>
      <c r="AN882" s="30">
        <v>30</v>
      </c>
      <c r="AO882">
        <f t="shared" si="26"/>
        <v>8</v>
      </c>
      <c r="AQ882" s="30">
        <v>21.51</v>
      </c>
      <c r="AR882">
        <f t="shared" si="27"/>
        <v>7.53</v>
      </c>
    </row>
    <row r="883" spans="1:44" x14ac:dyDescent="0.25">
      <c r="A883">
        <v>90085</v>
      </c>
      <c r="B883">
        <v>12</v>
      </c>
      <c r="C883" t="s">
        <v>55</v>
      </c>
      <c r="D883" t="s">
        <v>81</v>
      </c>
      <c r="E883">
        <v>3</v>
      </c>
      <c r="F883">
        <v>5.04</v>
      </c>
      <c r="G883">
        <v>11.59</v>
      </c>
      <c r="H883" s="1">
        <v>44844</v>
      </c>
      <c r="I883" s="20">
        <v>3</v>
      </c>
      <c r="J883" s="47">
        <f>Table_Query_from_Mac10[[#This Row],[unit_price]]-(Table_Query_from_Mac10[[#This Row],[unit_price]]*(Table_Query_from_Mac10[[#This Row],[discount_pct]]/100))</f>
        <v>11.2423</v>
      </c>
      <c r="K883" s="47">
        <f>Table_Query_from_Mac10[[#This Row],[unit_cost]]</f>
        <v>5.04</v>
      </c>
      <c r="L883" s="47">
        <f>Table_Query_from_Mac10[[#This Row],[Live-cost]]*(1+Table_Query_from_Mac10[[#This Row],[CogsIncreasebyTYPE]])</f>
        <v>5.04</v>
      </c>
      <c r="M883" s="47">
        <f>Table_Query_from_Mac10[[#This Row],[Live-cost]]*Table_Query_from_Mac10[[#This Row],[qty_to_ship]]</f>
        <v>15.120000000000001</v>
      </c>
      <c r="N883" s="47">
        <f>IF(Table_Query_from_Mac10[[#This Row],[item_no]]="KDA",-Table_Query_from_Mac10[[#This Row],[unit_price]],Table_Query_from_Mac10[[#This Row],[Net Unit]]*Table_Query_from_Mac10[[#This Row],[qty_to_ship]])</f>
        <v>33.726900000000001</v>
      </c>
      <c r="O883" s="47">
        <f>SUMIFS(Summary!C:C,Summary!H:H,Table_Query_from_Mac10[[#This Row],[Juiceoc]])</f>
        <v>0</v>
      </c>
      <c r="P883" s="47">
        <f>SUMIFS(Summary!D:D,Summary!H:H,Table_Query_from_Mac10[[#This Row],[Juiceoc]])</f>
        <v>0</v>
      </c>
      <c r="Q883" s="47">
        <f>SUMIFS(Summary!E:E,Summary!H:H,Table_Query_from_Mac10[[#This Row],[Juiceoc]])</f>
        <v>0</v>
      </c>
      <c r="R883" s="47">
        <f>Table_Query_from_Mac10[[#This Row],[Net Unit]]*(1+Table_Query_from_Mac10[[#This Row],[PriceIncreasebyType]])</f>
        <v>11.2423</v>
      </c>
      <c r="S883" s="47">
        <f>Table_Query_from_Mac10[[#This Row],[UnitPriceFuture]]*Table_Query_from_Mac10[[#This Row],[qtytoShipFuture]]</f>
        <v>33.726900000000001</v>
      </c>
      <c r="T883" s="47">
        <f>ROUND(Table_Query_from_Mac10[[#This Row],[qty_to_ship]]*(1+Table_Query_from_Mac10[[#This Row],[VolumeIncreasebyType]]),0)</f>
        <v>3</v>
      </c>
      <c r="U883" s="47">
        <f>Table_Query_from_Mac10[[#This Row],[qtytoShipFuture]]*Table_Query_from_Mac10[[#This Row],[Future-cost]]</f>
        <v>15.120000000000001</v>
      </c>
      <c r="V883" s="47">
        <f>Table_Query_from_Mac10[[#This Row],[qtytoShipFuture]]-Table_Query_from_Mac10[[#This Row],[qty_to_ship]]</f>
        <v>0</v>
      </c>
      <c r="W883" s="47">
        <f>Table_Query_from_Mac10[[#This Row],[UnitPriceFuture]]</f>
        <v>11.2423</v>
      </c>
      <c r="X883" s="47">
        <f>Table_Query_from_Mac10[[#This Row],[Unit Increase]]*Table_Query_from_Mac10[[#This Row],[UnitPriceFuture]]</f>
        <v>0</v>
      </c>
      <c r="Y883" s="47">
        <f>Table_Query_from_Mac10[[#This Row],[Unit Increase]]*Table_Query_from_Mac10[[#This Row],[Future-cost]]</f>
        <v>0</v>
      </c>
      <c r="Z883" s="47">
        <f>-(Table_Query_from_Mac10[[#This Row],[Incremental Sales]]+((Table_Query_from_Mac10[[#This Row],[Incremental Sales]]*-(SUM(Summary!$S$8:$S$9)))))*Summary!$S$18</f>
        <v>0</v>
      </c>
      <c r="AA883" s="47">
        <f>IFERROR(Table_Query_from_Mac10[[#This Row],[Incremental Cost]]/Table_Query_from_Mac10[[#This Row],[Incremental Sales]],0)</f>
        <v>0</v>
      </c>
      <c r="AB883" s="47">
        <f>IFERROR(Table_Query_from_Mac10[[#This Row],[TotalCostFuture]]/Table_Query_from_Mac10[[#This Row],[totalsalesFuture]],0)</f>
        <v>0.44830684112681574</v>
      </c>
      <c r="AN883" s="31">
        <v>9</v>
      </c>
      <c r="AO883">
        <f t="shared" si="26"/>
        <v>3</v>
      </c>
      <c r="AQ883" s="31">
        <v>33.119999999999997</v>
      </c>
      <c r="AR883">
        <f t="shared" si="27"/>
        <v>11.59</v>
      </c>
    </row>
    <row r="884" spans="1:44" x14ac:dyDescent="0.25">
      <c r="A884">
        <v>90008</v>
      </c>
      <c r="B884">
        <v>13</v>
      </c>
      <c r="C884" t="s">
        <v>86</v>
      </c>
      <c r="D884" t="s">
        <v>79</v>
      </c>
      <c r="E884">
        <v>2</v>
      </c>
      <c r="F884">
        <v>15.07</v>
      </c>
      <c r="G884">
        <v>37.89</v>
      </c>
      <c r="H884" s="1">
        <v>44839</v>
      </c>
      <c r="I884" s="20">
        <v>0</v>
      </c>
      <c r="J884" s="47">
        <f>Table_Query_from_Mac10[[#This Row],[unit_price]]-(Table_Query_from_Mac10[[#This Row],[unit_price]]*(Table_Query_from_Mac10[[#This Row],[discount_pct]]/100))</f>
        <v>37.89</v>
      </c>
      <c r="K884" s="47">
        <f>Table_Query_from_Mac10[[#This Row],[unit_cost]]</f>
        <v>15.07</v>
      </c>
      <c r="L884" s="47">
        <f>Table_Query_from_Mac10[[#This Row],[Live-cost]]*(1+Table_Query_from_Mac10[[#This Row],[CogsIncreasebyTYPE]])</f>
        <v>15.07</v>
      </c>
      <c r="M884" s="47">
        <f>Table_Query_from_Mac10[[#This Row],[Live-cost]]*Table_Query_from_Mac10[[#This Row],[qty_to_ship]]</f>
        <v>30.14</v>
      </c>
      <c r="N884" s="47">
        <f>IF(Table_Query_from_Mac10[[#This Row],[item_no]]="KDA",-Table_Query_from_Mac10[[#This Row],[unit_price]],Table_Query_from_Mac10[[#This Row],[Net Unit]]*Table_Query_from_Mac10[[#This Row],[qty_to_ship]])</f>
        <v>75.78</v>
      </c>
      <c r="O884" s="47">
        <f>SUMIFS(Summary!C:C,Summary!H:H,Table_Query_from_Mac10[[#This Row],[Juiceoc]])</f>
        <v>0</v>
      </c>
      <c r="P884" s="47">
        <f>SUMIFS(Summary!D:D,Summary!H:H,Table_Query_from_Mac10[[#This Row],[Juiceoc]])</f>
        <v>0</v>
      </c>
      <c r="Q884" s="47">
        <f>SUMIFS(Summary!E:E,Summary!H:H,Table_Query_from_Mac10[[#This Row],[Juiceoc]])</f>
        <v>0</v>
      </c>
      <c r="R884" s="47">
        <f>Table_Query_from_Mac10[[#This Row],[Net Unit]]*(1+Table_Query_from_Mac10[[#This Row],[PriceIncreasebyType]])</f>
        <v>37.89</v>
      </c>
      <c r="S884" s="47">
        <f>Table_Query_from_Mac10[[#This Row],[UnitPriceFuture]]*Table_Query_from_Mac10[[#This Row],[qtytoShipFuture]]</f>
        <v>75.78</v>
      </c>
      <c r="T884" s="47">
        <f>ROUND(Table_Query_from_Mac10[[#This Row],[qty_to_ship]]*(1+Table_Query_from_Mac10[[#This Row],[VolumeIncreasebyType]]),0)</f>
        <v>2</v>
      </c>
      <c r="U884" s="47">
        <f>Table_Query_from_Mac10[[#This Row],[qtytoShipFuture]]*Table_Query_from_Mac10[[#This Row],[Future-cost]]</f>
        <v>30.14</v>
      </c>
      <c r="V884" s="47">
        <f>Table_Query_from_Mac10[[#This Row],[qtytoShipFuture]]-Table_Query_from_Mac10[[#This Row],[qty_to_ship]]</f>
        <v>0</v>
      </c>
      <c r="W884" s="47">
        <f>Table_Query_from_Mac10[[#This Row],[UnitPriceFuture]]</f>
        <v>37.89</v>
      </c>
      <c r="X884" s="47">
        <f>Table_Query_from_Mac10[[#This Row],[Unit Increase]]*Table_Query_from_Mac10[[#This Row],[UnitPriceFuture]]</f>
        <v>0</v>
      </c>
      <c r="Y884" s="47">
        <f>Table_Query_from_Mac10[[#This Row],[Unit Increase]]*Table_Query_from_Mac10[[#This Row],[Future-cost]]</f>
        <v>0</v>
      </c>
      <c r="Z884" s="47">
        <f>-(Table_Query_from_Mac10[[#This Row],[Incremental Sales]]+((Table_Query_from_Mac10[[#This Row],[Incremental Sales]]*-(SUM(Summary!$S$8:$S$9)))))*Summary!$S$18</f>
        <v>0</v>
      </c>
      <c r="AA884" s="47">
        <f>IFERROR(Table_Query_from_Mac10[[#This Row],[Incremental Cost]]/Table_Query_from_Mac10[[#This Row],[Incremental Sales]],0)</f>
        <v>0</v>
      </c>
      <c r="AB884" s="47">
        <f>IFERROR(Table_Query_from_Mac10[[#This Row],[TotalCostFuture]]/Table_Query_from_Mac10[[#This Row],[totalsalesFuture]],0)</f>
        <v>0.39773027183953552</v>
      </c>
      <c r="AN884" s="30">
        <v>8</v>
      </c>
      <c r="AO884">
        <f t="shared" si="26"/>
        <v>2</v>
      </c>
      <c r="AQ884" s="30">
        <v>108.27</v>
      </c>
      <c r="AR884">
        <f t="shared" si="27"/>
        <v>37.89</v>
      </c>
    </row>
    <row r="885" spans="1:44" x14ac:dyDescent="0.25">
      <c r="A885">
        <v>90008</v>
      </c>
      <c r="B885">
        <v>14</v>
      </c>
      <c r="C885" t="s">
        <v>86</v>
      </c>
      <c r="D885" t="s">
        <v>79</v>
      </c>
      <c r="E885">
        <v>13</v>
      </c>
      <c r="F885">
        <v>4.8899999999999997</v>
      </c>
      <c r="G885">
        <v>9.77</v>
      </c>
      <c r="H885" s="1">
        <v>44839</v>
      </c>
      <c r="I885" s="20">
        <v>0</v>
      </c>
      <c r="J885" s="47">
        <f>Table_Query_from_Mac10[[#This Row],[unit_price]]-(Table_Query_from_Mac10[[#This Row],[unit_price]]*(Table_Query_from_Mac10[[#This Row],[discount_pct]]/100))</f>
        <v>9.77</v>
      </c>
      <c r="K885" s="47">
        <f>Table_Query_from_Mac10[[#This Row],[unit_cost]]</f>
        <v>4.8899999999999997</v>
      </c>
      <c r="L885" s="47">
        <f>Table_Query_from_Mac10[[#This Row],[Live-cost]]*(1+Table_Query_from_Mac10[[#This Row],[CogsIncreasebyTYPE]])</f>
        <v>4.8899999999999997</v>
      </c>
      <c r="M885" s="47">
        <f>Table_Query_from_Mac10[[#This Row],[Live-cost]]*Table_Query_from_Mac10[[#This Row],[qty_to_ship]]</f>
        <v>63.569999999999993</v>
      </c>
      <c r="N885" s="47">
        <f>IF(Table_Query_from_Mac10[[#This Row],[item_no]]="KDA",-Table_Query_from_Mac10[[#This Row],[unit_price]],Table_Query_from_Mac10[[#This Row],[Net Unit]]*Table_Query_from_Mac10[[#This Row],[qty_to_ship]])</f>
        <v>127.00999999999999</v>
      </c>
      <c r="O885" s="47">
        <f>SUMIFS(Summary!C:C,Summary!H:H,Table_Query_from_Mac10[[#This Row],[Juiceoc]])</f>
        <v>0</v>
      </c>
      <c r="P885" s="47">
        <f>SUMIFS(Summary!D:D,Summary!H:H,Table_Query_from_Mac10[[#This Row],[Juiceoc]])</f>
        <v>0</v>
      </c>
      <c r="Q885" s="47">
        <f>SUMIFS(Summary!E:E,Summary!H:H,Table_Query_from_Mac10[[#This Row],[Juiceoc]])</f>
        <v>0</v>
      </c>
      <c r="R885" s="47">
        <f>Table_Query_from_Mac10[[#This Row],[Net Unit]]*(1+Table_Query_from_Mac10[[#This Row],[PriceIncreasebyType]])</f>
        <v>9.77</v>
      </c>
      <c r="S885" s="47">
        <f>Table_Query_from_Mac10[[#This Row],[UnitPriceFuture]]*Table_Query_from_Mac10[[#This Row],[qtytoShipFuture]]</f>
        <v>127.00999999999999</v>
      </c>
      <c r="T885" s="47">
        <f>ROUND(Table_Query_from_Mac10[[#This Row],[qty_to_ship]]*(1+Table_Query_from_Mac10[[#This Row],[VolumeIncreasebyType]]),0)</f>
        <v>13</v>
      </c>
      <c r="U885" s="47">
        <f>Table_Query_from_Mac10[[#This Row],[qtytoShipFuture]]*Table_Query_from_Mac10[[#This Row],[Future-cost]]</f>
        <v>63.569999999999993</v>
      </c>
      <c r="V885" s="47">
        <f>Table_Query_from_Mac10[[#This Row],[qtytoShipFuture]]-Table_Query_from_Mac10[[#This Row],[qty_to_ship]]</f>
        <v>0</v>
      </c>
      <c r="W885" s="47">
        <f>Table_Query_from_Mac10[[#This Row],[UnitPriceFuture]]</f>
        <v>9.77</v>
      </c>
      <c r="X885" s="47">
        <f>Table_Query_from_Mac10[[#This Row],[Unit Increase]]*Table_Query_from_Mac10[[#This Row],[UnitPriceFuture]]</f>
        <v>0</v>
      </c>
      <c r="Y885" s="47">
        <f>Table_Query_from_Mac10[[#This Row],[Unit Increase]]*Table_Query_from_Mac10[[#This Row],[Future-cost]]</f>
        <v>0</v>
      </c>
      <c r="Z885" s="47">
        <f>-(Table_Query_from_Mac10[[#This Row],[Incremental Sales]]+((Table_Query_from_Mac10[[#This Row],[Incremental Sales]]*-(SUM(Summary!$S$8:$S$9)))))*Summary!$S$18</f>
        <v>0</v>
      </c>
      <c r="AA885" s="47">
        <f>IFERROR(Table_Query_from_Mac10[[#This Row],[Incremental Cost]]/Table_Query_from_Mac10[[#This Row],[Incremental Sales]],0)</f>
        <v>0</v>
      </c>
      <c r="AB885" s="47">
        <f>IFERROR(Table_Query_from_Mac10[[#This Row],[TotalCostFuture]]/Table_Query_from_Mac10[[#This Row],[totalsalesFuture]],0)</f>
        <v>0.50051177072671438</v>
      </c>
      <c r="AN885" s="31">
        <v>50</v>
      </c>
      <c r="AO885">
        <f t="shared" si="26"/>
        <v>13</v>
      </c>
      <c r="AQ885" s="31">
        <v>27.91</v>
      </c>
      <c r="AR885">
        <f t="shared" si="27"/>
        <v>9.77</v>
      </c>
    </row>
    <row r="886" spans="1:44" x14ac:dyDescent="0.25">
      <c r="A886">
        <v>90008</v>
      </c>
      <c r="B886">
        <v>15</v>
      </c>
      <c r="C886" t="s">
        <v>86</v>
      </c>
      <c r="D886" t="s">
        <v>79</v>
      </c>
      <c r="E886">
        <v>10</v>
      </c>
      <c r="F886">
        <v>5.99</v>
      </c>
      <c r="G886">
        <v>12.61</v>
      </c>
      <c r="H886" s="1">
        <v>44839</v>
      </c>
      <c r="I886" s="20">
        <v>0</v>
      </c>
      <c r="J886" s="47">
        <f>Table_Query_from_Mac10[[#This Row],[unit_price]]-(Table_Query_from_Mac10[[#This Row],[unit_price]]*(Table_Query_from_Mac10[[#This Row],[discount_pct]]/100))</f>
        <v>12.61</v>
      </c>
      <c r="K886" s="47">
        <f>Table_Query_from_Mac10[[#This Row],[unit_cost]]</f>
        <v>5.99</v>
      </c>
      <c r="L886" s="47">
        <f>Table_Query_from_Mac10[[#This Row],[Live-cost]]*(1+Table_Query_from_Mac10[[#This Row],[CogsIncreasebyTYPE]])</f>
        <v>5.99</v>
      </c>
      <c r="M886" s="47">
        <f>Table_Query_from_Mac10[[#This Row],[Live-cost]]*Table_Query_from_Mac10[[#This Row],[qty_to_ship]]</f>
        <v>59.900000000000006</v>
      </c>
      <c r="N886" s="47">
        <f>IF(Table_Query_from_Mac10[[#This Row],[item_no]]="KDA",-Table_Query_from_Mac10[[#This Row],[unit_price]],Table_Query_from_Mac10[[#This Row],[Net Unit]]*Table_Query_from_Mac10[[#This Row],[qty_to_ship]])</f>
        <v>126.1</v>
      </c>
      <c r="O886" s="47">
        <f>SUMIFS(Summary!C:C,Summary!H:H,Table_Query_from_Mac10[[#This Row],[Juiceoc]])</f>
        <v>0</v>
      </c>
      <c r="P886" s="47">
        <f>SUMIFS(Summary!D:D,Summary!H:H,Table_Query_from_Mac10[[#This Row],[Juiceoc]])</f>
        <v>0</v>
      </c>
      <c r="Q886" s="47">
        <f>SUMIFS(Summary!E:E,Summary!H:H,Table_Query_from_Mac10[[#This Row],[Juiceoc]])</f>
        <v>0</v>
      </c>
      <c r="R886" s="47">
        <f>Table_Query_from_Mac10[[#This Row],[Net Unit]]*(1+Table_Query_from_Mac10[[#This Row],[PriceIncreasebyType]])</f>
        <v>12.61</v>
      </c>
      <c r="S886" s="47">
        <f>Table_Query_from_Mac10[[#This Row],[UnitPriceFuture]]*Table_Query_from_Mac10[[#This Row],[qtytoShipFuture]]</f>
        <v>126.1</v>
      </c>
      <c r="T886" s="47">
        <f>ROUND(Table_Query_from_Mac10[[#This Row],[qty_to_ship]]*(1+Table_Query_from_Mac10[[#This Row],[VolumeIncreasebyType]]),0)</f>
        <v>10</v>
      </c>
      <c r="U886" s="47">
        <f>Table_Query_from_Mac10[[#This Row],[qtytoShipFuture]]*Table_Query_from_Mac10[[#This Row],[Future-cost]]</f>
        <v>59.900000000000006</v>
      </c>
      <c r="V886" s="47">
        <f>Table_Query_from_Mac10[[#This Row],[qtytoShipFuture]]-Table_Query_from_Mac10[[#This Row],[qty_to_ship]]</f>
        <v>0</v>
      </c>
      <c r="W886" s="47">
        <f>Table_Query_from_Mac10[[#This Row],[UnitPriceFuture]]</f>
        <v>12.61</v>
      </c>
      <c r="X886" s="47">
        <f>Table_Query_from_Mac10[[#This Row],[Unit Increase]]*Table_Query_from_Mac10[[#This Row],[UnitPriceFuture]]</f>
        <v>0</v>
      </c>
      <c r="Y886" s="47">
        <f>Table_Query_from_Mac10[[#This Row],[Unit Increase]]*Table_Query_from_Mac10[[#This Row],[Future-cost]]</f>
        <v>0</v>
      </c>
      <c r="Z886" s="47">
        <f>-(Table_Query_from_Mac10[[#This Row],[Incremental Sales]]+((Table_Query_from_Mac10[[#This Row],[Incremental Sales]]*-(SUM(Summary!$S$8:$S$9)))))*Summary!$S$18</f>
        <v>0</v>
      </c>
      <c r="AA886" s="47">
        <f>IFERROR(Table_Query_from_Mac10[[#This Row],[Incremental Cost]]/Table_Query_from_Mac10[[#This Row],[Incremental Sales]],0)</f>
        <v>0</v>
      </c>
      <c r="AB886" s="47">
        <f>IFERROR(Table_Query_from_Mac10[[#This Row],[TotalCostFuture]]/Table_Query_from_Mac10[[#This Row],[totalsalesFuture]],0)</f>
        <v>0.47501982553528954</v>
      </c>
      <c r="AN886" s="30">
        <v>40</v>
      </c>
      <c r="AO886">
        <f t="shared" si="26"/>
        <v>10</v>
      </c>
      <c r="AQ886" s="30">
        <v>36.020000000000003</v>
      </c>
      <c r="AR886">
        <f t="shared" si="27"/>
        <v>12.61</v>
      </c>
    </row>
    <row r="887" spans="1:44" x14ac:dyDescent="0.25">
      <c r="A887">
        <v>90008</v>
      </c>
      <c r="B887">
        <v>16</v>
      </c>
      <c r="C887" t="s">
        <v>84</v>
      </c>
      <c r="D887" t="s">
        <v>79</v>
      </c>
      <c r="E887">
        <v>9</v>
      </c>
      <c r="F887">
        <v>3.92</v>
      </c>
      <c r="G887">
        <v>7.43</v>
      </c>
      <c r="H887" s="1">
        <v>44839</v>
      </c>
      <c r="I887" s="20">
        <v>0</v>
      </c>
      <c r="J887" s="47">
        <f>Table_Query_from_Mac10[[#This Row],[unit_price]]-(Table_Query_from_Mac10[[#This Row],[unit_price]]*(Table_Query_from_Mac10[[#This Row],[discount_pct]]/100))</f>
        <v>7.43</v>
      </c>
      <c r="K887" s="47">
        <f>Table_Query_from_Mac10[[#This Row],[unit_cost]]</f>
        <v>3.92</v>
      </c>
      <c r="L887" s="47">
        <f>Table_Query_from_Mac10[[#This Row],[Live-cost]]*(1+Table_Query_from_Mac10[[#This Row],[CogsIncreasebyTYPE]])</f>
        <v>3.92</v>
      </c>
      <c r="M887" s="47">
        <f>Table_Query_from_Mac10[[#This Row],[Live-cost]]*Table_Query_from_Mac10[[#This Row],[qty_to_ship]]</f>
        <v>35.28</v>
      </c>
      <c r="N887" s="47">
        <f>IF(Table_Query_from_Mac10[[#This Row],[item_no]]="KDA",-Table_Query_from_Mac10[[#This Row],[unit_price]],Table_Query_from_Mac10[[#This Row],[Net Unit]]*Table_Query_from_Mac10[[#This Row],[qty_to_ship]])</f>
        <v>66.87</v>
      </c>
      <c r="O887" s="47">
        <f>SUMIFS(Summary!C:C,Summary!H:H,Table_Query_from_Mac10[[#This Row],[Juiceoc]])</f>
        <v>0</v>
      </c>
      <c r="P887" s="47">
        <f>SUMIFS(Summary!D:D,Summary!H:H,Table_Query_from_Mac10[[#This Row],[Juiceoc]])</f>
        <v>0</v>
      </c>
      <c r="Q887" s="47">
        <f>SUMIFS(Summary!E:E,Summary!H:H,Table_Query_from_Mac10[[#This Row],[Juiceoc]])</f>
        <v>0</v>
      </c>
      <c r="R887" s="47">
        <f>Table_Query_from_Mac10[[#This Row],[Net Unit]]*(1+Table_Query_from_Mac10[[#This Row],[PriceIncreasebyType]])</f>
        <v>7.43</v>
      </c>
      <c r="S887" s="47">
        <f>Table_Query_from_Mac10[[#This Row],[UnitPriceFuture]]*Table_Query_from_Mac10[[#This Row],[qtytoShipFuture]]</f>
        <v>66.87</v>
      </c>
      <c r="T887" s="47">
        <f>ROUND(Table_Query_from_Mac10[[#This Row],[qty_to_ship]]*(1+Table_Query_from_Mac10[[#This Row],[VolumeIncreasebyType]]),0)</f>
        <v>9</v>
      </c>
      <c r="U887" s="47">
        <f>Table_Query_from_Mac10[[#This Row],[qtytoShipFuture]]*Table_Query_from_Mac10[[#This Row],[Future-cost]]</f>
        <v>35.28</v>
      </c>
      <c r="V887" s="47">
        <f>Table_Query_from_Mac10[[#This Row],[qtytoShipFuture]]-Table_Query_from_Mac10[[#This Row],[qty_to_ship]]</f>
        <v>0</v>
      </c>
      <c r="W887" s="47">
        <f>Table_Query_from_Mac10[[#This Row],[UnitPriceFuture]]</f>
        <v>7.43</v>
      </c>
      <c r="X887" s="47">
        <f>Table_Query_from_Mac10[[#This Row],[Unit Increase]]*Table_Query_from_Mac10[[#This Row],[UnitPriceFuture]]</f>
        <v>0</v>
      </c>
      <c r="Y887" s="47">
        <f>Table_Query_from_Mac10[[#This Row],[Unit Increase]]*Table_Query_from_Mac10[[#This Row],[Future-cost]]</f>
        <v>0</v>
      </c>
      <c r="Z887" s="47">
        <f>-(Table_Query_from_Mac10[[#This Row],[Incremental Sales]]+((Table_Query_from_Mac10[[#This Row],[Incremental Sales]]*-(SUM(Summary!$S$8:$S$9)))))*Summary!$S$18</f>
        <v>0</v>
      </c>
      <c r="AA887" s="47">
        <f>IFERROR(Table_Query_from_Mac10[[#This Row],[Incremental Cost]]/Table_Query_from_Mac10[[#This Row],[Incremental Sales]],0)</f>
        <v>0</v>
      </c>
      <c r="AB887" s="47">
        <f>IFERROR(Table_Query_from_Mac10[[#This Row],[TotalCostFuture]]/Table_Query_from_Mac10[[#This Row],[totalsalesFuture]],0)</f>
        <v>0.52759084791386268</v>
      </c>
      <c r="AN887" s="31">
        <v>36</v>
      </c>
      <c r="AO887">
        <f t="shared" si="26"/>
        <v>9</v>
      </c>
      <c r="AQ887" s="31">
        <v>21.23</v>
      </c>
      <c r="AR887">
        <f t="shared" si="27"/>
        <v>7.43</v>
      </c>
    </row>
    <row r="888" spans="1:44" x14ac:dyDescent="0.25">
      <c r="A888">
        <v>90008</v>
      </c>
      <c r="B888">
        <v>17</v>
      </c>
      <c r="C888" t="s">
        <v>84</v>
      </c>
      <c r="D888" t="s">
        <v>79</v>
      </c>
      <c r="E888">
        <v>7</v>
      </c>
      <c r="F888">
        <v>4.43</v>
      </c>
      <c r="G888">
        <v>8.7200000000000006</v>
      </c>
      <c r="H888" s="1">
        <v>44839</v>
      </c>
      <c r="I888" s="20">
        <v>0</v>
      </c>
      <c r="J888" s="47">
        <f>Table_Query_from_Mac10[[#This Row],[unit_price]]-(Table_Query_from_Mac10[[#This Row],[unit_price]]*(Table_Query_from_Mac10[[#This Row],[discount_pct]]/100))</f>
        <v>8.7200000000000006</v>
      </c>
      <c r="K888" s="47">
        <f>Table_Query_from_Mac10[[#This Row],[unit_cost]]</f>
        <v>4.43</v>
      </c>
      <c r="L888" s="47">
        <f>Table_Query_from_Mac10[[#This Row],[Live-cost]]*(1+Table_Query_from_Mac10[[#This Row],[CogsIncreasebyTYPE]])</f>
        <v>4.43</v>
      </c>
      <c r="M888" s="47">
        <f>Table_Query_from_Mac10[[#This Row],[Live-cost]]*Table_Query_from_Mac10[[#This Row],[qty_to_ship]]</f>
        <v>31.009999999999998</v>
      </c>
      <c r="N888" s="47">
        <f>IF(Table_Query_from_Mac10[[#This Row],[item_no]]="KDA",-Table_Query_from_Mac10[[#This Row],[unit_price]],Table_Query_from_Mac10[[#This Row],[Net Unit]]*Table_Query_from_Mac10[[#This Row],[qty_to_ship]])</f>
        <v>61.040000000000006</v>
      </c>
      <c r="O888" s="47">
        <f>SUMIFS(Summary!C:C,Summary!H:H,Table_Query_from_Mac10[[#This Row],[Juiceoc]])</f>
        <v>0</v>
      </c>
      <c r="P888" s="47">
        <f>SUMIFS(Summary!D:D,Summary!H:H,Table_Query_from_Mac10[[#This Row],[Juiceoc]])</f>
        <v>0</v>
      </c>
      <c r="Q888" s="47">
        <f>SUMIFS(Summary!E:E,Summary!H:H,Table_Query_from_Mac10[[#This Row],[Juiceoc]])</f>
        <v>0</v>
      </c>
      <c r="R888" s="47">
        <f>Table_Query_from_Mac10[[#This Row],[Net Unit]]*(1+Table_Query_from_Mac10[[#This Row],[PriceIncreasebyType]])</f>
        <v>8.7200000000000006</v>
      </c>
      <c r="S888" s="47">
        <f>Table_Query_from_Mac10[[#This Row],[UnitPriceFuture]]*Table_Query_from_Mac10[[#This Row],[qtytoShipFuture]]</f>
        <v>61.040000000000006</v>
      </c>
      <c r="T888" s="47">
        <f>ROUND(Table_Query_from_Mac10[[#This Row],[qty_to_ship]]*(1+Table_Query_from_Mac10[[#This Row],[VolumeIncreasebyType]]),0)</f>
        <v>7</v>
      </c>
      <c r="U888" s="47">
        <f>Table_Query_from_Mac10[[#This Row],[qtytoShipFuture]]*Table_Query_from_Mac10[[#This Row],[Future-cost]]</f>
        <v>31.009999999999998</v>
      </c>
      <c r="V888" s="47">
        <f>Table_Query_from_Mac10[[#This Row],[qtytoShipFuture]]-Table_Query_from_Mac10[[#This Row],[qty_to_ship]]</f>
        <v>0</v>
      </c>
      <c r="W888" s="47">
        <f>Table_Query_from_Mac10[[#This Row],[UnitPriceFuture]]</f>
        <v>8.7200000000000006</v>
      </c>
      <c r="X888" s="47">
        <f>Table_Query_from_Mac10[[#This Row],[Unit Increase]]*Table_Query_from_Mac10[[#This Row],[UnitPriceFuture]]</f>
        <v>0</v>
      </c>
      <c r="Y888" s="47">
        <f>Table_Query_from_Mac10[[#This Row],[Unit Increase]]*Table_Query_from_Mac10[[#This Row],[Future-cost]]</f>
        <v>0</v>
      </c>
      <c r="Z888" s="47">
        <f>-(Table_Query_from_Mac10[[#This Row],[Incremental Sales]]+((Table_Query_from_Mac10[[#This Row],[Incremental Sales]]*-(SUM(Summary!$S$8:$S$9)))))*Summary!$S$18</f>
        <v>0</v>
      </c>
      <c r="AA888" s="47">
        <f>IFERROR(Table_Query_from_Mac10[[#This Row],[Incremental Cost]]/Table_Query_from_Mac10[[#This Row],[Incremental Sales]],0)</f>
        <v>0</v>
      </c>
      <c r="AB888" s="47">
        <f>IFERROR(Table_Query_from_Mac10[[#This Row],[TotalCostFuture]]/Table_Query_from_Mac10[[#This Row],[totalsalesFuture]],0)</f>
        <v>0.50802752293577969</v>
      </c>
      <c r="AN888" s="30">
        <v>25</v>
      </c>
      <c r="AO888">
        <f t="shared" si="26"/>
        <v>7</v>
      </c>
      <c r="AQ888" s="30">
        <v>24.92</v>
      </c>
      <c r="AR888">
        <f t="shared" si="27"/>
        <v>8.7200000000000006</v>
      </c>
    </row>
    <row r="889" spans="1:44" x14ac:dyDescent="0.25">
      <c r="A889">
        <v>90008</v>
      </c>
      <c r="B889">
        <v>18</v>
      </c>
      <c r="C889" t="s">
        <v>86</v>
      </c>
      <c r="D889" t="s">
        <v>79</v>
      </c>
      <c r="E889">
        <v>4</v>
      </c>
      <c r="F889">
        <v>7.21</v>
      </c>
      <c r="G889">
        <v>15.45</v>
      </c>
      <c r="H889" s="1">
        <v>44839</v>
      </c>
      <c r="I889" s="20">
        <v>0</v>
      </c>
      <c r="J889" s="47">
        <f>Table_Query_from_Mac10[[#This Row],[unit_price]]-(Table_Query_from_Mac10[[#This Row],[unit_price]]*(Table_Query_from_Mac10[[#This Row],[discount_pct]]/100))</f>
        <v>15.45</v>
      </c>
      <c r="K889" s="47">
        <f>Table_Query_from_Mac10[[#This Row],[unit_cost]]</f>
        <v>7.21</v>
      </c>
      <c r="L889" s="47">
        <f>Table_Query_from_Mac10[[#This Row],[Live-cost]]*(1+Table_Query_from_Mac10[[#This Row],[CogsIncreasebyTYPE]])</f>
        <v>7.21</v>
      </c>
      <c r="M889" s="47">
        <f>Table_Query_from_Mac10[[#This Row],[Live-cost]]*Table_Query_from_Mac10[[#This Row],[qty_to_ship]]</f>
        <v>28.84</v>
      </c>
      <c r="N889" s="47">
        <f>IF(Table_Query_from_Mac10[[#This Row],[item_no]]="KDA",-Table_Query_from_Mac10[[#This Row],[unit_price]],Table_Query_from_Mac10[[#This Row],[Net Unit]]*Table_Query_from_Mac10[[#This Row],[qty_to_ship]])</f>
        <v>61.8</v>
      </c>
      <c r="O889" s="47">
        <f>SUMIFS(Summary!C:C,Summary!H:H,Table_Query_from_Mac10[[#This Row],[Juiceoc]])</f>
        <v>0</v>
      </c>
      <c r="P889" s="47">
        <f>SUMIFS(Summary!D:D,Summary!H:H,Table_Query_from_Mac10[[#This Row],[Juiceoc]])</f>
        <v>0</v>
      </c>
      <c r="Q889" s="47">
        <f>SUMIFS(Summary!E:E,Summary!H:H,Table_Query_from_Mac10[[#This Row],[Juiceoc]])</f>
        <v>0</v>
      </c>
      <c r="R889" s="47">
        <f>Table_Query_from_Mac10[[#This Row],[Net Unit]]*(1+Table_Query_from_Mac10[[#This Row],[PriceIncreasebyType]])</f>
        <v>15.45</v>
      </c>
      <c r="S889" s="47">
        <f>Table_Query_from_Mac10[[#This Row],[UnitPriceFuture]]*Table_Query_from_Mac10[[#This Row],[qtytoShipFuture]]</f>
        <v>61.8</v>
      </c>
      <c r="T889" s="47">
        <f>ROUND(Table_Query_from_Mac10[[#This Row],[qty_to_ship]]*(1+Table_Query_from_Mac10[[#This Row],[VolumeIncreasebyType]]),0)</f>
        <v>4</v>
      </c>
      <c r="U889" s="47">
        <f>Table_Query_from_Mac10[[#This Row],[qtytoShipFuture]]*Table_Query_from_Mac10[[#This Row],[Future-cost]]</f>
        <v>28.84</v>
      </c>
      <c r="V889" s="47">
        <f>Table_Query_from_Mac10[[#This Row],[qtytoShipFuture]]-Table_Query_from_Mac10[[#This Row],[qty_to_ship]]</f>
        <v>0</v>
      </c>
      <c r="W889" s="47">
        <f>Table_Query_from_Mac10[[#This Row],[UnitPriceFuture]]</f>
        <v>15.45</v>
      </c>
      <c r="X889" s="47">
        <f>Table_Query_from_Mac10[[#This Row],[Unit Increase]]*Table_Query_from_Mac10[[#This Row],[UnitPriceFuture]]</f>
        <v>0</v>
      </c>
      <c r="Y889" s="47">
        <f>Table_Query_from_Mac10[[#This Row],[Unit Increase]]*Table_Query_from_Mac10[[#This Row],[Future-cost]]</f>
        <v>0</v>
      </c>
      <c r="Z889" s="47">
        <f>-(Table_Query_from_Mac10[[#This Row],[Incremental Sales]]+((Table_Query_from_Mac10[[#This Row],[Incremental Sales]]*-(SUM(Summary!$S$8:$S$9)))))*Summary!$S$18</f>
        <v>0</v>
      </c>
      <c r="AA889" s="47">
        <f>IFERROR(Table_Query_from_Mac10[[#This Row],[Incremental Cost]]/Table_Query_from_Mac10[[#This Row],[Incremental Sales]],0)</f>
        <v>0</v>
      </c>
      <c r="AB889" s="47">
        <f>IFERROR(Table_Query_from_Mac10[[#This Row],[TotalCostFuture]]/Table_Query_from_Mac10[[#This Row],[totalsalesFuture]],0)</f>
        <v>0.46666666666666667</v>
      </c>
      <c r="AN889" s="31">
        <v>16</v>
      </c>
      <c r="AO889">
        <f t="shared" si="26"/>
        <v>4</v>
      </c>
      <c r="AQ889" s="31">
        <v>44.13</v>
      </c>
      <c r="AR889">
        <f t="shared" si="27"/>
        <v>15.45</v>
      </c>
    </row>
    <row r="890" spans="1:44" x14ac:dyDescent="0.25">
      <c r="A890">
        <v>90008</v>
      </c>
      <c r="B890">
        <v>19</v>
      </c>
      <c r="C890" t="s">
        <v>86</v>
      </c>
      <c r="D890" t="s">
        <v>79</v>
      </c>
      <c r="E890">
        <v>3</v>
      </c>
      <c r="F890">
        <v>10.039999999999999</v>
      </c>
      <c r="G890">
        <v>20.72</v>
      </c>
      <c r="H890" s="1">
        <v>44839</v>
      </c>
      <c r="I890" s="20">
        <v>0</v>
      </c>
      <c r="J890" s="47">
        <f>Table_Query_from_Mac10[[#This Row],[unit_price]]-(Table_Query_from_Mac10[[#This Row],[unit_price]]*(Table_Query_from_Mac10[[#This Row],[discount_pct]]/100))</f>
        <v>20.72</v>
      </c>
      <c r="K890" s="47">
        <f>Table_Query_from_Mac10[[#This Row],[unit_cost]]</f>
        <v>10.039999999999999</v>
      </c>
      <c r="L890" s="47">
        <f>Table_Query_from_Mac10[[#This Row],[Live-cost]]*(1+Table_Query_from_Mac10[[#This Row],[CogsIncreasebyTYPE]])</f>
        <v>10.039999999999999</v>
      </c>
      <c r="M890" s="47">
        <f>Table_Query_from_Mac10[[#This Row],[Live-cost]]*Table_Query_from_Mac10[[#This Row],[qty_to_ship]]</f>
        <v>30.119999999999997</v>
      </c>
      <c r="N890" s="47">
        <f>IF(Table_Query_from_Mac10[[#This Row],[item_no]]="KDA",-Table_Query_from_Mac10[[#This Row],[unit_price]],Table_Query_from_Mac10[[#This Row],[Net Unit]]*Table_Query_from_Mac10[[#This Row],[qty_to_ship]])</f>
        <v>62.16</v>
      </c>
      <c r="O890" s="47">
        <f>SUMIFS(Summary!C:C,Summary!H:H,Table_Query_from_Mac10[[#This Row],[Juiceoc]])</f>
        <v>0</v>
      </c>
      <c r="P890" s="47">
        <f>SUMIFS(Summary!D:D,Summary!H:H,Table_Query_from_Mac10[[#This Row],[Juiceoc]])</f>
        <v>0</v>
      </c>
      <c r="Q890" s="47">
        <f>SUMIFS(Summary!E:E,Summary!H:H,Table_Query_from_Mac10[[#This Row],[Juiceoc]])</f>
        <v>0</v>
      </c>
      <c r="R890" s="47">
        <f>Table_Query_from_Mac10[[#This Row],[Net Unit]]*(1+Table_Query_from_Mac10[[#This Row],[PriceIncreasebyType]])</f>
        <v>20.72</v>
      </c>
      <c r="S890" s="47">
        <f>Table_Query_from_Mac10[[#This Row],[UnitPriceFuture]]*Table_Query_from_Mac10[[#This Row],[qtytoShipFuture]]</f>
        <v>62.16</v>
      </c>
      <c r="T890" s="47">
        <f>ROUND(Table_Query_from_Mac10[[#This Row],[qty_to_ship]]*(1+Table_Query_from_Mac10[[#This Row],[VolumeIncreasebyType]]),0)</f>
        <v>3</v>
      </c>
      <c r="U890" s="47">
        <f>Table_Query_from_Mac10[[#This Row],[qtytoShipFuture]]*Table_Query_from_Mac10[[#This Row],[Future-cost]]</f>
        <v>30.119999999999997</v>
      </c>
      <c r="V890" s="47">
        <f>Table_Query_from_Mac10[[#This Row],[qtytoShipFuture]]-Table_Query_from_Mac10[[#This Row],[qty_to_ship]]</f>
        <v>0</v>
      </c>
      <c r="W890" s="47">
        <f>Table_Query_from_Mac10[[#This Row],[UnitPriceFuture]]</f>
        <v>20.72</v>
      </c>
      <c r="X890" s="47">
        <f>Table_Query_from_Mac10[[#This Row],[Unit Increase]]*Table_Query_from_Mac10[[#This Row],[UnitPriceFuture]]</f>
        <v>0</v>
      </c>
      <c r="Y890" s="47">
        <f>Table_Query_from_Mac10[[#This Row],[Unit Increase]]*Table_Query_from_Mac10[[#This Row],[Future-cost]]</f>
        <v>0</v>
      </c>
      <c r="Z890" s="47">
        <f>-(Table_Query_from_Mac10[[#This Row],[Incremental Sales]]+((Table_Query_from_Mac10[[#This Row],[Incremental Sales]]*-(SUM(Summary!$S$8:$S$9)))))*Summary!$S$18</f>
        <v>0</v>
      </c>
      <c r="AA890" s="47">
        <f>IFERROR(Table_Query_from_Mac10[[#This Row],[Incremental Cost]]/Table_Query_from_Mac10[[#This Row],[Incremental Sales]],0)</f>
        <v>0</v>
      </c>
      <c r="AB890" s="47">
        <f>IFERROR(Table_Query_from_Mac10[[#This Row],[TotalCostFuture]]/Table_Query_from_Mac10[[#This Row],[totalsalesFuture]],0)</f>
        <v>0.48455598455598453</v>
      </c>
      <c r="AN890" s="30">
        <v>9</v>
      </c>
      <c r="AO890">
        <f t="shared" si="26"/>
        <v>3</v>
      </c>
      <c r="AQ890" s="30">
        <v>59.2</v>
      </c>
      <c r="AR890">
        <f t="shared" si="27"/>
        <v>20.72</v>
      </c>
    </row>
    <row r="891" spans="1:44" x14ac:dyDescent="0.25">
      <c r="A891">
        <v>90008</v>
      </c>
      <c r="B891">
        <v>20</v>
      </c>
      <c r="C891" t="s">
        <v>86</v>
      </c>
      <c r="D891" t="s">
        <v>79</v>
      </c>
      <c r="E891">
        <v>60</v>
      </c>
      <c r="F891">
        <v>1.2</v>
      </c>
      <c r="G891">
        <v>3.21</v>
      </c>
      <c r="H891" s="1">
        <v>44839</v>
      </c>
      <c r="I891" s="20">
        <v>0</v>
      </c>
      <c r="J891" s="47">
        <f>Table_Query_from_Mac10[[#This Row],[unit_price]]-(Table_Query_from_Mac10[[#This Row],[unit_price]]*(Table_Query_from_Mac10[[#This Row],[discount_pct]]/100))</f>
        <v>3.21</v>
      </c>
      <c r="K891" s="47">
        <f>Table_Query_from_Mac10[[#This Row],[unit_cost]]</f>
        <v>1.2</v>
      </c>
      <c r="L891" s="47">
        <f>Table_Query_from_Mac10[[#This Row],[Live-cost]]*(1+Table_Query_from_Mac10[[#This Row],[CogsIncreasebyTYPE]])</f>
        <v>1.2</v>
      </c>
      <c r="M891" s="47">
        <f>Table_Query_from_Mac10[[#This Row],[Live-cost]]*Table_Query_from_Mac10[[#This Row],[qty_to_ship]]</f>
        <v>72</v>
      </c>
      <c r="N891" s="47">
        <f>IF(Table_Query_from_Mac10[[#This Row],[item_no]]="KDA",-Table_Query_from_Mac10[[#This Row],[unit_price]],Table_Query_from_Mac10[[#This Row],[Net Unit]]*Table_Query_from_Mac10[[#This Row],[qty_to_ship]])</f>
        <v>192.6</v>
      </c>
      <c r="O891" s="47">
        <f>SUMIFS(Summary!C:C,Summary!H:H,Table_Query_from_Mac10[[#This Row],[Juiceoc]])</f>
        <v>0</v>
      </c>
      <c r="P891" s="47">
        <f>SUMIFS(Summary!D:D,Summary!H:H,Table_Query_from_Mac10[[#This Row],[Juiceoc]])</f>
        <v>0</v>
      </c>
      <c r="Q891" s="47">
        <f>SUMIFS(Summary!E:E,Summary!H:H,Table_Query_from_Mac10[[#This Row],[Juiceoc]])</f>
        <v>0</v>
      </c>
      <c r="R891" s="47">
        <f>Table_Query_from_Mac10[[#This Row],[Net Unit]]*(1+Table_Query_from_Mac10[[#This Row],[PriceIncreasebyType]])</f>
        <v>3.21</v>
      </c>
      <c r="S891" s="47">
        <f>Table_Query_from_Mac10[[#This Row],[UnitPriceFuture]]*Table_Query_from_Mac10[[#This Row],[qtytoShipFuture]]</f>
        <v>192.6</v>
      </c>
      <c r="T891" s="47">
        <f>ROUND(Table_Query_from_Mac10[[#This Row],[qty_to_ship]]*(1+Table_Query_from_Mac10[[#This Row],[VolumeIncreasebyType]]),0)</f>
        <v>60</v>
      </c>
      <c r="U891" s="47">
        <f>Table_Query_from_Mac10[[#This Row],[qtytoShipFuture]]*Table_Query_from_Mac10[[#This Row],[Future-cost]]</f>
        <v>72</v>
      </c>
      <c r="V891" s="47">
        <f>Table_Query_from_Mac10[[#This Row],[qtytoShipFuture]]-Table_Query_from_Mac10[[#This Row],[qty_to_ship]]</f>
        <v>0</v>
      </c>
      <c r="W891" s="47">
        <f>Table_Query_from_Mac10[[#This Row],[UnitPriceFuture]]</f>
        <v>3.21</v>
      </c>
      <c r="X891" s="47">
        <f>Table_Query_from_Mac10[[#This Row],[Unit Increase]]*Table_Query_from_Mac10[[#This Row],[UnitPriceFuture]]</f>
        <v>0</v>
      </c>
      <c r="Y891" s="47">
        <f>Table_Query_from_Mac10[[#This Row],[Unit Increase]]*Table_Query_from_Mac10[[#This Row],[Future-cost]]</f>
        <v>0</v>
      </c>
      <c r="Z891" s="47">
        <f>-(Table_Query_from_Mac10[[#This Row],[Incremental Sales]]+((Table_Query_from_Mac10[[#This Row],[Incremental Sales]]*-(SUM(Summary!$S$8:$S$9)))))*Summary!$S$18</f>
        <v>0</v>
      </c>
      <c r="AA891" s="47">
        <f>IFERROR(Table_Query_from_Mac10[[#This Row],[Incremental Cost]]/Table_Query_from_Mac10[[#This Row],[Incremental Sales]],0)</f>
        <v>0</v>
      </c>
      <c r="AB891" s="47">
        <f>IFERROR(Table_Query_from_Mac10[[#This Row],[TotalCostFuture]]/Table_Query_from_Mac10[[#This Row],[totalsalesFuture]],0)</f>
        <v>0.37383177570093457</v>
      </c>
      <c r="AN891" s="31">
        <v>240</v>
      </c>
      <c r="AO891">
        <f t="shared" si="26"/>
        <v>60</v>
      </c>
      <c r="AQ891" s="31">
        <v>9.17</v>
      </c>
      <c r="AR891">
        <f t="shared" si="27"/>
        <v>3.21</v>
      </c>
    </row>
    <row r="892" spans="1:44" x14ac:dyDescent="0.25">
      <c r="A892">
        <v>90086</v>
      </c>
      <c r="B892">
        <v>1</v>
      </c>
      <c r="C892" t="s">
        <v>58</v>
      </c>
      <c r="D892" t="s">
        <v>49</v>
      </c>
      <c r="E892">
        <v>72</v>
      </c>
      <c r="F892">
        <v>3.74</v>
      </c>
      <c r="G892">
        <v>7.09</v>
      </c>
      <c r="H892" s="1">
        <v>44837</v>
      </c>
      <c r="I892" s="20">
        <v>0</v>
      </c>
      <c r="J892" s="47">
        <f>Table_Query_from_Mac10[[#This Row],[unit_price]]-(Table_Query_from_Mac10[[#This Row],[unit_price]]*(Table_Query_from_Mac10[[#This Row],[discount_pct]]/100))</f>
        <v>7.09</v>
      </c>
      <c r="K892" s="47">
        <f>Table_Query_from_Mac10[[#This Row],[unit_cost]]</f>
        <v>3.74</v>
      </c>
      <c r="L892" s="47">
        <f>Table_Query_from_Mac10[[#This Row],[Live-cost]]*(1+Table_Query_from_Mac10[[#This Row],[CogsIncreasebyTYPE]])</f>
        <v>3.74</v>
      </c>
      <c r="M892" s="47">
        <f>Table_Query_from_Mac10[[#This Row],[Live-cost]]*Table_Query_from_Mac10[[#This Row],[qty_to_ship]]</f>
        <v>269.28000000000003</v>
      </c>
      <c r="N892" s="47">
        <f>IF(Table_Query_from_Mac10[[#This Row],[item_no]]="KDA",-Table_Query_from_Mac10[[#This Row],[unit_price]],Table_Query_from_Mac10[[#This Row],[Net Unit]]*Table_Query_from_Mac10[[#This Row],[qty_to_ship]])</f>
        <v>510.48</v>
      </c>
      <c r="O892" s="47">
        <f>SUMIFS(Summary!C:C,Summary!H:H,Table_Query_from_Mac10[[#This Row],[Juiceoc]])</f>
        <v>0</v>
      </c>
      <c r="P892" s="47">
        <f>SUMIFS(Summary!D:D,Summary!H:H,Table_Query_from_Mac10[[#This Row],[Juiceoc]])</f>
        <v>0</v>
      </c>
      <c r="Q892" s="47">
        <f>SUMIFS(Summary!E:E,Summary!H:H,Table_Query_from_Mac10[[#This Row],[Juiceoc]])</f>
        <v>0</v>
      </c>
      <c r="R892" s="47">
        <f>Table_Query_from_Mac10[[#This Row],[Net Unit]]*(1+Table_Query_from_Mac10[[#This Row],[PriceIncreasebyType]])</f>
        <v>7.09</v>
      </c>
      <c r="S892" s="47">
        <f>Table_Query_from_Mac10[[#This Row],[UnitPriceFuture]]*Table_Query_from_Mac10[[#This Row],[qtytoShipFuture]]</f>
        <v>510.48</v>
      </c>
      <c r="T892" s="47">
        <f>ROUND(Table_Query_from_Mac10[[#This Row],[qty_to_ship]]*(1+Table_Query_from_Mac10[[#This Row],[VolumeIncreasebyType]]),0)</f>
        <v>72</v>
      </c>
      <c r="U892" s="47">
        <f>Table_Query_from_Mac10[[#This Row],[qtytoShipFuture]]*Table_Query_from_Mac10[[#This Row],[Future-cost]]</f>
        <v>269.28000000000003</v>
      </c>
      <c r="V892" s="47">
        <f>Table_Query_from_Mac10[[#This Row],[qtytoShipFuture]]-Table_Query_from_Mac10[[#This Row],[qty_to_ship]]</f>
        <v>0</v>
      </c>
      <c r="W892" s="47">
        <f>Table_Query_from_Mac10[[#This Row],[UnitPriceFuture]]</f>
        <v>7.09</v>
      </c>
      <c r="X892" s="47">
        <f>Table_Query_from_Mac10[[#This Row],[Unit Increase]]*Table_Query_from_Mac10[[#This Row],[UnitPriceFuture]]</f>
        <v>0</v>
      </c>
      <c r="Y892" s="47">
        <f>Table_Query_from_Mac10[[#This Row],[Unit Increase]]*Table_Query_from_Mac10[[#This Row],[Future-cost]]</f>
        <v>0</v>
      </c>
      <c r="Z892" s="47">
        <f>-(Table_Query_from_Mac10[[#This Row],[Incremental Sales]]+((Table_Query_from_Mac10[[#This Row],[Incremental Sales]]*-(SUM(Summary!$S$8:$S$9)))))*Summary!$S$18</f>
        <v>0</v>
      </c>
      <c r="AA892" s="47">
        <f>IFERROR(Table_Query_from_Mac10[[#This Row],[Incremental Cost]]/Table_Query_from_Mac10[[#This Row],[Incremental Sales]],0)</f>
        <v>0</v>
      </c>
      <c r="AB892" s="47">
        <f>IFERROR(Table_Query_from_Mac10[[#This Row],[TotalCostFuture]]/Table_Query_from_Mac10[[#This Row],[totalsalesFuture]],0)</f>
        <v>0.52750352609308893</v>
      </c>
      <c r="AN892" s="30">
        <v>288</v>
      </c>
      <c r="AO892">
        <f t="shared" si="26"/>
        <v>72</v>
      </c>
      <c r="AQ892" s="30">
        <v>20.260000000000002</v>
      </c>
      <c r="AR892">
        <f t="shared" si="27"/>
        <v>7.09</v>
      </c>
    </row>
    <row r="893" spans="1:44" x14ac:dyDescent="0.25">
      <c r="A893">
        <v>90086</v>
      </c>
      <c r="B893">
        <v>2</v>
      </c>
      <c r="C893" t="s">
        <v>59</v>
      </c>
      <c r="D893" t="s">
        <v>49</v>
      </c>
      <c r="E893">
        <v>25</v>
      </c>
      <c r="F893">
        <v>4.2699999999999996</v>
      </c>
      <c r="G893">
        <v>8.16</v>
      </c>
      <c r="H893" s="1">
        <v>44837</v>
      </c>
      <c r="I893" s="20">
        <v>0</v>
      </c>
      <c r="J893" s="47">
        <f>Table_Query_from_Mac10[[#This Row],[unit_price]]-(Table_Query_from_Mac10[[#This Row],[unit_price]]*(Table_Query_from_Mac10[[#This Row],[discount_pct]]/100))</f>
        <v>8.16</v>
      </c>
      <c r="K893" s="47">
        <f>Table_Query_from_Mac10[[#This Row],[unit_cost]]</f>
        <v>4.2699999999999996</v>
      </c>
      <c r="L893" s="47">
        <f>Table_Query_from_Mac10[[#This Row],[Live-cost]]*(1+Table_Query_from_Mac10[[#This Row],[CogsIncreasebyTYPE]])</f>
        <v>4.2699999999999996</v>
      </c>
      <c r="M893" s="47">
        <f>Table_Query_from_Mac10[[#This Row],[Live-cost]]*Table_Query_from_Mac10[[#This Row],[qty_to_ship]]</f>
        <v>106.74999999999999</v>
      </c>
      <c r="N893" s="47">
        <f>IF(Table_Query_from_Mac10[[#This Row],[item_no]]="KDA",-Table_Query_from_Mac10[[#This Row],[unit_price]],Table_Query_from_Mac10[[#This Row],[Net Unit]]*Table_Query_from_Mac10[[#This Row],[qty_to_ship]])</f>
        <v>204</v>
      </c>
      <c r="O893" s="47">
        <f>SUMIFS(Summary!C:C,Summary!H:H,Table_Query_from_Mac10[[#This Row],[Juiceoc]])</f>
        <v>0</v>
      </c>
      <c r="P893" s="47">
        <f>SUMIFS(Summary!D:D,Summary!H:H,Table_Query_from_Mac10[[#This Row],[Juiceoc]])</f>
        <v>0</v>
      </c>
      <c r="Q893" s="47">
        <f>SUMIFS(Summary!E:E,Summary!H:H,Table_Query_from_Mac10[[#This Row],[Juiceoc]])</f>
        <v>0</v>
      </c>
      <c r="R893" s="47">
        <f>Table_Query_from_Mac10[[#This Row],[Net Unit]]*(1+Table_Query_from_Mac10[[#This Row],[PriceIncreasebyType]])</f>
        <v>8.16</v>
      </c>
      <c r="S893" s="47">
        <f>Table_Query_from_Mac10[[#This Row],[UnitPriceFuture]]*Table_Query_from_Mac10[[#This Row],[qtytoShipFuture]]</f>
        <v>204</v>
      </c>
      <c r="T893" s="47">
        <f>ROUND(Table_Query_from_Mac10[[#This Row],[qty_to_ship]]*(1+Table_Query_from_Mac10[[#This Row],[VolumeIncreasebyType]]),0)</f>
        <v>25</v>
      </c>
      <c r="U893" s="47">
        <f>Table_Query_from_Mac10[[#This Row],[qtytoShipFuture]]*Table_Query_from_Mac10[[#This Row],[Future-cost]]</f>
        <v>106.74999999999999</v>
      </c>
      <c r="V893" s="47">
        <f>Table_Query_from_Mac10[[#This Row],[qtytoShipFuture]]-Table_Query_from_Mac10[[#This Row],[qty_to_ship]]</f>
        <v>0</v>
      </c>
      <c r="W893" s="47">
        <f>Table_Query_from_Mac10[[#This Row],[UnitPriceFuture]]</f>
        <v>8.16</v>
      </c>
      <c r="X893" s="47">
        <f>Table_Query_from_Mac10[[#This Row],[Unit Increase]]*Table_Query_from_Mac10[[#This Row],[UnitPriceFuture]]</f>
        <v>0</v>
      </c>
      <c r="Y893" s="47">
        <f>Table_Query_from_Mac10[[#This Row],[Unit Increase]]*Table_Query_from_Mac10[[#This Row],[Future-cost]]</f>
        <v>0</v>
      </c>
      <c r="Z893" s="47">
        <f>-(Table_Query_from_Mac10[[#This Row],[Incremental Sales]]+((Table_Query_from_Mac10[[#This Row],[Incremental Sales]]*-(SUM(Summary!$S$8:$S$9)))))*Summary!$S$18</f>
        <v>0</v>
      </c>
      <c r="AA893" s="47">
        <f>IFERROR(Table_Query_from_Mac10[[#This Row],[Incremental Cost]]/Table_Query_from_Mac10[[#This Row],[Incremental Sales]],0)</f>
        <v>0</v>
      </c>
      <c r="AB893" s="47">
        <f>IFERROR(Table_Query_from_Mac10[[#This Row],[TotalCostFuture]]/Table_Query_from_Mac10[[#This Row],[totalsalesFuture]],0)</f>
        <v>0.52328431372549011</v>
      </c>
      <c r="AN893" s="31">
        <v>100</v>
      </c>
      <c r="AO893">
        <f t="shared" si="26"/>
        <v>25</v>
      </c>
      <c r="AQ893" s="31">
        <v>23.31</v>
      </c>
      <c r="AR893">
        <f t="shared" si="27"/>
        <v>8.16</v>
      </c>
    </row>
    <row r="894" spans="1:44" x14ac:dyDescent="0.25">
      <c r="A894">
        <v>90086</v>
      </c>
      <c r="B894">
        <v>3</v>
      </c>
      <c r="C894" t="s">
        <v>59</v>
      </c>
      <c r="D894" t="s">
        <v>49</v>
      </c>
      <c r="E894">
        <v>75</v>
      </c>
      <c r="F894">
        <v>4.74</v>
      </c>
      <c r="G894">
        <v>8.91</v>
      </c>
      <c r="H894" s="1">
        <v>44837</v>
      </c>
      <c r="I894" s="20">
        <v>0</v>
      </c>
      <c r="J894" s="47">
        <f>Table_Query_from_Mac10[[#This Row],[unit_price]]-(Table_Query_from_Mac10[[#This Row],[unit_price]]*(Table_Query_from_Mac10[[#This Row],[discount_pct]]/100))</f>
        <v>8.91</v>
      </c>
      <c r="K894" s="47">
        <f>Table_Query_from_Mac10[[#This Row],[unit_cost]]</f>
        <v>4.74</v>
      </c>
      <c r="L894" s="47">
        <f>Table_Query_from_Mac10[[#This Row],[Live-cost]]*(1+Table_Query_from_Mac10[[#This Row],[CogsIncreasebyTYPE]])</f>
        <v>4.74</v>
      </c>
      <c r="M894" s="47">
        <f>Table_Query_from_Mac10[[#This Row],[Live-cost]]*Table_Query_from_Mac10[[#This Row],[qty_to_ship]]</f>
        <v>355.5</v>
      </c>
      <c r="N894" s="47">
        <f>IF(Table_Query_from_Mac10[[#This Row],[item_no]]="KDA",-Table_Query_from_Mac10[[#This Row],[unit_price]],Table_Query_from_Mac10[[#This Row],[Net Unit]]*Table_Query_from_Mac10[[#This Row],[qty_to_ship]])</f>
        <v>668.25</v>
      </c>
      <c r="O894" s="47">
        <f>SUMIFS(Summary!C:C,Summary!H:H,Table_Query_from_Mac10[[#This Row],[Juiceoc]])</f>
        <v>0</v>
      </c>
      <c r="P894" s="47">
        <f>SUMIFS(Summary!D:D,Summary!H:H,Table_Query_from_Mac10[[#This Row],[Juiceoc]])</f>
        <v>0</v>
      </c>
      <c r="Q894" s="47">
        <f>SUMIFS(Summary!E:E,Summary!H:H,Table_Query_from_Mac10[[#This Row],[Juiceoc]])</f>
        <v>0</v>
      </c>
      <c r="R894" s="47">
        <f>Table_Query_from_Mac10[[#This Row],[Net Unit]]*(1+Table_Query_from_Mac10[[#This Row],[PriceIncreasebyType]])</f>
        <v>8.91</v>
      </c>
      <c r="S894" s="47">
        <f>Table_Query_from_Mac10[[#This Row],[UnitPriceFuture]]*Table_Query_from_Mac10[[#This Row],[qtytoShipFuture]]</f>
        <v>668.25</v>
      </c>
      <c r="T894" s="47">
        <f>ROUND(Table_Query_from_Mac10[[#This Row],[qty_to_ship]]*(1+Table_Query_from_Mac10[[#This Row],[VolumeIncreasebyType]]),0)</f>
        <v>75</v>
      </c>
      <c r="U894" s="47">
        <f>Table_Query_from_Mac10[[#This Row],[qtytoShipFuture]]*Table_Query_from_Mac10[[#This Row],[Future-cost]]</f>
        <v>355.5</v>
      </c>
      <c r="V894" s="47">
        <f>Table_Query_from_Mac10[[#This Row],[qtytoShipFuture]]-Table_Query_from_Mac10[[#This Row],[qty_to_ship]]</f>
        <v>0</v>
      </c>
      <c r="W894" s="47">
        <f>Table_Query_from_Mac10[[#This Row],[UnitPriceFuture]]</f>
        <v>8.91</v>
      </c>
      <c r="X894" s="47">
        <f>Table_Query_from_Mac10[[#This Row],[Unit Increase]]*Table_Query_from_Mac10[[#This Row],[UnitPriceFuture]]</f>
        <v>0</v>
      </c>
      <c r="Y894" s="47">
        <f>Table_Query_from_Mac10[[#This Row],[Unit Increase]]*Table_Query_from_Mac10[[#This Row],[Future-cost]]</f>
        <v>0</v>
      </c>
      <c r="Z894" s="47">
        <f>-(Table_Query_from_Mac10[[#This Row],[Incremental Sales]]+((Table_Query_from_Mac10[[#This Row],[Incremental Sales]]*-(SUM(Summary!$S$8:$S$9)))))*Summary!$S$18</f>
        <v>0</v>
      </c>
      <c r="AA894" s="47">
        <f>IFERROR(Table_Query_from_Mac10[[#This Row],[Incremental Cost]]/Table_Query_from_Mac10[[#This Row],[Incremental Sales]],0)</f>
        <v>0</v>
      </c>
      <c r="AB894" s="47">
        <f>IFERROR(Table_Query_from_Mac10[[#This Row],[TotalCostFuture]]/Table_Query_from_Mac10[[#This Row],[totalsalesFuture]],0)</f>
        <v>0.53198653198653201</v>
      </c>
      <c r="AN894" s="30">
        <v>300</v>
      </c>
      <c r="AO894">
        <f t="shared" si="26"/>
        <v>75</v>
      </c>
      <c r="AQ894" s="30">
        <v>25.45</v>
      </c>
      <c r="AR894">
        <f t="shared" si="27"/>
        <v>8.91</v>
      </c>
    </row>
    <row r="895" spans="1:44" x14ac:dyDescent="0.25">
      <c r="A895">
        <v>90086</v>
      </c>
      <c r="B895">
        <v>4</v>
      </c>
      <c r="C895" t="s">
        <v>59</v>
      </c>
      <c r="D895" t="s">
        <v>49</v>
      </c>
      <c r="E895">
        <v>20</v>
      </c>
      <c r="F895">
        <v>5.21</v>
      </c>
      <c r="G895">
        <v>9.82</v>
      </c>
      <c r="H895" s="1">
        <v>44837</v>
      </c>
      <c r="I895" s="20">
        <v>0</v>
      </c>
      <c r="J895" s="47">
        <f>Table_Query_from_Mac10[[#This Row],[unit_price]]-(Table_Query_from_Mac10[[#This Row],[unit_price]]*(Table_Query_from_Mac10[[#This Row],[discount_pct]]/100))</f>
        <v>9.82</v>
      </c>
      <c r="K895" s="47">
        <f>Table_Query_from_Mac10[[#This Row],[unit_cost]]</f>
        <v>5.21</v>
      </c>
      <c r="L895" s="47">
        <f>Table_Query_from_Mac10[[#This Row],[Live-cost]]*(1+Table_Query_from_Mac10[[#This Row],[CogsIncreasebyTYPE]])</f>
        <v>5.21</v>
      </c>
      <c r="M895" s="47">
        <f>Table_Query_from_Mac10[[#This Row],[Live-cost]]*Table_Query_from_Mac10[[#This Row],[qty_to_ship]]</f>
        <v>104.2</v>
      </c>
      <c r="N895" s="47">
        <f>IF(Table_Query_from_Mac10[[#This Row],[item_no]]="KDA",-Table_Query_from_Mac10[[#This Row],[unit_price]],Table_Query_from_Mac10[[#This Row],[Net Unit]]*Table_Query_from_Mac10[[#This Row],[qty_to_ship]])</f>
        <v>196.4</v>
      </c>
      <c r="O895" s="47">
        <f>SUMIFS(Summary!C:C,Summary!H:H,Table_Query_from_Mac10[[#This Row],[Juiceoc]])</f>
        <v>0</v>
      </c>
      <c r="P895" s="47">
        <f>SUMIFS(Summary!D:D,Summary!H:H,Table_Query_from_Mac10[[#This Row],[Juiceoc]])</f>
        <v>0</v>
      </c>
      <c r="Q895" s="47">
        <f>SUMIFS(Summary!E:E,Summary!H:H,Table_Query_from_Mac10[[#This Row],[Juiceoc]])</f>
        <v>0</v>
      </c>
      <c r="R895" s="47">
        <f>Table_Query_from_Mac10[[#This Row],[Net Unit]]*(1+Table_Query_from_Mac10[[#This Row],[PriceIncreasebyType]])</f>
        <v>9.82</v>
      </c>
      <c r="S895" s="47">
        <f>Table_Query_from_Mac10[[#This Row],[UnitPriceFuture]]*Table_Query_from_Mac10[[#This Row],[qtytoShipFuture]]</f>
        <v>196.4</v>
      </c>
      <c r="T895" s="47">
        <f>ROUND(Table_Query_from_Mac10[[#This Row],[qty_to_ship]]*(1+Table_Query_from_Mac10[[#This Row],[VolumeIncreasebyType]]),0)</f>
        <v>20</v>
      </c>
      <c r="U895" s="47">
        <f>Table_Query_from_Mac10[[#This Row],[qtytoShipFuture]]*Table_Query_from_Mac10[[#This Row],[Future-cost]]</f>
        <v>104.2</v>
      </c>
      <c r="V895" s="47">
        <f>Table_Query_from_Mac10[[#This Row],[qtytoShipFuture]]-Table_Query_from_Mac10[[#This Row],[qty_to_ship]]</f>
        <v>0</v>
      </c>
      <c r="W895" s="47">
        <f>Table_Query_from_Mac10[[#This Row],[UnitPriceFuture]]</f>
        <v>9.82</v>
      </c>
      <c r="X895" s="47">
        <f>Table_Query_from_Mac10[[#This Row],[Unit Increase]]*Table_Query_from_Mac10[[#This Row],[UnitPriceFuture]]</f>
        <v>0</v>
      </c>
      <c r="Y895" s="47">
        <f>Table_Query_from_Mac10[[#This Row],[Unit Increase]]*Table_Query_from_Mac10[[#This Row],[Future-cost]]</f>
        <v>0</v>
      </c>
      <c r="Z895" s="47">
        <f>-(Table_Query_from_Mac10[[#This Row],[Incremental Sales]]+((Table_Query_from_Mac10[[#This Row],[Incremental Sales]]*-(SUM(Summary!$S$8:$S$9)))))*Summary!$S$18</f>
        <v>0</v>
      </c>
      <c r="AA895" s="47">
        <f>IFERROR(Table_Query_from_Mac10[[#This Row],[Incremental Cost]]/Table_Query_from_Mac10[[#This Row],[Incremental Sales]],0)</f>
        <v>0</v>
      </c>
      <c r="AB895" s="47">
        <f>IFERROR(Table_Query_from_Mac10[[#This Row],[TotalCostFuture]]/Table_Query_from_Mac10[[#This Row],[totalsalesFuture]],0)</f>
        <v>0.53054989816700615</v>
      </c>
      <c r="AN895" s="31">
        <v>80</v>
      </c>
      <c r="AO895">
        <f t="shared" si="26"/>
        <v>20</v>
      </c>
      <c r="AQ895" s="31">
        <v>28.05</v>
      </c>
      <c r="AR895">
        <f t="shared" si="27"/>
        <v>9.82</v>
      </c>
    </row>
    <row r="896" spans="1:44" x14ac:dyDescent="0.25">
      <c r="A896">
        <v>90086</v>
      </c>
      <c r="B896">
        <v>5</v>
      </c>
      <c r="C896" t="s">
        <v>59</v>
      </c>
      <c r="D896" t="s">
        <v>49</v>
      </c>
      <c r="E896">
        <v>112</v>
      </c>
      <c r="F896">
        <v>5.7</v>
      </c>
      <c r="G896">
        <v>10.66</v>
      </c>
      <c r="H896" s="1">
        <v>44837</v>
      </c>
      <c r="I896" s="20">
        <v>0</v>
      </c>
      <c r="J896" s="47">
        <f>Table_Query_from_Mac10[[#This Row],[unit_price]]-(Table_Query_from_Mac10[[#This Row],[unit_price]]*(Table_Query_from_Mac10[[#This Row],[discount_pct]]/100))</f>
        <v>10.66</v>
      </c>
      <c r="K896" s="47">
        <f>Table_Query_from_Mac10[[#This Row],[unit_cost]]</f>
        <v>5.7</v>
      </c>
      <c r="L896" s="47">
        <f>Table_Query_from_Mac10[[#This Row],[Live-cost]]*(1+Table_Query_from_Mac10[[#This Row],[CogsIncreasebyTYPE]])</f>
        <v>5.7</v>
      </c>
      <c r="M896" s="47">
        <f>Table_Query_from_Mac10[[#This Row],[Live-cost]]*Table_Query_from_Mac10[[#This Row],[qty_to_ship]]</f>
        <v>638.4</v>
      </c>
      <c r="N896" s="47">
        <f>IF(Table_Query_from_Mac10[[#This Row],[item_no]]="KDA",-Table_Query_from_Mac10[[#This Row],[unit_price]],Table_Query_from_Mac10[[#This Row],[Net Unit]]*Table_Query_from_Mac10[[#This Row],[qty_to_ship]])</f>
        <v>1193.92</v>
      </c>
      <c r="O896" s="47">
        <f>SUMIFS(Summary!C:C,Summary!H:H,Table_Query_from_Mac10[[#This Row],[Juiceoc]])</f>
        <v>0</v>
      </c>
      <c r="P896" s="47">
        <f>SUMIFS(Summary!D:D,Summary!H:H,Table_Query_from_Mac10[[#This Row],[Juiceoc]])</f>
        <v>0</v>
      </c>
      <c r="Q896" s="47">
        <f>SUMIFS(Summary!E:E,Summary!H:H,Table_Query_from_Mac10[[#This Row],[Juiceoc]])</f>
        <v>0</v>
      </c>
      <c r="R896" s="47">
        <f>Table_Query_from_Mac10[[#This Row],[Net Unit]]*(1+Table_Query_from_Mac10[[#This Row],[PriceIncreasebyType]])</f>
        <v>10.66</v>
      </c>
      <c r="S896" s="47">
        <f>Table_Query_from_Mac10[[#This Row],[UnitPriceFuture]]*Table_Query_from_Mac10[[#This Row],[qtytoShipFuture]]</f>
        <v>1193.92</v>
      </c>
      <c r="T896" s="47">
        <f>ROUND(Table_Query_from_Mac10[[#This Row],[qty_to_ship]]*(1+Table_Query_from_Mac10[[#This Row],[VolumeIncreasebyType]]),0)</f>
        <v>112</v>
      </c>
      <c r="U896" s="47">
        <f>Table_Query_from_Mac10[[#This Row],[qtytoShipFuture]]*Table_Query_from_Mac10[[#This Row],[Future-cost]]</f>
        <v>638.4</v>
      </c>
      <c r="V896" s="47">
        <f>Table_Query_from_Mac10[[#This Row],[qtytoShipFuture]]-Table_Query_from_Mac10[[#This Row],[qty_to_ship]]</f>
        <v>0</v>
      </c>
      <c r="W896" s="47">
        <f>Table_Query_from_Mac10[[#This Row],[UnitPriceFuture]]</f>
        <v>10.66</v>
      </c>
      <c r="X896" s="47">
        <f>Table_Query_from_Mac10[[#This Row],[Unit Increase]]*Table_Query_from_Mac10[[#This Row],[UnitPriceFuture]]</f>
        <v>0</v>
      </c>
      <c r="Y896" s="47">
        <f>Table_Query_from_Mac10[[#This Row],[Unit Increase]]*Table_Query_from_Mac10[[#This Row],[Future-cost]]</f>
        <v>0</v>
      </c>
      <c r="Z896" s="47">
        <f>-(Table_Query_from_Mac10[[#This Row],[Incremental Sales]]+((Table_Query_from_Mac10[[#This Row],[Incremental Sales]]*-(SUM(Summary!$S$8:$S$9)))))*Summary!$S$18</f>
        <v>0</v>
      </c>
      <c r="AA896" s="47">
        <f>IFERROR(Table_Query_from_Mac10[[#This Row],[Incremental Cost]]/Table_Query_from_Mac10[[#This Row],[Incremental Sales]],0)</f>
        <v>0</v>
      </c>
      <c r="AB896" s="47">
        <f>IFERROR(Table_Query_from_Mac10[[#This Row],[TotalCostFuture]]/Table_Query_from_Mac10[[#This Row],[totalsalesFuture]],0)</f>
        <v>0.53470919324577859</v>
      </c>
      <c r="AN896" s="30">
        <v>448</v>
      </c>
      <c r="AO896">
        <f t="shared" si="26"/>
        <v>112</v>
      </c>
      <c r="AQ896" s="30">
        <v>30.45</v>
      </c>
      <c r="AR896">
        <f t="shared" si="27"/>
        <v>10.66</v>
      </c>
    </row>
    <row r="897" spans="1:44" x14ac:dyDescent="0.25">
      <c r="A897">
        <v>90086</v>
      </c>
      <c r="B897">
        <v>6</v>
      </c>
      <c r="C897" t="s">
        <v>59</v>
      </c>
      <c r="D897" t="s">
        <v>49</v>
      </c>
      <c r="E897">
        <v>16</v>
      </c>
      <c r="F897">
        <v>6.28</v>
      </c>
      <c r="G897">
        <v>11.78</v>
      </c>
      <c r="H897" s="1">
        <v>44837</v>
      </c>
      <c r="I897" s="20">
        <v>0</v>
      </c>
      <c r="J897" s="47">
        <f>Table_Query_from_Mac10[[#This Row],[unit_price]]-(Table_Query_from_Mac10[[#This Row],[unit_price]]*(Table_Query_from_Mac10[[#This Row],[discount_pct]]/100))</f>
        <v>11.78</v>
      </c>
      <c r="K897" s="47">
        <f>Table_Query_from_Mac10[[#This Row],[unit_cost]]</f>
        <v>6.28</v>
      </c>
      <c r="L897" s="47">
        <f>Table_Query_from_Mac10[[#This Row],[Live-cost]]*(1+Table_Query_from_Mac10[[#This Row],[CogsIncreasebyTYPE]])</f>
        <v>6.28</v>
      </c>
      <c r="M897" s="47">
        <f>Table_Query_from_Mac10[[#This Row],[Live-cost]]*Table_Query_from_Mac10[[#This Row],[qty_to_ship]]</f>
        <v>100.48</v>
      </c>
      <c r="N897" s="47">
        <f>IF(Table_Query_from_Mac10[[#This Row],[item_no]]="KDA",-Table_Query_from_Mac10[[#This Row],[unit_price]],Table_Query_from_Mac10[[#This Row],[Net Unit]]*Table_Query_from_Mac10[[#This Row],[qty_to_ship]])</f>
        <v>188.48</v>
      </c>
      <c r="O897" s="47">
        <f>SUMIFS(Summary!C:C,Summary!H:H,Table_Query_from_Mac10[[#This Row],[Juiceoc]])</f>
        <v>0</v>
      </c>
      <c r="P897" s="47">
        <f>SUMIFS(Summary!D:D,Summary!H:H,Table_Query_from_Mac10[[#This Row],[Juiceoc]])</f>
        <v>0</v>
      </c>
      <c r="Q897" s="47">
        <f>SUMIFS(Summary!E:E,Summary!H:H,Table_Query_from_Mac10[[#This Row],[Juiceoc]])</f>
        <v>0</v>
      </c>
      <c r="R897" s="47">
        <f>Table_Query_from_Mac10[[#This Row],[Net Unit]]*(1+Table_Query_from_Mac10[[#This Row],[PriceIncreasebyType]])</f>
        <v>11.78</v>
      </c>
      <c r="S897" s="47">
        <f>Table_Query_from_Mac10[[#This Row],[UnitPriceFuture]]*Table_Query_from_Mac10[[#This Row],[qtytoShipFuture]]</f>
        <v>188.48</v>
      </c>
      <c r="T897" s="47">
        <f>ROUND(Table_Query_from_Mac10[[#This Row],[qty_to_ship]]*(1+Table_Query_from_Mac10[[#This Row],[VolumeIncreasebyType]]),0)</f>
        <v>16</v>
      </c>
      <c r="U897" s="47">
        <f>Table_Query_from_Mac10[[#This Row],[qtytoShipFuture]]*Table_Query_from_Mac10[[#This Row],[Future-cost]]</f>
        <v>100.48</v>
      </c>
      <c r="V897" s="47">
        <f>Table_Query_from_Mac10[[#This Row],[qtytoShipFuture]]-Table_Query_from_Mac10[[#This Row],[qty_to_ship]]</f>
        <v>0</v>
      </c>
      <c r="W897" s="47">
        <f>Table_Query_from_Mac10[[#This Row],[UnitPriceFuture]]</f>
        <v>11.78</v>
      </c>
      <c r="X897" s="47">
        <f>Table_Query_from_Mac10[[#This Row],[Unit Increase]]*Table_Query_from_Mac10[[#This Row],[UnitPriceFuture]]</f>
        <v>0</v>
      </c>
      <c r="Y897" s="47">
        <f>Table_Query_from_Mac10[[#This Row],[Unit Increase]]*Table_Query_from_Mac10[[#This Row],[Future-cost]]</f>
        <v>0</v>
      </c>
      <c r="Z897" s="47">
        <f>-(Table_Query_from_Mac10[[#This Row],[Incremental Sales]]+((Table_Query_from_Mac10[[#This Row],[Incremental Sales]]*-(SUM(Summary!$S$8:$S$9)))))*Summary!$S$18</f>
        <v>0</v>
      </c>
      <c r="AA897" s="47">
        <f>IFERROR(Table_Query_from_Mac10[[#This Row],[Incremental Cost]]/Table_Query_from_Mac10[[#This Row],[Incremental Sales]],0)</f>
        <v>0</v>
      </c>
      <c r="AB897" s="47">
        <f>IFERROR(Table_Query_from_Mac10[[#This Row],[TotalCostFuture]]/Table_Query_from_Mac10[[#This Row],[totalsalesFuture]],0)</f>
        <v>0.53310696095076404</v>
      </c>
      <c r="AN897" s="31">
        <v>64</v>
      </c>
      <c r="AO897">
        <f t="shared" si="26"/>
        <v>16</v>
      </c>
      <c r="AQ897" s="31">
        <v>33.67</v>
      </c>
      <c r="AR897">
        <f t="shared" si="27"/>
        <v>11.78</v>
      </c>
    </row>
    <row r="898" spans="1:44" x14ac:dyDescent="0.25">
      <c r="A898">
        <v>90086</v>
      </c>
      <c r="B898">
        <v>7</v>
      </c>
      <c r="C898" t="s">
        <v>59</v>
      </c>
      <c r="D898" t="s">
        <v>49</v>
      </c>
      <c r="E898">
        <v>24</v>
      </c>
      <c r="F898">
        <v>6.89</v>
      </c>
      <c r="G898">
        <v>12.91</v>
      </c>
      <c r="H898" s="1">
        <v>44837</v>
      </c>
      <c r="I898" s="20">
        <v>0</v>
      </c>
      <c r="J898" s="47">
        <f>Table_Query_from_Mac10[[#This Row],[unit_price]]-(Table_Query_from_Mac10[[#This Row],[unit_price]]*(Table_Query_from_Mac10[[#This Row],[discount_pct]]/100))</f>
        <v>12.91</v>
      </c>
      <c r="K898" s="47">
        <f>Table_Query_from_Mac10[[#This Row],[unit_cost]]</f>
        <v>6.89</v>
      </c>
      <c r="L898" s="47">
        <f>Table_Query_from_Mac10[[#This Row],[Live-cost]]*(1+Table_Query_from_Mac10[[#This Row],[CogsIncreasebyTYPE]])</f>
        <v>6.89</v>
      </c>
      <c r="M898" s="47">
        <f>Table_Query_from_Mac10[[#This Row],[Live-cost]]*Table_Query_from_Mac10[[#This Row],[qty_to_ship]]</f>
        <v>165.35999999999999</v>
      </c>
      <c r="N898" s="47">
        <f>IF(Table_Query_from_Mac10[[#This Row],[item_no]]="KDA",-Table_Query_from_Mac10[[#This Row],[unit_price]],Table_Query_from_Mac10[[#This Row],[Net Unit]]*Table_Query_from_Mac10[[#This Row],[qty_to_ship]])</f>
        <v>309.84000000000003</v>
      </c>
      <c r="O898" s="47">
        <f>SUMIFS(Summary!C:C,Summary!H:H,Table_Query_from_Mac10[[#This Row],[Juiceoc]])</f>
        <v>0</v>
      </c>
      <c r="P898" s="47">
        <f>SUMIFS(Summary!D:D,Summary!H:H,Table_Query_from_Mac10[[#This Row],[Juiceoc]])</f>
        <v>0</v>
      </c>
      <c r="Q898" s="47">
        <f>SUMIFS(Summary!E:E,Summary!H:H,Table_Query_from_Mac10[[#This Row],[Juiceoc]])</f>
        <v>0</v>
      </c>
      <c r="R898" s="47">
        <f>Table_Query_from_Mac10[[#This Row],[Net Unit]]*(1+Table_Query_from_Mac10[[#This Row],[PriceIncreasebyType]])</f>
        <v>12.91</v>
      </c>
      <c r="S898" s="47">
        <f>Table_Query_from_Mac10[[#This Row],[UnitPriceFuture]]*Table_Query_from_Mac10[[#This Row],[qtytoShipFuture]]</f>
        <v>309.84000000000003</v>
      </c>
      <c r="T898" s="47">
        <f>ROUND(Table_Query_from_Mac10[[#This Row],[qty_to_ship]]*(1+Table_Query_from_Mac10[[#This Row],[VolumeIncreasebyType]]),0)</f>
        <v>24</v>
      </c>
      <c r="U898" s="47">
        <f>Table_Query_from_Mac10[[#This Row],[qtytoShipFuture]]*Table_Query_from_Mac10[[#This Row],[Future-cost]]</f>
        <v>165.35999999999999</v>
      </c>
      <c r="V898" s="47">
        <f>Table_Query_from_Mac10[[#This Row],[qtytoShipFuture]]-Table_Query_from_Mac10[[#This Row],[qty_to_ship]]</f>
        <v>0</v>
      </c>
      <c r="W898" s="47">
        <f>Table_Query_from_Mac10[[#This Row],[UnitPriceFuture]]</f>
        <v>12.91</v>
      </c>
      <c r="X898" s="47">
        <f>Table_Query_from_Mac10[[#This Row],[Unit Increase]]*Table_Query_from_Mac10[[#This Row],[UnitPriceFuture]]</f>
        <v>0</v>
      </c>
      <c r="Y898" s="47">
        <f>Table_Query_from_Mac10[[#This Row],[Unit Increase]]*Table_Query_from_Mac10[[#This Row],[Future-cost]]</f>
        <v>0</v>
      </c>
      <c r="Z898" s="47">
        <f>-(Table_Query_from_Mac10[[#This Row],[Incremental Sales]]+((Table_Query_from_Mac10[[#This Row],[Incremental Sales]]*-(SUM(Summary!$S$8:$S$9)))))*Summary!$S$18</f>
        <v>0</v>
      </c>
      <c r="AA898" s="47">
        <f>IFERROR(Table_Query_from_Mac10[[#This Row],[Incremental Cost]]/Table_Query_from_Mac10[[#This Row],[Incremental Sales]],0)</f>
        <v>0</v>
      </c>
      <c r="AB898" s="47">
        <f>IFERROR(Table_Query_from_Mac10[[#This Row],[TotalCostFuture]]/Table_Query_from_Mac10[[#This Row],[totalsalesFuture]],0)</f>
        <v>0.53369481022463194</v>
      </c>
      <c r="AN898" s="30">
        <v>96</v>
      </c>
      <c r="AO898">
        <f t="shared" si="26"/>
        <v>24</v>
      </c>
      <c r="AQ898" s="30">
        <v>36.89</v>
      </c>
      <c r="AR898">
        <f t="shared" si="27"/>
        <v>12.91</v>
      </c>
    </row>
    <row r="899" spans="1:44" x14ac:dyDescent="0.25">
      <c r="A899">
        <v>90086</v>
      </c>
      <c r="B899">
        <v>8</v>
      </c>
      <c r="C899" t="s">
        <v>59</v>
      </c>
      <c r="D899" t="s">
        <v>49</v>
      </c>
      <c r="E899">
        <v>18</v>
      </c>
      <c r="F899">
        <v>8.1999999999999993</v>
      </c>
      <c r="G899">
        <v>16.649999999999999</v>
      </c>
      <c r="H899" s="1">
        <v>44837</v>
      </c>
      <c r="I899" s="20">
        <v>0</v>
      </c>
      <c r="J899" s="47">
        <f>Table_Query_from_Mac10[[#This Row],[unit_price]]-(Table_Query_from_Mac10[[#This Row],[unit_price]]*(Table_Query_from_Mac10[[#This Row],[discount_pct]]/100))</f>
        <v>16.649999999999999</v>
      </c>
      <c r="K899" s="47">
        <f>Table_Query_from_Mac10[[#This Row],[unit_cost]]</f>
        <v>8.1999999999999993</v>
      </c>
      <c r="L899" s="47">
        <f>Table_Query_from_Mac10[[#This Row],[Live-cost]]*(1+Table_Query_from_Mac10[[#This Row],[CogsIncreasebyTYPE]])</f>
        <v>8.1999999999999993</v>
      </c>
      <c r="M899" s="47">
        <f>Table_Query_from_Mac10[[#This Row],[Live-cost]]*Table_Query_from_Mac10[[#This Row],[qty_to_ship]]</f>
        <v>147.6</v>
      </c>
      <c r="N899" s="47">
        <f>IF(Table_Query_from_Mac10[[#This Row],[item_no]]="KDA",-Table_Query_from_Mac10[[#This Row],[unit_price]],Table_Query_from_Mac10[[#This Row],[Net Unit]]*Table_Query_from_Mac10[[#This Row],[qty_to_ship]])</f>
        <v>299.7</v>
      </c>
      <c r="O899" s="47">
        <f>SUMIFS(Summary!C:C,Summary!H:H,Table_Query_from_Mac10[[#This Row],[Juiceoc]])</f>
        <v>0</v>
      </c>
      <c r="P899" s="47">
        <f>SUMIFS(Summary!D:D,Summary!H:H,Table_Query_from_Mac10[[#This Row],[Juiceoc]])</f>
        <v>0</v>
      </c>
      <c r="Q899" s="47">
        <f>SUMIFS(Summary!E:E,Summary!H:H,Table_Query_from_Mac10[[#This Row],[Juiceoc]])</f>
        <v>0</v>
      </c>
      <c r="R899" s="47">
        <f>Table_Query_from_Mac10[[#This Row],[Net Unit]]*(1+Table_Query_from_Mac10[[#This Row],[PriceIncreasebyType]])</f>
        <v>16.649999999999999</v>
      </c>
      <c r="S899" s="47">
        <f>Table_Query_from_Mac10[[#This Row],[UnitPriceFuture]]*Table_Query_from_Mac10[[#This Row],[qtytoShipFuture]]</f>
        <v>299.7</v>
      </c>
      <c r="T899" s="47">
        <f>ROUND(Table_Query_from_Mac10[[#This Row],[qty_to_ship]]*(1+Table_Query_from_Mac10[[#This Row],[VolumeIncreasebyType]]),0)</f>
        <v>18</v>
      </c>
      <c r="U899" s="47">
        <f>Table_Query_from_Mac10[[#This Row],[qtytoShipFuture]]*Table_Query_from_Mac10[[#This Row],[Future-cost]]</f>
        <v>147.6</v>
      </c>
      <c r="V899" s="47">
        <f>Table_Query_from_Mac10[[#This Row],[qtytoShipFuture]]-Table_Query_from_Mac10[[#This Row],[qty_to_ship]]</f>
        <v>0</v>
      </c>
      <c r="W899" s="47">
        <f>Table_Query_from_Mac10[[#This Row],[UnitPriceFuture]]</f>
        <v>16.649999999999999</v>
      </c>
      <c r="X899" s="47">
        <f>Table_Query_from_Mac10[[#This Row],[Unit Increase]]*Table_Query_from_Mac10[[#This Row],[UnitPriceFuture]]</f>
        <v>0</v>
      </c>
      <c r="Y899" s="47">
        <f>Table_Query_from_Mac10[[#This Row],[Unit Increase]]*Table_Query_from_Mac10[[#This Row],[Future-cost]]</f>
        <v>0</v>
      </c>
      <c r="Z899" s="47">
        <f>-(Table_Query_from_Mac10[[#This Row],[Incremental Sales]]+((Table_Query_from_Mac10[[#This Row],[Incremental Sales]]*-(SUM(Summary!$S$8:$S$9)))))*Summary!$S$18</f>
        <v>0</v>
      </c>
      <c r="AA899" s="47">
        <f>IFERROR(Table_Query_from_Mac10[[#This Row],[Incremental Cost]]/Table_Query_from_Mac10[[#This Row],[Incremental Sales]],0)</f>
        <v>0</v>
      </c>
      <c r="AB899" s="47">
        <f>IFERROR(Table_Query_from_Mac10[[#This Row],[TotalCostFuture]]/Table_Query_from_Mac10[[#This Row],[totalsalesFuture]],0)</f>
        <v>0.4924924924924925</v>
      </c>
      <c r="AN899" s="31">
        <v>72</v>
      </c>
      <c r="AO899">
        <f t="shared" ref="AO899:AO962" si="28">CEILING(AN899/4,1)</f>
        <v>18</v>
      </c>
      <c r="AQ899" s="31">
        <v>47.58</v>
      </c>
      <c r="AR899">
        <f t="shared" ref="AR899:AR962" si="29">ROUND(AQ899/5*1.75,2)</f>
        <v>16.649999999999999</v>
      </c>
    </row>
    <row r="900" spans="1:44" x14ac:dyDescent="0.25">
      <c r="A900">
        <v>90086</v>
      </c>
      <c r="B900">
        <v>9</v>
      </c>
      <c r="C900" t="s">
        <v>59</v>
      </c>
      <c r="D900" t="s">
        <v>49</v>
      </c>
      <c r="E900">
        <v>36</v>
      </c>
      <c r="F900">
        <v>9.5500000000000007</v>
      </c>
      <c r="G900">
        <v>20.16</v>
      </c>
      <c r="H900" s="1">
        <v>44837</v>
      </c>
      <c r="I900" s="20">
        <v>0</v>
      </c>
      <c r="J900" s="47">
        <f>Table_Query_from_Mac10[[#This Row],[unit_price]]-(Table_Query_from_Mac10[[#This Row],[unit_price]]*(Table_Query_from_Mac10[[#This Row],[discount_pct]]/100))</f>
        <v>20.16</v>
      </c>
      <c r="K900" s="47">
        <f>Table_Query_from_Mac10[[#This Row],[unit_cost]]</f>
        <v>9.5500000000000007</v>
      </c>
      <c r="L900" s="47">
        <f>Table_Query_from_Mac10[[#This Row],[Live-cost]]*(1+Table_Query_from_Mac10[[#This Row],[CogsIncreasebyTYPE]])</f>
        <v>9.5500000000000007</v>
      </c>
      <c r="M900" s="47">
        <f>Table_Query_from_Mac10[[#This Row],[Live-cost]]*Table_Query_from_Mac10[[#This Row],[qty_to_ship]]</f>
        <v>343.8</v>
      </c>
      <c r="N900" s="47">
        <f>IF(Table_Query_from_Mac10[[#This Row],[item_no]]="KDA",-Table_Query_from_Mac10[[#This Row],[unit_price]],Table_Query_from_Mac10[[#This Row],[Net Unit]]*Table_Query_from_Mac10[[#This Row],[qty_to_ship]])</f>
        <v>725.76</v>
      </c>
      <c r="O900" s="47">
        <f>SUMIFS(Summary!C:C,Summary!H:H,Table_Query_from_Mac10[[#This Row],[Juiceoc]])</f>
        <v>0</v>
      </c>
      <c r="P900" s="47">
        <f>SUMIFS(Summary!D:D,Summary!H:H,Table_Query_from_Mac10[[#This Row],[Juiceoc]])</f>
        <v>0</v>
      </c>
      <c r="Q900" s="47">
        <f>SUMIFS(Summary!E:E,Summary!H:H,Table_Query_from_Mac10[[#This Row],[Juiceoc]])</f>
        <v>0</v>
      </c>
      <c r="R900" s="47">
        <f>Table_Query_from_Mac10[[#This Row],[Net Unit]]*(1+Table_Query_from_Mac10[[#This Row],[PriceIncreasebyType]])</f>
        <v>20.16</v>
      </c>
      <c r="S900" s="47">
        <f>Table_Query_from_Mac10[[#This Row],[UnitPriceFuture]]*Table_Query_from_Mac10[[#This Row],[qtytoShipFuture]]</f>
        <v>725.76</v>
      </c>
      <c r="T900" s="47">
        <f>ROUND(Table_Query_from_Mac10[[#This Row],[qty_to_ship]]*(1+Table_Query_from_Mac10[[#This Row],[VolumeIncreasebyType]]),0)</f>
        <v>36</v>
      </c>
      <c r="U900" s="47">
        <f>Table_Query_from_Mac10[[#This Row],[qtytoShipFuture]]*Table_Query_from_Mac10[[#This Row],[Future-cost]]</f>
        <v>343.8</v>
      </c>
      <c r="V900" s="47">
        <f>Table_Query_from_Mac10[[#This Row],[qtytoShipFuture]]-Table_Query_from_Mac10[[#This Row],[qty_to_ship]]</f>
        <v>0</v>
      </c>
      <c r="W900" s="47">
        <f>Table_Query_from_Mac10[[#This Row],[UnitPriceFuture]]</f>
        <v>20.16</v>
      </c>
      <c r="X900" s="47">
        <f>Table_Query_from_Mac10[[#This Row],[Unit Increase]]*Table_Query_from_Mac10[[#This Row],[UnitPriceFuture]]</f>
        <v>0</v>
      </c>
      <c r="Y900" s="47">
        <f>Table_Query_from_Mac10[[#This Row],[Unit Increase]]*Table_Query_from_Mac10[[#This Row],[Future-cost]]</f>
        <v>0</v>
      </c>
      <c r="Z900" s="47">
        <f>-(Table_Query_from_Mac10[[#This Row],[Incremental Sales]]+((Table_Query_from_Mac10[[#This Row],[Incremental Sales]]*-(SUM(Summary!$S$8:$S$9)))))*Summary!$S$18</f>
        <v>0</v>
      </c>
      <c r="AA900" s="47">
        <f>IFERROR(Table_Query_from_Mac10[[#This Row],[Incremental Cost]]/Table_Query_from_Mac10[[#This Row],[Incremental Sales]],0)</f>
        <v>0</v>
      </c>
      <c r="AB900" s="47">
        <f>IFERROR(Table_Query_from_Mac10[[#This Row],[TotalCostFuture]]/Table_Query_from_Mac10[[#This Row],[totalsalesFuture]],0)</f>
        <v>0.4737103174603175</v>
      </c>
      <c r="AN900" s="30">
        <v>144</v>
      </c>
      <c r="AO900">
        <f t="shared" si="28"/>
        <v>36</v>
      </c>
      <c r="AQ900" s="30">
        <v>57.59</v>
      </c>
      <c r="AR900">
        <f t="shared" si="29"/>
        <v>20.16</v>
      </c>
    </row>
    <row r="901" spans="1:44" x14ac:dyDescent="0.25">
      <c r="A901">
        <v>90086</v>
      </c>
      <c r="B901">
        <v>10</v>
      </c>
      <c r="C901" t="s">
        <v>59</v>
      </c>
      <c r="D901" t="s">
        <v>49</v>
      </c>
      <c r="E901">
        <v>6</v>
      </c>
      <c r="F901">
        <v>11.28</v>
      </c>
      <c r="G901">
        <v>23.45</v>
      </c>
      <c r="H901" s="1">
        <v>44837</v>
      </c>
      <c r="I901" s="20">
        <v>0</v>
      </c>
      <c r="J901" s="47">
        <f>Table_Query_from_Mac10[[#This Row],[unit_price]]-(Table_Query_from_Mac10[[#This Row],[unit_price]]*(Table_Query_from_Mac10[[#This Row],[discount_pct]]/100))</f>
        <v>23.45</v>
      </c>
      <c r="K901" s="47">
        <f>Table_Query_from_Mac10[[#This Row],[unit_cost]]</f>
        <v>11.28</v>
      </c>
      <c r="L901" s="47">
        <f>Table_Query_from_Mac10[[#This Row],[Live-cost]]*(1+Table_Query_from_Mac10[[#This Row],[CogsIncreasebyTYPE]])</f>
        <v>11.28</v>
      </c>
      <c r="M901" s="47">
        <f>Table_Query_from_Mac10[[#This Row],[Live-cost]]*Table_Query_from_Mac10[[#This Row],[qty_to_ship]]</f>
        <v>67.679999999999993</v>
      </c>
      <c r="N901" s="47">
        <f>IF(Table_Query_from_Mac10[[#This Row],[item_no]]="KDA",-Table_Query_from_Mac10[[#This Row],[unit_price]],Table_Query_from_Mac10[[#This Row],[Net Unit]]*Table_Query_from_Mac10[[#This Row],[qty_to_ship]])</f>
        <v>140.69999999999999</v>
      </c>
      <c r="O901" s="47">
        <f>SUMIFS(Summary!C:C,Summary!H:H,Table_Query_from_Mac10[[#This Row],[Juiceoc]])</f>
        <v>0</v>
      </c>
      <c r="P901" s="47">
        <f>SUMIFS(Summary!D:D,Summary!H:H,Table_Query_from_Mac10[[#This Row],[Juiceoc]])</f>
        <v>0</v>
      </c>
      <c r="Q901" s="47">
        <f>SUMIFS(Summary!E:E,Summary!H:H,Table_Query_from_Mac10[[#This Row],[Juiceoc]])</f>
        <v>0</v>
      </c>
      <c r="R901" s="47">
        <f>Table_Query_from_Mac10[[#This Row],[Net Unit]]*(1+Table_Query_from_Mac10[[#This Row],[PriceIncreasebyType]])</f>
        <v>23.45</v>
      </c>
      <c r="S901" s="47">
        <f>Table_Query_from_Mac10[[#This Row],[UnitPriceFuture]]*Table_Query_from_Mac10[[#This Row],[qtytoShipFuture]]</f>
        <v>140.69999999999999</v>
      </c>
      <c r="T901" s="47">
        <f>ROUND(Table_Query_from_Mac10[[#This Row],[qty_to_ship]]*(1+Table_Query_from_Mac10[[#This Row],[VolumeIncreasebyType]]),0)</f>
        <v>6</v>
      </c>
      <c r="U901" s="47">
        <f>Table_Query_from_Mac10[[#This Row],[qtytoShipFuture]]*Table_Query_from_Mac10[[#This Row],[Future-cost]]</f>
        <v>67.679999999999993</v>
      </c>
      <c r="V901" s="47">
        <f>Table_Query_from_Mac10[[#This Row],[qtytoShipFuture]]-Table_Query_from_Mac10[[#This Row],[qty_to_ship]]</f>
        <v>0</v>
      </c>
      <c r="W901" s="47">
        <f>Table_Query_from_Mac10[[#This Row],[UnitPriceFuture]]</f>
        <v>23.45</v>
      </c>
      <c r="X901" s="47">
        <f>Table_Query_from_Mac10[[#This Row],[Unit Increase]]*Table_Query_from_Mac10[[#This Row],[UnitPriceFuture]]</f>
        <v>0</v>
      </c>
      <c r="Y901" s="47">
        <f>Table_Query_from_Mac10[[#This Row],[Unit Increase]]*Table_Query_from_Mac10[[#This Row],[Future-cost]]</f>
        <v>0</v>
      </c>
      <c r="Z901" s="47">
        <f>-(Table_Query_from_Mac10[[#This Row],[Incremental Sales]]+((Table_Query_from_Mac10[[#This Row],[Incremental Sales]]*-(SUM(Summary!$S$8:$S$9)))))*Summary!$S$18</f>
        <v>0</v>
      </c>
      <c r="AA901" s="47">
        <f>IFERROR(Table_Query_from_Mac10[[#This Row],[Incremental Cost]]/Table_Query_from_Mac10[[#This Row],[Incremental Sales]],0)</f>
        <v>0</v>
      </c>
      <c r="AB901" s="47">
        <f>IFERROR(Table_Query_from_Mac10[[#This Row],[TotalCostFuture]]/Table_Query_from_Mac10[[#This Row],[totalsalesFuture]],0)</f>
        <v>0.48102345415778253</v>
      </c>
      <c r="AN901" s="31">
        <v>24</v>
      </c>
      <c r="AO901">
        <f t="shared" si="28"/>
        <v>6</v>
      </c>
      <c r="AQ901" s="31">
        <v>66.989999999999995</v>
      </c>
      <c r="AR901">
        <f t="shared" si="29"/>
        <v>23.45</v>
      </c>
    </row>
    <row r="902" spans="1:44" x14ac:dyDescent="0.25">
      <c r="A902">
        <v>90086</v>
      </c>
      <c r="B902">
        <v>11</v>
      </c>
      <c r="C902" t="s">
        <v>59</v>
      </c>
      <c r="D902" t="s">
        <v>49</v>
      </c>
      <c r="E902">
        <v>4</v>
      </c>
      <c r="F902">
        <v>12.88</v>
      </c>
      <c r="G902">
        <v>26.21</v>
      </c>
      <c r="H902" s="1">
        <v>44837</v>
      </c>
      <c r="I902" s="20">
        <v>0</v>
      </c>
      <c r="J902" s="47">
        <f>Table_Query_from_Mac10[[#This Row],[unit_price]]-(Table_Query_from_Mac10[[#This Row],[unit_price]]*(Table_Query_from_Mac10[[#This Row],[discount_pct]]/100))</f>
        <v>26.21</v>
      </c>
      <c r="K902" s="47">
        <f>Table_Query_from_Mac10[[#This Row],[unit_cost]]</f>
        <v>12.88</v>
      </c>
      <c r="L902" s="47">
        <f>Table_Query_from_Mac10[[#This Row],[Live-cost]]*(1+Table_Query_from_Mac10[[#This Row],[CogsIncreasebyTYPE]])</f>
        <v>12.88</v>
      </c>
      <c r="M902" s="47">
        <f>Table_Query_from_Mac10[[#This Row],[Live-cost]]*Table_Query_from_Mac10[[#This Row],[qty_to_ship]]</f>
        <v>51.52</v>
      </c>
      <c r="N902" s="47">
        <f>IF(Table_Query_from_Mac10[[#This Row],[item_no]]="KDA",-Table_Query_from_Mac10[[#This Row],[unit_price]],Table_Query_from_Mac10[[#This Row],[Net Unit]]*Table_Query_from_Mac10[[#This Row],[qty_to_ship]])</f>
        <v>104.84</v>
      </c>
      <c r="O902" s="47">
        <f>SUMIFS(Summary!C:C,Summary!H:H,Table_Query_from_Mac10[[#This Row],[Juiceoc]])</f>
        <v>0</v>
      </c>
      <c r="P902" s="47">
        <f>SUMIFS(Summary!D:D,Summary!H:H,Table_Query_from_Mac10[[#This Row],[Juiceoc]])</f>
        <v>0</v>
      </c>
      <c r="Q902" s="47">
        <f>SUMIFS(Summary!E:E,Summary!H:H,Table_Query_from_Mac10[[#This Row],[Juiceoc]])</f>
        <v>0</v>
      </c>
      <c r="R902" s="47">
        <f>Table_Query_from_Mac10[[#This Row],[Net Unit]]*(1+Table_Query_from_Mac10[[#This Row],[PriceIncreasebyType]])</f>
        <v>26.21</v>
      </c>
      <c r="S902" s="47">
        <f>Table_Query_from_Mac10[[#This Row],[UnitPriceFuture]]*Table_Query_from_Mac10[[#This Row],[qtytoShipFuture]]</f>
        <v>104.84</v>
      </c>
      <c r="T902" s="47">
        <f>ROUND(Table_Query_from_Mac10[[#This Row],[qty_to_ship]]*(1+Table_Query_from_Mac10[[#This Row],[VolumeIncreasebyType]]),0)</f>
        <v>4</v>
      </c>
      <c r="U902" s="47">
        <f>Table_Query_from_Mac10[[#This Row],[qtytoShipFuture]]*Table_Query_from_Mac10[[#This Row],[Future-cost]]</f>
        <v>51.52</v>
      </c>
      <c r="V902" s="47">
        <f>Table_Query_from_Mac10[[#This Row],[qtytoShipFuture]]-Table_Query_from_Mac10[[#This Row],[qty_to_ship]]</f>
        <v>0</v>
      </c>
      <c r="W902" s="47">
        <f>Table_Query_from_Mac10[[#This Row],[UnitPriceFuture]]</f>
        <v>26.21</v>
      </c>
      <c r="X902" s="47">
        <f>Table_Query_from_Mac10[[#This Row],[Unit Increase]]*Table_Query_from_Mac10[[#This Row],[UnitPriceFuture]]</f>
        <v>0</v>
      </c>
      <c r="Y902" s="47">
        <f>Table_Query_from_Mac10[[#This Row],[Unit Increase]]*Table_Query_from_Mac10[[#This Row],[Future-cost]]</f>
        <v>0</v>
      </c>
      <c r="Z902" s="47">
        <f>-(Table_Query_from_Mac10[[#This Row],[Incremental Sales]]+((Table_Query_from_Mac10[[#This Row],[Incremental Sales]]*-(SUM(Summary!$S$8:$S$9)))))*Summary!$S$18</f>
        <v>0</v>
      </c>
      <c r="AA902" s="47">
        <f>IFERROR(Table_Query_from_Mac10[[#This Row],[Incremental Cost]]/Table_Query_from_Mac10[[#This Row],[Incremental Sales]],0)</f>
        <v>0</v>
      </c>
      <c r="AB902" s="47">
        <f>IFERROR(Table_Query_from_Mac10[[#This Row],[TotalCostFuture]]/Table_Query_from_Mac10[[#This Row],[totalsalesFuture]],0)</f>
        <v>0.49141549027088899</v>
      </c>
      <c r="AN902" s="30">
        <v>16</v>
      </c>
      <c r="AO902">
        <f t="shared" si="28"/>
        <v>4</v>
      </c>
      <c r="AQ902" s="30">
        <v>74.89</v>
      </c>
      <c r="AR902">
        <f t="shared" si="29"/>
        <v>26.21</v>
      </c>
    </row>
    <row r="903" spans="1:44" x14ac:dyDescent="0.25">
      <c r="A903">
        <v>90086</v>
      </c>
      <c r="B903">
        <v>12</v>
      </c>
      <c r="C903" t="s">
        <v>59</v>
      </c>
      <c r="D903" t="s">
        <v>49</v>
      </c>
      <c r="E903">
        <v>4</v>
      </c>
      <c r="F903">
        <v>14.16</v>
      </c>
      <c r="G903">
        <v>29.63</v>
      </c>
      <c r="H903" s="1">
        <v>44837</v>
      </c>
      <c r="I903" s="20">
        <v>0</v>
      </c>
      <c r="J903" s="47">
        <f>Table_Query_from_Mac10[[#This Row],[unit_price]]-(Table_Query_from_Mac10[[#This Row],[unit_price]]*(Table_Query_from_Mac10[[#This Row],[discount_pct]]/100))</f>
        <v>29.63</v>
      </c>
      <c r="K903" s="47">
        <f>Table_Query_from_Mac10[[#This Row],[unit_cost]]</f>
        <v>14.16</v>
      </c>
      <c r="L903" s="47">
        <f>Table_Query_from_Mac10[[#This Row],[Live-cost]]*(1+Table_Query_from_Mac10[[#This Row],[CogsIncreasebyTYPE]])</f>
        <v>14.16</v>
      </c>
      <c r="M903" s="47">
        <f>Table_Query_from_Mac10[[#This Row],[Live-cost]]*Table_Query_from_Mac10[[#This Row],[qty_to_ship]]</f>
        <v>56.64</v>
      </c>
      <c r="N903" s="47">
        <f>IF(Table_Query_from_Mac10[[#This Row],[item_no]]="KDA",-Table_Query_from_Mac10[[#This Row],[unit_price]],Table_Query_from_Mac10[[#This Row],[Net Unit]]*Table_Query_from_Mac10[[#This Row],[qty_to_ship]])</f>
        <v>118.52</v>
      </c>
      <c r="O903" s="47">
        <f>SUMIFS(Summary!C:C,Summary!H:H,Table_Query_from_Mac10[[#This Row],[Juiceoc]])</f>
        <v>0</v>
      </c>
      <c r="P903" s="47">
        <f>SUMIFS(Summary!D:D,Summary!H:H,Table_Query_from_Mac10[[#This Row],[Juiceoc]])</f>
        <v>0</v>
      </c>
      <c r="Q903" s="47">
        <f>SUMIFS(Summary!E:E,Summary!H:H,Table_Query_from_Mac10[[#This Row],[Juiceoc]])</f>
        <v>0</v>
      </c>
      <c r="R903" s="47">
        <f>Table_Query_from_Mac10[[#This Row],[Net Unit]]*(1+Table_Query_from_Mac10[[#This Row],[PriceIncreasebyType]])</f>
        <v>29.63</v>
      </c>
      <c r="S903" s="47">
        <f>Table_Query_from_Mac10[[#This Row],[UnitPriceFuture]]*Table_Query_from_Mac10[[#This Row],[qtytoShipFuture]]</f>
        <v>118.52</v>
      </c>
      <c r="T903" s="47">
        <f>ROUND(Table_Query_from_Mac10[[#This Row],[qty_to_ship]]*(1+Table_Query_from_Mac10[[#This Row],[VolumeIncreasebyType]]),0)</f>
        <v>4</v>
      </c>
      <c r="U903" s="47">
        <f>Table_Query_from_Mac10[[#This Row],[qtytoShipFuture]]*Table_Query_from_Mac10[[#This Row],[Future-cost]]</f>
        <v>56.64</v>
      </c>
      <c r="V903" s="47">
        <f>Table_Query_from_Mac10[[#This Row],[qtytoShipFuture]]-Table_Query_from_Mac10[[#This Row],[qty_to_ship]]</f>
        <v>0</v>
      </c>
      <c r="W903" s="47">
        <f>Table_Query_from_Mac10[[#This Row],[UnitPriceFuture]]</f>
        <v>29.63</v>
      </c>
      <c r="X903" s="47">
        <f>Table_Query_from_Mac10[[#This Row],[Unit Increase]]*Table_Query_from_Mac10[[#This Row],[UnitPriceFuture]]</f>
        <v>0</v>
      </c>
      <c r="Y903" s="47">
        <f>Table_Query_from_Mac10[[#This Row],[Unit Increase]]*Table_Query_from_Mac10[[#This Row],[Future-cost]]</f>
        <v>0</v>
      </c>
      <c r="Z903" s="47">
        <f>-(Table_Query_from_Mac10[[#This Row],[Incremental Sales]]+((Table_Query_from_Mac10[[#This Row],[Incremental Sales]]*-(SUM(Summary!$S$8:$S$9)))))*Summary!$S$18</f>
        <v>0</v>
      </c>
      <c r="AA903" s="47">
        <f>IFERROR(Table_Query_from_Mac10[[#This Row],[Incremental Cost]]/Table_Query_from_Mac10[[#This Row],[Incremental Sales]],0)</f>
        <v>0</v>
      </c>
      <c r="AB903" s="47">
        <f>IFERROR(Table_Query_from_Mac10[[#This Row],[TotalCostFuture]]/Table_Query_from_Mac10[[#This Row],[totalsalesFuture]],0)</f>
        <v>0.47789402632467098</v>
      </c>
      <c r="AN903" s="31">
        <v>16</v>
      </c>
      <c r="AO903">
        <f t="shared" si="28"/>
        <v>4</v>
      </c>
      <c r="AQ903" s="31">
        <v>84.65</v>
      </c>
      <c r="AR903">
        <f t="shared" si="29"/>
        <v>29.63</v>
      </c>
    </row>
    <row r="904" spans="1:44" x14ac:dyDescent="0.25">
      <c r="A904">
        <v>90086</v>
      </c>
      <c r="B904">
        <v>13</v>
      </c>
      <c r="C904" t="s">
        <v>60</v>
      </c>
      <c r="D904" t="s">
        <v>49</v>
      </c>
      <c r="E904">
        <v>1</v>
      </c>
      <c r="F904">
        <v>0</v>
      </c>
      <c r="G904">
        <v>-372.83</v>
      </c>
      <c r="H904" s="1">
        <v>44837</v>
      </c>
      <c r="I904" s="20">
        <v>0</v>
      </c>
      <c r="J904" s="47">
        <f>Table_Query_from_Mac10[[#This Row],[unit_price]]-(Table_Query_from_Mac10[[#This Row],[unit_price]]*(Table_Query_from_Mac10[[#This Row],[discount_pct]]/100))</f>
        <v>-372.83</v>
      </c>
      <c r="K904" s="47">
        <f>Table_Query_from_Mac10[[#This Row],[unit_cost]]</f>
        <v>0</v>
      </c>
      <c r="L904" s="47">
        <f>Table_Query_from_Mac10[[#This Row],[Live-cost]]*(1+Table_Query_from_Mac10[[#This Row],[CogsIncreasebyTYPE]])</f>
        <v>0</v>
      </c>
      <c r="M904" s="47">
        <f>Table_Query_from_Mac10[[#This Row],[Live-cost]]*Table_Query_from_Mac10[[#This Row],[qty_to_ship]]</f>
        <v>0</v>
      </c>
      <c r="N904" s="47">
        <f>IF(Table_Query_from_Mac10[[#This Row],[item_no]]="KDA",-Table_Query_from_Mac10[[#This Row],[unit_price]],Table_Query_from_Mac10[[#This Row],[Net Unit]]*Table_Query_from_Mac10[[#This Row],[qty_to_ship]])</f>
        <v>-372.83</v>
      </c>
      <c r="O904" s="47">
        <f>SUMIFS(Summary!C:C,Summary!H:H,Table_Query_from_Mac10[[#This Row],[Juiceoc]])</f>
        <v>0</v>
      </c>
      <c r="P904" s="47">
        <f>SUMIFS(Summary!D:D,Summary!H:H,Table_Query_from_Mac10[[#This Row],[Juiceoc]])</f>
        <v>0</v>
      </c>
      <c r="Q904" s="47">
        <f>SUMIFS(Summary!E:E,Summary!H:H,Table_Query_from_Mac10[[#This Row],[Juiceoc]])</f>
        <v>0</v>
      </c>
      <c r="R904" s="47">
        <f>Table_Query_from_Mac10[[#This Row],[Net Unit]]*(1+Table_Query_from_Mac10[[#This Row],[PriceIncreasebyType]])</f>
        <v>-372.83</v>
      </c>
      <c r="S904" s="47">
        <f>Table_Query_from_Mac10[[#This Row],[UnitPriceFuture]]*Table_Query_from_Mac10[[#This Row],[qtytoShipFuture]]</f>
        <v>-372.83</v>
      </c>
      <c r="T904" s="47">
        <f>ROUND(Table_Query_from_Mac10[[#This Row],[qty_to_ship]]*(1+Table_Query_from_Mac10[[#This Row],[VolumeIncreasebyType]]),0)</f>
        <v>1</v>
      </c>
      <c r="U904" s="47">
        <f>Table_Query_from_Mac10[[#This Row],[qtytoShipFuture]]*Table_Query_from_Mac10[[#This Row],[Future-cost]]</f>
        <v>0</v>
      </c>
      <c r="V904" s="47">
        <f>Table_Query_from_Mac10[[#This Row],[qtytoShipFuture]]-Table_Query_from_Mac10[[#This Row],[qty_to_ship]]</f>
        <v>0</v>
      </c>
      <c r="W904" s="47">
        <f>Table_Query_from_Mac10[[#This Row],[UnitPriceFuture]]</f>
        <v>-372.83</v>
      </c>
      <c r="X904" s="47">
        <f>Table_Query_from_Mac10[[#This Row],[Unit Increase]]*Table_Query_from_Mac10[[#This Row],[UnitPriceFuture]]</f>
        <v>0</v>
      </c>
      <c r="Y904" s="47">
        <f>Table_Query_from_Mac10[[#This Row],[Unit Increase]]*Table_Query_from_Mac10[[#This Row],[Future-cost]]</f>
        <v>0</v>
      </c>
      <c r="Z904" s="47">
        <f>-(Table_Query_from_Mac10[[#This Row],[Incremental Sales]]+((Table_Query_from_Mac10[[#This Row],[Incremental Sales]]*-(SUM(Summary!$S$8:$S$9)))))*Summary!$S$18</f>
        <v>0</v>
      </c>
      <c r="AA904" s="47">
        <f>IFERROR(Table_Query_from_Mac10[[#This Row],[Incremental Cost]]/Table_Query_from_Mac10[[#This Row],[Incremental Sales]],0)</f>
        <v>0</v>
      </c>
      <c r="AB904" s="47">
        <f>IFERROR(Table_Query_from_Mac10[[#This Row],[TotalCostFuture]]/Table_Query_from_Mac10[[#This Row],[totalsalesFuture]],0)</f>
        <v>0</v>
      </c>
      <c r="AN904" s="30">
        <v>1</v>
      </c>
      <c r="AO904">
        <f t="shared" si="28"/>
        <v>1</v>
      </c>
      <c r="AQ904" s="30">
        <v>-1065.24</v>
      </c>
      <c r="AR904">
        <f t="shared" si="29"/>
        <v>-372.83</v>
      </c>
    </row>
    <row r="905" spans="1:44" x14ac:dyDescent="0.25">
      <c r="A905">
        <v>90087</v>
      </c>
      <c r="B905">
        <v>1</v>
      </c>
      <c r="C905" t="s">
        <v>51</v>
      </c>
      <c r="D905" t="s">
        <v>80</v>
      </c>
      <c r="E905">
        <v>9</v>
      </c>
      <c r="F905">
        <v>3.75</v>
      </c>
      <c r="G905">
        <v>7.83</v>
      </c>
      <c r="H905" s="1">
        <v>44859</v>
      </c>
      <c r="I905" s="20">
        <v>0</v>
      </c>
      <c r="J905" s="47">
        <f>Table_Query_from_Mac10[[#This Row],[unit_price]]-(Table_Query_from_Mac10[[#This Row],[unit_price]]*(Table_Query_from_Mac10[[#This Row],[discount_pct]]/100))</f>
        <v>7.83</v>
      </c>
      <c r="K905" s="47">
        <f>Table_Query_from_Mac10[[#This Row],[unit_cost]]</f>
        <v>3.75</v>
      </c>
      <c r="L905" s="47">
        <f>Table_Query_from_Mac10[[#This Row],[Live-cost]]*(1+Table_Query_from_Mac10[[#This Row],[CogsIncreasebyTYPE]])</f>
        <v>3.75</v>
      </c>
      <c r="M905" s="47">
        <f>Table_Query_from_Mac10[[#This Row],[Live-cost]]*Table_Query_from_Mac10[[#This Row],[qty_to_ship]]</f>
        <v>33.75</v>
      </c>
      <c r="N905" s="47">
        <f>IF(Table_Query_from_Mac10[[#This Row],[item_no]]="KDA",-Table_Query_from_Mac10[[#This Row],[unit_price]],Table_Query_from_Mac10[[#This Row],[Net Unit]]*Table_Query_from_Mac10[[#This Row],[qty_to_ship]])</f>
        <v>70.47</v>
      </c>
      <c r="O905" s="47">
        <f>SUMIFS(Summary!C:C,Summary!H:H,Table_Query_from_Mac10[[#This Row],[Juiceoc]])</f>
        <v>0</v>
      </c>
      <c r="P905" s="47">
        <f>SUMIFS(Summary!D:D,Summary!H:H,Table_Query_from_Mac10[[#This Row],[Juiceoc]])</f>
        <v>0</v>
      </c>
      <c r="Q905" s="47">
        <f>SUMIFS(Summary!E:E,Summary!H:H,Table_Query_from_Mac10[[#This Row],[Juiceoc]])</f>
        <v>0</v>
      </c>
      <c r="R905" s="47">
        <f>Table_Query_from_Mac10[[#This Row],[Net Unit]]*(1+Table_Query_from_Mac10[[#This Row],[PriceIncreasebyType]])</f>
        <v>7.83</v>
      </c>
      <c r="S905" s="47">
        <f>Table_Query_from_Mac10[[#This Row],[UnitPriceFuture]]*Table_Query_from_Mac10[[#This Row],[qtytoShipFuture]]</f>
        <v>70.47</v>
      </c>
      <c r="T905" s="47">
        <f>ROUND(Table_Query_from_Mac10[[#This Row],[qty_to_ship]]*(1+Table_Query_from_Mac10[[#This Row],[VolumeIncreasebyType]]),0)</f>
        <v>9</v>
      </c>
      <c r="U905" s="47">
        <f>Table_Query_from_Mac10[[#This Row],[qtytoShipFuture]]*Table_Query_from_Mac10[[#This Row],[Future-cost]]</f>
        <v>33.75</v>
      </c>
      <c r="V905" s="47">
        <f>Table_Query_from_Mac10[[#This Row],[qtytoShipFuture]]-Table_Query_from_Mac10[[#This Row],[qty_to_ship]]</f>
        <v>0</v>
      </c>
      <c r="W905" s="47">
        <f>Table_Query_from_Mac10[[#This Row],[UnitPriceFuture]]</f>
        <v>7.83</v>
      </c>
      <c r="X905" s="47">
        <f>Table_Query_from_Mac10[[#This Row],[Unit Increase]]*Table_Query_from_Mac10[[#This Row],[UnitPriceFuture]]</f>
        <v>0</v>
      </c>
      <c r="Y905" s="47">
        <f>Table_Query_from_Mac10[[#This Row],[Unit Increase]]*Table_Query_from_Mac10[[#This Row],[Future-cost]]</f>
        <v>0</v>
      </c>
      <c r="Z905" s="47">
        <f>-(Table_Query_from_Mac10[[#This Row],[Incremental Sales]]+((Table_Query_from_Mac10[[#This Row],[Incremental Sales]]*-(SUM(Summary!$S$8:$S$9)))))*Summary!$S$18</f>
        <v>0</v>
      </c>
      <c r="AA905" s="47">
        <f>IFERROR(Table_Query_from_Mac10[[#This Row],[Incremental Cost]]/Table_Query_from_Mac10[[#This Row],[Incremental Sales]],0)</f>
        <v>0</v>
      </c>
      <c r="AB905" s="47">
        <f>IFERROR(Table_Query_from_Mac10[[#This Row],[TotalCostFuture]]/Table_Query_from_Mac10[[#This Row],[totalsalesFuture]],0)</f>
        <v>0.47892720306513409</v>
      </c>
      <c r="AN905" s="31">
        <v>36</v>
      </c>
      <c r="AO905">
        <f t="shared" si="28"/>
        <v>9</v>
      </c>
      <c r="AQ905" s="31">
        <v>22.36</v>
      </c>
      <c r="AR905">
        <f t="shared" si="29"/>
        <v>7.83</v>
      </c>
    </row>
    <row r="906" spans="1:44" x14ac:dyDescent="0.25">
      <c r="A906">
        <v>90087</v>
      </c>
      <c r="B906">
        <v>2</v>
      </c>
      <c r="C906" t="s">
        <v>51</v>
      </c>
      <c r="D906" t="s">
        <v>80</v>
      </c>
      <c r="E906">
        <v>50</v>
      </c>
      <c r="F906">
        <v>4.71</v>
      </c>
      <c r="G906">
        <v>9.64</v>
      </c>
      <c r="H906" s="1">
        <v>44859</v>
      </c>
      <c r="I906" s="20">
        <v>0</v>
      </c>
      <c r="J906" s="47">
        <f>Table_Query_from_Mac10[[#This Row],[unit_price]]-(Table_Query_from_Mac10[[#This Row],[unit_price]]*(Table_Query_from_Mac10[[#This Row],[discount_pct]]/100))</f>
        <v>9.64</v>
      </c>
      <c r="K906" s="47">
        <f>Table_Query_from_Mac10[[#This Row],[unit_cost]]</f>
        <v>4.71</v>
      </c>
      <c r="L906" s="47">
        <f>Table_Query_from_Mac10[[#This Row],[Live-cost]]*(1+Table_Query_from_Mac10[[#This Row],[CogsIncreasebyTYPE]])</f>
        <v>4.71</v>
      </c>
      <c r="M906" s="47">
        <f>Table_Query_from_Mac10[[#This Row],[Live-cost]]*Table_Query_from_Mac10[[#This Row],[qty_to_ship]]</f>
        <v>235.5</v>
      </c>
      <c r="N906" s="47">
        <f>IF(Table_Query_from_Mac10[[#This Row],[item_no]]="KDA",-Table_Query_from_Mac10[[#This Row],[unit_price]],Table_Query_from_Mac10[[#This Row],[Net Unit]]*Table_Query_from_Mac10[[#This Row],[qty_to_ship]])</f>
        <v>482</v>
      </c>
      <c r="O906" s="47">
        <f>SUMIFS(Summary!C:C,Summary!H:H,Table_Query_from_Mac10[[#This Row],[Juiceoc]])</f>
        <v>0</v>
      </c>
      <c r="P906" s="47">
        <f>SUMIFS(Summary!D:D,Summary!H:H,Table_Query_from_Mac10[[#This Row],[Juiceoc]])</f>
        <v>0</v>
      </c>
      <c r="Q906" s="47">
        <f>SUMIFS(Summary!E:E,Summary!H:H,Table_Query_from_Mac10[[#This Row],[Juiceoc]])</f>
        <v>0</v>
      </c>
      <c r="R906" s="47">
        <f>Table_Query_from_Mac10[[#This Row],[Net Unit]]*(1+Table_Query_from_Mac10[[#This Row],[PriceIncreasebyType]])</f>
        <v>9.64</v>
      </c>
      <c r="S906" s="47">
        <f>Table_Query_from_Mac10[[#This Row],[UnitPriceFuture]]*Table_Query_from_Mac10[[#This Row],[qtytoShipFuture]]</f>
        <v>482</v>
      </c>
      <c r="T906" s="47">
        <f>ROUND(Table_Query_from_Mac10[[#This Row],[qty_to_ship]]*(1+Table_Query_from_Mac10[[#This Row],[VolumeIncreasebyType]]),0)</f>
        <v>50</v>
      </c>
      <c r="U906" s="47">
        <f>Table_Query_from_Mac10[[#This Row],[qtytoShipFuture]]*Table_Query_from_Mac10[[#This Row],[Future-cost]]</f>
        <v>235.5</v>
      </c>
      <c r="V906" s="47">
        <f>Table_Query_from_Mac10[[#This Row],[qtytoShipFuture]]-Table_Query_from_Mac10[[#This Row],[qty_to_ship]]</f>
        <v>0</v>
      </c>
      <c r="W906" s="47">
        <f>Table_Query_from_Mac10[[#This Row],[UnitPriceFuture]]</f>
        <v>9.64</v>
      </c>
      <c r="X906" s="47">
        <f>Table_Query_from_Mac10[[#This Row],[Unit Increase]]*Table_Query_from_Mac10[[#This Row],[UnitPriceFuture]]</f>
        <v>0</v>
      </c>
      <c r="Y906" s="47">
        <f>Table_Query_from_Mac10[[#This Row],[Unit Increase]]*Table_Query_from_Mac10[[#This Row],[Future-cost]]</f>
        <v>0</v>
      </c>
      <c r="Z906" s="47">
        <f>-(Table_Query_from_Mac10[[#This Row],[Incremental Sales]]+((Table_Query_from_Mac10[[#This Row],[Incremental Sales]]*-(SUM(Summary!$S$8:$S$9)))))*Summary!$S$18</f>
        <v>0</v>
      </c>
      <c r="AA906" s="47">
        <f>IFERROR(Table_Query_from_Mac10[[#This Row],[Incremental Cost]]/Table_Query_from_Mac10[[#This Row],[Incremental Sales]],0)</f>
        <v>0</v>
      </c>
      <c r="AB906" s="47">
        <f>IFERROR(Table_Query_from_Mac10[[#This Row],[TotalCostFuture]]/Table_Query_from_Mac10[[#This Row],[totalsalesFuture]],0)</f>
        <v>0.48858921161825725</v>
      </c>
      <c r="AN906" s="30">
        <v>200</v>
      </c>
      <c r="AO906">
        <f t="shared" si="28"/>
        <v>50</v>
      </c>
      <c r="AQ906" s="30">
        <v>27.55</v>
      </c>
      <c r="AR906">
        <f t="shared" si="29"/>
        <v>9.64</v>
      </c>
    </row>
    <row r="907" spans="1:44" x14ac:dyDescent="0.25">
      <c r="A907">
        <v>90087</v>
      </c>
      <c r="B907">
        <v>3</v>
      </c>
      <c r="C907" t="s">
        <v>51</v>
      </c>
      <c r="D907" t="s">
        <v>80</v>
      </c>
      <c r="E907">
        <v>16</v>
      </c>
      <c r="F907">
        <v>5.66</v>
      </c>
      <c r="G907">
        <v>11.54</v>
      </c>
      <c r="H907" s="1">
        <v>44859</v>
      </c>
      <c r="I907" s="20">
        <v>0</v>
      </c>
      <c r="J907" s="47">
        <f>Table_Query_from_Mac10[[#This Row],[unit_price]]-(Table_Query_from_Mac10[[#This Row],[unit_price]]*(Table_Query_from_Mac10[[#This Row],[discount_pct]]/100))</f>
        <v>11.54</v>
      </c>
      <c r="K907" s="47">
        <f>Table_Query_from_Mac10[[#This Row],[unit_cost]]</f>
        <v>5.66</v>
      </c>
      <c r="L907" s="47">
        <f>Table_Query_from_Mac10[[#This Row],[Live-cost]]*(1+Table_Query_from_Mac10[[#This Row],[CogsIncreasebyTYPE]])</f>
        <v>5.66</v>
      </c>
      <c r="M907" s="47">
        <f>Table_Query_from_Mac10[[#This Row],[Live-cost]]*Table_Query_from_Mac10[[#This Row],[qty_to_ship]]</f>
        <v>90.56</v>
      </c>
      <c r="N907" s="47">
        <f>IF(Table_Query_from_Mac10[[#This Row],[item_no]]="KDA",-Table_Query_from_Mac10[[#This Row],[unit_price]],Table_Query_from_Mac10[[#This Row],[Net Unit]]*Table_Query_from_Mac10[[#This Row],[qty_to_ship]])</f>
        <v>184.64</v>
      </c>
      <c r="O907" s="47">
        <f>SUMIFS(Summary!C:C,Summary!H:H,Table_Query_from_Mac10[[#This Row],[Juiceoc]])</f>
        <v>0</v>
      </c>
      <c r="P907" s="47">
        <f>SUMIFS(Summary!D:D,Summary!H:H,Table_Query_from_Mac10[[#This Row],[Juiceoc]])</f>
        <v>0</v>
      </c>
      <c r="Q907" s="47">
        <f>SUMIFS(Summary!E:E,Summary!H:H,Table_Query_from_Mac10[[#This Row],[Juiceoc]])</f>
        <v>0</v>
      </c>
      <c r="R907" s="47">
        <f>Table_Query_from_Mac10[[#This Row],[Net Unit]]*(1+Table_Query_from_Mac10[[#This Row],[PriceIncreasebyType]])</f>
        <v>11.54</v>
      </c>
      <c r="S907" s="47">
        <f>Table_Query_from_Mac10[[#This Row],[UnitPriceFuture]]*Table_Query_from_Mac10[[#This Row],[qtytoShipFuture]]</f>
        <v>184.64</v>
      </c>
      <c r="T907" s="47">
        <f>ROUND(Table_Query_from_Mac10[[#This Row],[qty_to_ship]]*(1+Table_Query_from_Mac10[[#This Row],[VolumeIncreasebyType]]),0)</f>
        <v>16</v>
      </c>
      <c r="U907" s="47">
        <f>Table_Query_from_Mac10[[#This Row],[qtytoShipFuture]]*Table_Query_from_Mac10[[#This Row],[Future-cost]]</f>
        <v>90.56</v>
      </c>
      <c r="V907" s="47">
        <f>Table_Query_from_Mac10[[#This Row],[qtytoShipFuture]]-Table_Query_from_Mac10[[#This Row],[qty_to_ship]]</f>
        <v>0</v>
      </c>
      <c r="W907" s="47">
        <f>Table_Query_from_Mac10[[#This Row],[UnitPriceFuture]]</f>
        <v>11.54</v>
      </c>
      <c r="X907" s="47">
        <f>Table_Query_from_Mac10[[#This Row],[Unit Increase]]*Table_Query_from_Mac10[[#This Row],[UnitPriceFuture]]</f>
        <v>0</v>
      </c>
      <c r="Y907" s="47">
        <f>Table_Query_from_Mac10[[#This Row],[Unit Increase]]*Table_Query_from_Mac10[[#This Row],[Future-cost]]</f>
        <v>0</v>
      </c>
      <c r="Z907" s="47">
        <f>-(Table_Query_from_Mac10[[#This Row],[Incremental Sales]]+((Table_Query_from_Mac10[[#This Row],[Incremental Sales]]*-(SUM(Summary!$S$8:$S$9)))))*Summary!$S$18</f>
        <v>0</v>
      </c>
      <c r="AA907" s="47">
        <f>IFERROR(Table_Query_from_Mac10[[#This Row],[Incremental Cost]]/Table_Query_from_Mac10[[#This Row],[Incremental Sales]],0)</f>
        <v>0</v>
      </c>
      <c r="AB907" s="47">
        <f>IFERROR(Table_Query_from_Mac10[[#This Row],[TotalCostFuture]]/Table_Query_from_Mac10[[#This Row],[totalsalesFuture]],0)</f>
        <v>0.49046793760831892</v>
      </c>
      <c r="AN907" s="31">
        <v>64</v>
      </c>
      <c r="AO907">
        <f t="shared" si="28"/>
        <v>16</v>
      </c>
      <c r="AQ907" s="31">
        <v>32.979999999999997</v>
      </c>
      <c r="AR907">
        <f t="shared" si="29"/>
        <v>11.54</v>
      </c>
    </row>
    <row r="908" spans="1:44" x14ac:dyDescent="0.25">
      <c r="A908">
        <v>90087</v>
      </c>
      <c r="B908">
        <v>4</v>
      </c>
      <c r="C908" t="s">
        <v>51</v>
      </c>
      <c r="D908" t="s">
        <v>80</v>
      </c>
      <c r="E908">
        <v>6</v>
      </c>
      <c r="F908">
        <v>6.9</v>
      </c>
      <c r="G908">
        <v>13.95</v>
      </c>
      <c r="H908" s="1">
        <v>44859</v>
      </c>
      <c r="I908" s="20">
        <v>0</v>
      </c>
      <c r="J908" s="47">
        <f>Table_Query_from_Mac10[[#This Row],[unit_price]]-(Table_Query_from_Mac10[[#This Row],[unit_price]]*(Table_Query_from_Mac10[[#This Row],[discount_pct]]/100))</f>
        <v>13.95</v>
      </c>
      <c r="K908" s="47">
        <f>Table_Query_from_Mac10[[#This Row],[unit_cost]]</f>
        <v>6.9</v>
      </c>
      <c r="L908" s="47">
        <f>Table_Query_from_Mac10[[#This Row],[Live-cost]]*(1+Table_Query_from_Mac10[[#This Row],[CogsIncreasebyTYPE]])</f>
        <v>6.9</v>
      </c>
      <c r="M908" s="47">
        <f>Table_Query_from_Mac10[[#This Row],[Live-cost]]*Table_Query_from_Mac10[[#This Row],[qty_to_ship]]</f>
        <v>41.400000000000006</v>
      </c>
      <c r="N908" s="47">
        <f>IF(Table_Query_from_Mac10[[#This Row],[item_no]]="KDA",-Table_Query_from_Mac10[[#This Row],[unit_price]],Table_Query_from_Mac10[[#This Row],[Net Unit]]*Table_Query_from_Mac10[[#This Row],[qty_to_ship]])</f>
        <v>83.699999999999989</v>
      </c>
      <c r="O908" s="47">
        <f>SUMIFS(Summary!C:C,Summary!H:H,Table_Query_from_Mac10[[#This Row],[Juiceoc]])</f>
        <v>0</v>
      </c>
      <c r="P908" s="47">
        <f>SUMIFS(Summary!D:D,Summary!H:H,Table_Query_from_Mac10[[#This Row],[Juiceoc]])</f>
        <v>0</v>
      </c>
      <c r="Q908" s="47">
        <f>SUMIFS(Summary!E:E,Summary!H:H,Table_Query_from_Mac10[[#This Row],[Juiceoc]])</f>
        <v>0</v>
      </c>
      <c r="R908" s="47">
        <f>Table_Query_from_Mac10[[#This Row],[Net Unit]]*(1+Table_Query_from_Mac10[[#This Row],[PriceIncreasebyType]])</f>
        <v>13.95</v>
      </c>
      <c r="S908" s="47">
        <f>Table_Query_from_Mac10[[#This Row],[UnitPriceFuture]]*Table_Query_from_Mac10[[#This Row],[qtytoShipFuture]]</f>
        <v>83.699999999999989</v>
      </c>
      <c r="T908" s="47">
        <f>ROUND(Table_Query_from_Mac10[[#This Row],[qty_to_ship]]*(1+Table_Query_from_Mac10[[#This Row],[VolumeIncreasebyType]]),0)</f>
        <v>6</v>
      </c>
      <c r="U908" s="47">
        <f>Table_Query_from_Mac10[[#This Row],[qtytoShipFuture]]*Table_Query_from_Mac10[[#This Row],[Future-cost]]</f>
        <v>41.400000000000006</v>
      </c>
      <c r="V908" s="47">
        <f>Table_Query_from_Mac10[[#This Row],[qtytoShipFuture]]-Table_Query_from_Mac10[[#This Row],[qty_to_ship]]</f>
        <v>0</v>
      </c>
      <c r="W908" s="47">
        <f>Table_Query_from_Mac10[[#This Row],[UnitPriceFuture]]</f>
        <v>13.95</v>
      </c>
      <c r="X908" s="47">
        <f>Table_Query_from_Mac10[[#This Row],[Unit Increase]]*Table_Query_from_Mac10[[#This Row],[UnitPriceFuture]]</f>
        <v>0</v>
      </c>
      <c r="Y908" s="47">
        <f>Table_Query_from_Mac10[[#This Row],[Unit Increase]]*Table_Query_from_Mac10[[#This Row],[Future-cost]]</f>
        <v>0</v>
      </c>
      <c r="Z908" s="47">
        <f>-(Table_Query_from_Mac10[[#This Row],[Incremental Sales]]+((Table_Query_from_Mac10[[#This Row],[Incremental Sales]]*-(SUM(Summary!$S$8:$S$9)))))*Summary!$S$18</f>
        <v>0</v>
      </c>
      <c r="AA908" s="47">
        <f>IFERROR(Table_Query_from_Mac10[[#This Row],[Incremental Cost]]/Table_Query_from_Mac10[[#This Row],[Incremental Sales]],0)</f>
        <v>0</v>
      </c>
      <c r="AB908" s="47">
        <f>IFERROR(Table_Query_from_Mac10[[#This Row],[TotalCostFuture]]/Table_Query_from_Mac10[[#This Row],[totalsalesFuture]],0)</f>
        <v>0.49462365591397861</v>
      </c>
      <c r="AN908" s="30">
        <v>24</v>
      </c>
      <c r="AO908">
        <f t="shared" si="28"/>
        <v>6</v>
      </c>
      <c r="AQ908" s="30">
        <v>39.85</v>
      </c>
      <c r="AR908">
        <f t="shared" si="29"/>
        <v>13.95</v>
      </c>
    </row>
    <row r="909" spans="1:44" x14ac:dyDescent="0.25">
      <c r="A909">
        <v>90087</v>
      </c>
      <c r="B909">
        <v>5</v>
      </c>
      <c r="C909" t="s">
        <v>51</v>
      </c>
      <c r="D909" t="s">
        <v>80</v>
      </c>
      <c r="E909">
        <v>5</v>
      </c>
      <c r="F909">
        <v>9.51</v>
      </c>
      <c r="G909">
        <v>20.32</v>
      </c>
      <c r="H909" s="1">
        <v>44859</v>
      </c>
      <c r="I909" s="20">
        <v>0</v>
      </c>
      <c r="J909" s="47">
        <f>Table_Query_from_Mac10[[#This Row],[unit_price]]-(Table_Query_from_Mac10[[#This Row],[unit_price]]*(Table_Query_from_Mac10[[#This Row],[discount_pct]]/100))</f>
        <v>20.32</v>
      </c>
      <c r="K909" s="47">
        <f>Table_Query_from_Mac10[[#This Row],[unit_cost]]</f>
        <v>9.51</v>
      </c>
      <c r="L909" s="47">
        <f>Table_Query_from_Mac10[[#This Row],[Live-cost]]*(1+Table_Query_from_Mac10[[#This Row],[CogsIncreasebyTYPE]])</f>
        <v>9.51</v>
      </c>
      <c r="M909" s="47">
        <f>Table_Query_from_Mac10[[#This Row],[Live-cost]]*Table_Query_from_Mac10[[#This Row],[qty_to_ship]]</f>
        <v>47.55</v>
      </c>
      <c r="N909" s="47">
        <f>IF(Table_Query_from_Mac10[[#This Row],[item_no]]="KDA",-Table_Query_from_Mac10[[#This Row],[unit_price]],Table_Query_from_Mac10[[#This Row],[Net Unit]]*Table_Query_from_Mac10[[#This Row],[qty_to_ship]])</f>
        <v>101.6</v>
      </c>
      <c r="O909" s="47">
        <f>SUMIFS(Summary!C:C,Summary!H:H,Table_Query_from_Mac10[[#This Row],[Juiceoc]])</f>
        <v>0</v>
      </c>
      <c r="P909" s="47">
        <f>SUMIFS(Summary!D:D,Summary!H:H,Table_Query_from_Mac10[[#This Row],[Juiceoc]])</f>
        <v>0</v>
      </c>
      <c r="Q909" s="47">
        <f>SUMIFS(Summary!E:E,Summary!H:H,Table_Query_from_Mac10[[#This Row],[Juiceoc]])</f>
        <v>0</v>
      </c>
      <c r="R909" s="47">
        <f>Table_Query_from_Mac10[[#This Row],[Net Unit]]*(1+Table_Query_from_Mac10[[#This Row],[PriceIncreasebyType]])</f>
        <v>20.32</v>
      </c>
      <c r="S909" s="47">
        <f>Table_Query_from_Mac10[[#This Row],[UnitPriceFuture]]*Table_Query_from_Mac10[[#This Row],[qtytoShipFuture]]</f>
        <v>101.6</v>
      </c>
      <c r="T909" s="47">
        <f>ROUND(Table_Query_from_Mac10[[#This Row],[qty_to_ship]]*(1+Table_Query_from_Mac10[[#This Row],[VolumeIncreasebyType]]),0)</f>
        <v>5</v>
      </c>
      <c r="U909" s="47">
        <f>Table_Query_from_Mac10[[#This Row],[qtytoShipFuture]]*Table_Query_from_Mac10[[#This Row],[Future-cost]]</f>
        <v>47.55</v>
      </c>
      <c r="V909" s="47">
        <f>Table_Query_from_Mac10[[#This Row],[qtytoShipFuture]]-Table_Query_from_Mac10[[#This Row],[qty_to_ship]]</f>
        <v>0</v>
      </c>
      <c r="W909" s="47">
        <f>Table_Query_from_Mac10[[#This Row],[UnitPriceFuture]]</f>
        <v>20.32</v>
      </c>
      <c r="X909" s="47">
        <f>Table_Query_from_Mac10[[#This Row],[Unit Increase]]*Table_Query_from_Mac10[[#This Row],[UnitPriceFuture]]</f>
        <v>0</v>
      </c>
      <c r="Y909" s="47">
        <f>Table_Query_from_Mac10[[#This Row],[Unit Increase]]*Table_Query_from_Mac10[[#This Row],[Future-cost]]</f>
        <v>0</v>
      </c>
      <c r="Z909" s="47">
        <f>-(Table_Query_from_Mac10[[#This Row],[Incremental Sales]]+((Table_Query_from_Mac10[[#This Row],[Incremental Sales]]*-(SUM(Summary!$S$8:$S$9)))))*Summary!$S$18</f>
        <v>0</v>
      </c>
      <c r="AA909" s="47">
        <f>IFERROR(Table_Query_from_Mac10[[#This Row],[Incremental Cost]]/Table_Query_from_Mac10[[#This Row],[Incremental Sales]],0)</f>
        <v>0</v>
      </c>
      <c r="AB909" s="47">
        <f>IFERROR(Table_Query_from_Mac10[[#This Row],[TotalCostFuture]]/Table_Query_from_Mac10[[#This Row],[totalsalesFuture]],0)</f>
        <v>0.46801181102362205</v>
      </c>
      <c r="AN909" s="31">
        <v>18</v>
      </c>
      <c r="AO909">
        <f t="shared" si="28"/>
        <v>5</v>
      </c>
      <c r="AQ909" s="31">
        <v>58.06</v>
      </c>
      <c r="AR909">
        <f t="shared" si="29"/>
        <v>20.32</v>
      </c>
    </row>
    <row r="910" spans="1:44" x14ac:dyDescent="0.25">
      <c r="A910">
        <v>90087</v>
      </c>
      <c r="B910">
        <v>6</v>
      </c>
      <c r="C910" t="s">
        <v>51</v>
      </c>
      <c r="D910" t="s">
        <v>80</v>
      </c>
      <c r="E910">
        <v>3</v>
      </c>
      <c r="F910">
        <v>11.22</v>
      </c>
      <c r="G910">
        <v>24.18</v>
      </c>
      <c r="H910" s="1">
        <v>44859</v>
      </c>
      <c r="I910" s="20">
        <v>0</v>
      </c>
      <c r="J910" s="47">
        <f>Table_Query_from_Mac10[[#This Row],[unit_price]]-(Table_Query_from_Mac10[[#This Row],[unit_price]]*(Table_Query_from_Mac10[[#This Row],[discount_pct]]/100))</f>
        <v>24.18</v>
      </c>
      <c r="K910" s="47">
        <f>Table_Query_from_Mac10[[#This Row],[unit_cost]]</f>
        <v>11.22</v>
      </c>
      <c r="L910" s="47">
        <f>Table_Query_from_Mac10[[#This Row],[Live-cost]]*(1+Table_Query_from_Mac10[[#This Row],[CogsIncreasebyTYPE]])</f>
        <v>11.22</v>
      </c>
      <c r="M910" s="47">
        <f>Table_Query_from_Mac10[[#This Row],[Live-cost]]*Table_Query_from_Mac10[[#This Row],[qty_to_ship]]</f>
        <v>33.660000000000004</v>
      </c>
      <c r="N910" s="47">
        <f>IF(Table_Query_from_Mac10[[#This Row],[item_no]]="KDA",-Table_Query_from_Mac10[[#This Row],[unit_price]],Table_Query_from_Mac10[[#This Row],[Net Unit]]*Table_Query_from_Mac10[[#This Row],[qty_to_ship]])</f>
        <v>72.539999999999992</v>
      </c>
      <c r="O910" s="47">
        <f>SUMIFS(Summary!C:C,Summary!H:H,Table_Query_from_Mac10[[#This Row],[Juiceoc]])</f>
        <v>0</v>
      </c>
      <c r="P910" s="47">
        <f>SUMIFS(Summary!D:D,Summary!H:H,Table_Query_from_Mac10[[#This Row],[Juiceoc]])</f>
        <v>0</v>
      </c>
      <c r="Q910" s="47">
        <f>SUMIFS(Summary!E:E,Summary!H:H,Table_Query_from_Mac10[[#This Row],[Juiceoc]])</f>
        <v>0</v>
      </c>
      <c r="R910" s="47">
        <f>Table_Query_from_Mac10[[#This Row],[Net Unit]]*(1+Table_Query_from_Mac10[[#This Row],[PriceIncreasebyType]])</f>
        <v>24.18</v>
      </c>
      <c r="S910" s="47">
        <f>Table_Query_from_Mac10[[#This Row],[UnitPriceFuture]]*Table_Query_from_Mac10[[#This Row],[qtytoShipFuture]]</f>
        <v>72.539999999999992</v>
      </c>
      <c r="T910" s="47">
        <f>ROUND(Table_Query_from_Mac10[[#This Row],[qty_to_ship]]*(1+Table_Query_from_Mac10[[#This Row],[VolumeIncreasebyType]]),0)</f>
        <v>3</v>
      </c>
      <c r="U910" s="47">
        <f>Table_Query_from_Mac10[[#This Row],[qtytoShipFuture]]*Table_Query_from_Mac10[[#This Row],[Future-cost]]</f>
        <v>33.660000000000004</v>
      </c>
      <c r="V910" s="47">
        <f>Table_Query_from_Mac10[[#This Row],[qtytoShipFuture]]-Table_Query_from_Mac10[[#This Row],[qty_to_ship]]</f>
        <v>0</v>
      </c>
      <c r="W910" s="47">
        <f>Table_Query_from_Mac10[[#This Row],[UnitPriceFuture]]</f>
        <v>24.18</v>
      </c>
      <c r="X910" s="47">
        <f>Table_Query_from_Mac10[[#This Row],[Unit Increase]]*Table_Query_from_Mac10[[#This Row],[UnitPriceFuture]]</f>
        <v>0</v>
      </c>
      <c r="Y910" s="47">
        <f>Table_Query_from_Mac10[[#This Row],[Unit Increase]]*Table_Query_from_Mac10[[#This Row],[Future-cost]]</f>
        <v>0</v>
      </c>
      <c r="Z910" s="47">
        <f>-(Table_Query_from_Mac10[[#This Row],[Incremental Sales]]+((Table_Query_from_Mac10[[#This Row],[Incremental Sales]]*-(SUM(Summary!$S$8:$S$9)))))*Summary!$S$18</f>
        <v>0</v>
      </c>
      <c r="AA910" s="47">
        <f>IFERROR(Table_Query_from_Mac10[[#This Row],[Incremental Cost]]/Table_Query_from_Mac10[[#This Row],[Incremental Sales]],0)</f>
        <v>0</v>
      </c>
      <c r="AB910" s="47">
        <f>IFERROR(Table_Query_from_Mac10[[#This Row],[TotalCostFuture]]/Table_Query_from_Mac10[[#This Row],[totalsalesFuture]],0)</f>
        <v>0.46401985111662541</v>
      </c>
      <c r="AN910" s="30">
        <v>12</v>
      </c>
      <c r="AO910">
        <f t="shared" si="28"/>
        <v>3</v>
      </c>
      <c r="AQ910" s="30">
        <v>69.08</v>
      </c>
      <c r="AR910">
        <f t="shared" si="29"/>
        <v>24.18</v>
      </c>
    </row>
    <row r="911" spans="1:44" x14ac:dyDescent="0.25">
      <c r="A911">
        <v>90087</v>
      </c>
      <c r="B911">
        <v>7</v>
      </c>
      <c r="C911" t="s">
        <v>53</v>
      </c>
      <c r="D911" t="s">
        <v>80</v>
      </c>
      <c r="E911">
        <v>40</v>
      </c>
      <c r="F911">
        <v>5.8</v>
      </c>
      <c r="G911">
        <v>12.05</v>
      </c>
      <c r="H911" s="1">
        <v>44859</v>
      </c>
      <c r="I911" s="20">
        <v>0</v>
      </c>
      <c r="J911" s="47">
        <f>Table_Query_from_Mac10[[#This Row],[unit_price]]-(Table_Query_from_Mac10[[#This Row],[unit_price]]*(Table_Query_from_Mac10[[#This Row],[discount_pct]]/100))</f>
        <v>12.05</v>
      </c>
      <c r="K911" s="47">
        <f>Table_Query_from_Mac10[[#This Row],[unit_cost]]</f>
        <v>5.8</v>
      </c>
      <c r="L911" s="47">
        <f>Table_Query_from_Mac10[[#This Row],[Live-cost]]*(1+Table_Query_from_Mac10[[#This Row],[CogsIncreasebyTYPE]])</f>
        <v>5.8</v>
      </c>
      <c r="M911" s="47">
        <f>Table_Query_from_Mac10[[#This Row],[Live-cost]]*Table_Query_from_Mac10[[#This Row],[qty_to_ship]]</f>
        <v>232</v>
      </c>
      <c r="N911" s="47">
        <f>IF(Table_Query_from_Mac10[[#This Row],[item_no]]="KDA",-Table_Query_from_Mac10[[#This Row],[unit_price]],Table_Query_from_Mac10[[#This Row],[Net Unit]]*Table_Query_from_Mac10[[#This Row],[qty_to_ship]])</f>
        <v>482</v>
      </c>
      <c r="O911" s="47">
        <f>SUMIFS(Summary!C:C,Summary!H:H,Table_Query_from_Mac10[[#This Row],[Juiceoc]])</f>
        <v>0</v>
      </c>
      <c r="P911" s="47">
        <f>SUMIFS(Summary!D:D,Summary!H:H,Table_Query_from_Mac10[[#This Row],[Juiceoc]])</f>
        <v>0</v>
      </c>
      <c r="Q911" s="47">
        <f>SUMIFS(Summary!E:E,Summary!H:H,Table_Query_from_Mac10[[#This Row],[Juiceoc]])</f>
        <v>0</v>
      </c>
      <c r="R911" s="47">
        <f>Table_Query_from_Mac10[[#This Row],[Net Unit]]*(1+Table_Query_from_Mac10[[#This Row],[PriceIncreasebyType]])</f>
        <v>12.05</v>
      </c>
      <c r="S911" s="47">
        <f>Table_Query_from_Mac10[[#This Row],[UnitPriceFuture]]*Table_Query_from_Mac10[[#This Row],[qtytoShipFuture]]</f>
        <v>482</v>
      </c>
      <c r="T911" s="47">
        <f>ROUND(Table_Query_from_Mac10[[#This Row],[qty_to_ship]]*(1+Table_Query_from_Mac10[[#This Row],[VolumeIncreasebyType]]),0)</f>
        <v>40</v>
      </c>
      <c r="U911" s="47">
        <f>Table_Query_from_Mac10[[#This Row],[qtytoShipFuture]]*Table_Query_from_Mac10[[#This Row],[Future-cost]]</f>
        <v>232</v>
      </c>
      <c r="V911" s="47">
        <f>Table_Query_from_Mac10[[#This Row],[qtytoShipFuture]]-Table_Query_from_Mac10[[#This Row],[qty_to_ship]]</f>
        <v>0</v>
      </c>
      <c r="W911" s="47">
        <f>Table_Query_from_Mac10[[#This Row],[UnitPriceFuture]]</f>
        <v>12.05</v>
      </c>
      <c r="X911" s="47">
        <f>Table_Query_from_Mac10[[#This Row],[Unit Increase]]*Table_Query_from_Mac10[[#This Row],[UnitPriceFuture]]</f>
        <v>0</v>
      </c>
      <c r="Y911" s="47">
        <f>Table_Query_from_Mac10[[#This Row],[Unit Increase]]*Table_Query_from_Mac10[[#This Row],[Future-cost]]</f>
        <v>0</v>
      </c>
      <c r="Z911" s="47">
        <f>-(Table_Query_from_Mac10[[#This Row],[Incremental Sales]]+((Table_Query_from_Mac10[[#This Row],[Incremental Sales]]*-(SUM(Summary!$S$8:$S$9)))))*Summary!$S$18</f>
        <v>0</v>
      </c>
      <c r="AA911" s="47">
        <f>IFERROR(Table_Query_from_Mac10[[#This Row],[Incremental Cost]]/Table_Query_from_Mac10[[#This Row],[Incremental Sales]],0)</f>
        <v>0</v>
      </c>
      <c r="AB911" s="47">
        <f>IFERROR(Table_Query_from_Mac10[[#This Row],[TotalCostFuture]]/Table_Query_from_Mac10[[#This Row],[totalsalesFuture]],0)</f>
        <v>0.48132780082987553</v>
      </c>
      <c r="AN911" s="31">
        <v>160</v>
      </c>
      <c r="AO911">
        <f t="shared" si="28"/>
        <v>40</v>
      </c>
      <c r="AQ911" s="31">
        <v>34.42</v>
      </c>
      <c r="AR911">
        <f t="shared" si="29"/>
        <v>12.05</v>
      </c>
    </row>
    <row r="912" spans="1:44" x14ac:dyDescent="0.25">
      <c r="A912">
        <v>90087</v>
      </c>
      <c r="B912">
        <v>8</v>
      </c>
      <c r="C912" t="s">
        <v>53</v>
      </c>
      <c r="D912" t="s">
        <v>80</v>
      </c>
      <c r="E912">
        <v>5</v>
      </c>
      <c r="F912">
        <v>11.16</v>
      </c>
      <c r="G912">
        <v>23.77</v>
      </c>
      <c r="H912" s="1">
        <v>44859</v>
      </c>
      <c r="I912" s="20">
        <v>0</v>
      </c>
      <c r="J912" s="47">
        <f>Table_Query_from_Mac10[[#This Row],[unit_price]]-(Table_Query_from_Mac10[[#This Row],[unit_price]]*(Table_Query_from_Mac10[[#This Row],[discount_pct]]/100))</f>
        <v>23.77</v>
      </c>
      <c r="K912" s="47">
        <f>Table_Query_from_Mac10[[#This Row],[unit_cost]]</f>
        <v>11.16</v>
      </c>
      <c r="L912" s="47">
        <f>Table_Query_from_Mac10[[#This Row],[Live-cost]]*(1+Table_Query_from_Mac10[[#This Row],[CogsIncreasebyTYPE]])</f>
        <v>11.16</v>
      </c>
      <c r="M912" s="47">
        <f>Table_Query_from_Mac10[[#This Row],[Live-cost]]*Table_Query_from_Mac10[[#This Row],[qty_to_ship]]</f>
        <v>55.8</v>
      </c>
      <c r="N912" s="47">
        <f>IF(Table_Query_from_Mac10[[#This Row],[item_no]]="KDA",-Table_Query_from_Mac10[[#This Row],[unit_price]],Table_Query_from_Mac10[[#This Row],[Net Unit]]*Table_Query_from_Mac10[[#This Row],[qty_to_ship]])</f>
        <v>118.85</v>
      </c>
      <c r="O912" s="47">
        <f>SUMIFS(Summary!C:C,Summary!H:H,Table_Query_from_Mac10[[#This Row],[Juiceoc]])</f>
        <v>0</v>
      </c>
      <c r="P912" s="47">
        <f>SUMIFS(Summary!D:D,Summary!H:H,Table_Query_from_Mac10[[#This Row],[Juiceoc]])</f>
        <v>0</v>
      </c>
      <c r="Q912" s="47">
        <f>SUMIFS(Summary!E:E,Summary!H:H,Table_Query_from_Mac10[[#This Row],[Juiceoc]])</f>
        <v>0</v>
      </c>
      <c r="R912" s="47">
        <f>Table_Query_from_Mac10[[#This Row],[Net Unit]]*(1+Table_Query_from_Mac10[[#This Row],[PriceIncreasebyType]])</f>
        <v>23.77</v>
      </c>
      <c r="S912" s="47">
        <f>Table_Query_from_Mac10[[#This Row],[UnitPriceFuture]]*Table_Query_from_Mac10[[#This Row],[qtytoShipFuture]]</f>
        <v>118.85</v>
      </c>
      <c r="T912" s="47">
        <f>ROUND(Table_Query_from_Mac10[[#This Row],[qty_to_ship]]*(1+Table_Query_from_Mac10[[#This Row],[VolumeIncreasebyType]]),0)</f>
        <v>5</v>
      </c>
      <c r="U912" s="47">
        <f>Table_Query_from_Mac10[[#This Row],[qtytoShipFuture]]*Table_Query_from_Mac10[[#This Row],[Future-cost]]</f>
        <v>55.8</v>
      </c>
      <c r="V912" s="47">
        <f>Table_Query_from_Mac10[[#This Row],[qtytoShipFuture]]-Table_Query_from_Mac10[[#This Row],[qty_to_ship]]</f>
        <v>0</v>
      </c>
      <c r="W912" s="47">
        <f>Table_Query_from_Mac10[[#This Row],[UnitPriceFuture]]</f>
        <v>23.77</v>
      </c>
      <c r="X912" s="47">
        <f>Table_Query_from_Mac10[[#This Row],[Unit Increase]]*Table_Query_from_Mac10[[#This Row],[UnitPriceFuture]]</f>
        <v>0</v>
      </c>
      <c r="Y912" s="47">
        <f>Table_Query_from_Mac10[[#This Row],[Unit Increase]]*Table_Query_from_Mac10[[#This Row],[Future-cost]]</f>
        <v>0</v>
      </c>
      <c r="Z912" s="47">
        <f>-(Table_Query_from_Mac10[[#This Row],[Incremental Sales]]+((Table_Query_from_Mac10[[#This Row],[Incremental Sales]]*-(SUM(Summary!$S$8:$S$9)))))*Summary!$S$18</f>
        <v>0</v>
      </c>
      <c r="AA912" s="47">
        <f>IFERROR(Table_Query_from_Mac10[[#This Row],[Incremental Cost]]/Table_Query_from_Mac10[[#This Row],[Incremental Sales]],0)</f>
        <v>0</v>
      </c>
      <c r="AB912" s="47">
        <f>IFERROR(Table_Query_from_Mac10[[#This Row],[TotalCostFuture]]/Table_Query_from_Mac10[[#This Row],[totalsalesFuture]],0)</f>
        <v>0.46949936895246108</v>
      </c>
      <c r="AN912" s="30">
        <v>18</v>
      </c>
      <c r="AO912">
        <f t="shared" si="28"/>
        <v>5</v>
      </c>
      <c r="AQ912" s="30">
        <v>67.900000000000006</v>
      </c>
      <c r="AR912">
        <f t="shared" si="29"/>
        <v>23.77</v>
      </c>
    </row>
    <row r="913" spans="1:44" x14ac:dyDescent="0.25">
      <c r="A913">
        <v>90087</v>
      </c>
      <c r="B913">
        <v>9</v>
      </c>
      <c r="C913" t="s">
        <v>53</v>
      </c>
      <c r="D913" t="s">
        <v>80</v>
      </c>
      <c r="E913">
        <v>3</v>
      </c>
      <c r="F913">
        <v>12.77</v>
      </c>
      <c r="G913">
        <v>27.31</v>
      </c>
      <c r="H913" s="1">
        <v>44859</v>
      </c>
      <c r="I913" s="20">
        <v>0</v>
      </c>
      <c r="J913" s="47">
        <f>Table_Query_from_Mac10[[#This Row],[unit_price]]-(Table_Query_from_Mac10[[#This Row],[unit_price]]*(Table_Query_from_Mac10[[#This Row],[discount_pct]]/100))</f>
        <v>27.31</v>
      </c>
      <c r="K913" s="47">
        <f>Table_Query_from_Mac10[[#This Row],[unit_cost]]</f>
        <v>12.77</v>
      </c>
      <c r="L913" s="47">
        <f>Table_Query_from_Mac10[[#This Row],[Live-cost]]*(1+Table_Query_from_Mac10[[#This Row],[CogsIncreasebyTYPE]])</f>
        <v>12.77</v>
      </c>
      <c r="M913" s="47">
        <f>Table_Query_from_Mac10[[#This Row],[Live-cost]]*Table_Query_from_Mac10[[#This Row],[qty_to_ship]]</f>
        <v>38.31</v>
      </c>
      <c r="N913" s="47">
        <f>IF(Table_Query_from_Mac10[[#This Row],[item_no]]="KDA",-Table_Query_from_Mac10[[#This Row],[unit_price]],Table_Query_from_Mac10[[#This Row],[Net Unit]]*Table_Query_from_Mac10[[#This Row],[qty_to_ship]])</f>
        <v>81.929999999999993</v>
      </c>
      <c r="O913" s="47">
        <f>SUMIFS(Summary!C:C,Summary!H:H,Table_Query_from_Mac10[[#This Row],[Juiceoc]])</f>
        <v>0</v>
      </c>
      <c r="P913" s="47">
        <f>SUMIFS(Summary!D:D,Summary!H:H,Table_Query_from_Mac10[[#This Row],[Juiceoc]])</f>
        <v>0</v>
      </c>
      <c r="Q913" s="47">
        <f>SUMIFS(Summary!E:E,Summary!H:H,Table_Query_from_Mac10[[#This Row],[Juiceoc]])</f>
        <v>0</v>
      </c>
      <c r="R913" s="47">
        <f>Table_Query_from_Mac10[[#This Row],[Net Unit]]*(1+Table_Query_from_Mac10[[#This Row],[PriceIncreasebyType]])</f>
        <v>27.31</v>
      </c>
      <c r="S913" s="47">
        <f>Table_Query_from_Mac10[[#This Row],[UnitPriceFuture]]*Table_Query_from_Mac10[[#This Row],[qtytoShipFuture]]</f>
        <v>81.929999999999993</v>
      </c>
      <c r="T913" s="47">
        <f>ROUND(Table_Query_from_Mac10[[#This Row],[qty_to_ship]]*(1+Table_Query_from_Mac10[[#This Row],[VolumeIncreasebyType]]),0)</f>
        <v>3</v>
      </c>
      <c r="U913" s="47">
        <f>Table_Query_from_Mac10[[#This Row],[qtytoShipFuture]]*Table_Query_from_Mac10[[#This Row],[Future-cost]]</f>
        <v>38.31</v>
      </c>
      <c r="V913" s="47">
        <f>Table_Query_from_Mac10[[#This Row],[qtytoShipFuture]]-Table_Query_from_Mac10[[#This Row],[qty_to_ship]]</f>
        <v>0</v>
      </c>
      <c r="W913" s="47">
        <f>Table_Query_from_Mac10[[#This Row],[UnitPriceFuture]]</f>
        <v>27.31</v>
      </c>
      <c r="X913" s="47">
        <f>Table_Query_from_Mac10[[#This Row],[Unit Increase]]*Table_Query_from_Mac10[[#This Row],[UnitPriceFuture]]</f>
        <v>0</v>
      </c>
      <c r="Y913" s="47">
        <f>Table_Query_from_Mac10[[#This Row],[Unit Increase]]*Table_Query_from_Mac10[[#This Row],[Future-cost]]</f>
        <v>0</v>
      </c>
      <c r="Z913" s="47">
        <f>-(Table_Query_from_Mac10[[#This Row],[Incremental Sales]]+((Table_Query_from_Mac10[[#This Row],[Incremental Sales]]*-(SUM(Summary!$S$8:$S$9)))))*Summary!$S$18</f>
        <v>0</v>
      </c>
      <c r="AA913" s="47">
        <f>IFERROR(Table_Query_from_Mac10[[#This Row],[Incremental Cost]]/Table_Query_from_Mac10[[#This Row],[Incremental Sales]],0)</f>
        <v>0</v>
      </c>
      <c r="AB913" s="47">
        <f>IFERROR(Table_Query_from_Mac10[[#This Row],[TotalCostFuture]]/Table_Query_from_Mac10[[#This Row],[totalsalesFuture]],0)</f>
        <v>0.46759428780666429</v>
      </c>
      <c r="AN913" s="31">
        <v>12</v>
      </c>
      <c r="AO913">
        <f t="shared" si="28"/>
        <v>3</v>
      </c>
      <c r="AQ913" s="31">
        <v>78.03</v>
      </c>
      <c r="AR913">
        <f t="shared" si="29"/>
        <v>27.31</v>
      </c>
    </row>
    <row r="914" spans="1:44" x14ac:dyDescent="0.25">
      <c r="A914">
        <v>90087</v>
      </c>
      <c r="B914">
        <v>10</v>
      </c>
      <c r="C914" t="s">
        <v>51</v>
      </c>
      <c r="D914" t="s">
        <v>80</v>
      </c>
      <c r="E914">
        <v>10</v>
      </c>
      <c r="F914">
        <v>5.17</v>
      </c>
      <c r="G914">
        <v>10.59</v>
      </c>
      <c r="H914" s="1">
        <v>44859</v>
      </c>
      <c r="I914" s="20">
        <v>0</v>
      </c>
      <c r="J914" s="47">
        <f>Table_Query_from_Mac10[[#This Row],[unit_price]]-(Table_Query_from_Mac10[[#This Row],[unit_price]]*(Table_Query_from_Mac10[[#This Row],[discount_pct]]/100))</f>
        <v>10.59</v>
      </c>
      <c r="K914" s="47">
        <f>Table_Query_from_Mac10[[#This Row],[unit_cost]]</f>
        <v>5.17</v>
      </c>
      <c r="L914" s="47">
        <f>Table_Query_from_Mac10[[#This Row],[Live-cost]]*(1+Table_Query_from_Mac10[[#This Row],[CogsIncreasebyTYPE]])</f>
        <v>5.17</v>
      </c>
      <c r="M914" s="47">
        <f>Table_Query_from_Mac10[[#This Row],[Live-cost]]*Table_Query_from_Mac10[[#This Row],[qty_to_ship]]</f>
        <v>51.7</v>
      </c>
      <c r="N914" s="47">
        <f>IF(Table_Query_from_Mac10[[#This Row],[item_no]]="KDA",-Table_Query_from_Mac10[[#This Row],[unit_price]],Table_Query_from_Mac10[[#This Row],[Net Unit]]*Table_Query_from_Mac10[[#This Row],[qty_to_ship]])</f>
        <v>105.9</v>
      </c>
      <c r="O914" s="47">
        <f>SUMIFS(Summary!C:C,Summary!H:H,Table_Query_from_Mac10[[#This Row],[Juiceoc]])</f>
        <v>0</v>
      </c>
      <c r="P914" s="47">
        <f>SUMIFS(Summary!D:D,Summary!H:H,Table_Query_from_Mac10[[#This Row],[Juiceoc]])</f>
        <v>0</v>
      </c>
      <c r="Q914" s="47">
        <f>SUMIFS(Summary!E:E,Summary!H:H,Table_Query_from_Mac10[[#This Row],[Juiceoc]])</f>
        <v>0</v>
      </c>
      <c r="R914" s="47">
        <f>Table_Query_from_Mac10[[#This Row],[Net Unit]]*(1+Table_Query_from_Mac10[[#This Row],[PriceIncreasebyType]])</f>
        <v>10.59</v>
      </c>
      <c r="S914" s="47">
        <f>Table_Query_from_Mac10[[#This Row],[UnitPriceFuture]]*Table_Query_from_Mac10[[#This Row],[qtytoShipFuture]]</f>
        <v>105.9</v>
      </c>
      <c r="T914" s="47">
        <f>ROUND(Table_Query_from_Mac10[[#This Row],[qty_to_ship]]*(1+Table_Query_from_Mac10[[#This Row],[VolumeIncreasebyType]]),0)</f>
        <v>10</v>
      </c>
      <c r="U914" s="47">
        <f>Table_Query_from_Mac10[[#This Row],[qtytoShipFuture]]*Table_Query_from_Mac10[[#This Row],[Future-cost]]</f>
        <v>51.7</v>
      </c>
      <c r="V914" s="47">
        <f>Table_Query_from_Mac10[[#This Row],[qtytoShipFuture]]-Table_Query_from_Mac10[[#This Row],[qty_to_ship]]</f>
        <v>0</v>
      </c>
      <c r="W914" s="47">
        <f>Table_Query_from_Mac10[[#This Row],[UnitPriceFuture]]</f>
        <v>10.59</v>
      </c>
      <c r="X914" s="47">
        <f>Table_Query_from_Mac10[[#This Row],[Unit Increase]]*Table_Query_from_Mac10[[#This Row],[UnitPriceFuture]]</f>
        <v>0</v>
      </c>
      <c r="Y914" s="47">
        <f>Table_Query_from_Mac10[[#This Row],[Unit Increase]]*Table_Query_from_Mac10[[#This Row],[Future-cost]]</f>
        <v>0</v>
      </c>
      <c r="Z914" s="47">
        <f>-(Table_Query_from_Mac10[[#This Row],[Incremental Sales]]+((Table_Query_from_Mac10[[#This Row],[Incremental Sales]]*-(SUM(Summary!$S$8:$S$9)))))*Summary!$S$18</f>
        <v>0</v>
      </c>
      <c r="AA914" s="47">
        <f>IFERROR(Table_Query_from_Mac10[[#This Row],[Incremental Cost]]/Table_Query_from_Mac10[[#This Row],[Incremental Sales]],0)</f>
        <v>0</v>
      </c>
      <c r="AB914" s="47">
        <f>IFERROR(Table_Query_from_Mac10[[#This Row],[TotalCostFuture]]/Table_Query_from_Mac10[[#This Row],[totalsalesFuture]],0)</f>
        <v>0.48819641170915956</v>
      </c>
      <c r="AN914" s="30">
        <v>40</v>
      </c>
      <c r="AO914">
        <f t="shared" si="28"/>
        <v>10</v>
      </c>
      <c r="AQ914" s="30">
        <v>30.27</v>
      </c>
      <c r="AR914">
        <f t="shared" si="29"/>
        <v>10.59</v>
      </c>
    </row>
    <row r="915" spans="1:44" x14ac:dyDescent="0.25">
      <c r="A915">
        <v>90087</v>
      </c>
      <c r="B915">
        <v>11</v>
      </c>
      <c r="C915" t="s">
        <v>51</v>
      </c>
      <c r="D915" t="s">
        <v>80</v>
      </c>
      <c r="E915">
        <v>3</v>
      </c>
      <c r="F915">
        <v>8.19</v>
      </c>
      <c r="G915">
        <v>17</v>
      </c>
      <c r="H915" s="1">
        <v>44859</v>
      </c>
      <c r="I915" s="20">
        <v>0</v>
      </c>
      <c r="J915" s="47">
        <f>Table_Query_from_Mac10[[#This Row],[unit_price]]-(Table_Query_from_Mac10[[#This Row],[unit_price]]*(Table_Query_from_Mac10[[#This Row],[discount_pct]]/100))</f>
        <v>17</v>
      </c>
      <c r="K915" s="47">
        <f>Table_Query_from_Mac10[[#This Row],[unit_cost]]</f>
        <v>8.19</v>
      </c>
      <c r="L915" s="47">
        <f>Table_Query_from_Mac10[[#This Row],[Live-cost]]*(1+Table_Query_from_Mac10[[#This Row],[CogsIncreasebyTYPE]])</f>
        <v>8.19</v>
      </c>
      <c r="M915" s="47">
        <f>Table_Query_from_Mac10[[#This Row],[Live-cost]]*Table_Query_from_Mac10[[#This Row],[qty_to_ship]]</f>
        <v>24.57</v>
      </c>
      <c r="N915" s="47">
        <f>IF(Table_Query_from_Mac10[[#This Row],[item_no]]="KDA",-Table_Query_from_Mac10[[#This Row],[unit_price]],Table_Query_from_Mac10[[#This Row],[Net Unit]]*Table_Query_from_Mac10[[#This Row],[qty_to_ship]])</f>
        <v>51</v>
      </c>
      <c r="O915" s="47">
        <f>SUMIFS(Summary!C:C,Summary!H:H,Table_Query_from_Mac10[[#This Row],[Juiceoc]])</f>
        <v>0</v>
      </c>
      <c r="P915" s="47">
        <f>SUMIFS(Summary!D:D,Summary!H:H,Table_Query_from_Mac10[[#This Row],[Juiceoc]])</f>
        <v>0</v>
      </c>
      <c r="Q915" s="47">
        <f>SUMIFS(Summary!E:E,Summary!H:H,Table_Query_from_Mac10[[#This Row],[Juiceoc]])</f>
        <v>0</v>
      </c>
      <c r="R915" s="47">
        <f>Table_Query_from_Mac10[[#This Row],[Net Unit]]*(1+Table_Query_from_Mac10[[#This Row],[PriceIncreasebyType]])</f>
        <v>17</v>
      </c>
      <c r="S915" s="47">
        <f>Table_Query_from_Mac10[[#This Row],[UnitPriceFuture]]*Table_Query_from_Mac10[[#This Row],[qtytoShipFuture]]</f>
        <v>51</v>
      </c>
      <c r="T915" s="47">
        <f>ROUND(Table_Query_from_Mac10[[#This Row],[qty_to_ship]]*(1+Table_Query_from_Mac10[[#This Row],[VolumeIncreasebyType]]),0)</f>
        <v>3</v>
      </c>
      <c r="U915" s="47">
        <f>Table_Query_from_Mac10[[#This Row],[qtytoShipFuture]]*Table_Query_from_Mac10[[#This Row],[Future-cost]]</f>
        <v>24.57</v>
      </c>
      <c r="V915" s="47">
        <f>Table_Query_from_Mac10[[#This Row],[qtytoShipFuture]]-Table_Query_from_Mac10[[#This Row],[qty_to_ship]]</f>
        <v>0</v>
      </c>
      <c r="W915" s="47">
        <f>Table_Query_from_Mac10[[#This Row],[UnitPriceFuture]]</f>
        <v>17</v>
      </c>
      <c r="X915" s="47">
        <f>Table_Query_from_Mac10[[#This Row],[Unit Increase]]*Table_Query_from_Mac10[[#This Row],[UnitPriceFuture]]</f>
        <v>0</v>
      </c>
      <c r="Y915" s="47">
        <f>Table_Query_from_Mac10[[#This Row],[Unit Increase]]*Table_Query_from_Mac10[[#This Row],[Future-cost]]</f>
        <v>0</v>
      </c>
      <c r="Z915" s="47">
        <f>-(Table_Query_from_Mac10[[#This Row],[Incremental Sales]]+((Table_Query_from_Mac10[[#This Row],[Incremental Sales]]*-(SUM(Summary!$S$8:$S$9)))))*Summary!$S$18</f>
        <v>0</v>
      </c>
      <c r="AA915" s="47">
        <f>IFERROR(Table_Query_from_Mac10[[#This Row],[Incremental Cost]]/Table_Query_from_Mac10[[#This Row],[Incremental Sales]],0)</f>
        <v>0</v>
      </c>
      <c r="AB915" s="47">
        <f>IFERROR(Table_Query_from_Mac10[[#This Row],[TotalCostFuture]]/Table_Query_from_Mac10[[#This Row],[totalsalesFuture]],0)</f>
        <v>0.48176470588235293</v>
      </c>
      <c r="AN915" s="31">
        <v>9</v>
      </c>
      <c r="AO915">
        <f t="shared" si="28"/>
        <v>3</v>
      </c>
      <c r="AQ915" s="31">
        <v>48.58</v>
      </c>
      <c r="AR915">
        <f t="shared" si="29"/>
        <v>17</v>
      </c>
    </row>
    <row r="916" spans="1:44" x14ac:dyDescent="0.25">
      <c r="A916">
        <v>90087</v>
      </c>
      <c r="B916">
        <v>12</v>
      </c>
      <c r="C916" t="s">
        <v>51</v>
      </c>
      <c r="D916" t="s">
        <v>80</v>
      </c>
      <c r="E916">
        <v>3</v>
      </c>
      <c r="F916">
        <v>9.83</v>
      </c>
      <c r="G916">
        <v>21.72</v>
      </c>
      <c r="H916" s="1">
        <v>44859</v>
      </c>
      <c r="I916" s="20">
        <v>0</v>
      </c>
      <c r="J916" s="47">
        <f>Table_Query_from_Mac10[[#This Row],[unit_price]]-(Table_Query_from_Mac10[[#This Row],[unit_price]]*(Table_Query_from_Mac10[[#This Row],[discount_pct]]/100))</f>
        <v>21.72</v>
      </c>
      <c r="K916" s="47">
        <f>Table_Query_from_Mac10[[#This Row],[unit_cost]]</f>
        <v>9.83</v>
      </c>
      <c r="L916" s="47">
        <f>Table_Query_from_Mac10[[#This Row],[Live-cost]]*(1+Table_Query_from_Mac10[[#This Row],[CogsIncreasebyTYPE]])</f>
        <v>9.83</v>
      </c>
      <c r="M916" s="47">
        <f>Table_Query_from_Mac10[[#This Row],[Live-cost]]*Table_Query_from_Mac10[[#This Row],[qty_to_ship]]</f>
        <v>29.490000000000002</v>
      </c>
      <c r="N916" s="47">
        <f>IF(Table_Query_from_Mac10[[#This Row],[item_no]]="KDA",-Table_Query_from_Mac10[[#This Row],[unit_price]],Table_Query_from_Mac10[[#This Row],[Net Unit]]*Table_Query_from_Mac10[[#This Row],[qty_to_ship]])</f>
        <v>65.16</v>
      </c>
      <c r="O916" s="47">
        <f>SUMIFS(Summary!C:C,Summary!H:H,Table_Query_from_Mac10[[#This Row],[Juiceoc]])</f>
        <v>0</v>
      </c>
      <c r="P916" s="47">
        <f>SUMIFS(Summary!D:D,Summary!H:H,Table_Query_from_Mac10[[#This Row],[Juiceoc]])</f>
        <v>0</v>
      </c>
      <c r="Q916" s="47">
        <f>SUMIFS(Summary!E:E,Summary!H:H,Table_Query_from_Mac10[[#This Row],[Juiceoc]])</f>
        <v>0</v>
      </c>
      <c r="R916" s="47">
        <f>Table_Query_from_Mac10[[#This Row],[Net Unit]]*(1+Table_Query_from_Mac10[[#This Row],[PriceIncreasebyType]])</f>
        <v>21.72</v>
      </c>
      <c r="S916" s="47">
        <f>Table_Query_from_Mac10[[#This Row],[UnitPriceFuture]]*Table_Query_from_Mac10[[#This Row],[qtytoShipFuture]]</f>
        <v>65.16</v>
      </c>
      <c r="T916" s="47">
        <f>ROUND(Table_Query_from_Mac10[[#This Row],[qty_to_ship]]*(1+Table_Query_from_Mac10[[#This Row],[VolumeIncreasebyType]]),0)</f>
        <v>3</v>
      </c>
      <c r="U916" s="47">
        <f>Table_Query_from_Mac10[[#This Row],[qtytoShipFuture]]*Table_Query_from_Mac10[[#This Row],[Future-cost]]</f>
        <v>29.490000000000002</v>
      </c>
      <c r="V916" s="47">
        <f>Table_Query_from_Mac10[[#This Row],[qtytoShipFuture]]-Table_Query_from_Mac10[[#This Row],[qty_to_ship]]</f>
        <v>0</v>
      </c>
      <c r="W916" s="47">
        <f>Table_Query_from_Mac10[[#This Row],[UnitPriceFuture]]</f>
        <v>21.72</v>
      </c>
      <c r="X916" s="47">
        <f>Table_Query_from_Mac10[[#This Row],[Unit Increase]]*Table_Query_from_Mac10[[#This Row],[UnitPriceFuture]]</f>
        <v>0</v>
      </c>
      <c r="Y916" s="47">
        <f>Table_Query_from_Mac10[[#This Row],[Unit Increase]]*Table_Query_from_Mac10[[#This Row],[Future-cost]]</f>
        <v>0</v>
      </c>
      <c r="Z916" s="47">
        <f>-(Table_Query_from_Mac10[[#This Row],[Incremental Sales]]+((Table_Query_from_Mac10[[#This Row],[Incremental Sales]]*-(SUM(Summary!$S$8:$S$9)))))*Summary!$S$18</f>
        <v>0</v>
      </c>
      <c r="AA916" s="47">
        <f>IFERROR(Table_Query_from_Mac10[[#This Row],[Incremental Cost]]/Table_Query_from_Mac10[[#This Row],[Incremental Sales]],0)</f>
        <v>0</v>
      </c>
      <c r="AB916" s="47">
        <f>IFERROR(Table_Query_from_Mac10[[#This Row],[TotalCostFuture]]/Table_Query_from_Mac10[[#This Row],[totalsalesFuture]],0)</f>
        <v>0.45257826887661146</v>
      </c>
      <c r="AN916" s="30">
        <v>12</v>
      </c>
      <c r="AO916">
        <f t="shared" si="28"/>
        <v>3</v>
      </c>
      <c r="AQ916" s="30">
        <v>62.07</v>
      </c>
      <c r="AR916">
        <f t="shared" si="29"/>
        <v>21.72</v>
      </c>
    </row>
    <row r="917" spans="1:44" x14ac:dyDescent="0.25">
      <c r="A917">
        <v>90088</v>
      </c>
      <c r="B917">
        <v>1</v>
      </c>
      <c r="C917" t="s">
        <v>53</v>
      </c>
      <c r="D917" t="s">
        <v>80</v>
      </c>
      <c r="E917">
        <v>140</v>
      </c>
      <c r="F917">
        <v>5.8</v>
      </c>
      <c r="G917">
        <v>13.5</v>
      </c>
      <c r="H917" s="1">
        <v>44854</v>
      </c>
      <c r="I917" s="20">
        <v>6</v>
      </c>
      <c r="J917" s="47">
        <f>Table_Query_from_Mac10[[#This Row],[unit_price]]-(Table_Query_from_Mac10[[#This Row],[unit_price]]*(Table_Query_from_Mac10[[#This Row],[discount_pct]]/100))</f>
        <v>12.69</v>
      </c>
      <c r="K917" s="47">
        <f>Table_Query_from_Mac10[[#This Row],[unit_cost]]</f>
        <v>5.8</v>
      </c>
      <c r="L917" s="47">
        <f>Table_Query_from_Mac10[[#This Row],[Live-cost]]*(1+Table_Query_from_Mac10[[#This Row],[CogsIncreasebyTYPE]])</f>
        <v>5.8</v>
      </c>
      <c r="M917" s="47">
        <f>Table_Query_from_Mac10[[#This Row],[Live-cost]]*Table_Query_from_Mac10[[#This Row],[qty_to_ship]]</f>
        <v>812</v>
      </c>
      <c r="N917" s="47">
        <f>IF(Table_Query_from_Mac10[[#This Row],[item_no]]="KDA",-Table_Query_from_Mac10[[#This Row],[unit_price]],Table_Query_from_Mac10[[#This Row],[Net Unit]]*Table_Query_from_Mac10[[#This Row],[qty_to_ship]])</f>
        <v>1776.6</v>
      </c>
      <c r="O917" s="47">
        <f>SUMIFS(Summary!C:C,Summary!H:H,Table_Query_from_Mac10[[#This Row],[Juiceoc]])</f>
        <v>0</v>
      </c>
      <c r="P917" s="47">
        <f>SUMIFS(Summary!D:D,Summary!H:H,Table_Query_from_Mac10[[#This Row],[Juiceoc]])</f>
        <v>0</v>
      </c>
      <c r="Q917" s="47">
        <f>SUMIFS(Summary!E:E,Summary!H:H,Table_Query_from_Mac10[[#This Row],[Juiceoc]])</f>
        <v>0</v>
      </c>
      <c r="R917" s="47">
        <f>Table_Query_from_Mac10[[#This Row],[Net Unit]]*(1+Table_Query_from_Mac10[[#This Row],[PriceIncreasebyType]])</f>
        <v>12.69</v>
      </c>
      <c r="S917" s="47">
        <f>Table_Query_from_Mac10[[#This Row],[UnitPriceFuture]]*Table_Query_from_Mac10[[#This Row],[qtytoShipFuture]]</f>
        <v>1776.6</v>
      </c>
      <c r="T917" s="47">
        <f>ROUND(Table_Query_from_Mac10[[#This Row],[qty_to_ship]]*(1+Table_Query_from_Mac10[[#This Row],[VolumeIncreasebyType]]),0)</f>
        <v>140</v>
      </c>
      <c r="U917" s="47">
        <f>Table_Query_from_Mac10[[#This Row],[qtytoShipFuture]]*Table_Query_from_Mac10[[#This Row],[Future-cost]]</f>
        <v>812</v>
      </c>
      <c r="V917" s="47">
        <f>Table_Query_from_Mac10[[#This Row],[qtytoShipFuture]]-Table_Query_from_Mac10[[#This Row],[qty_to_ship]]</f>
        <v>0</v>
      </c>
      <c r="W917" s="47">
        <f>Table_Query_from_Mac10[[#This Row],[UnitPriceFuture]]</f>
        <v>12.69</v>
      </c>
      <c r="X917" s="47">
        <f>Table_Query_from_Mac10[[#This Row],[Unit Increase]]*Table_Query_from_Mac10[[#This Row],[UnitPriceFuture]]</f>
        <v>0</v>
      </c>
      <c r="Y917" s="47">
        <f>Table_Query_from_Mac10[[#This Row],[Unit Increase]]*Table_Query_from_Mac10[[#This Row],[Future-cost]]</f>
        <v>0</v>
      </c>
      <c r="Z917" s="47">
        <f>-(Table_Query_from_Mac10[[#This Row],[Incremental Sales]]+((Table_Query_from_Mac10[[#This Row],[Incremental Sales]]*-(SUM(Summary!$S$8:$S$9)))))*Summary!$S$18</f>
        <v>0</v>
      </c>
      <c r="AA917" s="47">
        <f>IFERROR(Table_Query_from_Mac10[[#This Row],[Incremental Cost]]/Table_Query_from_Mac10[[#This Row],[Incremental Sales]],0)</f>
        <v>0</v>
      </c>
      <c r="AB917" s="47">
        <f>IFERROR(Table_Query_from_Mac10[[#This Row],[TotalCostFuture]]/Table_Query_from_Mac10[[#This Row],[totalsalesFuture]],0)</f>
        <v>0.45705279747832944</v>
      </c>
      <c r="AN917" s="31">
        <v>560</v>
      </c>
      <c r="AO917">
        <f t="shared" si="28"/>
        <v>140</v>
      </c>
      <c r="AQ917" s="31">
        <v>38.57</v>
      </c>
      <c r="AR917">
        <f t="shared" si="29"/>
        <v>13.5</v>
      </c>
    </row>
    <row r="918" spans="1:44" x14ac:dyDescent="0.25">
      <c r="A918">
        <v>90088</v>
      </c>
      <c r="B918">
        <v>2</v>
      </c>
      <c r="C918" t="s">
        <v>53</v>
      </c>
      <c r="D918" t="s">
        <v>80</v>
      </c>
      <c r="E918">
        <v>48</v>
      </c>
      <c r="F918">
        <v>7.01</v>
      </c>
      <c r="G918">
        <v>16.5</v>
      </c>
      <c r="H918" s="1">
        <v>44854</v>
      </c>
      <c r="I918" s="20">
        <v>6</v>
      </c>
      <c r="J918" s="47">
        <f>Table_Query_from_Mac10[[#This Row],[unit_price]]-(Table_Query_from_Mac10[[#This Row],[unit_price]]*(Table_Query_from_Mac10[[#This Row],[discount_pct]]/100))</f>
        <v>15.51</v>
      </c>
      <c r="K918" s="47">
        <f>Table_Query_from_Mac10[[#This Row],[unit_cost]]</f>
        <v>7.01</v>
      </c>
      <c r="L918" s="47">
        <f>Table_Query_from_Mac10[[#This Row],[Live-cost]]*(1+Table_Query_from_Mac10[[#This Row],[CogsIncreasebyTYPE]])</f>
        <v>7.01</v>
      </c>
      <c r="M918" s="47">
        <f>Table_Query_from_Mac10[[#This Row],[Live-cost]]*Table_Query_from_Mac10[[#This Row],[qty_to_ship]]</f>
        <v>336.48</v>
      </c>
      <c r="N918" s="47">
        <f>IF(Table_Query_from_Mac10[[#This Row],[item_no]]="KDA",-Table_Query_from_Mac10[[#This Row],[unit_price]],Table_Query_from_Mac10[[#This Row],[Net Unit]]*Table_Query_from_Mac10[[#This Row],[qty_to_ship]])</f>
        <v>744.48</v>
      </c>
      <c r="O918" s="47">
        <f>SUMIFS(Summary!C:C,Summary!H:H,Table_Query_from_Mac10[[#This Row],[Juiceoc]])</f>
        <v>0</v>
      </c>
      <c r="P918" s="47">
        <f>SUMIFS(Summary!D:D,Summary!H:H,Table_Query_from_Mac10[[#This Row],[Juiceoc]])</f>
        <v>0</v>
      </c>
      <c r="Q918" s="47">
        <f>SUMIFS(Summary!E:E,Summary!H:H,Table_Query_from_Mac10[[#This Row],[Juiceoc]])</f>
        <v>0</v>
      </c>
      <c r="R918" s="47">
        <f>Table_Query_from_Mac10[[#This Row],[Net Unit]]*(1+Table_Query_from_Mac10[[#This Row],[PriceIncreasebyType]])</f>
        <v>15.51</v>
      </c>
      <c r="S918" s="47">
        <f>Table_Query_from_Mac10[[#This Row],[UnitPriceFuture]]*Table_Query_from_Mac10[[#This Row],[qtytoShipFuture]]</f>
        <v>744.48</v>
      </c>
      <c r="T918" s="47">
        <f>ROUND(Table_Query_from_Mac10[[#This Row],[qty_to_ship]]*(1+Table_Query_from_Mac10[[#This Row],[VolumeIncreasebyType]]),0)</f>
        <v>48</v>
      </c>
      <c r="U918" s="47">
        <f>Table_Query_from_Mac10[[#This Row],[qtytoShipFuture]]*Table_Query_from_Mac10[[#This Row],[Future-cost]]</f>
        <v>336.48</v>
      </c>
      <c r="V918" s="47">
        <f>Table_Query_from_Mac10[[#This Row],[qtytoShipFuture]]-Table_Query_from_Mac10[[#This Row],[qty_to_ship]]</f>
        <v>0</v>
      </c>
      <c r="W918" s="47">
        <f>Table_Query_from_Mac10[[#This Row],[UnitPriceFuture]]</f>
        <v>15.51</v>
      </c>
      <c r="X918" s="47">
        <f>Table_Query_from_Mac10[[#This Row],[Unit Increase]]*Table_Query_from_Mac10[[#This Row],[UnitPriceFuture]]</f>
        <v>0</v>
      </c>
      <c r="Y918" s="47">
        <f>Table_Query_from_Mac10[[#This Row],[Unit Increase]]*Table_Query_from_Mac10[[#This Row],[Future-cost]]</f>
        <v>0</v>
      </c>
      <c r="Z918" s="47">
        <f>-(Table_Query_from_Mac10[[#This Row],[Incremental Sales]]+((Table_Query_from_Mac10[[#This Row],[Incremental Sales]]*-(SUM(Summary!$S$8:$S$9)))))*Summary!$S$18</f>
        <v>0</v>
      </c>
      <c r="AA918" s="47">
        <f>IFERROR(Table_Query_from_Mac10[[#This Row],[Incremental Cost]]/Table_Query_from_Mac10[[#This Row],[Incremental Sales]],0)</f>
        <v>0</v>
      </c>
      <c r="AB918" s="47">
        <f>IFERROR(Table_Query_from_Mac10[[#This Row],[TotalCostFuture]]/Table_Query_from_Mac10[[#This Row],[totalsalesFuture]],0)</f>
        <v>0.45196647324306899</v>
      </c>
      <c r="AN918" s="30">
        <v>192</v>
      </c>
      <c r="AO918">
        <f t="shared" si="28"/>
        <v>48</v>
      </c>
      <c r="AQ918" s="30">
        <v>47.13</v>
      </c>
      <c r="AR918">
        <f t="shared" si="29"/>
        <v>16.5</v>
      </c>
    </row>
    <row r="919" spans="1:44" x14ac:dyDescent="0.25">
      <c r="A919">
        <v>90088</v>
      </c>
      <c r="B919">
        <v>3</v>
      </c>
      <c r="C919" t="s">
        <v>53</v>
      </c>
      <c r="D919" t="s">
        <v>80</v>
      </c>
      <c r="E919">
        <v>24</v>
      </c>
      <c r="F919">
        <v>8.3699999999999992</v>
      </c>
      <c r="G919">
        <v>19.829999999999998</v>
      </c>
      <c r="H919" s="1">
        <v>44854</v>
      </c>
      <c r="I919" s="20">
        <v>6</v>
      </c>
      <c r="J919" s="47">
        <f>Table_Query_from_Mac10[[#This Row],[unit_price]]-(Table_Query_from_Mac10[[#This Row],[unit_price]]*(Table_Query_from_Mac10[[#This Row],[discount_pct]]/100))</f>
        <v>18.6402</v>
      </c>
      <c r="K919" s="47">
        <f>Table_Query_from_Mac10[[#This Row],[unit_cost]]</f>
        <v>8.3699999999999992</v>
      </c>
      <c r="L919" s="47">
        <f>Table_Query_from_Mac10[[#This Row],[Live-cost]]*(1+Table_Query_from_Mac10[[#This Row],[CogsIncreasebyTYPE]])</f>
        <v>8.3699999999999992</v>
      </c>
      <c r="M919" s="47">
        <f>Table_Query_from_Mac10[[#This Row],[Live-cost]]*Table_Query_from_Mac10[[#This Row],[qty_to_ship]]</f>
        <v>200.88</v>
      </c>
      <c r="N919" s="47">
        <f>IF(Table_Query_from_Mac10[[#This Row],[item_no]]="KDA",-Table_Query_from_Mac10[[#This Row],[unit_price]],Table_Query_from_Mac10[[#This Row],[Net Unit]]*Table_Query_from_Mac10[[#This Row],[qty_to_ship]])</f>
        <v>447.3648</v>
      </c>
      <c r="O919" s="47">
        <f>SUMIFS(Summary!C:C,Summary!H:H,Table_Query_from_Mac10[[#This Row],[Juiceoc]])</f>
        <v>0</v>
      </c>
      <c r="P919" s="47">
        <f>SUMIFS(Summary!D:D,Summary!H:H,Table_Query_from_Mac10[[#This Row],[Juiceoc]])</f>
        <v>0</v>
      </c>
      <c r="Q919" s="47">
        <f>SUMIFS(Summary!E:E,Summary!H:H,Table_Query_from_Mac10[[#This Row],[Juiceoc]])</f>
        <v>0</v>
      </c>
      <c r="R919" s="47">
        <f>Table_Query_from_Mac10[[#This Row],[Net Unit]]*(1+Table_Query_from_Mac10[[#This Row],[PriceIncreasebyType]])</f>
        <v>18.6402</v>
      </c>
      <c r="S919" s="47">
        <f>Table_Query_from_Mac10[[#This Row],[UnitPriceFuture]]*Table_Query_from_Mac10[[#This Row],[qtytoShipFuture]]</f>
        <v>447.3648</v>
      </c>
      <c r="T919" s="47">
        <f>ROUND(Table_Query_from_Mac10[[#This Row],[qty_to_ship]]*(1+Table_Query_from_Mac10[[#This Row],[VolumeIncreasebyType]]),0)</f>
        <v>24</v>
      </c>
      <c r="U919" s="47">
        <f>Table_Query_from_Mac10[[#This Row],[qtytoShipFuture]]*Table_Query_from_Mac10[[#This Row],[Future-cost]]</f>
        <v>200.88</v>
      </c>
      <c r="V919" s="47">
        <f>Table_Query_from_Mac10[[#This Row],[qtytoShipFuture]]-Table_Query_from_Mac10[[#This Row],[qty_to_ship]]</f>
        <v>0</v>
      </c>
      <c r="W919" s="47">
        <f>Table_Query_from_Mac10[[#This Row],[UnitPriceFuture]]</f>
        <v>18.6402</v>
      </c>
      <c r="X919" s="47">
        <f>Table_Query_from_Mac10[[#This Row],[Unit Increase]]*Table_Query_from_Mac10[[#This Row],[UnitPriceFuture]]</f>
        <v>0</v>
      </c>
      <c r="Y919" s="47">
        <f>Table_Query_from_Mac10[[#This Row],[Unit Increase]]*Table_Query_from_Mac10[[#This Row],[Future-cost]]</f>
        <v>0</v>
      </c>
      <c r="Z919" s="47">
        <f>-(Table_Query_from_Mac10[[#This Row],[Incremental Sales]]+((Table_Query_from_Mac10[[#This Row],[Incremental Sales]]*-(SUM(Summary!$S$8:$S$9)))))*Summary!$S$18</f>
        <v>0</v>
      </c>
      <c r="AA919" s="47">
        <f>IFERROR(Table_Query_from_Mac10[[#This Row],[Incremental Cost]]/Table_Query_from_Mac10[[#This Row],[Incremental Sales]],0)</f>
        <v>0</v>
      </c>
      <c r="AB919" s="47">
        <f>IFERROR(Table_Query_from_Mac10[[#This Row],[TotalCostFuture]]/Table_Query_from_Mac10[[#This Row],[totalsalesFuture]],0)</f>
        <v>0.44902951685067755</v>
      </c>
      <c r="AN919" s="31">
        <v>96</v>
      </c>
      <c r="AO919">
        <f t="shared" si="28"/>
        <v>24</v>
      </c>
      <c r="AQ919" s="31">
        <v>56.65</v>
      </c>
      <c r="AR919">
        <f t="shared" si="29"/>
        <v>19.829999999999998</v>
      </c>
    </row>
    <row r="920" spans="1:44" x14ac:dyDescent="0.25">
      <c r="A920">
        <v>90088</v>
      </c>
      <c r="B920">
        <v>4</v>
      </c>
      <c r="C920" t="s">
        <v>53</v>
      </c>
      <c r="D920" t="s">
        <v>80</v>
      </c>
      <c r="E920">
        <v>27</v>
      </c>
      <c r="F920">
        <v>9.77</v>
      </c>
      <c r="G920">
        <v>24.37</v>
      </c>
      <c r="H920" s="1">
        <v>44854</v>
      </c>
      <c r="I920" s="20">
        <v>6</v>
      </c>
      <c r="J920" s="47">
        <f>Table_Query_from_Mac10[[#This Row],[unit_price]]-(Table_Query_from_Mac10[[#This Row],[unit_price]]*(Table_Query_from_Mac10[[#This Row],[discount_pct]]/100))</f>
        <v>22.907800000000002</v>
      </c>
      <c r="K920" s="47">
        <f>Table_Query_from_Mac10[[#This Row],[unit_cost]]</f>
        <v>9.77</v>
      </c>
      <c r="L920" s="47">
        <f>Table_Query_from_Mac10[[#This Row],[Live-cost]]*(1+Table_Query_from_Mac10[[#This Row],[CogsIncreasebyTYPE]])</f>
        <v>9.77</v>
      </c>
      <c r="M920" s="47">
        <f>Table_Query_from_Mac10[[#This Row],[Live-cost]]*Table_Query_from_Mac10[[#This Row],[qty_to_ship]]</f>
        <v>263.78999999999996</v>
      </c>
      <c r="N920" s="47">
        <f>IF(Table_Query_from_Mac10[[#This Row],[item_no]]="KDA",-Table_Query_from_Mac10[[#This Row],[unit_price]],Table_Query_from_Mac10[[#This Row],[Net Unit]]*Table_Query_from_Mac10[[#This Row],[qty_to_ship]])</f>
        <v>618.51060000000007</v>
      </c>
      <c r="O920" s="47">
        <f>SUMIFS(Summary!C:C,Summary!H:H,Table_Query_from_Mac10[[#This Row],[Juiceoc]])</f>
        <v>0</v>
      </c>
      <c r="P920" s="47">
        <f>SUMIFS(Summary!D:D,Summary!H:H,Table_Query_from_Mac10[[#This Row],[Juiceoc]])</f>
        <v>0</v>
      </c>
      <c r="Q920" s="47">
        <f>SUMIFS(Summary!E:E,Summary!H:H,Table_Query_from_Mac10[[#This Row],[Juiceoc]])</f>
        <v>0</v>
      </c>
      <c r="R920" s="47">
        <f>Table_Query_from_Mac10[[#This Row],[Net Unit]]*(1+Table_Query_from_Mac10[[#This Row],[PriceIncreasebyType]])</f>
        <v>22.907800000000002</v>
      </c>
      <c r="S920" s="47">
        <f>Table_Query_from_Mac10[[#This Row],[UnitPriceFuture]]*Table_Query_from_Mac10[[#This Row],[qtytoShipFuture]]</f>
        <v>618.51060000000007</v>
      </c>
      <c r="T920" s="47">
        <f>ROUND(Table_Query_from_Mac10[[#This Row],[qty_to_ship]]*(1+Table_Query_from_Mac10[[#This Row],[VolumeIncreasebyType]]),0)</f>
        <v>27</v>
      </c>
      <c r="U920" s="47">
        <f>Table_Query_from_Mac10[[#This Row],[qtytoShipFuture]]*Table_Query_from_Mac10[[#This Row],[Future-cost]]</f>
        <v>263.78999999999996</v>
      </c>
      <c r="V920" s="47">
        <f>Table_Query_from_Mac10[[#This Row],[qtytoShipFuture]]-Table_Query_from_Mac10[[#This Row],[qty_to_ship]]</f>
        <v>0</v>
      </c>
      <c r="W920" s="47">
        <f>Table_Query_from_Mac10[[#This Row],[UnitPriceFuture]]</f>
        <v>22.907800000000002</v>
      </c>
      <c r="X920" s="47">
        <f>Table_Query_from_Mac10[[#This Row],[Unit Increase]]*Table_Query_from_Mac10[[#This Row],[UnitPriceFuture]]</f>
        <v>0</v>
      </c>
      <c r="Y920" s="47">
        <f>Table_Query_from_Mac10[[#This Row],[Unit Increase]]*Table_Query_from_Mac10[[#This Row],[Future-cost]]</f>
        <v>0</v>
      </c>
      <c r="Z920" s="47">
        <f>-(Table_Query_from_Mac10[[#This Row],[Incremental Sales]]+((Table_Query_from_Mac10[[#This Row],[Incremental Sales]]*-(SUM(Summary!$S$8:$S$9)))))*Summary!$S$18</f>
        <v>0</v>
      </c>
      <c r="AA920" s="47">
        <f>IFERROR(Table_Query_from_Mac10[[#This Row],[Incremental Cost]]/Table_Query_from_Mac10[[#This Row],[Incremental Sales]],0)</f>
        <v>0</v>
      </c>
      <c r="AB920" s="47">
        <f>IFERROR(Table_Query_from_Mac10[[#This Row],[TotalCostFuture]]/Table_Query_from_Mac10[[#This Row],[totalsalesFuture]],0)</f>
        <v>0.4264922864701105</v>
      </c>
      <c r="AN920" s="30">
        <v>108</v>
      </c>
      <c r="AO920">
        <f t="shared" si="28"/>
        <v>27</v>
      </c>
      <c r="AQ920" s="30">
        <v>69.64</v>
      </c>
      <c r="AR920">
        <f t="shared" si="29"/>
        <v>24.37</v>
      </c>
    </row>
    <row r="921" spans="1:44" x14ac:dyDescent="0.25">
      <c r="A921">
        <v>90088</v>
      </c>
      <c r="B921">
        <v>5</v>
      </c>
      <c r="C921" t="s">
        <v>53</v>
      </c>
      <c r="D921" t="s">
        <v>80</v>
      </c>
      <c r="E921">
        <v>18</v>
      </c>
      <c r="F921">
        <v>11.16</v>
      </c>
      <c r="G921">
        <v>28.11</v>
      </c>
      <c r="H921" s="1">
        <v>44854</v>
      </c>
      <c r="I921" s="20">
        <v>6</v>
      </c>
      <c r="J921" s="47">
        <f>Table_Query_from_Mac10[[#This Row],[unit_price]]-(Table_Query_from_Mac10[[#This Row],[unit_price]]*(Table_Query_from_Mac10[[#This Row],[discount_pct]]/100))</f>
        <v>26.423400000000001</v>
      </c>
      <c r="K921" s="47">
        <f>Table_Query_from_Mac10[[#This Row],[unit_cost]]</f>
        <v>11.16</v>
      </c>
      <c r="L921" s="47">
        <f>Table_Query_from_Mac10[[#This Row],[Live-cost]]*(1+Table_Query_from_Mac10[[#This Row],[CogsIncreasebyTYPE]])</f>
        <v>11.16</v>
      </c>
      <c r="M921" s="47">
        <f>Table_Query_from_Mac10[[#This Row],[Live-cost]]*Table_Query_from_Mac10[[#This Row],[qty_to_ship]]</f>
        <v>200.88</v>
      </c>
      <c r="N921" s="47">
        <f>IF(Table_Query_from_Mac10[[#This Row],[item_no]]="KDA",-Table_Query_from_Mac10[[#This Row],[unit_price]],Table_Query_from_Mac10[[#This Row],[Net Unit]]*Table_Query_from_Mac10[[#This Row],[qty_to_ship]])</f>
        <v>475.62120000000004</v>
      </c>
      <c r="O921" s="47">
        <f>SUMIFS(Summary!C:C,Summary!H:H,Table_Query_from_Mac10[[#This Row],[Juiceoc]])</f>
        <v>0</v>
      </c>
      <c r="P921" s="47">
        <f>SUMIFS(Summary!D:D,Summary!H:H,Table_Query_from_Mac10[[#This Row],[Juiceoc]])</f>
        <v>0</v>
      </c>
      <c r="Q921" s="47">
        <f>SUMIFS(Summary!E:E,Summary!H:H,Table_Query_from_Mac10[[#This Row],[Juiceoc]])</f>
        <v>0</v>
      </c>
      <c r="R921" s="47">
        <f>Table_Query_from_Mac10[[#This Row],[Net Unit]]*(1+Table_Query_from_Mac10[[#This Row],[PriceIncreasebyType]])</f>
        <v>26.423400000000001</v>
      </c>
      <c r="S921" s="47">
        <f>Table_Query_from_Mac10[[#This Row],[UnitPriceFuture]]*Table_Query_from_Mac10[[#This Row],[qtytoShipFuture]]</f>
        <v>475.62120000000004</v>
      </c>
      <c r="T921" s="47">
        <f>ROUND(Table_Query_from_Mac10[[#This Row],[qty_to_ship]]*(1+Table_Query_from_Mac10[[#This Row],[VolumeIncreasebyType]]),0)</f>
        <v>18</v>
      </c>
      <c r="U921" s="47">
        <f>Table_Query_from_Mac10[[#This Row],[qtytoShipFuture]]*Table_Query_from_Mac10[[#This Row],[Future-cost]]</f>
        <v>200.88</v>
      </c>
      <c r="V921" s="47">
        <f>Table_Query_from_Mac10[[#This Row],[qtytoShipFuture]]-Table_Query_from_Mac10[[#This Row],[qty_to_ship]]</f>
        <v>0</v>
      </c>
      <c r="W921" s="47">
        <f>Table_Query_from_Mac10[[#This Row],[UnitPriceFuture]]</f>
        <v>26.423400000000001</v>
      </c>
      <c r="X921" s="47">
        <f>Table_Query_from_Mac10[[#This Row],[Unit Increase]]*Table_Query_from_Mac10[[#This Row],[UnitPriceFuture]]</f>
        <v>0</v>
      </c>
      <c r="Y921" s="47">
        <f>Table_Query_from_Mac10[[#This Row],[Unit Increase]]*Table_Query_from_Mac10[[#This Row],[Future-cost]]</f>
        <v>0</v>
      </c>
      <c r="Z921" s="47">
        <f>-(Table_Query_from_Mac10[[#This Row],[Incremental Sales]]+((Table_Query_from_Mac10[[#This Row],[Incremental Sales]]*-(SUM(Summary!$S$8:$S$9)))))*Summary!$S$18</f>
        <v>0</v>
      </c>
      <c r="AA921" s="47">
        <f>IFERROR(Table_Query_from_Mac10[[#This Row],[Incremental Cost]]/Table_Query_from_Mac10[[#This Row],[Incremental Sales]],0)</f>
        <v>0</v>
      </c>
      <c r="AB921" s="47">
        <f>IFERROR(Table_Query_from_Mac10[[#This Row],[TotalCostFuture]]/Table_Query_from_Mac10[[#This Row],[totalsalesFuture]],0)</f>
        <v>0.42235291446218121</v>
      </c>
      <c r="AN921" s="31">
        <v>72</v>
      </c>
      <c r="AO921">
        <f t="shared" si="28"/>
        <v>18</v>
      </c>
      <c r="AQ921" s="31">
        <v>80.3</v>
      </c>
      <c r="AR921">
        <f t="shared" si="29"/>
        <v>28.11</v>
      </c>
    </row>
    <row r="922" spans="1:44" x14ac:dyDescent="0.25">
      <c r="A922">
        <v>90088</v>
      </c>
      <c r="B922">
        <v>6</v>
      </c>
      <c r="C922" t="s">
        <v>53</v>
      </c>
      <c r="D922" t="s">
        <v>80</v>
      </c>
      <c r="E922">
        <v>12</v>
      </c>
      <c r="F922">
        <v>12.77</v>
      </c>
      <c r="G922">
        <v>33.85</v>
      </c>
      <c r="H922" s="1">
        <v>44854</v>
      </c>
      <c r="I922" s="20">
        <v>6</v>
      </c>
      <c r="J922" s="47">
        <f>Table_Query_from_Mac10[[#This Row],[unit_price]]-(Table_Query_from_Mac10[[#This Row],[unit_price]]*(Table_Query_from_Mac10[[#This Row],[discount_pct]]/100))</f>
        <v>31.819000000000003</v>
      </c>
      <c r="K922" s="47">
        <f>Table_Query_from_Mac10[[#This Row],[unit_cost]]</f>
        <v>12.77</v>
      </c>
      <c r="L922" s="47">
        <f>Table_Query_from_Mac10[[#This Row],[Live-cost]]*(1+Table_Query_from_Mac10[[#This Row],[CogsIncreasebyTYPE]])</f>
        <v>12.77</v>
      </c>
      <c r="M922" s="47">
        <f>Table_Query_from_Mac10[[#This Row],[Live-cost]]*Table_Query_from_Mac10[[#This Row],[qty_to_ship]]</f>
        <v>153.24</v>
      </c>
      <c r="N922" s="47">
        <f>IF(Table_Query_from_Mac10[[#This Row],[item_no]]="KDA",-Table_Query_from_Mac10[[#This Row],[unit_price]],Table_Query_from_Mac10[[#This Row],[Net Unit]]*Table_Query_from_Mac10[[#This Row],[qty_to_ship]])</f>
        <v>381.82800000000003</v>
      </c>
      <c r="O922" s="47">
        <f>SUMIFS(Summary!C:C,Summary!H:H,Table_Query_from_Mac10[[#This Row],[Juiceoc]])</f>
        <v>0</v>
      </c>
      <c r="P922" s="47">
        <f>SUMIFS(Summary!D:D,Summary!H:H,Table_Query_from_Mac10[[#This Row],[Juiceoc]])</f>
        <v>0</v>
      </c>
      <c r="Q922" s="47">
        <f>SUMIFS(Summary!E:E,Summary!H:H,Table_Query_from_Mac10[[#This Row],[Juiceoc]])</f>
        <v>0</v>
      </c>
      <c r="R922" s="47">
        <f>Table_Query_from_Mac10[[#This Row],[Net Unit]]*(1+Table_Query_from_Mac10[[#This Row],[PriceIncreasebyType]])</f>
        <v>31.819000000000003</v>
      </c>
      <c r="S922" s="47">
        <f>Table_Query_from_Mac10[[#This Row],[UnitPriceFuture]]*Table_Query_from_Mac10[[#This Row],[qtytoShipFuture]]</f>
        <v>381.82800000000003</v>
      </c>
      <c r="T922" s="47">
        <f>ROUND(Table_Query_from_Mac10[[#This Row],[qty_to_ship]]*(1+Table_Query_from_Mac10[[#This Row],[VolumeIncreasebyType]]),0)</f>
        <v>12</v>
      </c>
      <c r="U922" s="47">
        <f>Table_Query_from_Mac10[[#This Row],[qtytoShipFuture]]*Table_Query_from_Mac10[[#This Row],[Future-cost]]</f>
        <v>153.24</v>
      </c>
      <c r="V922" s="47">
        <f>Table_Query_from_Mac10[[#This Row],[qtytoShipFuture]]-Table_Query_from_Mac10[[#This Row],[qty_to_ship]]</f>
        <v>0</v>
      </c>
      <c r="W922" s="47">
        <f>Table_Query_from_Mac10[[#This Row],[UnitPriceFuture]]</f>
        <v>31.819000000000003</v>
      </c>
      <c r="X922" s="47">
        <f>Table_Query_from_Mac10[[#This Row],[Unit Increase]]*Table_Query_from_Mac10[[#This Row],[UnitPriceFuture]]</f>
        <v>0</v>
      </c>
      <c r="Y922" s="47">
        <f>Table_Query_from_Mac10[[#This Row],[Unit Increase]]*Table_Query_from_Mac10[[#This Row],[Future-cost]]</f>
        <v>0</v>
      </c>
      <c r="Z922" s="47">
        <f>-(Table_Query_from_Mac10[[#This Row],[Incremental Sales]]+((Table_Query_from_Mac10[[#This Row],[Incremental Sales]]*-(SUM(Summary!$S$8:$S$9)))))*Summary!$S$18</f>
        <v>0</v>
      </c>
      <c r="AA922" s="47">
        <f>IFERROR(Table_Query_from_Mac10[[#This Row],[Incremental Cost]]/Table_Query_from_Mac10[[#This Row],[Incremental Sales]],0)</f>
        <v>0</v>
      </c>
      <c r="AB922" s="47">
        <f>IFERROR(Table_Query_from_Mac10[[#This Row],[TotalCostFuture]]/Table_Query_from_Mac10[[#This Row],[totalsalesFuture]],0)</f>
        <v>0.40133253716333006</v>
      </c>
      <c r="AN922" s="30">
        <v>48</v>
      </c>
      <c r="AO922">
        <f t="shared" si="28"/>
        <v>12</v>
      </c>
      <c r="AQ922" s="30">
        <v>96.72</v>
      </c>
      <c r="AR922">
        <f t="shared" si="29"/>
        <v>33.85</v>
      </c>
    </row>
    <row r="923" spans="1:44" x14ac:dyDescent="0.25">
      <c r="A923">
        <v>90088</v>
      </c>
      <c r="B923">
        <v>7</v>
      </c>
      <c r="C923" t="s">
        <v>53</v>
      </c>
      <c r="D923" t="s">
        <v>80</v>
      </c>
      <c r="E923">
        <v>12</v>
      </c>
      <c r="F923">
        <v>14.67</v>
      </c>
      <c r="G923">
        <v>39.74</v>
      </c>
      <c r="H923" s="1">
        <v>44854</v>
      </c>
      <c r="I923" s="20">
        <v>6</v>
      </c>
      <c r="J923" s="47">
        <f>Table_Query_from_Mac10[[#This Row],[unit_price]]-(Table_Query_from_Mac10[[#This Row],[unit_price]]*(Table_Query_from_Mac10[[#This Row],[discount_pct]]/100))</f>
        <v>37.355600000000003</v>
      </c>
      <c r="K923" s="47">
        <f>Table_Query_from_Mac10[[#This Row],[unit_cost]]</f>
        <v>14.67</v>
      </c>
      <c r="L923" s="47">
        <f>Table_Query_from_Mac10[[#This Row],[Live-cost]]*(1+Table_Query_from_Mac10[[#This Row],[CogsIncreasebyTYPE]])</f>
        <v>14.67</v>
      </c>
      <c r="M923" s="47">
        <f>Table_Query_from_Mac10[[#This Row],[Live-cost]]*Table_Query_from_Mac10[[#This Row],[qty_to_ship]]</f>
        <v>176.04</v>
      </c>
      <c r="N923" s="47">
        <f>IF(Table_Query_from_Mac10[[#This Row],[item_no]]="KDA",-Table_Query_from_Mac10[[#This Row],[unit_price]],Table_Query_from_Mac10[[#This Row],[Net Unit]]*Table_Query_from_Mac10[[#This Row],[qty_to_ship]])</f>
        <v>448.2672</v>
      </c>
      <c r="O923" s="47">
        <f>SUMIFS(Summary!C:C,Summary!H:H,Table_Query_from_Mac10[[#This Row],[Juiceoc]])</f>
        <v>0</v>
      </c>
      <c r="P923" s="47">
        <f>SUMIFS(Summary!D:D,Summary!H:H,Table_Query_from_Mac10[[#This Row],[Juiceoc]])</f>
        <v>0</v>
      </c>
      <c r="Q923" s="47">
        <f>SUMIFS(Summary!E:E,Summary!H:H,Table_Query_from_Mac10[[#This Row],[Juiceoc]])</f>
        <v>0</v>
      </c>
      <c r="R923" s="47">
        <f>Table_Query_from_Mac10[[#This Row],[Net Unit]]*(1+Table_Query_from_Mac10[[#This Row],[PriceIncreasebyType]])</f>
        <v>37.355600000000003</v>
      </c>
      <c r="S923" s="47">
        <f>Table_Query_from_Mac10[[#This Row],[UnitPriceFuture]]*Table_Query_from_Mac10[[#This Row],[qtytoShipFuture]]</f>
        <v>448.2672</v>
      </c>
      <c r="T923" s="47">
        <f>ROUND(Table_Query_from_Mac10[[#This Row],[qty_to_ship]]*(1+Table_Query_from_Mac10[[#This Row],[VolumeIncreasebyType]]),0)</f>
        <v>12</v>
      </c>
      <c r="U923" s="47">
        <f>Table_Query_from_Mac10[[#This Row],[qtytoShipFuture]]*Table_Query_from_Mac10[[#This Row],[Future-cost]]</f>
        <v>176.04</v>
      </c>
      <c r="V923" s="47">
        <f>Table_Query_from_Mac10[[#This Row],[qtytoShipFuture]]-Table_Query_from_Mac10[[#This Row],[qty_to_ship]]</f>
        <v>0</v>
      </c>
      <c r="W923" s="47">
        <f>Table_Query_from_Mac10[[#This Row],[UnitPriceFuture]]</f>
        <v>37.355600000000003</v>
      </c>
      <c r="X923" s="47">
        <f>Table_Query_from_Mac10[[#This Row],[Unit Increase]]*Table_Query_from_Mac10[[#This Row],[UnitPriceFuture]]</f>
        <v>0</v>
      </c>
      <c r="Y923" s="47">
        <f>Table_Query_from_Mac10[[#This Row],[Unit Increase]]*Table_Query_from_Mac10[[#This Row],[Future-cost]]</f>
        <v>0</v>
      </c>
      <c r="Z923" s="47">
        <f>-(Table_Query_from_Mac10[[#This Row],[Incremental Sales]]+((Table_Query_from_Mac10[[#This Row],[Incremental Sales]]*-(SUM(Summary!$S$8:$S$9)))))*Summary!$S$18</f>
        <v>0</v>
      </c>
      <c r="AA923" s="47">
        <f>IFERROR(Table_Query_from_Mac10[[#This Row],[Incremental Cost]]/Table_Query_from_Mac10[[#This Row],[Incremental Sales]],0)</f>
        <v>0</v>
      </c>
      <c r="AB923" s="47">
        <f>IFERROR(Table_Query_from_Mac10[[#This Row],[TotalCostFuture]]/Table_Query_from_Mac10[[#This Row],[totalsalesFuture]],0)</f>
        <v>0.39271220379273786</v>
      </c>
      <c r="AN923" s="31">
        <v>48</v>
      </c>
      <c r="AO923">
        <f t="shared" si="28"/>
        <v>12</v>
      </c>
      <c r="AQ923" s="31">
        <v>113.54</v>
      </c>
      <c r="AR923">
        <f t="shared" si="29"/>
        <v>39.74</v>
      </c>
    </row>
    <row r="924" spans="1:44" x14ac:dyDescent="0.25">
      <c r="A924">
        <v>90088</v>
      </c>
      <c r="B924">
        <v>8</v>
      </c>
      <c r="C924" t="s">
        <v>53</v>
      </c>
      <c r="D924" t="s">
        <v>80</v>
      </c>
      <c r="E924">
        <v>1</v>
      </c>
      <c r="F924">
        <v>16.22</v>
      </c>
      <c r="G924">
        <v>46.63</v>
      </c>
      <c r="H924" s="1">
        <v>44854</v>
      </c>
      <c r="I924" s="20">
        <v>6</v>
      </c>
      <c r="J924" s="47">
        <f>Table_Query_from_Mac10[[#This Row],[unit_price]]-(Table_Query_from_Mac10[[#This Row],[unit_price]]*(Table_Query_from_Mac10[[#This Row],[discount_pct]]/100))</f>
        <v>43.8322</v>
      </c>
      <c r="K924" s="47">
        <f>Table_Query_from_Mac10[[#This Row],[unit_cost]]</f>
        <v>16.22</v>
      </c>
      <c r="L924" s="47">
        <f>Table_Query_from_Mac10[[#This Row],[Live-cost]]*(1+Table_Query_from_Mac10[[#This Row],[CogsIncreasebyTYPE]])</f>
        <v>16.22</v>
      </c>
      <c r="M924" s="47">
        <f>Table_Query_from_Mac10[[#This Row],[Live-cost]]*Table_Query_from_Mac10[[#This Row],[qty_to_ship]]</f>
        <v>16.22</v>
      </c>
      <c r="N924" s="47">
        <f>IF(Table_Query_from_Mac10[[#This Row],[item_no]]="KDA",-Table_Query_from_Mac10[[#This Row],[unit_price]],Table_Query_from_Mac10[[#This Row],[Net Unit]]*Table_Query_from_Mac10[[#This Row],[qty_to_ship]])</f>
        <v>43.8322</v>
      </c>
      <c r="O924" s="47">
        <f>SUMIFS(Summary!C:C,Summary!H:H,Table_Query_from_Mac10[[#This Row],[Juiceoc]])</f>
        <v>0</v>
      </c>
      <c r="P924" s="47">
        <f>SUMIFS(Summary!D:D,Summary!H:H,Table_Query_from_Mac10[[#This Row],[Juiceoc]])</f>
        <v>0</v>
      </c>
      <c r="Q924" s="47">
        <f>SUMIFS(Summary!E:E,Summary!H:H,Table_Query_from_Mac10[[#This Row],[Juiceoc]])</f>
        <v>0</v>
      </c>
      <c r="R924" s="47">
        <f>Table_Query_from_Mac10[[#This Row],[Net Unit]]*(1+Table_Query_from_Mac10[[#This Row],[PriceIncreasebyType]])</f>
        <v>43.8322</v>
      </c>
      <c r="S924" s="47">
        <f>Table_Query_from_Mac10[[#This Row],[UnitPriceFuture]]*Table_Query_from_Mac10[[#This Row],[qtytoShipFuture]]</f>
        <v>43.8322</v>
      </c>
      <c r="T924" s="47">
        <f>ROUND(Table_Query_from_Mac10[[#This Row],[qty_to_ship]]*(1+Table_Query_from_Mac10[[#This Row],[VolumeIncreasebyType]]),0)</f>
        <v>1</v>
      </c>
      <c r="U924" s="47">
        <f>Table_Query_from_Mac10[[#This Row],[qtytoShipFuture]]*Table_Query_from_Mac10[[#This Row],[Future-cost]]</f>
        <v>16.22</v>
      </c>
      <c r="V924" s="47">
        <f>Table_Query_from_Mac10[[#This Row],[qtytoShipFuture]]-Table_Query_from_Mac10[[#This Row],[qty_to_ship]]</f>
        <v>0</v>
      </c>
      <c r="W924" s="47">
        <f>Table_Query_from_Mac10[[#This Row],[UnitPriceFuture]]</f>
        <v>43.8322</v>
      </c>
      <c r="X924" s="47">
        <f>Table_Query_from_Mac10[[#This Row],[Unit Increase]]*Table_Query_from_Mac10[[#This Row],[UnitPriceFuture]]</f>
        <v>0</v>
      </c>
      <c r="Y924" s="47">
        <f>Table_Query_from_Mac10[[#This Row],[Unit Increase]]*Table_Query_from_Mac10[[#This Row],[Future-cost]]</f>
        <v>0</v>
      </c>
      <c r="Z924" s="47">
        <f>-(Table_Query_from_Mac10[[#This Row],[Incremental Sales]]+((Table_Query_from_Mac10[[#This Row],[Incremental Sales]]*-(SUM(Summary!$S$8:$S$9)))))*Summary!$S$18</f>
        <v>0</v>
      </c>
      <c r="AA924" s="47">
        <f>IFERROR(Table_Query_from_Mac10[[#This Row],[Incremental Cost]]/Table_Query_from_Mac10[[#This Row],[Incremental Sales]],0)</f>
        <v>0</v>
      </c>
      <c r="AB924" s="47">
        <f>IFERROR(Table_Query_from_Mac10[[#This Row],[TotalCostFuture]]/Table_Query_from_Mac10[[#This Row],[totalsalesFuture]],0)</f>
        <v>0.37004759058409115</v>
      </c>
      <c r="AN924" s="30">
        <v>4</v>
      </c>
      <c r="AO924">
        <f t="shared" si="28"/>
        <v>1</v>
      </c>
      <c r="AQ924" s="30">
        <v>133.22999999999999</v>
      </c>
      <c r="AR924">
        <f t="shared" si="29"/>
        <v>46.63</v>
      </c>
    </row>
    <row r="925" spans="1:44" x14ac:dyDescent="0.25">
      <c r="A925">
        <v>90088</v>
      </c>
      <c r="B925">
        <v>9</v>
      </c>
      <c r="C925" t="s">
        <v>53</v>
      </c>
      <c r="D925" t="s">
        <v>80</v>
      </c>
      <c r="E925">
        <v>36</v>
      </c>
      <c r="F925">
        <v>1.1499999999999999</v>
      </c>
      <c r="G925">
        <v>3.91</v>
      </c>
      <c r="H925" s="1">
        <v>44854</v>
      </c>
      <c r="I925" s="20">
        <v>0</v>
      </c>
      <c r="J925" s="47">
        <f>Table_Query_from_Mac10[[#This Row],[unit_price]]-(Table_Query_from_Mac10[[#This Row],[unit_price]]*(Table_Query_from_Mac10[[#This Row],[discount_pct]]/100))</f>
        <v>3.91</v>
      </c>
      <c r="K925" s="47">
        <f>Table_Query_from_Mac10[[#This Row],[unit_cost]]</f>
        <v>1.1499999999999999</v>
      </c>
      <c r="L925" s="47">
        <f>Table_Query_from_Mac10[[#This Row],[Live-cost]]*(1+Table_Query_from_Mac10[[#This Row],[CogsIncreasebyTYPE]])</f>
        <v>1.1499999999999999</v>
      </c>
      <c r="M925" s="47">
        <f>Table_Query_from_Mac10[[#This Row],[Live-cost]]*Table_Query_from_Mac10[[#This Row],[qty_to_ship]]</f>
        <v>41.4</v>
      </c>
      <c r="N925" s="47">
        <f>IF(Table_Query_from_Mac10[[#This Row],[item_no]]="KDA",-Table_Query_from_Mac10[[#This Row],[unit_price]],Table_Query_from_Mac10[[#This Row],[Net Unit]]*Table_Query_from_Mac10[[#This Row],[qty_to_ship]])</f>
        <v>140.76</v>
      </c>
      <c r="O925" s="47">
        <f>SUMIFS(Summary!C:C,Summary!H:H,Table_Query_from_Mac10[[#This Row],[Juiceoc]])</f>
        <v>0</v>
      </c>
      <c r="P925" s="47">
        <f>SUMIFS(Summary!D:D,Summary!H:H,Table_Query_from_Mac10[[#This Row],[Juiceoc]])</f>
        <v>0</v>
      </c>
      <c r="Q925" s="47">
        <f>SUMIFS(Summary!E:E,Summary!H:H,Table_Query_from_Mac10[[#This Row],[Juiceoc]])</f>
        <v>0</v>
      </c>
      <c r="R925" s="47">
        <f>Table_Query_from_Mac10[[#This Row],[Net Unit]]*(1+Table_Query_from_Mac10[[#This Row],[PriceIncreasebyType]])</f>
        <v>3.91</v>
      </c>
      <c r="S925" s="47">
        <f>Table_Query_from_Mac10[[#This Row],[UnitPriceFuture]]*Table_Query_from_Mac10[[#This Row],[qtytoShipFuture]]</f>
        <v>140.76</v>
      </c>
      <c r="T925" s="47">
        <f>ROUND(Table_Query_from_Mac10[[#This Row],[qty_to_ship]]*(1+Table_Query_from_Mac10[[#This Row],[VolumeIncreasebyType]]),0)</f>
        <v>36</v>
      </c>
      <c r="U925" s="47">
        <f>Table_Query_from_Mac10[[#This Row],[qtytoShipFuture]]*Table_Query_from_Mac10[[#This Row],[Future-cost]]</f>
        <v>41.4</v>
      </c>
      <c r="V925" s="47">
        <f>Table_Query_from_Mac10[[#This Row],[qtytoShipFuture]]-Table_Query_from_Mac10[[#This Row],[qty_to_ship]]</f>
        <v>0</v>
      </c>
      <c r="W925" s="47">
        <f>Table_Query_from_Mac10[[#This Row],[UnitPriceFuture]]</f>
        <v>3.91</v>
      </c>
      <c r="X925" s="47">
        <f>Table_Query_from_Mac10[[#This Row],[Unit Increase]]*Table_Query_from_Mac10[[#This Row],[UnitPriceFuture]]</f>
        <v>0</v>
      </c>
      <c r="Y925" s="47">
        <f>Table_Query_from_Mac10[[#This Row],[Unit Increase]]*Table_Query_from_Mac10[[#This Row],[Future-cost]]</f>
        <v>0</v>
      </c>
      <c r="Z925" s="47">
        <f>-(Table_Query_from_Mac10[[#This Row],[Incremental Sales]]+((Table_Query_from_Mac10[[#This Row],[Incremental Sales]]*-(SUM(Summary!$S$8:$S$9)))))*Summary!$S$18</f>
        <v>0</v>
      </c>
      <c r="AA925" s="47">
        <f>IFERROR(Table_Query_from_Mac10[[#This Row],[Incremental Cost]]/Table_Query_from_Mac10[[#This Row],[Incremental Sales]],0)</f>
        <v>0</v>
      </c>
      <c r="AB925" s="47">
        <f>IFERROR(Table_Query_from_Mac10[[#This Row],[TotalCostFuture]]/Table_Query_from_Mac10[[#This Row],[totalsalesFuture]],0)</f>
        <v>0.29411764705882354</v>
      </c>
      <c r="AN925" s="31">
        <v>144</v>
      </c>
      <c r="AO925">
        <f t="shared" si="28"/>
        <v>36</v>
      </c>
      <c r="AQ925" s="31">
        <v>11.18</v>
      </c>
      <c r="AR925">
        <f t="shared" si="29"/>
        <v>3.91</v>
      </c>
    </row>
    <row r="926" spans="1:44" x14ac:dyDescent="0.25">
      <c r="A926">
        <v>90089</v>
      </c>
      <c r="B926">
        <v>1</v>
      </c>
      <c r="C926" t="s">
        <v>53</v>
      </c>
      <c r="D926" t="s">
        <v>80</v>
      </c>
      <c r="E926">
        <v>40</v>
      </c>
      <c r="F926">
        <v>5.8</v>
      </c>
      <c r="G926">
        <v>13.5</v>
      </c>
      <c r="H926" s="1">
        <v>44855</v>
      </c>
      <c r="I926" s="20">
        <v>6</v>
      </c>
      <c r="J926" s="47">
        <f>Table_Query_from_Mac10[[#This Row],[unit_price]]-(Table_Query_from_Mac10[[#This Row],[unit_price]]*(Table_Query_from_Mac10[[#This Row],[discount_pct]]/100))</f>
        <v>12.69</v>
      </c>
      <c r="K926" s="47">
        <f>Table_Query_from_Mac10[[#This Row],[unit_cost]]</f>
        <v>5.8</v>
      </c>
      <c r="L926" s="47">
        <f>Table_Query_from_Mac10[[#This Row],[Live-cost]]*(1+Table_Query_from_Mac10[[#This Row],[CogsIncreasebyTYPE]])</f>
        <v>5.8</v>
      </c>
      <c r="M926" s="47">
        <f>Table_Query_from_Mac10[[#This Row],[Live-cost]]*Table_Query_from_Mac10[[#This Row],[qty_to_ship]]</f>
        <v>232</v>
      </c>
      <c r="N926" s="47">
        <f>IF(Table_Query_from_Mac10[[#This Row],[item_no]]="KDA",-Table_Query_from_Mac10[[#This Row],[unit_price]],Table_Query_from_Mac10[[#This Row],[Net Unit]]*Table_Query_from_Mac10[[#This Row],[qty_to_ship]])</f>
        <v>507.59999999999997</v>
      </c>
      <c r="O926" s="47">
        <f>SUMIFS(Summary!C:C,Summary!H:H,Table_Query_from_Mac10[[#This Row],[Juiceoc]])</f>
        <v>0</v>
      </c>
      <c r="P926" s="47">
        <f>SUMIFS(Summary!D:D,Summary!H:H,Table_Query_from_Mac10[[#This Row],[Juiceoc]])</f>
        <v>0</v>
      </c>
      <c r="Q926" s="47">
        <f>SUMIFS(Summary!E:E,Summary!H:H,Table_Query_from_Mac10[[#This Row],[Juiceoc]])</f>
        <v>0</v>
      </c>
      <c r="R926" s="47">
        <f>Table_Query_from_Mac10[[#This Row],[Net Unit]]*(1+Table_Query_from_Mac10[[#This Row],[PriceIncreasebyType]])</f>
        <v>12.69</v>
      </c>
      <c r="S926" s="47">
        <f>Table_Query_from_Mac10[[#This Row],[UnitPriceFuture]]*Table_Query_from_Mac10[[#This Row],[qtytoShipFuture]]</f>
        <v>507.59999999999997</v>
      </c>
      <c r="T926" s="47">
        <f>ROUND(Table_Query_from_Mac10[[#This Row],[qty_to_ship]]*(1+Table_Query_from_Mac10[[#This Row],[VolumeIncreasebyType]]),0)</f>
        <v>40</v>
      </c>
      <c r="U926" s="47">
        <f>Table_Query_from_Mac10[[#This Row],[qtytoShipFuture]]*Table_Query_from_Mac10[[#This Row],[Future-cost]]</f>
        <v>232</v>
      </c>
      <c r="V926" s="47">
        <f>Table_Query_from_Mac10[[#This Row],[qtytoShipFuture]]-Table_Query_from_Mac10[[#This Row],[qty_to_ship]]</f>
        <v>0</v>
      </c>
      <c r="W926" s="47">
        <f>Table_Query_from_Mac10[[#This Row],[UnitPriceFuture]]</f>
        <v>12.69</v>
      </c>
      <c r="X926" s="47">
        <f>Table_Query_from_Mac10[[#This Row],[Unit Increase]]*Table_Query_from_Mac10[[#This Row],[UnitPriceFuture]]</f>
        <v>0</v>
      </c>
      <c r="Y926" s="47">
        <f>Table_Query_from_Mac10[[#This Row],[Unit Increase]]*Table_Query_from_Mac10[[#This Row],[Future-cost]]</f>
        <v>0</v>
      </c>
      <c r="Z926" s="47">
        <f>-(Table_Query_from_Mac10[[#This Row],[Incremental Sales]]+((Table_Query_from_Mac10[[#This Row],[Incremental Sales]]*-(SUM(Summary!$S$8:$S$9)))))*Summary!$S$18</f>
        <v>0</v>
      </c>
      <c r="AA926" s="47">
        <f>IFERROR(Table_Query_from_Mac10[[#This Row],[Incremental Cost]]/Table_Query_from_Mac10[[#This Row],[Incremental Sales]],0)</f>
        <v>0</v>
      </c>
      <c r="AB926" s="47">
        <f>IFERROR(Table_Query_from_Mac10[[#This Row],[TotalCostFuture]]/Table_Query_from_Mac10[[#This Row],[totalsalesFuture]],0)</f>
        <v>0.45705279747832944</v>
      </c>
      <c r="AN926" s="30">
        <v>160</v>
      </c>
      <c r="AO926">
        <f t="shared" si="28"/>
        <v>40</v>
      </c>
      <c r="AQ926" s="30">
        <v>38.57</v>
      </c>
      <c r="AR926">
        <f t="shared" si="29"/>
        <v>13.5</v>
      </c>
    </row>
    <row r="927" spans="1:44" x14ac:dyDescent="0.25">
      <c r="A927">
        <v>90089</v>
      </c>
      <c r="B927">
        <v>2</v>
      </c>
      <c r="C927" t="s">
        <v>53</v>
      </c>
      <c r="D927" t="s">
        <v>80</v>
      </c>
      <c r="E927">
        <v>32</v>
      </c>
      <c r="F927">
        <v>7.01</v>
      </c>
      <c r="G927">
        <v>16.5</v>
      </c>
      <c r="H927" s="1">
        <v>44855</v>
      </c>
      <c r="I927" s="20">
        <v>6</v>
      </c>
      <c r="J927" s="47">
        <f>Table_Query_from_Mac10[[#This Row],[unit_price]]-(Table_Query_from_Mac10[[#This Row],[unit_price]]*(Table_Query_from_Mac10[[#This Row],[discount_pct]]/100))</f>
        <v>15.51</v>
      </c>
      <c r="K927" s="47">
        <f>Table_Query_from_Mac10[[#This Row],[unit_cost]]</f>
        <v>7.01</v>
      </c>
      <c r="L927" s="47">
        <f>Table_Query_from_Mac10[[#This Row],[Live-cost]]*(1+Table_Query_from_Mac10[[#This Row],[CogsIncreasebyTYPE]])</f>
        <v>7.01</v>
      </c>
      <c r="M927" s="47">
        <f>Table_Query_from_Mac10[[#This Row],[Live-cost]]*Table_Query_from_Mac10[[#This Row],[qty_to_ship]]</f>
        <v>224.32</v>
      </c>
      <c r="N927" s="47">
        <f>IF(Table_Query_from_Mac10[[#This Row],[item_no]]="KDA",-Table_Query_from_Mac10[[#This Row],[unit_price]],Table_Query_from_Mac10[[#This Row],[Net Unit]]*Table_Query_from_Mac10[[#This Row],[qty_to_ship]])</f>
        <v>496.32</v>
      </c>
      <c r="O927" s="47">
        <f>SUMIFS(Summary!C:C,Summary!H:H,Table_Query_from_Mac10[[#This Row],[Juiceoc]])</f>
        <v>0</v>
      </c>
      <c r="P927" s="47">
        <f>SUMIFS(Summary!D:D,Summary!H:H,Table_Query_from_Mac10[[#This Row],[Juiceoc]])</f>
        <v>0</v>
      </c>
      <c r="Q927" s="47">
        <f>SUMIFS(Summary!E:E,Summary!H:H,Table_Query_from_Mac10[[#This Row],[Juiceoc]])</f>
        <v>0</v>
      </c>
      <c r="R927" s="47">
        <f>Table_Query_from_Mac10[[#This Row],[Net Unit]]*(1+Table_Query_from_Mac10[[#This Row],[PriceIncreasebyType]])</f>
        <v>15.51</v>
      </c>
      <c r="S927" s="47">
        <f>Table_Query_from_Mac10[[#This Row],[UnitPriceFuture]]*Table_Query_from_Mac10[[#This Row],[qtytoShipFuture]]</f>
        <v>496.32</v>
      </c>
      <c r="T927" s="47">
        <f>ROUND(Table_Query_from_Mac10[[#This Row],[qty_to_ship]]*(1+Table_Query_from_Mac10[[#This Row],[VolumeIncreasebyType]]),0)</f>
        <v>32</v>
      </c>
      <c r="U927" s="47">
        <f>Table_Query_from_Mac10[[#This Row],[qtytoShipFuture]]*Table_Query_from_Mac10[[#This Row],[Future-cost]]</f>
        <v>224.32</v>
      </c>
      <c r="V927" s="47">
        <f>Table_Query_from_Mac10[[#This Row],[qtytoShipFuture]]-Table_Query_from_Mac10[[#This Row],[qty_to_ship]]</f>
        <v>0</v>
      </c>
      <c r="W927" s="47">
        <f>Table_Query_from_Mac10[[#This Row],[UnitPriceFuture]]</f>
        <v>15.51</v>
      </c>
      <c r="X927" s="47">
        <f>Table_Query_from_Mac10[[#This Row],[Unit Increase]]*Table_Query_from_Mac10[[#This Row],[UnitPriceFuture]]</f>
        <v>0</v>
      </c>
      <c r="Y927" s="47">
        <f>Table_Query_from_Mac10[[#This Row],[Unit Increase]]*Table_Query_from_Mac10[[#This Row],[Future-cost]]</f>
        <v>0</v>
      </c>
      <c r="Z927" s="47">
        <f>-(Table_Query_from_Mac10[[#This Row],[Incremental Sales]]+((Table_Query_from_Mac10[[#This Row],[Incremental Sales]]*-(SUM(Summary!$S$8:$S$9)))))*Summary!$S$18</f>
        <v>0</v>
      </c>
      <c r="AA927" s="47">
        <f>IFERROR(Table_Query_from_Mac10[[#This Row],[Incremental Cost]]/Table_Query_from_Mac10[[#This Row],[Incremental Sales]],0)</f>
        <v>0</v>
      </c>
      <c r="AB927" s="47">
        <f>IFERROR(Table_Query_from_Mac10[[#This Row],[TotalCostFuture]]/Table_Query_from_Mac10[[#This Row],[totalsalesFuture]],0)</f>
        <v>0.45196647324306899</v>
      </c>
      <c r="AN927" s="31">
        <v>128</v>
      </c>
      <c r="AO927">
        <f t="shared" si="28"/>
        <v>32</v>
      </c>
      <c r="AQ927" s="31">
        <v>47.13</v>
      </c>
      <c r="AR927">
        <f t="shared" si="29"/>
        <v>16.5</v>
      </c>
    </row>
    <row r="928" spans="1:44" x14ac:dyDescent="0.25">
      <c r="A928">
        <v>90089</v>
      </c>
      <c r="B928">
        <v>3</v>
      </c>
      <c r="C928" t="s">
        <v>53</v>
      </c>
      <c r="D928" t="s">
        <v>80</v>
      </c>
      <c r="E928">
        <v>24</v>
      </c>
      <c r="F928">
        <v>8.3699999999999992</v>
      </c>
      <c r="G928">
        <v>19.829999999999998</v>
      </c>
      <c r="H928" s="1">
        <v>44855</v>
      </c>
      <c r="I928" s="20">
        <v>6</v>
      </c>
      <c r="J928" s="47">
        <f>Table_Query_from_Mac10[[#This Row],[unit_price]]-(Table_Query_from_Mac10[[#This Row],[unit_price]]*(Table_Query_from_Mac10[[#This Row],[discount_pct]]/100))</f>
        <v>18.6402</v>
      </c>
      <c r="K928" s="47">
        <f>Table_Query_from_Mac10[[#This Row],[unit_cost]]</f>
        <v>8.3699999999999992</v>
      </c>
      <c r="L928" s="47">
        <f>Table_Query_from_Mac10[[#This Row],[Live-cost]]*(1+Table_Query_from_Mac10[[#This Row],[CogsIncreasebyTYPE]])</f>
        <v>8.3699999999999992</v>
      </c>
      <c r="M928" s="47">
        <f>Table_Query_from_Mac10[[#This Row],[Live-cost]]*Table_Query_from_Mac10[[#This Row],[qty_to_ship]]</f>
        <v>200.88</v>
      </c>
      <c r="N928" s="47">
        <f>IF(Table_Query_from_Mac10[[#This Row],[item_no]]="KDA",-Table_Query_from_Mac10[[#This Row],[unit_price]],Table_Query_from_Mac10[[#This Row],[Net Unit]]*Table_Query_from_Mac10[[#This Row],[qty_to_ship]])</f>
        <v>447.3648</v>
      </c>
      <c r="O928" s="47">
        <f>SUMIFS(Summary!C:C,Summary!H:H,Table_Query_from_Mac10[[#This Row],[Juiceoc]])</f>
        <v>0</v>
      </c>
      <c r="P928" s="47">
        <f>SUMIFS(Summary!D:D,Summary!H:H,Table_Query_from_Mac10[[#This Row],[Juiceoc]])</f>
        <v>0</v>
      </c>
      <c r="Q928" s="47">
        <f>SUMIFS(Summary!E:E,Summary!H:H,Table_Query_from_Mac10[[#This Row],[Juiceoc]])</f>
        <v>0</v>
      </c>
      <c r="R928" s="47">
        <f>Table_Query_from_Mac10[[#This Row],[Net Unit]]*(1+Table_Query_from_Mac10[[#This Row],[PriceIncreasebyType]])</f>
        <v>18.6402</v>
      </c>
      <c r="S928" s="47">
        <f>Table_Query_from_Mac10[[#This Row],[UnitPriceFuture]]*Table_Query_from_Mac10[[#This Row],[qtytoShipFuture]]</f>
        <v>447.3648</v>
      </c>
      <c r="T928" s="47">
        <f>ROUND(Table_Query_from_Mac10[[#This Row],[qty_to_ship]]*(1+Table_Query_from_Mac10[[#This Row],[VolumeIncreasebyType]]),0)</f>
        <v>24</v>
      </c>
      <c r="U928" s="47">
        <f>Table_Query_from_Mac10[[#This Row],[qtytoShipFuture]]*Table_Query_from_Mac10[[#This Row],[Future-cost]]</f>
        <v>200.88</v>
      </c>
      <c r="V928" s="47">
        <f>Table_Query_from_Mac10[[#This Row],[qtytoShipFuture]]-Table_Query_from_Mac10[[#This Row],[qty_to_ship]]</f>
        <v>0</v>
      </c>
      <c r="W928" s="47">
        <f>Table_Query_from_Mac10[[#This Row],[UnitPriceFuture]]</f>
        <v>18.6402</v>
      </c>
      <c r="X928" s="47">
        <f>Table_Query_from_Mac10[[#This Row],[Unit Increase]]*Table_Query_from_Mac10[[#This Row],[UnitPriceFuture]]</f>
        <v>0</v>
      </c>
      <c r="Y928" s="47">
        <f>Table_Query_from_Mac10[[#This Row],[Unit Increase]]*Table_Query_from_Mac10[[#This Row],[Future-cost]]</f>
        <v>0</v>
      </c>
      <c r="Z928" s="47">
        <f>-(Table_Query_from_Mac10[[#This Row],[Incremental Sales]]+((Table_Query_from_Mac10[[#This Row],[Incremental Sales]]*-(SUM(Summary!$S$8:$S$9)))))*Summary!$S$18</f>
        <v>0</v>
      </c>
      <c r="AA928" s="47">
        <f>IFERROR(Table_Query_from_Mac10[[#This Row],[Incremental Cost]]/Table_Query_from_Mac10[[#This Row],[Incremental Sales]],0)</f>
        <v>0</v>
      </c>
      <c r="AB928" s="47">
        <f>IFERROR(Table_Query_from_Mac10[[#This Row],[TotalCostFuture]]/Table_Query_from_Mac10[[#This Row],[totalsalesFuture]],0)</f>
        <v>0.44902951685067755</v>
      </c>
      <c r="AN928" s="30">
        <v>96</v>
      </c>
      <c r="AO928">
        <f t="shared" si="28"/>
        <v>24</v>
      </c>
      <c r="AQ928" s="30">
        <v>56.65</v>
      </c>
      <c r="AR928">
        <f t="shared" si="29"/>
        <v>19.829999999999998</v>
      </c>
    </row>
    <row r="929" spans="1:44" x14ac:dyDescent="0.25">
      <c r="A929">
        <v>90089</v>
      </c>
      <c r="B929">
        <v>4</v>
      </c>
      <c r="C929" t="s">
        <v>53</v>
      </c>
      <c r="D929" t="s">
        <v>80</v>
      </c>
      <c r="E929">
        <v>9</v>
      </c>
      <c r="F929">
        <v>9.77</v>
      </c>
      <c r="G929">
        <v>24.37</v>
      </c>
      <c r="H929" s="1">
        <v>44855</v>
      </c>
      <c r="I929" s="20">
        <v>6</v>
      </c>
      <c r="J929" s="47">
        <f>Table_Query_from_Mac10[[#This Row],[unit_price]]-(Table_Query_from_Mac10[[#This Row],[unit_price]]*(Table_Query_from_Mac10[[#This Row],[discount_pct]]/100))</f>
        <v>22.907800000000002</v>
      </c>
      <c r="K929" s="47">
        <f>Table_Query_from_Mac10[[#This Row],[unit_cost]]</f>
        <v>9.77</v>
      </c>
      <c r="L929" s="47">
        <f>Table_Query_from_Mac10[[#This Row],[Live-cost]]*(1+Table_Query_from_Mac10[[#This Row],[CogsIncreasebyTYPE]])</f>
        <v>9.77</v>
      </c>
      <c r="M929" s="47">
        <f>Table_Query_from_Mac10[[#This Row],[Live-cost]]*Table_Query_from_Mac10[[#This Row],[qty_to_ship]]</f>
        <v>87.929999999999993</v>
      </c>
      <c r="N929" s="47">
        <f>IF(Table_Query_from_Mac10[[#This Row],[item_no]]="KDA",-Table_Query_from_Mac10[[#This Row],[unit_price]],Table_Query_from_Mac10[[#This Row],[Net Unit]]*Table_Query_from_Mac10[[#This Row],[qty_to_ship]])</f>
        <v>206.17020000000002</v>
      </c>
      <c r="O929" s="47">
        <f>SUMIFS(Summary!C:C,Summary!H:H,Table_Query_from_Mac10[[#This Row],[Juiceoc]])</f>
        <v>0</v>
      </c>
      <c r="P929" s="47">
        <f>SUMIFS(Summary!D:D,Summary!H:H,Table_Query_from_Mac10[[#This Row],[Juiceoc]])</f>
        <v>0</v>
      </c>
      <c r="Q929" s="47">
        <f>SUMIFS(Summary!E:E,Summary!H:H,Table_Query_from_Mac10[[#This Row],[Juiceoc]])</f>
        <v>0</v>
      </c>
      <c r="R929" s="47">
        <f>Table_Query_from_Mac10[[#This Row],[Net Unit]]*(1+Table_Query_from_Mac10[[#This Row],[PriceIncreasebyType]])</f>
        <v>22.907800000000002</v>
      </c>
      <c r="S929" s="47">
        <f>Table_Query_from_Mac10[[#This Row],[UnitPriceFuture]]*Table_Query_from_Mac10[[#This Row],[qtytoShipFuture]]</f>
        <v>206.17020000000002</v>
      </c>
      <c r="T929" s="47">
        <f>ROUND(Table_Query_from_Mac10[[#This Row],[qty_to_ship]]*(1+Table_Query_from_Mac10[[#This Row],[VolumeIncreasebyType]]),0)</f>
        <v>9</v>
      </c>
      <c r="U929" s="47">
        <f>Table_Query_from_Mac10[[#This Row],[qtytoShipFuture]]*Table_Query_from_Mac10[[#This Row],[Future-cost]]</f>
        <v>87.929999999999993</v>
      </c>
      <c r="V929" s="47">
        <f>Table_Query_from_Mac10[[#This Row],[qtytoShipFuture]]-Table_Query_from_Mac10[[#This Row],[qty_to_ship]]</f>
        <v>0</v>
      </c>
      <c r="W929" s="47">
        <f>Table_Query_from_Mac10[[#This Row],[UnitPriceFuture]]</f>
        <v>22.907800000000002</v>
      </c>
      <c r="X929" s="47">
        <f>Table_Query_from_Mac10[[#This Row],[Unit Increase]]*Table_Query_from_Mac10[[#This Row],[UnitPriceFuture]]</f>
        <v>0</v>
      </c>
      <c r="Y929" s="47">
        <f>Table_Query_from_Mac10[[#This Row],[Unit Increase]]*Table_Query_from_Mac10[[#This Row],[Future-cost]]</f>
        <v>0</v>
      </c>
      <c r="Z929" s="47">
        <f>-(Table_Query_from_Mac10[[#This Row],[Incremental Sales]]+((Table_Query_from_Mac10[[#This Row],[Incremental Sales]]*-(SUM(Summary!$S$8:$S$9)))))*Summary!$S$18</f>
        <v>0</v>
      </c>
      <c r="AA929" s="47">
        <f>IFERROR(Table_Query_from_Mac10[[#This Row],[Incremental Cost]]/Table_Query_from_Mac10[[#This Row],[Incremental Sales]],0)</f>
        <v>0</v>
      </c>
      <c r="AB929" s="47">
        <f>IFERROR(Table_Query_from_Mac10[[#This Row],[TotalCostFuture]]/Table_Query_from_Mac10[[#This Row],[totalsalesFuture]],0)</f>
        <v>0.42649228647011056</v>
      </c>
      <c r="AN929" s="31">
        <v>36</v>
      </c>
      <c r="AO929">
        <f t="shared" si="28"/>
        <v>9</v>
      </c>
      <c r="AQ929" s="31">
        <v>69.64</v>
      </c>
      <c r="AR929">
        <f t="shared" si="29"/>
        <v>24.37</v>
      </c>
    </row>
    <row r="930" spans="1:44" x14ac:dyDescent="0.25">
      <c r="A930">
        <v>90089</v>
      </c>
      <c r="B930">
        <v>5</v>
      </c>
      <c r="C930" t="s">
        <v>53</v>
      </c>
      <c r="D930" t="s">
        <v>80</v>
      </c>
      <c r="E930">
        <v>12</v>
      </c>
      <c r="F930">
        <v>11.16</v>
      </c>
      <c r="G930">
        <v>28.11</v>
      </c>
      <c r="H930" s="1">
        <v>44855</v>
      </c>
      <c r="I930" s="20">
        <v>6</v>
      </c>
      <c r="J930" s="47">
        <f>Table_Query_from_Mac10[[#This Row],[unit_price]]-(Table_Query_from_Mac10[[#This Row],[unit_price]]*(Table_Query_from_Mac10[[#This Row],[discount_pct]]/100))</f>
        <v>26.423400000000001</v>
      </c>
      <c r="K930" s="47">
        <f>Table_Query_from_Mac10[[#This Row],[unit_cost]]</f>
        <v>11.16</v>
      </c>
      <c r="L930" s="47">
        <f>Table_Query_from_Mac10[[#This Row],[Live-cost]]*(1+Table_Query_from_Mac10[[#This Row],[CogsIncreasebyTYPE]])</f>
        <v>11.16</v>
      </c>
      <c r="M930" s="47">
        <f>Table_Query_from_Mac10[[#This Row],[Live-cost]]*Table_Query_from_Mac10[[#This Row],[qty_to_ship]]</f>
        <v>133.92000000000002</v>
      </c>
      <c r="N930" s="47">
        <f>IF(Table_Query_from_Mac10[[#This Row],[item_no]]="KDA",-Table_Query_from_Mac10[[#This Row],[unit_price]],Table_Query_from_Mac10[[#This Row],[Net Unit]]*Table_Query_from_Mac10[[#This Row],[qty_to_ship]])</f>
        <v>317.08080000000001</v>
      </c>
      <c r="O930" s="47">
        <f>SUMIFS(Summary!C:C,Summary!H:H,Table_Query_from_Mac10[[#This Row],[Juiceoc]])</f>
        <v>0</v>
      </c>
      <c r="P930" s="47">
        <f>SUMIFS(Summary!D:D,Summary!H:H,Table_Query_from_Mac10[[#This Row],[Juiceoc]])</f>
        <v>0</v>
      </c>
      <c r="Q930" s="47">
        <f>SUMIFS(Summary!E:E,Summary!H:H,Table_Query_from_Mac10[[#This Row],[Juiceoc]])</f>
        <v>0</v>
      </c>
      <c r="R930" s="47">
        <f>Table_Query_from_Mac10[[#This Row],[Net Unit]]*(1+Table_Query_from_Mac10[[#This Row],[PriceIncreasebyType]])</f>
        <v>26.423400000000001</v>
      </c>
      <c r="S930" s="47">
        <f>Table_Query_from_Mac10[[#This Row],[UnitPriceFuture]]*Table_Query_from_Mac10[[#This Row],[qtytoShipFuture]]</f>
        <v>317.08080000000001</v>
      </c>
      <c r="T930" s="47">
        <f>ROUND(Table_Query_from_Mac10[[#This Row],[qty_to_ship]]*(1+Table_Query_from_Mac10[[#This Row],[VolumeIncreasebyType]]),0)</f>
        <v>12</v>
      </c>
      <c r="U930" s="47">
        <f>Table_Query_from_Mac10[[#This Row],[qtytoShipFuture]]*Table_Query_from_Mac10[[#This Row],[Future-cost]]</f>
        <v>133.92000000000002</v>
      </c>
      <c r="V930" s="47">
        <f>Table_Query_from_Mac10[[#This Row],[qtytoShipFuture]]-Table_Query_from_Mac10[[#This Row],[qty_to_ship]]</f>
        <v>0</v>
      </c>
      <c r="W930" s="47">
        <f>Table_Query_from_Mac10[[#This Row],[UnitPriceFuture]]</f>
        <v>26.423400000000001</v>
      </c>
      <c r="X930" s="47">
        <f>Table_Query_from_Mac10[[#This Row],[Unit Increase]]*Table_Query_from_Mac10[[#This Row],[UnitPriceFuture]]</f>
        <v>0</v>
      </c>
      <c r="Y930" s="47">
        <f>Table_Query_from_Mac10[[#This Row],[Unit Increase]]*Table_Query_from_Mac10[[#This Row],[Future-cost]]</f>
        <v>0</v>
      </c>
      <c r="Z930" s="47">
        <f>-(Table_Query_from_Mac10[[#This Row],[Incremental Sales]]+((Table_Query_from_Mac10[[#This Row],[Incremental Sales]]*-(SUM(Summary!$S$8:$S$9)))))*Summary!$S$18</f>
        <v>0</v>
      </c>
      <c r="AA930" s="47">
        <f>IFERROR(Table_Query_from_Mac10[[#This Row],[Incremental Cost]]/Table_Query_from_Mac10[[#This Row],[Incremental Sales]],0)</f>
        <v>0</v>
      </c>
      <c r="AB930" s="47">
        <f>IFERROR(Table_Query_from_Mac10[[#This Row],[TotalCostFuture]]/Table_Query_from_Mac10[[#This Row],[totalsalesFuture]],0)</f>
        <v>0.42235291446218126</v>
      </c>
      <c r="AN930" s="30">
        <v>48</v>
      </c>
      <c r="AO930">
        <f t="shared" si="28"/>
        <v>12</v>
      </c>
      <c r="AQ930" s="30">
        <v>80.3</v>
      </c>
      <c r="AR930">
        <f t="shared" si="29"/>
        <v>28.11</v>
      </c>
    </row>
    <row r="931" spans="1:44" x14ac:dyDescent="0.25">
      <c r="A931">
        <v>90089</v>
      </c>
      <c r="B931">
        <v>6</v>
      </c>
      <c r="C931" t="s">
        <v>53</v>
      </c>
      <c r="D931" t="s">
        <v>80</v>
      </c>
      <c r="E931">
        <v>4</v>
      </c>
      <c r="F931">
        <v>12.77</v>
      </c>
      <c r="G931">
        <v>33.85</v>
      </c>
      <c r="H931" s="1">
        <v>44855</v>
      </c>
      <c r="I931" s="20">
        <v>6</v>
      </c>
      <c r="J931" s="47">
        <f>Table_Query_from_Mac10[[#This Row],[unit_price]]-(Table_Query_from_Mac10[[#This Row],[unit_price]]*(Table_Query_from_Mac10[[#This Row],[discount_pct]]/100))</f>
        <v>31.819000000000003</v>
      </c>
      <c r="K931" s="47">
        <f>Table_Query_from_Mac10[[#This Row],[unit_cost]]</f>
        <v>12.77</v>
      </c>
      <c r="L931" s="47">
        <f>Table_Query_from_Mac10[[#This Row],[Live-cost]]*(1+Table_Query_from_Mac10[[#This Row],[CogsIncreasebyTYPE]])</f>
        <v>12.77</v>
      </c>
      <c r="M931" s="47">
        <f>Table_Query_from_Mac10[[#This Row],[Live-cost]]*Table_Query_from_Mac10[[#This Row],[qty_to_ship]]</f>
        <v>51.08</v>
      </c>
      <c r="N931" s="47">
        <f>IF(Table_Query_from_Mac10[[#This Row],[item_no]]="KDA",-Table_Query_from_Mac10[[#This Row],[unit_price]],Table_Query_from_Mac10[[#This Row],[Net Unit]]*Table_Query_from_Mac10[[#This Row],[qty_to_ship]])</f>
        <v>127.27600000000001</v>
      </c>
      <c r="O931" s="47">
        <f>SUMIFS(Summary!C:C,Summary!H:H,Table_Query_from_Mac10[[#This Row],[Juiceoc]])</f>
        <v>0</v>
      </c>
      <c r="P931" s="47">
        <f>SUMIFS(Summary!D:D,Summary!H:H,Table_Query_from_Mac10[[#This Row],[Juiceoc]])</f>
        <v>0</v>
      </c>
      <c r="Q931" s="47">
        <f>SUMIFS(Summary!E:E,Summary!H:H,Table_Query_from_Mac10[[#This Row],[Juiceoc]])</f>
        <v>0</v>
      </c>
      <c r="R931" s="47">
        <f>Table_Query_from_Mac10[[#This Row],[Net Unit]]*(1+Table_Query_from_Mac10[[#This Row],[PriceIncreasebyType]])</f>
        <v>31.819000000000003</v>
      </c>
      <c r="S931" s="47">
        <f>Table_Query_from_Mac10[[#This Row],[UnitPriceFuture]]*Table_Query_from_Mac10[[#This Row],[qtytoShipFuture]]</f>
        <v>127.27600000000001</v>
      </c>
      <c r="T931" s="47">
        <f>ROUND(Table_Query_from_Mac10[[#This Row],[qty_to_ship]]*(1+Table_Query_from_Mac10[[#This Row],[VolumeIncreasebyType]]),0)</f>
        <v>4</v>
      </c>
      <c r="U931" s="47">
        <f>Table_Query_from_Mac10[[#This Row],[qtytoShipFuture]]*Table_Query_from_Mac10[[#This Row],[Future-cost]]</f>
        <v>51.08</v>
      </c>
      <c r="V931" s="47">
        <f>Table_Query_from_Mac10[[#This Row],[qtytoShipFuture]]-Table_Query_from_Mac10[[#This Row],[qty_to_ship]]</f>
        <v>0</v>
      </c>
      <c r="W931" s="47">
        <f>Table_Query_from_Mac10[[#This Row],[UnitPriceFuture]]</f>
        <v>31.819000000000003</v>
      </c>
      <c r="X931" s="47">
        <f>Table_Query_from_Mac10[[#This Row],[Unit Increase]]*Table_Query_from_Mac10[[#This Row],[UnitPriceFuture]]</f>
        <v>0</v>
      </c>
      <c r="Y931" s="47">
        <f>Table_Query_from_Mac10[[#This Row],[Unit Increase]]*Table_Query_from_Mac10[[#This Row],[Future-cost]]</f>
        <v>0</v>
      </c>
      <c r="Z931" s="47">
        <f>-(Table_Query_from_Mac10[[#This Row],[Incremental Sales]]+((Table_Query_from_Mac10[[#This Row],[Incremental Sales]]*-(SUM(Summary!$S$8:$S$9)))))*Summary!$S$18</f>
        <v>0</v>
      </c>
      <c r="AA931" s="47">
        <f>IFERROR(Table_Query_from_Mac10[[#This Row],[Incremental Cost]]/Table_Query_from_Mac10[[#This Row],[Incremental Sales]],0)</f>
        <v>0</v>
      </c>
      <c r="AB931" s="47">
        <f>IFERROR(Table_Query_from_Mac10[[#This Row],[TotalCostFuture]]/Table_Query_from_Mac10[[#This Row],[totalsalesFuture]],0)</f>
        <v>0.40133253716333006</v>
      </c>
      <c r="AN931" s="31">
        <v>16</v>
      </c>
      <c r="AO931">
        <f t="shared" si="28"/>
        <v>4</v>
      </c>
      <c r="AQ931" s="31">
        <v>96.72</v>
      </c>
      <c r="AR931">
        <f t="shared" si="29"/>
        <v>33.85</v>
      </c>
    </row>
    <row r="932" spans="1:44" x14ac:dyDescent="0.25">
      <c r="A932">
        <v>90089</v>
      </c>
      <c r="B932">
        <v>7</v>
      </c>
      <c r="C932" t="s">
        <v>53</v>
      </c>
      <c r="D932" t="s">
        <v>80</v>
      </c>
      <c r="E932">
        <v>38</v>
      </c>
      <c r="F932">
        <v>5.36</v>
      </c>
      <c r="G932">
        <v>12.77</v>
      </c>
      <c r="H932" s="1">
        <v>44855</v>
      </c>
      <c r="I932" s="20">
        <v>6</v>
      </c>
      <c r="J932" s="47">
        <f>Table_Query_from_Mac10[[#This Row],[unit_price]]-(Table_Query_from_Mac10[[#This Row],[unit_price]]*(Table_Query_from_Mac10[[#This Row],[discount_pct]]/100))</f>
        <v>12.0038</v>
      </c>
      <c r="K932" s="47">
        <f>Table_Query_from_Mac10[[#This Row],[unit_cost]]</f>
        <v>5.36</v>
      </c>
      <c r="L932" s="47">
        <f>Table_Query_from_Mac10[[#This Row],[Live-cost]]*(1+Table_Query_from_Mac10[[#This Row],[CogsIncreasebyTYPE]])</f>
        <v>5.36</v>
      </c>
      <c r="M932" s="47">
        <f>Table_Query_from_Mac10[[#This Row],[Live-cost]]*Table_Query_from_Mac10[[#This Row],[qty_to_ship]]</f>
        <v>203.68</v>
      </c>
      <c r="N932" s="47">
        <f>IF(Table_Query_from_Mac10[[#This Row],[item_no]]="KDA",-Table_Query_from_Mac10[[#This Row],[unit_price]],Table_Query_from_Mac10[[#This Row],[Net Unit]]*Table_Query_from_Mac10[[#This Row],[qty_to_ship]])</f>
        <v>456.14440000000002</v>
      </c>
      <c r="O932" s="47">
        <f>SUMIFS(Summary!C:C,Summary!H:H,Table_Query_from_Mac10[[#This Row],[Juiceoc]])</f>
        <v>0</v>
      </c>
      <c r="P932" s="47">
        <f>SUMIFS(Summary!D:D,Summary!H:H,Table_Query_from_Mac10[[#This Row],[Juiceoc]])</f>
        <v>0</v>
      </c>
      <c r="Q932" s="47">
        <f>SUMIFS(Summary!E:E,Summary!H:H,Table_Query_from_Mac10[[#This Row],[Juiceoc]])</f>
        <v>0</v>
      </c>
      <c r="R932" s="47">
        <f>Table_Query_from_Mac10[[#This Row],[Net Unit]]*(1+Table_Query_from_Mac10[[#This Row],[PriceIncreasebyType]])</f>
        <v>12.0038</v>
      </c>
      <c r="S932" s="47">
        <f>Table_Query_from_Mac10[[#This Row],[UnitPriceFuture]]*Table_Query_from_Mac10[[#This Row],[qtytoShipFuture]]</f>
        <v>456.14440000000002</v>
      </c>
      <c r="T932" s="47">
        <f>ROUND(Table_Query_from_Mac10[[#This Row],[qty_to_ship]]*(1+Table_Query_from_Mac10[[#This Row],[VolumeIncreasebyType]]),0)</f>
        <v>38</v>
      </c>
      <c r="U932" s="47">
        <f>Table_Query_from_Mac10[[#This Row],[qtytoShipFuture]]*Table_Query_from_Mac10[[#This Row],[Future-cost]]</f>
        <v>203.68</v>
      </c>
      <c r="V932" s="47">
        <f>Table_Query_from_Mac10[[#This Row],[qtytoShipFuture]]-Table_Query_from_Mac10[[#This Row],[qty_to_ship]]</f>
        <v>0</v>
      </c>
      <c r="W932" s="47">
        <f>Table_Query_from_Mac10[[#This Row],[UnitPriceFuture]]</f>
        <v>12.0038</v>
      </c>
      <c r="X932" s="47">
        <f>Table_Query_from_Mac10[[#This Row],[Unit Increase]]*Table_Query_from_Mac10[[#This Row],[UnitPriceFuture]]</f>
        <v>0</v>
      </c>
      <c r="Y932" s="47">
        <f>Table_Query_from_Mac10[[#This Row],[Unit Increase]]*Table_Query_from_Mac10[[#This Row],[Future-cost]]</f>
        <v>0</v>
      </c>
      <c r="Z932" s="47">
        <f>-(Table_Query_from_Mac10[[#This Row],[Incremental Sales]]+((Table_Query_from_Mac10[[#This Row],[Incremental Sales]]*-(SUM(Summary!$S$8:$S$9)))))*Summary!$S$18</f>
        <v>0</v>
      </c>
      <c r="AA932" s="47">
        <f>IFERROR(Table_Query_from_Mac10[[#This Row],[Incremental Cost]]/Table_Query_from_Mac10[[#This Row],[Incremental Sales]],0)</f>
        <v>0</v>
      </c>
      <c r="AB932" s="47">
        <f>IFERROR(Table_Query_from_Mac10[[#This Row],[TotalCostFuture]]/Table_Query_from_Mac10[[#This Row],[totalsalesFuture]],0)</f>
        <v>0.4465252669987837</v>
      </c>
      <c r="AN932" s="30">
        <v>150</v>
      </c>
      <c r="AO932">
        <f t="shared" si="28"/>
        <v>38</v>
      </c>
      <c r="AQ932" s="30">
        <v>36.49</v>
      </c>
      <c r="AR932">
        <f t="shared" si="29"/>
        <v>12.77</v>
      </c>
    </row>
    <row r="933" spans="1:44" x14ac:dyDescent="0.25">
      <c r="A933">
        <v>90089</v>
      </c>
      <c r="B933">
        <v>8</v>
      </c>
      <c r="C933" t="s">
        <v>53</v>
      </c>
      <c r="D933" t="s">
        <v>80</v>
      </c>
      <c r="E933">
        <v>1</v>
      </c>
      <c r="F933">
        <v>16.22</v>
      </c>
      <c r="G933">
        <v>46.63</v>
      </c>
      <c r="H933" s="1">
        <v>44855</v>
      </c>
      <c r="I933" s="20">
        <v>6</v>
      </c>
      <c r="J933" s="47">
        <f>Table_Query_from_Mac10[[#This Row],[unit_price]]-(Table_Query_from_Mac10[[#This Row],[unit_price]]*(Table_Query_from_Mac10[[#This Row],[discount_pct]]/100))</f>
        <v>43.8322</v>
      </c>
      <c r="K933" s="47">
        <f>Table_Query_from_Mac10[[#This Row],[unit_cost]]</f>
        <v>16.22</v>
      </c>
      <c r="L933" s="47">
        <f>Table_Query_from_Mac10[[#This Row],[Live-cost]]*(1+Table_Query_from_Mac10[[#This Row],[CogsIncreasebyTYPE]])</f>
        <v>16.22</v>
      </c>
      <c r="M933" s="47">
        <f>Table_Query_from_Mac10[[#This Row],[Live-cost]]*Table_Query_from_Mac10[[#This Row],[qty_to_ship]]</f>
        <v>16.22</v>
      </c>
      <c r="N933" s="47">
        <f>IF(Table_Query_from_Mac10[[#This Row],[item_no]]="KDA",-Table_Query_from_Mac10[[#This Row],[unit_price]],Table_Query_from_Mac10[[#This Row],[Net Unit]]*Table_Query_from_Mac10[[#This Row],[qty_to_ship]])</f>
        <v>43.8322</v>
      </c>
      <c r="O933" s="47">
        <f>SUMIFS(Summary!C:C,Summary!H:H,Table_Query_from_Mac10[[#This Row],[Juiceoc]])</f>
        <v>0</v>
      </c>
      <c r="P933" s="47">
        <f>SUMIFS(Summary!D:D,Summary!H:H,Table_Query_from_Mac10[[#This Row],[Juiceoc]])</f>
        <v>0</v>
      </c>
      <c r="Q933" s="47">
        <f>SUMIFS(Summary!E:E,Summary!H:H,Table_Query_from_Mac10[[#This Row],[Juiceoc]])</f>
        <v>0</v>
      </c>
      <c r="R933" s="47">
        <f>Table_Query_from_Mac10[[#This Row],[Net Unit]]*(1+Table_Query_from_Mac10[[#This Row],[PriceIncreasebyType]])</f>
        <v>43.8322</v>
      </c>
      <c r="S933" s="47">
        <f>Table_Query_from_Mac10[[#This Row],[UnitPriceFuture]]*Table_Query_from_Mac10[[#This Row],[qtytoShipFuture]]</f>
        <v>43.8322</v>
      </c>
      <c r="T933" s="47">
        <f>ROUND(Table_Query_from_Mac10[[#This Row],[qty_to_ship]]*(1+Table_Query_from_Mac10[[#This Row],[VolumeIncreasebyType]]),0)</f>
        <v>1</v>
      </c>
      <c r="U933" s="47">
        <f>Table_Query_from_Mac10[[#This Row],[qtytoShipFuture]]*Table_Query_from_Mac10[[#This Row],[Future-cost]]</f>
        <v>16.22</v>
      </c>
      <c r="V933" s="47">
        <f>Table_Query_from_Mac10[[#This Row],[qtytoShipFuture]]-Table_Query_from_Mac10[[#This Row],[qty_to_ship]]</f>
        <v>0</v>
      </c>
      <c r="W933" s="47">
        <f>Table_Query_from_Mac10[[#This Row],[UnitPriceFuture]]</f>
        <v>43.8322</v>
      </c>
      <c r="X933" s="47">
        <f>Table_Query_from_Mac10[[#This Row],[Unit Increase]]*Table_Query_from_Mac10[[#This Row],[UnitPriceFuture]]</f>
        <v>0</v>
      </c>
      <c r="Y933" s="47">
        <f>Table_Query_from_Mac10[[#This Row],[Unit Increase]]*Table_Query_from_Mac10[[#This Row],[Future-cost]]</f>
        <v>0</v>
      </c>
      <c r="Z933" s="47">
        <f>-(Table_Query_from_Mac10[[#This Row],[Incremental Sales]]+((Table_Query_from_Mac10[[#This Row],[Incremental Sales]]*-(SUM(Summary!$S$8:$S$9)))))*Summary!$S$18</f>
        <v>0</v>
      </c>
      <c r="AA933" s="47">
        <f>IFERROR(Table_Query_from_Mac10[[#This Row],[Incremental Cost]]/Table_Query_from_Mac10[[#This Row],[Incremental Sales]],0)</f>
        <v>0</v>
      </c>
      <c r="AB933" s="47">
        <f>IFERROR(Table_Query_from_Mac10[[#This Row],[TotalCostFuture]]/Table_Query_from_Mac10[[#This Row],[totalsalesFuture]],0)</f>
        <v>0.37004759058409115</v>
      </c>
      <c r="AN933" s="31">
        <v>4</v>
      </c>
      <c r="AO933">
        <f t="shared" si="28"/>
        <v>1</v>
      </c>
      <c r="AQ933" s="31">
        <v>133.22999999999999</v>
      </c>
      <c r="AR933">
        <f t="shared" si="29"/>
        <v>46.63</v>
      </c>
    </row>
    <row r="934" spans="1:44" x14ac:dyDescent="0.25">
      <c r="A934">
        <v>90089</v>
      </c>
      <c r="B934">
        <v>9</v>
      </c>
      <c r="C934" t="s">
        <v>54</v>
      </c>
      <c r="D934" t="s">
        <v>80</v>
      </c>
      <c r="E934">
        <v>38</v>
      </c>
      <c r="F934">
        <v>4.59</v>
      </c>
      <c r="G934">
        <v>11.3</v>
      </c>
      <c r="H934" s="1">
        <v>44855</v>
      </c>
      <c r="I934" s="20">
        <v>12</v>
      </c>
      <c r="J934" s="47">
        <f>Table_Query_from_Mac10[[#This Row],[unit_price]]-(Table_Query_from_Mac10[[#This Row],[unit_price]]*(Table_Query_from_Mac10[[#This Row],[discount_pct]]/100))</f>
        <v>9.9440000000000008</v>
      </c>
      <c r="K934" s="47">
        <f>Table_Query_from_Mac10[[#This Row],[unit_cost]]</f>
        <v>4.59</v>
      </c>
      <c r="L934" s="47">
        <f>Table_Query_from_Mac10[[#This Row],[Live-cost]]*(1+Table_Query_from_Mac10[[#This Row],[CogsIncreasebyTYPE]])</f>
        <v>4.59</v>
      </c>
      <c r="M934" s="47">
        <f>Table_Query_from_Mac10[[#This Row],[Live-cost]]*Table_Query_from_Mac10[[#This Row],[qty_to_ship]]</f>
        <v>174.42</v>
      </c>
      <c r="N934" s="47">
        <f>IF(Table_Query_from_Mac10[[#This Row],[item_no]]="KDA",-Table_Query_from_Mac10[[#This Row],[unit_price]],Table_Query_from_Mac10[[#This Row],[Net Unit]]*Table_Query_from_Mac10[[#This Row],[qty_to_ship]])</f>
        <v>377.87200000000001</v>
      </c>
      <c r="O934" s="47">
        <f>SUMIFS(Summary!C:C,Summary!H:H,Table_Query_from_Mac10[[#This Row],[Juiceoc]])</f>
        <v>0</v>
      </c>
      <c r="P934" s="47">
        <f>SUMIFS(Summary!D:D,Summary!H:H,Table_Query_from_Mac10[[#This Row],[Juiceoc]])</f>
        <v>0</v>
      </c>
      <c r="Q934" s="47">
        <f>SUMIFS(Summary!E:E,Summary!H:H,Table_Query_from_Mac10[[#This Row],[Juiceoc]])</f>
        <v>0</v>
      </c>
      <c r="R934" s="47">
        <f>Table_Query_from_Mac10[[#This Row],[Net Unit]]*(1+Table_Query_from_Mac10[[#This Row],[PriceIncreasebyType]])</f>
        <v>9.9440000000000008</v>
      </c>
      <c r="S934" s="47">
        <f>Table_Query_from_Mac10[[#This Row],[UnitPriceFuture]]*Table_Query_from_Mac10[[#This Row],[qtytoShipFuture]]</f>
        <v>377.87200000000001</v>
      </c>
      <c r="T934" s="47">
        <f>ROUND(Table_Query_from_Mac10[[#This Row],[qty_to_ship]]*(1+Table_Query_from_Mac10[[#This Row],[VolumeIncreasebyType]]),0)</f>
        <v>38</v>
      </c>
      <c r="U934" s="47">
        <f>Table_Query_from_Mac10[[#This Row],[qtytoShipFuture]]*Table_Query_from_Mac10[[#This Row],[Future-cost]]</f>
        <v>174.42</v>
      </c>
      <c r="V934" s="47">
        <f>Table_Query_from_Mac10[[#This Row],[qtytoShipFuture]]-Table_Query_from_Mac10[[#This Row],[qty_to_ship]]</f>
        <v>0</v>
      </c>
      <c r="W934" s="47">
        <f>Table_Query_from_Mac10[[#This Row],[UnitPriceFuture]]</f>
        <v>9.9440000000000008</v>
      </c>
      <c r="X934" s="47">
        <f>Table_Query_from_Mac10[[#This Row],[Unit Increase]]*Table_Query_from_Mac10[[#This Row],[UnitPriceFuture]]</f>
        <v>0</v>
      </c>
      <c r="Y934" s="47">
        <f>Table_Query_from_Mac10[[#This Row],[Unit Increase]]*Table_Query_from_Mac10[[#This Row],[Future-cost]]</f>
        <v>0</v>
      </c>
      <c r="Z934" s="47">
        <f>-(Table_Query_from_Mac10[[#This Row],[Incremental Sales]]+((Table_Query_from_Mac10[[#This Row],[Incremental Sales]]*-(SUM(Summary!$S$8:$S$9)))))*Summary!$S$18</f>
        <v>0</v>
      </c>
      <c r="AA934" s="47">
        <f>IFERROR(Table_Query_from_Mac10[[#This Row],[Incremental Cost]]/Table_Query_from_Mac10[[#This Row],[Incremental Sales]],0)</f>
        <v>0</v>
      </c>
      <c r="AB934" s="47">
        <f>IFERROR(Table_Query_from_Mac10[[#This Row],[TotalCostFuture]]/Table_Query_from_Mac10[[#This Row],[totalsalesFuture]],0)</f>
        <v>0.4615848753016894</v>
      </c>
      <c r="AN934" s="30">
        <v>150</v>
      </c>
      <c r="AO934">
        <f t="shared" si="28"/>
        <v>38</v>
      </c>
      <c r="AQ934" s="30">
        <v>32.29</v>
      </c>
      <c r="AR934">
        <f t="shared" si="29"/>
        <v>11.3</v>
      </c>
    </row>
    <row r="935" spans="1:44" x14ac:dyDescent="0.25">
      <c r="A935">
        <v>90089</v>
      </c>
      <c r="B935">
        <v>10</v>
      </c>
      <c r="C935" t="s">
        <v>53</v>
      </c>
      <c r="D935" t="s">
        <v>80</v>
      </c>
      <c r="E935">
        <v>36</v>
      </c>
      <c r="F935">
        <v>1.25</v>
      </c>
      <c r="G935">
        <v>3.91</v>
      </c>
      <c r="H935" s="1">
        <v>44855</v>
      </c>
      <c r="I935" s="20">
        <v>0</v>
      </c>
      <c r="J935" s="47">
        <f>Table_Query_from_Mac10[[#This Row],[unit_price]]-(Table_Query_from_Mac10[[#This Row],[unit_price]]*(Table_Query_from_Mac10[[#This Row],[discount_pct]]/100))</f>
        <v>3.91</v>
      </c>
      <c r="K935" s="47">
        <f>Table_Query_from_Mac10[[#This Row],[unit_cost]]</f>
        <v>1.25</v>
      </c>
      <c r="L935" s="47">
        <f>Table_Query_from_Mac10[[#This Row],[Live-cost]]*(1+Table_Query_from_Mac10[[#This Row],[CogsIncreasebyTYPE]])</f>
        <v>1.25</v>
      </c>
      <c r="M935" s="47">
        <f>Table_Query_from_Mac10[[#This Row],[Live-cost]]*Table_Query_from_Mac10[[#This Row],[qty_to_ship]]</f>
        <v>45</v>
      </c>
      <c r="N935" s="47">
        <f>IF(Table_Query_from_Mac10[[#This Row],[item_no]]="KDA",-Table_Query_from_Mac10[[#This Row],[unit_price]],Table_Query_from_Mac10[[#This Row],[Net Unit]]*Table_Query_from_Mac10[[#This Row],[qty_to_ship]])</f>
        <v>140.76</v>
      </c>
      <c r="O935" s="47">
        <f>SUMIFS(Summary!C:C,Summary!H:H,Table_Query_from_Mac10[[#This Row],[Juiceoc]])</f>
        <v>0</v>
      </c>
      <c r="P935" s="47">
        <f>SUMIFS(Summary!D:D,Summary!H:H,Table_Query_from_Mac10[[#This Row],[Juiceoc]])</f>
        <v>0</v>
      </c>
      <c r="Q935" s="47">
        <f>SUMIFS(Summary!E:E,Summary!H:H,Table_Query_from_Mac10[[#This Row],[Juiceoc]])</f>
        <v>0</v>
      </c>
      <c r="R935" s="47">
        <f>Table_Query_from_Mac10[[#This Row],[Net Unit]]*(1+Table_Query_from_Mac10[[#This Row],[PriceIncreasebyType]])</f>
        <v>3.91</v>
      </c>
      <c r="S935" s="47">
        <f>Table_Query_from_Mac10[[#This Row],[UnitPriceFuture]]*Table_Query_from_Mac10[[#This Row],[qtytoShipFuture]]</f>
        <v>140.76</v>
      </c>
      <c r="T935" s="47">
        <f>ROUND(Table_Query_from_Mac10[[#This Row],[qty_to_ship]]*(1+Table_Query_from_Mac10[[#This Row],[VolumeIncreasebyType]]),0)</f>
        <v>36</v>
      </c>
      <c r="U935" s="47">
        <f>Table_Query_from_Mac10[[#This Row],[qtytoShipFuture]]*Table_Query_from_Mac10[[#This Row],[Future-cost]]</f>
        <v>45</v>
      </c>
      <c r="V935" s="47">
        <f>Table_Query_from_Mac10[[#This Row],[qtytoShipFuture]]-Table_Query_from_Mac10[[#This Row],[qty_to_ship]]</f>
        <v>0</v>
      </c>
      <c r="W935" s="47">
        <f>Table_Query_from_Mac10[[#This Row],[UnitPriceFuture]]</f>
        <v>3.91</v>
      </c>
      <c r="X935" s="47">
        <f>Table_Query_from_Mac10[[#This Row],[Unit Increase]]*Table_Query_from_Mac10[[#This Row],[UnitPriceFuture]]</f>
        <v>0</v>
      </c>
      <c r="Y935" s="47">
        <f>Table_Query_from_Mac10[[#This Row],[Unit Increase]]*Table_Query_from_Mac10[[#This Row],[Future-cost]]</f>
        <v>0</v>
      </c>
      <c r="Z935" s="47">
        <f>-(Table_Query_from_Mac10[[#This Row],[Incremental Sales]]+((Table_Query_from_Mac10[[#This Row],[Incremental Sales]]*-(SUM(Summary!$S$8:$S$9)))))*Summary!$S$18</f>
        <v>0</v>
      </c>
      <c r="AA935" s="47">
        <f>IFERROR(Table_Query_from_Mac10[[#This Row],[Incremental Cost]]/Table_Query_from_Mac10[[#This Row],[Incremental Sales]],0)</f>
        <v>0</v>
      </c>
      <c r="AB935" s="47">
        <f>IFERROR(Table_Query_from_Mac10[[#This Row],[TotalCostFuture]]/Table_Query_from_Mac10[[#This Row],[totalsalesFuture]],0)</f>
        <v>0.31969309462915602</v>
      </c>
      <c r="AN935" s="31">
        <v>144</v>
      </c>
      <c r="AO935">
        <f t="shared" si="28"/>
        <v>36</v>
      </c>
      <c r="AQ935" s="31">
        <v>11.18</v>
      </c>
      <c r="AR935">
        <f t="shared" si="29"/>
        <v>3.91</v>
      </c>
    </row>
    <row r="936" spans="1:44" x14ac:dyDescent="0.25">
      <c r="A936">
        <v>90089</v>
      </c>
      <c r="B936">
        <v>11</v>
      </c>
      <c r="C936" t="s">
        <v>53</v>
      </c>
      <c r="D936" t="s">
        <v>80</v>
      </c>
      <c r="E936">
        <v>40</v>
      </c>
      <c r="F936">
        <v>4.84</v>
      </c>
      <c r="G936">
        <v>10.75</v>
      </c>
      <c r="H936" s="1">
        <v>44855</v>
      </c>
      <c r="I936" s="20">
        <v>5</v>
      </c>
      <c r="J936" s="47">
        <f>Table_Query_from_Mac10[[#This Row],[unit_price]]-(Table_Query_from_Mac10[[#This Row],[unit_price]]*(Table_Query_from_Mac10[[#This Row],[discount_pct]]/100))</f>
        <v>10.2125</v>
      </c>
      <c r="K936" s="47">
        <f>Table_Query_from_Mac10[[#This Row],[unit_cost]]</f>
        <v>4.84</v>
      </c>
      <c r="L936" s="47">
        <f>Table_Query_from_Mac10[[#This Row],[Live-cost]]*(1+Table_Query_from_Mac10[[#This Row],[CogsIncreasebyTYPE]])</f>
        <v>4.84</v>
      </c>
      <c r="M936" s="47">
        <f>Table_Query_from_Mac10[[#This Row],[Live-cost]]*Table_Query_from_Mac10[[#This Row],[qty_to_ship]]</f>
        <v>193.6</v>
      </c>
      <c r="N936" s="47">
        <f>IF(Table_Query_from_Mac10[[#This Row],[item_no]]="KDA",-Table_Query_from_Mac10[[#This Row],[unit_price]],Table_Query_from_Mac10[[#This Row],[Net Unit]]*Table_Query_from_Mac10[[#This Row],[qty_to_ship]])</f>
        <v>408.5</v>
      </c>
      <c r="O936" s="47">
        <f>SUMIFS(Summary!C:C,Summary!H:H,Table_Query_from_Mac10[[#This Row],[Juiceoc]])</f>
        <v>0</v>
      </c>
      <c r="P936" s="47">
        <f>SUMIFS(Summary!D:D,Summary!H:H,Table_Query_from_Mac10[[#This Row],[Juiceoc]])</f>
        <v>0</v>
      </c>
      <c r="Q936" s="47">
        <f>SUMIFS(Summary!E:E,Summary!H:H,Table_Query_from_Mac10[[#This Row],[Juiceoc]])</f>
        <v>0</v>
      </c>
      <c r="R936" s="47">
        <f>Table_Query_from_Mac10[[#This Row],[Net Unit]]*(1+Table_Query_from_Mac10[[#This Row],[PriceIncreasebyType]])</f>
        <v>10.2125</v>
      </c>
      <c r="S936" s="47">
        <f>Table_Query_from_Mac10[[#This Row],[UnitPriceFuture]]*Table_Query_from_Mac10[[#This Row],[qtytoShipFuture]]</f>
        <v>408.5</v>
      </c>
      <c r="T936" s="47">
        <f>ROUND(Table_Query_from_Mac10[[#This Row],[qty_to_ship]]*(1+Table_Query_from_Mac10[[#This Row],[VolumeIncreasebyType]]),0)</f>
        <v>40</v>
      </c>
      <c r="U936" s="47">
        <f>Table_Query_from_Mac10[[#This Row],[qtytoShipFuture]]*Table_Query_from_Mac10[[#This Row],[Future-cost]]</f>
        <v>193.6</v>
      </c>
      <c r="V936" s="47">
        <f>Table_Query_from_Mac10[[#This Row],[qtytoShipFuture]]-Table_Query_from_Mac10[[#This Row],[qty_to_ship]]</f>
        <v>0</v>
      </c>
      <c r="W936" s="47">
        <f>Table_Query_from_Mac10[[#This Row],[UnitPriceFuture]]</f>
        <v>10.2125</v>
      </c>
      <c r="X936" s="47">
        <f>Table_Query_from_Mac10[[#This Row],[Unit Increase]]*Table_Query_from_Mac10[[#This Row],[UnitPriceFuture]]</f>
        <v>0</v>
      </c>
      <c r="Y936" s="47">
        <f>Table_Query_from_Mac10[[#This Row],[Unit Increase]]*Table_Query_from_Mac10[[#This Row],[Future-cost]]</f>
        <v>0</v>
      </c>
      <c r="Z936" s="47">
        <f>-(Table_Query_from_Mac10[[#This Row],[Incremental Sales]]+((Table_Query_from_Mac10[[#This Row],[Incremental Sales]]*-(SUM(Summary!$S$8:$S$9)))))*Summary!$S$18</f>
        <v>0</v>
      </c>
      <c r="AA936" s="47">
        <f>IFERROR(Table_Query_from_Mac10[[#This Row],[Incremental Cost]]/Table_Query_from_Mac10[[#This Row],[Incremental Sales]],0)</f>
        <v>0</v>
      </c>
      <c r="AB936" s="47">
        <f>IFERROR(Table_Query_from_Mac10[[#This Row],[TotalCostFuture]]/Table_Query_from_Mac10[[#This Row],[totalsalesFuture]],0)</f>
        <v>0.47392900856793146</v>
      </c>
      <c r="AN936" s="30">
        <v>160</v>
      </c>
      <c r="AO936">
        <f t="shared" si="28"/>
        <v>40</v>
      </c>
      <c r="AQ936" s="30">
        <v>30.71</v>
      </c>
      <c r="AR936">
        <f t="shared" si="29"/>
        <v>10.75</v>
      </c>
    </row>
    <row r="937" spans="1:44" x14ac:dyDescent="0.25">
      <c r="A937">
        <v>90089</v>
      </c>
      <c r="B937">
        <v>12</v>
      </c>
      <c r="C937" t="s">
        <v>53</v>
      </c>
      <c r="D937" t="s">
        <v>80</v>
      </c>
      <c r="E937">
        <v>25</v>
      </c>
      <c r="F937">
        <v>3.94</v>
      </c>
      <c r="G937">
        <v>9.09</v>
      </c>
      <c r="H937" s="1">
        <v>44855</v>
      </c>
      <c r="I937" s="20">
        <v>5</v>
      </c>
      <c r="J937" s="47">
        <f>Table_Query_from_Mac10[[#This Row],[unit_price]]-(Table_Query_from_Mac10[[#This Row],[unit_price]]*(Table_Query_from_Mac10[[#This Row],[discount_pct]]/100))</f>
        <v>8.6355000000000004</v>
      </c>
      <c r="K937" s="47">
        <f>Table_Query_from_Mac10[[#This Row],[unit_cost]]</f>
        <v>3.94</v>
      </c>
      <c r="L937" s="47">
        <f>Table_Query_from_Mac10[[#This Row],[Live-cost]]*(1+Table_Query_from_Mac10[[#This Row],[CogsIncreasebyTYPE]])</f>
        <v>3.94</v>
      </c>
      <c r="M937" s="47">
        <f>Table_Query_from_Mac10[[#This Row],[Live-cost]]*Table_Query_from_Mac10[[#This Row],[qty_to_ship]]</f>
        <v>98.5</v>
      </c>
      <c r="N937" s="47">
        <f>IF(Table_Query_from_Mac10[[#This Row],[item_no]]="KDA",-Table_Query_from_Mac10[[#This Row],[unit_price]],Table_Query_from_Mac10[[#This Row],[Net Unit]]*Table_Query_from_Mac10[[#This Row],[qty_to_ship]])</f>
        <v>215.88750000000002</v>
      </c>
      <c r="O937" s="47">
        <f>SUMIFS(Summary!C:C,Summary!H:H,Table_Query_from_Mac10[[#This Row],[Juiceoc]])</f>
        <v>0</v>
      </c>
      <c r="P937" s="47">
        <f>SUMIFS(Summary!D:D,Summary!H:H,Table_Query_from_Mac10[[#This Row],[Juiceoc]])</f>
        <v>0</v>
      </c>
      <c r="Q937" s="47">
        <f>SUMIFS(Summary!E:E,Summary!H:H,Table_Query_from_Mac10[[#This Row],[Juiceoc]])</f>
        <v>0</v>
      </c>
      <c r="R937" s="47">
        <f>Table_Query_from_Mac10[[#This Row],[Net Unit]]*(1+Table_Query_from_Mac10[[#This Row],[PriceIncreasebyType]])</f>
        <v>8.6355000000000004</v>
      </c>
      <c r="S937" s="47">
        <f>Table_Query_from_Mac10[[#This Row],[UnitPriceFuture]]*Table_Query_from_Mac10[[#This Row],[qtytoShipFuture]]</f>
        <v>215.88750000000002</v>
      </c>
      <c r="T937" s="47">
        <f>ROUND(Table_Query_from_Mac10[[#This Row],[qty_to_ship]]*(1+Table_Query_from_Mac10[[#This Row],[VolumeIncreasebyType]]),0)</f>
        <v>25</v>
      </c>
      <c r="U937" s="47">
        <f>Table_Query_from_Mac10[[#This Row],[qtytoShipFuture]]*Table_Query_from_Mac10[[#This Row],[Future-cost]]</f>
        <v>98.5</v>
      </c>
      <c r="V937" s="47">
        <f>Table_Query_from_Mac10[[#This Row],[qtytoShipFuture]]-Table_Query_from_Mac10[[#This Row],[qty_to_ship]]</f>
        <v>0</v>
      </c>
      <c r="W937" s="47">
        <f>Table_Query_from_Mac10[[#This Row],[UnitPriceFuture]]</f>
        <v>8.6355000000000004</v>
      </c>
      <c r="X937" s="47">
        <f>Table_Query_from_Mac10[[#This Row],[Unit Increase]]*Table_Query_from_Mac10[[#This Row],[UnitPriceFuture]]</f>
        <v>0</v>
      </c>
      <c r="Y937" s="47">
        <f>Table_Query_from_Mac10[[#This Row],[Unit Increase]]*Table_Query_from_Mac10[[#This Row],[Future-cost]]</f>
        <v>0</v>
      </c>
      <c r="Z937" s="47">
        <f>-(Table_Query_from_Mac10[[#This Row],[Incremental Sales]]+((Table_Query_from_Mac10[[#This Row],[Incremental Sales]]*-(SUM(Summary!$S$8:$S$9)))))*Summary!$S$18</f>
        <v>0</v>
      </c>
      <c r="AA937" s="47">
        <f>IFERROR(Table_Query_from_Mac10[[#This Row],[Incremental Cost]]/Table_Query_from_Mac10[[#This Row],[Incremental Sales]],0)</f>
        <v>0</v>
      </c>
      <c r="AB937" s="47">
        <f>IFERROR(Table_Query_from_Mac10[[#This Row],[TotalCostFuture]]/Table_Query_from_Mac10[[#This Row],[totalsalesFuture]],0)</f>
        <v>0.45625615193098251</v>
      </c>
      <c r="AN937" s="31">
        <v>100</v>
      </c>
      <c r="AO937">
        <f t="shared" si="28"/>
        <v>25</v>
      </c>
      <c r="AQ937" s="31">
        <v>25.98</v>
      </c>
      <c r="AR937">
        <f t="shared" si="29"/>
        <v>9.09</v>
      </c>
    </row>
    <row r="938" spans="1:44" x14ac:dyDescent="0.25">
      <c r="A938">
        <v>90089</v>
      </c>
      <c r="B938">
        <v>13</v>
      </c>
      <c r="C938" t="s">
        <v>53</v>
      </c>
      <c r="D938" t="s">
        <v>80</v>
      </c>
      <c r="E938">
        <v>36</v>
      </c>
      <c r="F938">
        <v>3.13</v>
      </c>
      <c r="G938">
        <v>6.98</v>
      </c>
      <c r="H938" s="1">
        <v>44855</v>
      </c>
      <c r="I938" s="20">
        <v>5</v>
      </c>
      <c r="J938" s="47">
        <f>Table_Query_from_Mac10[[#This Row],[unit_price]]-(Table_Query_from_Mac10[[#This Row],[unit_price]]*(Table_Query_from_Mac10[[#This Row],[discount_pct]]/100))</f>
        <v>6.6310000000000002</v>
      </c>
      <c r="K938" s="47">
        <f>Table_Query_from_Mac10[[#This Row],[unit_cost]]</f>
        <v>3.13</v>
      </c>
      <c r="L938" s="47">
        <f>Table_Query_from_Mac10[[#This Row],[Live-cost]]*(1+Table_Query_from_Mac10[[#This Row],[CogsIncreasebyTYPE]])</f>
        <v>3.13</v>
      </c>
      <c r="M938" s="47">
        <f>Table_Query_from_Mac10[[#This Row],[Live-cost]]*Table_Query_from_Mac10[[#This Row],[qty_to_ship]]</f>
        <v>112.67999999999999</v>
      </c>
      <c r="N938" s="47">
        <f>IF(Table_Query_from_Mac10[[#This Row],[item_no]]="KDA",-Table_Query_from_Mac10[[#This Row],[unit_price]],Table_Query_from_Mac10[[#This Row],[Net Unit]]*Table_Query_from_Mac10[[#This Row],[qty_to_ship]])</f>
        <v>238.71600000000001</v>
      </c>
      <c r="O938" s="47">
        <f>SUMIFS(Summary!C:C,Summary!H:H,Table_Query_from_Mac10[[#This Row],[Juiceoc]])</f>
        <v>0</v>
      </c>
      <c r="P938" s="47">
        <f>SUMIFS(Summary!D:D,Summary!H:H,Table_Query_from_Mac10[[#This Row],[Juiceoc]])</f>
        <v>0</v>
      </c>
      <c r="Q938" s="47">
        <f>SUMIFS(Summary!E:E,Summary!H:H,Table_Query_from_Mac10[[#This Row],[Juiceoc]])</f>
        <v>0</v>
      </c>
      <c r="R938" s="47">
        <f>Table_Query_from_Mac10[[#This Row],[Net Unit]]*(1+Table_Query_from_Mac10[[#This Row],[PriceIncreasebyType]])</f>
        <v>6.6310000000000002</v>
      </c>
      <c r="S938" s="47">
        <f>Table_Query_from_Mac10[[#This Row],[UnitPriceFuture]]*Table_Query_from_Mac10[[#This Row],[qtytoShipFuture]]</f>
        <v>238.71600000000001</v>
      </c>
      <c r="T938" s="47">
        <f>ROUND(Table_Query_from_Mac10[[#This Row],[qty_to_ship]]*(1+Table_Query_from_Mac10[[#This Row],[VolumeIncreasebyType]]),0)</f>
        <v>36</v>
      </c>
      <c r="U938" s="47">
        <f>Table_Query_from_Mac10[[#This Row],[qtytoShipFuture]]*Table_Query_from_Mac10[[#This Row],[Future-cost]]</f>
        <v>112.67999999999999</v>
      </c>
      <c r="V938" s="47">
        <f>Table_Query_from_Mac10[[#This Row],[qtytoShipFuture]]-Table_Query_from_Mac10[[#This Row],[qty_to_ship]]</f>
        <v>0</v>
      </c>
      <c r="W938" s="47">
        <f>Table_Query_from_Mac10[[#This Row],[UnitPriceFuture]]</f>
        <v>6.6310000000000002</v>
      </c>
      <c r="X938" s="47">
        <f>Table_Query_from_Mac10[[#This Row],[Unit Increase]]*Table_Query_from_Mac10[[#This Row],[UnitPriceFuture]]</f>
        <v>0</v>
      </c>
      <c r="Y938" s="47">
        <f>Table_Query_from_Mac10[[#This Row],[Unit Increase]]*Table_Query_from_Mac10[[#This Row],[Future-cost]]</f>
        <v>0</v>
      </c>
      <c r="Z938" s="47">
        <f>-(Table_Query_from_Mac10[[#This Row],[Incremental Sales]]+((Table_Query_from_Mac10[[#This Row],[Incremental Sales]]*-(SUM(Summary!$S$8:$S$9)))))*Summary!$S$18</f>
        <v>0</v>
      </c>
      <c r="AA938" s="47">
        <f>IFERROR(Table_Query_from_Mac10[[#This Row],[Incremental Cost]]/Table_Query_from_Mac10[[#This Row],[Incremental Sales]],0)</f>
        <v>0</v>
      </c>
      <c r="AB938" s="47">
        <f>IFERROR(Table_Query_from_Mac10[[#This Row],[TotalCostFuture]]/Table_Query_from_Mac10[[#This Row],[totalsalesFuture]],0)</f>
        <v>0.47202533554516657</v>
      </c>
      <c r="AN938" s="30">
        <v>144</v>
      </c>
      <c r="AO938">
        <f t="shared" si="28"/>
        <v>36</v>
      </c>
      <c r="AQ938" s="30">
        <v>19.940000000000001</v>
      </c>
      <c r="AR938">
        <f t="shared" si="29"/>
        <v>6.98</v>
      </c>
    </row>
    <row r="939" spans="1:44" x14ac:dyDescent="0.25">
      <c r="A939">
        <v>90089</v>
      </c>
      <c r="B939">
        <v>14</v>
      </c>
      <c r="C939" t="s">
        <v>52</v>
      </c>
      <c r="D939" t="s">
        <v>80</v>
      </c>
      <c r="E939">
        <v>9</v>
      </c>
      <c r="F939">
        <v>9.3699999999999992</v>
      </c>
      <c r="G939">
        <v>23.24</v>
      </c>
      <c r="H939" s="1">
        <v>44855</v>
      </c>
      <c r="I939" s="20">
        <v>12</v>
      </c>
      <c r="J939" s="47">
        <f>Table_Query_from_Mac10[[#This Row],[unit_price]]-(Table_Query_from_Mac10[[#This Row],[unit_price]]*(Table_Query_from_Mac10[[#This Row],[discount_pct]]/100))</f>
        <v>20.4512</v>
      </c>
      <c r="K939" s="47">
        <f>Table_Query_from_Mac10[[#This Row],[unit_cost]]</f>
        <v>9.3699999999999992</v>
      </c>
      <c r="L939" s="47">
        <f>Table_Query_from_Mac10[[#This Row],[Live-cost]]*(1+Table_Query_from_Mac10[[#This Row],[CogsIncreasebyTYPE]])</f>
        <v>9.3699999999999992</v>
      </c>
      <c r="M939" s="47">
        <f>Table_Query_from_Mac10[[#This Row],[Live-cost]]*Table_Query_from_Mac10[[#This Row],[qty_to_ship]]</f>
        <v>84.33</v>
      </c>
      <c r="N939" s="47">
        <f>IF(Table_Query_from_Mac10[[#This Row],[item_no]]="KDA",-Table_Query_from_Mac10[[#This Row],[unit_price]],Table_Query_from_Mac10[[#This Row],[Net Unit]]*Table_Query_from_Mac10[[#This Row],[qty_to_ship]])</f>
        <v>184.0608</v>
      </c>
      <c r="O939" s="47">
        <f>SUMIFS(Summary!C:C,Summary!H:H,Table_Query_from_Mac10[[#This Row],[Juiceoc]])</f>
        <v>0</v>
      </c>
      <c r="P939" s="47">
        <f>SUMIFS(Summary!D:D,Summary!H:H,Table_Query_from_Mac10[[#This Row],[Juiceoc]])</f>
        <v>0</v>
      </c>
      <c r="Q939" s="47">
        <f>SUMIFS(Summary!E:E,Summary!H:H,Table_Query_from_Mac10[[#This Row],[Juiceoc]])</f>
        <v>0</v>
      </c>
      <c r="R939" s="47">
        <f>Table_Query_from_Mac10[[#This Row],[Net Unit]]*(1+Table_Query_from_Mac10[[#This Row],[PriceIncreasebyType]])</f>
        <v>20.4512</v>
      </c>
      <c r="S939" s="47">
        <f>Table_Query_from_Mac10[[#This Row],[UnitPriceFuture]]*Table_Query_from_Mac10[[#This Row],[qtytoShipFuture]]</f>
        <v>184.0608</v>
      </c>
      <c r="T939" s="47">
        <f>ROUND(Table_Query_from_Mac10[[#This Row],[qty_to_ship]]*(1+Table_Query_from_Mac10[[#This Row],[VolumeIncreasebyType]]),0)</f>
        <v>9</v>
      </c>
      <c r="U939" s="47">
        <f>Table_Query_from_Mac10[[#This Row],[qtytoShipFuture]]*Table_Query_from_Mac10[[#This Row],[Future-cost]]</f>
        <v>84.33</v>
      </c>
      <c r="V939" s="47">
        <f>Table_Query_from_Mac10[[#This Row],[qtytoShipFuture]]-Table_Query_from_Mac10[[#This Row],[qty_to_ship]]</f>
        <v>0</v>
      </c>
      <c r="W939" s="47">
        <f>Table_Query_from_Mac10[[#This Row],[UnitPriceFuture]]</f>
        <v>20.4512</v>
      </c>
      <c r="X939" s="47">
        <f>Table_Query_from_Mac10[[#This Row],[Unit Increase]]*Table_Query_from_Mac10[[#This Row],[UnitPriceFuture]]</f>
        <v>0</v>
      </c>
      <c r="Y939" s="47">
        <f>Table_Query_from_Mac10[[#This Row],[Unit Increase]]*Table_Query_from_Mac10[[#This Row],[Future-cost]]</f>
        <v>0</v>
      </c>
      <c r="Z939" s="47">
        <f>-(Table_Query_from_Mac10[[#This Row],[Incremental Sales]]+((Table_Query_from_Mac10[[#This Row],[Incremental Sales]]*-(SUM(Summary!$S$8:$S$9)))))*Summary!$S$18</f>
        <v>0</v>
      </c>
      <c r="AA939" s="47">
        <f>IFERROR(Table_Query_from_Mac10[[#This Row],[Incremental Cost]]/Table_Query_from_Mac10[[#This Row],[Incremental Sales]],0)</f>
        <v>0</v>
      </c>
      <c r="AB939" s="47">
        <f>IFERROR(Table_Query_from_Mac10[[#This Row],[TotalCostFuture]]/Table_Query_from_Mac10[[#This Row],[totalsalesFuture]],0)</f>
        <v>0.45816382412767953</v>
      </c>
      <c r="AN939" s="31">
        <v>36</v>
      </c>
      <c r="AO939">
        <f t="shared" si="28"/>
        <v>9</v>
      </c>
      <c r="AQ939" s="31">
        <v>66.400000000000006</v>
      </c>
      <c r="AR939">
        <f t="shared" si="29"/>
        <v>23.24</v>
      </c>
    </row>
    <row r="940" spans="1:44" x14ac:dyDescent="0.25">
      <c r="A940">
        <v>90089</v>
      </c>
      <c r="B940">
        <v>15</v>
      </c>
      <c r="C940" t="s">
        <v>52</v>
      </c>
      <c r="D940" t="s">
        <v>80</v>
      </c>
      <c r="E940">
        <v>60</v>
      </c>
      <c r="F940">
        <v>6.76</v>
      </c>
      <c r="G940">
        <v>15.78</v>
      </c>
      <c r="H940" s="1">
        <v>44855</v>
      </c>
      <c r="I940" s="20">
        <v>12</v>
      </c>
      <c r="J940" s="47">
        <f>Table_Query_from_Mac10[[#This Row],[unit_price]]-(Table_Query_from_Mac10[[#This Row],[unit_price]]*(Table_Query_from_Mac10[[#This Row],[discount_pct]]/100))</f>
        <v>13.8864</v>
      </c>
      <c r="K940" s="47">
        <f>Table_Query_from_Mac10[[#This Row],[unit_cost]]</f>
        <v>6.76</v>
      </c>
      <c r="L940" s="47">
        <f>Table_Query_from_Mac10[[#This Row],[Live-cost]]*(1+Table_Query_from_Mac10[[#This Row],[CogsIncreasebyTYPE]])</f>
        <v>6.76</v>
      </c>
      <c r="M940" s="47">
        <f>Table_Query_from_Mac10[[#This Row],[Live-cost]]*Table_Query_from_Mac10[[#This Row],[qty_to_ship]]</f>
        <v>405.59999999999997</v>
      </c>
      <c r="N940" s="47">
        <f>IF(Table_Query_from_Mac10[[#This Row],[item_no]]="KDA",-Table_Query_from_Mac10[[#This Row],[unit_price]],Table_Query_from_Mac10[[#This Row],[Net Unit]]*Table_Query_from_Mac10[[#This Row],[qty_to_ship]])</f>
        <v>833.18399999999997</v>
      </c>
      <c r="O940" s="47">
        <f>SUMIFS(Summary!C:C,Summary!H:H,Table_Query_from_Mac10[[#This Row],[Juiceoc]])</f>
        <v>0</v>
      </c>
      <c r="P940" s="47">
        <f>SUMIFS(Summary!D:D,Summary!H:H,Table_Query_from_Mac10[[#This Row],[Juiceoc]])</f>
        <v>0</v>
      </c>
      <c r="Q940" s="47">
        <f>SUMIFS(Summary!E:E,Summary!H:H,Table_Query_from_Mac10[[#This Row],[Juiceoc]])</f>
        <v>0</v>
      </c>
      <c r="R940" s="47">
        <f>Table_Query_from_Mac10[[#This Row],[Net Unit]]*(1+Table_Query_from_Mac10[[#This Row],[PriceIncreasebyType]])</f>
        <v>13.8864</v>
      </c>
      <c r="S940" s="47">
        <f>Table_Query_from_Mac10[[#This Row],[UnitPriceFuture]]*Table_Query_from_Mac10[[#This Row],[qtytoShipFuture]]</f>
        <v>833.18399999999997</v>
      </c>
      <c r="T940" s="47">
        <f>ROUND(Table_Query_from_Mac10[[#This Row],[qty_to_ship]]*(1+Table_Query_from_Mac10[[#This Row],[VolumeIncreasebyType]]),0)</f>
        <v>60</v>
      </c>
      <c r="U940" s="47">
        <f>Table_Query_from_Mac10[[#This Row],[qtytoShipFuture]]*Table_Query_from_Mac10[[#This Row],[Future-cost]]</f>
        <v>405.59999999999997</v>
      </c>
      <c r="V940" s="47">
        <f>Table_Query_from_Mac10[[#This Row],[qtytoShipFuture]]-Table_Query_from_Mac10[[#This Row],[qty_to_ship]]</f>
        <v>0</v>
      </c>
      <c r="W940" s="47">
        <f>Table_Query_from_Mac10[[#This Row],[UnitPriceFuture]]</f>
        <v>13.8864</v>
      </c>
      <c r="X940" s="47">
        <f>Table_Query_from_Mac10[[#This Row],[Unit Increase]]*Table_Query_from_Mac10[[#This Row],[UnitPriceFuture]]</f>
        <v>0</v>
      </c>
      <c r="Y940" s="47">
        <f>Table_Query_from_Mac10[[#This Row],[Unit Increase]]*Table_Query_from_Mac10[[#This Row],[Future-cost]]</f>
        <v>0</v>
      </c>
      <c r="Z940" s="47">
        <f>-(Table_Query_from_Mac10[[#This Row],[Incremental Sales]]+((Table_Query_from_Mac10[[#This Row],[Incremental Sales]]*-(SUM(Summary!$S$8:$S$9)))))*Summary!$S$18</f>
        <v>0</v>
      </c>
      <c r="AA940" s="47">
        <f>IFERROR(Table_Query_from_Mac10[[#This Row],[Incremental Cost]]/Table_Query_from_Mac10[[#This Row],[Incremental Sales]],0)</f>
        <v>0</v>
      </c>
      <c r="AB940" s="47">
        <f>IFERROR(Table_Query_from_Mac10[[#This Row],[TotalCostFuture]]/Table_Query_from_Mac10[[#This Row],[totalsalesFuture]],0)</f>
        <v>0.48680723585666547</v>
      </c>
      <c r="AN940" s="30">
        <v>240</v>
      </c>
      <c r="AO940">
        <f t="shared" si="28"/>
        <v>60</v>
      </c>
      <c r="AQ940" s="30">
        <v>45.09</v>
      </c>
      <c r="AR940">
        <f t="shared" si="29"/>
        <v>15.78</v>
      </c>
    </row>
    <row r="941" spans="1:44" x14ac:dyDescent="0.25">
      <c r="A941">
        <v>90089</v>
      </c>
      <c r="B941">
        <v>16</v>
      </c>
      <c r="C941" t="s">
        <v>53</v>
      </c>
      <c r="D941" t="s">
        <v>80</v>
      </c>
      <c r="E941">
        <v>12</v>
      </c>
      <c r="F941">
        <v>5.79</v>
      </c>
      <c r="G941">
        <v>13.52</v>
      </c>
      <c r="H941" s="1">
        <v>44855</v>
      </c>
      <c r="I941" s="20">
        <v>5</v>
      </c>
      <c r="J941" s="47">
        <f>Table_Query_from_Mac10[[#This Row],[unit_price]]-(Table_Query_from_Mac10[[#This Row],[unit_price]]*(Table_Query_from_Mac10[[#This Row],[discount_pct]]/100))</f>
        <v>12.843999999999999</v>
      </c>
      <c r="K941" s="47">
        <f>Table_Query_from_Mac10[[#This Row],[unit_cost]]</f>
        <v>5.79</v>
      </c>
      <c r="L941" s="47">
        <f>Table_Query_from_Mac10[[#This Row],[Live-cost]]*(1+Table_Query_from_Mac10[[#This Row],[CogsIncreasebyTYPE]])</f>
        <v>5.79</v>
      </c>
      <c r="M941" s="47">
        <f>Table_Query_from_Mac10[[#This Row],[Live-cost]]*Table_Query_from_Mac10[[#This Row],[qty_to_ship]]</f>
        <v>69.48</v>
      </c>
      <c r="N941" s="47">
        <f>IF(Table_Query_from_Mac10[[#This Row],[item_no]]="KDA",-Table_Query_from_Mac10[[#This Row],[unit_price]],Table_Query_from_Mac10[[#This Row],[Net Unit]]*Table_Query_from_Mac10[[#This Row],[qty_to_ship]])</f>
        <v>154.12799999999999</v>
      </c>
      <c r="O941" s="47">
        <f>SUMIFS(Summary!C:C,Summary!H:H,Table_Query_from_Mac10[[#This Row],[Juiceoc]])</f>
        <v>0</v>
      </c>
      <c r="P941" s="47">
        <f>SUMIFS(Summary!D:D,Summary!H:H,Table_Query_from_Mac10[[#This Row],[Juiceoc]])</f>
        <v>0</v>
      </c>
      <c r="Q941" s="47">
        <f>SUMIFS(Summary!E:E,Summary!H:H,Table_Query_from_Mac10[[#This Row],[Juiceoc]])</f>
        <v>0</v>
      </c>
      <c r="R941" s="47">
        <f>Table_Query_from_Mac10[[#This Row],[Net Unit]]*(1+Table_Query_from_Mac10[[#This Row],[PriceIncreasebyType]])</f>
        <v>12.843999999999999</v>
      </c>
      <c r="S941" s="47">
        <f>Table_Query_from_Mac10[[#This Row],[UnitPriceFuture]]*Table_Query_from_Mac10[[#This Row],[qtytoShipFuture]]</f>
        <v>154.12799999999999</v>
      </c>
      <c r="T941" s="47">
        <f>ROUND(Table_Query_from_Mac10[[#This Row],[qty_to_ship]]*(1+Table_Query_from_Mac10[[#This Row],[VolumeIncreasebyType]]),0)</f>
        <v>12</v>
      </c>
      <c r="U941" s="47">
        <f>Table_Query_from_Mac10[[#This Row],[qtytoShipFuture]]*Table_Query_from_Mac10[[#This Row],[Future-cost]]</f>
        <v>69.48</v>
      </c>
      <c r="V941" s="47">
        <f>Table_Query_from_Mac10[[#This Row],[qtytoShipFuture]]-Table_Query_from_Mac10[[#This Row],[qty_to_ship]]</f>
        <v>0</v>
      </c>
      <c r="W941" s="47">
        <f>Table_Query_from_Mac10[[#This Row],[UnitPriceFuture]]</f>
        <v>12.843999999999999</v>
      </c>
      <c r="X941" s="47">
        <f>Table_Query_from_Mac10[[#This Row],[Unit Increase]]*Table_Query_from_Mac10[[#This Row],[UnitPriceFuture]]</f>
        <v>0</v>
      </c>
      <c r="Y941" s="47">
        <f>Table_Query_from_Mac10[[#This Row],[Unit Increase]]*Table_Query_from_Mac10[[#This Row],[Future-cost]]</f>
        <v>0</v>
      </c>
      <c r="Z941" s="47">
        <f>-(Table_Query_from_Mac10[[#This Row],[Incremental Sales]]+((Table_Query_from_Mac10[[#This Row],[Incremental Sales]]*-(SUM(Summary!$S$8:$S$9)))))*Summary!$S$18</f>
        <v>0</v>
      </c>
      <c r="AA941" s="47">
        <f>IFERROR(Table_Query_from_Mac10[[#This Row],[Incremental Cost]]/Table_Query_from_Mac10[[#This Row],[Incremental Sales]],0)</f>
        <v>0</v>
      </c>
      <c r="AB941" s="47">
        <f>IFERROR(Table_Query_from_Mac10[[#This Row],[TotalCostFuture]]/Table_Query_from_Mac10[[#This Row],[totalsalesFuture]],0)</f>
        <v>0.45079414512612898</v>
      </c>
      <c r="AN941" s="31">
        <v>48</v>
      </c>
      <c r="AO941">
        <f t="shared" si="28"/>
        <v>12</v>
      </c>
      <c r="AQ941" s="31">
        <v>38.619999999999997</v>
      </c>
      <c r="AR941">
        <f t="shared" si="29"/>
        <v>13.52</v>
      </c>
    </row>
    <row r="942" spans="1:44" x14ac:dyDescent="0.25">
      <c r="A942">
        <v>90089</v>
      </c>
      <c r="B942">
        <v>17</v>
      </c>
      <c r="C942" t="s">
        <v>54</v>
      </c>
      <c r="D942" t="s">
        <v>80</v>
      </c>
      <c r="E942">
        <v>6</v>
      </c>
      <c r="F942">
        <v>9.69</v>
      </c>
      <c r="G942">
        <v>23.44</v>
      </c>
      <c r="H942" s="1">
        <v>44855</v>
      </c>
      <c r="I942" s="20">
        <v>5</v>
      </c>
      <c r="J942" s="47">
        <f>Table_Query_from_Mac10[[#This Row],[unit_price]]-(Table_Query_from_Mac10[[#This Row],[unit_price]]*(Table_Query_from_Mac10[[#This Row],[discount_pct]]/100))</f>
        <v>22.268000000000001</v>
      </c>
      <c r="K942" s="47">
        <f>Table_Query_from_Mac10[[#This Row],[unit_cost]]</f>
        <v>9.69</v>
      </c>
      <c r="L942" s="47">
        <f>Table_Query_from_Mac10[[#This Row],[Live-cost]]*(1+Table_Query_from_Mac10[[#This Row],[CogsIncreasebyTYPE]])</f>
        <v>9.69</v>
      </c>
      <c r="M942" s="47">
        <f>Table_Query_from_Mac10[[#This Row],[Live-cost]]*Table_Query_from_Mac10[[#This Row],[qty_to_ship]]</f>
        <v>58.14</v>
      </c>
      <c r="N942" s="47">
        <f>IF(Table_Query_from_Mac10[[#This Row],[item_no]]="KDA",-Table_Query_from_Mac10[[#This Row],[unit_price]],Table_Query_from_Mac10[[#This Row],[Net Unit]]*Table_Query_from_Mac10[[#This Row],[qty_to_ship]])</f>
        <v>133.608</v>
      </c>
      <c r="O942" s="47">
        <f>SUMIFS(Summary!C:C,Summary!H:H,Table_Query_from_Mac10[[#This Row],[Juiceoc]])</f>
        <v>0</v>
      </c>
      <c r="P942" s="47">
        <f>SUMIFS(Summary!D:D,Summary!H:H,Table_Query_from_Mac10[[#This Row],[Juiceoc]])</f>
        <v>0</v>
      </c>
      <c r="Q942" s="47">
        <f>SUMIFS(Summary!E:E,Summary!H:H,Table_Query_from_Mac10[[#This Row],[Juiceoc]])</f>
        <v>0</v>
      </c>
      <c r="R942" s="47">
        <f>Table_Query_from_Mac10[[#This Row],[Net Unit]]*(1+Table_Query_from_Mac10[[#This Row],[PriceIncreasebyType]])</f>
        <v>22.268000000000001</v>
      </c>
      <c r="S942" s="47">
        <f>Table_Query_from_Mac10[[#This Row],[UnitPriceFuture]]*Table_Query_from_Mac10[[#This Row],[qtytoShipFuture]]</f>
        <v>133.608</v>
      </c>
      <c r="T942" s="47">
        <f>ROUND(Table_Query_from_Mac10[[#This Row],[qty_to_ship]]*(1+Table_Query_from_Mac10[[#This Row],[VolumeIncreasebyType]]),0)</f>
        <v>6</v>
      </c>
      <c r="U942" s="47">
        <f>Table_Query_from_Mac10[[#This Row],[qtytoShipFuture]]*Table_Query_from_Mac10[[#This Row],[Future-cost]]</f>
        <v>58.14</v>
      </c>
      <c r="V942" s="47">
        <f>Table_Query_from_Mac10[[#This Row],[qtytoShipFuture]]-Table_Query_from_Mac10[[#This Row],[qty_to_ship]]</f>
        <v>0</v>
      </c>
      <c r="W942" s="47">
        <f>Table_Query_from_Mac10[[#This Row],[UnitPriceFuture]]</f>
        <v>22.268000000000001</v>
      </c>
      <c r="X942" s="47">
        <f>Table_Query_from_Mac10[[#This Row],[Unit Increase]]*Table_Query_from_Mac10[[#This Row],[UnitPriceFuture]]</f>
        <v>0</v>
      </c>
      <c r="Y942" s="47">
        <f>Table_Query_from_Mac10[[#This Row],[Unit Increase]]*Table_Query_from_Mac10[[#This Row],[Future-cost]]</f>
        <v>0</v>
      </c>
      <c r="Z942" s="47">
        <f>-(Table_Query_from_Mac10[[#This Row],[Incremental Sales]]+((Table_Query_from_Mac10[[#This Row],[Incremental Sales]]*-(SUM(Summary!$S$8:$S$9)))))*Summary!$S$18</f>
        <v>0</v>
      </c>
      <c r="AA942" s="47">
        <f>IFERROR(Table_Query_from_Mac10[[#This Row],[Incremental Cost]]/Table_Query_from_Mac10[[#This Row],[Incremental Sales]],0)</f>
        <v>0</v>
      </c>
      <c r="AB942" s="47">
        <f>IFERROR(Table_Query_from_Mac10[[#This Row],[TotalCostFuture]]/Table_Query_from_Mac10[[#This Row],[totalsalesFuture]],0)</f>
        <v>0.43515358361774742</v>
      </c>
      <c r="AN942" s="30">
        <v>24</v>
      </c>
      <c r="AO942">
        <f t="shared" si="28"/>
        <v>6</v>
      </c>
      <c r="AQ942" s="30">
        <v>66.98</v>
      </c>
      <c r="AR942">
        <f t="shared" si="29"/>
        <v>23.44</v>
      </c>
    </row>
    <row r="943" spans="1:44" x14ac:dyDescent="0.25">
      <c r="A943">
        <v>90089</v>
      </c>
      <c r="B943">
        <v>18</v>
      </c>
      <c r="C943" t="s">
        <v>51</v>
      </c>
      <c r="D943" t="s">
        <v>80</v>
      </c>
      <c r="E943">
        <v>6</v>
      </c>
      <c r="F943">
        <v>11.22</v>
      </c>
      <c r="G943">
        <v>28.39</v>
      </c>
      <c r="H943" s="1">
        <v>44855</v>
      </c>
      <c r="I943" s="20">
        <v>6</v>
      </c>
      <c r="J943" s="47">
        <f>Table_Query_from_Mac10[[#This Row],[unit_price]]-(Table_Query_from_Mac10[[#This Row],[unit_price]]*(Table_Query_from_Mac10[[#This Row],[discount_pct]]/100))</f>
        <v>26.686600000000002</v>
      </c>
      <c r="K943" s="47">
        <f>Table_Query_from_Mac10[[#This Row],[unit_cost]]</f>
        <v>11.22</v>
      </c>
      <c r="L943" s="47">
        <f>Table_Query_from_Mac10[[#This Row],[Live-cost]]*(1+Table_Query_from_Mac10[[#This Row],[CogsIncreasebyTYPE]])</f>
        <v>11.22</v>
      </c>
      <c r="M943" s="47">
        <f>Table_Query_from_Mac10[[#This Row],[Live-cost]]*Table_Query_from_Mac10[[#This Row],[qty_to_ship]]</f>
        <v>67.320000000000007</v>
      </c>
      <c r="N943" s="47">
        <f>IF(Table_Query_from_Mac10[[#This Row],[item_no]]="KDA",-Table_Query_from_Mac10[[#This Row],[unit_price]],Table_Query_from_Mac10[[#This Row],[Net Unit]]*Table_Query_from_Mac10[[#This Row],[qty_to_ship]])</f>
        <v>160.11960000000002</v>
      </c>
      <c r="O943" s="47">
        <f>SUMIFS(Summary!C:C,Summary!H:H,Table_Query_from_Mac10[[#This Row],[Juiceoc]])</f>
        <v>0</v>
      </c>
      <c r="P943" s="47">
        <f>SUMIFS(Summary!D:D,Summary!H:H,Table_Query_from_Mac10[[#This Row],[Juiceoc]])</f>
        <v>0</v>
      </c>
      <c r="Q943" s="47">
        <f>SUMIFS(Summary!E:E,Summary!H:H,Table_Query_from_Mac10[[#This Row],[Juiceoc]])</f>
        <v>0</v>
      </c>
      <c r="R943" s="47">
        <f>Table_Query_from_Mac10[[#This Row],[Net Unit]]*(1+Table_Query_from_Mac10[[#This Row],[PriceIncreasebyType]])</f>
        <v>26.686600000000002</v>
      </c>
      <c r="S943" s="47">
        <f>Table_Query_from_Mac10[[#This Row],[UnitPriceFuture]]*Table_Query_from_Mac10[[#This Row],[qtytoShipFuture]]</f>
        <v>160.11960000000002</v>
      </c>
      <c r="T943" s="47">
        <f>ROUND(Table_Query_from_Mac10[[#This Row],[qty_to_ship]]*(1+Table_Query_from_Mac10[[#This Row],[VolumeIncreasebyType]]),0)</f>
        <v>6</v>
      </c>
      <c r="U943" s="47">
        <f>Table_Query_from_Mac10[[#This Row],[qtytoShipFuture]]*Table_Query_from_Mac10[[#This Row],[Future-cost]]</f>
        <v>67.320000000000007</v>
      </c>
      <c r="V943" s="47">
        <f>Table_Query_from_Mac10[[#This Row],[qtytoShipFuture]]-Table_Query_from_Mac10[[#This Row],[qty_to_ship]]</f>
        <v>0</v>
      </c>
      <c r="W943" s="47">
        <f>Table_Query_from_Mac10[[#This Row],[UnitPriceFuture]]</f>
        <v>26.686600000000002</v>
      </c>
      <c r="X943" s="47">
        <f>Table_Query_from_Mac10[[#This Row],[Unit Increase]]*Table_Query_from_Mac10[[#This Row],[UnitPriceFuture]]</f>
        <v>0</v>
      </c>
      <c r="Y943" s="47">
        <f>Table_Query_from_Mac10[[#This Row],[Unit Increase]]*Table_Query_from_Mac10[[#This Row],[Future-cost]]</f>
        <v>0</v>
      </c>
      <c r="Z943" s="47">
        <f>-(Table_Query_from_Mac10[[#This Row],[Incremental Sales]]+((Table_Query_from_Mac10[[#This Row],[Incremental Sales]]*-(SUM(Summary!$S$8:$S$9)))))*Summary!$S$18</f>
        <v>0</v>
      </c>
      <c r="AA943" s="47">
        <f>IFERROR(Table_Query_from_Mac10[[#This Row],[Incremental Cost]]/Table_Query_from_Mac10[[#This Row],[Incremental Sales]],0)</f>
        <v>0</v>
      </c>
      <c r="AB943" s="47">
        <f>IFERROR(Table_Query_from_Mac10[[#This Row],[TotalCostFuture]]/Table_Query_from_Mac10[[#This Row],[totalsalesFuture]],0)</f>
        <v>0.42043572429608866</v>
      </c>
      <c r="AN943" s="31">
        <v>24</v>
      </c>
      <c r="AO943">
        <f t="shared" si="28"/>
        <v>6</v>
      </c>
      <c r="AQ943" s="31">
        <v>81.12</v>
      </c>
      <c r="AR943">
        <f t="shared" si="29"/>
        <v>28.39</v>
      </c>
    </row>
    <row r="944" spans="1:44" x14ac:dyDescent="0.25">
      <c r="A944">
        <v>90090</v>
      </c>
      <c r="B944">
        <v>1</v>
      </c>
      <c r="C944" t="s">
        <v>51</v>
      </c>
      <c r="D944" t="s">
        <v>80</v>
      </c>
      <c r="E944">
        <v>25</v>
      </c>
      <c r="F944">
        <v>4.3899999999999997</v>
      </c>
      <c r="G944">
        <v>9.43</v>
      </c>
      <c r="H944" s="1">
        <v>44844</v>
      </c>
      <c r="I944" s="20">
        <v>0</v>
      </c>
      <c r="J944" s="47">
        <f>Table_Query_from_Mac10[[#This Row],[unit_price]]-(Table_Query_from_Mac10[[#This Row],[unit_price]]*(Table_Query_from_Mac10[[#This Row],[discount_pct]]/100))</f>
        <v>9.43</v>
      </c>
      <c r="K944" s="47">
        <f>Table_Query_from_Mac10[[#This Row],[unit_cost]]</f>
        <v>4.3899999999999997</v>
      </c>
      <c r="L944" s="47">
        <f>Table_Query_from_Mac10[[#This Row],[Live-cost]]*(1+Table_Query_from_Mac10[[#This Row],[CogsIncreasebyTYPE]])</f>
        <v>4.3899999999999997</v>
      </c>
      <c r="M944" s="47">
        <f>Table_Query_from_Mac10[[#This Row],[Live-cost]]*Table_Query_from_Mac10[[#This Row],[qty_to_ship]]</f>
        <v>109.74999999999999</v>
      </c>
      <c r="N944" s="47">
        <f>IF(Table_Query_from_Mac10[[#This Row],[item_no]]="KDA",-Table_Query_from_Mac10[[#This Row],[unit_price]],Table_Query_from_Mac10[[#This Row],[Net Unit]]*Table_Query_from_Mac10[[#This Row],[qty_to_ship]])</f>
        <v>235.75</v>
      </c>
      <c r="O944" s="47">
        <f>SUMIFS(Summary!C:C,Summary!H:H,Table_Query_from_Mac10[[#This Row],[Juiceoc]])</f>
        <v>0</v>
      </c>
      <c r="P944" s="47">
        <f>SUMIFS(Summary!D:D,Summary!H:H,Table_Query_from_Mac10[[#This Row],[Juiceoc]])</f>
        <v>0</v>
      </c>
      <c r="Q944" s="47">
        <f>SUMIFS(Summary!E:E,Summary!H:H,Table_Query_from_Mac10[[#This Row],[Juiceoc]])</f>
        <v>0</v>
      </c>
      <c r="R944" s="47">
        <f>Table_Query_from_Mac10[[#This Row],[Net Unit]]*(1+Table_Query_from_Mac10[[#This Row],[PriceIncreasebyType]])</f>
        <v>9.43</v>
      </c>
      <c r="S944" s="47">
        <f>Table_Query_from_Mac10[[#This Row],[UnitPriceFuture]]*Table_Query_from_Mac10[[#This Row],[qtytoShipFuture]]</f>
        <v>235.75</v>
      </c>
      <c r="T944" s="47">
        <f>ROUND(Table_Query_from_Mac10[[#This Row],[qty_to_ship]]*(1+Table_Query_from_Mac10[[#This Row],[VolumeIncreasebyType]]),0)</f>
        <v>25</v>
      </c>
      <c r="U944" s="47">
        <f>Table_Query_from_Mac10[[#This Row],[qtytoShipFuture]]*Table_Query_from_Mac10[[#This Row],[Future-cost]]</f>
        <v>109.74999999999999</v>
      </c>
      <c r="V944" s="47">
        <f>Table_Query_from_Mac10[[#This Row],[qtytoShipFuture]]-Table_Query_from_Mac10[[#This Row],[qty_to_ship]]</f>
        <v>0</v>
      </c>
      <c r="W944" s="47">
        <f>Table_Query_from_Mac10[[#This Row],[UnitPriceFuture]]</f>
        <v>9.43</v>
      </c>
      <c r="X944" s="47">
        <f>Table_Query_from_Mac10[[#This Row],[Unit Increase]]*Table_Query_from_Mac10[[#This Row],[UnitPriceFuture]]</f>
        <v>0</v>
      </c>
      <c r="Y944" s="47">
        <f>Table_Query_from_Mac10[[#This Row],[Unit Increase]]*Table_Query_from_Mac10[[#This Row],[Future-cost]]</f>
        <v>0</v>
      </c>
      <c r="Z944" s="47">
        <f>-(Table_Query_from_Mac10[[#This Row],[Incremental Sales]]+((Table_Query_from_Mac10[[#This Row],[Incremental Sales]]*-(SUM(Summary!$S$8:$S$9)))))*Summary!$S$18</f>
        <v>0</v>
      </c>
      <c r="AA944" s="47">
        <f>IFERROR(Table_Query_from_Mac10[[#This Row],[Incremental Cost]]/Table_Query_from_Mac10[[#This Row],[Incremental Sales]],0)</f>
        <v>0</v>
      </c>
      <c r="AB944" s="47">
        <f>IFERROR(Table_Query_from_Mac10[[#This Row],[TotalCostFuture]]/Table_Query_from_Mac10[[#This Row],[totalsalesFuture]],0)</f>
        <v>0.46553552492046651</v>
      </c>
      <c r="AN944" s="30">
        <v>100</v>
      </c>
      <c r="AO944">
        <f t="shared" si="28"/>
        <v>25</v>
      </c>
      <c r="AQ944" s="30">
        <v>26.94</v>
      </c>
      <c r="AR944">
        <f t="shared" si="29"/>
        <v>9.43</v>
      </c>
    </row>
    <row r="945" spans="1:44" x14ac:dyDescent="0.25">
      <c r="A945">
        <v>90090</v>
      </c>
      <c r="B945">
        <v>2</v>
      </c>
      <c r="C945" t="s">
        <v>51</v>
      </c>
      <c r="D945" t="s">
        <v>80</v>
      </c>
      <c r="E945">
        <v>20</v>
      </c>
      <c r="F945">
        <v>4.83</v>
      </c>
      <c r="G945">
        <v>10.220000000000001</v>
      </c>
      <c r="H945" s="1">
        <v>44844</v>
      </c>
      <c r="I945" s="20">
        <v>0</v>
      </c>
      <c r="J945" s="47">
        <f>Table_Query_from_Mac10[[#This Row],[unit_price]]-(Table_Query_from_Mac10[[#This Row],[unit_price]]*(Table_Query_from_Mac10[[#This Row],[discount_pct]]/100))</f>
        <v>10.220000000000001</v>
      </c>
      <c r="K945" s="47">
        <f>Table_Query_from_Mac10[[#This Row],[unit_cost]]</f>
        <v>4.83</v>
      </c>
      <c r="L945" s="47">
        <f>Table_Query_from_Mac10[[#This Row],[Live-cost]]*(1+Table_Query_from_Mac10[[#This Row],[CogsIncreasebyTYPE]])</f>
        <v>4.83</v>
      </c>
      <c r="M945" s="47">
        <f>Table_Query_from_Mac10[[#This Row],[Live-cost]]*Table_Query_from_Mac10[[#This Row],[qty_to_ship]]</f>
        <v>96.6</v>
      </c>
      <c r="N945" s="47">
        <f>IF(Table_Query_from_Mac10[[#This Row],[item_no]]="KDA",-Table_Query_from_Mac10[[#This Row],[unit_price]],Table_Query_from_Mac10[[#This Row],[Net Unit]]*Table_Query_from_Mac10[[#This Row],[qty_to_ship]])</f>
        <v>204.4</v>
      </c>
      <c r="O945" s="47">
        <f>SUMIFS(Summary!C:C,Summary!H:H,Table_Query_from_Mac10[[#This Row],[Juiceoc]])</f>
        <v>0</v>
      </c>
      <c r="P945" s="47">
        <f>SUMIFS(Summary!D:D,Summary!H:H,Table_Query_from_Mac10[[#This Row],[Juiceoc]])</f>
        <v>0</v>
      </c>
      <c r="Q945" s="47">
        <f>SUMIFS(Summary!E:E,Summary!H:H,Table_Query_from_Mac10[[#This Row],[Juiceoc]])</f>
        <v>0</v>
      </c>
      <c r="R945" s="47">
        <f>Table_Query_from_Mac10[[#This Row],[Net Unit]]*(1+Table_Query_from_Mac10[[#This Row],[PriceIncreasebyType]])</f>
        <v>10.220000000000001</v>
      </c>
      <c r="S945" s="47">
        <f>Table_Query_from_Mac10[[#This Row],[UnitPriceFuture]]*Table_Query_from_Mac10[[#This Row],[qtytoShipFuture]]</f>
        <v>204.4</v>
      </c>
      <c r="T945" s="47">
        <f>ROUND(Table_Query_from_Mac10[[#This Row],[qty_to_ship]]*(1+Table_Query_from_Mac10[[#This Row],[VolumeIncreasebyType]]),0)</f>
        <v>20</v>
      </c>
      <c r="U945" s="47">
        <f>Table_Query_from_Mac10[[#This Row],[qtytoShipFuture]]*Table_Query_from_Mac10[[#This Row],[Future-cost]]</f>
        <v>96.6</v>
      </c>
      <c r="V945" s="47">
        <f>Table_Query_from_Mac10[[#This Row],[qtytoShipFuture]]-Table_Query_from_Mac10[[#This Row],[qty_to_ship]]</f>
        <v>0</v>
      </c>
      <c r="W945" s="47">
        <f>Table_Query_from_Mac10[[#This Row],[UnitPriceFuture]]</f>
        <v>10.220000000000001</v>
      </c>
      <c r="X945" s="47">
        <f>Table_Query_from_Mac10[[#This Row],[Unit Increase]]*Table_Query_from_Mac10[[#This Row],[UnitPriceFuture]]</f>
        <v>0</v>
      </c>
      <c r="Y945" s="47">
        <f>Table_Query_from_Mac10[[#This Row],[Unit Increase]]*Table_Query_from_Mac10[[#This Row],[Future-cost]]</f>
        <v>0</v>
      </c>
      <c r="Z945" s="47">
        <f>-(Table_Query_from_Mac10[[#This Row],[Incremental Sales]]+((Table_Query_from_Mac10[[#This Row],[Incremental Sales]]*-(SUM(Summary!$S$8:$S$9)))))*Summary!$S$18</f>
        <v>0</v>
      </c>
      <c r="AA945" s="47">
        <f>IFERROR(Table_Query_from_Mac10[[#This Row],[Incremental Cost]]/Table_Query_from_Mac10[[#This Row],[Incremental Sales]],0)</f>
        <v>0</v>
      </c>
      <c r="AB945" s="47">
        <f>IFERROR(Table_Query_from_Mac10[[#This Row],[TotalCostFuture]]/Table_Query_from_Mac10[[#This Row],[totalsalesFuture]],0)</f>
        <v>0.47260273972602734</v>
      </c>
      <c r="AN945" s="31">
        <v>80</v>
      </c>
      <c r="AO945">
        <f t="shared" si="28"/>
        <v>20</v>
      </c>
      <c r="AQ945" s="31">
        <v>29.2</v>
      </c>
      <c r="AR945">
        <f t="shared" si="29"/>
        <v>10.220000000000001</v>
      </c>
    </row>
    <row r="946" spans="1:44" x14ac:dyDescent="0.25">
      <c r="A946">
        <v>90090</v>
      </c>
      <c r="B946">
        <v>3</v>
      </c>
      <c r="C946" t="s">
        <v>51</v>
      </c>
      <c r="D946" t="s">
        <v>80</v>
      </c>
      <c r="E946">
        <v>36</v>
      </c>
      <c r="F946">
        <v>3.75</v>
      </c>
      <c r="G946">
        <v>7.47</v>
      </c>
      <c r="H946" s="1">
        <v>44844</v>
      </c>
      <c r="I946" s="20">
        <v>0</v>
      </c>
      <c r="J946" s="47">
        <f>Table_Query_from_Mac10[[#This Row],[unit_price]]-(Table_Query_from_Mac10[[#This Row],[unit_price]]*(Table_Query_from_Mac10[[#This Row],[discount_pct]]/100))</f>
        <v>7.47</v>
      </c>
      <c r="K946" s="47">
        <f>Table_Query_from_Mac10[[#This Row],[unit_cost]]</f>
        <v>3.75</v>
      </c>
      <c r="L946" s="47">
        <f>Table_Query_from_Mac10[[#This Row],[Live-cost]]*(1+Table_Query_from_Mac10[[#This Row],[CogsIncreasebyTYPE]])</f>
        <v>3.75</v>
      </c>
      <c r="M946" s="47">
        <f>Table_Query_from_Mac10[[#This Row],[Live-cost]]*Table_Query_from_Mac10[[#This Row],[qty_to_ship]]</f>
        <v>135</v>
      </c>
      <c r="N946" s="47">
        <f>IF(Table_Query_from_Mac10[[#This Row],[item_no]]="KDA",-Table_Query_from_Mac10[[#This Row],[unit_price]],Table_Query_from_Mac10[[#This Row],[Net Unit]]*Table_Query_from_Mac10[[#This Row],[qty_to_ship]])</f>
        <v>268.92</v>
      </c>
      <c r="O946" s="47">
        <f>SUMIFS(Summary!C:C,Summary!H:H,Table_Query_from_Mac10[[#This Row],[Juiceoc]])</f>
        <v>0</v>
      </c>
      <c r="P946" s="47">
        <f>SUMIFS(Summary!D:D,Summary!H:H,Table_Query_from_Mac10[[#This Row],[Juiceoc]])</f>
        <v>0</v>
      </c>
      <c r="Q946" s="47">
        <f>SUMIFS(Summary!E:E,Summary!H:H,Table_Query_from_Mac10[[#This Row],[Juiceoc]])</f>
        <v>0</v>
      </c>
      <c r="R946" s="47">
        <f>Table_Query_from_Mac10[[#This Row],[Net Unit]]*(1+Table_Query_from_Mac10[[#This Row],[PriceIncreasebyType]])</f>
        <v>7.47</v>
      </c>
      <c r="S946" s="47">
        <f>Table_Query_from_Mac10[[#This Row],[UnitPriceFuture]]*Table_Query_from_Mac10[[#This Row],[qtytoShipFuture]]</f>
        <v>268.92</v>
      </c>
      <c r="T946" s="47">
        <f>ROUND(Table_Query_from_Mac10[[#This Row],[qty_to_ship]]*(1+Table_Query_from_Mac10[[#This Row],[VolumeIncreasebyType]]),0)</f>
        <v>36</v>
      </c>
      <c r="U946" s="47">
        <f>Table_Query_from_Mac10[[#This Row],[qtytoShipFuture]]*Table_Query_from_Mac10[[#This Row],[Future-cost]]</f>
        <v>135</v>
      </c>
      <c r="V946" s="47">
        <f>Table_Query_from_Mac10[[#This Row],[qtytoShipFuture]]-Table_Query_from_Mac10[[#This Row],[qty_to_ship]]</f>
        <v>0</v>
      </c>
      <c r="W946" s="47">
        <f>Table_Query_from_Mac10[[#This Row],[UnitPriceFuture]]</f>
        <v>7.47</v>
      </c>
      <c r="X946" s="47">
        <f>Table_Query_from_Mac10[[#This Row],[Unit Increase]]*Table_Query_from_Mac10[[#This Row],[UnitPriceFuture]]</f>
        <v>0</v>
      </c>
      <c r="Y946" s="47">
        <f>Table_Query_from_Mac10[[#This Row],[Unit Increase]]*Table_Query_from_Mac10[[#This Row],[Future-cost]]</f>
        <v>0</v>
      </c>
      <c r="Z946" s="47">
        <f>-(Table_Query_from_Mac10[[#This Row],[Incremental Sales]]+((Table_Query_from_Mac10[[#This Row],[Incremental Sales]]*-(SUM(Summary!$S$8:$S$9)))))*Summary!$S$18</f>
        <v>0</v>
      </c>
      <c r="AA946" s="47">
        <f>IFERROR(Table_Query_from_Mac10[[#This Row],[Incremental Cost]]/Table_Query_from_Mac10[[#This Row],[Incremental Sales]],0)</f>
        <v>0</v>
      </c>
      <c r="AB946" s="47">
        <f>IFERROR(Table_Query_from_Mac10[[#This Row],[TotalCostFuture]]/Table_Query_from_Mac10[[#This Row],[totalsalesFuture]],0)</f>
        <v>0.50200803212851408</v>
      </c>
      <c r="AN946" s="30">
        <v>144</v>
      </c>
      <c r="AO946">
        <f t="shared" si="28"/>
        <v>36</v>
      </c>
      <c r="AQ946" s="30">
        <v>21.34</v>
      </c>
      <c r="AR946">
        <f t="shared" si="29"/>
        <v>7.47</v>
      </c>
    </row>
    <row r="947" spans="1:44" x14ac:dyDescent="0.25">
      <c r="A947">
        <v>90091</v>
      </c>
      <c r="B947">
        <v>12</v>
      </c>
      <c r="C947" t="s">
        <v>57</v>
      </c>
      <c r="D947" t="s">
        <v>49</v>
      </c>
      <c r="E947">
        <v>14</v>
      </c>
      <c r="F947">
        <v>9.7799999999999994</v>
      </c>
      <c r="G947">
        <v>23.91</v>
      </c>
      <c r="H947" s="1">
        <v>44844</v>
      </c>
      <c r="I947" s="20">
        <v>0</v>
      </c>
      <c r="J947" s="47">
        <f>Table_Query_from_Mac10[[#This Row],[unit_price]]-(Table_Query_from_Mac10[[#This Row],[unit_price]]*(Table_Query_from_Mac10[[#This Row],[discount_pct]]/100))</f>
        <v>23.91</v>
      </c>
      <c r="K947" s="47">
        <f>Table_Query_from_Mac10[[#This Row],[unit_cost]]</f>
        <v>9.7799999999999994</v>
      </c>
      <c r="L947" s="47">
        <f>Table_Query_from_Mac10[[#This Row],[Live-cost]]*(1+Table_Query_from_Mac10[[#This Row],[CogsIncreasebyTYPE]])</f>
        <v>9.7799999999999994</v>
      </c>
      <c r="M947" s="47">
        <f>Table_Query_from_Mac10[[#This Row],[Live-cost]]*Table_Query_from_Mac10[[#This Row],[qty_to_ship]]</f>
        <v>136.91999999999999</v>
      </c>
      <c r="N947" s="47">
        <f>IF(Table_Query_from_Mac10[[#This Row],[item_no]]="KDA",-Table_Query_from_Mac10[[#This Row],[unit_price]],Table_Query_from_Mac10[[#This Row],[Net Unit]]*Table_Query_from_Mac10[[#This Row],[qty_to_ship]])</f>
        <v>334.74</v>
      </c>
      <c r="O947" s="47">
        <f>SUMIFS(Summary!C:C,Summary!H:H,Table_Query_from_Mac10[[#This Row],[Juiceoc]])</f>
        <v>0</v>
      </c>
      <c r="P947" s="47">
        <f>SUMIFS(Summary!D:D,Summary!H:H,Table_Query_from_Mac10[[#This Row],[Juiceoc]])</f>
        <v>0</v>
      </c>
      <c r="Q947" s="47">
        <f>SUMIFS(Summary!E:E,Summary!H:H,Table_Query_from_Mac10[[#This Row],[Juiceoc]])</f>
        <v>0</v>
      </c>
      <c r="R947" s="47">
        <f>Table_Query_from_Mac10[[#This Row],[Net Unit]]*(1+Table_Query_from_Mac10[[#This Row],[PriceIncreasebyType]])</f>
        <v>23.91</v>
      </c>
      <c r="S947" s="47">
        <f>Table_Query_from_Mac10[[#This Row],[UnitPriceFuture]]*Table_Query_from_Mac10[[#This Row],[qtytoShipFuture]]</f>
        <v>334.74</v>
      </c>
      <c r="T947" s="47">
        <f>ROUND(Table_Query_from_Mac10[[#This Row],[qty_to_ship]]*(1+Table_Query_from_Mac10[[#This Row],[VolumeIncreasebyType]]),0)</f>
        <v>14</v>
      </c>
      <c r="U947" s="47">
        <f>Table_Query_from_Mac10[[#This Row],[qtytoShipFuture]]*Table_Query_from_Mac10[[#This Row],[Future-cost]]</f>
        <v>136.91999999999999</v>
      </c>
      <c r="V947" s="47">
        <f>Table_Query_from_Mac10[[#This Row],[qtytoShipFuture]]-Table_Query_from_Mac10[[#This Row],[qty_to_ship]]</f>
        <v>0</v>
      </c>
      <c r="W947" s="47">
        <f>Table_Query_from_Mac10[[#This Row],[UnitPriceFuture]]</f>
        <v>23.91</v>
      </c>
      <c r="X947" s="47">
        <f>Table_Query_from_Mac10[[#This Row],[Unit Increase]]*Table_Query_from_Mac10[[#This Row],[UnitPriceFuture]]</f>
        <v>0</v>
      </c>
      <c r="Y947" s="47">
        <f>Table_Query_from_Mac10[[#This Row],[Unit Increase]]*Table_Query_from_Mac10[[#This Row],[Future-cost]]</f>
        <v>0</v>
      </c>
      <c r="Z947" s="47">
        <f>-(Table_Query_from_Mac10[[#This Row],[Incremental Sales]]+((Table_Query_from_Mac10[[#This Row],[Incremental Sales]]*-(SUM(Summary!$S$8:$S$9)))))*Summary!$S$18</f>
        <v>0</v>
      </c>
      <c r="AA947" s="47">
        <f>IFERROR(Table_Query_from_Mac10[[#This Row],[Incremental Cost]]/Table_Query_from_Mac10[[#This Row],[Incremental Sales]],0)</f>
        <v>0</v>
      </c>
      <c r="AB947" s="47">
        <f>IFERROR(Table_Query_from_Mac10[[#This Row],[TotalCostFuture]]/Table_Query_from_Mac10[[#This Row],[totalsalesFuture]],0)</f>
        <v>0.40903387703889582</v>
      </c>
      <c r="AN947" s="31">
        <v>54</v>
      </c>
      <c r="AO947">
        <f t="shared" si="28"/>
        <v>14</v>
      </c>
      <c r="AQ947" s="31">
        <v>68.3</v>
      </c>
      <c r="AR947">
        <f t="shared" si="29"/>
        <v>23.91</v>
      </c>
    </row>
    <row r="948" spans="1:44" x14ac:dyDescent="0.25">
      <c r="A948">
        <v>90092</v>
      </c>
      <c r="B948">
        <v>1</v>
      </c>
      <c r="C948" t="s">
        <v>58</v>
      </c>
      <c r="D948" t="s">
        <v>49</v>
      </c>
      <c r="E948">
        <v>18</v>
      </c>
      <c r="F948">
        <v>3.74</v>
      </c>
      <c r="G948">
        <v>7.88</v>
      </c>
      <c r="H948" s="1">
        <v>44845</v>
      </c>
      <c r="I948" s="20">
        <v>10</v>
      </c>
      <c r="J948" s="47">
        <f>Table_Query_from_Mac10[[#This Row],[unit_price]]-(Table_Query_from_Mac10[[#This Row],[unit_price]]*(Table_Query_from_Mac10[[#This Row],[discount_pct]]/100))</f>
        <v>7.0919999999999996</v>
      </c>
      <c r="K948" s="47">
        <f>Table_Query_from_Mac10[[#This Row],[unit_cost]]</f>
        <v>3.74</v>
      </c>
      <c r="L948" s="47">
        <f>Table_Query_from_Mac10[[#This Row],[Live-cost]]*(1+Table_Query_from_Mac10[[#This Row],[CogsIncreasebyTYPE]])</f>
        <v>3.74</v>
      </c>
      <c r="M948" s="47">
        <f>Table_Query_from_Mac10[[#This Row],[Live-cost]]*Table_Query_from_Mac10[[#This Row],[qty_to_ship]]</f>
        <v>67.320000000000007</v>
      </c>
      <c r="N948" s="47">
        <f>IF(Table_Query_from_Mac10[[#This Row],[item_no]]="KDA",-Table_Query_from_Mac10[[#This Row],[unit_price]],Table_Query_from_Mac10[[#This Row],[Net Unit]]*Table_Query_from_Mac10[[#This Row],[qty_to_ship]])</f>
        <v>127.65599999999999</v>
      </c>
      <c r="O948" s="47">
        <f>SUMIFS(Summary!C:C,Summary!H:H,Table_Query_from_Mac10[[#This Row],[Juiceoc]])</f>
        <v>0</v>
      </c>
      <c r="P948" s="47">
        <f>SUMIFS(Summary!D:D,Summary!H:H,Table_Query_from_Mac10[[#This Row],[Juiceoc]])</f>
        <v>0</v>
      </c>
      <c r="Q948" s="47">
        <f>SUMIFS(Summary!E:E,Summary!H:H,Table_Query_from_Mac10[[#This Row],[Juiceoc]])</f>
        <v>0</v>
      </c>
      <c r="R948" s="47">
        <f>Table_Query_from_Mac10[[#This Row],[Net Unit]]*(1+Table_Query_from_Mac10[[#This Row],[PriceIncreasebyType]])</f>
        <v>7.0919999999999996</v>
      </c>
      <c r="S948" s="47">
        <f>Table_Query_from_Mac10[[#This Row],[UnitPriceFuture]]*Table_Query_from_Mac10[[#This Row],[qtytoShipFuture]]</f>
        <v>127.65599999999999</v>
      </c>
      <c r="T948" s="47">
        <f>ROUND(Table_Query_from_Mac10[[#This Row],[qty_to_ship]]*(1+Table_Query_from_Mac10[[#This Row],[VolumeIncreasebyType]]),0)</f>
        <v>18</v>
      </c>
      <c r="U948" s="47">
        <f>Table_Query_from_Mac10[[#This Row],[qtytoShipFuture]]*Table_Query_from_Mac10[[#This Row],[Future-cost]]</f>
        <v>67.320000000000007</v>
      </c>
      <c r="V948" s="47">
        <f>Table_Query_from_Mac10[[#This Row],[qtytoShipFuture]]-Table_Query_from_Mac10[[#This Row],[qty_to_ship]]</f>
        <v>0</v>
      </c>
      <c r="W948" s="47">
        <f>Table_Query_from_Mac10[[#This Row],[UnitPriceFuture]]</f>
        <v>7.0919999999999996</v>
      </c>
      <c r="X948" s="47">
        <f>Table_Query_from_Mac10[[#This Row],[Unit Increase]]*Table_Query_from_Mac10[[#This Row],[UnitPriceFuture]]</f>
        <v>0</v>
      </c>
      <c r="Y948" s="47">
        <f>Table_Query_from_Mac10[[#This Row],[Unit Increase]]*Table_Query_from_Mac10[[#This Row],[Future-cost]]</f>
        <v>0</v>
      </c>
      <c r="Z948" s="47">
        <f>-(Table_Query_from_Mac10[[#This Row],[Incremental Sales]]+((Table_Query_from_Mac10[[#This Row],[Incremental Sales]]*-(SUM(Summary!$S$8:$S$9)))))*Summary!$S$18</f>
        <v>0</v>
      </c>
      <c r="AA948" s="47">
        <f>IFERROR(Table_Query_from_Mac10[[#This Row],[Incremental Cost]]/Table_Query_from_Mac10[[#This Row],[Incremental Sales]],0)</f>
        <v>0</v>
      </c>
      <c r="AB948" s="47">
        <f>IFERROR(Table_Query_from_Mac10[[#This Row],[TotalCostFuture]]/Table_Query_from_Mac10[[#This Row],[totalsalesFuture]],0)</f>
        <v>0.52735476593344621</v>
      </c>
      <c r="AN948" s="30">
        <v>72</v>
      </c>
      <c r="AO948">
        <f t="shared" si="28"/>
        <v>18</v>
      </c>
      <c r="AQ948" s="30">
        <v>22.51</v>
      </c>
      <c r="AR948">
        <f t="shared" si="29"/>
        <v>7.88</v>
      </c>
    </row>
    <row r="949" spans="1:44" x14ac:dyDescent="0.25">
      <c r="A949">
        <v>90093</v>
      </c>
      <c r="B949">
        <v>1</v>
      </c>
      <c r="C949" t="s">
        <v>60</v>
      </c>
      <c r="D949" t="s">
        <v>49</v>
      </c>
      <c r="E949">
        <v>9</v>
      </c>
      <c r="F949">
        <v>7.67</v>
      </c>
      <c r="G949">
        <v>21.93</v>
      </c>
      <c r="H949" s="1">
        <v>44841</v>
      </c>
      <c r="I949" s="20">
        <v>0</v>
      </c>
      <c r="J949" s="47">
        <f>Table_Query_from_Mac10[[#This Row],[unit_price]]-(Table_Query_from_Mac10[[#This Row],[unit_price]]*(Table_Query_from_Mac10[[#This Row],[discount_pct]]/100))</f>
        <v>21.93</v>
      </c>
      <c r="K949" s="47">
        <f>Table_Query_from_Mac10[[#This Row],[unit_cost]]</f>
        <v>7.67</v>
      </c>
      <c r="L949" s="47">
        <f>Table_Query_from_Mac10[[#This Row],[Live-cost]]*(1+Table_Query_from_Mac10[[#This Row],[CogsIncreasebyTYPE]])</f>
        <v>7.67</v>
      </c>
      <c r="M949" s="47">
        <f>Table_Query_from_Mac10[[#This Row],[Live-cost]]*Table_Query_from_Mac10[[#This Row],[qty_to_ship]]</f>
        <v>69.03</v>
      </c>
      <c r="N949" s="47">
        <f>IF(Table_Query_from_Mac10[[#This Row],[item_no]]="KDA",-Table_Query_from_Mac10[[#This Row],[unit_price]],Table_Query_from_Mac10[[#This Row],[Net Unit]]*Table_Query_from_Mac10[[#This Row],[qty_to_ship]])</f>
        <v>197.37</v>
      </c>
      <c r="O949" s="47">
        <f>SUMIFS(Summary!C:C,Summary!H:H,Table_Query_from_Mac10[[#This Row],[Juiceoc]])</f>
        <v>0</v>
      </c>
      <c r="P949" s="47">
        <f>SUMIFS(Summary!D:D,Summary!H:H,Table_Query_from_Mac10[[#This Row],[Juiceoc]])</f>
        <v>0</v>
      </c>
      <c r="Q949" s="47">
        <f>SUMIFS(Summary!E:E,Summary!H:H,Table_Query_from_Mac10[[#This Row],[Juiceoc]])</f>
        <v>0</v>
      </c>
      <c r="R949" s="47">
        <f>Table_Query_from_Mac10[[#This Row],[Net Unit]]*(1+Table_Query_from_Mac10[[#This Row],[PriceIncreasebyType]])</f>
        <v>21.93</v>
      </c>
      <c r="S949" s="47">
        <f>Table_Query_from_Mac10[[#This Row],[UnitPriceFuture]]*Table_Query_from_Mac10[[#This Row],[qtytoShipFuture]]</f>
        <v>197.37</v>
      </c>
      <c r="T949" s="47">
        <f>ROUND(Table_Query_from_Mac10[[#This Row],[qty_to_ship]]*(1+Table_Query_from_Mac10[[#This Row],[VolumeIncreasebyType]]),0)</f>
        <v>9</v>
      </c>
      <c r="U949" s="47">
        <f>Table_Query_from_Mac10[[#This Row],[qtytoShipFuture]]*Table_Query_from_Mac10[[#This Row],[Future-cost]]</f>
        <v>69.03</v>
      </c>
      <c r="V949" s="47">
        <f>Table_Query_from_Mac10[[#This Row],[qtytoShipFuture]]-Table_Query_from_Mac10[[#This Row],[qty_to_ship]]</f>
        <v>0</v>
      </c>
      <c r="W949" s="47">
        <f>Table_Query_from_Mac10[[#This Row],[UnitPriceFuture]]</f>
        <v>21.93</v>
      </c>
      <c r="X949" s="47">
        <f>Table_Query_from_Mac10[[#This Row],[Unit Increase]]*Table_Query_from_Mac10[[#This Row],[UnitPriceFuture]]</f>
        <v>0</v>
      </c>
      <c r="Y949" s="47">
        <f>Table_Query_from_Mac10[[#This Row],[Unit Increase]]*Table_Query_from_Mac10[[#This Row],[Future-cost]]</f>
        <v>0</v>
      </c>
      <c r="Z949" s="47">
        <f>-(Table_Query_from_Mac10[[#This Row],[Incremental Sales]]+((Table_Query_from_Mac10[[#This Row],[Incremental Sales]]*-(SUM(Summary!$S$8:$S$9)))))*Summary!$S$18</f>
        <v>0</v>
      </c>
      <c r="AA949" s="47">
        <f>IFERROR(Table_Query_from_Mac10[[#This Row],[Incremental Cost]]/Table_Query_from_Mac10[[#This Row],[Incremental Sales]],0)</f>
        <v>0</v>
      </c>
      <c r="AB949" s="47">
        <f>IFERROR(Table_Query_from_Mac10[[#This Row],[TotalCostFuture]]/Table_Query_from_Mac10[[#This Row],[totalsalesFuture]],0)</f>
        <v>0.34974920200638393</v>
      </c>
      <c r="AN949" s="31">
        <v>36</v>
      </c>
      <c r="AO949">
        <f t="shared" si="28"/>
        <v>9</v>
      </c>
      <c r="AQ949" s="31">
        <v>62.65</v>
      </c>
      <c r="AR949">
        <f t="shared" si="29"/>
        <v>21.93</v>
      </c>
    </row>
    <row r="950" spans="1:44" x14ac:dyDescent="0.25">
      <c r="A950">
        <v>90093</v>
      </c>
      <c r="B950">
        <v>2</v>
      </c>
      <c r="C950" t="s">
        <v>60</v>
      </c>
      <c r="D950" t="s">
        <v>49</v>
      </c>
      <c r="E950">
        <v>9</v>
      </c>
      <c r="F950">
        <v>8.98</v>
      </c>
      <c r="G950">
        <v>26.9</v>
      </c>
      <c r="H950" s="1">
        <v>44841</v>
      </c>
      <c r="I950" s="20">
        <v>0</v>
      </c>
      <c r="J950" s="47">
        <f>Table_Query_from_Mac10[[#This Row],[unit_price]]-(Table_Query_from_Mac10[[#This Row],[unit_price]]*(Table_Query_from_Mac10[[#This Row],[discount_pct]]/100))</f>
        <v>26.9</v>
      </c>
      <c r="K950" s="47">
        <f>Table_Query_from_Mac10[[#This Row],[unit_cost]]</f>
        <v>8.98</v>
      </c>
      <c r="L950" s="47">
        <f>Table_Query_from_Mac10[[#This Row],[Live-cost]]*(1+Table_Query_from_Mac10[[#This Row],[CogsIncreasebyTYPE]])</f>
        <v>8.98</v>
      </c>
      <c r="M950" s="47">
        <f>Table_Query_from_Mac10[[#This Row],[Live-cost]]*Table_Query_from_Mac10[[#This Row],[qty_to_ship]]</f>
        <v>80.820000000000007</v>
      </c>
      <c r="N950" s="47">
        <f>IF(Table_Query_from_Mac10[[#This Row],[item_no]]="KDA",-Table_Query_from_Mac10[[#This Row],[unit_price]],Table_Query_from_Mac10[[#This Row],[Net Unit]]*Table_Query_from_Mac10[[#This Row],[qty_to_ship]])</f>
        <v>242.1</v>
      </c>
      <c r="O950" s="47">
        <f>SUMIFS(Summary!C:C,Summary!H:H,Table_Query_from_Mac10[[#This Row],[Juiceoc]])</f>
        <v>0</v>
      </c>
      <c r="P950" s="47">
        <f>SUMIFS(Summary!D:D,Summary!H:H,Table_Query_from_Mac10[[#This Row],[Juiceoc]])</f>
        <v>0</v>
      </c>
      <c r="Q950" s="47">
        <f>SUMIFS(Summary!E:E,Summary!H:H,Table_Query_from_Mac10[[#This Row],[Juiceoc]])</f>
        <v>0</v>
      </c>
      <c r="R950" s="47">
        <f>Table_Query_from_Mac10[[#This Row],[Net Unit]]*(1+Table_Query_from_Mac10[[#This Row],[PriceIncreasebyType]])</f>
        <v>26.9</v>
      </c>
      <c r="S950" s="47">
        <f>Table_Query_from_Mac10[[#This Row],[UnitPriceFuture]]*Table_Query_from_Mac10[[#This Row],[qtytoShipFuture]]</f>
        <v>242.1</v>
      </c>
      <c r="T950" s="47">
        <f>ROUND(Table_Query_from_Mac10[[#This Row],[qty_to_ship]]*(1+Table_Query_from_Mac10[[#This Row],[VolumeIncreasebyType]]),0)</f>
        <v>9</v>
      </c>
      <c r="U950" s="47">
        <f>Table_Query_from_Mac10[[#This Row],[qtytoShipFuture]]*Table_Query_from_Mac10[[#This Row],[Future-cost]]</f>
        <v>80.820000000000007</v>
      </c>
      <c r="V950" s="47">
        <f>Table_Query_from_Mac10[[#This Row],[qtytoShipFuture]]-Table_Query_from_Mac10[[#This Row],[qty_to_ship]]</f>
        <v>0</v>
      </c>
      <c r="W950" s="47">
        <f>Table_Query_from_Mac10[[#This Row],[UnitPriceFuture]]</f>
        <v>26.9</v>
      </c>
      <c r="X950" s="47">
        <f>Table_Query_from_Mac10[[#This Row],[Unit Increase]]*Table_Query_from_Mac10[[#This Row],[UnitPriceFuture]]</f>
        <v>0</v>
      </c>
      <c r="Y950" s="47">
        <f>Table_Query_from_Mac10[[#This Row],[Unit Increase]]*Table_Query_from_Mac10[[#This Row],[Future-cost]]</f>
        <v>0</v>
      </c>
      <c r="Z950" s="47">
        <f>-(Table_Query_from_Mac10[[#This Row],[Incremental Sales]]+((Table_Query_from_Mac10[[#This Row],[Incremental Sales]]*-(SUM(Summary!$S$8:$S$9)))))*Summary!$S$18</f>
        <v>0</v>
      </c>
      <c r="AA950" s="47">
        <f>IFERROR(Table_Query_from_Mac10[[#This Row],[Incremental Cost]]/Table_Query_from_Mac10[[#This Row],[Incremental Sales]],0)</f>
        <v>0</v>
      </c>
      <c r="AB950" s="47">
        <f>IFERROR(Table_Query_from_Mac10[[#This Row],[TotalCostFuture]]/Table_Query_from_Mac10[[#This Row],[totalsalesFuture]],0)</f>
        <v>0.33382899628252793</v>
      </c>
      <c r="AN950" s="30">
        <v>36</v>
      </c>
      <c r="AO950">
        <f t="shared" si="28"/>
        <v>9</v>
      </c>
      <c r="AQ950" s="30">
        <v>76.87</v>
      </c>
      <c r="AR950">
        <f t="shared" si="29"/>
        <v>26.9</v>
      </c>
    </row>
    <row r="951" spans="1:44" x14ac:dyDescent="0.25">
      <c r="A951">
        <v>90093</v>
      </c>
      <c r="B951">
        <v>3</v>
      </c>
      <c r="C951" t="s">
        <v>59</v>
      </c>
      <c r="D951" t="s">
        <v>49</v>
      </c>
      <c r="E951">
        <v>25</v>
      </c>
      <c r="F951">
        <v>4.2699999999999996</v>
      </c>
      <c r="G951">
        <v>9.24</v>
      </c>
      <c r="H951" s="1">
        <v>44841</v>
      </c>
      <c r="I951" s="20">
        <v>0</v>
      </c>
      <c r="J951" s="47">
        <f>Table_Query_from_Mac10[[#This Row],[unit_price]]-(Table_Query_from_Mac10[[#This Row],[unit_price]]*(Table_Query_from_Mac10[[#This Row],[discount_pct]]/100))</f>
        <v>9.24</v>
      </c>
      <c r="K951" s="47">
        <f>Table_Query_from_Mac10[[#This Row],[unit_cost]]</f>
        <v>4.2699999999999996</v>
      </c>
      <c r="L951" s="47">
        <f>Table_Query_from_Mac10[[#This Row],[Live-cost]]*(1+Table_Query_from_Mac10[[#This Row],[CogsIncreasebyTYPE]])</f>
        <v>4.2699999999999996</v>
      </c>
      <c r="M951" s="47">
        <f>Table_Query_from_Mac10[[#This Row],[Live-cost]]*Table_Query_from_Mac10[[#This Row],[qty_to_ship]]</f>
        <v>106.74999999999999</v>
      </c>
      <c r="N951" s="47">
        <f>IF(Table_Query_from_Mac10[[#This Row],[item_no]]="KDA",-Table_Query_from_Mac10[[#This Row],[unit_price]],Table_Query_from_Mac10[[#This Row],[Net Unit]]*Table_Query_from_Mac10[[#This Row],[qty_to_ship]])</f>
        <v>231</v>
      </c>
      <c r="O951" s="47">
        <f>SUMIFS(Summary!C:C,Summary!H:H,Table_Query_from_Mac10[[#This Row],[Juiceoc]])</f>
        <v>0</v>
      </c>
      <c r="P951" s="47">
        <f>SUMIFS(Summary!D:D,Summary!H:H,Table_Query_from_Mac10[[#This Row],[Juiceoc]])</f>
        <v>0</v>
      </c>
      <c r="Q951" s="47">
        <f>SUMIFS(Summary!E:E,Summary!H:H,Table_Query_from_Mac10[[#This Row],[Juiceoc]])</f>
        <v>0</v>
      </c>
      <c r="R951" s="47">
        <f>Table_Query_from_Mac10[[#This Row],[Net Unit]]*(1+Table_Query_from_Mac10[[#This Row],[PriceIncreasebyType]])</f>
        <v>9.24</v>
      </c>
      <c r="S951" s="47">
        <f>Table_Query_from_Mac10[[#This Row],[UnitPriceFuture]]*Table_Query_from_Mac10[[#This Row],[qtytoShipFuture]]</f>
        <v>231</v>
      </c>
      <c r="T951" s="47">
        <f>ROUND(Table_Query_from_Mac10[[#This Row],[qty_to_ship]]*(1+Table_Query_from_Mac10[[#This Row],[VolumeIncreasebyType]]),0)</f>
        <v>25</v>
      </c>
      <c r="U951" s="47">
        <f>Table_Query_from_Mac10[[#This Row],[qtytoShipFuture]]*Table_Query_from_Mac10[[#This Row],[Future-cost]]</f>
        <v>106.74999999999999</v>
      </c>
      <c r="V951" s="47">
        <f>Table_Query_from_Mac10[[#This Row],[qtytoShipFuture]]-Table_Query_from_Mac10[[#This Row],[qty_to_ship]]</f>
        <v>0</v>
      </c>
      <c r="W951" s="47">
        <f>Table_Query_from_Mac10[[#This Row],[UnitPriceFuture]]</f>
        <v>9.24</v>
      </c>
      <c r="X951" s="47">
        <f>Table_Query_from_Mac10[[#This Row],[Unit Increase]]*Table_Query_from_Mac10[[#This Row],[UnitPriceFuture]]</f>
        <v>0</v>
      </c>
      <c r="Y951" s="47">
        <f>Table_Query_from_Mac10[[#This Row],[Unit Increase]]*Table_Query_from_Mac10[[#This Row],[Future-cost]]</f>
        <v>0</v>
      </c>
      <c r="Z951" s="47">
        <f>-(Table_Query_from_Mac10[[#This Row],[Incremental Sales]]+((Table_Query_from_Mac10[[#This Row],[Incremental Sales]]*-(SUM(Summary!$S$8:$S$9)))))*Summary!$S$18</f>
        <v>0</v>
      </c>
      <c r="AA951" s="47">
        <f>IFERROR(Table_Query_from_Mac10[[#This Row],[Incremental Cost]]/Table_Query_from_Mac10[[#This Row],[Incremental Sales]],0)</f>
        <v>0</v>
      </c>
      <c r="AB951" s="47">
        <f>IFERROR(Table_Query_from_Mac10[[#This Row],[TotalCostFuture]]/Table_Query_from_Mac10[[#This Row],[totalsalesFuture]],0)</f>
        <v>0.46212121212121204</v>
      </c>
      <c r="AN951" s="31">
        <v>100</v>
      </c>
      <c r="AO951">
        <f t="shared" si="28"/>
        <v>25</v>
      </c>
      <c r="AQ951" s="31">
        <v>26.39</v>
      </c>
      <c r="AR951">
        <f t="shared" si="29"/>
        <v>9.24</v>
      </c>
    </row>
    <row r="952" spans="1:44" x14ac:dyDescent="0.25">
      <c r="A952">
        <v>90093</v>
      </c>
      <c r="B952">
        <v>4</v>
      </c>
      <c r="C952" t="s">
        <v>59</v>
      </c>
      <c r="D952" t="s">
        <v>49</v>
      </c>
      <c r="E952">
        <v>25</v>
      </c>
      <c r="F952">
        <v>4.74</v>
      </c>
      <c r="G952">
        <v>10.36</v>
      </c>
      <c r="H952" s="1">
        <v>44841</v>
      </c>
      <c r="I952" s="20">
        <v>0</v>
      </c>
      <c r="J952" s="47">
        <f>Table_Query_from_Mac10[[#This Row],[unit_price]]-(Table_Query_from_Mac10[[#This Row],[unit_price]]*(Table_Query_from_Mac10[[#This Row],[discount_pct]]/100))</f>
        <v>10.36</v>
      </c>
      <c r="K952" s="47">
        <f>Table_Query_from_Mac10[[#This Row],[unit_cost]]</f>
        <v>4.74</v>
      </c>
      <c r="L952" s="47">
        <f>Table_Query_from_Mac10[[#This Row],[Live-cost]]*(1+Table_Query_from_Mac10[[#This Row],[CogsIncreasebyTYPE]])</f>
        <v>4.74</v>
      </c>
      <c r="M952" s="47">
        <f>Table_Query_from_Mac10[[#This Row],[Live-cost]]*Table_Query_from_Mac10[[#This Row],[qty_to_ship]]</f>
        <v>118.5</v>
      </c>
      <c r="N952" s="47">
        <f>IF(Table_Query_from_Mac10[[#This Row],[item_no]]="KDA",-Table_Query_from_Mac10[[#This Row],[unit_price]],Table_Query_from_Mac10[[#This Row],[Net Unit]]*Table_Query_from_Mac10[[#This Row],[qty_to_ship]])</f>
        <v>259</v>
      </c>
      <c r="O952" s="47">
        <f>SUMIFS(Summary!C:C,Summary!H:H,Table_Query_from_Mac10[[#This Row],[Juiceoc]])</f>
        <v>0</v>
      </c>
      <c r="P952" s="47">
        <f>SUMIFS(Summary!D:D,Summary!H:H,Table_Query_from_Mac10[[#This Row],[Juiceoc]])</f>
        <v>0</v>
      </c>
      <c r="Q952" s="47">
        <f>SUMIFS(Summary!E:E,Summary!H:H,Table_Query_from_Mac10[[#This Row],[Juiceoc]])</f>
        <v>0</v>
      </c>
      <c r="R952" s="47">
        <f>Table_Query_from_Mac10[[#This Row],[Net Unit]]*(1+Table_Query_from_Mac10[[#This Row],[PriceIncreasebyType]])</f>
        <v>10.36</v>
      </c>
      <c r="S952" s="47">
        <f>Table_Query_from_Mac10[[#This Row],[UnitPriceFuture]]*Table_Query_from_Mac10[[#This Row],[qtytoShipFuture]]</f>
        <v>259</v>
      </c>
      <c r="T952" s="47">
        <f>ROUND(Table_Query_from_Mac10[[#This Row],[qty_to_ship]]*(1+Table_Query_from_Mac10[[#This Row],[VolumeIncreasebyType]]),0)</f>
        <v>25</v>
      </c>
      <c r="U952" s="47">
        <f>Table_Query_from_Mac10[[#This Row],[qtytoShipFuture]]*Table_Query_from_Mac10[[#This Row],[Future-cost]]</f>
        <v>118.5</v>
      </c>
      <c r="V952" s="47">
        <f>Table_Query_from_Mac10[[#This Row],[qtytoShipFuture]]-Table_Query_from_Mac10[[#This Row],[qty_to_ship]]</f>
        <v>0</v>
      </c>
      <c r="W952" s="47">
        <f>Table_Query_from_Mac10[[#This Row],[UnitPriceFuture]]</f>
        <v>10.36</v>
      </c>
      <c r="X952" s="47">
        <f>Table_Query_from_Mac10[[#This Row],[Unit Increase]]*Table_Query_from_Mac10[[#This Row],[UnitPriceFuture]]</f>
        <v>0</v>
      </c>
      <c r="Y952" s="47">
        <f>Table_Query_from_Mac10[[#This Row],[Unit Increase]]*Table_Query_from_Mac10[[#This Row],[Future-cost]]</f>
        <v>0</v>
      </c>
      <c r="Z952" s="47">
        <f>-(Table_Query_from_Mac10[[#This Row],[Incremental Sales]]+((Table_Query_from_Mac10[[#This Row],[Incremental Sales]]*-(SUM(Summary!$S$8:$S$9)))))*Summary!$S$18</f>
        <v>0</v>
      </c>
      <c r="AA952" s="47">
        <f>IFERROR(Table_Query_from_Mac10[[#This Row],[Incremental Cost]]/Table_Query_from_Mac10[[#This Row],[Incremental Sales]],0)</f>
        <v>0</v>
      </c>
      <c r="AB952" s="47">
        <f>IFERROR(Table_Query_from_Mac10[[#This Row],[TotalCostFuture]]/Table_Query_from_Mac10[[#This Row],[totalsalesFuture]],0)</f>
        <v>0.4575289575289575</v>
      </c>
      <c r="AN952" s="30">
        <v>100</v>
      </c>
      <c r="AO952">
        <f t="shared" si="28"/>
        <v>25</v>
      </c>
      <c r="AQ952" s="30">
        <v>29.59</v>
      </c>
      <c r="AR952">
        <f t="shared" si="29"/>
        <v>10.36</v>
      </c>
    </row>
    <row r="953" spans="1:44" x14ac:dyDescent="0.25">
      <c r="A953">
        <v>90093</v>
      </c>
      <c r="B953">
        <v>5</v>
      </c>
      <c r="C953" t="s">
        <v>59</v>
      </c>
      <c r="D953" t="s">
        <v>49</v>
      </c>
      <c r="E953">
        <v>24</v>
      </c>
      <c r="F953">
        <v>6.89</v>
      </c>
      <c r="G953">
        <v>15.45</v>
      </c>
      <c r="H953" s="1">
        <v>44841</v>
      </c>
      <c r="I953" s="20">
        <v>0</v>
      </c>
      <c r="J953" s="47">
        <f>Table_Query_from_Mac10[[#This Row],[unit_price]]-(Table_Query_from_Mac10[[#This Row],[unit_price]]*(Table_Query_from_Mac10[[#This Row],[discount_pct]]/100))</f>
        <v>15.45</v>
      </c>
      <c r="K953" s="47">
        <f>Table_Query_from_Mac10[[#This Row],[unit_cost]]</f>
        <v>6.89</v>
      </c>
      <c r="L953" s="47">
        <f>Table_Query_from_Mac10[[#This Row],[Live-cost]]*(1+Table_Query_from_Mac10[[#This Row],[CogsIncreasebyTYPE]])</f>
        <v>6.89</v>
      </c>
      <c r="M953" s="47">
        <f>Table_Query_from_Mac10[[#This Row],[Live-cost]]*Table_Query_from_Mac10[[#This Row],[qty_to_ship]]</f>
        <v>165.35999999999999</v>
      </c>
      <c r="N953" s="47">
        <f>IF(Table_Query_from_Mac10[[#This Row],[item_no]]="KDA",-Table_Query_from_Mac10[[#This Row],[unit_price]],Table_Query_from_Mac10[[#This Row],[Net Unit]]*Table_Query_from_Mac10[[#This Row],[qty_to_ship]])</f>
        <v>370.79999999999995</v>
      </c>
      <c r="O953" s="47">
        <f>SUMIFS(Summary!C:C,Summary!H:H,Table_Query_from_Mac10[[#This Row],[Juiceoc]])</f>
        <v>0</v>
      </c>
      <c r="P953" s="47">
        <f>SUMIFS(Summary!D:D,Summary!H:H,Table_Query_from_Mac10[[#This Row],[Juiceoc]])</f>
        <v>0</v>
      </c>
      <c r="Q953" s="47">
        <f>SUMIFS(Summary!E:E,Summary!H:H,Table_Query_from_Mac10[[#This Row],[Juiceoc]])</f>
        <v>0</v>
      </c>
      <c r="R953" s="47">
        <f>Table_Query_from_Mac10[[#This Row],[Net Unit]]*(1+Table_Query_from_Mac10[[#This Row],[PriceIncreasebyType]])</f>
        <v>15.45</v>
      </c>
      <c r="S953" s="47">
        <f>Table_Query_from_Mac10[[#This Row],[UnitPriceFuture]]*Table_Query_from_Mac10[[#This Row],[qtytoShipFuture]]</f>
        <v>370.79999999999995</v>
      </c>
      <c r="T953" s="47">
        <f>ROUND(Table_Query_from_Mac10[[#This Row],[qty_to_ship]]*(1+Table_Query_from_Mac10[[#This Row],[VolumeIncreasebyType]]),0)</f>
        <v>24</v>
      </c>
      <c r="U953" s="47">
        <f>Table_Query_from_Mac10[[#This Row],[qtytoShipFuture]]*Table_Query_from_Mac10[[#This Row],[Future-cost]]</f>
        <v>165.35999999999999</v>
      </c>
      <c r="V953" s="47">
        <f>Table_Query_from_Mac10[[#This Row],[qtytoShipFuture]]-Table_Query_from_Mac10[[#This Row],[qty_to_ship]]</f>
        <v>0</v>
      </c>
      <c r="W953" s="47">
        <f>Table_Query_from_Mac10[[#This Row],[UnitPriceFuture]]</f>
        <v>15.45</v>
      </c>
      <c r="X953" s="47">
        <f>Table_Query_from_Mac10[[#This Row],[Unit Increase]]*Table_Query_from_Mac10[[#This Row],[UnitPriceFuture]]</f>
        <v>0</v>
      </c>
      <c r="Y953" s="47">
        <f>Table_Query_from_Mac10[[#This Row],[Unit Increase]]*Table_Query_from_Mac10[[#This Row],[Future-cost]]</f>
        <v>0</v>
      </c>
      <c r="Z953" s="47">
        <f>-(Table_Query_from_Mac10[[#This Row],[Incremental Sales]]+((Table_Query_from_Mac10[[#This Row],[Incremental Sales]]*-(SUM(Summary!$S$8:$S$9)))))*Summary!$S$18</f>
        <v>0</v>
      </c>
      <c r="AA953" s="47">
        <f>IFERROR(Table_Query_from_Mac10[[#This Row],[Incremental Cost]]/Table_Query_from_Mac10[[#This Row],[Incremental Sales]],0)</f>
        <v>0</v>
      </c>
      <c r="AB953" s="47">
        <f>IFERROR(Table_Query_from_Mac10[[#This Row],[TotalCostFuture]]/Table_Query_from_Mac10[[#This Row],[totalsalesFuture]],0)</f>
        <v>0.44595469255663434</v>
      </c>
      <c r="AN953" s="31">
        <v>96</v>
      </c>
      <c r="AO953">
        <f t="shared" si="28"/>
        <v>24</v>
      </c>
      <c r="AQ953" s="31">
        <v>44.15</v>
      </c>
      <c r="AR953">
        <f t="shared" si="29"/>
        <v>15.45</v>
      </c>
    </row>
    <row r="954" spans="1:44" x14ac:dyDescent="0.25">
      <c r="A954">
        <v>90093</v>
      </c>
      <c r="B954">
        <v>6</v>
      </c>
      <c r="C954" t="s">
        <v>59</v>
      </c>
      <c r="D954" t="s">
        <v>49</v>
      </c>
      <c r="E954">
        <v>18</v>
      </c>
      <c r="F954">
        <v>9.5500000000000007</v>
      </c>
      <c r="G954">
        <v>23.29</v>
      </c>
      <c r="H954" s="1">
        <v>44841</v>
      </c>
      <c r="I954" s="20">
        <v>0</v>
      </c>
      <c r="J954" s="47">
        <f>Table_Query_from_Mac10[[#This Row],[unit_price]]-(Table_Query_from_Mac10[[#This Row],[unit_price]]*(Table_Query_from_Mac10[[#This Row],[discount_pct]]/100))</f>
        <v>23.29</v>
      </c>
      <c r="K954" s="47">
        <f>Table_Query_from_Mac10[[#This Row],[unit_cost]]</f>
        <v>9.5500000000000007</v>
      </c>
      <c r="L954" s="47">
        <f>Table_Query_from_Mac10[[#This Row],[Live-cost]]*(1+Table_Query_from_Mac10[[#This Row],[CogsIncreasebyTYPE]])</f>
        <v>9.5500000000000007</v>
      </c>
      <c r="M954" s="47">
        <f>Table_Query_from_Mac10[[#This Row],[Live-cost]]*Table_Query_from_Mac10[[#This Row],[qty_to_ship]]</f>
        <v>171.9</v>
      </c>
      <c r="N954" s="47">
        <f>IF(Table_Query_from_Mac10[[#This Row],[item_no]]="KDA",-Table_Query_from_Mac10[[#This Row],[unit_price]],Table_Query_from_Mac10[[#This Row],[Net Unit]]*Table_Query_from_Mac10[[#This Row],[qty_to_ship]])</f>
        <v>419.21999999999997</v>
      </c>
      <c r="O954" s="47">
        <f>SUMIFS(Summary!C:C,Summary!H:H,Table_Query_from_Mac10[[#This Row],[Juiceoc]])</f>
        <v>0</v>
      </c>
      <c r="P954" s="47">
        <f>SUMIFS(Summary!D:D,Summary!H:H,Table_Query_from_Mac10[[#This Row],[Juiceoc]])</f>
        <v>0</v>
      </c>
      <c r="Q954" s="47">
        <f>SUMIFS(Summary!E:E,Summary!H:H,Table_Query_from_Mac10[[#This Row],[Juiceoc]])</f>
        <v>0</v>
      </c>
      <c r="R954" s="47">
        <f>Table_Query_from_Mac10[[#This Row],[Net Unit]]*(1+Table_Query_from_Mac10[[#This Row],[PriceIncreasebyType]])</f>
        <v>23.29</v>
      </c>
      <c r="S954" s="47">
        <f>Table_Query_from_Mac10[[#This Row],[UnitPriceFuture]]*Table_Query_from_Mac10[[#This Row],[qtytoShipFuture]]</f>
        <v>419.21999999999997</v>
      </c>
      <c r="T954" s="47">
        <f>ROUND(Table_Query_from_Mac10[[#This Row],[qty_to_ship]]*(1+Table_Query_from_Mac10[[#This Row],[VolumeIncreasebyType]]),0)</f>
        <v>18</v>
      </c>
      <c r="U954" s="47">
        <f>Table_Query_from_Mac10[[#This Row],[qtytoShipFuture]]*Table_Query_from_Mac10[[#This Row],[Future-cost]]</f>
        <v>171.9</v>
      </c>
      <c r="V954" s="47">
        <f>Table_Query_from_Mac10[[#This Row],[qtytoShipFuture]]-Table_Query_from_Mac10[[#This Row],[qty_to_ship]]</f>
        <v>0</v>
      </c>
      <c r="W954" s="47">
        <f>Table_Query_from_Mac10[[#This Row],[UnitPriceFuture]]</f>
        <v>23.29</v>
      </c>
      <c r="X954" s="47">
        <f>Table_Query_from_Mac10[[#This Row],[Unit Increase]]*Table_Query_from_Mac10[[#This Row],[UnitPriceFuture]]</f>
        <v>0</v>
      </c>
      <c r="Y954" s="47">
        <f>Table_Query_from_Mac10[[#This Row],[Unit Increase]]*Table_Query_from_Mac10[[#This Row],[Future-cost]]</f>
        <v>0</v>
      </c>
      <c r="Z954" s="47">
        <f>-(Table_Query_from_Mac10[[#This Row],[Incremental Sales]]+((Table_Query_from_Mac10[[#This Row],[Incremental Sales]]*-(SUM(Summary!$S$8:$S$9)))))*Summary!$S$18</f>
        <v>0</v>
      </c>
      <c r="AA954" s="47">
        <f>IFERROR(Table_Query_from_Mac10[[#This Row],[Incremental Cost]]/Table_Query_from_Mac10[[#This Row],[Incremental Sales]],0)</f>
        <v>0</v>
      </c>
      <c r="AB954" s="47">
        <f>IFERROR(Table_Query_from_Mac10[[#This Row],[TotalCostFuture]]/Table_Query_from_Mac10[[#This Row],[totalsalesFuture]],0)</f>
        <v>0.41004723057106057</v>
      </c>
      <c r="AN954" s="30">
        <v>72</v>
      </c>
      <c r="AO954">
        <f t="shared" si="28"/>
        <v>18</v>
      </c>
      <c r="AQ954" s="30">
        <v>66.53</v>
      </c>
      <c r="AR954">
        <f t="shared" si="29"/>
        <v>23.29</v>
      </c>
    </row>
    <row r="955" spans="1:44" x14ac:dyDescent="0.25">
      <c r="A955">
        <v>90093</v>
      </c>
      <c r="B955">
        <v>7</v>
      </c>
      <c r="C955" t="s">
        <v>59</v>
      </c>
      <c r="D955" t="s">
        <v>49</v>
      </c>
      <c r="E955">
        <v>12</v>
      </c>
      <c r="F955">
        <v>11.28</v>
      </c>
      <c r="G955">
        <v>26.82</v>
      </c>
      <c r="H955" s="1">
        <v>44841</v>
      </c>
      <c r="I955" s="20">
        <v>0</v>
      </c>
      <c r="J955" s="47">
        <f>Table_Query_from_Mac10[[#This Row],[unit_price]]-(Table_Query_from_Mac10[[#This Row],[unit_price]]*(Table_Query_from_Mac10[[#This Row],[discount_pct]]/100))</f>
        <v>26.82</v>
      </c>
      <c r="K955" s="47">
        <f>Table_Query_from_Mac10[[#This Row],[unit_cost]]</f>
        <v>11.28</v>
      </c>
      <c r="L955" s="47">
        <f>Table_Query_from_Mac10[[#This Row],[Live-cost]]*(1+Table_Query_from_Mac10[[#This Row],[CogsIncreasebyTYPE]])</f>
        <v>11.28</v>
      </c>
      <c r="M955" s="47">
        <f>Table_Query_from_Mac10[[#This Row],[Live-cost]]*Table_Query_from_Mac10[[#This Row],[qty_to_ship]]</f>
        <v>135.35999999999999</v>
      </c>
      <c r="N955" s="47">
        <f>IF(Table_Query_from_Mac10[[#This Row],[item_no]]="KDA",-Table_Query_from_Mac10[[#This Row],[unit_price]],Table_Query_from_Mac10[[#This Row],[Net Unit]]*Table_Query_from_Mac10[[#This Row],[qty_to_ship]])</f>
        <v>321.84000000000003</v>
      </c>
      <c r="O955" s="47">
        <f>SUMIFS(Summary!C:C,Summary!H:H,Table_Query_from_Mac10[[#This Row],[Juiceoc]])</f>
        <v>0</v>
      </c>
      <c r="P955" s="47">
        <f>SUMIFS(Summary!D:D,Summary!H:H,Table_Query_from_Mac10[[#This Row],[Juiceoc]])</f>
        <v>0</v>
      </c>
      <c r="Q955" s="47">
        <f>SUMIFS(Summary!E:E,Summary!H:H,Table_Query_from_Mac10[[#This Row],[Juiceoc]])</f>
        <v>0</v>
      </c>
      <c r="R955" s="47">
        <f>Table_Query_from_Mac10[[#This Row],[Net Unit]]*(1+Table_Query_from_Mac10[[#This Row],[PriceIncreasebyType]])</f>
        <v>26.82</v>
      </c>
      <c r="S955" s="47">
        <f>Table_Query_from_Mac10[[#This Row],[UnitPriceFuture]]*Table_Query_from_Mac10[[#This Row],[qtytoShipFuture]]</f>
        <v>321.84000000000003</v>
      </c>
      <c r="T955" s="47">
        <f>ROUND(Table_Query_from_Mac10[[#This Row],[qty_to_ship]]*(1+Table_Query_from_Mac10[[#This Row],[VolumeIncreasebyType]]),0)</f>
        <v>12</v>
      </c>
      <c r="U955" s="47">
        <f>Table_Query_from_Mac10[[#This Row],[qtytoShipFuture]]*Table_Query_from_Mac10[[#This Row],[Future-cost]]</f>
        <v>135.35999999999999</v>
      </c>
      <c r="V955" s="47">
        <f>Table_Query_from_Mac10[[#This Row],[qtytoShipFuture]]-Table_Query_from_Mac10[[#This Row],[qty_to_ship]]</f>
        <v>0</v>
      </c>
      <c r="W955" s="47">
        <f>Table_Query_from_Mac10[[#This Row],[UnitPriceFuture]]</f>
        <v>26.82</v>
      </c>
      <c r="X955" s="47">
        <f>Table_Query_from_Mac10[[#This Row],[Unit Increase]]*Table_Query_from_Mac10[[#This Row],[UnitPriceFuture]]</f>
        <v>0</v>
      </c>
      <c r="Y955" s="47">
        <f>Table_Query_from_Mac10[[#This Row],[Unit Increase]]*Table_Query_from_Mac10[[#This Row],[Future-cost]]</f>
        <v>0</v>
      </c>
      <c r="Z955" s="47">
        <f>-(Table_Query_from_Mac10[[#This Row],[Incremental Sales]]+((Table_Query_from_Mac10[[#This Row],[Incremental Sales]]*-(SUM(Summary!$S$8:$S$9)))))*Summary!$S$18</f>
        <v>0</v>
      </c>
      <c r="AA955" s="47">
        <f>IFERROR(Table_Query_from_Mac10[[#This Row],[Incremental Cost]]/Table_Query_from_Mac10[[#This Row],[Incremental Sales]],0)</f>
        <v>0</v>
      </c>
      <c r="AB955" s="47">
        <f>IFERROR(Table_Query_from_Mac10[[#This Row],[TotalCostFuture]]/Table_Query_from_Mac10[[#This Row],[totalsalesFuture]],0)</f>
        <v>0.42058165548098425</v>
      </c>
      <c r="AN955" s="31">
        <v>48</v>
      </c>
      <c r="AO955">
        <f t="shared" si="28"/>
        <v>12</v>
      </c>
      <c r="AQ955" s="31">
        <v>76.64</v>
      </c>
      <c r="AR955">
        <f t="shared" si="29"/>
        <v>26.82</v>
      </c>
    </row>
    <row r="956" spans="1:44" x14ac:dyDescent="0.25">
      <c r="A956">
        <v>90093</v>
      </c>
      <c r="B956">
        <v>8</v>
      </c>
      <c r="C956" t="s">
        <v>59</v>
      </c>
      <c r="D956" t="s">
        <v>49</v>
      </c>
      <c r="E956">
        <v>8</v>
      </c>
      <c r="F956">
        <v>12.88</v>
      </c>
      <c r="G956">
        <v>31.17</v>
      </c>
      <c r="H956" s="1">
        <v>44841</v>
      </c>
      <c r="I956" s="20">
        <v>0</v>
      </c>
      <c r="J956" s="47">
        <f>Table_Query_from_Mac10[[#This Row],[unit_price]]-(Table_Query_from_Mac10[[#This Row],[unit_price]]*(Table_Query_from_Mac10[[#This Row],[discount_pct]]/100))</f>
        <v>31.17</v>
      </c>
      <c r="K956" s="47">
        <f>Table_Query_from_Mac10[[#This Row],[unit_cost]]</f>
        <v>12.88</v>
      </c>
      <c r="L956" s="47">
        <f>Table_Query_from_Mac10[[#This Row],[Live-cost]]*(1+Table_Query_from_Mac10[[#This Row],[CogsIncreasebyTYPE]])</f>
        <v>12.88</v>
      </c>
      <c r="M956" s="47">
        <f>Table_Query_from_Mac10[[#This Row],[Live-cost]]*Table_Query_from_Mac10[[#This Row],[qty_to_ship]]</f>
        <v>103.04</v>
      </c>
      <c r="N956" s="47">
        <f>IF(Table_Query_from_Mac10[[#This Row],[item_no]]="KDA",-Table_Query_from_Mac10[[#This Row],[unit_price]],Table_Query_from_Mac10[[#This Row],[Net Unit]]*Table_Query_from_Mac10[[#This Row],[qty_to_ship]])</f>
        <v>249.36</v>
      </c>
      <c r="O956" s="47">
        <f>SUMIFS(Summary!C:C,Summary!H:H,Table_Query_from_Mac10[[#This Row],[Juiceoc]])</f>
        <v>0</v>
      </c>
      <c r="P956" s="47">
        <f>SUMIFS(Summary!D:D,Summary!H:H,Table_Query_from_Mac10[[#This Row],[Juiceoc]])</f>
        <v>0</v>
      </c>
      <c r="Q956" s="47">
        <f>SUMIFS(Summary!E:E,Summary!H:H,Table_Query_from_Mac10[[#This Row],[Juiceoc]])</f>
        <v>0</v>
      </c>
      <c r="R956" s="47">
        <f>Table_Query_from_Mac10[[#This Row],[Net Unit]]*(1+Table_Query_from_Mac10[[#This Row],[PriceIncreasebyType]])</f>
        <v>31.17</v>
      </c>
      <c r="S956" s="47">
        <f>Table_Query_from_Mac10[[#This Row],[UnitPriceFuture]]*Table_Query_from_Mac10[[#This Row],[qtytoShipFuture]]</f>
        <v>249.36</v>
      </c>
      <c r="T956" s="47">
        <f>ROUND(Table_Query_from_Mac10[[#This Row],[qty_to_ship]]*(1+Table_Query_from_Mac10[[#This Row],[VolumeIncreasebyType]]),0)</f>
        <v>8</v>
      </c>
      <c r="U956" s="47">
        <f>Table_Query_from_Mac10[[#This Row],[qtytoShipFuture]]*Table_Query_from_Mac10[[#This Row],[Future-cost]]</f>
        <v>103.04</v>
      </c>
      <c r="V956" s="47">
        <f>Table_Query_from_Mac10[[#This Row],[qtytoShipFuture]]-Table_Query_from_Mac10[[#This Row],[qty_to_ship]]</f>
        <v>0</v>
      </c>
      <c r="W956" s="47">
        <f>Table_Query_from_Mac10[[#This Row],[UnitPriceFuture]]</f>
        <v>31.17</v>
      </c>
      <c r="X956" s="47">
        <f>Table_Query_from_Mac10[[#This Row],[Unit Increase]]*Table_Query_from_Mac10[[#This Row],[UnitPriceFuture]]</f>
        <v>0</v>
      </c>
      <c r="Y956" s="47">
        <f>Table_Query_from_Mac10[[#This Row],[Unit Increase]]*Table_Query_from_Mac10[[#This Row],[Future-cost]]</f>
        <v>0</v>
      </c>
      <c r="Z956" s="47">
        <f>-(Table_Query_from_Mac10[[#This Row],[Incremental Sales]]+((Table_Query_from_Mac10[[#This Row],[Incremental Sales]]*-(SUM(Summary!$S$8:$S$9)))))*Summary!$S$18</f>
        <v>0</v>
      </c>
      <c r="AA956" s="47">
        <f>IFERROR(Table_Query_from_Mac10[[#This Row],[Incremental Cost]]/Table_Query_from_Mac10[[#This Row],[Incremental Sales]],0)</f>
        <v>0</v>
      </c>
      <c r="AB956" s="47">
        <f>IFERROR(Table_Query_from_Mac10[[#This Row],[TotalCostFuture]]/Table_Query_from_Mac10[[#This Row],[totalsalesFuture]],0)</f>
        <v>0.41321783766442094</v>
      </c>
      <c r="AN956" s="30">
        <v>32</v>
      </c>
      <c r="AO956">
        <f t="shared" si="28"/>
        <v>8</v>
      </c>
      <c r="AQ956" s="30">
        <v>89.06</v>
      </c>
      <c r="AR956">
        <f t="shared" si="29"/>
        <v>31.17</v>
      </c>
    </row>
    <row r="957" spans="1:44" x14ac:dyDescent="0.25">
      <c r="A957">
        <v>90093</v>
      </c>
      <c r="B957">
        <v>9</v>
      </c>
      <c r="C957" t="s">
        <v>57</v>
      </c>
      <c r="D957" t="s">
        <v>49</v>
      </c>
      <c r="E957">
        <v>16</v>
      </c>
      <c r="F957">
        <v>7.05</v>
      </c>
      <c r="G957">
        <v>16.21</v>
      </c>
      <c r="H957" s="1">
        <v>44841</v>
      </c>
      <c r="I957" s="20">
        <v>0</v>
      </c>
      <c r="J957" s="47">
        <f>Table_Query_from_Mac10[[#This Row],[unit_price]]-(Table_Query_from_Mac10[[#This Row],[unit_price]]*(Table_Query_from_Mac10[[#This Row],[discount_pct]]/100))</f>
        <v>16.21</v>
      </c>
      <c r="K957" s="47">
        <f>Table_Query_from_Mac10[[#This Row],[unit_cost]]</f>
        <v>7.05</v>
      </c>
      <c r="L957" s="47">
        <f>Table_Query_from_Mac10[[#This Row],[Live-cost]]*(1+Table_Query_from_Mac10[[#This Row],[CogsIncreasebyTYPE]])</f>
        <v>7.05</v>
      </c>
      <c r="M957" s="47">
        <f>Table_Query_from_Mac10[[#This Row],[Live-cost]]*Table_Query_from_Mac10[[#This Row],[qty_to_ship]]</f>
        <v>112.8</v>
      </c>
      <c r="N957" s="47">
        <f>IF(Table_Query_from_Mac10[[#This Row],[item_no]]="KDA",-Table_Query_from_Mac10[[#This Row],[unit_price]],Table_Query_from_Mac10[[#This Row],[Net Unit]]*Table_Query_from_Mac10[[#This Row],[qty_to_ship]])</f>
        <v>259.36</v>
      </c>
      <c r="O957" s="47">
        <f>SUMIFS(Summary!C:C,Summary!H:H,Table_Query_from_Mac10[[#This Row],[Juiceoc]])</f>
        <v>0</v>
      </c>
      <c r="P957" s="47">
        <f>SUMIFS(Summary!D:D,Summary!H:H,Table_Query_from_Mac10[[#This Row],[Juiceoc]])</f>
        <v>0</v>
      </c>
      <c r="Q957" s="47">
        <f>SUMIFS(Summary!E:E,Summary!H:H,Table_Query_from_Mac10[[#This Row],[Juiceoc]])</f>
        <v>0</v>
      </c>
      <c r="R957" s="47">
        <f>Table_Query_from_Mac10[[#This Row],[Net Unit]]*(1+Table_Query_from_Mac10[[#This Row],[PriceIncreasebyType]])</f>
        <v>16.21</v>
      </c>
      <c r="S957" s="47">
        <f>Table_Query_from_Mac10[[#This Row],[UnitPriceFuture]]*Table_Query_from_Mac10[[#This Row],[qtytoShipFuture]]</f>
        <v>259.36</v>
      </c>
      <c r="T957" s="47">
        <f>ROUND(Table_Query_from_Mac10[[#This Row],[qty_to_ship]]*(1+Table_Query_from_Mac10[[#This Row],[VolumeIncreasebyType]]),0)</f>
        <v>16</v>
      </c>
      <c r="U957" s="47">
        <f>Table_Query_from_Mac10[[#This Row],[qtytoShipFuture]]*Table_Query_from_Mac10[[#This Row],[Future-cost]]</f>
        <v>112.8</v>
      </c>
      <c r="V957" s="47">
        <f>Table_Query_from_Mac10[[#This Row],[qtytoShipFuture]]-Table_Query_from_Mac10[[#This Row],[qty_to_ship]]</f>
        <v>0</v>
      </c>
      <c r="W957" s="47">
        <f>Table_Query_from_Mac10[[#This Row],[UnitPriceFuture]]</f>
        <v>16.21</v>
      </c>
      <c r="X957" s="47">
        <f>Table_Query_from_Mac10[[#This Row],[Unit Increase]]*Table_Query_from_Mac10[[#This Row],[UnitPriceFuture]]</f>
        <v>0</v>
      </c>
      <c r="Y957" s="47">
        <f>Table_Query_from_Mac10[[#This Row],[Unit Increase]]*Table_Query_from_Mac10[[#This Row],[Future-cost]]</f>
        <v>0</v>
      </c>
      <c r="Z957" s="47">
        <f>-(Table_Query_from_Mac10[[#This Row],[Incremental Sales]]+((Table_Query_from_Mac10[[#This Row],[Incremental Sales]]*-(SUM(Summary!$S$8:$S$9)))))*Summary!$S$18</f>
        <v>0</v>
      </c>
      <c r="AA957" s="47">
        <f>IFERROR(Table_Query_from_Mac10[[#This Row],[Incremental Cost]]/Table_Query_from_Mac10[[#This Row],[Incremental Sales]],0)</f>
        <v>0</v>
      </c>
      <c r="AB957" s="47">
        <f>IFERROR(Table_Query_from_Mac10[[#This Row],[TotalCostFuture]]/Table_Query_from_Mac10[[#This Row],[totalsalesFuture]],0)</f>
        <v>0.43491671807526217</v>
      </c>
      <c r="AN957" s="31">
        <v>64</v>
      </c>
      <c r="AO957">
        <f t="shared" si="28"/>
        <v>16</v>
      </c>
      <c r="AQ957" s="31">
        <v>46.32</v>
      </c>
      <c r="AR957">
        <f t="shared" si="29"/>
        <v>16.21</v>
      </c>
    </row>
    <row r="958" spans="1:44" x14ac:dyDescent="0.25">
      <c r="A958">
        <v>90093</v>
      </c>
      <c r="B958">
        <v>10</v>
      </c>
      <c r="C958" t="s">
        <v>57</v>
      </c>
      <c r="D958" t="s">
        <v>49</v>
      </c>
      <c r="E958">
        <v>12</v>
      </c>
      <c r="F958">
        <v>8.36</v>
      </c>
      <c r="G958">
        <v>19.45</v>
      </c>
      <c r="H958" s="1">
        <v>44841</v>
      </c>
      <c r="I958" s="20">
        <v>0</v>
      </c>
      <c r="J958" s="47">
        <f>Table_Query_from_Mac10[[#This Row],[unit_price]]-(Table_Query_from_Mac10[[#This Row],[unit_price]]*(Table_Query_from_Mac10[[#This Row],[discount_pct]]/100))</f>
        <v>19.45</v>
      </c>
      <c r="K958" s="47">
        <f>Table_Query_from_Mac10[[#This Row],[unit_cost]]</f>
        <v>8.36</v>
      </c>
      <c r="L958" s="47">
        <f>Table_Query_from_Mac10[[#This Row],[Live-cost]]*(1+Table_Query_from_Mac10[[#This Row],[CogsIncreasebyTYPE]])</f>
        <v>8.36</v>
      </c>
      <c r="M958" s="47">
        <f>Table_Query_from_Mac10[[#This Row],[Live-cost]]*Table_Query_from_Mac10[[#This Row],[qty_to_ship]]</f>
        <v>100.32</v>
      </c>
      <c r="N958" s="47">
        <f>IF(Table_Query_from_Mac10[[#This Row],[item_no]]="KDA",-Table_Query_from_Mac10[[#This Row],[unit_price]],Table_Query_from_Mac10[[#This Row],[Net Unit]]*Table_Query_from_Mac10[[#This Row],[qty_to_ship]])</f>
        <v>233.39999999999998</v>
      </c>
      <c r="O958" s="47">
        <f>SUMIFS(Summary!C:C,Summary!H:H,Table_Query_from_Mac10[[#This Row],[Juiceoc]])</f>
        <v>0</v>
      </c>
      <c r="P958" s="47">
        <f>SUMIFS(Summary!D:D,Summary!H:H,Table_Query_from_Mac10[[#This Row],[Juiceoc]])</f>
        <v>0</v>
      </c>
      <c r="Q958" s="47">
        <f>SUMIFS(Summary!E:E,Summary!H:H,Table_Query_from_Mac10[[#This Row],[Juiceoc]])</f>
        <v>0</v>
      </c>
      <c r="R958" s="47">
        <f>Table_Query_from_Mac10[[#This Row],[Net Unit]]*(1+Table_Query_from_Mac10[[#This Row],[PriceIncreasebyType]])</f>
        <v>19.45</v>
      </c>
      <c r="S958" s="47">
        <f>Table_Query_from_Mac10[[#This Row],[UnitPriceFuture]]*Table_Query_from_Mac10[[#This Row],[qtytoShipFuture]]</f>
        <v>233.39999999999998</v>
      </c>
      <c r="T958" s="47">
        <f>ROUND(Table_Query_from_Mac10[[#This Row],[qty_to_ship]]*(1+Table_Query_from_Mac10[[#This Row],[VolumeIncreasebyType]]),0)</f>
        <v>12</v>
      </c>
      <c r="U958" s="47">
        <f>Table_Query_from_Mac10[[#This Row],[qtytoShipFuture]]*Table_Query_from_Mac10[[#This Row],[Future-cost]]</f>
        <v>100.32</v>
      </c>
      <c r="V958" s="47">
        <f>Table_Query_from_Mac10[[#This Row],[qtytoShipFuture]]-Table_Query_from_Mac10[[#This Row],[qty_to_ship]]</f>
        <v>0</v>
      </c>
      <c r="W958" s="47">
        <f>Table_Query_from_Mac10[[#This Row],[UnitPriceFuture]]</f>
        <v>19.45</v>
      </c>
      <c r="X958" s="47">
        <f>Table_Query_from_Mac10[[#This Row],[Unit Increase]]*Table_Query_from_Mac10[[#This Row],[UnitPriceFuture]]</f>
        <v>0</v>
      </c>
      <c r="Y958" s="47">
        <f>Table_Query_from_Mac10[[#This Row],[Unit Increase]]*Table_Query_from_Mac10[[#This Row],[Future-cost]]</f>
        <v>0</v>
      </c>
      <c r="Z958" s="47">
        <f>-(Table_Query_from_Mac10[[#This Row],[Incremental Sales]]+((Table_Query_from_Mac10[[#This Row],[Incremental Sales]]*-(SUM(Summary!$S$8:$S$9)))))*Summary!$S$18</f>
        <v>0</v>
      </c>
      <c r="AA958" s="47">
        <f>IFERROR(Table_Query_from_Mac10[[#This Row],[Incremental Cost]]/Table_Query_from_Mac10[[#This Row],[Incremental Sales]],0)</f>
        <v>0</v>
      </c>
      <c r="AB958" s="47">
        <f>IFERROR(Table_Query_from_Mac10[[#This Row],[TotalCostFuture]]/Table_Query_from_Mac10[[#This Row],[totalsalesFuture]],0)</f>
        <v>0.42982005141388174</v>
      </c>
      <c r="AN958" s="30">
        <v>48</v>
      </c>
      <c r="AO958">
        <f t="shared" si="28"/>
        <v>12</v>
      </c>
      <c r="AQ958" s="30">
        <v>55.57</v>
      </c>
      <c r="AR958">
        <f t="shared" si="29"/>
        <v>19.45</v>
      </c>
    </row>
    <row r="959" spans="1:44" x14ac:dyDescent="0.25">
      <c r="A959">
        <v>90093</v>
      </c>
      <c r="B959">
        <v>11</v>
      </c>
      <c r="C959" t="s">
        <v>57</v>
      </c>
      <c r="D959" t="s">
        <v>49</v>
      </c>
      <c r="E959">
        <v>9</v>
      </c>
      <c r="F959">
        <v>9.7799999999999994</v>
      </c>
      <c r="G959">
        <v>23.91</v>
      </c>
      <c r="H959" s="1">
        <v>44841</v>
      </c>
      <c r="I959" s="20">
        <v>0</v>
      </c>
      <c r="J959" s="47">
        <f>Table_Query_from_Mac10[[#This Row],[unit_price]]-(Table_Query_from_Mac10[[#This Row],[unit_price]]*(Table_Query_from_Mac10[[#This Row],[discount_pct]]/100))</f>
        <v>23.91</v>
      </c>
      <c r="K959" s="47">
        <f>Table_Query_from_Mac10[[#This Row],[unit_cost]]</f>
        <v>9.7799999999999994</v>
      </c>
      <c r="L959" s="47">
        <f>Table_Query_from_Mac10[[#This Row],[Live-cost]]*(1+Table_Query_from_Mac10[[#This Row],[CogsIncreasebyTYPE]])</f>
        <v>9.7799999999999994</v>
      </c>
      <c r="M959" s="47">
        <f>Table_Query_from_Mac10[[#This Row],[Live-cost]]*Table_Query_from_Mac10[[#This Row],[qty_to_ship]]</f>
        <v>88.02</v>
      </c>
      <c r="N959" s="47">
        <f>IF(Table_Query_from_Mac10[[#This Row],[item_no]]="KDA",-Table_Query_from_Mac10[[#This Row],[unit_price]],Table_Query_from_Mac10[[#This Row],[Net Unit]]*Table_Query_from_Mac10[[#This Row],[qty_to_ship]])</f>
        <v>215.19</v>
      </c>
      <c r="O959" s="47">
        <f>SUMIFS(Summary!C:C,Summary!H:H,Table_Query_from_Mac10[[#This Row],[Juiceoc]])</f>
        <v>0</v>
      </c>
      <c r="P959" s="47">
        <f>SUMIFS(Summary!D:D,Summary!H:H,Table_Query_from_Mac10[[#This Row],[Juiceoc]])</f>
        <v>0</v>
      </c>
      <c r="Q959" s="47">
        <f>SUMIFS(Summary!E:E,Summary!H:H,Table_Query_from_Mac10[[#This Row],[Juiceoc]])</f>
        <v>0</v>
      </c>
      <c r="R959" s="47">
        <f>Table_Query_from_Mac10[[#This Row],[Net Unit]]*(1+Table_Query_from_Mac10[[#This Row],[PriceIncreasebyType]])</f>
        <v>23.91</v>
      </c>
      <c r="S959" s="47">
        <f>Table_Query_from_Mac10[[#This Row],[UnitPriceFuture]]*Table_Query_from_Mac10[[#This Row],[qtytoShipFuture]]</f>
        <v>215.19</v>
      </c>
      <c r="T959" s="47">
        <f>ROUND(Table_Query_from_Mac10[[#This Row],[qty_to_ship]]*(1+Table_Query_from_Mac10[[#This Row],[VolumeIncreasebyType]]),0)</f>
        <v>9</v>
      </c>
      <c r="U959" s="47">
        <f>Table_Query_from_Mac10[[#This Row],[qtytoShipFuture]]*Table_Query_from_Mac10[[#This Row],[Future-cost]]</f>
        <v>88.02</v>
      </c>
      <c r="V959" s="47">
        <f>Table_Query_from_Mac10[[#This Row],[qtytoShipFuture]]-Table_Query_from_Mac10[[#This Row],[qty_to_ship]]</f>
        <v>0</v>
      </c>
      <c r="W959" s="47">
        <f>Table_Query_from_Mac10[[#This Row],[UnitPriceFuture]]</f>
        <v>23.91</v>
      </c>
      <c r="X959" s="47">
        <f>Table_Query_from_Mac10[[#This Row],[Unit Increase]]*Table_Query_from_Mac10[[#This Row],[UnitPriceFuture]]</f>
        <v>0</v>
      </c>
      <c r="Y959" s="47">
        <f>Table_Query_from_Mac10[[#This Row],[Unit Increase]]*Table_Query_from_Mac10[[#This Row],[Future-cost]]</f>
        <v>0</v>
      </c>
      <c r="Z959" s="47">
        <f>-(Table_Query_from_Mac10[[#This Row],[Incremental Sales]]+((Table_Query_from_Mac10[[#This Row],[Incremental Sales]]*-(SUM(Summary!$S$8:$S$9)))))*Summary!$S$18</f>
        <v>0</v>
      </c>
      <c r="AA959" s="47">
        <f>IFERROR(Table_Query_from_Mac10[[#This Row],[Incremental Cost]]/Table_Query_from_Mac10[[#This Row],[Incremental Sales]],0)</f>
        <v>0</v>
      </c>
      <c r="AB959" s="47">
        <f>IFERROR(Table_Query_from_Mac10[[#This Row],[TotalCostFuture]]/Table_Query_from_Mac10[[#This Row],[totalsalesFuture]],0)</f>
        <v>0.40903387703889582</v>
      </c>
      <c r="AN959" s="31">
        <v>36</v>
      </c>
      <c r="AO959">
        <f t="shared" si="28"/>
        <v>9</v>
      </c>
      <c r="AQ959" s="31">
        <v>68.3</v>
      </c>
      <c r="AR959">
        <f t="shared" si="29"/>
        <v>23.91</v>
      </c>
    </row>
    <row r="960" spans="1:44" x14ac:dyDescent="0.25">
      <c r="A960">
        <v>90093</v>
      </c>
      <c r="B960">
        <v>12</v>
      </c>
      <c r="C960" t="s">
        <v>57</v>
      </c>
      <c r="D960" t="s">
        <v>49</v>
      </c>
      <c r="E960">
        <v>8</v>
      </c>
      <c r="F960">
        <v>12.86</v>
      </c>
      <c r="G960">
        <v>33.85</v>
      </c>
      <c r="H960" s="1">
        <v>44841</v>
      </c>
      <c r="I960" s="20">
        <v>0</v>
      </c>
      <c r="J960" s="47">
        <f>Table_Query_from_Mac10[[#This Row],[unit_price]]-(Table_Query_from_Mac10[[#This Row],[unit_price]]*(Table_Query_from_Mac10[[#This Row],[discount_pct]]/100))</f>
        <v>33.85</v>
      </c>
      <c r="K960" s="47">
        <f>Table_Query_from_Mac10[[#This Row],[unit_cost]]</f>
        <v>12.86</v>
      </c>
      <c r="L960" s="47">
        <f>Table_Query_from_Mac10[[#This Row],[Live-cost]]*(1+Table_Query_from_Mac10[[#This Row],[CogsIncreasebyTYPE]])</f>
        <v>12.86</v>
      </c>
      <c r="M960" s="47">
        <f>Table_Query_from_Mac10[[#This Row],[Live-cost]]*Table_Query_from_Mac10[[#This Row],[qty_to_ship]]</f>
        <v>102.88</v>
      </c>
      <c r="N960" s="47">
        <f>IF(Table_Query_from_Mac10[[#This Row],[item_no]]="KDA",-Table_Query_from_Mac10[[#This Row],[unit_price]],Table_Query_from_Mac10[[#This Row],[Net Unit]]*Table_Query_from_Mac10[[#This Row],[qty_to_ship]])</f>
        <v>270.8</v>
      </c>
      <c r="O960" s="47">
        <f>SUMIFS(Summary!C:C,Summary!H:H,Table_Query_from_Mac10[[#This Row],[Juiceoc]])</f>
        <v>0</v>
      </c>
      <c r="P960" s="47">
        <f>SUMIFS(Summary!D:D,Summary!H:H,Table_Query_from_Mac10[[#This Row],[Juiceoc]])</f>
        <v>0</v>
      </c>
      <c r="Q960" s="47">
        <f>SUMIFS(Summary!E:E,Summary!H:H,Table_Query_from_Mac10[[#This Row],[Juiceoc]])</f>
        <v>0</v>
      </c>
      <c r="R960" s="47">
        <f>Table_Query_from_Mac10[[#This Row],[Net Unit]]*(1+Table_Query_from_Mac10[[#This Row],[PriceIncreasebyType]])</f>
        <v>33.85</v>
      </c>
      <c r="S960" s="47">
        <f>Table_Query_from_Mac10[[#This Row],[UnitPriceFuture]]*Table_Query_from_Mac10[[#This Row],[qtytoShipFuture]]</f>
        <v>270.8</v>
      </c>
      <c r="T960" s="47">
        <f>ROUND(Table_Query_from_Mac10[[#This Row],[qty_to_ship]]*(1+Table_Query_from_Mac10[[#This Row],[VolumeIncreasebyType]]),0)</f>
        <v>8</v>
      </c>
      <c r="U960" s="47">
        <f>Table_Query_from_Mac10[[#This Row],[qtytoShipFuture]]*Table_Query_from_Mac10[[#This Row],[Future-cost]]</f>
        <v>102.88</v>
      </c>
      <c r="V960" s="47">
        <f>Table_Query_from_Mac10[[#This Row],[qtytoShipFuture]]-Table_Query_from_Mac10[[#This Row],[qty_to_ship]]</f>
        <v>0</v>
      </c>
      <c r="W960" s="47">
        <f>Table_Query_from_Mac10[[#This Row],[UnitPriceFuture]]</f>
        <v>33.85</v>
      </c>
      <c r="X960" s="47">
        <f>Table_Query_from_Mac10[[#This Row],[Unit Increase]]*Table_Query_from_Mac10[[#This Row],[UnitPriceFuture]]</f>
        <v>0</v>
      </c>
      <c r="Y960" s="47">
        <f>Table_Query_from_Mac10[[#This Row],[Unit Increase]]*Table_Query_from_Mac10[[#This Row],[Future-cost]]</f>
        <v>0</v>
      </c>
      <c r="Z960" s="47">
        <f>-(Table_Query_from_Mac10[[#This Row],[Incremental Sales]]+((Table_Query_from_Mac10[[#This Row],[Incremental Sales]]*-(SUM(Summary!$S$8:$S$9)))))*Summary!$S$18</f>
        <v>0</v>
      </c>
      <c r="AA960" s="47">
        <f>IFERROR(Table_Query_from_Mac10[[#This Row],[Incremental Cost]]/Table_Query_from_Mac10[[#This Row],[Incremental Sales]],0)</f>
        <v>0</v>
      </c>
      <c r="AB960" s="47">
        <f>IFERROR(Table_Query_from_Mac10[[#This Row],[TotalCostFuture]]/Table_Query_from_Mac10[[#This Row],[totalsalesFuture]],0)</f>
        <v>0.3799113737075332</v>
      </c>
      <c r="AN960" s="30">
        <v>32</v>
      </c>
      <c r="AO960">
        <f t="shared" si="28"/>
        <v>8</v>
      </c>
      <c r="AQ960" s="30">
        <v>96.72</v>
      </c>
      <c r="AR960">
        <f t="shared" si="29"/>
        <v>33.85</v>
      </c>
    </row>
    <row r="961" spans="1:44" x14ac:dyDescent="0.25">
      <c r="A961">
        <v>90094</v>
      </c>
      <c r="B961">
        <v>1</v>
      </c>
      <c r="C961" t="s">
        <v>51</v>
      </c>
      <c r="D961" t="s">
        <v>80</v>
      </c>
      <c r="E961">
        <v>36</v>
      </c>
      <c r="F961">
        <v>3.05</v>
      </c>
      <c r="G961">
        <v>6.11</v>
      </c>
      <c r="H961" s="1">
        <v>44861</v>
      </c>
      <c r="I961" s="20">
        <v>0</v>
      </c>
      <c r="J961" s="47">
        <f>Table_Query_from_Mac10[[#This Row],[unit_price]]-(Table_Query_from_Mac10[[#This Row],[unit_price]]*(Table_Query_from_Mac10[[#This Row],[discount_pct]]/100))</f>
        <v>6.11</v>
      </c>
      <c r="K961" s="47">
        <f>Table_Query_from_Mac10[[#This Row],[unit_cost]]</f>
        <v>3.05</v>
      </c>
      <c r="L961" s="47">
        <f>Table_Query_from_Mac10[[#This Row],[Live-cost]]*(1+Table_Query_from_Mac10[[#This Row],[CogsIncreasebyTYPE]])</f>
        <v>3.05</v>
      </c>
      <c r="M961" s="47">
        <f>Table_Query_from_Mac10[[#This Row],[Live-cost]]*Table_Query_from_Mac10[[#This Row],[qty_to_ship]]</f>
        <v>109.8</v>
      </c>
      <c r="N961" s="47">
        <f>IF(Table_Query_from_Mac10[[#This Row],[item_no]]="KDA",-Table_Query_from_Mac10[[#This Row],[unit_price]],Table_Query_from_Mac10[[#This Row],[Net Unit]]*Table_Query_from_Mac10[[#This Row],[qty_to_ship]])</f>
        <v>219.96</v>
      </c>
      <c r="O961" s="47">
        <f>SUMIFS(Summary!C:C,Summary!H:H,Table_Query_from_Mac10[[#This Row],[Juiceoc]])</f>
        <v>0</v>
      </c>
      <c r="P961" s="47">
        <f>SUMIFS(Summary!D:D,Summary!H:H,Table_Query_from_Mac10[[#This Row],[Juiceoc]])</f>
        <v>0</v>
      </c>
      <c r="Q961" s="47">
        <f>SUMIFS(Summary!E:E,Summary!H:H,Table_Query_from_Mac10[[#This Row],[Juiceoc]])</f>
        <v>0</v>
      </c>
      <c r="R961" s="47">
        <f>Table_Query_from_Mac10[[#This Row],[Net Unit]]*(1+Table_Query_from_Mac10[[#This Row],[PriceIncreasebyType]])</f>
        <v>6.11</v>
      </c>
      <c r="S961" s="47">
        <f>Table_Query_from_Mac10[[#This Row],[UnitPriceFuture]]*Table_Query_from_Mac10[[#This Row],[qtytoShipFuture]]</f>
        <v>219.96</v>
      </c>
      <c r="T961" s="47">
        <f>ROUND(Table_Query_from_Mac10[[#This Row],[qty_to_ship]]*(1+Table_Query_from_Mac10[[#This Row],[VolumeIncreasebyType]]),0)</f>
        <v>36</v>
      </c>
      <c r="U961" s="47">
        <f>Table_Query_from_Mac10[[#This Row],[qtytoShipFuture]]*Table_Query_from_Mac10[[#This Row],[Future-cost]]</f>
        <v>109.8</v>
      </c>
      <c r="V961" s="47">
        <f>Table_Query_from_Mac10[[#This Row],[qtytoShipFuture]]-Table_Query_from_Mac10[[#This Row],[qty_to_ship]]</f>
        <v>0</v>
      </c>
      <c r="W961" s="47">
        <f>Table_Query_from_Mac10[[#This Row],[UnitPriceFuture]]</f>
        <v>6.11</v>
      </c>
      <c r="X961" s="47">
        <f>Table_Query_from_Mac10[[#This Row],[Unit Increase]]*Table_Query_from_Mac10[[#This Row],[UnitPriceFuture]]</f>
        <v>0</v>
      </c>
      <c r="Y961" s="47">
        <f>Table_Query_from_Mac10[[#This Row],[Unit Increase]]*Table_Query_from_Mac10[[#This Row],[Future-cost]]</f>
        <v>0</v>
      </c>
      <c r="Z961" s="47">
        <f>-(Table_Query_from_Mac10[[#This Row],[Incremental Sales]]+((Table_Query_from_Mac10[[#This Row],[Incremental Sales]]*-(SUM(Summary!$S$8:$S$9)))))*Summary!$S$18</f>
        <v>0</v>
      </c>
      <c r="AA961" s="47">
        <f>IFERROR(Table_Query_from_Mac10[[#This Row],[Incremental Cost]]/Table_Query_from_Mac10[[#This Row],[Incremental Sales]],0)</f>
        <v>0</v>
      </c>
      <c r="AB961" s="47">
        <f>IFERROR(Table_Query_from_Mac10[[#This Row],[TotalCostFuture]]/Table_Query_from_Mac10[[#This Row],[totalsalesFuture]],0)</f>
        <v>0.49918166939443531</v>
      </c>
      <c r="AN961" s="31">
        <v>144</v>
      </c>
      <c r="AO961">
        <f t="shared" si="28"/>
        <v>36</v>
      </c>
      <c r="AQ961" s="31">
        <v>17.46</v>
      </c>
      <c r="AR961">
        <f t="shared" si="29"/>
        <v>6.11</v>
      </c>
    </row>
    <row r="962" spans="1:44" x14ac:dyDescent="0.25">
      <c r="A962">
        <v>90094</v>
      </c>
      <c r="B962">
        <v>2</v>
      </c>
      <c r="C962" t="s">
        <v>54</v>
      </c>
      <c r="D962" t="s">
        <v>80</v>
      </c>
      <c r="E962">
        <v>57</v>
      </c>
      <c r="F962">
        <v>4.59</v>
      </c>
      <c r="G962">
        <v>8.9</v>
      </c>
      <c r="H962" s="1">
        <v>44861</v>
      </c>
      <c r="I962" s="20">
        <v>0</v>
      </c>
      <c r="J962" s="47">
        <f>Table_Query_from_Mac10[[#This Row],[unit_price]]-(Table_Query_from_Mac10[[#This Row],[unit_price]]*(Table_Query_from_Mac10[[#This Row],[discount_pct]]/100))</f>
        <v>8.9</v>
      </c>
      <c r="K962" s="47">
        <f>Table_Query_from_Mac10[[#This Row],[unit_cost]]</f>
        <v>4.59</v>
      </c>
      <c r="L962" s="47">
        <f>Table_Query_from_Mac10[[#This Row],[Live-cost]]*(1+Table_Query_from_Mac10[[#This Row],[CogsIncreasebyTYPE]])</f>
        <v>4.59</v>
      </c>
      <c r="M962" s="47">
        <f>Table_Query_from_Mac10[[#This Row],[Live-cost]]*Table_Query_from_Mac10[[#This Row],[qty_to_ship]]</f>
        <v>261.63</v>
      </c>
      <c r="N962" s="47">
        <f>IF(Table_Query_from_Mac10[[#This Row],[item_no]]="KDA",-Table_Query_from_Mac10[[#This Row],[unit_price]],Table_Query_from_Mac10[[#This Row],[Net Unit]]*Table_Query_from_Mac10[[#This Row],[qty_to_ship]])</f>
        <v>507.3</v>
      </c>
      <c r="O962" s="47">
        <f>SUMIFS(Summary!C:C,Summary!H:H,Table_Query_from_Mac10[[#This Row],[Juiceoc]])</f>
        <v>0</v>
      </c>
      <c r="P962" s="47">
        <f>SUMIFS(Summary!D:D,Summary!H:H,Table_Query_from_Mac10[[#This Row],[Juiceoc]])</f>
        <v>0</v>
      </c>
      <c r="Q962" s="47">
        <f>SUMIFS(Summary!E:E,Summary!H:H,Table_Query_from_Mac10[[#This Row],[Juiceoc]])</f>
        <v>0</v>
      </c>
      <c r="R962" s="47">
        <f>Table_Query_from_Mac10[[#This Row],[Net Unit]]*(1+Table_Query_from_Mac10[[#This Row],[PriceIncreasebyType]])</f>
        <v>8.9</v>
      </c>
      <c r="S962" s="47">
        <f>Table_Query_from_Mac10[[#This Row],[UnitPriceFuture]]*Table_Query_from_Mac10[[#This Row],[qtytoShipFuture]]</f>
        <v>507.3</v>
      </c>
      <c r="T962" s="47">
        <f>ROUND(Table_Query_from_Mac10[[#This Row],[qty_to_ship]]*(1+Table_Query_from_Mac10[[#This Row],[VolumeIncreasebyType]]),0)</f>
        <v>57</v>
      </c>
      <c r="U962" s="47">
        <f>Table_Query_from_Mac10[[#This Row],[qtytoShipFuture]]*Table_Query_from_Mac10[[#This Row],[Future-cost]]</f>
        <v>261.63</v>
      </c>
      <c r="V962" s="47">
        <f>Table_Query_from_Mac10[[#This Row],[qtytoShipFuture]]-Table_Query_from_Mac10[[#This Row],[qty_to_ship]]</f>
        <v>0</v>
      </c>
      <c r="W962" s="47">
        <f>Table_Query_from_Mac10[[#This Row],[UnitPriceFuture]]</f>
        <v>8.9</v>
      </c>
      <c r="X962" s="47">
        <f>Table_Query_from_Mac10[[#This Row],[Unit Increase]]*Table_Query_from_Mac10[[#This Row],[UnitPriceFuture]]</f>
        <v>0</v>
      </c>
      <c r="Y962" s="47">
        <f>Table_Query_from_Mac10[[#This Row],[Unit Increase]]*Table_Query_from_Mac10[[#This Row],[Future-cost]]</f>
        <v>0</v>
      </c>
      <c r="Z962" s="47">
        <f>-(Table_Query_from_Mac10[[#This Row],[Incremental Sales]]+((Table_Query_from_Mac10[[#This Row],[Incremental Sales]]*-(SUM(Summary!$S$8:$S$9)))))*Summary!$S$18</f>
        <v>0</v>
      </c>
      <c r="AA962" s="47">
        <f>IFERROR(Table_Query_from_Mac10[[#This Row],[Incremental Cost]]/Table_Query_from_Mac10[[#This Row],[Incremental Sales]],0)</f>
        <v>0</v>
      </c>
      <c r="AB962" s="47">
        <f>IFERROR(Table_Query_from_Mac10[[#This Row],[TotalCostFuture]]/Table_Query_from_Mac10[[#This Row],[totalsalesFuture]],0)</f>
        <v>0.51573033707865168</v>
      </c>
      <c r="AN962" s="30">
        <v>225</v>
      </c>
      <c r="AO962">
        <f t="shared" si="28"/>
        <v>57</v>
      </c>
      <c r="AQ962" s="30">
        <v>25.43</v>
      </c>
      <c r="AR962">
        <f t="shared" si="29"/>
        <v>8.9</v>
      </c>
    </row>
    <row r="963" spans="1:44" x14ac:dyDescent="0.25">
      <c r="A963">
        <v>90094</v>
      </c>
      <c r="B963">
        <v>3</v>
      </c>
      <c r="C963" t="s">
        <v>54</v>
      </c>
      <c r="D963" t="s">
        <v>80</v>
      </c>
      <c r="E963">
        <v>160</v>
      </c>
      <c r="F963">
        <v>5.58</v>
      </c>
      <c r="G963">
        <v>10.62</v>
      </c>
      <c r="H963" s="1">
        <v>44861</v>
      </c>
      <c r="I963" s="20">
        <v>0</v>
      </c>
      <c r="J963" s="47">
        <f>Table_Query_from_Mac10[[#This Row],[unit_price]]-(Table_Query_from_Mac10[[#This Row],[unit_price]]*(Table_Query_from_Mac10[[#This Row],[discount_pct]]/100))</f>
        <v>10.62</v>
      </c>
      <c r="K963" s="47">
        <f>Table_Query_from_Mac10[[#This Row],[unit_cost]]</f>
        <v>5.58</v>
      </c>
      <c r="L963" s="47">
        <f>Table_Query_from_Mac10[[#This Row],[Live-cost]]*(1+Table_Query_from_Mac10[[#This Row],[CogsIncreasebyTYPE]])</f>
        <v>5.58</v>
      </c>
      <c r="M963" s="47">
        <f>Table_Query_from_Mac10[[#This Row],[Live-cost]]*Table_Query_from_Mac10[[#This Row],[qty_to_ship]]</f>
        <v>892.8</v>
      </c>
      <c r="N963" s="47">
        <f>IF(Table_Query_from_Mac10[[#This Row],[item_no]]="KDA",-Table_Query_from_Mac10[[#This Row],[unit_price]],Table_Query_from_Mac10[[#This Row],[Net Unit]]*Table_Query_from_Mac10[[#This Row],[qty_to_ship]])</f>
        <v>1699.1999999999998</v>
      </c>
      <c r="O963" s="47">
        <f>SUMIFS(Summary!C:C,Summary!H:H,Table_Query_from_Mac10[[#This Row],[Juiceoc]])</f>
        <v>0</v>
      </c>
      <c r="P963" s="47">
        <f>SUMIFS(Summary!D:D,Summary!H:H,Table_Query_from_Mac10[[#This Row],[Juiceoc]])</f>
        <v>0</v>
      </c>
      <c r="Q963" s="47">
        <f>SUMIFS(Summary!E:E,Summary!H:H,Table_Query_from_Mac10[[#This Row],[Juiceoc]])</f>
        <v>0</v>
      </c>
      <c r="R963" s="47">
        <f>Table_Query_from_Mac10[[#This Row],[Net Unit]]*(1+Table_Query_from_Mac10[[#This Row],[PriceIncreasebyType]])</f>
        <v>10.62</v>
      </c>
      <c r="S963" s="47">
        <f>Table_Query_from_Mac10[[#This Row],[UnitPriceFuture]]*Table_Query_from_Mac10[[#This Row],[qtytoShipFuture]]</f>
        <v>1699.1999999999998</v>
      </c>
      <c r="T963" s="47">
        <f>ROUND(Table_Query_from_Mac10[[#This Row],[qty_to_ship]]*(1+Table_Query_from_Mac10[[#This Row],[VolumeIncreasebyType]]),0)</f>
        <v>160</v>
      </c>
      <c r="U963" s="47">
        <f>Table_Query_from_Mac10[[#This Row],[qtytoShipFuture]]*Table_Query_from_Mac10[[#This Row],[Future-cost]]</f>
        <v>892.8</v>
      </c>
      <c r="V963" s="47">
        <f>Table_Query_from_Mac10[[#This Row],[qtytoShipFuture]]-Table_Query_from_Mac10[[#This Row],[qty_to_ship]]</f>
        <v>0</v>
      </c>
      <c r="W963" s="47">
        <f>Table_Query_from_Mac10[[#This Row],[UnitPriceFuture]]</f>
        <v>10.62</v>
      </c>
      <c r="X963" s="47">
        <f>Table_Query_from_Mac10[[#This Row],[Unit Increase]]*Table_Query_from_Mac10[[#This Row],[UnitPriceFuture]]</f>
        <v>0</v>
      </c>
      <c r="Y963" s="47">
        <f>Table_Query_from_Mac10[[#This Row],[Unit Increase]]*Table_Query_from_Mac10[[#This Row],[Future-cost]]</f>
        <v>0</v>
      </c>
      <c r="Z963" s="47">
        <f>-(Table_Query_from_Mac10[[#This Row],[Incremental Sales]]+((Table_Query_from_Mac10[[#This Row],[Incremental Sales]]*-(SUM(Summary!$S$8:$S$9)))))*Summary!$S$18</f>
        <v>0</v>
      </c>
      <c r="AA963" s="47">
        <f>IFERROR(Table_Query_from_Mac10[[#This Row],[Incremental Cost]]/Table_Query_from_Mac10[[#This Row],[Incremental Sales]],0)</f>
        <v>0</v>
      </c>
      <c r="AB963" s="47">
        <f>IFERROR(Table_Query_from_Mac10[[#This Row],[TotalCostFuture]]/Table_Query_from_Mac10[[#This Row],[totalsalesFuture]],0)</f>
        <v>0.52542372881355937</v>
      </c>
      <c r="AN963" s="31">
        <v>640</v>
      </c>
      <c r="AO963">
        <f t="shared" ref="AO963:AO1026" si="30">CEILING(AN963/4,1)</f>
        <v>160</v>
      </c>
      <c r="AQ963" s="31">
        <v>30.34</v>
      </c>
      <c r="AR963">
        <f t="shared" ref="AR963:AR1026" si="31">ROUND(AQ963/5*1.75,2)</f>
        <v>10.62</v>
      </c>
    </row>
    <row r="964" spans="1:44" x14ac:dyDescent="0.25">
      <c r="A964">
        <v>90094</v>
      </c>
      <c r="B964">
        <v>4</v>
      </c>
      <c r="C964" t="s">
        <v>52</v>
      </c>
      <c r="D964" t="s">
        <v>80</v>
      </c>
      <c r="E964">
        <v>48</v>
      </c>
      <c r="F964">
        <v>6.76</v>
      </c>
      <c r="G964">
        <v>12.81</v>
      </c>
      <c r="H964" s="1">
        <v>44861</v>
      </c>
      <c r="I964" s="20">
        <v>0</v>
      </c>
      <c r="J964" s="47">
        <f>Table_Query_from_Mac10[[#This Row],[unit_price]]-(Table_Query_from_Mac10[[#This Row],[unit_price]]*(Table_Query_from_Mac10[[#This Row],[discount_pct]]/100))</f>
        <v>12.81</v>
      </c>
      <c r="K964" s="47">
        <f>Table_Query_from_Mac10[[#This Row],[unit_cost]]</f>
        <v>6.76</v>
      </c>
      <c r="L964" s="47">
        <f>Table_Query_from_Mac10[[#This Row],[Live-cost]]*(1+Table_Query_from_Mac10[[#This Row],[CogsIncreasebyTYPE]])</f>
        <v>6.76</v>
      </c>
      <c r="M964" s="47">
        <f>Table_Query_from_Mac10[[#This Row],[Live-cost]]*Table_Query_from_Mac10[[#This Row],[qty_to_ship]]</f>
        <v>324.48</v>
      </c>
      <c r="N964" s="47">
        <f>IF(Table_Query_from_Mac10[[#This Row],[item_no]]="KDA",-Table_Query_from_Mac10[[#This Row],[unit_price]],Table_Query_from_Mac10[[#This Row],[Net Unit]]*Table_Query_from_Mac10[[#This Row],[qty_to_ship]])</f>
        <v>614.88</v>
      </c>
      <c r="O964" s="47">
        <f>SUMIFS(Summary!C:C,Summary!H:H,Table_Query_from_Mac10[[#This Row],[Juiceoc]])</f>
        <v>0</v>
      </c>
      <c r="P964" s="47">
        <f>SUMIFS(Summary!D:D,Summary!H:H,Table_Query_from_Mac10[[#This Row],[Juiceoc]])</f>
        <v>0</v>
      </c>
      <c r="Q964" s="47">
        <f>SUMIFS(Summary!E:E,Summary!H:H,Table_Query_from_Mac10[[#This Row],[Juiceoc]])</f>
        <v>0</v>
      </c>
      <c r="R964" s="47">
        <f>Table_Query_from_Mac10[[#This Row],[Net Unit]]*(1+Table_Query_from_Mac10[[#This Row],[PriceIncreasebyType]])</f>
        <v>12.81</v>
      </c>
      <c r="S964" s="47">
        <f>Table_Query_from_Mac10[[#This Row],[UnitPriceFuture]]*Table_Query_from_Mac10[[#This Row],[qtytoShipFuture]]</f>
        <v>614.88</v>
      </c>
      <c r="T964" s="47">
        <f>ROUND(Table_Query_from_Mac10[[#This Row],[qty_to_ship]]*(1+Table_Query_from_Mac10[[#This Row],[VolumeIncreasebyType]]),0)</f>
        <v>48</v>
      </c>
      <c r="U964" s="47">
        <f>Table_Query_from_Mac10[[#This Row],[qtytoShipFuture]]*Table_Query_from_Mac10[[#This Row],[Future-cost]]</f>
        <v>324.48</v>
      </c>
      <c r="V964" s="47">
        <f>Table_Query_from_Mac10[[#This Row],[qtytoShipFuture]]-Table_Query_from_Mac10[[#This Row],[qty_to_ship]]</f>
        <v>0</v>
      </c>
      <c r="W964" s="47">
        <f>Table_Query_from_Mac10[[#This Row],[UnitPriceFuture]]</f>
        <v>12.81</v>
      </c>
      <c r="X964" s="47">
        <f>Table_Query_from_Mac10[[#This Row],[Unit Increase]]*Table_Query_from_Mac10[[#This Row],[UnitPriceFuture]]</f>
        <v>0</v>
      </c>
      <c r="Y964" s="47">
        <f>Table_Query_from_Mac10[[#This Row],[Unit Increase]]*Table_Query_from_Mac10[[#This Row],[Future-cost]]</f>
        <v>0</v>
      </c>
      <c r="Z964" s="47">
        <f>-(Table_Query_from_Mac10[[#This Row],[Incremental Sales]]+((Table_Query_from_Mac10[[#This Row],[Incremental Sales]]*-(SUM(Summary!$S$8:$S$9)))))*Summary!$S$18</f>
        <v>0</v>
      </c>
      <c r="AA964" s="47">
        <f>IFERROR(Table_Query_from_Mac10[[#This Row],[Incremental Cost]]/Table_Query_from_Mac10[[#This Row],[Incremental Sales]],0)</f>
        <v>0</v>
      </c>
      <c r="AB964" s="47">
        <f>IFERROR(Table_Query_from_Mac10[[#This Row],[TotalCostFuture]]/Table_Query_from_Mac10[[#This Row],[totalsalesFuture]],0)</f>
        <v>0.52771272443403594</v>
      </c>
      <c r="AN964" s="30">
        <v>192</v>
      </c>
      <c r="AO964">
        <f t="shared" si="30"/>
        <v>48</v>
      </c>
      <c r="AQ964" s="30">
        <v>36.590000000000003</v>
      </c>
      <c r="AR964">
        <f t="shared" si="31"/>
        <v>12.81</v>
      </c>
    </row>
    <row r="965" spans="1:44" x14ac:dyDescent="0.25">
      <c r="A965">
        <v>90094</v>
      </c>
      <c r="B965">
        <v>5</v>
      </c>
      <c r="C965" t="s">
        <v>52</v>
      </c>
      <c r="D965" t="s">
        <v>80</v>
      </c>
      <c r="E965">
        <v>12</v>
      </c>
      <c r="F965">
        <v>8.0299999999999994</v>
      </c>
      <c r="G965">
        <v>14.99</v>
      </c>
      <c r="H965" s="1">
        <v>44861</v>
      </c>
      <c r="I965" s="20">
        <v>0</v>
      </c>
      <c r="J965" s="47">
        <f>Table_Query_from_Mac10[[#This Row],[unit_price]]-(Table_Query_from_Mac10[[#This Row],[unit_price]]*(Table_Query_from_Mac10[[#This Row],[discount_pct]]/100))</f>
        <v>14.99</v>
      </c>
      <c r="K965" s="47">
        <f>Table_Query_from_Mac10[[#This Row],[unit_cost]]</f>
        <v>8.0299999999999994</v>
      </c>
      <c r="L965" s="47">
        <f>Table_Query_from_Mac10[[#This Row],[Live-cost]]*(1+Table_Query_from_Mac10[[#This Row],[CogsIncreasebyTYPE]])</f>
        <v>8.0299999999999994</v>
      </c>
      <c r="M965" s="47">
        <f>Table_Query_from_Mac10[[#This Row],[Live-cost]]*Table_Query_from_Mac10[[#This Row],[qty_to_ship]]</f>
        <v>96.359999999999985</v>
      </c>
      <c r="N965" s="47">
        <f>IF(Table_Query_from_Mac10[[#This Row],[item_no]]="KDA",-Table_Query_from_Mac10[[#This Row],[unit_price]],Table_Query_from_Mac10[[#This Row],[Net Unit]]*Table_Query_from_Mac10[[#This Row],[qty_to_ship]])</f>
        <v>179.88</v>
      </c>
      <c r="O965" s="47">
        <f>SUMIFS(Summary!C:C,Summary!H:H,Table_Query_from_Mac10[[#This Row],[Juiceoc]])</f>
        <v>0</v>
      </c>
      <c r="P965" s="47">
        <f>SUMIFS(Summary!D:D,Summary!H:H,Table_Query_from_Mac10[[#This Row],[Juiceoc]])</f>
        <v>0</v>
      </c>
      <c r="Q965" s="47">
        <f>SUMIFS(Summary!E:E,Summary!H:H,Table_Query_from_Mac10[[#This Row],[Juiceoc]])</f>
        <v>0</v>
      </c>
      <c r="R965" s="47">
        <f>Table_Query_from_Mac10[[#This Row],[Net Unit]]*(1+Table_Query_from_Mac10[[#This Row],[PriceIncreasebyType]])</f>
        <v>14.99</v>
      </c>
      <c r="S965" s="47">
        <f>Table_Query_from_Mac10[[#This Row],[UnitPriceFuture]]*Table_Query_from_Mac10[[#This Row],[qtytoShipFuture]]</f>
        <v>179.88</v>
      </c>
      <c r="T965" s="47">
        <f>ROUND(Table_Query_from_Mac10[[#This Row],[qty_to_ship]]*(1+Table_Query_from_Mac10[[#This Row],[VolumeIncreasebyType]]),0)</f>
        <v>12</v>
      </c>
      <c r="U965" s="47">
        <f>Table_Query_from_Mac10[[#This Row],[qtytoShipFuture]]*Table_Query_from_Mac10[[#This Row],[Future-cost]]</f>
        <v>96.359999999999985</v>
      </c>
      <c r="V965" s="47">
        <f>Table_Query_from_Mac10[[#This Row],[qtytoShipFuture]]-Table_Query_from_Mac10[[#This Row],[qty_to_ship]]</f>
        <v>0</v>
      </c>
      <c r="W965" s="47">
        <f>Table_Query_from_Mac10[[#This Row],[UnitPriceFuture]]</f>
        <v>14.99</v>
      </c>
      <c r="X965" s="47">
        <f>Table_Query_from_Mac10[[#This Row],[Unit Increase]]*Table_Query_from_Mac10[[#This Row],[UnitPriceFuture]]</f>
        <v>0</v>
      </c>
      <c r="Y965" s="47">
        <f>Table_Query_from_Mac10[[#This Row],[Unit Increase]]*Table_Query_from_Mac10[[#This Row],[Future-cost]]</f>
        <v>0</v>
      </c>
      <c r="Z965" s="47">
        <f>-(Table_Query_from_Mac10[[#This Row],[Incremental Sales]]+((Table_Query_from_Mac10[[#This Row],[Incremental Sales]]*-(SUM(Summary!$S$8:$S$9)))))*Summary!$S$18</f>
        <v>0</v>
      </c>
      <c r="AA965" s="47">
        <f>IFERROR(Table_Query_from_Mac10[[#This Row],[Incremental Cost]]/Table_Query_from_Mac10[[#This Row],[Incremental Sales]],0)</f>
        <v>0</v>
      </c>
      <c r="AB965" s="47">
        <f>IFERROR(Table_Query_from_Mac10[[#This Row],[TotalCostFuture]]/Table_Query_from_Mac10[[#This Row],[totalsalesFuture]],0)</f>
        <v>0.53569046030687117</v>
      </c>
      <c r="AN965" s="31">
        <v>48</v>
      </c>
      <c r="AO965">
        <f t="shared" si="30"/>
        <v>12</v>
      </c>
      <c r="AQ965" s="31">
        <v>42.84</v>
      </c>
      <c r="AR965">
        <f t="shared" si="31"/>
        <v>14.99</v>
      </c>
    </row>
    <row r="966" spans="1:44" x14ac:dyDescent="0.25">
      <c r="A966">
        <v>90094</v>
      </c>
      <c r="B966">
        <v>6</v>
      </c>
      <c r="C966" t="s">
        <v>52</v>
      </c>
      <c r="D966" t="s">
        <v>80</v>
      </c>
      <c r="E966">
        <v>27</v>
      </c>
      <c r="F966">
        <v>9.3699999999999992</v>
      </c>
      <c r="G966">
        <v>18.16</v>
      </c>
      <c r="H966" s="1">
        <v>44861</v>
      </c>
      <c r="I966" s="20">
        <v>0</v>
      </c>
      <c r="J966" s="47">
        <f>Table_Query_from_Mac10[[#This Row],[unit_price]]-(Table_Query_from_Mac10[[#This Row],[unit_price]]*(Table_Query_from_Mac10[[#This Row],[discount_pct]]/100))</f>
        <v>18.16</v>
      </c>
      <c r="K966" s="47">
        <f>Table_Query_from_Mac10[[#This Row],[unit_cost]]</f>
        <v>9.3699999999999992</v>
      </c>
      <c r="L966" s="47">
        <f>Table_Query_from_Mac10[[#This Row],[Live-cost]]*(1+Table_Query_from_Mac10[[#This Row],[CogsIncreasebyTYPE]])</f>
        <v>9.3699999999999992</v>
      </c>
      <c r="M966" s="47">
        <f>Table_Query_from_Mac10[[#This Row],[Live-cost]]*Table_Query_from_Mac10[[#This Row],[qty_to_ship]]</f>
        <v>252.98999999999998</v>
      </c>
      <c r="N966" s="47">
        <f>IF(Table_Query_from_Mac10[[#This Row],[item_no]]="KDA",-Table_Query_from_Mac10[[#This Row],[unit_price]],Table_Query_from_Mac10[[#This Row],[Net Unit]]*Table_Query_from_Mac10[[#This Row],[qty_to_ship]])</f>
        <v>490.32</v>
      </c>
      <c r="O966" s="47">
        <f>SUMIFS(Summary!C:C,Summary!H:H,Table_Query_from_Mac10[[#This Row],[Juiceoc]])</f>
        <v>0</v>
      </c>
      <c r="P966" s="47">
        <f>SUMIFS(Summary!D:D,Summary!H:H,Table_Query_from_Mac10[[#This Row],[Juiceoc]])</f>
        <v>0</v>
      </c>
      <c r="Q966" s="47">
        <f>SUMIFS(Summary!E:E,Summary!H:H,Table_Query_from_Mac10[[#This Row],[Juiceoc]])</f>
        <v>0</v>
      </c>
      <c r="R966" s="47">
        <f>Table_Query_from_Mac10[[#This Row],[Net Unit]]*(1+Table_Query_from_Mac10[[#This Row],[PriceIncreasebyType]])</f>
        <v>18.16</v>
      </c>
      <c r="S966" s="47">
        <f>Table_Query_from_Mac10[[#This Row],[UnitPriceFuture]]*Table_Query_from_Mac10[[#This Row],[qtytoShipFuture]]</f>
        <v>490.32</v>
      </c>
      <c r="T966" s="47">
        <f>ROUND(Table_Query_from_Mac10[[#This Row],[qty_to_ship]]*(1+Table_Query_from_Mac10[[#This Row],[VolumeIncreasebyType]]),0)</f>
        <v>27</v>
      </c>
      <c r="U966" s="47">
        <f>Table_Query_from_Mac10[[#This Row],[qtytoShipFuture]]*Table_Query_from_Mac10[[#This Row],[Future-cost]]</f>
        <v>252.98999999999998</v>
      </c>
      <c r="V966" s="47">
        <f>Table_Query_from_Mac10[[#This Row],[qtytoShipFuture]]-Table_Query_from_Mac10[[#This Row],[qty_to_ship]]</f>
        <v>0</v>
      </c>
      <c r="W966" s="47">
        <f>Table_Query_from_Mac10[[#This Row],[UnitPriceFuture]]</f>
        <v>18.16</v>
      </c>
      <c r="X966" s="47">
        <f>Table_Query_from_Mac10[[#This Row],[Unit Increase]]*Table_Query_from_Mac10[[#This Row],[UnitPriceFuture]]</f>
        <v>0</v>
      </c>
      <c r="Y966" s="47">
        <f>Table_Query_from_Mac10[[#This Row],[Unit Increase]]*Table_Query_from_Mac10[[#This Row],[Future-cost]]</f>
        <v>0</v>
      </c>
      <c r="Z966" s="47">
        <f>-(Table_Query_from_Mac10[[#This Row],[Incremental Sales]]+((Table_Query_from_Mac10[[#This Row],[Incremental Sales]]*-(SUM(Summary!$S$8:$S$9)))))*Summary!$S$18</f>
        <v>0</v>
      </c>
      <c r="AA966" s="47">
        <f>IFERROR(Table_Query_from_Mac10[[#This Row],[Incremental Cost]]/Table_Query_from_Mac10[[#This Row],[Incremental Sales]],0)</f>
        <v>0</v>
      </c>
      <c r="AB966" s="47">
        <f>IFERROR(Table_Query_from_Mac10[[#This Row],[TotalCostFuture]]/Table_Query_from_Mac10[[#This Row],[totalsalesFuture]],0)</f>
        <v>0.5159691629955947</v>
      </c>
      <c r="AN966" s="30">
        <v>108</v>
      </c>
      <c r="AO966">
        <f t="shared" si="30"/>
        <v>27</v>
      </c>
      <c r="AQ966" s="30">
        <v>51.88</v>
      </c>
      <c r="AR966">
        <f t="shared" si="31"/>
        <v>18.16</v>
      </c>
    </row>
    <row r="967" spans="1:44" x14ac:dyDescent="0.25">
      <c r="A967">
        <v>90094</v>
      </c>
      <c r="B967">
        <v>7</v>
      </c>
      <c r="C967" t="s">
        <v>52</v>
      </c>
      <c r="D967" t="s">
        <v>80</v>
      </c>
      <c r="E967">
        <v>18</v>
      </c>
      <c r="F967">
        <v>10.66</v>
      </c>
      <c r="G967">
        <v>21.83</v>
      </c>
      <c r="H967" s="1">
        <v>44861</v>
      </c>
      <c r="I967" s="20">
        <v>0</v>
      </c>
      <c r="J967" s="47">
        <f>Table_Query_from_Mac10[[#This Row],[unit_price]]-(Table_Query_from_Mac10[[#This Row],[unit_price]]*(Table_Query_from_Mac10[[#This Row],[discount_pct]]/100))</f>
        <v>21.83</v>
      </c>
      <c r="K967" s="47">
        <f>Table_Query_from_Mac10[[#This Row],[unit_cost]]</f>
        <v>10.66</v>
      </c>
      <c r="L967" s="47">
        <f>Table_Query_from_Mac10[[#This Row],[Live-cost]]*(1+Table_Query_from_Mac10[[#This Row],[CogsIncreasebyTYPE]])</f>
        <v>10.66</v>
      </c>
      <c r="M967" s="47">
        <f>Table_Query_from_Mac10[[#This Row],[Live-cost]]*Table_Query_from_Mac10[[#This Row],[qty_to_ship]]</f>
        <v>191.88</v>
      </c>
      <c r="N967" s="47">
        <f>IF(Table_Query_from_Mac10[[#This Row],[item_no]]="KDA",-Table_Query_from_Mac10[[#This Row],[unit_price]],Table_Query_from_Mac10[[#This Row],[Net Unit]]*Table_Query_from_Mac10[[#This Row],[qty_to_ship]])</f>
        <v>392.93999999999994</v>
      </c>
      <c r="O967" s="47">
        <f>SUMIFS(Summary!C:C,Summary!H:H,Table_Query_from_Mac10[[#This Row],[Juiceoc]])</f>
        <v>0</v>
      </c>
      <c r="P967" s="47">
        <f>SUMIFS(Summary!D:D,Summary!H:H,Table_Query_from_Mac10[[#This Row],[Juiceoc]])</f>
        <v>0</v>
      </c>
      <c r="Q967" s="47">
        <f>SUMIFS(Summary!E:E,Summary!H:H,Table_Query_from_Mac10[[#This Row],[Juiceoc]])</f>
        <v>0</v>
      </c>
      <c r="R967" s="47">
        <f>Table_Query_from_Mac10[[#This Row],[Net Unit]]*(1+Table_Query_from_Mac10[[#This Row],[PriceIncreasebyType]])</f>
        <v>21.83</v>
      </c>
      <c r="S967" s="47">
        <f>Table_Query_from_Mac10[[#This Row],[UnitPriceFuture]]*Table_Query_from_Mac10[[#This Row],[qtytoShipFuture]]</f>
        <v>392.93999999999994</v>
      </c>
      <c r="T967" s="47">
        <f>ROUND(Table_Query_from_Mac10[[#This Row],[qty_to_ship]]*(1+Table_Query_from_Mac10[[#This Row],[VolumeIncreasebyType]]),0)</f>
        <v>18</v>
      </c>
      <c r="U967" s="47">
        <f>Table_Query_from_Mac10[[#This Row],[qtytoShipFuture]]*Table_Query_from_Mac10[[#This Row],[Future-cost]]</f>
        <v>191.88</v>
      </c>
      <c r="V967" s="47">
        <f>Table_Query_from_Mac10[[#This Row],[qtytoShipFuture]]-Table_Query_from_Mac10[[#This Row],[qty_to_ship]]</f>
        <v>0</v>
      </c>
      <c r="W967" s="47">
        <f>Table_Query_from_Mac10[[#This Row],[UnitPriceFuture]]</f>
        <v>21.83</v>
      </c>
      <c r="X967" s="47">
        <f>Table_Query_from_Mac10[[#This Row],[Unit Increase]]*Table_Query_from_Mac10[[#This Row],[UnitPriceFuture]]</f>
        <v>0</v>
      </c>
      <c r="Y967" s="47">
        <f>Table_Query_from_Mac10[[#This Row],[Unit Increase]]*Table_Query_from_Mac10[[#This Row],[Future-cost]]</f>
        <v>0</v>
      </c>
      <c r="Z967" s="47">
        <f>-(Table_Query_from_Mac10[[#This Row],[Incremental Sales]]+((Table_Query_from_Mac10[[#This Row],[Incremental Sales]]*-(SUM(Summary!$S$8:$S$9)))))*Summary!$S$18</f>
        <v>0</v>
      </c>
      <c r="AA967" s="47">
        <f>IFERROR(Table_Query_from_Mac10[[#This Row],[Incremental Cost]]/Table_Query_from_Mac10[[#This Row],[Incremental Sales]],0)</f>
        <v>0</v>
      </c>
      <c r="AB967" s="47">
        <f>IFERROR(Table_Query_from_Mac10[[#This Row],[TotalCostFuture]]/Table_Query_from_Mac10[[#This Row],[totalsalesFuture]],0)</f>
        <v>0.4883188273018782</v>
      </c>
      <c r="AN967" s="31">
        <v>72</v>
      </c>
      <c r="AO967">
        <f t="shared" si="30"/>
        <v>18</v>
      </c>
      <c r="AQ967" s="31">
        <v>62.36</v>
      </c>
      <c r="AR967">
        <f t="shared" si="31"/>
        <v>21.83</v>
      </c>
    </row>
    <row r="968" spans="1:44" x14ac:dyDescent="0.25">
      <c r="A968">
        <v>90094</v>
      </c>
      <c r="B968">
        <v>8</v>
      </c>
      <c r="C968" t="s">
        <v>52</v>
      </c>
      <c r="D968" t="s">
        <v>80</v>
      </c>
      <c r="E968">
        <v>8</v>
      </c>
      <c r="F968">
        <v>12.19</v>
      </c>
      <c r="G968">
        <v>26.61</v>
      </c>
      <c r="H968" s="1">
        <v>44861</v>
      </c>
      <c r="I968" s="20">
        <v>0</v>
      </c>
      <c r="J968" s="47">
        <f>Table_Query_from_Mac10[[#This Row],[unit_price]]-(Table_Query_from_Mac10[[#This Row],[unit_price]]*(Table_Query_from_Mac10[[#This Row],[discount_pct]]/100))</f>
        <v>26.61</v>
      </c>
      <c r="K968" s="47">
        <f>Table_Query_from_Mac10[[#This Row],[unit_cost]]</f>
        <v>12.19</v>
      </c>
      <c r="L968" s="47">
        <f>Table_Query_from_Mac10[[#This Row],[Live-cost]]*(1+Table_Query_from_Mac10[[#This Row],[CogsIncreasebyTYPE]])</f>
        <v>12.19</v>
      </c>
      <c r="M968" s="47">
        <f>Table_Query_from_Mac10[[#This Row],[Live-cost]]*Table_Query_from_Mac10[[#This Row],[qty_to_ship]]</f>
        <v>97.52</v>
      </c>
      <c r="N968" s="47">
        <f>IF(Table_Query_from_Mac10[[#This Row],[item_no]]="KDA",-Table_Query_from_Mac10[[#This Row],[unit_price]],Table_Query_from_Mac10[[#This Row],[Net Unit]]*Table_Query_from_Mac10[[#This Row],[qty_to_ship]])</f>
        <v>212.88</v>
      </c>
      <c r="O968" s="47">
        <f>SUMIFS(Summary!C:C,Summary!H:H,Table_Query_from_Mac10[[#This Row],[Juiceoc]])</f>
        <v>0</v>
      </c>
      <c r="P968" s="47">
        <f>SUMIFS(Summary!D:D,Summary!H:H,Table_Query_from_Mac10[[#This Row],[Juiceoc]])</f>
        <v>0</v>
      </c>
      <c r="Q968" s="47">
        <f>SUMIFS(Summary!E:E,Summary!H:H,Table_Query_from_Mac10[[#This Row],[Juiceoc]])</f>
        <v>0</v>
      </c>
      <c r="R968" s="47">
        <f>Table_Query_from_Mac10[[#This Row],[Net Unit]]*(1+Table_Query_from_Mac10[[#This Row],[PriceIncreasebyType]])</f>
        <v>26.61</v>
      </c>
      <c r="S968" s="47">
        <f>Table_Query_from_Mac10[[#This Row],[UnitPriceFuture]]*Table_Query_from_Mac10[[#This Row],[qtytoShipFuture]]</f>
        <v>212.88</v>
      </c>
      <c r="T968" s="47">
        <f>ROUND(Table_Query_from_Mac10[[#This Row],[qty_to_ship]]*(1+Table_Query_from_Mac10[[#This Row],[VolumeIncreasebyType]]),0)</f>
        <v>8</v>
      </c>
      <c r="U968" s="47">
        <f>Table_Query_from_Mac10[[#This Row],[qtytoShipFuture]]*Table_Query_from_Mac10[[#This Row],[Future-cost]]</f>
        <v>97.52</v>
      </c>
      <c r="V968" s="47">
        <f>Table_Query_from_Mac10[[#This Row],[qtytoShipFuture]]-Table_Query_from_Mac10[[#This Row],[qty_to_ship]]</f>
        <v>0</v>
      </c>
      <c r="W968" s="47">
        <f>Table_Query_from_Mac10[[#This Row],[UnitPriceFuture]]</f>
        <v>26.61</v>
      </c>
      <c r="X968" s="47">
        <f>Table_Query_from_Mac10[[#This Row],[Unit Increase]]*Table_Query_from_Mac10[[#This Row],[UnitPriceFuture]]</f>
        <v>0</v>
      </c>
      <c r="Y968" s="47">
        <f>Table_Query_from_Mac10[[#This Row],[Unit Increase]]*Table_Query_from_Mac10[[#This Row],[Future-cost]]</f>
        <v>0</v>
      </c>
      <c r="Z968" s="47">
        <f>-(Table_Query_from_Mac10[[#This Row],[Incremental Sales]]+((Table_Query_from_Mac10[[#This Row],[Incremental Sales]]*-(SUM(Summary!$S$8:$S$9)))))*Summary!$S$18</f>
        <v>0</v>
      </c>
      <c r="AA968" s="47">
        <f>IFERROR(Table_Query_from_Mac10[[#This Row],[Incremental Cost]]/Table_Query_from_Mac10[[#This Row],[Incremental Sales]],0)</f>
        <v>0</v>
      </c>
      <c r="AB968" s="47">
        <f>IFERROR(Table_Query_from_Mac10[[#This Row],[TotalCostFuture]]/Table_Query_from_Mac10[[#This Row],[totalsalesFuture]],0)</f>
        <v>0.45809845922585496</v>
      </c>
      <c r="AN968" s="30">
        <v>32</v>
      </c>
      <c r="AO968">
        <f t="shared" si="30"/>
        <v>8</v>
      </c>
      <c r="AQ968" s="30">
        <v>76.03</v>
      </c>
      <c r="AR968">
        <f t="shared" si="31"/>
        <v>26.61</v>
      </c>
    </row>
    <row r="969" spans="1:44" x14ac:dyDescent="0.25">
      <c r="A969">
        <v>90095</v>
      </c>
      <c r="B969">
        <v>1</v>
      </c>
      <c r="C969" t="s">
        <v>55</v>
      </c>
      <c r="D969" t="s">
        <v>81</v>
      </c>
      <c r="E969">
        <v>3</v>
      </c>
      <c r="F969">
        <v>8.64</v>
      </c>
      <c r="G969">
        <v>21.32</v>
      </c>
      <c r="H969" s="1">
        <v>44840</v>
      </c>
      <c r="I969" s="20">
        <v>0</v>
      </c>
      <c r="J969" s="47">
        <f>Table_Query_from_Mac10[[#This Row],[unit_price]]-(Table_Query_from_Mac10[[#This Row],[unit_price]]*(Table_Query_from_Mac10[[#This Row],[discount_pct]]/100))</f>
        <v>21.32</v>
      </c>
      <c r="K969" s="47">
        <f>Table_Query_from_Mac10[[#This Row],[unit_cost]]</f>
        <v>8.64</v>
      </c>
      <c r="L969" s="47">
        <f>Table_Query_from_Mac10[[#This Row],[Live-cost]]*(1+Table_Query_from_Mac10[[#This Row],[CogsIncreasebyTYPE]])</f>
        <v>8.64</v>
      </c>
      <c r="M969" s="47">
        <f>Table_Query_from_Mac10[[#This Row],[Live-cost]]*Table_Query_from_Mac10[[#This Row],[qty_to_ship]]</f>
        <v>25.92</v>
      </c>
      <c r="N969" s="47">
        <f>IF(Table_Query_from_Mac10[[#This Row],[item_no]]="KDA",-Table_Query_from_Mac10[[#This Row],[unit_price]],Table_Query_from_Mac10[[#This Row],[Net Unit]]*Table_Query_from_Mac10[[#This Row],[qty_to_ship]])</f>
        <v>63.96</v>
      </c>
      <c r="O969" s="47">
        <f>SUMIFS(Summary!C:C,Summary!H:H,Table_Query_from_Mac10[[#This Row],[Juiceoc]])</f>
        <v>0</v>
      </c>
      <c r="P969" s="47">
        <f>SUMIFS(Summary!D:D,Summary!H:H,Table_Query_from_Mac10[[#This Row],[Juiceoc]])</f>
        <v>0</v>
      </c>
      <c r="Q969" s="47">
        <f>SUMIFS(Summary!E:E,Summary!H:H,Table_Query_from_Mac10[[#This Row],[Juiceoc]])</f>
        <v>0</v>
      </c>
      <c r="R969" s="47">
        <f>Table_Query_from_Mac10[[#This Row],[Net Unit]]*(1+Table_Query_from_Mac10[[#This Row],[PriceIncreasebyType]])</f>
        <v>21.32</v>
      </c>
      <c r="S969" s="47">
        <f>Table_Query_from_Mac10[[#This Row],[UnitPriceFuture]]*Table_Query_from_Mac10[[#This Row],[qtytoShipFuture]]</f>
        <v>63.96</v>
      </c>
      <c r="T969" s="47">
        <f>ROUND(Table_Query_from_Mac10[[#This Row],[qty_to_ship]]*(1+Table_Query_from_Mac10[[#This Row],[VolumeIncreasebyType]]),0)</f>
        <v>3</v>
      </c>
      <c r="U969" s="47">
        <f>Table_Query_from_Mac10[[#This Row],[qtytoShipFuture]]*Table_Query_from_Mac10[[#This Row],[Future-cost]]</f>
        <v>25.92</v>
      </c>
      <c r="V969" s="47">
        <f>Table_Query_from_Mac10[[#This Row],[qtytoShipFuture]]-Table_Query_from_Mac10[[#This Row],[qty_to_ship]]</f>
        <v>0</v>
      </c>
      <c r="W969" s="47">
        <f>Table_Query_from_Mac10[[#This Row],[UnitPriceFuture]]</f>
        <v>21.32</v>
      </c>
      <c r="X969" s="47">
        <f>Table_Query_from_Mac10[[#This Row],[Unit Increase]]*Table_Query_from_Mac10[[#This Row],[UnitPriceFuture]]</f>
        <v>0</v>
      </c>
      <c r="Y969" s="47">
        <f>Table_Query_from_Mac10[[#This Row],[Unit Increase]]*Table_Query_from_Mac10[[#This Row],[Future-cost]]</f>
        <v>0</v>
      </c>
      <c r="Z969" s="47">
        <f>-(Table_Query_from_Mac10[[#This Row],[Incremental Sales]]+((Table_Query_from_Mac10[[#This Row],[Incremental Sales]]*-(SUM(Summary!$S$8:$S$9)))))*Summary!$S$18</f>
        <v>0</v>
      </c>
      <c r="AA969" s="47">
        <f>IFERROR(Table_Query_from_Mac10[[#This Row],[Incremental Cost]]/Table_Query_from_Mac10[[#This Row],[Incremental Sales]],0)</f>
        <v>0</v>
      </c>
      <c r="AB969" s="47">
        <f>IFERROR(Table_Query_from_Mac10[[#This Row],[TotalCostFuture]]/Table_Query_from_Mac10[[#This Row],[totalsalesFuture]],0)</f>
        <v>0.40525328330206384</v>
      </c>
      <c r="AN969" s="31">
        <v>12</v>
      </c>
      <c r="AO969">
        <f t="shared" si="30"/>
        <v>3</v>
      </c>
      <c r="AQ969" s="31">
        <v>60.91</v>
      </c>
      <c r="AR969">
        <f t="shared" si="31"/>
        <v>21.32</v>
      </c>
    </row>
    <row r="970" spans="1:44" x14ac:dyDescent="0.25">
      <c r="A970">
        <v>90095</v>
      </c>
      <c r="B970">
        <v>2</v>
      </c>
      <c r="C970" t="s">
        <v>55</v>
      </c>
      <c r="D970" t="s">
        <v>81</v>
      </c>
      <c r="E970">
        <v>3</v>
      </c>
      <c r="F970">
        <v>10.09</v>
      </c>
      <c r="G970">
        <v>26.17</v>
      </c>
      <c r="H970" s="1">
        <v>44840</v>
      </c>
      <c r="I970" s="20">
        <v>0</v>
      </c>
      <c r="J970" s="47">
        <f>Table_Query_from_Mac10[[#This Row],[unit_price]]-(Table_Query_from_Mac10[[#This Row],[unit_price]]*(Table_Query_from_Mac10[[#This Row],[discount_pct]]/100))</f>
        <v>26.17</v>
      </c>
      <c r="K970" s="47">
        <f>Table_Query_from_Mac10[[#This Row],[unit_cost]]</f>
        <v>10.09</v>
      </c>
      <c r="L970" s="47">
        <f>Table_Query_from_Mac10[[#This Row],[Live-cost]]*(1+Table_Query_from_Mac10[[#This Row],[CogsIncreasebyTYPE]])</f>
        <v>10.09</v>
      </c>
      <c r="M970" s="47">
        <f>Table_Query_from_Mac10[[#This Row],[Live-cost]]*Table_Query_from_Mac10[[#This Row],[qty_to_ship]]</f>
        <v>30.27</v>
      </c>
      <c r="N970" s="47">
        <f>IF(Table_Query_from_Mac10[[#This Row],[item_no]]="KDA",-Table_Query_from_Mac10[[#This Row],[unit_price]],Table_Query_from_Mac10[[#This Row],[Net Unit]]*Table_Query_from_Mac10[[#This Row],[qty_to_ship]])</f>
        <v>78.510000000000005</v>
      </c>
      <c r="O970" s="47">
        <f>SUMIFS(Summary!C:C,Summary!H:H,Table_Query_from_Mac10[[#This Row],[Juiceoc]])</f>
        <v>0</v>
      </c>
      <c r="P970" s="47">
        <f>SUMIFS(Summary!D:D,Summary!H:H,Table_Query_from_Mac10[[#This Row],[Juiceoc]])</f>
        <v>0</v>
      </c>
      <c r="Q970" s="47">
        <f>SUMIFS(Summary!E:E,Summary!H:H,Table_Query_from_Mac10[[#This Row],[Juiceoc]])</f>
        <v>0</v>
      </c>
      <c r="R970" s="47">
        <f>Table_Query_from_Mac10[[#This Row],[Net Unit]]*(1+Table_Query_from_Mac10[[#This Row],[PriceIncreasebyType]])</f>
        <v>26.17</v>
      </c>
      <c r="S970" s="47">
        <f>Table_Query_from_Mac10[[#This Row],[UnitPriceFuture]]*Table_Query_from_Mac10[[#This Row],[qtytoShipFuture]]</f>
        <v>78.510000000000005</v>
      </c>
      <c r="T970" s="47">
        <f>ROUND(Table_Query_from_Mac10[[#This Row],[qty_to_ship]]*(1+Table_Query_from_Mac10[[#This Row],[VolumeIncreasebyType]]),0)</f>
        <v>3</v>
      </c>
      <c r="U970" s="47">
        <f>Table_Query_from_Mac10[[#This Row],[qtytoShipFuture]]*Table_Query_from_Mac10[[#This Row],[Future-cost]]</f>
        <v>30.27</v>
      </c>
      <c r="V970" s="47">
        <f>Table_Query_from_Mac10[[#This Row],[qtytoShipFuture]]-Table_Query_from_Mac10[[#This Row],[qty_to_ship]]</f>
        <v>0</v>
      </c>
      <c r="W970" s="47">
        <f>Table_Query_from_Mac10[[#This Row],[UnitPriceFuture]]</f>
        <v>26.17</v>
      </c>
      <c r="X970" s="47">
        <f>Table_Query_from_Mac10[[#This Row],[Unit Increase]]*Table_Query_from_Mac10[[#This Row],[UnitPriceFuture]]</f>
        <v>0</v>
      </c>
      <c r="Y970" s="47">
        <f>Table_Query_from_Mac10[[#This Row],[Unit Increase]]*Table_Query_from_Mac10[[#This Row],[Future-cost]]</f>
        <v>0</v>
      </c>
      <c r="Z970" s="47">
        <f>-(Table_Query_from_Mac10[[#This Row],[Incremental Sales]]+((Table_Query_from_Mac10[[#This Row],[Incremental Sales]]*-(SUM(Summary!$S$8:$S$9)))))*Summary!$S$18</f>
        <v>0</v>
      </c>
      <c r="AA970" s="47">
        <f>IFERROR(Table_Query_from_Mac10[[#This Row],[Incremental Cost]]/Table_Query_from_Mac10[[#This Row],[Incremental Sales]],0)</f>
        <v>0</v>
      </c>
      <c r="AB970" s="47">
        <f>IFERROR(Table_Query_from_Mac10[[#This Row],[TotalCostFuture]]/Table_Query_from_Mac10[[#This Row],[totalsalesFuture]],0)</f>
        <v>0.38555598012991971</v>
      </c>
      <c r="AN970" s="30">
        <v>9</v>
      </c>
      <c r="AO970">
        <f t="shared" si="30"/>
        <v>3</v>
      </c>
      <c r="AQ970" s="30">
        <v>74.78</v>
      </c>
      <c r="AR970">
        <f t="shared" si="31"/>
        <v>26.17</v>
      </c>
    </row>
    <row r="971" spans="1:44" x14ac:dyDescent="0.25">
      <c r="A971">
        <v>90095</v>
      </c>
      <c r="B971">
        <v>3</v>
      </c>
      <c r="C971" t="s">
        <v>55</v>
      </c>
      <c r="D971" t="s">
        <v>81</v>
      </c>
      <c r="E971">
        <v>3</v>
      </c>
      <c r="F971">
        <v>11.51</v>
      </c>
      <c r="G971">
        <v>31.96</v>
      </c>
      <c r="H971" s="1">
        <v>44840</v>
      </c>
      <c r="I971" s="20">
        <v>0</v>
      </c>
      <c r="J971" s="47">
        <f>Table_Query_from_Mac10[[#This Row],[unit_price]]-(Table_Query_from_Mac10[[#This Row],[unit_price]]*(Table_Query_from_Mac10[[#This Row],[discount_pct]]/100))</f>
        <v>31.96</v>
      </c>
      <c r="K971" s="47">
        <f>Table_Query_from_Mac10[[#This Row],[unit_cost]]</f>
        <v>11.51</v>
      </c>
      <c r="L971" s="47">
        <f>Table_Query_from_Mac10[[#This Row],[Live-cost]]*(1+Table_Query_from_Mac10[[#This Row],[CogsIncreasebyTYPE]])</f>
        <v>11.51</v>
      </c>
      <c r="M971" s="47">
        <f>Table_Query_from_Mac10[[#This Row],[Live-cost]]*Table_Query_from_Mac10[[#This Row],[qty_to_ship]]</f>
        <v>34.53</v>
      </c>
      <c r="N971" s="47">
        <f>IF(Table_Query_from_Mac10[[#This Row],[item_no]]="KDA",-Table_Query_from_Mac10[[#This Row],[unit_price]],Table_Query_from_Mac10[[#This Row],[Net Unit]]*Table_Query_from_Mac10[[#This Row],[qty_to_ship]])</f>
        <v>95.88</v>
      </c>
      <c r="O971" s="47">
        <f>SUMIFS(Summary!C:C,Summary!H:H,Table_Query_from_Mac10[[#This Row],[Juiceoc]])</f>
        <v>0</v>
      </c>
      <c r="P971" s="47">
        <f>SUMIFS(Summary!D:D,Summary!H:H,Table_Query_from_Mac10[[#This Row],[Juiceoc]])</f>
        <v>0</v>
      </c>
      <c r="Q971" s="47">
        <f>SUMIFS(Summary!E:E,Summary!H:H,Table_Query_from_Mac10[[#This Row],[Juiceoc]])</f>
        <v>0</v>
      </c>
      <c r="R971" s="47">
        <f>Table_Query_from_Mac10[[#This Row],[Net Unit]]*(1+Table_Query_from_Mac10[[#This Row],[PriceIncreasebyType]])</f>
        <v>31.96</v>
      </c>
      <c r="S971" s="47">
        <f>Table_Query_from_Mac10[[#This Row],[UnitPriceFuture]]*Table_Query_from_Mac10[[#This Row],[qtytoShipFuture]]</f>
        <v>95.88</v>
      </c>
      <c r="T971" s="47">
        <f>ROUND(Table_Query_from_Mac10[[#This Row],[qty_to_ship]]*(1+Table_Query_from_Mac10[[#This Row],[VolumeIncreasebyType]]),0)</f>
        <v>3</v>
      </c>
      <c r="U971" s="47">
        <f>Table_Query_from_Mac10[[#This Row],[qtytoShipFuture]]*Table_Query_from_Mac10[[#This Row],[Future-cost]]</f>
        <v>34.53</v>
      </c>
      <c r="V971" s="47">
        <f>Table_Query_from_Mac10[[#This Row],[qtytoShipFuture]]-Table_Query_from_Mac10[[#This Row],[qty_to_ship]]</f>
        <v>0</v>
      </c>
      <c r="W971" s="47">
        <f>Table_Query_from_Mac10[[#This Row],[UnitPriceFuture]]</f>
        <v>31.96</v>
      </c>
      <c r="X971" s="47">
        <f>Table_Query_from_Mac10[[#This Row],[Unit Increase]]*Table_Query_from_Mac10[[#This Row],[UnitPriceFuture]]</f>
        <v>0</v>
      </c>
      <c r="Y971" s="47">
        <f>Table_Query_from_Mac10[[#This Row],[Unit Increase]]*Table_Query_from_Mac10[[#This Row],[Future-cost]]</f>
        <v>0</v>
      </c>
      <c r="Z971" s="47">
        <f>-(Table_Query_from_Mac10[[#This Row],[Incremental Sales]]+((Table_Query_from_Mac10[[#This Row],[Incremental Sales]]*-(SUM(Summary!$S$8:$S$9)))))*Summary!$S$18</f>
        <v>0</v>
      </c>
      <c r="AA971" s="47">
        <f>IFERROR(Table_Query_from_Mac10[[#This Row],[Incremental Cost]]/Table_Query_from_Mac10[[#This Row],[Incremental Sales]],0)</f>
        <v>0</v>
      </c>
      <c r="AB971" s="47">
        <f>IFERROR(Table_Query_from_Mac10[[#This Row],[TotalCostFuture]]/Table_Query_from_Mac10[[#This Row],[totalsalesFuture]],0)</f>
        <v>0.36013767209011266</v>
      </c>
      <c r="AN971" s="31">
        <v>12</v>
      </c>
      <c r="AO971">
        <f t="shared" si="30"/>
        <v>3</v>
      </c>
      <c r="AQ971" s="31">
        <v>91.31</v>
      </c>
      <c r="AR971">
        <f t="shared" si="31"/>
        <v>31.96</v>
      </c>
    </row>
    <row r="972" spans="1:44" x14ac:dyDescent="0.25">
      <c r="A972">
        <v>90095</v>
      </c>
      <c r="B972">
        <v>4</v>
      </c>
      <c r="C972" t="s">
        <v>55</v>
      </c>
      <c r="D972" t="s">
        <v>81</v>
      </c>
      <c r="E972">
        <v>2</v>
      </c>
      <c r="F972">
        <v>13.35</v>
      </c>
      <c r="G972">
        <v>37.659999999999997</v>
      </c>
      <c r="H972" s="1">
        <v>44840</v>
      </c>
      <c r="I972" s="20">
        <v>0</v>
      </c>
      <c r="J972" s="47">
        <f>Table_Query_from_Mac10[[#This Row],[unit_price]]-(Table_Query_from_Mac10[[#This Row],[unit_price]]*(Table_Query_from_Mac10[[#This Row],[discount_pct]]/100))</f>
        <v>37.659999999999997</v>
      </c>
      <c r="K972" s="47">
        <f>Table_Query_from_Mac10[[#This Row],[unit_cost]]</f>
        <v>13.35</v>
      </c>
      <c r="L972" s="47">
        <f>Table_Query_from_Mac10[[#This Row],[Live-cost]]*(1+Table_Query_from_Mac10[[#This Row],[CogsIncreasebyTYPE]])</f>
        <v>13.35</v>
      </c>
      <c r="M972" s="47">
        <f>Table_Query_from_Mac10[[#This Row],[Live-cost]]*Table_Query_from_Mac10[[#This Row],[qty_to_ship]]</f>
        <v>26.7</v>
      </c>
      <c r="N972" s="47">
        <f>IF(Table_Query_from_Mac10[[#This Row],[item_no]]="KDA",-Table_Query_from_Mac10[[#This Row],[unit_price]],Table_Query_from_Mac10[[#This Row],[Net Unit]]*Table_Query_from_Mac10[[#This Row],[qty_to_ship]])</f>
        <v>75.319999999999993</v>
      </c>
      <c r="O972" s="47">
        <f>SUMIFS(Summary!C:C,Summary!H:H,Table_Query_from_Mac10[[#This Row],[Juiceoc]])</f>
        <v>0</v>
      </c>
      <c r="P972" s="47">
        <f>SUMIFS(Summary!D:D,Summary!H:H,Table_Query_from_Mac10[[#This Row],[Juiceoc]])</f>
        <v>0</v>
      </c>
      <c r="Q972" s="47">
        <f>SUMIFS(Summary!E:E,Summary!H:H,Table_Query_from_Mac10[[#This Row],[Juiceoc]])</f>
        <v>0</v>
      </c>
      <c r="R972" s="47">
        <f>Table_Query_from_Mac10[[#This Row],[Net Unit]]*(1+Table_Query_from_Mac10[[#This Row],[PriceIncreasebyType]])</f>
        <v>37.659999999999997</v>
      </c>
      <c r="S972" s="47">
        <f>Table_Query_from_Mac10[[#This Row],[UnitPriceFuture]]*Table_Query_from_Mac10[[#This Row],[qtytoShipFuture]]</f>
        <v>75.319999999999993</v>
      </c>
      <c r="T972" s="47">
        <f>ROUND(Table_Query_from_Mac10[[#This Row],[qty_to_ship]]*(1+Table_Query_from_Mac10[[#This Row],[VolumeIncreasebyType]]),0)</f>
        <v>2</v>
      </c>
      <c r="U972" s="47">
        <f>Table_Query_from_Mac10[[#This Row],[qtytoShipFuture]]*Table_Query_from_Mac10[[#This Row],[Future-cost]]</f>
        <v>26.7</v>
      </c>
      <c r="V972" s="47">
        <f>Table_Query_from_Mac10[[#This Row],[qtytoShipFuture]]-Table_Query_from_Mac10[[#This Row],[qty_to_ship]]</f>
        <v>0</v>
      </c>
      <c r="W972" s="47">
        <f>Table_Query_from_Mac10[[#This Row],[UnitPriceFuture]]</f>
        <v>37.659999999999997</v>
      </c>
      <c r="X972" s="47">
        <f>Table_Query_from_Mac10[[#This Row],[Unit Increase]]*Table_Query_from_Mac10[[#This Row],[UnitPriceFuture]]</f>
        <v>0</v>
      </c>
      <c r="Y972" s="47">
        <f>Table_Query_from_Mac10[[#This Row],[Unit Increase]]*Table_Query_from_Mac10[[#This Row],[Future-cost]]</f>
        <v>0</v>
      </c>
      <c r="Z972" s="47">
        <f>-(Table_Query_from_Mac10[[#This Row],[Incremental Sales]]+((Table_Query_from_Mac10[[#This Row],[Incremental Sales]]*-(SUM(Summary!$S$8:$S$9)))))*Summary!$S$18</f>
        <v>0</v>
      </c>
      <c r="AA972" s="47">
        <f>IFERROR(Table_Query_from_Mac10[[#This Row],[Incremental Cost]]/Table_Query_from_Mac10[[#This Row],[Incremental Sales]],0)</f>
        <v>0</v>
      </c>
      <c r="AB972" s="47">
        <f>IFERROR(Table_Query_from_Mac10[[#This Row],[TotalCostFuture]]/Table_Query_from_Mac10[[#This Row],[totalsalesFuture]],0)</f>
        <v>0.35448751991502925</v>
      </c>
      <c r="AN972" s="30">
        <v>8</v>
      </c>
      <c r="AO972">
        <f t="shared" si="30"/>
        <v>2</v>
      </c>
      <c r="AQ972" s="30">
        <v>107.6</v>
      </c>
      <c r="AR972">
        <f t="shared" si="31"/>
        <v>37.659999999999997</v>
      </c>
    </row>
    <row r="973" spans="1:44" x14ac:dyDescent="0.25">
      <c r="A973">
        <v>90095</v>
      </c>
      <c r="B973">
        <v>5</v>
      </c>
      <c r="C973" t="s">
        <v>55</v>
      </c>
      <c r="D973" t="s">
        <v>81</v>
      </c>
      <c r="E973">
        <v>4</v>
      </c>
      <c r="F973">
        <v>7.16</v>
      </c>
      <c r="G973">
        <v>17.79</v>
      </c>
      <c r="H973" s="1">
        <v>44840</v>
      </c>
      <c r="I973" s="20">
        <v>0</v>
      </c>
      <c r="J973" s="47">
        <f>Table_Query_from_Mac10[[#This Row],[unit_price]]-(Table_Query_from_Mac10[[#This Row],[unit_price]]*(Table_Query_from_Mac10[[#This Row],[discount_pct]]/100))</f>
        <v>17.79</v>
      </c>
      <c r="K973" s="47">
        <f>Table_Query_from_Mac10[[#This Row],[unit_cost]]</f>
        <v>7.16</v>
      </c>
      <c r="L973" s="47">
        <f>Table_Query_from_Mac10[[#This Row],[Live-cost]]*(1+Table_Query_from_Mac10[[#This Row],[CogsIncreasebyTYPE]])</f>
        <v>7.16</v>
      </c>
      <c r="M973" s="47">
        <f>Table_Query_from_Mac10[[#This Row],[Live-cost]]*Table_Query_from_Mac10[[#This Row],[qty_to_ship]]</f>
        <v>28.64</v>
      </c>
      <c r="N973" s="47">
        <f>IF(Table_Query_from_Mac10[[#This Row],[item_no]]="KDA",-Table_Query_from_Mac10[[#This Row],[unit_price]],Table_Query_from_Mac10[[#This Row],[Net Unit]]*Table_Query_from_Mac10[[#This Row],[qty_to_ship]])</f>
        <v>71.16</v>
      </c>
      <c r="O973" s="47">
        <f>SUMIFS(Summary!C:C,Summary!H:H,Table_Query_from_Mac10[[#This Row],[Juiceoc]])</f>
        <v>0</v>
      </c>
      <c r="P973" s="47">
        <f>SUMIFS(Summary!D:D,Summary!H:H,Table_Query_from_Mac10[[#This Row],[Juiceoc]])</f>
        <v>0</v>
      </c>
      <c r="Q973" s="47">
        <f>SUMIFS(Summary!E:E,Summary!H:H,Table_Query_from_Mac10[[#This Row],[Juiceoc]])</f>
        <v>0</v>
      </c>
      <c r="R973" s="47">
        <f>Table_Query_from_Mac10[[#This Row],[Net Unit]]*(1+Table_Query_from_Mac10[[#This Row],[PriceIncreasebyType]])</f>
        <v>17.79</v>
      </c>
      <c r="S973" s="47">
        <f>Table_Query_from_Mac10[[#This Row],[UnitPriceFuture]]*Table_Query_from_Mac10[[#This Row],[qtytoShipFuture]]</f>
        <v>71.16</v>
      </c>
      <c r="T973" s="47">
        <f>ROUND(Table_Query_from_Mac10[[#This Row],[qty_to_ship]]*(1+Table_Query_from_Mac10[[#This Row],[VolumeIncreasebyType]]),0)</f>
        <v>4</v>
      </c>
      <c r="U973" s="47">
        <f>Table_Query_from_Mac10[[#This Row],[qtytoShipFuture]]*Table_Query_from_Mac10[[#This Row],[Future-cost]]</f>
        <v>28.64</v>
      </c>
      <c r="V973" s="47">
        <f>Table_Query_from_Mac10[[#This Row],[qtytoShipFuture]]-Table_Query_from_Mac10[[#This Row],[qty_to_ship]]</f>
        <v>0</v>
      </c>
      <c r="W973" s="47">
        <f>Table_Query_from_Mac10[[#This Row],[UnitPriceFuture]]</f>
        <v>17.79</v>
      </c>
      <c r="X973" s="47">
        <f>Table_Query_from_Mac10[[#This Row],[Unit Increase]]*Table_Query_from_Mac10[[#This Row],[UnitPriceFuture]]</f>
        <v>0</v>
      </c>
      <c r="Y973" s="47">
        <f>Table_Query_from_Mac10[[#This Row],[Unit Increase]]*Table_Query_from_Mac10[[#This Row],[Future-cost]]</f>
        <v>0</v>
      </c>
      <c r="Z973" s="47">
        <f>-(Table_Query_from_Mac10[[#This Row],[Incremental Sales]]+((Table_Query_from_Mac10[[#This Row],[Incremental Sales]]*-(SUM(Summary!$S$8:$S$9)))))*Summary!$S$18</f>
        <v>0</v>
      </c>
      <c r="AA973" s="47">
        <f>IFERROR(Table_Query_from_Mac10[[#This Row],[Incremental Cost]]/Table_Query_from_Mac10[[#This Row],[Incremental Sales]],0)</f>
        <v>0</v>
      </c>
      <c r="AB973" s="47">
        <f>IFERROR(Table_Query_from_Mac10[[#This Row],[TotalCostFuture]]/Table_Query_from_Mac10[[#This Row],[totalsalesFuture]],0)</f>
        <v>0.40247329960652056</v>
      </c>
      <c r="AN973" s="31">
        <v>16</v>
      </c>
      <c r="AO973">
        <f t="shared" si="30"/>
        <v>4</v>
      </c>
      <c r="AQ973" s="31">
        <v>50.82</v>
      </c>
      <c r="AR973">
        <f t="shared" si="31"/>
        <v>17.79</v>
      </c>
    </row>
    <row r="974" spans="1:44" x14ac:dyDescent="0.25">
      <c r="A974">
        <v>90095</v>
      </c>
      <c r="B974">
        <v>6</v>
      </c>
      <c r="C974" t="s">
        <v>55</v>
      </c>
      <c r="D974" t="s">
        <v>81</v>
      </c>
      <c r="E974">
        <v>3</v>
      </c>
      <c r="F974">
        <v>7.81</v>
      </c>
      <c r="G974">
        <v>19.559999999999999</v>
      </c>
      <c r="H974" s="1">
        <v>44840</v>
      </c>
      <c r="I974" s="20">
        <v>0</v>
      </c>
      <c r="J974" s="47">
        <f>Table_Query_from_Mac10[[#This Row],[unit_price]]-(Table_Query_from_Mac10[[#This Row],[unit_price]]*(Table_Query_from_Mac10[[#This Row],[discount_pct]]/100))</f>
        <v>19.559999999999999</v>
      </c>
      <c r="K974" s="47">
        <f>Table_Query_from_Mac10[[#This Row],[unit_cost]]</f>
        <v>7.81</v>
      </c>
      <c r="L974" s="47">
        <f>Table_Query_from_Mac10[[#This Row],[Live-cost]]*(1+Table_Query_from_Mac10[[#This Row],[CogsIncreasebyTYPE]])</f>
        <v>7.81</v>
      </c>
      <c r="M974" s="47">
        <f>Table_Query_from_Mac10[[#This Row],[Live-cost]]*Table_Query_from_Mac10[[#This Row],[qty_to_ship]]</f>
        <v>23.43</v>
      </c>
      <c r="N974" s="47">
        <f>IF(Table_Query_from_Mac10[[#This Row],[item_no]]="KDA",-Table_Query_from_Mac10[[#This Row],[unit_price]],Table_Query_from_Mac10[[#This Row],[Net Unit]]*Table_Query_from_Mac10[[#This Row],[qty_to_ship]])</f>
        <v>58.679999999999993</v>
      </c>
      <c r="O974" s="47">
        <f>SUMIFS(Summary!C:C,Summary!H:H,Table_Query_from_Mac10[[#This Row],[Juiceoc]])</f>
        <v>0</v>
      </c>
      <c r="P974" s="47">
        <f>SUMIFS(Summary!D:D,Summary!H:H,Table_Query_from_Mac10[[#This Row],[Juiceoc]])</f>
        <v>0</v>
      </c>
      <c r="Q974" s="47">
        <f>SUMIFS(Summary!E:E,Summary!H:H,Table_Query_from_Mac10[[#This Row],[Juiceoc]])</f>
        <v>0</v>
      </c>
      <c r="R974" s="47">
        <f>Table_Query_from_Mac10[[#This Row],[Net Unit]]*(1+Table_Query_from_Mac10[[#This Row],[PriceIncreasebyType]])</f>
        <v>19.559999999999999</v>
      </c>
      <c r="S974" s="47">
        <f>Table_Query_from_Mac10[[#This Row],[UnitPriceFuture]]*Table_Query_from_Mac10[[#This Row],[qtytoShipFuture]]</f>
        <v>58.679999999999993</v>
      </c>
      <c r="T974" s="47">
        <f>ROUND(Table_Query_from_Mac10[[#This Row],[qty_to_ship]]*(1+Table_Query_from_Mac10[[#This Row],[VolumeIncreasebyType]]),0)</f>
        <v>3</v>
      </c>
      <c r="U974" s="47">
        <f>Table_Query_from_Mac10[[#This Row],[qtytoShipFuture]]*Table_Query_from_Mac10[[#This Row],[Future-cost]]</f>
        <v>23.43</v>
      </c>
      <c r="V974" s="47">
        <f>Table_Query_from_Mac10[[#This Row],[qtytoShipFuture]]-Table_Query_from_Mac10[[#This Row],[qty_to_ship]]</f>
        <v>0</v>
      </c>
      <c r="W974" s="47">
        <f>Table_Query_from_Mac10[[#This Row],[UnitPriceFuture]]</f>
        <v>19.559999999999999</v>
      </c>
      <c r="X974" s="47">
        <f>Table_Query_from_Mac10[[#This Row],[Unit Increase]]*Table_Query_from_Mac10[[#This Row],[UnitPriceFuture]]</f>
        <v>0</v>
      </c>
      <c r="Y974" s="47">
        <f>Table_Query_from_Mac10[[#This Row],[Unit Increase]]*Table_Query_from_Mac10[[#This Row],[Future-cost]]</f>
        <v>0</v>
      </c>
      <c r="Z974" s="47">
        <f>-(Table_Query_from_Mac10[[#This Row],[Incremental Sales]]+((Table_Query_from_Mac10[[#This Row],[Incremental Sales]]*-(SUM(Summary!$S$8:$S$9)))))*Summary!$S$18</f>
        <v>0</v>
      </c>
      <c r="AA974" s="47">
        <f>IFERROR(Table_Query_from_Mac10[[#This Row],[Incremental Cost]]/Table_Query_from_Mac10[[#This Row],[Incremental Sales]],0)</f>
        <v>0</v>
      </c>
      <c r="AB974" s="47">
        <f>IFERROR(Table_Query_from_Mac10[[#This Row],[TotalCostFuture]]/Table_Query_from_Mac10[[#This Row],[totalsalesFuture]],0)</f>
        <v>0.39928425357873215</v>
      </c>
      <c r="AN974" s="30">
        <v>12</v>
      </c>
      <c r="AO974">
        <f t="shared" si="30"/>
        <v>3</v>
      </c>
      <c r="AQ974" s="30">
        <v>55.88</v>
      </c>
      <c r="AR974">
        <f t="shared" si="31"/>
        <v>19.559999999999999</v>
      </c>
    </row>
    <row r="975" spans="1:44" x14ac:dyDescent="0.25">
      <c r="A975">
        <v>90096</v>
      </c>
      <c r="B975">
        <v>1</v>
      </c>
      <c r="C975" t="s">
        <v>53</v>
      </c>
      <c r="D975" t="s">
        <v>80</v>
      </c>
      <c r="E975">
        <v>94</v>
      </c>
      <c r="F975">
        <v>4.79</v>
      </c>
      <c r="G975">
        <v>10.3</v>
      </c>
      <c r="H975" s="1">
        <v>44862</v>
      </c>
      <c r="I975" s="20">
        <v>0</v>
      </c>
      <c r="J975" s="47">
        <f>Table_Query_from_Mac10[[#This Row],[unit_price]]-(Table_Query_from_Mac10[[#This Row],[unit_price]]*(Table_Query_from_Mac10[[#This Row],[discount_pct]]/100))</f>
        <v>10.3</v>
      </c>
      <c r="K975" s="47">
        <f>Table_Query_from_Mac10[[#This Row],[unit_cost]]</f>
        <v>4.79</v>
      </c>
      <c r="L975" s="47">
        <f>Table_Query_from_Mac10[[#This Row],[Live-cost]]*(1+Table_Query_from_Mac10[[#This Row],[CogsIncreasebyTYPE]])</f>
        <v>4.79</v>
      </c>
      <c r="M975" s="47">
        <f>Table_Query_from_Mac10[[#This Row],[Live-cost]]*Table_Query_from_Mac10[[#This Row],[qty_to_ship]]</f>
        <v>450.26</v>
      </c>
      <c r="N975" s="47">
        <f>IF(Table_Query_from_Mac10[[#This Row],[item_no]]="KDA",-Table_Query_from_Mac10[[#This Row],[unit_price]],Table_Query_from_Mac10[[#This Row],[Net Unit]]*Table_Query_from_Mac10[[#This Row],[qty_to_ship]])</f>
        <v>968.2</v>
      </c>
      <c r="O975" s="47">
        <f>SUMIFS(Summary!C:C,Summary!H:H,Table_Query_from_Mac10[[#This Row],[Juiceoc]])</f>
        <v>0</v>
      </c>
      <c r="P975" s="47">
        <f>SUMIFS(Summary!D:D,Summary!H:H,Table_Query_from_Mac10[[#This Row],[Juiceoc]])</f>
        <v>0</v>
      </c>
      <c r="Q975" s="47">
        <f>SUMIFS(Summary!E:E,Summary!H:H,Table_Query_from_Mac10[[#This Row],[Juiceoc]])</f>
        <v>0</v>
      </c>
      <c r="R975" s="47">
        <f>Table_Query_from_Mac10[[#This Row],[Net Unit]]*(1+Table_Query_from_Mac10[[#This Row],[PriceIncreasebyType]])</f>
        <v>10.3</v>
      </c>
      <c r="S975" s="47">
        <f>Table_Query_from_Mac10[[#This Row],[UnitPriceFuture]]*Table_Query_from_Mac10[[#This Row],[qtytoShipFuture]]</f>
        <v>968.2</v>
      </c>
      <c r="T975" s="47">
        <f>ROUND(Table_Query_from_Mac10[[#This Row],[qty_to_ship]]*(1+Table_Query_from_Mac10[[#This Row],[VolumeIncreasebyType]]),0)</f>
        <v>94</v>
      </c>
      <c r="U975" s="47">
        <f>Table_Query_from_Mac10[[#This Row],[qtytoShipFuture]]*Table_Query_from_Mac10[[#This Row],[Future-cost]]</f>
        <v>450.26</v>
      </c>
      <c r="V975" s="47">
        <f>Table_Query_from_Mac10[[#This Row],[qtytoShipFuture]]-Table_Query_from_Mac10[[#This Row],[qty_to_ship]]</f>
        <v>0</v>
      </c>
      <c r="W975" s="47">
        <f>Table_Query_from_Mac10[[#This Row],[UnitPriceFuture]]</f>
        <v>10.3</v>
      </c>
      <c r="X975" s="47">
        <f>Table_Query_from_Mac10[[#This Row],[Unit Increase]]*Table_Query_from_Mac10[[#This Row],[UnitPriceFuture]]</f>
        <v>0</v>
      </c>
      <c r="Y975" s="47">
        <f>Table_Query_from_Mac10[[#This Row],[Unit Increase]]*Table_Query_from_Mac10[[#This Row],[Future-cost]]</f>
        <v>0</v>
      </c>
      <c r="Z975" s="47">
        <f>-(Table_Query_from_Mac10[[#This Row],[Incremental Sales]]+((Table_Query_from_Mac10[[#This Row],[Incremental Sales]]*-(SUM(Summary!$S$8:$S$9)))))*Summary!$S$18</f>
        <v>0</v>
      </c>
      <c r="AA975" s="47">
        <f>IFERROR(Table_Query_from_Mac10[[#This Row],[Incremental Cost]]/Table_Query_from_Mac10[[#This Row],[Incremental Sales]],0)</f>
        <v>0</v>
      </c>
      <c r="AB975" s="47">
        <f>IFERROR(Table_Query_from_Mac10[[#This Row],[TotalCostFuture]]/Table_Query_from_Mac10[[#This Row],[totalsalesFuture]],0)</f>
        <v>0.46504854368932036</v>
      </c>
      <c r="AN975" s="31">
        <v>375</v>
      </c>
      <c r="AO975">
        <f t="shared" si="30"/>
        <v>94</v>
      </c>
      <c r="AQ975" s="31">
        <v>29.42</v>
      </c>
      <c r="AR975">
        <f t="shared" si="31"/>
        <v>10.3</v>
      </c>
    </row>
    <row r="976" spans="1:44" x14ac:dyDescent="0.25">
      <c r="A976">
        <v>90096</v>
      </c>
      <c r="B976">
        <v>2</v>
      </c>
      <c r="C976" t="s">
        <v>53</v>
      </c>
      <c r="D976" t="s">
        <v>80</v>
      </c>
      <c r="E976">
        <v>180</v>
      </c>
      <c r="F976">
        <v>5.8</v>
      </c>
      <c r="G976">
        <v>12.28</v>
      </c>
      <c r="H976" s="1">
        <v>44862</v>
      </c>
      <c r="I976" s="20">
        <v>0</v>
      </c>
      <c r="J976" s="47">
        <f>Table_Query_from_Mac10[[#This Row],[unit_price]]-(Table_Query_from_Mac10[[#This Row],[unit_price]]*(Table_Query_from_Mac10[[#This Row],[discount_pct]]/100))</f>
        <v>12.28</v>
      </c>
      <c r="K976" s="47">
        <f>Table_Query_from_Mac10[[#This Row],[unit_cost]]</f>
        <v>5.8</v>
      </c>
      <c r="L976" s="47">
        <f>Table_Query_from_Mac10[[#This Row],[Live-cost]]*(1+Table_Query_from_Mac10[[#This Row],[CogsIncreasebyTYPE]])</f>
        <v>5.8</v>
      </c>
      <c r="M976" s="47">
        <f>Table_Query_from_Mac10[[#This Row],[Live-cost]]*Table_Query_from_Mac10[[#This Row],[qty_to_ship]]</f>
        <v>1044</v>
      </c>
      <c r="N976" s="47">
        <f>IF(Table_Query_from_Mac10[[#This Row],[item_no]]="KDA",-Table_Query_from_Mac10[[#This Row],[unit_price]],Table_Query_from_Mac10[[#This Row],[Net Unit]]*Table_Query_from_Mac10[[#This Row],[qty_to_ship]])</f>
        <v>2210.4</v>
      </c>
      <c r="O976" s="47">
        <f>SUMIFS(Summary!C:C,Summary!H:H,Table_Query_from_Mac10[[#This Row],[Juiceoc]])</f>
        <v>0</v>
      </c>
      <c r="P976" s="47">
        <f>SUMIFS(Summary!D:D,Summary!H:H,Table_Query_from_Mac10[[#This Row],[Juiceoc]])</f>
        <v>0</v>
      </c>
      <c r="Q976" s="47">
        <f>SUMIFS(Summary!E:E,Summary!H:H,Table_Query_from_Mac10[[#This Row],[Juiceoc]])</f>
        <v>0</v>
      </c>
      <c r="R976" s="47">
        <f>Table_Query_from_Mac10[[#This Row],[Net Unit]]*(1+Table_Query_from_Mac10[[#This Row],[PriceIncreasebyType]])</f>
        <v>12.28</v>
      </c>
      <c r="S976" s="47">
        <f>Table_Query_from_Mac10[[#This Row],[UnitPriceFuture]]*Table_Query_from_Mac10[[#This Row],[qtytoShipFuture]]</f>
        <v>2210.4</v>
      </c>
      <c r="T976" s="47">
        <f>ROUND(Table_Query_from_Mac10[[#This Row],[qty_to_ship]]*(1+Table_Query_from_Mac10[[#This Row],[VolumeIncreasebyType]]),0)</f>
        <v>180</v>
      </c>
      <c r="U976" s="47">
        <f>Table_Query_from_Mac10[[#This Row],[qtytoShipFuture]]*Table_Query_from_Mac10[[#This Row],[Future-cost]]</f>
        <v>1044</v>
      </c>
      <c r="V976" s="47">
        <f>Table_Query_from_Mac10[[#This Row],[qtytoShipFuture]]-Table_Query_from_Mac10[[#This Row],[qty_to_ship]]</f>
        <v>0</v>
      </c>
      <c r="W976" s="47">
        <f>Table_Query_from_Mac10[[#This Row],[UnitPriceFuture]]</f>
        <v>12.28</v>
      </c>
      <c r="X976" s="47">
        <f>Table_Query_from_Mac10[[#This Row],[Unit Increase]]*Table_Query_from_Mac10[[#This Row],[UnitPriceFuture]]</f>
        <v>0</v>
      </c>
      <c r="Y976" s="47">
        <f>Table_Query_from_Mac10[[#This Row],[Unit Increase]]*Table_Query_from_Mac10[[#This Row],[Future-cost]]</f>
        <v>0</v>
      </c>
      <c r="Z976" s="47">
        <f>-(Table_Query_from_Mac10[[#This Row],[Incremental Sales]]+((Table_Query_from_Mac10[[#This Row],[Incremental Sales]]*-(SUM(Summary!$S$8:$S$9)))))*Summary!$S$18</f>
        <v>0</v>
      </c>
      <c r="AA976" s="47">
        <f>IFERROR(Table_Query_from_Mac10[[#This Row],[Incremental Cost]]/Table_Query_from_Mac10[[#This Row],[Incremental Sales]],0)</f>
        <v>0</v>
      </c>
      <c r="AB976" s="47">
        <f>IFERROR(Table_Query_from_Mac10[[#This Row],[TotalCostFuture]]/Table_Query_from_Mac10[[#This Row],[totalsalesFuture]],0)</f>
        <v>0.47231270358306188</v>
      </c>
      <c r="AN976" s="30">
        <v>720</v>
      </c>
      <c r="AO976">
        <f t="shared" si="30"/>
        <v>180</v>
      </c>
      <c r="AQ976" s="30">
        <v>35.090000000000003</v>
      </c>
      <c r="AR976">
        <f t="shared" si="31"/>
        <v>12.28</v>
      </c>
    </row>
    <row r="977" spans="1:44" x14ac:dyDescent="0.25">
      <c r="A977">
        <v>90096</v>
      </c>
      <c r="B977">
        <v>3</v>
      </c>
      <c r="C977" t="s">
        <v>53</v>
      </c>
      <c r="D977" t="s">
        <v>80</v>
      </c>
      <c r="E977">
        <v>16</v>
      </c>
      <c r="F977">
        <v>6.45</v>
      </c>
      <c r="G977">
        <v>13.8</v>
      </c>
      <c r="H977" s="1">
        <v>44862</v>
      </c>
      <c r="I977" s="20">
        <v>0</v>
      </c>
      <c r="J977" s="47">
        <f>Table_Query_from_Mac10[[#This Row],[unit_price]]-(Table_Query_from_Mac10[[#This Row],[unit_price]]*(Table_Query_from_Mac10[[#This Row],[discount_pct]]/100))</f>
        <v>13.8</v>
      </c>
      <c r="K977" s="47">
        <f>Table_Query_from_Mac10[[#This Row],[unit_cost]]</f>
        <v>6.45</v>
      </c>
      <c r="L977" s="47">
        <f>Table_Query_from_Mac10[[#This Row],[Live-cost]]*(1+Table_Query_from_Mac10[[#This Row],[CogsIncreasebyTYPE]])</f>
        <v>6.45</v>
      </c>
      <c r="M977" s="47">
        <f>Table_Query_from_Mac10[[#This Row],[Live-cost]]*Table_Query_from_Mac10[[#This Row],[qty_to_ship]]</f>
        <v>103.2</v>
      </c>
      <c r="N977" s="47">
        <f>IF(Table_Query_from_Mac10[[#This Row],[item_no]]="KDA",-Table_Query_from_Mac10[[#This Row],[unit_price]],Table_Query_from_Mac10[[#This Row],[Net Unit]]*Table_Query_from_Mac10[[#This Row],[qty_to_ship]])</f>
        <v>220.8</v>
      </c>
      <c r="O977" s="47">
        <f>SUMIFS(Summary!C:C,Summary!H:H,Table_Query_from_Mac10[[#This Row],[Juiceoc]])</f>
        <v>0</v>
      </c>
      <c r="P977" s="47">
        <f>SUMIFS(Summary!D:D,Summary!H:H,Table_Query_from_Mac10[[#This Row],[Juiceoc]])</f>
        <v>0</v>
      </c>
      <c r="Q977" s="47">
        <f>SUMIFS(Summary!E:E,Summary!H:H,Table_Query_from_Mac10[[#This Row],[Juiceoc]])</f>
        <v>0</v>
      </c>
      <c r="R977" s="47">
        <f>Table_Query_from_Mac10[[#This Row],[Net Unit]]*(1+Table_Query_from_Mac10[[#This Row],[PriceIncreasebyType]])</f>
        <v>13.8</v>
      </c>
      <c r="S977" s="47">
        <f>Table_Query_from_Mac10[[#This Row],[UnitPriceFuture]]*Table_Query_from_Mac10[[#This Row],[qtytoShipFuture]]</f>
        <v>220.8</v>
      </c>
      <c r="T977" s="47">
        <f>ROUND(Table_Query_from_Mac10[[#This Row],[qty_to_ship]]*(1+Table_Query_from_Mac10[[#This Row],[VolumeIncreasebyType]]),0)</f>
        <v>16</v>
      </c>
      <c r="U977" s="47">
        <f>Table_Query_from_Mac10[[#This Row],[qtytoShipFuture]]*Table_Query_from_Mac10[[#This Row],[Future-cost]]</f>
        <v>103.2</v>
      </c>
      <c r="V977" s="47">
        <f>Table_Query_from_Mac10[[#This Row],[qtytoShipFuture]]-Table_Query_from_Mac10[[#This Row],[qty_to_ship]]</f>
        <v>0</v>
      </c>
      <c r="W977" s="47">
        <f>Table_Query_from_Mac10[[#This Row],[UnitPriceFuture]]</f>
        <v>13.8</v>
      </c>
      <c r="X977" s="47">
        <f>Table_Query_from_Mac10[[#This Row],[Unit Increase]]*Table_Query_from_Mac10[[#This Row],[UnitPriceFuture]]</f>
        <v>0</v>
      </c>
      <c r="Y977" s="47">
        <f>Table_Query_from_Mac10[[#This Row],[Unit Increase]]*Table_Query_from_Mac10[[#This Row],[Future-cost]]</f>
        <v>0</v>
      </c>
      <c r="Z977" s="47">
        <f>-(Table_Query_from_Mac10[[#This Row],[Incremental Sales]]+((Table_Query_from_Mac10[[#This Row],[Incremental Sales]]*-(SUM(Summary!$S$8:$S$9)))))*Summary!$S$18</f>
        <v>0</v>
      </c>
      <c r="AA977" s="47">
        <f>IFERROR(Table_Query_from_Mac10[[#This Row],[Incremental Cost]]/Table_Query_from_Mac10[[#This Row],[Incremental Sales]],0)</f>
        <v>0</v>
      </c>
      <c r="AB977" s="47">
        <f>IFERROR(Table_Query_from_Mac10[[#This Row],[TotalCostFuture]]/Table_Query_from_Mac10[[#This Row],[totalsalesFuture]],0)</f>
        <v>0.46739130434782605</v>
      </c>
      <c r="AN977" s="31">
        <v>64</v>
      </c>
      <c r="AO977">
        <f t="shared" si="30"/>
        <v>16</v>
      </c>
      <c r="AQ977" s="31">
        <v>39.43</v>
      </c>
      <c r="AR977">
        <f t="shared" si="31"/>
        <v>13.8</v>
      </c>
    </row>
    <row r="978" spans="1:44" x14ac:dyDescent="0.25">
      <c r="A978">
        <v>90096</v>
      </c>
      <c r="B978">
        <v>4</v>
      </c>
      <c r="C978" t="s">
        <v>53</v>
      </c>
      <c r="D978" t="s">
        <v>80</v>
      </c>
      <c r="E978">
        <v>64</v>
      </c>
      <c r="F978">
        <v>7.01</v>
      </c>
      <c r="G978">
        <v>14.81</v>
      </c>
      <c r="H978" s="1">
        <v>44862</v>
      </c>
      <c r="I978" s="20">
        <v>0</v>
      </c>
      <c r="J978" s="47">
        <f>Table_Query_from_Mac10[[#This Row],[unit_price]]-(Table_Query_from_Mac10[[#This Row],[unit_price]]*(Table_Query_from_Mac10[[#This Row],[discount_pct]]/100))</f>
        <v>14.81</v>
      </c>
      <c r="K978" s="47">
        <f>Table_Query_from_Mac10[[#This Row],[unit_cost]]</f>
        <v>7.01</v>
      </c>
      <c r="L978" s="47">
        <f>Table_Query_from_Mac10[[#This Row],[Live-cost]]*(1+Table_Query_from_Mac10[[#This Row],[CogsIncreasebyTYPE]])</f>
        <v>7.01</v>
      </c>
      <c r="M978" s="47">
        <f>Table_Query_from_Mac10[[#This Row],[Live-cost]]*Table_Query_from_Mac10[[#This Row],[qty_to_ship]]</f>
        <v>448.64</v>
      </c>
      <c r="N978" s="47">
        <f>IF(Table_Query_from_Mac10[[#This Row],[item_no]]="KDA",-Table_Query_from_Mac10[[#This Row],[unit_price]],Table_Query_from_Mac10[[#This Row],[Net Unit]]*Table_Query_from_Mac10[[#This Row],[qty_to_ship]])</f>
        <v>947.84</v>
      </c>
      <c r="O978" s="47">
        <f>SUMIFS(Summary!C:C,Summary!H:H,Table_Query_from_Mac10[[#This Row],[Juiceoc]])</f>
        <v>0</v>
      </c>
      <c r="P978" s="47">
        <f>SUMIFS(Summary!D:D,Summary!H:H,Table_Query_from_Mac10[[#This Row],[Juiceoc]])</f>
        <v>0</v>
      </c>
      <c r="Q978" s="47">
        <f>SUMIFS(Summary!E:E,Summary!H:H,Table_Query_from_Mac10[[#This Row],[Juiceoc]])</f>
        <v>0</v>
      </c>
      <c r="R978" s="47">
        <f>Table_Query_from_Mac10[[#This Row],[Net Unit]]*(1+Table_Query_from_Mac10[[#This Row],[PriceIncreasebyType]])</f>
        <v>14.81</v>
      </c>
      <c r="S978" s="47">
        <f>Table_Query_from_Mac10[[#This Row],[UnitPriceFuture]]*Table_Query_from_Mac10[[#This Row],[qtytoShipFuture]]</f>
        <v>947.84</v>
      </c>
      <c r="T978" s="47">
        <f>ROUND(Table_Query_from_Mac10[[#This Row],[qty_to_ship]]*(1+Table_Query_from_Mac10[[#This Row],[VolumeIncreasebyType]]),0)</f>
        <v>64</v>
      </c>
      <c r="U978" s="47">
        <f>Table_Query_from_Mac10[[#This Row],[qtytoShipFuture]]*Table_Query_from_Mac10[[#This Row],[Future-cost]]</f>
        <v>448.64</v>
      </c>
      <c r="V978" s="47">
        <f>Table_Query_from_Mac10[[#This Row],[qtytoShipFuture]]-Table_Query_from_Mac10[[#This Row],[qty_to_ship]]</f>
        <v>0</v>
      </c>
      <c r="W978" s="47">
        <f>Table_Query_from_Mac10[[#This Row],[UnitPriceFuture]]</f>
        <v>14.81</v>
      </c>
      <c r="X978" s="47">
        <f>Table_Query_from_Mac10[[#This Row],[Unit Increase]]*Table_Query_from_Mac10[[#This Row],[UnitPriceFuture]]</f>
        <v>0</v>
      </c>
      <c r="Y978" s="47">
        <f>Table_Query_from_Mac10[[#This Row],[Unit Increase]]*Table_Query_from_Mac10[[#This Row],[Future-cost]]</f>
        <v>0</v>
      </c>
      <c r="Z978" s="47">
        <f>-(Table_Query_from_Mac10[[#This Row],[Incremental Sales]]+((Table_Query_from_Mac10[[#This Row],[Incremental Sales]]*-(SUM(Summary!$S$8:$S$9)))))*Summary!$S$18</f>
        <v>0</v>
      </c>
      <c r="AA978" s="47">
        <f>IFERROR(Table_Query_from_Mac10[[#This Row],[Incremental Cost]]/Table_Query_from_Mac10[[#This Row],[Incremental Sales]],0)</f>
        <v>0</v>
      </c>
      <c r="AB978" s="47">
        <f>IFERROR(Table_Query_from_Mac10[[#This Row],[TotalCostFuture]]/Table_Query_from_Mac10[[#This Row],[totalsalesFuture]],0)</f>
        <v>0.47332883187035785</v>
      </c>
      <c r="AN978" s="30">
        <v>256</v>
      </c>
      <c r="AO978">
        <f t="shared" si="30"/>
        <v>64</v>
      </c>
      <c r="AQ978" s="30">
        <v>42.31</v>
      </c>
      <c r="AR978">
        <f t="shared" si="31"/>
        <v>14.81</v>
      </c>
    </row>
    <row r="979" spans="1:44" x14ac:dyDescent="0.25">
      <c r="A979">
        <v>90096</v>
      </c>
      <c r="B979">
        <v>5</v>
      </c>
      <c r="C979" t="s">
        <v>53</v>
      </c>
      <c r="D979" t="s">
        <v>80</v>
      </c>
      <c r="E979">
        <v>24</v>
      </c>
      <c r="F979">
        <v>8.3699999999999992</v>
      </c>
      <c r="G979">
        <v>17.54</v>
      </c>
      <c r="H979" s="1">
        <v>44862</v>
      </c>
      <c r="I979" s="20">
        <v>0</v>
      </c>
      <c r="J979" s="47">
        <f>Table_Query_from_Mac10[[#This Row],[unit_price]]-(Table_Query_from_Mac10[[#This Row],[unit_price]]*(Table_Query_from_Mac10[[#This Row],[discount_pct]]/100))</f>
        <v>17.54</v>
      </c>
      <c r="K979" s="47">
        <f>Table_Query_from_Mac10[[#This Row],[unit_cost]]</f>
        <v>8.3699999999999992</v>
      </c>
      <c r="L979" s="47">
        <f>Table_Query_from_Mac10[[#This Row],[Live-cost]]*(1+Table_Query_from_Mac10[[#This Row],[CogsIncreasebyTYPE]])</f>
        <v>8.3699999999999992</v>
      </c>
      <c r="M979" s="47">
        <f>Table_Query_from_Mac10[[#This Row],[Live-cost]]*Table_Query_from_Mac10[[#This Row],[qty_to_ship]]</f>
        <v>200.88</v>
      </c>
      <c r="N979" s="47">
        <f>IF(Table_Query_from_Mac10[[#This Row],[item_no]]="KDA",-Table_Query_from_Mac10[[#This Row],[unit_price]],Table_Query_from_Mac10[[#This Row],[Net Unit]]*Table_Query_from_Mac10[[#This Row],[qty_to_ship]])</f>
        <v>420.96</v>
      </c>
      <c r="O979" s="47">
        <f>SUMIFS(Summary!C:C,Summary!H:H,Table_Query_from_Mac10[[#This Row],[Juiceoc]])</f>
        <v>0</v>
      </c>
      <c r="P979" s="47">
        <f>SUMIFS(Summary!D:D,Summary!H:H,Table_Query_from_Mac10[[#This Row],[Juiceoc]])</f>
        <v>0</v>
      </c>
      <c r="Q979" s="47">
        <f>SUMIFS(Summary!E:E,Summary!H:H,Table_Query_from_Mac10[[#This Row],[Juiceoc]])</f>
        <v>0</v>
      </c>
      <c r="R979" s="47">
        <f>Table_Query_from_Mac10[[#This Row],[Net Unit]]*(1+Table_Query_from_Mac10[[#This Row],[PriceIncreasebyType]])</f>
        <v>17.54</v>
      </c>
      <c r="S979" s="47">
        <f>Table_Query_from_Mac10[[#This Row],[UnitPriceFuture]]*Table_Query_from_Mac10[[#This Row],[qtytoShipFuture]]</f>
        <v>420.96</v>
      </c>
      <c r="T979" s="47">
        <f>ROUND(Table_Query_from_Mac10[[#This Row],[qty_to_ship]]*(1+Table_Query_from_Mac10[[#This Row],[VolumeIncreasebyType]]),0)</f>
        <v>24</v>
      </c>
      <c r="U979" s="47">
        <f>Table_Query_from_Mac10[[#This Row],[qtytoShipFuture]]*Table_Query_from_Mac10[[#This Row],[Future-cost]]</f>
        <v>200.88</v>
      </c>
      <c r="V979" s="47">
        <f>Table_Query_from_Mac10[[#This Row],[qtytoShipFuture]]-Table_Query_from_Mac10[[#This Row],[qty_to_ship]]</f>
        <v>0</v>
      </c>
      <c r="W979" s="47">
        <f>Table_Query_from_Mac10[[#This Row],[UnitPriceFuture]]</f>
        <v>17.54</v>
      </c>
      <c r="X979" s="47">
        <f>Table_Query_from_Mac10[[#This Row],[Unit Increase]]*Table_Query_from_Mac10[[#This Row],[UnitPriceFuture]]</f>
        <v>0</v>
      </c>
      <c r="Y979" s="47">
        <f>Table_Query_from_Mac10[[#This Row],[Unit Increase]]*Table_Query_from_Mac10[[#This Row],[Future-cost]]</f>
        <v>0</v>
      </c>
      <c r="Z979" s="47">
        <f>-(Table_Query_from_Mac10[[#This Row],[Incremental Sales]]+((Table_Query_from_Mac10[[#This Row],[Incremental Sales]]*-(SUM(Summary!$S$8:$S$9)))))*Summary!$S$18</f>
        <v>0</v>
      </c>
      <c r="AA979" s="47">
        <f>IFERROR(Table_Query_from_Mac10[[#This Row],[Incremental Cost]]/Table_Query_from_Mac10[[#This Row],[Incremental Sales]],0)</f>
        <v>0</v>
      </c>
      <c r="AB979" s="47">
        <f>IFERROR(Table_Query_from_Mac10[[#This Row],[TotalCostFuture]]/Table_Query_from_Mac10[[#This Row],[totalsalesFuture]],0)</f>
        <v>0.47719498289623719</v>
      </c>
      <c r="AN979" s="31">
        <v>96</v>
      </c>
      <c r="AO979">
        <f t="shared" si="30"/>
        <v>24</v>
      </c>
      <c r="AQ979" s="31">
        <v>50.12</v>
      </c>
      <c r="AR979">
        <f t="shared" si="31"/>
        <v>17.54</v>
      </c>
    </row>
    <row r="980" spans="1:44" x14ac:dyDescent="0.25">
      <c r="A980">
        <v>90096</v>
      </c>
      <c r="B980">
        <v>6</v>
      </c>
      <c r="C980" t="s">
        <v>53</v>
      </c>
      <c r="D980" t="s">
        <v>80</v>
      </c>
      <c r="E980">
        <v>18</v>
      </c>
      <c r="F980">
        <v>9.77</v>
      </c>
      <c r="G980">
        <v>20.86</v>
      </c>
      <c r="H980" s="1">
        <v>44862</v>
      </c>
      <c r="I980" s="20">
        <v>0</v>
      </c>
      <c r="J980" s="47">
        <f>Table_Query_from_Mac10[[#This Row],[unit_price]]-(Table_Query_from_Mac10[[#This Row],[unit_price]]*(Table_Query_from_Mac10[[#This Row],[discount_pct]]/100))</f>
        <v>20.86</v>
      </c>
      <c r="K980" s="47">
        <f>Table_Query_from_Mac10[[#This Row],[unit_cost]]</f>
        <v>9.77</v>
      </c>
      <c r="L980" s="47">
        <f>Table_Query_from_Mac10[[#This Row],[Live-cost]]*(1+Table_Query_from_Mac10[[#This Row],[CogsIncreasebyTYPE]])</f>
        <v>9.77</v>
      </c>
      <c r="M980" s="47">
        <f>Table_Query_from_Mac10[[#This Row],[Live-cost]]*Table_Query_from_Mac10[[#This Row],[qty_to_ship]]</f>
        <v>175.85999999999999</v>
      </c>
      <c r="N980" s="47">
        <f>IF(Table_Query_from_Mac10[[#This Row],[item_no]]="KDA",-Table_Query_from_Mac10[[#This Row],[unit_price]],Table_Query_from_Mac10[[#This Row],[Net Unit]]*Table_Query_from_Mac10[[#This Row],[qty_to_ship]])</f>
        <v>375.48</v>
      </c>
      <c r="O980" s="47">
        <f>SUMIFS(Summary!C:C,Summary!H:H,Table_Query_from_Mac10[[#This Row],[Juiceoc]])</f>
        <v>0</v>
      </c>
      <c r="P980" s="47">
        <f>SUMIFS(Summary!D:D,Summary!H:H,Table_Query_from_Mac10[[#This Row],[Juiceoc]])</f>
        <v>0</v>
      </c>
      <c r="Q980" s="47">
        <f>SUMIFS(Summary!E:E,Summary!H:H,Table_Query_from_Mac10[[#This Row],[Juiceoc]])</f>
        <v>0</v>
      </c>
      <c r="R980" s="47">
        <f>Table_Query_from_Mac10[[#This Row],[Net Unit]]*(1+Table_Query_from_Mac10[[#This Row],[PriceIncreasebyType]])</f>
        <v>20.86</v>
      </c>
      <c r="S980" s="47">
        <f>Table_Query_from_Mac10[[#This Row],[UnitPriceFuture]]*Table_Query_from_Mac10[[#This Row],[qtytoShipFuture]]</f>
        <v>375.48</v>
      </c>
      <c r="T980" s="47">
        <f>ROUND(Table_Query_from_Mac10[[#This Row],[qty_to_ship]]*(1+Table_Query_from_Mac10[[#This Row],[VolumeIncreasebyType]]),0)</f>
        <v>18</v>
      </c>
      <c r="U980" s="47">
        <f>Table_Query_from_Mac10[[#This Row],[qtytoShipFuture]]*Table_Query_from_Mac10[[#This Row],[Future-cost]]</f>
        <v>175.85999999999999</v>
      </c>
      <c r="V980" s="47">
        <f>Table_Query_from_Mac10[[#This Row],[qtytoShipFuture]]-Table_Query_from_Mac10[[#This Row],[qty_to_ship]]</f>
        <v>0</v>
      </c>
      <c r="W980" s="47">
        <f>Table_Query_from_Mac10[[#This Row],[UnitPriceFuture]]</f>
        <v>20.86</v>
      </c>
      <c r="X980" s="47">
        <f>Table_Query_from_Mac10[[#This Row],[Unit Increase]]*Table_Query_from_Mac10[[#This Row],[UnitPriceFuture]]</f>
        <v>0</v>
      </c>
      <c r="Y980" s="47">
        <f>Table_Query_from_Mac10[[#This Row],[Unit Increase]]*Table_Query_from_Mac10[[#This Row],[Future-cost]]</f>
        <v>0</v>
      </c>
      <c r="Z980" s="47">
        <f>-(Table_Query_from_Mac10[[#This Row],[Incremental Sales]]+((Table_Query_from_Mac10[[#This Row],[Incremental Sales]]*-(SUM(Summary!$S$8:$S$9)))))*Summary!$S$18</f>
        <v>0</v>
      </c>
      <c r="AA980" s="47">
        <f>IFERROR(Table_Query_from_Mac10[[#This Row],[Incremental Cost]]/Table_Query_from_Mac10[[#This Row],[Incremental Sales]],0)</f>
        <v>0</v>
      </c>
      <c r="AB980" s="47">
        <f>IFERROR(Table_Query_from_Mac10[[#This Row],[TotalCostFuture]]/Table_Query_from_Mac10[[#This Row],[totalsalesFuture]],0)</f>
        <v>0.46836049856184075</v>
      </c>
      <c r="AN980" s="30">
        <v>72</v>
      </c>
      <c r="AO980">
        <f t="shared" si="30"/>
        <v>18</v>
      </c>
      <c r="AQ980" s="30">
        <v>59.59</v>
      </c>
      <c r="AR980">
        <f t="shared" si="31"/>
        <v>20.86</v>
      </c>
    </row>
    <row r="981" spans="1:44" x14ac:dyDescent="0.25">
      <c r="A981">
        <v>90096</v>
      </c>
      <c r="B981">
        <v>7</v>
      </c>
      <c r="C981" t="s">
        <v>53</v>
      </c>
      <c r="D981" t="s">
        <v>80</v>
      </c>
      <c r="E981">
        <v>6</v>
      </c>
      <c r="F981">
        <v>11.16</v>
      </c>
      <c r="G981">
        <v>24.22</v>
      </c>
      <c r="H981" s="1">
        <v>44862</v>
      </c>
      <c r="I981" s="20">
        <v>0</v>
      </c>
      <c r="J981" s="47">
        <f>Table_Query_from_Mac10[[#This Row],[unit_price]]-(Table_Query_from_Mac10[[#This Row],[unit_price]]*(Table_Query_from_Mac10[[#This Row],[discount_pct]]/100))</f>
        <v>24.22</v>
      </c>
      <c r="K981" s="47">
        <f>Table_Query_from_Mac10[[#This Row],[unit_cost]]</f>
        <v>11.16</v>
      </c>
      <c r="L981" s="47">
        <f>Table_Query_from_Mac10[[#This Row],[Live-cost]]*(1+Table_Query_from_Mac10[[#This Row],[CogsIncreasebyTYPE]])</f>
        <v>11.16</v>
      </c>
      <c r="M981" s="47">
        <f>Table_Query_from_Mac10[[#This Row],[Live-cost]]*Table_Query_from_Mac10[[#This Row],[qty_to_ship]]</f>
        <v>66.960000000000008</v>
      </c>
      <c r="N981" s="47">
        <f>IF(Table_Query_from_Mac10[[#This Row],[item_no]]="KDA",-Table_Query_from_Mac10[[#This Row],[unit_price]],Table_Query_from_Mac10[[#This Row],[Net Unit]]*Table_Query_from_Mac10[[#This Row],[qty_to_ship]])</f>
        <v>145.32</v>
      </c>
      <c r="O981" s="47">
        <f>SUMIFS(Summary!C:C,Summary!H:H,Table_Query_from_Mac10[[#This Row],[Juiceoc]])</f>
        <v>0</v>
      </c>
      <c r="P981" s="47">
        <f>SUMIFS(Summary!D:D,Summary!H:H,Table_Query_from_Mac10[[#This Row],[Juiceoc]])</f>
        <v>0</v>
      </c>
      <c r="Q981" s="47">
        <f>SUMIFS(Summary!E:E,Summary!H:H,Table_Query_from_Mac10[[#This Row],[Juiceoc]])</f>
        <v>0</v>
      </c>
      <c r="R981" s="47">
        <f>Table_Query_from_Mac10[[#This Row],[Net Unit]]*(1+Table_Query_from_Mac10[[#This Row],[PriceIncreasebyType]])</f>
        <v>24.22</v>
      </c>
      <c r="S981" s="47">
        <f>Table_Query_from_Mac10[[#This Row],[UnitPriceFuture]]*Table_Query_from_Mac10[[#This Row],[qtytoShipFuture]]</f>
        <v>145.32</v>
      </c>
      <c r="T981" s="47">
        <f>ROUND(Table_Query_from_Mac10[[#This Row],[qty_to_ship]]*(1+Table_Query_from_Mac10[[#This Row],[VolumeIncreasebyType]]),0)</f>
        <v>6</v>
      </c>
      <c r="U981" s="47">
        <f>Table_Query_from_Mac10[[#This Row],[qtytoShipFuture]]*Table_Query_from_Mac10[[#This Row],[Future-cost]]</f>
        <v>66.960000000000008</v>
      </c>
      <c r="V981" s="47">
        <f>Table_Query_from_Mac10[[#This Row],[qtytoShipFuture]]-Table_Query_from_Mac10[[#This Row],[qty_to_ship]]</f>
        <v>0</v>
      </c>
      <c r="W981" s="47">
        <f>Table_Query_from_Mac10[[#This Row],[UnitPriceFuture]]</f>
        <v>24.22</v>
      </c>
      <c r="X981" s="47">
        <f>Table_Query_from_Mac10[[#This Row],[Unit Increase]]*Table_Query_from_Mac10[[#This Row],[UnitPriceFuture]]</f>
        <v>0</v>
      </c>
      <c r="Y981" s="47">
        <f>Table_Query_from_Mac10[[#This Row],[Unit Increase]]*Table_Query_from_Mac10[[#This Row],[Future-cost]]</f>
        <v>0</v>
      </c>
      <c r="Z981" s="47">
        <f>-(Table_Query_from_Mac10[[#This Row],[Incremental Sales]]+((Table_Query_from_Mac10[[#This Row],[Incremental Sales]]*-(SUM(Summary!$S$8:$S$9)))))*Summary!$S$18</f>
        <v>0</v>
      </c>
      <c r="AA981" s="47">
        <f>IFERROR(Table_Query_from_Mac10[[#This Row],[Incremental Cost]]/Table_Query_from_Mac10[[#This Row],[Incremental Sales]],0)</f>
        <v>0</v>
      </c>
      <c r="AB981" s="47">
        <f>IFERROR(Table_Query_from_Mac10[[#This Row],[TotalCostFuture]]/Table_Query_from_Mac10[[#This Row],[totalsalesFuture]],0)</f>
        <v>0.46077621800165158</v>
      </c>
      <c r="AN981" s="31">
        <v>24</v>
      </c>
      <c r="AO981">
        <f t="shared" si="30"/>
        <v>6</v>
      </c>
      <c r="AQ981" s="31">
        <v>69.209999999999994</v>
      </c>
      <c r="AR981">
        <f t="shared" si="31"/>
        <v>24.22</v>
      </c>
    </row>
    <row r="982" spans="1:44" x14ac:dyDescent="0.25">
      <c r="A982">
        <v>90096</v>
      </c>
      <c r="B982">
        <v>8</v>
      </c>
      <c r="C982" t="s">
        <v>53</v>
      </c>
      <c r="D982" t="s">
        <v>80</v>
      </c>
      <c r="E982">
        <v>4</v>
      </c>
      <c r="F982">
        <v>12.77</v>
      </c>
      <c r="G982">
        <v>27.84</v>
      </c>
      <c r="H982" s="1">
        <v>44862</v>
      </c>
      <c r="I982" s="20">
        <v>0</v>
      </c>
      <c r="J982" s="47">
        <f>Table_Query_from_Mac10[[#This Row],[unit_price]]-(Table_Query_from_Mac10[[#This Row],[unit_price]]*(Table_Query_from_Mac10[[#This Row],[discount_pct]]/100))</f>
        <v>27.84</v>
      </c>
      <c r="K982" s="47">
        <f>Table_Query_from_Mac10[[#This Row],[unit_cost]]</f>
        <v>12.77</v>
      </c>
      <c r="L982" s="47">
        <f>Table_Query_from_Mac10[[#This Row],[Live-cost]]*(1+Table_Query_from_Mac10[[#This Row],[CogsIncreasebyTYPE]])</f>
        <v>12.77</v>
      </c>
      <c r="M982" s="47">
        <f>Table_Query_from_Mac10[[#This Row],[Live-cost]]*Table_Query_from_Mac10[[#This Row],[qty_to_ship]]</f>
        <v>51.08</v>
      </c>
      <c r="N982" s="47">
        <f>IF(Table_Query_from_Mac10[[#This Row],[item_no]]="KDA",-Table_Query_from_Mac10[[#This Row],[unit_price]],Table_Query_from_Mac10[[#This Row],[Net Unit]]*Table_Query_from_Mac10[[#This Row],[qty_to_ship]])</f>
        <v>111.36</v>
      </c>
      <c r="O982" s="47">
        <f>SUMIFS(Summary!C:C,Summary!H:H,Table_Query_from_Mac10[[#This Row],[Juiceoc]])</f>
        <v>0</v>
      </c>
      <c r="P982" s="47">
        <f>SUMIFS(Summary!D:D,Summary!H:H,Table_Query_from_Mac10[[#This Row],[Juiceoc]])</f>
        <v>0</v>
      </c>
      <c r="Q982" s="47">
        <f>SUMIFS(Summary!E:E,Summary!H:H,Table_Query_from_Mac10[[#This Row],[Juiceoc]])</f>
        <v>0</v>
      </c>
      <c r="R982" s="47">
        <f>Table_Query_from_Mac10[[#This Row],[Net Unit]]*(1+Table_Query_from_Mac10[[#This Row],[PriceIncreasebyType]])</f>
        <v>27.84</v>
      </c>
      <c r="S982" s="47">
        <f>Table_Query_from_Mac10[[#This Row],[UnitPriceFuture]]*Table_Query_from_Mac10[[#This Row],[qtytoShipFuture]]</f>
        <v>111.36</v>
      </c>
      <c r="T982" s="47">
        <f>ROUND(Table_Query_from_Mac10[[#This Row],[qty_to_ship]]*(1+Table_Query_from_Mac10[[#This Row],[VolumeIncreasebyType]]),0)</f>
        <v>4</v>
      </c>
      <c r="U982" s="47">
        <f>Table_Query_from_Mac10[[#This Row],[qtytoShipFuture]]*Table_Query_from_Mac10[[#This Row],[Future-cost]]</f>
        <v>51.08</v>
      </c>
      <c r="V982" s="47">
        <f>Table_Query_from_Mac10[[#This Row],[qtytoShipFuture]]-Table_Query_from_Mac10[[#This Row],[qty_to_ship]]</f>
        <v>0</v>
      </c>
      <c r="W982" s="47">
        <f>Table_Query_from_Mac10[[#This Row],[UnitPriceFuture]]</f>
        <v>27.84</v>
      </c>
      <c r="X982" s="47">
        <f>Table_Query_from_Mac10[[#This Row],[Unit Increase]]*Table_Query_from_Mac10[[#This Row],[UnitPriceFuture]]</f>
        <v>0</v>
      </c>
      <c r="Y982" s="47">
        <f>Table_Query_from_Mac10[[#This Row],[Unit Increase]]*Table_Query_from_Mac10[[#This Row],[Future-cost]]</f>
        <v>0</v>
      </c>
      <c r="Z982" s="47">
        <f>-(Table_Query_from_Mac10[[#This Row],[Incremental Sales]]+((Table_Query_from_Mac10[[#This Row],[Incremental Sales]]*-(SUM(Summary!$S$8:$S$9)))))*Summary!$S$18</f>
        <v>0</v>
      </c>
      <c r="AA982" s="47">
        <f>IFERROR(Table_Query_from_Mac10[[#This Row],[Incremental Cost]]/Table_Query_from_Mac10[[#This Row],[Incremental Sales]],0)</f>
        <v>0</v>
      </c>
      <c r="AB982" s="47">
        <f>IFERROR(Table_Query_from_Mac10[[#This Row],[TotalCostFuture]]/Table_Query_from_Mac10[[#This Row],[totalsalesFuture]],0)</f>
        <v>0.45869252873563215</v>
      </c>
      <c r="AN982" s="30">
        <v>16</v>
      </c>
      <c r="AO982">
        <f t="shared" si="30"/>
        <v>4</v>
      </c>
      <c r="AQ982" s="30">
        <v>79.55</v>
      </c>
      <c r="AR982">
        <f t="shared" si="31"/>
        <v>27.84</v>
      </c>
    </row>
    <row r="983" spans="1:44" x14ac:dyDescent="0.25">
      <c r="A983">
        <v>90097</v>
      </c>
      <c r="B983">
        <v>2</v>
      </c>
      <c r="C983" t="s">
        <v>57</v>
      </c>
      <c r="D983" t="s">
        <v>49</v>
      </c>
      <c r="E983">
        <v>12</v>
      </c>
      <c r="F983">
        <v>9.7799999999999994</v>
      </c>
      <c r="G983">
        <v>21.76</v>
      </c>
      <c r="H983" s="1">
        <v>44847</v>
      </c>
      <c r="I983" s="20">
        <v>0</v>
      </c>
      <c r="J983" s="47">
        <f>Table_Query_from_Mac10[[#This Row],[unit_price]]-(Table_Query_from_Mac10[[#This Row],[unit_price]]*(Table_Query_from_Mac10[[#This Row],[discount_pct]]/100))</f>
        <v>21.76</v>
      </c>
      <c r="K983" s="47">
        <f>Table_Query_from_Mac10[[#This Row],[unit_cost]]</f>
        <v>9.7799999999999994</v>
      </c>
      <c r="L983" s="47">
        <f>Table_Query_from_Mac10[[#This Row],[Live-cost]]*(1+Table_Query_from_Mac10[[#This Row],[CogsIncreasebyTYPE]])</f>
        <v>9.7799999999999994</v>
      </c>
      <c r="M983" s="47">
        <f>Table_Query_from_Mac10[[#This Row],[Live-cost]]*Table_Query_from_Mac10[[#This Row],[qty_to_ship]]</f>
        <v>117.35999999999999</v>
      </c>
      <c r="N983" s="47">
        <f>IF(Table_Query_from_Mac10[[#This Row],[item_no]]="KDA",-Table_Query_from_Mac10[[#This Row],[unit_price]],Table_Query_from_Mac10[[#This Row],[Net Unit]]*Table_Query_from_Mac10[[#This Row],[qty_to_ship]])</f>
        <v>261.12</v>
      </c>
      <c r="O983" s="47">
        <f>SUMIFS(Summary!C:C,Summary!H:H,Table_Query_from_Mac10[[#This Row],[Juiceoc]])</f>
        <v>0</v>
      </c>
      <c r="P983" s="47">
        <f>SUMIFS(Summary!D:D,Summary!H:H,Table_Query_from_Mac10[[#This Row],[Juiceoc]])</f>
        <v>0</v>
      </c>
      <c r="Q983" s="47">
        <f>SUMIFS(Summary!E:E,Summary!H:H,Table_Query_from_Mac10[[#This Row],[Juiceoc]])</f>
        <v>0</v>
      </c>
      <c r="R983" s="47">
        <f>Table_Query_from_Mac10[[#This Row],[Net Unit]]*(1+Table_Query_from_Mac10[[#This Row],[PriceIncreasebyType]])</f>
        <v>21.76</v>
      </c>
      <c r="S983" s="47">
        <f>Table_Query_from_Mac10[[#This Row],[UnitPriceFuture]]*Table_Query_from_Mac10[[#This Row],[qtytoShipFuture]]</f>
        <v>261.12</v>
      </c>
      <c r="T983" s="47">
        <f>ROUND(Table_Query_from_Mac10[[#This Row],[qty_to_ship]]*(1+Table_Query_from_Mac10[[#This Row],[VolumeIncreasebyType]]),0)</f>
        <v>12</v>
      </c>
      <c r="U983" s="47">
        <f>Table_Query_from_Mac10[[#This Row],[qtytoShipFuture]]*Table_Query_from_Mac10[[#This Row],[Future-cost]]</f>
        <v>117.35999999999999</v>
      </c>
      <c r="V983" s="47">
        <f>Table_Query_from_Mac10[[#This Row],[qtytoShipFuture]]-Table_Query_from_Mac10[[#This Row],[qty_to_ship]]</f>
        <v>0</v>
      </c>
      <c r="W983" s="47">
        <f>Table_Query_from_Mac10[[#This Row],[UnitPriceFuture]]</f>
        <v>21.76</v>
      </c>
      <c r="X983" s="47">
        <f>Table_Query_from_Mac10[[#This Row],[Unit Increase]]*Table_Query_from_Mac10[[#This Row],[UnitPriceFuture]]</f>
        <v>0</v>
      </c>
      <c r="Y983" s="47">
        <f>Table_Query_from_Mac10[[#This Row],[Unit Increase]]*Table_Query_from_Mac10[[#This Row],[Future-cost]]</f>
        <v>0</v>
      </c>
      <c r="Z983" s="47">
        <f>-(Table_Query_from_Mac10[[#This Row],[Incremental Sales]]+((Table_Query_from_Mac10[[#This Row],[Incremental Sales]]*-(SUM(Summary!$S$8:$S$9)))))*Summary!$S$18</f>
        <v>0</v>
      </c>
      <c r="AA983" s="47">
        <f>IFERROR(Table_Query_from_Mac10[[#This Row],[Incremental Cost]]/Table_Query_from_Mac10[[#This Row],[Incremental Sales]],0)</f>
        <v>0</v>
      </c>
      <c r="AB983" s="47">
        <f>IFERROR(Table_Query_from_Mac10[[#This Row],[TotalCostFuture]]/Table_Query_from_Mac10[[#This Row],[totalsalesFuture]],0)</f>
        <v>0.44944852941176466</v>
      </c>
      <c r="AN983" s="31">
        <v>45</v>
      </c>
      <c r="AO983">
        <f t="shared" si="30"/>
        <v>12</v>
      </c>
      <c r="AQ983" s="31">
        <v>62.18</v>
      </c>
      <c r="AR983">
        <f t="shared" si="31"/>
        <v>21.76</v>
      </c>
    </row>
    <row r="984" spans="1:44" x14ac:dyDescent="0.25">
      <c r="A984">
        <v>90097</v>
      </c>
      <c r="B984">
        <v>3</v>
      </c>
      <c r="C984" t="s">
        <v>57</v>
      </c>
      <c r="D984" t="s">
        <v>49</v>
      </c>
      <c r="E984">
        <v>15</v>
      </c>
      <c r="F984">
        <v>11.2</v>
      </c>
      <c r="G984">
        <v>25.1</v>
      </c>
      <c r="H984" s="1">
        <v>44847</v>
      </c>
      <c r="I984" s="20">
        <v>0</v>
      </c>
      <c r="J984" s="47">
        <f>Table_Query_from_Mac10[[#This Row],[unit_price]]-(Table_Query_from_Mac10[[#This Row],[unit_price]]*(Table_Query_from_Mac10[[#This Row],[discount_pct]]/100))</f>
        <v>25.1</v>
      </c>
      <c r="K984" s="47">
        <f>Table_Query_from_Mac10[[#This Row],[unit_cost]]</f>
        <v>11.2</v>
      </c>
      <c r="L984" s="47">
        <f>Table_Query_from_Mac10[[#This Row],[Live-cost]]*(1+Table_Query_from_Mac10[[#This Row],[CogsIncreasebyTYPE]])</f>
        <v>11.2</v>
      </c>
      <c r="M984" s="47">
        <f>Table_Query_from_Mac10[[#This Row],[Live-cost]]*Table_Query_from_Mac10[[#This Row],[qty_to_ship]]</f>
        <v>168</v>
      </c>
      <c r="N984" s="47">
        <f>IF(Table_Query_from_Mac10[[#This Row],[item_no]]="KDA",-Table_Query_from_Mac10[[#This Row],[unit_price]],Table_Query_from_Mac10[[#This Row],[Net Unit]]*Table_Query_from_Mac10[[#This Row],[qty_to_ship]])</f>
        <v>376.5</v>
      </c>
      <c r="O984" s="47">
        <f>SUMIFS(Summary!C:C,Summary!H:H,Table_Query_from_Mac10[[#This Row],[Juiceoc]])</f>
        <v>0</v>
      </c>
      <c r="P984" s="47">
        <f>SUMIFS(Summary!D:D,Summary!H:H,Table_Query_from_Mac10[[#This Row],[Juiceoc]])</f>
        <v>0</v>
      </c>
      <c r="Q984" s="47">
        <f>SUMIFS(Summary!E:E,Summary!H:H,Table_Query_from_Mac10[[#This Row],[Juiceoc]])</f>
        <v>0</v>
      </c>
      <c r="R984" s="47">
        <f>Table_Query_from_Mac10[[#This Row],[Net Unit]]*(1+Table_Query_from_Mac10[[#This Row],[PriceIncreasebyType]])</f>
        <v>25.1</v>
      </c>
      <c r="S984" s="47">
        <f>Table_Query_from_Mac10[[#This Row],[UnitPriceFuture]]*Table_Query_from_Mac10[[#This Row],[qtytoShipFuture]]</f>
        <v>376.5</v>
      </c>
      <c r="T984" s="47">
        <f>ROUND(Table_Query_from_Mac10[[#This Row],[qty_to_ship]]*(1+Table_Query_from_Mac10[[#This Row],[VolumeIncreasebyType]]),0)</f>
        <v>15</v>
      </c>
      <c r="U984" s="47">
        <f>Table_Query_from_Mac10[[#This Row],[qtytoShipFuture]]*Table_Query_from_Mac10[[#This Row],[Future-cost]]</f>
        <v>168</v>
      </c>
      <c r="V984" s="47">
        <f>Table_Query_from_Mac10[[#This Row],[qtytoShipFuture]]-Table_Query_from_Mac10[[#This Row],[qty_to_ship]]</f>
        <v>0</v>
      </c>
      <c r="W984" s="47">
        <f>Table_Query_from_Mac10[[#This Row],[UnitPriceFuture]]</f>
        <v>25.1</v>
      </c>
      <c r="X984" s="47">
        <f>Table_Query_from_Mac10[[#This Row],[Unit Increase]]*Table_Query_from_Mac10[[#This Row],[UnitPriceFuture]]</f>
        <v>0</v>
      </c>
      <c r="Y984" s="47">
        <f>Table_Query_from_Mac10[[#This Row],[Unit Increase]]*Table_Query_from_Mac10[[#This Row],[Future-cost]]</f>
        <v>0</v>
      </c>
      <c r="Z984" s="47">
        <f>-(Table_Query_from_Mac10[[#This Row],[Incremental Sales]]+((Table_Query_from_Mac10[[#This Row],[Incremental Sales]]*-(SUM(Summary!$S$8:$S$9)))))*Summary!$S$18</f>
        <v>0</v>
      </c>
      <c r="AA984" s="47">
        <f>IFERROR(Table_Query_from_Mac10[[#This Row],[Incremental Cost]]/Table_Query_from_Mac10[[#This Row],[Incremental Sales]],0)</f>
        <v>0</v>
      </c>
      <c r="AB984" s="47">
        <f>IFERROR(Table_Query_from_Mac10[[#This Row],[TotalCostFuture]]/Table_Query_from_Mac10[[#This Row],[totalsalesFuture]],0)</f>
        <v>0.44621513944223107</v>
      </c>
      <c r="AN984" s="30">
        <v>60</v>
      </c>
      <c r="AO984">
        <f t="shared" si="30"/>
        <v>15</v>
      </c>
      <c r="AQ984" s="30">
        <v>71.7</v>
      </c>
      <c r="AR984">
        <f t="shared" si="31"/>
        <v>25.1</v>
      </c>
    </row>
    <row r="985" spans="1:44" x14ac:dyDescent="0.25">
      <c r="A985">
        <v>90097</v>
      </c>
      <c r="B985">
        <v>10</v>
      </c>
      <c r="C985" t="s">
        <v>60</v>
      </c>
      <c r="D985" t="s">
        <v>49</v>
      </c>
      <c r="E985">
        <v>14</v>
      </c>
      <c r="F985">
        <v>9.99</v>
      </c>
      <c r="G985">
        <v>21.48</v>
      </c>
      <c r="H985" s="1">
        <v>44847</v>
      </c>
      <c r="I985" s="20">
        <v>0</v>
      </c>
      <c r="J985" s="47">
        <f>Table_Query_from_Mac10[[#This Row],[unit_price]]-(Table_Query_from_Mac10[[#This Row],[unit_price]]*(Table_Query_from_Mac10[[#This Row],[discount_pct]]/100))</f>
        <v>21.48</v>
      </c>
      <c r="K985" s="47">
        <f>Table_Query_from_Mac10[[#This Row],[unit_cost]]</f>
        <v>9.99</v>
      </c>
      <c r="L985" s="47">
        <f>Table_Query_from_Mac10[[#This Row],[Live-cost]]*(1+Table_Query_from_Mac10[[#This Row],[CogsIncreasebyTYPE]])</f>
        <v>9.99</v>
      </c>
      <c r="M985" s="47">
        <f>Table_Query_from_Mac10[[#This Row],[Live-cost]]*Table_Query_from_Mac10[[#This Row],[qty_to_ship]]</f>
        <v>139.86000000000001</v>
      </c>
      <c r="N985" s="47">
        <f>IF(Table_Query_from_Mac10[[#This Row],[item_no]]="KDA",-Table_Query_from_Mac10[[#This Row],[unit_price]],Table_Query_from_Mac10[[#This Row],[Net Unit]]*Table_Query_from_Mac10[[#This Row],[qty_to_ship]])</f>
        <v>300.72000000000003</v>
      </c>
      <c r="O985" s="47">
        <f>SUMIFS(Summary!C:C,Summary!H:H,Table_Query_from_Mac10[[#This Row],[Juiceoc]])</f>
        <v>0</v>
      </c>
      <c r="P985" s="47">
        <f>SUMIFS(Summary!D:D,Summary!H:H,Table_Query_from_Mac10[[#This Row],[Juiceoc]])</f>
        <v>0</v>
      </c>
      <c r="Q985" s="47">
        <f>SUMIFS(Summary!E:E,Summary!H:H,Table_Query_from_Mac10[[#This Row],[Juiceoc]])</f>
        <v>0</v>
      </c>
      <c r="R985" s="47">
        <f>Table_Query_from_Mac10[[#This Row],[Net Unit]]*(1+Table_Query_from_Mac10[[#This Row],[PriceIncreasebyType]])</f>
        <v>21.48</v>
      </c>
      <c r="S985" s="47">
        <f>Table_Query_from_Mac10[[#This Row],[UnitPriceFuture]]*Table_Query_from_Mac10[[#This Row],[qtytoShipFuture]]</f>
        <v>300.72000000000003</v>
      </c>
      <c r="T985" s="47">
        <f>ROUND(Table_Query_from_Mac10[[#This Row],[qty_to_ship]]*(1+Table_Query_from_Mac10[[#This Row],[VolumeIncreasebyType]]),0)</f>
        <v>14</v>
      </c>
      <c r="U985" s="47">
        <f>Table_Query_from_Mac10[[#This Row],[qtytoShipFuture]]*Table_Query_from_Mac10[[#This Row],[Future-cost]]</f>
        <v>139.86000000000001</v>
      </c>
      <c r="V985" s="47">
        <f>Table_Query_from_Mac10[[#This Row],[qtytoShipFuture]]-Table_Query_from_Mac10[[#This Row],[qty_to_ship]]</f>
        <v>0</v>
      </c>
      <c r="W985" s="47">
        <f>Table_Query_from_Mac10[[#This Row],[UnitPriceFuture]]</f>
        <v>21.48</v>
      </c>
      <c r="X985" s="47">
        <f>Table_Query_from_Mac10[[#This Row],[Unit Increase]]*Table_Query_from_Mac10[[#This Row],[UnitPriceFuture]]</f>
        <v>0</v>
      </c>
      <c r="Y985" s="47">
        <f>Table_Query_from_Mac10[[#This Row],[Unit Increase]]*Table_Query_from_Mac10[[#This Row],[Future-cost]]</f>
        <v>0</v>
      </c>
      <c r="Z985" s="47">
        <f>-(Table_Query_from_Mac10[[#This Row],[Incremental Sales]]+((Table_Query_from_Mac10[[#This Row],[Incremental Sales]]*-(SUM(Summary!$S$8:$S$9)))))*Summary!$S$18</f>
        <v>0</v>
      </c>
      <c r="AA985" s="47">
        <f>IFERROR(Table_Query_from_Mac10[[#This Row],[Incremental Cost]]/Table_Query_from_Mac10[[#This Row],[Incremental Sales]],0)</f>
        <v>0</v>
      </c>
      <c r="AB985" s="47">
        <f>IFERROR(Table_Query_from_Mac10[[#This Row],[TotalCostFuture]]/Table_Query_from_Mac10[[#This Row],[totalsalesFuture]],0)</f>
        <v>0.46508379888268159</v>
      </c>
      <c r="AN985" s="31">
        <v>54</v>
      </c>
      <c r="AO985">
        <f t="shared" si="30"/>
        <v>14</v>
      </c>
      <c r="AQ985" s="31">
        <v>61.38</v>
      </c>
      <c r="AR985">
        <f t="shared" si="31"/>
        <v>21.48</v>
      </c>
    </row>
    <row r="986" spans="1:44" x14ac:dyDescent="0.25">
      <c r="A986">
        <v>90097</v>
      </c>
      <c r="B986">
        <v>11</v>
      </c>
      <c r="C986" t="s">
        <v>61</v>
      </c>
      <c r="D986" t="s">
        <v>49</v>
      </c>
      <c r="E986">
        <v>2</v>
      </c>
      <c r="F986">
        <v>11.32</v>
      </c>
      <c r="G986">
        <v>26.08</v>
      </c>
      <c r="H986" s="1">
        <v>44847</v>
      </c>
      <c r="I986" s="20">
        <v>0</v>
      </c>
      <c r="J986" s="47">
        <f>Table_Query_from_Mac10[[#This Row],[unit_price]]-(Table_Query_from_Mac10[[#This Row],[unit_price]]*(Table_Query_from_Mac10[[#This Row],[discount_pct]]/100))</f>
        <v>26.08</v>
      </c>
      <c r="K986" s="47">
        <f>Table_Query_from_Mac10[[#This Row],[unit_cost]]</f>
        <v>11.32</v>
      </c>
      <c r="L986" s="47">
        <f>Table_Query_from_Mac10[[#This Row],[Live-cost]]*(1+Table_Query_from_Mac10[[#This Row],[CogsIncreasebyTYPE]])</f>
        <v>11.32</v>
      </c>
      <c r="M986" s="47">
        <f>Table_Query_from_Mac10[[#This Row],[Live-cost]]*Table_Query_from_Mac10[[#This Row],[qty_to_ship]]</f>
        <v>22.64</v>
      </c>
      <c r="N986" s="47">
        <f>IF(Table_Query_from_Mac10[[#This Row],[item_no]]="KDA",-Table_Query_from_Mac10[[#This Row],[unit_price]],Table_Query_from_Mac10[[#This Row],[Net Unit]]*Table_Query_from_Mac10[[#This Row],[qty_to_ship]])</f>
        <v>52.16</v>
      </c>
      <c r="O986" s="47">
        <f>SUMIFS(Summary!C:C,Summary!H:H,Table_Query_from_Mac10[[#This Row],[Juiceoc]])</f>
        <v>0</v>
      </c>
      <c r="P986" s="47">
        <f>SUMIFS(Summary!D:D,Summary!H:H,Table_Query_from_Mac10[[#This Row],[Juiceoc]])</f>
        <v>0</v>
      </c>
      <c r="Q986" s="47">
        <f>SUMIFS(Summary!E:E,Summary!H:H,Table_Query_from_Mac10[[#This Row],[Juiceoc]])</f>
        <v>0</v>
      </c>
      <c r="R986" s="47">
        <f>Table_Query_from_Mac10[[#This Row],[Net Unit]]*(1+Table_Query_from_Mac10[[#This Row],[PriceIncreasebyType]])</f>
        <v>26.08</v>
      </c>
      <c r="S986" s="47">
        <f>Table_Query_from_Mac10[[#This Row],[UnitPriceFuture]]*Table_Query_from_Mac10[[#This Row],[qtytoShipFuture]]</f>
        <v>52.16</v>
      </c>
      <c r="T986" s="47">
        <f>ROUND(Table_Query_from_Mac10[[#This Row],[qty_to_ship]]*(1+Table_Query_from_Mac10[[#This Row],[VolumeIncreasebyType]]),0)</f>
        <v>2</v>
      </c>
      <c r="U986" s="47">
        <f>Table_Query_from_Mac10[[#This Row],[qtytoShipFuture]]*Table_Query_from_Mac10[[#This Row],[Future-cost]]</f>
        <v>22.64</v>
      </c>
      <c r="V986" s="47">
        <f>Table_Query_from_Mac10[[#This Row],[qtytoShipFuture]]-Table_Query_from_Mac10[[#This Row],[qty_to_ship]]</f>
        <v>0</v>
      </c>
      <c r="W986" s="47">
        <f>Table_Query_from_Mac10[[#This Row],[UnitPriceFuture]]</f>
        <v>26.08</v>
      </c>
      <c r="X986" s="47">
        <f>Table_Query_from_Mac10[[#This Row],[Unit Increase]]*Table_Query_from_Mac10[[#This Row],[UnitPriceFuture]]</f>
        <v>0</v>
      </c>
      <c r="Y986" s="47">
        <f>Table_Query_from_Mac10[[#This Row],[Unit Increase]]*Table_Query_from_Mac10[[#This Row],[Future-cost]]</f>
        <v>0</v>
      </c>
      <c r="Z986" s="47">
        <f>-(Table_Query_from_Mac10[[#This Row],[Incremental Sales]]+((Table_Query_from_Mac10[[#This Row],[Incremental Sales]]*-(SUM(Summary!$S$8:$S$9)))))*Summary!$S$18</f>
        <v>0</v>
      </c>
      <c r="AA986" s="47">
        <f>IFERROR(Table_Query_from_Mac10[[#This Row],[Incremental Cost]]/Table_Query_from_Mac10[[#This Row],[Incremental Sales]],0)</f>
        <v>0</v>
      </c>
      <c r="AB986" s="47">
        <f>IFERROR(Table_Query_from_Mac10[[#This Row],[TotalCostFuture]]/Table_Query_from_Mac10[[#This Row],[totalsalesFuture]],0)</f>
        <v>0.43404907975460127</v>
      </c>
      <c r="AN986" s="30">
        <v>6</v>
      </c>
      <c r="AO986">
        <f t="shared" si="30"/>
        <v>2</v>
      </c>
      <c r="AQ986" s="30">
        <v>74.5</v>
      </c>
      <c r="AR986">
        <f t="shared" si="31"/>
        <v>26.08</v>
      </c>
    </row>
    <row r="987" spans="1:44" x14ac:dyDescent="0.25">
      <c r="A987">
        <v>90098</v>
      </c>
      <c r="B987">
        <v>1</v>
      </c>
      <c r="C987" t="s">
        <v>51</v>
      </c>
      <c r="D987" t="s">
        <v>80</v>
      </c>
      <c r="E987">
        <v>100</v>
      </c>
      <c r="F987">
        <v>3.92</v>
      </c>
      <c r="G987">
        <v>8.07</v>
      </c>
      <c r="H987" s="1">
        <v>44865</v>
      </c>
      <c r="I987" s="20">
        <v>0</v>
      </c>
      <c r="J987" s="47">
        <f>Table_Query_from_Mac10[[#This Row],[unit_price]]-(Table_Query_from_Mac10[[#This Row],[unit_price]]*(Table_Query_from_Mac10[[#This Row],[discount_pct]]/100))</f>
        <v>8.07</v>
      </c>
      <c r="K987" s="47">
        <f>Table_Query_from_Mac10[[#This Row],[unit_cost]]</f>
        <v>3.92</v>
      </c>
      <c r="L987" s="47">
        <f>Table_Query_from_Mac10[[#This Row],[Live-cost]]*(1+Table_Query_from_Mac10[[#This Row],[CogsIncreasebyTYPE]])</f>
        <v>3.92</v>
      </c>
      <c r="M987" s="47">
        <f>Table_Query_from_Mac10[[#This Row],[Live-cost]]*Table_Query_from_Mac10[[#This Row],[qty_to_ship]]</f>
        <v>392</v>
      </c>
      <c r="N987" s="47">
        <f>IF(Table_Query_from_Mac10[[#This Row],[item_no]]="KDA",-Table_Query_from_Mac10[[#This Row],[unit_price]],Table_Query_from_Mac10[[#This Row],[Net Unit]]*Table_Query_from_Mac10[[#This Row],[qty_to_ship]])</f>
        <v>807</v>
      </c>
      <c r="O987" s="47">
        <f>SUMIFS(Summary!C:C,Summary!H:H,Table_Query_from_Mac10[[#This Row],[Juiceoc]])</f>
        <v>0</v>
      </c>
      <c r="P987" s="47">
        <f>SUMIFS(Summary!D:D,Summary!H:H,Table_Query_from_Mac10[[#This Row],[Juiceoc]])</f>
        <v>0</v>
      </c>
      <c r="Q987" s="47">
        <f>SUMIFS(Summary!E:E,Summary!H:H,Table_Query_from_Mac10[[#This Row],[Juiceoc]])</f>
        <v>0</v>
      </c>
      <c r="R987" s="47">
        <f>Table_Query_from_Mac10[[#This Row],[Net Unit]]*(1+Table_Query_from_Mac10[[#This Row],[PriceIncreasebyType]])</f>
        <v>8.07</v>
      </c>
      <c r="S987" s="47">
        <f>Table_Query_from_Mac10[[#This Row],[UnitPriceFuture]]*Table_Query_from_Mac10[[#This Row],[qtytoShipFuture]]</f>
        <v>807</v>
      </c>
      <c r="T987" s="47">
        <f>ROUND(Table_Query_from_Mac10[[#This Row],[qty_to_ship]]*(1+Table_Query_from_Mac10[[#This Row],[VolumeIncreasebyType]]),0)</f>
        <v>100</v>
      </c>
      <c r="U987" s="47">
        <f>Table_Query_from_Mac10[[#This Row],[qtytoShipFuture]]*Table_Query_from_Mac10[[#This Row],[Future-cost]]</f>
        <v>392</v>
      </c>
      <c r="V987" s="47">
        <f>Table_Query_from_Mac10[[#This Row],[qtytoShipFuture]]-Table_Query_from_Mac10[[#This Row],[qty_to_ship]]</f>
        <v>0</v>
      </c>
      <c r="W987" s="47">
        <f>Table_Query_from_Mac10[[#This Row],[UnitPriceFuture]]</f>
        <v>8.07</v>
      </c>
      <c r="X987" s="47">
        <f>Table_Query_from_Mac10[[#This Row],[Unit Increase]]*Table_Query_from_Mac10[[#This Row],[UnitPriceFuture]]</f>
        <v>0</v>
      </c>
      <c r="Y987" s="47">
        <f>Table_Query_from_Mac10[[#This Row],[Unit Increase]]*Table_Query_from_Mac10[[#This Row],[Future-cost]]</f>
        <v>0</v>
      </c>
      <c r="Z987" s="47">
        <f>-(Table_Query_from_Mac10[[#This Row],[Incremental Sales]]+((Table_Query_from_Mac10[[#This Row],[Incremental Sales]]*-(SUM(Summary!$S$8:$S$9)))))*Summary!$S$18</f>
        <v>0</v>
      </c>
      <c r="AA987" s="47">
        <f>IFERROR(Table_Query_from_Mac10[[#This Row],[Incremental Cost]]/Table_Query_from_Mac10[[#This Row],[Incremental Sales]],0)</f>
        <v>0</v>
      </c>
      <c r="AB987" s="47">
        <f>IFERROR(Table_Query_from_Mac10[[#This Row],[TotalCostFuture]]/Table_Query_from_Mac10[[#This Row],[totalsalesFuture]],0)</f>
        <v>0.48574969021065673</v>
      </c>
      <c r="AN987" s="31">
        <v>400</v>
      </c>
      <c r="AO987">
        <f t="shared" si="30"/>
        <v>100</v>
      </c>
      <c r="AQ987" s="31">
        <v>23.07</v>
      </c>
      <c r="AR987">
        <f t="shared" si="31"/>
        <v>8.07</v>
      </c>
    </row>
    <row r="988" spans="1:44" x14ac:dyDescent="0.25">
      <c r="A988">
        <v>90098</v>
      </c>
      <c r="B988">
        <v>2</v>
      </c>
      <c r="C988" t="s">
        <v>51</v>
      </c>
      <c r="D988" t="s">
        <v>80</v>
      </c>
      <c r="E988">
        <v>25</v>
      </c>
      <c r="F988">
        <v>4.3899999999999997</v>
      </c>
      <c r="G988">
        <v>8.98</v>
      </c>
      <c r="H988" s="1">
        <v>44865</v>
      </c>
      <c r="I988" s="20">
        <v>0</v>
      </c>
      <c r="J988" s="47">
        <f>Table_Query_from_Mac10[[#This Row],[unit_price]]-(Table_Query_from_Mac10[[#This Row],[unit_price]]*(Table_Query_from_Mac10[[#This Row],[discount_pct]]/100))</f>
        <v>8.98</v>
      </c>
      <c r="K988" s="47">
        <f>Table_Query_from_Mac10[[#This Row],[unit_cost]]</f>
        <v>4.3899999999999997</v>
      </c>
      <c r="L988" s="47">
        <f>Table_Query_from_Mac10[[#This Row],[Live-cost]]*(1+Table_Query_from_Mac10[[#This Row],[CogsIncreasebyTYPE]])</f>
        <v>4.3899999999999997</v>
      </c>
      <c r="M988" s="47">
        <f>Table_Query_from_Mac10[[#This Row],[Live-cost]]*Table_Query_from_Mac10[[#This Row],[qty_to_ship]]</f>
        <v>109.74999999999999</v>
      </c>
      <c r="N988" s="47">
        <f>IF(Table_Query_from_Mac10[[#This Row],[item_no]]="KDA",-Table_Query_from_Mac10[[#This Row],[unit_price]],Table_Query_from_Mac10[[#This Row],[Net Unit]]*Table_Query_from_Mac10[[#This Row],[qty_to_ship]])</f>
        <v>224.5</v>
      </c>
      <c r="O988" s="47">
        <f>SUMIFS(Summary!C:C,Summary!H:H,Table_Query_from_Mac10[[#This Row],[Juiceoc]])</f>
        <v>0</v>
      </c>
      <c r="P988" s="47">
        <f>SUMIFS(Summary!D:D,Summary!H:H,Table_Query_from_Mac10[[#This Row],[Juiceoc]])</f>
        <v>0</v>
      </c>
      <c r="Q988" s="47">
        <f>SUMIFS(Summary!E:E,Summary!H:H,Table_Query_from_Mac10[[#This Row],[Juiceoc]])</f>
        <v>0</v>
      </c>
      <c r="R988" s="47">
        <f>Table_Query_from_Mac10[[#This Row],[Net Unit]]*(1+Table_Query_from_Mac10[[#This Row],[PriceIncreasebyType]])</f>
        <v>8.98</v>
      </c>
      <c r="S988" s="47">
        <f>Table_Query_from_Mac10[[#This Row],[UnitPriceFuture]]*Table_Query_from_Mac10[[#This Row],[qtytoShipFuture]]</f>
        <v>224.5</v>
      </c>
      <c r="T988" s="47">
        <f>ROUND(Table_Query_from_Mac10[[#This Row],[qty_to_ship]]*(1+Table_Query_from_Mac10[[#This Row],[VolumeIncreasebyType]]),0)</f>
        <v>25</v>
      </c>
      <c r="U988" s="47">
        <f>Table_Query_from_Mac10[[#This Row],[qtytoShipFuture]]*Table_Query_from_Mac10[[#This Row],[Future-cost]]</f>
        <v>109.74999999999999</v>
      </c>
      <c r="V988" s="47">
        <f>Table_Query_from_Mac10[[#This Row],[qtytoShipFuture]]-Table_Query_from_Mac10[[#This Row],[qty_to_ship]]</f>
        <v>0</v>
      </c>
      <c r="W988" s="47">
        <f>Table_Query_from_Mac10[[#This Row],[UnitPriceFuture]]</f>
        <v>8.98</v>
      </c>
      <c r="X988" s="47">
        <f>Table_Query_from_Mac10[[#This Row],[Unit Increase]]*Table_Query_from_Mac10[[#This Row],[UnitPriceFuture]]</f>
        <v>0</v>
      </c>
      <c r="Y988" s="47">
        <f>Table_Query_from_Mac10[[#This Row],[Unit Increase]]*Table_Query_from_Mac10[[#This Row],[Future-cost]]</f>
        <v>0</v>
      </c>
      <c r="Z988" s="47">
        <f>-(Table_Query_from_Mac10[[#This Row],[Incremental Sales]]+((Table_Query_from_Mac10[[#This Row],[Incremental Sales]]*-(SUM(Summary!$S$8:$S$9)))))*Summary!$S$18</f>
        <v>0</v>
      </c>
      <c r="AA988" s="47">
        <f>IFERROR(Table_Query_from_Mac10[[#This Row],[Incremental Cost]]/Table_Query_from_Mac10[[#This Row],[Incremental Sales]],0)</f>
        <v>0</v>
      </c>
      <c r="AB988" s="47">
        <f>IFERROR(Table_Query_from_Mac10[[#This Row],[TotalCostFuture]]/Table_Query_from_Mac10[[#This Row],[totalsalesFuture]],0)</f>
        <v>0.48886414253897542</v>
      </c>
      <c r="AN988" s="30">
        <v>100</v>
      </c>
      <c r="AO988">
        <f t="shared" si="30"/>
        <v>25</v>
      </c>
      <c r="AQ988" s="30">
        <v>25.67</v>
      </c>
      <c r="AR988">
        <f t="shared" si="31"/>
        <v>8.98</v>
      </c>
    </row>
    <row r="989" spans="1:44" x14ac:dyDescent="0.25">
      <c r="A989">
        <v>90098</v>
      </c>
      <c r="B989">
        <v>3</v>
      </c>
      <c r="C989" t="s">
        <v>51</v>
      </c>
      <c r="D989" t="s">
        <v>80</v>
      </c>
      <c r="E989">
        <v>40</v>
      </c>
      <c r="F989">
        <v>4.83</v>
      </c>
      <c r="G989">
        <v>9.92</v>
      </c>
      <c r="H989" s="1">
        <v>44865</v>
      </c>
      <c r="I989" s="20">
        <v>0</v>
      </c>
      <c r="J989" s="47">
        <f>Table_Query_from_Mac10[[#This Row],[unit_price]]-(Table_Query_from_Mac10[[#This Row],[unit_price]]*(Table_Query_from_Mac10[[#This Row],[discount_pct]]/100))</f>
        <v>9.92</v>
      </c>
      <c r="K989" s="47">
        <f>Table_Query_from_Mac10[[#This Row],[unit_cost]]</f>
        <v>4.83</v>
      </c>
      <c r="L989" s="47">
        <f>Table_Query_from_Mac10[[#This Row],[Live-cost]]*(1+Table_Query_from_Mac10[[#This Row],[CogsIncreasebyTYPE]])</f>
        <v>4.83</v>
      </c>
      <c r="M989" s="47">
        <f>Table_Query_from_Mac10[[#This Row],[Live-cost]]*Table_Query_from_Mac10[[#This Row],[qty_to_ship]]</f>
        <v>193.2</v>
      </c>
      <c r="N989" s="47">
        <f>IF(Table_Query_from_Mac10[[#This Row],[item_no]]="KDA",-Table_Query_from_Mac10[[#This Row],[unit_price]],Table_Query_from_Mac10[[#This Row],[Net Unit]]*Table_Query_from_Mac10[[#This Row],[qty_to_ship]])</f>
        <v>396.8</v>
      </c>
      <c r="O989" s="47">
        <f>SUMIFS(Summary!C:C,Summary!H:H,Table_Query_from_Mac10[[#This Row],[Juiceoc]])</f>
        <v>0</v>
      </c>
      <c r="P989" s="47">
        <f>SUMIFS(Summary!D:D,Summary!H:H,Table_Query_from_Mac10[[#This Row],[Juiceoc]])</f>
        <v>0</v>
      </c>
      <c r="Q989" s="47">
        <f>SUMIFS(Summary!E:E,Summary!H:H,Table_Query_from_Mac10[[#This Row],[Juiceoc]])</f>
        <v>0</v>
      </c>
      <c r="R989" s="47">
        <f>Table_Query_from_Mac10[[#This Row],[Net Unit]]*(1+Table_Query_from_Mac10[[#This Row],[PriceIncreasebyType]])</f>
        <v>9.92</v>
      </c>
      <c r="S989" s="47">
        <f>Table_Query_from_Mac10[[#This Row],[UnitPriceFuture]]*Table_Query_from_Mac10[[#This Row],[qtytoShipFuture]]</f>
        <v>396.8</v>
      </c>
      <c r="T989" s="47">
        <f>ROUND(Table_Query_from_Mac10[[#This Row],[qty_to_ship]]*(1+Table_Query_from_Mac10[[#This Row],[VolumeIncreasebyType]]),0)</f>
        <v>40</v>
      </c>
      <c r="U989" s="47">
        <f>Table_Query_from_Mac10[[#This Row],[qtytoShipFuture]]*Table_Query_from_Mac10[[#This Row],[Future-cost]]</f>
        <v>193.2</v>
      </c>
      <c r="V989" s="47">
        <f>Table_Query_from_Mac10[[#This Row],[qtytoShipFuture]]-Table_Query_from_Mac10[[#This Row],[qty_to_ship]]</f>
        <v>0</v>
      </c>
      <c r="W989" s="47">
        <f>Table_Query_from_Mac10[[#This Row],[UnitPriceFuture]]</f>
        <v>9.92</v>
      </c>
      <c r="X989" s="47">
        <f>Table_Query_from_Mac10[[#This Row],[Unit Increase]]*Table_Query_from_Mac10[[#This Row],[UnitPriceFuture]]</f>
        <v>0</v>
      </c>
      <c r="Y989" s="47">
        <f>Table_Query_from_Mac10[[#This Row],[Unit Increase]]*Table_Query_from_Mac10[[#This Row],[Future-cost]]</f>
        <v>0</v>
      </c>
      <c r="Z989" s="47">
        <f>-(Table_Query_from_Mac10[[#This Row],[Incremental Sales]]+((Table_Query_from_Mac10[[#This Row],[Incremental Sales]]*-(SUM(Summary!$S$8:$S$9)))))*Summary!$S$18</f>
        <v>0</v>
      </c>
      <c r="AA989" s="47">
        <f>IFERROR(Table_Query_from_Mac10[[#This Row],[Incremental Cost]]/Table_Query_from_Mac10[[#This Row],[Incremental Sales]],0)</f>
        <v>0</v>
      </c>
      <c r="AB989" s="47">
        <f>IFERROR(Table_Query_from_Mac10[[#This Row],[TotalCostFuture]]/Table_Query_from_Mac10[[#This Row],[totalsalesFuture]],0)</f>
        <v>0.48689516129032256</v>
      </c>
      <c r="AN989" s="31">
        <v>160</v>
      </c>
      <c r="AO989">
        <f t="shared" si="30"/>
        <v>40</v>
      </c>
      <c r="AQ989" s="31">
        <v>28.35</v>
      </c>
      <c r="AR989">
        <f t="shared" si="31"/>
        <v>9.92</v>
      </c>
    </row>
    <row r="990" spans="1:44" x14ac:dyDescent="0.25">
      <c r="A990">
        <v>90098</v>
      </c>
      <c r="B990">
        <v>4</v>
      </c>
      <c r="C990" t="s">
        <v>51</v>
      </c>
      <c r="D990" t="s">
        <v>80</v>
      </c>
      <c r="E990">
        <v>9</v>
      </c>
      <c r="F990">
        <v>7.05</v>
      </c>
      <c r="G990">
        <v>15.11</v>
      </c>
      <c r="H990" s="1">
        <v>44865</v>
      </c>
      <c r="I990" s="20">
        <v>0</v>
      </c>
      <c r="J990" s="47">
        <f>Table_Query_from_Mac10[[#This Row],[unit_price]]-(Table_Query_from_Mac10[[#This Row],[unit_price]]*(Table_Query_from_Mac10[[#This Row],[discount_pct]]/100))</f>
        <v>15.11</v>
      </c>
      <c r="K990" s="47">
        <f>Table_Query_from_Mac10[[#This Row],[unit_cost]]</f>
        <v>7.05</v>
      </c>
      <c r="L990" s="47">
        <f>Table_Query_from_Mac10[[#This Row],[Live-cost]]*(1+Table_Query_from_Mac10[[#This Row],[CogsIncreasebyTYPE]])</f>
        <v>7.05</v>
      </c>
      <c r="M990" s="47">
        <f>Table_Query_from_Mac10[[#This Row],[Live-cost]]*Table_Query_from_Mac10[[#This Row],[qty_to_ship]]</f>
        <v>63.449999999999996</v>
      </c>
      <c r="N990" s="47">
        <f>IF(Table_Query_from_Mac10[[#This Row],[item_no]]="KDA",-Table_Query_from_Mac10[[#This Row],[unit_price]],Table_Query_from_Mac10[[#This Row],[Net Unit]]*Table_Query_from_Mac10[[#This Row],[qty_to_ship]])</f>
        <v>135.99</v>
      </c>
      <c r="O990" s="47">
        <f>SUMIFS(Summary!C:C,Summary!H:H,Table_Query_from_Mac10[[#This Row],[Juiceoc]])</f>
        <v>0</v>
      </c>
      <c r="P990" s="47">
        <f>SUMIFS(Summary!D:D,Summary!H:H,Table_Query_from_Mac10[[#This Row],[Juiceoc]])</f>
        <v>0</v>
      </c>
      <c r="Q990" s="47">
        <f>SUMIFS(Summary!E:E,Summary!H:H,Table_Query_from_Mac10[[#This Row],[Juiceoc]])</f>
        <v>0</v>
      </c>
      <c r="R990" s="47">
        <f>Table_Query_from_Mac10[[#This Row],[Net Unit]]*(1+Table_Query_from_Mac10[[#This Row],[PriceIncreasebyType]])</f>
        <v>15.11</v>
      </c>
      <c r="S990" s="47">
        <f>Table_Query_from_Mac10[[#This Row],[UnitPriceFuture]]*Table_Query_from_Mac10[[#This Row],[qtytoShipFuture]]</f>
        <v>135.99</v>
      </c>
      <c r="T990" s="47">
        <f>ROUND(Table_Query_from_Mac10[[#This Row],[qty_to_ship]]*(1+Table_Query_from_Mac10[[#This Row],[VolumeIncreasebyType]]),0)</f>
        <v>9</v>
      </c>
      <c r="U990" s="47">
        <f>Table_Query_from_Mac10[[#This Row],[qtytoShipFuture]]*Table_Query_from_Mac10[[#This Row],[Future-cost]]</f>
        <v>63.449999999999996</v>
      </c>
      <c r="V990" s="47">
        <f>Table_Query_from_Mac10[[#This Row],[qtytoShipFuture]]-Table_Query_from_Mac10[[#This Row],[qty_to_ship]]</f>
        <v>0</v>
      </c>
      <c r="W990" s="47">
        <f>Table_Query_from_Mac10[[#This Row],[UnitPriceFuture]]</f>
        <v>15.11</v>
      </c>
      <c r="X990" s="47">
        <f>Table_Query_from_Mac10[[#This Row],[Unit Increase]]*Table_Query_from_Mac10[[#This Row],[UnitPriceFuture]]</f>
        <v>0</v>
      </c>
      <c r="Y990" s="47">
        <f>Table_Query_from_Mac10[[#This Row],[Unit Increase]]*Table_Query_from_Mac10[[#This Row],[Future-cost]]</f>
        <v>0</v>
      </c>
      <c r="Z990" s="47">
        <f>-(Table_Query_from_Mac10[[#This Row],[Incremental Sales]]+((Table_Query_from_Mac10[[#This Row],[Incremental Sales]]*-(SUM(Summary!$S$8:$S$9)))))*Summary!$S$18</f>
        <v>0</v>
      </c>
      <c r="AA990" s="47">
        <f>IFERROR(Table_Query_from_Mac10[[#This Row],[Incremental Cost]]/Table_Query_from_Mac10[[#This Row],[Incremental Sales]],0)</f>
        <v>0</v>
      </c>
      <c r="AB990" s="47">
        <f>IFERROR(Table_Query_from_Mac10[[#This Row],[TotalCostFuture]]/Table_Query_from_Mac10[[#This Row],[totalsalesFuture]],0)</f>
        <v>0.46657842488418261</v>
      </c>
      <c r="AN990" s="30">
        <v>36</v>
      </c>
      <c r="AO990">
        <f t="shared" si="30"/>
        <v>9</v>
      </c>
      <c r="AQ990" s="30">
        <v>43.16</v>
      </c>
      <c r="AR990">
        <f t="shared" si="31"/>
        <v>15.11</v>
      </c>
    </row>
    <row r="991" spans="1:44" x14ac:dyDescent="0.25">
      <c r="A991">
        <v>90098</v>
      </c>
      <c r="B991">
        <v>5</v>
      </c>
      <c r="C991" t="s">
        <v>51</v>
      </c>
      <c r="D991" t="s">
        <v>80</v>
      </c>
      <c r="E991">
        <v>9</v>
      </c>
      <c r="F991">
        <v>8.15</v>
      </c>
      <c r="G991">
        <v>17.97</v>
      </c>
      <c r="H991" s="1">
        <v>44865</v>
      </c>
      <c r="I991" s="20">
        <v>0</v>
      </c>
      <c r="J991" s="47">
        <f>Table_Query_from_Mac10[[#This Row],[unit_price]]-(Table_Query_from_Mac10[[#This Row],[unit_price]]*(Table_Query_from_Mac10[[#This Row],[discount_pct]]/100))</f>
        <v>17.97</v>
      </c>
      <c r="K991" s="47">
        <f>Table_Query_from_Mac10[[#This Row],[unit_cost]]</f>
        <v>8.15</v>
      </c>
      <c r="L991" s="47">
        <f>Table_Query_from_Mac10[[#This Row],[Live-cost]]*(1+Table_Query_from_Mac10[[#This Row],[CogsIncreasebyTYPE]])</f>
        <v>8.15</v>
      </c>
      <c r="M991" s="47">
        <f>Table_Query_from_Mac10[[#This Row],[Live-cost]]*Table_Query_from_Mac10[[#This Row],[qty_to_ship]]</f>
        <v>73.350000000000009</v>
      </c>
      <c r="N991" s="47">
        <f>IF(Table_Query_from_Mac10[[#This Row],[item_no]]="KDA",-Table_Query_from_Mac10[[#This Row],[unit_price]],Table_Query_from_Mac10[[#This Row],[Net Unit]]*Table_Query_from_Mac10[[#This Row],[qty_to_ship]])</f>
        <v>161.72999999999999</v>
      </c>
      <c r="O991" s="47">
        <f>SUMIFS(Summary!C:C,Summary!H:H,Table_Query_from_Mac10[[#This Row],[Juiceoc]])</f>
        <v>0</v>
      </c>
      <c r="P991" s="47">
        <f>SUMIFS(Summary!D:D,Summary!H:H,Table_Query_from_Mac10[[#This Row],[Juiceoc]])</f>
        <v>0</v>
      </c>
      <c r="Q991" s="47">
        <f>SUMIFS(Summary!E:E,Summary!H:H,Table_Query_from_Mac10[[#This Row],[Juiceoc]])</f>
        <v>0</v>
      </c>
      <c r="R991" s="47">
        <f>Table_Query_from_Mac10[[#This Row],[Net Unit]]*(1+Table_Query_from_Mac10[[#This Row],[PriceIncreasebyType]])</f>
        <v>17.97</v>
      </c>
      <c r="S991" s="47">
        <f>Table_Query_from_Mac10[[#This Row],[UnitPriceFuture]]*Table_Query_from_Mac10[[#This Row],[qtytoShipFuture]]</f>
        <v>161.72999999999999</v>
      </c>
      <c r="T991" s="47">
        <f>ROUND(Table_Query_from_Mac10[[#This Row],[qty_to_ship]]*(1+Table_Query_from_Mac10[[#This Row],[VolumeIncreasebyType]]),0)</f>
        <v>9</v>
      </c>
      <c r="U991" s="47">
        <f>Table_Query_from_Mac10[[#This Row],[qtytoShipFuture]]*Table_Query_from_Mac10[[#This Row],[Future-cost]]</f>
        <v>73.350000000000009</v>
      </c>
      <c r="V991" s="47">
        <f>Table_Query_from_Mac10[[#This Row],[qtytoShipFuture]]-Table_Query_from_Mac10[[#This Row],[qty_to_ship]]</f>
        <v>0</v>
      </c>
      <c r="W991" s="47">
        <f>Table_Query_from_Mac10[[#This Row],[UnitPriceFuture]]</f>
        <v>17.97</v>
      </c>
      <c r="X991" s="47">
        <f>Table_Query_from_Mac10[[#This Row],[Unit Increase]]*Table_Query_from_Mac10[[#This Row],[UnitPriceFuture]]</f>
        <v>0</v>
      </c>
      <c r="Y991" s="47">
        <f>Table_Query_from_Mac10[[#This Row],[Unit Increase]]*Table_Query_from_Mac10[[#This Row],[Future-cost]]</f>
        <v>0</v>
      </c>
      <c r="Z991" s="47">
        <f>-(Table_Query_from_Mac10[[#This Row],[Incremental Sales]]+((Table_Query_from_Mac10[[#This Row],[Incremental Sales]]*-(SUM(Summary!$S$8:$S$9)))))*Summary!$S$18</f>
        <v>0</v>
      </c>
      <c r="AA991" s="47">
        <f>IFERROR(Table_Query_from_Mac10[[#This Row],[Incremental Cost]]/Table_Query_from_Mac10[[#This Row],[Incremental Sales]],0)</f>
        <v>0</v>
      </c>
      <c r="AB991" s="47">
        <f>IFERROR(Table_Query_from_Mac10[[#This Row],[TotalCostFuture]]/Table_Query_from_Mac10[[#This Row],[totalsalesFuture]],0)</f>
        <v>0.45353366722314975</v>
      </c>
      <c r="AN991" s="31">
        <v>36</v>
      </c>
      <c r="AO991">
        <f t="shared" si="30"/>
        <v>9</v>
      </c>
      <c r="AQ991" s="31">
        <v>51.35</v>
      </c>
      <c r="AR991">
        <f t="shared" si="31"/>
        <v>17.97</v>
      </c>
    </row>
    <row r="992" spans="1:44" x14ac:dyDescent="0.25">
      <c r="A992">
        <v>90098</v>
      </c>
      <c r="B992">
        <v>6</v>
      </c>
      <c r="C992" t="s">
        <v>51</v>
      </c>
      <c r="D992" t="s">
        <v>80</v>
      </c>
      <c r="E992">
        <v>25</v>
      </c>
      <c r="F992">
        <v>4.25</v>
      </c>
      <c r="G992">
        <v>8.82</v>
      </c>
      <c r="H992" s="1">
        <v>44865</v>
      </c>
      <c r="I992" s="20">
        <v>0</v>
      </c>
      <c r="J992" s="47">
        <f>Table_Query_from_Mac10[[#This Row],[unit_price]]-(Table_Query_from_Mac10[[#This Row],[unit_price]]*(Table_Query_from_Mac10[[#This Row],[discount_pct]]/100))</f>
        <v>8.82</v>
      </c>
      <c r="K992" s="47">
        <f>Table_Query_from_Mac10[[#This Row],[unit_cost]]</f>
        <v>4.25</v>
      </c>
      <c r="L992" s="47">
        <f>Table_Query_from_Mac10[[#This Row],[Live-cost]]*(1+Table_Query_from_Mac10[[#This Row],[CogsIncreasebyTYPE]])</f>
        <v>4.25</v>
      </c>
      <c r="M992" s="47">
        <f>Table_Query_from_Mac10[[#This Row],[Live-cost]]*Table_Query_from_Mac10[[#This Row],[qty_to_ship]]</f>
        <v>106.25</v>
      </c>
      <c r="N992" s="47">
        <f>IF(Table_Query_from_Mac10[[#This Row],[item_no]]="KDA",-Table_Query_from_Mac10[[#This Row],[unit_price]],Table_Query_from_Mac10[[#This Row],[Net Unit]]*Table_Query_from_Mac10[[#This Row],[qty_to_ship]])</f>
        <v>220.5</v>
      </c>
      <c r="O992" s="47">
        <f>SUMIFS(Summary!C:C,Summary!H:H,Table_Query_from_Mac10[[#This Row],[Juiceoc]])</f>
        <v>0</v>
      </c>
      <c r="P992" s="47">
        <f>SUMIFS(Summary!D:D,Summary!H:H,Table_Query_from_Mac10[[#This Row],[Juiceoc]])</f>
        <v>0</v>
      </c>
      <c r="Q992" s="47">
        <f>SUMIFS(Summary!E:E,Summary!H:H,Table_Query_from_Mac10[[#This Row],[Juiceoc]])</f>
        <v>0</v>
      </c>
      <c r="R992" s="47">
        <f>Table_Query_from_Mac10[[#This Row],[Net Unit]]*(1+Table_Query_from_Mac10[[#This Row],[PriceIncreasebyType]])</f>
        <v>8.82</v>
      </c>
      <c r="S992" s="47">
        <f>Table_Query_from_Mac10[[#This Row],[UnitPriceFuture]]*Table_Query_from_Mac10[[#This Row],[qtytoShipFuture]]</f>
        <v>220.5</v>
      </c>
      <c r="T992" s="47">
        <f>ROUND(Table_Query_from_Mac10[[#This Row],[qty_to_ship]]*(1+Table_Query_from_Mac10[[#This Row],[VolumeIncreasebyType]]),0)</f>
        <v>25</v>
      </c>
      <c r="U992" s="47">
        <f>Table_Query_from_Mac10[[#This Row],[qtytoShipFuture]]*Table_Query_from_Mac10[[#This Row],[Future-cost]]</f>
        <v>106.25</v>
      </c>
      <c r="V992" s="47">
        <f>Table_Query_from_Mac10[[#This Row],[qtytoShipFuture]]-Table_Query_from_Mac10[[#This Row],[qty_to_ship]]</f>
        <v>0</v>
      </c>
      <c r="W992" s="47">
        <f>Table_Query_from_Mac10[[#This Row],[UnitPriceFuture]]</f>
        <v>8.82</v>
      </c>
      <c r="X992" s="47">
        <f>Table_Query_from_Mac10[[#This Row],[Unit Increase]]*Table_Query_from_Mac10[[#This Row],[UnitPriceFuture]]</f>
        <v>0</v>
      </c>
      <c r="Y992" s="47">
        <f>Table_Query_from_Mac10[[#This Row],[Unit Increase]]*Table_Query_from_Mac10[[#This Row],[Future-cost]]</f>
        <v>0</v>
      </c>
      <c r="Z992" s="47">
        <f>-(Table_Query_from_Mac10[[#This Row],[Incremental Sales]]+((Table_Query_from_Mac10[[#This Row],[Incremental Sales]]*-(SUM(Summary!$S$8:$S$9)))))*Summary!$S$18</f>
        <v>0</v>
      </c>
      <c r="AA992" s="47">
        <f>IFERROR(Table_Query_from_Mac10[[#This Row],[Incremental Cost]]/Table_Query_from_Mac10[[#This Row],[Incremental Sales]],0)</f>
        <v>0</v>
      </c>
      <c r="AB992" s="47">
        <f>IFERROR(Table_Query_from_Mac10[[#This Row],[TotalCostFuture]]/Table_Query_from_Mac10[[#This Row],[totalsalesFuture]],0)</f>
        <v>0.48185941043083902</v>
      </c>
      <c r="AN992" s="30">
        <v>100</v>
      </c>
      <c r="AO992">
        <f t="shared" si="30"/>
        <v>25</v>
      </c>
      <c r="AQ992" s="30">
        <v>25.19</v>
      </c>
      <c r="AR992">
        <f t="shared" si="31"/>
        <v>8.82</v>
      </c>
    </row>
    <row r="993" spans="1:44" x14ac:dyDescent="0.25">
      <c r="A993">
        <v>90098</v>
      </c>
      <c r="B993">
        <v>7</v>
      </c>
      <c r="C993" t="s">
        <v>51</v>
      </c>
      <c r="D993" t="s">
        <v>80</v>
      </c>
      <c r="E993">
        <v>25</v>
      </c>
      <c r="F993">
        <v>4.71</v>
      </c>
      <c r="G993">
        <v>9.7100000000000009</v>
      </c>
      <c r="H993" s="1">
        <v>44865</v>
      </c>
      <c r="I993" s="20">
        <v>0</v>
      </c>
      <c r="J993" s="47">
        <f>Table_Query_from_Mac10[[#This Row],[unit_price]]-(Table_Query_from_Mac10[[#This Row],[unit_price]]*(Table_Query_from_Mac10[[#This Row],[discount_pct]]/100))</f>
        <v>9.7100000000000009</v>
      </c>
      <c r="K993" s="47">
        <f>Table_Query_from_Mac10[[#This Row],[unit_cost]]</f>
        <v>4.71</v>
      </c>
      <c r="L993" s="47">
        <f>Table_Query_from_Mac10[[#This Row],[Live-cost]]*(1+Table_Query_from_Mac10[[#This Row],[CogsIncreasebyTYPE]])</f>
        <v>4.71</v>
      </c>
      <c r="M993" s="47">
        <f>Table_Query_from_Mac10[[#This Row],[Live-cost]]*Table_Query_from_Mac10[[#This Row],[qty_to_ship]]</f>
        <v>117.75</v>
      </c>
      <c r="N993" s="47">
        <f>IF(Table_Query_from_Mac10[[#This Row],[item_no]]="KDA",-Table_Query_from_Mac10[[#This Row],[unit_price]],Table_Query_from_Mac10[[#This Row],[Net Unit]]*Table_Query_from_Mac10[[#This Row],[qty_to_ship]])</f>
        <v>242.75000000000003</v>
      </c>
      <c r="O993" s="47">
        <f>SUMIFS(Summary!C:C,Summary!H:H,Table_Query_from_Mac10[[#This Row],[Juiceoc]])</f>
        <v>0</v>
      </c>
      <c r="P993" s="47">
        <f>SUMIFS(Summary!D:D,Summary!H:H,Table_Query_from_Mac10[[#This Row],[Juiceoc]])</f>
        <v>0</v>
      </c>
      <c r="Q993" s="47">
        <f>SUMIFS(Summary!E:E,Summary!H:H,Table_Query_from_Mac10[[#This Row],[Juiceoc]])</f>
        <v>0</v>
      </c>
      <c r="R993" s="47">
        <f>Table_Query_from_Mac10[[#This Row],[Net Unit]]*(1+Table_Query_from_Mac10[[#This Row],[PriceIncreasebyType]])</f>
        <v>9.7100000000000009</v>
      </c>
      <c r="S993" s="47">
        <f>Table_Query_from_Mac10[[#This Row],[UnitPriceFuture]]*Table_Query_from_Mac10[[#This Row],[qtytoShipFuture]]</f>
        <v>242.75000000000003</v>
      </c>
      <c r="T993" s="47">
        <f>ROUND(Table_Query_from_Mac10[[#This Row],[qty_to_ship]]*(1+Table_Query_from_Mac10[[#This Row],[VolumeIncreasebyType]]),0)</f>
        <v>25</v>
      </c>
      <c r="U993" s="47">
        <f>Table_Query_from_Mac10[[#This Row],[qtytoShipFuture]]*Table_Query_from_Mac10[[#This Row],[Future-cost]]</f>
        <v>117.75</v>
      </c>
      <c r="V993" s="47">
        <f>Table_Query_from_Mac10[[#This Row],[qtytoShipFuture]]-Table_Query_from_Mac10[[#This Row],[qty_to_ship]]</f>
        <v>0</v>
      </c>
      <c r="W993" s="47">
        <f>Table_Query_from_Mac10[[#This Row],[UnitPriceFuture]]</f>
        <v>9.7100000000000009</v>
      </c>
      <c r="X993" s="47">
        <f>Table_Query_from_Mac10[[#This Row],[Unit Increase]]*Table_Query_from_Mac10[[#This Row],[UnitPriceFuture]]</f>
        <v>0</v>
      </c>
      <c r="Y993" s="47">
        <f>Table_Query_from_Mac10[[#This Row],[Unit Increase]]*Table_Query_from_Mac10[[#This Row],[Future-cost]]</f>
        <v>0</v>
      </c>
      <c r="Z993" s="47">
        <f>-(Table_Query_from_Mac10[[#This Row],[Incremental Sales]]+((Table_Query_from_Mac10[[#This Row],[Incremental Sales]]*-(SUM(Summary!$S$8:$S$9)))))*Summary!$S$18</f>
        <v>0</v>
      </c>
      <c r="AA993" s="47">
        <f>IFERROR(Table_Query_from_Mac10[[#This Row],[Incremental Cost]]/Table_Query_from_Mac10[[#This Row],[Incremental Sales]],0)</f>
        <v>0</v>
      </c>
      <c r="AB993" s="47">
        <f>IFERROR(Table_Query_from_Mac10[[#This Row],[TotalCostFuture]]/Table_Query_from_Mac10[[#This Row],[totalsalesFuture]],0)</f>
        <v>0.48506694129763123</v>
      </c>
      <c r="AN993" s="31">
        <v>100</v>
      </c>
      <c r="AO993">
        <f t="shared" si="30"/>
        <v>25</v>
      </c>
      <c r="AQ993" s="31">
        <v>27.73</v>
      </c>
      <c r="AR993">
        <f t="shared" si="31"/>
        <v>9.7100000000000009</v>
      </c>
    </row>
    <row r="994" spans="1:44" x14ac:dyDescent="0.25">
      <c r="A994">
        <v>90098</v>
      </c>
      <c r="B994">
        <v>8</v>
      </c>
      <c r="C994" t="s">
        <v>51</v>
      </c>
      <c r="D994" t="s">
        <v>80</v>
      </c>
      <c r="E994">
        <v>16</v>
      </c>
      <c r="F994">
        <v>5.66</v>
      </c>
      <c r="G994">
        <v>11.18</v>
      </c>
      <c r="H994" s="1">
        <v>44865</v>
      </c>
      <c r="I994" s="20">
        <v>0</v>
      </c>
      <c r="J994" s="47">
        <f>Table_Query_from_Mac10[[#This Row],[unit_price]]-(Table_Query_from_Mac10[[#This Row],[unit_price]]*(Table_Query_from_Mac10[[#This Row],[discount_pct]]/100))</f>
        <v>11.18</v>
      </c>
      <c r="K994" s="47">
        <f>Table_Query_from_Mac10[[#This Row],[unit_cost]]</f>
        <v>5.66</v>
      </c>
      <c r="L994" s="47">
        <f>Table_Query_from_Mac10[[#This Row],[Live-cost]]*(1+Table_Query_from_Mac10[[#This Row],[CogsIncreasebyTYPE]])</f>
        <v>5.66</v>
      </c>
      <c r="M994" s="47">
        <f>Table_Query_from_Mac10[[#This Row],[Live-cost]]*Table_Query_from_Mac10[[#This Row],[qty_to_ship]]</f>
        <v>90.56</v>
      </c>
      <c r="N994" s="47">
        <f>IF(Table_Query_from_Mac10[[#This Row],[item_no]]="KDA",-Table_Query_from_Mac10[[#This Row],[unit_price]],Table_Query_from_Mac10[[#This Row],[Net Unit]]*Table_Query_from_Mac10[[#This Row],[qty_to_ship]])</f>
        <v>178.88</v>
      </c>
      <c r="O994" s="47">
        <f>SUMIFS(Summary!C:C,Summary!H:H,Table_Query_from_Mac10[[#This Row],[Juiceoc]])</f>
        <v>0</v>
      </c>
      <c r="P994" s="47">
        <f>SUMIFS(Summary!D:D,Summary!H:H,Table_Query_from_Mac10[[#This Row],[Juiceoc]])</f>
        <v>0</v>
      </c>
      <c r="Q994" s="47">
        <f>SUMIFS(Summary!E:E,Summary!H:H,Table_Query_from_Mac10[[#This Row],[Juiceoc]])</f>
        <v>0</v>
      </c>
      <c r="R994" s="47">
        <f>Table_Query_from_Mac10[[#This Row],[Net Unit]]*(1+Table_Query_from_Mac10[[#This Row],[PriceIncreasebyType]])</f>
        <v>11.18</v>
      </c>
      <c r="S994" s="47">
        <f>Table_Query_from_Mac10[[#This Row],[UnitPriceFuture]]*Table_Query_from_Mac10[[#This Row],[qtytoShipFuture]]</f>
        <v>178.88</v>
      </c>
      <c r="T994" s="47">
        <f>ROUND(Table_Query_from_Mac10[[#This Row],[qty_to_ship]]*(1+Table_Query_from_Mac10[[#This Row],[VolumeIncreasebyType]]),0)</f>
        <v>16</v>
      </c>
      <c r="U994" s="47">
        <f>Table_Query_from_Mac10[[#This Row],[qtytoShipFuture]]*Table_Query_from_Mac10[[#This Row],[Future-cost]]</f>
        <v>90.56</v>
      </c>
      <c r="V994" s="47">
        <f>Table_Query_from_Mac10[[#This Row],[qtytoShipFuture]]-Table_Query_from_Mac10[[#This Row],[qty_to_ship]]</f>
        <v>0</v>
      </c>
      <c r="W994" s="47">
        <f>Table_Query_from_Mac10[[#This Row],[UnitPriceFuture]]</f>
        <v>11.18</v>
      </c>
      <c r="X994" s="47">
        <f>Table_Query_from_Mac10[[#This Row],[Unit Increase]]*Table_Query_from_Mac10[[#This Row],[UnitPriceFuture]]</f>
        <v>0</v>
      </c>
      <c r="Y994" s="47">
        <f>Table_Query_from_Mac10[[#This Row],[Unit Increase]]*Table_Query_from_Mac10[[#This Row],[Future-cost]]</f>
        <v>0</v>
      </c>
      <c r="Z994" s="47">
        <f>-(Table_Query_from_Mac10[[#This Row],[Incremental Sales]]+((Table_Query_from_Mac10[[#This Row],[Incremental Sales]]*-(SUM(Summary!$S$8:$S$9)))))*Summary!$S$18</f>
        <v>0</v>
      </c>
      <c r="AA994" s="47">
        <f>IFERROR(Table_Query_from_Mac10[[#This Row],[Incremental Cost]]/Table_Query_from_Mac10[[#This Row],[Incremental Sales]],0)</f>
        <v>0</v>
      </c>
      <c r="AB994" s="47">
        <f>IFERROR(Table_Query_from_Mac10[[#This Row],[TotalCostFuture]]/Table_Query_from_Mac10[[#This Row],[totalsalesFuture]],0)</f>
        <v>0.50626118067978532</v>
      </c>
      <c r="AN994" s="30">
        <v>64</v>
      </c>
      <c r="AO994">
        <f t="shared" si="30"/>
        <v>16</v>
      </c>
      <c r="AQ994" s="30">
        <v>31.95</v>
      </c>
      <c r="AR994">
        <f t="shared" si="31"/>
        <v>11.18</v>
      </c>
    </row>
    <row r="995" spans="1:44" x14ac:dyDescent="0.25">
      <c r="A995">
        <v>90098</v>
      </c>
      <c r="B995">
        <v>9</v>
      </c>
      <c r="C995" t="s">
        <v>51</v>
      </c>
      <c r="D995" t="s">
        <v>80</v>
      </c>
      <c r="E995">
        <v>12</v>
      </c>
      <c r="F995">
        <v>6.9</v>
      </c>
      <c r="G995">
        <v>14</v>
      </c>
      <c r="H995" s="1">
        <v>44865</v>
      </c>
      <c r="I995" s="20">
        <v>0</v>
      </c>
      <c r="J995" s="47">
        <f>Table_Query_from_Mac10[[#This Row],[unit_price]]-(Table_Query_from_Mac10[[#This Row],[unit_price]]*(Table_Query_from_Mac10[[#This Row],[discount_pct]]/100))</f>
        <v>14</v>
      </c>
      <c r="K995" s="47">
        <f>Table_Query_from_Mac10[[#This Row],[unit_cost]]</f>
        <v>6.9</v>
      </c>
      <c r="L995" s="47">
        <f>Table_Query_from_Mac10[[#This Row],[Live-cost]]*(1+Table_Query_from_Mac10[[#This Row],[CogsIncreasebyTYPE]])</f>
        <v>6.9</v>
      </c>
      <c r="M995" s="47">
        <f>Table_Query_from_Mac10[[#This Row],[Live-cost]]*Table_Query_from_Mac10[[#This Row],[qty_to_ship]]</f>
        <v>82.800000000000011</v>
      </c>
      <c r="N995" s="47">
        <f>IF(Table_Query_from_Mac10[[#This Row],[item_no]]="KDA",-Table_Query_from_Mac10[[#This Row],[unit_price]],Table_Query_from_Mac10[[#This Row],[Net Unit]]*Table_Query_from_Mac10[[#This Row],[qty_to_ship]])</f>
        <v>168</v>
      </c>
      <c r="O995" s="47">
        <f>SUMIFS(Summary!C:C,Summary!H:H,Table_Query_from_Mac10[[#This Row],[Juiceoc]])</f>
        <v>0</v>
      </c>
      <c r="P995" s="47">
        <f>SUMIFS(Summary!D:D,Summary!H:H,Table_Query_from_Mac10[[#This Row],[Juiceoc]])</f>
        <v>0</v>
      </c>
      <c r="Q995" s="47">
        <f>SUMIFS(Summary!E:E,Summary!H:H,Table_Query_from_Mac10[[#This Row],[Juiceoc]])</f>
        <v>0</v>
      </c>
      <c r="R995" s="47">
        <f>Table_Query_from_Mac10[[#This Row],[Net Unit]]*(1+Table_Query_from_Mac10[[#This Row],[PriceIncreasebyType]])</f>
        <v>14</v>
      </c>
      <c r="S995" s="47">
        <f>Table_Query_from_Mac10[[#This Row],[UnitPriceFuture]]*Table_Query_from_Mac10[[#This Row],[qtytoShipFuture]]</f>
        <v>168</v>
      </c>
      <c r="T995" s="47">
        <f>ROUND(Table_Query_from_Mac10[[#This Row],[qty_to_ship]]*(1+Table_Query_from_Mac10[[#This Row],[VolumeIncreasebyType]]),0)</f>
        <v>12</v>
      </c>
      <c r="U995" s="47">
        <f>Table_Query_from_Mac10[[#This Row],[qtytoShipFuture]]*Table_Query_from_Mac10[[#This Row],[Future-cost]]</f>
        <v>82.800000000000011</v>
      </c>
      <c r="V995" s="47">
        <f>Table_Query_from_Mac10[[#This Row],[qtytoShipFuture]]-Table_Query_from_Mac10[[#This Row],[qty_to_ship]]</f>
        <v>0</v>
      </c>
      <c r="W995" s="47">
        <f>Table_Query_from_Mac10[[#This Row],[UnitPriceFuture]]</f>
        <v>14</v>
      </c>
      <c r="X995" s="47">
        <f>Table_Query_from_Mac10[[#This Row],[Unit Increase]]*Table_Query_from_Mac10[[#This Row],[UnitPriceFuture]]</f>
        <v>0</v>
      </c>
      <c r="Y995" s="47">
        <f>Table_Query_from_Mac10[[#This Row],[Unit Increase]]*Table_Query_from_Mac10[[#This Row],[Future-cost]]</f>
        <v>0</v>
      </c>
      <c r="Z995" s="47">
        <f>-(Table_Query_from_Mac10[[#This Row],[Incremental Sales]]+((Table_Query_from_Mac10[[#This Row],[Incremental Sales]]*-(SUM(Summary!$S$8:$S$9)))))*Summary!$S$18</f>
        <v>0</v>
      </c>
      <c r="AA995" s="47">
        <f>IFERROR(Table_Query_from_Mac10[[#This Row],[Incremental Cost]]/Table_Query_from_Mac10[[#This Row],[Incremental Sales]],0)</f>
        <v>0</v>
      </c>
      <c r="AB995" s="47">
        <f>IFERROR(Table_Query_from_Mac10[[#This Row],[TotalCostFuture]]/Table_Query_from_Mac10[[#This Row],[totalsalesFuture]],0)</f>
        <v>0.49285714285714294</v>
      </c>
      <c r="AN995" s="31">
        <v>48</v>
      </c>
      <c r="AO995">
        <f t="shared" si="30"/>
        <v>12</v>
      </c>
      <c r="AQ995" s="31">
        <v>40</v>
      </c>
      <c r="AR995">
        <f t="shared" si="31"/>
        <v>14</v>
      </c>
    </row>
    <row r="996" spans="1:44" x14ac:dyDescent="0.25">
      <c r="A996">
        <v>90098</v>
      </c>
      <c r="B996">
        <v>10</v>
      </c>
      <c r="C996" t="s">
        <v>51</v>
      </c>
      <c r="D996" t="s">
        <v>80</v>
      </c>
      <c r="E996">
        <v>9</v>
      </c>
      <c r="F996">
        <v>8.19</v>
      </c>
      <c r="G996">
        <v>17.96</v>
      </c>
      <c r="H996" s="1">
        <v>44865</v>
      </c>
      <c r="I996" s="20">
        <v>0</v>
      </c>
      <c r="J996" s="47">
        <f>Table_Query_from_Mac10[[#This Row],[unit_price]]-(Table_Query_from_Mac10[[#This Row],[unit_price]]*(Table_Query_from_Mac10[[#This Row],[discount_pct]]/100))</f>
        <v>17.96</v>
      </c>
      <c r="K996" s="47">
        <f>Table_Query_from_Mac10[[#This Row],[unit_cost]]</f>
        <v>8.19</v>
      </c>
      <c r="L996" s="47">
        <f>Table_Query_from_Mac10[[#This Row],[Live-cost]]*(1+Table_Query_from_Mac10[[#This Row],[CogsIncreasebyTYPE]])</f>
        <v>8.19</v>
      </c>
      <c r="M996" s="47">
        <f>Table_Query_from_Mac10[[#This Row],[Live-cost]]*Table_Query_from_Mac10[[#This Row],[qty_to_ship]]</f>
        <v>73.709999999999994</v>
      </c>
      <c r="N996" s="47">
        <f>IF(Table_Query_from_Mac10[[#This Row],[item_no]]="KDA",-Table_Query_from_Mac10[[#This Row],[unit_price]],Table_Query_from_Mac10[[#This Row],[Net Unit]]*Table_Query_from_Mac10[[#This Row],[qty_to_ship]])</f>
        <v>161.64000000000001</v>
      </c>
      <c r="O996" s="47">
        <f>SUMIFS(Summary!C:C,Summary!H:H,Table_Query_from_Mac10[[#This Row],[Juiceoc]])</f>
        <v>0</v>
      </c>
      <c r="P996" s="47">
        <f>SUMIFS(Summary!D:D,Summary!H:H,Table_Query_from_Mac10[[#This Row],[Juiceoc]])</f>
        <v>0</v>
      </c>
      <c r="Q996" s="47">
        <f>SUMIFS(Summary!E:E,Summary!H:H,Table_Query_from_Mac10[[#This Row],[Juiceoc]])</f>
        <v>0</v>
      </c>
      <c r="R996" s="47">
        <f>Table_Query_from_Mac10[[#This Row],[Net Unit]]*(1+Table_Query_from_Mac10[[#This Row],[PriceIncreasebyType]])</f>
        <v>17.96</v>
      </c>
      <c r="S996" s="47">
        <f>Table_Query_from_Mac10[[#This Row],[UnitPriceFuture]]*Table_Query_from_Mac10[[#This Row],[qtytoShipFuture]]</f>
        <v>161.64000000000001</v>
      </c>
      <c r="T996" s="47">
        <f>ROUND(Table_Query_from_Mac10[[#This Row],[qty_to_ship]]*(1+Table_Query_from_Mac10[[#This Row],[VolumeIncreasebyType]]),0)</f>
        <v>9</v>
      </c>
      <c r="U996" s="47">
        <f>Table_Query_from_Mac10[[#This Row],[qtytoShipFuture]]*Table_Query_from_Mac10[[#This Row],[Future-cost]]</f>
        <v>73.709999999999994</v>
      </c>
      <c r="V996" s="47">
        <f>Table_Query_from_Mac10[[#This Row],[qtytoShipFuture]]-Table_Query_from_Mac10[[#This Row],[qty_to_ship]]</f>
        <v>0</v>
      </c>
      <c r="W996" s="47">
        <f>Table_Query_from_Mac10[[#This Row],[UnitPriceFuture]]</f>
        <v>17.96</v>
      </c>
      <c r="X996" s="47">
        <f>Table_Query_from_Mac10[[#This Row],[Unit Increase]]*Table_Query_from_Mac10[[#This Row],[UnitPriceFuture]]</f>
        <v>0</v>
      </c>
      <c r="Y996" s="47">
        <f>Table_Query_from_Mac10[[#This Row],[Unit Increase]]*Table_Query_from_Mac10[[#This Row],[Future-cost]]</f>
        <v>0</v>
      </c>
      <c r="Z996" s="47">
        <f>-(Table_Query_from_Mac10[[#This Row],[Incremental Sales]]+((Table_Query_from_Mac10[[#This Row],[Incremental Sales]]*-(SUM(Summary!$S$8:$S$9)))))*Summary!$S$18</f>
        <v>0</v>
      </c>
      <c r="AA996" s="47">
        <f>IFERROR(Table_Query_from_Mac10[[#This Row],[Incremental Cost]]/Table_Query_from_Mac10[[#This Row],[Incremental Sales]],0)</f>
        <v>0</v>
      </c>
      <c r="AB996" s="47">
        <f>IFERROR(Table_Query_from_Mac10[[#This Row],[TotalCostFuture]]/Table_Query_from_Mac10[[#This Row],[totalsalesFuture]],0)</f>
        <v>0.45601336302895312</v>
      </c>
      <c r="AN996" s="30">
        <v>36</v>
      </c>
      <c r="AO996">
        <f t="shared" si="30"/>
        <v>9</v>
      </c>
      <c r="AQ996" s="30">
        <v>51.31</v>
      </c>
      <c r="AR996">
        <f t="shared" si="31"/>
        <v>17.96</v>
      </c>
    </row>
    <row r="997" spans="1:44" x14ac:dyDescent="0.25">
      <c r="A997">
        <v>90098</v>
      </c>
      <c r="B997">
        <v>11</v>
      </c>
      <c r="C997" t="s">
        <v>51</v>
      </c>
      <c r="D997" t="s">
        <v>80</v>
      </c>
      <c r="E997">
        <v>9</v>
      </c>
      <c r="F997">
        <v>9.51</v>
      </c>
      <c r="G997">
        <v>21.55</v>
      </c>
      <c r="H997" s="1">
        <v>44865</v>
      </c>
      <c r="I997" s="20">
        <v>0</v>
      </c>
      <c r="J997" s="47">
        <f>Table_Query_from_Mac10[[#This Row],[unit_price]]-(Table_Query_from_Mac10[[#This Row],[unit_price]]*(Table_Query_from_Mac10[[#This Row],[discount_pct]]/100))</f>
        <v>21.55</v>
      </c>
      <c r="K997" s="47">
        <f>Table_Query_from_Mac10[[#This Row],[unit_cost]]</f>
        <v>9.51</v>
      </c>
      <c r="L997" s="47">
        <f>Table_Query_from_Mac10[[#This Row],[Live-cost]]*(1+Table_Query_from_Mac10[[#This Row],[CogsIncreasebyTYPE]])</f>
        <v>9.51</v>
      </c>
      <c r="M997" s="47">
        <f>Table_Query_from_Mac10[[#This Row],[Live-cost]]*Table_Query_from_Mac10[[#This Row],[qty_to_ship]]</f>
        <v>85.59</v>
      </c>
      <c r="N997" s="47">
        <f>IF(Table_Query_from_Mac10[[#This Row],[item_no]]="KDA",-Table_Query_from_Mac10[[#This Row],[unit_price]],Table_Query_from_Mac10[[#This Row],[Net Unit]]*Table_Query_from_Mac10[[#This Row],[qty_to_ship]])</f>
        <v>193.95000000000002</v>
      </c>
      <c r="O997" s="47">
        <f>SUMIFS(Summary!C:C,Summary!H:H,Table_Query_from_Mac10[[#This Row],[Juiceoc]])</f>
        <v>0</v>
      </c>
      <c r="P997" s="47">
        <f>SUMIFS(Summary!D:D,Summary!H:H,Table_Query_from_Mac10[[#This Row],[Juiceoc]])</f>
        <v>0</v>
      </c>
      <c r="Q997" s="47">
        <f>SUMIFS(Summary!E:E,Summary!H:H,Table_Query_from_Mac10[[#This Row],[Juiceoc]])</f>
        <v>0</v>
      </c>
      <c r="R997" s="47">
        <f>Table_Query_from_Mac10[[#This Row],[Net Unit]]*(1+Table_Query_from_Mac10[[#This Row],[PriceIncreasebyType]])</f>
        <v>21.55</v>
      </c>
      <c r="S997" s="47">
        <f>Table_Query_from_Mac10[[#This Row],[UnitPriceFuture]]*Table_Query_from_Mac10[[#This Row],[qtytoShipFuture]]</f>
        <v>193.95000000000002</v>
      </c>
      <c r="T997" s="47">
        <f>ROUND(Table_Query_from_Mac10[[#This Row],[qty_to_ship]]*(1+Table_Query_from_Mac10[[#This Row],[VolumeIncreasebyType]]),0)</f>
        <v>9</v>
      </c>
      <c r="U997" s="47">
        <f>Table_Query_from_Mac10[[#This Row],[qtytoShipFuture]]*Table_Query_from_Mac10[[#This Row],[Future-cost]]</f>
        <v>85.59</v>
      </c>
      <c r="V997" s="47">
        <f>Table_Query_from_Mac10[[#This Row],[qtytoShipFuture]]-Table_Query_from_Mac10[[#This Row],[qty_to_ship]]</f>
        <v>0</v>
      </c>
      <c r="W997" s="47">
        <f>Table_Query_from_Mac10[[#This Row],[UnitPriceFuture]]</f>
        <v>21.55</v>
      </c>
      <c r="X997" s="47">
        <f>Table_Query_from_Mac10[[#This Row],[Unit Increase]]*Table_Query_from_Mac10[[#This Row],[UnitPriceFuture]]</f>
        <v>0</v>
      </c>
      <c r="Y997" s="47">
        <f>Table_Query_from_Mac10[[#This Row],[Unit Increase]]*Table_Query_from_Mac10[[#This Row],[Future-cost]]</f>
        <v>0</v>
      </c>
      <c r="Z997" s="47">
        <f>-(Table_Query_from_Mac10[[#This Row],[Incremental Sales]]+((Table_Query_from_Mac10[[#This Row],[Incremental Sales]]*-(SUM(Summary!$S$8:$S$9)))))*Summary!$S$18</f>
        <v>0</v>
      </c>
      <c r="AA997" s="47">
        <f>IFERROR(Table_Query_from_Mac10[[#This Row],[Incremental Cost]]/Table_Query_from_Mac10[[#This Row],[Incremental Sales]],0)</f>
        <v>0</v>
      </c>
      <c r="AB997" s="47">
        <f>IFERROR(Table_Query_from_Mac10[[#This Row],[TotalCostFuture]]/Table_Query_from_Mac10[[#This Row],[totalsalesFuture]],0)</f>
        <v>0.44129930394431555</v>
      </c>
      <c r="AN997" s="31">
        <v>36</v>
      </c>
      <c r="AO997">
        <f t="shared" si="30"/>
        <v>9</v>
      </c>
      <c r="AQ997" s="31">
        <v>61.58</v>
      </c>
      <c r="AR997">
        <f t="shared" si="31"/>
        <v>21.55</v>
      </c>
    </row>
    <row r="998" spans="1:44" x14ac:dyDescent="0.25">
      <c r="A998">
        <v>90098</v>
      </c>
      <c r="B998">
        <v>12</v>
      </c>
      <c r="C998" t="s">
        <v>53</v>
      </c>
      <c r="D998" t="s">
        <v>80</v>
      </c>
      <c r="E998">
        <v>38</v>
      </c>
      <c r="F998">
        <v>4.79</v>
      </c>
      <c r="G998">
        <v>10.199999999999999</v>
      </c>
      <c r="H998" s="1">
        <v>44865</v>
      </c>
      <c r="I998" s="20">
        <v>0</v>
      </c>
      <c r="J998" s="47">
        <f>Table_Query_from_Mac10[[#This Row],[unit_price]]-(Table_Query_from_Mac10[[#This Row],[unit_price]]*(Table_Query_from_Mac10[[#This Row],[discount_pct]]/100))</f>
        <v>10.199999999999999</v>
      </c>
      <c r="K998" s="47">
        <f>Table_Query_from_Mac10[[#This Row],[unit_cost]]</f>
        <v>4.79</v>
      </c>
      <c r="L998" s="47">
        <f>Table_Query_from_Mac10[[#This Row],[Live-cost]]*(1+Table_Query_from_Mac10[[#This Row],[CogsIncreasebyTYPE]])</f>
        <v>4.79</v>
      </c>
      <c r="M998" s="47">
        <f>Table_Query_from_Mac10[[#This Row],[Live-cost]]*Table_Query_from_Mac10[[#This Row],[qty_to_ship]]</f>
        <v>182.02</v>
      </c>
      <c r="N998" s="47">
        <f>IF(Table_Query_from_Mac10[[#This Row],[item_no]]="KDA",-Table_Query_from_Mac10[[#This Row],[unit_price]],Table_Query_from_Mac10[[#This Row],[Net Unit]]*Table_Query_from_Mac10[[#This Row],[qty_to_ship]])</f>
        <v>387.59999999999997</v>
      </c>
      <c r="O998" s="47">
        <f>SUMIFS(Summary!C:C,Summary!H:H,Table_Query_from_Mac10[[#This Row],[Juiceoc]])</f>
        <v>0</v>
      </c>
      <c r="P998" s="47">
        <f>SUMIFS(Summary!D:D,Summary!H:H,Table_Query_from_Mac10[[#This Row],[Juiceoc]])</f>
        <v>0</v>
      </c>
      <c r="Q998" s="47">
        <f>SUMIFS(Summary!E:E,Summary!H:H,Table_Query_from_Mac10[[#This Row],[Juiceoc]])</f>
        <v>0</v>
      </c>
      <c r="R998" s="47">
        <f>Table_Query_from_Mac10[[#This Row],[Net Unit]]*(1+Table_Query_from_Mac10[[#This Row],[PriceIncreasebyType]])</f>
        <v>10.199999999999999</v>
      </c>
      <c r="S998" s="47">
        <f>Table_Query_from_Mac10[[#This Row],[UnitPriceFuture]]*Table_Query_from_Mac10[[#This Row],[qtytoShipFuture]]</f>
        <v>387.59999999999997</v>
      </c>
      <c r="T998" s="47">
        <f>ROUND(Table_Query_from_Mac10[[#This Row],[qty_to_ship]]*(1+Table_Query_from_Mac10[[#This Row],[VolumeIncreasebyType]]),0)</f>
        <v>38</v>
      </c>
      <c r="U998" s="47">
        <f>Table_Query_from_Mac10[[#This Row],[qtytoShipFuture]]*Table_Query_from_Mac10[[#This Row],[Future-cost]]</f>
        <v>182.02</v>
      </c>
      <c r="V998" s="47">
        <f>Table_Query_from_Mac10[[#This Row],[qtytoShipFuture]]-Table_Query_from_Mac10[[#This Row],[qty_to_ship]]</f>
        <v>0</v>
      </c>
      <c r="W998" s="47">
        <f>Table_Query_from_Mac10[[#This Row],[UnitPriceFuture]]</f>
        <v>10.199999999999999</v>
      </c>
      <c r="X998" s="47">
        <f>Table_Query_from_Mac10[[#This Row],[Unit Increase]]*Table_Query_from_Mac10[[#This Row],[UnitPriceFuture]]</f>
        <v>0</v>
      </c>
      <c r="Y998" s="47">
        <f>Table_Query_from_Mac10[[#This Row],[Unit Increase]]*Table_Query_from_Mac10[[#This Row],[Future-cost]]</f>
        <v>0</v>
      </c>
      <c r="Z998" s="47">
        <f>-(Table_Query_from_Mac10[[#This Row],[Incremental Sales]]+((Table_Query_from_Mac10[[#This Row],[Incremental Sales]]*-(SUM(Summary!$S$8:$S$9)))))*Summary!$S$18</f>
        <v>0</v>
      </c>
      <c r="AA998" s="47">
        <f>IFERROR(Table_Query_from_Mac10[[#This Row],[Incremental Cost]]/Table_Query_from_Mac10[[#This Row],[Incremental Sales]],0)</f>
        <v>0</v>
      </c>
      <c r="AB998" s="47">
        <f>IFERROR(Table_Query_from_Mac10[[#This Row],[TotalCostFuture]]/Table_Query_from_Mac10[[#This Row],[totalsalesFuture]],0)</f>
        <v>0.46960784313725495</v>
      </c>
      <c r="AN998" s="30">
        <v>150</v>
      </c>
      <c r="AO998">
        <f t="shared" si="30"/>
        <v>38</v>
      </c>
      <c r="AQ998" s="30">
        <v>29.15</v>
      </c>
      <c r="AR998">
        <f t="shared" si="31"/>
        <v>10.199999999999999</v>
      </c>
    </row>
    <row r="999" spans="1:44" x14ac:dyDescent="0.25">
      <c r="A999">
        <v>90098</v>
      </c>
      <c r="B999">
        <v>13</v>
      </c>
      <c r="C999" t="s">
        <v>53</v>
      </c>
      <c r="D999" t="s">
        <v>80</v>
      </c>
      <c r="E999">
        <v>25</v>
      </c>
      <c r="F999">
        <v>5.36</v>
      </c>
      <c r="G999">
        <v>11.41</v>
      </c>
      <c r="H999" s="1">
        <v>44865</v>
      </c>
      <c r="I999" s="20">
        <v>0</v>
      </c>
      <c r="J999" s="47">
        <f>Table_Query_from_Mac10[[#This Row],[unit_price]]-(Table_Query_from_Mac10[[#This Row],[unit_price]]*(Table_Query_from_Mac10[[#This Row],[discount_pct]]/100))</f>
        <v>11.41</v>
      </c>
      <c r="K999" s="47">
        <f>Table_Query_from_Mac10[[#This Row],[unit_cost]]</f>
        <v>5.36</v>
      </c>
      <c r="L999" s="47">
        <f>Table_Query_from_Mac10[[#This Row],[Live-cost]]*(1+Table_Query_from_Mac10[[#This Row],[CogsIncreasebyTYPE]])</f>
        <v>5.36</v>
      </c>
      <c r="M999" s="47">
        <f>Table_Query_from_Mac10[[#This Row],[Live-cost]]*Table_Query_from_Mac10[[#This Row],[qty_to_ship]]</f>
        <v>134</v>
      </c>
      <c r="N999" s="47">
        <f>IF(Table_Query_from_Mac10[[#This Row],[item_no]]="KDA",-Table_Query_from_Mac10[[#This Row],[unit_price]],Table_Query_from_Mac10[[#This Row],[Net Unit]]*Table_Query_from_Mac10[[#This Row],[qty_to_ship]])</f>
        <v>285.25</v>
      </c>
      <c r="O999" s="47">
        <f>SUMIFS(Summary!C:C,Summary!H:H,Table_Query_from_Mac10[[#This Row],[Juiceoc]])</f>
        <v>0</v>
      </c>
      <c r="P999" s="47">
        <f>SUMIFS(Summary!D:D,Summary!H:H,Table_Query_from_Mac10[[#This Row],[Juiceoc]])</f>
        <v>0</v>
      </c>
      <c r="Q999" s="47">
        <f>SUMIFS(Summary!E:E,Summary!H:H,Table_Query_from_Mac10[[#This Row],[Juiceoc]])</f>
        <v>0</v>
      </c>
      <c r="R999" s="47">
        <f>Table_Query_from_Mac10[[#This Row],[Net Unit]]*(1+Table_Query_from_Mac10[[#This Row],[PriceIncreasebyType]])</f>
        <v>11.41</v>
      </c>
      <c r="S999" s="47">
        <f>Table_Query_from_Mac10[[#This Row],[UnitPriceFuture]]*Table_Query_from_Mac10[[#This Row],[qtytoShipFuture]]</f>
        <v>285.25</v>
      </c>
      <c r="T999" s="47">
        <f>ROUND(Table_Query_from_Mac10[[#This Row],[qty_to_ship]]*(1+Table_Query_from_Mac10[[#This Row],[VolumeIncreasebyType]]),0)</f>
        <v>25</v>
      </c>
      <c r="U999" s="47">
        <f>Table_Query_from_Mac10[[#This Row],[qtytoShipFuture]]*Table_Query_from_Mac10[[#This Row],[Future-cost]]</f>
        <v>134</v>
      </c>
      <c r="V999" s="47">
        <f>Table_Query_from_Mac10[[#This Row],[qtytoShipFuture]]-Table_Query_from_Mac10[[#This Row],[qty_to_ship]]</f>
        <v>0</v>
      </c>
      <c r="W999" s="47">
        <f>Table_Query_from_Mac10[[#This Row],[UnitPriceFuture]]</f>
        <v>11.41</v>
      </c>
      <c r="X999" s="47">
        <f>Table_Query_from_Mac10[[#This Row],[Unit Increase]]*Table_Query_from_Mac10[[#This Row],[UnitPriceFuture]]</f>
        <v>0</v>
      </c>
      <c r="Y999" s="47">
        <f>Table_Query_from_Mac10[[#This Row],[Unit Increase]]*Table_Query_from_Mac10[[#This Row],[Future-cost]]</f>
        <v>0</v>
      </c>
      <c r="Z999" s="47">
        <f>-(Table_Query_from_Mac10[[#This Row],[Incremental Sales]]+((Table_Query_from_Mac10[[#This Row],[Incremental Sales]]*-(SUM(Summary!$S$8:$S$9)))))*Summary!$S$18</f>
        <v>0</v>
      </c>
      <c r="AA999" s="47">
        <f>IFERROR(Table_Query_from_Mac10[[#This Row],[Incremental Cost]]/Table_Query_from_Mac10[[#This Row],[Incremental Sales]],0)</f>
        <v>0</v>
      </c>
      <c r="AB999" s="47">
        <f>IFERROR(Table_Query_from_Mac10[[#This Row],[TotalCostFuture]]/Table_Query_from_Mac10[[#This Row],[totalsalesFuture]],0)</f>
        <v>0.46976336546888692</v>
      </c>
      <c r="AN999" s="31">
        <v>100</v>
      </c>
      <c r="AO999">
        <f t="shared" si="30"/>
        <v>25</v>
      </c>
      <c r="AQ999" s="31">
        <v>32.6</v>
      </c>
      <c r="AR999">
        <f t="shared" si="31"/>
        <v>11.41</v>
      </c>
    </row>
    <row r="1000" spans="1:44" x14ac:dyDescent="0.25">
      <c r="A1000">
        <v>90098</v>
      </c>
      <c r="B1000">
        <v>14</v>
      </c>
      <c r="C1000" t="s">
        <v>53</v>
      </c>
      <c r="D1000" t="s">
        <v>80</v>
      </c>
      <c r="E1000">
        <v>16</v>
      </c>
      <c r="F1000">
        <v>6.45</v>
      </c>
      <c r="G1000">
        <v>13.5</v>
      </c>
      <c r="H1000" s="1">
        <v>44865</v>
      </c>
      <c r="I1000" s="20">
        <v>0</v>
      </c>
      <c r="J1000" s="47">
        <f>Table_Query_from_Mac10[[#This Row],[unit_price]]-(Table_Query_from_Mac10[[#This Row],[unit_price]]*(Table_Query_from_Mac10[[#This Row],[discount_pct]]/100))</f>
        <v>13.5</v>
      </c>
      <c r="K1000" s="47">
        <f>Table_Query_from_Mac10[[#This Row],[unit_cost]]</f>
        <v>6.45</v>
      </c>
      <c r="L1000" s="47">
        <f>Table_Query_from_Mac10[[#This Row],[Live-cost]]*(1+Table_Query_from_Mac10[[#This Row],[CogsIncreasebyTYPE]])</f>
        <v>6.45</v>
      </c>
      <c r="M1000" s="47">
        <f>Table_Query_from_Mac10[[#This Row],[Live-cost]]*Table_Query_from_Mac10[[#This Row],[qty_to_ship]]</f>
        <v>103.2</v>
      </c>
      <c r="N1000" s="47">
        <f>IF(Table_Query_from_Mac10[[#This Row],[item_no]]="KDA",-Table_Query_from_Mac10[[#This Row],[unit_price]],Table_Query_from_Mac10[[#This Row],[Net Unit]]*Table_Query_from_Mac10[[#This Row],[qty_to_ship]])</f>
        <v>216</v>
      </c>
      <c r="O1000" s="47">
        <f>SUMIFS(Summary!C:C,Summary!H:H,Table_Query_from_Mac10[[#This Row],[Juiceoc]])</f>
        <v>0</v>
      </c>
      <c r="P1000" s="47">
        <f>SUMIFS(Summary!D:D,Summary!H:H,Table_Query_from_Mac10[[#This Row],[Juiceoc]])</f>
        <v>0</v>
      </c>
      <c r="Q1000" s="47">
        <f>SUMIFS(Summary!E:E,Summary!H:H,Table_Query_from_Mac10[[#This Row],[Juiceoc]])</f>
        <v>0</v>
      </c>
      <c r="R1000" s="47">
        <f>Table_Query_from_Mac10[[#This Row],[Net Unit]]*(1+Table_Query_from_Mac10[[#This Row],[PriceIncreasebyType]])</f>
        <v>13.5</v>
      </c>
      <c r="S1000" s="47">
        <f>Table_Query_from_Mac10[[#This Row],[UnitPriceFuture]]*Table_Query_from_Mac10[[#This Row],[qtytoShipFuture]]</f>
        <v>216</v>
      </c>
      <c r="T1000" s="47">
        <f>ROUND(Table_Query_from_Mac10[[#This Row],[qty_to_ship]]*(1+Table_Query_from_Mac10[[#This Row],[VolumeIncreasebyType]]),0)</f>
        <v>16</v>
      </c>
      <c r="U1000" s="47">
        <f>Table_Query_from_Mac10[[#This Row],[qtytoShipFuture]]*Table_Query_from_Mac10[[#This Row],[Future-cost]]</f>
        <v>103.2</v>
      </c>
      <c r="V1000" s="47">
        <f>Table_Query_from_Mac10[[#This Row],[qtytoShipFuture]]-Table_Query_from_Mac10[[#This Row],[qty_to_ship]]</f>
        <v>0</v>
      </c>
      <c r="W1000" s="47">
        <f>Table_Query_from_Mac10[[#This Row],[UnitPriceFuture]]</f>
        <v>13.5</v>
      </c>
      <c r="X1000" s="47">
        <f>Table_Query_from_Mac10[[#This Row],[Unit Increase]]*Table_Query_from_Mac10[[#This Row],[UnitPriceFuture]]</f>
        <v>0</v>
      </c>
      <c r="Y1000" s="47">
        <f>Table_Query_from_Mac10[[#This Row],[Unit Increase]]*Table_Query_from_Mac10[[#This Row],[Future-cost]]</f>
        <v>0</v>
      </c>
      <c r="Z1000" s="47">
        <f>-(Table_Query_from_Mac10[[#This Row],[Incremental Sales]]+((Table_Query_from_Mac10[[#This Row],[Incremental Sales]]*-(SUM(Summary!$S$8:$S$9)))))*Summary!$S$18</f>
        <v>0</v>
      </c>
      <c r="AA1000" s="47">
        <f>IFERROR(Table_Query_from_Mac10[[#This Row],[Incremental Cost]]/Table_Query_from_Mac10[[#This Row],[Incremental Sales]],0)</f>
        <v>0</v>
      </c>
      <c r="AB1000" s="47">
        <f>IFERROR(Table_Query_from_Mac10[[#This Row],[TotalCostFuture]]/Table_Query_from_Mac10[[#This Row],[totalsalesFuture]],0)</f>
        <v>0.4777777777777778</v>
      </c>
      <c r="AN1000" s="30">
        <v>64</v>
      </c>
      <c r="AO1000">
        <f t="shared" si="30"/>
        <v>16</v>
      </c>
      <c r="AQ1000" s="30">
        <v>38.57</v>
      </c>
      <c r="AR1000">
        <f t="shared" si="31"/>
        <v>13.5</v>
      </c>
    </row>
    <row r="1001" spans="1:44" x14ac:dyDescent="0.25">
      <c r="A1001">
        <v>90098</v>
      </c>
      <c r="B1001">
        <v>15</v>
      </c>
      <c r="C1001" t="s">
        <v>53</v>
      </c>
      <c r="D1001" t="s">
        <v>80</v>
      </c>
      <c r="E1001">
        <v>32</v>
      </c>
      <c r="F1001">
        <v>7.01</v>
      </c>
      <c r="G1001">
        <v>14.73</v>
      </c>
      <c r="H1001" s="1">
        <v>44865</v>
      </c>
      <c r="I1001" s="20">
        <v>0</v>
      </c>
      <c r="J1001" s="47">
        <f>Table_Query_from_Mac10[[#This Row],[unit_price]]-(Table_Query_from_Mac10[[#This Row],[unit_price]]*(Table_Query_from_Mac10[[#This Row],[discount_pct]]/100))</f>
        <v>14.73</v>
      </c>
      <c r="K1001" s="47">
        <f>Table_Query_from_Mac10[[#This Row],[unit_cost]]</f>
        <v>7.01</v>
      </c>
      <c r="L1001" s="47">
        <f>Table_Query_from_Mac10[[#This Row],[Live-cost]]*(1+Table_Query_from_Mac10[[#This Row],[CogsIncreasebyTYPE]])</f>
        <v>7.01</v>
      </c>
      <c r="M1001" s="47">
        <f>Table_Query_from_Mac10[[#This Row],[Live-cost]]*Table_Query_from_Mac10[[#This Row],[qty_to_ship]]</f>
        <v>224.32</v>
      </c>
      <c r="N1001" s="47">
        <f>IF(Table_Query_from_Mac10[[#This Row],[item_no]]="KDA",-Table_Query_from_Mac10[[#This Row],[unit_price]],Table_Query_from_Mac10[[#This Row],[Net Unit]]*Table_Query_from_Mac10[[#This Row],[qty_to_ship]])</f>
        <v>471.36</v>
      </c>
      <c r="O1001" s="47">
        <f>SUMIFS(Summary!C:C,Summary!H:H,Table_Query_from_Mac10[[#This Row],[Juiceoc]])</f>
        <v>0</v>
      </c>
      <c r="P1001" s="47">
        <f>SUMIFS(Summary!D:D,Summary!H:H,Table_Query_from_Mac10[[#This Row],[Juiceoc]])</f>
        <v>0</v>
      </c>
      <c r="Q1001" s="47">
        <f>SUMIFS(Summary!E:E,Summary!H:H,Table_Query_from_Mac10[[#This Row],[Juiceoc]])</f>
        <v>0</v>
      </c>
      <c r="R1001" s="47">
        <f>Table_Query_from_Mac10[[#This Row],[Net Unit]]*(1+Table_Query_from_Mac10[[#This Row],[PriceIncreasebyType]])</f>
        <v>14.73</v>
      </c>
      <c r="S1001" s="47">
        <f>Table_Query_from_Mac10[[#This Row],[UnitPriceFuture]]*Table_Query_from_Mac10[[#This Row],[qtytoShipFuture]]</f>
        <v>471.36</v>
      </c>
      <c r="T1001" s="47">
        <f>ROUND(Table_Query_from_Mac10[[#This Row],[qty_to_ship]]*(1+Table_Query_from_Mac10[[#This Row],[VolumeIncreasebyType]]),0)</f>
        <v>32</v>
      </c>
      <c r="U1001" s="47">
        <f>Table_Query_from_Mac10[[#This Row],[qtytoShipFuture]]*Table_Query_from_Mac10[[#This Row],[Future-cost]]</f>
        <v>224.32</v>
      </c>
      <c r="V1001" s="47">
        <f>Table_Query_from_Mac10[[#This Row],[qtytoShipFuture]]-Table_Query_from_Mac10[[#This Row],[qty_to_ship]]</f>
        <v>0</v>
      </c>
      <c r="W1001" s="47">
        <f>Table_Query_from_Mac10[[#This Row],[UnitPriceFuture]]</f>
        <v>14.73</v>
      </c>
      <c r="X1001" s="47">
        <f>Table_Query_from_Mac10[[#This Row],[Unit Increase]]*Table_Query_from_Mac10[[#This Row],[UnitPriceFuture]]</f>
        <v>0</v>
      </c>
      <c r="Y1001" s="47">
        <f>Table_Query_from_Mac10[[#This Row],[Unit Increase]]*Table_Query_from_Mac10[[#This Row],[Future-cost]]</f>
        <v>0</v>
      </c>
      <c r="Z1001" s="47">
        <f>-(Table_Query_from_Mac10[[#This Row],[Incremental Sales]]+((Table_Query_from_Mac10[[#This Row],[Incremental Sales]]*-(SUM(Summary!$S$8:$S$9)))))*Summary!$S$18</f>
        <v>0</v>
      </c>
      <c r="AA1001" s="47">
        <f>IFERROR(Table_Query_from_Mac10[[#This Row],[Incremental Cost]]/Table_Query_from_Mac10[[#This Row],[Incremental Sales]],0)</f>
        <v>0</v>
      </c>
      <c r="AB1001" s="47">
        <f>IFERROR(Table_Query_from_Mac10[[#This Row],[TotalCostFuture]]/Table_Query_from_Mac10[[#This Row],[totalsalesFuture]],0)</f>
        <v>0.47589952477936182</v>
      </c>
      <c r="AN1001" s="31">
        <v>128</v>
      </c>
      <c r="AO1001">
        <f t="shared" si="30"/>
        <v>32</v>
      </c>
      <c r="AQ1001" s="31">
        <v>42.09</v>
      </c>
      <c r="AR1001">
        <f t="shared" si="31"/>
        <v>14.73</v>
      </c>
    </row>
    <row r="1002" spans="1:44" x14ac:dyDescent="0.25">
      <c r="A1002">
        <v>90098</v>
      </c>
      <c r="B1002">
        <v>16</v>
      </c>
      <c r="C1002" t="s">
        <v>53</v>
      </c>
      <c r="D1002" t="s">
        <v>80</v>
      </c>
      <c r="E1002">
        <v>24</v>
      </c>
      <c r="F1002">
        <v>8.3699999999999992</v>
      </c>
      <c r="G1002">
        <v>17.71</v>
      </c>
      <c r="H1002" s="1">
        <v>44865</v>
      </c>
      <c r="I1002" s="20">
        <v>0</v>
      </c>
      <c r="J1002" s="47">
        <f>Table_Query_from_Mac10[[#This Row],[unit_price]]-(Table_Query_from_Mac10[[#This Row],[unit_price]]*(Table_Query_from_Mac10[[#This Row],[discount_pct]]/100))</f>
        <v>17.71</v>
      </c>
      <c r="K1002" s="47">
        <f>Table_Query_from_Mac10[[#This Row],[unit_cost]]</f>
        <v>8.3699999999999992</v>
      </c>
      <c r="L1002" s="47">
        <f>Table_Query_from_Mac10[[#This Row],[Live-cost]]*(1+Table_Query_from_Mac10[[#This Row],[CogsIncreasebyTYPE]])</f>
        <v>8.3699999999999992</v>
      </c>
      <c r="M1002" s="47">
        <f>Table_Query_from_Mac10[[#This Row],[Live-cost]]*Table_Query_from_Mac10[[#This Row],[qty_to_ship]]</f>
        <v>200.88</v>
      </c>
      <c r="N1002" s="47">
        <f>IF(Table_Query_from_Mac10[[#This Row],[item_no]]="KDA",-Table_Query_from_Mac10[[#This Row],[unit_price]],Table_Query_from_Mac10[[#This Row],[Net Unit]]*Table_Query_from_Mac10[[#This Row],[qty_to_ship]])</f>
        <v>425.04</v>
      </c>
      <c r="O1002" s="47">
        <f>SUMIFS(Summary!C:C,Summary!H:H,Table_Query_from_Mac10[[#This Row],[Juiceoc]])</f>
        <v>0</v>
      </c>
      <c r="P1002" s="47">
        <f>SUMIFS(Summary!D:D,Summary!H:H,Table_Query_from_Mac10[[#This Row],[Juiceoc]])</f>
        <v>0</v>
      </c>
      <c r="Q1002" s="47">
        <f>SUMIFS(Summary!E:E,Summary!H:H,Table_Query_from_Mac10[[#This Row],[Juiceoc]])</f>
        <v>0</v>
      </c>
      <c r="R1002" s="47">
        <f>Table_Query_from_Mac10[[#This Row],[Net Unit]]*(1+Table_Query_from_Mac10[[#This Row],[PriceIncreasebyType]])</f>
        <v>17.71</v>
      </c>
      <c r="S1002" s="47">
        <f>Table_Query_from_Mac10[[#This Row],[UnitPriceFuture]]*Table_Query_from_Mac10[[#This Row],[qtytoShipFuture]]</f>
        <v>425.04</v>
      </c>
      <c r="T1002" s="47">
        <f>ROUND(Table_Query_from_Mac10[[#This Row],[qty_to_ship]]*(1+Table_Query_from_Mac10[[#This Row],[VolumeIncreasebyType]]),0)</f>
        <v>24</v>
      </c>
      <c r="U1002" s="47">
        <f>Table_Query_from_Mac10[[#This Row],[qtytoShipFuture]]*Table_Query_from_Mac10[[#This Row],[Future-cost]]</f>
        <v>200.88</v>
      </c>
      <c r="V1002" s="47">
        <f>Table_Query_from_Mac10[[#This Row],[qtytoShipFuture]]-Table_Query_from_Mac10[[#This Row],[qty_to_ship]]</f>
        <v>0</v>
      </c>
      <c r="W1002" s="47">
        <f>Table_Query_from_Mac10[[#This Row],[UnitPriceFuture]]</f>
        <v>17.71</v>
      </c>
      <c r="X1002" s="47">
        <f>Table_Query_from_Mac10[[#This Row],[Unit Increase]]*Table_Query_from_Mac10[[#This Row],[UnitPriceFuture]]</f>
        <v>0</v>
      </c>
      <c r="Y1002" s="47">
        <f>Table_Query_from_Mac10[[#This Row],[Unit Increase]]*Table_Query_from_Mac10[[#This Row],[Future-cost]]</f>
        <v>0</v>
      </c>
      <c r="Z1002" s="47">
        <f>-(Table_Query_from_Mac10[[#This Row],[Incremental Sales]]+((Table_Query_from_Mac10[[#This Row],[Incremental Sales]]*-(SUM(Summary!$S$8:$S$9)))))*Summary!$S$18</f>
        <v>0</v>
      </c>
      <c r="AA1002" s="47">
        <f>IFERROR(Table_Query_from_Mac10[[#This Row],[Incremental Cost]]/Table_Query_from_Mac10[[#This Row],[Incremental Sales]],0)</f>
        <v>0</v>
      </c>
      <c r="AB1002" s="47">
        <f>IFERROR(Table_Query_from_Mac10[[#This Row],[TotalCostFuture]]/Table_Query_from_Mac10[[#This Row],[totalsalesFuture]],0)</f>
        <v>0.47261434217955955</v>
      </c>
      <c r="AN1002" s="30">
        <v>96</v>
      </c>
      <c r="AO1002">
        <f t="shared" si="30"/>
        <v>24</v>
      </c>
      <c r="AQ1002" s="30">
        <v>50.59</v>
      </c>
      <c r="AR1002">
        <f t="shared" si="31"/>
        <v>17.71</v>
      </c>
    </row>
    <row r="1003" spans="1:44" x14ac:dyDescent="0.25">
      <c r="A1003">
        <v>90098</v>
      </c>
      <c r="B1003">
        <v>17</v>
      </c>
      <c r="C1003" t="s">
        <v>53</v>
      </c>
      <c r="D1003" t="s">
        <v>80</v>
      </c>
      <c r="E1003">
        <v>8</v>
      </c>
      <c r="F1003">
        <v>12.77</v>
      </c>
      <c r="G1003">
        <v>30.23</v>
      </c>
      <c r="H1003" s="1">
        <v>44865</v>
      </c>
      <c r="I1003" s="20">
        <v>0</v>
      </c>
      <c r="J1003" s="47">
        <f>Table_Query_from_Mac10[[#This Row],[unit_price]]-(Table_Query_from_Mac10[[#This Row],[unit_price]]*(Table_Query_from_Mac10[[#This Row],[discount_pct]]/100))</f>
        <v>30.23</v>
      </c>
      <c r="K1003" s="47">
        <f>Table_Query_from_Mac10[[#This Row],[unit_cost]]</f>
        <v>12.77</v>
      </c>
      <c r="L1003" s="47">
        <f>Table_Query_from_Mac10[[#This Row],[Live-cost]]*(1+Table_Query_from_Mac10[[#This Row],[CogsIncreasebyTYPE]])</f>
        <v>12.77</v>
      </c>
      <c r="M1003" s="47">
        <f>Table_Query_from_Mac10[[#This Row],[Live-cost]]*Table_Query_from_Mac10[[#This Row],[qty_to_ship]]</f>
        <v>102.16</v>
      </c>
      <c r="N1003" s="47">
        <f>IF(Table_Query_from_Mac10[[#This Row],[item_no]]="KDA",-Table_Query_from_Mac10[[#This Row],[unit_price]],Table_Query_from_Mac10[[#This Row],[Net Unit]]*Table_Query_from_Mac10[[#This Row],[qty_to_ship]])</f>
        <v>241.84</v>
      </c>
      <c r="O1003" s="47">
        <f>SUMIFS(Summary!C:C,Summary!H:H,Table_Query_from_Mac10[[#This Row],[Juiceoc]])</f>
        <v>0</v>
      </c>
      <c r="P1003" s="47">
        <f>SUMIFS(Summary!D:D,Summary!H:H,Table_Query_from_Mac10[[#This Row],[Juiceoc]])</f>
        <v>0</v>
      </c>
      <c r="Q1003" s="47">
        <f>SUMIFS(Summary!E:E,Summary!H:H,Table_Query_from_Mac10[[#This Row],[Juiceoc]])</f>
        <v>0</v>
      </c>
      <c r="R1003" s="47">
        <f>Table_Query_from_Mac10[[#This Row],[Net Unit]]*(1+Table_Query_from_Mac10[[#This Row],[PriceIncreasebyType]])</f>
        <v>30.23</v>
      </c>
      <c r="S1003" s="47">
        <f>Table_Query_from_Mac10[[#This Row],[UnitPriceFuture]]*Table_Query_from_Mac10[[#This Row],[qtytoShipFuture]]</f>
        <v>241.84</v>
      </c>
      <c r="T1003" s="47">
        <f>ROUND(Table_Query_from_Mac10[[#This Row],[qty_to_ship]]*(1+Table_Query_from_Mac10[[#This Row],[VolumeIncreasebyType]]),0)</f>
        <v>8</v>
      </c>
      <c r="U1003" s="47">
        <f>Table_Query_from_Mac10[[#This Row],[qtytoShipFuture]]*Table_Query_from_Mac10[[#This Row],[Future-cost]]</f>
        <v>102.16</v>
      </c>
      <c r="V1003" s="47">
        <f>Table_Query_from_Mac10[[#This Row],[qtytoShipFuture]]-Table_Query_from_Mac10[[#This Row],[qty_to_ship]]</f>
        <v>0</v>
      </c>
      <c r="W1003" s="47">
        <f>Table_Query_from_Mac10[[#This Row],[UnitPriceFuture]]</f>
        <v>30.23</v>
      </c>
      <c r="X1003" s="47">
        <f>Table_Query_from_Mac10[[#This Row],[Unit Increase]]*Table_Query_from_Mac10[[#This Row],[UnitPriceFuture]]</f>
        <v>0</v>
      </c>
      <c r="Y1003" s="47">
        <f>Table_Query_from_Mac10[[#This Row],[Unit Increase]]*Table_Query_from_Mac10[[#This Row],[Future-cost]]</f>
        <v>0</v>
      </c>
      <c r="Z1003" s="47">
        <f>-(Table_Query_from_Mac10[[#This Row],[Incremental Sales]]+((Table_Query_from_Mac10[[#This Row],[Incremental Sales]]*-(SUM(Summary!$S$8:$S$9)))))*Summary!$S$18</f>
        <v>0</v>
      </c>
      <c r="AA1003" s="47">
        <f>IFERROR(Table_Query_from_Mac10[[#This Row],[Incremental Cost]]/Table_Query_from_Mac10[[#This Row],[Incremental Sales]],0)</f>
        <v>0</v>
      </c>
      <c r="AB1003" s="47">
        <f>IFERROR(Table_Query_from_Mac10[[#This Row],[TotalCostFuture]]/Table_Query_from_Mac10[[#This Row],[totalsalesFuture]],0)</f>
        <v>0.42242805160436653</v>
      </c>
      <c r="AN1003" s="31">
        <v>32</v>
      </c>
      <c r="AO1003">
        <f t="shared" si="30"/>
        <v>8</v>
      </c>
      <c r="AQ1003" s="31">
        <v>86.38</v>
      </c>
      <c r="AR1003">
        <f t="shared" si="31"/>
        <v>30.23</v>
      </c>
    </row>
    <row r="1004" spans="1:44" x14ac:dyDescent="0.25">
      <c r="A1004">
        <v>90099</v>
      </c>
      <c r="B1004">
        <v>1</v>
      </c>
      <c r="C1004" t="s">
        <v>84</v>
      </c>
      <c r="D1004" t="s">
        <v>79</v>
      </c>
      <c r="E1004">
        <v>27</v>
      </c>
      <c r="F1004">
        <v>3.22</v>
      </c>
      <c r="G1004">
        <v>6.93</v>
      </c>
      <c r="H1004" s="1">
        <v>44840</v>
      </c>
      <c r="I1004" s="20">
        <v>0</v>
      </c>
      <c r="J1004" s="47">
        <f>Table_Query_from_Mac10[[#This Row],[unit_price]]-(Table_Query_from_Mac10[[#This Row],[unit_price]]*(Table_Query_from_Mac10[[#This Row],[discount_pct]]/100))</f>
        <v>6.93</v>
      </c>
      <c r="K1004" s="47">
        <f>Table_Query_from_Mac10[[#This Row],[unit_cost]]</f>
        <v>3.22</v>
      </c>
      <c r="L1004" s="47">
        <f>Table_Query_from_Mac10[[#This Row],[Live-cost]]*(1+Table_Query_from_Mac10[[#This Row],[CogsIncreasebyTYPE]])</f>
        <v>3.22</v>
      </c>
      <c r="M1004" s="47">
        <f>Table_Query_from_Mac10[[#This Row],[Live-cost]]*Table_Query_from_Mac10[[#This Row],[qty_to_ship]]</f>
        <v>86.940000000000012</v>
      </c>
      <c r="N1004" s="47">
        <f>IF(Table_Query_from_Mac10[[#This Row],[item_no]]="KDA",-Table_Query_from_Mac10[[#This Row],[unit_price]],Table_Query_from_Mac10[[#This Row],[Net Unit]]*Table_Query_from_Mac10[[#This Row],[qty_to_ship]])</f>
        <v>187.10999999999999</v>
      </c>
      <c r="O1004" s="47">
        <f>SUMIFS(Summary!C:C,Summary!H:H,Table_Query_from_Mac10[[#This Row],[Juiceoc]])</f>
        <v>0</v>
      </c>
      <c r="P1004" s="47">
        <f>SUMIFS(Summary!D:D,Summary!H:H,Table_Query_from_Mac10[[#This Row],[Juiceoc]])</f>
        <v>0</v>
      </c>
      <c r="Q1004" s="47">
        <f>SUMIFS(Summary!E:E,Summary!H:H,Table_Query_from_Mac10[[#This Row],[Juiceoc]])</f>
        <v>0</v>
      </c>
      <c r="R1004" s="47">
        <f>Table_Query_from_Mac10[[#This Row],[Net Unit]]*(1+Table_Query_from_Mac10[[#This Row],[PriceIncreasebyType]])</f>
        <v>6.93</v>
      </c>
      <c r="S1004" s="47">
        <f>Table_Query_from_Mac10[[#This Row],[UnitPriceFuture]]*Table_Query_from_Mac10[[#This Row],[qtytoShipFuture]]</f>
        <v>187.10999999999999</v>
      </c>
      <c r="T1004" s="47">
        <f>ROUND(Table_Query_from_Mac10[[#This Row],[qty_to_ship]]*(1+Table_Query_from_Mac10[[#This Row],[VolumeIncreasebyType]]),0)</f>
        <v>27</v>
      </c>
      <c r="U1004" s="47">
        <f>Table_Query_from_Mac10[[#This Row],[qtytoShipFuture]]*Table_Query_from_Mac10[[#This Row],[Future-cost]]</f>
        <v>86.940000000000012</v>
      </c>
      <c r="V1004" s="47">
        <f>Table_Query_from_Mac10[[#This Row],[qtytoShipFuture]]-Table_Query_from_Mac10[[#This Row],[qty_to_ship]]</f>
        <v>0</v>
      </c>
      <c r="W1004" s="47">
        <f>Table_Query_from_Mac10[[#This Row],[UnitPriceFuture]]</f>
        <v>6.93</v>
      </c>
      <c r="X1004" s="47">
        <f>Table_Query_from_Mac10[[#This Row],[Unit Increase]]*Table_Query_from_Mac10[[#This Row],[UnitPriceFuture]]</f>
        <v>0</v>
      </c>
      <c r="Y1004" s="47">
        <f>Table_Query_from_Mac10[[#This Row],[Unit Increase]]*Table_Query_from_Mac10[[#This Row],[Future-cost]]</f>
        <v>0</v>
      </c>
      <c r="Z1004" s="47">
        <f>-(Table_Query_from_Mac10[[#This Row],[Incremental Sales]]+((Table_Query_from_Mac10[[#This Row],[Incremental Sales]]*-(SUM(Summary!$S$8:$S$9)))))*Summary!$S$18</f>
        <v>0</v>
      </c>
      <c r="AA1004" s="47">
        <f>IFERROR(Table_Query_from_Mac10[[#This Row],[Incremental Cost]]/Table_Query_from_Mac10[[#This Row],[Incremental Sales]],0)</f>
        <v>0</v>
      </c>
      <c r="AB1004" s="47">
        <f>IFERROR(Table_Query_from_Mac10[[#This Row],[TotalCostFuture]]/Table_Query_from_Mac10[[#This Row],[totalsalesFuture]],0)</f>
        <v>0.46464646464646475</v>
      </c>
      <c r="AN1004" s="30">
        <v>108</v>
      </c>
      <c r="AO1004">
        <f t="shared" si="30"/>
        <v>27</v>
      </c>
      <c r="AQ1004" s="30">
        <v>19.809999999999999</v>
      </c>
      <c r="AR1004">
        <f t="shared" si="31"/>
        <v>6.93</v>
      </c>
    </row>
    <row r="1005" spans="1:44" x14ac:dyDescent="0.25">
      <c r="A1005">
        <v>90099</v>
      </c>
      <c r="B1005">
        <v>2</v>
      </c>
      <c r="C1005" t="s">
        <v>84</v>
      </c>
      <c r="D1005" t="s">
        <v>79</v>
      </c>
      <c r="E1005">
        <v>57</v>
      </c>
      <c r="F1005">
        <v>4.0999999999999996</v>
      </c>
      <c r="G1005">
        <v>9.17</v>
      </c>
      <c r="H1005" s="1">
        <v>44840</v>
      </c>
      <c r="I1005" s="20">
        <v>0</v>
      </c>
      <c r="J1005" s="47">
        <f>Table_Query_from_Mac10[[#This Row],[unit_price]]-(Table_Query_from_Mac10[[#This Row],[unit_price]]*(Table_Query_from_Mac10[[#This Row],[discount_pct]]/100))</f>
        <v>9.17</v>
      </c>
      <c r="K1005" s="47">
        <f>Table_Query_from_Mac10[[#This Row],[unit_cost]]</f>
        <v>4.0999999999999996</v>
      </c>
      <c r="L1005" s="47">
        <f>Table_Query_from_Mac10[[#This Row],[Live-cost]]*(1+Table_Query_from_Mac10[[#This Row],[CogsIncreasebyTYPE]])</f>
        <v>4.0999999999999996</v>
      </c>
      <c r="M1005" s="47">
        <f>Table_Query_from_Mac10[[#This Row],[Live-cost]]*Table_Query_from_Mac10[[#This Row],[qty_to_ship]]</f>
        <v>233.7</v>
      </c>
      <c r="N1005" s="47">
        <f>IF(Table_Query_from_Mac10[[#This Row],[item_no]]="KDA",-Table_Query_from_Mac10[[#This Row],[unit_price]],Table_Query_from_Mac10[[#This Row],[Net Unit]]*Table_Query_from_Mac10[[#This Row],[qty_to_ship]])</f>
        <v>522.68999999999994</v>
      </c>
      <c r="O1005" s="47">
        <f>SUMIFS(Summary!C:C,Summary!H:H,Table_Query_from_Mac10[[#This Row],[Juiceoc]])</f>
        <v>0</v>
      </c>
      <c r="P1005" s="47">
        <f>SUMIFS(Summary!D:D,Summary!H:H,Table_Query_from_Mac10[[#This Row],[Juiceoc]])</f>
        <v>0</v>
      </c>
      <c r="Q1005" s="47">
        <f>SUMIFS(Summary!E:E,Summary!H:H,Table_Query_from_Mac10[[#This Row],[Juiceoc]])</f>
        <v>0</v>
      </c>
      <c r="R1005" s="47">
        <f>Table_Query_from_Mac10[[#This Row],[Net Unit]]*(1+Table_Query_from_Mac10[[#This Row],[PriceIncreasebyType]])</f>
        <v>9.17</v>
      </c>
      <c r="S1005" s="47">
        <f>Table_Query_from_Mac10[[#This Row],[UnitPriceFuture]]*Table_Query_from_Mac10[[#This Row],[qtytoShipFuture]]</f>
        <v>522.68999999999994</v>
      </c>
      <c r="T1005" s="47">
        <f>ROUND(Table_Query_from_Mac10[[#This Row],[qty_to_ship]]*(1+Table_Query_from_Mac10[[#This Row],[VolumeIncreasebyType]]),0)</f>
        <v>57</v>
      </c>
      <c r="U1005" s="47">
        <f>Table_Query_from_Mac10[[#This Row],[qtytoShipFuture]]*Table_Query_from_Mac10[[#This Row],[Future-cost]]</f>
        <v>233.7</v>
      </c>
      <c r="V1005" s="47">
        <f>Table_Query_from_Mac10[[#This Row],[qtytoShipFuture]]-Table_Query_from_Mac10[[#This Row],[qty_to_ship]]</f>
        <v>0</v>
      </c>
      <c r="W1005" s="47">
        <f>Table_Query_from_Mac10[[#This Row],[UnitPriceFuture]]</f>
        <v>9.17</v>
      </c>
      <c r="X1005" s="47">
        <f>Table_Query_from_Mac10[[#This Row],[Unit Increase]]*Table_Query_from_Mac10[[#This Row],[UnitPriceFuture]]</f>
        <v>0</v>
      </c>
      <c r="Y1005" s="47">
        <f>Table_Query_from_Mac10[[#This Row],[Unit Increase]]*Table_Query_from_Mac10[[#This Row],[Future-cost]]</f>
        <v>0</v>
      </c>
      <c r="Z1005" s="47">
        <f>-(Table_Query_from_Mac10[[#This Row],[Incremental Sales]]+((Table_Query_from_Mac10[[#This Row],[Incremental Sales]]*-(SUM(Summary!$S$8:$S$9)))))*Summary!$S$18</f>
        <v>0</v>
      </c>
      <c r="AA1005" s="47">
        <f>IFERROR(Table_Query_from_Mac10[[#This Row],[Incremental Cost]]/Table_Query_from_Mac10[[#This Row],[Incremental Sales]],0)</f>
        <v>0</v>
      </c>
      <c r="AB1005" s="47">
        <f>IFERROR(Table_Query_from_Mac10[[#This Row],[TotalCostFuture]]/Table_Query_from_Mac10[[#This Row],[totalsalesFuture]],0)</f>
        <v>0.44711014176663033</v>
      </c>
      <c r="AN1005" s="31">
        <v>225</v>
      </c>
      <c r="AO1005">
        <f t="shared" si="30"/>
        <v>57</v>
      </c>
      <c r="AQ1005" s="31">
        <v>26.19</v>
      </c>
      <c r="AR1005">
        <f t="shared" si="31"/>
        <v>9.17</v>
      </c>
    </row>
    <row r="1006" spans="1:44" x14ac:dyDescent="0.25">
      <c r="A1006">
        <v>90099</v>
      </c>
      <c r="B1006">
        <v>3</v>
      </c>
      <c r="C1006" t="s">
        <v>84</v>
      </c>
      <c r="D1006" t="s">
        <v>79</v>
      </c>
      <c r="E1006">
        <v>19</v>
      </c>
      <c r="F1006">
        <v>4.57</v>
      </c>
      <c r="G1006">
        <v>9.9499999999999993</v>
      </c>
      <c r="H1006" s="1">
        <v>44840</v>
      </c>
      <c r="I1006" s="20">
        <v>0</v>
      </c>
      <c r="J1006" s="47">
        <f>Table_Query_from_Mac10[[#This Row],[unit_price]]-(Table_Query_from_Mac10[[#This Row],[unit_price]]*(Table_Query_from_Mac10[[#This Row],[discount_pct]]/100))</f>
        <v>9.9499999999999993</v>
      </c>
      <c r="K1006" s="47">
        <f>Table_Query_from_Mac10[[#This Row],[unit_cost]]</f>
        <v>4.57</v>
      </c>
      <c r="L1006" s="47">
        <f>Table_Query_from_Mac10[[#This Row],[Live-cost]]*(1+Table_Query_from_Mac10[[#This Row],[CogsIncreasebyTYPE]])</f>
        <v>4.57</v>
      </c>
      <c r="M1006" s="47">
        <f>Table_Query_from_Mac10[[#This Row],[Live-cost]]*Table_Query_from_Mac10[[#This Row],[qty_to_ship]]</f>
        <v>86.830000000000013</v>
      </c>
      <c r="N1006" s="47">
        <f>IF(Table_Query_from_Mac10[[#This Row],[item_no]]="KDA",-Table_Query_from_Mac10[[#This Row],[unit_price]],Table_Query_from_Mac10[[#This Row],[Net Unit]]*Table_Query_from_Mac10[[#This Row],[qty_to_ship]])</f>
        <v>189.04999999999998</v>
      </c>
      <c r="O1006" s="47">
        <f>SUMIFS(Summary!C:C,Summary!H:H,Table_Query_from_Mac10[[#This Row],[Juiceoc]])</f>
        <v>0</v>
      </c>
      <c r="P1006" s="47">
        <f>SUMIFS(Summary!D:D,Summary!H:H,Table_Query_from_Mac10[[#This Row],[Juiceoc]])</f>
        <v>0</v>
      </c>
      <c r="Q1006" s="47">
        <f>SUMIFS(Summary!E:E,Summary!H:H,Table_Query_from_Mac10[[#This Row],[Juiceoc]])</f>
        <v>0</v>
      </c>
      <c r="R1006" s="47">
        <f>Table_Query_from_Mac10[[#This Row],[Net Unit]]*(1+Table_Query_from_Mac10[[#This Row],[PriceIncreasebyType]])</f>
        <v>9.9499999999999993</v>
      </c>
      <c r="S1006" s="47">
        <f>Table_Query_from_Mac10[[#This Row],[UnitPriceFuture]]*Table_Query_from_Mac10[[#This Row],[qtytoShipFuture]]</f>
        <v>189.04999999999998</v>
      </c>
      <c r="T1006" s="47">
        <f>ROUND(Table_Query_from_Mac10[[#This Row],[qty_to_ship]]*(1+Table_Query_from_Mac10[[#This Row],[VolumeIncreasebyType]]),0)</f>
        <v>19</v>
      </c>
      <c r="U1006" s="47">
        <f>Table_Query_from_Mac10[[#This Row],[qtytoShipFuture]]*Table_Query_from_Mac10[[#This Row],[Future-cost]]</f>
        <v>86.830000000000013</v>
      </c>
      <c r="V1006" s="47">
        <f>Table_Query_from_Mac10[[#This Row],[qtytoShipFuture]]-Table_Query_from_Mac10[[#This Row],[qty_to_ship]]</f>
        <v>0</v>
      </c>
      <c r="W1006" s="47">
        <f>Table_Query_from_Mac10[[#This Row],[UnitPriceFuture]]</f>
        <v>9.9499999999999993</v>
      </c>
      <c r="X1006" s="47">
        <f>Table_Query_from_Mac10[[#This Row],[Unit Increase]]*Table_Query_from_Mac10[[#This Row],[UnitPriceFuture]]</f>
        <v>0</v>
      </c>
      <c r="Y1006" s="47">
        <f>Table_Query_from_Mac10[[#This Row],[Unit Increase]]*Table_Query_from_Mac10[[#This Row],[Future-cost]]</f>
        <v>0</v>
      </c>
      <c r="Z1006" s="47">
        <f>-(Table_Query_from_Mac10[[#This Row],[Incremental Sales]]+((Table_Query_from_Mac10[[#This Row],[Incremental Sales]]*-(SUM(Summary!$S$8:$S$9)))))*Summary!$S$18</f>
        <v>0</v>
      </c>
      <c r="AA1006" s="47">
        <f>IFERROR(Table_Query_from_Mac10[[#This Row],[Incremental Cost]]/Table_Query_from_Mac10[[#This Row],[Incremental Sales]],0)</f>
        <v>0</v>
      </c>
      <c r="AB1006" s="47">
        <f>IFERROR(Table_Query_from_Mac10[[#This Row],[TotalCostFuture]]/Table_Query_from_Mac10[[#This Row],[totalsalesFuture]],0)</f>
        <v>0.45929648241206039</v>
      </c>
      <c r="AN1006" s="30">
        <v>75</v>
      </c>
      <c r="AO1006">
        <f t="shared" si="30"/>
        <v>19</v>
      </c>
      <c r="AQ1006" s="30">
        <v>28.44</v>
      </c>
      <c r="AR1006">
        <f t="shared" si="31"/>
        <v>9.9499999999999993</v>
      </c>
    </row>
    <row r="1007" spans="1:44" x14ac:dyDescent="0.25">
      <c r="A1007">
        <v>90099</v>
      </c>
      <c r="B1007">
        <v>4</v>
      </c>
      <c r="C1007" t="s">
        <v>84</v>
      </c>
      <c r="D1007" t="s">
        <v>79</v>
      </c>
      <c r="E1007">
        <v>30</v>
      </c>
      <c r="F1007">
        <v>5.03</v>
      </c>
      <c r="G1007">
        <v>10.77</v>
      </c>
      <c r="H1007" s="1">
        <v>44840</v>
      </c>
      <c r="I1007" s="20">
        <v>0</v>
      </c>
      <c r="J1007" s="47">
        <f>Table_Query_from_Mac10[[#This Row],[unit_price]]-(Table_Query_from_Mac10[[#This Row],[unit_price]]*(Table_Query_from_Mac10[[#This Row],[discount_pct]]/100))</f>
        <v>10.77</v>
      </c>
      <c r="K1007" s="47">
        <f>Table_Query_from_Mac10[[#This Row],[unit_cost]]</f>
        <v>5.03</v>
      </c>
      <c r="L1007" s="47">
        <f>Table_Query_from_Mac10[[#This Row],[Live-cost]]*(1+Table_Query_from_Mac10[[#This Row],[CogsIncreasebyTYPE]])</f>
        <v>5.03</v>
      </c>
      <c r="M1007" s="47">
        <f>Table_Query_from_Mac10[[#This Row],[Live-cost]]*Table_Query_from_Mac10[[#This Row],[qty_to_ship]]</f>
        <v>150.9</v>
      </c>
      <c r="N1007" s="47">
        <f>IF(Table_Query_from_Mac10[[#This Row],[item_no]]="KDA",-Table_Query_from_Mac10[[#This Row],[unit_price]],Table_Query_from_Mac10[[#This Row],[Net Unit]]*Table_Query_from_Mac10[[#This Row],[qty_to_ship]])</f>
        <v>323.09999999999997</v>
      </c>
      <c r="O1007" s="47">
        <f>SUMIFS(Summary!C:C,Summary!H:H,Table_Query_from_Mac10[[#This Row],[Juiceoc]])</f>
        <v>0</v>
      </c>
      <c r="P1007" s="47">
        <f>SUMIFS(Summary!D:D,Summary!H:H,Table_Query_from_Mac10[[#This Row],[Juiceoc]])</f>
        <v>0</v>
      </c>
      <c r="Q1007" s="47">
        <f>SUMIFS(Summary!E:E,Summary!H:H,Table_Query_from_Mac10[[#This Row],[Juiceoc]])</f>
        <v>0</v>
      </c>
      <c r="R1007" s="47">
        <f>Table_Query_from_Mac10[[#This Row],[Net Unit]]*(1+Table_Query_from_Mac10[[#This Row],[PriceIncreasebyType]])</f>
        <v>10.77</v>
      </c>
      <c r="S1007" s="47">
        <f>Table_Query_from_Mac10[[#This Row],[UnitPriceFuture]]*Table_Query_from_Mac10[[#This Row],[qtytoShipFuture]]</f>
        <v>323.09999999999997</v>
      </c>
      <c r="T1007" s="47">
        <f>ROUND(Table_Query_from_Mac10[[#This Row],[qty_to_ship]]*(1+Table_Query_from_Mac10[[#This Row],[VolumeIncreasebyType]]),0)</f>
        <v>30</v>
      </c>
      <c r="U1007" s="47">
        <f>Table_Query_from_Mac10[[#This Row],[qtytoShipFuture]]*Table_Query_from_Mac10[[#This Row],[Future-cost]]</f>
        <v>150.9</v>
      </c>
      <c r="V1007" s="47">
        <f>Table_Query_from_Mac10[[#This Row],[qtytoShipFuture]]-Table_Query_from_Mac10[[#This Row],[qty_to_ship]]</f>
        <v>0</v>
      </c>
      <c r="W1007" s="47">
        <f>Table_Query_from_Mac10[[#This Row],[UnitPriceFuture]]</f>
        <v>10.77</v>
      </c>
      <c r="X1007" s="47">
        <f>Table_Query_from_Mac10[[#This Row],[Unit Increase]]*Table_Query_from_Mac10[[#This Row],[UnitPriceFuture]]</f>
        <v>0</v>
      </c>
      <c r="Y1007" s="47">
        <f>Table_Query_from_Mac10[[#This Row],[Unit Increase]]*Table_Query_from_Mac10[[#This Row],[Future-cost]]</f>
        <v>0</v>
      </c>
      <c r="Z1007" s="47">
        <f>-(Table_Query_from_Mac10[[#This Row],[Incremental Sales]]+((Table_Query_from_Mac10[[#This Row],[Incremental Sales]]*-(SUM(Summary!$S$8:$S$9)))))*Summary!$S$18</f>
        <v>0</v>
      </c>
      <c r="AA1007" s="47">
        <f>IFERROR(Table_Query_from_Mac10[[#This Row],[Incremental Cost]]/Table_Query_from_Mac10[[#This Row],[Incremental Sales]],0)</f>
        <v>0</v>
      </c>
      <c r="AB1007" s="47">
        <f>IFERROR(Table_Query_from_Mac10[[#This Row],[TotalCostFuture]]/Table_Query_from_Mac10[[#This Row],[totalsalesFuture]],0)</f>
        <v>0.46703806870937797</v>
      </c>
      <c r="AN1007" s="31">
        <v>120</v>
      </c>
      <c r="AO1007">
        <f t="shared" si="30"/>
        <v>30</v>
      </c>
      <c r="AQ1007" s="31">
        <v>30.77</v>
      </c>
      <c r="AR1007">
        <f t="shared" si="31"/>
        <v>10.77</v>
      </c>
    </row>
    <row r="1008" spans="1:44" x14ac:dyDescent="0.25">
      <c r="A1008">
        <v>90099</v>
      </c>
      <c r="B1008">
        <v>5</v>
      </c>
      <c r="C1008" t="s">
        <v>84</v>
      </c>
      <c r="D1008" t="s">
        <v>79</v>
      </c>
      <c r="E1008">
        <v>7</v>
      </c>
      <c r="F1008">
        <v>7.3</v>
      </c>
      <c r="G1008">
        <v>16.18</v>
      </c>
      <c r="H1008" s="1">
        <v>44840</v>
      </c>
      <c r="I1008" s="20">
        <v>0</v>
      </c>
      <c r="J1008" s="47">
        <f>Table_Query_from_Mac10[[#This Row],[unit_price]]-(Table_Query_from_Mac10[[#This Row],[unit_price]]*(Table_Query_from_Mac10[[#This Row],[discount_pct]]/100))</f>
        <v>16.18</v>
      </c>
      <c r="K1008" s="47">
        <f>Table_Query_from_Mac10[[#This Row],[unit_cost]]</f>
        <v>7.3</v>
      </c>
      <c r="L1008" s="47">
        <f>Table_Query_from_Mac10[[#This Row],[Live-cost]]*(1+Table_Query_from_Mac10[[#This Row],[CogsIncreasebyTYPE]])</f>
        <v>7.3</v>
      </c>
      <c r="M1008" s="47">
        <f>Table_Query_from_Mac10[[#This Row],[Live-cost]]*Table_Query_from_Mac10[[#This Row],[qty_to_ship]]</f>
        <v>51.1</v>
      </c>
      <c r="N1008" s="47">
        <f>IF(Table_Query_from_Mac10[[#This Row],[item_no]]="KDA",-Table_Query_from_Mac10[[#This Row],[unit_price]],Table_Query_from_Mac10[[#This Row],[Net Unit]]*Table_Query_from_Mac10[[#This Row],[qty_to_ship]])</f>
        <v>113.25999999999999</v>
      </c>
      <c r="O1008" s="47">
        <f>SUMIFS(Summary!C:C,Summary!H:H,Table_Query_from_Mac10[[#This Row],[Juiceoc]])</f>
        <v>0</v>
      </c>
      <c r="P1008" s="47">
        <f>SUMIFS(Summary!D:D,Summary!H:H,Table_Query_from_Mac10[[#This Row],[Juiceoc]])</f>
        <v>0</v>
      </c>
      <c r="Q1008" s="47">
        <f>SUMIFS(Summary!E:E,Summary!H:H,Table_Query_from_Mac10[[#This Row],[Juiceoc]])</f>
        <v>0</v>
      </c>
      <c r="R1008" s="47">
        <f>Table_Query_from_Mac10[[#This Row],[Net Unit]]*(1+Table_Query_from_Mac10[[#This Row],[PriceIncreasebyType]])</f>
        <v>16.18</v>
      </c>
      <c r="S1008" s="47">
        <f>Table_Query_from_Mac10[[#This Row],[UnitPriceFuture]]*Table_Query_from_Mac10[[#This Row],[qtytoShipFuture]]</f>
        <v>113.25999999999999</v>
      </c>
      <c r="T1008" s="47">
        <f>ROUND(Table_Query_from_Mac10[[#This Row],[qty_to_ship]]*(1+Table_Query_from_Mac10[[#This Row],[VolumeIncreasebyType]]),0)</f>
        <v>7</v>
      </c>
      <c r="U1008" s="47">
        <f>Table_Query_from_Mac10[[#This Row],[qtytoShipFuture]]*Table_Query_from_Mac10[[#This Row],[Future-cost]]</f>
        <v>51.1</v>
      </c>
      <c r="V1008" s="47">
        <f>Table_Query_from_Mac10[[#This Row],[qtytoShipFuture]]-Table_Query_from_Mac10[[#This Row],[qty_to_ship]]</f>
        <v>0</v>
      </c>
      <c r="W1008" s="47">
        <f>Table_Query_from_Mac10[[#This Row],[UnitPriceFuture]]</f>
        <v>16.18</v>
      </c>
      <c r="X1008" s="47">
        <f>Table_Query_from_Mac10[[#This Row],[Unit Increase]]*Table_Query_from_Mac10[[#This Row],[UnitPriceFuture]]</f>
        <v>0</v>
      </c>
      <c r="Y1008" s="47">
        <f>Table_Query_from_Mac10[[#This Row],[Unit Increase]]*Table_Query_from_Mac10[[#This Row],[Future-cost]]</f>
        <v>0</v>
      </c>
      <c r="Z1008" s="47">
        <f>-(Table_Query_from_Mac10[[#This Row],[Incremental Sales]]+((Table_Query_from_Mac10[[#This Row],[Incremental Sales]]*-(SUM(Summary!$S$8:$S$9)))))*Summary!$S$18</f>
        <v>0</v>
      </c>
      <c r="AA1008" s="47">
        <f>IFERROR(Table_Query_from_Mac10[[#This Row],[Incremental Cost]]/Table_Query_from_Mac10[[#This Row],[Incremental Sales]],0)</f>
        <v>0</v>
      </c>
      <c r="AB1008" s="47">
        <f>IFERROR(Table_Query_from_Mac10[[#This Row],[TotalCostFuture]]/Table_Query_from_Mac10[[#This Row],[totalsalesFuture]],0)</f>
        <v>0.45117428924598274</v>
      </c>
      <c r="AN1008" s="30">
        <v>27</v>
      </c>
      <c r="AO1008">
        <f t="shared" si="30"/>
        <v>7</v>
      </c>
      <c r="AQ1008" s="30">
        <v>46.22</v>
      </c>
      <c r="AR1008">
        <f t="shared" si="31"/>
        <v>16.18</v>
      </c>
    </row>
    <row r="1009" spans="1:44" x14ac:dyDescent="0.25">
      <c r="A1009">
        <v>90099</v>
      </c>
      <c r="B1009">
        <v>6</v>
      </c>
      <c r="C1009" t="s">
        <v>84</v>
      </c>
      <c r="D1009" t="s">
        <v>79</v>
      </c>
      <c r="E1009">
        <v>9</v>
      </c>
      <c r="F1009">
        <v>8.4600000000000009</v>
      </c>
      <c r="G1009">
        <v>19.57</v>
      </c>
      <c r="H1009" s="1">
        <v>44840</v>
      </c>
      <c r="I1009" s="20">
        <v>0</v>
      </c>
      <c r="J1009" s="47">
        <f>Table_Query_from_Mac10[[#This Row],[unit_price]]-(Table_Query_from_Mac10[[#This Row],[unit_price]]*(Table_Query_from_Mac10[[#This Row],[discount_pct]]/100))</f>
        <v>19.57</v>
      </c>
      <c r="K1009" s="47">
        <f>Table_Query_from_Mac10[[#This Row],[unit_cost]]</f>
        <v>8.4600000000000009</v>
      </c>
      <c r="L1009" s="47">
        <f>Table_Query_from_Mac10[[#This Row],[Live-cost]]*(1+Table_Query_from_Mac10[[#This Row],[CogsIncreasebyTYPE]])</f>
        <v>8.4600000000000009</v>
      </c>
      <c r="M1009" s="47">
        <f>Table_Query_from_Mac10[[#This Row],[Live-cost]]*Table_Query_from_Mac10[[#This Row],[qty_to_ship]]</f>
        <v>76.140000000000015</v>
      </c>
      <c r="N1009" s="47">
        <f>IF(Table_Query_from_Mac10[[#This Row],[item_no]]="KDA",-Table_Query_from_Mac10[[#This Row],[unit_price]],Table_Query_from_Mac10[[#This Row],[Net Unit]]*Table_Query_from_Mac10[[#This Row],[qty_to_ship]])</f>
        <v>176.13</v>
      </c>
      <c r="O1009" s="47">
        <f>SUMIFS(Summary!C:C,Summary!H:H,Table_Query_from_Mac10[[#This Row],[Juiceoc]])</f>
        <v>0</v>
      </c>
      <c r="P1009" s="47">
        <f>SUMIFS(Summary!D:D,Summary!H:H,Table_Query_from_Mac10[[#This Row],[Juiceoc]])</f>
        <v>0</v>
      </c>
      <c r="Q1009" s="47">
        <f>SUMIFS(Summary!E:E,Summary!H:H,Table_Query_from_Mac10[[#This Row],[Juiceoc]])</f>
        <v>0</v>
      </c>
      <c r="R1009" s="47">
        <f>Table_Query_from_Mac10[[#This Row],[Net Unit]]*(1+Table_Query_from_Mac10[[#This Row],[PriceIncreasebyType]])</f>
        <v>19.57</v>
      </c>
      <c r="S1009" s="47">
        <f>Table_Query_from_Mac10[[#This Row],[UnitPriceFuture]]*Table_Query_from_Mac10[[#This Row],[qtytoShipFuture]]</f>
        <v>176.13</v>
      </c>
      <c r="T1009" s="47">
        <f>ROUND(Table_Query_from_Mac10[[#This Row],[qty_to_ship]]*(1+Table_Query_from_Mac10[[#This Row],[VolumeIncreasebyType]]),0)</f>
        <v>9</v>
      </c>
      <c r="U1009" s="47">
        <f>Table_Query_from_Mac10[[#This Row],[qtytoShipFuture]]*Table_Query_from_Mac10[[#This Row],[Future-cost]]</f>
        <v>76.140000000000015</v>
      </c>
      <c r="V1009" s="47">
        <f>Table_Query_from_Mac10[[#This Row],[qtytoShipFuture]]-Table_Query_from_Mac10[[#This Row],[qty_to_ship]]</f>
        <v>0</v>
      </c>
      <c r="W1009" s="47">
        <f>Table_Query_from_Mac10[[#This Row],[UnitPriceFuture]]</f>
        <v>19.57</v>
      </c>
      <c r="X1009" s="47">
        <f>Table_Query_from_Mac10[[#This Row],[Unit Increase]]*Table_Query_from_Mac10[[#This Row],[UnitPriceFuture]]</f>
        <v>0</v>
      </c>
      <c r="Y1009" s="47">
        <f>Table_Query_from_Mac10[[#This Row],[Unit Increase]]*Table_Query_from_Mac10[[#This Row],[Future-cost]]</f>
        <v>0</v>
      </c>
      <c r="Z1009" s="47">
        <f>-(Table_Query_from_Mac10[[#This Row],[Incremental Sales]]+((Table_Query_from_Mac10[[#This Row],[Incremental Sales]]*-(SUM(Summary!$S$8:$S$9)))))*Summary!$S$18</f>
        <v>0</v>
      </c>
      <c r="AA1009" s="47">
        <f>IFERROR(Table_Query_from_Mac10[[#This Row],[Incremental Cost]]/Table_Query_from_Mac10[[#This Row],[Incremental Sales]],0)</f>
        <v>0</v>
      </c>
      <c r="AB1009" s="47">
        <f>IFERROR(Table_Query_from_Mac10[[#This Row],[TotalCostFuture]]/Table_Query_from_Mac10[[#This Row],[totalsalesFuture]],0)</f>
        <v>0.43229432805314266</v>
      </c>
      <c r="AN1009" s="31">
        <v>36</v>
      </c>
      <c r="AO1009">
        <f t="shared" si="30"/>
        <v>9</v>
      </c>
      <c r="AQ1009" s="31">
        <v>55.92</v>
      </c>
      <c r="AR1009">
        <f t="shared" si="31"/>
        <v>19.57</v>
      </c>
    </row>
    <row r="1010" spans="1:44" x14ac:dyDescent="0.25">
      <c r="A1010">
        <v>90061</v>
      </c>
      <c r="B1010">
        <v>5</v>
      </c>
      <c r="C1010" t="s">
        <v>55</v>
      </c>
      <c r="D1010" t="s">
        <v>81</v>
      </c>
      <c r="E1010">
        <v>3</v>
      </c>
      <c r="F1010">
        <v>13.57</v>
      </c>
      <c r="G1010">
        <v>36.270000000000003</v>
      </c>
      <c r="H1010" s="1">
        <v>44837</v>
      </c>
      <c r="I1010" s="20">
        <v>0</v>
      </c>
      <c r="J1010" s="47">
        <f>Table_Query_from_Mac10[[#This Row],[unit_price]]-(Table_Query_from_Mac10[[#This Row],[unit_price]]*(Table_Query_from_Mac10[[#This Row],[discount_pct]]/100))</f>
        <v>36.270000000000003</v>
      </c>
      <c r="K1010" s="47">
        <f>Table_Query_from_Mac10[[#This Row],[unit_cost]]</f>
        <v>13.57</v>
      </c>
      <c r="L1010" s="47">
        <f>Table_Query_from_Mac10[[#This Row],[Live-cost]]*(1+Table_Query_from_Mac10[[#This Row],[CogsIncreasebyTYPE]])</f>
        <v>13.57</v>
      </c>
      <c r="M1010" s="47">
        <f>Table_Query_from_Mac10[[#This Row],[Live-cost]]*Table_Query_from_Mac10[[#This Row],[qty_to_ship]]</f>
        <v>40.71</v>
      </c>
      <c r="N1010" s="47">
        <f>IF(Table_Query_from_Mac10[[#This Row],[item_no]]="KDA",-Table_Query_from_Mac10[[#This Row],[unit_price]],Table_Query_from_Mac10[[#This Row],[Net Unit]]*Table_Query_from_Mac10[[#This Row],[qty_to_ship]])</f>
        <v>108.81</v>
      </c>
      <c r="O1010" s="47">
        <f>SUMIFS(Summary!C:C,Summary!H:H,Table_Query_from_Mac10[[#This Row],[Juiceoc]])</f>
        <v>0</v>
      </c>
      <c r="P1010" s="47">
        <f>SUMIFS(Summary!D:D,Summary!H:H,Table_Query_from_Mac10[[#This Row],[Juiceoc]])</f>
        <v>0</v>
      </c>
      <c r="Q1010" s="47">
        <f>SUMIFS(Summary!E:E,Summary!H:H,Table_Query_from_Mac10[[#This Row],[Juiceoc]])</f>
        <v>0</v>
      </c>
      <c r="R1010" s="47">
        <f>Table_Query_from_Mac10[[#This Row],[Net Unit]]*(1+Table_Query_from_Mac10[[#This Row],[PriceIncreasebyType]])</f>
        <v>36.270000000000003</v>
      </c>
      <c r="S1010" s="47">
        <f>Table_Query_from_Mac10[[#This Row],[UnitPriceFuture]]*Table_Query_from_Mac10[[#This Row],[qtytoShipFuture]]</f>
        <v>108.81</v>
      </c>
      <c r="T1010" s="47">
        <f>ROUND(Table_Query_from_Mac10[[#This Row],[qty_to_ship]]*(1+Table_Query_from_Mac10[[#This Row],[VolumeIncreasebyType]]),0)</f>
        <v>3</v>
      </c>
      <c r="U1010" s="47">
        <f>Table_Query_from_Mac10[[#This Row],[qtytoShipFuture]]*Table_Query_from_Mac10[[#This Row],[Future-cost]]</f>
        <v>40.71</v>
      </c>
      <c r="V1010" s="47">
        <f>Table_Query_from_Mac10[[#This Row],[qtytoShipFuture]]-Table_Query_from_Mac10[[#This Row],[qty_to_ship]]</f>
        <v>0</v>
      </c>
      <c r="W1010" s="47">
        <f>Table_Query_from_Mac10[[#This Row],[UnitPriceFuture]]</f>
        <v>36.270000000000003</v>
      </c>
      <c r="X1010" s="47">
        <f>Table_Query_from_Mac10[[#This Row],[Unit Increase]]*Table_Query_from_Mac10[[#This Row],[UnitPriceFuture]]</f>
        <v>0</v>
      </c>
      <c r="Y1010" s="47">
        <f>Table_Query_from_Mac10[[#This Row],[Unit Increase]]*Table_Query_from_Mac10[[#This Row],[Future-cost]]</f>
        <v>0</v>
      </c>
      <c r="Z1010" s="47">
        <f>-(Table_Query_from_Mac10[[#This Row],[Incremental Sales]]+((Table_Query_from_Mac10[[#This Row],[Incremental Sales]]*-(SUM(Summary!$S$8:$S$9)))))*Summary!$S$18</f>
        <v>0</v>
      </c>
      <c r="AA1010" s="47">
        <f>IFERROR(Table_Query_from_Mac10[[#This Row],[Incremental Cost]]/Table_Query_from_Mac10[[#This Row],[Incremental Sales]],0)</f>
        <v>0</v>
      </c>
      <c r="AB1010" s="47">
        <f>IFERROR(Table_Query_from_Mac10[[#This Row],[TotalCostFuture]]/Table_Query_from_Mac10[[#This Row],[totalsalesFuture]],0)</f>
        <v>0.37413840639647089</v>
      </c>
      <c r="AN1010" s="30">
        <v>12</v>
      </c>
      <c r="AO1010">
        <f t="shared" si="30"/>
        <v>3</v>
      </c>
      <c r="AQ1010" s="30">
        <v>103.64</v>
      </c>
      <c r="AR1010">
        <f t="shared" si="31"/>
        <v>36.270000000000003</v>
      </c>
    </row>
    <row r="1011" spans="1:44" x14ac:dyDescent="0.25">
      <c r="A1011">
        <v>90061</v>
      </c>
      <c r="B1011">
        <v>6</v>
      </c>
      <c r="C1011" t="s">
        <v>55</v>
      </c>
      <c r="D1011" t="s">
        <v>81</v>
      </c>
      <c r="E1011">
        <v>24</v>
      </c>
      <c r="F1011">
        <v>3.33</v>
      </c>
      <c r="G1011">
        <v>7.75</v>
      </c>
      <c r="H1011" s="1">
        <v>44837</v>
      </c>
      <c r="I1011" s="20">
        <v>0</v>
      </c>
      <c r="J1011" s="47">
        <f>Table_Query_from_Mac10[[#This Row],[unit_price]]-(Table_Query_from_Mac10[[#This Row],[unit_price]]*(Table_Query_from_Mac10[[#This Row],[discount_pct]]/100))</f>
        <v>7.75</v>
      </c>
      <c r="K1011" s="47">
        <f>Table_Query_from_Mac10[[#This Row],[unit_cost]]</f>
        <v>3.33</v>
      </c>
      <c r="L1011" s="47">
        <f>Table_Query_from_Mac10[[#This Row],[Live-cost]]*(1+Table_Query_from_Mac10[[#This Row],[CogsIncreasebyTYPE]])</f>
        <v>3.33</v>
      </c>
      <c r="M1011" s="47">
        <f>Table_Query_from_Mac10[[#This Row],[Live-cost]]*Table_Query_from_Mac10[[#This Row],[qty_to_ship]]</f>
        <v>79.92</v>
      </c>
      <c r="N1011" s="47">
        <f>IF(Table_Query_from_Mac10[[#This Row],[item_no]]="KDA",-Table_Query_from_Mac10[[#This Row],[unit_price]],Table_Query_from_Mac10[[#This Row],[Net Unit]]*Table_Query_from_Mac10[[#This Row],[qty_to_ship]])</f>
        <v>186</v>
      </c>
      <c r="O1011" s="47">
        <f>SUMIFS(Summary!C:C,Summary!H:H,Table_Query_from_Mac10[[#This Row],[Juiceoc]])</f>
        <v>0</v>
      </c>
      <c r="P1011" s="47">
        <f>SUMIFS(Summary!D:D,Summary!H:H,Table_Query_from_Mac10[[#This Row],[Juiceoc]])</f>
        <v>0</v>
      </c>
      <c r="Q1011" s="47">
        <f>SUMIFS(Summary!E:E,Summary!H:H,Table_Query_from_Mac10[[#This Row],[Juiceoc]])</f>
        <v>0</v>
      </c>
      <c r="R1011" s="47">
        <f>Table_Query_from_Mac10[[#This Row],[Net Unit]]*(1+Table_Query_from_Mac10[[#This Row],[PriceIncreasebyType]])</f>
        <v>7.75</v>
      </c>
      <c r="S1011" s="47">
        <f>Table_Query_from_Mac10[[#This Row],[UnitPriceFuture]]*Table_Query_from_Mac10[[#This Row],[qtytoShipFuture]]</f>
        <v>186</v>
      </c>
      <c r="T1011" s="47">
        <f>ROUND(Table_Query_from_Mac10[[#This Row],[qty_to_ship]]*(1+Table_Query_from_Mac10[[#This Row],[VolumeIncreasebyType]]),0)</f>
        <v>24</v>
      </c>
      <c r="U1011" s="47">
        <f>Table_Query_from_Mac10[[#This Row],[qtytoShipFuture]]*Table_Query_from_Mac10[[#This Row],[Future-cost]]</f>
        <v>79.92</v>
      </c>
      <c r="V1011" s="47">
        <f>Table_Query_from_Mac10[[#This Row],[qtytoShipFuture]]-Table_Query_from_Mac10[[#This Row],[qty_to_ship]]</f>
        <v>0</v>
      </c>
      <c r="W1011" s="47">
        <f>Table_Query_from_Mac10[[#This Row],[UnitPriceFuture]]</f>
        <v>7.75</v>
      </c>
      <c r="X1011" s="47">
        <f>Table_Query_from_Mac10[[#This Row],[Unit Increase]]*Table_Query_from_Mac10[[#This Row],[UnitPriceFuture]]</f>
        <v>0</v>
      </c>
      <c r="Y1011" s="47">
        <f>Table_Query_from_Mac10[[#This Row],[Unit Increase]]*Table_Query_from_Mac10[[#This Row],[Future-cost]]</f>
        <v>0</v>
      </c>
      <c r="Z1011" s="47">
        <f>-(Table_Query_from_Mac10[[#This Row],[Incremental Sales]]+((Table_Query_from_Mac10[[#This Row],[Incremental Sales]]*-(SUM(Summary!$S$8:$S$9)))))*Summary!$S$18</f>
        <v>0</v>
      </c>
      <c r="AA1011" s="47">
        <f>IFERROR(Table_Query_from_Mac10[[#This Row],[Incremental Cost]]/Table_Query_from_Mac10[[#This Row],[Incremental Sales]],0)</f>
        <v>0</v>
      </c>
      <c r="AB1011" s="47">
        <f>IFERROR(Table_Query_from_Mac10[[#This Row],[TotalCostFuture]]/Table_Query_from_Mac10[[#This Row],[totalsalesFuture]],0)</f>
        <v>0.42967741935483872</v>
      </c>
      <c r="AN1011" s="31">
        <v>96</v>
      </c>
      <c r="AO1011">
        <f t="shared" si="30"/>
        <v>24</v>
      </c>
      <c r="AQ1011" s="31">
        <v>22.13</v>
      </c>
      <c r="AR1011">
        <f t="shared" si="31"/>
        <v>7.75</v>
      </c>
    </row>
    <row r="1012" spans="1:44" x14ac:dyDescent="0.25">
      <c r="A1012">
        <v>90061</v>
      </c>
      <c r="B1012">
        <v>7</v>
      </c>
      <c r="C1012" t="s">
        <v>55</v>
      </c>
      <c r="D1012" t="s">
        <v>81</v>
      </c>
      <c r="E1012">
        <v>34</v>
      </c>
      <c r="F1012">
        <v>5.88</v>
      </c>
      <c r="G1012">
        <v>14.3</v>
      </c>
      <c r="H1012" s="1">
        <v>44837</v>
      </c>
      <c r="I1012" s="20">
        <v>0</v>
      </c>
      <c r="J1012" s="47">
        <f>Table_Query_from_Mac10[[#This Row],[unit_price]]-(Table_Query_from_Mac10[[#This Row],[unit_price]]*(Table_Query_from_Mac10[[#This Row],[discount_pct]]/100))</f>
        <v>14.3</v>
      </c>
      <c r="K1012" s="47">
        <f>Table_Query_from_Mac10[[#This Row],[unit_cost]]</f>
        <v>5.88</v>
      </c>
      <c r="L1012" s="47">
        <f>Table_Query_from_Mac10[[#This Row],[Live-cost]]*(1+Table_Query_from_Mac10[[#This Row],[CogsIncreasebyTYPE]])</f>
        <v>5.88</v>
      </c>
      <c r="M1012" s="47">
        <f>Table_Query_from_Mac10[[#This Row],[Live-cost]]*Table_Query_from_Mac10[[#This Row],[qty_to_ship]]</f>
        <v>199.92</v>
      </c>
      <c r="N1012" s="47">
        <f>IF(Table_Query_from_Mac10[[#This Row],[item_no]]="KDA",-Table_Query_from_Mac10[[#This Row],[unit_price]],Table_Query_from_Mac10[[#This Row],[Net Unit]]*Table_Query_from_Mac10[[#This Row],[qty_to_ship]])</f>
        <v>486.20000000000005</v>
      </c>
      <c r="O1012" s="47">
        <f>SUMIFS(Summary!C:C,Summary!H:H,Table_Query_from_Mac10[[#This Row],[Juiceoc]])</f>
        <v>0</v>
      </c>
      <c r="P1012" s="47">
        <f>SUMIFS(Summary!D:D,Summary!H:H,Table_Query_from_Mac10[[#This Row],[Juiceoc]])</f>
        <v>0</v>
      </c>
      <c r="Q1012" s="47">
        <f>SUMIFS(Summary!E:E,Summary!H:H,Table_Query_from_Mac10[[#This Row],[Juiceoc]])</f>
        <v>0</v>
      </c>
      <c r="R1012" s="47">
        <f>Table_Query_from_Mac10[[#This Row],[Net Unit]]*(1+Table_Query_from_Mac10[[#This Row],[PriceIncreasebyType]])</f>
        <v>14.3</v>
      </c>
      <c r="S1012" s="47">
        <f>Table_Query_from_Mac10[[#This Row],[UnitPriceFuture]]*Table_Query_from_Mac10[[#This Row],[qtytoShipFuture]]</f>
        <v>486.20000000000005</v>
      </c>
      <c r="T1012" s="47">
        <f>ROUND(Table_Query_from_Mac10[[#This Row],[qty_to_ship]]*(1+Table_Query_from_Mac10[[#This Row],[VolumeIncreasebyType]]),0)</f>
        <v>34</v>
      </c>
      <c r="U1012" s="47">
        <f>Table_Query_from_Mac10[[#This Row],[qtytoShipFuture]]*Table_Query_from_Mac10[[#This Row],[Future-cost]]</f>
        <v>199.92</v>
      </c>
      <c r="V1012" s="47">
        <f>Table_Query_from_Mac10[[#This Row],[qtytoShipFuture]]-Table_Query_from_Mac10[[#This Row],[qty_to_ship]]</f>
        <v>0</v>
      </c>
      <c r="W1012" s="47">
        <f>Table_Query_from_Mac10[[#This Row],[UnitPriceFuture]]</f>
        <v>14.3</v>
      </c>
      <c r="X1012" s="47">
        <f>Table_Query_from_Mac10[[#This Row],[Unit Increase]]*Table_Query_from_Mac10[[#This Row],[UnitPriceFuture]]</f>
        <v>0</v>
      </c>
      <c r="Y1012" s="47">
        <f>Table_Query_from_Mac10[[#This Row],[Unit Increase]]*Table_Query_from_Mac10[[#This Row],[Future-cost]]</f>
        <v>0</v>
      </c>
      <c r="Z1012" s="47">
        <f>-(Table_Query_from_Mac10[[#This Row],[Incremental Sales]]+((Table_Query_from_Mac10[[#This Row],[Incremental Sales]]*-(SUM(Summary!$S$8:$S$9)))))*Summary!$S$18</f>
        <v>0</v>
      </c>
      <c r="AA1012" s="47">
        <f>IFERROR(Table_Query_from_Mac10[[#This Row],[Incremental Cost]]/Table_Query_from_Mac10[[#This Row],[Incremental Sales]],0)</f>
        <v>0</v>
      </c>
      <c r="AB1012" s="47">
        <f>IFERROR(Table_Query_from_Mac10[[#This Row],[TotalCostFuture]]/Table_Query_from_Mac10[[#This Row],[totalsalesFuture]],0)</f>
        <v>0.41118881118881112</v>
      </c>
      <c r="AN1012" s="30">
        <v>135</v>
      </c>
      <c r="AO1012">
        <f t="shared" si="30"/>
        <v>34</v>
      </c>
      <c r="AQ1012" s="30">
        <v>40.869999999999997</v>
      </c>
      <c r="AR1012">
        <f t="shared" si="31"/>
        <v>14.3</v>
      </c>
    </row>
    <row r="1013" spans="1:44" x14ac:dyDescent="0.25">
      <c r="A1013">
        <v>90061</v>
      </c>
      <c r="B1013">
        <v>8</v>
      </c>
      <c r="C1013" t="s">
        <v>55</v>
      </c>
      <c r="D1013" t="s">
        <v>81</v>
      </c>
      <c r="E1013">
        <v>24</v>
      </c>
      <c r="F1013">
        <v>6.44</v>
      </c>
      <c r="G1013">
        <v>16.05</v>
      </c>
      <c r="H1013" s="1">
        <v>44837</v>
      </c>
      <c r="I1013" s="20">
        <v>0</v>
      </c>
      <c r="J1013" s="47">
        <f>Table_Query_from_Mac10[[#This Row],[unit_price]]-(Table_Query_from_Mac10[[#This Row],[unit_price]]*(Table_Query_from_Mac10[[#This Row],[discount_pct]]/100))</f>
        <v>16.05</v>
      </c>
      <c r="K1013" s="47">
        <f>Table_Query_from_Mac10[[#This Row],[unit_cost]]</f>
        <v>6.44</v>
      </c>
      <c r="L1013" s="47">
        <f>Table_Query_from_Mac10[[#This Row],[Live-cost]]*(1+Table_Query_from_Mac10[[#This Row],[CogsIncreasebyTYPE]])</f>
        <v>6.44</v>
      </c>
      <c r="M1013" s="47">
        <f>Table_Query_from_Mac10[[#This Row],[Live-cost]]*Table_Query_from_Mac10[[#This Row],[qty_to_ship]]</f>
        <v>154.56</v>
      </c>
      <c r="N1013" s="47">
        <f>IF(Table_Query_from_Mac10[[#This Row],[item_no]]="KDA",-Table_Query_from_Mac10[[#This Row],[unit_price]],Table_Query_from_Mac10[[#This Row],[Net Unit]]*Table_Query_from_Mac10[[#This Row],[qty_to_ship]])</f>
        <v>385.20000000000005</v>
      </c>
      <c r="O1013" s="47">
        <f>SUMIFS(Summary!C:C,Summary!H:H,Table_Query_from_Mac10[[#This Row],[Juiceoc]])</f>
        <v>0</v>
      </c>
      <c r="P1013" s="47">
        <f>SUMIFS(Summary!D:D,Summary!H:H,Table_Query_from_Mac10[[#This Row],[Juiceoc]])</f>
        <v>0</v>
      </c>
      <c r="Q1013" s="47">
        <f>SUMIFS(Summary!E:E,Summary!H:H,Table_Query_from_Mac10[[#This Row],[Juiceoc]])</f>
        <v>0</v>
      </c>
      <c r="R1013" s="47">
        <f>Table_Query_from_Mac10[[#This Row],[Net Unit]]*(1+Table_Query_from_Mac10[[#This Row],[PriceIncreasebyType]])</f>
        <v>16.05</v>
      </c>
      <c r="S1013" s="47">
        <f>Table_Query_from_Mac10[[#This Row],[UnitPriceFuture]]*Table_Query_from_Mac10[[#This Row],[qtytoShipFuture]]</f>
        <v>385.20000000000005</v>
      </c>
      <c r="T1013" s="47">
        <f>ROUND(Table_Query_from_Mac10[[#This Row],[qty_to_ship]]*(1+Table_Query_from_Mac10[[#This Row],[VolumeIncreasebyType]]),0)</f>
        <v>24</v>
      </c>
      <c r="U1013" s="47">
        <f>Table_Query_from_Mac10[[#This Row],[qtytoShipFuture]]*Table_Query_from_Mac10[[#This Row],[Future-cost]]</f>
        <v>154.56</v>
      </c>
      <c r="V1013" s="47">
        <f>Table_Query_from_Mac10[[#This Row],[qtytoShipFuture]]-Table_Query_from_Mac10[[#This Row],[qty_to_ship]]</f>
        <v>0</v>
      </c>
      <c r="W1013" s="47">
        <f>Table_Query_from_Mac10[[#This Row],[UnitPriceFuture]]</f>
        <v>16.05</v>
      </c>
      <c r="X1013" s="47">
        <f>Table_Query_from_Mac10[[#This Row],[Unit Increase]]*Table_Query_from_Mac10[[#This Row],[UnitPriceFuture]]</f>
        <v>0</v>
      </c>
      <c r="Y1013" s="47">
        <f>Table_Query_from_Mac10[[#This Row],[Unit Increase]]*Table_Query_from_Mac10[[#This Row],[Future-cost]]</f>
        <v>0</v>
      </c>
      <c r="Z1013" s="47">
        <f>-(Table_Query_from_Mac10[[#This Row],[Incremental Sales]]+((Table_Query_from_Mac10[[#This Row],[Incremental Sales]]*-(SUM(Summary!$S$8:$S$9)))))*Summary!$S$18</f>
        <v>0</v>
      </c>
      <c r="AA1013" s="47">
        <f>IFERROR(Table_Query_from_Mac10[[#This Row],[Incremental Cost]]/Table_Query_from_Mac10[[#This Row],[Incremental Sales]],0)</f>
        <v>0</v>
      </c>
      <c r="AB1013" s="47">
        <f>IFERROR(Table_Query_from_Mac10[[#This Row],[TotalCostFuture]]/Table_Query_from_Mac10[[#This Row],[totalsalesFuture]],0)</f>
        <v>0.40124610591900306</v>
      </c>
      <c r="AN1013" s="31">
        <v>96</v>
      </c>
      <c r="AO1013">
        <f t="shared" si="30"/>
        <v>24</v>
      </c>
      <c r="AQ1013" s="31">
        <v>45.87</v>
      </c>
      <c r="AR1013">
        <f t="shared" si="31"/>
        <v>16.05</v>
      </c>
    </row>
    <row r="1014" spans="1:44" x14ac:dyDescent="0.25">
      <c r="A1014">
        <v>90061</v>
      </c>
      <c r="B1014">
        <v>9</v>
      </c>
      <c r="C1014" t="s">
        <v>56</v>
      </c>
      <c r="D1014" t="s">
        <v>81</v>
      </c>
      <c r="E1014">
        <v>14</v>
      </c>
      <c r="F1014">
        <v>5.07</v>
      </c>
      <c r="G1014">
        <v>12</v>
      </c>
      <c r="H1014" s="1">
        <v>44837</v>
      </c>
      <c r="I1014" s="20">
        <v>0</v>
      </c>
      <c r="J1014" s="47">
        <f>Table_Query_from_Mac10[[#This Row],[unit_price]]-(Table_Query_from_Mac10[[#This Row],[unit_price]]*(Table_Query_from_Mac10[[#This Row],[discount_pct]]/100))</f>
        <v>12</v>
      </c>
      <c r="K1014" s="47">
        <f>Table_Query_from_Mac10[[#This Row],[unit_cost]]</f>
        <v>5.07</v>
      </c>
      <c r="L1014" s="47">
        <f>Table_Query_from_Mac10[[#This Row],[Live-cost]]*(1+Table_Query_from_Mac10[[#This Row],[CogsIncreasebyTYPE]])</f>
        <v>5.07</v>
      </c>
      <c r="M1014" s="47">
        <f>Table_Query_from_Mac10[[#This Row],[Live-cost]]*Table_Query_from_Mac10[[#This Row],[qty_to_ship]]</f>
        <v>70.98</v>
      </c>
      <c r="N1014" s="47">
        <f>IF(Table_Query_from_Mac10[[#This Row],[item_no]]="KDA",-Table_Query_from_Mac10[[#This Row],[unit_price]],Table_Query_from_Mac10[[#This Row],[Net Unit]]*Table_Query_from_Mac10[[#This Row],[qty_to_ship]])</f>
        <v>168</v>
      </c>
      <c r="O1014" s="47">
        <f>SUMIFS(Summary!C:C,Summary!H:H,Table_Query_from_Mac10[[#This Row],[Juiceoc]])</f>
        <v>0</v>
      </c>
      <c r="P1014" s="47">
        <f>SUMIFS(Summary!D:D,Summary!H:H,Table_Query_from_Mac10[[#This Row],[Juiceoc]])</f>
        <v>0</v>
      </c>
      <c r="Q1014" s="47">
        <f>SUMIFS(Summary!E:E,Summary!H:H,Table_Query_from_Mac10[[#This Row],[Juiceoc]])</f>
        <v>0</v>
      </c>
      <c r="R1014" s="47">
        <f>Table_Query_from_Mac10[[#This Row],[Net Unit]]*(1+Table_Query_from_Mac10[[#This Row],[PriceIncreasebyType]])</f>
        <v>12</v>
      </c>
      <c r="S1014" s="47">
        <f>Table_Query_from_Mac10[[#This Row],[UnitPriceFuture]]*Table_Query_from_Mac10[[#This Row],[qtytoShipFuture]]</f>
        <v>168</v>
      </c>
      <c r="T1014" s="47">
        <f>ROUND(Table_Query_from_Mac10[[#This Row],[qty_to_ship]]*(1+Table_Query_from_Mac10[[#This Row],[VolumeIncreasebyType]]),0)</f>
        <v>14</v>
      </c>
      <c r="U1014" s="47">
        <f>Table_Query_from_Mac10[[#This Row],[qtytoShipFuture]]*Table_Query_from_Mac10[[#This Row],[Future-cost]]</f>
        <v>70.98</v>
      </c>
      <c r="V1014" s="47">
        <f>Table_Query_from_Mac10[[#This Row],[qtytoShipFuture]]-Table_Query_from_Mac10[[#This Row],[qty_to_ship]]</f>
        <v>0</v>
      </c>
      <c r="W1014" s="47">
        <f>Table_Query_from_Mac10[[#This Row],[UnitPriceFuture]]</f>
        <v>12</v>
      </c>
      <c r="X1014" s="47">
        <f>Table_Query_from_Mac10[[#This Row],[Unit Increase]]*Table_Query_from_Mac10[[#This Row],[UnitPriceFuture]]</f>
        <v>0</v>
      </c>
      <c r="Y1014" s="47">
        <f>Table_Query_from_Mac10[[#This Row],[Unit Increase]]*Table_Query_from_Mac10[[#This Row],[Future-cost]]</f>
        <v>0</v>
      </c>
      <c r="Z1014" s="47">
        <f>-(Table_Query_from_Mac10[[#This Row],[Incremental Sales]]+((Table_Query_from_Mac10[[#This Row],[Incremental Sales]]*-(SUM(Summary!$S$8:$S$9)))))*Summary!$S$18</f>
        <v>0</v>
      </c>
      <c r="AA1014" s="47">
        <f>IFERROR(Table_Query_from_Mac10[[#This Row],[Incremental Cost]]/Table_Query_from_Mac10[[#This Row],[Incremental Sales]],0)</f>
        <v>0</v>
      </c>
      <c r="AB1014" s="47">
        <f>IFERROR(Table_Query_from_Mac10[[#This Row],[TotalCostFuture]]/Table_Query_from_Mac10[[#This Row],[totalsalesFuture]],0)</f>
        <v>0.42250000000000004</v>
      </c>
      <c r="AN1014" s="30">
        <v>54</v>
      </c>
      <c r="AO1014">
        <f t="shared" si="30"/>
        <v>14</v>
      </c>
      <c r="AQ1014" s="30">
        <v>34.28</v>
      </c>
      <c r="AR1014">
        <f t="shared" si="31"/>
        <v>12</v>
      </c>
    </row>
    <row r="1015" spans="1:44" x14ac:dyDescent="0.25">
      <c r="A1015">
        <v>90061</v>
      </c>
      <c r="B1015">
        <v>10</v>
      </c>
      <c r="C1015" t="s">
        <v>55</v>
      </c>
      <c r="D1015" t="s">
        <v>81</v>
      </c>
      <c r="E1015">
        <v>0</v>
      </c>
      <c r="F1015">
        <v>0.64</v>
      </c>
      <c r="G1015">
        <v>1.75</v>
      </c>
      <c r="H1015" s="1">
        <v>44837</v>
      </c>
      <c r="I1015" s="20">
        <v>0</v>
      </c>
      <c r="J1015" s="47">
        <f>Table_Query_from_Mac10[[#This Row],[unit_price]]-(Table_Query_from_Mac10[[#This Row],[unit_price]]*(Table_Query_from_Mac10[[#This Row],[discount_pct]]/100))</f>
        <v>1.75</v>
      </c>
      <c r="K1015" s="47">
        <f>Table_Query_from_Mac10[[#This Row],[unit_cost]]</f>
        <v>0.64</v>
      </c>
      <c r="L1015" s="47">
        <f>Table_Query_from_Mac10[[#This Row],[Live-cost]]*(1+Table_Query_from_Mac10[[#This Row],[CogsIncreasebyTYPE]])</f>
        <v>0.64</v>
      </c>
      <c r="M1015" s="47">
        <f>Table_Query_from_Mac10[[#This Row],[Live-cost]]*Table_Query_from_Mac10[[#This Row],[qty_to_ship]]</f>
        <v>0</v>
      </c>
      <c r="N1015" s="47">
        <f>IF(Table_Query_from_Mac10[[#This Row],[item_no]]="KDA",-Table_Query_from_Mac10[[#This Row],[unit_price]],Table_Query_from_Mac10[[#This Row],[Net Unit]]*Table_Query_from_Mac10[[#This Row],[qty_to_ship]])</f>
        <v>0</v>
      </c>
      <c r="O1015" s="47">
        <f>SUMIFS(Summary!C:C,Summary!H:H,Table_Query_from_Mac10[[#This Row],[Juiceoc]])</f>
        <v>0</v>
      </c>
      <c r="P1015" s="47">
        <f>SUMIFS(Summary!D:D,Summary!H:H,Table_Query_from_Mac10[[#This Row],[Juiceoc]])</f>
        <v>0</v>
      </c>
      <c r="Q1015" s="47">
        <f>SUMIFS(Summary!E:E,Summary!H:H,Table_Query_from_Mac10[[#This Row],[Juiceoc]])</f>
        <v>0</v>
      </c>
      <c r="R1015" s="47">
        <f>Table_Query_from_Mac10[[#This Row],[Net Unit]]*(1+Table_Query_from_Mac10[[#This Row],[PriceIncreasebyType]])</f>
        <v>1.75</v>
      </c>
      <c r="S1015" s="47">
        <f>Table_Query_from_Mac10[[#This Row],[UnitPriceFuture]]*Table_Query_from_Mac10[[#This Row],[qtytoShipFuture]]</f>
        <v>0</v>
      </c>
      <c r="T1015" s="47">
        <f>ROUND(Table_Query_from_Mac10[[#This Row],[qty_to_ship]]*(1+Table_Query_from_Mac10[[#This Row],[VolumeIncreasebyType]]),0)</f>
        <v>0</v>
      </c>
      <c r="U1015" s="47">
        <f>Table_Query_from_Mac10[[#This Row],[qtytoShipFuture]]*Table_Query_from_Mac10[[#This Row],[Future-cost]]</f>
        <v>0</v>
      </c>
      <c r="V1015" s="47">
        <f>Table_Query_from_Mac10[[#This Row],[qtytoShipFuture]]-Table_Query_from_Mac10[[#This Row],[qty_to_ship]]</f>
        <v>0</v>
      </c>
      <c r="W1015" s="47">
        <f>Table_Query_from_Mac10[[#This Row],[UnitPriceFuture]]</f>
        <v>1.75</v>
      </c>
      <c r="X1015" s="47">
        <f>Table_Query_from_Mac10[[#This Row],[Unit Increase]]*Table_Query_from_Mac10[[#This Row],[UnitPriceFuture]]</f>
        <v>0</v>
      </c>
      <c r="Y1015" s="47">
        <f>Table_Query_from_Mac10[[#This Row],[Unit Increase]]*Table_Query_from_Mac10[[#This Row],[Future-cost]]</f>
        <v>0</v>
      </c>
      <c r="Z1015" s="47">
        <f>-(Table_Query_from_Mac10[[#This Row],[Incremental Sales]]+((Table_Query_from_Mac10[[#This Row],[Incremental Sales]]*-(SUM(Summary!$S$8:$S$9)))))*Summary!$S$18</f>
        <v>0</v>
      </c>
      <c r="AA1015" s="47">
        <f>IFERROR(Table_Query_from_Mac10[[#This Row],[Incremental Cost]]/Table_Query_from_Mac10[[#This Row],[Incremental Sales]],0)</f>
        <v>0</v>
      </c>
      <c r="AB1015" s="47">
        <f>IFERROR(Table_Query_from_Mac10[[#This Row],[TotalCostFuture]]/Table_Query_from_Mac10[[#This Row],[totalsalesFuture]],0)</f>
        <v>0</v>
      </c>
      <c r="AN1015" s="31">
        <v>0</v>
      </c>
      <c r="AO1015">
        <f t="shared" si="30"/>
        <v>0</v>
      </c>
      <c r="AQ1015" s="31">
        <v>5.01</v>
      </c>
      <c r="AR1015">
        <f t="shared" si="31"/>
        <v>1.75</v>
      </c>
    </row>
    <row r="1016" spans="1:44" x14ac:dyDescent="0.25">
      <c r="A1016">
        <v>90061</v>
      </c>
      <c r="B1016">
        <v>11</v>
      </c>
      <c r="C1016" t="s">
        <v>55</v>
      </c>
      <c r="D1016" t="s">
        <v>81</v>
      </c>
      <c r="E1016">
        <v>24</v>
      </c>
      <c r="F1016">
        <v>0.8</v>
      </c>
      <c r="G1016">
        <v>2.17</v>
      </c>
      <c r="H1016" s="1">
        <v>44837</v>
      </c>
      <c r="I1016" s="20">
        <v>0</v>
      </c>
      <c r="J1016" s="47">
        <f>Table_Query_from_Mac10[[#This Row],[unit_price]]-(Table_Query_from_Mac10[[#This Row],[unit_price]]*(Table_Query_from_Mac10[[#This Row],[discount_pct]]/100))</f>
        <v>2.17</v>
      </c>
      <c r="K1016" s="47">
        <f>Table_Query_from_Mac10[[#This Row],[unit_cost]]</f>
        <v>0.8</v>
      </c>
      <c r="L1016" s="47">
        <f>Table_Query_from_Mac10[[#This Row],[Live-cost]]*(1+Table_Query_from_Mac10[[#This Row],[CogsIncreasebyTYPE]])</f>
        <v>0.8</v>
      </c>
      <c r="M1016" s="47">
        <f>Table_Query_from_Mac10[[#This Row],[Live-cost]]*Table_Query_from_Mac10[[#This Row],[qty_to_ship]]</f>
        <v>19.200000000000003</v>
      </c>
      <c r="N1016" s="47">
        <f>IF(Table_Query_from_Mac10[[#This Row],[item_no]]="KDA",-Table_Query_from_Mac10[[#This Row],[unit_price]],Table_Query_from_Mac10[[#This Row],[Net Unit]]*Table_Query_from_Mac10[[#This Row],[qty_to_ship]])</f>
        <v>52.08</v>
      </c>
      <c r="O1016" s="47">
        <f>SUMIFS(Summary!C:C,Summary!H:H,Table_Query_from_Mac10[[#This Row],[Juiceoc]])</f>
        <v>0</v>
      </c>
      <c r="P1016" s="47">
        <f>SUMIFS(Summary!D:D,Summary!H:H,Table_Query_from_Mac10[[#This Row],[Juiceoc]])</f>
        <v>0</v>
      </c>
      <c r="Q1016" s="47">
        <f>SUMIFS(Summary!E:E,Summary!H:H,Table_Query_from_Mac10[[#This Row],[Juiceoc]])</f>
        <v>0</v>
      </c>
      <c r="R1016" s="47">
        <f>Table_Query_from_Mac10[[#This Row],[Net Unit]]*(1+Table_Query_from_Mac10[[#This Row],[PriceIncreasebyType]])</f>
        <v>2.17</v>
      </c>
      <c r="S1016" s="47">
        <f>Table_Query_from_Mac10[[#This Row],[UnitPriceFuture]]*Table_Query_from_Mac10[[#This Row],[qtytoShipFuture]]</f>
        <v>52.08</v>
      </c>
      <c r="T1016" s="47">
        <f>ROUND(Table_Query_from_Mac10[[#This Row],[qty_to_ship]]*(1+Table_Query_from_Mac10[[#This Row],[VolumeIncreasebyType]]),0)</f>
        <v>24</v>
      </c>
      <c r="U1016" s="47">
        <f>Table_Query_from_Mac10[[#This Row],[qtytoShipFuture]]*Table_Query_from_Mac10[[#This Row],[Future-cost]]</f>
        <v>19.200000000000003</v>
      </c>
      <c r="V1016" s="47">
        <f>Table_Query_from_Mac10[[#This Row],[qtytoShipFuture]]-Table_Query_from_Mac10[[#This Row],[qty_to_ship]]</f>
        <v>0</v>
      </c>
      <c r="W1016" s="47">
        <f>Table_Query_from_Mac10[[#This Row],[UnitPriceFuture]]</f>
        <v>2.17</v>
      </c>
      <c r="X1016" s="47">
        <f>Table_Query_from_Mac10[[#This Row],[Unit Increase]]*Table_Query_from_Mac10[[#This Row],[UnitPriceFuture]]</f>
        <v>0</v>
      </c>
      <c r="Y1016" s="47">
        <f>Table_Query_from_Mac10[[#This Row],[Unit Increase]]*Table_Query_from_Mac10[[#This Row],[Future-cost]]</f>
        <v>0</v>
      </c>
      <c r="Z1016" s="47">
        <f>-(Table_Query_from_Mac10[[#This Row],[Incremental Sales]]+((Table_Query_from_Mac10[[#This Row],[Incremental Sales]]*-(SUM(Summary!$S$8:$S$9)))))*Summary!$S$18</f>
        <v>0</v>
      </c>
      <c r="AA1016" s="47">
        <f>IFERROR(Table_Query_from_Mac10[[#This Row],[Incremental Cost]]/Table_Query_from_Mac10[[#This Row],[Incremental Sales]],0)</f>
        <v>0</v>
      </c>
      <c r="AB1016" s="47">
        <f>IFERROR(Table_Query_from_Mac10[[#This Row],[TotalCostFuture]]/Table_Query_from_Mac10[[#This Row],[totalsalesFuture]],0)</f>
        <v>0.36866359447004615</v>
      </c>
      <c r="AN1016" s="30">
        <v>96</v>
      </c>
      <c r="AO1016">
        <f t="shared" si="30"/>
        <v>24</v>
      </c>
      <c r="AQ1016" s="30">
        <v>6.21</v>
      </c>
      <c r="AR1016">
        <f t="shared" si="31"/>
        <v>2.17</v>
      </c>
    </row>
    <row r="1017" spans="1:44" x14ac:dyDescent="0.25">
      <c r="A1017">
        <v>90061</v>
      </c>
      <c r="B1017">
        <v>10</v>
      </c>
      <c r="C1017" t="s">
        <v>55</v>
      </c>
      <c r="D1017" t="s">
        <v>81</v>
      </c>
      <c r="E1017">
        <v>186</v>
      </c>
      <c r="F1017">
        <v>0.64</v>
      </c>
      <c r="G1017">
        <v>1.75</v>
      </c>
      <c r="H1017" s="1">
        <v>44844</v>
      </c>
      <c r="I1017" s="20">
        <v>0</v>
      </c>
      <c r="J1017" s="47">
        <f>Table_Query_from_Mac10[[#This Row],[unit_price]]-(Table_Query_from_Mac10[[#This Row],[unit_price]]*(Table_Query_from_Mac10[[#This Row],[discount_pct]]/100))</f>
        <v>1.75</v>
      </c>
      <c r="K1017" s="47">
        <f>Table_Query_from_Mac10[[#This Row],[unit_cost]]</f>
        <v>0.64</v>
      </c>
      <c r="L1017" s="47">
        <f>Table_Query_from_Mac10[[#This Row],[Live-cost]]*(1+Table_Query_from_Mac10[[#This Row],[CogsIncreasebyTYPE]])</f>
        <v>0.64</v>
      </c>
      <c r="M1017" s="47">
        <f>Table_Query_from_Mac10[[#This Row],[Live-cost]]*Table_Query_from_Mac10[[#This Row],[qty_to_ship]]</f>
        <v>119.04</v>
      </c>
      <c r="N1017" s="47">
        <f>IF(Table_Query_from_Mac10[[#This Row],[item_no]]="KDA",-Table_Query_from_Mac10[[#This Row],[unit_price]],Table_Query_from_Mac10[[#This Row],[Net Unit]]*Table_Query_from_Mac10[[#This Row],[qty_to_ship]])</f>
        <v>325.5</v>
      </c>
      <c r="O1017" s="47">
        <f>SUMIFS(Summary!C:C,Summary!H:H,Table_Query_from_Mac10[[#This Row],[Juiceoc]])</f>
        <v>0</v>
      </c>
      <c r="P1017" s="47">
        <f>SUMIFS(Summary!D:D,Summary!H:H,Table_Query_from_Mac10[[#This Row],[Juiceoc]])</f>
        <v>0</v>
      </c>
      <c r="Q1017" s="47">
        <f>SUMIFS(Summary!E:E,Summary!H:H,Table_Query_from_Mac10[[#This Row],[Juiceoc]])</f>
        <v>0</v>
      </c>
      <c r="R1017" s="47">
        <f>Table_Query_from_Mac10[[#This Row],[Net Unit]]*(1+Table_Query_from_Mac10[[#This Row],[PriceIncreasebyType]])</f>
        <v>1.75</v>
      </c>
      <c r="S1017" s="47">
        <f>Table_Query_from_Mac10[[#This Row],[UnitPriceFuture]]*Table_Query_from_Mac10[[#This Row],[qtytoShipFuture]]</f>
        <v>325.5</v>
      </c>
      <c r="T1017" s="47">
        <f>ROUND(Table_Query_from_Mac10[[#This Row],[qty_to_ship]]*(1+Table_Query_from_Mac10[[#This Row],[VolumeIncreasebyType]]),0)</f>
        <v>186</v>
      </c>
      <c r="U1017" s="47">
        <f>Table_Query_from_Mac10[[#This Row],[qtytoShipFuture]]*Table_Query_from_Mac10[[#This Row],[Future-cost]]</f>
        <v>119.04</v>
      </c>
      <c r="V1017" s="47">
        <f>Table_Query_from_Mac10[[#This Row],[qtytoShipFuture]]-Table_Query_from_Mac10[[#This Row],[qty_to_ship]]</f>
        <v>0</v>
      </c>
      <c r="W1017" s="47">
        <f>Table_Query_from_Mac10[[#This Row],[UnitPriceFuture]]</f>
        <v>1.75</v>
      </c>
      <c r="X1017" s="47">
        <f>Table_Query_from_Mac10[[#This Row],[Unit Increase]]*Table_Query_from_Mac10[[#This Row],[UnitPriceFuture]]</f>
        <v>0</v>
      </c>
      <c r="Y1017" s="47">
        <f>Table_Query_from_Mac10[[#This Row],[Unit Increase]]*Table_Query_from_Mac10[[#This Row],[Future-cost]]</f>
        <v>0</v>
      </c>
      <c r="Z1017" s="47">
        <f>-(Table_Query_from_Mac10[[#This Row],[Incremental Sales]]+((Table_Query_from_Mac10[[#This Row],[Incremental Sales]]*-(SUM(Summary!$S$8:$S$9)))))*Summary!$S$18</f>
        <v>0</v>
      </c>
      <c r="AA1017" s="47">
        <f>IFERROR(Table_Query_from_Mac10[[#This Row],[Incremental Cost]]/Table_Query_from_Mac10[[#This Row],[Incremental Sales]],0)</f>
        <v>0</v>
      </c>
      <c r="AB1017" s="47">
        <f>IFERROR(Table_Query_from_Mac10[[#This Row],[TotalCostFuture]]/Table_Query_from_Mac10[[#This Row],[totalsalesFuture]],0)</f>
        <v>0.36571428571428571</v>
      </c>
      <c r="AN1017" s="31">
        <v>744</v>
      </c>
      <c r="AO1017">
        <f t="shared" si="30"/>
        <v>186</v>
      </c>
      <c r="AQ1017" s="31">
        <v>5.01</v>
      </c>
      <c r="AR1017">
        <f t="shared" si="31"/>
        <v>1.75</v>
      </c>
    </row>
    <row r="1018" spans="1:44" x14ac:dyDescent="0.25">
      <c r="A1018">
        <v>90061</v>
      </c>
      <c r="B1018">
        <v>11</v>
      </c>
      <c r="C1018" t="s">
        <v>55</v>
      </c>
      <c r="D1018" t="s">
        <v>81</v>
      </c>
      <c r="E1018">
        <v>144</v>
      </c>
      <c r="F1018">
        <v>0.8</v>
      </c>
      <c r="G1018">
        <v>2.17</v>
      </c>
      <c r="H1018" s="1">
        <v>44844</v>
      </c>
      <c r="I1018" s="20">
        <v>0</v>
      </c>
      <c r="J1018" s="47">
        <f>Table_Query_from_Mac10[[#This Row],[unit_price]]-(Table_Query_from_Mac10[[#This Row],[unit_price]]*(Table_Query_from_Mac10[[#This Row],[discount_pct]]/100))</f>
        <v>2.17</v>
      </c>
      <c r="K1018" s="47">
        <f>Table_Query_from_Mac10[[#This Row],[unit_cost]]</f>
        <v>0.8</v>
      </c>
      <c r="L1018" s="47">
        <f>Table_Query_from_Mac10[[#This Row],[Live-cost]]*(1+Table_Query_from_Mac10[[#This Row],[CogsIncreasebyTYPE]])</f>
        <v>0.8</v>
      </c>
      <c r="M1018" s="47">
        <f>Table_Query_from_Mac10[[#This Row],[Live-cost]]*Table_Query_from_Mac10[[#This Row],[qty_to_ship]]</f>
        <v>115.2</v>
      </c>
      <c r="N1018" s="47">
        <f>IF(Table_Query_from_Mac10[[#This Row],[item_no]]="KDA",-Table_Query_from_Mac10[[#This Row],[unit_price]],Table_Query_from_Mac10[[#This Row],[Net Unit]]*Table_Query_from_Mac10[[#This Row],[qty_to_ship]])</f>
        <v>312.48</v>
      </c>
      <c r="O1018" s="47">
        <f>SUMIFS(Summary!C:C,Summary!H:H,Table_Query_from_Mac10[[#This Row],[Juiceoc]])</f>
        <v>0</v>
      </c>
      <c r="P1018" s="47">
        <f>SUMIFS(Summary!D:D,Summary!H:H,Table_Query_from_Mac10[[#This Row],[Juiceoc]])</f>
        <v>0</v>
      </c>
      <c r="Q1018" s="47">
        <f>SUMIFS(Summary!E:E,Summary!H:H,Table_Query_from_Mac10[[#This Row],[Juiceoc]])</f>
        <v>0</v>
      </c>
      <c r="R1018" s="47">
        <f>Table_Query_from_Mac10[[#This Row],[Net Unit]]*(1+Table_Query_from_Mac10[[#This Row],[PriceIncreasebyType]])</f>
        <v>2.17</v>
      </c>
      <c r="S1018" s="47">
        <f>Table_Query_from_Mac10[[#This Row],[UnitPriceFuture]]*Table_Query_from_Mac10[[#This Row],[qtytoShipFuture]]</f>
        <v>312.48</v>
      </c>
      <c r="T1018" s="47">
        <f>ROUND(Table_Query_from_Mac10[[#This Row],[qty_to_ship]]*(1+Table_Query_from_Mac10[[#This Row],[VolumeIncreasebyType]]),0)</f>
        <v>144</v>
      </c>
      <c r="U1018" s="47">
        <f>Table_Query_from_Mac10[[#This Row],[qtytoShipFuture]]*Table_Query_from_Mac10[[#This Row],[Future-cost]]</f>
        <v>115.2</v>
      </c>
      <c r="V1018" s="47">
        <f>Table_Query_from_Mac10[[#This Row],[qtytoShipFuture]]-Table_Query_from_Mac10[[#This Row],[qty_to_ship]]</f>
        <v>0</v>
      </c>
      <c r="W1018" s="47">
        <f>Table_Query_from_Mac10[[#This Row],[UnitPriceFuture]]</f>
        <v>2.17</v>
      </c>
      <c r="X1018" s="47">
        <f>Table_Query_from_Mac10[[#This Row],[Unit Increase]]*Table_Query_from_Mac10[[#This Row],[UnitPriceFuture]]</f>
        <v>0</v>
      </c>
      <c r="Y1018" s="47">
        <f>Table_Query_from_Mac10[[#This Row],[Unit Increase]]*Table_Query_from_Mac10[[#This Row],[Future-cost]]</f>
        <v>0</v>
      </c>
      <c r="Z1018" s="47">
        <f>-(Table_Query_from_Mac10[[#This Row],[Incremental Sales]]+((Table_Query_from_Mac10[[#This Row],[Incremental Sales]]*-(SUM(Summary!$S$8:$S$9)))))*Summary!$S$18</f>
        <v>0</v>
      </c>
      <c r="AA1018" s="47">
        <f>IFERROR(Table_Query_from_Mac10[[#This Row],[Incremental Cost]]/Table_Query_from_Mac10[[#This Row],[Incremental Sales]],0)</f>
        <v>0</v>
      </c>
      <c r="AB1018" s="47">
        <f>IFERROR(Table_Query_from_Mac10[[#This Row],[TotalCostFuture]]/Table_Query_from_Mac10[[#This Row],[totalsalesFuture]],0)</f>
        <v>0.3686635944700461</v>
      </c>
      <c r="AN1018" s="30">
        <v>576</v>
      </c>
      <c r="AO1018">
        <f t="shared" si="30"/>
        <v>144</v>
      </c>
      <c r="AQ1018" s="30">
        <v>6.21</v>
      </c>
      <c r="AR1018">
        <f t="shared" si="31"/>
        <v>2.17</v>
      </c>
    </row>
    <row r="1019" spans="1:44" x14ac:dyDescent="0.25">
      <c r="A1019">
        <v>90100</v>
      </c>
      <c r="B1019">
        <v>1</v>
      </c>
      <c r="C1019" t="s">
        <v>59</v>
      </c>
      <c r="D1019" t="s">
        <v>49</v>
      </c>
      <c r="E1019">
        <v>108</v>
      </c>
      <c r="F1019">
        <v>6.89</v>
      </c>
      <c r="G1019">
        <v>15</v>
      </c>
      <c r="H1019" s="1">
        <v>44853</v>
      </c>
      <c r="I1019" s="20">
        <v>0</v>
      </c>
      <c r="J1019" s="47">
        <f>Table_Query_from_Mac10[[#This Row],[unit_price]]-(Table_Query_from_Mac10[[#This Row],[unit_price]]*(Table_Query_from_Mac10[[#This Row],[discount_pct]]/100))</f>
        <v>15</v>
      </c>
      <c r="K1019" s="47">
        <f>Table_Query_from_Mac10[[#This Row],[unit_cost]]</f>
        <v>6.89</v>
      </c>
      <c r="L1019" s="47">
        <f>Table_Query_from_Mac10[[#This Row],[Live-cost]]*(1+Table_Query_from_Mac10[[#This Row],[CogsIncreasebyTYPE]])</f>
        <v>6.89</v>
      </c>
      <c r="M1019" s="47">
        <f>Table_Query_from_Mac10[[#This Row],[Live-cost]]*Table_Query_from_Mac10[[#This Row],[qty_to_ship]]</f>
        <v>744.12</v>
      </c>
      <c r="N1019" s="47">
        <f>IF(Table_Query_from_Mac10[[#This Row],[item_no]]="KDA",-Table_Query_from_Mac10[[#This Row],[unit_price]],Table_Query_from_Mac10[[#This Row],[Net Unit]]*Table_Query_from_Mac10[[#This Row],[qty_to_ship]])</f>
        <v>1620</v>
      </c>
      <c r="O1019" s="47">
        <f>SUMIFS(Summary!C:C,Summary!H:H,Table_Query_from_Mac10[[#This Row],[Juiceoc]])</f>
        <v>0</v>
      </c>
      <c r="P1019" s="47">
        <f>SUMIFS(Summary!D:D,Summary!H:H,Table_Query_from_Mac10[[#This Row],[Juiceoc]])</f>
        <v>0</v>
      </c>
      <c r="Q1019" s="47">
        <f>SUMIFS(Summary!E:E,Summary!H:H,Table_Query_from_Mac10[[#This Row],[Juiceoc]])</f>
        <v>0</v>
      </c>
      <c r="R1019" s="47">
        <f>Table_Query_from_Mac10[[#This Row],[Net Unit]]*(1+Table_Query_from_Mac10[[#This Row],[PriceIncreasebyType]])</f>
        <v>15</v>
      </c>
      <c r="S1019" s="47">
        <f>Table_Query_from_Mac10[[#This Row],[UnitPriceFuture]]*Table_Query_from_Mac10[[#This Row],[qtytoShipFuture]]</f>
        <v>1620</v>
      </c>
      <c r="T1019" s="47">
        <f>ROUND(Table_Query_from_Mac10[[#This Row],[qty_to_ship]]*(1+Table_Query_from_Mac10[[#This Row],[VolumeIncreasebyType]]),0)</f>
        <v>108</v>
      </c>
      <c r="U1019" s="47">
        <f>Table_Query_from_Mac10[[#This Row],[qtytoShipFuture]]*Table_Query_from_Mac10[[#This Row],[Future-cost]]</f>
        <v>744.12</v>
      </c>
      <c r="V1019" s="47">
        <f>Table_Query_from_Mac10[[#This Row],[qtytoShipFuture]]-Table_Query_from_Mac10[[#This Row],[qty_to_ship]]</f>
        <v>0</v>
      </c>
      <c r="W1019" s="47">
        <f>Table_Query_from_Mac10[[#This Row],[UnitPriceFuture]]</f>
        <v>15</v>
      </c>
      <c r="X1019" s="47">
        <f>Table_Query_from_Mac10[[#This Row],[Unit Increase]]*Table_Query_from_Mac10[[#This Row],[UnitPriceFuture]]</f>
        <v>0</v>
      </c>
      <c r="Y1019" s="47">
        <f>Table_Query_from_Mac10[[#This Row],[Unit Increase]]*Table_Query_from_Mac10[[#This Row],[Future-cost]]</f>
        <v>0</v>
      </c>
      <c r="Z1019" s="47">
        <f>-(Table_Query_from_Mac10[[#This Row],[Incremental Sales]]+((Table_Query_from_Mac10[[#This Row],[Incremental Sales]]*-(SUM(Summary!$S$8:$S$9)))))*Summary!$S$18</f>
        <v>0</v>
      </c>
      <c r="AA1019" s="47">
        <f>IFERROR(Table_Query_from_Mac10[[#This Row],[Incremental Cost]]/Table_Query_from_Mac10[[#This Row],[Incremental Sales]],0)</f>
        <v>0</v>
      </c>
      <c r="AB1019" s="47">
        <f>IFERROR(Table_Query_from_Mac10[[#This Row],[TotalCostFuture]]/Table_Query_from_Mac10[[#This Row],[totalsalesFuture]],0)</f>
        <v>0.45933333333333332</v>
      </c>
      <c r="AN1019" s="31">
        <v>432</v>
      </c>
      <c r="AO1019">
        <f t="shared" si="30"/>
        <v>108</v>
      </c>
      <c r="AQ1019" s="31">
        <v>42.86</v>
      </c>
      <c r="AR1019">
        <f t="shared" si="31"/>
        <v>15</v>
      </c>
    </row>
    <row r="1020" spans="1:44" x14ac:dyDescent="0.25">
      <c r="A1020">
        <v>90100</v>
      </c>
      <c r="B1020">
        <v>2</v>
      </c>
      <c r="C1020" t="s">
        <v>57</v>
      </c>
      <c r="D1020" t="s">
        <v>49</v>
      </c>
      <c r="E1020">
        <v>36</v>
      </c>
      <c r="F1020">
        <v>8.36</v>
      </c>
      <c r="G1020">
        <v>18.62</v>
      </c>
      <c r="H1020" s="1">
        <v>44853</v>
      </c>
      <c r="I1020" s="20">
        <v>0</v>
      </c>
      <c r="J1020" s="47">
        <f>Table_Query_from_Mac10[[#This Row],[unit_price]]-(Table_Query_from_Mac10[[#This Row],[unit_price]]*(Table_Query_from_Mac10[[#This Row],[discount_pct]]/100))</f>
        <v>18.62</v>
      </c>
      <c r="K1020" s="47">
        <f>Table_Query_from_Mac10[[#This Row],[unit_cost]]</f>
        <v>8.36</v>
      </c>
      <c r="L1020" s="47">
        <f>Table_Query_from_Mac10[[#This Row],[Live-cost]]*(1+Table_Query_from_Mac10[[#This Row],[CogsIncreasebyTYPE]])</f>
        <v>8.36</v>
      </c>
      <c r="M1020" s="47">
        <f>Table_Query_from_Mac10[[#This Row],[Live-cost]]*Table_Query_from_Mac10[[#This Row],[qty_to_ship]]</f>
        <v>300.95999999999998</v>
      </c>
      <c r="N1020" s="47">
        <f>IF(Table_Query_from_Mac10[[#This Row],[item_no]]="KDA",-Table_Query_from_Mac10[[#This Row],[unit_price]],Table_Query_from_Mac10[[#This Row],[Net Unit]]*Table_Query_from_Mac10[[#This Row],[qty_to_ship]])</f>
        <v>670.32</v>
      </c>
      <c r="O1020" s="47">
        <f>SUMIFS(Summary!C:C,Summary!H:H,Table_Query_from_Mac10[[#This Row],[Juiceoc]])</f>
        <v>0</v>
      </c>
      <c r="P1020" s="47">
        <f>SUMIFS(Summary!D:D,Summary!H:H,Table_Query_from_Mac10[[#This Row],[Juiceoc]])</f>
        <v>0</v>
      </c>
      <c r="Q1020" s="47">
        <f>SUMIFS(Summary!E:E,Summary!H:H,Table_Query_from_Mac10[[#This Row],[Juiceoc]])</f>
        <v>0</v>
      </c>
      <c r="R1020" s="47">
        <f>Table_Query_from_Mac10[[#This Row],[Net Unit]]*(1+Table_Query_from_Mac10[[#This Row],[PriceIncreasebyType]])</f>
        <v>18.62</v>
      </c>
      <c r="S1020" s="47">
        <f>Table_Query_from_Mac10[[#This Row],[UnitPriceFuture]]*Table_Query_from_Mac10[[#This Row],[qtytoShipFuture]]</f>
        <v>670.32</v>
      </c>
      <c r="T1020" s="47">
        <f>ROUND(Table_Query_from_Mac10[[#This Row],[qty_to_ship]]*(1+Table_Query_from_Mac10[[#This Row],[VolumeIncreasebyType]]),0)</f>
        <v>36</v>
      </c>
      <c r="U1020" s="47">
        <f>Table_Query_from_Mac10[[#This Row],[qtytoShipFuture]]*Table_Query_from_Mac10[[#This Row],[Future-cost]]</f>
        <v>300.95999999999998</v>
      </c>
      <c r="V1020" s="47">
        <f>Table_Query_from_Mac10[[#This Row],[qtytoShipFuture]]-Table_Query_from_Mac10[[#This Row],[qty_to_ship]]</f>
        <v>0</v>
      </c>
      <c r="W1020" s="47">
        <f>Table_Query_from_Mac10[[#This Row],[UnitPriceFuture]]</f>
        <v>18.62</v>
      </c>
      <c r="X1020" s="47">
        <f>Table_Query_from_Mac10[[#This Row],[Unit Increase]]*Table_Query_from_Mac10[[#This Row],[UnitPriceFuture]]</f>
        <v>0</v>
      </c>
      <c r="Y1020" s="47">
        <f>Table_Query_from_Mac10[[#This Row],[Unit Increase]]*Table_Query_from_Mac10[[#This Row],[Future-cost]]</f>
        <v>0</v>
      </c>
      <c r="Z1020" s="47">
        <f>-(Table_Query_from_Mac10[[#This Row],[Incremental Sales]]+((Table_Query_from_Mac10[[#This Row],[Incremental Sales]]*-(SUM(Summary!$S$8:$S$9)))))*Summary!$S$18</f>
        <v>0</v>
      </c>
      <c r="AA1020" s="47">
        <f>IFERROR(Table_Query_from_Mac10[[#This Row],[Incremental Cost]]/Table_Query_from_Mac10[[#This Row],[Incremental Sales]],0)</f>
        <v>0</v>
      </c>
      <c r="AB1020" s="47">
        <f>IFERROR(Table_Query_from_Mac10[[#This Row],[TotalCostFuture]]/Table_Query_from_Mac10[[#This Row],[totalsalesFuture]],0)</f>
        <v>0.44897959183673464</v>
      </c>
      <c r="AN1020" s="30">
        <v>144</v>
      </c>
      <c r="AO1020">
        <f t="shared" si="30"/>
        <v>36</v>
      </c>
      <c r="AQ1020" s="30">
        <v>53.21</v>
      </c>
      <c r="AR1020">
        <f t="shared" si="31"/>
        <v>18.62</v>
      </c>
    </row>
    <row r="1021" spans="1:44" x14ac:dyDescent="0.25">
      <c r="A1021">
        <v>90100</v>
      </c>
      <c r="B1021">
        <v>3</v>
      </c>
      <c r="C1021" t="s">
        <v>59</v>
      </c>
      <c r="D1021" t="s">
        <v>49</v>
      </c>
      <c r="E1021">
        <v>9</v>
      </c>
      <c r="F1021">
        <v>8.1999999999999993</v>
      </c>
      <c r="G1021">
        <v>18.649999999999999</v>
      </c>
      <c r="H1021" s="1">
        <v>44853</v>
      </c>
      <c r="I1021" s="20">
        <v>0</v>
      </c>
      <c r="J1021" s="47">
        <f>Table_Query_from_Mac10[[#This Row],[unit_price]]-(Table_Query_from_Mac10[[#This Row],[unit_price]]*(Table_Query_from_Mac10[[#This Row],[discount_pct]]/100))</f>
        <v>18.649999999999999</v>
      </c>
      <c r="K1021" s="47">
        <f>Table_Query_from_Mac10[[#This Row],[unit_cost]]</f>
        <v>8.1999999999999993</v>
      </c>
      <c r="L1021" s="47">
        <f>Table_Query_from_Mac10[[#This Row],[Live-cost]]*(1+Table_Query_from_Mac10[[#This Row],[CogsIncreasebyTYPE]])</f>
        <v>8.1999999999999993</v>
      </c>
      <c r="M1021" s="47">
        <f>Table_Query_from_Mac10[[#This Row],[Live-cost]]*Table_Query_from_Mac10[[#This Row],[qty_to_ship]]</f>
        <v>73.8</v>
      </c>
      <c r="N1021" s="47">
        <f>IF(Table_Query_from_Mac10[[#This Row],[item_no]]="KDA",-Table_Query_from_Mac10[[#This Row],[unit_price]],Table_Query_from_Mac10[[#This Row],[Net Unit]]*Table_Query_from_Mac10[[#This Row],[qty_to_ship]])</f>
        <v>167.85</v>
      </c>
      <c r="O1021" s="47">
        <f>SUMIFS(Summary!C:C,Summary!H:H,Table_Query_from_Mac10[[#This Row],[Juiceoc]])</f>
        <v>0</v>
      </c>
      <c r="P1021" s="47">
        <f>SUMIFS(Summary!D:D,Summary!H:H,Table_Query_from_Mac10[[#This Row],[Juiceoc]])</f>
        <v>0</v>
      </c>
      <c r="Q1021" s="47">
        <f>SUMIFS(Summary!E:E,Summary!H:H,Table_Query_from_Mac10[[#This Row],[Juiceoc]])</f>
        <v>0</v>
      </c>
      <c r="R1021" s="47">
        <f>Table_Query_from_Mac10[[#This Row],[Net Unit]]*(1+Table_Query_from_Mac10[[#This Row],[PriceIncreasebyType]])</f>
        <v>18.649999999999999</v>
      </c>
      <c r="S1021" s="47">
        <f>Table_Query_from_Mac10[[#This Row],[UnitPriceFuture]]*Table_Query_from_Mac10[[#This Row],[qtytoShipFuture]]</f>
        <v>167.85</v>
      </c>
      <c r="T1021" s="47">
        <f>ROUND(Table_Query_from_Mac10[[#This Row],[qty_to_ship]]*(1+Table_Query_from_Mac10[[#This Row],[VolumeIncreasebyType]]),0)</f>
        <v>9</v>
      </c>
      <c r="U1021" s="47">
        <f>Table_Query_from_Mac10[[#This Row],[qtytoShipFuture]]*Table_Query_from_Mac10[[#This Row],[Future-cost]]</f>
        <v>73.8</v>
      </c>
      <c r="V1021" s="47">
        <f>Table_Query_from_Mac10[[#This Row],[qtytoShipFuture]]-Table_Query_from_Mac10[[#This Row],[qty_to_ship]]</f>
        <v>0</v>
      </c>
      <c r="W1021" s="47">
        <f>Table_Query_from_Mac10[[#This Row],[UnitPriceFuture]]</f>
        <v>18.649999999999999</v>
      </c>
      <c r="X1021" s="47">
        <f>Table_Query_from_Mac10[[#This Row],[Unit Increase]]*Table_Query_from_Mac10[[#This Row],[UnitPriceFuture]]</f>
        <v>0</v>
      </c>
      <c r="Y1021" s="47">
        <f>Table_Query_from_Mac10[[#This Row],[Unit Increase]]*Table_Query_from_Mac10[[#This Row],[Future-cost]]</f>
        <v>0</v>
      </c>
      <c r="Z1021" s="47">
        <f>-(Table_Query_from_Mac10[[#This Row],[Incremental Sales]]+((Table_Query_from_Mac10[[#This Row],[Incremental Sales]]*-(SUM(Summary!$S$8:$S$9)))))*Summary!$S$18</f>
        <v>0</v>
      </c>
      <c r="AA1021" s="47">
        <f>IFERROR(Table_Query_from_Mac10[[#This Row],[Incremental Cost]]/Table_Query_from_Mac10[[#This Row],[Incremental Sales]],0)</f>
        <v>0</v>
      </c>
      <c r="AB1021" s="47">
        <f>IFERROR(Table_Query_from_Mac10[[#This Row],[TotalCostFuture]]/Table_Query_from_Mac10[[#This Row],[totalsalesFuture]],0)</f>
        <v>0.43967828418230565</v>
      </c>
      <c r="AN1021" s="31">
        <v>36</v>
      </c>
      <c r="AO1021">
        <f t="shared" si="30"/>
        <v>9</v>
      </c>
      <c r="AQ1021" s="31">
        <v>53.28</v>
      </c>
      <c r="AR1021">
        <f t="shared" si="31"/>
        <v>18.649999999999999</v>
      </c>
    </row>
    <row r="1022" spans="1:44" x14ac:dyDescent="0.25">
      <c r="A1022">
        <v>90100</v>
      </c>
      <c r="B1022">
        <v>4</v>
      </c>
      <c r="C1022" t="s">
        <v>59</v>
      </c>
      <c r="D1022" t="s">
        <v>49</v>
      </c>
      <c r="E1022">
        <v>50</v>
      </c>
      <c r="F1022">
        <v>4.74</v>
      </c>
      <c r="G1022">
        <v>10.02</v>
      </c>
      <c r="H1022" s="1">
        <v>44853</v>
      </c>
      <c r="I1022" s="20">
        <v>0</v>
      </c>
      <c r="J1022" s="47">
        <f>Table_Query_from_Mac10[[#This Row],[unit_price]]-(Table_Query_from_Mac10[[#This Row],[unit_price]]*(Table_Query_from_Mac10[[#This Row],[discount_pct]]/100))</f>
        <v>10.02</v>
      </c>
      <c r="K1022" s="47">
        <f>Table_Query_from_Mac10[[#This Row],[unit_cost]]</f>
        <v>4.74</v>
      </c>
      <c r="L1022" s="47">
        <f>Table_Query_from_Mac10[[#This Row],[Live-cost]]*(1+Table_Query_from_Mac10[[#This Row],[CogsIncreasebyTYPE]])</f>
        <v>4.74</v>
      </c>
      <c r="M1022" s="47">
        <f>Table_Query_from_Mac10[[#This Row],[Live-cost]]*Table_Query_from_Mac10[[#This Row],[qty_to_ship]]</f>
        <v>237</v>
      </c>
      <c r="N1022" s="47">
        <f>IF(Table_Query_from_Mac10[[#This Row],[item_no]]="KDA",-Table_Query_from_Mac10[[#This Row],[unit_price]],Table_Query_from_Mac10[[#This Row],[Net Unit]]*Table_Query_from_Mac10[[#This Row],[qty_to_ship]])</f>
        <v>501</v>
      </c>
      <c r="O1022" s="47">
        <f>SUMIFS(Summary!C:C,Summary!H:H,Table_Query_from_Mac10[[#This Row],[Juiceoc]])</f>
        <v>0</v>
      </c>
      <c r="P1022" s="47">
        <f>SUMIFS(Summary!D:D,Summary!H:H,Table_Query_from_Mac10[[#This Row],[Juiceoc]])</f>
        <v>0</v>
      </c>
      <c r="Q1022" s="47">
        <f>SUMIFS(Summary!E:E,Summary!H:H,Table_Query_from_Mac10[[#This Row],[Juiceoc]])</f>
        <v>0</v>
      </c>
      <c r="R1022" s="47">
        <f>Table_Query_from_Mac10[[#This Row],[Net Unit]]*(1+Table_Query_from_Mac10[[#This Row],[PriceIncreasebyType]])</f>
        <v>10.02</v>
      </c>
      <c r="S1022" s="47">
        <f>Table_Query_from_Mac10[[#This Row],[UnitPriceFuture]]*Table_Query_from_Mac10[[#This Row],[qtytoShipFuture]]</f>
        <v>501</v>
      </c>
      <c r="T1022" s="47">
        <f>ROUND(Table_Query_from_Mac10[[#This Row],[qty_to_ship]]*(1+Table_Query_from_Mac10[[#This Row],[VolumeIncreasebyType]]),0)</f>
        <v>50</v>
      </c>
      <c r="U1022" s="47">
        <f>Table_Query_from_Mac10[[#This Row],[qtytoShipFuture]]*Table_Query_from_Mac10[[#This Row],[Future-cost]]</f>
        <v>237</v>
      </c>
      <c r="V1022" s="47">
        <f>Table_Query_from_Mac10[[#This Row],[qtytoShipFuture]]-Table_Query_from_Mac10[[#This Row],[qty_to_ship]]</f>
        <v>0</v>
      </c>
      <c r="W1022" s="47">
        <f>Table_Query_from_Mac10[[#This Row],[UnitPriceFuture]]</f>
        <v>10.02</v>
      </c>
      <c r="X1022" s="47">
        <f>Table_Query_from_Mac10[[#This Row],[Unit Increase]]*Table_Query_from_Mac10[[#This Row],[UnitPriceFuture]]</f>
        <v>0</v>
      </c>
      <c r="Y1022" s="47">
        <f>Table_Query_from_Mac10[[#This Row],[Unit Increase]]*Table_Query_from_Mac10[[#This Row],[Future-cost]]</f>
        <v>0</v>
      </c>
      <c r="Z1022" s="47">
        <f>-(Table_Query_from_Mac10[[#This Row],[Incremental Sales]]+((Table_Query_from_Mac10[[#This Row],[Incremental Sales]]*-(SUM(Summary!$S$8:$S$9)))))*Summary!$S$18</f>
        <v>0</v>
      </c>
      <c r="AA1022" s="47">
        <f>IFERROR(Table_Query_from_Mac10[[#This Row],[Incremental Cost]]/Table_Query_from_Mac10[[#This Row],[Incremental Sales]],0)</f>
        <v>0</v>
      </c>
      <c r="AB1022" s="47">
        <f>IFERROR(Table_Query_from_Mac10[[#This Row],[TotalCostFuture]]/Table_Query_from_Mac10[[#This Row],[totalsalesFuture]],0)</f>
        <v>0.47305389221556887</v>
      </c>
      <c r="AN1022" s="30">
        <v>200</v>
      </c>
      <c r="AO1022">
        <f t="shared" si="30"/>
        <v>50</v>
      </c>
      <c r="AQ1022" s="30">
        <v>28.62</v>
      </c>
      <c r="AR1022">
        <f t="shared" si="31"/>
        <v>10.02</v>
      </c>
    </row>
    <row r="1023" spans="1:44" x14ac:dyDescent="0.25">
      <c r="A1023">
        <v>90100</v>
      </c>
      <c r="B1023">
        <v>5</v>
      </c>
      <c r="C1023" t="s">
        <v>57</v>
      </c>
      <c r="D1023" t="s">
        <v>49</v>
      </c>
      <c r="E1023">
        <v>16</v>
      </c>
      <c r="F1023">
        <v>6.48</v>
      </c>
      <c r="G1023">
        <v>14.22</v>
      </c>
      <c r="H1023" s="1">
        <v>44853</v>
      </c>
      <c r="I1023" s="20">
        <v>0</v>
      </c>
      <c r="J1023" s="47">
        <f>Table_Query_from_Mac10[[#This Row],[unit_price]]-(Table_Query_from_Mac10[[#This Row],[unit_price]]*(Table_Query_from_Mac10[[#This Row],[discount_pct]]/100))</f>
        <v>14.22</v>
      </c>
      <c r="K1023" s="47">
        <f>Table_Query_from_Mac10[[#This Row],[unit_cost]]</f>
        <v>6.48</v>
      </c>
      <c r="L1023" s="47">
        <f>Table_Query_from_Mac10[[#This Row],[Live-cost]]*(1+Table_Query_from_Mac10[[#This Row],[CogsIncreasebyTYPE]])</f>
        <v>6.48</v>
      </c>
      <c r="M1023" s="47">
        <f>Table_Query_from_Mac10[[#This Row],[Live-cost]]*Table_Query_from_Mac10[[#This Row],[qty_to_ship]]</f>
        <v>103.68</v>
      </c>
      <c r="N1023" s="47">
        <f>IF(Table_Query_from_Mac10[[#This Row],[item_no]]="KDA",-Table_Query_from_Mac10[[#This Row],[unit_price]],Table_Query_from_Mac10[[#This Row],[Net Unit]]*Table_Query_from_Mac10[[#This Row],[qty_to_ship]])</f>
        <v>227.52</v>
      </c>
      <c r="O1023" s="47">
        <f>SUMIFS(Summary!C:C,Summary!H:H,Table_Query_from_Mac10[[#This Row],[Juiceoc]])</f>
        <v>0</v>
      </c>
      <c r="P1023" s="47">
        <f>SUMIFS(Summary!D:D,Summary!H:H,Table_Query_from_Mac10[[#This Row],[Juiceoc]])</f>
        <v>0</v>
      </c>
      <c r="Q1023" s="47">
        <f>SUMIFS(Summary!E:E,Summary!H:H,Table_Query_from_Mac10[[#This Row],[Juiceoc]])</f>
        <v>0</v>
      </c>
      <c r="R1023" s="47">
        <f>Table_Query_from_Mac10[[#This Row],[Net Unit]]*(1+Table_Query_from_Mac10[[#This Row],[PriceIncreasebyType]])</f>
        <v>14.22</v>
      </c>
      <c r="S1023" s="47">
        <f>Table_Query_from_Mac10[[#This Row],[UnitPriceFuture]]*Table_Query_from_Mac10[[#This Row],[qtytoShipFuture]]</f>
        <v>227.52</v>
      </c>
      <c r="T1023" s="47">
        <f>ROUND(Table_Query_from_Mac10[[#This Row],[qty_to_ship]]*(1+Table_Query_from_Mac10[[#This Row],[VolumeIncreasebyType]]),0)</f>
        <v>16</v>
      </c>
      <c r="U1023" s="47">
        <f>Table_Query_from_Mac10[[#This Row],[qtytoShipFuture]]*Table_Query_from_Mac10[[#This Row],[Future-cost]]</f>
        <v>103.68</v>
      </c>
      <c r="V1023" s="47">
        <f>Table_Query_from_Mac10[[#This Row],[qtytoShipFuture]]-Table_Query_from_Mac10[[#This Row],[qty_to_ship]]</f>
        <v>0</v>
      </c>
      <c r="W1023" s="47">
        <f>Table_Query_from_Mac10[[#This Row],[UnitPriceFuture]]</f>
        <v>14.22</v>
      </c>
      <c r="X1023" s="47">
        <f>Table_Query_from_Mac10[[#This Row],[Unit Increase]]*Table_Query_from_Mac10[[#This Row],[UnitPriceFuture]]</f>
        <v>0</v>
      </c>
      <c r="Y1023" s="47">
        <f>Table_Query_from_Mac10[[#This Row],[Unit Increase]]*Table_Query_from_Mac10[[#This Row],[Future-cost]]</f>
        <v>0</v>
      </c>
      <c r="Z1023" s="47">
        <f>-(Table_Query_from_Mac10[[#This Row],[Incremental Sales]]+((Table_Query_from_Mac10[[#This Row],[Incremental Sales]]*-(SUM(Summary!$S$8:$S$9)))))*Summary!$S$18</f>
        <v>0</v>
      </c>
      <c r="AA1023" s="47">
        <f>IFERROR(Table_Query_from_Mac10[[#This Row],[Incremental Cost]]/Table_Query_from_Mac10[[#This Row],[Incremental Sales]],0)</f>
        <v>0</v>
      </c>
      <c r="AB1023" s="47">
        <f>IFERROR(Table_Query_from_Mac10[[#This Row],[TotalCostFuture]]/Table_Query_from_Mac10[[#This Row],[totalsalesFuture]],0)</f>
        <v>0.45569620253164556</v>
      </c>
      <c r="AN1023" s="31">
        <v>64</v>
      </c>
      <c r="AO1023">
        <f t="shared" si="30"/>
        <v>16</v>
      </c>
      <c r="AQ1023" s="31">
        <v>40.64</v>
      </c>
      <c r="AR1023">
        <f t="shared" si="31"/>
        <v>14.22</v>
      </c>
    </row>
    <row r="1024" spans="1:44" x14ac:dyDescent="0.25">
      <c r="A1024">
        <v>90100</v>
      </c>
      <c r="B1024">
        <v>6</v>
      </c>
      <c r="C1024" t="s">
        <v>59</v>
      </c>
      <c r="D1024" t="s">
        <v>49</v>
      </c>
      <c r="E1024">
        <v>128</v>
      </c>
      <c r="F1024">
        <v>5.7</v>
      </c>
      <c r="G1024">
        <v>11.96</v>
      </c>
      <c r="H1024" s="1">
        <v>44853</v>
      </c>
      <c r="I1024" s="20">
        <v>0</v>
      </c>
      <c r="J1024" s="47">
        <f>Table_Query_from_Mac10[[#This Row],[unit_price]]-(Table_Query_from_Mac10[[#This Row],[unit_price]]*(Table_Query_from_Mac10[[#This Row],[discount_pct]]/100))</f>
        <v>11.96</v>
      </c>
      <c r="K1024" s="47">
        <f>Table_Query_from_Mac10[[#This Row],[unit_cost]]</f>
        <v>5.7</v>
      </c>
      <c r="L1024" s="47">
        <f>Table_Query_from_Mac10[[#This Row],[Live-cost]]*(1+Table_Query_from_Mac10[[#This Row],[CogsIncreasebyTYPE]])</f>
        <v>5.7</v>
      </c>
      <c r="M1024" s="47">
        <f>Table_Query_from_Mac10[[#This Row],[Live-cost]]*Table_Query_from_Mac10[[#This Row],[qty_to_ship]]</f>
        <v>729.6</v>
      </c>
      <c r="N1024" s="47">
        <f>IF(Table_Query_from_Mac10[[#This Row],[item_no]]="KDA",-Table_Query_from_Mac10[[#This Row],[unit_price]],Table_Query_from_Mac10[[#This Row],[Net Unit]]*Table_Query_from_Mac10[[#This Row],[qty_to_ship]])</f>
        <v>1530.88</v>
      </c>
      <c r="O1024" s="47">
        <f>SUMIFS(Summary!C:C,Summary!H:H,Table_Query_from_Mac10[[#This Row],[Juiceoc]])</f>
        <v>0</v>
      </c>
      <c r="P1024" s="47">
        <f>SUMIFS(Summary!D:D,Summary!H:H,Table_Query_from_Mac10[[#This Row],[Juiceoc]])</f>
        <v>0</v>
      </c>
      <c r="Q1024" s="47">
        <f>SUMIFS(Summary!E:E,Summary!H:H,Table_Query_from_Mac10[[#This Row],[Juiceoc]])</f>
        <v>0</v>
      </c>
      <c r="R1024" s="47">
        <f>Table_Query_from_Mac10[[#This Row],[Net Unit]]*(1+Table_Query_from_Mac10[[#This Row],[PriceIncreasebyType]])</f>
        <v>11.96</v>
      </c>
      <c r="S1024" s="47">
        <f>Table_Query_from_Mac10[[#This Row],[UnitPriceFuture]]*Table_Query_from_Mac10[[#This Row],[qtytoShipFuture]]</f>
        <v>1530.88</v>
      </c>
      <c r="T1024" s="47">
        <f>ROUND(Table_Query_from_Mac10[[#This Row],[qty_to_ship]]*(1+Table_Query_from_Mac10[[#This Row],[VolumeIncreasebyType]]),0)</f>
        <v>128</v>
      </c>
      <c r="U1024" s="47">
        <f>Table_Query_from_Mac10[[#This Row],[qtytoShipFuture]]*Table_Query_from_Mac10[[#This Row],[Future-cost]]</f>
        <v>729.6</v>
      </c>
      <c r="V1024" s="47">
        <f>Table_Query_from_Mac10[[#This Row],[qtytoShipFuture]]-Table_Query_from_Mac10[[#This Row],[qty_to_ship]]</f>
        <v>0</v>
      </c>
      <c r="W1024" s="47">
        <f>Table_Query_from_Mac10[[#This Row],[UnitPriceFuture]]</f>
        <v>11.96</v>
      </c>
      <c r="X1024" s="47">
        <f>Table_Query_from_Mac10[[#This Row],[Unit Increase]]*Table_Query_from_Mac10[[#This Row],[UnitPriceFuture]]</f>
        <v>0</v>
      </c>
      <c r="Y1024" s="47">
        <f>Table_Query_from_Mac10[[#This Row],[Unit Increase]]*Table_Query_from_Mac10[[#This Row],[Future-cost]]</f>
        <v>0</v>
      </c>
      <c r="Z1024" s="47">
        <f>-(Table_Query_from_Mac10[[#This Row],[Incremental Sales]]+((Table_Query_from_Mac10[[#This Row],[Incremental Sales]]*-(SUM(Summary!$S$8:$S$9)))))*Summary!$S$18</f>
        <v>0</v>
      </c>
      <c r="AA1024" s="47">
        <f>IFERROR(Table_Query_from_Mac10[[#This Row],[Incremental Cost]]/Table_Query_from_Mac10[[#This Row],[Incremental Sales]],0)</f>
        <v>0</v>
      </c>
      <c r="AB1024" s="47">
        <f>IFERROR(Table_Query_from_Mac10[[#This Row],[TotalCostFuture]]/Table_Query_from_Mac10[[#This Row],[totalsalesFuture]],0)</f>
        <v>0.47658862876254177</v>
      </c>
      <c r="AN1024" s="30">
        <v>512</v>
      </c>
      <c r="AO1024">
        <f t="shared" si="30"/>
        <v>128</v>
      </c>
      <c r="AQ1024" s="30">
        <v>34.18</v>
      </c>
      <c r="AR1024">
        <f t="shared" si="31"/>
        <v>11.96</v>
      </c>
    </row>
    <row r="1025" spans="1:44" x14ac:dyDescent="0.25">
      <c r="A1025">
        <v>90101</v>
      </c>
      <c r="B1025">
        <v>1</v>
      </c>
      <c r="C1025" t="s">
        <v>51</v>
      </c>
      <c r="D1025" t="s">
        <v>80</v>
      </c>
      <c r="E1025">
        <v>12</v>
      </c>
      <c r="F1025">
        <v>6.9</v>
      </c>
      <c r="G1025">
        <v>14.9</v>
      </c>
      <c r="H1025" s="1">
        <v>44847</v>
      </c>
      <c r="I1025" s="20">
        <v>0</v>
      </c>
      <c r="J1025" s="47">
        <f>Table_Query_from_Mac10[[#This Row],[unit_price]]-(Table_Query_from_Mac10[[#This Row],[unit_price]]*(Table_Query_from_Mac10[[#This Row],[discount_pct]]/100))</f>
        <v>14.9</v>
      </c>
      <c r="K1025" s="47">
        <f>Table_Query_from_Mac10[[#This Row],[unit_cost]]</f>
        <v>6.9</v>
      </c>
      <c r="L1025" s="47">
        <f>Table_Query_from_Mac10[[#This Row],[Live-cost]]*(1+Table_Query_from_Mac10[[#This Row],[CogsIncreasebyTYPE]])</f>
        <v>6.9</v>
      </c>
      <c r="M1025" s="47">
        <f>Table_Query_from_Mac10[[#This Row],[Live-cost]]*Table_Query_from_Mac10[[#This Row],[qty_to_ship]]</f>
        <v>82.800000000000011</v>
      </c>
      <c r="N1025" s="47">
        <f>IF(Table_Query_from_Mac10[[#This Row],[item_no]]="KDA",-Table_Query_from_Mac10[[#This Row],[unit_price]],Table_Query_from_Mac10[[#This Row],[Net Unit]]*Table_Query_from_Mac10[[#This Row],[qty_to_ship]])</f>
        <v>178.8</v>
      </c>
      <c r="O1025" s="47">
        <f>SUMIFS(Summary!C:C,Summary!H:H,Table_Query_from_Mac10[[#This Row],[Juiceoc]])</f>
        <v>0</v>
      </c>
      <c r="P1025" s="47">
        <f>SUMIFS(Summary!D:D,Summary!H:H,Table_Query_from_Mac10[[#This Row],[Juiceoc]])</f>
        <v>0</v>
      </c>
      <c r="Q1025" s="47">
        <f>SUMIFS(Summary!E:E,Summary!H:H,Table_Query_from_Mac10[[#This Row],[Juiceoc]])</f>
        <v>0</v>
      </c>
      <c r="R1025" s="47">
        <f>Table_Query_from_Mac10[[#This Row],[Net Unit]]*(1+Table_Query_from_Mac10[[#This Row],[PriceIncreasebyType]])</f>
        <v>14.9</v>
      </c>
      <c r="S1025" s="47">
        <f>Table_Query_from_Mac10[[#This Row],[UnitPriceFuture]]*Table_Query_from_Mac10[[#This Row],[qtytoShipFuture]]</f>
        <v>178.8</v>
      </c>
      <c r="T1025" s="47">
        <f>ROUND(Table_Query_from_Mac10[[#This Row],[qty_to_ship]]*(1+Table_Query_from_Mac10[[#This Row],[VolumeIncreasebyType]]),0)</f>
        <v>12</v>
      </c>
      <c r="U1025" s="47">
        <f>Table_Query_from_Mac10[[#This Row],[qtytoShipFuture]]*Table_Query_from_Mac10[[#This Row],[Future-cost]]</f>
        <v>82.800000000000011</v>
      </c>
      <c r="V1025" s="47">
        <f>Table_Query_from_Mac10[[#This Row],[qtytoShipFuture]]-Table_Query_from_Mac10[[#This Row],[qty_to_ship]]</f>
        <v>0</v>
      </c>
      <c r="W1025" s="47">
        <f>Table_Query_from_Mac10[[#This Row],[UnitPriceFuture]]</f>
        <v>14.9</v>
      </c>
      <c r="X1025" s="47">
        <f>Table_Query_from_Mac10[[#This Row],[Unit Increase]]*Table_Query_from_Mac10[[#This Row],[UnitPriceFuture]]</f>
        <v>0</v>
      </c>
      <c r="Y1025" s="47">
        <f>Table_Query_from_Mac10[[#This Row],[Unit Increase]]*Table_Query_from_Mac10[[#This Row],[Future-cost]]</f>
        <v>0</v>
      </c>
      <c r="Z1025" s="47">
        <f>-(Table_Query_from_Mac10[[#This Row],[Incremental Sales]]+((Table_Query_from_Mac10[[#This Row],[Incremental Sales]]*-(SUM(Summary!$S$8:$S$9)))))*Summary!$S$18</f>
        <v>0</v>
      </c>
      <c r="AA1025" s="47">
        <f>IFERROR(Table_Query_from_Mac10[[#This Row],[Incremental Cost]]/Table_Query_from_Mac10[[#This Row],[Incremental Sales]],0)</f>
        <v>0</v>
      </c>
      <c r="AB1025" s="47">
        <f>IFERROR(Table_Query_from_Mac10[[#This Row],[TotalCostFuture]]/Table_Query_from_Mac10[[#This Row],[totalsalesFuture]],0)</f>
        <v>0.4630872483221477</v>
      </c>
      <c r="AN1025" s="31">
        <v>48</v>
      </c>
      <c r="AO1025">
        <f t="shared" si="30"/>
        <v>12</v>
      </c>
      <c r="AQ1025" s="31">
        <v>42.58</v>
      </c>
      <c r="AR1025">
        <f t="shared" si="31"/>
        <v>14.9</v>
      </c>
    </row>
    <row r="1026" spans="1:44" x14ac:dyDescent="0.25">
      <c r="A1026">
        <v>90101</v>
      </c>
      <c r="B1026">
        <v>2</v>
      </c>
      <c r="C1026" t="s">
        <v>53</v>
      </c>
      <c r="D1026" t="s">
        <v>80</v>
      </c>
      <c r="E1026">
        <v>36</v>
      </c>
      <c r="F1026">
        <v>8.3699999999999992</v>
      </c>
      <c r="G1026">
        <v>18.71</v>
      </c>
      <c r="H1026" s="1">
        <v>44847</v>
      </c>
      <c r="I1026" s="20">
        <v>0</v>
      </c>
      <c r="J1026" s="47">
        <f>Table_Query_from_Mac10[[#This Row],[unit_price]]-(Table_Query_from_Mac10[[#This Row],[unit_price]]*(Table_Query_from_Mac10[[#This Row],[discount_pct]]/100))</f>
        <v>18.71</v>
      </c>
      <c r="K1026" s="47">
        <f>Table_Query_from_Mac10[[#This Row],[unit_cost]]</f>
        <v>8.3699999999999992</v>
      </c>
      <c r="L1026" s="47">
        <f>Table_Query_from_Mac10[[#This Row],[Live-cost]]*(1+Table_Query_from_Mac10[[#This Row],[CogsIncreasebyTYPE]])</f>
        <v>8.3699999999999992</v>
      </c>
      <c r="M1026" s="47">
        <f>Table_Query_from_Mac10[[#This Row],[Live-cost]]*Table_Query_from_Mac10[[#This Row],[qty_to_ship]]</f>
        <v>301.32</v>
      </c>
      <c r="N1026" s="47">
        <f>IF(Table_Query_from_Mac10[[#This Row],[item_no]]="KDA",-Table_Query_from_Mac10[[#This Row],[unit_price]],Table_Query_from_Mac10[[#This Row],[Net Unit]]*Table_Query_from_Mac10[[#This Row],[qty_to_ship]])</f>
        <v>673.56000000000006</v>
      </c>
      <c r="O1026" s="47">
        <f>SUMIFS(Summary!C:C,Summary!H:H,Table_Query_from_Mac10[[#This Row],[Juiceoc]])</f>
        <v>0</v>
      </c>
      <c r="P1026" s="47">
        <f>SUMIFS(Summary!D:D,Summary!H:H,Table_Query_from_Mac10[[#This Row],[Juiceoc]])</f>
        <v>0</v>
      </c>
      <c r="Q1026" s="47">
        <f>SUMIFS(Summary!E:E,Summary!H:H,Table_Query_from_Mac10[[#This Row],[Juiceoc]])</f>
        <v>0</v>
      </c>
      <c r="R1026" s="47">
        <f>Table_Query_from_Mac10[[#This Row],[Net Unit]]*(1+Table_Query_from_Mac10[[#This Row],[PriceIncreasebyType]])</f>
        <v>18.71</v>
      </c>
      <c r="S1026" s="47">
        <f>Table_Query_from_Mac10[[#This Row],[UnitPriceFuture]]*Table_Query_from_Mac10[[#This Row],[qtytoShipFuture]]</f>
        <v>673.56000000000006</v>
      </c>
      <c r="T1026" s="47">
        <f>ROUND(Table_Query_from_Mac10[[#This Row],[qty_to_ship]]*(1+Table_Query_from_Mac10[[#This Row],[VolumeIncreasebyType]]),0)</f>
        <v>36</v>
      </c>
      <c r="U1026" s="47">
        <f>Table_Query_from_Mac10[[#This Row],[qtytoShipFuture]]*Table_Query_from_Mac10[[#This Row],[Future-cost]]</f>
        <v>301.32</v>
      </c>
      <c r="V1026" s="47">
        <f>Table_Query_from_Mac10[[#This Row],[qtytoShipFuture]]-Table_Query_from_Mac10[[#This Row],[qty_to_ship]]</f>
        <v>0</v>
      </c>
      <c r="W1026" s="47">
        <f>Table_Query_from_Mac10[[#This Row],[UnitPriceFuture]]</f>
        <v>18.71</v>
      </c>
      <c r="X1026" s="47">
        <f>Table_Query_from_Mac10[[#This Row],[Unit Increase]]*Table_Query_from_Mac10[[#This Row],[UnitPriceFuture]]</f>
        <v>0</v>
      </c>
      <c r="Y1026" s="47">
        <f>Table_Query_from_Mac10[[#This Row],[Unit Increase]]*Table_Query_from_Mac10[[#This Row],[Future-cost]]</f>
        <v>0</v>
      </c>
      <c r="Z1026" s="47">
        <f>-(Table_Query_from_Mac10[[#This Row],[Incremental Sales]]+((Table_Query_from_Mac10[[#This Row],[Incremental Sales]]*-(SUM(Summary!$S$8:$S$9)))))*Summary!$S$18</f>
        <v>0</v>
      </c>
      <c r="AA1026" s="47">
        <f>IFERROR(Table_Query_from_Mac10[[#This Row],[Incremental Cost]]/Table_Query_from_Mac10[[#This Row],[Incremental Sales]],0)</f>
        <v>0</v>
      </c>
      <c r="AB1026" s="47">
        <f>IFERROR(Table_Query_from_Mac10[[#This Row],[TotalCostFuture]]/Table_Query_from_Mac10[[#This Row],[totalsalesFuture]],0)</f>
        <v>0.44735435595937995</v>
      </c>
      <c r="AN1026" s="30">
        <v>144</v>
      </c>
      <c r="AO1026">
        <f t="shared" si="30"/>
        <v>36</v>
      </c>
      <c r="AQ1026" s="30">
        <v>53.46</v>
      </c>
      <c r="AR1026">
        <f t="shared" si="31"/>
        <v>18.71</v>
      </c>
    </row>
    <row r="1027" spans="1:44" x14ac:dyDescent="0.25">
      <c r="A1027">
        <v>90101</v>
      </c>
      <c r="B1027">
        <v>3</v>
      </c>
      <c r="C1027" t="s">
        <v>53</v>
      </c>
      <c r="D1027" t="s">
        <v>80</v>
      </c>
      <c r="E1027">
        <v>18</v>
      </c>
      <c r="F1027">
        <v>9.77</v>
      </c>
      <c r="G1027">
        <v>22.95</v>
      </c>
      <c r="H1027" s="1">
        <v>44847</v>
      </c>
      <c r="I1027" s="20">
        <v>0</v>
      </c>
      <c r="J1027" s="47">
        <f>Table_Query_from_Mac10[[#This Row],[unit_price]]-(Table_Query_from_Mac10[[#This Row],[unit_price]]*(Table_Query_from_Mac10[[#This Row],[discount_pct]]/100))</f>
        <v>22.95</v>
      </c>
      <c r="K1027" s="47">
        <f>Table_Query_from_Mac10[[#This Row],[unit_cost]]</f>
        <v>9.77</v>
      </c>
      <c r="L1027" s="47">
        <f>Table_Query_from_Mac10[[#This Row],[Live-cost]]*(1+Table_Query_from_Mac10[[#This Row],[CogsIncreasebyTYPE]])</f>
        <v>9.77</v>
      </c>
      <c r="M1027" s="47">
        <f>Table_Query_from_Mac10[[#This Row],[Live-cost]]*Table_Query_from_Mac10[[#This Row],[qty_to_ship]]</f>
        <v>175.85999999999999</v>
      </c>
      <c r="N1027" s="47">
        <f>IF(Table_Query_from_Mac10[[#This Row],[item_no]]="KDA",-Table_Query_from_Mac10[[#This Row],[unit_price]],Table_Query_from_Mac10[[#This Row],[Net Unit]]*Table_Query_from_Mac10[[#This Row],[qty_to_ship]])</f>
        <v>413.09999999999997</v>
      </c>
      <c r="O1027" s="47">
        <f>SUMIFS(Summary!C:C,Summary!H:H,Table_Query_from_Mac10[[#This Row],[Juiceoc]])</f>
        <v>0</v>
      </c>
      <c r="P1027" s="47">
        <f>SUMIFS(Summary!D:D,Summary!H:H,Table_Query_from_Mac10[[#This Row],[Juiceoc]])</f>
        <v>0</v>
      </c>
      <c r="Q1027" s="47">
        <f>SUMIFS(Summary!E:E,Summary!H:H,Table_Query_from_Mac10[[#This Row],[Juiceoc]])</f>
        <v>0</v>
      </c>
      <c r="R1027" s="47">
        <f>Table_Query_from_Mac10[[#This Row],[Net Unit]]*(1+Table_Query_from_Mac10[[#This Row],[PriceIncreasebyType]])</f>
        <v>22.95</v>
      </c>
      <c r="S1027" s="47">
        <f>Table_Query_from_Mac10[[#This Row],[UnitPriceFuture]]*Table_Query_from_Mac10[[#This Row],[qtytoShipFuture]]</f>
        <v>413.09999999999997</v>
      </c>
      <c r="T1027" s="47">
        <f>ROUND(Table_Query_from_Mac10[[#This Row],[qty_to_ship]]*(1+Table_Query_from_Mac10[[#This Row],[VolumeIncreasebyType]]),0)</f>
        <v>18</v>
      </c>
      <c r="U1027" s="47">
        <f>Table_Query_from_Mac10[[#This Row],[qtytoShipFuture]]*Table_Query_from_Mac10[[#This Row],[Future-cost]]</f>
        <v>175.85999999999999</v>
      </c>
      <c r="V1027" s="47">
        <f>Table_Query_from_Mac10[[#This Row],[qtytoShipFuture]]-Table_Query_from_Mac10[[#This Row],[qty_to_ship]]</f>
        <v>0</v>
      </c>
      <c r="W1027" s="47">
        <f>Table_Query_from_Mac10[[#This Row],[UnitPriceFuture]]</f>
        <v>22.95</v>
      </c>
      <c r="X1027" s="47">
        <f>Table_Query_from_Mac10[[#This Row],[Unit Increase]]*Table_Query_from_Mac10[[#This Row],[UnitPriceFuture]]</f>
        <v>0</v>
      </c>
      <c r="Y1027" s="47">
        <f>Table_Query_from_Mac10[[#This Row],[Unit Increase]]*Table_Query_from_Mac10[[#This Row],[Future-cost]]</f>
        <v>0</v>
      </c>
      <c r="Z1027" s="47">
        <f>-(Table_Query_from_Mac10[[#This Row],[Incremental Sales]]+((Table_Query_from_Mac10[[#This Row],[Incremental Sales]]*-(SUM(Summary!$S$8:$S$9)))))*Summary!$S$18</f>
        <v>0</v>
      </c>
      <c r="AA1027" s="47">
        <f>IFERROR(Table_Query_from_Mac10[[#This Row],[Incremental Cost]]/Table_Query_from_Mac10[[#This Row],[Incremental Sales]],0)</f>
        <v>0</v>
      </c>
      <c r="AB1027" s="47">
        <f>IFERROR(Table_Query_from_Mac10[[#This Row],[TotalCostFuture]]/Table_Query_from_Mac10[[#This Row],[totalsalesFuture]],0)</f>
        <v>0.42570806100217867</v>
      </c>
      <c r="AN1027" s="31">
        <v>72</v>
      </c>
      <c r="AO1027">
        <f t="shared" ref="AO1027:AO1090" si="32">CEILING(AN1027/4,1)</f>
        <v>18</v>
      </c>
      <c r="AQ1027" s="31">
        <v>65.569999999999993</v>
      </c>
      <c r="AR1027">
        <f t="shared" ref="AR1027:AR1090" si="33">ROUND(AQ1027/5*1.75,2)</f>
        <v>22.95</v>
      </c>
    </row>
    <row r="1028" spans="1:44" x14ac:dyDescent="0.25">
      <c r="A1028">
        <v>90101</v>
      </c>
      <c r="B1028">
        <v>4</v>
      </c>
      <c r="C1028" t="s">
        <v>51</v>
      </c>
      <c r="D1028" t="s">
        <v>80</v>
      </c>
      <c r="E1028">
        <v>9</v>
      </c>
      <c r="F1028">
        <v>9.51</v>
      </c>
      <c r="G1028">
        <v>21.92</v>
      </c>
      <c r="H1028" s="1">
        <v>44847</v>
      </c>
      <c r="I1028" s="20">
        <v>0</v>
      </c>
      <c r="J1028" s="47">
        <f>Table_Query_from_Mac10[[#This Row],[unit_price]]-(Table_Query_from_Mac10[[#This Row],[unit_price]]*(Table_Query_from_Mac10[[#This Row],[discount_pct]]/100))</f>
        <v>21.92</v>
      </c>
      <c r="K1028" s="47">
        <f>Table_Query_from_Mac10[[#This Row],[unit_cost]]</f>
        <v>9.51</v>
      </c>
      <c r="L1028" s="47">
        <f>Table_Query_from_Mac10[[#This Row],[Live-cost]]*(1+Table_Query_from_Mac10[[#This Row],[CogsIncreasebyTYPE]])</f>
        <v>9.51</v>
      </c>
      <c r="M1028" s="47">
        <f>Table_Query_from_Mac10[[#This Row],[Live-cost]]*Table_Query_from_Mac10[[#This Row],[qty_to_ship]]</f>
        <v>85.59</v>
      </c>
      <c r="N1028" s="47">
        <f>IF(Table_Query_from_Mac10[[#This Row],[item_no]]="KDA",-Table_Query_from_Mac10[[#This Row],[unit_price]],Table_Query_from_Mac10[[#This Row],[Net Unit]]*Table_Query_from_Mac10[[#This Row],[qty_to_ship]])</f>
        <v>197.28000000000003</v>
      </c>
      <c r="O1028" s="47">
        <f>SUMIFS(Summary!C:C,Summary!H:H,Table_Query_from_Mac10[[#This Row],[Juiceoc]])</f>
        <v>0</v>
      </c>
      <c r="P1028" s="47">
        <f>SUMIFS(Summary!D:D,Summary!H:H,Table_Query_from_Mac10[[#This Row],[Juiceoc]])</f>
        <v>0</v>
      </c>
      <c r="Q1028" s="47">
        <f>SUMIFS(Summary!E:E,Summary!H:H,Table_Query_from_Mac10[[#This Row],[Juiceoc]])</f>
        <v>0</v>
      </c>
      <c r="R1028" s="47">
        <f>Table_Query_from_Mac10[[#This Row],[Net Unit]]*(1+Table_Query_from_Mac10[[#This Row],[PriceIncreasebyType]])</f>
        <v>21.92</v>
      </c>
      <c r="S1028" s="47">
        <f>Table_Query_from_Mac10[[#This Row],[UnitPriceFuture]]*Table_Query_from_Mac10[[#This Row],[qtytoShipFuture]]</f>
        <v>197.28000000000003</v>
      </c>
      <c r="T1028" s="47">
        <f>ROUND(Table_Query_from_Mac10[[#This Row],[qty_to_ship]]*(1+Table_Query_from_Mac10[[#This Row],[VolumeIncreasebyType]]),0)</f>
        <v>9</v>
      </c>
      <c r="U1028" s="47">
        <f>Table_Query_from_Mac10[[#This Row],[qtytoShipFuture]]*Table_Query_from_Mac10[[#This Row],[Future-cost]]</f>
        <v>85.59</v>
      </c>
      <c r="V1028" s="47">
        <f>Table_Query_from_Mac10[[#This Row],[qtytoShipFuture]]-Table_Query_from_Mac10[[#This Row],[qty_to_ship]]</f>
        <v>0</v>
      </c>
      <c r="W1028" s="47">
        <f>Table_Query_from_Mac10[[#This Row],[UnitPriceFuture]]</f>
        <v>21.92</v>
      </c>
      <c r="X1028" s="47">
        <f>Table_Query_from_Mac10[[#This Row],[Unit Increase]]*Table_Query_from_Mac10[[#This Row],[UnitPriceFuture]]</f>
        <v>0</v>
      </c>
      <c r="Y1028" s="47">
        <f>Table_Query_from_Mac10[[#This Row],[Unit Increase]]*Table_Query_from_Mac10[[#This Row],[Future-cost]]</f>
        <v>0</v>
      </c>
      <c r="Z1028" s="47">
        <f>-(Table_Query_from_Mac10[[#This Row],[Incremental Sales]]+((Table_Query_from_Mac10[[#This Row],[Incremental Sales]]*-(SUM(Summary!$S$8:$S$9)))))*Summary!$S$18</f>
        <v>0</v>
      </c>
      <c r="AA1028" s="47">
        <f>IFERROR(Table_Query_from_Mac10[[#This Row],[Incremental Cost]]/Table_Query_from_Mac10[[#This Row],[Incremental Sales]],0)</f>
        <v>0</v>
      </c>
      <c r="AB1028" s="47">
        <f>IFERROR(Table_Query_from_Mac10[[#This Row],[TotalCostFuture]]/Table_Query_from_Mac10[[#This Row],[totalsalesFuture]],0)</f>
        <v>0.4338503649635036</v>
      </c>
      <c r="AN1028" s="30">
        <v>36</v>
      </c>
      <c r="AO1028">
        <f t="shared" si="32"/>
        <v>9</v>
      </c>
      <c r="AQ1028" s="30">
        <v>62.62</v>
      </c>
      <c r="AR1028">
        <f t="shared" si="33"/>
        <v>21.92</v>
      </c>
    </row>
    <row r="1029" spans="1:44" x14ac:dyDescent="0.25">
      <c r="A1029">
        <v>90101</v>
      </c>
      <c r="B1029">
        <v>5</v>
      </c>
      <c r="C1029" t="s">
        <v>53</v>
      </c>
      <c r="D1029" t="s">
        <v>80</v>
      </c>
      <c r="E1029">
        <v>12</v>
      </c>
      <c r="F1029">
        <v>11.16</v>
      </c>
      <c r="G1029">
        <v>26.17</v>
      </c>
      <c r="H1029" s="1">
        <v>44847</v>
      </c>
      <c r="I1029" s="20">
        <v>0</v>
      </c>
      <c r="J1029" s="47">
        <f>Table_Query_from_Mac10[[#This Row],[unit_price]]-(Table_Query_from_Mac10[[#This Row],[unit_price]]*(Table_Query_from_Mac10[[#This Row],[discount_pct]]/100))</f>
        <v>26.17</v>
      </c>
      <c r="K1029" s="47">
        <f>Table_Query_from_Mac10[[#This Row],[unit_cost]]</f>
        <v>11.16</v>
      </c>
      <c r="L1029" s="47">
        <f>Table_Query_from_Mac10[[#This Row],[Live-cost]]*(1+Table_Query_from_Mac10[[#This Row],[CogsIncreasebyTYPE]])</f>
        <v>11.16</v>
      </c>
      <c r="M1029" s="47">
        <f>Table_Query_from_Mac10[[#This Row],[Live-cost]]*Table_Query_from_Mac10[[#This Row],[qty_to_ship]]</f>
        <v>133.92000000000002</v>
      </c>
      <c r="N1029" s="47">
        <f>IF(Table_Query_from_Mac10[[#This Row],[item_no]]="KDA",-Table_Query_from_Mac10[[#This Row],[unit_price]],Table_Query_from_Mac10[[#This Row],[Net Unit]]*Table_Query_from_Mac10[[#This Row],[qty_to_ship]])</f>
        <v>314.04000000000002</v>
      </c>
      <c r="O1029" s="47">
        <f>SUMIFS(Summary!C:C,Summary!H:H,Table_Query_from_Mac10[[#This Row],[Juiceoc]])</f>
        <v>0</v>
      </c>
      <c r="P1029" s="47">
        <f>SUMIFS(Summary!D:D,Summary!H:H,Table_Query_from_Mac10[[#This Row],[Juiceoc]])</f>
        <v>0</v>
      </c>
      <c r="Q1029" s="47">
        <f>SUMIFS(Summary!E:E,Summary!H:H,Table_Query_from_Mac10[[#This Row],[Juiceoc]])</f>
        <v>0</v>
      </c>
      <c r="R1029" s="47">
        <f>Table_Query_from_Mac10[[#This Row],[Net Unit]]*(1+Table_Query_from_Mac10[[#This Row],[PriceIncreasebyType]])</f>
        <v>26.17</v>
      </c>
      <c r="S1029" s="47">
        <f>Table_Query_from_Mac10[[#This Row],[UnitPriceFuture]]*Table_Query_from_Mac10[[#This Row],[qtytoShipFuture]]</f>
        <v>314.04000000000002</v>
      </c>
      <c r="T1029" s="47">
        <f>ROUND(Table_Query_from_Mac10[[#This Row],[qty_to_ship]]*(1+Table_Query_from_Mac10[[#This Row],[VolumeIncreasebyType]]),0)</f>
        <v>12</v>
      </c>
      <c r="U1029" s="47">
        <f>Table_Query_from_Mac10[[#This Row],[qtytoShipFuture]]*Table_Query_from_Mac10[[#This Row],[Future-cost]]</f>
        <v>133.92000000000002</v>
      </c>
      <c r="V1029" s="47">
        <f>Table_Query_from_Mac10[[#This Row],[qtytoShipFuture]]-Table_Query_from_Mac10[[#This Row],[qty_to_ship]]</f>
        <v>0</v>
      </c>
      <c r="W1029" s="47">
        <f>Table_Query_from_Mac10[[#This Row],[UnitPriceFuture]]</f>
        <v>26.17</v>
      </c>
      <c r="X1029" s="47">
        <f>Table_Query_from_Mac10[[#This Row],[Unit Increase]]*Table_Query_from_Mac10[[#This Row],[UnitPriceFuture]]</f>
        <v>0</v>
      </c>
      <c r="Y1029" s="47">
        <f>Table_Query_from_Mac10[[#This Row],[Unit Increase]]*Table_Query_from_Mac10[[#This Row],[Future-cost]]</f>
        <v>0</v>
      </c>
      <c r="Z1029" s="47">
        <f>-(Table_Query_from_Mac10[[#This Row],[Incremental Sales]]+((Table_Query_from_Mac10[[#This Row],[Incremental Sales]]*-(SUM(Summary!$S$8:$S$9)))))*Summary!$S$18</f>
        <v>0</v>
      </c>
      <c r="AA1029" s="47">
        <f>IFERROR(Table_Query_from_Mac10[[#This Row],[Incremental Cost]]/Table_Query_from_Mac10[[#This Row],[Incremental Sales]],0)</f>
        <v>0</v>
      </c>
      <c r="AB1029" s="47">
        <f>IFERROR(Table_Query_from_Mac10[[#This Row],[TotalCostFuture]]/Table_Query_from_Mac10[[#This Row],[totalsalesFuture]],0)</f>
        <v>0.42644249140236917</v>
      </c>
      <c r="AN1029" s="31">
        <v>48</v>
      </c>
      <c r="AO1029">
        <f t="shared" si="32"/>
        <v>12</v>
      </c>
      <c r="AQ1029" s="31">
        <v>74.78</v>
      </c>
      <c r="AR1029">
        <f t="shared" si="33"/>
        <v>26.17</v>
      </c>
    </row>
    <row r="1030" spans="1:44" x14ac:dyDescent="0.25">
      <c r="A1030">
        <v>90101</v>
      </c>
      <c r="B1030">
        <v>6</v>
      </c>
      <c r="C1030" t="s">
        <v>53</v>
      </c>
      <c r="D1030" t="s">
        <v>80</v>
      </c>
      <c r="E1030">
        <v>8</v>
      </c>
      <c r="F1030">
        <v>12.77</v>
      </c>
      <c r="G1030">
        <v>32.43</v>
      </c>
      <c r="H1030" s="1">
        <v>44847</v>
      </c>
      <c r="I1030" s="20">
        <v>0</v>
      </c>
      <c r="J1030" s="47">
        <f>Table_Query_from_Mac10[[#This Row],[unit_price]]-(Table_Query_from_Mac10[[#This Row],[unit_price]]*(Table_Query_from_Mac10[[#This Row],[discount_pct]]/100))</f>
        <v>32.43</v>
      </c>
      <c r="K1030" s="47">
        <f>Table_Query_from_Mac10[[#This Row],[unit_cost]]</f>
        <v>12.77</v>
      </c>
      <c r="L1030" s="47">
        <f>Table_Query_from_Mac10[[#This Row],[Live-cost]]*(1+Table_Query_from_Mac10[[#This Row],[CogsIncreasebyTYPE]])</f>
        <v>12.77</v>
      </c>
      <c r="M1030" s="47">
        <f>Table_Query_from_Mac10[[#This Row],[Live-cost]]*Table_Query_from_Mac10[[#This Row],[qty_to_ship]]</f>
        <v>102.16</v>
      </c>
      <c r="N1030" s="47">
        <f>IF(Table_Query_from_Mac10[[#This Row],[item_no]]="KDA",-Table_Query_from_Mac10[[#This Row],[unit_price]],Table_Query_from_Mac10[[#This Row],[Net Unit]]*Table_Query_from_Mac10[[#This Row],[qty_to_ship]])</f>
        <v>259.44</v>
      </c>
      <c r="O1030" s="47">
        <f>SUMIFS(Summary!C:C,Summary!H:H,Table_Query_from_Mac10[[#This Row],[Juiceoc]])</f>
        <v>0</v>
      </c>
      <c r="P1030" s="47">
        <f>SUMIFS(Summary!D:D,Summary!H:H,Table_Query_from_Mac10[[#This Row],[Juiceoc]])</f>
        <v>0</v>
      </c>
      <c r="Q1030" s="47">
        <f>SUMIFS(Summary!E:E,Summary!H:H,Table_Query_from_Mac10[[#This Row],[Juiceoc]])</f>
        <v>0</v>
      </c>
      <c r="R1030" s="47">
        <f>Table_Query_from_Mac10[[#This Row],[Net Unit]]*(1+Table_Query_from_Mac10[[#This Row],[PriceIncreasebyType]])</f>
        <v>32.43</v>
      </c>
      <c r="S1030" s="47">
        <f>Table_Query_from_Mac10[[#This Row],[UnitPriceFuture]]*Table_Query_from_Mac10[[#This Row],[qtytoShipFuture]]</f>
        <v>259.44</v>
      </c>
      <c r="T1030" s="47">
        <f>ROUND(Table_Query_from_Mac10[[#This Row],[qty_to_ship]]*(1+Table_Query_from_Mac10[[#This Row],[VolumeIncreasebyType]]),0)</f>
        <v>8</v>
      </c>
      <c r="U1030" s="47">
        <f>Table_Query_from_Mac10[[#This Row],[qtytoShipFuture]]*Table_Query_from_Mac10[[#This Row],[Future-cost]]</f>
        <v>102.16</v>
      </c>
      <c r="V1030" s="47">
        <f>Table_Query_from_Mac10[[#This Row],[qtytoShipFuture]]-Table_Query_from_Mac10[[#This Row],[qty_to_ship]]</f>
        <v>0</v>
      </c>
      <c r="W1030" s="47">
        <f>Table_Query_from_Mac10[[#This Row],[UnitPriceFuture]]</f>
        <v>32.43</v>
      </c>
      <c r="X1030" s="47">
        <f>Table_Query_from_Mac10[[#This Row],[Unit Increase]]*Table_Query_from_Mac10[[#This Row],[UnitPriceFuture]]</f>
        <v>0</v>
      </c>
      <c r="Y1030" s="47">
        <f>Table_Query_from_Mac10[[#This Row],[Unit Increase]]*Table_Query_from_Mac10[[#This Row],[Future-cost]]</f>
        <v>0</v>
      </c>
      <c r="Z1030" s="47">
        <f>-(Table_Query_from_Mac10[[#This Row],[Incremental Sales]]+((Table_Query_from_Mac10[[#This Row],[Incremental Sales]]*-(SUM(Summary!$S$8:$S$9)))))*Summary!$S$18</f>
        <v>0</v>
      </c>
      <c r="AA1030" s="47">
        <f>IFERROR(Table_Query_from_Mac10[[#This Row],[Incremental Cost]]/Table_Query_from_Mac10[[#This Row],[Incremental Sales]],0)</f>
        <v>0</v>
      </c>
      <c r="AB1030" s="47">
        <f>IFERROR(Table_Query_from_Mac10[[#This Row],[TotalCostFuture]]/Table_Query_from_Mac10[[#This Row],[totalsalesFuture]],0)</f>
        <v>0.39377119950662964</v>
      </c>
      <c r="AN1030" s="30">
        <v>32</v>
      </c>
      <c r="AO1030">
        <f t="shared" si="32"/>
        <v>8</v>
      </c>
      <c r="AQ1030" s="30">
        <v>92.67</v>
      </c>
      <c r="AR1030">
        <f t="shared" si="33"/>
        <v>32.43</v>
      </c>
    </row>
    <row r="1031" spans="1:44" x14ac:dyDescent="0.25">
      <c r="A1031">
        <v>90101</v>
      </c>
      <c r="B1031">
        <v>7</v>
      </c>
      <c r="C1031" t="s">
        <v>51</v>
      </c>
      <c r="D1031" t="s">
        <v>80</v>
      </c>
      <c r="E1031">
        <v>4</v>
      </c>
      <c r="F1031">
        <v>12.84</v>
      </c>
      <c r="G1031">
        <v>29.89</v>
      </c>
      <c r="H1031" s="1">
        <v>44847</v>
      </c>
      <c r="I1031" s="20">
        <v>0</v>
      </c>
      <c r="J1031" s="47">
        <f>Table_Query_from_Mac10[[#This Row],[unit_price]]-(Table_Query_from_Mac10[[#This Row],[unit_price]]*(Table_Query_from_Mac10[[#This Row],[discount_pct]]/100))</f>
        <v>29.89</v>
      </c>
      <c r="K1031" s="47">
        <f>Table_Query_from_Mac10[[#This Row],[unit_cost]]</f>
        <v>12.84</v>
      </c>
      <c r="L1031" s="47">
        <f>Table_Query_from_Mac10[[#This Row],[Live-cost]]*(1+Table_Query_from_Mac10[[#This Row],[CogsIncreasebyTYPE]])</f>
        <v>12.84</v>
      </c>
      <c r="M1031" s="47">
        <f>Table_Query_from_Mac10[[#This Row],[Live-cost]]*Table_Query_from_Mac10[[#This Row],[qty_to_ship]]</f>
        <v>51.36</v>
      </c>
      <c r="N1031" s="47">
        <f>IF(Table_Query_from_Mac10[[#This Row],[item_no]]="KDA",-Table_Query_from_Mac10[[#This Row],[unit_price]],Table_Query_from_Mac10[[#This Row],[Net Unit]]*Table_Query_from_Mac10[[#This Row],[qty_to_ship]])</f>
        <v>119.56</v>
      </c>
      <c r="O1031" s="47">
        <f>SUMIFS(Summary!C:C,Summary!H:H,Table_Query_from_Mac10[[#This Row],[Juiceoc]])</f>
        <v>0</v>
      </c>
      <c r="P1031" s="47">
        <f>SUMIFS(Summary!D:D,Summary!H:H,Table_Query_from_Mac10[[#This Row],[Juiceoc]])</f>
        <v>0</v>
      </c>
      <c r="Q1031" s="47">
        <f>SUMIFS(Summary!E:E,Summary!H:H,Table_Query_from_Mac10[[#This Row],[Juiceoc]])</f>
        <v>0</v>
      </c>
      <c r="R1031" s="47">
        <f>Table_Query_from_Mac10[[#This Row],[Net Unit]]*(1+Table_Query_from_Mac10[[#This Row],[PriceIncreasebyType]])</f>
        <v>29.89</v>
      </c>
      <c r="S1031" s="47">
        <f>Table_Query_from_Mac10[[#This Row],[UnitPriceFuture]]*Table_Query_from_Mac10[[#This Row],[qtytoShipFuture]]</f>
        <v>119.56</v>
      </c>
      <c r="T1031" s="47">
        <f>ROUND(Table_Query_from_Mac10[[#This Row],[qty_to_ship]]*(1+Table_Query_from_Mac10[[#This Row],[VolumeIncreasebyType]]),0)</f>
        <v>4</v>
      </c>
      <c r="U1031" s="47">
        <f>Table_Query_from_Mac10[[#This Row],[qtytoShipFuture]]*Table_Query_from_Mac10[[#This Row],[Future-cost]]</f>
        <v>51.36</v>
      </c>
      <c r="V1031" s="47">
        <f>Table_Query_from_Mac10[[#This Row],[qtytoShipFuture]]-Table_Query_from_Mac10[[#This Row],[qty_to_ship]]</f>
        <v>0</v>
      </c>
      <c r="W1031" s="47">
        <f>Table_Query_from_Mac10[[#This Row],[UnitPriceFuture]]</f>
        <v>29.89</v>
      </c>
      <c r="X1031" s="47">
        <f>Table_Query_from_Mac10[[#This Row],[Unit Increase]]*Table_Query_from_Mac10[[#This Row],[UnitPriceFuture]]</f>
        <v>0</v>
      </c>
      <c r="Y1031" s="47">
        <f>Table_Query_from_Mac10[[#This Row],[Unit Increase]]*Table_Query_from_Mac10[[#This Row],[Future-cost]]</f>
        <v>0</v>
      </c>
      <c r="Z1031" s="47">
        <f>-(Table_Query_from_Mac10[[#This Row],[Incremental Sales]]+((Table_Query_from_Mac10[[#This Row],[Incremental Sales]]*-(SUM(Summary!$S$8:$S$9)))))*Summary!$S$18</f>
        <v>0</v>
      </c>
      <c r="AA1031" s="47">
        <f>IFERROR(Table_Query_from_Mac10[[#This Row],[Incremental Cost]]/Table_Query_from_Mac10[[#This Row],[Incremental Sales]],0)</f>
        <v>0</v>
      </c>
      <c r="AB1031" s="47">
        <f>IFERROR(Table_Query_from_Mac10[[#This Row],[TotalCostFuture]]/Table_Query_from_Mac10[[#This Row],[totalsalesFuture]],0)</f>
        <v>0.42957510873201737</v>
      </c>
      <c r="AN1031" s="31">
        <v>16</v>
      </c>
      <c r="AO1031">
        <f t="shared" si="32"/>
        <v>4</v>
      </c>
      <c r="AQ1031" s="31">
        <v>85.4</v>
      </c>
      <c r="AR1031">
        <f t="shared" si="33"/>
        <v>29.89</v>
      </c>
    </row>
    <row r="1032" spans="1:44" x14ac:dyDescent="0.25">
      <c r="A1032">
        <v>90101</v>
      </c>
      <c r="B1032">
        <v>8</v>
      </c>
      <c r="C1032" t="s">
        <v>53</v>
      </c>
      <c r="D1032" t="s">
        <v>80</v>
      </c>
      <c r="E1032">
        <v>19</v>
      </c>
      <c r="F1032">
        <v>4.79</v>
      </c>
      <c r="G1032">
        <v>10.97</v>
      </c>
      <c r="H1032" s="1">
        <v>44847</v>
      </c>
      <c r="I1032" s="20">
        <v>0</v>
      </c>
      <c r="J1032" s="47">
        <f>Table_Query_from_Mac10[[#This Row],[unit_price]]-(Table_Query_from_Mac10[[#This Row],[unit_price]]*(Table_Query_from_Mac10[[#This Row],[discount_pct]]/100))</f>
        <v>10.97</v>
      </c>
      <c r="K1032" s="47">
        <f>Table_Query_from_Mac10[[#This Row],[unit_cost]]</f>
        <v>4.79</v>
      </c>
      <c r="L1032" s="47">
        <f>Table_Query_from_Mac10[[#This Row],[Live-cost]]*(1+Table_Query_from_Mac10[[#This Row],[CogsIncreasebyTYPE]])</f>
        <v>4.79</v>
      </c>
      <c r="M1032" s="47">
        <f>Table_Query_from_Mac10[[#This Row],[Live-cost]]*Table_Query_from_Mac10[[#This Row],[qty_to_ship]]</f>
        <v>91.01</v>
      </c>
      <c r="N1032" s="47">
        <f>IF(Table_Query_from_Mac10[[#This Row],[item_no]]="KDA",-Table_Query_from_Mac10[[#This Row],[unit_price]],Table_Query_from_Mac10[[#This Row],[Net Unit]]*Table_Query_from_Mac10[[#This Row],[qty_to_ship]])</f>
        <v>208.43</v>
      </c>
      <c r="O1032" s="47">
        <f>SUMIFS(Summary!C:C,Summary!H:H,Table_Query_from_Mac10[[#This Row],[Juiceoc]])</f>
        <v>0</v>
      </c>
      <c r="P1032" s="47">
        <f>SUMIFS(Summary!D:D,Summary!H:H,Table_Query_from_Mac10[[#This Row],[Juiceoc]])</f>
        <v>0</v>
      </c>
      <c r="Q1032" s="47">
        <f>SUMIFS(Summary!E:E,Summary!H:H,Table_Query_from_Mac10[[#This Row],[Juiceoc]])</f>
        <v>0</v>
      </c>
      <c r="R1032" s="47">
        <f>Table_Query_from_Mac10[[#This Row],[Net Unit]]*(1+Table_Query_from_Mac10[[#This Row],[PriceIncreasebyType]])</f>
        <v>10.97</v>
      </c>
      <c r="S1032" s="47">
        <f>Table_Query_from_Mac10[[#This Row],[UnitPriceFuture]]*Table_Query_from_Mac10[[#This Row],[qtytoShipFuture]]</f>
        <v>208.43</v>
      </c>
      <c r="T1032" s="47">
        <f>ROUND(Table_Query_from_Mac10[[#This Row],[qty_to_ship]]*(1+Table_Query_from_Mac10[[#This Row],[VolumeIncreasebyType]]),0)</f>
        <v>19</v>
      </c>
      <c r="U1032" s="47">
        <f>Table_Query_from_Mac10[[#This Row],[qtytoShipFuture]]*Table_Query_from_Mac10[[#This Row],[Future-cost]]</f>
        <v>91.01</v>
      </c>
      <c r="V1032" s="47">
        <f>Table_Query_from_Mac10[[#This Row],[qtytoShipFuture]]-Table_Query_from_Mac10[[#This Row],[qty_to_ship]]</f>
        <v>0</v>
      </c>
      <c r="W1032" s="47">
        <f>Table_Query_from_Mac10[[#This Row],[UnitPriceFuture]]</f>
        <v>10.97</v>
      </c>
      <c r="X1032" s="47">
        <f>Table_Query_from_Mac10[[#This Row],[Unit Increase]]*Table_Query_from_Mac10[[#This Row],[UnitPriceFuture]]</f>
        <v>0</v>
      </c>
      <c r="Y1032" s="47">
        <f>Table_Query_from_Mac10[[#This Row],[Unit Increase]]*Table_Query_from_Mac10[[#This Row],[Future-cost]]</f>
        <v>0</v>
      </c>
      <c r="Z1032" s="47">
        <f>-(Table_Query_from_Mac10[[#This Row],[Incremental Sales]]+((Table_Query_from_Mac10[[#This Row],[Incremental Sales]]*-(SUM(Summary!$S$8:$S$9)))))*Summary!$S$18</f>
        <v>0</v>
      </c>
      <c r="AA1032" s="47">
        <f>IFERROR(Table_Query_from_Mac10[[#This Row],[Incremental Cost]]/Table_Query_from_Mac10[[#This Row],[Incremental Sales]],0)</f>
        <v>0</v>
      </c>
      <c r="AB1032" s="47">
        <f>IFERROR(Table_Query_from_Mac10[[#This Row],[TotalCostFuture]]/Table_Query_from_Mac10[[#This Row],[totalsalesFuture]],0)</f>
        <v>0.43664539653600731</v>
      </c>
      <c r="AN1032" s="30">
        <v>75</v>
      </c>
      <c r="AO1032">
        <f t="shared" si="32"/>
        <v>19</v>
      </c>
      <c r="AQ1032" s="30">
        <v>31.33</v>
      </c>
      <c r="AR1032">
        <f t="shared" si="33"/>
        <v>10.97</v>
      </c>
    </row>
    <row r="1033" spans="1:44" x14ac:dyDescent="0.25">
      <c r="A1033">
        <v>90101</v>
      </c>
      <c r="B1033">
        <v>9</v>
      </c>
      <c r="C1033" t="s">
        <v>51</v>
      </c>
      <c r="D1033" t="s">
        <v>80</v>
      </c>
      <c r="E1033">
        <v>25</v>
      </c>
      <c r="F1033">
        <v>4.71</v>
      </c>
      <c r="G1033">
        <v>9.81</v>
      </c>
      <c r="H1033" s="1">
        <v>44847</v>
      </c>
      <c r="I1033" s="20">
        <v>0</v>
      </c>
      <c r="J1033" s="47">
        <f>Table_Query_from_Mac10[[#This Row],[unit_price]]-(Table_Query_from_Mac10[[#This Row],[unit_price]]*(Table_Query_from_Mac10[[#This Row],[discount_pct]]/100))</f>
        <v>9.81</v>
      </c>
      <c r="K1033" s="47">
        <f>Table_Query_from_Mac10[[#This Row],[unit_cost]]</f>
        <v>4.71</v>
      </c>
      <c r="L1033" s="47">
        <f>Table_Query_from_Mac10[[#This Row],[Live-cost]]*(1+Table_Query_from_Mac10[[#This Row],[CogsIncreasebyTYPE]])</f>
        <v>4.71</v>
      </c>
      <c r="M1033" s="47">
        <f>Table_Query_from_Mac10[[#This Row],[Live-cost]]*Table_Query_from_Mac10[[#This Row],[qty_to_ship]]</f>
        <v>117.75</v>
      </c>
      <c r="N1033" s="47">
        <f>IF(Table_Query_from_Mac10[[#This Row],[item_no]]="KDA",-Table_Query_from_Mac10[[#This Row],[unit_price]],Table_Query_from_Mac10[[#This Row],[Net Unit]]*Table_Query_from_Mac10[[#This Row],[qty_to_ship]])</f>
        <v>245.25</v>
      </c>
      <c r="O1033" s="47">
        <f>SUMIFS(Summary!C:C,Summary!H:H,Table_Query_from_Mac10[[#This Row],[Juiceoc]])</f>
        <v>0</v>
      </c>
      <c r="P1033" s="47">
        <f>SUMIFS(Summary!D:D,Summary!H:H,Table_Query_from_Mac10[[#This Row],[Juiceoc]])</f>
        <v>0</v>
      </c>
      <c r="Q1033" s="47">
        <f>SUMIFS(Summary!E:E,Summary!H:H,Table_Query_from_Mac10[[#This Row],[Juiceoc]])</f>
        <v>0</v>
      </c>
      <c r="R1033" s="47">
        <f>Table_Query_from_Mac10[[#This Row],[Net Unit]]*(1+Table_Query_from_Mac10[[#This Row],[PriceIncreasebyType]])</f>
        <v>9.81</v>
      </c>
      <c r="S1033" s="47">
        <f>Table_Query_from_Mac10[[#This Row],[UnitPriceFuture]]*Table_Query_from_Mac10[[#This Row],[qtytoShipFuture]]</f>
        <v>245.25</v>
      </c>
      <c r="T1033" s="47">
        <f>ROUND(Table_Query_from_Mac10[[#This Row],[qty_to_ship]]*(1+Table_Query_from_Mac10[[#This Row],[VolumeIncreasebyType]]),0)</f>
        <v>25</v>
      </c>
      <c r="U1033" s="47">
        <f>Table_Query_from_Mac10[[#This Row],[qtytoShipFuture]]*Table_Query_from_Mac10[[#This Row],[Future-cost]]</f>
        <v>117.75</v>
      </c>
      <c r="V1033" s="47">
        <f>Table_Query_from_Mac10[[#This Row],[qtytoShipFuture]]-Table_Query_from_Mac10[[#This Row],[qty_to_ship]]</f>
        <v>0</v>
      </c>
      <c r="W1033" s="47">
        <f>Table_Query_from_Mac10[[#This Row],[UnitPriceFuture]]</f>
        <v>9.81</v>
      </c>
      <c r="X1033" s="47">
        <f>Table_Query_from_Mac10[[#This Row],[Unit Increase]]*Table_Query_from_Mac10[[#This Row],[UnitPriceFuture]]</f>
        <v>0</v>
      </c>
      <c r="Y1033" s="47">
        <f>Table_Query_from_Mac10[[#This Row],[Unit Increase]]*Table_Query_from_Mac10[[#This Row],[Future-cost]]</f>
        <v>0</v>
      </c>
      <c r="Z1033" s="47">
        <f>-(Table_Query_from_Mac10[[#This Row],[Incremental Sales]]+((Table_Query_from_Mac10[[#This Row],[Incremental Sales]]*-(SUM(Summary!$S$8:$S$9)))))*Summary!$S$18</f>
        <v>0</v>
      </c>
      <c r="AA1033" s="47">
        <f>IFERROR(Table_Query_from_Mac10[[#This Row],[Incremental Cost]]/Table_Query_from_Mac10[[#This Row],[Incremental Sales]],0)</f>
        <v>0</v>
      </c>
      <c r="AB1033" s="47">
        <f>IFERROR(Table_Query_from_Mac10[[#This Row],[TotalCostFuture]]/Table_Query_from_Mac10[[#This Row],[totalsalesFuture]],0)</f>
        <v>0.4801223241590214</v>
      </c>
      <c r="AN1033" s="31">
        <v>100</v>
      </c>
      <c r="AO1033">
        <f t="shared" si="32"/>
        <v>25</v>
      </c>
      <c r="AQ1033" s="31">
        <v>28.03</v>
      </c>
      <c r="AR1033">
        <f t="shared" si="33"/>
        <v>9.81</v>
      </c>
    </row>
    <row r="1034" spans="1:44" x14ac:dyDescent="0.25">
      <c r="A1034">
        <v>90101</v>
      </c>
      <c r="B1034">
        <v>10</v>
      </c>
      <c r="C1034" t="s">
        <v>53</v>
      </c>
      <c r="D1034" t="s">
        <v>80</v>
      </c>
      <c r="E1034">
        <v>40</v>
      </c>
      <c r="F1034">
        <v>5.8</v>
      </c>
      <c r="G1034">
        <v>12.65</v>
      </c>
      <c r="H1034" s="1">
        <v>44847</v>
      </c>
      <c r="I1034" s="20">
        <v>0</v>
      </c>
      <c r="J1034" s="47">
        <f>Table_Query_from_Mac10[[#This Row],[unit_price]]-(Table_Query_from_Mac10[[#This Row],[unit_price]]*(Table_Query_from_Mac10[[#This Row],[discount_pct]]/100))</f>
        <v>12.65</v>
      </c>
      <c r="K1034" s="47">
        <f>Table_Query_from_Mac10[[#This Row],[unit_cost]]</f>
        <v>5.8</v>
      </c>
      <c r="L1034" s="47">
        <f>Table_Query_from_Mac10[[#This Row],[Live-cost]]*(1+Table_Query_from_Mac10[[#This Row],[CogsIncreasebyTYPE]])</f>
        <v>5.8</v>
      </c>
      <c r="M1034" s="47">
        <f>Table_Query_from_Mac10[[#This Row],[Live-cost]]*Table_Query_from_Mac10[[#This Row],[qty_to_ship]]</f>
        <v>232</v>
      </c>
      <c r="N1034" s="47">
        <f>IF(Table_Query_from_Mac10[[#This Row],[item_no]]="KDA",-Table_Query_from_Mac10[[#This Row],[unit_price]],Table_Query_from_Mac10[[#This Row],[Net Unit]]*Table_Query_from_Mac10[[#This Row],[qty_to_ship]])</f>
        <v>506</v>
      </c>
      <c r="O1034" s="47">
        <f>SUMIFS(Summary!C:C,Summary!H:H,Table_Query_from_Mac10[[#This Row],[Juiceoc]])</f>
        <v>0</v>
      </c>
      <c r="P1034" s="47">
        <f>SUMIFS(Summary!D:D,Summary!H:H,Table_Query_from_Mac10[[#This Row],[Juiceoc]])</f>
        <v>0</v>
      </c>
      <c r="Q1034" s="47">
        <f>SUMIFS(Summary!E:E,Summary!H:H,Table_Query_from_Mac10[[#This Row],[Juiceoc]])</f>
        <v>0</v>
      </c>
      <c r="R1034" s="47">
        <f>Table_Query_from_Mac10[[#This Row],[Net Unit]]*(1+Table_Query_from_Mac10[[#This Row],[PriceIncreasebyType]])</f>
        <v>12.65</v>
      </c>
      <c r="S1034" s="47">
        <f>Table_Query_from_Mac10[[#This Row],[UnitPriceFuture]]*Table_Query_from_Mac10[[#This Row],[qtytoShipFuture]]</f>
        <v>506</v>
      </c>
      <c r="T1034" s="47">
        <f>ROUND(Table_Query_from_Mac10[[#This Row],[qty_to_ship]]*(1+Table_Query_from_Mac10[[#This Row],[VolumeIncreasebyType]]),0)</f>
        <v>40</v>
      </c>
      <c r="U1034" s="47">
        <f>Table_Query_from_Mac10[[#This Row],[qtytoShipFuture]]*Table_Query_from_Mac10[[#This Row],[Future-cost]]</f>
        <v>232</v>
      </c>
      <c r="V1034" s="47">
        <f>Table_Query_from_Mac10[[#This Row],[qtytoShipFuture]]-Table_Query_from_Mac10[[#This Row],[qty_to_ship]]</f>
        <v>0</v>
      </c>
      <c r="W1034" s="47">
        <f>Table_Query_from_Mac10[[#This Row],[UnitPriceFuture]]</f>
        <v>12.65</v>
      </c>
      <c r="X1034" s="47">
        <f>Table_Query_from_Mac10[[#This Row],[Unit Increase]]*Table_Query_from_Mac10[[#This Row],[UnitPriceFuture]]</f>
        <v>0</v>
      </c>
      <c r="Y1034" s="47">
        <f>Table_Query_from_Mac10[[#This Row],[Unit Increase]]*Table_Query_from_Mac10[[#This Row],[Future-cost]]</f>
        <v>0</v>
      </c>
      <c r="Z1034" s="47">
        <f>-(Table_Query_from_Mac10[[#This Row],[Incremental Sales]]+((Table_Query_from_Mac10[[#This Row],[Incremental Sales]]*-(SUM(Summary!$S$8:$S$9)))))*Summary!$S$18</f>
        <v>0</v>
      </c>
      <c r="AA1034" s="47">
        <f>IFERROR(Table_Query_from_Mac10[[#This Row],[Incremental Cost]]/Table_Query_from_Mac10[[#This Row],[Incremental Sales]],0)</f>
        <v>0</v>
      </c>
      <c r="AB1034" s="47">
        <f>IFERROR(Table_Query_from_Mac10[[#This Row],[TotalCostFuture]]/Table_Query_from_Mac10[[#This Row],[totalsalesFuture]],0)</f>
        <v>0.45849802371541504</v>
      </c>
      <c r="AN1034" s="30">
        <v>160</v>
      </c>
      <c r="AO1034">
        <f t="shared" si="32"/>
        <v>40</v>
      </c>
      <c r="AQ1034" s="30">
        <v>36.14</v>
      </c>
      <c r="AR1034">
        <f t="shared" si="33"/>
        <v>12.65</v>
      </c>
    </row>
    <row r="1035" spans="1:44" x14ac:dyDescent="0.25">
      <c r="A1035">
        <v>90101</v>
      </c>
      <c r="B1035">
        <v>11</v>
      </c>
      <c r="C1035" t="s">
        <v>51</v>
      </c>
      <c r="D1035" t="s">
        <v>80</v>
      </c>
      <c r="E1035">
        <v>20</v>
      </c>
      <c r="F1035">
        <v>5.17</v>
      </c>
      <c r="G1035">
        <v>11</v>
      </c>
      <c r="H1035" s="1">
        <v>44847</v>
      </c>
      <c r="I1035" s="20">
        <v>0</v>
      </c>
      <c r="J1035" s="47">
        <f>Table_Query_from_Mac10[[#This Row],[unit_price]]-(Table_Query_from_Mac10[[#This Row],[unit_price]]*(Table_Query_from_Mac10[[#This Row],[discount_pct]]/100))</f>
        <v>11</v>
      </c>
      <c r="K1035" s="47">
        <f>Table_Query_from_Mac10[[#This Row],[unit_cost]]</f>
        <v>5.17</v>
      </c>
      <c r="L1035" s="47">
        <f>Table_Query_from_Mac10[[#This Row],[Live-cost]]*(1+Table_Query_from_Mac10[[#This Row],[CogsIncreasebyTYPE]])</f>
        <v>5.17</v>
      </c>
      <c r="M1035" s="47">
        <f>Table_Query_from_Mac10[[#This Row],[Live-cost]]*Table_Query_from_Mac10[[#This Row],[qty_to_ship]]</f>
        <v>103.4</v>
      </c>
      <c r="N1035" s="47">
        <f>IF(Table_Query_from_Mac10[[#This Row],[item_no]]="KDA",-Table_Query_from_Mac10[[#This Row],[unit_price]],Table_Query_from_Mac10[[#This Row],[Net Unit]]*Table_Query_from_Mac10[[#This Row],[qty_to_ship]])</f>
        <v>220</v>
      </c>
      <c r="O1035" s="47">
        <f>SUMIFS(Summary!C:C,Summary!H:H,Table_Query_from_Mac10[[#This Row],[Juiceoc]])</f>
        <v>0</v>
      </c>
      <c r="P1035" s="47">
        <f>SUMIFS(Summary!D:D,Summary!H:H,Table_Query_from_Mac10[[#This Row],[Juiceoc]])</f>
        <v>0</v>
      </c>
      <c r="Q1035" s="47">
        <f>SUMIFS(Summary!E:E,Summary!H:H,Table_Query_from_Mac10[[#This Row],[Juiceoc]])</f>
        <v>0</v>
      </c>
      <c r="R1035" s="47">
        <f>Table_Query_from_Mac10[[#This Row],[Net Unit]]*(1+Table_Query_from_Mac10[[#This Row],[PriceIncreasebyType]])</f>
        <v>11</v>
      </c>
      <c r="S1035" s="47">
        <f>Table_Query_from_Mac10[[#This Row],[UnitPriceFuture]]*Table_Query_from_Mac10[[#This Row],[qtytoShipFuture]]</f>
        <v>220</v>
      </c>
      <c r="T1035" s="47">
        <f>ROUND(Table_Query_from_Mac10[[#This Row],[qty_to_ship]]*(1+Table_Query_from_Mac10[[#This Row],[VolumeIncreasebyType]]),0)</f>
        <v>20</v>
      </c>
      <c r="U1035" s="47">
        <f>Table_Query_from_Mac10[[#This Row],[qtytoShipFuture]]*Table_Query_from_Mac10[[#This Row],[Future-cost]]</f>
        <v>103.4</v>
      </c>
      <c r="V1035" s="47">
        <f>Table_Query_from_Mac10[[#This Row],[qtytoShipFuture]]-Table_Query_from_Mac10[[#This Row],[qty_to_ship]]</f>
        <v>0</v>
      </c>
      <c r="W1035" s="47">
        <f>Table_Query_from_Mac10[[#This Row],[UnitPriceFuture]]</f>
        <v>11</v>
      </c>
      <c r="X1035" s="47">
        <f>Table_Query_from_Mac10[[#This Row],[Unit Increase]]*Table_Query_from_Mac10[[#This Row],[UnitPriceFuture]]</f>
        <v>0</v>
      </c>
      <c r="Y1035" s="47">
        <f>Table_Query_from_Mac10[[#This Row],[Unit Increase]]*Table_Query_from_Mac10[[#This Row],[Future-cost]]</f>
        <v>0</v>
      </c>
      <c r="Z1035" s="47">
        <f>-(Table_Query_from_Mac10[[#This Row],[Incremental Sales]]+((Table_Query_from_Mac10[[#This Row],[Incremental Sales]]*-(SUM(Summary!$S$8:$S$9)))))*Summary!$S$18</f>
        <v>0</v>
      </c>
      <c r="AA1035" s="47">
        <f>IFERROR(Table_Query_from_Mac10[[#This Row],[Incremental Cost]]/Table_Query_from_Mac10[[#This Row],[Incremental Sales]],0)</f>
        <v>0</v>
      </c>
      <c r="AB1035" s="47">
        <f>IFERROR(Table_Query_from_Mac10[[#This Row],[TotalCostFuture]]/Table_Query_from_Mac10[[#This Row],[totalsalesFuture]],0)</f>
        <v>0.47000000000000003</v>
      </c>
      <c r="AN1035" s="31">
        <v>80</v>
      </c>
      <c r="AO1035">
        <f t="shared" si="32"/>
        <v>20</v>
      </c>
      <c r="AQ1035" s="31">
        <v>31.42</v>
      </c>
      <c r="AR1035">
        <f t="shared" si="33"/>
        <v>11</v>
      </c>
    </row>
    <row r="1036" spans="1:44" x14ac:dyDescent="0.25">
      <c r="A1036">
        <v>90101</v>
      </c>
      <c r="B1036">
        <v>12</v>
      </c>
      <c r="C1036" t="s">
        <v>53</v>
      </c>
      <c r="D1036" t="s">
        <v>80</v>
      </c>
      <c r="E1036">
        <v>16</v>
      </c>
      <c r="F1036">
        <v>6.45</v>
      </c>
      <c r="G1036">
        <v>14.22</v>
      </c>
      <c r="H1036" s="1">
        <v>44847</v>
      </c>
      <c r="I1036" s="20">
        <v>0</v>
      </c>
      <c r="J1036" s="47">
        <f>Table_Query_from_Mac10[[#This Row],[unit_price]]-(Table_Query_from_Mac10[[#This Row],[unit_price]]*(Table_Query_from_Mac10[[#This Row],[discount_pct]]/100))</f>
        <v>14.22</v>
      </c>
      <c r="K1036" s="47">
        <f>Table_Query_from_Mac10[[#This Row],[unit_cost]]</f>
        <v>6.45</v>
      </c>
      <c r="L1036" s="47">
        <f>Table_Query_from_Mac10[[#This Row],[Live-cost]]*(1+Table_Query_from_Mac10[[#This Row],[CogsIncreasebyTYPE]])</f>
        <v>6.45</v>
      </c>
      <c r="M1036" s="47">
        <f>Table_Query_from_Mac10[[#This Row],[Live-cost]]*Table_Query_from_Mac10[[#This Row],[qty_to_ship]]</f>
        <v>103.2</v>
      </c>
      <c r="N1036" s="47">
        <f>IF(Table_Query_from_Mac10[[#This Row],[item_no]]="KDA",-Table_Query_from_Mac10[[#This Row],[unit_price]],Table_Query_from_Mac10[[#This Row],[Net Unit]]*Table_Query_from_Mac10[[#This Row],[qty_to_ship]])</f>
        <v>227.52</v>
      </c>
      <c r="O1036" s="47">
        <f>SUMIFS(Summary!C:C,Summary!H:H,Table_Query_from_Mac10[[#This Row],[Juiceoc]])</f>
        <v>0</v>
      </c>
      <c r="P1036" s="47">
        <f>SUMIFS(Summary!D:D,Summary!H:H,Table_Query_from_Mac10[[#This Row],[Juiceoc]])</f>
        <v>0</v>
      </c>
      <c r="Q1036" s="47">
        <f>SUMIFS(Summary!E:E,Summary!H:H,Table_Query_from_Mac10[[#This Row],[Juiceoc]])</f>
        <v>0</v>
      </c>
      <c r="R1036" s="47">
        <f>Table_Query_from_Mac10[[#This Row],[Net Unit]]*(1+Table_Query_from_Mac10[[#This Row],[PriceIncreasebyType]])</f>
        <v>14.22</v>
      </c>
      <c r="S1036" s="47">
        <f>Table_Query_from_Mac10[[#This Row],[UnitPriceFuture]]*Table_Query_from_Mac10[[#This Row],[qtytoShipFuture]]</f>
        <v>227.52</v>
      </c>
      <c r="T1036" s="47">
        <f>ROUND(Table_Query_from_Mac10[[#This Row],[qty_to_ship]]*(1+Table_Query_from_Mac10[[#This Row],[VolumeIncreasebyType]]),0)</f>
        <v>16</v>
      </c>
      <c r="U1036" s="47">
        <f>Table_Query_from_Mac10[[#This Row],[qtytoShipFuture]]*Table_Query_from_Mac10[[#This Row],[Future-cost]]</f>
        <v>103.2</v>
      </c>
      <c r="V1036" s="47">
        <f>Table_Query_from_Mac10[[#This Row],[qtytoShipFuture]]-Table_Query_from_Mac10[[#This Row],[qty_to_ship]]</f>
        <v>0</v>
      </c>
      <c r="W1036" s="47">
        <f>Table_Query_from_Mac10[[#This Row],[UnitPriceFuture]]</f>
        <v>14.22</v>
      </c>
      <c r="X1036" s="47">
        <f>Table_Query_from_Mac10[[#This Row],[Unit Increase]]*Table_Query_from_Mac10[[#This Row],[UnitPriceFuture]]</f>
        <v>0</v>
      </c>
      <c r="Y1036" s="47">
        <f>Table_Query_from_Mac10[[#This Row],[Unit Increase]]*Table_Query_from_Mac10[[#This Row],[Future-cost]]</f>
        <v>0</v>
      </c>
      <c r="Z1036" s="47">
        <f>-(Table_Query_from_Mac10[[#This Row],[Incremental Sales]]+((Table_Query_from_Mac10[[#This Row],[Incremental Sales]]*-(SUM(Summary!$S$8:$S$9)))))*Summary!$S$18</f>
        <v>0</v>
      </c>
      <c r="AA1036" s="47">
        <f>IFERROR(Table_Query_from_Mac10[[#This Row],[Incremental Cost]]/Table_Query_from_Mac10[[#This Row],[Incremental Sales]],0)</f>
        <v>0</v>
      </c>
      <c r="AB1036" s="47">
        <f>IFERROR(Table_Query_from_Mac10[[#This Row],[TotalCostFuture]]/Table_Query_from_Mac10[[#This Row],[totalsalesFuture]],0)</f>
        <v>0.45358649789029537</v>
      </c>
      <c r="AN1036" s="30">
        <v>64</v>
      </c>
      <c r="AO1036">
        <f t="shared" si="32"/>
        <v>16</v>
      </c>
      <c r="AQ1036" s="30">
        <v>40.64</v>
      </c>
      <c r="AR1036">
        <f t="shared" si="33"/>
        <v>14.22</v>
      </c>
    </row>
    <row r="1037" spans="1:44" x14ac:dyDescent="0.25">
      <c r="A1037">
        <v>90101</v>
      </c>
      <c r="B1037">
        <v>13</v>
      </c>
      <c r="C1037" t="s">
        <v>51</v>
      </c>
      <c r="D1037" t="s">
        <v>80</v>
      </c>
      <c r="E1037">
        <v>32</v>
      </c>
      <c r="F1037">
        <v>5.66</v>
      </c>
      <c r="G1037">
        <v>11.83</v>
      </c>
      <c r="H1037" s="1">
        <v>44847</v>
      </c>
      <c r="I1037" s="20">
        <v>0</v>
      </c>
      <c r="J1037" s="47">
        <f>Table_Query_from_Mac10[[#This Row],[unit_price]]-(Table_Query_from_Mac10[[#This Row],[unit_price]]*(Table_Query_from_Mac10[[#This Row],[discount_pct]]/100))</f>
        <v>11.83</v>
      </c>
      <c r="K1037" s="47">
        <f>Table_Query_from_Mac10[[#This Row],[unit_cost]]</f>
        <v>5.66</v>
      </c>
      <c r="L1037" s="47">
        <f>Table_Query_from_Mac10[[#This Row],[Live-cost]]*(1+Table_Query_from_Mac10[[#This Row],[CogsIncreasebyTYPE]])</f>
        <v>5.66</v>
      </c>
      <c r="M1037" s="47">
        <f>Table_Query_from_Mac10[[#This Row],[Live-cost]]*Table_Query_from_Mac10[[#This Row],[qty_to_ship]]</f>
        <v>181.12</v>
      </c>
      <c r="N1037" s="47">
        <f>IF(Table_Query_from_Mac10[[#This Row],[item_no]]="KDA",-Table_Query_from_Mac10[[#This Row],[unit_price]],Table_Query_from_Mac10[[#This Row],[Net Unit]]*Table_Query_from_Mac10[[#This Row],[qty_to_ship]])</f>
        <v>378.56</v>
      </c>
      <c r="O1037" s="47">
        <f>SUMIFS(Summary!C:C,Summary!H:H,Table_Query_from_Mac10[[#This Row],[Juiceoc]])</f>
        <v>0</v>
      </c>
      <c r="P1037" s="47">
        <f>SUMIFS(Summary!D:D,Summary!H:H,Table_Query_from_Mac10[[#This Row],[Juiceoc]])</f>
        <v>0</v>
      </c>
      <c r="Q1037" s="47">
        <f>SUMIFS(Summary!E:E,Summary!H:H,Table_Query_from_Mac10[[#This Row],[Juiceoc]])</f>
        <v>0</v>
      </c>
      <c r="R1037" s="47">
        <f>Table_Query_from_Mac10[[#This Row],[Net Unit]]*(1+Table_Query_from_Mac10[[#This Row],[PriceIncreasebyType]])</f>
        <v>11.83</v>
      </c>
      <c r="S1037" s="47">
        <f>Table_Query_from_Mac10[[#This Row],[UnitPriceFuture]]*Table_Query_from_Mac10[[#This Row],[qtytoShipFuture]]</f>
        <v>378.56</v>
      </c>
      <c r="T1037" s="47">
        <f>ROUND(Table_Query_from_Mac10[[#This Row],[qty_to_ship]]*(1+Table_Query_from_Mac10[[#This Row],[VolumeIncreasebyType]]),0)</f>
        <v>32</v>
      </c>
      <c r="U1037" s="47">
        <f>Table_Query_from_Mac10[[#This Row],[qtytoShipFuture]]*Table_Query_from_Mac10[[#This Row],[Future-cost]]</f>
        <v>181.12</v>
      </c>
      <c r="V1037" s="47">
        <f>Table_Query_from_Mac10[[#This Row],[qtytoShipFuture]]-Table_Query_from_Mac10[[#This Row],[qty_to_ship]]</f>
        <v>0</v>
      </c>
      <c r="W1037" s="47">
        <f>Table_Query_from_Mac10[[#This Row],[UnitPriceFuture]]</f>
        <v>11.83</v>
      </c>
      <c r="X1037" s="47">
        <f>Table_Query_from_Mac10[[#This Row],[Unit Increase]]*Table_Query_from_Mac10[[#This Row],[UnitPriceFuture]]</f>
        <v>0</v>
      </c>
      <c r="Y1037" s="47">
        <f>Table_Query_from_Mac10[[#This Row],[Unit Increase]]*Table_Query_from_Mac10[[#This Row],[Future-cost]]</f>
        <v>0</v>
      </c>
      <c r="Z1037" s="47">
        <f>-(Table_Query_from_Mac10[[#This Row],[Incremental Sales]]+((Table_Query_from_Mac10[[#This Row],[Incremental Sales]]*-(SUM(Summary!$S$8:$S$9)))))*Summary!$S$18</f>
        <v>0</v>
      </c>
      <c r="AA1037" s="47">
        <f>IFERROR(Table_Query_from_Mac10[[#This Row],[Incremental Cost]]/Table_Query_from_Mac10[[#This Row],[Incremental Sales]],0)</f>
        <v>0</v>
      </c>
      <c r="AB1037" s="47">
        <f>IFERROR(Table_Query_from_Mac10[[#This Row],[TotalCostFuture]]/Table_Query_from_Mac10[[#This Row],[totalsalesFuture]],0)</f>
        <v>0.47844463229078615</v>
      </c>
      <c r="AN1037" s="31">
        <v>128</v>
      </c>
      <c r="AO1037">
        <f t="shared" si="32"/>
        <v>32</v>
      </c>
      <c r="AQ1037" s="31">
        <v>33.799999999999997</v>
      </c>
      <c r="AR1037">
        <f t="shared" si="33"/>
        <v>11.83</v>
      </c>
    </row>
    <row r="1038" spans="1:44" x14ac:dyDescent="0.25">
      <c r="A1038">
        <v>90101</v>
      </c>
      <c r="B1038">
        <v>14</v>
      </c>
      <c r="C1038" t="s">
        <v>53</v>
      </c>
      <c r="D1038" t="s">
        <v>80</v>
      </c>
      <c r="E1038">
        <v>64</v>
      </c>
      <c r="F1038">
        <v>7.01</v>
      </c>
      <c r="G1038">
        <v>15.62</v>
      </c>
      <c r="H1038" s="1">
        <v>44847</v>
      </c>
      <c r="I1038" s="20">
        <v>0</v>
      </c>
      <c r="J1038" s="47">
        <f>Table_Query_from_Mac10[[#This Row],[unit_price]]-(Table_Query_from_Mac10[[#This Row],[unit_price]]*(Table_Query_from_Mac10[[#This Row],[discount_pct]]/100))</f>
        <v>15.62</v>
      </c>
      <c r="K1038" s="47">
        <f>Table_Query_from_Mac10[[#This Row],[unit_cost]]</f>
        <v>7.01</v>
      </c>
      <c r="L1038" s="47">
        <f>Table_Query_from_Mac10[[#This Row],[Live-cost]]*(1+Table_Query_from_Mac10[[#This Row],[CogsIncreasebyTYPE]])</f>
        <v>7.01</v>
      </c>
      <c r="M1038" s="47">
        <f>Table_Query_from_Mac10[[#This Row],[Live-cost]]*Table_Query_from_Mac10[[#This Row],[qty_to_ship]]</f>
        <v>448.64</v>
      </c>
      <c r="N1038" s="47">
        <f>IF(Table_Query_from_Mac10[[#This Row],[item_no]]="KDA",-Table_Query_from_Mac10[[#This Row],[unit_price]],Table_Query_from_Mac10[[#This Row],[Net Unit]]*Table_Query_from_Mac10[[#This Row],[qty_to_ship]])</f>
        <v>999.68</v>
      </c>
      <c r="O1038" s="47">
        <f>SUMIFS(Summary!C:C,Summary!H:H,Table_Query_from_Mac10[[#This Row],[Juiceoc]])</f>
        <v>0</v>
      </c>
      <c r="P1038" s="47">
        <f>SUMIFS(Summary!D:D,Summary!H:H,Table_Query_from_Mac10[[#This Row],[Juiceoc]])</f>
        <v>0</v>
      </c>
      <c r="Q1038" s="47">
        <f>SUMIFS(Summary!E:E,Summary!H:H,Table_Query_from_Mac10[[#This Row],[Juiceoc]])</f>
        <v>0</v>
      </c>
      <c r="R1038" s="47">
        <f>Table_Query_from_Mac10[[#This Row],[Net Unit]]*(1+Table_Query_from_Mac10[[#This Row],[PriceIncreasebyType]])</f>
        <v>15.62</v>
      </c>
      <c r="S1038" s="47">
        <f>Table_Query_from_Mac10[[#This Row],[UnitPriceFuture]]*Table_Query_from_Mac10[[#This Row],[qtytoShipFuture]]</f>
        <v>999.68</v>
      </c>
      <c r="T1038" s="47">
        <f>ROUND(Table_Query_from_Mac10[[#This Row],[qty_to_ship]]*(1+Table_Query_from_Mac10[[#This Row],[VolumeIncreasebyType]]),0)</f>
        <v>64</v>
      </c>
      <c r="U1038" s="47">
        <f>Table_Query_from_Mac10[[#This Row],[qtytoShipFuture]]*Table_Query_from_Mac10[[#This Row],[Future-cost]]</f>
        <v>448.64</v>
      </c>
      <c r="V1038" s="47">
        <f>Table_Query_from_Mac10[[#This Row],[qtytoShipFuture]]-Table_Query_from_Mac10[[#This Row],[qty_to_ship]]</f>
        <v>0</v>
      </c>
      <c r="W1038" s="47">
        <f>Table_Query_from_Mac10[[#This Row],[UnitPriceFuture]]</f>
        <v>15.62</v>
      </c>
      <c r="X1038" s="47">
        <f>Table_Query_from_Mac10[[#This Row],[Unit Increase]]*Table_Query_from_Mac10[[#This Row],[UnitPriceFuture]]</f>
        <v>0</v>
      </c>
      <c r="Y1038" s="47">
        <f>Table_Query_from_Mac10[[#This Row],[Unit Increase]]*Table_Query_from_Mac10[[#This Row],[Future-cost]]</f>
        <v>0</v>
      </c>
      <c r="Z1038" s="47">
        <f>-(Table_Query_from_Mac10[[#This Row],[Incremental Sales]]+((Table_Query_from_Mac10[[#This Row],[Incremental Sales]]*-(SUM(Summary!$S$8:$S$9)))))*Summary!$S$18</f>
        <v>0</v>
      </c>
      <c r="AA1038" s="47">
        <f>IFERROR(Table_Query_from_Mac10[[#This Row],[Incremental Cost]]/Table_Query_from_Mac10[[#This Row],[Incremental Sales]],0)</f>
        <v>0</v>
      </c>
      <c r="AB1038" s="47">
        <f>IFERROR(Table_Query_from_Mac10[[#This Row],[TotalCostFuture]]/Table_Query_from_Mac10[[#This Row],[totalsalesFuture]],0)</f>
        <v>0.44878361075544176</v>
      </c>
      <c r="AN1038" s="30">
        <v>256</v>
      </c>
      <c r="AO1038">
        <f t="shared" si="32"/>
        <v>64</v>
      </c>
      <c r="AQ1038" s="30">
        <v>44.62</v>
      </c>
      <c r="AR1038">
        <f t="shared" si="33"/>
        <v>15.62</v>
      </c>
    </row>
    <row r="1039" spans="1:44" x14ac:dyDescent="0.25">
      <c r="A1039">
        <v>90101</v>
      </c>
      <c r="B1039">
        <v>15</v>
      </c>
      <c r="C1039" t="s">
        <v>53</v>
      </c>
      <c r="D1039" t="s">
        <v>80</v>
      </c>
      <c r="E1039">
        <v>24</v>
      </c>
      <c r="F1039">
        <v>7.66</v>
      </c>
      <c r="G1039">
        <v>17.09</v>
      </c>
      <c r="H1039" s="1">
        <v>44847</v>
      </c>
      <c r="I1039" s="20">
        <v>0</v>
      </c>
      <c r="J1039" s="47">
        <f>Table_Query_from_Mac10[[#This Row],[unit_price]]-(Table_Query_from_Mac10[[#This Row],[unit_price]]*(Table_Query_from_Mac10[[#This Row],[discount_pct]]/100))</f>
        <v>17.09</v>
      </c>
      <c r="K1039" s="47">
        <f>Table_Query_from_Mac10[[#This Row],[unit_cost]]</f>
        <v>7.66</v>
      </c>
      <c r="L1039" s="47">
        <f>Table_Query_from_Mac10[[#This Row],[Live-cost]]*(1+Table_Query_from_Mac10[[#This Row],[CogsIncreasebyTYPE]])</f>
        <v>7.66</v>
      </c>
      <c r="M1039" s="47">
        <f>Table_Query_from_Mac10[[#This Row],[Live-cost]]*Table_Query_from_Mac10[[#This Row],[qty_to_ship]]</f>
        <v>183.84</v>
      </c>
      <c r="N1039" s="47">
        <f>IF(Table_Query_from_Mac10[[#This Row],[item_no]]="KDA",-Table_Query_from_Mac10[[#This Row],[unit_price]],Table_Query_from_Mac10[[#This Row],[Net Unit]]*Table_Query_from_Mac10[[#This Row],[qty_to_ship]])</f>
        <v>410.15999999999997</v>
      </c>
      <c r="O1039" s="47">
        <f>SUMIFS(Summary!C:C,Summary!H:H,Table_Query_from_Mac10[[#This Row],[Juiceoc]])</f>
        <v>0</v>
      </c>
      <c r="P1039" s="47">
        <f>SUMIFS(Summary!D:D,Summary!H:H,Table_Query_from_Mac10[[#This Row],[Juiceoc]])</f>
        <v>0</v>
      </c>
      <c r="Q1039" s="47">
        <f>SUMIFS(Summary!E:E,Summary!H:H,Table_Query_from_Mac10[[#This Row],[Juiceoc]])</f>
        <v>0</v>
      </c>
      <c r="R1039" s="47">
        <f>Table_Query_from_Mac10[[#This Row],[Net Unit]]*(1+Table_Query_from_Mac10[[#This Row],[PriceIncreasebyType]])</f>
        <v>17.09</v>
      </c>
      <c r="S1039" s="47">
        <f>Table_Query_from_Mac10[[#This Row],[UnitPriceFuture]]*Table_Query_from_Mac10[[#This Row],[qtytoShipFuture]]</f>
        <v>410.15999999999997</v>
      </c>
      <c r="T1039" s="47">
        <f>ROUND(Table_Query_from_Mac10[[#This Row],[qty_to_ship]]*(1+Table_Query_from_Mac10[[#This Row],[VolumeIncreasebyType]]),0)</f>
        <v>24</v>
      </c>
      <c r="U1039" s="47">
        <f>Table_Query_from_Mac10[[#This Row],[qtytoShipFuture]]*Table_Query_from_Mac10[[#This Row],[Future-cost]]</f>
        <v>183.84</v>
      </c>
      <c r="V1039" s="47">
        <f>Table_Query_from_Mac10[[#This Row],[qtytoShipFuture]]-Table_Query_from_Mac10[[#This Row],[qty_to_ship]]</f>
        <v>0</v>
      </c>
      <c r="W1039" s="47">
        <f>Table_Query_from_Mac10[[#This Row],[UnitPriceFuture]]</f>
        <v>17.09</v>
      </c>
      <c r="X1039" s="47">
        <f>Table_Query_from_Mac10[[#This Row],[Unit Increase]]*Table_Query_from_Mac10[[#This Row],[UnitPriceFuture]]</f>
        <v>0</v>
      </c>
      <c r="Y1039" s="47">
        <f>Table_Query_from_Mac10[[#This Row],[Unit Increase]]*Table_Query_from_Mac10[[#This Row],[Future-cost]]</f>
        <v>0</v>
      </c>
      <c r="Z1039" s="47">
        <f>-(Table_Query_from_Mac10[[#This Row],[Incremental Sales]]+((Table_Query_from_Mac10[[#This Row],[Incremental Sales]]*-(SUM(Summary!$S$8:$S$9)))))*Summary!$S$18</f>
        <v>0</v>
      </c>
      <c r="AA1039" s="47">
        <f>IFERROR(Table_Query_from_Mac10[[#This Row],[Incremental Cost]]/Table_Query_from_Mac10[[#This Row],[Incremental Sales]],0)</f>
        <v>0</v>
      </c>
      <c r="AB1039" s="47">
        <f>IFERROR(Table_Query_from_Mac10[[#This Row],[TotalCostFuture]]/Table_Query_from_Mac10[[#This Row],[totalsalesFuture]],0)</f>
        <v>0.4482153306026917</v>
      </c>
      <c r="AN1039" s="31">
        <v>96</v>
      </c>
      <c r="AO1039">
        <f t="shared" si="32"/>
        <v>24</v>
      </c>
      <c r="AQ1039" s="31">
        <v>48.83</v>
      </c>
      <c r="AR1039">
        <f t="shared" si="33"/>
        <v>17.09</v>
      </c>
    </row>
    <row r="1040" spans="1:44" x14ac:dyDescent="0.25">
      <c r="A1040">
        <v>90102</v>
      </c>
      <c r="B1040">
        <v>1</v>
      </c>
      <c r="C1040" t="s">
        <v>55</v>
      </c>
      <c r="D1040" t="s">
        <v>81</v>
      </c>
      <c r="E1040">
        <v>14</v>
      </c>
      <c r="F1040">
        <v>5.49</v>
      </c>
      <c r="G1040">
        <v>13.35</v>
      </c>
      <c r="H1040" s="1">
        <v>44839</v>
      </c>
      <c r="I1040" s="20">
        <v>0</v>
      </c>
      <c r="J1040" s="47">
        <f>Table_Query_from_Mac10[[#This Row],[unit_price]]-(Table_Query_from_Mac10[[#This Row],[unit_price]]*(Table_Query_from_Mac10[[#This Row],[discount_pct]]/100))</f>
        <v>13.35</v>
      </c>
      <c r="K1040" s="47">
        <f>Table_Query_from_Mac10[[#This Row],[unit_cost]]</f>
        <v>5.49</v>
      </c>
      <c r="L1040" s="47">
        <f>Table_Query_from_Mac10[[#This Row],[Live-cost]]*(1+Table_Query_from_Mac10[[#This Row],[CogsIncreasebyTYPE]])</f>
        <v>5.49</v>
      </c>
      <c r="M1040" s="47">
        <f>Table_Query_from_Mac10[[#This Row],[Live-cost]]*Table_Query_from_Mac10[[#This Row],[qty_to_ship]]</f>
        <v>76.86</v>
      </c>
      <c r="N1040" s="47">
        <f>IF(Table_Query_from_Mac10[[#This Row],[item_no]]="KDA",-Table_Query_from_Mac10[[#This Row],[unit_price]],Table_Query_from_Mac10[[#This Row],[Net Unit]]*Table_Query_from_Mac10[[#This Row],[qty_to_ship]])</f>
        <v>186.9</v>
      </c>
      <c r="O1040" s="47">
        <f>SUMIFS(Summary!C:C,Summary!H:H,Table_Query_from_Mac10[[#This Row],[Juiceoc]])</f>
        <v>0</v>
      </c>
      <c r="P1040" s="47">
        <f>SUMIFS(Summary!D:D,Summary!H:H,Table_Query_from_Mac10[[#This Row],[Juiceoc]])</f>
        <v>0</v>
      </c>
      <c r="Q1040" s="47">
        <f>SUMIFS(Summary!E:E,Summary!H:H,Table_Query_from_Mac10[[#This Row],[Juiceoc]])</f>
        <v>0</v>
      </c>
      <c r="R1040" s="47">
        <f>Table_Query_from_Mac10[[#This Row],[Net Unit]]*(1+Table_Query_from_Mac10[[#This Row],[PriceIncreasebyType]])</f>
        <v>13.35</v>
      </c>
      <c r="S1040" s="47">
        <f>Table_Query_from_Mac10[[#This Row],[UnitPriceFuture]]*Table_Query_from_Mac10[[#This Row],[qtytoShipFuture]]</f>
        <v>186.9</v>
      </c>
      <c r="T1040" s="47">
        <f>ROUND(Table_Query_from_Mac10[[#This Row],[qty_to_ship]]*(1+Table_Query_from_Mac10[[#This Row],[VolumeIncreasebyType]]),0)</f>
        <v>14</v>
      </c>
      <c r="U1040" s="47">
        <f>Table_Query_from_Mac10[[#This Row],[qtytoShipFuture]]*Table_Query_from_Mac10[[#This Row],[Future-cost]]</f>
        <v>76.86</v>
      </c>
      <c r="V1040" s="47">
        <f>Table_Query_from_Mac10[[#This Row],[qtytoShipFuture]]-Table_Query_from_Mac10[[#This Row],[qty_to_ship]]</f>
        <v>0</v>
      </c>
      <c r="W1040" s="47">
        <f>Table_Query_from_Mac10[[#This Row],[UnitPriceFuture]]</f>
        <v>13.35</v>
      </c>
      <c r="X1040" s="47">
        <f>Table_Query_from_Mac10[[#This Row],[Unit Increase]]*Table_Query_from_Mac10[[#This Row],[UnitPriceFuture]]</f>
        <v>0</v>
      </c>
      <c r="Y1040" s="47">
        <f>Table_Query_from_Mac10[[#This Row],[Unit Increase]]*Table_Query_from_Mac10[[#This Row],[Future-cost]]</f>
        <v>0</v>
      </c>
      <c r="Z1040" s="47">
        <f>-(Table_Query_from_Mac10[[#This Row],[Incremental Sales]]+((Table_Query_from_Mac10[[#This Row],[Incremental Sales]]*-(SUM(Summary!$S$8:$S$9)))))*Summary!$S$18</f>
        <v>0</v>
      </c>
      <c r="AA1040" s="47">
        <f>IFERROR(Table_Query_from_Mac10[[#This Row],[Incremental Cost]]/Table_Query_from_Mac10[[#This Row],[Incremental Sales]],0)</f>
        <v>0</v>
      </c>
      <c r="AB1040" s="47">
        <f>IFERROR(Table_Query_from_Mac10[[#This Row],[TotalCostFuture]]/Table_Query_from_Mac10[[#This Row],[totalsalesFuture]],0)</f>
        <v>0.41123595505617977</v>
      </c>
      <c r="AN1040" s="30">
        <v>54</v>
      </c>
      <c r="AO1040">
        <f t="shared" si="32"/>
        <v>14</v>
      </c>
      <c r="AQ1040" s="30">
        <v>38.15</v>
      </c>
      <c r="AR1040">
        <f t="shared" si="33"/>
        <v>13.35</v>
      </c>
    </row>
    <row r="1041" spans="1:44" x14ac:dyDescent="0.25">
      <c r="A1041">
        <v>90102</v>
      </c>
      <c r="B1041">
        <v>2</v>
      </c>
      <c r="C1041" t="s">
        <v>55</v>
      </c>
      <c r="D1041" t="s">
        <v>81</v>
      </c>
      <c r="E1041">
        <v>48</v>
      </c>
      <c r="F1041">
        <v>6</v>
      </c>
      <c r="G1041">
        <v>14.48</v>
      </c>
      <c r="H1041" s="1">
        <v>44839</v>
      </c>
      <c r="I1041" s="20">
        <v>0</v>
      </c>
      <c r="J1041" s="47">
        <f>Table_Query_from_Mac10[[#This Row],[unit_price]]-(Table_Query_from_Mac10[[#This Row],[unit_price]]*(Table_Query_from_Mac10[[#This Row],[discount_pct]]/100))</f>
        <v>14.48</v>
      </c>
      <c r="K1041" s="47">
        <f>Table_Query_from_Mac10[[#This Row],[unit_cost]]</f>
        <v>6</v>
      </c>
      <c r="L1041" s="47">
        <f>Table_Query_from_Mac10[[#This Row],[Live-cost]]*(1+Table_Query_from_Mac10[[#This Row],[CogsIncreasebyTYPE]])</f>
        <v>6</v>
      </c>
      <c r="M1041" s="47">
        <f>Table_Query_from_Mac10[[#This Row],[Live-cost]]*Table_Query_from_Mac10[[#This Row],[qty_to_ship]]</f>
        <v>288</v>
      </c>
      <c r="N1041" s="47">
        <f>IF(Table_Query_from_Mac10[[#This Row],[item_no]]="KDA",-Table_Query_from_Mac10[[#This Row],[unit_price]],Table_Query_from_Mac10[[#This Row],[Net Unit]]*Table_Query_from_Mac10[[#This Row],[qty_to_ship]])</f>
        <v>695.04</v>
      </c>
      <c r="O1041" s="47">
        <f>SUMIFS(Summary!C:C,Summary!H:H,Table_Query_from_Mac10[[#This Row],[Juiceoc]])</f>
        <v>0</v>
      </c>
      <c r="P1041" s="47">
        <f>SUMIFS(Summary!D:D,Summary!H:H,Table_Query_from_Mac10[[#This Row],[Juiceoc]])</f>
        <v>0</v>
      </c>
      <c r="Q1041" s="47">
        <f>SUMIFS(Summary!E:E,Summary!H:H,Table_Query_from_Mac10[[#This Row],[Juiceoc]])</f>
        <v>0</v>
      </c>
      <c r="R1041" s="47">
        <f>Table_Query_from_Mac10[[#This Row],[Net Unit]]*(1+Table_Query_from_Mac10[[#This Row],[PriceIncreasebyType]])</f>
        <v>14.48</v>
      </c>
      <c r="S1041" s="47">
        <f>Table_Query_from_Mac10[[#This Row],[UnitPriceFuture]]*Table_Query_from_Mac10[[#This Row],[qtytoShipFuture]]</f>
        <v>695.04</v>
      </c>
      <c r="T1041" s="47">
        <f>ROUND(Table_Query_from_Mac10[[#This Row],[qty_to_ship]]*(1+Table_Query_from_Mac10[[#This Row],[VolumeIncreasebyType]]),0)</f>
        <v>48</v>
      </c>
      <c r="U1041" s="47">
        <f>Table_Query_from_Mac10[[#This Row],[qtytoShipFuture]]*Table_Query_from_Mac10[[#This Row],[Future-cost]]</f>
        <v>288</v>
      </c>
      <c r="V1041" s="47">
        <f>Table_Query_from_Mac10[[#This Row],[qtytoShipFuture]]-Table_Query_from_Mac10[[#This Row],[qty_to_ship]]</f>
        <v>0</v>
      </c>
      <c r="W1041" s="47">
        <f>Table_Query_from_Mac10[[#This Row],[UnitPriceFuture]]</f>
        <v>14.48</v>
      </c>
      <c r="X1041" s="47">
        <f>Table_Query_from_Mac10[[#This Row],[Unit Increase]]*Table_Query_from_Mac10[[#This Row],[UnitPriceFuture]]</f>
        <v>0</v>
      </c>
      <c r="Y1041" s="47">
        <f>Table_Query_from_Mac10[[#This Row],[Unit Increase]]*Table_Query_from_Mac10[[#This Row],[Future-cost]]</f>
        <v>0</v>
      </c>
      <c r="Z1041" s="47">
        <f>-(Table_Query_from_Mac10[[#This Row],[Incremental Sales]]+((Table_Query_from_Mac10[[#This Row],[Incremental Sales]]*-(SUM(Summary!$S$8:$S$9)))))*Summary!$S$18</f>
        <v>0</v>
      </c>
      <c r="AA1041" s="47">
        <f>IFERROR(Table_Query_from_Mac10[[#This Row],[Incremental Cost]]/Table_Query_from_Mac10[[#This Row],[Incremental Sales]],0)</f>
        <v>0</v>
      </c>
      <c r="AB1041" s="47">
        <f>IFERROR(Table_Query_from_Mac10[[#This Row],[TotalCostFuture]]/Table_Query_from_Mac10[[#This Row],[totalsalesFuture]],0)</f>
        <v>0.4143646408839779</v>
      </c>
      <c r="AN1041" s="31">
        <v>192</v>
      </c>
      <c r="AO1041">
        <f t="shared" si="32"/>
        <v>48</v>
      </c>
      <c r="AQ1041" s="31">
        <v>41.37</v>
      </c>
      <c r="AR1041">
        <f t="shared" si="33"/>
        <v>14.48</v>
      </c>
    </row>
    <row r="1042" spans="1:44" x14ac:dyDescent="0.25">
      <c r="A1042">
        <v>90102</v>
      </c>
      <c r="B1042">
        <v>3</v>
      </c>
      <c r="C1042" t="s">
        <v>55</v>
      </c>
      <c r="D1042" t="s">
        <v>81</v>
      </c>
      <c r="E1042">
        <v>12</v>
      </c>
      <c r="F1042">
        <v>6.6</v>
      </c>
      <c r="G1042">
        <v>16.420000000000002</v>
      </c>
      <c r="H1042" s="1">
        <v>44839</v>
      </c>
      <c r="I1042" s="20">
        <v>0</v>
      </c>
      <c r="J1042" s="47">
        <f>Table_Query_from_Mac10[[#This Row],[unit_price]]-(Table_Query_from_Mac10[[#This Row],[unit_price]]*(Table_Query_from_Mac10[[#This Row],[discount_pct]]/100))</f>
        <v>16.420000000000002</v>
      </c>
      <c r="K1042" s="47">
        <f>Table_Query_from_Mac10[[#This Row],[unit_cost]]</f>
        <v>6.6</v>
      </c>
      <c r="L1042" s="47">
        <f>Table_Query_from_Mac10[[#This Row],[Live-cost]]*(1+Table_Query_from_Mac10[[#This Row],[CogsIncreasebyTYPE]])</f>
        <v>6.6</v>
      </c>
      <c r="M1042" s="47">
        <f>Table_Query_from_Mac10[[#This Row],[Live-cost]]*Table_Query_from_Mac10[[#This Row],[qty_to_ship]]</f>
        <v>79.199999999999989</v>
      </c>
      <c r="N1042" s="47">
        <f>IF(Table_Query_from_Mac10[[#This Row],[item_no]]="KDA",-Table_Query_from_Mac10[[#This Row],[unit_price]],Table_Query_from_Mac10[[#This Row],[Net Unit]]*Table_Query_from_Mac10[[#This Row],[qty_to_ship]])</f>
        <v>197.04000000000002</v>
      </c>
      <c r="O1042" s="47">
        <f>SUMIFS(Summary!C:C,Summary!H:H,Table_Query_from_Mac10[[#This Row],[Juiceoc]])</f>
        <v>0</v>
      </c>
      <c r="P1042" s="47">
        <f>SUMIFS(Summary!D:D,Summary!H:H,Table_Query_from_Mac10[[#This Row],[Juiceoc]])</f>
        <v>0</v>
      </c>
      <c r="Q1042" s="47">
        <f>SUMIFS(Summary!E:E,Summary!H:H,Table_Query_from_Mac10[[#This Row],[Juiceoc]])</f>
        <v>0</v>
      </c>
      <c r="R1042" s="47">
        <f>Table_Query_from_Mac10[[#This Row],[Net Unit]]*(1+Table_Query_from_Mac10[[#This Row],[PriceIncreasebyType]])</f>
        <v>16.420000000000002</v>
      </c>
      <c r="S1042" s="47">
        <f>Table_Query_from_Mac10[[#This Row],[UnitPriceFuture]]*Table_Query_from_Mac10[[#This Row],[qtytoShipFuture]]</f>
        <v>197.04000000000002</v>
      </c>
      <c r="T1042" s="47">
        <f>ROUND(Table_Query_from_Mac10[[#This Row],[qty_to_ship]]*(1+Table_Query_from_Mac10[[#This Row],[VolumeIncreasebyType]]),0)</f>
        <v>12</v>
      </c>
      <c r="U1042" s="47">
        <f>Table_Query_from_Mac10[[#This Row],[qtytoShipFuture]]*Table_Query_from_Mac10[[#This Row],[Future-cost]]</f>
        <v>79.199999999999989</v>
      </c>
      <c r="V1042" s="47">
        <f>Table_Query_from_Mac10[[#This Row],[qtytoShipFuture]]-Table_Query_from_Mac10[[#This Row],[qty_to_ship]]</f>
        <v>0</v>
      </c>
      <c r="W1042" s="47">
        <f>Table_Query_from_Mac10[[#This Row],[UnitPriceFuture]]</f>
        <v>16.420000000000002</v>
      </c>
      <c r="X1042" s="47">
        <f>Table_Query_from_Mac10[[#This Row],[Unit Increase]]*Table_Query_from_Mac10[[#This Row],[UnitPriceFuture]]</f>
        <v>0</v>
      </c>
      <c r="Y1042" s="47">
        <f>Table_Query_from_Mac10[[#This Row],[Unit Increase]]*Table_Query_from_Mac10[[#This Row],[Future-cost]]</f>
        <v>0</v>
      </c>
      <c r="Z1042" s="47">
        <f>-(Table_Query_from_Mac10[[#This Row],[Incremental Sales]]+((Table_Query_from_Mac10[[#This Row],[Incremental Sales]]*-(SUM(Summary!$S$8:$S$9)))))*Summary!$S$18</f>
        <v>0</v>
      </c>
      <c r="AA1042" s="47">
        <f>IFERROR(Table_Query_from_Mac10[[#This Row],[Incremental Cost]]/Table_Query_from_Mac10[[#This Row],[Incremental Sales]],0)</f>
        <v>0</v>
      </c>
      <c r="AB1042" s="47">
        <f>IFERROR(Table_Query_from_Mac10[[#This Row],[TotalCostFuture]]/Table_Query_from_Mac10[[#This Row],[totalsalesFuture]],0)</f>
        <v>0.40194884287454313</v>
      </c>
      <c r="AN1042" s="30">
        <v>48</v>
      </c>
      <c r="AO1042">
        <f t="shared" si="32"/>
        <v>12</v>
      </c>
      <c r="AQ1042" s="30">
        <v>46.9</v>
      </c>
      <c r="AR1042">
        <f t="shared" si="33"/>
        <v>16.420000000000002</v>
      </c>
    </row>
    <row r="1043" spans="1:44" x14ac:dyDescent="0.25">
      <c r="A1043">
        <v>90102</v>
      </c>
      <c r="B1043">
        <v>4</v>
      </c>
      <c r="C1043" t="s">
        <v>55</v>
      </c>
      <c r="D1043" t="s">
        <v>81</v>
      </c>
      <c r="E1043">
        <v>7</v>
      </c>
      <c r="F1043">
        <v>8.31</v>
      </c>
      <c r="G1043">
        <v>21.09</v>
      </c>
      <c r="H1043" s="1">
        <v>44839</v>
      </c>
      <c r="I1043" s="20">
        <v>0</v>
      </c>
      <c r="J1043" s="47">
        <f>Table_Query_from_Mac10[[#This Row],[unit_price]]-(Table_Query_from_Mac10[[#This Row],[unit_price]]*(Table_Query_from_Mac10[[#This Row],[discount_pct]]/100))</f>
        <v>21.09</v>
      </c>
      <c r="K1043" s="47">
        <f>Table_Query_from_Mac10[[#This Row],[unit_cost]]</f>
        <v>8.31</v>
      </c>
      <c r="L1043" s="47">
        <f>Table_Query_from_Mac10[[#This Row],[Live-cost]]*(1+Table_Query_from_Mac10[[#This Row],[CogsIncreasebyTYPE]])</f>
        <v>8.31</v>
      </c>
      <c r="M1043" s="47">
        <f>Table_Query_from_Mac10[[#This Row],[Live-cost]]*Table_Query_from_Mac10[[#This Row],[qty_to_ship]]</f>
        <v>58.17</v>
      </c>
      <c r="N1043" s="47">
        <f>IF(Table_Query_from_Mac10[[#This Row],[item_no]]="KDA",-Table_Query_from_Mac10[[#This Row],[unit_price]],Table_Query_from_Mac10[[#This Row],[Net Unit]]*Table_Query_from_Mac10[[#This Row],[qty_to_ship]])</f>
        <v>147.63</v>
      </c>
      <c r="O1043" s="47">
        <f>SUMIFS(Summary!C:C,Summary!H:H,Table_Query_from_Mac10[[#This Row],[Juiceoc]])</f>
        <v>0</v>
      </c>
      <c r="P1043" s="47">
        <f>SUMIFS(Summary!D:D,Summary!H:H,Table_Query_from_Mac10[[#This Row],[Juiceoc]])</f>
        <v>0</v>
      </c>
      <c r="Q1043" s="47">
        <f>SUMIFS(Summary!E:E,Summary!H:H,Table_Query_from_Mac10[[#This Row],[Juiceoc]])</f>
        <v>0</v>
      </c>
      <c r="R1043" s="47">
        <f>Table_Query_from_Mac10[[#This Row],[Net Unit]]*(1+Table_Query_from_Mac10[[#This Row],[PriceIncreasebyType]])</f>
        <v>21.09</v>
      </c>
      <c r="S1043" s="47">
        <f>Table_Query_from_Mac10[[#This Row],[UnitPriceFuture]]*Table_Query_from_Mac10[[#This Row],[qtytoShipFuture]]</f>
        <v>147.63</v>
      </c>
      <c r="T1043" s="47">
        <f>ROUND(Table_Query_from_Mac10[[#This Row],[qty_to_ship]]*(1+Table_Query_from_Mac10[[#This Row],[VolumeIncreasebyType]]),0)</f>
        <v>7</v>
      </c>
      <c r="U1043" s="47">
        <f>Table_Query_from_Mac10[[#This Row],[qtytoShipFuture]]*Table_Query_from_Mac10[[#This Row],[Future-cost]]</f>
        <v>58.17</v>
      </c>
      <c r="V1043" s="47">
        <f>Table_Query_from_Mac10[[#This Row],[qtytoShipFuture]]-Table_Query_from_Mac10[[#This Row],[qty_to_ship]]</f>
        <v>0</v>
      </c>
      <c r="W1043" s="47">
        <f>Table_Query_from_Mac10[[#This Row],[UnitPriceFuture]]</f>
        <v>21.09</v>
      </c>
      <c r="X1043" s="47">
        <f>Table_Query_from_Mac10[[#This Row],[Unit Increase]]*Table_Query_from_Mac10[[#This Row],[UnitPriceFuture]]</f>
        <v>0</v>
      </c>
      <c r="Y1043" s="47">
        <f>Table_Query_from_Mac10[[#This Row],[Unit Increase]]*Table_Query_from_Mac10[[#This Row],[Future-cost]]</f>
        <v>0</v>
      </c>
      <c r="Z1043" s="47">
        <f>-(Table_Query_from_Mac10[[#This Row],[Incremental Sales]]+((Table_Query_from_Mac10[[#This Row],[Incremental Sales]]*-(SUM(Summary!$S$8:$S$9)))))*Summary!$S$18</f>
        <v>0</v>
      </c>
      <c r="AA1043" s="47">
        <f>IFERROR(Table_Query_from_Mac10[[#This Row],[Incremental Cost]]/Table_Query_from_Mac10[[#This Row],[Incremental Sales]],0)</f>
        <v>0</v>
      </c>
      <c r="AB1043" s="47">
        <f>IFERROR(Table_Query_from_Mac10[[#This Row],[TotalCostFuture]]/Table_Query_from_Mac10[[#This Row],[totalsalesFuture]],0)</f>
        <v>0.39402560455192037</v>
      </c>
      <c r="AN1043" s="31">
        <v>28</v>
      </c>
      <c r="AO1043">
        <f t="shared" si="32"/>
        <v>7</v>
      </c>
      <c r="AQ1043" s="31">
        <v>60.26</v>
      </c>
      <c r="AR1043">
        <f t="shared" si="33"/>
        <v>21.09</v>
      </c>
    </row>
    <row r="1044" spans="1:44" x14ac:dyDescent="0.25">
      <c r="A1044">
        <v>90103</v>
      </c>
      <c r="B1044">
        <v>1</v>
      </c>
      <c r="C1044" t="s">
        <v>55</v>
      </c>
      <c r="D1044" t="s">
        <v>81</v>
      </c>
      <c r="E1044">
        <v>8</v>
      </c>
      <c r="F1044">
        <v>7.37</v>
      </c>
      <c r="G1044">
        <v>18.14</v>
      </c>
      <c r="H1044" s="1">
        <v>44838</v>
      </c>
      <c r="I1044" s="20">
        <v>0</v>
      </c>
      <c r="J1044" s="47">
        <f>Table_Query_from_Mac10[[#This Row],[unit_price]]-(Table_Query_from_Mac10[[#This Row],[unit_price]]*(Table_Query_from_Mac10[[#This Row],[discount_pct]]/100))</f>
        <v>18.14</v>
      </c>
      <c r="K1044" s="47">
        <f>Table_Query_from_Mac10[[#This Row],[unit_cost]]</f>
        <v>7.37</v>
      </c>
      <c r="L1044" s="47">
        <f>Table_Query_from_Mac10[[#This Row],[Live-cost]]*(1+Table_Query_from_Mac10[[#This Row],[CogsIncreasebyTYPE]])</f>
        <v>7.37</v>
      </c>
      <c r="M1044" s="47">
        <f>Table_Query_from_Mac10[[#This Row],[Live-cost]]*Table_Query_from_Mac10[[#This Row],[qty_to_ship]]</f>
        <v>58.96</v>
      </c>
      <c r="N1044" s="47">
        <f>IF(Table_Query_from_Mac10[[#This Row],[item_no]]="KDA",-Table_Query_from_Mac10[[#This Row],[unit_price]],Table_Query_from_Mac10[[#This Row],[Net Unit]]*Table_Query_from_Mac10[[#This Row],[qty_to_ship]])</f>
        <v>145.12</v>
      </c>
      <c r="O1044" s="47">
        <f>SUMIFS(Summary!C:C,Summary!H:H,Table_Query_from_Mac10[[#This Row],[Juiceoc]])</f>
        <v>0</v>
      </c>
      <c r="P1044" s="47">
        <f>SUMIFS(Summary!D:D,Summary!H:H,Table_Query_from_Mac10[[#This Row],[Juiceoc]])</f>
        <v>0</v>
      </c>
      <c r="Q1044" s="47">
        <f>SUMIFS(Summary!E:E,Summary!H:H,Table_Query_from_Mac10[[#This Row],[Juiceoc]])</f>
        <v>0</v>
      </c>
      <c r="R1044" s="47">
        <f>Table_Query_from_Mac10[[#This Row],[Net Unit]]*(1+Table_Query_from_Mac10[[#This Row],[PriceIncreasebyType]])</f>
        <v>18.14</v>
      </c>
      <c r="S1044" s="47">
        <f>Table_Query_from_Mac10[[#This Row],[UnitPriceFuture]]*Table_Query_from_Mac10[[#This Row],[qtytoShipFuture]]</f>
        <v>145.12</v>
      </c>
      <c r="T1044" s="47">
        <f>ROUND(Table_Query_from_Mac10[[#This Row],[qty_to_ship]]*(1+Table_Query_from_Mac10[[#This Row],[VolumeIncreasebyType]]),0)</f>
        <v>8</v>
      </c>
      <c r="U1044" s="47">
        <f>Table_Query_from_Mac10[[#This Row],[qtytoShipFuture]]*Table_Query_from_Mac10[[#This Row],[Future-cost]]</f>
        <v>58.96</v>
      </c>
      <c r="V1044" s="47">
        <f>Table_Query_from_Mac10[[#This Row],[qtytoShipFuture]]-Table_Query_from_Mac10[[#This Row],[qty_to_ship]]</f>
        <v>0</v>
      </c>
      <c r="W1044" s="47">
        <f>Table_Query_from_Mac10[[#This Row],[UnitPriceFuture]]</f>
        <v>18.14</v>
      </c>
      <c r="X1044" s="47">
        <f>Table_Query_from_Mac10[[#This Row],[Unit Increase]]*Table_Query_from_Mac10[[#This Row],[UnitPriceFuture]]</f>
        <v>0</v>
      </c>
      <c r="Y1044" s="47">
        <f>Table_Query_from_Mac10[[#This Row],[Unit Increase]]*Table_Query_from_Mac10[[#This Row],[Future-cost]]</f>
        <v>0</v>
      </c>
      <c r="Z1044" s="47">
        <f>-(Table_Query_from_Mac10[[#This Row],[Incremental Sales]]+((Table_Query_from_Mac10[[#This Row],[Incremental Sales]]*-(SUM(Summary!$S$8:$S$9)))))*Summary!$S$18</f>
        <v>0</v>
      </c>
      <c r="AA1044" s="47">
        <f>IFERROR(Table_Query_from_Mac10[[#This Row],[Incremental Cost]]/Table_Query_from_Mac10[[#This Row],[Incremental Sales]],0)</f>
        <v>0</v>
      </c>
      <c r="AB1044" s="47">
        <f>IFERROR(Table_Query_from_Mac10[[#This Row],[TotalCostFuture]]/Table_Query_from_Mac10[[#This Row],[totalsalesFuture]],0)</f>
        <v>0.40628445424476295</v>
      </c>
      <c r="AN1044" s="30">
        <v>31</v>
      </c>
      <c r="AO1044">
        <f t="shared" si="32"/>
        <v>8</v>
      </c>
      <c r="AQ1044" s="30">
        <v>51.83</v>
      </c>
      <c r="AR1044">
        <f t="shared" si="33"/>
        <v>18.14</v>
      </c>
    </row>
    <row r="1045" spans="1:44" x14ac:dyDescent="0.25">
      <c r="A1045">
        <v>90103</v>
      </c>
      <c r="B1045">
        <v>2</v>
      </c>
      <c r="C1045" t="s">
        <v>55</v>
      </c>
      <c r="D1045" t="s">
        <v>81</v>
      </c>
      <c r="E1045">
        <v>10</v>
      </c>
      <c r="F1045">
        <v>10.18</v>
      </c>
      <c r="G1045">
        <v>27.29</v>
      </c>
      <c r="H1045" s="1">
        <v>44838</v>
      </c>
      <c r="I1045" s="20">
        <v>0</v>
      </c>
      <c r="J1045" s="47">
        <f>Table_Query_from_Mac10[[#This Row],[unit_price]]-(Table_Query_from_Mac10[[#This Row],[unit_price]]*(Table_Query_from_Mac10[[#This Row],[discount_pct]]/100))</f>
        <v>27.29</v>
      </c>
      <c r="K1045" s="47">
        <f>Table_Query_from_Mac10[[#This Row],[unit_cost]]</f>
        <v>10.18</v>
      </c>
      <c r="L1045" s="47">
        <f>Table_Query_from_Mac10[[#This Row],[Live-cost]]*(1+Table_Query_from_Mac10[[#This Row],[CogsIncreasebyTYPE]])</f>
        <v>10.18</v>
      </c>
      <c r="M1045" s="47">
        <f>Table_Query_from_Mac10[[#This Row],[Live-cost]]*Table_Query_from_Mac10[[#This Row],[qty_to_ship]]</f>
        <v>101.8</v>
      </c>
      <c r="N1045" s="47">
        <f>IF(Table_Query_from_Mac10[[#This Row],[item_no]]="KDA",-Table_Query_from_Mac10[[#This Row],[unit_price]],Table_Query_from_Mac10[[#This Row],[Net Unit]]*Table_Query_from_Mac10[[#This Row],[qty_to_ship]])</f>
        <v>272.89999999999998</v>
      </c>
      <c r="O1045" s="47">
        <f>SUMIFS(Summary!C:C,Summary!H:H,Table_Query_from_Mac10[[#This Row],[Juiceoc]])</f>
        <v>0</v>
      </c>
      <c r="P1045" s="47">
        <f>SUMIFS(Summary!D:D,Summary!H:H,Table_Query_from_Mac10[[#This Row],[Juiceoc]])</f>
        <v>0</v>
      </c>
      <c r="Q1045" s="47">
        <f>SUMIFS(Summary!E:E,Summary!H:H,Table_Query_from_Mac10[[#This Row],[Juiceoc]])</f>
        <v>0</v>
      </c>
      <c r="R1045" s="47">
        <f>Table_Query_from_Mac10[[#This Row],[Net Unit]]*(1+Table_Query_from_Mac10[[#This Row],[PriceIncreasebyType]])</f>
        <v>27.29</v>
      </c>
      <c r="S1045" s="47">
        <f>Table_Query_from_Mac10[[#This Row],[UnitPriceFuture]]*Table_Query_from_Mac10[[#This Row],[qtytoShipFuture]]</f>
        <v>272.89999999999998</v>
      </c>
      <c r="T1045" s="47">
        <f>ROUND(Table_Query_from_Mac10[[#This Row],[qty_to_ship]]*(1+Table_Query_from_Mac10[[#This Row],[VolumeIncreasebyType]]),0)</f>
        <v>10</v>
      </c>
      <c r="U1045" s="47">
        <f>Table_Query_from_Mac10[[#This Row],[qtytoShipFuture]]*Table_Query_from_Mac10[[#This Row],[Future-cost]]</f>
        <v>101.8</v>
      </c>
      <c r="V1045" s="47">
        <f>Table_Query_from_Mac10[[#This Row],[qtytoShipFuture]]-Table_Query_from_Mac10[[#This Row],[qty_to_ship]]</f>
        <v>0</v>
      </c>
      <c r="W1045" s="47">
        <f>Table_Query_from_Mac10[[#This Row],[UnitPriceFuture]]</f>
        <v>27.29</v>
      </c>
      <c r="X1045" s="47">
        <f>Table_Query_from_Mac10[[#This Row],[Unit Increase]]*Table_Query_from_Mac10[[#This Row],[UnitPriceFuture]]</f>
        <v>0</v>
      </c>
      <c r="Y1045" s="47">
        <f>Table_Query_from_Mac10[[#This Row],[Unit Increase]]*Table_Query_from_Mac10[[#This Row],[Future-cost]]</f>
        <v>0</v>
      </c>
      <c r="Z1045" s="47">
        <f>-(Table_Query_from_Mac10[[#This Row],[Incremental Sales]]+((Table_Query_from_Mac10[[#This Row],[Incremental Sales]]*-(SUM(Summary!$S$8:$S$9)))))*Summary!$S$18</f>
        <v>0</v>
      </c>
      <c r="AA1045" s="47">
        <f>IFERROR(Table_Query_from_Mac10[[#This Row],[Incremental Cost]]/Table_Query_from_Mac10[[#This Row],[Incremental Sales]],0)</f>
        <v>0</v>
      </c>
      <c r="AB1045" s="47">
        <f>IFERROR(Table_Query_from_Mac10[[#This Row],[TotalCostFuture]]/Table_Query_from_Mac10[[#This Row],[totalsalesFuture]],0)</f>
        <v>0.37303041407108833</v>
      </c>
      <c r="AN1045" s="31">
        <v>40</v>
      </c>
      <c r="AO1045">
        <f t="shared" si="32"/>
        <v>10</v>
      </c>
      <c r="AQ1045" s="31">
        <v>77.959999999999994</v>
      </c>
      <c r="AR1045">
        <f t="shared" si="33"/>
        <v>27.29</v>
      </c>
    </row>
    <row r="1046" spans="1:44" x14ac:dyDescent="0.25">
      <c r="A1046">
        <v>90103</v>
      </c>
      <c r="B1046">
        <v>3</v>
      </c>
      <c r="C1046" t="s">
        <v>55</v>
      </c>
      <c r="D1046" t="s">
        <v>81</v>
      </c>
      <c r="E1046">
        <v>4</v>
      </c>
      <c r="F1046">
        <v>12.04</v>
      </c>
      <c r="G1046">
        <v>31.43</v>
      </c>
      <c r="H1046" s="1">
        <v>44838</v>
      </c>
      <c r="I1046" s="20">
        <v>0</v>
      </c>
      <c r="J1046" s="47">
        <f>Table_Query_from_Mac10[[#This Row],[unit_price]]-(Table_Query_from_Mac10[[#This Row],[unit_price]]*(Table_Query_from_Mac10[[#This Row],[discount_pct]]/100))</f>
        <v>31.43</v>
      </c>
      <c r="K1046" s="47">
        <f>Table_Query_from_Mac10[[#This Row],[unit_cost]]</f>
        <v>12.04</v>
      </c>
      <c r="L1046" s="47">
        <f>Table_Query_from_Mac10[[#This Row],[Live-cost]]*(1+Table_Query_from_Mac10[[#This Row],[CogsIncreasebyTYPE]])</f>
        <v>12.04</v>
      </c>
      <c r="M1046" s="47">
        <f>Table_Query_from_Mac10[[#This Row],[Live-cost]]*Table_Query_from_Mac10[[#This Row],[qty_to_ship]]</f>
        <v>48.16</v>
      </c>
      <c r="N1046" s="47">
        <f>IF(Table_Query_from_Mac10[[#This Row],[item_no]]="KDA",-Table_Query_from_Mac10[[#This Row],[unit_price]],Table_Query_from_Mac10[[#This Row],[Net Unit]]*Table_Query_from_Mac10[[#This Row],[qty_to_ship]])</f>
        <v>125.72</v>
      </c>
      <c r="O1046" s="47">
        <f>SUMIFS(Summary!C:C,Summary!H:H,Table_Query_from_Mac10[[#This Row],[Juiceoc]])</f>
        <v>0</v>
      </c>
      <c r="P1046" s="47">
        <f>SUMIFS(Summary!D:D,Summary!H:H,Table_Query_from_Mac10[[#This Row],[Juiceoc]])</f>
        <v>0</v>
      </c>
      <c r="Q1046" s="47">
        <f>SUMIFS(Summary!E:E,Summary!H:H,Table_Query_from_Mac10[[#This Row],[Juiceoc]])</f>
        <v>0</v>
      </c>
      <c r="R1046" s="47">
        <f>Table_Query_from_Mac10[[#This Row],[Net Unit]]*(1+Table_Query_from_Mac10[[#This Row],[PriceIncreasebyType]])</f>
        <v>31.43</v>
      </c>
      <c r="S1046" s="47">
        <f>Table_Query_from_Mac10[[#This Row],[UnitPriceFuture]]*Table_Query_from_Mac10[[#This Row],[qtytoShipFuture]]</f>
        <v>125.72</v>
      </c>
      <c r="T1046" s="47">
        <f>ROUND(Table_Query_from_Mac10[[#This Row],[qty_to_ship]]*(1+Table_Query_from_Mac10[[#This Row],[VolumeIncreasebyType]]),0)</f>
        <v>4</v>
      </c>
      <c r="U1046" s="47">
        <f>Table_Query_from_Mac10[[#This Row],[qtytoShipFuture]]*Table_Query_from_Mac10[[#This Row],[Future-cost]]</f>
        <v>48.16</v>
      </c>
      <c r="V1046" s="47">
        <f>Table_Query_from_Mac10[[#This Row],[qtytoShipFuture]]-Table_Query_from_Mac10[[#This Row],[qty_to_ship]]</f>
        <v>0</v>
      </c>
      <c r="W1046" s="47">
        <f>Table_Query_from_Mac10[[#This Row],[UnitPriceFuture]]</f>
        <v>31.43</v>
      </c>
      <c r="X1046" s="47">
        <f>Table_Query_from_Mac10[[#This Row],[Unit Increase]]*Table_Query_from_Mac10[[#This Row],[UnitPriceFuture]]</f>
        <v>0</v>
      </c>
      <c r="Y1046" s="47">
        <f>Table_Query_from_Mac10[[#This Row],[Unit Increase]]*Table_Query_from_Mac10[[#This Row],[Future-cost]]</f>
        <v>0</v>
      </c>
      <c r="Z1046" s="47">
        <f>-(Table_Query_from_Mac10[[#This Row],[Incremental Sales]]+((Table_Query_from_Mac10[[#This Row],[Incremental Sales]]*-(SUM(Summary!$S$8:$S$9)))))*Summary!$S$18</f>
        <v>0</v>
      </c>
      <c r="AA1046" s="47">
        <f>IFERROR(Table_Query_from_Mac10[[#This Row],[Incremental Cost]]/Table_Query_from_Mac10[[#This Row],[Incremental Sales]],0)</f>
        <v>0</v>
      </c>
      <c r="AB1046" s="47">
        <f>IFERROR(Table_Query_from_Mac10[[#This Row],[TotalCostFuture]]/Table_Query_from_Mac10[[#This Row],[totalsalesFuture]],0)</f>
        <v>0.38307349665924273</v>
      </c>
      <c r="AN1046" s="30">
        <v>16</v>
      </c>
      <c r="AO1046">
        <f t="shared" si="32"/>
        <v>4</v>
      </c>
      <c r="AQ1046" s="30">
        <v>89.79</v>
      </c>
      <c r="AR1046">
        <f t="shared" si="33"/>
        <v>31.43</v>
      </c>
    </row>
    <row r="1047" spans="1:44" x14ac:dyDescent="0.25">
      <c r="A1047">
        <v>90103</v>
      </c>
      <c r="B1047">
        <v>4</v>
      </c>
      <c r="C1047" t="s">
        <v>55</v>
      </c>
      <c r="D1047" t="s">
        <v>81</v>
      </c>
      <c r="E1047">
        <v>3</v>
      </c>
      <c r="F1047">
        <v>13.68</v>
      </c>
      <c r="G1047">
        <v>36.54</v>
      </c>
      <c r="H1047" s="1">
        <v>44838</v>
      </c>
      <c r="I1047" s="20">
        <v>0</v>
      </c>
      <c r="J1047" s="47">
        <f>Table_Query_from_Mac10[[#This Row],[unit_price]]-(Table_Query_from_Mac10[[#This Row],[unit_price]]*(Table_Query_from_Mac10[[#This Row],[discount_pct]]/100))</f>
        <v>36.54</v>
      </c>
      <c r="K1047" s="47">
        <f>Table_Query_from_Mac10[[#This Row],[unit_cost]]</f>
        <v>13.68</v>
      </c>
      <c r="L1047" s="47">
        <f>Table_Query_from_Mac10[[#This Row],[Live-cost]]*(1+Table_Query_from_Mac10[[#This Row],[CogsIncreasebyTYPE]])</f>
        <v>13.68</v>
      </c>
      <c r="M1047" s="47">
        <f>Table_Query_from_Mac10[[#This Row],[Live-cost]]*Table_Query_from_Mac10[[#This Row],[qty_to_ship]]</f>
        <v>41.04</v>
      </c>
      <c r="N1047" s="47">
        <f>IF(Table_Query_from_Mac10[[#This Row],[item_no]]="KDA",-Table_Query_from_Mac10[[#This Row],[unit_price]],Table_Query_from_Mac10[[#This Row],[Net Unit]]*Table_Query_from_Mac10[[#This Row],[qty_to_ship]])</f>
        <v>109.62</v>
      </c>
      <c r="O1047" s="47">
        <f>SUMIFS(Summary!C:C,Summary!H:H,Table_Query_from_Mac10[[#This Row],[Juiceoc]])</f>
        <v>0</v>
      </c>
      <c r="P1047" s="47">
        <f>SUMIFS(Summary!D:D,Summary!H:H,Table_Query_from_Mac10[[#This Row],[Juiceoc]])</f>
        <v>0</v>
      </c>
      <c r="Q1047" s="47">
        <f>SUMIFS(Summary!E:E,Summary!H:H,Table_Query_from_Mac10[[#This Row],[Juiceoc]])</f>
        <v>0</v>
      </c>
      <c r="R1047" s="47">
        <f>Table_Query_from_Mac10[[#This Row],[Net Unit]]*(1+Table_Query_from_Mac10[[#This Row],[PriceIncreasebyType]])</f>
        <v>36.54</v>
      </c>
      <c r="S1047" s="47">
        <f>Table_Query_from_Mac10[[#This Row],[UnitPriceFuture]]*Table_Query_from_Mac10[[#This Row],[qtytoShipFuture]]</f>
        <v>109.62</v>
      </c>
      <c r="T1047" s="47">
        <f>ROUND(Table_Query_from_Mac10[[#This Row],[qty_to_ship]]*(1+Table_Query_from_Mac10[[#This Row],[VolumeIncreasebyType]]),0)</f>
        <v>3</v>
      </c>
      <c r="U1047" s="47">
        <f>Table_Query_from_Mac10[[#This Row],[qtytoShipFuture]]*Table_Query_from_Mac10[[#This Row],[Future-cost]]</f>
        <v>41.04</v>
      </c>
      <c r="V1047" s="47">
        <f>Table_Query_from_Mac10[[#This Row],[qtytoShipFuture]]-Table_Query_from_Mac10[[#This Row],[qty_to_ship]]</f>
        <v>0</v>
      </c>
      <c r="W1047" s="47">
        <f>Table_Query_from_Mac10[[#This Row],[UnitPriceFuture]]</f>
        <v>36.54</v>
      </c>
      <c r="X1047" s="47">
        <f>Table_Query_from_Mac10[[#This Row],[Unit Increase]]*Table_Query_from_Mac10[[#This Row],[UnitPriceFuture]]</f>
        <v>0</v>
      </c>
      <c r="Y1047" s="47">
        <f>Table_Query_from_Mac10[[#This Row],[Unit Increase]]*Table_Query_from_Mac10[[#This Row],[Future-cost]]</f>
        <v>0</v>
      </c>
      <c r="Z1047" s="47">
        <f>-(Table_Query_from_Mac10[[#This Row],[Incremental Sales]]+((Table_Query_from_Mac10[[#This Row],[Incremental Sales]]*-(SUM(Summary!$S$8:$S$9)))))*Summary!$S$18</f>
        <v>0</v>
      </c>
      <c r="AA1047" s="47">
        <f>IFERROR(Table_Query_from_Mac10[[#This Row],[Incremental Cost]]/Table_Query_from_Mac10[[#This Row],[Incremental Sales]],0)</f>
        <v>0</v>
      </c>
      <c r="AB1047" s="47">
        <f>IFERROR(Table_Query_from_Mac10[[#This Row],[TotalCostFuture]]/Table_Query_from_Mac10[[#This Row],[totalsalesFuture]],0)</f>
        <v>0.37438423645320196</v>
      </c>
      <c r="AN1047" s="31">
        <v>12</v>
      </c>
      <c r="AO1047">
        <f t="shared" si="32"/>
        <v>3</v>
      </c>
      <c r="AQ1047" s="31">
        <v>104.4</v>
      </c>
      <c r="AR1047">
        <f t="shared" si="33"/>
        <v>36.54</v>
      </c>
    </row>
    <row r="1048" spans="1:44" x14ac:dyDescent="0.25">
      <c r="A1048">
        <v>90103</v>
      </c>
      <c r="B1048">
        <v>5</v>
      </c>
      <c r="C1048" t="s">
        <v>55</v>
      </c>
      <c r="D1048" t="s">
        <v>81</v>
      </c>
      <c r="E1048">
        <v>14</v>
      </c>
      <c r="F1048">
        <v>5.49</v>
      </c>
      <c r="G1048">
        <v>13.35</v>
      </c>
      <c r="H1048" s="1">
        <v>44838</v>
      </c>
      <c r="I1048" s="20">
        <v>0</v>
      </c>
      <c r="J1048" s="47">
        <f>Table_Query_from_Mac10[[#This Row],[unit_price]]-(Table_Query_from_Mac10[[#This Row],[unit_price]]*(Table_Query_from_Mac10[[#This Row],[discount_pct]]/100))</f>
        <v>13.35</v>
      </c>
      <c r="K1048" s="47">
        <f>Table_Query_from_Mac10[[#This Row],[unit_cost]]</f>
        <v>5.49</v>
      </c>
      <c r="L1048" s="47">
        <f>Table_Query_from_Mac10[[#This Row],[Live-cost]]*(1+Table_Query_from_Mac10[[#This Row],[CogsIncreasebyTYPE]])</f>
        <v>5.49</v>
      </c>
      <c r="M1048" s="47">
        <f>Table_Query_from_Mac10[[#This Row],[Live-cost]]*Table_Query_from_Mac10[[#This Row],[qty_to_ship]]</f>
        <v>76.86</v>
      </c>
      <c r="N1048" s="47">
        <f>IF(Table_Query_from_Mac10[[#This Row],[item_no]]="KDA",-Table_Query_from_Mac10[[#This Row],[unit_price]],Table_Query_from_Mac10[[#This Row],[Net Unit]]*Table_Query_from_Mac10[[#This Row],[qty_to_ship]])</f>
        <v>186.9</v>
      </c>
      <c r="O1048" s="47">
        <f>SUMIFS(Summary!C:C,Summary!H:H,Table_Query_from_Mac10[[#This Row],[Juiceoc]])</f>
        <v>0</v>
      </c>
      <c r="P1048" s="47">
        <f>SUMIFS(Summary!D:D,Summary!H:H,Table_Query_from_Mac10[[#This Row],[Juiceoc]])</f>
        <v>0</v>
      </c>
      <c r="Q1048" s="47">
        <f>SUMIFS(Summary!E:E,Summary!H:H,Table_Query_from_Mac10[[#This Row],[Juiceoc]])</f>
        <v>0</v>
      </c>
      <c r="R1048" s="47">
        <f>Table_Query_from_Mac10[[#This Row],[Net Unit]]*(1+Table_Query_from_Mac10[[#This Row],[PriceIncreasebyType]])</f>
        <v>13.35</v>
      </c>
      <c r="S1048" s="47">
        <f>Table_Query_from_Mac10[[#This Row],[UnitPriceFuture]]*Table_Query_from_Mac10[[#This Row],[qtytoShipFuture]]</f>
        <v>186.9</v>
      </c>
      <c r="T1048" s="47">
        <f>ROUND(Table_Query_from_Mac10[[#This Row],[qty_to_ship]]*(1+Table_Query_from_Mac10[[#This Row],[VolumeIncreasebyType]]),0)</f>
        <v>14</v>
      </c>
      <c r="U1048" s="47">
        <f>Table_Query_from_Mac10[[#This Row],[qtytoShipFuture]]*Table_Query_from_Mac10[[#This Row],[Future-cost]]</f>
        <v>76.86</v>
      </c>
      <c r="V1048" s="47">
        <f>Table_Query_from_Mac10[[#This Row],[qtytoShipFuture]]-Table_Query_from_Mac10[[#This Row],[qty_to_ship]]</f>
        <v>0</v>
      </c>
      <c r="W1048" s="47">
        <f>Table_Query_from_Mac10[[#This Row],[UnitPriceFuture]]</f>
        <v>13.35</v>
      </c>
      <c r="X1048" s="47">
        <f>Table_Query_from_Mac10[[#This Row],[Unit Increase]]*Table_Query_from_Mac10[[#This Row],[UnitPriceFuture]]</f>
        <v>0</v>
      </c>
      <c r="Y1048" s="47">
        <f>Table_Query_from_Mac10[[#This Row],[Unit Increase]]*Table_Query_from_Mac10[[#This Row],[Future-cost]]</f>
        <v>0</v>
      </c>
      <c r="Z1048" s="47">
        <f>-(Table_Query_from_Mac10[[#This Row],[Incremental Sales]]+((Table_Query_from_Mac10[[#This Row],[Incremental Sales]]*-(SUM(Summary!$S$8:$S$9)))))*Summary!$S$18</f>
        <v>0</v>
      </c>
      <c r="AA1048" s="47">
        <f>IFERROR(Table_Query_from_Mac10[[#This Row],[Incremental Cost]]/Table_Query_from_Mac10[[#This Row],[Incremental Sales]],0)</f>
        <v>0</v>
      </c>
      <c r="AB1048" s="47">
        <f>IFERROR(Table_Query_from_Mac10[[#This Row],[TotalCostFuture]]/Table_Query_from_Mac10[[#This Row],[totalsalesFuture]],0)</f>
        <v>0.41123595505617977</v>
      </c>
      <c r="AN1048" s="30">
        <v>54</v>
      </c>
      <c r="AO1048">
        <f t="shared" si="32"/>
        <v>14</v>
      </c>
      <c r="AQ1048" s="30">
        <v>38.15</v>
      </c>
      <c r="AR1048">
        <f t="shared" si="33"/>
        <v>13.35</v>
      </c>
    </row>
    <row r="1049" spans="1:44" x14ac:dyDescent="0.25">
      <c r="A1049">
        <v>90104</v>
      </c>
      <c r="B1049">
        <v>1</v>
      </c>
      <c r="C1049" t="s">
        <v>56</v>
      </c>
      <c r="D1049" t="s">
        <v>81</v>
      </c>
      <c r="E1049">
        <v>1563</v>
      </c>
      <c r="F1049">
        <v>0.03</v>
      </c>
      <c r="G1049">
        <v>7.0000000000000007E-2</v>
      </c>
      <c r="H1049" s="1">
        <v>44837</v>
      </c>
      <c r="I1049" s="20">
        <v>0</v>
      </c>
      <c r="J1049" s="47">
        <f>Table_Query_from_Mac10[[#This Row],[unit_price]]-(Table_Query_from_Mac10[[#This Row],[unit_price]]*(Table_Query_from_Mac10[[#This Row],[discount_pct]]/100))</f>
        <v>7.0000000000000007E-2</v>
      </c>
      <c r="K1049" s="47">
        <f>Table_Query_from_Mac10[[#This Row],[unit_cost]]</f>
        <v>0.03</v>
      </c>
      <c r="L1049" s="47">
        <f>Table_Query_from_Mac10[[#This Row],[Live-cost]]*(1+Table_Query_from_Mac10[[#This Row],[CogsIncreasebyTYPE]])</f>
        <v>0.03</v>
      </c>
      <c r="M1049" s="47">
        <f>Table_Query_from_Mac10[[#This Row],[Live-cost]]*Table_Query_from_Mac10[[#This Row],[qty_to_ship]]</f>
        <v>46.89</v>
      </c>
      <c r="N1049" s="47">
        <f>IF(Table_Query_from_Mac10[[#This Row],[item_no]]="KDA",-Table_Query_from_Mac10[[#This Row],[unit_price]],Table_Query_from_Mac10[[#This Row],[Net Unit]]*Table_Query_from_Mac10[[#This Row],[qty_to_ship]])</f>
        <v>109.41000000000001</v>
      </c>
      <c r="O1049" s="47">
        <f>SUMIFS(Summary!C:C,Summary!H:H,Table_Query_from_Mac10[[#This Row],[Juiceoc]])</f>
        <v>0</v>
      </c>
      <c r="P1049" s="47">
        <f>SUMIFS(Summary!D:D,Summary!H:H,Table_Query_from_Mac10[[#This Row],[Juiceoc]])</f>
        <v>0</v>
      </c>
      <c r="Q1049" s="47">
        <f>SUMIFS(Summary!E:E,Summary!H:H,Table_Query_from_Mac10[[#This Row],[Juiceoc]])</f>
        <v>0</v>
      </c>
      <c r="R1049" s="47">
        <f>Table_Query_from_Mac10[[#This Row],[Net Unit]]*(1+Table_Query_from_Mac10[[#This Row],[PriceIncreasebyType]])</f>
        <v>7.0000000000000007E-2</v>
      </c>
      <c r="S1049" s="47">
        <f>Table_Query_from_Mac10[[#This Row],[UnitPriceFuture]]*Table_Query_from_Mac10[[#This Row],[qtytoShipFuture]]</f>
        <v>109.41000000000001</v>
      </c>
      <c r="T1049" s="47">
        <f>ROUND(Table_Query_from_Mac10[[#This Row],[qty_to_ship]]*(1+Table_Query_from_Mac10[[#This Row],[VolumeIncreasebyType]]),0)</f>
        <v>1563</v>
      </c>
      <c r="U1049" s="47">
        <f>Table_Query_from_Mac10[[#This Row],[qtytoShipFuture]]*Table_Query_from_Mac10[[#This Row],[Future-cost]]</f>
        <v>46.89</v>
      </c>
      <c r="V1049" s="47">
        <f>Table_Query_from_Mac10[[#This Row],[qtytoShipFuture]]-Table_Query_from_Mac10[[#This Row],[qty_to_ship]]</f>
        <v>0</v>
      </c>
      <c r="W1049" s="47">
        <f>Table_Query_from_Mac10[[#This Row],[UnitPriceFuture]]</f>
        <v>7.0000000000000007E-2</v>
      </c>
      <c r="X1049" s="47">
        <f>Table_Query_from_Mac10[[#This Row],[Unit Increase]]*Table_Query_from_Mac10[[#This Row],[UnitPriceFuture]]</f>
        <v>0</v>
      </c>
      <c r="Y1049" s="47">
        <f>Table_Query_from_Mac10[[#This Row],[Unit Increase]]*Table_Query_from_Mac10[[#This Row],[Future-cost]]</f>
        <v>0</v>
      </c>
      <c r="Z1049" s="47">
        <f>-(Table_Query_from_Mac10[[#This Row],[Incremental Sales]]+((Table_Query_from_Mac10[[#This Row],[Incremental Sales]]*-(SUM(Summary!$S$8:$S$9)))))*Summary!$S$18</f>
        <v>0</v>
      </c>
      <c r="AA1049" s="47">
        <f>IFERROR(Table_Query_from_Mac10[[#This Row],[Incremental Cost]]/Table_Query_from_Mac10[[#This Row],[Incremental Sales]],0)</f>
        <v>0</v>
      </c>
      <c r="AB1049" s="47">
        <f>IFERROR(Table_Query_from_Mac10[[#This Row],[TotalCostFuture]]/Table_Query_from_Mac10[[#This Row],[totalsalesFuture]],0)</f>
        <v>0.42857142857142855</v>
      </c>
      <c r="AN1049" s="31">
        <v>6250</v>
      </c>
      <c r="AO1049">
        <f t="shared" si="32"/>
        <v>1563</v>
      </c>
      <c r="AQ1049" s="31">
        <v>0.189</v>
      </c>
      <c r="AR1049">
        <f t="shared" si="33"/>
        <v>7.0000000000000007E-2</v>
      </c>
    </row>
    <row r="1050" spans="1:44" x14ac:dyDescent="0.25">
      <c r="A1050">
        <v>90104</v>
      </c>
      <c r="B1050">
        <v>2</v>
      </c>
      <c r="C1050" t="s">
        <v>56</v>
      </c>
      <c r="D1050" t="s">
        <v>81</v>
      </c>
      <c r="E1050">
        <v>1500</v>
      </c>
      <c r="F1050">
        <v>0.04</v>
      </c>
      <c r="G1050">
        <v>0.08</v>
      </c>
      <c r="H1050" s="1">
        <v>44837</v>
      </c>
      <c r="I1050" s="20">
        <v>0</v>
      </c>
      <c r="J1050" s="47">
        <f>Table_Query_from_Mac10[[#This Row],[unit_price]]-(Table_Query_from_Mac10[[#This Row],[unit_price]]*(Table_Query_from_Mac10[[#This Row],[discount_pct]]/100))</f>
        <v>0.08</v>
      </c>
      <c r="K1050" s="47">
        <f>Table_Query_from_Mac10[[#This Row],[unit_cost]]</f>
        <v>0.04</v>
      </c>
      <c r="L1050" s="47">
        <f>Table_Query_from_Mac10[[#This Row],[Live-cost]]*(1+Table_Query_from_Mac10[[#This Row],[CogsIncreasebyTYPE]])</f>
        <v>0.04</v>
      </c>
      <c r="M1050" s="47">
        <f>Table_Query_from_Mac10[[#This Row],[Live-cost]]*Table_Query_from_Mac10[[#This Row],[qty_to_ship]]</f>
        <v>60</v>
      </c>
      <c r="N1050" s="47">
        <f>IF(Table_Query_from_Mac10[[#This Row],[item_no]]="KDA",-Table_Query_from_Mac10[[#This Row],[unit_price]],Table_Query_from_Mac10[[#This Row],[Net Unit]]*Table_Query_from_Mac10[[#This Row],[qty_to_ship]])</f>
        <v>120</v>
      </c>
      <c r="O1050" s="47">
        <f>SUMIFS(Summary!C:C,Summary!H:H,Table_Query_from_Mac10[[#This Row],[Juiceoc]])</f>
        <v>0</v>
      </c>
      <c r="P1050" s="47">
        <f>SUMIFS(Summary!D:D,Summary!H:H,Table_Query_from_Mac10[[#This Row],[Juiceoc]])</f>
        <v>0</v>
      </c>
      <c r="Q1050" s="47">
        <f>SUMIFS(Summary!E:E,Summary!H:H,Table_Query_from_Mac10[[#This Row],[Juiceoc]])</f>
        <v>0</v>
      </c>
      <c r="R1050" s="47">
        <f>Table_Query_from_Mac10[[#This Row],[Net Unit]]*(1+Table_Query_from_Mac10[[#This Row],[PriceIncreasebyType]])</f>
        <v>0.08</v>
      </c>
      <c r="S1050" s="47">
        <f>Table_Query_from_Mac10[[#This Row],[UnitPriceFuture]]*Table_Query_from_Mac10[[#This Row],[qtytoShipFuture]]</f>
        <v>120</v>
      </c>
      <c r="T1050" s="47">
        <f>ROUND(Table_Query_from_Mac10[[#This Row],[qty_to_ship]]*(1+Table_Query_from_Mac10[[#This Row],[VolumeIncreasebyType]]),0)</f>
        <v>1500</v>
      </c>
      <c r="U1050" s="47">
        <f>Table_Query_from_Mac10[[#This Row],[qtytoShipFuture]]*Table_Query_from_Mac10[[#This Row],[Future-cost]]</f>
        <v>60</v>
      </c>
      <c r="V1050" s="47">
        <f>Table_Query_from_Mac10[[#This Row],[qtytoShipFuture]]-Table_Query_from_Mac10[[#This Row],[qty_to_ship]]</f>
        <v>0</v>
      </c>
      <c r="W1050" s="47">
        <f>Table_Query_from_Mac10[[#This Row],[UnitPriceFuture]]</f>
        <v>0.08</v>
      </c>
      <c r="X1050" s="47">
        <f>Table_Query_from_Mac10[[#This Row],[Unit Increase]]*Table_Query_from_Mac10[[#This Row],[UnitPriceFuture]]</f>
        <v>0</v>
      </c>
      <c r="Y1050" s="47">
        <f>Table_Query_from_Mac10[[#This Row],[Unit Increase]]*Table_Query_from_Mac10[[#This Row],[Future-cost]]</f>
        <v>0</v>
      </c>
      <c r="Z1050" s="47">
        <f>-(Table_Query_from_Mac10[[#This Row],[Incremental Sales]]+((Table_Query_from_Mac10[[#This Row],[Incremental Sales]]*-(SUM(Summary!$S$8:$S$9)))))*Summary!$S$18</f>
        <v>0</v>
      </c>
      <c r="AA1050" s="47">
        <f>IFERROR(Table_Query_from_Mac10[[#This Row],[Incremental Cost]]/Table_Query_from_Mac10[[#This Row],[Incremental Sales]],0)</f>
        <v>0</v>
      </c>
      <c r="AB1050" s="47">
        <f>IFERROR(Table_Query_from_Mac10[[#This Row],[TotalCostFuture]]/Table_Query_from_Mac10[[#This Row],[totalsalesFuture]],0)</f>
        <v>0.5</v>
      </c>
      <c r="AN1050" s="30">
        <v>6000</v>
      </c>
      <c r="AO1050">
        <f t="shared" si="32"/>
        <v>1500</v>
      </c>
      <c r="AQ1050" s="30">
        <v>0.224</v>
      </c>
      <c r="AR1050">
        <f t="shared" si="33"/>
        <v>0.08</v>
      </c>
    </row>
    <row r="1051" spans="1:44" x14ac:dyDescent="0.25">
      <c r="A1051">
        <v>90104</v>
      </c>
      <c r="B1051">
        <v>3</v>
      </c>
      <c r="C1051" t="s">
        <v>56</v>
      </c>
      <c r="D1051" t="s">
        <v>81</v>
      </c>
      <c r="E1051">
        <v>1500</v>
      </c>
      <c r="F1051">
        <v>0.04</v>
      </c>
      <c r="G1051">
        <v>0.1</v>
      </c>
      <c r="H1051" s="1">
        <v>44837</v>
      </c>
      <c r="I1051" s="20">
        <v>0</v>
      </c>
      <c r="J1051" s="47">
        <f>Table_Query_from_Mac10[[#This Row],[unit_price]]-(Table_Query_from_Mac10[[#This Row],[unit_price]]*(Table_Query_from_Mac10[[#This Row],[discount_pct]]/100))</f>
        <v>0.1</v>
      </c>
      <c r="K1051" s="47">
        <f>Table_Query_from_Mac10[[#This Row],[unit_cost]]</f>
        <v>0.04</v>
      </c>
      <c r="L1051" s="47">
        <f>Table_Query_from_Mac10[[#This Row],[Live-cost]]*(1+Table_Query_from_Mac10[[#This Row],[CogsIncreasebyTYPE]])</f>
        <v>0.04</v>
      </c>
      <c r="M1051" s="47">
        <f>Table_Query_from_Mac10[[#This Row],[Live-cost]]*Table_Query_from_Mac10[[#This Row],[qty_to_ship]]</f>
        <v>60</v>
      </c>
      <c r="N1051" s="47">
        <f>IF(Table_Query_from_Mac10[[#This Row],[item_no]]="KDA",-Table_Query_from_Mac10[[#This Row],[unit_price]],Table_Query_from_Mac10[[#This Row],[Net Unit]]*Table_Query_from_Mac10[[#This Row],[qty_to_ship]])</f>
        <v>150</v>
      </c>
      <c r="O1051" s="47">
        <f>SUMIFS(Summary!C:C,Summary!H:H,Table_Query_from_Mac10[[#This Row],[Juiceoc]])</f>
        <v>0</v>
      </c>
      <c r="P1051" s="47">
        <f>SUMIFS(Summary!D:D,Summary!H:H,Table_Query_from_Mac10[[#This Row],[Juiceoc]])</f>
        <v>0</v>
      </c>
      <c r="Q1051" s="47">
        <f>SUMIFS(Summary!E:E,Summary!H:H,Table_Query_from_Mac10[[#This Row],[Juiceoc]])</f>
        <v>0</v>
      </c>
      <c r="R1051" s="47">
        <f>Table_Query_from_Mac10[[#This Row],[Net Unit]]*(1+Table_Query_from_Mac10[[#This Row],[PriceIncreasebyType]])</f>
        <v>0.1</v>
      </c>
      <c r="S1051" s="47">
        <f>Table_Query_from_Mac10[[#This Row],[UnitPriceFuture]]*Table_Query_from_Mac10[[#This Row],[qtytoShipFuture]]</f>
        <v>150</v>
      </c>
      <c r="T1051" s="47">
        <f>ROUND(Table_Query_from_Mac10[[#This Row],[qty_to_ship]]*(1+Table_Query_from_Mac10[[#This Row],[VolumeIncreasebyType]]),0)</f>
        <v>1500</v>
      </c>
      <c r="U1051" s="47">
        <f>Table_Query_from_Mac10[[#This Row],[qtytoShipFuture]]*Table_Query_from_Mac10[[#This Row],[Future-cost]]</f>
        <v>60</v>
      </c>
      <c r="V1051" s="47">
        <f>Table_Query_from_Mac10[[#This Row],[qtytoShipFuture]]-Table_Query_from_Mac10[[#This Row],[qty_to_ship]]</f>
        <v>0</v>
      </c>
      <c r="W1051" s="47">
        <f>Table_Query_from_Mac10[[#This Row],[UnitPriceFuture]]</f>
        <v>0.1</v>
      </c>
      <c r="X1051" s="47">
        <f>Table_Query_from_Mac10[[#This Row],[Unit Increase]]*Table_Query_from_Mac10[[#This Row],[UnitPriceFuture]]</f>
        <v>0</v>
      </c>
      <c r="Y1051" s="47">
        <f>Table_Query_from_Mac10[[#This Row],[Unit Increase]]*Table_Query_from_Mac10[[#This Row],[Future-cost]]</f>
        <v>0</v>
      </c>
      <c r="Z1051" s="47">
        <f>-(Table_Query_from_Mac10[[#This Row],[Incremental Sales]]+((Table_Query_from_Mac10[[#This Row],[Incremental Sales]]*-(SUM(Summary!$S$8:$S$9)))))*Summary!$S$18</f>
        <v>0</v>
      </c>
      <c r="AA1051" s="47">
        <f>IFERROR(Table_Query_from_Mac10[[#This Row],[Incremental Cost]]/Table_Query_from_Mac10[[#This Row],[Incremental Sales]],0)</f>
        <v>0</v>
      </c>
      <c r="AB1051" s="47">
        <f>IFERROR(Table_Query_from_Mac10[[#This Row],[TotalCostFuture]]/Table_Query_from_Mac10[[#This Row],[totalsalesFuture]],0)</f>
        <v>0.4</v>
      </c>
      <c r="AN1051" s="31">
        <v>6000</v>
      </c>
      <c r="AO1051">
        <f t="shared" si="32"/>
        <v>1500</v>
      </c>
      <c r="AQ1051" s="31">
        <v>0.27600000000000002</v>
      </c>
      <c r="AR1051">
        <f t="shared" si="33"/>
        <v>0.1</v>
      </c>
    </row>
    <row r="1052" spans="1:44" x14ac:dyDescent="0.25">
      <c r="A1052">
        <v>90104</v>
      </c>
      <c r="B1052">
        <v>4</v>
      </c>
      <c r="C1052" t="s">
        <v>56</v>
      </c>
      <c r="D1052" t="s">
        <v>81</v>
      </c>
      <c r="E1052">
        <v>1063</v>
      </c>
      <c r="F1052">
        <v>0.05</v>
      </c>
      <c r="G1052">
        <v>0.1</v>
      </c>
      <c r="H1052" s="1">
        <v>44837</v>
      </c>
      <c r="I1052" s="20">
        <v>0</v>
      </c>
      <c r="J1052" s="47">
        <f>Table_Query_from_Mac10[[#This Row],[unit_price]]-(Table_Query_from_Mac10[[#This Row],[unit_price]]*(Table_Query_from_Mac10[[#This Row],[discount_pct]]/100))</f>
        <v>0.1</v>
      </c>
      <c r="K1052" s="47">
        <f>Table_Query_from_Mac10[[#This Row],[unit_cost]]</f>
        <v>0.05</v>
      </c>
      <c r="L1052" s="47">
        <f>Table_Query_from_Mac10[[#This Row],[Live-cost]]*(1+Table_Query_from_Mac10[[#This Row],[CogsIncreasebyTYPE]])</f>
        <v>0.05</v>
      </c>
      <c r="M1052" s="47">
        <f>Table_Query_from_Mac10[[#This Row],[Live-cost]]*Table_Query_from_Mac10[[#This Row],[qty_to_ship]]</f>
        <v>53.150000000000006</v>
      </c>
      <c r="N1052" s="47">
        <f>IF(Table_Query_from_Mac10[[#This Row],[item_no]]="KDA",-Table_Query_from_Mac10[[#This Row],[unit_price]],Table_Query_from_Mac10[[#This Row],[Net Unit]]*Table_Query_from_Mac10[[#This Row],[qty_to_ship]])</f>
        <v>106.30000000000001</v>
      </c>
      <c r="O1052" s="47">
        <f>SUMIFS(Summary!C:C,Summary!H:H,Table_Query_from_Mac10[[#This Row],[Juiceoc]])</f>
        <v>0</v>
      </c>
      <c r="P1052" s="47">
        <f>SUMIFS(Summary!D:D,Summary!H:H,Table_Query_from_Mac10[[#This Row],[Juiceoc]])</f>
        <v>0</v>
      </c>
      <c r="Q1052" s="47">
        <f>SUMIFS(Summary!E:E,Summary!H:H,Table_Query_from_Mac10[[#This Row],[Juiceoc]])</f>
        <v>0</v>
      </c>
      <c r="R1052" s="47">
        <f>Table_Query_from_Mac10[[#This Row],[Net Unit]]*(1+Table_Query_from_Mac10[[#This Row],[PriceIncreasebyType]])</f>
        <v>0.1</v>
      </c>
      <c r="S1052" s="47">
        <f>Table_Query_from_Mac10[[#This Row],[UnitPriceFuture]]*Table_Query_from_Mac10[[#This Row],[qtytoShipFuture]]</f>
        <v>106.30000000000001</v>
      </c>
      <c r="T1052" s="47">
        <f>ROUND(Table_Query_from_Mac10[[#This Row],[qty_to_ship]]*(1+Table_Query_from_Mac10[[#This Row],[VolumeIncreasebyType]]),0)</f>
        <v>1063</v>
      </c>
      <c r="U1052" s="47">
        <f>Table_Query_from_Mac10[[#This Row],[qtytoShipFuture]]*Table_Query_from_Mac10[[#This Row],[Future-cost]]</f>
        <v>53.150000000000006</v>
      </c>
      <c r="V1052" s="47">
        <f>Table_Query_from_Mac10[[#This Row],[qtytoShipFuture]]-Table_Query_from_Mac10[[#This Row],[qty_to_ship]]</f>
        <v>0</v>
      </c>
      <c r="W1052" s="47">
        <f>Table_Query_from_Mac10[[#This Row],[UnitPriceFuture]]</f>
        <v>0.1</v>
      </c>
      <c r="X1052" s="47">
        <f>Table_Query_from_Mac10[[#This Row],[Unit Increase]]*Table_Query_from_Mac10[[#This Row],[UnitPriceFuture]]</f>
        <v>0</v>
      </c>
      <c r="Y1052" s="47">
        <f>Table_Query_from_Mac10[[#This Row],[Unit Increase]]*Table_Query_from_Mac10[[#This Row],[Future-cost]]</f>
        <v>0</v>
      </c>
      <c r="Z1052" s="47">
        <f>-(Table_Query_from_Mac10[[#This Row],[Incremental Sales]]+((Table_Query_from_Mac10[[#This Row],[Incremental Sales]]*-(SUM(Summary!$S$8:$S$9)))))*Summary!$S$18</f>
        <v>0</v>
      </c>
      <c r="AA1052" s="47">
        <f>IFERROR(Table_Query_from_Mac10[[#This Row],[Incremental Cost]]/Table_Query_from_Mac10[[#This Row],[Incremental Sales]],0)</f>
        <v>0</v>
      </c>
      <c r="AB1052" s="47">
        <f>IFERROR(Table_Query_from_Mac10[[#This Row],[TotalCostFuture]]/Table_Query_from_Mac10[[#This Row],[totalsalesFuture]],0)</f>
        <v>0.5</v>
      </c>
      <c r="AN1052" s="30">
        <v>4250</v>
      </c>
      <c r="AO1052">
        <f t="shared" si="32"/>
        <v>1063</v>
      </c>
      <c r="AQ1052" s="30">
        <v>0.29899999999999999</v>
      </c>
      <c r="AR1052">
        <f t="shared" si="33"/>
        <v>0.1</v>
      </c>
    </row>
    <row r="1053" spans="1:44" x14ac:dyDescent="0.25">
      <c r="A1053">
        <v>90104</v>
      </c>
      <c r="B1053">
        <v>5</v>
      </c>
      <c r="C1053" t="s">
        <v>56</v>
      </c>
      <c r="D1053" t="s">
        <v>81</v>
      </c>
      <c r="E1053">
        <v>563</v>
      </c>
      <c r="F1053">
        <v>0.05</v>
      </c>
      <c r="G1053">
        <v>0.12</v>
      </c>
      <c r="H1053" s="1">
        <v>44837</v>
      </c>
      <c r="I1053" s="20">
        <v>0</v>
      </c>
      <c r="J1053" s="47">
        <f>Table_Query_from_Mac10[[#This Row],[unit_price]]-(Table_Query_from_Mac10[[#This Row],[unit_price]]*(Table_Query_from_Mac10[[#This Row],[discount_pct]]/100))</f>
        <v>0.12</v>
      </c>
      <c r="K1053" s="47">
        <f>Table_Query_from_Mac10[[#This Row],[unit_cost]]</f>
        <v>0.05</v>
      </c>
      <c r="L1053" s="47">
        <f>Table_Query_from_Mac10[[#This Row],[Live-cost]]*(1+Table_Query_from_Mac10[[#This Row],[CogsIncreasebyTYPE]])</f>
        <v>0.05</v>
      </c>
      <c r="M1053" s="47">
        <f>Table_Query_from_Mac10[[#This Row],[Live-cost]]*Table_Query_from_Mac10[[#This Row],[qty_to_ship]]</f>
        <v>28.150000000000002</v>
      </c>
      <c r="N1053" s="47">
        <f>IF(Table_Query_from_Mac10[[#This Row],[item_no]]="KDA",-Table_Query_from_Mac10[[#This Row],[unit_price]],Table_Query_from_Mac10[[#This Row],[Net Unit]]*Table_Query_from_Mac10[[#This Row],[qty_to_ship]])</f>
        <v>67.56</v>
      </c>
      <c r="O1053" s="47">
        <f>SUMIFS(Summary!C:C,Summary!H:H,Table_Query_from_Mac10[[#This Row],[Juiceoc]])</f>
        <v>0</v>
      </c>
      <c r="P1053" s="47">
        <f>SUMIFS(Summary!D:D,Summary!H:H,Table_Query_from_Mac10[[#This Row],[Juiceoc]])</f>
        <v>0</v>
      </c>
      <c r="Q1053" s="47">
        <f>SUMIFS(Summary!E:E,Summary!H:H,Table_Query_from_Mac10[[#This Row],[Juiceoc]])</f>
        <v>0</v>
      </c>
      <c r="R1053" s="47">
        <f>Table_Query_from_Mac10[[#This Row],[Net Unit]]*(1+Table_Query_from_Mac10[[#This Row],[PriceIncreasebyType]])</f>
        <v>0.12</v>
      </c>
      <c r="S1053" s="47">
        <f>Table_Query_from_Mac10[[#This Row],[UnitPriceFuture]]*Table_Query_from_Mac10[[#This Row],[qtytoShipFuture]]</f>
        <v>67.56</v>
      </c>
      <c r="T1053" s="47">
        <f>ROUND(Table_Query_from_Mac10[[#This Row],[qty_to_ship]]*(1+Table_Query_from_Mac10[[#This Row],[VolumeIncreasebyType]]),0)</f>
        <v>563</v>
      </c>
      <c r="U1053" s="47">
        <f>Table_Query_from_Mac10[[#This Row],[qtytoShipFuture]]*Table_Query_from_Mac10[[#This Row],[Future-cost]]</f>
        <v>28.150000000000002</v>
      </c>
      <c r="V1053" s="47">
        <f>Table_Query_from_Mac10[[#This Row],[qtytoShipFuture]]-Table_Query_from_Mac10[[#This Row],[qty_to_ship]]</f>
        <v>0</v>
      </c>
      <c r="W1053" s="47">
        <f>Table_Query_from_Mac10[[#This Row],[UnitPriceFuture]]</f>
        <v>0.12</v>
      </c>
      <c r="X1053" s="47">
        <f>Table_Query_from_Mac10[[#This Row],[Unit Increase]]*Table_Query_from_Mac10[[#This Row],[UnitPriceFuture]]</f>
        <v>0</v>
      </c>
      <c r="Y1053" s="47">
        <f>Table_Query_from_Mac10[[#This Row],[Unit Increase]]*Table_Query_from_Mac10[[#This Row],[Future-cost]]</f>
        <v>0</v>
      </c>
      <c r="Z1053" s="47">
        <f>-(Table_Query_from_Mac10[[#This Row],[Incremental Sales]]+((Table_Query_from_Mac10[[#This Row],[Incremental Sales]]*-(SUM(Summary!$S$8:$S$9)))))*Summary!$S$18</f>
        <v>0</v>
      </c>
      <c r="AA1053" s="47">
        <f>IFERROR(Table_Query_from_Mac10[[#This Row],[Incremental Cost]]/Table_Query_from_Mac10[[#This Row],[Incremental Sales]],0)</f>
        <v>0</v>
      </c>
      <c r="AB1053" s="47">
        <f>IFERROR(Table_Query_from_Mac10[[#This Row],[TotalCostFuture]]/Table_Query_from_Mac10[[#This Row],[totalsalesFuture]],0)</f>
        <v>0.41666666666666669</v>
      </c>
      <c r="AN1053" s="31">
        <v>2250</v>
      </c>
      <c r="AO1053">
        <f t="shared" si="32"/>
        <v>563</v>
      </c>
      <c r="AQ1053" s="31">
        <v>0.33100000000000002</v>
      </c>
      <c r="AR1053">
        <f t="shared" si="33"/>
        <v>0.12</v>
      </c>
    </row>
    <row r="1054" spans="1:44" x14ac:dyDescent="0.25">
      <c r="A1054">
        <v>90104</v>
      </c>
      <c r="B1054">
        <v>6</v>
      </c>
      <c r="C1054" t="s">
        <v>56</v>
      </c>
      <c r="D1054" t="s">
        <v>81</v>
      </c>
      <c r="E1054">
        <v>325</v>
      </c>
      <c r="F1054">
        <v>0.06</v>
      </c>
      <c r="G1054">
        <v>0.13</v>
      </c>
      <c r="H1054" s="1">
        <v>44837</v>
      </c>
      <c r="I1054" s="20">
        <v>0</v>
      </c>
      <c r="J1054" s="47">
        <f>Table_Query_from_Mac10[[#This Row],[unit_price]]-(Table_Query_from_Mac10[[#This Row],[unit_price]]*(Table_Query_from_Mac10[[#This Row],[discount_pct]]/100))</f>
        <v>0.13</v>
      </c>
      <c r="K1054" s="47">
        <f>Table_Query_from_Mac10[[#This Row],[unit_cost]]</f>
        <v>0.06</v>
      </c>
      <c r="L1054" s="47">
        <f>Table_Query_from_Mac10[[#This Row],[Live-cost]]*(1+Table_Query_from_Mac10[[#This Row],[CogsIncreasebyTYPE]])</f>
        <v>0.06</v>
      </c>
      <c r="M1054" s="47">
        <f>Table_Query_from_Mac10[[#This Row],[Live-cost]]*Table_Query_from_Mac10[[#This Row],[qty_to_ship]]</f>
        <v>19.5</v>
      </c>
      <c r="N1054" s="47">
        <f>IF(Table_Query_from_Mac10[[#This Row],[item_no]]="KDA",-Table_Query_from_Mac10[[#This Row],[unit_price]],Table_Query_from_Mac10[[#This Row],[Net Unit]]*Table_Query_from_Mac10[[#This Row],[qty_to_ship]])</f>
        <v>42.25</v>
      </c>
      <c r="O1054" s="47">
        <f>SUMIFS(Summary!C:C,Summary!H:H,Table_Query_from_Mac10[[#This Row],[Juiceoc]])</f>
        <v>0</v>
      </c>
      <c r="P1054" s="47">
        <f>SUMIFS(Summary!D:D,Summary!H:H,Table_Query_from_Mac10[[#This Row],[Juiceoc]])</f>
        <v>0</v>
      </c>
      <c r="Q1054" s="47">
        <f>SUMIFS(Summary!E:E,Summary!H:H,Table_Query_from_Mac10[[#This Row],[Juiceoc]])</f>
        <v>0</v>
      </c>
      <c r="R1054" s="47">
        <f>Table_Query_from_Mac10[[#This Row],[Net Unit]]*(1+Table_Query_from_Mac10[[#This Row],[PriceIncreasebyType]])</f>
        <v>0.13</v>
      </c>
      <c r="S1054" s="47">
        <f>Table_Query_from_Mac10[[#This Row],[UnitPriceFuture]]*Table_Query_from_Mac10[[#This Row],[qtytoShipFuture]]</f>
        <v>42.25</v>
      </c>
      <c r="T1054" s="47">
        <f>ROUND(Table_Query_from_Mac10[[#This Row],[qty_to_ship]]*(1+Table_Query_from_Mac10[[#This Row],[VolumeIncreasebyType]]),0)</f>
        <v>325</v>
      </c>
      <c r="U1054" s="47">
        <f>Table_Query_from_Mac10[[#This Row],[qtytoShipFuture]]*Table_Query_from_Mac10[[#This Row],[Future-cost]]</f>
        <v>19.5</v>
      </c>
      <c r="V1054" s="47">
        <f>Table_Query_from_Mac10[[#This Row],[qtytoShipFuture]]-Table_Query_from_Mac10[[#This Row],[qty_to_ship]]</f>
        <v>0</v>
      </c>
      <c r="W1054" s="47">
        <f>Table_Query_from_Mac10[[#This Row],[UnitPriceFuture]]</f>
        <v>0.13</v>
      </c>
      <c r="X1054" s="47">
        <f>Table_Query_from_Mac10[[#This Row],[Unit Increase]]*Table_Query_from_Mac10[[#This Row],[UnitPriceFuture]]</f>
        <v>0</v>
      </c>
      <c r="Y1054" s="47">
        <f>Table_Query_from_Mac10[[#This Row],[Unit Increase]]*Table_Query_from_Mac10[[#This Row],[Future-cost]]</f>
        <v>0</v>
      </c>
      <c r="Z1054" s="47">
        <f>-(Table_Query_from_Mac10[[#This Row],[Incremental Sales]]+((Table_Query_from_Mac10[[#This Row],[Incremental Sales]]*-(SUM(Summary!$S$8:$S$9)))))*Summary!$S$18</f>
        <v>0</v>
      </c>
      <c r="AA1054" s="47">
        <f>IFERROR(Table_Query_from_Mac10[[#This Row],[Incremental Cost]]/Table_Query_from_Mac10[[#This Row],[Incremental Sales]],0)</f>
        <v>0</v>
      </c>
      <c r="AB1054" s="47">
        <f>IFERROR(Table_Query_from_Mac10[[#This Row],[TotalCostFuture]]/Table_Query_from_Mac10[[#This Row],[totalsalesFuture]],0)</f>
        <v>0.46153846153846156</v>
      </c>
      <c r="AN1054" s="30">
        <v>1300</v>
      </c>
      <c r="AO1054">
        <f t="shared" si="32"/>
        <v>325</v>
      </c>
      <c r="AQ1054" s="30">
        <v>0.377</v>
      </c>
      <c r="AR1054">
        <f t="shared" si="33"/>
        <v>0.13</v>
      </c>
    </row>
    <row r="1055" spans="1:44" x14ac:dyDescent="0.25">
      <c r="A1055">
        <v>90104</v>
      </c>
      <c r="B1055">
        <v>7</v>
      </c>
      <c r="C1055" t="s">
        <v>56</v>
      </c>
      <c r="D1055" t="s">
        <v>81</v>
      </c>
      <c r="E1055">
        <v>300</v>
      </c>
      <c r="F1055">
        <v>0.06</v>
      </c>
      <c r="G1055">
        <v>0.15</v>
      </c>
      <c r="H1055" s="1">
        <v>44837</v>
      </c>
      <c r="I1055" s="20">
        <v>0</v>
      </c>
      <c r="J1055" s="47">
        <f>Table_Query_from_Mac10[[#This Row],[unit_price]]-(Table_Query_from_Mac10[[#This Row],[unit_price]]*(Table_Query_from_Mac10[[#This Row],[discount_pct]]/100))</f>
        <v>0.15</v>
      </c>
      <c r="K1055" s="47">
        <f>Table_Query_from_Mac10[[#This Row],[unit_cost]]</f>
        <v>0.06</v>
      </c>
      <c r="L1055" s="47">
        <f>Table_Query_from_Mac10[[#This Row],[Live-cost]]*(1+Table_Query_from_Mac10[[#This Row],[CogsIncreasebyTYPE]])</f>
        <v>0.06</v>
      </c>
      <c r="M1055" s="47">
        <f>Table_Query_from_Mac10[[#This Row],[Live-cost]]*Table_Query_from_Mac10[[#This Row],[qty_to_ship]]</f>
        <v>18</v>
      </c>
      <c r="N1055" s="47">
        <f>IF(Table_Query_from_Mac10[[#This Row],[item_no]]="KDA",-Table_Query_from_Mac10[[#This Row],[unit_price]],Table_Query_from_Mac10[[#This Row],[Net Unit]]*Table_Query_from_Mac10[[#This Row],[qty_to_ship]])</f>
        <v>45</v>
      </c>
      <c r="O1055" s="47">
        <f>SUMIFS(Summary!C:C,Summary!H:H,Table_Query_from_Mac10[[#This Row],[Juiceoc]])</f>
        <v>0</v>
      </c>
      <c r="P1055" s="47">
        <f>SUMIFS(Summary!D:D,Summary!H:H,Table_Query_from_Mac10[[#This Row],[Juiceoc]])</f>
        <v>0</v>
      </c>
      <c r="Q1055" s="47">
        <f>SUMIFS(Summary!E:E,Summary!H:H,Table_Query_from_Mac10[[#This Row],[Juiceoc]])</f>
        <v>0</v>
      </c>
      <c r="R1055" s="47">
        <f>Table_Query_from_Mac10[[#This Row],[Net Unit]]*(1+Table_Query_from_Mac10[[#This Row],[PriceIncreasebyType]])</f>
        <v>0.15</v>
      </c>
      <c r="S1055" s="47">
        <f>Table_Query_from_Mac10[[#This Row],[UnitPriceFuture]]*Table_Query_from_Mac10[[#This Row],[qtytoShipFuture]]</f>
        <v>45</v>
      </c>
      <c r="T1055" s="47">
        <f>ROUND(Table_Query_from_Mac10[[#This Row],[qty_to_ship]]*(1+Table_Query_from_Mac10[[#This Row],[VolumeIncreasebyType]]),0)</f>
        <v>300</v>
      </c>
      <c r="U1055" s="47">
        <f>Table_Query_from_Mac10[[#This Row],[qtytoShipFuture]]*Table_Query_from_Mac10[[#This Row],[Future-cost]]</f>
        <v>18</v>
      </c>
      <c r="V1055" s="47">
        <f>Table_Query_from_Mac10[[#This Row],[qtytoShipFuture]]-Table_Query_from_Mac10[[#This Row],[qty_to_ship]]</f>
        <v>0</v>
      </c>
      <c r="W1055" s="47">
        <f>Table_Query_from_Mac10[[#This Row],[UnitPriceFuture]]</f>
        <v>0.15</v>
      </c>
      <c r="X1055" s="47">
        <f>Table_Query_from_Mac10[[#This Row],[Unit Increase]]*Table_Query_from_Mac10[[#This Row],[UnitPriceFuture]]</f>
        <v>0</v>
      </c>
      <c r="Y1055" s="47">
        <f>Table_Query_from_Mac10[[#This Row],[Unit Increase]]*Table_Query_from_Mac10[[#This Row],[Future-cost]]</f>
        <v>0</v>
      </c>
      <c r="Z1055" s="47">
        <f>-(Table_Query_from_Mac10[[#This Row],[Incremental Sales]]+((Table_Query_from_Mac10[[#This Row],[Incremental Sales]]*-(SUM(Summary!$S$8:$S$9)))))*Summary!$S$18</f>
        <v>0</v>
      </c>
      <c r="AA1055" s="47">
        <f>IFERROR(Table_Query_from_Mac10[[#This Row],[Incremental Cost]]/Table_Query_from_Mac10[[#This Row],[Incremental Sales]],0)</f>
        <v>0</v>
      </c>
      <c r="AB1055" s="47">
        <f>IFERROR(Table_Query_from_Mac10[[#This Row],[TotalCostFuture]]/Table_Query_from_Mac10[[#This Row],[totalsalesFuture]],0)</f>
        <v>0.4</v>
      </c>
      <c r="AN1055" s="31">
        <v>1200</v>
      </c>
      <c r="AO1055">
        <f t="shared" si="32"/>
        <v>300</v>
      </c>
      <c r="AQ1055" s="31">
        <v>0.42699999999999999</v>
      </c>
      <c r="AR1055">
        <f t="shared" si="33"/>
        <v>0.15</v>
      </c>
    </row>
    <row r="1056" spans="1:44" x14ac:dyDescent="0.25">
      <c r="A1056">
        <v>90104</v>
      </c>
      <c r="B1056">
        <v>8</v>
      </c>
      <c r="C1056" t="s">
        <v>56</v>
      </c>
      <c r="D1056" t="s">
        <v>81</v>
      </c>
      <c r="E1056">
        <v>300</v>
      </c>
      <c r="F1056">
        <v>7.0000000000000007E-2</v>
      </c>
      <c r="G1056">
        <v>0.17</v>
      </c>
      <c r="H1056" s="1">
        <v>44837</v>
      </c>
      <c r="I1056" s="20">
        <v>0</v>
      </c>
      <c r="J1056" s="47">
        <f>Table_Query_from_Mac10[[#This Row],[unit_price]]-(Table_Query_from_Mac10[[#This Row],[unit_price]]*(Table_Query_from_Mac10[[#This Row],[discount_pct]]/100))</f>
        <v>0.17</v>
      </c>
      <c r="K1056" s="47">
        <f>Table_Query_from_Mac10[[#This Row],[unit_cost]]</f>
        <v>7.0000000000000007E-2</v>
      </c>
      <c r="L1056" s="47">
        <f>Table_Query_from_Mac10[[#This Row],[Live-cost]]*(1+Table_Query_from_Mac10[[#This Row],[CogsIncreasebyTYPE]])</f>
        <v>7.0000000000000007E-2</v>
      </c>
      <c r="M1056" s="47">
        <f>Table_Query_from_Mac10[[#This Row],[Live-cost]]*Table_Query_from_Mac10[[#This Row],[qty_to_ship]]</f>
        <v>21.000000000000004</v>
      </c>
      <c r="N1056" s="47">
        <f>IF(Table_Query_from_Mac10[[#This Row],[item_no]]="KDA",-Table_Query_from_Mac10[[#This Row],[unit_price]],Table_Query_from_Mac10[[#This Row],[Net Unit]]*Table_Query_from_Mac10[[#This Row],[qty_to_ship]])</f>
        <v>51.000000000000007</v>
      </c>
      <c r="O1056" s="47">
        <f>SUMIFS(Summary!C:C,Summary!H:H,Table_Query_from_Mac10[[#This Row],[Juiceoc]])</f>
        <v>0</v>
      </c>
      <c r="P1056" s="47">
        <f>SUMIFS(Summary!D:D,Summary!H:H,Table_Query_from_Mac10[[#This Row],[Juiceoc]])</f>
        <v>0</v>
      </c>
      <c r="Q1056" s="47">
        <f>SUMIFS(Summary!E:E,Summary!H:H,Table_Query_from_Mac10[[#This Row],[Juiceoc]])</f>
        <v>0</v>
      </c>
      <c r="R1056" s="47">
        <f>Table_Query_from_Mac10[[#This Row],[Net Unit]]*(1+Table_Query_from_Mac10[[#This Row],[PriceIncreasebyType]])</f>
        <v>0.17</v>
      </c>
      <c r="S1056" s="47">
        <f>Table_Query_from_Mac10[[#This Row],[UnitPriceFuture]]*Table_Query_from_Mac10[[#This Row],[qtytoShipFuture]]</f>
        <v>51.000000000000007</v>
      </c>
      <c r="T1056" s="47">
        <f>ROUND(Table_Query_from_Mac10[[#This Row],[qty_to_ship]]*(1+Table_Query_from_Mac10[[#This Row],[VolumeIncreasebyType]]),0)</f>
        <v>300</v>
      </c>
      <c r="U1056" s="47">
        <f>Table_Query_from_Mac10[[#This Row],[qtytoShipFuture]]*Table_Query_from_Mac10[[#This Row],[Future-cost]]</f>
        <v>21.000000000000004</v>
      </c>
      <c r="V1056" s="47">
        <f>Table_Query_from_Mac10[[#This Row],[qtytoShipFuture]]-Table_Query_from_Mac10[[#This Row],[qty_to_ship]]</f>
        <v>0</v>
      </c>
      <c r="W1056" s="47">
        <f>Table_Query_from_Mac10[[#This Row],[UnitPriceFuture]]</f>
        <v>0.17</v>
      </c>
      <c r="X1056" s="47">
        <f>Table_Query_from_Mac10[[#This Row],[Unit Increase]]*Table_Query_from_Mac10[[#This Row],[UnitPriceFuture]]</f>
        <v>0</v>
      </c>
      <c r="Y1056" s="47">
        <f>Table_Query_from_Mac10[[#This Row],[Unit Increase]]*Table_Query_from_Mac10[[#This Row],[Future-cost]]</f>
        <v>0</v>
      </c>
      <c r="Z1056" s="47">
        <f>-(Table_Query_from_Mac10[[#This Row],[Incremental Sales]]+((Table_Query_from_Mac10[[#This Row],[Incremental Sales]]*-(SUM(Summary!$S$8:$S$9)))))*Summary!$S$18</f>
        <v>0</v>
      </c>
      <c r="AA1056" s="47">
        <f>IFERROR(Table_Query_from_Mac10[[#This Row],[Incremental Cost]]/Table_Query_from_Mac10[[#This Row],[Incremental Sales]],0)</f>
        <v>0</v>
      </c>
      <c r="AB1056" s="47">
        <f>IFERROR(Table_Query_from_Mac10[[#This Row],[TotalCostFuture]]/Table_Query_from_Mac10[[#This Row],[totalsalesFuture]],0)</f>
        <v>0.41176470588235298</v>
      </c>
      <c r="AN1056" s="30">
        <v>1200</v>
      </c>
      <c r="AO1056">
        <f t="shared" si="32"/>
        <v>300</v>
      </c>
      <c r="AQ1056" s="30">
        <v>0.497</v>
      </c>
      <c r="AR1056">
        <f t="shared" si="33"/>
        <v>0.17</v>
      </c>
    </row>
    <row r="1057" spans="1:44" x14ac:dyDescent="0.25">
      <c r="A1057">
        <v>90105</v>
      </c>
      <c r="B1057">
        <v>1</v>
      </c>
      <c r="C1057" t="s">
        <v>53</v>
      </c>
      <c r="D1057" t="s">
        <v>80</v>
      </c>
      <c r="E1057">
        <v>4</v>
      </c>
      <c r="F1057">
        <v>7.01</v>
      </c>
      <c r="G1057">
        <v>16.5</v>
      </c>
      <c r="H1057" s="1">
        <v>44839</v>
      </c>
      <c r="I1057" s="20">
        <v>0</v>
      </c>
      <c r="J1057" s="47">
        <f>Table_Query_from_Mac10[[#This Row],[unit_price]]-(Table_Query_from_Mac10[[#This Row],[unit_price]]*(Table_Query_from_Mac10[[#This Row],[discount_pct]]/100))</f>
        <v>16.5</v>
      </c>
      <c r="K1057" s="47">
        <f>Table_Query_from_Mac10[[#This Row],[unit_cost]]</f>
        <v>7.01</v>
      </c>
      <c r="L1057" s="47">
        <f>Table_Query_from_Mac10[[#This Row],[Live-cost]]*(1+Table_Query_from_Mac10[[#This Row],[CogsIncreasebyTYPE]])</f>
        <v>7.01</v>
      </c>
      <c r="M1057" s="47">
        <f>Table_Query_from_Mac10[[#This Row],[Live-cost]]*Table_Query_from_Mac10[[#This Row],[qty_to_ship]]</f>
        <v>28.04</v>
      </c>
      <c r="N1057" s="47">
        <f>IF(Table_Query_from_Mac10[[#This Row],[item_no]]="KDA",-Table_Query_from_Mac10[[#This Row],[unit_price]],Table_Query_from_Mac10[[#This Row],[Net Unit]]*Table_Query_from_Mac10[[#This Row],[qty_to_ship]])</f>
        <v>66</v>
      </c>
      <c r="O1057" s="47">
        <f>SUMIFS(Summary!C:C,Summary!H:H,Table_Query_from_Mac10[[#This Row],[Juiceoc]])</f>
        <v>0</v>
      </c>
      <c r="P1057" s="47">
        <f>SUMIFS(Summary!D:D,Summary!H:H,Table_Query_from_Mac10[[#This Row],[Juiceoc]])</f>
        <v>0</v>
      </c>
      <c r="Q1057" s="47">
        <f>SUMIFS(Summary!E:E,Summary!H:H,Table_Query_from_Mac10[[#This Row],[Juiceoc]])</f>
        <v>0</v>
      </c>
      <c r="R1057" s="47">
        <f>Table_Query_from_Mac10[[#This Row],[Net Unit]]*(1+Table_Query_from_Mac10[[#This Row],[PriceIncreasebyType]])</f>
        <v>16.5</v>
      </c>
      <c r="S1057" s="47">
        <f>Table_Query_from_Mac10[[#This Row],[UnitPriceFuture]]*Table_Query_from_Mac10[[#This Row],[qtytoShipFuture]]</f>
        <v>66</v>
      </c>
      <c r="T1057" s="47">
        <f>ROUND(Table_Query_from_Mac10[[#This Row],[qty_to_ship]]*(1+Table_Query_from_Mac10[[#This Row],[VolumeIncreasebyType]]),0)</f>
        <v>4</v>
      </c>
      <c r="U1057" s="47">
        <f>Table_Query_from_Mac10[[#This Row],[qtytoShipFuture]]*Table_Query_from_Mac10[[#This Row],[Future-cost]]</f>
        <v>28.04</v>
      </c>
      <c r="V1057" s="47">
        <f>Table_Query_from_Mac10[[#This Row],[qtytoShipFuture]]-Table_Query_from_Mac10[[#This Row],[qty_to_ship]]</f>
        <v>0</v>
      </c>
      <c r="W1057" s="47">
        <f>Table_Query_from_Mac10[[#This Row],[UnitPriceFuture]]</f>
        <v>16.5</v>
      </c>
      <c r="X1057" s="47">
        <f>Table_Query_from_Mac10[[#This Row],[Unit Increase]]*Table_Query_from_Mac10[[#This Row],[UnitPriceFuture]]</f>
        <v>0</v>
      </c>
      <c r="Y1057" s="47">
        <f>Table_Query_from_Mac10[[#This Row],[Unit Increase]]*Table_Query_from_Mac10[[#This Row],[Future-cost]]</f>
        <v>0</v>
      </c>
      <c r="Z1057" s="47">
        <f>-(Table_Query_from_Mac10[[#This Row],[Incremental Sales]]+((Table_Query_from_Mac10[[#This Row],[Incremental Sales]]*-(SUM(Summary!$S$8:$S$9)))))*Summary!$S$18</f>
        <v>0</v>
      </c>
      <c r="AA1057" s="47">
        <f>IFERROR(Table_Query_from_Mac10[[#This Row],[Incremental Cost]]/Table_Query_from_Mac10[[#This Row],[Incremental Sales]],0)</f>
        <v>0</v>
      </c>
      <c r="AB1057" s="47">
        <f>IFERROR(Table_Query_from_Mac10[[#This Row],[TotalCostFuture]]/Table_Query_from_Mac10[[#This Row],[totalsalesFuture]],0)</f>
        <v>0.42484848484848481</v>
      </c>
      <c r="AN1057" s="31">
        <v>16</v>
      </c>
      <c r="AO1057">
        <f t="shared" si="32"/>
        <v>4</v>
      </c>
      <c r="AQ1057" s="31">
        <v>47.13</v>
      </c>
      <c r="AR1057">
        <f t="shared" si="33"/>
        <v>16.5</v>
      </c>
    </row>
    <row r="1058" spans="1:44" x14ac:dyDescent="0.25">
      <c r="A1058">
        <v>90105</v>
      </c>
      <c r="B1058">
        <v>2</v>
      </c>
      <c r="C1058" t="s">
        <v>53</v>
      </c>
      <c r="D1058" t="s">
        <v>80</v>
      </c>
      <c r="E1058">
        <v>3</v>
      </c>
      <c r="F1058">
        <v>11.16</v>
      </c>
      <c r="G1058">
        <v>28.11</v>
      </c>
      <c r="H1058" s="1">
        <v>44839</v>
      </c>
      <c r="I1058" s="20">
        <v>0</v>
      </c>
      <c r="J1058" s="47">
        <f>Table_Query_from_Mac10[[#This Row],[unit_price]]-(Table_Query_from_Mac10[[#This Row],[unit_price]]*(Table_Query_from_Mac10[[#This Row],[discount_pct]]/100))</f>
        <v>28.11</v>
      </c>
      <c r="K1058" s="47">
        <f>Table_Query_from_Mac10[[#This Row],[unit_cost]]</f>
        <v>11.16</v>
      </c>
      <c r="L1058" s="47">
        <f>Table_Query_from_Mac10[[#This Row],[Live-cost]]*(1+Table_Query_from_Mac10[[#This Row],[CogsIncreasebyTYPE]])</f>
        <v>11.16</v>
      </c>
      <c r="M1058" s="47">
        <f>Table_Query_from_Mac10[[#This Row],[Live-cost]]*Table_Query_from_Mac10[[#This Row],[qty_to_ship]]</f>
        <v>33.480000000000004</v>
      </c>
      <c r="N1058" s="47">
        <f>IF(Table_Query_from_Mac10[[#This Row],[item_no]]="KDA",-Table_Query_from_Mac10[[#This Row],[unit_price]],Table_Query_from_Mac10[[#This Row],[Net Unit]]*Table_Query_from_Mac10[[#This Row],[qty_to_ship]])</f>
        <v>84.33</v>
      </c>
      <c r="O1058" s="47">
        <f>SUMIFS(Summary!C:C,Summary!H:H,Table_Query_from_Mac10[[#This Row],[Juiceoc]])</f>
        <v>0</v>
      </c>
      <c r="P1058" s="47">
        <f>SUMIFS(Summary!D:D,Summary!H:H,Table_Query_from_Mac10[[#This Row],[Juiceoc]])</f>
        <v>0</v>
      </c>
      <c r="Q1058" s="47">
        <f>SUMIFS(Summary!E:E,Summary!H:H,Table_Query_from_Mac10[[#This Row],[Juiceoc]])</f>
        <v>0</v>
      </c>
      <c r="R1058" s="47">
        <f>Table_Query_from_Mac10[[#This Row],[Net Unit]]*(1+Table_Query_from_Mac10[[#This Row],[PriceIncreasebyType]])</f>
        <v>28.11</v>
      </c>
      <c r="S1058" s="47">
        <f>Table_Query_from_Mac10[[#This Row],[UnitPriceFuture]]*Table_Query_from_Mac10[[#This Row],[qtytoShipFuture]]</f>
        <v>84.33</v>
      </c>
      <c r="T1058" s="47">
        <f>ROUND(Table_Query_from_Mac10[[#This Row],[qty_to_ship]]*(1+Table_Query_from_Mac10[[#This Row],[VolumeIncreasebyType]]),0)</f>
        <v>3</v>
      </c>
      <c r="U1058" s="47">
        <f>Table_Query_from_Mac10[[#This Row],[qtytoShipFuture]]*Table_Query_from_Mac10[[#This Row],[Future-cost]]</f>
        <v>33.480000000000004</v>
      </c>
      <c r="V1058" s="47">
        <f>Table_Query_from_Mac10[[#This Row],[qtytoShipFuture]]-Table_Query_from_Mac10[[#This Row],[qty_to_ship]]</f>
        <v>0</v>
      </c>
      <c r="W1058" s="47">
        <f>Table_Query_from_Mac10[[#This Row],[UnitPriceFuture]]</f>
        <v>28.11</v>
      </c>
      <c r="X1058" s="47">
        <f>Table_Query_from_Mac10[[#This Row],[Unit Increase]]*Table_Query_from_Mac10[[#This Row],[UnitPriceFuture]]</f>
        <v>0</v>
      </c>
      <c r="Y1058" s="47">
        <f>Table_Query_from_Mac10[[#This Row],[Unit Increase]]*Table_Query_from_Mac10[[#This Row],[Future-cost]]</f>
        <v>0</v>
      </c>
      <c r="Z1058" s="47">
        <f>-(Table_Query_from_Mac10[[#This Row],[Incremental Sales]]+((Table_Query_from_Mac10[[#This Row],[Incremental Sales]]*-(SUM(Summary!$S$8:$S$9)))))*Summary!$S$18</f>
        <v>0</v>
      </c>
      <c r="AA1058" s="47">
        <f>IFERROR(Table_Query_from_Mac10[[#This Row],[Incremental Cost]]/Table_Query_from_Mac10[[#This Row],[Incremental Sales]],0)</f>
        <v>0</v>
      </c>
      <c r="AB1058" s="47">
        <f>IFERROR(Table_Query_from_Mac10[[#This Row],[TotalCostFuture]]/Table_Query_from_Mac10[[#This Row],[totalsalesFuture]],0)</f>
        <v>0.39701173959445041</v>
      </c>
      <c r="AN1058" s="30">
        <v>12</v>
      </c>
      <c r="AO1058">
        <f t="shared" si="32"/>
        <v>3</v>
      </c>
      <c r="AQ1058" s="30">
        <v>80.3</v>
      </c>
      <c r="AR1058">
        <f t="shared" si="33"/>
        <v>28.11</v>
      </c>
    </row>
    <row r="1059" spans="1:44" x14ac:dyDescent="0.25">
      <c r="A1059">
        <v>90105</v>
      </c>
      <c r="B1059">
        <v>3</v>
      </c>
      <c r="C1059" t="s">
        <v>51</v>
      </c>
      <c r="D1059" t="s">
        <v>80</v>
      </c>
      <c r="E1059">
        <v>1</v>
      </c>
      <c r="F1059">
        <v>11.36</v>
      </c>
      <c r="G1059">
        <v>28.19</v>
      </c>
      <c r="H1059" s="1">
        <v>44839</v>
      </c>
      <c r="I1059" s="20">
        <v>0</v>
      </c>
      <c r="J1059" s="47">
        <f>Table_Query_from_Mac10[[#This Row],[unit_price]]-(Table_Query_from_Mac10[[#This Row],[unit_price]]*(Table_Query_from_Mac10[[#This Row],[discount_pct]]/100))</f>
        <v>28.19</v>
      </c>
      <c r="K1059" s="47">
        <f>Table_Query_from_Mac10[[#This Row],[unit_cost]]</f>
        <v>11.36</v>
      </c>
      <c r="L1059" s="47">
        <f>Table_Query_from_Mac10[[#This Row],[Live-cost]]*(1+Table_Query_from_Mac10[[#This Row],[CogsIncreasebyTYPE]])</f>
        <v>11.36</v>
      </c>
      <c r="M1059" s="47">
        <f>Table_Query_from_Mac10[[#This Row],[Live-cost]]*Table_Query_from_Mac10[[#This Row],[qty_to_ship]]</f>
        <v>11.36</v>
      </c>
      <c r="N1059" s="47">
        <f>IF(Table_Query_from_Mac10[[#This Row],[item_no]]="KDA",-Table_Query_from_Mac10[[#This Row],[unit_price]],Table_Query_from_Mac10[[#This Row],[Net Unit]]*Table_Query_from_Mac10[[#This Row],[qty_to_ship]])</f>
        <v>28.19</v>
      </c>
      <c r="O1059" s="47">
        <f>SUMIFS(Summary!C:C,Summary!H:H,Table_Query_from_Mac10[[#This Row],[Juiceoc]])</f>
        <v>0</v>
      </c>
      <c r="P1059" s="47">
        <f>SUMIFS(Summary!D:D,Summary!H:H,Table_Query_from_Mac10[[#This Row],[Juiceoc]])</f>
        <v>0</v>
      </c>
      <c r="Q1059" s="47">
        <f>SUMIFS(Summary!E:E,Summary!H:H,Table_Query_from_Mac10[[#This Row],[Juiceoc]])</f>
        <v>0</v>
      </c>
      <c r="R1059" s="47">
        <f>Table_Query_from_Mac10[[#This Row],[Net Unit]]*(1+Table_Query_from_Mac10[[#This Row],[PriceIncreasebyType]])</f>
        <v>28.19</v>
      </c>
      <c r="S1059" s="47">
        <f>Table_Query_from_Mac10[[#This Row],[UnitPriceFuture]]*Table_Query_from_Mac10[[#This Row],[qtytoShipFuture]]</f>
        <v>28.19</v>
      </c>
      <c r="T1059" s="47">
        <f>ROUND(Table_Query_from_Mac10[[#This Row],[qty_to_ship]]*(1+Table_Query_from_Mac10[[#This Row],[VolumeIncreasebyType]]),0)</f>
        <v>1</v>
      </c>
      <c r="U1059" s="47">
        <f>Table_Query_from_Mac10[[#This Row],[qtytoShipFuture]]*Table_Query_from_Mac10[[#This Row],[Future-cost]]</f>
        <v>11.36</v>
      </c>
      <c r="V1059" s="47">
        <f>Table_Query_from_Mac10[[#This Row],[qtytoShipFuture]]-Table_Query_from_Mac10[[#This Row],[qty_to_ship]]</f>
        <v>0</v>
      </c>
      <c r="W1059" s="47">
        <f>Table_Query_from_Mac10[[#This Row],[UnitPriceFuture]]</f>
        <v>28.19</v>
      </c>
      <c r="X1059" s="47">
        <f>Table_Query_from_Mac10[[#This Row],[Unit Increase]]*Table_Query_from_Mac10[[#This Row],[UnitPriceFuture]]</f>
        <v>0</v>
      </c>
      <c r="Y1059" s="47">
        <f>Table_Query_from_Mac10[[#This Row],[Unit Increase]]*Table_Query_from_Mac10[[#This Row],[Future-cost]]</f>
        <v>0</v>
      </c>
      <c r="Z1059" s="47">
        <f>-(Table_Query_from_Mac10[[#This Row],[Incremental Sales]]+((Table_Query_from_Mac10[[#This Row],[Incremental Sales]]*-(SUM(Summary!$S$8:$S$9)))))*Summary!$S$18</f>
        <v>0</v>
      </c>
      <c r="AA1059" s="47">
        <f>IFERROR(Table_Query_from_Mac10[[#This Row],[Incremental Cost]]/Table_Query_from_Mac10[[#This Row],[Incremental Sales]],0)</f>
        <v>0</v>
      </c>
      <c r="AB1059" s="47">
        <f>IFERROR(Table_Query_from_Mac10[[#This Row],[TotalCostFuture]]/Table_Query_from_Mac10[[#This Row],[totalsalesFuture]],0)</f>
        <v>0.40297978006385238</v>
      </c>
      <c r="AN1059" s="31">
        <v>4</v>
      </c>
      <c r="AO1059">
        <f t="shared" si="32"/>
        <v>1</v>
      </c>
      <c r="AQ1059" s="31">
        <v>80.55</v>
      </c>
      <c r="AR1059">
        <f t="shared" si="33"/>
        <v>28.19</v>
      </c>
    </row>
    <row r="1060" spans="1:44" x14ac:dyDescent="0.25">
      <c r="A1060">
        <v>90106</v>
      </c>
      <c r="B1060">
        <v>1</v>
      </c>
      <c r="C1060" t="s">
        <v>51</v>
      </c>
      <c r="D1060" t="s">
        <v>80</v>
      </c>
      <c r="E1060">
        <v>150</v>
      </c>
      <c r="F1060">
        <v>3.92</v>
      </c>
      <c r="G1060">
        <v>9.99</v>
      </c>
      <c r="H1060" s="1">
        <v>44853</v>
      </c>
      <c r="I1060" s="20">
        <v>0</v>
      </c>
      <c r="J1060" s="47">
        <f>Table_Query_from_Mac10[[#This Row],[unit_price]]-(Table_Query_from_Mac10[[#This Row],[unit_price]]*(Table_Query_from_Mac10[[#This Row],[discount_pct]]/100))</f>
        <v>9.99</v>
      </c>
      <c r="K1060" s="47">
        <f>Table_Query_from_Mac10[[#This Row],[unit_cost]]</f>
        <v>3.92</v>
      </c>
      <c r="L1060" s="47">
        <f>Table_Query_from_Mac10[[#This Row],[Live-cost]]*(1+Table_Query_from_Mac10[[#This Row],[CogsIncreasebyTYPE]])</f>
        <v>3.92</v>
      </c>
      <c r="M1060" s="47">
        <f>Table_Query_from_Mac10[[#This Row],[Live-cost]]*Table_Query_from_Mac10[[#This Row],[qty_to_ship]]</f>
        <v>588</v>
      </c>
      <c r="N1060" s="47">
        <f>IF(Table_Query_from_Mac10[[#This Row],[item_no]]="KDA",-Table_Query_from_Mac10[[#This Row],[unit_price]],Table_Query_from_Mac10[[#This Row],[Net Unit]]*Table_Query_from_Mac10[[#This Row],[qty_to_ship]])</f>
        <v>1498.5</v>
      </c>
      <c r="O1060" s="47">
        <f>SUMIFS(Summary!C:C,Summary!H:H,Table_Query_from_Mac10[[#This Row],[Juiceoc]])</f>
        <v>0</v>
      </c>
      <c r="P1060" s="47">
        <f>SUMIFS(Summary!D:D,Summary!H:H,Table_Query_from_Mac10[[#This Row],[Juiceoc]])</f>
        <v>0</v>
      </c>
      <c r="Q1060" s="47">
        <f>SUMIFS(Summary!E:E,Summary!H:H,Table_Query_from_Mac10[[#This Row],[Juiceoc]])</f>
        <v>0</v>
      </c>
      <c r="R1060" s="47">
        <f>Table_Query_from_Mac10[[#This Row],[Net Unit]]*(1+Table_Query_from_Mac10[[#This Row],[PriceIncreasebyType]])</f>
        <v>9.99</v>
      </c>
      <c r="S1060" s="47">
        <f>Table_Query_from_Mac10[[#This Row],[UnitPriceFuture]]*Table_Query_from_Mac10[[#This Row],[qtytoShipFuture]]</f>
        <v>1498.5</v>
      </c>
      <c r="T1060" s="47">
        <f>ROUND(Table_Query_from_Mac10[[#This Row],[qty_to_ship]]*(1+Table_Query_from_Mac10[[#This Row],[VolumeIncreasebyType]]),0)</f>
        <v>150</v>
      </c>
      <c r="U1060" s="47">
        <f>Table_Query_from_Mac10[[#This Row],[qtytoShipFuture]]*Table_Query_from_Mac10[[#This Row],[Future-cost]]</f>
        <v>588</v>
      </c>
      <c r="V1060" s="47">
        <f>Table_Query_from_Mac10[[#This Row],[qtytoShipFuture]]-Table_Query_from_Mac10[[#This Row],[qty_to_ship]]</f>
        <v>0</v>
      </c>
      <c r="W1060" s="47">
        <f>Table_Query_from_Mac10[[#This Row],[UnitPriceFuture]]</f>
        <v>9.99</v>
      </c>
      <c r="X1060" s="47">
        <f>Table_Query_from_Mac10[[#This Row],[Unit Increase]]*Table_Query_from_Mac10[[#This Row],[UnitPriceFuture]]</f>
        <v>0</v>
      </c>
      <c r="Y1060" s="47">
        <f>Table_Query_from_Mac10[[#This Row],[Unit Increase]]*Table_Query_from_Mac10[[#This Row],[Future-cost]]</f>
        <v>0</v>
      </c>
      <c r="Z1060" s="47">
        <f>-(Table_Query_from_Mac10[[#This Row],[Incremental Sales]]+((Table_Query_from_Mac10[[#This Row],[Incremental Sales]]*-(SUM(Summary!$S$8:$S$9)))))*Summary!$S$18</f>
        <v>0</v>
      </c>
      <c r="AA1060" s="47">
        <f>IFERROR(Table_Query_from_Mac10[[#This Row],[Incremental Cost]]/Table_Query_from_Mac10[[#This Row],[Incremental Sales]],0)</f>
        <v>0</v>
      </c>
      <c r="AB1060" s="47">
        <f>IFERROR(Table_Query_from_Mac10[[#This Row],[TotalCostFuture]]/Table_Query_from_Mac10[[#This Row],[totalsalesFuture]],0)</f>
        <v>0.39239239239239238</v>
      </c>
      <c r="AN1060" s="30">
        <v>600</v>
      </c>
      <c r="AO1060">
        <f t="shared" si="32"/>
        <v>150</v>
      </c>
      <c r="AQ1060" s="30">
        <v>28.54</v>
      </c>
      <c r="AR1060">
        <f t="shared" si="33"/>
        <v>9.99</v>
      </c>
    </row>
    <row r="1061" spans="1:44" x14ac:dyDescent="0.25">
      <c r="A1061">
        <v>90106</v>
      </c>
      <c r="B1061">
        <v>2</v>
      </c>
      <c r="C1061" t="s">
        <v>51</v>
      </c>
      <c r="D1061" t="s">
        <v>80</v>
      </c>
      <c r="E1061">
        <v>32</v>
      </c>
      <c r="F1061">
        <v>4.71</v>
      </c>
      <c r="G1061">
        <v>11.65</v>
      </c>
      <c r="H1061" s="1">
        <v>44853</v>
      </c>
      <c r="I1061" s="20">
        <v>0</v>
      </c>
      <c r="J1061" s="47">
        <f>Table_Query_from_Mac10[[#This Row],[unit_price]]-(Table_Query_from_Mac10[[#This Row],[unit_price]]*(Table_Query_from_Mac10[[#This Row],[discount_pct]]/100))</f>
        <v>11.65</v>
      </c>
      <c r="K1061" s="47">
        <f>Table_Query_from_Mac10[[#This Row],[unit_cost]]</f>
        <v>4.71</v>
      </c>
      <c r="L1061" s="47">
        <f>Table_Query_from_Mac10[[#This Row],[Live-cost]]*(1+Table_Query_from_Mac10[[#This Row],[CogsIncreasebyTYPE]])</f>
        <v>4.71</v>
      </c>
      <c r="M1061" s="47">
        <f>Table_Query_from_Mac10[[#This Row],[Live-cost]]*Table_Query_from_Mac10[[#This Row],[qty_to_ship]]</f>
        <v>150.72</v>
      </c>
      <c r="N1061" s="47">
        <f>IF(Table_Query_from_Mac10[[#This Row],[item_no]]="KDA",-Table_Query_from_Mac10[[#This Row],[unit_price]],Table_Query_from_Mac10[[#This Row],[Net Unit]]*Table_Query_from_Mac10[[#This Row],[qty_to_ship]])</f>
        <v>372.8</v>
      </c>
      <c r="O1061" s="47">
        <f>SUMIFS(Summary!C:C,Summary!H:H,Table_Query_from_Mac10[[#This Row],[Juiceoc]])</f>
        <v>0</v>
      </c>
      <c r="P1061" s="47">
        <f>SUMIFS(Summary!D:D,Summary!H:H,Table_Query_from_Mac10[[#This Row],[Juiceoc]])</f>
        <v>0</v>
      </c>
      <c r="Q1061" s="47">
        <f>SUMIFS(Summary!E:E,Summary!H:H,Table_Query_from_Mac10[[#This Row],[Juiceoc]])</f>
        <v>0</v>
      </c>
      <c r="R1061" s="47">
        <f>Table_Query_from_Mac10[[#This Row],[Net Unit]]*(1+Table_Query_from_Mac10[[#This Row],[PriceIncreasebyType]])</f>
        <v>11.65</v>
      </c>
      <c r="S1061" s="47">
        <f>Table_Query_from_Mac10[[#This Row],[UnitPriceFuture]]*Table_Query_from_Mac10[[#This Row],[qtytoShipFuture]]</f>
        <v>372.8</v>
      </c>
      <c r="T1061" s="47">
        <f>ROUND(Table_Query_from_Mac10[[#This Row],[qty_to_ship]]*(1+Table_Query_from_Mac10[[#This Row],[VolumeIncreasebyType]]),0)</f>
        <v>32</v>
      </c>
      <c r="U1061" s="47">
        <f>Table_Query_from_Mac10[[#This Row],[qtytoShipFuture]]*Table_Query_from_Mac10[[#This Row],[Future-cost]]</f>
        <v>150.72</v>
      </c>
      <c r="V1061" s="47">
        <f>Table_Query_from_Mac10[[#This Row],[qtytoShipFuture]]-Table_Query_from_Mac10[[#This Row],[qty_to_ship]]</f>
        <v>0</v>
      </c>
      <c r="W1061" s="47">
        <f>Table_Query_from_Mac10[[#This Row],[UnitPriceFuture]]</f>
        <v>11.65</v>
      </c>
      <c r="X1061" s="47">
        <f>Table_Query_from_Mac10[[#This Row],[Unit Increase]]*Table_Query_from_Mac10[[#This Row],[UnitPriceFuture]]</f>
        <v>0</v>
      </c>
      <c r="Y1061" s="47">
        <f>Table_Query_from_Mac10[[#This Row],[Unit Increase]]*Table_Query_from_Mac10[[#This Row],[Future-cost]]</f>
        <v>0</v>
      </c>
      <c r="Z1061" s="47">
        <f>-(Table_Query_from_Mac10[[#This Row],[Incremental Sales]]+((Table_Query_from_Mac10[[#This Row],[Incremental Sales]]*-(SUM(Summary!$S$8:$S$9)))))*Summary!$S$18</f>
        <v>0</v>
      </c>
      <c r="AA1061" s="47">
        <f>IFERROR(Table_Query_from_Mac10[[#This Row],[Incremental Cost]]/Table_Query_from_Mac10[[#This Row],[Incremental Sales]],0)</f>
        <v>0</v>
      </c>
      <c r="AB1061" s="47">
        <f>IFERROR(Table_Query_from_Mac10[[#This Row],[TotalCostFuture]]/Table_Query_from_Mac10[[#This Row],[totalsalesFuture]],0)</f>
        <v>0.40429184549356223</v>
      </c>
      <c r="AN1061" s="31">
        <v>125</v>
      </c>
      <c r="AO1061">
        <f t="shared" si="32"/>
        <v>32</v>
      </c>
      <c r="AQ1061" s="31">
        <v>33.29</v>
      </c>
      <c r="AR1061">
        <f t="shared" si="33"/>
        <v>11.65</v>
      </c>
    </row>
    <row r="1062" spans="1:44" x14ac:dyDescent="0.25">
      <c r="A1062">
        <v>90106</v>
      </c>
      <c r="B1062">
        <v>3</v>
      </c>
      <c r="C1062" t="s">
        <v>53</v>
      </c>
      <c r="D1062" t="s">
        <v>80</v>
      </c>
      <c r="E1062">
        <v>20</v>
      </c>
      <c r="F1062">
        <v>5.8</v>
      </c>
      <c r="G1062">
        <v>14.35</v>
      </c>
      <c r="H1062" s="1">
        <v>44853</v>
      </c>
      <c r="I1062" s="20">
        <v>0</v>
      </c>
      <c r="J1062" s="47">
        <f>Table_Query_from_Mac10[[#This Row],[unit_price]]-(Table_Query_from_Mac10[[#This Row],[unit_price]]*(Table_Query_from_Mac10[[#This Row],[discount_pct]]/100))</f>
        <v>14.35</v>
      </c>
      <c r="K1062" s="47">
        <f>Table_Query_from_Mac10[[#This Row],[unit_cost]]</f>
        <v>5.8</v>
      </c>
      <c r="L1062" s="47">
        <f>Table_Query_from_Mac10[[#This Row],[Live-cost]]*(1+Table_Query_from_Mac10[[#This Row],[CogsIncreasebyTYPE]])</f>
        <v>5.8</v>
      </c>
      <c r="M1062" s="47">
        <f>Table_Query_from_Mac10[[#This Row],[Live-cost]]*Table_Query_from_Mac10[[#This Row],[qty_to_ship]]</f>
        <v>116</v>
      </c>
      <c r="N1062" s="47">
        <f>IF(Table_Query_from_Mac10[[#This Row],[item_no]]="KDA",-Table_Query_from_Mac10[[#This Row],[unit_price]],Table_Query_from_Mac10[[#This Row],[Net Unit]]*Table_Query_from_Mac10[[#This Row],[qty_to_ship]])</f>
        <v>287</v>
      </c>
      <c r="O1062" s="47">
        <f>SUMIFS(Summary!C:C,Summary!H:H,Table_Query_from_Mac10[[#This Row],[Juiceoc]])</f>
        <v>0</v>
      </c>
      <c r="P1062" s="47">
        <f>SUMIFS(Summary!D:D,Summary!H:H,Table_Query_from_Mac10[[#This Row],[Juiceoc]])</f>
        <v>0</v>
      </c>
      <c r="Q1062" s="47">
        <f>SUMIFS(Summary!E:E,Summary!H:H,Table_Query_from_Mac10[[#This Row],[Juiceoc]])</f>
        <v>0</v>
      </c>
      <c r="R1062" s="47">
        <f>Table_Query_from_Mac10[[#This Row],[Net Unit]]*(1+Table_Query_from_Mac10[[#This Row],[PriceIncreasebyType]])</f>
        <v>14.35</v>
      </c>
      <c r="S1062" s="47">
        <f>Table_Query_from_Mac10[[#This Row],[UnitPriceFuture]]*Table_Query_from_Mac10[[#This Row],[qtytoShipFuture]]</f>
        <v>287</v>
      </c>
      <c r="T1062" s="47">
        <f>ROUND(Table_Query_from_Mac10[[#This Row],[qty_to_ship]]*(1+Table_Query_from_Mac10[[#This Row],[VolumeIncreasebyType]]),0)</f>
        <v>20</v>
      </c>
      <c r="U1062" s="47">
        <f>Table_Query_from_Mac10[[#This Row],[qtytoShipFuture]]*Table_Query_from_Mac10[[#This Row],[Future-cost]]</f>
        <v>116</v>
      </c>
      <c r="V1062" s="47">
        <f>Table_Query_from_Mac10[[#This Row],[qtytoShipFuture]]-Table_Query_from_Mac10[[#This Row],[qty_to_ship]]</f>
        <v>0</v>
      </c>
      <c r="W1062" s="47">
        <f>Table_Query_from_Mac10[[#This Row],[UnitPriceFuture]]</f>
        <v>14.35</v>
      </c>
      <c r="X1062" s="47">
        <f>Table_Query_from_Mac10[[#This Row],[Unit Increase]]*Table_Query_from_Mac10[[#This Row],[UnitPriceFuture]]</f>
        <v>0</v>
      </c>
      <c r="Y1062" s="47">
        <f>Table_Query_from_Mac10[[#This Row],[Unit Increase]]*Table_Query_from_Mac10[[#This Row],[Future-cost]]</f>
        <v>0</v>
      </c>
      <c r="Z1062" s="47">
        <f>-(Table_Query_from_Mac10[[#This Row],[Incremental Sales]]+((Table_Query_from_Mac10[[#This Row],[Incremental Sales]]*-(SUM(Summary!$S$8:$S$9)))))*Summary!$S$18</f>
        <v>0</v>
      </c>
      <c r="AA1062" s="47">
        <f>IFERROR(Table_Query_from_Mac10[[#This Row],[Incremental Cost]]/Table_Query_from_Mac10[[#This Row],[Incremental Sales]],0)</f>
        <v>0</v>
      </c>
      <c r="AB1062" s="47">
        <f>IFERROR(Table_Query_from_Mac10[[#This Row],[TotalCostFuture]]/Table_Query_from_Mac10[[#This Row],[totalsalesFuture]],0)</f>
        <v>0.40418118466898956</v>
      </c>
      <c r="AN1062" s="30">
        <v>80</v>
      </c>
      <c r="AO1062">
        <f t="shared" si="32"/>
        <v>20</v>
      </c>
      <c r="AQ1062" s="30">
        <v>40.99</v>
      </c>
      <c r="AR1062">
        <f t="shared" si="33"/>
        <v>14.35</v>
      </c>
    </row>
    <row r="1063" spans="1:44" x14ac:dyDescent="0.25">
      <c r="A1063">
        <v>90106</v>
      </c>
      <c r="B1063">
        <v>4</v>
      </c>
      <c r="C1063" t="s">
        <v>51</v>
      </c>
      <c r="D1063" t="s">
        <v>80</v>
      </c>
      <c r="E1063">
        <v>25</v>
      </c>
      <c r="F1063">
        <v>4.3899999999999997</v>
      </c>
      <c r="G1063">
        <v>10.89</v>
      </c>
      <c r="H1063" s="1">
        <v>44853</v>
      </c>
      <c r="I1063" s="20">
        <v>0</v>
      </c>
      <c r="J1063" s="47">
        <f>Table_Query_from_Mac10[[#This Row],[unit_price]]-(Table_Query_from_Mac10[[#This Row],[unit_price]]*(Table_Query_from_Mac10[[#This Row],[discount_pct]]/100))</f>
        <v>10.89</v>
      </c>
      <c r="K1063" s="47">
        <f>Table_Query_from_Mac10[[#This Row],[unit_cost]]</f>
        <v>4.3899999999999997</v>
      </c>
      <c r="L1063" s="47">
        <f>Table_Query_from_Mac10[[#This Row],[Live-cost]]*(1+Table_Query_from_Mac10[[#This Row],[CogsIncreasebyTYPE]])</f>
        <v>4.3899999999999997</v>
      </c>
      <c r="M1063" s="47">
        <f>Table_Query_from_Mac10[[#This Row],[Live-cost]]*Table_Query_from_Mac10[[#This Row],[qty_to_ship]]</f>
        <v>109.74999999999999</v>
      </c>
      <c r="N1063" s="47">
        <f>IF(Table_Query_from_Mac10[[#This Row],[item_no]]="KDA",-Table_Query_from_Mac10[[#This Row],[unit_price]],Table_Query_from_Mac10[[#This Row],[Net Unit]]*Table_Query_from_Mac10[[#This Row],[qty_to_ship]])</f>
        <v>272.25</v>
      </c>
      <c r="O1063" s="47">
        <f>SUMIFS(Summary!C:C,Summary!H:H,Table_Query_from_Mac10[[#This Row],[Juiceoc]])</f>
        <v>0</v>
      </c>
      <c r="P1063" s="47">
        <f>SUMIFS(Summary!D:D,Summary!H:H,Table_Query_from_Mac10[[#This Row],[Juiceoc]])</f>
        <v>0</v>
      </c>
      <c r="Q1063" s="47">
        <f>SUMIFS(Summary!E:E,Summary!H:H,Table_Query_from_Mac10[[#This Row],[Juiceoc]])</f>
        <v>0</v>
      </c>
      <c r="R1063" s="47">
        <f>Table_Query_from_Mac10[[#This Row],[Net Unit]]*(1+Table_Query_from_Mac10[[#This Row],[PriceIncreasebyType]])</f>
        <v>10.89</v>
      </c>
      <c r="S1063" s="47">
        <f>Table_Query_from_Mac10[[#This Row],[UnitPriceFuture]]*Table_Query_from_Mac10[[#This Row],[qtytoShipFuture]]</f>
        <v>272.25</v>
      </c>
      <c r="T1063" s="47">
        <f>ROUND(Table_Query_from_Mac10[[#This Row],[qty_to_ship]]*(1+Table_Query_from_Mac10[[#This Row],[VolumeIncreasebyType]]),0)</f>
        <v>25</v>
      </c>
      <c r="U1063" s="47">
        <f>Table_Query_from_Mac10[[#This Row],[qtytoShipFuture]]*Table_Query_from_Mac10[[#This Row],[Future-cost]]</f>
        <v>109.74999999999999</v>
      </c>
      <c r="V1063" s="47">
        <f>Table_Query_from_Mac10[[#This Row],[qtytoShipFuture]]-Table_Query_from_Mac10[[#This Row],[qty_to_ship]]</f>
        <v>0</v>
      </c>
      <c r="W1063" s="47">
        <f>Table_Query_from_Mac10[[#This Row],[UnitPriceFuture]]</f>
        <v>10.89</v>
      </c>
      <c r="X1063" s="47">
        <f>Table_Query_from_Mac10[[#This Row],[Unit Increase]]*Table_Query_from_Mac10[[#This Row],[UnitPriceFuture]]</f>
        <v>0</v>
      </c>
      <c r="Y1063" s="47">
        <f>Table_Query_from_Mac10[[#This Row],[Unit Increase]]*Table_Query_from_Mac10[[#This Row],[Future-cost]]</f>
        <v>0</v>
      </c>
      <c r="Z1063" s="47">
        <f>-(Table_Query_from_Mac10[[#This Row],[Incremental Sales]]+((Table_Query_from_Mac10[[#This Row],[Incremental Sales]]*-(SUM(Summary!$S$8:$S$9)))))*Summary!$S$18</f>
        <v>0</v>
      </c>
      <c r="AA1063" s="47">
        <f>IFERROR(Table_Query_from_Mac10[[#This Row],[Incremental Cost]]/Table_Query_from_Mac10[[#This Row],[Incremental Sales]],0)</f>
        <v>0</v>
      </c>
      <c r="AB1063" s="47">
        <f>IFERROR(Table_Query_from_Mac10[[#This Row],[TotalCostFuture]]/Table_Query_from_Mac10[[#This Row],[totalsalesFuture]],0)</f>
        <v>0.40312213039485761</v>
      </c>
      <c r="AN1063" s="31">
        <v>100</v>
      </c>
      <c r="AO1063">
        <f t="shared" si="32"/>
        <v>25</v>
      </c>
      <c r="AQ1063" s="31">
        <v>31.1</v>
      </c>
      <c r="AR1063">
        <f t="shared" si="33"/>
        <v>10.89</v>
      </c>
    </row>
    <row r="1064" spans="1:44" x14ac:dyDescent="0.25">
      <c r="A1064">
        <v>90106</v>
      </c>
      <c r="B1064">
        <v>5</v>
      </c>
      <c r="C1064" t="s">
        <v>51</v>
      </c>
      <c r="D1064" t="s">
        <v>80</v>
      </c>
      <c r="E1064">
        <v>10</v>
      </c>
      <c r="F1064">
        <v>5.17</v>
      </c>
      <c r="G1064">
        <v>12.7</v>
      </c>
      <c r="H1064" s="1">
        <v>44853</v>
      </c>
      <c r="I1064" s="20">
        <v>0</v>
      </c>
      <c r="J1064" s="47">
        <f>Table_Query_from_Mac10[[#This Row],[unit_price]]-(Table_Query_from_Mac10[[#This Row],[unit_price]]*(Table_Query_from_Mac10[[#This Row],[discount_pct]]/100))</f>
        <v>12.7</v>
      </c>
      <c r="K1064" s="47">
        <f>Table_Query_from_Mac10[[#This Row],[unit_cost]]</f>
        <v>5.17</v>
      </c>
      <c r="L1064" s="47">
        <f>Table_Query_from_Mac10[[#This Row],[Live-cost]]*(1+Table_Query_from_Mac10[[#This Row],[CogsIncreasebyTYPE]])</f>
        <v>5.17</v>
      </c>
      <c r="M1064" s="47">
        <f>Table_Query_from_Mac10[[#This Row],[Live-cost]]*Table_Query_from_Mac10[[#This Row],[qty_to_ship]]</f>
        <v>51.7</v>
      </c>
      <c r="N1064" s="47">
        <f>IF(Table_Query_from_Mac10[[#This Row],[item_no]]="KDA",-Table_Query_from_Mac10[[#This Row],[unit_price]],Table_Query_from_Mac10[[#This Row],[Net Unit]]*Table_Query_from_Mac10[[#This Row],[qty_to_ship]])</f>
        <v>127</v>
      </c>
      <c r="O1064" s="47">
        <f>SUMIFS(Summary!C:C,Summary!H:H,Table_Query_from_Mac10[[#This Row],[Juiceoc]])</f>
        <v>0</v>
      </c>
      <c r="P1064" s="47">
        <f>SUMIFS(Summary!D:D,Summary!H:H,Table_Query_from_Mac10[[#This Row],[Juiceoc]])</f>
        <v>0</v>
      </c>
      <c r="Q1064" s="47">
        <f>SUMIFS(Summary!E:E,Summary!H:H,Table_Query_from_Mac10[[#This Row],[Juiceoc]])</f>
        <v>0</v>
      </c>
      <c r="R1064" s="47">
        <f>Table_Query_from_Mac10[[#This Row],[Net Unit]]*(1+Table_Query_from_Mac10[[#This Row],[PriceIncreasebyType]])</f>
        <v>12.7</v>
      </c>
      <c r="S1064" s="47">
        <f>Table_Query_from_Mac10[[#This Row],[UnitPriceFuture]]*Table_Query_from_Mac10[[#This Row],[qtytoShipFuture]]</f>
        <v>127</v>
      </c>
      <c r="T1064" s="47">
        <f>ROUND(Table_Query_from_Mac10[[#This Row],[qty_to_ship]]*(1+Table_Query_from_Mac10[[#This Row],[VolumeIncreasebyType]]),0)</f>
        <v>10</v>
      </c>
      <c r="U1064" s="47">
        <f>Table_Query_from_Mac10[[#This Row],[qtytoShipFuture]]*Table_Query_from_Mac10[[#This Row],[Future-cost]]</f>
        <v>51.7</v>
      </c>
      <c r="V1064" s="47">
        <f>Table_Query_from_Mac10[[#This Row],[qtytoShipFuture]]-Table_Query_from_Mac10[[#This Row],[qty_to_ship]]</f>
        <v>0</v>
      </c>
      <c r="W1064" s="47">
        <f>Table_Query_from_Mac10[[#This Row],[UnitPriceFuture]]</f>
        <v>12.7</v>
      </c>
      <c r="X1064" s="47">
        <f>Table_Query_from_Mac10[[#This Row],[Unit Increase]]*Table_Query_from_Mac10[[#This Row],[UnitPriceFuture]]</f>
        <v>0</v>
      </c>
      <c r="Y1064" s="47">
        <f>Table_Query_from_Mac10[[#This Row],[Unit Increase]]*Table_Query_from_Mac10[[#This Row],[Future-cost]]</f>
        <v>0</v>
      </c>
      <c r="Z1064" s="47">
        <f>-(Table_Query_from_Mac10[[#This Row],[Incremental Sales]]+((Table_Query_from_Mac10[[#This Row],[Incremental Sales]]*-(SUM(Summary!$S$8:$S$9)))))*Summary!$S$18</f>
        <v>0</v>
      </c>
      <c r="AA1064" s="47">
        <f>IFERROR(Table_Query_from_Mac10[[#This Row],[Incremental Cost]]/Table_Query_from_Mac10[[#This Row],[Incremental Sales]],0)</f>
        <v>0</v>
      </c>
      <c r="AB1064" s="47">
        <f>IFERROR(Table_Query_from_Mac10[[#This Row],[TotalCostFuture]]/Table_Query_from_Mac10[[#This Row],[totalsalesFuture]],0)</f>
        <v>0.40708661417322839</v>
      </c>
      <c r="AN1064" s="30">
        <v>40</v>
      </c>
      <c r="AO1064">
        <f t="shared" si="32"/>
        <v>10</v>
      </c>
      <c r="AQ1064" s="30">
        <v>36.29</v>
      </c>
      <c r="AR1064">
        <f t="shared" si="33"/>
        <v>12.7</v>
      </c>
    </row>
    <row r="1065" spans="1:44" x14ac:dyDescent="0.25">
      <c r="A1065">
        <v>90106</v>
      </c>
      <c r="B1065">
        <v>6</v>
      </c>
      <c r="C1065" t="s">
        <v>53</v>
      </c>
      <c r="D1065" t="s">
        <v>80</v>
      </c>
      <c r="E1065">
        <v>8</v>
      </c>
      <c r="F1065">
        <v>6.45</v>
      </c>
      <c r="G1065">
        <v>16.09</v>
      </c>
      <c r="H1065" s="1">
        <v>44853</v>
      </c>
      <c r="I1065" s="20">
        <v>0</v>
      </c>
      <c r="J1065" s="47">
        <f>Table_Query_from_Mac10[[#This Row],[unit_price]]-(Table_Query_from_Mac10[[#This Row],[unit_price]]*(Table_Query_from_Mac10[[#This Row],[discount_pct]]/100))</f>
        <v>16.09</v>
      </c>
      <c r="K1065" s="47">
        <f>Table_Query_from_Mac10[[#This Row],[unit_cost]]</f>
        <v>6.45</v>
      </c>
      <c r="L1065" s="47">
        <f>Table_Query_from_Mac10[[#This Row],[Live-cost]]*(1+Table_Query_from_Mac10[[#This Row],[CogsIncreasebyTYPE]])</f>
        <v>6.45</v>
      </c>
      <c r="M1065" s="47">
        <f>Table_Query_from_Mac10[[#This Row],[Live-cost]]*Table_Query_from_Mac10[[#This Row],[qty_to_ship]]</f>
        <v>51.6</v>
      </c>
      <c r="N1065" s="47">
        <f>IF(Table_Query_from_Mac10[[#This Row],[item_no]]="KDA",-Table_Query_from_Mac10[[#This Row],[unit_price]],Table_Query_from_Mac10[[#This Row],[Net Unit]]*Table_Query_from_Mac10[[#This Row],[qty_to_ship]])</f>
        <v>128.72</v>
      </c>
      <c r="O1065" s="47">
        <f>SUMIFS(Summary!C:C,Summary!H:H,Table_Query_from_Mac10[[#This Row],[Juiceoc]])</f>
        <v>0</v>
      </c>
      <c r="P1065" s="47">
        <f>SUMIFS(Summary!D:D,Summary!H:H,Table_Query_from_Mac10[[#This Row],[Juiceoc]])</f>
        <v>0</v>
      </c>
      <c r="Q1065" s="47">
        <f>SUMIFS(Summary!E:E,Summary!H:H,Table_Query_from_Mac10[[#This Row],[Juiceoc]])</f>
        <v>0</v>
      </c>
      <c r="R1065" s="47">
        <f>Table_Query_from_Mac10[[#This Row],[Net Unit]]*(1+Table_Query_from_Mac10[[#This Row],[PriceIncreasebyType]])</f>
        <v>16.09</v>
      </c>
      <c r="S1065" s="47">
        <f>Table_Query_from_Mac10[[#This Row],[UnitPriceFuture]]*Table_Query_from_Mac10[[#This Row],[qtytoShipFuture]]</f>
        <v>128.72</v>
      </c>
      <c r="T1065" s="47">
        <f>ROUND(Table_Query_from_Mac10[[#This Row],[qty_to_ship]]*(1+Table_Query_from_Mac10[[#This Row],[VolumeIncreasebyType]]),0)</f>
        <v>8</v>
      </c>
      <c r="U1065" s="47">
        <f>Table_Query_from_Mac10[[#This Row],[qtytoShipFuture]]*Table_Query_from_Mac10[[#This Row],[Future-cost]]</f>
        <v>51.6</v>
      </c>
      <c r="V1065" s="47">
        <f>Table_Query_from_Mac10[[#This Row],[qtytoShipFuture]]-Table_Query_from_Mac10[[#This Row],[qty_to_ship]]</f>
        <v>0</v>
      </c>
      <c r="W1065" s="47">
        <f>Table_Query_from_Mac10[[#This Row],[UnitPriceFuture]]</f>
        <v>16.09</v>
      </c>
      <c r="X1065" s="47">
        <f>Table_Query_from_Mac10[[#This Row],[Unit Increase]]*Table_Query_from_Mac10[[#This Row],[UnitPriceFuture]]</f>
        <v>0</v>
      </c>
      <c r="Y1065" s="47">
        <f>Table_Query_from_Mac10[[#This Row],[Unit Increase]]*Table_Query_from_Mac10[[#This Row],[Future-cost]]</f>
        <v>0</v>
      </c>
      <c r="Z1065" s="47">
        <f>-(Table_Query_from_Mac10[[#This Row],[Incremental Sales]]+((Table_Query_from_Mac10[[#This Row],[Incremental Sales]]*-(SUM(Summary!$S$8:$S$9)))))*Summary!$S$18</f>
        <v>0</v>
      </c>
      <c r="AA1065" s="47">
        <f>IFERROR(Table_Query_from_Mac10[[#This Row],[Incremental Cost]]/Table_Query_from_Mac10[[#This Row],[Incremental Sales]],0)</f>
        <v>0</v>
      </c>
      <c r="AB1065" s="47">
        <f>IFERROR(Table_Query_from_Mac10[[#This Row],[TotalCostFuture]]/Table_Query_from_Mac10[[#This Row],[totalsalesFuture]],0)</f>
        <v>0.40087010565568676</v>
      </c>
      <c r="AN1065" s="31">
        <v>32</v>
      </c>
      <c r="AO1065">
        <f t="shared" si="32"/>
        <v>8</v>
      </c>
      <c r="AQ1065" s="31">
        <v>45.98</v>
      </c>
      <c r="AR1065">
        <f t="shared" si="33"/>
        <v>16.09</v>
      </c>
    </row>
    <row r="1066" spans="1:44" x14ac:dyDescent="0.25">
      <c r="A1066">
        <v>90106</v>
      </c>
      <c r="B1066">
        <v>7</v>
      </c>
      <c r="C1066" t="s">
        <v>51</v>
      </c>
      <c r="D1066" t="s">
        <v>80</v>
      </c>
      <c r="E1066">
        <v>95</v>
      </c>
      <c r="F1066">
        <v>4.83</v>
      </c>
      <c r="G1066">
        <v>11.8</v>
      </c>
      <c r="H1066" s="1">
        <v>44853</v>
      </c>
      <c r="I1066" s="20">
        <v>0</v>
      </c>
      <c r="J1066" s="47">
        <f>Table_Query_from_Mac10[[#This Row],[unit_price]]-(Table_Query_from_Mac10[[#This Row],[unit_price]]*(Table_Query_from_Mac10[[#This Row],[discount_pct]]/100))</f>
        <v>11.8</v>
      </c>
      <c r="K1066" s="47">
        <f>Table_Query_from_Mac10[[#This Row],[unit_cost]]</f>
        <v>4.83</v>
      </c>
      <c r="L1066" s="47">
        <f>Table_Query_from_Mac10[[#This Row],[Live-cost]]*(1+Table_Query_from_Mac10[[#This Row],[CogsIncreasebyTYPE]])</f>
        <v>4.83</v>
      </c>
      <c r="M1066" s="47">
        <f>Table_Query_from_Mac10[[#This Row],[Live-cost]]*Table_Query_from_Mac10[[#This Row],[qty_to_ship]]</f>
        <v>458.85</v>
      </c>
      <c r="N1066" s="47">
        <f>IF(Table_Query_from_Mac10[[#This Row],[item_no]]="KDA",-Table_Query_from_Mac10[[#This Row],[unit_price]],Table_Query_from_Mac10[[#This Row],[Net Unit]]*Table_Query_from_Mac10[[#This Row],[qty_to_ship]])</f>
        <v>1121</v>
      </c>
      <c r="O1066" s="47">
        <f>SUMIFS(Summary!C:C,Summary!H:H,Table_Query_from_Mac10[[#This Row],[Juiceoc]])</f>
        <v>0</v>
      </c>
      <c r="P1066" s="47">
        <f>SUMIFS(Summary!D:D,Summary!H:H,Table_Query_from_Mac10[[#This Row],[Juiceoc]])</f>
        <v>0</v>
      </c>
      <c r="Q1066" s="47">
        <f>SUMIFS(Summary!E:E,Summary!H:H,Table_Query_from_Mac10[[#This Row],[Juiceoc]])</f>
        <v>0</v>
      </c>
      <c r="R1066" s="47">
        <f>Table_Query_from_Mac10[[#This Row],[Net Unit]]*(1+Table_Query_from_Mac10[[#This Row],[PriceIncreasebyType]])</f>
        <v>11.8</v>
      </c>
      <c r="S1066" s="47">
        <f>Table_Query_from_Mac10[[#This Row],[UnitPriceFuture]]*Table_Query_from_Mac10[[#This Row],[qtytoShipFuture]]</f>
        <v>1121</v>
      </c>
      <c r="T1066" s="47">
        <f>ROUND(Table_Query_from_Mac10[[#This Row],[qty_to_ship]]*(1+Table_Query_from_Mac10[[#This Row],[VolumeIncreasebyType]]),0)</f>
        <v>95</v>
      </c>
      <c r="U1066" s="47">
        <f>Table_Query_from_Mac10[[#This Row],[qtytoShipFuture]]*Table_Query_from_Mac10[[#This Row],[Future-cost]]</f>
        <v>458.85</v>
      </c>
      <c r="V1066" s="47">
        <f>Table_Query_from_Mac10[[#This Row],[qtytoShipFuture]]-Table_Query_from_Mac10[[#This Row],[qty_to_ship]]</f>
        <v>0</v>
      </c>
      <c r="W1066" s="47">
        <f>Table_Query_from_Mac10[[#This Row],[UnitPriceFuture]]</f>
        <v>11.8</v>
      </c>
      <c r="X1066" s="47">
        <f>Table_Query_from_Mac10[[#This Row],[Unit Increase]]*Table_Query_from_Mac10[[#This Row],[UnitPriceFuture]]</f>
        <v>0</v>
      </c>
      <c r="Y1066" s="47">
        <f>Table_Query_from_Mac10[[#This Row],[Unit Increase]]*Table_Query_from_Mac10[[#This Row],[Future-cost]]</f>
        <v>0</v>
      </c>
      <c r="Z1066" s="47">
        <f>-(Table_Query_from_Mac10[[#This Row],[Incremental Sales]]+((Table_Query_from_Mac10[[#This Row],[Incremental Sales]]*-(SUM(Summary!$S$8:$S$9)))))*Summary!$S$18</f>
        <v>0</v>
      </c>
      <c r="AA1066" s="47">
        <f>IFERROR(Table_Query_from_Mac10[[#This Row],[Incremental Cost]]/Table_Query_from_Mac10[[#This Row],[Incremental Sales]],0)</f>
        <v>0</v>
      </c>
      <c r="AB1066" s="47">
        <f>IFERROR(Table_Query_from_Mac10[[#This Row],[TotalCostFuture]]/Table_Query_from_Mac10[[#This Row],[totalsalesFuture]],0)</f>
        <v>0.40932203389830513</v>
      </c>
      <c r="AN1066" s="30">
        <v>380</v>
      </c>
      <c r="AO1066">
        <f t="shared" si="32"/>
        <v>95</v>
      </c>
      <c r="AQ1066" s="30">
        <v>33.72</v>
      </c>
      <c r="AR1066">
        <f t="shared" si="33"/>
        <v>11.8</v>
      </c>
    </row>
    <row r="1067" spans="1:44" x14ac:dyDescent="0.25">
      <c r="A1067">
        <v>90106</v>
      </c>
      <c r="B1067">
        <v>8</v>
      </c>
      <c r="C1067" t="s">
        <v>51</v>
      </c>
      <c r="D1067" t="s">
        <v>80</v>
      </c>
      <c r="E1067">
        <v>8</v>
      </c>
      <c r="F1067">
        <v>5.66</v>
      </c>
      <c r="G1067">
        <v>13.83</v>
      </c>
      <c r="H1067" s="1">
        <v>44853</v>
      </c>
      <c r="I1067" s="20">
        <v>0</v>
      </c>
      <c r="J1067" s="47">
        <f>Table_Query_from_Mac10[[#This Row],[unit_price]]-(Table_Query_from_Mac10[[#This Row],[unit_price]]*(Table_Query_from_Mac10[[#This Row],[discount_pct]]/100))</f>
        <v>13.83</v>
      </c>
      <c r="K1067" s="47">
        <f>Table_Query_from_Mac10[[#This Row],[unit_cost]]</f>
        <v>5.66</v>
      </c>
      <c r="L1067" s="47">
        <f>Table_Query_from_Mac10[[#This Row],[Live-cost]]*(1+Table_Query_from_Mac10[[#This Row],[CogsIncreasebyTYPE]])</f>
        <v>5.66</v>
      </c>
      <c r="M1067" s="47">
        <f>Table_Query_from_Mac10[[#This Row],[Live-cost]]*Table_Query_from_Mac10[[#This Row],[qty_to_ship]]</f>
        <v>45.28</v>
      </c>
      <c r="N1067" s="47">
        <f>IF(Table_Query_from_Mac10[[#This Row],[item_no]]="KDA",-Table_Query_from_Mac10[[#This Row],[unit_price]],Table_Query_from_Mac10[[#This Row],[Net Unit]]*Table_Query_from_Mac10[[#This Row],[qty_to_ship]])</f>
        <v>110.64</v>
      </c>
      <c r="O1067" s="47">
        <f>SUMIFS(Summary!C:C,Summary!H:H,Table_Query_from_Mac10[[#This Row],[Juiceoc]])</f>
        <v>0</v>
      </c>
      <c r="P1067" s="47">
        <f>SUMIFS(Summary!D:D,Summary!H:H,Table_Query_from_Mac10[[#This Row],[Juiceoc]])</f>
        <v>0</v>
      </c>
      <c r="Q1067" s="47">
        <f>SUMIFS(Summary!E:E,Summary!H:H,Table_Query_from_Mac10[[#This Row],[Juiceoc]])</f>
        <v>0</v>
      </c>
      <c r="R1067" s="47">
        <f>Table_Query_from_Mac10[[#This Row],[Net Unit]]*(1+Table_Query_from_Mac10[[#This Row],[PriceIncreasebyType]])</f>
        <v>13.83</v>
      </c>
      <c r="S1067" s="47">
        <f>Table_Query_from_Mac10[[#This Row],[UnitPriceFuture]]*Table_Query_from_Mac10[[#This Row],[qtytoShipFuture]]</f>
        <v>110.64</v>
      </c>
      <c r="T1067" s="47">
        <f>ROUND(Table_Query_from_Mac10[[#This Row],[qty_to_ship]]*(1+Table_Query_from_Mac10[[#This Row],[VolumeIncreasebyType]]),0)</f>
        <v>8</v>
      </c>
      <c r="U1067" s="47">
        <f>Table_Query_from_Mac10[[#This Row],[qtytoShipFuture]]*Table_Query_from_Mac10[[#This Row],[Future-cost]]</f>
        <v>45.28</v>
      </c>
      <c r="V1067" s="47">
        <f>Table_Query_from_Mac10[[#This Row],[qtytoShipFuture]]-Table_Query_from_Mac10[[#This Row],[qty_to_ship]]</f>
        <v>0</v>
      </c>
      <c r="W1067" s="47">
        <f>Table_Query_from_Mac10[[#This Row],[UnitPriceFuture]]</f>
        <v>13.83</v>
      </c>
      <c r="X1067" s="47">
        <f>Table_Query_from_Mac10[[#This Row],[Unit Increase]]*Table_Query_from_Mac10[[#This Row],[UnitPriceFuture]]</f>
        <v>0</v>
      </c>
      <c r="Y1067" s="47">
        <f>Table_Query_from_Mac10[[#This Row],[Unit Increase]]*Table_Query_from_Mac10[[#This Row],[Future-cost]]</f>
        <v>0</v>
      </c>
      <c r="Z1067" s="47">
        <f>-(Table_Query_from_Mac10[[#This Row],[Incremental Sales]]+((Table_Query_from_Mac10[[#This Row],[Incremental Sales]]*-(SUM(Summary!$S$8:$S$9)))))*Summary!$S$18</f>
        <v>0</v>
      </c>
      <c r="AA1067" s="47">
        <f>IFERROR(Table_Query_from_Mac10[[#This Row],[Incremental Cost]]/Table_Query_from_Mac10[[#This Row],[Incremental Sales]],0)</f>
        <v>0</v>
      </c>
      <c r="AB1067" s="47">
        <f>IFERROR(Table_Query_from_Mac10[[#This Row],[TotalCostFuture]]/Table_Query_from_Mac10[[#This Row],[totalsalesFuture]],0)</f>
        <v>0.40925524222704268</v>
      </c>
      <c r="AN1067" s="31">
        <v>32</v>
      </c>
      <c r="AO1067">
        <f t="shared" si="32"/>
        <v>8</v>
      </c>
      <c r="AQ1067" s="31">
        <v>39.51</v>
      </c>
      <c r="AR1067">
        <f t="shared" si="33"/>
        <v>13.83</v>
      </c>
    </row>
    <row r="1068" spans="1:44" x14ac:dyDescent="0.25">
      <c r="A1068">
        <v>90106</v>
      </c>
      <c r="B1068">
        <v>9</v>
      </c>
      <c r="C1068" t="s">
        <v>53</v>
      </c>
      <c r="D1068" t="s">
        <v>80</v>
      </c>
      <c r="E1068">
        <v>8</v>
      </c>
      <c r="F1068">
        <v>7.01</v>
      </c>
      <c r="G1068">
        <v>17.579999999999998</v>
      </c>
      <c r="H1068" s="1">
        <v>44853</v>
      </c>
      <c r="I1068" s="20">
        <v>0</v>
      </c>
      <c r="J1068" s="47">
        <f>Table_Query_from_Mac10[[#This Row],[unit_price]]-(Table_Query_from_Mac10[[#This Row],[unit_price]]*(Table_Query_from_Mac10[[#This Row],[discount_pct]]/100))</f>
        <v>17.579999999999998</v>
      </c>
      <c r="K1068" s="47">
        <f>Table_Query_from_Mac10[[#This Row],[unit_cost]]</f>
        <v>7.01</v>
      </c>
      <c r="L1068" s="47">
        <f>Table_Query_from_Mac10[[#This Row],[Live-cost]]*(1+Table_Query_from_Mac10[[#This Row],[CogsIncreasebyTYPE]])</f>
        <v>7.01</v>
      </c>
      <c r="M1068" s="47">
        <f>Table_Query_from_Mac10[[#This Row],[Live-cost]]*Table_Query_from_Mac10[[#This Row],[qty_to_ship]]</f>
        <v>56.08</v>
      </c>
      <c r="N1068" s="47">
        <f>IF(Table_Query_from_Mac10[[#This Row],[item_no]]="KDA",-Table_Query_from_Mac10[[#This Row],[unit_price]],Table_Query_from_Mac10[[#This Row],[Net Unit]]*Table_Query_from_Mac10[[#This Row],[qty_to_ship]])</f>
        <v>140.63999999999999</v>
      </c>
      <c r="O1068" s="47">
        <f>SUMIFS(Summary!C:C,Summary!H:H,Table_Query_from_Mac10[[#This Row],[Juiceoc]])</f>
        <v>0</v>
      </c>
      <c r="P1068" s="47">
        <f>SUMIFS(Summary!D:D,Summary!H:H,Table_Query_from_Mac10[[#This Row],[Juiceoc]])</f>
        <v>0</v>
      </c>
      <c r="Q1068" s="47">
        <f>SUMIFS(Summary!E:E,Summary!H:H,Table_Query_from_Mac10[[#This Row],[Juiceoc]])</f>
        <v>0</v>
      </c>
      <c r="R1068" s="47">
        <f>Table_Query_from_Mac10[[#This Row],[Net Unit]]*(1+Table_Query_from_Mac10[[#This Row],[PriceIncreasebyType]])</f>
        <v>17.579999999999998</v>
      </c>
      <c r="S1068" s="47">
        <f>Table_Query_from_Mac10[[#This Row],[UnitPriceFuture]]*Table_Query_from_Mac10[[#This Row],[qtytoShipFuture]]</f>
        <v>140.63999999999999</v>
      </c>
      <c r="T1068" s="47">
        <f>ROUND(Table_Query_from_Mac10[[#This Row],[qty_to_ship]]*(1+Table_Query_from_Mac10[[#This Row],[VolumeIncreasebyType]]),0)</f>
        <v>8</v>
      </c>
      <c r="U1068" s="47">
        <f>Table_Query_from_Mac10[[#This Row],[qtytoShipFuture]]*Table_Query_from_Mac10[[#This Row],[Future-cost]]</f>
        <v>56.08</v>
      </c>
      <c r="V1068" s="47">
        <f>Table_Query_from_Mac10[[#This Row],[qtytoShipFuture]]-Table_Query_from_Mac10[[#This Row],[qty_to_ship]]</f>
        <v>0</v>
      </c>
      <c r="W1068" s="47">
        <f>Table_Query_from_Mac10[[#This Row],[UnitPriceFuture]]</f>
        <v>17.579999999999998</v>
      </c>
      <c r="X1068" s="47">
        <f>Table_Query_from_Mac10[[#This Row],[Unit Increase]]*Table_Query_from_Mac10[[#This Row],[UnitPriceFuture]]</f>
        <v>0</v>
      </c>
      <c r="Y1068" s="47">
        <f>Table_Query_from_Mac10[[#This Row],[Unit Increase]]*Table_Query_from_Mac10[[#This Row],[Future-cost]]</f>
        <v>0</v>
      </c>
      <c r="Z1068" s="47">
        <f>-(Table_Query_from_Mac10[[#This Row],[Incremental Sales]]+((Table_Query_from_Mac10[[#This Row],[Incremental Sales]]*-(SUM(Summary!$S$8:$S$9)))))*Summary!$S$18</f>
        <v>0</v>
      </c>
      <c r="AA1068" s="47">
        <f>IFERROR(Table_Query_from_Mac10[[#This Row],[Incremental Cost]]/Table_Query_from_Mac10[[#This Row],[Incremental Sales]],0)</f>
        <v>0</v>
      </c>
      <c r="AB1068" s="47">
        <f>IFERROR(Table_Query_from_Mac10[[#This Row],[TotalCostFuture]]/Table_Query_from_Mac10[[#This Row],[totalsalesFuture]],0)</f>
        <v>0.39874857792946533</v>
      </c>
      <c r="AN1068" s="30">
        <v>32</v>
      </c>
      <c r="AO1068">
        <f t="shared" si="32"/>
        <v>8</v>
      </c>
      <c r="AQ1068" s="30">
        <v>50.22</v>
      </c>
      <c r="AR1068">
        <f t="shared" si="33"/>
        <v>17.579999999999998</v>
      </c>
    </row>
    <row r="1069" spans="1:44" x14ac:dyDescent="0.25">
      <c r="A1069">
        <v>90106</v>
      </c>
      <c r="B1069">
        <v>10</v>
      </c>
      <c r="C1069" t="s">
        <v>51</v>
      </c>
      <c r="D1069" t="s">
        <v>80</v>
      </c>
      <c r="E1069">
        <v>8</v>
      </c>
      <c r="F1069">
        <v>5.81</v>
      </c>
      <c r="G1069">
        <v>14.78</v>
      </c>
      <c r="H1069" s="1">
        <v>44853</v>
      </c>
      <c r="I1069" s="20">
        <v>0</v>
      </c>
      <c r="J1069" s="47">
        <f>Table_Query_from_Mac10[[#This Row],[unit_price]]-(Table_Query_from_Mac10[[#This Row],[unit_price]]*(Table_Query_from_Mac10[[#This Row],[discount_pct]]/100))</f>
        <v>14.78</v>
      </c>
      <c r="K1069" s="47">
        <f>Table_Query_from_Mac10[[#This Row],[unit_cost]]</f>
        <v>5.81</v>
      </c>
      <c r="L1069" s="47">
        <f>Table_Query_from_Mac10[[#This Row],[Live-cost]]*(1+Table_Query_from_Mac10[[#This Row],[CogsIncreasebyTYPE]])</f>
        <v>5.81</v>
      </c>
      <c r="M1069" s="47">
        <f>Table_Query_from_Mac10[[#This Row],[Live-cost]]*Table_Query_from_Mac10[[#This Row],[qty_to_ship]]</f>
        <v>46.48</v>
      </c>
      <c r="N1069" s="47">
        <f>IF(Table_Query_from_Mac10[[#This Row],[item_no]]="KDA",-Table_Query_from_Mac10[[#This Row],[unit_price]],Table_Query_from_Mac10[[#This Row],[Net Unit]]*Table_Query_from_Mac10[[#This Row],[qty_to_ship]])</f>
        <v>118.24</v>
      </c>
      <c r="O1069" s="47">
        <f>SUMIFS(Summary!C:C,Summary!H:H,Table_Query_from_Mac10[[#This Row],[Juiceoc]])</f>
        <v>0</v>
      </c>
      <c r="P1069" s="47">
        <f>SUMIFS(Summary!D:D,Summary!H:H,Table_Query_from_Mac10[[#This Row],[Juiceoc]])</f>
        <v>0</v>
      </c>
      <c r="Q1069" s="47">
        <f>SUMIFS(Summary!E:E,Summary!H:H,Table_Query_from_Mac10[[#This Row],[Juiceoc]])</f>
        <v>0</v>
      </c>
      <c r="R1069" s="47">
        <f>Table_Query_from_Mac10[[#This Row],[Net Unit]]*(1+Table_Query_from_Mac10[[#This Row],[PriceIncreasebyType]])</f>
        <v>14.78</v>
      </c>
      <c r="S1069" s="47">
        <f>Table_Query_from_Mac10[[#This Row],[UnitPriceFuture]]*Table_Query_from_Mac10[[#This Row],[qtytoShipFuture]]</f>
        <v>118.24</v>
      </c>
      <c r="T1069" s="47">
        <f>ROUND(Table_Query_from_Mac10[[#This Row],[qty_to_ship]]*(1+Table_Query_from_Mac10[[#This Row],[VolumeIncreasebyType]]),0)</f>
        <v>8</v>
      </c>
      <c r="U1069" s="47">
        <f>Table_Query_from_Mac10[[#This Row],[qtytoShipFuture]]*Table_Query_from_Mac10[[#This Row],[Future-cost]]</f>
        <v>46.48</v>
      </c>
      <c r="V1069" s="47">
        <f>Table_Query_from_Mac10[[#This Row],[qtytoShipFuture]]-Table_Query_from_Mac10[[#This Row],[qty_to_ship]]</f>
        <v>0</v>
      </c>
      <c r="W1069" s="47">
        <f>Table_Query_from_Mac10[[#This Row],[UnitPriceFuture]]</f>
        <v>14.78</v>
      </c>
      <c r="X1069" s="47">
        <f>Table_Query_from_Mac10[[#This Row],[Unit Increase]]*Table_Query_from_Mac10[[#This Row],[UnitPriceFuture]]</f>
        <v>0</v>
      </c>
      <c r="Y1069" s="47">
        <f>Table_Query_from_Mac10[[#This Row],[Unit Increase]]*Table_Query_from_Mac10[[#This Row],[Future-cost]]</f>
        <v>0</v>
      </c>
      <c r="Z1069" s="47">
        <f>-(Table_Query_from_Mac10[[#This Row],[Incremental Sales]]+((Table_Query_from_Mac10[[#This Row],[Incremental Sales]]*-(SUM(Summary!$S$8:$S$9)))))*Summary!$S$18</f>
        <v>0</v>
      </c>
      <c r="AA1069" s="47">
        <f>IFERROR(Table_Query_from_Mac10[[#This Row],[Incremental Cost]]/Table_Query_from_Mac10[[#This Row],[Incremental Sales]],0)</f>
        <v>0</v>
      </c>
      <c r="AB1069" s="47">
        <f>IFERROR(Table_Query_from_Mac10[[#This Row],[TotalCostFuture]]/Table_Query_from_Mac10[[#This Row],[totalsalesFuture]],0)</f>
        <v>0.39309878213802435</v>
      </c>
      <c r="AN1069" s="31">
        <v>32</v>
      </c>
      <c r="AO1069">
        <f t="shared" si="32"/>
        <v>8</v>
      </c>
      <c r="AQ1069" s="31">
        <v>42.22</v>
      </c>
      <c r="AR1069">
        <f t="shared" si="33"/>
        <v>14.78</v>
      </c>
    </row>
    <row r="1070" spans="1:44" x14ac:dyDescent="0.25">
      <c r="A1070">
        <v>90106</v>
      </c>
      <c r="B1070">
        <v>11</v>
      </c>
      <c r="C1070" t="s">
        <v>51</v>
      </c>
      <c r="D1070" t="s">
        <v>80</v>
      </c>
      <c r="E1070">
        <v>5</v>
      </c>
      <c r="F1070">
        <v>7.05</v>
      </c>
      <c r="G1070">
        <v>17.989999999999998</v>
      </c>
      <c r="H1070" s="1">
        <v>44853</v>
      </c>
      <c r="I1070" s="20">
        <v>0</v>
      </c>
      <c r="J1070" s="47">
        <f>Table_Query_from_Mac10[[#This Row],[unit_price]]-(Table_Query_from_Mac10[[#This Row],[unit_price]]*(Table_Query_from_Mac10[[#This Row],[discount_pct]]/100))</f>
        <v>17.989999999999998</v>
      </c>
      <c r="K1070" s="47">
        <f>Table_Query_from_Mac10[[#This Row],[unit_cost]]</f>
        <v>7.05</v>
      </c>
      <c r="L1070" s="47">
        <f>Table_Query_from_Mac10[[#This Row],[Live-cost]]*(1+Table_Query_from_Mac10[[#This Row],[CogsIncreasebyTYPE]])</f>
        <v>7.05</v>
      </c>
      <c r="M1070" s="47">
        <f>Table_Query_from_Mac10[[#This Row],[Live-cost]]*Table_Query_from_Mac10[[#This Row],[qty_to_ship]]</f>
        <v>35.25</v>
      </c>
      <c r="N1070" s="47">
        <f>IF(Table_Query_from_Mac10[[#This Row],[item_no]]="KDA",-Table_Query_from_Mac10[[#This Row],[unit_price]],Table_Query_from_Mac10[[#This Row],[Net Unit]]*Table_Query_from_Mac10[[#This Row],[qty_to_ship]])</f>
        <v>89.949999999999989</v>
      </c>
      <c r="O1070" s="47">
        <f>SUMIFS(Summary!C:C,Summary!H:H,Table_Query_from_Mac10[[#This Row],[Juiceoc]])</f>
        <v>0</v>
      </c>
      <c r="P1070" s="47">
        <f>SUMIFS(Summary!D:D,Summary!H:H,Table_Query_from_Mac10[[#This Row],[Juiceoc]])</f>
        <v>0</v>
      </c>
      <c r="Q1070" s="47">
        <f>SUMIFS(Summary!E:E,Summary!H:H,Table_Query_from_Mac10[[#This Row],[Juiceoc]])</f>
        <v>0</v>
      </c>
      <c r="R1070" s="47">
        <f>Table_Query_from_Mac10[[#This Row],[Net Unit]]*(1+Table_Query_from_Mac10[[#This Row],[PriceIncreasebyType]])</f>
        <v>17.989999999999998</v>
      </c>
      <c r="S1070" s="47">
        <f>Table_Query_from_Mac10[[#This Row],[UnitPriceFuture]]*Table_Query_from_Mac10[[#This Row],[qtytoShipFuture]]</f>
        <v>89.949999999999989</v>
      </c>
      <c r="T1070" s="47">
        <f>ROUND(Table_Query_from_Mac10[[#This Row],[qty_to_ship]]*(1+Table_Query_from_Mac10[[#This Row],[VolumeIncreasebyType]]),0)</f>
        <v>5</v>
      </c>
      <c r="U1070" s="47">
        <f>Table_Query_from_Mac10[[#This Row],[qtytoShipFuture]]*Table_Query_from_Mac10[[#This Row],[Future-cost]]</f>
        <v>35.25</v>
      </c>
      <c r="V1070" s="47">
        <f>Table_Query_from_Mac10[[#This Row],[qtytoShipFuture]]-Table_Query_from_Mac10[[#This Row],[qty_to_ship]]</f>
        <v>0</v>
      </c>
      <c r="W1070" s="47">
        <f>Table_Query_from_Mac10[[#This Row],[UnitPriceFuture]]</f>
        <v>17.989999999999998</v>
      </c>
      <c r="X1070" s="47">
        <f>Table_Query_from_Mac10[[#This Row],[Unit Increase]]*Table_Query_from_Mac10[[#This Row],[UnitPriceFuture]]</f>
        <v>0</v>
      </c>
      <c r="Y1070" s="47">
        <f>Table_Query_from_Mac10[[#This Row],[Unit Increase]]*Table_Query_from_Mac10[[#This Row],[Future-cost]]</f>
        <v>0</v>
      </c>
      <c r="Z1070" s="47">
        <f>-(Table_Query_from_Mac10[[#This Row],[Incremental Sales]]+((Table_Query_from_Mac10[[#This Row],[Incremental Sales]]*-(SUM(Summary!$S$8:$S$9)))))*Summary!$S$18</f>
        <v>0</v>
      </c>
      <c r="AA1070" s="47">
        <f>IFERROR(Table_Query_from_Mac10[[#This Row],[Incremental Cost]]/Table_Query_from_Mac10[[#This Row],[Incremental Sales]],0)</f>
        <v>0</v>
      </c>
      <c r="AB1070" s="47">
        <f>IFERROR(Table_Query_from_Mac10[[#This Row],[TotalCostFuture]]/Table_Query_from_Mac10[[#This Row],[totalsalesFuture]],0)</f>
        <v>0.39188438021122851</v>
      </c>
      <c r="AN1070" s="30">
        <v>18</v>
      </c>
      <c r="AO1070">
        <f t="shared" si="32"/>
        <v>5</v>
      </c>
      <c r="AQ1070" s="30">
        <v>51.39</v>
      </c>
      <c r="AR1070">
        <f t="shared" si="33"/>
        <v>17.989999999999998</v>
      </c>
    </row>
    <row r="1071" spans="1:44" x14ac:dyDescent="0.25">
      <c r="A1071">
        <v>90106</v>
      </c>
      <c r="B1071">
        <v>12</v>
      </c>
      <c r="C1071" t="s">
        <v>51</v>
      </c>
      <c r="D1071" t="s">
        <v>80</v>
      </c>
      <c r="E1071">
        <v>3</v>
      </c>
      <c r="F1071">
        <v>8.15</v>
      </c>
      <c r="G1071">
        <v>21.57</v>
      </c>
      <c r="H1071" s="1">
        <v>44853</v>
      </c>
      <c r="I1071" s="20">
        <v>0</v>
      </c>
      <c r="J1071" s="47">
        <f>Table_Query_from_Mac10[[#This Row],[unit_price]]-(Table_Query_from_Mac10[[#This Row],[unit_price]]*(Table_Query_from_Mac10[[#This Row],[discount_pct]]/100))</f>
        <v>21.57</v>
      </c>
      <c r="K1071" s="47">
        <f>Table_Query_from_Mac10[[#This Row],[unit_cost]]</f>
        <v>8.15</v>
      </c>
      <c r="L1071" s="47">
        <f>Table_Query_from_Mac10[[#This Row],[Live-cost]]*(1+Table_Query_from_Mac10[[#This Row],[CogsIncreasebyTYPE]])</f>
        <v>8.15</v>
      </c>
      <c r="M1071" s="47">
        <f>Table_Query_from_Mac10[[#This Row],[Live-cost]]*Table_Query_from_Mac10[[#This Row],[qty_to_ship]]</f>
        <v>24.450000000000003</v>
      </c>
      <c r="N1071" s="47">
        <f>IF(Table_Query_from_Mac10[[#This Row],[item_no]]="KDA",-Table_Query_from_Mac10[[#This Row],[unit_price]],Table_Query_from_Mac10[[#This Row],[Net Unit]]*Table_Query_from_Mac10[[#This Row],[qty_to_ship]])</f>
        <v>64.710000000000008</v>
      </c>
      <c r="O1071" s="47">
        <f>SUMIFS(Summary!C:C,Summary!H:H,Table_Query_from_Mac10[[#This Row],[Juiceoc]])</f>
        <v>0</v>
      </c>
      <c r="P1071" s="47">
        <f>SUMIFS(Summary!D:D,Summary!H:H,Table_Query_from_Mac10[[#This Row],[Juiceoc]])</f>
        <v>0</v>
      </c>
      <c r="Q1071" s="47">
        <f>SUMIFS(Summary!E:E,Summary!H:H,Table_Query_from_Mac10[[#This Row],[Juiceoc]])</f>
        <v>0</v>
      </c>
      <c r="R1071" s="47">
        <f>Table_Query_from_Mac10[[#This Row],[Net Unit]]*(1+Table_Query_from_Mac10[[#This Row],[PriceIncreasebyType]])</f>
        <v>21.57</v>
      </c>
      <c r="S1071" s="47">
        <f>Table_Query_from_Mac10[[#This Row],[UnitPriceFuture]]*Table_Query_from_Mac10[[#This Row],[qtytoShipFuture]]</f>
        <v>64.710000000000008</v>
      </c>
      <c r="T1071" s="47">
        <f>ROUND(Table_Query_from_Mac10[[#This Row],[qty_to_ship]]*(1+Table_Query_from_Mac10[[#This Row],[VolumeIncreasebyType]]),0)</f>
        <v>3</v>
      </c>
      <c r="U1071" s="47">
        <f>Table_Query_from_Mac10[[#This Row],[qtytoShipFuture]]*Table_Query_from_Mac10[[#This Row],[Future-cost]]</f>
        <v>24.450000000000003</v>
      </c>
      <c r="V1071" s="47">
        <f>Table_Query_from_Mac10[[#This Row],[qtytoShipFuture]]-Table_Query_from_Mac10[[#This Row],[qty_to_ship]]</f>
        <v>0</v>
      </c>
      <c r="W1071" s="47">
        <f>Table_Query_from_Mac10[[#This Row],[UnitPriceFuture]]</f>
        <v>21.57</v>
      </c>
      <c r="X1071" s="47">
        <f>Table_Query_from_Mac10[[#This Row],[Unit Increase]]*Table_Query_from_Mac10[[#This Row],[UnitPriceFuture]]</f>
        <v>0</v>
      </c>
      <c r="Y1071" s="47">
        <f>Table_Query_from_Mac10[[#This Row],[Unit Increase]]*Table_Query_from_Mac10[[#This Row],[Future-cost]]</f>
        <v>0</v>
      </c>
      <c r="Z1071" s="47">
        <f>-(Table_Query_from_Mac10[[#This Row],[Incremental Sales]]+((Table_Query_from_Mac10[[#This Row],[Incremental Sales]]*-(SUM(Summary!$S$8:$S$9)))))*Summary!$S$18</f>
        <v>0</v>
      </c>
      <c r="AA1071" s="47">
        <f>IFERROR(Table_Query_from_Mac10[[#This Row],[Incremental Cost]]/Table_Query_from_Mac10[[#This Row],[Incremental Sales]],0)</f>
        <v>0</v>
      </c>
      <c r="AB1071" s="47">
        <f>IFERROR(Table_Query_from_Mac10[[#This Row],[TotalCostFuture]]/Table_Query_from_Mac10[[#This Row],[totalsalesFuture]],0)</f>
        <v>0.37783959202596196</v>
      </c>
      <c r="AN1071" s="31">
        <v>9</v>
      </c>
      <c r="AO1071">
        <f t="shared" si="32"/>
        <v>3</v>
      </c>
      <c r="AQ1071" s="31">
        <v>61.62</v>
      </c>
      <c r="AR1071">
        <f t="shared" si="33"/>
        <v>21.57</v>
      </c>
    </row>
    <row r="1072" spans="1:44" x14ac:dyDescent="0.25">
      <c r="A1072">
        <v>90106</v>
      </c>
      <c r="B1072">
        <v>13</v>
      </c>
      <c r="C1072" t="s">
        <v>51</v>
      </c>
      <c r="D1072" t="s">
        <v>80</v>
      </c>
      <c r="E1072">
        <v>3</v>
      </c>
      <c r="F1072">
        <v>9.83</v>
      </c>
      <c r="G1072">
        <v>25.39</v>
      </c>
      <c r="H1072" s="1">
        <v>44853</v>
      </c>
      <c r="I1072" s="20">
        <v>0</v>
      </c>
      <c r="J1072" s="47">
        <f>Table_Query_from_Mac10[[#This Row],[unit_price]]-(Table_Query_from_Mac10[[#This Row],[unit_price]]*(Table_Query_from_Mac10[[#This Row],[discount_pct]]/100))</f>
        <v>25.39</v>
      </c>
      <c r="K1072" s="47">
        <f>Table_Query_from_Mac10[[#This Row],[unit_cost]]</f>
        <v>9.83</v>
      </c>
      <c r="L1072" s="47">
        <f>Table_Query_from_Mac10[[#This Row],[Live-cost]]*(1+Table_Query_from_Mac10[[#This Row],[CogsIncreasebyTYPE]])</f>
        <v>9.83</v>
      </c>
      <c r="M1072" s="47">
        <f>Table_Query_from_Mac10[[#This Row],[Live-cost]]*Table_Query_from_Mac10[[#This Row],[qty_to_ship]]</f>
        <v>29.490000000000002</v>
      </c>
      <c r="N1072" s="47">
        <f>IF(Table_Query_from_Mac10[[#This Row],[item_no]]="KDA",-Table_Query_from_Mac10[[#This Row],[unit_price]],Table_Query_from_Mac10[[#This Row],[Net Unit]]*Table_Query_from_Mac10[[#This Row],[qty_to_ship]])</f>
        <v>76.17</v>
      </c>
      <c r="O1072" s="47">
        <f>SUMIFS(Summary!C:C,Summary!H:H,Table_Query_from_Mac10[[#This Row],[Juiceoc]])</f>
        <v>0</v>
      </c>
      <c r="P1072" s="47">
        <f>SUMIFS(Summary!D:D,Summary!H:H,Table_Query_from_Mac10[[#This Row],[Juiceoc]])</f>
        <v>0</v>
      </c>
      <c r="Q1072" s="47">
        <f>SUMIFS(Summary!E:E,Summary!H:H,Table_Query_from_Mac10[[#This Row],[Juiceoc]])</f>
        <v>0</v>
      </c>
      <c r="R1072" s="47">
        <f>Table_Query_from_Mac10[[#This Row],[Net Unit]]*(1+Table_Query_from_Mac10[[#This Row],[PriceIncreasebyType]])</f>
        <v>25.39</v>
      </c>
      <c r="S1072" s="47">
        <f>Table_Query_from_Mac10[[#This Row],[UnitPriceFuture]]*Table_Query_from_Mac10[[#This Row],[qtytoShipFuture]]</f>
        <v>76.17</v>
      </c>
      <c r="T1072" s="47">
        <f>ROUND(Table_Query_from_Mac10[[#This Row],[qty_to_ship]]*(1+Table_Query_from_Mac10[[#This Row],[VolumeIncreasebyType]]),0)</f>
        <v>3</v>
      </c>
      <c r="U1072" s="47">
        <f>Table_Query_from_Mac10[[#This Row],[qtytoShipFuture]]*Table_Query_from_Mac10[[#This Row],[Future-cost]]</f>
        <v>29.490000000000002</v>
      </c>
      <c r="V1072" s="47">
        <f>Table_Query_from_Mac10[[#This Row],[qtytoShipFuture]]-Table_Query_from_Mac10[[#This Row],[qty_to_ship]]</f>
        <v>0</v>
      </c>
      <c r="W1072" s="47">
        <f>Table_Query_from_Mac10[[#This Row],[UnitPriceFuture]]</f>
        <v>25.39</v>
      </c>
      <c r="X1072" s="47">
        <f>Table_Query_from_Mac10[[#This Row],[Unit Increase]]*Table_Query_from_Mac10[[#This Row],[UnitPriceFuture]]</f>
        <v>0</v>
      </c>
      <c r="Y1072" s="47">
        <f>Table_Query_from_Mac10[[#This Row],[Unit Increase]]*Table_Query_from_Mac10[[#This Row],[Future-cost]]</f>
        <v>0</v>
      </c>
      <c r="Z1072" s="47">
        <f>-(Table_Query_from_Mac10[[#This Row],[Incremental Sales]]+((Table_Query_from_Mac10[[#This Row],[Incremental Sales]]*-(SUM(Summary!$S$8:$S$9)))))*Summary!$S$18</f>
        <v>0</v>
      </c>
      <c r="AA1072" s="47">
        <f>IFERROR(Table_Query_from_Mac10[[#This Row],[Incremental Cost]]/Table_Query_from_Mac10[[#This Row],[Incremental Sales]],0)</f>
        <v>0</v>
      </c>
      <c r="AB1072" s="47">
        <f>IFERROR(Table_Query_from_Mac10[[#This Row],[TotalCostFuture]]/Table_Query_from_Mac10[[#This Row],[totalsalesFuture]],0)</f>
        <v>0.3871602993304451</v>
      </c>
      <c r="AN1072" s="30">
        <v>12</v>
      </c>
      <c r="AO1072">
        <f t="shared" si="32"/>
        <v>3</v>
      </c>
      <c r="AQ1072" s="30">
        <v>72.540000000000006</v>
      </c>
      <c r="AR1072">
        <f t="shared" si="33"/>
        <v>25.39</v>
      </c>
    </row>
    <row r="1073" spans="1:44" x14ac:dyDescent="0.25">
      <c r="A1073">
        <v>90107</v>
      </c>
      <c r="B1073">
        <v>1</v>
      </c>
      <c r="C1073" t="s">
        <v>56</v>
      </c>
      <c r="D1073" t="s">
        <v>81</v>
      </c>
      <c r="E1073">
        <v>16</v>
      </c>
      <c r="F1073">
        <v>8.59</v>
      </c>
      <c r="G1073">
        <v>23.44</v>
      </c>
      <c r="H1073" s="1">
        <v>44844</v>
      </c>
      <c r="I1073" s="20">
        <v>3</v>
      </c>
      <c r="J1073" s="47">
        <f>Table_Query_from_Mac10[[#This Row],[unit_price]]-(Table_Query_from_Mac10[[#This Row],[unit_price]]*(Table_Query_from_Mac10[[#This Row],[discount_pct]]/100))</f>
        <v>22.736800000000002</v>
      </c>
      <c r="K1073" s="47">
        <f>Table_Query_from_Mac10[[#This Row],[unit_cost]]</f>
        <v>8.59</v>
      </c>
      <c r="L1073" s="47">
        <f>Table_Query_from_Mac10[[#This Row],[Live-cost]]*(1+Table_Query_from_Mac10[[#This Row],[CogsIncreasebyTYPE]])</f>
        <v>8.59</v>
      </c>
      <c r="M1073" s="47">
        <f>Table_Query_from_Mac10[[#This Row],[Live-cost]]*Table_Query_from_Mac10[[#This Row],[qty_to_ship]]</f>
        <v>137.44</v>
      </c>
      <c r="N1073" s="47">
        <f>IF(Table_Query_from_Mac10[[#This Row],[item_no]]="KDA",-Table_Query_from_Mac10[[#This Row],[unit_price]],Table_Query_from_Mac10[[#This Row],[Net Unit]]*Table_Query_from_Mac10[[#This Row],[qty_to_ship]])</f>
        <v>363.78880000000004</v>
      </c>
      <c r="O1073" s="47">
        <f>SUMIFS(Summary!C:C,Summary!H:H,Table_Query_from_Mac10[[#This Row],[Juiceoc]])</f>
        <v>0</v>
      </c>
      <c r="P1073" s="47">
        <f>SUMIFS(Summary!D:D,Summary!H:H,Table_Query_from_Mac10[[#This Row],[Juiceoc]])</f>
        <v>0</v>
      </c>
      <c r="Q1073" s="47">
        <f>SUMIFS(Summary!E:E,Summary!H:H,Table_Query_from_Mac10[[#This Row],[Juiceoc]])</f>
        <v>0</v>
      </c>
      <c r="R1073" s="47">
        <f>Table_Query_from_Mac10[[#This Row],[Net Unit]]*(1+Table_Query_from_Mac10[[#This Row],[PriceIncreasebyType]])</f>
        <v>22.736800000000002</v>
      </c>
      <c r="S1073" s="47">
        <f>Table_Query_from_Mac10[[#This Row],[UnitPriceFuture]]*Table_Query_from_Mac10[[#This Row],[qtytoShipFuture]]</f>
        <v>363.78880000000004</v>
      </c>
      <c r="T1073" s="47">
        <f>ROUND(Table_Query_from_Mac10[[#This Row],[qty_to_ship]]*(1+Table_Query_from_Mac10[[#This Row],[VolumeIncreasebyType]]),0)</f>
        <v>16</v>
      </c>
      <c r="U1073" s="47">
        <f>Table_Query_from_Mac10[[#This Row],[qtytoShipFuture]]*Table_Query_from_Mac10[[#This Row],[Future-cost]]</f>
        <v>137.44</v>
      </c>
      <c r="V1073" s="47">
        <f>Table_Query_from_Mac10[[#This Row],[qtytoShipFuture]]-Table_Query_from_Mac10[[#This Row],[qty_to_ship]]</f>
        <v>0</v>
      </c>
      <c r="W1073" s="47">
        <f>Table_Query_from_Mac10[[#This Row],[UnitPriceFuture]]</f>
        <v>22.736800000000002</v>
      </c>
      <c r="X1073" s="47">
        <f>Table_Query_from_Mac10[[#This Row],[Unit Increase]]*Table_Query_from_Mac10[[#This Row],[UnitPriceFuture]]</f>
        <v>0</v>
      </c>
      <c r="Y1073" s="47">
        <f>Table_Query_from_Mac10[[#This Row],[Unit Increase]]*Table_Query_from_Mac10[[#This Row],[Future-cost]]</f>
        <v>0</v>
      </c>
      <c r="Z1073" s="47">
        <f>-(Table_Query_from_Mac10[[#This Row],[Incremental Sales]]+((Table_Query_from_Mac10[[#This Row],[Incremental Sales]]*-(SUM(Summary!$S$8:$S$9)))))*Summary!$S$18</f>
        <v>0</v>
      </c>
      <c r="AA1073" s="47">
        <f>IFERROR(Table_Query_from_Mac10[[#This Row],[Incremental Cost]]/Table_Query_from_Mac10[[#This Row],[Incremental Sales]],0)</f>
        <v>0</v>
      </c>
      <c r="AB1073" s="47">
        <f>IFERROR(Table_Query_from_Mac10[[#This Row],[TotalCostFuture]]/Table_Query_from_Mac10[[#This Row],[totalsalesFuture]],0)</f>
        <v>0.37780162555856578</v>
      </c>
      <c r="AN1073" s="31">
        <v>64</v>
      </c>
      <c r="AO1073">
        <f t="shared" si="32"/>
        <v>16</v>
      </c>
      <c r="AQ1073" s="31">
        <v>66.959999999999994</v>
      </c>
      <c r="AR1073">
        <f t="shared" si="33"/>
        <v>23.44</v>
      </c>
    </row>
    <row r="1074" spans="1:44" x14ac:dyDescent="0.25">
      <c r="A1074">
        <v>90107</v>
      </c>
      <c r="B1074">
        <v>2</v>
      </c>
      <c r="C1074" t="s">
        <v>56</v>
      </c>
      <c r="D1074" t="s">
        <v>81</v>
      </c>
      <c r="E1074">
        <v>23</v>
      </c>
      <c r="F1074">
        <v>8.58</v>
      </c>
      <c r="G1074">
        <v>20.51</v>
      </c>
      <c r="H1074" s="1">
        <v>44844</v>
      </c>
      <c r="I1074" s="20">
        <v>3</v>
      </c>
      <c r="J1074" s="47">
        <f>Table_Query_from_Mac10[[#This Row],[unit_price]]-(Table_Query_from_Mac10[[#This Row],[unit_price]]*(Table_Query_from_Mac10[[#This Row],[discount_pct]]/100))</f>
        <v>19.8947</v>
      </c>
      <c r="K1074" s="47">
        <f>Table_Query_from_Mac10[[#This Row],[unit_cost]]</f>
        <v>8.58</v>
      </c>
      <c r="L1074" s="47">
        <f>Table_Query_from_Mac10[[#This Row],[Live-cost]]*(1+Table_Query_from_Mac10[[#This Row],[CogsIncreasebyTYPE]])</f>
        <v>8.58</v>
      </c>
      <c r="M1074" s="47">
        <f>Table_Query_from_Mac10[[#This Row],[Live-cost]]*Table_Query_from_Mac10[[#This Row],[qty_to_ship]]</f>
        <v>197.34</v>
      </c>
      <c r="N1074" s="47">
        <f>IF(Table_Query_from_Mac10[[#This Row],[item_no]]="KDA",-Table_Query_from_Mac10[[#This Row],[unit_price]],Table_Query_from_Mac10[[#This Row],[Net Unit]]*Table_Query_from_Mac10[[#This Row],[qty_to_ship]])</f>
        <v>457.57810000000001</v>
      </c>
      <c r="O1074" s="47">
        <f>SUMIFS(Summary!C:C,Summary!H:H,Table_Query_from_Mac10[[#This Row],[Juiceoc]])</f>
        <v>0</v>
      </c>
      <c r="P1074" s="47">
        <f>SUMIFS(Summary!D:D,Summary!H:H,Table_Query_from_Mac10[[#This Row],[Juiceoc]])</f>
        <v>0</v>
      </c>
      <c r="Q1074" s="47">
        <f>SUMIFS(Summary!E:E,Summary!H:H,Table_Query_from_Mac10[[#This Row],[Juiceoc]])</f>
        <v>0</v>
      </c>
      <c r="R1074" s="47">
        <f>Table_Query_from_Mac10[[#This Row],[Net Unit]]*(1+Table_Query_from_Mac10[[#This Row],[PriceIncreasebyType]])</f>
        <v>19.8947</v>
      </c>
      <c r="S1074" s="47">
        <f>Table_Query_from_Mac10[[#This Row],[UnitPriceFuture]]*Table_Query_from_Mac10[[#This Row],[qtytoShipFuture]]</f>
        <v>457.57810000000001</v>
      </c>
      <c r="T1074" s="47">
        <f>ROUND(Table_Query_from_Mac10[[#This Row],[qty_to_ship]]*(1+Table_Query_from_Mac10[[#This Row],[VolumeIncreasebyType]]),0)</f>
        <v>23</v>
      </c>
      <c r="U1074" s="47">
        <f>Table_Query_from_Mac10[[#This Row],[qtytoShipFuture]]*Table_Query_from_Mac10[[#This Row],[Future-cost]]</f>
        <v>197.34</v>
      </c>
      <c r="V1074" s="47">
        <f>Table_Query_from_Mac10[[#This Row],[qtytoShipFuture]]-Table_Query_from_Mac10[[#This Row],[qty_to_ship]]</f>
        <v>0</v>
      </c>
      <c r="W1074" s="47">
        <f>Table_Query_from_Mac10[[#This Row],[UnitPriceFuture]]</f>
        <v>19.8947</v>
      </c>
      <c r="X1074" s="47">
        <f>Table_Query_from_Mac10[[#This Row],[Unit Increase]]*Table_Query_from_Mac10[[#This Row],[UnitPriceFuture]]</f>
        <v>0</v>
      </c>
      <c r="Y1074" s="47">
        <f>Table_Query_from_Mac10[[#This Row],[Unit Increase]]*Table_Query_from_Mac10[[#This Row],[Future-cost]]</f>
        <v>0</v>
      </c>
      <c r="Z1074" s="47">
        <f>-(Table_Query_from_Mac10[[#This Row],[Incremental Sales]]+((Table_Query_from_Mac10[[#This Row],[Incremental Sales]]*-(SUM(Summary!$S$8:$S$9)))))*Summary!$S$18</f>
        <v>0</v>
      </c>
      <c r="AA1074" s="47">
        <f>IFERROR(Table_Query_from_Mac10[[#This Row],[Incremental Cost]]/Table_Query_from_Mac10[[#This Row],[Incremental Sales]],0)</f>
        <v>0</v>
      </c>
      <c r="AB1074" s="47">
        <f>IFERROR(Table_Query_from_Mac10[[#This Row],[TotalCostFuture]]/Table_Query_from_Mac10[[#This Row],[totalsalesFuture]],0)</f>
        <v>0.43127063991917447</v>
      </c>
      <c r="AN1074" s="30">
        <v>92</v>
      </c>
      <c r="AO1074">
        <f t="shared" si="32"/>
        <v>23</v>
      </c>
      <c r="AQ1074" s="30">
        <v>58.59</v>
      </c>
      <c r="AR1074">
        <f t="shared" si="33"/>
        <v>20.51</v>
      </c>
    </row>
    <row r="1075" spans="1:44" x14ac:dyDescent="0.25">
      <c r="A1075">
        <v>90107</v>
      </c>
      <c r="B1075">
        <v>3</v>
      </c>
      <c r="C1075" t="s">
        <v>56</v>
      </c>
      <c r="D1075" t="s">
        <v>81</v>
      </c>
      <c r="E1075">
        <v>66</v>
      </c>
      <c r="F1075">
        <v>8.48</v>
      </c>
      <c r="G1075">
        <v>20.3</v>
      </c>
      <c r="H1075" s="1">
        <v>44844</v>
      </c>
      <c r="I1075" s="20">
        <v>3</v>
      </c>
      <c r="J1075" s="47">
        <f>Table_Query_from_Mac10[[#This Row],[unit_price]]-(Table_Query_from_Mac10[[#This Row],[unit_price]]*(Table_Query_from_Mac10[[#This Row],[discount_pct]]/100))</f>
        <v>19.691000000000003</v>
      </c>
      <c r="K1075" s="47">
        <f>Table_Query_from_Mac10[[#This Row],[unit_cost]]</f>
        <v>8.48</v>
      </c>
      <c r="L1075" s="47">
        <f>Table_Query_from_Mac10[[#This Row],[Live-cost]]*(1+Table_Query_from_Mac10[[#This Row],[CogsIncreasebyTYPE]])</f>
        <v>8.48</v>
      </c>
      <c r="M1075" s="47">
        <f>Table_Query_from_Mac10[[#This Row],[Live-cost]]*Table_Query_from_Mac10[[#This Row],[qty_to_ship]]</f>
        <v>559.68000000000006</v>
      </c>
      <c r="N1075" s="47">
        <f>IF(Table_Query_from_Mac10[[#This Row],[item_no]]="KDA",-Table_Query_from_Mac10[[#This Row],[unit_price]],Table_Query_from_Mac10[[#This Row],[Net Unit]]*Table_Query_from_Mac10[[#This Row],[qty_to_ship]])</f>
        <v>1299.6060000000002</v>
      </c>
      <c r="O1075" s="47">
        <f>SUMIFS(Summary!C:C,Summary!H:H,Table_Query_from_Mac10[[#This Row],[Juiceoc]])</f>
        <v>0</v>
      </c>
      <c r="P1075" s="47">
        <f>SUMIFS(Summary!D:D,Summary!H:H,Table_Query_from_Mac10[[#This Row],[Juiceoc]])</f>
        <v>0</v>
      </c>
      <c r="Q1075" s="47">
        <f>SUMIFS(Summary!E:E,Summary!H:H,Table_Query_from_Mac10[[#This Row],[Juiceoc]])</f>
        <v>0</v>
      </c>
      <c r="R1075" s="47">
        <f>Table_Query_from_Mac10[[#This Row],[Net Unit]]*(1+Table_Query_from_Mac10[[#This Row],[PriceIncreasebyType]])</f>
        <v>19.691000000000003</v>
      </c>
      <c r="S1075" s="47">
        <f>Table_Query_from_Mac10[[#This Row],[UnitPriceFuture]]*Table_Query_from_Mac10[[#This Row],[qtytoShipFuture]]</f>
        <v>1299.6060000000002</v>
      </c>
      <c r="T1075" s="47">
        <f>ROUND(Table_Query_from_Mac10[[#This Row],[qty_to_ship]]*(1+Table_Query_from_Mac10[[#This Row],[VolumeIncreasebyType]]),0)</f>
        <v>66</v>
      </c>
      <c r="U1075" s="47">
        <f>Table_Query_from_Mac10[[#This Row],[qtytoShipFuture]]*Table_Query_from_Mac10[[#This Row],[Future-cost]]</f>
        <v>559.68000000000006</v>
      </c>
      <c r="V1075" s="47">
        <f>Table_Query_from_Mac10[[#This Row],[qtytoShipFuture]]-Table_Query_from_Mac10[[#This Row],[qty_to_ship]]</f>
        <v>0</v>
      </c>
      <c r="W1075" s="47">
        <f>Table_Query_from_Mac10[[#This Row],[UnitPriceFuture]]</f>
        <v>19.691000000000003</v>
      </c>
      <c r="X1075" s="47">
        <f>Table_Query_from_Mac10[[#This Row],[Unit Increase]]*Table_Query_from_Mac10[[#This Row],[UnitPriceFuture]]</f>
        <v>0</v>
      </c>
      <c r="Y1075" s="47">
        <f>Table_Query_from_Mac10[[#This Row],[Unit Increase]]*Table_Query_from_Mac10[[#This Row],[Future-cost]]</f>
        <v>0</v>
      </c>
      <c r="Z1075" s="47">
        <f>-(Table_Query_from_Mac10[[#This Row],[Incremental Sales]]+((Table_Query_from_Mac10[[#This Row],[Incremental Sales]]*-(SUM(Summary!$S$8:$S$9)))))*Summary!$S$18</f>
        <v>0</v>
      </c>
      <c r="AA1075" s="47">
        <f>IFERROR(Table_Query_from_Mac10[[#This Row],[Incremental Cost]]/Table_Query_from_Mac10[[#This Row],[Incremental Sales]],0)</f>
        <v>0</v>
      </c>
      <c r="AB1075" s="47">
        <f>IFERROR(Table_Query_from_Mac10[[#This Row],[TotalCostFuture]]/Table_Query_from_Mac10[[#This Row],[totalsalesFuture]],0)</f>
        <v>0.43065359809049819</v>
      </c>
      <c r="AN1075" s="31">
        <v>264</v>
      </c>
      <c r="AO1075">
        <f t="shared" si="32"/>
        <v>66</v>
      </c>
      <c r="AQ1075" s="31">
        <v>57.99</v>
      </c>
      <c r="AR1075">
        <f t="shared" si="33"/>
        <v>20.3</v>
      </c>
    </row>
    <row r="1076" spans="1:44" x14ac:dyDescent="0.25">
      <c r="A1076">
        <v>90107</v>
      </c>
      <c r="B1076">
        <v>4</v>
      </c>
      <c r="C1076" t="s">
        <v>56</v>
      </c>
      <c r="D1076" t="s">
        <v>81</v>
      </c>
      <c r="E1076">
        <v>49</v>
      </c>
      <c r="F1076">
        <v>7.77</v>
      </c>
      <c r="G1076">
        <v>17.77</v>
      </c>
      <c r="H1076" s="1">
        <v>44844</v>
      </c>
      <c r="I1076" s="20">
        <v>3</v>
      </c>
      <c r="J1076" s="47">
        <f>Table_Query_from_Mac10[[#This Row],[unit_price]]-(Table_Query_from_Mac10[[#This Row],[unit_price]]*(Table_Query_from_Mac10[[#This Row],[discount_pct]]/100))</f>
        <v>17.236899999999999</v>
      </c>
      <c r="K1076" s="47">
        <f>Table_Query_from_Mac10[[#This Row],[unit_cost]]</f>
        <v>7.77</v>
      </c>
      <c r="L1076" s="47">
        <f>Table_Query_from_Mac10[[#This Row],[Live-cost]]*(1+Table_Query_from_Mac10[[#This Row],[CogsIncreasebyTYPE]])</f>
        <v>7.77</v>
      </c>
      <c r="M1076" s="47">
        <f>Table_Query_from_Mac10[[#This Row],[Live-cost]]*Table_Query_from_Mac10[[#This Row],[qty_to_ship]]</f>
        <v>380.72999999999996</v>
      </c>
      <c r="N1076" s="47">
        <f>IF(Table_Query_from_Mac10[[#This Row],[item_no]]="KDA",-Table_Query_from_Mac10[[#This Row],[unit_price]],Table_Query_from_Mac10[[#This Row],[Net Unit]]*Table_Query_from_Mac10[[#This Row],[qty_to_ship]])</f>
        <v>844.60809999999992</v>
      </c>
      <c r="O1076" s="47">
        <f>SUMIFS(Summary!C:C,Summary!H:H,Table_Query_from_Mac10[[#This Row],[Juiceoc]])</f>
        <v>0</v>
      </c>
      <c r="P1076" s="47">
        <f>SUMIFS(Summary!D:D,Summary!H:H,Table_Query_from_Mac10[[#This Row],[Juiceoc]])</f>
        <v>0</v>
      </c>
      <c r="Q1076" s="47">
        <f>SUMIFS(Summary!E:E,Summary!H:H,Table_Query_from_Mac10[[#This Row],[Juiceoc]])</f>
        <v>0</v>
      </c>
      <c r="R1076" s="47">
        <f>Table_Query_from_Mac10[[#This Row],[Net Unit]]*(1+Table_Query_from_Mac10[[#This Row],[PriceIncreasebyType]])</f>
        <v>17.236899999999999</v>
      </c>
      <c r="S1076" s="47">
        <f>Table_Query_from_Mac10[[#This Row],[UnitPriceFuture]]*Table_Query_from_Mac10[[#This Row],[qtytoShipFuture]]</f>
        <v>844.60809999999992</v>
      </c>
      <c r="T1076" s="47">
        <f>ROUND(Table_Query_from_Mac10[[#This Row],[qty_to_ship]]*(1+Table_Query_from_Mac10[[#This Row],[VolumeIncreasebyType]]),0)</f>
        <v>49</v>
      </c>
      <c r="U1076" s="47">
        <f>Table_Query_from_Mac10[[#This Row],[qtytoShipFuture]]*Table_Query_from_Mac10[[#This Row],[Future-cost]]</f>
        <v>380.72999999999996</v>
      </c>
      <c r="V1076" s="47">
        <f>Table_Query_from_Mac10[[#This Row],[qtytoShipFuture]]-Table_Query_from_Mac10[[#This Row],[qty_to_ship]]</f>
        <v>0</v>
      </c>
      <c r="W1076" s="47">
        <f>Table_Query_from_Mac10[[#This Row],[UnitPriceFuture]]</f>
        <v>17.236899999999999</v>
      </c>
      <c r="X1076" s="47">
        <f>Table_Query_from_Mac10[[#This Row],[Unit Increase]]*Table_Query_from_Mac10[[#This Row],[UnitPriceFuture]]</f>
        <v>0</v>
      </c>
      <c r="Y1076" s="47">
        <f>Table_Query_from_Mac10[[#This Row],[Unit Increase]]*Table_Query_from_Mac10[[#This Row],[Future-cost]]</f>
        <v>0</v>
      </c>
      <c r="Z1076" s="47">
        <f>-(Table_Query_from_Mac10[[#This Row],[Incremental Sales]]+((Table_Query_from_Mac10[[#This Row],[Incremental Sales]]*-(SUM(Summary!$S$8:$S$9)))))*Summary!$S$18</f>
        <v>0</v>
      </c>
      <c r="AA1076" s="47">
        <f>IFERROR(Table_Query_from_Mac10[[#This Row],[Incremental Cost]]/Table_Query_from_Mac10[[#This Row],[Incremental Sales]],0)</f>
        <v>0</v>
      </c>
      <c r="AB1076" s="47">
        <f>IFERROR(Table_Query_from_Mac10[[#This Row],[TotalCostFuture]]/Table_Query_from_Mac10[[#This Row],[totalsalesFuture]],0)</f>
        <v>0.45077711189366998</v>
      </c>
      <c r="AN1076" s="30">
        <v>196</v>
      </c>
      <c r="AO1076">
        <f t="shared" si="32"/>
        <v>49</v>
      </c>
      <c r="AQ1076" s="30">
        <v>50.76</v>
      </c>
      <c r="AR1076">
        <f t="shared" si="33"/>
        <v>17.77</v>
      </c>
    </row>
    <row r="1077" spans="1:44" x14ac:dyDescent="0.25">
      <c r="A1077">
        <v>90107</v>
      </c>
      <c r="B1077">
        <v>5</v>
      </c>
      <c r="C1077" t="s">
        <v>56</v>
      </c>
      <c r="D1077" t="s">
        <v>81</v>
      </c>
      <c r="E1077">
        <v>13</v>
      </c>
      <c r="F1077">
        <v>7.37</v>
      </c>
      <c r="G1077">
        <v>17.43</v>
      </c>
      <c r="H1077" s="1">
        <v>44844</v>
      </c>
      <c r="I1077" s="20">
        <v>3</v>
      </c>
      <c r="J1077" s="47">
        <f>Table_Query_from_Mac10[[#This Row],[unit_price]]-(Table_Query_from_Mac10[[#This Row],[unit_price]]*(Table_Query_from_Mac10[[#This Row],[discount_pct]]/100))</f>
        <v>16.9071</v>
      </c>
      <c r="K1077" s="47">
        <f>Table_Query_from_Mac10[[#This Row],[unit_cost]]</f>
        <v>7.37</v>
      </c>
      <c r="L1077" s="47">
        <f>Table_Query_from_Mac10[[#This Row],[Live-cost]]*(1+Table_Query_from_Mac10[[#This Row],[CogsIncreasebyTYPE]])</f>
        <v>7.37</v>
      </c>
      <c r="M1077" s="47">
        <f>Table_Query_from_Mac10[[#This Row],[Live-cost]]*Table_Query_from_Mac10[[#This Row],[qty_to_ship]]</f>
        <v>95.81</v>
      </c>
      <c r="N1077" s="47">
        <f>IF(Table_Query_from_Mac10[[#This Row],[item_no]]="KDA",-Table_Query_from_Mac10[[#This Row],[unit_price]],Table_Query_from_Mac10[[#This Row],[Net Unit]]*Table_Query_from_Mac10[[#This Row],[qty_to_ship]])</f>
        <v>219.79230000000001</v>
      </c>
      <c r="O1077" s="47">
        <f>SUMIFS(Summary!C:C,Summary!H:H,Table_Query_from_Mac10[[#This Row],[Juiceoc]])</f>
        <v>0</v>
      </c>
      <c r="P1077" s="47">
        <f>SUMIFS(Summary!D:D,Summary!H:H,Table_Query_from_Mac10[[#This Row],[Juiceoc]])</f>
        <v>0</v>
      </c>
      <c r="Q1077" s="47">
        <f>SUMIFS(Summary!E:E,Summary!H:H,Table_Query_from_Mac10[[#This Row],[Juiceoc]])</f>
        <v>0</v>
      </c>
      <c r="R1077" s="47">
        <f>Table_Query_from_Mac10[[#This Row],[Net Unit]]*(1+Table_Query_from_Mac10[[#This Row],[PriceIncreasebyType]])</f>
        <v>16.9071</v>
      </c>
      <c r="S1077" s="47">
        <f>Table_Query_from_Mac10[[#This Row],[UnitPriceFuture]]*Table_Query_from_Mac10[[#This Row],[qtytoShipFuture]]</f>
        <v>219.79230000000001</v>
      </c>
      <c r="T1077" s="47">
        <f>ROUND(Table_Query_from_Mac10[[#This Row],[qty_to_ship]]*(1+Table_Query_from_Mac10[[#This Row],[VolumeIncreasebyType]]),0)</f>
        <v>13</v>
      </c>
      <c r="U1077" s="47">
        <f>Table_Query_from_Mac10[[#This Row],[qtytoShipFuture]]*Table_Query_from_Mac10[[#This Row],[Future-cost]]</f>
        <v>95.81</v>
      </c>
      <c r="V1077" s="47">
        <f>Table_Query_from_Mac10[[#This Row],[qtytoShipFuture]]-Table_Query_from_Mac10[[#This Row],[qty_to_ship]]</f>
        <v>0</v>
      </c>
      <c r="W1077" s="47">
        <f>Table_Query_from_Mac10[[#This Row],[UnitPriceFuture]]</f>
        <v>16.9071</v>
      </c>
      <c r="X1077" s="47">
        <f>Table_Query_from_Mac10[[#This Row],[Unit Increase]]*Table_Query_from_Mac10[[#This Row],[UnitPriceFuture]]</f>
        <v>0</v>
      </c>
      <c r="Y1077" s="47">
        <f>Table_Query_from_Mac10[[#This Row],[Unit Increase]]*Table_Query_from_Mac10[[#This Row],[Future-cost]]</f>
        <v>0</v>
      </c>
      <c r="Z1077" s="47">
        <f>-(Table_Query_from_Mac10[[#This Row],[Incremental Sales]]+((Table_Query_from_Mac10[[#This Row],[Incremental Sales]]*-(SUM(Summary!$S$8:$S$9)))))*Summary!$S$18</f>
        <v>0</v>
      </c>
      <c r="AA1077" s="47">
        <f>IFERROR(Table_Query_from_Mac10[[#This Row],[Incremental Cost]]/Table_Query_from_Mac10[[#This Row],[Incremental Sales]],0)</f>
        <v>0</v>
      </c>
      <c r="AB1077" s="47">
        <f>IFERROR(Table_Query_from_Mac10[[#This Row],[TotalCostFuture]]/Table_Query_from_Mac10[[#This Row],[totalsalesFuture]],0)</f>
        <v>0.43591154012219718</v>
      </c>
      <c r="AN1077" s="31">
        <v>50</v>
      </c>
      <c r="AO1077">
        <f t="shared" si="32"/>
        <v>13</v>
      </c>
      <c r="AQ1077" s="31">
        <v>49.81</v>
      </c>
      <c r="AR1077">
        <f t="shared" si="33"/>
        <v>17.43</v>
      </c>
    </row>
    <row r="1078" spans="1:44" x14ac:dyDescent="0.25">
      <c r="A1078">
        <v>90107</v>
      </c>
      <c r="B1078">
        <v>6</v>
      </c>
      <c r="C1078" t="s">
        <v>56</v>
      </c>
      <c r="D1078" t="s">
        <v>81</v>
      </c>
      <c r="E1078">
        <v>6</v>
      </c>
      <c r="F1078">
        <v>6.75</v>
      </c>
      <c r="G1078">
        <v>16.87</v>
      </c>
      <c r="H1078" s="1">
        <v>44844</v>
      </c>
      <c r="I1078" s="20">
        <v>3</v>
      </c>
      <c r="J1078" s="47">
        <f>Table_Query_from_Mac10[[#This Row],[unit_price]]-(Table_Query_from_Mac10[[#This Row],[unit_price]]*(Table_Query_from_Mac10[[#This Row],[discount_pct]]/100))</f>
        <v>16.363900000000001</v>
      </c>
      <c r="K1078" s="47">
        <f>Table_Query_from_Mac10[[#This Row],[unit_cost]]</f>
        <v>6.75</v>
      </c>
      <c r="L1078" s="47">
        <f>Table_Query_from_Mac10[[#This Row],[Live-cost]]*(1+Table_Query_from_Mac10[[#This Row],[CogsIncreasebyTYPE]])</f>
        <v>6.75</v>
      </c>
      <c r="M1078" s="47">
        <f>Table_Query_from_Mac10[[#This Row],[Live-cost]]*Table_Query_from_Mac10[[#This Row],[qty_to_ship]]</f>
        <v>40.5</v>
      </c>
      <c r="N1078" s="47">
        <f>IF(Table_Query_from_Mac10[[#This Row],[item_no]]="KDA",-Table_Query_from_Mac10[[#This Row],[unit_price]],Table_Query_from_Mac10[[#This Row],[Net Unit]]*Table_Query_from_Mac10[[#This Row],[qty_to_ship]])</f>
        <v>98.183400000000006</v>
      </c>
      <c r="O1078" s="47">
        <f>SUMIFS(Summary!C:C,Summary!H:H,Table_Query_from_Mac10[[#This Row],[Juiceoc]])</f>
        <v>0</v>
      </c>
      <c r="P1078" s="47">
        <f>SUMIFS(Summary!D:D,Summary!H:H,Table_Query_from_Mac10[[#This Row],[Juiceoc]])</f>
        <v>0</v>
      </c>
      <c r="Q1078" s="47">
        <f>SUMIFS(Summary!E:E,Summary!H:H,Table_Query_from_Mac10[[#This Row],[Juiceoc]])</f>
        <v>0</v>
      </c>
      <c r="R1078" s="47">
        <f>Table_Query_from_Mac10[[#This Row],[Net Unit]]*(1+Table_Query_from_Mac10[[#This Row],[PriceIncreasebyType]])</f>
        <v>16.363900000000001</v>
      </c>
      <c r="S1078" s="47">
        <f>Table_Query_from_Mac10[[#This Row],[UnitPriceFuture]]*Table_Query_from_Mac10[[#This Row],[qtytoShipFuture]]</f>
        <v>98.183400000000006</v>
      </c>
      <c r="T1078" s="47">
        <f>ROUND(Table_Query_from_Mac10[[#This Row],[qty_to_ship]]*(1+Table_Query_from_Mac10[[#This Row],[VolumeIncreasebyType]]),0)</f>
        <v>6</v>
      </c>
      <c r="U1078" s="47">
        <f>Table_Query_from_Mac10[[#This Row],[qtytoShipFuture]]*Table_Query_from_Mac10[[#This Row],[Future-cost]]</f>
        <v>40.5</v>
      </c>
      <c r="V1078" s="47">
        <f>Table_Query_from_Mac10[[#This Row],[qtytoShipFuture]]-Table_Query_from_Mac10[[#This Row],[qty_to_ship]]</f>
        <v>0</v>
      </c>
      <c r="W1078" s="47">
        <f>Table_Query_from_Mac10[[#This Row],[UnitPriceFuture]]</f>
        <v>16.363900000000001</v>
      </c>
      <c r="X1078" s="47">
        <f>Table_Query_from_Mac10[[#This Row],[Unit Increase]]*Table_Query_from_Mac10[[#This Row],[UnitPriceFuture]]</f>
        <v>0</v>
      </c>
      <c r="Y1078" s="47">
        <f>Table_Query_from_Mac10[[#This Row],[Unit Increase]]*Table_Query_from_Mac10[[#This Row],[Future-cost]]</f>
        <v>0</v>
      </c>
      <c r="Z1078" s="47">
        <f>-(Table_Query_from_Mac10[[#This Row],[Incremental Sales]]+((Table_Query_from_Mac10[[#This Row],[Incremental Sales]]*-(SUM(Summary!$S$8:$S$9)))))*Summary!$S$18</f>
        <v>0</v>
      </c>
      <c r="AA1078" s="47">
        <f>IFERROR(Table_Query_from_Mac10[[#This Row],[Incremental Cost]]/Table_Query_from_Mac10[[#This Row],[Incremental Sales]],0)</f>
        <v>0</v>
      </c>
      <c r="AB1078" s="47">
        <f>IFERROR(Table_Query_from_Mac10[[#This Row],[TotalCostFuture]]/Table_Query_from_Mac10[[#This Row],[totalsalesFuture]],0)</f>
        <v>0.41249335427373668</v>
      </c>
      <c r="AN1078" s="30">
        <v>24</v>
      </c>
      <c r="AO1078">
        <f t="shared" si="32"/>
        <v>6</v>
      </c>
      <c r="AQ1078" s="30">
        <v>48.19</v>
      </c>
      <c r="AR1078">
        <f t="shared" si="33"/>
        <v>16.87</v>
      </c>
    </row>
    <row r="1079" spans="1:44" x14ac:dyDescent="0.25">
      <c r="A1079">
        <v>90107</v>
      </c>
      <c r="B1079">
        <v>1</v>
      </c>
      <c r="C1079" t="s">
        <v>56</v>
      </c>
      <c r="D1079" t="s">
        <v>81</v>
      </c>
      <c r="E1079">
        <v>34</v>
      </c>
      <c r="F1079">
        <v>8.59</v>
      </c>
      <c r="G1079">
        <v>23.44</v>
      </c>
      <c r="H1079" s="1">
        <v>44851</v>
      </c>
      <c r="I1079" s="20">
        <v>3</v>
      </c>
      <c r="J1079" s="47">
        <f>Table_Query_from_Mac10[[#This Row],[unit_price]]-(Table_Query_from_Mac10[[#This Row],[unit_price]]*(Table_Query_from_Mac10[[#This Row],[discount_pct]]/100))</f>
        <v>22.736800000000002</v>
      </c>
      <c r="K1079" s="47">
        <f>Table_Query_from_Mac10[[#This Row],[unit_cost]]</f>
        <v>8.59</v>
      </c>
      <c r="L1079" s="47">
        <f>Table_Query_from_Mac10[[#This Row],[Live-cost]]*(1+Table_Query_from_Mac10[[#This Row],[CogsIncreasebyTYPE]])</f>
        <v>8.59</v>
      </c>
      <c r="M1079" s="47">
        <f>Table_Query_from_Mac10[[#This Row],[Live-cost]]*Table_Query_from_Mac10[[#This Row],[qty_to_ship]]</f>
        <v>292.06</v>
      </c>
      <c r="N1079" s="47">
        <f>IF(Table_Query_from_Mac10[[#This Row],[item_no]]="KDA",-Table_Query_from_Mac10[[#This Row],[unit_price]],Table_Query_from_Mac10[[#This Row],[Net Unit]]*Table_Query_from_Mac10[[#This Row],[qty_to_ship]])</f>
        <v>773.05120000000011</v>
      </c>
      <c r="O1079" s="47">
        <f>SUMIFS(Summary!C:C,Summary!H:H,Table_Query_from_Mac10[[#This Row],[Juiceoc]])</f>
        <v>0</v>
      </c>
      <c r="P1079" s="47">
        <f>SUMIFS(Summary!D:D,Summary!H:H,Table_Query_from_Mac10[[#This Row],[Juiceoc]])</f>
        <v>0</v>
      </c>
      <c r="Q1079" s="47">
        <f>SUMIFS(Summary!E:E,Summary!H:H,Table_Query_from_Mac10[[#This Row],[Juiceoc]])</f>
        <v>0</v>
      </c>
      <c r="R1079" s="47">
        <f>Table_Query_from_Mac10[[#This Row],[Net Unit]]*(1+Table_Query_from_Mac10[[#This Row],[PriceIncreasebyType]])</f>
        <v>22.736800000000002</v>
      </c>
      <c r="S1079" s="47">
        <f>Table_Query_from_Mac10[[#This Row],[UnitPriceFuture]]*Table_Query_from_Mac10[[#This Row],[qtytoShipFuture]]</f>
        <v>773.05120000000011</v>
      </c>
      <c r="T1079" s="47">
        <f>ROUND(Table_Query_from_Mac10[[#This Row],[qty_to_ship]]*(1+Table_Query_from_Mac10[[#This Row],[VolumeIncreasebyType]]),0)</f>
        <v>34</v>
      </c>
      <c r="U1079" s="47">
        <f>Table_Query_from_Mac10[[#This Row],[qtytoShipFuture]]*Table_Query_from_Mac10[[#This Row],[Future-cost]]</f>
        <v>292.06</v>
      </c>
      <c r="V1079" s="47">
        <f>Table_Query_from_Mac10[[#This Row],[qtytoShipFuture]]-Table_Query_from_Mac10[[#This Row],[qty_to_ship]]</f>
        <v>0</v>
      </c>
      <c r="W1079" s="47">
        <f>Table_Query_from_Mac10[[#This Row],[UnitPriceFuture]]</f>
        <v>22.736800000000002</v>
      </c>
      <c r="X1079" s="47">
        <f>Table_Query_from_Mac10[[#This Row],[Unit Increase]]*Table_Query_from_Mac10[[#This Row],[UnitPriceFuture]]</f>
        <v>0</v>
      </c>
      <c r="Y1079" s="47">
        <f>Table_Query_from_Mac10[[#This Row],[Unit Increase]]*Table_Query_from_Mac10[[#This Row],[Future-cost]]</f>
        <v>0</v>
      </c>
      <c r="Z1079" s="47">
        <f>-(Table_Query_from_Mac10[[#This Row],[Incremental Sales]]+((Table_Query_from_Mac10[[#This Row],[Incremental Sales]]*-(SUM(Summary!$S$8:$S$9)))))*Summary!$S$18</f>
        <v>0</v>
      </c>
      <c r="AA1079" s="47">
        <f>IFERROR(Table_Query_from_Mac10[[#This Row],[Incremental Cost]]/Table_Query_from_Mac10[[#This Row],[Incremental Sales]],0)</f>
        <v>0</v>
      </c>
      <c r="AB1079" s="47">
        <f>IFERROR(Table_Query_from_Mac10[[#This Row],[TotalCostFuture]]/Table_Query_from_Mac10[[#This Row],[totalsalesFuture]],0)</f>
        <v>0.37780162555856578</v>
      </c>
      <c r="AN1079" s="31">
        <v>136</v>
      </c>
      <c r="AO1079">
        <f t="shared" si="32"/>
        <v>34</v>
      </c>
      <c r="AQ1079" s="31">
        <v>66.959999999999994</v>
      </c>
      <c r="AR1079">
        <f t="shared" si="33"/>
        <v>23.44</v>
      </c>
    </row>
    <row r="1080" spans="1:44" x14ac:dyDescent="0.25">
      <c r="A1080">
        <v>90107</v>
      </c>
      <c r="B1080">
        <v>2</v>
      </c>
      <c r="C1080" t="s">
        <v>56</v>
      </c>
      <c r="D1080" t="s">
        <v>81</v>
      </c>
      <c r="E1080">
        <v>0</v>
      </c>
      <c r="F1080">
        <v>8.58</v>
      </c>
      <c r="G1080">
        <v>20.51</v>
      </c>
      <c r="H1080" s="1">
        <v>44851</v>
      </c>
      <c r="I1080" s="20">
        <v>3</v>
      </c>
      <c r="J1080" s="47">
        <f>Table_Query_from_Mac10[[#This Row],[unit_price]]-(Table_Query_from_Mac10[[#This Row],[unit_price]]*(Table_Query_from_Mac10[[#This Row],[discount_pct]]/100))</f>
        <v>19.8947</v>
      </c>
      <c r="K1080" s="47">
        <f>Table_Query_from_Mac10[[#This Row],[unit_cost]]</f>
        <v>8.58</v>
      </c>
      <c r="L1080" s="47">
        <f>Table_Query_from_Mac10[[#This Row],[Live-cost]]*(1+Table_Query_from_Mac10[[#This Row],[CogsIncreasebyTYPE]])</f>
        <v>8.58</v>
      </c>
      <c r="M1080" s="47">
        <f>Table_Query_from_Mac10[[#This Row],[Live-cost]]*Table_Query_from_Mac10[[#This Row],[qty_to_ship]]</f>
        <v>0</v>
      </c>
      <c r="N1080" s="47">
        <f>IF(Table_Query_from_Mac10[[#This Row],[item_no]]="KDA",-Table_Query_from_Mac10[[#This Row],[unit_price]],Table_Query_from_Mac10[[#This Row],[Net Unit]]*Table_Query_from_Mac10[[#This Row],[qty_to_ship]])</f>
        <v>0</v>
      </c>
      <c r="O1080" s="47">
        <f>SUMIFS(Summary!C:C,Summary!H:H,Table_Query_from_Mac10[[#This Row],[Juiceoc]])</f>
        <v>0</v>
      </c>
      <c r="P1080" s="47">
        <f>SUMIFS(Summary!D:D,Summary!H:H,Table_Query_from_Mac10[[#This Row],[Juiceoc]])</f>
        <v>0</v>
      </c>
      <c r="Q1080" s="47">
        <f>SUMIFS(Summary!E:E,Summary!H:H,Table_Query_from_Mac10[[#This Row],[Juiceoc]])</f>
        <v>0</v>
      </c>
      <c r="R1080" s="47">
        <f>Table_Query_from_Mac10[[#This Row],[Net Unit]]*(1+Table_Query_from_Mac10[[#This Row],[PriceIncreasebyType]])</f>
        <v>19.8947</v>
      </c>
      <c r="S1080" s="47">
        <f>Table_Query_from_Mac10[[#This Row],[UnitPriceFuture]]*Table_Query_from_Mac10[[#This Row],[qtytoShipFuture]]</f>
        <v>0</v>
      </c>
      <c r="T1080" s="47">
        <f>ROUND(Table_Query_from_Mac10[[#This Row],[qty_to_ship]]*(1+Table_Query_from_Mac10[[#This Row],[VolumeIncreasebyType]]),0)</f>
        <v>0</v>
      </c>
      <c r="U1080" s="47">
        <f>Table_Query_from_Mac10[[#This Row],[qtytoShipFuture]]*Table_Query_from_Mac10[[#This Row],[Future-cost]]</f>
        <v>0</v>
      </c>
      <c r="V1080" s="47">
        <f>Table_Query_from_Mac10[[#This Row],[qtytoShipFuture]]-Table_Query_from_Mac10[[#This Row],[qty_to_ship]]</f>
        <v>0</v>
      </c>
      <c r="W1080" s="47">
        <f>Table_Query_from_Mac10[[#This Row],[UnitPriceFuture]]</f>
        <v>19.8947</v>
      </c>
      <c r="X1080" s="47">
        <f>Table_Query_from_Mac10[[#This Row],[Unit Increase]]*Table_Query_from_Mac10[[#This Row],[UnitPriceFuture]]</f>
        <v>0</v>
      </c>
      <c r="Y1080" s="47">
        <f>Table_Query_from_Mac10[[#This Row],[Unit Increase]]*Table_Query_from_Mac10[[#This Row],[Future-cost]]</f>
        <v>0</v>
      </c>
      <c r="Z1080" s="47">
        <f>-(Table_Query_from_Mac10[[#This Row],[Incremental Sales]]+((Table_Query_from_Mac10[[#This Row],[Incremental Sales]]*-(SUM(Summary!$S$8:$S$9)))))*Summary!$S$18</f>
        <v>0</v>
      </c>
      <c r="AA1080" s="47">
        <f>IFERROR(Table_Query_from_Mac10[[#This Row],[Incremental Cost]]/Table_Query_from_Mac10[[#This Row],[Incremental Sales]],0)</f>
        <v>0</v>
      </c>
      <c r="AB1080" s="47">
        <f>IFERROR(Table_Query_from_Mac10[[#This Row],[TotalCostFuture]]/Table_Query_from_Mac10[[#This Row],[totalsalesFuture]],0)</f>
        <v>0</v>
      </c>
      <c r="AN1080" s="30">
        <v>0</v>
      </c>
      <c r="AO1080">
        <f t="shared" si="32"/>
        <v>0</v>
      </c>
      <c r="AQ1080" s="30">
        <v>58.59</v>
      </c>
      <c r="AR1080">
        <f t="shared" si="33"/>
        <v>20.51</v>
      </c>
    </row>
    <row r="1081" spans="1:44" x14ac:dyDescent="0.25">
      <c r="A1081">
        <v>90107</v>
      </c>
      <c r="B1081">
        <v>3</v>
      </c>
      <c r="C1081" t="s">
        <v>56</v>
      </c>
      <c r="D1081" t="s">
        <v>81</v>
      </c>
      <c r="E1081">
        <v>2</v>
      </c>
      <c r="F1081">
        <v>8.48</v>
      </c>
      <c r="G1081">
        <v>20.3</v>
      </c>
      <c r="H1081" s="1">
        <v>44851</v>
      </c>
      <c r="I1081" s="20">
        <v>3</v>
      </c>
      <c r="J1081" s="47">
        <f>Table_Query_from_Mac10[[#This Row],[unit_price]]-(Table_Query_from_Mac10[[#This Row],[unit_price]]*(Table_Query_from_Mac10[[#This Row],[discount_pct]]/100))</f>
        <v>19.691000000000003</v>
      </c>
      <c r="K1081" s="47">
        <f>Table_Query_from_Mac10[[#This Row],[unit_cost]]</f>
        <v>8.48</v>
      </c>
      <c r="L1081" s="47">
        <f>Table_Query_from_Mac10[[#This Row],[Live-cost]]*(1+Table_Query_from_Mac10[[#This Row],[CogsIncreasebyTYPE]])</f>
        <v>8.48</v>
      </c>
      <c r="M1081" s="47">
        <f>Table_Query_from_Mac10[[#This Row],[Live-cost]]*Table_Query_from_Mac10[[#This Row],[qty_to_ship]]</f>
        <v>16.96</v>
      </c>
      <c r="N1081" s="47">
        <f>IF(Table_Query_from_Mac10[[#This Row],[item_no]]="KDA",-Table_Query_from_Mac10[[#This Row],[unit_price]],Table_Query_from_Mac10[[#This Row],[Net Unit]]*Table_Query_from_Mac10[[#This Row],[qty_to_ship]])</f>
        <v>39.382000000000005</v>
      </c>
      <c r="O1081" s="47">
        <f>SUMIFS(Summary!C:C,Summary!H:H,Table_Query_from_Mac10[[#This Row],[Juiceoc]])</f>
        <v>0</v>
      </c>
      <c r="P1081" s="47">
        <f>SUMIFS(Summary!D:D,Summary!H:H,Table_Query_from_Mac10[[#This Row],[Juiceoc]])</f>
        <v>0</v>
      </c>
      <c r="Q1081" s="47">
        <f>SUMIFS(Summary!E:E,Summary!H:H,Table_Query_from_Mac10[[#This Row],[Juiceoc]])</f>
        <v>0</v>
      </c>
      <c r="R1081" s="47">
        <f>Table_Query_from_Mac10[[#This Row],[Net Unit]]*(1+Table_Query_from_Mac10[[#This Row],[PriceIncreasebyType]])</f>
        <v>19.691000000000003</v>
      </c>
      <c r="S1081" s="47">
        <f>Table_Query_from_Mac10[[#This Row],[UnitPriceFuture]]*Table_Query_from_Mac10[[#This Row],[qtytoShipFuture]]</f>
        <v>39.382000000000005</v>
      </c>
      <c r="T1081" s="47">
        <f>ROUND(Table_Query_from_Mac10[[#This Row],[qty_to_ship]]*(1+Table_Query_from_Mac10[[#This Row],[VolumeIncreasebyType]]),0)</f>
        <v>2</v>
      </c>
      <c r="U1081" s="47">
        <f>Table_Query_from_Mac10[[#This Row],[qtytoShipFuture]]*Table_Query_from_Mac10[[#This Row],[Future-cost]]</f>
        <v>16.96</v>
      </c>
      <c r="V1081" s="47">
        <f>Table_Query_from_Mac10[[#This Row],[qtytoShipFuture]]-Table_Query_from_Mac10[[#This Row],[qty_to_ship]]</f>
        <v>0</v>
      </c>
      <c r="W1081" s="47">
        <f>Table_Query_from_Mac10[[#This Row],[UnitPriceFuture]]</f>
        <v>19.691000000000003</v>
      </c>
      <c r="X1081" s="47">
        <f>Table_Query_from_Mac10[[#This Row],[Unit Increase]]*Table_Query_from_Mac10[[#This Row],[UnitPriceFuture]]</f>
        <v>0</v>
      </c>
      <c r="Y1081" s="47">
        <f>Table_Query_from_Mac10[[#This Row],[Unit Increase]]*Table_Query_from_Mac10[[#This Row],[Future-cost]]</f>
        <v>0</v>
      </c>
      <c r="Z1081" s="47">
        <f>-(Table_Query_from_Mac10[[#This Row],[Incremental Sales]]+((Table_Query_from_Mac10[[#This Row],[Incremental Sales]]*-(SUM(Summary!$S$8:$S$9)))))*Summary!$S$18</f>
        <v>0</v>
      </c>
      <c r="AA1081" s="47">
        <f>IFERROR(Table_Query_from_Mac10[[#This Row],[Incremental Cost]]/Table_Query_from_Mac10[[#This Row],[Incremental Sales]],0)</f>
        <v>0</v>
      </c>
      <c r="AB1081" s="47">
        <f>IFERROR(Table_Query_from_Mac10[[#This Row],[TotalCostFuture]]/Table_Query_from_Mac10[[#This Row],[totalsalesFuture]],0)</f>
        <v>0.43065359809049819</v>
      </c>
      <c r="AN1081" s="31">
        <v>8</v>
      </c>
      <c r="AO1081">
        <f t="shared" si="32"/>
        <v>2</v>
      </c>
      <c r="AQ1081" s="31">
        <v>57.99</v>
      </c>
      <c r="AR1081">
        <f t="shared" si="33"/>
        <v>20.3</v>
      </c>
    </row>
    <row r="1082" spans="1:44" x14ac:dyDescent="0.25">
      <c r="A1082">
        <v>90107</v>
      </c>
      <c r="B1082">
        <v>4</v>
      </c>
      <c r="C1082" t="s">
        <v>56</v>
      </c>
      <c r="D1082" t="s">
        <v>81</v>
      </c>
      <c r="E1082">
        <v>1</v>
      </c>
      <c r="F1082">
        <v>7.77</v>
      </c>
      <c r="G1082">
        <v>17.77</v>
      </c>
      <c r="H1082" s="1">
        <v>44851</v>
      </c>
      <c r="I1082" s="20">
        <v>3</v>
      </c>
      <c r="J1082" s="47">
        <f>Table_Query_from_Mac10[[#This Row],[unit_price]]-(Table_Query_from_Mac10[[#This Row],[unit_price]]*(Table_Query_from_Mac10[[#This Row],[discount_pct]]/100))</f>
        <v>17.236899999999999</v>
      </c>
      <c r="K1082" s="47">
        <f>Table_Query_from_Mac10[[#This Row],[unit_cost]]</f>
        <v>7.77</v>
      </c>
      <c r="L1082" s="47">
        <f>Table_Query_from_Mac10[[#This Row],[Live-cost]]*(1+Table_Query_from_Mac10[[#This Row],[CogsIncreasebyTYPE]])</f>
        <v>7.77</v>
      </c>
      <c r="M1082" s="47">
        <f>Table_Query_from_Mac10[[#This Row],[Live-cost]]*Table_Query_from_Mac10[[#This Row],[qty_to_ship]]</f>
        <v>7.77</v>
      </c>
      <c r="N1082" s="47">
        <f>IF(Table_Query_from_Mac10[[#This Row],[item_no]]="KDA",-Table_Query_from_Mac10[[#This Row],[unit_price]],Table_Query_from_Mac10[[#This Row],[Net Unit]]*Table_Query_from_Mac10[[#This Row],[qty_to_ship]])</f>
        <v>17.236899999999999</v>
      </c>
      <c r="O1082" s="47">
        <f>SUMIFS(Summary!C:C,Summary!H:H,Table_Query_from_Mac10[[#This Row],[Juiceoc]])</f>
        <v>0</v>
      </c>
      <c r="P1082" s="47">
        <f>SUMIFS(Summary!D:D,Summary!H:H,Table_Query_from_Mac10[[#This Row],[Juiceoc]])</f>
        <v>0</v>
      </c>
      <c r="Q1082" s="47">
        <f>SUMIFS(Summary!E:E,Summary!H:H,Table_Query_from_Mac10[[#This Row],[Juiceoc]])</f>
        <v>0</v>
      </c>
      <c r="R1082" s="47">
        <f>Table_Query_from_Mac10[[#This Row],[Net Unit]]*(1+Table_Query_from_Mac10[[#This Row],[PriceIncreasebyType]])</f>
        <v>17.236899999999999</v>
      </c>
      <c r="S1082" s="47">
        <f>Table_Query_from_Mac10[[#This Row],[UnitPriceFuture]]*Table_Query_from_Mac10[[#This Row],[qtytoShipFuture]]</f>
        <v>17.236899999999999</v>
      </c>
      <c r="T1082" s="47">
        <f>ROUND(Table_Query_from_Mac10[[#This Row],[qty_to_ship]]*(1+Table_Query_from_Mac10[[#This Row],[VolumeIncreasebyType]]),0)</f>
        <v>1</v>
      </c>
      <c r="U1082" s="47">
        <f>Table_Query_from_Mac10[[#This Row],[qtytoShipFuture]]*Table_Query_from_Mac10[[#This Row],[Future-cost]]</f>
        <v>7.77</v>
      </c>
      <c r="V1082" s="47">
        <f>Table_Query_from_Mac10[[#This Row],[qtytoShipFuture]]-Table_Query_from_Mac10[[#This Row],[qty_to_ship]]</f>
        <v>0</v>
      </c>
      <c r="W1082" s="47">
        <f>Table_Query_from_Mac10[[#This Row],[UnitPriceFuture]]</f>
        <v>17.236899999999999</v>
      </c>
      <c r="X1082" s="47">
        <f>Table_Query_from_Mac10[[#This Row],[Unit Increase]]*Table_Query_from_Mac10[[#This Row],[UnitPriceFuture]]</f>
        <v>0</v>
      </c>
      <c r="Y1082" s="47">
        <f>Table_Query_from_Mac10[[#This Row],[Unit Increase]]*Table_Query_from_Mac10[[#This Row],[Future-cost]]</f>
        <v>0</v>
      </c>
      <c r="Z1082" s="47">
        <f>-(Table_Query_from_Mac10[[#This Row],[Incremental Sales]]+((Table_Query_from_Mac10[[#This Row],[Incremental Sales]]*-(SUM(Summary!$S$8:$S$9)))))*Summary!$S$18</f>
        <v>0</v>
      </c>
      <c r="AA1082" s="47">
        <f>IFERROR(Table_Query_from_Mac10[[#This Row],[Incremental Cost]]/Table_Query_from_Mac10[[#This Row],[Incremental Sales]],0)</f>
        <v>0</v>
      </c>
      <c r="AB1082" s="47">
        <f>IFERROR(Table_Query_from_Mac10[[#This Row],[TotalCostFuture]]/Table_Query_from_Mac10[[#This Row],[totalsalesFuture]],0)</f>
        <v>0.45077711189366998</v>
      </c>
      <c r="AN1082" s="30">
        <v>4</v>
      </c>
      <c r="AO1082">
        <f t="shared" si="32"/>
        <v>1</v>
      </c>
      <c r="AQ1082" s="30">
        <v>50.76</v>
      </c>
      <c r="AR1082">
        <f t="shared" si="33"/>
        <v>17.77</v>
      </c>
    </row>
    <row r="1083" spans="1:44" x14ac:dyDescent="0.25">
      <c r="A1083">
        <v>90108</v>
      </c>
      <c r="B1083">
        <v>1</v>
      </c>
      <c r="C1083" t="s">
        <v>86</v>
      </c>
      <c r="D1083" t="s">
        <v>79</v>
      </c>
      <c r="E1083">
        <v>17</v>
      </c>
      <c r="F1083">
        <v>1.56</v>
      </c>
      <c r="G1083">
        <v>5.94</v>
      </c>
      <c r="H1083" s="1">
        <v>44855</v>
      </c>
      <c r="I1083" s="20">
        <v>0</v>
      </c>
      <c r="J1083" s="47">
        <f>Table_Query_from_Mac10[[#This Row],[unit_price]]-(Table_Query_from_Mac10[[#This Row],[unit_price]]*(Table_Query_from_Mac10[[#This Row],[discount_pct]]/100))</f>
        <v>5.94</v>
      </c>
      <c r="K1083" s="47">
        <f>Table_Query_from_Mac10[[#This Row],[unit_cost]]</f>
        <v>1.56</v>
      </c>
      <c r="L1083" s="47">
        <f>Table_Query_from_Mac10[[#This Row],[Live-cost]]*(1+Table_Query_from_Mac10[[#This Row],[CogsIncreasebyTYPE]])</f>
        <v>1.56</v>
      </c>
      <c r="M1083" s="47">
        <f>Table_Query_from_Mac10[[#This Row],[Live-cost]]*Table_Query_from_Mac10[[#This Row],[qty_to_ship]]</f>
        <v>26.52</v>
      </c>
      <c r="N1083" s="47">
        <f>IF(Table_Query_from_Mac10[[#This Row],[item_no]]="KDA",-Table_Query_from_Mac10[[#This Row],[unit_price]],Table_Query_from_Mac10[[#This Row],[Net Unit]]*Table_Query_from_Mac10[[#This Row],[qty_to_ship]])</f>
        <v>100.98</v>
      </c>
      <c r="O1083" s="47">
        <f>SUMIFS(Summary!C:C,Summary!H:H,Table_Query_from_Mac10[[#This Row],[Juiceoc]])</f>
        <v>0</v>
      </c>
      <c r="P1083" s="47">
        <f>SUMIFS(Summary!D:D,Summary!H:H,Table_Query_from_Mac10[[#This Row],[Juiceoc]])</f>
        <v>0</v>
      </c>
      <c r="Q1083" s="47">
        <f>SUMIFS(Summary!E:E,Summary!H:H,Table_Query_from_Mac10[[#This Row],[Juiceoc]])</f>
        <v>0</v>
      </c>
      <c r="R1083" s="47">
        <f>Table_Query_from_Mac10[[#This Row],[Net Unit]]*(1+Table_Query_from_Mac10[[#This Row],[PriceIncreasebyType]])</f>
        <v>5.94</v>
      </c>
      <c r="S1083" s="47">
        <f>Table_Query_from_Mac10[[#This Row],[UnitPriceFuture]]*Table_Query_from_Mac10[[#This Row],[qtytoShipFuture]]</f>
        <v>100.98</v>
      </c>
      <c r="T1083" s="47">
        <f>ROUND(Table_Query_from_Mac10[[#This Row],[qty_to_ship]]*(1+Table_Query_from_Mac10[[#This Row],[VolumeIncreasebyType]]),0)</f>
        <v>17</v>
      </c>
      <c r="U1083" s="47">
        <f>Table_Query_from_Mac10[[#This Row],[qtytoShipFuture]]*Table_Query_from_Mac10[[#This Row],[Future-cost]]</f>
        <v>26.52</v>
      </c>
      <c r="V1083" s="47">
        <f>Table_Query_from_Mac10[[#This Row],[qtytoShipFuture]]-Table_Query_from_Mac10[[#This Row],[qty_to_ship]]</f>
        <v>0</v>
      </c>
      <c r="W1083" s="47">
        <f>Table_Query_from_Mac10[[#This Row],[UnitPriceFuture]]</f>
        <v>5.94</v>
      </c>
      <c r="X1083" s="47">
        <f>Table_Query_from_Mac10[[#This Row],[Unit Increase]]*Table_Query_from_Mac10[[#This Row],[UnitPriceFuture]]</f>
        <v>0</v>
      </c>
      <c r="Y1083" s="47">
        <f>Table_Query_from_Mac10[[#This Row],[Unit Increase]]*Table_Query_from_Mac10[[#This Row],[Future-cost]]</f>
        <v>0</v>
      </c>
      <c r="Z1083" s="47">
        <f>-(Table_Query_from_Mac10[[#This Row],[Incremental Sales]]+((Table_Query_from_Mac10[[#This Row],[Incremental Sales]]*-(SUM(Summary!$S$8:$S$9)))))*Summary!$S$18</f>
        <v>0</v>
      </c>
      <c r="AA1083" s="47">
        <f>IFERROR(Table_Query_from_Mac10[[#This Row],[Incremental Cost]]/Table_Query_from_Mac10[[#This Row],[Incremental Sales]],0)</f>
        <v>0</v>
      </c>
      <c r="AB1083" s="47">
        <f>IFERROR(Table_Query_from_Mac10[[#This Row],[TotalCostFuture]]/Table_Query_from_Mac10[[#This Row],[totalsalesFuture]],0)</f>
        <v>0.2626262626262626</v>
      </c>
      <c r="AN1083" s="31">
        <v>68</v>
      </c>
      <c r="AO1083">
        <f t="shared" si="32"/>
        <v>17</v>
      </c>
      <c r="AQ1083" s="31">
        <v>16.97</v>
      </c>
      <c r="AR1083">
        <f t="shared" si="33"/>
        <v>5.94</v>
      </c>
    </row>
    <row r="1084" spans="1:44" x14ac:dyDescent="0.25">
      <c r="A1084">
        <v>90108</v>
      </c>
      <c r="B1084">
        <v>2</v>
      </c>
      <c r="C1084" t="s">
        <v>86</v>
      </c>
      <c r="D1084" t="s">
        <v>79</v>
      </c>
      <c r="E1084">
        <v>26</v>
      </c>
      <c r="F1084">
        <v>1.8</v>
      </c>
      <c r="G1084">
        <v>6.82</v>
      </c>
      <c r="H1084" s="1">
        <v>44855</v>
      </c>
      <c r="I1084" s="20">
        <v>0</v>
      </c>
      <c r="J1084" s="47">
        <f>Table_Query_from_Mac10[[#This Row],[unit_price]]-(Table_Query_from_Mac10[[#This Row],[unit_price]]*(Table_Query_from_Mac10[[#This Row],[discount_pct]]/100))</f>
        <v>6.82</v>
      </c>
      <c r="K1084" s="47">
        <f>Table_Query_from_Mac10[[#This Row],[unit_cost]]</f>
        <v>1.8</v>
      </c>
      <c r="L1084" s="47">
        <f>Table_Query_from_Mac10[[#This Row],[Live-cost]]*(1+Table_Query_from_Mac10[[#This Row],[CogsIncreasebyTYPE]])</f>
        <v>1.8</v>
      </c>
      <c r="M1084" s="47">
        <f>Table_Query_from_Mac10[[#This Row],[Live-cost]]*Table_Query_from_Mac10[[#This Row],[qty_to_ship]]</f>
        <v>46.800000000000004</v>
      </c>
      <c r="N1084" s="47">
        <f>IF(Table_Query_from_Mac10[[#This Row],[item_no]]="KDA",-Table_Query_from_Mac10[[#This Row],[unit_price]],Table_Query_from_Mac10[[#This Row],[Net Unit]]*Table_Query_from_Mac10[[#This Row],[qty_to_ship]])</f>
        <v>177.32</v>
      </c>
      <c r="O1084" s="47">
        <f>SUMIFS(Summary!C:C,Summary!H:H,Table_Query_from_Mac10[[#This Row],[Juiceoc]])</f>
        <v>0</v>
      </c>
      <c r="P1084" s="47">
        <f>SUMIFS(Summary!D:D,Summary!H:H,Table_Query_from_Mac10[[#This Row],[Juiceoc]])</f>
        <v>0</v>
      </c>
      <c r="Q1084" s="47">
        <f>SUMIFS(Summary!E:E,Summary!H:H,Table_Query_from_Mac10[[#This Row],[Juiceoc]])</f>
        <v>0</v>
      </c>
      <c r="R1084" s="47">
        <f>Table_Query_from_Mac10[[#This Row],[Net Unit]]*(1+Table_Query_from_Mac10[[#This Row],[PriceIncreasebyType]])</f>
        <v>6.82</v>
      </c>
      <c r="S1084" s="47">
        <f>Table_Query_from_Mac10[[#This Row],[UnitPriceFuture]]*Table_Query_from_Mac10[[#This Row],[qtytoShipFuture]]</f>
        <v>177.32</v>
      </c>
      <c r="T1084" s="47">
        <f>ROUND(Table_Query_from_Mac10[[#This Row],[qty_to_ship]]*(1+Table_Query_from_Mac10[[#This Row],[VolumeIncreasebyType]]),0)</f>
        <v>26</v>
      </c>
      <c r="U1084" s="47">
        <f>Table_Query_from_Mac10[[#This Row],[qtytoShipFuture]]*Table_Query_from_Mac10[[#This Row],[Future-cost]]</f>
        <v>46.800000000000004</v>
      </c>
      <c r="V1084" s="47">
        <f>Table_Query_from_Mac10[[#This Row],[qtytoShipFuture]]-Table_Query_from_Mac10[[#This Row],[qty_to_ship]]</f>
        <v>0</v>
      </c>
      <c r="W1084" s="47">
        <f>Table_Query_from_Mac10[[#This Row],[UnitPriceFuture]]</f>
        <v>6.82</v>
      </c>
      <c r="X1084" s="47">
        <f>Table_Query_from_Mac10[[#This Row],[Unit Increase]]*Table_Query_from_Mac10[[#This Row],[UnitPriceFuture]]</f>
        <v>0</v>
      </c>
      <c r="Y1084" s="47">
        <f>Table_Query_from_Mac10[[#This Row],[Unit Increase]]*Table_Query_from_Mac10[[#This Row],[Future-cost]]</f>
        <v>0</v>
      </c>
      <c r="Z1084" s="47">
        <f>-(Table_Query_from_Mac10[[#This Row],[Incremental Sales]]+((Table_Query_from_Mac10[[#This Row],[Incremental Sales]]*-(SUM(Summary!$S$8:$S$9)))))*Summary!$S$18</f>
        <v>0</v>
      </c>
      <c r="AA1084" s="47">
        <f>IFERROR(Table_Query_from_Mac10[[#This Row],[Incremental Cost]]/Table_Query_from_Mac10[[#This Row],[Incremental Sales]],0)</f>
        <v>0</v>
      </c>
      <c r="AB1084" s="47">
        <f>IFERROR(Table_Query_from_Mac10[[#This Row],[TotalCostFuture]]/Table_Query_from_Mac10[[#This Row],[totalsalesFuture]],0)</f>
        <v>0.26392961876832849</v>
      </c>
      <c r="AN1084" s="30">
        <v>104</v>
      </c>
      <c r="AO1084">
        <f t="shared" si="32"/>
        <v>26</v>
      </c>
      <c r="AQ1084" s="30">
        <v>19.489999999999998</v>
      </c>
      <c r="AR1084">
        <f t="shared" si="33"/>
        <v>6.82</v>
      </c>
    </row>
    <row r="1085" spans="1:44" x14ac:dyDescent="0.25">
      <c r="A1085">
        <v>90108</v>
      </c>
      <c r="B1085">
        <v>3</v>
      </c>
      <c r="C1085" t="s">
        <v>86</v>
      </c>
      <c r="D1085" t="s">
        <v>79</v>
      </c>
      <c r="E1085">
        <v>8</v>
      </c>
      <c r="F1085">
        <v>1.97</v>
      </c>
      <c r="G1085">
        <v>7.48</v>
      </c>
      <c r="H1085" s="1">
        <v>44855</v>
      </c>
      <c r="I1085" s="20">
        <v>0</v>
      </c>
      <c r="J1085" s="47">
        <f>Table_Query_from_Mac10[[#This Row],[unit_price]]-(Table_Query_from_Mac10[[#This Row],[unit_price]]*(Table_Query_from_Mac10[[#This Row],[discount_pct]]/100))</f>
        <v>7.48</v>
      </c>
      <c r="K1085" s="47">
        <f>Table_Query_from_Mac10[[#This Row],[unit_cost]]</f>
        <v>1.97</v>
      </c>
      <c r="L1085" s="47">
        <f>Table_Query_from_Mac10[[#This Row],[Live-cost]]*(1+Table_Query_from_Mac10[[#This Row],[CogsIncreasebyTYPE]])</f>
        <v>1.97</v>
      </c>
      <c r="M1085" s="47">
        <f>Table_Query_from_Mac10[[#This Row],[Live-cost]]*Table_Query_from_Mac10[[#This Row],[qty_to_ship]]</f>
        <v>15.76</v>
      </c>
      <c r="N1085" s="47">
        <f>IF(Table_Query_from_Mac10[[#This Row],[item_no]]="KDA",-Table_Query_from_Mac10[[#This Row],[unit_price]],Table_Query_from_Mac10[[#This Row],[Net Unit]]*Table_Query_from_Mac10[[#This Row],[qty_to_ship]])</f>
        <v>59.84</v>
      </c>
      <c r="O1085" s="47">
        <f>SUMIFS(Summary!C:C,Summary!H:H,Table_Query_from_Mac10[[#This Row],[Juiceoc]])</f>
        <v>0</v>
      </c>
      <c r="P1085" s="47">
        <f>SUMIFS(Summary!D:D,Summary!H:H,Table_Query_from_Mac10[[#This Row],[Juiceoc]])</f>
        <v>0</v>
      </c>
      <c r="Q1085" s="47">
        <f>SUMIFS(Summary!E:E,Summary!H:H,Table_Query_from_Mac10[[#This Row],[Juiceoc]])</f>
        <v>0</v>
      </c>
      <c r="R1085" s="47">
        <f>Table_Query_from_Mac10[[#This Row],[Net Unit]]*(1+Table_Query_from_Mac10[[#This Row],[PriceIncreasebyType]])</f>
        <v>7.48</v>
      </c>
      <c r="S1085" s="47">
        <f>Table_Query_from_Mac10[[#This Row],[UnitPriceFuture]]*Table_Query_from_Mac10[[#This Row],[qtytoShipFuture]]</f>
        <v>59.84</v>
      </c>
      <c r="T1085" s="47">
        <f>ROUND(Table_Query_from_Mac10[[#This Row],[qty_to_ship]]*(1+Table_Query_from_Mac10[[#This Row],[VolumeIncreasebyType]]),0)</f>
        <v>8</v>
      </c>
      <c r="U1085" s="47">
        <f>Table_Query_from_Mac10[[#This Row],[qtytoShipFuture]]*Table_Query_from_Mac10[[#This Row],[Future-cost]]</f>
        <v>15.76</v>
      </c>
      <c r="V1085" s="47">
        <f>Table_Query_from_Mac10[[#This Row],[qtytoShipFuture]]-Table_Query_from_Mac10[[#This Row],[qty_to_ship]]</f>
        <v>0</v>
      </c>
      <c r="W1085" s="47">
        <f>Table_Query_from_Mac10[[#This Row],[UnitPriceFuture]]</f>
        <v>7.48</v>
      </c>
      <c r="X1085" s="47">
        <f>Table_Query_from_Mac10[[#This Row],[Unit Increase]]*Table_Query_from_Mac10[[#This Row],[UnitPriceFuture]]</f>
        <v>0</v>
      </c>
      <c r="Y1085" s="47">
        <f>Table_Query_from_Mac10[[#This Row],[Unit Increase]]*Table_Query_from_Mac10[[#This Row],[Future-cost]]</f>
        <v>0</v>
      </c>
      <c r="Z1085" s="47">
        <f>-(Table_Query_from_Mac10[[#This Row],[Incremental Sales]]+((Table_Query_from_Mac10[[#This Row],[Incremental Sales]]*-(SUM(Summary!$S$8:$S$9)))))*Summary!$S$18</f>
        <v>0</v>
      </c>
      <c r="AA1085" s="47">
        <f>IFERROR(Table_Query_from_Mac10[[#This Row],[Incremental Cost]]/Table_Query_from_Mac10[[#This Row],[Incremental Sales]],0)</f>
        <v>0</v>
      </c>
      <c r="AB1085" s="47">
        <f>IFERROR(Table_Query_from_Mac10[[#This Row],[TotalCostFuture]]/Table_Query_from_Mac10[[#This Row],[totalsalesFuture]],0)</f>
        <v>0.26336898395721925</v>
      </c>
      <c r="AN1085" s="31">
        <v>32</v>
      </c>
      <c r="AO1085">
        <f t="shared" si="32"/>
        <v>8</v>
      </c>
      <c r="AQ1085" s="31">
        <v>21.38</v>
      </c>
      <c r="AR1085">
        <f t="shared" si="33"/>
        <v>7.48</v>
      </c>
    </row>
    <row r="1086" spans="1:44" x14ac:dyDescent="0.25">
      <c r="A1086">
        <v>90108</v>
      </c>
      <c r="B1086">
        <v>4</v>
      </c>
      <c r="C1086" t="s">
        <v>86</v>
      </c>
      <c r="D1086" t="s">
        <v>79</v>
      </c>
      <c r="E1086">
        <v>1</v>
      </c>
      <c r="F1086">
        <v>2.42</v>
      </c>
      <c r="G1086">
        <v>10.15</v>
      </c>
      <c r="H1086" s="1">
        <v>44855</v>
      </c>
      <c r="I1086" s="20">
        <v>0</v>
      </c>
      <c r="J1086" s="47">
        <f>Table_Query_from_Mac10[[#This Row],[unit_price]]-(Table_Query_from_Mac10[[#This Row],[unit_price]]*(Table_Query_from_Mac10[[#This Row],[discount_pct]]/100))</f>
        <v>10.15</v>
      </c>
      <c r="K1086" s="47">
        <f>Table_Query_from_Mac10[[#This Row],[unit_cost]]</f>
        <v>2.42</v>
      </c>
      <c r="L1086" s="47">
        <f>Table_Query_from_Mac10[[#This Row],[Live-cost]]*(1+Table_Query_from_Mac10[[#This Row],[CogsIncreasebyTYPE]])</f>
        <v>2.42</v>
      </c>
      <c r="M1086" s="47">
        <f>Table_Query_from_Mac10[[#This Row],[Live-cost]]*Table_Query_from_Mac10[[#This Row],[qty_to_ship]]</f>
        <v>2.42</v>
      </c>
      <c r="N1086" s="47">
        <f>IF(Table_Query_from_Mac10[[#This Row],[item_no]]="KDA",-Table_Query_from_Mac10[[#This Row],[unit_price]],Table_Query_from_Mac10[[#This Row],[Net Unit]]*Table_Query_from_Mac10[[#This Row],[qty_to_ship]])</f>
        <v>10.15</v>
      </c>
      <c r="O1086" s="47">
        <f>SUMIFS(Summary!C:C,Summary!H:H,Table_Query_from_Mac10[[#This Row],[Juiceoc]])</f>
        <v>0</v>
      </c>
      <c r="P1086" s="47">
        <f>SUMIFS(Summary!D:D,Summary!H:H,Table_Query_from_Mac10[[#This Row],[Juiceoc]])</f>
        <v>0</v>
      </c>
      <c r="Q1086" s="47">
        <f>SUMIFS(Summary!E:E,Summary!H:H,Table_Query_from_Mac10[[#This Row],[Juiceoc]])</f>
        <v>0</v>
      </c>
      <c r="R1086" s="47">
        <f>Table_Query_from_Mac10[[#This Row],[Net Unit]]*(1+Table_Query_from_Mac10[[#This Row],[PriceIncreasebyType]])</f>
        <v>10.15</v>
      </c>
      <c r="S1086" s="47">
        <f>Table_Query_from_Mac10[[#This Row],[UnitPriceFuture]]*Table_Query_from_Mac10[[#This Row],[qtytoShipFuture]]</f>
        <v>10.15</v>
      </c>
      <c r="T1086" s="47">
        <f>ROUND(Table_Query_from_Mac10[[#This Row],[qty_to_ship]]*(1+Table_Query_from_Mac10[[#This Row],[VolumeIncreasebyType]]),0)</f>
        <v>1</v>
      </c>
      <c r="U1086" s="47">
        <f>Table_Query_from_Mac10[[#This Row],[qtytoShipFuture]]*Table_Query_from_Mac10[[#This Row],[Future-cost]]</f>
        <v>2.42</v>
      </c>
      <c r="V1086" s="47">
        <f>Table_Query_from_Mac10[[#This Row],[qtytoShipFuture]]-Table_Query_from_Mac10[[#This Row],[qty_to_ship]]</f>
        <v>0</v>
      </c>
      <c r="W1086" s="47">
        <f>Table_Query_from_Mac10[[#This Row],[UnitPriceFuture]]</f>
        <v>10.15</v>
      </c>
      <c r="X1086" s="47">
        <f>Table_Query_from_Mac10[[#This Row],[Unit Increase]]*Table_Query_from_Mac10[[#This Row],[UnitPriceFuture]]</f>
        <v>0</v>
      </c>
      <c r="Y1086" s="47">
        <f>Table_Query_from_Mac10[[#This Row],[Unit Increase]]*Table_Query_from_Mac10[[#This Row],[Future-cost]]</f>
        <v>0</v>
      </c>
      <c r="Z1086" s="47">
        <f>-(Table_Query_from_Mac10[[#This Row],[Incremental Sales]]+((Table_Query_from_Mac10[[#This Row],[Incremental Sales]]*-(SUM(Summary!$S$8:$S$9)))))*Summary!$S$18</f>
        <v>0</v>
      </c>
      <c r="AA1086" s="47">
        <f>IFERROR(Table_Query_from_Mac10[[#This Row],[Incremental Cost]]/Table_Query_from_Mac10[[#This Row],[Incremental Sales]],0)</f>
        <v>0</v>
      </c>
      <c r="AB1086" s="47">
        <f>IFERROR(Table_Query_from_Mac10[[#This Row],[TotalCostFuture]]/Table_Query_from_Mac10[[#This Row],[totalsalesFuture]],0)</f>
        <v>0.23842364532019703</v>
      </c>
      <c r="AN1086" s="30">
        <v>4</v>
      </c>
      <c r="AO1086">
        <f t="shared" si="32"/>
        <v>1</v>
      </c>
      <c r="AQ1086" s="30">
        <v>29.01</v>
      </c>
      <c r="AR1086">
        <f t="shared" si="33"/>
        <v>10.15</v>
      </c>
    </row>
    <row r="1087" spans="1:44" x14ac:dyDescent="0.25">
      <c r="A1087">
        <v>90108</v>
      </c>
      <c r="B1087">
        <v>5</v>
      </c>
      <c r="C1087" t="s">
        <v>86</v>
      </c>
      <c r="D1087" t="s">
        <v>79</v>
      </c>
      <c r="E1087">
        <v>44</v>
      </c>
      <c r="F1087">
        <v>4.97</v>
      </c>
      <c r="G1087">
        <v>11.55</v>
      </c>
      <c r="H1087" s="1">
        <v>44855</v>
      </c>
      <c r="I1087" s="20">
        <v>0</v>
      </c>
      <c r="J1087" s="47">
        <f>Table_Query_from_Mac10[[#This Row],[unit_price]]-(Table_Query_from_Mac10[[#This Row],[unit_price]]*(Table_Query_from_Mac10[[#This Row],[discount_pct]]/100))</f>
        <v>11.55</v>
      </c>
      <c r="K1087" s="47">
        <f>Table_Query_from_Mac10[[#This Row],[unit_cost]]</f>
        <v>4.97</v>
      </c>
      <c r="L1087" s="47">
        <f>Table_Query_from_Mac10[[#This Row],[Live-cost]]*(1+Table_Query_from_Mac10[[#This Row],[CogsIncreasebyTYPE]])</f>
        <v>4.97</v>
      </c>
      <c r="M1087" s="47">
        <f>Table_Query_from_Mac10[[#This Row],[Live-cost]]*Table_Query_from_Mac10[[#This Row],[qty_to_ship]]</f>
        <v>218.67999999999998</v>
      </c>
      <c r="N1087" s="47">
        <f>IF(Table_Query_from_Mac10[[#This Row],[item_no]]="KDA",-Table_Query_from_Mac10[[#This Row],[unit_price]],Table_Query_from_Mac10[[#This Row],[Net Unit]]*Table_Query_from_Mac10[[#This Row],[qty_to_ship]])</f>
        <v>508.20000000000005</v>
      </c>
      <c r="O1087" s="47">
        <f>SUMIFS(Summary!C:C,Summary!H:H,Table_Query_from_Mac10[[#This Row],[Juiceoc]])</f>
        <v>0</v>
      </c>
      <c r="P1087" s="47">
        <f>SUMIFS(Summary!D:D,Summary!H:H,Table_Query_from_Mac10[[#This Row],[Juiceoc]])</f>
        <v>0</v>
      </c>
      <c r="Q1087" s="47">
        <f>SUMIFS(Summary!E:E,Summary!H:H,Table_Query_from_Mac10[[#This Row],[Juiceoc]])</f>
        <v>0</v>
      </c>
      <c r="R1087" s="47">
        <f>Table_Query_from_Mac10[[#This Row],[Net Unit]]*(1+Table_Query_from_Mac10[[#This Row],[PriceIncreasebyType]])</f>
        <v>11.55</v>
      </c>
      <c r="S1087" s="47">
        <f>Table_Query_from_Mac10[[#This Row],[UnitPriceFuture]]*Table_Query_from_Mac10[[#This Row],[qtytoShipFuture]]</f>
        <v>508.20000000000005</v>
      </c>
      <c r="T1087" s="47">
        <f>ROUND(Table_Query_from_Mac10[[#This Row],[qty_to_ship]]*(1+Table_Query_from_Mac10[[#This Row],[VolumeIncreasebyType]]),0)</f>
        <v>44</v>
      </c>
      <c r="U1087" s="47">
        <f>Table_Query_from_Mac10[[#This Row],[qtytoShipFuture]]*Table_Query_from_Mac10[[#This Row],[Future-cost]]</f>
        <v>218.67999999999998</v>
      </c>
      <c r="V1087" s="47">
        <f>Table_Query_from_Mac10[[#This Row],[qtytoShipFuture]]-Table_Query_from_Mac10[[#This Row],[qty_to_ship]]</f>
        <v>0</v>
      </c>
      <c r="W1087" s="47">
        <f>Table_Query_from_Mac10[[#This Row],[UnitPriceFuture]]</f>
        <v>11.55</v>
      </c>
      <c r="X1087" s="47">
        <f>Table_Query_from_Mac10[[#This Row],[Unit Increase]]*Table_Query_from_Mac10[[#This Row],[UnitPriceFuture]]</f>
        <v>0</v>
      </c>
      <c r="Y1087" s="47">
        <f>Table_Query_from_Mac10[[#This Row],[Unit Increase]]*Table_Query_from_Mac10[[#This Row],[Future-cost]]</f>
        <v>0</v>
      </c>
      <c r="Z1087" s="47">
        <f>-(Table_Query_from_Mac10[[#This Row],[Incremental Sales]]+((Table_Query_from_Mac10[[#This Row],[Incremental Sales]]*-(SUM(Summary!$S$8:$S$9)))))*Summary!$S$18</f>
        <v>0</v>
      </c>
      <c r="AA1087" s="47">
        <f>IFERROR(Table_Query_from_Mac10[[#This Row],[Incremental Cost]]/Table_Query_from_Mac10[[#This Row],[Incremental Sales]],0)</f>
        <v>0</v>
      </c>
      <c r="AB1087" s="47">
        <f>IFERROR(Table_Query_from_Mac10[[#This Row],[TotalCostFuture]]/Table_Query_from_Mac10[[#This Row],[totalsalesFuture]],0)</f>
        <v>0.43030303030303024</v>
      </c>
      <c r="AN1087" s="31">
        <v>175</v>
      </c>
      <c r="AO1087">
        <f t="shared" si="32"/>
        <v>44</v>
      </c>
      <c r="AQ1087" s="31">
        <v>32.99</v>
      </c>
      <c r="AR1087">
        <f t="shared" si="33"/>
        <v>11.55</v>
      </c>
    </row>
    <row r="1088" spans="1:44" x14ac:dyDescent="0.25">
      <c r="A1088">
        <v>90108</v>
      </c>
      <c r="B1088">
        <v>6</v>
      </c>
      <c r="C1088" t="s">
        <v>86</v>
      </c>
      <c r="D1088" t="s">
        <v>79</v>
      </c>
      <c r="E1088">
        <v>65</v>
      </c>
      <c r="F1088">
        <v>5.99</v>
      </c>
      <c r="G1088">
        <v>13.91</v>
      </c>
      <c r="H1088" s="1">
        <v>44855</v>
      </c>
      <c r="I1088" s="20">
        <v>0</v>
      </c>
      <c r="J1088" s="47">
        <f>Table_Query_from_Mac10[[#This Row],[unit_price]]-(Table_Query_from_Mac10[[#This Row],[unit_price]]*(Table_Query_from_Mac10[[#This Row],[discount_pct]]/100))</f>
        <v>13.91</v>
      </c>
      <c r="K1088" s="47">
        <f>Table_Query_from_Mac10[[#This Row],[unit_cost]]</f>
        <v>5.99</v>
      </c>
      <c r="L1088" s="47">
        <f>Table_Query_from_Mac10[[#This Row],[Live-cost]]*(1+Table_Query_from_Mac10[[#This Row],[CogsIncreasebyTYPE]])</f>
        <v>5.99</v>
      </c>
      <c r="M1088" s="47">
        <f>Table_Query_from_Mac10[[#This Row],[Live-cost]]*Table_Query_from_Mac10[[#This Row],[qty_to_ship]]</f>
        <v>389.35</v>
      </c>
      <c r="N1088" s="47">
        <f>IF(Table_Query_from_Mac10[[#This Row],[item_no]]="KDA",-Table_Query_from_Mac10[[#This Row],[unit_price]],Table_Query_from_Mac10[[#This Row],[Net Unit]]*Table_Query_from_Mac10[[#This Row],[qty_to_ship]])</f>
        <v>904.15</v>
      </c>
      <c r="O1088" s="47">
        <f>SUMIFS(Summary!C:C,Summary!H:H,Table_Query_from_Mac10[[#This Row],[Juiceoc]])</f>
        <v>0</v>
      </c>
      <c r="P1088" s="47">
        <f>SUMIFS(Summary!D:D,Summary!H:H,Table_Query_from_Mac10[[#This Row],[Juiceoc]])</f>
        <v>0</v>
      </c>
      <c r="Q1088" s="47">
        <f>SUMIFS(Summary!E:E,Summary!H:H,Table_Query_from_Mac10[[#This Row],[Juiceoc]])</f>
        <v>0</v>
      </c>
      <c r="R1088" s="47">
        <f>Table_Query_from_Mac10[[#This Row],[Net Unit]]*(1+Table_Query_from_Mac10[[#This Row],[PriceIncreasebyType]])</f>
        <v>13.91</v>
      </c>
      <c r="S1088" s="47">
        <f>Table_Query_from_Mac10[[#This Row],[UnitPriceFuture]]*Table_Query_from_Mac10[[#This Row],[qtytoShipFuture]]</f>
        <v>904.15</v>
      </c>
      <c r="T1088" s="47">
        <f>ROUND(Table_Query_from_Mac10[[#This Row],[qty_to_ship]]*(1+Table_Query_from_Mac10[[#This Row],[VolumeIncreasebyType]]),0)</f>
        <v>65</v>
      </c>
      <c r="U1088" s="47">
        <f>Table_Query_from_Mac10[[#This Row],[qtytoShipFuture]]*Table_Query_from_Mac10[[#This Row],[Future-cost]]</f>
        <v>389.35</v>
      </c>
      <c r="V1088" s="47">
        <f>Table_Query_from_Mac10[[#This Row],[qtytoShipFuture]]-Table_Query_from_Mac10[[#This Row],[qty_to_ship]]</f>
        <v>0</v>
      </c>
      <c r="W1088" s="47">
        <f>Table_Query_from_Mac10[[#This Row],[UnitPriceFuture]]</f>
        <v>13.91</v>
      </c>
      <c r="X1088" s="47">
        <f>Table_Query_from_Mac10[[#This Row],[Unit Increase]]*Table_Query_from_Mac10[[#This Row],[UnitPriceFuture]]</f>
        <v>0</v>
      </c>
      <c r="Y1088" s="47">
        <f>Table_Query_from_Mac10[[#This Row],[Unit Increase]]*Table_Query_from_Mac10[[#This Row],[Future-cost]]</f>
        <v>0</v>
      </c>
      <c r="Z1088" s="47">
        <f>-(Table_Query_from_Mac10[[#This Row],[Incremental Sales]]+((Table_Query_from_Mac10[[#This Row],[Incremental Sales]]*-(SUM(Summary!$S$8:$S$9)))))*Summary!$S$18</f>
        <v>0</v>
      </c>
      <c r="AA1088" s="47">
        <f>IFERROR(Table_Query_from_Mac10[[#This Row],[Incremental Cost]]/Table_Query_from_Mac10[[#This Row],[Incremental Sales]],0)</f>
        <v>0</v>
      </c>
      <c r="AB1088" s="47">
        <f>IFERROR(Table_Query_from_Mac10[[#This Row],[TotalCostFuture]]/Table_Query_from_Mac10[[#This Row],[totalsalesFuture]],0)</f>
        <v>0.43062544931703811</v>
      </c>
      <c r="AN1088" s="30">
        <v>260</v>
      </c>
      <c r="AO1088">
        <f t="shared" si="32"/>
        <v>65</v>
      </c>
      <c r="AQ1088" s="30">
        <v>39.729999999999997</v>
      </c>
      <c r="AR1088">
        <f t="shared" si="33"/>
        <v>13.91</v>
      </c>
    </row>
    <row r="1089" spans="1:44" x14ac:dyDescent="0.25">
      <c r="A1089">
        <v>90108</v>
      </c>
      <c r="B1089">
        <v>7</v>
      </c>
      <c r="C1089" t="s">
        <v>86</v>
      </c>
      <c r="D1089" t="s">
        <v>79</v>
      </c>
      <c r="E1089">
        <v>24</v>
      </c>
      <c r="F1089">
        <v>6.64</v>
      </c>
      <c r="G1089">
        <v>15.44</v>
      </c>
      <c r="H1089" s="1">
        <v>44855</v>
      </c>
      <c r="I1089" s="20">
        <v>0</v>
      </c>
      <c r="J1089" s="47">
        <f>Table_Query_from_Mac10[[#This Row],[unit_price]]-(Table_Query_from_Mac10[[#This Row],[unit_price]]*(Table_Query_from_Mac10[[#This Row],[discount_pct]]/100))</f>
        <v>15.44</v>
      </c>
      <c r="K1089" s="47">
        <f>Table_Query_from_Mac10[[#This Row],[unit_cost]]</f>
        <v>6.64</v>
      </c>
      <c r="L1089" s="47">
        <f>Table_Query_from_Mac10[[#This Row],[Live-cost]]*(1+Table_Query_from_Mac10[[#This Row],[CogsIncreasebyTYPE]])</f>
        <v>6.64</v>
      </c>
      <c r="M1089" s="47">
        <f>Table_Query_from_Mac10[[#This Row],[Live-cost]]*Table_Query_from_Mac10[[#This Row],[qty_to_ship]]</f>
        <v>159.35999999999999</v>
      </c>
      <c r="N1089" s="47">
        <f>IF(Table_Query_from_Mac10[[#This Row],[item_no]]="KDA",-Table_Query_from_Mac10[[#This Row],[unit_price]],Table_Query_from_Mac10[[#This Row],[Net Unit]]*Table_Query_from_Mac10[[#This Row],[qty_to_ship]])</f>
        <v>370.56</v>
      </c>
      <c r="O1089" s="47">
        <f>SUMIFS(Summary!C:C,Summary!H:H,Table_Query_from_Mac10[[#This Row],[Juiceoc]])</f>
        <v>0</v>
      </c>
      <c r="P1089" s="47">
        <f>SUMIFS(Summary!D:D,Summary!H:H,Table_Query_from_Mac10[[#This Row],[Juiceoc]])</f>
        <v>0</v>
      </c>
      <c r="Q1089" s="47">
        <f>SUMIFS(Summary!E:E,Summary!H:H,Table_Query_from_Mac10[[#This Row],[Juiceoc]])</f>
        <v>0</v>
      </c>
      <c r="R1089" s="47">
        <f>Table_Query_from_Mac10[[#This Row],[Net Unit]]*(1+Table_Query_from_Mac10[[#This Row],[PriceIncreasebyType]])</f>
        <v>15.44</v>
      </c>
      <c r="S1089" s="47">
        <f>Table_Query_from_Mac10[[#This Row],[UnitPriceFuture]]*Table_Query_from_Mac10[[#This Row],[qtytoShipFuture]]</f>
        <v>370.56</v>
      </c>
      <c r="T1089" s="47">
        <f>ROUND(Table_Query_from_Mac10[[#This Row],[qty_to_ship]]*(1+Table_Query_from_Mac10[[#This Row],[VolumeIncreasebyType]]),0)</f>
        <v>24</v>
      </c>
      <c r="U1089" s="47">
        <f>Table_Query_from_Mac10[[#This Row],[qtytoShipFuture]]*Table_Query_from_Mac10[[#This Row],[Future-cost]]</f>
        <v>159.35999999999999</v>
      </c>
      <c r="V1089" s="47">
        <f>Table_Query_from_Mac10[[#This Row],[qtytoShipFuture]]-Table_Query_from_Mac10[[#This Row],[qty_to_ship]]</f>
        <v>0</v>
      </c>
      <c r="W1089" s="47">
        <f>Table_Query_from_Mac10[[#This Row],[UnitPriceFuture]]</f>
        <v>15.44</v>
      </c>
      <c r="X1089" s="47">
        <f>Table_Query_from_Mac10[[#This Row],[Unit Increase]]*Table_Query_from_Mac10[[#This Row],[UnitPriceFuture]]</f>
        <v>0</v>
      </c>
      <c r="Y1089" s="47">
        <f>Table_Query_from_Mac10[[#This Row],[Unit Increase]]*Table_Query_from_Mac10[[#This Row],[Future-cost]]</f>
        <v>0</v>
      </c>
      <c r="Z1089" s="47">
        <f>-(Table_Query_from_Mac10[[#This Row],[Incremental Sales]]+((Table_Query_from_Mac10[[#This Row],[Incremental Sales]]*-(SUM(Summary!$S$8:$S$9)))))*Summary!$S$18</f>
        <v>0</v>
      </c>
      <c r="AA1089" s="47">
        <f>IFERROR(Table_Query_from_Mac10[[#This Row],[Incremental Cost]]/Table_Query_from_Mac10[[#This Row],[Incremental Sales]],0)</f>
        <v>0</v>
      </c>
      <c r="AB1089" s="47">
        <f>IFERROR(Table_Query_from_Mac10[[#This Row],[TotalCostFuture]]/Table_Query_from_Mac10[[#This Row],[totalsalesFuture]],0)</f>
        <v>0.43005181347150256</v>
      </c>
      <c r="AN1089" s="31">
        <v>96</v>
      </c>
      <c r="AO1089">
        <f t="shared" si="32"/>
        <v>24</v>
      </c>
      <c r="AQ1089" s="31">
        <v>44.1</v>
      </c>
      <c r="AR1089">
        <f t="shared" si="33"/>
        <v>15.44</v>
      </c>
    </row>
    <row r="1090" spans="1:44" x14ac:dyDescent="0.25">
      <c r="A1090">
        <v>90108</v>
      </c>
      <c r="B1090">
        <v>8</v>
      </c>
      <c r="C1090" t="s">
        <v>86</v>
      </c>
      <c r="D1090" t="s">
        <v>79</v>
      </c>
      <c r="E1090">
        <v>3</v>
      </c>
      <c r="F1090">
        <v>8.59</v>
      </c>
      <c r="G1090">
        <v>20.100000000000001</v>
      </c>
      <c r="H1090" s="1">
        <v>44855</v>
      </c>
      <c r="I1090" s="20">
        <v>0</v>
      </c>
      <c r="J1090" s="47">
        <f>Table_Query_from_Mac10[[#This Row],[unit_price]]-(Table_Query_from_Mac10[[#This Row],[unit_price]]*(Table_Query_from_Mac10[[#This Row],[discount_pct]]/100))</f>
        <v>20.100000000000001</v>
      </c>
      <c r="K1090" s="47">
        <f>Table_Query_from_Mac10[[#This Row],[unit_cost]]</f>
        <v>8.59</v>
      </c>
      <c r="L1090" s="47">
        <f>Table_Query_from_Mac10[[#This Row],[Live-cost]]*(1+Table_Query_from_Mac10[[#This Row],[CogsIncreasebyTYPE]])</f>
        <v>8.59</v>
      </c>
      <c r="M1090" s="47">
        <f>Table_Query_from_Mac10[[#This Row],[Live-cost]]*Table_Query_from_Mac10[[#This Row],[qty_to_ship]]</f>
        <v>25.77</v>
      </c>
      <c r="N1090" s="47">
        <f>IF(Table_Query_from_Mac10[[#This Row],[item_no]]="KDA",-Table_Query_from_Mac10[[#This Row],[unit_price]],Table_Query_from_Mac10[[#This Row],[Net Unit]]*Table_Query_from_Mac10[[#This Row],[qty_to_ship]])</f>
        <v>60.300000000000004</v>
      </c>
      <c r="O1090" s="47">
        <f>SUMIFS(Summary!C:C,Summary!H:H,Table_Query_from_Mac10[[#This Row],[Juiceoc]])</f>
        <v>0</v>
      </c>
      <c r="P1090" s="47">
        <f>SUMIFS(Summary!D:D,Summary!H:H,Table_Query_from_Mac10[[#This Row],[Juiceoc]])</f>
        <v>0</v>
      </c>
      <c r="Q1090" s="47">
        <f>SUMIFS(Summary!E:E,Summary!H:H,Table_Query_from_Mac10[[#This Row],[Juiceoc]])</f>
        <v>0</v>
      </c>
      <c r="R1090" s="47">
        <f>Table_Query_from_Mac10[[#This Row],[Net Unit]]*(1+Table_Query_from_Mac10[[#This Row],[PriceIncreasebyType]])</f>
        <v>20.100000000000001</v>
      </c>
      <c r="S1090" s="47">
        <f>Table_Query_from_Mac10[[#This Row],[UnitPriceFuture]]*Table_Query_from_Mac10[[#This Row],[qtytoShipFuture]]</f>
        <v>60.300000000000004</v>
      </c>
      <c r="T1090" s="47">
        <f>ROUND(Table_Query_from_Mac10[[#This Row],[qty_to_ship]]*(1+Table_Query_from_Mac10[[#This Row],[VolumeIncreasebyType]]),0)</f>
        <v>3</v>
      </c>
      <c r="U1090" s="47">
        <f>Table_Query_from_Mac10[[#This Row],[qtytoShipFuture]]*Table_Query_from_Mac10[[#This Row],[Future-cost]]</f>
        <v>25.77</v>
      </c>
      <c r="V1090" s="47">
        <f>Table_Query_from_Mac10[[#This Row],[qtytoShipFuture]]-Table_Query_from_Mac10[[#This Row],[qty_to_ship]]</f>
        <v>0</v>
      </c>
      <c r="W1090" s="47">
        <f>Table_Query_from_Mac10[[#This Row],[UnitPriceFuture]]</f>
        <v>20.100000000000001</v>
      </c>
      <c r="X1090" s="47">
        <f>Table_Query_from_Mac10[[#This Row],[Unit Increase]]*Table_Query_from_Mac10[[#This Row],[UnitPriceFuture]]</f>
        <v>0</v>
      </c>
      <c r="Y1090" s="47">
        <f>Table_Query_from_Mac10[[#This Row],[Unit Increase]]*Table_Query_from_Mac10[[#This Row],[Future-cost]]</f>
        <v>0</v>
      </c>
      <c r="Z1090" s="47">
        <f>-(Table_Query_from_Mac10[[#This Row],[Incremental Sales]]+((Table_Query_from_Mac10[[#This Row],[Incremental Sales]]*-(SUM(Summary!$S$8:$S$9)))))*Summary!$S$18</f>
        <v>0</v>
      </c>
      <c r="AA1090" s="47">
        <f>IFERROR(Table_Query_from_Mac10[[#This Row],[Incremental Cost]]/Table_Query_from_Mac10[[#This Row],[Incremental Sales]],0)</f>
        <v>0</v>
      </c>
      <c r="AB1090" s="47">
        <f>IFERROR(Table_Query_from_Mac10[[#This Row],[TotalCostFuture]]/Table_Query_from_Mac10[[#This Row],[totalsalesFuture]],0)</f>
        <v>0.42736318407960194</v>
      </c>
      <c r="AN1090" s="30">
        <v>12</v>
      </c>
      <c r="AO1090">
        <f t="shared" si="32"/>
        <v>3</v>
      </c>
      <c r="AQ1090" s="30">
        <v>57.42</v>
      </c>
      <c r="AR1090">
        <f t="shared" si="33"/>
        <v>20.100000000000001</v>
      </c>
    </row>
    <row r="1091" spans="1:44" x14ac:dyDescent="0.25">
      <c r="A1091">
        <v>90108</v>
      </c>
      <c r="B1091">
        <v>9</v>
      </c>
      <c r="C1091" t="s">
        <v>86</v>
      </c>
      <c r="D1091" t="s">
        <v>79</v>
      </c>
      <c r="E1091">
        <v>5</v>
      </c>
      <c r="F1091">
        <v>10.039999999999999</v>
      </c>
      <c r="G1091">
        <v>23.29</v>
      </c>
      <c r="H1091" s="1">
        <v>44855</v>
      </c>
      <c r="I1091" s="20">
        <v>0</v>
      </c>
      <c r="J1091" s="47">
        <f>Table_Query_from_Mac10[[#This Row],[unit_price]]-(Table_Query_from_Mac10[[#This Row],[unit_price]]*(Table_Query_from_Mac10[[#This Row],[discount_pct]]/100))</f>
        <v>23.29</v>
      </c>
      <c r="K1091" s="47">
        <f>Table_Query_from_Mac10[[#This Row],[unit_cost]]</f>
        <v>10.039999999999999</v>
      </c>
      <c r="L1091" s="47">
        <f>Table_Query_from_Mac10[[#This Row],[Live-cost]]*(1+Table_Query_from_Mac10[[#This Row],[CogsIncreasebyTYPE]])</f>
        <v>10.039999999999999</v>
      </c>
      <c r="M1091" s="47">
        <f>Table_Query_from_Mac10[[#This Row],[Live-cost]]*Table_Query_from_Mac10[[#This Row],[qty_to_ship]]</f>
        <v>50.199999999999996</v>
      </c>
      <c r="N1091" s="47">
        <f>IF(Table_Query_from_Mac10[[#This Row],[item_no]]="KDA",-Table_Query_from_Mac10[[#This Row],[unit_price]],Table_Query_from_Mac10[[#This Row],[Net Unit]]*Table_Query_from_Mac10[[#This Row],[qty_to_ship]])</f>
        <v>116.44999999999999</v>
      </c>
      <c r="O1091" s="47">
        <f>SUMIFS(Summary!C:C,Summary!H:H,Table_Query_from_Mac10[[#This Row],[Juiceoc]])</f>
        <v>0</v>
      </c>
      <c r="P1091" s="47">
        <f>SUMIFS(Summary!D:D,Summary!H:H,Table_Query_from_Mac10[[#This Row],[Juiceoc]])</f>
        <v>0</v>
      </c>
      <c r="Q1091" s="47">
        <f>SUMIFS(Summary!E:E,Summary!H:H,Table_Query_from_Mac10[[#This Row],[Juiceoc]])</f>
        <v>0</v>
      </c>
      <c r="R1091" s="47">
        <f>Table_Query_from_Mac10[[#This Row],[Net Unit]]*(1+Table_Query_from_Mac10[[#This Row],[PriceIncreasebyType]])</f>
        <v>23.29</v>
      </c>
      <c r="S1091" s="47">
        <f>Table_Query_from_Mac10[[#This Row],[UnitPriceFuture]]*Table_Query_from_Mac10[[#This Row],[qtytoShipFuture]]</f>
        <v>116.44999999999999</v>
      </c>
      <c r="T1091" s="47">
        <f>ROUND(Table_Query_from_Mac10[[#This Row],[qty_to_ship]]*(1+Table_Query_from_Mac10[[#This Row],[VolumeIncreasebyType]]),0)</f>
        <v>5</v>
      </c>
      <c r="U1091" s="47">
        <f>Table_Query_from_Mac10[[#This Row],[qtytoShipFuture]]*Table_Query_from_Mac10[[#This Row],[Future-cost]]</f>
        <v>50.199999999999996</v>
      </c>
      <c r="V1091" s="47">
        <f>Table_Query_from_Mac10[[#This Row],[qtytoShipFuture]]-Table_Query_from_Mac10[[#This Row],[qty_to_ship]]</f>
        <v>0</v>
      </c>
      <c r="W1091" s="47">
        <f>Table_Query_from_Mac10[[#This Row],[UnitPriceFuture]]</f>
        <v>23.29</v>
      </c>
      <c r="X1091" s="47">
        <f>Table_Query_from_Mac10[[#This Row],[Unit Increase]]*Table_Query_from_Mac10[[#This Row],[UnitPriceFuture]]</f>
        <v>0</v>
      </c>
      <c r="Y1091" s="47">
        <f>Table_Query_from_Mac10[[#This Row],[Unit Increase]]*Table_Query_from_Mac10[[#This Row],[Future-cost]]</f>
        <v>0</v>
      </c>
      <c r="Z1091" s="47">
        <f>-(Table_Query_from_Mac10[[#This Row],[Incremental Sales]]+((Table_Query_from_Mac10[[#This Row],[Incremental Sales]]*-(SUM(Summary!$S$8:$S$9)))))*Summary!$S$18</f>
        <v>0</v>
      </c>
      <c r="AA1091" s="47">
        <f>IFERROR(Table_Query_from_Mac10[[#This Row],[Incremental Cost]]/Table_Query_from_Mac10[[#This Row],[Incremental Sales]],0)</f>
        <v>0</v>
      </c>
      <c r="AB1091" s="47">
        <f>IFERROR(Table_Query_from_Mac10[[#This Row],[TotalCostFuture]]/Table_Query_from_Mac10[[#This Row],[totalsalesFuture]],0)</f>
        <v>0.43108630313439245</v>
      </c>
      <c r="AN1091" s="31">
        <v>18</v>
      </c>
      <c r="AO1091">
        <f t="shared" ref="AO1091:AO1154" si="34">CEILING(AN1091/4,1)</f>
        <v>5</v>
      </c>
      <c r="AQ1091" s="31">
        <v>66.540000000000006</v>
      </c>
      <c r="AR1091">
        <f t="shared" ref="AR1091:AR1154" si="35">ROUND(AQ1091/5*1.75,2)</f>
        <v>23.29</v>
      </c>
    </row>
    <row r="1092" spans="1:44" x14ac:dyDescent="0.25">
      <c r="A1092">
        <v>90108</v>
      </c>
      <c r="B1092">
        <v>10</v>
      </c>
      <c r="C1092" t="s">
        <v>84</v>
      </c>
      <c r="D1092" t="s">
        <v>79</v>
      </c>
      <c r="E1092">
        <v>54</v>
      </c>
      <c r="F1092">
        <v>3.22</v>
      </c>
      <c r="G1092">
        <v>7.37</v>
      </c>
      <c r="H1092" s="1">
        <v>44855</v>
      </c>
      <c r="I1092" s="20">
        <v>0</v>
      </c>
      <c r="J1092" s="47">
        <f>Table_Query_from_Mac10[[#This Row],[unit_price]]-(Table_Query_from_Mac10[[#This Row],[unit_price]]*(Table_Query_from_Mac10[[#This Row],[discount_pct]]/100))</f>
        <v>7.37</v>
      </c>
      <c r="K1092" s="47">
        <f>Table_Query_from_Mac10[[#This Row],[unit_cost]]</f>
        <v>3.22</v>
      </c>
      <c r="L1092" s="47">
        <f>Table_Query_from_Mac10[[#This Row],[Live-cost]]*(1+Table_Query_from_Mac10[[#This Row],[CogsIncreasebyTYPE]])</f>
        <v>3.22</v>
      </c>
      <c r="M1092" s="47">
        <f>Table_Query_from_Mac10[[#This Row],[Live-cost]]*Table_Query_from_Mac10[[#This Row],[qty_to_ship]]</f>
        <v>173.88000000000002</v>
      </c>
      <c r="N1092" s="47">
        <f>IF(Table_Query_from_Mac10[[#This Row],[item_no]]="KDA",-Table_Query_from_Mac10[[#This Row],[unit_price]],Table_Query_from_Mac10[[#This Row],[Net Unit]]*Table_Query_from_Mac10[[#This Row],[qty_to_ship]])</f>
        <v>397.98</v>
      </c>
      <c r="O1092" s="47">
        <f>SUMIFS(Summary!C:C,Summary!H:H,Table_Query_from_Mac10[[#This Row],[Juiceoc]])</f>
        <v>0</v>
      </c>
      <c r="P1092" s="47">
        <f>SUMIFS(Summary!D:D,Summary!H:H,Table_Query_from_Mac10[[#This Row],[Juiceoc]])</f>
        <v>0</v>
      </c>
      <c r="Q1092" s="47">
        <f>SUMIFS(Summary!E:E,Summary!H:H,Table_Query_from_Mac10[[#This Row],[Juiceoc]])</f>
        <v>0</v>
      </c>
      <c r="R1092" s="47">
        <f>Table_Query_from_Mac10[[#This Row],[Net Unit]]*(1+Table_Query_from_Mac10[[#This Row],[PriceIncreasebyType]])</f>
        <v>7.37</v>
      </c>
      <c r="S1092" s="47">
        <f>Table_Query_from_Mac10[[#This Row],[UnitPriceFuture]]*Table_Query_from_Mac10[[#This Row],[qtytoShipFuture]]</f>
        <v>397.98</v>
      </c>
      <c r="T1092" s="47">
        <f>ROUND(Table_Query_from_Mac10[[#This Row],[qty_to_ship]]*(1+Table_Query_from_Mac10[[#This Row],[VolumeIncreasebyType]]),0)</f>
        <v>54</v>
      </c>
      <c r="U1092" s="47">
        <f>Table_Query_from_Mac10[[#This Row],[qtytoShipFuture]]*Table_Query_from_Mac10[[#This Row],[Future-cost]]</f>
        <v>173.88000000000002</v>
      </c>
      <c r="V1092" s="47">
        <f>Table_Query_from_Mac10[[#This Row],[qtytoShipFuture]]-Table_Query_from_Mac10[[#This Row],[qty_to_ship]]</f>
        <v>0</v>
      </c>
      <c r="W1092" s="47">
        <f>Table_Query_from_Mac10[[#This Row],[UnitPriceFuture]]</f>
        <v>7.37</v>
      </c>
      <c r="X1092" s="47">
        <f>Table_Query_from_Mac10[[#This Row],[Unit Increase]]*Table_Query_from_Mac10[[#This Row],[UnitPriceFuture]]</f>
        <v>0</v>
      </c>
      <c r="Y1092" s="47">
        <f>Table_Query_from_Mac10[[#This Row],[Unit Increase]]*Table_Query_from_Mac10[[#This Row],[Future-cost]]</f>
        <v>0</v>
      </c>
      <c r="Z1092" s="47">
        <f>-(Table_Query_from_Mac10[[#This Row],[Incremental Sales]]+((Table_Query_from_Mac10[[#This Row],[Incremental Sales]]*-(SUM(Summary!$S$8:$S$9)))))*Summary!$S$18</f>
        <v>0</v>
      </c>
      <c r="AA1092" s="47">
        <f>IFERROR(Table_Query_from_Mac10[[#This Row],[Incremental Cost]]/Table_Query_from_Mac10[[#This Row],[Incremental Sales]],0)</f>
        <v>0</v>
      </c>
      <c r="AB1092" s="47">
        <f>IFERROR(Table_Query_from_Mac10[[#This Row],[TotalCostFuture]]/Table_Query_from_Mac10[[#This Row],[totalsalesFuture]],0)</f>
        <v>0.43690637720488473</v>
      </c>
      <c r="AN1092" s="30">
        <v>216</v>
      </c>
      <c r="AO1092">
        <f t="shared" si="34"/>
        <v>54</v>
      </c>
      <c r="AQ1092" s="30">
        <v>21.05</v>
      </c>
      <c r="AR1092">
        <f t="shared" si="35"/>
        <v>7.37</v>
      </c>
    </row>
    <row r="1093" spans="1:44" x14ac:dyDescent="0.25">
      <c r="A1093">
        <v>90108</v>
      </c>
      <c r="B1093">
        <v>11</v>
      </c>
      <c r="C1093" t="s">
        <v>84</v>
      </c>
      <c r="D1093" t="s">
        <v>79</v>
      </c>
      <c r="E1093">
        <v>57</v>
      </c>
      <c r="F1093">
        <v>4.0999999999999996</v>
      </c>
      <c r="G1093">
        <v>9.2200000000000006</v>
      </c>
      <c r="H1093" s="1">
        <v>44855</v>
      </c>
      <c r="I1093" s="20">
        <v>0</v>
      </c>
      <c r="J1093" s="47">
        <f>Table_Query_from_Mac10[[#This Row],[unit_price]]-(Table_Query_from_Mac10[[#This Row],[unit_price]]*(Table_Query_from_Mac10[[#This Row],[discount_pct]]/100))</f>
        <v>9.2200000000000006</v>
      </c>
      <c r="K1093" s="47">
        <f>Table_Query_from_Mac10[[#This Row],[unit_cost]]</f>
        <v>4.0999999999999996</v>
      </c>
      <c r="L1093" s="47">
        <f>Table_Query_from_Mac10[[#This Row],[Live-cost]]*(1+Table_Query_from_Mac10[[#This Row],[CogsIncreasebyTYPE]])</f>
        <v>4.0999999999999996</v>
      </c>
      <c r="M1093" s="47">
        <f>Table_Query_from_Mac10[[#This Row],[Live-cost]]*Table_Query_from_Mac10[[#This Row],[qty_to_ship]]</f>
        <v>233.7</v>
      </c>
      <c r="N1093" s="47">
        <f>IF(Table_Query_from_Mac10[[#This Row],[item_no]]="KDA",-Table_Query_from_Mac10[[#This Row],[unit_price]],Table_Query_from_Mac10[[#This Row],[Net Unit]]*Table_Query_from_Mac10[[#This Row],[qty_to_ship]])</f>
        <v>525.54000000000008</v>
      </c>
      <c r="O1093" s="47">
        <f>SUMIFS(Summary!C:C,Summary!H:H,Table_Query_from_Mac10[[#This Row],[Juiceoc]])</f>
        <v>0</v>
      </c>
      <c r="P1093" s="47">
        <f>SUMIFS(Summary!D:D,Summary!H:H,Table_Query_from_Mac10[[#This Row],[Juiceoc]])</f>
        <v>0</v>
      </c>
      <c r="Q1093" s="47">
        <f>SUMIFS(Summary!E:E,Summary!H:H,Table_Query_from_Mac10[[#This Row],[Juiceoc]])</f>
        <v>0</v>
      </c>
      <c r="R1093" s="47">
        <f>Table_Query_from_Mac10[[#This Row],[Net Unit]]*(1+Table_Query_from_Mac10[[#This Row],[PriceIncreasebyType]])</f>
        <v>9.2200000000000006</v>
      </c>
      <c r="S1093" s="47">
        <f>Table_Query_from_Mac10[[#This Row],[UnitPriceFuture]]*Table_Query_from_Mac10[[#This Row],[qtytoShipFuture]]</f>
        <v>525.54000000000008</v>
      </c>
      <c r="T1093" s="47">
        <f>ROUND(Table_Query_from_Mac10[[#This Row],[qty_to_ship]]*(1+Table_Query_from_Mac10[[#This Row],[VolumeIncreasebyType]]),0)</f>
        <v>57</v>
      </c>
      <c r="U1093" s="47">
        <f>Table_Query_from_Mac10[[#This Row],[qtytoShipFuture]]*Table_Query_from_Mac10[[#This Row],[Future-cost]]</f>
        <v>233.7</v>
      </c>
      <c r="V1093" s="47">
        <f>Table_Query_from_Mac10[[#This Row],[qtytoShipFuture]]-Table_Query_from_Mac10[[#This Row],[qty_to_ship]]</f>
        <v>0</v>
      </c>
      <c r="W1093" s="47">
        <f>Table_Query_from_Mac10[[#This Row],[UnitPriceFuture]]</f>
        <v>9.2200000000000006</v>
      </c>
      <c r="X1093" s="47">
        <f>Table_Query_from_Mac10[[#This Row],[Unit Increase]]*Table_Query_from_Mac10[[#This Row],[UnitPriceFuture]]</f>
        <v>0</v>
      </c>
      <c r="Y1093" s="47">
        <f>Table_Query_from_Mac10[[#This Row],[Unit Increase]]*Table_Query_from_Mac10[[#This Row],[Future-cost]]</f>
        <v>0</v>
      </c>
      <c r="Z1093" s="47">
        <f>-(Table_Query_from_Mac10[[#This Row],[Incremental Sales]]+((Table_Query_from_Mac10[[#This Row],[Incremental Sales]]*-(SUM(Summary!$S$8:$S$9)))))*Summary!$S$18</f>
        <v>0</v>
      </c>
      <c r="AA1093" s="47">
        <f>IFERROR(Table_Query_from_Mac10[[#This Row],[Incremental Cost]]/Table_Query_from_Mac10[[#This Row],[Incremental Sales]],0)</f>
        <v>0</v>
      </c>
      <c r="AB1093" s="47">
        <f>IFERROR(Table_Query_from_Mac10[[#This Row],[TotalCostFuture]]/Table_Query_from_Mac10[[#This Row],[totalsalesFuture]],0)</f>
        <v>0.44468546637744027</v>
      </c>
      <c r="AN1093" s="31">
        <v>225</v>
      </c>
      <c r="AO1093">
        <f t="shared" si="34"/>
        <v>57</v>
      </c>
      <c r="AQ1093" s="31">
        <v>26.34</v>
      </c>
      <c r="AR1093">
        <f t="shared" si="35"/>
        <v>9.2200000000000006</v>
      </c>
    </row>
    <row r="1094" spans="1:44" x14ac:dyDescent="0.25">
      <c r="A1094">
        <v>90108</v>
      </c>
      <c r="B1094">
        <v>12</v>
      </c>
      <c r="C1094" t="s">
        <v>84</v>
      </c>
      <c r="D1094" t="s">
        <v>79</v>
      </c>
      <c r="E1094">
        <v>7</v>
      </c>
      <c r="F1094">
        <v>4.57</v>
      </c>
      <c r="G1094">
        <v>10.33</v>
      </c>
      <c r="H1094" s="1">
        <v>44855</v>
      </c>
      <c r="I1094" s="20">
        <v>0</v>
      </c>
      <c r="J1094" s="47">
        <f>Table_Query_from_Mac10[[#This Row],[unit_price]]-(Table_Query_from_Mac10[[#This Row],[unit_price]]*(Table_Query_from_Mac10[[#This Row],[discount_pct]]/100))</f>
        <v>10.33</v>
      </c>
      <c r="K1094" s="47">
        <f>Table_Query_from_Mac10[[#This Row],[unit_cost]]</f>
        <v>4.57</v>
      </c>
      <c r="L1094" s="47">
        <f>Table_Query_from_Mac10[[#This Row],[Live-cost]]*(1+Table_Query_from_Mac10[[#This Row],[CogsIncreasebyTYPE]])</f>
        <v>4.57</v>
      </c>
      <c r="M1094" s="47">
        <f>Table_Query_from_Mac10[[#This Row],[Live-cost]]*Table_Query_from_Mac10[[#This Row],[qty_to_ship]]</f>
        <v>31.990000000000002</v>
      </c>
      <c r="N1094" s="47">
        <f>IF(Table_Query_from_Mac10[[#This Row],[item_no]]="KDA",-Table_Query_from_Mac10[[#This Row],[unit_price]],Table_Query_from_Mac10[[#This Row],[Net Unit]]*Table_Query_from_Mac10[[#This Row],[qty_to_ship]])</f>
        <v>72.31</v>
      </c>
      <c r="O1094" s="47">
        <f>SUMIFS(Summary!C:C,Summary!H:H,Table_Query_from_Mac10[[#This Row],[Juiceoc]])</f>
        <v>0</v>
      </c>
      <c r="P1094" s="47">
        <f>SUMIFS(Summary!D:D,Summary!H:H,Table_Query_from_Mac10[[#This Row],[Juiceoc]])</f>
        <v>0</v>
      </c>
      <c r="Q1094" s="47">
        <f>SUMIFS(Summary!E:E,Summary!H:H,Table_Query_from_Mac10[[#This Row],[Juiceoc]])</f>
        <v>0</v>
      </c>
      <c r="R1094" s="47">
        <f>Table_Query_from_Mac10[[#This Row],[Net Unit]]*(1+Table_Query_from_Mac10[[#This Row],[PriceIncreasebyType]])</f>
        <v>10.33</v>
      </c>
      <c r="S1094" s="47">
        <f>Table_Query_from_Mac10[[#This Row],[UnitPriceFuture]]*Table_Query_from_Mac10[[#This Row],[qtytoShipFuture]]</f>
        <v>72.31</v>
      </c>
      <c r="T1094" s="47">
        <f>ROUND(Table_Query_from_Mac10[[#This Row],[qty_to_ship]]*(1+Table_Query_from_Mac10[[#This Row],[VolumeIncreasebyType]]),0)</f>
        <v>7</v>
      </c>
      <c r="U1094" s="47">
        <f>Table_Query_from_Mac10[[#This Row],[qtytoShipFuture]]*Table_Query_from_Mac10[[#This Row],[Future-cost]]</f>
        <v>31.990000000000002</v>
      </c>
      <c r="V1094" s="47">
        <f>Table_Query_from_Mac10[[#This Row],[qtytoShipFuture]]-Table_Query_from_Mac10[[#This Row],[qty_to_ship]]</f>
        <v>0</v>
      </c>
      <c r="W1094" s="47">
        <f>Table_Query_from_Mac10[[#This Row],[UnitPriceFuture]]</f>
        <v>10.33</v>
      </c>
      <c r="X1094" s="47">
        <f>Table_Query_from_Mac10[[#This Row],[Unit Increase]]*Table_Query_from_Mac10[[#This Row],[UnitPriceFuture]]</f>
        <v>0</v>
      </c>
      <c r="Y1094" s="47">
        <f>Table_Query_from_Mac10[[#This Row],[Unit Increase]]*Table_Query_from_Mac10[[#This Row],[Future-cost]]</f>
        <v>0</v>
      </c>
      <c r="Z1094" s="47">
        <f>-(Table_Query_from_Mac10[[#This Row],[Incremental Sales]]+((Table_Query_from_Mac10[[#This Row],[Incremental Sales]]*-(SUM(Summary!$S$8:$S$9)))))*Summary!$S$18</f>
        <v>0</v>
      </c>
      <c r="AA1094" s="47">
        <f>IFERROR(Table_Query_from_Mac10[[#This Row],[Incremental Cost]]/Table_Query_from_Mac10[[#This Row],[Incremental Sales]],0)</f>
        <v>0</v>
      </c>
      <c r="AB1094" s="47">
        <f>IFERROR(Table_Query_from_Mac10[[#This Row],[TotalCostFuture]]/Table_Query_from_Mac10[[#This Row],[totalsalesFuture]],0)</f>
        <v>0.44240077444336884</v>
      </c>
      <c r="AN1094" s="30">
        <v>25</v>
      </c>
      <c r="AO1094">
        <f t="shared" si="34"/>
        <v>7</v>
      </c>
      <c r="AQ1094" s="30">
        <v>29.52</v>
      </c>
      <c r="AR1094">
        <f t="shared" si="35"/>
        <v>10.33</v>
      </c>
    </row>
    <row r="1095" spans="1:44" x14ac:dyDescent="0.25">
      <c r="A1095">
        <v>90108</v>
      </c>
      <c r="B1095">
        <v>13</v>
      </c>
      <c r="C1095" t="s">
        <v>84</v>
      </c>
      <c r="D1095" t="s">
        <v>79</v>
      </c>
      <c r="E1095">
        <v>15</v>
      </c>
      <c r="F1095">
        <v>5.03</v>
      </c>
      <c r="G1095">
        <v>11.32</v>
      </c>
      <c r="H1095" s="1">
        <v>44855</v>
      </c>
      <c r="I1095" s="20">
        <v>0</v>
      </c>
      <c r="J1095" s="47">
        <f>Table_Query_from_Mac10[[#This Row],[unit_price]]-(Table_Query_from_Mac10[[#This Row],[unit_price]]*(Table_Query_from_Mac10[[#This Row],[discount_pct]]/100))</f>
        <v>11.32</v>
      </c>
      <c r="K1095" s="47">
        <f>Table_Query_from_Mac10[[#This Row],[unit_cost]]</f>
        <v>5.03</v>
      </c>
      <c r="L1095" s="47">
        <f>Table_Query_from_Mac10[[#This Row],[Live-cost]]*(1+Table_Query_from_Mac10[[#This Row],[CogsIncreasebyTYPE]])</f>
        <v>5.03</v>
      </c>
      <c r="M1095" s="47">
        <f>Table_Query_from_Mac10[[#This Row],[Live-cost]]*Table_Query_from_Mac10[[#This Row],[qty_to_ship]]</f>
        <v>75.45</v>
      </c>
      <c r="N1095" s="47">
        <f>IF(Table_Query_from_Mac10[[#This Row],[item_no]]="KDA",-Table_Query_from_Mac10[[#This Row],[unit_price]],Table_Query_from_Mac10[[#This Row],[Net Unit]]*Table_Query_from_Mac10[[#This Row],[qty_to_ship]])</f>
        <v>169.8</v>
      </c>
      <c r="O1095" s="47">
        <f>SUMIFS(Summary!C:C,Summary!H:H,Table_Query_from_Mac10[[#This Row],[Juiceoc]])</f>
        <v>0</v>
      </c>
      <c r="P1095" s="47">
        <f>SUMIFS(Summary!D:D,Summary!H:H,Table_Query_from_Mac10[[#This Row],[Juiceoc]])</f>
        <v>0</v>
      </c>
      <c r="Q1095" s="47">
        <f>SUMIFS(Summary!E:E,Summary!H:H,Table_Query_from_Mac10[[#This Row],[Juiceoc]])</f>
        <v>0</v>
      </c>
      <c r="R1095" s="47">
        <f>Table_Query_from_Mac10[[#This Row],[Net Unit]]*(1+Table_Query_from_Mac10[[#This Row],[PriceIncreasebyType]])</f>
        <v>11.32</v>
      </c>
      <c r="S1095" s="47">
        <f>Table_Query_from_Mac10[[#This Row],[UnitPriceFuture]]*Table_Query_from_Mac10[[#This Row],[qtytoShipFuture]]</f>
        <v>169.8</v>
      </c>
      <c r="T1095" s="47">
        <f>ROUND(Table_Query_from_Mac10[[#This Row],[qty_to_ship]]*(1+Table_Query_from_Mac10[[#This Row],[VolumeIncreasebyType]]),0)</f>
        <v>15</v>
      </c>
      <c r="U1095" s="47">
        <f>Table_Query_from_Mac10[[#This Row],[qtytoShipFuture]]*Table_Query_from_Mac10[[#This Row],[Future-cost]]</f>
        <v>75.45</v>
      </c>
      <c r="V1095" s="47">
        <f>Table_Query_from_Mac10[[#This Row],[qtytoShipFuture]]-Table_Query_from_Mac10[[#This Row],[qty_to_ship]]</f>
        <v>0</v>
      </c>
      <c r="W1095" s="47">
        <f>Table_Query_from_Mac10[[#This Row],[UnitPriceFuture]]</f>
        <v>11.32</v>
      </c>
      <c r="X1095" s="47">
        <f>Table_Query_from_Mac10[[#This Row],[Unit Increase]]*Table_Query_from_Mac10[[#This Row],[UnitPriceFuture]]</f>
        <v>0</v>
      </c>
      <c r="Y1095" s="47">
        <f>Table_Query_from_Mac10[[#This Row],[Unit Increase]]*Table_Query_from_Mac10[[#This Row],[Future-cost]]</f>
        <v>0</v>
      </c>
      <c r="Z1095" s="47">
        <f>-(Table_Query_from_Mac10[[#This Row],[Incremental Sales]]+((Table_Query_from_Mac10[[#This Row],[Incremental Sales]]*-(SUM(Summary!$S$8:$S$9)))))*Summary!$S$18</f>
        <v>0</v>
      </c>
      <c r="AA1095" s="47">
        <f>IFERROR(Table_Query_from_Mac10[[#This Row],[Incremental Cost]]/Table_Query_from_Mac10[[#This Row],[Incremental Sales]],0)</f>
        <v>0</v>
      </c>
      <c r="AB1095" s="47">
        <f>IFERROR(Table_Query_from_Mac10[[#This Row],[TotalCostFuture]]/Table_Query_from_Mac10[[#This Row],[totalsalesFuture]],0)</f>
        <v>0.44434628975265017</v>
      </c>
      <c r="AN1095" s="31">
        <v>60</v>
      </c>
      <c r="AO1095">
        <f t="shared" si="34"/>
        <v>15</v>
      </c>
      <c r="AQ1095" s="31">
        <v>32.33</v>
      </c>
      <c r="AR1095">
        <f t="shared" si="35"/>
        <v>11.32</v>
      </c>
    </row>
    <row r="1096" spans="1:44" x14ac:dyDescent="0.25">
      <c r="A1096">
        <v>90108</v>
      </c>
      <c r="B1096">
        <v>14</v>
      </c>
      <c r="C1096" t="s">
        <v>84</v>
      </c>
      <c r="D1096" t="s">
        <v>79</v>
      </c>
      <c r="E1096">
        <v>4</v>
      </c>
      <c r="F1096">
        <v>6.02</v>
      </c>
      <c r="G1096">
        <v>13.49</v>
      </c>
      <c r="H1096" s="1">
        <v>44855</v>
      </c>
      <c r="I1096" s="20">
        <v>0</v>
      </c>
      <c r="J1096" s="47">
        <f>Table_Query_from_Mac10[[#This Row],[unit_price]]-(Table_Query_from_Mac10[[#This Row],[unit_price]]*(Table_Query_from_Mac10[[#This Row],[discount_pct]]/100))</f>
        <v>13.49</v>
      </c>
      <c r="K1096" s="47">
        <f>Table_Query_from_Mac10[[#This Row],[unit_cost]]</f>
        <v>6.02</v>
      </c>
      <c r="L1096" s="47">
        <f>Table_Query_from_Mac10[[#This Row],[Live-cost]]*(1+Table_Query_from_Mac10[[#This Row],[CogsIncreasebyTYPE]])</f>
        <v>6.02</v>
      </c>
      <c r="M1096" s="47">
        <f>Table_Query_from_Mac10[[#This Row],[Live-cost]]*Table_Query_from_Mac10[[#This Row],[qty_to_ship]]</f>
        <v>24.08</v>
      </c>
      <c r="N1096" s="47">
        <f>IF(Table_Query_from_Mac10[[#This Row],[item_no]]="KDA",-Table_Query_from_Mac10[[#This Row],[unit_price]],Table_Query_from_Mac10[[#This Row],[Net Unit]]*Table_Query_from_Mac10[[#This Row],[qty_to_ship]])</f>
        <v>53.96</v>
      </c>
      <c r="O1096" s="47">
        <f>SUMIFS(Summary!C:C,Summary!H:H,Table_Query_from_Mac10[[#This Row],[Juiceoc]])</f>
        <v>0</v>
      </c>
      <c r="P1096" s="47">
        <f>SUMIFS(Summary!D:D,Summary!H:H,Table_Query_from_Mac10[[#This Row],[Juiceoc]])</f>
        <v>0</v>
      </c>
      <c r="Q1096" s="47">
        <f>SUMIFS(Summary!E:E,Summary!H:H,Table_Query_from_Mac10[[#This Row],[Juiceoc]])</f>
        <v>0</v>
      </c>
      <c r="R1096" s="47">
        <f>Table_Query_from_Mac10[[#This Row],[Net Unit]]*(1+Table_Query_from_Mac10[[#This Row],[PriceIncreasebyType]])</f>
        <v>13.49</v>
      </c>
      <c r="S1096" s="47">
        <f>Table_Query_from_Mac10[[#This Row],[UnitPriceFuture]]*Table_Query_from_Mac10[[#This Row],[qtytoShipFuture]]</f>
        <v>53.96</v>
      </c>
      <c r="T1096" s="47">
        <f>ROUND(Table_Query_from_Mac10[[#This Row],[qty_to_ship]]*(1+Table_Query_from_Mac10[[#This Row],[VolumeIncreasebyType]]),0)</f>
        <v>4</v>
      </c>
      <c r="U1096" s="47">
        <f>Table_Query_from_Mac10[[#This Row],[qtytoShipFuture]]*Table_Query_from_Mac10[[#This Row],[Future-cost]]</f>
        <v>24.08</v>
      </c>
      <c r="V1096" s="47">
        <f>Table_Query_from_Mac10[[#This Row],[qtytoShipFuture]]-Table_Query_from_Mac10[[#This Row],[qty_to_ship]]</f>
        <v>0</v>
      </c>
      <c r="W1096" s="47">
        <f>Table_Query_from_Mac10[[#This Row],[UnitPriceFuture]]</f>
        <v>13.49</v>
      </c>
      <c r="X1096" s="47">
        <f>Table_Query_from_Mac10[[#This Row],[Unit Increase]]*Table_Query_from_Mac10[[#This Row],[UnitPriceFuture]]</f>
        <v>0</v>
      </c>
      <c r="Y1096" s="47">
        <f>Table_Query_from_Mac10[[#This Row],[Unit Increase]]*Table_Query_from_Mac10[[#This Row],[Future-cost]]</f>
        <v>0</v>
      </c>
      <c r="Z1096" s="47">
        <f>-(Table_Query_from_Mac10[[#This Row],[Incremental Sales]]+((Table_Query_from_Mac10[[#This Row],[Incremental Sales]]*-(SUM(Summary!$S$8:$S$9)))))*Summary!$S$18</f>
        <v>0</v>
      </c>
      <c r="AA1096" s="47">
        <f>IFERROR(Table_Query_from_Mac10[[#This Row],[Incremental Cost]]/Table_Query_from_Mac10[[#This Row],[Incremental Sales]],0)</f>
        <v>0</v>
      </c>
      <c r="AB1096" s="47">
        <f>IFERROR(Table_Query_from_Mac10[[#This Row],[TotalCostFuture]]/Table_Query_from_Mac10[[#This Row],[totalsalesFuture]],0)</f>
        <v>0.44625648628613784</v>
      </c>
      <c r="AN1096" s="30">
        <v>16</v>
      </c>
      <c r="AO1096">
        <f t="shared" si="34"/>
        <v>4</v>
      </c>
      <c r="AQ1096" s="30">
        <v>38.549999999999997</v>
      </c>
      <c r="AR1096">
        <f t="shared" si="35"/>
        <v>13.49</v>
      </c>
    </row>
    <row r="1097" spans="1:44" x14ac:dyDescent="0.25">
      <c r="A1097">
        <v>90108</v>
      </c>
      <c r="B1097">
        <v>15</v>
      </c>
      <c r="C1097" t="s">
        <v>84</v>
      </c>
      <c r="D1097" t="s">
        <v>79</v>
      </c>
      <c r="E1097">
        <v>3</v>
      </c>
      <c r="F1097">
        <v>7.3</v>
      </c>
      <c r="G1097">
        <v>16.34</v>
      </c>
      <c r="H1097" s="1">
        <v>44855</v>
      </c>
      <c r="I1097" s="20">
        <v>0</v>
      </c>
      <c r="J1097" s="47">
        <f>Table_Query_from_Mac10[[#This Row],[unit_price]]-(Table_Query_from_Mac10[[#This Row],[unit_price]]*(Table_Query_from_Mac10[[#This Row],[discount_pct]]/100))</f>
        <v>16.34</v>
      </c>
      <c r="K1097" s="47">
        <f>Table_Query_from_Mac10[[#This Row],[unit_cost]]</f>
        <v>7.3</v>
      </c>
      <c r="L1097" s="47">
        <f>Table_Query_from_Mac10[[#This Row],[Live-cost]]*(1+Table_Query_from_Mac10[[#This Row],[CogsIncreasebyTYPE]])</f>
        <v>7.3</v>
      </c>
      <c r="M1097" s="47">
        <f>Table_Query_from_Mac10[[#This Row],[Live-cost]]*Table_Query_from_Mac10[[#This Row],[qty_to_ship]]</f>
        <v>21.9</v>
      </c>
      <c r="N1097" s="47">
        <f>IF(Table_Query_from_Mac10[[#This Row],[item_no]]="KDA",-Table_Query_from_Mac10[[#This Row],[unit_price]],Table_Query_from_Mac10[[#This Row],[Net Unit]]*Table_Query_from_Mac10[[#This Row],[qty_to_ship]])</f>
        <v>49.019999999999996</v>
      </c>
      <c r="O1097" s="47">
        <f>SUMIFS(Summary!C:C,Summary!H:H,Table_Query_from_Mac10[[#This Row],[Juiceoc]])</f>
        <v>0</v>
      </c>
      <c r="P1097" s="47">
        <f>SUMIFS(Summary!D:D,Summary!H:H,Table_Query_from_Mac10[[#This Row],[Juiceoc]])</f>
        <v>0</v>
      </c>
      <c r="Q1097" s="47">
        <f>SUMIFS(Summary!E:E,Summary!H:H,Table_Query_from_Mac10[[#This Row],[Juiceoc]])</f>
        <v>0</v>
      </c>
      <c r="R1097" s="47">
        <f>Table_Query_from_Mac10[[#This Row],[Net Unit]]*(1+Table_Query_from_Mac10[[#This Row],[PriceIncreasebyType]])</f>
        <v>16.34</v>
      </c>
      <c r="S1097" s="47">
        <f>Table_Query_from_Mac10[[#This Row],[UnitPriceFuture]]*Table_Query_from_Mac10[[#This Row],[qtytoShipFuture]]</f>
        <v>49.019999999999996</v>
      </c>
      <c r="T1097" s="47">
        <f>ROUND(Table_Query_from_Mac10[[#This Row],[qty_to_ship]]*(1+Table_Query_from_Mac10[[#This Row],[VolumeIncreasebyType]]),0)</f>
        <v>3</v>
      </c>
      <c r="U1097" s="47">
        <f>Table_Query_from_Mac10[[#This Row],[qtytoShipFuture]]*Table_Query_from_Mac10[[#This Row],[Future-cost]]</f>
        <v>21.9</v>
      </c>
      <c r="V1097" s="47">
        <f>Table_Query_from_Mac10[[#This Row],[qtytoShipFuture]]-Table_Query_from_Mac10[[#This Row],[qty_to_ship]]</f>
        <v>0</v>
      </c>
      <c r="W1097" s="47">
        <f>Table_Query_from_Mac10[[#This Row],[UnitPriceFuture]]</f>
        <v>16.34</v>
      </c>
      <c r="X1097" s="47">
        <f>Table_Query_from_Mac10[[#This Row],[Unit Increase]]*Table_Query_from_Mac10[[#This Row],[UnitPriceFuture]]</f>
        <v>0</v>
      </c>
      <c r="Y1097" s="47">
        <f>Table_Query_from_Mac10[[#This Row],[Unit Increase]]*Table_Query_from_Mac10[[#This Row],[Future-cost]]</f>
        <v>0</v>
      </c>
      <c r="Z1097" s="47">
        <f>-(Table_Query_from_Mac10[[#This Row],[Incremental Sales]]+((Table_Query_from_Mac10[[#This Row],[Incremental Sales]]*-(SUM(Summary!$S$8:$S$9)))))*Summary!$S$18</f>
        <v>0</v>
      </c>
      <c r="AA1097" s="47">
        <f>IFERROR(Table_Query_from_Mac10[[#This Row],[Incremental Cost]]/Table_Query_from_Mac10[[#This Row],[Incremental Sales]],0)</f>
        <v>0</v>
      </c>
      <c r="AB1097" s="47">
        <f>IFERROR(Table_Query_from_Mac10[[#This Row],[TotalCostFuture]]/Table_Query_from_Mac10[[#This Row],[totalsalesFuture]],0)</f>
        <v>0.44675642594859244</v>
      </c>
      <c r="AN1097" s="31">
        <v>9</v>
      </c>
      <c r="AO1097">
        <f t="shared" si="34"/>
        <v>3</v>
      </c>
      <c r="AQ1097" s="31">
        <v>46.69</v>
      </c>
      <c r="AR1097">
        <f t="shared" si="35"/>
        <v>16.34</v>
      </c>
    </row>
    <row r="1098" spans="1:44" x14ac:dyDescent="0.25">
      <c r="A1098">
        <v>90108</v>
      </c>
      <c r="B1098">
        <v>16</v>
      </c>
      <c r="C1098" t="s">
        <v>84</v>
      </c>
      <c r="D1098" t="s">
        <v>79</v>
      </c>
      <c r="E1098">
        <v>3</v>
      </c>
      <c r="F1098">
        <v>8.4600000000000009</v>
      </c>
      <c r="G1098">
        <v>19.11</v>
      </c>
      <c r="H1098" s="1">
        <v>44855</v>
      </c>
      <c r="I1098" s="20">
        <v>0</v>
      </c>
      <c r="J1098" s="47">
        <f>Table_Query_from_Mac10[[#This Row],[unit_price]]-(Table_Query_from_Mac10[[#This Row],[unit_price]]*(Table_Query_from_Mac10[[#This Row],[discount_pct]]/100))</f>
        <v>19.11</v>
      </c>
      <c r="K1098" s="47">
        <f>Table_Query_from_Mac10[[#This Row],[unit_cost]]</f>
        <v>8.4600000000000009</v>
      </c>
      <c r="L1098" s="47">
        <f>Table_Query_from_Mac10[[#This Row],[Live-cost]]*(1+Table_Query_from_Mac10[[#This Row],[CogsIncreasebyTYPE]])</f>
        <v>8.4600000000000009</v>
      </c>
      <c r="M1098" s="47">
        <f>Table_Query_from_Mac10[[#This Row],[Live-cost]]*Table_Query_from_Mac10[[#This Row],[qty_to_ship]]</f>
        <v>25.380000000000003</v>
      </c>
      <c r="N1098" s="47">
        <f>IF(Table_Query_from_Mac10[[#This Row],[item_no]]="KDA",-Table_Query_from_Mac10[[#This Row],[unit_price]],Table_Query_from_Mac10[[#This Row],[Net Unit]]*Table_Query_from_Mac10[[#This Row],[qty_to_ship]])</f>
        <v>57.33</v>
      </c>
      <c r="O1098" s="47">
        <f>SUMIFS(Summary!C:C,Summary!H:H,Table_Query_from_Mac10[[#This Row],[Juiceoc]])</f>
        <v>0</v>
      </c>
      <c r="P1098" s="47">
        <f>SUMIFS(Summary!D:D,Summary!H:H,Table_Query_from_Mac10[[#This Row],[Juiceoc]])</f>
        <v>0</v>
      </c>
      <c r="Q1098" s="47">
        <f>SUMIFS(Summary!E:E,Summary!H:H,Table_Query_from_Mac10[[#This Row],[Juiceoc]])</f>
        <v>0</v>
      </c>
      <c r="R1098" s="47">
        <f>Table_Query_from_Mac10[[#This Row],[Net Unit]]*(1+Table_Query_from_Mac10[[#This Row],[PriceIncreasebyType]])</f>
        <v>19.11</v>
      </c>
      <c r="S1098" s="47">
        <f>Table_Query_from_Mac10[[#This Row],[UnitPriceFuture]]*Table_Query_from_Mac10[[#This Row],[qtytoShipFuture]]</f>
        <v>57.33</v>
      </c>
      <c r="T1098" s="47">
        <f>ROUND(Table_Query_from_Mac10[[#This Row],[qty_to_ship]]*(1+Table_Query_from_Mac10[[#This Row],[VolumeIncreasebyType]]),0)</f>
        <v>3</v>
      </c>
      <c r="U1098" s="47">
        <f>Table_Query_from_Mac10[[#This Row],[qtytoShipFuture]]*Table_Query_from_Mac10[[#This Row],[Future-cost]]</f>
        <v>25.380000000000003</v>
      </c>
      <c r="V1098" s="47">
        <f>Table_Query_from_Mac10[[#This Row],[qtytoShipFuture]]-Table_Query_from_Mac10[[#This Row],[qty_to_ship]]</f>
        <v>0</v>
      </c>
      <c r="W1098" s="47">
        <f>Table_Query_from_Mac10[[#This Row],[UnitPriceFuture]]</f>
        <v>19.11</v>
      </c>
      <c r="X1098" s="47">
        <f>Table_Query_from_Mac10[[#This Row],[Unit Increase]]*Table_Query_from_Mac10[[#This Row],[UnitPriceFuture]]</f>
        <v>0</v>
      </c>
      <c r="Y1098" s="47">
        <f>Table_Query_from_Mac10[[#This Row],[Unit Increase]]*Table_Query_from_Mac10[[#This Row],[Future-cost]]</f>
        <v>0</v>
      </c>
      <c r="Z1098" s="47">
        <f>-(Table_Query_from_Mac10[[#This Row],[Incremental Sales]]+((Table_Query_from_Mac10[[#This Row],[Incremental Sales]]*-(SUM(Summary!$S$8:$S$9)))))*Summary!$S$18</f>
        <v>0</v>
      </c>
      <c r="AA1098" s="47">
        <f>IFERROR(Table_Query_from_Mac10[[#This Row],[Incremental Cost]]/Table_Query_from_Mac10[[#This Row],[Incremental Sales]],0)</f>
        <v>0</v>
      </c>
      <c r="AB1098" s="47">
        <f>IFERROR(Table_Query_from_Mac10[[#This Row],[TotalCostFuture]]/Table_Query_from_Mac10[[#This Row],[totalsalesFuture]],0)</f>
        <v>0.44270015698587134</v>
      </c>
      <c r="AN1098" s="30">
        <v>9</v>
      </c>
      <c r="AO1098">
        <f t="shared" si="34"/>
        <v>3</v>
      </c>
      <c r="AQ1098" s="30">
        <v>54.61</v>
      </c>
      <c r="AR1098">
        <f t="shared" si="35"/>
        <v>19.11</v>
      </c>
    </row>
    <row r="1099" spans="1:44" x14ac:dyDescent="0.25">
      <c r="A1099">
        <v>90108</v>
      </c>
      <c r="B1099">
        <v>17</v>
      </c>
      <c r="C1099" t="s">
        <v>86</v>
      </c>
      <c r="D1099" t="s">
        <v>79</v>
      </c>
      <c r="E1099">
        <v>1</v>
      </c>
      <c r="F1099">
        <v>13.1</v>
      </c>
      <c r="G1099">
        <v>30.33</v>
      </c>
      <c r="H1099" s="1">
        <v>44855</v>
      </c>
      <c r="I1099" s="20">
        <v>0</v>
      </c>
      <c r="J1099" s="47">
        <f>Table_Query_from_Mac10[[#This Row],[unit_price]]-(Table_Query_from_Mac10[[#This Row],[unit_price]]*(Table_Query_from_Mac10[[#This Row],[discount_pct]]/100))</f>
        <v>30.33</v>
      </c>
      <c r="K1099" s="47">
        <f>Table_Query_from_Mac10[[#This Row],[unit_cost]]</f>
        <v>13.1</v>
      </c>
      <c r="L1099" s="47">
        <f>Table_Query_from_Mac10[[#This Row],[Live-cost]]*(1+Table_Query_from_Mac10[[#This Row],[CogsIncreasebyTYPE]])</f>
        <v>13.1</v>
      </c>
      <c r="M1099" s="47">
        <f>Table_Query_from_Mac10[[#This Row],[Live-cost]]*Table_Query_from_Mac10[[#This Row],[qty_to_ship]]</f>
        <v>13.1</v>
      </c>
      <c r="N1099" s="47">
        <f>IF(Table_Query_from_Mac10[[#This Row],[item_no]]="KDA",-Table_Query_from_Mac10[[#This Row],[unit_price]],Table_Query_from_Mac10[[#This Row],[Net Unit]]*Table_Query_from_Mac10[[#This Row],[qty_to_ship]])</f>
        <v>30.33</v>
      </c>
      <c r="O1099" s="47">
        <f>SUMIFS(Summary!C:C,Summary!H:H,Table_Query_from_Mac10[[#This Row],[Juiceoc]])</f>
        <v>0</v>
      </c>
      <c r="P1099" s="47">
        <f>SUMIFS(Summary!D:D,Summary!H:H,Table_Query_from_Mac10[[#This Row],[Juiceoc]])</f>
        <v>0</v>
      </c>
      <c r="Q1099" s="47">
        <f>SUMIFS(Summary!E:E,Summary!H:H,Table_Query_from_Mac10[[#This Row],[Juiceoc]])</f>
        <v>0</v>
      </c>
      <c r="R1099" s="47">
        <f>Table_Query_from_Mac10[[#This Row],[Net Unit]]*(1+Table_Query_from_Mac10[[#This Row],[PriceIncreasebyType]])</f>
        <v>30.33</v>
      </c>
      <c r="S1099" s="47">
        <f>Table_Query_from_Mac10[[#This Row],[UnitPriceFuture]]*Table_Query_from_Mac10[[#This Row],[qtytoShipFuture]]</f>
        <v>30.33</v>
      </c>
      <c r="T1099" s="47">
        <f>ROUND(Table_Query_from_Mac10[[#This Row],[qty_to_ship]]*(1+Table_Query_from_Mac10[[#This Row],[VolumeIncreasebyType]]),0)</f>
        <v>1</v>
      </c>
      <c r="U1099" s="47">
        <f>Table_Query_from_Mac10[[#This Row],[qtytoShipFuture]]*Table_Query_from_Mac10[[#This Row],[Future-cost]]</f>
        <v>13.1</v>
      </c>
      <c r="V1099" s="47">
        <f>Table_Query_from_Mac10[[#This Row],[qtytoShipFuture]]-Table_Query_from_Mac10[[#This Row],[qty_to_ship]]</f>
        <v>0</v>
      </c>
      <c r="W1099" s="47">
        <f>Table_Query_from_Mac10[[#This Row],[UnitPriceFuture]]</f>
        <v>30.33</v>
      </c>
      <c r="X1099" s="47">
        <f>Table_Query_from_Mac10[[#This Row],[Unit Increase]]*Table_Query_from_Mac10[[#This Row],[UnitPriceFuture]]</f>
        <v>0</v>
      </c>
      <c r="Y1099" s="47">
        <f>Table_Query_from_Mac10[[#This Row],[Unit Increase]]*Table_Query_from_Mac10[[#This Row],[Future-cost]]</f>
        <v>0</v>
      </c>
      <c r="Z1099" s="47">
        <f>-(Table_Query_from_Mac10[[#This Row],[Incremental Sales]]+((Table_Query_from_Mac10[[#This Row],[Incremental Sales]]*-(SUM(Summary!$S$8:$S$9)))))*Summary!$S$18</f>
        <v>0</v>
      </c>
      <c r="AA1099" s="47">
        <f>IFERROR(Table_Query_from_Mac10[[#This Row],[Incremental Cost]]/Table_Query_from_Mac10[[#This Row],[Incremental Sales]],0)</f>
        <v>0</v>
      </c>
      <c r="AB1099" s="47">
        <f>IFERROR(Table_Query_from_Mac10[[#This Row],[TotalCostFuture]]/Table_Query_from_Mac10[[#This Row],[totalsalesFuture]],0)</f>
        <v>0.43191559512034289</v>
      </c>
      <c r="AN1099" s="31">
        <v>4</v>
      </c>
      <c r="AO1099">
        <f t="shared" si="34"/>
        <v>1</v>
      </c>
      <c r="AQ1099" s="31">
        <v>86.65</v>
      </c>
      <c r="AR1099">
        <f t="shared" si="35"/>
        <v>30.33</v>
      </c>
    </row>
    <row r="1100" spans="1:44" x14ac:dyDescent="0.25">
      <c r="A1100">
        <v>90108</v>
      </c>
      <c r="B1100">
        <v>18</v>
      </c>
      <c r="C1100" t="s">
        <v>86</v>
      </c>
      <c r="D1100" t="s">
        <v>79</v>
      </c>
      <c r="E1100">
        <v>4</v>
      </c>
      <c r="F1100">
        <v>7.21</v>
      </c>
      <c r="G1100">
        <v>16.87</v>
      </c>
      <c r="H1100" s="1">
        <v>44855</v>
      </c>
      <c r="I1100" s="20">
        <v>0</v>
      </c>
      <c r="J1100" s="47">
        <f>Table_Query_from_Mac10[[#This Row],[unit_price]]-(Table_Query_from_Mac10[[#This Row],[unit_price]]*(Table_Query_from_Mac10[[#This Row],[discount_pct]]/100))</f>
        <v>16.87</v>
      </c>
      <c r="K1100" s="47">
        <f>Table_Query_from_Mac10[[#This Row],[unit_cost]]</f>
        <v>7.21</v>
      </c>
      <c r="L1100" s="47">
        <f>Table_Query_from_Mac10[[#This Row],[Live-cost]]*(1+Table_Query_from_Mac10[[#This Row],[CogsIncreasebyTYPE]])</f>
        <v>7.21</v>
      </c>
      <c r="M1100" s="47">
        <f>Table_Query_from_Mac10[[#This Row],[Live-cost]]*Table_Query_from_Mac10[[#This Row],[qty_to_ship]]</f>
        <v>28.84</v>
      </c>
      <c r="N1100" s="47">
        <f>IF(Table_Query_from_Mac10[[#This Row],[item_no]]="KDA",-Table_Query_from_Mac10[[#This Row],[unit_price]],Table_Query_from_Mac10[[#This Row],[Net Unit]]*Table_Query_from_Mac10[[#This Row],[qty_to_ship]])</f>
        <v>67.48</v>
      </c>
      <c r="O1100" s="47">
        <f>SUMIFS(Summary!C:C,Summary!H:H,Table_Query_from_Mac10[[#This Row],[Juiceoc]])</f>
        <v>0</v>
      </c>
      <c r="P1100" s="47">
        <f>SUMIFS(Summary!D:D,Summary!H:H,Table_Query_from_Mac10[[#This Row],[Juiceoc]])</f>
        <v>0</v>
      </c>
      <c r="Q1100" s="47">
        <f>SUMIFS(Summary!E:E,Summary!H:H,Table_Query_from_Mac10[[#This Row],[Juiceoc]])</f>
        <v>0</v>
      </c>
      <c r="R1100" s="47">
        <f>Table_Query_from_Mac10[[#This Row],[Net Unit]]*(1+Table_Query_from_Mac10[[#This Row],[PriceIncreasebyType]])</f>
        <v>16.87</v>
      </c>
      <c r="S1100" s="47">
        <f>Table_Query_from_Mac10[[#This Row],[UnitPriceFuture]]*Table_Query_from_Mac10[[#This Row],[qtytoShipFuture]]</f>
        <v>67.48</v>
      </c>
      <c r="T1100" s="47">
        <f>ROUND(Table_Query_from_Mac10[[#This Row],[qty_to_ship]]*(1+Table_Query_from_Mac10[[#This Row],[VolumeIncreasebyType]]),0)</f>
        <v>4</v>
      </c>
      <c r="U1100" s="47">
        <f>Table_Query_from_Mac10[[#This Row],[qtytoShipFuture]]*Table_Query_from_Mac10[[#This Row],[Future-cost]]</f>
        <v>28.84</v>
      </c>
      <c r="V1100" s="47">
        <f>Table_Query_from_Mac10[[#This Row],[qtytoShipFuture]]-Table_Query_from_Mac10[[#This Row],[qty_to_ship]]</f>
        <v>0</v>
      </c>
      <c r="W1100" s="47">
        <f>Table_Query_from_Mac10[[#This Row],[UnitPriceFuture]]</f>
        <v>16.87</v>
      </c>
      <c r="X1100" s="47">
        <f>Table_Query_from_Mac10[[#This Row],[Unit Increase]]*Table_Query_from_Mac10[[#This Row],[UnitPriceFuture]]</f>
        <v>0</v>
      </c>
      <c r="Y1100" s="47">
        <f>Table_Query_from_Mac10[[#This Row],[Unit Increase]]*Table_Query_from_Mac10[[#This Row],[Future-cost]]</f>
        <v>0</v>
      </c>
      <c r="Z1100" s="47">
        <f>-(Table_Query_from_Mac10[[#This Row],[Incremental Sales]]+((Table_Query_from_Mac10[[#This Row],[Incremental Sales]]*-(SUM(Summary!$S$8:$S$9)))))*Summary!$S$18</f>
        <v>0</v>
      </c>
      <c r="AA1100" s="47">
        <f>IFERROR(Table_Query_from_Mac10[[#This Row],[Incremental Cost]]/Table_Query_from_Mac10[[#This Row],[Incremental Sales]],0)</f>
        <v>0</v>
      </c>
      <c r="AB1100" s="47">
        <f>IFERROR(Table_Query_from_Mac10[[#This Row],[TotalCostFuture]]/Table_Query_from_Mac10[[#This Row],[totalsalesFuture]],0)</f>
        <v>0.42738589211618255</v>
      </c>
      <c r="AN1100" s="30">
        <v>16</v>
      </c>
      <c r="AO1100">
        <f t="shared" si="34"/>
        <v>4</v>
      </c>
      <c r="AQ1100" s="30">
        <v>48.21</v>
      </c>
      <c r="AR1100">
        <f t="shared" si="35"/>
        <v>16.87</v>
      </c>
    </row>
    <row r="1101" spans="1:44" x14ac:dyDescent="0.25">
      <c r="A1101">
        <v>90108</v>
      </c>
      <c r="B1101">
        <v>19</v>
      </c>
      <c r="C1101" t="s">
        <v>86</v>
      </c>
      <c r="D1101" t="s">
        <v>79</v>
      </c>
      <c r="E1101">
        <v>1</v>
      </c>
      <c r="F1101">
        <v>15.07</v>
      </c>
      <c r="G1101">
        <v>37.409999999999997</v>
      </c>
      <c r="H1101" s="1">
        <v>44855</v>
      </c>
      <c r="I1101" s="20">
        <v>0</v>
      </c>
      <c r="J1101" s="47">
        <f>Table_Query_from_Mac10[[#This Row],[unit_price]]-(Table_Query_from_Mac10[[#This Row],[unit_price]]*(Table_Query_from_Mac10[[#This Row],[discount_pct]]/100))</f>
        <v>37.409999999999997</v>
      </c>
      <c r="K1101" s="47">
        <f>Table_Query_from_Mac10[[#This Row],[unit_cost]]</f>
        <v>15.07</v>
      </c>
      <c r="L1101" s="47">
        <f>Table_Query_from_Mac10[[#This Row],[Live-cost]]*(1+Table_Query_from_Mac10[[#This Row],[CogsIncreasebyTYPE]])</f>
        <v>15.07</v>
      </c>
      <c r="M1101" s="47">
        <f>Table_Query_from_Mac10[[#This Row],[Live-cost]]*Table_Query_from_Mac10[[#This Row],[qty_to_ship]]</f>
        <v>15.07</v>
      </c>
      <c r="N1101" s="47">
        <f>IF(Table_Query_from_Mac10[[#This Row],[item_no]]="KDA",-Table_Query_from_Mac10[[#This Row],[unit_price]],Table_Query_from_Mac10[[#This Row],[Net Unit]]*Table_Query_from_Mac10[[#This Row],[qty_to_ship]])</f>
        <v>37.409999999999997</v>
      </c>
      <c r="O1101" s="47">
        <f>SUMIFS(Summary!C:C,Summary!H:H,Table_Query_from_Mac10[[#This Row],[Juiceoc]])</f>
        <v>0</v>
      </c>
      <c r="P1101" s="47">
        <f>SUMIFS(Summary!D:D,Summary!H:H,Table_Query_from_Mac10[[#This Row],[Juiceoc]])</f>
        <v>0</v>
      </c>
      <c r="Q1101" s="47">
        <f>SUMIFS(Summary!E:E,Summary!H:H,Table_Query_from_Mac10[[#This Row],[Juiceoc]])</f>
        <v>0</v>
      </c>
      <c r="R1101" s="47">
        <f>Table_Query_from_Mac10[[#This Row],[Net Unit]]*(1+Table_Query_from_Mac10[[#This Row],[PriceIncreasebyType]])</f>
        <v>37.409999999999997</v>
      </c>
      <c r="S1101" s="47">
        <f>Table_Query_from_Mac10[[#This Row],[UnitPriceFuture]]*Table_Query_from_Mac10[[#This Row],[qtytoShipFuture]]</f>
        <v>37.409999999999997</v>
      </c>
      <c r="T1101" s="47">
        <f>ROUND(Table_Query_from_Mac10[[#This Row],[qty_to_ship]]*(1+Table_Query_from_Mac10[[#This Row],[VolumeIncreasebyType]]),0)</f>
        <v>1</v>
      </c>
      <c r="U1101" s="47">
        <f>Table_Query_from_Mac10[[#This Row],[qtytoShipFuture]]*Table_Query_from_Mac10[[#This Row],[Future-cost]]</f>
        <v>15.07</v>
      </c>
      <c r="V1101" s="47">
        <f>Table_Query_from_Mac10[[#This Row],[qtytoShipFuture]]-Table_Query_from_Mac10[[#This Row],[qty_to_ship]]</f>
        <v>0</v>
      </c>
      <c r="W1101" s="47">
        <f>Table_Query_from_Mac10[[#This Row],[UnitPriceFuture]]</f>
        <v>37.409999999999997</v>
      </c>
      <c r="X1101" s="47">
        <f>Table_Query_from_Mac10[[#This Row],[Unit Increase]]*Table_Query_from_Mac10[[#This Row],[UnitPriceFuture]]</f>
        <v>0</v>
      </c>
      <c r="Y1101" s="47">
        <f>Table_Query_from_Mac10[[#This Row],[Unit Increase]]*Table_Query_from_Mac10[[#This Row],[Future-cost]]</f>
        <v>0</v>
      </c>
      <c r="Z1101" s="47">
        <f>-(Table_Query_from_Mac10[[#This Row],[Incremental Sales]]+((Table_Query_from_Mac10[[#This Row],[Incremental Sales]]*-(SUM(Summary!$S$8:$S$9)))))*Summary!$S$18</f>
        <v>0</v>
      </c>
      <c r="AA1101" s="47">
        <f>IFERROR(Table_Query_from_Mac10[[#This Row],[Incremental Cost]]/Table_Query_from_Mac10[[#This Row],[Incremental Sales]],0)</f>
        <v>0</v>
      </c>
      <c r="AB1101" s="47">
        <f>IFERROR(Table_Query_from_Mac10[[#This Row],[TotalCostFuture]]/Table_Query_from_Mac10[[#This Row],[totalsalesFuture]],0)</f>
        <v>0.40283346698743655</v>
      </c>
      <c r="AN1101" s="31">
        <v>4</v>
      </c>
      <c r="AO1101">
        <f t="shared" si="34"/>
        <v>1</v>
      </c>
      <c r="AQ1101" s="31">
        <v>106.88</v>
      </c>
      <c r="AR1101">
        <f t="shared" si="35"/>
        <v>37.409999999999997</v>
      </c>
    </row>
    <row r="1102" spans="1:44" x14ac:dyDescent="0.25">
      <c r="A1102">
        <v>90108</v>
      </c>
      <c r="B1102">
        <v>20</v>
      </c>
      <c r="C1102" t="s">
        <v>84</v>
      </c>
      <c r="D1102" t="s">
        <v>79</v>
      </c>
      <c r="E1102">
        <v>9</v>
      </c>
      <c r="F1102">
        <v>3.7</v>
      </c>
      <c r="G1102">
        <v>8.35</v>
      </c>
      <c r="H1102" s="1">
        <v>44855</v>
      </c>
      <c r="I1102" s="20">
        <v>0</v>
      </c>
      <c r="J1102" s="47">
        <f>Table_Query_from_Mac10[[#This Row],[unit_price]]-(Table_Query_from_Mac10[[#This Row],[unit_price]]*(Table_Query_from_Mac10[[#This Row],[discount_pct]]/100))</f>
        <v>8.35</v>
      </c>
      <c r="K1102" s="47">
        <f>Table_Query_from_Mac10[[#This Row],[unit_cost]]</f>
        <v>3.7</v>
      </c>
      <c r="L1102" s="47">
        <f>Table_Query_from_Mac10[[#This Row],[Live-cost]]*(1+Table_Query_from_Mac10[[#This Row],[CogsIncreasebyTYPE]])</f>
        <v>3.7</v>
      </c>
      <c r="M1102" s="47">
        <f>Table_Query_from_Mac10[[#This Row],[Live-cost]]*Table_Query_from_Mac10[[#This Row],[qty_to_ship]]</f>
        <v>33.300000000000004</v>
      </c>
      <c r="N1102" s="47">
        <f>IF(Table_Query_from_Mac10[[#This Row],[item_no]]="KDA",-Table_Query_from_Mac10[[#This Row],[unit_price]],Table_Query_from_Mac10[[#This Row],[Net Unit]]*Table_Query_from_Mac10[[#This Row],[qty_to_ship]])</f>
        <v>75.149999999999991</v>
      </c>
      <c r="O1102" s="47">
        <f>SUMIFS(Summary!C:C,Summary!H:H,Table_Query_from_Mac10[[#This Row],[Juiceoc]])</f>
        <v>0</v>
      </c>
      <c r="P1102" s="47">
        <f>SUMIFS(Summary!D:D,Summary!H:H,Table_Query_from_Mac10[[#This Row],[Juiceoc]])</f>
        <v>0</v>
      </c>
      <c r="Q1102" s="47">
        <f>SUMIFS(Summary!E:E,Summary!H:H,Table_Query_from_Mac10[[#This Row],[Juiceoc]])</f>
        <v>0</v>
      </c>
      <c r="R1102" s="47">
        <f>Table_Query_from_Mac10[[#This Row],[Net Unit]]*(1+Table_Query_from_Mac10[[#This Row],[PriceIncreasebyType]])</f>
        <v>8.35</v>
      </c>
      <c r="S1102" s="47">
        <f>Table_Query_from_Mac10[[#This Row],[UnitPriceFuture]]*Table_Query_from_Mac10[[#This Row],[qtytoShipFuture]]</f>
        <v>75.149999999999991</v>
      </c>
      <c r="T1102" s="47">
        <f>ROUND(Table_Query_from_Mac10[[#This Row],[qty_to_ship]]*(1+Table_Query_from_Mac10[[#This Row],[VolumeIncreasebyType]]),0)</f>
        <v>9</v>
      </c>
      <c r="U1102" s="47">
        <f>Table_Query_from_Mac10[[#This Row],[qtytoShipFuture]]*Table_Query_from_Mac10[[#This Row],[Future-cost]]</f>
        <v>33.300000000000004</v>
      </c>
      <c r="V1102" s="47">
        <f>Table_Query_from_Mac10[[#This Row],[qtytoShipFuture]]-Table_Query_from_Mac10[[#This Row],[qty_to_ship]]</f>
        <v>0</v>
      </c>
      <c r="W1102" s="47">
        <f>Table_Query_from_Mac10[[#This Row],[UnitPriceFuture]]</f>
        <v>8.35</v>
      </c>
      <c r="X1102" s="47">
        <f>Table_Query_from_Mac10[[#This Row],[Unit Increase]]*Table_Query_from_Mac10[[#This Row],[UnitPriceFuture]]</f>
        <v>0</v>
      </c>
      <c r="Y1102" s="47">
        <f>Table_Query_from_Mac10[[#This Row],[Unit Increase]]*Table_Query_from_Mac10[[#This Row],[Future-cost]]</f>
        <v>0</v>
      </c>
      <c r="Z1102" s="47">
        <f>-(Table_Query_from_Mac10[[#This Row],[Incremental Sales]]+((Table_Query_from_Mac10[[#This Row],[Incremental Sales]]*-(SUM(Summary!$S$8:$S$9)))))*Summary!$S$18</f>
        <v>0</v>
      </c>
      <c r="AA1102" s="47">
        <f>IFERROR(Table_Query_from_Mac10[[#This Row],[Incremental Cost]]/Table_Query_from_Mac10[[#This Row],[Incremental Sales]],0)</f>
        <v>0</v>
      </c>
      <c r="AB1102" s="47">
        <f>IFERROR(Table_Query_from_Mac10[[#This Row],[TotalCostFuture]]/Table_Query_from_Mac10[[#This Row],[totalsalesFuture]],0)</f>
        <v>0.44311377245508993</v>
      </c>
      <c r="AN1102" s="30">
        <v>36</v>
      </c>
      <c r="AO1102">
        <f t="shared" si="34"/>
        <v>9</v>
      </c>
      <c r="AQ1102" s="30">
        <v>23.86</v>
      </c>
      <c r="AR1102">
        <f t="shared" si="35"/>
        <v>8.35</v>
      </c>
    </row>
    <row r="1103" spans="1:44" x14ac:dyDescent="0.25">
      <c r="A1103">
        <v>90108</v>
      </c>
      <c r="B1103">
        <v>21</v>
      </c>
      <c r="C1103" t="s">
        <v>86</v>
      </c>
      <c r="D1103" t="s">
        <v>79</v>
      </c>
      <c r="E1103">
        <v>2</v>
      </c>
      <c r="F1103">
        <v>11.48</v>
      </c>
      <c r="G1103">
        <v>26.85</v>
      </c>
      <c r="H1103" s="1">
        <v>44855</v>
      </c>
      <c r="I1103" s="20">
        <v>0</v>
      </c>
      <c r="J1103" s="47">
        <f>Table_Query_from_Mac10[[#This Row],[unit_price]]-(Table_Query_from_Mac10[[#This Row],[unit_price]]*(Table_Query_from_Mac10[[#This Row],[discount_pct]]/100))</f>
        <v>26.85</v>
      </c>
      <c r="K1103" s="47">
        <f>Table_Query_from_Mac10[[#This Row],[unit_cost]]</f>
        <v>11.48</v>
      </c>
      <c r="L1103" s="47">
        <f>Table_Query_from_Mac10[[#This Row],[Live-cost]]*(1+Table_Query_from_Mac10[[#This Row],[CogsIncreasebyTYPE]])</f>
        <v>11.48</v>
      </c>
      <c r="M1103" s="47">
        <f>Table_Query_from_Mac10[[#This Row],[Live-cost]]*Table_Query_from_Mac10[[#This Row],[qty_to_ship]]</f>
        <v>22.96</v>
      </c>
      <c r="N1103" s="47">
        <f>IF(Table_Query_from_Mac10[[#This Row],[item_no]]="KDA",-Table_Query_from_Mac10[[#This Row],[unit_price]],Table_Query_from_Mac10[[#This Row],[Net Unit]]*Table_Query_from_Mac10[[#This Row],[qty_to_ship]])</f>
        <v>53.7</v>
      </c>
      <c r="O1103" s="47">
        <f>SUMIFS(Summary!C:C,Summary!H:H,Table_Query_from_Mac10[[#This Row],[Juiceoc]])</f>
        <v>0</v>
      </c>
      <c r="P1103" s="47">
        <f>SUMIFS(Summary!D:D,Summary!H:H,Table_Query_from_Mac10[[#This Row],[Juiceoc]])</f>
        <v>0</v>
      </c>
      <c r="Q1103" s="47">
        <f>SUMIFS(Summary!E:E,Summary!H:H,Table_Query_from_Mac10[[#This Row],[Juiceoc]])</f>
        <v>0</v>
      </c>
      <c r="R1103" s="47">
        <f>Table_Query_from_Mac10[[#This Row],[Net Unit]]*(1+Table_Query_from_Mac10[[#This Row],[PriceIncreasebyType]])</f>
        <v>26.85</v>
      </c>
      <c r="S1103" s="47">
        <f>Table_Query_from_Mac10[[#This Row],[UnitPriceFuture]]*Table_Query_from_Mac10[[#This Row],[qtytoShipFuture]]</f>
        <v>53.7</v>
      </c>
      <c r="T1103" s="47">
        <f>ROUND(Table_Query_from_Mac10[[#This Row],[qty_to_ship]]*(1+Table_Query_from_Mac10[[#This Row],[VolumeIncreasebyType]]),0)</f>
        <v>2</v>
      </c>
      <c r="U1103" s="47">
        <f>Table_Query_from_Mac10[[#This Row],[qtytoShipFuture]]*Table_Query_from_Mac10[[#This Row],[Future-cost]]</f>
        <v>22.96</v>
      </c>
      <c r="V1103" s="47">
        <f>Table_Query_from_Mac10[[#This Row],[qtytoShipFuture]]-Table_Query_from_Mac10[[#This Row],[qty_to_ship]]</f>
        <v>0</v>
      </c>
      <c r="W1103" s="47">
        <f>Table_Query_from_Mac10[[#This Row],[UnitPriceFuture]]</f>
        <v>26.85</v>
      </c>
      <c r="X1103" s="47">
        <f>Table_Query_from_Mac10[[#This Row],[Unit Increase]]*Table_Query_from_Mac10[[#This Row],[UnitPriceFuture]]</f>
        <v>0</v>
      </c>
      <c r="Y1103" s="47">
        <f>Table_Query_from_Mac10[[#This Row],[Unit Increase]]*Table_Query_from_Mac10[[#This Row],[Future-cost]]</f>
        <v>0</v>
      </c>
      <c r="Z1103" s="47">
        <f>-(Table_Query_from_Mac10[[#This Row],[Incremental Sales]]+((Table_Query_from_Mac10[[#This Row],[Incremental Sales]]*-(SUM(Summary!$S$8:$S$9)))))*Summary!$S$18</f>
        <v>0</v>
      </c>
      <c r="AA1103" s="47">
        <f>IFERROR(Table_Query_from_Mac10[[#This Row],[Incremental Cost]]/Table_Query_from_Mac10[[#This Row],[Incremental Sales]],0)</f>
        <v>0</v>
      </c>
      <c r="AB1103" s="47">
        <f>IFERROR(Table_Query_from_Mac10[[#This Row],[TotalCostFuture]]/Table_Query_from_Mac10[[#This Row],[totalsalesFuture]],0)</f>
        <v>0.42756052141527001</v>
      </c>
      <c r="AN1103" s="31">
        <v>6</v>
      </c>
      <c r="AO1103">
        <f t="shared" si="34"/>
        <v>2</v>
      </c>
      <c r="AQ1103" s="31">
        <v>76.709999999999994</v>
      </c>
      <c r="AR1103">
        <f t="shared" si="35"/>
        <v>26.85</v>
      </c>
    </row>
    <row r="1104" spans="1:44" x14ac:dyDescent="0.25">
      <c r="A1104">
        <v>90109</v>
      </c>
      <c r="B1104">
        <v>1</v>
      </c>
      <c r="C1104" t="s">
        <v>59</v>
      </c>
      <c r="D1104" t="s">
        <v>49</v>
      </c>
      <c r="E1104">
        <v>12</v>
      </c>
      <c r="F1104">
        <v>6.89</v>
      </c>
      <c r="G1104">
        <v>16.27</v>
      </c>
      <c r="H1104" s="1">
        <v>44848</v>
      </c>
      <c r="I1104" s="20">
        <v>5</v>
      </c>
      <c r="J1104" s="47">
        <f>Table_Query_from_Mac10[[#This Row],[unit_price]]-(Table_Query_from_Mac10[[#This Row],[unit_price]]*(Table_Query_from_Mac10[[#This Row],[discount_pct]]/100))</f>
        <v>15.4565</v>
      </c>
      <c r="K1104" s="47">
        <f>Table_Query_from_Mac10[[#This Row],[unit_cost]]</f>
        <v>6.89</v>
      </c>
      <c r="L1104" s="47">
        <f>Table_Query_from_Mac10[[#This Row],[Live-cost]]*(1+Table_Query_from_Mac10[[#This Row],[CogsIncreasebyTYPE]])</f>
        <v>6.89</v>
      </c>
      <c r="M1104" s="47">
        <f>Table_Query_from_Mac10[[#This Row],[Live-cost]]*Table_Query_from_Mac10[[#This Row],[qty_to_ship]]</f>
        <v>82.679999999999993</v>
      </c>
      <c r="N1104" s="47">
        <f>IF(Table_Query_from_Mac10[[#This Row],[item_no]]="KDA",-Table_Query_from_Mac10[[#This Row],[unit_price]],Table_Query_from_Mac10[[#This Row],[Net Unit]]*Table_Query_from_Mac10[[#This Row],[qty_to_ship]])</f>
        <v>185.47800000000001</v>
      </c>
      <c r="O1104" s="47">
        <f>SUMIFS(Summary!C:C,Summary!H:H,Table_Query_from_Mac10[[#This Row],[Juiceoc]])</f>
        <v>0</v>
      </c>
      <c r="P1104" s="47">
        <f>SUMIFS(Summary!D:D,Summary!H:H,Table_Query_from_Mac10[[#This Row],[Juiceoc]])</f>
        <v>0</v>
      </c>
      <c r="Q1104" s="47">
        <f>SUMIFS(Summary!E:E,Summary!H:H,Table_Query_from_Mac10[[#This Row],[Juiceoc]])</f>
        <v>0</v>
      </c>
      <c r="R1104" s="47">
        <f>Table_Query_from_Mac10[[#This Row],[Net Unit]]*(1+Table_Query_from_Mac10[[#This Row],[PriceIncreasebyType]])</f>
        <v>15.4565</v>
      </c>
      <c r="S1104" s="47">
        <f>Table_Query_from_Mac10[[#This Row],[UnitPriceFuture]]*Table_Query_from_Mac10[[#This Row],[qtytoShipFuture]]</f>
        <v>185.47800000000001</v>
      </c>
      <c r="T1104" s="47">
        <f>ROUND(Table_Query_from_Mac10[[#This Row],[qty_to_ship]]*(1+Table_Query_from_Mac10[[#This Row],[VolumeIncreasebyType]]),0)</f>
        <v>12</v>
      </c>
      <c r="U1104" s="47">
        <f>Table_Query_from_Mac10[[#This Row],[qtytoShipFuture]]*Table_Query_from_Mac10[[#This Row],[Future-cost]]</f>
        <v>82.679999999999993</v>
      </c>
      <c r="V1104" s="47">
        <f>Table_Query_from_Mac10[[#This Row],[qtytoShipFuture]]-Table_Query_from_Mac10[[#This Row],[qty_to_ship]]</f>
        <v>0</v>
      </c>
      <c r="W1104" s="47">
        <f>Table_Query_from_Mac10[[#This Row],[UnitPriceFuture]]</f>
        <v>15.4565</v>
      </c>
      <c r="X1104" s="47">
        <f>Table_Query_from_Mac10[[#This Row],[Unit Increase]]*Table_Query_from_Mac10[[#This Row],[UnitPriceFuture]]</f>
        <v>0</v>
      </c>
      <c r="Y1104" s="47">
        <f>Table_Query_from_Mac10[[#This Row],[Unit Increase]]*Table_Query_from_Mac10[[#This Row],[Future-cost]]</f>
        <v>0</v>
      </c>
      <c r="Z1104" s="47">
        <f>-(Table_Query_from_Mac10[[#This Row],[Incremental Sales]]+((Table_Query_from_Mac10[[#This Row],[Incremental Sales]]*-(SUM(Summary!$S$8:$S$9)))))*Summary!$S$18</f>
        <v>0</v>
      </c>
      <c r="AA1104" s="47">
        <f>IFERROR(Table_Query_from_Mac10[[#This Row],[Incremental Cost]]/Table_Query_from_Mac10[[#This Row],[Incremental Sales]],0)</f>
        <v>0</v>
      </c>
      <c r="AB1104" s="47">
        <f>IFERROR(Table_Query_from_Mac10[[#This Row],[TotalCostFuture]]/Table_Query_from_Mac10[[#This Row],[totalsalesFuture]],0)</f>
        <v>0.44576715297771158</v>
      </c>
      <c r="AN1104" s="30">
        <v>48</v>
      </c>
      <c r="AO1104">
        <f t="shared" si="34"/>
        <v>12</v>
      </c>
      <c r="AQ1104" s="30">
        <v>46.48</v>
      </c>
      <c r="AR1104">
        <f t="shared" si="35"/>
        <v>16.27</v>
      </c>
    </row>
    <row r="1105" spans="1:44" x14ac:dyDescent="0.25">
      <c r="A1105">
        <v>90109</v>
      </c>
      <c r="B1105">
        <v>2</v>
      </c>
      <c r="C1105" t="s">
        <v>59</v>
      </c>
      <c r="D1105" t="s">
        <v>49</v>
      </c>
      <c r="E1105">
        <v>18</v>
      </c>
      <c r="F1105">
        <v>8.1999999999999993</v>
      </c>
      <c r="G1105">
        <v>20.260000000000002</v>
      </c>
      <c r="H1105" s="1">
        <v>44848</v>
      </c>
      <c r="I1105" s="20">
        <v>5</v>
      </c>
      <c r="J1105" s="47">
        <f>Table_Query_from_Mac10[[#This Row],[unit_price]]-(Table_Query_from_Mac10[[#This Row],[unit_price]]*(Table_Query_from_Mac10[[#This Row],[discount_pct]]/100))</f>
        <v>19.247</v>
      </c>
      <c r="K1105" s="47">
        <f>Table_Query_from_Mac10[[#This Row],[unit_cost]]</f>
        <v>8.1999999999999993</v>
      </c>
      <c r="L1105" s="47">
        <f>Table_Query_from_Mac10[[#This Row],[Live-cost]]*(1+Table_Query_from_Mac10[[#This Row],[CogsIncreasebyTYPE]])</f>
        <v>8.1999999999999993</v>
      </c>
      <c r="M1105" s="47">
        <f>Table_Query_from_Mac10[[#This Row],[Live-cost]]*Table_Query_from_Mac10[[#This Row],[qty_to_ship]]</f>
        <v>147.6</v>
      </c>
      <c r="N1105" s="47">
        <f>IF(Table_Query_from_Mac10[[#This Row],[item_no]]="KDA",-Table_Query_from_Mac10[[#This Row],[unit_price]],Table_Query_from_Mac10[[#This Row],[Net Unit]]*Table_Query_from_Mac10[[#This Row],[qty_to_ship]])</f>
        <v>346.44600000000003</v>
      </c>
      <c r="O1105" s="47">
        <f>SUMIFS(Summary!C:C,Summary!H:H,Table_Query_from_Mac10[[#This Row],[Juiceoc]])</f>
        <v>0</v>
      </c>
      <c r="P1105" s="47">
        <f>SUMIFS(Summary!D:D,Summary!H:H,Table_Query_from_Mac10[[#This Row],[Juiceoc]])</f>
        <v>0</v>
      </c>
      <c r="Q1105" s="47">
        <f>SUMIFS(Summary!E:E,Summary!H:H,Table_Query_from_Mac10[[#This Row],[Juiceoc]])</f>
        <v>0</v>
      </c>
      <c r="R1105" s="47">
        <f>Table_Query_from_Mac10[[#This Row],[Net Unit]]*(1+Table_Query_from_Mac10[[#This Row],[PriceIncreasebyType]])</f>
        <v>19.247</v>
      </c>
      <c r="S1105" s="47">
        <f>Table_Query_from_Mac10[[#This Row],[UnitPriceFuture]]*Table_Query_from_Mac10[[#This Row],[qtytoShipFuture]]</f>
        <v>346.44600000000003</v>
      </c>
      <c r="T1105" s="47">
        <f>ROUND(Table_Query_from_Mac10[[#This Row],[qty_to_ship]]*(1+Table_Query_from_Mac10[[#This Row],[VolumeIncreasebyType]]),0)</f>
        <v>18</v>
      </c>
      <c r="U1105" s="47">
        <f>Table_Query_from_Mac10[[#This Row],[qtytoShipFuture]]*Table_Query_from_Mac10[[#This Row],[Future-cost]]</f>
        <v>147.6</v>
      </c>
      <c r="V1105" s="47">
        <f>Table_Query_from_Mac10[[#This Row],[qtytoShipFuture]]-Table_Query_from_Mac10[[#This Row],[qty_to_ship]]</f>
        <v>0</v>
      </c>
      <c r="W1105" s="47">
        <f>Table_Query_from_Mac10[[#This Row],[UnitPriceFuture]]</f>
        <v>19.247</v>
      </c>
      <c r="X1105" s="47">
        <f>Table_Query_from_Mac10[[#This Row],[Unit Increase]]*Table_Query_from_Mac10[[#This Row],[UnitPriceFuture]]</f>
        <v>0</v>
      </c>
      <c r="Y1105" s="47">
        <f>Table_Query_from_Mac10[[#This Row],[Unit Increase]]*Table_Query_from_Mac10[[#This Row],[Future-cost]]</f>
        <v>0</v>
      </c>
      <c r="Z1105" s="47">
        <f>-(Table_Query_from_Mac10[[#This Row],[Incremental Sales]]+((Table_Query_from_Mac10[[#This Row],[Incremental Sales]]*-(SUM(Summary!$S$8:$S$9)))))*Summary!$S$18</f>
        <v>0</v>
      </c>
      <c r="AA1105" s="47">
        <f>IFERROR(Table_Query_from_Mac10[[#This Row],[Incremental Cost]]/Table_Query_from_Mac10[[#This Row],[Incremental Sales]],0)</f>
        <v>0</v>
      </c>
      <c r="AB1105" s="47">
        <f>IFERROR(Table_Query_from_Mac10[[#This Row],[TotalCostFuture]]/Table_Query_from_Mac10[[#This Row],[totalsalesFuture]],0)</f>
        <v>0.42604042188392993</v>
      </c>
      <c r="AN1105" s="31">
        <v>72</v>
      </c>
      <c r="AO1105">
        <f t="shared" si="34"/>
        <v>18</v>
      </c>
      <c r="AQ1105" s="31">
        <v>57.88</v>
      </c>
      <c r="AR1105">
        <f t="shared" si="35"/>
        <v>20.260000000000002</v>
      </c>
    </row>
    <row r="1106" spans="1:44" x14ac:dyDescent="0.25">
      <c r="A1106">
        <v>90109</v>
      </c>
      <c r="B1106">
        <v>3</v>
      </c>
      <c r="C1106" t="s">
        <v>59</v>
      </c>
      <c r="D1106" t="s">
        <v>49</v>
      </c>
      <c r="E1106">
        <v>18</v>
      </c>
      <c r="F1106">
        <v>9.5500000000000007</v>
      </c>
      <c r="G1106">
        <v>24.5</v>
      </c>
      <c r="H1106" s="1">
        <v>44848</v>
      </c>
      <c r="I1106" s="20">
        <v>5</v>
      </c>
      <c r="J1106" s="47">
        <f>Table_Query_from_Mac10[[#This Row],[unit_price]]-(Table_Query_from_Mac10[[#This Row],[unit_price]]*(Table_Query_from_Mac10[[#This Row],[discount_pct]]/100))</f>
        <v>23.274999999999999</v>
      </c>
      <c r="K1106" s="47">
        <f>Table_Query_from_Mac10[[#This Row],[unit_cost]]</f>
        <v>9.5500000000000007</v>
      </c>
      <c r="L1106" s="47">
        <f>Table_Query_from_Mac10[[#This Row],[Live-cost]]*(1+Table_Query_from_Mac10[[#This Row],[CogsIncreasebyTYPE]])</f>
        <v>9.5500000000000007</v>
      </c>
      <c r="M1106" s="47">
        <f>Table_Query_from_Mac10[[#This Row],[Live-cost]]*Table_Query_from_Mac10[[#This Row],[qty_to_ship]]</f>
        <v>171.9</v>
      </c>
      <c r="N1106" s="47">
        <f>IF(Table_Query_from_Mac10[[#This Row],[item_no]]="KDA",-Table_Query_from_Mac10[[#This Row],[unit_price]],Table_Query_from_Mac10[[#This Row],[Net Unit]]*Table_Query_from_Mac10[[#This Row],[qty_to_ship]])</f>
        <v>418.95</v>
      </c>
      <c r="O1106" s="47">
        <f>SUMIFS(Summary!C:C,Summary!H:H,Table_Query_from_Mac10[[#This Row],[Juiceoc]])</f>
        <v>0</v>
      </c>
      <c r="P1106" s="47">
        <f>SUMIFS(Summary!D:D,Summary!H:H,Table_Query_from_Mac10[[#This Row],[Juiceoc]])</f>
        <v>0</v>
      </c>
      <c r="Q1106" s="47">
        <f>SUMIFS(Summary!E:E,Summary!H:H,Table_Query_from_Mac10[[#This Row],[Juiceoc]])</f>
        <v>0</v>
      </c>
      <c r="R1106" s="47">
        <f>Table_Query_from_Mac10[[#This Row],[Net Unit]]*(1+Table_Query_from_Mac10[[#This Row],[PriceIncreasebyType]])</f>
        <v>23.274999999999999</v>
      </c>
      <c r="S1106" s="47">
        <f>Table_Query_from_Mac10[[#This Row],[UnitPriceFuture]]*Table_Query_from_Mac10[[#This Row],[qtytoShipFuture]]</f>
        <v>418.95</v>
      </c>
      <c r="T1106" s="47">
        <f>ROUND(Table_Query_from_Mac10[[#This Row],[qty_to_ship]]*(1+Table_Query_from_Mac10[[#This Row],[VolumeIncreasebyType]]),0)</f>
        <v>18</v>
      </c>
      <c r="U1106" s="47">
        <f>Table_Query_from_Mac10[[#This Row],[qtytoShipFuture]]*Table_Query_from_Mac10[[#This Row],[Future-cost]]</f>
        <v>171.9</v>
      </c>
      <c r="V1106" s="47">
        <f>Table_Query_from_Mac10[[#This Row],[qtytoShipFuture]]-Table_Query_from_Mac10[[#This Row],[qty_to_ship]]</f>
        <v>0</v>
      </c>
      <c r="W1106" s="47">
        <f>Table_Query_from_Mac10[[#This Row],[UnitPriceFuture]]</f>
        <v>23.274999999999999</v>
      </c>
      <c r="X1106" s="47">
        <f>Table_Query_from_Mac10[[#This Row],[Unit Increase]]*Table_Query_from_Mac10[[#This Row],[UnitPriceFuture]]</f>
        <v>0</v>
      </c>
      <c r="Y1106" s="47">
        <f>Table_Query_from_Mac10[[#This Row],[Unit Increase]]*Table_Query_from_Mac10[[#This Row],[Future-cost]]</f>
        <v>0</v>
      </c>
      <c r="Z1106" s="47">
        <f>-(Table_Query_from_Mac10[[#This Row],[Incremental Sales]]+((Table_Query_from_Mac10[[#This Row],[Incremental Sales]]*-(SUM(Summary!$S$8:$S$9)))))*Summary!$S$18</f>
        <v>0</v>
      </c>
      <c r="AA1106" s="47">
        <f>IFERROR(Table_Query_from_Mac10[[#This Row],[Incremental Cost]]/Table_Query_from_Mac10[[#This Row],[Incremental Sales]],0)</f>
        <v>0</v>
      </c>
      <c r="AB1106" s="47">
        <f>IFERROR(Table_Query_from_Mac10[[#This Row],[TotalCostFuture]]/Table_Query_from_Mac10[[#This Row],[totalsalesFuture]],0)</f>
        <v>0.41031149301825998</v>
      </c>
      <c r="AN1106" s="30">
        <v>72</v>
      </c>
      <c r="AO1106">
        <f t="shared" si="34"/>
        <v>18</v>
      </c>
      <c r="AQ1106" s="30">
        <v>70.010000000000005</v>
      </c>
      <c r="AR1106">
        <f t="shared" si="35"/>
        <v>24.5</v>
      </c>
    </row>
    <row r="1107" spans="1:44" x14ac:dyDescent="0.25">
      <c r="A1107">
        <v>90109</v>
      </c>
      <c r="B1107">
        <v>4</v>
      </c>
      <c r="C1107" t="s">
        <v>58</v>
      </c>
      <c r="D1107" t="s">
        <v>49</v>
      </c>
      <c r="E1107">
        <v>36</v>
      </c>
      <c r="F1107">
        <v>3.74</v>
      </c>
      <c r="G1107">
        <v>8.2899999999999991</v>
      </c>
      <c r="H1107" s="1">
        <v>44848</v>
      </c>
      <c r="I1107" s="20">
        <v>5</v>
      </c>
      <c r="J1107" s="47">
        <f>Table_Query_from_Mac10[[#This Row],[unit_price]]-(Table_Query_from_Mac10[[#This Row],[unit_price]]*(Table_Query_from_Mac10[[#This Row],[discount_pct]]/100))</f>
        <v>7.8754999999999988</v>
      </c>
      <c r="K1107" s="47">
        <f>Table_Query_from_Mac10[[#This Row],[unit_cost]]</f>
        <v>3.74</v>
      </c>
      <c r="L1107" s="47">
        <f>Table_Query_from_Mac10[[#This Row],[Live-cost]]*(1+Table_Query_from_Mac10[[#This Row],[CogsIncreasebyTYPE]])</f>
        <v>3.74</v>
      </c>
      <c r="M1107" s="47">
        <f>Table_Query_from_Mac10[[#This Row],[Live-cost]]*Table_Query_from_Mac10[[#This Row],[qty_to_ship]]</f>
        <v>134.64000000000001</v>
      </c>
      <c r="N1107" s="47">
        <f>IF(Table_Query_from_Mac10[[#This Row],[item_no]]="KDA",-Table_Query_from_Mac10[[#This Row],[unit_price]],Table_Query_from_Mac10[[#This Row],[Net Unit]]*Table_Query_from_Mac10[[#This Row],[qty_to_ship]])</f>
        <v>283.51799999999997</v>
      </c>
      <c r="O1107" s="47">
        <f>SUMIFS(Summary!C:C,Summary!H:H,Table_Query_from_Mac10[[#This Row],[Juiceoc]])</f>
        <v>0</v>
      </c>
      <c r="P1107" s="47">
        <f>SUMIFS(Summary!D:D,Summary!H:H,Table_Query_from_Mac10[[#This Row],[Juiceoc]])</f>
        <v>0</v>
      </c>
      <c r="Q1107" s="47">
        <f>SUMIFS(Summary!E:E,Summary!H:H,Table_Query_from_Mac10[[#This Row],[Juiceoc]])</f>
        <v>0</v>
      </c>
      <c r="R1107" s="47">
        <f>Table_Query_from_Mac10[[#This Row],[Net Unit]]*(1+Table_Query_from_Mac10[[#This Row],[PriceIncreasebyType]])</f>
        <v>7.8754999999999988</v>
      </c>
      <c r="S1107" s="47">
        <f>Table_Query_from_Mac10[[#This Row],[UnitPriceFuture]]*Table_Query_from_Mac10[[#This Row],[qtytoShipFuture]]</f>
        <v>283.51799999999997</v>
      </c>
      <c r="T1107" s="47">
        <f>ROUND(Table_Query_from_Mac10[[#This Row],[qty_to_ship]]*(1+Table_Query_from_Mac10[[#This Row],[VolumeIncreasebyType]]),0)</f>
        <v>36</v>
      </c>
      <c r="U1107" s="47">
        <f>Table_Query_from_Mac10[[#This Row],[qtytoShipFuture]]*Table_Query_from_Mac10[[#This Row],[Future-cost]]</f>
        <v>134.64000000000001</v>
      </c>
      <c r="V1107" s="47">
        <f>Table_Query_from_Mac10[[#This Row],[qtytoShipFuture]]-Table_Query_from_Mac10[[#This Row],[qty_to_ship]]</f>
        <v>0</v>
      </c>
      <c r="W1107" s="47">
        <f>Table_Query_from_Mac10[[#This Row],[UnitPriceFuture]]</f>
        <v>7.8754999999999988</v>
      </c>
      <c r="X1107" s="47">
        <f>Table_Query_from_Mac10[[#This Row],[Unit Increase]]*Table_Query_from_Mac10[[#This Row],[UnitPriceFuture]]</f>
        <v>0</v>
      </c>
      <c r="Y1107" s="47">
        <f>Table_Query_from_Mac10[[#This Row],[Unit Increase]]*Table_Query_from_Mac10[[#This Row],[Future-cost]]</f>
        <v>0</v>
      </c>
      <c r="Z1107" s="47">
        <f>-(Table_Query_from_Mac10[[#This Row],[Incremental Sales]]+((Table_Query_from_Mac10[[#This Row],[Incremental Sales]]*-(SUM(Summary!$S$8:$S$9)))))*Summary!$S$18</f>
        <v>0</v>
      </c>
      <c r="AA1107" s="47">
        <f>IFERROR(Table_Query_from_Mac10[[#This Row],[Incremental Cost]]/Table_Query_from_Mac10[[#This Row],[Incremental Sales]],0)</f>
        <v>0</v>
      </c>
      <c r="AB1107" s="47">
        <f>IFERROR(Table_Query_from_Mac10[[#This Row],[TotalCostFuture]]/Table_Query_from_Mac10[[#This Row],[totalsalesFuture]],0)</f>
        <v>0.47489048314392746</v>
      </c>
      <c r="AN1107" s="31">
        <v>144</v>
      </c>
      <c r="AO1107">
        <f t="shared" si="34"/>
        <v>36</v>
      </c>
      <c r="AQ1107" s="31">
        <v>23.68</v>
      </c>
      <c r="AR1107">
        <f t="shared" si="35"/>
        <v>8.2899999999999991</v>
      </c>
    </row>
    <row r="1108" spans="1:44" x14ac:dyDescent="0.25">
      <c r="A1108">
        <v>90109</v>
      </c>
      <c r="B1108">
        <v>5</v>
      </c>
      <c r="C1108" t="s">
        <v>59</v>
      </c>
      <c r="D1108" t="s">
        <v>49</v>
      </c>
      <c r="E1108">
        <v>25</v>
      </c>
      <c r="F1108">
        <v>4.74</v>
      </c>
      <c r="G1108">
        <v>10.9</v>
      </c>
      <c r="H1108" s="1">
        <v>44848</v>
      </c>
      <c r="I1108" s="20">
        <v>5</v>
      </c>
      <c r="J1108" s="47">
        <f>Table_Query_from_Mac10[[#This Row],[unit_price]]-(Table_Query_from_Mac10[[#This Row],[unit_price]]*(Table_Query_from_Mac10[[#This Row],[discount_pct]]/100))</f>
        <v>10.355</v>
      </c>
      <c r="K1108" s="47">
        <f>Table_Query_from_Mac10[[#This Row],[unit_cost]]</f>
        <v>4.74</v>
      </c>
      <c r="L1108" s="47">
        <f>Table_Query_from_Mac10[[#This Row],[Live-cost]]*(1+Table_Query_from_Mac10[[#This Row],[CogsIncreasebyTYPE]])</f>
        <v>4.74</v>
      </c>
      <c r="M1108" s="47">
        <f>Table_Query_from_Mac10[[#This Row],[Live-cost]]*Table_Query_from_Mac10[[#This Row],[qty_to_ship]]</f>
        <v>118.5</v>
      </c>
      <c r="N1108" s="47">
        <f>IF(Table_Query_from_Mac10[[#This Row],[item_no]]="KDA",-Table_Query_from_Mac10[[#This Row],[unit_price]],Table_Query_from_Mac10[[#This Row],[Net Unit]]*Table_Query_from_Mac10[[#This Row],[qty_to_ship]])</f>
        <v>258.875</v>
      </c>
      <c r="O1108" s="47">
        <f>SUMIFS(Summary!C:C,Summary!H:H,Table_Query_from_Mac10[[#This Row],[Juiceoc]])</f>
        <v>0</v>
      </c>
      <c r="P1108" s="47">
        <f>SUMIFS(Summary!D:D,Summary!H:H,Table_Query_from_Mac10[[#This Row],[Juiceoc]])</f>
        <v>0</v>
      </c>
      <c r="Q1108" s="47">
        <f>SUMIFS(Summary!E:E,Summary!H:H,Table_Query_from_Mac10[[#This Row],[Juiceoc]])</f>
        <v>0</v>
      </c>
      <c r="R1108" s="47">
        <f>Table_Query_from_Mac10[[#This Row],[Net Unit]]*(1+Table_Query_from_Mac10[[#This Row],[PriceIncreasebyType]])</f>
        <v>10.355</v>
      </c>
      <c r="S1108" s="47">
        <f>Table_Query_from_Mac10[[#This Row],[UnitPriceFuture]]*Table_Query_from_Mac10[[#This Row],[qtytoShipFuture]]</f>
        <v>258.875</v>
      </c>
      <c r="T1108" s="47">
        <f>ROUND(Table_Query_from_Mac10[[#This Row],[qty_to_ship]]*(1+Table_Query_from_Mac10[[#This Row],[VolumeIncreasebyType]]),0)</f>
        <v>25</v>
      </c>
      <c r="U1108" s="47">
        <f>Table_Query_from_Mac10[[#This Row],[qtytoShipFuture]]*Table_Query_from_Mac10[[#This Row],[Future-cost]]</f>
        <v>118.5</v>
      </c>
      <c r="V1108" s="47">
        <f>Table_Query_from_Mac10[[#This Row],[qtytoShipFuture]]-Table_Query_from_Mac10[[#This Row],[qty_to_ship]]</f>
        <v>0</v>
      </c>
      <c r="W1108" s="47">
        <f>Table_Query_from_Mac10[[#This Row],[UnitPriceFuture]]</f>
        <v>10.355</v>
      </c>
      <c r="X1108" s="47">
        <f>Table_Query_from_Mac10[[#This Row],[Unit Increase]]*Table_Query_from_Mac10[[#This Row],[UnitPriceFuture]]</f>
        <v>0</v>
      </c>
      <c r="Y1108" s="47">
        <f>Table_Query_from_Mac10[[#This Row],[Unit Increase]]*Table_Query_from_Mac10[[#This Row],[Future-cost]]</f>
        <v>0</v>
      </c>
      <c r="Z1108" s="47">
        <f>-(Table_Query_from_Mac10[[#This Row],[Incremental Sales]]+((Table_Query_from_Mac10[[#This Row],[Incremental Sales]]*-(SUM(Summary!$S$8:$S$9)))))*Summary!$S$18</f>
        <v>0</v>
      </c>
      <c r="AA1108" s="47">
        <f>IFERROR(Table_Query_from_Mac10[[#This Row],[Incremental Cost]]/Table_Query_from_Mac10[[#This Row],[Incremental Sales]],0)</f>
        <v>0</v>
      </c>
      <c r="AB1108" s="47">
        <f>IFERROR(Table_Query_from_Mac10[[#This Row],[TotalCostFuture]]/Table_Query_from_Mac10[[#This Row],[totalsalesFuture]],0)</f>
        <v>0.45774987928536937</v>
      </c>
      <c r="AN1108" s="30">
        <v>100</v>
      </c>
      <c r="AO1108">
        <f t="shared" si="34"/>
        <v>25</v>
      </c>
      <c r="AQ1108" s="30">
        <v>31.14</v>
      </c>
      <c r="AR1108">
        <f t="shared" si="35"/>
        <v>10.9</v>
      </c>
    </row>
    <row r="1109" spans="1:44" x14ac:dyDescent="0.25">
      <c r="A1109">
        <v>90109</v>
      </c>
      <c r="B1109">
        <v>6</v>
      </c>
      <c r="C1109" t="s">
        <v>59</v>
      </c>
      <c r="D1109" t="s">
        <v>49</v>
      </c>
      <c r="E1109">
        <v>60</v>
      </c>
      <c r="F1109">
        <v>5.21</v>
      </c>
      <c r="G1109">
        <v>12</v>
      </c>
      <c r="H1109" s="1">
        <v>44848</v>
      </c>
      <c r="I1109" s="20">
        <v>5</v>
      </c>
      <c r="J1109" s="47">
        <f>Table_Query_from_Mac10[[#This Row],[unit_price]]-(Table_Query_from_Mac10[[#This Row],[unit_price]]*(Table_Query_from_Mac10[[#This Row],[discount_pct]]/100))</f>
        <v>11.4</v>
      </c>
      <c r="K1109" s="47">
        <f>Table_Query_from_Mac10[[#This Row],[unit_cost]]</f>
        <v>5.21</v>
      </c>
      <c r="L1109" s="47">
        <f>Table_Query_from_Mac10[[#This Row],[Live-cost]]*(1+Table_Query_from_Mac10[[#This Row],[CogsIncreasebyTYPE]])</f>
        <v>5.21</v>
      </c>
      <c r="M1109" s="47">
        <f>Table_Query_from_Mac10[[#This Row],[Live-cost]]*Table_Query_from_Mac10[[#This Row],[qty_to_ship]]</f>
        <v>312.60000000000002</v>
      </c>
      <c r="N1109" s="47">
        <f>IF(Table_Query_from_Mac10[[#This Row],[item_no]]="KDA",-Table_Query_from_Mac10[[#This Row],[unit_price]],Table_Query_from_Mac10[[#This Row],[Net Unit]]*Table_Query_from_Mac10[[#This Row],[qty_to_ship]])</f>
        <v>684</v>
      </c>
      <c r="O1109" s="47">
        <f>SUMIFS(Summary!C:C,Summary!H:H,Table_Query_from_Mac10[[#This Row],[Juiceoc]])</f>
        <v>0</v>
      </c>
      <c r="P1109" s="47">
        <f>SUMIFS(Summary!D:D,Summary!H:H,Table_Query_from_Mac10[[#This Row],[Juiceoc]])</f>
        <v>0</v>
      </c>
      <c r="Q1109" s="47">
        <f>SUMIFS(Summary!E:E,Summary!H:H,Table_Query_from_Mac10[[#This Row],[Juiceoc]])</f>
        <v>0</v>
      </c>
      <c r="R1109" s="47">
        <f>Table_Query_from_Mac10[[#This Row],[Net Unit]]*(1+Table_Query_from_Mac10[[#This Row],[PriceIncreasebyType]])</f>
        <v>11.4</v>
      </c>
      <c r="S1109" s="47">
        <f>Table_Query_from_Mac10[[#This Row],[UnitPriceFuture]]*Table_Query_from_Mac10[[#This Row],[qtytoShipFuture]]</f>
        <v>684</v>
      </c>
      <c r="T1109" s="47">
        <f>ROUND(Table_Query_from_Mac10[[#This Row],[qty_to_ship]]*(1+Table_Query_from_Mac10[[#This Row],[VolumeIncreasebyType]]),0)</f>
        <v>60</v>
      </c>
      <c r="U1109" s="47">
        <f>Table_Query_from_Mac10[[#This Row],[qtytoShipFuture]]*Table_Query_from_Mac10[[#This Row],[Future-cost]]</f>
        <v>312.60000000000002</v>
      </c>
      <c r="V1109" s="47">
        <f>Table_Query_from_Mac10[[#This Row],[qtytoShipFuture]]-Table_Query_from_Mac10[[#This Row],[qty_to_ship]]</f>
        <v>0</v>
      </c>
      <c r="W1109" s="47">
        <f>Table_Query_from_Mac10[[#This Row],[UnitPriceFuture]]</f>
        <v>11.4</v>
      </c>
      <c r="X1109" s="47">
        <f>Table_Query_from_Mac10[[#This Row],[Unit Increase]]*Table_Query_from_Mac10[[#This Row],[UnitPriceFuture]]</f>
        <v>0</v>
      </c>
      <c r="Y1109" s="47">
        <f>Table_Query_from_Mac10[[#This Row],[Unit Increase]]*Table_Query_from_Mac10[[#This Row],[Future-cost]]</f>
        <v>0</v>
      </c>
      <c r="Z1109" s="47">
        <f>-(Table_Query_from_Mac10[[#This Row],[Incremental Sales]]+((Table_Query_from_Mac10[[#This Row],[Incremental Sales]]*-(SUM(Summary!$S$8:$S$9)))))*Summary!$S$18</f>
        <v>0</v>
      </c>
      <c r="AA1109" s="47">
        <f>IFERROR(Table_Query_from_Mac10[[#This Row],[Incremental Cost]]/Table_Query_from_Mac10[[#This Row],[Incremental Sales]],0)</f>
        <v>0</v>
      </c>
      <c r="AB1109" s="47">
        <f>IFERROR(Table_Query_from_Mac10[[#This Row],[TotalCostFuture]]/Table_Query_from_Mac10[[#This Row],[totalsalesFuture]],0)</f>
        <v>0.45701754385964916</v>
      </c>
      <c r="AN1109" s="31">
        <v>240</v>
      </c>
      <c r="AO1109">
        <f t="shared" si="34"/>
        <v>60</v>
      </c>
      <c r="AQ1109" s="31">
        <v>34.28</v>
      </c>
      <c r="AR1109">
        <f t="shared" si="35"/>
        <v>12</v>
      </c>
    </row>
    <row r="1110" spans="1:44" x14ac:dyDescent="0.25">
      <c r="A1110">
        <v>90109</v>
      </c>
      <c r="B1110">
        <v>7</v>
      </c>
      <c r="C1110" t="s">
        <v>59</v>
      </c>
      <c r="D1110" t="s">
        <v>49</v>
      </c>
      <c r="E1110">
        <v>64</v>
      </c>
      <c r="F1110">
        <v>5.7</v>
      </c>
      <c r="G1110">
        <v>12.96</v>
      </c>
      <c r="H1110" s="1">
        <v>44848</v>
      </c>
      <c r="I1110" s="20">
        <v>5</v>
      </c>
      <c r="J1110" s="47">
        <f>Table_Query_from_Mac10[[#This Row],[unit_price]]-(Table_Query_from_Mac10[[#This Row],[unit_price]]*(Table_Query_from_Mac10[[#This Row],[discount_pct]]/100))</f>
        <v>12.312000000000001</v>
      </c>
      <c r="K1110" s="47">
        <f>Table_Query_from_Mac10[[#This Row],[unit_cost]]</f>
        <v>5.7</v>
      </c>
      <c r="L1110" s="47">
        <f>Table_Query_from_Mac10[[#This Row],[Live-cost]]*(1+Table_Query_from_Mac10[[#This Row],[CogsIncreasebyTYPE]])</f>
        <v>5.7</v>
      </c>
      <c r="M1110" s="47">
        <f>Table_Query_from_Mac10[[#This Row],[Live-cost]]*Table_Query_from_Mac10[[#This Row],[qty_to_ship]]</f>
        <v>364.8</v>
      </c>
      <c r="N1110" s="47">
        <f>IF(Table_Query_from_Mac10[[#This Row],[item_no]]="KDA",-Table_Query_from_Mac10[[#This Row],[unit_price]],Table_Query_from_Mac10[[#This Row],[Net Unit]]*Table_Query_from_Mac10[[#This Row],[qty_to_ship]])</f>
        <v>787.96800000000007</v>
      </c>
      <c r="O1110" s="47">
        <f>SUMIFS(Summary!C:C,Summary!H:H,Table_Query_from_Mac10[[#This Row],[Juiceoc]])</f>
        <v>0</v>
      </c>
      <c r="P1110" s="47">
        <f>SUMIFS(Summary!D:D,Summary!H:H,Table_Query_from_Mac10[[#This Row],[Juiceoc]])</f>
        <v>0</v>
      </c>
      <c r="Q1110" s="47">
        <f>SUMIFS(Summary!E:E,Summary!H:H,Table_Query_from_Mac10[[#This Row],[Juiceoc]])</f>
        <v>0</v>
      </c>
      <c r="R1110" s="47">
        <f>Table_Query_from_Mac10[[#This Row],[Net Unit]]*(1+Table_Query_from_Mac10[[#This Row],[PriceIncreasebyType]])</f>
        <v>12.312000000000001</v>
      </c>
      <c r="S1110" s="47">
        <f>Table_Query_from_Mac10[[#This Row],[UnitPriceFuture]]*Table_Query_from_Mac10[[#This Row],[qtytoShipFuture]]</f>
        <v>787.96800000000007</v>
      </c>
      <c r="T1110" s="47">
        <f>ROUND(Table_Query_from_Mac10[[#This Row],[qty_to_ship]]*(1+Table_Query_from_Mac10[[#This Row],[VolumeIncreasebyType]]),0)</f>
        <v>64</v>
      </c>
      <c r="U1110" s="47">
        <f>Table_Query_from_Mac10[[#This Row],[qtytoShipFuture]]*Table_Query_from_Mac10[[#This Row],[Future-cost]]</f>
        <v>364.8</v>
      </c>
      <c r="V1110" s="47">
        <f>Table_Query_from_Mac10[[#This Row],[qtytoShipFuture]]-Table_Query_from_Mac10[[#This Row],[qty_to_ship]]</f>
        <v>0</v>
      </c>
      <c r="W1110" s="47">
        <f>Table_Query_from_Mac10[[#This Row],[UnitPriceFuture]]</f>
        <v>12.312000000000001</v>
      </c>
      <c r="X1110" s="47">
        <f>Table_Query_from_Mac10[[#This Row],[Unit Increase]]*Table_Query_from_Mac10[[#This Row],[UnitPriceFuture]]</f>
        <v>0</v>
      </c>
      <c r="Y1110" s="47">
        <f>Table_Query_from_Mac10[[#This Row],[Unit Increase]]*Table_Query_from_Mac10[[#This Row],[Future-cost]]</f>
        <v>0</v>
      </c>
      <c r="Z1110" s="47">
        <f>-(Table_Query_from_Mac10[[#This Row],[Incremental Sales]]+((Table_Query_from_Mac10[[#This Row],[Incremental Sales]]*-(SUM(Summary!$S$8:$S$9)))))*Summary!$S$18</f>
        <v>0</v>
      </c>
      <c r="AA1110" s="47">
        <f>IFERROR(Table_Query_from_Mac10[[#This Row],[Incremental Cost]]/Table_Query_from_Mac10[[#This Row],[Incremental Sales]],0)</f>
        <v>0</v>
      </c>
      <c r="AB1110" s="47">
        <f>IFERROR(Table_Query_from_Mac10[[#This Row],[TotalCostFuture]]/Table_Query_from_Mac10[[#This Row],[totalsalesFuture]],0)</f>
        <v>0.46296296296296291</v>
      </c>
      <c r="AN1110" s="30">
        <v>256</v>
      </c>
      <c r="AO1110">
        <f t="shared" si="34"/>
        <v>64</v>
      </c>
      <c r="AQ1110" s="30">
        <v>37.04</v>
      </c>
      <c r="AR1110">
        <f t="shared" si="35"/>
        <v>12.96</v>
      </c>
    </row>
    <row r="1111" spans="1:44" x14ac:dyDescent="0.25">
      <c r="A1111">
        <v>90109</v>
      </c>
      <c r="B1111">
        <v>8</v>
      </c>
      <c r="C1111" t="s">
        <v>59</v>
      </c>
      <c r="D1111" t="s">
        <v>49</v>
      </c>
      <c r="E1111">
        <v>16</v>
      </c>
      <c r="F1111">
        <v>6.28</v>
      </c>
      <c r="G1111">
        <v>14.69</v>
      </c>
      <c r="H1111" s="1">
        <v>44848</v>
      </c>
      <c r="I1111" s="20">
        <v>5</v>
      </c>
      <c r="J1111" s="47">
        <f>Table_Query_from_Mac10[[#This Row],[unit_price]]-(Table_Query_from_Mac10[[#This Row],[unit_price]]*(Table_Query_from_Mac10[[#This Row],[discount_pct]]/100))</f>
        <v>13.955499999999999</v>
      </c>
      <c r="K1111" s="47">
        <f>Table_Query_from_Mac10[[#This Row],[unit_cost]]</f>
        <v>6.28</v>
      </c>
      <c r="L1111" s="47">
        <f>Table_Query_from_Mac10[[#This Row],[Live-cost]]*(1+Table_Query_from_Mac10[[#This Row],[CogsIncreasebyTYPE]])</f>
        <v>6.28</v>
      </c>
      <c r="M1111" s="47">
        <f>Table_Query_from_Mac10[[#This Row],[Live-cost]]*Table_Query_from_Mac10[[#This Row],[qty_to_ship]]</f>
        <v>100.48</v>
      </c>
      <c r="N1111" s="47">
        <f>IF(Table_Query_from_Mac10[[#This Row],[item_no]]="KDA",-Table_Query_from_Mac10[[#This Row],[unit_price]],Table_Query_from_Mac10[[#This Row],[Net Unit]]*Table_Query_from_Mac10[[#This Row],[qty_to_ship]])</f>
        <v>223.28799999999998</v>
      </c>
      <c r="O1111" s="47">
        <f>SUMIFS(Summary!C:C,Summary!H:H,Table_Query_from_Mac10[[#This Row],[Juiceoc]])</f>
        <v>0</v>
      </c>
      <c r="P1111" s="47">
        <f>SUMIFS(Summary!D:D,Summary!H:H,Table_Query_from_Mac10[[#This Row],[Juiceoc]])</f>
        <v>0</v>
      </c>
      <c r="Q1111" s="47">
        <f>SUMIFS(Summary!E:E,Summary!H:H,Table_Query_from_Mac10[[#This Row],[Juiceoc]])</f>
        <v>0</v>
      </c>
      <c r="R1111" s="47">
        <f>Table_Query_from_Mac10[[#This Row],[Net Unit]]*(1+Table_Query_from_Mac10[[#This Row],[PriceIncreasebyType]])</f>
        <v>13.955499999999999</v>
      </c>
      <c r="S1111" s="47">
        <f>Table_Query_from_Mac10[[#This Row],[UnitPriceFuture]]*Table_Query_from_Mac10[[#This Row],[qtytoShipFuture]]</f>
        <v>223.28799999999998</v>
      </c>
      <c r="T1111" s="47">
        <f>ROUND(Table_Query_from_Mac10[[#This Row],[qty_to_ship]]*(1+Table_Query_from_Mac10[[#This Row],[VolumeIncreasebyType]]),0)</f>
        <v>16</v>
      </c>
      <c r="U1111" s="47">
        <f>Table_Query_from_Mac10[[#This Row],[qtytoShipFuture]]*Table_Query_from_Mac10[[#This Row],[Future-cost]]</f>
        <v>100.48</v>
      </c>
      <c r="V1111" s="47">
        <f>Table_Query_from_Mac10[[#This Row],[qtytoShipFuture]]-Table_Query_from_Mac10[[#This Row],[qty_to_ship]]</f>
        <v>0</v>
      </c>
      <c r="W1111" s="47">
        <f>Table_Query_from_Mac10[[#This Row],[UnitPriceFuture]]</f>
        <v>13.955499999999999</v>
      </c>
      <c r="X1111" s="47">
        <f>Table_Query_from_Mac10[[#This Row],[Unit Increase]]*Table_Query_from_Mac10[[#This Row],[UnitPriceFuture]]</f>
        <v>0</v>
      </c>
      <c r="Y1111" s="47">
        <f>Table_Query_from_Mac10[[#This Row],[Unit Increase]]*Table_Query_from_Mac10[[#This Row],[Future-cost]]</f>
        <v>0</v>
      </c>
      <c r="Z1111" s="47">
        <f>-(Table_Query_from_Mac10[[#This Row],[Incremental Sales]]+((Table_Query_from_Mac10[[#This Row],[Incremental Sales]]*-(SUM(Summary!$S$8:$S$9)))))*Summary!$S$18</f>
        <v>0</v>
      </c>
      <c r="AA1111" s="47">
        <f>IFERROR(Table_Query_from_Mac10[[#This Row],[Incremental Cost]]/Table_Query_from_Mac10[[#This Row],[Incremental Sales]],0)</f>
        <v>0</v>
      </c>
      <c r="AB1111" s="47">
        <f>IFERROR(Table_Query_from_Mac10[[#This Row],[TotalCostFuture]]/Table_Query_from_Mac10[[#This Row],[totalsalesFuture]],0)</f>
        <v>0.45000179140840535</v>
      </c>
      <c r="AN1111" s="31">
        <v>64</v>
      </c>
      <c r="AO1111">
        <f t="shared" si="34"/>
        <v>16</v>
      </c>
      <c r="AQ1111" s="31">
        <v>41.96</v>
      </c>
      <c r="AR1111">
        <f t="shared" si="35"/>
        <v>14.69</v>
      </c>
    </row>
    <row r="1112" spans="1:44" x14ac:dyDescent="0.25">
      <c r="A1112">
        <v>90109</v>
      </c>
      <c r="B1112">
        <v>9</v>
      </c>
      <c r="C1112" t="s">
        <v>60</v>
      </c>
      <c r="D1112" t="s">
        <v>49</v>
      </c>
      <c r="E1112">
        <v>5</v>
      </c>
      <c r="F1112">
        <v>7.67</v>
      </c>
      <c r="G1112">
        <v>23.08</v>
      </c>
      <c r="H1112" s="1">
        <v>44848</v>
      </c>
      <c r="I1112" s="20">
        <v>5</v>
      </c>
      <c r="J1112" s="47">
        <f>Table_Query_from_Mac10[[#This Row],[unit_price]]-(Table_Query_from_Mac10[[#This Row],[unit_price]]*(Table_Query_from_Mac10[[#This Row],[discount_pct]]/100))</f>
        <v>21.925999999999998</v>
      </c>
      <c r="K1112" s="47">
        <f>Table_Query_from_Mac10[[#This Row],[unit_cost]]</f>
        <v>7.67</v>
      </c>
      <c r="L1112" s="47">
        <f>Table_Query_from_Mac10[[#This Row],[Live-cost]]*(1+Table_Query_from_Mac10[[#This Row],[CogsIncreasebyTYPE]])</f>
        <v>7.67</v>
      </c>
      <c r="M1112" s="47">
        <f>Table_Query_from_Mac10[[#This Row],[Live-cost]]*Table_Query_from_Mac10[[#This Row],[qty_to_ship]]</f>
        <v>38.35</v>
      </c>
      <c r="N1112" s="47">
        <f>IF(Table_Query_from_Mac10[[#This Row],[item_no]]="KDA",-Table_Query_from_Mac10[[#This Row],[unit_price]],Table_Query_from_Mac10[[#This Row],[Net Unit]]*Table_Query_from_Mac10[[#This Row],[qty_to_ship]])</f>
        <v>109.63</v>
      </c>
      <c r="O1112" s="47">
        <f>SUMIFS(Summary!C:C,Summary!H:H,Table_Query_from_Mac10[[#This Row],[Juiceoc]])</f>
        <v>0</v>
      </c>
      <c r="P1112" s="47">
        <f>SUMIFS(Summary!D:D,Summary!H:H,Table_Query_from_Mac10[[#This Row],[Juiceoc]])</f>
        <v>0</v>
      </c>
      <c r="Q1112" s="47">
        <f>SUMIFS(Summary!E:E,Summary!H:H,Table_Query_from_Mac10[[#This Row],[Juiceoc]])</f>
        <v>0</v>
      </c>
      <c r="R1112" s="47">
        <f>Table_Query_from_Mac10[[#This Row],[Net Unit]]*(1+Table_Query_from_Mac10[[#This Row],[PriceIncreasebyType]])</f>
        <v>21.925999999999998</v>
      </c>
      <c r="S1112" s="47">
        <f>Table_Query_from_Mac10[[#This Row],[UnitPriceFuture]]*Table_Query_from_Mac10[[#This Row],[qtytoShipFuture]]</f>
        <v>109.63</v>
      </c>
      <c r="T1112" s="47">
        <f>ROUND(Table_Query_from_Mac10[[#This Row],[qty_to_ship]]*(1+Table_Query_from_Mac10[[#This Row],[VolumeIncreasebyType]]),0)</f>
        <v>5</v>
      </c>
      <c r="U1112" s="47">
        <f>Table_Query_from_Mac10[[#This Row],[qtytoShipFuture]]*Table_Query_from_Mac10[[#This Row],[Future-cost]]</f>
        <v>38.35</v>
      </c>
      <c r="V1112" s="47">
        <f>Table_Query_from_Mac10[[#This Row],[qtytoShipFuture]]-Table_Query_from_Mac10[[#This Row],[qty_to_ship]]</f>
        <v>0</v>
      </c>
      <c r="W1112" s="47">
        <f>Table_Query_from_Mac10[[#This Row],[UnitPriceFuture]]</f>
        <v>21.925999999999998</v>
      </c>
      <c r="X1112" s="47">
        <f>Table_Query_from_Mac10[[#This Row],[Unit Increase]]*Table_Query_from_Mac10[[#This Row],[UnitPriceFuture]]</f>
        <v>0</v>
      </c>
      <c r="Y1112" s="47">
        <f>Table_Query_from_Mac10[[#This Row],[Unit Increase]]*Table_Query_from_Mac10[[#This Row],[Future-cost]]</f>
        <v>0</v>
      </c>
      <c r="Z1112" s="47">
        <f>-(Table_Query_from_Mac10[[#This Row],[Incremental Sales]]+((Table_Query_from_Mac10[[#This Row],[Incremental Sales]]*-(SUM(Summary!$S$8:$S$9)))))*Summary!$S$18</f>
        <v>0</v>
      </c>
      <c r="AA1112" s="47">
        <f>IFERROR(Table_Query_from_Mac10[[#This Row],[Incremental Cost]]/Table_Query_from_Mac10[[#This Row],[Incremental Sales]],0)</f>
        <v>0</v>
      </c>
      <c r="AB1112" s="47">
        <f>IFERROR(Table_Query_from_Mac10[[#This Row],[TotalCostFuture]]/Table_Query_from_Mac10[[#This Row],[totalsalesFuture]],0)</f>
        <v>0.34981300738848858</v>
      </c>
      <c r="AN1112" s="30">
        <v>18</v>
      </c>
      <c r="AO1112">
        <f t="shared" si="34"/>
        <v>5</v>
      </c>
      <c r="AQ1112" s="30">
        <v>65.94</v>
      </c>
      <c r="AR1112">
        <f t="shared" si="35"/>
        <v>23.08</v>
      </c>
    </row>
    <row r="1113" spans="1:44" x14ac:dyDescent="0.25">
      <c r="A1113">
        <v>90109</v>
      </c>
      <c r="B1113">
        <v>10</v>
      </c>
      <c r="C1113" t="s">
        <v>60</v>
      </c>
      <c r="D1113" t="s">
        <v>49</v>
      </c>
      <c r="E1113">
        <v>7</v>
      </c>
      <c r="F1113">
        <v>8.98</v>
      </c>
      <c r="G1113">
        <v>28.33</v>
      </c>
      <c r="H1113" s="1">
        <v>44848</v>
      </c>
      <c r="I1113" s="20">
        <v>5</v>
      </c>
      <c r="J1113" s="47">
        <f>Table_Query_from_Mac10[[#This Row],[unit_price]]-(Table_Query_from_Mac10[[#This Row],[unit_price]]*(Table_Query_from_Mac10[[#This Row],[discount_pct]]/100))</f>
        <v>26.913499999999999</v>
      </c>
      <c r="K1113" s="47">
        <f>Table_Query_from_Mac10[[#This Row],[unit_cost]]</f>
        <v>8.98</v>
      </c>
      <c r="L1113" s="47">
        <f>Table_Query_from_Mac10[[#This Row],[Live-cost]]*(1+Table_Query_from_Mac10[[#This Row],[CogsIncreasebyTYPE]])</f>
        <v>8.98</v>
      </c>
      <c r="M1113" s="47">
        <f>Table_Query_from_Mac10[[#This Row],[Live-cost]]*Table_Query_from_Mac10[[#This Row],[qty_to_ship]]</f>
        <v>62.86</v>
      </c>
      <c r="N1113" s="47">
        <f>IF(Table_Query_from_Mac10[[#This Row],[item_no]]="KDA",-Table_Query_from_Mac10[[#This Row],[unit_price]],Table_Query_from_Mac10[[#This Row],[Net Unit]]*Table_Query_from_Mac10[[#This Row],[qty_to_ship]])</f>
        <v>188.39449999999999</v>
      </c>
      <c r="O1113" s="47">
        <f>SUMIFS(Summary!C:C,Summary!H:H,Table_Query_from_Mac10[[#This Row],[Juiceoc]])</f>
        <v>0</v>
      </c>
      <c r="P1113" s="47">
        <f>SUMIFS(Summary!D:D,Summary!H:H,Table_Query_from_Mac10[[#This Row],[Juiceoc]])</f>
        <v>0</v>
      </c>
      <c r="Q1113" s="47">
        <f>SUMIFS(Summary!E:E,Summary!H:H,Table_Query_from_Mac10[[#This Row],[Juiceoc]])</f>
        <v>0</v>
      </c>
      <c r="R1113" s="47">
        <f>Table_Query_from_Mac10[[#This Row],[Net Unit]]*(1+Table_Query_from_Mac10[[#This Row],[PriceIncreasebyType]])</f>
        <v>26.913499999999999</v>
      </c>
      <c r="S1113" s="47">
        <f>Table_Query_from_Mac10[[#This Row],[UnitPriceFuture]]*Table_Query_from_Mac10[[#This Row],[qtytoShipFuture]]</f>
        <v>188.39449999999999</v>
      </c>
      <c r="T1113" s="47">
        <f>ROUND(Table_Query_from_Mac10[[#This Row],[qty_to_ship]]*(1+Table_Query_from_Mac10[[#This Row],[VolumeIncreasebyType]]),0)</f>
        <v>7</v>
      </c>
      <c r="U1113" s="47">
        <f>Table_Query_from_Mac10[[#This Row],[qtytoShipFuture]]*Table_Query_from_Mac10[[#This Row],[Future-cost]]</f>
        <v>62.86</v>
      </c>
      <c r="V1113" s="47">
        <f>Table_Query_from_Mac10[[#This Row],[qtytoShipFuture]]-Table_Query_from_Mac10[[#This Row],[qty_to_ship]]</f>
        <v>0</v>
      </c>
      <c r="W1113" s="47">
        <f>Table_Query_from_Mac10[[#This Row],[UnitPriceFuture]]</f>
        <v>26.913499999999999</v>
      </c>
      <c r="X1113" s="47">
        <f>Table_Query_from_Mac10[[#This Row],[Unit Increase]]*Table_Query_from_Mac10[[#This Row],[UnitPriceFuture]]</f>
        <v>0</v>
      </c>
      <c r="Y1113" s="47">
        <f>Table_Query_from_Mac10[[#This Row],[Unit Increase]]*Table_Query_from_Mac10[[#This Row],[Future-cost]]</f>
        <v>0</v>
      </c>
      <c r="Z1113" s="47">
        <f>-(Table_Query_from_Mac10[[#This Row],[Incremental Sales]]+((Table_Query_from_Mac10[[#This Row],[Incremental Sales]]*-(SUM(Summary!$S$8:$S$9)))))*Summary!$S$18</f>
        <v>0</v>
      </c>
      <c r="AA1113" s="47">
        <f>IFERROR(Table_Query_from_Mac10[[#This Row],[Incremental Cost]]/Table_Query_from_Mac10[[#This Row],[Incremental Sales]],0)</f>
        <v>0</v>
      </c>
      <c r="AB1113" s="47">
        <f>IFERROR(Table_Query_from_Mac10[[#This Row],[TotalCostFuture]]/Table_Query_from_Mac10[[#This Row],[totalsalesFuture]],0)</f>
        <v>0.33366154532112136</v>
      </c>
      <c r="AN1113" s="31">
        <v>27</v>
      </c>
      <c r="AO1113">
        <f t="shared" si="34"/>
        <v>7</v>
      </c>
      <c r="AQ1113" s="31">
        <v>80.930000000000007</v>
      </c>
      <c r="AR1113">
        <f t="shared" si="35"/>
        <v>28.33</v>
      </c>
    </row>
    <row r="1114" spans="1:44" x14ac:dyDescent="0.25">
      <c r="A1114">
        <v>90110</v>
      </c>
      <c r="B1114">
        <v>1</v>
      </c>
      <c r="C1114" t="s">
        <v>51</v>
      </c>
      <c r="D1114" t="s">
        <v>80</v>
      </c>
      <c r="E1114">
        <v>9</v>
      </c>
      <c r="F1114">
        <v>3.05</v>
      </c>
      <c r="G1114">
        <v>8.18</v>
      </c>
      <c r="H1114" s="1">
        <v>44841</v>
      </c>
      <c r="I1114" s="20">
        <v>9</v>
      </c>
      <c r="J1114" s="47">
        <f>Table_Query_from_Mac10[[#This Row],[unit_price]]-(Table_Query_from_Mac10[[#This Row],[unit_price]]*(Table_Query_from_Mac10[[#This Row],[discount_pct]]/100))</f>
        <v>7.4437999999999995</v>
      </c>
      <c r="K1114" s="47">
        <f>Table_Query_from_Mac10[[#This Row],[unit_cost]]</f>
        <v>3.05</v>
      </c>
      <c r="L1114" s="47">
        <f>Table_Query_from_Mac10[[#This Row],[Live-cost]]*(1+Table_Query_from_Mac10[[#This Row],[CogsIncreasebyTYPE]])</f>
        <v>3.05</v>
      </c>
      <c r="M1114" s="47">
        <f>Table_Query_from_Mac10[[#This Row],[Live-cost]]*Table_Query_from_Mac10[[#This Row],[qty_to_ship]]</f>
        <v>27.45</v>
      </c>
      <c r="N1114" s="47">
        <f>IF(Table_Query_from_Mac10[[#This Row],[item_no]]="KDA",-Table_Query_from_Mac10[[#This Row],[unit_price]],Table_Query_from_Mac10[[#This Row],[Net Unit]]*Table_Query_from_Mac10[[#This Row],[qty_to_ship]])</f>
        <v>66.994199999999992</v>
      </c>
      <c r="O1114" s="47">
        <f>SUMIFS(Summary!C:C,Summary!H:H,Table_Query_from_Mac10[[#This Row],[Juiceoc]])</f>
        <v>0</v>
      </c>
      <c r="P1114" s="47">
        <f>SUMIFS(Summary!D:D,Summary!H:H,Table_Query_from_Mac10[[#This Row],[Juiceoc]])</f>
        <v>0</v>
      </c>
      <c r="Q1114" s="47">
        <f>SUMIFS(Summary!E:E,Summary!H:H,Table_Query_from_Mac10[[#This Row],[Juiceoc]])</f>
        <v>0</v>
      </c>
      <c r="R1114" s="47">
        <f>Table_Query_from_Mac10[[#This Row],[Net Unit]]*(1+Table_Query_from_Mac10[[#This Row],[PriceIncreasebyType]])</f>
        <v>7.4437999999999995</v>
      </c>
      <c r="S1114" s="47">
        <f>Table_Query_from_Mac10[[#This Row],[UnitPriceFuture]]*Table_Query_from_Mac10[[#This Row],[qtytoShipFuture]]</f>
        <v>66.994199999999992</v>
      </c>
      <c r="T1114" s="47">
        <f>ROUND(Table_Query_from_Mac10[[#This Row],[qty_to_ship]]*(1+Table_Query_from_Mac10[[#This Row],[VolumeIncreasebyType]]),0)</f>
        <v>9</v>
      </c>
      <c r="U1114" s="47">
        <f>Table_Query_from_Mac10[[#This Row],[qtytoShipFuture]]*Table_Query_from_Mac10[[#This Row],[Future-cost]]</f>
        <v>27.45</v>
      </c>
      <c r="V1114" s="47">
        <f>Table_Query_from_Mac10[[#This Row],[qtytoShipFuture]]-Table_Query_from_Mac10[[#This Row],[qty_to_ship]]</f>
        <v>0</v>
      </c>
      <c r="W1114" s="47">
        <f>Table_Query_from_Mac10[[#This Row],[UnitPriceFuture]]</f>
        <v>7.4437999999999995</v>
      </c>
      <c r="X1114" s="47">
        <f>Table_Query_from_Mac10[[#This Row],[Unit Increase]]*Table_Query_from_Mac10[[#This Row],[UnitPriceFuture]]</f>
        <v>0</v>
      </c>
      <c r="Y1114" s="47">
        <f>Table_Query_from_Mac10[[#This Row],[Unit Increase]]*Table_Query_from_Mac10[[#This Row],[Future-cost]]</f>
        <v>0</v>
      </c>
      <c r="Z1114" s="47">
        <f>-(Table_Query_from_Mac10[[#This Row],[Incremental Sales]]+((Table_Query_from_Mac10[[#This Row],[Incremental Sales]]*-(SUM(Summary!$S$8:$S$9)))))*Summary!$S$18</f>
        <v>0</v>
      </c>
      <c r="AA1114" s="47">
        <f>IFERROR(Table_Query_from_Mac10[[#This Row],[Incremental Cost]]/Table_Query_from_Mac10[[#This Row],[Incremental Sales]],0)</f>
        <v>0</v>
      </c>
      <c r="AB1114" s="47">
        <f>IFERROR(Table_Query_from_Mac10[[#This Row],[TotalCostFuture]]/Table_Query_from_Mac10[[#This Row],[totalsalesFuture]],0)</f>
        <v>0.40973696230419948</v>
      </c>
      <c r="AN1114" s="30">
        <v>36</v>
      </c>
      <c r="AO1114">
        <f t="shared" si="34"/>
        <v>9</v>
      </c>
      <c r="AQ1114" s="30">
        <v>23.37</v>
      </c>
      <c r="AR1114">
        <f t="shared" si="35"/>
        <v>8.18</v>
      </c>
    </row>
    <row r="1115" spans="1:44" x14ac:dyDescent="0.25">
      <c r="A1115">
        <v>90110</v>
      </c>
      <c r="B1115">
        <v>2</v>
      </c>
      <c r="C1115" t="s">
        <v>51</v>
      </c>
      <c r="D1115" t="s">
        <v>80</v>
      </c>
      <c r="E1115">
        <v>13</v>
      </c>
      <c r="F1115">
        <v>3.92</v>
      </c>
      <c r="G1115">
        <v>10.7</v>
      </c>
      <c r="H1115" s="1">
        <v>44841</v>
      </c>
      <c r="I1115" s="20">
        <v>9</v>
      </c>
      <c r="J1115" s="47">
        <f>Table_Query_from_Mac10[[#This Row],[unit_price]]-(Table_Query_from_Mac10[[#This Row],[unit_price]]*(Table_Query_from_Mac10[[#This Row],[discount_pct]]/100))</f>
        <v>9.7370000000000001</v>
      </c>
      <c r="K1115" s="47">
        <f>Table_Query_from_Mac10[[#This Row],[unit_cost]]</f>
        <v>3.92</v>
      </c>
      <c r="L1115" s="47">
        <f>Table_Query_from_Mac10[[#This Row],[Live-cost]]*(1+Table_Query_from_Mac10[[#This Row],[CogsIncreasebyTYPE]])</f>
        <v>3.92</v>
      </c>
      <c r="M1115" s="47">
        <f>Table_Query_from_Mac10[[#This Row],[Live-cost]]*Table_Query_from_Mac10[[#This Row],[qty_to_ship]]</f>
        <v>50.96</v>
      </c>
      <c r="N1115" s="47">
        <f>IF(Table_Query_from_Mac10[[#This Row],[item_no]]="KDA",-Table_Query_from_Mac10[[#This Row],[unit_price]],Table_Query_from_Mac10[[#This Row],[Net Unit]]*Table_Query_from_Mac10[[#This Row],[qty_to_ship]])</f>
        <v>126.581</v>
      </c>
      <c r="O1115" s="47">
        <f>SUMIFS(Summary!C:C,Summary!H:H,Table_Query_from_Mac10[[#This Row],[Juiceoc]])</f>
        <v>0</v>
      </c>
      <c r="P1115" s="47">
        <f>SUMIFS(Summary!D:D,Summary!H:H,Table_Query_from_Mac10[[#This Row],[Juiceoc]])</f>
        <v>0</v>
      </c>
      <c r="Q1115" s="47">
        <f>SUMIFS(Summary!E:E,Summary!H:H,Table_Query_from_Mac10[[#This Row],[Juiceoc]])</f>
        <v>0</v>
      </c>
      <c r="R1115" s="47">
        <f>Table_Query_from_Mac10[[#This Row],[Net Unit]]*(1+Table_Query_from_Mac10[[#This Row],[PriceIncreasebyType]])</f>
        <v>9.7370000000000001</v>
      </c>
      <c r="S1115" s="47">
        <f>Table_Query_from_Mac10[[#This Row],[UnitPriceFuture]]*Table_Query_from_Mac10[[#This Row],[qtytoShipFuture]]</f>
        <v>126.581</v>
      </c>
      <c r="T1115" s="47">
        <f>ROUND(Table_Query_from_Mac10[[#This Row],[qty_to_ship]]*(1+Table_Query_from_Mac10[[#This Row],[VolumeIncreasebyType]]),0)</f>
        <v>13</v>
      </c>
      <c r="U1115" s="47">
        <f>Table_Query_from_Mac10[[#This Row],[qtytoShipFuture]]*Table_Query_from_Mac10[[#This Row],[Future-cost]]</f>
        <v>50.96</v>
      </c>
      <c r="V1115" s="47">
        <f>Table_Query_from_Mac10[[#This Row],[qtytoShipFuture]]-Table_Query_from_Mac10[[#This Row],[qty_to_ship]]</f>
        <v>0</v>
      </c>
      <c r="W1115" s="47">
        <f>Table_Query_from_Mac10[[#This Row],[UnitPriceFuture]]</f>
        <v>9.7370000000000001</v>
      </c>
      <c r="X1115" s="47">
        <f>Table_Query_from_Mac10[[#This Row],[Unit Increase]]*Table_Query_from_Mac10[[#This Row],[UnitPriceFuture]]</f>
        <v>0</v>
      </c>
      <c r="Y1115" s="47">
        <f>Table_Query_from_Mac10[[#This Row],[Unit Increase]]*Table_Query_from_Mac10[[#This Row],[Future-cost]]</f>
        <v>0</v>
      </c>
      <c r="Z1115" s="47">
        <f>-(Table_Query_from_Mac10[[#This Row],[Incremental Sales]]+((Table_Query_from_Mac10[[#This Row],[Incremental Sales]]*-(SUM(Summary!$S$8:$S$9)))))*Summary!$S$18</f>
        <v>0</v>
      </c>
      <c r="AA1115" s="47">
        <f>IFERROR(Table_Query_from_Mac10[[#This Row],[Incremental Cost]]/Table_Query_from_Mac10[[#This Row],[Incremental Sales]],0)</f>
        <v>0</v>
      </c>
      <c r="AB1115" s="47">
        <f>IFERROR(Table_Query_from_Mac10[[#This Row],[TotalCostFuture]]/Table_Query_from_Mac10[[#This Row],[totalsalesFuture]],0)</f>
        <v>0.40258806613946801</v>
      </c>
      <c r="AN1115" s="31">
        <v>50</v>
      </c>
      <c r="AO1115">
        <f t="shared" si="34"/>
        <v>13</v>
      </c>
      <c r="AQ1115" s="31">
        <v>30.56</v>
      </c>
      <c r="AR1115">
        <f t="shared" si="35"/>
        <v>10.7</v>
      </c>
    </row>
    <row r="1116" spans="1:44" x14ac:dyDescent="0.25">
      <c r="A1116">
        <v>90110</v>
      </c>
      <c r="B1116">
        <v>3</v>
      </c>
      <c r="C1116" t="s">
        <v>51</v>
      </c>
      <c r="D1116" t="s">
        <v>80</v>
      </c>
      <c r="E1116">
        <v>7</v>
      </c>
      <c r="F1116">
        <v>4.3899999999999997</v>
      </c>
      <c r="G1116">
        <v>11.64</v>
      </c>
      <c r="H1116" s="1">
        <v>44841</v>
      </c>
      <c r="I1116" s="20">
        <v>9</v>
      </c>
      <c r="J1116" s="47">
        <f>Table_Query_from_Mac10[[#This Row],[unit_price]]-(Table_Query_from_Mac10[[#This Row],[unit_price]]*(Table_Query_from_Mac10[[#This Row],[discount_pct]]/100))</f>
        <v>10.592400000000001</v>
      </c>
      <c r="K1116" s="47">
        <f>Table_Query_from_Mac10[[#This Row],[unit_cost]]</f>
        <v>4.3899999999999997</v>
      </c>
      <c r="L1116" s="47">
        <f>Table_Query_from_Mac10[[#This Row],[Live-cost]]*(1+Table_Query_from_Mac10[[#This Row],[CogsIncreasebyTYPE]])</f>
        <v>4.3899999999999997</v>
      </c>
      <c r="M1116" s="47">
        <f>Table_Query_from_Mac10[[#This Row],[Live-cost]]*Table_Query_from_Mac10[[#This Row],[qty_to_ship]]</f>
        <v>30.729999999999997</v>
      </c>
      <c r="N1116" s="47">
        <f>IF(Table_Query_from_Mac10[[#This Row],[item_no]]="KDA",-Table_Query_from_Mac10[[#This Row],[unit_price]],Table_Query_from_Mac10[[#This Row],[Net Unit]]*Table_Query_from_Mac10[[#This Row],[qty_to_ship]])</f>
        <v>74.146800000000013</v>
      </c>
      <c r="O1116" s="47">
        <f>SUMIFS(Summary!C:C,Summary!H:H,Table_Query_from_Mac10[[#This Row],[Juiceoc]])</f>
        <v>0</v>
      </c>
      <c r="P1116" s="47">
        <f>SUMIFS(Summary!D:D,Summary!H:H,Table_Query_from_Mac10[[#This Row],[Juiceoc]])</f>
        <v>0</v>
      </c>
      <c r="Q1116" s="47">
        <f>SUMIFS(Summary!E:E,Summary!H:H,Table_Query_from_Mac10[[#This Row],[Juiceoc]])</f>
        <v>0</v>
      </c>
      <c r="R1116" s="47">
        <f>Table_Query_from_Mac10[[#This Row],[Net Unit]]*(1+Table_Query_from_Mac10[[#This Row],[PriceIncreasebyType]])</f>
        <v>10.592400000000001</v>
      </c>
      <c r="S1116" s="47">
        <f>Table_Query_from_Mac10[[#This Row],[UnitPriceFuture]]*Table_Query_from_Mac10[[#This Row],[qtytoShipFuture]]</f>
        <v>74.146800000000013</v>
      </c>
      <c r="T1116" s="47">
        <f>ROUND(Table_Query_from_Mac10[[#This Row],[qty_to_ship]]*(1+Table_Query_from_Mac10[[#This Row],[VolumeIncreasebyType]]),0)</f>
        <v>7</v>
      </c>
      <c r="U1116" s="47">
        <f>Table_Query_from_Mac10[[#This Row],[qtytoShipFuture]]*Table_Query_from_Mac10[[#This Row],[Future-cost]]</f>
        <v>30.729999999999997</v>
      </c>
      <c r="V1116" s="47">
        <f>Table_Query_from_Mac10[[#This Row],[qtytoShipFuture]]-Table_Query_from_Mac10[[#This Row],[qty_to_ship]]</f>
        <v>0</v>
      </c>
      <c r="W1116" s="47">
        <f>Table_Query_from_Mac10[[#This Row],[UnitPriceFuture]]</f>
        <v>10.592400000000001</v>
      </c>
      <c r="X1116" s="47">
        <f>Table_Query_from_Mac10[[#This Row],[Unit Increase]]*Table_Query_from_Mac10[[#This Row],[UnitPriceFuture]]</f>
        <v>0</v>
      </c>
      <c r="Y1116" s="47">
        <f>Table_Query_from_Mac10[[#This Row],[Unit Increase]]*Table_Query_from_Mac10[[#This Row],[Future-cost]]</f>
        <v>0</v>
      </c>
      <c r="Z1116" s="47">
        <f>-(Table_Query_from_Mac10[[#This Row],[Incremental Sales]]+((Table_Query_from_Mac10[[#This Row],[Incremental Sales]]*-(SUM(Summary!$S$8:$S$9)))))*Summary!$S$18</f>
        <v>0</v>
      </c>
      <c r="AA1116" s="47">
        <f>IFERROR(Table_Query_from_Mac10[[#This Row],[Incremental Cost]]/Table_Query_from_Mac10[[#This Row],[Incremental Sales]],0)</f>
        <v>0</v>
      </c>
      <c r="AB1116" s="47">
        <f>IFERROR(Table_Query_from_Mac10[[#This Row],[TotalCostFuture]]/Table_Query_from_Mac10[[#This Row],[totalsalesFuture]],0)</f>
        <v>0.41444809486046585</v>
      </c>
      <c r="AN1116" s="30">
        <v>25</v>
      </c>
      <c r="AO1116">
        <f t="shared" si="34"/>
        <v>7</v>
      </c>
      <c r="AQ1116" s="30">
        <v>33.270000000000003</v>
      </c>
      <c r="AR1116">
        <f t="shared" si="35"/>
        <v>11.64</v>
      </c>
    </row>
    <row r="1117" spans="1:44" x14ac:dyDescent="0.25">
      <c r="A1117">
        <v>90110</v>
      </c>
      <c r="B1117">
        <v>4</v>
      </c>
      <c r="C1117" t="s">
        <v>51</v>
      </c>
      <c r="D1117" t="s">
        <v>80</v>
      </c>
      <c r="E1117">
        <v>10</v>
      </c>
      <c r="F1117">
        <v>4.83</v>
      </c>
      <c r="G1117">
        <v>12.65</v>
      </c>
      <c r="H1117" s="1">
        <v>44841</v>
      </c>
      <c r="I1117" s="20">
        <v>9</v>
      </c>
      <c r="J1117" s="47">
        <f>Table_Query_from_Mac10[[#This Row],[unit_price]]-(Table_Query_from_Mac10[[#This Row],[unit_price]]*(Table_Query_from_Mac10[[#This Row],[discount_pct]]/100))</f>
        <v>11.5115</v>
      </c>
      <c r="K1117" s="47">
        <f>Table_Query_from_Mac10[[#This Row],[unit_cost]]</f>
        <v>4.83</v>
      </c>
      <c r="L1117" s="47">
        <f>Table_Query_from_Mac10[[#This Row],[Live-cost]]*(1+Table_Query_from_Mac10[[#This Row],[CogsIncreasebyTYPE]])</f>
        <v>4.83</v>
      </c>
      <c r="M1117" s="47">
        <f>Table_Query_from_Mac10[[#This Row],[Live-cost]]*Table_Query_from_Mac10[[#This Row],[qty_to_ship]]</f>
        <v>48.3</v>
      </c>
      <c r="N1117" s="47">
        <f>IF(Table_Query_from_Mac10[[#This Row],[item_no]]="KDA",-Table_Query_from_Mac10[[#This Row],[unit_price]],Table_Query_from_Mac10[[#This Row],[Net Unit]]*Table_Query_from_Mac10[[#This Row],[qty_to_ship]])</f>
        <v>115.11499999999999</v>
      </c>
      <c r="O1117" s="47">
        <f>SUMIFS(Summary!C:C,Summary!H:H,Table_Query_from_Mac10[[#This Row],[Juiceoc]])</f>
        <v>0</v>
      </c>
      <c r="P1117" s="47">
        <f>SUMIFS(Summary!D:D,Summary!H:H,Table_Query_from_Mac10[[#This Row],[Juiceoc]])</f>
        <v>0</v>
      </c>
      <c r="Q1117" s="47">
        <f>SUMIFS(Summary!E:E,Summary!H:H,Table_Query_from_Mac10[[#This Row],[Juiceoc]])</f>
        <v>0</v>
      </c>
      <c r="R1117" s="47">
        <f>Table_Query_from_Mac10[[#This Row],[Net Unit]]*(1+Table_Query_from_Mac10[[#This Row],[PriceIncreasebyType]])</f>
        <v>11.5115</v>
      </c>
      <c r="S1117" s="47">
        <f>Table_Query_from_Mac10[[#This Row],[UnitPriceFuture]]*Table_Query_from_Mac10[[#This Row],[qtytoShipFuture]]</f>
        <v>115.11499999999999</v>
      </c>
      <c r="T1117" s="47">
        <f>ROUND(Table_Query_from_Mac10[[#This Row],[qty_to_ship]]*(1+Table_Query_from_Mac10[[#This Row],[VolumeIncreasebyType]]),0)</f>
        <v>10</v>
      </c>
      <c r="U1117" s="47">
        <f>Table_Query_from_Mac10[[#This Row],[qtytoShipFuture]]*Table_Query_from_Mac10[[#This Row],[Future-cost]]</f>
        <v>48.3</v>
      </c>
      <c r="V1117" s="47">
        <f>Table_Query_from_Mac10[[#This Row],[qtytoShipFuture]]-Table_Query_from_Mac10[[#This Row],[qty_to_ship]]</f>
        <v>0</v>
      </c>
      <c r="W1117" s="47">
        <f>Table_Query_from_Mac10[[#This Row],[UnitPriceFuture]]</f>
        <v>11.5115</v>
      </c>
      <c r="X1117" s="47">
        <f>Table_Query_from_Mac10[[#This Row],[Unit Increase]]*Table_Query_from_Mac10[[#This Row],[UnitPriceFuture]]</f>
        <v>0</v>
      </c>
      <c r="Y1117" s="47">
        <f>Table_Query_from_Mac10[[#This Row],[Unit Increase]]*Table_Query_from_Mac10[[#This Row],[Future-cost]]</f>
        <v>0</v>
      </c>
      <c r="Z1117" s="47">
        <f>-(Table_Query_from_Mac10[[#This Row],[Incremental Sales]]+((Table_Query_from_Mac10[[#This Row],[Incremental Sales]]*-(SUM(Summary!$S$8:$S$9)))))*Summary!$S$18</f>
        <v>0</v>
      </c>
      <c r="AA1117" s="47">
        <f>IFERROR(Table_Query_from_Mac10[[#This Row],[Incremental Cost]]/Table_Query_from_Mac10[[#This Row],[Incremental Sales]],0)</f>
        <v>0</v>
      </c>
      <c r="AB1117" s="47">
        <f>IFERROR(Table_Query_from_Mac10[[#This Row],[TotalCostFuture]]/Table_Query_from_Mac10[[#This Row],[totalsalesFuture]],0)</f>
        <v>0.41958041958041958</v>
      </c>
      <c r="AN1117" s="31">
        <v>40</v>
      </c>
      <c r="AO1117">
        <f t="shared" si="34"/>
        <v>10</v>
      </c>
      <c r="AQ1117" s="31">
        <v>36.14</v>
      </c>
      <c r="AR1117">
        <f t="shared" si="35"/>
        <v>12.65</v>
      </c>
    </row>
    <row r="1118" spans="1:44" x14ac:dyDescent="0.25">
      <c r="A1118">
        <v>90110</v>
      </c>
      <c r="B1118">
        <v>5</v>
      </c>
      <c r="C1118" t="s">
        <v>51</v>
      </c>
      <c r="D1118" t="s">
        <v>80</v>
      </c>
      <c r="E1118">
        <v>8</v>
      </c>
      <c r="F1118">
        <v>5.81</v>
      </c>
      <c r="G1118">
        <v>15.91</v>
      </c>
      <c r="H1118" s="1">
        <v>44841</v>
      </c>
      <c r="I1118" s="20">
        <v>9</v>
      </c>
      <c r="J1118" s="47">
        <f>Table_Query_from_Mac10[[#This Row],[unit_price]]-(Table_Query_from_Mac10[[#This Row],[unit_price]]*(Table_Query_from_Mac10[[#This Row],[discount_pct]]/100))</f>
        <v>14.4781</v>
      </c>
      <c r="K1118" s="47">
        <f>Table_Query_from_Mac10[[#This Row],[unit_cost]]</f>
        <v>5.81</v>
      </c>
      <c r="L1118" s="47">
        <f>Table_Query_from_Mac10[[#This Row],[Live-cost]]*(1+Table_Query_from_Mac10[[#This Row],[CogsIncreasebyTYPE]])</f>
        <v>5.81</v>
      </c>
      <c r="M1118" s="47">
        <f>Table_Query_from_Mac10[[#This Row],[Live-cost]]*Table_Query_from_Mac10[[#This Row],[qty_to_ship]]</f>
        <v>46.48</v>
      </c>
      <c r="N1118" s="47">
        <f>IF(Table_Query_from_Mac10[[#This Row],[item_no]]="KDA",-Table_Query_from_Mac10[[#This Row],[unit_price]],Table_Query_from_Mac10[[#This Row],[Net Unit]]*Table_Query_from_Mac10[[#This Row],[qty_to_ship]])</f>
        <v>115.8248</v>
      </c>
      <c r="O1118" s="47">
        <f>SUMIFS(Summary!C:C,Summary!H:H,Table_Query_from_Mac10[[#This Row],[Juiceoc]])</f>
        <v>0</v>
      </c>
      <c r="P1118" s="47">
        <f>SUMIFS(Summary!D:D,Summary!H:H,Table_Query_from_Mac10[[#This Row],[Juiceoc]])</f>
        <v>0</v>
      </c>
      <c r="Q1118" s="47">
        <f>SUMIFS(Summary!E:E,Summary!H:H,Table_Query_from_Mac10[[#This Row],[Juiceoc]])</f>
        <v>0</v>
      </c>
      <c r="R1118" s="47">
        <f>Table_Query_from_Mac10[[#This Row],[Net Unit]]*(1+Table_Query_from_Mac10[[#This Row],[PriceIncreasebyType]])</f>
        <v>14.4781</v>
      </c>
      <c r="S1118" s="47">
        <f>Table_Query_from_Mac10[[#This Row],[UnitPriceFuture]]*Table_Query_from_Mac10[[#This Row],[qtytoShipFuture]]</f>
        <v>115.8248</v>
      </c>
      <c r="T1118" s="47">
        <f>ROUND(Table_Query_from_Mac10[[#This Row],[qty_to_ship]]*(1+Table_Query_from_Mac10[[#This Row],[VolumeIncreasebyType]]),0)</f>
        <v>8</v>
      </c>
      <c r="U1118" s="47">
        <f>Table_Query_from_Mac10[[#This Row],[qtytoShipFuture]]*Table_Query_from_Mac10[[#This Row],[Future-cost]]</f>
        <v>46.48</v>
      </c>
      <c r="V1118" s="47">
        <f>Table_Query_from_Mac10[[#This Row],[qtytoShipFuture]]-Table_Query_from_Mac10[[#This Row],[qty_to_ship]]</f>
        <v>0</v>
      </c>
      <c r="W1118" s="47">
        <f>Table_Query_from_Mac10[[#This Row],[UnitPriceFuture]]</f>
        <v>14.4781</v>
      </c>
      <c r="X1118" s="47">
        <f>Table_Query_from_Mac10[[#This Row],[Unit Increase]]*Table_Query_from_Mac10[[#This Row],[UnitPriceFuture]]</f>
        <v>0</v>
      </c>
      <c r="Y1118" s="47">
        <f>Table_Query_from_Mac10[[#This Row],[Unit Increase]]*Table_Query_from_Mac10[[#This Row],[Future-cost]]</f>
        <v>0</v>
      </c>
      <c r="Z1118" s="47">
        <f>-(Table_Query_from_Mac10[[#This Row],[Incremental Sales]]+((Table_Query_from_Mac10[[#This Row],[Incremental Sales]]*-(SUM(Summary!$S$8:$S$9)))))*Summary!$S$18</f>
        <v>0</v>
      </c>
      <c r="AA1118" s="47">
        <f>IFERROR(Table_Query_from_Mac10[[#This Row],[Incremental Cost]]/Table_Query_from_Mac10[[#This Row],[Incremental Sales]],0)</f>
        <v>0</v>
      </c>
      <c r="AB1118" s="47">
        <f>IFERROR(Table_Query_from_Mac10[[#This Row],[TotalCostFuture]]/Table_Query_from_Mac10[[#This Row],[totalsalesFuture]],0)</f>
        <v>0.40129575013295943</v>
      </c>
      <c r="AN1118" s="30">
        <v>32</v>
      </c>
      <c r="AO1118">
        <f t="shared" si="34"/>
        <v>8</v>
      </c>
      <c r="AQ1118" s="30">
        <v>45.45</v>
      </c>
      <c r="AR1118">
        <f t="shared" si="35"/>
        <v>15.91</v>
      </c>
    </row>
    <row r="1119" spans="1:44" x14ac:dyDescent="0.25">
      <c r="A1119">
        <v>90110</v>
      </c>
      <c r="B1119">
        <v>6</v>
      </c>
      <c r="C1119" t="s">
        <v>51</v>
      </c>
      <c r="D1119" t="s">
        <v>80</v>
      </c>
      <c r="E1119">
        <v>5</v>
      </c>
      <c r="F1119">
        <v>7.05</v>
      </c>
      <c r="G1119">
        <v>19.29</v>
      </c>
      <c r="H1119" s="1">
        <v>44841</v>
      </c>
      <c r="I1119" s="20">
        <v>9</v>
      </c>
      <c r="J1119" s="47">
        <f>Table_Query_from_Mac10[[#This Row],[unit_price]]-(Table_Query_from_Mac10[[#This Row],[unit_price]]*(Table_Query_from_Mac10[[#This Row],[discount_pct]]/100))</f>
        <v>17.553899999999999</v>
      </c>
      <c r="K1119" s="47">
        <f>Table_Query_from_Mac10[[#This Row],[unit_cost]]</f>
        <v>7.05</v>
      </c>
      <c r="L1119" s="47">
        <f>Table_Query_from_Mac10[[#This Row],[Live-cost]]*(1+Table_Query_from_Mac10[[#This Row],[CogsIncreasebyTYPE]])</f>
        <v>7.05</v>
      </c>
      <c r="M1119" s="47">
        <f>Table_Query_from_Mac10[[#This Row],[Live-cost]]*Table_Query_from_Mac10[[#This Row],[qty_to_ship]]</f>
        <v>35.25</v>
      </c>
      <c r="N1119" s="47">
        <f>IF(Table_Query_from_Mac10[[#This Row],[item_no]]="KDA",-Table_Query_from_Mac10[[#This Row],[unit_price]],Table_Query_from_Mac10[[#This Row],[Net Unit]]*Table_Query_from_Mac10[[#This Row],[qty_to_ship]])</f>
        <v>87.769499999999994</v>
      </c>
      <c r="O1119" s="47">
        <f>SUMIFS(Summary!C:C,Summary!H:H,Table_Query_from_Mac10[[#This Row],[Juiceoc]])</f>
        <v>0</v>
      </c>
      <c r="P1119" s="47">
        <f>SUMIFS(Summary!D:D,Summary!H:H,Table_Query_from_Mac10[[#This Row],[Juiceoc]])</f>
        <v>0</v>
      </c>
      <c r="Q1119" s="47">
        <f>SUMIFS(Summary!E:E,Summary!H:H,Table_Query_from_Mac10[[#This Row],[Juiceoc]])</f>
        <v>0</v>
      </c>
      <c r="R1119" s="47">
        <f>Table_Query_from_Mac10[[#This Row],[Net Unit]]*(1+Table_Query_from_Mac10[[#This Row],[PriceIncreasebyType]])</f>
        <v>17.553899999999999</v>
      </c>
      <c r="S1119" s="47">
        <f>Table_Query_from_Mac10[[#This Row],[UnitPriceFuture]]*Table_Query_from_Mac10[[#This Row],[qtytoShipFuture]]</f>
        <v>87.769499999999994</v>
      </c>
      <c r="T1119" s="47">
        <f>ROUND(Table_Query_from_Mac10[[#This Row],[qty_to_ship]]*(1+Table_Query_from_Mac10[[#This Row],[VolumeIncreasebyType]]),0)</f>
        <v>5</v>
      </c>
      <c r="U1119" s="47">
        <f>Table_Query_from_Mac10[[#This Row],[qtytoShipFuture]]*Table_Query_from_Mac10[[#This Row],[Future-cost]]</f>
        <v>35.25</v>
      </c>
      <c r="V1119" s="47">
        <f>Table_Query_from_Mac10[[#This Row],[qtytoShipFuture]]-Table_Query_from_Mac10[[#This Row],[qty_to_ship]]</f>
        <v>0</v>
      </c>
      <c r="W1119" s="47">
        <f>Table_Query_from_Mac10[[#This Row],[UnitPriceFuture]]</f>
        <v>17.553899999999999</v>
      </c>
      <c r="X1119" s="47">
        <f>Table_Query_from_Mac10[[#This Row],[Unit Increase]]*Table_Query_from_Mac10[[#This Row],[UnitPriceFuture]]</f>
        <v>0</v>
      </c>
      <c r="Y1119" s="47">
        <f>Table_Query_from_Mac10[[#This Row],[Unit Increase]]*Table_Query_from_Mac10[[#This Row],[Future-cost]]</f>
        <v>0</v>
      </c>
      <c r="Z1119" s="47">
        <f>-(Table_Query_from_Mac10[[#This Row],[Incremental Sales]]+((Table_Query_from_Mac10[[#This Row],[Incremental Sales]]*-(SUM(Summary!$S$8:$S$9)))))*Summary!$S$18</f>
        <v>0</v>
      </c>
      <c r="AA1119" s="47">
        <f>IFERROR(Table_Query_from_Mac10[[#This Row],[Incremental Cost]]/Table_Query_from_Mac10[[#This Row],[Incremental Sales]],0)</f>
        <v>0</v>
      </c>
      <c r="AB1119" s="47">
        <f>IFERROR(Table_Query_from_Mac10[[#This Row],[TotalCostFuture]]/Table_Query_from_Mac10[[#This Row],[totalsalesFuture]],0)</f>
        <v>0.40162015278656027</v>
      </c>
      <c r="AN1119" s="31">
        <v>18</v>
      </c>
      <c r="AO1119">
        <f t="shared" si="34"/>
        <v>5</v>
      </c>
      <c r="AQ1119" s="31">
        <v>55.1</v>
      </c>
      <c r="AR1119">
        <f t="shared" si="35"/>
        <v>19.29</v>
      </c>
    </row>
    <row r="1120" spans="1:44" x14ac:dyDescent="0.25">
      <c r="A1120">
        <v>90110</v>
      </c>
      <c r="B1120">
        <v>7</v>
      </c>
      <c r="C1120" t="s">
        <v>51</v>
      </c>
      <c r="D1120" t="s">
        <v>80</v>
      </c>
      <c r="E1120">
        <v>5</v>
      </c>
      <c r="F1120">
        <v>8.15</v>
      </c>
      <c r="G1120">
        <v>23.4</v>
      </c>
      <c r="H1120" s="1">
        <v>44841</v>
      </c>
      <c r="I1120" s="20">
        <v>9</v>
      </c>
      <c r="J1120" s="47">
        <f>Table_Query_from_Mac10[[#This Row],[unit_price]]-(Table_Query_from_Mac10[[#This Row],[unit_price]]*(Table_Query_from_Mac10[[#This Row],[discount_pct]]/100))</f>
        <v>21.293999999999997</v>
      </c>
      <c r="K1120" s="47">
        <f>Table_Query_from_Mac10[[#This Row],[unit_cost]]</f>
        <v>8.15</v>
      </c>
      <c r="L1120" s="47">
        <f>Table_Query_from_Mac10[[#This Row],[Live-cost]]*(1+Table_Query_from_Mac10[[#This Row],[CogsIncreasebyTYPE]])</f>
        <v>8.15</v>
      </c>
      <c r="M1120" s="47">
        <f>Table_Query_from_Mac10[[#This Row],[Live-cost]]*Table_Query_from_Mac10[[#This Row],[qty_to_ship]]</f>
        <v>40.75</v>
      </c>
      <c r="N1120" s="47">
        <f>IF(Table_Query_from_Mac10[[#This Row],[item_no]]="KDA",-Table_Query_from_Mac10[[#This Row],[unit_price]],Table_Query_from_Mac10[[#This Row],[Net Unit]]*Table_Query_from_Mac10[[#This Row],[qty_to_ship]])</f>
        <v>106.46999999999998</v>
      </c>
      <c r="O1120" s="47">
        <f>SUMIFS(Summary!C:C,Summary!H:H,Table_Query_from_Mac10[[#This Row],[Juiceoc]])</f>
        <v>0</v>
      </c>
      <c r="P1120" s="47">
        <f>SUMIFS(Summary!D:D,Summary!H:H,Table_Query_from_Mac10[[#This Row],[Juiceoc]])</f>
        <v>0</v>
      </c>
      <c r="Q1120" s="47">
        <f>SUMIFS(Summary!E:E,Summary!H:H,Table_Query_from_Mac10[[#This Row],[Juiceoc]])</f>
        <v>0</v>
      </c>
      <c r="R1120" s="47">
        <f>Table_Query_from_Mac10[[#This Row],[Net Unit]]*(1+Table_Query_from_Mac10[[#This Row],[PriceIncreasebyType]])</f>
        <v>21.293999999999997</v>
      </c>
      <c r="S1120" s="47">
        <f>Table_Query_from_Mac10[[#This Row],[UnitPriceFuture]]*Table_Query_from_Mac10[[#This Row],[qtytoShipFuture]]</f>
        <v>106.46999999999998</v>
      </c>
      <c r="T1120" s="47">
        <f>ROUND(Table_Query_from_Mac10[[#This Row],[qty_to_ship]]*(1+Table_Query_from_Mac10[[#This Row],[VolumeIncreasebyType]]),0)</f>
        <v>5</v>
      </c>
      <c r="U1120" s="47">
        <f>Table_Query_from_Mac10[[#This Row],[qtytoShipFuture]]*Table_Query_from_Mac10[[#This Row],[Future-cost]]</f>
        <v>40.75</v>
      </c>
      <c r="V1120" s="47">
        <f>Table_Query_from_Mac10[[#This Row],[qtytoShipFuture]]-Table_Query_from_Mac10[[#This Row],[qty_to_ship]]</f>
        <v>0</v>
      </c>
      <c r="W1120" s="47">
        <f>Table_Query_from_Mac10[[#This Row],[UnitPriceFuture]]</f>
        <v>21.293999999999997</v>
      </c>
      <c r="X1120" s="47">
        <f>Table_Query_from_Mac10[[#This Row],[Unit Increase]]*Table_Query_from_Mac10[[#This Row],[UnitPriceFuture]]</f>
        <v>0</v>
      </c>
      <c r="Y1120" s="47">
        <f>Table_Query_from_Mac10[[#This Row],[Unit Increase]]*Table_Query_from_Mac10[[#This Row],[Future-cost]]</f>
        <v>0</v>
      </c>
      <c r="Z1120" s="47">
        <f>-(Table_Query_from_Mac10[[#This Row],[Incremental Sales]]+((Table_Query_from_Mac10[[#This Row],[Incremental Sales]]*-(SUM(Summary!$S$8:$S$9)))))*Summary!$S$18</f>
        <v>0</v>
      </c>
      <c r="AA1120" s="47">
        <f>IFERROR(Table_Query_from_Mac10[[#This Row],[Incremental Cost]]/Table_Query_from_Mac10[[#This Row],[Incremental Sales]],0)</f>
        <v>0</v>
      </c>
      <c r="AB1120" s="47">
        <f>IFERROR(Table_Query_from_Mac10[[#This Row],[TotalCostFuture]]/Table_Query_from_Mac10[[#This Row],[totalsalesFuture]],0)</f>
        <v>0.3827369211984597</v>
      </c>
      <c r="AN1120" s="30">
        <v>18</v>
      </c>
      <c r="AO1120">
        <f t="shared" si="34"/>
        <v>5</v>
      </c>
      <c r="AQ1120" s="30">
        <v>66.86</v>
      </c>
      <c r="AR1120">
        <f t="shared" si="35"/>
        <v>23.4</v>
      </c>
    </row>
    <row r="1121" spans="1:44" x14ac:dyDescent="0.25">
      <c r="A1121">
        <v>90110</v>
      </c>
      <c r="B1121">
        <v>8</v>
      </c>
      <c r="C1121" t="s">
        <v>51</v>
      </c>
      <c r="D1121" t="s">
        <v>80</v>
      </c>
      <c r="E1121">
        <v>2</v>
      </c>
      <c r="F1121">
        <v>9.83</v>
      </c>
      <c r="G1121">
        <v>27.45</v>
      </c>
      <c r="H1121" s="1">
        <v>44841</v>
      </c>
      <c r="I1121" s="20">
        <v>9</v>
      </c>
      <c r="J1121" s="47">
        <f>Table_Query_from_Mac10[[#This Row],[unit_price]]-(Table_Query_from_Mac10[[#This Row],[unit_price]]*(Table_Query_from_Mac10[[#This Row],[discount_pct]]/100))</f>
        <v>24.979499999999998</v>
      </c>
      <c r="K1121" s="47">
        <f>Table_Query_from_Mac10[[#This Row],[unit_cost]]</f>
        <v>9.83</v>
      </c>
      <c r="L1121" s="47">
        <f>Table_Query_from_Mac10[[#This Row],[Live-cost]]*(1+Table_Query_from_Mac10[[#This Row],[CogsIncreasebyTYPE]])</f>
        <v>9.83</v>
      </c>
      <c r="M1121" s="47">
        <f>Table_Query_from_Mac10[[#This Row],[Live-cost]]*Table_Query_from_Mac10[[#This Row],[qty_to_ship]]</f>
        <v>19.66</v>
      </c>
      <c r="N1121" s="47">
        <f>IF(Table_Query_from_Mac10[[#This Row],[item_no]]="KDA",-Table_Query_from_Mac10[[#This Row],[unit_price]],Table_Query_from_Mac10[[#This Row],[Net Unit]]*Table_Query_from_Mac10[[#This Row],[qty_to_ship]])</f>
        <v>49.958999999999996</v>
      </c>
      <c r="O1121" s="47">
        <f>SUMIFS(Summary!C:C,Summary!H:H,Table_Query_from_Mac10[[#This Row],[Juiceoc]])</f>
        <v>0</v>
      </c>
      <c r="P1121" s="47">
        <f>SUMIFS(Summary!D:D,Summary!H:H,Table_Query_from_Mac10[[#This Row],[Juiceoc]])</f>
        <v>0</v>
      </c>
      <c r="Q1121" s="47">
        <f>SUMIFS(Summary!E:E,Summary!H:H,Table_Query_from_Mac10[[#This Row],[Juiceoc]])</f>
        <v>0</v>
      </c>
      <c r="R1121" s="47">
        <f>Table_Query_from_Mac10[[#This Row],[Net Unit]]*(1+Table_Query_from_Mac10[[#This Row],[PriceIncreasebyType]])</f>
        <v>24.979499999999998</v>
      </c>
      <c r="S1121" s="47">
        <f>Table_Query_from_Mac10[[#This Row],[UnitPriceFuture]]*Table_Query_from_Mac10[[#This Row],[qtytoShipFuture]]</f>
        <v>49.958999999999996</v>
      </c>
      <c r="T1121" s="47">
        <f>ROUND(Table_Query_from_Mac10[[#This Row],[qty_to_ship]]*(1+Table_Query_from_Mac10[[#This Row],[VolumeIncreasebyType]]),0)</f>
        <v>2</v>
      </c>
      <c r="U1121" s="47">
        <f>Table_Query_from_Mac10[[#This Row],[qtytoShipFuture]]*Table_Query_from_Mac10[[#This Row],[Future-cost]]</f>
        <v>19.66</v>
      </c>
      <c r="V1121" s="47">
        <f>Table_Query_from_Mac10[[#This Row],[qtytoShipFuture]]-Table_Query_from_Mac10[[#This Row],[qty_to_ship]]</f>
        <v>0</v>
      </c>
      <c r="W1121" s="47">
        <f>Table_Query_from_Mac10[[#This Row],[UnitPriceFuture]]</f>
        <v>24.979499999999998</v>
      </c>
      <c r="X1121" s="47">
        <f>Table_Query_from_Mac10[[#This Row],[Unit Increase]]*Table_Query_from_Mac10[[#This Row],[UnitPriceFuture]]</f>
        <v>0</v>
      </c>
      <c r="Y1121" s="47">
        <f>Table_Query_from_Mac10[[#This Row],[Unit Increase]]*Table_Query_from_Mac10[[#This Row],[Future-cost]]</f>
        <v>0</v>
      </c>
      <c r="Z1121" s="47">
        <f>-(Table_Query_from_Mac10[[#This Row],[Incremental Sales]]+((Table_Query_from_Mac10[[#This Row],[Incremental Sales]]*-(SUM(Summary!$S$8:$S$9)))))*Summary!$S$18</f>
        <v>0</v>
      </c>
      <c r="AA1121" s="47">
        <f>IFERROR(Table_Query_from_Mac10[[#This Row],[Incremental Cost]]/Table_Query_from_Mac10[[#This Row],[Incremental Sales]],0)</f>
        <v>0</v>
      </c>
      <c r="AB1121" s="47">
        <f>IFERROR(Table_Query_from_Mac10[[#This Row],[TotalCostFuture]]/Table_Query_from_Mac10[[#This Row],[totalsalesFuture]],0)</f>
        <v>0.39352268860465583</v>
      </c>
      <c r="AN1121" s="31">
        <v>6</v>
      </c>
      <c r="AO1121">
        <f t="shared" si="34"/>
        <v>2</v>
      </c>
      <c r="AQ1121" s="31">
        <v>78.44</v>
      </c>
      <c r="AR1121">
        <f t="shared" si="35"/>
        <v>27.45</v>
      </c>
    </row>
    <row r="1122" spans="1:44" x14ac:dyDescent="0.25">
      <c r="A1122">
        <v>90110</v>
      </c>
      <c r="B1122">
        <v>9</v>
      </c>
      <c r="C1122" t="s">
        <v>53</v>
      </c>
      <c r="D1122" t="s">
        <v>80</v>
      </c>
      <c r="E1122">
        <v>4</v>
      </c>
      <c r="F1122">
        <v>6.45</v>
      </c>
      <c r="G1122">
        <v>17.829999999999998</v>
      </c>
      <c r="H1122" s="1">
        <v>44841</v>
      </c>
      <c r="I1122" s="20">
        <v>5</v>
      </c>
      <c r="J1122" s="47">
        <f>Table_Query_from_Mac10[[#This Row],[unit_price]]-(Table_Query_from_Mac10[[#This Row],[unit_price]]*(Table_Query_from_Mac10[[#This Row],[discount_pct]]/100))</f>
        <v>16.938499999999998</v>
      </c>
      <c r="K1122" s="47">
        <f>Table_Query_from_Mac10[[#This Row],[unit_cost]]</f>
        <v>6.45</v>
      </c>
      <c r="L1122" s="47">
        <f>Table_Query_from_Mac10[[#This Row],[Live-cost]]*(1+Table_Query_from_Mac10[[#This Row],[CogsIncreasebyTYPE]])</f>
        <v>6.45</v>
      </c>
      <c r="M1122" s="47">
        <f>Table_Query_from_Mac10[[#This Row],[Live-cost]]*Table_Query_from_Mac10[[#This Row],[qty_to_ship]]</f>
        <v>25.8</v>
      </c>
      <c r="N1122" s="47">
        <f>IF(Table_Query_from_Mac10[[#This Row],[item_no]]="KDA",-Table_Query_from_Mac10[[#This Row],[unit_price]],Table_Query_from_Mac10[[#This Row],[Net Unit]]*Table_Query_from_Mac10[[#This Row],[qty_to_ship]])</f>
        <v>67.753999999999991</v>
      </c>
      <c r="O1122" s="47">
        <f>SUMIFS(Summary!C:C,Summary!H:H,Table_Query_from_Mac10[[#This Row],[Juiceoc]])</f>
        <v>0</v>
      </c>
      <c r="P1122" s="47">
        <f>SUMIFS(Summary!D:D,Summary!H:H,Table_Query_from_Mac10[[#This Row],[Juiceoc]])</f>
        <v>0</v>
      </c>
      <c r="Q1122" s="47">
        <f>SUMIFS(Summary!E:E,Summary!H:H,Table_Query_from_Mac10[[#This Row],[Juiceoc]])</f>
        <v>0</v>
      </c>
      <c r="R1122" s="47">
        <f>Table_Query_from_Mac10[[#This Row],[Net Unit]]*(1+Table_Query_from_Mac10[[#This Row],[PriceIncreasebyType]])</f>
        <v>16.938499999999998</v>
      </c>
      <c r="S1122" s="47">
        <f>Table_Query_from_Mac10[[#This Row],[UnitPriceFuture]]*Table_Query_from_Mac10[[#This Row],[qtytoShipFuture]]</f>
        <v>67.753999999999991</v>
      </c>
      <c r="T1122" s="47">
        <f>ROUND(Table_Query_from_Mac10[[#This Row],[qty_to_ship]]*(1+Table_Query_from_Mac10[[#This Row],[VolumeIncreasebyType]]),0)</f>
        <v>4</v>
      </c>
      <c r="U1122" s="47">
        <f>Table_Query_from_Mac10[[#This Row],[qtytoShipFuture]]*Table_Query_from_Mac10[[#This Row],[Future-cost]]</f>
        <v>25.8</v>
      </c>
      <c r="V1122" s="47">
        <f>Table_Query_from_Mac10[[#This Row],[qtytoShipFuture]]-Table_Query_from_Mac10[[#This Row],[qty_to_ship]]</f>
        <v>0</v>
      </c>
      <c r="W1122" s="47">
        <f>Table_Query_from_Mac10[[#This Row],[UnitPriceFuture]]</f>
        <v>16.938499999999998</v>
      </c>
      <c r="X1122" s="47">
        <f>Table_Query_from_Mac10[[#This Row],[Unit Increase]]*Table_Query_from_Mac10[[#This Row],[UnitPriceFuture]]</f>
        <v>0</v>
      </c>
      <c r="Y1122" s="47">
        <f>Table_Query_from_Mac10[[#This Row],[Unit Increase]]*Table_Query_from_Mac10[[#This Row],[Future-cost]]</f>
        <v>0</v>
      </c>
      <c r="Z1122" s="47">
        <f>-(Table_Query_from_Mac10[[#This Row],[Incremental Sales]]+((Table_Query_from_Mac10[[#This Row],[Incremental Sales]]*-(SUM(Summary!$S$8:$S$9)))))*Summary!$S$18</f>
        <v>0</v>
      </c>
      <c r="AA1122" s="47">
        <f>IFERROR(Table_Query_from_Mac10[[#This Row],[Incremental Cost]]/Table_Query_from_Mac10[[#This Row],[Incremental Sales]],0)</f>
        <v>0</v>
      </c>
      <c r="AB1122" s="47">
        <f>IFERROR(Table_Query_from_Mac10[[#This Row],[TotalCostFuture]]/Table_Query_from_Mac10[[#This Row],[totalsalesFuture]],0)</f>
        <v>0.38078932609144855</v>
      </c>
      <c r="AN1122" s="30">
        <v>16</v>
      </c>
      <c r="AO1122">
        <f t="shared" si="34"/>
        <v>4</v>
      </c>
      <c r="AQ1122" s="30">
        <v>50.95</v>
      </c>
      <c r="AR1122">
        <f t="shared" si="35"/>
        <v>17.829999999999998</v>
      </c>
    </row>
    <row r="1123" spans="1:44" x14ac:dyDescent="0.25">
      <c r="A1123">
        <v>90110</v>
      </c>
      <c r="B1123">
        <v>10</v>
      </c>
      <c r="C1123" t="s">
        <v>53</v>
      </c>
      <c r="D1123" t="s">
        <v>80</v>
      </c>
      <c r="E1123">
        <v>8</v>
      </c>
      <c r="F1123">
        <v>7.01</v>
      </c>
      <c r="G1123">
        <v>19.54</v>
      </c>
      <c r="H1123" s="1">
        <v>44841</v>
      </c>
      <c r="I1123" s="20">
        <v>5</v>
      </c>
      <c r="J1123" s="47">
        <f>Table_Query_from_Mac10[[#This Row],[unit_price]]-(Table_Query_from_Mac10[[#This Row],[unit_price]]*(Table_Query_from_Mac10[[#This Row],[discount_pct]]/100))</f>
        <v>18.562999999999999</v>
      </c>
      <c r="K1123" s="47">
        <f>Table_Query_from_Mac10[[#This Row],[unit_cost]]</f>
        <v>7.01</v>
      </c>
      <c r="L1123" s="47">
        <f>Table_Query_from_Mac10[[#This Row],[Live-cost]]*(1+Table_Query_from_Mac10[[#This Row],[CogsIncreasebyTYPE]])</f>
        <v>7.01</v>
      </c>
      <c r="M1123" s="47">
        <f>Table_Query_from_Mac10[[#This Row],[Live-cost]]*Table_Query_from_Mac10[[#This Row],[qty_to_ship]]</f>
        <v>56.08</v>
      </c>
      <c r="N1123" s="47">
        <f>IF(Table_Query_from_Mac10[[#This Row],[item_no]]="KDA",-Table_Query_from_Mac10[[#This Row],[unit_price]],Table_Query_from_Mac10[[#This Row],[Net Unit]]*Table_Query_from_Mac10[[#This Row],[qty_to_ship]])</f>
        <v>148.50399999999999</v>
      </c>
      <c r="O1123" s="47">
        <f>SUMIFS(Summary!C:C,Summary!H:H,Table_Query_from_Mac10[[#This Row],[Juiceoc]])</f>
        <v>0</v>
      </c>
      <c r="P1123" s="47">
        <f>SUMIFS(Summary!D:D,Summary!H:H,Table_Query_from_Mac10[[#This Row],[Juiceoc]])</f>
        <v>0</v>
      </c>
      <c r="Q1123" s="47">
        <f>SUMIFS(Summary!E:E,Summary!H:H,Table_Query_from_Mac10[[#This Row],[Juiceoc]])</f>
        <v>0</v>
      </c>
      <c r="R1123" s="47">
        <f>Table_Query_from_Mac10[[#This Row],[Net Unit]]*(1+Table_Query_from_Mac10[[#This Row],[PriceIncreasebyType]])</f>
        <v>18.562999999999999</v>
      </c>
      <c r="S1123" s="47">
        <f>Table_Query_from_Mac10[[#This Row],[UnitPriceFuture]]*Table_Query_from_Mac10[[#This Row],[qtytoShipFuture]]</f>
        <v>148.50399999999999</v>
      </c>
      <c r="T1123" s="47">
        <f>ROUND(Table_Query_from_Mac10[[#This Row],[qty_to_ship]]*(1+Table_Query_from_Mac10[[#This Row],[VolumeIncreasebyType]]),0)</f>
        <v>8</v>
      </c>
      <c r="U1123" s="47">
        <f>Table_Query_from_Mac10[[#This Row],[qtytoShipFuture]]*Table_Query_from_Mac10[[#This Row],[Future-cost]]</f>
        <v>56.08</v>
      </c>
      <c r="V1123" s="47">
        <f>Table_Query_from_Mac10[[#This Row],[qtytoShipFuture]]-Table_Query_from_Mac10[[#This Row],[qty_to_ship]]</f>
        <v>0</v>
      </c>
      <c r="W1123" s="47">
        <f>Table_Query_from_Mac10[[#This Row],[UnitPriceFuture]]</f>
        <v>18.562999999999999</v>
      </c>
      <c r="X1123" s="47">
        <f>Table_Query_from_Mac10[[#This Row],[Unit Increase]]*Table_Query_from_Mac10[[#This Row],[UnitPriceFuture]]</f>
        <v>0</v>
      </c>
      <c r="Y1123" s="47">
        <f>Table_Query_from_Mac10[[#This Row],[Unit Increase]]*Table_Query_from_Mac10[[#This Row],[Future-cost]]</f>
        <v>0</v>
      </c>
      <c r="Z1123" s="47">
        <f>-(Table_Query_from_Mac10[[#This Row],[Incremental Sales]]+((Table_Query_from_Mac10[[#This Row],[Incremental Sales]]*-(SUM(Summary!$S$8:$S$9)))))*Summary!$S$18</f>
        <v>0</v>
      </c>
      <c r="AA1123" s="47">
        <f>IFERROR(Table_Query_from_Mac10[[#This Row],[Incremental Cost]]/Table_Query_from_Mac10[[#This Row],[Incremental Sales]],0)</f>
        <v>0</v>
      </c>
      <c r="AB1123" s="47">
        <f>IFERROR(Table_Query_from_Mac10[[#This Row],[TotalCostFuture]]/Table_Query_from_Mac10[[#This Row],[totalsalesFuture]],0)</f>
        <v>0.37763292571243873</v>
      </c>
      <c r="AN1123" s="31">
        <v>32</v>
      </c>
      <c r="AO1123">
        <f t="shared" si="34"/>
        <v>8</v>
      </c>
      <c r="AQ1123" s="31">
        <v>55.83</v>
      </c>
      <c r="AR1123">
        <f t="shared" si="35"/>
        <v>19.54</v>
      </c>
    </row>
    <row r="1124" spans="1:44" x14ac:dyDescent="0.25">
      <c r="A1124">
        <v>90110</v>
      </c>
      <c r="B1124">
        <v>11</v>
      </c>
      <c r="C1124" t="s">
        <v>53</v>
      </c>
      <c r="D1124" t="s">
        <v>80</v>
      </c>
      <c r="E1124">
        <v>3</v>
      </c>
      <c r="F1124">
        <v>8.3699999999999992</v>
      </c>
      <c r="G1124">
        <v>23.44</v>
      </c>
      <c r="H1124" s="1">
        <v>44841</v>
      </c>
      <c r="I1124" s="20">
        <v>5</v>
      </c>
      <c r="J1124" s="47">
        <f>Table_Query_from_Mac10[[#This Row],[unit_price]]-(Table_Query_from_Mac10[[#This Row],[unit_price]]*(Table_Query_from_Mac10[[#This Row],[discount_pct]]/100))</f>
        <v>22.268000000000001</v>
      </c>
      <c r="K1124" s="47">
        <f>Table_Query_from_Mac10[[#This Row],[unit_cost]]</f>
        <v>8.3699999999999992</v>
      </c>
      <c r="L1124" s="47">
        <f>Table_Query_from_Mac10[[#This Row],[Live-cost]]*(1+Table_Query_from_Mac10[[#This Row],[CogsIncreasebyTYPE]])</f>
        <v>8.3699999999999992</v>
      </c>
      <c r="M1124" s="47">
        <f>Table_Query_from_Mac10[[#This Row],[Live-cost]]*Table_Query_from_Mac10[[#This Row],[qty_to_ship]]</f>
        <v>25.11</v>
      </c>
      <c r="N1124" s="47">
        <f>IF(Table_Query_from_Mac10[[#This Row],[item_no]]="KDA",-Table_Query_from_Mac10[[#This Row],[unit_price]],Table_Query_from_Mac10[[#This Row],[Net Unit]]*Table_Query_from_Mac10[[#This Row],[qty_to_ship]])</f>
        <v>66.804000000000002</v>
      </c>
      <c r="O1124" s="47">
        <f>SUMIFS(Summary!C:C,Summary!H:H,Table_Query_from_Mac10[[#This Row],[Juiceoc]])</f>
        <v>0</v>
      </c>
      <c r="P1124" s="47">
        <f>SUMIFS(Summary!D:D,Summary!H:H,Table_Query_from_Mac10[[#This Row],[Juiceoc]])</f>
        <v>0</v>
      </c>
      <c r="Q1124" s="47">
        <f>SUMIFS(Summary!E:E,Summary!H:H,Table_Query_from_Mac10[[#This Row],[Juiceoc]])</f>
        <v>0</v>
      </c>
      <c r="R1124" s="47">
        <f>Table_Query_from_Mac10[[#This Row],[Net Unit]]*(1+Table_Query_from_Mac10[[#This Row],[PriceIncreasebyType]])</f>
        <v>22.268000000000001</v>
      </c>
      <c r="S1124" s="47">
        <f>Table_Query_from_Mac10[[#This Row],[UnitPriceFuture]]*Table_Query_from_Mac10[[#This Row],[qtytoShipFuture]]</f>
        <v>66.804000000000002</v>
      </c>
      <c r="T1124" s="47">
        <f>ROUND(Table_Query_from_Mac10[[#This Row],[qty_to_ship]]*(1+Table_Query_from_Mac10[[#This Row],[VolumeIncreasebyType]]),0)</f>
        <v>3</v>
      </c>
      <c r="U1124" s="47">
        <f>Table_Query_from_Mac10[[#This Row],[qtytoShipFuture]]*Table_Query_from_Mac10[[#This Row],[Future-cost]]</f>
        <v>25.11</v>
      </c>
      <c r="V1124" s="47">
        <f>Table_Query_from_Mac10[[#This Row],[qtytoShipFuture]]-Table_Query_from_Mac10[[#This Row],[qty_to_ship]]</f>
        <v>0</v>
      </c>
      <c r="W1124" s="47">
        <f>Table_Query_from_Mac10[[#This Row],[UnitPriceFuture]]</f>
        <v>22.268000000000001</v>
      </c>
      <c r="X1124" s="47">
        <f>Table_Query_from_Mac10[[#This Row],[Unit Increase]]*Table_Query_from_Mac10[[#This Row],[UnitPriceFuture]]</f>
        <v>0</v>
      </c>
      <c r="Y1124" s="47">
        <f>Table_Query_from_Mac10[[#This Row],[Unit Increase]]*Table_Query_from_Mac10[[#This Row],[Future-cost]]</f>
        <v>0</v>
      </c>
      <c r="Z1124" s="47">
        <f>-(Table_Query_from_Mac10[[#This Row],[Incremental Sales]]+((Table_Query_from_Mac10[[#This Row],[Incremental Sales]]*-(SUM(Summary!$S$8:$S$9)))))*Summary!$S$18</f>
        <v>0</v>
      </c>
      <c r="AA1124" s="47">
        <f>IFERROR(Table_Query_from_Mac10[[#This Row],[Incremental Cost]]/Table_Query_from_Mac10[[#This Row],[Incremental Sales]],0)</f>
        <v>0</v>
      </c>
      <c r="AB1124" s="47">
        <f>IFERROR(Table_Query_from_Mac10[[#This Row],[TotalCostFuture]]/Table_Query_from_Mac10[[#This Row],[totalsalesFuture]],0)</f>
        <v>0.37587569606610383</v>
      </c>
      <c r="AN1124" s="30">
        <v>12</v>
      </c>
      <c r="AO1124">
        <f t="shared" si="34"/>
        <v>3</v>
      </c>
      <c r="AQ1124" s="30">
        <v>66.98</v>
      </c>
      <c r="AR1124">
        <f t="shared" si="35"/>
        <v>23.44</v>
      </c>
    </row>
    <row r="1125" spans="1:44" x14ac:dyDescent="0.25">
      <c r="A1125">
        <v>90110</v>
      </c>
      <c r="B1125">
        <v>12</v>
      </c>
      <c r="C1125" t="s">
        <v>53</v>
      </c>
      <c r="D1125" t="s">
        <v>80</v>
      </c>
      <c r="E1125">
        <v>3</v>
      </c>
      <c r="F1125">
        <v>9.77</v>
      </c>
      <c r="G1125">
        <v>28.76</v>
      </c>
      <c r="H1125" s="1">
        <v>44841</v>
      </c>
      <c r="I1125" s="20">
        <v>5</v>
      </c>
      <c r="J1125" s="47">
        <f>Table_Query_from_Mac10[[#This Row],[unit_price]]-(Table_Query_from_Mac10[[#This Row],[unit_price]]*(Table_Query_from_Mac10[[#This Row],[discount_pct]]/100))</f>
        <v>27.322000000000003</v>
      </c>
      <c r="K1125" s="47">
        <f>Table_Query_from_Mac10[[#This Row],[unit_cost]]</f>
        <v>9.77</v>
      </c>
      <c r="L1125" s="47">
        <f>Table_Query_from_Mac10[[#This Row],[Live-cost]]*(1+Table_Query_from_Mac10[[#This Row],[CogsIncreasebyTYPE]])</f>
        <v>9.77</v>
      </c>
      <c r="M1125" s="47">
        <f>Table_Query_from_Mac10[[#This Row],[Live-cost]]*Table_Query_from_Mac10[[#This Row],[qty_to_ship]]</f>
        <v>29.31</v>
      </c>
      <c r="N1125" s="47">
        <f>IF(Table_Query_from_Mac10[[#This Row],[item_no]]="KDA",-Table_Query_from_Mac10[[#This Row],[unit_price]],Table_Query_from_Mac10[[#This Row],[Net Unit]]*Table_Query_from_Mac10[[#This Row],[qty_to_ship]])</f>
        <v>81.966000000000008</v>
      </c>
      <c r="O1125" s="47">
        <f>SUMIFS(Summary!C:C,Summary!H:H,Table_Query_from_Mac10[[#This Row],[Juiceoc]])</f>
        <v>0</v>
      </c>
      <c r="P1125" s="47">
        <f>SUMIFS(Summary!D:D,Summary!H:H,Table_Query_from_Mac10[[#This Row],[Juiceoc]])</f>
        <v>0</v>
      </c>
      <c r="Q1125" s="47">
        <f>SUMIFS(Summary!E:E,Summary!H:H,Table_Query_from_Mac10[[#This Row],[Juiceoc]])</f>
        <v>0</v>
      </c>
      <c r="R1125" s="47">
        <f>Table_Query_from_Mac10[[#This Row],[Net Unit]]*(1+Table_Query_from_Mac10[[#This Row],[PriceIncreasebyType]])</f>
        <v>27.322000000000003</v>
      </c>
      <c r="S1125" s="47">
        <f>Table_Query_from_Mac10[[#This Row],[UnitPriceFuture]]*Table_Query_from_Mac10[[#This Row],[qtytoShipFuture]]</f>
        <v>81.966000000000008</v>
      </c>
      <c r="T1125" s="47">
        <f>ROUND(Table_Query_from_Mac10[[#This Row],[qty_to_ship]]*(1+Table_Query_from_Mac10[[#This Row],[VolumeIncreasebyType]]),0)</f>
        <v>3</v>
      </c>
      <c r="U1125" s="47">
        <f>Table_Query_from_Mac10[[#This Row],[qtytoShipFuture]]*Table_Query_from_Mac10[[#This Row],[Future-cost]]</f>
        <v>29.31</v>
      </c>
      <c r="V1125" s="47">
        <f>Table_Query_from_Mac10[[#This Row],[qtytoShipFuture]]-Table_Query_from_Mac10[[#This Row],[qty_to_ship]]</f>
        <v>0</v>
      </c>
      <c r="W1125" s="47">
        <f>Table_Query_from_Mac10[[#This Row],[UnitPriceFuture]]</f>
        <v>27.322000000000003</v>
      </c>
      <c r="X1125" s="47">
        <f>Table_Query_from_Mac10[[#This Row],[Unit Increase]]*Table_Query_from_Mac10[[#This Row],[UnitPriceFuture]]</f>
        <v>0</v>
      </c>
      <c r="Y1125" s="47">
        <f>Table_Query_from_Mac10[[#This Row],[Unit Increase]]*Table_Query_from_Mac10[[#This Row],[Future-cost]]</f>
        <v>0</v>
      </c>
      <c r="Z1125" s="47">
        <f>-(Table_Query_from_Mac10[[#This Row],[Incremental Sales]]+((Table_Query_from_Mac10[[#This Row],[Incremental Sales]]*-(SUM(Summary!$S$8:$S$9)))))*Summary!$S$18</f>
        <v>0</v>
      </c>
      <c r="AA1125" s="47">
        <f>IFERROR(Table_Query_from_Mac10[[#This Row],[Incremental Cost]]/Table_Query_from_Mac10[[#This Row],[Incremental Sales]],0)</f>
        <v>0</v>
      </c>
      <c r="AB1125" s="47">
        <f>IFERROR(Table_Query_from_Mac10[[#This Row],[TotalCostFuture]]/Table_Query_from_Mac10[[#This Row],[totalsalesFuture]],0)</f>
        <v>0.35758729229192587</v>
      </c>
      <c r="AN1125" s="31">
        <v>9</v>
      </c>
      <c r="AO1125">
        <f t="shared" si="34"/>
        <v>3</v>
      </c>
      <c r="AQ1125" s="31">
        <v>82.16</v>
      </c>
      <c r="AR1125">
        <f t="shared" si="35"/>
        <v>28.76</v>
      </c>
    </row>
    <row r="1126" spans="1:44" x14ac:dyDescent="0.25">
      <c r="A1126">
        <v>90110</v>
      </c>
      <c r="B1126">
        <v>13</v>
      </c>
      <c r="C1126" t="s">
        <v>53</v>
      </c>
      <c r="D1126" t="s">
        <v>80</v>
      </c>
      <c r="E1126">
        <v>2</v>
      </c>
      <c r="F1126">
        <v>11.16</v>
      </c>
      <c r="G1126">
        <v>34.17</v>
      </c>
      <c r="H1126" s="1">
        <v>44841</v>
      </c>
      <c r="I1126" s="20">
        <v>5</v>
      </c>
      <c r="J1126" s="47">
        <f>Table_Query_from_Mac10[[#This Row],[unit_price]]-(Table_Query_from_Mac10[[#This Row],[unit_price]]*(Table_Query_from_Mac10[[#This Row],[discount_pct]]/100))</f>
        <v>32.461500000000001</v>
      </c>
      <c r="K1126" s="47">
        <f>Table_Query_from_Mac10[[#This Row],[unit_cost]]</f>
        <v>11.16</v>
      </c>
      <c r="L1126" s="47">
        <f>Table_Query_from_Mac10[[#This Row],[Live-cost]]*(1+Table_Query_from_Mac10[[#This Row],[CogsIncreasebyTYPE]])</f>
        <v>11.16</v>
      </c>
      <c r="M1126" s="47">
        <f>Table_Query_from_Mac10[[#This Row],[Live-cost]]*Table_Query_from_Mac10[[#This Row],[qty_to_ship]]</f>
        <v>22.32</v>
      </c>
      <c r="N1126" s="47">
        <f>IF(Table_Query_from_Mac10[[#This Row],[item_no]]="KDA",-Table_Query_from_Mac10[[#This Row],[unit_price]],Table_Query_from_Mac10[[#This Row],[Net Unit]]*Table_Query_from_Mac10[[#This Row],[qty_to_ship]])</f>
        <v>64.923000000000002</v>
      </c>
      <c r="O1126" s="47">
        <f>SUMIFS(Summary!C:C,Summary!H:H,Table_Query_from_Mac10[[#This Row],[Juiceoc]])</f>
        <v>0</v>
      </c>
      <c r="P1126" s="47">
        <f>SUMIFS(Summary!D:D,Summary!H:H,Table_Query_from_Mac10[[#This Row],[Juiceoc]])</f>
        <v>0</v>
      </c>
      <c r="Q1126" s="47">
        <f>SUMIFS(Summary!E:E,Summary!H:H,Table_Query_from_Mac10[[#This Row],[Juiceoc]])</f>
        <v>0</v>
      </c>
      <c r="R1126" s="47">
        <f>Table_Query_from_Mac10[[#This Row],[Net Unit]]*(1+Table_Query_from_Mac10[[#This Row],[PriceIncreasebyType]])</f>
        <v>32.461500000000001</v>
      </c>
      <c r="S1126" s="47">
        <f>Table_Query_from_Mac10[[#This Row],[UnitPriceFuture]]*Table_Query_from_Mac10[[#This Row],[qtytoShipFuture]]</f>
        <v>64.923000000000002</v>
      </c>
      <c r="T1126" s="47">
        <f>ROUND(Table_Query_from_Mac10[[#This Row],[qty_to_ship]]*(1+Table_Query_from_Mac10[[#This Row],[VolumeIncreasebyType]]),0)</f>
        <v>2</v>
      </c>
      <c r="U1126" s="47">
        <f>Table_Query_from_Mac10[[#This Row],[qtytoShipFuture]]*Table_Query_from_Mac10[[#This Row],[Future-cost]]</f>
        <v>22.32</v>
      </c>
      <c r="V1126" s="47">
        <f>Table_Query_from_Mac10[[#This Row],[qtytoShipFuture]]-Table_Query_from_Mac10[[#This Row],[qty_to_ship]]</f>
        <v>0</v>
      </c>
      <c r="W1126" s="47">
        <f>Table_Query_from_Mac10[[#This Row],[UnitPriceFuture]]</f>
        <v>32.461500000000001</v>
      </c>
      <c r="X1126" s="47">
        <f>Table_Query_from_Mac10[[#This Row],[Unit Increase]]*Table_Query_from_Mac10[[#This Row],[UnitPriceFuture]]</f>
        <v>0</v>
      </c>
      <c r="Y1126" s="47">
        <f>Table_Query_from_Mac10[[#This Row],[Unit Increase]]*Table_Query_from_Mac10[[#This Row],[Future-cost]]</f>
        <v>0</v>
      </c>
      <c r="Z1126" s="47">
        <f>-(Table_Query_from_Mac10[[#This Row],[Incremental Sales]]+((Table_Query_from_Mac10[[#This Row],[Incremental Sales]]*-(SUM(Summary!$S$8:$S$9)))))*Summary!$S$18</f>
        <v>0</v>
      </c>
      <c r="AA1126" s="47">
        <f>IFERROR(Table_Query_from_Mac10[[#This Row],[Incremental Cost]]/Table_Query_from_Mac10[[#This Row],[Incremental Sales]],0)</f>
        <v>0</v>
      </c>
      <c r="AB1126" s="47">
        <f>IFERROR(Table_Query_from_Mac10[[#This Row],[TotalCostFuture]]/Table_Query_from_Mac10[[#This Row],[totalsalesFuture]],0)</f>
        <v>0.3437918765306594</v>
      </c>
      <c r="AN1126" s="30">
        <v>6</v>
      </c>
      <c r="AO1126">
        <f t="shared" si="34"/>
        <v>2</v>
      </c>
      <c r="AQ1126" s="30">
        <v>97.64</v>
      </c>
      <c r="AR1126">
        <f t="shared" si="35"/>
        <v>34.17</v>
      </c>
    </row>
    <row r="1127" spans="1:44" x14ac:dyDescent="0.25">
      <c r="A1127">
        <v>90110</v>
      </c>
      <c r="B1127">
        <v>14</v>
      </c>
      <c r="C1127" t="s">
        <v>53</v>
      </c>
      <c r="D1127" t="s">
        <v>80</v>
      </c>
      <c r="E1127">
        <v>12</v>
      </c>
      <c r="F1127">
        <v>1.1499999999999999</v>
      </c>
      <c r="G1127">
        <v>3.91</v>
      </c>
      <c r="H1127" s="1">
        <v>44841</v>
      </c>
      <c r="I1127" s="20">
        <v>0</v>
      </c>
      <c r="J1127" s="47">
        <f>Table_Query_from_Mac10[[#This Row],[unit_price]]-(Table_Query_from_Mac10[[#This Row],[unit_price]]*(Table_Query_from_Mac10[[#This Row],[discount_pct]]/100))</f>
        <v>3.91</v>
      </c>
      <c r="K1127" s="47">
        <f>Table_Query_from_Mac10[[#This Row],[unit_cost]]</f>
        <v>1.1499999999999999</v>
      </c>
      <c r="L1127" s="47">
        <f>Table_Query_from_Mac10[[#This Row],[Live-cost]]*(1+Table_Query_from_Mac10[[#This Row],[CogsIncreasebyTYPE]])</f>
        <v>1.1499999999999999</v>
      </c>
      <c r="M1127" s="47">
        <f>Table_Query_from_Mac10[[#This Row],[Live-cost]]*Table_Query_from_Mac10[[#This Row],[qty_to_ship]]</f>
        <v>13.799999999999999</v>
      </c>
      <c r="N1127" s="47">
        <f>IF(Table_Query_from_Mac10[[#This Row],[item_no]]="KDA",-Table_Query_from_Mac10[[#This Row],[unit_price]],Table_Query_from_Mac10[[#This Row],[Net Unit]]*Table_Query_from_Mac10[[#This Row],[qty_to_ship]])</f>
        <v>46.92</v>
      </c>
      <c r="O1127" s="47">
        <f>SUMIFS(Summary!C:C,Summary!H:H,Table_Query_from_Mac10[[#This Row],[Juiceoc]])</f>
        <v>0</v>
      </c>
      <c r="P1127" s="47">
        <f>SUMIFS(Summary!D:D,Summary!H:H,Table_Query_from_Mac10[[#This Row],[Juiceoc]])</f>
        <v>0</v>
      </c>
      <c r="Q1127" s="47">
        <f>SUMIFS(Summary!E:E,Summary!H:H,Table_Query_from_Mac10[[#This Row],[Juiceoc]])</f>
        <v>0</v>
      </c>
      <c r="R1127" s="47">
        <f>Table_Query_from_Mac10[[#This Row],[Net Unit]]*(1+Table_Query_from_Mac10[[#This Row],[PriceIncreasebyType]])</f>
        <v>3.91</v>
      </c>
      <c r="S1127" s="47">
        <f>Table_Query_from_Mac10[[#This Row],[UnitPriceFuture]]*Table_Query_from_Mac10[[#This Row],[qtytoShipFuture]]</f>
        <v>46.92</v>
      </c>
      <c r="T1127" s="47">
        <f>ROUND(Table_Query_from_Mac10[[#This Row],[qty_to_ship]]*(1+Table_Query_from_Mac10[[#This Row],[VolumeIncreasebyType]]),0)</f>
        <v>12</v>
      </c>
      <c r="U1127" s="47">
        <f>Table_Query_from_Mac10[[#This Row],[qtytoShipFuture]]*Table_Query_from_Mac10[[#This Row],[Future-cost]]</f>
        <v>13.799999999999999</v>
      </c>
      <c r="V1127" s="47">
        <f>Table_Query_from_Mac10[[#This Row],[qtytoShipFuture]]-Table_Query_from_Mac10[[#This Row],[qty_to_ship]]</f>
        <v>0</v>
      </c>
      <c r="W1127" s="47">
        <f>Table_Query_from_Mac10[[#This Row],[UnitPriceFuture]]</f>
        <v>3.91</v>
      </c>
      <c r="X1127" s="47">
        <f>Table_Query_from_Mac10[[#This Row],[Unit Increase]]*Table_Query_from_Mac10[[#This Row],[UnitPriceFuture]]</f>
        <v>0</v>
      </c>
      <c r="Y1127" s="47">
        <f>Table_Query_from_Mac10[[#This Row],[Unit Increase]]*Table_Query_from_Mac10[[#This Row],[Future-cost]]</f>
        <v>0</v>
      </c>
      <c r="Z1127" s="47">
        <f>-(Table_Query_from_Mac10[[#This Row],[Incremental Sales]]+((Table_Query_from_Mac10[[#This Row],[Incremental Sales]]*-(SUM(Summary!$S$8:$S$9)))))*Summary!$S$18</f>
        <v>0</v>
      </c>
      <c r="AA1127" s="47">
        <f>IFERROR(Table_Query_from_Mac10[[#This Row],[Incremental Cost]]/Table_Query_from_Mac10[[#This Row],[Incremental Sales]],0)</f>
        <v>0</v>
      </c>
      <c r="AB1127" s="47">
        <f>IFERROR(Table_Query_from_Mac10[[#This Row],[TotalCostFuture]]/Table_Query_from_Mac10[[#This Row],[totalsalesFuture]],0)</f>
        <v>0.29411764705882348</v>
      </c>
      <c r="AN1127" s="31">
        <v>48</v>
      </c>
      <c r="AO1127">
        <f t="shared" si="34"/>
        <v>12</v>
      </c>
      <c r="AQ1127" s="31">
        <v>11.18</v>
      </c>
      <c r="AR1127">
        <f t="shared" si="35"/>
        <v>3.91</v>
      </c>
    </row>
    <row r="1128" spans="1:44" x14ac:dyDescent="0.25">
      <c r="A1128">
        <v>90110</v>
      </c>
      <c r="B1128">
        <v>15</v>
      </c>
      <c r="C1128" t="s">
        <v>53</v>
      </c>
      <c r="D1128" t="s">
        <v>80</v>
      </c>
      <c r="E1128">
        <v>18</v>
      </c>
      <c r="F1128">
        <v>3.13</v>
      </c>
      <c r="G1128">
        <v>7.57</v>
      </c>
      <c r="H1128" s="1">
        <v>44841</v>
      </c>
      <c r="I1128" s="20">
        <v>9</v>
      </c>
      <c r="J1128" s="47">
        <f>Table_Query_from_Mac10[[#This Row],[unit_price]]-(Table_Query_from_Mac10[[#This Row],[unit_price]]*(Table_Query_from_Mac10[[#This Row],[discount_pct]]/100))</f>
        <v>6.8887</v>
      </c>
      <c r="K1128" s="47">
        <f>Table_Query_from_Mac10[[#This Row],[unit_cost]]</f>
        <v>3.13</v>
      </c>
      <c r="L1128" s="47">
        <f>Table_Query_from_Mac10[[#This Row],[Live-cost]]*(1+Table_Query_from_Mac10[[#This Row],[CogsIncreasebyTYPE]])</f>
        <v>3.13</v>
      </c>
      <c r="M1128" s="47">
        <f>Table_Query_from_Mac10[[#This Row],[Live-cost]]*Table_Query_from_Mac10[[#This Row],[qty_to_ship]]</f>
        <v>56.339999999999996</v>
      </c>
      <c r="N1128" s="47">
        <f>IF(Table_Query_from_Mac10[[#This Row],[item_no]]="KDA",-Table_Query_from_Mac10[[#This Row],[unit_price]],Table_Query_from_Mac10[[#This Row],[Net Unit]]*Table_Query_from_Mac10[[#This Row],[qty_to_ship]])</f>
        <v>123.9966</v>
      </c>
      <c r="O1128" s="47">
        <f>SUMIFS(Summary!C:C,Summary!H:H,Table_Query_from_Mac10[[#This Row],[Juiceoc]])</f>
        <v>0</v>
      </c>
      <c r="P1128" s="47">
        <f>SUMIFS(Summary!D:D,Summary!H:H,Table_Query_from_Mac10[[#This Row],[Juiceoc]])</f>
        <v>0</v>
      </c>
      <c r="Q1128" s="47">
        <f>SUMIFS(Summary!E:E,Summary!H:H,Table_Query_from_Mac10[[#This Row],[Juiceoc]])</f>
        <v>0</v>
      </c>
      <c r="R1128" s="47">
        <f>Table_Query_from_Mac10[[#This Row],[Net Unit]]*(1+Table_Query_from_Mac10[[#This Row],[PriceIncreasebyType]])</f>
        <v>6.8887</v>
      </c>
      <c r="S1128" s="47">
        <f>Table_Query_from_Mac10[[#This Row],[UnitPriceFuture]]*Table_Query_from_Mac10[[#This Row],[qtytoShipFuture]]</f>
        <v>123.9966</v>
      </c>
      <c r="T1128" s="47">
        <f>ROUND(Table_Query_from_Mac10[[#This Row],[qty_to_ship]]*(1+Table_Query_from_Mac10[[#This Row],[VolumeIncreasebyType]]),0)</f>
        <v>18</v>
      </c>
      <c r="U1128" s="47">
        <f>Table_Query_from_Mac10[[#This Row],[qtytoShipFuture]]*Table_Query_from_Mac10[[#This Row],[Future-cost]]</f>
        <v>56.339999999999996</v>
      </c>
      <c r="V1128" s="47">
        <f>Table_Query_from_Mac10[[#This Row],[qtytoShipFuture]]-Table_Query_from_Mac10[[#This Row],[qty_to_ship]]</f>
        <v>0</v>
      </c>
      <c r="W1128" s="47">
        <f>Table_Query_from_Mac10[[#This Row],[UnitPriceFuture]]</f>
        <v>6.8887</v>
      </c>
      <c r="X1128" s="47">
        <f>Table_Query_from_Mac10[[#This Row],[Unit Increase]]*Table_Query_from_Mac10[[#This Row],[UnitPriceFuture]]</f>
        <v>0</v>
      </c>
      <c r="Y1128" s="47">
        <f>Table_Query_from_Mac10[[#This Row],[Unit Increase]]*Table_Query_from_Mac10[[#This Row],[Future-cost]]</f>
        <v>0</v>
      </c>
      <c r="Z1128" s="47">
        <f>-(Table_Query_from_Mac10[[#This Row],[Incremental Sales]]+((Table_Query_from_Mac10[[#This Row],[Incremental Sales]]*-(SUM(Summary!$S$8:$S$9)))))*Summary!$S$18</f>
        <v>0</v>
      </c>
      <c r="AA1128" s="47">
        <f>IFERROR(Table_Query_from_Mac10[[#This Row],[Incremental Cost]]/Table_Query_from_Mac10[[#This Row],[Incremental Sales]],0)</f>
        <v>0</v>
      </c>
      <c r="AB1128" s="47">
        <f>IFERROR(Table_Query_from_Mac10[[#This Row],[TotalCostFuture]]/Table_Query_from_Mac10[[#This Row],[totalsalesFuture]],0)</f>
        <v>0.45436729716782553</v>
      </c>
      <c r="AN1128" s="30">
        <v>72</v>
      </c>
      <c r="AO1128">
        <f t="shared" si="34"/>
        <v>18</v>
      </c>
      <c r="AQ1128" s="30">
        <v>21.64</v>
      </c>
      <c r="AR1128">
        <f t="shared" si="35"/>
        <v>7.57</v>
      </c>
    </row>
    <row r="1129" spans="1:44" x14ac:dyDescent="0.25">
      <c r="A1129">
        <v>90110</v>
      </c>
      <c r="B1129">
        <v>16</v>
      </c>
      <c r="C1129" t="s">
        <v>53</v>
      </c>
      <c r="D1129" t="s">
        <v>80</v>
      </c>
      <c r="E1129">
        <v>7</v>
      </c>
      <c r="F1129">
        <v>3.94</v>
      </c>
      <c r="G1129">
        <v>9.83</v>
      </c>
      <c r="H1129" s="1">
        <v>44841</v>
      </c>
      <c r="I1129" s="20">
        <v>9</v>
      </c>
      <c r="J1129" s="47">
        <f>Table_Query_from_Mac10[[#This Row],[unit_price]]-(Table_Query_from_Mac10[[#This Row],[unit_price]]*(Table_Query_from_Mac10[[#This Row],[discount_pct]]/100))</f>
        <v>8.9452999999999996</v>
      </c>
      <c r="K1129" s="47">
        <f>Table_Query_from_Mac10[[#This Row],[unit_cost]]</f>
        <v>3.94</v>
      </c>
      <c r="L1129" s="47">
        <f>Table_Query_from_Mac10[[#This Row],[Live-cost]]*(1+Table_Query_from_Mac10[[#This Row],[CogsIncreasebyTYPE]])</f>
        <v>3.94</v>
      </c>
      <c r="M1129" s="47">
        <f>Table_Query_from_Mac10[[#This Row],[Live-cost]]*Table_Query_from_Mac10[[#This Row],[qty_to_ship]]</f>
        <v>27.58</v>
      </c>
      <c r="N1129" s="47">
        <f>IF(Table_Query_from_Mac10[[#This Row],[item_no]]="KDA",-Table_Query_from_Mac10[[#This Row],[unit_price]],Table_Query_from_Mac10[[#This Row],[Net Unit]]*Table_Query_from_Mac10[[#This Row],[qty_to_ship]])</f>
        <v>62.617099999999994</v>
      </c>
      <c r="O1129" s="47">
        <f>SUMIFS(Summary!C:C,Summary!H:H,Table_Query_from_Mac10[[#This Row],[Juiceoc]])</f>
        <v>0</v>
      </c>
      <c r="P1129" s="47">
        <f>SUMIFS(Summary!D:D,Summary!H:H,Table_Query_from_Mac10[[#This Row],[Juiceoc]])</f>
        <v>0</v>
      </c>
      <c r="Q1129" s="47">
        <f>SUMIFS(Summary!E:E,Summary!H:H,Table_Query_from_Mac10[[#This Row],[Juiceoc]])</f>
        <v>0</v>
      </c>
      <c r="R1129" s="47">
        <f>Table_Query_from_Mac10[[#This Row],[Net Unit]]*(1+Table_Query_from_Mac10[[#This Row],[PriceIncreasebyType]])</f>
        <v>8.9452999999999996</v>
      </c>
      <c r="S1129" s="47">
        <f>Table_Query_from_Mac10[[#This Row],[UnitPriceFuture]]*Table_Query_from_Mac10[[#This Row],[qtytoShipFuture]]</f>
        <v>62.617099999999994</v>
      </c>
      <c r="T1129" s="47">
        <f>ROUND(Table_Query_from_Mac10[[#This Row],[qty_to_ship]]*(1+Table_Query_from_Mac10[[#This Row],[VolumeIncreasebyType]]),0)</f>
        <v>7</v>
      </c>
      <c r="U1129" s="47">
        <f>Table_Query_from_Mac10[[#This Row],[qtytoShipFuture]]*Table_Query_from_Mac10[[#This Row],[Future-cost]]</f>
        <v>27.58</v>
      </c>
      <c r="V1129" s="47">
        <f>Table_Query_from_Mac10[[#This Row],[qtytoShipFuture]]-Table_Query_from_Mac10[[#This Row],[qty_to_ship]]</f>
        <v>0</v>
      </c>
      <c r="W1129" s="47">
        <f>Table_Query_from_Mac10[[#This Row],[UnitPriceFuture]]</f>
        <v>8.9452999999999996</v>
      </c>
      <c r="X1129" s="47">
        <f>Table_Query_from_Mac10[[#This Row],[Unit Increase]]*Table_Query_from_Mac10[[#This Row],[UnitPriceFuture]]</f>
        <v>0</v>
      </c>
      <c r="Y1129" s="47">
        <f>Table_Query_from_Mac10[[#This Row],[Unit Increase]]*Table_Query_from_Mac10[[#This Row],[Future-cost]]</f>
        <v>0</v>
      </c>
      <c r="Z1129" s="47">
        <f>-(Table_Query_from_Mac10[[#This Row],[Incremental Sales]]+((Table_Query_from_Mac10[[#This Row],[Incremental Sales]]*-(SUM(Summary!$S$8:$S$9)))))*Summary!$S$18</f>
        <v>0</v>
      </c>
      <c r="AA1129" s="47">
        <f>IFERROR(Table_Query_from_Mac10[[#This Row],[Incremental Cost]]/Table_Query_from_Mac10[[#This Row],[Incremental Sales]],0)</f>
        <v>0</v>
      </c>
      <c r="AB1129" s="47">
        <f>IFERROR(Table_Query_from_Mac10[[#This Row],[TotalCostFuture]]/Table_Query_from_Mac10[[#This Row],[totalsalesFuture]],0)</f>
        <v>0.44045476395425531</v>
      </c>
      <c r="AN1129" s="31">
        <v>25</v>
      </c>
      <c r="AO1129">
        <f t="shared" si="34"/>
        <v>7</v>
      </c>
      <c r="AQ1129" s="31">
        <v>28.08</v>
      </c>
      <c r="AR1129">
        <f t="shared" si="35"/>
        <v>9.83</v>
      </c>
    </row>
    <row r="1130" spans="1:44" x14ac:dyDescent="0.25">
      <c r="A1130">
        <v>90110</v>
      </c>
      <c r="B1130">
        <v>17</v>
      </c>
      <c r="C1130" t="s">
        <v>53</v>
      </c>
      <c r="D1130" t="s">
        <v>80</v>
      </c>
      <c r="E1130">
        <v>5</v>
      </c>
      <c r="F1130">
        <v>4.84</v>
      </c>
      <c r="G1130">
        <v>11.67</v>
      </c>
      <c r="H1130" s="1">
        <v>44841</v>
      </c>
      <c r="I1130" s="20">
        <v>9</v>
      </c>
      <c r="J1130" s="47">
        <f>Table_Query_from_Mac10[[#This Row],[unit_price]]-(Table_Query_from_Mac10[[#This Row],[unit_price]]*(Table_Query_from_Mac10[[#This Row],[discount_pct]]/100))</f>
        <v>10.6197</v>
      </c>
      <c r="K1130" s="47">
        <f>Table_Query_from_Mac10[[#This Row],[unit_cost]]</f>
        <v>4.84</v>
      </c>
      <c r="L1130" s="47">
        <f>Table_Query_from_Mac10[[#This Row],[Live-cost]]*(1+Table_Query_from_Mac10[[#This Row],[CogsIncreasebyTYPE]])</f>
        <v>4.84</v>
      </c>
      <c r="M1130" s="47">
        <f>Table_Query_from_Mac10[[#This Row],[Live-cost]]*Table_Query_from_Mac10[[#This Row],[qty_to_ship]]</f>
        <v>24.2</v>
      </c>
      <c r="N1130" s="47">
        <f>IF(Table_Query_from_Mac10[[#This Row],[item_no]]="KDA",-Table_Query_from_Mac10[[#This Row],[unit_price]],Table_Query_from_Mac10[[#This Row],[Net Unit]]*Table_Query_from_Mac10[[#This Row],[qty_to_ship]])</f>
        <v>53.098500000000001</v>
      </c>
      <c r="O1130" s="47">
        <f>SUMIFS(Summary!C:C,Summary!H:H,Table_Query_from_Mac10[[#This Row],[Juiceoc]])</f>
        <v>0</v>
      </c>
      <c r="P1130" s="47">
        <f>SUMIFS(Summary!D:D,Summary!H:H,Table_Query_from_Mac10[[#This Row],[Juiceoc]])</f>
        <v>0</v>
      </c>
      <c r="Q1130" s="47">
        <f>SUMIFS(Summary!E:E,Summary!H:H,Table_Query_from_Mac10[[#This Row],[Juiceoc]])</f>
        <v>0</v>
      </c>
      <c r="R1130" s="47">
        <f>Table_Query_from_Mac10[[#This Row],[Net Unit]]*(1+Table_Query_from_Mac10[[#This Row],[PriceIncreasebyType]])</f>
        <v>10.6197</v>
      </c>
      <c r="S1130" s="47">
        <f>Table_Query_from_Mac10[[#This Row],[UnitPriceFuture]]*Table_Query_from_Mac10[[#This Row],[qtytoShipFuture]]</f>
        <v>53.098500000000001</v>
      </c>
      <c r="T1130" s="47">
        <f>ROUND(Table_Query_from_Mac10[[#This Row],[qty_to_ship]]*(1+Table_Query_from_Mac10[[#This Row],[VolumeIncreasebyType]]),0)</f>
        <v>5</v>
      </c>
      <c r="U1130" s="47">
        <f>Table_Query_from_Mac10[[#This Row],[qtytoShipFuture]]*Table_Query_from_Mac10[[#This Row],[Future-cost]]</f>
        <v>24.2</v>
      </c>
      <c r="V1130" s="47">
        <f>Table_Query_from_Mac10[[#This Row],[qtytoShipFuture]]-Table_Query_from_Mac10[[#This Row],[qty_to_ship]]</f>
        <v>0</v>
      </c>
      <c r="W1130" s="47">
        <f>Table_Query_from_Mac10[[#This Row],[UnitPriceFuture]]</f>
        <v>10.6197</v>
      </c>
      <c r="X1130" s="47">
        <f>Table_Query_from_Mac10[[#This Row],[Unit Increase]]*Table_Query_from_Mac10[[#This Row],[UnitPriceFuture]]</f>
        <v>0</v>
      </c>
      <c r="Y1130" s="47">
        <f>Table_Query_from_Mac10[[#This Row],[Unit Increase]]*Table_Query_from_Mac10[[#This Row],[Future-cost]]</f>
        <v>0</v>
      </c>
      <c r="Z1130" s="47">
        <f>-(Table_Query_from_Mac10[[#This Row],[Incremental Sales]]+((Table_Query_from_Mac10[[#This Row],[Incremental Sales]]*-(SUM(Summary!$S$8:$S$9)))))*Summary!$S$18</f>
        <v>0</v>
      </c>
      <c r="AA1130" s="47">
        <f>IFERROR(Table_Query_from_Mac10[[#This Row],[Incremental Cost]]/Table_Query_from_Mac10[[#This Row],[Incremental Sales]],0)</f>
        <v>0</v>
      </c>
      <c r="AB1130" s="47">
        <f>IFERROR(Table_Query_from_Mac10[[#This Row],[TotalCostFuture]]/Table_Query_from_Mac10[[#This Row],[totalsalesFuture]],0)</f>
        <v>0.45575675395726806</v>
      </c>
      <c r="AN1130" s="30">
        <v>20</v>
      </c>
      <c r="AO1130">
        <f t="shared" si="34"/>
        <v>5</v>
      </c>
      <c r="AQ1130" s="30">
        <v>33.35</v>
      </c>
      <c r="AR1130">
        <f t="shared" si="35"/>
        <v>11.67</v>
      </c>
    </row>
    <row r="1131" spans="1:44" x14ac:dyDescent="0.25">
      <c r="A1131">
        <v>90111</v>
      </c>
      <c r="B1131">
        <v>1</v>
      </c>
      <c r="C1131" t="s">
        <v>58</v>
      </c>
      <c r="D1131" t="s">
        <v>49</v>
      </c>
      <c r="E1131">
        <v>36</v>
      </c>
      <c r="F1131">
        <v>3.74</v>
      </c>
      <c r="G1131">
        <v>7.88</v>
      </c>
      <c r="H1131" s="1">
        <v>44862</v>
      </c>
      <c r="I1131" s="20">
        <v>0</v>
      </c>
      <c r="J1131" s="47">
        <f>Table_Query_from_Mac10[[#This Row],[unit_price]]-(Table_Query_from_Mac10[[#This Row],[unit_price]]*(Table_Query_from_Mac10[[#This Row],[discount_pct]]/100))</f>
        <v>7.88</v>
      </c>
      <c r="K1131" s="47">
        <f>Table_Query_from_Mac10[[#This Row],[unit_cost]]</f>
        <v>3.74</v>
      </c>
      <c r="L1131" s="47">
        <f>Table_Query_from_Mac10[[#This Row],[Live-cost]]*(1+Table_Query_from_Mac10[[#This Row],[CogsIncreasebyTYPE]])</f>
        <v>3.74</v>
      </c>
      <c r="M1131" s="47">
        <f>Table_Query_from_Mac10[[#This Row],[Live-cost]]*Table_Query_from_Mac10[[#This Row],[qty_to_ship]]</f>
        <v>134.64000000000001</v>
      </c>
      <c r="N1131" s="47">
        <f>IF(Table_Query_from_Mac10[[#This Row],[item_no]]="KDA",-Table_Query_from_Mac10[[#This Row],[unit_price]],Table_Query_from_Mac10[[#This Row],[Net Unit]]*Table_Query_from_Mac10[[#This Row],[qty_to_ship]])</f>
        <v>283.68</v>
      </c>
      <c r="O1131" s="47">
        <f>SUMIFS(Summary!C:C,Summary!H:H,Table_Query_from_Mac10[[#This Row],[Juiceoc]])</f>
        <v>0</v>
      </c>
      <c r="P1131" s="47">
        <f>SUMIFS(Summary!D:D,Summary!H:H,Table_Query_from_Mac10[[#This Row],[Juiceoc]])</f>
        <v>0</v>
      </c>
      <c r="Q1131" s="47">
        <f>SUMIFS(Summary!E:E,Summary!H:H,Table_Query_from_Mac10[[#This Row],[Juiceoc]])</f>
        <v>0</v>
      </c>
      <c r="R1131" s="47">
        <f>Table_Query_from_Mac10[[#This Row],[Net Unit]]*(1+Table_Query_from_Mac10[[#This Row],[PriceIncreasebyType]])</f>
        <v>7.88</v>
      </c>
      <c r="S1131" s="47">
        <f>Table_Query_from_Mac10[[#This Row],[UnitPriceFuture]]*Table_Query_from_Mac10[[#This Row],[qtytoShipFuture]]</f>
        <v>283.68</v>
      </c>
      <c r="T1131" s="47">
        <f>ROUND(Table_Query_from_Mac10[[#This Row],[qty_to_ship]]*(1+Table_Query_from_Mac10[[#This Row],[VolumeIncreasebyType]]),0)</f>
        <v>36</v>
      </c>
      <c r="U1131" s="47">
        <f>Table_Query_from_Mac10[[#This Row],[qtytoShipFuture]]*Table_Query_from_Mac10[[#This Row],[Future-cost]]</f>
        <v>134.64000000000001</v>
      </c>
      <c r="V1131" s="47">
        <f>Table_Query_from_Mac10[[#This Row],[qtytoShipFuture]]-Table_Query_from_Mac10[[#This Row],[qty_to_ship]]</f>
        <v>0</v>
      </c>
      <c r="W1131" s="47">
        <f>Table_Query_from_Mac10[[#This Row],[UnitPriceFuture]]</f>
        <v>7.88</v>
      </c>
      <c r="X1131" s="47">
        <f>Table_Query_from_Mac10[[#This Row],[Unit Increase]]*Table_Query_from_Mac10[[#This Row],[UnitPriceFuture]]</f>
        <v>0</v>
      </c>
      <c r="Y1131" s="47">
        <f>Table_Query_from_Mac10[[#This Row],[Unit Increase]]*Table_Query_from_Mac10[[#This Row],[Future-cost]]</f>
        <v>0</v>
      </c>
      <c r="Z1131" s="47">
        <f>-(Table_Query_from_Mac10[[#This Row],[Incremental Sales]]+((Table_Query_from_Mac10[[#This Row],[Incremental Sales]]*-(SUM(Summary!$S$8:$S$9)))))*Summary!$S$18</f>
        <v>0</v>
      </c>
      <c r="AA1131" s="47">
        <f>IFERROR(Table_Query_from_Mac10[[#This Row],[Incremental Cost]]/Table_Query_from_Mac10[[#This Row],[Incremental Sales]],0)</f>
        <v>0</v>
      </c>
      <c r="AB1131" s="47">
        <f>IFERROR(Table_Query_from_Mac10[[#This Row],[TotalCostFuture]]/Table_Query_from_Mac10[[#This Row],[totalsalesFuture]],0)</f>
        <v>0.47461928934010156</v>
      </c>
      <c r="AN1131" s="31">
        <v>144</v>
      </c>
      <c r="AO1131">
        <f t="shared" si="34"/>
        <v>36</v>
      </c>
      <c r="AQ1131" s="31">
        <v>22.51</v>
      </c>
      <c r="AR1131">
        <f t="shared" si="35"/>
        <v>7.88</v>
      </c>
    </row>
    <row r="1132" spans="1:44" x14ac:dyDescent="0.25">
      <c r="A1132">
        <v>90111</v>
      </c>
      <c r="B1132">
        <v>2</v>
      </c>
      <c r="C1132" t="s">
        <v>59</v>
      </c>
      <c r="D1132" t="s">
        <v>49</v>
      </c>
      <c r="E1132">
        <v>25</v>
      </c>
      <c r="F1132">
        <v>4.2699999999999996</v>
      </c>
      <c r="G1132">
        <v>9.24</v>
      </c>
      <c r="H1132" s="1">
        <v>44862</v>
      </c>
      <c r="I1132" s="20">
        <v>0</v>
      </c>
      <c r="J1132" s="47">
        <f>Table_Query_from_Mac10[[#This Row],[unit_price]]-(Table_Query_from_Mac10[[#This Row],[unit_price]]*(Table_Query_from_Mac10[[#This Row],[discount_pct]]/100))</f>
        <v>9.24</v>
      </c>
      <c r="K1132" s="47">
        <f>Table_Query_from_Mac10[[#This Row],[unit_cost]]</f>
        <v>4.2699999999999996</v>
      </c>
      <c r="L1132" s="47">
        <f>Table_Query_from_Mac10[[#This Row],[Live-cost]]*(1+Table_Query_from_Mac10[[#This Row],[CogsIncreasebyTYPE]])</f>
        <v>4.2699999999999996</v>
      </c>
      <c r="M1132" s="47">
        <f>Table_Query_from_Mac10[[#This Row],[Live-cost]]*Table_Query_from_Mac10[[#This Row],[qty_to_ship]]</f>
        <v>106.74999999999999</v>
      </c>
      <c r="N1132" s="47">
        <f>IF(Table_Query_from_Mac10[[#This Row],[item_no]]="KDA",-Table_Query_from_Mac10[[#This Row],[unit_price]],Table_Query_from_Mac10[[#This Row],[Net Unit]]*Table_Query_from_Mac10[[#This Row],[qty_to_ship]])</f>
        <v>231</v>
      </c>
      <c r="O1132" s="47">
        <f>SUMIFS(Summary!C:C,Summary!H:H,Table_Query_from_Mac10[[#This Row],[Juiceoc]])</f>
        <v>0</v>
      </c>
      <c r="P1132" s="47">
        <f>SUMIFS(Summary!D:D,Summary!H:H,Table_Query_from_Mac10[[#This Row],[Juiceoc]])</f>
        <v>0</v>
      </c>
      <c r="Q1132" s="47">
        <f>SUMIFS(Summary!E:E,Summary!H:H,Table_Query_from_Mac10[[#This Row],[Juiceoc]])</f>
        <v>0</v>
      </c>
      <c r="R1132" s="47">
        <f>Table_Query_from_Mac10[[#This Row],[Net Unit]]*(1+Table_Query_from_Mac10[[#This Row],[PriceIncreasebyType]])</f>
        <v>9.24</v>
      </c>
      <c r="S1132" s="47">
        <f>Table_Query_from_Mac10[[#This Row],[UnitPriceFuture]]*Table_Query_from_Mac10[[#This Row],[qtytoShipFuture]]</f>
        <v>231</v>
      </c>
      <c r="T1132" s="47">
        <f>ROUND(Table_Query_from_Mac10[[#This Row],[qty_to_ship]]*(1+Table_Query_from_Mac10[[#This Row],[VolumeIncreasebyType]]),0)</f>
        <v>25</v>
      </c>
      <c r="U1132" s="47">
        <f>Table_Query_from_Mac10[[#This Row],[qtytoShipFuture]]*Table_Query_from_Mac10[[#This Row],[Future-cost]]</f>
        <v>106.74999999999999</v>
      </c>
      <c r="V1132" s="47">
        <f>Table_Query_from_Mac10[[#This Row],[qtytoShipFuture]]-Table_Query_from_Mac10[[#This Row],[qty_to_ship]]</f>
        <v>0</v>
      </c>
      <c r="W1132" s="47">
        <f>Table_Query_from_Mac10[[#This Row],[UnitPriceFuture]]</f>
        <v>9.24</v>
      </c>
      <c r="X1132" s="47">
        <f>Table_Query_from_Mac10[[#This Row],[Unit Increase]]*Table_Query_from_Mac10[[#This Row],[UnitPriceFuture]]</f>
        <v>0</v>
      </c>
      <c r="Y1132" s="47">
        <f>Table_Query_from_Mac10[[#This Row],[Unit Increase]]*Table_Query_from_Mac10[[#This Row],[Future-cost]]</f>
        <v>0</v>
      </c>
      <c r="Z1132" s="47">
        <f>-(Table_Query_from_Mac10[[#This Row],[Incremental Sales]]+((Table_Query_from_Mac10[[#This Row],[Incremental Sales]]*-(SUM(Summary!$S$8:$S$9)))))*Summary!$S$18</f>
        <v>0</v>
      </c>
      <c r="AA1132" s="47">
        <f>IFERROR(Table_Query_from_Mac10[[#This Row],[Incremental Cost]]/Table_Query_from_Mac10[[#This Row],[Incremental Sales]],0)</f>
        <v>0</v>
      </c>
      <c r="AB1132" s="47">
        <f>IFERROR(Table_Query_from_Mac10[[#This Row],[TotalCostFuture]]/Table_Query_from_Mac10[[#This Row],[totalsalesFuture]],0)</f>
        <v>0.46212121212121204</v>
      </c>
      <c r="AN1132" s="30">
        <v>100</v>
      </c>
      <c r="AO1132">
        <f t="shared" si="34"/>
        <v>25</v>
      </c>
      <c r="AQ1132" s="30">
        <v>26.39</v>
      </c>
      <c r="AR1132">
        <f t="shared" si="35"/>
        <v>9.24</v>
      </c>
    </row>
    <row r="1133" spans="1:44" x14ac:dyDescent="0.25">
      <c r="A1133">
        <v>90111</v>
      </c>
      <c r="B1133">
        <v>3</v>
      </c>
      <c r="C1133" t="s">
        <v>59</v>
      </c>
      <c r="D1133" t="s">
        <v>49</v>
      </c>
      <c r="E1133">
        <v>50</v>
      </c>
      <c r="F1133">
        <v>4.74</v>
      </c>
      <c r="G1133">
        <v>10.36</v>
      </c>
      <c r="H1133" s="1">
        <v>44862</v>
      </c>
      <c r="I1133" s="20">
        <v>0</v>
      </c>
      <c r="J1133" s="47">
        <f>Table_Query_from_Mac10[[#This Row],[unit_price]]-(Table_Query_from_Mac10[[#This Row],[unit_price]]*(Table_Query_from_Mac10[[#This Row],[discount_pct]]/100))</f>
        <v>10.36</v>
      </c>
      <c r="K1133" s="47">
        <f>Table_Query_from_Mac10[[#This Row],[unit_cost]]</f>
        <v>4.74</v>
      </c>
      <c r="L1133" s="47">
        <f>Table_Query_from_Mac10[[#This Row],[Live-cost]]*(1+Table_Query_from_Mac10[[#This Row],[CogsIncreasebyTYPE]])</f>
        <v>4.74</v>
      </c>
      <c r="M1133" s="47">
        <f>Table_Query_from_Mac10[[#This Row],[Live-cost]]*Table_Query_from_Mac10[[#This Row],[qty_to_ship]]</f>
        <v>237</v>
      </c>
      <c r="N1133" s="47">
        <f>IF(Table_Query_from_Mac10[[#This Row],[item_no]]="KDA",-Table_Query_from_Mac10[[#This Row],[unit_price]],Table_Query_from_Mac10[[#This Row],[Net Unit]]*Table_Query_from_Mac10[[#This Row],[qty_to_ship]])</f>
        <v>518</v>
      </c>
      <c r="O1133" s="47">
        <f>SUMIFS(Summary!C:C,Summary!H:H,Table_Query_from_Mac10[[#This Row],[Juiceoc]])</f>
        <v>0</v>
      </c>
      <c r="P1133" s="47">
        <f>SUMIFS(Summary!D:D,Summary!H:H,Table_Query_from_Mac10[[#This Row],[Juiceoc]])</f>
        <v>0</v>
      </c>
      <c r="Q1133" s="47">
        <f>SUMIFS(Summary!E:E,Summary!H:H,Table_Query_from_Mac10[[#This Row],[Juiceoc]])</f>
        <v>0</v>
      </c>
      <c r="R1133" s="47">
        <f>Table_Query_from_Mac10[[#This Row],[Net Unit]]*(1+Table_Query_from_Mac10[[#This Row],[PriceIncreasebyType]])</f>
        <v>10.36</v>
      </c>
      <c r="S1133" s="47">
        <f>Table_Query_from_Mac10[[#This Row],[UnitPriceFuture]]*Table_Query_from_Mac10[[#This Row],[qtytoShipFuture]]</f>
        <v>518</v>
      </c>
      <c r="T1133" s="47">
        <f>ROUND(Table_Query_from_Mac10[[#This Row],[qty_to_ship]]*(1+Table_Query_from_Mac10[[#This Row],[VolumeIncreasebyType]]),0)</f>
        <v>50</v>
      </c>
      <c r="U1133" s="47">
        <f>Table_Query_from_Mac10[[#This Row],[qtytoShipFuture]]*Table_Query_from_Mac10[[#This Row],[Future-cost]]</f>
        <v>237</v>
      </c>
      <c r="V1133" s="47">
        <f>Table_Query_from_Mac10[[#This Row],[qtytoShipFuture]]-Table_Query_from_Mac10[[#This Row],[qty_to_ship]]</f>
        <v>0</v>
      </c>
      <c r="W1133" s="47">
        <f>Table_Query_from_Mac10[[#This Row],[UnitPriceFuture]]</f>
        <v>10.36</v>
      </c>
      <c r="X1133" s="47">
        <f>Table_Query_from_Mac10[[#This Row],[Unit Increase]]*Table_Query_from_Mac10[[#This Row],[UnitPriceFuture]]</f>
        <v>0</v>
      </c>
      <c r="Y1133" s="47">
        <f>Table_Query_from_Mac10[[#This Row],[Unit Increase]]*Table_Query_from_Mac10[[#This Row],[Future-cost]]</f>
        <v>0</v>
      </c>
      <c r="Z1133" s="47">
        <f>-(Table_Query_from_Mac10[[#This Row],[Incremental Sales]]+((Table_Query_from_Mac10[[#This Row],[Incremental Sales]]*-(SUM(Summary!$S$8:$S$9)))))*Summary!$S$18</f>
        <v>0</v>
      </c>
      <c r="AA1133" s="47">
        <f>IFERROR(Table_Query_from_Mac10[[#This Row],[Incremental Cost]]/Table_Query_from_Mac10[[#This Row],[Incremental Sales]],0)</f>
        <v>0</v>
      </c>
      <c r="AB1133" s="47">
        <f>IFERROR(Table_Query_from_Mac10[[#This Row],[TotalCostFuture]]/Table_Query_from_Mac10[[#This Row],[totalsalesFuture]],0)</f>
        <v>0.4575289575289575</v>
      </c>
      <c r="AN1133" s="31">
        <v>200</v>
      </c>
      <c r="AO1133">
        <f t="shared" si="34"/>
        <v>50</v>
      </c>
      <c r="AQ1133" s="31">
        <v>29.59</v>
      </c>
      <c r="AR1133">
        <f t="shared" si="35"/>
        <v>10.36</v>
      </c>
    </row>
    <row r="1134" spans="1:44" x14ac:dyDescent="0.25">
      <c r="A1134">
        <v>90111</v>
      </c>
      <c r="B1134">
        <v>4</v>
      </c>
      <c r="C1134" t="s">
        <v>59</v>
      </c>
      <c r="D1134" t="s">
        <v>49</v>
      </c>
      <c r="E1134">
        <v>40</v>
      </c>
      <c r="F1134">
        <v>5.21</v>
      </c>
      <c r="G1134">
        <v>11.4</v>
      </c>
      <c r="H1134" s="1">
        <v>44862</v>
      </c>
      <c r="I1134" s="20">
        <v>0</v>
      </c>
      <c r="J1134" s="47">
        <f>Table_Query_from_Mac10[[#This Row],[unit_price]]-(Table_Query_from_Mac10[[#This Row],[unit_price]]*(Table_Query_from_Mac10[[#This Row],[discount_pct]]/100))</f>
        <v>11.4</v>
      </c>
      <c r="K1134" s="47">
        <f>Table_Query_from_Mac10[[#This Row],[unit_cost]]</f>
        <v>5.21</v>
      </c>
      <c r="L1134" s="47">
        <f>Table_Query_from_Mac10[[#This Row],[Live-cost]]*(1+Table_Query_from_Mac10[[#This Row],[CogsIncreasebyTYPE]])</f>
        <v>5.21</v>
      </c>
      <c r="M1134" s="47">
        <f>Table_Query_from_Mac10[[#This Row],[Live-cost]]*Table_Query_from_Mac10[[#This Row],[qty_to_ship]]</f>
        <v>208.4</v>
      </c>
      <c r="N1134" s="47">
        <f>IF(Table_Query_from_Mac10[[#This Row],[item_no]]="KDA",-Table_Query_from_Mac10[[#This Row],[unit_price]],Table_Query_from_Mac10[[#This Row],[Net Unit]]*Table_Query_from_Mac10[[#This Row],[qty_to_ship]])</f>
        <v>456</v>
      </c>
      <c r="O1134" s="47">
        <f>SUMIFS(Summary!C:C,Summary!H:H,Table_Query_from_Mac10[[#This Row],[Juiceoc]])</f>
        <v>0</v>
      </c>
      <c r="P1134" s="47">
        <f>SUMIFS(Summary!D:D,Summary!H:H,Table_Query_from_Mac10[[#This Row],[Juiceoc]])</f>
        <v>0</v>
      </c>
      <c r="Q1134" s="47">
        <f>SUMIFS(Summary!E:E,Summary!H:H,Table_Query_from_Mac10[[#This Row],[Juiceoc]])</f>
        <v>0</v>
      </c>
      <c r="R1134" s="47">
        <f>Table_Query_from_Mac10[[#This Row],[Net Unit]]*(1+Table_Query_from_Mac10[[#This Row],[PriceIncreasebyType]])</f>
        <v>11.4</v>
      </c>
      <c r="S1134" s="47">
        <f>Table_Query_from_Mac10[[#This Row],[UnitPriceFuture]]*Table_Query_from_Mac10[[#This Row],[qtytoShipFuture]]</f>
        <v>456</v>
      </c>
      <c r="T1134" s="47">
        <f>ROUND(Table_Query_from_Mac10[[#This Row],[qty_to_ship]]*(1+Table_Query_from_Mac10[[#This Row],[VolumeIncreasebyType]]),0)</f>
        <v>40</v>
      </c>
      <c r="U1134" s="47">
        <f>Table_Query_from_Mac10[[#This Row],[qtytoShipFuture]]*Table_Query_from_Mac10[[#This Row],[Future-cost]]</f>
        <v>208.4</v>
      </c>
      <c r="V1134" s="47">
        <f>Table_Query_from_Mac10[[#This Row],[qtytoShipFuture]]-Table_Query_from_Mac10[[#This Row],[qty_to_ship]]</f>
        <v>0</v>
      </c>
      <c r="W1134" s="47">
        <f>Table_Query_from_Mac10[[#This Row],[UnitPriceFuture]]</f>
        <v>11.4</v>
      </c>
      <c r="X1134" s="47">
        <f>Table_Query_from_Mac10[[#This Row],[Unit Increase]]*Table_Query_from_Mac10[[#This Row],[UnitPriceFuture]]</f>
        <v>0</v>
      </c>
      <c r="Y1134" s="47">
        <f>Table_Query_from_Mac10[[#This Row],[Unit Increase]]*Table_Query_from_Mac10[[#This Row],[Future-cost]]</f>
        <v>0</v>
      </c>
      <c r="Z1134" s="47">
        <f>-(Table_Query_from_Mac10[[#This Row],[Incremental Sales]]+((Table_Query_from_Mac10[[#This Row],[Incremental Sales]]*-(SUM(Summary!$S$8:$S$9)))))*Summary!$S$18</f>
        <v>0</v>
      </c>
      <c r="AA1134" s="47">
        <f>IFERROR(Table_Query_from_Mac10[[#This Row],[Incremental Cost]]/Table_Query_from_Mac10[[#This Row],[Incremental Sales]],0)</f>
        <v>0</v>
      </c>
      <c r="AB1134" s="47">
        <f>IFERROR(Table_Query_from_Mac10[[#This Row],[TotalCostFuture]]/Table_Query_from_Mac10[[#This Row],[totalsalesFuture]],0)</f>
        <v>0.45701754385964916</v>
      </c>
      <c r="AN1134" s="30">
        <v>160</v>
      </c>
      <c r="AO1134">
        <f t="shared" si="34"/>
        <v>40</v>
      </c>
      <c r="AQ1134" s="30">
        <v>32.57</v>
      </c>
      <c r="AR1134">
        <f t="shared" si="35"/>
        <v>11.4</v>
      </c>
    </row>
    <row r="1135" spans="1:44" x14ac:dyDescent="0.25">
      <c r="A1135">
        <v>90111</v>
      </c>
      <c r="B1135">
        <v>5</v>
      </c>
      <c r="C1135" t="s">
        <v>59</v>
      </c>
      <c r="D1135" t="s">
        <v>49</v>
      </c>
      <c r="E1135">
        <v>32</v>
      </c>
      <c r="F1135">
        <v>5.7</v>
      </c>
      <c r="G1135">
        <v>12.32</v>
      </c>
      <c r="H1135" s="1">
        <v>44862</v>
      </c>
      <c r="I1135" s="20">
        <v>0</v>
      </c>
      <c r="J1135" s="47">
        <f>Table_Query_from_Mac10[[#This Row],[unit_price]]-(Table_Query_from_Mac10[[#This Row],[unit_price]]*(Table_Query_from_Mac10[[#This Row],[discount_pct]]/100))</f>
        <v>12.32</v>
      </c>
      <c r="K1135" s="47">
        <f>Table_Query_from_Mac10[[#This Row],[unit_cost]]</f>
        <v>5.7</v>
      </c>
      <c r="L1135" s="47">
        <f>Table_Query_from_Mac10[[#This Row],[Live-cost]]*(1+Table_Query_from_Mac10[[#This Row],[CogsIncreasebyTYPE]])</f>
        <v>5.7</v>
      </c>
      <c r="M1135" s="47">
        <f>Table_Query_from_Mac10[[#This Row],[Live-cost]]*Table_Query_from_Mac10[[#This Row],[qty_to_ship]]</f>
        <v>182.4</v>
      </c>
      <c r="N1135" s="47">
        <f>IF(Table_Query_from_Mac10[[#This Row],[item_no]]="KDA",-Table_Query_from_Mac10[[#This Row],[unit_price]],Table_Query_from_Mac10[[#This Row],[Net Unit]]*Table_Query_from_Mac10[[#This Row],[qty_to_ship]])</f>
        <v>394.24</v>
      </c>
      <c r="O1135" s="47">
        <f>SUMIFS(Summary!C:C,Summary!H:H,Table_Query_from_Mac10[[#This Row],[Juiceoc]])</f>
        <v>0</v>
      </c>
      <c r="P1135" s="47">
        <f>SUMIFS(Summary!D:D,Summary!H:H,Table_Query_from_Mac10[[#This Row],[Juiceoc]])</f>
        <v>0</v>
      </c>
      <c r="Q1135" s="47">
        <f>SUMIFS(Summary!E:E,Summary!H:H,Table_Query_from_Mac10[[#This Row],[Juiceoc]])</f>
        <v>0</v>
      </c>
      <c r="R1135" s="47">
        <f>Table_Query_from_Mac10[[#This Row],[Net Unit]]*(1+Table_Query_from_Mac10[[#This Row],[PriceIncreasebyType]])</f>
        <v>12.32</v>
      </c>
      <c r="S1135" s="47">
        <f>Table_Query_from_Mac10[[#This Row],[UnitPriceFuture]]*Table_Query_from_Mac10[[#This Row],[qtytoShipFuture]]</f>
        <v>394.24</v>
      </c>
      <c r="T1135" s="47">
        <f>ROUND(Table_Query_from_Mac10[[#This Row],[qty_to_ship]]*(1+Table_Query_from_Mac10[[#This Row],[VolumeIncreasebyType]]),0)</f>
        <v>32</v>
      </c>
      <c r="U1135" s="47">
        <f>Table_Query_from_Mac10[[#This Row],[qtytoShipFuture]]*Table_Query_from_Mac10[[#This Row],[Future-cost]]</f>
        <v>182.4</v>
      </c>
      <c r="V1135" s="47">
        <f>Table_Query_from_Mac10[[#This Row],[qtytoShipFuture]]-Table_Query_from_Mac10[[#This Row],[qty_to_ship]]</f>
        <v>0</v>
      </c>
      <c r="W1135" s="47">
        <f>Table_Query_from_Mac10[[#This Row],[UnitPriceFuture]]</f>
        <v>12.32</v>
      </c>
      <c r="X1135" s="47">
        <f>Table_Query_from_Mac10[[#This Row],[Unit Increase]]*Table_Query_from_Mac10[[#This Row],[UnitPriceFuture]]</f>
        <v>0</v>
      </c>
      <c r="Y1135" s="47">
        <f>Table_Query_from_Mac10[[#This Row],[Unit Increase]]*Table_Query_from_Mac10[[#This Row],[Future-cost]]</f>
        <v>0</v>
      </c>
      <c r="Z1135" s="47">
        <f>-(Table_Query_from_Mac10[[#This Row],[Incremental Sales]]+((Table_Query_from_Mac10[[#This Row],[Incremental Sales]]*-(SUM(Summary!$S$8:$S$9)))))*Summary!$S$18</f>
        <v>0</v>
      </c>
      <c r="AA1135" s="47">
        <f>IFERROR(Table_Query_from_Mac10[[#This Row],[Incremental Cost]]/Table_Query_from_Mac10[[#This Row],[Incremental Sales]],0)</f>
        <v>0</v>
      </c>
      <c r="AB1135" s="47">
        <f>IFERROR(Table_Query_from_Mac10[[#This Row],[TotalCostFuture]]/Table_Query_from_Mac10[[#This Row],[totalsalesFuture]],0)</f>
        <v>0.46266233766233766</v>
      </c>
      <c r="AN1135" s="31">
        <v>128</v>
      </c>
      <c r="AO1135">
        <f t="shared" si="34"/>
        <v>32</v>
      </c>
      <c r="AQ1135" s="31">
        <v>35.19</v>
      </c>
      <c r="AR1135">
        <f t="shared" si="35"/>
        <v>12.32</v>
      </c>
    </row>
    <row r="1136" spans="1:44" x14ac:dyDescent="0.25">
      <c r="A1136">
        <v>90073</v>
      </c>
      <c r="B1136">
        <v>8</v>
      </c>
      <c r="C1136" t="s">
        <v>55</v>
      </c>
      <c r="D1136" t="s">
        <v>81</v>
      </c>
      <c r="E1136">
        <v>0</v>
      </c>
      <c r="F1136">
        <v>8.64</v>
      </c>
      <c r="G1136">
        <v>22.99</v>
      </c>
      <c r="H1136" s="1">
        <v>44839</v>
      </c>
      <c r="I1136" s="20">
        <v>7</v>
      </c>
      <c r="J1136" s="47">
        <f>Table_Query_from_Mac10[[#This Row],[unit_price]]-(Table_Query_from_Mac10[[#This Row],[unit_price]]*(Table_Query_from_Mac10[[#This Row],[discount_pct]]/100))</f>
        <v>21.380699999999997</v>
      </c>
      <c r="K1136" s="47">
        <f>Table_Query_from_Mac10[[#This Row],[unit_cost]]</f>
        <v>8.64</v>
      </c>
      <c r="L1136" s="47">
        <f>Table_Query_from_Mac10[[#This Row],[Live-cost]]*(1+Table_Query_from_Mac10[[#This Row],[CogsIncreasebyTYPE]])</f>
        <v>8.64</v>
      </c>
      <c r="M1136" s="47">
        <f>Table_Query_from_Mac10[[#This Row],[Live-cost]]*Table_Query_from_Mac10[[#This Row],[qty_to_ship]]</f>
        <v>0</v>
      </c>
      <c r="N1136" s="47">
        <f>IF(Table_Query_from_Mac10[[#This Row],[item_no]]="KDA",-Table_Query_from_Mac10[[#This Row],[unit_price]],Table_Query_from_Mac10[[#This Row],[Net Unit]]*Table_Query_from_Mac10[[#This Row],[qty_to_ship]])</f>
        <v>0</v>
      </c>
      <c r="O1136" s="47">
        <f>SUMIFS(Summary!C:C,Summary!H:H,Table_Query_from_Mac10[[#This Row],[Juiceoc]])</f>
        <v>0</v>
      </c>
      <c r="P1136" s="47">
        <f>SUMIFS(Summary!D:D,Summary!H:H,Table_Query_from_Mac10[[#This Row],[Juiceoc]])</f>
        <v>0</v>
      </c>
      <c r="Q1136" s="47">
        <f>SUMIFS(Summary!E:E,Summary!H:H,Table_Query_from_Mac10[[#This Row],[Juiceoc]])</f>
        <v>0</v>
      </c>
      <c r="R1136" s="47">
        <f>Table_Query_from_Mac10[[#This Row],[Net Unit]]*(1+Table_Query_from_Mac10[[#This Row],[PriceIncreasebyType]])</f>
        <v>21.380699999999997</v>
      </c>
      <c r="S1136" s="47">
        <f>Table_Query_from_Mac10[[#This Row],[UnitPriceFuture]]*Table_Query_from_Mac10[[#This Row],[qtytoShipFuture]]</f>
        <v>0</v>
      </c>
      <c r="T1136" s="47">
        <f>ROUND(Table_Query_from_Mac10[[#This Row],[qty_to_ship]]*(1+Table_Query_from_Mac10[[#This Row],[VolumeIncreasebyType]]),0)</f>
        <v>0</v>
      </c>
      <c r="U1136" s="47">
        <f>Table_Query_from_Mac10[[#This Row],[qtytoShipFuture]]*Table_Query_from_Mac10[[#This Row],[Future-cost]]</f>
        <v>0</v>
      </c>
      <c r="V1136" s="47">
        <f>Table_Query_from_Mac10[[#This Row],[qtytoShipFuture]]-Table_Query_from_Mac10[[#This Row],[qty_to_ship]]</f>
        <v>0</v>
      </c>
      <c r="W1136" s="47">
        <f>Table_Query_from_Mac10[[#This Row],[UnitPriceFuture]]</f>
        <v>21.380699999999997</v>
      </c>
      <c r="X1136" s="47">
        <f>Table_Query_from_Mac10[[#This Row],[Unit Increase]]*Table_Query_from_Mac10[[#This Row],[UnitPriceFuture]]</f>
        <v>0</v>
      </c>
      <c r="Y1136" s="47">
        <f>Table_Query_from_Mac10[[#This Row],[Unit Increase]]*Table_Query_from_Mac10[[#This Row],[Future-cost]]</f>
        <v>0</v>
      </c>
      <c r="Z1136" s="47">
        <f>-(Table_Query_from_Mac10[[#This Row],[Incremental Sales]]+((Table_Query_from_Mac10[[#This Row],[Incremental Sales]]*-(SUM(Summary!$S$8:$S$9)))))*Summary!$S$18</f>
        <v>0</v>
      </c>
      <c r="AA1136" s="47">
        <f>IFERROR(Table_Query_from_Mac10[[#This Row],[Incremental Cost]]/Table_Query_from_Mac10[[#This Row],[Incremental Sales]],0)</f>
        <v>0</v>
      </c>
      <c r="AB1136" s="47">
        <f>IFERROR(Table_Query_from_Mac10[[#This Row],[TotalCostFuture]]/Table_Query_from_Mac10[[#This Row],[totalsalesFuture]],0)</f>
        <v>0</v>
      </c>
      <c r="AN1136" s="30">
        <v>0</v>
      </c>
      <c r="AO1136">
        <f t="shared" si="34"/>
        <v>0</v>
      </c>
      <c r="AQ1136" s="30">
        <v>65.680000000000007</v>
      </c>
      <c r="AR1136">
        <f t="shared" si="35"/>
        <v>22.99</v>
      </c>
    </row>
    <row r="1137" spans="1:44" x14ac:dyDescent="0.25">
      <c r="A1137">
        <v>90073</v>
      </c>
      <c r="B1137">
        <v>9</v>
      </c>
      <c r="C1137" t="s">
        <v>55</v>
      </c>
      <c r="D1137" t="s">
        <v>81</v>
      </c>
      <c r="E1137">
        <v>1</v>
      </c>
      <c r="F1137">
        <v>13.35</v>
      </c>
      <c r="G1137">
        <v>38.020000000000003</v>
      </c>
      <c r="H1137" s="1">
        <v>44839</v>
      </c>
      <c r="I1137" s="20">
        <v>7</v>
      </c>
      <c r="J1137" s="47">
        <f>Table_Query_from_Mac10[[#This Row],[unit_price]]-(Table_Query_from_Mac10[[#This Row],[unit_price]]*(Table_Query_from_Mac10[[#This Row],[discount_pct]]/100))</f>
        <v>35.358600000000003</v>
      </c>
      <c r="K1137" s="47">
        <f>Table_Query_from_Mac10[[#This Row],[unit_cost]]</f>
        <v>13.35</v>
      </c>
      <c r="L1137" s="47">
        <f>Table_Query_from_Mac10[[#This Row],[Live-cost]]*(1+Table_Query_from_Mac10[[#This Row],[CogsIncreasebyTYPE]])</f>
        <v>13.35</v>
      </c>
      <c r="M1137" s="47">
        <f>Table_Query_from_Mac10[[#This Row],[Live-cost]]*Table_Query_from_Mac10[[#This Row],[qty_to_ship]]</f>
        <v>13.35</v>
      </c>
      <c r="N1137" s="47">
        <f>IF(Table_Query_from_Mac10[[#This Row],[item_no]]="KDA",-Table_Query_from_Mac10[[#This Row],[unit_price]],Table_Query_from_Mac10[[#This Row],[Net Unit]]*Table_Query_from_Mac10[[#This Row],[qty_to_ship]])</f>
        <v>35.358600000000003</v>
      </c>
      <c r="O1137" s="47">
        <f>SUMIFS(Summary!C:C,Summary!H:H,Table_Query_from_Mac10[[#This Row],[Juiceoc]])</f>
        <v>0</v>
      </c>
      <c r="P1137" s="47">
        <f>SUMIFS(Summary!D:D,Summary!H:H,Table_Query_from_Mac10[[#This Row],[Juiceoc]])</f>
        <v>0</v>
      </c>
      <c r="Q1137" s="47">
        <f>SUMIFS(Summary!E:E,Summary!H:H,Table_Query_from_Mac10[[#This Row],[Juiceoc]])</f>
        <v>0</v>
      </c>
      <c r="R1137" s="47">
        <f>Table_Query_from_Mac10[[#This Row],[Net Unit]]*(1+Table_Query_from_Mac10[[#This Row],[PriceIncreasebyType]])</f>
        <v>35.358600000000003</v>
      </c>
      <c r="S1137" s="47">
        <f>Table_Query_from_Mac10[[#This Row],[UnitPriceFuture]]*Table_Query_from_Mac10[[#This Row],[qtytoShipFuture]]</f>
        <v>35.358600000000003</v>
      </c>
      <c r="T1137" s="47">
        <f>ROUND(Table_Query_from_Mac10[[#This Row],[qty_to_ship]]*(1+Table_Query_from_Mac10[[#This Row],[VolumeIncreasebyType]]),0)</f>
        <v>1</v>
      </c>
      <c r="U1137" s="47">
        <f>Table_Query_from_Mac10[[#This Row],[qtytoShipFuture]]*Table_Query_from_Mac10[[#This Row],[Future-cost]]</f>
        <v>13.35</v>
      </c>
      <c r="V1137" s="47">
        <f>Table_Query_from_Mac10[[#This Row],[qtytoShipFuture]]-Table_Query_from_Mac10[[#This Row],[qty_to_ship]]</f>
        <v>0</v>
      </c>
      <c r="W1137" s="47">
        <f>Table_Query_from_Mac10[[#This Row],[UnitPriceFuture]]</f>
        <v>35.358600000000003</v>
      </c>
      <c r="X1137" s="47">
        <f>Table_Query_from_Mac10[[#This Row],[Unit Increase]]*Table_Query_from_Mac10[[#This Row],[UnitPriceFuture]]</f>
        <v>0</v>
      </c>
      <c r="Y1137" s="47">
        <f>Table_Query_from_Mac10[[#This Row],[Unit Increase]]*Table_Query_from_Mac10[[#This Row],[Future-cost]]</f>
        <v>0</v>
      </c>
      <c r="Z1137" s="47">
        <f>-(Table_Query_from_Mac10[[#This Row],[Incremental Sales]]+((Table_Query_from_Mac10[[#This Row],[Incremental Sales]]*-(SUM(Summary!$S$8:$S$9)))))*Summary!$S$18</f>
        <v>0</v>
      </c>
      <c r="AA1137" s="47">
        <f>IFERROR(Table_Query_from_Mac10[[#This Row],[Incremental Cost]]/Table_Query_from_Mac10[[#This Row],[Incremental Sales]],0)</f>
        <v>0</v>
      </c>
      <c r="AB1137" s="47">
        <f>IFERROR(Table_Query_from_Mac10[[#This Row],[TotalCostFuture]]/Table_Query_from_Mac10[[#This Row],[totalsalesFuture]],0)</f>
        <v>0.3775601975191325</v>
      </c>
      <c r="AN1137" s="31">
        <v>4</v>
      </c>
      <c r="AO1137">
        <f t="shared" si="34"/>
        <v>1</v>
      </c>
      <c r="AQ1137" s="31">
        <v>108.63</v>
      </c>
      <c r="AR1137">
        <f t="shared" si="35"/>
        <v>38.020000000000003</v>
      </c>
    </row>
    <row r="1138" spans="1:44" x14ac:dyDescent="0.25">
      <c r="A1138">
        <v>90073</v>
      </c>
      <c r="B1138">
        <v>10</v>
      </c>
      <c r="C1138" t="s">
        <v>55</v>
      </c>
      <c r="D1138" t="s">
        <v>81</v>
      </c>
      <c r="E1138">
        <v>1</v>
      </c>
      <c r="F1138">
        <v>16.03</v>
      </c>
      <c r="G1138">
        <v>44.98</v>
      </c>
      <c r="H1138" s="1">
        <v>44839</v>
      </c>
      <c r="I1138" s="20">
        <v>7</v>
      </c>
      <c r="J1138" s="47">
        <f>Table_Query_from_Mac10[[#This Row],[unit_price]]-(Table_Query_from_Mac10[[#This Row],[unit_price]]*(Table_Query_from_Mac10[[#This Row],[discount_pct]]/100))</f>
        <v>41.831399999999995</v>
      </c>
      <c r="K1138" s="47">
        <f>Table_Query_from_Mac10[[#This Row],[unit_cost]]</f>
        <v>16.03</v>
      </c>
      <c r="L1138" s="47">
        <f>Table_Query_from_Mac10[[#This Row],[Live-cost]]*(1+Table_Query_from_Mac10[[#This Row],[CogsIncreasebyTYPE]])</f>
        <v>16.03</v>
      </c>
      <c r="M1138" s="47">
        <f>Table_Query_from_Mac10[[#This Row],[Live-cost]]*Table_Query_from_Mac10[[#This Row],[qty_to_ship]]</f>
        <v>16.03</v>
      </c>
      <c r="N1138" s="47">
        <f>IF(Table_Query_from_Mac10[[#This Row],[item_no]]="KDA",-Table_Query_from_Mac10[[#This Row],[unit_price]],Table_Query_from_Mac10[[#This Row],[Net Unit]]*Table_Query_from_Mac10[[#This Row],[qty_to_ship]])</f>
        <v>41.831399999999995</v>
      </c>
      <c r="O1138" s="47">
        <f>SUMIFS(Summary!C:C,Summary!H:H,Table_Query_from_Mac10[[#This Row],[Juiceoc]])</f>
        <v>0</v>
      </c>
      <c r="P1138" s="47">
        <f>SUMIFS(Summary!D:D,Summary!H:H,Table_Query_from_Mac10[[#This Row],[Juiceoc]])</f>
        <v>0</v>
      </c>
      <c r="Q1138" s="47">
        <f>SUMIFS(Summary!E:E,Summary!H:H,Table_Query_from_Mac10[[#This Row],[Juiceoc]])</f>
        <v>0</v>
      </c>
      <c r="R1138" s="47">
        <f>Table_Query_from_Mac10[[#This Row],[Net Unit]]*(1+Table_Query_from_Mac10[[#This Row],[PriceIncreasebyType]])</f>
        <v>41.831399999999995</v>
      </c>
      <c r="S1138" s="47">
        <f>Table_Query_from_Mac10[[#This Row],[UnitPriceFuture]]*Table_Query_from_Mac10[[#This Row],[qtytoShipFuture]]</f>
        <v>41.831399999999995</v>
      </c>
      <c r="T1138" s="47">
        <f>ROUND(Table_Query_from_Mac10[[#This Row],[qty_to_ship]]*(1+Table_Query_from_Mac10[[#This Row],[VolumeIncreasebyType]]),0)</f>
        <v>1</v>
      </c>
      <c r="U1138" s="47">
        <f>Table_Query_from_Mac10[[#This Row],[qtytoShipFuture]]*Table_Query_from_Mac10[[#This Row],[Future-cost]]</f>
        <v>16.03</v>
      </c>
      <c r="V1138" s="47">
        <f>Table_Query_from_Mac10[[#This Row],[qtytoShipFuture]]-Table_Query_from_Mac10[[#This Row],[qty_to_ship]]</f>
        <v>0</v>
      </c>
      <c r="W1138" s="47">
        <f>Table_Query_from_Mac10[[#This Row],[UnitPriceFuture]]</f>
        <v>41.831399999999995</v>
      </c>
      <c r="X1138" s="47">
        <f>Table_Query_from_Mac10[[#This Row],[Unit Increase]]*Table_Query_from_Mac10[[#This Row],[UnitPriceFuture]]</f>
        <v>0</v>
      </c>
      <c r="Y1138" s="47">
        <f>Table_Query_from_Mac10[[#This Row],[Unit Increase]]*Table_Query_from_Mac10[[#This Row],[Future-cost]]</f>
        <v>0</v>
      </c>
      <c r="Z1138" s="47">
        <f>-(Table_Query_from_Mac10[[#This Row],[Incremental Sales]]+((Table_Query_from_Mac10[[#This Row],[Incremental Sales]]*-(SUM(Summary!$S$8:$S$9)))))*Summary!$S$18</f>
        <v>0</v>
      </c>
      <c r="AA1138" s="47">
        <f>IFERROR(Table_Query_from_Mac10[[#This Row],[Incremental Cost]]/Table_Query_from_Mac10[[#This Row],[Incremental Sales]],0)</f>
        <v>0</v>
      </c>
      <c r="AB1138" s="47">
        <f>IFERROR(Table_Query_from_Mac10[[#This Row],[TotalCostFuture]]/Table_Query_from_Mac10[[#This Row],[totalsalesFuture]],0)</f>
        <v>0.3832049608667174</v>
      </c>
      <c r="AN1138" s="30">
        <v>4</v>
      </c>
      <c r="AO1138">
        <f t="shared" si="34"/>
        <v>1</v>
      </c>
      <c r="AQ1138" s="30">
        <v>128.52000000000001</v>
      </c>
      <c r="AR1138">
        <f t="shared" si="35"/>
        <v>44.98</v>
      </c>
    </row>
    <row r="1139" spans="1:44" x14ac:dyDescent="0.25">
      <c r="A1139">
        <v>90073</v>
      </c>
      <c r="B1139">
        <v>2</v>
      </c>
      <c r="C1139" t="s">
        <v>55</v>
      </c>
      <c r="D1139" t="s">
        <v>81</v>
      </c>
      <c r="E1139">
        <v>8</v>
      </c>
      <c r="F1139">
        <v>5.81</v>
      </c>
      <c r="G1139">
        <v>14.47</v>
      </c>
      <c r="H1139" s="1">
        <v>44846</v>
      </c>
      <c r="I1139" s="20">
        <v>7</v>
      </c>
      <c r="J1139" s="47">
        <f>Table_Query_from_Mac10[[#This Row],[unit_price]]-(Table_Query_from_Mac10[[#This Row],[unit_price]]*(Table_Query_from_Mac10[[#This Row],[discount_pct]]/100))</f>
        <v>13.457100000000001</v>
      </c>
      <c r="K1139" s="47">
        <f>Table_Query_from_Mac10[[#This Row],[unit_cost]]</f>
        <v>5.81</v>
      </c>
      <c r="L1139" s="47">
        <f>Table_Query_from_Mac10[[#This Row],[Live-cost]]*(1+Table_Query_from_Mac10[[#This Row],[CogsIncreasebyTYPE]])</f>
        <v>5.81</v>
      </c>
      <c r="M1139" s="47">
        <f>Table_Query_from_Mac10[[#This Row],[Live-cost]]*Table_Query_from_Mac10[[#This Row],[qty_to_ship]]</f>
        <v>46.48</v>
      </c>
      <c r="N1139" s="47">
        <f>IF(Table_Query_from_Mac10[[#This Row],[item_no]]="KDA",-Table_Query_from_Mac10[[#This Row],[unit_price]],Table_Query_from_Mac10[[#This Row],[Net Unit]]*Table_Query_from_Mac10[[#This Row],[qty_to_ship]])</f>
        <v>107.6568</v>
      </c>
      <c r="O1139" s="47">
        <f>SUMIFS(Summary!C:C,Summary!H:H,Table_Query_from_Mac10[[#This Row],[Juiceoc]])</f>
        <v>0</v>
      </c>
      <c r="P1139" s="47">
        <f>SUMIFS(Summary!D:D,Summary!H:H,Table_Query_from_Mac10[[#This Row],[Juiceoc]])</f>
        <v>0</v>
      </c>
      <c r="Q1139" s="47">
        <f>SUMIFS(Summary!E:E,Summary!H:H,Table_Query_from_Mac10[[#This Row],[Juiceoc]])</f>
        <v>0</v>
      </c>
      <c r="R1139" s="47">
        <f>Table_Query_from_Mac10[[#This Row],[Net Unit]]*(1+Table_Query_from_Mac10[[#This Row],[PriceIncreasebyType]])</f>
        <v>13.457100000000001</v>
      </c>
      <c r="S1139" s="47">
        <f>Table_Query_from_Mac10[[#This Row],[UnitPriceFuture]]*Table_Query_from_Mac10[[#This Row],[qtytoShipFuture]]</f>
        <v>107.6568</v>
      </c>
      <c r="T1139" s="47">
        <f>ROUND(Table_Query_from_Mac10[[#This Row],[qty_to_ship]]*(1+Table_Query_from_Mac10[[#This Row],[VolumeIncreasebyType]]),0)</f>
        <v>8</v>
      </c>
      <c r="U1139" s="47">
        <f>Table_Query_from_Mac10[[#This Row],[qtytoShipFuture]]*Table_Query_from_Mac10[[#This Row],[Future-cost]]</f>
        <v>46.48</v>
      </c>
      <c r="V1139" s="47">
        <f>Table_Query_from_Mac10[[#This Row],[qtytoShipFuture]]-Table_Query_from_Mac10[[#This Row],[qty_to_ship]]</f>
        <v>0</v>
      </c>
      <c r="W1139" s="47">
        <f>Table_Query_from_Mac10[[#This Row],[UnitPriceFuture]]</f>
        <v>13.457100000000001</v>
      </c>
      <c r="X1139" s="47">
        <f>Table_Query_from_Mac10[[#This Row],[Unit Increase]]*Table_Query_from_Mac10[[#This Row],[UnitPriceFuture]]</f>
        <v>0</v>
      </c>
      <c r="Y1139" s="47">
        <f>Table_Query_from_Mac10[[#This Row],[Unit Increase]]*Table_Query_from_Mac10[[#This Row],[Future-cost]]</f>
        <v>0</v>
      </c>
      <c r="Z1139" s="47">
        <f>-(Table_Query_from_Mac10[[#This Row],[Incremental Sales]]+((Table_Query_from_Mac10[[#This Row],[Incremental Sales]]*-(SUM(Summary!$S$8:$S$9)))))*Summary!$S$18</f>
        <v>0</v>
      </c>
      <c r="AA1139" s="47">
        <f>IFERROR(Table_Query_from_Mac10[[#This Row],[Incremental Cost]]/Table_Query_from_Mac10[[#This Row],[Incremental Sales]],0)</f>
        <v>0</v>
      </c>
      <c r="AB1139" s="47">
        <f>IFERROR(Table_Query_from_Mac10[[#This Row],[TotalCostFuture]]/Table_Query_from_Mac10[[#This Row],[totalsalesFuture]],0)</f>
        <v>0.43174235162107732</v>
      </c>
      <c r="AN1139" s="31">
        <v>32</v>
      </c>
      <c r="AO1139">
        <f t="shared" si="34"/>
        <v>8</v>
      </c>
      <c r="AQ1139" s="31">
        <v>41.35</v>
      </c>
      <c r="AR1139">
        <f t="shared" si="35"/>
        <v>14.47</v>
      </c>
    </row>
    <row r="1140" spans="1:44" x14ac:dyDescent="0.25">
      <c r="A1140">
        <v>90073</v>
      </c>
      <c r="B1140">
        <v>3</v>
      </c>
      <c r="C1140" t="s">
        <v>55</v>
      </c>
      <c r="D1140" t="s">
        <v>81</v>
      </c>
      <c r="E1140">
        <v>16</v>
      </c>
      <c r="F1140">
        <v>6.38</v>
      </c>
      <c r="G1140">
        <v>16.420000000000002</v>
      </c>
      <c r="H1140" s="1">
        <v>44846</v>
      </c>
      <c r="I1140" s="20">
        <v>7</v>
      </c>
      <c r="J1140" s="47">
        <f>Table_Query_from_Mac10[[#This Row],[unit_price]]-(Table_Query_from_Mac10[[#This Row],[unit_price]]*(Table_Query_from_Mac10[[#This Row],[discount_pct]]/100))</f>
        <v>15.270600000000002</v>
      </c>
      <c r="K1140" s="47">
        <f>Table_Query_from_Mac10[[#This Row],[unit_cost]]</f>
        <v>6.38</v>
      </c>
      <c r="L1140" s="47">
        <f>Table_Query_from_Mac10[[#This Row],[Live-cost]]*(1+Table_Query_from_Mac10[[#This Row],[CogsIncreasebyTYPE]])</f>
        <v>6.38</v>
      </c>
      <c r="M1140" s="47">
        <f>Table_Query_from_Mac10[[#This Row],[Live-cost]]*Table_Query_from_Mac10[[#This Row],[qty_to_ship]]</f>
        <v>102.08</v>
      </c>
      <c r="N1140" s="47">
        <f>IF(Table_Query_from_Mac10[[#This Row],[item_no]]="KDA",-Table_Query_from_Mac10[[#This Row],[unit_price]],Table_Query_from_Mac10[[#This Row],[Net Unit]]*Table_Query_from_Mac10[[#This Row],[qty_to_ship]])</f>
        <v>244.32960000000003</v>
      </c>
      <c r="O1140" s="47">
        <f>SUMIFS(Summary!C:C,Summary!H:H,Table_Query_from_Mac10[[#This Row],[Juiceoc]])</f>
        <v>0</v>
      </c>
      <c r="P1140" s="47">
        <f>SUMIFS(Summary!D:D,Summary!H:H,Table_Query_from_Mac10[[#This Row],[Juiceoc]])</f>
        <v>0</v>
      </c>
      <c r="Q1140" s="47">
        <f>SUMIFS(Summary!E:E,Summary!H:H,Table_Query_from_Mac10[[#This Row],[Juiceoc]])</f>
        <v>0</v>
      </c>
      <c r="R1140" s="47">
        <f>Table_Query_from_Mac10[[#This Row],[Net Unit]]*(1+Table_Query_from_Mac10[[#This Row],[PriceIncreasebyType]])</f>
        <v>15.270600000000002</v>
      </c>
      <c r="S1140" s="47">
        <f>Table_Query_from_Mac10[[#This Row],[UnitPriceFuture]]*Table_Query_from_Mac10[[#This Row],[qtytoShipFuture]]</f>
        <v>244.32960000000003</v>
      </c>
      <c r="T1140" s="47">
        <f>ROUND(Table_Query_from_Mac10[[#This Row],[qty_to_ship]]*(1+Table_Query_from_Mac10[[#This Row],[VolumeIncreasebyType]]),0)</f>
        <v>16</v>
      </c>
      <c r="U1140" s="47">
        <f>Table_Query_from_Mac10[[#This Row],[qtytoShipFuture]]*Table_Query_from_Mac10[[#This Row],[Future-cost]]</f>
        <v>102.08</v>
      </c>
      <c r="V1140" s="47">
        <f>Table_Query_from_Mac10[[#This Row],[qtytoShipFuture]]-Table_Query_from_Mac10[[#This Row],[qty_to_ship]]</f>
        <v>0</v>
      </c>
      <c r="W1140" s="47">
        <f>Table_Query_from_Mac10[[#This Row],[UnitPriceFuture]]</f>
        <v>15.270600000000002</v>
      </c>
      <c r="X1140" s="47">
        <f>Table_Query_from_Mac10[[#This Row],[Unit Increase]]*Table_Query_from_Mac10[[#This Row],[UnitPriceFuture]]</f>
        <v>0</v>
      </c>
      <c r="Y1140" s="47">
        <f>Table_Query_from_Mac10[[#This Row],[Unit Increase]]*Table_Query_from_Mac10[[#This Row],[Future-cost]]</f>
        <v>0</v>
      </c>
      <c r="Z1140" s="47">
        <f>-(Table_Query_from_Mac10[[#This Row],[Incremental Sales]]+((Table_Query_from_Mac10[[#This Row],[Incremental Sales]]*-(SUM(Summary!$S$8:$S$9)))))*Summary!$S$18</f>
        <v>0</v>
      </c>
      <c r="AA1140" s="47">
        <f>IFERROR(Table_Query_from_Mac10[[#This Row],[Incremental Cost]]/Table_Query_from_Mac10[[#This Row],[Incremental Sales]],0)</f>
        <v>0</v>
      </c>
      <c r="AB1140" s="47">
        <f>IFERROR(Table_Query_from_Mac10[[#This Row],[TotalCostFuture]]/Table_Query_from_Mac10[[#This Row],[totalsalesFuture]],0)</f>
        <v>0.41779628829253596</v>
      </c>
      <c r="AN1140" s="30">
        <v>64</v>
      </c>
      <c r="AO1140">
        <f t="shared" si="34"/>
        <v>16</v>
      </c>
      <c r="AQ1140" s="30">
        <v>46.9</v>
      </c>
      <c r="AR1140">
        <f t="shared" si="35"/>
        <v>16.420000000000002</v>
      </c>
    </row>
    <row r="1141" spans="1:44" x14ac:dyDescent="0.25">
      <c r="A1141">
        <v>90073</v>
      </c>
      <c r="B1141">
        <v>5</v>
      </c>
      <c r="C1141" t="s">
        <v>55</v>
      </c>
      <c r="D1141" t="s">
        <v>81</v>
      </c>
      <c r="E1141">
        <v>9</v>
      </c>
      <c r="F1141">
        <v>8.5</v>
      </c>
      <c r="G1141">
        <v>22.57</v>
      </c>
      <c r="H1141" s="1">
        <v>44846</v>
      </c>
      <c r="I1141" s="20">
        <v>7</v>
      </c>
      <c r="J1141" s="47">
        <f>Table_Query_from_Mac10[[#This Row],[unit_price]]-(Table_Query_from_Mac10[[#This Row],[unit_price]]*(Table_Query_from_Mac10[[#This Row],[discount_pct]]/100))</f>
        <v>20.990100000000002</v>
      </c>
      <c r="K1141" s="47">
        <f>Table_Query_from_Mac10[[#This Row],[unit_cost]]</f>
        <v>8.5</v>
      </c>
      <c r="L1141" s="47">
        <f>Table_Query_from_Mac10[[#This Row],[Live-cost]]*(1+Table_Query_from_Mac10[[#This Row],[CogsIncreasebyTYPE]])</f>
        <v>8.5</v>
      </c>
      <c r="M1141" s="47">
        <f>Table_Query_from_Mac10[[#This Row],[Live-cost]]*Table_Query_from_Mac10[[#This Row],[qty_to_ship]]</f>
        <v>76.5</v>
      </c>
      <c r="N1141" s="47">
        <f>IF(Table_Query_from_Mac10[[#This Row],[item_no]]="KDA",-Table_Query_from_Mac10[[#This Row],[unit_price]],Table_Query_from_Mac10[[#This Row],[Net Unit]]*Table_Query_from_Mac10[[#This Row],[qty_to_ship]])</f>
        <v>188.91090000000003</v>
      </c>
      <c r="O1141" s="47">
        <f>SUMIFS(Summary!C:C,Summary!H:H,Table_Query_from_Mac10[[#This Row],[Juiceoc]])</f>
        <v>0</v>
      </c>
      <c r="P1141" s="47">
        <f>SUMIFS(Summary!D:D,Summary!H:H,Table_Query_from_Mac10[[#This Row],[Juiceoc]])</f>
        <v>0</v>
      </c>
      <c r="Q1141" s="47">
        <f>SUMIFS(Summary!E:E,Summary!H:H,Table_Query_from_Mac10[[#This Row],[Juiceoc]])</f>
        <v>0</v>
      </c>
      <c r="R1141" s="47">
        <f>Table_Query_from_Mac10[[#This Row],[Net Unit]]*(1+Table_Query_from_Mac10[[#This Row],[PriceIncreasebyType]])</f>
        <v>20.990100000000002</v>
      </c>
      <c r="S1141" s="47">
        <f>Table_Query_from_Mac10[[#This Row],[UnitPriceFuture]]*Table_Query_from_Mac10[[#This Row],[qtytoShipFuture]]</f>
        <v>188.91090000000003</v>
      </c>
      <c r="T1141" s="47">
        <f>ROUND(Table_Query_from_Mac10[[#This Row],[qty_to_ship]]*(1+Table_Query_from_Mac10[[#This Row],[VolumeIncreasebyType]]),0)</f>
        <v>9</v>
      </c>
      <c r="U1141" s="47">
        <f>Table_Query_from_Mac10[[#This Row],[qtytoShipFuture]]*Table_Query_from_Mac10[[#This Row],[Future-cost]]</f>
        <v>76.5</v>
      </c>
      <c r="V1141" s="47">
        <f>Table_Query_from_Mac10[[#This Row],[qtytoShipFuture]]-Table_Query_from_Mac10[[#This Row],[qty_to_ship]]</f>
        <v>0</v>
      </c>
      <c r="W1141" s="47">
        <f>Table_Query_from_Mac10[[#This Row],[UnitPriceFuture]]</f>
        <v>20.990100000000002</v>
      </c>
      <c r="X1141" s="47">
        <f>Table_Query_from_Mac10[[#This Row],[Unit Increase]]*Table_Query_from_Mac10[[#This Row],[UnitPriceFuture]]</f>
        <v>0</v>
      </c>
      <c r="Y1141" s="47">
        <f>Table_Query_from_Mac10[[#This Row],[Unit Increase]]*Table_Query_from_Mac10[[#This Row],[Future-cost]]</f>
        <v>0</v>
      </c>
      <c r="Z1141" s="47">
        <f>-(Table_Query_from_Mac10[[#This Row],[Incremental Sales]]+((Table_Query_from_Mac10[[#This Row],[Incremental Sales]]*-(SUM(Summary!$S$8:$S$9)))))*Summary!$S$18</f>
        <v>0</v>
      </c>
      <c r="AA1141" s="47">
        <f>IFERROR(Table_Query_from_Mac10[[#This Row],[Incremental Cost]]/Table_Query_from_Mac10[[#This Row],[Incremental Sales]],0)</f>
        <v>0</v>
      </c>
      <c r="AB1141" s="47">
        <f>IFERROR(Table_Query_from_Mac10[[#This Row],[TotalCostFuture]]/Table_Query_from_Mac10[[#This Row],[totalsalesFuture]],0)</f>
        <v>0.40495281108713149</v>
      </c>
      <c r="AN1141" s="31">
        <v>36</v>
      </c>
      <c r="AO1141">
        <f t="shared" si="34"/>
        <v>9</v>
      </c>
      <c r="AQ1141" s="31">
        <v>64.489999999999995</v>
      </c>
      <c r="AR1141">
        <f t="shared" si="35"/>
        <v>22.57</v>
      </c>
    </row>
    <row r="1142" spans="1:44" x14ac:dyDescent="0.25">
      <c r="A1142">
        <v>90073</v>
      </c>
      <c r="B1142">
        <v>7</v>
      </c>
      <c r="C1142" t="s">
        <v>55</v>
      </c>
      <c r="D1142" t="s">
        <v>81</v>
      </c>
      <c r="E1142">
        <v>3</v>
      </c>
      <c r="F1142">
        <v>7.81</v>
      </c>
      <c r="G1142">
        <v>21.1</v>
      </c>
      <c r="H1142" s="1">
        <v>44846</v>
      </c>
      <c r="I1142" s="20">
        <v>7</v>
      </c>
      <c r="J1142" s="47">
        <f>Table_Query_from_Mac10[[#This Row],[unit_price]]-(Table_Query_from_Mac10[[#This Row],[unit_price]]*(Table_Query_from_Mac10[[#This Row],[discount_pct]]/100))</f>
        <v>19.623000000000001</v>
      </c>
      <c r="K1142" s="47">
        <f>Table_Query_from_Mac10[[#This Row],[unit_cost]]</f>
        <v>7.81</v>
      </c>
      <c r="L1142" s="47">
        <f>Table_Query_from_Mac10[[#This Row],[Live-cost]]*(1+Table_Query_from_Mac10[[#This Row],[CogsIncreasebyTYPE]])</f>
        <v>7.81</v>
      </c>
      <c r="M1142" s="47">
        <f>Table_Query_from_Mac10[[#This Row],[Live-cost]]*Table_Query_from_Mac10[[#This Row],[qty_to_ship]]</f>
        <v>23.43</v>
      </c>
      <c r="N1142" s="47">
        <f>IF(Table_Query_from_Mac10[[#This Row],[item_no]]="KDA",-Table_Query_from_Mac10[[#This Row],[unit_price]],Table_Query_from_Mac10[[#This Row],[Net Unit]]*Table_Query_from_Mac10[[#This Row],[qty_to_ship]])</f>
        <v>58.869</v>
      </c>
      <c r="O1142" s="47">
        <f>SUMIFS(Summary!C:C,Summary!H:H,Table_Query_from_Mac10[[#This Row],[Juiceoc]])</f>
        <v>0</v>
      </c>
      <c r="P1142" s="47">
        <f>SUMIFS(Summary!D:D,Summary!H:H,Table_Query_from_Mac10[[#This Row],[Juiceoc]])</f>
        <v>0</v>
      </c>
      <c r="Q1142" s="47">
        <f>SUMIFS(Summary!E:E,Summary!H:H,Table_Query_from_Mac10[[#This Row],[Juiceoc]])</f>
        <v>0</v>
      </c>
      <c r="R1142" s="47">
        <f>Table_Query_from_Mac10[[#This Row],[Net Unit]]*(1+Table_Query_from_Mac10[[#This Row],[PriceIncreasebyType]])</f>
        <v>19.623000000000001</v>
      </c>
      <c r="S1142" s="47">
        <f>Table_Query_from_Mac10[[#This Row],[UnitPriceFuture]]*Table_Query_from_Mac10[[#This Row],[qtytoShipFuture]]</f>
        <v>58.869</v>
      </c>
      <c r="T1142" s="47">
        <f>ROUND(Table_Query_from_Mac10[[#This Row],[qty_to_ship]]*(1+Table_Query_from_Mac10[[#This Row],[VolumeIncreasebyType]]),0)</f>
        <v>3</v>
      </c>
      <c r="U1142" s="47">
        <f>Table_Query_from_Mac10[[#This Row],[qtytoShipFuture]]*Table_Query_from_Mac10[[#This Row],[Future-cost]]</f>
        <v>23.43</v>
      </c>
      <c r="V1142" s="47">
        <f>Table_Query_from_Mac10[[#This Row],[qtytoShipFuture]]-Table_Query_from_Mac10[[#This Row],[qty_to_ship]]</f>
        <v>0</v>
      </c>
      <c r="W1142" s="47">
        <f>Table_Query_from_Mac10[[#This Row],[UnitPriceFuture]]</f>
        <v>19.623000000000001</v>
      </c>
      <c r="X1142" s="47">
        <f>Table_Query_from_Mac10[[#This Row],[Unit Increase]]*Table_Query_from_Mac10[[#This Row],[UnitPriceFuture]]</f>
        <v>0</v>
      </c>
      <c r="Y1142" s="47">
        <f>Table_Query_from_Mac10[[#This Row],[Unit Increase]]*Table_Query_from_Mac10[[#This Row],[Future-cost]]</f>
        <v>0</v>
      </c>
      <c r="Z1142" s="47">
        <f>-(Table_Query_from_Mac10[[#This Row],[Incremental Sales]]+((Table_Query_from_Mac10[[#This Row],[Incremental Sales]]*-(SUM(Summary!$S$8:$S$9)))))*Summary!$S$18</f>
        <v>0</v>
      </c>
      <c r="AA1142" s="47">
        <f>IFERROR(Table_Query_from_Mac10[[#This Row],[Incremental Cost]]/Table_Query_from_Mac10[[#This Row],[Incremental Sales]],0)</f>
        <v>0</v>
      </c>
      <c r="AB1142" s="47">
        <f>IFERROR(Table_Query_from_Mac10[[#This Row],[TotalCostFuture]]/Table_Query_from_Mac10[[#This Row],[totalsalesFuture]],0)</f>
        <v>0.39800234418794272</v>
      </c>
      <c r="AN1142" s="30">
        <v>12</v>
      </c>
      <c r="AO1142">
        <f t="shared" si="34"/>
        <v>3</v>
      </c>
      <c r="AQ1142" s="30">
        <v>60.28</v>
      </c>
      <c r="AR1142">
        <f t="shared" si="35"/>
        <v>21.1</v>
      </c>
    </row>
    <row r="1143" spans="1:44" x14ac:dyDescent="0.25">
      <c r="A1143">
        <v>90073</v>
      </c>
      <c r="B1143">
        <v>8</v>
      </c>
      <c r="C1143" t="s">
        <v>55</v>
      </c>
      <c r="D1143" t="s">
        <v>81</v>
      </c>
      <c r="E1143">
        <v>6</v>
      </c>
      <c r="F1143">
        <v>8.64</v>
      </c>
      <c r="G1143">
        <v>22.99</v>
      </c>
      <c r="H1143" s="1">
        <v>44846</v>
      </c>
      <c r="I1143" s="20">
        <v>7</v>
      </c>
      <c r="J1143" s="47">
        <f>Table_Query_from_Mac10[[#This Row],[unit_price]]-(Table_Query_from_Mac10[[#This Row],[unit_price]]*(Table_Query_from_Mac10[[#This Row],[discount_pct]]/100))</f>
        <v>21.380699999999997</v>
      </c>
      <c r="K1143" s="47">
        <f>Table_Query_from_Mac10[[#This Row],[unit_cost]]</f>
        <v>8.64</v>
      </c>
      <c r="L1143" s="47">
        <f>Table_Query_from_Mac10[[#This Row],[Live-cost]]*(1+Table_Query_from_Mac10[[#This Row],[CogsIncreasebyTYPE]])</f>
        <v>8.64</v>
      </c>
      <c r="M1143" s="47">
        <f>Table_Query_from_Mac10[[#This Row],[Live-cost]]*Table_Query_from_Mac10[[#This Row],[qty_to_ship]]</f>
        <v>51.84</v>
      </c>
      <c r="N1143" s="47">
        <f>IF(Table_Query_from_Mac10[[#This Row],[item_no]]="KDA",-Table_Query_from_Mac10[[#This Row],[unit_price]],Table_Query_from_Mac10[[#This Row],[Net Unit]]*Table_Query_from_Mac10[[#This Row],[qty_to_ship]])</f>
        <v>128.2842</v>
      </c>
      <c r="O1143" s="47">
        <f>SUMIFS(Summary!C:C,Summary!H:H,Table_Query_from_Mac10[[#This Row],[Juiceoc]])</f>
        <v>0</v>
      </c>
      <c r="P1143" s="47">
        <f>SUMIFS(Summary!D:D,Summary!H:H,Table_Query_from_Mac10[[#This Row],[Juiceoc]])</f>
        <v>0</v>
      </c>
      <c r="Q1143" s="47">
        <f>SUMIFS(Summary!E:E,Summary!H:H,Table_Query_from_Mac10[[#This Row],[Juiceoc]])</f>
        <v>0</v>
      </c>
      <c r="R1143" s="47">
        <f>Table_Query_from_Mac10[[#This Row],[Net Unit]]*(1+Table_Query_from_Mac10[[#This Row],[PriceIncreasebyType]])</f>
        <v>21.380699999999997</v>
      </c>
      <c r="S1143" s="47">
        <f>Table_Query_from_Mac10[[#This Row],[UnitPriceFuture]]*Table_Query_from_Mac10[[#This Row],[qtytoShipFuture]]</f>
        <v>128.2842</v>
      </c>
      <c r="T1143" s="47">
        <f>ROUND(Table_Query_from_Mac10[[#This Row],[qty_to_ship]]*(1+Table_Query_from_Mac10[[#This Row],[VolumeIncreasebyType]]),0)</f>
        <v>6</v>
      </c>
      <c r="U1143" s="47">
        <f>Table_Query_from_Mac10[[#This Row],[qtytoShipFuture]]*Table_Query_from_Mac10[[#This Row],[Future-cost]]</f>
        <v>51.84</v>
      </c>
      <c r="V1143" s="47">
        <f>Table_Query_from_Mac10[[#This Row],[qtytoShipFuture]]-Table_Query_from_Mac10[[#This Row],[qty_to_ship]]</f>
        <v>0</v>
      </c>
      <c r="W1143" s="47">
        <f>Table_Query_from_Mac10[[#This Row],[UnitPriceFuture]]</f>
        <v>21.380699999999997</v>
      </c>
      <c r="X1143" s="47">
        <f>Table_Query_from_Mac10[[#This Row],[Unit Increase]]*Table_Query_from_Mac10[[#This Row],[UnitPriceFuture]]</f>
        <v>0</v>
      </c>
      <c r="Y1143" s="47">
        <f>Table_Query_from_Mac10[[#This Row],[Unit Increase]]*Table_Query_from_Mac10[[#This Row],[Future-cost]]</f>
        <v>0</v>
      </c>
      <c r="Z1143" s="47">
        <f>-(Table_Query_from_Mac10[[#This Row],[Incremental Sales]]+((Table_Query_from_Mac10[[#This Row],[Incremental Sales]]*-(SUM(Summary!$S$8:$S$9)))))*Summary!$S$18</f>
        <v>0</v>
      </c>
      <c r="AA1143" s="47">
        <f>IFERROR(Table_Query_from_Mac10[[#This Row],[Incremental Cost]]/Table_Query_from_Mac10[[#This Row],[Incremental Sales]],0)</f>
        <v>0</v>
      </c>
      <c r="AB1143" s="47">
        <f>IFERROR(Table_Query_from_Mac10[[#This Row],[TotalCostFuture]]/Table_Query_from_Mac10[[#This Row],[totalsalesFuture]],0)</f>
        <v>0.40410276557830194</v>
      </c>
      <c r="AN1143" s="31">
        <v>24</v>
      </c>
      <c r="AO1143">
        <f t="shared" si="34"/>
        <v>6</v>
      </c>
      <c r="AQ1143" s="31">
        <v>65.680000000000007</v>
      </c>
      <c r="AR1143">
        <f t="shared" si="35"/>
        <v>22.99</v>
      </c>
    </row>
    <row r="1144" spans="1:44" x14ac:dyDescent="0.25">
      <c r="A1144">
        <v>90112</v>
      </c>
      <c r="B1144">
        <v>1</v>
      </c>
      <c r="C1144" t="s">
        <v>55</v>
      </c>
      <c r="D1144" t="s">
        <v>81</v>
      </c>
      <c r="E1144">
        <v>7</v>
      </c>
      <c r="F1144">
        <v>4.8499999999999996</v>
      </c>
      <c r="G1144">
        <v>12.21</v>
      </c>
      <c r="H1144" s="1">
        <v>44845</v>
      </c>
      <c r="I1144" s="20">
        <v>7</v>
      </c>
      <c r="J1144" s="47">
        <f>Table_Query_from_Mac10[[#This Row],[unit_price]]-(Table_Query_from_Mac10[[#This Row],[unit_price]]*(Table_Query_from_Mac10[[#This Row],[discount_pct]]/100))</f>
        <v>11.355300000000002</v>
      </c>
      <c r="K1144" s="47">
        <f>Table_Query_from_Mac10[[#This Row],[unit_cost]]</f>
        <v>4.8499999999999996</v>
      </c>
      <c r="L1144" s="47">
        <f>Table_Query_from_Mac10[[#This Row],[Live-cost]]*(1+Table_Query_from_Mac10[[#This Row],[CogsIncreasebyTYPE]])</f>
        <v>4.8499999999999996</v>
      </c>
      <c r="M1144" s="47">
        <f>Table_Query_from_Mac10[[#This Row],[Live-cost]]*Table_Query_from_Mac10[[#This Row],[qty_to_ship]]</f>
        <v>33.949999999999996</v>
      </c>
      <c r="N1144" s="47">
        <f>IF(Table_Query_from_Mac10[[#This Row],[item_no]]="KDA",-Table_Query_from_Mac10[[#This Row],[unit_price]],Table_Query_from_Mac10[[#This Row],[Net Unit]]*Table_Query_from_Mac10[[#This Row],[qty_to_ship]])</f>
        <v>79.487100000000012</v>
      </c>
      <c r="O1144" s="47">
        <f>SUMIFS(Summary!C:C,Summary!H:H,Table_Query_from_Mac10[[#This Row],[Juiceoc]])</f>
        <v>0</v>
      </c>
      <c r="P1144" s="47">
        <f>SUMIFS(Summary!D:D,Summary!H:H,Table_Query_from_Mac10[[#This Row],[Juiceoc]])</f>
        <v>0</v>
      </c>
      <c r="Q1144" s="47">
        <f>SUMIFS(Summary!E:E,Summary!H:H,Table_Query_from_Mac10[[#This Row],[Juiceoc]])</f>
        <v>0</v>
      </c>
      <c r="R1144" s="47">
        <f>Table_Query_from_Mac10[[#This Row],[Net Unit]]*(1+Table_Query_from_Mac10[[#This Row],[PriceIncreasebyType]])</f>
        <v>11.355300000000002</v>
      </c>
      <c r="S1144" s="47">
        <f>Table_Query_from_Mac10[[#This Row],[UnitPriceFuture]]*Table_Query_from_Mac10[[#This Row],[qtytoShipFuture]]</f>
        <v>79.487100000000012</v>
      </c>
      <c r="T1144" s="47">
        <f>ROUND(Table_Query_from_Mac10[[#This Row],[qty_to_ship]]*(1+Table_Query_from_Mac10[[#This Row],[VolumeIncreasebyType]]),0)</f>
        <v>7</v>
      </c>
      <c r="U1144" s="47">
        <f>Table_Query_from_Mac10[[#This Row],[qtytoShipFuture]]*Table_Query_from_Mac10[[#This Row],[Future-cost]]</f>
        <v>33.949999999999996</v>
      </c>
      <c r="V1144" s="47">
        <f>Table_Query_from_Mac10[[#This Row],[qtytoShipFuture]]-Table_Query_from_Mac10[[#This Row],[qty_to_ship]]</f>
        <v>0</v>
      </c>
      <c r="W1144" s="47">
        <f>Table_Query_from_Mac10[[#This Row],[UnitPriceFuture]]</f>
        <v>11.355300000000002</v>
      </c>
      <c r="X1144" s="47">
        <f>Table_Query_from_Mac10[[#This Row],[Unit Increase]]*Table_Query_from_Mac10[[#This Row],[UnitPriceFuture]]</f>
        <v>0</v>
      </c>
      <c r="Y1144" s="47">
        <f>Table_Query_from_Mac10[[#This Row],[Unit Increase]]*Table_Query_from_Mac10[[#This Row],[Future-cost]]</f>
        <v>0</v>
      </c>
      <c r="Z1144" s="47">
        <f>-(Table_Query_from_Mac10[[#This Row],[Incremental Sales]]+((Table_Query_from_Mac10[[#This Row],[Incremental Sales]]*-(SUM(Summary!$S$8:$S$9)))))*Summary!$S$18</f>
        <v>0</v>
      </c>
      <c r="AA1144" s="47">
        <f>IFERROR(Table_Query_from_Mac10[[#This Row],[Incremental Cost]]/Table_Query_from_Mac10[[#This Row],[Incremental Sales]],0)</f>
        <v>0</v>
      </c>
      <c r="AB1144" s="47">
        <f>IFERROR(Table_Query_from_Mac10[[#This Row],[TotalCostFuture]]/Table_Query_from_Mac10[[#This Row],[totalsalesFuture]],0)</f>
        <v>0.42711333033913668</v>
      </c>
      <c r="AN1144" s="30">
        <v>25</v>
      </c>
      <c r="AO1144">
        <f t="shared" si="34"/>
        <v>7</v>
      </c>
      <c r="AQ1144" s="30">
        <v>34.89</v>
      </c>
      <c r="AR1144">
        <f t="shared" si="35"/>
        <v>12.21</v>
      </c>
    </row>
    <row r="1145" spans="1:44" x14ac:dyDescent="0.25">
      <c r="A1145">
        <v>90112</v>
      </c>
      <c r="B1145">
        <v>2</v>
      </c>
      <c r="C1145" t="s">
        <v>55</v>
      </c>
      <c r="D1145" t="s">
        <v>81</v>
      </c>
      <c r="E1145">
        <v>5</v>
      </c>
      <c r="F1145">
        <v>5.31</v>
      </c>
      <c r="G1145">
        <v>13.35</v>
      </c>
      <c r="H1145" s="1">
        <v>44845</v>
      </c>
      <c r="I1145" s="20">
        <v>7</v>
      </c>
      <c r="J1145" s="47">
        <f>Table_Query_from_Mac10[[#This Row],[unit_price]]-(Table_Query_from_Mac10[[#This Row],[unit_price]]*(Table_Query_from_Mac10[[#This Row],[discount_pct]]/100))</f>
        <v>12.4155</v>
      </c>
      <c r="K1145" s="47">
        <f>Table_Query_from_Mac10[[#This Row],[unit_cost]]</f>
        <v>5.31</v>
      </c>
      <c r="L1145" s="47">
        <f>Table_Query_from_Mac10[[#This Row],[Live-cost]]*(1+Table_Query_from_Mac10[[#This Row],[CogsIncreasebyTYPE]])</f>
        <v>5.31</v>
      </c>
      <c r="M1145" s="47">
        <f>Table_Query_from_Mac10[[#This Row],[Live-cost]]*Table_Query_from_Mac10[[#This Row],[qty_to_ship]]</f>
        <v>26.549999999999997</v>
      </c>
      <c r="N1145" s="47">
        <f>IF(Table_Query_from_Mac10[[#This Row],[item_no]]="KDA",-Table_Query_from_Mac10[[#This Row],[unit_price]],Table_Query_from_Mac10[[#This Row],[Net Unit]]*Table_Query_from_Mac10[[#This Row],[qty_to_ship]])</f>
        <v>62.077500000000001</v>
      </c>
      <c r="O1145" s="47">
        <f>SUMIFS(Summary!C:C,Summary!H:H,Table_Query_from_Mac10[[#This Row],[Juiceoc]])</f>
        <v>0</v>
      </c>
      <c r="P1145" s="47">
        <f>SUMIFS(Summary!D:D,Summary!H:H,Table_Query_from_Mac10[[#This Row],[Juiceoc]])</f>
        <v>0</v>
      </c>
      <c r="Q1145" s="47">
        <f>SUMIFS(Summary!E:E,Summary!H:H,Table_Query_from_Mac10[[#This Row],[Juiceoc]])</f>
        <v>0</v>
      </c>
      <c r="R1145" s="47">
        <f>Table_Query_from_Mac10[[#This Row],[Net Unit]]*(1+Table_Query_from_Mac10[[#This Row],[PriceIncreasebyType]])</f>
        <v>12.4155</v>
      </c>
      <c r="S1145" s="47">
        <f>Table_Query_from_Mac10[[#This Row],[UnitPriceFuture]]*Table_Query_from_Mac10[[#This Row],[qtytoShipFuture]]</f>
        <v>62.077500000000001</v>
      </c>
      <c r="T1145" s="47">
        <f>ROUND(Table_Query_from_Mac10[[#This Row],[qty_to_ship]]*(1+Table_Query_from_Mac10[[#This Row],[VolumeIncreasebyType]]),0)</f>
        <v>5</v>
      </c>
      <c r="U1145" s="47">
        <f>Table_Query_from_Mac10[[#This Row],[qtytoShipFuture]]*Table_Query_from_Mac10[[#This Row],[Future-cost]]</f>
        <v>26.549999999999997</v>
      </c>
      <c r="V1145" s="47">
        <f>Table_Query_from_Mac10[[#This Row],[qtytoShipFuture]]-Table_Query_from_Mac10[[#This Row],[qty_to_ship]]</f>
        <v>0</v>
      </c>
      <c r="W1145" s="47">
        <f>Table_Query_from_Mac10[[#This Row],[UnitPriceFuture]]</f>
        <v>12.4155</v>
      </c>
      <c r="X1145" s="47">
        <f>Table_Query_from_Mac10[[#This Row],[Unit Increase]]*Table_Query_from_Mac10[[#This Row],[UnitPriceFuture]]</f>
        <v>0</v>
      </c>
      <c r="Y1145" s="47">
        <f>Table_Query_from_Mac10[[#This Row],[Unit Increase]]*Table_Query_from_Mac10[[#This Row],[Future-cost]]</f>
        <v>0</v>
      </c>
      <c r="Z1145" s="47">
        <f>-(Table_Query_from_Mac10[[#This Row],[Incremental Sales]]+((Table_Query_from_Mac10[[#This Row],[Incremental Sales]]*-(SUM(Summary!$S$8:$S$9)))))*Summary!$S$18</f>
        <v>0</v>
      </c>
      <c r="AA1145" s="47">
        <f>IFERROR(Table_Query_from_Mac10[[#This Row],[Incremental Cost]]/Table_Query_from_Mac10[[#This Row],[Incremental Sales]],0)</f>
        <v>0</v>
      </c>
      <c r="AB1145" s="47">
        <f>IFERROR(Table_Query_from_Mac10[[#This Row],[TotalCostFuture]]/Table_Query_from_Mac10[[#This Row],[totalsalesFuture]],0)</f>
        <v>0.42769119246103654</v>
      </c>
      <c r="AN1145" s="31">
        <v>20</v>
      </c>
      <c r="AO1145">
        <f t="shared" si="34"/>
        <v>5</v>
      </c>
      <c r="AQ1145" s="31">
        <v>38.130000000000003</v>
      </c>
      <c r="AR1145">
        <f t="shared" si="35"/>
        <v>13.35</v>
      </c>
    </row>
    <row r="1146" spans="1:44" x14ac:dyDescent="0.25">
      <c r="A1146">
        <v>90112</v>
      </c>
      <c r="B1146">
        <v>3</v>
      </c>
      <c r="C1146" t="s">
        <v>55</v>
      </c>
      <c r="D1146" t="s">
        <v>81</v>
      </c>
      <c r="E1146">
        <v>8</v>
      </c>
      <c r="F1146">
        <v>5.81</v>
      </c>
      <c r="G1146">
        <v>14.47</v>
      </c>
      <c r="H1146" s="1">
        <v>44845</v>
      </c>
      <c r="I1146" s="20">
        <v>7</v>
      </c>
      <c r="J1146" s="47">
        <f>Table_Query_from_Mac10[[#This Row],[unit_price]]-(Table_Query_from_Mac10[[#This Row],[unit_price]]*(Table_Query_from_Mac10[[#This Row],[discount_pct]]/100))</f>
        <v>13.457100000000001</v>
      </c>
      <c r="K1146" s="47">
        <f>Table_Query_from_Mac10[[#This Row],[unit_cost]]</f>
        <v>5.81</v>
      </c>
      <c r="L1146" s="47">
        <f>Table_Query_from_Mac10[[#This Row],[Live-cost]]*(1+Table_Query_from_Mac10[[#This Row],[CogsIncreasebyTYPE]])</f>
        <v>5.81</v>
      </c>
      <c r="M1146" s="47">
        <f>Table_Query_from_Mac10[[#This Row],[Live-cost]]*Table_Query_from_Mac10[[#This Row],[qty_to_ship]]</f>
        <v>46.48</v>
      </c>
      <c r="N1146" s="47">
        <f>IF(Table_Query_from_Mac10[[#This Row],[item_no]]="KDA",-Table_Query_from_Mac10[[#This Row],[unit_price]],Table_Query_from_Mac10[[#This Row],[Net Unit]]*Table_Query_from_Mac10[[#This Row],[qty_to_ship]])</f>
        <v>107.6568</v>
      </c>
      <c r="O1146" s="47">
        <f>SUMIFS(Summary!C:C,Summary!H:H,Table_Query_from_Mac10[[#This Row],[Juiceoc]])</f>
        <v>0</v>
      </c>
      <c r="P1146" s="47">
        <f>SUMIFS(Summary!D:D,Summary!H:H,Table_Query_from_Mac10[[#This Row],[Juiceoc]])</f>
        <v>0</v>
      </c>
      <c r="Q1146" s="47">
        <f>SUMIFS(Summary!E:E,Summary!H:H,Table_Query_from_Mac10[[#This Row],[Juiceoc]])</f>
        <v>0</v>
      </c>
      <c r="R1146" s="47">
        <f>Table_Query_from_Mac10[[#This Row],[Net Unit]]*(1+Table_Query_from_Mac10[[#This Row],[PriceIncreasebyType]])</f>
        <v>13.457100000000001</v>
      </c>
      <c r="S1146" s="47">
        <f>Table_Query_from_Mac10[[#This Row],[UnitPriceFuture]]*Table_Query_from_Mac10[[#This Row],[qtytoShipFuture]]</f>
        <v>107.6568</v>
      </c>
      <c r="T1146" s="47">
        <f>ROUND(Table_Query_from_Mac10[[#This Row],[qty_to_ship]]*(1+Table_Query_from_Mac10[[#This Row],[VolumeIncreasebyType]]),0)</f>
        <v>8</v>
      </c>
      <c r="U1146" s="47">
        <f>Table_Query_from_Mac10[[#This Row],[qtytoShipFuture]]*Table_Query_from_Mac10[[#This Row],[Future-cost]]</f>
        <v>46.48</v>
      </c>
      <c r="V1146" s="47">
        <f>Table_Query_from_Mac10[[#This Row],[qtytoShipFuture]]-Table_Query_from_Mac10[[#This Row],[qty_to_ship]]</f>
        <v>0</v>
      </c>
      <c r="W1146" s="47">
        <f>Table_Query_from_Mac10[[#This Row],[UnitPriceFuture]]</f>
        <v>13.457100000000001</v>
      </c>
      <c r="X1146" s="47">
        <f>Table_Query_from_Mac10[[#This Row],[Unit Increase]]*Table_Query_from_Mac10[[#This Row],[UnitPriceFuture]]</f>
        <v>0</v>
      </c>
      <c r="Y1146" s="47">
        <f>Table_Query_from_Mac10[[#This Row],[Unit Increase]]*Table_Query_from_Mac10[[#This Row],[Future-cost]]</f>
        <v>0</v>
      </c>
      <c r="Z1146" s="47">
        <f>-(Table_Query_from_Mac10[[#This Row],[Incremental Sales]]+((Table_Query_from_Mac10[[#This Row],[Incremental Sales]]*-(SUM(Summary!$S$8:$S$9)))))*Summary!$S$18</f>
        <v>0</v>
      </c>
      <c r="AA1146" s="47">
        <f>IFERROR(Table_Query_from_Mac10[[#This Row],[Incremental Cost]]/Table_Query_from_Mac10[[#This Row],[Incremental Sales]],0)</f>
        <v>0</v>
      </c>
      <c r="AB1146" s="47">
        <f>IFERROR(Table_Query_from_Mac10[[#This Row],[TotalCostFuture]]/Table_Query_from_Mac10[[#This Row],[totalsalesFuture]],0)</f>
        <v>0.43174235162107732</v>
      </c>
      <c r="AN1146" s="30">
        <v>32</v>
      </c>
      <c r="AO1146">
        <f t="shared" si="34"/>
        <v>8</v>
      </c>
      <c r="AQ1146" s="30">
        <v>41.35</v>
      </c>
      <c r="AR1146">
        <f t="shared" si="35"/>
        <v>14.47</v>
      </c>
    </row>
    <row r="1147" spans="1:44" x14ac:dyDescent="0.25">
      <c r="A1147">
        <v>90112</v>
      </c>
      <c r="B1147">
        <v>4</v>
      </c>
      <c r="C1147" t="s">
        <v>55</v>
      </c>
      <c r="D1147" t="s">
        <v>81</v>
      </c>
      <c r="E1147">
        <v>4</v>
      </c>
      <c r="F1147">
        <v>6.38</v>
      </c>
      <c r="G1147">
        <v>16.420000000000002</v>
      </c>
      <c r="H1147" s="1">
        <v>44845</v>
      </c>
      <c r="I1147" s="20">
        <v>7</v>
      </c>
      <c r="J1147" s="47">
        <f>Table_Query_from_Mac10[[#This Row],[unit_price]]-(Table_Query_from_Mac10[[#This Row],[unit_price]]*(Table_Query_from_Mac10[[#This Row],[discount_pct]]/100))</f>
        <v>15.270600000000002</v>
      </c>
      <c r="K1147" s="47">
        <f>Table_Query_from_Mac10[[#This Row],[unit_cost]]</f>
        <v>6.38</v>
      </c>
      <c r="L1147" s="47">
        <f>Table_Query_from_Mac10[[#This Row],[Live-cost]]*(1+Table_Query_from_Mac10[[#This Row],[CogsIncreasebyTYPE]])</f>
        <v>6.38</v>
      </c>
      <c r="M1147" s="47">
        <f>Table_Query_from_Mac10[[#This Row],[Live-cost]]*Table_Query_from_Mac10[[#This Row],[qty_to_ship]]</f>
        <v>25.52</v>
      </c>
      <c r="N1147" s="47">
        <f>IF(Table_Query_from_Mac10[[#This Row],[item_no]]="KDA",-Table_Query_from_Mac10[[#This Row],[unit_price]],Table_Query_from_Mac10[[#This Row],[Net Unit]]*Table_Query_from_Mac10[[#This Row],[qty_to_ship]])</f>
        <v>61.082400000000007</v>
      </c>
      <c r="O1147" s="47">
        <f>SUMIFS(Summary!C:C,Summary!H:H,Table_Query_from_Mac10[[#This Row],[Juiceoc]])</f>
        <v>0</v>
      </c>
      <c r="P1147" s="47">
        <f>SUMIFS(Summary!D:D,Summary!H:H,Table_Query_from_Mac10[[#This Row],[Juiceoc]])</f>
        <v>0</v>
      </c>
      <c r="Q1147" s="47">
        <f>SUMIFS(Summary!E:E,Summary!H:H,Table_Query_from_Mac10[[#This Row],[Juiceoc]])</f>
        <v>0</v>
      </c>
      <c r="R1147" s="47">
        <f>Table_Query_from_Mac10[[#This Row],[Net Unit]]*(1+Table_Query_from_Mac10[[#This Row],[PriceIncreasebyType]])</f>
        <v>15.270600000000002</v>
      </c>
      <c r="S1147" s="47">
        <f>Table_Query_from_Mac10[[#This Row],[UnitPriceFuture]]*Table_Query_from_Mac10[[#This Row],[qtytoShipFuture]]</f>
        <v>61.082400000000007</v>
      </c>
      <c r="T1147" s="47">
        <f>ROUND(Table_Query_from_Mac10[[#This Row],[qty_to_ship]]*(1+Table_Query_from_Mac10[[#This Row],[VolumeIncreasebyType]]),0)</f>
        <v>4</v>
      </c>
      <c r="U1147" s="47">
        <f>Table_Query_from_Mac10[[#This Row],[qtytoShipFuture]]*Table_Query_from_Mac10[[#This Row],[Future-cost]]</f>
        <v>25.52</v>
      </c>
      <c r="V1147" s="47">
        <f>Table_Query_from_Mac10[[#This Row],[qtytoShipFuture]]-Table_Query_from_Mac10[[#This Row],[qty_to_ship]]</f>
        <v>0</v>
      </c>
      <c r="W1147" s="47">
        <f>Table_Query_from_Mac10[[#This Row],[UnitPriceFuture]]</f>
        <v>15.270600000000002</v>
      </c>
      <c r="X1147" s="47">
        <f>Table_Query_from_Mac10[[#This Row],[Unit Increase]]*Table_Query_from_Mac10[[#This Row],[UnitPriceFuture]]</f>
        <v>0</v>
      </c>
      <c r="Y1147" s="47">
        <f>Table_Query_from_Mac10[[#This Row],[Unit Increase]]*Table_Query_from_Mac10[[#This Row],[Future-cost]]</f>
        <v>0</v>
      </c>
      <c r="Z1147" s="47">
        <f>-(Table_Query_from_Mac10[[#This Row],[Incremental Sales]]+((Table_Query_from_Mac10[[#This Row],[Incremental Sales]]*-(SUM(Summary!$S$8:$S$9)))))*Summary!$S$18</f>
        <v>0</v>
      </c>
      <c r="AA1147" s="47">
        <f>IFERROR(Table_Query_from_Mac10[[#This Row],[Incremental Cost]]/Table_Query_from_Mac10[[#This Row],[Incremental Sales]],0)</f>
        <v>0</v>
      </c>
      <c r="AB1147" s="47">
        <f>IFERROR(Table_Query_from_Mac10[[#This Row],[TotalCostFuture]]/Table_Query_from_Mac10[[#This Row],[totalsalesFuture]],0)</f>
        <v>0.41779628829253596</v>
      </c>
      <c r="AN1147" s="31">
        <v>16</v>
      </c>
      <c r="AO1147">
        <f t="shared" si="34"/>
        <v>4</v>
      </c>
      <c r="AQ1147" s="31">
        <v>46.9</v>
      </c>
      <c r="AR1147">
        <f t="shared" si="35"/>
        <v>16.420000000000002</v>
      </c>
    </row>
    <row r="1148" spans="1:44" x14ac:dyDescent="0.25">
      <c r="A1148">
        <v>90112</v>
      </c>
      <c r="B1148">
        <v>5</v>
      </c>
      <c r="C1148" t="s">
        <v>55</v>
      </c>
      <c r="D1148" t="s">
        <v>81</v>
      </c>
      <c r="E1148">
        <v>6</v>
      </c>
      <c r="F1148">
        <v>7.17</v>
      </c>
      <c r="G1148">
        <v>18.14</v>
      </c>
      <c r="H1148" s="1">
        <v>44845</v>
      </c>
      <c r="I1148" s="20">
        <v>7</v>
      </c>
      <c r="J1148" s="47">
        <f>Table_Query_from_Mac10[[#This Row],[unit_price]]-(Table_Query_from_Mac10[[#This Row],[unit_price]]*(Table_Query_from_Mac10[[#This Row],[discount_pct]]/100))</f>
        <v>16.870200000000001</v>
      </c>
      <c r="K1148" s="47">
        <f>Table_Query_from_Mac10[[#This Row],[unit_cost]]</f>
        <v>7.17</v>
      </c>
      <c r="L1148" s="47">
        <f>Table_Query_from_Mac10[[#This Row],[Live-cost]]*(1+Table_Query_from_Mac10[[#This Row],[CogsIncreasebyTYPE]])</f>
        <v>7.17</v>
      </c>
      <c r="M1148" s="47">
        <f>Table_Query_from_Mac10[[#This Row],[Live-cost]]*Table_Query_from_Mac10[[#This Row],[qty_to_ship]]</f>
        <v>43.019999999999996</v>
      </c>
      <c r="N1148" s="47">
        <f>IF(Table_Query_from_Mac10[[#This Row],[item_no]]="KDA",-Table_Query_from_Mac10[[#This Row],[unit_price]],Table_Query_from_Mac10[[#This Row],[Net Unit]]*Table_Query_from_Mac10[[#This Row],[qty_to_ship]])</f>
        <v>101.22120000000001</v>
      </c>
      <c r="O1148" s="47">
        <f>SUMIFS(Summary!C:C,Summary!H:H,Table_Query_from_Mac10[[#This Row],[Juiceoc]])</f>
        <v>0</v>
      </c>
      <c r="P1148" s="47">
        <f>SUMIFS(Summary!D:D,Summary!H:H,Table_Query_from_Mac10[[#This Row],[Juiceoc]])</f>
        <v>0</v>
      </c>
      <c r="Q1148" s="47">
        <f>SUMIFS(Summary!E:E,Summary!H:H,Table_Query_from_Mac10[[#This Row],[Juiceoc]])</f>
        <v>0</v>
      </c>
      <c r="R1148" s="47">
        <f>Table_Query_from_Mac10[[#This Row],[Net Unit]]*(1+Table_Query_from_Mac10[[#This Row],[PriceIncreasebyType]])</f>
        <v>16.870200000000001</v>
      </c>
      <c r="S1148" s="47">
        <f>Table_Query_from_Mac10[[#This Row],[UnitPriceFuture]]*Table_Query_from_Mac10[[#This Row],[qtytoShipFuture]]</f>
        <v>101.22120000000001</v>
      </c>
      <c r="T1148" s="47">
        <f>ROUND(Table_Query_from_Mac10[[#This Row],[qty_to_ship]]*(1+Table_Query_from_Mac10[[#This Row],[VolumeIncreasebyType]]),0)</f>
        <v>6</v>
      </c>
      <c r="U1148" s="47">
        <f>Table_Query_from_Mac10[[#This Row],[qtytoShipFuture]]*Table_Query_from_Mac10[[#This Row],[Future-cost]]</f>
        <v>43.019999999999996</v>
      </c>
      <c r="V1148" s="47">
        <f>Table_Query_from_Mac10[[#This Row],[qtytoShipFuture]]-Table_Query_from_Mac10[[#This Row],[qty_to_ship]]</f>
        <v>0</v>
      </c>
      <c r="W1148" s="47">
        <f>Table_Query_from_Mac10[[#This Row],[UnitPriceFuture]]</f>
        <v>16.870200000000001</v>
      </c>
      <c r="X1148" s="47">
        <f>Table_Query_from_Mac10[[#This Row],[Unit Increase]]*Table_Query_from_Mac10[[#This Row],[UnitPriceFuture]]</f>
        <v>0</v>
      </c>
      <c r="Y1148" s="47">
        <f>Table_Query_from_Mac10[[#This Row],[Unit Increase]]*Table_Query_from_Mac10[[#This Row],[Future-cost]]</f>
        <v>0</v>
      </c>
      <c r="Z1148" s="47">
        <f>-(Table_Query_from_Mac10[[#This Row],[Incremental Sales]]+((Table_Query_from_Mac10[[#This Row],[Incremental Sales]]*-(SUM(Summary!$S$8:$S$9)))))*Summary!$S$18</f>
        <v>0</v>
      </c>
      <c r="AA1148" s="47">
        <f>IFERROR(Table_Query_from_Mac10[[#This Row],[Incremental Cost]]/Table_Query_from_Mac10[[#This Row],[Incremental Sales]],0)</f>
        <v>0</v>
      </c>
      <c r="AB1148" s="47">
        <f>IFERROR(Table_Query_from_Mac10[[#This Row],[TotalCostFuture]]/Table_Query_from_Mac10[[#This Row],[totalsalesFuture]],0)</f>
        <v>0.4250097805598036</v>
      </c>
      <c r="AN1148" s="30">
        <v>24</v>
      </c>
      <c r="AO1148">
        <f t="shared" si="34"/>
        <v>6</v>
      </c>
      <c r="AQ1148" s="30">
        <v>51.84</v>
      </c>
      <c r="AR1148">
        <f t="shared" si="35"/>
        <v>18.14</v>
      </c>
    </row>
    <row r="1149" spans="1:44" x14ac:dyDescent="0.25">
      <c r="A1149">
        <v>90112</v>
      </c>
      <c r="B1149">
        <v>6</v>
      </c>
      <c r="C1149" t="s">
        <v>55</v>
      </c>
      <c r="D1149" t="s">
        <v>81</v>
      </c>
      <c r="E1149">
        <v>3</v>
      </c>
      <c r="F1149">
        <v>8.5</v>
      </c>
      <c r="G1149">
        <v>22.57</v>
      </c>
      <c r="H1149" s="1">
        <v>44845</v>
      </c>
      <c r="I1149" s="20">
        <v>7</v>
      </c>
      <c r="J1149" s="47">
        <f>Table_Query_from_Mac10[[#This Row],[unit_price]]-(Table_Query_from_Mac10[[#This Row],[unit_price]]*(Table_Query_from_Mac10[[#This Row],[discount_pct]]/100))</f>
        <v>20.990100000000002</v>
      </c>
      <c r="K1149" s="47">
        <f>Table_Query_from_Mac10[[#This Row],[unit_cost]]</f>
        <v>8.5</v>
      </c>
      <c r="L1149" s="47">
        <f>Table_Query_from_Mac10[[#This Row],[Live-cost]]*(1+Table_Query_from_Mac10[[#This Row],[CogsIncreasebyTYPE]])</f>
        <v>8.5</v>
      </c>
      <c r="M1149" s="47">
        <f>Table_Query_from_Mac10[[#This Row],[Live-cost]]*Table_Query_from_Mac10[[#This Row],[qty_to_ship]]</f>
        <v>25.5</v>
      </c>
      <c r="N1149" s="47">
        <f>IF(Table_Query_from_Mac10[[#This Row],[item_no]]="KDA",-Table_Query_from_Mac10[[#This Row],[unit_price]],Table_Query_from_Mac10[[#This Row],[Net Unit]]*Table_Query_from_Mac10[[#This Row],[qty_to_ship]])</f>
        <v>62.970300000000009</v>
      </c>
      <c r="O1149" s="47">
        <f>SUMIFS(Summary!C:C,Summary!H:H,Table_Query_from_Mac10[[#This Row],[Juiceoc]])</f>
        <v>0</v>
      </c>
      <c r="P1149" s="47">
        <f>SUMIFS(Summary!D:D,Summary!H:H,Table_Query_from_Mac10[[#This Row],[Juiceoc]])</f>
        <v>0</v>
      </c>
      <c r="Q1149" s="47">
        <f>SUMIFS(Summary!E:E,Summary!H:H,Table_Query_from_Mac10[[#This Row],[Juiceoc]])</f>
        <v>0</v>
      </c>
      <c r="R1149" s="47">
        <f>Table_Query_from_Mac10[[#This Row],[Net Unit]]*(1+Table_Query_from_Mac10[[#This Row],[PriceIncreasebyType]])</f>
        <v>20.990100000000002</v>
      </c>
      <c r="S1149" s="47">
        <f>Table_Query_from_Mac10[[#This Row],[UnitPriceFuture]]*Table_Query_from_Mac10[[#This Row],[qtytoShipFuture]]</f>
        <v>62.970300000000009</v>
      </c>
      <c r="T1149" s="47">
        <f>ROUND(Table_Query_from_Mac10[[#This Row],[qty_to_ship]]*(1+Table_Query_from_Mac10[[#This Row],[VolumeIncreasebyType]]),0)</f>
        <v>3</v>
      </c>
      <c r="U1149" s="47">
        <f>Table_Query_from_Mac10[[#This Row],[qtytoShipFuture]]*Table_Query_from_Mac10[[#This Row],[Future-cost]]</f>
        <v>25.5</v>
      </c>
      <c r="V1149" s="47">
        <f>Table_Query_from_Mac10[[#This Row],[qtytoShipFuture]]-Table_Query_from_Mac10[[#This Row],[qty_to_ship]]</f>
        <v>0</v>
      </c>
      <c r="W1149" s="47">
        <f>Table_Query_from_Mac10[[#This Row],[UnitPriceFuture]]</f>
        <v>20.990100000000002</v>
      </c>
      <c r="X1149" s="47">
        <f>Table_Query_from_Mac10[[#This Row],[Unit Increase]]*Table_Query_from_Mac10[[#This Row],[UnitPriceFuture]]</f>
        <v>0</v>
      </c>
      <c r="Y1149" s="47">
        <f>Table_Query_from_Mac10[[#This Row],[Unit Increase]]*Table_Query_from_Mac10[[#This Row],[Future-cost]]</f>
        <v>0</v>
      </c>
      <c r="Z1149" s="47">
        <f>-(Table_Query_from_Mac10[[#This Row],[Incremental Sales]]+((Table_Query_from_Mac10[[#This Row],[Incremental Sales]]*-(SUM(Summary!$S$8:$S$9)))))*Summary!$S$18</f>
        <v>0</v>
      </c>
      <c r="AA1149" s="47">
        <f>IFERROR(Table_Query_from_Mac10[[#This Row],[Incremental Cost]]/Table_Query_from_Mac10[[#This Row],[Incremental Sales]],0)</f>
        <v>0</v>
      </c>
      <c r="AB1149" s="47">
        <f>IFERROR(Table_Query_from_Mac10[[#This Row],[TotalCostFuture]]/Table_Query_from_Mac10[[#This Row],[totalsalesFuture]],0)</f>
        <v>0.40495281108713149</v>
      </c>
      <c r="AN1149" s="31">
        <v>9</v>
      </c>
      <c r="AO1149">
        <f t="shared" si="34"/>
        <v>3</v>
      </c>
      <c r="AQ1149" s="31">
        <v>64.489999999999995</v>
      </c>
      <c r="AR1149">
        <f t="shared" si="35"/>
        <v>22.57</v>
      </c>
    </row>
    <row r="1150" spans="1:44" x14ac:dyDescent="0.25">
      <c r="A1150">
        <v>90112</v>
      </c>
      <c r="B1150">
        <v>7</v>
      </c>
      <c r="C1150" t="s">
        <v>55</v>
      </c>
      <c r="D1150" t="s">
        <v>81</v>
      </c>
      <c r="E1150">
        <v>3</v>
      </c>
      <c r="F1150">
        <v>9.86</v>
      </c>
      <c r="G1150">
        <v>27.29</v>
      </c>
      <c r="H1150" s="1">
        <v>44845</v>
      </c>
      <c r="I1150" s="20">
        <v>7</v>
      </c>
      <c r="J1150" s="47">
        <f>Table_Query_from_Mac10[[#This Row],[unit_price]]-(Table_Query_from_Mac10[[#This Row],[unit_price]]*(Table_Query_from_Mac10[[#This Row],[discount_pct]]/100))</f>
        <v>25.3797</v>
      </c>
      <c r="K1150" s="47">
        <f>Table_Query_from_Mac10[[#This Row],[unit_cost]]</f>
        <v>9.86</v>
      </c>
      <c r="L1150" s="47">
        <f>Table_Query_from_Mac10[[#This Row],[Live-cost]]*(1+Table_Query_from_Mac10[[#This Row],[CogsIncreasebyTYPE]])</f>
        <v>9.86</v>
      </c>
      <c r="M1150" s="47">
        <f>Table_Query_from_Mac10[[#This Row],[Live-cost]]*Table_Query_from_Mac10[[#This Row],[qty_to_ship]]</f>
        <v>29.58</v>
      </c>
      <c r="N1150" s="47">
        <f>IF(Table_Query_from_Mac10[[#This Row],[item_no]]="KDA",-Table_Query_from_Mac10[[#This Row],[unit_price]],Table_Query_from_Mac10[[#This Row],[Net Unit]]*Table_Query_from_Mac10[[#This Row],[qty_to_ship]])</f>
        <v>76.139099999999999</v>
      </c>
      <c r="O1150" s="47">
        <f>SUMIFS(Summary!C:C,Summary!H:H,Table_Query_from_Mac10[[#This Row],[Juiceoc]])</f>
        <v>0</v>
      </c>
      <c r="P1150" s="47">
        <f>SUMIFS(Summary!D:D,Summary!H:H,Table_Query_from_Mac10[[#This Row],[Juiceoc]])</f>
        <v>0</v>
      </c>
      <c r="Q1150" s="47">
        <f>SUMIFS(Summary!E:E,Summary!H:H,Table_Query_from_Mac10[[#This Row],[Juiceoc]])</f>
        <v>0</v>
      </c>
      <c r="R1150" s="47">
        <f>Table_Query_from_Mac10[[#This Row],[Net Unit]]*(1+Table_Query_from_Mac10[[#This Row],[PriceIncreasebyType]])</f>
        <v>25.3797</v>
      </c>
      <c r="S1150" s="47">
        <f>Table_Query_from_Mac10[[#This Row],[UnitPriceFuture]]*Table_Query_from_Mac10[[#This Row],[qtytoShipFuture]]</f>
        <v>76.139099999999999</v>
      </c>
      <c r="T1150" s="47">
        <f>ROUND(Table_Query_from_Mac10[[#This Row],[qty_to_ship]]*(1+Table_Query_from_Mac10[[#This Row],[VolumeIncreasebyType]]),0)</f>
        <v>3</v>
      </c>
      <c r="U1150" s="47">
        <f>Table_Query_from_Mac10[[#This Row],[qtytoShipFuture]]*Table_Query_from_Mac10[[#This Row],[Future-cost]]</f>
        <v>29.58</v>
      </c>
      <c r="V1150" s="47">
        <f>Table_Query_from_Mac10[[#This Row],[qtytoShipFuture]]-Table_Query_from_Mac10[[#This Row],[qty_to_ship]]</f>
        <v>0</v>
      </c>
      <c r="W1150" s="47">
        <f>Table_Query_from_Mac10[[#This Row],[UnitPriceFuture]]</f>
        <v>25.3797</v>
      </c>
      <c r="X1150" s="47">
        <f>Table_Query_from_Mac10[[#This Row],[Unit Increase]]*Table_Query_from_Mac10[[#This Row],[UnitPriceFuture]]</f>
        <v>0</v>
      </c>
      <c r="Y1150" s="47">
        <f>Table_Query_from_Mac10[[#This Row],[Unit Increase]]*Table_Query_from_Mac10[[#This Row],[Future-cost]]</f>
        <v>0</v>
      </c>
      <c r="Z1150" s="47">
        <f>-(Table_Query_from_Mac10[[#This Row],[Incremental Sales]]+((Table_Query_from_Mac10[[#This Row],[Incremental Sales]]*-(SUM(Summary!$S$8:$S$9)))))*Summary!$S$18</f>
        <v>0</v>
      </c>
      <c r="AA1150" s="47">
        <f>IFERROR(Table_Query_from_Mac10[[#This Row],[Incremental Cost]]/Table_Query_from_Mac10[[#This Row],[Incremental Sales]],0)</f>
        <v>0</v>
      </c>
      <c r="AB1150" s="47">
        <f>IFERROR(Table_Query_from_Mac10[[#This Row],[TotalCostFuture]]/Table_Query_from_Mac10[[#This Row],[totalsalesFuture]],0)</f>
        <v>0.38849947004889734</v>
      </c>
      <c r="AN1150" s="30">
        <v>9</v>
      </c>
      <c r="AO1150">
        <f t="shared" si="34"/>
        <v>3</v>
      </c>
      <c r="AQ1150" s="30">
        <v>77.959999999999994</v>
      </c>
      <c r="AR1150">
        <f t="shared" si="35"/>
        <v>27.29</v>
      </c>
    </row>
    <row r="1151" spans="1:44" x14ac:dyDescent="0.25">
      <c r="A1151">
        <v>90112</v>
      </c>
      <c r="B1151">
        <v>8</v>
      </c>
      <c r="C1151" t="s">
        <v>55</v>
      </c>
      <c r="D1151" t="s">
        <v>81</v>
      </c>
      <c r="E1151">
        <v>2</v>
      </c>
      <c r="F1151">
        <v>11.84</v>
      </c>
      <c r="G1151">
        <v>31.43</v>
      </c>
      <c r="H1151" s="1">
        <v>44845</v>
      </c>
      <c r="I1151" s="20">
        <v>7</v>
      </c>
      <c r="J1151" s="47">
        <f>Table_Query_from_Mac10[[#This Row],[unit_price]]-(Table_Query_from_Mac10[[#This Row],[unit_price]]*(Table_Query_from_Mac10[[#This Row],[discount_pct]]/100))</f>
        <v>29.229900000000001</v>
      </c>
      <c r="K1151" s="47">
        <f>Table_Query_from_Mac10[[#This Row],[unit_cost]]</f>
        <v>11.84</v>
      </c>
      <c r="L1151" s="47">
        <f>Table_Query_from_Mac10[[#This Row],[Live-cost]]*(1+Table_Query_from_Mac10[[#This Row],[CogsIncreasebyTYPE]])</f>
        <v>11.84</v>
      </c>
      <c r="M1151" s="47">
        <f>Table_Query_from_Mac10[[#This Row],[Live-cost]]*Table_Query_from_Mac10[[#This Row],[qty_to_ship]]</f>
        <v>23.68</v>
      </c>
      <c r="N1151" s="47">
        <f>IF(Table_Query_from_Mac10[[#This Row],[item_no]]="KDA",-Table_Query_from_Mac10[[#This Row],[unit_price]],Table_Query_from_Mac10[[#This Row],[Net Unit]]*Table_Query_from_Mac10[[#This Row],[qty_to_ship]])</f>
        <v>58.459800000000001</v>
      </c>
      <c r="O1151" s="47">
        <f>SUMIFS(Summary!C:C,Summary!H:H,Table_Query_from_Mac10[[#This Row],[Juiceoc]])</f>
        <v>0</v>
      </c>
      <c r="P1151" s="47">
        <f>SUMIFS(Summary!D:D,Summary!H:H,Table_Query_from_Mac10[[#This Row],[Juiceoc]])</f>
        <v>0</v>
      </c>
      <c r="Q1151" s="47">
        <f>SUMIFS(Summary!E:E,Summary!H:H,Table_Query_from_Mac10[[#This Row],[Juiceoc]])</f>
        <v>0</v>
      </c>
      <c r="R1151" s="47">
        <f>Table_Query_from_Mac10[[#This Row],[Net Unit]]*(1+Table_Query_from_Mac10[[#This Row],[PriceIncreasebyType]])</f>
        <v>29.229900000000001</v>
      </c>
      <c r="S1151" s="47">
        <f>Table_Query_from_Mac10[[#This Row],[UnitPriceFuture]]*Table_Query_from_Mac10[[#This Row],[qtytoShipFuture]]</f>
        <v>58.459800000000001</v>
      </c>
      <c r="T1151" s="47">
        <f>ROUND(Table_Query_from_Mac10[[#This Row],[qty_to_ship]]*(1+Table_Query_from_Mac10[[#This Row],[VolumeIncreasebyType]]),0)</f>
        <v>2</v>
      </c>
      <c r="U1151" s="47">
        <f>Table_Query_from_Mac10[[#This Row],[qtytoShipFuture]]*Table_Query_from_Mac10[[#This Row],[Future-cost]]</f>
        <v>23.68</v>
      </c>
      <c r="V1151" s="47">
        <f>Table_Query_from_Mac10[[#This Row],[qtytoShipFuture]]-Table_Query_from_Mac10[[#This Row],[qty_to_ship]]</f>
        <v>0</v>
      </c>
      <c r="W1151" s="47">
        <f>Table_Query_from_Mac10[[#This Row],[UnitPriceFuture]]</f>
        <v>29.229900000000001</v>
      </c>
      <c r="X1151" s="47">
        <f>Table_Query_from_Mac10[[#This Row],[Unit Increase]]*Table_Query_from_Mac10[[#This Row],[UnitPriceFuture]]</f>
        <v>0</v>
      </c>
      <c r="Y1151" s="47">
        <f>Table_Query_from_Mac10[[#This Row],[Unit Increase]]*Table_Query_from_Mac10[[#This Row],[Future-cost]]</f>
        <v>0</v>
      </c>
      <c r="Z1151" s="47">
        <f>-(Table_Query_from_Mac10[[#This Row],[Incremental Sales]]+((Table_Query_from_Mac10[[#This Row],[Incremental Sales]]*-(SUM(Summary!$S$8:$S$9)))))*Summary!$S$18</f>
        <v>0</v>
      </c>
      <c r="AA1151" s="47">
        <f>IFERROR(Table_Query_from_Mac10[[#This Row],[Incremental Cost]]/Table_Query_from_Mac10[[#This Row],[Incremental Sales]],0)</f>
        <v>0</v>
      </c>
      <c r="AB1151" s="47">
        <f>IFERROR(Table_Query_from_Mac10[[#This Row],[TotalCostFuture]]/Table_Query_from_Mac10[[#This Row],[totalsalesFuture]],0)</f>
        <v>0.40506467692328746</v>
      </c>
      <c r="AN1151" s="31">
        <v>6</v>
      </c>
      <c r="AO1151">
        <f t="shared" si="34"/>
        <v>2</v>
      </c>
      <c r="AQ1151" s="31">
        <v>89.8</v>
      </c>
      <c r="AR1151">
        <f t="shared" si="35"/>
        <v>31.43</v>
      </c>
    </row>
    <row r="1152" spans="1:44" x14ac:dyDescent="0.25">
      <c r="A1152">
        <v>90112</v>
      </c>
      <c r="B1152">
        <v>9</v>
      </c>
      <c r="C1152" t="s">
        <v>55</v>
      </c>
      <c r="D1152" t="s">
        <v>81</v>
      </c>
      <c r="E1152">
        <v>1</v>
      </c>
      <c r="F1152">
        <v>13.68</v>
      </c>
      <c r="G1152">
        <v>36.54</v>
      </c>
      <c r="H1152" s="1">
        <v>44845</v>
      </c>
      <c r="I1152" s="20">
        <v>7</v>
      </c>
      <c r="J1152" s="47">
        <f>Table_Query_from_Mac10[[#This Row],[unit_price]]-(Table_Query_from_Mac10[[#This Row],[unit_price]]*(Table_Query_from_Mac10[[#This Row],[discount_pct]]/100))</f>
        <v>33.982199999999999</v>
      </c>
      <c r="K1152" s="47">
        <f>Table_Query_from_Mac10[[#This Row],[unit_cost]]</f>
        <v>13.68</v>
      </c>
      <c r="L1152" s="47">
        <f>Table_Query_from_Mac10[[#This Row],[Live-cost]]*(1+Table_Query_from_Mac10[[#This Row],[CogsIncreasebyTYPE]])</f>
        <v>13.68</v>
      </c>
      <c r="M1152" s="47">
        <f>Table_Query_from_Mac10[[#This Row],[Live-cost]]*Table_Query_from_Mac10[[#This Row],[qty_to_ship]]</f>
        <v>13.68</v>
      </c>
      <c r="N1152" s="47">
        <f>IF(Table_Query_from_Mac10[[#This Row],[item_no]]="KDA",-Table_Query_from_Mac10[[#This Row],[unit_price]],Table_Query_from_Mac10[[#This Row],[Net Unit]]*Table_Query_from_Mac10[[#This Row],[qty_to_ship]])</f>
        <v>33.982199999999999</v>
      </c>
      <c r="O1152" s="47">
        <f>SUMIFS(Summary!C:C,Summary!H:H,Table_Query_from_Mac10[[#This Row],[Juiceoc]])</f>
        <v>0</v>
      </c>
      <c r="P1152" s="47">
        <f>SUMIFS(Summary!D:D,Summary!H:H,Table_Query_from_Mac10[[#This Row],[Juiceoc]])</f>
        <v>0</v>
      </c>
      <c r="Q1152" s="47">
        <f>SUMIFS(Summary!E:E,Summary!H:H,Table_Query_from_Mac10[[#This Row],[Juiceoc]])</f>
        <v>0</v>
      </c>
      <c r="R1152" s="47">
        <f>Table_Query_from_Mac10[[#This Row],[Net Unit]]*(1+Table_Query_from_Mac10[[#This Row],[PriceIncreasebyType]])</f>
        <v>33.982199999999999</v>
      </c>
      <c r="S1152" s="47">
        <f>Table_Query_from_Mac10[[#This Row],[UnitPriceFuture]]*Table_Query_from_Mac10[[#This Row],[qtytoShipFuture]]</f>
        <v>33.982199999999999</v>
      </c>
      <c r="T1152" s="47">
        <f>ROUND(Table_Query_from_Mac10[[#This Row],[qty_to_ship]]*(1+Table_Query_from_Mac10[[#This Row],[VolumeIncreasebyType]]),0)</f>
        <v>1</v>
      </c>
      <c r="U1152" s="47">
        <f>Table_Query_from_Mac10[[#This Row],[qtytoShipFuture]]*Table_Query_from_Mac10[[#This Row],[Future-cost]]</f>
        <v>13.68</v>
      </c>
      <c r="V1152" s="47">
        <f>Table_Query_from_Mac10[[#This Row],[qtytoShipFuture]]-Table_Query_from_Mac10[[#This Row],[qty_to_ship]]</f>
        <v>0</v>
      </c>
      <c r="W1152" s="47">
        <f>Table_Query_from_Mac10[[#This Row],[UnitPriceFuture]]</f>
        <v>33.982199999999999</v>
      </c>
      <c r="X1152" s="47">
        <f>Table_Query_from_Mac10[[#This Row],[Unit Increase]]*Table_Query_from_Mac10[[#This Row],[UnitPriceFuture]]</f>
        <v>0</v>
      </c>
      <c r="Y1152" s="47">
        <f>Table_Query_from_Mac10[[#This Row],[Unit Increase]]*Table_Query_from_Mac10[[#This Row],[Future-cost]]</f>
        <v>0</v>
      </c>
      <c r="Z1152" s="47">
        <f>-(Table_Query_from_Mac10[[#This Row],[Incremental Sales]]+((Table_Query_from_Mac10[[#This Row],[Incremental Sales]]*-(SUM(Summary!$S$8:$S$9)))))*Summary!$S$18</f>
        <v>0</v>
      </c>
      <c r="AA1152" s="47">
        <f>IFERROR(Table_Query_from_Mac10[[#This Row],[Incremental Cost]]/Table_Query_from_Mac10[[#This Row],[Incremental Sales]],0)</f>
        <v>0</v>
      </c>
      <c r="AB1152" s="47">
        <f>IFERROR(Table_Query_from_Mac10[[#This Row],[TotalCostFuture]]/Table_Query_from_Mac10[[#This Row],[totalsalesFuture]],0)</f>
        <v>0.40256369511096984</v>
      </c>
      <c r="AN1152" s="30">
        <v>4</v>
      </c>
      <c r="AO1152">
        <f t="shared" si="34"/>
        <v>1</v>
      </c>
      <c r="AQ1152" s="30">
        <v>104.4</v>
      </c>
      <c r="AR1152">
        <f t="shared" si="35"/>
        <v>36.54</v>
      </c>
    </row>
    <row r="1153" spans="1:44" x14ac:dyDescent="0.25">
      <c r="A1153">
        <v>90112</v>
      </c>
      <c r="B1153">
        <v>10</v>
      </c>
      <c r="C1153" t="s">
        <v>55</v>
      </c>
      <c r="D1153" t="s">
        <v>81</v>
      </c>
      <c r="E1153">
        <v>1</v>
      </c>
      <c r="F1153">
        <v>15.22</v>
      </c>
      <c r="G1153">
        <v>44.36</v>
      </c>
      <c r="H1153" s="1">
        <v>44845</v>
      </c>
      <c r="I1153" s="20">
        <v>7</v>
      </c>
      <c r="J1153" s="47">
        <f>Table_Query_from_Mac10[[#This Row],[unit_price]]-(Table_Query_from_Mac10[[#This Row],[unit_price]]*(Table_Query_from_Mac10[[#This Row],[discount_pct]]/100))</f>
        <v>41.254799999999996</v>
      </c>
      <c r="K1153" s="47">
        <f>Table_Query_from_Mac10[[#This Row],[unit_cost]]</f>
        <v>15.22</v>
      </c>
      <c r="L1153" s="47">
        <f>Table_Query_from_Mac10[[#This Row],[Live-cost]]*(1+Table_Query_from_Mac10[[#This Row],[CogsIncreasebyTYPE]])</f>
        <v>15.22</v>
      </c>
      <c r="M1153" s="47">
        <f>Table_Query_from_Mac10[[#This Row],[Live-cost]]*Table_Query_from_Mac10[[#This Row],[qty_to_ship]]</f>
        <v>15.22</v>
      </c>
      <c r="N1153" s="47">
        <f>IF(Table_Query_from_Mac10[[#This Row],[item_no]]="KDA",-Table_Query_from_Mac10[[#This Row],[unit_price]],Table_Query_from_Mac10[[#This Row],[Net Unit]]*Table_Query_from_Mac10[[#This Row],[qty_to_ship]])</f>
        <v>41.254799999999996</v>
      </c>
      <c r="O1153" s="47">
        <f>SUMIFS(Summary!C:C,Summary!H:H,Table_Query_from_Mac10[[#This Row],[Juiceoc]])</f>
        <v>0</v>
      </c>
      <c r="P1153" s="47">
        <f>SUMIFS(Summary!D:D,Summary!H:H,Table_Query_from_Mac10[[#This Row],[Juiceoc]])</f>
        <v>0</v>
      </c>
      <c r="Q1153" s="47">
        <f>SUMIFS(Summary!E:E,Summary!H:H,Table_Query_from_Mac10[[#This Row],[Juiceoc]])</f>
        <v>0</v>
      </c>
      <c r="R1153" s="47">
        <f>Table_Query_from_Mac10[[#This Row],[Net Unit]]*(1+Table_Query_from_Mac10[[#This Row],[PriceIncreasebyType]])</f>
        <v>41.254799999999996</v>
      </c>
      <c r="S1153" s="47">
        <f>Table_Query_from_Mac10[[#This Row],[UnitPriceFuture]]*Table_Query_from_Mac10[[#This Row],[qtytoShipFuture]]</f>
        <v>41.254799999999996</v>
      </c>
      <c r="T1153" s="47">
        <f>ROUND(Table_Query_from_Mac10[[#This Row],[qty_to_ship]]*(1+Table_Query_from_Mac10[[#This Row],[VolumeIncreasebyType]]),0)</f>
        <v>1</v>
      </c>
      <c r="U1153" s="47">
        <f>Table_Query_from_Mac10[[#This Row],[qtytoShipFuture]]*Table_Query_from_Mac10[[#This Row],[Future-cost]]</f>
        <v>15.22</v>
      </c>
      <c r="V1153" s="47">
        <f>Table_Query_from_Mac10[[#This Row],[qtytoShipFuture]]-Table_Query_from_Mac10[[#This Row],[qty_to_ship]]</f>
        <v>0</v>
      </c>
      <c r="W1153" s="47">
        <f>Table_Query_from_Mac10[[#This Row],[UnitPriceFuture]]</f>
        <v>41.254799999999996</v>
      </c>
      <c r="X1153" s="47">
        <f>Table_Query_from_Mac10[[#This Row],[Unit Increase]]*Table_Query_from_Mac10[[#This Row],[UnitPriceFuture]]</f>
        <v>0</v>
      </c>
      <c r="Y1153" s="47">
        <f>Table_Query_from_Mac10[[#This Row],[Unit Increase]]*Table_Query_from_Mac10[[#This Row],[Future-cost]]</f>
        <v>0</v>
      </c>
      <c r="Z1153" s="47">
        <f>-(Table_Query_from_Mac10[[#This Row],[Incremental Sales]]+((Table_Query_from_Mac10[[#This Row],[Incremental Sales]]*-(SUM(Summary!$S$8:$S$9)))))*Summary!$S$18</f>
        <v>0</v>
      </c>
      <c r="AA1153" s="47">
        <f>IFERROR(Table_Query_from_Mac10[[#This Row],[Incremental Cost]]/Table_Query_from_Mac10[[#This Row],[Incremental Sales]],0)</f>
        <v>0</v>
      </c>
      <c r="AB1153" s="47">
        <f>IFERROR(Table_Query_from_Mac10[[#This Row],[TotalCostFuture]]/Table_Query_from_Mac10[[#This Row],[totalsalesFuture]],0)</f>
        <v>0.36892676730950102</v>
      </c>
      <c r="AN1153" s="31">
        <v>4</v>
      </c>
      <c r="AO1153">
        <f t="shared" si="34"/>
        <v>1</v>
      </c>
      <c r="AQ1153" s="31">
        <v>126.73</v>
      </c>
      <c r="AR1153">
        <f t="shared" si="35"/>
        <v>44.36</v>
      </c>
    </row>
    <row r="1154" spans="1:44" x14ac:dyDescent="0.25">
      <c r="A1154">
        <v>90112</v>
      </c>
      <c r="B1154">
        <v>11</v>
      </c>
      <c r="C1154" t="s">
        <v>55</v>
      </c>
      <c r="D1154" t="s">
        <v>81</v>
      </c>
      <c r="E1154">
        <v>4</v>
      </c>
      <c r="F1154">
        <v>6.59</v>
      </c>
      <c r="G1154">
        <v>17.5</v>
      </c>
      <c r="H1154" s="1">
        <v>44845</v>
      </c>
      <c r="I1154" s="20">
        <v>7</v>
      </c>
      <c r="J1154" s="47">
        <f>Table_Query_from_Mac10[[#This Row],[unit_price]]-(Table_Query_from_Mac10[[#This Row],[unit_price]]*(Table_Query_from_Mac10[[#This Row],[discount_pct]]/100))</f>
        <v>16.274999999999999</v>
      </c>
      <c r="K1154" s="47">
        <f>Table_Query_from_Mac10[[#This Row],[unit_cost]]</f>
        <v>6.59</v>
      </c>
      <c r="L1154" s="47">
        <f>Table_Query_from_Mac10[[#This Row],[Live-cost]]*(1+Table_Query_from_Mac10[[#This Row],[CogsIncreasebyTYPE]])</f>
        <v>6.59</v>
      </c>
      <c r="M1154" s="47">
        <f>Table_Query_from_Mac10[[#This Row],[Live-cost]]*Table_Query_from_Mac10[[#This Row],[qty_to_ship]]</f>
        <v>26.36</v>
      </c>
      <c r="N1154" s="47">
        <f>IF(Table_Query_from_Mac10[[#This Row],[item_no]]="KDA",-Table_Query_from_Mac10[[#This Row],[unit_price]],Table_Query_from_Mac10[[#This Row],[Net Unit]]*Table_Query_from_Mac10[[#This Row],[qty_to_ship]])</f>
        <v>65.099999999999994</v>
      </c>
      <c r="O1154" s="47">
        <f>SUMIFS(Summary!C:C,Summary!H:H,Table_Query_from_Mac10[[#This Row],[Juiceoc]])</f>
        <v>0</v>
      </c>
      <c r="P1154" s="47">
        <f>SUMIFS(Summary!D:D,Summary!H:H,Table_Query_from_Mac10[[#This Row],[Juiceoc]])</f>
        <v>0</v>
      </c>
      <c r="Q1154" s="47">
        <f>SUMIFS(Summary!E:E,Summary!H:H,Table_Query_from_Mac10[[#This Row],[Juiceoc]])</f>
        <v>0</v>
      </c>
      <c r="R1154" s="47">
        <f>Table_Query_from_Mac10[[#This Row],[Net Unit]]*(1+Table_Query_from_Mac10[[#This Row],[PriceIncreasebyType]])</f>
        <v>16.274999999999999</v>
      </c>
      <c r="S1154" s="47">
        <f>Table_Query_from_Mac10[[#This Row],[UnitPriceFuture]]*Table_Query_from_Mac10[[#This Row],[qtytoShipFuture]]</f>
        <v>65.099999999999994</v>
      </c>
      <c r="T1154" s="47">
        <f>ROUND(Table_Query_from_Mac10[[#This Row],[qty_to_ship]]*(1+Table_Query_from_Mac10[[#This Row],[VolumeIncreasebyType]]),0)</f>
        <v>4</v>
      </c>
      <c r="U1154" s="47">
        <f>Table_Query_from_Mac10[[#This Row],[qtytoShipFuture]]*Table_Query_from_Mac10[[#This Row],[Future-cost]]</f>
        <v>26.36</v>
      </c>
      <c r="V1154" s="47">
        <f>Table_Query_from_Mac10[[#This Row],[qtytoShipFuture]]-Table_Query_from_Mac10[[#This Row],[qty_to_ship]]</f>
        <v>0</v>
      </c>
      <c r="W1154" s="47">
        <f>Table_Query_from_Mac10[[#This Row],[UnitPriceFuture]]</f>
        <v>16.274999999999999</v>
      </c>
      <c r="X1154" s="47">
        <f>Table_Query_from_Mac10[[#This Row],[Unit Increase]]*Table_Query_from_Mac10[[#This Row],[UnitPriceFuture]]</f>
        <v>0</v>
      </c>
      <c r="Y1154" s="47">
        <f>Table_Query_from_Mac10[[#This Row],[Unit Increase]]*Table_Query_from_Mac10[[#This Row],[Future-cost]]</f>
        <v>0</v>
      </c>
      <c r="Z1154" s="47">
        <f>-(Table_Query_from_Mac10[[#This Row],[Incremental Sales]]+((Table_Query_from_Mac10[[#This Row],[Incremental Sales]]*-(SUM(Summary!$S$8:$S$9)))))*Summary!$S$18</f>
        <v>0</v>
      </c>
      <c r="AA1154" s="47">
        <f>IFERROR(Table_Query_from_Mac10[[#This Row],[Incremental Cost]]/Table_Query_from_Mac10[[#This Row],[Incremental Sales]],0)</f>
        <v>0</v>
      </c>
      <c r="AB1154" s="47">
        <f>IFERROR(Table_Query_from_Mac10[[#This Row],[TotalCostFuture]]/Table_Query_from_Mac10[[#This Row],[totalsalesFuture]],0)</f>
        <v>0.40491551459293396</v>
      </c>
      <c r="AN1154" s="30">
        <v>16</v>
      </c>
      <c r="AO1154">
        <f t="shared" si="34"/>
        <v>4</v>
      </c>
      <c r="AQ1154" s="30">
        <v>49.99</v>
      </c>
      <c r="AR1154">
        <f t="shared" si="35"/>
        <v>17.5</v>
      </c>
    </row>
    <row r="1155" spans="1:44" x14ac:dyDescent="0.25">
      <c r="A1155">
        <v>90112</v>
      </c>
      <c r="B1155">
        <v>12</v>
      </c>
      <c r="C1155" t="s">
        <v>55</v>
      </c>
      <c r="D1155" t="s">
        <v>81</v>
      </c>
      <c r="E1155">
        <v>1</v>
      </c>
      <c r="F1155">
        <v>16.03</v>
      </c>
      <c r="G1155">
        <v>44.98</v>
      </c>
      <c r="H1155" s="1">
        <v>44845</v>
      </c>
      <c r="I1155" s="20">
        <v>7</v>
      </c>
      <c r="J1155" s="47">
        <f>Table_Query_from_Mac10[[#This Row],[unit_price]]-(Table_Query_from_Mac10[[#This Row],[unit_price]]*(Table_Query_from_Mac10[[#This Row],[discount_pct]]/100))</f>
        <v>41.831399999999995</v>
      </c>
      <c r="K1155" s="47">
        <f>Table_Query_from_Mac10[[#This Row],[unit_cost]]</f>
        <v>16.03</v>
      </c>
      <c r="L1155" s="47">
        <f>Table_Query_from_Mac10[[#This Row],[Live-cost]]*(1+Table_Query_from_Mac10[[#This Row],[CogsIncreasebyTYPE]])</f>
        <v>16.03</v>
      </c>
      <c r="M1155" s="47">
        <f>Table_Query_from_Mac10[[#This Row],[Live-cost]]*Table_Query_from_Mac10[[#This Row],[qty_to_ship]]</f>
        <v>16.03</v>
      </c>
      <c r="N1155" s="47">
        <f>IF(Table_Query_from_Mac10[[#This Row],[item_no]]="KDA",-Table_Query_from_Mac10[[#This Row],[unit_price]],Table_Query_from_Mac10[[#This Row],[Net Unit]]*Table_Query_from_Mac10[[#This Row],[qty_to_ship]])</f>
        <v>41.831399999999995</v>
      </c>
      <c r="O1155" s="47">
        <f>SUMIFS(Summary!C:C,Summary!H:H,Table_Query_from_Mac10[[#This Row],[Juiceoc]])</f>
        <v>0</v>
      </c>
      <c r="P1155" s="47">
        <f>SUMIFS(Summary!D:D,Summary!H:H,Table_Query_from_Mac10[[#This Row],[Juiceoc]])</f>
        <v>0</v>
      </c>
      <c r="Q1155" s="47">
        <f>SUMIFS(Summary!E:E,Summary!H:H,Table_Query_from_Mac10[[#This Row],[Juiceoc]])</f>
        <v>0</v>
      </c>
      <c r="R1155" s="47">
        <f>Table_Query_from_Mac10[[#This Row],[Net Unit]]*(1+Table_Query_from_Mac10[[#This Row],[PriceIncreasebyType]])</f>
        <v>41.831399999999995</v>
      </c>
      <c r="S1155" s="47">
        <f>Table_Query_from_Mac10[[#This Row],[UnitPriceFuture]]*Table_Query_from_Mac10[[#This Row],[qtytoShipFuture]]</f>
        <v>41.831399999999995</v>
      </c>
      <c r="T1155" s="47">
        <f>ROUND(Table_Query_from_Mac10[[#This Row],[qty_to_ship]]*(1+Table_Query_from_Mac10[[#This Row],[VolumeIncreasebyType]]),0)</f>
        <v>1</v>
      </c>
      <c r="U1155" s="47">
        <f>Table_Query_from_Mac10[[#This Row],[qtytoShipFuture]]*Table_Query_from_Mac10[[#This Row],[Future-cost]]</f>
        <v>16.03</v>
      </c>
      <c r="V1155" s="47">
        <f>Table_Query_from_Mac10[[#This Row],[qtytoShipFuture]]-Table_Query_from_Mac10[[#This Row],[qty_to_ship]]</f>
        <v>0</v>
      </c>
      <c r="W1155" s="47">
        <f>Table_Query_from_Mac10[[#This Row],[UnitPriceFuture]]</f>
        <v>41.831399999999995</v>
      </c>
      <c r="X1155" s="47">
        <f>Table_Query_from_Mac10[[#This Row],[Unit Increase]]*Table_Query_from_Mac10[[#This Row],[UnitPriceFuture]]</f>
        <v>0</v>
      </c>
      <c r="Y1155" s="47">
        <f>Table_Query_from_Mac10[[#This Row],[Unit Increase]]*Table_Query_from_Mac10[[#This Row],[Future-cost]]</f>
        <v>0</v>
      </c>
      <c r="Z1155" s="47">
        <f>-(Table_Query_from_Mac10[[#This Row],[Incremental Sales]]+((Table_Query_from_Mac10[[#This Row],[Incremental Sales]]*-(SUM(Summary!$S$8:$S$9)))))*Summary!$S$18</f>
        <v>0</v>
      </c>
      <c r="AA1155" s="47">
        <f>IFERROR(Table_Query_from_Mac10[[#This Row],[Incremental Cost]]/Table_Query_from_Mac10[[#This Row],[Incremental Sales]],0)</f>
        <v>0</v>
      </c>
      <c r="AB1155" s="47">
        <f>IFERROR(Table_Query_from_Mac10[[#This Row],[TotalCostFuture]]/Table_Query_from_Mac10[[#This Row],[totalsalesFuture]],0)</f>
        <v>0.3832049608667174</v>
      </c>
      <c r="AN1155" s="31">
        <v>4</v>
      </c>
      <c r="AO1155">
        <f t="shared" ref="AO1155:AO1218" si="36">CEILING(AN1155/4,1)</f>
        <v>1</v>
      </c>
      <c r="AQ1155" s="31">
        <v>128.52000000000001</v>
      </c>
      <c r="AR1155">
        <f t="shared" ref="AR1155:AR1218" si="37">ROUND(AQ1155/5*1.75,2)</f>
        <v>44.98</v>
      </c>
    </row>
    <row r="1156" spans="1:44" x14ac:dyDescent="0.25">
      <c r="A1156">
        <v>90113</v>
      </c>
      <c r="B1156">
        <v>1</v>
      </c>
      <c r="C1156" t="s">
        <v>55</v>
      </c>
      <c r="D1156" t="s">
        <v>81</v>
      </c>
      <c r="E1156">
        <v>7</v>
      </c>
      <c r="F1156">
        <v>4.8499999999999996</v>
      </c>
      <c r="G1156">
        <v>12.21</v>
      </c>
      <c r="H1156" s="1">
        <v>44839</v>
      </c>
      <c r="I1156" s="20">
        <v>7</v>
      </c>
      <c r="J1156" s="47">
        <f>Table_Query_from_Mac10[[#This Row],[unit_price]]-(Table_Query_from_Mac10[[#This Row],[unit_price]]*(Table_Query_from_Mac10[[#This Row],[discount_pct]]/100))</f>
        <v>11.355300000000002</v>
      </c>
      <c r="K1156" s="47">
        <f>Table_Query_from_Mac10[[#This Row],[unit_cost]]</f>
        <v>4.8499999999999996</v>
      </c>
      <c r="L1156" s="47">
        <f>Table_Query_from_Mac10[[#This Row],[Live-cost]]*(1+Table_Query_from_Mac10[[#This Row],[CogsIncreasebyTYPE]])</f>
        <v>4.8499999999999996</v>
      </c>
      <c r="M1156" s="47">
        <f>Table_Query_from_Mac10[[#This Row],[Live-cost]]*Table_Query_from_Mac10[[#This Row],[qty_to_ship]]</f>
        <v>33.949999999999996</v>
      </c>
      <c r="N1156" s="47">
        <f>IF(Table_Query_from_Mac10[[#This Row],[item_no]]="KDA",-Table_Query_from_Mac10[[#This Row],[unit_price]],Table_Query_from_Mac10[[#This Row],[Net Unit]]*Table_Query_from_Mac10[[#This Row],[qty_to_ship]])</f>
        <v>79.487100000000012</v>
      </c>
      <c r="O1156" s="47">
        <f>SUMIFS(Summary!C:C,Summary!H:H,Table_Query_from_Mac10[[#This Row],[Juiceoc]])</f>
        <v>0</v>
      </c>
      <c r="P1156" s="47">
        <f>SUMIFS(Summary!D:D,Summary!H:H,Table_Query_from_Mac10[[#This Row],[Juiceoc]])</f>
        <v>0</v>
      </c>
      <c r="Q1156" s="47">
        <f>SUMIFS(Summary!E:E,Summary!H:H,Table_Query_from_Mac10[[#This Row],[Juiceoc]])</f>
        <v>0</v>
      </c>
      <c r="R1156" s="47">
        <f>Table_Query_from_Mac10[[#This Row],[Net Unit]]*(1+Table_Query_from_Mac10[[#This Row],[PriceIncreasebyType]])</f>
        <v>11.355300000000002</v>
      </c>
      <c r="S1156" s="47">
        <f>Table_Query_from_Mac10[[#This Row],[UnitPriceFuture]]*Table_Query_from_Mac10[[#This Row],[qtytoShipFuture]]</f>
        <v>79.487100000000012</v>
      </c>
      <c r="T1156" s="47">
        <f>ROUND(Table_Query_from_Mac10[[#This Row],[qty_to_ship]]*(1+Table_Query_from_Mac10[[#This Row],[VolumeIncreasebyType]]),0)</f>
        <v>7</v>
      </c>
      <c r="U1156" s="47">
        <f>Table_Query_from_Mac10[[#This Row],[qtytoShipFuture]]*Table_Query_from_Mac10[[#This Row],[Future-cost]]</f>
        <v>33.949999999999996</v>
      </c>
      <c r="V1156" s="47">
        <f>Table_Query_from_Mac10[[#This Row],[qtytoShipFuture]]-Table_Query_from_Mac10[[#This Row],[qty_to_ship]]</f>
        <v>0</v>
      </c>
      <c r="W1156" s="47">
        <f>Table_Query_from_Mac10[[#This Row],[UnitPriceFuture]]</f>
        <v>11.355300000000002</v>
      </c>
      <c r="X1156" s="47">
        <f>Table_Query_from_Mac10[[#This Row],[Unit Increase]]*Table_Query_from_Mac10[[#This Row],[UnitPriceFuture]]</f>
        <v>0</v>
      </c>
      <c r="Y1156" s="47">
        <f>Table_Query_from_Mac10[[#This Row],[Unit Increase]]*Table_Query_from_Mac10[[#This Row],[Future-cost]]</f>
        <v>0</v>
      </c>
      <c r="Z1156" s="47">
        <f>-(Table_Query_from_Mac10[[#This Row],[Incremental Sales]]+((Table_Query_from_Mac10[[#This Row],[Incremental Sales]]*-(SUM(Summary!$S$8:$S$9)))))*Summary!$S$18</f>
        <v>0</v>
      </c>
      <c r="AA1156" s="47">
        <f>IFERROR(Table_Query_from_Mac10[[#This Row],[Incremental Cost]]/Table_Query_from_Mac10[[#This Row],[Incremental Sales]],0)</f>
        <v>0</v>
      </c>
      <c r="AB1156" s="47">
        <f>IFERROR(Table_Query_from_Mac10[[#This Row],[TotalCostFuture]]/Table_Query_from_Mac10[[#This Row],[totalsalesFuture]],0)</f>
        <v>0.42711333033913668</v>
      </c>
      <c r="AN1156" s="30">
        <v>25</v>
      </c>
      <c r="AO1156">
        <f t="shared" si="36"/>
        <v>7</v>
      </c>
      <c r="AQ1156" s="30">
        <v>34.89</v>
      </c>
      <c r="AR1156">
        <f t="shared" si="37"/>
        <v>12.21</v>
      </c>
    </row>
    <row r="1157" spans="1:44" x14ac:dyDescent="0.25">
      <c r="A1157">
        <v>90113</v>
      </c>
      <c r="B1157">
        <v>2</v>
      </c>
      <c r="C1157" t="s">
        <v>55</v>
      </c>
      <c r="D1157" t="s">
        <v>81</v>
      </c>
      <c r="E1157">
        <v>5</v>
      </c>
      <c r="F1157">
        <v>5.31</v>
      </c>
      <c r="G1157">
        <v>13.35</v>
      </c>
      <c r="H1157" s="1">
        <v>44839</v>
      </c>
      <c r="I1157" s="20">
        <v>7</v>
      </c>
      <c r="J1157" s="47">
        <f>Table_Query_from_Mac10[[#This Row],[unit_price]]-(Table_Query_from_Mac10[[#This Row],[unit_price]]*(Table_Query_from_Mac10[[#This Row],[discount_pct]]/100))</f>
        <v>12.4155</v>
      </c>
      <c r="K1157" s="47">
        <f>Table_Query_from_Mac10[[#This Row],[unit_cost]]</f>
        <v>5.31</v>
      </c>
      <c r="L1157" s="47">
        <f>Table_Query_from_Mac10[[#This Row],[Live-cost]]*(1+Table_Query_from_Mac10[[#This Row],[CogsIncreasebyTYPE]])</f>
        <v>5.31</v>
      </c>
      <c r="M1157" s="47">
        <f>Table_Query_from_Mac10[[#This Row],[Live-cost]]*Table_Query_from_Mac10[[#This Row],[qty_to_ship]]</f>
        <v>26.549999999999997</v>
      </c>
      <c r="N1157" s="47">
        <f>IF(Table_Query_from_Mac10[[#This Row],[item_no]]="KDA",-Table_Query_from_Mac10[[#This Row],[unit_price]],Table_Query_from_Mac10[[#This Row],[Net Unit]]*Table_Query_from_Mac10[[#This Row],[qty_to_ship]])</f>
        <v>62.077500000000001</v>
      </c>
      <c r="O1157" s="47">
        <f>SUMIFS(Summary!C:C,Summary!H:H,Table_Query_from_Mac10[[#This Row],[Juiceoc]])</f>
        <v>0</v>
      </c>
      <c r="P1157" s="47">
        <f>SUMIFS(Summary!D:D,Summary!H:H,Table_Query_from_Mac10[[#This Row],[Juiceoc]])</f>
        <v>0</v>
      </c>
      <c r="Q1157" s="47">
        <f>SUMIFS(Summary!E:E,Summary!H:H,Table_Query_from_Mac10[[#This Row],[Juiceoc]])</f>
        <v>0</v>
      </c>
      <c r="R1157" s="47">
        <f>Table_Query_from_Mac10[[#This Row],[Net Unit]]*(1+Table_Query_from_Mac10[[#This Row],[PriceIncreasebyType]])</f>
        <v>12.4155</v>
      </c>
      <c r="S1157" s="47">
        <f>Table_Query_from_Mac10[[#This Row],[UnitPriceFuture]]*Table_Query_from_Mac10[[#This Row],[qtytoShipFuture]]</f>
        <v>62.077500000000001</v>
      </c>
      <c r="T1157" s="47">
        <f>ROUND(Table_Query_from_Mac10[[#This Row],[qty_to_ship]]*(1+Table_Query_from_Mac10[[#This Row],[VolumeIncreasebyType]]),0)</f>
        <v>5</v>
      </c>
      <c r="U1157" s="47">
        <f>Table_Query_from_Mac10[[#This Row],[qtytoShipFuture]]*Table_Query_from_Mac10[[#This Row],[Future-cost]]</f>
        <v>26.549999999999997</v>
      </c>
      <c r="V1157" s="47">
        <f>Table_Query_from_Mac10[[#This Row],[qtytoShipFuture]]-Table_Query_from_Mac10[[#This Row],[qty_to_ship]]</f>
        <v>0</v>
      </c>
      <c r="W1157" s="47">
        <f>Table_Query_from_Mac10[[#This Row],[UnitPriceFuture]]</f>
        <v>12.4155</v>
      </c>
      <c r="X1157" s="47">
        <f>Table_Query_from_Mac10[[#This Row],[Unit Increase]]*Table_Query_from_Mac10[[#This Row],[UnitPriceFuture]]</f>
        <v>0</v>
      </c>
      <c r="Y1157" s="47">
        <f>Table_Query_from_Mac10[[#This Row],[Unit Increase]]*Table_Query_from_Mac10[[#This Row],[Future-cost]]</f>
        <v>0</v>
      </c>
      <c r="Z1157" s="47">
        <f>-(Table_Query_from_Mac10[[#This Row],[Incremental Sales]]+((Table_Query_from_Mac10[[#This Row],[Incremental Sales]]*-(SUM(Summary!$S$8:$S$9)))))*Summary!$S$18</f>
        <v>0</v>
      </c>
      <c r="AA1157" s="47">
        <f>IFERROR(Table_Query_from_Mac10[[#This Row],[Incremental Cost]]/Table_Query_from_Mac10[[#This Row],[Incremental Sales]],0)</f>
        <v>0</v>
      </c>
      <c r="AB1157" s="47">
        <f>IFERROR(Table_Query_from_Mac10[[#This Row],[TotalCostFuture]]/Table_Query_from_Mac10[[#This Row],[totalsalesFuture]],0)</f>
        <v>0.42769119246103654</v>
      </c>
      <c r="AN1157" s="31">
        <v>20</v>
      </c>
      <c r="AO1157">
        <f t="shared" si="36"/>
        <v>5</v>
      </c>
      <c r="AQ1157" s="31">
        <v>38.130000000000003</v>
      </c>
      <c r="AR1157">
        <f t="shared" si="37"/>
        <v>13.35</v>
      </c>
    </row>
    <row r="1158" spans="1:44" x14ac:dyDescent="0.25">
      <c r="A1158">
        <v>90113</v>
      </c>
      <c r="B1158">
        <v>3</v>
      </c>
      <c r="C1158" t="s">
        <v>55</v>
      </c>
      <c r="D1158" t="s">
        <v>81</v>
      </c>
      <c r="E1158">
        <v>4</v>
      </c>
      <c r="F1158">
        <v>5.81</v>
      </c>
      <c r="G1158">
        <v>14.47</v>
      </c>
      <c r="H1158" s="1">
        <v>44839</v>
      </c>
      <c r="I1158" s="20">
        <v>7</v>
      </c>
      <c r="J1158" s="47">
        <f>Table_Query_from_Mac10[[#This Row],[unit_price]]-(Table_Query_from_Mac10[[#This Row],[unit_price]]*(Table_Query_from_Mac10[[#This Row],[discount_pct]]/100))</f>
        <v>13.457100000000001</v>
      </c>
      <c r="K1158" s="47">
        <f>Table_Query_from_Mac10[[#This Row],[unit_cost]]</f>
        <v>5.81</v>
      </c>
      <c r="L1158" s="47">
        <f>Table_Query_from_Mac10[[#This Row],[Live-cost]]*(1+Table_Query_from_Mac10[[#This Row],[CogsIncreasebyTYPE]])</f>
        <v>5.81</v>
      </c>
      <c r="M1158" s="47">
        <f>Table_Query_from_Mac10[[#This Row],[Live-cost]]*Table_Query_from_Mac10[[#This Row],[qty_to_ship]]</f>
        <v>23.24</v>
      </c>
      <c r="N1158" s="47">
        <f>IF(Table_Query_from_Mac10[[#This Row],[item_no]]="KDA",-Table_Query_from_Mac10[[#This Row],[unit_price]],Table_Query_from_Mac10[[#This Row],[Net Unit]]*Table_Query_from_Mac10[[#This Row],[qty_to_ship]])</f>
        <v>53.828400000000002</v>
      </c>
      <c r="O1158" s="47">
        <f>SUMIFS(Summary!C:C,Summary!H:H,Table_Query_from_Mac10[[#This Row],[Juiceoc]])</f>
        <v>0</v>
      </c>
      <c r="P1158" s="47">
        <f>SUMIFS(Summary!D:D,Summary!H:H,Table_Query_from_Mac10[[#This Row],[Juiceoc]])</f>
        <v>0</v>
      </c>
      <c r="Q1158" s="47">
        <f>SUMIFS(Summary!E:E,Summary!H:H,Table_Query_from_Mac10[[#This Row],[Juiceoc]])</f>
        <v>0</v>
      </c>
      <c r="R1158" s="47">
        <f>Table_Query_from_Mac10[[#This Row],[Net Unit]]*(1+Table_Query_from_Mac10[[#This Row],[PriceIncreasebyType]])</f>
        <v>13.457100000000001</v>
      </c>
      <c r="S1158" s="47">
        <f>Table_Query_from_Mac10[[#This Row],[UnitPriceFuture]]*Table_Query_from_Mac10[[#This Row],[qtytoShipFuture]]</f>
        <v>53.828400000000002</v>
      </c>
      <c r="T1158" s="47">
        <f>ROUND(Table_Query_from_Mac10[[#This Row],[qty_to_ship]]*(1+Table_Query_from_Mac10[[#This Row],[VolumeIncreasebyType]]),0)</f>
        <v>4</v>
      </c>
      <c r="U1158" s="47">
        <f>Table_Query_from_Mac10[[#This Row],[qtytoShipFuture]]*Table_Query_from_Mac10[[#This Row],[Future-cost]]</f>
        <v>23.24</v>
      </c>
      <c r="V1158" s="47">
        <f>Table_Query_from_Mac10[[#This Row],[qtytoShipFuture]]-Table_Query_from_Mac10[[#This Row],[qty_to_ship]]</f>
        <v>0</v>
      </c>
      <c r="W1158" s="47">
        <f>Table_Query_from_Mac10[[#This Row],[UnitPriceFuture]]</f>
        <v>13.457100000000001</v>
      </c>
      <c r="X1158" s="47">
        <f>Table_Query_from_Mac10[[#This Row],[Unit Increase]]*Table_Query_from_Mac10[[#This Row],[UnitPriceFuture]]</f>
        <v>0</v>
      </c>
      <c r="Y1158" s="47">
        <f>Table_Query_from_Mac10[[#This Row],[Unit Increase]]*Table_Query_from_Mac10[[#This Row],[Future-cost]]</f>
        <v>0</v>
      </c>
      <c r="Z1158" s="47">
        <f>-(Table_Query_from_Mac10[[#This Row],[Incremental Sales]]+((Table_Query_from_Mac10[[#This Row],[Incremental Sales]]*-(SUM(Summary!$S$8:$S$9)))))*Summary!$S$18</f>
        <v>0</v>
      </c>
      <c r="AA1158" s="47">
        <f>IFERROR(Table_Query_from_Mac10[[#This Row],[Incremental Cost]]/Table_Query_from_Mac10[[#This Row],[Incremental Sales]],0)</f>
        <v>0</v>
      </c>
      <c r="AB1158" s="47">
        <f>IFERROR(Table_Query_from_Mac10[[#This Row],[TotalCostFuture]]/Table_Query_from_Mac10[[#This Row],[totalsalesFuture]],0)</f>
        <v>0.43174235162107732</v>
      </c>
      <c r="AN1158" s="30">
        <v>16</v>
      </c>
      <c r="AO1158">
        <f t="shared" si="36"/>
        <v>4</v>
      </c>
      <c r="AQ1158" s="30">
        <v>41.35</v>
      </c>
      <c r="AR1158">
        <f t="shared" si="37"/>
        <v>14.47</v>
      </c>
    </row>
    <row r="1159" spans="1:44" x14ac:dyDescent="0.25">
      <c r="A1159">
        <v>90113</v>
      </c>
      <c r="B1159">
        <v>4</v>
      </c>
      <c r="C1159" t="s">
        <v>55</v>
      </c>
      <c r="D1159" t="s">
        <v>81</v>
      </c>
      <c r="E1159">
        <v>3</v>
      </c>
      <c r="F1159">
        <v>7.17</v>
      </c>
      <c r="G1159">
        <v>18.14</v>
      </c>
      <c r="H1159" s="1">
        <v>44839</v>
      </c>
      <c r="I1159" s="20">
        <v>7</v>
      </c>
      <c r="J1159" s="47">
        <f>Table_Query_from_Mac10[[#This Row],[unit_price]]-(Table_Query_from_Mac10[[#This Row],[unit_price]]*(Table_Query_from_Mac10[[#This Row],[discount_pct]]/100))</f>
        <v>16.870200000000001</v>
      </c>
      <c r="K1159" s="47">
        <f>Table_Query_from_Mac10[[#This Row],[unit_cost]]</f>
        <v>7.17</v>
      </c>
      <c r="L1159" s="47">
        <f>Table_Query_from_Mac10[[#This Row],[Live-cost]]*(1+Table_Query_from_Mac10[[#This Row],[CogsIncreasebyTYPE]])</f>
        <v>7.17</v>
      </c>
      <c r="M1159" s="47">
        <f>Table_Query_from_Mac10[[#This Row],[Live-cost]]*Table_Query_from_Mac10[[#This Row],[qty_to_ship]]</f>
        <v>21.509999999999998</v>
      </c>
      <c r="N1159" s="47">
        <f>IF(Table_Query_from_Mac10[[#This Row],[item_no]]="KDA",-Table_Query_from_Mac10[[#This Row],[unit_price]],Table_Query_from_Mac10[[#This Row],[Net Unit]]*Table_Query_from_Mac10[[#This Row],[qty_to_ship]])</f>
        <v>50.610600000000005</v>
      </c>
      <c r="O1159" s="47">
        <f>SUMIFS(Summary!C:C,Summary!H:H,Table_Query_from_Mac10[[#This Row],[Juiceoc]])</f>
        <v>0</v>
      </c>
      <c r="P1159" s="47">
        <f>SUMIFS(Summary!D:D,Summary!H:H,Table_Query_from_Mac10[[#This Row],[Juiceoc]])</f>
        <v>0</v>
      </c>
      <c r="Q1159" s="47">
        <f>SUMIFS(Summary!E:E,Summary!H:H,Table_Query_from_Mac10[[#This Row],[Juiceoc]])</f>
        <v>0</v>
      </c>
      <c r="R1159" s="47">
        <f>Table_Query_from_Mac10[[#This Row],[Net Unit]]*(1+Table_Query_from_Mac10[[#This Row],[PriceIncreasebyType]])</f>
        <v>16.870200000000001</v>
      </c>
      <c r="S1159" s="47">
        <f>Table_Query_from_Mac10[[#This Row],[UnitPriceFuture]]*Table_Query_from_Mac10[[#This Row],[qtytoShipFuture]]</f>
        <v>50.610600000000005</v>
      </c>
      <c r="T1159" s="47">
        <f>ROUND(Table_Query_from_Mac10[[#This Row],[qty_to_ship]]*(1+Table_Query_from_Mac10[[#This Row],[VolumeIncreasebyType]]),0)</f>
        <v>3</v>
      </c>
      <c r="U1159" s="47">
        <f>Table_Query_from_Mac10[[#This Row],[qtytoShipFuture]]*Table_Query_from_Mac10[[#This Row],[Future-cost]]</f>
        <v>21.509999999999998</v>
      </c>
      <c r="V1159" s="47">
        <f>Table_Query_from_Mac10[[#This Row],[qtytoShipFuture]]-Table_Query_from_Mac10[[#This Row],[qty_to_ship]]</f>
        <v>0</v>
      </c>
      <c r="W1159" s="47">
        <f>Table_Query_from_Mac10[[#This Row],[UnitPriceFuture]]</f>
        <v>16.870200000000001</v>
      </c>
      <c r="X1159" s="47">
        <f>Table_Query_from_Mac10[[#This Row],[Unit Increase]]*Table_Query_from_Mac10[[#This Row],[UnitPriceFuture]]</f>
        <v>0</v>
      </c>
      <c r="Y1159" s="47">
        <f>Table_Query_from_Mac10[[#This Row],[Unit Increase]]*Table_Query_from_Mac10[[#This Row],[Future-cost]]</f>
        <v>0</v>
      </c>
      <c r="Z1159" s="47">
        <f>-(Table_Query_from_Mac10[[#This Row],[Incremental Sales]]+((Table_Query_from_Mac10[[#This Row],[Incremental Sales]]*-(SUM(Summary!$S$8:$S$9)))))*Summary!$S$18</f>
        <v>0</v>
      </c>
      <c r="AA1159" s="47">
        <f>IFERROR(Table_Query_from_Mac10[[#This Row],[Incremental Cost]]/Table_Query_from_Mac10[[#This Row],[Incremental Sales]],0)</f>
        <v>0</v>
      </c>
      <c r="AB1159" s="47">
        <f>IFERROR(Table_Query_from_Mac10[[#This Row],[TotalCostFuture]]/Table_Query_from_Mac10[[#This Row],[totalsalesFuture]],0)</f>
        <v>0.4250097805598036</v>
      </c>
      <c r="AN1159" s="31">
        <v>12</v>
      </c>
      <c r="AO1159">
        <f t="shared" si="36"/>
        <v>3</v>
      </c>
      <c r="AQ1159" s="31">
        <v>51.84</v>
      </c>
      <c r="AR1159">
        <f t="shared" si="37"/>
        <v>18.14</v>
      </c>
    </row>
    <row r="1160" spans="1:44" x14ac:dyDescent="0.25">
      <c r="A1160">
        <v>90113</v>
      </c>
      <c r="B1160">
        <v>5</v>
      </c>
      <c r="C1160" t="s">
        <v>55</v>
      </c>
      <c r="D1160" t="s">
        <v>81</v>
      </c>
      <c r="E1160">
        <v>3</v>
      </c>
      <c r="F1160">
        <v>8.5</v>
      </c>
      <c r="G1160">
        <v>22.57</v>
      </c>
      <c r="H1160" s="1">
        <v>44839</v>
      </c>
      <c r="I1160" s="20">
        <v>7</v>
      </c>
      <c r="J1160" s="47">
        <f>Table_Query_from_Mac10[[#This Row],[unit_price]]-(Table_Query_from_Mac10[[#This Row],[unit_price]]*(Table_Query_from_Mac10[[#This Row],[discount_pct]]/100))</f>
        <v>20.990100000000002</v>
      </c>
      <c r="K1160" s="47">
        <f>Table_Query_from_Mac10[[#This Row],[unit_cost]]</f>
        <v>8.5</v>
      </c>
      <c r="L1160" s="47">
        <f>Table_Query_from_Mac10[[#This Row],[Live-cost]]*(1+Table_Query_from_Mac10[[#This Row],[CogsIncreasebyTYPE]])</f>
        <v>8.5</v>
      </c>
      <c r="M1160" s="47">
        <f>Table_Query_from_Mac10[[#This Row],[Live-cost]]*Table_Query_from_Mac10[[#This Row],[qty_to_ship]]</f>
        <v>25.5</v>
      </c>
      <c r="N1160" s="47">
        <f>IF(Table_Query_from_Mac10[[#This Row],[item_no]]="KDA",-Table_Query_from_Mac10[[#This Row],[unit_price]],Table_Query_from_Mac10[[#This Row],[Net Unit]]*Table_Query_from_Mac10[[#This Row],[qty_to_ship]])</f>
        <v>62.970300000000009</v>
      </c>
      <c r="O1160" s="47">
        <f>SUMIFS(Summary!C:C,Summary!H:H,Table_Query_from_Mac10[[#This Row],[Juiceoc]])</f>
        <v>0</v>
      </c>
      <c r="P1160" s="47">
        <f>SUMIFS(Summary!D:D,Summary!H:H,Table_Query_from_Mac10[[#This Row],[Juiceoc]])</f>
        <v>0</v>
      </c>
      <c r="Q1160" s="47">
        <f>SUMIFS(Summary!E:E,Summary!H:H,Table_Query_from_Mac10[[#This Row],[Juiceoc]])</f>
        <v>0</v>
      </c>
      <c r="R1160" s="47">
        <f>Table_Query_from_Mac10[[#This Row],[Net Unit]]*(1+Table_Query_from_Mac10[[#This Row],[PriceIncreasebyType]])</f>
        <v>20.990100000000002</v>
      </c>
      <c r="S1160" s="47">
        <f>Table_Query_from_Mac10[[#This Row],[UnitPriceFuture]]*Table_Query_from_Mac10[[#This Row],[qtytoShipFuture]]</f>
        <v>62.970300000000009</v>
      </c>
      <c r="T1160" s="47">
        <f>ROUND(Table_Query_from_Mac10[[#This Row],[qty_to_ship]]*(1+Table_Query_from_Mac10[[#This Row],[VolumeIncreasebyType]]),0)</f>
        <v>3</v>
      </c>
      <c r="U1160" s="47">
        <f>Table_Query_from_Mac10[[#This Row],[qtytoShipFuture]]*Table_Query_from_Mac10[[#This Row],[Future-cost]]</f>
        <v>25.5</v>
      </c>
      <c r="V1160" s="47">
        <f>Table_Query_from_Mac10[[#This Row],[qtytoShipFuture]]-Table_Query_from_Mac10[[#This Row],[qty_to_ship]]</f>
        <v>0</v>
      </c>
      <c r="W1160" s="47">
        <f>Table_Query_from_Mac10[[#This Row],[UnitPriceFuture]]</f>
        <v>20.990100000000002</v>
      </c>
      <c r="X1160" s="47">
        <f>Table_Query_from_Mac10[[#This Row],[Unit Increase]]*Table_Query_from_Mac10[[#This Row],[UnitPriceFuture]]</f>
        <v>0</v>
      </c>
      <c r="Y1160" s="47">
        <f>Table_Query_from_Mac10[[#This Row],[Unit Increase]]*Table_Query_from_Mac10[[#This Row],[Future-cost]]</f>
        <v>0</v>
      </c>
      <c r="Z1160" s="47">
        <f>-(Table_Query_from_Mac10[[#This Row],[Incremental Sales]]+((Table_Query_from_Mac10[[#This Row],[Incremental Sales]]*-(SUM(Summary!$S$8:$S$9)))))*Summary!$S$18</f>
        <v>0</v>
      </c>
      <c r="AA1160" s="47">
        <f>IFERROR(Table_Query_from_Mac10[[#This Row],[Incremental Cost]]/Table_Query_from_Mac10[[#This Row],[Incremental Sales]],0)</f>
        <v>0</v>
      </c>
      <c r="AB1160" s="47">
        <f>IFERROR(Table_Query_from_Mac10[[#This Row],[TotalCostFuture]]/Table_Query_from_Mac10[[#This Row],[totalsalesFuture]],0)</f>
        <v>0.40495281108713149</v>
      </c>
      <c r="AN1160" s="30">
        <v>9</v>
      </c>
      <c r="AO1160">
        <f t="shared" si="36"/>
        <v>3</v>
      </c>
      <c r="AQ1160" s="30">
        <v>64.489999999999995</v>
      </c>
      <c r="AR1160">
        <f t="shared" si="37"/>
        <v>22.57</v>
      </c>
    </row>
    <row r="1161" spans="1:44" x14ac:dyDescent="0.25">
      <c r="A1161">
        <v>90113</v>
      </c>
      <c r="B1161">
        <v>6</v>
      </c>
      <c r="C1161" t="s">
        <v>55</v>
      </c>
      <c r="D1161" t="s">
        <v>81</v>
      </c>
      <c r="E1161">
        <v>2</v>
      </c>
      <c r="F1161">
        <v>11.84</v>
      </c>
      <c r="G1161">
        <v>31.43</v>
      </c>
      <c r="H1161" s="1">
        <v>44839</v>
      </c>
      <c r="I1161" s="20">
        <v>7</v>
      </c>
      <c r="J1161" s="47">
        <f>Table_Query_from_Mac10[[#This Row],[unit_price]]-(Table_Query_from_Mac10[[#This Row],[unit_price]]*(Table_Query_from_Mac10[[#This Row],[discount_pct]]/100))</f>
        <v>29.229900000000001</v>
      </c>
      <c r="K1161" s="47">
        <f>Table_Query_from_Mac10[[#This Row],[unit_cost]]</f>
        <v>11.84</v>
      </c>
      <c r="L1161" s="47">
        <f>Table_Query_from_Mac10[[#This Row],[Live-cost]]*(1+Table_Query_from_Mac10[[#This Row],[CogsIncreasebyTYPE]])</f>
        <v>11.84</v>
      </c>
      <c r="M1161" s="47">
        <f>Table_Query_from_Mac10[[#This Row],[Live-cost]]*Table_Query_from_Mac10[[#This Row],[qty_to_ship]]</f>
        <v>23.68</v>
      </c>
      <c r="N1161" s="47">
        <f>IF(Table_Query_from_Mac10[[#This Row],[item_no]]="KDA",-Table_Query_from_Mac10[[#This Row],[unit_price]],Table_Query_from_Mac10[[#This Row],[Net Unit]]*Table_Query_from_Mac10[[#This Row],[qty_to_ship]])</f>
        <v>58.459800000000001</v>
      </c>
      <c r="O1161" s="47">
        <f>SUMIFS(Summary!C:C,Summary!H:H,Table_Query_from_Mac10[[#This Row],[Juiceoc]])</f>
        <v>0</v>
      </c>
      <c r="P1161" s="47">
        <f>SUMIFS(Summary!D:D,Summary!H:H,Table_Query_from_Mac10[[#This Row],[Juiceoc]])</f>
        <v>0</v>
      </c>
      <c r="Q1161" s="47">
        <f>SUMIFS(Summary!E:E,Summary!H:H,Table_Query_from_Mac10[[#This Row],[Juiceoc]])</f>
        <v>0</v>
      </c>
      <c r="R1161" s="47">
        <f>Table_Query_from_Mac10[[#This Row],[Net Unit]]*(1+Table_Query_from_Mac10[[#This Row],[PriceIncreasebyType]])</f>
        <v>29.229900000000001</v>
      </c>
      <c r="S1161" s="47">
        <f>Table_Query_from_Mac10[[#This Row],[UnitPriceFuture]]*Table_Query_from_Mac10[[#This Row],[qtytoShipFuture]]</f>
        <v>58.459800000000001</v>
      </c>
      <c r="T1161" s="47">
        <f>ROUND(Table_Query_from_Mac10[[#This Row],[qty_to_ship]]*(1+Table_Query_from_Mac10[[#This Row],[VolumeIncreasebyType]]),0)</f>
        <v>2</v>
      </c>
      <c r="U1161" s="47">
        <f>Table_Query_from_Mac10[[#This Row],[qtytoShipFuture]]*Table_Query_from_Mac10[[#This Row],[Future-cost]]</f>
        <v>23.68</v>
      </c>
      <c r="V1161" s="47">
        <f>Table_Query_from_Mac10[[#This Row],[qtytoShipFuture]]-Table_Query_from_Mac10[[#This Row],[qty_to_ship]]</f>
        <v>0</v>
      </c>
      <c r="W1161" s="47">
        <f>Table_Query_from_Mac10[[#This Row],[UnitPriceFuture]]</f>
        <v>29.229900000000001</v>
      </c>
      <c r="X1161" s="47">
        <f>Table_Query_from_Mac10[[#This Row],[Unit Increase]]*Table_Query_from_Mac10[[#This Row],[UnitPriceFuture]]</f>
        <v>0</v>
      </c>
      <c r="Y1161" s="47">
        <f>Table_Query_from_Mac10[[#This Row],[Unit Increase]]*Table_Query_from_Mac10[[#This Row],[Future-cost]]</f>
        <v>0</v>
      </c>
      <c r="Z1161" s="47">
        <f>-(Table_Query_from_Mac10[[#This Row],[Incremental Sales]]+((Table_Query_from_Mac10[[#This Row],[Incremental Sales]]*-(SUM(Summary!$S$8:$S$9)))))*Summary!$S$18</f>
        <v>0</v>
      </c>
      <c r="AA1161" s="47">
        <f>IFERROR(Table_Query_from_Mac10[[#This Row],[Incremental Cost]]/Table_Query_from_Mac10[[#This Row],[Incremental Sales]],0)</f>
        <v>0</v>
      </c>
      <c r="AB1161" s="47">
        <f>IFERROR(Table_Query_from_Mac10[[#This Row],[TotalCostFuture]]/Table_Query_from_Mac10[[#This Row],[totalsalesFuture]],0)</f>
        <v>0.40506467692328746</v>
      </c>
      <c r="AN1161" s="31">
        <v>6</v>
      </c>
      <c r="AO1161">
        <f t="shared" si="36"/>
        <v>2</v>
      </c>
      <c r="AQ1161" s="31">
        <v>89.8</v>
      </c>
      <c r="AR1161">
        <f t="shared" si="37"/>
        <v>31.43</v>
      </c>
    </row>
    <row r="1162" spans="1:44" x14ac:dyDescent="0.25">
      <c r="A1162">
        <v>90113</v>
      </c>
      <c r="B1162">
        <v>7</v>
      </c>
      <c r="C1162" t="s">
        <v>55</v>
      </c>
      <c r="D1162" t="s">
        <v>81</v>
      </c>
      <c r="E1162">
        <v>1</v>
      </c>
      <c r="F1162">
        <v>13.68</v>
      </c>
      <c r="G1162">
        <v>36.54</v>
      </c>
      <c r="H1162" s="1">
        <v>44839</v>
      </c>
      <c r="I1162" s="20">
        <v>7</v>
      </c>
      <c r="J1162" s="47">
        <f>Table_Query_from_Mac10[[#This Row],[unit_price]]-(Table_Query_from_Mac10[[#This Row],[unit_price]]*(Table_Query_from_Mac10[[#This Row],[discount_pct]]/100))</f>
        <v>33.982199999999999</v>
      </c>
      <c r="K1162" s="47">
        <f>Table_Query_from_Mac10[[#This Row],[unit_cost]]</f>
        <v>13.68</v>
      </c>
      <c r="L1162" s="47">
        <f>Table_Query_from_Mac10[[#This Row],[Live-cost]]*(1+Table_Query_from_Mac10[[#This Row],[CogsIncreasebyTYPE]])</f>
        <v>13.68</v>
      </c>
      <c r="M1162" s="47">
        <f>Table_Query_from_Mac10[[#This Row],[Live-cost]]*Table_Query_from_Mac10[[#This Row],[qty_to_ship]]</f>
        <v>13.68</v>
      </c>
      <c r="N1162" s="47">
        <f>IF(Table_Query_from_Mac10[[#This Row],[item_no]]="KDA",-Table_Query_from_Mac10[[#This Row],[unit_price]],Table_Query_from_Mac10[[#This Row],[Net Unit]]*Table_Query_from_Mac10[[#This Row],[qty_to_ship]])</f>
        <v>33.982199999999999</v>
      </c>
      <c r="O1162" s="47">
        <f>SUMIFS(Summary!C:C,Summary!H:H,Table_Query_from_Mac10[[#This Row],[Juiceoc]])</f>
        <v>0</v>
      </c>
      <c r="P1162" s="47">
        <f>SUMIFS(Summary!D:D,Summary!H:H,Table_Query_from_Mac10[[#This Row],[Juiceoc]])</f>
        <v>0</v>
      </c>
      <c r="Q1162" s="47">
        <f>SUMIFS(Summary!E:E,Summary!H:H,Table_Query_from_Mac10[[#This Row],[Juiceoc]])</f>
        <v>0</v>
      </c>
      <c r="R1162" s="47">
        <f>Table_Query_from_Mac10[[#This Row],[Net Unit]]*(1+Table_Query_from_Mac10[[#This Row],[PriceIncreasebyType]])</f>
        <v>33.982199999999999</v>
      </c>
      <c r="S1162" s="47">
        <f>Table_Query_from_Mac10[[#This Row],[UnitPriceFuture]]*Table_Query_from_Mac10[[#This Row],[qtytoShipFuture]]</f>
        <v>33.982199999999999</v>
      </c>
      <c r="T1162" s="47">
        <f>ROUND(Table_Query_from_Mac10[[#This Row],[qty_to_ship]]*(1+Table_Query_from_Mac10[[#This Row],[VolumeIncreasebyType]]),0)</f>
        <v>1</v>
      </c>
      <c r="U1162" s="47">
        <f>Table_Query_from_Mac10[[#This Row],[qtytoShipFuture]]*Table_Query_from_Mac10[[#This Row],[Future-cost]]</f>
        <v>13.68</v>
      </c>
      <c r="V1162" s="47">
        <f>Table_Query_from_Mac10[[#This Row],[qtytoShipFuture]]-Table_Query_from_Mac10[[#This Row],[qty_to_ship]]</f>
        <v>0</v>
      </c>
      <c r="W1162" s="47">
        <f>Table_Query_from_Mac10[[#This Row],[UnitPriceFuture]]</f>
        <v>33.982199999999999</v>
      </c>
      <c r="X1162" s="47">
        <f>Table_Query_from_Mac10[[#This Row],[Unit Increase]]*Table_Query_from_Mac10[[#This Row],[UnitPriceFuture]]</f>
        <v>0</v>
      </c>
      <c r="Y1162" s="47">
        <f>Table_Query_from_Mac10[[#This Row],[Unit Increase]]*Table_Query_from_Mac10[[#This Row],[Future-cost]]</f>
        <v>0</v>
      </c>
      <c r="Z1162" s="47">
        <f>-(Table_Query_from_Mac10[[#This Row],[Incremental Sales]]+((Table_Query_from_Mac10[[#This Row],[Incremental Sales]]*-(SUM(Summary!$S$8:$S$9)))))*Summary!$S$18</f>
        <v>0</v>
      </c>
      <c r="AA1162" s="47">
        <f>IFERROR(Table_Query_from_Mac10[[#This Row],[Incremental Cost]]/Table_Query_from_Mac10[[#This Row],[Incremental Sales]],0)</f>
        <v>0</v>
      </c>
      <c r="AB1162" s="47">
        <f>IFERROR(Table_Query_from_Mac10[[#This Row],[TotalCostFuture]]/Table_Query_from_Mac10[[#This Row],[totalsalesFuture]],0)</f>
        <v>0.40256369511096984</v>
      </c>
      <c r="AN1162" s="30">
        <v>4</v>
      </c>
      <c r="AO1162">
        <f t="shared" si="36"/>
        <v>1</v>
      </c>
      <c r="AQ1162" s="30">
        <v>104.4</v>
      </c>
      <c r="AR1162">
        <f t="shared" si="37"/>
        <v>36.54</v>
      </c>
    </row>
    <row r="1163" spans="1:44" x14ac:dyDescent="0.25">
      <c r="A1163">
        <v>90113</v>
      </c>
      <c r="B1163">
        <v>8</v>
      </c>
      <c r="C1163" t="s">
        <v>55</v>
      </c>
      <c r="D1163" t="s">
        <v>81</v>
      </c>
      <c r="E1163">
        <v>1</v>
      </c>
      <c r="F1163">
        <v>15.22</v>
      </c>
      <c r="G1163">
        <v>44.36</v>
      </c>
      <c r="H1163" s="1">
        <v>44839</v>
      </c>
      <c r="I1163" s="20">
        <v>7</v>
      </c>
      <c r="J1163" s="47">
        <f>Table_Query_from_Mac10[[#This Row],[unit_price]]-(Table_Query_from_Mac10[[#This Row],[unit_price]]*(Table_Query_from_Mac10[[#This Row],[discount_pct]]/100))</f>
        <v>41.254799999999996</v>
      </c>
      <c r="K1163" s="47">
        <f>Table_Query_from_Mac10[[#This Row],[unit_cost]]</f>
        <v>15.22</v>
      </c>
      <c r="L1163" s="47">
        <f>Table_Query_from_Mac10[[#This Row],[Live-cost]]*(1+Table_Query_from_Mac10[[#This Row],[CogsIncreasebyTYPE]])</f>
        <v>15.22</v>
      </c>
      <c r="M1163" s="47">
        <f>Table_Query_from_Mac10[[#This Row],[Live-cost]]*Table_Query_from_Mac10[[#This Row],[qty_to_ship]]</f>
        <v>15.22</v>
      </c>
      <c r="N1163" s="47">
        <f>IF(Table_Query_from_Mac10[[#This Row],[item_no]]="KDA",-Table_Query_from_Mac10[[#This Row],[unit_price]],Table_Query_from_Mac10[[#This Row],[Net Unit]]*Table_Query_from_Mac10[[#This Row],[qty_to_ship]])</f>
        <v>41.254799999999996</v>
      </c>
      <c r="O1163" s="47">
        <f>SUMIFS(Summary!C:C,Summary!H:H,Table_Query_from_Mac10[[#This Row],[Juiceoc]])</f>
        <v>0</v>
      </c>
      <c r="P1163" s="47">
        <f>SUMIFS(Summary!D:D,Summary!H:H,Table_Query_from_Mac10[[#This Row],[Juiceoc]])</f>
        <v>0</v>
      </c>
      <c r="Q1163" s="47">
        <f>SUMIFS(Summary!E:E,Summary!H:H,Table_Query_from_Mac10[[#This Row],[Juiceoc]])</f>
        <v>0</v>
      </c>
      <c r="R1163" s="47">
        <f>Table_Query_from_Mac10[[#This Row],[Net Unit]]*(1+Table_Query_from_Mac10[[#This Row],[PriceIncreasebyType]])</f>
        <v>41.254799999999996</v>
      </c>
      <c r="S1163" s="47">
        <f>Table_Query_from_Mac10[[#This Row],[UnitPriceFuture]]*Table_Query_from_Mac10[[#This Row],[qtytoShipFuture]]</f>
        <v>41.254799999999996</v>
      </c>
      <c r="T1163" s="47">
        <f>ROUND(Table_Query_from_Mac10[[#This Row],[qty_to_ship]]*(1+Table_Query_from_Mac10[[#This Row],[VolumeIncreasebyType]]),0)</f>
        <v>1</v>
      </c>
      <c r="U1163" s="47">
        <f>Table_Query_from_Mac10[[#This Row],[qtytoShipFuture]]*Table_Query_from_Mac10[[#This Row],[Future-cost]]</f>
        <v>15.22</v>
      </c>
      <c r="V1163" s="47">
        <f>Table_Query_from_Mac10[[#This Row],[qtytoShipFuture]]-Table_Query_from_Mac10[[#This Row],[qty_to_ship]]</f>
        <v>0</v>
      </c>
      <c r="W1163" s="47">
        <f>Table_Query_from_Mac10[[#This Row],[UnitPriceFuture]]</f>
        <v>41.254799999999996</v>
      </c>
      <c r="X1163" s="47">
        <f>Table_Query_from_Mac10[[#This Row],[Unit Increase]]*Table_Query_from_Mac10[[#This Row],[UnitPriceFuture]]</f>
        <v>0</v>
      </c>
      <c r="Y1163" s="47">
        <f>Table_Query_from_Mac10[[#This Row],[Unit Increase]]*Table_Query_from_Mac10[[#This Row],[Future-cost]]</f>
        <v>0</v>
      </c>
      <c r="Z1163" s="47">
        <f>-(Table_Query_from_Mac10[[#This Row],[Incremental Sales]]+((Table_Query_from_Mac10[[#This Row],[Incremental Sales]]*-(SUM(Summary!$S$8:$S$9)))))*Summary!$S$18</f>
        <v>0</v>
      </c>
      <c r="AA1163" s="47">
        <f>IFERROR(Table_Query_from_Mac10[[#This Row],[Incremental Cost]]/Table_Query_from_Mac10[[#This Row],[Incremental Sales]],0)</f>
        <v>0</v>
      </c>
      <c r="AB1163" s="47">
        <f>IFERROR(Table_Query_from_Mac10[[#This Row],[TotalCostFuture]]/Table_Query_from_Mac10[[#This Row],[totalsalesFuture]],0)</f>
        <v>0.36892676730950102</v>
      </c>
      <c r="AN1163" s="31">
        <v>4</v>
      </c>
      <c r="AO1163">
        <f t="shared" si="36"/>
        <v>1</v>
      </c>
      <c r="AQ1163" s="31">
        <v>126.73</v>
      </c>
      <c r="AR1163">
        <f t="shared" si="37"/>
        <v>44.36</v>
      </c>
    </row>
    <row r="1164" spans="1:44" x14ac:dyDescent="0.25">
      <c r="A1164">
        <v>90113</v>
      </c>
      <c r="B1164">
        <v>9</v>
      </c>
      <c r="C1164" t="s">
        <v>55</v>
      </c>
      <c r="D1164" t="s">
        <v>81</v>
      </c>
      <c r="E1164">
        <v>7</v>
      </c>
      <c r="F1164">
        <v>5.86</v>
      </c>
      <c r="G1164">
        <v>14.88</v>
      </c>
      <c r="H1164" s="1">
        <v>44839</v>
      </c>
      <c r="I1164" s="20">
        <v>7</v>
      </c>
      <c r="J1164" s="47">
        <f>Table_Query_from_Mac10[[#This Row],[unit_price]]-(Table_Query_from_Mac10[[#This Row],[unit_price]]*(Table_Query_from_Mac10[[#This Row],[discount_pct]]/100))</f>
        <v>13.8384</v>
      </c>
      <c r="K1164" s="47">
        <f>Table_Query_from_Mac10[[#This Row],[unit_cost]]</f>
        <v>5.86</v>
      </c>
      <c r="L1164" s="47">
        <f>Table_Query_from_Mac10[[#This Row],[Live-cost]]*(1+Table_Query_from_Mac10[[#This Row],[CogsIncreasebyTYPE]])</f>
        <v>5.86</v>
      </c>
      <c r="M1164" s="47">
        <f>Table_Query_from_Mac10[[#This Row],[Live-cost]]*Table_Query_from_Mac10[[#This Row],[qty_to_ship]]</f>
        <v>41.02</v>
      </c>
      <c r="N1164" s="47">
        <f>IF(Table_Query_from_Mac10[[#This Row],[item_no]]="KDA",-Table_Query_from_Mac10[[#This Row],[unit_price]],Table_Query_from_Mac10[[#This Row],[Net Unit]]*Table_Query_from_Mac10[[#This Row],[qty_to_ship]])</f>
        <v>96.868799999999993</v>
      </c>
      <c r="O1164" s="47">
        <f>SUMIFS(Summary!C:C,Summary!H:H,Table_Query_from_Mac10[[#This Row],[Juiceoc]])</f>
        <v>0</v>
      </c>
      <c r="P1164" s="47">
        <f>SUMIFS(Summary!D:D,Summary!H:H,Table_Query_from_Mac10[[#This Row],[Juiceoc]])</f>
        <v>0</v>
      </c>
      <c r="Q1164" s="47">
        <f>SUMIFS(Summary!E:E,Summary!H:H,Table_Query_from_Mac10[[#This Row],[Juiceoc]])</f>
        <v>0</v>
      </c>
      <c r="R1164" s="47">
        <f>Table_Query_from_Mac10[[#This Row],[Net Unit]]*(1+Table_Query_from_Mac10[[#This Row],[PriceIncreasebyType]])</f>
        <v>13.8384</v>
      </c>
      <c r="S1164" s="47">
        <f>Table_Query_from_Mac10[[#This Row],[UnitPriceFuture]]*Table_Query_from_Mac10[[#This Row],[qtytoShipFuture]]</f>
        <v>96.868799999999993</v>
      </c>
      <c r="T1164" s="47">
        <f>ROUND(Table_Query_from_Mac10[[#This Row],[qty_to_ship]]*(1+Table_Query_from_Mac10[[#This Row],[VolumeIncreasebyType]]),0)</f>
        <v>7</v>
      </c>
      <c r="U1164" s="47">
        <f>Table_Query_from_Mac10[[#This Row],[qtytoShipFuture]]*Table_Query_from_Mac10[[#This Row],[Future-cost]]</f>
        <v>41.02</v>
      </c>
      <c r="V1164" s="47">
        <f>Table_Query_from_Mac10[[#This Row],[qtytoShipFuture]]-Table_Query_from_Mac10[[#This Row],[qty_to_ship]]</f>
        <v>0</v>
      </c>
      <c r="W1164" s="47">
        <f>Table_Query_from_Mac10[[#This Row],[UnitPriceFuture]]</f>
        <v>13.8384</v>
      </c>
      <c r="X1164" s="47">
        <f>Table_Query_from_Mac10[[#This Row],[Unit Increase]]*Table_Query_from_Mac10[[#This Row],[UnitPriceFuture]]</f>
        <v>0</v>
      </c>
      <c r="Y1164" s="47">
        <f>Table_Query_from_Mac10[[#This Row],[Unit Increase]]*Table_Query_from_Mac10[[#This Row],[Future-cost]]</f>
        <v>0</v>
      </c>
      <c r="Z1164" s="47">
        <f>-(Table_Query_from_Mac10[[#This Row],[Incremental Sales]]+((Table_Query_from_Mac10[[#This Row],[Incremental Sales]]*-(SUM(Summary!$S$8:$S$9)))))*Summary!$S$18</f>
        <v>0</v>
      </c>
      <c r="AA1164" s="47">
        <f>IFERROR(Table_Query_from_Mac10[[#This Row],[Incremental Cost]]/Table_Query_from_Mac10[[#This Row],[Incremental Sales]],0)</f>
        <v>0</v>
      </c>
      <c r="AB1164" s="47">
        <f>IFERROR(Table_Query_from_Mac10[[#This Row],[TotalCostFuture]]/Table_Query_from_Mac10[[#This Row],[totalsalesFuture]],0)</f>
        <v>0.42345935946352187</v>
      </c>
      <c r="AN1164" s="30">
        <v>25</v>
      </c>
      <c r="AO1164">
        <f t="shared" si="36"/>
        <v>7</v>
      </c>
      <c r="AQ1164" s="30">
        <v>42.5</v>
      </c>
      <c r="AR1164">
        <f t="shared" si="37"/>
        <v>14.88</v>
      </c>
    </row>
    <row r="1165" spans="1:44" x14ac:dyDescent="0.25">
      <c r="A1165">
        <v>90113</v>
      </c>
      <c r="B1165">
        <v>10</v>
      </c>
      <c r="C1165" t="s">
        <v>55</v>
      </c>
      <c r="D1165" t="s">
        <v>81</v>
      </c>
      <c r="E1165">
        <v>4</v>
      </c>
      <c r="F1165">
        <v>7.16</v>
      </c>
      <c r="G1165">
        <v>19.170000000000002</v>
      </c>
      <c r="H1165" s="1">
        <v>44839</v>
      </c>
      <c r="I1165" s="20">
        <v>7</v>
      </c>
      <c r="J1165" s="47">
        <f>Table_Query_from_Mac10[[#This Row],[unit_price]]-(Table_Query_from_Mac10[[#This Row],[unit_price]]*(Table_Query_from_Mac10[[#This Row],[discount_pct]]/100))</f>
        <v>17.828100000000003</v>
      </c>
      <c r="K1165" s="47">
        <f>Table_Query_from_Mac10[[#This Row],[unit_cost]]</f>
        <v>7.16</v>
      </c>
      <c r="L1165" s="47">
        <f>Table_Query_from_Mac10[[#This Row],[Live-cost]]*(1+Table_Query_from_Mac10[[#This Row],[CogsIncreasebyTYPE]])</f>
        <v>7.16</v>
      </c>
      <c r="M1165" s="47">
        <f>Table_Query_from_Mac10[[#This Row],[Live-cost]]*Table_Query_from_Mac10[[#This Row],[qty_to_ship]]</f>
        <v>28.64</v>
      </c>
      <c r="N1165" s="47">
        <f>IF(Table_Query_from_Mac10[[#This Row],[item_no]]="KDA",-Table_Query_from_Mac10[[#This Row],[unit_price]],Table_Query_from_Mac10[[#This Row],[Net Unit]]*Table_Query_from_Mac10[[#This Row],[qty_to_ship]])</f>
        <v>71.312400000000011</v>
      </c>
      <c r="O1165" s="47">
        <f>SUMIFS(Summary!C:C,Summary!H:H,Table_Query_from_Mac10[[#This Row],[Juiceoc]])</f>
        <v>0</v>
      </c>
      <c r="P1165" s="47">
        <f>SUMIFS(Summary!D:D,Summary!H:H,Table_Query_from_Mac10[[#This Row],[Juiceoc]])</f>
        <v>0</v>
      </c>
      <c r="Q1165" s="47">
        <f>SUMIFS(Summary!E:E,Summary!H:H,Table_Query_from_Mac10[[#This Row],[Juiceoc]])</f>
        <v>0</v>
      </c>
      <c r="R1165" s="47">
        <f>Table_Query_from_Mac10[[#This Row],[Net Unit]]*(1+Table_Query_from_Mac10[[#This Row],[PriceIncreasebyType]])</f>
        <v>17.828100000000003</v>
      </c>
      <c r="S1165" s="47">
        <f>Table_Query_from_Mac10[[#This Row],[UnitPriceFuture]]*Table_Query_from_Mac10[[#This Row],[qtytoShipFuture]]</f>
        <v>71.312400000000011</v>
      </c>
      <c r="T1165" s="47">
        <f>ROUND(Table_Query_from_Mac10[[#This Row],[qty_to_ship]]*(1+Table_Query_from_Mac10[[#This Row],[VolumeIncreasebyType]]),0)</f>
        <v>4</v>
      </c>
      <c r="U1165" s="47">
        <f>Table_Query_from_Mac10[[#This Row],[qtytoShipFuture]]*Table_Query_from_Mac10[[#This Row],[Future-cost]]</f>
        <v>28.64</v>
      </c>
      <c r="V1165" s="47">
        <f>Table_Query_from_Mac10[[#This Row],[qtytoShipFuture]]-Table_Query_from_Mac10[[#This Row],[qty_to_ship]]</f>
        <v>0</v>
      </c>
      <c r="W1165" s="47">
        <f>Table_Query_from_Mac10[[#This Row],[UnitPriceFuture]]</f>
        <v>17.828100000000003</v>
      </c>
      <c r="X1165" s="47">
        <f>Table_Query_from_Mac10[[#This Row],[Unit Increase]]*Table_Query_from_Mac10[[#This Row],[UnitPriceFuture]]</f>
        <v>0</v>
      </c>
      <c r="Y1165" s="47">
        <f>Table_Query_from_Mac10[[#This Row],[Unit Increase]]*Table_Query_from_Mac10[[#This Row],[Future-cost]]</f>
        <v>0</v>
      </c>
      <c r="Z1165" s="47">
        <f>-(Table_Query_from_Mac10[[#This Row],[Incremental Sales]]+((Table_Query_from_Mac10[[#This Row],[Incremental Sales]]*-(SUM(Summary!$S$8:$S$9)))))*Summary!$S$18</f>
        <v>0</v>
      </c>
      <c r="AA1165" s="47">
        <f>IFERROR(Table_Query_from_Mac10[[#This Row],[Incremental Cost]]/Table_Query_from_Mac10[[#This Row],[Incremental Sales]],0)</f>
        <v>0</v>
      </c>
      <c r="AB1165" s="47">
        <f>IFERROR(Table_Query_from_Mac10[[#This Row],[TotalCostFuture]]/Table_Query_from_Mac10[[#This Row],[totalsalesFuture]],0)</f>
        <v>0.40161318368194027</v>
      </c>
      <c r="AN1165" s="31">
        <v>16</v>
      </c>
      <c r="AO1165">
        <f t="shared" si="36"/>
        <v>4</v>
      </c>
      <c r="AQ1165" s="31">
        <v>54.76</v>
      </c>
      <c r="AR1165">
        <f t="shared" si="37"/>
        <v>19.170000000000002</v>
      </c>
    </row>
    <row r="1166" spans="1:44" x14ac:dyDescent="0.25">
      <c r="A1166">
        <v>90113</v>
      </c>
      <c r="B1166">
        <v>11</v>
      </c>
      <c r="C1166" t="s">
        <v>55</v>
      </c>
      <c r="D1166" t="s">
        <v>81</v>
      </c>
      <c r="E1166">
        <v>3</v>
      </c>
      <c r="F1166">
        <v>7.81</v>
      </c>
      <c r="G1166">
        <v>21.1</v>
      </c>
      <c r="H1166" s="1">
        <v>44839</v>
      </c>
      <c r="I1166" s="20">
        <v>7</v>
      </c>
      <c r="J1166" s="47">
        <f>Table_Query_from_Mac10[[#This Row],[unit_price]]-(Table_Query_from_Mac10[[#This Row],[unit_price]]*(Table_Query_from_Mac10[[#This Row],[discount_pct]]/100))</f>
        <v>19.623000000000001</v>
      </c>
      <c r="K1166" s="47">
        <f>Table_Query_from_Mac10[[#This Row],[unit_cost]]</f>
        <v>7.81</v>
      </c>
      <c r="L1166" s="47">
        <f>Table_Query_from_Mac10[[#This Row],[Live-cost]]*(1+Table_Query_from_Mac10[[#This Row],[CogsIncreasebyTYPE]])</f>
        <v>7.81</v>
      </c>
      <c r="M1166" s="47">
        <f>Table_Query_from_Mac10[[#This Row],[Live-cost]]*Table_Query_from_Mac10[[#This Row],[qty_to_ship]]</f>
        <v>23.43</v>
      </c>
      <c r="N1166" s="47">
        <f>IF(Table_Query_from_Mac10[[#This Row],[item_no]]="KDA",-Table_Query_from_Mac10[[#This Row],[unit_price]],Table_Query_from_Mac10[[#This Row],[Net Unit]]*Table_Query_from_Mac10[[#This Row],[qty_to_ship]])</f>
        <v>58.869</v>
      </c>
      <c r="O1166" s="47">
        <f>SUMIFS(Summary!C:C,Summary!H:H,Table_Query_from_Mac10[[#This Row],[Juiceoc]])</f>
        <v>0</v>
      </c>
      <c r="P1166" s="47">
        <f>SUMIFS(Summary!D:D,Summary!H:H,Table_Query_from_Mac10[[#This Row],[Juiceoc]])</f>
        <v>0</v>
      </c>
      <c r="Q1166" s="47">
        <f>SUMIFS(Summary!E:E,Summary!H:H,Table_Query_from_Mac10[[#This Row],[Juiceoc]])</f>
        <v>0</v>
      </c>
      <c r="R1166" s="47">
        <f>Table_Query_from_Mac10[[#This Row],[Net Unit]]*(1+Table_Query_from_Mac10[[#This Row],[PriceIncreasebyType]])</f>
        <v>19.623000000000001</v>
      </c>
      <c r="S1166" s="47">
        <f>Table_Query_from_Mac10[[#This Row],[UnitPriceFuture]]*Table_Query_from_Mac10[[#This Row],[qtytoShipFuture]]</f>
        <v>58.869</v>
      </c>
      <c r="T1166" s="47">
        <f>ROUND(Table_Query_from_Mac10[[#This Row],[qty_to_ship]]*(1+Table_Query_from_Mac10[[#This Row],[VolumeIncreasebyType]]),0)</f>
        <v>3</v>
      </c>
      <c r="U1166" s="47">
        <f>Table_Query_from_Mac10[[#This Row],[qtytoShipFuture]]*Table_Query_from_Mac10[[#This Row],[Future-cost]]</f>
        <v>23.43</v>
      </c>
      <c r="V1166" s="47">
        <f>Table_Query_from_Mac10[[#This Row],[qtytoShipFuture]]-Table_Query_from_Mac10[[#This Row],[qty_to_ship]]</f>
        <v>0</v>
      </c>
      <c r="W1166" s="47">
        <f>Table_Query_from_Mac10[[#This Row],[UnitPriceFuture]]</f>
        <v>19.623000000000001</v>
      </c>
      <c r="X1166" s="47">
        <f>Table_Query_from_Mac10[[#This Row],[Unit Increase]]*Table_Query_from_Mac10[[#This Row],[UnitPriceFuture]]</f>
        <v>0</v>
      </c>
      <c r="Y1166" s="47">
        <f>Table_Query_from_Mac10[[#This Row],[Unit Increase]]*Table_Query_from_Mac10[[#This Row],[Future-cost]]</f>
        <v>0</v>
      </c>
      <c r="Z1166" s="47">
        <f>-(Table_Query_from_Mac10[[#This Row],[Incremental Sales]]+((Table_Query_from_Mac10[[#This Row],[Incremental Sales]]*-(SUM(Summary!$S$8:$S$9)))))*Summary!$S$18</f>
        <v>0</v>
      </c>
      <c r="AA1166" s="47">
        <f>IFERROR(Table_Query_from_Mac10[[#This Row],[Incremental Cost]]/Table_Query_from_Mac10[[#This Row],[Incremental Sales]],0)</f>
        <v>0</v>
      </c>
      <c r="AB1166" s="47">
        <f>IFERROR(Table_Query_from_Mac10[[#This Row],[TotalCostFuture]]/Table_Query_from_Mac10[[#This Row],[totalsalesFuture]],0)</f>
        <v>0.39800234418794272</v>
      </c>
      <c r="AN1166" s="30">
        <v>12</v>
      </c>
      <c r="AO1166">
        <f t="shared" si="36"/>
        <v>3</v>
      </c>
      <c r="AQ1166" s="30">
        <v>60.28</v>
      </c>
      <c r="AR1166">
        <f t="shared" si="37"/>
        <v>21.1</v>
      </c>
    </row>
    <row r="1167" spans="1:44" x14ac:dyDescent="0.25">
      <c r="A1167">
        <v>90113</v>
      </c>
      <c r="B1167">
        <v>12</v>
      </c>
      <c r="C1167" t="s">
        <v>55</v>
      </c>
      <c r="D1167" t="s">
        <v>81</v>
      </c>
      <c r="E1167">
        <v>3</v>
      </c>
      <c r="F1167">
        <v>8.64</v>
      </c>
      <c r="G1167">
        <v>22.99</v>
      </c>
      <c r="H1167" s="1">
        <v>44839</v>
      </c>
      <c r="I1167" s="20">
        <v>7</v>
      </c>
      <c r="J1167" s="47">
        <f>Table_Query_from_Mac10[[#This Row],[unit_price]]-(Table_Query_from_Mac10[[#This Row],[unit_price]]*(Table_Query_from_Mac10[[#This Row],[discount_pct]]/100))</f>
        <v>21.380699999999997</v>
      </c>
      <c r="K1167" s="47">
        <f>Table_Query_from_Mac10[[#This Row],[unit_cost]]</f>
        <v>8.64</v>
      </c>
      <c r="L1167" s="47">
        <f>Table_Query_from_Mac10[[#This Row],[Live-cost]]*(1+Table_Query_from_Mac10[[#This Row],[CogsIncreasebyTYPE]])</f>
        <v>8.64</v>
      </c>
      <c r="M1167" s="47">
        <f>Table_Query_from_Mac10[[#This Row],[Live-cost]]*Table_Query_from_Mac10[[#This Row],[qty_to_ship]]</f>
        <v>25.92</v>
      </c>
      <c r="N1167" s="47">
        <f>IF(Table_Query_from_Mac10[[#This Row],[item_no]]="KDA",-Table_Query_from_Mac10[[#This Row],[unit_price]],Table_Query_from_Mac10[[#This Row],[Net Unit]]*Table_Query_from_Mac10[[#This Row],[qty_to_ship]])</f>
        <v>64.142099999999999</v>
      </c>
      <c r="O1167" s="47">
        <f>SUMIFS(Summary!C:C,Summary!H:H,Table_Query_from_Mac10[[#This Row],[Juiceoc]])</f>
        <v>0</v>
      </c>
      <c r="P1167" s="47">
        <f>SUMIFS(Summary!D:D,Summary!H:H,Table_Query_from_Mac10[[#This Row],[Juiceoc]])</f>
        <v>0</v>
      </c>
      <c r="Q1167" s="47">
        <f>SUMIFS(Summary!E:E,Summary!H:H,Table_Query_from_Mac10[[#This Row],[Juiceoc]])</f>
        <v>0</v>
      </c>
      <c r="R1167" s="47">
        <f>Table_Query_from_Mac10[[#This Row],[Net Unit]]*(1+Table_Query_from_Mac10[[#This Row],[PriceIncreasebyType]])</f>
        <v>21.380699999999997</v>
      </c>
      <c r="S1167" s="47">
        <f>Table_Query_from_Mac10[[#This Row],[UnitPriceFuture]]*Table_Query_from_Mac10[[#This Row],[qtytoShipFuture]]</f>
        <v>64.142099999999999</v>
      </c>
      <c r="T1167" s="47">
        <f>ROUND(Table_Query_from_Mac10[[#This Row],[qty_to_ship]]*(1+Table_Query_from_Mac10[[#This Row],[VolumeIncreasebyType]]),0)</f>
        <v>3</v>
      </c>
      <c r="U1167" s="47">
        <f>Table_Query_from_Mac10[[#This Row],[qtytoShipFuture]]*Table_Query_from_Mac10[[#This Row],[Future-cost]]</f>
        <v>25.92</v>
      </c>
      <c r="V1167" s="47">
        <f>Table_Query_from_Mac10[[#This Row],[qtytoShipFuture]]-Table_Query_from_Mac10[[#This Row],[qty_to_ship]]</f>
        <v>0</v>
      </c>
      <c r="W1167" s="47">
        <f>Table_Query_from_Mac10[[#This Row],[UnitPriceFuture]]</f>
        <v>21.380699999999997</v>
      </c>
      <c r="X1167" s="47">
        <f>Table_Query_from_Mac10[[#This Row],[Unit Increase]]*Table_Query_from_Mac10[[#This Row],[UnitPriceFuture]]</f>
        <v>0</v>
      </c>
      <c r="Y1167" s="47">
        <f>Table_Query_from_Mac10[[#This Row],[Unit Increase]]*Table_Query_from_Mac10[[#This Row],[Future-cost]]</f>
        <v>0</v>
      </c>
      <c r="Z1167" s="47">
        <f>-(Table_Query_from_Mac10[[#This Row],[Incremental Sales]]+((Table_Query_from_Mac10[[#This Row],[Incremental Sales]]*-(SUM(Summary!$S$8:$S$9)))))*Summary!$S$18</f>
        <v>0</v>
      </c>
      <c r="AA1167" s="47">
        <f>IFERROR(Table_Query_from_Mac10[[#This Row],[Incremental Cost]]/Table_Query_from_Mac10[[#This Row],[Incremental Sales]],0)</f>
        <v>0</v>
      </c>
      <c r="AB1167" s="47">
        <f>IFERROR(Table_Query_from_Mac10[[#This Row],[TotalCostFuture]]/Table_Query_from_Mac10[[#This Row],[totalsalesFuture]],0)</f>
        <v>0.40410276557830194</v>
      </c>
      <c r="AN1167" s="31">
        <v>12</v>
      </c>
      <c r="AO1167">
        <f t="shared" si="36"/>
        <v>3</v>
      </c>
      <c r="AQ1167" s="31">
        <v>65.680000000000007</v>
      </c>
      <c r="AR1167">
        <f t="shared" si="37"/>
        <v>22.99</v>
      </c>
    </row>
    <row r="1168" spans="1:44" x14ac:dyDescent="0.25">
      <c r="A1168">
        <v>90113</v>
      </c>
      <c r="B1168">
        <v>13</v>
      </c>
      <c r="C1168" t="s">
        <v>55</v>
      </c>
      <c r="D1168" t="s">
        <v>81</v>
      </c>
      <c r="E1168">
        <v>1</v>
      </c>
      <c r="F1168">
        <v>13.35</v>
      </c>
      <c r="G1168">
        <v>38.020000000000003</v>
      </c>
      <c r="H1168" s="1">
        <v>44839</v>
      </c>
      <c r="I1168" s="20">
        <v>7</v>
      </c>
      <c r="J1168" s="47">
        <f>Table_Query_from_Mac10[[#This Row],[unit_price]]-(Table_Query_from_Mac10[[#This Row],[unit_price]]*(Table_Query_from_Mac10[[#This Row],[discount_pct]]/100))</f>
        <v>35.358600000000003</v>
      </c>
      <c r="K1168" s="47">
        <f>Table_Query_from_Mac10[[#This Row],[unit_cost]]</f>
        <v>13.35</v>
      </c>
      <c r="L1168" s="47">
        <f>Table_Query_from_Mac10[[#This Row],[Live-cost]]*(1+Table_Query_from_Mac10[[#This Row],[CogsIncreasebyTYPE]])</f>
        <v>13.35</v>
      </c>
      <c r="M1168" s="47">
        <f>Table_Query_from_Mac10[[#This Row],[Live-cost]]*Table_Query_from_Mac10[[#This Row],[qty_to_ship]]</f>
        <v>13.35</v>
      </c>
      <c r="N1168" s="47">
        <f>IF(Table_Query_from_Mac10[[#This Row],[item_no]]="KDA",-Table_Query_from_Mac10[[#This Row],[unit_price]],Table_Query_from_Mac10[[#This Row],[Net Unit]]*Table_Query_from_Mac10[[#This Row],[qty_to_ship]])</f>
        <v>35.358600000000003</v>
      </c>
      <c r="O1168" s="47">
        <f>SUMIFS(Summary!C:C,Summary!H:H,Table_Query_from_Mac10[[#This Row],[Juiceoc]])</f>
        <v>0</v>
      </c>
      <c r="P1168" s="47">
        <f>SUMIFS(Summary!D:D,Summary!H:H,Table_Query_from_Mac10[[#This Row],[Juiceoc]])</f>
        <v>0</v>
      </c>
      <c r="Q1168" s="47">
        <f>SUMIFS(Summary!E:E,Summary!H:H,Table_Query_from_Mac10[[#This Row],[Juiceoc]])</f>
        <v>0</v>
      </c>
      <c r="R1168" s="47">
        <f>Table_Query_from_Mac10[[#This Row],[Net Unit]]*(1+Table_Query_from_Mac10[[#This Row],[PriceIncreasebyType]])</f>
        <v>35.358600000000003</v>
      </c>
      <c r="S1168" s="47">
        <f>Table_Query_from_Mac10[[#This Row],[UnitPriceFuture]]*Table_Query_from_Mac10[[#This Row],[qtytoShipFuture]]</f>
        <v>35.358600000000003</v>
      </c>
      <c r="T1168" s="47">
        <f>ROUND(Table_Query_from_Mac10[[#This Row],[qty_to_ship]]*(1+Table_Query_from_Mac10[[#This Row],[VolumeIncreasebyType]]),0)</f>
        <v>1</v>
      </c>
      <c r="U1168" s="47">
        <f>Table_Query_from_Mac10[[#This Row],[qtytoShipFuture]]*Table_Query_from_Mac10[[#This Row],[Future-cost]]</f>
        <v>13.35</v>
      </c>
      <c r="V1168" s="47">
        <f>Table_Query_from_Mac10[[#This Row],[qtytoShipFuture]]-Table_Query_from_Mac10[[#This Row],[qty_to_ship]]</f>
        <v>0</v>
      </c>
      <c r="W1168" s="47">
        <f>Table_Query_from_Mac10[[#This Row],[UnitPriceFuture]]</f>
        <v>35.358600000000003</v>
      </c>
      <c r="X1168" s="47">
        <f>Table_Query_from_Mac10[[#This Row],[Unit Increase]]*Table_Query_from_Mac10[[#This Row],[UnitPriceFuture]]</f>
        <v>0</v>
      </c>
      <c r="Y1168" s="47">
        <f>Table_Query_from_Mac10[[#This Row],[Unit Increase]]*Table_Query_from_Mac10[[#This Row],[Future-cost]]</f>
        <v>0</v>
      </c>
      <c r="Z1168" s="47">
        <f>-(Table_Query_from_Mac10[[#This Row],[Incremental Sales]]+((Table_Query_from_Mac10[[#This Row],[Incremental Sales]]*-(SUM(Summary!$S$8:$S$9)))))*Summary!$S$18</f>
        <v>0</v>
      </c>
      <c r="AA1168" s="47">
        <f>IFERROR(Table_Query_from_Mac10[[#This Row],[Incremental Cost]]/Table_Query_from_Mac10[[#This Row],[Incremental Sales]],0)</f>
        <v>0</v>
      </c>
      <c r="AB1168" s="47">
        <f>IFERROR(Table_Query_from_Mac10[[#This Row],[TotalCostFuture]]/Table_Query_from_Mac10[[#This Row],[totalsalesFuture]],0)</f>
        <v>0.3775601975191325</v>
      </c>
      <c r="AN1168" s="30">
        <v>4</v>
      </c>
      <c r="AO1168">
        <f t="shared" si="36"/>
        <v>1</v>
      </c>
      <c r="AQ1168" s="30">
        <v>108.63</v>
      </c>
      <c r="AR1168">
        <f t="shared" si="37"/>
        <v>38.020000000000003</v>
      </c>
    </row>
    <row r="1169" spans="1:44" x14ac:dyDescent="0.25">
      <c r="A1169">
        <v>90113</v>
      </c>
      <c r="B1169">
        <v>14</v>
      </c>
      <c r="C1169" t="s">
        <v>55</v>
      </c>
      <c r="D1169" t="s">
        <v>81</v>
      </c>
      <c r="E1169">
        <v>1</v>
      </c>
      <c r="F1169">
        <v>17.62</v>
      </c>
      <c r="G1169">
        <v>56.8</v>
      </c>
      <c r="H1169" s="1">
        <v>44839</v>
      </c>
      <c r="I1169" s="20">
        <v>7</v>
      </c>
      <c r="J1169" s="47">
        <f>Table_Query_from_Mac10[[#This Row],[unit_price]]-(Table_Query_from_Mac10[[#This Row],[unit_price]]*(Table_Query_from_Mac10[[#This Row],[discount_pct]]/100))</f>
        <v>52.823999999999998</v>
      </c>
      <c r="K1169" s="47">
        <f>Table_Query_from_Mac10[[#This Row],[unit_cost]]</f>
        <v>17.62</v>
      </c>
      <c r="L1169" s="47">
        <f>Table_Query_from_Mac10[[#This Row],[Live-cost]]*(1+Table_Query_from_Mac10[[#This Row],[CogsIncreasebyTYPE]])</f>
        <v>17.62</v>
      </c>
      <c r="M1169" s="47">
        <f>Table_Query_from_Mac10[[#This Row],[Live-cost]]*Table_Query_from_Mac10[[#This Row],[qty_to_ship]]</f>
        <v>17.62</v>
      </c>
      <c r="N1169" s="47">
        <f>IF(Table_Query_from_Mac10[[#This Row],[item_no]]="KDA",-Table_Query_from_Mac10[[#This Row],[unit_price]],Table_Query_from_Mac10[[#This Row],[Net Unit]]*Table_Query_from_Mac10[[#This Row],[qty_to_ship]])</f>
        <v>52.823999999999998</v>
      </c>
      <c r="O1169" s="47">
        <f>SUMIFS(Summary!C:C,Summary!H:H,Table_Query_from_Mac10[[#This Row],[Juiceoc]])</f>
        <v>0</v>
      </c>
      <c r="P1169" s="47">
        <f>SUMIFS(Summary!D:D,Summary!H:H,Table_Query_from_Mac10[[#This Row],[Juiceoc]])</f>
        <v>0</v>
      </c>
      <c r="Q1169" s="47">
        <f>SUMIFS(Summary!E:E,Summary!H:H,Table_Query_from_Mac10[[#This Row],[Juiceoc]])</f>
        <v>0</v>
      </c>
      <c r="R1169" s="47">
        <f>Table_Query_from_Mac10[[#This Row],[Net Unit]]*(1+Table_Query_from_Mac10[[#This Row],[PriceIncreasebyType]])</f>
        <v>52.823999999999998</v>
      </c>
      <c r="S1169" s="47">
        <f>Table_Query_from_Mac10[[#This Row],[UnitPriceFuture]]*Table_Query_from_Mac10[[#This Row],[qtytoShipFuture]]</f>
        <v>52.823999999999998</v>
      </c>
      <c r="T1169" s="47">
        <f>ROUND(Table_Query_from_Mac10[[#This Row],[qty_to_ship]]*(1+Table_Query_from_Mac10[[#This Row],[VolumeIncreasebyType]]),0)</f>
        <v>1</v>
      </c>
      <c r="U1169" s="47">
        <f>Table_Query_from_Mac10[[#This Row],[qtytoShipFuture]]*Table_Query_from_Mac10[[#This Row],[Future-cost]]</f>
        <v>17.62</v>
      </c>
      <c r="V1169" s="47">
        <f>Table_Query_from_Mac10[[#This Row],[qtytoShipFuture]]-Table_Query_from_Mac10[[#This Row],[qty_to_ship]]</f>
        <v>0</v>
      </c>
      <c r="W1169" s="47">
        <f>Table_Query_from_Mac10[[#This Row],[UnitPriceFuture]]</f>
        <v>52.823999999999998</v>
      </c>
      <c r="X1169" s="47">
        <f>Table_Query_from_Mac10[[#This Row],[Unit Increase]]*Table_Query_from_Mac10[[#This Row],[UnitPriceFuture]]</f>
        <v>0</v>
      </c>
      <c r="Y1169" s="47">
        <f>Table_Query_from_Mac10[[#This Row],[Unit Increase]]*Table_Query_from_Mac10[[#This Row],[Future-cost]]</f>
        <v>0</v>
      </c>
      <c r="Z1169" s="47">
        <f>-(Table_Query_from_Mac10[[#This Row],[Incremental Sales]]+((Table_Query_from_Mac10[[#This Row],[Incremental Sales]]*-(SUM(Summary!$S$8:$S$9)))))*Summary!$S$18</f>
        <v>0</v>
      </c>
      <c r="AA1169" s="47">
        <f>IFERROR(Table_Query_from_Mac10[[#This Row],[Incremental Cost]]/Table_Query_from_Mac10[[#This Row],[Incremental Sales]],0)</f>
        <v>0</v>
      </c>
      <c r="AB1169" s="47">
        <f>IFERROR(Table_Query_from_Mac10[[#This Row],[TotalCostFuture]]/Table_Query_from_Mac10[[#This Row],[totalsalesFuture]],0)</f>
        <v>0.33356050280175681</v>
      </c>
      <c r="AN1169" s="31">
        <v>4</v>
      </c>
      <c r="AO1169">
        <f t="shared" si="36"/>
        <v>1</v>
      </c>
      <c r="AQ1169" s="31">
        <v>162.29</v>
      </c>
      <c r="AR1169">
        <f t="shared" si="37"/>
        <v>56.8</v>
      </c>
    </row>
    <row r="1170" spans="1:44" x14ac:dyDescent="0.25">
      <c r="A1170">
        <v>90113</v>
      </c>
      <c r="B1170">
        <v>15</v>
      </c>
      <c r="C1170" t="s">
        <v>55</v>
      </c>
      <c r="D1170" t="s">
        <v>81</v>
      </c>
      <c r="E1170">
        <v>2</v>
      </c>
      <c r="F1170">
        <v>4.68</v>
      </c>
      <c r="G1170">
        <v>13.3</v>
      </c>
      <c r="H1170" s="1">
        <v>44839</v>
      </c>
      <c r="I1170" s="20">
        <v>0</v>
      </c>
      <c r="J1170" s="47">
        <f>Table_Query_from_Mac10[[#This Row],[unit_price]]-(Table_Query_from_Mac10[[#This Row],[unit_price]]*(Table_Query_from_Mac10[[#This Row],[discount_pct]]/100))</f>
        <v>13.3</v>
      </c>
      <c r="K1170" s="47">
        <f>Table_Query_from_Mac10[[#This Row],[unit_cost]]</f>
        <v>4.68</v>
      </c>
      <c r="L1170" s="47">
        <f>Table_Query_from_Mac10[[#This Row],[Live-cost]]*(1+Table_Query_from_Mac10[[#This Row],[CogsIncreasebyTYPE]])</f>
        <v>4.68</v>
      </c>
      <c r="M1170" s="47">
        <f>Table_Query_from_Mac10[[#This Row],[Live-cost]]*Table_Query_from_Mac10[[#This Row],[qty_to_ship]]</f>
        <v>9.36</v>
      </c>
      <c r="N1170" s="47">
        <f>IF(Table_Query_from_Mac10[[#This Row],[item_no]]="KDA",-Table_Query_from_Mac10[[#This Row],[unit_price]],Table_Query_from_Mac10[[#This Row],[Net Unit]]*Table_Query_from_Mac10[[#This Row],[qty_to_ship]])</f>
        <v>26.6</v>
      </c>
      <c r="O1170" s="47">
        <f>SUMIFS(Summary!C:C,Summary!H:H,Table_Query_from_Mac10[[#This Row],[Juiceoc]])</f>
        <v>0</v>
      </c>
      <c r="P1170" s="47">
        <f>SUMIFS(Summary!D:D,Summary!H:H,Table_Query_from_Mac10[[#This Row],[Juiceoc]])</f>
        <v>0</v>
      </c>
      <c r="Q1170" s="47">
        <f>SUMIFS(Summary!E:E,Summary!H:H,Table_Query_from_Mac10[[#This Row],[Juiceoc]])</f>
        <v>0</v>
      </c>
      <c r="R1170" s="47">
        <f>Table_Query_from_Mac10[[#This Row],[Net Unit]]*(1+Table_Query_from_Mac10[[#This Row],[PriceIncreasebyType]])</f>
        <v>13.3</v>
      </c>
      <c r="S1170" s="47">
        <f>Table_Query_from_Mac10[[#This Row],[UnitPriceFuture]]*Table_Query_from_Mac10[[#This Row],[qtytoShipFuture]]</f>
        <v>26.6</v>
      </c>
      <c r="T1170" s="47">
        <f>ROUND(Table_Query_from_Mac10[[#This Row],[qty_to_ship]]*(1+Table_Query_from_Mac10[[#This Row],[VolumeIncreasebyType]]),0)</f>
        <v>2</v>
      </c>
      <c r="U1170" s="47">
        <f>Table_Query_from_Mac10[[#This Row],[qtytoShipFuture]]*Table_Query_from_Mac10[[#This Row],[Future-cost]]</f>
        <v>9.36</v>
      </c>
      <c r="V1170" s="47">
        <f>Table_Query_from_Mac10[[#This Row],[qtytoShipFuture]]-Table_Query_from_Mac10[[#This Row],[qty_to_ship]]</f>
        <v>0</v>
      </c>
      <c r="W1170" s="47">
        <f>Table_Query_from_Mac10[[#This Row],[UnitPriceFuture]]</f>
        <v>13.3</v>
      </c>
      <c r="X1170" s="47">
        <f>Table_Query_from_Mac10[[#This Row],[Unit Increase]]*Table_Query_from_Mac10[[#This Row],[UnitPriceFuture]]</f>
        <v>0</v>
      </c>
      <c r="Y1170" s="47">
        <f>Table_Query_from_Mac10[[#This Row],[Unit Increase]]*Table_Query_from_Mac10[[#This Row],[Future-cost]]</f>
        <v>0</v>
      </c>
      <c r="Z1170" s="47">
        <f>-(Table_Query_from_Mac10[[#This Row],[Incremental Sales]]+((Table_Query_from_Mac10[[#This Row],[Incremental Sales]]*-(SUM(Summary!$S$8:$S$9)))))*Summary!$S$18</f>
        <v>0</v>
      </c>
      <c r="AA1170" s="47">
        <f>IFERROR(Table_Query_from_Mac10[[#This Row],[Incremental Cost]]/Table_Query_from_Mac10[[#This Row],[Incremental Sales]],0)</f>
        <v>0</v>
      </c>
      <c r="AB1170" s="47">
        <f>IFERROR(Table_Query_from_Mac10[[#This Row],[TotalCostFuture]]/Table_Query_from_Mac10[[#This Row],[totalsalesFuture]],0)</f>
        <v>0.35187969924812024</v>
      </c>
      <c r="AN1170" s="30">
        <v>8</v>
      </c>
      <c r="AO1170">
        <f t="shared" si="36"/>
        <v>2</v>
      </c>
      <c r="AQ1170" s="30">
        <v>38</v>
      </c>
      <c r="AR1170">
        <f t="shared" si="37"/>
        <v>13.3</v>
      </c>
    </row>
    <row r="1171" spans="1:44" x14ac:dyDescent="0.25">
      <c r="A1171">
        <v>90114</v>
      </c>
      <c r="B1171">
        <v>1</v>
      </c>
      <c r="C1171" t="s">
        <v>55</v>
      </c>
      <c r="D1171" t="s">
        <v>81</v>
      </c>
      <c r="E1171">
        <v>16</v>
      </c>
      <c r="F1171">
        <v>5.81</v>
      </c>
      <c r="G1171">
        <v>14.47</v>
      </c>
      <c r="H1171" s="1">
        <v>44845</v>
      </c>
      <c r="I1171" s="20">
        <v>7</v>
      </c>
      <c r="J1171" s="47">
        <f>Table_Query_from_Mac10[[#This Row],[unit_price]]-(Table_Query_from_Mac10[[#This Row],[unit_price]]*(Table_Query_from_Mac10[[#This Row],[discount_pct]]/100))</f>
        <v>13.457100000000001</v>
      </c>
      <c r="K1171" s="47">
        <f>Table_Query_from_Mac10[[#This Row],[unit_cost]]</f>
        <v>5.81</v>
      </c>
      <c r="L1171" s="47">
        <f>Table_Query_from_Mac10[[#This Row],[Live-cost]]*(1+Table_Query_from_Mac10[[#This Row],[CogsIncreasebyTYPE]])</f>
        <v>5.81</v>
      </c>
      <c r="M1171" s="47">
        <f>Table_Query_from_Mac10[[#This Row],[Live-cost]]*Table_Query_from_Mac10[[#This Row],[qty_to_ship]]</f>
        <v>92.96</v>
      </c>
      <c r="N1171" s="47">
        <f>IF(Table_Query_from_Mac10[[#This Row],[item_no]]="KDA",-Table_Query_from_Mac10[[#This Row],[unit_price]],Table_Query_from_Mac10[[#This Row],[Net Unit]]*Table_Query_from_Mac10[[#This Row],[qty_to_ship]])</f>
        <v>215.31360000000001</v>
      </c>
      <c r="O1171" s="47">
        <f>SUMIFS(Summary!C:C,Summary!H:H,Table_Query_from_Mac10[[#This Row],[Juiceoc]])</f>
        <v>0</v>
      </c>
      <c r="P1171" s="47">
        <f>SUMIFS(Summary!D:D,Summary!H:H,Table_Query_from_Mac10[[#This Row],[Juiceoc]])</f>
        <v>0</v>
      </c>
      <c r="Q1171" s="47">
        <f>SUMIFS(Summary!E:E,Summary!H:H,Table_Query_from_Mac10[[#This Row],[Juiceoc]])</f>
        <v>0</v>
      </c>
      <c r="R1171" s="47">
        <f>Table_Query_from_Mac10[[#This Row],[Net Unit]]*(1+Table_Query_from_Mac10[[#This Row],[PriceIncreasebyType]])</f>
        <v>13.457100000000001</v>
      </c>
      <c r="S1171" s="47">
        <f>Table_Query_from_Mac10[[#This Row],[UnitPriceFuture]]*Table_Query_from_Mac10[[#This Row],[qtytoShipFuture]]</f>
        <v>215.31360000000001</v>
      </c>
      <c r="T1171" s="47">
        <f>ROUND(Table_Query_from_Mac10[[#This Row],[qty_to_ship]]*(1+Table_Query_from_Mac10[[#This Row],[VolumeIncreasebyType]]),0)</f>
        <v>16</v>
      </c>
      <c r="U1171" s="47">
        <f>Table_Query_from_Mac10[[#This Row],[qtytoShipFuture]]*Table_Query_from_Mac10[[#This Row],[Future-cost]]</f>
        <v>92.96</v>
      </c>
      <c r="V1171" s="47">
        <f>Table_Query_from_Mac10[[#This Row],[qtytoShipFuture]]-Table_Query_from_Mac10[[#This Row],[qty_to_ship]]</f>
        <v>0</v>
      </c>
      <c r="W1171" s="47">
        <f>Table_Query_from_Mac10[[#This Row],[UnitPriceFuture]]</f>
        <v>13.457100000000001</v>
      </c>
      <c r="X1171" s="47">
        <f>Table_Query_from_Mac10[[#This Row],[Unit Increase]]*Table_Query_from_Mac10[[#This Row],[UnitPriceFuture]]</f>
        <v>0</v>
      </c>
      <c r="Y1171" s="47">
        <f>Table_Query_from_Mac10[[#This Row],[Unit Increase]]*Table_Query_from_Mac10[[#This Row],[Future-cost]]</f>
        <v>0</v>
      </c>
      <c r="Z1171" s="47">
        <f>-(Table_Query_from_Mac10[[#This Row],[Incremental Sales]]+((Table_Query_from_Mac10[[#This Row],[Incremental Sales]]*-(SUM(Summary!$S$8:$S$9)))))*Summary!$S$18</f>
        <v>0</v>
      </c>
      <c r="AA1171" s="47">
        <f>IFERROR(Table_Query_from_Mac10[[#This Row],[Incremental Cost]]/Table_Query_from_Mac10[[#This Row],[Incremental Sales]],0)</f>
        <v>0</v>
      </c>
      <c r="AB1171" s="47">
        <f>IFERROR(Table_Query_from_Mac10[[#This Row],[TotalCostFuture]]/Table_Query_from_Mac10[[#This Row],[totalsalesFuture]],0)</f>
        <v>0.43174235162107732</v>
      </c>
      <c r="AN1171" s="31">
        <v>64</v>
      </c>
      <c r="AO1171">
        <f t="shared" si="36"/>
        <v>16</v>
      </c>
      <c r="AQ1171" s="31">
        <v>41.35</v>
      </c>
      <c r="AR1171">
        <f t="shared" si="37"/>
        <v>14.47</v>
      </c>
    </row>
    <row r="1172" spans="1:44" x14ac:dyDescent="0.25">
      <c r="A1172">
        <v>90114</v>
      </c>
      <c r="B1172">
        <v>2</v>
      </c>
      <c r="C1172" t="s">
        <v>55</v>
      </c>
      <c r="D1172" t="s">
        <v>81</v>
      </c>
      <c r="E1172">
        <v>8</v>
      </c>
      <c r="F1172">
        <v>6.38</v>
      </c>
      <c r="G1172">
        <v>16.420000000000002</v>
      </c>
      <c r="H1172" s="1">
        <v>44845</v>
      </c>
      <c r="I1172" s="20">
        <v>7</v>
      </c>
      <c r="J1172" s="47">
        <f>Table_Query_from_Mac10[[#This Row],[unit_price]]-(Table_Query_from_Mac10[[#This Row],[unit_price]]*(Table_Query_from_Mac10[[#This Row],[discount_pct]]/100))</f>
        <v>15.270600000000002</v>
      </c>
      <c r="K1172" s="47">
        <f>Table_Query_from_Mac10[[#This Row],[unit_cost]]</f>
        <v>6.38</v>
      </c>
      <c r="L1172" s="47">
        <f>Table_Query_from_Mac10[[#This Row],[Live-cost]]*(1+Table_Query_from_Mac10[[#This Row],[CogsIncreasebyTYPE]])</f>
        <v>6.38</v>
      </c>
      <c r="M1172" s="47">
        <f>Table_Query_from_Mac10[[#This Row],[Live-cost]]*Table_Query_from_Mac10[[#This Row],[qty_to_ship]]</f>
        <v>51.04</v>
      </c>
      <c r="N1172" s="47">
        <f>IF(Table_Query_from_Mac10[[#This Row],[item_no]]="KDA",-Table_Query_from_Mac10[[#This Row],[unit_price]],Table_Query_from_Mac10[[#This Row],[Net Unit]]*Table_Query_from_Mac10[[#This Row],[qty_to_ship]])</f>
        <v>122.16480000000001</v>
      </c>
      <c r="O1172" s="47">
        <f>SUMIFS(Summary!C:C,Summary!H:H,Table_Query_from_Mac10[[#This Row],[Juiceoc]])</f>
        <v>0</v>
      </c>
      <c r="P1172" s="47">
        <f>SUMIFS(Summary!D:D,Summary!H:H,Table_Query_from_Mac10[[#This Row],[Juiceoc]])</f>
        <v>0</v>
      </c>
      <c r="Q1172" s="47">
        <f>SUMIFS(Summary!E:E,Summary!H:H,Table_Query_from_Mac10[[#This Row],[Juiceoc]])</f>
        <v>0</v>
      </c>
      <c r="R1172" s="47">
        <f>Table_Query_from_Mac10[[#This Row],[Net Unit]]*(1+Table_Query_from_Mac10[[#This Row],[PriceIncreasebyType]])</f>
        <v>15.270600000000002</v>
      </c>
      <c r="S1172" s="47">
        <f>Table_Query_from_Mac10[[#This Row],[UnitPriceFuture]]*Table_Query_from_Mac10[[#This Row],[qtytoShipFuture]]</f>
        <v>122.16480000000001</v>
      </c>
      <c r="T1172" s="47">
        <f>ROUND(Table_Query_from_Mac10[[#This Row],[qty_to_ship]]*(1+Table_Query_from_Mac10[[#This Row],[VolumeIncreasebyType]]),0)</f>
        <v>8</v>
      </c>
      <c r="U1172" s="47">
        <f>Table_Query_from_Mac10[[#This Row],[qtytoShipFuture]]*Table_Query_from_Mac10[[#This Row],[Future-cost]]</f>
        <v>51.04</v>
      </c>
      <c r="V1172" s="47">
        <f>Table_Query_from_Mac10[[#This Row],[qtytoShipFuture]]-Table_Query_from_Mac10[[#This Row],[qty_to_ship]]</f>
        <v>0</v>
      </c>
      <c r="W1172" s="47">
        <f>Table_Query_from_Mac10[[#This Row],[UnitPriceFuture]]</f>
        <v>15.270600000000002</v>
      </c>
      <c r="X1172" s="47">
        <f>Table_Query_from_Mac10[[#This Row],[Unit Increase]]*Table_Query_from_Mac10[[#This Row],[UnitPriceFuture]]</f>
        <v>0</v>
      </c>
      <c r="Y1172" s="47">
        <f>Table_Query_from_Mac10[[#This Row],[Unit Increase]]*Table_Query_from_Mac10[[#This Row],[Future-cost]]</f>
        <v>0</v>
      </c>
      <c r="Z1172" s="47">
        <f>-(Table_Query_from_Mac10[[#This Row],[Incremental Sales]]+((Table_Query_from_Mac10[[#This Row],[Incremental Sales]]*-(SUM(Summary!$S$8:$S$9)))))*Summary!$S$18</f>
        <v>0</v>
      </c>
      <c r="AA1172" s="47">
        <f>IFERROR(Table_Query_from_Mac10[[#This Row],[Incremental Cost]]/Table_Query_from_Mac10[[#This Row],[Incremental Sales]],0)</f>
        <v>0</v>
      </c>
      <c r="AB1172" s="47">
        <f>IFERROR(Table_Query_from_Mac10[[#This Row],[TotalCostFuture]]/Table_Query_from_Mac10[[#This Row],[totalsalesFuture]],0)</f>
        <v>0.41779628829253596</v>
      </c>
      <c r="AN1172" s="30">
        <v>32</v>
      </c>
      <c r="AO1172">
        <f t="shared" si="36"/>
        <v>8</v>
      </c>
      <c r="AQ1172" s="30">
        <v>46.9</v>
      </c>
      <c r="AR1172">
        <f t="shared" si="37"/>
        <v>16.420000000000002</v>
      </c>
    </row>
    <row r="1173" spans="1:44" x14ac:dyDescent="0.25">
      <c r="A1173">
        <v>90114</v>
      </c>
      <c r="B1173">
        <v>3</v>
      </c>
      <c r="C1173" t="s">
        <v>55</v>
      </c>
      <c r="D1173" t="s">
        <v>81</v>
      </c>
      <c r="E1173">
        <v>6</v>
      </c>
      <c r="F1173">
        <v>7.17</v>
      </c>
      <c r="G1173">
        <v>18.14</v>
      </c>
      <c r="H1173" s="1">
        <v>44845</v>
      </c>
      <c r="I1173" s="20">
        <v>7</v>
      </c>
      <c r="J1173" s="47">
        <f>Table_Query_from_Mac10[[#This Row],[unit_price]]-(Table_Query_from_Mac10[[#This Row],[unit_price]]*(Table_Query_from_Mac10[[#This Row],[discount_pct]]/100))</f>
        <v>16.870200000000001</v>
      </c>
      <c r="K1173" s="47">
        <f>Table_Query_from_Mac10[[#This Row],[unit_cost]]</f>
        <v>7.17</v>
      </c>
      <c r="L1173" s="47">
        <f>Table_Query_from_Mac10[[#This Row],[Live-cost]]*(1+Table_Query_from_Mac10[[#This Row],[CogsIncreasebyTYPE]])</f>
        <v>7.17</v>
      </c>
      <c r="M1173" s="47">
        <f>Table_Query_from_Mac10[[#This Row],[Live-cost]]*Table_Query_from_Mac10[[#This Row],[qty_to_ship]]</f>
        <v>43.019999999999996</v>
      </c>
      <c r="N1173" s="47">
        <f>IF(Table_Query_from_Mac10[[#This Row],[item_no]]="KDA",-Table_Query_from_Mac10[[#This Row],[unit_price]],Table_Query_from_Mac10[[#This Row],[Net Unit]]*Table_Query_from_Mac10[[#This Row],[qty_to_ship]])</f>
        <v>101.22120000000001</v>
      </c>
      <c r="O1173" s="47">
        <f>SUMIFS(Summary!C:C,Summary!H:H,Table_Query_from_Mac10[[#This Row],[Juiceoc]])</f>
        <v>0</v>
      </c>
      <c r="P1173" s="47">
        <f>SUMIFS(Summary!D:D,Summary!H:H,Table_Query_from_Mac10[[#This Row],[Juiceoc]])</f>
        <v>0</v>
      </c>
      <c r="Q1173" s="47">
        <f>SUMIFS(Summary!E:E,Summary!H:H,Table_Query_from_Mac10[[#This Row],[Juiceoc]])</f>
        <v>0</v>
      </c>
      <c r="R1173" s="47">
        <f>Table_Query_from_Mac10[[#This Row],[Net Unit]]*(1+Table_Query_from_Mac10[[#This Row],[PriceIncreasebyType]])</f>
        <v>16.870200000000001</v>
      </c>
      <c r="S1173" s="47">
        <f>Table_Query_from_Mac10[[#This Row],[UnitPriceFuture]]*Table_Query_from_Mac10[[#This Row],[qtytoShipFuture]]</f>
        <v>101.22120000000001</v>
      </c>
      <c r="T1173" s="47">
        <f>ROUND(Table_Query_from_Mac10[[#This Row],[qty_to_ship]]*(1+Table_Query_from_Mac10[[#This Row],[VolumeIncreasebyType]]),0)</f>
        <v>6</v>
      </c>
      <c r="U1173" s="47">
        <f>Table_Query_from_Mac10[[#This Row],[qtytoShipFuture]]*Table_Query_from_Mac10[[#This Row],[Future-cost]]</f>
        <v>43.019999999999996</v>
      </c>
      <c r="V1173" s="47">
        <f>Table_Query_from_Mac10[[#This Row],[qtytoShipFuture]]-Table_Query_from_Mac10[[#This Row],[qty_to_ship]]</f>
        <v>0</v>
      </c>
      <c r="W1173" s="47">
        <f>Table_Query_from_Mac10[[#This Row],[UnitPriceFuture]]</f>
        <v>16.870200000000001</v>
      </c>
      <c r="X1173" s="47">
        <f>Table_Query_from_Mac10[[#This Row],[Unit Increase]]*Table_Query_from_Mac10[[#This Row],[UnitPriceFuture]]</f>
        <v>0</v>
      </c>
      <c r="Y1173" s="47">
        <f>Table_Query_from_Mac10[[#This Row],[Unit Increase]]*Table_Query_from_Mac10[[#This Row],[Future-cost]]</f>
        <v>0</v>
      </c>
      <c r="Z1173" s="47">
        <f>-(Table_Query_from_Mac10[[#This Row],[Incremental Sales]]+((Table_Query_from_Mac10[[#This Row],[Incremental Sales]]*-(SUM(Summary!$S$8:$S$9)))))*Summary!$S$18</f>
        <v>0</v>
      </c>
      <c r="AA1173" s="47">
        <f>IFERROR(Table_Query_from_Mac10[[#This Row],[Incremental Cost]]/Table_Query_from_Mac10[[#This Row],[Incremental Sales]],0)</f>
        <v>0</v>
      </c>
      <c r="AB1173" s="47">
        <f>IFERROR(Table_Query_from_Mac10[[#This Row],[TotalCostFuture]]/Table_Query_from_Mac10[[#This Row],[totalsalesFuture]],0)</f>
        <v>0.4250097805598036</v>
      </c>
      <c r="AN1173" s="31">
        <v>24</v>
      </c>
      <c r="AO1173">
        <f t="shared" si="36"/>
        <v>6</v>
      </c>
      <c r="AQ1173" s="31">
        <v>51.84</v>
      </c>
      <c r="AR1173">
        <f t="shared" si="37"/>
        <v>18.14</v>
      </c>
    </row>
    <row r="1174" spans="1:44" x14ac:dyDescent="0.25">
      <c r="A1174">
        <v>90114</v>
      </c>
      <c r="B1174">
        <v>4</v>
      </c>
      <c r="C1174" t="s">
        <v>55</v>
      </c>
      <c r="D1174" t="s">
        <v>81</v>
      </c>
      <c r="E1174">
        <v>7</v>
      </c>
      <c r="F1174">
        <v>8.5</v>
      </c>
      <c r="G1174">
        <v>22.57</v>
      </c>
      <c r="H1174" s="1">
        <v>44845</v>
      </c>
      <c r="I1174" s="20">
        <v>7</v>
      </c>
      <c r="J1174" s="47">
        <f>Table_Query_from_Mac10[[#This Row],[unit_price]]-(Table_Query_from_Mac10[[#This Row],[unit_price]]*(Table_Query_from_Mac10[[#This Row],[discount_pct]]/100))</f>
        <v>20.990100000000002</v>
      </c>
      <c r="K1174" s="47">
        <f>Table_Query_from_Mac10[[#This Row],[unit_cost]]</f>
        <v>8.5</v>
      </c>
      <c r="L1174" s="47">
        <f>Table_Query_from_Mac10[[#This Row],[Live-cost]]*(1+Table_Query_from_Mac10[[#This Row],[CogsIncreasebyTYPE]])</f>
        <v>8.5</v>
      </c>
      <c r="M1174" s="47">
        <f>Table_Query_from_Mac10[[#This Row],[Live-cost]]*Table_Query_from_Mac10[[#This Row],[qty_to_ship]]</f>
        <v>59.5</v>
      </c>
      <c r="N1174" s="47">
        <f>IF(Table_Query_from_Mac10[[#This Row],[item_no]]="KDA",-Table_Query_from_Mac10[[#This Row],[unit_price]],Table_Query_from_Mac10[[#This Row],[Net Unit]]*Table_Query_from_Mac10[[#This Row],[qty_to_ship]])</f>
        <v>146.9307</v>
      </c>
      <c r="O1174" s="47">
        <f>SUMIFS(Summary!C:C,Summary!H:H,Table_Query_from_Mac10[[#This Row],[Juiceoc]])</f>
        <v>0</v>
      </c>
      <c r="P1174" s="47">
        <f>SUMIFS(Summary!D:D,Summary!H:H,Table_Query_from_Mac10[[#This Row],[Juiceoc]])</f>
        <v>0</v>
      </c>
      <c r="Q1174" s="47">
        <f>SUMIFS(Summary!E:E,Summary!H:H,Table_Query_from_Mac10[[#This Row],[Juiceoc]])</f>
        <v>0</v>
      </c>
      <c r="R1174" s="47">
        <f>Table_Query_from_Mac10[[#This Row],[Net Unit]]*(1+Table_Query_from_Mac10[[#This Row],[PriceIncreasebyType]])</f>
        <v>20.990100000000002</v>
      </c>
      <c r="S1174" s="47">
        <f>Table_Query_from_Mac10[[#This Row],[UnitPriceFuture]]*Table_Query_from_Mac10[[#This Row],[qtytoShipFuture]]</f>
        <v>146.9307</v>
      </c>
      <c r="T1174" s="47">
        <f>ROUND(Table_Query_from_Mac10[[#This Row],[qty_to_ship]]*(1+Table_Query_from_Mac10[[#This Row],[VolumeIncreasebyType]]),0)</f>
        <v>7</v>
      </c>
      <c r="U1174" s="47">
        <f>Table_Query_from_Mac10[[#This Row],[qtytoShipFuture]]*Table_Query_from_Mac10[[#This Row],[Future-cost]]</f>
        <v>59.5</v>
      </c>
      <c r="V1174" s="47">
        <f>Table_Query_from_Mac10[[#This Row],[qtytoShipFuture]]-Table_Query_from_Mac10[[#This Row],[qty_to_ship]]</f>
        <v>0</v>
      </c>
      <c r="W1174" s="47">
        <f>Table_Query_from_Mac10[[#This Row],[UnitPriceFuture]]</f>
        <v>20.990100000000002</v>
      </c>
      <c r="X1174" s="47">
        <f>Table_Query_from_Mac10[[#This Row],[Unit Increase]]*Table_Query_from_Mac10[[#This Row],[UnitPriceFuture]]</f>
        <v>0</v>
      </c>
      <c r="Y1174" s="47">
        <f>Table_Query_from_Mac10[[#This Row],[Unit Increase]]*Table_Query_from_Mac10[[#This Row],[Future-cost]]</f>
        <v>0</v>
      </c>
      <c r="Z1174" s="47">
        <f>-(Table_Query_from_Mac10[[#This Row],[Incremental Sales]]+((Table_Query_from_Mac10[[#This Row],[Incremental Sales]]*-(SUM(Summary!$S$8:$S$9)))))*Summary!$S$18</f>
        <v>0</v>
      </c>
      <c r="AA1174" s="47">
        <f>IFERROR(Table_Query_from_Mac10[[#This Row],[Incremental Cost]]/Table_Query_from_Mac10[[#This Row],[Incremental Sales]],0)</f>
        <v>0</v>
      </c>
      <c r="AB1174" s="47">
        <f>IFERROR(Table_Query_from_Mac10[[#This Row],[TotalCostFuture]]/Table_Query_from_Mac10[[#This Row],[totalsalesFuture]],0)</f>
        <v>0.40495281108713155</v>
      </c>
      <c r="AN1174" s="30">
        <v>27</v>
      </c>
      <c r="AO1174">
        <f t="shared" si="36"/>
        <v>7</v>
      </c>
      <c r="AQ1174" s="30">
        <v>64.489999999999995</v>
      </c>
      <c r="AR1174">
        <f t="shared" si="37"/>
        <v>22.57</v>
      </c>
    </row>
    <row r="1175" spans="1:44" x14ac:dyDescent="0.25">
      <c r="A1175">
        <v>90114</v>
      </c>
      <c r="B1175">
        <v>5</v>
      </c>
      <c r="C1175" t="s">
        <v>55</v>
      </c>
      <c r="D1175" t="s">
        <v>81</v>
      </c>
      <c r="E1175">
        <v>5</v>
      </c>
      <c r="F1175">
        <v>9.86</v>
      </c>
      <c r="G1175">
        <v>27.29</v>
      </c>
      <c r="H1175" s="1">
        <v>44845</v>
      </c>
      <c r="I1175" s="20">
        <v>7</v>
      </c>
      <c r="J1175" s="47">
        <f>Table_Query_from_Mac10[[#This Row],[unit_price]]-(Table_Query_from_Mac10[[#This Row],[unit_price]]*(Table_Query_from_Mac10[[#This Row],[discount_pct]]/100))</f>
        <v>25.3797</v>
      </c>
      <c r="K1175" s="47">
        <f>Table_Query_from_Mac10[[#This Row],[unit_cost]]</f>
        <v>9.86</v>
      </c>
      <c r="L1175" s="47">
        <f>Table_Query_from_Mac10[[#This Row],[Live-cost]]*(1+Table_Query_from_Mac10[[#This Row],[CogsIncreasebyTYPE]])</f>
        <v>9.86</v>
      </c>
      <c r="M1175" s="47">
        <f>Table_Query_from_Mac10[[#This Row],[Live-cost]]*Table_Query_from_Mac10[[#This Row],[qty_to_ship]]</f>
        <v>49.3</v>
      </c>
      <c r="N1175" s="47">
        <f>IF(Table_Query_from_Mac10[[#This Row],[item_no]]="KDA",-Table_Query_from_Mac10[[#This Row],[unit_price]],Table_Query_from_Mac10[[#This Row],[Net Unit]]*Table_Query_from_Mac10[[#This Row],[qty_to_ship]])</f>
        <v>126.8985</v>
      </c>
      <c r="O1175" s="47">
        <f>SUMIFS(Summary!C:C,Summary!H:H,Table_Query_from_Mac10[[#This Row],[Juiceoc]])</f>
        <v>0</v>
      </c>
      <c r="P1175" s="47">
        <f>SUMIFS(Summary!D:D,Summary!H:H,Table_Query_from_Mac10[[#This Row],[Juiceoc]])</f>
        <v>0</v>
      </c>
      <c r="Q1175" s="47">
        <f>SUMIFS(Summary!E:E,Summary!H:H,Table_Query_from_Mac10[[#This Row],[Juiceoc]])</f>
        <v>0</v>
      </c>
      <c r="R1175" s="47">
        <f>Table_Query_from_Mac10[[#This Row],[Net Unit]]*(1+Table_Query_from_Mac10[[#This Row],[PriceIncreasebyType]])</f>
        <v>25.3797</v>
      </c>
      <c r="S1175" s="47">
        <f>Table_Query_from_Mac10[[#This Row],[UnitPriceFuture]]*Table_Query_from_Mac10[[#This Row],[qtytoShipFuture]]</f>
        <v>126.8985</v>
      </c>
      <c r="T1175" s="47">
        <f>ROUND(Table_Query_from_Mac10[[#This Row],[qty_to_ship]]*(1+Table_Query_from_Mac10[[#This Row],[VolumeIncreasebyType]]),0)</f>
        <v>5</v>
      </c>
      <c r="U1175" s="47">
        <f>Table_Query_from_Mac10[[#This Row],[qtytoShipFuture]]*Table_Query_from_Mac10[[#This Row],[Future-cost]]</f>
        <v>49.3</v>
      </c>
      <c r="V1175" s="47">
        <f>Table_Query_from_Mac10[[#This Row],[qtytoShipFuture]]-Table_Query_from_Mac10[[#This Row],[qty_to_ship]]</f>
        <v>0</v>
      </c>
      <c r="W1175" s="47">
        <f>Table_Query_from_Mac10[[#This Row],[UnitPriceFuture]]</f>
        <v>25.3797</v>
      </c>
      <c r="X1175" s="47">
        <f>Table_Query_from_Mac10[[#This Row],[Unit Increase]]*Table_Query_from_Mac10[[#This Row],[UnitPriceFuture]]</f>
        <v>0</v>
      </c>
      <c r="Y1175" s="47">
        <f>Table_Query_from_Mac10[[#This Row],[Unit Increase]]*Table_Query_from_Mac10[[#This Row],[Future-cost]]</f>
        <v>0</v>
      </c>
      <c r="Z1175" s="47">
        <f>-(Table_Query_from_Mac10[[#This Row],[Incremental Sales]]+((Table_Query_from_Mac10[[#This Row],[Incremental Sales]]*-(SUM(Summary!$S$8:$S$9)))))*Summary!$S$18</f>
        <v>0</v>
      </c>
      <c r="AA1175" s="47">
        <f>IFERROR(Table_Query_from_Mac10[[#This Row],[Incremental Cost]]/Table_Query_from_Mac10[[#This Row],[Incremental Sales]],0)</f>
        <v>0</v>
      </c>
      <c r="AB1175" s="47">
        <f>IFERROR(Table_Query_from_Mac10[[#This Row],[TotalCostFuture]]/Table_Query_from_Mac10[[#This Row],[totalsalesFuture]],0)</f>
        <v>0.38849947004889734</v>
      </c>
      <c r="AN1175" s="31">
        <v>18</v>
      </c>
      <c r="AO1175">
        <f t="shared" si="36"/>
        <v>5</v>
      </c>
      <c r="AQ1175" s="31">
        <v>77.959999999999994</v>
      </c>
      <c r="AR1175">
        <f t="shared" si="37"/>
        <v>27.29</v>
      </c>
    </row>
    <row r="1176" spans="1:44" x14ac:dyDescent="0.25">
      <c r="A1176">
        <v>90114</v>
      </c>
      <c r="B1176">
        <v>6</v>
      </c>
      <c r="C1176" t="s">
        <v>55</v>
      </c>
      <c r="D1176" t="s">
        <v>81</v>
      </c>
      <c r="E1176">
        <v>1</v>
      </c>
      <c r="F1176">
        <v>13.68</v>
      </c>
      <c r="G1176">
        <v>36.54</v>
      </c>
      <c r="H1176" s="1">
        <v>44845</v>
      </c>
      <c r="I1176" s="20">
        <v>7</v>
      </c>
      <c r="J1176" s="47">
        <f>Table_Query_from_Mac10[[#This Row],[unit_price]]-(Table_Query_from_Mac10[[#This Row],[unit_price]]*(Table_Query_from_Mac10[[#This Row],[discount_pct]]/100))</f>
        <v>33.982199999999999</v>
      </c>
      <c r="K1176" s="47">
        <f>Table_Query_from_Mac10[[#This Row],[unit_cost]]</f>
        <v>13.68</v>
      </c>
      <c r="L1176" s="47">
        <f>Table_Query_from_Mac10[[#This Row],[Live-cost]]*(1+Table_Query_from_Mac10[[#This Row],[CogsIncreasebyTYPE]])</f>
        <v>13.68</v>
      </c>
      <c r="M1176" s="47">
        <f>Table_Query_from_Mac10[[#This Row],[Live-cost]]*Table_Query_from_Mac10[[#This Row],[qty_to_ship]]</f>
        <v>13.68</v>
      </c>
      <c r="N1176" s="47">
        <f>IF(Table_Query_from_Mac10[[#This Row],[item_no]]="KDA",-Table_Query_from_Mac10[[#This Row],[unit_price]],Table_Query_from_Mac10[[#This Row],[Net Unit]]*Table_Query_from_Mac10[[#This Row],[qty_to_ship]])</f>
        <v>33.982199999999999</v>
      </c>
      <c r="O1176" s="47">
        <f>SUMIFS(Summary!C:C,Summary!H:H,Table_Query_from_Mac10[[#This Row],[Juiceoc]])</f>
        <v>0</v>
      </c>
      <c r="P1176" s="47">
        <f>SUMIFS(Summary!D:D,Summary!H:H,Table_Query_from_Mac10[[#This Row],[Juiceoc]])</f>
        <v>0</v>
      </c>
      <c r="Q1176" s="47">
        <f>SUMIFS(Summary!E:E,Summary!H:H,Table_Query_from_Mac10[[#This Row],[Juiceoc]])</f>
        <v>0</v>
      </c>
      <c r="R1176" s="47">
        <f>Table_Query_from_Mac10[[#This Row],[Net Unit]]*(1+Table_Query_from_Mac10[[#This Row],[PriceIncreasebyType]])</f>
        <v>33.982199999999999</v>
      </c>
      <c r="S1176" s="47">
        <f>Table_Query_from_Mac10[[#This Row],[UnitPriceFuture]]*Table_Query_from_Mac10[[#This Row],[qtytoShipFuture]]</f>
        <v>33.982199999999999</v>
      </c>
      <c r="T1176" s="47">
        <f>ROUND(Table_Query_from_Mac10[[#This Row],[qty_to_ship]]*(1+Table_Query_from_Mac10[[#This Row],[VolumeIncreasebyType]]),0)</f>
        <v>1</v>
      </c>
      <c r="U1176" s="47">
        <f>Table_Query_from_Mac10[[#This Row],[qtytoShipFuture]]*Table_Query_from_Mac10[[#This Row],[Future-cost]]</f>
        <v>13.68</v>
      </c>
      <c r="V1176" s="47">
        <f>Table_Query_from_Mac10[[#This Row],[qtytoShipFuture]]-Table_Query_from_Mac10[[#This Row],[qty_to_ship]]</f>
        <v>0</v>
      </c>
      <c r="W1176" s="47">
        <f>Table_Query_from_Mac10[[#This Row],[UnitPriceFuture]]</f>
        <v>33.982199999999999</v>
      </c>
      <c r="X1176" s="47">
        <f>Table_Query_from_Mac10[[#This Row],[Unit Increase]]*Table_Query_from_Mac10[[#This Row],[UnitPriceFuture]]</f>
        <v>0</v>
      </c>
      <c r="Y1176" s="47">
        <f>Table_Query_from_Mac10[[#This Row],[Unit Increase]]*Table_Query_from_Mac10[[#This Row],[Future-cost]]</f>
        <v>0</v>
      </c>
      <c r="Z1176" s="47">
        <f>-(Table_Query_from_Mac10[[#This Row],[Incremental Sales]]+((Table_Query_from_Mac10[[#This Row],[Incremental Sales]]*-(SUM(Summary!$S$8:$S$9)))))*Summary!$S$18</f>
        <v>0</v>
      </c>
      <c r="AA1176" s="47">
        <f>IFERROR(Table_Query_from_Mac10[[#This Row],[Incremental Cost]]/Table_Query_from_Mac10[[#This Row],[Incremental Sales]],0)</f>
        <v>0</v>
      </c>
      <c r="AB1176" s="47">
        <f>IFERROR(Table_Query_from_Mac10[[#This Row],[TotalCostFuture]]/Table_Query_from_Mac10[[#This Row],[totalsalesFuture]],0)</f>
        <v>0.40256369511096984</v>
      </c>
      <c r="AN1176" s="30">
        <v>4</v>
      </c>
      <c r="AO1176">
        <f t="shared" si="36"/>
        <v>1</v>
      </c>
      <c r="AQ1176" s="30">
        <v>104.4</v>
      </c>
      <c r="AR1176">
        <f t="shared" si="37"/>
        <v>36.54</v>
      </c>
    </row>
    <row r="1177" spans="1:44" x14ac:dyDescent="0.25">
      <c r="A1177">
        <v>90114</v>
      </c>
      <c r="B1177">
        <v>7</v>
      </c>
      <c r="C1177" t="s">
        <v>55</v>
      </c>
      <c r="D1177" t="s">
        <v>81</v>
      </c>
      <c r="E1177">
        <v>1</v>
      </c>
      <c r="F1177">
        <v>15.22</v>
      </c>
      <c r="G1177">
        <v>44.36</v>
      </c>
      <c r="H1177" s="1">
        <v>44845</v>
      </c>
      <c r="I1177" s="20">
        <v>7</v>
      </c>
      <c r="J1177" s="47">
        <f>Table_Query_from_Mac10[[#This Row],[unit_price]]-(Table_Query_from_Mac10[[#This Row],[unit_price]]*(Table_Query_from_Mac10[[#This Row],[discount_pct]]/100))</f>
        <v>41.254799999999996</v>
      </c>
      <c r="K1177" s="47">
        <f>Table_Query_from_Mac10[[#This Row],[unit_cost]]</f>
        <v>15.22</v>
      </c>
      <c r="L1177" s="47">
        <f>Table_Query_from_Mac10[[#This Row],[Live-cost]]*(1+Table_Query_from_Mac10[[#This Row],[CogsIncreasebyTYPE]])</f>
        <v>15.22</v>
      </c>
      <c r="M1177" s="47">
        <f>Table_Query_from_Mac10[[#This Row],[Live-cost]]*Table_Query_from_Mac10[[#This Row],[qty_to_ship]]</f>
        <v>15.22</v>
      </c>
      <c r="N1177" s="47">
        <f>IF(Table_Query_from_Mac10[[#This Row],[item_no]]="KDA",-Table_Query_from_Mac10[[#This Row],[unit_price]],Table_Query_from_Mac10[[#This Row],[Net Unit]]*Table_Query_from_Mac10[[#This Row],[qty_to_ship]])</f>
        <v>41.254799999999996</v>
      </c>
      <c r="O1177" s="47">
        <f>SUMIFS(Summary!C:C,Summary!H:H,Table_Query_from_Mac10[[#This Row],[Juiceoc]])</f>
        <v>0</v>
      </c>
      <c r="P1177" s="47">
        <f>SUMIFS(Summary!D:D,Summary!H:H,Table_Query_from_Mac10[[#This Row],[Juiceoc]])</f>
        <v>0</v>
      </c>
      <c r="Q1177" s="47">
        <f>SUMIFS(Summary!E:E,Summary!H:H,Table_Query_from_Mac10[[#This Row],[Juiceoc]])</f>
        <v>0</v>
      </c>
      <c r="R1177" s="47">
        <f>Table_Query_from_Mac10[[#This Row],[Net Unit]]*(1+Table_Query_from_Mac10[[#This Row],[PriceIncreasebyType]])</f>
        <v>41.254799999999996</v>
      </c>
      <c r="S1177" s="47">
        <f>Table_Query_from_Mac10[[#This Row],[UnitPriceFuture]]*Table_Query_from_Mac10[[#This Row],[qtytoShipFuture]]</f>
        <v>41.254799999999996</v>
      </c>
      <c r="T1177" s="47">
        <f>ROUND(Table_Query_from_Mac10[[#This Row],[qty_to_ship]]*(1+Table_Query_from_Mac10[[#This Row],[VolumeIncreasebyType]]),0)</f>
        <v>1</v>
      </c>
      <c r="U1177" s="47">
        <f>Table_Query_from_Mac10[[#This Row],[qtytoShipFuture]]*Table_Query_from_Mac10[[#This Row],[Future-cost]]</f>
        <v>15.22</v>
      </c>
      <c r="V1177" s="47">
        <f>Table_Query_from_Mac10[[#This Row],[qtytoShipFuture]]-Table_Query_from_Mac10[[#This Row],[qty_to_ship]]</f>
        <v>0</v>
      </c>
      <c r="W1177" s="47">
        <f>Table_Query_from_Mac10[[#This Row],[UnitPriceFuture]]</f>
        <v>41.254799999999996</v>
      </c>
      <c r="X1177" s="47">
        <f>Table_Query_from_Mac10[[#This Row],[Unit Increase]]*Table_Query_from_Mac10[[#This Row],[UnitPriceFuture]]</f>
        <v>0</v>
      </c>
      <c r="Y1177" s="47">
        <f>Table_Query_from_Mac10[[#This Row],[Unit Increase]]*Table_Query_from_Mac10[[#This Row],[Future-cost]]</f>
        <v>0</v>
      </c>
      <c r="Z1177" s="47">
        <f>-(Table_Query_from_Mac10[[#This Row],[Incremental Sales]]+((Table_Query_from_Mac10[[#This Row],[Incremental Sales]]*-(SUM(Summary!$S$8:$S$9)))))*Summary!$S$18</f>
        <v>0</v>
      </c>
      <c r="AA1177" s="47">
        <f>IFERROR(Table_Query_from_Mac10[[#This Row],[Incremental Cost]]/Table_Query_from_Mac10[[#This Row],[Incremental Sales]],0)</f>
        <v>0</v>
      </c>
      <c r="AB1177" s="47">
        <f>IFERROR(Table_Query_from_Mac10[[#This Row],[TotalCostFuture]]/Table_Query_from_Mac10[[#This Row],[totalsalesFuture]],0)</f>
        <v>0.36892676730950102</v>
      </c>
      <c r="AN1177" s="31">
        <v>4</v>
      </c>
      <c r="AO1177">
        <f t="shared" si="36"/>
        <v>1</v>
      </c>
      <c r="AQ1177" s="31">
        <v>126.73</v>
      </c>
      <c r="AR1177">
        <f t="shared" si="37"/>
        <v>44.36</v>
      </c>
    </row>
    <row r="1178" spans="1:44" x14ac:dyDescent="0.25">
      <c r="A1178">
        <v>90115</v>
      </c>
      <c r="B1178">
        <v>1</v>
      </c>
      <c r="C1178" t="s">
        <v>55</v>
      </c>
      <c r="D1178" t="s">
        <v>81</v>
      </c>
      <c r="E1178">
        <v>12</v>
      </c>
      <c r="F1178">
        <v>5.86</v>
      </c>
      <c r="G1178">
        <v>14.88</v>
      </c>
      <c r="H1178" s="1">
        <v>44845</v>
      </c>
      <c r="I1178" s="20">
        <v>7</v>
      </c>
      <c r="J1178" s="47">
        <f>Table_Query_from_Mac10[[#This Row],[unit_price]]-(Table_Query_from_Mac10[[#This Row],[unit_price]]*(Table_Query_from_Mac10[[#This Row],[discount_pct]]/100))</f>
        <v>13.8384</v>
      </c>
      <c r="K1178" s="47">
        <f>Table_Query_from_Mac10[[#This Row],[unit_cost]]</f>
        <v>5.86</v>
      </c>
      <c r="L1178" s="47">
        <f>Table_Query_from_Mac10[[#This Row],[Live-cost]]*(1+Table_Query_from_Mac10[[#This Row],[CogsIncreasebyTYPE]])</f>
        <v>5.86</v>
      </c>
      <c r="M1178" s="47">
        <f>Table_Query_from_Mac10[[#This Row],[Live-cost]]*Table_Query_from_Mac10[[#This Row],[qty_to_ship]]</f>
        <v>70.320000000000007</v>
      </c>
      <c r="N1178" s="47">
        <f>IF(Table_Query_from_Mac10[[#This Row],[item_no]]="KDA",-Table_Query_from_Mac10[[#This Row],[unit_price]],Table_Query_from_Mac10[[#This Row],[Net Unit]]*Table_Query_from_Mac10[[#This Row],[qty_to_ship]])</f>
        <v>166.0608</v>
      </c>
      <c r="O1178" s="47">
        <f>SUMIFS(Summary!C:C,Summary!H:H,Table_Query_from_Mac10[[#This Row],[Juiceoc]])</f>
        <v>0</v>
      </c>
      <c r="P1178" s="47">
        <f>SUMIFS(Summary!D:D,Summary!H:H,Table_Query_from_Mac10[[#This Row],[Juiceoc]])</f>
        <v>0</v>
      </c>
      <c r="Q1178" s="47">
        <f>SUMIFS(Summary!E:E,Summary!H:H,Table_Query_from_Mac10[[#This Row],[Juiceoc]])</f>
        <v>0</v>
      </c>
      <c r="R1178" s="47">
        <f>Table_Query_from_Mac10[[#This Row],[Net Unit]]*(1+Table_Query_from_Mac10[[#This Row],[PriceIncreasebyType]])</f>
        <v>13.8384</v>
      </c>
      <c r="S1178" s="47">
        <f>Table_Query_from_Mac10[[#This Row],[UnitPriceFuture]]*Table_Query_from_Mac10[[#This Row],[qtytoShipFuture]]</f>
        <v>166.0608</v>
      </c>
      <c r="T1178" s="47">
        <f>ROUND(Table_Query_from_Mac10[[#This Row],[qty_to_ship]]*(1+Table_Query_from_Mac10[[#This Row],[VolumeIncreasebyType]]),0)</f>
        <v>12</v>
      </c>
      <c r="U1178" s="47">
        <f>Table_Query_from_Mac10[[#This Row],[qtytoShipFuture]]*Table_Query_from_Mac10[[#This Row],[Future-cost]]</f>
        <v>70.320000000000007</v>
      </c>
      <c r="V1178" s="47">
        <f>Table_Query_from_Mac10[[#This Row],[qtytoShipFuture]]-Table_Query_from_Mac10[[#This Row],[qty_to_ship]]</f>
        <v>0</v>
      </c>
      <c r="W1178" s="47">
        <f>Table_Query_from_Mac10[[#This Row],[UnitPriceFuture]]</f>
        <v>13.8384</v>
      </c>
      <c r="X1178" s="47">
        <f>Table_Query_from_Mac10[[#This Row],[Unit Increase]]*Table_Query_from_Mac10[[#This Row],[UnitPriceFuture]]</f>
        <v>0</v>
      </c>
      <c r="Y1178" s="47">
        <f>Table_Query_from_Mac10[[#This Row],[Unit Increase]]*Table_Query_from_Mac10[[#This Row],[Future-cost]]</f>
        <v>0</v>
      </c>
      <c r="Z1178" s="47">
        <f>-(Table_Query_from_Mac10[[#This Row],[Incremental Sales]]+((Table_Query_from_Mac10[[#This Row],[Incremental Sales]]*-(SUM(Summary!$S$8:$S$9)))))*Summary!$S$18</f>
        <v>0</v>
      </c>
      <c r="AA1178" s="47">
        <f>IFERROR(Table_Query_from_Mac10[[#This Row],[Incremental Cost]]/Table_Query_from_Mac10[[#This Row],[Incremental Sales]],0)</f>
        <v>0</v>
      </c>
      <c r="AB1178" s="47">
        <f>IFERROR(Table_Query_from_Mac10[[#This Row],[TotalCostFuture]]/Table_Query_from_Mac10[[#This Row],[totalsalesFuture]],0)</f>
        <v>0.42345935946352181</v>
      </c>
      <c r="AN1178" s="30">
        <v>45</v>
      </c>
      <c r="AO1178">
        <f t="shared" si="36"/>
        <v>12</v>
      </c>
      <c r="AQ1178" s="30">
        <v>42.5</v>
      </c>
      <c r="AR1178">
        <f t="shared" si="37"/>
        <v>14.88</v>
      </c>
    </row>
    <row r="1179" spans="1:44" x14ac:dyDescent="0.25">
      <c r="A1179">
        <v>90115</v>
      </c>
      <c r="B1179">
        <v>2</v>
      </c>
      <c r="C1179" t="s">
        <v>55</v>
      </c>
      <c r="D1179" t="s">
        <v>81</v>
      </c>
      <c r="E1179">
        <v>12</v>
      </c>
      <c r="F1179">
        <v>7.4</v>
      </c>
      <c r="G1179">
        <v>19.77</v>
      </c>
      <c r="H1179" s="1">
        <v>44845</v>
      </c>
      <c r="I1179" s="20">
        <v>7</v>
      </c>
      <c r="J1179" s="47">
        <f>Table_Query_from_Mac10[[#This Row],[unit_price]]-(Table_Query_from_Mac10[[#This Row],[unit_price]]*(Table_Query_from_Mac10[[#This Row],[discount_pct]]/100))</f>
        <v>18.386099999999999</v>
      </c>
      <c r="K1179" s="47">
        <f>Table_Query_from_Mac10[[#This Row],[unit_cost]]</f>
        <v>7.4</v>
      </c>
      <c r="L1179" s="47">
        <f>Table_Query_from_Mac10[[#This Row],[Live-cost]]*(1+Table_Query_from_Mac10[[#This Row],[CogsIncreasebyTYPE]])</f>
        <v>7.4</v>
      </c>
      <c r="M1179" s="47">
        <f>Table_Query_from_Mac10[[#This Row],[Live-cost]]*Table_Query_from_Mac10[[#This Row],[qty_to_ship]]</f>
        <v>88.800000000000011</v>
      </c>
      <c r="N1179" s="47">
        <f>IF(Table_Query_from_Mac10[[#This Row],[item_no]]="KDA",-Table_Query_from_Mac10[[#This Row],[unit_price]],Table_Query_from_Mac10[[#This Row],[Net Unit]]*Table_Query_from_Mac10[[#This Row],[qty_to_ship]])</f>
        <v>220.63319999999999</v>
      </c>
      <c r="O1179" s="47">
        <f>SUMIFS(Summary!C:C,Summary!H:H,Table_Query_from_Mac10[[#This Row],[Juiceoc]])</f>
        <v>0</v>
      </c>
      <c r="P1179" s="47">
        <f>SUMIFS(Summary!D:D,Summary!H:H,Table_Query_from_Mac10[[#This Row],[Juiceoc]])</f>
        <v>0</v>
      </c>
      <c r="Q1179" s="47">
        <f>SUMIFS(Summary!E:E,Summary!H:H,Table_Query_from_Mac10[[#This Row],[Juiceoc]])</f>
        <v>0</v>
      </c>
      <c r="R1179" s="47">
        <f>Table_Query_from_Mac10[[#This Row],[Net Unit]]*(1+Table_Query_from_Mac10[[#This Row],[PriceIncreasebyType]])</f>
        <v>18.386099999999999</v>
      </c>
      <c r="S1179" s="47">
        <f>Table_Query_from_Mac10[[#This Row],[UnitPriceFuture]]*Table_Query_from_Mac10[[#This Row],[qtytoShipFuture]]</f>
        <v>220.63319999999999</v>
      </c>
      <c r="T1179" s="47">
        <f>ROUND(Table_Query_from_Mac10[[#This Row],[qty_to_ship]]*(1+Table_Query_from_Mac10[[#This Row],[VolumeIncreasebyType]]),0)</f>
        <v>12</v>
      </c>
      <c r="U1179" s="47">
        <f>Table_Query_from_Mac10[[#This Row],[qtytoShipFuture]]*Table_Query_from_Mac10[[#This Row],[Future-cost]]</f>
        <v>88.800000000000011</v>
      </c>
      <c r="V1179" s="47">
        <f>Table_Query_from_Mac10[[#This Row],[qtytoShipFuture]]-Table_Query_from_Mac10[[#This Row],[qty_to_ship]]</f>
        <v>0</v>
      </c>
      <c r="W1179" s="47">
        <f>Table_Query_from_Mac10[[#This Row],[UnitPriceFuture]]</f>
        <v>18.386099999999999</v>
      </c>
      <c r="X1179" s="47">
        <f>Table_Query_from_Mac10[[#This Row],[Unit Increase]]*Table_Query_from_Mac10[[#This Row],[UnitPriceFuture]]</f>
        <v>0</v>
      </c>
      <c r="Y1179" s="47">
        <f>Table_Query_from_Mac10[[#This Row],[Unit Increase]]*Table_Query_from_Mac10[[#This Row],[Future-cost]]</f>
        <v>0</v>
      </c>
      <c r="Z1179" s="47">
        <f>-(Table_Query_from_Mac10[[#This Row],[Incremental Sales]]+((Table_Query_from_Mac10[[#This Row],[Incremental Sales]]*-(SUM(Summary!$S$8:$S$9)))))*Summary!$S$18</f>
        <v>0</v>
      </c>
      <c r="AA1179" s="47">
        <f>IFERROR(Table_Query_from_Mac10[[#This Row],[Incremental Cost]]/Table_Query_from_Mac10[[#This Row],[Incremental Sales]],0)</f>
        <v>0</v>
      </c>
      <c r="AB1179" s="47">
        <f>IFERROR(Table_Query_from_Mac10[[#This Row],[TotalCostFuture]]/Table_Query_from_Mac10[[#This Row],[totalsalesFuture]],0)</f>
        <v>0.40247795889285937</v>
      </c>
      <c r="AN1179" s="31">
        <v>48</v>
      </c>
      <c r="AO1179">
        <f t="shared" si="36"/>
        <v>12</v>
      </c>
      <c r="AQ1179" s="31">
        <v>56.49</v>
      </c>
      <c r="AR1179">
        <f t="shared" si="37"/>
        <v>19.77</v>
      </c>
    </row>
    <row r="1180" spans="1:44" x14ac:dyDescent="0.25">
      <c r="A1180">
        <v>90115</v>
      </c>
      <c r="B1180">
        <v>3</v>
      </c>
      <c r="C1180" t="s">
        <v>55</v>
      </c>
      <c r="D1180" t="s">
        <v>81</v>
      </c>
      <c r="E1180">
        <v>7</v>
      </c>
      <c r="F1180">
        <v>8.31</v>
      </c>
      <c r="G1180">
        <v>21.75</v>
      </c>
      <c r="H1180" s="1">
        <v>44845</v>
      </c>
      <c r="I1180" s="20">
        <v>7</v>
      </c>
      <c r="J1180" s="47">
        <f>Table_Query_from_Mac10[[#This Row],[unit_price]]-(Table_Query_from_Mac10[[#This Row],[unit_price]]*(Table_Query_from_Mac10[[#This Row],[discount_pct]]/100))</f>
        <v>20.227499999999999</v>
      </c>
      <c r="K1180" s="47">
        <f>Table_Query_from_Mac10[[#This Row],[unit_cost]]</f>
        <v>8.31</v>
      </c>
      <c r="L1180" s="47">
        <f>Table_Query_from_Mac10[[#This Row],[Live-cost]]*(1+Table_Query_from_Mac10[[#This Row],[CogsIncreasebyTYPE]])</f>
        <v>8.31</v>
      </c>
      <c r="M1180" s="47">
        <f>Table_Query_from_Mac10[[#This Row],[Live-cost]]*Table_Query_from_Mac10[[#This Row],[qty_to_ship]]</f>
        <v>58.17</v>
      </c>
      <c r="N1180" s="47">
        <f>IF(Table_Query_from_Mac10[[#This Row],[item_no]]="KDA",-Table_Query_from_Mac10[[#This Row],[unit_price]],Table_Query_from_Mac10[[#This Row],[Net Unit]]*Table_Query_from_Mac10[[#This Row],[qty_to_ship]])</f>
        <v>141.5925</v>
      </c>
      <c r="O1180" s="47">
        <f>SUMIFS(Summary!C:C,Summary!H:H,Table_Query_from_Mac10[[#This Row],[Juiceoc]])</f>
        <v>0</v>
      </c>
      <c r="P1180" s="47">
        <f>SUMIFS(Summary!D:D,Summary!H:H,Table_Query_from_Mac10[[#This Row],[Juiceoc]])</f>
        <v>0</v>
      </c>
      <c r="Q1180" s="47">
        <f>SUMIFS(Summary!E:E,Summary!H:H,Table_Query_from_Mac10[[#This Row],[Juiceoc]])</f>
        <v>0</v>
      </c>
      <c r="R1180" s="47">
        <f>Table_Query_from_Mac10[[#This Row],[Net Unit]]*(1+Table_Query_from_Mac10[[#This Row],[PriceIncreasebyType]])</f>
        <v>20.227499999999999</v>
      </c>
      <c r="S1180" s="47">
        <f>Table_Query_from_Mac10[[#This Row],[UnitPriceFuture]]*Table_Query_from_Mac10[[#This Row],[qtytoShipFuture]]</f>
        <v>141.5925</v>
      </c>
      <c r="T1180" s="47">
        <f>ROUND(Table_Query_from_Mac10[[#This Row],[qty_to_ship]]*(1+Table_Query_from_Mac10[[#This Row],[VolumeIncreasebyType]]),0)</f>
        <v>7</v>
      </c>
      <c r="U1180" s="47">
        <f>Table_Query_from_Mac10[[#This Row],[qtytoShipFuture]]*Table_Query_from_Mac10[[#This Row],[Future-cost]]</f>
        <v>58.17</v>
      </c>
      <c r="V1180" s="47">
        <f>Table_Query_from_Mac10[[#This Row],[qtytoShipFuture]]-Table_Query_from_Mac10[[#This Row],[qty_to_ship]]</f>
        <v>0</v>
      </c>
      <c r="W1180" s="47">
        <f>Table_Query_from_Mac10[[#This Row],[UnitPriceFuture]]</f>
        <v>20.227499999999999</v>
      </c>
      <c r="X1180" s="47">
        <f>Table_Query_from_Mac10[[#This Row],[Unit Increase]]*Table_Query_from_Mac10[[#This Row],[UnitPriceFuture]]</f>
        <v>0</v>
      </c>
      <c r="Y1180" s="47">
        <f>Table_Query_from_Mac10[[#This Row],[Unit Increase]]*Table_Query_from_Mac10[[#This Row],[Future-cost]]</f>
        <v>0</v>
      </c>
      <c r="Z1180" s="47">
        <f>-(Table_Query_from_Mac10[[#This Row],[Incremental Sales]]+((Table_Query_from_Mac10[[#This Row],[Incremental Sales]]*-(SUM(Summary!$S$8:$S$9)))))*Summary!$S$18</f>
        <v>0</v>
      </c>
      <c r="AA1180" s="47">
        <f>IFERROR(Table_Query_from_Mac10[[#This Row],[Incremental Cost]]/Table_Query_from_Mac10[[#This Row],[Incremental Sales]],0)</f>
        <v>0</v>
      </c>
      <c r="AB1180" s="47">
        <f>IFERROR(Table_Query_from_Mac10[[#This Row],[TotalCostFuture]]/Table_Query_from_Mac10[[#This Row],[totalsalesFuture]],0)</f>
        <v>0.41082684464219504</v>
      </c>
      <c r="AN1180" s="30">
        <v>28</v>
      </c>
      <c r="AO1180">
        <f t="shared" si="36"/>
        <v>7</v>
      </c>
      <c r="AQ1180" s="30">
        <v>62.13</v>
      </c>
      <c r="AR1180">
        <f t="shared" si="37"/>
        <v>21.75</v>
      </c>
    </row>
    <row r="1181" spans="1:44" x14ac:dyDescent="0.25">
      <c r="A1181">
        <v>90115</v>
      </c>
      <c r="B1181">
        <v>4</v>
      </c>
      <c r="C1181" t="s">
        <v>55</v>
      </c>
      <c r="D1181" t="s">
        <v>81</v>
      </c>
      <c r="E1181">
        <v>7</v>
      </c>
      <c r="F1181">
        <v>9.06</v>
      </c>
      <c r="G1181">
        <v>23.7</v>
      </c>
      <c r="H1181" s="1">
        <v>44845</v>
      </c>
      <c r="I1181" s="20">
        <v>7</v>
      </c>
      <c r="J1181" s="47">
        <f>Table_Query_from_Mac10[[#This Row],[unit_price]]-(Table_Query_from_Mac10[[#This Row],[unit_price]]*(Table_Query_from_Mac10[[#This Row],[discount_pct]]/100))</f>
        <v>22.041</v>
      </c>
      <c r="K1181" s="47">
        <f>Table_Query_from_Mac10[[#This Row],[unit_cost]]</f>
        <v>9.06</v>
      </c>
      <c r="L1181" s="47">
        <f>Table_Query_from_Mac10[[#This Row],[Live-cost]]*(1+Table_Query_from_Mac10[[#This Row],[CogsIncreasebyTYPE]])</f>
        <v>9.06</v>
      </c>
      <c r="M1181" s="47">
        <f>Table_Query_from_Mac10[[#This Row],[Live-cost]]*Table_Query_from_Mac10[[#This Row],[qty_to_ship]]</f>
        <v>63.42</v>
      </c>
      <c r="N1181" s="47">
        <f>IF(Table_Query_from_Mac10[[#This Row],[item_no]]="KDA",-Table_Query_from_Mac10[[#This Row],[unit_price]],Table_Query_from_Mac10[[#This Row],[Net Unit]]*Table_Query_from_Mac10[[#This Row],[qty_to_ship]])</f>
        <v>154.28700000000001</v>
      </c>
      <c r="O1181" s="47">
        <f>SUMIFS(Summary!C:C,Summary!H:H,Table_Query_from_Mac10[[#This Row],[Juiceoc]])</f>
        <v>0</v>
      </c>
      <c r="P1181" s="47">
        <f>SUMIFS(Summary!D:D,Summary!H:H,Table_Query_from_Mac10[[#This Row],[Juiceoc]])</f>
        <v>0</v>
      </c>
      <c r="Q1181" s="47">
        <f>SUMIFS(Summary!E:E,Summary!H:H,Table_Query_from_Mac10[[#This Row],[Juiceoc]])</f>
        <v>0</v>
      </c>
      <c r="R1181" s="47">
        <f>Table_Query_from_Mac10[[#This Row],[Net Unit]]*(1+Table_Query_from_Mac10[[#This Row],[PriceIncreasebyType]])</f>
        <v>22.041</v>
      </c>
      <c r="S1181" s="47">
        <f>Table_Query_from_Mac10[[#This Row],[UnitPriceFuture]]*Table_Query_from_Mac10[[#This Row],[qtytoShipFuture]]</f>
        <v>154.28700000000001</v>
      </c>
      <c r="T1181" s="47">
        <f>ROUND(Table_Query_from_Mac10[[#This Row],[qty_to_ship]]*(1+Table_Query_from_Mac10[[#This Row],[VolumeIncreasebyType]]),0)</f>
        <v>7</v>
      </c>
      <c r="U1181" s="47">
        <f>Table_Query_from_Mac10[[#This Row],[qtytoShipFuture]]*Table_Query_from_Mac10[[#This Row],[Future-cost]]</f>
        <v>63.42</v>
      </c>
      <c r="V1181" s="47">
        <f>Table_Query_from_Mac10[[#This Row],[qtytoShipFuture]]-Table_Query_from_Mac10[[#This Row],[qty_to_ship]]</f>
        <v>0</v>
      </c>
      <c r="W1181" s="47">
        <f>Table_Query_from_Mac10[[#This Row],[UnitPriceFuture]]</f>
        <v>22.041</v>
      </c>
      <c r="X1181" s="47">
        <f>Table_Query_from_Mac10[[#This Row],[Unit Increase]]*Table_Query_from_Mac10[[#This Row],[UnitPriceFuture]]</f>
        <v>0</v>
      </c>
      <c r="Y1181" s="47">
        <f>Table_Query_from_Mac10[[#This Row],[Unit Increase]]*Table_Query_from_Mac10[[#This Row],[Future-cost]]</f>
        <v>0</v>
      </c>
      <c r="Z1181" s="47">
        <f>-(Table_Query_from_Mac10[[#This Row],[Incremental Sales]]+((Table_Query_from_Mac10[[#This Row],[Incremental Sales]]*-(SUM(Summary!$S$8:$S$9)))))*Summary!$S$18</f>
        <v>0</v>
      </c>
      <c r="AA1181" s="47">
        <f>IFERROR(Table_Query_from_Mac10[[#This Row],[Incremental Cost]]/Table_Query_from_Mac10[[#This Row],[Incremental Sales]],0)</f>
        <v>0</v>
      </c>
      <c r="AB1181" s="47">
        <f>IFERROR(Table_Query_from_Mac10[[#This Row],[TotalCostFuture]]/Table_Query_from_Mac10[[#This Row],[totalsalesFuture]],0)</f>
        <v>0.41105213012113789</v>
      </c>
      <c r="AN1181" s="31">
        <v>28</v>
      </c>
      <c r="AO1181">
        <f t="shared" si="36"/>
        <v>7</v>
      </c>
      <c r="AQ1181" s="31">
        <v>67.7</v>
      </c>
      <c r="AR1181">
        <f t="shared" si="37"/>
        <v>23.7</v>
      </c>
    </row>
    <row r="1182" spans="1:44" x14ac:dyDescent="0.25">
      <c r="A1182">
        <v>90115</v>
      </c>
      <c r="B1182">
        <v>5</v>
      </c>
      <c r="C1182" t="s">
        <v>55</v>
      </c>
      <c r="D1182" t="s">
        <v>81</v>
      </c>
      <c r="E1182">
        <v>4</v>
      </c>
      <c r="F1182">
        <v>12.1</v>
      </c>
      <c r="G1182">
        <v>32.83</v>
      </c>
      <c r="H1182" s="1">
        <v>44845</v>
      </c>
      <c r="I1182" s="20">
        <v>7</v>
      </c>
      <c r="J1182" s="47">
        <f>Table_Query_from_Mac10[[#This Row],[unit_price]]-(Table_Query_from_Mac10[[#This Row],[unit_price]]*(Table_Query_from_Mac10[[#This Row],[discount_pct]]/100))</f>
        <v>30.531899999999997</v>
      </c>
      <c r="K1182" s="47">
        <f>Table_Query_from_Mac10[[#This Row],[unit_cost]]</f>
        <v>12.1</v>
      </c>
      <c r="L1182" s="47">
        <f>Table_Query_from_Mac10[[#This Row],[Live-cost]]*(1+Table_Query_from_Mac10[[#This Row],[CogsIncreasebyTYPE]])</f>
        <v>12.1</v>
      </c>
      <c r="M1182" s="47">
        <f>Table_Query_from_Mac10[[#This Row],[Live-cost]]*Table_Query_from_Mac10[[#This Row],[qty_to_ship]]</f>
        <v>48.4</v>
      </c>
      <c r="N1182" s="47">
        <f>IF(Table_Query_from_Mac10[[#This Row],[item_no]]="KDA",-Table_Query_from_Mac10[[#This Row],[unit_price]],Table_Query_from_Mac10[[#This Row],[Net Unit]]*Table_Query_from_Mac10[[#This Row],[qty_to_ship]])</f>
        <v>122.12759999999999</v>
      </c>
      <c r="O1182" s="47">
        <f>SUMIFS(Summary!C:C,Summary!H:H,Table_Query_from_Mac10[[#This Row],[Juiceoc]])</f>
        <v>0</v>
      </c>
      <c r="P1182" s="47">
        <f>SUMIFS(Summary!D:D,Summary!H:H,Table_Query_from_Mac10[[#This Row],[Juiceoc]])</f>
        <v>0</v>
      </c>
      <c r="Q1182" s="47">
        <f>SUMIFS(Summary!E:E,Summary!H:H,Table_Query_from_Mac10[[#This Row],[Juiceoc]])</f>
        <v>0</v>
      </c>
      <c r="R1182" s="47">
        <f>Table_Query_from_Mac10[[#This Row],[Net Unit]]*(1+Table_Query_from_Mac10[[#This Row],[PriceIncreasebyType]])</f>
        <v>30.531899999999997</v>
      </c>
      <c r="S1182" s="47">
        <f>Table_Query_from_Mac10[[#This Row],[UnitPriceFuture]]*Table_Query_from_Mac10[[#This Row],[qtytoShipFuture]]</f>
        <v>122.12759999999999</v>
      </c>
      <c r="T1182" s="47">
        <f>ROUND(Table_Query_from_Mac10[[#This Row],[qty_to_ship]]*(1+Table_Query_from_Mac10[[#This Row],[VolumeIncreasebyType]]),0)</f>
        <v>4</v>
      </c>
      <c r="U1182" s="47">
        <f>Table_Query_from_Mac10[[#This Row],[qtytoShipFuture]]*Table_Query_from_Mac10[[#This Row],[Future-cost]]</f>
        <v>48.4</v>
      </c>
      <c r="V1182" s="47">
        <f>Table_Query_from_Mac10[[#This Row],[qtytoShipFuture]]-Table_Query_from_Mac10[[#This Row],[qty_to_ship]]</f>
        <v>0</v>
      </c>
      <c r="W1182" s="47">
        <f>Table_Query_from_Mac10[[#This Row],[UnitPriceFuture]]</f>
        <v>30.531899999999997</v>
      </c>
      <c r="X1182" s="47">
        <f>Table_Query_from_Mac10[[#This Row],[Unit Increase]]*Table_Query_from_Mac10[[#This Row],[UnitPriceFuture]]</f>
        <v>0</v>
      </c>
      <c r="Y1182" s="47">
        <f>Table_Query_from_Mac10[[#This Row],[Unit Increase]]*Table_Query_from_Mac10[[#This Row],[Future-cost]]</f>
        <v>0</v>
      </c>
      <c r="Z1182" s="47">
        <f>-(Table_Query_from_Mac10[[#This Row],[Incremental Sales]]+((Table_Query_from_Mac10[[#This Row],[Incremental Sales]]*-(SUM(Summary!$S$8:$S$9)))))*Summary!$S$18</f>
        <v>0</v>
      </c>
      <c r="AA1182" s="47">
        <f>IFERROR(Table_Query_from_Mac10[[#This Row],[Incremental Cost]]/Table_Query_from_Mac10[[#This Row],[Incremental Sales]],0)</f>
        <v>0</v>
      </c>
      <c r="AB1182" s="47">
        <f>IFERROR(Table_Query_from_Mac10[[#This Row],[TotalCostFuture]]/Table_Query_from_Mac10[[#This Row],[totalsalesFuture]],0)</f>
        <v>0.39630681352945613</v>
      </c>
      <c r="AN1182" s="30">
        <v>15</v>
      </c>
      <c r="AO1182">
        <f t="shared" si="36"/>
        <v>4</v>
      </c>
      <c r="AQ1182" s="30">
        <v>93.79</v>
      </c>
      <c r="AR1182">
        <f t="shared" si="37"/>
        <v>32.83</v>
      </c>
    </row>
    <row r="1183" spans="1:44" x14ac:dyDescent="0.25">
      <c r="A1183">
        <v>90115</v>
      </c>
      <c r="B1183">
        <v>6</v>
      </c>
      <c r="C1183" t="s">
        <v>56</v>
      </c>
      <c r="D1183" t="s">
        <v>81</v>
      </c>
      <c r="E1183">
        <v>3</v>
      </c>
      <c r="F1183">
        <v>14.19</v>
      </c>
      <c r="G1183">
        <v>39.200000000000003</v>
      </c>
      <c r="H1183" s="1">
        <v>44845</v>
      </c>
      <c r="I1183" s="20">
        <v>7</v>
      </c>
      <c r="J1183" s="47">
        <f>Table_Query_from_Mac10[[#This Row],[unit_price]]-(Table_Query_from_Mac10[[#This Row],[unit_price]]*(Table_Query_from_Mac10[[#This Row],[discount_pct]]/100))</f>
        <v>36.456000000000003</v>
      </c>
      <c r="K1183" s="47">
        <f>Table_Query_from_Mac10[[#This Row],[unit_cost]]</f>
        <v>14.19</v>
      </c>
      <c r="L1183" s="47">
        <f>Table_Query_from_Mac10[[#This Row],[Live-cost]]*(1+Table_Query_from_Mac10[[#This Row],[CogsIncreasebyTYPE]])</f>
        <v>14.19</v>
      </c>
      <c r="M1183" s="47">
        <f>Table_Query_from_Mac10[[#This Row],[Live-cost]]*Table_Query_from_Mac10[[#This Row],[qty_to_ship]]</f>
        <v>42.57</v>
      </c>
      <c r="N1183" s="47">
        <f>IF(Table_Query_from_Mac10[[#This Row],[item_no]]="KDA",-Table_Query_from_Mac10[[#This Row],[unit_price]],Table_Query_from_Mac10[[#This Row],[Net Unit]]*Table_Query_from_Mac10[[#This Row],[qty_to_ship]])</f>
        <v>109.36800000000001</v>
      </c>
      <c r="O1183" s="47">
        <f>SUMIFS(Summary!C:C,Summary!H:H,Table_Query_from_Mac10[[#This Row],[Juiceoc]])</f>
        <v>0</v>
      </c>
      <c r="P1183" s="47">
        <f>SUMIFS(Summary!D:D,Summary!H:H,Table_Query_from_Mac10[[#This Row],[Juiceoc]])</f>
        <v>0</v>
      </c>
      <c r="Q1183" s="47">
        <f>SUMIFS(Summary!E:E,Summary!H:H,Table_Query_from_Mac10[[#This Row],[Juiceoc]])</f>
        <v>0</v>
      </c>
      <c r="R1183" s="47">
        <f>Table_Query_from_Mac10[[#This Row],[Net Unit]]*(1+Table_Query_from_Mac10[[#This Row],[PriceIncreasebyType]])</f>
        <v>36.456000000000003</v>
      </c>
      <c r="S1183" s="47">
        <f>Table_Query_from_Mac10[[#This Row],[UnitPriceFuture]]*Table_Query_from_Mac10[[#This Row],[qtytoShipFuture]]</f>
        <v>109.36800000000001</v>
      </c>
      <c r="T1183" s="47">
        <f>ROUND(Table_Query_from_Mac10[[#This Row],[qty_to_ship]]*(1+Table_Query_from_Mac10[[#This Row],[VolumeIncreasebyType]]),0)</f>
        <v>3</v>
      </c>
      <c r="U1183" s="47">
        <f>Table_Query_from_Mac10[[#This Row],[qtytoShipFuture]]*Table_Query_from_Mac10[[#This Row],[Future-cost]]</f>
        <v>42.57</v>
      </c>
      <c r="V1183" s="47">
        <f>Table_Query_from_Mac10[[#This Row],[qtytoShipFuture]]-Table_Query_from_Mac10[[#This Row],[qty_to_ship]]</f>
        <v>0</v>
      </c>
      <c r="W1183" s="47">
        <f>Table_Query_from_Mac10[[#This Row],[UnitPriceFuture]]</f>
        <v>36.456000000000003</v>
      </c>
      <c r="X1183" s="47">
        <f>Table_Query_from_Mac10[[#This Row],[Unit Increase]]*Table_Query_from_Mac10[[#This Row],[UnitPriceFuture]]</f>
        <v>0</v>
      </c>
      <c r="Y1183" s="47">
        <f>Table_Query_from_Mac10[[#This Row],[Unit Increase]]*Table_Query_from_Mac10[[#This Row],[Future-cost]]</f>
        <v>0</v>
      </c>
      <c r="Z1183" s="47">
        <f>-(Table_Query_from_Mac10[[#This Row],[Incremental Sales]]+((Table_Query_from_Mac10[[#This Row],[Incremental Sales]]*-(SUM(Summary!$S$8:$S$9)))))*Summary!$S$18</f>
        <v>0</v>
      </c>
      <c r="AA1183" s="47">
        <f>IFERROR(Table_Query_from_Mac10[[#This Row],[Incremental Cost]]/Table_Query_from_Mac10[[#This Row],[Incremental Sales]],0)</f>
        <v>0</v>
      </c>
      <c r="AB1183" s="47">
        <f>IFERROR(Table_Query_from_Mac10[[#This Row],[TotalCostFuture]]/Table_Query_from_Mac10[[#This Row],[totalsalesFuture]],0)</f>
        <v>0.38923633969716914</v>
      </c>
      <c r="AN1183" s="31">
        <v>12</v>
      </c>
      <c r="AO1183">
        <f t="shared" si="36"/>
        <v>3</v>
      </c>
      <c r="AQ1183" s="31">
        <v>111.99</v>
      </c>
      <c r="AR1183">
        <f t="shared" si="37"/>
        <v>39.200000000000003</v>
      </c>
    </row>
    <row r="1184" spans="1:44" x14ac:dyDescent="0.25">
      <c r="A1184">
        <v>90115</v>
      </c>
      <c r="B1184">
        <v>7</v>
      </c>
      <c r="C1184" t="s">
        <v>55</v>
      </c>
      <c r="D1184" t="s">
        <v>81</v>
      </c>
      <c r="E1184">
        <v>8</v>
      </c>
      <c r="F1184">
        <v>5.81</v>
      </c>
      <c r="G1184">
        <v>14.47</v>
      </c>
      <c r="H1184" s="1">
        <v>44845</v>
      </c>
      <c r="I1184" s="20">
        <v>7</v>
      </c>
      <c r="J1184" s="47">
        <f>Table_Query_from_Mac10[[#This Row],[unit_price]]-(Table_Query_from_Mac10[[#This Row],[unit_price]]*(Table_Query_from_Mac10[[#This Row],[discount_pct]]/100))</f>
        <v>13.457100000000001</v>
      </c>
      <c r="K1184" s="47">
        <f>Table_Query_from_Mac10[[#This Row],[unit_cost]]</f>
        <v>5.81</v>
      </c>
      <c r="L1184" s="47">
        <f>Table_Query_from_Mac10[[#This Row],[Live-cost]]*(1+Table_Query_from_Mac10[[#This Row],[CogsIncreasebyTYPE]])</f>
        <v>5.81</v>
      </c>
      <c r="M1184" s="47">
        <f>Table_Query_from_Mac10[[#This Row],[Live-cost]]*Table_Query_from_Mac10[[#This Row],[qty_to_ship]]</f>
        <v>46.48</v>
      </c>
      <c r="N1184" s="47">
        <f>IF(Table_Query_from_Mac10[[#This Row],[item_no]]="KDA",-Table_Query_from_Mac10[[#This Row],[unit_price]],Table_Query_from_Mac10[[#This Row],[Net Unit]]*Table_Query_from_Mac10[[#This Row],[qty_to_ship]])</f>
        <v>107.6568</v>
      </c>
      <c r="O1184" s="47">
        <f>SUMIFS(Summary!C:C,Summary!H:H,Table_Query_from_Mac10[[#This Row],[Juiceoc]])</f>
        <v>0</v>
      </c>
      <c r="P1184" s="47">
        <f>SUMIFS(Summary!D:D,Summary!H:H,Table_Query_from_Mac10[[#This Row],[Juiceoc]])</f>
        <v>0</v>
      </c>
      <c r="Q1184" s="47">
        <f>SUMIFS(Summary!E:E,Summary!H:H,Table_Query_from_Mac10[[#This Row],[Juiceoc]])</f>
        <v>0</v>
      </c>
      <c r="R1184" s="47">
        <f>Table_Query_from_Mac10[[#This Row],[Net Unit]]*(1+Table_Query_from_Mac10[[#This Row],[PriceIncreasebyType]])</f>
        <v>13.457100000000001</v>
      </c>
      <c r="S1184" s="47">
        <f>Table_Query_from_Mac10[[#This Row],[UnitPriceFuture]]*Table_Query_from_Mac10[[#This Row],[qtytoShipFuture]]</f>
        <v>107.6568</v>
      </c>
      <c r="T1184" s="47">
        <f>ROUND(Table_Query_from_Mac10[[#This Row],[qty_to_ship]]*(1+Table_Query_from_Mac10[[#This Row],[VolumeIncreasebyType]]),0)</f>
        <v>8</v>
      </c>
      <c r="U1184" s="47">
        <f>Table_Query_from_Mac10[[#This Row],[qtytoShipFuture]]*Table_Query_from_Mac10[[#This Row],[Future-cost]]</f>
        <v>46.48</v>
      </c>
      <c r="V1184" s="47">
        <f>Table_Query_from_Mac10[[#This Row],[qtytoShipFuture]]-Table_Query_from_Mac10[[#This Row],[qty_to_ship]]</f>
        <v>0</v>
      </c>
      <c r="W1184" s="47">
        <f>Table_Query_from_Mac10[[#This Row],[UnitPriceFuture]]</f>
        <v>13.457100000000001</v>
      </c>
      <c r="X1184" s="47">
        <f>Table_Query_from_Mac10[[#This Row],[Unit Increase]]*Table_Query_from_Mac10[[#This Row],[UnitPriceFuture]]</f>
        <v>0</v>
      </c>
      <c r="Y1184" s="47">
        <f>Table_Query_from_Mac10[[#This Row],[Unit Increase]]*Table_Query_from_Mac10[[#This Row],[Future-cost]]</f>
        <v>0</v>
      </c>
      <c r="Z1184" s="47">
        <f>-(Table_Query_from_Mac10[[#This Row],[Incremental Sales]]+((Table_Query_from_Mac10[[#This Row],[Incremental Sales]]*-(SUM(Summary!$S$8:$S$9)))))*Summary!$S$18</f>
        <v>0</v>
      </c>
      <c r="AA1184" s="47">
        <f>IFERROR(Table_Query_from_Mac10[[#This Row],[Incremental Cost]]/Table_Query_from_Mac10[[#This Row],[Incremental Sales]],0)</f>
        <v>0</v>
      </c>
      <c r="AB1184" s="47">
        <f>IFERROR(Table_Query_from_Mac10[[#This Row],[TotalCostFuture]]/Table_Query_from_Mac10[[#This Row],[totalsalesFuture]],0)</f>
        <v>0.43174235162107732</v>
      </c>
      <c r="AN1184" s="30">
        <v>32</v>
      </c>
      <c r="AO1184">
        <f t="shared" si="36"/>
        <v>8</v>
      </c>
      <c r="AQ1184" s="30">
        <v>41.35</v>
      </c>
      <c r="AR1184">
        <f t="shared" si="37"/>
        <v>14.47</v>
      </c>
    </row>
    <row r="1185" spans="1:44" x14ac:dyDescent="0.25">
      <c r="A1185">
        <v>90115</v>
      </c>
      <c r="B1185">
        <v>8</v>
      </c>
      <c r="C1185" t="s">
        <v>55</v>
      </c>
      <c r="D1185" t="s">
        <v>81</v>
      </c>
      <c r="E1185">
        <v>4</v>
      </c>
      <c r="F1185">
        <v>6.38</v>
      </c>
      <c r="G1185">
        <v>16.420000000000002</v>
      </c>
      <c r="H1185" s="1">
        <v>44845</v>
      </c>
      <c r="I1185" s="20">
        <v>7</v>
      </c>
      <c r="J1185" s="47">
        <f>Table_Query_from_Mac10[[#This Row],[unit_price]]-(Table_Query_from_Mac10[[#This Row],[unit_price]]*(Table_Query_from_Mac10[[#This Row],[discount_pct]]/100))</f>
        <v>15.270600000000002</v>
      </c>
      <c r="K1185" s="47">
        <f>Table_Query_from_Mac10[[#This Row],[unit_cost]]</f>
        <v>6.38</v>
      </c>
      <c r="L1185" s="47">
        <f>Table_Query_from_Mac10[[#This Row],[Live-cost]]*(1+Table_Query_from_Mac10[[#This Row],[CogsIncreasebyTYPE]])</f>
        <v>6.38</v>
      </c>
      <c r="M1185" s="47">
        <f>Table_Query_from_Mac10[[#This Row],[Live-cost]]*Table_Query_from_Mac10[[#This Row],[qty_to_ship]]</f>
        <v>25.52</v>
      </c>
      <c r="N1185" s="47">
        <f>IF(Table_Query_from_Mac10[[#This Row],[item_no]]="KDA",-Table_Query_from_Mac10[[#This Row],[unit_price]],Table_Query_from_Mac10[[#This Row],[Net Unit]]*Table_Query_from_Mac10[[#This Row],[qty_to_ship]])</f>
        <v>61.082400000000007</v>
      </c>
      <c r="O1185" s="47">
        <f>SUMIFS(Summary!C:C,Summary!H:H,Table_Query_from_Mac10[[#This Row],[Juiceoc]])</f>
        <v>0</v>
      </c>
      <c r="P1185" s="47">
        <f>SUMIFS(Summary!D:D,Summary!H:H,Table_Query_from_Mac10[[#This Row],[Juiceoc]])</f>
        <v>0</v>
      </c>
      <c r="Q1185" s="47">
        <f>SUMIFS(Summary!E:E,Summary!H:H,Table_Query_from_Mac10[[#This Row],[Juiceoc]])</f>
        <v>0</v>
      </c>
      <c r="R1185" s="47">
        <f>Table_Query_from_Mac10[[#This Row],[Net Unit]]*(1+Table_Query_from_Mac10[[#This Row],[PriceIncreasebyType]])</f>
        <v>15.270600000000002</v>
      </c>
      <c r="S1185" s="47">
        <f>Table_Query_from_Mac10[[#This Row],[UnitPriceFuture]]*Table_Query_from_Mac10[[#This Row],[qtytoShipFuture]]</f>
        <v>61.082400000000007</v>
      </c>
      <c r="T1185" s="47">
        <f>ROUND(Table_Query_from_Mac10[[#This Row],[qty_to_ship]]*(1+Table_Query_from_Mac10[[#This Row],[VolumeIncreasebyType]]),0)</f>
        <v>4</v>
      </c>
      <c r="U1185" s="47">
        <f>Table_Query_from_Mac10[[#This Row],[qtytoShipFuture]]*Table_Query_from_Mac10[[#This Row],[Future-cost]]</f>
        <v>25.52</v>
      </c>
      <c r="V1185" s="47">
        <f>Table_Query_from_Mac10[[#This Row],[qtytoShipFuture]]-Table_Query_from_Mac10[[#This Row],[qty_to_ship]]</f>
        <v>0</v>
      </c>
      <c r="W1185" s="47">
        <f>Table_Query_from_Mac10[[#This Row],[UnitPriceFuture]]</f>
        <v>15.270600000000002</v>
      </c>
      <c r="X1185" s="47">
        <f>Table_Query_from_Mac10[[#This Row],[Unit Increase]]*Table_Query_from_Mac10[[#This Row],[UnitPriceFuture]]</f>
        <v>0</v>
      </c>
      <c r="Y1185" s="47">
        <f>Table_Query_from_Mac10[[#This Row],[Unit Increase]]*Table_Query_from_Mac10[[#This Row],[Future-cost]]</f>
        <v>0</v>
      </c>
      <c r="Z1185" s="47">
        <f>-(Table_Query_from_Mac10[[#This Row],[Incremental Sales]]+((Table_Query_from_Mac10[[#This Row],[Incremental Sales]]*-(SUM(Summary!$S$8:$S$9)))))*Summary!$S$18</f>
        <v>0</v>
      </c>
      <c r="AA1185" s="47">
        <f>IFERROR(Table_Query_from_Mac10[[#This Row],[Incremental Cost]]/Table_Query_from_Mac10[[#This Row],[Incremental Sales]],0)</f>
        <v>0</v>
      </c>
      <c r="AB1185" s="47">
        <f>IFERROR(Table_Query_from_Mac10[[#This Row],[TotalCostFuture]]/Table_Query_from_Mac10[[#This Row],[totalsalesFuture]],0)</f>
        <v>0.41779628829253596</v>
      </c>
      <c r="AN1185" s="31">
        <v>16</v>
      </c>
      <c r="AO1185">
        <f t="shared" si="36"/>
        <v>4</v>
      </c>
      <c r="AQ1185" s="31">
        <v>46.9</v>
      </c>
      <c r="AR1185">
        <f t="shared" si="37"/>
        <v>16.420000000000002</v>
      </c>
    </row>
    <row r="1186" spans="1:44" x14ac:dyDescent="0.25">
      <c r="A1186">
        <v>90115</v>
      </c>
      <c r="B1186">
        <v>9</v>
      </c>
      <c r="C1186" t="s">
        <v>55</v>
      </c>
      <c r="D1186" t="s">
        <v>81</v>
      </c>
      <c r="E1186">
        <v>6</v>
      </c>
      <c r="F1186">
        <v>7.17</v>
      </c>
      <c r="G1186">
        <v>18.14</v>
      </c>
      <c r="H1186" s="1">
        <v>44845</v>
      </c>
      <c r="I1186" s="20">
        <v>7</v>
      </c>
      <c r="J1186" s="47">
        <f>Table_Query_from_Mac10[[#This Row],[unit_price]]-(Table_Query_from_Mac10[[#This Row],[unit_price]]*(Table_Query_from_Mac10[[#This Row],[discount_pct]]/100))</f>
        <v>16.870200000000001</v>
      </c>
      <c r="K1186" s="47">
        <f>Table_Query_from_Mac10[[#This Row],[unit_cost]]</f>
        <v>7.17</v>
      </c>
      <c r="L1186" s="47">
        <f>Table_Query_from_Mac10[[#This Row],[Live-cost]]*(1+Table_Query_from_Mac10[[#This Row],[CogsIncreasebyTYPE]])</f>
        <v>7.17</v>
      </c>
      <c r="M1186" s="47">
        <f>Table_Query_from_Mac10[[#This Row],[Live-cost]]*Table_Query_from_Mac10[[#This Row],[qty_to_ship]]</f>
        <v>43.019999999999996</v>
      </c>
      <c r="N1186" s="47">
        <f>IF(Table_Query_from_Mac10[[#This Row],[item_no]]="KDA",-Table_Query_from_Mac10[[#This Row],[unit_price]],Table_Query_from_Mac10[[#This Row],[Net Unit]]*Table_Query_from_Mac10[[#This Row],[qty_to_ship]])</f>
        <v>101.22120000000001</v>
      </c>
      <c r="O1186" s="47">
        <f>SUMIFS(Summary!C:C,Summary!H:H,Table_Query_from_Mac10[[#This Row],[Juiceoc]])</f>
        <v>0</v>
      </c>
      <c r="P1186" s="47">
        <f>SUMIFS(Summary!D:D,Summary!H:H,Table_Query_from_Mac10[[#This Row],[Juiceoc]])</f>
        <v>0</v>
      </c>
      <c r="Q1186" s="47">
        <f>SUMIFS(Summary!E:E,Summary!H:H,Table_Query_from_Mac10[[#This Row],[Juiceoc]])</f>
        <v>0</v>
      </c>
      <c r="R1186" s="47">
        <f>Table_Query_from_Mac10[[#This Row],[Net Unit]]*(1+Table_Query_from_Mac10[[#This Row],[PriceIncreasebyType]])</f>
        <v>16.870200000000001</v>
      </c>
      <c r="S1186" s="47">
        <f>Table_Query_from_Mac10[[#This Row],[UnitPriceFuture]]*Table_Query_from_Mac10[[#This Row],[qtytoShipFuture]]</f>
        <v>101.22120000000001</v>
      </c>
      <c r="T1186" s="47">
        <f>ROUND(Table_Query_from_Mac10[[#This Row],[qty_to_ship]]*(1+Table_Query_from_Mac10[[#This Row],[VolumeIncreasebyType]]),0)</f>
        <v>6</v>
      </c>
      <c r="U1186" s="47">
        <f>Table_Query_from_Mac10[[#This Row],[qtytoShipFuture]]*Table_Query_from_Mac10[[#This Row],[Future-cost]]</f>
        <v>43.019999999999996</v>
      </c>
      <c r="V1186" s="47">
        <f>Table_Query_from_Mac10[[#This Row],[qtytoShipFuture]]-Table_Query_from_Mac10[[#This Row],[qty_to_ship]]</f>
        <v>0</v>
      </c>
      <c r="W1186" s="47">
        <f>Table_Query_from_Mac10[[#This Row],[UnitPriceFuture]]</f>
        <v>16.870200000000001</v>
      </c>
      <c r="X1186" s="47">
        <f>Table_Query_from_Mac10[[#This Row],[Unit Increase]]*Table_Query_from_Mac10[[#This Row],[UnitPriceFuture]]</f>
        <v>0</v>
      </c>
      <c r="Y1186" s="47">
        <f>Table_Query_from_Mac10[[#This Row],[Unit Increase]]*Table_Query_from_Mac10[[#This Row],[Future-cost]]</f>
        <v>0</v>
      </c>
      <c r="Z1186" s="47">
        <f>-(Table_Query_from_Mac10[[#This Row],[Incremental Sales]]+((Table_Query_from_Mac10[[#This Row],[Incremental Sales]]*-(SUM(Summary!$S$8:$S$9)))))*Summary!$S$18</f>
        <v>0</v>
      </c>
      <c r="AA1186" s="47">
        <f>IFERROR(Table_Query_from_Mac10[[#This Row],[Incremental Cost]]/Table_Query_from_Mac10[[#This Row],[Incremental Sales]],0)</f>
        <v>0</v>
      </c>
      <c r="AB1186" s="47">
        <f>IFERROR(Table_Query_from_Mac10[[#This Row],[TotalCostFuture]]/Table_Query_from_Mac10[[#This Row],[totalsalesFuture]],0)</f>
        <v>0.4250097805598036</v>
      </c>
      <c r="AN1186" s="30">
        <v>24</v>
      </c>
      <c r="AO1186">
        <f t="shared" si="36"/>
        <v>6</v>
      </c>
      <c r="AQ1186" s="30">
        <v>51.84</v>
      </c>
      <c r="AR1186">
        <f t="shared" si="37"/>
        <v>18.14</v>
      </c>
    </row>
    <row r="1187" spans="1:44" x14ac:dyDescent="0.25">
      <c r="A1187">
        <v>90115</v>
      </c>
      <c r="B1187">
        <v>10</v>
      </c>
      <c r="C1187" t="s">
        <v>55</v>
      </c>
      <c r="D1187" t="s">
        <v>81</v>
      </c>
      <c r="E1187">
        <v>3</v>
      </c>
      <c r="F1187">
        <v>8.5</v>
      </c>
      <c r="G1187">
        <v>22.57</v>
      </c>
      <c r="H1187" s="1">
        <v>44845</v>
      </c>
      <c r="I1187" s="20">
        <v>7</v>
      </c>
      <c r="J1187" s="47">
        <f>Table_Query_from_Mac10[[#This Row],[unit_price]]-(Table_Query_from_Mac10[[#This Row],[unit_price]]*(Table_Query_from_Mac10[[#This Row],[discount_pct]]/100))</f>
        <v>20.990100000000002</v>
      </c>
      <c r="K1187" s="47">
        <f>Table_Query_from_Mac10[[#This Row],[unit_cost]]</f>
        <v>8.5</v>
      </c>
      <c r="L1187" s="47">
        <f>Table_Query_from_Mac10[[#This Row],[Live-cost]]*(1+Table_Query_from_Mac10[[#This Row],[CogsIncreasebyTYPE]])</f>
        <v>8.5</v>
      </c>
      <c r="M1187" s="47">
        <f>Table_Query_from_Mac10[[#This Row],[Live-cost]]*Table_Query_from_Mac10[[#This Row],[qty_to_ship]]</f>
        <v>25.5</v>
      </c>
      <c r="N1187" s="47">
        <f>IF(Table_Query_from_Mac10[[#This Row],[item_no]]="KDA",-Table_Query_from_Mac10[[#This Row],[unit_price]],Table_Query_from_Mac10[[#This Row],[Net Unit]]*Table_Query_from_Mac10[[#This Row],[qty_to_ship]])</f>
        <v>62.970300000000009</v>
      </c>
      <c r="O1187" s="47">
        <f>SUMIFS(Summary!C:C,Summary!H:H,Table_Query_from_Mac10[[#This Row],[Juiceoc]])</f>
        <v>0</v>
      </c>
      <c r="P1187" s="47">
        <f>SUMIFS(Summary!D:D,Summary!H:H,Table_Query_from_Mac10[[#This Row],[Juiceoc]])</f>
        <v>0</v>
      </c>
      <c r="Q1187" s="47">
        <f>SUMIFS(Summary!E:E,Summary!H:H,Table_Query_from_Mac10[[#This Row],[Juiceoc]])</f>
        <v>0</v>
      </c>
      <c r="R1187" s="47">
        <f>Table_Query_from_Mac10[[#This Row],[Net Unit]]*(1+Table_Query_from_Mac10[[#This Row],[PriceIncreasebyType]])</f>
        <v>20.990100000000002</v>
      </c>
      <c r="S1187" s="47">
        <f>Table_Query_from_Mac10[[#This Row],[UnitPriceFuture]]*Table_Query_from_Mac10[[#This Row],[qtytoShipFuture]]</f>
        <v>62.970300000000009</v>
      </c>
      <c r="T1187" s="47">
        <f>ROUND(Table_Query_from_Mac10[[#This Row],[qty_to_ship]]*(1+Table_Query_from_Mac10[[#This Row],[VolumeIncreasebyType]]),0)</f>
        <v>3</v>
      </c>
      <c r="U1187" s="47">
        <f>Table_Query_from_Mac10[[#This Row],[qtytoShipFuture]]*Table_Query_from_Mac10[[#This Row],[Future-cost]]</f>
        <v>25.5</v>
      </c>
      <c r="V1187" s="47">
        <f>Table_Query_from_Mac10[[#This Row],[qtytoShipFuture]]-Table_Query_from_Mac10[[#This Row],[qty_to_ship]]</f>
        <v>0</v>
      </c>
      <c r="W1187" s="47">
        <f>Table_Query_from_Mac10[[#This Row],[UnitPriceFuture]]</f>
        <v>20.990100000000002</v>
      </c>
      <c r="X1187" s="47">
        <f>Table_Query_from_Mac10[[#This Row],[Unit Increase]]*Table_Query_from_Mac10[[#This Row],[UnitPriceFuture]]</f>
        <v>0</v>
      </c>
      <c r="Y1187" s="47">
        <f>Table_Query_from_Mac10[[#This Row],[Unit Increase]]*Table_Query_from_Mac10[[#This Row],[Future-cost]]</f>
        <v>0</v>
      </c>
      <c r="Z1187" s="47">
        <f>-(Table_Query_from_Mac10[[#This Row],[Incremental Sales]]+((Table_Query_from_Mac10[[#This Row],[Incremental Sales]]*-(SUM(Summary!$S$8:$S$9)))))*Summary!$S$18</f>
        <v>0</v>
      </c>
      <c r="AA1187" s="47">
        <f>IFERROR(Table_Query_from_Mac10[[#This Row],[Incremental Cost]]/Table_Query_from_Mac10[[#This Row],[Incremental Sales]],0)</f>
        <v>0</v>
      </c>
      <c r="AB1187" s="47">
        <f>IFERROR(Table_Query_from_Mac10[[#This Row],[TotalCostFuture]]/Table_Query_from_Mac10[[#This Row],[totalsalesFuture]],0)</f>
        <v>0.40495281108713149</v>
      </c>
      <c r="AN1187" s="31">
        <v>9</v>
      </c>
      <c r="AO1187">
        <f t="shared" si="36"/>
        <v>3</v>
      </c>
      <c r="AQ1187" s="31">
        <v>64.489999999999995</v>
      </c>
      <c r="AR1187">
        <f t="shared" si="37"/>
        <v>22.57</v>
      </c>
    </row>
    <row r="1188" spans="1:44" x14ac:dyDescent="0.25">
      <c r="A1188">
        <v>90116</v>
      </c>
      <c r="B1188">
        <v>1</v>
      </c>
      <c r="C1188" t="s">
        <v>53</v>
      </c>
      <c r="D1188" t="s">
        <v>80</v>
      </c>
      <c r="E1188">
        <v>25</v>
      </c>
      <c r="F1188">
        <v>5.8</v>
      </c>
      <c r="G1188">
        <v>13.5</v>
      </c>
      <c r="H1188" s="1">
        <v>44851</v>
      </c>
      <c r="I1188" s="20">
        <v>6</v>
      </c>
      <c r="J1188" s="47">
        <f>Table_Query_from_Mac10[[#This Row],[unit_price]]-(Table_Query_from_Mac10[[#This Row],[unit_price]]*(Table_Query_from_Mac10[[#This Row],[discount_pct]]/100))</f>
        <v>12.69</v>
      </c>
      <c r="K1188" s="47">
        <f>Table_Query_from_Mac10[[#This Row],[unit_cost]]</f>
        <v>5.8</v>
      </c>
      <c r="L1188" s="47">
        <f>Table_Query_from_Mac10[[#This Row],[Live-cost]]*(1+Table_Query_from_Mac10[[#This Row],[CogsIncreasebyTYPE]])</f>
        <v>5.8</v>
      </c>
      <c r="M1188" s="47">
        <f>Table_Query_from_Mac10[[#This Row],[Live-cost]]*Table_Query_from_Mac10[[#This Row],[qty_to_ship]]</f>
        <v>145</v>
      </c>
      <c r="N1188" s="47">
        <f>IF(Table_Query_from_Mac10[[#This Row],[item_no]]="KDA",-Table_Query_from_Mac10[[#This Row],[unit_price]],Table_Query_from_Mac10[[#This Row],[Net Unit]]*Table_Query_from_Mac10[[#This Row],[qty_to_ship]])</f>
        <v>317.25</v>
      </c>
      <c r="O1188" s="47">
        <f>SUMIFS(Summary!C:C,Summary!H:H,Table_Query_from_Mac10[[#This Row],[Juiceoc]])</f>
        <v>0</v>
      </c>
      <c r="P1188" s="47">
        <f>SUMIFS(Summary!D:D,Summary!H:H,Table_Query_from_Mac10[[#This Row],[Juiceoc]])</f>
        <v>0</v>
      </c>
      <c r="Q1188" s="47">
        <f>SUMIFS(Summary!E:E,Summary!H:H,Table_Query_from_Mac10[[#This Row],[Juiceoc]])</f>
        <v>0</v>
      </c>
      <c r="R1188" s="47">
        <f>Table_Query_from_Mac10[[#This Row],[Net Unit]]*(1+Table_Query_from_Mac10[[#This Row],[PriceIncreasebyType]])</f>
        <v>12.69</v>
      </c>
      <c r="S1188" s="47">
        <f>Table_Query_from_Mac10[[#This Row],[UnitPriceFuture]]*Table_Query_from_Mac10[[#This Row],[qtytoShipFuture]]</f>
        <v>317.25</v>
      </c>
      <c r="T1188" s="47">
        <f>ROUND(Table_Query_from_Mac10[[#This Row],[qty_to_ship]]*(1+Table_Query_from_Mac10[[#This Row],[VolumeIncreasebyType]]),0)</f>
        <v>25</v>
      </c>
      <c r="U1188" s="47">
        <f>Table_Query_from_Mac10[[#This Row],[qtytoShipFuture]]*Table_Query_from_Mac10[[#This Row],[Future-cost]]</f>
        <v>145</v>
      </c>
      <c r="V1188" s="47">
        <f>Table_Query_from_Mac10[[#This Row],[qtytoShipFuture]]-Table_Query_from_Mac10[[#This Row],[qty_to_ship]]</f>
        <v>0</v>
      </c>
      <c r="W1188" s="47">
        <f>Table_Query_from_Mac10[[#This Row],[UnitPriceFuture]]</f>
        <v>12.69</v>
      </c>
      <c r="X1188" s="47">
        <f>Table_Query_from_Mac10[[#This Row],[Unit Increase]]*Table_Query_from_Mac10[[#This Row],[UnitPriceFuture]]</f>
        <v>0</v>
      </c>
      <c r="Y1188" s="47">
        <f>Table_Query_from_Mac10[[#This Row],[Unit Increase]]*Table_Query_from_Mac10[[#This Row],[Future-cost]]</f>
        <v>0</v>
      </c>
      <c r="Z1188" s="47">
        <f>-(Table_Query_from_Mac10[[#This Row],[Incremental Sales]]+((Table_Query_from_Mac10[[#This Row],[Incremental Sales]]*-(SUM(Summary!$S$8:$S$9)))))*Summary!$S$18</f>
        <v>0</v>
      </c>
      <c r="AA1188" s="47">
        <f>IFERROR(Table_Query_from_Mac10[[#This Row],[Incremental Cost]]/Table_Query_from_Mac10[[#This Row],[Incremental Sales]],0)</f>
        <v>0</v>
      </c>
      <c r="AB1188" s="47">
        <f>IFERROR(Table_Query_from_Mac10[[#This Row],[TotalCostFuture]]/Table_Query_from_Mac10[[#This Row],[totalsalesFuture]],0)</f>
        <v>0.45705279747832939</v>
      </c>
      <c r="AN1188" s="30">
        <v>100</v>
      </c>
      <c r="AO1188">
        <f t="shared" si="36"/>
        <v>25</v>
      </c>
      <c r="AQ1188" s="30">
        <v>38.57</v>
      </c>
      <c r="AR1188">
        <f t="shared" si="37"/>
        <v>13.5</v>
      </c>
    </row>
    <row r="1189" spans="1:44" x14ac:dyDescent="0.25">
      <c r="A1189">
        <v>90116</v>
      </c>
      <c r="B1189">
        <v>2</v>
      </c>
      <c r="C1189" t="s">
        <v>53</v>
      </c>
      <c r="D1189" t="s">
        <v>80</v>
      </c>
      <c r="E1189">
        <v>3</v>
      </c>
      <c r="F1189">
        <v>9.77</v>
      </c>
      <c r="G1189">
        <v>24.37</v>
      </c>
      <c r="H1189" s="1">
        <v>44851</v>
      </c>
      <c r="I1189" s="20">
        <v>6</v>
      </c>
      <c r="J1189" s="47">
        <f>Table_Query_from_Mac10[[#This Row],[unit_price]]-(Table_Query_from_Mac10[[#This Row],[unit_price]]*(Table_Query_from_Mac10[[#This Row],[discount_pct]]/100))</f>
        <v>22.907800000000002</v>
      </c>
      <c r="K1189" s="47">
        <f>Table_Query_from_Mac10[[#This Row],[unit_cost]]</f>
        <v>9.77</v>
      </c>
      <c r="L1189" s="47">
        <f>Table_Query_from_Mac10[[#This Row],[Live-cost]]*(1+Table_Query_from_Mac10[[#This Row],[CogsIncreasebyTYPE]])</f>
        <v>9.77</v>
      </c>
      <c r="M1189" s="47">
        <f>Table_Query_from_Mac10[[#This Row],[Live-cost]]*Table_Query_from_Mac10[[#This Row],[qty_to_ship]]</f>
        <v>29.31</v>
      </c>
      <c r="N1189" s="47">
        <f>IF(Table_Query_from_Mac10[[#This Row],[item_no]]="KDA",-Table_Query_from_Mac10[[#This Row],[unit_price]],Table_Query_from_Mac10[[#This Row],[Net Unit]]*Table_Query_from_Mac10[[#This Row],[qty_to_ship]])</f>
        <v>68.723399999999998</v>
      </c>
      <c r="O1189" s="47">
        <f>SUMIFS(Summary!C:C,Summary!H:H,Table_Query_from_Mac10[[#This Row],[Juiceoc]])</f>
        <v>0</v>
      </c>
      <c r="P1189" s="47">
        <f>SUMIFS(Summary!D:D,Summary!H:H,Table_Query_from_Mac10[[#This Row],[Juiceoc]])</f>
        <v>0</v>
      </c>
      <c r="Q1189" s="47">
        <f>SUMIFS(Summary!E:E,Summary!H:H,Table_Query_from_Mac10[[#This Row],[Juiceoc]])</f>
        <v>0</v>
      </c>
      <c r="R1189" s="47">
        <f>Table_Query_from_Mac10[[#This Row],[Net Unit]]*(1+Table_Query_from_Mac10[[#This Row],[PriceIncreasebyType]])</f>
        <v>22.907800000000002</v>
      </c>
      <c r="S1189" s="47">
        <f>Table_Query_from_Mac10[[#This Row],[UnitPriceFuture]]*Table_Query_from_Mac10[[#This Row],[qtytoShipFuture]]</f>
        <v>68.723399999999998</v>
      </c>
      <c r="T1189" s="47">
        <f>ROUND(Table_Query_from_Mac10[[#This Row],[qty_to_ship]]*(1+Table_Query_from_Mac10[[#This Row],[VolumeIncreasebyType]]),0)</f>
        <v>3</v>
      </c>
      <c r="U1189" s="47">
        <f>Table_Query_from_Mac10[[#This Row],[qtytoShipFuture]]*Table_Query_from_Mac10[[#This Row],[Future-cost]]</f>
        <v>29.31</v>
      </c>
      <c r="V1189" s="47">
        <f>Table_Query_from_Mac10[[#This Row],[qtytoShipFuture]]-Table_Query_from_Mac10[[#This Row],[qty_to_ship]]</f>
        <v>0</v>
      </c>
      <c r="W1189" s="47">
        <f>Table_Query_from_Mac10[[#This Row],[UnitPriceFuture]]</f>
        <v>22.907800000000002</v>
      </c>
      <c r="X1189" s="47">
        <f>Table_Query_from_Mac10[[#This Row],[Unit Increase]]*Table_Query_from_Mac10[[#This Row],[UnitPriceFuture]]</f>
        <v>0</v>
      </c>
      <c r="Y1189" s="47">
        <f>Table_Query_from_Mac10[[#This Row],[Unit Increase]]*Table_Query_from_Mac10[[#This Row],[Future-cost]]</f>
        <v>0</v>
      </c>
      <c r="Z1189" s="47">
        <f>-(Table_Query_from_Mac10[[#This Row],[Incremental Sales]]+((Table_Query_from_Mac10[[#This Row],[Incremental Sales]]*-(SUM(Summary!$S$8:$S$9)))))*Summary!$S$18</f>
        <v>0</v>
      </c>
      <c r="AA1189" s="47">
        <f>IFERROR(Table_Query_from_Mac10[[#This Row],[Incremental Cost]]/Table_Query_from_Mac10[[#This Row],[Incremental Sales]],0)</f>
        <v>0</v>
      </c>
      <c r="AB1189" s="47">
        <f>IFERROR(Table_Query_from_Mac10[[#This Row],[TotalCostFuture]]/Table_Query_from_Mac10[[#This Row],[totalsalesFuture]],0)</f>
        <v>0.42649228647011062</v>
      </c>
      <c r="AN1189" s="31">
        <v>9</v>
      </c>
      <c r="AO1189">
        <f t="shared" si="36"/>
        <v>3</v>
      </c>
      <c r="AQ1189" s="31">
        <v>69.64</v>
      </c>
      <c r="AR1189">
        <f t="shared" si="37"/>
        <v>24.37</v>
      </c>
    </row>
    <row r="1190" spans="1:44" x14ac:dyDescent="0.25">
      <c r="A1190">
        <v>90116</v>
      </c>
      <c r="B1190">
        <v>3</v>
      </c>
      <c r="C1190" t="s">
        <v>53</v>
      </c>
      <c r="D1190" t="s">
        <v>80</v>
      </c>
      <c r="E1190">
        <v>5</v>
      </c>
      <c r="F1190">
        <v>12.77</v>
      </c>
      <c r="G1190">
        <v>33.85</v>
      </c>
      <c r="H1190" s="1">
        <v>44851</v>
      </c>
      <c r="I1190" s="20">
        <v>6</v>
      </c>
      <c r="J1190" s="47">
        <f>Table_Query_from_Mac10[[#This Row],[unit_price]]-(Table_Query_from_Mac10[[#This Row],[unit_price]]*(Table_Query_from_Mac10[[#This Row],[discount_pct]]/100))</f>
        <v>31.819000000000003</v>
      </c>
      <c r="K1190" s="47">
        <f>Table_Query_from_Mac10[[#This Row],[unit_cost]]</f>
        <v>12.77</v>
      </c>
      <c r="L1190" s="47">
        <f>Table_Query_from_Mac10[[#This Row],[Live-cost]]*(1+Table_Query_from_Mac10[[#This Row],[CogsIncreasebyTYPE]])</f>
        <v>12.77</v>
      </c>
      <c r="M1190" s="47">
        <f>Table_Query_from_Mac10[[#This Row],[Live-cost]]*Table_Query_from_Mac10[[#This Row],[qty_to_ship]]</f>
        <v>63.849999999999994</v>
      </c>
      <c r="N1190" s="47">
        <f>IF(Table_Query_from_Mac10[[#This Row],[item_no]]="KDA",-Table_Query_from_Mac10[[#This Row],[unit_price]],Table_Query_from_Mac10[[#This Row],[Net Unit]]*Table_Query_from_Mac10[[#This Row],[qty_to_ship]])</f>
        <v>159.09500000000003</v>
      </c>
      <c r="O1190" s="47">
        <f>SUMIFS(Summary!C:C,Summary!H:H,Table_Query_from_Mac10[[#This Row],[Juiceoc]])</f>
        <v>0</v>
      </c>
      <c r="P1190" s="47">
        <f>SUMIFS(Summary!D:D,Summary!H:H,Table_Query_from_Mac10[[#This Row],[Juiceoc]])</f>
        <v>0</v>
      </c>
      <c r="Q1190" s="47">
        <f>SUMIFS(Summary!E:E,Summary!H:H,Table_Query_from_Mac10[[#This Row],[Juiceoc]])</f>
        <v>0</v>
      </c>
      <c r="R1190" s="47">
        <f>Table_Query_from_Mac10[[#This Row],[Net Unit]]*(1+Table_Query_from_Mac10[[#This Row],[PriceIncreasebyType]])</f>
        <v>31.819000000000003</v>
      </c>
      <c r="S1190" s="47">
        <f>Table_Query_from_Mac10[[#This Row],[UnitPriceFuture]]*Table_Query_from_Mac10[[#This Row],[qtytoShipFuture]]</f>
        <v>159.09500000000003</v>
      </c>
      <c r="T1190" s="47">
        <f>ROUND(Table_Query_from_Mac10[[#This Row],[qty_to_ship]]*(1+Table_Query_from_Mac10[[#This Row],[VolumeIncreasebyType]]),0)</f>
        <v>5</v>
      </c>
      <c r="U1190" s="47">
        <f>Table_Query_from_Mac10[[#This Row],[qtytoShipFuture]]*Table_Query_from_Mac10[[#This Row],[Future-cost]]</f>
        <v>63.849999999999994</v>
      </c>
      <c r="V1190" s="47">
        <f>Table_Query_from_Mac10[[#This Row],[qtytoShipFuture]]-Table_Query_from_Mac10[[#This Row],[qty_to_ship]]</f>
        <v>0</v>
      </c>
      <c r="W1190" s="47">
        <f>Table_Query_from_Mac10[[#This Row],[UnitPriceFuture]]</f>
        <v>31.819000000000003</v>
      </c>
      <c r="X1190" s="47">
        <f>Table_Query_from_Mac10[[#This Row],[Unit Increase]]*Table_Query_from_Mac10[[#This Row],[UnitPriceFuture]]</f>
        <v>0</v>
      </c>
      <c r="Y1190" s="47">
        <f>Table_Query_from_Mac10[[#This Row],[Unit Increase]]*Table_Query_from_Mac10[[#This Row],[Future-cost]]</f>
        <v>0</v>
      </c>
      <c r="Z1190" s="47">
        <f>-(Table_Query_from_Mac10[[#This Row],[Incremental Sales]]+((Table_Query_from_Mac10[[#This Row],[Incremental Sales]]*-(SUM(Summary!$S$8:$S$9)))))*Summary!$S$18</f>
        <v>0</v>
      </c>
      <c r="AA1190" s="47">
        <f>IFERROR(Table_Query_from_Mac10[[#This Row],[Incremental Cost]]/Table_Query_from_Mac10[[#This Row],[Incremental Sales]],0)</f>
        <v>0</v>
      </c>
      <c r="AB1190" s="47">
        <f>IFERROR(Table_Query_from_Mac10[[#This Row],[TotalCostFuture]]/Table_Query_from_Mac10[[#This Row],[totalsalesFuture]],0)</f>
        <v>0.40133253716333001</v>
      </c>
      <c r="AN1190" s="30">
        <v>20</v>
      </c>
      <c r="AO1190">
        <f t="shared" si="36"/>
        <v>5</v>
      </c>
      <c r="AQ1190" s="30">
        <v>96.72</v>
      </c>
      <c r="AR1190">
        <f t="shared" si="37"/>
        <v>33.85</v>
      </c>
    </row>
    <row r="1191" spans="1:44" x14ac:dyDescent="0.25">
      <c r="A1191">
        <v>90116</v>
      </c>
      <c r="B1191">
        <v>4</v>
      </c>
      <c r="C1191" t="s">
        <v>53</v>
      </c>
      <c r="D1191" t="s">
        <v>80</v>
      </c>
      <c r="E1191">
        <v>1</v>
      </c>
      <c r="F1191">
        <v>14.67</v>
      </c>
      <c r="G1191">
        <v>39.74</v>
      </c>
      <c r="H1191" s="1">
        <v>44851</v>
      </c>
      <c r="I1191" s="20">
        <v>6</v>
      </c>
      <c r="J1191" s="47">
        <f>Table_Query_from_Mac10[[#This Row],[unit_price]]-(Table_Query_from_Mac10[[#This Row],[unit_price]]*(Table_Query_from_Mac10[[#This Row],[discount_pct]]/100))</f>
        <v>37.355600000000003</v>
      </c>
      <c r="K1191" s="47">
        <f>Table_Query_from_Mac10[[#This Row],[unit_cost]]</f>
        <v>14.67</v>
      </c>
      <c r="L1191" s="47">
        <f>Table_Query_from_Mac10[[#This Row],[Live-cost]]*(1+Table_Query_from_Mac10[[#This Row],[CogsIncreasebyTYPE]])</f>
        <v>14.67</v>
      </c>
      <c r="M1191" s="47">
        <f>Table_Query_from_Mac10[[#This Row],[Live-cost]]*Table_Query_from_Mac10[[#This Row],[qty_to_ship]]</f>
        <v>14.67</v>
      </c>
      <c r="N1191" s="47">
        <f>IF(Table_Query_from_Mac10[[#This Row],[item_no]]="KDA",-Table_Query_from_Mac10[[#This Row],[unit_price]],Table_Query_from_Mac10[[#This Row],[Net Unit]]*Table_Query_from_Mac10[[#This Row],[qty_to_ship]])</f>
        <v>37.355600000000003</v>
      </c>
      <c r="O1191" s="47">
        <f>SUMIFS(Summary!C:C,Summary!H:H,Table_Query_from_Mac10[[#This Row],[Juiceoc]])</f>
        <v>0</v>
      </c>
      <c r="P1191" s="47">
        <f>SUMIFS(Summary!D:D,Summary!H:H,Table_Query_from_Mac10[[#This Row],[Juiceoc]])</f>
        <v>0</v>
      </c>
      <c r="Q1191" s="47">
        <f>SUMIFS(Summary!E:E,Summary!H:H,Table_Query_from_Mac10[[#This Row],[Juiceoc]])</f>
        <v>0</v>
      </c>
      <c r="R1191" s="47">
        <f>Table_Query_from_Mac10[[#This Row],[Net Unit]]*(1+Table_Query_from_Mac10[[#This Row],[PriceIncreasebyType]])</f>
        <v>37.355600000000003</v>
      </c>
      <c r="S1191" s="47">
        <f>Table_Query_from_Mac10[[#This Row],[UnitPriceFuture]]*Table_Query_from_Mac10[[#This Row],[qtytoShipFuture]]</f>
        <v>37.355600000000003</v>
      </c>
      <c r="T1191" s="47">
        <f>ROUND(Table_Query_from_Mac10[[#This Row],[qty_to_ship]]*(1+Table_Query_from_Mac10[[#This Row],[VolumeIncreasebyType]]),0)</f>
        <v>1</v>
      </c>
      <c r="U1191" s="47">
        <f>Table_Query_from_Mac10[[#This Row],[qtytoShipFuture]]*Table_Query_from_Mac10[[#This Row],[Future-cost]]</f>
        <v>14.67</v>
      </c>
      <c r="V1191" s="47">
        <f>Table_Query_from_Mac10[[#This Row],[qtytoShipFuture]]-Table_Query_from_Mac10[[#This Row],[qty_to_ship]]</f>
        <v>0</v>
      </c>
      <c r="W1191" s="47">
        <f>Table_Query_from_Mac10[[#This Row],[UnitPriceFuture]]</f>
        <v>37.355600000000003</v>
      </c>
      <c r="X1191" s="47">
        <f>Table_Query_from_Mac10[[#This Row],[Unit Increase]]*Table_Query_from_Mac10[[#This Row],[UnitPriceFuture]]</f>
        <v>0</v>
      </c>
      <c r="Y1191" s="47">
        <f>Table_Query_from_Mac10[[#This Row],[Unit Increase]]*Table_Query_from_Mac10[[#This Row],[Future-cost]]</f>
        <v>0</v>
      </c>
      <c r="Z1191" s="47">
        <f>-(Table_Query_from_Mac10[[#This Row],[Incremental Sales]]+((Table_Query_from_Mac10[[#This Row],[Incremental Sales]]*-(SUM(Summary!$S$8:$S$9)))))*Summary!$S$18</f>
        <v>0</v>
      </c>
      <c r="AA1191" s="47">
        <f>IFERROR(Table_Query_from_Mac10[[#This Row],[Incremental Cost]]/Table_Query_from_Mac10[[#This Row],[Incremental Sales]],0)</f>
        <v>0</v>
      </c>
      <c r="AB1191" s="47">
        <f>IFERROR(Table_Query_from_Mac10[[#This Row],[TotalCostFuture]]/Table_Query_from_Mac10[[#This Row],[totalsalesFuture]],0)</f>
        <v>0.39271220379273786</v>
      </c>
      <c r="AN1191" s="31">
        <v>4</v>
      </c>
      <c r="AO1191">
        <f t="shared" si="36"/>
        <v>1</v>
      </c>
      <c r="AQ1191" s="31">
        <v>113.54</v>
      </c>
      <c r="AR1191">
        <f t="shared" si="37"/>
        <v>39.74</v>
      </c>
    </row>
    <row r="1192" spans="1:44" x14ac:dyDescent="0.25">
      <c r="A1192">
        <v>90116</v>
      </c>
      <c r="B1192">
        <v>5</v>
      </c>
      <c r="C1192" t="s">
        <v>51</v>
      </c>
      <c r="D1192" t="s">
        <v>80</v>
      </c>
      <c r="E1192">
        <v>13</v>
      </c>
      <c r="F1192">
        <v>4.71</v>
      </c>
      <c r="G1192">
        <v>11.01</v>
      </c>
      <c r="H1192" s="1">
        <v>44851</v>
      </c>
      <c r="I1192" s="20">
        <v>6</v>
      </c>
      <c r="J1192" s="47">
        <f>Table_Query_from_Mac10[[#This Row],[unit_price]]-(Table_Query_from_Mac10[[#This Row],[unit_price]]*(Table_Query_from_Mac10[[#This Row],[discount_pct]]/100))</f>
        <v>10.349399999999999</v>
      </c>
      <c r="K1192" s="47">
        <f>Table_Query_from_Mac10[[#This Row],[unit_cost]]</f>
        <v>4.71</v>
      </c>
      <c r="L1192" s="47">
        <f>Table_Query_from_Mac10[[#This Row],[Live-cost]]*(1+Table_Query_from_Mac10[[#This Row],[CogsIncreasebyTYPE]])</f>
        <v>4.71</v>
      </c>
      <c r="M1192" s="47">
        <f>Table_Query_from_Mac10[[#This Row],[Live-cost]]*Table_Query_from_Mac10[[#This Row],[qty_to_ship]]</f>
        <v>61.23</v>
      </c>
      <c r="N1192" s="47">
        <f>IF(Table_Query_from_Mac10[[#This Row],[item_no]]="KDA",-Table_Query_from_Mac10[[#This Row],[unit_price]],Table_Query_from_Mac10[[#This Row],[Net Unit]]*Table_Query_from_Mac10[[#This Row],[qty_to_ship]])</f>
        <v>134.54219999999998</v>
      </c>
      <c r="O1192" s="47">
        <f>SUMIFS(Summary!C:C,Summary!H:H,Table_Query_from_Mac10[[#This Row],[Juiceoc]])</f>
        <v>0</v>
      </c>
      <c r="P1192" s="47">
        <f>SUMIFS(Summary!D:D,Summary!H:H,Table_Query_from_Mac10[[#This Row],[Juiceoc]])</f>
        <v>0</v>
      </c>
      <c r="Q1192" s="47">
        <f>SUMIFS(Summary!E:E,Summary!H:H,Table_Query_from_Mac10[[#This Row],[Juiceoc]])</f>
        <v>0</v>
      </c>
      <c r="R1192" s="47">
        <f>Table_Query_from_Mac10[[#This Row],[Net Unit]]*(1+Table_Query_from_Mac10[[#This Row],[PriceIncreasebyType]])</f>
        <v>10.349399999999999</v>
      </c>
      <c r="S1192" s="47">
        <f>Table_Query_from_Mac10[[#This Row],[UnitPriceFuture]]*Table_Query_from_Mac10[[#This Row],[qtytoShipFuture]]</f>
        <v>134.54219999999998</v>
      </c>
      <c r="T1192" s="47">
        <f>ROUND(Table_Query_from_Mac10[[#This Row],[qty_to_ship]]*(1+Table_Query_from_Mac10[[#This Row],[VolumeIncreasebyType]]),0)</f>
        <v>13</v>
      </c>
      <c r="U1192" s="47">
        <f>Table_Query_from_Mac10[[#This Row],[qtytoShipFuture]]*Table_Query_from_Mac10[[#This Row],[Future-cost]]</f>
        <v>61.23</v>
      </c>
      <c r="V1192" s="47">
        <f>Table_Query_from_Mac10[[#This Row],[qtytoShipFuture]]-Table_Query_from_Mac10[[#This Row],[qty_to_ship]]</f>
        <v>0</v>
      </c>
      <c r="W1192" s="47">
        <f>Table_Query_from_Mac10[[#This Row],[UnitPriceFuture]]</f>
        <v>10.349399999999999</v>
      </c>
      <c r="X1192" s="47">
        <f>Table_Query_from_Mac10[[#This Row],[Unit Increase]]*Table_Query_from_Mac10[[#This Row],[UnitPriceFuture]]</f>
        <v>0</v>
      </c>
      <c r="Y1192" s="47">
        <f>Table_Query_from_Mac10[[#This Row],[Unit Increase]]*Table_Query_from_Mac10[[#This Row],[Future-cost]]</f>
        <v>0</v>
      </c>
      <c r="Z1192" s="47">
        <f>-(Table_Query_from_Mac10[[#This Row],[Incremental Sales]]+((Table_Query_from_Mac10[[#This Row],[Incremental Sales]]*-(SUM(Summary!$S$8:$S$9)))))*Summary!$S$18</f>
        <v>0</v>
      </c>
      <c r="AA1192" s="47">
        <f>IFERROR(Table_Query_from_Mac10[[#This Row],[Incremental Cost]]/Table_Query_from_Mac10[[#This Row],[Incremental Sales]],0)</f>
        <v>0</v>
      </c>
      <c r="AB1192" s="47">
        <f>IFERROR(Table_Query_from_Mac10[[#This Row],[TotalCostFuture]]/Table_Query_from_Mac10[[#This Row],[totalsalesFuture]],0)</f>
        <v>0.45509884630993108</v>
      </c>
      <c r="AN1192" s="30">
        <v>50</v>
      </c>
      <c r="AO1192">
        <f t="shared" si="36"/>
        <v>13</v>
      </c>
      <c r="AQ1192" s="30">
        <v>31.45</v>
      </c>
      <c r="AR1192">
        <f t="shared" si="37"/>
        <v>11.01</v>
      </c>
    </row>
    <row r="1193" spans="1:44" x14ac:dyDescent="0.25">
      <c r="A1193">
        <v>90116</v>
      </c>
      <c r="B1193">
        <v>6</v>
      </c>
      <c r="C1193" t="s">
        <v>53</v>
      </c>
      <c r="D1193" t="s">
        <v>80</v>
      </c>
      <c r="E1193">
        <v>4</v>
      </c>
      <c r="F1193">
        <v>6.45</v>
      </c>
      <c r="G1193">
        <v>15.12</v>
      </c>
      <c r="H1193" s="1">
        <v>44851</v>
      </c>
      <c r="I1193" s="20">
        <v>6</v>
      </c>
      <c r="J1193" s="47">
        <f>Table_Query_from_Mac10[[#This Row],[unit_price]]-(Table_Query_from_Mac10[[#This Row],[unit_price]]*(Table_Query_from_Mac10[[#This Row],[discount_pct]]/100))</f>
        <v>14.2128</v>
      </c>
      <c r="K1193" s="47">
        <f>Table_Query_from_Mac10[[#This Row],[unit_cost]]</f>
        <v>6.45</v>
      </c>
      <c r="L1193" s="47">
        <f>Table_Query_from_Mac10[[#This Row],[Live-cost]]*(1+Table_Query_from_Mac10[[#This Row],[CogsIncreasebyTYPE]])</f>
        <v>6.45</v>
      </c>
      <c r="M1193" s="47">
        <f>Table_Query_from_Mac10[[#This Row],[Live-cost]]*Table_Query_from_Mac10[[#This Row],[qty_to_ship]]</f>
        <v>25.8</v>
      </c>
      <c r="N1193" s="47">
        <f>IF(Table_Query_from_Mac10[[#This Row],[item_no]]="KDA",-Table_Query_from_Mac10[[#This Row],[unit_price]],Table_Query_from_Mac10[[#This Row],[Net Unit]]*Table_Query_from_Mac10[[#This Row],[qty_to_ship]])</f>
        <v>56.851199999999999</v>
      </c>
      <c r="O1193" s="47">
        <f>SUMIFS(Summary!C:C,Summary!H:H,Table_Query_from_Mac10[[#This Row],[Juiceoc]])</f>
        <v>0</v>
      </c>
      <c r="P1193" s="47">
        <f>SUMIFS(Summary!D:D,Summary!H:H,Table_Query_from_Mac10[[#This Row],[Juiceoc]])</f>
        <v>0</v>
      </c>
      <c r="Q1193" s="47">
        <f>SUMIFS(Summary!E:E,Summary!H:H,Table_Query_from_Mac10[[#This Row],[Juiceoc]])</f>
        <v>0</v>
      </c>
      <c r="R1193" s="47">
        <f>Table_Query_from_Mac10[[#This Row],[Net Unit]]*(1+Table_Query_from_Mac10[[#This Row],[PriceIncreasebyType]])</f>
        <v>14.2128</v>
      </c>
      <c r="S1193" s="47">
        <f>Table_Query_from_Mac10[[#This Row],[UnitPriceFuture]]*Table_Query_from_Mac10[[#This Row],[qtytoShipFuture]]</f>
        <v>56.851199999999999</v>
      </c>
      <c r="T1193" s="47">
        <f>ROUND(Table_Query_from_Mac10[[#This Row],[qty_to_ship]]*(1+Table_Query_from_Mac10[[#This Row],[VolumeIncreasebyType]]),0)</f>
        <v>4</v>
      </c>
      <c r="U1193" s="47">
        <f>Table_Query_from_Mac10[[#This Row],[qtytoShipFuture]]*Table_Query_from_Mac10[[#This Row],[Future-cost]]</f>
        <v>25.8</v>
      </c>
      <c r="V1193" s="47">
        <f>Table_Query_from_Mac10[[#This Row],[qtytoShipFuture]]-Table_Query_from_Mac10[[#This Row],[qty_to_ship]]</f>
        <v>0</v>
      </c>
      <c r="W1193" s="47">
        <f>Table_Query_from_Mac10[[#This Row],[UnitPriceFuture]]</f>
        <v>14.2128</v>
      </c>
      <c r="X1193" s="47">
        <f>Table_Query_from_Mac10[[#This Row],[Unit Increase]]*Table_Query_from_Mac10[[#This Row],[UnitPriceFuture]]</f>
        <v>0</v>
      </c>
      <c r="Y1193" s="47">
        <f>Table_Query_from_Mac10[[#This Row],[Unit Increase]]*Table_Query_from_Mac10[[#This Row],[Future-cost]]</f>
        <v>0</v>
      </c>
      <c r="Z1193" s="47">
        <f>-(Table_Query_from_Mac10[[#This Row],[Incremental Sales]]+((Table_Query_from_Mac10[[#This Row],[Incremental Sales]]*-(SUM(Summary!$S$8:$S$9)))))*Summary!$S$18</f>
        <v>0</v>
      </c>
      <c r="AA1193" s="47">
        <f>IFERROR(Table_Query_from_Mac10[[#This Row],[Incremental Cost]]/Table_Query_from_Mac10[[#This Row],[Incremental Sales]],0)</f>
        <v>0</v>
      </c>
      <c r="AB1193" s="47">
        <f>IFERROR(Table_Query_from_Mac10[[#This Row],[TotalCostFuture]]/Table_Query_from_Mac10[[#This Row],[totalsalesFuture]],0)</f>
        <v>0.45381627828436344</v>
      </c>
      <c r="AN1193" s="31">
        <v>16</v>
      </c>
      <c r="AO1193">
        <f t="shared" si="36"/>
        <v>4</v>
      </c>
      <c r="AQ1193" s="31">
        <v>43.19</v>
      </c>
      <c r="AR1193">
        <f t="shared" si="37"/>
        <v>15.12</v>
      </c>
    </row>
    <row r="1194" spans="1:44" x14ac:dyDescent="0.25">
      <c r="A1194">
        <v>90117</v>
      </c>
      <c r="B1194">
        <v>1</v>
      </c>
      <c r="C1194" t="s">
        <v>55</v>
      </c>
      <c r="D1194" t="s">
        <v>81</v>
      </c>
      <c r="E1194">
        <v>7</v>
      </c>
      <c r="F1194">
        <v>4.8499999999999996</v>
      </c>
      <c r="G1194">
        <v>12.21</v>
      </c>
      <c r="H1194" s="1">
        <v>44845</v>
      </c>
      <c r="I1194" s="20">
        <v>7</v>
      </c>
      <c r="J1194" s="47">
        <f>Table_Query_from_Mac10[[#This Row],[unit_price]]-(Table_Query_from_Mac10[[#This Row],[unit_price]]*(Table_Query_from_Mac10[[#This Row],[discount_pct]]/100))</f>
        <v>11.355300000000002</v>
      </c>
      <c r="K1194" s="47">
        <f>Table_Query_from_Mac10[[#This Row],[unit_cost]]</f>
        <v>4.8499999999999996</v>
      </c>
      <c r="L1194" s="47">
        <f>Table_Query_from_Mac10[[#This Row],[Live-cost]]*(1+Table_Query_from_Mac10[[#This Row],[CogsIncreasebyTYPE]])</f>
        <v>4.8499999999999996</v>
      </c>
      <c r="M1194" s="47">
        <f>Table_Query_from_Mac10[[#This Row],[Live-cost]]*Table_Query_from_Mac10[[#This Row],[qty_to_ship]]</f>
        <v>33.949999999999996</v>
      </c>
      <c r="N1194" s="47">
        <f>IF(Table_Query_from_Mac10[[#This Row],[item_no]]="KDA",-Table_Query_from_Mac10[[#This Row],[unit_price]],Table_Query_from_Mac10[[#This Row],[Net Unit]]*Table_Query_from_Mac10[[#This Row],[qty_to_ship]])</f>
        <v>79.487100000000012</v>
      </c>
      <c r="O1194" s="47">
        <f>SUMIFS(Summary!C:C,Summary!H:H,Table_Query_from_Mac10[[#This Row],[Juiceoc]])</f>
        <v>0</v>
      </c>
      <c r="P1194" s="47">
        <f>SUMIFS(Summary!D:D,Summary!H:H,Table_Query_from_Mac10[[#This Row],[Juiceoc]])</f>
        <v>0</v>
      </c>
      <c r="Q1194" s="47">
        <f>SUMIFS(Summary!E:E,Summary!H:H,Table_Query_from_Mac10[[#This Row],[Juiceoc]])</f>
        <v>0</v>
      </c>
      <c r="R1194" s="47">
        <f>Table_Query_from_Mac10[[#This Row],[Net Unit]]*(1+Table_Query_from_Mac10[[#This Row],[PriceIncreasebyType]])</f>
        <v>11.355300000000002</v>
      </c>
      <c r="S1194" s="47">
        <f>Table_Query_from_Mac10[[#This Row],[UnitPriceFuture]]*Table_Query_from_Mac10[[#This Row],[qtytoShipFuture]]</f>
        <v>79.487100000000012</v>
      </c>
      <c r="T1194" s="47">
        <f>ROUND(Table_Query_from_Mac10[[#This Row],[qty_to_ship]]*(1+Table_Query_from_Mac10[[#This Row],[VolumeIncreasebyType]]),0)</f>
        <v>7</v>
      </c>
      <c r="U1194" s="47">
        <f>Table_Query_from_Mac10[[#This Row],[qtytoShipFuture]]*Table_Query_from_Mac10[[#This Row],[Future-cost]]</f>
        <v>33.949999999999996</v>
      </c>
      <c r="V1194" s="47">
        <f>Table_Query_from_Mac10[[#This Row],[qtytoShipFuture]]-Table_Query_from_Mac10[[#This Row],[qty_to_ship]]</f>
        <v>0</v>
      </c>
      <c r="W1194" s="47">
        <f>Table_Query_from_Mac10[[#This Row],[UnitPriceFuture]]</f>
        <v>11.355300000000002</v>
      </c>
      <c r="X1194" s="47">
        <f>Table_Query_from_Mac10[[#This Row],[Unit Increase]]*Table_Query_from_Mac10[[#This Row],[UnitPriceFuture]]</f>
        <v>0</v>
      </c>
      <c r="Y1194" s="47">
        <f>Table_Query_from_Mac10[[#This Row],[Unit Increase]]*Table_Query_from_Mac10[[#This Row],[Future-cost]]</f>
        <v>0</v>
      </c>
      <c r="Z1194" s="47">
        <f>-(Table_Query_from_Mac10[[#This Row],[Incremental Sales]]+((Table_Query_from_Mac10[[#This Row],[Incremental Sales]]*-(SUM(Summary!$S$8:$S$9)))))*Summary!$S$18</f>
        <v>0</v>
      </c>
      <c r="AA1194" s="47">
        <f>IFERROR(Table_Query_from_Mac10[[#This Row],[Incremental Cost]]/Table_Query_from_Mac10[[#This Row],[Incremental Sales]],0)</f>
        <v>0</v>
      </c>
      <c r="AB1194" s="47">
        <f>IFERROR(Table_Query_from_Mac10[[#This Row],[TotalCostFuture]]/Table_Query_from_Mac10[[#This Row],[totalsalesFuture]],0)</f>
        <v>0.42711333033913668</v>
      </c>
      <c r="AN1194" s="30">
        <v>25</v>
      </c>
      <c r="AO1194">
        <f t="shared" si="36"/>
        <v>7</v>
      </c>
      <c r="AQ1194" s="30">
        <v>34.89</v>
      </c>
      <c r="AR1194">
        <f t="shared" si="37"/>
        <v>12.21</v>
      </c>
    </row>
    <row r="1195" spans="1:44" x14ac:dyDescent="0.25">
      <c r="A1195">
        <v>90117</v>
      </c>
      <c r="B1195">
        <v>2</v>
      </c>
      <c r="C1195" t="s">
        <v>55</v>
      </c>
      <c r="D1195" t="s">
        <v>81</v>
      </c>
      <c r="E1195">
        <v>5</v>
      </c>
      <c r="F1195">
        <v>5.31</v>
      </c>
      <c r="G1195">
        <v>13.35</v>
      </c>
      <c r="H1195" s="1">
        <v>44845</v>
      </c>
      <c r="I1195" s="20">
        <v>7</v>
      </c>
      <c r="J1195" s="47">
        <f>Table_Query_from_Mac10[[#This Row],[unit_price]]-(Table_Query_from_Mac10[[#This Row],[unit_price]]*(Table_Query_from_Mac10[[#This Row],[discount_pct]]/100))</f>
        <v>12.4155</v>
      </c>
      <c r="K1195" s="47">
        <f>Table_Query_from_Mac10[[#This Row],[unit_cost]]</f>
        <v>5.31</v>
      </c>
      <c r="L1195" s="47">
        <f>Table_Query_from_Mac10[[#This Row],[Live-cost]]*(1+Table_Query_from_Mac10[[#This Row],[CogsIncreasebyTYPE]])</f>
        <v>5.31</v>
      </c>
      <c r="M1195" s="47">
        <f>Table_Query_from_Mac10[[#This Row],[Live-cost]]*Table_Query_from_Mac10[[#This Row],[qty_to_ship]]</f>
        <v>26.549999999999997</v>
      </c>
      <c r="N1195" s="47">
        <f>IF(Table_Query_from_Mac10[[#This Row],[item_no]]="KDA",-Table_Query_from_Mac10[[#This Row],[unit_price]],Table_Query_from_Mac10[[#This Row],[Net Unit]]*Table_Query_from_Mac10[[#This Row],[qty_to_ship]])</f>
        <v>62.077500000000001</v>
      </c>
      <c r="O1195" s="47">
        <f>SUMIFS(Summary!C:C,Summary!H:H,Table_Query_from_Mac10[[#This Row],[Juiceoc]])</f>
        <v>0</v>
      </c>
      <c r="P1195" s="47">
        <f>SUMIFS(Summary!D:D,Summary!H:H,Table_Query_from_Mac10[[#This Row],[Juiceoc]])</f>
        <v>0</v>
      </c>
      <c r="Q1195" s="47">
        <f>SUMIFS(Summary!E:E,Summary!H:H,Table_Query_from_Mac10[[#This Row],[Juiceoc]])</f>
        <v>0</v>
      </c>
      <c r="R1195" s="47">
        <f>Table_Query_from_Mac10[[#This Row],[Net Unit]]*(1+Table_Query_from_Mac10[[#This Row],[PriceIncreasebyType]])</f>
        <v>12.4155</v>
      </c>
      <c r="S1195" s="47">
        <f>Table_Query_from_Mac10[[#This Row],[UnitPriceFuture]]*Table_Query_from_Mac10[[#This Row],[qtytoShipFuture]]</f>
        <v>62.077500000000001</v>
      </c>
      <c r="T1195" s="47">
        <f>ROUND(Table_Query_from_Mac10[[#This Row],[qty_to_ship]]*(1+Table_Query_from_Mac10[[#This Row],[VolumeIncreasebyType]]),0)</f>
        <v>5</v>
      </c>
      <c r="U1195" s="47">
        <f>Table_Query_from_Mac10[[#This Row],[qtytoShipFuture]]*Table_Query_from_Mac10[[#This Row],[Future-cost]]</f>
        <v>26.549999999999997</v>
      </c>
      <c r="V1195" s="47">
        <f>Table_Query_from_Mac10[[#This Row],[qtytoShipFuture]]-Table_Query_from_Mac10[[#This Row],[qty_to_ship]]</f>
        <v>0</v>
      </c>
      <c r="W1195" s="47">
        <f>Table_Query_from_Mac10[[#This Row],[UnitPriceFuture]]</f>
        <v>12.4155</v>
      </c>
      <c r="X1195" s="47">
        <f>Table_Query_from_Mac10[[#This Row],[Unit Increase]]*Table_Query_from_Mac10[[#This Row],[UnitPriceFuture]]</f>
        <v>0</v>
      </c>
      <c r="Y1195" s="47">
        <f>Table_Query_from_Mac10[[#This Row],[Unit Increase]]*Table_Query_from_Mac10[[#This Row],[Future-cost]]</f>
        <v>0</v>
      </c>
      <c r="Z1195" s="47">
        <f>-(Table_Query_from_Mac10[[#This Row],[Incremental Sales]]+((Table_Query_from_Mac10[[#This Row],[Incremental Sales]]*-(SUM(Summary!$S$8:$S$9)))))*Summary!$S$18</f>
        <v>0</v>
      </c>
      <c r="AA1195" s="47">
        <f>IFERROR(Table_Query_from_Mac10[[#This Row],[Incremental Cost]]/Table_Query_from_Mac10[[#This Row],[Incremental Sales]],0)</f>
        <v>0</v>
      </c>
      <c r="AB1195" s="47">
        <f>IFERROR(Table_Query_from_Mac10[[#This Row],[TotalCostFuture]]/Table_Query_from_Mac10[[#This Row],[totalsalesFuture]],0)</f>
        <v>0.42769119246103654</v>
      </c>
      <c r="AN1195" s="31">
        <v>20</v>
      </c>
      <c r="AO1195">
        <f t="shared" si="36"/>
        <v>5</v>
      </c>
      <c r="AQ1195" s="31">
        <v>38.130000000000003</v>
      </c>
      <c r="AR1195">
        <f t="shared" si="37"/>
        <v>13.35</v>
      </c>
    </row>
    <row r="1196" spans="1:44" x14ac:dyDescent="0.25">
      <c r="A1196">
        <v>90117</v>
      </c>
      <c r="B1196">
        <v>3</v>
      </c>
      <c r="C1196" t="s">
        <v>55</v>
      </c>
      <c r="D1196" t="s">
        <v>81</v>
      </c>
      <c r="E1196">
        <v>8</v>
      </c>
      <c r="F1196">
        <v>5.81</v>
      </c>
      <c r="G1196">
        <v>14.47</v>
      </c>
      <c r="H1196" s="1">
        <v>44845</v>
      </c>
      <c r="I1196" s="20">
        <v>7</v>
      </c>
      <c r="J1196" s="47">
        <f>Table_Query_from_Mac10[[#This Row],[unit_price]]-(Table_Query_from_Mac10[[#This Row],[unit_price]]*(Table_Query_from_Mac10[[#This Row],[discount_pct]]/100))</f>
        <v>13.457100000000001</v>
      </c>
      <c r="K1196" s="47">
        <f>Table_Query_from_Mac10[[#This Row],[unit_cost]]</f>
        <v>5.81</v>
      </c>
      <c r="L1196" s="47">
        <f>Table_Query_from_Mac10[[#This Row],[Live-cost]]*(1+Table_Query_from_Mac10[[#This Row],[CogsIncreasebyTYPE]])</f>
        <v>5.81</v>
      </c>
      <c r="M1196" s="47">
        <f>Table_Query_from_Mac10[[#This Row],[Live-cost]]*Table_Query_from_Mac10[[#This Row],[qty_to_ship]]</f>
        <v>46.48</v>
      </c>
      <c r="N1196" s="47">
        <f>IF(Table_Query_from_Mac10[[#This Row],[item_no]]="KDA",-Table_Query_from_Mac10[[#This Row],[unit_price]],Table_Query_from_Mac10[[#This Row],[Net Unit]]*Table_Query_from_Mac10[[#This Row],[qty_to_ship]])</f>
        <v>107.6568</v>
      </c>
      <c r="O1196" s="47">
        <f>SUMIFS(Summary!C:C,Summary!H:H,Table_Query_from_Mac10[[#This Row],[Juiceoc]])</f>
        <v>0</v>
      </c>
      <c r="P1196" s="47">
        <f>SUMIFS(Summary!D:D,Summary!H:H,Table_Query_from_Mac10[[#This Row],[Juiceoc]])</f>
        <v>0</v>
      </c>
      <c r="Q1196" s="47">
        <f>SUMIFS(Summary!E:E,Summary!H:H,Table_Query_from_Mac10[[#This Row],[Juiceoc]])</f>
        <v>0</v>
      </c>
      <c r="R1196" s="47">
        <f>Table_Query_from_Mac10[[#This Row],[Net Unit]]*(1+Table_Query_from_Mac10[[#This Row],[PriceIncreasebyType]])</f>
        <v>13.457100000000001</v>
      </c>
      <c r="S1196" s="47">
        <f>Table_Query_from_Mac10[[#This Row],[UnitPriceFuture]]*Table_Query_from_Mac10[[#This Row],[qtytoShipFuture]]</f>
        <v>107.6568</v>
      </c>
      <c r="T1196" s="47">
        <f>ROUND(Table_Query_from_Mac10[[#This Row],[qty_to_ship]]*(1+Table_Query_from_Mac10[[#This Row],[VolumeIncreasebyType]]),0)</f>
        <v>8</v>
      </c>
      <c r="U1196" s="47">
        <f>Table_Query_from_Mac10[[#This Row],[qtytoShipFuture]]*Table_Query_from_Mac10[[#This Row],[Future-cost]]</f>
        <v>46.48</v>
      </c>
      <c r="V1196" s="47">
        <f>Table_Query_from_Mac10[[#This Row],[qtytoShipFuture]]-Table_Query_from_Mac10[[#This Row],[qty_to_ship]]</f>
        <v>0</v>
      </c>
      <c r="W1196" s="47">
        <f>Table_Query_from_Mac10[[#This Row],[UnitPriceFuture]]</f>
        <v>13.457100000000001</v>
      </c>
      <c r="X1196" s="47">
        <f>Table_Query_from_Mac10[[#This Row],[Unit Increase]]*Table_Query_from_Mac10[[#This Row],[UnitPriceFuture]]</f>
        <v>0</v>
      </c>
      <c r="Y1196" s="47">
        <f>Table_Query_from_Mac10[[#This Row],[Unit Increase]]*Table_Query_from_Mac10[[#This Row],[Future-cost]]</f>
        <v>0</v>
      </c>
      <c r="Z1196" s="47">
        <f>-(Table_Query_from_Mac10[[#This Row],[Incremental Sales]]+((Table_Query_from_Mac10[[#This Row],[Incremental Sales]]*-(SUM(Summary!$S$8:$S$9)))))*Summary!$S$18</f>
        <v>0</v>
      </c>
      <c r="AA1196" s="47">
        <f>IFERROR(Table_Query_from_Mac10[[#This Row],[Incremental Cost]]/Table_Query_from_Mac10[[#This Row],[Incremental Sales]],0)</f>
        <v>0</v>
      </c>
      <c r="AB1196" s="47">
        <f>IFERROR(Table_Query_from_Mac10[[#This Row],[TotalCostFuture]]/Table_Query_from_Mac10[[#This Row],[totalsalesFuture]],0)</f>
        <v>0.43174235162107732</v>
      </c>
      <c r="AN1196" s="30">
        <v>32</v>
      </c>
      <c r="AO1196">
        <f t="shared" si="36"/>
        <v>8</v>
      </c>
      <c r="AQ1196" s="30">
        <v>41.35</v>
      </c>
      <c r="AR1196">
        <f t="shared" si="37"/>
        <v>14.47</v>
      </c>
    </row>
    <row r="1197" spans="1:44" x14ac:dyDescent="0.25">
      <c r="A1197">
        <v>90117</v>
      </c>
      <c r="B1197">
        <v>4</v>
      </c>
      <c r="C1197" t="s">
        <v>55</v>
      </c>
      <c r="D1197" t="s">
        <v>81</v>
      </c>
      <c r="E1197">
        <v>4</v>
      </c>
      <c r="F1197">
        <v>6.38</v>
      </c>
      <c r="G1197">
        <v>16.420000000000002</v>
      </c>
      <c r="H1197" s="1">
        <v>44845</v>
      </c>
      <c r="I1197" s="20">
        <v>7</v>
      </c>
      <c r="J1197" s="47">
        <f>Table_Query_from_Mac10[[#This Row],[unit_price]]-(Table_Query_from_Mac10[[#This Row],[unit_price]]*(Table_Query_from_Mac10[[#This Row],[discount_pct]]/100))</f>
        <v>15.270600000000002</v>
      </c>
      <c r="K1197" s="47">
        <f>Table_Query_from_Mac10[[#This Row],[unit_cost]]</f>
        <v>6.38</v>
      </c>
      <c r="L1197" s="47">
        <f>Table_Query_from_Mac10[[#This Row],[Live-cost]]*(1+Table_Query_from_Mac10[[#This Row],[CogsIncreasebyTYPE]])</f>
        <v>6.38</v>
      </c>
      <c r="M1197" s="47">
        <f>Table_Query_from_Mac10[[#This Row],[Live-cost]]*Table_Query_from_Mac10[[#This Row],[qty_to_ship]]</f>
        <v>25.52</v>
      </c>
      <c r="N1197" s="47">
        <f>IF(Table_Query_from_Mac10[[#This Row],[item_no]]="KDA",-Table_Query_from_Mac10[[#This Row],[unit_price]],Table_Query_from_Mac10[[#This Row],[Net Unit]]*Table_Query_from_Mac10[[#This Row],[qty_to_ship]])</f>
        <v>61.082400000000007</v>
      </c>
      <c r="O1197" s="47">
        <f>SUMIFS(Summary!C:C,Summary!H:H,Table_Query_from_Mac10[[#This Row],[Juiceoc]])</f>
        <v>0</v>
      </c>
      <c r="P1197" s="47">
        <f>SUMIFS(Summary!D:D,Summary!H:H,Table_Query_from_Mac10[[#This Row],[Juiceoc]])</f>
        <v>0</v>
      </c>
      <c r="Q1197" s="47">
        <f>SUMIFS(Summary!E:E,Summary!H:H,Table_Query_from_Mac10[[#This Row],[Juiceoc]])</f>
        <v>0</v>
      </c>
      <c r="R1197" s="47">
        <f>Table_Query_from_Mac10[[#This Row],[Net Unit]]*(1+Table_Query_from_Mac10[[#This Row],[PriceIncreasebyType]])</f>
        <v>15.270600000000002</v>
      </c>
      <c r="S1197" s="47">
        <f>Table_Query_from_Mac10[[#This Row],[UnitPriceFuture]]*Table_Query_from_Mac10[[#This Row],[qtytoShipFuture]]</f>
        <v>61.082400000000007</v>
      </c>
      <c r="T1197" s="47">
        <f>ROUND(Table_Query_from_Mac10[[#This Row],[qty_to_ship]]*(1+Table_Query_from_Mac10[[#This Row],[VolumeIncreasebyType]]),0)</f>
        <v>4</v>
      </c>
      <c r="U1197" s="47">
        <f>Table_Query_from_Mac10[[#This Row],[qtytoShipFuture]]*Table_Query_from_Mac10[[#This Row],[Future-cost]]</f>
        <v>25.52</v>
      </c>
      <c r="V1197" s="47">
        <f>Table_Query_from_Mac10[[#This Row],[qtytoShipFuture]]-Table_Query_from_Mac10[[#This Row],[qty_to_ship]]</f>
        <v>0</v>
      </c>
      <c r="W1197" s="47">
        <f>Table_Query_from_Mac10[[#This Row],[UnitPriceFuture]]</f>
        <v>15.270600000000002</v>
      </c>
      <c r="X1197" s="47">
        <f>Table_Query_from_Mac10[[#This Row],[Unit Increase]]*Table_Query_from_Mac10[[#This Row],[UnitPriceFuture]]</f>
        <v>0</v>
      </c>
      <c r="Y1197" s="47">
        <f>Table_Query_from_Mac10[[#This Row],[Unit Increase]]*Table_Query_from_Mac10[[#This Row],[Future-cost]]</f>
        <v>0</v>
      </c>
      <c r="Z1197" s="47">
        <f>-(Table_Query_from_Mac10[[#This Row],[Incremental Sales]]+((Table_Query_from_Mac10[[#This Row],[Incremental Sales]]*-(SUM(Summary!$S$8:$S$9)))))*Summary!$S$18</f>
        <v>0</v>
      </c>
      <c r="AA1197" s="47">
        <f>IFERROR(Table_Query_from_Mac10[[#This Row],[Incremental Cost]]/Table_Query_from_Mac10[[#This Row],[Incremental Sales]],0)</f>
        <v>0</v>
      </c>
      <c r="AB1197" s="47">
        <f>IFERROR(Table_Query_from_Mac10[[#This Row],[TotalCostFuture]]/Table_Query_from_Mac10[[#This Row],[totalsalesFuture]],0)</f>
        <v>0.41779628829253596</v>
      </c>
      <c r="AN1197" s="31">
        <v>16</v>
      </c>
      <c r="AO1197">
        <f t="shared" si="36"/>
        <v>4</v>
      </c>
      <c r="AQ1197" s="31">
        <v>46.9</v>
      </c>
      <c r="AR1197">
        <f t="shared" si="37"/>
        <v>16.420000000000002</v>
      </c>
    </row>
    <row r="1198" spans="1:44" x14ac:dyDescent="0.25">
      <c r="A1198">
        <v>90117</v>
      </c>
      <c r="B1198">
        <v>5</v>
      </c>
      <c r="C1198" t="s">
        <v>55</v>
      </c>
      <c r="D1198" t="s">
        <v>81</v>
      </c>
      <c r="E1198">
        <v>6</v>
      </c>
      <c r="F1198">
        <v>7.17</v>
      </c>
      <c r="G1198">
        <v>18.14</v>
      </c>
      <c r="H1198" s="1">
        <v>44845</v>
      </c>
      <c r="I1198" s="20">
        <v>7</v>
      </c>
      <c r="J1198" s="47">
        <f>Table_Query_from_Mac10[[#This Row],[unit_price]]-(Table_Query_from_Mac10[[#This Row],[unit_price]]*(Table_Query_from_Mac10[[#This Row],[discount_pct]]/100))</f>
        <v>16.870200000000001</v>
      </c>
      <c r="K1198" s="47">
        <f>Table_Query_from_Mac10[[#This Row],[unit_cost]]</f>
        <v>7.17</v>
      </c>
      <c r="L1198" s="47">
        <f>Table_Query_from_Mac10[[#This Row],[Live-cost]]*(1+Table_Query_from_Mac10[[#This Row],[CogsIncreasebyTYPE]])</f>
        <v>7.17</v>
      </c>
      <c r="M1198" s="47">
        <f>Table_Query_from_Mac10[[#This Row],[Live-cost]]*Table_Query_from_Mac10[[#This Row],[qty_to_ship]]</f>
        <v>43.019999999999996</v>
      </c>
      <c r="N1198" s="47">
        <f>IF(Table_Query_from_Mac10[[#This Row],[item_no]]="KDA",-Table_Query_from_Mac10[[#This Row],[unit_price]],Table_Query_from_Mac10[[#This Row],[Net Unit]]*Table_Query_from_Mac10[[#This Row],[qty_to_ship]])</f>
        <v>101.22120000000001</v>
      </c>
      <c r="O1198" s="47">
        <f>SUMIFS(Summary!C:C,Summary!H:H,Table_Query_from_Mac10[[#This Row],[Juiceoc]])</f>
        <v>0</v>
      </c>
      <c r="P1198" s="47">
        <f>SUMIFS(Summary!D:D,Summary!H:H,Table_Query_from_Mac10[[#This Row],[Juiceoc]])</f>
        <v>0</v>
      </c>
      <c r="Q1198" s="47">
        <f>SUMIFS(Summary!E:E,Summary!H:H,Table_Query_from_Mac10[[#This Row],[Juiceoc]])</f>
        <v>0</v>
      </c>
      <c r="R1198" s="47">
        <f>Table_Query_from_Mac10[[#This Row],[Net Unit]]*(1+Table_Query_from_Mac10[[#This Row],[PriceIncreasebyType]])</f>
        <v>16.870200000000001</v>
      </c>
      <c r="S1198" s="47">
        <f>Table_Query_from_Mac10[[#This Row],[UnitPriceFuture]]*Table_Query_from_Mac10[[#This Row],[qtytoShipFuture]]</f>
        <v>101.22120000000001</v>
      </c>
      <c r="T1198" s="47">
        <f>ROUND(Table_Query_from_Mac10[[#This Row],[qty_to_ship]]*(1+Table_Query_from_Mac10[[#This Row],[VolumeIncreasebyType]]),0)</f>
        <v>6</v>
      </c>
      <c r="U1198" s="47">
        <f>Table_Query_from_Mac10[[#This Row],[qtytoShipFuture]]*Table_Query_from_Mac10[[#This Row],[Future-cost]]</f>
        <v>43.019999999999996</v>
      </c>
      <c r="V1198" s="47">
        <f>Table_Query_from_Mac10[[#This Row],[qtytoShipFuture]]-Table_Query_from_Mac10[[#This Row],[qty_to_ship]]</f>
        <v>0</v>
      </c>
      <c r="W1198" s="47">
        <f>Table_Query_from_Mac10[[#This Row],[UnitPriceFuture]]</f>
        <v>16.870200000000001</v>
      </c>
      <c r="X1198" s="47">
        <f>Table_Query_from_Mac10[[#This Row],[Unit Increase]]*Table_Query_from_Mac10[[#This Row],[UnitPriceFuture]]</f>
        <v>0</v>
      </c>
      <c r="Y1198" s="47">
        <f>Table_Query_from_Mac10[[#This Row],[Unit Increase]]*Table_Query_from_Mac10[[#This Row],[Future-cost]]</f>
        <v>0</v>
      </c>
      <c r="Z1198" s="47">
        <f>-(Table_Query_from_Mac10[[#This Row],[Incremental Sales]]+((Table_Query_from_Mac10[[#This Row],[Incremental Sales]]*-(SUM(Summary!$S$8:$S$9)))))*Summary!$S$18</f>
        <v>0</v>
      </c>
      <c r="AA1198" s="47">
        <f>IFERROR(Table_Query_from_Mac10[[#This Row],[Incremental Cost]]/Table_Query_from_Mac10[[#This Row],[Incremental Sales]],0)</f>
        <v>0</v>
      </c>
      <c r="AB1198" s="47">
        <f>IFERROR(Table_Query_from_Mac10[[#This Row],[TotalCostFuture]]/Table_Query_from_Mac10[[#This Row],[totalsalesFuture]],0)</f>
        <v>0.4250097805598036</v>
      </c>
      <c r="AN1198" s="30">
        <v>24</v>
      </c>
      <c r="AO1198">
        <f t="shared" si="36"/>
        <v>6</v>
      </c>
      <c r="AQ1198" s="30">
        <v>51.84</v>
      </c>
      <c r="AR1198">
        <f t="shared" si="37"/>
        <v>18.14</v>
      </c>
    </row>
    <row r="1199" spans="1:44" x14ac:dyDescent="0.25">
      <c r="A1199">
        <v>90085</v>
      </c>
      <c r="B1199">
        <v>13</v>
      </c>
      <c r="C1199" t="s">
        <v>56</v>
      </c>
      <c r="D1199" t="s">
        <v>81</v>
      </c>
      <c r="E1199">
        <v>2</v>
      </c>
      <c r="F1199">
        <v>6.22</v>
      </c>
      <c r="G1199">
        <v>16.53</v>
      </c>
      <c r="H1199" s="1">
        <v>44844</v>
      </c>
      <c r="I1199" s="20">
        <v>3</v>
      </c>
      <c r="J1199" s="47">
        <f>Table_Query_from_Mac10[[#This Row],[unit_price]]-(Table_Query_from_Mac10[[#This Row],[unit_price]]*(Table_Query_from_Mac10[[#This Row],[discount_pct]]/100))</f>
        <v>16.034100000000002</v>
      </c>
      <c r="K1199" s="47">
        <f>Table_Query_from_Mac10[[#This Row],[unit_cost]]</f>
        <v>6.22</v>
      </c>
      <c r="L1199" s="47">
        <f>Table_Query_from_Mac10[[#This Row],[Live-cost]]*(1+Table_Query_from_Mac10[[#This Row],[CogsIncreasebyTYPE]])</f>
        <v>6.22</v>
      </c>
      <c r="M1199" s="47">
        <f>Table_Query_from_Mac10[[#This Row],[Live-cost]]*Table_Query_from_Mac10[[#This Row],[qty_to_ship]]</f>
        <v>12.44</v>
      </c>
      <c r="N1199" s="47">
        <f>IF(Table_Query_from_Mac10[[#This Row],[item_no]]="KDA",-Table_Query_from_Mac10[[#This Row],[unit_price]],Table_Query_from_Mac10[[#This Row],[Net Unit]]*Table_Query_from_Mac10[[#This Row],[qty_to_ship]])</f>
        <v>32.068200000000004</v>
      </c>
      <c r="O1199" s="47">
        <f>SUMIFS(Summary!C:C,Summary!H:H,Table_Query_from_Mac10[[#This Row],[Juiceoc]])</f>
        <v>0</v>
      </c>
      <c r="P1199" s="47">
        <f>SUMIFS(Summary!D:D,Summary!H:H,Table_Query_from_Mac10[[#This Row],[Juiceoc]])</f>
        <v>0</v>
      </c>
      <c r="Q1199" s="47">
        <f>SUMIFS(Summary!E:E,Summary!H:H,Table_Query_from_Mac10[[#This Row],[Juiceoc]])</f>
        <v>0</v>
      </c>
      <c r="R1199" s="47">
        <f>Table_Query_from_Mac10[[#This Row],[Net Unit]]*(1+Table_Query_from_Mac10[[#This Row],[PriceIncreasebyType]])</f>
        <v>16.034100000000002</v>
      </c>
      <c r="S1199" s="47">
        <f>Table_Query_from_Mac10[[#This Row],[UnitPriceFuture]]*Table_Query_from_Mac10[[#This Row],[qtytoShipFuture]]</f>
        <v>32.068200000000004</v>
      </c>
      <c r="T1199" s="47">
        <f>ROUND(Table_Query_from_Mac10[[#This Row],[qty_to_ship]]*(1+Table_Query_from_Mac10[[#This Row],[VolumeIncreasebyType]]),0)</f>
        <v>2</v>
      </c>
      <c r="U1199" s="47">
        <f>Table_Query_from_Mac10[[#This Row],[qtytoShipFuture]]*Table_Query_from_Mac10[[#This Row],[Future-cost]]</f>
        <v>12.44</v>
      </c>
      <c r="V1199" s="47">
        <f>Table_Query_from_Mac10[[#This Row],[qtytoShipFuture]]-Table_Query_from_Mac10[[#This Row],[qty_to_ship]]</f>
        <v>0</v>
      </c>
      <c r="W1199" s="47">
        <f>Table_Query_from_Mac10[[#This Row],[UnitPriceFuture]]</f>
        <v>16.034100000000002</v>
      </c>
      <c r="X1199" s="47">
        <f>Table_Query_from_Mac10[[#This Row],[Unit Increase]]*Table_Query_from_Mac10[[#This Row],[UnitPriceFuture]]</f>
        <v>0</v>
      </c>
      <c r="Y1199" s="47">
        <f>Table_Query_from_Mac10[[#This Row],[Unit Increase]]*Table_Query_from_Mac10[[#This Row],[Future-cost]]</f>
        <v>0</v>
      </c>
      <c r="Z1199" s="47">
        <f>-(Table_Query_from_Mac10[[#This Row],[Incremental Sales]]+((Table_Query_from_Mac10[[#This Row],[Incremental Sales]]*-(SUM(Summary!$S$8:$S$9)))))*Summary!$S$18</f>
        <v>0</v>
      </c>
      <c r="AA1199" s="47">
        <f>IFERROR(Table_Query_from_Mac10[[#This Row],[Incremental Cost]]/Table_Query_from_Mac10[[#This Row],[Incremental Sales]],0)</f>
        <v>0</v>
      </c>
      <c r="AB1199" s="47">
        <f>IFERROR(Table_Query_from_Mac10[[#This Row],[TotalCostFuture]]/Table_Query_from_Mac10[[#This Row],[totalsalesFuture]],0)</f>
        <v>0.38792323859773847</v>
      </c>
      <c r="AN1199" s="31">
        <v>6</v>
      </c>
      <c r="AO1199">
        <f t="shared" si="36"/>
        <v>2</v>
      </c>
      <c r="AQ1199" s="31">
        <v>47.24</v>
      </c>
      <c r="AR1199">
        <f t="shared" si="37"/>
        <v>16.53</v>
      </c>
    </row>
    <row r="1200" spans="1:44" x14ac:dyDescent="0.25">
      <c r="A1200">
        <v>90085</v>
      </c>
      <c r="B1200">
        <v>14</v>
      </c>
      <c r="C1200" t="s">
        <v>55</v>
      </c>
      <c r="D1200" t="s">
        <v>81</v>
      </c>
      <c r="E1200">
        <v>5</v>
      </c>
      <c r="F1200">
        <v>6.19</v>
      </c>
      <c r="G1200">
        <v>15.52</v>
      </c>
      <c r="H1200" s="1">
        <v>44844</v>
      </c>
      <c r="I1200" s="20">
        <v>3</v>
      </c>
      <c r="J1200" s="47">
        <f>Table_Query_from_Mac10[[#This Row],[unit_price]]-(Table_Query_from_Mac10[[#This Row],[unit_price]]*(Table_Query_from_Mac10[[#This Row],[discount_pct]]/100))</f>
        <v>15.054399999999999</v>
      </c>
      <c r="K1200" s="47">
        <f>Table_Query_from_Mac10[[#This Row],[unit_cost]]</f>
        <v>6.19</v>
      </c>
      <c r="L1200" s="47">
        <f>Table_Query_from_Mac10[[#This Row],[Live-cost]]*(1+Table_Query_from_Mac10[[#This Row],[CogsIncreasebyTYPE]])</f>
        <v>6.19</v>
      </c>
      <c r="M1200" s="47">
        <f>Table_Query_from_Mac10[[#This Row],[Live-cost]]*Table_Query_from_Mac10[[#This Row],[qty_to_ship]]</f>
        <v>30.950000000000003</v>
      </c>
      <c r="N1200" s="47">
        <f>IF(Table_Query_from_Mac10[[#This Row],[item_no]]="KDA",-Table_Query_from_Mac10[[#This Row],[unit_price]],Table_Query_from_Mac10[[#This Row],[Net Unit]]*Table_Query_from_Mac10[[#This Row],[qty_to_ship]])</f>
        <v>75.271999999999991</v>
      </c>
      <c r="O1200" s="47">
        <f>SUMIFS(Summary!C:C,Summary!H:H,Table_Query_from_Mac10[[#This Row],[Juiceoc]])</f>
        <v>0</v>
      </c>
      <c r="P1200" s="47">
        <f>SUMIFS(Summary!D:D,Summary!H:H,Table_Query_from_Mac10[[#This Row],[Juiceoc]])</f>
        <v>0</v>
      </c>
      <c r="Q1200" s="47">
        <f>SUMIFS(Summary!E:E,Summary!H:H,Table_Query_from_Mac10[[#This Row],[Juiceoc]])</f>
        <v>0</v>
      </c>
      <c r="R1200" s="47">
        <f>Table_Query_from_Mac10[[#This Row],[Net Unit]]*(1+Table_Query_from_Mac10[[#This Row],[PriceIncreasebyType]])</f>
        <v>15.054399999999999</v>
      </c>
      <c r="S1200" s="47">
        <f>Table_Query_from_Mac10[[#This Row],[UnitPriceFuture]]*Table_Query_from_Mac10[[#This Row],[qtytoShipFuture]]</f>
        <v>75.271999999999991</v>
      </c>
      <c r="T1200" s="47">
        <f>ROUND(Table_Query_from_Mac10[[#This Row],[qty_to_ship]]*(1+Table_Query_from_Mac10[[#This Row],[VolumeIncreasebyType]]),0)</f>
        <v>5</v>
      </c>
      <c r="U1200" s="47">
        <f>Table_Query_from_Mac10[[#This Row],[qtytoShipFuture]]*Table_Query_from_Mac10[[#This Row],[Future-cost]]</f>
        <v>30.950000000000003</v>
      </c>
      <c r="V1200" s="47">
        <f>Table_Query_from_Mac10[[#This Row],[qtytoShipFuture]]-Table_Query_from_Mac10[[#This Row],[qty_to_ship]]</f>
        <v>0</v>
      </c>
      <c r="W1200" s="47">
        <f>Table_Query_from_Mac10[[#This Row],[UnitPriceFuture]]</f>
        <v>15.054399999999999</v>
      </c>
      <c r="X1200" s="47">
        <f>Table_Query_from_Mac10[[#This Row],[Unit Increase]]*Table_Query_from_Mac10[[#This Row],[UnitPriceFuture]]</f>
        <v>0</v>
      </c>
      <c r="Y1200" s="47">
        <f>Table_Query_from_Mac10[[#This Row],[Unit Increase]]*Table_Query_from_Mac10[[#This Row],[Future-cost]]</f>
        <v>0</v>
      </c>
      <c r="Z1200" s="47">
        <f>-(Table_Query_from_Mac10[[#This Row],[Incremental Sales]]+((Table_Query_from_Mac10[[#This Row],[Incremental Sales]]*-(SUM(Summary!$S$8:$S$9)))))*Summary!$S$18</f>
        <v>0</v>
      </c>
      <c r="AA1200" s="47">
        <f>IFERROR(Table_Query_from_Mac10[[#This Row],[Incremental Cost]]/Table_Query_from_Mac10[[#This Row],[Incremental Sales]],0)</f>
        <v>0</v>
      </c>
      <c r="AB1200" s="47">
        <f>IFERROR(Table_Query_from_Mac10[[#This Row],[TotalCostFuture]]/Table_Query_from_Mac10[[#This Row],[totalsalesFuture]],0)</f>
        <v>0.41117547029439905</v>
      </c>
      <c r="AN1200" s="30">
        <v>20</v>
      </c>
      <c r="AO1200">
        <f t="shared" si="36"/>
        <v>5</v>
      </c>
      <c r="AQ1200" s="30">
        <v>44.34</v>
      </c>
      <c r="AR1200">
        <f t="shared" si="37"/>
        <v>15.52</v>
      </c>
    </row>
    <row r="1201" spans="1:44" x14ac:dyDescent="0.25">
      <c r="A1201">
        <v>90085</v>
      </c>
      <c r="B1201">
        <v>15</v>
      </c>
      <c r="C1201" t="s">
        <v>55</v>
      </c>
      <c r="D1201" t="s">
        <v>81</v>
      </c>
      <c r="E1201">
        <v>5</v>
      </c>
      <c r="F1201">
        <v>9.06</v>
      </c>
      <c r="G1201">
        <v>22.85</v>
      </c>
      <c r="H1201" s="1">
        <v>44844</v>
      </c>
      <c r="I1201" s="20">
        <v>3</v>
      </c>
      <c r="J1201" s="47">
        <f>Table_Query_from_Mac10[[#This Row],[unit_price]]-(Table_Query_from_Mac10[[#This Row],[unit_price]]*(Table_Query_from_Mac10[[#This Row],[discount_pct]]/100))</f>
        <v>22.1645</v>
      </c>
      <c r="K1201" s="47">
        <f>Table_Query_from_Mac10[[#This Row],[unit_cost]]</f>
        <v>9.06</v>
      </c>
      <c r="L1201" s="47">
        <f>Table_Query_from_Mac10[[#This Row],[Live-cost]]*(1+Table_Query_from_Mac10[[#This Row],[CogsIncreasebyTYPE]])</f>
        <v>9.06</v>
      </c>
      <c r="M1201" s="47">
        <f>Table_Query_from_Mac10[[#This Row],[Live-cost]]*Table_Query_from_Mac10[[#This Row],[qty_to_ship]]</f>
        <v>45.300000000000004</v>
      </c>
      <c r="N1201" s="47">
        <f>IF(Table_Query_from_Mac10[[#This Row],[item_no]]="KDA",-Table_Query_from_Mac10[[#This Row],[unit_price]],Table_Query_from_Mac10[[#This Row],[Net Unit]]*Table_Query_from_Mac10[[#This Row],[qty_to_ship]])</f>
        <v>110.82250000000001</v>
      </c>
      <c r="O1201" s="47">
        <f>SUMIFS(Summary!C:C,Summary!H:H,Table_Query_from_Mac10[[#This Row],[Juiceoc]])</f>
        <v>0</v>
      </c>
      <c r="P1201" s="47">
        <f>SUMIFS(Summary!D:D,Summary!H:H,Table_Query_from_Mac10[[#This Row],[Juiceoc]])</f>
        <v>0</v>
      </c>
      <c r="Q1201" s="47">
        <f>SUMIFS(Summary!E:E,Summary!H:H,Table_Query_from_Mac10[[#This Row],[Juiceoc]])</f>
        <v>0</v>
      </c>
      <c r="R1201" s="47">
        <f>Table_Query_from_Mac10[[#This Row],[Net Unit]]*(1+Table_Query_from_Mac10[[#This Row],[PriceIncreasebyType]])</f>
        <v>22.1645</v>
      </c>
      <c r="S1201" s="47">
        <f>Table_Query_from_Mac10[[#This Row],[UnitPriceFuture]]*Table_Query_from_Mac10[[#This Row],[qtytoShipFuture]]</f>
        <v>110.82250000000001</v>
      </c>
      <c r="T1201" s="47">
        <f>ROUND(Table_Query_from_Mac10[[#This Row],[qty_to_ship]]*(1+Table_Query_from_Mac10[[#This Row],[VolumeIncreasebyType]]),0)</f>
        <v>5</v>
      </c>
      <c r="U1201" s="47">
        <f>Table_Query_from_Mac10[[#This Row],[qtytoShipFuture]]*Table_Query_from_Mac10[[#This Row],[Future-cost]]</f>
        <v>45.300000000000004</v>
      </c>
      <c r="V1201" s="47">
        <f>Table_Query_from_Mac10[[#This Row],[qtytoShipFuture]]-Table_Query_from_Mac10[[#This Row],[qty_to_ship]]</f>
        <v>0</v>
      </c>
      <c r="W1201" s="47">
        <f>Table_Query_from_Mac10[[#This Row],[UnitPriceFuture]]</f>
        <v>22.1645</v>
      </c>
      <c r="X1201" s="47">
        <f>Table_Query_from_Mac10[[#This Row],[Unit Increase]]*Table_Query_from_Mac10[[#This Row],[UnitPriceFuture]]</f>
        <v>0</v>
      </c>
      <c r="Y1201" s="47">
        <f>Table_Query_from_Mac10[[#This Row],[Unit Increase]]*Table_Query_from_Mac10[[#This Row],[Future-cost]]</f>
        <v>0</v>
      </c>
      <c r="Z1201" s="47">
        <f>-(Table_Query_from_Mac10[[#This Row],[Incremental Sales]]+((Table_Query_from_Mac10[[#This Row],[Incremental Sales]]*-(SUM(Summary!$S$8:$S$9)))))*Summary!$S$18</f>
        <v>0</v>
      </c>
      <c r="AA1201" s="47">
        <f>IFERROR(Table_Query_from_Mac10[[#This Row],[Incremental Cost]]/Table_Query_from_Mac10[[#This Row],[Incremental Sales]],0)</f>
        <v>0</v>
      </c>
      <c r="AB1201" s="47">
        <f>IFERROR(Table_Query_from_Mac10[[#This Row],[TotalCostFuture]]/Table_Query_from_Mac10[[#This Row],[totalsalesFuture]],0)</f>
        <v>0.40876175866814052</v>
      </c>
      <c r="AN1201" s="31">
        <v>20</v>
      </c>
      <c r="AO1201">
        <f t="shared" si="36"/>
        <v>5</v>
      </c>
      <c r="AQ1201" s="31">
        <v>65.290000000000006</v>
      </c>
      <c r="AR1201">
        <f t="shared" si="37"/>
        <v>22.85</v>
      </c>
    </row>
    <row r="1202" spans="1:44" x14ac:dyDescent="0.25">
      <c r="A1202">
        <v>90085</v>
      </c>
      <c r="B1202">
        <v>2</v>
      </c>
      <c r="C1202" t="s">
        <v>56</v>
      </c>
      <c r="D1202" t="s">
        <v>81</v>
      </c>
      <c r="E1202">
        <v>2</v>
      </c>
      <c r="F1202">
        <v>5.82</v>
      </c>
      <c r="G1202">
        <v>14.98</v>
      </c>
      <c r="H1202" s="1">
        <v>44854</v>
      </c>
      <c r="I1202" s="20">
        <v>3</v>
      </c>
      <c r="J1202" s="47">
        <f>Table_Query_from_Mac10[[#This Row],[unit_price]]-(Table_Query_from_Mac10[[#This Row],[unit_price]]*(Table_Query_from_Mac10[[#This Row],[discount_pct]]/100))</f>
        <v>14.5306</v>
      </c>
      <c r="K1202" s="47">
        <f>Table_Query_from_Mac10[[#This Row],[unit_cost]]</f>
        <v>5.82</v>
      </c>
      <c r="L1202" s="47">
        <f>Table_Query_from_Mac10[[#This Row],[Live-cost]]*(1+Table_Query_from_Mac10[[#This Row],[CogsIncreasebyTYPE]])</f>
        <v>5.82</v>
      </c>
      <c r="M1202" s="47">
        <f>Table_Query_from_Mac10[[#This Row],[Live-cost]]*Table_Query_from_Mac10[[#This Row],[qty_to_ship]]</f>
        <v>11.64</v>
      </c>
      <c r="N1202" s="47">
        <f>IF(Table_Query_from_Mac10[[#This Row],[item_no]]="KDA",-Table_Query_from_Mac10[[#This Row],[unit_price]],Table_Query_from_Mac10[[#This Row],[Net Unit]]*Table_Query_from_Mac10[[#This Row],[qty_to_ship]])</f>
        <v>29.061199999999999</v>
      </c>
      <c r="O1202" s="47">
        <f>SUMIFS(Summary!C:C,Summary!H:H,Table_Query_from_Mac10[[#This Row],[Juiceoc]])</f>
        <v>0</v>
      </c>
      <c r="P1202" s="47">
        <f>SUMIFS(Summary!D:D,Summary!H:H,Table_Query_from_Mac10[[#This Row],[Juiceoc]])</f>
        <v>0</v>
      </c>
      <c r="Q1202" s="47">
        <f>SUMIFS(Summary!E:E,Summary!H:H,Table_Query_from_Mac10[[#This Row],[Juiceoc]])</f>
        <v>0</v>
      </c>
      <c r="R1202" s="47">
        <f>Table_Query_from_Mac10[[#This Row],[Net Unit]]*(1+Table_Query_from_Mac10[[#This Row],[PriceIncreasebyType]])</f>
        <v>14.5306</v>
      </c>
      <c r="S1202" s="47">
        <f>Table_Query_from_Mac10[[#This Row],[UnitPriceFuture]]*Table_Query_from_Mac10[[#This Row],[qtytoShipFuture]]</f>
        <v>29.061199999999999</v>
      </c>
      <c r="T1202" s="47">
        <f>ROUND(Table_Query_from_Mac10[[#This Row],[qty_to_ship]]*(1+Table_Query_from_Mac10[[#This Row],[VolumeIncreasebyType]]),0)</f>
        <v>2</v>
      </c>
      <c r="U1202" s="47">
        <f>Table_Query_from_Mac10[[#This Row],[qtytoShipFuture]]*Table_Query_from_Mac10[[#This Row],[Future-cost]]</f>
        <v>11.64</v>
      </c>
      <c r="V1202" s="47">
        <f>Table_Query_from_Mac10[[#This Row],[qtytoShipFuture]]-Table_Query_from_Mac10[[#This Row],[qty_to_ship]]</f>
        <v>0</v>
      </c>
      <c r="W1202" s="47">
        <f>Table_Query_from_Mac10[[#This Row],[UnitPriceFuture]]</f>
        <v>14.5306</v>
      </c>
      <c r="X1202" s="47">
        <f>Table_Query_from_Mac10[[#This Row],[Unit Increase]]*Table_Query_from_Mac10[[#This Row],[UnitPriceFuture]]</f>
        <v>0</v>
      </c>
      <c r="Y1202" s="47">
        <f>Table_Query_from_Mac10[[#This Row],[Unit Increase]]*Table_Query_from_Mac10[[#This Row],[Future-cost]]</f>
        <v>0</v>
      </c>
      <c r="Z1202" s="47">
        <f>-(Table_Query_from_Mac10[[#This Row],[Incremental Sales]]+((Table_Query_from_Mac10[[#This Row],[Incremental Sales]]*-(SUM(Summary!$S$8:$S$9)))))*Summary!$S$18</f>
        <v>0</v>
      </c>
      <c r="AA1202" s="47">
        <f>IFERROR(Table_Query_from_Mac10[[#This Row],[Incremental Cost]]/Table_Query_from_Mac10[[#This Row],[Incremental Sales]],0)</f>
        <v>0</v>
      </c>
      <c r="AB1202" s="47">
        <f>IFERROR(Table_Query_from_Mac10[[#This Row],[TotalCostFuture]]/Table_Query_from_Mac10[[#This Row],[totalsalesFuture]],0)</f>
        <v>0.40053404539385851</v>
      </c>
      <c r="AN1202" s="30">
        <v>6</v>
      </c>
      <c r="AO1202">
        <f t="shared" si="36"/>
        <v>2</v>
      </c>
      <c r="AQ1202" s="30">
        <v>42.81</v>
      </c>
      <c r="AR1202">
        <f t="shared" si="37"/>
        <v>14.98</v>
      </c>
    </row>
    <row r="1203" spans="1:44" x14ac:dyDescent="0.25">
      <c r="A1203">
        <v>90085</v>
      </c>
      <c r="B1203">
        <v>10</v>
      </c>
      <c r="C1203" t="s">
        <v>55</v>
      </c>
      <c r="D1203" t="s">
        <v>81</v>
      </c>
      <c r="E1203">
        <v>2</v>
      </c>
      <c r="F1203">
        <v>3.08</v>
      </c>
      <c r="G1203">
        <v>6.53</v>
      </c>
      <c r="H1203" s="1">
        <v>44854</v>
      </c>
      <c r="I1203" s="20">
        <v>3</v>
      </c>
      <c r="J1203" s="47">
        <f>Table_Query_from_Mac10[[#This Row],[unit_price]]-(Table_Query_from_Mac10[[#This Row],[unit_price]]*(Table_Query_from_Mac10[[#This Row],[discount_pct]]/100))</f>
        <v>6.3341000000000003</v>
      </c>
      <c r="K1203" s="47">
        <f>Table_Query_from_Mac10[[#This Row],[unit_cost]]</f>
        <v>3.08</v>
      </c>
      <c r="L1203" s="47">
        <f>Table_Query_from_Mac10[[#This Row],[Live-cost]]*(1+Table_Query_from_Mac10[[#This Row],[CogsIncreasebyTYPE]])</f>
        <v>3.08</v>
      </c>
      <c r="M1203" s="47">
        <f>Table_Query_from_Mac10[[#This Row],[Live-cost]]*Table_Query_from_Mac10[[#This Row],[qty_to_ship]]</f>
        <v>6.16</v>
      </c>
      <c r="N1203" s="47">
        <f>IF(Table_Query_from_Mac10[[#This Row],[item_no]]="KDA",-Table_Query_from_Mac10[[#This Row],[unit_price]],Table_Query_from_Mac10[[#This Row],[Net Unit]]*Table_Query_from_Mac10[[#This Row],[qty_to_ship]])</f>
        <v>12.668200000000001</v>
      </c>
      <c r="O1203" s="47">
        <f>SUMIFS(Summary!C:C,Summary!H:H,Table_Query_from_Mac10[[#This Row],[Juiceoc]])</f>
        <v>0</v>
      </c>
      <c r="P1203" s="47">
        <f>SUMIFS(Summary!D:D,Summary!H:H,Table_Query_from_Mac10[[#This Row],[Juiceoc]])</f>
        <v>0</v>
      </c>
      <c r="Q1203" s="47">
        <f>SUMIFS(Summary!E:E,Summary!H:H,Table_Query_from_Mac10[[#This Row],[Juiceoc]])</f>
        <v>0</v>
      </c>
      <c r="R1203" s="47">
        <f>Table_Query_from_Mac10[[#This Row],[Net Unit]]*(1+Table_Query_from_Mac10[[#This Row],[PriceIncreasebyType]])</f>
        <v>6.3341000000000003</v>
      </c>
      <c r="S1203" s="47">
        <f>Table_Query_from_Mac10[[#This Row],[UnitPriceFuture]]*Table_Query_from_Mac10[[#This Row],[qtytoShipFuture]]</f>
        <v>12.668200000000001</v>
      </c>
      <c r="T1203" s="47">
        <f>ROUND(Table_Query_from_Mac10[[#This Row],[qty_to_ship]]*(1+Table_Query_from_Mac10[[#This Row],[VolumeIncreasebyType]]),0)</f>
        <v>2</v>
      </c>
      <c r="U1203" s="47">
        <f>Table_Query_from_Mac10[[#This Row],[qtytoShipFuture]]*Table_Query_from_Mac10[[#This Row],[Future-cost]]</f>
        <v>6.16</v>
      </c>
      <c r="V1203" s="47">
        <f>Table_Query_from_Mac10[[#This Row],[qtytoShipFuture]]-Table_Query_from_Mac10[[#This Row],[qty_to_ship]]</f>
        <v>0</v>
      </c>
      <c r="W1203" s="47">
        <f>Table_Query_from_Mac10[[#This Row],[UnitPriceFuture]]</f>
        <v>6.3341000000000003</v>
      </c>
      <c r="X1203" s="47">
        <f>Table_Query_from_Mac10[[#This Row],[Unit Increase]]*Table_Query_from_Mac10[[#This Row],[UnitPriceFuture]]</f>
        <v>0</v>
      </c>
      <c r="Y1203" s="47">
        <f>Table_Query_from_Mac10[[#This Row],[Unit Increase]]*Table_Query_from_Mac10[[#This Row],[Future-cost]]</f>
        <v>0</v>
      </c>
      <c r="Z1203" s="47">
        <f>-(Table_Query_from_Mac10[[#This Row],[Incremental Sales]]+((Table_Query_from_Mac10[[#This Row],[Incremental Sales]]*-(SUM(Summary!$S$8:$S$9)))))*Summary!$S$18</f>
        <v>0</v>
      </c>
      <c r="AA1203" s="47">
        <f>IFERROR(Table_Query_from_Mac10[[#This Row],[Incremental Cost]]/Table_Query_from_Mac10[[#This Row],[Incremental Sales]],0)</f>
        <v>0</v>
      </c>
      <c r="AB1203" s="47">
        <f>IFERROR(Table_Query_from_Mac10[[#This Row],[TotalCostFuture]]/Table_Query_from_Mac10[[#This Row],[totalsalesFuture]],0)</f>
        <v>0.48625692679307242</v>
      </c>
      <c r="AN1203" s="31">
        <v>6</v>
      </c>
      <c r="AO1203">
        <f t="shared" si="36"/>
        <v>2</v>
      </c>
      <c r="AQ1203" s="31">
        <v>18.66</v>
      </c>
      <c r="AR1203">
        <f t="shared" si="37"/>
        <v>6.53</v>
      </c>
    </row>
    <row r="1204" spans="1:44" x14ac:dyDescent="0.25">
      <c r="A1204">
        <v>90118</v>
      </c>
      <c r="B1204">
        <v>1</v>
      </c>
      <c r="C1204" t="s">
        <v>55</v>
      </c>
      <c r="D1204" t="s">
        <v>81</v>
      </c>
      <c r="E1204">
        <v>8</v>
      </c>
      <c r="F1204">
        <v>7.37</v>
      </c>
      <c r="G1204">
        <v>18.14</v>
      </c>
      <c r="H1204" s="1">
        <v>44838</v>
      </c>
      <c r="I1204" s="20">
        <v>0</v>
      </c>
      <c r="J1204" s="47">
        <f>Table_Query_from_Mac10[[#This Row],[unit_price]]-(Table_Query_from_Mac10[[#This Row],[unit_price]]*(Table_Query_from_Mac10[[#This Row],[discount_pct]]/100))</f>
        <v>18.14</v>
      </c>
      <c r="K1204" s="47">
        <f>Table_Query_from_Mac10[[#This Row],[unit_cost]]</f>
        <v>7.37</v>
      </c>
      <c r="L1204" s="47">
        <f>Table_Query_from_Mac10[[#This Row],[Live-cost]]*(1+Table_Query_from_Mac10[[#This Row],[CogsIncreasebyTYPE]])</f>
        <v>7.37</v>
      </c>
      <c r="M1204" s="47">
        <f>Table_Query_from_Mac10[[#This Row],[Live-cost]]*Table_Query_from_Mac10[[#This Row],[qty_to_ship]]</f>
        <v>58.96</v>
      </c>
      <c r="N1204" s="47">
        <f>IF(Table_Query_from_Mac10[[#This Row],[item_no]]="KDA",-Table_Query_from_Mac10[[#This Row],[unit_price]],Table_Query_from_Mac10[[#This Row],[Net Unit]]*Table_Query_from_Mac10[[#This Row],[qty_to_ship]])</f>
        <v>145.12</v>
      </c>
      <c r="O1204" s="47">
        <f>SUMIFS(Summary!C:C,Summary!H:H,Table_Query_from_Mac10[[#This Row],[Juiceoc]])</f>
        <v>0</v>
      </c>
      <c r="P1204" s="47">
        <f>SUMIFS(Summary!D:D,Summary!H:H,Table_Query_from_Mac10[[#This Row],[Juiceoc]])</f>
        <v>0</v>
      </c>
      <c r="Q1204" s="47">
        <f>SUMIFS(Summary!E:E,Summary!H:H,Table_Query_from_Mac10[[#This Row],[Juiceoc]])</f>
        <v>0</v>
      </c>
      <c r="R1204" s="47">
        <f>Table_Query_from_Mac10[[#This Row],[Net Unit]]*(1+Table_Query_from_Mac10[[#This Row],[PriceIncreasebyType]])</f>
        <v>18.14</v>
      </c>
      <c r="S1204" s="47">
        <f>Table_Query_from_Mac10[[#This Row],[UnitPriceFuture]]*Table_Query_from_Mac10[[#This Row],[qtytoShipFuture]]</f>
        <v>145.12</v>
      </c>
      <c r="T1204" s="47">
        <f>ROUND(Table_Query_from_Mac10[[#This Row],[qty_to_ship]]*(1+Table_Query_from_Mac10[[#This Row],[VolumeIncreasebyType]]),0)</f>
        <v>8</v>
      </c>
      <c r="U1204" s="47">
        <f>Table_Query_from_Mac10[[#This Row],[qtytoShipFuture]]*Table_Query_from_Mac10[[#This Row],[Future-cost]]</f>
        <v>58.96</v>
      </c>
      <c r="V1204" s="47">
        <f>Table_Query_from_Mac10[[#This Row],[qtytoShipFuture]]-Table_Query_from_Mac10[[#This Row],[qty_to_ship]]</f>
        <v>0</v>
      </c>
      <c r="W1204" s="47">
        <f>Table_Query_from_Mac10[[#This Row],[UnitPriceFuture]]</f>
        <v>18.14</v>
      </c>
      <c r="X1204" s="47">
        <f>Table_Query_from_Mac10[[#This Row],[Unit Increase]]*Table_Query_from_Mac10[[#This Row],[UnitPriceFuture]]</f>
        <v>0</v>
      </c>
      <c r="Y1204" s="47">
        <f>Table_Query_from_Mac10[[#This Row],[Unit Increase]]*Table_Query_from_Mac10[[#This Row],[Future-cost]]</f>
        <v>0</v>
      </c>
      <c r="Z1204" s="47">
        <f>-(Table_Query_from_Mac10[[#This Row],[Incremental Sales]]+((Table_Query_from_Mac10[[#This Row],[Incremental Sales]]*-(SUM(Summary!$S$8:$S$9)))))*Summary!$S$18</f>
        <v>0</v>
      </c>
      <c r="AA1204" s="47">
        <f>IFERROR(Table_Query_from_Mac10[[#This Row],[Incremental Cost]]/Table_Query_from_Mac10[[#This Row],[Incremental Sales]],0)</f>
        <v>0</v>
      </c>
      <c r="AB1204" s="47">
        <f>IFERROR(Table_Query_from_Mac10[[#This Row],[TotalCostFuture]]/Table_Query_from_Mac10[[#This Row],[totalsalesFuture]],0)</f>
        <v>0.40628445424476295</v>
      </c>
      <c r="AN1204" s="30">
        <v>31</v>
      </c>
      <c r="AO1204">
        <f t="shared" si="36"/>
        <v>8</v>
      </c>
      <c r="AQ1204" s="30">
        <v>51.83</v>
      </c>
      <c r="AR1204">
        <f t="shared" si="37"/>
        <v>18.14</v>
      </c>
    </row>
    <row r="1205" spans="1:44" x14ac:dyDescent="0.25">
      <c r="A1205">
        <v>90118</v>
      </c>
      <c r="B1205">
        <v>2</v>
      </c>
      <c r="C1205" t="s">
        <v>55</v>
      </c>
      <c r="D1205" t="s">
        <v>81</v>
      </c>
      <c r="E1205">
        <v>3</v>
      </c>
      <c r="F1205">
        <v>13.68</v>
      </c>
      <c r="G1205">
        <v>36.54</v>
      </c>
      <c r="H1205" s="1">
        <v>44838</v>
      </c>
      <c r="I1205" s="20">
        <v>0</v>
      </c>
      <c r="J1205" s="47">
        <f>Table_Query_from_Mac10[[#This Row],[unit_price]]-(Table_Query_from_Mac10[[#This Row],[unit_price]]*(Table_Query_from_Mac10[[#This Row],[discount_pct]]/100))</f>
        <v>36.54</v>
      </c>
      <c r="K1205" s="47">
        <f>Table_Query_from_Mac10[[#This Row],[unit_cost]]</f>
        <v>13.68</v>
      </c>
      <c r="L1205" s="47">
        <f>Table_Query_from_Mac10[[#This Row],[Live-cost]]*(1+Table_Query_from_Mac10[[#This Row],[CogsIncreasebyTYPE]])</f>
        <v>13.68</v>
      </c>
      <c r="M1205" s="47">
        <f>Table_Query_from_Mac10[[#This Row],[Live-cost]]*Table_Query_from_Mac10[[#This Row],[qty_to_ship]]</f>
        <v>41.04</v>
      </c>
      <c r="N1205" s="47">
        <f>IF(Table_Query_from_Mac10[[#This Row],[item_no]]="KDA",-Table_Query_from_Mac10[[#This Row],[unit_price]],Table_Query_from_Mac10[[#This Row],[Net Unit]]*Table_Query_from_Mac10[[#This Row],[qty_to_ship]])</f>
        <v>109.62</v>
      </c>
      <c r="O1205" s="47">
        <f>SUMIFS(Summary!C:C,Summary!H:H,Table_Query_from_Mac10[[#This Row],[Juiceoc]])</f>
        <v>0</v>
      </c>
      <c r="P1205" s="47">
        <f>SUMIFS(Summary!D:D,Summary!H:H,Table_Query_from_Mac10[[#This Row],[Juiceoc]])</f>
        <v>0</v>
      </c>
      <c r="Q1205" s="47">
        <f>SUMIFS(Summary!E:E,Summary!H:H,Table_Query_from_Mac10[[#This Row],[Juiceoc]])</f>
        <v>0</v>
      </c>
      <c r="R1205" s="47">
        <f>Table_Query_from_Mac10[[#This Row],[Net Unit]]*(1+Table_Query_from_Mac10[[#This Row],[PriceIncreasebyType]])</f>
        <v>36.54</v>
      </c>
      <c r="S1205" s="47">
        <f>Table_Query_from_Mac10[[#This Row],[UnitPriceFuture]]*Table_Query_from_Mac10[[#This Row],[qtytoShipFuture]]</f>
        <v>109.62</v>
      </c>
      <c r="T1205" s="47">
        <f>ROUND(Table_Query_from_Mac10[[#This Row],[qty_to_ship]]*(1+Table_Query_from_Mac10[[#This Row],[VolumeIncreasebyType]]),0)</f>
        <v>3</v>
      </c>
      <c r="U1205" s="47">
        <f>Table_Query_from_Mac10[[#This Row],[qtytoShipFuture]]*Table_Query_from_Mac10[[#This Row],[Future-cost]]</f>
        <v>41.04</v>
      </c>
      <c r="V1205" s="47">
        <f>Table_Query_from_Mac10[[#This Row],[qtytoShipFuture]]-Table_Query_from_Mac10[[#This Row],[qty_to_ship]]</f>
        <v>0</v>
      </c>
      <c r="W1205" s="47">
        <f>Table_Query_from_Mac10[[#This Row],[UnitPriceFuture]]</f>
        <v>36.54</v>
      </c>
      <c r="X1205" s="47">
        <f>Table_Query_from_Mac10[[#This Row],[Unit Increase]]*Table_Query_from_Mac10[[#This Row],[UnitPriceFuture]]</f>
        <v>0</v>
      </c>
      <c r="Y1205" s="47">
        <f>Table_Query_from_Mac10[[#This Row],[Unit Increase]]*Table_Query_from_Mac10[[#This Row],[Future-cost]]</f>
        <v>0</v>
      </c>
      <c r="Z1205" s="47">
        <f>-(Table_Query_from_Mac10[[#This Row],[Incremental Sales]]+((Table_Query_from_Mac10[[#This Row],[Incremental Sales]]*-(SUM(Summary!$S$8:$S$9)))))*Summary!$S$18</f>
        <v>0</v>
      </c>
      <c r="AA1205" s="47">
        <f>IFERROR(Table_Query_from_Mac10[[#This Row],[Incremental Cost]]/Table_Query_from_Mac10[[#This Row],[Incremental Sales]],0)</f>
        <v>0</v>
      </c>
      <c r="AB1205" s="47">
        <f>IFERROR(Table_Query_from_Mac10[[#This Row],[TotalCostFuture]]/Table_Query_from_Mac10[[#This Row],[totalsalesFuture]],0)</f>
        <v>0.37438423645320196</v>
      </c>
      <c r="AN1205" s="31">
        <v>12</v>
      </c>
      <c r="AO1205">
        <f t="shared" si="36"/>
        <v>3</v>
      </c>
      <c r="AQ1205" s="31">
        <v>104.4</v>
      </c>
      <c r="AR1205">
        <f t="shared" si="37"/>
        <v>36.54</v>
      </c>
    </row>
    <row r="1206" spans="1:44" x14ac:dyDescent="0.25">
      <c r="A1206">
        <v>90118</v>
      </c>
      <c r="B1206">
        <v>3</v>
      </c>
      <c r="C1206" t="s">
        <v>55</v>
      </c>
      <c r="D1206" t="s">
        <v>81</v>
      </c>
      <c r="E1206">
        <v>14</v>
      </c>
      <c r="F1206">
        <v>5.49</v>
      </c>
      <c r="G1206">
        <v>13.35</v>
      </c>
      <c r="H1206" s="1">
        <v>44838</v>
      </c>
      <c r="I1206" s="20">
        <v>0</v>
      </c>
      <c r="J1206" s="47">
        <f>Table_Query_from_Mac10[[#This Row],[unit_price]]-(Table_Query_from_Mac10[[#This Row],[unit_price]]*(Table_Query_from_Mac10[[#This Row],[discount_pct]]/100))</f>
        <v>13.35</v>
      </c>
      <c r="K1206" s="47">
        <f>Table_Query_from_Mac10[[#This Row],[unit_cost]]</f>
        <v>5.49</v>
      </c>
      <c r="L1206" s="47">
        <f>Table_Query_from_Mac10[[#This Row],[Live-cost]]*(1+Table_Query_from_Mac10[[#This Row],[CogsIncreasebyTYPE]])</f>
        <v>5.49</v>
      </c>
      <c r="M1206" s="47">
        <f>Table_Query_from_Mac10[[#This Row],[Live-cost]]*Table_Query_from_Mac10[[#This Row],[qty_to_ship]]</f>
        <v>76.86</v>
      </c>
      <c r="N1206" s="47">
        <f>IF(Table_Query_from_Mac10[[#This Row],[item_no]]="KDA",-Table_Query_from_Mac10[[#This Row],[unit_price]],Table_Query_from_Mac10[[#This Row],[Net Unit]]*Table_Query_from_Mac10[[#This Row],[qty_to_ship]])</f>
        <v>186.9</v>
      </c>
      <c r="O1206" s="47">
        <f>SUMIFS(Summary!C:C,Summary!H:H,Table_Query_from_Mac10[[#This Row],[Juiceoc]])</f>
        <v>0</v>
      </c>
      <c r="P1206" s="47">
        <f>SUMIFS(Summary!D:D,Summary!H:H,Table_Query_from_Mac10[[#This Row],[Juiceoc]])</f>
        <v>0</v>
      </c>
      <c r="Q1206" s="47">
        <f>SUMIFS(Summary!E:E,Summary!H:H,Table_Query_from_Mac10[[#This Row],[Juiceoc]])</f>
        <v>0</v>
      </c>
      <c r="R1206" s="47">
        <f>Table_Query_from_Mac10[[#This Row],[Net Unit]]*(1+Table_Query_from_Mac10[[#This Row],[PriceIncreasebyType]])</f>
        <v>13.35</v>
      </c>
      <c r="S1206" s="47">
        <f>Table_Query_from_Mac10[[#This Row],[UnitPriceFuture]]*Table_Query_from_Mac10[[#This Row],[qtytoShipFuture]]</f>
        <v>186.9</v>
      </c>
      <c r="T1206" s="47">
        <f>ROUND(Table_Query_from_Mac10[[#This Row],[qty_to_ship]]*(1+Table_Query_from_Mac10[[#This Row],[VolumeIncreasebyType]]),0)</f>
        <v>14</v>
      </c>
      <c r="U1206" s="47">
        <f>Table_Query_from_Mac10[[#This Row],[qtytoShipFuture]]*Table_Query_from_Mac10[[#This Row],[Future-cost]]</f>
        <v>76.86</v>
      </c>
      <c r="V1206" s="47">
        <f>Table_Query_from_Mac10[[#This Row],[qtytoShipFuture]]-Table_Query_from_Mac10[[#This Row],[qty_to_ship]]</f>
        <v>0</v>
      </c>
      <c r="W1206" s="47">
        <f>Table_Query_from_Mac10[[#This Row],[UnitPriceFuture]]</f>
        <v>13.35</v>
      </c>
      <c r="X1206" s="47">
        <f>Table_Query_from_Mac10[[#This Row],[Unit Increase]]*Table_Query_from_Mac10[[#This Row],[UnitPriceFuture]]</f>
        <v>0</v>
      </c>
      <c r="Y1206" s="47">
        <f>Table_Query_from_Mac10[[#This Row],[Unit Increase]]*Table_Query_from_Mac10[[#This Row],[Future-cost]]</f>
        <v>0</v>
      </c>
      <c r="Z1206" s="47">
        <f>-(Table_Query_from_Mac10[[#This Row],[Incremental Sales]]+((Table_Query_from_Mac10[[#This Row],[Incremental Sales]]*-(SUM(Summary!$S$8:$S$9)))))*Summary!$S$18</f>
        <v>0</v>
      </c>
      <c r="AA1206" s="47">
        <f>IFERROR(Table_Query_from_Mac10[[#This Row],[Incremental Cost]]/Table_Query_from_Mac10[[#This Row],[Incremental Sales]],0)</f>
        <v>0</v>
      </c>
      <c r="AB1206" s="47">
        <f>IFERROR(Table_Query_from_Mac10[[#This Row],[TotalCostFuture]]/Table_Query_from_Mac10[[#This Row],[totalsalesFuture]],0)</f>
        <v>0.41123595505617977</v>
      </c>
      <c r="AN1206" s="30">
        <v>54</v>
      </c>
      <c r="AO1206">
        <f t="shared" si="36"/>
        <v>14</v>
      </c>
      <c r="AQ1206" s="30">
        <v>38.15</v>
      </c>
      <c r="AR1206">
        <f t="shared" si="37"/>
        <v>13.35</v>
      </c>
    </row>
    <row r="1207" spans="1:44" x14ac:dyDescent="0.25">
      <c r="A1207">
        <v>90118</v>
      </c>
      <c r="B1207">
        <v>4</v>
      </c>
      <c r="C1207" t="s">
        <v>55</v>
      </c>
      <c r="D1207" t="s">
        <v>81</v>
      </c>
      <c r="E1207">
        <v>24</v>
      </c>
      <c r="F1207">
        <v>6</v>
      </c>
      <c r="G1207">
        <v>14.48</v>
      </c>
      <c r="H1207" s="1">
        <v>44838</v>
      </c>
      <c r="I1207" s="20">
        <v>0</v>
      </c>
      <c r="J1207" s="47">
        <f>Table_Query_from_Mac10[[#This Row],[unit_price]]-(Table_Query_from_Mac10[[#This Row],[unit_price]]*(Table_Query_from_Mac10[[#This Row],[discount_pct]]/100))</f>
        <v>14.48</v>
      </c>
      <c r="K1207" s="47">
        <f>Table_Query_from_Mac10[[#This Row],[unit_cost]]</f>
        <v>6</v>
      </c>
      <c r="L1207" s="47">
        <f>Table_Query_from_Mac10[[#This Row],[Live-cost]]*(1+Table_Query_from_Mac10[[#This Row],[CogsIncreasebyTYPE]])</f>
        <v>6</v>
      </c>
      <c r="M1207" s="47">
        <f>Table_Query_from_Mac10[[#This Row],[Live-cost]]*Table_Query_from_Mac10[[#This Row],[qty_to_ship]]</f>
        <v>144</v>
      </c>
      <c r="N1207" s="47">
        <f>IF(Table_Query_from_Mac10[[#This Row],[item_no]]="KDA",-Table_Query_from_Mac10[[#This Row],[unit_price]],Table_Query_from_Mac10[[#This Row],[Net Unit]]*Table_Query_from_Mac10[[#This Row],[qty_to_ship]])</f>
        <v>347.52</v>
      </c>
      <c r="O1207" s="47">
        <f>SUMIFS(Summary!C:C,Summary!H:H,Table_Query_from_Mac10[[#This Row],[Juiceoc]])</f>
        <v>0</v>
      </c>
      <c r="P1207" s="47">
        <f>SUMIFS(Summary!D:D,Summary!H:H,Table_Query_from_Mac10[[#This Row],[Juiceoc]])</f>
        <v>0</v>
      </c>
      <c r="Q1207" s="47">
        <f>SUMIFS(Summary!E:E,Summary!H:H,Table_Query_from_Mac10[[#This Row],[Juiceoc]])</f>
        <v>0</v>
      </c>
      <c r="R1207" s="47">
        <f>Table_Query_from_Mac10[[#This Row],[Net Unit]]*(1+Table_Query_from_Mac10[[#This Row],[PriceIncreasebyType]])</f>
        <v>14.48</v>
      </c>
      <c r="S1207" s="47">
        <f>Table_Query_from_Mac10[[#This Row],[UnitPriceFuture]]*Table_Query_from_Mac10[[#This Row],[qtytoShipFuture]]</f>
        <v>347.52</v>
      </c>
      <c r="T1207" s="47">
        <f>ROUND(Table_Query_from_Mac10[[#This Row],[qty_to_ship]]*(1+Table_Query_from_Mac10[[#This Row],[VolumeIncreasebyType]]),0)</f>
        <v>24</v>
      </c>
      <c r="U1207" s="47">
        <f>Table_Query_from_Mac10[[#This Row],[qtytoShipFuture]]*Table_Query_from_Mac10[[#This Row],[Future-cost]]</f>
        <v>144</v>
      </c>
      <c r="V1207" s="47">
        <f>Table_Query_from_Mac10[[#This Row],[qtytoShipFuture]]-Table_Query_from_Mac10[[#This Row],[qty_to_ship]]</f>
        <v>0</v>
      </c>
      <c r="W1207" s="47">
        <f>Table_Query_from_Mac10[[#This Row],[UnitPriceFuture]]</f>
        <v>14.48</v>
      </c>
      <c r="X1207" s="47">
        <f>Table_Query_from_Mac10[[#This Row],[Unit Increase]]*Table_Query_from_Mac10[[#This Row],[UnitPriceFuture]]</f>
        <v>0</v>
      </c>
      <c r="Y1207" s="47">
        <f>Table_Query_from_Mac10[[#This Row],[Unit Increase]]*Table_Query_from_Mac10[[#This Row],[Future-cost]]</f>
        <v>0</v>
      </c>
      <c r="Z1207" s="47">
        <f>-(Table_Query_from_Mac10[[#This Row],[Incremental Sales]]+((Table_Query_from_Mac10[[#This Row],[Incremental Sales]]*-(SUM(Summary!$S$8:$S$9)))))*Summary!$S$18</f>
        <v>0</v>
      </c>
      <c r="AA1207" s="47">
        <f>IFERROR(Table_Query_from_Mac10[[#This Row],[Incremental Cost]]/Table_Query_from_Mac10[[#This Row],[Incremental Sales]],0)</f>
        <v>0</v>
      </c>
      <c r="AB1207" s="47">
        <f>IFERROR(Table_Query_from_Mac10[[#This Row],[TotalCostFuture]]/Table_Query_from_Mac10[[#This Row],[totalsalesFuture]],0)</f>
        <v>0.4143646408839779</v>
      </c>
      <c r="AN1207" s="31">
        <v>96</v>
      </c>
      <c r="AO1207">
        <f t="shared" si="36"/>
        <v>24</v>
      </c>
      <c r="AQ1207" s="31">
        <v>41.37</v>
      </c>
      <c r="AR1207">
        <f t="shared" si="37"/>
        <v>14.48</v>
      </c>
    </row>
    <row r="1208" spans="1:44" x14ac:dyDescent="0.25">
      <c r="A1208">
        <v>90119</v>
      </c>
      <c r="B1208">
        <v>1</v>
      </c>
      <c r="C1208" t="s">
        <v>55</v>
      </c>
      <c r="D1208" t="s">
        <v>81</v>
      </c>
      <c r="E1208">
        <v>9</v>
      </c>
      <c r="F1208">
        <v>9.86</v>
      </c>
      <c r="G1208">
        <v>26.47</v>
      </c>
      <c r="H1208" s="1">
        <v>44838</v>
      </c>
      <c r="I1208" s="20">
        <v>0</v>
      </c>
      <c r="J1208" s="47">
        <f>Table_Query_from_Mac10[[#This Row],[unit_price]]-(Table_Query_from_Mac10[[#This Row],[unit_price]]*(Table_Query_from_Mac10[[#This Row],[discount_pct]]/100))</f>
        <v>26.47</v>
      </c>
      <c r="K1208" s="47">
        <f>Table_Query_from_Mac10[[#This Row],[unit_cost]]</f>
        <v>9.86</v>
      </c>
      <c r="L1208" s="47">
        <f>Table_Query_from_Mac10[[#This Row],[Live-cost]]*(1+Table_Query_from_Mac10[[#This Row],[CogsIncreasebyTYPE]])</f>
        <v>9.86</v>
      </c>
      <c r="M1208" s="47">
        <f>Table_Query_from_Mac10[[#This Row],[Live-cost]]*Table_Query_from_Mac10[[#This Row],[qty_to_ship]]</f>
        <v>88.74</v>
      </c>
      <c r="N1208" s="47">
        <f>IF(Table_Query_from_Mac10[[#This Row],[item_no]]="KDA",-Table_Query_from_Mac10[[#This Row],[unit_price]],Table_Query_from_Mac10[[#This Row],[Net Unit]]*Table_Query_from_Mac10[[#This Row],[qty_to_ship]])</f>
        <v>238.23</v>
      </c>
      <c r="O1208" s="47">
        <f>SUMIFS(Summary!C:C,Summary!H:H,Table_Query_from_Mac10[[#This Row],[Juiceoc]])</f>
        <v>0</v>
      </c>
      <c r="P1208" s="47">
        <f>SUMIFS(Summary!D:D,Summary!H:H,Table_Query_from_Mac10[[#This Row],[Juiceoc]])</f>
        <v>0</v>
      </c>
      <c r="Q1208" s="47">
        <f>SUMIFS(Summary!E:E,Summary!H:H,Table_Query_from_Mac10[[#This Row],[Juiceoc]])</f>
        <v>0</v>
      </c>
      <c r="R1208" s="47">
        <f>Table_Query_from_Mac10[[#This Row],[Net Unit]]*(1+Table_Query_from_Mac10[[#This Row],[PriceIncreasebyType]])</f>
        <v>26.47</v>
      </c>
      <c r="S1208" s="47">
        <f>Table_Query_from_Mac10[[#This Row],[UnitPriceFuture]]*Table_Query_from_Mac10[[#This Row],[qtytoShipFuture]]</f>
        <v>238.23</v>
      </c>
      <c r="T1208" s="47">
        <f>ROUND(Table_Query_from_Mac10[[#This Row],[qty_to_ship]]*(1+Table_Query_from_Mac10[[#This Row],[VolumeIncreasebyType]]),0)</f>
        <v>9</v>
      </c>
      <c r="U1208" s="47">
        <f>Table_Query_from_Mac10[[#This Row],[qtytoShipFuture]]*Table_Query_from_Mac10[[#This Row],[Future-cost]]</f>
        <v>88.74</v>
      </c>
      <c r="V1208" s="47">
        <f>Table_Query_from_Mac10[[#This Row],[qtytoShipFuture]]-Table_Query_from_Mac10[[#This Row],[qty_to_ship]]</f>
        <v>0</v>
      </c>
      <c r="W1208" s="47">
        <f>Table_Query_from_Mac10[[#This Row],[UnitPriceFuture]]</f>
        <v>26.47</v>
      </c>
      <c r="X1208" s="47">
        <f>Table_Query_from_Mac10[[#This Row],[Unit Increase]]*Table_Query_from_Mac10[[#This Row],[UnitPriceFuture]]</f>
        <v>0</v>
      </c>
      <c r="Y1208" s="47">
        <f>Table_Query_from_Mac10[[#This Row],[Unit Increase]]*Table_Query_from_Mac10[[#This Row],[Future-cost]]</f>
        <v>0</v>
      </c>
      <c r="Z1208" s="47">
        <f>-(Table_Query_from_Mac10[[#This Row],[Incremental Sales]]+((Table_Query_from_Mac10[[#This Row],[Incremental Sales]]*-(SUM(Summary!$S$8:$S$9)))))*Summary!$S$18</f>
        <v>0</v>
      </c>
      <c r="AA1208" s="47">
        <f>IFERROR(Table_Query_from_Mac10[[#This Row],[Incremental Cost]]/Table_Query_from_Mac10[[#This Row],[Incremental Sales]],0)</f>
        <v>0</v>
      </c>
      <c r="AB1208" s="47">
        <f>IFERROR(Table_Query_from_Mac10[[#This Row],[TotalCostFuture]]/Table_Query_from_Mac10[[#This Row],[totalsalesFuture]],0)</f>
        <v>0.3724971666037023</v>
      </c>
      <c r="AN1208" s="30">
        <v>36</v>
      </c>
      <c r="AO1208">
        <f t="shared" si="36"/>
        <v>9</v>
      </c>
      <c r="AQ1208" s="30">
        <v>75.62</v>
      </c>
      <c r="AR1208">
        <f t="shared" si="37"/>
        <v>26.47</v>
      </c>
    </row>
    <row r="1209" spans="1:44" x14ac:dyDescent="0.25">
      <c r="A1209">
        <v>90119</v>
      </c>
      <c r="B1209">
        <v>2</v>
      </c>
      <c r="C1209" t="s">
        <v>55</v>
      </c>
      <c r="D1209" t="s">
        <v>81</v>
      </c>
      <c r="E1209">
        <v>20</v>
      </c>
      <c r="F1209">
        <v>5.31</v>
      </c>
      <c r="G1209">
        <v>12.95</v>
      </c>
      <c r="H1209" s="1">
        <v>44838</v>
      </c>
      <c r="I1209" s="20">
        <v>0</v>
      </c>
      <c r="J1209" s="47">
        <f>Table_Query_from_Mac10[[#This Row],[unit_price]]-(Table_Query_from_Mac10[[#This Row],[unit_price]]*(Table_Query_from_Mac10[[#This Row],[discount_pct]]/100))</f>
        <v>12.95</v>
      </c>
      <c r="K1209" s="47">
        <f>Table_Query_from_Mac10[[#This Row],[unit_cost]]</f>
        <v>5.31</v>
      </c>
      <c r="L1209" s="47">
        <f>Table_Query_from_Mac10[[#This Row],[Live-cost]]*(1+Table_Query_from_Mac10[[#This Row],[CogsIncreasebyTYPE]])</f>
        <v>5.31</v>
      </c>
      <c r="M1209" s="47">
        <f>Table_Query_from_Mac10[[#This Row],[Live-cost]]*Table_Query_from_Mac10[[#This Row],[qty_to_ship]]</f>
        <v>106.19999999999999</v>
      </c>
      <c r="N1209" s="47">
        <f>IF(Table_Query_from_Mac10[[#This Row],[item_no]]="KDA",-Table_Query_from_Mac10[[#This Row],[unit_price]],Table_Query_from_Mac10[[#This Row],[Net Unit]]*Table_Query_from_Mac10[[#This Row],[qty_to_ship]])</f>
        <v>259</v>
      </c>
      <c r="O1209" s="47">
        <f>SUMIFS(Summary!C:C,Summary!H:H,Table_Query_from_Mac10[[#This Row],[Juiceoc]])</f>
        <v>0</v>
      </c>
      <c r="P1209" s="47">
        <f>SUMIFS(Summary!D:D,Summary!H:H,Table_Query_from_Mac10[[#This Row],[Juiceoc]])</f>
        <v>0</v>
      </c>
      <c r="Q1209" s="47">
        <f>SUMIFS(Summary!E:E,Summary!H:H,Table_Query_from_Mac10[[#This Row],[Juiceoc]])</f>
        <v>0</v>
      </c>
      <c r="R1209" s="47">
        <f>Table_Query_from_Mac10[[#This Row],[Net Unit]]*(1+Table_Query_from_Mac10[[#This Row],[PriceIncreasebyType]])</f>
        <v>12.95</v>
      </c>
      <c r="S1209" s="47">
        <f>Table_Query_from_Mac10[[#This Row],[UnitPriceFuture]]*Table_Query_from_Mac10[[#This Row],[qtytoShipFuture]]</f>
        <v>259</v>
      </c>
      <c r="T1209" s="47">
        <f>ROUND(Table_Query_from_Mac10[[#This Row],[qty_to_ship]]*(1+Table_Query_from_Mac10[[#This Row],[VolumeIncreasebyType]]),0)</f>
        <v>20</v>
      </c>
      <c r="U1209" s="47">
        <f>Table_Query_from_Mac10[[#This Row],[qtytoShipFuture]]*Table_Query_from_Mac10[[#This Row],[Future-cost]]</f>
        <v>106.19999999999999</v>
      </c>
      <c r="V1209" s="47">
        <f>Table_Query_from_Mac10[[#This Row],[qtytoShipFuture]]-Table_Query_from_Mac10[[#This Row],[qty_to_ship]]</f>
        <v>0</v>
      </c>
      <c r="W1209" s="47">
        <f>Table_Query_from_Mac10[[#This Row],[UnitPriceFuture]]</f>
        <v>12.95</v>
      </c>
      <c r="X1209" s="47">
        <f>Table_Query_from_Mac10[[#This Row],[Unit Increase]]*Table_Query_from_Mac10[[#This Row],[UnitPriceFuture]]</f>
        <v>0</v>
      </c>
      <c r="Y1209" s="47">
        <f>Table_Query_from_Mac10[[#This Row],[Unit Increase]]*Table_Query_from_Mac10[[#This Row],[Future-cost]]</f>
        <v>0</v>
      </c>
      <c r="Z1209" s="47">
        <f>-(Table_Query_from_Mac10[[#This Row],[Incremental Sales]]+((Table_Query_from_Mac10[[#This Row],[Incremental Sales]]*-(SUM(Summary!$S$8:$S$9)))))*Summary!$S$18</f>
        <v>0</v>
      </c>
      <c r="AA1209" s="47">
        <f>IFERROR(Table_Query_from_Mac10[[#This Row],[Incremental Cost]]/Table_Query_from_Mac10[[#This Row],[Incremental Sales]],0)</f>
        <v>0</v>
      </c>
      <c r="AB1209" s="47">
        <f>IFERROR(Table_Query_from_Mac10[[#This Row],[TotalCostFuture]]/Table_Query_from_Mac10[[#This Row],[totalsalesFuture]],0)</f>
        <v>0.41003861003860997</v>
      </c>
      <c r="AN1209" s="31">
        <v>80</v>
      </c>
      <c r="AO1209">
        <f t="shared" si="36"/>
        <v>20</v>
      </c>
      <c r="AQ1209" s="31">
        <v>37</v>
      </c>
      <c r="AR1209">
        <f t="shared" si="37"/>
        <v>12.95</v>
      </c>
    </row>
    <row r="1210" spans="1:44" x14ac:dyDescent="0.25">
      <c r="A1210">
        <v>90119</v>
      </c>
      <c r="B1210">
        <v>3</v>
      </c>
      <c r="C1210" t="s">
        <v>55</v>
      </c>
      <c r="D1210" t="s">
        <v>81</v>
      </c>
      <c r="E1210">
        <v>16</v>
      </c>
      <c r="F1210">
        <v>5.81</v>
      </c>
      <c r="G1210">
        <v>14.04</v>
      </c>
      <c r="H1210" s="1">
        <v>44838</v>
      </c>
      <c r="I1210" s="20">
        <v>0</v>
      </c>
      <c r="J1210" s="47">
        <f>Table_Query_from_Mac10[[#This Row],[unit_price]]-(Table_Query_from_Mac10[[#This Row],[unit_price]]*(Table_Query_from_Mac10[[#This Row],[discount_pct]]/100))</f>
        <v>14.04</v>
      </c>
      <c r="K1210" s="47">
        <f>Table_Query_from_Mac10[[#This Row],[unit_cost]]</f>
        <v>5.81</v>
      </c>
      <c r="L1210" s="47">
        <f>Table_Query_from_Mac10[[#This Row],[Live-cost]]*(1+Table_Query_from_Mac10[[#This Row],[CogsIncreasebyTYPE]])</f>
        <v>5.81</v>
      </c>
      <c r="M1210" s="47">
        <f>Table_Query_from_Mac10[[#This Row],[Live-cost]]*Table_Query_from_Mac10[[#This Row],[qty_to_ship]]</f>
        <v>92.96</v>
      </c>
      <c r="N1210" s="47">
        <f>IF(Table_Query_from_Mac10[[#This Row],[item_no]]="KDA",-Table_Query_from_Mac10[[#This Row],[unit_price]],Table_Query_from_Mac10[[#This Row],[Net Unit]]*Table_Query_from_Mac10[[#This Row],[qty_to_ship]])</f>
        <v>224.64</v>
      </c>
      <c r="O1210" s="47">
        <f>SUMIFS(Summary!C:C,Summary!H:H,Table_Query_from_Mac10[[#This Row],[Juiceoc]])</f>
        <v>0</v>
      </c>
      <c r="P1210" s="47">
        <f>SUMIFS(Summary!D:D,Summary!H:H,Table_Query_from_Mac10[[#This Row],[Juiceoc]])</f>
        <v>0</v>
      </c>
      <c r="Q1210" s="47">
        <f>SUMIFS(Summary!E:E,Summary!H:H,Table_Query_from_Mac10[[#This Row],[Juiceoc]])</f>
        <v>0</v>
      </c>
      <c r="R1210" s="47">
        <f>Table_Query_from_Mac10[[#This Row],[Net Unit]]*(1+Table_Query_from_Mac10[[#This Row],[PriceIncreasebyType]])</f>
        <v>14.04</v>
      </c>
      <c r="S1210" s="47">
        <f>Table_Query_from_Mac10[[#This Row],[UnitPriceFuture]]*Table_Query_from_Mac10[[#This Row],[qtytoShipFuture]]</f>
        <v>224.64</v>
      </c>
      <c r="T1210" s="47">
        <f>ROUND(Table_Query_from_Mac10[[#This Row],[qty_to_ship]]*(1+Table_Query_from_Mac10[[#This Row],[VolumeIncreasebyType]]),0)</f>
        <v>16</v>
      </c>
      <c r="U1210" s="47">
        <f>Table_Query_from_Mac10[[#This Row],[qtytoShipFuture]]*Table_Query_from_Mac10[[#This Row],[Future-cost]]</f>
        <v>92.96</v>
      </c>
      <c r="V1210" s="47">
        <f>Table_Query_from_Mac10[[#This Row],[qtytoShipFuture]]-Table_Query_from_Mac10[[#This Row],[qty_to_ship]]</f>
        <v>0</v>
      </c>
      <c r="W1210" s="47">
        <f>Table_Query_from_Mac10[[#This Row],[UnitPriceFuture]]</f>
        <v>14.04</v>
      </c>
      <c r="X1210" s="47">
        <f>Table_Query_from_Mac10[[#This Row],[Unit Increase]]*Table_Query_from_Mac10[[#This Row],[UnitPriceFuture]]</f>
        <v>0</v>
      </c>
      <c r="Y1210" s="47">
        <f>Table_Query_from_Mac10[[#This Row],[Unit Increase]]*Table_Query_from_Mac10[[#This Row],[Future-cost]]</f>
        <v>0</v>
      </c>
      <c r="Z1210" s="47">
        <f>-(Table_Query_from_Mac10[[#This Row],[Incremental Sales]]+((Table_Query_from_Mac10[[#This Row],[Incremental Sales]]*-(SUM(Summary!$S$8:$S$9)))))*Summary!$S$18</f>
        <v>0</v>
      </c>
      <c r="AA1210" s="47">
        <f>IFERROR(Table_Query_from_Mac10[[#This Row],[Incremental Cost]]/Table_Query_from_Mac10[[#This Row],[Incremental Sales]],0)</f>
        <v>0</v>
      </c>
      <c r="AB1210" s="47">
        <f>IFERROR(Table_Query_from_Mac10[[#This Row],[TotalCostFuture]]/Table_Query_from_Mac10[[#This Row],[totalsalesFuture]],0)</f>
        <v>0.41381766381766383</v>
      </c>
      <c r="AN1210" s="30">
        <v>64</v>
      </c>
      <c r="AO1210">
        <f t="shared" si="36"/>
        <v>16</v>
      </c>
      <c r="AQ1210" s="30">
        <v>40.119999999999997</v>
      </c>
      <c r="AR1210">
        <f t="shared" si="37"/>
        <v>14.04</v>
      </c>
    </row>
    <row r="1211" spans="1:44" x14ac:dyDescent="0.25">
      <c r="A1211">
        <v>90119</v>
      </c>
      <c r="B1211">
        <v>4</v>
      </c>
      <c r="C1211" t="s">
        <v>55</v>
      </c>
      <c r="D1211" t="s">
        <v>81</v>
      </c>
      <c r="E1211">
        <v>8</v>
      </c>
      <c r="F1211">
        <v>6.38</v>
      </c>
      <c r="G1211">
        <v>15.92</v>
      </c>
      <c r="H1211" s="1">
        <v>44838</v>
      </c>
      <c r="I1211" s="20">
        <v>0</v>
      </c>
      <c r="J1211" s="47">
        <f>Table_Query_from_Mac10[[#This Row],[unit_price]]-(Table_Query_from_Mac10[[#This Row],[unit_price]]*(Table_Query_from_Mac10[[#This Row],[discount_pct]]/100))</f>
        <v>15.92</v>
      </c>
      <c r="K1211" s="47">
        <f>Table_Query_from_Mac10[[#This Row],[unit_cost]]</f>
        <v>6.38</v>
      </c>
      <c r="L1211" s="47">
        <f>Table_Query_from_Mac10[[#This Row],[Live-cost]]*(1+Table_Query_from_Mac10[[#This Row],[CogsIncreasebyTYPE]])</f>
        <v>6.38</v>
      </c>
      <c r="M1211" s="47">
        <f>Table_Query_from_Mac10[[#This Row],[Live-cost]]*Table_Query_from_Mac10[[#This Row],[qty_to_ship]]</f>
        <v>51.04</v>
      </c>
      <c r="N1211" s="47">
        <f>IF(Table_Query_from_Mac10[[#This Row],[item_no]]="KDA",-Table_Query_from_Mac10[[#This Row],[unit_price]],Table_Query_from_Mac10[[#This Row],[Net Unit]]*Table_Query_from_Mac10[[#This Row],[qty_to_ship]])</f>
        <v>127.36</v>
      </c>
      <c r="O1211" s="47">
        <f>SUMIFS(Summary!C:C,Summary!H:H,Table_Query_from_Mac10[[#This Row],[Juiceoc]])</f>
        <v>0</v>
      </c>
      <c r="P1211" s="47">
        <f>SUMIFS(Summary!D:D,Summary!H:H,Table_Query_from_Mac10[[#This Row],[Juiceoc]])</f>
        <v>0</v>
      </c>
      <c r="Q1211" s="47">
        <f>SUMIFS(Summary!E:E,Summary!H:H,Table_Query_from_Mac10[[#This Row],[Juiceoc]])</f>
        <v>0</v>
      </c>
      <c r="R1211" s="47">
        <f>Table_Query_from_Mac10[[#This Row],[Net Unit]]*(1+Table_Query_from_Mac10[[#This Row],[PriceIncreasebyType]])</f>
        <v>15.92</v>
      </c>
      <c r="S1211" s="47">
        <f>Table_Query_from_Mac10[[#This Row],[UnitPriceFuture]]*Table_Query_from_Mac10[[#This Row],[qtytoShipFuture]]</f>
        <v>127.36</v>
      </c>
      <c r="T1211" s="47">
        <f>ROUND(Table_Query_from_Mac10[[#This Row],[qty_to_ship]]*(1+Table_Query_from_Mac10[[#This Row],[VolumeIncreasebyType]]),0)</f>
        <v>8</v>
      </c>
      <c r="U1211" s="47">
        <f>Table_Query_from_Mac10[[#This Row],[qtytoShipFuture]]*Table_Query_from_Mac10[[#This Row],[Future-cost]]</f>
        <v>51.04</v>
      </c>
      <c r="V1211" s="47">
        <f>Table_Query_from_Mac10[[#This Row],[qtytoShipFuture]]-Table_Query_from_Mac10[[#This Row],[qty_to_ship]]</f>
        <v>0</v>
      </c>
      <c r="W1211" s="47">
        <f>Table_Query_from_Mac10[[#This Row],[UnitPriceFuture]]</f>
        <v>15.92</v>
      </c>
      <c r="X1211" s="47">
        <f>Table_Query_from_Mac10[[#This Row],[Unit Increase]]*Table_Query_from_Mac10[[#This Row],[UnitPriceFuture]]</f>
        <v>0</v>
      </c>
      <c r="Y1211" s="47">
        <f>Table_Query_from_Mac10[[#This Row],[Unit Increase]]*Table_Query_from_Mac10[[#This Row],[Future-cost]]</f>
        <v>0</v>
      </c>
      <c r="Z1211" s="47">
        <f>-(Table_Query_from_Mac10[[#This Row],[Incremental Sales]]+((Table_Query_from_Mac10[[#This Row],[Incremental Sales]]*-(SUM(Summary!$S$8:$S$9)))))*Summary!$S$18</f>
        <v>0</v>
      </c>
      <c r="AA1211" s="47">
        <f>IFERROR(Table_Query_from_Mac10[[#This Row],[Incremental Cost]]/Table_Query_from_Mac10[[#This Row],[Incremental Sales]],0)</f>
        <v>0</v>
      </c>
      <c r="AB1211" s="47">
        <f>IFERROR(Table_Query_from_Mac10[[#This Row],[TotalCostFuture]]/Table_Query_from_Mac10[[#This Row],[totalsalesFuture]],0)</f>
        <v>0.40075376884422109</v>
      </c>
      <c r="AN1211" s="31">
        <v>32</v>
      </c>
      <c r="AO1211">
        <f t="shared" si="36"/>
        <v>8</v>
      </c>
      <c r="AQ1211" s="31">
        <v>45.48</v>
      </c>
      <c r="AR1211">
        <f t="shared" si="37"/>
        <v>15.92</v>
      </c>
    </row>
    <row r="1212" spans="1:44" x14ac:dyDescent="0.25">
      <c r="A1212">
        <v>90120</v>
      </c>
      <c r="B1212">
        <v>1</v>
      </c>
      <c r="C1212" t="s">
        <v>55</v>
      </c>
      <c r="D1212" t="s">
        <v>81</v>
      </c>
      <c r="E1212">
        <v>7</v>
      </c>
      <c r="F1212">
        <v>4.8499999999999996</v>
      </c>
      <c r="G1212">
        <v>12.21</v>
      </c>
      <c r="H1212" s="1">
        <v>44852</v>
      </c>
      <c r="I1212" s="20">
        <v>7</v>
      </c>
      <c r="J1212" s="47">
        <f>Table_Query_from_Mac10[[#This Row],[unit_price]]-(Table_Query_from_Mac10[[#This Row],[unit_price]]*(Table_Query_from_Mac10[[#This Row],[discount_pct]]/100))</f>
        <v>11.355300000000002</v>
      </c>
      <c r="K1212" s="47">
        <f>Table_Query_from_Mac10[[#This Row],[unit_cost]]</f>
        <v>4.8499999999999996</v>
      </c>
      <c r="L1212" s="47">
        <f>Table_Query_from_Mac10[[#This Row],[Live-cost]]*(1+Table_Query_from_Mac10[[#This Row],[CogsIncreasebyTYPE]])</f>
        <v>4.8499999999999996</v>
      </c>
      <c r="M1212" s="47">
        <f>Table_Query_from_Mac10[[#This Row],[Live-cost]]*Table_Query_from_Mac10[[#This Row],[qty_to_ship]]</f>
        <v>33.949999999999996</v>
      </c>
      <c r="N1212" s="47">
        <f>IF(Table_Query_from_Mac10[[#This Row],[item_no]]="KDA",-Table_Query_from_Mac10[[#This Row],[unit_price]],Table_Query_from_Mac10[[#This Row],[Net Unit]]*Table_Query_from_Mac10[[#This Row],[qty_to_ship]])</f>
        <v>79.487100000000012</v>
      </c>
      <c r="O1212" s="47">
        <f>SUMIFS(Summary!C:C,Summary!H:H,Table_Query_from_Mac10[[#This Row],[Juiceoc]])</f>
        <v>0</v>
      </c>
      <c r="P1212" s="47">
        <f>SUMIFS(Summary!D:D,Summary!H:H,Table_Query_from_Mac10[[#This Row],[Juiceoc]])</f>
        <v>0</v>
      </c>
      <c r="Q1212" s="47">
        <f>SUMIFS(Summary!E:E,Summary!H:H,Table_Query_from_Mac10[[#This Row],[Juiceoc]])</f>
        <v>0</v>
      </c>
      <c r="R1212" s="47">
        <f>Table_Query_from_Mac10[[#This Row],[Net Unit]]*(1+Table_Query_from_Mac10[[#This Row],[PriceIncreasebyType]])</f>
        <v>11.355300000000002</v>
      </c>
      <c r="S1212" s="47">
        <f>Table_Query_from_Mac10[[#This Row],[UnitPriceFuture]]*Table_Query_from_Mac10[[#This Row],[qtytoShipFuture]]</f>
        <v>79.487100000000012</v>
      </c>
      <c r="T1212" s="47">
        <f>ROUND(Table_Query_from_Mac10[[#This Row],[qty_to_ship]]*(1+Table_Query_from_Mac10[[#This Row],[VolumeIncreasebyType]]),0)</f>
        <v>7</v>
      </c>
      <c r="U1212" s="47">
        <f>Table_Query_from_Mac10[[#This Row],[qtytoShipFuture]]*Table_Query_from_Mac10[[#This Row],[Future-cost]]</f>
        <v>33.949999999999996</v>
      </c>
      <c r="V1212" s="47">
        <f>Table_Query_from_Mac10[[#This Row],[qtytoShipFuture]]-Table_Query_from_Mac10[[#This Row],[qty_to_ship]]</f>
        <v>0</v>
      </c>
      <c r="W1212" s="47">
        <f>Table_Query_from_Mac10[[#This Row],[UnitPriceFuture]]</f>
        <v>11.355300000000002</v>
      </c>
      <c r="X1212" s="47">
        <f>Table_Query_from_Mac10[[#This Row],[Unit Increase]]*Table_Query_from_Mac10[[#This Row],[UnitPriceFuture]]</f>
        <v>0</v>
      </c>
      <c r="Y1212" s="47">
        <f>Table_Query_from_Mac10[[#This Row],[Unit Increase]]*Table_Query_from_Mac10[[#This Row],[Future-cost]]</f>
        <v>0</v>
      </c>
      <c r="Z1212" s="47">
        <f>-(Table_Query_from_Mac10[[#This Row],[Incremental Sales]]+((Table_Query_from_Mac10[[#This Row],[Incremental Sales]]*-(SUM(Summary!$S$8:$S$9)))))*Summary!$S$18</f>
        <v>0</v>
      </c>
      <c r="AA1212" s="47">
        <f>IFERROR(Table_Query_from_Mac10[[#This Row],[Incremental Cost]]/Table_Query_from_Mac10[[#This Row],[Incremental Sales]],0)</f>
        <v>0</v>
      </c>
      <c r="AB1212" s="47">
        <f>IFERROR(Table_Query_from_Mac10[[#This Row],[TotalCostFuture]]/Table_Query_from_Mac10[[#This Row],[totalsalesFuture]],0)</f>
        <v>0.42711333033913668</v>
      </c>
      <c r="AN1212" s="30">
        <v>25</v>
      </c>
      <c r="AO1212">
        <f t="shared" si="36"/>
        <v>7</v>
      </c>
      <c r="AQ1212" s="30">
        <v>34.89</v>
      </c>
      <c r="AR1212">
        <f t="shared" si="37"/>
        <v>12.21</v>
      </c>
    </row>
    <row r="1213" spans="1:44" x14ac:dyDescent="0.25">
      <c r="A1213">
        <v>90120</v>
      </c>
      <c r="B1213">
        <v>2</v>
      </c>
      <c r="C1213" t="s">
        <v>55</v>
      </c>
      <c r="D1213" t="s">
        <v>81</v>
      </c>
      <c r="E1213">
        <v>5</v>
      </c>
      <c r="F1213">
        <v>5.31</v>
      </c>
      <c r="G1213">
        <v>13.35</v>
      </c>
      <c r="H1213" s="1">
        <v>44852</v>
      </c>
      <c r="I1213" s="20">
        <v>7</v>
      </c>
      <c r="J1213" s="47">
        <f>Table_Query_from_Mac10[[#This Row],[unit_price]]-(Table_Query_from_Mac10[[#This Row],[unit_price]]*(Table_Query_from_Mac10[[#This Row],[discount_pct]]/100))</f>
        <v>12.4155</v>
      </c>
      <c r="K1213" s="47">
        <f>Table_Query_from_Mac10[[#This Row],[unit_cost]]</f>
        <v>5.31</v>
      </c>
      <c r="L1213" s="47">
        <f>Table_Query_from_Mac10[[#This Row],[Live-cost]]*(1+Table_Query_from_Mac10[[#This Row],[CogsIncreasebyTYPE]])</f>
        <v>5.31</v>
      </c>
      <c r="M1213" s="47">
        <f>Table_Query_from_Mac10[[#This Row],[Live-cost]]*Table_Query_from_Mac10[[#This Row],[qty_to_ship]]</f>
        <v>26.549999999999997</v>
      </c>
      <c r="N1213" s="47">
        <f>IF(Table_Query_from_Mac10[[#This Row],[item_no]]="KDA",-Table_Query_from_Mac10[[#This Row],[unit_price]],Table_Query_from_Mac10[[#This Row],[Net Unit]]*Table_Query_from_Mac10[[#This Row],[qty_to_ship]])</f>
        <v>62.077500000000001</v>
      </c>
      <c r="O1213" s="47">
        <f>SUMIFS(Summary!C:C,Summary!H:H,Table_Query_from_Mac10[[#This Row],[Juiceoc]])</f>
        <v>0</v>
      </c>
      <c r="P1213" s="47">
        <f>SUMIFS(Summary!D:D,Summary!H:H,Table_Query_from_Mac10[[#This Row],[Juiceoc]])</f>
        <v>0</v>
      </c>
      <c r="Q1213" s="47">
        <f>SUMIFS(Summary!E:E,Summary!H:H,Table_Query_from_Mac10[[#This Row],[Juiceoc]])</f>
        <v>0</v>
      </c>
      <c r="R1213" s="47">
        <f>Table_Query_from_Mac10[[#This Row],[Net Unit]]*(1+Table_Query_from_Mac10[[#This Row],[PriceIncreasebyType]])</f>
        <v>12.4155</v>
      </c>
      <c r="S1213" s="47">
        <f>Table_Query_from_Mac10[[#This Row],[UnitPriceFuture]]*Table_Query_from_Mac10[[#This Row],[qtytoShipFuture]]</f>
        <v>62.077500000000001</v>
      </c>
      <c r="T1213" s="47">
        <f>ROUND(Table_Query_from_Mac10[[#This Row],[qty_to_ship]]*(1+Table_Query_from_Mac10[[#This Row],[VolumeIncreasebyType]]),0)</f>
        <v>5</v>
      </c>
      <c r="U1213" s="47">
        <f>Table_Query_from_Mac10[[#This Row],[qtytoShipFuture]]*Table_Query_from_Mac10[[#This Row],[Future-cost]]</f>
        <v>26.549999999999997</v>
      </c>
      <c r="V1213" s="47">
        <f>Table_Query_from_Mac10[[#This Row],[qtytoShipFuture]]-Table_Query_from_Mac10[[#This Row],[qty_to_ship]]</f>
        <v>0</v>
      </c>
      <c r="W1213" s="47">
        <f>Table_Query_from_Mac10[[#This Row],[UnitPriceFuture]]</f>
        <v>12.4155</v>
      </c>
      <c r="X1213" s="47">
        <f>Table_Query_from_Mac10[[#This Row],[Unit Increase]]*Table_Query_from_Mac10[[#This Row],[UnitPriceFuture]]</f>
        <v>0</v>
      </c>
      <c r="Y1213" s="47">
        <f>Table_Query_from_Mac10[[#This Row],[Unit Increase]]*Table_Query_from_Mac10[[#This Row],[Future-cost]]</f>
        <v>0</v>
      </c>
      <c r="Z1213" s="47">
        <f>-(Table_Query_from_Mac10[[#This Row],[Incremental Sales]]+((Table_Query_from_Mac10[[#This Row],[Incremental Sales]]*-(SUM(Summary!$S$8:$S$9)))))*Summary!$S$18</f>
        <v>0</v>
      </c>
      <c r="AA1213" s="47">
        <f>IFERROR(Table_Query_from_Mac10[[#This Row],[Incremental Cost]]/Table_Query_from_Mac10[[#This Row],[Incremental Sales]],0)</f>
        <v>0</v>
      </c>
      <c r="AB1213" s="47">
        <f>IFERROR(Table_Query_from_Mac10[[#This Row],[TotalCostFuture]]/Table_Query_from_Mac10[[#This Row],[totalsalesFuture]],0)</f>
        <v>0.42769119246103654</v>
      </c>
      <c r="AN1213" s="31">
        <v>20</v>
      </c>
      <c r="AO1213">
        <f t="shared" si="36"/>
        <v>5</v>
      </c>
      <c r="AQ1213" s="31">
        <v>38.130000000000003</v>
      </c>
      <c r="AR1213">
        <f t="shared" si="37"/>
        <v>13.35</v>
      </c>
    </row>
    <row r="1214" spans="1:44" x14ac:dyDescent="0.25">
      <c r="A1214">
        <v>90120</v>
      </c>
      <c r="B1214">
        <v>3</v>
      </c>
      <c r="C1214" t="s">
        <v>55</v>
      </c>
      <c r="D1214" t="s">
        <v>81</v>
      </c>
      <c r="E1214">
        <v>16</v>
      </c>
      <c r="F1214">
        <v>5.81</v>
      </c>
      <c r="G1214">
        <v>14.47</v>
      </c>
      <c r="H1214" s="1">
        <v>44852</v>
      </c>
      <c r="I1214" s="20">
        <v>7</v>
      </c>
      <c r="J1214" s="47">
        <f>Table_Query_from_Mac10[[#This Row],[unit_price]]-(Table_Query_from_Mac10[[#This Row],[unit_price]]*(Table_Query_from_Mac10[[#This Row],[discount_pct]]/100))</f>
        <v>13.457100000000001</v>
      </c>
      <c r="K1214" s="47">
        <f>Table_Query_from_Mac10[[#This Row],[unit_cost]]</f>
        <v>5.81</v>
      </c>
      <c r="L1214" s="47">
        <f>Table_Query_from_Mac10[[#This Row],[Live-cost]]*(1+Table_Query_from_Mac10[[#This Row],[CogsIncreasebyTYPE]])</f>
        <v>5.81</v>
      </c>
      <c r="M1214" s="47">
        <f>Table_Query_from_Mac10[[#This Row],[Live-cost]]*Table_Query_from_Mac10[[#This Row],[qty_to_ship]]</f>
        <v>92.96</v>
      </c>
      <c r="N1214" s="47">
        <f>IF(Table_Query_from_Mac10[[#This Row],[item_no]]="KDA",-Table_Query_from_Mac10[[#This Row],[unit_price]],Table_Query_from_Mac10[[#This Row],[Net Unit]]*Table_Query_from_Mac10[[#This Row],[qty_to_ship]])</f>
        <v>215.31360000000001</v>
      </c>
      <c r="O1214" s="47">
        <f>SUMIFS(Summary!C:C,Summary!H:H,Table_Query_from_Mac10[[#This Row],[Juiceoc]])</f>
        <v>0</v>
      </c>
      <c r="P1214" s="47">
        <f>SUMIFS(Summary!D:D,Summary!H:H,Table_Query_from_Mac10[[#This Row],[Juiceoc]])</f>
        <v>0</v>
      </c>
      <c r="Q1214" s="47">
        <f>SUMIFS(Summary!E:E,Summary!H:H,Table_Query_from_Mac10[[#This Row],[Juiceoc]])</f>
        <v>0</v>
      </c>
      <c r="R1214" s="47">
        <f>Table_Query_from_Mac10[[#This Row],[Net Unit]]*(1+Table_Query_from_Mac10[[#This Row],[PriceIncreasebyType]])</f>
        <v>13.457100000000001</v>
      </c>
      <c r="S1214" s="47">
        <f>Table_Query_from_Mac10[[#This Row],[UnitPriceFuture]]*Table_Query_from_Mac10[[#This Row],[qtytoShipFuture]]</f>
        <v>215.31360000000001</v>
      </c>
      <c r="T1214" s="47">
        <f>ROUND(Table_Query_from_Mac10[[#This Row],[qty_to_ship]]*(1+Table_Query_from_Mac10[[#This Row],[VolumeIncreasebyType]]),0)</f>
        <v>16</v>
      </c>
      <c r="U1214" s="47">
        <f>Table_Query_from_Mac10[[#This Row],[qtytoShipFuture]]*Table_Query_from_Mac10[[#This Row],[Future-cost]]</f>
        <v>92.96</v>
      </c>
      <c r="V1214" s="47">
        <f>Table_Query_from_Mac10[[#This Row],[qtytoShipFuture]]-Table_Query_from_Mac10[[#This Row],[qty_to_ship]]</f>
        <v>0</v>
      </c>
      <c r="W1214" s="47">
        <f>Table_Query_from_Mac10[[#This Row],[UnitPriceFuture]]</f>
        <v>13.457100000000001</v>
      </c>
      <c r="X1214" s="47">
        <f>Table_Query_from_Mac10[[#This Row],[Unit Increase]]*Table_Query_from_Mac10[[#This Row],[UnitPriceFuture]]</f>
        <v>0</v>
      </c>
      <c r="Y1214" s="47">
        <f>Table_Query_from_Mac10[[#This Row],[Unit Increase]]*Table_Query_from_Mac10[[#This Row],[Future-cost]]</f>
        <v>0</v>
      </c>
      <c r="Z1214" s="47">
        <f>-(Table_Query_from_Mac10[[#This Row],[Incremental Sales]]+((Table_Query_from_Mac10[[#This Row],[Incremental Sales]]*-(SUM(Summary!$S$8:$S$9)))))*Summary!$S$18</f>
        <v>0</v>
      </c>
      <c r="AA1214" s="47">
        <f>IFERROR(Table_Query_from_Mac10[[#This Row],[Incremental Cost]]/Table_Query_from_Mac10[[#This Row],[Incremental Sales]],0)</f>
        <v>0</v>
      </c>
      <c r="AB1214" s="47">
        <f>IFERROR(Table_Query_from_Mac10[[#This Row],[TotalCostFuture]]/Table_Query_from_Mac10[[#This Row],[totalsalesFuture]],0)</f>
        <v>0.43174235162107732</v>
      </c>
      <c r="AN1214" s="30">
        <v>64</v>
      </c>
      <c r="AO1214">
        <f t="shared" si="36"/>
        <v>16</v>
      </c>
      <c r="AQ1214" s="30">
        <v>41.35</v>
      </c>
      <c r="AR1214">
        <f t="shared" si="37"/>
        <v>14.47</v>
      </c>
    </row>
    <row r="1215" spans="1:44" x14ac:dyDescent="0.25">
      <c r="A1215">
        <v>90120</v>
      </c>
      <c r="B1215">
        <v>4</v>
      </c>
      <c r="C1215" t="s">
        <v>55</v>
      </c>
      <c r="D1215" t="s">
        <v>81</v>
      </c>
      <c r="E1215">
        <v>4</v>
      </c>
      <c r="F1215">
        <v>6.38</v>
      </c>
      <c r="G1215">
        <v>16.420000000000002</v>
      </c>
      <c r="H1215" s="1">
        <v>44852</v>
      </c>
      <c r="I1215" s="20">
        <v>7</v>
      </c>
      <c r="J1215" s="47">
        <f>Table_Query_from_Mac10[[#This Row],[unit_price]]-(Table_Query_from_Mac10[[#This Row],[unit_price]]*(Table_Query_from_Mac10[[#This Row],[discount_pct]]/100))</f>
        <v>15.270600000000002</v>
      </c>
      <c r="K1215" s="47">
        <f>Table_Query_from_Mac10[[#This Row],[unit_cost]]</f>
        <v>6.38</v>
      </c>
      <c r="L1215" s="47">
        <f>Table_Query_from_Mac10[[#This Row],[Live-cost]]*(1+Table_Query_from_Mac10[[#This Row],[CogsIncreasebyTYPE]])</f>
        <v>6.38</v>
      </c>
      <c r="M1215" s="47">
        <f>Table_Query_from_Mac10[[#This Row],[Live-cost]]*Table_Query_from_Mac10[[#This Row],[qty_to_ship]]</f>
        <v>25.52</v>
      </c>
      <c r="N1215" s="47">
        <f>IF(Table_Query_from_Mac10[[#This Row],[item_no]]="KDA",-Table_Query_from_Mac10[[#This Row],[unit_price]],Table_Query_from_Mac10[[#This Row],[Net Unit]]*Table_Query_from_Mac10[[#This Row],[qty_to_ship]])</f>
        <v>61.082400000000007</v>
      </c>
      <c r="O1215" s="47">
        <f>SUMIFS(Summary!C:C,Summary!H:H,Table_Query_from_Mac10[[#This Row],[Juiceoc]])</f>
        <v>0</v>
      </c>
      <c r="P1215" s="47">
        <f>SUMIFS(Summary!D:D,Summary!H:H,Table_Query_from_Mac10[[#This Row],[Juiceoc]])</f>
        <v>0</v>
      </c>
      <c r="Q1215" s="47">
        <f>SUMIFS(Summary!E:E,Summary!H:H,Table_Query_from_Mac10[[#This Row],[Juiceoc]])</f>
        <v>0</v>
      </c>
      <c r="R1215" s="47">
        <f>Table_Query_from_Mac10[[#This Row],[Net Unit]]*(1+Table_Query_from_Mac10[[#This Row],[PriceIncreasebyType]])</f>
        <v>15.270600000000002</v>
      </c>
      <c r="S1215" s="47">
        <f>Table_Query_from_Mac10[[#This Row],[UnitPriceFuture]]*Table_Query_from_Mac10[[#This Row],[qtytoShipFuture]]</f>
        <v>61.082400000000007</v>
      </c>
      <c r="T1215" s="47">
        <f>ROUND(Table_Query_from_Mac10[[#This Row],[qty_to_ship]]*(1+Table_Query_from_Mac10[[#This Row],[VolumeIncreasebyType]]),0)</f>
        <v>4</v>
      </c>
      <c r="U1215" s="47">
        <f>Table_Query_from_Mac10[[#This Row],[qtytoShipFuture]]*Table_Query_from_Mac10[[#This Row],[Future-cost]]</f>
        <v>25.52</v>
      </c>
      <c r="V1215" s="47">
        <f>Table_Query_from_Mac10[[#This Row],[qtytoShipFuture]]-Table_Query_from_Mac10[[#This Row],[qty_to_ship]]</f>
        <v>0</v>
      </c>
      <c r="W1215" s="47">
        <f>Table_Query_from_Mac10[[#This Row],[UnitPriceFuture]]</f>
        <v>15.270600000000002</v>
      </c>
      <c r="X1215" s="47">
        <f>Table_Query_from_Mac10[[#This Row],[Unit Increase]]*Table_Query_from_Mac10[[#This Row],[UnitPriceFuture]]</f>
        <v>0</v>
      </c>
      <c r="Y1215" s="47">
        <f>Table_Query_from_Mac10[[#This Row],[Unit Increase]]*Table_Query_from_Mac10[[#This Row],[Future-cost]]</f>
        <v>0</v>
      </c>
      <c r="Z1215" s="47">
        <f>-(Table_Query_from_Mac10[[#This Row],[Incremental Sales]]+((Table_Query_from_Mac10[[#This Row],[Incremental Sales]]*-(SUM(Summary!$S$8:$S$9)))))*Summary!$S$18</f>
        <v>0</v>
      </c>
      <c r="AA1215" s="47">
        <f>IFERROR(Table_Query_from_Mac10[[#This Row],[Incremental Cost]]/Table_Query_from_Mac10[[#This Row],[Incremental Sales]],0)</f>
        <v>0</v>
      </c>
      <c r="AB1215" s="47">
        <f>IFERROR(Table_Query_from_Mac10[[#This Row],[TotalCostFuture]]/Table_Query_from_Mac10[[#This Row],[totalsalesFuture]],0)</f>
        <v>0.41779628829253596</v>
      </c>
      <c r="AN1215" s="31">
        <v>16</v>
      </c>
      <c r="AO1215">
        <f t="shared" si="36"/>
        <v>4</v>
      </c>
      <c r="AQ1215" s="31">
        <v>46.9</v>
      </c>
      <c r="AR1215">
        <f t="shared" si="37"/>
        <v>16.420000000000002</v>
      </c>
    </row>
    <row r="1216" spans="1:44" x14ac:dyDescent="0.25">
      <c r="A1216">
        <v>90120</v>
      </c>
      <c r="B1216">
        <v>5</v>
      </c>
      <c r="C1216" t="s">
        <v>55</v>
      </c>
      <c r="D1216" t="s">
        <v>81</v>
      </c>
      <c r="E1216">
        <v>6</v>
      </c>
      <c r="F1216">
        <v>7.17</v>
      </c>
      <c r="G1216">
        <v>18.14</v>
      </c>
      <c r="H1216" s="1">
        <v>44852</v>
      </c>
      <c r="I1216" s="20">
        <v>7</v>
      </c>
      <c r="J1216" s="47">
        <f>Table_Query_from_Mac10[[#This Row],[unit_price]]-(Table_Query_from_Mac10[[#This Row],[unit_price]]*(Table_Query_from_Mac10[[#This Row],[discount_pct]]/100))</f>
        <v>16.870200000000001</v>
      </c>
      <c r="K1216" s="47">
        <f>Table_Query_from_Mac10[[#This Row],[unit_cost]]</f>
        <v>7.17</v>
      </c>
      <c r="L1216" s="47">
        <f>Table_Query_from_Mac10[[#This Row],[Live-cost]]*(1+Table_Query_from_Mac10[[#This Row],[CogsIncreasebyTYPE]])</f>
        <v>7.17</v>
      </c>
      <c r="M1216" s="47">
        <f>Table_Query_from_Mac10[[#This Row],[Live-cost]]*Table_Query_from_Mac10[[#This Row],[qty_to_ship]]</f>
        <v>43.019999999999996</v>
      </c>
      <c r="N1216" s="47">
        <f>IF(Table_Query_from_Mac10[[#This Row],[item_no]]="KDA",-Table_Query_from_Mac10[[#This Row],[unit_price]],Table_Query_from_Mac10[[#This Row],[Net Unit]]*Table_Query_from_Mac10[[#This Row],[qty_to_ship]])</f>
        <v>101.22120000000001</v>
      </c>
      <c r="O1216" s="47">
        <f>SUMIFS(Summary!C:C,Summary!H:H,Table_Query_from_Mac10[[#This Row],[Juiceoc]])</f>
        <v>0</v>
      </c>
      <c r="P1216" s="47">
        <f>SUMIFS(Summary!D:D,Summary!H:H,Table_Query_from_Mac10[[#This Row],[Juiceoc]])</f>
        <v>0</v>
      </c>
      <c r="Q1216" s="47">
        <f>SUMIFS(Summary!E:E,Summary!H:H,Table_Query_from_Mac10[[#This Row],[Juiceoc]])</f>
        <v>0</v>
      </c>
      <c r="R1216" s="47">
        <f>Table_Query_from_Mac10[[#This Row],[Net Unit]]*(1+Table_Query_from_Mac10[[#This Row],[PriceIncreasebyType]])</f>
        <v>16.870200000000001</v>
      </c>
      <c r="S1216" s="47">
        <f>Table_Query_from_Mac10[[#This Row],[UnitPriceFuture]]*Table_Query_from_Mac10[[#This Row],[qtytoShipFuture]]</f>
        <v>101.22120000000001</v>
      </c>
      <c r="T1216" s="47">
        <f>ROUND(Table_Query_from_Mac10[[#This Row],[qty_to_ship]]*(1+Table_Query_from_Mac10[[#This Row],[VolumeIncreasebyType]]),0)</f>
        <v>6</v>
      </c>
      <c r="U1216" s="47">
        <f>Table_Query_from_Mac10[[#This Row],[qtytoShipFuture]]*Table_Query_from_Mac10[[#This Row],[Future-cost]]</f>
        <v>43.019999999999996</v>
      </c>
      <c r="V1216" s="47">
        <f>Table_Query_from_Mac10[[#This Row],[qtytoShipFuture]]-Table_Query_from_Mac10[[#This Row],[qty_to_ship]]</f>
        <v>0</v>
      </c>
      <c r="W1216" s="47">
        <f>Table_Query_from_Mac10[[#This Row],[UnitPriceFuture]]</f>
        <v>16.870200000000001</v>
      </c>
      <c r="X1216" s="47">
        <f>Table_Query_from_Mac10[[#This Row],[Unit Increase]]*Table_Query_from_Mac10[[#This Row],[UnitPriceFuture]]</f>
        <v>0</v>
      </c>
      <c r="Y1216" s="47">
        <f>Table_Query_from_Mac10[[#This Row],[Unit Increase]]*Table_Query_from_Mac10[[#This Row],[Future-cost]]</f>
        <v>0</v>
      </c>
      <c r="Z1216" s="47">
        <f>-(Table_Query_from_Mac10[[#This Row],[Incremental Sales]]+((Table_Query_from_Mac10[[#This Row],[Incremental Sales]]*-(SUM(Summary!$S$8:$S$9)))))*Summary!$S$18</f>
        <v>0</v>
      </c>
      <c r="AA1216" s="47">
        <f>IFERROR(Table_Query_from_Mac10[[#This Row],[Incremental Cost]]/Table_Query_from_Mac10[[#This Row],[Incremental Sales]],0)</f>
        <v>0</v>
      </c>
      <c r="AB1216" s="47">
        <f>IFERROR(Table_Query_from_Mac10[[#This Row],[TotalCostFuture]]/Table_Query_from_Mac10[[#This Row],[totalsalesFuture]],0)</f>
        <v>0.4250097805598036</v>
      </c>
      <c r="AN1216" s="30">
        <v>24</v>
      </c>
      <c r="AO1216">
        <f t="shared" si="36"/>
        <v>6</v>
      </c>
      <c r="AQ1216" s="30">
        <v>51.84</v>
      </c>
      <c r="AR1216">
        <f t="shared" si="37"/>
        <v>18.14</v>
      </c>
    </row>
    <row r="1217" spans="1:44" x14ac:dyDescent="0.25">
      <c r="A1217">
        <v>90120</v>
      </c>
      <c r="B1217">
        <v>6</v>
      </c>
      <c r="C1217" t="s">
        <v>55</v>
      </c>
      <c r="D1217" t="s">
        <v>81</v>
      </c>
      <c r="E1217">
        <v>9</v>
      </c>
      <c r="F1217">
        <v>8.5</v>
      </c>
      <c r="G1217">
        <v>22.57</v>
      </c>
      <c r="H1217" s="1">
        <v>44852</v>
      </c>
      <c r="I1217" s="20">
        <v>7</v>
      </c>
      <c r="J1217" s="47">
        <f>Table_Query_from_Mac10[[#This Row],[unit_price]]-(Table_Query_from_Mac10[[#This Row],[unit_price]]*(Table_Query_from_Mac10[[#This Row],[discount_pct]]/100))</f>
        <v>20.990100000000002</v>
      </c>
      <c r="K1217" s="47">
        <f>Table_Query_from_Mac10[[#This Row],[unit_cost]]</f>
        <v>8.5</v>
      </c>
      <c r="L1217" s="47">
        <f>Table_Query_from_Mac10[[#This Row],[Live-cost]]*(1+Table_Query_from_Mac10[[#This Row],[CogsIncreasebyTYPE]])</f>
        <v>8.5</v>
      </c>
      <c r="M1217" s="47">
        <f>Table_Query_from_Mac10[[#This Row],[Live-cost]]*Table_Query_from_Mac10[[#This Row],[qty_to_ship]]</f>
        <v>76.5</v>
      </c>
      <c r="N1217" s="47">
        <f>IF(Table_Query_from_Mac10[[#This Row],[item_no]]="KDA",-Table_Query_from_Mac10[[#This Row],[unit_price]],Table_Query_from_Mac10[[#This Row],[Net Unit]]*Table_Query_from_Mac10[[#This Row],[qty_to_ship]])</f>
        <v>188.91090000000003</v>
      </c>
      <c r="O1217" s="47">
        <f>SUMIFS(Summary!C:C,Summary!H:H,Table_Query_from_Mac10[[#This Row],[Juiceoc]])</f>
        <v>0</v>
      </c>
      <c r="P1217" s="47">
        <f>SUMIFS(Summary!D:D,Summary!H:H,Table_Query_from_Mac10[[#This Row],[Juiceoc]])</f>
        <v>0</v>
      </c>
      <c r="Q1217" s="47">
        <f>SUMIFS(Summary!E:E,Summary!H:H,Table_Query_from_Mac10[[#This Row],[Juiceoc]])</f>
        <v>0</v>
      </c>
      <c r="R1217" s="47">
        <f>Table_Query_from_Mac10[[#This Row],[Net Unit]]*(1+Table_Query_from_Mac10[[#This Row],[PriceIncreasebyType]])</f>
        <v>20.990100000000002</v>
      </c>
      <c r="S1217" s="47">
        <f>Table_Query_from_Mac10[[#This Row],[UnitPriceFuture]]*Table_Query_from_Mac10[[#This Row],[qtytoShipFuture]]</f>
        <v>188.91090000000003</v>
      </c>
      <c r="T1217" s="47">
        <f>ROUND(Table_Query_from_Mac10[[#This Row],[qty_to_ship]]*(1+Table_Query_from_Mac10[[#This Row],[VolumeIncreasebyType]]),0)</f>
        <v>9</v>
      </c>
      <c r="U1217" s="47">
        <f>Table_Query_from_Mac10[[#This Row],[qtytoShipFuture]]*Table_Query_from_Mac10[[#This Row],[Future-cost]]</f>
        <v>76.5</v>
      </c>
      <c r="V1217" s="47">
        <f>Table_Query_from_Mac10[[#This Row],[qtytoShipFuture]]-Table_Query_from_Mac10[[#This Row],[qty_to_ship]]</f>
        <v>0</v>
      </c>
      <c r="W1217" s="47">
        <f>Table_Query_from_Mac10[[#This Row],[UnitPriceFuture]]</f>
        <v>20.990100000000002</v>
      </c>
      <c r="X1217" s="47">
        <f>Table_Query_from_Mac10[[#This Row],[Unit Increase]]*Table_Query_from_Mac10[[#This Row],[UnitPriceFuture]]</f>
        <v>0</v>
      </c>
      <c r="Y1217" s="47">
        <f>Table_Query_from_Mac10[[#This Row],[Unit Increase]]*Table_Query_from_Mac10[[#This Row],[Future-cost]]</f>
        <v>0</v>
      </c>
      <c r="Z1217" s="47">
        <f>-(Table_Query_from_Mac10[[#This Row],[Incremental Sales]]+((Table_Query_from_Mac10[[#This Row],[Incremental Sales]]*-(SUM(Summary!$S$8:$S$9)))))*Summary!$S$18</f>
        <v>0</v>
      </c>
      <c r="AA1217" s="47">
        <f>IFERROR(Table_Query_from_Mac10[[#This Row],[Incremental Cost]]/Table_Query_from_Mac10[[#This Row],[Incremental Sales]],0)</f>
        <v>0</v>
      </c>
      <c r="AB1217" s="47">
        <f>IFERROR(Table_Query_from_Mac10[[#This Row],[TotalCostFuture]]/Table_Query_from_Mac10[[#This Row],[totalsalesFuture]],0)</f>
        <v>0.40495281108713149</v>
      </c>
      <c r="AN1217" s="31">
        <v>36</v>
      </c>
      <c r="AO1217">
        <f t="shared" si="36"/>
        <v>9</v>
      </c>
      <c r="AQ1217" s="31">
        <v>64.489999999999995</v>
      </c>
      <c r="AR1217">
        <f t="shared" si="37"/>
        <v>22.57</v>
      </c>
    </row>
    <row r="1218" spans="1:44" x14ac:dyDescent="0.25">
      <c r="A1218">
        <v>90120</v>
      </c>
      <c r="B1218">
        <v>7</v>
      </c>
      <c r="C1218" t="s">
        <v>55</v>
      </c>
      <c r="D1218" t="s">
        <v>81</v>
      </c>
      <c r="E1218">
        <v>2</v>
      </c>
      <c r="F1218">
        <v>11.84</v>
      </c>
      <c r="G1218">
        <v>31.43</v>
      </c>
      <c r="H1218" s="1">
        <v>44852</v>
      </c>
      <c r="I1218" s="20">
        <v>7</v>
      </c>
      <c r="J1218" s="47">
        <f>Table_Query_from_Mac10[[#This Row],[unit_price]]-(Table_Query_from_Mac10[[#This Row],[unit_price]]*(Table_Query_from_Mac10[[#This Row],[discount_pct]]/100))</f>
        <v>29.229900000000001</v>
      </c>
      <c r="K1218" s="47">
        <f>Table_Query_from_Mac10[[#This Row],[unit_cost]]</f>
        <v>11.84</v>
      </c>
      <c r="L1218" s="47">
        <f>Table_Query_from_Mac10[[#This Row],[Live-cost]]*(1+Table_Query_from_Mac10[[#This Row],[CogsIncreasebyTYPE]])</f>
        <v>11.84</v>
      </c>
      <c r="M1218" s="47">
        <f>Table_Query_from_Mac10[[#This Row],[Live-cost]]*Table_Query_from_Mac10[[#This Row],[qty_to_ship]]</f>
        <v>23.68</v>
      </c>
      <c r="N1218" s="47">
        <f>IF(Table_Query_from_Mac10[[#This Row],[item_no]]="KDA",-Table_Query_from_Mac10[[#This Row],[unit_price]],Table_Query_from_Mac10[[#This Row],[Net Unit]]*Table_Query_from_Mac10[[#This Row],[qty_to_ship]])</f>
        <v>58.459800000000001</v>
      </c>
      <c r="O1218" s="47">
        <f>SUMIFS(Summary!C:C,Summary!H:H,Table_Query_from_Mac10[[#This Row],[Juiceoc]])</f>
        <v>0</v>
      </c>
      <c r="P1218" s="47">
        <f>SUMIFS(Summary!D:D,Summary!H:H,Table_Query_from_Mac10[[#This Row],[Juiceoc]])</f>
        <v>0</v>
      </c>
      <c r="Q1218" s="47">
        <f>SUMIFS(Summary!E:E,Summary!H:H,Table_Query_from_Mac10[[#This Row],[Juiceoc]])</f>
        <v>0</v>
      </c>
      <c r="R1218" s="47">
        <f>Table_Query_from_Mac10[[#This Row],[Net Unit]]*(1+Table_Query_from_Mac10[[#This Row],[PriceIncreasebyType]])</f>
        <v>29.229900000000001</v>
      </c>
      <c r="S1218" s="47">
        <f>Table_Query_from_Mac10[[#This Row],[UnitPriceFuture]]*Table_Query_from_Mac10[[#This Row],[qtytoShipFuture]]</f>
        <v>58.459800000000001</v>
      </c>
      <c r="T1218" s="47">
        <f>ROUND(Table_Query_from_Mac10[[#This Row],[qty_to_ship]]*(1+Table_Query_from_Mac10[[#This Row],[VolumeIncreasebyType]]),0)</f>
        <v>2</v>
      </c>
      <c r="U1218" s="47">
        <f>Table_Query_from_Mac10[[#This Row],[qtytoShipFuture]]*Table_Query_from_Mac10[[#This Row],[Future-cost]]</f>
        <v>23.68</v>
      </c>
      <c r="V1218" s="47">
        <f>Table_Query_from_Mac10[[#This Row],[qtytoShipFuture]]-Table_Query_from_Mac10[[#This Row],[qty_to_ship]]</f>
        <v>0</v>
      </c>
      <c r="W1218" s="47">
        <f>Table_Query_from_Mac10[[#This Row],[UnitPriceFuture]]</f>
        <v>29.229900000000001</v>
      </c>
      <c r="X1218" s="47">
        <f>Table_Query_from_Mac10[[#This Row],[Unit Increase]]*Table_Query_from_Mac10[[#This Row],[UnitPriceFuture]]</f>
        <v>0</v>
      </c>
      <c r="Y1218" s="47">
        <f>Table_Query_from_Mac10[[#This Row],[Unit Increase]]*Table_Query_from_Mac10[[#This Row],[Future-cost]]</f>
        <v>0</v>
      </c>
      <c r="Z1218" s="47">
        <f>-(Table_Query_from_Mac10[[#This Row],[Incremental Sales]]+((Table_Query_from_Mac10[[#This Row],[Incremental Sales]]*-(SUM(Summary!$S$8:$S$9)))))*Summary!$S$18</f>
        <v>0</v>
      </c>
      <c r="AA1218" s="47">
        <f>IFERROR(Table_Query_from_Mac10[[#This Row],[Incremental Cost]]/Table_Query_from_Mac10[[#This Row],[Incremental Sales]],0)</f>
        <v>0</v>
      </c>
      <c r="AB1218" s="47">
        <f>IFERROR(Table_Query_from_Mac10[[#This Row],[TotalCostFuture]]/Table_Query_from_Mac10[[#This Row],[totalsalesFuture]],0)</f>
        <v>0.40506467692328746</v>
      </c>
      <c r="AN1218" s="30">
        <v>6</v>
      </c>
      <c r="AO1218">
        <f t="shared" si="36"/>
        <v>2</v>
      </c>
      <c r="AQ1218" s="30">
        <v>89.8</v>
      </c>
      <c r="AR1218">
        <f t="shared" si="37"/>
        <v>31.43</v>
      </c>
    </row>
    <row r="1219" spans="1:44" x14ac:dyDescent="0.25">
      <c r="A1219">
        <v>90121</v>
      </c>
      <c r="B1219">
        <v>1</v>
      </c>
      <c r="C1219" t="s">
        <v>55</v>
      </c>
      <c r="D1219" t="s">
        <v>81</v>
      </c>
      <c r="E1219">
        <v>7</v>
      </c>
      <c r="F1219">
        <v>4.53</v>
      </c>
      <c r="G1219">
        <v>10.86</v>
      </c>
      <c r="H1219" s="1">
        <v>44840</v>
      </c>
      <c r="I1219" s="20">
        <v>7</v>
      </c>
      <c r="J1219" s="47">
        <f>Table_Query_from_Mac10[[#This Row],[unit_price]]-(Table_Query_from_Mac10[[#This Row],[unit_price]]*(Table_Query_from_Mac10[[#This Row],[discount_pct]]/100))</f>
        <v>10.0998</v>
      </c>
      <c r="K1219" s="47">
        <f>Table_Query_from_Mac10[[#This Row],[unit_cost]]</f>
        <v>4.53</v>
      </c>
      <c r="L1219" s="47">
        <f>Table_Query_from_Mac10[[#This Row],[Live-cost]]*(1+Table_Query_from_Mac10[[#This Row],[CogsIncreasebyTYPE]])</f>
        <v>4.53</v>
      </c>
      <c r="M1219" s="47">
        <f>Table_Query_from_Mac10[[#This Row],[Live-cost]]*Table_Query_from_Mac10[[#This Row],[qty_to_ship]]</f>
        <v>31.71</v>
      </c>
      <c r="N1219" s="47">
        <f>IF(Table_Query_from_Mac10[[#This Row],[item_no]]="KDA",-Table_Query_from_Mac10[[#This Row],[unit_price]],Table_Query_from_Mac10[[#This Row],[Net Unit]]*Table_Query_from_Mac10[[#This Row],[qty_to_ship]])</f>
        <v>70.698599999999999</v>
      </c>
      <c r="O1219" s="47">
        <f>SUMIFS(Summary!C:C,Summary!H:H,Table_Query_from_Mac10[[#This Row],[Juiceoc]])</f>
        <v>0</v>
      </c>
      <c r="P1219" s="47">
        <f>SUMIFS(Summary!D:D,Summary!H:H,Table_Query_from_Mac10[[#This Row],[Juiceoc]])</f>
        <v>0</v>
      </c>
      <c r="Q1219" s="47">
        <f>SUMIFS(Summary!E:E,Summary!H:H,Table_Query_from_Mac10[[#This Row],[Juiceoc]])</f>
        <v>0</v>
      </c>
      <c r="R1219" s="47">
        <f>Table_Query_from_Mac10[[#This Row],[Net Unit]]*(1+Table_Query_from_Mac10[[#This Row],[PriceIncreasebyType]])</f>
        <v>10.0998</v>
      </c>
      <c r="S1219" s="47">
        <f>Table_Query_from_Mac10[[#This Row],[UnitPriceFuture]]*Table_Query_from_Mac10[[#This Row],[qtytoShipFuture]]</f>
        <v>70.698599999999999</v>
      </c>
      <c r="T1219" s="47">
        <f>ROUND(Table_Query_from_Mac10[[#This Row],[qty_to_ship]]*(1+Table_Query_from_Mac10[[#This Row],[VolumeIncreasebyType]]),0)</f>
        <v>7</v>
      </c>
      <c r="U1219" s="47">
        <f>Table_Query_from_Mac10[[#This Row],[qtytoShipFuture]]*Table_Query_from_Mac10[[#This Row],[Future-cost]]</f>
        <v>31.71</v>
      </c>
      <c r="V1219" s="47">
        <f>Table_Query_from_Mac10[[#This Row],[qtytoShipFuture]]-Table_Query_from_Mac10[[#This Row],[qty_to_ship]]</f>
        <v>0</v>
      </c>
      <c r="W1219" s="47">
        <f>Table_Query_from_Mac10[[#This Row],[UnitPriceFuture]]</f>
        <v>10.0998</v>
      </c>
      <c r="X1219" s="47">
        <f>Table_Query_from_Mac10[[#This Row],[Unit Increase]]*Table_Query_from_Mac10[[#This Row],[UnitPriceFuture]]</f>
        <v>0</v>
      </c>
      <c r="Y1219" s="47">
        <f>Table_Query_from_Mac10[[#This Row],[Unit Increase]]*Table_Query_from_Mac10[[#This Row],[Future-cost]]</f>
        <v>0</v>
      </c>
      <c r="Z1219" s="47">
        <f>-(Table_Query_from_Mac10[[#This Row],[Incremental Sales]]+((Table_Query_from_Mac10[[#This Row],[Incremental Sales]]*-(SUM(Summary!$S$8:$S$9)))))*Summary!$S$18</f>
        <v>0</v>
      </c>
      <c r="AA1219" s="47">
        <f>IFERROR(Table_Query_from_Mac10[[#This Row],[Incremental Cost]]/Table_Query_from_Mac10[[#This Row],[Incremental Sales]],0)</f>
        <v>0</v>
      </c>
      <c r="AB1219" s="47">
        <f>IFERROR(Table_Query_from_Mac10[[#This Row],[TotalCostFuture]]/Table_Query_from_Mac10[[#This Row],[totalsalesFuture]],0)</f>
        <v>0.44852373314323057</v>
      </c>
      <c r="AN1219" s="31">
        <v>25</v>
      </c>
      <c r="AO1219">
        <f t="shared" ref="AO1219:AO1282" si="38">CEILING(AN1219/4,1)</f>
        <v>7</v>
      </c>
      <c r="AQ1219" s="31">
        <v>31.03</v>
      </c>
      <c r="AR1219">
        <f t="shared" ref="AR1219:AR1282" si="39">ROUND(AQ1219/5*1.75,2)</f>
        <v>10.86</v>
      </c>
    </row>
    <row r="1220" spans="1:44" x14ac:dyDescent="0.25">
      <c r="A1220">
        <v>90121</v>
      </c>
      <c r="B1220">
        <v>2</v>
      </c>
      <c r="C1220" t="s">
        <v>55</v>
      </c>
      <c r="D1220" t="s">
        <v>81</v>
      </c>
      <c r="E1220">
        <v>10</v>
      </c>
      <c r="F1220">
        <v>5.31</v>
      </c>
      <c r="G1220">
        <v>13.35</v>
      </c>
      <c r="H1220" s="1">
        <v>44840</v>
      </c>
      <c r="I1220" s="20">
        <v>7</v>
      </c>
      <c r="J1220" s="47">
        <f>Table_Query_from_Mac10[[#This Row],[unit_price]]-(Table_Query_from_Mac10[[#This Row],[unit_price]]*(Table_Query_from_Mac10[[#This Row],[discount_pct]]/100))</f>
        <v>12.4155</v>
      </c>
      <c r="K1220" s="47">
        <f>Table_Query_from_Mac10[[#This Row],[unit_cost]]</f>
        <v>5.31</v>
      </c>
      <c r="L1220" s="47">
        <f>Table_Query_from_Mac10[[#This Row],[Live-cost]]*(1+Table_Query_from_Mac10[[#This Row],[CogsIncreasebyTYPE]])</f>
        <v>5.31</v>
      </c>
      <c r="M1220" s="47">
        <f>Table_Query_from_Mac10[[#This Row],[Live-cost]]*Table_Query_from_Mac10[[#This Row],[qty_to_ship]]</f>
        <v>53.099999999999994</v>
      </c>
      <c r="N1220" s="47">
        <f>IF(Table_Query_from_Mac10[[#This Row],[item_no]]="KDA",-Table_Query_from_Mac10[[#This Row],[unit_price]],Table_Query_from_Mac10[[#This Row],[Net Unit]]*Table_Query_from_Mac10[[#This Row],[qty_to_ship]])</f>
        <v>124.155</v>
      </c>
      <c r="O1220" s="47">
        <f>SUMIFS(Summary!C:C,Summary!H:H,Table_Query_from_Mac10[[#This Row],[Juiceoc]])</f>
        <v>0</v>
      </c>
      <c r="P1220" s="47">
        <f>SUMIFS(Summary!D:D,Summary!H:H,Table_Query_from_Mac10[[#This Row],[Juiceoc]])</f>
        <v>0</v>
      </c>
      <c r="Q1220" s="47">
        <f>SUMIFS(Summary!E:E,Summary!H:H,Table_Query_from_Mac10[[#This Row],[Juiceoc]])</f>
        <v>0</v>
      </c>
      <c r="R1220" s="47">
        <f>Table_Query_from_Mac10[[#This Row],[Net Unit]]*(1+Table_Query_from_Mac10[[#This Row],[PriceIncreasebyType]])</f>
        <v>12.4155</v>
      </c>
      <c r="S1220" s="47">
        <f>Table_Query_from_Mac10[[#This Row],[UnitPriceFuture]]*Table_Query_from_Mac10[[#This Row],[qtytoShipFuture]]</f>
        <v>124.155</v>
      </c>
      <c r="T1220" s="47">
        <f>ROUND(Table_Query_from_Mac10[[#This Row],[qty_to_ship]]*(1+Table_Query_from_Mac10[[#This Row],[VolumeIncreasebyType]]),0)</f>
        <v>10</v>
      </c>
      <c r="U1220" s="47">
        <f>Table_Query_from_Mac10[[#This Row],[qtytoShipFuture]]*Table_Query_from_Mac10[[#This Row],[Future-cost]]</f>
        <v>53.099999999999994</v>
      </c>
      <c r="V1220" s="47">
        <f>Table_Query_from_Mac10[[#This Row],[qtytoShipFuture]]-Table_Query_from_Mac10[[#This Row],[qty_to_ship]]</f>
        <v>0</v>
      </c>
      <c r="W1220" s="47">
        <f>Table_Query_from_Mac10[[#This Row],[UnitPriceFuture]]</f>
        <v>12.4155</v>
      </c>
      <c r="X1220" s="47">
        <f>Table_Query_from_Mac10[[#This Row],[Unit Increase]]*Table_Query_from_Mac10[[#This Row],[UnitPriceFuture]]</f>
        <v>0</v>
      </c>
      <c r="Y1220" s="47">
        <f>Table_Query_from_Mac10[[#This Row],[Unit Increase]]*Table_Query_from_Mac10[[#This Row],[Future-cost]]</f>
        <v>0</v>
      </c>
      <c r="Z1220" s="47">
        <f>-(Table_Query_from_Mac10[[#This Row],[Incremental Sales]]+((Table_Query_from_Mac10[[#This Row],[Incremental Sales]]*-(SUM(Summary!$S$8:$S$9)))))*Summary!$S$18</f>
        <v>0</v>
      </c>
      <c r="AA1220" s="47">
        <f>IFERROR(Table_Query_from_Mac10[[#This Row],[Incremental Cost]]/Table_Query_from_Mac10[[#This Row],[Incremental Sales]],0)</f>
        <v>0</v>
      </c>
      <c r="AB1220" s="47">
        <f>IFERROR(Table_Query_from_Mac10[[#This Row],[TotalCostFuture]]/Table_Query_from_Mac10[[#This Row],[totalsalesFuture]],0)</f>
        <v>0.42769119246103654</v>
      </c>
      <c r="AN1220" s="30">
        <v>40</v>
      </c>
      <c r="AO1220">
        <f t="shared" si="38"/>
        <v>10</v>
      </c>
      <c r="AQ1220" s="30">
        <v>38.130000000000003</v>
      </c>
      <c r="AR1220">
        <f t="shared" si="39"/>
        <v>13.35</v>
      </c>
    </row>
    <row r="1221" spans="1:44" x14ac:dyDescent="0.25">
      <c r="A1221">
        <v>90121</v>
      </c>
      <c r="B1221">
        <v>3</v>
      </c>
      <c r="C1221" t="s">
        <v>55</v>
      </c>
      <c r="D1221" t="s">
        <v>81</v>
      </c>
      <c r="E1221">
        <v>12</v>
      </c>
      <c r="F1221">
        <v>5.81</v>
      </c>
      <c r="G1221">
        <v>14.47</v>
      </c>
      <c r="H1221" s="1">
        <v>44840</v>
      </c>
      <c r="I1221" s="20">
        <v>7</v>
      </c>
      <c r="J1221" s="47">
        <f>Table_Query_from_Mac10[[#This Row],[unit_price]]-(Table_Query_from_Mac10[[#This Row],[unit_price]]*(Table_Query_from_Mac10[[#This Row],[discount_pct]]/100))</f>
        <v>13.457100000000001</v>
      </c>
      <c r="K1221" s="47">
        <f>Table_Query_from_Mac10[[#This Row],[unit_cost]]</f>
        <v>5.81</v>
      </c>
      <c r="L1221" s="47">
        <f>Table_Query_from_Mac10[[#This Row],[Live-cost]]*(1+Table_Query_from_Mac10[[#This Row],[CogsIncreasebyTYPE]])</f>
        <v>5.81</v>
      </c>
      <c r="M1221" s="47">
        <f>Table_Query_from_Mac10[[#This Row],[Live-cost]]*Table_Query_from_Mac10[[#This Row],[qty_to_ship]]</f>
        <v>69.72</v>
      </c>
      <c r="N1221" s="47">
        <f>IF(Table_Query_from_Mac10[[#This Row],[item_no]]="KDA",-Table_Query_from_Mac10[[#This Row],[unit_price]],Table_Query_from_Mac10[[#This Row],[Net Unit]]*Table_Query_from_Mac10[[#This Row],[qty_to_ship]])</f>
        <v>161.48520000000002</v>
      </c>
      <c r="O1221" s="47">
        <f>SUMIFS(Summary!C:C,Summary!H:H,Table_Query_from_Mac10[[#This Row],[Juiceoc]])</f>
        <v>0</v>
      </c>
      <c r="P1221" s="47">
        <f>SUMIFS(Summary!D:D,Summary!H:H,Table_Query_from_Mac10[[#This Row],[Juiceoc]])</f>
        <v>0</v>
      </c>
      <c r="Q1221" s="47">
        <f>SUMIFS(Summary!E:E,Summary!H:H,Table_Query_from_Mac10[[#This Row],[Juiceoc]])</f>
        <v>0</v>
      </c>
      <c r="R1221" s="47">
        <f>Table_Query_from_Mac10[[#This Row],[Net Unit]]*(1+Table_Query_from_Mac10[[#This Row],[PriceIncreasebyType]])</f>
        <v>13.457100000000001</v>
      </c>
      <c r="S1221" s="47">
        <f>Table_Query_from_Mac10[[#This Row],[UnitPriceFuture]]*Table_Query_from_Mac10[[#This Row],[qtytoShipFuture]]</f>
        <v>161.48520000000002</v>
      </c>
      <c r="T1221" s="47">
        <f>ROUND(Table_Query_from_Mac10[[#This Row],[qty_to_ship]]*(1+Table_Query_from_Mac10[[#This Row],[VolumeIncreasebyType]]),0)</f>
        <v>12</v>
      </c>
      <c r="U1221" s="47">
        <f>Table_Query_from_Mac10[[#This Row],[qtytoShipFuture]]*Table_Query_from_Mac10[[#This Row],[Future-cost]]</f>
        <v>69.72</v>
      </c>
      <c r="V1221" s="47">
        <f>Table_Query_from_Mac10[[#This Row],[qtytoShipFuture]]-Table_Query_from_Mac10[[#This Row],[qty_to_ship]]</f>
        <v>0</v>
      </c>
      <c r="W1221" s="47">
        <f>Table_Query_from_Mac10[[#This Row],[UnitPriceFuture]]</f>
        <v>13.457100000000001</v>
      </c>
      <c r="X1221" s="47">
        <f>Table_Query_from_Mac10[[#This Row],[Unit Increase]]*Table_Query_from_Mac10[[#This Row],[UnitPriceFuture]]</f>
        <v>0</v>
      </c>
      <c r="Y1221" s="47">
        <f>Table_Query_from_Mac10[[#This Row],[Unit Increase]]*Table_Query_from_Mac10[[#This Row],[Future-cost]]</f>
        <v>0</v>
      </c>
      <c r="Z1221" s="47">
        <f>-(Table_Query_from_Mac10[[#This Row],[Incremental Sales]]+((Table_Query_from_Mac10[[#This Row],[Incremental Sales]]*-(SUM(Summary!$S$8:$S$9)))))*Summary!$S$18</f>
        <v>0</v>
      </c>
      <c r="AA1221" s="47">
        <f>IFERROR(Table_Query_from_Mac10[[#This Row],[Incremental Cost]]/Table_Query_from_Mac10[[#This Row],[Incremental Sales]],0)</f>
        <v>0</v>
      </c>
      <c r="AB1221" s="47">
        <f>IFERROR(Table_Query_from_Mac10[[#This Row],[TotalCostFuture]]/Table_Query_from_Mac10[[#This Row],[totalsalesFuture]],0)</f>
        <v>0.43174235162107727</v>
      </c>
      <c r="AN1221" s="31">
        <v>48</v>
      </c>
      <c r="AO1221">
        <f t="shared" si="38"/>
        <v>12</v>
      </c>
      <c r="AQ1221" s="31">
        <v>41.35</v>
      </c>
      <c r="AR1221">
        <f t="shared" si="39"/>
        <v>14.47</v>
      </c>
    </row>
    <row r="1222" spans="1:44" x14ac:dyDescent="0.25">
      <c r="A1222">
        <v>90121</v>
      </c>
      <c r="B1222">
        <v>4</v>
      </c>
      <c r="C1222" t="s">
        <v>55</v>
      </c>
      <c r="D1222" t="s">
        <v>81</v>
      </c>
      <c r="E1222">
        <v>7</v>
      </c>
      <c r="F1222">
        <v>8.5</v>
      </c>
      <c r="G1222">
        <v>22.57</v>
      </c>
      <c r="H1222" s="1">
        <v>44840</v>
      </c>
      <c r="I1222" s="20">
        <v>7</v>
      </c>
      <c r="J1222" s="47">
        <f>Table_Query_from_Mac10[[#This Row],[unit_price]]-(Table_Query_from_Mac10[[#This Row],[unit_price]]*(Table_Query_from_Mac10[[#This Row],[discount_pct]]/100))</f>
        <v>20.990100000000002</v>
      </c>
      <c r="K1222" s="47">
        <f>Table_Query_from_Mac10[[#This Row],[unit_cost]]</f>
        <v>8.5</v>
      </c>
      <c r="L1222" s="47">
        <f>Table_Query_from_Mac10[[#This Row],[Live-cost]]*(1+Table_Query_from_Mac10[[#This Row],[CogsIncreasebyTYPE]])</f>
        <v>8.5</v>
      </c>
      <c r="M1222" s="47">
        <f>Table_Query_from_Mac10[[#This Row],[Live-cost]]*Table_Query_from_Mac10[[#This Row],[qty_to_ship]]</f>
        <v>59.5</v>
      </c>
      <c r="N1222" s="47">
        <f>IF(Table_Query_from_Mac10[[#This Row],[item_no]]="KDA",-Table_Query_from_Mac10[[#This Row],[unit_price]],Table_Query_from_Mac10[[#This Row],[Net Unit]]*Table_Query_from_Mac10[[#This Row],[qty_to_ship]])</f>
        <v>146.9307</v>
      </c>
      <c r="O1222" s="47">
        <f>SUMIFS(Summary!C:C,Summary!H:H,Table_Query_from_Mac10[[#This Row],[Juiceoc]])</f>
        <v>0</v>
      </c>
      <c r="P1222" s="47">
        <f>SUMIFS(Summary!D:D,Summary!H:H,Table_Query_from_Mac10[[#This Row],[Juiceoc]])</f>
        <v>0</v>
      </c>
      <c r="Q1222" s="47">
        <f>SUMIFS(Summary!E:E,Summary!H:H,Table_Query_from_Mac10[[#This Row],[Juiceoc]])</f>
        <v>0</v>
      </c>
      <c r="R1222" s="47">
        <f>Table_Query_from_Mac10[[#This Row],[Net Unit]]*(1+Table_Query_from_Mac10[[#This Row],[PriceIncreasebyType]])</f>
        <v>20.990100000000002</v>
      </c>
      <c r="S1222" s="47">
        <f>Table_Query_from_Mac10[[#This Row],[UnitPriceFuture]]*Table_Query_from_Mac10[[#This Row],[qtytoShipFuture]]</f>
        <v>146.9307</v>
      </c>
      <c r="T1222" s="47">
        <f>ROUND(Table_Query_from_Mac10[[#This Row],[qty_to_ship]]*(1+Table_Query_from_Mac10[[#This Row],[VolumeIncreasebyType]]),0)</f>
        <v>7</v>
      </c>
      <c r="U1222" s="47">
        <f>Table_Query_from_Mac10[[#This Row],[qtytoShipFuture]]*Table_Query_from_Mac10[[#This Row],[Future-cost]]</f>
        <v>59.5</v>
      </c>
      <c r="V1222" s="47">
        <f>Table_Query_from_Mac10[[#This Row],[qtytoShipFuture]]-Table_Query_from_Mac10[[#This Row],[qty_to_ship]]</f>
        <v>0</v>
      </c>
      <c r="W1222" s="47">
        <f>Table_Query_from_Mac10[[#This Row],[UnitPriceFuture]]</f>
        <v>20.990100000000002</v>
      </c>
      <c r="X1222" s="47">
        <f>Table_Query_from_Mac10[[#This Row],[Unit Increase]]*Table_Query_from_Mac10[[#This Row],[UnitPriceFuture]]</f>
        <v>0</v>
      </c>
      <c r="Y1222" s="47">
        <f>Table_Query_from_Mac10[[#This Row],[Unit Increase]]*Table_Query_from_Mac10[[#This Row],[Future-cost]]</f>
        <v>0</v>
      </c>
      <c r="Z1222" s="47">
        <f>-(Table_Query_from_Mac10[[#This Row],[Incremental Sales]]+((Table_Query_from_Mac10[[#This Row],[Incremental Sales]]*-(SUM(Summary!$S$8:$S$9)))))*Summary!$S$18</f>
        <v>0</v>
      </c>
      <c r="AA1222" s="47">
        <f>IFERROR(Table_Query_from_Mac10[[#This Row],[Incremental Cost]]/Table_Query_from_Mac10[[#This Row],[Incremental Sales]],0)</f>
        <v>0</v>
      </c>
      <c r="AB1222" s="47">
        <f>IFERROR(Table_Query_from_Mac10[[#This Row],[TotalCostFuture]]/Table_Query_from_Mac10[[#This Row],[totalsalesFuture]],0)</f>
        <v>0.40495281108713155</v>
      </c>
      <c r="AN1222" s="30">
        <v>27</v>
      </c>
      <c r="AO1222">
        <f t="shared" si="38"/>
        <v>7</v>
      </c>
      <c r="AQ1222" s="30">
        <v>64.489999999999995</v>
      </c>
      <c r="AR1222">
        <f t="shared" si="39"/>
        <v>22.57</v>
      </c>
    </row>
    <row r="1223" spans="1:44" x14ac:dyDescent="0.25">
      <c r="A1223">
        <v>90121</v>
      </c>
      <c r="B1223">
        <v>5</v>
      </c>
      <c r="C1223" t="s">
        <v>55</v>
      </c>
      <c r="D1223" t="s">
        <v>81</v>
      </c>
      <c r="E1223">
        <v>8</v>
      </c>
      <c r="F1223">
        <v>11.84</v>
      </c>
      <c r="G1223">
        <v>31.43</v>
      </c>
      <c r="H1223" s="1">
        <v>44840</v>
      </c>
      <c r="I1223" s="20">
        <v>7</v>
      </c>
      <c r="J1223" s="47">
        <f>Table_Query_from_Mac10[[#This Row],[unit_price]]-(Table_Query_from_Mac10[[#This Row],[unit_price]]*(Table_Query_from_Mac10[[#This Row],[discount_pct]]/100))</f>
        <v>29.229900000000001</v>
      </c>
      <c r="K1223" s="47">
        <f>Table_Query_from_Mac10[[#This Row],[unit_cost]]</f>
        <v>11.84</v>
      </c>
      <c r="L1223" s="47">
        <f>Table_Query_from_Mac10[[#This Row],[Live-cost]]*(1+Table_Query_from_Mac10[[#This Row],[CogsIncreasebyTYPE]])</f>
        <v>11.84</v>
      </c>
      <c r="M1223" s="47">
        <f>Table_Query_from_Mac10[[#This Row],[Live-cost]]*Table_Query_from_Mac10[[#This Row],[qty_to_ship]]</f>
        <v>94.72</v>
      </c>
      <c r="N1223" s="47">
        <f>IF(Table_Query_from_Mac10[[#This Row],[item_no]]="KDA",-Table_Query_from_Mac10[[#This Row],[unit_price]],Table_Query_from_Mac10[[#This Row],[Net Unit]]*Table_Query_from_Mac10[[#This Row],[qty_to_ship]])</f>
        <v>233.83920000000001</v>
      </c>
      <c r="O1223" s="47">
        <f>SUMIFS(Summary!C:C,Summary!H:H,Table_Query_from_Mac10[[#This Row],[Juiceoc]])</f>
        <v>0</v>
      </c>
      <c r="P1223" s="47">
        <f>SUMIFS(Summary!D:D,Summary!H:H,Table_Query_from_Mac10[[#This Row],[Juiceoc]])</f>
        <v>0</v>
      </c>
      <c r="Q1223" s="47">
        <f>SUMIFS(Summary!E:E,Summary!H:H,Table_Query_from_Mac10[[#This Row],[Juiceoc]])</f>
        <v>0</v>
      </c>
      <c r="R1223" s="47">
        <f>Table_Query_from_Mac10[[#This Row],[Net Unit]]*(1+Table_Query_from_Mac10[[#This Row],[PriceIncreasebyType]])</f>
        <v>29.229900000000001</v>
      </c>
      <c r="S1223" s="47">
        <f>Table_Query_from_Mac10[[#This Row],[UnitPriceFuture]]*Table_Query_from_Mac10[[#This Row],[qtytoShipFuture]]</f>
        <v>233.83920000000001</v>
      </c>
      <c r="T1223" s="47">
        <f>ROUND(Table_Query_from_Mac10[[#This Row],[qty_to_ship]]*(1+Table_Query_from_Mac10[[#This Row],[VolumeIncreasebyType]]),0)</f>
        <v>8</v>
      </c>
      <c r="U1223" s="47">
        <f>Table_Query_from_Mac10[[#This Row],[qtytoShipFuture]]*Table_Query_from_Mac10[[#This Row],[Future-cost]]</f>
        <v>94.72</v>
      </c>
      <c r="V1223" s="47">
        <f>Table_Query_from_Mac10[[#This Row],[qtytoShipFuture]]-Table_Query_from_Mac10[[#This Row],[qty_to_ship]]</f>
        <v>0</v>
      </c>
      <c r="W1223" s="47">
        <f>Table_Query_from_Mac10[[#This Row],[UnitPriceFuture]]</f>
        <v>29.229900000000001</v>
      </c>
      <c r="X1223" s="47">
        <f>Table_Query_from_Mac10[[#This Row],[Unit Increase]]*Table_Query_from_Mac10[[#This Row],[UnitPriceFuture]]</f>
        <v>0</v>
      </c>
      <c r="Y1223" s="47">
        <f>Table_Query_from_Mac10[[#This Row],[Unit Increase]]*Table_Query_from_Mac10[[#This Row],[Future-cost]]</f>
        <v>0</v>
      </c>
      <c r="Z1223" s="47">
        <f>-(Table_Query_from_Mac10[[#This Row],[Incremental Sales]]+((Table_Query_from_Mac10[[#This Row],[Incremental Sales]]*-(SUM(Summary!$S$8:$S$9)))))*Summary!$S$18</f>
        <v>0</v>
      </c>
      <c r="AA1223" s="47">
        <f>IFERROR(Table_Query_from_Mac10[[#This Row],[Incremental Cost]]/Table_Query_from_Mac10[[#This Row],[Incremental Sales]],0)</f>
        <v>0</v>
      </c>
      <c r="AB1223" s="47">
        <f>IFERROR(Table_Query_from_Mac10[[#This Row],[TotalCostFuture]]/Table_Query_from_Mac10[[#This Row],[totalsalesFuture]],0)</f>
        <v>0.40506467692328746</v>
      </c>
      <c r="AN1223" s="31">
        <v>30</v>
      </c>
      <c r="AO1223">
        <f t="shared" si="38"/>
        <v>8</v>
      </c>
      <c r="AQ1223" s="31">
        <v>89.8</v>
      </c>
      <c r="AR1223">
        <f t="shared" si="39"/>
        <v>31.43</v>
      </c>
    </row>
    <row r="1224" spans="1:44" x14ac:dyDescent="0.25">
      <c r="A1224">
        <v>90121</v>
      </c>
      <c r="B1224">
        <v>6</v>
      </c>
      <c r="C1224" t="s">
        <v>55</v>
      </c>
      <c r="D1224" t="s">
        <v>81</v>
      </c>
      <c r="E1224">
        <v>1</v>
      </c>
      <c r="F1224">
        <v>13.68</v>
      </c>
      <c r="G1224">
        <v>36.54</v>
      </c>
      <c r="H1224" s="1">
        <v>44840</v>
      </c>
      <c r="I1224" s="20">
        <v>7</v>
      </c>
      <c r="J1224" s="47">
        <f>Table_Query_from_Mac10[[#This Row],[unit_price]]-(Table_Query_from_Mac10[[#This Row],[unit_price]]*(Table_Query_from_Mac10[[#This Row],[discount_pct]]/100))</f>
        <v>33.982199999999999</v>
      </c>
      <c r="K1224" s="47">
        <f>Table_Query_from_Mac10[[#This Row],[unit_cost]]</f>
        <v>13.68</v>
      </c>
      <c r="L1224" s="47">
        <f>Table_Query_from_Mac10[[#This Row],[Live-cost]]*(1+Table_Query_from_Mac10[[#This Row],[CogsIncreasebyTYPE]])</f>
        <v>13.68</v>
      </c>
      <c r="M1224" s="47">
        <f>Table_Query_from_Mac10[[#This Row],[Live-cost]]*Table_Query_from_Mac10[[#This Row],[qty_to_ship]]</f>
        <v>13.68</v>
      </c>
      <c r="N1224" s="47">
        <f>IF(Table_Query_from_Mac10[[#This Row],[item_no]]="KDA",-Table_Query_from_Mac10[[#This Row],[unit_price]],Table_Query_from_Mac10[[#This Row],[Net Unit]]*Table_Query_from_Mac10[[#This Row],[qty_to_ship]])</f>
        <v>33.982199999999999</v>
      </c>
      <c r="O1224" s="47">
        <f>SUMIFS(Summary!C:C,Summary!H:H,Table_Query_from_Mac10[[#This Row],[Juiceoc]])</f>
        <v>0</v>
      </c>
      <c r="P1224" s="47">
        <f>SUMIFS(Summary!D:D,Summary!H:H,Table_Query_from_Mac10[[#This Row],[Juiceoc]])</f>
        <v>0</v>
      </c>
      <c r="Q1224" s="47">
        <f>SUMIFS(Summary!E:E,Summary!H:H,Table_Query_from_Mac10[[#This Row],[Juiceoc]])</f>
        <v>0</v>
      </c>
      <c r="R1224" s="47">
        <f>Table_Query_from_Mac10[[#This Row],[Net Unit]]*(1+Table_Query_from_Mac10[[#This Row],[PriceIncreasebyType]])</f>
        <v>33.982199999999999</v>
      </c>
      <c r="S1224" s="47">
        <f>Table_Query_from_Mac10[[#This Row],[UnitPriceFuture]]*Table_Query_from_Mac10[[#This Row],[qtytoShipFuture]]</f>
        <v>33.982199999999999</v>
      </c>
      <c r="T1224" s="47">
        <f>ROUND(Table_Query_from_Mac10[[#This Row],[qty_to_ship]]*(1+Table_Query_from_Mac10[[#This Row],[VolumeIncreasebyType]]),0)</f>
        <v>1</v>
      </c>
      <c r="U1224" s="47">
        <f>Table_Query_from_Mac10[[#This Row],[qtytoShipFuture]]*Table_Query_from_Mac10[[#This Row],[Future-cost]]</f>
        <v>13.68</v>
      </c>
      <c r="V1224" s="47">
        <f>Table_Query_from_Mac10[[#This Row],[qtytoShipFuture]]-Table_Query_from_Mac10[[#This Row],[qty_to_ship]]</f>
        <v>0</v>
      </c>
      <c r="W1224" s="47">
        <f>Table_Query_from_Mac10[[#This Row],[UnitPriceFuture]]</f>
        <v>33.982199999999999</v>
      </c>
      <c r="X1224" s="47">
        <f>Table_Query_from_Mac10[[#This Row],[Unit Increase]]*Table_Query_from_Mac10[[#This Row],[UnitPriceFuture]]</f>
        <v>0</v>
      </c>
      <c r="Y1224" s="47">
        <f>Table_Query_from_Mac10[[#This Row],[Unit Increase]]*Table_Query_from_Mac10[[#This Row],[Future-cost]]</f>
        <v>0</v>
      </c>
      <c r="Z1224" s="47">
        <f>-(Table_Query_from_Mac10[[#This Row],[Incremental Sales]]+((Table_Query_from_Mac10[[#This Row],[Incremental Sales]]*-(SUM(Summary!$S$8:$S$9)))))*Summary!$S$18</f>
        <v>0</v>
      </c>
      <c r="AA1224" s="47">
        <f>IFERROR(Table_Query_from_Mac10[[#This Row],[Incremental Cost]]/Table_Query_from_Mac10[[#This Row],[Incremental Sales]],0)</f>
        <v>0</v>
      </c>
      <c r="AB1224" s="47">
        <f>IFERROR(Table_Query_from_Mac10[[#This Row],[TotalCostFuture]]/Table_Query_from_Mac10[[#This Row],[totalsalesFuture]],0)</f>
        <v>0.40256369511096984</v>
      </c>
      <c r="AN1224" s="30">
        <v>4</v>
      </c>
      <c r="AO1224">
        <f t="shared" si="38"/>
        <v>1</v>
      </c>
      <c r="AQ1224" s="30">
        <v>104.4</v>
      </c>
      <c r="AR1224">
        <f t="shared" si="39"/>
        <v>36.54</v>
      </c>
    </row>
    <row r="1225" spans="1:44" x14ac:dyDescent="0.25">
      <c r="A1225">
        <v>90121</v>
      </c>
      <c r="B1225">
        <v>7</v>
      </c>
      <c r="C1225" t="s">
        <v>55</v>
      </c>
      <c r="D1225" t="s">
        <v>81</v>
      </c>
      <c r="E1225">
        <v>4</v>
      </c>
      <c r="F1225">
        <v>7.16</v>
      </c>
      <c r="G1225">
        <v>19.170000000000002</v>
      </c>
      <c r="H1225" s="1">
        <v>44840</v>
      </c>
      <c r="I1225" s="20">
        <v>7</v>
      </c>
      <c r="J1225" s="47">
        <f>Table_Query_from_Mac10[[#This Row],[unit_price]]-(Table_Query_from_Mac10[[#This Row],[unit_price]]*(Table_Query_from_Mac10[[#This Row],[discount_pct]]/100))</f>
        <v>17.828100000000003</v>
      </c>
      <c r="K1225" s="47">
        <f>Table_Query_from_Mac10[[#This Row],[unit_cost]]</f>
        <v>7.16</v>
      </c>
      <c r="L1225" s="47">
        <f>Table_Query_from_Mac10[[#This Row],[Live-cost]]*(1+Table_Query_from_Mac10[[#This Row],[CogsIncreasebyTYPE]])</f>
        <v>7.16</v>
      </c>
      <c r="M1225" s="47">
        <f>Table_Query_from_Mac10[[#This Row],[Live-cost]]*Table_Query_from_Mac10[[#This Row],[qty_to_ship]]</f>
        <v>28.64</v>
      </c>
      <c r="N1225" s="47">
        <f>IF(Table_Query_from_Mac10[[#This Row],[item_no]]="KDA",-Table_Query_from_Mac10[[#This Row],[unit_price]],Table_Query_from_Mac10[[#This Row],[Net Unit]]*Table_Query_from_Mac10[[#This Row],[qty_to_ship]])</f>
        <v>71.312400000000011</v>
      </c>
      <c r="O1225" s="47">
        <f>SUMIFS(Summary!C:C,Summary!H:H,Table_Query_from_Mac10[[#This Row],[Juiceoc]])</f>
        <v>0</v>
      </c>
      <c r="P1225" s="47">
        <f>SUMIFS(Summary!D:D,Summary!H:H,Table_Query_from_Mac10[[#This Row],[Juiceoc]])</f>
        <v>0</v>
      </c>
      <c r="Q1225" s="47">
        <f>SUMIFS(Summary!E:E,Summary!H:H,Table_Query_from_Mac10[[#This Row],[Juiceoc]])</f>
        <v>0</v>
      </c>
      <c r="R1225" s="47">
        <f>Table_Query_from_Mac10[[#This Row],[Net Unit]]*(1+Table_Query_from_Mac10[[#This Row],[PriceIncreasebyType]])</f>
        <v>17.828100000000003</v>
      </c>
      <c r="S1225" s="47">
        <f>Table_Query_from_Mac10[[#This Row],[UnitPriceFuture]]*Table_Query_from_Mac10[[#This Row],[qtytoShipFuture]]</f>
        <v>71.312400000000011</v>
      </c>
      <c r="T1225" s="47">
        <f>ROUND(Table_Query_from_Mac10[[#This Row],[qty_to_ship]]*(1+Table_Query_from_Mac10[[#This Row],[VolumeIncreasebyType]]),0)</f>
        <v>4</v>
      </c>
      <c r="U1225" s="47">
        <f>Table_Query_from_Mac10[[#This Row],[qtytoShipFuture]]*Table_Query_from_Mac10[[#This Row],[Future-cost]]</f>
        <v>28.64</v>
      </c>
      <c r="V1225" s="47">
        <f>Table_Query_from_Mac10[[#This Row],[qtytoShipFuture]]-Table_Query_from_Mac10[[#This Row],[qty_to_ship]]</f>
        <v>0</v>
      </c>
      <c r="W1225" s="47">
        <f>Table_Query_from_Mac10[[#This Row],[UnitPriceFuture]]</f>
        <v>17.828100000000003</v>
      </c>
      <c r="X1225" s="47">
        <f>Table_Query_from_Mac10[[#This Row],[Unit Increase]]*Table_Query_from_Mac10[[#This Row],[UnitPriceFuture]]</f>
        <v>0</v>
      </c>
      <c r="Y1225" s="47">
        <f>Table_Query_from_Mac10[[#This Row],[Unit Increase]]*Table_Query_from_Mac10[[#This Row],[Future-cost]]</f>
        <v>0</v>
      </c>
      <c r="Z1225" s="47">
        <f>-(Table_Query_from_Mac10[[#This Row],[Incremental Sales]]+((Table_Query_from_Mac10[[#This Row],[Incremental Sales]]*-(SUM(Summary!$S$8:$S$9)))))*Summary!$S$18</f>
        <v>0</v>
      </c>
      <c r="AA1225" s="47">
        <f>IFERROR(Table_Query_from_Mac10[[#This Row],[Incremental Cost]]/Table_Query_from_Mac10[[#This Row],[Incremental Sales]],0)</f>
        <v>0</v>
      </c>
      <c r="AB1225" s="47">
        <f>IFERROR(Table_Query_from_Mac10[[#This Row],[TotalCostFuture]]/Table_Query_from_Mac10[[#This Row],[totalsalesFuture]],0)</f>
        <v>0.40161318368194027</v>
      </c>
      <c r="AN1225" s="31">
        <v>16</v>
      </c>
      <c r="AO1225">
        <f t="shared" si="38"/>
        <v>4</v>
      </c>
      <c r="AQ1225" s="31">
        <v>54.76</v>
      </c>
      <c r="AR1225">
        <f t="shared" si="39"/>
        <v>19.170000000000002</v>
      </c>
    </row>
    <row r="1226" spans="1:44" x14ac:dyDescent="0.25">
      <c r="A1226">
        <v>90121</v>
      </c>
      <c r="B1226">
        <v>8</v>
      </c>
      <c r="C1226" t="s">
        <v>55</v>
      </c>
      <c r="D1226" t="s">
        <v>81</v>
      </c>
      <c r="E1226">
        <v>3</v>
      </c>
      <c r="F1226">
        <v>10.09</v>
      </c>
      <c r="G1226">
        <v>28.24</v>
      </c>
      <c r="H1226" s="1">
        <v>44840</v>
      </c>
      <c r="I1226" s="20">
        <v>7</v>
      </c>
      <c r="J1226" s="47">
        <f>Table_Query_from_Mac10[[#This Row],[unit_price]]-(Table_Query_from_Mac10[[#This Row],[unit_price]]*(Table_Query_from_Mac10[[#This Row],[discount_pct]]/100))</f>
        <v>26.263199999999998</v>
      </c>
      <c r="K1226" s="47">
        <f>Table_Query_from_Mac10[[#This Row],[unit_cost]]</f>
        <v>10.09</v>
      </c>
      <c r="L1226" s="47">
        <f>Table_Query_from_Mac10[[#This Row],[Live-cost]]*(1+Table_Query_from_Mac10[[#This Row],[CogsIncreasebyTYPE]])</f>
        <v>10.09</v>
      </c>
      <c r="M1226" s="47">
        <f>Table_Query_from_Mac10[[#This Row],[Live-cost]]*Table_Query_from_Mac10[[#This Row],[qty_to_ship]]</f>
        <v>30.27</v>
      </c>
      <c r="N1226" s="47">
        <f>IF(Table_Query_from_Mac10[[#This Row],[item_no]]="KDA",-Table_Query_from_Mac10[[#This Row],[unit_price]],Table_Query_from_Mac10[[#This Row],[Net Unit]]*Table_Query_from_Mac10[[#This Row],[qty_to_ship]])</f>
        <v>78.789599999999993</v>
      </c>
      <c r="O1226" s="47">
        <f>SUMIFS(Summary!C:C,Summary!H:H,Table_Query_from_Mac10[[#This Row],[Juiceoc]])</f>
        <v>0</v>
      </c>
      <c r="P1226" s="47">
        <f>SUMIFS(Summary!D:D,Summary!H:H,Table_Query_from_Mac10[[#This Row],[Juiceoc]])</f>
        <v>0</v>
      </c>
      <c r="Q1226" s="47">
        <f>SUMIFS(Summary!E:E,Summary!H:H,Table_Query_from_Mac10[[#This Row],[Juiceoc]])</f>
        <v>0</v>
      </c>
      <c r="R1226" s="47">
        <f>Table_Query_from_Mac10[[#This Row],[Net Unit]]*(1+Table_Query_from_Mac10[[#This Row],[PriceIncreasebyType]])</f>
        <v>26.263199999999998</v>
      </c>
      <c r="S1226" s="47">
        <f>Table_Query_from_Mac10[[#This Row],[UnitPriceFuture]]*Table_Query_from_Mac10[[#This Row],[qtytoShipFuture]]</f>
        <v>78.789599999999993</v>
      </c>
      <c r="T1226" s="47">
        <f>ROUND(Table_Query_from_Mac10[[#This Row],[qty_to_ship]]*(1+Table_Query_from_Mac10[[#This Row],[VolumeIncreasebyType]]),0)</f>
        <v>3</v>
      </c>
      <c r="U1226" s="47">
        <f>Table_Query_from_Mac10[[#This Row],[qtytoShipFuture]]*Table_Query_from_Mac10[[#This Row],[Future-cost]]</f>
        <v>30.27</v>
      </c>
      <c r="V1226" s="47">
        <f>Table_Query_from_Mac10[[#This Row],[qtytoShipFuture]]-Table_Query_from_Mac10[[#This Row],[qty_to_ship]]</f>
        <v>0</v>
      </c>
      <c r="W1226" s="47">
        <f>Table_Query_from_Mac10[[#This Row],[UnitPriceFuture]]</f>
        <v>26.263199999999998</v>
      </c>
      <c r="X1226" s="47">
        <f>Table_Query_from_Mac10[[#This Row],[Unit Increase]]*Table_Query_from_Mac10[[#This Row],[UnitPriceFuture]]</f>
        <v>0</v>
      </c>
      <c r="Y1226" s="47">
        <f>Table_Query_from_Mac10[[#This Row],[Unit Increase]]*Table_Query_from_Mac10[[#This Row],[Future-cost]]</f>
        <v>0</v>
      </c>
      <c r="Z1226" s="47">
        <f>-(Table_Query_from_Mac10[[#This Row],[Incremental Sales]]+((Table_Query_from_Mac10[[#This Row],[Incremental Sales]]*-(SUM(Summary!$S$8:$S$9)))))*Summary!$S$18</f>
        <v>0</v>
      </c>
      <c r="AA1226" s="47">
        <f>IFERROR(Table_Query_from_Mac10[[#This Row],[Incremental Cost]]/Table_Query_from_Mac10[[#This Row],[Incremental Sales]],0)</f>
        <v>0</v>
      </c>
      <c r="AB1226" s="47">
        <f>IFERROR(Table_Query_from_Mac10[[#This Row],[TotalCostFuture]]/Table_Query_from_Mac10[[#This Row],[totalsalesFuture]],0)</f>
        <v>0.38418776082122519</v>
      </c>
      <c r="AN1226" s="30">
        <v>9</v>
      </c>
      <c r="AO1226">
        <f t="shared" si="38"/>
        <v>3</v>
      </c>
      <c r="AQ1226" s="30">
        <v>80.680000000000007</v>
      </c>
      <c r="AR1226">
        <f t="shared" si="39"/>
        <v>28.24</v>
      </c>
    </row>
    <row r="1227" spans="1:44" x14ac:dyDescent="0.25">
      <c r="A1227">
        <v>90121</v>
      </c>
      <c r="B1227">
        <v>9</v>
      </c>
      <c r="C1227" t="s">
        <v>55</v>
      </c>
      <c r="D1227" t="s">
        <v>81</v>
      </c>
      <c r="E1227">
        <v>1</v>
      </c>
      <c r="F1227">
        <v>16.03</v>
      </c>
      <c r="G1227">
        <v>44.98</v>
      </c>
      <c r="H1227" s="1">
        <v>44840</v>
      </c>
      <c r="I1227" s="20">
        <v>7</v>
      </c>
      <c r="J1227" s="47">
        <f>Table_Query_from_Mac10[[#This Row],[unit_price]]-(Table_Query_from_Mac10[[#This Row],[unit_price]]*(Table_Query_from_Mac10[[#This Row],[discount_pct]]/100))</f>
        <v>41.831399999999995</v>
      </c>
      <c r="K1227" s="47">
        <f>Table_Query_from_Mac10[[#This Row],[unit_cost]]</f>
        <v>16.03</v>
      </c>
      <c r="L1227" s="47">
        <f>Table_Query_from_Mac10[[#This Row],[Live-cost]]*(1+Table_Query_from_Mac10[[#This Row],[CogsIncreasebyTYPE]])</f>
        <v>16.03</v>
      </c>
      <c r="M1227" s="47">
        <f>Table_Query_from_Mac10[[#This Row],[Live-cost]]*Table_Query_from_Mac10[[#This Row],[qty_to_ship]]</f>
        <v>16.03</v>
      </c>
      <c r="N1227" s="47">
        <f>IF(Table_Query_from_Mac10[[#This Row],[item_no]]="KDA",-Table_Query_from_Mac10[[#This Row],[unit_price]],Table_Query_from_Mac10[[#This Row],[Net Unit]]*Table_Query_from_Mac10[[#This Row],[qty_to_ship]])</f>
        <v>41.831399999999995</v>
      </c>
      <c r="O1227" s="47">
        <f>SUMIFS(Summary!C:C,Summary!H:H,Table_Query_from_Mac10[[#This Row],[Juiceoc]])</f>
        <v>0</v>
      </c>
      <c r="P1227" s="47">
        <f>SUMIFS(Summary!D:D,Summary!H:H,Table_Query_from_Mac10[[#This Row],[Juiceoc]])</f>
        <v>0</v>
      </c>
      <c r="Q1227" s="47">
        <f>SUMIFS(Summary!E:E,Summary!H:H,Table_Query_from_Mac10[[#This Row],[Juiceoc]])</f>
        <v>0</v>
      </c>
      <c r="R1227" s="47">
        <f>Table_Query_from_Mac10[[#This Row],[Net Unit]]*(1+Table_Query_from_Mac10[[#This Row],[PriceIncreasebyType]])</f>
        <v>41.831399999999995</v>
      </c>
      <c r="S1227" s="47">
        <f>Table_Query_from_Mac10[[#This Row],[UnitPriceFuture]]*Table_Query_from_Mac10[[#This Row],[qtytoShipFuture]]</f>
        <v>41.831399999999995</v>
      </c>
      <c r="T1227" s="47">
        <f>ROUND(Table_Query_from_Mac10[[#This Row],[qty_to_ship]]*(1+Table_Query_from_Mac10[[#This Row],[VolumeIncreasebyType]]),0)</f>
        <v>1</v>
      </c>
      <c r="U1227" s="47">
        <f>Table_Query_from_Mac10[[#This Row],[qtytoShipFuture]]*Table_Query_from_Mac10[[#This Row],[Future-cost]]</f>
        <v>16.03</v>
      </c>
      <c r="V1227" s="47">
        <f>Table_Query_from_Mac10[[#This Row],[qtytoShipFuture]]-Table_Query_from_Mac10[[#This Row],[qty_to_ship]]</f>
        <v>0</v>
      </c>
      <c r="W1227" s="47">
        <f>Table_Query_from_Mac10[[#This Row],[UnitPriceFuture]]</f>
        <v>41.831399999999995</v>
      </c>
      <c r="X1227" s="47">
        <f>Table_Query_from_Mac10[[#This Row],[Unit Increase]]*Table_Query_from_Mac10[[#This Row],[UnitPriceFuture]]</f>
        <v>0</v>
      </c>
      <c r="Y1227" s="47">
        <f>Table_Query_from_Mac10[[#This Row],[Unit Increase]]*Table_Query_from_Mac10[[#This Row],[Future-cost]]</f>
        <v>0</v>
      </c>
      <c r="Z1227" s="47">
        <f>-(Table_Query_from_Mac10[[#This Row],[Incremental Sales]]+((Table_Query_from_Mac10[[#This Row],[Incremental Sales]]*-(SUM(Summary!$S$8:$S$9)))))*Summary!$S$18</f>
        <v>0</v>
      </c>
      <c r="AA1227" s="47">
        <f>IFERROR(Table_Query_from_Mac10[[#This Row],[Incremental Cost]]/Table_Query_from_Mac10[[#This Row],[Incremental Sales]],0)</f>
        <v>0</v>
      </c>
      <c r="AB1227" s="47">
        <f>IFERROR(Table_Query_from_Mac10[[#This Row],[TotalCostFuture]]/Table_Query_from_Mac10[[#This Row],[totalsalesFuture]],0)</f>
        <v>0.3832049608667174</v>
      </c>
      <c r="AN1227" s="31">
        <v>4</v>
      </c>
      <c r="AO1227">
        <f t="shared" si="38"/>
        <v>1</v>
      </c>
      <c r="AQ1227" s="31">
        <v>128.52000000000001</v>
      </c>
      <c r="AR1227">
        <f t="shared" si="39"/>
        <v>44.98</v>
      </c>
    </row>
    <row r="1228" spans="1:44" x14ac:dyDescent="0.25">
      <c r="A1228">
        <v>90122</v>
      </c>
      <c r="B1228">
        <v>1</v>
      </c>
      <c r="C1228" t="s">
        <v>55</v>
      </c>
      <c r="D1228" t="s">
        <v>81</v>
      </c>
      <c r="E1228">
        <v>7</v>
      </c>
      <c r="F1228">
        <v>4.8499999999999996</v>
      </c>
      <c r="G1228">
        <v>12.21</v>
      </c>
      <c r="H1228" s="1">
        <v>44837</v>
      </c>
      <c r="I1228" s="20">
        <v>7</v>
      </c>
      <c r="J1228" s="47">
        <f>Table_Query_from_Mac10[[#This Row],[unit_price]]-(Table_Query_from_Mac10[[#This Row],[unit_price]]*(Table_Query_from_Mac10[[#This Row],[discount_pct]]/100))</f>
        <v>11.355300000000002</v>
      </c>
      <c r="K1228" s="47">
        <f>Table_Query_from_Mac10[[#This Row],[unit_cost]]</f>
        <v>4.8499999999999996</v>
      </c>
      <c r="L1228" s="47">
        <f>Table_Query_from_Mac10[[#This Row],[Live-cost]]*(1+Table_Query_from_Mac10[[#This Row],[CogsIncreasebyTYPE]])</f>
        <v>4.8499999999999996</v>
      </c>
      <c r="M1228" s="47">
        <f>Table_Query_from_Mac10[[#This Row],[Live-cost]]*Table_Query_from_Mac10[[#This Row],[qty_to_ship]]</f>
        <v>33.949999999999996</v>
      </c>
      <c r="N1228" s="47">
        <f>IF(Table_Query_from_Mac10[[#This Row],[item_no]]="KDA",-Table_Query_from_Mac10[[#This Row],[unit_price]],Table_Query_from_Mac10[[#This Row],[Net Unit]]*Table_Query_from_Mac10[[#This Row],[qty_to_ship]])</f>
        <v>79.487100000000012</v>
      </c>
      <c r="O1228" s="47">
        <f>SUMIFS(Summary!C:C,Summary!H:H,Table_Query_from_Mac10[[#This Row],[Juiceoc]])</f>
        <v>0</v>
      </c>
      <c r="P1228" s="47">
        <f>SUMIFS(Summary!D:D,Summary!H:H,Table_Query_from_Mac10[[#This Row],[Juiceoc]])</f>
        <v>0</v>
      </c>
      <c r="Q1228" s="47">
        <f>SUMIFS(Summary!E:E,Summary!H:H,Table_Query_from_Mac10[[#This Row],[Juiceoc]])</f>
        <v>0</v>
      </c>
      <c r="R1228" s="47">
        <f>Table_Query_from_Mac10[[#This Row],[Net Unit]]*(1+Table_Query_from_Mac10[[#This Row],[PriceIncreasebyType]])</f>
        <v>11.355300000000002</v>
      </c>
      <c r="S1228" s="47">
        <f>Table_Query_from_Mac10[[#This Row],[UnitPriceFuture]]*Table_Query_from_Mac10[[#This Row],[qtytoShipFuture]]</f>
        <v>79.487100000000012</v>
      </c>
      <c r="T1228" s="47">
        <f>ROUND(Table_Query_from_Mac10[[#This Row],[qty_to_ship]]*(1+Table_Query_from_Mac10[[#This Row],[VolumeIncreasebyType]]),0)</f>
        <v>7</v>
      </c>
      <c r="U1228" s="47">
        <f>Table_Query_from_Mac10[[#This Row],[qtytoShipFuture]]*Table_Query_from_Mac10[[#This Row],[Future-cost]]</f>
        <v>33.949999999999996</v>
      </c>
      <c r="V1228" s="47">
        <f>Table_Query_from_Mac10[[#This Row],[qtytoShipFuture]]-Table_Query_from_Mac10[[#This Row],[qty_to_ship]]</f>
        <v>0</v>
      </c>
      <c r="W1228" s="47">
        <f>Table_Query_from_Mac10[[#This Row],[UnitPriceFuture]]</f>
        <v>11.355300000000002</v>
      </c>
      <c r="X1228" s="47">
        <f>Table_Query_from_Mac10[[#This Row],[Unit Increase]]*Table_Query_from_Mac10[[#This Row],[UnitPriceFuture]]</f>
        <v>0</v>
      </c>
      <c r="Y1228" s="47">
        <f>Table_Query_from_Mac10[[#This Row],[Unit Increase]]*Table_Query_from_Mac10[[#This Row],[Future-cost]]</f>
        <v>0</v>
      </c>
      <c r="Z1228" s="47">
        <f>-(Table_Query_from_Mac10[[#This Row],[Incremental Sales]]+((Table_Query_from_Mac10[[#This Row],[Incremental Sales]]*-(SUM(Summary!$S$8:$S$9)))))*Summary!$S$18</f>
        <v>0</v>
      </c>
      <c r="AA1228" s="47">
        <f>IFERROR(Table_Query_from_Mac10[[#This Row],[Incremental Cost]]/Table_Query_from_Mac10[[#This Row],[Incremental Sales]],0)</f>
        <v>0</v>
      </c>
      <c r="AB1228" s="47">
        <f>IFERROR(Table_Query_from_Mac10[[#This Row],[TotalCostFuture]]/Table_Query_from_Mac10[[#This Row],[totalsalesFuture]],0)</f>
        <v>0.42711333033913668</v>
      </c>
      <c r="AN1228" s="30">
        <v>25</v>
      </c>
      <c r="AO1228">
        <f t="shared" si="38"/>
        <v>7</v>
      </c>
      <c r="AQ1228" s="30">
        <v>34.89</v>
      </c>
      <c r="AR1228">
        <f t="shared" si="39"/>
        <v>12.21</v>
      </c>
    </row>
    <row r="1229" spans="1:44" x14ac:dyDescent="0.25">
      <c r="A1229">
        <v>90122</v>
      </c>
      <c r="B1229">
        <v>2</v>
      </c>
      <c r="C1229" t="s">
        <v>55</v>
      </c>
      <c r="D1229" t="s">
        <v>81</v>
      </c>
      <c r="E1229">
        <v>5</v>
      </c>
      <c r="F1229">
        <v>5.31</v>
      </c>
      <c r="G1229">
        <v>13.35</v>
      </c>
      <c r="H1229" s="1">
        <v>44837</v>
      </c>
      <c r="I1229" s="20">
        <v>7</v>
      </c>
      <c r="J1229" s="47">
        <f>Table_Query_from_Mac10[[#This Row],[unit_price]]-(Table_Query_from_Mac10[[#This Row],[unit_price]]*(Table_Query_from_Mac10[[#This Row],[discount_pct]]/100))</f>
        <v>12.4155</v>
      </c>
      <c r="K1229" s="47">
        <f>Table_Query_from_Mac10[[#This Row],[unit_cost]]</f>
        <v>5.31</v>
      </c>
      <c r="L1229" s="47">
        <f>Table_Query_from_Mac10[[#This Row],[Live-cost]]*(1+Table_Query_from_Mac10[[#This Row],[CogsIncreasebyTYPE]])</f>
        <v>5.31</v>
      </c>
      <c r="M1229" s="47">
        <f>Table_Query_from_Mac10[[#This Row],[Live-cost]]*Table_Query_from_Mac10[[#This Row],[qty_to_ship]]</f>
        <v>26.549999999999997</v>
      </c>
      <c r="N1229" s="47">
        <f>IF(Table_Query_from_Mac10[[#This Row],[item_no]]="KDA",-Table_Query_from_Mac10[[#This Row],[unit_price]],Table_Query_from_Mac10[[#This Row],[Net Unit]]*Table_Query_from_Mac10[[#This Row],[qty_to_ship]])</f>
        <v>62.077500000000001</v>
      </c>
      <c r="O1229" s="47">
        <f>SUMIFS(Summary!C:C,Summary!H:H,Table_Query_from_Mac10[[#This Row],[Juiceoc]])</f>
        <v>0</v>
      </c>
      <c r="P1229" s="47">
        <f>SUMIFS(Summary!D:D,Summary!H:H,Table_Query_from_Mac10[[#This Row],[Juiceoc]])</f>
        <v>0</v>
      </c>
      <c r="Q1229" s="47">
        <f>SUMIFS(Summary!E:E,Summary!H:H,Table_Query_from_Mac10[[#This Row],[Juiceoc]])</f>
        <v>0</v>
      </c>
      <c r="R1229" s="47">
        <f>Table_Query_from_Mac10[[#This Row],[Net Unit]]*(1+Table_Query_from_Mac10[[#This Row],[PriceIncreasebyType]])</f>
        <v>12.4155</v>
      </c>
      <c r="S1229" s="47">
        <f>Table_Query_from_Mac10[[#This Row],[UnitPriceFuture]]*Table_Query_from_Mac10[[#This Row],[qtytoShipFuture]]</f>
        <v>62.077500000000001</v>
      </c>
      <c r="T1229" s="47">
        <f>ROUND(Table_Query_from_Mac10[[#This Row],[qty_to_ship]]*(1+Table_Query_from_Mac10[[#This Row],[VolumeIncreasebyType]]),0)</f>
        <v>5</v>
      </c>
      <c r="U1229" s="47">
        <f>Table_Query_from_Mac10[[#This Row],[qtytoShipFuture]]*Table_Query_from_Mac10[[#This Row],[Future-cost]]</f>
        <v>26.549999999999997</v>
      </c>
      <c r="V1229" s="47">
        <f>Table_Query_from_Mac10[[#This Row],[qtytoShipFuture]]-Table_Query_from_Mac10[[#This Row],[qty_to_ship]]</f>
        <v>0</v>
      </c>
      <c r="W1229" s="47">
        <f>Table_Query_from_Mac10[[#This Row],[UnitPriceFuture]]</f>
        <v>12.4155</v>
      </c>
      <c r="X1229" s="47">
        <f>Table_Query_from_Mac10[[#This Row],[Unit Increase]]*Table_Query_from_Mac10[[#This Row],[UnitPriceFuture]]</f>
        <v>0</v>
      </c>
      <c r="Y1229" s="47">
        <f>Table_Query_from_Mac10[[#This Row],[Unit Increase]]*Table_Query_from_Mac10[[#This Row],[Future-cost]]</f>
        <v>0</v>
      </c>
      <c r="Z1229" s="47">
        <f>-(Table_Query_from_Mac10[[#This Row],[Incremental Sales]]+((Table_Query_from_Mac10[[#This Row],[Incremental Sales]]*-(SUM(Summary!$S$8:$S$9)))))*Summary!$S$18</f>
        <v>0</v>
      </c>
      <c r="AA1229" s="47">
        <f>IFERROR(Table_Query_from_Mac10[[#This Row],[Incremental Cost]]/Table_Query_from_Mac10[[#This Row],[Incremental Sales]],0)</f>
        <v>0</v>
      </c>
      <c r="AB1229" s="47">
        <f>IFERROR(Table_Query_from_Mac10[[#This Row],[TotalCostFuture]]/Table_Query_from_Mac10[[#This Row],[totalsalesFuture]],0)</f>
        <v>0.42769119246103654</v>
      </c>
      <c r="AN1229" s="31">
        <v>20</v>
      </c>
      <c r="AO1229">
        <f t="shared" si="38"/>
        <v>5</v>
      </c>
      <c r="AQ1229" s="31">
        <v>38.130000000000003</v>
      </c>
      <c r="AR1229">
        <f t="shared" si="39"/>
        <v>13.35</v>
      </c>
    </row>
    <row r="1230" spans="1:44" x14ac:dyDescent="0.25">
      <c r="A1230">
        <v>90122</v>
      </c>
      <c r="B1230">
        <v>3</v>
      </c>
      <c r="C1230" t="s">
        <v>55</v>
      </c>
      <c r="D1230" t="s">
        <v>81</v>
      </c>
      <c r="E1230">
        <v>16</v>
      </c>
      <c r="F1230">
        <v>5.81</v>
      </c>
      <c r="G1230">
        <v>14.47</v>
      </c>
      <c r="H1230" s="1">
        <v>44837</v>
      </c>
      <c r="I1230" s="20">
        <v>7</v>
      </c>
      <c r="J1230" s="47">
        <f>Table_Query_from_Mac10[[#This Row],[unit_price]]-(Table_Query_from_Mac10[[#This Row],[unit_price]]*(Table_Query_from_Mac10[[#This Row],[discount_pct]]/100))</f>
        <v>13.457100000000001</v>
      </c>
      <c r="K1230" s="47">
        <f>Table_Query_from_Mac10[[#This Row],[unit_cost]]</f>
        <v>5.81</v>
      </c>
      <c r="L1230" s="47">
        <f>Table_Query_from_Mac10[[#This Row],[Live-cost]]*(1+Table_Query_from_Mac10[[#This Row],[CogsIncreasebyTYPE]])</f>
        <v>5.81</v>
      </c>
      <c r="M1230" s="47">
        <f>Table_Query_from_Mac10[[#This Row],[Live-cost]]*Table_Query_from_Mac10[[#This Row],[qty_to_ship]]</f>
        <v>92.96</v>
      </c>
      <c r="N1230" s="47">
        <f>IF(Table_Query_from_Mac10[[#This Row],[item_no]]="KDA",-Table_Query_from_Mac10[[#This Row],[unit_price]],Table_Query_from_Mac10[[#This Row],[Net Unit]]*Table_Query_from_Mac10[[#This Row],[qty_to_ship]])</f>
        <v>215.31360000000001</v>
      </c>
      <c r="O1230" s="47">
        <f>SUMIFS(Summary!C:C,Summary!H:H,Table_Query_from_Mac10[[#This Row],[Juiceoc]])</f>
        <v>0</v>
      </c>
      <c r="P1230" s="47">
        <f>SUMIFS(Summary!D:D,Summary!H:H,Table_Query_from_Mac10[[#This Row],[Juiceoc]])</f>
        <v>0</v>
      </c>
      <c r="Q1230" s="47">
        <f>SUMIFS(Summary!E:E,Summary!H:H,Table_Query_from_Mac10[[#This Row],[Juiceoc]])</f>
        <v>0</v>
      </c>
      <c r="R1230" s="47">
        <f>Table_Query_from_Mac10[[#This Row],[Net Unit]]*(1+Table_Query_from_Mac10[[#This Row],[PriceIncreasebyType]])</f>
        <v>13.457100000000001</v>
      </c>
      <c r="S1230" s="47">
        <f>Table_Query_from_Mac10[[#This Row],[UnitPriceFuture]]*Table_Query_from_Mac10[[#This Row],[qtytoShipFuture]]</f>
        <v>215.31360000000001</v>
      </c>
      <c r="T1230" s="47">
        <f>ROUND(Table_Query_from_Mac10[[#This Row],[qty_to_ship]]*(1+Table_Query_from_Mac10[[#This Row],[VolumeIncreasebyType]]),0)</f>
        <v>16</v>
      </c>
      <c r="U1230" s="47">
        <f>Table_Query_from_Mac10[[#This Row],[qtytoShipFuture]]*Table_Query_from_Mac10[[#This Row],[Future-cost]]</f>
        <v>92.96</v>
      </c>
      <c r="V1230" s="47">
        <f>Table_Query_from_Mac10[[#This Row],[qtytoShipFuture]]-Table_Query_from_Mac10[[#This Row],[qty_to_ship]]</f>
        <v>0</v>
      </c>
      <c r="W1230" s="47">
        <f>Table_Query_from_Mac10[[#This Row],[UnitPriceFuture]]</f>
        <v>13.457100000000001</v>
      </c>
      <c r="X1230" s="47">
        <f>Table_Query_from_Mac10[[#This Row],[Unit Increase]]*Table_Query_from_Mac10[[#This Row],[UnitPriceFuture]]</f>
        <v>0</v>
      </c>
      <c r="Y1230" s="47">
        <f>Table_Query_from_Mac10[[#This Row],[Unit Increase]]*Table_Query_from_Mac10[[#This Row],[Future-cost]]</f>
        <v>0</v>
      </c>
      <c r="Z1230" s="47">
        <f>-(Table_Query_from_Mac10[[#This Row],[Incremental Sales]]+((Table_Query_from_Mac10[[#This Row],[Incremental Sales]]*-(SUM(Summary!$S$8:$S$9)))))*Summary!$S$18</f>
        <v>0</v>
      </c>
      <c r="AA1230" s="47">
        <f>IFERROR(Table_Query_from_Mac10[[#This Row],[Incremental Cost]]/Table_Query_from_Mac10[[#This Row],[Incremental Sales]],0)</f>
        <v>0</v>
      </c>
      <c r="AB1230" s="47">
        <f>IFERROR(Table_Query_from_Mac10[[#This Row],[TotalCostFuture]]/Table_Query_from_Mac10[[#This Row],[totalsalesFuture]],0)</f>
        <v>0.43174235162107732</v>
      </c>
      <c r="AN1230" s="30">
        <v>64</v>
      </c>
      <c r="AO1230">
        <f t="shared" si="38"/>
        <v>16</v>
      </c>
      <c r="AQ1230" s="30">
        <v>41.35</v>
      </c>
      <c r="AR1230">
        <f t="shared" si="39"/>
        <v>14.47</v>
      </c>
    </row>
    <row r="1231" spans="1:44" x14ac:dyDescent="0.25">
      <c r="A1231">
        <v>90122</v>
      </c>
      <c r="B1231">
        <v>4</v>
      </c>
      <c r="C1231" t="s">
        <v>55</v>
      </c>
      <c r="D1231" t="s">
        <v>81</v>
      </c>
      <c r="E1231">
        <v>6</v>
      </c>
      <c r="F1231">
        <v>7.17</v>
      </c>
      <c r="G1231">
        <v>18.14</v>
      </c>
      <c r="H1231" s="1">
        <v>44837</v>
      </c>
      <c r="I1231" s="20">
        <v>7</v>
      </c>
      <c r="J1231" s="47">
        <f>Table_Query_from_Mac10[[#This Row],[unit_price]]-(Table_Query_from_Mac10[[#This Row],[unit_price]]*(Table_Query_from_Mac10[[#This Row],[discount_pct]]/100))</f>
        <v>16.870200000000001</v>
      </c>
      <c r="K1231" s="47">
        <f>Table_Query_from_Mac10[[#This Row],[unit_cost]]</f>
        <v>7.17</v>
      </c>
      <c r="L1231" s="47">
        <f>Table_Query_from_Mac10[[#This Row],[Live-cost]]*(1+Table_Query_from_Mac10[[#This Row],[CogsIncreasebyTYPE]])</f>
        <v>7.17</v>
      </c>
      <c r="M1231" s="47">
        <f>Table_Query_from_Mac10[[#This Row],[Live-cost]]*Table_Query_from_Mac10[[#This Row],[qty_to_ship]]</f>
        <v>43.019999999999996</v>
      </c>
      <c r="N1231" s="47">
        <f>IF(Table_Query_from_Mac10[[#This Row],[item_no]]="KDA",-Table_Query_from_Mac10[[#This Row],[unit_price]],Table_Query_from_Mac10[[#This Row],[Net Unit]]*Table_Query_from_Mac10[[#This Row],[qty_to_ship]])</f>
        <v>101.22120000000001</v>
      </c>
      <c r="O1231" s="47">
        <f>SUMIFS(Summary!C:C,Summary!H:H,Table_Query_from_Mac10[[#This Row],[Juiceoc]])</f>
        <v>0</v>
      </c>
      <c r="P1231" s="47">
        <f>SUMIFS(Summary!D:D,Summary!H:H,Table_Query_from_Mac10[[#This Row],[Juiceoc]])</f>
        <v>0</v>
      </c>
      <c r="Q1231" s="47">
        <f>SUMIFS(Summary!E:E,Summary!H:H,Table_Query_from_Mac10[[#This Row],[Juiceoc]])</f>
        <v>0</v>
      </c>
      <c r="R1231" s="47">
        <f>Table_Query_from_Mac10[[#This Row],[Net Unit]]*(1+Table_Query_from_Mac10[[#This Row],[PriceIncreasebyType]])</f>
        <v>16.870200000000001</v>
      </c>
      <c r="S1231" s="47">
        <f>Table_Query_from_Mac10[[#This Row],[UnitPriceFuture]]*Table_Query_from_Mac10[[#This Row],[qtytoShipFuture]]</f>
        <v>101.22120000000001</v>
      </c>
      <c r="T1231" s="47">
        <f>ROUND(Table_Query_from_Mac10[[#This Row],[qty_to_ship]]*(1+Table_Query_from_Mac10[[#This Row],[VolumeIncreasebyType]]),0)</f>
        <v>6</v>
      </c>
      <c r="U1231" s="47">
        <f>Table_Query_from_Mac10[[#This Row],[qtytoShipFuture]]*Table_Query_from_Mac10[[#This Row],[Future-cost]]</f>
        <v>43.019999999999996</v>
      </c>
      <c r="V1231" s="47">
        <f>Table_Query_from_Mac10[[#This Row],[qtytoShipFuture]]-Table_Query_from_Mac10[[#This Row],[qty_to_ship]]</f>
        <v>0</v>
      </c>
      <c r="W1231" s="47">
        <f>Table_Query_from_Mac10[[#This Row],[UnitPriceFuture]]</f>
        <v>16.870200000000001</v>
      </c>
      <c r="X1231" s="47">
        <f>Table_Query_from_Mac10[[#This Row],[Unit Increase]]*Table_Query_from_Mac10[[#This Row],[UnitPriceFuture]]</f>
        <v>0</v>
      </c>
      <c r="Y1231" s="47">
        <f>Table_Query_from_Mac10[[#This Row],[Unit Increase]]*Table_Query_from_Mac10[[#This Row],[Future-cost]]</f>
        <v>0</v>
      </c>
      <c r="Z1231" s="47">
        <f>-(Table_Query_from_Mac10[[#This Row],[Incremental Sales]]+((Table_Query_from_Mac10[[#This Row],[Incremental Sales]]*-(SUM(Summary!$S$8:$S$9)))))*Summary!$S$18</f>
        <v>0</v>
      </c>
      <c r="AA1231" s="47">
        <f>IFERROR(Table_Query_from_Mac10[[#This Row],[Incremental Cost]]/Table_Query_from_Mac10[[#This Row],[Incremental Sales]],0)</f>
        <v>0</v>
      </c>
      <c r="AB1231" s="47">
        <f>IFERROR(Table_Query_from_Mac10[[#This Row],[TotalCostFuture]]/Table_Query_from_Mac10[[#This Row],[totalsalesFuture]],0)</f>
        <v>0.4250097805598036</v>
      </c>
      <c r="AN1231" s="31">
        <v>24</v>
      </c>
      <c r="AO1231">
        <f t="shared" si="38"/>
        <v>6</v>
      </c>
      <c r="AQ1231" s="31">
        <v>51.84</v>
      </c>
      <c r="AR1231">
        <f t="shared" si="39"/>
        <v>18.14</v>
      </c>
    </row>
    <row r="1232" spans="1:44" x14ac:dyDescent="0.25">
      <c r="A1232">
        <v>90122</v>
      </c>
      <c r="B1232">
        <v>5</v>
      </c>
      <c r="C1232" t="s">
        <v>55</v>
      </c>
      <c r="D1232" t="s">
        <v>81</v>
      </c>
      <c r="E1232">
        <v>7</v>
      </c>
      <c r="F1232">
        <v>8.5</v>
      </c>
      <c r="G1232">
        <v>22.57</v>
      </c>
      <c r="H1232" s="1">
        <v>44837</v>
      </c>
      <c r="I1232" s="20">
        <v>7</v>
      </c>
      <c r="J1232" s="47">
        <f>Table_Query_from_Mac10[[#This Row],[unit_price]]-(Table_Query_from_Mac10[[#This Row],[unit_price]]*(Table_Query_from_Mac10[[#This Row],[discount_pct]]/100))</f>
        <v>20.990100000000002</v>
      </c>
      <c r="K1232" s="47">
        <f>Table_Query_from_Mac10[[#This Row],[unit_cost]]</f>
        <v>8.5</v>
      </c>
      <c r="L1232" s="47">
        <f>Table_Query_from_Mac10[[#This Row],[Live-cost]]*(1+Table_Query_from_Mac10[[#This Row],[CogsIncreasebyTYPE]])</f>
        <v>8.5</v>
      </c>
      <c r="M1232" s="47">
        <f>Table_Query_from_Mac10[[#This Row],[Live-cost]]*Table_Query_from_Mac10[[#This Row],[qty_to_ship]]</f>
        <v>59.5</v>
      </c>
      <c r="N1232" s="47">
        <f>IF(Table_Query_from_Mac10[[#This Row],[item_no]]="KDA",-Table_Query_from_Mac10[[#This Row],[unit_price]],Table_Query_from_Mac10[[#This Row],[Net Unit]]*Table_Query_from_Mac10[[#This Row],[qty_to_ship]])</f>
        <v>146.9307</v>
      </c>
      <c r="O1232" s="47">
        <f>SUMIFS(Summary!C:C,Summary!H:H,Table_Query_from_Mac10[[#This Row],[Juiceoc]])</f>
        <v>0</v>
      </c>
      <c r="P1232" s="47">
        <f>SUMIFS(Summary!D:D,Summary!H:H,Table_Query_from_Mac10[[#This Row],[Juiceoc]])</f>
        <v>0</v>
      </c>
      <c r="Q1232" s="47">
        <f>SUMIFS(Summary!E:E,Summary!H:H,Table_Query_from_Mac10[[#This Row],[Juiceoc]])</f>
        <v>0</v>
      </c>
      <c r="R1232" s="47">
        <f>Table_Query_from_Mac10[[#This Row],[Net Unit]]*(1+Table_Query_from_Mac10[[#This Row],[PriceIncreasebyType]])</f>
        <v>20.990100000000002</v>
      </c>
      <c r="S1232" s="47">
        <f>Table_Query_from_Mac10[[#This Row],[UnitPriceFuture]]*Table_Query_from_Mac10[[#This Row],[qtytoShipFuture]]</f>
        <v>146.9307</v>
      </c>
      <c r="T1232" s="47">
        <f>ROUND(Table_Query_from_Mac10[[#This Row],[qty_to_ship]]*(1+Table_Query_from_Mac10[[#This Row],[VolumeIncreasebyType]]),0)</f>
        <v>7</v>
      </c>
      <c r="U1232" s="47">
        <f>Table_Query_from_Mac10[[#This Row],[qtytoShipFuture]]*Table_Query_from_Mac10[[#This Row],[Future-cost]]</f>
        <v>59.5</v>
      </c>
      <c r="V1232" s="47">
        <f>Table_Query_from_Mac10[[#This Row],[qtytoShipFuture]]-Table_Query_from_Mac10[[#This Row],[qty_to_ship]]</f>
        <v>0</v>
      </c>
      <c r="W1232" s="47">
        <f>Table_Query_from_Mac10[[#This Row],[UnitPriceFuture]]</f>
        <v>20.990100000000002</v>
      </c>
      <c r="X1232" s="47">
        <f>Table_Query_from_Mac10[[#This Row],[Unit Increase]]*Table_Query_from_Mac10[[#This Row],[UnitPriceFuture]]</f>
        <v>0</v>
      </c>
      <c r="Y1232" s="47">
        <f>Table_Query_from_Mac10[[#This Row],[Unit Increase]]*Table_Query_from_Mac10[[#This Row],[Future-cost]]</f>
        <v>0</v>
      </c>
      <c r="Z1232" s="47">
        <f>-(Table_Query_from_Mac10[[#This Row],[Incremental Sales]]+((Table_Query_from_Mac10[[#This Row],[Incremental Sales]]*-(SUM(Summary!$S$8:$S$9)))))*Summary!$S$18</f>
        <v>0</v>
      </c>
      <c r="AA1232" s="47">
        <f>IFERROR(Table_Query_from_Mac10[[#This Row],[Incremental Cost]]/Table_Query_from_Mac10[[#This Row],[Incremental Sales]],0)</f>
        <v>0</v>
      </c>
      <c r="AB1232" s="47">
        <f>IFERROR(Table_Query_from_Mac10[[#This Row],[TotalCostFuture]]/Table_Query_from_Mac10[[#This Row],[totalsalesFuture]],0)</f>
        <v>0.40495281108713155</v>
      </c>
      <c r="AN1232" s="30">
        <v>27</v>
      </c>
      <c r="AO1232">
        <f t="shared" si="38"/>
        <v>7</v>
      </c>
      <c r="AQ1232" s="30">
        <v>64.489999999999995</v>
      </c>
      <c r="AR1232">
        <f t="shared" si="39"/>
        <v>22.57</v>
      </c>
    </row>
    <row r="1233" spans="1:44" x14ac:dyDescent="0.25">
      <c r="A1233">
        <v>90122</v>
      </c>
      <c r="B1233">
        <v>6</v>
      </c>
      <c r="C1233" t="s">
        <v>55</v>
      </c>
      <c r="D1233" t="s">
        <v>81</v>
      </c>
      <c r="E1233">
        <v>5</v>
      </c>
      <c r="F1233">
        <v>9.86</v>
      </c>
      <c r="G1233">
        <v>27.29</v>
      </c>
      <c r="H1233" s="1">
        <v>44837</v>
      </c>
      <c r="I1233" s="20">
        <v>7</v>
      </c>
      <c r="J1233" s="47">
        <f>Table_Query_from_Mac10[[#This Row],[unit_price]]-(Table_Query_from_Mac10[[#This Row],[unit_price]]*(Table_Query_from_Mac10[[#This Row],[discount_pct]]/100))</f>
        <v>25.3797</v>
      </c>
      <c r="K1233" s="47">
        <f>Table_Query_from_Mac10[[#This Row],[unit_cost]]</f>
        <v>9.86</v>
      </c>
      <c r="L1233" s="47">
        <f>Table_Query_from_Mac10[[#This Row],[Live-cost]]*(1+Table_Query_from_Mac10[[#This Row],[CogsIncreasebyTYPE]])</f>
        <v>9.86</v>
      </c>
      <c r="M1233" s="47">
        <f>Table_Query_from_Mac10[[#This Row],[Live-cost]]*Table_Query_from_Mac10[[#This Row],[qty_to_ship]]</f>
        <v>49.3</v>
      </c>
      <c r="N1233" s="47">
        <f>IF(Table_Query_from_Mac10[[#This Row],[item_no]]="KDA",-Table_Query_from_Mac10[[#This Row],[unit_price]],Table_Query_from_Mac10[[#This Row],[Net Unit]]*Table_Query_from_Mac10[[#This Row],[qty_to_ship]])</f>
        <v>126.8985</v>
      </c>
      <c r="O1233" s="47">
        <f>SUMIFS(Summary!C:C,Summary!H:H,Table_Query_from_Mac10[[#This Row],[Juiceoc]])</f>
        <v>0</v>
      </c>
      <c r="P1233" s="47">
        <f>SUMIFS(Summary!D:D,Summary!H:H,Table_Query_from_Mac10[[#This Row],[Juiceoc]])</f>
        <v>0</v>
      </c>
      <c r="Q1233" s="47">
        <f>SUMIFS(Summary!E:E,Summary!H:H,Table_Query_from_Mac10[[#This Row],[Juiceoc]])</f>
        <v>0</v>
      </c>
      <c r="R1233" s="47">
        <f>Table_Query_from_Mac10[[#This Row],[Net Unit]]*(1+Table_Query_from_Mac10[[#This Row],[PriceIncreasebyType]])</f>
        <v>25.3797</v>
      </c>
      <c r="S1233" s="47">
        <f>Table_Query_from_Mac10[[#This Row],[UnitPriceFuture]]*Table_Query_from_Mac10[[#This Row],[qtytoShipFuture]]</f>
        <v>126.8985</v>
      </c>
      <c r="T1233" s="47">
        <f>ROUND(Table_Query_from_Mac10[[#This Row],[qty_to_ship]]*(1+Table_Query_from_Mac10[[#This Row],[VolumeIncreasebyType]]),0)</f>
        <v>5</v>
      </c>
      <c r="U1233" s="47">
        <f>Table_Query_from_Mac10[[#This Row],[qtytoShipFuture]]*Table_Query_from_Mac10[[#This Row],[Future-cost]]</f>
        <v>49.3</v>
      </c>
      <c r="V1233" s="47">
        <f>Table_Query_from_Mac10[[#This Row],[qtytoShipFuture]]-Table_Query_from_Mac10[[#This Row],[qty_to_ship]]</f>
        <v>0</v>
      </c>
      <c r="W1233" s="47">
        <f>Table_Query_from_Mac10[[#This Row],[UnitPriceFuture]]</f>
        <v>25.3797</v>
      </c>
      <c r="X1233" s="47">
        <f>Table_Query_from_Mac10[[#This Row],[Unit Increase]]*Table_Query_from_Mac10[[#This Row],[UnitPriceFuture]]</f>
        <v>0</v>
      </c>
      <c r="Y1233" s="47">
        <f>Table_Query_from_Mac10[[#This Row],[Unit Increase]]*Table_Query_from_Mac10[[#This Row],[Future-cost]]</f>
        <v>0</v>
      </c>
      <c r="Z1233" s="47">
        <f>-(Table_Query_from_Mac10[[#This Row],[Incremental Sales]]+((Table_Query_from_Mac10[[#This Row],[Incremental Sales]]*-(SUM(Summary!$S$8:$S$9)))))*Summary!$S$18</f>
        <v>0</v>
      </c>
      <c r="AA1233" s="47">
        <f>IFERROR(Table_Query_from_Mac10[[#This Row],[Incremental Cost]]/Table_Query_from_Mac10[[#This Row],[Incremental Sales]],0)</f>
        <v>0</v>
      </c>
      <c r="AB1233" s="47">
        <f>IFERROR(Table_Query_from_Mac10[[#This Row],[TotalCostFuture]]/Table_Query_from_Mac10[[#This Row],[totalsalesFuture]],0)</f>
        <v>0.38849947004889734</v>
      </c>
      <c r="AN1233" s="31">
        <v>18</v>
      </c>
      <c r="AO1233">
        <f t="shared" si="38"/>
        <v>5</v>
      </c>
      <c r="AQ1233" s="31">
        <v>77.959999999999994</v>
      </c>
      <c r="AR1233">
        <f t="shared" si="39"/>
        <v>27.29</v>
      </c>
    </row>
    <row r="1234" spans="1:44" x14ac:dyDescent="0.25">
      <c r="A1234">
        <v>90122</v>
      </c>
      <c r="B1234">
        <v>7</v>
      </c>
      <c r="C1234" t="s">
        <v>55</v>
      </c>
      <c r="D1234" t="s">
        <v>81</v>
      </c>
      <c r="E1234">
        <v>3</v>
      </c>
      <c r="F1234">
        <v>11.84</v>
      </c>
      <c r="G1234">
        <v>31.43</v>
      </c>
      <c r="H1234" s="1">
        <v>44837</v>
      </c>
      <c r="I1234" s="20">
        <v>7</v>
      </c>
      <c r="J1234" s="47">
        <f>Table_Query_from_Mac10[[#This Row],[unit_price]]-(Table_Query_from_Mac10[[#This Row],[unit_price]]*(Table_Query_from_Mac10[[#This Row],[discount_pct]]/100))</f>
        <v>29.229900000000001</v>
      </c>
      <c r="K1234" s="47">
        <f>Table_Query_from_Mac10[[#This Row],[unit_cost]]</f>
        <v>11.84</v>
      </c>
      <c r="L1234" s="47">
        <f>Table_Query_from_Mac10[[#This Row],[Live-cost]]*(1+Table_Query_from_Mac10[[#This Row],[CogsIncreasebyTYPE]])</f>
        <v>11.84</v>
      </c>
      <c r="M1234" s="47">
        <f>Table_Query_from_Mac10[[#This Row],[Live-cost]]*Table_Query_from_Mac10[[#This Row],[qty_to_ship]]</f>
        <v>35.519999999999996</v>
      </c>
      <c r="N1234" s="47">
        <f>IF(Table_Query_from_Mac10[[#This Row],[item_no]]="KDA",-Table_Query_from_Mac10[[#This Row],[unit_price]],Table_Query_from_Mac10[[#This Row],[Net Unit]]*Table_Query_from_Mac10[[#This Row],[qty_to_ship]])</f>
        <v>87.689700000000002</v>
      </c>
      <c r="O1234" s="47">
        <f>SUMIFS(Summary!C:C,Summary!H:H,Table_Query_from_Mac10[[#This Row],[Juiceoc]])</f>
        <v>0</v>
      </c>
      <c r="P1234" s="47">
        <f>SUMIFS(Summary!D:D,Summary!H:H,Table_Query_from_Mac10[[#This Row],[Juiceoc]])</f>
        <v>0</v>
      </c>
      <c r="Q1234" s="47">
        <f>SUMIFS(Summary!E:E,Summary!H:H,Table_Query_from_Mac10[[#This Row],[Juiceoc]])</f>
        <v>0</v>
      </c>
      <c r="R1234" s="47">
        <f>Table_Query_from_Mac10[[#This Row],[Net Unit]]*(1+Table_Query_from_Mac10[[#This Row],[PriceIncreasebyType]])</f>
        <v>29.229900000000001</v>
      </c>
      <c r="S1234" s="47">
        <f>Table_Query_from_Mac10[[#This Row],[UnitPriceFuture]]*Table_Query_from_Mac10[[#This Row],[qtytoShipFuture]]</f>
        <v>87.689700000000002</v>
      </c>
      <c r="T1234" s="47">
        <f>ROUND(Table_Query_from_Mac10[[#This Row],[qty_to_ship]]*(1+Table_Query_from_Mac10[[#This Row],[VolumeIncreasebyType]]),0)</f>
        <v>3</v>
      </c>
      <c r="U1234" s="47">
        <f>Table_Query_from_Mac10[[#This Row],[qtytoShipFuture]]*Table_Query_from_Mac10[[#This Row],[Future-cost]]</f>
        <v>35.519999999999996</v>
      </c>
      <c r="V1234" s="47">
        <f>Table_Query_from_Mac10[[#This Row],[qtytoShipFuture]]-Table_Query_from_Mac10[[#This Row],[qty_to_ship]]</f>
        <v>0</v>
      </c>
      <c r="W1234" s="47">
        <f>Table_Query_from_Mac10[[#This Row],[UnitPriceFuture]]</f>
        <v>29.229900000000001</v>
      </c>
      <c r="X1234" s="47">
        <f>Table_Query_from_Mac10[[#This Row],[Unit Increase]]*Table_Query_from_Mac10[[#This Row],[UnitPriceFuture]]</f>
        <v>0</v>
      </c>
      <c r="Y1234" s="47">
        <f>Table_Query_from_Mac10[[#This Row],[Unit Increase]]*Table_Query_from_Mac10[[#This Row],[Future-cost]]</f>
        <v>0</v>
      </c>
      <c r="Z1234" s="47">
        <f>-(Table_Query_from_Mac10[[#This Row],[Incremental Sales]]+((Table_Query_from_Mac10[[#This Row],[Incremental Sales]]*-(SUM(Summary!$S$8:$S$9)))))*Summary!$S$18</f>
        <v>0</v>
      </c>
      <c r="AA1234" s="47">
        <f>IFERROR(Table_Query_from_Mac10[[#This Row],[Incremental Cost]]/Table_Query_from_Mac10[[#This Row],[Incremental Sales]],0)</f>
        <v>0</v>
      </c>
      <c r="AB1234" s="47">
        <f>IFERROR(Table_Query_from_Mac10[[#This Row],[TotalCostFuture]]/Table_Query_from_Mac10[[#This Row],[totalsalesFuture]],0)</f>
        <v>0.4050646769232874</v>
      </c>
      <c r="AN1234" s="30">
        <v>12</v>
      </c>
      <c r="AO1234">
        <f t="shared" si="38"/>
        <v>3</v>
      </c>
      <c r="AQ1234" s="30">
        <v>89.8</v>
      </c>
      <c r="AR1234">
        <f t="shared" si="39"/>
        <v>31.43</v>
      </c>
    </row>
    <row r="1235" spans="1:44" x14ac:dyDescent="0.25">
      <c r="A1235">
        <v>90122</v>
      </c>
      <c r="B1235">
        <v>8</v>
      </c>
      <c r="C1235" t="s">
        <v>55</v>
      </c>
      <c r="D1235" t="s">
        <v>81</v>
      </c>
      <c r="E1235">
        <v>3</v>
      </c>
      <c r="F1235">
        <v>13.68</v>
      </c>
      <c r="G1235">
        <v>36.54</v>
      </c>
      <c r="H1235" s="1">
        <v>44837</v>
      </c>
      <c r="I1235" s="20">
        <v>7</v>
      </c>
      <c r="J1235" s="47">
        <f>Table_Query_from_Mac10[[#This Row],[unit_price]]-(Table_Query_from_Mac10[[#This Row],[unit_price]]*(Table_Query_from_Mac10[[#This Row],[discount_pct]]/100))</f>
        <v>33.982199999999999</v>
      </c>
      <c r="K1235" s="47">
        <f>Table_Query_from_Mac10[[#This Row],[unit_cost]]</f>
        <v>13.68</v>
      </c>
      <c r="L1235" s="47">
        <f>Table_Query_from_Mac10[[#This Row],[Live-cost]]*(1+Table_Query_from_Mac10[[#This Row],[CogsIncreasebyTYPE]])</f>
        <v>13.68</v>
      </c>
      <c r="M1235" s="47">
        <f>Table_Query_from_Mac10[[#This Row],[Live-cost]]*Table_Query_from_Mac10[[#This Row],[qty_to_ship]]</f>
        <v>41.04</v>
      </c>
      <c r="N1235" s="47">
        <f>IF(Table_Query_from_Mac10[[#This Row],[item_no]]="KDA",-Table_Query_from_Mac10[[#This Row],[unit_price]],Table_Query_from_Mac10[[#This Row],[Net Unit]]*Table_Query_from_Mac10[[#This Row],[qty_to_ship]])</f>
        <v>101.94659999999999</v>
      </c>
      <c r="O1235" s="47">
        <f>SUMIFS(Summary!C:C,Summary!H:H,Table_Query_from_Mac10[[#This Row],[Juiceoc]])</f>
        <v>0</v>
      </c>
      <c r="P1235" s="47">
        <f>SUMIFS(Summary!D:D,Summary!H:H,Table_Query_from_Mac10[[#This Row],[Juiceoc]])</f>
        <v>0</v>
      </c>
      <c r="Q1235" s="47">
        <f>SUMIFS(Summary!E:E,Summary!H:H,Table_Query_from_Mac10[[#This Row],[Juiceoc]])</f>
        <v>0</v>
      </c>
      <c r="R1235" s="47">
        <f>Table_Query_from_Mac10[[#This Row],[Net Unit]]*(1+Table_Query_from_Mac10[[#This Row],[PriceIncreasebyType]])</f>
        <v>33.982199999999999</v>
      </c>
      <c r="S1235" s="47">
        <f>Table_Query_from_Mac10[[#This Row],[UnitPriceFuture]]*Table_Query_from_Mac10[[#This Row],[qtytoShipFuture]]</f>
        <v>101.94659999999999</v>
      </c>
      <c r="T1235" s="47">
        <f>ROUND(Table_Query_from_Mac10[[#This Row],[qty_to_ship]]*(1+Table_Query_from_Mac10[[#This Row],[VolumeIncreasebyType]]),0)</f>
        <v>3</v>
      </c>
      <c r="U1235" s="47">
        <f>Table_Query_from_Mac10[[#This Row],[qtytoShipFuture]]*Table_Query_from_Mac10[[#This Row],[Future-cost]]</f>
        <v>41.04</v>
      </c>
      <c r="V1235" s="47">
        <f>Table_Query_from_Mac10[[#This Row],[qtytoShipFuture]]-Table_Query_from_Mac10[[#This Row],[qty_to_ship]]</f>
        <v>0</v>
      </c>
      <c r="W1235" s="47">
        <f>Table_Query_from_Mac10[[#This Row],[UnitPriceFuture]]</f>
        <v>33.982199999999999</v>
      </c>
      <c r="X1235" s="47">
        <f>Table_Query_from_Mac10[[#This Row],[Unit Increase]]*Table_Query_from_Mac10[[#This Row],[UnitPriceFuture]]</f>
        <v>0</v>
      </c>
      <c r="Y1235" s="47">
        <f>Table_Query_from_Mac10[[#This Row],[Unit Increase]]*Table_Query_from_Mac10[[#This Row],[Future-cost]]</f>
        <v>0</v>
      </c>
      <c r="Z1235" s="47">
        <f>-(Table_Query_from_Mac10[[#This Row],[Incremental Sales]]+((Table_Query_from_Mac10[[#This Row],[Incremental Sales]]*-(SUM(Summary!$S$8:$S$9)))))*Summary!$S$18</f>
        <v>0</v>
      </c>
      <c r="AA1235" s="47">
        <f>IFERROR(Table_Query_from_Mac10[[#This Row],[Incremental Cost]]/Table_Query_from_Mac10[[#This Row],[Incremental Sales]],0)</f>
        <v>0</v>
      </c>
      <c r="AB1235" s="47">
        <f>IFERROR(Table_Query_from_Mac10[[#This Row],[TotalCostFuture]]/Table_Query_from_Mac10[[#This Row],[totalsalesFuture]],0)</f>
        <v>0.4025636951109699</v>
      </c>
      <c r="AN1235" s="31">
        <v>12</v>
      </c>
      <c r="AO1235">
        <f t="shared" si="38"/>
        <v>3</v>
      </c>
      <c r="AQ1235" s="31">
        <v>104.4</v>
      </c>
      <c r="AR1235">
        <f t="shared" si="39"/>
        <v>36.54</v>
      </c>
    </row>
    <row r="1236" spans="1:44" x14ac:dyDescent="0.25">
      <c r="A1236">
        <v>90123</v>
      </c>
      <c r="B1236">
        <v>1</v>
      </c>
      <c r="C1236" t="s">
        <v>55</v>
      </c>
      <c r="D1236" t="s">
        <v>81</v>
      </c>
      <c r="E1236">
        <v>5</v>
      </c>
      <c r="F1236">
        <v>5.31</v>
      </c>
      <c r="G1236">
        <v>13.35</v>
      </c>
      <c r="H1236" s="1">
        <v>44852</v>
      </c>
      <c r="I1236" s="20">
        <v>7</v>
      </c>
      <c r="J1236" s="47">
        <f>Table_Query_from_Mac10[[#This Row],[unit_price]]-(Table_Query_from_Mac10[[#This Row],[unit_price]]*(Table_Query_from_Mac10[[#This Row],[discount_pct]]/100))</f>
        <v>12.4155</v>
      </c>
      <c r="K1236" s="47">
        <f>Table_Query_from_Mac10[[#This Row],[unit_cost]]</f>
        <v>5.31</v>
      </c>
      <c r="L1236" s="47">
        <f>Table_Query_from_Mac10[[#This Row],[Live-cost]]*(1+Table_Query_from_Mac10[[#This Row],[CogsIncreasebyTYPE]])</f>
        <v>5.31</v>
      </c>
      <c r="M1236" s="47">
        <f>Table_Query_from_Mac10[[#This Row],[Live-cost]]*Table_Query_from_Mac10[[#This Row],[qty_to_ship]]</f>
        <v>26.549999999999997</v>
      </c>
      <c r="N1236" s="47">
        <f>IF(Table_Query_from_Mac10[[#This Row],[item_no]]="KDA",-Table_Query_from_Mac10[[#This Row],[unit_price]],Table_Query_from_Mac10[[#This Row],[Net Unit]]*Table_Query_from_Mac10[[#This Row],[qty_to_ship]])</f>
        <v>62.077500000000001</v>
      </c>
      <c r="O1236" s="47">
        <f>SUMIFS(Summary!C:C,Summary!H:H,Table_Query_from_Mac10[[#This Row],[Juiceoc]])</f>
        <v>0</v>
      </c>
      <c r="P1236" s="47">
        <f>SUMIFS(Summary!D:D,Summary!H:H,Table_Query_from_Mac10[[#This Row],[Juiceoc]])</f>
        <v>0</v>
      </c>
      <c r="Q1236" s="47">
        <f>SUMIFS(Summary!E:E,Summary!H:H,Table_Query_from_Mac10[[#This Row],[Juiceoc]])</f>
        <v>0</v>
      </c>
      <c r="R1236" s="47">
        <f>Table_Query_from_Mac10[[#This Row],[Net Unit]]*(1+Table_Query_from_Mac10[[#This Row],[PriceIncreasebyType]])</f>
        <v>12.4155</v>
      </c>
      <c r="S1236" s="47">
        <f>Table_Query_from_Mac10[[#This Row],[UnitPriceFuture]]*Table_Query_from_Mac10[[#This Row],[qtytoShipFuture]]</f>
        <v>62.077500000000001</v>
      </c>
      <c r="T1236" s="47">
        <f>ROUND(Table_Query_from_Mac10[[#This Row],[qty_to_ship]]*(1+Table_Query_from_Mac10[[#This Row],[VolumeIncreasebyType]]),0)</f>
        <v>5</v>
      </c>
      <c r="U1236" s="47">
        <f>Table_Query_from_Mac10[[#This Row],[qtytoShipFuture]]*Table_Query_from_Mac10[[#This Row],[Future-cost]]</f>
        <v>26.549999999999997</v>
      </c>
      <c r="V1236" s="47">
        <f>Table_Query_from_Mac10[[#This Row],[qtytoShipFuture]]-Table_Query_from_Mac10[[#This Row],[qty_to_ship]]</f>
        <v>0</v>
      </c>
      <c r="W1236" s="47">
        <f>Table_Query_from_Mac10[[#This Row],[UnitPriceFuture]]</f>
        <v>12.4155</v>
      </c>
      <c r="X1236" s="47">
        <f>Table_Query_from_Mac10[[#This Row],[Unit Increase]]*Table_Query_from_Mac10[[#This Row],[UnitPriceFuture]]</f>
        <v>0</v>
      </c>
      <c r="Y1236" s="47">
        <f>Table_Query_from_Mac10[[#This Row],[Unit Increase]]*Table_Query_from_Mac10[[#This Row],[Future-cost]]</f>
        <v>0</v>
      </c>
      <c r="Z1236" s="47">
        <f>-(Table_Query_from_Mac10[[#This Row],[Incremental Sales]]+((Table_Query_from_Mac10[[#This Row],[Incremental Sales]]*-(SUM(Summary!$S$8:$S$9)))))*Summary!$S$18</f>
        <v>0</v>
      </c>
      <c r="AA1236" s="47">
        <f>IFERROR(Table_Query_from_Mac10[[#This Row],[Incremental Cost]]/Table_Query_from_Mac10[[#This Row],[Incremental Sales]],0)</f>
        <v>0</v>
      </c>
      <c r="AB1236" s="47">
        <f>IFERROR(Table_Query_from_Mac10[[#This Row],[TotalCostFuture]]/Table_Query_from_Mac10[[#This Row],[totalsalesFuture]],0)</f>
        <v>0.42769119246103654</v>
      </c>
      <c r="AN1236" s="30">
        <v>20</v>
      </c>
      <c r="AO1236">
        <f t="shared" si="38"/>
        <v>5</v>
      </c>
      <c r="AQ1236" s="30">
        <v>38.130000000000003</v>
      </c>
      <c r="AR1236">
        <f t="shared" si="39"/>
        <v>13.35</v>
      </c>
    </row>
    <row r="1237" spans="1:44" x14ac:dyDescent="0.25">
      <c r="A1237">
        <v>90123</v>
      </c>
      <c r="B1237">
        <v>2</v>
      </c>
      <c r="C1237" t="s">
        <v>55</v>
      </c>
      <c r="D1237" t="s">
        <v>81</v>
      </c>
      <c r="E1237">
        <v>12</v>
      </c>
      <c r="F1237">
        <v>6.38</v>
      </c>
      <c r="G1237">
        <v>16.420000000000002</v>
      </c>
      <c r="H1237" s="1">
        <v>44852</v>
      </c>
      <c r="I1237" s="20">
        <v>7</v>
      </c>
      <c r="J1237" s="47">
        <f>Table_Query_from_Mac10[[#This Row],[unit_price]]-(Table_Query_from_Mac10[[#This Row],[unit_price]]*(Table_Query_from_Mac10[[#This Row],[discount_pct]]/100))</f>
        <v>15.270600000000002</v>
      </c>
      <c r="K1237" s="47">
        <f>Table_Query_from_Mac10[[#This Row],[unit_cost]]</f>
        <v>6.38</v>
      </c>
      <c r="L1237" s="47">
        <f>Table_Query_from_Mac10[[#This Row],[Live-cost]]*(1+Table_Query_from_Mac10[[#This Row],[CogsIncreasebyTYPE]])</f>
        <v>6.38</v>
      </c>
      <c r="M1237" s="47">
        <f>Table_Query_from_Mac10[[#This Row],[Live-cost]]*Table_Query_from_Mac10[[#This Row],[qty_to_ship]]</f>
        <v>76.56</v>
      </c>
      <c r="N1237" s="47">
        <f>IF(Table_Query_from_Mac10[[#This Row],[item_no]]="KDA",-Table_Query_from_Mac10[[#This Row],[unit_price]],Table_Query_from_Mac10[[#This Row],[Net Unit]]*Table_Query_from_Mac10[[#This Row],[qty_to_ship]])</f>
        <v>183.24720000000002</v>
      </c>
      <c r="O1237" s="47">
        <f>SUMIFS(Summary!C:C,Summary!H:H,Table_Query_from_Mac10[[#This Row],[Juiceoc]])</f>
        <v>0</v>
      </c>
      <c r="P1237" s="47">
        <f>SUMIFS(Summary!D:D,Summary!H:H,Table_Query_from_Mac10[[#This Row],[Juiceoc]])</f>
        <v>0</v>
      </c>
      <c r="Q1237" s="47">
        <f>SUMIFS(Summary!E:E,Summary!H:H,Table_Query_from_Mac10[[#This Row],[Juiceoc]])</f>
        <v>0</v>
      </c>
      <c r="R1237" s="47">
        <f>Table_Query_from_Mac10[[#This Row],[Net Unit]]*(1+Table_Query_from_Mac10[[#This Row],[PriceIncreasebyType]])</f>
        <v>15.270600000000002</v>
      </c>
      <c r="S1237" s="47">
        <f>Table_Query_from_Mac10[[#This Row],[UnitPriceFuture]]*Table_Query_from_Mac10[[#This Row],[qtytoShipFuture]]</f>
        <v>183.24720000000002</v>
      </c>
      <c r="T1237" s="47">
        <f>ROUND(Table_Query_from_Mac10[[#This Row],[qty_to_ship]]*(1+Table_Query_from_Mac10[[#This Row],[VolumeIncreasebyType]]),0)</f>
        <v>12</v>
      </c>
      <c r="U1237" s="47">
        <f>Table_Query_from_Mac10[[#This Row],[qtytoShipFuture]]*Table_Query_from_Mac10[[#This Row],[Future-cost]]</f>
        <v>76.56</v>
      </c>
      <c r="V1237" s="47">
        <f>Table_Query_from_Mac10[[#This Row],[qtytoShipFuture]]-Table_Query_from_Mac10[[#This Row],[qty_to_ship]]</f>
        <v>0</v>
      </c>
      <c r="W1237" s="47">
        <f>Table_Query_from_Mac10[[#This Row],[UnitPriceFuture]]</f>
        <v>15.270600000000002</v>
      </c>
      <c r="X1237" s="47">
        <f>Table_Query_from_Mac10[[#This Row],[Unit Increase]]*Table_Query_from_Mac10[[#This Row],[UnitPriceFuture]]</f>
        <v>0</v>
      </c>
      <c r="Y1237" s="47">
        <f>Table_Query_from_Mac10[[#This Row],[Unit Increase]]*Table_Query_from_Mac10[[#This Row],[Future-cost]]</f>
        <v>0</v>
      </c>
      <c r="Z1237" s="47">
        <f>-(Table_Query_from_Mac10[[#This Row],[Incremental Sales]]+((Table_Query_from_Mac10[[#This Row],[Incremental Sales]]*-(SUM(Summary!$S$8:$S$9)))))*Summary!$S$18</f>
        <v>0</v>
      </c>
      <c r="AA1237" s="47">
        <f>IFERROR(Table_Query_from_Mac10[[#This Row],[Incremental Cost]]/Table_Query_from_Mac10[[#This Row],[Incremental Sales]],0)</f>
        <v>0</v>
      </c>
      <c r="AB1237" s="47">
        <f>IFERROR(Table_Query_from_Mac10[[#This Row],[TotalCostFuture]]/Table_Query_from_Mac10[[#This Row],[totalsalesFuture]],0)</f>
        <v>0.41779628829253596</v>
      </c>
      <c r="AN1237" s="31">
        <v>48</v>
      </c>
      <c r="AO1237">
        <f t="shared" si="38"/>
        <v>12</v>
      </c>
      <c r="AQ1237" s="31">
        <v>46.9</v>
      </c>
      <c r="AR1237">
        <f t="shared" si="39"/>
        <v>16.420000000000002</v>
      </c>
    </row>
    <row r="1238" spans="1:44" x14ac:dyDescent="0.25">
      <c r="A1238">
        <v>90123</v>
      </c>
      <c r="B1238">
        <v>3</v>
      </c>
      <c r="C1238" t="s">
        <v>55</v>
      </c>
      <c r="D1238" t="s">
        <v>81</v>
      </c>
      <c r="E1238">
        <v>9</v>
      </c>
      <c r="F1238">
        <v>7.17</v>
      </c>
      <c r="G1238">
        <v>18.14</v>
      </c>
      <c r="H1238" s="1">
        <v>44852</v>
      </c>
      <c r="I1238" s="20">
        <v>7</v>
      </c>
      <c r="J1238" s="47">
        <f>Table_Query_from_Mac10[[#This Row],[unit_price]]-(Table_Query_from_Mac10[[#This Row],[unit_price]]*(Table_Query_from_Mac10[[#This Row],[discount_pct]]/100))</f>
        <v>16.870200000000001</v>
      </c>
      <c r="K1238" s="47">
        <f>Table_Query_from_Mac10[[#This Row],[unit_cost]]</f>
        <v>7.17</v>
      </c>
      <c r="L1238" s="47">
        <f>Table_Query_from_Mac10[[#This Row],[Live-cost]]*(1+Table_Query_from_Mac10[[#This Row],[CogsIncreasebyTYPE]])</f>
        <v>7.17</v>
      </c>
      <c r="M1238" s="47">
        <f>Table_Query_from_Mac10[[#This Row],[Live-cost]]*Table_Query_from_Mac10[[#This Row],[qty_to_ship]]</f>
        <v>64.53</v>
      </c>
      <c r="N1238" s="47">
        <f>IF(Table_Query_from_Mac10[[#This Row],[item_no]]="KDA",-Table_Query_from_Mac10[[#This Row],[unit_price]],Table_Query_from_Mac10[[#This Row],[Net Unit]]*Table_Query_from_Mac10[[#This Row],[qty_to_ship]])</f>
        <v>151.83180000000002</v>
      </c>
      <c r="O1238" s="47">
        <f>SUMIFS(Summary!C:C,Summary!H:H,Table_Query_from_Mac10[[#This Row],[Juiceoc]])</f>
        <v>0</v>
      </c>
      <c r="P1238" s="47">
        <f>SUMIFS(Summary!D:D,Summary!H:H,Table_Query_from_Mac10[[#This Row],[Juiceoc]])</f>
        <v>0</v>
      </c>
      <c r="Q1238" s="47">
        <f>SUMIFS(Summary!E:E,Summary!H:H,Table_Query_from_Mac10[[#This Row],[Juiceoc]])</f>
        <v>0</v>
      </c>
      <c r="R1238" s="47">
        <f>Table_Query_from_Mac10[[#This Row],[Net Unit]]*(1+Table_Query_from_Mac10[[#This Row],[PriceIncreasebyType]])</f>
        <v>16.870200000000001</v>
      </c>
      <c r="S1238" s="47">
        <f>Table_Query_from_Mac10[[#This Row],[UnitPriceFuture]]*Table_Query_from_Mac10[[#This Row],[qtytoShipFuture]]</f>
        <v>151.83180000000002</v>
      </c>
      <c r="T1238" s="47">
        <f>ROUND(Table_Query_from_Mac10[[#This Row],[qty_to_ship]]*(1+Table_Query_from_Mac10[[#This Row],[VolumeIncreasebyType]]),0)</f>
        <v>9</v>
      </c>
      <c r="U1238" s="47">
        <f>Table_Query_from_Mac10[[#This Row],[qtytoShipFuture]]*Table_Query_from_Mac10[[#This Row],[Future-cost]]</f>
        <v>64.53</v>
      </c>
      <c r="V1238" s="47">
        <f>Table_Query_from_Mac10[[#This Row],[qtytoShipFuture]]-Table_Query_from_Mac10[[#This Row],[qty_to_ship]]</f>
        <v>0</v>
      </c>
      <c r="W1238" s="47">
        <f>Table_Query_from_Mac10[[#This Row],[UnitPriceFuture]]</f>
        <v>16.870200000000001</v>
      </c>
      <c r="X1238" s="47">
        <f>Table_Query_from_Mac10[[#This Row],[Unit Increase]]*Table_Query_from_Mac10[[#This Row],[UnitPriceFuture]]</f>
        <v>0</v>
      </c>
      <c r="Y1238" s="47">
        <f>Table_Query_from_Mac10[[#This Row],[Unit Increase]]*Table_Query_from_Mac10[[#This Row],[Future-cost]]</f>
        <v>0</v>
      </c>
      <c r="Z1238" s="47">
        <f>-(Table_Query_from_Mac10[[#This Row],[Incremental Sales]]+((Table_Query_from_Mac10[[#This Row],[Incremental Sales]]*-(SUM(Summary!$S$8:$S$9)))))*Summary!$S$18</f>
        <v>0</v>
      </c>
      <c r="AA1238" s="47">
        <f>IFERROR(Table_Query_from_Mac10[[#This Row],[Incremental Cost]]/Table_Query_from_Mac10[[#This Row],[Incremental Sales]],0)</f>
        <v>0</v>
      </c>
      <c r="AB1238" s="47">
        <f>IFERROR(Table_Query_from_Mac10[[#This Row],[TotalCostFuture]]/Table_Query_from_Mac10[[#This Row],[totalsalesFuture]],0)</f>
        <v>0.42500978055980365</v>
      </c>
      <c r="AN1238" s="30">
        <v>36</v>
      </c>
      <c r="AO1238">
        <f t="shared" si="38"/>
        <v>9</v>
      </c>
      <c r="AQ1238" s="30">
        <v>51.84</v>
      </c>
      <c r="AR1238">
        <f t="shared" si="39"/>
        <v>18.14</v>
      </c>
    </row>
    <row r="1239" spans="1:44" x14ac:dyDescent="0.25">
      <c r="A1239">
        <v>90123</v>
      </c>
      <c r="B1239">
        <v>4</v>
      </c>
      <c r="C1239" t="s">
        <v>55</v>
      </c>
      <c r="D1239" t="s">
        <v>81</v>
      </c>
      <c r="E1239">
        <v>12</v>
      </c>
      <c r="F1239">
        <v>8.5</v>
      </c>
      <c r="G1239">
        <v>22.57</v>
      </c>
      <c r="H1239" s="1">
        <v>44852</v>
      </c>
      <c r="I1239" s="20">
        <v>7</v>
      </c>
      <c r="J1239" s="47">
        <f>Table_Query_from_Mac10[[#This Row],[unit_price]]-(Table_Query_from_Mac10[[#This Row],[unit_price]]*(Table_Query_from_Mac10[[#This Row],[discount_pct]]/100))</f>
        <v>20.990100000000002</v>
      </c>
      <c r="K1239" s="47">
        <f>Table_Query_from_Mac10[[#This Row],[unit_cost]]</f>
        <v>8.5</v>
      </c>
      <c r="L1239" s="47">
        <f>Table_Query_from_Mac10[[#This Row],[Live-cost]]*(1+Table_Query_from_Mac10[[#This Row],[CogsIncreasebyTYPE]])</f>
        <v>8.5</v>
      </c>
      <c r="M1239" s="47">
        <f>Table_Query_from_Mac10[[#This Row],[Live-cost]]*Table_Query_from_Mac10[[#This Row],[qty_to_ship]]</f>
        <v>102</v>
      </c>
      <c r="N1239" s="47">
        <f>IF(Table_Query_from_Mac10[[#This Row],[item_no]]="KDA",-Table_Query_from_Mac10[[#This Row],[unit_price]],Table_Query_from_Mac10[[#This Row],[Net Unit]]*Table_Query_from_Mac10[[#This Row],[qty_to_ship]])</f>
        <v>251.88120000000004</v>
      </c>
      <c r="O1239" s="47">
        <f>SUMIFS(Summary!C:C,Summary!H:H,Table_Query_from_Mac10[[#This Row],[Juiceoc]])</f>
        <v>0</v>
      </c>
      <c r="P1239" s="47">
        <f>SUMIFS(Summary!D:D,Summary!H:H,Table_Query_from_Mac10[[#This Row],[Juiceoc]])</f>
        <v>0</v>
      </c>
      <c r="Q1239" s="47">
        <f>SUMIFS(Summary!E:E,Summary!H:H,Table_Query_from_Mac10[[#This Row],[Juiceoc]])</f>
        <v>0</v>
      </c>
      <c r="R1239" s="47">
        <f>Table_Query_from_Mac10[[#This Row],[Net Unit]]*(1+Table_Query_from_Mac10[[#This Row],[PriceIncreasebyType]])</f>
        <v>20.990100000000002</v>
      </c>
      <c r="S1239" s="47">
        <f>Table_Query_from_Mac10[[#This Row],[UnitPriceFuture]]*Table_Query_from_Mac10[[#This Row],[qtytoShipFuture]]</f>
        <v>251.88120000000004</v>
      </c>
      <c r="T1239" s="47">
        <f>ROUND(Table_Query_from_Mac10[[#This Row],[qty_to_ship]]*(1+Table_Query_from_Mac10[[#This Row],[VolumeIncreasebyType]]),0)</f>
        <v>12</v>
      </c>
      <c r="U1239" s="47">
        <f>Table_Query_from_Mac10[[#This Row],[qtytoShipFuture]]*Table_Query_from_Mac10[[#This Row],[Future-cost]]</f>
        <v>102</v>
      </c>
      <c r="V1239" s="47">
        <f>Table_Query_from_Mac10[[#This Row],[qtytoShipFuture]]-Table_Query_from_Mac10[[#This Row],[qty_to_ship]]</f>
        <v>0</v>
      </c>
      <c r="W1239" s="47">
        <f>Table_Query_from_Mac10[[#This Row],[UnitPriceFuture]]</f>
        <v>20.990100000000002</v>
      </c>
      <c r="X1239" s="47">
        <f>Table_Query_from_Mac10[[#This Row],[Unit Increase]]*Table_Query_from_Mac10[[#This Row],[UnitPriceFuture]]</f>
        <v>0</v>
      </c>
      <c r="Y1239" s="47">
        <f>Table_Query_from_Mac10[[#This Row],[Unit Increase]]*Table_Query_from_Mac10[[#This Row],[Future-cost]]</f>
        <v>0</v>
      </c>
      <c r="Z1239" s="47">
        <f>-(Table_Query_from_Mac10[[#This Row],[Incremental Sales]]+((Table_Query_from_Mac10[[#This Row],[Incremental Sales]]*-(SUM(Summary!$S$8:$S$9)))))*Summary!$S$18</f>
        <v>0</v>
      </c>
      <c r="AA1239" s="47">
        <f>IFERROR(Table_Query_from_Mac10[[#This Row],[Incremental Cost]]/Table_Query_from_Mac10[[#This Row],[Incremental Sales]],0)</f>
        <v>0</v>
      </c>
      <c r="AB1239" s="47">
        <f>IFERROR(Table_Query_from_Mac10[[#This Row],[TotalCostFuture]]/Table_Query_from_Mac10[[#This Row],[totalsalesFuture]],0)</f>
        <v>0.40495281108713149</v>
      </c>
      <c r="AN1239" s="31">
        <v>45</v>
      </c>
      <c r="AO1239">
        <f t="shared" si="38"/>
        <v>12</v>
      </c>
      <c r="AQ1239" s="31">
        <v>64.489999999999995</v>
      </c>
      <c r="AR1239">
        <f t="shared" si="39"/>
        <v>22.57</v>
      </c>
    </row>
    <row r="1240" spans="1:44" x14ac:dyDescent="0.25">
      <c r="A1240">
        <v>90123</v>
      </c>
      <c r="B1240">
        <v>5</v>
      </c>
      <c r="C1240" t="s">
        <v>55</v>
      </c>
      <c r="D1240" t="s">
        <v>81</v>
      </c>
      <c r="E1240">
        <v>3</v>
      </c>
      <c r="F1240">
        <v>9.86</v>
      </c>
      <c r="G1240">
        <v>27.29</v>
      </c>
      <c r="H1240" s="1">
        <v>44852</v>
      </c>
      <c r="I1240" s="20">
        <v>7</v>
      </c>
      <c r="J1240" s="47">
        <f>Table_Query_from_Mac10[[#This Row],[unit_price]]-(Table_Query_from_Mac10[[#This Row],[unit_price]]*(Table_Query_from_Mac10[[#This Row],[discount_pct]]/100))</f>
        <v>25.3797</v>
      </c>
      <c r="K1240" s="47">
        <f>Table_Query_from_Mac10[[#This Row],[unit_cost]]</f>
        <v>9.86</v>
      </c>
      <c r="L1240" s="47">
        <f>Table_Query_from_Mac10[[#This Row],[Live-cost]]*(1+Table_Query_from_Mac10[[#This Row],[CogsIncreasebyTYPE]])</f>
        <v>9.86</v>
      </c>
      <c r="M1240" s="47">
        <f>Table_Query_from_Mac10[[#This Row],[Live-cost]]*Table_Query_from_Mac10[[#This Row],[qty_to_ship]]</f>
        <v>29.58</v>
      </c>
      <c r="N1240" s="47">
        <f>IF(Table_Query_from_Mac10[[#This Row],[item_no]]="KDA",-Table_Query_from_Mac10[[#This Row],[unit_price]],Table_Query_from_Mac10[[#This Row],[Net Unit]]*Table_Query_from_Mac10[[#This Row],[qty_to_ship]])</f>
        <v>76.139099999999999</v>
      </c>
      <c r="O1240" s="47">
        <f>SUMIFS(Summary!C:C,Summary!H:H,Table_Query_from_Mac10[[#This Row],[Juiceoc]])</f>
        <v>0</v>
      </c>
      <c r="P1240" s="47">
        <f>SUMIFS(Summary!D:D,Summary!H:H,Table_Query_from_Mac10[[#This Row],[Juiceoc]])</f>
        <v>0</v>
      </c>
      <c r="Q1240" s="47">
        <f>SUMIFS(Summary!E:E,Summary!H:H,Table_Query_from_Mac10[[#This Row],[Juiceoc]])</f>
        <v>0</v>
      </c>
      <c r="R1240" s="47">
        <f>Table_Query_from_Mac10[[#This Row],[Net Unit]]*(1+Table_Query_from_Mac10[[#This Row],[PriceIncreasebyType]])</f>
        <v>25.3797</v>
      </c>
      <c r="S1240" s="47">
        <f>Table_Query_from_Mac10[[#This Row],[UnitPriceFuture]]*Table_Query_from_Mac10[[#This Row],[qtytoShipFuture]]</f>
        <v>76.139099999999999</v>
      </c>
      <c r="T1240" s="47">
        <f>ROUND(Table_Query_from_Mac10[[#This Row],[qty_to_ship]]*(1+Table_Query_from_Mac10[[#This Row],[VolumeIncreasebyType]]),0)</f>
        <v>3</v>
      </c>
      <c r="U1240" s="47">
        <f>Table_Query_from_Mac10[[#This Row],[qtytoShipFuture]]*Table_Query_from_Mac10[[#This Row],[Future-cost]]</f>
        <v>29.58</v>
      </c>
      <c r="V1240" s="47">
        <f>Table_Query_from_Mac10[[#This Row],[qtytoShipFuture]]-Table_Query_from_Mac10[[#This Row],[qty_to_ship]]</f>
        <v>0</v>
      </c>
      <c r="W1240" s="47">
        <f>Table_Query_from_Mac10[[#This Row],[UnitPriceFuture]]</f>
        <v>25.3797</v>
      </c>
      <c r="X1240" s="47">
        <f>Table_Query_from_Mac10[[#This Row],[Unit Increase]]*Table_Query_from_Mac10[[#This Row],[UnitPriceFuture]]</f>
        <v>0</v>
      </c>
      <c r="Y1240" s="47">
        <f>Table_Query_from_Mac10[[#This Row],[Unit Increase]]*Table_Query_from_Mac10[[#This Row],[Future-cost]]</f>
        <v>0</v>
      </c>
      <c r="Z1240" s="47">
        <f>-(Table_Query_from_Mac10[[#This Row],[Incremental Sales]]+((Table_Query_from_Mac10[[#This Row],[Incremental Sales]]*-(SUM(Summary!$S$8:$S$9)))))*Summary!$S$18</f>
        <v>0</v>
      </c>
      <c r="AA1240" s="47">
        <f>IFERROR(Table_Query_from_Mac10[[#This Row],[Incremental Cost]]/Table_Query_from_Mac10[[#This Row],[Incremental Sales]],0)</f>
        <v>0</v>
      </c>
      <c r="AB1240" s="47">
        <f>IFERROR(Table_Query_from_Mac10[[#This Row],[TotalCostFuture]]/Table_Query_from_Mac10[[#This Row],[totalsalesFuture]],0)</f>
        <v>0.38849947004889734</v>
      </c>
      <c r="AN1240" s="30">
        <v>9</v>
      </c>
      <c r="AO1240">
        <f t="shared" si="38"/>
        <v>3</v>
      </c>
      <c r="AQ1240" s="30">
        <v>77.959999999999994</v>
      </c>
      <c r="AR1240">
        <f t="shared" si="39"/>
        <v>27.29</v>
      </c>
    </row>
    <row r="1241" spans="1:44" x14ac:dyDescent="0.25">
      <c r="A1241">
        <v>90123</v>
      </c>
      <c r="B1241">
        <v>6</v>
      </c>
      <c r="C1241" t="s">
        <v>55</v>
      </c>
      <c r="D1241" t="s">
        <v>81</v>
      </c>
      <c r="E1241">
        <v>2</v>
      </c>
      <c r="F1241">
        <v>11.84</v>
      </c>
      <c r="G1241">
        <v>31.43</v>
      </c>
      <c r="H1241" s="1">
        <v>44852</v>
      </c>
      <c r="I1241" s="20">
        <v>7</v>
      </c>
      <c r="J1241" s="47">
        <f>Table_Query_from_Mac10[[#This Row],[unit_price]]-(Table_Query_from_Mac10[[#This Row],[unit_price]]*(Table_Query_from_Mac10[[#This Row],[discount_pct]]/100))</f>
        <v>29.229900000000001</v>
      </c>
      <c r="K1241" s="47">
        <f>Table_Query_from_Mac10[[#This Row],[unit_cost]]</f>
        <v>11.84</v>
      </c>
      <c r="L1241" s="47">
        <f>Table_Query_from_Mac10[[#This Row],[Live-cost]]*(1+Table_Query_from_Mac10[[#This Row],[CogsIncreasebyTYPE]])</f>
        <v>11.84</v>
      </c>
      <c r="M1241" s="47">
        <f>Table_Query_from_Mac10[[#This Row],[Live-cost]]*Table_Query_from_Mac10[[#This Row],[qty_to_ship]]</f>
        <v>23.68</v>
      </c>
      <c r="N1241" s="47">
        <f>IF(Table_Query_from_Mac10[[#This Row],[item_no]]="KDA",-Table_Query_from_Mac10[[#This Row],[unit_price]],Table_Query_from_Mac10[[#This Row],[Net Unit]]*Table_Query_from_Mac10[[#This Row],[qty_to_ship]])</f>
        <v>58.459800000000001</v>
      </c>
      <c r="O1241" s="47">
        <f>SUMIFS(Summary!C:C,Summary!H:H,Table_Query_from_Mac10[[#This Row],[Juiceoc]])</f>
        <v>0</v>
      </c>
      <c r="P1241" s="47">
        <f>SUMIFS(Summary!D:D,Summary!H:H,Table_Query_from_Mac10[[#This Row],[Juiceoc]])</f>
        <v>0</v>
      </c>
      <c r="Q1241" s="47">
        <f>SUMIFS(Summary!E:E,Summary!H:H,Table_Query_from_Mac10[[#This Row],[Juiceoc]])</f>
        <v>0</v>
      </c>
      <c r="R1241" s="47">
        <f>Table_Query_from_Mac10[[#This Row],[Net Unit]]*(1+Table_Query_from_Mac10[[#This Row],[PriceIncreasebyType]])</f>
        <v>29.229900000000001</v>
      </c>
      <c r="S1241" s="47">
        <f>Table_Query_from_Mac10[[#This Row],[UnitPriceFuture]]*Table_Query_from_Mac10[[#This Row],[qtytoShipFuture]]</f>
        <v>58.459800000000001</v>
      </c>
      <c r="T1241" s="47">
        <f>ROUND(Table_Query_from_Mac10[[#This Row],[qty_to_ship]]*(1+Table_Query_from_Mac10[[#This Row],[VolumeIncreasebyType]]),0)</f>
        <v>2</v>
      </c>
      <c r="U1241" s="47">
        <f>Table_Query_from_Mac10[[#This Row],[qtytoShipFuture]]*Table_Query_from_Mac10[[#This Row],[Future-cost]]</f>
        <v>23.68</v>
      </c>
      <c r="V1241" s="47">
        <f>Table_Query_from_Mac10[[#This Row],[qtytoShipFuture]]-Table_Query_from_Mac10[[#This Row],[qty_to_ship]]</f>
        <v>0</v>
      </c>
      <c r="W1241" s="47">
        <f>Table_Query_from_Mac10[[#This Row],[UnitPriceFuture]]</f>
        <v>29.229900000000001</v>
      </c>
      <c r="X1241" s="47">
        <f>Table_Query_from_Mac10[[#This Row],[Unit Increase]]*Table_Query_from_Mac10[[#This Row],[UnitPriceFuture]]</f>
        <v>0</v>
      </c>
      <c r="Y1241" s="47">
        <f>Table_Query_from_Mac10[[#This Row],[Unit Increase]]*Table_Query_from_Mac10[[#This Row],[Future-cost]]</f>
        <v>0</v>
      </c>
      <c r="Z1241" s="47">
        <f>-(Table_Query_from_Mac10[[#This Row],[Incremental Sales]]+((Table_Query_from_Mac10[[#This Row],[Incremental Sales]]*-(SUM(Summary!$S$8:$S$9)))))*Summary!$S$18</f>
        <v>0</v>
      </c>
      <c r="AA1241" s="47">
        <f>IFERROR(Table_Query_from_Mac10[[#This Row],[Incremental Cost]]/Table_Query_from_Mac10[[#This Row],[Incremental Sales]],0)</f>
        <v>0</v>
      </c>
      <c r="AB1241" s="47">
        <f>IFERROR(Table_Query_from_Mac10[[#This Row],[TotalCostFuture]]/Table_Query_from_Mac10[[#This Row],[totalsalesFuture]],0)</f>
        <v>0.40506467692328746</v>
      </c>
      <c r="AN1241" s="31">
        <v>6</v>
      </c>
      <c r="AO1241">
        <f t="shared" si="38"/>
        <v>2</v>
      </c>
      <c r="AQ1241" s="31">
        <v>89.8</v>
      </c>
      <c r="AR1241">
        <f t="shared" si="39"/>
        <v>31.43</v>
      </c>
    </row>
    <row r="1242" spans="1:44" x14ac:dyDescent="0.25">
      <c r="A1242">
        <v>90123</v>
      </c>
      <c r="B1242">
        <v>7</v>
      </c>
      <c r="C1242" t="s">
        <v>55</v>
      </c>
      <c r="D1242" t="s">
        <v>81</v>
      </c>
      <c r="E1242">
        <v>4</v>
      </c>
      <c r="F1242">
        <v>7.16</v>
      </c>
      <c r="G1242">
        <v>19.170000000000002</v>
      </c>
      <c r="H1242" s="1">
        <v>44852</v>
      </c>
      <c r="I1242" s="20">
        <v>7</v>
      </c>
      <c r="J1242" s="47">
        <f>Table_Query_from_Mac10[[#This Row],[unit_price]]-(Table_Query_from_Mac10[[#This Row],[unit_price]]*(Table_Query_from_Mac10[[#This Row],[discount_pct]]/100))</f>
        <v>17.828100000000003</v>
      </c>
      <c r="K1242" s="47">
        <f>Table_Query_from_Mac10[[#This Row],[unit_cost]]</f>
        <v>7.16</v>
      </c>
      <c r="L1242" s="47">
        <f>Table_Query_from_Mac10[[#This Row],[Live-cost]]*(1+Table_Query_from_Mac10[[#This Row],[CogsIncreasebyTYPE]])</f>
        <v>7.16</v>
      </c>
      <c r="M1242" s="47">
        <f>Table_Query_from_Mac10[[#This Row],[Live-cost]]*Table_Query_from_Mac10[[#This Row],[qty_to_ship]]</f>
        <v>28.64</v>
      </c>
      <c r="N1242" s="47">
        <f>IF(Table_Query_from_Mac10[[#This Row],[item_no]]="KDA",-Table_Query_from_Mac10[[#This Row],[unit_price]],Table_Query_from_Mac10[[#This Row],[Net Unit]]*Table_Query_from_Mac10[[#This Row],[qty_to_ship]])</f>
        <v>71.312400000000011</v>
      </c>
      <c r="O1242" s="47">
        <f>SUMIFS(Summary!C:C,Summary!H:H,Table_Query_from_Mac10[[#This Row],[Juiceoc]])</f>
        <v>0</v>
      </c>
      <c r="P1242" s="47">
        <f>SUMIFS(Summary!D:D,Summary!H:H,Table_Query_from_Mac10[[#This Row],[Juiceoc]])</f>
        <v>0</v>
      </c>
      <c r="Q1242" s="47">
        <f>SUMIFS(Summary!E:E,Summary!H:H,Table_Query_from_Mac10[[#This Row],[Juiceoc]])</f>
        <v>0</v>
      </c>
      <c r="R1242" s="47">
        <f>Table_Query_from_Mac10[[#This Row],[Net Unit]]*(1+Table_Query_from_Mac10[[#This Row],[PriceIncreasebyType]])</f>
        <v>17.828100000000003</v>
      </c>
      <c r="S1242" s="47">
        <f>Table_Query_from_Mac10[[#This Row],[UnitPriceFuture]]*Table_Query_from_Mac10[[#This Row],[qtytoShipFuture]]</f>
        <v>71.312400000000011</v>
      </c>
      <c r="T1242" s="47">
        <f>ROUND(Table_Query_from_Mac10[[#This Row],[qty_to_ship]]*(1+Table_Query_from_Mac10[[#This Row],[VolumeIncreasebyType]]),0)</f>
        <v>4</v>
      </c>
      <c r="U1242" s="47">
        <f>Table_Query_from_Mac10[[#This Row],[qtytoShipFuture]]*Table_Query_from_Mac10[[#This Row],[Future-cost]]</f>
        <v>28.64</v>
      </c>
      <c r="V1242" s="47">
        <f>Table_Query_from_Mac10[[#This Row],[qtytoShipFuture]]-Table_Query_from_Mac10[[#This Row],[qty_to_ship]]</f>
        <v>0</v>
      </c>
      <c r="W1242" s="47">
        <f>Table_Query_from_Mac10[[#This Row],[UnitPriceFuture]]</f>
        <v>17.828100000000003</v>
      </c>
      <c r="X1242" s="47">
        <f>Table_Query_from_Mac10[[#This Row],[Unit Increase]]*Table_Query_from_Mac10[[#This Row],[UnitPriceFuture]]</f>
        <v>0</v>
      </c>
      <c r="Y1242" s="47">
        <f>Table_Query_from_Mac10[[#This Row],[Unit Increase]]*Table_Query_from_Mac10[[#This Row],[Future-cost]]</f>
        <v>0</v>
      </c>
      <c r="Z1242" s="47">
        <f>-(Table_Query_from_Mac10[[#This Row],[Incremental Sales]]+((Table_Query_from_Mac10[[#This Row],[Incremental Sales]]*-(SUM(Summary!$S$8:$S$9)))))*Summary!$S$18</f>
        <v>0</v>
      </c>
      <c r="AA1242" s="47">
        <f>IFERROR(Table_Query_from_Mac10[[#This Row],[Incremental Cost]]/Table_Query_from_Mac10[[#This Row],[Incremental Sales]],0)</f>
        <v>0</v>
      </c>
      <c r="AB1242" s="47">
        <f>IFERROR(Table_Query_from_Mac10[[#This Row],[TotalCostFuture]]/Table_Query_from_Mac10[[#This Row],[totalsalesFuture]],0)</f>
        <v>0.40161318368194027</v>
      </c>
      <c r="AN1242" s="30">
        <v>16</v>
      </c>
      <c r="AO1242">
        <f t="shared" si="38"/>
        <v>4</v>
      </c>
      <c r="AQ1242" s="30">
        <v>54.76</v>
      </c>
      <c r="AR1242">
        <f t="shared" si="39"/>
        <v>19.170000000000002</v>
      </c>
    </row>
    <row r="1243" spans="1:44" x14ac:dyDescent="0.25">
      <c r="A1243">
        <v>90123</v>
      </c>
      <c r="B1243">
        <v>8</v>
      </c>
      <c r="C1243" t="s">
        <v>55</v>
      </c>
      <c r="D1243" t="s">
        <v>81</v>
      </c>
      <c r="E1243">
        <v>3</v>
      </c>
      <c r="F1243">
        <v>7.81</v>
      </c>
      <c r="G1243">
        <v>21.1</v>
      </c>
      <c r="H1243" s="1">
        <v>44852</v>
      </c>
      <c r="I1243" s="20">
        <v>7</v>
      </c>
      <c r="J1243" s="47">
        <f>Table_Query_from_Mac10[[#This Row],[unit_price]]-(Table_Query_from_Mac10[[#This Row],[unit_price]]*(Table_Query_from_Mac10[[#This Row],[discount_pct]]/100))</f>
        <v>19.623000000000001</v>
      </c>
      <c r="K1243" s="47">
        <f>Table_Query_from_Mac10[[#This Row],[unit_cost]]</f>
        <v>7.81</v>
      </c>
      <c r="L1243" s="47">
        <f>Table_Query_from_Mac10[[#This Row],[Live-cost]]*(1+Table_Query_from_Mac10[[#This Row],[CogsIncreasebyTYPE]])</f>
        <v>7.81</v>
      </c>
      <c r="M1243" s="47">
        <f>Table_Query_from_Mac10[[#This Row],[Live-cost]]*Table_Query_from_Mac10[[#This Row],[qty_to_ship]]</f>
        <v>23.43</v>
      </c>
      <c r="N1243" s="47">
        <f>IF(Table_Query_from_Mac10[[#This Row],[item_no]]="KDA",-Table_Query_from_Mac10[[#This Row],[unit_price]],Table_Query_from_Mac10[[#This Row],[Net Unit]]*Table_Query_from_Mac10[[#This Row],[qty_to_ship]])</f>
        <v>58.869</v>
      </c>
      <c r="O1243" s="47">
        <f>SUMIFS(Summary!C:C,Summary!H:H,Table_Query_from_Mac10[[#This Row],[Juiceoc]])</f>
        <v>0</v>
      </c>
      <c r="P1243" s="47">
        <f>SUMIFS(Summary!D:D,Summary!H:H,Table_Query_from_Mac10[[#This Row],[Juiceoc]])</f>
        <v>0</v>
      </c>
      <c r="Q1243" s="47">
        <f>SUMIFS(Summary!E:E,Summary!H:H,Table_Query_from_Mac10[[#This Row],[Juiceoc]])</f>
        <v>0</v>
      </c>
      <c r="R1243" s="47">
        <f>Table_Query_from_Mac10[[#This Row],[Net Unit]]*(1+Table_Query_from_Mac10[[#This Row],[PriceIncreasebyType]])</f>
        <v>19.623000000000001</v>
      </c>
      <c r="S1243" s="47">
        <f>Table_Query_from_Mac10[[#This Row],[UnitPriceFuture]]*Table_Query_from_Mac10[[#This Row],[qtytoShipFuture]]</f>
        <v>58.869</v>
      </c>
      <c r="T1243" s="47">
        <f>ROUND(Table_Query_from_Mac10[[#This Row],[qty_to_ship]]*(1+Table_Query_from_Mac10[[#This Row],[VolumeIncreasebyType]]),0)</f>
        <v>3</v>
      </c>
      <c r="U1243" s="47">
        <f>Table_Query_from_Mac10[[#This Row],[qtytoShipFuture]]*Table_Query_from_Mac10[[#This Row],[Future-cost]]</f>
        <v>23.43</v>
      </c>
      <c r="V1243" s="47">
        <f>Table_Query_from_Mac10[[#This Row],[qtytoShipFuture]]-Table_Query_from_Mac10[[#This Row],[qty_to_ship]]</f>
        <v>0</v>
      </c>
      <c r="W1243" s="47">
        <f>Table_Query_from_Mac10[[#This Row],[UnitPriceFuture]]</f>
        <v>19.623000000000001</v>
      </c>
      <c r="X1243" s="47">
        <f>Table_Query_from_Mac10[[#This Row],[Unit Increase]]*Table_Query_from_Mac10[[#This Row],[UnitPriceFuture]]</f>
        <v>0</v>
      </c>
      <c r="Y1243" s="47">
        <f>Table_Query_from_Mac10[[#This Row],[Unit Increase]]*Table_Query_from_Mac10[[#This Row],[Future-cost]]</f>
        <v>0</v>
      </c>
      <c r="Z1243" s="47">
        <f>-(Table_Query_from_Mac10[[#This Row],[Incremental Sales]]+((Table_Query_from_Mac10[[#This Row],[Incremental Sales]]*-(SUM(Summary!$S$8:$S$9)))))*Summary!$S$18</f>
        <v>0</v>
      </c>
      <c r="AA1243" s="47">
        <f>IFERROR(Table_Query_from_Mac10[[#This Row],[Incremental Cost]]/Table_Query_from_Mac10[[#This Row],[Incremental Sales]],0)</f>
        <v>0</v>
      </c>
      <c r="AB1243" s="47">
        <f>IFERROR(Table_Query_from_Mac10[[#This Row],[TotalCostFuture]]/Table_Query_from_Mac10[[#This Row],[totalsalesFuture]],0)</f>
        <v>0.39800234418794272</v>
      </c>
      <c r="AN1243" s="31">
        <v>12</v>
      </c>
      <c r="AO1243">
        <f t="shared" si="38"/>
        <v>3</v>
      </c>
      <c r="AQ1243" s="31">
        <v>60.28</v>
      </c>
      <c r="AR1243">
        <f t="shared" si="39"/>
        <v>21.1</v>
      </c>
    </row>
    <row r="1244" spans="1:44" x14ac:dyDescent="0.25">
      <c r="A1244">
        <v>90123</v>
      </c>
      <c r="B1244">
        <v>9</v>
      </c>
      <c r="C1244" t="s">
        <v>55</v>
      </c>
      <c r="D1244" t="s">
        <v>81</v>
      </c>
      <c r="E1244">
        <v>6</v>
      </c>
      <c r="F1244">
        <v>8.64</v>
      </c>
      <c r="G1244">
        <v>22.99</v>
      </c>
      <c r="H1244" s="1">
        <v>44852</v>
      </c>
      <c r="I1244" s="20">
        <v>7</v>
      </c>
      <c r="J1244" s="47">
        <f>Table_Query_from_Mac10[[#This Row],[unit_price]]-(Table_Query_from_Mac10[[#This Row],[unit_price]]*(Table_Query_from_Mac10[[#This Row],[discount_pct]]/100))</f>
        <v>21.380699999999997</v>
      </c>
      <c r="K1244" s="47">
        <f>Table_Query_from_Mac10[[#This Row],[unit_cost]]</f>
        <v>8.64</v>
      </c>
      <c r="L1244" s="47">
        <f>Table_Query_from_Mac10[[#This Row],[Live-cost]]*(1+Table_Query_from_Mac10[[#This Row],[CogsIncreasebyTYPE]])</f>
        <v>8.64</v>
      </c>
      <c r="M1244" s="47">
        <f>Table_Query_from_Mac10[[#This Row],[Live-cost]]*Table_Query_from_Mac10[[#This Row],[qty_to_ship]]</f>
        <v>51.84</v>
      </c>
      <c r="N1244" s="47">
        <f>IF(Table_Query_from_Mac10[[#This Row],[item_no]]="KDA",-Table_Query_from_Mac10[[#This Row],[unit_price]],Table_Query_from_Mac10[[#This Row],[Net Unit]]*Table_Query_from_Mac10[[#This Row],[qty_to_ship]])</f>
        <v>128.2842</v>
      </c>
      <c r="O1244" s="47">
        <f>SUMIFS(Summary!C:C,Summary!H:H,Table_Query_from_Mac10[[#This Row],[Juiceoc]])</f>
        <v>0</v>
      </c>
      <c r="P1244" s="47">
        <f>SUMIFS(Summary!D:D,Summary!H:H,Table_Query_from_Mac10[[#This Row],[Juiceoc]])</f>
        <v>0</v>
      </c>
      <c r="Q1244" s="47">
        <f>SUMIFS(Summary!E:E,Summary!H:H,Table_Query_from_Mac10[[#This Row],[Juiceoc]])</f>
        <v>0</v>
      </c>
      <c r="R1244" s="47">
        <f>Table_Query_from_Mac10[[#This Row],[Net Unit]]*(1+Table_Query_from_Mac10[[#This Row],[PriceIncreasebyType]])</f>
        <v>21.380699999999997</v>
      </c>
      <c r="S1244" s="47">
        <f>Table_Query_from_Mac10[[#This Row],[UnitPriceFuture]]*Table_Query_from_Mac10[[#This Row],[qtytoShipFuture]]</f>
        <v>128.2842</v>
      </c>
      <c r="T1244" s="47">
        <f>ROUND(Table_Query_from_Mac10[[#This Row],[qty_to_ship]]*(1+Table_Query_from_Mac10[[#This Row],[VolumeIncreasebyType]]),0)</f>
        <v>6</v>
      </c>
      <c r="U1244" s="47">
        <f>Table_Query_from_Mac10[[#This Row],[qtytoShipFuture]]*Table_Query_from_Mac10[[#This Row],[Future-cost]]</f>
        <v>51.84</v>
      </c>
      <c r="V1244" s="47">
        <f>Table_Query_from_Mac10[[#This Row],[qtytoShipFuture]]-Table_Query_from_Mac10[[#This Row],[qty_to_ship]]</f>
        <v>0</v>
      </c>
      <c r="W1244" s="47">
        <f>Table_Query_from_Mac10[[#This Row],[UnitPriceFuture]]</f>
        <v>21.380699999999997</v>
      </c>
      <c r="X1244" s="47">
        <f>Table_Query_from_Mac10[[#This Row],[Unit Increase]]*Table_Query_from_Mac10[[#This Row],[UnitPriceFuture]]</f>
        <v>0</v>
      </c>
      <c r="Y1244" s="47">
        <f>Table_Query_from_Mac10[[#This Row],[Unit Increase]]*Table_Query_from_Mac10[[#This Row],[Future-cost]]</f>
        <v>0</v>
      </c>
      <c r="Z1244" s="47">
        <f>-(Table_Query_from_Mac10[[#This Row],[Incremental Sales]]+((Table_Query_from_Mac10[[#This Row],[Incremental Sales]]*-(SUM(Summary!$S$8:$S$9)))))*Summary!$S$18</f>
        <v>0</v>
      </c>
      <c r="AA1244" s="47">
        <f>IFERROR(Table_Query_from_Mac10[[#This Row],[Incremental Cost]]/Table_Query_from_Mac10[[#This Row],[Incremental Sales]],0)</f>
        <v>0</v>
      </c>
      <c r="AB1244" s="47">
        <f>IFERROR(Table_Query_from_Mac10[[#This Row],[TotalCostFuture]]/Table_Query_from_Mac10[[#This Row],[totalsalesFuture]],0)</f>
        <v>0.40410276557830194</v>
      </c>
      <c r="AN1244" s="30">
        <v>24</v>
      </c>
      <c r="AO1244">
        <f t="shared" si="38"/>
        <v>6</v>
      </c>
      <c r="AQ1244" s="30">
        <v>65.680000000000007</v>
      </c>
      <c r="AR1244">
        <f t="shared" si="39"/>
        <v>22.99</v>
      </c>
    </row>
    <row r="1245" spans="1:44" x14ac:dyDescent="0.25">
      <c r="A1245">
        <v>90123</v>
      </c>
      <c r="B1245">
        <v>10</v>
      </c>
      <c r="C1245" t="s">
        <v>55</v>
      </c>
      <c r="D1245" t="s">
        <v>81</v>
      </c>
      <c r="E1245">
        <v>3</v>
      </c>
      <c r="F1245">
        <v>10.09</v>
      </c>
      <c r="G1245">
        <v>28.24</v>
      </c>
      <c r="H1245" s="1">
        <v>44852</v>
      </c>
      <c r="I1245" s="20">
        <v>7</v>
      </c>
      <c r="J1245" s="47">
        <f>Table_Query_from_Mac10[[#This Row],[unit_price]]-(Table_Query_from_Mac10[[#This Row],[unit_price]]*(Table_Query_from_Mac10[[#This Row],[discount_pct]]/100))</f>
        <v>26.263199999999998</v>
      </c>
      <c r="K1245" s="47">
        <f>Table_Query_from_Mac10[[#This Row],[unit_cost]]</f>
        <v>10.09</v>
      </c>
      <c r="L1245" s="47">
        <f>Table_Query_from_Mac10[[#This Row],[Live-cost]]*(1+Table_Query_from_Mac10[[#This Row],[CogsIncreasebyTYPE]])</f>
        <v>10.09</v>
      </c>
      <c r="M1245" s="47">
        <f>Table_Query_from_Mac10[[#This Row],[Live-cost]]*Table_Query_from_Mac10[[#This Row],[qty_to_ship]]</f>
        <v>30.27</v>
      </c>
      <c r="N1245" s="47">
        <f>IF(Table_Query_from_Mac10[[#This Row],[item_no]]="KDA",-Table_Query_from_Mac10[[#This Row],[unit_price]],Table_Query_from_Mac10[[#This Row],[Net Unit]]*Table_Query_from_Mac10[[#This Row],[qty_to_ship]])</f>
        <v>78.789599999999993</v>
      </c>
      <c r="O1245" s="47">
        <f>SUMIFS(Summary!C:C,Summary!H:H,Table_Query_from_Mac10[[#This Row],[Juiceoc]])</f>
        <v>0</v>
      </c>
      <c r="P1245" s="47">
        <f>SUMIFS(Summary!D:D,Summary!H:H,Table_Query_from_Mac10[[#This Row],[Juiceoc]])</f>
        <v>0</v>
      </c>
      <c r="Q1245" s="47">
        <f>SUMIFS(Summary!E:E,Summary!H:H,Table_Query_from_Mac10[[#This Row],[Juiceoc]])</f>
        <v>0</v>
      </c>
      <c r="R1245" s="47">
        <f>Table_Query_from_Mac10[[#This Row],[Net Unit]]*(1+Table_Query_from_Mac10[[#This Row],[PriceIncreasebyType]])</f>
        <v>26.263199999999998</v>
      </c>
      <c r="S1245" s="47">
        <f>Table_Query_from_Mac10[[#This Row],[UnitPriceFuture]]*Table_Query_from_Mac10[[#This Row],[qtytoShipFuture]]</f>
        <v>78.789599999999993</v>
      </c>
      <c r="T1245" s="47">
        <f>ROUND(Table_Query_from_Mac10[[#This Row],[qty_to_ship]]*(1+Table_Query_from_Mac10[[#This Row],[VolumeIncreasebyType]]),0)</f>
        <v>3</v>
      </c>
      <c r="U1245" s="47">
        <f>Table_Query_from_Mac10[[#This Row],[qtytoShipFuture]]*Table_Query_from_Mac10[[#This Row],[Future-cost]]</f>
        <v>30.27</v>
      </c>
      <c r="V1245" s="47">
        <f>Table_Query_from_Mac10[[#This Row],[qtytoShipFuture]]-Table_Query_from_Mac10[[#This Row],[qty_to_ship]]</f>
        <v>0</v>
      </c>
      <c r="W1245" s="47">
        <f>Table_Query_from_Mac10[[#This Row],[UnitPriceFuture]]</f>
        <v>26.263199999999998</v>
      </c>
      <c r="X1245" s="47">
        <f>Table_Query_from_Mac10[[#This Row],[Unit Increase]]*Table_Query_from_Mac10[[#This Row],[UnitPriceFuture]]</f>
        <v>0</v>
      </c>
      <c r="Y1245" s="47">
        <f>Table_Query_from_Mac10[[#This Row],[Unit Increase]]*Table_Query_from_Mac10[[#This Row],[Future-cost]]</f>
        <v>0</v>
      </c>
      <c r="Z1245" s="47">
        <f>-(Table_Query_from_Mac10[[#This Row],[Incremental Sales]]+((Table_Query_from_Mac10[[#This Row],[Incremental Sales]]*-(SUM(Summary!$S$8:$S$9)))))*Summary!$S$18</f>
        <v>0</v>
      </c>
      <c r="AA1245" s="47">
        <f>IFERROR(Table_Query_from_Mac10[[#This Row],[Incremental Cost]]/Table_Query_from_Mac10[[#This Row],[Incremental Sales]],0)</f>
        <v>0</v>
      </c>
      <c r="AB1245" s="47">
        <f>IFERROR(Table_Query_from_Mac10[[#This Row],[TotalCostFuture]]/Table_Query_from_Mac10[[#This Row],[totalsalesFuture]],0)</f>
        <v>0.38418776082122519</v>
      </c>
      <c r="AN1245" s="31">
        <v>9</v>
      </c>
      <c r="AO1245">
        <f t="shared" si="38"/>
        <v>3</v>
      </c>
      <c r="AQ1245" s="31">
        <v>80.680000000000007</v>
      </c>
      <c r="AR1245">
        <f t="shared" si="39"/>
        <v>28.24</v>
      </c>
    </row>
    <row r="1246" spans="1:44" x14ac:dyDescent="0.25">
      <c r="A1246">
        <v>90123</v>
      </c>
      <c r="B1246">
        <v>11</v>
      </c>
      <c r="C1246" t="s">
        <v>55</v>
      </c>
      <c r="D1246" t="s">
        <v>81</v>
      </c>
      <c r="E1246">
        <v>2</v>
      </c>
      <c r="F1246">
        <v>11.51</v>
      </c>
      <c r="G1246">
        <v>31.84</v>
      </c>
      <c r="H1246" s="1">
        <v>44852</v>
      </c>
      <c r="I1246" s="20">
        <v>7</v>
      </c>
      <c r="J1246" s="47">
        <f>Table_Query_from_Mac10[[#This Row],[unit_price]]-(Table_Query_from_Mac10[[#This Row],[unit_price]]*(Table_Query_from_Mac10[[#This Row],[discount_pct]]/100))</f>
        <v>29.6112</v>
      </c>
      <c r="K1246" s="47">
        <f>Table_Query_from_Mac10[[#This Row],[unit_cost]]</f>
        <v>11.51</v>
      </c>
      <c r="L1246" s="47">
        <f>Table_Query_from_Mac10[[#This Row],[Live-cost]]*(1+Table_Query_from_Mac10[[#This Row],[CogsIncreasebyTYPE]])</f>
        <v>11.51</v>
      </c>
      <c r="M1246" s="47">
        <f>Table_Query_from_Mac10[[#This Row],[Live-cost]]*Table_Query_from_Mac10[[#This Row],[qty_to_ship]]</f>
        <v>23.02</v>
      </c>
      <c r="N1246" s="47">
        <f>IF(Table_Query_from_Mac10[[#This Row],[item_no]]="KDA",-Table_Query_from_Mac10[[#This Row],[unit_price]],Table_Query_from_Mac10[[#This Row],[Net Unit]]*Table_Query_from_Mac10[[#This Row],[qty_to_ship]])</f>
        <v>59.2224</v>
      </c>
      <c r="O1246" s="47">
        <f>SUMIFS(Summary!C:C,Summary!H:H,Table_Query_from_Mac10[[#This Row],[Juiceoc]])</f>
        <v>0</v>
      </c>
      <c r="P1246" s="47">
        <f>SUMIFS(Summary!D:D,Summary!H:H,Table_Query_from_Mac10[[#This Row],[Juiceoc]])</f>
        <v>0</v>
      </c>
      <c r="Q1246" s="47">
        <f>SUMIFS(Summary!E:E,Summary!H:H,Table_Query_from_Mac10[[#This Row],[Juiceoc]])</f>
        <v>0</v>
      </c>
      <c r="R1246" s="47">
        <f>Table_Query_from_Mac10[[#This Row],[Net Unit]]*(1+Table_Query_from_Mac10[[#This Row],[PriceIncreasebyType]])</f>
        <v>29.6112</v>
      </c>
      <c r="S1246" s="47">
        <f>Table_Query_from_Mac10[[#This Row],[UnitPriceFuture]]*Table_Query_from_Mac10[[#This Row],[qtytoShipFuture]]</f>
        <v>59.2224</v>
      </c>
      <c r="T1246" s="47">
        <f>ROUND(Table_Query_from_Mac10[[#This Row],[qty_to_ship]]*(1+Table_Query_from_Mac10[[#This Row],[VolumeIncreasebyType]]),0)</f>
        <v>2</v>
      </c>
      <c r="U1246" s="47">
        <f>Table_Query_from_Mac10[[#This Row],[qtytoShipFuture]]*Table_Query_from_Mac10[[#This Row],[Future-cost]]</f>
        <v>23.02</v>
      </c>
      <c r="V1246" s="47">
        <f>Table_Query_from_Mac10[[#This Row],[qtytoShipFuture]]-Table_Query_from_Mac10[[#This Row],[qty_to_ship]]</f>
        <v>0</v>
      </c>
      <c r="W1246" s="47">
        <f>Table_Query_from_Mac10[[#This Row],[UnitPriceFuture]]</f>
        <v>29.6112</v>
      </c>
      <c r="X1246" s="47">
        <f>Table_Query_from_Mac10[[#This Row],[Unit Increase]]*Table_Query_from_Mac10[[#This Row],[UnitPriceFuture]]</f>
        <v>0</v>
      </c>
      <c r="Y1246" s="47">
        <f>Table_Query_from_Mac10[[#This Row],[Unit Increase]]*Table_Query_from_Mac10[[#This Row],[Future-cost]]</f>
        <v>0</v>
      </c>
      <c r="Z1246" s="47">
        <f>-(Table_Query_from_Mac10[[#This Row],[Incremental Sales]]+((Table_Query_from_Mac10[[#This Row],[Incremental Sales]]*-(SUM(Summary!$S$8:$S$9)))))*Summary!$S$18</f>
        <v>0</v>
      </c>
      <c r="AA1246" s="47">
        <f>IFERROR(Table_Query_from_Mac10[[#This Row],[Incremental Cost]]/Table_Query_from_Mac10[[#This Row],[Incremental Sales]],0)</f>
        <v>0</v>
      </c>
      <c r="AB1246" s="47">
        <f>IFERROR(Table_Query_from_Mac10[[#This Row],[TotalCostFuture]]/Table_Query_from_Mac10[[#This Row],[totalsalesFuture]],0)</f>
        <v>0.38870427405846436</v>
      </c>
      <c r="AN1246" s="30">
        <v>6</v>
      </c>
      <c r="AO1246">
        <f t="shared" si="38"/>
        <v>2</v>
      </c>
      <c r="AQ1246" s="30">
        <v>90.98</v>
      </c>
      <c r="AR1246">
        <f t="shared" si="39"/>
        <v>31.84</v>
      </c>
    </row>
    <row r="1247" spans="1:44" x14ac:dyDescent="0.25">
      <c r="A1247">
        <v>90123</v>
      </c>
      <c r="B1247">
        <v>12</v>
      </c>
      <c r="C1247" t="s">
        <v>55</v>
      </c>
      <c r="D1247" t="s">
        <v>81</v>
      </c>
      <c r="E1247">
        <v>1</v>
      </c>
      <c r="F1247">
        <v>16.03</v>
      </c>
      <c r="G1247">
        <v>44.98</v>
      </c>
      <c r="H1247" s="1">
        <v>44852</v>
      </c>
      <c r="I1247" s="20">
        <v>7</v>
      </c>
      <c r="J1247" s="47">
        <f>Table_Query_from_Mac10[[#This Row],[unit_price]]-(Table_Query_from_Mac10[[#This Row],[unit_price]]*(Table_Query_from_Mac10[[#This Row],[discount_pct]]/100))</f>
        <v>41.831399999999995</v>
      </c>
      <c r="K1247" s="47">
        <f>Table_Query_from_Mac10[[#This Row],[unit_cost]]</f>
        <v>16.03</v>
      </c>
      <c r="L1247" s="47">
        <f>Table_Query_from_Mac10[[#This Row],[Live-cost]]*(1+Table_Query_from_Mac10[[#This Row],[CogsIncreasebyTYPE]])</f>
        <v>16.03</v>
      </c>
      <c r="M1247" s="47">
        <f>Table_Query_from_Mac10[[#This Row],[Live-cost]]*Table_Query_from_Mac10[[#This Row],[qty_to_ship]]</f>
        <v>16.03</v>
      </c>
      <c r="N1247" s="47">
        <f>IF(Table_Query_from_Mac10[[#This Row],[item_no]]="KDA",-Table_Query_from_Mac10[[#This Row],[unit_price]],Table_Query_from_Mac10[[#This Row],[Net Unit]]*Table_Query_from_Mac10[[#This Row],[qty_to_ship]])</f>
        <v>41.831399999999995</v>
      </c>
      <c r="O1247" s="47">
        <f>SUMIFS(Summary!C:C,Summary!H:H,Table_Query_from_Mac10[[#This Row],[Juiceoc]])</f>
        <v>0</v>
      </c>
      <c r="P1247" s="47">
        <f>SUMIFS(Summary!D:D,Summary!H:H,Table_Query_from_Mac10[[#This Row],[Juiceoc]])</f>
        <v>0</v>
      </c>
      <c r="Q1247" s="47">
        <f>SUMIFS(Summary!E:E,Summary!H:H,Table_Query_from_Mac10[[#This Row],[Juiceoc]])</f>
        <v>0</v>
      </c>
      <c r="R1247" s="47">
        <f>Table_Query_from_Mac10[[#This Row],[Net Unit]]*(1+Table_Query_from_Mac10[[#This Row],[PriceIncreasebyType]])</f>
        <v>41.831399999999995</v>
      </c>
      <c r="S1247" s="47">
        <f>Table_Query_from_Mac10[[#This Row],[UnitPriceFuture]]*Table_Query_from_Mac10[[#This Row],[qtytoShipFuture]]</f>
        <v>41.831399999999995</v>
      </c>
      <c r="T1247" s="47">
        <f>ROUND(Table_Query_from_Mac10[[#This Row],[qty_to_ship]]*(1+Table_Query_from_Mac10[[#This Row],[VolumeIncreasebyType]]),0)</f>
        <v>1</v>
      </c>
      <c r="U1247" s="47">
        <f>Table_Query_from_Mac10[[#This Row],[qtytoShipFuture]]*Table_Query_from_Mac10[[#This Row],[Future-cost]]</f>
        <v>16.03</v>
      </c>
      <c r="V1247" s="47">
        <f>Table_Query_from_Mac10[[#This Row],[qtytoShipFuture]]-Table_Query_from_Mac10[[#This Row],[qty_to_ship]]</f>
        <v>0</v>
      </c>
      <c r="W1247" s="47">
        <f>Table_Query_from_Mac10[[#This Row],[UnitPriceFuture]]</f>
        <v>41.831399999999995</v>
      </c>
      <c r="X1247" s="47">
        <f>Table_Query_from_Mac10[[#This Row],[Unit Increase]]*Table_Query_from_Mac10[[#This Row],[UnitPriceFuture]]</f>
        <v>0</v>
      </c>
      <c r="Y1247" s="47">
        <f>Table_Query_from_Mac10[[#This Row],[Unit Increase]]*Table_Query_from_Mac10[[#This Row],[Future-cost]]</f>
        <v>0</v>
      </c>
      <c r="Z1247" s="47">
        <f>-(Table_Query_from_Mac10[[#This Row],[Incremental Sales]]+((Table_Query_from_Mac10[[#This Row],[Incremental Sales]]*-(SUM(Summary!$S$8:$S$9)))))*Summary!$S$18</f>
        <v>0</v>
      </c>
      <c r="AA1247" s="47">
        <f>IFERROR(Table_Query_from_Mac10[[#This Row],[Incremental Cost]]/Table_Query_from_Mac10[[#This Row],[Incremental Sales]],0)</f>
        <v>0</v>
      </c>
      <c r="AB1247" s="47">
        <f>IFERROR(Table_Query_from_Mac10[[#This Row],[TotalCostFuture]]/Table_Query_from_Mac10[[#This Row],[totalsalesFuture]],0)</f>
        <v>0.3832049608667174</v>
      </c>
      <c r="AN1247" s="31">
        <v>4</v>
      </c>
      <c r="AO1247">
        <f t="shared" si="38"/>
        <v>1</v>
      </c>
      <c r="AQ1247" s="31">
        <v>128.52000000000001</v>
      </c>
      <c r="AR1247">
        <f t="shared" si="39"/>
        <v>44.98</v>
      </c>
    </row>
    <row r="1248" spans="1:44" x14ac:dyDescent="0.25">
      <c r="A1248">
        <v>90123</v>
      </c>
      <c r="B1248">
        <v>13</v>
      </c>
      <c r="C1248" t="s">
        <v>55</v>
      </c>
      <c r="D1248" t="s">
        <v>81</v>
      </c>
      <c r="E1248">
        <v>1</v>
      </c>
      <c r="F1248">
        <v>4.68</v>
      </c>
      <c r="G1248">
        <v>13.3</v>
      </c>
      <c r="H1248" s="1">
        <v>44852</v>
      </c>
      <c r="I1248" s="20">
        <v>0</v>
      </c>
      <c r="J1248" s="47">
        <f>Table_Query_from_Mac10[[#This Row],[unit_price]]-(Table_Query_from_Mac10[[#This Row],[unit_price]]*(Table_Query_from_Mac10[[#This Row],[discount_pct]]/100))</f>
        <v>13.3</v>
      </c>
      <c r="K1248" s="47">
        <f>Table_Query_from_Mac10[[#This Row],[unit_cost]]</f>
        <v>4.68</v>
      </c>
      <c r="L1248" s="47">
        <f>Table_Query_from_Mac10[[#This Row],[Live-cost]]*(1+Table_Query_from_Mac10[[#This Row],[CogsIncreasebyTYPE]])</f>
        <v>4.68</v>
      </c>
      <c r="M1248" s="47">
        <f>Table_Query_from_Mac10[[#This Row],[Live-cost]]*Table_Query_from_Mac10[[#This Row],[qty_to_ship]]</f>
        <v>4.68</v>
      </c>
      <c r="N1248" s="47">
        <f>IF(Table_Query_from_Mac10[[#This Row],[item_no]]="KDA",-Table_Query_from_Mac10[[#This Row],[unit_price]],Table_Query_from_Mac10[[#This Row],[Net Unit]]*Table_Query_from_Mac10[[#This Row],[qty_to_ship]])</f>
        <v>13.3</v>
      </c>
      <c r="O1248" s="47">
        <f>SUMIFS(Summary!C:C,Summary!H:H,Table_Query_from_Mac10[[#This Row],[Juiceoc]])</f>
        <v>0</v>
      </c>
      <c r="P1248" s="47">
        <f>SUMIFS(Summary!D:D,Summary!H:H,Table_Query_from_Mac10[[#This Row],[Juiceoc]])</f>
        <v>0</v>
      </c>
      <c r="Q1248" s="47">
        <f>SUMIFS(Summary!E:E,Summary!H:H,Table_Query_from_Mac10[[#This Row],[Juiceoc]])</f>
        <v>0</v>
      </c>
      <c r="R1248" s="47">
        <f>Table_Query_from_Mac10[[#This Row],[Net Unit]]*(1+Table_Query_from_Mac10[[#This Row],[PriceIncreasebyType]])</f>
        <v>13.3</v>
      </c>
      <c r="S1248" s="47">
        <f>Table_Query_from_Mac10[[#This Row],[UnitPriceFuture]]*Table_Query_from_Mac10[[#This Row],[qtytoShipFuture]]</f>
        <v>13.3</v>
      </c>
      <c r="T1248" s="47">
        <f>ROUND(Table_Query_from_Mac10[[#This Row],[qty_to_ship]]*(1+Table_Query_from_Mac10[[#This Row],[VolumeIncreasebyType]]),0)</f>
        <v>1</v>
      </c>
      <c r="U1248" s="47">
        <f>Table_Query_from_Mac10[[#This Row],[qtytoShipFuture]]*Table_Query_from_Mac10[[#This Row],[Future-cost]]</f>
        <v>4.68</v>
      </c>
      <c r="V1248" s="47">
        <f>Table_Query_from_Mac10[[#This Row],[qtytoShipFuture]]-Table_Query_from_Mac10[[#This Row],[qty_to_ship]]</f>
        <v>0</v>
      </c>
      <c r="W1248" s="47">
        <f>Table_Query_from_Mac10[[#This Row],[UnitPriceFuture]]</f>
        <v>13.3</v>
      </c>
      <c r="X1248" s="47">
        <f>Table_Query_from_Mac10[[#This Row],[Unit Increase]]*Table_Query_from_Mac10[[#This Row],[UnitPriceFuture]]</f>
        <v>0</v>
      </c>
      <c r="Y1248" s="47">
        <f>Table_Query_from_Mac10[[#This Row],[Unit Increase]]*Table_Query_from_Mac10[[#This Row],[Future-cost]]</f>
        <v>0</v>
      </c>
      <c r="Z1248" s="47">
        <f>-(Table_Query_from_Mac10[[#This Row],[Incremental Sales]]+((Table_Query_from_Mac10[[#This Row],[Incremental Sales]]*-(SUM(Summary!$S$8:$S$9)))))*Summary!$S$18</f>
        <v>0</v>
      </c>
      <c r="AA1248" s="47">
        <f>IFERROR(Table_Query_from_Mac10[[#This Row],[Incremental Cost]]/Table_Query_from_Mac10[[#This Row],[Incremental Sales]],0)</f>
        <v>0</v>
      </c>
      <c r="AB1248" s="47">
        <f>IFERROR(Table_Query_from_Mac10[[#This Row],[TotalCostFuture]]/Table_Query_from_Mac10[[#This Row],[totalsalesFuture]],0)</f>
        <v>0.35187969924812024</v>
      </c>
      <c r="AN1248" s="30">
        <v>4</v>
      </c>
      <c r="AO1248">
        <f t="shared" si="38"/>
        <v>1</v>
      </c>
      <c r="AQ1248" s="30">
        <v>38</v>
      </c>
      <c r="AR1248">
        <f t="shared" si="39"/>
        <v>13.3</v>
      </c>
    </row>
    <row r="1249" spans="1:44" x14ac:dyDescent="0.25">
      <c r="A1249">
        <v>90124</v>
      </c>
      <c r="B1249">
        <v>1</v>
      </c>
      <c r="C1249" t="s">
        <v>55</v>
      </c>
      <c r="D1249" t="s">
        <v>81</v>
      </c>
      <c r="E1249">
        <v>7</v>
      </c>
      <c r="F1249">
        <v>4.8499999999999996</v>
      </c>
      <c r="G1249">
        <v>12.21</v>
      </c>
      <c r="H1249" s="1">
        <v>44845</v>
      </c>
      <c r="I1249" s="20">
        <v>7</v>
      </c>
      <c r="J1249" s="47">
        <f>Table_Query_from_Mac10[[#This Row],[unit_price]]-(Table_Query_from_Mac10[[#This Row],[unit_price]]*(Table_Query_from_Mac10[[#This Row],[discount_pct]]/100))</f>
        <v>11.355300000000002</v>
      </c>
      <c r="K1249" s="47">
        <f>Table_Query_from_Mac10[[#This Row],[unit_cost]]</f>
        <v>4.8499999999999996</v>
      </c>
      <c r="L1249" s="47">
        <f>Table_Query_from_Mac10[[#This Row],[Live-cost]]*(1+Table_Query_from_Mac10[[#This Row],[CogsIncreasebyTYPE]])</f>
        <v>4.8499999999999996</v>
      </c>
      <c r="M1249" s="47">
        <f>Table_Query_from_Mac10[[#This Row],[Live-cost]]*Table_Query_from_Mac10[[#This Row],[qty_to_ship]]</f>
        <v>33.949999999999996</v>
      </c>
      <c r="N1249" s="47">
        <f>IF(Table_Query_from_Mac10[[#This Row],[item_no]]="KDA",-Table_Query_from_Mac10[[#This Row],[unit_price]],Table_Query_from_Mac10[[#This Row],[Net Unit]]*Table_Query_from_Mac10[[#This Row],[qty_to_ship]])</f>
        <v>79.487100000000012</v>
      </c>
      <c r="O1249" s="47">
        <f>SUMIFS(Summary!C:C,Summary!H:H,Table_Query_from_Mac10[[#This Row],[Juiceoc]])</f>
        <v>0</v>
      </c>
      <c r="P1249" s="47">
        <f>SUMIFS(Summary!D:D,Summary!H:H,Table_Query_from_Mac10[[#This Row],[Juiceoc]])</f>
        <v>0</v>
      </c>
      <c r="Q1249" s="47">
        <f>SUMIFS(Summary!E:E,Summary!H:H,Table_Query_from_Mac10[[#This Row],[Juiceoc]])</f>
        <v>0</v>
      </c>
      <c r="R1249" s="47">
        <f>Table_Query_from_Mac10[[#This Row],[Net Unit]]*(1+Table_Query_from_Mac10[[#This Row],[PriceIncreasebyType]])</f>
        <v>11.355300000000002</v>
      </c>
      <c r="S1249" s="47">
        <f>Table_Query_from_Mac10[[#This Row],[UnitPriceFuture]]*Table_Query_from_Mac10[[#This Row],[qtytoShipFuture]]</f>
        <v>79.487100000000012</v>
      </c>
      <c r="T1249" s="47">
        <f>ROUND(Table_Query_from_Mac10[[#This Row],[qty_to_ship]]*(1+Table_Query_from_Mac10[[#This Row],[VolumeIncreasebyType]]),0)</f>
        <v>7</v>
      </c>
      <c r="U1249" s="47">
        <f>Table_Query_from_Mac10[[#This Row],[qtytoShipFuture]]*Table_Query_from_Mac10[[#This Row],[Future-cost]]</f>
        <v>33.949999999999996</v>
      </c>
      <c r="V1249" s="47">
        <f>Table_Query_from_Mac10[[#This Row],[qtytoShipFuture]]-Table_Query_from_Mac10[[#This Row],[qty_to_ship]]</f>
        <v>0</v>
      </c>
      <c r="W1249" s="47">
        <f>Table_Query_from_Mac10[[#This Row],[UnitPriceFuture]]</f>
        <v>11.355300000000002</v>
      </c>
      <c r="X1249" s="47">
        <f>Table_Query_from_Mac10[[#This Row],[Unit Increase]]*Table_Query_from_Mac10[[#This Row],[UnitPriceFuture]]</f>
        <v>0</v>
      </c>
      <c r="Y1249" s="47">
        <f>Table_Query_from_Mac10[[#This Row],[Unit Increase]]*Table_Query_from_Mac10[[#This Row],[Future-cost]]</f>
        <v>0</v>
      </c>
      <c r="Z1249" s="47">
        <f>-(Table_Query_from_Mac10[[#This Row],[Incremental Sales]]+((Table_Query_from_Mac10[[#This Row],[Incremental Sales]]*-(SUM(Summary!$S$8:$S$9)))))*Summary!$S$18</f>
        <v>0</v>
      </c>
      <c r="AA1249" s="47">
        <f>IFERROR(Table_Query_from_Mac10[[#This Row],[Incremental Cost]]/Table_Query_from_Mac10[[#This Row],[Incremental Sales]],0)</f>
        <v>0</v>
      </c>
      <c r="AB1249" s="47">
        <f>IFERROR(Table_Query_from_Mac10[[#This Row],[TotalCostFuture]]/Table_Query_from_Mac10[[#This Row],[totalsalesFuture]],0)</f>
        <v>0.42711333033913668</v>
      </c>
      <c r="AN1249" s="31">
        <v>25</v>
      </c>
      <c r="AO1249">
        <f t="shared" si="38"/>
        <v>7</v>
      </c>
      <c r="AQ1249" s="31">
        <v>34.89</v>
      </c>
      <c r="AR1249">
        <f t="shared" si="39"/>
        <v>12.21</v>
      </c>
    </row>
    <row r="1250" spans="1:44" x14ac:dyDescent="0.25">
      <c r="A1250">
        <v>90124</v>
      </c>
      <c r="B1250">
        <v>2</v>
      </c>
      <c r="C1250" t="s">
        <v>55</v>
      </c>
      <c r="D1250" t="s">
        <v>81</v>
      </c>
      <c r="E1250">
        <v>5</v>
      </c>
      <c r="F1250">
        <v>5.31</v>
      </c>
      <c r="G1250">
        <v>13.35</v>
      </c>
      <c r="H1250" s="1">
        <v>44845</v>
      </c>
      <c r="I1250" s="20">
        <v>7</v>
      </c>
      <c r="J1250" s="47">
        <f>Table_Query_from_Mac10[[#This Row],[unit_price]]-(Table_Query_from_Mac10[[#This Row],[unit_price]]*(Table_Query_from_Mac10[[#This Row],[discount_pct]]/100))</f>
        <v>12.4155</v>
      </c>
      <c r="K1250" s="47">
        <f>Table_Query_from_Mac10[[#This Row],[unit_cost]]</f>
        <v>5.31</v>
      </c>
      <c r="L1250" s="47">
        <f>Table_Query_from_Mac10[[#This Row],[Live-cost]]*(1+Table_Query_from_Mac10[[#This Row],[CogsIncreasebyTYPE]])</f>
        <v>5.31</v>
      </c>
      <c r="M1250" s="47">
        <f>Table_Query_from_Mac10[[#This Row],[Live-cost]]*Table_Query_from_Mac10[[#This Row],[qty_to_ship]]</f>
        <v>26.549999999999997</v>
      </c>
      <c r="N1250" s="47">
        <f>IF(Table_Query_from_Mac10[[#This Row],[item_no]]="KDA",-Table_Query_from_Mac10[[#This Row],[unit_price]],Table_Query_from_Mac10[[#This Row],[Net Unit]]*Table_Query_from_Mac10[[#This Row],[qty_to_ship]])</f>
        <v>62.077500000000001</v>
      </c>
      <c r="O1250" s="47">
        <f>SUMIFS(Summary!C:C,Summary!H:H,Table_Query_from_Mac10[[#This Row],[Juiceoc]])</f>
        <v>0</v>
      </c>
      <c r="P1250" s="47">
        <f>SUMIFS(Summary!D:D,Summary!H:H,Table_Query_from_Mac10[[#This Row],[Juiceoc]])</f>
        <v>0</v>
      </c>
      <c r="Q1250" s="47">
        <f>SUMIFS(Summary!E:E,Summary!H:H,Table_Query_from_Mac10[[#This Row],[Juiceoc]])</f>
        <v>0</v>
      </c>
      <c r="R1250" s="47">
        <f>Table_Query_from_Mac10[[#This Row],[Net Unit]]*(1+Table_Query_from_Mac10[[#This Row],[PriceIncreasebyType]])</f>
        <v>12.4155</v>
      </c>
      <c r="S1250" s="47">
        <f>Table_Query_from_Mac10[[#This Row],[UnitPriceFuture]]*Table_Query_from_Mac10[[#This Row],[qtytoShipFuture]]</f>
        <v>62.077500000000001</v>
      </c>
      <c r="T1250" s="47">
        <f>ROUND(Table_Query_from_Mac10[[#This Row],[qty_to_ship]]*(1+Table_Query_from_Mac10[[#This Row],[VolumeIncreasebyType]]),0)</f>
        <v>5</v>
      </c>
      <c r="U1250" s="47">
        <f>Table_Query_from_Mac10[[#This Row],[qtytoShipFuture]]*Table_Query_from_Mac10[[#This Row],[Future-cost]]</f>
        <v>26.549999999999997</v>
      </c>
      <c r="V1250" s="47">
        <f>Table_Query_from_Mac10[[#This Row],[qtytoShipFuture]]-Table_Query_from_Mac10[[#This Row],[qty_to_ship]]</f>
        <v>0</v>
      </c>
      <c r="W1250" s="47">
        <f>Table_Query_from_Mac10[[#This Row],[UnitPriceFuture]]</f>
        <v>12.4155</v>
      </c>
      <c r="X1250" s="47">
        <f>Table_Query_from_Mac10[[#This Row],[Unit Increase]]*Table_Query_from_Mac10[[#This Row],[UnitPriceFuture]]</f>
        <v>0</v>
      </c>
      <c r="Y1250" s="47">
        <f>Table_Query_from_Mac10[[#This Row],[Unit Increase]]*Table_Query_from_Mac10[[#This Row],[Future-cost]]</f>
        <v>0</v>
      </c>
      <c r="Z1250" s="47">
        <f>-(Table_Query_from_Mac10[[#This Row],[Incremental Sales]]+((Table_Query_from_Mac10[[#This Row],[Incremental Sales]]*-(SUM(Summary!$S$8:$S$9)))))*Summary!$S$18</f>
        <v>0</v>
      </c>
      <c r="AA1250" s="47">
        <f>IFERROR(Table_Query_from_Mac10[[#This Row],[Incremental Cost]]/Table_Query_from_Mac10[[#This Row],[Incremental Sales]],0)</f>
        <v>0</v>
      </c>
      <c r="AB1250" s="47">
        <f>IFERROR(Table_Query_from_Mac10[[#This Row],[TotalCostFuture]]/Table_Query_from_Mac10[[#This Row],[totalsalesFuture]],0)</f>
        <v>0.42769119246103654</v>
      </c>
      <c r="AN1250" s="30">
        <v>20</v>
      </c>
      <c r="AO1250">
        <f t="shared" si="38"/>
        <v>5</v>
      </c>
      <c r="AQ1250" s="30">
        <v>38.130000000000003</v>
      </c>
      <c r="AR1250">
        <f t="shared" si="39"/>
        <v>13.35</v>
      </c>
    </row>
    <row r="1251" spans="1:44" x14ac:dyDescent="0.25">
      <c r="A1251">
        <v>90124</v>
      </c>
      <c r="B1251">
        <v>3</v>
      </c>
      <c r="C1251" t="s">
        <v>55</v>
      </c>
      <c r="D1251" t="s">
        <v>81</v>
      </c>
      <c r="E1251">
        <v>4</v>
      </c>
      <c r="F1251">
        <v>5.81</v>
      </c>
      <c r="G1251">
        <v>14.47</v>
      </c>
      <c r="H1251" s="1">
        <v>44845</v>
      </c>
      <c r="I1251" s="20">
        <v>7</v>
      </c>
      <c r="J1251" s="47">
        <f>Table_Query_from_Mac10[[#This Row],[unit_price]]-(Table_Query_from_Mac10[[#This Row],[unit_price]]*(Table_Query_from_Mac10[[#This Row],[discount_pct]]/100))</f>
        <v>13.457100000000001</v>
      </c>
      <c r="K1251" s="47">
        <f>Table_Query_from_Mac10[[#This Row],[unit_cost]]</f>
        <v>5.81</v>
      </c>
      <c r="L1251" s="47">
        <f>Table_Query_from_Mac10[[#This Row],[Live-cost]]*(1+Table_Query_from_Mac10[[#This Row],[CogsIncreasebyTYPE]])</f>
        <v>5.81</v>
      </c>
      <c r="M1251" s="47">
        <f>Table_Query_from_Mac10[[#This Row],[Live-cost]]*Table_Query_from_Mac10[[#This Row],[qty_to_ship]]</f>
        <v>23.24</v>
      </c>
      <c r="N1251" s="47">
        <f>IF(Table_Query_from_Mac10[[#This Row],[item_no]]="KDA",-Table_Query_from_Mac10[[#This Row],[unit_price]],Table_Query_from_Mac10[[#This Row],[Net Unit]]*Table_Query_from_Mac10[[#This Row],[qty_to_ship]])</f>
        <v>53.828400000000002</v>
      </c>
      <c r="O1251" s="47">
        <f>SUMIFS(Summary!C:C,Summary!H:H,Table_Query_from_Mac10[[#This Row],[Juiceoc]])</f>
        <v>0</v>
      </c>
      <c r="P1251" s="47">
        <f>SUMIFS(Summary!D:D,Summary!H:H,Table_Query_from_Mac10[[#This Row],[Juiceoc]])</f>
        <v>0</v>
      </c>
      <c r="Q1251" s="47">
        <f>SUMIFS(Summary!E:E,Summary!H:H,Table_Query_from_Mac10[[#This Row],[Juiceoc]])</f>
        <v>0</v>
      </c>
      <c r="R1251" s="47">
        <f>Table_Query_from_Mac10[[#This Row],[Net Unit]]*(1+Table_Query_from_Mac10[[#This Row],[PriceIncreasebyType]])</f>
        <v>13.457100000000001</v>
      </c>
      <c r="S1251" s="47">
        <f>Table_Query_from_Mac10[[#This Row],[UnitPriceFuture]]*Table_Query_from_Mac10[[#This Row],[qtytoShipFuture]]</f>
        <v>53.828400000000002</v>
      </c>
      <c r="T1251" s="47">
        <f>ROUND(Table_Query_from_Mac10[[#This Row],[qty_to_ship]]*(1+Table_Query_from_Mac10[[#This Row],[VolumeIncreasebyType]]),0)</f>
        <v>4</v>
      </c>
      <c r="U1251" s="47">
        <f>Table_Query_from_Mac10[[#This Row],[qtytoShipFuture]]*Table_Query_from_Mac10[[#This Row],[Future-cost]]</f>
        <v>23.24</v>
      </c>
      <c r="V1251" s="47">
        <f>Table_Query_from_Mac10[[#This Row],[qtytoShipFuture]]-Table_Query_from_Mac10[[#This Row],[qty_to_ship]]</f>
        <v>0</v>
      </c>
      <c r="W1251" s="47">
        <f>Table_Query_from_Mac10[[#This Row],[UnitPriceFuture]]</f>
        <v>13.457100000000001</v>
      </c>
      <c r="X1251" s="47">
        <f>Table_Query_from_Mac10[[#This Row],[Unit Increase]]*Table_Query_from_Mac10[[#This Row],[UnitPriceFuture]]</f>
        <v>0</v>
      </c>
      <c r="Y1251" s="47">
        <f>Table_Query_from_Mac10[[#This Row],[Unit Increase]]*Table_Query_from_Mac10[[#This Row],[Future-cost]]</f>
        <v>0</v>
      </c>
      <c r="Z1251" s="47">
        <f>-(Table_Query_from_Mac10[[#This Row],[Incremental Sales]]+((Table_Query_from_Mac10[[#This Row],[Incremental Sales]]*-(SUM(Summary!$S$8:$S$9)))))*Summary!$S$18</f>
        <v>0</v>
      </c>
      <c r="AA1251" s="47">
        <f>IFERROR(Table_Query_from_Mac10[[#This Row],[Incremental Cost]]/Table_Query_from_Mac10[[#This Row],[Incremental Sales]],0)</f>
        <v>0</v>
      </c>
      <c r="AB1251" s="47">
        <f>IFERROR(Table_Query_from_Mac10[[#This Row],[TotalCostFuture]]/Table_Query_from_Mac10[[#This Row],[totalsalesFuture]],0)</f>
        <v>0.43174235162107732</v>
      </c>
      <c r="AN1251" s="31">
        <v>16</v>
      </c>
      <c r="AO1251">
        <f t="shared" si="38"/>
        <v>4</v>
      </c>
      <c r="AQ1251" s="31">
        <v>41.35</v>
      </c>
      <c r="AR1251">
        <f t="shared" si="39"/>
        <v>14.47</v>
      </c>
    </row>
    <row r="1252" spans="1:44" x14ac:dyDescent="0.25">
      <c r="A1252">
        <v>90124</v>
      </c>
      <c r="B1252">
        <v>4</v>
      </c>
      <c r="C1252" t="s">
        <v>55</v>
      </c>
      <c r="D1252" t="s">
        <v>81</v>
      </c>
      <c r="E1252">
        <v>4</v>
      </c>
      <c r="F1252">
        <v>6.38</v>
      </c>
      <c r="G1252">
        <v>16.420000000000002</v>
      </c>
      <c r="H1252" s="1">
        <v>44845</v>
      </c>
      <c r="I1252" s="20">
        <v>7</v>
      </c>
      <c r="J1252" s="47">
        <f>Table_Query_from_Mac10[[#This Row],[unit_price]]-(Table_Query_from_Mac10[[#This Row],[unit_price]]*(Table_Query_from_Mac10[[#This Row],[discount_pct]]/100))</f>
        <v>15.270600000000002</v>
      </c>
      <c r="K1252" s="47">
        <f>Table_Query_from_Mac10[[#This Row],[unit_cost]]</f>
        <v>6.38</v>
      </c>
      <c r="L1252" s="47">
        <f>Table_Query_from_Mac10[[#This Row],[Live-cost]]*(1+Table_Query_from_Mac10[[#This Row],[CogsIncreasebyTYPE]])</f>
        <v>6.38</v>
      </c>
      <c r="M1252" s="47">
        <f>Table_Query_from_Mac10[[#This Row],[Live-cost]]*Table_Query_from_Mac10[[#This Row],[qty_to_ship]]</f>
        <v>25.52</v>
      </c>
      <c r="N1252" s="47">
        <f>IF(Table_Query_from_Mac10[[#This Row],[item_no]]="KDA",-Table_Query_from_Mac10[[#This Row],[unit_price]],Table_Query_from_Mac10[[#This Row],[Net Unit]]*Table_Query_from_Mac10[[#This Row],[qty_to_ship]])</f>
        <v>61.082400000000007</v>
      </c>
      <c r="O1252" s="47">
        <f>SUMIFS(Summary!C:C,Summary!H:H,Table_Query_from_Mac10[[#This Row],[Juiceoc]])</f>
        <v>0</v>
      </c>
      <c r="P1252" s="47">
        <f>SUMIFS(Summary!D:D,Summary!H:H,Table_Query_from_Mac10[[#This Row],[Juiceoc]])</f>
        <v>0</v>
      </c>
      <c r="Q1252" s="47">
        <f>SUMIFS(Summary!E:E,Summary!H:H,Table_Query_from_Mac10[[#This Row],[Juiceoc]])</f>
        <v>0</v>
      </c>
      <c r="R1252" s="47">
        <f>Table_Query_from_Mac10[[#This Row],[Net Unit]]*(1+Table_Query_from_Mac10[[#This Row],[PriceIncreasebyType]])</f>
        <v>15.270600000000002</v>
      </c>
      <c r="S1252" s="47">
        <f>Table_Query_from_Mac10[[#This Row],[UnitPriceFuture]]*Table_Query_from_Mac10[[#This Row],[qtytoShipFuture]]</f>
        <v>61.082400000000007</v>
      </c>
      <c r="T1252" s="47">
        <f>ROUND(Table_Query_from_Mac10[[#This Row],[qty_to_ship]]*(1+Table_Query_from_Mac10[[#This Row],[VolumeIncreasebyType]]),0)</f>
        <v>4</v>
      </c>
      <c r="U1252" s="47">
        <f>Table_Query_from_Mac10[[#This Row],[qtytoShipFuture]]*Table_Query_from_Mac10[[#This Row],[Future-cost]]</f>
        <v>25.52</v>
      </c>
      <c r="V1252" s="47">
        <f>Table_Query_from_Mac10[[#This Row],[qtytoShipFuture]]-Table_Query_from_Mac10[[#This Row],[qty_to_ship]]</f>
        <v>0</v>
      </c>
      <c r="W1252" s="47">
        <f>Table_Query_from_Mac10[[#This Row],[UnitPriceFuture]]</f>
        <v>15.270600000000002</v>
      </c>
      <c r="X1252" s="47">
        <f>Table_Query_from_Mac10[[#This Row],[Unit Increase]]*Table_Query_from_Mac10[[#This Row],[UnitPriceFuture]]</f>
        <v>0</v>
      </c>
      <c r="Y1252" s="47">
        <f>Table_Query_from_Mac10[[#This Row],[Unit Increase]]*Table_Query_from_Mac10[[#This Row],[Future-cost]]</f>
        <v>0</v>
      </c>
      <c r="Z1252" s="47">
        <f>-(Table_Query_from_Mac10[[#This Row],[Incremental Sales]]+((Table_Query_from_Mac10[[#This Row],[Incremental Sales]]*-(SUM(Summary!$S$8:$S$9)))))*Summary!$S$18</f>
        <v>0</v>
      </c>
      <c r="AA1252" s="47">
        <f>IFERROR(Table_Query_from_Mac10[[#This Row],[Incremental Cost]]/Table_Query_from_Mac10[[#This Row],[Incremental Sales]],0)</f>
        <v>0</v>
      </c>
      <c r="AB1252" s="47">
        <f>IFERROR(Table_Query_from_Mac10[[#This Row],[TotalCostFuture]]/Table_Query_from_Mac10[[#This Row],[totalsalesFuture]],0)</f>
        <v>0.41779628829253596</v>
      </c>
      <c r="AN1252" s="30">
        <v>16</v>
      </c>
      <c r="AO1252">
        <f t="shared" si="38"/>
        <v>4</v>
      </c>
      <c r="AQ1252" s="30">
        <v>46.9</v>
      </c>
      <c r="AR1252">
        <f t="shared" si="39"/>
        <v>16.420000000000002</v>
      </c>
    </row>
    <row r="1253" spans="1:44" x14ac:dyDescent="0.25">
      <c r="A1253">
        <v>90124</v>
      </c>
      <c r="B1253">
        <v>5</v>
      </c>
      <c r="C1253" t="s">
        <v>55</v>
      </c>
      <c r="D1253" t="s">
        <v>81</v>
      </c>
      <c r="E1253">
        <v>9</v>
      </c>
      <c r="F1253">
        <v>7.17</v>
      </c>
      <c r="G1253">
        <v>18.14</v>
      </c>
      <c r="H1253" s="1">
        <v>44845</v>
      </c>
      <c r="I1253" s="20">
        <v>7</v>
      </c>
      <c r="J1253" s="47">
        <f>Table_Query_from_Mac10[[#This Row],[unit_price]]-(Table_Query_from_Mac10[[#This Row],[unit_price]]*(Table_Query_from_Mac10[[#This Row],[discount_pct]]/100))</f>
        <v>16.870200000000001</v>
      </c>
      <c r="K1253" s="47">
        <f>Table_Query_from_Mac10[[#This Row],[unit_cost]]</f>
        <v>7.17</v>
      </c>
      <c r="L1253" s="47">
        <f>Table_Query_from_Mac10[[#This Row],[Live-cost]]*(1+Table_Query_from_Mac10[[#This Row],[CogsIncreasebyTYPE]])</f>
        <v>7.17</v>
      </c>
      <c r="M1253" s="47">
        <f>Table_Query_from_Mac10[[#This Row],[Live-cost]]*Table_Query_from_Mac10[[#This Row],[qty_to_ship]]</f>
        <v>64.53</v>
      </c>
      <c r="N1253" s="47">
        <f>IF(Table_Query_from_Mac10[[#This Row],[item_no]]="KDA",-Table_Query_from_Mac10[[#This Row],[unit_price]],Table_Query_from_Mac10[[#This Row],[Net Unit]]*Table_Query_from_Mac10[[#This Row],[qty_to_ship]])</f>
        <v>151.83180000000002</v>
      </c>
      <c r="O1253" s="47">
        <f>SUMIFS(Summary!C:C,Summary!H:H,Table_Query_from_Mac10[[#This Row],[Juiceoc]])</f>
        <v>0</v>
      </c>
      <c r="P1253" s="47">
        <f>SUMIFS(Summary!D:D,Summary!H:H,Table_Query_from_Mac10[[#This Row],[Juiceoc]])</f>
        <v>0</v>
      </c>
      <c r="Q1253" s="47">
        <f>SUMIFS(Summary!E:E,Summary!H:H,Table_Query_from_Mac10[[#This Row],[Juiceoc]])</f>
        <v>0</v>
      </c>
      <c r="R1253" s="47">
        <f>Table_Query_from_Mac10[[#This Row],[Net Unit]]*(1+Table_Query_from_Mac10[[#This Row],[PriceIncreasebyType]])</f>
        <v>16.870200000000001</v>
      </c>
      <c r="S1253" s="47">
        <f>Table_Query_from_Mac10[[#This Row],[UnitPriceFuture]]*Table_Query_from_Mac10[[#This Row],[qtytoShipFuture]]</f>
        <v>151.83180000000002</v>
      </c>
      <c r="T1253" s="47">
        <f>ROUND(Table_Query_from_Mac10[[#This Row],[qty_to_ship]]*(1+Table_Query_from_Mac10[[#This Row],[VolumeIncreasebyType]]),0)</f>
        <v>9</v>
      </c>
      <c r="U1253" s="47">
        <f>Table_Query_from_Mac10[[#This Row],[qtytoShipFuture]]*Table_Query_from_Mac10[[#This Row],[Future-cost]]</f>
        <v>64.53</v>
      </c>
      <c r="V1253" s="47">
        <f>Table_Query_from_Mac10[[#This Row],[qtytoShipFuture]]-Table_Query_from_Mac10[[#This Row],[qty_to_ship]]</f>
        <v>0</v>
      </c>
      <c r="W1253" s="47">
        <f>Table_Query_from_Mac10[[#This Row],[UnitPriceFuture]]</f>
        <v>16.870200000000001</v>
      </c>
      <c r="X1253" s="47">
        <f>Table_Query_from_Mac10[[#This Row],[Unit Increase]]*Table_Query_from_Mac10[[#This Row],[UnitPriceFuture]]</f>
        <v>0</v>
      </c>
      <c r="Y1253" s="47">
        <f>Table_Query_from_Mac10[[#This Row],[Unit Increase]]*Table_Query_from_Mac10[[#This Row],[Future-cost]]</f>
        <v>0</v>
      </c>
      <c r="Z1253" s="47">
        <f>-(Table_Query_from_Mac10[[#This Row],[Incremental Sales]]+((Table_Query_from_Mac10[[#This Row],[Incremental Sales]]*-(SUM(Summary!$S$8:$S$9)))))*Summary!$S$18</f>
        <v>0</v>
      </c>
      <c r="AA1253" s="47">
        <f>IFERROR(Table_Query_from_Mac10[[#This Row],[Incremental Cost]]/Table_Query_from_Mac10[[#This Row],[Incremental Sales]],0)</f>
        <v>0</v>
      </c>
      <c r="AB1253" s="47">
        <f>IFERROR(Table_Query_from_Mac10[[#This Row],[TotalCostFuture]]/Table_Query_from_Mac10[[#This Row],[totalsalesFuture]],0)</f>
        <v>0.42500978055980365</v>
      </c>
      <c r="AN1253" s="31">
        <v>36</v>
      </c>
      <c r="AO1253">
        <f t="shared" si="38"/>
        <v>9</v>
      </c>
      <c r="AQ1253" s="31">
        <v>51.84</v>
      </c>
      <c r="AR1253">
        <f t="shared" si="39"/>
        <v>18.14</v>
      </c>
    </row>
    <row r="1254" spans="1:44" x14ac:dyDescent="0.25">
      <c r="A1254">
        <v>90124</v>
      </c>
      <c r="B1254">
        <v>6</v>
      </c>
      <c r="C1254" t="s">
        <v>55</v>
      </c>
      <c r="D1254" t="s">
        <v>81</v>
      </c>
      <c r="E1254">
        <v>9</v>
      </c>
      <c r="F1254">
        <v>8.5</v>
      </c>
      <c r="G1254">
        <v>22.57</v>
      </c>
      <c r="H1254" s="1">
        <v>44845</v>
      </c>
      <c r="I1254" s="20">
        <v>7</v>
      </c>
      <c r="J1254" s="47">
        <f>Table_Query_from_Mac10[[#This Row],[unit_price]]-(Table_Query_from_Mac10[[#This Row],[unit_price]]*(Table_Query_from_Mac10[[#This Row],[discount_pct]]/100))</f>
        <v>20.990100000000002</v>
      </c>
      <c r="K1254" s="47">
        <f>Table_Query_from_Mac10[[#This Row],[unit_cost]]</f>
        <v>8.5</v>
      </c>
      <c r="L1254" s="47">
        <f>Table_Query_from_Mac10[[#This Row],[Live-cost]]*(1+Table_Query_from_Mac10[[#This Row],[CogsIncreasebyTYPE]])</f>
        <v>8.5</v>
      </c>
      <c r="M1254" s="47">
        <f>Table_Query_from_Mac10[[#This Row],[Live-cost]]*Table_Query_from_Mac10[[#This Row],[qty_to_ship]]</f>
        <v>76.5</v>
      </c>
      <c r="N1254" s="47">
        <f>IF(Table_Query_from_Mac10[[#This Row],[item_no]]="KDA",-Table_Query_from_Mac10[[#This Row],[unit_price]],Table_Query_from_Mac10[[#This Row],[Net Unit]]*Table_Query_from_Mac10[[#This Row],[qty_to_ship]])</f>
        <v>188.91090000000003</v>
      </c>
      <c r="O1254" s="47">
        <f>SUMIFS(Summary!C:C,Summary!H:H,Table_Query_from_Mac10[[#This Row],[Juiceoc]])</f>
        <v>0</v>
      </c>
      <c r="P1254" s="47">
        <f>SUMIFS(Summary!D:D,Summary!H:H,Table_Query_from_Mac10[[#This Row],[Juiceoc]])</f>
        <v>0</v>
      </c>
      <c r="Q1254" s="47">
        <f>SUMIFS(Summary!E:E,Summary!H:H,Table_Query_from_Mac10[[#This Row],[Juiceoc]])</f>
        <v>0</v>
      </c>
      <c r="R1254" s="47">
        <f>Table_Query_from_Mac10[[#This Row],[Net Unit]]*(1+Table_Query_from_Mac10[[#This Row],[PriceIncreasebyType]])</f>
        <v>20.990100000000002</v>
      </c>
      <c r="S1254" s="47">
        <f>Table_Query_from_Mac10[[#This Row],[UnitPriceFuture]]*Table_Query_from_Mac10[[#This Row],[qtytoShipFuture]]</f>
        <v>188.91090000000003</v>
      </c>
      <c r="T1254" s="47">
        <f>ROUND(Table_Query_from_Mac10[[#This Row],[qty_to_ship]]*(1+Table_Query_from_Mac10[[#This Row],[VolumeIncreasebyType]]),0)</f>
        <v>9</v>
      </c>
      <c r="U1254" s="47">
        <f>Table_Query_from_Mac10[[#This Row],[qtytoShipFuture]]*Table_Query_from_Mac10[[#This Row],[Future-cost]]</f>
        <v>76.5</v>
      </c>
      <c r="V1254" s="47">
        <f>Table_Query_from_Mac10[[#This Row],[qtytoShipFuture]]-Table_Query_from_Mac10[[#This Row],[qty_to_ship]]</f>
        <v>0</v>
      </c>
      <c r="W1254" s="47">
        <f>Table_Query_from_Mac10[[#This Row],[UnitPriceFuture]]</f>
        <v>20.990100000000002</v>
      </c>
      <c r="X1254" s="47">
        <f>Table_Query_from_Mac10[[#This Row],[Unit Increase]]*Table_Query_from_Mac10[[#This Row],[UnitPriceFuture]]</f>
        <v>0</v>
      </c>
      <c r="Y1254" s="47">
        <f>Table_Query_from_Mac10[[#This Row],[Unit Increase]]*Table_Query_from_Mac10[[#This Row],[Future-cost]]</f>
        <v>0</v>
      </c>
      <c r="Z1254" s="47">
        <f>-(Table_Query_from_Mac10[[#This Row],[Incremental Sales]]+((Table_Query_from_Mac10[[#This Row],[Incremental Sales]]*-(SUM(Summary!$S$8:$S$9)))))*Summary!$S$18</f>
        <v>0</v>
      </c>
      <c r="AA1254" s="47">
        <f>IFERROR(Table_Query_from_Mac10[[#This Row],[Incremental Cost]]/Table_Query_from_Mac10[[#This Row],[Incremental Sales]],0)</f>
        <v>0</v>
      </c>
      <c r="AB1254" s="47">
        <f>IFERROR(Table_Query_from_Mac10[[#This Row],[TotalCostFuture]]/Table_Query_from_Mac10[[#This Row],[totalsalesFuture]],0)</f>
        <v>0.40495281108713149</v>
      </c>
      <c r="AN1254" s="30">
        <v>36</v>
      </c>
      <c r="AO1254">
        <f t="shared" si="38"/>
        <v>9</v>
      </c>
      <c r="AQ1254" s="30">
        <v>64.489999999999995</v>
      </c>
      <c r="AR1254">
        <f t="shared" si="39"/>
        <v>22.57</v>
      </c>
    </row>
    <row r="1255" spans="1:44" x14ac:dyDescent="0.25">
      <c r="A1255">
        <v>90124</v>
      </c>
      <c r="B1255">
        <v>7</v>
      </c>
      <c r="C1255" t="s">
        <v>55</v>
      </c>
      <c r="D1255" t="s">
        <v>81</v>
      </c>
      <c r="E1255">
        <v>7</v>
      </c>
      <c r="F1255">
        <v>9.86</v>
      </c>
      <c r="G1255">
        <v>27.29</v>
      </c>
      <c r="H1255" s="1">
        <v>44845</v>
      </c>
      <c r="I1255" s="20">
        <v>7</v>
      </c>
      <c r="J1255" s="47">
        <f>Table_Query_from_Mac10[[#This Row],[unit_price]]-(Table_Query_from_Mac10[[#This Row],[unit_price]]*(Table_Query_from_Mac10[[#This Row],[discount_pct]]/100))</f>
        <v>25.3797</v>
      </c>
      <c r="K1255" s="47">
        <f>Table_Query_from_Mac10[[#This Row],[unit_cost]]</f>
        <v>9.86</v>
      </c>
      <c r="L1255" s="47">
        <f>Table_Query_from_Mac10[[#This Row],[Live-cost]]*(1+Table_Query_from_Mac10[[#This Row],[CogsIncreasebyTYPE]])</f>
        <v>9.86</v>
      </c>
      <c r="M1255" s="47">
        <f>Table_Query_from_Mac10[[#This Row],[Live-cost]]*Table_Query_from_Mac10[[#This Row],[qty_to_ship]]</f>
        <v>69.02</v>
      </c>
      <c r="N1255" s="47">
        <f>IF(Table_Query_from_Mac10[[#This Row],[item_no]]="KDA",-Table_Query_from_Mac10[[#This Row],[unit_price]],Table_Query_from_Mac10[[#This Row],[Net Unit]]*Table_Query_from_Mac10[[#This Row],[qty_to_ship]])</f>
        <v>177.65789999999998</v>
      </c>
      <c r="O1255" s="47">
        <f>SUMIFS(Summary!C:C,Summary!H:H,Table_Query_from_Mac10[[#This Row],[Juiceoc]])</f>
        <v>0</v>
      </c>
      <c r="P1255" s="47">
        <f>SUMIFS(Summary!D:D,Summary!H:H,Table_Query_from_Mac10[[#This Row],[Juiceoc]])</f>
        <v>0</v>
      </c>
      <c r="Q1255" s="47">
        <f>SUMIFS(Summary!E:E,Summary!H:H,Table_Query_from_Mac10[[#This Row],[Juiceoc]])</f>
        <v>0</v>
      </c>
      <c r="R1255" s="47">
        <f>Table_Query_from_Mac10[[#This Row],[Net Unit]]*(1+Table_Query_from_Mac10[[#This Row],[PriceIncreasebyType]])</f>
        <v>25.3797</v>
      </c>
      <c r="S1255" s="47">
        <f>Table_Query_from_Mac10[[#This Row],[UnitPriceFuture]]*Table_Query_from_Mac10[[#This Row],[qtytoShipFuture]]</f>
        <v>177.65789999999998</v>
      </c>
      <c r="T1255" s="47">
        <f>ROUND(Table_Query_from_Mac10[[#This Row],[qty_to_ship]]*(1+Table_Query_from_Mac10[[#This Row],[VolumeIncreasebyType]]),0)</f>
        <v>7</v>
      </c>
      <c r="U1255" s="47">
        <f>Table_Query_from_Mac10[[#This Row],[qtytoShipFuture]]*Table_Query_from_Mac10[[#This Row],[Future-cost]]</f>
        <v>69.02</v>
      </c>
      <c r="V1255" s="47">
        <f>Table_Query_from_Mac10[[#This Row],[qtytoShipFuture]]-Table_Query_from_Mac10[[#This Row],[qty_to_ship]]</f>
        <v>0</v>
      </c>
      <c r="W1255" s="47">
        <f>Table_Query_from_Mac10[[#This Row],[UnitPriceFuture]]</f>
        <v>25.3797</v>
      </c>
      <c r="X1255" s="47">
        <f>Table_Query_from_Mac10[[#This Row],[Unit Increase]]*Table_Query_from_Mac10[[#This Row],[UnitPriceFuture]]</f>
        <v>0</v>
      </c>
      <c r="Y1255" s="47">
        <f>Table_Query_from_Mac10[[#This Row],[Unit Increase]]*Table_Query_from_Mac10[[#This Row],[Future-cost]]</f>
        <v>0</v>
      </c>
      <c r="Z1255" s="47">
        <f>-(Table_Query_from_Mac10[[#This Row],[Incremental Sales]]+((Table_Query_from_Mac10[[#This Row],[Incremental Sales]]*-(SUM(Summary!$S$8:$S$9)))))*Summary!$S$18</f>
        <v>0</v>
      </c>
      <c r="AA1255" s="47">
        <f>IFERROR(Table_Query_from_Mac10[[#This Row],[Incremental Cost]]/Table_Query_from_Mac10[[#This Row],[Incremental Sales]],0)</f>
        <v>0</v>
      </c>
      <c r="AB1255" s="47">
        <f>IFERROR(Table_Query_from_Mac10[[#This Row],[TotalCostFuture]]/Table_Query_from_Mac10[[#This Row],[totalsalesFuture]],0)</f>
        <v>0.38849947004889734</v>
      </c>
      <c r="AN1255" s="31">
        <v>27</v>
      </c>
      <c r="AO1255">
        <f t="shared" si="38"/>
        <v>7</v>
      </c>
      <c r="AQ1255" s="31">
        <v>77.959999999999994</v>
      </c>
      <c r="AR1255">
        <f t="shared" si="39"/>
        <v>27.29</v>
      </c>
    </row>
    <row r="1256" spans="1:44" x14ac:dyDescent="0.25">
      <c r="A1256">
        <v>90124</v>
      </c>
      <c r="B1256">
        <v>8</v>
      </c>
      <c r="C1256" t="s">
        <v>55</v>
      </c>
      <c r="D1256" t="s">
        <v>81</v>
      </c>
      <c r="E1256">
        <v>2</v>
      </c>
      <c r="F1256">
        <v>11.84</v>
      </c>
      <c r="G1256">
        <v>31.43</v>
      </c>
      <c r="H1256" s="1">
        <v>44845</v>
      </c>
      <c r="I1256" s="20">
        <v>7</v>
      </c>
      <c r="J1256" s="47">
        <f>Table_Query_from_Mac10[[#This Row],[unit_price]]-(Table_Query_from_Mac10[[#This Row],[unit_price]]*(Table_Query_from_Mac10[[#This Row],[discount_pct]]/100))</f>
        <v>29.229900000000001</v>
      </c>
      <c r="K1256" s="47">
        <f>Table_Query_from_Mac10[[#This Row],[unit_cost]]</f>
        <v>11.84</v>
      </c>
      <c r="L1256" s="47">
        <f>Table_Query_from_Mac10[[#This Row],[Live-cost]]*(1+Table_Query_from_Mac10[[#This Row],[CogsIncreasebyTYPE]])</f>
        <v>11.84</v>
      </c>
      <c r="M1256" s="47">
        <f>Table_Query_from_Mac10[[#This Row],[Live-cost]]*Table_Query_from_Mac10[[#This Row],[qty_to_ship]]</f>
        <v>23.68</v>
      </c>
      <c r="N1256" s="47">
        <f>IF(Table_Query_from_Mac10[[#This Row],[item_no]]="KDA",-Table_Query_from_Mac10[[#This Row],[unit_price]],Table_Query_from_Mac10[[#This Row],[Net Unit]]*Table_Query_from_Mac10[[#This Row],[qty_to_ship]])</f>
        <v>58.459800000000001</v>
      </c>
      <c r="O1256" s="47">
        <f>SUMIFS(Summary!C:C,Summary!H:H,Table_Query_from_Mac10[[#This Row],[Juiceoc]])</f>
        <v>0</v>
      </c>
      <c r="P1256" s="47">
        <f>SUMIFS(Summary!D:D,Summary!H:H,Table_Query_from_Mac10[[#This Row],[Juiceoc]])</f>
        <v>0</v>
      </c>
      <c r="Q1256" s="47">
        <f>SUMIFS(Summary!E:E,Summary!H:H,Table_Query_from_Mac10[[#This Row],[Juiceoc]])</f>
        <v>0</v>
      </c>
      <c r="R1256" s="47">
        <f>Table_Query_from_Mac10[[#This Row],[Net Unit]]*(1+Table_Query_from_Mac10[[#This Row],[PriceIncreasebyType]])</f>
        <v>29.229900000000001</v>
      </c>
      <c r="S1256" s="47">
        <f>Table_Query_from_Mac10[[#This Row],[UnitPriceFuture]]*Table_Query_from_Mac10[[#This Row],[qtytoShipFuture]]</f>
        <v>58.459800000000001</v>
      </c>
      <c r="T1256" s="47">
        <f>ROUND(Table_Query_from_Mac10[[#This Row],[qty_to_ship]]*(1+Table_Query_from_Mac10[[#This Row],[VolumeIncreasebyType]]),0)</f>
        <v>2</v>
      </c>
      <c r="U1256" s="47">
        <f>Table_Query_from_Mac10[[#This Row],[qtytoShipFuture]]*Table_Query_from_Mac10[[#This Row],[Future-cost]]</f>
        <v>23.68</v>
      </c>
      <c r="V1256" s="47">
        <f>Table_Query_from_Mac10[[#This Row],[qtytoShipFuture]]-Table_Query_from_Mac10[[#This Row],[qty_to_ship]]</f>
        <v>0</v>
      </c>
      <c r="W1256" s="47">
        <f>Table_Query_from_Mac10[[#This Row],[UnitPriceFuture]]</f>
        <v>29.229900000000001</v>
      </c>
      <c r="X1256" s="47">
        <f>Table_Query_from_Mac10[[#This Row],[Unit Increase]]*Table_Query_from_Mac10[[#This Row],[UnitPriceFuture]]</f>
        <v>0</v>
      </c>
      <c r="Y1256" s="47">
        <f>Table_Query_from_Mac10[[#This Row],[Unit Increase]]*Table_Query_from_Mac10[[#This Row],[Future-cost]]</f>
        <v>0</v>
      </c>
      <c r="Z1256" s="47">
        <f>-(Table_Query_from_Mac10[[#This Row],[Incremental Sales]]+((Table_Query_from_Mac10[[#This Row],[Incremental Sales]]*-(SUM(Summary!$S$8:$S$9)))))*Summary!$S$18</f>
        <v>0</v>
      </c>
      <c r="AA1256" s="47">
        <f>IFERROR(Table_Query_from_Mac10[[#This Row],[Incremental Cost]]/Table_Query_from_Mac10[[#This Row],[Incremental Sales]],0)</f>
        <v>0</v>
      </c>
      <c r="AB1256" s="47">
        <f>IFERROR(Table_Query_from_Mac10[[#This Row],[TotalCostFuture]]/Table_Query_from_Mac10[[#This Row],[totalsalesFuture]],0)</f>
        <v>0.40506467692328746</v>
      </c>
      <c r="AN1256" s="30">
        <v>6</v>
      </c>
      <c r="AO1256">
        <f t="shared" si="38"/>
        <v>2</v>
      </c>
      <c r="AQ1256" s="30">
        <v>89.8</v>
      </c>
      <c r="AR1256">
        <f t="shared" si="39"/>
        <v>31.43</v>
      </c>
    </row>
    <row r="1257" spans="1:44" x14ac:dyDescent="0.25">
      <c r="A1257">
        <v>90124</v>
      </c>
      <c r="B1257">
        <v>9</v>
      </c>
      <c r="C1257" t="s">
        <v>55</v>
      </c>
      <c r="D1257" t="s">
        <v>81</v>
      </c>
      <c r="E1257">
        <v>4</v>
      </c>
      <c r="F1257">
        <v>6.59</v>
      </c>
      <c r="G1257">
        <v>17.5</v>
      </c>
      <c r="H1257" s="1">
        <v>44845</v>
      </c>
      <c r="I1257" s="20">
        <v>7</v>
      </c>
      <c r="J1257" s="47">
        <f>Table_Query_from_Mac10[[#This Row],[unit_price]]-(Table_Query_from_Mac10[[#This Row],[unit_price]]*(Table_Query_from_Mac10[[#This Row],[discount_pct]]/100))</f>
        <v>16.274999999999999</v>
      </c>
      <c r="K1257" s="47">
        <f>Table_Query_from_Mac10[[#This Row],[unit_cost]]</f>
        <v>6.59</v>
      </c>
      <c r="L1257" s="47">
        <f>Table_Query_from_Mac10[[#This Row],[Live-cost]]*(1+Table_Query_from_Mac10[[#This Row],[CogsIncreasebyTYPE]])</f>
        <v>6.59</v>
      </c>
      <c r="M1257" s="47">
        <f>Table_Query_from_Mac10[[#This Row],[Live-cost]]*Table_Query_from_Mac10[[#This Row],[qty_to_ship]]</f>
        <v>26.36</v>
      </c>
      <c r="N1257" s="47">
        <f>IF(Table_Query_from_Mac10[[#This Row],[item_no]]="KDA",-Table_Query_from_Mac10[[#This Row],[unit_price]],Table_Query_from_Mac10[[#This Row],[Net Unit]]*Table_Query_from_Mac10[[#This Row],[qty_to_ship]])</f>
        <v>65.099999999999994</v>
      </c>
      <c r="O1257" s="47">
        <f>SUMIFS(Summary!C:C,Summary!H:H,Table_Query_from_Mac10[[#This Row],[Juiceoc]])</f>
        <v>0</v>
      </c>
      <c r="P1257" s="47">
        <f>SUMIFS(Summary!D:D,Summary!H:H,Table_Query_from_Mac10[[#This Row],[Juiceoc]])</f>
        <v>0</v>
      </c>
      <c r="Q1257" s="47">
        <f>SUMIFS(Summary!E:E,Summary!H:H,Table_Query_from_Mac10[[#This Row],[Juiceoc]])</f>
        <v>0</v>
      </c>
      <c r="R1257" s="47">
        <f>Table_Query_from_Mac10[[#This Row],[Net Unit]]*(1+Table_Query_from_Mac10[[#This Row],[PriceIncreasebyType]])</f>
        <v>16.274999999999999</v>
      </c>
      <c r="S1257" s="47">
        <f>Table_Query_from_Mac10[[#This Row],[UnitPriceFuture]]*Table_Query_from_Mac10[[#This Row],[qtytoShipFuture]]</f>
        <v>65.099999999999994</v>
      </c>
      <c r="T1257" s="47">
        <f>ROUND(Table_Query_from_Mac10[[#This Row],[qty_to_ship]]*(1+Table_Query_from_Mac10[[#This Row],[VolumeIncreasebyType]]),0)</f>
        <v>4</v>
      </c>
      <c r="U1257" s="47">
        <f>Table_Query_from_Mac10[[#This Row],[qtytoShipFuture]]*Table_Query_from_Mac10[[#This Row],[Future-cost]]</f>
        <v>26.36</v>
      </c>
      <c r="V1257" s="47">
        <f>Table_Query_from_Mac10[[#This Row],[qtytoShipFuture]]-Table_Query_from_Mac10[[#This Row],[qty_to_ship]]</f>
        <v>0</v>
      </c>
      <c r="W1257" s="47">
        <f>Table_Query_from_Mac10[[#This Row],[UnitPriceFuture]]</f>
        <v>16.274999999999999</v>
      </c>
      <c r="X1257" s="47">
        <f>Table_Query_from_Mac10[[#This Row],[Unit Increase]]*Table_Query_from_Mac10[[#This Row],[UnitPriceFuture]]</f>
        <v>0</v>
      </c>
      <c r="Y1257" s="47">
        <f>Table_Query_from_Mac10[[#This Row],[Unit Increase]]*Table_Query_from_Mac10[[#This Row],[Future-cost]]</f>
        <v>0</v>
      </c>
      <c r="Z1257" s="47">
        <f>-(Table_Query_from_Mac10[[#This Row],[Incremental Sales]]+((Table_Query_from_Mac10[[#This Row],[Incremental Sales]]*-(SUM(Summary!$S$8:$S$9)))))*Summary!$S$18</f>
        <v>0</v>
      </c>
      <c r="AA1257" s="47">
        <f>IFERROR(Table_Query_from_Mac10[[#This Row],[Incremental Cost]]/Table_Query_from_Mac10[[#This Row],[Incremental Sales]],0)</f>
        <v>0</v>
      </c>
      <c r="AB1257" s="47">
        <f>IFERROR(Table_Query_from_Mac10[[#This Row],[TotalCostFuture]]/Table_Query_from_Mac10[[#This Row],[totalsalesFuture]],0)</f>
        <v>0.40491551459293396</v>
      </c>
      <c r="AN1257" s="31">
        <v>16</v>
      </c>
      <c r="AO1257">
        <f t="shared" si="38"/>
        <v>4</v>
      </c>
      <c r="AQ1257" s="31">
        <v>49.99</v>
      </c>
      <c r="AR1257">
        <f t="shared" si="39"/>
        <v>17.5</v>
      </c>
    </row>
    <row r="1258" spans="1:44" x14ac:dyDescent="0.25">
      <c r="A1258">
        <v>90124</v>
      </c>
      <c r="B1258">
        <v>10</v>
      </c>
      <c r="C1258" t="s">
        <v>55</v>
      </c>
      <c r="D1258" t="s">
        <v>81</v>
      </c>
      <c r="E1258">
        <v>4</v>
      </c>
      <c r="F1258">
        <v>7.16</v>
      </c>
      <c r="G1258">
        <v>19.170000000000002</v>
      </c>
      <c r="H1258" s="1">
        <v>44845</v>
      </c>
      <c r="I1258" s="20">
        <v>7</v>
      </c>
      <c r="J1258" s="47">
        <f>Table_Query_from_Mac10[[#This Row],[unit_price]]-(Table_Query_from_Mac10[[#This Row],[unit_price]]*(Table_Query_from_Mac10[[#This Row],[discount_pct]]/100))</f>
        <v>17.828100000000003</v>
      </c>
      <c r="K1258" s="47">
        <f>Table_Query_from_Mac10[[#This Row],[unit_cost]]</f>
        <v>7.16</v>
      </c>
      <c r="L1258" s="47">
        <f>Table_Query_from_Mac10[[#This Row],[Live-cost]]*(1+Table_Query_from_Mac10[[#This Row],[CogsIncreasebyTYPE]])</f>
        <v>7.16</v>
      </c>
      <c r="M1258" s="47">
        <f>Table_Query_from_Mac10[[#This Row],[Live-cost]]*Table_Query_from_Mac10[[#This Row],[qty_to_ship]]</f>
        <v>28.64</v>
      </c>
      <c r="N1258" s="47">
        <f>IF(Table_Query_from_Mac10[[#This Row],[item_no]]="KDA",-Table_Query_from_Mac10[[#This Row],[unit_price]],Table_Query_from_Mac10[[#This Row],[Net Unit]]*Table_Query_from_Mac10[[#This Row],[qty_to_ship]])</f>
        <v>71.312400000000011</v>
      </c>
      <c r="O1258" s="47">
        <f>SUMIFS(Summary!C:C,Summary!H:H,Table_Query_from_Mac10[[#This Row],[Juiceoc]])</f>
        <v>0</v>
      </c>
      <c r="P1258" s="47">
        <f>SUMIFS(Summary!D:D,Summary!H:H,Table_Query_from_Mac10[[#This Row],[Juiceoc]])</f>
        <v>0</v>
      </c>
      <c r="Q1258" s="47">
        <f>SUMIFS(Summary!E:E,Summary!H:H,Table_Query_from_Mac10[[#This Row],[Juiceoc]])</f>
        <v>0</v>
      </c>
      <c r="R1258" s="47">
        <f>Table_Query_from_Mac10[[#This Row],[Net Unit]]*(1+Table_Query_from_Mac10[[#This Row],[PriceIncreasebyType]])</f>
        <v>17.828100000000003</v>
      </c>
      <c r="S1258" s="47">
        <f>Table_Query_from_Mac10[[#This Row],[UnitPriceFuture]]*Table_Query_from_Mac10[[#This Row],[qtytoShipFuture]]</f>
        <v>71.312400000000011</v>
      </c>
      <c r="T1258" s="47">
        <f>ROUND(Table_Query_from_Mac10[[#This Row],[qty_to_ship]]*(1+Table_Query_from_Mac10[[#This Row],[VolumeIncreasebyType]]),0)</f>
        <v>4</v>
      </c>
      <c r="U1258" s="47">
        <f>Table_Query_from_Mac10[[#This Row],[qtytoShipFuture]]*Table_Query_from_Mac10[[#This Row],[Future-cost]]</f>
        <v>28.64</v>
      </c>
      <c r="V1258" s="47">
        <f>Table_Query_from_Mac10[[#This Row],[qtytoShipFuture]]-Table_Query_from_Mac10[[#This Row],[qty_to_ship]]</f>
        <v>0</v>
      </c>
      <c r="W1258" s="47">
        <f>Table_Query_from_Mac10[[#This Row],[UnitPriceFuture]]</f>
        <v>17.828100000000003</v>
      </c>
      <c r="X1258" s="47">
        <f>Table_Query_from_Mac10[[#This Row],[Unit Increase]]*Table_Query_from_Mac10[[#This Row],[UnitPriceFuture]]</f>
        <v>0</v>
      </c>
      <c r="Y1258" s="47">
        <f>Table_Query_from_Mac10[[#This Row],[Unit Increase]]*Table_Query_from_Mac10[[#This Row],[Future-cost]]</f>
        <v>0</v>
      </c>
      <c r="Z1258" s="47">
        <f>-(Table_Query_from_Mac10[[#This Row],[Incremental Sales]]+((Table_Query_from_Mac10[[#This Row],[Incremental Sales]]*-(SUM(Summary!$S$8:$S$9)))))*Summary!$S$18</f>
        <v>0</v>
      </c>
      <c r="AA1258" s="47">
        <f>IFERROR(Table_Query_from_Mac10[[#This Row],[Incremental Cost]]/Table_Query_from_Mac10[[#This Row],[Incremental Sales]],0)</f>
        <v>0</v>
      </c>
      <c r="AB1258" s="47">
        <f>IFERROR(Table_Query_from_Mac10[[#This Row],[TotalCostFuture]]/Table_Query_from_Mac10[[#This Row],[totalsalesFuture]],0)</f>
        <v>0.40161318368194027</v>
      </c>
      <c r="AN1258" s="30">
        <v>16</v>
      </c>
      <c r="AO1258">
        <f t="shared" si="38"/>
        <v>4</v>
      </c>
      <c r="AQ1258" s="30">
        <v>54.76</v>
      </c>
      <c r="AR1258">
        <f t="shared" si="39"/>
        <v>19.170000000000002</v>
      </c>
    </row>
    <row r="1259" spans="1:44" x14ac:dyDescent="0.25">
      <c r="A1259">
        <v>90124</v>
      </c>
      <c r="B1259">
        <v>11</v>
      </c>
      <c r="C1259" t="s">
        <v>55</v>
      </c>
      <c r="D1259" t="s">
        <v>81</v>
      </c>
      <c r="E1259">
        <v>2</v>
      </c>
      <c r="F1259">
        <v>11.51</v>
      </c>
      <c r="G1259">
        <v>31.84</v>
      </c>
      <c r="H1259" s="1">
        <v>44845</v>
      </c>
      <c r="I1259" s="20">
        <v>7</v>
      </c>
      <c r="J1259" s="47">
        <f>Table_Query_from_Mac10[[#This Row],[unit_price]]-(Table_Query_from_Mac10[[#This Row],[unit_price]]*(Table_Query_from_Mac10[[#This Row],[discount_pct]]/100))</f>
        <v>29.6112</v>
      </c>
      <c r="K1259" s="47">
        <f>Table_Query_from_Mac10[[#This Row],[unit_cost]]</f>
        <v>11.51</v>
      </c>
      <c r="L1259" s="47">
        <f>Table_Query_from_Mac10[[#This Row],[Live-cost]]*(1+Table_Query_from_Mac10[[#This Row],[CogsIncreasebyTYPE]])</f>
        <v>11.51</v>
      </c>
      <c r="M1259" s="47">
        <f>Table_Query_from_Mac10[[#This Row],[Live-cost]]*Table_Query_from_Mac10[[#This Row],[qty_to_ship]]</f>
        <v>23.02</v>
      </c>
      <c r="N1259" s="47">
        <f>IF(Table_Query_from_Mac10[[#This Row],[item_no]]="KDA",-Table_Query_from_Mac10[[#This Row],[unit_price]],Table_Query_from_Mac10[[#This Row],[Net Unit]]*Table_Query_from_Mac10[[#This Row],[qty_to_ship]])</f>
        <v>59.2224</v>
      </c>
      <c r="O1259" s="47">
        <f>SUMIFS(Summary!C:C,Summary!H:H,Table_Query_from_Mac10[[#This Row],[Juiceoc]])</f>
        <v>0</v>
      </c>
      <c r="P1259" s="47">
        <f>SUMIFS(Summary!D:D,Summary!H:H,Table_Query_from_Mac10[[#This Row],[Juiceoc]])</f>
        <v>0</v>
      </c>
      <c r="Q1259" s="47">
        <f>SUMIFS(Summary!E:E,Summary!H:H,Table_Query_from_Mac10[[#This Row],[Juiceoc]])</f>
        <v>0</v>
      </c>
      <c r="R1259" s="47">
        <f>Table_Query_from_Mac10[[#This Row],[Net Unit]]*(1+Table_Query_from_Mac10[[#This Row],[PriceIncreasebyType]])</f>
        <v>29.6112</v>
      </c>
      <c r="S1259" s="47">
        <f>Table_Query_from_Mac10[[#This Row],[UnitPriceFuture]]*Table_Query_from_Mac10[[#This Row],[qtytoShipFuture]]</f>
        <v>59.2224</v>
      </c>
      <c r="T1259" s="47">
        <f>ROUND(Table_Query_from_Mac10[[#This Row],[qty_to_ship]]*(1+Table_Query_from_Mac10[[#This Row],[VolumeIncreasebyType]]),0)</f>
        <v>2</v>
      </c>
      <c r="U1259" s="47">
        <f>Table_Query_from_Mac10[[#This Row],[qtytoShipFuture]]*Table_Query_from_Mac10[[#This Row],[Future-cost]]</f>
        <v>23.02</v>
      </c>
      <c r="V1259" s="47">
        <f>Table_Query_from_Mac10[[#This Row],[qtytoShipFuture]]-Table_Query_from_Mac10[[#This Row],[qty_to_ship]]</f>
        <v>0</v>
      </c>
      <c r="W1259" s="47">
        <f>Table_Query_from_Mac10[[#This Row],[UnitPriceFuture]]</f>
        <v>29.6112</v>
      </c>
      <c r="X1259" s="47">
        <f>Table_Query_from_Mac10[[#This Row],[Unit Increase]]*Table_Query_from_Mac10[[#This Row],[UnitPriceFuture]]</f>
        <v>0</v>
      </c>
      <c r="Y1259" s="47">
        <f>Table_Query_from_Mac10[[#This Row],[Unit Increase]]*Table_Query_from_Mac10[[#This Row],[Future-cost]]</f>
        <v>0</v>
      </c>
      <c r="Z1259" s="47">
        <f>-(Table_Query_from_Mac10[[#This Row],[Incremental Sales]]+((Table_Query_from_Mac10[[#This Row],[Incremental Sales]]*-(SUM(Summary!$S$8:$S$9)))))*Summary!$S$18</f>
        <v>0</v>
      </c>
      <c r="AA1259" s="47">
        <f>IFERROR(Table_Query_from_Mac10[[#This Row],[Incremental Cost]]/Table_Query_from_Mac10[[#This Row],[Incremental Sales]],0)</f>
        <v>0</v>
      </c>
      <c r="AB1259" s="47">
        <f>IFERROR(Table_Query_from_Mac10[[#This Row],[TotalCostFuture]]/Table_Query_from_Mac10[[#This Row],[totalsalesFuture]],0)</f>
        <v>0.38870427405846436</v>
      </c>
      <c r="AN1259" s="31">
        <v>6</v>
      </c>
      <c r="AO1259">
        <f t="shared" si="38"/>
        <v>2</v>
      </c>
      <c r="AQ1259" s="31">
        <v>90.98</v>
      </c>
      <c r="AR1259">
        <f t="shared" si="39"/>
        <v>31.84</v>
      </c>
    </row>
    <row r="1260" spans="1:44" x14ac:dyDescent="0.25">
      <c r="A1260">
        <v>90124</v>
      </c>
      <c r="B1260">
        <v>12</v>
      </c>
      <c r="C1260" t="s">
        <v>55</v>
      </c>
      <c r="D1260" t="s">
        <v>81</v>
      </c>
      <c r="E1260">
        <v>1</v>
      </c>
      <c r="F1260">
        <v>16.03</v>
      </c>
      <c r="G1260">
        <v>44.98</v>
      </c>
      <c r="H1260" s="1">
        <v>44845</v>
      </c>
      <c r="I1260" s="20">
        <v>7</v>
      </c>
      <c r="J1260" s="47">
        <f>Table_Query_from_Mac10[[#This Row],[unit_price]]-(Table_Query_from_Mac10[[#This Row],[unit_price]]*(Table_Query_from_Mac10[[#This Row],[discount_pct]]/100))</f>
        <v>41.831399999999995</v>
      </c>
      <c r="K1260" s="47">
        <f>Table_Query_from_Mac10[[#This Row],[unit_cost]]</f>
        <v>16.03</v>
      </c>
      <c r="L1260" s="47">
        <f>Table_Query_from_Mac10[[#This Row],[Live-cost]]*(1+Table_Query_from_Mac10[[#This Row],[CogsIncreasebyTYPE]])</f>
        <v>16.03</v>
      </c>
      <c r="M1260" s="47">
        <f>Table_Query_from_Mac10[[#This Row],[Live-cost]]*Table_Query_from_Mac10[[#This Row],[qty_to_ship]]</f>
        <v>16.03</v>
      </c>
      <c r="N1260" s="47">
        <f>IF(Table_Query_from_Mac10[[#This Row],[item_no]]="KDA",-Table_Query_from_Mac10[[#This Row],[unit_price]],Table_Query_from_Mac10[[#This Row],[Net Unit]]*Table_Query_from_Mac10[[#This Row],[qty_to_ship]])</f>
        <v>41.831399999999995</v>
      </c>
      <c r="O1260" s="47">
        <f>SUMIFS(Summary!C:C,Summary!H:H,Table_Query_from_Mac10[[#This Row],[Juiceoc]])</f>
        <v>0</v>
      </c>
      <c r="P1260" s="47">
        <f>SUMIFS(Summary!D:D,Summary!H:H,Table_Query_from_Mac10[[#This Row],[Juiceoc]])</f>
        <v>0</v>
      </c>
      <c r="Q1260" s="47">
        <f>SUMIFS(Summary!E:E,Summary!H:H,Table_Query_from_Mac10[[#This Row],[Juiceoc]])</f>
        <v>0</v>
      </c>
      <c r="R1260" s="47">
        <f>Table_Query_from_Mac10[[#This Row],[Net Unit]]*(1+Table_Query_from_Mac10[[#This Row],[PriceIncreasebyType]])</f>
        <v>41.831399999999995</v>
      </c>
      <c r="S1260" s="47">
        <f>Table_Query_from_Mac10[[#This Row],[UnitPriceFuture]]*Table_Query_from_Mac10[[#This Row],[qtytoShipFuture]]</f>
        <v>41.831399999999995</v>
      </c>
      <c r="T1260" s="47">
        <f>ROUND(Table_Query_from_Mac10[[#This Row],[qty_to_ship]]*(1+Table_Query_from_Mac10[[#This Row],[VolumeIncreasebyType]]),0)</f>
        <v>1</v>
      </c>
      <c r="U1260" s="47">
        <f>Table_Query_from_Mac10[[#This Row],[qtytoShipFuture]]*Table_Query_from_Mac10[[#This Row],[Future-cost]]</f>
        <v>16.03</v>
      </c>
      <c r="V1260" s="47">
        <f>Table_Query_from_Mac10[[#This Row],[qtytoShipFuture]]-Table_Query_from_Mac10[[#This Row],[qty_to_ship]]</f>
        <v>0</v>
      </c>
      <c r="W1260" s="47">
        <f>Table_Query_from_Mac10[[#This Row],[UnitPriceFuture]]</f>
        <v>41.831399999999995</v>
      </c>
      <c r="X1260" s="47">
        <f>Table_Query_from_Mac10[[#This Row],[Unit Increase]]*Table_Query_from_Mac10[[#This Row],[UnitPriceFuture]]</f>
        <v>0</v>
      </c>
      <c r="Y1260" s="47">
        <f>Table_Query_from_Mac10[[#This Row],[Unit Increase]]*Table_Query_from_Mac10[[#This Row],[Future-cost]]</f>
        <v>0</v>
      </c>
      <c r="Z1260" s="47">
        <f>-(Table_Query_from_Mac10[[#This Row],[Incremental Sales]]+((Table_Query_from_Mac10[[#This Row],[Incremental Sales]]*-(SUM(Summary!$S$8:$S$9)))))*Summary!$S$18</f>
        <v>0</v>
      </c>
      <c r="AA1260" s="47">
        <f>IFERROR(Table_Query_from_Mac10[[#This Row],[Incremental Cost]]/Table_Query_from_Mac10[[#This Row],[Incremental Sales]],0)</f>
        <v>0</v>
      </c>
      <c r="AB1260" s="47">
        <f>IFERROR(Table_Query_from_Mac10[[#This Row],[TotalCostFuture]]/Table_Query_from_Mac10[[#This Row],[totalsalesFuture]],0)</f>
        <v>0.3832049608667174</v>
      </c>
      <c r="AN1260" s="30">
        <v>4</v>
      </c>
      <c r="AO1260">
        <f t="shared" si="38"/>
        <v>1</v>
      </c>
      <c r="AQ1260" s="30">
        <v>128.52000000000001</v>
      </c>
      <c r="AR1260">
        <f t="shared" si="39"/>
        <v>44.98</v>
      </c>
    </row>
    <row r="1261" spans="1:44" x14ac:dyDescent="0.25">
      <c r="A1261">
        <v>90124</v>
      </c>
      <c r="B1261">
        <v>13</v>
      </c>
      <c r="C1261" t="s">
        <v>55</v>
      </c>
      <c r="D1261" t="s">
        <v>81</v>
      </c>
      <c r="E1261">
        <v>2</v>
      </c>
      <c r="F1261">
        <v>4.68</v>
      </c>
      <c r="G1261">
        <v>13.3</v>
      </c>
      <c r="H1261" s="1">
        <v>44845</v>
      </c>
      <c r="I1261" s="20">
        <v>0</v>
      </c>
      <c r="J1261" s="47">
        <f>Table_Query_from_Mac10[[#This Row],[unit_price]]-(Table_Query_from_Mac10[[#This Row],[unit_price]]*(Table_Query_from_Mac10[[#This Row],[discount_pct]]/100))</f>
        <v>13.3</v>
      </c>
      <c r="K1261" s="47">
        <f>Table_Query_from_Mac10[[#This Row],[unit_cost]]</f>
        <v>4.68</v>
      </c>
      <c r="L1261" s="47">
        <f>Table_Query_from_Mac10[[#This Row],[Live-cost]]*(1+Table_Query_from_Mac10[[#This Row],[CogsIncreasebyTYPE]])</f>
        <v>4.68</v>
      </c>
      <c r="M1261" s="47">
        <f>Table_Query_from_Mac10[[#This Row],[Live-cost]]*Table_Query_from_Mac10[[#This Row],[qty_to_ship]]</f>
        <v>9.36</v>
      </c>
      <c r="N1261" s="47">
        <f>IF(Table_Query_from_Mac10[[#This Row],[item_no]]="KDA",-Table_Query_from_Mac10[[#This Row],[unit_price]],Table_Query_from_Mac10[[#This Row],[Net Unit]]*Table_Query_from_Mac10[[#This Row],[qty_to_ship]])</f>
        <v>26.6</v>
      </c>
      <c r="O1261" s="47">
        <f>SUMIFS(Summary!C:C,Summary!H:H,Table_Query_from_Mac10[[#This Row],[Juiceoc]])</f>
        <v>0</v>
      </c>
      <c r="P1261" s="47">
        <f>SUMIFS(Summary!D:D,Summary!H:H,Table_Query_from_Mac10[[#This Row],[Juiceoc]])</f>
        <v>0</v>
      </c>
      <c r="Q1261" s="47">
        <f>SUMIFS(Summary!E:E,Summary!H:H,Table_Query_from_Mac10[[#This Row],[Juiceoc]])</f>
        <v>0</v>
      </c>
      <c r="R1261" s="47">
        <f>Table_Query_from_Mac10[[#This Row],[Net Unit]]*(1+Table_Query_from_Mac10[[#This Row],[PriceIncreasebyType]])</f>
        <v>13.3</v>
      </c>
      <c r="S1261" s="47">
        <f>Table_Query_from_Mac10[[#This Row],[UnitPriceFuture]]*Table_Query_from_Mac10[[#This Row],[qtytoShipFuture]]</f>
        <v>26.6</v>
      </c>
      <c r="T1261" s="47">
        <f>ROUND(Table_Query_from_Mac10[[#This Row],[qty_to_ship]]*(1+Table_Query_from_Mac10[[#This Row],[VolumeIncreasebyType]]),0)</f>
        <v>2</v>
      </c>
      <c r="U1261" s="47">
        <f>Table_Query_from_Mac10[[#This Row],[qtytoShipFuture]]*Table_Query_from_Mac10[[#This Row],[Future-cost]]</f>
        <v>9.36</v>
      </c>
      <c r="V1261" s="47">
        <f>Table_Query_from_Mac10[[#This Row],[qtytoShipFuture]]-Table_Query_from_Mac10[[#This Row],[qty_to_ship]]</f>
        <v>0</v>
      </c>
      <c r="W1261" s="47">
        <f>Table_Query_from_Mac10[[#This Row],[UnitPriceFuture]]</f>
        <v>13.3</v>
      </c>
      <c r="X1261" s="47">
        <f>Table_Query_from_Mac10[[#This Row],[Unit Increase]]*Table_Query_from_Mac10[[#This Row],[UnitPriceFuture]]</f>
        <v>0</v>
      </c>
      <c r="Y1261" s="47">
        <f>Table_Query_from_Mac10[[#This Row],[Unit Increase]]*Table_Query_from_Mac10[[#This Row],[Future-cost]]</f>
        <v>0</v>
      </c>
      <c r="Z1261" s="47">
        <f>-(Table_Query_from_Mac10[[#This Row],[Incremental Sales]]+((Table_Query_from_Mac10[[#This Row],[Incremental Sales]]*-(SUM(Summary!$S$8:$S$9)))))*Summary!$S$18</f>
        <v>0</v>
      </c>
      <c r="AA1261" s="47">
        <f>IFERROR(Table_Query_from_Mac10[[#This Row],[Incremental Cost]]/Table_Query_from_Mac10[[#This Row],[Incremental Sales]],0)</f>
        <v>0</v>
      </c>
      <c r="AB1261" s="47">
        <f>IFERROR(Table_Query_from_Mac10[[#This Row],[TotalCostFuture]]/Table_Query_from_Mac10[[#This Row],[totalsalesFuture]],0)</f>
        <v>0.35187969924812024</v>
      </c>
      <c r="AN1261" s="31">
        <v>8</v>
      </c>
      <c r="AO1261">
        <f t="shared" si="38"/>
        <v>2</v>
      </c>
      <c r="AQ1261" s="31">
        <v>38</v>
      </c>
      <c r="AR1261">
        <f t="shared" si="39"/>
        <v>13.3</v>
      </c>
    </row>
    <row r="1262" spans="1:44" x14ac:dyDescent="0.25">
      <c r="A1262">
        <v>90125</v>
      </c>
      <c r="B1262">
        <v>1</v>
      </c>
      <c r="C1262" t="s">
        <v>55</v>
      </c>
      <c r="D1262" t="s">
        <v>81</v>
      </c>
      <c r="E1262">
        <v>7</v>
      </c>
      <c r="F1262">
        <v>4.53</v>
      </c>
      <c r="G1262">
        <v>10.86</v>
      </c>
      <c r="H1262" s="1">
        <v>44838</v>
      </c>
      <c r="I1262" s="20">
        <v>7</v>
      </c>
      <c r="J1262" s="47">
        <f>Table_Query_from_Mac10[[#This Row],[unit_price]]-(Table_Query_from_Mac10[[#This Row],[unit_price]]*(Table_Query_from_Mac10[[#This Row],[discount_pct]]/100))</f>
        <v>10.0998</v>
      </c>
      <c r="K1262" s="47">
        <f>Table_Query_from_Mac10[[#This Row],[unit_cost]]</f>
        <v>4.53</v>
      </c>
      <c r="L1262" s="47">
        <f>Table_Query_from_Mac10[[#This Row],[Live-cost]]*(1+Table_Query_from_Mac10[[#This Row],[CogsIncreasebyTYPE]])</f>
        <v>4.53</v>
      </c>
      <c r="M1262" s="47">
        <f>Table_Query_from_Mac10[[#This Row],[Live-cost]]*Table_Query_from_Mac10[[#This Row],[qty_to_ship]]</f>
        <v>31.71</v>
      </c>
      <c r="N1262" s="47">
        <f>IF(Table_Query_from_Mac10[[#This Row],[item_no]]="KDA",-Table_Query_from_Mac10[[#This Row],[unit_price]],Table_Query_from_Mac10[[#This Row],[Net Unit]]*Table_Query_from_Mac10[[#This Row],[qty_to_ship]])</f>
        <v>70.698599999999999</v>
      </c>
      <c r="O1262" s="47">
        <f>SUMIFS(Summary!C:C,Summary!H:H,Table_Query_from_Mac10[[#This Row],[Juiceoc]])</f>
        <v>0</v>
      </c>
      <c r="P1262" s="47">
        <f>SUMIFS(Summary!D:D,Summary!H:H,Table_Query_from_Mac10[[#This Row],[Juiceoc]])</f>
        <v>0</v>
      </c>
      <c r="Q1262" s="47">
        <f>SUMIFS(Summary!E:E,Summary!H:H,Table_Query_from_Mac10[[#This Row],[Juiceoc]])</f>
        <v>0</v>
      </c>
      <c r="R1262" s="47">
        <f>Table_Query_from_Mac10[[#This Row],[Net Unit]]*(1+Table_Query_from_Mac10[[#This Row],[PriceIncreasebyType]])</f>
        <v>10.0998</v>
      </c>
      <c r="S1262" s="47">
        <f>Table_Query_from_Mac10[[#This Row],[UnitPriceFuture]]*Table_Query_from_Mac10[[#This Row],[qtytoShipFuture]]</f>
        <v>70.698599999999999</v>
      </c>
      <c r="T1262" s="47">
        <f>ROUND(Table_Query_from_Mac10[[#This Row],[qty_to_ship]]*(1+Table_Query_from_Mac10[[#This Row],[VolumeIncreasebyType]]),0)</f>
        <v>7</v>
      </c>
      <c r="U1262" s="47">
        <f>Table_Query_from_Mac10[[#This Row],[qtytoShipFuture]]*Table_Query_from_Mac10[[#This Row],[Future-cost]]</f>
        <v>31.71</v>
      </c>
      <c r="V1262" s="47">
        <f>Table_Query_from_Mac10[[#This Row],[qtytoShipFuture]]-Table_Query_from_Mac10[[#This Row],[qty_to_ship]]</f>
        <v>0</v>
      </c>
      <c r="W1262" s="47">
        <f>Table_Query_from_Mac10[[#This Row],[UnitPriceFuture]]</f>
        <v>10.0998</v>
      </c>
      <c r="X1262" s="47">
        <f>Table_Query_from_Mac10[[#This Row],[Unit Increase]]*Table_Query_from_Mac10[[#This Row],[UnitPriceFuture]]</f>
        <v>0</v>
      </c>
      <c r="Y1262" s="47">
        <f>Table_Query_from_Mac10[[#This Row],[Unit Increase]]*Table_Query_from_Mac10[[#This Row],[Future-cost]]</f>
        <v>0</v>
      </c>
      <c r="Z1262" s="47">
        <f>-(Table_Query_from_Mac10[[#This Row],[Incremental Sales]]+((Table_Query_from_Mac10[[#This Row],[Incremental Sales]]*-(SUM(Summary!$S$8:$S$9)))))*Summary!$S$18</f>
        <v>0</v>
      </c>
      <c r="AA1262" s="47">
        <f>IFERROR(Table_Query_from_Mac10[[#This Row],[Incremental Cost]]/Table_Query_from_Mac10[[#This Row],[Incremental Sales]],0)</f>
        <v>0</v>
      </c>
      <c r="AB1262" s="47">
        <f>IFERROR(Table_Query_from_Mac10[[#This Row],[TotalCostFuture]]/Table_Query_from_Mac10[[#This Row],[totalsalesFuture]],0)</f>
        <v>0.44852373314323057</v>
      </c>
      <c r="AN1262" s="30">
        <v>25</v>
      </c>
      <c r="AO1262">
        <f t="shared" si="38"/>
        <v>7</v>
      </c>
      <c r="AQ1262" s="30">
        <v>31.03</v>
      </c>
      <c r="AR1262">
        <f t="shared" si="39"/>
        <v>10.86</v>
      </c>
    </row>
    <row r="1263" spans="1:44" x14ac:dyDescent="0.25">
      <c r="A1263">
        <v>90125</v>
      </c>
      <c r="B1263">
        <v>2</v>
      </c>
      <c r="C1263" t="s">
        <v>55</v>
      </c>
      <c r="D1263" t="s">
        <v>81</v>
      </c>
      <c r="E1263">
        <v>13</v>
      </c>
      <c r="F1263">
        <v>4.8499999999999996</v>
      </c>
      <c r="G1263">
        <v>12.21</v>
      </c>
      <c r="H1263" s="1">
        <v>44838</v>
      </c>
      <c r="I1263" s="20">
        <v>7</v>
      </c>
      <c r="J1263" s="47">
        <f>Table_Query_from_Mac10[[#This Row],[unit_price]]-(Table_Query_from_Mac10[[#This Row],[unit_price]]*(Table_Query_from_Mac10[[#This Row],[discount_pct]]/100))</f>
        <v>11.355300000000002</v>
      </c>
      <c r="K1263" s="47">
        <f>Table_Query_from_Mac10[[#This Row],[unit_cost]]</f>
        <v>4.8499999999999996</v>
      </c>
      <c r="L1263" s="47">
        <f>Table_Query_from_Mac10[[#This Row],[Live-cost]]*(1+Table_Query_from_Mac10[[#This Row],[CogsIncreasebyTYPE]])</f>
        <v>4.8499999999999996</v>
      </c>
      <c r="M1263" s="47">
        <f>Table_Query_from_Mac10[[#This Row],[Live-cost]]*Table_Query_from_Mac10[[#This Row],[qty_to_ship]]</f>
        <v>63.05</v>
      </c>
      <c r="N1263" s="47">
        <f>IF(Table_Query_from_Mac10[[#This Row],[item_no]]="KDA",-Table_Query_from_Mac10[[#This Row],[unit_price]],Table_Query_from_Mac10[[#This Row],[Net Unit]]*Table_Query_from_Mac10[[#This Row],[qty_to_ship]])</f>
        <v>147.61890000000002</v>
      </c>
      <c r="O1263" s="47">
        <f>SUMIFS(Summary!C:C,Summary!H:H,Table_Query_from_Mac10[[#This Row],[Juiceoc]])</f>
        <v>0</v>
      </c>
      <c r="P1263" s="47">
        <f>SUMIFS(Summary!D:D,Summary!H:H,Table_Query_from_Mac10[[#This Row],[Juiceoc]])</f>
        <v>0</v>
      </c>
      <c r="Q1263" s="47">
        <f>SUMIFS(Summary!E:E,Summary!H:H,Table_Query_from_Mac10[[#This Row],[Juiceoc]])</f>
        <v>0</v>
      </c>
      <c r="R1263" s="47">
        <f>Table_Query_from_Mac10[[#This Row],[Net Unit]]*(1+Table_Query_from_Mac10[[#This Row],[PriceIncreasebyType]])</f>
        <v>11.355300000000002</v>
      </c>
      <c r="S1263" s="47">
        <f>Table_Query_from_Mac10[[#This Row],[UnitPriceFuture]]*Table_Query_from_Mac10[[#This Row],[qtytoShipFuture]]</f>
        <v>147.61890000000002</v>
      </c>
      <c r="T1263" s="47">
        <f>ROUND(Table_Query_from_Mac10[[#This Row],[qty_to_ship]]*(1+Table_Query_from_Mac10[[#This Row],[VolumeIncreasebyType]]),0)</f>
        <v>13</v>
      </c>
      <c r="U1263" s="47">
        <f>Table_Query_from_Mac10[[#This Row],[qtytoShipFuture]]*Table_Query_from_Mac10[[#This Row],[Future-cost]]</f>
        <v>63.05</v>
      </c>
      <c r="V1263" s="47">
        <f>Table_Query_from_Mac10[[#This Row],[qtytoShipFuture]]-Table_Query_from_Mac10[[#This Row],[qty_to_ship]]</f>
        <v>0</v>
      </c>
      <c r="W1263" s="47">
        <f>Table_Query_from_Mac10[[#This Row],[UnitPriceFuture]]</f>
        <v>11.355300000000002</v>
      </c>
      <c r="X1263" s="47">
        <f>Table_Query_from_Mac10[[#This Row],[Unit Increase]]*Table_Query_from_Mac10[[#This Row],[UnitPriceFuture]]</f>
        <v>0</v>
      </c>
      <c r="Y1263" s="47">
        <f>Table_Query_from_Mac10[[#This Row],[Unit Increase]]*Table_Query_from_Mac10[[#This Row],[Future-cost]]</f>
        <v>0</v>
      </c>
      <c r="Z1263" s="47">
        <f>-(Table_Query_from_Mac10[[#This Row],[Incremental Sales]]+((Table_Query_from_Mac10[[#This Row],[Incremental Sales]]*-(SUM(Summary!$S$8:$S$9)))))*Summary!$S$18</f>
        <v>0</v>
      </c>
      <c r="AA1263" s="47">
        <f>IFERROR(Table_Query_from_Mac10[[#This Row],[Incremental Cost]]/Table_Query_from_Mac10[[#This Row],[Incremental Sales]],0)</f>
        <v>0</v>
      </c>
      <c r="AB1263" s="47">
        <f>IFERROR(Table_Query_from_Mac10[[#This Row],[TotalCostFuture]]/Table_Query_from_Mac10[[#This Row],[totalsalesFuture]],0)</f>
        <v>0.42711333033913668</v>
      </c>
      <c r="AN1263" s="31">
        <v>50</v>
      </c>
      <c r="AO1263">
        <f t="shared" si="38"/>
        <v>13</v>
      </c>
      <c r="AQ1263" s="31">
        <v>34.89</v>
      </c>
      <c r="AR1263">
        <f t="shared" si="39"/>
        <v>12.21</v>
      </c>
    </row>
    <row r="1264" spans="1:44" x14ac:dyDescent="0.25">
      <c r="A1264">
        <v>90125</v>
      </c>
      <c r="B1264">
        <v>3</v>
      </c>
      <c r="C1264" t="s">
        <v>55</v>
      </c>
      <c r="D1264" t="s">
        <v>81</v>
      </c>
      <c r="E1264">
        <v>5</v>
      </c>
      <c r="F1264">
        <v>5.31</v>
      </c>
      <c r="G1264">
        <v>13.35</v>
      </c>
      <c r="H1264" s="1">
        <v>44838</v>
      </c>
      <c r="I1264" s="20">
        <v>7</v>
      </c>
      <c r="J1264" s="47">
        <f>Table_Query_from_Mac10[[#This Row],[unit_price]]-(Table_Query_from_Mac10[[#This Row],[unit_price]]*(Table_Query_from_Mac10[[#This Row],[discount_pct]]/100))</f>
        <v>12.4155</v>
      </c>
      <c r="K1264" s="47">
        <f>Table_Query_from_Mac10[[#This Row],[unit_cost]]</f>
        <v>5.31</v>
      </c>
      <c r="L1264" s="47">
        <f>Table_Query_from_Mac10[[#This Row],[Live-cost]]*(1+Table_Query_from_Mac10[[#This Row],[CogsIncreasebyTYPE]])</f>
        <v>5.31</v>
      </c>
      <c r="M1264" s="47">
        <f>Table_Query_from_Mac10[[#This Row],[Live-cost]]*Table_Query_from_Mac10[[#This Row],[qty_to_ship]]</f>
        <v>26.549999999999997</v>
      </c>
      <c r="N1264" s="47">
        <f>IF(Table_Query_from_Mac10[[#This Row],[item_no]]="KDA",-Table_Query_from_Mac10[[#This Row],[unit_price]],Table_Query_from_Mac10[[#This Row],[Net Unit]]*Table_Query_from_Mac10[[#This Row],[qty_to_ship]])</f>
        <v>62.077500000000001</v>
      </c>
      <c r="O1264" s="47">
        <f>SUMIFS(Summary!C:C,Summary!H:H,Table_Query_from_Mac10[[#This Row],[Juiceoc]])</f>
        <v>0</v>
      </c>
      <c r="P1264" s="47">
        <f>SUMIFS(Summary!D:D,Summary!H:H,Table_Query_from_Mac10[[#This Row],[Juiceoc]])</f>
        <v>0</v>
      </c>
      <c r="Q1264" s="47">
        <f>SUMIFS(Summary!E:E,Summary!H:H,Table_Query_from_Mac10[[#This Row],[Juiceoc]])</f>
        <v>0</v>
      </c>
      <c r="R1264" s="47">
        <f>Table_Query_from_Mac10[[#This Row],[Net Unit]]*(1+Table_Query_from_Mac10[[#This Row],[PriceIncreasebyType]])</f>
        <v>12.4155</v>
      </c>
      <c r="S1264" s="47">
        <f>Table_Query_from_Mac10[[#This Row],[UnitPriceFuture]]*Table_Query_from_Mac10[[#This Row],[qtytoShipFuture]]</f>
        <v>62.077500000000001</v>
      </c>
      <c r="T1264" s="47">
        <f>ROUND(Table_Query_from_Mac10[[#This Row],[qty_to_ship]]*(1+Table_Query_from_Mac10[[#This Row],[VolumeIncreasebyType]]),0)</f>
        <v>5</v>
      </c>
      <c r="U1264" s="47">
        <f>Table_Query_from_Mac10[[#This Row],[qtytoShipFuture]]*Table_Query_from_Mac10[[#This Row],[Future-cost]]</f>
        <v>26.549999999999997</v>
      </c>
      <c r="V1264" s="47">
        <f>Table_Query_from_Mac10[[#This Row],[qtytoShipFuture]]-Table_Query_from_Mac10[[#This Row],[qty_to_ship]]</f>
        <v>0</v>
      </c>
      <c r="W1264" s="47">
        <f>Table_Query_from_Mac10[[#This Row],[UnitPriceFuture]]</f>
        <v>12.4155</v>
      </c>
      <c r="X1264" s="47">
        <f>Table_Query_from_Mac10[[#This Row],[Unit Increase]]*Table_Query_from_Mac10[[#This Row],[UnitPriceFuture]]</f>
        <v>0</v>
      </c>
      <c r="Y1264" s="47">
        <f>Table_Query_from_Mac10[[#This Row],[Unit Increase]]*Table_Query_from_Mac10[[#This Row],[Future-cost]]</f>
        <v>0</v>
      </c>
      <c r="Z1264" s="47">
        <f>-(Table_Query_from_Mac10[[#This Row],[Incremental Sales]]+((Table_Query_from_Mac10[[#This Row],[Incremental Sales]]*-(SUM(Summary!$S$8:$S$9)))))*Summary!$S$18</f>
        <v>0</v>
      </c>
      <c r="AA1264" s="47">
        <f>IFERROR(Table_Query_from_Mac10[[#This Row],[Incremental Cost]]/Table_Query_from_Mac10[[#This Row],[Incremental Sales]],0)</f>
        <v>0</v>
      </c>
      <c r="AB1264" s="47">
        <f>IFERROR(Table_Query_from_Mac10[[#This Row],[TotalCostFuture]]/Table_Query_from_Mac10[[#This Row],[totalsalesFuture]],0)</f>
        <v>0.42769119246103654</v>
      </c>
      <c r="AN1264" s="30">
        <v>20</v>
      </c>
      <c r="AO1264">
        <f t="shared" si="38"/>
        <v>5</v>
      </c>
      <c r="AQ1264" s="30">
        <v>38.130000000000003</v>
      </c>
      <c r="AR1264">
        <f t="shared" si="39"/>
        <v>13.35</v>
      </c>
    </row>
    <row r="1265" spans="1:44" x14ac:dyDescent="0.25">
      <c r="A1265">
        <v>90125</v>
      </c>
      <c r="B1265">
        <v>4</v>
      </c>
      <c r="C1265" t="s">
        <v>55</v>
      </c>
      <c r="D1265" t="s">
        <v>81</v>
      </c>
      <c r="E1265">
        <v>16</v>
      </c>
      <c r="F1265">
        <v>5.81</v>
      </c>
      <c r="G1265">
        <v>14.47</v>
      </c>
      <c r="H1265" s="1">
        <v>44838</v>
      </c>
      <c r="I1265" s="20">
        <v>7</v>
      </c>
      <c r="J1265" s="47">
        <f>Table_Query_from_Mac10[[#This Row],[unit_price]]-(Table_Query_from_Mac10[[#This Row],[unit_price]]*(Table_Query_from_Mac10[[#This Row],[discount_pct]]/100))</f>
        <v>13.457100000000001</v>
      </c>
      <c r="K1265" s="47">
        <f>Table_Query_from_Mac10[[#This Row],[unit_cost]]</f>
        <v>5.81</v>
      </c>
      <c r="L1265" s="47">
        <f>Table_Query_from_Mac10[[#This Row],[Live-cost]]*(1+Table_Query_from_Mac10[[#This Row],[CogsIncreasebyTYPE]])</f>
        <v>5.81</v>
      </c>
      <c r="M1265" s="47">
        <f>Table_Query_from_Mac10[[#This Row],[Live-cost]]*Table_Query_from_Mac10[[#This Row],[qty_to_ship]]</f>
        <v>92.96</v>
      </c>
      <c r="N1265" s="47">
        <f>IF(Table_Query_from_Mac10[[#This Row],[item_no]]="KDA",-Table_Query_from_Mac10[[#This Row],[unit_price]],Table_Query_from_Mac10[[#This Row],[Net Unit]]*Table_Query_from_Mac10[[#This Row],[qty_to_ship]])</f>
        <v>215.31360000000001</v>
      </c>
      <c r="O1265" s="47">
        <f>SUMIFS(Summary!C:C,Summary!H:H,Table_Query_from_Mac10[[#This Row],[Juiceoc]])</f>
        <v>0</v>
      </c>
      <c r="P1265" s="47">
        <f>SUMIFS(Summary!D:D,Summary!H:H,Table_Query_from_Mac10[[#This Row],[Juiceoc]])</f>
        <v>0</v>
      </c>
      <c r="Q1265" s="47">
        <f>SUMIFS(Summary!E:E,Summary!H:H,Table_Query_from_Mac10[[#This Row],[Juiceoc]])</f>
        <v>0</v>
      </c>
      <c r="R1265" s="47">
        <f>Table_Query_from_Mac10[[#This Row],[Net Unit]]*(1+Table_Query_from_Mac10[[#This Row],[PriceIncreasebyType]])</f>
        <v>13.457100000000001</v>
      </c>
      <c r="S1265" s="47">
        <f>Table_Query_from_Mac10[[#This Row],[UnitPriceFuture]]*Table_Query_from_Mac10[[#This Row],[qtytoShipFuture]]</f>
        <v>215.31360000000001</v>
      </c>
      <c r="T1265" s="47">
        <f>ROUND(Table_Query_from_Mac10[[#This Row],[qty_to_ship]]*(1+Table_Query_from_Mac10[[#This Row],[VolumeIncreasebyType]]),0)</f>
        <v>16</v>
      </c>
      <c r="U1265" s="47">
        <f>Table_Query_from_Mac10[[#This Row],[qtytoShipFuture]]*Table_Query_from_Mac10[[#This Row],[Future-cost]]</f>
        <v>92.96</v>
      </c>
      <c r="V1265" s="47">
        <f>Table_Query_from_Mac10[[#This Row],[qtytoShipFuture]]-Table_Query_from_Mac10[[#This Row],[qty_to_ship]]</f>
        <v>0</v>
      </c>
      <c r="W1265" s="47">
        <f>Table_Query_from_Mac10[[#This Row],[UnitPriceFuture]]</f>
        <v>13.457100000000001</v>
      </c>
      <c r="X1265" s="47">
        <f>Table_Query_from_Mac10[[#This Row],[Unit Increase]]*Table_Query_from_Mac10[[#This Row],[UnitPriceFuture]]</f>
        <v>0</v>
      </c>
      <c r="Y1265" s="47">
        <f>Table_Query_from_Mac10[[#This Row],[Unit Increase]]*Table_Query_from_Mac10[[#This Row],[Future-cost]]</f>
        <v>0</v>
      </c>
      <c r="Z1265" s="47">
        <f>-(Table_Query_from_Mac10[[#This Row],[Incremental Sales]]+((Table_Query_from_Mac10[[#This Row],[Incremental Sales]]*-(SUM(Summary!$S$8:$S$9)))))*Summary!$S$18</f>
        <v>0</v>
      </c>
      <c r="AA1265" s="47">
        <f>IFERROR(Table_Query_from_Mac10[[#This Row],[Incremental Cost]]/Table_Query_from_Mac10[[#This Row],[Incremental Sales]],0)</f>
        <v>0</v>
      </c>
      <c r="AB1265" s="47">
        <f>IFERROR(Table_Query_from_Mac10[[#This Row],[TotalCostFuture]]/Table_Query_from_Mac10[[#This Row],[totalsalesFuture]],0)</f>
        <v>0.43174235162107732</v>
      </c>
      <c r="AN1265" s="31">
        <v>64</v>
      </c>
      <c r="AO1265">
        <f t="shared" si="38"/>
        <v>16</v>
      </c>
      <c r="AQ1265" s="31">
        <v>41.35</v>
      </c>
      <c r="AR1265">
        <f t="shared" si="39"/>
        <v>14.47</v>
      </c>
    </row>
    <row r="1266" spans="1:44" x14ac:dyDescent="0.25">
      <c r="A1266">
        <v>90125</v>
      </c>
      <c r="B1266">
        <v>5</v>
      </c>
      <c r="C1266" t="s">
        <v>55</v>
      </c>
      <c r="D1266" t="s">
        <v>81</v>
      </c>
      <c r="E1266">
        <v>8</v>
      </c>
      <c r="F1266">
        <v>6.38</v>
      </c>
      <c r="G1266">
        <v>16.420000000000002</v>
      </c>
      <c r="H1266" s="1">
        <v>44838</v>
      </c>
      <c r="I1266" s="20">
        <v>7</v>
      </c>
      <c r="J1266" s="47">
        <f>Table_Query_from_Mac10[[#This Row],[unit_price]]-(Table_Query_from_Mac10[[#This Row],[unit_price]]*(Table_Query_from_Mac10[[#This Row],[discount_pct]]/100))</f>
        <v>15.270600000000002</v>
      </c>
      <c r="K1266" s="47">
        <f>Table_Query_from_Mac10[[#This Row],[unit_cost]]</f>
        <v>6.38</v>
      </c>
      <c r="L1266" s="47">
        <f>Table_Query_from_Mac10[[#This Row],[Live-cost]]*(1+Table_Query_from_Mac10[[#This Row],[CogsIncreasebyTYPE]])</f>
        <v>6.38</v>
      </c>
      <c r="M1266" s="47">
        <f>Table_Query_from_Mac10[[#This Row],[Live-cost]]*Table_Query_from_Mac10[[#This Row],[qty_to_ship]]</f>
        <v>51.04</v>
      </c>
      <c r="N1266" s="47">
        <f>IF(Table_Query_from_Mac10[[#This Row],[item_no]]="KDA",-Table_Query_from_Mac10[[#This Row],[unit_price]],Table_Query_from_Mac10[[#This Row],[Net Unit]]*Table_Query_from_Mac10[[#This Row],[qty_to_ship]])</f>
        <v>122.16480000000001</v>
      </c>
      <c r="O1266" s="47">
        <f>SUMIFS(Summary!C:C,Summary!H:H,Table_Query_from_Mac10[[#This Row],[Juiceoc]])</f>
        <v>0</v>
      </c>
      <c r="P1266" s="47">
        <f>SUMIFS(Summary!D:D,Summary!H:H,Table_Query_from_Mac10[[#This Row],[Juiceoc]])</f>
        <v>0</v>
      </c>
      <c r="Q1266" s="47">
        <f>SUMIFS(Summary!E:E,Summary!H:H,Table_Query_from_Mac10[[#This Row],[Juiceoc]])</f>
        <v>0</v>
      </c>
      <c r="R1266" s="47">
        <f>Table_Query_from_Mac10[[#This Row],[Net Unit]]*(1+Table_Query_from_Mac10[[#This Row],[PriceIncreasebyType]])</f>
        <v>15.270600000000002</v>
      </c>
      <c r="S1266" s="47">
        <f>Table_Query_from_Mac10[[#This Row],[UnitPriceFuture]]*Table_Query_from_Mac10[[#This Row],[qtytoShipFuture]]</f>
        <v>122.16480000000001</v>
      </c>
      <c r="T1266" s="47">
        <f>ROUND(Table_Query_from_Mac10[[#This Row],[qty_to_ship]]*(1+Table_Query_from_Mac10[[#This Row],[VolumeIncreasebyType]]),0)</f>
        <v>8</v>
      </c>
      <c r="U1266" s="47">
        <f>Table_Query_from_Mac10[[#This Row],[qtytoShipFuture]]*Table_Query_from_Mac10[[#This Row],[Future-cost]]</f>
        <v>51.04</v>
      </c>
      <c r="V1266" s="47">
        <f>Table_Query_from_Mac10[[#This Row],[qtytoShipFuture]]-Table_Query_from_Mac10[[#This Row],[qty_to_ship]]</f>
        <v>0</v>
      </c>
      <c r="W1266" s="47">
        <f>Table_Query_from_Mac10[[#This Row],[UnitPriceFuture]]</f>
        <v>15.270600000000002</v>
      </c>
      <c r="X1266" s="47">
        <f>Table_Query_from_Mac10[[#This Row],[Unit Increase]]*Table_Query_from_Mac10[[#This Row],[UnitPriceFuture]]</f>
        <v>0</v>
      </c>
      <c r="Y1266" s="47">
        <f>Table_Query_from_Mac10[[#This Row],[Unit Increase]]*Table_Query_from_Mac10[[#This Row],[Future-cost]]</f>
        <v>0</v>
      </c>
      <c r="Z1266" s="47">
        <f>-(Table_Query_from_Mac10[[#This Row],[Incremental Sales]]+((Table_Query_from_Mac10[[#This Row],[Incremental Sales]]*-(SUM(Summary!$S$8:$S$9)))))*Summary!$S$18</f>
        <v>0</v>
      </c>
      <c r="AA1266" s="47">
        <f>IFERROR(Table_Query_from_Mac10[[#This Row],[Incremental Cost]]/Table_Query_from_Mac10[[#This Row],[Incremental Sales]],0)</f>
        <v>0</v>
      </c>
      <c r="AB1266" s="47">
        <f>IFERROR(Table_Query_from_Mac10[[#This Row],[TotalCostFuture]]/Table_Query_from_Mac10[[#This Row],[totalsalesFuture]],0)</f>
        <v>0.41779628829253596</v>
      </c>
      <c r="AN1266" s="30">
        <v>32</v>
      </c>
      <c r="AO1266">
        <f t="shared" si="38"/>
        <v>8</v>
      </c>
      <c r="AQ1266" s="30">
        <v>46.9</v>
      </c>
      <c r="AR1266">
        <f t="shared" si="39"/>
        <v>16.420000000000002</v>
      </c>
    </row>
    <row r="1267" spans="1:44" x14ac:dyDescent="0.25">
      <c r="A1267">
        <v>90125</v>
      </c>
      <c r="B1267">
        <v>6</v>
      </c>
      <c r="C1267" t="s">
        <v>55</v>
      </c>
      <c r="D1267" t="s">
        <v>81</v>
      </c>
      <c r="E1267">
        <v>3</v>
      </c>
      <c r="F1267">
        <v>7.17</v>
      </c>
      <c r="G1267">
        <v>18.14</v>
      </c>
      <c r="H1267" s="1">
        <v>44838</v>
      </c>
      <c r="I1267" s="20">
        <v>7</v>
      </c>
      <c r="J1267" s="47">
        <f>Table_Query_from_Mac10[[#This Row],[unit_price]]-(Table_Query_from_Mac10[[#This Row],[unit_price]]*(Table_Query_from_Mac10[[#This Row],[discount_pct]]/100))</f>
        <v>16.870200000000001</v>
      </c>
      <c r="K1267" s="47">
        <f>Table_Query_from_Mac10[[#This Row],[unit_cost]]</f>
        <v>7.17</v>
      </c>
      <c r="L1267" s="47">
        <f>Table_Query_from_Mac10[[#This Row],[Live-cost]]*(1+Table_Query_from_Mac10[[#This Row],[CogsIncreasebyTYPE]])</f>
        <v>7.17</v>
      </c>
      <c r="M1267" s="47">
        <f>Table_Query_from_Mac10[[#This Row],[Live-cost]]*Table_Query_from_Mac10[[#This Row],[qty_to_ship]]</f>
        <v>21.509999999999998</v>
      </c>
      <c r="N1267" s="47">
        <f>IF(Table_Query_from_Mac10[[#This Row],[item_no]]="KDA",-Table_Query_from_Mac10[[#This Row],[unit_price]],Table_Query_from_Mac10[[#This Row],[Net Unit]]*Table_Query_from_Mac10[[#This Row],[qty_to_ship]])</f>
        <v>50.610600000000005</v>
      </c>
      <c r="O1267" s="47">
        <f>SUMIFS(Summary!C:C,Summary!H:H,Table_Query_from_Mac10[[#This Row],[Juiceoc]])</f>
        <v>0</v>
      </c>
      <c r="P1267" s="47">
        <f>SUMIFS(Summary!D:D,Summary!H:H,Table_Query_from_Mac10[[#This Row],[Juiceoc]])</f>
        <v>0</v>
      </c>
      <c r="Q1267" s="47">
        <f>SUMIFS(Summary!E:E,Summary!H:H,Table_Query_from_Mac10[[#This Row],[Juiceoc]])</f>
        <v>0</v>
      </c>
      <c r="R1267" s="47">
        <f>Table_Query_from_Mac10[[#This Row],[Net Unit]]*(1+Table_Query_from_Mac10[[#This Row],[PriceIncreasebyType]])</f>
        <v>16.870200000000001</v>
      </c>
      <c r="S1267" s="47">
        <f>Table_Query_from_Mac10[[#This Row],[UnitPriceFuture]]*Table_Query_from_Mac10[[#This Row],[qtytoShipFuture]]</f>
        <v>50.610600000000005</v>
      </c>
      <c r="T1267" s="47">
        <f>ROUND(Table_Query_from_Mac10[[#This Row],[qty_to_ship]]*(1+Table_Query_from_Mac10[[#This Row],[VolumeIncreasebyType]]),0)</f>
        <v>3</v>
      </c>
      <c r="U1267" s="47">
        <f>Table_Query_from_Mac10[[#This Row],[qtytoShipFuture]]*Table_Query_from_Mac10[[#This Row],[Future-cost]]</f>
        <v>21.509999999999998</v>
      </c>
      <c r="V1267" s="47">
        <f>Table_Query_from_Mac10[[#This Row],[qtytoShipFuture]]-Table_Query_from_Mac10[[#This Row],[qty_to_ship]]</f>
        <v>0</v>
      </c>
      <c r="W1267" s="47">
        <f>Table_Query_from_Mac10[[#This Row],[UnitPriceFuture]]</f>
        <v>16.870200000000001</v>
      </c>
      <c r="X1267" s="47">
        <f>Table_Query_from_Mac10[[#This Row],[Unit Increase]]*Table_Query_from_Mac10[[#This Row],[UnitPriceFuture]]</f>
        <v>0</v>
      </c>
      <c r="Y1267" s="47">
        <f>Table_Query_from_Mac10[[#This Row],[Unit Increase]]*Table_Query_from_Mac10[[#This Row],[Future-cost]]</f>
        <v>0</v>
      </c>
      <c r="Z1267" s="47">
        <f>-(Table_Query_from_Mac10[[#This Row],[Incremental Sales]]+((Table_Query_from_Mac10[[#This Row],[Incremental Sales]]*-(SUM(Summary!$S$8:$S$9)))))*Summary!$S$18</f>
        <v>0</v>
      </c>
      <c r="AA1267" s="47">
        <f>IFERROR(Table_Query_from_Mac10[[#This Row],[Incremental Cost]]/Table_Query_from_Mac10[[#This Row],[Incremental Sales]],0)</f>
        <v>0</v>
      </c>
      <c r="AB1267" s="47">
        <f>IFERROR(Table_Query_from_Mac10[[#This Row],[TotalCostFuture]]/Table_Query_from_Mac10[[#This Row],[totalsalesFuture]],0)</f>
        <v>0.4250097805598036</v>
      </c>
      <c r="AN1267" s="31">
        <v>12</v>
      </c>
      <c r="AO1267">
        <f t="shared" si="38"/>
        <v>3</v>
      </c>
      <c r="AQ1267" s="31">
        <v>51.84</v>
      </c>
      <c r="AR1267">
        <f t="shared" si="39"/>
        <v>18.14</v>
      </c>
    </row>
    <row r="1268" spans="1:44" x14ac:dyDescent="0.25">
      <c r="A1268">
        <v>90125</v>
      </c>
      <c r="B1268">
        <v>7</v>
      </c>
      <c r="C1268" t="s">
        <v>55</v>
      </c>
      <c r="D1268" t="s">
        <v>81</v>
      </c>
      <c r="E1268">
        <v>5</v>
      </c>
      <c r="F1268">
        <v>8.5</v>
      </c>
      <c r="G1268">
        <v>22.57</v>
      </c>
      <c r="H1268" s="1">
        <v>44838</v>
      </c>
      <c r="I1268" s="20">
        <v>7</v>
      </c>
      <c r="J1268" s="47">
        <f>Table_Query_from_Mac10[[#This Row],[unit_price]]-(Table_Query_from_Mac10[[#This Row],[unit_price]]*(Table_Query_from_Mac10[[#This Row],[discount_pct]]/100))</f>
        <v>20.990100000000002</v>
      </c>
      <c r="K1268" s="47">
        <f>Table_Query_from_Mac10[[#This Row],[unit_cost]]</f>
        <v>8.5</v>
      </c>
      <c r="L1268" s="47">
        <f>Table_Query_from_Mac10[[#This Row],[Live-cost]]*(1+Table_Query_from_Mac10[[#This Row],[CogsIncreasebyTYPE]])</f>
        <v>8.5</v>
      </c>
      <c r="M1268" s="47">
        <f>Table_Query_from_Mac10[[#This Row],[Live-cost]]*Table_Query_from_Mac10[[#This Row],[qty_to_ship]]</f>
        <v>42.5</v>
      </c>
      <c r="N1268" s="47">
        <f>IF(Table_Query_from_Mac10[[#This Row],[item_no]]="KDA",-Table_Query_from_Mac10[[#This Row],[unit_price]],Table_Query_from_Mac10[[#This Row],[Net Unit]]*Table_Query_from_Mac10[[#This Row],[qty_to_ship]])</f>
        <v>104.95050000000001</v>
      </c>
      <c r="O1268" s="47">
        <f>SUMIFS(Summary!C:C,Summary!H:H,Table_Query_from_Mac10[[#This Row],[Juiceoc]])</f>
        <v>0</v>
      </c>
      <c r="P1268" s="47">
        <f>SUMIFS(Summary!D:D,Summary!H:H,Table_Query_from_Mac10[[#This Row],[Juiceoc]])</f>
        <v>0</v>
      </c>
      <c r="Q1268" s="47">
        <f>SUMIFS(Summary!E:E,Summary!H:H,Table_Query_from_Mac10[[#This Row],[Juiceoc]])</f>
        <v>0</v>
      </c>
      <c r="R1268" s="47">
        <f>Table_Query_from_Mac10[[#This Row],[Net Unit]]*(1+Table_Query_from_Mac10[[#This Row],[PriceIncreasebyType]])</f>
        <v>20.990100000000002</v>
      </c>
      <c r="S1268" s="47">
        <f>Table_Query_from_Mac10[[#This Row],[UnitPriceFuture]]*Table_Query_from_Mac10[[#This Row],[qtytoShipFuture]]</f>
        <v>104.95050000000001</v>
      </c>
      <c r="T1268" s="47">
        <f>ROUND(Table_Query_from_Mac10[[#This Row],[qty_to_ship]]*(1+Table_Query_from_Mac10[[#This Row],[VolumeIncreasebyType]]),0)</f>
        <v>5</v>
      </c>
      <c r="U1268" s="47">
        <f>Table_Query_from_Mac10[[#This Row],[qtytoShipFuture]]*Table_Query_from_Mac10[[#This Row],[Future-cost]]</f>
        <v>42.5</v>
      </c>
      <c r="V1268" s="47">
        <f>Table_Query_from_Mac10[[#This Row],[qtytoShipFuture]]-Table_Query_from_Mac10[[#This Row],[qty_to_ship]]</f>
        <v>0</v>
      </c>
      <c r="W1268" s="47">
        <f>Table_Query_from_Mac10[[#This Row],[UnitPriceFuture]]</f>
        <v>20.990100000000002</v>
      </c>
      <c r="X1268" s="47">
        <f>Table_Query_from_Mac10[[#This Row],[Unit Increase]]*Table_Query_from_Mac10[[#This Row],[UnitPriceFuture]]</f>
        <v>0</v>
      </c>
      <c r="Y1268" s="47">
        <f>Table_Query_from_Mac10[[#This Row],[Unit Increase]]*Table_Query_from_Mac10[[#This Row],[Future-cost]]</f>
        <v>0</v>
      </c>
      <c r="Z1268" s="47">
        <f>-(Table_Query_from_Mac10[[#This Row],[Incremental Sales]]+((Table_Query_from_Mac10[[#This Row],[Incremental Sales]]*-(SUM(Summary!$S$8:$S$9)))))*Summary!$S$18</f>
        <v>0</v>
      </c>
      <c r="AA1268" s="47">
        <f>IFERROR(Table_Query_from_Mac10[[#This Row],[Incremental Cost]]/Table_Query_from_Mac10[[#This Row],[Incremental Sales]],0)</f>
        <v>0</v>
      </c>
      <c r="AB1268" s="47">
        <f>IFERROR(Table_Query_from_Mac10[[#This Row],[TotalCostFuture]]/Table_Query_from_Mac10[[#This Row],[totalsalesFuture]],0)</f>
        <v>0.40495281108713155</v>
      </c>
      <c r="AN1268" s="30">
        <v>18</v>
      </c>
      <c r="AO1268">
        <f t="shared" si="38"/>
        <v>5</v>
      </c>
      <c r="AQ1268" s="30">
        <v>64.489999999999995</v>
      </c>
      <c r="AR1268">
        <f t="shared" si="39"/>
        <v>22.57</v>
      </c>
    </row>
    <row r="1269" spans="1:44" x14ac:dyDescent="0.25">
      <c r="A1269">
        <v>90125</v>
      </c>
      <c r="B1269">
        <v>8</v>
      </c>
      <c r="C1269" t="s">
        <v>55</v>
      </c>
      <c r="D1269" t="s">
        <v>81</v>
      </c>
      <c r="E1269">
        <v>3</v>
      </c>
      <c r="F1269">
        <v>4.68</v>
      </c>
      <c r="G1269">
        <v>13.3</v>
      </c>
      <c r="H1269" s="1">
        <v>44838</v>
      </c>
      <c r="I1269" s="20">
        <v>0</v>
      </c>
      <c r="J1269" s="47">
        <f>Table_Query_from_Mac10[[#This Row],[unit_price]]-(Table_Query_from_Mac10[[#This Row],[unit_price]]*(Table_Query_from_Mac10[[#This Row],[discount_pct]]/100))</f>
        <v>13.3</v>
      </c>
      <c r="K1269" s="47">
        <f>Table_Query_from_Mac10[[#This Row],[unit_cost]]</f>
        <v>4.68</v>
      </c>
      <c r="L1269" s="47">
        <f>Table_Query_from_Mac10[[#This Row],[Live-cost]]*(1+Table_Query_from_Mac10[[#This Row],[CogsIncreasebyTYPE]])</f>
        <v>4.68</v>
      </c>
      <c r="M1269" s="47">
        <f>Table_Query_from_Mac10[[#This Row],[Live-cost]]*Table_Query_from_Mac10[[#This Row],[qty_to_ship]]</f>
        <v>14.04</v>
      </c>
      <c r="N1269" s="47">
        <f>IF(Table_Query_from_Mac10[[#This Row],[item_no]]="KDA",-Table_Query_from_Mac10[[#This Row],[unit_price]],Table_Query_from_Mac10[[#This Row],[Net Unit]]*Table_Query_from_Mac10[[#This Row],[qty_to_ship]])</f>
        <v>39.900000000000006</v>
      </c>
      <c r="O1269" s="47">
        <f>SUMIFS(Summary!C:C,Summary!H:H,Table_Query_from_Mac10[[#This Row],[Juiceoc]])</f>
        <v>0</v>
      </c>
      <c r="P1269" s="47">
        <f>SUMIFS(Summary!D:D,Summary!H:H,Table_Query_from_Mac10[[#This Row],[Juiceoc]])</f>
        <v>0</v>
      </c>
      <c r="Q1269" s="47">
        <f>SUMIFS(Summary!E:E,Summary!H:H,Table_Query_from_Mac10[[#This Row],[Juiceoc]])</f>
        <v>0</v>
      </c>
      <c r="R1269" s="47">
        <f>Table_Query_from_Mac10[[#This Row],[Net Unit]]*(1+Table_Query_from_Mac10[[#This Row],[PriceIncreasebyType]])</f>
        <v>13.3</v>
      </c>
      <c r="S1269" s="47">
        <f>Table_Query_from_Mac10[[#This Row],[UnitPriceFuture]]*Table_Query_from_Mac10[[#This Row],[qtytoShipFuture]]</f>
        <v>39.900000000000006</v>
      </c>
      <c r="T1269" s="47">
        <f>ROUND(Table_Query_from_Mac10[[#This Row],[qty_to_ship]]*(1+Table_Query_from_Mac10[[#This Row],[VolumeIncreasebyType]]),0)</f>
        <v>3</v>
      </c>
      <c r="U1269" s="47">
        <f>Table_Query_from_Mac10[[#This Row],[qtytoShipFuture]]*Table_Query_from_Mac10[[#This Row],[Future-cost]]</f>
        <v>14.04</v>
      </c>
      <c r="V1269" s="47">
        <f>Table_Query_from_Mac10[[#This Row],[qtytoShipFuture]]-Table_Query_from_Mac10[[#This Row],[qty_to_ship]]</f>
        <v>0</v>
      </c>
      <c r="W1269" s="47">
        <f>Table_Query_from_Mac10[[#This Row],[UnitPriceFuture]]</f>
        <v>13.3</v>
      </c>
      <c r="X1269" s="47">
        <f>Table_Query_from_Mac10[[#This Row],[Unit Increase]]*Table_Query_from_Mac10[[#This Row],[UnitPriceFuture]]</f>
        <v>0</v>
      </c>
      <c r="Y1269" s="47">
        <f>Table_Query_from_Mac10[[#This Row],[Unit Increase]]*Table_Query_from_Mac10[[#This Row],[Future-cost]]</f>
        <v>0</v>
      </c>
      <c r="Z1269" s="47">
        <f>-(Table_Query_from_Mac10[[#This Row],[Incremental Sales]]+((Table_Query_from_Mac10[[#This Row],[Incremental Sales]]*-(SUM(Summary!$S$8:$S$9)))))*Summary!$S$18</f>
        <v>0</v>
      </c>
      <c r="AA1269" s="47">
        <f>IFERROR(Table_Query_from_Mac10[[#This Row],[Incremental Cost]]/Table_Query_from_Mac10[[#This Row],[Incremental Sales]],0)</f>
        <v>0</v>
      </c>
      <c r="AB1269" s="47">
        <f>IFERROR(Table_Query_from_Mac10[[#This Row],[TotalCostFuture]]/Table_Query_from_Mac10[[#This Row],[totalsalesFuture]],0)</f>
        <v>0.35187969924812024</v>
      </c>
      <c r="AN1269" s="31">
        <v>12</v>
      </c>
      <c r="AO1269">
        <f t="shared" si="38"/>
        <v>3</v>
      </c>
      <c r="AQ1269" s="31">
        <v>38</v>
      </c>
      <c r="AR1269">
        <f t="shared" si="39"/>
        <v>13.3</v>
      </c>
    </row>
    <row r="1270" spans="1:44" x14ac:dyDescent="0.25">
      <c r="A1270">
        <v>90126</v>
      </c>
      <c r="B1270">
        <v>1</v>
      </c>
      <c r="C1270" t="s">
        <v>53</v>
      </c>
      <c r="D1270" t="s">
        <v>80</v>
      </c>
      <c r="E1270">
        <v>94</v>
      </c>
      <c r="F1270">
        <v>4.79</v>
      </c>
      <c r="G1270">
        <v>10.3</v>
      </c>
      <c r="H1270" s="1">
        <v>44838</v>
      </c>
      <c r="I1270" s="20">
        <v>0</v>
      </c>
      <c r="J1270" s="47">
        <f>Table_Query_from_Mac10[[#This Row],[unit_price]]-(Table_Query_from_Mac10[[#This Row],[unit_price]]*(Table_Query_from_Mac10[[#This Row],[discount_pct]]/100))</f>
        <v>10.3</v>
      </c>
      <c r="K1270" s="47">
        <f>Table_Query_from_Mac10[[#This Row],[unit_cost]]</f>
        <v>4.79</v>
      </c>
      <c r="L1270" s="47">
        <f>Table_Query_from_Mac10[[#This Row],[Live-cost]]*(1+Table_Query_from_Mac10[[#This Row],[CogsIncreasebyTYPE]])</f>
        <v>4.79</v>
      </c>
      <c r="M1270" s="47">
        <f>Table_Query_from_Mac10[[#This Row],[Live-cost]]*Table_Query_from_Mac10[[#This Row],[qty_to_ship]]</f>
        <v>450.26</v>
      </c>
      <c r="N1270" s="47">
        <f>IF(Table_Query_from_Mac10[[#This Row],[item_no]]="KDA",-Table_Query_from_Mac10[[#This Row],[unit_price]],Table_Query_from_Mac10[[#This Row],[Net Unit]]*Table_Query_from_Mac10[[#This Row],[qty_to_ship]])</f>
        <v>968.2</v>
      </c>
      <c r="O1270" s="47">
        <f>SUMIFS(Summary!C:C,Summary!H:H,Table_Query_from_Mac10[[#This Row],[Juiceoc]])</f>
        <v>0</v>
      </c>
      <c r="P1270" s="47">
        <f>SUMIFS(Summary!D:D,Summary!H:H,Table_Query_from_Mac10[[#This Row],[Juiceoc]])</f>
        <v>0</v>
      </c>
      <c r="Q1270" s="47">
        <f>SUMIFS(Summary!E:E,Summary!H:H,Table_Query_from_Mac10[[#This Row],[Juiceoc]])</f>
        <v>0</v>
      </c>
      <c r="R1270" s="47">
        <f>Table_Query_from_Mac10[[#This Row],[Net Unit]]*(1+Table_Query_from_Mac10[[#This Row],[PriceIncreasebyType]])</f>
        <v>10.3</v>
      </c>
      <c r="S1270" s="47">
        <f>Table_Query_from_Mac10[[#This Row],[UnitPriceFuture]]*Table_Query_from_Mac10[[#This Row],[qtytoShipFuture]]</f>
        <v>968.2</v>
      </c>
      <c r="T1270" s="47">
        <f>ROUND(Table_Query_from_Mac10[[#This Row],[qty_to_ship]]*(1+Table_Query_from_Mac10[[#This Row],[VolumeIncreasebyType]]),0)</f>
        <v>94</v>
      </c>
      <c r="U1270" s="47">
        <f>Table_Query_from_Mac10[[#This Row],[qtytoShipFuture]]*Table_Query_from_Mac10[[#This Row],[Future-cost]]</f>
        <v>450.26</v>
      </c>
      <c r="V1270" s="47">
        <f>Table_Query_from_Mac10[[#This Row],[qtytoShipFuture]]-Table_Query_from_Mac10[[#This Row],[qty_to_ship]]</f>
        <v>0</v>
      </c>
      <c r="W1270" s="47">
        <f>Table_Query_from_Mac10[[#This Row],[UnitPriceFuture]]</f>
        <v>10.3</v>
      </c>
      <c r="X1270" s="47">
        <f>Table_Query_from_Mac10[[#This Row],[Unit Increase]]*Table_Query_from_Mac10[[#This Row],[UnitPriceFuture]]</f>
        <v>0</v>
      </c>
      <c r="Y1270" s="47">
        <f>Table_Query_from_Mac10[[#This Row],[Unit Increase]]*Table_Query_from_Mac10[[#This Row],[Future-cost]]</f>
        <v>0</v>
      </c>
      <c r="Z1270" s="47">
        <f>-(Table_Query_from_Mac10[[#This Row],[Incremental Sales]]+((Table_Query_from_Mac10[[#This Row],[Incremental Sales]]*-(SUM(Summary!$S$8:$S$9)))))*Summary!$S$18</f>
        <v>0</v>
      </c>
      <c r="AA1270" s="47">
        <f>IFERROR(Table_Query_from_Mac10[[#This Row],[Incremental Cost]]/Table_Query_from_Mac10[[#This Row],[Incremental Sales]],0)</f>
        <v>0</v>
      </c>
      <c r="AB1270" s="47">
        <f>IFERROR(Table_Query_from_Mac10[[#This Row],[TotalCostFuture]]/Table_Query_from_Mac10[[#This Row],[totalsalesFuture]],0)</f>
        <v>0.46504854368932036</v>
      </c>
      <c r="AN1270" s="30">
        <v>375</v>
      </c>
      <c r="AO1270">
        <f t="shared" si="38"/>
        <v>94</v>
      </c>
      <c r="AQ1270" s="30">
        <v>29.42</v>
      </c>
      <c r="AR1270">
        <f t="shared" si="39"/>
        <v>10.3</v>
      </c>
    </row>
    <row r="1271" spans="1:44" x14ac:dyDescent="0.25">
      <c r="A1271">
        <v>90126</v>
      </c>
      <c r="B1271">
        <v>2</v>
      </c>
      <c r="C1271" t="s">
        <v>53</v>
      </c>
      <c r="D1271" t="s">
        <v>80</v>
      </c>
      <c r="E1271">
        <v>180</v>
      </c>
      <c r="F1271">
        <v>5.8</v>
      </c>
      <c r="G1271">
        <v>12.28</v>
      </c>
      <c r="H1271" s="1">
        <v>44838</v>
      </c>
      <c r="I1271" s="20">
        <v>0</v>
      </c>
      <c r="J1271" s="47">
        <f>Table_Query_from_Mac10[[#This Row],[unit_price]]-(Table_Query_from_Mac10[[#This Row],[unit_price]]*(Table_Query_from_Mac10[[#This Row],[discount_pct]]/100))</f>
        <v>12.28</v>
      </c>
      <c r="K1271" s="47">
        <f>Table_Query_from_Mac10[[#This Row],[unit_cost]]</f>
        <v>5.8</v>
      </c>
      <c r="L1271" s="47">
        <f>Table_Query_from_Mac10[[#This Row],[Live-cost]]*(1+Table_Query_from_Mac10[[#This Row],[CogsIncreasebyTYPE]])</f>
        <v>5.8</v>
      </c>
      <c r="M1271" s="47">
        <f>Table_Query_from_Mac10[[#This Row],[Live-cost]]*Table_Query_from_Mac10[[#This Row],[qty_to_ship]]</f>
        <v>1044</v>
      </c>
      <c r="N1271" s="47">
        <f>IF(Table_Query_from_Mac10[[#This Row],[item_no]]="KDA",-Table_Query_from_Mac10[[#This Row],[unit_price]],Table_Query_from_Mac10[[#This Row],[Net Unit]]*Table_Query_from_Mac10[[#This Row],[qty_to_ship]])</f>
        <v>2210.4</v>
      </c>
      <c r="O1271" s="47">
        <f>SUMIFS(Summary!C:C,Summary!H:H,Table_Query_from_Mac10[[#This Row],[Juiceoc]])</f>
        <v>0</v>
      </c>
      <c r="P1271" s="47">
        <f>SUMIFS(Summary!D:D,Summary!H:H,Table_Query_from_Mac10[[#This Row],[Juiceoc]])</f>
        <v>0</v>
      </c>
      <c r="Q1271" s="47">
        <f>SUMIFS(Summary!E:E,Summary!H:H,Table_Query_from_Mac10[[#This Row],[Juiceoc]])</f>
        <v>0</v>
      </c>
      <c r="R1271" s="47">
        <f>Table_Query_from_Mac10[[#This Row],[Net Unit]]*(1+Table_Query_from_Mac10[[#This Row],[PriceIncreasebyType]])</f>
        <v>12.28</v>
      </c>
      <c r="S1271" s="47">
        <f>Table_Query_from_Mac10[[#This Row],[UnitPriceFuture]]*Table_Query_from_Mac10[[#This Row],[qtytoShipFuture]]</f>
        <v>2210.4</v>
      </c>
      <c r="T1271" s="47">
        <f>ROUND(Table_Query_from_Mac10[[#This Row],[qty_to_ship]]*(1+Table_Query_from_Mac10[[#This Row],[VolumeIncreasebyType]]),0)</f>
        <v>180</v>
      </c>
      <c r="U1271" s="47">
        <f>Table_Query_from_Mac10[[#This Row],[qtytoShipFuture]]*Table_Query_from_Mac10[[#This Row],[Future-cost]]</f>
        <v>1044</v>
      </c>
      <c r="V1271" s="47">
        <f>Table_Query_from_Mac10[[#This Row],[qtytoShipFuture]]-Table_Query_from_Mac10[[#This Row],[qty_to_ship]]</f>
        <v>0</v>
      </c>
      <c r="W1271" s="47">
        <f>Table_Query_from_Mac10[[#This Row],[UnitPriceFuture]]</f>
        <v>12.28</v>
      </c>
      <c r="X1271" s="47">
        <f>Table_Query_from_Mac10[[#This Row],[Unit Increase]]*Table_Query_from_Mac10[[#This Row],[UnitPriceFuture]]</f>
        <v>0</v>
      </c>
      <c r="Y1271" s="47">
        <f>Table_Query_from_Mac10[[#This Row],[Unit Increase]]*Table_Query_from_Mac10[[#This Row],[Future-cost]]</f>
        <v>0</v>
      </c>
      <c r="Z1271" s="47">
        <f>-(Table_Query_from_Mac10[[#This Row],[Incremental Sales]]+((Table_Query_from_Mac10[[#This Row],[Incremental Sales]]*-(SUM(Summary!$S$8:$S$9)))))*Summary!$S$18</f>
        <v>0</v>
      </c>
      <c r="AA1271" s="47">
        <f>IFERROR(Table_Query_from_Mac10[[#This Row],[Incremental Cost]]/Table_Query_from_Mac10[[#This Row],[Incremental Sales]],0)</f>
        <v>0</v>
      </c>
      <c r="AB1271" s="47">
        <f>IFERROR(Table_Query_from_Mac10[[#This Row],[TotalCostFuture]]/Table_Query_from_Mac10[[#This Row],[totalsalesFuture]],0)</f>
        <v>0.47231270358306188</v>
      </c>
      <c r="AN1271" s="31">
        <v>720</v>
      </c>
      <c r="AO1271">
        <f t="shared" si="38"/>
        <v>180</v>
      </c>
      <c r="AQ1271" s="31">
        <v>35.090000000000003</v>
      </c>
      <c r="AR1271">
        <f t="shared" si="39"/>
        <v>12.28</v>
      </c>
    </row>
    <row r="1272" spans="1:44" x14ac:dyDescent="0.25">
      <c r="A1272">
        <v>90126</v>
      </c>
      <c r="B1272">
        <v>3</v>
      </c>
      <c r="C1272" t="s">
        <v>53</v>
      </c>
      <c r="D1272" t="s">
        <v>80</v>
      </c>
      <c r="E1272">
        <v>16</v>
      </c>
      <c r="F1272">
        <v>6.45</v>
      </c>
      <c r="G1272">
        <v>13.8</v>
      </c>
      <c r="H1272" s="1">
        <v>44838</v>
      </c>
      <c r="I1272" s="20">
        <v>0</v>
      </c>
      <c r="J1272" s="47">
        <f>Table_Query_from_Mac10[[#This Row],[unit_price]]-(Table_Query_from_Mac10[[#This Row],[unit_price]]*(Table_Query_from_Mac10[[#This Row],[discount_pct]]/100))</f>
        <v>13.8</v>
      </c>
      <c r="K1272" s="47">
        <f>Table_Query_from_Mac10[[#This Row],[unit_cost]]</f>
        <v>6.45</v>
      </c>
      <c r="L1272" s="47">
        <f>Table_Query_from_Mac10[[#This Row],[Live-cost]]*(1+Table_Query_from_Mac10[[#This Row],[CogsIncreasebyTYPE]])</f>
        <v>6.45</v>
      </c>
      <c r="M1272" s="47">
        <f>Table_Query_from_Mac10[[#This Row],[Live-cost]]*Table_Query_from_Mac10[[#This Row],[qty_to_ship]]</f>
        <v>103.2</v>
      </c>
      <c r="N1272" s="47">
        <f>IF(Table_Query_from_Mac10[[#This Row],[item_no]]="KDA",-Table_Query_from_Mac10[[#This Row],[unit_price]],Table_Query_from_Mac10[[#This Row],[Net Unit]]*Table_Query_from_Mac10[[#This Row],[qty_to_ship]])</f>
        <v>220.8</v>
      </c>
      <c r="O1272" s="47">
        <f>SUMIFS(Summary!C:C,Summary!H:H,Table_Query_from_Mac10[[#This Row],[Juiceoc]])</f>
        <v>0</v>
      </c>
      <c r="P1272" s="47">
        <f>SUMIFS(Summary!D:D,Summary!H:H,Table_Query_from_Mac10[[#This Row],[Juiceoc]])</f>
        <v>0</v>
      </c>
      <c r="Q1272" s="47">
        <f>SUMIFS(Summary!E:E,Summary!H:H,Table_Query_from_Mac10[[#This Row],[Juiceoc]])</f>
        <v>0</v>
      </c>
      <c r="R1272" s="47">
        <f>Table_Query_from_Mac10[[#This Row],[Net Unit]]*(1+Table_Query_from_Mac10[[#This Row],[PriceIncreasebyType]])</f>
        <v>13.8</v>
      </c>
      <c r="S1272" s="47">
        <f>Table_Query_from_Mac10[[#This Row],[UnitPriceFuture]]*Table_Query_from_Mac10[[#This Row],[qtytoShipFuture]]</f>
        <v>220.8</v>
      </c>
      <c r="T1272" s="47">
        <f>ROUND(Table_Query_from_Mac10[[#This Row],[qty_to_ship]]*(1+Table_Query_from_Mac10[[#This Row],[VolumeIncreasebyType]]),0)</f>
        <v>16</v>
      </c>
      <c r="U1272" s="47">
        <f>Table_Query_from_Mac10[[#This Row],[qtytoShipFuture]]*Table_Query_from_Mac10[[#This Row],[Future-cost]]</f>
        <v>103.2</v>
      </c>
      <c r="V1272" s="47">
        <f>Table_Query_from_Mac10[[#This Row],[qtytoShipFuture]]-Table_Query_from_Mac10[[#This Row],[qty_to_ship]]</f>
        <v>0</v>
      </c>
      <c r="W1272" s="47">
        <f>Table_Query_from_Mac10[[#This Row],[UnitPriceFuture]]</f>
        <v>13.8</v>
      </c>
      <c r="X1272" s="47">
        <f>Table_Query_from_Mac10[[#This Row],[Unit Increase]]*Table_Query_from_Mac10[[#This Row],[UnitPriceFuture]]</f>
        <v>0</v>
      </c>
      <c r="Y1272" s="47">
        <f>Table_Query_from_Mac10[[#This Row],[Unit Increase]]*Table_Query_from_Mac10[[#This Row],[Future-cost]]</f>
        <v>0</v>
      </c>
      <c r="Z1272" s="47">
        <f>-(Table_Query_from_Mac10[[#This Row],[Incremental Sales]]+((Table_Query_from_Mac10[[#This Row],[Incremental Sales]]*-(SUM(Summary!$S$8:$S$9)))))*Summary!$S$18</f>
        <v>0</v>
      </c>
      <c r="AA1272" s="47">
        <f>IFERROR(Table_Query_from_Mac10[[#This Row],[Incremental Cost]]/Table_Query_from_Mac10[[#This Row],[Incremental Sales]],0)</f>
        <v>0</v>
      </c>
      <c r="AB1272" s="47">
        <f>IFERROR(Table_Query_from_Mac10[[#This Row],[TotalCostFuture]]/Table_Query_from_Mac10[[#This Row],[totalsalesFuture]],0)</f>
        <v>0.46739130434782605</v>
      </c>
      <c r="AN1272" s="30">
        <v>64</v>
      </c>
      <c r="AO1272">
        <f t="shared" si="38"/>
        <v>16</v>
      </c>
      <c r="AQ1272" s="30">
        <v>39.43</v>
      </c>
      <c r="AR1272">
        <f t="shared" si="39"/>
        <v>13.8</v>
      </c>
    </row>
    <row r="1273" spans="1:44" x14ac:dyDescent="0.25">
      <c r="A1273">
        <v>90126</v>
      </c>
      <c r="B1273">
        <v>4</v>
      </c>
      <c r="C1273" t="s">
        <v>53</v>
      </c>
      <c r="D1273" t="s">
        <v>80</v>
      </c>
      <c r="E1273">
        <v>64</v>
      </c>
      <c r="F1273">
        <v>7.01</v>
      </c>
      <c r="G1273">
        <v>14.81</v>
      </c>
      <c r="H1273" s="1">
        <v>44838</v>
      </c>
      <c r="I1273" s="20">
        <v>0</v>
      </c>
      <c r="J1273" s="47">
        <f>Table_Query_from_Mac10[[#This Row],[unit_price]]-(Table_Query_from_Mac10[[#This Row],[unit_price]]*(Table_Query_from_Mac10[[#This Row],[discount_pct]]/100))</f>
        <v>14.81</v>
      </c>
      <c r="K1273" s="47">
        <f>Table_Query_from_Mac10[[#This Row],[unit_cost]]</f>
        <v>7.01</v>
      </c>
      <c r="L1273" s="47">
        <f>Table_Query_from_Mac10[[#This Row],[Live-cost]]*(1+Table_Query_from_Mac10[[#This Row],[CogsIncreasebyTYPE]])</f>
        <v>7.01</v>
      </c>
      <c r="M1273" s="47">
        <f>Table_Query_from_Mac10[[#This Row],[Live-cost]]*Table_Query_from_Mac10[[#This Row],[qty_to_ship]]</f>
        <v>448.64</v>
      </c>
      <c r="N1273" s="47">
        <f>IF(Table_Query_from_Mac10[[#This Row],[item_no]]="KDA",-Table_Query_from_Mac10[[#This Row],[unit_price]],Table_Query_from_Mac10[[#This Row],[Net Unit]]*Table_Query_from_Mac10[[#This Row],[qty_to_ship]])</f>
        <v>947.84</v>
      </c>
      <c r="O1273" s="47">
        <f>SUMIFS(Summary!C:C,Summary!H:H,Table_Query_from_Mac10[[#This Row],[Juiceoc]])</f>
        <v>0</v>
      </c>
      <c r="P1273" s="47">
        <f>SUMIFS(Summary!D:D,Summary!H:H,Table_Query_from_Mac10[[#This Row],[Juiceoc]])</f>
        <v>0</v>
      </c>
      <c r="Q1273" s="47">
        <f>SUMIFS(Summary!E:E,Summary!H:H,Table_Query_from_Mac10[[#This Row],[Juiceoc]])</f>
        <v>0</v>
      </c>
      <c r="R1273" s="47">
        <f>Table_Query_from_Mac10[[#This Row],[Net Unit]]*(1+Table_Query_from_Mac10[[#This Row],[PriceIncreasebyType]])</f>
        <v>14.81</v>
      </c>
      <c r="S1273" s="47">
        <f>Table_Query_from_Mac10[[#This Row],[UnitPriceFuture]]*Table_Query_from_Mac10[[#This Row],[qtytoShipFuture]]</f>
        <v>947.84</v>
      </c>
      <c r="T1273" s="47">
        <f>ROUND(Table_Query_from_Mac10[[#This Row],[qty_to_ship]]*(1+Table_Query_from_Mac10[[#This Row],[VolumeIncreasebyType]]),0)</f>
        <v>64</v>
      </c>
      <c r="U1273" s="47">
        <f>Table_Query_from_Mac10[[#This Row],[qtytoShipFuture]]*Table_Query_from_Mac10[[#This Row],[Future-cost]]</f>
        <v>448.64</v>
      </c>
      <c r="V1273" s="47">
        <f>Table_Query_from_Mac10[[#This Row],[qtytoShipFuture]]-Table_Query_from_Mac10[[#This Row],[qty_to_ship]]</f>
        <v>0</v>
      </c>
      <c r="W1273" s="47">
        <f>Table_Query_from_Mac10[[#This Row],[UnitPriceFuture]]</f>
        <v>14.81</v>
      </c>
      <c r="X1273" s="47">
        <f>Table_Query_from_Mac10[[#This Row],[Unit Increase]]*Table_Query_from_Mac10[[#This Row],[UnitPriceFuture]]</f>
        <v>0</v>
      </c>
      <c r="Y1273" s="47">
        <f>Table_Query_from_Mac10[[#This Row],[Unit Increase]]*Table_Query_from_Mac10[[#This Row],[Future-cost]]</f>
        <v>0</v>
      </c>
      <c r="Z1273" s="47">
        <f>-(Table_Query_from_Mac10[[#This Row],[Incremental Sales]]+((Table_Query_from_Mac10[[#This Row],[Incremental Sales]]*-(SUM(Summary!$S$8:$S$9)))))*Summary!$S$18</f>
        <v>0</v>
      </c>
      <c r="AA1273" s="47">
        <f>IFERROR(Table_Query_from_Mac10[[#This Row],[Incremental Cost]]/Table_Query_from_Mac10[[#This Row],[Incremental Sales]],0)</f>
        <v>0</v>
      </c>
      <c r="AB1273" s="47">
        <f>IFERROR(Table_Query_from_Mac10[[#This Row],[TotalCostFuture]]/Table_Query_from_Mac10[[#This Row],[totalsalesFuture]],0)</f>
        <v>0.47332883187035785</v>
      </c>
      <c r="AN1273" s="31">
        <v>256</v>
      </c>
      <c r="AO1273">
        <f t="shared" si="38"/>
        <v>64</v>
      </c>
      <c r="AQ1273" s="31">
        <v>42.31</v>
      </c>
      <c r="AR1273">
        <f t="shared" si="39"/>
        <v>14.81</v>
      </c>
    </row>
    <row r="1274" spans="1:44" x14ac:dyDescent="0.25">
      <c r="A1274">
        <v>90126</v>
      </c>
      <c r="B1274">
        <v>5</v>
      </c>
      <c r="C1274" t="s">
        <v>53</v>
      </c>
      <c r="D1274" t="s">
        <v>80</v>
      </c>
      <c r="E1274">
        <v>24</v>
      </c>
      <c r="F1274">
        <v>8.3699999999999992</v>
      </c>
      <c r="G1274">
        <v>17.54</v>
      </c>
      <c r="H1274" s="1">
        <v>44838</v>
      </c>
      <c r="I1274" s="20">
        <v>0</v>
      </c>
      <c r="J1274" s="47">
        <f>Table_Query_from_Mac10[[#This Row],[unit_price]]-(Table_Query_from_Mac10[[#This Row],[unit_price]]*(Table_Query_from_Mac10[[#This Row],[discount_pct]]/100))</f>
        <v>17.54</v>
      </c>
      <c r="K1274" s="47">
        <f>Table_Query_from_Mac10[[#This Row],[unit_cost]]</f>
        <v>8.3699999999999992</v>
      </c>
      <c r="L1274" s="47">
        <f>Table_Query_from_Mac10[[#This Row],[Live-cost]]*(1+Table_Query_from_Mac10[[#This Row],[CogsIncreasebyTYPE]])</f>
        <v>8.3699999999999992</v>
      </c>
      <c r="M1274" s="47">
        <f>Table_Query_from_Mac10[[#This Row],[Live-cost]]*Table_Query_from_Mac10[[#This Row],[qty_to_ship]]</f>
        <v>200.88</v>
      </c>
      <c r="N1274" s="47">
        <f>IF(Table_Query_from_Mac10[[#This Row],[item_no]]="KDA",-Table_Query_from_Mac10[[#This Row],[unit_price]],Table_Query_from_Mac10[[#This Row],[Net Unit]]*Table_Query_from_Mac10[[#This Row],[qty_to_ship]])</f>
        <v>420.96</v>
      </c>
      <c r="O1274" s="47">
        <f>SUMIFS(Summary!C:C,Summary!H:H,Table_Query_from_Mac10[[#This Row],[Juiceoc]])</f>
        <v>0</v>
      </c>
      <c r="P1274" s="47">
        <f>SUMIFS(Summary!D:D,Summary!H:H,Table_Query_from_Mac10[[#This Row],[Juiceoc]])</f>
        <v>0</v>
      </c>
      <c r="Q1274" s="47">
        <f>SUMIFS(Summary!E:E,Summary!H:H,Table_Query_from_Mac10[[#This Row],[Juiceoc]])</f>
        <v>0</v>
      </c>
      <c r="R1274" s="47">
        <f>Table_Query_from_Mac10[[#This Row],[Net Unit]]*(1+Table_Query_from_Mac10[[#This Row],[PriceIncreasebyType]])</f>
        <v>17.54</v>
      </c>
      <c r="S1274" s="47">
        <f>Table_Query_from_Mac10[[#This Row],[UnitPriceFuture]]*Table_Query_from_Mac10[[#This Row],[qtytoShipFuture]]</f>
        <v>420.96</v>
      </c>
      <c r="T1274" s="47">
        <f>ROUND(Table_Query_from_Mac10[[#This Row],[qty_to_ship]]*(1+Table_Query_from_Mac10[[#This Row],[VolumeIncreasebyType]]),0)</f>
        <v>24</v>
      </c>
      <c r="U1274" s="47">
        <f>Table_Query_from_Mac10[[#This Row],[qtytoShipFuture]]*Table_Query_from_Mac10[[#This Row],[Future-cost]]</f>
        <v>200.88</v>
      </c>
      <c r="V1274" s="47">
        <f>Table_Query_from_Mac10[[#This Row],[qtytoShipFuture]]-Table_Query_from_Mac10[[#This Row],[qty_to_ship]]</f>
        <v>0</v>
      </c>
      <c r="W1274" s="47">
        <f>Table_Query_from_Mac10[[#This Row],[UnitPriceFuture]]</f>
        <v>17.54</v>
      </c>
      <c r="X1274" s="47">
        <f>Table_Query_from_Mac10[[#This Row],[Unit Increase]]*Table_Query_from_Mac10[[#This Row],[UnitPriceFuture]]</f>
        <v>0</v>
      </c>
      <c r="Y1274" s="47">
        <f>Table_Query_from_Mac10[[#This Row],[Unit Increase]]*Table_Query_from_Mac10[[#This Row],[Future-cost]]</f>
        <v>0</v>
      </c>
      <c r="Z1274" s="47">
        <f>-(Table_Query_from_Mac10[[#This Row],[Incremental Sales]]+((Table_Query_from_Mac10[[#This Row],[Incremental Sales]]*-(SUM(Summary!$S$8:$S$9)))))*Summary!$S$18</f>
        <v>0</v>
      </c>
      <c r="AA1274" s="47">
        <f>IFERROR(Table_Query_from_Mac10[[#This Row],[Incremental Cost]]/Table_Query_from_Mac10[[#This Row],[Incremental Sales]],0)</f>
        <v>0</v>
      </c>
      <c r="AB1274" s="47">
        <f>IFERROR(Table_Query_from_Mac10[[#This Row],[TotalCostFuture]]/Table_Query_from_Mac10[[#This Row],[totalsalesFuture]],0)</f>
        <v>0.47719498289623719</v>
      </c>
      <c r="AN1274" s="30">
        <v>96</v>
      </c>
      <c r="AO1274">
        <f t="shared" si="38"/>
        <v>24</v>
      </c>
      <c r="AQ1274" s="30">
        <v>50.12</v>
      </c>
      <c r="AR1274">
        <f t="shared" si="39"/>
        <v>17.54</v>
      </c>
    </row>
    <row r="1275" spans="1:44" x14ac:dyDescent="0.25">
      <c r="A1275">
        <v>90126</v>
      </c>
      <c r="B1275">
        <v>6</v>
      </c>
      <c r="C1275" t="s">
        <v>53</v>
      </c>
      <c r="D1275" t="s">
        <v>80</v>
      </c>
      <c r="E1275">
        <v>18</v>
      </c>
      <c r="F1275">
        <v>9.77</v>
      </c>
      <c r="G1275">
        <v>20.86</v>
      </c>
      <c r="H1275" s="1">
        <v>44838</v>
      </c>
      <c r="I1275" s="20">
        <v>0</v>
      </c>
      <c r="J1275" s="47">
        <f>Table_Query_from_Mac10[[#This Row],[unit_price]]-(Table_Query_from_Mac10[[#This Row],[unit_price]]*(Table_Query_from_Mac10[[#This Row],[discount_pct]]/100))</f>
        <v>20.86</v>
      </c>
      <c r="K1275" s="47">
        <f>Table_Query_from_Mac10[[#This Row],[unit_cost]]</f>
        <v>9.77</v>
      </c>
      <c r="L1275" s="47">
        <f>Table_Query_from_Mac10[[#This Row],[Live-cost]]*(1+Table_Query_from_Mac10[[#This Row],[CogsIncreasebyTYPE]])</f>
        <v>9.77</v>
      </c>
      <c r="M1275" s="47">
        <f>Table_Query_from_Mac10[[#This Row],[Live-cost]]*Table_Query_from_Mac10[[#This Row],[qty_to_ship]]</f>
        <v>175.85999999999999</v>
      </c>
      <c r="N1275" s="47">
        <f>IF(Table_Query_from_Mac10[[#This Row],[item_no]]="KDA",-Table_Query_from_Mac10[[#This Row],[unit_price]],Table_Query_from_Mac10[[#This Row],[Net Unit]]*Table_Query_from_Mac10[[#This Row],[qty_to_ship]])</f>
        <v>375.48</v>
      </c>
      <c r="O1275" s="47">
        <f>SUMIFS(Summary!C:C,Summary!H:H,Table_Query_from_Mac10[[#This Row],[Juiceoc]])</f>
        <v>0</v>
      </c>
      <c r="P1275" s="47">
        <f>SUMIFS(Summary!D:D,Summary!H:H,Table_Query_from_Mac10[[#This Row],[Juiceoc]])</f>
        <v>0</v>
      </c>
      <c r="Q1275" s="47">
        <f>SUMIFS(Summary!E:E,Summary!H:H,Table_Query_from_Mac10[[#This Row],[Juiceoc]])</f>
        <v>0</v>
      </c>
      <c r="R1275" s="47">
        <f>Table_Query_from_Mac10[[#This Row],[Net Unit]]*(1+Table_Query_from_Mac10[[#This Row],[PriceIncreasebyType]])</f>
        <v>20.86</v>
      </c>
      <c r="S1275" s="47">
        <f>Table_Query_from_Mac10[[#This Row],[UnitPriceFuture]]*Table_Query_from_Mac10[[#This Row],[qtytoShipFuture]]</f>
        <v>375.48</v>
      </c>
      <c r="T1275" s="47">
        <f>ROUND(Table_Query_from_Mac10[[#This Row],[qty_to_ship]]*(1+Table_Query_from_Mac10[[#This Row],[VolumeIncreasebyType]]),0)</f>
        <v>18</v>
      </c>
      <c r="U1275" s="47">
        <f>Table_Query_from_Mac10[[#This Row],[qtytoShipFuture]]*Table_Query_from_Mac10[[#This Row],[Future-cost]]</f>
        <v>175.85999999999999</v>
      </c>
      <c r="V1275" s="47">
        <f>Table_Query_from_Mac10[[#This Row],[qtytoShipFuture]]-Table_Query_from_Mac10[[#This Row],[qty_to_ship]]</f>
        <v>0</v>
      </c>
      <c r="W1275" s="47">
        <f>Table_Query_from_Mac10[[#This Row],[UnitPriceFuture]]</f>
        <v>20.86</v>
      </c>
      <c r="X1275" s="47">
        <f>Table_Query_from_Mac10[[#This Row],[Unit Increase]]*Table_Query_from_Mac10[[#This Row],[UnitPriceFuture]]</f>
        <v>0</v>
      </c>
      <c r="Y1275" s="47">
        <f>Table_Query_from_Mac10[[#This Row],[Unit Increase]]*Table_Query_from_Mac10[[#This Row],[Future-cost]]</f>
        <v>0</v>
      </c>
      <c r="Z1275" s="47">
        <f>-(Table_Query_from_Mac10[[#This Row],[Incremental Sales]]+((Table_Query_from_Mac10[[#This Row],[Incremental Sales]]*-(SUM(Summary!$S$8:$S$9)))))*Summary!$S$18</f>
        <v>0</v>
      </c>
      <c r="AA1275" s="47">
        <f>IFERROR(Table_Query_from_Mac10[[#This Row],[Incremental Cost]]/Table_Query_from_Mac10[[#This Row],[Incremental Sales]],0)</f>
        <v>0</v>
      </c>
      <c r="AB1275" s="47">
        <f>IFERROR(Table_Query_from_Mac10[[#This Row],[TotalCostFuture]]/Table_Query_from_Mac10[[#This Row],[totalsalesFuture]],0)</f>
        <v>0.46836049856184075</v>
      </c>
      <c r="AN1275" s="31">
        <v>72</v>
      </c>
      <c r="AO1275">
        <f t="shared" si="38"/>
        <v>18</v>
      </c>
      <c r="AQ1275" s="31">
        <v>59.59</v>
      </c>
      <c r="AR1275">
        <f t="shared" si="39"/>
        <v>20.86</v>
      </c>
    </row>
    <row r="1276" spans="1:44" x14ac:dyDescent="0.25">
      <c r="A1276">
        <v>90126</v>
      </c>
      <c r="B1276">
        <v>7</v>
      </c>
      <c r="C1276" t="s">
        <v>53</v>
      </c>
      <c r="D1276" t="s">
        <v>80</v>
      </c>
      <c r="E1276">
        <v>6</v>
      </c>
      <c r="F1276">
        <v>11.16</v>
      </c>
      <c r="G1276">
        <v>24.22</v>
      </c>
      <c r="H1276" s="1">
        <v>44838</v>
      </c>
      <c r="I1276" s="20">
        <v>0</v>
      </c>
      <c r="J1276" s="47">
        <f>Table_Query_from_Mac10[[#This Row],[unit_price]]-(Table_Query_from_Mac10[[#This Row],[unit_price]]*(Table_Query_from_Mac10[[#This Row],[discount_pct]]/100))</f>
        <v>24.22</v>
      </c>
      <c r="K1276" s="47">
        <f>Table_Query_from_Mac10[[#This Row],[unit_cost]]</f>
        <v>11.16</v>
      </c>
      <c r="L1276" s="47">
        <f>Table_Query_from_Mac10[[#This Row],[Live-cost]]*(1+Table_Query_from_Mac10[[#This Row],[CogsIncreasebyTYPE]])</f>
        <v>11.16</v>
      </c>
      <c r="M1276" s="47">
        <f>Table_Query_from_Mac10[[#This Row],[Live-cost]]*Table_Query_from_Mac10[[#This Row],[qty_to_ship]]</f>
        <v>66.960000000000008</v>
      </c>
      <c r="N1276" s="47">
        <f>IF(Table_Query_from_Mac10[[#This Row],[item_no]]="KDA",-Table_Query_from_Mac10[[#This Row],[unit_price]],Table_Query_from_Mac10[[#This Row],[Net Unit]]*Table_Query_from_Mac10[[#This Row],[qty_to_ship]])</f>
        <v>145.32</v>
      </c>
      <c r="O1276" s="47">
        <f>SUMIFS(Summary!C:C,Summary!H:H,Table_Query_from_Mac10[[#This Row],[Juiceoc]])</f>
        <v>0</v>
      </c>
      <c r="P1276" s="47">
        <f>SUMIFS(Summary!D:D,Summary!H:H,Table_Query_from_Mac10[[#This Row],[Juiceoc]])</f>
        <v>0</v>
      </c>
      <c r="Q1276" s="47">
        <f>SUMIFS(Summary!E:E,Summary!H:H,Table_Query_from_Mac10[[#This Row],[Juiceoc]])</f>
        <v>0</v>
      </c>
      <c r="R1276" s="47">
        <f>Table_Query_from_Mac10[[#This Row],[Net Unit]]*(1+Table_Query_from_Mac10[[#This Row],[PriceIncreasebyType]])</f>
        <v>24.22</v>
      </c>
      <c r="S1276" s="47">
        <f>Table_Query_from_Mac10[[#This Row],[UnitPriceFuture]]*Table_Query_from_Mac10[[#This Row],[qtytoShipFuture]]</f>
        <v>145.32</v>
      </c>
      <c r="T1276" s="47">
        <f>ROUND(Table_Query_from_Mac10[[#This Row],[qty_to_ship]]*(1+Table_Query_from_Mac10[[#This Row],[VolumeIncreasebyType]]),0)</f>
        <v>6</v>
      </c>
      <c r="U1276" s="47">
        <f>Table_Query_from_Mac10[[#This Row],[qtytoShipFuture]]*Table_Query_from_Mac10[[#This Row],[Future-cost]]</f>
        <v>66.960000000000008</v>
      </c>
      <c r="V1276" s="47">
        <f>Table_Query_from_Mac10[[#This Row],[qtytoShipFuture]]-Table_Query_from_Mac10[[#This Row],[qty_to_ship]]</f>
        <v>0</v>
      </c>
      <c r="W1276" s="47">
        <f>Table_Query_from_Mac10[[#This Row],[UnitPriceFuture]]</f>
        <v>24.22</v>
      </c>
      <c r="X1276" s="47">
        <f>Table_Query_from_Mac10[[#This Row],[Unit Increase]]*Table_Query_from_Mac10[[#This Row],[UnitPriceFuture]]</f>
        <v>0</v>
      </c>
      <c r="Y1276" s="47">
        <f>Table_Query_from_Mac10[[#This Row],[Unit Increase]]*Table_Query_from_Mac10[[#This Row],[Future-cost]]</f>
        <v>0</v>
      </c>
      <c r="Z1276" s="47">
        <f>-(Table_Query_from_Mac10[[#This Row],[Incremental Sales]]+((Table_Query_from_Mac10[[#This Row],[Incremental Sales]]*-(SUM(Summary!$S$8:$S$9)))))*Summary!$S$18</f>
        <v>0</v>
      </c>
      <c r="AA1276" s="47">
        <f>IFERROR(Table_Query_from_Mac10[[#This Row],[Incremental Cost]]/Table_Query_from_Mac10[[#This Row],[Incremental Sales]],0)</f>
        <v>0</v>
      </c>
      <c r="AB1276" s="47">
        <f>IFERROR(Table_Query_from_Mac10[[#This Row],[TotalCostFuture]]/Table_Query_from_Mac10[[#This Row],[totalsalesFuture]],0)</f>
        <v>0.46077621800165158</v>
      </c>
      <c r="AN1276" s="30">
        <v>24</v>
      </c>
      <c r="AO1276">
        <f t="shared" si="38"/>
        <v>6</v>
      </c>
      <c r="AQ1276" s="30">
        <v>69.209999999999994</v>
      </c>
      <c r="AR1276">
        <f t="shared" si="39"/>
        <v>24.22</v>
      </c>
    </row>
    <row r="1277" spans="1:44" x14ac:dyDescent="0.25">
      <c r="A1277">
        <v>90126</v>
      </c>
      <c r="B1277">
        <v>8</v>
      </c>
      <c r="C1277" t="s">
        <v>53</v>
      </c>
      <c r="D1277" t="s">
        <v>80</v>
      </c>
      <c r="E1277">
        <v>4</v>
      </c>
      <c r="F1277">
        <v>12.77</v>
      </c>
      <c r="G1277">
        <v>27.84</v>
      </c>
      <c r="H1277" s="1">
        <v>44838</v>
      </c>
      <c r="I1277" s="20">
        <v>0</v>
      </c>
      <c r="J1277" s="47">
        <f>Table_Query_from_Mac10[[#This Row],[unit_price]]-(Table_Query_from_Mac10[[#This Row],[unit_price]]*(Table_Query_from_Mac10[[#This Row],[discount_pct]]/100))</f>
        <v>27.84</v>
      </c>
      <c r="K1277" s="47">
        <f>Table_Query_from_Mac10[[#This Row],[unit_cost]]</f>
        <v>12.77</v>
      </c>
      <c r="L1277" s="47">
        <f>Table_Query_from_Mac10[[#This Row],[Live-cost]]*(1+Table_Query_from_Mac10[[#This Row],[CogsIncreasebyTYPE]])</f>
        <v>12.77</v>
      </c>
      <c r="M1277" s="47">
        <f>Table_Query_from_Mac10[[#This Row],[Live-cost]]*Table_Query_from_Mac10[[#This Row],[qty_to_ship]]</f>
        <v>51.08</v>
      </c>
      <c r="N1277" s="47">
        <f>IF(Table_Query_from_Mac10[[#This Row],[item_no]]="KDA",-Table_Query_from_Mac10[[#This Row],[unit_price]],Table_Query_from_Mac10[[#This Row],[Net Unit]]*Table_Query_from_Mac10[[#This Row],[qty_to_ship]])</f>
        <v>111.36</v>
      </c>
      <c r="O1277" s="47">
        <f>SUMIFS(Summary!C:C,Summary!H:H,Table_Query_from_Mac10[[#This Row],[Juiceoc]])</f>
        <v>0</v>
      </c>
      <c r="P1277" s="47">
        <f>SUMIFS(Summary!D:D,Summary!H:H,Table_Query_from_Mac10[[#This Row],[Juiceoc]])</f>
        <v>0</v>
      </c>
      <c r="Q1277" s="47">
        <f>SUMIFS(Summary!E:E,Summary!H:H,Table_Query_from_Mac10[[#This Row],[Juiceoc]])</f>
        <v>0</v>
      </c>
      <c r="R1277" s="47">
        <f>Table_Query_from_Mac10[[#This Row],[Net Unit]]*(1+Table_Query_from_Mac10[[#This Row],[PriceIncreasebyType]])</f>
        <v>27.84</v>
      </c>
      <c r="S1277" s="47">
        <f>Table_Query_from_Mac10[[#This Row],[UnitPriceFuture]]*Table_Query_from_Mac10[[#This Row],[qtytoShipFuture]]</f>
        <v>111.36</v>
      </c>
      <c r="T1277" s="47">
        <f>ROUND(Table_Query_from_Mac10[[#This Row],[qty_to_ship]]*(1+Table_Query_from_Mac10[[#This Row],[VolumeIncreasebyType]]),0)</f>
        <v>4</v>
      </c>
      <c r="U1277" s="47">
        <f>Table_Query_from_Mac10[[#This Row],[qtytoShipFuture]]*Table_Query_from_Mac10[[#This Row],[Future-cost]]</f>
        <v>51.08</v>
      </c>
      <c r="V1277" s="47">
        <f>Table_Query_from_Mac10[[#This Row],[qtytoShipFuture]]-Table_Query_from_Mac10[[#This Row],[qty_to_ship]]</f>
        <v>0</v>
      </c>
      <c r="W1277" s="47">
        <f>Table_Query_from_Mac10[[#This Row],[UnitPriceFuture]]</f>
        <v>27.84</v>
      </c>
      <c r="X1277" s="47">
        <f>Table_Query_from_Mac10[[#This Row],[Unit Increase]]*Table_Query_from_Mac10[[#This Row],[UnitPriceFuture]]</f>
        <v>0</v>
      </c>
      <c r="Y1277" s="47">
        <f>Table_Query_from_Mac10[[#This Row],[Unit Increase]]*Table_Query_from_Mac10[[#This Row],[Future-cost]]</f>
        <v>0</v>
      </c>
      <c r="Z1277" s="47">
        <f>-(Table_Query_from_Mac10[[#This Row],[Incremental Sales]]+((Table_Query_from_Mac10[[#This Row],[Incremental Sales]]*-(SUM(Summary!$S$8:$S$9)))))*Summary!$S$18</f>
        <v>0</v>
      </c>
      <c r="AA1277" s="47">
        <f>IFERROR(Table_Query_from_Mac10[[#This Row],[Incremental Cost]]/Table_Query_from_Mac10[[#This Row],[Incremental Sales]],0)</f>
        <v>0</v>
      </c>
      <c r="AB1277" s="47">
        <f>IFERROR(Table_Query_from_Mac10[[#This Row],[TotalCostFuture]]/Table_Query_from_Mac10[[#This Row],[totalsalesFuture]],0)</f>
        <v>0.45869252873563215</v>
      </c>
      <c r="AN1277" s="31">
        <v>16</v>
      </c>
      <c r="AO1277">
        <f t="shared" si="38"/>
        <v>4</v>
      </c>
      <c r="AQ1277" s="31">
        <v>79.55</v>
      </c>
      <c r="AR1277">
        <f t="shared" si="39"/>
        <v>27.84</v>
      </c>
    </row>
    <row r="1278" spans="1:44" x14ac:dyDescent="0.25">
      <c r="A1278">
        <v>90127</v>
      </c>
      <c r="B1278">
        <v>1</v>
      </c>
      <c r="C1278" t="s">
        <v>86</v>
      </c>
      <c r="D1278" t="s">
        <v>79</v>
      </c>
      <c r="E1278">
        <v>60</v>
      </c>
      <c r="F1278">
        <v>8.59</v>
      </c>
      <c r="G1278">
        <v>18.13</v>
      </c>
      <c r="H1278" s="1">
        <v>44854</v>
      </c>
      <c r="I1278" s="20">
        <v>0</v>
      </c>
      <c r="J1278" s="47">
        <f>Table_Query_from_Mac10[[#This Row],[unit_price]]-(Table_Query_from_Mac10[[#This Row],[unit_price]]*(Table_Query_from_Mac10[[#This Row],[discount_pct]]/100))</f>
        <v>18.13</v>
      </c>
      <c r="K1278" s="47">
        <f>Table_Query_from_Mac10[[#This Row],[unit_cost]]</f>
        <v>8.59</v>
      </c>
      <c r="L1278" s="47">
        <f>Table_Query_from_Mac10[[#This Row],[Live-cost]]*(1+Table_Query_from_Mac10[[#This Row],[CogsIncreasebyTYPE]])</f>
        <v>8.59</v>
      </c>
      <c r="M1278" s="47">
        <f>Table_Query_from_Mac10[[#This Row],[Live-cost]]*Table_Query_from_Mac10[[#This Row],[qty_to_ship]]</f>
        <v>515.4</v>
      </c>
      <c r="N1278" s="47">
        <f>IF(Table_Query_from_Mac10[[#This Row],[item_no]]="KDA",-Table_Query_from_Mac10[[#This Row],[unit_price]],Table_Query_from_Mac10[[#This Row],[Net Unit]]*Table_Query_from_Mac10[[#This Row],[qty_to_ship]])</f>
        <v>1087.8</v>
      </c>
      <c r="O1278" s="47">
        <f>SUMIFS(Summary!C:C,Summary!H:H,Table_Query_from_Mac10[[#This Row],[Juiceoc]])</f>
        <v>0</v>
      </c>
      <c r="P1278" s="47">
        <f>SUMIFS(Summary!D:D,Summary!H:H,Table_Query_from_Mac10[[#This Row],[Juiceoc]])</f>
        <v>0</v>
      </c>
      <c r="Q1278" s="47">
        <f>SUMIFS(Summary!E:E,Summary!H:H,Table_Query_from_Mac10[[#This Row],[Juiceoc]])</f>
        <v>0</v>
      </c>
      <c r="R1278" s="47">
        <f>Table_Query_from_Mac10[[#This Row],[Net Unit]]*(1+Table_Query_from_Mac10[[#This Row],[PriceIncreasebyType]])</f>
        <v>18.13</v>
      </c>
      <c r="S1278" s="47">
        <f>Table_Query_from_Mac10[[#This Row],[UnitPriceFuture]]*Table_Query_from_Mac10[[#This Row],[qtytoShipFuture]]</f>
        <v>1087.8</v>
      </c>
      <c r="T1278" s="47">
        <f>ROUND(Table_Query_from_Mac10[[#This Row],[qty_to_ship]]*(1+Table_Query_from_Mac10[[#This Row],[VolumeIncreasebyType]]),0)</f>
        <v>60</v>
      </c>
      <c r="U1278" s="47">
        <f>Table_Query_from_Mac10[[#This Row],[qtytoShipFuture]]*Table_Query_from_Mac10[[#This Row],[Future-cost]]</f>
        <v>515.4</v>
      </c>
      <c r="V1278" s="47">
        <f>Table_Query_from_Mac10[[#This Row],[qtytoShipFuture]]-Table_Query_from_Mac10[[#This Row],[qty_to_ship]]</f>
        <v>0</v>
      </c>
      <c r="W1278" s="47">
        <f>Table_Query_from_Mac10[[#This Row],[UnitPriceFuture]]</f>
        <v>18.13</v>
      </c>
      <c r="X1278" s="47">
        <f>Table_Query_from_Mac10[[#This Row],[Unit Increase]]*Table_Query_from_Mac10[[#This Row],[UnitPriceFuture]]</f>
        <v>0</v>
      </c>
      <c r="Y1278" s="47">
        <f>Table_Query_from_Mac10[[#This Row],[Unit Increase]]*Table_Query_from_Mac10[[#This Row],[Future-cost]]</f>
        <v>0</v>
      </c>
      <c r="Z1278" s="47">
        <f>-(Table_Query_from_Mac10[[#This Row],[Incremental Sales]]+((Table_Query_from_Mac10[[#This Row],[Incremental Sales]]*-(SUM(Summary!$S$8:$S$9)))))*Summary!$S$18</f>
        <v>0</v>
      </c>
      <c r="AA1278" s="47">
        <f>IFERROR(Table_Query_from_Mac10[[#This Row],[Incremental Cost]]/Table_Query_from_Mac10[[#This Row],[Incremental Sales]],0)</f>
        <v>0</v>
      </c>
      <c r="AB1278" s="47">
        <f>IFERROR(Table_Query_from_Mac10[[#This Row],[TotalCostFuture]]/Table_Query_from_Mac10[[#This Row],[totalsalesFuture]],0)</f>
        <v>0.47380033094318807</v>
      </c>
      <c r="AN1278" s="30">
        <v>240</v>
      </c>
      <c r="AO1278">
        <f t="shared" si="38"/>
        <v>60</v>
      </c>
      <c r="AQ1278" s="30">
        <v>51.81</v>
      </c>
      <c r="AR1278">
        <f t="shared" si="39"/>
        <v>18.13</v>
      </c>
    </row>
    <row r="1279" spans="1:44" x14ac:dyDescent="0.25">
      <c r="A1279">
        <v>90127</v>
      </c>
      <c r="B1279">
        <v>2</v>
      </c>
      <c r="C1279" t="s">
        <v>86</v>
      </c>
      <c r="D1279" t="s">
        <v>79</v>
      </c>
      <c r="E1279">
        <v>27</v>
      </c>
      <c r="F1279">
        <v>10.039999999999999</v>
      </c>
      <c r="G1279">
        <v>22.34</v>
      </c>
      <c r="H1279" s="1">
        <v>44854</v>
      </c>
      <c r="I1279" s="20">
        <v>0</v>
      </c>
      <c r="J1279" s="47">
        <f>Table_Query_from_Mac10[[#This Row],[unit_price]]-(Table_Query_from_Mac10[[#This Row],[unit_price]]*(Table_Query_from_Mac10[[#This Row],[discount_pct]]/100))</f>
        <v>22.34</v>
      </c>
      <c r="K1279" s="47">
        <f>Table_Query_from_Mac10[[#This Row],[unit_cost]]</f>
        <v>10.039999999999999</v>
      </c>
      <c r="L1279" s="47">
        <f>Table_Query_from_Mac10[[#This Row],[Live-cost]]*(1+Table_Query_from_Mac10[[#This Row],[CogsIncreasebyTYPE]])</f>
        <v>10.039999999999999</v>
      </c>
      <c r="M1279" s="47">
        <f>Table_Query_from_Mac10[[#This Row],[Live-cost]]*Table_Query_from_Mac10[[#This Row],[qty_to_ship]]</f>
        <v>271.08</v>
      </c>
      <c r="N1279" s="47">
        <f>IF(Table_Query_from_Mac10[[#This Row],[item_no]]="KDA",-Table_Query_from_Mac10[[#This Row],[unit_price]],Table_Query_from_Mac10[[#This Row],[Net Unit]]*Table_Query_from_Mac10[[#This Row],[qty_to_ship]])</f>
        <v>603.17999999999995</v>
      </c>
      <c r="O1279" s="47">
        <f>SUMIFS(Summary!C:C,Summary!H:H,Table_Query_from_Mac10[[#This Row],[Juiceoc]])</f>
        <v>0</v>
      </c>
      <c r="P1279" s="47">
        <f>SUMIFS(Summary!D:D,Summary!H:H,Table_Query_from_Mac10[[#This Row],[Juiceoc]])</f>
        <v>0</v>
      </c>
      <c r="Q1279" s="47">
        <f>SUMIFS(Summary!E:E,Summary!H:H,Table_Query_from_Mac10[[#This Row],[Juiceoc]])</f>
        <v>0</v>
      </c>
      <c r="R1279" s="47">
        <f>Table_Query_from_Mac10[[#This Row],[Net Unit]]*(1+Table_Query_from_Mac10[[#This Row],[PriceIncreasebyType]])</f>
        <v>22.34</v>
      </c>
      <c r="S1279" s="47">
        <f>Table_Query_from_Mac10[[#This Row],[UnitPriceFuture]]*Table_Query_from_Mac10[[#This Row],[qtytoShipFuture]]</f>
        <v>603.17999999999995</v>
      </c>
      <c r="T1279" s="47">
        <f>ROUND(Table_Query_from_Mac10[[#This Row],[qty_to_ship]]*(1+Table_Query_from_Mac10[[#This Row],[VolumeIncreasebyType]]),0)</f>
        <v>27</v>
      </c>
      <c r="U1279" s="47">
        <f>Table_Query_from_Mac10[[#This Row],[qtytoShipFuture]]*Table_Query_from_Mac10[[#This Row],[Future-cost]]</f>
        <v>271.08</v>
      </c>
      <c r="V1279" s="47">
        <f>Table_Query_from_Mac10[[#This Row],[qtytoShipFuture]]-Table_Query_from_Mac10[[#This Row],[qty_to_ship]]</f>
        <v>0</v>
      </c>
      <c r="W1279" s="47">
        <f>Table_Query_from_Mac10[[#This Row],[UnitPriceFuture]]</f>
        <v>22.34</v>
      </c>
      <c r="X1279" s="47">
        <f>Table_Query_from_Mac10[[#This Row],[Unit Increase]]*Table_Query_from_Mac10[[#This Row],[UnitPriceFuture]]</f>
        <v>0</v>
      </c>
      <c r="Y1279" s="47">
        <f>Table_Query_from_Mac10[[#This Row],[Unit Increase]]*Table_Query_from_Mac10[[#This Row],[Future-cost]]</f>
        <v>0</v>
      </c>
      <c r="Z1279" s="47">
        <f>-(Table_Query_from_Mac10[[#This Row],[Incremental Sales]]+((Table_Query_from_Mac10[[#This Row],[Incremental Sales]]*-(SUM(Summary!$S$8:$S$9)))))*Summary!$S$18</f>
        <v>0</v>
      </c>
      <c r="AA1279" s="47">
        <f>IFERROR(Table_Query_from_Mac10[[#This Row],[Incremental Cost]]/Table_Query_from_Mac10[[#This Row],[Incremental Sales]],0)</f>
        <v>0</v>
      </c>
      <c r="AB1279" s="47">
        <f>IFERROR(Table_Query_from_Mac10[[#This Row],[TotalCostFuture]]/Table_Query_from_Mac10[[#This Row],[totalsalesFuture]],0)</f>
        <v>0.44941808415398388</v>
      </c>
      <c r="AN1279" s="31">
        <v>108</v>
      </c>
      <c r="AO1279">
        <f t="shared" si="38"/>
        <v>27</v>
      </c>
      <c r="AQ1279" s="31">
        <v>63.84</v>
      </c>
      <c r="AR1279">
        <f t="shared" si="39"/>
        <v>22.34</v>
      </c>
    </row>
    <row r="1280" spans="1:44" x14ac:dyDescent="0.25">
      <c r="A1280">
        <v>90127</v>
      </c>
      <c r="B1280">
        <v>3</v>
      </c>
      <c r="C1280" t="s">
        <v>86</v>
      </c>
      <c r="D1280" t="s">
        <v>79</v>
      </c>
      <c r="E1280">
        <v>24</v>
      </c>
      <c r="F1280">
        <v>11.48</v>
      </c>
      <c r="G1280">
        <v>26.51</v>
      </c>
      <c r="H1280" s="1">
        <v>44854</v>
      </c>
      <c r="I1280" s="20">
        <v>0</v>
      </c>
      <c r="J1280" s="47">
        <f>Table_Query_from_Mac10[[#This Row],[unit_price]]-(Table_Query_from_Mac10[[#This Row],[unit_price]]*(Table_Query_from_Mac10[[#This Row],[discount_pct]]/100))</f>
        <v>26.51</v>
      </c>
      <c r="K1280" s="47">
        <f>Table_Query_from_Mac10[[#This Row],[unit_cost]]</f>
        <v>11.48</v>
      </c>
      <c r="L1280" s="47">
        <f>Table_Query_from_Mac10[[#This Row],[Live-cost]]*(1+Table_Query_from_Mac10[[#This Row],[CogsIncreasebyTYPE]])</f>
        <v>11.48</v>
      </c>
      <c r="M1280" s="47">
        <f>Table_Query_from_Mac10[[#This Row],[Live-cost]]*Table_Query_from_Mac10[[#This Row],[qty_to_ship]]</f>
        <v>275.52</v>
      </c>
      <c r="N1280" s="47">
        <f>IF(Table_Query_from_Mac10[[#This Row],[item_no]]="KDA",-Table_Query_from_Mac10[[#This Row],[unit_price]],Table_Query_from_Mac10[[#This Row],[Net Unit]]*Table_Query_from_Mac10[[#This Row],[qty_to_ship]])</f>
        <v>636.24</v>
      </c>
      <c r="O1280" s="47">
        <f>SUMIFS(Summary!C:C,Summary!H:H,Table_Query_from_Mac10[[#This Row],[Juiceoc]])</f>
        <v>0</v>
      </c>
      <c r="P1280" s="47">
        <f>SUMIFS(Summary!D:D,Summary!H:H,Table_Query_from_Mac10[[#This Row],[Juiceoc]])</f>
        <v>0</v>
      </c>
      <c r="Q1280" s="47">
        <f>SUMIFS(Summary!E:E,Summary!H:H,Table_Query_from_Mac10[[#This Row],[Juiceoc]])</f>
        <v>0</v>
      </c>
      <c r="R1280" s="47">
        <f>Table_Query_from_Mac10[[#This Row],[Net Unit]]*(1+Table_Query_from_Mac10[[#This Row],[PriceIncreasebyType]])</f>
        <v>26.51</v>
      </c>
      <c r="S1280" s="47">
        <f>Table_Query_from_Mac10[[#This Row],[UnitPriceFuture]]*Table_Query_from_Mac10[[#This Row],[qtytoShipFuture]]</f>
        <v>636.24</v>
      </c>
      <c r="T1280" s="47">
        <f>ROUND(Table_Query_from_Mac10[[#This Row],[qty_to_ship]]*(1+Table_Query_from_Mac10[[#This Row],[VolumeIncreasebyType]]),0)</f>
        <v>24</v>
      </c>
      <c r="U1280" s="47">
        <f>Table_Query_from_Mac10[[#This Row],[qtytoShipFuture]]*Table_Query_from_Mac10[[#This Row],[Future-cost]]</f>
        <v>275.52</v>
      </c>
      <c r="V1280" s="47">
        <f>Table_Query_from_Mac10[[#This Row],[qtytoShipFuture]]-Table_Query_from_Mac10[[#This Row],[qty_to_ship]]</f>
        <v>0</v>
      </c>
      <c r="W1280" s="47">
        <f>Table_Query_from_Mac10[[#This Row],[UnitPriceFuture]]</f>
        <v>26.51</v>
      </c>
      <c r="X1280" s="47">
        <f>Table_Query_from_Mac10[[#This Row],[Unit Increase]]*Table_Query_from_Mac10[[#This Row],[UnitPriceFuture]]</f>
        <v>0</v>
      </c>
      <c r="Y1280" s="47">
        <f>Table_Query_from_Mac10[[#This Row],[Unit Increase]]*Table_Query_from_Mac10[[#This Row],[Future-cost]]</f>
        <v>0</v>
      </c>
      <c r="Z1280" s="47">
        <f>-(Table_Query_from_Mac10[[#This Row],[Incremental Sales]]+((Table_Query_from_Mac10[[#This Row],[Incremental Sales]]*-(SUM(Summary!$S$8:$S$9)))))*Summary!$S$18</f>
        <v>0</v>
      </c>
      <c r="AA1280" s="47">
        <f>IFERROR(Table_Query_from_Mac10[[#This Row],[Incremental Cost]]/Table_Query_from_Mac10[[#This Row],[Incremental Sales]],0)</f>
        <v>0</v>
      </c>
      <c r="AB1280" s="47">
        <f>IFERROR(Table_Query_from_Mac10[[#This Row],[TotalCostFuture]]/Table_Query_from_Mac10[[#This Row],[totalsalesFuture]],0)</f>
        <v>0.43304413428894756</v>
      </c>
      <c r="AN1280" s="30">
        <v>96</v>
      </c>
      <c r="AO1280">
        <f t="shared" si="38"/>
        <v>24</v>
      </c>
      <c r="AQ1280" s="30">
        <v>75.739999999999995</v>
      </c>
      <c r="AR1280">
        <f t="shared" si="39"/>
        <v>26.51</v>
      </c>
    </row>
    <row r="1281" spans="1:44" x14ac:dyDescent="0.25">
      <c r="A1281">
        <v>90127</v>
      </c>
      <c r="B1281">
        <v>4</v>
      </c>
      <c r="C1281" t="s">
        <v>86</v>
      </c>
      <c r="D1281" t="s">
        <v>79</v>
      </c>
      <c r="E1281">
        <v>8</v>
      </c>
      <c r="F1281">
        <v>13.1</v>
      </c>
      <c r="G1281">
        <v>31.58</v>
      </c>
      <c r="H1281" s="1">
        <v>44854</v>
      </c>
      <c r="I1281" s="20">
        <v>0</v>
      </c>
      <c r="J1281" s="47">
        <f>Table_Query_from_Mac10[[#This Row],[unit_price]]-(Table_Query_from_Mac10[[#This Row],[unit_price]]*(Table_Query_from_Mac10[[#This Row],[discount_pct]]/100))</f>
        <v>31.58</v>
      </c>
      <c r="K1281" s="47">
        <f>Table_Query_from_Mac10[[#This Row],[unit_cost]]</f>
        <v>13.1</v>
      </c>
      <c r="L1281" s="47">
        <f>Table_Query_from_Mac10[[#This Row],[Live-cost]]*(1+Table_Query_from_Mac10[[#This Row],[CogsIncreasebyTYPE]])</f>
        <v>13.1</v>
      </c>
      <c r="M1281" s="47">
        <f>Table_Query_from_Mac10[[#This Row],[Live-cost]]*Table_Query_from_Mac10[[#This Row],[qty_to_ship]]</f>
        <v>104.8</v>
      </c>
      <c r="N1281" s="47">
        <f>IF(Table_Query_from_Mac10[[#This Row],[item_no]]="KDA",-Table_Query_from_Mac10[[#This Row],[unit_price]],Table_Query_from_Mac10[[#This Row],[Net Unit]]*Table_Query_from_Mac10[[#This Row],[qty_to_ship]])</f>
        <v>252.64</v>
      </c>
      <c r="O1281" s="47">
        <f>SUMIFS(Summary!C:C,Summary!H:H,Table_Query_from_Mac10[[#This Row],[Juiceoc]])</f>
        <v>0</v>
      </c>
      <c r="P1281" s="47">
        <f>SUMIFS(Summary!D:D,Summary!H:H,Table_Query_from_Mac10[[#This Row],[Juiceoc]])</f>
        <v>0</v>
      </c>
      <c r="Q1281" s="47">
        <f>SUMIFS(Summary!E:E,Summary!H:H,Table_Query_from_Mac10[[#This Row],[Juiceoc]])</f>
        <v>0</v>
      </c>
      <c r="R1281" s="47">
        <f>Table_Query_from_Mac10[[#This Row],[Net Unit]]*(1+Table_Query_from_Mac10[[#This Row],[PriceIncreasebyType]])</f>
        <v>31.58</v>
      </c>
      <c r="S1281" s="47">
        <f>Table_Query_from_Mac10[[#This Row],[UnitPriceFuture]]*Table_Query_from_Mac10[[#This Row],[qtytoShipFuture]]</f>
        <v>252.64</v>
      </c>
      <c r="T1281" s="47">
        <f>ROUND(Table_Query_from_Mac10[[#This Row],[qty_to_ship]]*(1+Table_Query_from_Mac10[[#This Row],[VolumeIncreasebyType]]),0)</f>
        <v>8</v>
      </c>
      <c r="U1281" s="47">
        <f>Table_Query_from_Mac10[[#This Row],[qtytoShipFuture]]*Table_Query_from_Mac10[[#This Row],[Future-cost]]</f>
        <v>104.8</v>
      </c>
      <c r="V1281" s="47">
        <f>Table_Query_from_Mac10[[#This Row],[qtytoShipFuture]]-Table_Query_from_Mac10[[#This Row],[qty_to_ship]]</f>
        <v>0</v>
      </c>
      <c r="W1281" s="47">
        <f>Table_Query_from_Mac10[[#This Row],[UnitPriceFuture]]</f>
        <v>31.58</v>
      </c>
      <c r="X1281" s="47">
        <f>Table_Query_from_Mac10[[#This Row],[Unit Increase]]*Table_Query_from_Mac10[[#This Row],[UnitPriceFuture]]</f>
        <v>0</v>
      </c>
      <c r="Y1281" s="47">
        <f>Table_Query_from_Mac10[[#This Row],[Unit Increase]]*Table_Query_from_Mac10[[#This Row],[Future-cost]]</f>
        <v>0</v>
      </c>
      <c r="Z1281" s="47">
        <f>-(Table_Query_from_Mac10[[#This Row],[Incremental Sales]]+((Table_Query_from_Mac10[[#This Row],[Incremental Sales]]*-(SUM(Summary!$S$8:$S$9)))))*Summary!$S$18</f>
        <v>0</v>
      </c>
      <c r="AA1281" s="47">
        <f>IFERROR(Table_Query_from_Mac10[[#This Row],[Incremental Cost]]/Table_Query_from_Mac10[[#This Row],[Incremental Sales]],0)</f>
        <v>0</v>
      </c>
      <c r="AB1281" s="47">
        <f>IFERROR(Table_Query_from_Mac10[[#This Row],[TotalCostFuture]]/Table_Query_from_Mac10[[#This Row],[totalsalesFuture]],0)</f>
        <v>0.41481950601646611</v>
      </c>
      <c r="AN1281" s="31">
        <v>32</v>
      </c>
      <c r="AO1281">
        <f t="shared" si="38"/>
        <v>8</v>
      </c>
      <c r="AQ1281" s="31">
        <v>90.23</v>
      </c>
      <c r="AR1281">
        <f t="shared" si="39"/>
        <v>31.58</v>
      </c>
    </row>
    <row r="1282" spans="1:44" x14ac:dyDescent="0.25">
      <c r="A1282">
        <v>90127</v>
      </c>
      <c r="B1282">
        <v>5</v>
      </c>
      <c r="C1282" t="s">
        <v>86</v>
      </c>
      <c r="D1282" t="s">
        <v>79</v>
      </c>
      <c r="E1282">
        <v>4</v>
      </c>
      <c r="F1282">
        <v>15.07</v>
      </c>
      <c r="G1282">
        <v>37.46</v>
      </c>
      <c r="H1282" s="1">
        <v>44854</v>
      </c>
      <c r="I1282" s="20">
        <v>0</v>
      </c>
      <c r="J1282" s="47">
        <f>Table_Query_from_Mac10[[#This Row],[unit_price]]-(Table_Query_from_Mac10[[#This Row],[unit_price]]*(Table_Query_from_Mac10[[#This Row],[discount_pct]]/100))</f>
        <v>37.46</v>
      </c>
      <c r="K1282" s="47">
        <f>Table_Query_from_Mac10[[#This Row],[unit_cost]]</f>
        <v>15.07</v>
      </c>
      <c r="L1282" s="47">
        <f>Table_Query_from_Mac10[[#This Row],[Live-cost]]*(1+Table_Query_from_Mac10[[#This Row],[CogsIncreasebyTYPE]])</f>
        <v>15.07</v>
      </c>
      <c r="M1282" s="47">
        <f>Table_Query_from_Mac10[[#This Row],[Live-cost]]*Table_Query_from_Mac10[[#This Row],[qty_to_ship]]</f>
        <v>60.28</v>
      </c>
      <c r="N1282" s="47">
        <f>IF(Table_Query_from_Mac10[[#This Row],[item_no]]="KDA",-Table_Query_from_Mac10[[#This Row],[unit_price]],Table_Query_from_Mac10[[#This Row],[Net Unit]]*Table_Query_from_Mac10[[#This Row],[qty_to_ship]])</f>
        <v>149.84</v>
      </c>
      <c r="O1282" s="47">
        <f>SUMIFS(Summary!C:C,Summary!H:H,Table_Query_from_Mac10[[#This Row],[Juiceoc]])</f>
        <v>0</v>
      </c>
      <c r="P1282" s="47">
        <f>SUMIFS(Summary!D:D,Summary!H:H,Table_Query_from_Mac10[[#This Row],[Juiceoc]])</f>
        <v>0</v>
      </c>
      <c r="Q1282" s="47">
        <f>SUMIFS(Summary!E:E,Summary!H:H,Table_Query_from_Mac10[[#This Row],[Juiceoc]])</f>
        <v>0</v>
      </c>
      <c r="R1282" s="47">
        <f>Table_Query_from_Mac10[[#This Row],[Net Unit]]*(1+Table_Query_from_Mac10[[#This Row],[PriceIncreasebyType]])</f>
        <v>37.46</v>
      </c>
      <c r="S1282" s="47">
        <f>Table_Query_from_Mac10[[#This Row],[UnitPriceFuture]]*Table_Query_from_Mac10[[#This Row],[qtytoShipFuture]]</f>
        <v>149.84</v>
      </c>
      <c r="T1282" s="47">
        <f>ROUND(Table_Query_from_Mac10[[#This Row],[qty_to_ship]]*(1+Table_Query_from_Mac10[[#This Row],[VolumeIncreasebyType]]),0)</f>
        <v>4</v>
      </c>
      <c r="U1282" s="47">
        <f>Table_Query_from_Mac10[[#This Row],[qtytoShipFuture]]*Table_Query_from_Mac10[[#This Row],[Future-cost]]</f>
        <v>60.28</v>
      </c>
      <c r="V1282" s="47">
        <f>Table_Query_from_Mac10[[#This Row],[qtytoShipFuture]]-Table_Query_from_Mac10[[#This Row],[qty_to_ship]]</f>
        <v>0</v>
      </c>
      <c r="W1282" s="47">
        <f>Table_Query_from_Mac10[[#This Row],[UnitPriceFuture]]</f>
        <v>37.46</v>
      </c>
      <c r="X1282" s="47">
        <f>Table_Query_from_Mac10[[#This Row],[Unit Increase]]*Table_Query_from_Mac10[[#This Row],[UnitPriceFuture]]</f>
        <v>0</v>
      </c>
      <c r="Y1282" s="47">
        <f>Table_Query_from_Mac10[[#This Row],[Unit Increase]]*Table_Query_from_Mac10[[#This Row],[Future-cost]]</f>
        <v>0</v>
      </c>
      <c r="Z1282" s="47">
        <f>-(Table_Query_from_Mac10[[#This Row],[Incremental Sales]]+((Table_Query_from_Mac10[[#This Row],[Incremental Sales]]*-(SUM(Summary!$S$8:$S$9)))))*Summary!$S$18</f>
        <v>0</v>
      </c>
      <c r="AA1282" s="47">
        <f>IFERROR(Table_Query_from_Mac10[[#This Row],[Incremental Cost]]/Table_Query_from_Mac10[[#This Row],[Incremental Sales]],0)</f>
        <v>0</v>
      </c>
      <c r="AB1282" s="47">
        <f>IFERROR(Table_Query_from_Mac10[[#This Row],[TotalCostFuture]]/Table_Query_from_Mac10[[#This Row],[totalsalesFuture]],0)</f>
        <v>0.4022957821676455</v>
      </c>
      <c r="AN1282" s="30">
        <v>16</v>
      </c>
      <c r="AO1282">
        <f t="shared" si="38"/>
        <v>4</v>
      </c>
      <c r="AQ1282" s="30">
        <v>107.04</v>
      </c>
      <c r="AR1282">
        <f t="shared" si="39"/>
        <v>37.46</v>
      </c>
    </row>
    <row r="1283" spans="1:44" x14ac:dyDescent="0.25">
      <c r="A1283">
        <v>90127</v>
      </c>
      <c r="B1283">
        <v>6</v>
      </c>
      <c r="C1283" t="s">
        <v>86</v>
      </c>
      <c r="D1283" t="s">
        <v>79</v>
      </c>
      <c r="E1283">
        <v>19</v>
      </c>
      <c r="F1283">
        <v>4.97</v>
      </c>
      <c r="G1283">
        <v>10.9</v>
      </c>
      <c r="H1283" s="1">
        <v>44854</v>
      </c>
      <c r="I1283" s="20">
        <v>0</v>
      </c>
      <c r="J1283" s="47">
        <f>Table_Query_from_Mac10[[#This Row],[unit_price]]-(Table_Query_from_Mac10[[#This Row],[unit_price]]*(Table_Query_from_Mac10[[#This Row],[discount_pct]]/100))</f>
        <v>10.9</v>
      </c>
      <c r="K1283" s="47">
        <f>Table_Query_from_Mac10[[#This Row],[unit_cost]]</f>
        <v>4.97</v>
      </c>
      <c r="L1283" s="47">
        <f>Table_Query_from_Mac10[[#This Row],[Live-cost]]*(1+Table_Query_from_Mac10[[#This Row],[CogsIncreasebyTYPE]])</f>
        <v>4.97</v>
      </c>
      <c r="M1283" s="47">
        <f>Table_Query_from_Mac10[[#This Row],[Live-cost]]*Table_Query_from_Mac10[[#This Row],[qty_to_ship]]</f>
        <v>94.429999999999993</v>
      </c>
      <c r="N1283" s="47">
        <f>IF(Table_Query_from_Mac10[[#This Row],[item_no]]="KDA",-Table_Query_from_Mac10[[#This Row],[unit_price]],Table_Query_from_Mac10[[#This Row],[Net Unit]]*Table_Query_from_Mac10[[#This Row],[qty_to_ship]])</f>
        <v>207.1</v>
      </c>
      <c r="O1283" s="47">
        <f>SUMIFS(Summary!C:C,Summary!H:H,Table_Query_from_Mac10[[#This Row],[Juiceoc]])</f>
        <v>0</v>
      </c>
      <c r="P1283" s="47">
        <f>SUMIFS(Summary!D:D,Summary!H:H,Table_Query_from_Mac10[[#This Row],[Juiceoc]])</f>
        <v>0</v>
      </c>
      <c r="Q1283" s="47">
        <f>SUMIFS(Summary!E:E,Summary!H:H,Table_Query_from_Mac10[[#This Row],[Juiceoc]])</f>
        <v>0</v>
      </c>
      <c r="R1283" s="47">
        <f>Table_Query_from_Mac10[[#This Row],[Net Unit]]*(1+Table_Query_from_Mac10[[#This Row],[PriceIncreasebyType]])</f>
        <v>10.9</v>
      </c>
      <c r="S1283" s="47">
        <f>Table_Query_from_Mac10[[#This Row],[UnitPriceFuture]]*Table_Query_from_Mac10[[#This Row],[qtytoShipFuture]]</f>
        <v>207.1</v>
      </c>
      <c r="T1283" s="47">
        <f>ROUND(Table_Query_from_Mac10[[#This Row],[qty_to_ship]]*(1+Table_Query_from_Mac10[[#This Row],[VolumeIncreasebyType]]),0)</f>
        <v>19</v>
      </c>
      <c r="U1283" s="47">
        <f>Table_Query_from_Mac10[[#This Row],[qtytoShipFuture]]*Table_Query_from_Mac10[[#This Row],[Future-cost]]</f>
        <v>94.429999999999993</v>
      </c>
      <c r="V1283" s="47">
        <f>Table_Query_from_Mac10[[#This Row],[qtytoShipFuture]]-Table_Query_from_Mac10[[#This Row],[qty_to_ship]]</f>
        <v>0</v>
      </c>
      <c r="W1283" s="47">
        <f>Table_Query_from_Mac10[[#This Row],[UnitPriceFuture]]</f>
        <v>10.9</v>
      </c>
      <c r="X1283" s="47">
        <f>Table_Query_from_Mac10[[#This Row],[Unit Increase]]*Table_Query_from_Mac10[[#This Row],[UnitPriceFuture]]</f>
        <v>0</v>
      </c>
      <c r="Y1283" s="47">
        <f>Table_Query_from_Mac10[[#This Row],[Unit Increase]]*Table_Query_from_Mac10[[#This Row],[Future-cost]]</f>
        <v>0</v>
      </c>
      <c r="Z1283" s="47">
        <f>-(Table_Query_from_Mac10[[#This Row],[Incremental Sales]]+((Table_Query_from_Mac10[[#This Row],[Incremental Sales]]*-(SUM(Summary!$S$8:$S$9)))))*Summary!$S$18</f>
        <v>0</v>
      </c>
      <c r="AA1283" s="47">
        <f>IFERROR(Table_Query_from_Mac10[[#This Row],[Incremental Cost]]/Table_Query_from_Mac10[[#This Row],[Incremental Sales]],0)</f>
        <v>0</v>
      </c>
      <c r="AB1283" s="47">
        <f>IFERROR(Table_Query_from_Mac10[[#This Row],[TotalCostFuture]]/Table_Query_from_Mac10[[#This Row],[totalsalesFuture]],0)</f>
        <v>0.45596330275229358</v>
      </c>
      <c r="AN1283" s="31">
        <v>75</v>
      </c>
      <c r="AO1283">
        <f t="shared" ref="AO1283:AO1346" si="40">CEILING(AN1283/4,1)</f>
        <v>19</v>
      </c>
      <c r="AQ1283" s="31">
        <v>31.13</v>
      </c>
      <c r="AR1283">
        <f t="shared" ref="AR1283:AR1346" si="41">ROUND(AQ1283/5*1.75,2)</f>
        <v>10.9</v>
      </c>
    </row>
    <row r="1284" spans="1:44" x14ac:dyDescent="0.25">
      <c r="A1284">
        <v>90127</v>
      </c>
      <c r="B1284">
        <v>7</v>
      </c>
      <c r="C1284" t="s">
        <v>86</v>
      </c>
      <c r="D1284" t="s">
        <v>79</v>
      </c>
      <c r="E1284">
        <v>100</v>
      </c>
      <c r="F1284">
        <v>5.99</v>
      </c>
      <c r="G1284">
        <v>12.31</v>
      </c>
      <c r="H1284" s="1">
        <v>44854</v>
      </c>
      <c r="I1284" s="20">
        <v>0</v>
      </c>
      <c r="J1284" s="47">
        <f>Table_Query_from_Mac10[[#This Row],[unit_price]]-(Table_Query_from_Mac10[[#This Row],[unit_price]]*(Table_Query_from_Mac10[[#This Row],[discount_pct]]/100))</f>
        <v>12.31</v>
      </c>
      <c r="K1284" s="47">
        <f>Table_Query_from_Mac10[[#This Row],[unit_cost]]</f>
        <v>5.99</v>
      </c>
      <c r="L1284" s="47">
        <f>Table_Query_from_Mac10[[#This Row],[Live-cost]]*(1+Table_Query_from_Mac10[[#This Row],[CogsIncreasebyTYPE]])</f>
        <v>5.99</v>
      </c>
      <c r="M1284" s="47">
        <f>Table_Query_from_Mac10[[#This Row],[Live-cost]]*Table_Query_from_Mac10[[#This Row],[qty_to_ship]]</f>
        <v>599</v>
      </c>
      <c r="N1284" s="47">
        <f>IF(Table_Query_from_Mac10[[#This Row],[item_no]]="KDA",-Table_Query_from_Mac10[[#This Row],[unit_price]],Table_Query_from_Mac10[[#This Row],[Net Unit]]*Table_Query_from_Mac10[[#This Row],[qty_to_ship]])</f>
        <v>1231</v>
      </c>
      <c r="O1284" s="47">
        <f>SUMIFS(Summary!C:C,Summary!H:H,Table_Query_from_Mac10[[#This Row],[Juiceoc]])</f>
        <v>0</v>
      </c>
      <c r="P1284" s="47">
        <f>SUMIFS(Summary!D:D,Summary!H:H,Table_Query_from_Mac10[[#This Row],[Juiceoc]])</f>
        <v>0</v>
      </c>
      <c r="Q1284" s="47">
        <f>SUMIFS(Summary!E:E,Summary!H:H,Table_Query_from_Mac10[[#This Row],[Juiceoc]])</f>
        <v>0</v>
      </c>
      <c r="R1284" s="47">
        <f>Table_Query_from_Mac10[[#This Row],[Net Unit]]*(1+Table_Query_from_Mac10[[#This Row],[PriceIncreasebyType]])</f>
        <v>12.31</v>
      </c>
      <c r="S1284" s="47">
        <f>Table_Query_from_Mac10[[#This Row],[UnitPriceFuture]]*Table_Query_from_Mac10[[#This Row],[qtytoShipFuture]]</f>
        <v>1231</v>
      </c>
      <c r="T1284" s="47">
        <f>ROUND(Table_Query_from_Mac10[[#This Row],[qty_to_ship]]*(1+Table_Query_from_Mac10[[#This Row],[VolumeIncreasebyType]]),0)</f>
        <v>100</v>
      </c>
      <c r="U1284" s="47">
        <f>Table_Query_from_Mac10[[#This Row],[qtytoShipFuture]]*Table_Query_from_Mac10[[#This Row],[Future-cost]]</f>
        <v>599</v>
      </c>
      <c r="V1284" s="47">
        <f>Table_Query_from_Mac10[[#This Row],[qtytoShipFuture]]-Table_Query_from_Mac10[[#This Row],[qty_to_ship]]</f>
        <v>0</v>
      </c>
      <c r="W1284" s="47">
        <f>Table_Query_from_Mac10[[#This Row],[UnitPriceFuture]]</f>
        <v>12.31</v>
      </c>
      <c r="X1284" s="47">
        <f>Table_Query_from_Mac10[[#This Row],[Unit Increase]]*Table_Query_from_Mac10[[#This Row],[UnitPriceFuture]]</f>
        <v>0</v>
      </c>
      <c r="Y1284" s="47">
        <f>Table_Query_from_Mac10[[#This Row],[Unit Increase]]*Table_Query_from_Mac10[[#This Row],[Future-cost]]</f>
        <v>0</v>
      </c>
      <c r="Z1284" s="47">
        <f>-(Table_Query_from_Mac10[[#This Row],[Incremental Sales]]+((Table_Query_from_Mac10[[#This Row],[Incremental Sales]]*-(SUM(Summary!$S$8:$S$9)))))*Summary!$S$18</f>
        <v>0</v>
      </c>
      <c r="AA1284" s="47">
        <f>IFERROR(Table_Query_from_Mac10[[#This Row],[Incremental Cost]]/Table_Query_from_Mac10[[#This Row],[Incremental Sales]],0)</f>
        <v>0</v>
      </c>
      <c r="AB1284" s="47">
        <f>IFERROR(Table_Query_from_Mac10[[#This Row],[TotalCostFuture]]/Table_Query_from_Mac10[[#This Row],[totalsalesFuture]],0)</f>
        <v>0.48659626320064986</v>
      </c>
      <c r="AN1284" s="30">
        <v>400</v>
      </c>
      <c r="AO1284">
        <f t="shared" si="40"/>
        <v>100</v>
      </c>
      <c r="AQ1284" s="30">
        <v>35.18</v>
      </c>
      <c r="AR1284">
        <f t="shared" si="41"/>
        <v>12.31</v>
      </c>
    </row>
    <row r="1285" spans="1:44" x14ac:dyDescent="0.25">
      <c r="A1285">
        <v>90127</v>
      </c>
      <c r="B1285">
        <v>8</v>
      </c>
      <c r="C1285" t="s">
        <v>86</v>
      </c>
      <c r="D1285" t="s">
        <v>79</v>
      </c>
      <c r="E1285">
        <v>48</v>
      </c>
      <c r="F1285">
        <v>7.21</v>
      </c>
      <c r="G1285">
        <v>15.14</v>
      </c>
      <c r="H1285" s="1">
        <v>44854</v>
      </c>
      <c r="I1285" s="20">
        <v>0</v>
      </c>
      <c r="J1285" s="47">
        <f>Table_Query_from_Mac10[[#This Row],[unit_price]]-(Table_Query_from_Mac10[[#This Row],[unit_price]]*(Table_Query_from_Mac10[[#This Row],[discount_pct]]/100))</f>
        <v>15.14</v>
      </c>
      <c r="K1285" s="47">
        <f>Table_Query_from_Mac10[[#This Row],[unit_cost]]</f>
        <v>7.21</v>
      </c>
      <c r="L1285" s="47">
        <f>Table_Query_from_Mac10[[#This Row],[Live-cost]]*(1+Table_Query_from_Mac10[[#This Row],[CogsIncreasebyTYPE]])</f>
        <v>7.21</v>
      </c>
      <c r="M1285" s="47">
        <f>Table_Query_from_Mac10[[#This Row],[Live-cost]]*Table_Query_from_Mac10[[#This Row],[qty_to_ship]]</f>
        <v>346.08</v>
      </c>
      <c r="N1285" s="47">
        <f>IF(Table_Query_from_Mac10[[#This Row],[item_no]]="KDA",-Table_Query_from_Mac10[[#This Row],[unit_price]],Table_Query_from_Mac10[[#This Row],[Net Unit]]*Table_Query_from_Mac10[[#This Row],[qty_to_ship]])</f>
        <v>726.72</v>
      </c>
      <c r="O1285" s="47">
        <f>SUMIFS(Summary!C:C,Summary!H:H,Table_Query_from_Mac10[[#This Row],[Juiceoc]])</f>
        <v>0</v>
      </c>
      <c r="P1285" s="47">
        <f>SUMIFS(Summary!D:D,Summary!H:H,Table_Query_from_Mac10[[#This Row],[Juiceoc]])</f>
        <v>0</v>
      </c>
      <c r="Q1285" s="47">
        <f>SUMIFS(Summary!E:E,Summary!H:H,Table_Query_from_Mac10[[#This Row],[Juiceoc]])</f>
        <v>0</v>
      </c>
      <c r="R1285" s="47">
        <f>Table_Query_from_Mac10[[#This Row],[Net Unit]]*(1+Table_Query_from_Mac10[[#This Row],[PriceIncreasebyType]])</f>
        <v>15.14</v>
      </c>
      <c r="S1285" s="47">
        <f>Table_Query_from_Mac10[[#This Row],[UnitPriceFuture]]*Table_Query_from_Mac10[[#This Row],[qtytoShipFuture]]</f>
        <v>726.72</v>
      </c>
      <c r="T1285" s="47">
        <f>ROUND(Table_Query_from_Mac10[[#This Row],[qty_to_ship]]*(1+Table_Query_from_Mac10[[#This Row],[VolumeIncreasebyType]]),0)</f>
        <v>48</v>
      </c>
      <c r="U1285" s="47">
        <f>Table_Query_from_Mac10[[#This Row],[qtytoShipFuture]]*Table_Query_from_Mac10[[#This Row],[Future-cost]]</f>
        <v>346.08</v>
      </c>
      <c r="V1285" s="47">
        <f>Table_Query_from_Mac10[[#This Row],[qtytoShipFuture]]-Table_Query_from_Mac10[[#This Row],[qty_to_ship]]</f>
        <v>0</v>
      </c>
      <c r="W1285" s="47">
        <f>Table_Query_from_Mac10[[#This Row],[UnitPriceFuture]]</f>
        <v>15.14</v>
      </c>
      <c r="X1285" s="47">
        <f>Table_Query_from_Mac10[[#This Row],[Unit Increase]]*Table_Query_from_Mac10[[#This Row],[UnitPriceFuture]]</f>
        <v>0</v>
      </c>
      <c r="Y1285" s="47">
        <f>Table_Query_from_Mac10[[#This Row],[Unit Increase]]*Table_Query_from_Mac10[[#This Row],[Future-cost]]</f>
        <v>0</v>
      </c>
      <c r="Z1285" s="47">
        <f>-(Table_Query_from_Mac10[[#This Row],[Incremental Sales]]+((Table_Query_from_Mac10[[#This Row],[Incremental Sales]]*-(SUM(Summary!$S$8:$S$9)))))*Summary!$S$18</f>
        <v>0</v>
      </c>
      <c r="AA1285" s="47">
        <f>IFERROR(Table_Query_from_Mac10[[#This Row],[Incremental Cost]]/Table_Query_from_Mac10[[#This Row],[Incremental Sales]],0)</f>
        <v>0</v>
      </c>
      <c r="AB1285" s="47">
        <f>IFERROR(Table_Query_from_Mac10[[#This Row],[TotalCostFuture]]/Table_Query_from_Mac10[[#This Row],[totalsalesFuture]],0)</f>
        <v>0.47622192866578594</v>
      </c>
      <c r="AN1285" s="31">
        <v>192</v>
      </c>
      <c r="AO1285">
        <f t="shared" si="40"/>
        <v>48</v>
      </c>
      <c r="AQ1285" s="31">
        <v>43.26</v>
      </c>
      <c r="AR1285">
        <f t="shared" si="41"/>
        <v>15.14</v>
      </c>
    </row>
    <row r="1286" spans="1:44" x14ac:dyDescent="0.25">
      <c r="A1286">
        <v>90128</v>
      </c>
      <c r="B1286">
        <v>1</v>
      </c>
      <c r="C1286" t="s">
        <v>56</v>
      </c>
      <c r="D1286" t="s">
        <v>81</v>
      </c>
      <c r="E1286">
        <v>6</v>
      </c>
      <c r="F1286">
        <v>2.66</v>
      </c>
      <c r="G1286">
        <v>6.26</v>
      </c>
      <c r="H1286" s="1">
        <v>44845</v>
      </c>
      <c r="I1286" s="20">
        <v>0</v>
      </c>
      <c r="J1286" s="47">
        <f>Table_Query_from_Mac10[[#This Row],[unit_price]]-(Table_Query_from_Mac10[[#This Row],[unit_price]]*(Table_Query_from_Mac10[[#This Row],[discount_pct]]/100))</f>
        <v>6.26</v>
      </c>
      <c r="K1286" s="47">
        <f>Table_Query_from_Mac10[[#This Row],[unit_cost]]</f>
        <v>2.66</v>
      </c>
      <c r="L1286" s="47">
        <f>Table_Query_from_Mac10[[#This Row],[Live-cost]]*(1+Table_Query_from_Mac10[[#This Row],[CogsIncreasebyTYPE]])</f>
        <v>2.66</v>
      </c>
      <c r="M1286" s="47">
        <f>Table_Query_from_Mac10[[#This Row],[Live-cost]]*Table_Query_from_Mac10[[#This Row],[qty_to_ship]]</f>
        <v>15.96</v>
      </c>
      <c r="N1286" s="47">
        <f>IF(Table_Query_from_Mac10[[#This Row],[item_no]]="KDA",-Table_Query_from_Mac10[[#This Row],[unit_price]],Table_Query_from_Mac10[[#This Row],[Net Unit]]*Table_Query_from_Mac10[[#This Row],[qty_to_ship]])</f>
        <v>37.56</v>
      </c>
      <c r="O1286" s="47">
        <f>SUMIFS(Summary!C:C,Summary!H:H,Table_Query_from_Mac10[[#This Row],[Juiceoc]])</f>
        <v>0</v>
      </c>
      <c r="P1286" s="47">
        <f>SUMIFS(Summary!D:D,Summary!H:H,Table_Query_from_Mac10[[#This Row],[Juiceoc]])</f>
        <v>0</v>
      </c>
      <c r="Q1286" s="47">
        <f>SUMIFS(Summary!E:E,Summary!H:H,Table_Query_from_Mac10[[#This Row],[Juiceoc]])</f>
        <v>0</v>
      </c>
      <c r="R1286" s="47">
        <f>Table_Query_from_Mac10[[#This Row],[Net Unit]]*(1+Table_Query_from_Mac10[[#This Row],[PriceIncreasebyType]])</f>
        <v>6.26</v>
      </c>
      <c r="S1286" s="47">
        <f>Table_Query_from_Mac10[[#This Row],[UnitPriceFuture]]*Table_Query_from_Mac10[[#This Row],[qtytoShipFuture]]</f>
        <v>37.56</v>
      </c>
      <c r="T1286" s="47">
        <f>ROUND(Table_Query_from_Mac10[[#This Row],[qty_to_ship]]*(1+Table_Query_from_Mac10[[#This Row],[VolumeIncreasebyType]]),0)</f>
        <v>6</v>
      </c>
      <c r="U1286" s="47">
        <f>Table_Query_from_Mac10[[#This Row],[qtytoShipFuture]]*Table_Query_from_Mac10[[#This Row],[Future-cost]]</f>
        <v>15.96</v>
      </c>
      <c r="V1286" s="47">
        <f>Table_Query_from_Mac10[[#This Row],[qtytoShipFuture]]-Table_Query_from_Mac10[[#This Row],[qty_to_ship]]</f>
        <v>0</v>
      </c>
      <c r="W1286" s="47">
        <f>Table_Query_from_Mac10[[#This Row],[UnitPriceFuture]]</f>
        <v>6.26</v>
      </c>
      <c r="X1286" s="47">
        <f>Table_Query_from_Mac10[[#This Row],[Unit Increase]]*Table_Query_from_Mac10[[#This Row],[UnitPriceFuture]]</f>
        <v>0</v>
      </c>
      <c r="Y1286" s="47">
        <f>Table_Query_from_Mac10[[#This Row],[Unit Increase]]*Table_Query_from_Mac10[[#This Row],[Future-cost]]</f>
        <v>0</v>
      </c>
      <c r="Z1286" s="47">
        <f>-(Table_Query_from_Mac10[[#This Row],[Incremental Sales]]+((Table_Query_from_Mac10[[#This Row],[Incremental Sales]]*-(SUM(Summary!$S$8:$S$9)))))*Summary!$S$18</f>
        <v>0</v>
      </c>
      <c r="AA1286" s="47">
        <f>IFERROR(Table_Query_from_Mac10[[#This Row],[Incremental Cost]]/Table_Query_from_Mac10[[#This Row],[Incremental Sales]],0)</f>
        <v>0</v>
      </c>
      <c r="AB1286" s="47">
        <f>IFERROR(Table_Query_from_Mac10[[#This Row],[TotalCostFuture]]/Table_Query_from_Mac10[[#This Row],[totalsalesFuture]],0)</f>
        <v>0.42492012779552718</v>
      </c>
      <c r="AN1286" s="30">
        <v>21</v>
      </c>
      <c r="AO1286">
        <f t="shared" si="40"/>
        <v>6</v>
      </c>
      <c r="AQ1286" s="30">
        <v>17.88</v>
      </c>
      <c r="AR1286">
        <f t="shared" si="41"/>
        <v>6.26</v>
      </c>
    </row>
    <row r="1287" spans="1:44" x14ac:dyDescent="0.25">
      <c r="A1287">
        <v>90128</v>
      </c>
      <c r="B1287">
        <v>2</v>
      </c>
      <c r="C1287" t="s">
        <v>56</v>
      </c>
      <c r="D1287" t="s">
        <v>81</v>
      </c>
      <c r="E1287">
        <v>3</v>
      </c>
      <c r="F1287">
        <v>3.07</v>
      </c>
      <c r="G1287">
        <v>7.29</v>
      </c>
      <c r="H1287" s="1">
        <v>44845</v>
      </c>
      <c r="I1287" s="20">
        <v>0</v>
      </c>
      <c r="J1287" s="47">
        <f>Table_Query_from_Mac10[[#This Row],[unit_price]]-(Table_Query_from_Mac10[[#This Row],[unit_price]]*(Table_Query_from_Mac10[[#This Row],[discount_pct]]/100))</f>
        <v>7.29</v>
      </c>
      <c r="K1287" s="47">
        <f>Table_Query_from_Mac10[[#This Row],[unit_cost]]</f>
        <v>3.07</v>
      </c>
      <c r="L1287" s="47">
        <f>Table_Query_from_Mac10[[#This Row],[Live-cost]]*(1+Table_Query_from_Mac10[[#This Row],[CogsIncreasebyTYPE]])</f>
        <v>3.07</v>
      </c>
      <c r="M1287" s="47">
        <f>Table_Query_from_Mac10[[#This Row],[Live-cost]]*Table_Query_from_Mac10[[#This Row],[qty_to_ship]]</f>
        <v>9.2099999999999991</v>
      </c>
      <c r="N1287" s="47">
        <f>IF(Table_Query_from_Mac10[[#This Row],[item_no]]="KDA",-Table_Query_from_Mac10[[#This Row],[unit_price]],Table_Query_from_Mac10[[#This Row],[Net Unit]]*Table_Query_from_Mac10[[#This Row],[qty_to_ship]])</f>
        <v>21.87</v>
      </c>
      <c r="O1287" s="47">
        <f>SUMIFS(Summary!C:C,Summary!H:H,Table_Query_from_Mac10[[#This Row],[Juiceoc]])</f>
        <v>0</v>
      </c>
      <c r="P1287" s="47">
        <f>SUMIFS(Summary!D:D,Summary!H:H,Table_Query_from_Mac10[[#This Row],[Juiceoc]])</f>
        <v>0</v>
      </c>
      <c r="Q1287" s="47">
        <f>SUMIFS(Summary!E:E,Summary!H:H,Table_Query_from_Mac10[[#This Row],[Juiceoc]])</f>
        <v>0</v>
      </c>
      <c r="R1287" s="47">
        <f>Table_Query_from_Mac10[[#This Row],[Net Unit]]*(1+Table_Query_from_Mac10[[#This Row],[PriceIncreasebyType]])</f>
        <v>7.29</v>
      </c>
      <c r="S1287" s="47">
        <f>Table_Query_from_Mac10[[#This Row],[UnitPriceFuture]]*Table_Query_from_Mac10[[#This Row],[qtytoShipFuture]]</f>
        <v>21.87</v>
      </c>
      <c r="T1287" s="47">
        <f>ROUND(Table_Query_from_Mac10[[#This Row],[qty_to_ship]]*(1+Table_Query_from_Mac10[[#This Row],[VolumeIncreasebyType]]),0)</f>
        <v>3</v>
      </c>
      <c r="U1287" s="47">
        <f>Table_Query_from_Mac10[[#This Row],[qtytoShipFuture]]*Table_Query_from_Mac10[[#This Row],[Future-cost]]</f>
        <v>9.2099999999999991</v>
      </c>
      <c r="V1287" s="47">
        <f>Table_Query_from_Mac10[[#This Row],[qtytoShipFuture]]-Table_Query_from_Mac10[[#This Row],[qty_to_ship]]</f>
        <v>0</v>
      </c>
      <c r="W1287" s="47">
        <f>Table_Query_from_Mac10[[#This Row],[UnitPriceFuture]]</f>
        <v>7.29</v>
      </c>
      <c r="X1287" s="47">
        <f>Table_Query_from_Mac10[[#This Row],[Unit Increase]]*Table_Query_from_Mac10[[#This Row],[UnitPriceFuture]]</f>
        <v>0</v>
      </c>
      <c r="Y1287" s="47">
        <f>Table_Query_from_Mac10[[#This Row],[Unit Increase]]*Table_Query_from_Mac10[[#This Row],[Future-cost]]</f>
        <v>0</v>
      </c>
      <c r="Z1287" s="47">
        <f>-(Table_Query_from_Mac10[[#This Row],[Incremental Sales]]+((Table_Query_from_Mac10[[#This Row],[Incremental Sales]]*-(SUM(Summary!$S$8:$S$9)))))*Summary!$S$18</f>
        <v>0</v>
      </c>
      <c r="AA1287" s="47">
        <f>IFERROR(Table_Query_from_Mac10[[#This Row],[Incremental Cost]]/Table_Query_from_Mac10[[#This Row],[Incremental Sales]],0)</f>
        <v>0</v>
      </c>
      <c r="AB1287" s="47">
        <f>IFERROR(Table_Query_from_Mac10[[#This Row],[TotalCostFuture]]/Table_Query_from_Mac10[[#This Row],[totalsalesFuture]],0)</f>
        <v>0.42112482853223587</v>
      </c>
      <c r="AN1287" s="31">
        <v>12</v>
      </c>
      <c r="AO1287">
        <f t="shared" si="40"/>
        <v>3</v>
      </c>
      <c r="AQ1287" s="31">
        <v>20.82</v>
      </c>
      <c r="AR1287">
        <f t="shared" si="41"/>
        <v>7.29</v>
      </c>
    </row>
    <row r="1288" spans="1:44" x14ac:dyDescent="0.25">
      <c r="A1288">
        <v>90128</v>
      </c>
      <c r="B1288">
        <v>3</v>
      </c>
      <c r="C1288" t="s">
        <v>56</v>
      </c>
      <c r="D1288" t="s">
        <v>81</v>
      </c>
      <c r="E1288">
        <v>3</v>
      </c>
      <c r="F1288">
        <v>4</v>
      </c>
      <c r="G1288">
        <v>9.9499999999999993</v>
      </c>
      <c r="H1288" s="1">
        <v>44845</v>
      </c>
      <c r="I1288" s="20">
        <v>0</v>
      </c>
      <c r="J1288" s="47">
        <f>Table_Query_from_Mac10[[#This Row],[unit_price]]-(Table_Query_from_Mac10[[#This Row],[unit_price]]*(Table_Query_from_Mac10[[#This Row],[discount_pct]]/100))</f>
        <v>9.9499999999999993</v>
      </c>
      <c r="K1288" s="47">
        <f>Table_Query_from_Mac10[[#This Row],[unit_cost]]</f>
        <v>4</v>
      </c>
      <c r="L1288" s="47">
        <f>Table_Query_from_Mac10[[#This Row],[Live-cost]]*(1+Table_Query_from_Mac10[[#This Row],[CogsIncreasebyTYPE]])</f>
        <v>4</v>
      </c>
      <c r="M1288" s="47">
        <f>Table_Query_from_Mac10[[#This Row],[Live-cost]]*Table_Query_from_Mac10[[#This Row],[qty_to_ship]]</f>
        <v>12</v>
      </c>
      <c r="N1288" s="47">
        <f>IF(Table_Query_from_Mac10[[#This Row],[item_no]]="KDA",-Table_Query_from_Mac10[[#This Row],[unit_price]],Table_Query_from_Mac10[[#This Row],[Net Unit]]*Table_Query_from_Mac10[[#This Row],[qty_to_ship]])</f>
        <v>29.849999999999998</v>
      </c>
      <c r="O1288" s="47">
        <f>SUMIFS(Summary!C:C,Summary!H:H,Table_Query_from_Mac10[[#This Row],[Juiceoc]])</f>
        <v>0</v>
      </c>
      <c r="P1288" s="47">
        <f>SUMIFS(Summary!D:D,Summary!H:H,Table_Query_from_Mac10[[#This Row],[Juiceoc]])</f>
        <v>0</v>
      </c>
      <c r="Q1288" s="47">
        <f>SUMIFS(Summary!E:E,Summary!H:H,Table_Query_from_Mac10[[#This Row],[Juiceoc]])</f>
        <v>0</v>
      </c>
      <c r="R1288" s="47">
        <f>Table_Query_from_Mac10[[#This Row],[Net Unit]]*(1+Table_Query_from_Mac10[[#This Row],[PriceIncreasebyType]])</f>
        <v>9.9499999999999993</v>
      </c>
      <c r="S1288" s="47">
        <f>Table_Query_from_Mac10[[#This Row],[UnitPriceFuture]]*Table_Query_from_Mac10[[#This Row],[qtytoShipFuture]]</f>
        <v>29.849999999999998</v>
      </c>
      <c r="T1288" s="47">
        <f>ROUND(Table_Query_from_Mac10[[#This Row],[qty_to_ship]]*(1+Table_Query_from_Mac10[[#This Row],[VolumeIncreasebyType]]),0)</f>
        <v>3</v>
      </c>
      <c r="U1288" s="47">
        <f>Table_Query_from_Mac10[[#This Row],[qtytoShipFuture]]*Table_Query_from_Mac10[[#This Row],[Future-cost]]</f>
        <v>12</v>
      </c>
      <c r="V1288" s="47">
        <f>Table_Query_from_Mac10[[#This Row],[qtytoShipFuture]]-Table_Query_from_Mac10[[#This Row],[qty_to_ship]]</f>
        <v>0</v>
      </c>
      <c r="W1288" s="47">
        <f>Table_Query_from_Mac10[[#This Row],[UnitPriceFuture]]</f>
        <v>9.9499999999999993</v>
      </c>
      <c r="X1288" s="47">
        <f>Table_Query_from_Mac10[[#This Row],[Unit Increase]]*Table_Query_from_Mac10[[#This Row],[UnitPriceFuture]]</f>
        <v>0</v>
      </c>
      <c r="Y1288" s="47">
        <f>Table_Query_from_Mac10[[#This Row],[Unit Increase]]*Table_Query_from_Mac10[[#This Row],[Future-cost]]</f>
        <v>0</v>
      </c>
      <c r="Z1288" s="47">
        <f>-(Table_Query_from_Mac10[[#This Row],[Incremental Sales]]+((Table_Query_from_Mac10[[#This Row],[Incremental Sales]]*-(SUM(Summary!$S$8:$S$9)))))*Summary!$S$18</f>
        <v>0</v>
      </c>
      <c r="AA1288" s="47">
        <f>IFERROR(Table_Query_from_Mac10[[#This Row],[Incremental Cost]]/Table_Query_from_Mac10[[#This Row],[Incremental Sales]],0)</f>
        <v>0</v>
      </c>
      <c r="AB1288" s="47">
        <f>IFERROR(Table_Query_from_Mac10[[#This Row],[TotalCostFuture]]/Table_Query_from_Mac10[[#This Row],[totalsalesFuture]],0)</f>
        <v>0.4020100502512563</v>
      </c>
      <c r="AN1288" s="30">
        <v>12</v>
      </c>
      <c r="AO1288">
        <f t="shared" si="40"/>
        <v>3</v>
      </c>
      <c r="AQ1288" s="30">
        <v>28.44</v>
      </c>
      <c r="AR1288">
        <f t="shared" si="41"/>
        <v>9.9499999999999993</v>
      </c>
    </row>
    <row r="1289" spans="1:44" x14ac:dyDescent="0.25">
      <c r="A1289">
        <v>90128</v>
      </c>
      <c r="B1289">
        <v>4</v>
      </c>
      <c r="C1289" t="s">
        <v>55</v>
      </c>
      <c r="D1289" t="s">
        <v>81</v>
      </c>
      <c r="E1289">
        <v>62</v>
      </c>
      <c r="F1289">
        <v>7.37</v>
      </c>
      <c r="G1289">
        <v>18.14</v>
      </c>
      <c r="H1289" s="1">
        <v>44845</v>
      </c>
      <c r="I1289" s="20">
        <v>0</v>
      </c>
      <c r="J1289" s="47">
        <f>Table_Query_from_Mac10[[#This Row],[unit_price]]-(Table_Query_from_Mac10[[#This Row],[unit_price]]*(Table_Query_from_Mac10[[#This Row],[discount_pct]]/100))</f>
        <v>18.14</v>
      </c>
      <c r="K1289" s="47">
        <f>Table_Query_from_Mac10[[#This Row],[unit_cost]]</f>
        <v>7.37</v>
      </c>
      <c r="L1289" s="47">
        <f>Table_Query_from_Mac10[[#This Row],[Live-cost]]*(1+Table_Query_from_Mac10[[#This Row],[CogsIncreasebyTYPE]])</f>
        <v>7.37</v>
      </c>
      <c r="M1289" s="47">
        <f>Table_Query_from_Mac10[[#This Row],[Live-cost]]*Table_Query_from_Mac10[[#This Row],[qty_to_ship]]</f>
        <v>456.94</v>
      </c>
      <c r="N1289" s="47">
        <f>IF(Table_Query_from_Mac10[[#This Row],[item_no]]="KDA",-Table_Query_from_Mac10[[#This Row],[unit_price]],Table_Query_from_Mac10[[#This Row],[Net Unit]]*Table_Query_from_Mac10[[#This Row],[qty_to_ship]])</f>
        <v>1124.68</v>
      </c>
      <c r="O1289" s="47">
        <f>SUMIFS(Summary!C:C,Summary!H:H,Table_Query_from_Mac10[[#This Row],[Juiceoc]])</f>
        <v>0</v>
      </c>
      <c r="P1289" s="47">
        <f>SUMIFS(Summary!D:D,Summary!H:H,Table_Query_from_Mac10[[#This Row],[Juiceoc]])</f>
        <v>0</v>
      </c>
      <c r="Q1289" s="47">
        <f>SUMIFS(Summary!E:E,Summary!H:H,Table_Query_from_Mac10[[#This Row],[Juiceoc]])</f>
        <v>0</v>
      </c>
      <c r="R1289" s="47">
        <f>Table_Query_from_Mac10[[#This Row],[Net Unit]]*(1+Table_Query_from_Mac10[[#This Row],[PriceIncreasebyType]])</f>
        <v>18.14</v>
      </c>
      <c r="S1289" s="47">
        <f>Table_Query_from_Mac10[[#This Row],[UnitPriceFuture]]*Table_Query_from_Mac10[[#This Row],[qtytoShipFuture]]</f>
        <v>1124.68</v>
      </c>
      <c r="T1289" s="47">
        <f>ROUND(Table_Query_from_Mac10[[#This Row],[qty_to_ship]]*(1+Table_Query_from_Mac10[[#This Row],[VolumeIncreasebyType]]),0)</f>
        <v>62</v>
      </c>
      <c r="U1289" s="47">
        <f>Table_Query_from_Mac10[[#This Row],[qtytoShipFuture]]*Table_Query_from_Mac10[[#This Row],[Future-cost]]</f>
        <v>456.94</v>
      </c>
      <c r="V1289" s="47">
        <f>Table_Query_from_Mac10[[#This Row],[qtytoShipFuture]]-Table_Query_from_Mac10[[#This Row],[qty_to_ship]]</f>
        <v>0</v>
      </c>
      <c r="W1289" s="47">
        <f>Table_Query_from_Mac10[[#This Row],[UnitPriceFuture]]</f>
        <v>18.14</v>
      </c>
      <c r="X1289" s="47">
        <f>Table_Query_from_Mac10[[#This Row],[Unit Increase]]*Table_Query_from_Mac10[[#This Row],[UnitPriceFuture]]</f>
        <v>0</v>
      </c>
      <c r="Y1289" s="47">
        <f>Table_Query_from_Mac10[[#This Row],[Unit Increase]]*Table_Query_from_Mac10[[#This Row],[Future-cost]]</f>
        <v>0</v>
      </c>
      <c r="Z1289" s="47">
        <f>-(Table_Query_from_Mac10[[#This Row],[Incremental Sales]]+((Table_Query_from_Mac10[[#This Row],[Incremental Sales]]*-(SUM(Summary!$S$8:$S$9)))))*Summary!$S$18</f>
        <v>0</v>
      </c>
      <c r="AA1289" s="47">
        <f>IFERROR(Table_Query_from_Mac10[[#This Row],[Incremental Cost]]/Table_Query_from_Mac10[[#This Row],[Incremental Sales]],0)</f>
        <v>0</v>
      </c>
      <c r="AB1289" s="47">
        <f>IFERROR(Table_Query_from_Mac10[[#This Row],[TotalCostFuture]]/Table_Query_from_Mac10[[#This Row],[totalsalesFuture]],0)</f>
        <v>0.40628445424476295</v>
      </c>
      <c r="AN1289" s="31">
        <v>248</v>
      </c>
      <c r="AO1289">
        <f t="shared" si="40"/>
        <v>62</v>
      </c>
      <c r="AQ1289" s="31">
        <v>51.83</v>
      </c>
      <c r="AR1289">
        <f t="shared" si="41"/>
        <v>18.14</v>
      </c>
    </row>
    <row r="1290" spans="1:44" x14ac:dyDescent="0.25">
      <c r="A1290">
        <v>90128</v>
      </c>
      <c r="B1290">
        <v>5</v>
      </c>
      <c r="C1290" t="s">
        <v>55</v>
      </c>
      <c r="D1290" t="s">
        <v>81</v>
      </c>
      <c r="E1290">
        <v>3</v>
      </c>
      <c r="F1290">
        <v>13.68</v>
      </c>
      <c r="G1290">
        <v>36.54</v>
      </c>
      <c r="H1290" s="1">
        <v>44845</v>
      </c>
      <c r="I1290" s="20">
        <v>0</v>
      </c>
      <c r="J1290" s="47">
        <f>Table_Query_from_Mac10[[#This Row],[unit_price]]-(Table_Query_from_Mac10[[#This Row],[unit_price]]*(Table_Query_from_Mac10[[#This Row],[discount_pct]]/100))</f>
        <v>36.54</v>
      </c>
      <c r="K1290" s="47">
        <f>Table_Query_from_Mac10[[#This Row],[unit_cost]]</f>
        <v>13.68</v>
      </c>
      <c r="L1290" s="47">
        <f>Table_Query_from_Mac10[[#This Row],[Live-cost]]*(1+Table_Query_from_Mac10[[#This Row],[CogsIncreasebyTYPE]])</f>
        <v>13.68</v>
      </c>
      <c r="M1290" s="47">
        <f>Table_Query_from_Mac10[[#This Row],[Live-cost]]*Table_Query_from_Mac10[[#This Row],[qty_to_ship]]</f>
        <v>41.04</v>
      </c>
      <c r="N1290" s="47">
        <f>IF(Table_Query_from_Mac10[[#This Row],[item_no]]="KDA",-Table_Query_from_Mac10[[#This Row],[unit_price]],Table_Query_from_Mac10[[#This Row],[Net Unit]]*Table_Query_from_Mac10[[#This Row],[qty_to_ship]])</f>
        <v>109.62</v>
      </c>
      <c r="O1290" s="47">
        <f>SUMIFS(Summary!C:C,Summary!H:H,Table_Query_from_Mac10[[#This Row],[Juiceoc]])</f>
        <v>0</v>
      </c>
      <c r="P1290" s="47">
        <f>SUMIFS(Summary!D:D,Summary!H:H,Table_Query_from_Mac10[[#This Row],[Juiceoc]])</f>
        <v>0</v>
      </c>
      <c r="Q1290" s="47">
        <f>SUMIFS(Summary!E:E,Summary!H:H,Table_Query_from_Mac10[[#This Row],[Juiceoc]])</f>
        <v>0</v>
      </c>
      <c r="R1290" s="47">
        <f>Table_Query_from_Mac10[[#This Row],[Net Unit]]*(1+Table_Query_from_Mac10[[#This Row],[PriceIncreasebyType]])</f>
        <v>36.54</v>
      </c>
      <c r="S1290" s="47">
        <f>Table_Query_from_Mac10[[#This Row],[UnitPriceFuture]]*Table_Query_from_Mac10[[#This Row],[qtytoShipFuture]]</f>
        <v>109.62</v>
      </c>
      <c r="T1290" s="47">
        <f>ROUND(Table_Query_from_Mac10[[#This Row],[qty_to_ship]]*(1+Table_Query_from_Mac10[[#This Row],[VolumeIncreasebyType]]),0)</f>
        <v>3</v>
      </c>
      <c r="U1290" s="47">
        <f>Table_Query_from_Mac10[[#This Row],[qtytoShipFuture]]*Table_Query_from_Mac10[[#This Row],[Future-cost]]</f>
        <v>41.04</v>
      </c>
      <c r="V1290" s="47">
        <f>Table_Query_from_Mac10[[#This Row],[qtytoShipFuture]]-Table_Query_from_Mac10[[#This Row],[qty_to_ship]]</f>
        <v>0</v>
      </c>
      <c r="W1290" s="47">
        <f>Table_Query_from_Mac10[[#This Row],[UnitPriceFuture]]</f>
        <v>36.54</v>
      </c>
      <c r="X1290" s="47">
        <f>Table_Query_from_Mac10[[#This Row],[Unit Increase]]*Table_Query_from_Mac10[[#This Row],[UnitPriceFuture]]</f>
        <v>0</v>
      </c>
      <c r="Y1290" s="47">
        <f>Table_Query_from_Mac10[[#This Row],[Unit Increase]]*Table_Query_from_Mac10[[#This Row],[Future-cost]]</f>
        <v>0</v>
      </c>
      <c r="Z1290" s="47">
        <f>-(Table_Query_from_Mac10[[#This Row],[Incremental Sales]]+((Table_Query_from_Mac10[[#This Row],[Incremental Sales]]*-(SUM(Summary!$S$8:$S$9)))))*Summary!$S$18</f>
        <v>0</v>
      </c>
      <c r="AA1290" s="47">
        <f>IFERROR(Table_Query_from_Mac10[[#This Row],[Incremental Cost]]/Table_Query_from_Mac10[[#This Row],[Incremental Sales]],0)</f>
        <v>0</v>
      </c>
      <c r="AB1290" s="47">
        <f>IFERROR(Table_Query_from_Mac10[[#This Row],[TotalCostFuture]]/Table_Query_from_Mac10[[#This Row],[totalsalesFuture]],0)</f>
        <v>0.37438423645320196</v>
      </c>
      <c r="AN1290" s="30">
        <v>12</v>
      </c>
      <c r="AO1290">
        <f t="shared" si="40"/>
        <v>3</v>
      </c>
      <c r="AQ1290" s="30">
        <v>104.4</v>
      </c>
      <c r="AR1290">
        <f t="shared" si="41"/>
        <v>36.54</v>
      </c>
    </row>
    <row r="1291" spans="1:44" x14ac:dyDescent="0.25">
      <c r="A1291">
        <v>90128</v>
      </c>
      <c r="B1291">
        <v>6</v>
      </c>
      <c r="C1291" t="s">
        <v>55</v>
      </c>
      <c r="D1291" t="s">
        <v>81</v>
      </c>
      <c r="E1291">
        <v>22</v>
      </c>
      <c r="F1291">
        <v>4.53</v>
      </c>
      <c r="G1291">
        <v>10.86</v>
      </c>
      <c r="H1291" s="1">
        <v>44845</v>
      </c>
      <c r="I1291" s="20">
        <v>0</v>
      </c>
      <c r="J1291" s="47">
        <f>Table_Query_from_Mac10[[#This Row],[unit_price]]-(Table_Query_from_Mac10[[#This Row],[unit_price]]*(Table_Query_from_Mac10[[#This Row],[discount_pct]]/100))</f>
        <v>10.86</v>
      </c>
      <c r="K1291" s="47">
        <f>Table_Query_from_Mac10[[#This Row],[unit_cost]]</f>
        <v>4.53</v>
      </c>
      <c r="L1291" s="47">
        <f>Table_Query_from_Mac10[[#This Row],[Live-cost]]*(1+Table_Query_from_Mac10[[#This Row],[CogsIncreasebyTYPE]])</f>
        <v>4.53</v>
      </c>
      <c r="M1291" s="47">
        <f>Table_Query_from_Mac10[[#This Row],[Live-cost]]*Table_Query_from_Mac10[[#This Row],[qty_to_ship]]</f>
        <v>99.660000000000011</v>
      </c>
      <c r="N1291" s="47">
        <f>IF(Table_Query_from_Mac10[[#This Row],[item_no]]="KDA",-Table_Query_from_Mac10[[#This Row],[unit_price]],Table_Query_from_Mac10[[#This Row],[Net Unit]]*Table_Query_from_Mac10[[#This Row],[qty_to_ship]])</f>
        <v>238.92</v>
      </c>
      <c r="O1291" s="47">
        <f>SUMIFS(Summary!C:C,Summary!H:H,Table_Query_from_Mac10[[#This Row],[Juiceoc]])</f>
        <v>0</v>
      </c>
      <c r="P1291" s="47">
        <f>SUMIFS(Summary!D:D,Summary!H:H,Table_Query_from_Mac10[[#This Row],[Juiceoc]])</f>
        <v>0</v>
      </c>
      <c r="Q1291" s="47">
        <f>SUMIFS(Summary!E:E,Summary!H:H,Table_Query_from_Mac10[[#This Row],[Juiceoc]])</f>
        <v>0</v>
      </c>
      <c r="R1291" s="47">
        <f>Table_Query_from_Mac10[[#This Row],[Net Unit]]*(1+Table_Query_from_Mac10[[#This Row],[PriceIncreasebyType]])</f>
        <v>10.86</v>
      </c>
      <c r="S1291" s="47">
        <f>Table_Query_from_Mac10[[#This Row],[UnitPriceFuture]]*Table_Query_from_Mac10[[#This Row],[qtytoShipFuture]]</f>
        <v>238.92</v>
      </c>
      <c r="T1291" s="47">
        <f>ROUND(Table_Query_from_Mac10[[#This Row],[qty_to_ship]]*(1+Table_Query_from_Mac10[[#This Row],[VolumeIncreasebyType]]),0)</f>
        <v>22</v>
      </c>
      <c r="U1291" s="47">
        <f>Table_Query_from_Mac10[[#This Row],[qtytoShipFuture]]*Table_Query_from_Mac10[[#This Row],[Future-cost]]</f>
        <v>99.660000000000011</v>
      </c>
      <c r="V1291" s="47">
        <f>Table_Query_from_Mac10[[#This Row],[qtytoShipFuture]]-Table_Query_from_Mac10[[#This Row],[qty_to_ship]]</f>
        <v>0</v>
      </c>
      <c r="W1291" s="47">
        <f>Table_Query_from_Mac10[[#This Row],[UnitPriceFuture]]</f>
        <v>10.86</v>
      </c>
      <c r="X1291" s="47">
        <f>Table_Query_from_Mac10[[#This Row],[Unit Increase]]*Table_Query_from_Mac10[[#This Row],[UnitPriceFuture]]</f>
        <v>0</v>
      </c>
      <c r="Y1291" s="47">
        <f>Table_Query_from_Mac10[[#This Row],[Unit Increase]]*Table_Query_from_Mac10[[#This Row],[Future-cost]]</f>
        <v>0</v>
      </c>
      <c r="Z1291" s="47">
        <f>-(Table_Query_from_Mac10[[#This Row],[Incremental Sales]]+((Table_Query_from_Mac10[[#This Row],[Incremental Sales]]*-(SUM(Summary!$S$8:$S$9)))))*Summary!$S$18</f>
        <v>0</v>
      </c>
      <c r="AA1291" s="47">
        <f>IFERROR(Table_Query_from_Mac10[[#This Row],[Incremental Cost]]/Table_Query_from_Mac10[[#This Row],[Incremental Sales]],0)</f>
        <v>0</v>
      </c>
      <c r="AB1291" s="47">
        <f>IFERROR(Table_Query_from_Mac10[[#This Row],[TotalCostFuture]]/Table_Query_from_Mac10[[#This Row],[totalsalesFuture]],0)</f>
        <v>0.41712707182320446</v>
      </c>
      <c r="AN1291" s="31">
        <v>88</v>
      </c>
      <c r="AO1291">
        <f t="shared" si="40"/>
        <v>22</v>
      </c>
      <c r="AQ1291" s="31">
        <v>31.03</v>
      </c>
      <c r="AR1291">
        <f t="shared" si="41"/>
        <v>10.86</v>
      </c>
    </row>
    <row r="1292" spans="1:44" x14ac:dyDescent="0.25">
      <c r="A1292">
        <v>90128</v>
      </c>
      <c r="B1292">
        <v>7</v>
      </c>
      <c r="C1292" t="s">
        <v>55</v>
      </c>
      <c r="D1292" t="s">
        <v>81</v>
      </c>
      <c r="E1292">
        <v>27</v>
      </c>
      <c r="F1292">
        <v>5.49</v>
      </c>
      <c r="G1292">
        <v>13.35</v>
      </c>
      <c r="H1292" s="1">
        <v>44845</v>
      </c>
      <c r="I1292" s="20">
        <v>0</v>
      </c>
      <c r="J1292" s="47">
        <f>Table_Query_from_Mac10[[#This Row],[unit_price]]-(Table_Query_from_Mac10[[#This Row],[unit_price]]*(Table_Query_from_Mac10[[#This Row],[discount_pct]]/100))</f>
        <v>13.35</v>
      </c>
      <c r="K1292" s="47">
        <f>Table_Query_from_Mac10[[#This Row],[unit_cost]]</f>
        <v>5.49</v>
      </c>
      <c r="L1292" s="47">
        <f>Table_Query_from_Mac10[[#This Row],[Live-cost]]*(1+Table_Query_from_Mac10[[#This Row],[CogsIncreasebyTYPE]])</f>
        <v>5.49</v>
      </c>
      <c r="M1292" s="47">
        <f>Table_Query_from_Mac10[[#This Row],[Live-cost]]*Table_Query_from_Mac10[[#This Row],[qty_to_ship]]</f>
        <v>148.23000000000002</v>
      </c>
      <c r="N1292" s="47">
        <f>IF(Table_Query_from_Mac10[[#This Row],[item_no]]="KDA",-Table_Query_from_Mac10[[#This Row],[unit_price]],Table_Query_from_Mac10[[#This Row],[Net Unit]]*Table_Query_from_Mac10[[#This Row],[qty_to_ship]])</f>
        <v>360.45</v>
      </c>
      <c r="O1292" s="47">
        <f>SUMIFS(Summary!C:C,Summary!H:H,Table_Query_from_Mac10[[#This Row],[Juiceoc]])</f>
        <v>0</v>
      </c>
      <c r="P1292" s="47">
        <f>SUMIFS(Summary!D:D,Summary!H:H,Table_Query_from_Mac10[[#This Row],[Juiceoc]])</f>
        <v>0</v>
      </c>
      <c r="Q1292" s="47">
        <f>SUMIFS(Summary!E:E,Summary!H:H,Table_Query_from_Mac10[[#This Row],[Juiceoc]])</f>
        <v>0</v>
      </c>
      <c r="R1292" s="47">
        <f>Table_Query_from_Mac10[[#This Row],[Net Unit]]*(1+Table_Query_from_Mac10[[#This Row],[PriceIncreasebyType]])</f>
        <v>13.35</v>
      </c>
      <c r="S1292" s="47">
        <f>Table_Query_from_Mac10[[#This Row],[UnitPriceFuture]]*Table_Query_from_Mac10[[#This Row],[qtytoShipFuture]]</f>
        <v>360.45</v>
      </c>
      <c r="T1292" s="47">
        <f>ROUND(Table_Query_from_Mac10[[#This Row],[qty_to_ship]]*(1+Table_Query_from_Mac10[[#This Row],[VolumeIncreasebyType]]),0)</f>
        <v>27</v>
      </c>
      <c r="U1292" s="47">
        <f>Table_Query_from_Mac10[[#This Row],[qtytoShipFuture]]*Table_Query_from_Mac10[[#This Row],[Future-cost]]</f>
        <v>148.23000000000002</v>
      </c>
      <c r="V1292" s="47">
        <f>Table_Query_from_Mac10[[#This Row],[qtytoShipFuture]]-Table_Query_from_Mac10[[#This Row],[qty_to_ship]]</f>
        <v>0</v>
      </c>
      <c r="W1292" s="47">
        <f>Table_Query_from_Mac10[[#This Row],[UnitPriceFuture]]</f>
        <v>13.35</v>
      </c>
      <c r="X1292" s="47">
        <f>Table_Query_from_Mac10[[#This Row],[Unit Increase]]*Table_Query_from_Mac10[[#This Row],[UnitPriceFuture]]</f>
        <v>0</v>
      </c>
      <c r="Y1292" s="47">
        <f>Table_Query_from_Mac10[[#This Row],[Unit Increase]]*Table_Query_from_Mac10[[#This Row],[Future-cost]]</f>
        <v>0</v>
      </c>
      <c r="Z1292" s="47">
        <f>-(Table_Query_from_Mac10[[#This Row],[Incremental Sales]]+((Table_Query_from_Mac10[[#This Row],[Incremental Sales]]*-(SUM(Summary!$S$8:$S$9)))))*Summary!$S$18</f>
        <v>0</v>
      </c>
      <c r="AA1292" s="47">
        <f>IFERROR(Table_Query_from_Mac10[[#This Row],[Incremental Cost]]/Table_Query_from_Mac10[[#This Row],[Incremental Sales]],0)</f>
        <v>0</v>
      </c>
      <c r="AB1292" s="47">
        <f>IFERROR(Table_Query_from_Mac10[[#This Row],[TotalCostFuture]]/Table_Query_from_Mac10[[#This Row],[totalsalesFuture]],0)</f>
        <v>0.41123595505617982</v>
      </c>
      <c r="AN1292" s="30">
        <v>108</v>
      </c>
      <c r="AO1292">
        <f t="shared" si="40"/>
        <v>27</v>
      </c>
      <c r="AQ1292" s="30">
        <v>38.15</v>
      </c>
      <c r="AR1292">
        <f t="shared" si="41"/>
        <v>13.35</v>
      </c>
    </row>
    <row r="1293" spans="1:44" x14ac:dyDescent="0.25">
      <c r="A1293">
        <v>90128</v>
      </c>
      <c r="B1293">
        <v>8</v>
      </c>
      <c r="C1293" t="s">
        <v>55</v>
      </c>
      <c r="D1293" t="s">
        <v>81</v>
      </c>
      <c r="E1293">
        <v>24</v>
      </c>
      <c r="F1293">
        <v>6.6</v>
      </c>
      <c r="G1293">
        <v>16.420000000000002</v>
      </c>
      <c r="H1293" s="1">
        <v>44845</v>
      </c>
      <c r="I1293" s="20">
        <v>0</v>
      </c>
      <c r="J1293" s="47">
        <f>Table_Query_from_Mac10[[#This Row],[unit_price]]-(Table_Query_from_Mac10[[#This Row],[unit_price]]*(Table_Query_from_Mac10[[#This Row],[discount_pct]]/100))</f>
        <v>16.420000000000002</v>
      </c>
      <c r="K1293" s="47">
        <f>Table_Query_from_Mac10[[#This Row],[unit_cost]]</f>
        <v>6.6</v>
      </c>
      <c r="L1293" s="47">
        <f>Table_Query_from_Mac10[[#This Row],[Live-cost]]*(1+Table_Query_from_Mac10[[#This Row],[CogsIncreasebyTYPE]])</f>
        <v>6.6</v>
      </c>
      <c r="M1293" s="47">
        <f>Table_Query_from_Mac10[[#This Row],[Live-cost]]*Table_Query_from_Mac10[[#This Row],[qty_to_ship]]</f>
        <v>158.39999999999998</v>
      </c>
      <c r="N1293" s="47">
        <f>IF(Table_Query_from_Mac10[[#This Row],[item_no]]="KDA",-Table_Query_from_Mac10[[#This Row],[unit_price]],Table_Query_from_Mac10[[#This Row],[Net Unit]]*Table_Query_from_Mac10[[#This Row],[qty_to_ship]])</f>
        <v>394.08000000000004</v>
      </c>
      <c r="O1293" s="47">
        <f>SUMIFS(Summary!C:C,Summary!H:H,Table_Query_from_Mac10[[#This Row],[Juiceoc]])</f>
        <v>0</v>
      </c>
      <c r="P1293" s="47">
        <f>SUMIFS(Summary!D:D,Summary!H:H,Table_Query_from_Mac10[[#This Row],[Juiceoc]])</f>
        <v>0</v>
      </c>
      <c r="Q1293" s="47">
        <f>SUMIFS(Summary!E:E,Summary!H:H,Table_Query_from_Mac10[[#This Row],[Juiceoc]])</f>
        <v>0</v>
      </c>
      <c r="R1293" s="47">
        <f>Table_Query_from_Mac10[[#This Row],[Net Unit]]*(1+Table_Query_from_Mac10[[#This Row],[PriceIncreasebyType]])</f>
        <v>16.420000000000002</v>
      </c>
      <c r="S1293" s="47">
        <f>Table_Query_from_Mac10[[#This Row],[UnitPriceFuture]]*Table_Query_from_Mac10[[#This Row],[qtytoShipFuture]]</f>
        <v>394.08000000000004</v>
      </c>
      <c r="T1293" s="47">
        <f>ROUND(Table_Query_from_Mac10[[#This Row],[qty_to_ship]]*(1+Table_Query_from_Mac10[[#This Row],[VolumeIncreasebyType]]),0)</f>
        <v>24</v>
      </c>
      <c r="U1293" s="47">
        <f>Table_Query_from_Mac10[[#This Row],[qtytoShipFuture]]*Table_Query_from_Mac10[[#This Row],[Future-cost]]</f>
        <v>158.39999999999998</v>
      </c>
      <c r="V1293" s="47">
        <f>Table_Query_from_Mac10[[#This Row],[qtytoShipFuture]]-Table_Query_from_Mac10[[#This Row],[qty_to_ship]]</f>
        <v>0</v>
      </c>
      <c r="W1293" s="47">
        <f>Table_Query_from_Mac10[[#This Row],[UnitPriceFuture]]</f>
        <v>16.420000000000002</v>
      </c>
      <c r="X1293" s="47">
        <f>Table_Query_from_Mac10[[#This Row],[Unit Increase]]*Table_Query_from_Mac10[[#This Row],[UnitPriceFuture]]</f>
        <v>0</v>
      </c>
      <c r="Y1293" s="47">
        <f>Table_Query_from_Mac10[[#This Row],[Unit Increase]]*Table_Query_from_Mac10[[#This Row],[Future-cost]]</f>
        <v>0</v>
      </c>
      <c r="Z1293" s="47">
        <f>-(Table_Query_from_Mac10[[#This Row],[Incremental Sales]]+((Table_Query_from_Mac10[[#This Row],[Incremental Sales]]*-(SUM(Summary!$S$8:$S$9)))))*Summary!$S$18</f>
        <v>0</v>
      </c>
      <c r="AA1293" s="47">
        <f>IFERROR(Table_Query_from_Mac10[[#This Row],[Incremental Cost]]/Table_Query_from_Mac10[[#This Row],[Incremental Sales]],0)</f>
        <v>0</v>
      </c>
      <c r="AB1293" s="47">
        <f>IFERROR(Table_Query_from_Mac10[[#This Row],[TotalCostFuture]]/Table_Query_from_Mac10[[#This Row],[totalsalesFuture]],0)</f>
        <v>0.40194884287454313</v>
      </c>
      <c r="AN1293" s="31">
        <v>96</v>
      </c>
      <c r="AO1293">
        <f t="shared" si="40"/>
        <v>24</v>
      </c>
      <c r="AQ1293" s="31">
        <v>46.9</v>
      </c>
      <c r="AR1293">
        <f t="shared" si="41"/>
        <v>16.420000000000002</v>
      </c>
    </row>
    <row r="1294" spans="1:44" x14ac:dyDescent="0.25">
      <c r="A1294">
        <v>90128</v>
      </c>
      <c r="B1294">
        <v>9</v>
      </c>
      <c r="C1294" t="s">
        <v>55</v>
      </c>
      <c r="D1294" t="s">
        <v>81</v>
      </c>
      <c r="E1294">
        <v>7</v>
      </c>
      <c r="F1294">
        <v>9.06</v>
      </c>
      <c r="G1294">
        <v>22.99</v>
      </c>
      <c r="H1294" s="1">
        <v>44845</v>
      </c>
      <c r="I1294" s="20">
        <v>0</v>
      </c>
      <c r="J1294" s="47">
        <f>Table_Query_from_Mac10[[#This Row],[unit_price]]-(Table_Query_from_Mac10[[#This Row],[unit_price]]*(Table_Query_from_Mac10[[#This Row],[discount_pct]]/100))</f>
        <v>22.99</v>
      </c>
      <c r="K1294" s="47">
        <f>Table_Query_from_Mac10[[#This Row],[unit_cost]]</f>
        <v>9.06</v>
      </c>
      <c r="L1294" s="47">
        <f>Table_Query_from_Mac10[[#This Row],[Live-cost]]*(1+Table_Query_from_Mac10[[#This Row],[CogsIncreasebyTYPE]])</f>
        <v>9.06</v>
      </c>
      <c r="M1294" s="47">
        <f>Table_Query_from_Mac10[[#This Row],[Live-cost]]*Table_Query_from_Mac10[[#This Row],[qty_to_ship]]</f>
        <v>63.42</v>
      </c>
      <c r="N1294" s="47">
        <f>IF(Table_Query_from_Mac10[[#This Row],[item_no]]="KDA",-Table_Query_from_Mac10[[#This Row],[unit_price]],Table_Query_from_Mac10[[#This Row],[Net Unit]]*Table_Query_from_Mac10[[#This Row],[qty_to_ship]])</f>
        <v>160.92999999999998</v>
      </c>
      <c r="O1294" s="47">
        <f>SUMIFS(Summary!C:C,Summary!H:H,Table_Query_from_Mac10[[#This Row],[Juiceoc]])</f>
        <v>0</v>
      </c>
      <c r="P1294" s="47">
        <f>SUMIFS(Summary!D:D,Summary!H:H,Table_Query_from_Mac10[[#This Row],[Juiceoc]])</f>
        <v>0</v>
      </c>
      <c r="Q1294" s="47">
        <f>SUMIFS(Summary!E:E,Summary!H:H,Table_Query_from_Mac10[[#This Row],[Juiceoc]])</f>
        <v>0</v>
      </c>
      <c r="R1294" s="47">
        <f>Table_Query_from_Mac10[[#This Row],[Net Unit]]*(1+Table_Query_from_Mac10[[#This Row],[PriceIncreasebyType]])</f>
        <v>22.99</v>
      </c>
      <c r="S1294" s="47">
        <f>Table_Query_from_Mac10[[#This Row],[UnitPriceFuture]]*Table_Query_from_Mac10[[#This Row],[qtytoShipFuture]]</f>
        <v>160.92999999999998</v>
      </c>
      <c r="T1294" s="47">
        <f>ROUND(Table_Query_from_Mac10[[#This Row],[qty_to_ship]]*(1+Table_Query_from_Mac10[[#This Row],[VolumeIncreasebyType]]),0)</f>
        <v>7</v>
      </c>
      <c r="U1294" s="47">
        <f>Table_Query_from_Mac10[[#This Row],[qtytoShipFuture]]*Table_Query_from_Mac10[[#This Row],[Future-cost]]</f>
        <v>63.42</v>
      </c>
      <c r="V1294" s="47">
        <f>Table_Query_from_Mac10[[#This Row],[qtytoShipFuture]]-Table_Query_from_Mac10[[#This Row],[qty_to_ship]]</f>
        <v>0</v>
      </c>
      <c r="W1294" s="47">
        <f>Table_Query_from_Mac10[[#This Row],[UnitPriceFuture]]</f>
        <v>22.99</v>
      </c>
      <c r="X1294" s="47">
        <f>Table_Query_from_Mac10[[#This Row],[Unit Increase]]*Table_Query_from_Mac10[[#This Row],[UnitPriceFuture]]</f>
        <v>0</v>
      </c>
      <c r="Y1294" s="47">
        <f>Table_Query_from_Mac10[[#This Row],[Unit Increase]]*Table_Query_from_Mac10[[#This Row],[Future-cost]]</f>
        <v>0</v>
      </c>
      <c r="Z1294" s="47">
        <f>-(Table_Query_from_Mac10[[#This Row],[Incremental Sales]]+((Table_Query_from_Mac10[[#This Row],[Incremental Sales]]*-(SUM(Summary!$S$8:$S$9)))))*Summary!$S$18</f>
        <v>0</v>
      </c>
      <c r="AA1294" s="47">
        <f>IFERROR(Table_Query_from_Mac10[[#This Row],[Incremental Cost]]/Table_Query_from_Mac10[[#This Row],[Incremental Sales]],0)</f>
        <v>0</v>
      </c>
      <c r="AB1294" s="47">
        <f>IFERROR(Table_Query_from_Mac10[[#This Row],[TotalCostFuture]]/Table_Query_from_Mac10[[#This Row],[totalsalesFuture]],0)</f>
        <v>0.3940843845150066</v>
      </c>
      <c r="AN1294" s="30">
        <v>28</v>
      </c>
      <c r="AO1294">
        <f t="shared" si="40"/>
        <v>7</v>
      </c>
      <c r="AQ1294" s="30">
        <v>65.680000000000007</v>
      </c>
      <c r="AR1294">
        <f t="shared" si="41"/>
        <v>22.99</v>
      </c>
    </row>
    <row r="1295" spans="1:44" x14ac:dyDescent="0.25">
      <c r="A1295">
        <v>90128</v>
      </c>
      <c r="B1295">
        <v>10</v>
      </c>
      <c r="C1295" t="s">
        <v>55</v>
      </c>
      <c r="D1295" t="s">
        <v>81</v>
      </c>
      <c r="E1295">
        <v>8</v>
      </c>
      <c r="F1295">
        <v>10.38</v>
      </c>
      <c r="G1295">
        <v>28.22</v>
      </c>
      <c r="H1295" s="1">
        <v>44845</v>
      </c>
      <c r="I1295" s="20">
        <v>0</v>
      </c>
      <c r="J1295" s="47">
        <f>Table_Query_from_Mac10[[#This Row],[unit_price]]-(Table_Query_from_Mac10[[#This Row],[unit_price]]*(Table_Query_from_Mac10[[#This Row],[discount_pct]]/100))</f>
        <v>28.22</v>
      </c>
      <c r="K1295" s="47">
        <f>Table_Query_from_Mac10[[#This Row],[unit_cost]]</f>
        <v>10.38</v>
      </c>
      <c r="L1295" s="47">
        <f>Table_Query_from_Mac10[[#This Row],[Live-cost]]*(1+Table_Query_from_Mac10[[#This Row],[CogsIncreasebyTYPE]])</f>
        <v>10.38</v>
      </c>
      <c r="M1295" s="47">
        <f>Table_Query_from_Mac10[[#This Row],[Live-cost]]*Table_Query_from_Mac10[[#This Row],[qty_to_ship]]</f>
        <v>83.04</v>
      </c>
      <c r="N1295" s="47">
        <f>IF(Table_Query_from_Mac10[[#This Row],[item_no]]="KDA",-Table_Query_from_Mac10[[#This Row],[unit_price]],Table_Query_from_Mac10[[#This Row],[Net Unit]]*Table_Query_from_Mac10[[#This Row],[qty_to_ship]])</f>
        <v>225.76</v>
      </c>
      <c r="O1295" s="47">
        <f>SUMIFS(Summary!C:C,Summary!H:H,Table_Query_from_Mac10[[#This Row],[Juiceoc]])</f>
        <v>0</v>
      </c>
      <c r="P1295" s="47">
        <f>SUMIFS(Summary!D:D,Summary!H:H,Table_Query_from_Mac10[[#This Row],[Juiceoc]])</f>
        <v>0</v>
      </c>
      <c r="Q1295" s="47">
        <f>SUMIFS(Summary!E:E,Summary!H:H,Table_Query_from_Mac10[[#This Row],[Juiceoc]])</f>
        <v>0</v>
      </c>
      <c r="R1295" s="47">
        <f>Table_Query_from_Mac10[[#This Row],[Net Unit]]*(1+Table_Query_from_Mac10[[#This Row],[PriceIncreasebyType]])</f>
        <v>28.22</v>
      </c>
      <c r="S1295" s="47">
        <f>Table_Query_from_Mac10[[#This Row],[UnitPriceFuture]]*Table_Query_from_Mac10[[#This Row],[qtytoShipFuture]]</f>
        <v>225.76</v>
      </c>
      <c r="T1295" s="47">
        <f>ROUND(Table_Query_from_Mac10[[#This Row],[qty_to_ship]]*(1+Table_Query_from_Mac10[[#This Row],[VolumeIncreasebyType]]),0)</f>
        <v>8</v>
      </c>
      <c r="U1295" s="47">
        <f>Table_Query_from_Mac10[[#This Row],[qtytoShipFuture]]*Table_Query_from_Mac10[[#This Row],[Future-cost]]</f>
        <v>83.04</v>
      </c>
      <c r="V1295" s="47">
        <f>Table_Query_from_Mac10[[#This Row],[qtytoShipFuture]]-Table_Query_from_Mac10[[#This Row],[qty_to_ship]]</f>
        <v>0</v>
      </c>
      <c r="W1295" s="47">
        <f>Table_Query_from_Mac10[[#This Row],[UnitPriceFuture]]</f>
        <v>28.22</v>
      </c>
      <c r="X1295" s="47">
        <f>Table_Query_from_Mac10[[#This Row],[Unit Increase]]*Table_Query_from_Mac10[[#This Row],[UnitPriceFuture]]</f>
        <v>0</v>
      </c>
      <c r="Y1295" s="47">
        <f>Table_Query_from_Mac10[[#This Row],[Unit Increase]]*Table_Query_from_Mac10[[#This Row],[Future-cost]]</f>
        <v>0</v>
      </c>
      <c r="Z1295" s="47">
        <f>-(Table_Query_from_Mac10[[#This Row],[Incremental Sales]]+((Table_Query_from_Mac10[[#This Row],[Incremental Sales]]*-(SUM(Summary!$S$8:$S$9)))))*Summary!$S$18</f>
        <v>0</v>
      </c>
      <c r="AA1295" s="47">
        <f>IFERROR(Table_Query_from_Mac10[[#This Row],[Incremental Cost]]/Table_Query_from_Mac10[[#This Row],[Incremental Sales]],0)</f>
        <v>0</v>
      </c>
      <c r="AB1295" s="47">
        <f>IFERROR(Table_Query_from_Mac10[[#This Row],[TotalCostFuture]]/Table_Query_from_Mac10[[#This Row],[totalsalesFuture]],0)</f>
        <v>0.36782423812898657</v>
      </c>
      <c r="AN1295" s="31">
        <v>30</v>
      </c>
      <c r="AO1295">
        <f t="shared" si="40"/>
        <v>8</v>
      </c>
      <c r="AQ1295" s="31">
        <v>80.64</v>
      </c>
      <c r="AR1295">
        <f t="shared" si="41"/>
        <v>28.22</v>
      </c>
    </row>
    <row r="1296" spans="1:44" x14ac:dyDescent="0.25">
      <c r="A1296">
        <v>90128</v>
      </c>
      <c r="B1296">
        <v>11</v>
      </c>
      <c r="C1296" t="s">
        <v>55</v>
      </c>
      <c r="D1296" t="s">
        <v>81</v>
      </c>
      <c r="E1296">
        <v>4</v>
      </c>
      <c r="F1296">
        <v>12.1</v>
      </c>
      <c r="G1296">
        <v>31.85</v>
      </c>
      <c r="H1296" s="1">
        <v>44845</v>
      </c>
      <c r="I1296" s="20">
        <v>0</v>
      </c>
      <c r="J1296" s="47">
        <f>Table_Query_from_Mac10[[#This Row],[unit_price]]-(Table_Query_from_Mac10[[#This Row],[unit_price]]*(Table_Query_from_Mac10[[#This Row],[discount_pct]]/100))</f>
        <v>31.85</v>
      </c>
      <c r="K1296" s="47">
        <f>Table_Query_from_Mac10[[#This Row],[unit_cost]]</f>
        <v>12.1</v>
      </c>
      <c r="L1296" s="47">
        <f>Table_Query_from_Mac10[[#This Row],[Live-cost]]*(1+Table_Query_from_Mac10[[#This Row],[CogsIncreasebyTYPE]])</f>
        <v>12.1</v>
      </c>
      <c r="M1296" s="47">
        <f>Table_Query_from_Mac10[[#This Row],[Live-cost]]*Table_Query_from_Mac10[[#This Row],[qty_to_ship]]</f>
        <v>48.4</v>
      </c>
      <c r="N1296" s="47">
        <f>IF(Table_Query_from_Mac10[[#This Row],[item_no]]="KDA",-Table_Query_from_Mac10[[#This Row],[unit_price]],Table_Query_from_Mac10[[#This Row],[Net Unit]]*Table_Query_from_Mac10[[#This Row],[qty_to_ship]])</f>
        <v>127.4</v>
      </c>
      <c r="O1296" s="47">
        <f>SUMIFS(Summary!C:C,Summary!H:H,Table_Query_from_Mac10[[#This Row],[Juiceoc]])</f>
        <v>0</v>
      </c>
      <c r="P1296" s="47">
        <f>SUMIFS(Summary!D:D,Summary!H:H,Table_Query_from_Mac10[[#This Row],[Juiceoc]])</f>
        <v>0</v>
      </c>
      <c r="Q1296" s="47">
        <f>SUMIFS(Summary!E:E,Summary!H:H,Table_Query_from_Mac10[[#This Row],[Juiceoc]])</f>
        <v>0</v>
      </c>
      <c r="R1296" s="47">
        <f>Table_Query_from_Mac10[[#This Row],[Net Unit]]*(1+Table_Query_from_Mac10[[#This Row],[PriceIncreasebyType]])</f>
        <v>31.85</v>
      </c>
      <c r="S1296" s="47">
        <f>Table_Query_from_Mac10[[#This Row],[UnitPriceFuture]]*Table_Query_from_Mac10[[#This Row],[qtytoShipFuture]]</f>
        <v>127.4</v>
      </c>
      <c r="T1296" s="47">
        <f>ROUND(Table_Query_from_Mac10[[#This Row],[qty_to_ship]]*(1+Table_Query_from_Mac10[[#This Row],[VolumeIncreasebyType]]),0)</f>
        <v>4</v>
      </c>
      <c r="U1296" s="47">
        <f>Table_Query_from_Mac10[[#This Row],[qtytoShipFuture]]*Table_Query_from_Mac10[[#This Row],[Future-cost]]</f>
        <v>48.4</v>
      </c>
      <c r="V1296" s="47">
        <f>Table_Query_from_Mac10[[#This Row],[qtytoShipFuture]]-Table_Query_from_Mac10[[#This Row],[qty_to_ship]]</f>
        <v>0</v>
      </c>
      <c r="W1296" s="47">
        <f>Table_Query_from_Mac10[[#This Row],[UnitPriceFuture]]</f>
        <v>31.85</v>
      </c>
      <c r="X1296" s="47">
        <f>Table_Query_from_Mac10[[#This Row],[Unit Increase]]*Table_Query_from_Mac10[[#This Row],[UnitPriceFuture]]</f>
        <v>0</v>
      </c>
      <c r="Y1296" s="47">
        <f>Table_Query_from_Mac10[[#This Row],[Unit Increase]]*Table_Query_from_Mac10[[#This Row],[Future-cost]]</f>
        <v>0</v>
      </c>
      <c r="Z1296" s="47">
        <f>-(Table_Query_from_Mac10[[#This Row],[Incremental Sales]]+((Table_Query_from_Mac10[[#This Row],[Incremental Sales]]*-(SUM(Summary!$S$8:$S$9)))))*Summary!$S$18</f>
        <v>0</v>
      </c>
      <c r="AA1296" s="47">
        <f>IFERROR(Table_Query_from_Mac10[[#This Row],[Incremental Cost]]/Table_Query_from_Mac10[[#This Row],[Incremental Sales]],0)</f>
        <v>0</v>
      </c>
      <c r="AB1296" s="47">
        <f>IFERROR(Table_Query_from_Mac10[[#This Row],[TotalCostFuture]]/Table_Query_from_Mac10[[#This Row],[totalsalesFuture]],0)</f>
        <v>0.37990580847723704</v>
      </c>
      <c r="AN1296" s="30">
        <v>15</v>
      </c>
      <c r="AO1296">
        <f t="shared" si="40"/>
        <v>4</v>
      </c>
      <c r="AQ1296" s="30">
        <v>90.99</v>
      </c>
      <c r="AR1296">
        <f t="shared" si="41"/>
        <v>31.85</v>
      </c>
    </row>
    <row r="1297" spans="1:44" x14ac:dyDescent="0.25">
      <c r="A1297">
        <v>90128</v>
      </c>
      <c r="B1297">
        <v>12</v>
      </c>
      <c r="C1297" t="s">
        <v>55</v>
      </c>
      <c r="D1297" t="s">
        <v>81</v>
      </c>
      <c r="E1297">
        <v>3</v>
      </c>
      <c r="F1297">
        <v>16.03</v>
      </c>
      <c r="G1297">
        <v>44.98</v>
      </c>
      <c r="H1297" s="1">
        <v>44845</v>
      </c>
      <c r="I1297" s="20">
        <v>0</v>
      </c>
      <c r="J1297" s="47">
        <f>Table_Query_from_Mac10[[#This Row],[unit_price]]-(Table_Query_from_Mac10[[#This Row],[unit_price]]*(Table_Query_from_Mac10[[#This Row],[discount_pct]]/100))</f>
        <v>44.98</v>
      </c>
      <c r="K1297" s="47">
        <f>Table_Query_from_Mac10[[#This Row],[unit_cost]]</f>
        <v>16.03</v>
      </c>
      <c r="L1297" s="47">
        <f>Table_Query_from_Mac10[[#This Row],[Live-cost]]*(1+Table_Query_from_Mac10[[#This Row],[CogsIncreasebyTYPE]])</f>
        <v>16.03</v>
      </c>
      <c r="M1297" s="47">
        <f>Table_Query_from_Mac10[[#This Row],[Live-cost]]*Table_Query_from_Mac10[[#This Row],[qty_to_ship]]</f>
        <v>48.09</v>
      </c>
      <c r="N1297" s="47">
        <f>IF(Table_Query_from_Mac10[[#This Row],[item_no]]="KDA",-Table_Query_from_Mac10[[#This Row],[unit_price]],Table_Query_from_Mac10[[#This Row],[Net Unit]]*Table_Query_from_Mac10[[#This Row],[qty_to_ship]])</f>
        <v>134.94</v>
      </c>
      <c r="O1297" s="47">
        <f>SUMIFS(Summary!C:C,Summary!H:H,Table_Query_from_Mac10[[#This Row],[Juiceoc]])</f>
        <v>0</v>
      </c>
      <c r="P1297" s="47">
        <f>SUMIFS(Summary!D:D,Summary!H:H,Table_Query_from_Mac10[[#This Row],[Juiceoc]])</f>
        <v>0</v>
      </c>
      <c r="Q1297" s="47">
        <f>SUMIFS(Summary!E:E,Summary!H:H,Table_Query_from_Mac10[[#This Row],[Juiceoc]])</f>
        <v>0</v>
      </c>
      <c r="R1297" s="47">
        <f>Table_Query_from_Mac10[[#This Row],[Net Unit]]*(1+Table_Query_from_Mac10[[#This Row],[PriceIncreasebyType]])</f>
        <v>44.98</v>
      </c>
      <c r="S1297" s="47">
        <f>Table_Query_from_Mac10[[#This Row],[UnitPriceFuture]]*Table_Query_from_Mac10[[#This Row],[qtytoShipFuture]]</f>
        <v>134.94</v>
      </c>
      <c r="T1297" s="47">
        <f>ROUND(Table_Query_from_Mac10[[#This Row],[qty_to_ship]]*(1+Table_Query_from_Mac10[[#This Row],[VolumeIncreasebyType]]),0)</f>
        <v>3</v>
      </c>
      <c r="U1297" s="47">
        <f>Table_Query_from_Mac10[[#This Row],[qtytoShipFuture]]*Table_Query_from_Mac10[[#This Row],[Future-cost]]</f>
        <v>48.09</v>
      </c>
      <c r="V1297" s="47">
        <f>Table_Query_from_Mac10[[#This Row],[qtytoShipFuture]]-Table_Query_from_Mac10[[#This Row],[qty_to_ship]]</f>
        <v>0</v>
      </c>
      <c r="W1297" s="47">
        <f>Table_Query_from_Mac10[[#This Row],[UnitPriceFuture]]</f>
        <v>44.98</v>
      </c>
      <c r="X1297" s="47">
        <f>Table_Query_from_Mac10[[#This Row],[Unit Increase]]*Table_Query_from_Mac10[[#This Row],[UnitPriceFuture]]</f>
        <v>0</v>
      </c>
      <c r="Y1297" s="47">
        <f>Table_Query_from_Mac10[[#This Row],[Unit Increase]]*Table_Query_from_Mac10[[#This Row],[Future-cost]]</f>
        <v>0</v>
      </c>
      <c r="Z1297" s="47">
        <f>-(Table_Query_from_Mac10[[#This Row],[Incremental Sales]]+((Table_Query_from_Mac10[[#This Row],[Incremental Sales]]*-(SUM(Summary!$S$8:$S$9)))))*Summary!$S$18</f>
        <v>0</v>
      </c>
      <c r="AA1297" s="47">
        <f>IFERROR(Table_Query_from_Mac10[[#This Row],[Incremental Cost]]/Table_Query_from_Mac10[[#This Row],[Incremental Sales]],0)</f>
        <v>0</v>
      </c>
      <c r="AB1297" s="47">
        <f>IFERROR(Table_Query_from_Mac10[[#This Row],[TotalCostFuture]]/Table_Query_from_Mac10[[#This Row],[totalsalesFuture]],0)</f>
        <v>0.35638061360604717</v>
      </c>
      <c r="AN1297" s="31">
        <v>12</v>
      </c>
      <c r="AO1297">
        <f t="shared" si="40"/>
        <v>3</v>
      </c>
      <c r="AQ1297" s="31">
        <v>128.52000000000001</v>
      </c>
      <c r="AR1297">
        <f t="shared" si="41"/>
        <v>44.98</v>
      </c>
    </row>
    <row r="1298" spans="1:44" x14ac:dyDescent="0.25">
      <c r="A1298">
        <v>90129</v>
      </c>
      <c r="B1298">
        <v>1</v>
      </c>
      <c r="C1298" t="s">
        <v>53</v>
      </c>
      <c r="D1298" t="s">
        <v>80</v>
      </c>
      <c r="E1298">
        <v>110</v>
      </c>
      <c r="F1298">
        <v>5.8</v>
      </c>
      <c r="G1298">
        <v>13.5</v>
      </c>
      <c r="H1298" s="1">
        <v>44852</v>
      </c>
      <c r="I1298" s="20">
        <v>0</v>
      </c>
      <c r="J1298" s="47">
        <f>Table_Query_from_Mac10[[#This Row],[unit_price]]-(Table_Query_from_Mac10[[#This Row],[unit_price]]*(Table_Query_from_Mac10[[#This Row],[discount_pct]]/100))</f>
        <v>13.5</v>
      </c>
      <c r="K1298" s="47">
        <f>Table_Query_from_Mac10[[#This Row],[unit_cost]]</f>
        <v>5.8</v>
      </c>
      <c r="L1298" s="47">
        <f>Table_Query_from_Mac10[[#This Row],[Live-cost]]*(1+Table_Query_from_Mac10[[#This Row],[CogsIncreasebyTYPE]])</f>
        <v>5.8</v>
      </c>
      <c r="M1298" s="47">
        <f>Table_Query_from_Mac10[[#This Row],[Live-cost]]*Table_Query_from_Mac10[[#This Row],[qty_to_ship]]</f>
        <v>638</v>
      </c>
      <c r="N1298" s="47">
        <f>IF(Table_Query_from_Mac10[[#This Row],[item_no]]="KDA",-Table_Query_from_Mac10[[#This Row],[unit_price]],Table_Query_from_Mac10[[#This Row],[Net Unit]]*Table_Query_from_Mac10[[#This Row],[qty_to_ship]])</f>
        <v>1485</v>
      </c>
      <c r="O1298" s="47">
        <f>SUMIFS(Summary!C:C,Summary!H:H,Table_Query_from_Mac10[[#This Row],[Juiceoc]])</f>
        <v>0</v>
      </c>
      <c r="P1298" s="47">
        <f>SUMIFS(Summary!D:D,Summary!H:H,Table_Query_from_Mac10[[#This Row],[Juiceoc]])</f>
        <v>0</v>
      </c>
      <c r="Q1298" s="47">
        <f>SUMIFS(Summary!E:E,Summary!H:H,Table_Query_from_Mac10[[#This Row],[Juiceoc]])</f>
        <v>0</v>
      </c>
      <c r="R1298" s="47">
        <f>Table_Query_from_Mac10[[#This Row],[Net Unit]]*(1+Table_Query_from_Mac10[[#This Row],[PriceIncreasebyType]])</f>
        <v>13.5</v>
      </c>
      <c r="S1298" s="47">
        <f>Table_Query_from_Mac10[[#This Row],[UnitPriceFuture]]*Table_Query_from_Mac10[[#This Row],[qtytoShipFuture]]</f>
        <v>1485</v>
      </c>
      <c r="T1298" s="47">
        <f>ROUND(Table_Query_from_Mac10[[#This Row],[qty_to_ship]]*(1+Table_Query_from_Mac10[[#This Row],[VolumeIncreasebyType]]),0)</f>
        <v>110</v>
      </c>
      <c r="U1298" s="47">
        <f>Table_Query_from_Mac10[[#This Row],[qtytoShipFuture]]*Table_Query_from_Mac10[[#This Row],[Future-cost]]</f>
        <v>638</v>
      </c>
      <c r="V1298" s="47">
        <f>Table_Query_from_Mac10[[#This Row],[qtytoShipFuture]]-Table_Query_from_Mac10[[#This Row],[qty_to_ship]]</f>
        <v>0</v>
      </c>
      <c r="W1298" s="47">
        <f>Table_Query_from_Mac10[[#This Row],[UnitPriceFuture]]</f>
        <v>13.5</v>
      </c>
      <c r="X1298" s="47">
        <f>Table_Query_from_Mac10[[#This Row],[Unit Increase]]*Table_Query_from_Mac10[[#This Row],[UnitPriceFuture]]</f>
        <v>0</v>
      </c>
      <c r="Y1298" s="47">
        <f>Table_Query_from_Mac10[[#This Row],[Unit Increase]]*Table_Query_from_Mac10[[#This Row],[Future-cost]]</f>
        <v>0</v>
      </c>
      <c r="Z1298" s="47">
        <f>-(Table_Query_from_Mac10[[#This Row],[Incremental Sales]]+((Table_Query_from_Mac10[[#This Row],[Incremental Sales]]*-(SUM(Summary!$S$8:$S$9)))))*Summary!$S$18</f>
        <v>0</v>
      </c>
      <c r="AA1298" s="47">
        <f>IFERROR(Table_Query_from_Mac10[[#This Row],[Incremental Cost]]/Table_Query_from_Mac10[[#This Row],[Incremental Sales]],0)</f>
        <v>0</v>
      </c>
      <c r="AB1298" s="47">
        <f>IFERROR(Table_Query_from_Mac10[[#This Row],[TotalCostFuture]]/Table_Query_from_Mac10[[#This Row],[totalsalesFuture]],0)</f>
        <v>0.42962962962962964</v>
      </c>
      <c r="AN1298" s="30">
        <v>440</v>
      </c>
      <c r="AO1298">
        <f t="shared" si="40"/>
        <v>110</v>
      </c>
      <c r="AQ1298" s="30">
        <v>38.57</v>
      </c>
      <c r="AR1298">
        <f t="shared" si="41"/>
        <v>13.5</v>
      </c>
    </row>
    <row r="1299" spans="1:44" x14ac:dyDescent="0.25">
      <c r="A1299">
        <v>90129</v>
      </c>
      <c r="B1299">
        <v>2</v>
      </c>
      <c r="C1299" t="s">
        <v>53</v>
      </c>
      <c r="D1299" t="s">
        <v>80</v>
      </c>
      <c r="E1299">
        <v>8</v>
      </c>
      <c r="F1299">
        <v>7.01</v>
      </c>
      <c r="G1299">
        <v>16.5</v>
      </c>
      <c r="H1299" s="1">
        <v>44852</v>
      </c>
      <c r="I1299" s="20">
        <v>0</v>
      </c>
      <c r="J1299" s="47">
        <f>Table_Query_from_Mac10[[#This Row],[unit_price]]-(Table_Query_from_Mac10[[#This Row],[unit_price]]*(Table_Query_from_Mac10[[#This Row],[discount_pct]]/100))</f>
        <v>16.5</v>
      </c>
      <c r="K1299" s="47">
        <f>Table_Query_from_Mac10[[#This Row],[unit_cost]]</f>
        <v>7.01</v>
      </c>
      <c r="L1299" s="47">
        <f>Table_Query_from_Mac10[[#This Row],[Live-cost]]*(1+Table_Query_from_Mac10[[#This Row],[CogsIncreasebyTYPE]])</f>
        <v>7.01</v>
      </c>
      <c r="M1299" s="47">
        <f>Table_Query_from_Mac10[[#This Row],[Live-cost]]*Table_Query_from_Mac10[[#This Row],[qty_to_ship]]</f>
        <v>56.08</v>
      </c>
      <c r="N1299" s="47">
        <f>IF(Table_Query_from_Mac10[[#This Row],[item_no]]="KDA",-Table_Query_from_Mac10[[#This Row],[unit_price]],Table_Query_from_Mac10[[#This Row],[Net Unit]]*Table_Query_from_Mac10[[#This Row],[qty_to_ship]])</f>
        <v>132</v>
      </c>
      <c r="O1299" s="47">
        <f>SUMIFS(Summary!C:C,Summary!H:H,Table_Query_from_Mac10[[#This Row],[Juiceoc]])</f>
        <v>0</v>
      </c>
      <c r="P1299" s="47">
        <f>SUMIFS(Summary!D:D,Summary!H:H,Table_Query_from_Mac10[[#This Row],[Juiceoc]])</f>
        <v>0</v>
      </c>
      <c r="Q1299" s="47">
        <f>SUMIFS(Summary!E:E,Summary!H:H,Table_Query_from_Mac10[[#This Row],[Juiceoc]])</f>
        <v>0</v>
      </c>
      <c r="R1299" s="47">
        <f>Table_Query_from_Mac10[[#This Row],[Net Unit]]*(1+Table_Query_from_Mac10[[#This Row],[PriceIncreasebyType]])</f>
        <v>16.5</v>
      </c>
      <c r="S1299" s="47">
        <f>Table_Query_from_Mac10[[#This Row],[UnitPriceFuture]]*Table_Query_from_Mac10[[#This Row],[qtytoShipFuture]]</f>
        <v>132</v>
      </c>
      <c r="T1299" s="47">
        <f>ROUND(Table_Query_from_Mac10[[#This Row],[qty_to_ship]]*(1+Table_Query_from_Mac10[[#This Row],[VolumeIncreasebyType]]),0)</f>
        <v>8</v>
      </c>
      <c r="U1299" s="47">
        <f>Table_Query_from_Mac10[[#This Row],[qtytoShipFuture]]*Table_Query_from_Mac10[[#This Row],[Future-cost]]</f>
        <v>56.08</v>
      </c>
      <c r="V1299" s="47">
        <f>Table_Query_from_Mac10[[#This Row],[qtytoShipFuture]]-Table_Query_from_Mac10[[#This Row],[qty_to_ship]]</f>
        <v>0</v>
      </c>
      <c r="W1299" s="47">
        <f>Table_Query_from_Mac10[[#This Row],[UnitPriceFuture]]</f>
        <v>16.5</v>
      </c>
      <c r="X1299" s="47">
        <f>Table_Query_from_Mac10[[#This Row],[Unit Increase]]*Table_Query_from_Mac10[[#This Row],[UnitPriceFuture]]</f>
        <v>0</v>
      </c>
      <c r="Y1299" s="47">
        <f>Table_Query_from_Mac10[[#This Row],[Unit Increase]]*Table_Query_from_Mac10[[#This Row],[Future-cost]]</f>
        <v>0</v>
      </c>
      <c r="Z1299" s="47">
        <f>-(Table_Query_from_Mac10[[#This Row],[Incremental Sales]]+((Table_Query_from_Mac10[[#This Row],[Incremental Sales]]*-(SUM(Summary!$S$8:$S$9)))))*Summary!$S$18</f>
        <v>0</v>
      </c>
      <c r="AA1299" s="47">
        <f>IFERROR(Table_Query_from_Mac10[[#This Row],[Incremental Cost]]/Table_Query_from_Mac10[[#This Row],[Incremental Sales]],0)</f>
        <v>0</v>
      </c>
      <c r="AB1299" s="47">
        <f>IFERROR(Table_Query_from_Mac10[[#This Row],[TotalCostFuture]]/Table_Query_from_Mac10[[#This Row],[totalsalesFuture]],0)</f>
        <v>0.42484848484848481</v>
      </c>
      <c r="AN1299" s="31">
        <v>32</v>
      </c>
      <c r="AO1299">
        <f t="shared" si="40"/>
        <v>8</v>
      </c>
      <c r="AQ1299" s="31">
        <v>47.13</v>
      </c>
      <c r="AR1299">
        <f t="shared" si="41"/>
        <v>16.5</v>
      </c>
    </row>
    <row r="1300" spans="1:44" x14ac:dyDescent="0.25">
      <c r="A1300">
        <v>90129</v>
      </c>
      <c r="B1300">
        <v>3</v>
      </c>
      <c r="C1300" t="s">
        <v>53</v>
      </c>
      <c r="D1300" t="s">
        <v>80</v>
      </c>
      <c r="E1300">
        <v>7</v>
      </c>
      <c r="F1300">
        <v>9.77</v>
      </c>
      <c r="G1300">
        <v>24.37</v>
      </c>
      <c r="H1300" s="1">
        <v>44852</v>
      </c>
      <c r="I1300" s="20">
        <v>0</v>
      </c>
      <c r="J1300" s="47">
        <f>Table_Query_from_Mac10[[#This Row],[unit_price]]-(Table_Query_from_Mac10[[#This Row],[unit_price]]*(Table_Query_from_Mac10[[#This Row],[discount_pct]]/100))</f>
        <v>24.37</v>
      </c>
      <c r="K1300" s="47">
        <f>Table_Query_from_Mac10[[#This Row],[unit_cost]]</f>
        <v>9.77</v>
      </c>
      <c r="L1300" s="47">
        <f>Table_Query_from_Mac10[[#This Row],[Live-cost]]*(1+Table_Query_from_Mac10[[#This Row],[CogsIncreasebyTYPE]])</f>
        <v>9.77</v>
      </c>
      <c r="M1300" s="47">
        <f>Table_Query_from_Mac10[[#This Row],[Live-cost]]*Table_Query_from_Mac10[[#This Row],[qty_to_ship]]</f>
        <v>68.39</v>
      </c>
      <c r="N1300" s="47">
        <f>IF(Table_Query_from_Mac10[[#This Row],[item_no]]="KDA",-Table_Query_from_Mac10[[#This Row],[unit_price]],Table_Query_from_Mac10[[#This Row],[Net Unit]]*Table_Query_from_Mac10[[#This Row],[qty_to_ship]])</f>
        <v>170.59</v>
      </c>
      <c r="O1300" s="47">
        <f>SUMIFS(Summary!C:C,Summary!H:H,Table_Query_from_Mac10[[#This Row],[Juiceoc]])</f>
        <v>0</v>
      </c>
      <c r="P1300" s="47">
        <f>SUMIFS(Summary!D:D,Summary!H:H,Table_Query_from_Mac10[[#This Row],[Juiceoc]])</f>
        <v>0</v>
      </c>
      <c r="Q1300" s="47">
        <f>SUMIFS(Summary!E:E,Summary!H:H,Table_Query_from_Mac10[[#This Row],[Juiceoc]])</f>
        <v>0</v>
      </c>
      <c r="R1300" s="47">
        <f>Table_Query_from_Mac10[[#This Row],[Net Unit]]*(1+Table_Query_from_Mac10[[#This Row],[PriceIncreasebyType]])</f>
        <v>24.37</v>
      </c>
      <c r="S1300" s="47">
        <f>Table_Query_from_Mac10[[#This Row],[UnitPriceFuture]]*Table_Query_from_Mac10[[#This Row],[qtytoShipFuture]]</f>
        <v>170.59</v>
      </c>
      <c r="T1300" s="47">
        <f>ROUND(Table_Query_from_Mac10[[#This Row],[qty_to_ship]]*(1+Table_Query_from_Mac10[[#This Row],[VolumeIncreasebyType]]),0)</f>
        <v>7</v>
      </c>
      <c r="U1300" s="47">
        <f>Table_Query_from_Mac10[[#This Row],[qtytoShipFuture]]*Table_Query_from_Mac10[[#This Row],[Future-cost]]</f>
        <v>68.39</v>
      </c>
      <c r="V1300" s="47">
        <f>Table_Query_from_Mac10[[#This Row],[qtytoShipFuture]]-Table_Query_from_Mac10[[#This Row],[qty_to_ship]]</f>
        <v>0</v>
      </c>
      <c r="W1300" s="47">
        <f>Table_Query_from_Mac10[[#This Row],[UnitPriceFuture]]</f>
        <v>24.37</v>
      </c>
      <c r="X1300" s="47">
        <f>Table_Query_from_Mac10[[#This Row],[Unit Increase]]*Table_Query_from_Mac10[[#This Row],[UnitPriceFuture]]</f>
        <v>0</v>
      </c>
      <c r="Y1300" s="47">
        <f>Table_Query_from_Mac10[[#This Row],[Unit Increase]]*Table_Query_from_Mac10[[#This Row],[Future-cost]]</f>
        <v>0</v>
      </c>
      <c r="Z1300" s="47">
        <f>-(Table_Query_from_Mac10[[#This Row],[Incremental Sales]]+((Table_Query_from_Mac10[[#This Row],[Incremental Sales]]*-(SUM(Summary!$S$8:$S$9)))))*Summary!$S$18</f>
        <v>0</v>
      </c>
      <c r="AA1300" s="47">
        <f>IFERROR(Table_Query_from_Mac10[[#This Row],[Incremental Cost]]/Table_Query_from_Mac10[[#This Row],[Incremental Sales]],0)</f>
        <v>0</v>
      </c>
      <c r="AB1300" s="47">
        <f>IFERROR(Table_Query_from_Mac10[[#This Row],[TotalCostFuture]]/Table_Query_from_Mac10[[#This Row],[totalsalesFuture]],0)</f>
        <v>0.400902749281904</v>
      </c>
      <c r="AN1300" s="30">
        <v>27</v>
      </c>
      <c r="AO1300">
        <f t="shared" si="40"/>
        <v>7</v>
      </c>
      <c r="AQ1300" s="30">
        <v>69.64</v>
      </c>
      <c r="AR1300">
        <f t="shared" si="41"/>
        <v>24.37</v>
      </c>
    </row>
    <row r="1301" spans="1:44" x14ac:dyDescent="0.25">
      <c r="A1301">
        <v>90129</v>
      </c>
      <c r="B1301">
        <v>4</v>
      </c>
      <c r="C1301" t="s">
        <v>53</v>
      </c>
      <c r="D1301" t="s">
        <v>80</v>
      </c>
      <c r="E1301">
        <v>12</v>
      </c>
      <c r="F1301">
        <v>11.16</v>
      </c>
      <c r="G1301">
        <v>28.11</v>
      </c>
      <c r="H1301" s="1">
        <v>44852</v>
      </c>
      <c r="I1301" s="20">
        <v>0</v>
      </c>
      <c r="J1301" s="47">
        <f>Table_Query_from_Mac10[[#This Row],[unit_price]]-(Table_Query_from_Mac10[[#This Row],[unit_price]]*(Table_Query_from_Mac10[[#This Row],[discount_pct]]/100))</f>
        <v>28.11</v>
      </c>
      <c r="K1301" s="47">
        <f>Table_Query_from_Mac10[[#This Row],[unit_cost]]</f>
        <v>11.16</v>
      </c>
      <c r="L1301" s="47">
        <f>Table_Query_from_Mac10[[#This Row],[Live-cost]]*(1+Table_Query_from_Mac10[[#This Row],[CogsIncreasebyTYPE]])</f>
        <v>11.16</v>
      </c>
      <c r="M1301" s="47">
        <f>Table_Query_from_Mac10[[#This Row],[Live-cost]]*Table_Query_from_Mac10[[#This Row],[qty_to_ship]]</f>
        <v>133.92000000000002</v>
      </c>
      <c r="N1301" s="47">
        <f>IF(Table_Query_from_Mac10[[#This Row],[item_no]]="KDA",-Table_Query_from_Mac10[[#This Row],[unit_price]],Table_Query_from_Mac10[[#This Row],[Net Unit]]*Table_Query_from_Mac10[[#This Row],[qty_to_ship]])</f>
        <v>337.32</v>
      </c>
      <c r="O1301" s="47">
        <f>SUMIFS(Summary!C:C,Summary!H:H,Table_Query_from_Mac10[[#This Row],[Juiceoc]])</f>
        <v>0</v>
      </c>
      <c r="P1301" s="47">
        <f>SUMIFS(Summary!D:D,Summary!H:H,Table_Query_from_Mac10[[#This Row],[Juiceoc]])</f>
        <v>0</v>
      </c>
      <c r="Q1301" s="47">
        <f>SUMIFS(Summary!E:E,Summary!H:H,Table_Query_from_Mac10[[#This Row],[Juiceoc]])</f>
        <v>0</v>
      </c>
      <c r="R1301" s="47">
        <f>Table_Query_from_Mac10[[#This Row],[Net Unit]]*(1+Table_Query_from_Mac10[[#This Row],[PriceIncreasebyType]])</f>
        <v>28.11</v>
      </c>
      <c r="S1301" s="47">
        <f>Table_Query_from_Mac10[[#This Row],[UnitPriceFuture]]*Table_Query_from_Mac10[[#This Row],[qtytoShipFuture]]</f>
        <v>337.32</v>
      </c>
      <c r="T1301" s="47">
        <f>ROUND(Table_Query_from_Mac10[[#This Row],[qty_to_ship]]*(1+Table_Query_from_Mac10[[#This Row],[VolumeIncreasebyType]]),0)</f>
        <v>12</v>
      </c>
      <c r="U1301" s="47">
        <f>Table_Query_from_Mac10[[#This Row],[qtytoShipFuture]]*Table_Query_from_Mac10[[#This Row],[Future-cost]]</f>
        <v>133.92000000000002</v>
      </c>
      <c r="V1301" s="47">
        <f>Table_Query_from_Mac10[[#This Row],[qtytoShipFuture]]-Table_Query_from_Mac10[[#This Row],[qty_to_ship]]</f>
        <v>0</v>
      </c>
      <c r="W1301" s="47">
        <f>Table_Query_from_Mac10[[#This Row],[UnitPriceFuture]]</f>
        <v>28.11</v>
      </c>
      <c r="X1301" s="47">
        <f>Table_Query_from_Mac10[[#This Row],[Unit Increase]]*Table_Query_from_Mac10[[#This Row],[UnitPriceFuture]]</f>
        <v>0</v>
      </c>
      <c r="Y1301" s="47">
        <f>Table_Query_from_Mac10[[#This Row],[Unit Increase]]*Table_Query_from_Mac10[[#This Row],[Future-cost]]</f>
        <v>0</v>
      </c>
      <c r="Z1301" s="47">
        <f>-(Table_Query_from_Mac10[[#This Row],[Incremental Sales]]+((Table_Query_from_Mac10[[#This Row],[Incremental Sales]]*-(SUM(Summary!$S$8:$S$9)))))*Summary!$S$18</f>
        <v>0</v>
      </c>
      <c r="AA1301" s="47">
        <f>IFERROR(Table_Query_from_Mac10[[#This Row],[Incremental Cost]]/Table_Query_from_Mac10[[#This Row],[Incremental Sales]],0)</f>
        <v>0</v>
      </c>
      <c r="AB1301" s="47">
        <f>IFERROR(Table_Query_from_Mac10[[#This Row],[TotalCostFuture]]/Table_Query_from_Mac10[[#This Row],[totalsalesFuture]],0)</f>
        <v>0.39701173959445041</v>
      </c>
      <c r="AN1301" s="31">
        <v>48</v>
      </c>
      <c r="AO1301">
        <f t="shared" si="40"/>
        <v>12</v>
      </c>
      <c r="AQ1301" s="31">
        <v>80.3</v>
      </c>
      <c r="AR1301">
        <f t="shared" si="41"/>
        <v>28.11</v>
      </c>
    </row>
    <row r="1302" spans="1:44" x14ac:dyDescent="0.25">
      <c r="A1302">
        <v>90129</v>
      </c>
      <c r="B1302">
        <v>5</v>
      </c>
      <c r="C1302" t="s">
        <v>53</v>
      </c>
      <c r="D1302" t="s">
        <v>80</v>
      </c>
      <c r="E1302">
        <v>10</v>
      </c>
      <c r="F1302">
        <v>12.77</v>
      </c>
      <c r="G1302">
        <v>33.85</v>
      </c>
      <c r="H1302" s="1">
        <v>44852</v>
      </c>
      <c r="I1302" s="20">
        <v>0</v>
      </c>
      <c r="J1302" s="47">
        <f>Table_Query_from_Mac10[[#This Row],[unit_price]]-(Table_Query_from_Mac10[[#This Row],[unit_price]]*(Table_Query_from_Mac10[[#This Row],[discount_pct]]/100))</f>
        <v>33.85</v>
      </c>
      <c r="K1302" s="47">
        <f>Table_Query_from_Mac10[[#This Row],[unit_cost]]</f>
        <v>12.77</v>
      </c>
      <c r="L1302" s="47">
        <f>Table_Query_from_Mac10[[#This Row],[Live-cost]]*(1+Table_Query_from_Mac10[[#This Row],[CogsIncreasebyTYPE]])</f>
        <v>12.77</v>
      </c>
      <c r="M1302" s="47">
        <f>Table_Query_from_Mac10[[#This Row],[Live-cost]]*Table_Query_from_Mac10[[#This Row],[qty_to_ship]]</f>
        <v>127.69999999999999</v>
      </c>
      <c r="N1302" s="47">
        <f>IF(Table_Query_from_Mac10[[#This Row],[item_no]]="KDA",-Table_Query_from_Mac10[[#This Row],[unit_price]],Table_Query_from_Mac10[[#This Row],[Net Unit]]*Table_Query_from_Mac10[[#This Row],[qty_to_ship]])</f>
        <v>338.5</v>
      </c>
      <c r="O1302" s="47">
        <f>SUMIFS(Summary!C:C,Summary!H:H,Table_Query_from_Mac10[[#This Row],[Juiceoc]])</f>
        <v>0</v>
      </c>
      <c r="P1302" s="47">
        <f>SUMIFS(Summary!D:D,Summary!H:H,Table_Query_from_Mac10[[#This Row],[Juiceoc]])</f>
        <v>0</v>
      </c>
      <c r="Q1302" s="47">
        <f>SUMIFS(Summary!E:E,Summary!H:H,Table_Query_from_Mac10[[#This Row],[Juiceoc]])</f>
        <v>0</v>
      </c>
      <c r="R1302" s="47">
        <f>Table_Query_from_Mac10[[#This Row],[Net Unit]]*(1+Table_Query_from_Mac10[[#This Row],[PriceIncreasebyType]])</f>
        <v>33.85</v>
      </c>
      <c r="S1302" s="47">
        <f>Table_Query_from_Mac10[[#This Row],[UnitPriceFuture]]*Table_Query_from_Mac10[[#This Row],[qtytoShipFuture]]</f>
        <v>338.5</v>
      </c>
      <c r="T1302" s="47">
        <f>ROUND(Table_Query_from_Mac10[[#This Row],[qty_to_ship]]*(1+Table_Query_from_Mac10[[#This Row],[VolumeIncreasebyType]]),0)</f>
        <v>10</v>
      </c>
      <c r="U1302" s="47">
        <f>Table_Query_from_Mac10[[#This Row],[qtytoShipFuture]]*Table_Query_from_Mac10[[#This Row],[Future-cost]]</f>
        <v>127.69999999999999</v>
      </c>
      <c r="V1302" s="47">
        <f>Table_Query_from_Mac10[[#This Row],[qtytoShipFuture]]-Table_Query_from_Mac10[[#This Row],[qty_to_ship]]</f>
        <v>0</v>
      </c>
      <c r="W1302" s="47">
        <f>Table_Query_from_Mac10[[#This Row],[UnitPriceFuture]]</f>
        <v>33.85</v>
      </c>
      <c r="X1302" s="47">
        <f>Table_Query_from_Mac10[[#This Row],[Unit Increase]]*Table_Query_from_Mac10[[#This Row],[UnitPriceFuture]]</f>
        <v>0</v>
      </c>
      <c r="Y1302" s="47">
        <f>Table_Query_from_Mac10[[#This Row],[Unit Increase]]*Table_Query_from_Mac10[[#This Row],[Future-cost]]</f>
        <v>0</v>
      </c>
      <c r="Z1302" s="47">
        <f>-(Table_Query_from_Mac10[[#This Row],[Incremental Sales]]+((Table_Query_from_Mac10[[#This Row],[Incremental Sales]]*-(SUM(Summary!$S$8:$S$9)))))*Summary!$S$18</f>
        <v>0</v>
      </c>
      <c r="AA1302" s="47">
        <f>IFERROR(Table_Query_from_Mac10[[#This Row],[Incremental Cost]]/Table_Query_from_Mac10[[#This Row],[Incremental Sales]],0)</f>
        <v>0</v>
      </c>
      <c r="AB1302" s="47">
        <f>IFERROR(Table_Query_from_Mac10[[#This Row],[TotalCostFuture]]/Table_Query_from_Mac10[[#This Row],[totalsalesFuture]],0)</f>
        <v>0.37725258493353026</v>
      </c>
      <c r="AN1302" s="30">
        <v>40</v>
      </c>
      <c r="AO1302">
        <f t="shared" si="40"/>
        <v>10</v>
      </c>
      <c r="AQ1302" s="30">
        <v>96.72</v>
      </c>
      <c r="AR1302">
        <f t="shared" si="41"/>
        <v>33.85</v>
      </c>
    </row>
    <row r="1303" spans="1:44" x14ac:dyDescent="0.25">
      <c r="A1303">
        <v>90129</v>
      </c>
      <c r="B1303">
        <v>6</v>
      </c>
      <c r="C1303" t="s">
        <v>53</v>
      </c>
      <c r="D1303" t="s">
        <v>80</v>
      </c>
      <c r="E1303">
        <v>6</v>
      </c>
      <c r="F1303">
        <v>14.67</v>
      </c>
      <c r="G1303">
        <v>39.74</v>
      </c>
      <c r="H1303" s="1">
        <v>44852</v>
      </c>
      <c r="I1303" s="20">
        <v>0</v>
      </c>
      <c r="J1303" s="47">
        <f>Table_Query_from_Mac10[[#This Row],[unit_price]]-(Table_Query_from_Mac10[[#This Row],[unit_price]]*(Table_Query_from_Mac10[[#This Row],[discount_pct]]/100))</f>
        <v>39.74</v>
      </c>
      <c r="K1303" s="47">
        <f>Table_Query_from_Mac10[[#This Row],[unit_cost]]</f>
        <v>14.67</v>
      </c>
      <c r="L1303" s="47">
        <f>Table_Query_from_Mac10[[#This Row],[Live-cost]]*(1+Table_Query_from_Mac10[[#This Row],[CogsIncreasebyTYPE]])</f>
        <v>14.67</v>
      </c>
      <c r="M1303" s="47">
        <f>Table_Query_from_Mac10[[#This Row],[Live-cost]]*Table_Query_from_Mac10[[#This Row],[qty_to_ship]]</f>
        <v>88.02</v>
      </c>
      <c r="N1303" s="47">
        <f>IF(Table_Query_from_Mac10[[#This Row],[item_no]]="KDA",-Table_Query_from_Mac10[[#This Row],[unit_price]],Table_Query_from_Mac10[[#This Row],[Net Unit]]*Table_Query_from_Mac10[[#This Row],[qty_to_ship]])</f>
        <v>238.44</v>
      </c>
      <c r="O1303" s="47">
        <f>SUMIFS(Summary!C:C,Summary!H:H,Table_Query_from_Mac10[[#This Row],[Juiceoc]])</f>
        <v>0</v>
      </c>
      <c r="P1303" s="47">
        <f>SUMIFS(Summary!D:D,Summary!H:H,Table_Query_from_Mac10[[#This Row],[Juiceoc]])</f>
        <v>0</v>
      </c>
      <c r="Q1303" s="47">
        <f>SUMIFS(Summary!E:E,Summary!H:H,Table_Query_from_Mac10[[#This Row],[Juiceoc]])</f>
        <v>0</v>
      </c>
      <c r="R1303" s="47">
        <f>Table_Query_from_Mac10[[#This Row],[Net Unit]]*(1+Table_Query_from_Mac10[[#This Row],[PriceIncreasebyType]])</f>
        <v>39.74</v>
      </c>
      <c r="S1303" s="47">
        <f>Table_Query_from_Mac10[[#This Row],[UnitPriceFuture]]*Table_Query_from_Mac10[[#This Row],[qtytoShipFuture]]</f>
        <v>238.44</v>
      </c>
      <c r="T1303" s="47">
        <f>ROUND(Table_Query_from_Mac10[[#This Row],[qty_to_ship]]*(1+Table_Query_from_Mac10[[#This Row],[VolumeIncreasebyType]]),0)</f>
        <v>6</v>
      </c>
      <c r="U1303" s="47">
        <f>Table_Query_from_Mac10[[#This Row],[qtytoShipFuture]]*Table_Query_from_Mac10[[#This Row],[Future-cost]]</f>
        <v>88.02</v>
      </c>
      <c r="V1303" s="47">
        <f>Table_Query_from_Mac10[[#This Row],[qtytoShipFuture]]-Table_Query_from_Mac10[[#This Row],[qty_to_ship]]</f>
        <v>0</v>
      </c>
      <c r="W1303" s="47">
        <f>Table_Query_from_Mac10[[#This Row],[UnitPriceFuture]]</f>
        <v>39.74</v>
      </c>
      <c r="X1303" s="47">
        <f>Table_Query_from_Mac10[[#This Row],[Unit Increase]]*Table_Query_from_Mac10[[#This Row],[UnitPriceFuture]]</f>
        <v>0</v>
      </c>
      <c r="Y1303" s="47">
        <f>Table_Query_from_Mac10[[#This Row],[Unit Increase]]*Table_Query_from_Mac10[[#This Row],[Future-cost]]</f>
        <v>0</v>
      </c>
      <c r="Z1303" s="47">
        <f>-(Table_Query_from_Mac10[[#This Row],[Incremental Sales]]+((Table_Query_from_Mac10[[#This Row],[Incremental Sales]]*-(SUM(Summary!$S$8:$S$9)))))*Summary!$S$18</f>
        <v>0</v>
      </c>
      <c r="AA1303" s="47">
        <f>IFERROR(Table_Query_from_Mac10[[#This Row],[Incremental Cost]]/Table_Query_from_Mac10[[#This Row],[Incremental Sales]],0)</f>
        <v>0</v>
      </c>
      <c r="AB1303" s="47">
        <f>IFERROR(Table_Query_from_Mac10[[#This Row],[TotalCostFuture]]/Table_Query_from_Mac10[[#This Row],[totalsalesFuture]],0)</f>
        <v>0.36914947156517364</v>
      </c>
      <c r="AN1303" s="31">
        <v>24</v>
      </c>
      <c r="AO1303">
        <f t="shared" si="40"/>
        <v>6</v>
      </c>
      <c r="AQ1303" s="31">
        <v>113.54</v>
      </c>
      <c r="AR1303">
        <f t="shared" si="41"/>
        <v>39.74</v>
      </c>
    </row>
    <row r="1304" spans="1:44" x14ac:dyDescent="0.25">
      <c r="A1304">
        <v>90129</v>
      </c>
      <c r="B1304">
        <v>7</v>
      </c>
      <c r="C1304" t="s">
        <v>51</v>
      </c>
      <c r="D1304" t="s">
        <v>80</v>
      </c>
      <c r="E1304">
        <v>4</v>
      </c>
      <c r="F1304">
        <v>5.81</v>
      </c>
      <c r="G1304">
        <v>14.08</v>
      </c>
      <c r="H1304" s="1">
        <v>44852</v>
      </c>
      <c r="I1304" s="20">
        <v>0</v>
      </c>
      <c r="J1304" s="47">
        <f>Table_Query_from_Mac10[[#This Row],[unit_price]]-(Table_Query_from_Mac10[[#This Row],[unit_price]]*(Table_Query_from_Mac10[[#This Row],[discount_pct]]/100))</f>
        <v>14.08</v>
      </c>
      <c r="K1304" s="47">
        <f>Table_Query_from_Mac10[[#This Row],[unit_cost]]</f>
        <v>5.81</v>
      </c>
      <c r="L1304" s="47">
        <f>Table_Query_from_Mac10[[#This Row],[Live-cost]]*(1+Table_Query_from_Mac10[[#This Row],[CogsIncreasebyTYPE]])</f>
        <v>5.81</v>
      </c>
      <c r="M1304" s="47">
        <f>Table_Query_from_Mac10[[#This Row],[Live-cost]]*Table_Query_from_Mac10[[#This Row],[qty_to_ship]]</f>
        <v>23.24</v>
      </c>
      <c r="N1304" s="47">
        <f>IF(Table_Query_from_Mac10[[#This Row],[item_no]]="KDA",-Table_Query_from_Mac10[[#This Row],[unit_price]],Table_Query_from_Mac10[[#This Row],[Net Unit]]*Table_Query_from_Mac10[[#This Row],[qty_to_ship]])</f>
        <v>56.32</v>
      </c>
      <c r="O1304" s="47">
        <f>SUMIFS(Summary!C:C,Summary!H:H,Table_Query_from_Mac10[[#This Row],[Juiceoc]])</f>
        <v>0</v>
      </c>
      <c r="P1304" s="47">
        <f>SUMIFS(Summary!D:D,Summary!H:H,Table_Query_from_Mac10[[#This Row],[Juiceoc]])</f>
        <v>0</v>
      </c>
      <c r="Q1304" s="47">
        <f>SUMIFS(Summary!E:E,Summary!H:H,Table_Query_from_Mac10[[#This Row],[Juiceoc]])</f>
        <v>0</v>
      </c>
      <c r="R1304" s="47">
        <f>Table_Query_from_Mac10[[#This Row],[Net Unit]]*(1+Table_Query_from_Mac10[[#This Row],[PriceIncreasebyType]])</f>
        <v>14.08</v>
      </c>
      <c r="S1304" s="47">
        <f>Table_Query_from_Mac10[[#This Row],[UnitPriceFuture]]*Table_Query_from_Mac10[[#This Row],[qtytoShipFuture]]</f>
        <v>56.32</v>
      </c>
      <c r="T1304" s="47">
        <f>ROUND(Table_Query_from_Mac10[[#This Row],[qty_to_ship]]*(1+Table_Query_from_Mac10[[#This Row],[VolumeIncreasebyType]]),0)</f>
        <v>4</v>
      </c>
      <c r="U1304" s="47">
        <f>Table_Query_from_Mac10[[#This Row],[qtytoShipFuture]]*Table_Query_from_Mac10[[#This Row],[Future-cost]]</f>
        <v>23.24</v>
      </c>
      <c r="V1304" s="47">
        <f>Table_Query_from_Mac10[[#This Row],[qtytoShipFuture]]-Table_Query_from_Mac10[[#This Row],[qty_to_ship]]</f>
        <v>0</v>
      </c>
      <c r="W1304" s="47">
        <f>Table_Query_from_Mac10[[#This Row],[UnitPriceFuture]]</f>
        <v>14.08</v>
      </c>
      <c r="X1304" s="47">
        <f>Table_Query_from_Mac10[[#This Row],[Unit Increase]]*Table_Query_from_Mac10[[#This Row],[UnitPriceFuture]]</f>
        <v>0</v>
      </c>
      <c r="Y1304" s="47">
        <f>Table_Query_from_Mac10[[#This Row],[Unit Increase]]*Table_Query_from_Mac10[[#This Row],[Future-cost]]</f>
        <v>0</v>
      </c>
      <c r="Z1304" s="47">
        <f>-(Table_Query_from_Mac10[[#This Row],[Incremental Sales]]+((Table_Query_from_Mac10[[#This Row],[Incremental Sales]]*-(SUM(Summary!$S$8:$S$9)))))*Summary!$S$18</f>
        <v>0</v>
      </c>
      <c r="AA1304" s="47">
        <f>IFERROR(Table_Query_from_Mac10[[#This Row],[Incremental Cost]]/Table_Query_from_Mac10[[#This Row],[Incremental Sales]],0)</f>
        <v>0</v>
      </c>
      <c r="AB1304" s="47">
        <f>IFERROR(Table_Query_from_Mac10[[#This Row],[TotalCostFuture]]/Table_Query_from_Mac10[[#This Row],[totalsalesFuture]],0)</f>
        <v>0.41264204545454541</v>
      </c>
      <c r="AN1304" s="30">
        <v>16</v>
      </c>
      <c r="AO1304">
        <f t="shared" si="40"/>
        <v>4</v>
      </c>
      <c r="AQ1304" s="30">
        <v>40.24</v>
      </c>
      <c r="AR1304">
        <f t="shared" si="41"/>
        <v>14.08</v>
      </c>
    </row>
    <row r="1305" spans="1:44" x14ac:dyDescent="0.25">
      <c r="A1305">
        <v>90129</v>
      </c>
      <c r="B1305">
        <v>8</v>
      </c>
      <c r="C1305" t="s">
        <v>51</v>
      </c>
      <c r="D1305" t="s">
        <v>80</v>
      </c>
      <c r="E1305">
        <v>5</v>
      </c>
      <c r="F1305">
        <v>7.05</v>
      </c>
      <c r="G1305">
        <v>17.100000000000001</v>
      </c>
      <c r="H1305" s="1">
        <v>44852</v>
      </c>
      <c r="I1305" s="20">
        <v>0</v>
      </c>
      <c r="J1305" s="47">
        <f>Table_Query_from_Mac10[[#This Row],[unit_price]]-(Table_Query_from_Mac10[[#This Row],[unit_price]]*(Table_Query_from_Mac10[[#This Row],[discount_pct]]/100))</f>
        <v>17.100000000000001</v>
      </c>
      <c r="K1305" s="47">
        <f>Table_Query_from_Mac10[[#This Row],[unit_cost]]</f>
        <v>7.05</v>
      </c>
      <c r="L1305" s="47">
        <f>Table_Query_from_Mac10[[#This Row],[Live-cost]]*(1+Table_Query_from_Mac10[[#This Row],[CogsIncreasebyTYPE]])</f>
        <v>7.05</v>
      </c>
      <c r="M1305" s="47">
        <f>Table_Query_from_Mac10[[#This Row],[Live-cost]]*Table_Query_from_Mac10[[#This Row],[qty_to_ship]]</f>
        <v>35.25</v>
      </c>
      <c r="N1305" s="47">
        <f>IF(Table_Query_from_Mac10[[#This Row],[item_no]]="KDA",-Table_Query_from_Mac10[[#This Row],[unit_price]],Table_Query_from_Mac10[[#This Row],[Net Unit]]*Table_Query_from_Mac10[[#This Row],[qty_to_ship]])</f>
        <v>85.5</v>
      </c>
      <c r="O1305" s="47">
        <f>SUMIFS(Summary!C:C,Summary!H:H,Table_Query_from_Mac10[[#This Row],[Juiceoc]])</f>
        <v>0</v>
      </c>
      <c r="P1305" s="47">
        <f>SUMIFS(Summary!D:D,Summary!H:H,Table_Query_from_Mac10[[#This Row],[Juiceoc]])</f>
        <v>0</v>
      </c>
      <c r="Q1305" s="47">
        <f>SUMIFS(Summary!E:E,Summary!H:H,Table_Query_from_Mac10[[#This Row],[Juiceoc]])</f>
        <v>0</v>
      </c>
      <c r="R1305" s="47">
        <f>Table_Query_from_Mac10[[#This Row],[Net Unit]]*(1+Table_Query_from_Mac10[[#This Row],[PriceIncreasebyType]])</f>
        <v>17.100000000000001</v>
      </c>
      <c r="S1305" s="47">
        <f>Table_Query_from_Mac10[[#This Row],[UnitPriceFuture]]*Table_Query_from_Mac10[[#This Row],[qtytoShipFuture]]</f>
        <v>85.5</v>
      </c>
      <c r="T1305" s="47">
        <f>ROUND(Table_Query_from_Mac10[[#This Row],[qty_to_ship]]*(1+Table_Query_from_Mac10[[#This Row],[VolumeIncreasebyType]]),0)</f>
        <v>5</v>
      </c>
      <c r="U1305" s="47">
        <f>Table_Query_from_Mac10[[#This Row],[qtytoShipFuture]]*Table_Query_from_Mac10[[#This Row],[Future-cost]]</f>
        <v>35.25</v>
      </c>
      <c r="V1305" s="47">
        <f>Table_Query_from_Mac10[[#This Row],[qtytoShipFuture]]-Table_Query_from_Mac10[[#This Row],[qty_to_ship]]</f>
        <v>0</v>
      </c>
      <c r="W1305" s="47">
        <f>Table_Query_from_Mac10[[#This Row],[UnitPriceFuture]]</f>
        <v>17.100000000000001</v>
      </c>
      <c r="X1305" s="47">
        <f>Table_Query_from_Mac10[[#This Row],[Unit Increase]]*Table_Query_from_Mac10[[#This Row],[UnitPriceFuture]]</f>
        <v>0</v>
      </c>
      <c r="Y1305" s="47">
        <f>Table_Query_from_Mac10[[#This Row],[Unit Increase]]*Table_Query_from_Mac10[[#This Row],[Future-cost]]</f>
        <v>0</v>
      </c>
      <c r="Z1305" s="47">
        <f>-(Table_Query_from_Mac10[[#This Row],[Incremental Sales]]+((Table_Query_from_Mac10[[#This Row],[Incremental Sales]]*-(SUM(Summary!$S$8:$S$9)))))*Summary!$S$18</f>
        <v>0</v>
      </c>
      <c r="AA1305" s="47">
        <f>IFERROR(Table_Query_from_Mac10[[#This Row],[Incremental Cost]]/Table_Query_from_Mac10[[#This Row],[Incremental Sales]],0)</f>
        <v>0</v>
      </c>
      <c r="AB1305" s="47">
        <f>IFERROR(Table_Query_from_Mac10[[#This Row],[TotalCostFuture]]/Table_Query_from_Mac10[[#This Row],[totalsalesFuture]],0)</f>
        <v>0.41228070175438597</v>
      </c>
      <c r="AN1305" s="31">
        <v>18</v>
      </c>
      <c r="AO1305">
        <f t="shared" si="40"/>
        <v>5</v>
      </c>
      <c r="AQ1305" s="31">
        <v>48.85</v>
      </c>
      <c r="AR1305">
        <f t="shared" si="41"/>
        <v>17.100000000000001</v>
      </c>
    </row>
    <row r="1306" spans="1:44" x14ac:dyDescent="0.25">
      <c r="A1306">
        <v>90129</v>
      </c>
      <c r="B1306">
        <v>9</v>
      </c>
      <c r="C1306" t="s">
        <v>51</v>
      </c>
      <c r="D1306" t="s">
        <v>80</v>
      </c>
      <c r="E1306">
        <v>5</v>
      </c>
      <c r="F1306">
        <v>8.15</v>
      </c>
      <c r="G1306">
        <v>20.71</v>
      </c>
      <c r="H1306" s="1">
        <v>44852</v>
      </c>
      <c r="I1306" s="20">
        <v>0</v>
      </c>
      <c r="J1306" s="47">
        <f>Table_Query_from_Mac10[[#This Row],[unit_price]]-(Table_Query_from_Mac10[[#This Row],[unit_price]]*(Table_Query_from_Mac10[[#This Row],[discount_pct]]/100))</f>
        <v>20.71</v>
      </c>
      <c r="K1306" s="47">
        <f>Table_Query_from_Mac10[[#This Row],[unit_cost]]</f>
        <v>8.15</v>
      </c>
      <c r="L1306" s="47">
        <f>Table_Query_from_Mac10[[#This Row],[Live-cost]]*(1+Table_Query_from_Mac10[[#This Row],[CogsIncreasebyTYPE]])</f>
        <v>8.15</v>
      </c>
      <c r="M1306" s="47">
        <f>Table_Query_from_Mac10[[#This Row],[Live-cost]]*Table_Query_from_Mac10[[#This Row],[qty_to_ship]]</f>
        <v>40.75</v>
      </c>
      <c r="N1306" s="47">
        <f>IF(Table_Query_from_Mac10[[#This Row],[item_no]]="KDA",-Table_Query_from_Mac10[[#This Row],[unit_price]],Table_Query_from_Mac10[[#This Row],[Net Unit]]*Table_Query_from_Mac10[[#This Row],[qty_to_ship]])</f>
        <v>103.55000000000001</v>
      </c>
      <c r="O1306" s="47">
        <f>SUMIFS(Summary!C:C,Summary!H:H,Table_Query_from_Mac10[[#This Row],[Juiceoc]])</f>
        <v>0</v>
      </c>
      <c r="P1306" s="47">
        <f>SUMIFS(Summary!D:D,Summary!H:H,Table_Query_from_Mac10[[#This Row],[Juiceoc]])</f>
        <v>0</v>
      </c>
      <c r="Q1306" s="47">
        <f>SUMIFS(Summary!E:E,Summary!H:H,Table_Query_from_Mac10[[#This Row],[Juiceoc]])</f>
        <v>0</v>
      </c>
      <c r="R1306" s="47">
        <f>Table_Query_from_Mac10[[#This Row],[Net Unit]]*(1+Table_Query_from_Mac10[[#This Row],[PriceIncreasebyType]])</f>
        <v>20.71</v>
      </c>
      <c r="S1306" s="47">
        <f>Table_Query_from_Mac10[[#This Row],[UnitPriceFuture]]*Table_Query_from_Mac10[[#This Row],[qtytoShipFuture]]</f>
        <v>103.55000000000001</v>
      </c>
      <c r="T1306" s="47">
        <f>ROUND(Table_Query_from_Mac10[[#This Row],[qty_to_ship]]*(1+Table_Query_from_Mac10[[#This Row],[VolumeIncreasebyType]]),0)</f>
        <v>5</v>
      </c>
      <c r="U1306" s="47">
        <f>Table_Query_from_Mac10[[#This Row],[qtytoShipFuture]]*Table_Query_from_Mac10[[#This Row],[Future-cost]]</f>
        <v>40.75</v>
      </c>
      <c r="V1306" s="47">
        <f>Table_Query_from_Mac10[[#This Row],[qtytoShipFuture]]-Table_Query_from_Mac10[[#This Row],[qty_to_ship]]</f>
        <v>0</v>
      </c>
      <c r="W1306" s="47">
        <f>Table_Query_from_Mac10[[#This Row],[UnitPriceFuture]]</f>
        <v>20.71</v>
      </c>
      <c r="X1306" s="47">
        <f>Table_Query_from_Mac10[[#This Row],[Unit Increase]]*Table_Query_from_Mac10[[#This Row],[UnitPriceFuture]]</f>
        <v>0</v>
      </c>
      <c r="Y1306" s="47">
        <f>Table_Query_from_Mac10[[#This Row],[Unit Increase]]*Table_Query_from_Mac10[[#This Row],[Future-cost]]</f>
        <v>0</v>
      </c>
      <c r="Z1306" s="47">
        <f>-(Table_Query_from_Mac10[[#This Row],[Incremental Sales]]+((Table_Query_from_Mac10[[#This Row],[Incremental Sales]]*-(SUM(Summary!$S$8:$S$9)))))*Summary!$S$18</f>
        <v>0</v>
      </c>
      <c r="AA1306" s="47">
        <f>IFERROR(Table_Query_from_Mac10[[#This Row],[Incremental Cost]]/Table_Query_from_Mac10[[#This Row],[Incremental Sales]],0)</f>
        <v>0</v>
      </c>
      <c r="AB1306" s="47">
        <f>IFERROR(Table_Query_from_Mac10[[#This Row],[TotalCostFuture]]/Table_Query_from_Mac10[[#This Row],[totalsalesFuture]],0)</f>
        <v>0.39352969579913083</v>
      </c>
      <c r="AN1306" s="30">
        <v>18</v>
      </c>
      <c r="AO1306">
        <f t="shared" si="40"/>
        <v>5</v>
      </c>
      <c r="AQ1306" s="30">
        <v>59.17</v>
      </c>
      <c r="AR1306">
        <f t="shared" si="41"/>
        <v>20.71</v>
      </c>
    </row>
    <row r="1307" spans="1:44" x14ac:dyDescent="0.25">
      <c r="A1307">
        <v>90129</v>
      </c>
      <c r="B1307">
        <v>10</v>
      </c>
      <c r="C1307" t="s">
        <v>51</v>
      </c>
      <c r="D1307" t="s">
        <v>80</v>
      </c>
      <c r="E1307">
        <v>12</v>
      </c>
      <c r="F1307">
        <v>9.83</v>
      </c>
      <c r="G1307">
        <v>24.39</v>
      </c>
      <c r="H1307" s="1">
        <v>44852</v>
      </c>
      <c r="I1307" s="20">
        <v>0</v>
      </c>
      <c r="J1307" s="47">
        <f>Table_Query_from_Mac10[[#This Row],[unit_price]]-(Table_Query_from_Mac10[[#This Row],[unit_price]]*(Table_Query_from_Mac10[[#This Row],[discount_pct]]/100))</f>
        <v>24.39</v>
      </c>
      <c r="K1307" s="47">
        <f>Table_Query_from_Mac10[[#This Row],[unit_cost]]</f>
        <v>9.83</v>
      </c>
      <c r="L1307" s="47">
        <f>Table_Query_from_Mac10[[#This Row],[Live-cost]]*(1+Table_Query_from_Mac10[[#This Row],[CogsIncreasebyTYPE]])</f>
        <v>9.83</v>
      </c>
      <c r="M1307" s="47">
        <f>Table_Query_from_Mac10[[#This Row],[Live-cost]]*Table_Query_from_Mac10[[#This Row],[qty_to_ship]]</f>
        <v>117.96000000000001</v>
      </c>
      <c r="N1307" s="47">
        <f>IF(Table_Query_from_Mac10[[#This Row],[item_no]]="KDA",-Table_Query_from_Mac10[[#This Row],[unit_price]],Table_Query_from_Mac10[[#This Row],[Net Unit]]*Table_Query_from_Mac10[[#This Row],[qty_to_ship]])</f>
        <v>292.68</v>
      </c>
      <c r="O1307" s="47">
        <f>SUMIFS(Summary!C:C,Summary!H:H,Table_Query_from_Mac10[[#This Row],[Juiceoc]])</f>
        <v>0</v>
      </c>
      <c r="P1307" s="47">
        <f>SUMIFS(Summary!D:D,Summary!H:H,Table_Query_from_Mac10[[#This Row],[Juiceoc]])</f>
        <v>0</v>
      </c>
      <c r="Q1307" s="47">
        <f>SUMIFS(Summary!E:E,Summary!H:H,Table_Query_from_Mac10[[#This Row],[Juiceoc]])</f>
        <v>0</v>
      </c>
      <c r="R1307" s="47">
        <f>Table_Query_from_Mac10[[#This Row],[Net Unit]]*(1+Table_Query_from_Mac10[[#This Row],[PriceIncreasebyType]])</f>
        <v>24.39</v>
      </c>
      <c r="S1307" s="47">
        <f>Table_Query_from_Mac10[[#This Row],[UnitPriceFuture]]*Table_Query_from_Mac10[[#This Row],[qtytoShipFuture]]</f>
        <v>292.68</v>
      </c>
      <c r="T1307" s="47">
        <f>ROUND(Table_Query_from_Mac10[[#This Row],[qty_to_ship]]*(1+Table_Query_from_Mac10[[#This Row],[VolumeIncreasebyType]]),0)</f>
        <v>12</v>
      </c>
      <c r="U1307" s="47">
        <f>Table_Query_from_Mac10[[#This Row],[qtytoShipFuture]]*Table_Query_from_Mac10[[#This Row],[Future-cost]]</f>
        <v>117.96000000000001</v>
      </c>
      <c r="V1307" s="47">
        <f>Table_Query_from_Mac10[[#This Row],[qtytoShipFuture]]-Table_Query_from_Mac10[[#This Row],[qty_to_ship]]</f>
        <v>0</v>
      </c>
      <c r="W1307" s="47">
        <f>Table_Query_from_Mac10[[#This Row],[UnitPriceFuture]]</f>
        <v>24.39</v>
      </c>
      <c r="X1307" s="47">
        <f>Table_Query_from_Mac10[[#This Row],[Unit Increase]]*Table_Query_from_Mac10[[#This Row],[UnitPriceFuture]]</f>
        <v>0</v>
      </c>
      <c r="Y1307" s="47">
        <f>Table_Query_from_Mac10[[#This Row],[Unit Increase]]*Table_Query_from_Mac10[[#This Row],[Future-cost]]</f>
        <v>0</v>
      </c>
      <c r="Z1307" s="47">
        <f>-(Table_Query_from_Mac10[[#This Row],[Incremental Sales]]+((Table_Query_from_Mac10[[#This Row],[Incremental Sales]]*-(SUM(Summary!$S$8:$S$9)))))*Summary!$S$18</f>
        <v>0</v>
      </c>
      <c r="AA1307" s="47">
        <f>IFERROR(Table_Query_from_Mac10[[#This Row],[Incremental Cost]]/Table_Query_from_Mac10[[#This Row],[Incremental Sales]],0)</f>
        <v>0</v>
      </c>
      <c r="AB1307" s="47">
        <f>IFERROR(Table_Query_from_Mac10[[#This Row],[TotalCostFuture]]/Table_Query_from_Mac10[[#This Row],[totalsalesFuture]],0)</f>
        <v>0.40303403034030344</v>
      </c>
      <c r="AN1307" s="31">
        <v>48</v>
      </c>
      <c r="AO1307">
        <f t="shared" si="40"/>
        <v>12</v>
      </c>
      <c r="AQ1307" s="31">
        <v>69.69</v>
      </c>
      <c r="AR1307">
        <f t="shared" si="41"/>
        <v>24.39</v>
      </c>
    </row>
    <row r="1308" spans="1:44" x14ac:dyDescent="0.25">
      <c r="A1308">
        <v>90129</v>
      </c>
      <c r="B1308">
        <v>11</v>
      </c>
      <c r="C1308" t="s">
        <v>51</v>
      </c>
      <c r="D1308" t="s">
        <v>80</v>
      </c>
      <c r="E1308">
        <v>2</v>
      </c>
      <c r="F1308">
        <v>11.36</v>
      </c>
      <c r="G1308">
        <v>28.19</v>
      </c>
      <c r="H1308" s="1">
        <v>44852</v>
      </c>
      <c r="I1308" s="20">
        <v>0</v>
      </c>
      <c r="J1308" s="47">
        <f>Table_Query_from_Mac10[[#This Row],[unit_price]]-(Table_Query_from_Mac10[[#This Row],[unit_price]]*(Table_Query_from_Mac10[[#This Row],[discount_pct]]/100))</f>
        <v>28.19</v>
      </c>
      <c r="K1308" s="47">
        <f>Table_Query_from_Mac10[[#This Row],[unit_cost]]</f>
        <v>11.36</v>
      </c>
      <c r="L1308" s="47">
        <f>Table_Query_from_Mac10[[#This Row],[Live-cost]]*(1+Table_Query_from_Mac10[[#This Row],[CogsIncreasebyTYPE]])</f>
        <v>11.36</v>
      </c>
      <c r="M1308" s="47">
        <f>Table_Query_from_Mac10[[#This Row],[Live-cost]]*Table_Query_from_Mac10[[#This Row],[qty_to_ship]]</f>
        <v>22.72</v>
      </c>
      <c r="N1308" s="47">
        <f>IF(Table_Query_from_Mac10[[#This Row],[item_no]]="KDA",-Table_Query_from_Mac10[[#This Row],[unit_price]],Table_Query_from_Mac10[[#This Row],[Net Unit]]*Table_Query_from_Mac10[[#This Row],[qty_to_ship]])</f>
        <v>56.38</v>
      </c>
      <c r="O1308" s="47">
        <f>SUMIFS(Summary!C:C,Summary!H:H,Table_Query_from_Mac10[[#This Row],[Juiceoc]])</f>
        <v>0</v>
      </c>
      <c r="P1308" s="47">
        <f>SUMIFS(Summary!D:D,Summary!H:H,Table_Query_from_Mac10[[#This Row],[Juiceoc]])</f>
        <v>0</v>
      </c>
      <c r="Q1308" s="47">
        <f>SUMIFS(Summary!E:E,Summary!H:H,Table_Query_from_Mac10[[#This Row],[Juiceoc]])</f>
        <v>0</v>
      </c>
      <c r="R1308" s="47">
        <f>Table_Query_from_Mac10[[#This Row],[Net Unit]]*(1+Table_Query_from_Mac10[[#This Row],[PriceIncreasebyType]])</f>
        <v>28.19</v>
      </c>
      <c r="S1308" s="47">
        <f>Table_Query_from_Mac10[[#This Row],[UnitPriceFuture]]*Table_Query_from_Mac10[[#This Row],[qtytoShipFuture]]</f>
        <v>56.38</v>
      </c>
      <c r="T1308" s="47">
        <f>ROUND(Table_Query_from_Mac10[[#This Row],[qty_to_ship]]*(1+Table_Query_from_Mac10[[#This Row],[VolumeIncreasebyType]]),0)</f>
        <v>2</v>
      </c>
      <c r="U1308" s="47">
        <f>Table_Query_from_Mac10[[#This Row],[qtytoShipFuture]]*Table_Query_from_Mac10[[#This Row],[Future-cost]]</f>
        <v>22.72</v>
      </c>
      <c r="V1308" s="47">
        <f>Table_Query_from_Mac10[[#This Row],[qtytoShipFuture]]-Table_Query_from_Mac10[[#This Row],[qty_to_ship]]</f>
        <v>0</v>
      </c>
      <c r="W1308" s="47">
        <f>Table_Query_from_Mac10[[#This Row],[UnitPriceFuture]]</f>
        <v>28.19</v>
      </c>
      <c r="X1308" s="47">
        <f>Table_Query_from_Mac10[[#This Row],[Unit Increase]]*Table_Query_from_Mac10[[#This Row],[UnitPriceFuture]]</f>
        <v>0</v>
      </c>
      <c r="Y1308" s="47">
        <f>Table_Query_from_Mac10[[#This Row],[Unit Increase]]*Table_Query_from_Mac10[[#This Row],[Future-cost]]</f>
        <v>0</v>
      </c>
      <c r="Z1308" s="47">
        <f>-(Table_Query_from_Mac10[[#This Row],[Incremental Sales]]+((Table_Query_from_Mac10[[#This Row],[Incremental Sales]]*-(SUM(Summary!$S$8:$S$9)))))*Summary!$S$18</f>
        <v>0</v>
      </c>
      <c r="AA1308" s="47">
        <f>IFERROR(Table_Query_from_Mac10[[#This Row],[Incremental Cost]]/Table_Query_from_Mac10[[#This Row],[Incremental Sales]],0)</f>
        <v>0</v>
      </c>
      <c r="AB1308" s="47">
        <f>IFERROR(Table_Query_from_Mac10[[#This Row],[TotalCostFuture]]/Table_Query_from_Mac10[[#This Row],[totalsalesFuture]],0)</f>
        <v>0.40297978006385238</v>
      </c>
      <c r="AN1308" s="30">
        <v>8</v>
      </c>
      <c r="AO1308">
        <f t="shared" si="40"/>
        <v>2</v>
      </c>
      <c r="AQ1308" s="30">
        <v>80.55</v>
      </c>
      <c r="AR1308">
        <f t="shared" si="41"/>
        <v>28.19</v>
      </c>
    </row>
    <row r="1309" spans="1:44" x14ac:dyDescent="0.25">
      <c r="A1309">
        <v>90129</v>
      </c>
      <c r="B1309">
        <v>12</v>
      </c>
      <c r="C1309" t="s">
        <v>51</v>
      </c>
      <c r="D1309" t="s">
        <v>80</v>
      </c>
      <c r="E1309">
        <v>2</v>
      </c>
      <c r="F1309">
        <v>12.25</v>
      </c>
      <c r="G1309">
        <v>34.4</v>
      </c>
      <c r="H1309" s="1">
        <v>44852</v>
      </c>
      <c r="I1309" s="20">
        <v>0</v>
      </c>
      <c r="J1309" s="47">
        <f>Table_Query_from_Mac10[[#This Row],[unit_price]]-(Table_Query_from_Mac10[[#This Row],[unit_price]]*(Table_Query_from_Mac10[[#This Row],[discount_pct]]/100))</f>
        <v>34.4</v>
      </c>
      <c r="K1309" s="47">
        <f>Table_Query_from_Mac10[[#This Row],[unit_cost]]</f>
        <v>12.25</v>
      </c>
      <c r="L1309" s="47">
        <f>Table_Query_from_Mac10[[#This Row],[Live-cost]]*(1+Table_Query_from_Mac10[[#This Row],[CogsIncreasebyTYPE]])</f>
        <v>12.25</v>
      </c>
      <c r="M1309" s="47">
        <f>Table_Query_from_Mac10[[#This Row],[Live-cost]]*Table_Query_from_Mac10[[#This Row],[qty_to_ship]]</f>
        <v>24.5</v>
      </c>
      <c r="N1309" s="47">
        <f>IF(Table_Query_from_Mac10[[#This Row],[item_no]]="KDA",-Table_Query_from_Mac10[[#This Row],[unit_price]],Table_Query_from_Mac10[[#This Row],[Net Unit]]*Table_Query_from_Mac10[[#This Row],[qty_to_ship]])</f>
        <v>68.8</v>
      </c>
      <c r="O1309" s="47">
        <f>SUMIFS(Summary!C:C,Summary!H:H,Table_Query_from_Mac10[[#This Row],[Juiceoc]])</f>
        <v>0</v>
      </c>
      <c r="P1309" s="47">
        <f>SUMIFS(Summary!D:D,Summary!H:H,Table_Query_from_Mac10[[#This Row],[Juiceoc]])</f>
        <v>0</v>
      </c>
      <c r="Q1309" s="47">
        <f>SUMIFS(Summary!E:E,Summary!H:H,Table_Query_from_Mac10[[#This Row],[Juiceoc]])</f>
        <v>0</v>
      </c>
      <c r="R1309" s="47">
        <f>Table_Query_from_Mac10[[#This Row],[Net Unit]]*(1+Table_Query_from_Mac10[[#This Row],[PriceIncreasebyType]])</f>
        <v>34.4</v>
      </c>
      <c r="S1309" s="47">
        <f>Table_Query_from_Mac10[[#This Row],[UnitPriceFuture]]*Table_Query_from_Mac10[[#This Row],[qtytoShipFuture]]</f>
        <v>68.8</v>
      </c>
      <c r="T1309" s="47">
        <f>ROUND(Table_Query_from_Mac10[[#This Row],[qty_to_ship]]*(1+Table_Query_from_Mac10[[#This Row],[VolumeIncreasebyType]]),0)</f>
        <v>2</v>
      </c>
      <c r="U1309" s="47">
        <f>Table_Query_from_Mac10[[#This Row],[qtytoShipFuture]]*Table_Query_from_Mac10[[#This Row],[Future-cost]]</f>
        <v>24.5</v>
      </c>
      <c r="V1309" s="47">
        <f>Table_Query_from_Mac10[[#This Row],[qtytoShipFuture]]-Table_Query_from_Mac10[[#This Row],[qty_to_ship]]</f>
        <v>0</v>
      </c>
      <c r="W1309" s="47">
        <f>Table_Query_from_Mac10[[#This Row],[UnitPriceFuture]]</f>
        <v>34.4</v>
      </c>
      <c r="X1309" s="47">
        <f>Table_Query_from_Mac10[[#This Row],[Unit Increase]]*Table_Query_from_Mac10[[#This Row],[UnitPriceFuture]]</f>
        <v>0</v>
      </c>
      <c r="Y1309" s="47">
        <f>Table_Query_from_Mac10[[#This Row],[Unit Increase]]*Table_Query_from_Mac10[[#This Row],[Future-cost]]</f>
        <v>0</v>
      </c>
      <c r="Z1309" s="47">
        <f>-(Table_Query_from_Mac10[[#This Row],[Incremental Sales]]+((Table_Query_from_Mac10[[#This Row],[Incremental Sales]]*-(SUM(Summary!$S$8:$S$9)))))*Summary!$S$18</f>
        <v>0</v>
      </c>
      <c r="AA1309" s="47">
        <f>IFERROR(Table_Query_from_Mac10[[#This Row],[Incremental Cost]]/Table_Query_from_Mac10[[#This Row],[Incremental Sales]],0)</f>
        <v>0</v>
      </c>
      <c r="AB1309" s="47">
        <f>IFERROR(Table_Query_from_Mac10[[#This Row],[TotalCostFuture]]/Table_Query_from_Mac10[[#This Row],[totalsalesFuture]],0)</f>
        <v>0.35610465116279072</v>
      </c>
      <c r="AN1309" s="31">
        <v>8</v>
      </c>
      <c r="AO1309">
        <f t="shared" si="40"/>
        <v>2</v>
      </c>
      <c r="AQ1309" s="31">
        <v>98.29</v>
      </c>
      <c r="AR1309">
        <f t="shared" si="41"/>
        <v>34.4</v>
      </c>
    </row>
    <row r="1310" spans="1:44" x14ac:dyDescent="0.25">
      <c r="A1310">
        <v>90129</v>
      </c>
      <c r="B1310">
        <v>13</v>
      </c>
      <c r="C1310" t="s">
        <v>51</v>
      </c>
      <c r="D1310" t="s">
        <v>80</v>
      </c>
      <c r="E1310">
        <v>9</v>
      </c>
      <c r="F1310">
        <v>3.52</v>
      </c>
      <c r="G1310">
        <v>8.4499999999999993</v>
      </c>
      <c r="H1310" s="1">
        <v>44852</v>
      </c>
      <c r="I1310" s="20">
        <v>0</v>
      </c>
      <c r="J1310" s="47">
        <f>Table_Query_from_Mac10[[#This Row],[unit_price]]-(Table_Query_from_Mac10[[#This Row],[unit_price]]*(Table_Query_from_Mac10[[#This Row],[discount_pct]]/100))</f>
        <v>8.4499999999999993</v>
      </c>
      <c r="K1310" s="47">
        <f>Table_Query_from_Mac10[[#This Row],[unit_cost]]</f>
        <v>3.52</v>
      </c>
      <c r="L1310" s="47">
        <f>Table_Query_from_Mac10[[#This Row],[Live-cost]]*(1+Table_Query_from_Mac10[[#This Row],[CogsIncreasebyTYPE]])</f>
        <v>3.52</v>
      </c>
      <c r="M1310" s="47">
        <f>Table_Query_from_Mac10[[#This Row],[Live-cost]]*Table_Query_from_Mac10[[#This Row],[qty_to_ship]]</f>
        <v>31.68</v>
      </c>
      <c r="N1310" s="47">
        <f>IF(Table_Query_from_Mac10[[#This Row],[item_no]]="KDA",-Table_Query_from_Mac10[[#This Row],[unit_price]],Table_Query_from_Mac10[[#This Row],[Net Unit]]*Table_Query_from_Mac10[[#This Row],[qty_to_ship]])</f>
        <v>76.05</v>
      </c>
      <c r="O1310" s="47">
        <f>SUMIFS(Summary!C:C,Summary!H:H,Table_Query_from_Mac10[[#This Row],[Juiceoc]])</f>
        <v>0</v>
      </c>
      <c r="P1310" s="47">
        <f>SUMIFS(Summary!D:D,Summary!H:H,Table_Query_from_Mac10[[#This Row],[Juiceoc]])</f>
        <v>0</v>
      </c>
      <c r="Q1310" s="47">
        <f>SUMIFS(Summary!E:E,Summary!H:H,Table_Query_from_Mac10[[#This Row],[Juiceoc]])</f>
        <v>0</v>
      </c>
      <c r="R1310" s="47">
        <f>Table_Query_from_Mac10[[#This Row],[Net Unit]]*(1+Table_Query_from_Mac10[[#This Row],[PriceIncreasebyType]])</f>
        <v>8.4499999999999993</v>
      </c>
      <c r="S1310" s="47">
        <f>Table_Query_from_Mac10[[#This Row],[UnitPriceFuture]]*Table_Query_from_Mac10[[#This Row],[qtytoShipFuture]]</f>
        <v>76.05</v>
      </c>
      <c r="T1310" s="47">
        <f>ROUND(Table_Query_from_Mac10[[#This Row],[qty_to_ship]]*(1+Table_Query_from_Mac10[[#This Row],[VolumeIncreasebyType]]),0)</f>
        <v>9</v>
      </c>
      <c r="U1310" s="47">
        <f>Table_Query_from_Mac10[[#This Row],[qtytoShipFuture]]*Table_Query_from_Mac10[[#This Row],[Future-cost]]</f>
        <v>31.68</v>
      </c>
      <c r="V1310" s="47">
        <f>Table_Query_from_Mac10[[#This Row],[qtytoShipFuture]]-Table_Query_from_Mac10[[#This Row],[qty_to_ship]]</f>
        <v>0</v>
      </c>
      <c r="W1310" s="47">
        <f>Table_Query_from_Mac10[[#This Row],[UnitPriceFuture]]</f>
        <v>8.4499999999999993</v>
      </c>
      <c r="X1310" s="47">
        <f>Table_Query_from_Mac10[[#This Row],[Unit Increase]]*Table_Query_from_Mac10[[#This Row],[UnitPriceFuture]]</f>
        <v>0</v>
      </c>
      <c r="Y1310" s="47">
        <f>Table_Query_from_Mac10[[#This Row],[Unit Increase]]*Table_Query_from_Mac10[[#This Row],[Future-cost]]</f>
        <v>0</v>
      </c>
      <c r="Z1310" s="47">
        <f>-(Table_Query_from_Mac10[[#This Row],[Incremental Sales]]+((Table_Query_from_Mac10[[#This Row],[Incremental Sales]]*-(SUM(Summary!$S$8:$S$9)))))*Summary!$S$18</f>
        <v>0</v>
      </c>
      <c r="AA1310" s="47">
        <f>IFERROR(Table_Query_from_Mac10[[#This Row],[Incremental Cost]]/Table_Query_from_Mac10[[#This Row],[Incremental Sales]],0)</f>
        <v>0</v>
      </c>
      <c r="AB1310" s="47">
        <f>IFERROR(Table_Query_from_Mac10[[#This Row],[TotalCostFuture]]/Table_Query_from_Mac10[[#This Row],[totalsalesFuture]],0)</f>
        <v>0.41656804733727809</v>
      </c>
      <c r="AN1310" s="30">
        <v>36</v>
      </c>
      <c r="AO1310">
        <f t="shared" si="40"/>
        <v>9</v>
      </c>
      <c r="AQ1310" s="30">
        <v>24.14</v>
      </c>
      <c r="AR1310">
        <f t="shared" si="41"/>
        <v>8.4499999999999993</v>
      </c>
    </row>
    <row r="1311" spans="1:44" x14ac:dyDescent="0.25">
      <c r="A1311">
        <v>90129</v>
      </c>
      <c r="B1311">
        <v>15</v>
      </c>
      <c r="C1311" t="s">
        <v>51</v>
      </c>
      <c r="D1311" t="s">
        <v>80</v>
      </c>
      <c r="E1311">
        <v>38</v>
      </c>
      <c r="F1311">
        <v>4.3899999999999997</v>
      </c>
      <c r="G1311">
        <v>10.33</v>
      </c>
      <c r="H1311" s="1">
        <v>44852</v>
      </c>
      <c r="I1311" s="20">
        <v>0</v>
      </c>
      <c r="J1311" s="47">
        <f>Table_Query_from_Mac10[[#This Row],[unit_price]]-(Table_Query_from_Mac10[[#This Row],[unit_price]]*(Table_Query_from_Mac10[[#This Row],[discount_pct]]/100))</f>
        <v>10.33</v>
      </c>
      <c r="K1311" s="47">
        <f>Table_Query_from_Mac10[[#This Row],[unit_cost]]</f>
        <v>4.3899999999999997</v>
      </c>
      <c r="L1311" s="47">
        <f>Table_Query_from_Mac10[[#This Row],[Live-cost]]*(1+Table_Query_from_Mac10[[#This Row],[CogsIncreasebyTYPE]])</f>
        <v>4.3899999999999997</v>
      </c>
      <c r="M1311" s="47">
        <f>Table_Query_from_Mac10[[#This Row],[Live-cost]]*Table_Query_from_Mac10[[#This Row],[qty_to_ship]]</f>
        <v>166.82</v>
      </c>
      <c r="N1311" s="47">
        <f>IF(Table_Query_from_Mac10[[#This Row],[item_no]]="KDA",-Table_Query_from_Mac10[[#This Row],[unit_price]],Table_Query_from_Mac10[[#This Row],[Net Unit]]*Table_Query_from_Mac10[[#This Row],[qty_to_ship]])</f>
        <v>392.54</v>
      </c>
      <c r="O1311" s="47">
        <f>SUMIFS(Summary!C:C,Summary!H:H,Table_Query_from_Mac10[[#This Row],[Juiceoc]])</f>
        <v>0</v>
      </c>
      <c r="P1311" s="47">
        <f>SUMIFS(Summary!D:D,Summary!H:H,Table_Query_from_Mac10[[#This Row],[Juiceoc]])</f>
        <v>0</v>
      </c>
      <c r="Q1311" s="47">
        <f>SUMIFS(Summary!E:E,Summary!H:H,Table_Query_from_Mac10[[#This Row],[Juiceoc]])</f>
        <v>0</v>
      </c>
      <c r="R1311" s="47">
        <f>Table_Query_from_Mac10[[#This Row],[Net Unit]]*(1+Table_Query_from_Mac10[[#This Row],[PriceIncreasebyType]])</f>
        <v>10.33</v>
      </c>
      <c r="S1311" s="47">
        <f>Table_Query_from_Mac10[[#This Row],[UnitPriceFuture]]*Table_Query_from_Mac10[[#This Row],[qtytoShipFuture]]</f>
        <v>392.54</v>
      </c>
      <c r="T1311" s="47">
        <f>ROUND(Table_Query_from_Mac10[[#This Row],[qty_to_ship]]*(1+Table_Query_from_Mac10[[#This Row],[VolumeIncreasebyType]]),0)</f>
        <v>38</v>
      </c>
      <c r="U1311" s="47">
        <f>Table_Query_from_Mac10[[#This Row],[qtytoShipFuture]]*Table_Query_from_Mac10[[#This Row],[Future-cost]]</f>
        <v>166.82</v>
      </c>
      <c r="V1311" s="47">
        <f>Table_Query_from_Mac10[[#This Row],[qtytoShipFuture]]-Table_Query_from_Mac10[[#This Row],[qty_to_ship]]</f>
        <v>0</v>
      </c>
      <c r="W1311" s="47">
        <f>Table_Query_from_Mac10[[#This Row],[UnitPriceFuture]]</f>
        <v>10.33</v>
      </c>
      <c r="X1311" s="47">
        <f>Table_Query_from_Mac10[[#This Row],[Unit Increase]]*Table_Query_from_Mac10[[#This Row],[UnitPriceFuture]]</f>
        <v>0</v>
      </c>
      <c r="Y1311" s="47">
        <f>Table_Query_from_Mac10[[#This Row],[Unit Increase]]*Table_Query_from_Mac10[[#This Row],[Future-cost]]</f>
        <v>0</v>
      </c>
      <c r="Z1311" s="47">
        <f>-(Table_Query_from_Mac10[[#This Row],[Incremental Sales]]+((Table_Query_from_Mac10[[#This Row],[Incremental Sales]]*-(SUM(Summary!$S$8:$S$9)))))*Summary!$S$18</f>
        <v>0</v>
      </c>
      <c r="AA1311" s="47">
        <f>IFERROR(Table_Query_from_Mac10[[#This Row],[Incremental Cost]]/Table_Query_from_Mac10[[#This Row],[Incremental Sales]],0)</f>
        <v>0</v>
      </c>
      <c r="AB1311" s="47">
        <f>IFERROR(Table_Query_from_Mac10[[#This Row],[TotalCostFuture]]/Table_Query_from_Mac10[[#This Row],[totalsalesFuture]],0)</f>
        <v>0.42497579864472407</v>
      </c>
      <c r="AN1311" s="31">
        <v>150</v>
      </c>
      <c r="AO1311">
        <f t="shared" si="40"/>
        <v>38</v>
      </c>
      <c r="AQ1311" s="31">
        <v>29.51</v>
      </c>
      <c r="AR1311">
        <f t="shared" si="41"/>
        <v>10.33</v>
      </c>
    </row>
    <row r="1312" spans="1:44" x14ac:dyDescent="0.25">
      <c r="A1312">
        <v>90129</v>
      </c>
      <c r="B1312">
        <v>16</v>
      </c>
      <c r="C1312" t="s">
        <v>53</v>
      </c>
      <c r="D1312" t="s">
        <v>80</v>
      </c>
      <c r="E1312">
        <v>1</v>
      </c>
      <c r="F1312">
        <v>16.71</v>
      </c>
      <c r="G1312">
        <v>48.07</v>
      </c>
      <c r="H1312" s="1">
        <v>44852</v>
      </c>
      <c r="I1312" s="20">
        <v>0</v>
      </c>
      <c r="J1312" s="47">
        <f>Table_Query_from_Mac10[[#This Row],[unit_price]]-(Table_Query_from_Mac10[[#This Row],[unit_price]]*(Table_Query_from_Mac10[[#This Row],[discount_pct]]/100))</f>
        <v>48.07</v>
      </c>
      <c r="K1312" s="47">
        <f>Table_Query_from_Mac10[[#This Row],[unit_cost]]</f>
        <v>16.71</v>
      </c>
      <c r="L1312" s="47">
        <f>Table_Query_from_Mac10[[#This Row],[Live-cost]]*(1+Table_Query_from_Mac10[[#This Row],[CogsIncreasebyTYPE]])</f>
        <v>16.71</v>
      </c>
      <c r="M1312" s="47">
        <f>Table_Query_from_Mac10[[#This Row],[Live-cost]]*Table_Query_from_Mac10[[#This Row],[qty_to_ship]]</f>
        <v>16.71</v>
      </c>
      <c r="N1312" s="47">
        <f>IF(Table_Query_from_Mac10[[#This Row],[item_no]]="KDA",-Table_Query_from_Mac10[[#This Row],[unit_price]],Table_Query_from_Mac10[[#This Row],[Net Unit]]*Table_Query_from_Mac10[[#This Row],[qty_to_ship]])</f>
        <v>48.07</v>
      </c>
      <c r="O1312" s="47">
        <f>SUMIFS(Summary!C:C,Summary!H:H,Table_Query_from_Mac10[[#This Row],[Juiceoc]])</f>
        <v>0</v>
      </c>
      <c r="P1312" s="47">
        <f>SUMIFS(Summary!D:D,Summary!H:H,Table_Query_from_Mac10[[#This Row],[Juiceoc]])</f>
        <v>0</v>
      </c>
      <c r="Q1312" s="47">
        <f>SUMIFS(Summary!E:E,Summary!H:H,Table_Query_from_Mac10[[#This Row],[Juiceoc]])</f>
        <v>0</v>
      </c>
      <c r="R1312" s="47">
        <f>Table_Query_from_Mac10[[#This Row],[Net Unit]]*(1+Table_Query_from_Mac10[[#This Row],[PriceIncreasebyType]])</f>
        <v>48.07</v>
      </c>
      <c r="S1312" s="47">
        <f>Table_Query_from_Mac10[[#This Row],[UnitPriceFuture]]*Table_Query_from_Mac10[[#This Row],[qtytoShipFuture]]</f>
        <v>48.07</v>
      </c>
      <c r="T1312" s="47">
        <f>ROUND(Table_Query_from_Mac10[[#This Row],[qty_to_ship]]*(1+Table_Query_from_Mac10[[#This Row],[VolumeIncreasebyType]]),0)</f>
        <v>1</v>
      </c>
      <c r="U1312" s="47">
        <f>Table_Query_from_Mac10[[#This Row],[qtytoShipFuture]]*Table_Query_from_Mac10[[#This Row],[Future-cost]]</f>
        <v>16.71</v>
      </c>
      <c r="V1312" s="47">
        <f>Table_Query_from_Mac10[[#This Row],[qtytoShipFuture]]-Table_Query_from_Mac10[[#This Row],[qty_to_ship]]</f>
        <v>0</v>
      </c>
      <c r="W1312" s="47">
        <f>Table_Query_from_Mac10[[#This Row],[UnitPriceFuture]]</f>
        <v>48.07</v>
      </c>
      <c r="X1312" s="47">
        <f>Table_Query_from_Mac10[[#This Row],[Unit Increase]]*Table_Query_from_Mac10[[#This Row],[UnitPriceFuture]]</f>
        <v>0</v>
      </c>
      <c r="Y1312" s="47">
        <f>Table_Query_from_Mac10[[#This Row],[Unit Increase]]*Table_Query_from_Mac10[[#This Row],[Future-cost]]</f>
        <v>0</v>
      </c>
      <c r="Z1312" s="47">
        <f>-(Table_Query_from_Mac10[[#This Row],[Incremental Sales]]+((Table_Query_from_Mac10[[#This Row],[Incremental Sales]]*-(SUM(Summary!$S$8:$S$9)))))*Summary!$S$18</f>
        <v>0</v>
      </c>
      <c r="AA1312" s="47">
        <f>IFERROR(Table_Query_from_Mac10[[#This Row],[Incremental Cost]]/Table_Query_from_Mac10[[#This Row],[Incremental Sales]],0)</f>
        <v>0</v>
      </c>
      <c r="AB1312" s="47">
        <f>IFERROR(Table_Query_from_Mac10[[#This Row],[TotalCostFuture]]/Table_Query_from_Mac10[[#This Row],[totalsalesFuture]],0)</f>
        <v>0.34761805700020804</v>
      </c>
      <c r="AN1312" s="30">
        <v>1</v>
      </c>
      <c r="AO1312">
        <f t="shared" si="40"/>
        <v>1</v>
      </c>
      <c r="AQ1312" s="30">
        <v>137.34</v>
      </c>
      <c r="AR1312">
        <f t="shared" si="41"/>
        <v>48.07</v>
      </c>
    </row>
    <row r="1313" spans="1:44" x14ac:dyDescent="0.25">
      <c r="A1313">
        <v>90129</v>
      </c>
      <c r="B1313">
        <v>17</v>
      </c>
      <c r="C1313" t="s">
        <v>53</v>
      </c>
      <c r="D1313" t="s">
        <v>80</v>
      </c>
      <c r="E1313">
        <v>16</v>
      </c>
      <c r="F1313">
        <v>6.45</v>
      </c>
      <c r="G1313">
        <v>15.12</v>
      </c>
      <c r="H1313" s="1">
        <v>44852</v>
      </c>
      <c r="I1313" s="20">
        <v>0</v>
      </c>
      <c r="J1313" s="47">
        <f>Table_Query_from_Mac10[[#This Row],[unit_price]]-(Table_Query_from_Mac10[[#This Row],[unit_price]]*(Table_Query_from_Mac10[[#This Row],[discount_pct]]/100))</f>
        <v>15.12</v>
      </c>
      <c r="K1313" s="47">
        <f>Table_Query_from_Mac10[[#This Row],[unit_cost]]</f>
        <v>6.45</v>
      </c>
      <c r="L1313" s="47">
        <f>Table_Query_from_Mac10[[#This Row],[Live-cost]]*(1+Table_Query_from_Mac10[[#This Row],[CogsIncreasebyTYPE]])</f>
        <v>6.45</v>
      </c>
      <c r="M1313" s="47">
        <f>Table_Query_from_Mac10[[#This Row],[Live-cost]]*Table_Query_from_Mac10[[#This Row],[qty_to_ship]]</f>
        <v>103.2</v>
      </c>
      <c r="N1313" s="47">
        <f>IF(Table_Query_from_Mac10[[#This Row],[item_no]]="KDA",-Table_Query_from_Mac10[[#This Row],[unit_price]],Table_Query_from_Mac10[[#This Row],[Net Unit]]*Table_Query_from_Mac10[[#This Row],[qty_to_ship]])</f>
        <v>241.92</v>
      </c>
      <c r="O1313" s="47">
        <f>SUMIFS(Summary!C:C,Summary!H:H,Table_Query_from_Mac10[[#This Row],[Juiceoc]])</f>
        <v>0</v>
      </c>
      <c r="P1313" s="47">
        <f>SUMIFS(Summary!D:D,Summary!H:H,Table_Query_from_Mac10[[#This Row],[Juiceoc]])</f>
        <v>0</v>
      </c>
      <c r="Q1313" s="47">
        <f>SUMIFS(Summary!E:E,Summary!H:H,Table_Query_from_Mac10[[#This Row],[Juiceoc]])</f>
        <v>0</v>
      </c>
      <c r="R1313" s="47">
        <f>Table_Query_from_Mac10[[#This Row],[Net Unit]]*(1+Table_Query_from_Mac10[[#This Row],[PriceIncreasebyType]])</f>
        <v>15.12</v>
      </c>
      <c r="S1313" s="47">
        <f>Table_Query_from_Mac10[[#This Row],[UnitPriceFuture]]*Table_Query_from_Mac10[[#This Row],[qtytoShipFuture]]</f>
        <v>241.92</v>
      </c>
      <c r="T1313" s="47">
        <f>ROUND(Table_Query_from_Mac10[[#This Row],[qty_to_ship]]*(1+Table_Query_from_Mac10[[#This Row],[VolumeIncreasebyType]]),0)</f>
        <v>16</v>
      </c>
      <c r="U1313" s="47">
        <f>Table_Query_from_Mac10[[#This Row],[qtytoShipFuture]]*Table_Query_from_Mac10[[#This Row],[Future-cost]]</f>
        <v>103.2</v>
      </c>
      <c r="V1313" s="47">
        <f>Table_Query_from_Mac10[[#This Row],[qtytoShipFuture]]-Table_Query_from_Mac10[[#This Row],[qty_to_ship]]</f>
        <v>0</v>
      </c>
      <c r="W1313" s="47">
        <f>Table_Query_from_Mac10[[#This Row],[UnitPriceFuture]]</f>
        <v>15.12</v>
      </c>
      <c r="X1313" s="47">
        <f>Table_Query_from_Mac10[[#This Row],[Unit Increase]]*Table_Query_from_Mac10[[#This Row],[UnitPriceFuture]]</f>
        <v>0</v>
      </c>
      <c r="Y1313" s="47">
        <f>Table_Query_from_Mac10[[#This Row],[Unit Increase]]*Table_Query_from_Mac10[[#This Row],[Future-cost]]</f>
        <v>0</v>
      </c>
      <c r="Z1313" s="47">
        <f>-(Table_Query_from_Mac10[[#This Row],[Incremental Sales]]+((Table_Query_from_Mac10[[#This Row],[Incremental Sales]]*-(SUM(Summary!$S$8:$S$9)))))*Summary!$S$18</f>
        <v>0</v>
      </c>
      <c r="AA1313" s="47">
        <f>IFERROR(Table_Query_from_Mac10[[#This Row],[Incremental Cost]]/Table_Query_from_Mac10[[#This Row],[Incremental Sales]],0)</f>
        <v>0</v>
      </c>
      <c r="AB1313" s="47">
        <f>IFERROR(Table_Query_from_Mac10[[#This Row],[TotalCostFuture]]/Table_Query_from_Mac10[[#This Row],[totalsalesFuture]],0)</f>
        <v>0.42658730158730163</v>
      </c>
      <c r="AN1313" s="31">
        <v>64</v>
      </c>
      <c r="AO1313">
        <f t="shared" si="40"/>
        <v>16</v>
      </c>
      <c r="AQ1313" s="31">
        <v>43.19</v>
      </c>
      <c r="AR1313">
        <f t="shared" si="41"/>
        <v>15.12</v>
      </c>
    </row>
    <row r="1314" spans="1:44" x14ac:dyDescent="0.25">
      <c r="A1314">
        <v>90130</v>
      </c>
      <c r="B1314">
        <v>1</v>
      </c>
      <c r="C1314" t="s">
        <v>55</v>
      </c>
      <c r="D1314" t="s">
        <v>81</v>
      </c>
      <c r="E1314">
        <v>50</v>
      </c>
      <c r="F1314">
        <v>4.8499999999999996</v>
      </c>
      <c r="G1314">
        <v>12.21</v>
      </c>
      <c r="H1314" s="1">
        <v>44852</v>
      </c>
      <c r="I1314" s="20">
        <v>0</v>
      </c>
      <c r="J1314" s="47">
        <f>Table_Query_from_Mac10[[#This Row],[unit_price]]-(Table_Query_from_Mac10[[#This Row],[unit_price]]*(Table_Query_from_Mac10[[#This Row],[discount_pct]]/100))</f>
        <v>12.21</v>
      </c>
      <c r="K1314" s="47">
        <f>Table_Query_from_Mac10[[#This Row],[unit_cost]]</f>
        <v>4.8499999999999996</v>
      </c>
      <c r="L1314" s="47">
        <f>Table_Query_from_Mac10[[#This Row],[Live-cost]]*(1+Table_Query_from_Mac10[[#This Row],[CogsIncreasebyTYPE]])</f>
        <v>4.8499999999999996</v>
      </c>
      <c r="M1314" s="47">
        <f>Table_Query_from_Mac10[[#This Row],[Live-cost]]*Table_Query_from_Mac10[[#This Row],[qty_to_ship]]</f>
        <v>242.49999999999997</v>
      </c>
      <c r="N1314" s="47">
        <f>IF(Table_Query_from_Mac10[[#This Row],[item_no]]="KDA",-Table_Query_from_Mac10[[#This Row],[unit_price]],Table_Query_from_Mac10[[#This Row],[Net Unit]]*Table_Query_from_Mac10[[#This Row],[qty_to_ship]])</f>
        <v>610.5</v>
      </c>
      <c r="O1314" s="47">
        <f>SUMIFS(Summary!C:C,Summary!H:H,Table_Query_from_Mac10[[#This Row],[Juiceoc]])</f>
        <v>0</v>
      </c>
      <c r="P1314" s="47">
        <f>SUMIFS(Summary!D:D,Summary!H:H,Table_Query_from_Mac10[[#This Row],[Juiceoc]])</f>
        <v>0</v>
      </c>
      <c r="Q1314" s="47">
        <f>SUMIFS(Summary!E:E,Summary!H:H,Table_Query_from_Mac10[[#This Row],[Juiceoc]])</f>
        <v>0</v>
      </c>
      <c r="R1314" s="47">
        <f>Table_Query_from_Mac10[[#This Row],[Net Unit]]*(1+Table_Query_from_Mac10[[#This Row],[PriceIncreasebyType]])</f>
        <v>12.21</v>
      </c>
      <c r="S1314" s="47">
        <f>Table_Query_from_Mac10[[#This Row],[UnitPriceFuture]]*Table_Query_from_Mac10[[#This Row],[qtytoShipFuture]]</f>
        <v>610.5</v>
      </c>
      <c r="T1314" s="47">
        <f>ROUND(Table_Query_from_Mac10[[#This Row],[qty_to_ship]]*(1+Table_Query_from_Mac10[[#This Row],[VolumeIncreasebyType]]),0)</f>
        <v>50</v>
      </c>
      <c r="U1314" s="47">
        <f>Table_Query_from_Mac10[[#This Row],[qtytoShipFuture]]*Table_Query_from_Mac10[[#This Row],[Future-cost]]</f>
        <v>242.49999999999997</v>
      </c>
      <c r="V1314" s="47">
        <f>Table_Query_from_Mac10[[#This Row],[qtytoShipFuture]]-Table_Query_from_Mac10[[#This Row],[qty_to_ship]]</f>
        <v>0</v>
      </c>
      <c r="W1314" s="47">
        <f>Table_Query_from_Mac10[[#This Row],[UnitPriceFuture]]</f>
        <v>12.21</v>
      </c>
      <c r="X1314" s="47">
        <f>Table_Query_from_Mac10[[#This Row],[Unit Increase]]*Table_Query_from_Mac10[[#This Row],[UnitPriceFuture]]</f>
        <v>0</v>
      </c>
      <c r="Y1314" s="47">
        <f>Table_Query_from_Mac10[[#This Row],[Unit Increase]]*Table_Query_from_Mac10[[#This Row],[Future-cost]]</f>
        <v>0</v>
      </c>
      <c r="Z1314" s="47">
        <f>-(Table_Query_from_Mac10[[#This Row],[Incremental Sales]]+((Table_Query_from_Mac10[[#This Row],[Incremental Sales]]*-(SUM(Summary!$S$8:$S$9)))))*Summary!$S$18</f>
        <v>0</v>
      </c>
      <c r="AA1314" s="47">
        <f>IFERROR(Table_Query_from_Mac10[[#This Row],[Incremental Cost]]/Table_Query_from_Mac10[[#This Row],[Incremental Sales]],0)</f>
        <v>0</v>
      </c>
      <c r="AB1314" s="47">
        <f>IFERROR(Table_Query_from_Mac10[[#This Row],[TotalCostFuture]]/Table_Query_from_Mac10[[#This Row],[totalsalesFuture]],0)</f>
        <v>0.39721539721539717</v>
      </c>
      <c r="AN1314" s="30">
        <v>200</v>
      </c>
      <c r="AO1314">
        <f t="shared" si="40"/>
        <v>50</v>
      </c>
      <c r="AQ1314" s="30">
        <v>34.89</v>
      </c>
      <c r="AR1314">
        <f t="shared" si="41"/>
        <v>12.21</v>
      </c>
    </row>
    <row r="1315" spans="1:44" x14ac:dyDescent="0.25">
      <c r="A1315">
        <v>90130</v>
      </c>
      <c r="B1315">
        <v>2</v>
      </c>
      <c r="C1315" t="s">
        <v>55</v>
      </c>
      <c r="D1315" t="s">
        <v>81</v>
      </c>
      <c r="E1315">
        <v>32</v>
      </c>
      <c r="F1315">
        <v>5.81</v>
      </c>
      <c r="G1315">
        <v>14.47</v>
      </c>
      <c r="H1315" s="1">
        <v>44852</v>
      </c>
      <c r="I1315" s="20">
        <v>0</v>
      </c>
      <c r="J1315" s="47">
        <f>Table_Query_from_Mac10[[#This Row],[unit_price]]-(Table_Query_from_Mac10[[#This Row],[unit_price]]*(Table_Query_from_Mac10[[#This Row],[discount_pct]]/100))</f>
        <v>14.47</v>
      </c>
      <c r="K1315" s="47">
        <f>Table_Query_from_Mac10[[#This Row],[unit_cost]]</f>
        <v>5.81</v>
      </c>
      <c r="L1315" s="47">
        <f>Table_Query_from_Mac10[[#This Row],[Live-cost]]*(1+Table_Query_from_Mac10[[#This Row],[CogsIncreasebyTYPE]])</f>
        <v>5.81</v>
      </c>
      <c r="M1315" s="47">
        <f>Table_Query_from_Mac10[[#This Row],[Live-cost]]*Table_Query_from_Mac10[[#This Row],[qty_to_ship]]</f>
        <v>185.92</v>
      </c>
      <c r="N1315" s="47">
        <f>IF(Table_Query_from_Mac10[[#This Row],[item_no]]="KDA",-Table_Query_from_Mac10[[#This Row],[unit_price]],Table_Query_from_Mac10[[#This Row],[Net Unit]]*Table_Query_from_Mac10[[#This Row],[qty_to_ship]])</f>
        <v>463.04</v>
      </c>
      <c r="O1315" s="47">
        <f>SUMIFS(Summary!C:C,Summary!H:H,Table_Query_from_Mac10[[#This Row],[Juiceoc]])</f>
        <v>0</v>
      </c>
      <c r="P1315" s="47">
        <f>SUMIFS(Summary!D:D,Summary!H:H,Table_Query_from_Mac10[[#This Row],[Juiceoc]])</f>
        <v>0</v>
      </c>
      <c r="Q1315" s="47">
        <f>SUMIFS(Summary!E:E,Summary!H:H,Table_Query_from_Mac10[[#This Row],[Juiceoc]])</f>
        <v>0</v>
      </c>
      <c r="R1315" s="47">
        <f>Table_Query_from_Mac10[[#This Row],[Net Unit]]*(1+Table_Query_from_Mac10[[#This Row],[PriceIncreasebyType]])</f>
        <v>14.47</v>
      </c>
      <c r="S1315" s="47">
        <f>Table_Query_from_Mac10[[#This Row],[UnitPriceFuture]]*Table_Query_from_Mac10[[#This Row],[qtytoShipFuture]]</f>
        <v>463.04</v>
      </c>
      <c r="T1315" s="47">
        <f>ROUND(Table_Query_from_Mac10[[#This Row],[qty_to_ship]]*(1+Table_Query_from_Mac10[[#This Row],[VolumeIncreasebyType]]),0)</f>
        <v>32</v>
      </c>
      <c r="U1315" s="47">
        <f>Table_Query_from_Mac10[[#This Row],[qtytoShipFuture]]*Table_Query_from_Mac10[[#This Row],[Future-cost]]</f>
        <v>185.92</v>
      </c>
      <c r="V1315" s="47">
        <f>Table_Query_from_Mac10[[#This Row],[qtytoShipFuture]]-Table_Query_from_Mac10[[#This Row],[qty_to_ship]]</f>
        <v>0</v>
      </c>
      <c r="W1315" s="47">
        <f>Table_Query_from_Mac10[[#This Row],[UnitPriceFuture]]</f>
        <v>14.47</v>
      </c>
      <c r="X1315" s="47">
        <f>Table_Query_from_Mac10[[#This Row],[Unit Increase]]*Table_Query_from_Mac10[[#This Row],[UnitPriceFuture]]</f>
        <v>0</v>
      </c>
      <c r="Y1315" s="47">
        <f>Table_Query_from_Mac10[[#This Row],[Unit Increase]]*Table_Query_from_Mac10[[#This Row],[Future-cost]]</f>
        <v>0</v>
      </c>
      <c r="Z1315" s="47">
        <f>-(Table_Query_from_Mac10[[#This Row],[Incremental Sales]]+((Table_Query_from_Mac10[[#This Row],[Incremental Sales]]*-(SUM(Summary!$S$8:$S$9)))))*Summary!$S$18</f>
        <v>0</v>
      </c>
      <c r="AA1315" s="47">
        <f>IFERROR(Table_Query_from_Mac10[[#This Row],[Incremental Cost]]/Table_Query_from_Mac10[[#This Row],[Incremental Sales]],0)</f>
        <v>0</v>
      </c>
      <c r="AB1315" s="47">
        <f>IFERROR(Table_Query_from_Mac10[[#This Row],[TotalCostFuture]]/Table_Query_from_Mac10[[#This Row],[totalsalesFuture]],0)</f>
        <v>0.4015203870076019</v>
      </c>
      <c r="AN1315" s="31">
        <v>128</v>
      </c>
      <c r="AO1315">
        <f t="shared" si="40"/>
        <v>32</v>
      </c>
      <c r="AQ1315" s="31">
        <v>41.35</v>
      </c>
      <c r="AR1315">
        <f t="shared" si="41"/>
        <v>14.47</v>
      </c>
    </row>
    <row r="1316" spans="1:44" x14ac:dyDescent="0.25">
      <c r="A1316">
        <v>90131</v>
      </c>
      <c r="B1316">
        <v>1</v>
      </c>
      <c r="C1316" t="s">
        <v>55</v>
      </c>
      <c r="D1316" t="s">
        <v>81</v>
      </c>
      <c r="E1316">
        <v>5</v>
      </c>
      <c r="F1316">
        <v>10.18</v>
      </c>
      <c r="G1316">
        <v>27.29</v>
      </c>
      <c r="H1316" s="1">
        <v>44847</v>
      </c>
      <c r="I1316" s="20">
        <v>0</v>
      </c>
      <c r="J1316" s="47">
        <f>Table_Query_from_Mac10[[#This Row],[unit_price]]-(Table_Query_from_Mac10[[#This Row],[unit_price]]*(Table_Query_from_Mac10[[#This Row],[discount_pct]]/100))</f>
        <v>27.29</v>
      </c>
      <c r="K1316" s="47">
        <f>Table_Query_from_Mac10[[#This Row],[unit_cost]]</f>
        <v>10.18</v>
      </c>
      <c r="L1316" s="47">
        <f>Table_Query_from_Mac10[[#This Row],[Live-cost]]*(1+Table_Query_from_Mac10[[#This Row],[CogsIncreasebyTYPE]])</f>
        <v>10.18</v>
      </c>
      <c r="M1316" s="47">
        <f>Table_Query_from_Mac10[[#This Row],[Live-cost]]*Table_Query_from_Mac10[[#This Row],[qty_to_ship]]</f>
        <v>50.9</v>
      </c>
      <c r="N1316" s="47">
        <f>IF(Table_Query_from_Mac10[[#This Row],[item_no]]="KDA",-Table_Query_from_Mac10[[#This Row],[unit_price]],Table_Query_from_Mac10[[#This Row],[Net Unit]]*Table_Query_from_Mac10[[#This Row],[qty_to_ship]])</f>
        <v>136.44999999999999</v>
      </c>
      <c r="O1316" s="47">
        <f>SUMIFS(Summary!C:C,Summary!H:H,Table_Query_from_Mac10[[#This Row],[Juiceoc]])</f>
        <v>0</v>
      </c>
      <c r="P1316" s="47">
        <f>SUMIFS(Summary!D:D,Summary!H:H,Table_Query_from_Mac10[[#This Row],[Juiceoc]])</f>
        <v>0</v>
      </c>
      <c r="Q1316" s="47">
        <f>SUMIFS(Summary!E:E,Summary!H:H,Table_Query_from_Mac10[[#This Row],[Juiceoc]])</f>
        <v>0</v>
      </c>
      <c r="R1316" s="47">
        <f>Table_Query_from_Mac10[[#This Row],[Net Unit]]*(1+Table_Query_from_Mac10[[#This Row],[PriceIncreasebyType]])</f>
        <v>27.29</v>
      </c>
      <c r="S1316" s="47">
        <f>Table_Query_from_Mac10[[#This Row],[UnitPriceFuture]]*Table_Query_from_Mac10[[#This Row],[qtytoShipFuture]]</f>
        <v>136.44999999999999</v>
      </c>
      <c r="T1316" s="47">
        <f>ROUND(Table_Query_from_Mac10[[#This Row],[qty_to_ship]]*(1+Table_Query_from_Mac10[[#This Row],[VolumeIncreasebyType]]),0)</f>
        <v>5</v>
      </c>
      <c r="U1316" s="47">
        <f>Table_Query_from_Mac10[[#This Row],[qtytoShipFuture]]*Table_Query_from_Mac10[[#This Row],[Future-cost]]</f>
        <v>50.9</v>
      </c>
      <c r="V1316" s="47">
        <f>Table_Query_from_Mac10[[#This Row],[qtytoShipFuture]]-Table_Query_from_Mac10[[#This Row],[qty_to_ship]]</f>
        <v>0</v>
      </c>
      <c r="W1316" s="47">
        <f>Table_Query_from_Mac10[[#This Row],[UnitPriceFuture]]</f>
        <v>27.29</v>
      </c>
      <c r="X1316" s="47">
        <f>Table_Query_from_Mac10[[#This Row],[Unit Increase]]*Table_Query_from_Mac10[[#This Row],[UnitPriceFuture]]</f>
        <v>0</v>
      </c>
      <c r="Y1316" s="47">
        <f>Table_Query_from_Mac10[[#This Row],[Unit Increase]]*Table_Query_from_Mac10[[#This Row],[Future-cost]]</f>
        <v>0</v>
      </c>
      <c r="Z1316" s="47">
        <f>-(Table_Query_from_Mac10[[#This Row],[Incremental Sales]]+((Table_Query_from_Mac10[[#This Row],[Incremental Sales]]*-(SUM(Summary!$S$8:$S$9)))))*Summary!$S$18</f>
        <v>0</v>
      </c>
      <c r="AA1316" s="47">
        <f>IFERROR(Table_Query_from_Mac10[[#This Row],[Incremental Cost]]/Table_Query_from_Mac10[[#This Row],[Incremental Sales]],0)</f>
        <v>0</v>
      </c>
      <c r="AB1316" s="47">
        <f>IFERROR(Table_Query_from_Mac10[[#This Row],[TotalCostFuture]]/Table_Query_from_Mac10[[#This Row],[totalsalesFuture]],0)</f>
        <v>0.37303041407108833</v>
      </c>
      <c r="AN1316" s="30">
        <v>20</v>
      </c>
      <c r="AO1316">
        <f t="shared" si="40"/>
        <v>5</v>
      </c>
      <c r="AQ1316" s="30">
        <v>77.959999999999994</v>
      </c>
      <c r="AR1316">
        <f t="shared" si="41"/>
        <v>27.29</v>
      </c>
    </row>
    <row r="1317" spans="1:44" x14ac:dyDescent="0.25">
      <c r="A1317">
        <v>90131</v>
      </c>
      <c r="B1317">
        <v>2</v>
      </c>
      <c r="C1317" t="s">
        <v>55</v>
      </c>
      <c r="D1317" t="s">
        <v>81</v>
      </c>
      <c r="E1317">
        <v>14</v>
      </c>
      <c r="F1317">
        <v>5.49</v>
      </c>
      <c r="G1317">
        <v>13.35</v>
      </c>
      <c r="H1317" s="1">
        <v>44847</v>
      </c>
      <c r="I1317" s="20">
        <v>0</v>
      </c>
      <c r="J1317" s="47">
        <f>Table_Query_from_Mac10[[#This Row],[unit_price]]-(Table_Query_from_Mac10[[#This Row],[unit_price]]*(Table_Query_from_Mac10[[#This Row],[discount_pct]]/100))</f>
        <v>13.35</v>
      </c>
      <c r="K1317" s="47">
        <f>Table_Query_from_Mac10[[#This Row],[unit_cost]]</f>
        <v>5.49</v>
      </c>
      <c r="L1317" s="47">
        <f>Table_Query_from_Mac10[[#This Row],[Live-cost]]*(1+Table_Query_from_Mac10[[#This Row],[CogsIncreasebyTYPE]])</f>
        <v>5.49</v>
      </c>
      <c r="M1317" s="47">
        <f>Table_Query_from_Mac10[[#This Row],[Live-cost]]*Table_Query_from_Mac10[[#This Row],[qty_to_ship]]</f>
        <v>76.86</v>
      </c>
      <c r="N1317" s="47">
        <f>IF(Table_Query_from_Mac10[[#This Row],[item_no]]="KDA",-Table_Query_from_Mac10[[#This Row],[unit_price]],Table_Query_from_Mac10[[#This Row],[Net Unit]]*Table_Query_from_Mac10[[#This Row],[qty_to_ship]])</f>
        <v>186.9</v>
      </c>
      <c r="O1317" s="47">
        <f>SUMIFS(Summary!C:C,Summary!H:H,Table_Query_from_Mac10[[#This Row],[Juiceoc]])</f>
        <v>0</v>
      </c>
      <c r="P1317" s="47">
        <f>SUMIFS(Summary!D:D,Summary!H:H,Table_Query_from_Mac10[[#This Row],[Juiceoc]])</f>
        <v>0</v>
      </c>
      <c r="Q1317" s="47">
        <f>SUMIFS(Summary!E:E,Summary!H:H,Table_Query_from_Mac10[[#This Row],[Juiceoc]])</f>
        <v>0</v>
      </c>
      <c r="R1317" s="47">
        <f>Table_Query_from_Mac10[[#This Row],[Net Unit]]*(1+Table_Query_from_Mac10[[#This Row],[PriceIncreasebyType]])</f>
        <v>13.35</v>
      </c>
      <c r="S1317" s="47">
        <f>Table_Query_from_Mac10[[#This Row],[UnitPriceFuture]]*Table_Query_from_Mac10[[#This Row],[qtytoShipFuture]]</f>
        <v>186.9</v>
      </c>
      <c r="T1317" s="47">
        <f>ROUND(Table_Query_from_Mac10[[#This Row],[qty_to_ship]]*(1+Table_Query_from_Mac10[[#This Row],[VolumeIncreasebyType]]),0)</f>
        <v>14</v>
      </c>
      <c r="U1317" s="47">
        <f>Table_Query_from_Mac10[[#This Row],[qtytoShipFuture]]*Table_Query_from_Mac10[[#This Row],[Future-cost]]</f>
        <v>76.86</v>
      </c>
      <c r="V1317" s="47">
        <f>Table_Query_from_Mac10[[#This Row],[qtytoShipFuture]]-Table_Query_from_Mac10[[#This Row],[qty_to_ship]]</f>
        <v>0</v>
      </c>
      <c r="W1317" s="47">
        <f>Table_Query_from_Mac10[[#This Row],[UnitPriceFuture]]</f>
        <v>13.35</v>
      </c>
      <c r="X1317" s="47">
        <f>Table_Query_from_Mac10[[#This Row],[Unit Increase]]*Table_Query_from_Mac10[[#This Row],[UnitPriceFuture]]</f>
        <v>0</v>
      </c>
      <c r="Y1317" s="47">
        <f>Table_Query_from_Mac10[[#This Row],[Unit Increase]]*Table_Query_from_Mac10[[#This Row],[Future-cost]]</f>
        <v>0</v>
      </c>
      <c r="Z1317" s="47">
        <f>-(Table_Query_from_Mac10[[#This Row],[Incremental Sales]]+((Table_Query_from_Mac10[[#This Row],[Incremental Sales]]*-(SUM(Summary!$S$8:$S$9)))))*Summary!$S$18</f>
        <v>0</v>
      </c>
      <c r="AA1317" s="47">
        <f>IFERROR(Table_Query_from_Mac10[[#This Row],[Incremental Cost]]/Table_Query_from_Mac10[[#This Row],[Incremental Sales]],0)</f>
        <v>0</v>
      </c>
      <c r="AB1317" s="47">
        <f>IFERROR(Table_Query_from_Mac10[[#This Row],[TotalCostFuture]]/Table_Query_from_Mac10[[#This Row],[totalsalesFuture]],0)</f>
        <v>0.41123595505617977</v>
      </c>
      <c r="AN1317" s="31">
        <v>54</v>
      </c>
      <c r="AO1317">
        <f t="shared" si="40"/>
        <v>14</v>
      </c>
      <c r="AQ1317" s="31">
        <v>38.15</v>
      </c>
      <c r="AR1317">
        <f t="shared" si="41"/>
        <v>13.35</v>
      </c>
    </row>
    <row r="1318" spans="1:44" x14ac:dyDescent="0.25">
      <c r="A1318">
        <v>90131</v>
      </c>
      <c r="B1318">
        <v>3</v>
      </c>
      <c r="C1318" t="s">
        <v>55</v>
      </c>
      <c r="D1318" t="s">
        <v>81</v>
      </c>
      <c r="E1318">
        <v>12</v>
      </c>
      <c r="F1318">
        <v>6</v>
      </c>
      <c r="G1318">
        <v>14.48</v>
      </c>
      <c r="H1318" s="1">
        <v>44847</v>
      </c>
      <c r="I1318" s="20">
        <v>0</v>
      </c>
      <c r="J1318" s="47">
        <f>Table_Query_from_Mac10[[#This Row],[unit_price]]-(Table_Query_from_Mac10[[#This Row],[unit_price]]*(Table_Query_from_Mac10[[#This Row],[discount_pct]]/100))</f>
        <v>14.48</v>
      </c>
      <c r="K1318" s="47">
        <f>Table_Query_from_Mac10[[#This Row],[unit_cost]]</f>
        <v>6</v>
      </c>
      <c r="L1318" s="47">
        <f>Table_Query_from_Mac10[[#This Row],[Live-cost]]*(1+Table_Query_from_Mac10[[#This Row],[CogsIncreasebyTYPE]])</f>
        <v>6</v>
      </c>
      <c r="M1318" s="47">
        <f>Table_Query_from_Mac10[[#This Row],[Live-cost]]*Table_Query_from_Mac10[[#This Row],[qty_to_ship]]</f>
        <v>72</v>
      </c>
      <c r="N1318" s="47">
        <f>IF(Table_Query_from_Mac10[[#This Row],[item_no]]="KDA",-Table_Query_from_Mac10[[#This Row],[unit_price]],Table_Query_from_Mac10[[#This Row],[Net Unit]]*Table_Query_from_Mac10[[#This Row],[qty_to_ship]])</f>
        <v>173.76</v>
      </c>
      <c r="O1318" s="47">
        <f>SUMIFS(Summary!C:C,Summary!H:H,Table_Query_from_Mac10[[#This Row],[Juiceoc]])</f>
        <v>0</v>
      </c>
      <c r="P1318" s="47">
        <f>SUMIFS(Summary!D:D,Summary!H:H,Table_Query_from_Mac10[[#This Row],[Juiceoc]])</f>
        <v>0</v>
      </c>
      <c r="Q1318" s="47">
        <f>SUMIFS(Summary!E:E,Summary!H:H,Table_Query_from_Mac10[[#This Row],[Juiceoc]])</f>
        <v>0</v>
      </c>
      <c r="R1318" s="47">
        <f>Table_Query_from_Mac10[[#This Row],[Net Unit]]*(1+Table_Query_from_Mac10[[#This Row],[PriceIncreasebyType]])</f>
        <v>14.48</v>
      </c>
      <c r="S1318" s="47">
        <f>Table_Query_from_Mac10[[#This Row],[UnitPriceFuture]]*Table_Query_from_Mac10[[#This Row],[qtytoShipFuture]]</f>
        <v>173.76</v>
      </c>
      <c r="T1318" s="47">
        <f>ROUND(Table_Query_from_Mac10[[#This Row],[qty_to_ship]]*(1+Table_Query_from_Mac10[[#This Row],[VolumeIncreasebyType]]),0)</f>
        <v>12</v>
      </c>
      <c r="U1318" s="47">
        <f>Table_Query_from_Mac10[[#This Row],[qtytoShipFuture]]*Table_Query_from_Mac10[[#This Row],[Future-cost]]</f>
        <v>72</v>
      </c>
      <c r="V1318" s="47">
        <f>Table_Query_from_Mac10[[#This Row],[qtytoShipFuture]]-Table_Query_from_Mac10[[#This Row],[qty_to_ship]]</f>
        <v>0</v>
      </c>
      <c r="W1318" s="47">
        <f>Table_Query_from_Mac10[[#This Row],[UnitPriceFuture]]</f>
        <v>14.48</v>
      </c>
      <c r="X1318" s="47">
        <f>Table_Query_from_Mac10[[#This Row],[Unit Increase]]*Table_Query_from_Mac10[[#This Row],[UnitPriceFuture]]</f>
        <v>0</v>
      </c>
      <c r="Y1318" s="47">
        <f>Table_Query_from_Mac10[[#This Row],[Unit Increase]]*Table_Query_from_Mac10[[#This Row],[Future-cost]]</f>
        <v>0</v>
      </c>
      <c r="Z1318" s="47">
        <f>-(Table_Query_from_Mac10[[#This Row],[Incremental Sales]]+((Table_Query_from_Mac10[[#This Row],[Incremental Sales]]*-(SUM(Summary!$S$8:$S$9)))))*Summary!$S$18</f>
        <v>0</v>
      </c>
      <c r="AA1318" s="47">
        <f>IFERROR(Table_Query_from_Mac10[[#This Row],[Incremental Cost]]/Table_Query_from_Mac10[[#This Row],[Incremental Sales]],0)</f>
        <v>0</v>
      </c>
      <c r="AB1318" s="47">
        <f>IFERROR(Table_Query_from_Mac10[[#This Row],[TotalCostFuture]]/Table_Query_from_Mac10[[#This Row],[totalsalesFuture]],0)</f>
        <v>0.4143646408839779</v>
      </c>
      <c r="AN1318" s="30">
        <v>48</v>
      </c>
      <c r="AO1318">
        <f t="shared" si="40"/>
        <v>12</v>
      </c>
      <c r="AQ1318" s="30">
        <v>41.37</v>
      </c>
      <c r="AR1318">
        <f t="shared" si="41"/>
        <v>14.48</v>
      </c>
    </row>
    <row r="1319" spans="1:44" x14ac:dyDescent="0.25">
      <c r="A1319">
        <v>90131</v>
      </c>
      <c r="B1319">
        <v>4</v>
      </c>
      <c r="C1319" t="s">
        <v>55</v>
      </c>
      <c r="D1319" t="s">
        <v>81</v>
      </c>
      <c r="E1319">
        <v>8</v>
      </c>
      <c r="F1319">
        <v>10.38</v>
      </c>
      <c r="G1319">
        <v>28.22</v>
      </c>
      <c r="H1319" s="1">
        <v>44847</v>
      </c>
      <c r="I1319" s="20">
        <v>0</v>
      </c>
      <c r="J1319" s="47">
        <f>Table_Query_from_Mac10[[#This Row],[unit_price]]-(Table_Query_from_Mac10[[#This Row],[unit_price]]*(Table_Query_from_Mac10[[#This Row],[discount_pct]]/100))</f>
        <v>28.22</v>
      </c>
      <c r="K1319" s="47">
        <f>Table_Query_from_Mac10[[#This Row],[unit_cost]]</f>
        <v>10.38</v>
      </c>
      <c r="L1319" s="47">
        <f>Table_Query_from_Mac10[[#This Row],[Live-cost]]*(1+Table_Query_from_Mac10[[#This Row],[CogsIncreasebyTYPE]])</f>
        <v>10.38</v>
      </c>
      <c r="M1319" s="47">
        <f>Table_Query_from_Mac10[[#This Row],[Live-cost]]*Table_Query_from_Mac10[[#This Row],[qty_to_ship]]</f>
        <v>83.04</v>
      </c>
      <c r="N1319" s="47">
        <f>IF(Table_Query_from_Mac10[[#This Row],[item_no]]="KDA",-Table_Query_from_Mac10[[#This Row],[unit_price]],Table_Query_from_Mac10[[#This Row],[Net Unit]]*Table_Query_from_Mac10[[#This Row],[qty_to_ship]])</f>
        <v>225.76</v>
      </c>
      <c r="O1319" s="47">
        <f>SUMIFS(Summary!C:C,Summary!H:H,Table_Query_from_Mac10[[#This Row],[Juiceoc]])</f>
        <v>0</v>
      </c>
      <c r="P1319" s="47">
        <f>SUMIFS(Summary!D:D,Summary!H:H,Table_Query_from_Mac10[[#This Row],[Juiceoc]])</f>
        <v>0</v>
      </c>
      <c r="Q1319" s="47">
        <f>SUMIFS(Summary!E:E,Summary!H:H,Table_Query_from_Mac10[[#This Row],[Juiceoc]])</f>
        <v>0</v>
      </c>
      <c r="R1319" s="47">
        <f>Table_Query_from_Mac10[[#This Row],[Net Unit]]*(1+Table_Query_from_Mac10[[#This Row],[PriceIncreasebyType]])</f>
        <v>28.22</v>
      </c>
      <c r="S1319" s="47">
        <f>Table_Query_from_Mac10[[#This Row],[UnitPriceFuture]]*Table_Query_from_Mac10[[#This Row],[qtytoShipFuture]]</f>
        <v>225.76</v>
      </c>
      <c r="T1319" s="47">
        <f>ROUND(Table_Query_from_Mac10[[#This Row],[qty_to_ship]]*(1+Table_Query_from_Mac10[[#This Row],[VolumeIncreasebyType]]),0)</f>
        <v>8</v>
      </c>
      <c r="U1319" s="47">
        <f>Table_Query_from_Mac10[[#This Row],[qtytoShipFuture]]*Table_Query_from_Mac10[[#This Row],[Future-cost]]</f>
        <v>83.04</v>
      </c>
      <c r="V1319" s="47">
        <f>Table_Query_from_Mac10[[#This Row],[qtytoShipFuture]]-Table_Query_from_Mac10[[#This Row],[qty_to_ship]]</f>
        <v>0</v>
      </c>
      <c r="W1319" s="47">
        <f>Table_Query_from_Mac10[[#This Row],[UnitPriceFuture]]</f>
        <v>28.22</v>
      </c>
      <c r="X1319" s="47">
        <f>Table_Query_from_Mac10[[#This Row],[Unit Increase]]*Table_Query_from_Mac10[[#This Row],[UnitPriceFuture]]</f>
        <v>0</v>
      </c>
      <c r="Y1319" s="47">
        <f>Table_Query_from_Mac10[[#This Row],[Unit Increase]]*Table_Query_from_Mac10[[#This Row],[Future-cost]]</f>
        <v>0</v>
      </c>
      <c r="Z1319" s="47">
        <f>-(Table_Query_from_Mac10[[#This Row],[Incremental Sales]]+((Table_Query_from_Mac10[[#This Row],[Incremental Sales]]*-(SUM(Summary!$S$8:$S$9)))))*Summary!$S$18</f>
        <v>0</v>
      </c>
      <c r="AA1319" s="47">
        <f>IFERROR(Table_Query_from_Mac10[[#This Row],[Incremental Cost]]/Table_Query_from_Mac10[[#This Row],[Incremental Sales]],0)</f>
        <v>0</v>
      </c>
      <c r="AB1319" s="47">
        <f>IFERROR(Table_Query_from_Mac10[[#This Row],[TotalCostFuture]]/Table_Query_from_Mac10[[#This Row],[totalsalesFuture]],0)</f>
        <v>0.36782423812898657</v>
      </c>
      <c r="AN1319" s="31">
        <v>30</v>
      </c>
      <c r="AO1319">
        <f t="shared" si="40"/>
        <v>8</v>
      </c>
      <c r="AQ1319" s="31">
        <v>80.64</v>
      </c>
      <c r="AR1319">
        <f t="shared" si="41"/>
        <v>28.22</v>
      </c>
    </row>
    <row r="1320" spans="1:44" x14ac:dyDescent="0.25">
      <c r="A1320">
        <v>90131</v>
      </c>
      <c r="B1320">
        <v>5</v>
      </c>
      <c r="C1320" t="s">
        <v>55</v>
      </c>
      <c r="D1320" t="s">
        <v>81</v>
      </c>
      <c r="E1320">
        <v>4</v>
      </c>
      <c r="F1320">
        <v>12.1</v>
      </c>
      <c r="G1320">
        <v>31.85</v>
      </c>
      <c r="H1320" s="1">
        <v>44847</v>
      </c>
      <c r="I1320" s="20">
        <v>0</v>
      </c>
      <c r="J1320" s="47">
        <f>Table_Query_from_Mac10[[#This Row],[unit_price]]-(Table_Query_from_Mac10[[#This Row],[unit_price]]*(Table_Query_from_Mac10[[#This Row],[discount_pct]]/100))</f>
        <v>31.85</v>
      </c>
      <c r="K1320" s="47">
        <f>Table_Query_from_Mac10[[#This Row],[unit_cost]]</f>
        <v>12.1</v>
      </c>
      <c r="L1320" s="47">
        <f>Table_Query_from_Mac10[[#This Row],[Live-cost]]*(1+Table_Query_from_Mac10[[#This Row],[CogsIncreasebyTYPE]])</f>
        <v>12.1</v>
      </c>
      <c r="M1320" s="47">
        <f>Table_Query_from_Mac10[[#This Row],[Live-cost]]*Table_Query_from_Mac10[[#This Row],[qty_to_ship]]</f>
        <v>48.4</v>
      </c>
      <c r="N1320" s="47">
        <f>IF(Table_Query_from_Mac10[[#This Row],[item_no]]="KDA",-Table_Query_from_Mac10[[#This Row],[unit_price]],Table_Query_from_Mac10[[#This Row],[Net Unit]]*Table_Query_from_Mac10[[#This Row],[qty_to_ship]])</f>
        <v>127.4</v>
      </c>
      <c r="O1320" s="47">
        <f>SUMIFS(Summary!C:C,Summary!H:H,Table_Query_from_Mac10[[#This Row],[Juiceoc]])</f>
        <v>0</v>
      </c>
      <c r="P1320" s="47">
        <f>SUMIFS(Summary!D:D,Summary!H:H,Table_Query_from_Mac10[[#This Row],[Juiceoc]])</f>
        <v>0</v>
      </c>
      <c r="Q1320" s="47">
        <f>SUMIFS(Summary!E:E,Summary!H:H,Table_Query_from_Mac10[[#This Row],[Juiceoc]])</f>
        <v>0</v>
      </c>
      <c r="R1320" s="47">
        <f>Table_Query_from_Mac10[[#This Row],[Net Unit]]*(1+Table_Query_from_Mac10[[#This Row],[PriceIncreasebyType]])</f>
        <v>31.85</v>
      </c>
      <c r="S1320" s="47">
        <f>Table_Query_from_Mac10[[#This Row],[UnitPriceFuture]]*Table_Query_from_Mac10[[#This Row],[qtytoShipFuture]]</f>
        <v>127.4</v>
      </c>
      <c r="T1320" s="47">
        <f>ROUND(Table_Query_from_Mac10[[#This Row],[qty_to_ship]]*(1+Table_Query_from_Mac10[[#This Row],[VolumeIncreasebyType]]),0)</f>
        <v>4</v>
      </c>
      <c r="U1320" s="47">
        <f>Table_Query_from_Mac10[[#This Row],[qtytoShipFuture]]*Table_Query_from_Mac10[[#This Row],[Future-cost]]</f>
        <v>48.4</v>
      </c>
      <c r="V1320" s="47">
        <f>Table_Query_from_Mac10[[#This Row],[qtytoShipFuture]]-Table_Query_from_Mac10[[#This Row],[qty_to_ship]]</f>
        <v>0</v>
      </c>
      <c r="W1320" s="47">
        <f>Table_Query_from_Mac10[[#This Row],[UnitPriceFuture]]</f>
        <v>31.85</v>
      </c>
      <c r="X1320" s="47">
        <f>Table_Query_from_Mac10[[#This Row],[Unit Increase]]*Table_Query_from_Mac10[[#This Row],[UnitPriceFuture]]</f>
        <v>0</v>
      </c>
      <c r="Y1320" s="47">
        <f>Table_Query_from_Mac10[[#This Row],[Unit Increase]]*Table_Query_from_Mac10[[#This Row],[Future-cost]]</f>
        <v>0</v>
      </c>
      <c r="Z1320" s="47">
        <f>-(Table_Query_from_Mac10[[#This Row],[Incremental Sales]]+((Table_Query_from_Mac10[[#This Row],[Incremental Sales]]*-(SUM(Summary!$S$8:$S$9)))))*Summary!$S$18</f>
        <v>0</v>
      </c>
      <c r="AA1320" s="47">
        <f>IFERROR(Table_Query_from_Mac10[[#This Row],[Incremental Cost]]/Table_Query_from_Mac10[[#This Row],[Incremental Sales]],0)</f>
        <v>0</v>
      </c>
      <c r="AB1320" s="47">
        <f>IFERROR(Table_Query_from_Mac10[[#This Row],[TotalCostFuture]]/Table_Query_from_Mac10[[#This Row],[totalsalesFuture]],0)</f>
        <v>0.37990580847723704</v>
      </c>
      <c r="AN1320" s="30">
        <v>15</v>
      </c>
      <c r="AO1320">
        <f t="shared" si="40"/>
        <v>4</v>
      </c>
      <c r="AQ1320" s="30">
        <v>90.99</v>
      </c>
      <c r="AR1320">
        <f t="shared" si="41"/>
        <v>31.85</v>
      </c>
    </row>
    <row r="1321" spans="1:44" x14ac:dyDescent="0.25">
      <c r="A1321">
        <v>90131</v>
      </c>
      <c r="B1321">
        <v>6</v>
      </c>
      <c r="C1321" t="s">
        <v>55</v>
      </c>
      <c r="D1321" t="s">
        <v>81</v>
      </c>
      <c r="E1321">
        <v>3</v>
      </c>
      <c r="F1321">
        <v>16.03</v>
      </c>
      <c r="G1321">
        <v>44.98</v>
      </c>
      <c r="H1321" s="1">
        <v>44847</v>
      </c>
      <c r="I1321" s="20">
        <v>0</v>
      </c>
      <c r="J1321" s="47">
        <f>Table_Query_from_Mac10[[#This Row],[unit_price]]-(Table_Query_from_Mac10[[#This Row],[unit_price]]*(Table_Query_from_Mac10[[#This Row],[discount_pct]]/100))</f>
        <v>44.98</v>
      </c>
      <c r="K1321" s="47">
        <f>Table_Query_from_Mac10[[#This Row],[unit_cost]]</f>
        <v>16.03</v>
      </c>
      <c r="L1321" s="47">
        <f>Table_Query_from_Mac10[[#This Row],[Live-cost]]*(1+Table_Query_from_Mac10[[#This Row],[CogsIncreasebyTYPE]])</f>
        <v>16.03</v>
      </c>
      <c r="M1321" s="47">
        <f>Table_Query_from_Mac10[[#This Row],[Live-cost]]*Table_Query_from_Mac10[[#This Row],[qty_to_ship]]</f>
        <v>48.09</v>
      </c>
      <c r="N1321" s="47">
        <f>IF(Table_Query_from_Mac10[[#This Row],[item_no]]="KDA",-Table_Query_from_Mac10[[#This Row],[unit_price]],Table_Query_from_Mac10[[#This Row],[Net Unit]]*Table_Query_from_Mac10[[#This Row],[qty_to_ship]])</f>
        <v>134.94</v>
      </c>
      <c r="O1321" s="47">
        <f>SUMIFS(Summary!C:C,Summary!H:H,Table_Query_from_Mac10[[#This Row],[Juiceoc]])</f>
        <v>0</v>
      </c>
      <c r="P1321" s="47">
        <f>SUMIFS(Summary!D:D,Summary!H:H,Table_Query_from_Mac10[[#This Row],[Juiceoc]])</f>
        <v>0</v>
      </c>
      <c r="Q1321" s="47">
        <f>SUMIFS(Summary!E:E,Summary!H:H,Table_Query_from_Mac10[[#This Row],[Juiceoc]])</f>
        <v>0</v>
      </c>
      <c r="R1321" s="47">
        <f>Table_Query_from_Mac10[[#This Row],[Net Unit]]*(1+Table_Query_from_Mac10[[#This Row],[PriceIncreasebyType]])</f>
        <v>44.98</v>
      </c>
      <c r="S1321" s="47">
        <f>Table_Query_from_Mac10[[#This Row],[UnitPriceFuture]]*Table_Query_from_Mac10[[#This Row],[qtytoShipFuture]]</f>
        <v>134.94</v>
      </c>
      <c r="T1321" s="47">
        <f>ROUND(Table_Query_from_Mac10[[#This Row],[qty_to_ship]]*(1+Table_Query_from_Mac10[[#This Row],[VolumeIncreasebyType]]),0)</f>
        <v>3</v>
      </c>
      <c r="U1321" s="47">
        <f>Table_Query_from_Mac10[[#This Row],[qtytoShipFuture]]*Table_Query_from_Mac10[[#This Row],[Future-cost]]</f>
        <v>48.09</v>
      </c>
      <c r="V1321" s="47">
        <f>Table_Query_from_Mac10[[#This Row],[qtytoShipFuture]]-Table_Query_from_Mac10[[#This Row],[qty_to_ship]]</f>
        <v>0</v>
      </c>
      <c r="W1321" s="47">
        <f>Table_Query_from_Mac10[[#This Row],[UnitPriceFuture]]</f>
        <v>44.98</v>
      </c>
      <c r="X1321" s="47">
        <f>Table_Query_from_Mac10[[#This Row],[Unit Increase]]*Table_Query_from_Mac10[[#This Row],[UnitPriceFuture]]</f>
        <v>0</v>
      </c>
      <c r="Y1321" s="47">
        <f>Table_Query_from_Mac10[[#This Row],[Unit Increase]]*Table_Query_from_Mac10[[#This Row],[Future-cost]]</f>
        <v>0</v>
      </c>
      <c r="Z1321" s="47">
        <f>-(Table_Query_from_Mac10[[#This Row],[Incremental Sales]]+((Table_Query_from_Mac10[[#This Row],[Incremental Sales]]*-(SUM(Summary!$S$8:$S$9)))))*Summary!$S$18</f>
        <v>0</v>
      </c>
      <c r="AA1321" s="47">
        <f>IFERROR(Table_Query_from_Mac10[[#This Row],[Incremental Cost]]/Table_Query_from_Mac10[[#This Row],[Incremental Sales]],0)</f>
        <v>0</v>
      </c>
      <c r="AB1321" s="47">
        <f>IFERROR(Table_Query_from_Mac10[[#This Row],[TotalCostFuture]]/Table_Query_from_Mac10[[#This Row],[totalsalesFuture]],0)</f>
        <v>0.35638061360604717</v>
      </c>
      <c r="AN1321" s="31">
        <v>12</v>
      </c>
      <c r="AO1321">
        <f t="shared" si="40"/>
        <v>3</v>
      </c>
      <c r="AQ1321" s="31">
        <v>128.52000000000001</v>
      </c>
      <c r="AR1321">
        <f t="shared" si="41"/>
        <v>44.98</v>
      </c>
    </row>
    <row r="1322" spans="1:44" x14ac:dyDescent="0.25">
      <c r="A1322">
        <v>90131</v>
      </c>
      <c r="B1322">
        <v>7</v>
      </c>
      <c r="C1322" t="s">
        <v>55</v>
      </c>
      <c r="D1322" t="s">
        <v>81</v>
      </c>
      <c r="E1322">
        <v>3</v>
      </c>
      <c r="F1322">
        <v>17.62</v>
      </c>
      <c r="G1322">
        <v>56.79</v>
      </c>
      <c r="H1322" s="1">
        <v>44847</v>
      </c>
      <c r="I1322" s="20">
        <v>0</v>
      </c>
      <c r="J1322" s="47">
        <f>Table_Query_from_Mac10[[#This Row],[unit_price]]-(Table_Query_from_Mac10[[#This Row],[unit_price]]*(Table_Query_from_Mac10[[#This Row],[discount_pct]]/100))</f>
        <v>56.79</v>
      </c>
      <c r="K1322" s="47">
        <f>Table_Query_from_Mac10[[#This Row],[unit_cost]]</f>
        <v>17.62</v>
      </c>
      <c r="L1322" s="47">
        <f>Table_Query_from_Mac10[[#This Row],[Live-cost]]*(1+Table_Query_from_Mac10[[#This Row],[CogsIncreasebyTYPE]])</f>
        <v>17.62</v>
      </c>
      <c r="M1322" s="47">
        <f>Table_Query_from_Mac10[[#This Row],[Live-cost]]*Table_Query_from_Mac10[[#This Row],[qty_to_ship]]</f>
        <v>52.86</v>
      </c>
      <c r="N1322" s="47">
        <f>IF(Table_Query_from_Mac10[[#This Row],[item_no]]="KDA",-Table_Query_from_Mac10[[#This Row],[unit_price]],Table_Query_from_Mac10[[#This Row],[Net Unit]]*Table_Query_from_Mac10[[#This Row],[qty_to_ship]])</f>
        <v>170.37</v>
      </c>
      <c r="O1322" s="47">
        <f>SUMIFS(Summary!C:C,Summary!H:H,Table_Query_from_Mac10[[#This Row],[Juiceoc]])</f>
        <v>0</v>
      </c>
      <c r="P1322" s="47">
        <f>SUMIFS(Summary!D:D,Summary!H:H,Table_Query_from_Mac10[[#This Row],[Juiceoc]])</f>
        <v>0</v>
      </c>
      <c r="Q1322" s="47">
        <f>SUMIFS(Summary!E:E,Summary!H:H,Table_Query_from_Mac10[[#This Row],[Juiceoc]])</f>
        <v>0</v>
      </c>
      <c r="R1322" s="47">
        <f>Table_Query_from_Mac10[[#This Row],[Net Unit]]*(1+Table_Query_from_Mac10[[#This Row],[PriceIncreasebyType]])</f>
        <v>56.79</v>
      </c>
      <c r="S1322" s="47">
        <f>Table_Query_from_Mac10[[#This Row],[UnitPriceFuture]]*Table_Query_from_Mac10[[#This Row],[qtytoShipFuture]]</f>
        <v>170.37</v>
      </c>
      <c r="T1322" s="47">
        <f>ROUND(Table_Query_from_Mac10[[#This Row],[qty_to_ship]]*(1+Table_Query_from_Mac10[[#This Row],[VolumeIncreasebyType]]),0)</f>
        <v>3</v>
      </c>
      <c r="U1322" s="47">
        <f>Table_Query_from_Mac10[[#This Row],[qtytoShipFuture]]*Table_Query_from_Mac10[[#This Row],[Future-cost]]</f>
        <v>52.86</v>
      </c>
      <c r="V1322" s="47">
        <f>Table_Query_from_Mac10[[#This Row],[qtytoShipFuture]]-Table_Query_from_Mac10[[#This Row],[qty_to_ship]]</f>
        <v>0</v>
      </c>
      <c r="W1322" s="47">
        <f>Table_Query_from_Mac10[[#This Row],[UnitPriceFuture]]</f>
        <v>56.79</v>
      </c>
      <c r="X1322" s="47">
        <f>Table_Query_from_Mac10[[#This Row],[Unit Increase]]*Table_Query_from_Mac10[[#This Row],[UnitPriceFuture]]</f>
        <v>0</v>
      </c>
      <c r="Y1322" s="47">
        <f>Table_Query_from_Mac10[[#This Row],[Unit Increase]]*Table_Query_from_Mac10[[#This Row],[Future-cost]]</f>
        <v>0</v>
      </c>
      <c r="Z1322" s="47">
        <f>-(Table_Query_from_Mac10[[#This Row],[Incremental Sales]]+((Table_Query_from_Mac10[[#This Row],[Incremental Sales]]*-(SUM(Summary!$S$8:$S$9)))))*Summary!$S$18</f>
        <v>0</v>
      </c>
      <c r="AA1322" s="47">
        <f>IFERROR(Table_Query_from_Mac10[[#This Row],[Incremental Cost]]/Table_Query_from_Mac10[[#This Row],[Incremental Sales]],0)</f>
        <v>0</v>
      </c>
      <c r="AB1322" s="47">
        <f>IFERROR(Table_Query_from_Mac10[[#This Row],[TotalCostFuture]]/Table_Query_from_Mac10[[#This Row],[totalsalesFuture]],0)</f>
        <v>0.31026589188237363</v>
      </c>
      <c r="AN1322" s="30">
        <v>12</v>
      </c>
      <c r="AO1322">
        <f t="shared" si="40"/>
        <v>3</v>
      </c>
      <c r="AQ1322" s="30">
        <v>162.25</v>
      </c>
      <c r="AR1322">
        <f t="shared" si="41"/>
        <v>56.79</v>
      </c>
    </row>
    <row r="1323" spans="1:44" x14ac:dyDescent="0.25">
      <c r="A1323">
        <v>90132</v>
      </c>
      <c r="B1323">
        <v>1</v>
      </c>
      <c r="C1323" t="s">
        <v>55</v>
      </c>
      <c r="D1323" t="s">
        <v>81</v>
      </c>
      <c r="E1323">
        <v>15</v>
      </c>
      <c r="F1323">
        <v>8.81</v>
      </c>
      <c r="G1323">
        <v>22.56</v>
      </c>
      <c r="H1323" s="1">
        <v>44845</v>
      </c>
      <c r="I1323" s="20">
        <v>0</v>
      </c>
      <c r="J1323" s="47">
        <f>Table_Query_from_Mac10[[#This Row],[unit_price]]-(Table_Query_from_Mac10[[#This Row],[unit_price]]*(Table_Query_from_Mac10[[#This Row],[discount_pct]]/100))</f>
        <v>22.56</v>
      </c>
      <c r="K1323" s="47">
        <f>Table_Query_from_Mac10[[#This Row],[unit_cost]]</f>
        <v>8.81</v>
      </c>
      <c r="L1323" s="47">
        <f>Table_Query_from_Mac10[[#This Row],[Live-cost]]*(1+Table_Query_from_Mac10[[#This Row],[CogsIncreasebyTYPE]])</f>
        <v>8.81</v>
      </c>
      <c r="M1323" s="47">
        <f>Table_Query_from_Mac10[[#This Row],[Live-cost]]*Table_Query_from_Mac10[[#This Row],[qty_to_ship]]</f>
        <v>132.15</v>
      </c>
      <c r="N1323" s="47">
        <f>IF(Table_Query_from_Mac10[[#This Row],[item_no]]="KDA",-Table_Query_from_Mac10[[#This Row],[unit_price]],Table_Query_from_Mac10[[#This Row],[Net Unit]]*Table_Query_from_Mac10[[#This Row],[qty_to_ship]])</f>
        <v>338.4</v>
      </c>
      <c r="O1323" s="47">
        <f>SUMIFS(Summary!C:C,Summary!H:H,Table_Query_from_Mac10[[#This Row],[Juiceoc]])</f>
        <v>0</v>
      </c>
      <c r="P1323" s="47">
        <f>SUMIFS(Summary!D:D,Summary!H:H,Table_Query_from_Mac10[[#This Row],[Juiceoc]])</f>
        <v>0</v>
      </c>
      <c r="Q1323" s="47">
        <f>SUMIFS(Summary!E:E,Summary!H:H,Table_Query_from_Mac10[[#This Row],[Juiceoc]])</f>
        <v>0</v>
      </c>
      <c r="R1323" s="47">
        <f>Table_Query_from_Mac10[[#This Row],[Net Unit]]*(1+Table_Query_from_Mac10[[#This Row],[PriceIncreasebyType]])</f>
        <v>22.56</v>
      </c>
      <c r="S1323" s="47">
        <f>Table_Query_from_Mac10[[#This Row],[UnitPriceFuture]]*Table_Query_from_Mac10[[#This Row],[qtytoShipFuture]]</f>
        <v>338.4</v>
      </c>
      <c r="T1323" s="47">
        <f>ROUND(Table_Query_from_Mac10[[#This Row],[qty_to_ship]]*(1+Table_Query_from_Mac10[[#This Row],[VolumeIncreasebyType]]),0)</f>
        <v>15</v>
      </c>
      <c r="U1323" s="47">
        <f>Table_Query_from_Mac10[[#This Row],[qtytoShipFuture]]*Table_Query_from_Mac10[[#This Row],[Future-cost]]</f>
        <v>132.15</v>
      </c>
      <c r="V1323" s="47">
        <f>Table_Query_from_Mac10[[#This Row],[qtytoShipFuture]]-Table_Query_from_Mac10[[#This Row],[qty_to_ship]]</f>
        <v>0</v>
      </c>
      <c r="W1323" s="47">
        <f>Table_Query_from_Mac10[[#This Row],[UnitPriceFuture]]</f>
        <v>22.56</v>
      </c>
      <c r="X1323" s="47">
        <f>Table_Query_from_Mac10[[#This Row],[Unit Increase]]*Table_Query_from_Mac10[[#This Row],[UnitPriceFuture]]</f>
        <v>0</v>
      </c>
      <c r="Y1323" s="47">
        <f>Table_Query_from_Mac10[[#This Row],[Unit Increase]]*Table_Query_from_Mac10[[#This Row],[Future-cost]]</f>
        <v>0</v>
      </c>
      <c r="Z1323" s="47">
        <f>-(Table_Query_from_Mac10[[#This Row],[Incremental Sales]]+((Table_Query_from_Mac10[[#This Row],[Incremental Sales]]*-(SUM(Summary!$S$8:$S$9)))))*Summary!$S$18</f>
        <v>0</v>
      </c>
      <c r="AA1323" s="47">
        <f>IFERROR(Table_Query_from_Mac10[[#This Row],[Incremental Cost]]/Table_Query_from_Mac10[[#This Row],[Incremental Sales]],0)</f>
        <v>0</v>
      </c>
      <c r="AB1323" s="47">
        <f>IFERROR(Table_Query_from_Mac10[[#This Row],[TotalCostFuture]]/Table_Query_from_Mac10[[#This Row],[totalsalesFuture]],0)</f>
        <v>0.39051418439716318</v>
      </c>
      <c r="AN1323" s="31">
        <v>60</v>
      </c>
      <c r="AO1323">
        <f t="shared" si="40"/>
        <v>15</v>
      </c>
      <c r="AQ1323" s="31">
        <v>64.45</v>
      </c>
      <c r="AR1323">
        <f t="shared" si="41"/>
        <v>22.56</v>
      </c>
    </row>
    <row r="1324" spans="1:44" x14ac:dyDescent="0.25">
      <c r="A1324">
        <v>90132</v>
      </c>
      <c r="B1324">
        <v>2</v>
      </c>
      <c r="C1324" t="s">
        <v>55</v>
      </c>
      <c r="D1324" t="s">
        <v>81</v>
      </c>
      <c r="E1324">
        <v>20</v>
      </c>
      <c r="F1324">
        <v>5</v>
      </c>
      <c r="G1324">
        <v>12.2</v>
      </c>
      <c r="H1324" s="1">
        <v>44845</v>
      </c>
      <c r="I1324" s="20">
        <v>0</v>
      </c>
      <c r="J1324" s="47">
        <f>Table_Query_from_Mac10[[#This Row],[unit_price]]-(Table_Query_from_Mac10[[#This Row],[unit_price]]*(Table_Query_from_Mac10[[#This Row],[discount_pct]]/100))</f>
        <v>12.2</v>
      </c>
      <c r="K1324" s="47">
        <f>Table_Query_from_Mac10[[#This Row],[unit_cost]]</f>
        <v>5</v>
      </c>
      <c r="L1324" s="47">
        <f>Table_Query_from_Mac10[[#This Row],[Live-cost]]*(1+Table_Query_from_Mac10[[#This Row],[CogsIncreasebyTYPE]])</f>
        <v>5</v>
      </c>
      <c r="M1324" s="47">
        <f>Table_Query_from_Mac10[[#This Row],[Live-cost]]*Table_Query_from_Mac10[[#This Row],[qty_to_ship]]</f>
        <v>100</v>
      </c>
      <c r="N1324" s="47">
        <f>IF(Table_Query_from_Mac10[[#This Row],[item_no]]="KDA",-Table_Query_from_Mac10[[#This Row],[unit_price]],Table_Query_from_Mac10[[#This Row],[Net Unit]]*Table_Query_from_Mac10[[#This Row],[qty_to_ship]])</f>
        <v>244</v>
      </c>
      <c r="O1324" s="47">
        <f>SUMIFS(Summary!C:C,Summary!H:H,Table_Query_from_Mac10[[#This Row],[Juiceoc]])</f>
        <v>0</v>
      </c>
      <c r="P1324" s="47">
        <f>SUMIFS(Summary!D:D,Summary!H:H,Table_Query_from_Mac10[[#This Row],[Juiceoc]])</f>
        <v>0</v>
      </c>
      <c r="Q1324" s="47">
        <f>SUMIFS(Summary!E:E,Summary!H:H,Table_Query_from_Mac10[[#This Row],[Juiceoc]])</f>
        <v>0</v>
      </c>
      <c r="R1324" s="47">
        <f>Table_Query_from_Mac10[[#This Row],[Net Unit]]*(1+Table_Query_from_Mac10[[#This Row],[PriceIncreasebyType]])</f>
        <v>12.2</v>
      </c>
      <c r="S1324" s="47">
        <f>Table_Query_from_Mac10[[#This Row],[UnitPriceFuture]]*Table_Query_from_Mac10[[#This Row],[qtytoShipFuture]]</f>
        <v>244</v>
      </c>
      <c r="T1324" s="47">
        <f>ROUND(Table_Query_from_Mac10[[#This Row],[qty_to_ship]]*(1+Table_Query_from_Mac10[[#This Row],[VolumeIncreasebyType]]),0)</f>
        <v>20</v>
      </c>
      <c r="U1324" s="47">
        <f>Table_Query_from_Mac10[[#This Row],[qtytoShipFuture]]*Table_Query_from_Mac10[[#This Row],[Future-cost]]</f>
        <v>100</v>
      </c>
      <c r="V1324" s="47">
        <f>Table_Query_from_Mac10[[#This Row],[qtytoShipFuture]]-Table_Query_from_Mac10[[#This Row],[qty_to_ship]]</f>
        <v>0</v>
      </c>
      <c r="W1324" s="47">
        <f>Table_Query_from_Mac10[[#This Row],[UnitPriceFuture]]</f>
        <v>12.2</v>
      </c>
      <c r="X1324" s="47">
        <f>Table_Query_from_Mac10[[#This Row],[Unit Increase]]*Table_Query_from_Mac10[[#This Row],[UnitPriceFuture]]</f>
        <v>0</v>
      </c>
      <c r="Y1324" s="47">
        <f>Table_Query_from_Mac10[[#This Row],[Unit Increase]]*Table_Query_from_Mac10[[#This Row],[Future-cost]]</f>
        <v>0</v>
      </c>
      <c r="Z1324" s="47">
        <f>-(Table_Query_from_Mac10[[#This Row],[Incremental Sales]]+((Table_Query_from_Mac10[[#This Row],[Incremental Sales]]*-(SUM(Summary!$S$8:$S$9)))))*Summary!$S$18</f>
        <v>0</v>
      </c>
      <c r="AA1324" s="47">
        <f>IFERROR(Table_Query_from_Mac10[[#This Row],[Incremental Cost]]/Table_Query_from_Mac10[[#This Row],[Incremental Sales]],0)</f>
        <v>0</v>
      </c>
      <c r="AB1324" s="47">
        <f>IFERROR(Table_Query_from_Mac10[[#This Row],[TotalCostFuture]]/Table_Query_from_Mac10[[#This Row],[totalsalesFuture]],0)</f>
        <v>0.4098360655737705</v>
      </c>
      <c r="AN1324" s="30">
        <v>80</v>
      </c>
      <c r="AO1324">
        <f t="shared" si="40"/>
        <v>20</v>
      </c>
      <c r="AQ1324" s="30">
        <v>34.869999999999997</v>
      </c>
      <c r="AR1324">
        <f t="shared" si="41"/>
        <v>12.2</v>
      </c>
    </row>
    <row r="1325" spans="1:44" x14ac:dyDescent="0.25">
      <c r="A1325">
        <v>90099</v>
      </c>
      <c r="B1325">
        <v>7</v>
      </c>
      <c r="C1325" t="s">
        <v>84</v>
      </c>
      <c r="D1325" t="s">
        <v>79</v>
      </c>
      <c r="E1325">
        <v>27</v>
      </c>
      <c r="F1325">
        <v>3.92</v>
      </c>
      <c r="G1325">
        <v>8.48</v>
      </c>
      <c r="H1325" s="1">
        <v>44840</v>
      </c>
      <c r="I1325" s="20">
        <v>0</v>
      </c>
      <c r="J1325" s="47">
        <f>Table_Query_from_Mac10[[#This Row],[unit_price]]-(Table_Query_from_Mac10[[#This Row],[unit_price]]*(Table_Query_from_Mac10[[#This Row],[discount_pct]]/100))</f>
        <v>8.48</v>
      </c>
      <c r="K1325" s="47">
        <f>Table_Query_from_Mac10[[#This Row],[unit_cost]]</f>
        <v>3.92</v>
      </c>
      <c r="L1325" s="47">
        <f>Table_Query_from_Mac10[[#This Row],[Live-cost]]*(1+Table_Query_from_Mac10[[#This Row],[CogsIncreasebyTYPE]])</f>
        <v>3.92</v>
      </c>
      <c r="M1325" s="47">
        <f>Table_Query_from_Mac10[[#This Row],[Live-cost]]*Table_Query_from_Mac10[[#This Row],[qty_to_ship]]</f>
        <v>105.84</v>
      </c>
      <c r="N1325" s="47">
        <f>IF(Table_Query_from_Mac10[[#This Row],[item_no]]="KDA",-Table_Query_from_Mac10[[#This Row],[unit_price]],Table_Query_from_Mac10[[#This Row],[Net Unit]]*Table_Query_from_Mac10[[#This Row],[qty_to_ship]])</f>
        <v>228.96</v>
      </c>
      <c r="O1325" s="47">
        <f>SUMIFS(Summary!C:C,Summary!H:H,Table_Query_from_Mac10[[#This Row],[Juiceoc]])</f>
        <v>0</v>
      </c>
      <c r="P1325" s="47">
        <f>SUMIFS(Summary!D:D,Summary!H:H,Table_Query_from_Mac10[[#This Row],[Juiceoc]])</f>
        <v>0</v>
      </c>
      <c r="Q1325" s="47">
        <f>SUMIFS(Summary!E:E,Summary!H:H,Table_Query_from_Mac10[[#This Row],[Juiceoc]])</f>
        <v>0</v>
      </c>
      <c r="R1325" s="47">
        <f>Table_Query_from_Mac10[[#This Row],[Net Unit]]*(1+Table_Query_from_Mac10[[#This Row],[PriceIncreasebyType]])</f>
        <v>8.48</v>
      </c>
      <c r="S1325" s="47">
        <f>Table_Query_from_Mac10[[#This Row],[UnitPriceFuture]]*Table_Query_from_Mac10[[#This Row],[qtytoShipFuture]]</f>
        <v>228.96</v>
      </c>
      <c r="T1325" s="47">
        <f>ROUND(Table_Query_from_Mac10[[#This Row],[qty_to_ship]]*(1+Table_Query_from_Mac10[[#This Row],[VolumeIncreasebyType]]),0)</f>
        <v>27</v>
      </c>
      <c r="U1325" s="47">
        <f>Table_Query_from_Mac10[[#This Row],[qtytoShipFuture]]*Table_Query_from_Mac10[[#This Row],[Future-cost]]</f>
        <v>105.84</v>
      </c>
      <c r="V1325" s="47">
        <f>Table_Query_from_Mac10[[#This Row],[qtytoShipFuture]]-Table_Query_from_Mac10[[#This Row],[qty_to_ship]]</f>
        <v>0</v>
      </c>
      <c r="W1325" s="47">
        <f>Table_Query_from_Mac10[[#This Row],[UnitPriceFuture]]</f>
        <v>8.48</v>
      </c>
      <c r="X1325" s="47">
        <f>Table_Query_from_Mac10[[#This Row],[Unit Increase]]*Table_Query_from_Mac10[[#This Row],[UnitPriceFuture]]</f>
        <v>0</v>
      </c>
      <c r="Y1325" s="47">
        <f>Table_Query_from_Mac10[[#This Row],[Unit Increase]]*Table_Query_from_Mac10[[#This Row],[Future-cost]]</f>
        <v>0</v>
      </c>
      <c r="Z1325" s="47">
        <f>-(Table_Query_from_Mac10[[#This Row],[Incremental Sales]]+((Table_Query_from_Mac10[[#This Row],[Incremental Sales]]*-(SUM(Summary!$S$8:$S$9)))))*Summary!$S$18</f>
        <v>0</v>
      </c>
      <c r="AA1325" s="47">
        <f>IFERROR(Table_Query_from_Mac10[[#This Row],[Incremental Cost]]/Table_Query_from_Mac10[[#This Row],[Incremental Sales]],0)</f>
        <v>0</v>
      </c>
      <c r="AB1325" s="47">
        <f>IFERROR(Table_Query_from_Mac10[[#This Row],[TotalCostFuture]]/Table_Query_from_Mac10[[#This Row],[totalsalesFuture]],0)</f>
        <v>0.46226415094339623</v>
      </c>
      <c r="AN1325" s="31">
        <v>108</v>
      </c>
      <c r="AO1325">
        <f t="shared" si="40"/>
        <v>27</v>
      </c>
      <c r="AQ1325" s="31">
        <v>24.23</v>
      </c>
      <c r="AR1325">
        <f t="shared" si="41"/>
        <v>8.48</v>
      </c>
    </row>
    <row r="1326" spans="1:44" x14ac:dyDescent="0.25">
      <c r="A1326">
        <v>90099</v>
      </c>
      <c r="B1326">
        <v>8</v>
      </c>
      <c r="C1326" t="s">
        <v>84</v>
      </c>
      <c r="D1326" t="s">
        <v>79</v>
      </c>
      <c r="E1326">
        <v>38</v>
      </c>
      <c r="F1326">
        <v>4.43</v>
      </c>
      <c r="G1326">
        <v>9.98</v>
      </c>
      <c r="H1326" s="1">
        <v>44840</v>
      </c>
      <c r="I1326" s="20">
        <v>0</v>
      </c>
      <c r="J1326" s="47">
        <f>Table_Query_from_Mac10[[#This Row],[unit_price]]-(Table_Query_from_Mac10[[#This Row],[unit_price]]*(Table_Query_from_Mac10[[#This Row],[discount_pct]]/100))</f>
        <v>9.98</v>
      </c>
      <c r="K1326" s="47">
        <f>Table_Query_from_Mac10[[#This Row],[unit_cost]]</f>
        <v>4.43</v>
      </c>
      <c r="L1326" s="47">
        <f>Table_Query_from_Mac10[[#This Row],[Live-cost]]*(1+Table_Query_from_Mac10[[#This Row],[CogsIncreasebyTYPE]])</f>
        <v>4.43</v>
      </c>
      <c r="M1326" s="47">
        <f>Table_Query_from_Mac10[[#This Row],[Live-cost]]*Table_Query_from_Mac10[[#This Row],[qty_to_ship]]</f>
        <v>168.33999999999997</v>
      </c>
      <c r="N1326" s="47">
        <f>IF(Table_Query_from_Mac10[[#This Row],[item_no]]="KDA",-Table_Query_from_Mac10[[#This Row],[unit_price]],Table_Query_from_Mac10[[#This Row],[Net Unit]]*Table_Query_from_Mac10[[#This Row],[qty_to_ship]])</f>
        <v>379.24</v>
      </c>
      <c r="O1326" s="47">
        <f>SUMIFS(Summary!C:C,Summary!H:H,Table_Query_from_Mac10[[#This Row],[Juiceoc]])</f>
        <v>0</v>
      </c>
      <c r="P1326" s="47">
        <f>SUMIFS(Summary!D:D,Summary!H:H,Table_Query_from_Mac10[[#This Row],[Juiceoc]])</f>
        <v>0</v>
      </c>
      <c r="Q1326" s="47">
        <f>SUMIFS(Summary!E:E,Summary!H:H,Table_Query_from_Mac10[[#This Row],[Juiceoc]])</f>
        <v>0</v>
      </c>
      <c r="R1326" s="47">
        <f>Table_Query_from_Mac10[[#This Row],[Net Unit]]*(1+Table_Query_from_Mac10[[#This Row],[PriceIncreasebyType]])</f>
        <v>9.98</v>
      </c>
      <c r="S1326" s="47">
        <f>Table_Query_from_Mac10[[#This Row],[UnitPriceFuture]]*Table_Query_from_Mac10[[#This Row],[qtytoShipFuture]]</f>
        <v>379.24</v>
      </c>
      <c r="T1326" s="47">
        <f>ROUND(Table_Query_from_Mac10[[#This Row],[qty_to_ship]]*(1+Table_Query_from_Mac10[[#This Row],[VolumeIncreasebyType]]),0)</f>
        <v>38</v>
      </c>
      <c r="U1326" s="47">
        <f>Table_Query_from_Mac10[[#This Row],[qtytoShipFuture]]*Table_Query_from_Mac10[[#This Row],[Future-cost]]</f>
        <v>168.33999999999997</v>
      </c>
      <c r="V1326" s="47">
        <f>Table_Query_from_Mac10[[#This Row],[qtytoShipFuture]]-Table_Query_from_Mac10[[#This Row],[qty_to_ship]]</f>
        <v>0</v>
      </c>
      <c r="W1326" s="47">
        <f>Table_Query_from_Mac10[[#This Row],[UnitPriceFuture]]</f>
        <v>9.98</v>
      </c>
      <c r="X1326" s="47">
        <f>Table_Query_from_Mac10[[#This Row],[Unit Increase]]*Table_Query_from_Mac10[[#This Row],[UnitPriceFuture]]</f>
        <v>0</v>
      </c>
      <c r="Y1326" s="47">
        <f>Table_Query_from_Mac10[[#This Row],[Unit Increase]]*Table_Query_from_Mac10[[#This Row],[Future-cost]]</f>
        <v>0</v>
      </c>
      <c r="Z1326" s="47">
        <f>-(Table_Query_from_Mac10[[#This Row],[Incremental Sales]]+((Table_Query_from_Mac10[[#This Row],[Incremental Sales]]*-(SUM(Summary!$S$8:$S$9)))))*Summary!$S$18</f>
        <v>0</v>
      </c>
      <c r="AA1326" s="47">
        <f>IFERROR(Table_Query_from_Mac10[[#This Row],[Incremental Cost]]/Table_Query_from_Mac10[[#This Row],[Incremental Sales]],0)</f>
        <v>0</v>
      </c>
      <c r="AB1326" s="47">
        <f>IFERROR(Table_Query_from_Mac10[[#This Row],[TotalCostFuture]]/Table_Query_from_Mac10[[#This Row],[totalsalesFuture]],0)</f>
        <v>0.44388777555110215</v>
      </c>
      <c r="AN1326" s="30">
        <v>150</v>
      </c>
      <c r="AO1326">
        <f t="shared" si="40"/>
        <v>38</v>
      </c>
      <c r="AQ1326" s="30">
        <v>28.52</v>
      </c>
      <c r="AR1326">
        <f t="shared" si="41"/>
        <v>9.98</v>
      </c>
    </row>
    <row r="1327" spans="1:44" x14ac:dyDescent="0.25">
      <c r="A1327">
        <v>90099</v>
      </c>
      <c r="B1327">
        <v>9</v>
      </c>
      <c r="C1327" t="s">
        <v>86</v>
      </c>
      <c r="D1327" t="s">
        <v>79</v>
      </c>
      <c r="E1327">
        <v>57</v>
      </c>
      <c r="F1327">
        <v>4.8899999999999997</v>
      </c>
      <c r="G1327">
        <v>11.16</v>
      </c>
      <c r="H1327" s="1">
        <v>44840</v>
      </c>
      <c r="I1327" s="20">
        <v>0</v>
      </c>
      <c r="J1327" s="47">
        <f>Table_Query_from_Mac10[[#This Row],[unit_price]]-(Table_Query_from_Mac10[[#This Row],[unit_price]]*(Table_Query_from_Mac10[[#This Row],[discount_pct]]/100))</f>
        <v>11.16</v>
      </c>
      <c r="K1327" s="47">
        <f>Table_Query_from_Mac10[[#This Row],[unit_cost]]</f>
        <v>4.8899999999999997</v>
      </c>
      <c r="L1327" s="47">
        <f>Table_Query_from_Mac10[[#This Row],[Live-cost]]*(1+Table_Query_from_Mac10[[#This Row],[CogsIncreasebyTYPE]])</f>
        <v>4.8899999999999997</v>
      </c>
      <c r="M1327" s="47">
        <f>Table_Query_from_Mac10[[#This Row],[Live-cost]]*Table_Query_from_Mac10[[#This Row],[qty_to_ship]]</f>
        <v>278.72999999999996</v>
      </c>
      <c r="N1327" s="47">
        <f>IF(Table_Query_from_Mac10[[#This Row],[item_no]]="KDA",-Table_Query_from_Mac10[[#This Row],[unit_price]],Table_Query_from_Mac10[[#This Row],[Net Unit]]*Table_Query_from_Mac10[[#This Row],[qty_to_ship]])</f>
        <v>636.12</v>
      </c>
      <c r="O1327" s="47">
        <f>SUMIFS(Summary!C:C,Summary!H:H,Table_Query_from_Mac10[[#This Row],[Juiceoc]])</f>
        <v>0</v>
      </c>
      <c r="P1327" s="47">
        <f>SUMIFS(Summary!D:D,Summary!H:H,Table_Query_from_Mac10[[#This Row],[Juiceoc]])</f>
        <v>0</v>
      </c>
      <c r="Q1327" s="47">
        <f>SUMIFS(Summary!E:E,Summary!H:H,Table_Query_from_Mac10[[#This Row],[Juiceoc]])</f>
        <v>0</v>
      </c>
      <c r="R1327" s="47">
        <f>Table_Query_from_Mac10[[#This Row],[Net Unit]]*(1+Table_Query_from_Mac10[[#This Row],[PriceIncreasebyType]])</f>
        <v>11.16</v>
      </c>
      <c r="S1327" s="47">
        <f>Table_Query_from_Mac10[[#This Row],[UnitPriceFuture]]*Table_Query_from_Mac10[[#This Row],[qtytoShipFuture]]</f>
        <v>636.12</v>
      </c>
      <c r="T1327" s="47">
        <f>ROUND(Table_Query_from_Mac10[[#This Row],[qty_to_ship]]*(1+Table_Query_from_Mac10[[#This Row],[VolumeIncreasebyType]]),0)</f>
        <v>57</v>
      </c>
      <c r="U1327" s="47">
        <f>Table_Query_from_Mac10[[#This Row],[qtytoShipFuture]]*Table_Query_from_Mac10[[#This Row],[Future-cost]]</f>
        <v>278.72999999999996</v>
      </c>
      <c r="V1327" s="47">
        <f>Table_Query_from_Mac10[[#This Row],[qtytoShipFuture]]-Table_Query_from_Mac10[[#This Row],[qty_to_ship]]</f>
        <v>0</v>
      </c>
      <c r="W1327" s="47">
        <f>Table_Query_from_Mac10[[#This Row],[UnitPriceFuture]]</f>
        <v>11.16</v>
      </c>
      <c r="X1327" s="47">
        <f>Table_Query_from_Mac10[[#This Row],[Unit Increase]]*Table_Query_from_Mac10[[#This Row],[UnitPriceFuture]]</f>
        <v>0</v>
      </c>
      <c r="Y1327" s="47">
        <f>Table_Query_from_Mac10[[#This Row],[Unit Increase]]*Table_Query_from_Mac10[[#This Row],[Future-cost]]</f>
        <v>0</v>
      </c>
      <c r="Z1327" s="47">
        <f>-(Table_Query_from_Mac10[[#This Row],[Incremental Sales]]+((Table_Query_from_Mac10[[#This Row],[Incremental Sales]]*-(SUM(Summary!$S$8:$S$9)))))*Summary!$S$18</f>
        <v>0</v>
      </c>
      <c r="AA1327" s="47">
        <f>IFERROR(Table_Query_from_Mac10[[#This Row],[Incremental Cost]]/Table_Query_from_Mac10[[#This Row],[Incremental Sales]],0)</f>
        <v>0</v>
      </c>
      <c r="AB1327" s="47">
        <f>IFERROR(Table_Query_from_Mac10[[#This Row],[TotalCostFuture]]/Table_Query_from_Mac10[[#This Row],[totalsalesFuture]],0)</f>
        <v>0.43817204301075263</v>
      </c>
      <c r="AN1327" s="31">
        <v>225</v>
      </c>
      <c r="AO1327">
        <f t="shared" si="40"/>
        <v>57</v>
      </c>
      <c r="AQ1327" s="31">
        <v>31.88</v>
      </c>
      <c r="AR1327">
        <f t="shared" si="41"/>
        <v>11.16</v>
      </c>
    </row>
    <row r="1328" spans="1:44" x14ac:dyDescent="0.25">
      <c r="A1328">
        <v>90099</v>
      </c>
      <c r="B1328">
        <v>10</v>
      </c>
      <c r="C1328" t="s">
        <v>86</v>
      </c>
      <c r="D1328" t="s">
        <v>79</v>
      </c>
      <c r="E1328">
        <v>15</v>
      </c>
      <c r="F1328">
        <v>5.36</v>
      </c>
      <c r="G1328">
        <v>12.31</v>
      </c>
      <c r="H1328" s="1">
        <v>44840</v>
      </c>
      <c r="I1328" s="20">
        <v>0</v>
      </c>
      <c r="J1328" s="47">
        <f>Table_Query_from_Mac10[[#This Row],[unit_price]]-(Table_Query_from_Mac10[[#This Row],[unit_price]]*(Table_Query_from_Mac10[[#This Row],[discount_pct]]/100))</f>
        <v>12.31</v>
      </c>
      <c r="K1328" s="47">
        <f>Table_Query_from_Mac10[[#This Row],[unit_cost]]</f>
        <v>5.36</v>
      </c>
      <c r="L1328" s="47">
        <f>Table_Query_from_Mac10[[#This Row],[Live-cost]]*(1+Table_Query_from_Mac10[[#This Row],[CogsIncreasebyTYPE]])</f>
        <v>5.36</v>
      </c>
      <c r="M1328" s="47">
        <f>Table_Query_from_Mac10[[#This Row],[Live-cost]]*Table_Query_from_Mac10[[#This Row],[qty_to_ship]]</f>
        <v>80.400000000000006</v>
      </c>
      <c r="N1328" s="47">
        <f>IF(Table_Query_from_Mac10[[#This Row],[item_no]]="KDA",-Table_Query_from_Mac10[[#This Row],[unit_price]],Table_Query_from_Mac10[[#This Row],[Net Unit]]*Table_Query_from_Mac10[[#This Row],[qty_to_ship]])</f>
        <v>184.65</v>
      </c>
      <c r="O1328" s="47">
        <f>SUMIFS(Summary!C:C,Summary!H:H,Table_Query_from_Mac10[[#This Row],[Juiceoc]])</f>
        <v>0</v>
      </c>
      <c r="P1328" s="47">
        <f>SUMIFS(Summary!D:D,Summary!H:H,Table_Query_from_Mac10[[#This Row],[Juiceoc]])</f>
        <v>0</v>
      </c>
      <c r="Q1328" s="47">
        <f>SUMIFS(Summary!E:E,Summary!H:H,Table_Query_from_Mac10[[#This Row],[Juiceoc]])</f>
        <v>0</v>
      </c>
      <c r="R1328" s="47">
        <f>Table_Query_from_Mac10[[#This Row],[Net Unit]]*(1+Table_Query_from_Mac10[[#This Row],[PriceIncreasebyType]])</f>
        <v>12.31</v>
      </c>
      <c r="S1328" s="47">
        <f>Table_Query_from_Mac10[[#This Row],[UnitPriceFuture]]*Table_Query_from_Mac10[[#This Row],[qtytoShipFuture]]</f>
        <v>184.65</v>
      </c>
      <c r="T1328" s="47">
        <f>ROUND(Table_Query_from_Mac10[[#This Row],[qty_to_ship]]*(1+Table_Query_from_Mac10[[#This Row],[VolumeIncreasebyType]]),0)</f>
        <v>15</v>
      </c>
      <c r="U1328" s="47">
        <f>Table_Query_from_Mac10[[#This Row],[qtytoShipFuture]]*Table_Query_from_Mac10[[#This Row],[Future-cost]]</f>
        <v>80.400000000000006</v>
      </c>
      <c r="V1328" s="47">
        <f>Table_Query_from_Mac10[[#This Row],[qtytoShipFuture]]-Table_Query_from_Mac10[[#This Row],[qty_to_ship]]</f>
        <v>0</v>
      </c>
      <c r="W1328" s="47">
        <f>Table_Query_from_Mac10[[#This Row],[UnitPriceFuture]]</f>
        <v>12.31</v>
      </c>
      <c r="X1328" s="47">
        <f>Table_Query_from_Mac10[[#This Row],[Unit Increase]]*Table_Query_from_Mac10[[#This Row],[UnitPriceFuture]]</f>
        <v>0</v>
      </c>
      <c r="Y1328" s="47">
        <f>Table_Query_from_Mac10[[#This Row],[Unit Increase]]*Table_Query_from_Mac10[[#This Row],[Future-cost]]</f>
        <v>0</v>
      </c>
      <c r="Z1328" s="47">
        <f>-(Table_Query_from_Mac10[[#This Row],[Incremental Sales]]+((Table_Query_from_Mac10[[#This Row],[Incremental Sales]]*-(SUM(Summary!$S$8:$S$9)))))*Summary!$S$18</f>
        <v>0</v>
      </c>
      <c r="AA1328" s="47">
        <f>IFERROR(Table_Query_from_Mac10[[#This Row],[Incremental Cost]]/Table_Query_from_Mac10[[#This Row],[Incremental Sales]],0)</f>
        <v>0</v>
      </c>
      <c r="AB1328" s="47">
        <f>IFERROR(Table_Query_from_Mac10[[#This Row],[TotalCostFuture]]/Table_Query_from_Mac10[[#This Row],[totalsalesFuture]],0)</f>
        <v>0.43541835905767673</v>
      </c>
      <c r="AN1328" s="30">
        <v>60</v>
      </c>
      <c r="AO1328">
        <f t="shared" si="40"/>
        <v>15</v>
      </c>
      <c r="AQ1328" s="30">
        <v>35.17</v>
      </c>
      <c r="AR1328">
        <f t="shared" si="41"/>
        <v>12.31</v>
      </c>
    </row>
    <row r="1329" spans="1:44" x14ac:dyDescent="0.25">
      <c r="A1329">
        <v>90099</v>
      </c>
      <c r="B1329">
        <v>11</v>
      </c>
      <c r="C1329" t="s">
        <v>86</v>
      </c>
      <c r="D1329" t="s">
        <v>79</v>
      </c>
      <c r="E1329">
        <v>24</v>
      </c>
      <c r="F1329">
        <v>5.86</v>
      </c>
      <c r="G1329">
        <v>13.3</v>
      </c>
      <c r="H1329" s="1">
        <v>44840</v>
      </c>
      <c r="I1329" s="20">
        <v>0</v>
      </c>
      <c r="J1329" s="47">
        <f>Table_Query_from_Mac10[[#This Row],[unit_price]]-(Table_Query_from_Mac10[[#This Row],[unit_price]]*(Table_Query_from_Mac10[[#This Row],[discount_pct]]/100))</f>
        <v>13.3</v>
      </c>
      <c r="K1329" s="47">
        <f>Table_Query_from_Mac10[[#This Row],[unit_cost]]</f>
        <v>5.86</v>
      </c>
      <c r="L1329" s="47">
        <f>Table_Query_from_Mac10[[#This Row],[Live-cost]]*(1+Table_Query_from_Mac10[[#This Row],[CogsIncreasebyTYPE]])</f>
        <v>5.86</v>
      </c>
      <c r="M1329" s="47">
        <f>Table_Query_from_Mac10[[#This Row],[Live-cost]]*Table_Query_from_Mac10[[#This Row],[qty_to_ship]]</f>
        <v>140.64000000000001</v>
      </c>
      <c r="N1329" s="47">
        <f>IF(Table_Query_from_Mac10[[#This Row],[item_no]]="KDA",-Table_Query_from_Mac10[[#This Row],[unit_price]],Table_Query_from_Mac10[[#This Row],[Net Unit]]*Table_Query_from_Mac10[[#This Row],[qty_to_ship]])</f>
        <v>319.20000000000005</v>
      </c>
      <c r="O1329" s="47">
        <f>SUMIFS(Summary!C:C,Summary!H:H,Table_Query_from_Mac10[[#This Row],[Juiceoc]])</f>
        <v>0</v>
      </c>
      <c r="P1329" s="47">
        <f>SUMIFS(Summary!D:D,Summary!H:H,Table_Query_from_Mac10[[#This Row],[Juiceoc]])</f>
        <v>0</v>
      </c>
      <c r="Q1329" s="47">
        <f>SUMIFS(Summary!E:E,Summary!H:H,Table_Query_from_Mac10[[#This Row],[Juiceoc]])</f>
        <v>0</v>
      </c>
      <c r="R1329" s="47">
        <f>Table_Query_from_Mac10[[#This Row],[Net Unit]]*(1+Table_Query_from_Mac10[[#This Row],[PriceIncreasebyType]])</f>
        <v>13.3</v>
      </c>
      <c r="S1329" s="47">
        <f>Table_Query_from_Mac10[[#This Row],[UnitPriceFuture]]*Table_Query_from_Mac10[[#This Row],[qtytoShipFuture]]</f>
        <v>319.20000000000005</v>
      </c>
      <c r="T1329" s="47">
        <f>ROUND(Table_Query_from_Mac10[[#This Row],[qty_to_ship]]*(1+Table_Query_from_Mac10[[#This Row],[VolumeIncreasebyType]]),0)</f>
        <v>24</v>
      </c>
      <c r="U1329" s="47">
        <f>Table_Query_from_Mac10[[#This Row],[qtytoShipFuture]]*Table_Query_from_Mac10[[#This Row],[Future-cost]]</f>
        <v>140.64000000000001</v>
      </c>
      <c r="V1329" s="47">
        <f>Table_Query_from_Mac10[[#This Row],[qtytoShipFuture]]-Table_Query_from_Mac10[[#This Row],[qty_to_ship]]</f>
        <v>0</v>
      </c>
      <c r="W1329" s="47">
        <f>Table_Query_from_Mac10[[#This Row],[UnitPriceFuture]]</f>
        <v>13.3</v>
      </c>
      <c r="X1329" s="47">
        <f>Table_Query_from_Mac10[[#This Row],[Unit Increase]]*Table_Query_from_Mac10[[#This Row],[UnitPriceFuture]]</f>
        <v>0</v>
      </c>
      <c r="Y1329" s="47">
        <f>Table_Query_from_Mac10[[#This Row],[Unit Increase]]*Table_Query_from_Mac10[[#This Row],[Future-cost]]</f>
        <v>0</v>
      </c>
      <c r="Z1329" s="47">
        <f>-(Table_Query_from_Mac10[[#This Row],[Incremental Sales]]+((Table_Query_from_Mac10[[#This Row],[Incremental Sales]]*-(SUM(Summary!$S$8:$S$9)))))*Summary!$S$18</f>
        <v>0</v>
      </c>
      <c r="AA1329" s="47">
        <f>IFERROR(Table_Query_from_Mac10[[#This Row],[Incremental Cost]]/Table_Query_from_Mac10[[#This Row],[Incremental Sales]],0)</f>
        <v>0</v>
      </c>
      <c r="AB1329" s="47">
        <f>IFERROR(Table_Query_from_Mac10[[#This Row],[TotalCostFuture]]/Table_Query_from_Mac10[[#This Row],[totalsalesFuture]],0)</f>
        <v>0.44060150375939849</v>
      </c>
      <c r="AN1329" s="31">
        <v>96</v>
      </c>
      <c r="AO1329">
        <f t="shared" si="40"/>
        <v>24</v>
      </c>
      <c r="AQ1329" s="31">
        <v>38</v>
      </c>
      <c r="AR1329">
        <f t="shared" si="41"/>
        <v>13.3</v>
      </c>
    </row>
    <row r="1330" spans="1:44" x14ac:dyDescent="0.25">
      <c r="A1330">
        <v>90099</v>
      </c>
      <c r="B1330">
        <v>12</v>
      </c>
      <c r="C1330" t="s">
        <v>86</v>
      </c>
      <c r="D1330" t="s">
        <v>79</v>
      </c>
      <c r="E1330">
        <v>9</v>
      </c>
      <c r="F1330">
        <v>7.12</v>
      </c>
      <c r="G1330">
        <v>16.670000000000002</v>
      </c>
      <c r="H1330" s="1">
        <v>44840</v>
      </c>
      <c r="I1330" s="20">
        <v>0</v>
      </c>
      <c r="J1330" s="47">
        <f>Table_Query_from_Mac10[[#This Row],[unit_price]]-(Table_Query_from_Mac10[[#This Row],[unit_price]]*(Table_Query_from_Mac10[[#This Row],[discount_pct]]/100))</f>
        <v>16.670000000000002</v>
      </c>
      <c r="K1330" s="47">
        <f>Table_Query_from_Mac10[[#This Row],[unit_cost]]</f>
        <v>7.12</v>
      </c>
      <c r="L1330" s="47">
        <f>Table_Query_from_Mac10[[#This Row],[Live-cost]]*(1+Table_Query_from_Mac10[[#This Row],[CogsIncreasebyTYPE]])</f>
        <v>7.12</v>
      </c>
      <c r="M1330" s="47">
        <f>Table_Query_from_Mac10[[#This Row],[Live-cost]]*Table_Query_from_Mac10[[#This Row],[qty_to_ship]]</f>
        <v>64.08</v>
      </c>
      <c r="N1330" s="47">
        <f>IF(Table_Query_from_Mac10[[#This Row],[item_no]]="KDA",-Table_Query_from_Mac10[[#This Row],[unit_price]],Table_Query_from_Mac10[[#This Row],[Net Unit]]*Table_Query_from_Mac10[[#This Row],[qty_to_ship]])</f>
        <v>150.03000000000003</v>
      </c>
      <c r="O1330" s="47">
        <f>SUMIFS(Summary!C:C,Summary!H:H,Table_Query_from_Mac10[[#This Row],[Juiceoc]])</f>
        <v>0</v>
      </c>
      <c r="P1330" s="47">
        <f>SUMIFS(Summary!D:D,Summary!H:H,Table_Query_from_Mac10[[#This Row],[Juiceoc]])</f>
        <v>0</v>
      </c>
      <c r="Q1330" s="47">
        <f>SUMIFS(Summary!E:E,Summary!H:H,Table_Query_from_Mac10[[#This Row],[Juiceoc]])</f>
        <v>0</v>
      </c>
      <c r="R1330" s="47">
        <f>Table_Query_from_Mac10[[#This Row],[Net Unit]]*(1+Table_Query_from_Mac10[[#This Row],[PriceIncreasebyType]])</f>
        <v>16.670000000000002</v>
      </c>
      <c r="S1330" s="47">
        <f>Table_Query_from_Mac10[[#This Row],[UnitPriceFuture]]*Table_Query_from_Mac10[[#This Row],[qtytoShipFuture]]</f>
        <v>150.03000000000003</v>
      </c>
      <c r="T1330" s="47">
        <f>ROUND(Table_Query_from_Mac10[[#This Row],[qty_to_ship]]*(1+Table_Query_from_Mac10[[#This Row],[VolumeIncreasebyType]]),0)</f>
        <v>9</v>
      </c>
      <c r="U1330" s="47">
        <f>Table_Query_from_Mac10[[#This Row],[qtytoShipFuture]]*Table_Query_from_Mac10[[#This Row],[Future-cost]]</f>
        <v>64.08</v>
      </c>
      <c r="V1330" s="47">
        <f>Table_Query_from_Mac10[[#This Row],[qtytoShipFuture]]-Table_Query_from_Mac10[[#This Row],[qty_to_ship]]</f>
        <v>0</v>
      </c>
      <c r="W1330" s="47">
        <f>Table_Query_from_Mac10[[#This Row],[UnitPriceFuture]]</f>
        <v>16.670000000000002</v>
      </c>
      <c r="X1330" s="47">
        <f>Table_Query_from_Mac10[[#This Row],[Unit Increase]]*Table_Query_from_Mac10[[#This Row],[UnitPriceFuture]]</f>
        <v>0</v>
      </c>
      <c r="Y1330" s="47">
        <f>Table_Query_from_Mac10[[#This Row],[Unit Increase]]*Table_Query_from_Mac10[[#This Row],[Future-cost]]</f>
        <v>0</v>
      </c>
      <c r="Z1330" s="47">
        <f>-(Table_Query_from_Mac10[[#This Row],[Incremental Sales]]+((Table_Query_from_Mac10[[#This Row],[Incremental Sales]]*-(SUM(Summary!$S$8:$S$9)))))*Summary!$S$18</f>
        <v>0</v>
      </c>
      <c r="AA1330" s="47">
        <f>IFERROR(Table_Query_from_Mac10[[#This Row],[Incremental Cost]]/Table_Query_from_Mac10[[#This Row],[Incremental Sales]],0)</f>
        <v>0</v>
      </c>
      <c r="AB1330" s="47">
        <f>IFERROR(Table_Query_from_Mac10[[#This Row],[TotalCostFuture]]/Table_Query_from_Mac10[[#This Row],[totalsalesFuture]],0)</f>
        <v>0.427114577084583</v>
      </c>
      <c r="AN1330" s="30">
        <v>36</v>
      </c>
      <c r="AO1330">
        <f t="shared" si="40"/>
        <v>9</v>
      </c>
      <c r="AQ1330" s="30">
        <v>47.62</v>
      </c>
      <c r="AR1330">
        <f t="shared" si="41"/>
        <v>16.670000000000002</v>
      </c>
    </row>
    <row r="1331" spans="1:44" x14ac:dyDescent="0.25">
      <c r="A1331">
        <v>90099</v>
      </c>
      <c r="B1331">
        <v>13</v>
      </c>
      <c r="C1331" t="s">
        <v>86</v>
      </c>
      <c r="D1331" t="s">
        <v>79</v>
      </c>
      <c r="E1331">
        <v>14</v>
      </c>
      <c r="F1331">
        <v>8.44</v>
      </c>
      <c r="G1331">
        <v>20.170000000000002</v>
      </c>
      <c r="H1331" s="1">
        <v>44840</v>
      </c>
      <c r="I1331" s="20">
        <v>0</v>
      </c>
      <c r="J1331" s="47">
        <f>Table_Query_from_Mac10[[#This Row],[unit_price]]-(Table_Query_from_Mac10[[#This Row],[unit_price]]*(Table_Query_from_Mac10[[#This Row],[discount_pct]]/100))</f>
        <v>20.170000000000002</v>
      </c>
      <c r="K1331" s="47">
        <f>Table_Query_from_Mac10[[#This Row],[unit_cost]]</f>
        <v>8.44</v>
      </c>
      <c r="L1331" s="47">
        <f>Table_Query_from_Mac10[[#This Row],[Live-cost]]*(1+Table_Query_from_Mac10[[#This Row],[CogsIncreasebyTYPE]])</f>
        <v>8.44</v>
      </c>
      <c r="M1331" s="47">
        <f>Table_Query_from_Mac10[[#This Row],[Live-cost]]*Table_Query_from_Mac10[[#This Row],[qty_to_ship]]</f>
        <v>118.16</v>
      </c>
      <c r="N1331" s="47">
        <f>IF(Table_Query_from_Mac10[[#This Row],[item_no]]="KDA",-Table_Query_from_Mac10[[#This Row],[unit_price]],Table_Query_from_Mac10[[#This Row],[Net Unit]]*Table_Query_from_Mac10[[#This Row],[qty_to_ship]])</f>
        <v>282.38</v>
      </c>
      <c r="O1331" s="47">
        <f>SUMIFS(Summary!C:C,Summary!H:H,Table_Query_from_Mac10[[#This Row],[Juiceoc]])</f>
        <v>0</v>
      </c>
      <c r="P1331" s="47">
        <f>SUMIFS(Summary!D:D,Summary!H:H,Table_Query_from_Mac10[[#This Row],[Juiceoc]])</f>
        <v>0</v>
      </c>
      <c r="Q1331" s="47">
        <f>SUMIFS(Summary!E:E,Summary!H:H,Table_Query_from_Mac10[[#This Row],[Juiceoc]])</f>
        <v>0</v>
      </c>
      <c r="R1331" s="47">
        <f>Table_Query_from_Mac10[[#This Row],[Net Unit]]*(1+Table_Query_from_Mac10[[#This Row],[PriceIncreasebyType]])</f>
        <v>20.170000000000002</v>
      </c>
      <c r="S1331" s="47">
        <f>Table_Query_from_Mac10[[#This Row],[UnitPriceFuture]]*Table_Query_from_Mac10[[#This Row],[qtytoShipFuture]]</f>
        <v>282.38</v>
      </c>
      <c r="T1331" s="47">
        <f>ROUND(Table_Query_from_Mac10[[#This Row],[qty_to_ship]]*(1+Table_Query_from_Mac10[[#This Row],[VolumeIncreasebyType]]),0)</f>
        <v>14</v>
      </c>
      <c r="U1331" s="47">
        <f>Table_Query_from_Mac10[[#This Row],[qtytoShipFuture]]*Table_Query_from_Mac10[[#This Row],[Future-cost]]</f>
        <v>118.16</v>
      </c>
      <c r="V1331" s="47">
        <f>Table_Query_from_Mac10[[#This Row],[qtytoShipFuture]]-Table_Query_from_Mac10[[#This Row],[qty_to_ship]]</f>
        <v>0</v>
      </c>
      <c r="W1331" s="47">
        <f>Table_Query_from_Mac10[[#This Row],[UnitPriceFuture]]</f>
        <v>20.170000000000002</v>
      </c>
      <c r="X1331" s="47">
        <f>Table_Query_from_Mac10[[#This Row],[Unit Increase]]*Table_Query_from_Mac10[[#This Row],[UnitPriceFuture]]</f>
        <v>0</v>
      </c>
      <c r="Y1331" s="47">
        <f>Table_Query_from_Mac10[[#This Row],[Unit Increase]]*Table_Query_from_Mac10[[#This Row],[Future-cost]]</f>
        <v>0</v>
      </c>
      <c r="Z1331" s="47">
        <f>-(Table_Query_from_Mac10[[#This Row],[Incremental Sales]]+((Table_Query_from_Mac10[[#This Row],[Incremental Sales]]*-(SUM(Summary!$S$8:$S$9)))))*Summary!$S$18</f>
        <v>0</v>
      </c>
      <c r="AA1331" s="47">
        <f>IFERROR(Table_Query_from_Mac10[[#This Row],[Incremental Cost]]/Table_Query_from_Mac10[[#This Row],[Incremental Sales]],0)</f>
        <v>0</v>
      </c>
      <c r="AB1331" s="47">
        <f>IFERROR(Table_Query_from_Mac10[[#This Row],[TotalCostFuture]]/Table_Query_from_Mac10[[#This Row],[totalsalesFuture]],0)</f>
        <v>0.41844323252354981</v>
      </c>
      <c r="AN1331" s="31">
        <v>54</v>
      </c>
      <c r="AO1331">
        <f t="shared" si="40"/>
        <v>14</v>
      </c>
      <c r="AQ1331" s="31">
        <v>57.63</v>
      </c>
      <c r="AR1331">
        <f t="shared" si="41"/>
        <v>20.170000000000002</v>
      </c>
    </row>
    <row r="1332" spans="1:44" x14ac:dyDescent="0.25">
      <c r="A1332">
        <v>90099</v>
      </c>
      <c r="B1332">
        <v>14</v>
      </c>
      <c r="C1332" t="s">
        <v>86</v>
      </c>
      <c r="D1332" t="s">
        <v>79</v>
      </c>
      <c r="E1332">
        <v>7</v>
      </c>
      <c r="F1332">
        <v>9.82</v>
      </c>
      <c r="G1332">
        <v>24.37</v>
      </c>
      <c r="H1332" s="1">
        <v>44840</v>
      </c>
      <c r="I1332" s="20">
        <v>0</v>
      </c>
      <c r="J1332" s="47">
        <f>Table_Query_from_Mac10[[#This Row],[unit_price]]-(Table_Query_from_Mac10[[#This Row],[unit_price]]*(Table_Query_from_Mac10[[#This Row],[discount_pct]]/100))</f>
        <v>24.37</v>
      </c>
      <c r="K1332" s="47">
        <f>Table_Query_from_Mac10[[#This Row],[unit_cost]]</f>
        <v>9.82</v>
      </c>
      <c r="L1332" s="47">
        <f>Table_Query_from_Mac10[[#This Row],[Live-cost]]*(1+Table_Query_from_Mac10[[#This Row],[CogsIncreasebyTYPE]])</f>
        <v>9.82</v>
      </c>
      <c r="M1332" s="47">
        <f>Table_Query_from_Mac10[[#This Row],[Live-cost]]*Table_Query_from_Mac10[[#This Row],[qty_to_ship]]</f>
        <v>68.740000000000009</v>
      </c>
      <c r="N1332" s="47">
        <f>IF(Table_Query_from_Mac10[[#This Row],[item_no]]="KDA",-Table_Query_from_Mac10[[#This Row],[unit_price]],Table_Query_from_Mac10[[#This Row],[Net Unit]]*Table_Query_from_Mac10[[#This Row],[qty_to_ship]])</f>
        <v>170.59</v>
      </c>
      <c r="O1332" s="47">
        <f>SUMIFS(Summary!C:C,Summary!H:H,Table_Query_from_Mac10[[#This Row],[Juiceoc]])</f>
        <v>0</v>
      </c>
      <c r="P1332" s="47">
        <f>SUMIFS(Summary!D:D,Summary!H:H,Table_Query_from_Mac10[[#This Row],[Juiceoc]])</f>
        <v>0</v>
      </c>
      <c r="Q1332" s="47">
        <f>SUMIFS(Summary!E:E,Summary!H:H,Table_Query_from_Mac10[[#This Row],[Juiceoc]])</f>
        <v>0</v>
      </c>
      <c r="R1332" s="47">
        <f>Table_Query_from_Mac10[[#This Row],[Net Unit]]*(1+Table_Query_from_Mac10[[#This Row],[PriceIncreasebyType]])</f>
        <v>24.37</v>
      </c>
      <c r="S1332" s="47">
        <f>Table_Query_from_Mac10[[#This Row],[UnitPriceFuture]]*Table_Query_from_Mac10[[#This Row],[qtytoShipFuture]]</f>
        <v>170.59</v>
      </c>
      <c r="T1332" s="47">
        <f>ROUND(Table_Query_from_Mac10[[#This Row],[qty_to_ship]]*(1+Table_Query_from_Mac10[[#This Row],[VolumeIncreasebyType]]),0)</f>
        <v>7</v>
      </c>
      <c r="U1332" s="47">
        <f>Table_Query_from_Mac10[[#This Row],[qtytoShipFuture]]*Table_Query_from_Mac10[[#This Row],[Future-cost]]</f>
        <v>68.740000000000009</v>
      </c>
      <c r="V1332" s="47">
        <f>Table_Query_from_Mac10[[#This Row],[qtytoShipFuture]]-Table_Query_from_Mac10[[#This Row],[qty_to_ship]]</f>
        <v>0</v>
      </c>
      <c r="W1332" s="47">
        <f>Table_Query_from_Mac10[[#This Row],[UnitPriceFuture]]</f>
        <v>24.37</v>
      </c>
      <c r="X1332" s="47">
        <f>Table_Query_from_Mac10[[#This Row],[Unit Increase]]*Table_Query_from_Mac10[[#This Row],[UnitPriceFuture]]</f>
        <v>0</v>
      </c>
      <c r="Y1332" s="47">
        <f>Table_Query_from_Mac10[[#This Row],[Unit Increase]]*Table_Query_from_Mac10[[#This Row],[Future-cost]]</f>
        <v>0</v>
      </c>
      <c r="Z1332" s="47">
        <f>-(Table_Query_from_Mac10[[#This Row],[Incremental Sales]]+((Table_Query_from_Mac10[[#This Row],[Incremental Sales]]*-(SUM(Summary!$S$8:$S$9)))))*Summary!$S$18</f>
        <v>0</v>
      </c>
      <c r="AA1332" s="47">
        <f>IFERROR(Table_Query_from_Mac10[[#This Row],[Incremental Cost]]/Table_Query_from_Mac10[[#This Row],[Incremental Sales]],0)</f>
        <v>0</v>
      </c>
      <c r="AB1332" s="47">
        <f>IFERROR(Table_Query_from_Mac10[[#This Row],[TotalCostFuture]]/Table_Query_from_Mac10[[#This Row],[totalsalesFuture]],0)</f>
        <v>0.40295445219532217</v>
      </c>
      <c r="AN1332" s="30">
        <v>27</v>
      </c>
      <c r="AO1332">
        <f t="shared" si="40"/>
        <v>7</v>
      </c>
      <c r="AQ1332" s="30">
        <v>69.64</v>
      </c>
      <c r="AR1332">
        <f t="shared" si="41"/>
        <v>24.37</v>
      </c>
    </row>
    <row r="1333" spans="1:44" x14ac:dyDescent="0.25">
      <c r="A1333">
        <v>90099</v>
      </c>
      <c r="B1333">
        <v>15</v>
      </c>
      <c r="C1333" t="s">
        <v>86</v>
      </c>
      <c r="D1333" t="s">
        <v>79</v>
      </c>
      <c r="E1333">
        <v>5</v>
      </c>
      <c r="F1333">
        <v>11.58</v>
      </c>
      <c r="G1333">
        <v>28.07</v>
      </c>
      <c r="H1333" s="1">
        <v>44840</v>
      </c>
      <c r="I1333" s="20">
        <v>0</v>
      </c>
      <c r="J1333" s="47">
        <f>Table_Query_from_Mac10[[#This Row],[unit_price]]-(Table_Query_from_Mac10[[#This Row],[unit_price]]*(Table_Query_from_Mac10[[#This Row],[discount_pct]]/100))</f>
        <v>28.07</v>
      </c>
      <c r="K1333" s="47">
        <f>Table_Query_from_Mac10[[#This Row],[unit_cost]]</f>
        <v>11.58</v>
      </c>
      <c r="L1333" s="47">
        <f>Table_Query_from_Mac10[[#This Row],[Live-cost]]*(1+Table_Query_from_Mac10[[#This Row],[CogsIncreasebyTYPE]])</f>
        <v>11.58</v>
      </c>
      <c r="M1333" s="47">
        <f>Table_Query_from_Mac10[[#This Row],[Live-cost]]*Table_Query_from_Mac10[[#This Row],[qty_to_ship]]</f>
        <v>57.9</v>
      </c>
      <c r="N1333" s="47">
        <f>IF(Table_Query_from_Mac10[[#This Row],[item_no]]="KDA",-Table_Query_from_Mac10[[#This Row],[unit_price]],Table_Query_from_Mac10[[#This Row],[Net Unit]]*Table_Query_from_Mac10[[#This Row],[qty_to_ship]])</f>
        <v>140.35</v>
      </c>
      <c r="O1333" s="47">
        <f>SUMIFS(Summary!C:C,Summary!H:H,Table_Query_from_Mac10[[#This Row],[Juiceoc]])</f>
        <v>0</v>
      </c>
      <c r="P1333" s="47">
        <f>SUMIFS(Summary!D:D,Summary!H:H,Table_Query_from_Mac10[[#This Row],[Juiceoc]])</f>
        <v>0</v>
      </c>
      <c r="Q1333" s="47">
        <f>SUMIFS(Summary!E:E,Summary!H:H,Table_Query_from_Mac10[[#This Row],[Juiceoc]])</f>
        <v>0</v>
      </c>
      <c r="R1333" s="47">
        <f>Table_Query_from_Mac10[[#This Row],[Net Unit]]*(1+Table_Query_from_Mac10[[#This Row],[PriceIncreasebyType]])</f>
        <v>28.07</v>
      </c>
      <c r="S1333" s="47">
        <f>Table_Query_from_Mac10[[#This Row],[UnitPriceFuture]]*Table_Query_from_Mac10[[#This Row],[qtytoShipFuture]]</f>
        <v>140.35</v>
      </c>
      <c r="T1333" s="47">
        <f>ROUND(Table_Query_from_Mac10[[#This Row],[qty_to_ship]]*(1+Table_Query_from_Mac10[[#This Row],[VolumeIncreasebyType]]),0)</f>
        <v>5</v>
      </c>
      <c r="U1333" s="47">
        <f>Table_Query_from_Mac10[[#This Row],[qtytoShipFuture]]*Table_Query_from_Mac10[[#This Row],[Future-cost]]</f>
        <v>57.9</v>
      </c>
      <c r="V1333" s="47">
        <f>Table_Query_from_Mac10[[#This Row],[qtytoShipFuture]]-Table_Query_from_Mac10[[#This Row],[qty_to_ship]]</f>
        <v>0</v>
      </c>
      <c r="W1333" s="47">
        <f>Table_Query_from_Mac10[[#This Row],[UnitPriceFuture]]</f>
        <v>28.07</v>
      </c>
      <c r="X1333" s="47">
        <f>Table_Query_from_Mac10[[#This Row],[Unit Increase]]*Table_Query_from_Mac10[[#This Row],[UnitPriceFuture]]</f>
        <v>0</v>
      </c>
      <c r="Y1333" s="47">
        <f>Table_Query_from_Mac10[[#This Row],[Unit Increase]]*Table_Query_from_Mac10[[#This Row],[Future-cost]]</f>
        <v>0</v>
      </c>
      <c r="Z1333" s="47">
        <f>-(Table_Query_from_Mac10[[#This Row],[Incremental Sales]]+((Table_Query_from_Mac10[[#This Row],[Incremental Sales]]*-(SUM(Summary!$S$8:$S$9)))))*Summary!$S$18</f>
        <v>0</v>
      </c>
      <c r="AA1333" s="47">
        <f>IFERROR(Table_Query_from_Mac10[[#This Row],[Incremental Cost]]/Table_Query_from_Mac10[[#This Row],[Incremental Sales]],0)</f>
        <v>0</v>
      </c>
      <c r="AB1333" s="47">
        <f>IFERROR(Table_Query_from_Mac10[[#This Row],[TotalCostFuture]]/Table_Query_from_Mac10[[#This Row],[totalsalesFuture]],0)</f>
        <v>0.41254007837548984</v>
      </c>
      <c r="AN1333" s="31">
        <v>18</v>
      </c>
      <c r="AO1333">
        <f t="shared" si="40"/>
        <v>5</v>
      </c>
      <c r="AQ1333" s="31">
        <v>80.19</v>
      </c>
      <c r="AR1333">
        <f t="shared" si="41"/>
        <v>28.07</v>
      </c>
    </row>
    <row r="1334" spans="1:44" x14ac:dyDescent="0.25">
      <c r="A1334">
        <v>90099</v>
      </c>
      <c r="B1334">
        <v>16</v>
      </c>
      <c r="C1334" t="s">
        <v>86</v>
      </c>
      <c r="D1334" t="s">
        <v>79</v>
      </c>
      <c r="E1334">
        <v>3</v>
      </c>
      <c r="F1334">
        <v>13.23</v>
      </c>
      <c r="G1334">
        <v>32.65</v>
      </c>
      <c r="H1334" s="1">
        <v>44840</v>
      </c>
      <c r="I1334" s="20">
        <v>0</v>
      </c>
      <c r="J1334" s="47">
        <f>Table_Query_from_Mac10[[#This Row],[unit_price]]-(Table_Query_from_Mac10[[#This Row],[unit_price]]*(Table_Query_from_Mac10[[#This Row],[discount_pct]]/100))</f>
        <v>32.65</v>
      </c>
      <c r="K1334" s="47">
        <f>Table_Query_from_Mac10[[#This Row],[unit_cost]]</f>
        <v>13.23</v>
      </c>
      <c r="L1334" s="47">
        <f>Table_Query_from_Mac10[[#This Row],[Live-cost]]*(1+Table_Query_from_Mac10[[#This Row],[CogsIncreasebyTYPE]])</f>
        <v>13.23</v>
      </c>
      <c r="M1334" s="47">
        <f>Table_Query_from_Mac10[[#This Row],[Live-cost]]*Table_Query_from_Mac10[[#This Row],[qty_to_ship]]</f>
        <v>39.69</v>
      </c>
      <c r="N1334" s="47">
        <f>IF(Table_Query_from_Mac10[[#This Row],[item_no]]="KDA",-Table_Query_from_Mac10[[#This Row],[unit_price]],Table_Query_from_Mac10[[#This Row],[Net Unit]]*Table_Query_from_Mac10[[#This Row],[qty_to_ship]])</f>
        <v>97.949999999999989</v>
      </c>
      <c r="O1334" s="47">
        <f>SUMIFS(Summary!C:C,Summary!H:H,Table_Query_from_Mac10[[#This Row],[Juiceoc]])</f>
        <v>0</v>
      </c>
      <c r="P1334" s="47">
        <f>SUMIFS(Summary!D:D,Summary!H:H,Table_Query_from_Mac10[[#This Row],[Juiceoc]])</f>
        <v>0</v>
      </c>
      <c r="Q1334" s="47">
        <f>SUMIFS(Summary!E:E,Summary!H:H,Table_Query_from_Mac10[[#This Row],[Juiceoc]])</f>
        <v>0</v>
      </c>
      <c r="R1334" s="47">
        <f>Table_Query_from_Mac10[[#This Row],[Net Unit]]*(1+Table_Query_from_Mac10[[#This Row],[PriceIncreasebyType]])</f>
        <v>32.65</v>
      </c>
      <c r="S1334" s="47">
        <f>Table_Query_from_Mac10[[#This Row],[UnitPriceFuture]]*Table_Query_from_Mac10[[#This Row],[qtytoShipFuture]]</f>
        <v>97.949999999999989</v>
      </c>
      <c r="T1334" s="47">
        <f>ROUND(Table_Query_from_Mac10[[#This Row],[qty_to_ship]]*(1+Table_Query_from_Mac10[[#This Row],[VolumeIncreasebyType]]),0)</f>
        <v>3</v>
      </c>
      <c r="U1334" s="47">
        <f>Table_Query_from_Mac10[[#This Row],[qtytoShipFuture]]*Table_Query_from_Mac10[[#This Row],[Future-cost]]</f>
        <v>39.69</v>
      </c>
      <c r="V1334" s="47">
        <f>Table_Query_from_Mac10[[#This Row],[qtytoShipFuture]]-Table_Query_from_Mac10[[#This Row],[qty_to_ship]]</f>
        <v>0</v>
      </c>
      <c r="W1334" s="47">
        <f>Table_Query_from_Mac10[[#This Row],[UnitPriceFuture]]</f>
        <v>32.65</v>
      </c>
      <c r="X1334" s="47">
        <f>Table_Query_from_Mac10[[#This Row],[Unit Increase]]*Table_Query_from_Mac10[[#This Row],[UnitPriceFuture]]</f>
        <v>0</v>
      </c>
      <c r="Y1334" s="47">
        <f>Table_Query_from_Mac10[[#This Row],[Unit Increase]]*Table_Query_from_Mac10[[#This Row],[Future-cost]]</f>
        <v>0</v>
      </c>
      <c r="Z1334" s="47">
        <f>-(Table_Query_from_Mac10[[#This Row],[Incremental Sales]]+((Table_Query_from_Mac10[[#This Row],[Incremental Sales]]*-(SUM(Summary!$S$8:$S$9)))))*Summary!$S$18</f>
        <v>0</v>
      </c>
      <c r="AA1334" s="47">
        <f>IFERROR(Table_Query_from_Mac10[[#This Row],[Incremental Cost]]/Table_Query_from_Mac10[[#This Row],[Incremental Sales]],0)</f>
        <v>0</v>
      </c>
      <c r="AB1334" s="47">
        <f>IFERROR(Table_Query_from_Mac10[[#This Row],[TotalCostFuture]]/Table_Query_from_Mac10[[#This Row],[totalsalesFuture]],0)</f>
        <v>0.40520673813169988</v>
      </c>
      <c r="AN1334" s="30">
        <v>12</v>
      </c>
      <c r="AO1334">
        <f t="shared" si="40"/>
        <v>3</v>
      </c>
      <c r="AQ1334" s="30">
        <v>93.29</v>
      </c>
      <c r="AR1334">
        <f t="shared" si="41"/>
        <v>32.65</v>
      </c>
    </row>
    <row r="1335" spans="1:44" x14ac:dyDescent="0.25">
      <c r="A1335">
        <v>90099</v>
      </c>
      <c r="B1335">
        <v>17</v>
      </c>
      <c r="C1335" t="s">
        <v>86</v>
      </c>
      <c r="D1335" t="s">
        <v>79</v>
      </c>
      <c r="E1335">
        <v>19</v>
      </c>
      <c r="F1335">
        <v>4.97</v>
      </c>
      <c r="G1335">
        <v>11.5</v>
      </c>
      <c r="H1335" s="1">
        <v>44840</v>
      </c>
      <c r="I1335" s="20">
        <v>0</v>
      </c>
      <c r="J1335" s="47">
        <f>Table_Query_from_Mac10[[#This Row],[unit_price]]-(Table_Query_from_Mac10[[#This Row],[unit_price]]*(Table_Query_from_Mac10[[#This Row],[discount_pct]]/100))</f>
        <v>11.5</v>
      </c>
      <c r="K1335" s="47">
        <f>Table_Query_from_Mac10[[#This Row],[unit_cost]]</f>
        <v>4.97</v>
      </c>
      <c r="L1335" s="47">
        <f>Table_Query_from_Mac10[[#This Row],[Live-cost]]*(1+Table_Query_from_Mac10[[#This Row],[CogsIncreasebyTYPE]])</f>
        <v>4.97</v>
      </c>
      <c r="M1335" s="47">
        <f>Table_Query_from_Mac10[[#This Row],[Live-cost]]*Table_Query_from_Mac10[[#This Row],[qty_to_ship]]</f>
        <v>94.429999999999993</v>
      </c>
      <c r="N1335" s="47">
        <f>IF(Table_Query_from_Mac10[[#This Row],[item_no]]="KDA",-Table_Query_from_Mac10[[#This Row],[unit_price]],Table_Query_from_Mac10[[#This Row],[Net Unit]]*Table_Query_from_Mac10[[#This Row],[qty_to_ship]])</f>
        <v>218.5</v>
      </c>
      <c r="O1335" s="47">
        <f>SUMIFS(Summary!C:C,Summary!H:H,Table_Query_from_Mac10[[#This Row],[Juiceoc]])</f>
        <v>0</v>
      </c>
      <c r="P1335" s="47">
        <f>SUMIFS(Summary!D:D,Summary!H:H,Table_Query_from_Mac10[[#This Row],[Juiceoc]])</f>
        <v>0</v>
      </c>
      <c r="Q1335" s="47">
        <f>SUMIFS(Summary!E:E,Summary!H:H,Table_Query_from_Mac10[[#This Row],[Juiceoc]])</f>
        <v>0</v>
      </c>
      <c r="R1335" s="47">
        <f>Table_Query_from_Mac10[[#This Row],[Net Unit]]*(1+Table_Query_from_Mac10[[#This Row],[PriceIncreasebyType]])</f>
        <v>11.5</v>
      </c>
      <c r="S1335" s="47">
        <f>Table_Query_from_Mac10[[#This Row],[UnitPriceFuture]]*Table_Query_from_Mac10[[#This Row],[qtytoShipFuture]]</f>
        <v>218.5</v>
      </c>
      <c r="T1335" s="47">
        <f>ROUND(Table_Query_from_Mac10[[#This Row],[qty_to_ship]]*(1+Table_Query_from_Mac10[[#This Row],[VolumeIncreasebyType]]),0)</f>
        <v>19</v>
      </c>
      <c r="U1335" s="47">
        <f>Table_Query_from_Mac10[[#This Row],[qtytoShipFuture]]*Table_Query_from_Mac10[[#This Row],[Future-cost]]</f>
        <v>94.429999999999993</v>
      </c>
      <c r="V1335" s="47">
        <f>Table_Query_from_Mac10[[#This Row],[qtytoShipFuture]]-Table_Query_from_Mac10[[#This Row],[qty_to_ship]]</f>
        <v>0</v>
      </c>
      <c r="W1335" s="47">
        <f>Table_Query_from_Mac10[[#This Row],[UnitPriceFuture]]</f>
        <v>11.5</v>
      </c>
      <c r="X1335" s="47">
        <f>Table_Query_from_Mac10[[#This Row],[Unit Increase]]*Table_Query_from_Mac10[[#This Row],[UnitPriceFuture]]</f>
        <v>0</v>
      </c>
      <c r="Y1335" s="47">
        <f>Table_Query_from_Mac10[[#This Row],[Unit Increase]]*Table_Query_from_Mac10[[#This Row],[Future-cost]]</f>
        <v>0</v>
      </c>
      <c r="Z1335" s="47">
        <f>-(Table_Query_from_Mac10[[#This Row],[Incremental Sales]]+((Table_Query_from_Mac10[[#This Row],[Incremental Sales]]*-(SUM(Summary!$S$8:$S$9)))))*Summary!$S$18</f>
        <v>0</v>
      </c>
      <c r="AA1335" s="47">
        <f>IFERROR(Table_Query_from_Mac10[[#This Row],[Incremental Cost]]/Table_Query_from_Mac10[[#This Row],[Incremental Sales]],0)</f>
        <v>0</v>
      </c>
      <c r="AB1335" s="47">
        <f>IFERROR(Table_Query_from_Mac10[[#This Row],[TotalCostFuture]]/Table_Query_from_Mac10[[#This Row],[totalsalesFuture]],0)</f>
        <v>0.43217391304347824</v>
      </c>
      <c r="AN1335" s="31">
        <v>75</v>
      </c>
      <c r="AO1335">
        <f t="shared" si="40"/>
        <v>19</v>
      </c>
      <c r="AQ1335" s="31">
        <v>32.86</v>
      </c>
      <c r="AR1335">
        <f t="shared" si="41"/>
        <v>11.5</v>
      </c>
    </row>
    <row r="1336" spans="1:44" x14ac:dyDescent="0.25">
      <c r="A1336">
        <v>90133</v>
      </c>
      <c r="B1336">
        <v>1</v>
      </c>
      <c r="C1336" t="s">
        <v>58</v>
      </c>
      <c r="D1336" t="s">
        <v>49</v>
      </c>
      <c r="E1336">
        <v>20</v>
      </c>
      <c r="F1336">
        <v>4.87</v>
      </c>
      <c r="G1336">
        <v>9.92</v>
      </c>
      <c r="H1336" s="1">
        <v>44841</v>
      </c>
      <c r="I1336" s="20">
        <v>0</v>
      </c>
      <c r="J1336" s="47">
        <f>Table_Query_from_Mac10[[#This Row],[unit_price]]-(Table_Query_from_Mac10[[#This Row],[unit_price]]*(Table_Query_from_Mac10[[#This Row],[discount_pct]]/100))</f>
        <v>9.92</v>
      </c>
      <c r="K1336" s="47">
        <f>Table_Query_from_Mac10[[#This Row],[unit_cost]]</f>
        <v>4.87</v>
      </c>
      <c r="L1336" s="47">
        <f>Table_Query_from_Mac10[[#This Row],[Live-cost]]*(1+Table_Query_from_Mac10[[#This Row],[CogsIncreasebyTYPE]])</f>
        <v>4.87</v>
      </c>
      <c r="M1336" s="47">
        <f>Table_Query_from_Mac10[[#This Row],[Live-cost]]*Table_Query_from_Mac10[[#This Row],[qty_to_ship]]</f>
        <v>97.4</v>
      </c>
      <c r="N1336" s="47">
        <f>IF(Table_Query_from_Mac10[[#This Row],[item_no]]="KDA",-Table_Query_from_Mac10[[#This Row],[unit_price]],Table_Query_from_Mac10[[#This Row],[Net Unit]]*Table_Query_from_Mac10[[#This Row],[qty_to_ship]])</f>
        <v>198.4</v>
      </c>
      <c r="O1336" s="47">
        <f>SUMIFS(Summary!C:C,Summary!H:H,Table_Query_from_Mac10[[#This Row],[Juiceoc]])</f>
        <v>0</v>
      </c>
      <c r="P1336" s="47">
        <f>SUMIFS(Summary!D:D,Summary!H:H,Table_Query_from_Mac10[[#This Row],[Juiceoc]])</f>
        <v>0</v>
      </c>
      <c r="Q1336" s="47">
        <f>SUMIFS(Summary!E:E,Summary!H:H,Table_Query_from_Mac10[[#This Row],[Juiceoc]])</f>
        <v>0</v>
      </c>
      <c r="R1336" s="47">
        <f>Table_Query_from_Mac10[[#This Row],[Net Unit]]*(1+Table_Query_from_Mac10[[#This Row],[PriceIncreasebyType]])</f>
        <v>9.92</v>
      </c>
      <c r="S1336" s="47">
        <f>Table_Query_from_Mac10[[#This Row],[UnitPriceFuture]]*Table_Query_from_Mac10[[#This Row],[qtytoShipFuture]]</f>
        <v>198.4</v>
      </c>
      <c r="T1336" s="47">
        <f>ROUND(Table_Query_from_Mac10[[#This Row],[qty_to_ship]]*(1+Table_Query_from_Mac10[[#This Row],[VolumeIncreasebyType]]),0)</f>
        <v>20</v>
      </c>
      <c r="U1336" s="47">
        <f>Table_Query_from_Mac10[[#This Row],[qtytoShipFuture]]*Table_Query_from_Mac10[[#This Row],[Future-cost]]</f>
        <v>97.4</v>
      </c>
      <c r="V1336" s="47">
        <f>Table_Query_from_Mac10[[#This Row],[qtytoShipFuture]]-Table_Query_from_Mac10[[#This Row],[qty_to_ship]]</f>
        <v>0</v>
      </c>
      <c r="W1336" s="47">
        <f>Table_Query_from_Mac10[[#This Row],[UnitPriceFuture]]</f>
        <v>9.92</v>
      </c>
      <c r="X1336" s="47">
        <f>Table_Query_from_Mac10[[#This Row],[Unit Increase]]*Table_Query_from_Mac10[[#This Row],[UnitPriceFuture]]</f>
        <v>0</v>
      </c>
      <c r="Y1336" s="47">
        <f>Table_Query_from_Mac10[[#This Row],[Unit Increase]]*Table_Query_from_Mac10[[#This Row],[Future-cost]]</f>
        <v>0</v>
      </c>
      <c r="Z1336" s="47">
        <f>-(Table_Query_from_Mac10[[#This Row],[Incremental Sales]]+((Table_Query_from_Mac10[[#This Row],[Incremental Sales]]*-(SUM(Summary!$S$8:$S$9)))))*Summary!$S$18</f>
        <v>0</v>
      </c>
      <c r="AA1336" s="47">
        <f>IFERROR(Table_Query_from_Mac10[[#This Row],[Incremental Cost]]/Table_Query_from_Mac10[[#This Row],[Incremental Sales]],0)</f>
        <v>0</v>
      </c>
      <c r="AB1336" s="47">
        <f>IFERROR(Table_Query_from_Mac10[[#This Row],[TotalCostFuture]]/Table_Query_from_Mac10[[#This Row],[totalsalesFuture]],0)</f>
        <v>0.49092741935483875</v>
      </c>
      <c r="AN1336" s="30">
        <v>80</v>
      </c>
      <c r="AO1336">
        <f t="shared" si="40"/>
        <v>20</v>
      </c>
      <c r="AQ1336" s="30">
        <v>28.35</v>
      </c>
      <c r="AR1336">
        <f t="shared" si="41"/>
        <v>9.92</v>
      </c>
    </row>
    <row r="1337" spans="1:44" x14ac:dyDescent="0.25">
      <c r="A1337">
        <v>90133</v>
      </c>
      <c r="B1337">
        <v>2</v>
      </c>
      <c r="C1337" t="s">
        <v>58</v>
      </c>
      <c r="D1337" t="s">
        <v>49</v>
      </c>
      <c r="E1337">
        <v>36</v>
      </c>
      <c r="F1337">
        <v>3.74</v>
      </c>
      <c r="G1337">
        <v>7.74</v>
      </c>
      <c r="H1337" s="1">
        <v>44841</v>
      </c>
      <c r="I1337" s="20">
        <v>0</v>
      </c>
      <c r="J1337" s="47">
        <f>Table_Query_from_Mac10[[#This Row],[unit_price]]-(Table_Query_from_Mac10[[#This Row],[unit_price]]*(Table_Query_from_Mac10[[#This Row],[discount_pct]]/100))</f>
        <v>7.74</v>
      </c>
      <c r="K1337" s="47">
        <f>Table_Query_from_Mac10[[#This Row],[unit_cost]]</f>
        <v>3.74</v>
      </c>
      <c r="L1337" s="47">
        <f>Table_Query_from_Mac10[[#This Row],[Live-cost]]*(1+Table_Query_from_Mac10[[#This Row],[CogsIncreasebyTYPE]])</f>
        <v>3.74</v>
      </c>
      <c r="M1337" s="47">
        <f>Table_Query_from_Mac10[[#This Row],[Live-cost]]*Table_Query_from_Mac10[[#This Row],[qty_to_ship]]</f>
        <v>134.64000000000001</v>
      </c>
      <c r="N1337" s="47">
        <f>IF(Table_Query_from_Mac10[[#This Row],[item_no]]="KDA",-Table_Query_from_Mac10[[#This Row],[unit_price]],Table_Query_from_Mac10[[#This Row],[Net Unit]]*Table_Query_from_Mac10[[#This Row],[qty_to_ship]])</f>
        <v>278.64</v>
      </c>
      <c r="O1337" s="47">
        <f>SUMIFS(Summary!C:C,Summary!H:H,Table_Query_from_Mac10[[#This Row],[Juiceoc]])</f>
        <v>0</v>
      </c>
      <c r="P1337" s="47">
        <f>SUMIFS(Summary!D:D,Summary!H:H,Table_Query_from_Mac10[[#This Row],[Juiceoc]])</f>
        <v>0</v>
      </c>
      <c r="Q1337" s="47">
        <f>SUMIFS(Summary!E:E,Summary!H:H,Table_Query_from_Mac10[[#This Row],[Juiceoc]])</f>
        <v>0</v>
      </c>
      <c r="R1337" s="47">
        <f>Table_Query_from_Mac10[[#This Row],[Net Unit]]*(1+Table_Query_from_Mac10[[#This Row],[PriceIncreasebyType]])</f>
        <v>7.74</v>
      </c>
      <c r="S1337" s="47">
        <f>Table_Query_from_Mac10[[#This Row],[UnitPriceFuture]]*Table_Query_from_Mac10[[#This Row],[qtytoShipFuture]]</f>
        <v>278.64</v>
      </c>
      <c r="T1337" s="47">
        <f>ROUND(Table_Query_from_Mac10[[#This Row],[qty_to_ship]]*(1+Table_Query_from_Mac10[[#This Row],[VolumeIncreasebyType]]),0)</f>
        <v>36</v>
      </c>
      <c r="U1337" s="47">
        <f>Table_Query_from_Mac10[[#This Row],[qtytoShipFuture]]*Table_Query_from_Mac10[[#This Row],[Future-cost]]</f>
        <v>134.64000000000001</v>
      </c>
      <c r="V1337" s="47">
        <f>Table_Query_from_Mac10[[#This Row],[qtytoShipFuture]]-Table_Query_from_Mac10[[#This Row],[qty_to_ship]]</f>
        <v>0</v>
      </c>
      <c r="W1337" s="47">
        <f>Table_Query_from_Mac10[[#This Row],[UnitPriceFuture]]</f>
        <v>7.74</v>
      </c>
      <c r="X1337" s="47">
        <f>Table_Query_from_Mac10[[#This Row],[Unit Increase]]*Table_Query_from_Mac10[[#This Row],[UnitPriceFuture]]</f>
        <v>0</v>
      </c>
      <c r="Y1337" s="47">
        <f>Table_Query_from_Mac10[[#This Row],[Unit Increase]]*Table_Query_from_Mac10[[#This Row],[Future-cost]]</f>
        <v>0</v>
      </c>
      <c r="Z1337" s="47">
        <f>-(Table_Query_from_Mac10[[#This Row],[Incremental Sales]]+((Table_Query_from_Mac10[[#This Row],[Incremental Sales]]*-(SUM(Summary!$S$8:$S$9)))))*Summary!$S$18</f>
        <v>0</v>
      </c>
      <c r="AA1337" s="47">
        <f>IFERROR(Table_Query_from_Mac10[[#This Row],[Incremental Cost]]/Table_Query_from_Mac10[[#This Row],[Incremental Sales]],0)</f>
        <v>0</v>
      </c>
      <c r="AB1337" s="47">
        <f>IFERROR(Table_Query_from_Mac10[[#This Row],[TotalCostFuture]]/Table_Query_from_Mac10[[#This Row],[totalsalesFuture]],0)</f>
        <v>0.48320413436692516</v>
      </c>
      <c r="AN1337" s="31">
        <v>144</v>
      </c>
      <c r="AO1337">
        <f t="shared" si="40"/>
        <v>36</v>
      </c>
      <c r="AQ1337" s="31">
        <v>22.1</v>
      </c>
      <c r="AR1337">
        <f t="shared" si="41"/>
        <v>7.74</v>
      </c>
    </row>
    <row r="1338" spans="1:44" x14ac:dyDescent="0.25">
      <c r="A1338">
        <v>90133</v>
      </c>
      <c r="B1338">
        <v>3</v>
      </c>
      <c r="C1338" t="s">
        <v>59</v>
      </c>
      <c r="D1338" t="s">
        <v>49</v>
      </c>
      <c r="E1338">
        <v>50</v>
      </c>
      <c r="F1338">
        <v>4.2699999999999996</v>
      </c>
      <c r="G1338">
        <v>8.82</v>
      </c>
      <c r="H1338" s="1">
        <v>44841</v>
      </c>
      <c r="I1338" s="20">
        <v>0</v>
      </c>
      <c r="J1338" s="47">
        <f>Table_Query_from_Mac10[[#This Row],[unit_price]]-(Table_Query_from_Mac10[[#This Row],[unit_price]]*(Table_Query_from_Mac10[[#This Row],[discount_pct]]/100))</f>
        <v>8.82</v>
      </c>
      <c r="K1338" s="47">
        <f>Table_Query_from_Mac10[[#This Row],[unit_cost]]</f>
        <v>4.2699999999999996</v>
      </c>
      <c r="L1338" s="47">
        <f>Table_Query_from_Mac10[[#This Row],[Live-cost]]*(1+Table_Query_from_Mac10[[#This Row],[CogsIncreasebyTYPE]])</f>
        <v>4.2699999999999996</v>
      </c>
      <c r="M1338" s="47">
        <f>Table_Query_from_Mac10[[#This Row],[Live-cost]]*Table_Query_from_Mac10[[#This Row],[qty_to_ship]]</f>
        <v>213.49999999999997</v>
      </c>
      <c r="N1338" s="47">
        <f>IF(Table_Query_from_Mac10[[#This Row],[item_no]]="KDA",-Table_Query_from_Mac10[[#This Row],[unit_price]],Table_Query_from_Mac10[[#This Row],[Net Unit]]*Table_Query_from_Mac10[[#This Row],[qty_to_ship]])</f>
        <v>441</v>
      </c>
      <c r="O1338" s="47">
        <f>SUMIFS(Summary!C:C,Summary!H:H,Table_Query_from_Mac10[[#This Row],[Juiceoc]])</f>
        <v>0</v>
      </c>
      <c r="P1338" s="47">
        <f>SUMIFS(Summary!D:D,Summary!H:H,Table_Query_from_Mac10[[#This Row],[Juiceoc]])</f>
        <v>0</v>
      </c>
      <c r="Q1338" s="47">
        <f>SUMIFS(Summary!E:E,Summary!H:H,Table_Query_from_Mac10[[#This Row],[Juiceoc]])</f>
        <v>0</v>
      </c>
      <c r="R1338" s="47">
        <f>Table_Query_from_Mac10[[#This Row],[Net Unit]]*(1+Table_Query_from_Mac10[[#This Row],[PriceIncreasebyType]])</f>
        <v>8.82</v>
      </c>
      <c r="S1338" s="47">
        <f>Table_Query_from_Mac10[[#This Row],[UnitPriceFuture]]*Table_Query_from_Mac10[[#This Row],[qtytoShipFuture]]</f>
        <v>441</v>
      </c>
      <c r="T1338" s="47">
        <f>ROUND(Table_Query_from_Mac10[[#This Row],[qty_to_ship]]*(1+Table_Query_from_Mac10[[#This Row],[VolumeIncreasebyType]]),0)</f>
        <v>50</v>
      </c>
      <c r="U1338" s="47">
        <f>Table_Query_from_Mac10[[#This Row],[qtytoShipFuture]]*Table_Query_from_Mac10[[#This Row],[Future-cost]]</f>
        <v>213.49999999999997</v>
      </c>
      <c r="V1338" s="47">
        <f>Table_Query_from_Mac10[[#This Row],[qtytoShipFuture]]-Table_Query_from_Mac10[[#This Row],[qty_to_ship]]</f>
        <v>0</v>
      </c>
      <c r="W1338" s="47">
        <f>Table_Query_from_Mac10[[#This Row],[UnitPriceFuture]]</f>
        <v>8.82</v>
      </c>
      <c r="X1338" s="47">
        <f>Table_Query_from_Mac10[[#This Row],[Unit Increase]]*Table_Query_from_Mac10[[#This Row],[UnitPriceFuture]]</f>
        <v>0</v>
      </c>
      <c r="Y1338" s="47">
        <f>Table_Query_from_Mac10[[#This Row],[Unit Increase]]*Table_Query_from_Mac10[[#This Row],[Future-cost]]</f>
        <v>0</v>
      </c>
      <c r="Z1338" s="47">
        <f>-(Table_Query_from_Mac10[[#This Row],[Incremental Sales]]+((Table_Query_from_Mac10[[#This Row],[Incremental Sales]]*-(SUM(Summary!$S$8:$S$9)))))*Summary!$S$18</f>
        <v>0</v>
      </c>
      <c r="AA1338" s="47">
        <f>IFERROR(Table_Query_from_Mac10[[#This Row],[Incremental Cost]]/Table_Query_from_Mac10[[#This Row],[Incremental Sales]],0)</f>
        <v>0</v>
      </c>
      <c r="AB1338" s="47">
        <f>IFERROR(Table_Query_from_Mac10[[#This Row],[TotalCostFuture]]/Table_Query_from_Mac10[[#This Row],[totalsalesFuture]],0)</f>
        <v>0.48412698412698407</v>
      </c>
      <c r="AN1338" s="30">
        <v>200</v>
      </c>
      <c r="AO1338">
        <f t="shared" si="40"/>
        <v>50</v>
      </c>
      <c r="AQ1338" s="30">
        <v>25.19</v>
      </c>
      <c r="AR1338">
        <f t="shared" si="41"/>
        <v>8.82</v>
      </c>
    </row>
    <row r="1339" spans="1:44" x14ac:dyDescent="0.25">
      <c r="A1339">
        <v>90133</v>
      </c>
      <c r="B1339">
        <v>4</v>
      </c>
      <c r="C1339" t="s">
        <v>59</v>
      </c>
      <c r="D1339" t="s">
        <v>49</v>
      </c>
      <c r="E1339">
        <v>50</v>
      </c>
      <c r="F1339">
        <v>4.74</v>
      </c>
      <c r="G1339">
        <v>9.7100000000000009</v>
      </c>
      <c r="H1339" s="1">
        <v>44841</v>
      </c>
      <c r="I1339" s="20">
        <v>0</v>
      </c>
      <c r="J1339" s="47">
        <f>Table_Query_from_Mac10[[#This Row],[unit_price]]-(Table_Query_from_Mac10[[#This Row],[unit_price]]*(Table_Query_from_Mac10[[#This Row],[discount_pct]]/100))</f>
        <v>9.7100000000000009</v>
      </c>
      <c r="K1339" s="47">
        <f>Table_Query_from_Mac10[[#This Row],[unit_cost]]</f>
        <v>4.74</v>
      </c>
      <c r="L1339" s="47">
        <f>Table_Query_from_Mac10[[#This Row],[Live-cost]]*(1+Table_Query_from_Mac10[[#This Row],[CogsIncreasebyTYPE]])</f>
        <v>4.74</v>
      </c>
      <c r="M1339" s="47">
        <f>Table_Query_from_Mac10[[#This Row],[Live-cost]]*Table_Query_from_Mac10[[#This Row],[qty_to_ship]]</f>
        <v>237</v>
      </c>
      <c r="N1339" s="47">
        <f>IF(Table_Query_from_Mac10[[#This Row],[item_no]]="KDA",-Table_Query_from_Mac10[[#This Row],[unit_price]],Table_Query_from_Mac10[[#This Row],[Net Unit]]*Table_Query_from_Mac10[[#This Row],[qty_to_ship]])</f>
        <v>485.50000000000006</v>
      </c>
      <c r="O1339" s="47">
        <f>SUMIFS(Summary!C:C,Summary!H:H,Table_Query_from_Mac10[[#This Row],[Juiceoc]])</f>
        <v>0</v>
      </c>
      <c r="P1339" s="47">
        <f>SUMIFS(Summary!D:D,Summary!H:H,Table_Query_from_Mac10[[#This Row],[Juiceoc]])</f>
        <v>0</v>
      </c>
      <c r="Q1339" s="47">
        <f>SUMIFS(Summary!E:E,Summary!H:H,Table_Query_from_Mac10[[#This Row],[Juiceoc]])</f>
        <v>0</v>
      </c>
      <c r="R1339" s="47">
        <f>Table_Query_from_Mac10[[#This Row],[Net Unit]]*(1+Table_Query_from_Mac10[[#This Row],[PriceIncreasebyType]])</f>
        <v>9.7100000000000009</v>
      </c>
      <c r="S1339" s="47">
        <f>Table_Query_from_Mac10[[#This Row],[UnitPriceFuture]]*Table_Query_from_Mac10[[#This Row],[qtytoShipFuture]]</f>
        <v>485.50000000000006</v>
      </c>
      <c r="T1339" s="47">
        <f>ROUND(Table_Query_from_Mac10[[#This Row],[qty_to_ship]]*(1+Table_Query_from_Mac10[[#This Row],[VolumeIncreasebyType]]),0)</f>
        <v>50</v>
      </c>
      <c r="U1339" s="47">
        <f>Table_Query_from_Mac10[[#This Row],[qtytoShipFuture]]*Table_Query_from_Mac10[[#This Row],[Future-cost]]</f>
        <v>237</v>
      </c>
      <c r="V1339" s="47">
        <f>Table_Query_from_Mac10[[#This Row],[qtytoShipFuture]]-Table_Query_from_Mac10[[#This Row],[qty_to_ship]]</f>
        <v>0</v>
      </c>
      <c r="W1339" s="47">
        <f>Table_Query_from_Mac10[[#This Row],[UnitPriceFuture]]</f>
        <v>9.7100000000000009</v>
      </c>
      <c r="X1339" s="47">
        <f>Table_Query_from_Mac10[[#This Row],[Unit Increase]]*Table_Query_from_Mac10[[#This Row],[UnitPriceFuture]]</f>
        <v>0</v>
      </c>
      <c r="Y1339" s="47">
        <f>Table_Query_from_Mac10[[#This Row],[Unit Increase]]*Table_Query_from_Mac10[[#This Row],[Future-cost]]</f>
        <v>0</v>
      </c>
      <c r="Z1339" s="47">
        <f>-(Table_Query_from_Mac10[[#This Row],[Incremental Sales]]+((Table_Query_from_Mac10[[#This Row],[Incremental Sales]]*-(SUM(Summary!$S$8:$S$9)))))*Summary!$S$18</f>
        <v>0</v>
      </c>
      <c r="AA1339" s="47">
        <f>IFERROR(Table_Query_from_Mac10[[#This Row],[Incremental Cost]]/Table_Query_from_Mac10[[#This Row],[Incremental Sales]],0)</f>
        <v>0</v>
      </c>
      <c r="AB1339" s="47">
        <f>IFERROR(Table_Query_from_Mac10[[#This Row],[TotalCostFuture]]/Table_Query_from_Mac10[[#This Row],[totalsalesFuture]],0)</f>
        <v>0.48815653964984546</v>
      </c>
      <c r="AN1339" s="31">
        <v>200</v>
      </c>
      <c r="AO1339">
        <f t="shared" si="40"/>
        <v>50</v>
      </c>
      <c r="AQ1339" s="31">
        <v>27.73</v>
      </c>
      <c r="AR1339">
        <f t="shared" si="41"/>
        <v>9.7100000000000009</v>
      </c>
    </row>
    <row r="1340" spans="1:44" x14ac:dyDescent="0.25">
      <c r="A1340">
        <v>90133</v>
      </c>
      <c r="B1340">
        <v>5</v>
      </c>
      <c r="C1340" t="s">
        <v>59</v>
      </c>
      <c r="D1340" t="s">
        <v>49</v>
      </c>
      <c r="E1340">
        <v>64</v>
      </c>
      <c r="F1340">
        <v>5.7</v>
      </c>
      <c r="G1340">
        <v>11.18</v>
      </c>
      <c r="H1340" s="1">
        <v>44841</v>
      </c>
      <c r="I1340" s="20">
        <v>0</v>
      </c>
      <c r="J1340" s="47">
        <f>Table_Query_from_Mac10[[#This Row],[unit_price]]-(Table_Query_from_Mac10[[#This Row],[unit_price]]*(Table_Query_from_Mac10[[#This Row],[discount_pct]]/100))</f>
        <v>11.18</v>
      </c>
      <c r="K1340" s="47">
        <f>Table_Query_from_Mac10[[#This Row],[unit_cost]]</f>
        <v>5.7</v>
      </c>
      <c r="L1340" s="47">
        <f>Table_Query_from_Mac10[[#This Row],[Live-cost]]*(1+Table_Query_from_Mac10[[#This Row],[CogsIncreasebyTYPE]])</f>
        <v>5.7</v>
      </c>
      <c r="M1340" s="47">
        <f>Table_Query_from_Mac10[[#This Row],[Live-cost]]*Table_Query_from_Mac10[[#This Row],[qty_to_ship]]</f>
        <v>364.8</v>
      </c>
      <c r="N1340" s="47">
        <f>IF(Table_Query_from_Mac10[[#This Row],[item_no]]="KDA",-Table_Query_from_Mac10[[#This Row],[unit_price]],Table_Query_from_Mac10[[#This Row],[Net Unit]]*Table_Query_from_Mac10[[#This Row],[qty_to_ship]])</f>
        <v>715.52</v>
      </c>
      <c r="O1340" s="47">
        <f>SUMIFS(Summary!C:C,Summary!H:H,Table_Query_from_Mac10[[#This Row],[Juiceoc]])</f>
        <v>0</v>
      </c>
      <c r="P1340" s="47">
        <f>SUMIFS(Summary!D:D,Summary!H:H,Table_Query_from_Mac10[[#This Row],[Juiceoc]])</f>
        <v>0</v>
      </c>
      <c r="Q1340" s="47">
        <f>SUMIFS(Summary!E:E,Summary!H:H,Table_Query_from_Mac10[[#This Row],[Juiceoc]])</f>
        <v>0</v>
      </c>
      <c r="R1340" s="47">
        <f>Table_Query_from_Mac10[[#This Row],[Net Unit]]*(1+Table_Query_from_Mac10[[#This Row],[PriceIncreasebyType]])</f>
        <v>11.18</v>
      </c>
      <c r="S1340" s="47">
        <f>Table_Query_from_Mac10[[#This Row],[UnitPriceFuture]]*Table_Query_from_Mac10[[#This Row],[qtytoShipFuture]]</f>
        <v>715.52</v>
      </c>
      <c r="T1340" s="47">
        <f>ROUND(Table_Query_from_Mac10[[#This Row],[qty_to_ship]]*(1+Table_Query_from_Mac10[[#This Row],[VolumeIncreasebyType]]),0)</f>
        <v>64</v>
      </c>
      <c r="U1340" s="47">
        <f>Table_Query_from_Mac10[[#This Row],[qtytoShipFuture]]*Table_Query_from_Mac10[[#This Row],[Future-cost]]</f>
        <v>364.8</v>
      </c>
      <c r="V1340" s="47">
        <f>Table_Query_from_Mac10[[#This Row],[qtytoShipFuture]]-Table_Query_from_Mac10[[#This Row],[qty_to_ship]]</f>
        <v>0</v>
      </c>
      <c r="W1340" s="47">
        <f>Table_Query_from_Mac10[[#This Row],[UnitPriceFuture]]</f>
        <v>11.18</v>
      </c>
      <c r="X1340" s="47">
        <f>Table_Query_from_Mac10[[#This Row],[Unit Increase]]*Table_Query_from_Mac10[[#This Row],[UnitPriceFuture]]</f>
        <v>0</v>
      </c>
      <c r="Y1340" s="47">
        <f>Table_Query_from_Mac10[[#This Row],[Unit Increase]]*Table_Query_from_Mac10[[#This Row],[Future-cost]]</f>
        <v>0</v>
      </c>
      <c r="Z1340" s="47">
        <f>-(Table_Query_from_Mac10[[#This Row],[Incremental Sales]]+((Table_Query_from_Mac10[[#This Row],[Incremental Sales]]*-(SUM(Summary!$S$8:$S$9)))))*Summary!$S$18</f>
        <v>0</v>
      </c>
      <c r="AA1340" s="47">
        <f>IFERROR(Table_Query_from_Mac10[[#This Row],[Incremental Cost]]/Table_Query_from_Mac10[[#This Row],[Incremental Sales]],0)</f>
        <v>0</v>
      </c>
      <c r="AB1340" s="47">
        <f>IFERROR(Table_Query_from_Mac10[[#This Row],[TotalCostFuture]]/Table_Query_from_Mac10[[#This Row],[totalsalesFuture]],0)</f>
        <v>0.50983899821109124</v>
      </c>
      <c r="AN1340" s="30">
        <v>256</v>
      </c>
      <c r="AO1340">
        <f t="shared" si="40"/>
        <v>64</v>
      </c>
      <c r="AQ1340" s="30">
        <v>31.95</v>
      </c>
      <c r="AR1340">
        <f t="shared" si="41"/>
        <v>11.18</v>
      </c>
    </row>
    <row r="1341" spans="1:44" x14ac:dyDescent="0.25">
      <c r="A1341">
        <v>90133</v>
      </c>
      <c r="B1341">
        <v>6</v>
      </c>
      <c r="C1341" t="s">
        <v>59</v>
      </c>
      <c r="D1341" t="s">
        <v>49</v>
      </c>
      <c r="E1341">
        <v>16</v>
      </c>
      <c r="F1341">
        <v>6.28</v>
      </c>
      <c r="G1341">
        <v>13.39</v>
      </c>
      <c r="H1341" s="1">
        <v>44841</v>
      </c>
      <c r="I1341" s="20">
        <v>0</v>
      </c>
      <c r="J1341" s="47">
        <f>Table_Query_from_Mac10[[#This Row],[unit_price]]-(Table_Query_from_Mac10[[#This Row],[unit_price]]*(Table_Query_from_Mac10[[#This Row],[discount_pct]]/100))</f>
        <v>13.39</v>
      </c>
      <c r="K1341" s="47">
        <f>Table_Query_from_Mac10[[#This Row],[unit_cost]]</f>
        <v>6.28</v>
      </c>
      <c r="L1341" s="47">
        <f>Table_Query_from_Mac10[[#This Row],[Live-cost]]*(1+Table_Query_from_Mac10[[#This Row],[CogsIncreasebyTYPE]])</f>
        <v>6.28</v>
      </c>
      <c r="M1341" s="47">
        <f>Table_Query_from_Mac10[[#This Row],[Live-cost]]*Table_Query_from_Mac10[[#This Row],[qty_to_ship]]</f>
        <v>100.48</v>
      </c>
      <c r="N1341" s="47">
        <f>IF(Table_Query_from_Mac10[[#This Row],[item_no]]="KDA",-Table_Query_from_Mac10[[#This Row],[unit_price]],Table_Query_from_Mac10[[#This Row],[Net Unit]]*Table_Query_from_Mac10[[#This Row],[qty_to_ship]])</f>
        <v>214.24</v>
      </c>
      <c r="O1341" s="47">
        <f>SUMIFS(Summary!C:C,Summary!H:H,Table_Query_from_Mac10[[#This Row],[Juiceoc]])</f>
        <v>0</v>
      </c>
      <c r="P1341" s="47">
        <f>SUMIFS(Summary!D:D,Summary!H:H,Table_Query_from_Mac10[[#This Row],[Juiceoc]])</f>
        <v>0</v>
      </c>
      <c r="Q1341" s="47">
        <f>SUMIFS(Summary!E:E,Summary!H:H,Table_Query_from_Mac10[[#This Row],[Juiceoc]])</f>
        <v>0</v>
      </c>
      <c r="R1341" s="47">
        <f>Table_Query_from_Mac10[[#This Row],[Net Unit]]*(1+Table_Query_from_Mac10[[#This Row],[PriceIncreasebyType]])</f>
        <v>13.39</v>
      </c>
      <c r="S1341" s="47">
        <f>Table_Query_from_Mac10[[#This Row],[UnitPriceFuture]]*Table_Query_from_Mac10[[#This Row],[qtytoShipFuture]]</f>
        <v>214.24</v>
      </c>
      <c r="T1341" s="47">
        <f>ROUND(Table_Query_from_Mac10[[#This Row],[qty_to_ship]]*(1+Table_Query_from_Mac10[[#This Row],[VolumeIncreasebyType]]),0)</f>
        <v>16</v>
      </c>
      <c r="U1341" s="47">
        <f>Table_Query_from_Mac10[[#This Row],[qtytoShipFuture]]*Table_Query_from_Mac10[[#This Row],[Future-cost]]</f>
        <v>100.48</v>
      </c>
      <c r="V1341" s="47">
        <f>Table_Query_from_Mac10[[#This Row],[qtytoShipFuture]]-Table_Query_from_Mac10[[#This Row],[qty_to_ship]]</f>
        <v>0</v>
      </c>
      <c r="W1341" s="47">
        <f>Table_Query_from_Mac10[[#This Row],[UnitPriceFuture]]</f>
        <v>13.39</v>
      </c>
      <c r="X1341" s="47">
        <f>Table_Query_from_Mac10[[#This Row],[Unit Increase]]*Table_Query_from_Mac10[[#This Row],[UnitPriceFuture]]</f>
        <v>0</v>
      </c>
      <c r="Y1341" s="47">
        <f>Table_Query_from_Mac10[[#This Row],[Unit Increase]]*Table_Query_from_Mac10[[#This Row],[Future-cost]]</f>
        <v>0</v>
      </c>
      <c r="Z1341" s="47">
        <f>-(Table_Query_from_Mac10[[#This Row],[Incremental Sales]]+((Table_Query_from_Mac10[[#This Row],[Incremental Sales]]*-(SUM(Summary!$S$8:$S$9)))))*Summary!$S$18</f>
        <v>0</v>
      </c>
      <c r="AA1341" s="47">
        <f>IFERROR(Table_Query_from_Mac10[[#This Row],[Incremental Cost]]/Table_Query_from_Mac10[[#This Row],[Incremental Sales]],0)</f>
        <v>0</v>
      </c>
      <c r="AB1341" s="47">
        <f>IFERROR(Table_Query_from_Mac10[[#This Row],[TotalCostFuture]]/Table_Query_from_Mac10[[#This Row],[totalsalesFuture]],0)</f>
        <v>0.46900672143390587</v>
      </c>
      <c r="AN1341" s="31">
        <v>64</v>
      </c>
      <c r="AO1341">
        <f t="shared" si="40"/>
        <v>16</v>
      </c>
      <c r="AQ1341" s="31">
        <v>38.25</v>
      </c>
      <c r="AR1341">
        <f t="shared" si="41"/>
        <v>13.39</v>
      </c>
    </row>
    <row r="1342" spans="1:44" x14ac:dyDescent="0.25">
      <c r="A1342">
        <v>90133</v>
      </c>
      <c r="B1342">
        <v>7</v>
      </c>
      <c r="C1342" t="s">
        <v>59</v>
      </c>
      <c r="D1342" t="s">
        <v>49</v>
      </c>
      <c r="E1342">
        <v>24</v>
      </c>
      <c r="F1342">
        <v>6.89</v>
      </c>
      <c r="G1342">
        <v>14</v>
      </c>
      <c r="H1342" s="1">
        <v>44841</v>
      </c>
      <c r="I1342" s="20">
        <v>0</v>
      </c>
      <c r="J1342" s="47">
        <f>Table_Query_from_Mac10[[#This Row],[unit_price]]-(Table_Query_from_Mac10[[#This Row],[unit_price]]*(Table_Query_from_Mac10[[#This Row],[discount_pct]]/100))</f>
        <v>14</v>
      </c>
      <c r="K1342" s="47">
        <f>Table_Query_from_Mac10[[#This Row],[unit_cost]]</f>
        <v>6.89</v>
      </c>
      <c r="L1342" s="47">
        <f>Table_Query_from_Mac10[[#This Row],[Live-cost]]*(1+Table_Query_from_Mac10[[#This Row],[CogsIncreasebyTYPE]])</f>
        <v>6.89</v>
      </c>
      <c r="M1342" s="47">
        <f>Table_Query_from_Mac10[[#This Row],[Live-cost]]*Table_Query_from_Mac10[[#This Row],[qty_to_ship]]</f>
        <v>165.35999999999999</v>
      </c>
      <c r="N1342" s="47">
        <f>IF(Table_Query_from_Mac10[[#This Row],[item_no]]="KDA",-Table_Query_from_Mac10[[#This Row],[unit_price]],Table_Query_from_Mac10[[#This Row],[Net Unit]]*Table_Query_from_Mac10[[#This Row],[qty_to_ship]])</f>
        <v>336</v>
      </c>
      <c r="O1342" s="47">
        <f>SUMIFS(Summary!C:C,Summary!H:H,Table_Query_from_Mac10[[#This Row],[Juiceoc]])</f>
        <v>0</v>
      </c>
      <c r="P1342" s="47">
        <f>SUMIFS(Summary!D:D,Summary!H:H,Table_Query_from_Mac10[[#This Row],[Juiceoc]])</f>
        <v>0</v>
      </c>
      <c r="Q1342" s="47">
        <f>SUMIFS(Summary!E:E,Summary!H:H,Table_Query_from_Mac10[[#This Row],[Juiceoc]])</f>
        <v>0</v>
      </c>
      <c r="R1342" s="47">
        <f>Table_Query_from_Mac10[[#This Row],[Net Unit]]*(1+Table_Query_from_Mac10[[#This Row],[PriceIncreasebyType]])</f>
        <v>14</v>
      </c>
      <c r="S1342" s="47">
        <f>Table_Query_from_Mac10[[#This Row],[UnitPriceFuture]]*Table_Query_from_Mac10[[#This Row],[qtytoShipFuture]]</f>
        <v>336</v>
      </c>
      <c r="T1342" s="47">
        <f>ROUND(Table_Query_from_Mac10[[#This Row],[qty_to_ship]]*(1+Table_Query_from_Mac10[[#This Row],[VolumeIncreasebyType]]),0)</f>
        <v>24</v>
      </c>
      <c r="U1342" s="47">
        <f>Table_Query_from_Mac10[[#This Row],[qtytoShipFuture]]*Table_Query_from_Mac10[[#This Row],[Future-cost]]</f>
        <v>165.35999999999999</v>
      </c>
      <c r="V1342" s="47">
        <f>Table_Query_from_Mac10[[#This Row],[qtytoShipFuture]]-Table_Query_from_Mac10[[#This Row],[qty_to_ship]]</f>
        <v>0</v>
      </c>
      <c r="W1342" s="47">
        <f>Table_Query_from_Mac10[[#This Row],[UnitPriceFuture]]</f>
        <v>14</v>
      </c>
      <c r="X1342" s="47">
        <f>Table_Query_from_Mac10[[#This Row],[Unit Increase]]*Table_Query_from_Mac10[[#This Row],[UnitPriceFuture]]</f>
        <v>0</v>
      </c>
      <c r="Y1342" s="47">
        <f>Table_Query_from_Mac10[[#This Row],[Unit Increase]]*Table_Query_from_Mac10[[#This Row],[Future-cost]]</f>
        <v>0</v>
      </c>
      <c r="Z1342" s="47">
        <f>-(Table_Query_from_Mac10[[#This Row],[Incremental Sales]]+((Table_Query_from_Mac10[[#This Row],[Incremental Sales]]*-(SUM(Summary!$S$8:$S$9)))))*Summary!$S$18</f>
        <v>0</v>
      </c>
      <c r="AA1342" s="47">
        <f>IFERROR(Table_Query_from_Mac10[[#This Row],[Incremental Cost]]/Table_Query_from_Mac10[[#This Row],[Incremental Sales]],0)</f>
        <v>0</v>
      </c>
      <c r="AB1342" s="47">
        <f>IFERROR(Table_Query_from_Mac10[[#This Row],[TotalCostFuture]]/Table_Query_from_Mac10[[#This Row],[totalsalesFuture]],0)</f>
        <v>0.4921428571428571</v>
      </c>
      <c r="AN1342" s="30">
        <v>96</v>
      </c>
      <c r="AO1342">
        <f t="shared" si="40"/>
        <v>24</v>
      </c>
      <c r="AQ1342" s="30">
        <v>40</v>
      </c>
      <c r="AR1342">
        <f t="shared" si="41"/>
        <v>14</v>
      </c>
    </row>
    <row r="1343" spans="1:44" x14ac:dyDescent="0.25">
      <c r="A1343">
        <v>90133</v>
      </c>
      <c r="B1343">
        <v>8</v>
      </c>
      <c r="C1343" t="s">
        <v>59</v>
      </c>
      <c r="D1343" t="s">
        <v>49</v>
      </c>
      <c r="E1343">
        <v>18</v>
      </c>
      <c r="F1343">
        <v>8.1999999999999993</v>
      </c>
      <c r="G1343">
        <v>17.96</v>
      </c>
      <c r="H1343" s="1">
        <v>44841</v>
      </c>
      <c r="I1343" s="20">
        <v>0</v>
      </c>
      <c r="J1343" s="47">
        <f>Table_Query_from_Mac10[[#This Row],[unit_price]]-(Table_Query_from_Mac10[[#This Row],[unit_price]]*(Table_Query_from_Mac10[[#This Row],[discount_pct]]/100))</f>
        <v>17.96</v>
      </c>
      <c r="K1343" s="47">
        <f>Table_Query_from_Mac10[[#This Row],[unit_cost]]</f>
        <v>8.1999999999999993</v>
      </c>
      <c r="L1343" s="47">
        <f>Table_Query_from_Mac10[[#This Row],[Live-cost]]*(1+Table_Query_from_Mac10[[#This Row],[CogsIncreasebyTYPE]])</f>
        <v>8.1999999999999993</v>
      </c>
      <c r="M1343" s="47">
        <f>Table_Query_from_Mac10[[#This Row],[Live-cost]]*Table_Query_from_Mac10[[#This Row],[qty_to_ship]]</f>
        <v>147.6</v>
      </c>
      <c r="N1343" s="47">
        <f>IF(Table_Query_from_Mac10[[#This Row],[item_no]]="KDA",-Table_Query_from_Mac10[[#This Row],[unit_price]],Table_Query_from_Mac10[[#This Row],[Net Unit]]*Table_Query_from_Mac10[[#This Row],[qty_to_ship]])</f>
        <v>323.28000000000003</v>
      </c>
      <c r="O1343" s="47">
        <f>SUMIFS(Summary!C:C,Summary!H:H,Table_Query_from_Mac10[[#This Row],[Juiceoc]])</f>
        <v>0</v>
      </c>
      <c r="P1343" s="47">
        <f>SUMIFS(Summary!D:D,Summary!H:H,Table_Query_from_Mac10[[#This Row],[Juiceoc]])</f>
        <v>0</v>
      </c>
      <c r="Q1343" s="47">
        <f>SUMIFS(Summary!E:E,Summary!H:H,Table_Query_from_Mac10[[#This Row],[Juiceoc]])</f>
        <v>0</v>
      </c>
      <c r="R1343" s="47">
        <f>Table_Query_from_Mac10[[#This Row],[Net Unit]]*(1+Table_Query_from_Mac10[[#This Row],[PriceIncreasebyType]])</f>
        <v>17.96</v>
      </c>
      <c r="S1343" s="47">
        <f>Table_Query_from_Mac10[[#This Row],[UnitPriceFuture]]*Table_Query_from_Mac10[[#This Row],[qtytoShipFuture]]</f>
        <v>323.28000000000003</v>
      </c>
      <c r="T1343" s="47">
        <f>ROUND(Table_Query_from_Mac10[[#This Row],[qty_to_ship]]*(1+Table_Query_from_Mac10[[#This Row],[VolumeIncreasebyType]]),0)</f>
        <v>18</v>
      </c>
      <c r="U1343" s="47">
        <f>Table_Query_from_Mac10[[#This Row],[qtytoShipFuture]]*Table_Query_from_Mac10[[#This Row],[Future-cost]]</f>
        <v>147.6</v>
      </c>
      <c r="V1343" s="47">
        <f>Table_Query_from_Mac10[[#This Row],[qtytoShipFuture]]-Table_Query_from_Mac10[[#This Row],[qty_to_ship]]</f>
        <v>0</v>
      </c>
      <c r="W1343" s="47">
        <f>Table_Query_from_Mac10[[#This Row],[UnitPriceFuture]]</f>
        <v>17.96</v>
      </c>
      <c r="X1343" s="47">
        <f>Table_Query_from_Mac10[[#This Row],[Unit Increase]]*Table_Query_from_Mac10[[#This Row],[UnitPriceFuture]]</f>
        <v>0</v>
      </c>
      <c r="Y1343" s="47">
        <f>Table_Query_from_Mac10[[#This Row],[Unit Increase]]*Table_Query_from_Mac10[[#This Row],[Future-cost]]</f>
        <v>0</v>
      </c>
      <c r="Z1343" s="47">
        <f>-(Table_Query_from_Mac10[[#This Row],[Incremental Sales]]+((Table_Query_from_Mac10[[#This Row],[Incremental Sales]]*-(SUM(Summary!$S$8:$S$9)))))*Summary!$S$18</f>
        <v>0</v>
      </c>
      <c r="AA1343" s="47">
        <f>IFERROR(Table_Query_from_Mac10[[#This Row],[Incremental Cost]]/Table_Query_from_Mac10[[#This Row],[Incremental Sales]],0)</f>
        <v>0</v>
      </c>
      <c r="AB1343" s="47">
        <f>IFERROR(Table_Query_from_Mac10[[#This Row],[TotalCostFuture]]/Table_Query_from_Mac10[[#This Row],[totalsalesFuture]],0)</f>
        <v>0.45657015590200439</v>
      </c>
      <c r="AN1343" s="31">
        <v>72</v>
      </c>
      <c r="AO1343">
        <f t="shared" si="40"/>
        <v>18</v>
      </c>
      <c r="AQ1343" s="31">
        <v>51.31</v>
      </c>
      <c r="AR1343">
        <f t="shared" si="41"/>
        <v>17.96</v>
      </c>
    </row>
    <row r="1344" spans="1:44" x14ac:dyDescent="0.25">
      <c r="A1344">
        <v>90133</v>
      </c>
      <c r="B1344">
        <v>9</v>
      </c>
      <c r="C1344" t="s">
        <v>57</v>
      </c>
      <c r="D1344" t="s">
        <v>49</v>
      </c>
      <c r="E1344">
        <v>19</v>
      </c>
      <c r="F1344">
        <v>4.78</v>
      </c>
      <c r="G1344">
        <v>10.199999999999999</v>
      </c>
      <c r="H1344" s="1">
        <v>44841</v>
      </c>
      <c r="I1344" s="20">
        <v>0</v>
      </c>
      <c r="J1344" s="47">
        <f>Table_Query_from_Mac10[[#This Row],[unit_price]]-(Table_Query_from_Mac10[[#This Row],[unit_price]]*(Table_Query_from_Mac10[[#This Row],[discount_pct]]/100))</f>
        <v>10.199999999999999</v>
      </c>
      <c r="K1344" s="47">
        <f>Table_Query_from_Mac10[[#This Row],[unit_cost]]</f>
        <v>4.78</v>
      </c>
      <c r="L1344" s="47">
        <f>Table_Query_from_Mac10[[#This Row],[Live-cost]]*(1+Table_Query_from_Mac10[[#This Row],[CogsIncreasebyTYPE]])</f>
        <v>4.78</v>
      </c>
      <c r="M1344" s="47">
        <f>Table_Query_from_Mac10[[#This Row],[Live-cost]]*Table_Query_from_Mac10[[#This Row],[qty_to_ship]]</f>
        <v>90.820000000000007</v>
      </c>
      <c r="N1344" s="47">
        <f>IF(Table_Query_from_Mac10[[#This Row],[item_no]]="KDA",-Table_Query_from_Mac10[[#This Row],[unit_price]],Table_Query_from_Mac10[[#This Row],[Net Unit]]*Table_Query_from_Mac10[[#This Row],[qty_to_ship]])</f>
        <v>193.79999999999998</v>
      </c>
      <c r="O1344" s="47">
        <f>SUMIFS(Summary!C:C,Summary!H:H,Table_Query_from_Mac10[[#This Row],[Juiceoc]])</f>
        <v>0</v>
      </c>
      <c r="P1344" s="47">
        <f>SUMIFS(Summary!D:D,Summary!H:H,Table_Query_from_Mac10[[#This Row],[Juiceoc]])</f>
        <v>0</v>
      </c>
      <c r="Q1344" s="47">
        <f>SUMIFS(Summary!E:E,Summary!H:H,Table_Query_from_Mac10[[#This Row],[Juiceoc]])</f>
        <v>0</v>
      </c>
      <c r="R1344" s="47">
        <f>Table_Query_from_Mac10[[#This Row],[Net Unit]]*(1+Table_Query_from_Mac10[[#This Row],[PriceIncreasebyType]])</f>
        <v>10.199999999999999</v>
      </c>
      <c r="S1344" s="47">
        <f>Table_Query_from_Mac10[[#This Row],[UnitPriceFuture]]*Table_Query_from_Mac10[[#This Row],[qtytoShipFuture]]</f>
        <v>193.79999999999998</v>
      </c>
      <c r="T1344" s="47">
        <f>ROUND(Table_Query_from_Mac10[[#This Row],[qty_to_ship]]*(1+Table_Query_from_Mac10[[#This Row],[VolumeIncreasebyType]]),0)</f>
        <v>19</v>
      </c>
      <c r="U1344" s="47">
        <f>Table_Query_from_Mac10[[#This Row],[qtytoShipFuture]]*Table_Query_from_Mac10[[#This Row],[Future-cost]]</f>
        <v>90.820000000000007</v>
      </c>
      <c r="V1344" s="47">
        <f>Table_Query_from_Mac10[[#This Row],[qtytoShipFuture]]-Table_Query_from_Mac10[[#This Row],[qty_to_ship]]</f>
        <v>0</v>
      </c>
      <c r="W1344" s="47">
        <f>Table_Query_from_Mac10[[#This Row],[UnitPriceFuture]]</f>
        <v>10.199999999999999</v>
      </c>
      <c r="X1344" s="47">
        <f>Table_Query_from_Mac10[[#This Row],[Unit Increase]]*Table_Query_from_Mac10[[#This Row],[UnitPriceFuture]]</f>
        <v>0</v>
      </c>
      <c r="Y1344" s="47">
        <f>Table_Query_from_Mac10[[#This Row],[Unit Increase]]*Table_Query_from_Mac10[[#This Row],[Future-cost]]</f>
        <v>0</v>
      </c>
      <c r="Z1344" s="47">
        <f>-(Table_Query_from_Mac10[[#This Row],[Incremental Sales]]+((Table_Query_from_Mac10[[#This Row],[Incremental Sales]]*-(SUM(Summary!$S$8:$S$9)))))*Summary!$S$18</f>
        <v>0</v>
      </c>
      <c r="AA1344" s="47">
        <f>IFERROR(Table_Query_from_Mac10[[#This Row],[Incremental Cost]]/Table_Query_from_Mac10[[#This Row],[Incremental Sales]],0)</f>
        <v>0</v>
      </c>
      <c r="AB1344" s="47">
        <f>IFERROR(Table_Query_from_Mac10[[#This Row],[TotalCostFuture]]/Table_Query_from_Mac10[[#This Row],[totalsalesFuture]],0)</f>
        <v>0.46862745098039221</v>
      </c>
      <c r="AN1344" s="30">
        <v>75</v>
      </c>
      <c r="AO1344">
        <f t="shared" si="40"/>
        <v>19</v>
      </c>
      <c r="AQ1344" s="30">
        <v>29.15</v>
      </c>
      <c r="AR1344">
        <f t="shared" si="41"/>
        <v>10.199999999999999</v>
      </c>
    </row>
    <row r="1345" spans="1:44" x14ac:dyDescent="0.25">
      <c r="A1345">
        <v>90133</v>
      </c>
      <c r="B1345">
        <v>10</v>
      </c>
      <c r="C1345" t="s">
        <v>57</v>
      </c>
      <c r="D1345" t="s">
        <v>49</v>
      </c>
      <c r="E1345">
        <v>25</v>
      </c>
      <c r="F1345">
        <v>5.39</v>
      </c>
      <c r="G1345">
        <v>11.41</v>
      </c>
      <c r="H1345" s="1">
        <v>44841</v>
      </c>
      <c r="I1345" s="20">
        <v>0</v>
      </c>
      <c r="J1345" s="47">
        <f>Table_Query_from_Mac10[[#This Row],[unit_price]]-(Table_Query_from_Mac10[[#This Row],[unit_price]]*(Table_Query_from_Mac10[[#This Row],[discount_pct]]/100))</f>
        <v>11.41</v>
      </c>
      <c r="K1345" s="47">
        <f>Table_Query_from_Mac10[[#This Row],[unit_cost]]</f>
        <v>5.39</v>
      </c>
      <c r="L1345" s="47">
        <f>Table_Query_from_Mac10[[#This Row],[Live-cost]]*(1+Table_Query_from_Mac10[[#This Row],[CogsIncreasebyTYPE]])</f>
        <v>5.39</v>
      </c>
      <c r="M1345" s="47">
        <f>Table_Query_from_Mac10[[#This Row],[Live-cost]]*Table_Query_from_Mac10[[#This Row],[qty_to_ship]]</f>
        <v>134.75</v>
      </c>
      <c r="N1345" s="47">
        <f>IF(Table_Query_from_Mac10[[#This Row],[item_no]]="KDA",-Table_Query_from_Mac10[[#This Row],[unit_price]],Table_Query_from_Mac10[[#This Row],[Net Unit]]*Table_Query_from_Mac10[[#This Row],[qty_to_ship]])</f>
        <v>285.25</v>
      </c>
      <c r="O1345" s="47">
        <f>SUMIFS(Summary!C:C,Summary!H:H,Table_Query_from_Mac10[[#This Row],[Juiceoc]])</f>
        <v>0</v>
      </c>
      <c r="P1345" s="47">
        <f>SUMIFS(Summary!D:D,Summary!H:H,Table_Query_from_Mac10[[#This Row],[Juiceoc]])</f>
        <v>0</v>
      </c>
      <c r="Q1345" s="47">
        <f>SUMIFS(Summary!E:E,Summary!H:H,Table_Query_from_Mac10[[#This Row],[Juiceoc]])</f>
        <v>0</v>
      </c>
      <c r="R1345" s="47">
        <f>Table_Query_from_Mac10[[#This Row],[Net Unit]]*(1+Table_Query_from_Mac10[[#This Row],[PriceIncreasebyType]])</f>
        <v>11.41</v>
      </c>
      <c r="S1345" s="47">
        <f>Table_Query_from_Mac10[[#This Row],[UnitPriceFuture]]*Table_Query_from_Mac10[[#This Row],[qtytoShipFuture]]</f>
        <v>285.25</v>
      </c>
      <c r="T1345" s="47">
        <f>ROUND(Table_Query_from_Mac10[[#This Row],[qty_to_ship]]*(1+Table_Query_from_Mac10[[#This Row],[VolumeIncreasebyType]]),0)</f>
        <v>25</v>
      </c>
      <c r="U1345" s="47">
        <f>Table_Query_from_Mac10[[#This Row],[qtytoShipFuture]]*Table_Query_from_Mac10[[#This Row],[Future-cost]]</f>
        <v>134.75</v>
      </c>
      <c r="V1345" s="47">
        <f>Table_Query_from_Mac10[[#This Row],[qtytoShipFuture]]-Table_Query_from_Mac10[[#This Row],[qty_to_ship]]</f>
        <v>0</v>
      </c>
      <c r="W1345" s="47">
        <f>Table_Query_from_Mac10[[#This Row],[UnitPriceFuture]]</f>
        <v>11.41</v>
      </c>
      <c r="X1345" s="47">
        <f>Table_Query_from_Mac10[[#This Row],[Unit Increase]]*Table_Query_from_Mac10[[#This Row],[UnitPriceFuture]]</f>
        <v>0</v>
      </c>
      <c r="Y1345" s="47">
        <f>Table_Query_from_Mac10[[#This Row],[Unit Increase]]*Table_Query_from_Mac10[[#This Row],[Future-cost]]</f>
        <v>0</v>
      </c>
      <c r="Z1345" s="47">
        <f>-(Table_Query_from_Mac10[[#This Row],[Incremental Sales]]+((Table_Query_from_Mac10[[#This Row],[Incremental Sales]]*-(SUM(Summary!$S$8:$S$9)))))*Summary!$S$18</f>
        <v>0</v>
      </c>
      <c r="AA1345" s="47">
        <f>IFERROR(Table_Query_from_Mac10[[#This Row],[Incremental Cost]]/Table_Query_from_Mac10[[#This Row],[Incremental Sales]],0)</f>
        <v>0</v>
      </c>
      <c r="AB1345" s="47">
        <f>IFERROR(Table_Query_from_Mac10[[#This Row],[TotalCostFuture]]/Table_Query_from_Mac10[[#This Row],[totalsalesFuture]],0)</f>
        <v>0.47239263803680981</v>
      </c>
      <c r="AN1345" s="31">
        <v>100</v>
      </c>
      <c r="AO1345">
        <f t="shared" si="40"/>
        <v>25</v>
      </c>
      <c r="AQ1345" s="31">
        <v>32.6</v>
      </c>
      <c r="AR1345">
        <f t="shared" si="41"/>
        <v>11.41</v>
      </c>
    </row>
    <row r="1346" spans="1:44" x14ac:dyDescent="0.25">
      <c r="A1346">
        <v>90133</v>
      </c>
      <c r="B1346">
        <v>11</v>
      </c>
      <c r="C1346" t="s">
        <v>57</v>
      </c>
      <c r="D1346" t="s">
        <v>49</v>
      </c>
      <c r="E1346">
        <v>80</v>
      </c>
      <c r="F1346">
        <v>5.83</v>
      </c>
      <c r="G1346">
        <v>12.06</v>
      </c>
      <c r="H1346" s="1">
        <v>44841</v>
      </c>
      <c r="I1346" s="20">
        <v>0</v>
      </c>
      <c r="J1346" s="47">
        <f>Table_Query_from_Mac10[[#This Row],[unit_price]]-(Table_Query_from_Mac10[[#This Row],[unit_price]]*(Table_Query_from_Mac10[[#This Row],[discount_pct]]/100))</f>
        <v>12.06</v>
      </c>
      <c r="K1346" s="47">
        <f>Table_Query_from_Mac10[[#This Row],[unit_cost]]</f>
        <v>5.83</v>
      </c>
      <c r="L1346" s="47">
        <f>Table_Query_from_Mac10[[#This Row],[Live-cost]]*(1+Table_Query_from_Mac10[[#This Row],[CogsIncreasebyTYPE]])</f>
        <v>5.83</v>
      </c>
      <c r="M1346" s="47">
        <f>Table_Query_from_Mac10[[#This Row],[Live-cost]]*Table_Query_from_Mac10[[#This Row],[qty_to_ship]]</f>
        <v>466.4</v>
      </c>
      <c r="N1346" s="47">
        <f>IF(Table_Query_from_Mac10[[#This Row],[item_no]]="KDA",-Table_Query_from_Mac10[[#This Row],[unit_price]],Table_Query_from_Mac10[[#This Row],[Net Unit]]*Table_Query_from_Mac10[[#This Row],[qty_to_ship]])</f>
        <v>964.80000000000007</v>
      </c>
      <c r="O1346" s="47">
        <f>SUMIFS(Summary!C:C,Summary!H:H,Table_Query_from_Mac10[[#This Row],[Juiceoc]])</f>
        <v>0</v>
      </c>
      <c r="P1346" s="47">
        <f>SUMIFS(Summary!D:D,Summary!H:H,Table_Query_from_Mac10[[#This Row],[Juiceoc]])</f>
        <v>0</v>
      </c>
      <c r="Q1346" s="47">
        <f>SUMIFS(Summary!E:E,Summary!H:H,Table_Query_from_Mac10[[#This Row],[Juiceoc]])</f>
        <v>0</v>
      </c>
      <c r="R1346" s="47">
        <f>Table_Query_from_Mac10[[#This Row],[Net Unit]]*(1+Table_Query_from_Mac10[[#This Row],[PriceIncreasebyType]])</f>
        <v>12.06</v>
      </c>
      <c r="S1346" s="47">
        <f>Table_Query_from_Mac10[[#This Row],[UnitPriceFuture]]*Table_Query_from_Mac10[[#This Row],[qtytoShipFuture]]</f>
        <v>964.80000000000007</v>
      </c>
      <c r="T1346" s="47">
        <f>ROUND(Table_Query_from_Mac10[[#This Row],[qty_to_ship]]*(1+Table_Query_from_Mac10[[#This Row],[VolumeIncreasebyType]]),0)</f>
        <v>80</v>
      </c>
      <c r="U1346" s="47">
        <f>Table_Query_from_Mac10[[#This Row],[qtytoShipFuture]]*Table_Query_from_Mac10[[#This Row],[Future-cost]]</f>
        <v>466.4</v>
      </c>
      <c r="V1346" s="47">
        <f>Table_Query_from_Mac10[[#This Row],[qtytoShipFuture]]-Table_Query_from_Mac10[[#This Row],[qty_to_ship]]</f>
        <v>0</v>
      </c>
      <c r="W1346" s="47">
        <f>Table_Query_from_Mac10[[#This Row],[UnitPriceFuture]]</f>
        <v>12.06</v>
      </c>
      <c r="X1346" s="47">
        <f>Table_Query_from_Mac10[[#This Row],[Unit Increase]]*Table_Query_from_Mac10[[#This Row],[UnitPriceFuture]]</f>
        <v>0</v>
      </c>
      <c r="Y1346" s="47">
        <f>Table_Query_from_Mac10[[#This Row],[Unit Increase]]*Table_Query_from_Mac10[[#This Row],[Future-cost]]</f>
        <v>0</v>
      </c>
      <c r="Z1346" s="47">
        <f>-(Table_Query_from_Mac10[[#This Row],[Incremental Sales]]+((Table_Query_from_Mac10[[#This Row],[Incremental Sales]]*-(SUM(Summary!$S$8:$S$9)))))*Summary!$S$18</f>
        <v>0</v>
      </c>
      <c r="AA1346" s="47">
        <f>IFERROR(Table_Query_from_Mac10[[#This Row],[Incremental Cost]]/Table_Query_from_Mac10[[#This Row],[Incremental Sales]],0)</f>
        <v>0</v>
      </c>
      <c r="AB1346" s="47">
        <f>IFERROR(Table_Query_from_Mac10[[#This Row],[TotalCostFuture]]/Table_Query_from_Mac10[[#This Row],[totalsalesFuture]],0)</f>
        <v>0.48341625207296846</v>
      </c>
      <c r="AN1346" s="30">
        <v>320</v>
      </c>
      <c r="AO1346">
        <f t="shared" si="40"/>
        <v>80</v>
      </c>
      <c r="AQ1346" s="30">
        <v>34.450000000000003</v>
      </c>
      <c r="AR1346">
        <f t="shared" si="41"/>
        <v>12.06</v>
      </c>
    </row>
    <row r="1347" spans="1:44" x14ac:dyDescent="0.25">
      <c r="A1347">
        <v>90133</v>
      </c>
      <c r="B1347">
        <v>12</v>
      </c>
      <c r="C1347" t="s">
        <v>57</v>
      </c>
      <c r="D1347" t="s">
        <v>49</v>
      </c>
      <c r="E1347">
        <v>16</v>
      </c>
      <c r="F1347">
        <v>6.48</v>
      </c>
      <c r="G1347">
        <v>13.5</v>
      </c>
      <c r="H1347" s="1">
        <v>44841</v>
      </c>
      <c r="I1347" s="20">
        <v>0</v>
      </c>
      <c r="J1347" s="47">
        <f>Table_Query_from_Mac10[[#This Row],[unit_price]]-(Table_Query_from_Mac10[[#This Row],[unit_price]]*(Table_Query_from_Mac10[[#This Row],[discount_pct]]/100))</f>
        <v>13.5</v>
      </c>
      <c r="K1347" s="47">
        <f>Table_Query_from_Mac10[[#This Row],[unit_cost]]</f>
        <v>6.48</v>
      </c>
      <c r="L1347" s="47">
        <f>Table_Query_from_Mac10[[#This Row],[Live-cost]]*(1+Table_Query_from_Mac10[[#This Row],[CogsIncreasebyTYPE]])</f>
        <v>6.48</v>
      </c>
      <c r="M1347" s="47">
        <f>Table_Query_from_Mac10[[#This Row],[Live-cost]]*Table_Query_from_Mac10[[#This Row],[qty_to_ship]]</f>
        <v>103.68</v>
      </c>
      <c r="N1347" s="47">
        <f>IF(Table_Query_from_Mac10[[#This Row],[item_no]]="KDA",-Table_Query_from_Mac10[[#This Row],[unit_price]],Table_Query_from_Mac10[[#This Row],[Net Unit]]*Table_Query_from_Mac10[[#This Row],[qty_to_ship]])</f>
        <v>216</v>
      </c>
      <c r="O1347" s="47">
        <f>SUMIFS(Summary!C:C,Summary!H:H,Table_Query_from_Mac10[[#This Row],[Juiceoc]])</f>
        <v>0</v>
      </c>
      <c r="P1347" s="47">
        <f>SUMIFS(Summary!D:D,Summary!H:H,Table_Query_from_Mac10[[#This Row],[Juiceoc]])</f>
        <v>0</v>
      </c>
      <c r="Q1347" s="47">
        <f>SUMIFS(Summary!E:E,Summary!H:H,Table_Query_from_Mac10[[#This Row],[Juiceoc]])</f>
        <v>0</v>
      </c>
      <c r="R1347" s="47">
        <f>Table_Query_from_Mac10[[#This Row],[Net Unit]]*(1+Table_Query_from_Mac10[[#This Row],[PriceIncreasebyType]])</f>
        <v>13.5</v>
      </c>
      <c r="S1347" s="47">
        <f>Table_Query_from_Mac10[[#This Row],[UnitPriceFuture]]*Table_Query_from_Mac10[[#This Row],[qtytoShipFuture]]</f>
        <v>216</v>
      </c>
      <c r="T1347" s="47">
        <f>ROUND(Table_Query_from_Mac10[[#This Row],[qty_to_ship]]*(1+Table_Query_from_Mac10[[#This Row],[VolumeIncreasebyType]]),0)</f>
        <v>16</v>
      </c>
      <c r="U1347" s="47">
        <f>Table_Query_from_Mac10[[#This Row],[qtytoShipFuture]]*Table_Query_from_Mac10[[#This Row],[Future-cost]]</f>
        <v>103.68</v>
      </c>
      <c r="V1347" s="47">
        <f>Table_Query_from_Mac10[[#This Row],[qtytoShipFuture]]-Table_Query_from_Mac10[[#This Row],[qty_to_ship]]</f>
        <v>0</v>
      </c>
      <c r="W1347" s="47">
        <f>Table_Query_from_Mac10[[#This Row],[UnitPriceFuture]]</f>
        <v>13.5</v>
      </c>
      <c r="X1347" s="47">
        <f>Table_Query_from_Mac10[[#This Row],[Unit Increase]]*Table_Query_from_Mac10[[#This Row],[UnitPriceFuture]]</f>
        <v>0</v>
      </c>
      <c r="Y1347" s="47">
        <f>Table_Query_from_Mac10[[#This Row],[Unit Increase]]*Table_Query_from_Mac10[[#This Row],[Future-cost]]</f>
        <v>0</v>
      </c>
      <c r="Z1347" s="47">
        <f>-(Table_Query_from_Mac10[[#This Row],[Incremental Sales]]+((Table_Query_from_Mac10[[#This Row],[Incremental Sales]]*-(SUM(Summary!$S$8:$S$9)))))*Summary!$S$18</f>
        <v>0</v>
      </c>
      <c r="AA1347" s="47">
        <f>IFERROR(Table_Query_from_Mac10[[#This Row],[Incremental Cost]]/Table_Query_from_Mac10[[#This Row],[Incremental Sales]],0)</f>
        <v>0</v>
      </c>
      <c r="AB1347" s="47">
        <f>IFERROR(Table_Query_from_Mac10[[#This Row],[TotalCostFuture]]/Table_Query_from_Mac10[[#This Row],[totalsalesFuture]],0)</f>
        <v>0.48000000000000004</v>
      </c>
      <c r="AN1347" s="31">
        <v>64</v>
      </c>
      <c r="AO1347">
        <f t="shared" ref="AO1347:AO1410" si="42">CEILING(AN1347/4,1)</f>
        <v>16</v>
      </c>
      <c r="AQ1347" s="31">
        <v>38.57</v>
      </c>
      <c r="AR1347">
        <f t="shared" ref="AR1347:AR1410" si="43">ROUND(AQ1347/5*1.75,2)</f>
        <v>13.5</v>
      </c>
    </row>
    <row r="1348" spans="1:44" x14ac:dyDescent="0.25">
      <c r="A1348">
        <v>90133</v>
      </c>
      <c r="B1348">
        <v>13</v>
      </c>
      <c r="C1348" t="s">
        <v>57</v>
      </c>
      <c r="D1348" t="s">
        <v>49</v>
      </c>
      <c r="E1348">
        <v>32</v>
      </c>
      <c r="F1348">
        <v>7.05</v>
      </c>
      <c r="G1348">
        <v>14.73</v>
      </c>
      <c r="H1348" s="1">
        <v>44841</v>
      </c>
      <c r="I1348" s="20">
        <v>0</v>
      </c>
      <c r="J1348" s="47">
        <f>Table_Query_from_Mac10[[#This Row],[unit_price]]-(Table_Query_from_Mac10[[#This Row],[unit_price]]*(Table_Query_from_Mac10[[#This Row],[discount_pct]]/100))</f>
        <v>14.73</v>
      </c>
      <c r="K1348" s="47">
        <f>Table_Query_from_Mac10[[#This Row],[unit_cost]]</f>
        <v>7.05</v>
      </c>
      <c r="L1348" s="47">
        <f>Table_Query_from_Mac10[[#This Row],[Live-cost]]*(1+Table_Query_from_Mac10[[#This Row],[CogsIncreasebyTYPE]])</f>
        <v>7.05</v>
      </c>
      <c r="M1348" s="47">
        <f>Table_Query_from_Mac10[[#This Row],[Live-cost]]*Table_Query_from_Mac10[[#This Row],[qty_to_ship]]</f>
        <v>225.6</v>
      </c>
      <c r="N1348" s="47">
        <f>IF(Table_Query_from_Mac10[[#This Row],[item_no]]="KDA",-Table_Query_from_Mac10[[#This Row],[unit_price]],Table_Query_from_Mac10[[#This Row],[Net Unit]]*Table_Query_from_Mac10[[#This Row],[qty_to_ship]])</f>
        <v>471.36</v>
      </c>
      <c r="O1348" s="47">
        <f>SUMIFS(Summary!C:C,Summary!H:H,Table_Query_from_Mac10[[#This Row],[Juiceoc]])</f>
        <v>0</v>
      </c>
      <c r="P1348" s="47">
        <f>SUMIFS(Summary!D:D,Summary!H:H,Table_Query_from_Mac10[[#This Row],[Juiceoc]])</f>
        <v>0</v>
      </c>
      <c r="Q1348" s="47">
        <f>SUMIFS(Summary!E:E,Summary!H:H,Table_Query_from_Mac10[[#This Row],[Juiceoc]])</f>
        <v>0</v>
      </c>
      <c r="R1348" s="47">
        <f>Table_Query_from_Mac10[[#This Row],[Net Unit]]*(1+Table_Query_from_Mac10[[#This Row],[PriceIncreasebyType]])</f>
        <v>14.73</v>
      </c>
      <c r="S1348" s="47">
        <f>Table_Query_from_Mac10[[#This Row],[UnitPriceFuture]]*Table_Query_from_Mac10[[#This Row],[qtytoShipFuture]]</f>
        <v>471.36</v>
      </c>
      <c r="T1348" s="47">
        <f>ROUND(Table_Query_from_Mac10[[#This Row],[qty_to_ship]]*(1+Table_Query_from_Mac10[[#This Row],[VolumeIncreasebyType]]),0)</f>
        <v>32</v>
      </c>
      <c r="U1348" s="47">
        <f>Table_Query_from_Mac10[[#This Row],[qtytoShipFuture]]*Table_Query_from_Mac10[[#This Row],[Future-cost]]</f>
        <v>225.6</v>
      </c>
      <c r="V1348" s="47">
        <f>Table_Query_from_Mac10[[#This Row],[qtytoShipFuture]]-Table_Query_from_Mac10[[#This Row],[qty_to_ship]]</f>
        <v>0</v>
      </c>
      <c r="W1348" s="47">
        <f>Table_Query_from_Mac10[[#This Row],[UnitPriceFuture]]</f>
        <v>14.73</v>
      </c>
      <c r="X1348" s="47">
        <f>Table_Query_from_Mac10[[#This Row],[Unit Increase]]*Table_Query_from_Mac10[[#This Row],[UnitPriceFuture]]</f>
        <v>0</v>
      </c>
      <c r="Y1348" s="47">
        <f>Table_Query_from_Mac10[[#This Row],[Unit Increase]]*Table_Query_from_Mac10[[#This Row],[Future-cost]]</f>
        <v>0</v>
      </c>
      <c r="Z1348" s="47">
        <f>-(Table_Query_from_Mac10[[#This Row],[Incremental Sales]]+((Table_Query_from_Mac10[[#This Row],[Incremental Sales]]*-(SUM(Summary!$S$8:$S$9)))))*Summary!$S$18</f>
        <v>0</v>
      </c>
      <c r="AA1348" s="47">
        <f>IFERROR(Table_Query_from_Mac10[[#This Row],[Incremental Cost]]/Table_Query_from_Mac10[[#This Row],[Incremental Sales]],0)</f>
        <v>0</v>
      </c>
      <c r="AB1348" s="47">
        <f>IFERROR(Table_Query_from_Mac10[[#This Row],[TotalCostFuture]]/Table_Query_from_Mac10[[#This Row],[totalsalesFuture]],0)</f>
        <v>0.47861507128309572</v>
      </c>
      <c r="AN1348" s="30">
        <v>128</v>
      </c>
      <c r="AO1348">
        <f t="shared" si="42"/>
        <v>32</v>
      </c>
      <c r="AQ1348" s="30">
        <v>42.09</v>
      </c>
      <c r="AR1348">
        <f t="shared" si="43"/>
        <v>14.73</v>
      </c>
    </row>
    <row r="1349" spans="1:44" x14ac:dyDescent="0.25">
      <c r="A1349">
        <v>90133</v>
      </c>
      <c r="B1349">
        <v>14</v>
      </c>
      <c r="C1349" t="s">
        <v>60</v>
      </c>
      <c r="D1349" t="s">
        <v>49</v>
      </c>
      <c r="E1349">
        <v>9</v>
      </c>
      <c r="F1349">
        <v>8.98</v>
      </c>
      <c r="G1349">
        <v>25.63</v>
      </c>
      <c r="H1349" s="1">
        <v>44841</v>
      </c>
      <c r="I1349" s="20">
        <v>0</v>
      </c>
      <c r="J1349" s="47">
        <f>Table_Query_from_Mac10[[#This Row],[unit_price]]-(Table_Query_from_Mac10[[#This Row],[unit_price]]*(Table_Query_from_Mac10[[#This Row],[discount_pct]]/100))</f>
        <v>25.63</v>
      </c>
      <c r="K1349" s="47">
        <f>Table_Query_from_Mac10[[#This Row],[unit_cost]]</f>
        <v>8.98</v>
      </c>
      <c r="L1349" s="47">
        <f>Table_Query_from_Mac10[[#This Row],[Live-cost]]*(1+Table_Query_from_Mac10[[#This Row],[CogsIncreasebyTYPE]])</f>
        <v>8.98</v>
      </c>
      <c r="M1349" s="47">
        <f>Table_Query_from_Mac10[[#This Row],[Live-cost]]*Table_Query_from_Mac10[[#This Row],[qty_to_ship]]</f>
        <v>80.820000000000007</v>
      </c>
      <c r="N1349" s="47">
        <f>IF(Table_Query_from_Mac10[[#This Row],[item_no]]="KDA",-Table_Query_from_Mac10[[#This Row],[unit_price]],Table_Query_from_Mac10[[#This Row],[Net Unit]]*Table_Query_from_Mac10[[#This Row],[qty_to_ship]])</f>
        <v>230.67</v>
      </c>
      <c r="O1349" s="47">
        <f>SUMIFS(Summary!C:C,Summary!H:H,Table_Query_from_Mac10[[#This Row],[Juiceoc]])</f>
        <v>0</v>
      </c>
      <c r="P1349" s="47">
        <f>SUMIFS(Summary!D:D,Summary!H:H,Table_Query_from_Mac10[[#This Row],[Juiceoc]])</f>
        <v>0</v>
      </c>
      <c r="Q1349" s="47">
        <f>SUMIFS(Summary!E:E,Summary!H:H,Table_Query_from_Mac10[[#This Row],[Juiceoc]])</f>
        <v>0</v>
      </c>
      <c r="R1349" s="47">
        <f>Table_Query_from_Mac10[[#This Row],[Net Unit]]*(1+Table_Query_from_Mac10[[#This Row],[PriceIncreasebyType]])</f>
        <v>25.63</v>
      </c>
      <c r="S1349" s="47">
        <f>Table_Query_from_Mac10[[#This Row],[UnitPriceFuture]]*Table_Query_from_Mac10[[#This Row],[qtytoShipFuture]]</f>
        <v>230.67</v>
      </c>
      <c r="T1349" s="47">
        <f>ROUND(Table_Query_from_Mac10[[#This Row],[qty_to_ship]]*(1+Table_Query_from_Mac10[[#This Row],[VolumeIncreasebyType]]),0)</f>
        <v>9</v>
      </c>
      <c r="U1349" s="47">
        <f>Table_Query_from_Mac10[[#This Row],[qtytoShipFuture]]*Table_Query_from_Mac10[[#This Row],[Future-cost]]</f>
        <v>80.820000000000007</v>
      </c>
      <c r="V1349" s="47">
        <f>Table_Query_from_Mac10[[#This Row],[qtytoShipFuture]]-Table_Query_from_Mac10[[#This Row],[qty_to_ship]]</f>
        <v>0</v>
      </c>
      <c r="W1349" s="47">
        <f>Table_Query_from_Mac10[[#This Row],[UnitPriceFuture]]</f>
        <v>25.63</v>
      </c>
      <c r="X1349" s="47">
        <f>Table_Query_from_Mac10[[#This Row],[Unit Increase]]*Table_Query_from_Mac10[[#This Row],[UnitPriceFuture]]</f>
        <v>0</v>
      </c>
      <c r="Y1349" s="47">
        <f>Table_Query_from_Mac10[[#This Row],[Unit Increase]]*Table_Query_from_Mac10[[#This Row],[Future-cost]]</f>
        <v>0</v>
      </c>
      <c r="Z1349" s="47">
        <f>-(Table_Query_from_Mac10[[#This Row],[Incremental Sales]]+((Table_Query_from_Mac10[[#This Row],[Incremental Sales]]*-(SUM(Summary!$S$8:$S$9)))))*Summary!$S$18</f>
        <v>0</v>
      </c>
      <c r="AA1349" s="47">
        <f>IFERROR(Table_Query_from_Mac10[[#This Row],[Incremental Cost]]/Table_Query_from_Mac10[[#This Row],[Incremental Sales]],0)</f>
        <v>0</v>
      </c>
      <c r="AB1349" s="47">
        <f>IFERROR(Table_Query_from_Mac10[[#This Row],[TotalCostFuture]]/Table_Query_from_Mac10[[#This Row],[totalsalesFuture]],0)</f>
        <v>0.35037065938353495</v>
      </c>
      <c r="AN1349" s="31">
        <v>36</v>
      </c>
      <c r="AO1349">
        <f t="shared" si="42"/>
        <v>9</v>
      </c>
      <c r="AQ1349" s="31">
        <v>73.23</v>
      </c>
      <c r="AR1349">
        <f t="shared" si="43"/>
        <v>25.63</v>
      </c>
    </row>
    <row r="1350" spans="1:44" x14ac:dyDescent="0.25">
      <c r="A1350">
        <v>90134</v>
      </c>
      <c r="B1350">
        <v>1</v>
      </c>
      <c r="C1350" t="s">
        <v>86</v>
      </c>
      <c r="D1350" t="s">
        <v>79</v>
      </c>
      <c r="E1350">
        <v>20</v>
      </c>
      <c r="F1350">
        <v>5.99</v>
      </c>
      <c r="G1350">
        <v>13.05</v>
      </c>
      <c r="H1350" s="1">
        <v>44846</v>
      </c>
      <c r="I1350" s="20">
        <v>0</v>
      </c>
      <c r="J1350" s="47">
        <f>Table_Query_from_Mac10[[#This Row],[unit_price]]-(Table_Query_from_Mac10[[#This Row],[unit_price]]*(Table_Query_from_Mac10[[#This Row],[discount_pct]]/100))</f>
        <v>13.05</v>
      </c>
      <c r="K1350" s="47">
        <f>Table_Query_from_Mac10[[#This Row],[unit_cost]]</f>
        <v>5.99</v>
      </c>
      <c r="L1350" s="47">
        <f>Table_Query_from_Mac10[[#This Row],[Live-cost]]*(1+Table_Query_from_Mac10[[#This Row],[CogsIncreasebyTYPE]])</f>
        <v>5.99</v>
      </c>
      <c r="M1350" s="47">
        <f>Table_Query_from_Mac10[[#This Row],[Live-cost]]*Table_Query_from_Mac10[[#This Row],[qty_to_ship]]</f>
        <v>119.80000000000001</v>
      </c>
      <c r="N1350" s="47">
        <f>IF(Table_Query_from_Mac10[[#This Row],[item_no]]="KDA",-Table_Query_from_Mac10[[#This Row],[unit_price]],Table_Query_from_Mac10[[#This Row],[Net Unit]]*Table_Query_from_Mac10[[#This Row],[qty_to_ship]])</f>
        <v>261</v>
      </c>
      <c r="O1350" s="47">
        <f>SUMIFS(Summary!C:C,Summary!H:H,Table_Query_from_Mac10[[#This Row],[Juiceoc]])</f>
        <v>0</v>
      </c>
      <c r="P1350" s="47">
        <f>SUMIFS(Summary!D:D,Summary!H:H,Table_Query_from_Mac10[[#This Row],[Juiceoc]])</f>
        <v>0</v>
      </c>
      <c r="Q1350" s="47">
        <f>SUMIFS(Summary!E:E,Summary!H:H,Table_Query_from_Mac10[[#This Row],[Juiceoc]])</f>
        <v>0</v>
      </c>
      <c r="R1350" s="47">
        <f>Table_Query_from_Mac10[[#This Row],[Net Unit]]*(1+Table_Query_from_Mac10[[#This Row],[PriceIncreasebyType]])</f>
        <v>13.05</v>
      </c>
      <c r="S1350" s="47">
        <f>Table_Query_from_Mac10[[#This Row],[UnitPriceFuture]]*Table_Query_from_Mac10[[#This Row],[qtytoShipFuture]]</f>
        <v>261</v>
      </c>
      <c r="T1350" s="47">
        <f>ROUND(Table_Query_from_Mac10[[#This Row],[qty_to_ship]]*(1+Table_Query_from_Mac10[[#This Row],[VolumeIncreasebyType]]),0)</f>
        <v>20</v>
      </c>
      <c r="U1350" s="47">
        <f>Table_Query_from_Mac10[[#This Row],[qtytoShipFuture]]*Table_Query_from_Mac10[[#This Row],[Future-cost]]</f>
        <v>119.80000000000001</v>
      </c>
      <c r="V1350" s="47">
        <f>Table_Query_from_Mac10[[#This Row],[qtytoShipFuture]]-Table_Query_from_Mac10[[#This Row],[qty_to_ship]]</f>
        <v>0</v>
      </c>
      <c r="W1350" s="47">
        <f>Table_Query_from_Mac10[[#This Row],[UnitPriceFuture]]</f>
        <v>13.05</v>
      </c>
      <c r="X1350" s="47">
        <f>Table_Query_from_Mac10[[#This Row],[Unit Increase]]*Table_Query_from_Mac10[[#This Row],[UnitPriceFuture]]</f>
        <v>0</v>
      </c>
      <c r="Y1350" s="47">
        <f>Table_Query_from_Mac10[[#This Row],[Unit Increase]]*Table_Query_from_Mac10[[#This Row],[Future-cost]]</f>
        <v>0</v>
      </c>
      <c r="Z1350" s="47">
        <f>-(Table_Query_from_Mac10[[#This Row],[Incremental Sales]]+((Table_Query_from_Mac10[[#This Row],[Incremental Sales]]*-(SUM(Summary!$S$8:$S$9)))))*Summary!$S$18</f>
        <v>0</v>
      </c>
      <c r="AA1350" s="47">
        <f>IFERROR(Table_Query_from_Mac10[[#This Row],[Incremental Cost]]/Table_Query_from_Mac10[[#This Row],[Incremental Sales]],0)</f>
        <v>0</v>
      </c>
      <c r="AB1350" s="47">
        <f>IFERROR(Table_Query_from_Mac10[[#This Row],[TotalCostFuture]]/Table_Query_from_Mac10[[#This Row],[totalsalesFuture]],0)</f>
        <v>0.45900383141762457</v>
      </c>
      <c r="AN1350" s="30">
        <v>80</v>
      </c>
      <c r="AO1350">
        <f t="shared" si="42"/>
        <v>20</v>
      </c>
      <c r="AQ1350" s="30">
        <v>37.28</v>
      </c>
      <c r="AR1350">
        <f t="shared" si="43"/>
        <v>13.05</v>
      </c>
    </row>
    <row r="1351" spans="1:44" x14ac:dyDescent="0.25">
      <c r="A1351">
        <v>90134</v>
      </c>
      <c r="B1351">
        <v>2</v>
      </c>
      <c r="C1351" t="s">
        <v>86</v>
      </c>
      <c r="D1351" t="s">
        <v>79</v>
      </c>
      <c r="E1351">
        <v>18</v>
      </c>
      <c r="F1351">
        <v>8.59</v>
      </c>
      <c r="G1351">
        <v>19.21</v>
      </c>
      <c r="H1351" s="1">
        <v>44846</v>
      </c>
      <c r="I1351" s="20">
        <v>0</v>
      </c>
      <c r="J1351" s="47">
        <f>Table_Query_from_Mac10[[#This Row],[unit_price]]-(Table_Query_from_Mac10[[#This Row],[unit_price]]*(Table_Query_from_Mac10[[#This Row],[discount_pct]]/100))</f>
        <v>19.21</v>
      </c>
      <c r="K1351" s="47">
        <f>Table_Query_from_Mac10[[#This Row],[unit_cost]]</f>
        <v>8.59</v>
      </c>
      <c r="L1351" s="47">
        <f>Table_Query_from_Mac10[[#This Row],[Live-cost]]*(1+Table_Query_from_Mac10[[#This Row],[CogsIncreasebyTYPE]])</f>
        <v>8.59</v>
      </c>
      <c r="M1351" s="47">
        <f>Table_Query_from_Mac10[[#This Row],[Live-cost]]*Table_Query_from_Mac10[[#This Row],[qty_to_ship]]</f>
        <v>154.62</v>
      </c>
      <c r="N1351" s="47">
        <f>IF(Table_Query_from_Mac10[[#This Row],[item_no]]="KDA",-Table_Query_from_Mac10[[#This Row],[unit_price]],Table_Query_from_Mac10[[#This Row],[Net Unit]]*Table_Query_from_Mac10[[#This Row],[qty_to_ship]])</f>
        <v>345.78000000000003</v>
      </c>
      <c r="O1351" s="47">
        <f>SUMIFS(Summary!C:C,Summary!H:H,Table_Query_from_Mac10[[#This Row],[Juiceoc]])</f>
        <v>0</v>
      </c>
      <c r="P1351" s="47">
        <f>SUMIFS(Summary!D:D,Summary!H:H,Table_Query_from_Mac10[[#This Row],[Juiceoc]])</f>
        <v>0</v>
      </c>
      <c r="Q1351" s="47">
        <f>SUMIFS(Summary!E:E,Summary!H:H,Table_Query_from_Mac10[[#This Row],[Juiceoc]])</f>
        <v>0</v>
      </c>
      <c r="R1351" s="47">
        <f>Table_Query_from_Mac10[[#This Row],[Net Unit]]*(1+Table_Query_from_Mac10[[#This Row],[PriceIncreasebyType]])</f>
        <v>19.21</v>
      </c>
      <c r="S1351" s="47">
        <f>Table_Query_from_Mac10[[#This Row],[UnitPriceFuture]]*Table_Query_from_Mac10[[#This Row],[qtytoShipFuture]]</f>
        <v>345.78000000000003</v>
      </c>
      <c r="T1351" s="47">
        <f>ROUND(Table_Query_from_Mac10[[#This Row],[qty_to_ship]]*(1+Table_Query_from_Mac10[[#This Row],[VolumeIncreasebyType]]),0)</f>
        <v>18</v>
      </c>
      <c r="U1351" s="47">
        <f>Table_Query_from_Mac10[[#This Row],[qtytoShipFuture]]*Table_Query_from_Mac10[[#This Row],[Future-cost]]</f>
        <v>154.62</v>
      </c>
      <c r="V1351" s="47">
        <f>Table_Query_from_Mac10[[#This Row],[qtytoShipFuture]]-Table_Query_from_Mac10[[#This Row],[qty_to_ship]]</f>
        <v>0</v>
      </c>
      <c r="W1351" s="47">
        <f>Table_Query_from_Mac10[[#This Row],[UnitPriceFuture]]</f>
        <v>19.21</v>
      </c>
      <c r="X1351" s="47">
        <f>Table_Query_from_Mac10[[#This Row],[Unit Increase]]*Table_Query_from_Mac10[[#This Row],[UnitPriceFuture]]</f>
        <v>0</v>
      </c>
      <c r="Y1351" s="47">
        <f>Table_Query_from_Mac10[[#This Row],[Unit Increase]]*Table_Query_from_Mac10[[#This Row],[Future-cost]]</f>
        <v>0</v>
      </c>
      <c r="Z1351" s="47">
        <f>-(Table_Query_from_Mac10[[#This Row],[Incremental Sales]]+((Table_Query_from_Mac10[[#This Row],[Incremental Sales]]*-(SUM(Summary!$S$8:$S$9)))))*Summary!$S$18</f>
        <v>0</v>
      </c>
      <c r="AA1351" s="47">
        <f>IFERROR(Table_Query_from_Mac10[[#This Row],[Incremental Cost]]/Table_Query_from_Mac10[[#This Row],[Incremental Sales]],0)</f>
        <v>0</v>
      </c>
      <c r="AB1351" s="47">
        <f>IFERROR(Table_Query_from_Mac10[[#This Row],[TotalCostFuture]]/Table_Query_from_Mac10[[#This Row],[totalsalesFuture]],0)</f>
        <v>0.4471629359708485</v>
      </c>
      <c r="AN1351" s="31">
        <v>72</v>
      </c>
      <c r="AO1351">
        <f t="shared" si="42"/>
        <v>18</v>
      </c>
      <c r="AQ1351" s="31">
        <v>54.89</v>
      </c>
      <c r="AR1351">
        <f t="shared" si="43"/>
        <v>19.21</v>
      </c>
    </row>
    <row r="1352" spans="1:44" x14ac:dyDescent="0.25">
      <c r="A1352">
        <v>90134</v>
      </c>
      <c r="B1352">
        <v>3</v>
      </c>
      <c r="C1352" t="s">
        <v>86</v>
      </c>
      <c r="D1352" t="s">
        <v>79</v>
      </c>
      <c r="E1352">
        <v>25</v>
      </c>
      <c r="F1352">
        <v>4.5199999999999996</v>
      </c>
      <c r="G1352">
        <v>8.93</v>
      </c>
      <c r="H1352" s="1">
        <v>44846</v>
      </c>
      <c r="I1352" s="20">
        <v>0</v>
      </c>
      <c r="J1352" s="47">
        <f>Table_Query_from_Mac10[[#This Row],[unit_price]]-(Table_Query_from_Mac10[[#This Row],[unit_price]]*(Table_Query_from_Mac10[[#This Row],[discount_pct]]/100))</f>
        <v>8.93</v>
      </c>
      <c r="K1352" s="47">
        <f>Table_Query_from_Mac10[[#This Row],[unit_cost]]</f>
        <v>4.5199999999999996</v>
      </c>
      <c r="L1352" s="47">
        <f>Table_Query_from_Mac10[[#This Row],[Live-cost]]*(1+Table_Query_from_Mac10[[#This Row],[CogsIncreasebyTYPE]])</f>
        <v>4.5199999999999996</v>
      </c>
      <c r="M1352" s="47">
        <f>Table_Query_from_Mac10[[#This Row],[Live-cost]]*Table_Query_from_Mac10[[#This Row],[qty_to_ship]]</f>
        <v>112.99999999999999</v>
      </c>
      <c r="N1352" s="47">
        <f>IF(Table_Query_from_Mac10[[#This Row],[item_no]]="KDA",-Table_Query_from_Mac10[[#This Row],[unit_price]],Table_Query_from_Mac10[[#This Row],[Net Unit]]*Table_Query_from_Mac10[[#This Row],[qty_to_ship]])</f>
        <v>223.25</v>
      </c>
      <c r="O1352" s="47">
        <f>SUMIFS(Summary!C:C,Summary!H:H,Table_Query_from_Mac10[[#This Row],[Juiceoc]])</f>
        <v>0</v>
      </c>
      <c r="P1352" s="47">
        <f>SUMIFS(Summary!D:D,Summary!H:H,Table_Query_from_Mac10[[#This Row],[Juiceoc]])</f>
        <v>0</v>
      </c>
      <c r="Q1352" s="47">
        <f>SUMIFS(Summary!E:E,Summary!H:H,Table_Query_from_Mac10[[#This Row],[Juiceoc]])</f>
        <v>0</v>
      </c>
      <c r="R1352" s="47">
        <f>Table_Query_from_Mac10[[#This Row],[Net Unit]]*(1+Table_Query_from_Mac10[[#This Row],[PriceIncreasebyType]])</f>
        <v>8.93</v>
      </c>
      <c r="S1352" s="47">
        <f>Table_Query_from_Mac10[[#This Row],[UnitPriceFuture]]*Table_Query_from_Mac10[[#This Row],[qtytoShipFuture]]</f>
        <v>223.25</v>
      </c>
      <c r="T1352" s="47">
        <f>ROUND(Table_Query_from_Mac10[[#This Row],[qty_to_ship]]*(1+Table_Query_from_Mac10[[#This Row],[VolumeIncreasebyType]]),0)</f>
        <v>25</v>
      </c>
      <c r="U1352" s="47">
        <f>Table_Query_from_Mac10[[#This Row],[qtytoShipFuture]]*Table_Query_from_Mac10[[#This Row],[Future-cost]]</f>
        <v>112.99999999999999</v>
      </c>
      <c r="V1352" s="47">
        <f>Table_Query_from_Mac10[[#This Row],[qtytoShipFuture]]-Table_Query_from_Mac10[[#This Row],[qty_to_ship]]</f>
        <v>0</v>
      </c>
      <c r="W1352" s="47">
        <f>Table_Query_from_Mac10[[#This Row],[UnitPriceFuture]]</f>
        <v>8.93</v>
      </c>
      <c r="X1352" s="47">
        <f>Table_Query_from_Mac10[[#This Row],[Unit Increase]]*Table_Query_from_Mac10[[#This Row],[UnitPriceFuture]]</f>
        <v>0</v>
      </c>
      <c r="Y1352" s="47">
        <f>Table_Query_from_Mac10[[#This Row],[Unit Increase]]*Table_Query_from_Mac10[[#This Row],[Future-cost]]</f>
        <v>0</v>
      </c>
      <c r="Z1352" s="47">
        <f>-(Table_Query_from_Mac10[[#This Row],[Incremental Sales]]+((Table_Query_from_Mac10[[#This Row],[Incremental Sales]]*-(SUM(Summary!$S$8:$S$9)))))*Summary!$S$18</f>
        <v>0</v>
      </c>
      <c r="AA1352" s="47">
        <f>IFERROR(Table_Query_from_Mac10[[#This Row],[Incremental Cost]]/Table_Query_from_Mac10[[#This Row],[Incremental Sales]],0)</f>
        <v>0</v>
      </c>
      <c r="AB1352" s="47">
        <f>IFERROR(Table_Query_from_Mac10[[#This Row],[TotalCostFuture]]/Table_Query_from_Mac10[[#This Row],[totalsalesFuture]],0)</f>
        <v>0.50615901455767076</v>
      </c>
      <c r="AN1352" s="30">
        <v>100</v>
      </c>
      <c r="AO1352">
        <f t="shared" si="42"/>
        <v>25</v>
      </c>
      <c r="AQ1352" s="30">
        <v>25.51</v>
      </c>
      <c r="AR1352">
        <f t="shared" si="43"/>
        <v>8.93</v>
      </c>
    </row>
    <row r="1353" spans="1:44" x14ac:dyDescent="0.25">
      <c r="A1353">
        <v>90134</v>
      </c>
      <c r="B1353">
        <v>4</v>
      </c>
      <c r="C1353" t="s">
        <v>86</v>
      </c>
      <c r="D1353" t="s">
        <v>79</v>
      </c>
      <c r="E1353">
        <v>54</v>
      </c>
      <c r="F1353">
        <v>3.9</v>
      </c>
      <c r="G1353">
        <v>7.68</v>
      </c>
      <c r="H1353" s="1">
        <v>44846</v>
      </c>
      <c r="I1353" s="20">
        <v>0</v>
      </c>
      <c r="J1353" s="47">
        <f>Table_Query_from_Mac10[[#This Row],[unit_price]]-(Table_Query_from_Mac10[[#This Row],[unit_price]]*(Table_Query_from_Mac10[[#This Row],[discount_pct]]/100))</f>
        <v>7.68</v>
      </c>
      <c r="K1353" s="47">
        <f>Table_Query_from_Mac10[[#This Row],[unit_cost]]</f>
        <v>3.9</v>
      </c>
      <c r="L1353" s="47">
        <f>Table_Query_from_Mac10[[#This Row],[Live-cost]]*(1+Table_Query_from_Mac10[[#This Row],[CogsIncreasebyTYPE]])</f>
        <v>3.9</v>
      </c>
      <c r="M1353" s="47">
        <f>Table_Query_from_Mac10[[#This Row],[Live-cost]]*Table_Query_from_Mac10[[#This Row],[qty_to_ship]]</f>
        <v>210.6</v>
      </c>
      <c r="N1353" s="47">
        <f>IF(Table_Query_from_Mac10[[#This Row],[item_no]]="KDA",-Table_Query_from_Mac10[[#This Row],[unit_price]],Table_Query_from_Mac10[[#This Row],[Net Unit]]*Table_Query_from_Mac10[[#This Row],[qty_to_ship]])</f>
        <v>414.71999999999997</v>
      </c>
      <c r="O1353" s="47">
        <f>SUMIFS(Summary!C:C,Summary!H:H,Table_Query_from_Mac10[[#This Row],[Juiceoc]])</f>
        <v>0</v>
      </c>
      <c r="P1353" s="47">
        <f>SUMIFS(Summary!D:D,Summary!H:H,Table_Query_from_Mac10[[#This Row],[Juiceoc]])</f>
        <v>0</v>
      </c>
      <c r="Q1353" s="47">
        <f>SUMIFS(Summary!E:E,Summary!H:H,Table_Query_from_Mac10[[#This Row],[Juiceoc]])</f>
        <v>0</v>
      </c>
      <c r="R1353" s="47">
        <f>Table_Query_from_Mac10[[#This Row],[Net Unit]]*(1+Table_Query_from_Mac10[[#This Row],[PriceIncreasebyType]])</f>
        <v>7.68</v>
      </c>
      <c r="S1353" s="47">
        <f>Table_Query_from_Mac10[[#This Row],[UnitPriceFuture]]*Table_Query_from_Mac10[[#This Row],[qtytoShipFuture]]</f>
        <v>414.71999999999997</v>
      </c>
      <c r="T1353" s="47">
        <f>ROUND(Table_Query_from_Mac10[[#This Row],[qty_to_ship]]*(1+Table_Query_from_Mac10[[#This Row],[VolumeIncreasebyType]]),0)</f>
        <v>54</v>
      </c>
      <c r="U1353" s="47">
        <f>Table_Query_from_Mac10[[#This Row],[qtytoShipFuture]]*Table_Query_from_Mac10[[#This Row],[Future-cost]]</f>
        <v>210.6</v>
      </c>
      <c r="V1353" s="47">
        <f>Table_Query_from_Mac10[[#This Row],[qtytoShipFuture]]-Table_Query_from_Mac10[[#This Row],[qty_to_ship]]</f>
        <v>0</v>
      </c>
      <c r="W1353" s="47">
        <f>Table_Query_from_Mac10[[#This Row],[UnitPriceFuture]]</f>
        <v>7.68</v>
      </c>
      <c r="X1353" s="47">
        <f>Table_Query_from_Mac10[[#This Row],[Unit Increase]]*Table_Query_from_Mac10[[#This Row],[UnitPriceFuture]]</f>
        <v>0</v>
      </c>
      <c r="Y1353" s="47">
        <f>Table_Query_from_Mac10[[#This Row],[Unit Increase]]*Table_Query_from_Mac10[[#This Row],[Future-cost]]</f>
        <v>0</v>
      </c>
      <c r="Z1353" s="47">
        <f>-(Table_Query_from_Mac10[[#This Row],[Incremental Sales]]+((Table_Query_from_Mac10[[#This Row],[Incremental Sales]]*-(SUM(Summary!$S$8:$S$9)))))*Summary!$S$18</f>
        <v>0</v>
      </c>
      <c r="AA1353" s="47">
        <f>IFERROR(Table_Query_from_Mac10[[#This Row],[Incremental Cost]]/Table_Query_from_Mac10[[#This Row],[Incremental Sales]],0)</f>
        <v>0</v>
      </c>
      <c r="AB1353" s="47">
        <f>IFERROR(Table_Query_from_Mac10[[#This Row],[TotalCostFuture]]/Table_Query_from_Mac10[[#This Row],[totalsalesFuture]],0)</f>
        <v>0.5078125</v>
      </c>
      <c r="AN1353" s="31">
        <v>216</v>
      </c>
      <c r="AO1353">
        <f t="shared" si="42"/>
        <v>54</v>
      </c>
      <c r="AQ1353" s="31">
        <v>21.93</v>
      </c>
      <c r="AR1353">
        <f t="shared" si="43"/>
        <v>7.68</v>
      </c>
    </row>
    <row r="1354" spans="1:44" x14ac:dyDescent="0.25">
      <c r="A1354">
        <v>90134</v>
      </c>
      <c r="B1354">
        <v>5</v>
      </c>
      <c r="C1354" t="s">
        <v>86</v>
      </c>
      <c r="D1354" t="s">
        <v>79</v>
      </c>
      <c r="E1354">
        <v>19</v>
      </c>
      <c r="F1354">
        <v>4.4000000000000004</v>
      </c>
      <c r="G1354">
        <v>8.9</v>
      </c>
      <c r="H1354" s="1">
        <v>44846</v>
      </c>
      <c r="I1354" s="20">
        <v>0</v>
      </c>
      <c r="J1354" s="47">
        <f>Table_Query_from_Mac10[[#This Row],[unit_price]]-(Table_Query_from_Mac10[[#This Row],[unit_price]]*(Table_Query_from_Mac10[[#This Row],[discount_pct]]/100))</f>
        <v>8.9</v>
      </c>
      <c r="K1354" s="47">
        <f>Table_Query_from_Mac10[[#This Row],[unit_cost]]</f>
        <v>4.4000000000000004</v>
      </c>
      <c r="L1354" s="47">
        <f>Table_Query_from_Mac10[[#This Row],[Live-cost]]*(1+Table_Query_from_Mac10[[#This Row],[CogsIncreasebyTYPE]])</f>
        <v>4.4000000000000004</v>
      </c>
      <c r="M1354" s="47">
        <f>Table_Query_from_Mac10[[#This Row],[Live-cost]]*Table_Query_from_Mac10[[#This Row],[qty_to_ship]]</f>
        <v>83.600000000000009</v>
      </c>
      <c r="N1354" s="47">
        <f>IF(Table_Query_from_Mac10[[#This Row],[item_no]]="KDA",-Table_Query_from_Mac10[[#This Row],[unit_price]],Table_Query_from_Mac10[[#This Row],[Net Unit]]*Table_Query_from_Mac10[[#This Row],[qty_to_ship]])</f>
        <v>169.1</v>
      </c>
      <c r="O1354" s="47">
        <f>SUMIFS(Summary!C:C,Summary!H:H,Table_Query_from_Mac10[[#This Row],[Juiceoc]])</f>
        <v>0</v>
      </c>
      <c r="P1354" s="47">
        <f>SUMIFS(Summary!D:D,Summary!H:H,Table_Query_from_Mac10[[#This Row],[Juiceoc]])</f>
        <v>0</v>
      </c>
      <c r="Q1354" s="47">
        <f>SUMIFS(Summary!E:E,Summary!H:H,Table_Query_from_Mac10[[#This Row],[Juiceoc]])</f>
        <v>0</v>
      </c>
      <c r="R1354" s="47">
        <f>Table_Query_from_Mac10[[#This Row],[Net Unit]]*(1+Table_Query_from_Mac10[[#This Row],[PriceIncreasebyType]])</f>
        <v>8.9</v>
      </c>
      <c r="S1354" s="47">
        <f>Table_Query_from_Mac10[[#This Row],[UnitPriceFuture]]*Table_Query_from_Mac10[[#This Row],[qtytoShipFuture]]</f>
        <v>169.1</v>
      </c>
      <c r="T1354" s="47">
        <f>ROUND(Table_Query_from_Mac10[[#This Row],[qty_to_ship]]*(1+Table_Query_from_Mac10[[#This Row],[VolumeIncreasebyType]]),0)</f>
        <v>19</v>
      </c>
      <c r="U1354" s="47">
        <f>Table_Query_from_Mac10[[#This Row],[qtytoShipFuture]]*Table_Query_from_Mac10[[#This Row],[Future-cost]]</f>
        <v>83.600000000000009</v>
      </c>
      <c r="V1354" s="47">
        <f>Table_Query_from_Mac10[[#This Row],[qtytoShipFuture]]-Table_Query_from_Mac10[[#This Row],[qty_to_ship]]</f>
        <v>0</v>
      </c>
      <c r="W1354" s="47">
        <f>Table_Query_from_Mac10[[#This Row],[UnitPriceFuture]]</f>
        <v>8.9</v>
      </c>
      <c r="X1354" s="47">
        <f>Table_Query_from_Mac10[[#This Row],[Unit Increase]]*Table_Query_from_Mac10[[#This Row],[UnitPriceFuture]]</f>
        <v>0</v>
      </c>
      <c r="Y1354" s="47">
        <f>Table_Query_from_Mac10[[#This Row],[Unit Increase]]*Table_Query_from_Mac10[[#This Row],[Future-cost]]</f>
        <v>0</v>
      </c>
      <c r="Z1354" s="47">
        <f>-(Table_Query_from_Mac10[[#This Row],[Incremental Sales]]+((Table_Query_from_Mac10[[#This Row],[Incremental Sales]]*-(SUM(Summary!$S$8:$S$9)))))*Summary!$S$18</f>
        <v>0</v>
      </c>
      <c r="AA1354" s="47">
        <f>IFERROR(Table_Query_from_Mac10[[#This Row],[Incremental Cost]]/Table_Query_from_Mac10[[#This Row],[Incremental Sales]],0)</f>
        <v>0</v>
      </c>
      <c r="AB1354" s="47">
        <f>IFERROR(Table_Query_from_Mac10[[#This Row],[TotalCostFuture]]/Table_Query_from_Mac10[[#This Row],[totalsalesFuture]],0)</f>
        <v>0.49438202247191015</v>
      </c>
      <c r="AN1354" s="30">
        <v>75</v>
      </c>
      <c r="AO1354">
        <f t="shared" si="42"/>
        <v>19</v>
      </c>
      <c r="AQ1354" s="30">
        <v>25.44</v>
      </c>
      <c r="AR1354">
        <f t="shared" si="43"/>
        <v>8.9</v>
      </c>
    </row>
    <row r="1355" spans="1:44" x14ac:dyDescent="0.25">
      <c r="A1355">
        <v>90134</v>
      </c>
      <c r="B1355">
        <v>6</v>
      </c>
      <c r="C1355" t="s">
        <v>86</v>
      </c>
      <c r="D1355" t="s">
        <v>79</v>
      </c>
      <c r="E1355">
        <v>38</v>
      </c>
      <c r="F1355">
        <v>4.8499999999999996</v>
      </c>
      <c r="G1355">
        <v>10.07</v>
      </c>
      <c r="H1355" s="1">
        <v>44846</v>
      </c>
      <c r="I1355" s="20">
        <v>0</v>
      </c>
      <c r="J1355" s="47">
        <f>Table_Query_from_Mac10[[#This Row],[unit_price]]-(Table_Query_from_Mac10[[#This Row],[unit_price]]*(Table_Query_from_Mac10[[#This Row],[discount_pct]]/100))</f>
        <v>10.07</v>
      </c>
      <c r="K1355" s="47">
        <f>Table_Query_from_Mac10[[#This Row],[unit_cost]]</f>
        <v>4.8499999999999996</v>
      </c>
      <c r="L1355" s="47">
        <f>Table_Query_from_Mac10[[#This Row],[Live-cost]]*(1+Table_Query_from_Mac10[[#This Row],[CogsIncreasebyTYPE]])</f>
        <v>4.8499999999999996</v>
      </c>
      <c r="M1355" s="47">
        <f>Table_Query_from_Mac10[[#This Row],[Live-cost]]*Table_Query_from_Mac10[[#This Row],[qty_to_ship]]</f>
        <v>184.29999999999998</v>
      </c>
      <c r="N1355" s="47">
        <f>IF(Table_Query_from_Mac10[[#This Row],[item_no]]="KDA",-Table_Query_from_Mac10[[#This Row],[unit_price]],Table_Query_from_Mac10[[#This Row],[Net Unit]]*Table_Query_from_Mac10[[#This Row],[qty_to_ship]])</f>
        <v>382.66</v>
      </c>
      <c r="O1355" s="47">
        <f>SUMIFS(Summary!C:C,Summary!H:H,Table_Query_from_Mac10[[#This Row],[Juiceoc]])</f>
        <v>0</v>
      </c>
      <c r="P1355" s="47">
        <f>SUMIFS(Summary!D:D,Summary!H:H,Table_Query_from_Mac10[[#This Row],[Juiceoc]])</f>
        <v>0</v>
      </c>
      <c r="Q1355" s="47">
        <f>SUMIFS(Summary!E:E,Summary!H:H,Table_Query_from_Mac10[[#This Row],[Juiceoc]])</f>
        <v>0</v>
      </c>
      <c r="R1355" s="47">
        <f>Table_Query_from_Mac10[[#This Row],[Net Unit]]*(1+Table_Query_from_Mac10[[#This Row],[PriceIncreasebyType]])</f>
        <v>10.07</v>
      </c>
      <c r="S1355" s="47">
        <f>Table_Query_from_Mac10[[#This Row],[UnitPriceFuture]]*Table_Query_from_Mac10[[#This Row],[qtytoShipFuture]]</f>
        <v>382.66</v>
      </c>
      <c r="T1355" s="47">
        <f>ROUND(Table_Query_from_Mac10[[#This Row],[qty_to_ship]]*(1+Table_Query_from_Mac10[[#This Row],[VolumeIncreasebyType]]),0)</f>
        <v>38</v>
      </c>
      <c r="U1355" s="47">
        <f>Table_Query_from_Mac10[[#This Row],[qtytoShipFuture]]*Table_Query_from_Mac10[[#This Row],[Future-cost]]</f>
        <v>184.29999999999998</v>
      </c>
      <c r="V1355" s="47">
        <f>Table_Query_from_Mac10[[#This Row],[qtytoShipFuture]]-Table_Query_from_Mac10[[#This Row],[qty_to_ship]]</f>
        <v>0</v>
      </c>
      <c r="W1355" s="47">
        <f>Table_Query_from_Mac10[[#This Row],[UnitPriceFuture]]</f>
        <v>10.07</v>
      </c>
      <c r="X1355" s="47">
        <f>Table_Query_from_Mac10[[#This Row],[Unit Increase]]*Table_Query_from_Mac10[[#This Row],[UnitPriceFuture]]</f>
        <v>0</v>
      </c>
      <c r="Y1355" s="47">
        <f>Table_Query_from_Mac10[[#This Row],[Unit Increase]]*Table_Query_from_Mac10[[#This Row],[Future-cost]]</f>
        <v>0</v>
      </c>
      <c r="Z1355" s="47">
        <f>-(Table_Query_from_Mac10[[#This Row],[Incremental Sales]]+((Table_Query_from_Mac10[[#This Row],[Incremental Sales]]*-(SUM(Summary!$S$8:$S$9)))))*Summary!$S$18</f>
        <v>0</v>
      </c>
      <c r="AA1355" s="47">
        <f>IFERROR(Table_Query_from_Mac10[[#This Row],[Incremental Cost]]/Table_Query_from_Mac10[[#This Row],[Incremental Sales]],0)</f>
        <v>0</v>
      </c>
      <c r="AB1355" s="47">
        <f>IFERROR(Table_Query_from_Mac10[[#This Row],[TotalCostFuture]]/Table_Query_from_Mac10[[#This Row],[totalsalesFuture]],0)</f>
        <v>0.48162859980139017</v>
      </c>
      <c r="AN1355" s="31">
        <v>150</v>
      </c>
      <c r="AO1355">
        <f t="shared" si="42"/>
        <v>38</v>
      </c>
      <c r="AQ1355" s="31">
        <v>28.77</v>
      </c>
      <c r="AR1355">
        <f t="shared" si="43"/>
        <v>10.07</v>
      </c>
    </row>
    <row r="1356" spans="1:44" x14ac:dyDescent="0.25">
      <c r="A1356">
        <v>90134</v>
      </c>
      <c r="B1356">
        <v>8</v>
      </c>
      <c r="C1356" t="s">
        <v>86</v>
      </c>
      <c r="D1356" t="s">
        <v>79</v>
      </c>
      <c r="E1356">
        <v>12</v>
      </c>
      <c r="F1356">
        <v>5.83</v>
      </c>
      <c r="G1356">
        <v>11.95</v>
      </c>
      <c r="H1356" s="1">
        <v>44846</v>
      </c>
      <c r="I1356" s="20">
        <v>0</v>
      </c>
      <c r="J1356" s="47">
        <f>Table_Query_from_Mac10[[#This Row],[unit_price]]-(Table_Query_from_Mac10[[#This Row],[unit_price]]*(Table_Query_from_Mac10[[#This Row],[discount_pct]]/100))</f>
        <v>11.95</v>
      </c>
      <c r="K1356" s="47">
        <f>Table_Query_from_Mac10[[#This Row],[unit_cost]]</f>
        <v>5.83</v>
      </c>
      <c r="L1356" s="47">
        <f>Table_Query_from_Mac10[[#This Row],[Live-cost]]*(1+Table_Query_from_Mac10[[#This Row],[CogsIncreasebyTYPE]])</f>
        <v>5.83</v>
      </c>
      <c r="M1356" s="47">
        <f>Table_Query_from_Mac10[[#This Row],[Live-cost]]*Table_Query_from_Mac10[[#This Row],[qty_to_ship]]</f>
        <v>69.960000000000008</v>
      </c>
      <c r="N1356" s="47">
        <f>IF(Table_Query_from_Mac10[[#This Row],[item_no]]="KDA",-Table_Query_from_Mac10[[#This Row],[unit_price]],Table_Query_from_Mac10[[#This Row],[Net Unit]]*Table_Query_from_Mac10[[#This Row],[qty_to_ship]])</f>
        <v>143.39999999999998</v>
      </c>
      <c r="O1356" s="47">
        <f>SUMIFS(Summary!C:C,Summary!H:H,Table_Query_from_Mac10[[#This Row],[Juiceoc]])</f>
        <v>0</v>
      </c>
      <c r="P1356" s="47">
        <f>SUMIFS(Summary!D:D,Summary!H:H,Table_Query_from_Mac10[[#This Row],[Juiceoc]])</f>
        <v>0</v>
      </c>
      <c r="Q1356" s="47">
        <f>SUMIFS(Summary!E:E,Summary!H:H,Table_Query_from_Mac10[[#This Row],[Juiceoc]])</f>
        <v>0</v>
      </c>
      <c r="R1356" s="47">
        <f>Table_Query_from_Mac10[[#This Row],[Net Unit]]*(1+Table_Query_from_Mac10[[#This Row],[PriceIncreasebyType]])</f>
        <v>11.95</v>
      </c>
      <c r="S1356" s="47">
        <f>Table_Query_from_Mac10[[#This Row],[UnitPriceFuture]]*Table_Query_from_Mac10[[#This Row],[qtytoShipFuture]]</f>
        <v>143.39999999999998</v>
      </c>
      <c r="T1356" s="47">
        <f>ROUND(Table_Query_from_Mac10[[#This Row],[qty_to_ship]]*(1+Table_Query_from_Mac10[[#This Row],[VolumeIncreasebyType]]),0)</f>
        <v>12</v>
      </c>
      <c r="U1356" s="47">
        <f>Table_Query_from_Mac10[[#This Row],[qtytoShipFuture]]*Table_Query_from_Mac10[[#This Row],[Future-cost]]</f>
        <v>69.960000000000008</v>
      </c>
      <c r="V1356" s="47">
        <f>Table_Query_from_Mac10[[#This Row],[qtytoShipFuture]]-Table_Query_from_Mac10[[#This Row],[qty_to_ship]]</f>
        <v>0</v>
      </c>
      <c r="W1356" s="47">
        <f>Table_Query_from_Mac10[[#This Row],[UnitPriceFuture]]</f>
        <v>11.95</v>
      </c>
      <c r="X1356" s="47">
        <f>Table_Query_from_Mac10[[#This Row],[Unit Increase]]*Table_Query_from_Mac10[[#This Row],[UnitPriceFuture]]</f>
        <v>0</v>
      </c>
      <c r="Y1356" s="47">
        <f>Table_Query_from_Mac10[[#This Row],[Unit Increase]]*Table_Query_from_Mac10[[#This Row],[Future-cost]]</f>
        <v>0</v>
      </c>
      <c r="Z1356" s="47">
        <f>-(Table_Query_from_Mac10[[#This Row],[Incremental Sales]]+((Table_Query_from_Mac10[[#This Row],[Incremental Sales]]*-(SUM(Summary!$S$8:$S$9)))))*Summary!$S$18</f>
        <v>0</v>
      </c>
      <c r="AA1356" s="47">
        <f>IFERROR(Table_Query_from_Mac10[[#This Row],[Incremental Cost]]/Table_Query_from_Mac10[[#This Row],[Incremental Sales]],0)</f>
        <v>0</v>
      </c>
      <c r="AB1356" s="47">
        <f>IFERROR(Table_Query_from_Mac10[[#This Row],[TotalCostFuture]]/Table_Query_from_Mac10[[#This Row],[totalsalesFuture]],0)</f>
        <v>0.48786610878661102</v>
      </c>
      <c r="AN1356" s="30">
        <v>48</v>
      </c>
      <c r="AO1356">
        <f t="shared" si="42"/>
        <v>12</v>
      </c>
      <c r="AQ1356" s="30">
        <v>34.14</v>
      </c>
      <c r="AR1356">
        <f t="shared" si="43"/>
        <v>11.95</v>
      </c>
    </row>
    <row r="1357" spans="1:44" x14ac:dyDescent="0.25">
      <c r="A1357">
        <v>90134</v>
      </c>
      <c r="B1357">
        <v>9</v>
      </c>
      <c r="C1357" t="s">
        <v>86</v>
      </c>
      <c r="D1357" t="s">
        <v>79</v>
      </c>
      <c r="E1357">
        <v>18</v>
      </c>
      <c r="F1357">
        <v>7.11</v>
      </c>
      <c r="G1357">
        <v>15.03</v>
      </c>
      <c r="H1357" s="1">
        <v>44846</v>
      </c>
      <c r="I1357" s="20">
        <v>0</v>
      </c>
      <c r="J1357" s="47">
        <f>Table_Query_from_Mac10[[#This Row],[unit_price]]-(Table_Query_from_Mac10[[#This Row],[unit_price]]*(Table_Query_from_Mac10[[#This Row],[discount_pct]]/100))</f>
        <v>15.03</v>
      </c>
      <c r="K1357" s="47">
        <f>Table_Query_from_Mac10[[#This Row],[unit_cost]]</f>
        <v>7.11</v>
      </c>
      <c r="L1357" s="47">
        <f>Table_Query_from_Mac10[[#This Row],[Live-cost]]*(1+Table_Query_from_Mac10[[#This Row],[CogsIncreasebyTYPE]])</f>
        <v>7.11</v>
      </c>
      <c r="M1357" s="47">
        <f>Table_Query_from_Mac10[[#This Row],[Live-cost]]*Table_Query_from_Mac10[[#This Row],[qty_to_ship]]</f>
        <v>127.98</v>
      </c>
      <c r="N1357" s="47">
        <f>IF(Table_Query_from_Mac10[[#This Row],[item_no]]="KDA",-Table_Query_from_Mac10[[#This Row],[unit_price]],Table_Query_from_Mac10[[#This Row],[Net Unit]]*Table_Query_from_Mac10[[#This Row],[qty_to_ship]])</f>
        <v>270.53999999999996</v>
      </c>
      <c r="O1357" s="47">
        <f>SUMIFS(Summary!C:C,Summary!H:H,Table_Query_from_Mac10[[#This Row],[Juiceoc]])</f>
        <v>0</v>
      </c>
      <c r="P1357" s="47">
        <f>SUMIFS(Summary!D:D,Summary!H:H,Table_Query_from_Mac10[[#This Row],[Juiceoc]])</f>
        <v>0</v>
      </c>
      <c r="Q1357" s="47">
        <f>SUMIFS(Summary!E:E,Summary!H:H,Table_Query_from_Mac10[[#This Row],[Juiceoc]])</f>
        <v>0</v>
      </c>
      <c r="R1357" s="47">
        <f>Table_Query_from_Mac10[[#This Row],[Net Unit]]*(1+Table_Query_from_Mac10[[#This Row],[PriceIncreasebyType]])</f>
        <v>15.03</v>
      </c>
      <c r="S1357" s="47">
        <f>Table_Query_from_Mac10[[#This Row],[UnitPriceFuture]]*Table_Query_from_Mac10[[#This Row],[qtytoShipFuture]]</f>
        <v>270.53999999999996</v>
      </c>
      <c r="T1357" s="47">
        <f>ROUND(Table_Query_from_Mac10[[#This Row],[qty_to_ship]]*(1+Table_Query_from_Mac10[[#This Row],[VolumeIncreasebyType]]),0)</f>
        <v>18</v>
      </c>
      <c r="U1357" s="47">
        <f>Table_Query_from_Mac10[[#This Row],[qtytoShipFuture]]*Table_Query_from_Mac10[[#This Row],[Future-cost]]</f>
        <v>127.98</v>
      </c>
      <c r="V1357" s="47">
        <f>Table_Query_from_Mac10[[#This Row],[qtytoShipFuture]]-Table_Query_from_Mac10[[#This Row],[qty_to_ship]]</f>
        <v>0</v>
      </c>
      <c r="W1357" s="47">
        <f>Table_Query_from_Mac10[[#This Row],[UnitPriceFuture]]</f>
        <v>15.03</v>
      </c>
      <c r="X1357" s="47">
        <f>Table_Query_from_Mac10[[#This Row],[Unit Increase]]*Table_Query_from_Mac10[[#This Row],[UnitPriceFuture]]</f>
        <v>0</v>
      </c>
      <c r="Y1357" s="47">
        <f>Table_Query_from_Mac10[[#This Row],[Unit Increase]]*Table_Query_from_Mac10[[#This Row],[Future-cost]]</f>
        <v>0</v>
      </c>
      <c r="Z1357" s="47">
        <f>-(Table_Query_from_Mac10[[#This Row],[Incremental Sales]]+((Table_Query_from_Mac10[[#This Row],[Incremental Sales]]*-(SUM(Summary!$S$8:$S$9)))))*Summary!$S$18</f>
        <v>0</v>
      </c>
      <c r="AA1357" s="47">
        <f>IFERROR(Table_Query_from_Mac10[[#This Row],[Incremental Cost]]/Table_Query_from_Mac10[[#This Row],[Incremental Sales]],0)</f>
        <v>0</v>
      </c>
      <c r="AB1357" s="47">
        <f>IFERROR(Table_Query_from_Mac10[[#This Row],[TotalCostFuture]]/Table_Query_from_Mac10[[#This Row],[totalsalesFuture]],0)</f>
        <v>0.47305389221556893</v>
      </c>
      <c r="AN1357" s="31">
        <v>72</v>
      </c>
      <c r="AO1357">
        <f t="shared" si="42"/>
        <v>18</v>
      </c>
      <c r="AQ1357" s="31">
        <v>42.93</v>
      </c>
      <c r="AR1357">
        <f t="shared" si="43"/>
        <v>15.03</v>
      </c>
    </row>
    <row r="1358" spans="1:44" x14ac:dyDescent="0.25">
      <c r="A1358">
        <v>90134</v>
      </c>
      <c r="B1358">
        <v>10</v>
      </c>
      <c r="C1358" t="s">
        <v>86</v>
      </c>
      <c r="D1358" t="s">
        <v>79</v>
      </c>
      <c r="E1358">
        <v>7</v>
      </c>
      <c r="F1358">
        <v>8.44</v>
      </c>
      <c r="G1358">
        <v>18.13</v>
      </c>
      <c r="H1358" s="1">
        <v>44846</v>
      </c>
      <c r="I1358" s="20">
        <v>0</v>
      </c>
      <c r="J1358" s="47">
        <f>Table_Query_from_Mac10[[#This Row],[unit_price]]-(Table_Query_from_Mac10[[#This Row],[unit_price]]*(Table_Query_from_Mac10[[#This Row],[discount_pct]]/100))</f>
        <v>18.13</v>
      </c>
      <c r="K1358" s="47">
        <f>Table_Query_from_Mac10[[#This Row],[unit_cost]]</f>
        <v>8.44</v>
      </c>
      <c r="L1358" s="47">
        <f>Table_Query_from_Mac10[[#This Row],[Live-cost]]*(1+Table_Query_from_Mac10[[#This Row],[CogsIncreasebyTYPE]])</f>
        <v>8.44</v>
      </c>
      <c r="M1358" s="47">
        <f>Table_Query_from_Mac10[[#This Row],[Live-cost]]*Table_Query_from_Mac10[[#This Row],[qty_to_ship]]</f>
        <v>59.08</v>
      </c>
      <c r="N1358" s="47">
        <f>IF(Table_Query_from_Mac10[[#This Row],[item_no]]="KDA",-Table_Query_from_Mac10[[#This Row],[unit_price]],Table_Query_from_Mac10[[#This Row],[Net Unit]]*Table_Query_from_Mac10[[#This Row],[qty_to_ship]])</f>
        <v>126.91</v>
      </c>
      <c r="O1358" s="47">
        <f>SUMIFS(Summary!C:C,Summary!H:H,Table_Query_from_Mac10[[#This Row],[Juiceoc]])</f>
        <v>0</v>
      </c>
      <c r="P1358" s="47">
        <f>SUMIFS(Summary!D:D,Summary!H:H,Table_Query_from_Mac10[[#This Row],[Juiceoc]])</f>
        <v>0</v>
      </c>
      <c r="Q1358" s="47">
        <f>SUMIFS(Summary!E:E,Summary!H:H,Table_Query_from_Mac10[[#This Row],[Juiceoc]])</f>
        <v>0</v>
      </c>
      <c r="R1358" s="47">
        <f>Table_Query_from_Mac10[[#This Row],[Net Unit]]*(1+Table_Query_from_Mac10[[#This Row],[PriceIncreasebyType]])</f>
        <v>18.13</v>
      </c>
      <c r="S1358" s="47">
        <f>Table_Query_from_Mac10[[#This Row],[UnitPriceFuture]]*Table_Query_from_Mac10[[#This Row],[qtytoShipFuture]]</f>
        <v>126.91</v>
      </c>
      <c r="T1358" s="47">
        <f>ROUND(Table_Query_from_Mac10[[#This Row],[qty_to_ship]]*(1+Table_Query_from_Mac10[[#This Row],[VolumeIncreasebyType]]),0)</f>
        <v>7</v>
      </c>
      <c r="U1358" s="47">
        <f>Table_Query_from_Mac10[[#This Row],[qtytoShipFuture]]*Table_Query_from_Mac10[[#This Row],[Future-cost]]</f>
        <v>59.08</v>
      </c>
      <c r="V1358" s="47">
        <f>Table_Query_from_Mac10[[#This Row],[qtytoShipFuture]]-Table_Query_from_Mac10[[#This Row],[qty_to_ship]]</f>
        <v>0</v>
      </c>
      <c r="W1358" s="47">
        <f>Table_Query_from_Mac10[[#This Row],[UnitPriceFuture]]</f>
        <v>18.13</v>
      </c>
      <c r="X1358" s="47">
        <f>Table_Query_from_Mac10[[#This Row],[Unit Increase]]*Table_Query_from_Mac10[[#This Row],[UnitPriceFuture]]</f>
        <v>0</v>
      </c>
      <c r="Y1358" s="47">
        <f>Table_Query_from_Mac10[[#This Row],[Unit Increase]]*Table_Query_from_Mac10[[#This Row],[Future-cost]]</f>
        <v>0</v>
      </c>
      <c r="Z1358" s="47">
        <f>-(Table_Query_from_Mac10[[#This Row],[Incremental Sales]]+((Table_Query_from_Mac10[[#This Row],[Incremental Sales]]*-(SUM(Summary!$S$8:$S$9)))))*Summary!$S$18</f>
        <v>0</v>
      </c>
      <c r="AA1358" s="47">
        <f>IFERROR(Table_Query_from_Mac10[[#This Row],[Incremental Cost]]/Table_Query_from_Mac10[[#This Row],[Incremental Sales]],0)</f>
        <v>0</v>
      </c>
      <c r="AB1358" s="47">
        <f>IFERROR(Table_Query_from_Mac10[[#This Row],[TotalCostFuture]]/Table_Query_from_Mac10[[#This Row],[totalsalesFuture]],0)</f>
        <v>0.46552675124103693</v>
      </c>
      <c r="AN1358" s="30">
        <v>27</v>
      </c>
      <c r="AO1358">
        <f t="shared" si="42"/>
        <v>7</v>
      </c>
      <c r="AQ1358" s="30">
        <v>51.8</v>
      </c>
      <c r="AR1358">
        <f t="shared" si="43"/>
        <v>18.13</v>
      </c>
    </row>
    <row r="1359" spans="1:44" x14ac:dyDescent="0.25">
      <c r="A1359">
        <v>90134</v>
      </c>
      <c r="B1359">
        <v>11</v>
      </c>
      <c r="C1359" t="s">
        <v>86</v>
      </c>
      <c r="D1359" t="s">
        <v>79</v>
      </c>
      <c r="E1359">
        <v>38</v>
      </c>
      <c r="F1359">
        <v>4.7</v>
      </c>
      <c r="G1359">
        <v>11.16</v>
      </c>
      <c r="H1359" s="1">
        <v>44846</v>
      </c>
      <c r="I1359" s="20">
        <v>0</v>
      </c>
      <c r="J1359" s="47">
        <f>Table_Query_from_Mac10[[#This Row],[unit_price]]-(Table_Query_from_Mac10[[#This Row],[unit_price]]*(Table_Query_from_Mac10[[#This Row],[discount_pct]]/100))</f>
        <v>11.16</v>
      </c>
      <c r="K1359" s="47">
        <f>Table_Query_from_Mac10[[#This Row],[unit_cost]]</f>
        <v>4.7</v>
      </c>
      <c r="L1359" s="47">
        <f>Table_Query_from_Mac10[[#This Row],[Live-cost]]*(1+Table_Query_from_Mac10[[#This Row],[CogsIncreasebyTYPE]])</f>
        <v>4.7</v>
      </c>
      <c r="M1359" s="47">
        <f>Table_Query_from_Mac10[[#This Row],[Live-cost]]*Table_Query_from_Mac10[[#This Row],[qty_to_ship]]</f>
        <v>178.6</v>
      </c>
      <c r="N1359" s="47">
        <f>IF(Table_Query_from_Mac10[[#This Row],[item_no]]="KDA",-Table_Query_from_Mac10[[#This Row],[unit_price]],Table_Query_from_Mac10[[#This Row],[Net Unit]]*Table_Query_from_Mac10[[#This Row],[qty_to_ship]])</f>
        <v>424.08</v>
      </c>
      <c r="O1359" s="47">
        <f>SUMIFS(Summary!C:C,Summary!H:H,Table_Query_from_Mac10[[#This Row],[Juiceoc]])</f>
        <v>0</v>
      </c>
      <c r="P1359" s="47">
        <f>SUMIFS(Summary!D:D,Summary!H:H,Table_Query_from_Mac10[[#This Row],[Juiceoc]])</f>
        <v>0</v>
      </c>
      <c r="Q1359" s="47">
        <f>SUMIFS(Summary!E:E,Summary!H:H,Table_Query_from_Mac10[[#This Row],[Juiceoc]])</f>
        <v>0</v>
      </c>
      <c r="R1359" s="47">
        <f>Table_Query_from_Mac10[[#This Row],[Net Unit]]*(1+Table_Query_from_Mac10[[#This Row],[PriceIncreasebyType]])</f>
        <v>11.16</v>
      </c>
      <c r="S1359" s="47">
        <f>Table_Query_from_Mac10[[#This Row],[UnitPriceFuture]]*Table_Query_from_Mac10[[#This Row],[qtytoShipFuture]]</f>
        <v>424.08</v>
      </c>
      <c r="T1359" s="47">
        <f>ROUND(Table_Query_from_Mac10[[#This Row],[qty_to_ship]]*(1+Table_Query_from_Mac10[[#This Row],[VolumeIncreasebyType]]),0)</f>
        <v>38</v>
      </c>
      <c r="U1359" s="47">
        <f>Table_Query_from_Mac10[[#This Row],[qtytoShipFuture]]*Table_Query_from_Mac10[[#This Row],[Future-cost]]</f>
        <v>178.6</v>
      </c>
      <c r="V1359" s="47">
        <f>Table_Query_from_Mac10[[#This Row],[qtytoShipFuture]]-Table_Query_from_Mac10[[#This Row],[qty_to_ship]]</f>
        <v>0</v>
      </c>
      <c r="W1359" s="47">
        <f>Table_Query_from_Mac10[[#This Row],[UnitPriceFuture]]</f>
        <v>11.16</v>
      </c>
      <c r="X1359" s="47">
        <f>Table_Query_from_Mac10[[#This Row],[Unit Increase]]*Table_Query_from_Mac10[[#This Row],[UnitPriceFuture]]</f>
        <v>0</v>
      </c>
      <c r="Y1359" s="47">
        <f>Table_Query_from_Mac10[[#This Row],[Unit Increase]]*Table_Query_from_Mac10[[#This Row],[Future-cost]]</f>
        <v>0</v>
      </c>
      <c r="Z1359" s="47">
        <f>-(Table_Query_from_Mac10[[#This Row],[Incremental Sales]]+((Table_Query_from_Mac10[[#This Row],[Incremental Sales]]*-(SUM(Summary!$S$8:$S$9)))))*Summary!$S$18</f>
        <v>0</v>
      </c>
      <c r="AA1359" s="47">
        <f>IFERROR(Table_Query_from_Mac10[[#This Row],[Incremental Cost]]/Table_Query_from_Mac10[[#This Row],[Incremental Sales]],0)</f>
        <v>0</v>
      </c>
      <c r="AB1359" s="47">
        <f>IFERROR(Table_Query_from_Mac10[[#This Row],[TotalCostFuture]]/Table_Query_from_Mac10[[#This Row],[totalsalesFuture]],0)</f>
        <v>0.4211469534050179</v>
      </c>
      <c r="AN1359" s="31">
        <v>150</v>
      </c>
      <c r="AO1359">
        <f t="shared" si="42"/>
        <v>38</v>
      </c>
      <c r="AQ1359" s="31">
        <v>31.88</v>
      </c>
      <c r="AR1359">
        <f t="shared" si="43"/>
        <v>11.16</v>
      </c>
    </row>
    <row r="1360" spans="1:44" x14ac:dyDescent="0.25">
      <c r="A1360">
        <v>90134</v>
      </c>
      <c r="B1360">
        <v>12</v>
      </c>
      <c r="C1360" t="s">
        <v>86</v>
      </c>
      <c r="D1360" t="s">
        <v>79</v>
      </c>
      <c r="E1360">
        <v>19</v>
      </c>
      <c r="F1360">
        <v>5.27</v>
      </c>
      <c r="G1360">
        <v>12.09</v>
      </c>
      <c r="H1360" s="1">
        <v>44846</v>
      </c>
      <c r="I1360" s="20">
        <v>0</v>
      </c>
      <c r="J1360" s="47">
        <f>Table_Query_from_Mac10[[#This Row],[unit_price]]-(Table_Query_from_Mac10[[#This Row],[unit_price]]*(Table_Query_from_Mac10[[#This Row],[discount_pct]]/100))</f>
        <v>12.09</v>
      </c>
      <c r="K1360" s="47">
        <f>Table_Query_from_Mac10[[#This Row],[unit_cost]]</f>
        <v>5.27</v>
      </c>
      <c r="L1360" s="47">
        <f>Table_Query_from_Mac10[[#This Row],[Live-cost]]*(1+Table_Query_from_Mac10[[#This Row],[CogsIncreasebyTYPE]])</f>
        <v>5.27</v>
      </c>
      <c r="M1360" s="47">
        <f>Table_Query_from_Mac10[[#This Row],[Live-cost]]*Table_Query_from_Mac10[[#This Row],[qty_to_ship]]</f>
        <v>100.13</v>
      </c>
      <c r="N1360" s="47">
        <f>IF(Table_Query_from_Mac10[[#This Row],[item_no]]="KDA",-Table_Query_from_Mac10[[#This Row],[unit_price]],Table_Query_from_Mac10[[#This Row],[Net Unit]]*Table_Query_from_Mac10[[#This Row],[qty_to_ship]])</f>
        <v>229.71</v>
      </c>
      <c r="O1360" s="47">
        <f>SUMIFS(Summary!C:C,Summary!H:H,Table_Query_from_Mac10[[#This Row],[Juiceoc]])</f>
        <v>0</v>
      </c>
      <c r="P1360" s="47">
        <f>SUMIFS(Summary!D:D,Summary!H:H,Table_Query_from_Mac10[[#This Row],[Juiceoc]])</f>
        <v>0</v>
      </c>
      <c r="Q1360" s="47">
        <f>SUMIFS(Summary!E:E,Summary!H:H,Table_Query_from_Mac10[[#This Row],[Juiceoc]])</f>
        <v>0</v>
      </c>
      <c r="R1360" s="47">
        <f>Table_Query_from_Mac10[[#This Row],[Net Unit]]*(1+Table_Query_from_Mac10[[#This Row],[PriceIncreasebyType]])</f>
        <v>12.09</v>
      </c>
      <c r="S1360" s="47">
        <f>Table_Query_from_Mac10[[#This Row],[UnitPriceFuture]]*Table_Query_from_Mac10[[#This Row],[qtytoShipFuture]]</f>
        <v>229.71</v>
      </c>
      <c r="T1360" s="47">
        <f>ROUND(Table_Query_from_Mac10[[#This Row],[qty_to_ship]]*(1+Table_Query_from_Mac10[[#This Row],[VolumeIncreasebyType]]),0)</f>
        <v>19</v>
      </c>
      <c r="U1360" s="47">
        <f>Table_Query_from_Mac10[[#This Row],[qtytoShipFuture]]*Table_Query_from_Mac10[[#This Row],[Future-cost]]</f>
        <v>100.13</v>
      </c>
      <c r="V1360" s="47">
        <f>Table_Query_from_Mac10[[#This Row],[qtytoShipFuture]]-Table_Query_from_Mac10[[#This Row],[qty_to_ship]]</f>
        <v>0</v>
      </c>
      <c r="W1360" s="47">
        <f>Table_Query_from_Mac10[[#This Row],[UnitPriceFuture]]</f>
        <v>12.09</v>
      </c>
      <c r="X1360" s="47">
        <f>Table_Query_from_Mac10[[#This Row],[Unit Increase]]*Table_Query_from_Mac10[[#This Row],[UnitPriceFuture]]</f>
        <v>0</v>
      </c>
      <c r="Y1360" s="47">
        <f>Table_Query_from_Mac10[[#This Row],[Unit Increase]]*Table_Query_from_Mac10[[#This Row],[Future-cost]]</f>
        <v>0</v>
      </c>
      <c r="Z1360" s="47">
        <f>-(Table_Query_from_Mac10[[#This Row],[Incremental Sales]]+((Table_Query_from_Mac10[[#This Row],[Incremental Sales]]*-(SUM(Summary!$S$8:$S$9)))))*Summary!$S$18</f>
        <v>0</v>
      </c>
      <c r="AA1360" s="47">
        <f>IFERROR(Table_Query_from_Mac10[[#This Row],[Incremental Cost]]/Table_Query_from_Mac10[[#This Row],[Incremental Sales]],0)</f>
        <v>0</v>
      </c>
      <c r="AB1360" s="47">
        <f>IFERROR(Table_Query_from_Mac10[[#This Row],[TotalCostFuture]]/Table_Query_from_Mac10[[#This Row],[totalsalesFuture]],0)</f>
        <v>0.43589743589743585</v>
      </c>
      <c r="AN1360" s="30">
        <v>75</v>
      </c>
      <c r="AO1360">
        <f t="shared" si="42"/>
        <v>19</v>
      </c>
      <c r="AQ1360" s="30">
        <v>34.549999999999997</v>
      </c>
      <c r="AR1360">
        <f t="shared" si="43"/>
        <v>12.09</v>
      </c>
    </row>
    <row r="1361" spans="1:44" x14ac:dyDescent="0.25">
      <c r="A1361">
        <v>90134</v>
      </c>
      <c r="B1361">
        <v>13</v>
      </c>
      <c r="C1361" t="s">
        <v>86</v>
      </c>
      <c r="D1361" t="s">
        <v>79</v>
      </c>
      <c r="E1361">
        <v>80</v>
      </c>
      <c r="F1361">
        <v>5.74</v>
      </c>
      <c r="G1361">
        <v>12.76</v>
      </c>
      <c r="H1361" s="1">
        <v>44846</v>
      </c>
      <c r="I1361" s="20">
        <v>0</v>
      </c>
      <c r="J1361" s="47">
        <f>Table_Query_from_Mac10[[#This Row],[unit_price]]-(Table_Query_from_Mac10[[#This Row],[unit_price]]*(Table_Query_from_Mac10[[#This Row],[discount_pct]]/100))</f>
        <v>12.76</v>
      </c>
      <c r="K1361" s="47">
        <f>Table_Query_from_Mac10[[#This Row],[unit_cost]]</f>
        <v>5.74</v>
      </c>
      <c r="L1361" s="47">
        <f>Table_Query_from_Mac10[[#This Row],[Live-cost]]*(1+Table_Query_from_Mac10[[#This Row],[CogsIncreasebyTYPE]])</f>
        <v>5.74</v>
      </c>
      <c r="M1361" s="47">
        <f>Table_Query_from_Mac10[[#This Row],[Live-cost]]*Table_Query_from_Mac10[[#This Row],[qty_to_ship]]</f>
        <v>459.20000000000005</v>
      </c>
      <c r="N1361" s="47">
        <f>IF(Table_Query_from_Mac10[[#This Row],[item_no]]="KDA",-Table_Query_from_Mac10[[#This Row],[unit_price]],Table_Query_from_Mac10[[#This Row],[Net Unit]]*Table_Query_from_Mac10[[#This Row],[qty_to_ship]])</f>
        <v>1020.8</v>
      </c>
      <c r="O1361" s="47">
        <f>SUMIFS(Summary!C:C,Summary!H:H,Table_Query_from_Mac10[[#This Row],[Juiceoc]])</f>
        <v>0</v>
      </c>
      <c r="P1361" s="47">
        <f>SUMIFS(Summary!D:D,Summary!H:H,Table_Query_from_Mac10[[#This Row],[Juiceoc]])</f>
        <v>0</v>
      </c>
      <c r="Q1361" s="47">
        <f>SUMIFS(Summary!E:E,Summary!H:H,Table_Query_from_Mac10[[#This Row],[Juiceoc]])</f>
        <v>0</v>
      </c>
      <c r="R1361" s="47">
        <f>Table_Query_from_Mac10[[#This Row],[Net Unit]]*(1+Table_Query_from_Mac10[[#This Row],[PriceIncreasebyType]])</f>
        <v>12.76</v>
      </c>
      <c r="S1361" s="47">
        <f>Table_Query_from_Mac10[[#This Row],[UnitPriceFuture]]*Table_Query_from_Mac10[[#This Row],[qtytoShipFuture]]</f>
        <v>1020.8</v>
      </c>
      <c r="T1361" s="47">
        <f>ROUND(Table_Query_from_Mac10[[#This Row],[qty_to_ship]]*(1+Table_Query_from_Mac10[[#This Row],[VolumeIncreasebyType]]),0)</f>
        <v>80</v>
      </c>
      <c r="U1361" s="47">
        <f>Table_Query_from_Mac10[[#This Row],[qtytoShipFuture]]*Table_Query_from_Mac10[[#This Row],[Future-cost]]</f>
        <v>459.20000000000005</v>
      </c>
      <c r="V1361" s="47">
        <f>Table_Query_from_Mac10[[#This Row],[qtytoShipFuture]]-Table_Query_from_Mac10[[#This Row],[qty_to_ship]]</f>
        <v>0</v>
      </c>
      <c r="W1361" s="47">
        <f>Table_Query_from_Mac10[[#This Row],[UnitPriceFuture]]</f>
        <v>12.76</v>
      </c>
      <c r="X1361" s="47">
        <f>Table_Query_from_Mac10[[#This Row],[Unit Increase]]*Table_Query_from_Mac10[[#This Row],[UnitPriceFuture]]</f>
        <v>0</v>
      </c>
      <c r="Y1361" s="47">
        <f>Table_Query_from_Mac10[[#This Row],[Unit Increase]]*Table_Query_from_Mac10[[#This Row],[Future-cost]]</f>
        <v>0</v>
      </c>
      <c r="Z1361" s="47">
        <f>-(Table_Query_from_Mac10[[#This Row],[Incremental Sales]]+((Table_Query_from_Mac10[[#This Row],[Incremental Sales]]*-(SUM(Summary!$S$8:$S$9)))))*Summary!$S$18</f>
        <v>0</v>
      </c>
      <c r="AA1361" s="47">
        <f>IFERROR(Table_Query_from_Mac10[[#This Row],[Incremental Cost]]/Table_Query_from_Mac10[[#This Row],[Incremental Sales]],0)</f>
        <v>0</v>
      </c>
      <c r="AB1361" s="47">
        <f>IFERROR(Table_Query_from_Mac10[[#This Row],[TotalCostFuture]]/Table_Query_from_Mac10[[#This Row],[totalsalesFuture]],0)</f>
        <v>0.44984326018808785</v>
      </c>
      <c r="AN1361" s="31">
        <v>320</v>
      </c>
      <c r="AO1361">
        <f t="shared" si="42"/>
        <v>80</v>
      </c>
      <c r="AQ1361" s="31">
        <v>36.47</v>
      </c>
      <c r="AR1361">
        <f t="shared" si="43"/>
        <v>12.76</v>
      </c>
    </row>
    <row r="1362" spans="1:44" x14ac:dyDescent="0.25">
      <c r="A1362">
        <v>90134</v>
      </c>
      <c r="B1362">
        <v>14</v>
      </c>
      <c r="C1362" t="s">
        <v>86</v>
      </c>
      <c r="D1362" t="s">
        <v>79</v>
      </c>
      <c r="E1362">
        <v>12</v>
      </c>
      <c r="F1362">
        <v>6.33</v>
      </c>
      <c r="G1362">
        <v>14.25</v>
      </c>
      <c r="H1362" s="1">
        <v>44846</v>
      </c>
      <c r="I1362" s="20">
        <v>0</v>
      </c>
      <c r="J1362" s="47">
        <f>Table_Query_from_Mac10[[#This Row],[unit_price]]-(Table_Query_from_Mac10[[#This Row],[unit_price]]*(Table_Query_from_Mac10[[#This Row],[discount_pct]]/100))</f>
        <v>14.25</v>
      </c>
      <c r="K1362" s="47">
        <f>Table_Query_from_Mac10[[#This Row],[unit_cost]]</f>
        <v>6.33</v>
      </c>
      <c r="L1362" s="47">
        <f>Table_Query_from_Mac10[[#This Row],[Live-cost]]*(1+Table_Query_from_Mac10[[#This Row],[CogsIncreasebyTYPE]])</f>
        <v>6.33</v>
      </c>
      <c r="M1362" s="47">
        <f>Table_Query_from_Mac10[[#This Row],[Live-cost]]*Table_Query_from_Mac10[[#This Row],[qty_to_ship]]</f>
        <v>75.960000000000008</v>
      </c>
      <c r="N1362" s="47">
        <f>IF(Table_Query_from_Mac10[[#This Row],[item_no]]="KDA",-Table_Query_from_Mac10[[#This Row],[unit_price]],Table_Query_from_Mac10[[#This Row],[Net Unit]]*Table_Query_from_Mac10[[#This Row],[qty_to_ship]])</f>
        <v>171</v>
      </c>
      <c r="O1362" s="47">
        <f>SUMIFS(Summary!C:C,Summary!H:H,Table_Query_from_Mac10[[#This Row],[Juiceoc]])</f>
        <v>0</v>
      </c>
      <c r="P1362" s="47">
        <f>SUMIFS(Summary!D:D,Summary!H:H,Table_Query_from_Mac10[[#This Row],[Juiceoc]])</f>
        <v>0</v>
      </c>
      <c r="Q1362" s="47">
        <f>SUMIFS(Summary!E:E,Summary!H:H,Table_Query_from_Mac10[[#This Row],[Juiceoc]])</f>
        <v>0</v>
      </c>
      <c r="R1362" s="47">
        <f>Table_Query_from_Mac10[[#This Row],[Net Unit]]*(1+Table_Query_from_Mac10[[#This Row],[PriceIncreasebyType]])</f>
        <v>14.25</v>
      </c>
      <c r="S1362" s="47">
        <f>Table_Query_from_Mac10[[#This Row],[UnitPriceFuture]]*Table_Query_from_Mac10[[#This Row],[qtytoShipFuture]]</f>
        <v>171</v>
      </c>
      <c r="T1362" s="47">
        <f>ROUND(Table_Query_from_Mac10[[#This Row],[qty_to_ship]]*(1+Table_Query_from_Mac10[[#This Row],[VolumeIncreasebyType]]),0)</f>
        <v>12</v>
      </c>
      <c r="U1362" s="47">
        <f>Table_Query_from_Mac10[[#This Row],[qtytoShipFuture]]*Table_Query_from_Mac10[[#This Row],[Future-cost]]</f>
        <v>75.960000000000008</v>
      </c>
      <c r="V1362" s="47">
        <f>Table_Query_from_Mac10[[#This Row],[qtytoShipFuture]]-Table_Query_from_Mac10[[#This Row],[qty_to_ship]]</f>
        <v>0</v>
      </c>
      <c r="W1362" s="47">
        <f>Table_Query_from_Mac10[[#This Row],[UnitPriceFuture]]</f>
        <v>14.25</v>
      </c>
      <c r="X1362" s="47">
        <f>Table_Query_from_Mac10[[#This Row],[Unit Increase]]*Table_Query_from_Mac10[[#This Row],[UnitPriceFuture]]</f>
        <v>0</v>
      </c>
      <c r="Y1362" s="47">
        <f>Table_Query_from_Mac10[[#This Row],[Unit Increase]]*Table_Query_from_Mac10[[#This Row],[Future-cost]]</f>
        <v>0</v>
      </c>
      <c r="Z1362" s="47">
        <f>-(Table_Query_from_Mac10[[#This Row],[Incremental Sales]]+((Table_Query_from_Mac10[[#This Row],[Incremental Sales]]*-(SUM(Summary!$S$8:$S$9)))))*Summary!$S$18</f>
        <v>0</v>
      </c>
      <c r="AA1362" s="47">
        <f>IFERROR(Table_Query_from_Mac10[[#This Row],[Incremental Cost]]/Table_Query_from_Mac10[[#This Row],[Incremental Sales]],0)</f>
        <v>0</v>
      </c>
      <c r="AB1362" s="47">
        <f>IFERROR(Table_Query_from_Mac10[[#This Row],[TotalCostFuture]]/Table_Query_from_Mac10[[#This Row],[totalsalesFuture]],0)</f>
        <v>0.4442105263157895</v>
      </c>
      <c r="AN1362" s="30">
        <v>48</v>
      </c>
      <c r="AO1362">
        <f t="shared" si="42"/>
        <v>12</v>
      </c>
      <c r="AQ1362" s="30">
        <v>40.700000000000003</v>
      </c>
      <c r="AR1362">
        <f t="shared" si="43"/>
        <v>14.25</v>
      </c>
    </row>
    <row r="1363" spans="1:44" x14ac:dyDescent="0.25">
      <c r="A1363">
        <v>90134</v>
      </c>
      <c r="B1363">
        <v>15</v>
      </c>
      <c r="C1363" t="s">
        <v>85</v>
      </c>
      <c r="D1363" t="s">
        <v>79</v>
      </c>
      <c r="E1363">
        <v>9</v>
      </c>
      <c r="F1363">
        <v>7.47</v>
      </c>
      <c r="G1363">
        <v>17.149999999999999</v>
      </c>
      <c r="H1363" s="1">
        <v>44846</v>
      </c>
      <c r="I1363" s="20">
        <v>0</v>
      </c>
      <c r="J1363" s="47">
        <f>Table_Query_from_Mac10[[#This Row],[unit_price]]-(Table_Query_from_Mac10[[#This Row],[unit_price]]*(Table_Query_from_Mac10[[#This Row],[discount_pct]]/100))</f>
        <v>17.149999999999999</v>
      </c>
      <c r="K1363" s="47">
        <f>Table_Query_from_Mac10[[#This Row],[unit_cost]]</f>
        <v>7.47</v>
      </c>
      <c r="L1363" s="47">
        <f>Table_Query_from_Mac10[[#This Row],[Live-cost]]*(1+Table_Query_from_Mac10[[#This Row],[CogsIncreasebyTYPE]])</f>
        <v>7.47</v>
      </c>
      <c r="M1363" s="47">
        <f>Table_Query_from_Mac10[[#This Row],[Live-cost]]*Table_Query_from_Mac10[[#This Row],[qty_to_ship]]</f>
        <v>67.23</v>
      </c>
      <c r="N1363" s="47">
        <f>IF(Table_Query_from_Mac10[[#This Row],[item_no]]="KDA",-Table_Query_from_Mac10[[#This Row],[unit_price]],Table_Query_from_Mac10[[#This Row],[Net Unit]]*Table_Query_from_Mac10[[#This Row],[qty_to_ship]])</f>
        <v>154.35</v>
      </c>
      <c r="O1363" s="47">
        <f>SUMIFS(Summary!C:C,Summary!H:H,Table_Query_from_Mac10[[#This Row],[Juiceoc]])</f>
        <v>0</v>
      </c>
      <c r="P1363" s="47">
        <f>SUMIFS(Summary!D:D,Summary!H:H,Table_Query_from_Mac10[[#This Row],[Juiceoc]])</f>
        <v>0</v>
      </c>
      <c r="Q1363" s="47">
        <f>SUMIFS(Summary!E:E,Summary!H:H,Table_Query_from_Mac10[[#This Row],[Juiceoc]])</f>
        <v>0</v>
      </c>
      <c r="R1363" s="47">
        <f>Table_Query_from_Mac10[[#This Row],[Net Unit]]*(1+Table_Query_from_Mac10[[#This Row],[PriceIncreasebyType]])</f>
        <v>17.149999999999999</v>
      </c>
      <c r="S1363" s="47">
        <f>Table_Query_from_Mac10[[#This Row],[UnitPriceFuture]]*Table_Query_from_Mac10[[#This Row],[qtytoShipFuture]]</f>
        <v>154.35</v>
      </c>
      <c r="T1363" s="47">
        <f>ROUND(Table_Query_from_Mac10[[#This Row],[qty_to_ship]]*(1+Table_Query_from_Mac10[[#This Row],[VolumeIncreasebyType]]),0)</f>
        <v>9</v>
      </c>
      <c r="U1363" s="47">
        <f>Table_Query_from_Mac10[[#This Row],[qtytoShipFuture]]*Table_Query_from_Mac10[[#This Row],[Future-cost]]</f>
        <v>67.23</v>
      </c>
      <c r="V1363" s="47">
        <f>Table_Query_from_Mac10[[#This Row],[qtytoShipFuture]]-Table_Query_from_Mac10[[#This Row],[qty_to_ship]]</f>
        <v>0</v>
      </c>
      <c r="W1363" s="47">
        <f>Table_Query_from_Mac10[[#This Row],[UnitPriceFuture]]</f>
        <v>17.149999999999999</v>
      </c>
      <c r="X1363" s="47">
        <f>Table_Query_from_Mac10[[#This Row],[Unit Increase]]*Table_Query_from_Mac10[[#This Row],[UnitPriceFuture]]</f>
        <v>0</v>
      </c>
      <c r="Y1363" s="47">
        <f>Table_Query_from_Mac10[[#This Row],[Unit Increase]]*Table_Query_from_Mac10[[#This Row],[Future-cost]]</f>
        <v>0</v>
      </c>
      <c r="Z1363" s="47">
        <f>-(Table_Query_from_Mac10[[#This Row],[Incremental Sales]]+((Table_Query_from_Mac10[[#This Row],[Incremental Sales]]*-(SUM(Summary!$S$8:$S$9)))))*Summary!$S$18</f>
        <v>0</v>
      </c>
      <c r="AA1363" s="47">
        <f>IFERROR(Table_Query_from_Mac10[[#This Row],[Incremental Cost]]/Table_Query_from_Mac10[[#This Row],[Incremental Sales]],0)</f>
        <v>0</v>
      </c>
      <c r="AB1363" s="47">
        <f>IFERROR(Table_Query_from_Mac10[[#This Row],[TotalCostFuture]]/Table_Query_from_Mac10[[#This Row],[totalsalesFuture]],0)</f>
        <v>0.4355685131195336</v>
      </c>
      <c r="AN1363" s="31">
        <v>36</v>
      </c>
      <c r="AO1363">
        <f t="shared" si="42"/>
        <v>9</v>
      </c>
      <c r="AQ1363" s="31">
        <v>48.99</v>
      </c>
      <c r="AR1363">
        <f t="shared" si="43"/>
        <v>17.149999999999999</v>
      </c>
    </row>
    <row r="1364" spans="1:44" x14ac:dyDescent="0.25">
      <c r="A1364">
        <v>90134</v>
      </c>
      <c r="B1364">
        <v>16</v>
      </c>
      <c r="C1364" t="s">
        <v>85</v>
      </c>
      <c r="D1364" t="s">
        <v>79</v>
      </c>
      <c r="E1364">
        <v>9</v>
      </c>
      <c r="F1364">
        <v>8.16</v>
      </c>
      <c r="G1364">
        <v>18.54</v>
      </c>
      <c r="H1364" s="1">
        <v>44846</v>
      </c>
      <c r="I1364" s="20">
        <v>0</v>
      </c>
      <c r="J1364" s="47">
        <f>Table_Query_from_Mac10[[#This Row],[unit_price]]-(Table_Query_from_Mac10[[#This Row],[unit_price]]*(Table_Query_from_Mac10[[#This Row],[discount_pct]]/100))</f>
        <v>18.54</v>
      </c>
      <c r="K1364" s="47">
        <f>Table_Query_from_Mac10[[#This Row],[unit_cost]]</f>
        <v>8.16</v>
      </c>
      <c r="L1364" s="47">
        <f>Table_Query_from_Mac10[[#This Row],[Live-cost]]*(1+Table_Query_from_Mac10[[#This Row],[CogsIncreasebyTYPE]])</f>
        <v>8.16</v>
      </c>
      <c r="M1364" s="47">
        <f>Table_Query_from_Mac10[[#This Row],[Live-cost]]*Table_Query_from_Mac10[[#This Row],[qty_to_ship]]</f>
        <v>73.44</v>
      </c>
      <c r="N1364" s="47">
        <f>IF(Table_Query_from_Mac10[[#This Row],[item_no]]="KDA",-Table_Query_from_Mac10[[#This Row],[unit_price]],Table_Query_from_Mac10[[#This Row],[Net Unit]]*Table_Query_from_Mac10[[#This Row],[qty_to_ship]])</f>
        <v>166.85999999999999</v>
      </c>
      <c r="O1364" s="47">
        <f>SUMIFS(Summary!C:C,Summary!H:H,Table_Query_from_Mac10[[#This Row],[Juiceoc]])</f>
        <v>0</v>
      </c>
      <c r="P1364" s="47">
        <f>SUMIFS(Summary!D:D,Summary!H:H,Table_Query_from_Mac10[[#This Row],[Juiceoc]])</f>
        <v>0</v>
      </c>
      <c r="Q1364" s="47">
        <f>SUMIFS(Summary!E:E,Summary!H:H,Table_Query_from_Mac10[[#This Row],[Juiceoc]])</f>
        <v>0</v>
      </c>
      <c r="R1364" s="47">
        <f>Table_Query_from_Mac10[[#This Row],[Net Unit]]*(1+Table_Query_from_Mac10[[#This Row],[PriceIncreasebyType]])</f>
        <v>18.54</v>
      </c>
      <c r="S1364" s="47">
        <f>Table_Query_from_Mac10[[#This Row],[UnitPriceFuture]]*Table_Query_from_Mac10[[#This Row],[qtytoShipFuture]]</f>
        <v>166.85999999999999</v>
      </c>
      <c r="T1364" s="47">
        <f>ROUND(Table_Query_from_Mac10[[#This Row],[qty_to_ship]]*(1+Table_Query_from_Mac10[[#This Row],[VolumeIncreasebyType]]),0)</f>
        <v>9</v>
      </c>
      <c r="U1364" s="47">
        <f>Table_Query_from_Mac10[[#This Row],[qtytoShipFuture]]*Table_Query_from_Mac10[[#This Row],[Future-cost]]</f>
        <v>73.44</v>
      </c>
      <c r="V1364" s="47">
        <f>Table_Query_from_Mac10[[#This Row],[qtytoShipFuture]]-Table_Query_from_Mac10[[#This Row],[qty_to_ship]]</f>
        <v>0</v>
      </c>
      <c r="W1364" s="47">
        <f>Table_Query_from_Mac10[[#This Row],[UnitPriceFuture]]</f>
        <v>18.54</v>
      </c>
      <c r="X1364" s="47">
        <f>Table_Query_from_Mac10[[#This Row],[Unit Increase]]*Table_Query_from_Mac10[[#This Row],[UnitPriceFuture]]</f>
        <v>0</v>
      </c>
      <c r="Y1364" s="47">
        <f>Table_Query_from_Mac10[[#This Row],[Unit Increase]]*Table_Query_from_Mac10[[#This Row],[Future-cost]]</f>
        <v>0</v>
      </c>
      <c r="Z1364" s="47">
        <f>-(Table_Query_from_Mac10[[#This Row],[Incremental Sales]]+((Table_Query_from_Mac10[[#This Row],[Incremental Sales]]*-(SUM(Summary!$S$8:$S$9)))))*Summary!$S$18</f>
        <v>0</v>
      </c>
      <c r="AA1364" s="47">
        <f>IFERROR(Table_Query_from_Mac10[[#This Row],[Incremental Cost]]/Table_Query_from_Mac10[[#This Row],[Incremental Sales]],0)</f>
        <v>0</v>
      </c>
      <c r="AB1364" s="47">
        <f>IFERROR(Table_Query_from_Mac10[[#This Row],[TotalCostFuture]]/Table_Query_from_Mac10[[#This Row],[totalsalesFuture]],0)</f>
        <v>0.44012944983818775</v>
      </c>
      <c r="AN1364" s="30">
        <v>36</v>
      </c>
      <c r="AO1364">
        <f t="shared" si="42"/>
        <v>9</v>
      </c>
      <c r="AQ1364" s="30">
        <v>52.98</v>
      </c>
      <c r="AR1364">
        <f t="shared" si="43"/>
        <v>18.54</v>
      </c>
    </row>
    <row r="1365" spans="1:44" x14ac:dyDescent="0.25">
      <c r="A1365">
        <v>90134</v>
      </c>
      <c r="B1365">
        <v>17</v>
      </c>
      <c r="C1365" t="s">
        <v>86</v>
      </c>
      <c r="D1365" t="s">
        <v>79</v>
      </c>
      <c r="E1365">
        <v>49</v>
      </c>
      <c r="F1365">
        <v>1.04</v>
      </c>
      <c r="G1365">
        <v>2.68</v>
      </c>
      <c r="H1365" s="1">
        <v>44846</v>
      </c>
      <c r="I1365" s="20">
        <v>0</v>
      </c>
      <c r="J1365" s="47">
        <f>Table_Query_from_Mac10[[#This Row],[unit_price]]-(Table_Query_from_Mac10[[#This Row],[unit_price]]*(Table_Query_from_Mac10[[#This Row],[discount_pct]]/100))</f>
        <v>2.68</v>
      </c>
      <c r="K1365" s="47">
        <f>Table_Query_from_Mac10[[#This Row],[unit_cost]]</f>
        <v>1.04</v>
      </c>
      <c r="L1365" s="47">
        <f>Table_Query_from_Mac10[[#This Row],[Live-cost]]*(1+Table_Query_from_Mac10[[#This Row],[CogsIncreasebyTYPE]])</f>
        <v>1.04</v>
      </c>
      <c r="M1365" s="47">
        <f>Table_Query_from_Mac10[[#This Row],[Live-cost]]*Table_Query_from_Mac10[[#This Row],[qty_to_ship]]</f>
        <v>50.96</v>
      </c>
      <c r="N1365" s="47">
        <f>IF(Table_Query_from_Mac10[[#This Row],[item_no]]="KDA",-Table_Query_from_Mac10[[#This Row],[unit_price]],Table_Query_from_Mac10[[#This Row],[Net Unit]]*Table_Query_from_Mac10[[#This Row],[qty_to_ship]])</f>
        <v>131.32000000000002</v>
      </c>
      <c r="O1365" s="47">
        <f>SUMIFS(Summary!C:C,Summary!H:H,Table_Query_from_Mac10[[#This Row],[Juiceoc]])</f>
        <v>0</v>
      </c>
      <c r="P1365" s="47">
        <f>SUMIFS(Summary!D:D,Summary!H:H,Table_Query_from_Mac10[[#This Row],[Juiceoc]])</f>
        <v>0</v>
      </c>
      <c r="Q1365" s="47">
        <f>SUMIFS(Summary!E:E,Summary!H:H,Table_Query_from_Mac10[[#This Row],[Juiceoc]])</f>
        <v>0</v>
      </c>
      <c r="R1365" s="47">
        <f>Table_Query_from_Mac10[[#This Row],[Net Unit]]*(1+Table_Query_from_Mac10[[#This Row],[PriceIncreasebyType]])</f>
        <v>2.68</v>
      </c>
      <c r="S1365" s="47">
        <f>Table_Query_from_Mac10[[#This Row],[UnitPriceFuture]]*Table_Query_from_Mac10[[#This Row],[qtytoShipFuture]]</f>
        <v>131.32000000000002</v>
      </c>
      <c r="T1365" s="47">
        <f>ROUND(Table_Query_from_Mac10[[#This Row],[qty_to_ship]]*(1+Table_Query_from_Mac10[[#This Row],[VolumeIncreasebyType]]),0)</f>
        <v>49</v>
      </c>
      <c r="U1365" s="47">
        <f>Table_Query_from_Mac10[[#This Row],[qtytoShipFuture]]*Table_Query_from_Mac10[[#This Row],[Future-cost]]</f>
        <v>50.96</v>
      </c>
      <c r="V1365" s="47">
        <f>Table_Query_from_Mac10[[#This Row],[qtytoShipFuture]]-Table_Query_from_Mac10[[#This Row],[qty_to_ship]]</f>
        <v>0</v>
      </c>
      <c r="W1365" s="47">
        <f>Table_Query_from_Mac10[[#This Row],[UnitPriceFuture]]</f>
        <v>2.68</v>
      </c>
      <c r="X1365" s="47">
        <f>Table_Query_from_Mac10[[#This Row],[Unit Increase]]*Table_Query_from_Mac10[[#This Row],[UnitPriceFuture]]</f>
        <v>0</v>
      </c>
      <c r="Y1365" s="47">
        <f>Table_Query_from_Mac10[[#This Row],[Unit Increase]]*Table_Query_from_Mac10[[#This Row],[Future-cost]]</f>
        <v>0</v>
      </c>
      <c r="Z1365" s="47">
        <f>-(Table_Query_from_Mac10[[#This Row],[Incremental Sales]]+((Table_Query_from_Mac10[[#This Row],[Incremental Sales]]*-(SUM(Summary!$S$8:$S$9)))))*Summary!$S$18</f>
        <v>0</v>
      </c>
      <c r="AA1365" s="47">
        <f>IFERROR(Table_Query_from_Mac10[[#This Row],[Incremental Cost]]/Table_Query_from_Mac10[[#This Row],[Incremental Sales]],0)</f>
        <v>0</v>
      </c>
      <c r="AB1365" s="47">
        <f>IFERROR(Table_Query_from_Mac10[[#This Row],[TotalCostFuture]]/Table_Query_from_Mac10[[#This Row],[totalsalesFuture]],0)</f>
        <v>0.38805970149253727</v>
      </c>
      <c r="AN1365" s="31">
        <v>195</v>
      </c>
      <c r="AO1365">
        <f t="shared" si="42"/>
        <v>49</v>
      </c>
      <c r="AQ1365" s="31">
        <v>7.65</v>
      </c>
      <c r="AR1365">
        <f t="shared" si="43"/>
        <v>2.68</v>
      </c>
    </row>
    <row r="1366" spans="1:44" x14ac:dyDescent="0.25">
      <c r="A1366">
        <v>90134</v>
      </c>
      <c r="B1366">
        <v>18</v>
      </c>
      <c r="C1366" t="s">
        <v>86</v>
      </c>
      <c r="D1366" t="s">
        <v>79</v>
      </c>
      <c r="E1366">
        <v>96</v>
      </c>
      <c r="F1366">
        <v>0.81</v>
      </c>
      <c r="G1366">
        <v>2.0699999999999998</v>
      </c>
      <c r="H1366" s="1">
        <v>44846</v>
      </c>
      <c r="I1366" s="20">
        <v>0</v>
      </c>
      <c r="J1366" s="47">
        <f>Table_Query_from_Mac10[[#This Row],[unit_price]]-(Table_Query_from_Mac10[[#This Row],[unit_price]]*(Table_Query_from_Mac10[[#This Row],[discount_pct]]/100))</f>
        <v>2.0699999999999998</v>
      </c>
      <c r="K1366" s="47">
        <f>Table_Query_from_Mac10[[#This Row],[unit_cost]]</f>
        <v>0.81</v>
      </c>
      <c r="L1366" s="47">
        <f>Table_Query_from_Mac10[[#This Row],[Live-cost]]*(1+Table_Query_from_Mac10[[#This Row],[CogsIncreasebyTYPE]])</f>
        <v>0.81</v>
      </c>
      <c r="M1366" s="47">
        <f>Table_Query_from_Mac10[[#This Row],[Live-cost]]*Table_Query_from_Mac10[[#This Row],[qty_to_ship]]</f>
        <v>77.760000000000005</v>
      </c>
      <c r="N1366" s="47">
        <f>IF(Table_Query_from_Mac10[[#This Row],[item_no]]="KDA",-Table_Query_from_Mac10[[#This Row],[unit_price]],Table_Query_from_Mac10[[#This Row],[Net Unit]]*Table_Query_from_Mac10[[#This Row],[qty_to_ship]])</f>
        <v>198.71999999999997</v>
      </c>
      <c r="O1366" s="47">
        <f>SUMIFS(Summary!C:C,Summary!H:H,Table_Query_from_Mac10[[#This Row],[Juiceoc]])</f>
        <v>0</v>
      </c>
      <c r="P1366" s="47">
        <f>SUMIFS(Summary!D:D,Summary!H:H,Table_Query_from_Mac10[[#This Row],[Juiceoc]])</f>
        <v>0</v>
      </c>
      <c r="Q1366" s="47">
        <f>SUMIFS(Summary!E:E,Summary!H:H,Table_Query_from_Mac10[[#This Row],[Juiceoc]])</f>
        <v>0</v>
      </c>
      <c r="R1366" s="47">
        <f>Table_Query_from_Mac10[[#This Row],[Net Unit]]*(1+Table_Query_from_Mac10[[#This Row],[PriceIncreasebyType]])</f>
        <v>2.0699999999999998</v>
      </c>
      <c r="S1366" s="47">
        <f>Table_Query_from_Mac10[[#This Row],[UnitPriceFuture]]*Table_Query_from_Mac10[[#This Row],[qtytoShipFuture]]</f>
        <v>198.71999999999997</v>
      </c>
      <c r="T1366" s="47">
        <f>ROUND(Table_Query_from_Mac10[[#This Row],[qty_to_ship]]*(1+Table_Query_from_Mac10[[#This Row],[VolumeIncreasebyType]]),0)</f>
        <v>96</v>
      </c>
      <c r="U1366" s="47">
        <f>Table_Query_from_Mac10[[#This Row],[qtytoShipFuture]]*Table_Query_from_Mac10[[#This Row],[Future-cost]]</f>
        <v>77.760000000000005</v>
      </c>
      <c r="V1366" s="47">
        <f>Table_Query_from_Mac10[[#This Row],[qtytoShipFuture]]-Table_Query_from_Mac10[[#This Row],[qty_to_ship]]</f>
        <v>0</v>
      </c>
      <c r="W1366" s="47">
        <f>Table_Query_from_Mac10[[#This Row],[UnitPriceFuture]]</f>
        <v>2.0699999999999998</v>
      </c>
      <c r="X1366" s="47">
        <f>Table_Query_from_Mac10[[#This Row],[Unit Increase]]*Table_Query_from_Mac10[[#This Row],[UnitPriceFuture]]</f>
        <v>0</v>
      </c>
      <c r="Y1366" s="47">
        <f>Table_Query_from_Mac10[[#This Row],[Unit Increase]]*Table_Query_from_Mac10[[#This Row],[Future-cost]]</f>
        <v>0</v>
      </c>
      <c r="Z1366" s="47">
        <f>-(Table_Query_from_Mac10[[#This Row],[Incremental Sales]]+((Table_Query_from_Mac10[[#This Row],[Incremental Sales]]*-(SUM(Summary!$S$8:$S$9)))))*Summary!$S$18</f>
        <v>0</v>
      </c>
      <c r="AA1366" s="47">
        <f>IFERROR(Table_Query_from_Mac10[[#This Row],[Incremental Cost]]/Table_Query_from_Mac10[[#This Row],[Incremental Sales]],0)</f>
        <v>0</v>
      </c>
      <c r="AB1366" s="47">
        <f>IFERROR(Table_Query_from_Mac10[[#This Row],[TotalCostFuture]]/Table_Query_from_Mac10[[#This Row],[totalsalesFuture]],0)</f>
        <v>0.39130434782608703</v>
      </c>
      <c r="AN1366" s="30">
        <v>384</v>
      </c>
      <c r="AO1366">
        <f t="shared" si="42"/>
        <v>96</v>
      </c>
      <c r="AQ1366" s="30">
        <v>5.9</v>
      </c>
      <c r="AR1366">
        <f t="shared" si="43"/>
        <v>2.0699999999999998</v>
      </c>
    </row>
    <row r="1367" spans="1:44" x14ac:dyDescent="0.25">
      <c r="A1367">
        <v>90135</v>
      </c>
      <c r="B1367">
        <v>1</v>
      </c>
      <c r="C1367" t="s">
        <v>84</v>
      </c>
      <c r="D1367" t="s">
        <v>79</v>
      </c>
      <c r="E1367">
        <v>5</v>
      </c>
      <c r="F1367">
        <v>7.3</v>
      </c>
      <c r="G1367">
        <v>14.9</v>
      </c>
      <c r="H1367" s="1">
        <v>44848</v>
      </c>
      <c r="I1367" s="20">
        <v>0</v>
      </c>
      <c r="J1367" s="47">
        <f>Table_Query_from_Mac10[[#This Row],[unit_price]]-(Table_Query_from_Mac10[[#This Row],[unit_price]]*(Table_Query_from_Mac10[[#This Row],[discount_pct]]/100))</f>
        <v>14.9</v>
      </c>
      <c r="K1367" s="47">
        <f>Table_Query_from_Mac10[[#This Row],[unit_cost]]</f>
        <v>7.3</v>
      </c>
      <c r="L1367" s="47">
        <f>Table_Query_from_Mac10[[#This Row],[Live-cost]]*(1+Table_Query_from_Mac10[[#This Row],[CogsIncreasebyTYPE]])</f>
        <v>7.3</v>
      </c>
      <c r="M1367" s="47">
        <f>Table_Query_from_Mac10[[#This Row],[Live-cost]]*Table_Query_from_Mac10[[#This Row],[qty_to_ship]]</f>
        <v>36.5</v>
      </c>
      <c r="N1367" s="47">
        <f>IF(Table_Query_from_Mac10[[#This Row],[item_no]]="KDA",-Table_Query_from_Mac10[[#This Row],[unit_price]],Table_Query_from_Mac10[[#This Row],[Net Unit]]*Table_Query_from_Mac10[[#This Row],[qty_to_ship]])</f>
        <v>74.5</v>
      </c>
      <c r="O1367" s="47">
        <f>SUMIFS(Summary!C:C,Summary!H:H,Table_Query_from_Mac10[[#This Row],[Juiceoc]])</f>
        <v>0</v>
      </c>
      <c r="P1367" s="47">
        <f>SUMIFS(Summary!D:D,Summary!H:H,Table_Query_from_Mac10[[#This Row],[Juiceoc]])</f>
        <v>0</v>
      </c>
      <c r="Q1367" s="47">
        <f>SUMIFS(Summary!E:E,Summary!H:H,Table_Query_from_Mac10[[#This Row],[Juiceoc]])</f>
        <v>0</v>
      </c>
      <c r="R1367" s="47">
        <f>Table_Query_from_Mac10[[#This Row],[Net Unit]]*(1+Table_Query_from_Mac10[[#This Row],[PriceIncreasebyType]])</f>
        <v>14.9</v>
      </c>
      <c r="S1367" s="47">
        <f>Table_Query_from_Mac10[[#This Row],[UnitPriceFuture]]*Table_Query_from_Mac10[[#This Row],[qtytoShipFuture]]</f>
        <v>74.5</v>
      </c>
      <c r="T1367" s="47">
        <f>ROUND(Table_Query_from_Mac10[[#This Row],[qty_to_ship]]*(1+Table_Query_from_Mac10[[#This Row],[VolumeIncreasebyType]]),0)</f>
        <v>5</v>
      </c>
      <c r="U1367" s="47">
        <f>Table_Query_from_Mac10[[#This Row],[qtytoShipFuture]]*Table_Query_from_Mac10[[#This Row],[Future-cost]]</f>
        <v>36.5</v>
      </c>
      <c r="V1367" s="47">
        <f>Table_Query_from_Mac10[[#This Row],[qtytoShipFuture]]-Table_Query_from_Mac10[[#This Row],[qty_to_ship]]</f>
        <v>0</v>
      </c>
      <c r="W1367" s="47">
        <f>Table_Query_from_Mac10[[#This Row],[UnitPriceFuture]]</f>
        <v>14.9</v>
      </c>
      <c r="X1367" s="47">
        <f>Table_Query_from_Mac10[[#This Row],[Unit Increase]]*Table_Query_from_Mac10[[#This Row],[UnitPriceFuture]]</f>
        <v>0</v>
      </c>
      <c r="Y1367" s="47">
        <f>Table_Query_from_Mac10[[#This Row],[Unit Increase]]*Table_Query_from_Mac10[[#This Row],[Future-cost]]</f>
        <v>0</v>
      </c>
      <c r="Z1367" s="47">
        <f>-(Table_Query_from_Mac10[[#This Row],[Incremental Sales]]+((Table_Query_from_Mac10[[#This Row],[Incremental Sales]]*-(SUM(Summary!$S$8:$S$9)))))*Summary!$S$18</f>
        <v>0</v>
      </c>
      <c r="AA1367" s="47">
        <f>IFERROR(Table_Query_from_Mac10[[#This Row],[Incremental Cost]]/Table_Query_from_Mac10[[#This Row],[Incremental Sales]],0)</f>
        <v>0</v>
      </c>
      <c r="AB1367" s="47">
        <f>IFERROR(Table_Query_from_Mac10[[#This Row],[TotalCostFuture]]/Table_Query_from_Mac10[[#This Row],[totalsalesFuture]],0)</f>
        <v>0.48993288590604028</v>
      </c>
      <c r="AN1367" s="31">
        <v>18</v>
      </c>
      <c r="AO1367">
        <f t="shared" si="42"/>
        <v>5</v>
      </c>
      <c r="AQ1367" s="31">
        <v>42.58</v>
      </c>
      <c r="AR1367">
        <f t="shared" si="43"/>
        <v>14.9</v>
      </c>
    </row>
    <row r="1368" spans="1:44" x14ac:dyDescent="0.25">
      <c r="A1368">
        <v>90135</v>
      </c>
      <c r="B1368">
        <v>2</v>
      </c>
      <c r="C1368" t="s">
        <v>84</v>
      </c>
      <c r="D1368" t="s">
        <v>79</v>
      </c>
      <c r="E1368">
        <v>5</v>
      </c>
      <c r="F1368">
        <v>8.4600000000000009</v>
      </c>
      <c r="G1368">
        <v>17.690000000000001</v>
      </c>
      <c r="H1368" s="1">
        <v>44848</v>
      </c>
      <c r="I1368" s="20">
        <v>0</v>
      </c>
      <c r="J1368" s="47">
        <f>Table_Query_from_Mac10[[#This Row],[unit_price]]-(Table_Query_from_Mac10[[#This Row],[unit_price]]*(Table_Query_from_Mac10[[#This Row],[discount_pct]]/100))</f>
        <v>17.690000000000001</v>
      </c>
      <c r="K1368" s="47">
        <f>Table_Query_from_Mac10[[#This Row],[unit_cost]]</f>
        <v>8.4600000000000009</v>
      </c>
      <c r="L1368" s="47">
        <f>Table_Query_from_Mac10[[#This Row],[Live-cost]]*(1+Table_Query_from_Mac10[[#This Row],[CogsIncreasebyTYPE]])</f>
        <v>8.4600000000000009</v>
      </c>
      <c r="M1368" s="47">
        <f>Table_Query_from_Mac10[[#This Row],[Live-cost]]*Table_Query_from_Mac10[[#This Row],[qty_to_ship]]</f>
        <v>42.300000000000004</v>
      </c>
      <c r="N1368" s="47">
        <f>IF(Table_Query_from_Mac10[[#This Row],[item_no]]="KDA",-Table_Query_from_Mac10[[#This Row],[unit_price]],Table_Query_from_Mac10[[#This Row],[Net Unit]]*Table_Query_from_Mac10[[#This Row],[qty_to_ship]])</f>
        <v>88.45</v>
      </c>
      <c r="O1368" s="47">
        <f>SUMIFS(Summary!C:C,Summary!H:H,Table_Query_from_Mac10[[#This Row],[Juiceoc]])</f>
        <v>0</v>
      </c>
      <c r="P1368" s="47">
        <f>SUMIFS(Summary!D:D,Summary!H:H,Table_Query_from_Mac10[[#This Row],[Juiceoc]])</f>
        <v>0</v>
      </c>
      <c r="Q1368" s="47">
        <f>SUMIFS(Summary!E:E,Summary!H:H,Table_Query_from_Mac10[[#This Row],[Juiceoc]])</f>
        <v>0</v>
      </c>
      <c r="R1368" s="47">
        <f>Table_Query_from_Mac10[[#This Row],[Net Unit]]*(1+Table_Query_from_Mac10[[#This Row],[PriceIncreasebyType]])</f>
        <v>17.690000000000001</v>
      </c>
      <c r="S1368" s="47">
        <f>Table_Query_from_Mac10[[#This Row],[UnitPriceFuture]]*Table_Query_from_Mac10[[#This Row],[qtytoShipFuture]]</f>
        <v>88.45</v>
      </c>
      <c r="T1368" s="47">
        <f>ROUND(Table_Query_from_Mac10[[#This Row],[qty_to_ship]]*(1+Table_Query_from_Mac10[[#This Row],[VolumeIncreasebyType]]),0)</f>
        <v>5</v>
      </c>
      <c r="U1368" s="47">
        <f>Table_Query_from_Mac10[[#This Row],[qtytoShipFuture]]*Table_Query_from_Mac10[[#This Row],[Future-cost]]</f>
        <v>42.300000000000004</v>
      </c>
      <c r="V1368" s="47">
        <f>Table_Query_from_Mac10[[#This Row],[qtytoShipFuture]]-Table_Query_from_Mac10[[#This Row],[qty_to_ship]]</f>
        <v>0</v>
      </c>
      <c r="W1368" s="47">
        <f>Table_Query_from_Mac10[[#This Row],[UnitPriceFuture]]</f>
        <v>17.690000000000001</v>
      </c>
      <c r="X1368" s="47">
        <f>Table_Query_from_Mac10[[#This Row],[Unit Increase]]*Table_Query_from_Mac10[[#This Row],[UnitPriceFuture]]</f>
        <v>0</v>
      </c>
      <c r="Y1368" s="47">
        <f>Table_Query_from_Mac10[[#This Row],[Unit Increase]]*Table_Query_from_Mac10[[#This Row],[Future-cost]]</f>
        <v>0</v>
      </c>
      <c r="Z1368" s="47">
        <f>-(Table_Query_from_Mac10[[#This Row],[Incremental Sales]]+((Table_Query_from_Mac10[[#This Row],[Incremental Sales]]*-(SUM(Summary!$S$8:$S$9)))))*Summary!$S$18</f>
        <v>0</v>
      </c>
      <c r="AA1368" s="47">
        <f>IFERROR(Table_Query_from_Mac10[[#This Row],[Incremental Cost]]/Table_Query_from_Mac10[[#This Row],[Incremental Sales]],0)</f>
        <v>0</v>
      </c>
      <c r="AB1368" s="47">
        <f>IFERROR(Table_Query_from_Mac10[[#This Row],[TotalCostFuture]]/Table_Query_from_Mac10[[#This Row],[totalsalesFuture]],0)</f>
        <v>0.47823629169022047</v>
      </c>
      <c r="AN1368" s="30">
        <v>18</v>
      </c>
      <c r="AO1368">
        <f t="shared" si="42"/>
        <v>5</v>
      </c>
      <c r="AQ1368" s="30">
        <v>50.54</v>
      </c>
      <c r="AR1368">
        <f t="shared" si="43"/>
        <v>17.690000000000001</v>
      </c>
    </row>
    <row r="1369" spans="1:44" x14ac:dyDescent="0.25">
      <c r="A1369">
        <v>90135</v>
      </c>
      <c r="B1369">
        <v>3</v>
      </c>
      <c r="C1369" t="s">
        <v>84</v>
      </c>
      <c r="D1369" t="s">
        <v>79</v>
      </c>
      <c r="E1369">
        <v>2</v>
      </c>
      <c r="F1369">
        <v>10.199999999999999</v>
      </c>
      <c r="G1369">
        <v>21.09</v>
      </c>
      <c r="H1369" s="1">
        <v>44848</v>
      </c>
      <c r="I1369" s="20">
        <v>0</v>
      </c>
      <c r="J1369" s="47">
        <f>Table_Query_from_Mac10[[#This Row],[unit_price]]-(Table_Query_from_Mac10[[#This Row],[unit_price]]*(Table_Query_from_Mac10[[#This Row],[discount_pct]]/100))</f>
        <v>21.09</v>
      </c>
      <c r="K1369" s="47">
        <f>Table_Query_from_Mac10[[#This Row],[unit_cost]]</f>
        <v>10.199999999999999</v>
      </c>
      <c r="L1369" s="47">
        <f>Table_Query_from_Mac10[[#This Row],[Live-cost]]*(1+Table_Query_from_Mac10[[#This Row],[CogsIncreasebyTYPE]])</f>
        <v>10.199999999999999</v>
      </c>
      <c r="M1369" s="47">
        <f>Table_Query_from_Mac10[[#This Row],[Live-cost]]*Table_Query_from_Mac10[[#This Row],[qty_to_ship]]</f>
        <v>20.399999999999999</v>
      </c>
      <c r="N1369" s="47">
        <f>IF(Table_Query_from_Mac10[[#This Row],[item_no]]="KDA",-Table_Query_from_Mac10[[#This Row],[unit_price]],Table_Query_from_Mac10[[#This Row],[Net Unit]]*Table_Query_from_Mac10[[#This Row],[qty_to_ship]])</f>
        <v>42.18</v>
      </c>
      <c r="O1369" s="47">
        <f>SUMIFS(Summary!C:C,Summary!H:H,Table_Query_from_Mac10[[#This Row],[Juiceoc]])</f>
        <v>0</v>
      </c>
      <c r="P1369" s="47">
        <f>SUMIFS(Summary!D:D,Summary!H:H,Table_Query_from_Mac10[[#This Row],[Juiceoc]])</f>
        <v>0</v>
      </c>
      <c r="Q1369" s="47">
        <f>SUMIFS(Summary!E:E,Summary!H:H,Table_Query_from_Mac10[[#This Row],[Juiceoc]])</f>
        <v>0</v>
      </c>
      <c r="R1369" s="47">
        <f>Table_Query_from_Mac10[[#This Row],[Net Unit]]*(1+Table_Query_from_Mac10[[#This Row],[PriceIncreasebyType]])</f>
        <v>21.09</v>
      </c>
      <c r="S1369" s="47">
        <f>Table_Query_from_Mac10[[#This Row],[UnitPriceFuture]]*Table_Query_from_Mac10[[#This Row],[qtytoShipFuture]]</f>
        <v>42.18</v>
      </c>
      <c r="T1369" s="47">
        <f>ROUND(Table_Query_from_Mac10[[#This Row],[qty_to_ship]]*(1+Table_Query_from_Mac10[[#This Row],[VolumeIncreasebyType]]),0)</f>
        <v>2</v>
      </c>
      <c r="U1369" s="47">
        <f>Table_Query_from_Mac10[[#This Row],[qtytoShipFuture]]*Table_Query_from_Mac10[[#This Row],[Future-cost]]</f>
        <v>20.399999999999999</v>
      </c>
      <c r="V1369" s="47">
        <f>Table_Query_from_Mac10[[#This Row],[qtytoShipFuture]]-Table_Query_from_Mac10[[#This Row],[qty_to_ship]]</f>
        <v>0</v>
      </c>
      <c r="W1369" s="47">
        <f>Table_Query_from_Mac10[[#This Row],[UnitPriceFuture]]</f>
        <v>21.09</v>
      </c>
      <c r="X1369" s="47">
        <f>Table_Query_from_Mac10[[#This Row],[Unit Increase]]*Table_Query_from_Mac10[[#This Row],[UnitPriceFuture]]</f>
        <v>0</v>
      </c>
      <c r="Y1369" s="47">
        <f>Table_Query_from_Mac10[[#This Row],[Unit Increase]]*Table_Query_from_Mac10[[#This Row],[Future-cost]]</f>
        <v>0</v>
      </c>
      <c r="Z1369" s="47">
        <f>-(Table_Query_from_Mac10[[#This Row],[Incremental Sales]]+((Table_Query_from_Mac10[[#This Row],[Incremental Sales]]*-(SUM(Summary!$S$8:$S$9)))))*Summary!$S$18</f>
        <v>0</v>
      </c>
      <c r="AA1369" s="47">
        <f>IFERROR(Table_Query_from_Mac10[[#This Row],[Incremental Cost]]/Table_Query_from_Mac10[[#This Row],[Incremental Sales]],0)</f>
        <v>0</v>
      </c>
      <c r="AB1369" s="47">
        <f>IFERROR(Table_Query_from_Mac10[[#This Row],[TotalCostFuture]]/Table_Query_from_Mac10[[#This Row],[totalsalesFuture]],0)</f>
        <v>0.48364153627311518</v>
      </c>
      <c r="AN1369" s="31">
        <v>6</v>
      </c>
      <c r="AO1369">
        <f t="shared" si="42"/>
        <v>2</v>
      </c>
      <c r="AQ1369" s="31">
        <v>60.26</v>
      </c>
      <c r="AR1369">
        <f t="shared" si="43"/>
        <v>21.09</v>
      </c>
    </row>
    <row r="1370" spans="1:44" x14ac:dyDescent="0.25">
      <c r="A1370">
        <v>90135</v>
      </c>
      <c r="B1370">
        <v>4</v>
      </c>
      <c r="C1370" t="s">
        <v>84</v>
      </c>
      <c r="D1370" t="s">
        <v>79</v>
      </c>
      <c r="E1370">
        <v>2</v>
      </c>
      <c r="F1370">
        <v>11.78</v>
      </c>
      <c r="G1370">
        <v>24.37</v>
      </c>
      <c r="H1370" s="1">
        <v>44848</v>
      </c>
      <c r="I1370" s="20">
        <v>0</v>
      </c>
      <c r="J1370" s="47">
        <f>Table_Query_from_Mac10[[#This Row],[unit_price]]-(Table_Query_from_Mac10[[#This Row],[unit_price]]*(Table_Query_from_Mac10[[#This Row],[discount_pct]]/100))</f>
        <v>24.37</v>
      </c>
      <c r="K1370" s="47">
        <f>Table_Query_from_Mac10[[#This Row],[unit_cost]]</f>
        <v>11.78</v>
      </c>
      <c r="L1370" s="47">
        <f>Table_Query_from_Mac10[[#This Row],[Live-cost]]*(1+Table_Query_from_Mac10[[#This Row],[CogsIncreasebyTYPE]])</f>
        <v>11.78</v>
      </c>
      <c r="M1370" s="47">
        <f>Table_Query_from_Mac10[[#This Row],[Live-cost]]*Table_Query_from_Mac10[[#This Row],[qty_to_ship]]</f>
        <v>23.56</v>
      </c>
      <c r="N1370" s="47">
        <f>IF(Table_Query_from_Mac10[[#This Row],[item_no]]="KDA",-Table_Query_from_Mac10[[#This Row],[unit_price]],Table_Query_from_Mac10[[#This Row],[Net Unit]]*Table_Query_from_Mac10[[#This Row],[qty_to_ship]])</f>
        <v>48.74</v>
      </c>
      <c r="O1370" s="47">
        <f>SUMIFS(Summary!C:C,Summary!H:H,Table_Query_from_Mac10[[#This Row],[Juiceoc]])</f>
        <v>0</v>
      </c>
      <c r="P1370" s="47">
        <f>SUMIFS(Summary!D:D,Summary!H:H,Table_Query_from_Mac10[[#This Row],[Juiceoc]])</f>
        <v>0</v>
      </c>
      <c r="Q1370" s="47">
        <f>SUMIFS(Summary!E:E,Summary!H:H,Table_Query_from_Mac10[[#This Row],[Juiceoc]])</f>
        <v>0</v>
      </c>
      <c r="R1370" s="47">
        <f>Table_Query_from_Mac10[[#This Row],[Net Unit]]*(1+Table_Query_from_Mac10[[#This Row],[PriceIncreasebyType]])</f>
        <v>24.37</v>
      </c>
      <c r="S1370" s="47">
        <f>Table_Query_from_Mac10[[#This Row],[UnitPriceFuture]]*Table_Query_from_Mac10[[#This Row],[qtytoShipFuture]]</f>
        <v>48.74</v>
      </c>
      <c r="T1370" s="47">
        <f>ROUND(Table_Query_from_Mac10[[#This Row],[qty_to_ship]]*(1+Table_Query_from_Mac10[[#This Row],[VolumeIncreasebyType]]),0)</f>
        <v>2</v>
      </c>
      <c r="U1370" s="47">
        <f>Table_Query_from_Mac10[[#This Row],[qtytoShipFuture]]*Table_Query_from_Mac10[[#This Row],[Future-cost]]</f>
        <v>23.56</v>
      </c>
      <c r="V1370" s="47">
        <f>Table_Query_from_Mac10[[#This Row],[qtytoShipFuture]]-Table_Query_from_Mac10[[#This Row],[qty_to_ship]]</f>
        <v>0</v>
      </c>
      <c r="W1370" s="47">
        <f>Table_Query_from_Mac10[[#This Row],[UnitPriceFuture]]</f>
        <v>24.37</v>
      </c>
      <c r="X1370" s="47">
        <f>Table_Query_from_Mac10[[#This Row],[Unit Increase]]*Table_Query_from_Mac10[[#This Row],[UnitPriceFuture]]</f>
        <v>0</v>
      </c>
      <c r="Y1370" s="47">
        <f>Table_Query_from_Mac10[[#This Row],[Unit Increase]]*Table_Query_from_Mac10[[#This Row],[Future-cost]]</f>
        <v>0</v>
      </c>
      <c r="Z1370" s="47">
        <f>-(Table_Query_from_Mac10[[#This Row],[Incremental Sales]]+((Table_Query_from_Mac10[[#This Row],[Incremental Sales]]*-(SUM(Summary!$S$8:$S$9)))))*Summary!$S$18</f>
        <v>0</v>
      </c>
      <c r="AA1370" s="47">
        <f>IFERROR(Table_Query_from_Mac10[[#This Row],[Incremental Cost]]/Table_Query_from_Mac10[[#This Row],[Incremental Sales]],0)</f>
        <v>0</v>
      </c>
      <c r="AB1370" s="47">
        <f>IFERROR(Table_Query_from_Mac10[[#This Row],[TotalCostFuture]]/Table_Query_from_Mac10[[#This Row],[totalsalesFuture]],0)</f>
        <v>0.48338120640131305</v>
      </c>
      <c r="AN1370" s="30">
        <v>8</v>
      </c>
      <c r="AO1370">
        <f t="shared" si="42"/>
        <v>2</v>
      </c>
      <c r="AQ1370" s="30">
        <v>69.63</v>
      </c>
      <c r="AR1370">
        <f t="shared" si="43"/>
        <v>24.37</v>
      </c>
    </row>
    <row r="1371" spans="1:44" x14ac:dyDescent="0.25">
      <c r="A1371">
        <v>90135</v>
      </c>
      <c r="B1371">
        <v>5</v>
      </c>
      <c r="C1371" t="s">
        <v>84</v>
      </c>
      <c r="D1371" t="s">
        <v>79</v>
      </c>
      <c r="E1371">
        <v>113</v>
      </c>
      <c r="F1371">
        <v>4.0999999999999996</v>
      </c>
      <c r="G1371">
        <v>8.2100000000000009</v>
      </c>
      <c r="H1371" s="1">
        <v>44848</v>
      </c>
      <c r="I1371" s="20">
        <v>0</v>
      </c>
      <c r="J1371" s="47">
        <f>Table_Query_from_Mac10[[#This Row],[unit_price]]-(Table_Query_from_Mac10[[#This Row],[unit_price]]*(Table_Query_from_Mac10[[#This Row],[discount_pct]]/100))</f>
        <v>8.2100000000000009</v>
      </c>
      <c r="K1371" s="47">
        <f>Table_Query_from_Mac10[[#This Row],[unit_cost]]</f>
        <v>4.0999999999999996</v>
      </c>
      <c r="L1371" s="47">
        <f>Table_Query_from_Mac10[[#This Row],[Live-cost]]*(1+Table_Query_from_Mac10[[#This Row],[CogsIncreasebyTYPE]])</f>
        <v>4.0999999999999996</v>
      </c>
      <c r="M1371" s="47">
        <f>Table_Query_from_Mac10[[#This Row],[Live-cost]]*Table_Query_from_Mac10[[#This Row],[qty_to_ship]]</f>
        <v>463.29999999999995</v>
      </c>
      <c r="N1371" s="47">
        <f>IF(Table_Query_from_Mac10[[#This Row],[item_no]]="KDA",-Table_Query_from_Mac10[[#This Row],[unit_price]],Table_Query_from_Mac10[[#This Row],[Net Unit]]*Table_Query_from_Mac10[[#This Row],[qty_to_ship]])</f>
        <v>927.73000000000013</v>
      </c>
      <c r="O1371" s="47">
        <f>SUMIFS(Summary!C:C,Summary!H:H,Table_Query_from_Mac10[[#This Row],[Juiceoc]])</f>
        <v>0</v>
      </c>
      <c r="P1371" s="47">
        <f>SUMIFS(Summary!D:D,Summary!H:H,Table_Query_from_Mac10[[#This Row],[Juiceoc]])</f>
        <v>0</v>
      </c>
      <c r="Q1371" s="47">
        <f>SUMIFS(Summary!E:E,Summary!H:H,Table_Query_from_Mac10[[#This Row],[Juiceoc]])</f>
        <v>0</v>
      </c>
      <c r="R1371" s="47">
        <f>Table_Query_from_Mac10[[#This Row],[Net Unit]]*(1+Table_Query_from_Mac10[[#This Row],[PriceIncreasebyType]])</f>
        <v>8.2100000000000009</v>
      </c>
      <c r="S1371" s="47">
        <f>Table_Query_from_Mac10[[#This Row],[UnitPriceFuture]]*Table_Query_from_Mac10[[#This Row],[qtytoShipFuture]]</f>
        <v>927.73000000000013</v>
      </c>
      <c r="T1371" s="47">
        <f>ROUND(Table_Query_from_Mac10[[#This Row],[qty_to_ship]]*(1+Table_Query_from_Mac10[[#This Row],[VolumeIncreasebyType]]),0)</f>
        <v>113</v>
      </c>
      <c r="U1371" s="47">
        <f>Table_Query_from_Mac10[[#This Row],[qtytoShipFuture]]*Table_Query_from_Mac10[[#This Row],[Future-cost]]</f>
        <v>463.29999999999995</v>
      </c>
      <c r="V1371" s="47">
        <f>Table_Query_from_Mac10[[#This Row],[qtytoShipFuture]]-Table_Query_from_Mac10[[#This Row],[qty_to_ship]]</f>
        <v>0</v>
      </c>
      <c r="W1371" s="47">
        <f>Table_Query_from_Mac10[[#This Row],[UnitPriceFuture]]</f>
        <v>8.2100000000000009</v>
      </c>
      <c r="X1371" s="47">
        <f>Table_Query_from_Mac10[[#This Row],[Unit Increase]]*Table_Query_from_Mac10[[#This Row],[UnitPriceFuture]]</f>
        <v>0</v>
      </c>
      <c r="Y1371" s="47">
        <f>Table_Query_from_Mac10[[#This Row],[Unit Increase]]*Table_Query_from_Mac10[[#This Row],[Future-cost]]</f>
        <v>0</v>
      </c>
      <c r="Z1371" s="47">
        <f>-(Table_Query_from_Mac10[[#This Row],[Incremental Sales]]+((Table_Query_from_Mac10[[#This Row],[Incremental Sales]]*-(SUM(Summary!$S$8:$S$9)))))*Summary!$S$18</f>
        <v>0</v>
      </c>
      <c r="AA1371" s="47">
        <f>IFERROR(Table_Query_from_Mac10[[#This Row],[Incremental Cost]]/Table_Query_from_Mac10[[#This Row],[Incremental Sales]],0)</f>
        <v>0</v>
      </c>
      <c r="AB1371" s="47">
        <f>IFERROR(Table_Query_from_Mac10[[#This Row],[TotalCostFuture]]/Table_Query_from_Mac10[[#This Row],[totalsalesFuture]],0)</f>
        <v>0.49939098660170511</v>
      </c>
      <c r="AN1371" s="31">
        <v>450</v>
      </c>
      <c r="AO1371">
        <f t="shared" si="42"/>
        <v>113</v>
      </c>
      <c r="AQ1371" s="31">
        <v>23.46</v>
      </c>
      <c r="AR1371">
        <f t="shared" si="43"/>
        <v>8.2100000000000009</v>
      </c>
    </row>
    <row r="1372" spans="1:44" x14ac:dyDescent="0.25">
      <c r="A1372">
        <v>90135</v>
      </c>
      <c r="B1372">
        <v>6</v>
      </c>
      <c r="C1372" t="s">
        <v>84</v>
      </c>
      <c r="D1372" t="s">
        <v>79</v>
      </c>
      <c r="E1372">
        <v>7</v>
      </c>
      <c r="F1372">
        <v>4.57</v>
      </c>
      <c r="G1372">
        <v>9.16</v>
      </c>
      <c r="H1372" s="1">
        <v>44848</v>
      </c>
      <c r="I1372" s="20">
        <v>0</v>
      </c>
      <c r="J1372" s="47">
        <f>Table_Query_from_Mac10[[#This Row],[unit_price]]-(Table_Query_from_Mac10[[#This Row],[unit_price]]*(Table_Query_from_Mac10[[#This Row],[discount_pct]]/100))</f>
        <v>9.16</v>
      </c>
      <c r="K1372" s="47">
        <f>Table_Query_from_Mac10[[#This Row],[unit_cost]]</f>
        <v>4.57</v>
      </c>
      <c r="L1372" s="47">
        <f>Table_Query_from_Mac10[[#This Row],[Live-cost]]*(1+Table_Query_from_Mac10[[#This Row],[CogsIncreasebyTYPE]])</f>
        <v>4.57</v>
      </c>
      <c r="M1372" s="47">
        <f>Table_Query_from_Mac10[[#This Row],[Live-cost]]*Table_Query_from_Mac10[[#This Row],[qty_to_ship]]</f>
        <v>31.990000000000002</v>
      </c>
      <c r="N1372" s="47">
        <f>IF(Table_Query_from_Mac10[[#This Row],[item_no]]="KDA",-Table_Query_from_Mac10[[#This Row],[unit_price]],Table_Query_from_Mac10[[#This Row],[Net Unit]]*Table_Query_from_Mac10[[#This Row],[qty_to_ship]])</f>
        <v>64.12</v>
      </c>
      <c r="O1372" s="47">
        <f>SUMIFS(Summary!C:C,Summary!H:H,Table_Query_from_Mac10[[#This Row],[Juiceoc]])</f>
        <v>0</v>
      </c>
      <c r="P1372" s="47">
        <f>SUMIFS(Summary!D:D,Summary!H:H,Table_Query_from_Mac10[[#This Row],[Juiceoc]])</f>
        <v>0</v>
      </c>
      <c r="Q1372" s="47">
        <f>SUMIFS(Summary!E:E,Summary!H:H,Table_Query_from_Mac10[[#This Row],[Juiceoc]])</f>
        <v>0</v>
      </c>
      <c r="R1372" s="47">
        <f>Table_Query_from_Mac10[[#This Row],[Net Unit]]*(1+Table_Query_from_Mac10[[#This Row],[PriceIncreasebyType]])</f>
        <v>9.16</v>
      </c>
      <c r="S1372" s="47">
        <f>Table_Query_from_Mac10[[#This Row],[UnitPriceFuture]]*Table_Query_from_Mac10[[#This Row],[qtytoShipFuture]]</f>
        <v>64.12</v>
      </c>
      <c r="T1372" s="47">
        <f>ROUND(Table_Query_from_Mac10[[#This Row],[qty_to_ship]]*(1+Table_Query_from_Mac10[[#This Row],[VolumeIncreasebyType]]),0)</f>
        <v>7</v>
      </c>
      <c r="U1372" s="47">
        <f>Table_Query_from_Mac10[[#This Row],[qtytoShipFuture]]*Table_Query_from_Mac10[[#This Row],[Future-cost]]</f>
        <v>31.990000000000002</v>
      </c>
      <c r="V1372" s="47">
        <f>Table_Query_from_Mac10[[#This Row],[qtytoShipFuture]]-Table_Query_from_Mac10[[#This Row],[qty_to_ship]]</f>
        <v>0</v>
      </c>
      <c r="W1372" s="47">
        <f>Table_Query_from_Mac10[[#This Row],[UnitPriceFuture]]</f>
        <v>9.16</v>
      </c>
      <c r="X1372" s="47">
        <f>Table_Query_from_Mac10[[#This Row],[Unit Increase]]*Table_Query_from_Mac10[[#This Row],[UnitPriceFuture]]</f>
        <v>0</v>
      </c>
      <c r="Y1372" s="47">
        <f>Table_Query_from_Mac10[[#This Row],[Unit Increase]]*Table_Query_from_Mac10[[#This Row],[Future-cost]]</f>
        <v>0</v>
      </c>
      <c r="Z1372" s="47">
        <f>-(Table_Query_from_Mac10[[#This Row],[Incremental Sales]]+((Table_Query_from_Mac10[[#This Row],[Incremental Sales]]*-(SUM(Summary!$S$8:$S$9)))))*Summary!$S$18</f>
        <v>0</v>
      </c>
      <c r="AA1372" s="47">
        <f>IFERROR(Table_Query_from_Mac10[[#This Row],[Incremental Cost]]/Table_Query_from_Mac10[[#This Row],[Incremental Sales]],0)</f>
        <v>0</v>
      </c>
      <c r="AB1372" s="47">
        <f>IFERROR(Table_Query_from_Mac10[[#This Row],[TotalCostFuture]]/Table_Query_from_Mac10[[#This Row],[totalsalesFuture]],0)</f>
        <v>0.49890829694323141</v>
      </c>
      <c r="AN1372" s="30">
        <v>25</v>
      </c>
      <c r="AO1372">
        <f t="shared" si="42"/>
        <v>7</v>
      </c>
      <c r="AQ1372" s="30">
        <v>26.16</v>
      </c>
      <c r="AR1372">
        <f t="shared" si="43"/>
        <v>9.16</v>
      </c>
    </row>
    <row r="1373" spans="1:44" x14ac:dyDescent="0.25">
      <c r="A1373">
        <v>90135</v>
      </c>
      <c r="B1373">
        <v>7</v>
      </c>
      <c r="C1373" t="s">
        <v>84</v>
      </c>
      <c r="D1373" t="s">
        <v>79</v>
      </c>
      <c r="E1373">
        <v>15</v>
      </c>
      <c r="F1373">
        <v>5.03</v>
      </c>
      <c r="G1373">
        <v>10.039999999999999</v>
      </c>
      <c r="H1373" s="1">
        <v>44848</v>
      </c>
      <c r="I1373" s="20">
        <v>0</v>
      </c>
      <c r="J1373" s="47">
        <f>Table_Query_from_Mac10[[#This Row],[unit_price]]-(Table_Query_from_Mac10[[#This Row],[unit_price]]*(Table_Query_from_Mac10[[#This Row],[discount_pct]]/100))</f>
        <v>10.039999999999999</v>
      </c>
      <c r="K1373" s="47">
        <f>Table_Query_from_Mac10[[#This Row],[unit_cost]]</f>
        <v>5.03</v>
      </c>
      <c r="L1373" s="47">
        <f>Table_Query_from_Mac10[[#This Row],[Live-cost]]*(1+Table_Query_from_Mac10[[#This Row],[CogsIncreasebyTYPE]])</f>
        <v>5.03</v>
      </c>
      <c r="M1373" s="47">
        <f>Table_Query_from_Mac10[[#This Row],[Live-cost]]*Table_Query_from_Mac10[[#This Row],[qty_to_ship]]</f>
        <v>75.45</v>
      </c>
      <c r="N1373" s="47">
        <f>IF(Table_Query_from_Mac10[[#This Row],[item_no]]="KDA",-Table_Query_from_Mac10[[#This Row],[unit_price]],Table_Query_from_Mac10[[#This Row],[Net Unit]]*Table_Query_from_Mac10[[#This Row],[qty_to_ship]])</f>
        <v>150.6</v>
      </c>
      <c r="O1373" s="47">
        <f>SUMIFS(Summary!C:C,Summary!H:H,Table_Query_from_Mac10[[#This Row],[Juiceoc]])</f>
        <v>0</v>
      </c>
      <c r="P1373" s="47">
        <f>SUMIFS(Summary!D:D,Summary!H:H,Table_Query_from_Mac10[[#This Row],[Juiceoc]])</f>
        <v>0</v>
      </c>
      <c r="Q1373" s="47">
        <f>SUMIFS(Summary!E:E,Summary!H:H,Table_Query_from_Mac10[[#This Row],[Juiceoc]])</f>
        <v>0</v>
      </c>
      <c r="R1373" s="47">
        <f>Table_Query_from_Mac10[[#This Row],[Net Unit]]*(1+Table_Query_from_Mac10[[#This Row],[PriceIncreasebyType]])</f>
        <v>10.039999999999999</v>
      </c>
      <c r="S1373" s="47">
        <f>Table_Query_from_Mac10[[#This Row],[UnitPriceFuture]]*Table_Query_from_Mac10[[#This Row],[qtytoShipFuture]]</f>
        <v>150.6</v>
      </c>
      <c r="T1373" s="47">
        <f>ROUND(Table_Query_from_Mac10[[#This Row],[qty_to_ship]]*(1+Table_Query_from_Mac10[[#This Row],[VolumeIncreasebyType]]),0)</f>
        <v>15</v>
      </c>
      <c r="U1373" s="47">
        <f>Table_Query_from_Mac10[[#This Row],[qtytoShipFuture]]*Table_Query_from_Mac10[[#This Row],[Future-cost]]</f>
        <v>75.45</v>
      </c>
      <c r="V1373" s="47">
        <f>Table_Query_from_Mac10[[#This Row],[qtytoShipFuture]]-Table_Query_from_Mac10[[#This Row],[qty_to_ship]]</f>
        <v>0</v>
      </c>
      <c r="W1373" s="47">
        <f>Table_Query_from_Mac10[[#This Row],[UnitPriceFuture]]</f>
        <v>10.039999999999999</v>
      </c>
      <c r="X1373" s="47">
        <f>Table_Query_from_Mac10[[#This Row],[Unit Increase]]*Table_Query_from_Mac10[[#This Row],[UnitPriceFuture]]</f>
        <v>0</v>
      </c>
      <c r="Y1373" s="47">
        <f>Table_Query_from_Mac10[[#This Row],[Unit Increase]]*Table_Query_from_Mac10[[#This Row],[Future-cost]]</f>
        <v>0</v>
      </c>
      <c r="Z1373" s="47">
        <f>-(Table_Query_from_Mac10[[#This Row],[Incremental Sales]]+((Table_Query_from_Mac10[[#This Row],[Incremental Sales]]*-(SUM(Summary!$S$8:$S$9)))))*Summary!$S$18</f>
        <v>0</v>
      </c>
      <c r="AA1373" s="47">
        <f>IFERROR(Table_Query_from_Mac10[[#This Row],[Incremental Cost]]/Table_Query_from_Mac10[[#This Row],[Incremental Sales]],0)</f>
        <v>0</v>
      </c>
      <c r="AB1373" s="47">
        <f>IFERROR(Table_Query_from_Mac10[[#This Row],[TotalCostFuture]]/Table_Query_from_Mac10[[#This Row],[totalsalesFuture]],0)</f>
        <v>0.50099601593625498</v>
      </c>
      <c r="AN1373" s="31">
        <v>60</v>
      </c>
      <c r="AO1373">
        <f t="shared" si="42"/>
        <v>15</v>
      </c>
      <c r="AQ1373" s="31">
        <v>28.68</v>
      </c>
      <c r="AR1373">
        <f t="shared" si="43"/>
        <v>10.039999999999999</v>
      </c>
    </row>
    <row r="1374" spans="1:44" x14ac:dyDescent="0.25">
      <c r="A1374">
        <v>90135</v>
      </c>
      <c r="B1374">
        <v>8</v>
      </c>
      <c r="C1374" t="s">
        <v>86</v>
      </c>
      <c r="D1374" t="s">
        <v>79</v>
      </c>
      <c r="E1374">
        <v>19</v>
      </c>
      <c r="F1374">
        <v>4.8899999999999997</v>
      </c>
      <c r="G1374">
        <v>9.36</v>
      </c>
      <c r="H1374" s="1">
        <v>44848</v>
      </c>
      <c r="I1374" s="20">
        <v>0</v>
      </c>
      <c r="J1374" s="47">
        <f>Table_Query_from_Mac10[[#This Row],[unit_price]]-(Table_Query_from_Mac10[[#This Row],[unit_price]]*(Table_Query_from_Mac10[[#This Row],[discount_pct]]/100))</f>
        <v>9.36</v>
      </c>
      <c r="K1374" s="47">
        <f>Table_Query_from_Mac10[[#This Row],[unit_cost]]</f>
        <v>4.8899999999999997</v>
      </c>
      <c r="L1374" s="47">
        <f>Table_Query_from_Mac10[[#This Row],[Live-cost]]*(1+Table_Query_from_Mac10[[#This Row],[CogsIncreasebyTYPE]])</f>
        <v>4.8899999999999997</v>
      </c>
      <c r="M1374" s="47">
        <f>Table_Query_from_Mac10[[#This Row],[Live-cost]]*Table_Query_from_Mac10[[#This Row],[qty_to_ship]]</f>
        <v>92.91</v>
      </c>
      <c r="N1374" s="47">
        <f>IF(Table_Query_from_Mac10[[#This Row],[item_no]]="KDA",-Table_Query_from_Mac10[[#This Row],[unit_price]],Table_Query_from_Mac10[[#This Row],[Net Unit]]*Table_Query_from_Mac10[[#This Row],[qty_to_ship]])</f>
        <v>177.83999999999997</v>
      </c>
      <c r="O1374" s="47">
        <f>SUMIFS(Summary!C:C,Summary!H:H,Table_Query_from_Mac10[[#This Row],[Juiceoc]])</f>
        <v>0</v>
      </c>
      <c r="P1374" s="47">
        <f>SUMIFS(Summary!D:D,Summary!H:H,Table_Query_from_Mac10[[#This Row],[Juiceoc]])</f>
        <v>0</v>
      </c>
      <c r="Q1374" s="47">
        <f>SUMIFS(Summary!E:E,Summary!H:H,Table_Query_from_Mac10[[#This Row],[Juiceoc]])</f>
        <v>0</v>
      </c>
      <c r="R1374" s="47">
        <f>Table_Query_from_Mac10[[#This Row],[Net Unit]]*(1+Table_Query_from_Mac10[[#This Row],[PriceIncreasebyType]])</f>
        <v>9.36</v>
      </c>
      <c r="S1374" s="47">
        <f>Table_Query_from_Mac10[[#This Row],[UnitPriceFuture]]*Table_Query_from_Mac10[[#This Row],[qtytoShipFuture]]</f>
        <v>177.83999999999997</v>
      </c>
      <c r="T1374" s="47">
        <f>ROUND(Table_Query_from_Mac10[[#This Row],[qty_to_ship]]*(1+Table_Query_from_Mac10[[#This Row],[VolumeIncreasebyType]]),0)</f>
        <v>19</v>
      </c>
      <c r="U1374" s="47">
        <f>Table_Query_from_Mac10[[#This Row],[qtytoShipFuture]]*Table_Query_from_Mac10[[#This Row],[Future-cost]]</f>
        <v>92.91</v>
      </c>
      <c r="V1374" s="47">
        <f>Table_Query_from_Mac10[[#This Row],[qtytoShipFuture]]-Table_Query_from_Mac10[[#This Row],[qty_to_ship]]</f>
        <v>0</v>
      </c>
      <c r="W1374" s="47">
        <f>Table_Query_from_Mac10[[#This Row],[UnitPriceFuture]]</f>
        <v>9.36</v>
      </c>
      <c r="X1374" s="47">
        <f>Table_Query_from_Mac10[[#This Row],[Unit Increase]]*Table_Query_from_Mac10[[#This Row],[UnitPriceFuture]]</f>
        <v>0</v>
      </c>
      <c r="Y1374" s="47">
        <f>Table_Query_from_Mac10[[#This Row],[Unit Increase]]*Table_Query_from_Mac10[[#This Row],[Future-cost]]</f>
        <v>0</v>
      </c>
      <c r="Z1374" s="47">
        <f>-(Table_Query_from_Mac10[[#This Row],[Incremental Sales]]+((Table_Query_from_Mac10[[#This Row],[Incremental Sales]]*-(SUM(Summary!$S$8:$S$9)))))*Summary!$S$18</f>
        <v>0</v>
      </c>
      <c r="AA1374" s="47">
        <f>IFERROR(Table_Query_from_Mac10[[#This Row],[Incremental Cost]]/Table_Query_from_Mac10[[#This Row],[Incremental Sales]],0)</f>
        <v>0</v>
      </c>
      <c r="AB1374" s="47">
        <f>IFERROR(Table_Query_from_Mac10[[#This Row],[TotalCostFuture]]/Table_Query_from_Mac10[[#This Row],[totalsalesFuture]],0)</f>
        <v>0.52243589743589747</v>
      </c>
      <c r="AN1374" s="30">
        <v>75</v>
      </c>
      <c r="AO1374">
        <f t="shared" si="42"/>
        <v>19</v>
      </c>
      <c r="AQ1374" s="30">
        <v>26.75</v>
      </c>
      <c r="AR1374">
        <f t="shared" si="43"/>
        <v>9.36</v>
      </c>
    </row>
    <row r="1375" spans="1:44" x14ac:dyDescent="0.25">
      <c r="A1375">
        <v>90135</v>
      </c>
      <c r="B1375">
        <v>9</v>
      </c>
      <c r="C1375" t="s">
        <v>86</v>
      </c>
      <c r="D1375" t="s">
        <v>79</v>
      </c>
      <c r="E1375">
        <v>8</v>
      </c>
      <c r="F1375">
        <v>5.86</v>
      </c>
      <c r="G1375">
        <v>11.21</v>
      </c>
      <c r="H1375" s="1">
        <v>44848</v>
      </c>
      <c r="I1375" s="20">
        <v>0</v>
      </c>
      <c r="J1375" s="47">
        <f>Table_Query_from_Mac10[[#This Row],[unit_price]]-(Table_Query_from_Mac10[[#This Row],[unit_price]]*(Table_Query_from_Mac10[[#This Row],[discount_pct]]/100))</f>
        <v>11.21</v>
      </c>
      <c r="K1375" s="47">
        <f>Table_Query_from_Mac10[[#This Row],[unit_cost]]</f>
        <v>5.86</v>
      </c>
      <c r="L1375" s="47">
        <f>Table_Query_from_Mac10[[#This Row],[Live-cost]]*(1+Table_Query_from_Mac10[[#This Row],[CogsIncreasebyTYPE]])</f>
        <v>5.86</v>
      </c>
      <c r="M1375" s="47">
        <f>Table_Query_from_Mac10[[#This Row],[Live-cost]]*Table_Query_from_Mac10[[#This Row],[qty_to_ship]]</f>
        <v>46.88</v>
      </c>
      <c r="N1375" s="47">
        <f>IF(Table_Query_from_Mac10[[#This Row],[item_no]]="KDA",-Table_Query_from_Mac10[[#This Row],[unit_price]],Table_Query_from_Mac10[[#This Row],[Net Unit]]*Table_Query_from_Mac10[[#This Row],[qty_to_ship]])</f>
        <v>89.68</v>
      </c>
      <c r="O1375" s="47">
        <f>SUMIFS(Summary!C:C,Summary!H:H,Table_Query_from_Mac10[[#This Row],[Juiceoc]])</f>
        <v>0</v>
      </c>
      <c r="P1375" s="47">
        <f>SUMIFS(Summary!D:D,Summary!H:H,Table_Query_from_Mac10[[#This Row],[Juiceoc]])</f>
        <v>0</v>
      </c>
      <c r="Q1375" s="47">
        <f>SUMIFS(Summary!E:E,Summary!H:H,Table_Query_from_Mac10[[#This Row],[Juiceoc]])</f>
        <v>0</v>
      </c>
      <c r="R1375" s="47">
        <f>Table_Query_from_Mac10[[#This Row],[Net Unit]]*(1+Table_Query_from_Mac10[[#This Row],[PriceIncreasebyType]])</f>
        <v>11.21</v>
      </c>
      <c r="S1375" s="47">
        <f>Table_Query_from_Mac10[[#This Row],[UnitPriceFuture]]*Table_Query_from_Mac10[[#This Row],[qtytoShipFuture]]</f>
        <v>89.68</v>
      </c>
      <c r="T1375" s="47">
        <f>ROUND(Table_Query_from_Mac10[[#This Row],[qty_to_ship]]*(1+Table_Query_from_Mac10[[#This Row],[VolumeIncreasebyType]]),0)</f>
        <v>8</v>
      </c>
      <c r="U1375" s="47">
        <f>Table_Query_from_Mac10[[#This Row],[qtytoShipFuture]]*Table_Query_from_Mac10[[#This Row],[Future-cost]]</f>
        <v>46.88</v>
      </c>
      <c r="V1375" s="47">
        <f>Table_Query_from_Mac10[[#This Row],[qtytoShipFuture]]-Table_Query_from_Mac10[[#This Row],[qty_to_ship]]</f>
        <v>0</v>
      </c>
      <c r="W1375" s="47">
        <f>Table_Query_from_Mac10[[#This Row],[UnitPriceFuture]]</f>
        <v>11.21</v>
      </c>
      <c r="X1375" s="47">
        <f>Table_Query_from_Mac10[[#This Row],[Unit Increase]]*Table_Query_from_Mac10[[#This Row],[UnitPriceFuture]]</f>
        <v>0</v>
      </c>
      <c r="Y1375" s="47">
        <f>Table_Query_from_Mac10[[#This Row],[Unit Increase]]*Table_Query_from_Mac10[[#This Row],[Future-cost]]</f>
        <v>0</v>
      </c>
      <c r="Z1375" s="47">
        <f>-(Table_Query_from_Mac10[[#This Row],[Incremental Sales]]+((Table_Query_from_Mac10[[#This Row],[Incremental Sales]]*-(SUM(Summary!$S$8:$S$9)))))*Summary!$S$18</f>
        <v>0</v>
      </c>
      <c r="AA1375" s="47">
        <f>IFERROR(Table_Query_from_Mac10[[#This Row],[Incremental Cost]]/Table_Query_from_Mac10[[#This Row],[Incremental Sales]],0)</f>
        <v>0</v>
      </c>
      <c r="AB1375" s="47">
        <f>IFERROR(Table_Query_from_Mac10[[#This Row],[TotalCostFuture]]/Table_Query_from_Mac10[[#This Row],[totalsalesFuture]],0)</f>
        <v>0.5227475468331847</v>
      </c>
      <c r="AN1375" s="31">
        <v>32</v>
      </c>
      <c r="AO1375">
        <f t="shared" si="42"/>
        <v>8</v>
      </c>
      <c r="AQ1375" s="31">
        <v>32.03</v>
      </c>
      <c r="AR1375">
        <f t="shared" si="43"/>
        <v>11.21</v>
      </c>
    </row>
    <row r="1376" spans="1:44" x14ac:dyDescent="0.25">
      <c r="A1376">
        <v>90135</v>
      </c>
      <c r="B1376">
        <v>10</v>
      </c>
      <c r="C1376" t="s">
        <v>86</v>
      </c>
      <c r="D1376" t="s">
        <v>79</v>
      </c>
      <c r="E1376">
        <v>2</v>
      </c>
      <c r="F1376">
        <v>11.48</v>
      </c>
      <c r="G1376">
        <v>23.07</v>
      </c>
      <c r="H1376" s="1">
        <v>44848</v>
      </c>
      <c r="I1376" s="20">
        <v>0</v>
      </c>
      <c r="J1376" s="47">
        <f>Table_Query_from_Mac10[[#This Row],[unit_price]]-(Table_Query_from_Mac10[[#This Row],[unit_price]]*(Table_Query_from_Mac10[[#This Row],[discount_pct]]/100))</f>
        <v>23.07</v>
      </c>
      <c r="K1376" s="47">
        <f>Table_Query_from_Mac10[[#This Row],[unit_cost]]</f>
        <v>11.48</v>
      </c>
      <c r="L1376" s="47">
        <f>Table_Query_from_Mac10[[#This Row],[Live-cost]]*(1+Table_Query_from_Mac10[[#This Row],[CogsIncreasebyTYPE]])</f>
        <v>11.48</v>
      </c>
      <c r="M1376" s="47">
        <f>Table_Query_from_Mac10[[#This Row],[Live-cost]]*Table_Query_from_Mac10[[#This Row],[qty_to_ship]]</f>
        <v>22.96</v>
      </c>
      <c r="N1376" s="47">
        <f>IF(Table_Query_from_Mac10[[#This Row],[item_no]]="KDA",-Table_Query_from_Mac10[[#This Row],[unit_price]],Table_Query_from_Mac10[[#This Row],[Net Unit]]*Table_Query_from_Mac10[[#This Row],[qty_to_ship]])</f>
        <v>46.14</v>
      </c>
      <c r="O1376" s="47">
        <f>SUMIFS(Summary!C:C,Summary!H:H,Table_Query_from_Mac10[[#This Row],[Juiceoc]])</f>
        <v>0</v>
      </c>
      <c r="P1376" s="47">
        <f>SUMIFS(Summary!D:D,Summary!H:H,Table_Query_from_Mac10[[#This Row],[Juiceoc]])</f>
        <v>0</v>
      </c>
      <c r="Q1376" s="47">
        <f>SUMIFS(Summary!E:E,Summary!H:H,Table_Query_from_Mac10[[#This Row],[Juiceoc]])</f>
        <v>0</v>
      </c>
      <c r="R1376" s="47">
        <f>Table_Query_from_Mac10[[#This Row],[Net Unit]]*(1+Table_Query_from_Mac10[[#This Row],[PriceIncreasebyType]])</f>
        <v>23.07</v>
      </c>
      <c r="S1376" s="47">
        <f>Table_Query_from_Mac10[[#This Row],[UnitPriceFuture]]*Table_Query_from_Mac10[[#This Row],[qtytoShipFuture]]</f>
        <v>46.14</v>
      </c>
      <c r="T1376" s="47">
        <f>ROUND(Table_Query_from_Mac10[[#This Row],[qty_to_ship]]*(1+Table_Query_from_Mac10[[#This Row],[VolumeIncreasebyType]]),0)</f>
        <v>2</v>
      </c>
      <c r="U1376" s="47">
        <f>Table_Query_from_Mac10[[#This Row],[qtytoShipFuture]]*Table_Query_from_Mac10[[#This Row],[Future-cost]]</f>
        <v>22.96</v>
      </c>
      <c r="V1376" s="47">
        <f>Table_Query_from_Mac10[[#This Row],[qtytoShipFuture]]-Table_Query_from_Mac10[[#This Row],[qty_to_ship]]</f>
        <v>0</v>
      </c>
      <c r="W1376" s="47">
        <f>Table_Query_from_Mac10[[#This Row],[UnitPriceFuture]]</f>
        <v>23.07</v>
      </c>
      <c r="X1376" s="47">
        <f>Table_Query_from_Mac10[[#This Row],[Unit Increase]]*Table_Query_from_Mac10[[#This Row],[UnitPriceFuture]]</f>
        <v>0</v>
      </c>
      <c r="Y1376" s="47">
        <f>Table_Query_from_Mac10[[#This Row],[Unit Increase]]*Table_Query_from_Mac10[[#This Row],[Future-cost]]</f>
        <v>0</v>
      </c>
      <c r="Z1376" s="47">
        <f>-(Table_Query_from_Mac10[[#This Row],[Incremental Sales]]+((Table_Query_from_Mac10[[#This Row],[Incremental Sales]]*-(SUM(Summary!$S$8:$S$9)))))*Summary!$S$18</f>
        <v>0</v>
      </c>
      <c r="AA1376" s="47">
        <f>IFERROR(Table_Query_from_Mac10[[#This Row],[Incremental Cost]]/Table_Query_from_Mac10[[#This Row],[Incremental Sales]],0)</f>
        <v>0</v>
      </c>
      <c r="AB1376" s="47">
        <f>IFERROR(Table_Query_from_Mac10[[#This Row],[TotalCostFuture]]/Table_Query_from_Mac10[[#This Row],[totalsalesFuture]],0)</f>
        <v>0.4976159514521023</v>
      </c>
      <c r="AN1376" s="30">
        <v>6</v>
      </c>
      <c r="AO1376">
        <f t="shared" si="42"/>
        <v>2</v>
      </c>
      <c r="AQ1376" s="30">
        <v>65.91</v>
      </c>
      <c r="AR1376">
        <f t="shared" si="43"/>
        <v>23.07</v>
      </c>
    </row>
    <row r="1377" spans="1:44" x14ac:dyDescent="0.25">
      <c r="A1377">
        <v>90135</v>
      </c>
      <c r="B1377">
        <v>11</v>
      </c>
      <c r="C1377" t="s">
        <v>86</v>
      </c>
      <c r="D1377" t="s">
        <v>79</v>
      </c>
      <c r="E1377">
        <v>10</v>
      </c>
      <c r="F1377">
        <v>5.99</v>
      </c>
      <c r="G1377">
        <v>11.69</v>
      </c>
      <c r="H1377" s="1">
        <v>44848</v>
      </c>
      <c r="I1377" s="20">
        <v>0</v>
      </c>
      <c r="J1377" s="47">
        <f>Table_Query_from_Mac10[[#This Row],[unit_price]]-(Table_Query_from_Mac10[[#This Row],[unit_price]]*(Table_Query_from_Mac10[[#This Row],[discount_pct]]/100))</f>
        <v>11.69</v>
      </c>
      <c r="K1377" s="47">
        <f>Table_Query_from_Mac10[[#This Row],[unit_cost]]</f>
        <v>5.99</v>
      </c>
      <c r="L1377" s="47">
        <f>Table_Query_from_Mac10[[#This Row],[Live-cost]]*(1+Table_Query_from_Mac10[[#This Row],[CogsIncreasebyTYPE]])</f>
        <v>5.99</v>
      </c>
      <c r="M1377" s="47">
        <f>Table_Query_from_Mac10[[#This Row],[Live-cost]]*Table_Query_from_Mac10[[#This Row],[qty_to_ship]]</f>
        <v>59.900000000000006</v>
      </c>
      <c r="N1377" s="47">
        <f>IF(Table_Query_from_Mac10[[#This Row],[item_no]]="KDA",-Table_Query_from_Mac10[[#This Row],[unit_price]],Table_Query_from_Mac10[[#This Row],[Net Unit]]*Table_Query_from_Mac10[[#This Row],[qty_to_ship]])</f>
        <v>116.89999999999999</v>
      </c>
      <c r="O1377" s="47">
        <f>SUMIFS(Summary!C:C,Summary!H:H,Table_Query_from_Mac10[[#This Row],[Juiceoc]])</f>
        <v>0</v>
      </c>
      <c r="P1377" s="47">
        <f>SUMIFS(Summary!D:D,Summary!H:H,Table_Query_from_Mac10[[#This Row],[Juiceoc]])</f>
        <v>0</v>
      </c>
      <c r="Q1377" s="47">
        <f>SUMIFS(Summary!E:E,Summary!H:H,Table_Query_from_Mac10[[#This Row],[Juiceoc]])</f>
        <v>0</v>
      </c>
      <c r="R1377" s="47">
        <f>Table_Query_from_Mac10[[#This Row],[Net Unit]]*(1+Table_Query_from_Mac10[[#This Row],[PriceIncreasebyType]])</f>
        <v>11.69</v>
      </c>
      <c r="S1377" s="47">
        <f>Table_Query_from_Mac10[[#This Row],[UnitPriceFuture]]*Table_Query_from_Mac10[[#This Row],[qtytoShipFuture]]</f>
        <v>116.89999999999999</v>
      </c>
      <c r="T1377" s="47">
        <f>ROUND(Table_Query_from_Mac10[[#This Row],[qty_to_ship]]*(1+Table_Query_from_Mac10[[#This Row],[VolumeIncreasebyType]]),0)</f>
        <v>10</v>
      </c>
      <c r="U1377" s="47">
        <f>Table_Query_from_Mac10[[#This Row],[qtytoShipFuture]]*Table_Query_from_Mac10[[#This Row],[Future-cost]]</f>
        <v>59.900000000000006</v>
      </c>
      <c r="V1377" s="47">
        <f>Table_Query_from_Mac10[[#This Row],[qtytoShipFuture]]-Table_Query_from_Mac10[[#This Row],[qty_to_ship]]</f>
        <v>0</v>
      </c>
      <c r="W1377" s="47">
        <f>Table_Query_from_Mac10[[#This Row],[UnitPriceFuture]]</f>
        <v>11.69</v>
      </c>
      <c r="X1377" s="47">
        <f>Table_Query_from_Mac10[[#This Row],[Unit Increase]]*Table_Query_from_Mac10[[#This Row],[UnitPriceFuture]]</f>
        <v>0</v>
      </c>
      <c r="Y1377" s="47">
        <f>Table_Query_from_Mac10[[#This Row],[Unit Increase]]*Table_Query_from_Mac10[[#This Row],[Future-cost]]</f>
        <v>0</v>
      </c>
      <c r="Z1377" s="47">
        <f>-(Table_Query_from_Mac10[[#This Row],[Incremental Sales]]+((Table_Query_from_Mac10[[#This Row],[Incremental Sales]]*-(SUM(Summary!$S$8:$S$9)))))*Summary!$S$18</f>
        <v>0</v>
      </c>
      <c r="AA1377" s="47">
        <f>IFERROR(Table_Query_from_Mac10[[#This Row],[Incremental Cost]]/Table_Query_from_Mac10[[#This Row],[Incremental Sales]],0)</f>
        <v>0</v>
      </c>
      <c r="AB1377" s="47">
        <f>IFERROR(Table_Query_from_Mac10[[#This Row],[TotalCostFuture]]/Table_Query_from_Mac10[[#This Row],[totalsalesFuture]],0)</f>
        <v>0.51240376390077003</v>
      </c>
      <c r="AN1377" s="31">
        <v>40</v>
      </c>
      <c r="AO1377">
        <f t="shared" si="42"/>
        <v>10</v>
      </c>
      <c r="AQ1377" s="31">
        <v>33.409999999999997</v>
      </c>
      <c r="AR1377">
        <f t="shared" si="43"/>
        <v>11.69</v>
      </c>
    </row>
    <row r="1378" spans="1:44" x14ac:dyDescent="0.25">
      <c r="A1378">
        <v>90135</v>
      </c>
      <c r="B1378">
        <v>12</v>
      </c>
      <c r="C1378" t="s">
        <v>86</v>
      </c>
      <c r="D1378" t="s">
        <v>79</v>
      </c>
      <c r="E1378">
        <v>8</v>
      </c>
      <c r="F1378">
        <v>7.21</v>
      </c>
      <c r="G1378">
        <v>14.11</v>
      </c>
      <c r="H1378" s="1">
        <v>44848</v>
      </c>
      <c r="I1378" s="20">
        <v>0</v>
      </c>
      <c r="J1378" s="47">
        <f>Table_Query_from_Mac10[[#This Row],[unit_price]]-(Table_Query_from_Mac10[[#This Row],[unit_price]]*(Table_Query_from_Mac10[[#This Row],[discount_pct]]/100))</f>
        <v>14.11</v>
      </c>
      <c r="K1378" s="47">
        <f>Table_Query_from_Mac10[[#This Row],[unit_cost]]</f>
        <v>7.21</v>
      </c>
      <c r="L1378" s="47">
        <f>Table_Query_from_Mac10[[#This Row],[Live-cost]]*(1+Table_Query_from_Mac10[[#This Row],[CogsIncreasebyTYPE]])</f>
        <v>7.21</v>
      </c>
      <c r="M1378" s="47">
        <f>Table_Query_from_Mac10[[#This Row],[Live-cost]]*Table_Query_from_Mac10[[#This Row],[qty_to_ship]]</f>
        <v>57.68</v>
      </c>
      <c r="N1378" s="47">
        <f>IF(Table_Query_from_Mac10[[#This Row],[item_no]]="KDA",-Table_Query_from_Mac10[[#This Row],[unit_price]],Table_Query_from_Mac10[[#This Row],[Net Unit]]*Table_Query_from_Mac10[[#This Row],[qty_to_ship]])</f>
        <v>112.88</v>
      </c>
      <c r="O1378" s="47">
        <f>SUMIFS(Summary!C:C,Summary!H:H,Table_Query_from_Mac10[[#This Row],[Juiceoc]])</f>
        <v>0</v>
      </c>
      <c r="P1378" s="47">
        <f>SUMIFS(Summary!D:D,Summary!H:H,Table_Query_from_Mac10[[#This Row],[Juiceoc]])</f>
        <v>0</v>
      </c>
      <c r="Q1378" s="47">
        <f>SUMIFS(Summary!E:E,Summary!H:H,Table_Query_from_Mac10[[#This Row],[Juiceoc]])</f>
        <v>0</v>
      </c>
      <c r="R1378" s="47">
        <f>Table_Query_from_Mac10[[#This Row],[Net Unit]]*(1+Table_Query_from_Mac10[[#This Row],[PriceIncreasebyType]])</f>
        <v>14.11</v>
      </c>
      <c r="S1378" s="47">
        <f>Table_Query_from_Mac10[[#This Row],[UnitPriceFuture]]*Table_Query_from_Mac10[[#This Row],[qtytoShipFuture]]</f>
        <v>112.88</v>
      </c>
      <c r="T1378" s="47">
        <f>ROUND(Table_Query_from_Mac10[[#This Row],[qty_to_ship]]*(1+Table_Query_from_Mac10[[#This Row],[VolumeIncreasebyType]]),0)</f>
        <v>8</v>
      </c>
      <c r="U1378" s="47">
        <f>Table_Query_from_Mac10[[#This Row],[qtytoShipFuture]]*Table_Query_from_Mac10[[#This Row],[Future-cost]]</f>
        <v>57.68</v>
      </c>
      <c r="V1378" s="47">
        <f>Table_Query_from_Mac10[[#This Row],[qtytoShipFuture]]-Table_Query_from_Mac10[[#This Row],[qty_to_ship]]</f>
        <v>0</v>
      </c>
      <c r="W1378" s="47">
        <f>Table_Query_from_Mac10[[#This Row],[UnitPriceFuture]]</f>
        <v>14.11</v>
      </c>
      <c r="X1378" s="47">
        <f>Table_Query_from_Mac10[[#This Row],[Unit Increase]]*Table_Query_from_Mac10[[#This Row],[UnitPriceFuture]]</f>
        <v>0</v>
      </c>
      <c r="Y1378" s="47">
        <f>Table_Query_from_Mac10[[#This Row],[Unit Increase]]*Table_Query_from_Mac10[[#This Row],[Future-cost]]</f>
        <v>0</v>
      </c>
      <c r="Z1378" s="47">
        <f>-(Table_Query_from_Mac10[[#This Row],[Incremental Sales]]+((Table_Query_from_Mac10[[#This Row],[Incremental Sales]]*-(SUM(Summary!$S$8:$S$9)))))*Summary!$S$18</f>
        <v>0</v>
      </c>
      <c r="AA1378" s="47">
        <f>IFERROR(Table_Query_from_Mac10[[#This Row],[Incremental Cost]]/Table_Query_from_Mac10[[#This Row],[Incremental Sales]],0)</f>
        <v>0</v>
      </c>
      <c r="AB1378" s="47">
        <f>IFERROR(Table_Query_from_Mac10[[#This Row],[TotalCostFuture]]/Table_Query_from_Mac10[[#This Row],[totalsalesFuture]],0)</f>
        <v>0.51098511693834159</v>
      </c>
      <c r="AN1378" s="30">
        <v>32</v>
      </c>
      <c r="AO1378">
        <f t="shared" si="42"/>
        <v>8</v>
      </c>
      <c r="AQ1378" s="30">
        <v>40.299999999999997</v>
      </c>
      <c r="AR1378">
        <f t="shared" si="43"/>
        <v>14.11</v>
      </c>
    </row>
    <row r="1379" spans="1:44" x14ac:dyDescent="0.25">
      <c r="A1379">
        <v>90135</v>
      </c>
      <c r="B1379">
        <v>13</v>
      </c>
      <c r="C1379" t="s">
        <v>86</v>
      </c>
      <c r="D1379" t="s">
        <v>79</v>
      </c>
      <c r="E1379">
        <v>15</v>
      </c>
      <c r="F1379">
        <v>8.3000000000000007</v>
      </c>
      <c r="G1379">
        <v>16.420000000000002</v>
      </c>
      <c r="H1379" s="1">
        <v>44848</v>
      </c>
      <c r="I1379" s="20">
        <v>0</v>
      </c>
      <c r="J1379" s="47">
        <f>Table_Query_from_Mac10[[#This Row],[unit_price]]-(Table_Query_from_Mac10[[#This Row],[unit_price]]*(Table_Query_from_Mac10[[#This Row],[discount_pct]]/100))</f>
        <v>16.420000000000002</v>
      </c>
      <c r="K1379" s="47">
        <f>Table_Query_from_Mac10[[#This Row],[unit_cost]]</f>
        <v>8.3000000000000007</v>
      </c>
      <c r="L1379" s="47">
        <f>Table_Query_from_Mac10[[#This Row],[Live-cost]]*(1+Table_Query_from_Mac10[[#This Row],[CogsIncreasebyTYPE]])</f>
        <v>8.3000000000000007</v>
      </c>
      <c r="M1379" s="47">
        <f>Table_Query_from_Mac10[[#This Row],[Live-cost]]*Table_Query_from_Mac10[[#This Row],[qty_to_ship]]</f>
        <v>124.50000000000001</v>
      </c>
      <c r="N1379" s="47">
        <f>IF(Table_Query_from_Mac10[[#This Row],[item_no]]="KDA",-Table_Query_from_Mac10[[#This Row],[unit_price]],Table_Query_from_Mac10[[#This Row],[Net Unit]]*Table_Query_from_Mac10[[#This Row],[qty_to_ship]])</f>
        <v>246.3</v>
      </c>
      <c r="O1379" s="47">
        <f>SUMIFS(Summary!C:C,Summary!H:H,Table_Query_from_Mac10[[#This Row],[Juiceoc]])</f>
        <v>0</v>
      </c>
      <c r="P1379" s="47">
        <f>SUMIFS(Summary!D:D,Summary!H:H,Table_Query_from_Mac10[[#This Row],[Juiceoc]])</f>
        <v>0</v>
      </c>
      <c r="Q1379" s="47">
        <f>SUMIFS(Summary!E:E,Summary!H:H,Table_Query_from_Mac10[[#This Row],[Juiceoc]])</f>
        <v>0</v>
      </c>
      <c r="R1379" s="47">
        <f>Table_Query_from_Mac10[[#This Row],[Net Unit]]*(1+Table_Query_from_Mac10[[#This Row],[PriceIncreasebyType]])</f>
        <v>16.420000000000002</v>
      </c>
      <c r="S1379" s="47">
        <f>Table_Query_from_Mac10[[#This Row],[UnitPriceFuture]]*Table_Query_from_Mac10[[#This Row],[qtytoShipFuture]]</f>
        <v>246.3</v>
      </c>
      <c r="T1379" s="47">
        <f>ROUND(Table_Query_from_Mac10[[#This Row],[qty_to_ship]]*(1+Table_Query_from_Mac10[[#This Row],[VolumeIncreasebyType]]),0)</f>
        <v>15</v>
      </c>
      <c r="U1379" s="47">
        <f>Table_Query_from_Mac10[[#This Row],[qtytoShipFuture]]*Table_Query_from_Mac10[[#This Row],[Future-cost]]</f>
        <v>124.50000000000001</v>
      </c>
      <c r="V1379" s="47">
        <f>Table_Query_from_Mac10[[#This Row],[qtytoShipFuture]]-Table_Query_from_Mac10[[#This Row],[qty_to_ship]]</f>
        <v>0</v>
      </c>
      <c r="W1379" s="47">
        <f>Table_Query_from_Mac10[[#This Row],[UnitPriceFuture]]</f>
        <v>16.420000000000002</v>
      </c>
      <c r="X1379" s="47">
        <f>Table_Query_from_Mac10[[#This Row],[Unit Increase]]*Table_Query_from_Mac10[[#This Row],[UnitPriceFuture]]</f>
        <v>0</v>
      </c>
      <c r="Y1379" s="47">
        <f>Table_Query_from_Mac10[[#This Row],[Unit Increase]]*Table_Query_from_Mac10[[#This Row],[Future-cost]]</f>
        <v>0</v>
      </c>
      <c r="Z1379" s="47">
        <f>-(Table_Query_from_Mac10[[#This Row],[Incremental Sales]]+((Table_Query_from_Mac10[[#This Row],[Incremental Sales]]*-(SUM(Summary!$S$8:$S$9)))))*Summary!$S$18</f>
        <v>0</v>
      </c>
      <c r="AA1379" s="47">
        <f>IFERROR(Table_Query_from_Mac10[[#This Row],[Incremental Cost]]/Table_Query_from_Mac10[[#This Row],[Incremental Sales]],0)</f>
        <v>0</v>
      </c>
      <c r="AB1379" s="47">
        <f>IFERROR(Table_Query_from_Mac10[[#This Row],[TotalCostFuture]]/Table_Query_from_Mac10[[#This Row],[totalsalesFuture]],0)</f>
        <v>0.50548112058465289</v>
      </c>
      <c r="AN1379" s="31">
        <v>60</v>
      </c>
      <c r="AO1379">
        <f t="shared" si="42"/>
        <v>15</v>
      </c>
      <c r="AQ1379" s="31">
        <v>46.9</v>
      </c>
      <c r="AR1379">
        <f t="shared" si="43"/>
        <v>16.420000000000002</v>
      </c>
    </row>
    <row r="1380" spans="1:44" x14ac:dyDescent="0.25">
      <c r="A1380">
        <v>90135</v>
      </c>
      <c r="B1380">
        <v>14</v>
      </c>
      <c r="C1380" t="s">
        <v>86</v>
      </c>
      <c r="D1380" t="s">
        <v>79</v>
      </c>
      <c r="E1380">
        <v>3</v>
      </c>
      <c r="F1380">
        <v>10.050000000000001</v>
      </c>
      <c r="G1380">
        <v>20.07</v>
      </c>
      <c r="H1380" s="1">
        <v>44848</v>
      </c>
      <c r="I1380" s="20">
        <v>0</v>
      </c>
      <c r="J1380" s="47">
        <f>Table_Query_from_Mac10[[#This Row],[unit_price]]-(Table_Query_from_Mac10[[#This Row],[unit_price]]*(Table_Query_from_Mac10[[#This Row],[discount_pct]]/100))</f>
        <v>20.07</v>
      </c>
      <c r="K1380" s="47">
        <f>Table_Query_from_Mac10[[#This Row],[unit_cost]]</f>
        <v>10.050000000000001</v>
      </c>
      <c r="L1380" s="47">
        <f>Table_Query_from_Mac10[[#This Row],[Live-cost]]*(1+Table_Query_from_Mac10[[#This Row],[CogsIncreasebyTYPE]])</f>
        <v>10.050000000000001</v>
      </c>
      <c r="M1380" s="47">
        <f>Table_Query_from_Mac10[[#This Row],[Live-cost]]*Table_Query_from_Mac10[[#This Row],[qty_to_ship]]</f>
        <v>30.150000000000002</v>
      </c>
      <c r="N1380" s="47">
        <f>IF(Table_Query_from_Mac10[[#This Row],[item_no]]="KDA",-Table_Query_from_Mac10[[#This Row],[unit_price]],Table_Query_from_Mac10[[#This Row],[Net Unit]]*Table_Query_from_Mac10[[#This Row],[qty_to_ship]])</f>
        <v>60.21</v>
      </c>
      <c r="O1380" s="47">
        <f>SUMIFS(Summary!C:C,Summary!H:H,Table_Query_from_Mac10[[#This Row],[Juiceoc]])</f>
        <v>0</v>
      </c>
      <c r="P1380" s="47">
        <f>SUMIFS(Summary!D:D,Summary!H:H,Table_Query_from_Mac10[[#This Row],[Juiceoc]])</f>
        <v>0</v>
      </c>
      <c r="Q1380" s="47">
        <f>SUMIFS(Summary!E:E,Summary!H:H,Table_Query_from_Mac10[[#This Row],[Juiceoc]])</f>
        <v>0</v>
      </c>
      <c r="R1380" s="47">
        <f>Table_Query_from_Mac10[[#This Row],[Net Unit]]*(1+Table_Query_from_Mac10[[#This Row],[PriceIncreasebyType]])</f>
        <v>20.07</v>
      </c>
      <c r="S1380" s="47">
        <f>Table_Query_from_Mac10[[#This Row],[UnitPriceFuture]]*Table_Query_from_Mac10[[#This Row],[qtytoShipFuture]]</f>
        <v>60.21</v>
      </c>
      <c r="T1380" s="47">
        <f>ROUND(Table_Query_from_Mac10[[#This Row],[qty_to_ship]]*(1+Table_Query_from_Mac10[[#This Row],[VolumeIncreasebyType]]),0)</f>
        <v>3</v>
      </c>
      <c r="U1380" s="47">
        <f>Table_Query_from_Mac10[[#This Row],[qtytoShipFuture]]*Table_Query_from_Mac10[[#This Row],[Future-cost]]</f>
        <v>30.150000000000002</v>
      </c>
      <c r="V1380" s="47">
        <f>Table_Query_from_Mac10[[#This Row],[qtytoShipFuture]]-Table_Query_from_Mac10[[#This Row],[qty_to_ship]]</f>
        <v>0</v>
      </c>
      <c r="W1380" s="47">
        <f>Table_Query_from_Mac10[[#This Row],[UnitPriceFuture]]</f>
        <v>20.07</v>
      </c>
      <c r="X1380" s="47">
        <f>Table_Query_from_Mac10[[#This Row],[Unit Increase]]*Table_Query_from_Mac10[[#This Row],[UnitPriceFuture]]</f>
        <v>0</v>
      </c>
      <c r="Y1380" s="47">
        <f>Table_Query_from_Mac10[[#This Row],[Unit Increase]]*Table_Query_from_Mac10[[#This Row],[Future-cost]]</f>
        <v>0</v>
      </c>
      <c r="Z1380" s="47">
        <f>-(Table_Query_from_Mac10[[#This Row],[Incremental Sales]]+((Table_Query_from_Mac10[[#This Row],[Incremental Sales]]*-(SUM(Summary!$S$8:$S$9)))))*Summary!$S$18</f>
        <v>0</v>
      </c>
      <c r="AA1380" s="47">
        <f>IFERROR(Table_Query_from_Mac10[[#This Row],[Incremental Cost]]/Table_Query_from_Mac10[[#This Row],[Incremental Sales]],0)</f>
        <v>0</v>
      </c>
      <c r="AB1380" s="47">
        <f>IFERROR(Table_Query_from_Mac10[[#This Row],[TotalCostFuture]]/Table_Query_from_Mac10[[#This Row],[totalsalesFuture]],0)</f>
        <v>0.50074738415545594</v>
      </c>
      <c r="AN1380" s="30">
        <v>12</v>
      </c>
      <c r="AO1380">
        <f t="shared" si="42"/>
        <v>3</v>
      </c>
      <c r="AQ1380" s="30">
        <v>57.35</v>
      </c>
      <c r="AR1380">
        <f t="shared" si="43"/>
        <v>20.07</v>
      </c>
    </row>
    <row r="1381" spans="1:44" x14ac:dyDescent="0.25">
      <c r="A1381">
        <v>90135</v>
      </c>
      <c r="B1381">
        <v>15</v>
      </c>
      <c r="C1381" t="s">
        <v>86</v>
      </c>
      <c r="D1381" t="s">
        <v>79</v>
      </c>
      <c r="E1381">
        <v>24</v>
      </c>
      <c r="F1381">
        <v>0.81</v>
      </c>
      <c r="G1381">
        <v>2.14</v>
      </c>
      <c r="H1381" s="1">
        <v>44848</v>
      </c>
      <c r="I1381" s="20">
        <v>0</v>
      </c>
      <c r="J1381" s="47">
        <f>Table_Query_from_Mac10[[#This Row],[unit_price]]-(Table_Query_from_Mac10[[#This Row],[unit_price]]*(Table_Query_from_Mac10[[#This Row],[discount_pct]]/100))</f>
        <v>2.14</v>
      </c>
      <c r="K1381" s="47">
        <f>Table_Query_from_Mac10[[#This Row],[unit_cost]]</f>
        <v>0.81</v>
      </c>
      <c r="L1381" s="47">
        <f>Table_Query_from_Mac10[[#This Row],[Live-cost]]*(1+Table_Query_from_Mac10[[#This Row],[CogsIncreasebyTYPE]])</f>
        <v>0.81</v>
      </c>
      <c r="M1381" s="47">
        <f>Table_Query_from_Mac10[[#This Row],[Live-cost]]*Table_Query_from_Mac10[[#This Row],[qty_to_ship]]</f>
        <v>19.440000000000001</v>
      </c>
      <c r="N1381" s="47">
        <f>IF(Table_Query_from_Mac10[[#This Row],[item_no]]="KDA",-Table_Query_from_Mac10[[#This Row],[unit_price]],Table_Query_from_Mac10[[#This Row],[Net Unit]]*Table_Query_from_Mac10[[#This Row],[qty_to_ship]])</f>
        <v>51.36</v>
      </c>
      <c r="O1381" s="47">
        <f>SUMIFS(Summary!C:C,Summary!H:H,Table_Query_from_Mac10[[#This Row],[Juiceoc]])</f>
        <v>0</v>
      </c>
      <c r="P1381" s="47">
        <f>SUMIFS(Summary!D:D,Summary!H:H,Table_Query_from_Mac10[[#This Row],[Juiceoc]])</f>
        <v>0</v>
      </c>
      <c r="Q1381" s="47">
        <f>SUMIFS(Summary!E:E,Summary!H:H,Table_Query_from_Mac10[[#This Row],[Juiceoc]])</f>
        <v>0</v>
      </c>
      <c r="R1381" s="47">
        <f>Table_Query_from_Mac10[[#This Row],[Net Unit]]*(1+Table_Query_from_Mac10[[#This Row],[PriceIncreasebyType]])</f>
        <v>2.14</v>
      </c>
      <c r="S1381" s="47">
        <f>Table_Query_from_Mac10[[#This Row],[UnitPriceFuture]]*Table_Query_from_Mac10[[#This Row],[qtytoShipFuture]]</f>
        <v>51.36</v>
      </c>
      <c r="T1381" s="47">
        <f>ROUND(Table_Query_from_Mac10[[#This Row],[qty_to_ship]]*(1+Table_Query_from_Mac10[[#This Row],[VolumeIncreasebyType]]),0)</f>
        <v>24</v>
      </c>
      <c r="U1381" s="47">
        <f>Table_Query_from_Mac10[[#This Row],[qtytoShipFuture]]*Table_Query_from_Mac10[[#This Row],[Future-cost]]</f>
        <v>19.440000000000001</v>
      </c>
      <c r="V1381" s="47">
        <f>Table_Query_from_Mac10[[#This Row],[qtytoShipFuture]]-Table_Query_from_Mac10[[#This Row],[qty_to_ship]]</f>
        <v>0</v>
      </c>
      <c r="W1381" s="47">
        <f>Table_Query_from_Mac10[[#This Row],[UnitPriceFuture]]</f>
        <v>2.14</v>
      </c>
      <c r="X1381" s="47">
        <f>Table_Query_from_Mac10[[#This Row],[Unit Increase]]*Table_Query_from_Mac10[[#This Row],[UnitPriceFuture]]</f>
        <v>0</v>
      </c>
      <c r="Y1381" s="47">
        <f>Table_Query_from_Mac10[[#This Row],[Unit Increase]]*Table_Query_from_Mac10[[#This Row],[Future-cost]]</f>
        <v>0</v>
      </c>
      <c r="Z1381" s="47">
        <f>-(Table_Query_from_Mac10[[#This Row],[Incremental Sales]]+((Table_Query_from_Mac10[[#This Row],[Incremental Sales]]*-(SUM(Summary!$S$8:$S$9)))))*Summary!$S$18</f>
        <v>0</v>
      </c>
      <c r="AA1381" s="47">
        <f>IFERROR(Table_Query_from_Mac10[[#This Row],[Incremental Cost]]/Table_Query_from_Mac10[[#This Row],[Incremental Sales]],0)</f>
        <v>0</v>
      </c>
      <c r="AB1381" s="47">
        <f>IFERROR(Table_Query_from_Mac10[[#This Row],[TotalCostFuture]]/Table_Query_from_Mac10[[#This Row],[totalsalesFuture]],0)</f>
        <v>0.3785046728971963</v>
      </c>
      <c r="AN1381" s="31">
        <v>96</v>
      </c>
      <c r="AO1381">
        <f t="shared" si="42"/>
        <v>24</v>
      </c>
      <c r="AQ1381" s="31">
        <v>6.11</v>
      </c>
      <c r="AR1381">
        <f t="shared" si="43"/>
        <v>2.14</v>
      </c>
    </row>
    <row r="1382" spans="1:44" x14ac:dyDescent="0.25">
      <c r="A1382">
        <v>90135</v>
      </c>
      <c r="B1382">
        <v>16</v>
      </c>
      <c r="C1382" t="s">
        <v>86</v>
      </c>
      <c r="D1382" t="s">
        <v>79</v>
      </c>
      <c r="E1382">
        <v>12</v>
      </c>
      <c r="F1382">
        <v>1.02</v>
      </c>
      <c r="G1382">
        <v>2.5</v>
      </c>
      <c r="H1382" s="1">
        <v>44848</v>
      </c>
      <c r="I1382" s="20">
        <v>0</v>
      </c>
      <c r="J1382" s="47">
        <f>Table_Query_from_Mac10[[#This Row],[unit_price]]-(Table_Query_from_Mac10[[#This Row],[unit_price]]*(Table_Query_from_Mac10[[#This Row],[discount_pct]]/100))</f>
        <v>2.5</v>
      </c>
      <c r="K1382" s="47">
        <f>Table_Query_from_Mac10[[#This Row],[unit_cost]]</f>
        <v>1.02</v>
      </c>
      <c r="L1382" s="47">
        <f>Table_Query_from_Mac10[[#This Row],[Live-cost]]*(1+Table_Query_from_Mac10[[#This Row],[CogsIncreasebyTYPE]])</f>
        <v>1.02</v>
      </c>
      <c r="M1382" s="47">
        <f>Table_Query_from_Mac10[[#This Row],[Live-cost]]*Table_Query_from_Mac10[[#This Row],[qty_to_ship]]</f>
        <v>12.24</v>
      </c>
      <c r="N1382" s="47">
        <f>IF(Table_Query_from_Mac10[[#This Row],[item_no]]="KDA",-Table_Query_from_Mac10[[#This Row],[unit_price]],Table_Query_from_Mac10[[#This Row],[Net Unit]]*Table_Query_from_Mac10[[#This Row],[qty_to_ship]])</f>
        <v>30</v>
      </c>
      <c r="O1382" s="47">
        <f>SUMIFS(Summary!C:C,Summary!H:H,Table_Query_from_Mac10[[#This Row],[Juiceoc]])</f>
        <v>0</v>
      </c>
      <c r="P1382" s="47">
        <f>SUMIFS(Summary!D:D,Summary!H:H,Table_Query_from_Mac10[[#This Row],[Juiceoc]])</f>
        <v>0</v>
      </c>
      <c r="Q1382" s="47">
        <f>SUMIFS(Summary!E:E,Summary!H:H,Table_Query_from_Mac10[[#This Row],[Juiceoc]])</f>
        <v>0</v>
      </c>
      <c r="R1382" s="47">
        <f>Table_Query_from_Mac10[[#This Row],[Net Unit]]*(1+Table_Query_from_Mac10[[#This Row],[PriceIncreasebyType]])</f>
        <v>2.5</v>
      </c>
      <c r="S1382" s="47">
        <f>Table_Query_from_Mac10[[#This Row],[UnitPriceFuture]]*Table_Query_from_Mac10[[#This Row],[qtytoShipFuture]]</f>
        <v>30</v>
      </c>
      <c r="T1382" s="47">
        <f>ROUND(Table_Query_from_Mac10[[#This Row],[qty_to_ship]]*(1+Table_Query_from_Mac10[[#This Row],[VolumeIncreasebyType]]),0)</f>
        <v>12</v>
      </c>
      <c r="U1382" s="47">
        <f>Table_Query_from_Mac10[[#This Row],[qtytoShipFuture]]*Table_Query_from_Mac10[[#This Row],[Future-cost]]</f>
        <v>12.24</v>
      </c>
      <c r="V1382" s="47">
        <f>Table_Query_from_Mac10[[#This Row],[qtytoShipFuture]]-Table_Query_from_Mac10[[#This Row],[qty_to_ship]]</f>
        <v>0</v>
      </c>
      <c r="W1382" s="47">
        <f>Table_Query_from_Mac10[[#This Row],[UnitPriceFuture]]</f>
        <v>2.5</v>
      </c>
      <c r="X1382" s="47">
        <f>Table_Query_from_Mac10[[#This Row],[Unit Increase]]*Table_Query_from_Mac10[[#This Row],[UnitPriceFuture]]</f>
        <v>0</v>
      </c>
      <c r="Y1382" s="47">
        <f>Table_Query_from_Mac10[[#This Row],[Unit Increase]]*Table_Query_from_Mac10[[#This Row],[Future-cost]]</f>
        <v>0</v>
      </c>
      <c r="Z1382" s="47">
        <f>-(Table_Query_from_Mac10[[#This Row],[Incremental Sales]]+((Table_Query_from_Mac10[[#This Row],[Incremental Sales]]*-(SUM(Summary!$S$8:$S$9)))))*Summary!$S$18</f>
        <v>0</v>
      </c>
      <c r="AA1382" s="47">
        <f>IFERROR(Table_Query_from_Mac10[[#This Row],[Incremental Cost]]/Table_Query_from_Mac10[[#This Row],[Incremental Sales]],0)</f>
        <v>0</v>
      </c>
      <c r="AB1382" s="47">
        <f>IFERROR(Table_Query_from_Mac10[[#This Row],[TotalCostFuture]]/Table_Query_from_Mac10[[#This Row],[totalsalesFuture]],0)</f>
        <v>0.40800000000000003</v>
      </c>
      <c r="AN1382" s="30">
        <v>45</v>
      </c>
      <c r="AO1382">
        <f t="shared" si="42"/>
        <v>12</v>
      </c>
      <c r="AQ1382" s="30">
        <v>7.15</v>
      </c>
      <c r="AR1382">
        <f t="shared" si="43"/>
        <v>2.5</v>
      </c>
    </row>
    <row r="1383" spans="1:44" x14ac:dyDescent="0.25">
      <c r="A1383">
        <v>90136</v>
      </c>
      <c r="B1383">
        <v>1</v>
      </c>
      <c r="C1383" t="s">
        <v>56</v>
      </c>
      <c r="D1383" t="s">
        <v>81</v>
      </c>
      <c r="E1383">
        <v>2</v>
      </c>
      <c r="F1383">
        <v>5.4</v>
      </c>
      <c r="G1383">
        <v>14.25</v>
      </c>
      <c r="H1383" s="1">
        <v>44851</v>
      </c>
      <c r="I1383" s="20">
        <v>0</v>
      </c>
      <c r="J1383" s="47">
        <f>Table_Query_from_Mac10[[#This Row],[unit_price]]-(Table_Query_from_Mac10[[#This Row],[unit_price]]*(Table_Query_from_Mac10[[#This Row],[discount_pct]]/100))</f>
        <v>14.25</v>
      </c>
      <c r="K1383" s="47">
        <f>Table_Query_from_Mac10[[#This Row],[unit_cost]]</f>
        <v>5.4</v>
      </c>
      <c r="L1383" s="47">
        <f>Table_Query_from_Mac10[[#This Row],[Live-cost]]*(1+Table_Query_from_Mac10[[#This Row],[CogsIncreasebyTYPE]])</f>
        <v>5.4</v>
      </c>
      <c r="M1383" s="47">
        <f>Table_Query_from_Mac10[[#This Row],[Live-cost]]*Table_Query_from_Mac10[[#This Row],[qty_to_ship]]</f>
        <v>10.8</v>
      </c>
      <c r="N1383" s="47">
        <f>IF(Table_Query_from_Mac10[[#This Row],[item_no]]="KDA",-Table_Query_from_Mac10[[#This Row],[unit_price]],Table_Query_from_Mac10[[#This Row],[Net Unit]]*Table_Query_from_Mac10[[#This Row],[qty_to_ship]])</f>
        <v>28.5</v>
      </c>
      <c r="O1383" s="47">
        <f>SUMIFS(Summary!C:C,Summary!H:H,Table_Query_from_Mac10[[#This Row],[Juiceoc]])</f>
        <v>0</v>
      </c>
      <c r="P1383" s="47">
        <f>SUMIFS(Summary!D:D,Summary!H:H,Table_Query_from_Mac10[[#This Row],[Juiceoc]])</f>
        <v>0</v>
      </c>
      <c r="Q1383" s="47">
        <f>SUMIFS(Summary!E:E,Summary!H:H,Table_Query_from_Mac10[[#This Row],[Juiceoc]])</f>
        <v>0</v>
      </c>
      <c r="R1383" s="47">
        <f>Table_Query_from_Mac10[[#This Row],[Net Unit]]*(1+Table_Query_from_Mac10[[#This Row],[PriceIncreasebyType]])</f>
        <v>14.25</v>
      </c>
      <c r="S1383" s="47">
        <f>Table_Query_from_Mac10[[#This Row],[UnitPriceFuture]]*Table_Query_from_Mac10[[#This Row],[qtytoShipFuture]]</f>
        <v>28.5</v>
      </c>
      <c r="T1383" s="47">
        <f>ROUND(Table_Query_from_Mac10[[#This Row],[qty_to_ship]]*(1+Table_Query_from_Mac10[[#This Row],[VolumeIncreasebyType]]),0)</f>
        <v>2</v>
      </c>
      <c r="U1383" s="47">
        <f>Table_Query_from_Mac10[[#This Row],[qtytoShipFuture]]*Table_Query_from_Mac10[[#This Row],[Future-cost]]</f>
        <v>10.8</v>
      </c>
      <c r="V1383" s="47">
        <f>Table_Query_from_Mac10[[#This Row],[qtytoShipFuture]]-Table_Query_from_Mac10[[#This Row],[qty_to_ship]]</f>
        <v>0</v>
      </c>
      <c r="W1383" s="47">
        <f>Table_Query_from_Mac10[[#This Row],[UnitPriceFuture]]</f>
        <v>14.25</v>
      </c>
      <c r="X1383" s="47">
        <f>Table_Query_from_Mac10[[#This Row],[Unit Increase]]*Table_Query_from_Mac10[[#This Row],[UnitPriceFuture]]</f>
        <v>0</v>
      </c>
      <c r="Y1383" s="47">
        <f>Table_Query_from_Mac10[[#This Row],[Unit Increase]]*Table_Query_from_Mac10[[#This Row],[Future-cost]]</f>
        <v>0</v>
      </c>
      <c r="Z1383" s="47">
        <f>-(Table_Query_from_Mac10[[#This Row],[Incremental Sales]]+((Table_Query_from_Mac10[[#This Row],[Incremental Sales]]*-(SUM(Summary!$S$8:$S$9)))))*Summary!$S$18</f>
        <v>0</v>
      </c>
      <c r="AA1383" s="47">
        <f>IFERROR(Table_Query_from_Mac10[[#This Row],[Incremental Cost]]/Table_Query_from_Mac10[[#This Row],[Incremental Sales]],0)</f>
        <v>0</v>
      </c>
      <c r="AB1383" s="47">
        <f>IFERROR(Table_Query_from_Mac10[[#This Row],[TotalCostFuture]]/Table_Query_from_Mac10[[#This Row],[totalsalesFuture]],0)</f>
        <v>0.37894736842105264</v>
      </c>
      <c r="AN1383" s="31">
        <v>6</v>
      </c>
      <c r="AO1383">
        <f t="shared" si="42"/>
        <v>2</v>
      </c>
      <c r="AQ1383" s="31">
        <v>40.71</v>
      </c>
      <c r="AR1383">
        <f t="shared" si="43"/>
        <v>14.25</v>
      </c>
    </row>
    <row r="1384" spans="1:44" x14ac:dyDescent="0.25">
      <c r="A1384">
        <v>90136</v>
      </c>
      <c r="B1384">
        <v>2</v>
      </c>
      <c r="C1384" t="s">
        <v>55</v>
      </c>
      <c r="D1384" t="s">
        <v>81</v>
      </c>
      <c r="E1384">
        <v>24</v>
      </c>
      <c r="F1384">
        <v>7.37</v>
      </c>
      <c r="G1384">
        <v>18.14</v>
      </c>
      <c r="H1384" s="1">
        <v>44851</v>
      </c>
      <c r="I1384" s="20">
        <v>0</v>
      </c>
      <c r="J1384" s="47">
        <f>Table_Query_from_Mac10[[#This Row],[unit_price]]-(Table_Query_from_Mac10[[#This Row],[unit_price]]*(Table_Query_from_Mac10[[#This Row],[discount_pct]]/100))</f>
        <v>18.14</v>
      </c>
      <c r="K1384" s="47">
        <f>Table_Query_from_Mac10[[#This Row],[unit_cost]]</f>
        <v>7.37</v>
      </c>
      <c r="L1384" s="47">
        <f>Table_Query_from_Mac10[[#This Row],[Live-cost]]*(1+Table_Query_from_Mac10[[#This Row],[CogsIncreasebyTYPE]])</f>
        <v>7.37</v>
      </c>
      <c r="M1384" s="47">
        <f>Table_Query_from_Mac10[[#This Row],[Live-cost]]*Table_Query_from_Mac10[[#This Row],[qty_to_ship]]</f>
        <v>176.88</v>
      </c>
      <c r="N1384" s="47">
        <f>IF(Table_Query_from_Mac10[[#This Row],[item_no]]="KDA",-Table_Query_from_Mac10[[#This Row],[unit_price]],Table_Query_from_Mac10[[#This Row],[Net Unit]]*Table_Query_from_Mac10[[#This Row],[qty_to_ship]])</f>
        <v>435.36</v>
      </c>
      <c r="O1384" s="47">
        <f>SUMIFS(Summary!C:C,Summary!H:H,Table_Query_from_Mac10[[#This Row],[Juiceoc]])</f>
        <v>0</v>
      </c>
      <c r="P1384" s="47">
        <f>SUMIFS(Summary!D:D,Summary!H:H,Table_Query_from_Mac10[[#This Row],[Juiceoc]])</f>
        <v>0</v>
      </c>
      <c r="Q1384" s="47">
        <f>SUMIFS(Summary!E:E,Summary!H:H,Table_Query_from_Mac10[[#This Row],[Juiceoc]])</f>
        <v>0</v>
      </c>
      <c r="R1384" s="47">
        <f>Table_Query_from_Mac10[[#This Row],[Net Unit]]*(1+Table_Query_from_Mac10[[#This Row],[PriceIncreasebyType]])</f>
        <v>18.14</v>
      </c>
      <c r="S1384" s="47">
        <f>Table_Query_from_Mac10[[#This Row],[UnitPriceFuture]]*Table_Query_from_Mac10[[#This Row],[qtytoShipFuture]]</f>
        <v>435.36</v>
      </c>
      <c r="T1384" s="47">
        <f>ROUND(Table_Query_from_Mac10[[#This Row],[qty_to_ship]]*(1+Table_Query_from_Mac10[[#This Row],[VolumeIncreasebyType]]),0)</f>
        <v>24</v>
      </c>
      <c r="U1384" s="47">
        <f>Table_Query_from_Mac10[[#This Row],[qtytoShipFuture]]*Table_Query_from_Mac10[[#This Row],[Future-cost]]</f>
        <v>176.88</v>
      </c>
      <c r="V1384" s="47">
        <f>Table_Query_from_Mac10[[#This Row],[qtytoShipFuture]]-Table_Query_from_Mac10[[#This Row],[qty_to_ship]]</f>
        <v>0</v>
      </c>
      <c r="W1384" s="47">
        <f>Table_Query_from_Mac10[[#This Row],[UnitPriceFuture]]</f>
        <v>18.14</v>
      </c>
      <c r="X1384" s="47">
        <f>Table_Query_from_Mac10[[#This Row],[Unit Increase]]*Table_Query_from_Mac10[[#This Row],[UnitPriceFuture]]</f>
        <v>0</v>
      </c>
      <c r="Y1384" s="47">
        <f>Table_Query_from_Mac10[[#This Row],[Unit Increase]]*Table_Query_from_Mac10[[#This Row],[Future-cost]]</f>
        <v>0</v>
      </c>
      <c r="Z1384" s="47">
        <f>-(Table_Query_from_Mac10[[#This Row],[Incremental Sales]]+((Table_Query_from_Mac10[[#This Row],[Incremental Sales]]*-(SUM(Summary!$S$8:$S$9)))))*Summary!$S$18</f>
        <v>0</v>
      </c>
      <c r="AA1384" s="47">
        <f>IFERROR(Table_Query_from_Mac10[[#This Row],[Incremental Cost]]/Table_Query_from_Mac10[[#This Row],[Incremental Sales]],0)</f>
        <v>0</v>
      </c>
      <c r="AB1384" s="47">
        <f>IFERROR(Table_Query_from_Mac10[[#This Row],[TotalCostFuture]]/Table_Query_from_Mac10[[#This Row],[totalsalesFuture]],0)</f>
        <v>0.40628445424476295</v>
      </c>
      <c r="AN1384" s="30">
        <v>93</v>
      </c>
      <c r="AO1384">
        <f t="shared" si="42"/>
        <v>24</v>
      </c>
      <c r="AQ1384" s="30">
        <v>51.83</v>
      </c>
      <c r="AR1384">
        <f t="shared" si="43"/>
        <v>18.14</v>
      </c>
    </row>
    <row r="1385" spans="1:44" x14ac:dyDescent="0.25">
      <c r="A1385">
        <v>90136</v>
      </c>
      <c r="B1385">
        <v>3</v>
      </c>
      <c r="C1385" t="s">
        <v>55</v>
      </c>
      <c r="D1385" t="s">
        <v>81</v>
      </c>
      <c r="E1385">
        <v>8</v>
      </c>
      <c r="F1385">
        <v>8.81</v>
      </c>
      <c r="G1385">
        <v>22.56</v>
      </c>
      <c r="H1385" s="1">
        <v>44851</v>
      </c>
      <c r="I1385" s="20">
        <v>0</v>
      </c>
      <c r="J1385" s="47">
        <f>Table_Query_from_Mac10[[#This Row],[unit_price]]-(Table_Query_from_Mac10[[#This Row],[unit_price]]*(Table_Query_from_Mac10[[#This Row],[discount_pct]]/100))</f>
        <v>22.56</v>
      </c>
      <c r="K1385" s="47">
        <f>Table_Query_from_Mac10[[#This Row],[unit_cost]]</f>
        <v>8.81</v>
      </c>
      <c r="L1385" s="47">
        <f>Table_Query_from_Mac10[[#This Row],[Live-cost]]*(1+Table_Query_from_Mac10[[#This Row],[CogsIncreasebyTYPE]])</f>
        <v>8.81</v>
      </c>
      <c r="M1385" s="47">
        <f>Table_Query_from_Mac10[[#This Row],[Live-cost]]*Table_Query_from_Mac10[[#This Row],[qty_to_ship]]</f>
        <v>70.48</v>
      </c>
      <c r="N1385" s="47">
        <f>IF(Table_Query_from_Mac10[[#This Row],[item_no]]="KDA",-Table_Query_from_Mac10[[#This Row],[unit_price]],Table_Query_from_Mac10[[#This Row],[Net Unit]]*Table_Query_from_Mac10[[#This Row],[qty_to_ship]])</f>
        <v>180.48</v>
      </c>
      <c r="O1385" s="47">
        <f>SUMIFS(Summary!C:C,Summary!H:H,Table_Query_from_Mac10[[#This Row],[Juiceoc]])</f>
        <v>0</v>
      </c>
      <c r="P1385" s="47">
        <f>SUMIFS(Summary!D:D,Summary!H:H,Table_Query_from_Mac10[[#This Row],[Juiceoc]])</f>
        <v>0</v>
      </c>
      <c r="Q1385" s="47">
        <f>SUMIFS(Summary!E:E,Summary!H:H,Table_Query_from_Mac10[[#This Row],[Juiceoc]])</f>
        <v>0</v>
      </c>
      <c r="R1385" s="47">
        <f>Table_Query_from_Mac10[[#This Row],[Net Unit]]*(1+Table_Query_from_Mac10[[#This Row],[PriceIncreasebyType]])</f>
        <v>22.56</v>
      </c>
      <c r="S1385" s="47">
        <f>Table_Query_from_Mac10[[#This Row],[UnitPriceFuture]]*Table_Query_from_Mac10[[#This Row],[qtytoShipFuture]]</f>
        <v>180.48</v>
      </c>
      <c r="T1385" s="47">
        <f>ROUND(Table_Query_from_Mac10[[#This Row],[qty_to_ship]]*(1+Table_Query_from_Mac10[[#This Row],[VolumeIncreasebyType]]),0)</f>
        <v>8</v>
      </c>
      <c r="U1385" s="47">
        <f>Table_Query_from_Mac10[[#This Row],[qtytoShipFuture]]*Table_Query_from_Mac10[[#This Row],[Future-cost]]</f>
        <v>70.48</v>
      </c>
      <c r="V1385" s="47">
        <f>Table_Query_from_Mac10[[#This Row],[qtytoShipFuture]]-Table_Query_from_Mac10[[#This Row],[qty_to_ship]]</f>
        <v>0</v>
      </c>
      <c r="W1385" s="47">
        <f>Table_Query_from_Mac10[[#This Row],[UnitPriceFuture]]</f>
        <v>22.56</v>
      </c>
      <c r="X1385" s="47">
        <f>Table_Query_from_Mac10[[#This Row],[Unit Increase]]*Table_Query_from_Mac10[[#This Row],[UnitPriceFuture]]</f>
        <v>0</v>
      </c>
      <c r="Y1385" s="47">
        <f>Table_Query_from_Mac10[[#This Row],[Unit Increase]]*Table_Query_from_Mac10[[#This Row],[Future-cost]]</f>
        <v>0</v>
      </c>
      <c r="Z1385" s="47">
        <f>-(Table_Query_from_Mac10[[#This Row],[Incremental Sales]]+((Table_Query_from_Mac10[[#This Row],[Incremental Sales]]*-(SUM(Summary!$S$8:$S$9)))))*Summary!$S$18</f>
        <v>0</v>
      </c>
      <c r="AA1385" s="47">
        <f>IFERROR(Table_Query_from_Mac10[[#This Row],[Incremental Cost]]/Table_Query_from_Mac10[[#This Row],[Incremental Sales]],0)</f>
        <v>0</v>
      </c>
      <c r="AB1385" s="47">
        <f>IFERROR(Table_Query_from_Mac10[[#This Row],[TotalCostFuture]]/Table_Query_from_Mac10[[#This Row],[totalsalesFuture]],0)</f>
        <v>0.39051418439716318</v>
      </c>
      <c r="AN1385" s="31">
        <v>30</v>
      </c>
      <c r="AO1385">
        <f t="shared" si="42"/>
        <v>8</v>
      </c>
      <c r="AQ1385" s="31">
        <v>64.45</v>
      </c>
      <c r="AR1385">
        <f t="shared" si="43"/>
        <v>22.56</v>
      </c>
    </row>
    <row r="1386" spans="1:44" x14ac:dyDescent="0.25">
      <c r="A1386">
        <v>90136</v>
      </c>
      <c r="B1386">
        <v>4</v>
      </c>
      <c r="C1386" t="s">
        <v>55</v>
      </c>
      <c r="D1386" t="s">
        <v>81</v>
      </c>
      <c r="E1386">
        <v>6</v>
      </c>
      <c r="F1386">
        <v>13.68</v>
      </c>
      <c r="G1386">
        <v>36.54</v>
      </c>
      <c r="H1386" s="1">
        <v>44851</v>
      </c>
      <c r="I1386" s="20">
        <v>0</v>
      </c>
      <c r="J1386" s="47">
        <f>Table_Query_from_Mac10[[#This Row],[unit_price]]-(Table_Query_from_Mac10[[#This Row],[unit_price]]*(Table_Query_from_Mac10[[#This Row],[discount_pct]]/100))</f>
        <v>36.54</v>
      </c>
      <c r="K1386" s="47">
        <f>Table_Query_from_Mac10[[#This Row],[unit_cost]]</f>
        <v>13.68</v>
      </c>
      <c r="L1386" s="47">
        <f>Table_Query_from_Mac10[[#This Row],[Live-cost]]*(1+Table_Query_from_Mac10[[#This Row],[CogsIncreasebyTYPE]])</f>
        <v>13.68</v>
      </c>
      <c r="M1386" s="47">
        <f>Table_Query_from_Mac10[[#This Row],[Live-cost]]*Table_Query_from_Mac10[[#This Row],[qty_to_ship]]</f>
        <v>82.08</v>
      </c>
      <c r="N1386" s="47">
        <f>IF(Table_Query_from_Mac10[[#This Row],[item_no]]="KDA",-Table_Query_from_Mac10[[#This Row],[unit_price]],Table_Query_from_Mac10[[#This Row],[Net Unit]]*Table_Query_from_Mac10[[#This Row],[qty_to_ship]])</f>
        <v>219.24</v>
      </c>
      <c r="O1386" s="47">
        <f>SUMIFS(Summary!C:C,Summary!H:H,Table_Query_from_Mac10[[#This Row],[Juiceoc]])</f>
        <v>0</v>
      </c>
      <c r="P1386" s="47">
        <f>SUMIFS(Summary!D:D,Summary!H:H,Table_Query_from_Mac10[[#This Row],[Juiceoc]])</f>
        <v>0</v>
      </c>
      <c r="Q1386" s="47">
        <f>SUMIFS(Summary!E:E,Summary!H:H,Table_Query_from_Mac10[[#This Row],[Juiceoc]])</f>
        <v>0</v>
      </c>
      <c r="R1386" s="47">
        <f>Table_Query_from_Mac10[[#This Row],[Net Unit]]*(1+Table_Query_from_Mac10[[#This Row],[PriceIncreasebyType]])</f>
        <v>36.54</v>
      </c>
      <c r="S1386" s="47">
        <f>Table_Query_from_Mac10[[#This Row],[UnitPriceFuture]]*Table_Query_from_Mac10[[#This Row],[qtytoShipFuture]]</f>
        <v>219.24</v>
      </c>
      <c r="T1386" s="47">
        <f>ROUND(Table_Query_from_Mac10[[#This Row],[qty_to_ship]]*(1+Table_Query_from_Mac10[[#This Row],[VolumeIncreasebyType]]),0)</f>
        <v>6</v>
      </c>
      <c r="U1386" s="47">
        <f>Table_Query_from_Mac10[[#This Row],[qtytoShipFuture]]*Table_Query_from_Mac10[[#This Row],[Future-cost]]</f>
        <v>82.08</v>
      </c>
      <c r="V1386" s="47">
        <f>Table_Query_from_Mac10[[#This Row],[qtytoShipFuture]]-Table_Query_from_Mac10[[#This Row],[qty_to_ship]]</f>
        <v>0</v>
      </c>
      <c r="W1386" s="47">
        <f>Table_Query_from_Mac10[[#This Row],[UnitPriceFuture]]</f>
        <v>36.54</v>
      </c>
      <c r="X1386" s="47">
        <f>Table_Query_from_Mac10[[#This Row],[Unit Increase]]*Table_Query_from_Mac10[[#This Row],[UnitPriceFuture]]</f>
        <v>0</v>
      </c>
      <c r="Y1386" s="47">
        <f>Table_Query_from_Mac10[[#This Row],[Unit Increase]]*Table_Query_from_Mac10[[#This Row],[Future-cost]]</f>
        <v>0</v>
      </c>
      <c r="Z1386" s="47">
        <f>-(Table_Query_from_Mac10[[#This Row],[Incremental Sales]]+((Table_Query_from_Mac10[[#This Row],[Incremental Sales]]*-(SUM(Summary!$S$8:$S$9)))))*Summary!$S$18</f>
        <v>0</v>
      </c>
      <c r="AA1386" s="47">
        <f>IFERROR(Table_Query_from_Mac10[[#This Row],[Incremental Cost]]/Table_Query_from_Mac10[[#This Row],[Incremental Sales]],0)</f>
        <v>0</v>
      </c>
      <c r="AB1386" s="47">
        <f>IFERROR(Table_Query_from_Mac10[[#This Row],[TotalCostFuture]]/Table_Query_from_Mac10[[#This Row],[totalsalesFuture]],0)</f>
        <v>0.37438423645320196</v>
      </c>
      <c r="AN1386" s="30">
        <v>24</v>
      </c>
      <c r="AO1386">
        <f t="shared" si="42"/>
        <v>6</v>
      </c>
      <c r="AQ1386" s="30">
        <v>104.4</v>
      </c>
      <c r="AR1386">
        <f t="shared" si="43"/>
        <v>36.54</v>
      </c>
    </row>
    <row r="1387" spans="1:44" x14ac:dyDescent="0.25">
      <c r="A1387">
        <v>90136</v>
      </c>
      <c r="B1387">
        <v>5</v>
      </c>
      <c r="C1387" t="s">
        <v>55</v>
      </c>
      <c r="D1387" t="s">
        <v>81</v>
      </c>
      <c r="E1387">
        <v>12</v>
      </c>
      <c r="F1387">
        <v>6.6</v>
      </c>
      <c r="G1387">
        <v>16.420000000000002</v>
      </c>
      <c r="H1387" s="1">
        <v>44851</v>
      </c>
      <c r="I1387" s="20">
        <v>0</v>
      </c>
      <c r="J1387" s="47">
        <f>Table_Query_from_Mac10[[#This Row],[unit_price]]-(Table_Query_from_Mac10[[#This Row],[unit_price]]*(Table_Query_from_Mac10[[#This Row],[discount_pct]]/100))</f>
        <v>16.420000000000002</v>
      </c>
      <c r="K1387" s="47">
        <f>Table_Query_from_Mac10[[#This Row],[unit_cost]]</f>
        <v>6.6</v>
      </c>
      <c r="L1387" s="47">
        <f>Table_Query_from_Mac10[[#This Row],[Live-cost]]*(1+Table_Query_from_Mac10[[#This Row],[CogsIncreasebyTYPE]])</f>
        <v>6.6</v>
      </c>
      <c r="M1387" s="47">
        <f>Table_Query_from_Mac10[[#This Row],[Live-cost]]*Table_Query_from_Mac10[[#This Row],[qty_to_ship]]</f>
        <v>79.199999999999989</v>
      </c>
      <c r="N1387" s="47">
        <f>IF(Table_Query_from_Mac10[[#This Row],[item_no]]="KDA",-Table_Query_from_Mac10[[#This Row],[unit_price]],Table_Query_from_Mac10[[#This Row],[Net Unit]]*Table_Query_from_Mac10[[#This Row],[qty_to_ship]])</f>
        <v>197.04000000000002</v>
      </c>
      <c r="O1387" s="47">
        <f>SUMIFS(Summary!C:C,Summary!H:H,Table_Query_from_Mac10[[#This Row],[Juiceoc]])</f>
        <v>0</v>
      </c>
      <c r="P1387" s="47">
        <f>SUMIFS(Summary!D:D,Summary!H:H,Table_Query_from_Mac10[[#This Row],[Juiceoc]])</f>
        <v>0</v>
      </c>
      <c r="Q1387" s="47">
        <f>SUMIFS(Summary!E:E,Summary!H:H,Table_Query_from_Mac10[[#This Row],[Juiceoc]])</f>
        <v>0</v>
      </c>
      <c r="R1387" s="47">
        <f>Table_Query_from_Mac10[[#This Row],[Net Unit]]*(1+Table_Query_from_Mac10[[#This Row],[PriceIncreasebyType]])</f>
        <v>16.420000000000002</v>
      </c>
      <c r="S1387" s="47">
        <f>Table_Query_from_Mac10[[#This Row],[UnitPriceFuture]]*Table_Query_from_Mac10[[#This Row],[qtytoShipFuture]]</f>
        <v>197.04000000000002</v>
      </c>
      <c r="T1387" s="47">
        <f>ROUND(Table_Query_from_Mac10[[#This Row],[qty_to_ship]]*(1+Table_Query_from_Mac10[[#This Row],[VolumeIncreasebyType]]),0)</f>
        <v>12</v>
      </c>
      <c r="U1387" s="47">
        <f>Table_Query_from_Mac10[[#This Row],[qtytoShipFuture]]*Table_Query_from_Mac10[[#This Row],[Future-cost]]</f>
        <v>79.199999999999989</v>
      </c>
      <c r="V1387" s="47">
        <f>Table_Query_from_Mac10[[#This Row],[qtytoShipFuture]]-Table_Query_from_Mac10[[#This Row],[qty_to_ship]]</f>
        <v>0</v>
      </c>
      <c r="W1387" s="47">
        <f>Table_Query_from_Mac10[[#This Row],[UnitPriceFuture]]</f>
        <v>16.420000000000002</v>
      </c>
      <c r="X1387" s="47">
        <f>Table_Query_from_Mac10[[#This Row],[Unit Increase]]*Table_Query_from_Mac10[[#This Row],[UnitPriceFuture]]</f>
        <v>0</v>
      </c>
      <c r="Y1387" s="47">
        <f>Table_Query_from_Mac10[[#This Row],[Unit Increase]]*Table_Query_from_Mac10[[#This Row],[Future-cost]]</f>
        <v>0</v>
      </c>
      <c r="Z1387" s="47">
        <f>-(Table_Query_from_Mac10[[#This Row],[Incremental Sales]]+((Table_Query_from_Mac10[[#This Row],[Incremental Sales]]*-(SUM(Summary!$S$8:$S$9)))))*Summary!$S$18</f>
        <v>0</v>
      </c>
      <c r="AA1387" s="47">
        <f>IFERROR(Table_Query_from_Mac10[[#This Row],[Incremental Cost]]/Table_Query_from_Mac10[[#This Row],[Incremental Sales]],0)</f>
        <v>0</v>
      </c>
      <c r="AB1387" s="47">
        <f>IFERROR(Table_Query_from_Mac10[[#This Row],[TotalCostFuture]]/Table_Query_from_Mac10[[#This Row],[totalsalesFuture]],0)</f>
        <v>0.40194884287454313</v>
      </c>
      <c r="AN1387" s="31">
        <v>48</v>
      </c>
      <c r="AO1387">
        <f t="shared" si="42"/>
        <v>12</v>
      </c>
      <c r="AQ1387" s="31">
        <v>46.9</v>
      </c>
      <c r="AR1387">
        <f t="shared" si="43"/>
        <v>16.420000000000002</v>
      </c>
    </row>
    <row r="1388" spans="1:44" x14ac:dyDescent="0.25">
      <c r="A1388">
        <v>90046</v>
      </c>
      <c r="B1388">
        <v>13</v>
      </c>
      <c r="C1388" t="s">
        <v>57</v>
      </c>
      <c r="D1388" t="s">
        <v>49</v>
      </c>
      <c r="E1388">
        <v>48</v>
      </c>
      <c r="F1388">
        <v>6.48</v>
      </c>
      <c r="G1388">
        <v>14.62</v>
      </c>
      <c r="H1388" s="1">
        <v>44837</v>
      </c>
      <c r="I1388" s="20">
        <v>0</v>
      </c>
      <c r="J1388" s="47">
        <f>Table_Query_from_Mac10[[#This Row],[unit_price]]-(Table_Query_from_Mac10[[#This Row],[unit_price]]*(Table_Query_from_Mac10[[#This Row],[discount_pct]]/100))</f>
        <v>14.62</v>
      </c>
      <c r="K1388" s="47">
        <f>Table_Query_from_Mac10[[#This Row],[unit_cost]]</f>
        <v>6.48</v>
      </c>
      <c r="L1388" s="47">
        <f>Table_Query_from_Mac10[[#This Row],[Live-cost]]*(1+Table_Query_from_Mac10[[#This Row],[CogsIncreasebyTYPE]])</f>
        <v>6.48</v>
      </c>
      <c r="M1388" s="47">
        <f>Table_Query_from_Mac10[[#This Row],[Live-cost]]*Table_Query_from_Mac10[[#This Row],[qty_to_ship]]</f>
        <v>311.04000000000002</v>
      </c>
      <c r="N1388" s="47">
        <f>IF(Table_Query_from_Mac10[[#This Row],[item_no]]="KDA",-Table_Query_from_Mac10[[#This Row],[unit_price]],Table_Query_from_Mac10[[#This Row],[Net Unit]]*Table_Query_from_Mac10[[#This Row],[qty_to_ship]])</f>
        <v>701.76</v>
      </c>
      <c r="O1388" s="47">
        <f>SUMIFS(Summary!C:C,Summary!H:H,Table_Query_from_Mac10[[#This Row],[Juiceoc]])</f>
        <v>0</v>
      </c>
      <c r="P1388" s="47">
        <f>SUMIFS(Summary!D:D,Summary!H:H,Table_Query_from_Mac10[[#This Row],[Juiceoc]])</f>
        <v>0</v>
      </c>
      <c r="Q1388" s="47">
        <f>SUMIFS(Summary!E:E,Summary!H:H,Table_Query_from_Mac10[[#This Row],[Juiceoc]])</f>
        <v>0</v>
      </c>
      <c r="R1388" s="47">
        <f>Table_Query_from_Mac10[[#This Row],[Net Unit]]*(1+Table_Query_from_Mac10[[#This Row],[PriceIncreasebyType]])</f>
        <v>14.62</v>
      </c>
      <c r="S1388" s="47">
        <f>Table_Query_from_Mac10[[#This Row],[UnitPriceFuture]]*Table_Query_from_Mac10[[#This Row],[qtytoShipFuture]]</f>
        <v>701.76</v>
      </c>
      <c r="T1388" s="47">
        <f>ROUND(Table_Query_from_Mac10[[#This Row],[qty_to_ship]]*(1+Table_Query_from_Mac10[[#This Row],[VolumeIncreasebyType]]),0)</f>
        <v>48</v>
      </c>
      <c r="U1388" s="47">
        <f>Table_Query_from_Mac10[[#This Row],[qtytoShipFuture]]*Table_Query_from_Mac10[[#This Row],[Future-cost]]</f>
        <v>311.04000000000002</v>
      </c>
      <c r="V1388" s="47">
        <f>Table_Query_from_Mac10[[#This Row],[qtytoShipFuture]]-Table_Query_from_Mac10[[#This Row],[qty_to_ship]]</f>
        <v>0</v>
      </c>
      <c r="W1388" s="47">
        <f>Table_Query_from_Mac10[[#This Row],[UnitPriceFuture]]</f>
        <v>14.62</v>
      </c>
      <c r="X1388" s="47">
        <f>Table_Query_from_Mac10[[#This Row],[Unit Increase]]*Table_Query_from_Mac10[[#This Row],[UnitPriceFuture]]</f>
        <v>0</v>
      </c>
      <c r="Y1388" s="47">
        <f>Table_Query_from_Mac10[[#This Row],[Unit Increase]]*Table_Query_from_Mac10[[#This Row],[Future-cost]]</f>
        <v>0</v>
      </c>
      <c r="Z1388" s="47">
        <f>-(Table_Query_from_Mac10[[#This Row],[Incremental Sales]]+((Table_Query_from_Mac10[[#This Row],[Incremental Sales]]*-(SUM(Summary!$S$8:$S$9)))))*Summary!$S$18</f>
        <v>0</v>
      </c>
      <c r="AA1388" s="47">
        <f>IFERROR(Table_Query_from_Mac10[[#This Row],[Incremental Cost]]/Table_Query_from_Mac10[[#This Row],[Incremental Sales]],0)</f>
        <v>0</v>
      </c>
      <c r="AB1388" s="47">
        <f>IFERROR(Table_Query_from_Mac10[[#This Row],[TotalCostFuture]]/Table_Query_from_Mac10[[#This Row],[totalsalesFuture]],0)</f>
        <v>0.44322845417236667</v>
      </c>
      <c r="AN1388" s="30">
        <v>192</v>
      </c>
      <c r="AO1388">
        <f t="shared" si="42"/>
        <v>48</v>
      </c>
      <c r="AQ1388" s="30">
        <v>41.76</v>
      </c>
      <c r="AR1388">
        <f t="shared" si="43"/>
        <v>14.62</v>
      </c>
    </row>
    <row r="1389" spans="1:44" x14ac:dyDescent="0.25">
      <c r="A1389">
        <v>90046</v>
      </c>
      <c r="B1389">
        <v>14</v>
      </c>
      <c r="C1389" t="s">
        <v>57</v>
      </c>
      <c r="D1389" t="s">
        <v>49</v>
      </c>
      <c r="E1389">
        <v>16</v>
      </c>
      <c r="F1389">
        <v>7.05</v>
      </c>
      <c r="G1389">
        <v>15.6</v>
      </c>
      <c r="H1389" s="1">
        <v>44837</v>
      </c>
      <c r="I1389" s="20">
        <v>0</v>
      </c>
      <c r="J1389" s="47">
        <f>Table_Query_from_Mac10[[#This Row],[unit_price]]-(Table_Query_from_Mac10[[#This Row],[unit_price]]*(Table_Query_from_Mac10[[#This Row],[discount_pct]]/100))</f>
        <v>15.6</v>
      </c>
      <c r="K1389" s="47">
        <f>Table_Query_from_Mac10[[#This Row],[unit_cost]]</f>
        <v>7.05</v>
      </c>
      <c r="L1389" s="47">
        <f>Table_Query_from_Mac10[[#This Row],[Live-cost]]*(1+Table_Query_from_Mac10[[#This Row],[CogsIncreasebyTYPE]])</f>
        <v>7.05</v>
      </c>
      <c r="M1389" s="47">
        <f>Table_Query_from_Mac10[[#This Row],[Live-cost]]*Table_Query_from_Mac10[[#This Row],[qty_to_ship]]</f>
        <v>112.8</v>
      </c>
      <c r="N1389" s="47">
        <f>IF(Table_Query_from_Mac10[[#This Row],[item_no]]="KDA",-Table_Query_from_Mac10[[#This Row],[unit_price]],Table_Query_from_Mac10[[#This Row],[Net Unit]]*Table_Query_from_Mac10[[#This Row],[qty_to_ship]])</f>
        <v>249.6</v>
      </c>
      <c r="O1389" s="47">
        <f>SUMIFS(Summary!C:C,Summary!H:H,Table_Query_from_Mac10[[#This Row],[Juiceoc]])</f>
        <v>0</v>
      </c>
      <c r="P1389" s="47">
        <f>SUMIFS(Summary!D:D,Summary!H:H,Table_Query_from_Mac10[[#This Row],[Juiceoc]])</f>
        <v>0</v>
      </c>
      <c r="Q1389" s="47">
        <f>SUMIFS(Summary!E:E,Summary!H:H,Table_Query_from_Mac10[[#This Row],[Juiceoc]])</f>
        <v>0</v>
      </c>
      <c r="R1389" s="47">
        <f>Table_Query_from_Mac10[[#This Row],[Net Unit]]*(1+Table_Query_from_Mac10[[#This Row],[PriceIncreasebyType]])</f>
        <v>15.6</v>
      </c>
      <c r="S1389" s="47">
        <f>Table_Query_from_Mac10[[#This Row],[UnitPriceFuture]]*Table_Query_from_Mac10[[#This Row],[qtytoShipFuture]]</f>
        <v>249.6</v>
      </c>
      <c r="T1389" s="47">
        <f>ROUND(Table_Query_from_Mac10[[#This Row],[qty_to_ship]]*(1+Table_Query_from_Mac10[[#This Row],[VolumeIncreasebyType]]),0)</f>
        <v>16</v>
      </c>
      <c r="U1389" s="47">
        <f>Table_Query_from_Mac10[[#This Row],[qtytoShipFuture]]*Table_Query_from_Mac10[[#This Row],[Future-cost]]</f>
        <v>112.8</v>
      </c>
      <c r="V1389" s="47">
        <f>Table_Query_from_Mac10[[#This Row],[qtytoShipFuture]]-Table_Query_from_Mac10[[#This Row],[qty_to_ship]]</f>
        <v>0</v>
      </c>
      <c r="W1389" s="47">
        <f>Table_Query_from_Mac10[[#This Row],[UnitPriceFuture]]</f>
        <v>15.6</v>
      </c>
      <c r="X1389" s="47">
        <f>Table_Query_from_Mac10[[#This Row],[Unit Increase]]*Table_Query_from_Mac10[[#This Row],[UnitPriceFuture]]</f>
        <v>0</v>
      </c>
      <c r="Y1389" s="47">
        <f>Table_Query_from_Mac10[[#This Row],[Unit Increase]]*Table_Query_from_Mac10[[#This Row],[Future-cost]]</f>
        <v>0</v>
      </c>
      <c r="Z1389" s="47">
        <f>-(Table_Query_from_Mac10[[#This Row],[Incremental Sales]]+((Table_Query_from_Mac10[[#This Row],[Incremental Sales]]*-(SUM(Summary!$S$8:$S$9)))))*Summary!$S$18</f>
        <v>0</v>
      </c>
      <c r="AA1389" s="47">
        <f>IFERROR(Table_Query_from_Mac10[[#This Row],[Incremental Cost]]/Table_Query_from_Mac10[[#This Row],[Incremental Sales]],0)</f>
        <v>0</v>
      </c>
      <c r="AB1389" s="47">
        <f>IFERROR(Table_Query_from_Mac10[[#This Row],[TotalCostFuture]]/Table_Query_from_Mac10[[#This Row],[totalsalesFuture]],0)</f>
        <v>0.45192307692307693</v>
      </c>
      <c r="AN1389" s="31">
        <v>64</v>
      </c>
      <c r="AO1389">
        <f t="shared" si="42"/>
        <v>16</v>
      </c>
      <c r="AQ1389" s="31">
        <v>44.57</v>
      </c>
      <c r="AR1389">
        <f t="shared" si="43"/>
        <v>15.6</v>
      </c>
    </row>
    <row r="1390" spans="1:44" x14ac:dyDescent="0.25">
      <c r="A1390">
        <v>90046</v>
      </c>
      <c r="B1390">
        <v>15</v>
      </c>
      <c r="C1390" t="s">
        <v>57</v>
      </c>
      <c r="D1390" t="s">
        <v>49</v>
      </c>
      <c r="E1390">
        <v>0</v>
      </c>
      <c r="F1390">
        <v>9.7799999999999994</v>
      </c>
      <c r="G1390">
        <v>24.13</v>
      </c>
      <c r="H1390" s="1">
        <v>44837</v>
      </c>
      <c r="I1390" s="20">
        <v>0</v>
      </c>
      <c r="J1390" s="47">
        <f>Table_Query_from_Mac10[[#This Row],[unit_price]]-(Table_Query_from_Mac10[[#This Row],[unit_price]]*(Table_Query_from_Mac10[[#This Row],[discount_pct]]/100))</f>
        <v>24.13</v>
      </c>
      <c r="K1390" s="47">
        <f>Table_Query_from_Mac10[[#This Row],[unit_cost]]</f>
        <v>9.7799999999999994</v>
      </c>
      <c r="L1390" s="47">
        <f>Table_Query_from_Mac10[[#This Row],[Live-cost]]*(1+Table_Query_from_Mac10[[#This Row],[CogsIncreasebyTYPE]])</f>
        <v>9.7799999999999994</v>
      </c>
      <c r="M1390" s="47">
        <f>Table_Query_from_Mac10[[#This Row],[Live-cost]]*Table_Query_from_Mac10[[#This Row],[qty_to_ship]]</f>
        <v>0</v>
      </c>
      <c r="N1390" s="47">
        <f>IF(Table_Query_from_Mac10[[#This Row],[item_no]]="KDA",-Table_Query_from_Mac10[[#This Row],[unit_price]],Table_Query_from_Mac10[[#This Row],[Net Unit]]*Table_Query_from_Mac10[[#This Row],[qty_to_ship]])</f>
        <v>0</v>
      </c>
      <c r="O1390" s="47">
        <f>SUMIFS(Summary!C:C,Summary!H:H,Table_Query_from_Mac10[[#This Row],[Juiceoc]])</f>
        <v>0</v>
      </c>
      <c r="P1390" s="47">
        <f>SUMIFS(Summary!D:D,Summary!H:H,Table_Query_from_Mac10[[#This Row],[Juiceoc]])</f>
        <v>0</v>
      </c>
      <c r="Q1390" s="47">
        <f>SUMIFS(Summary!E:E,Summary!H:H,Table_Query_from_Mac10[[#This Row],[Juiceoc]])</f>
        <v>0</v>
      </c>
      <c r="R1390" s="47">
        <f>Table_Query_from_Mac10[[#This Row],[Net Unit]]*(1+Table_Query_from_Mac10[[#This Row],[PriceIncreasebyType]])</f>
        <v>24.13</v>
      </c>
      <c r="S1390" s="47">
        <f>Table_Query_from_Mac10[[#This Row],[UnitPriceFuture]]*Table_Query_from_Mac10[[#This Row],[qtytoShipFuture]]</f>
        <v>0</v>
      </c>
      <c r="T1390" s="47">
        <f>ROUND(Table_Query_from_Mac10[[#This Row],[qty_to_ship]]*(1+Table_Query_from_Mac10[[#This Row],[VolumeIncreasebyType]]),0)</f>
        <v>0</v>
      </c>
      <c r="U1390" s="47">
        <f>Table_Query_from_Mac10[[#This Row],[qtytoShipFuture]]*Table_Query_from_Mac10[[#This Row],[Future-cost]]</f>
        <v>0</v>
      </c>
      <c r="V1390" s="47">
        <f>Table_Query_from_Mac10[[#This Row],[qtytoShipFuture]]-Table_Query_from_Mac10[[#This Row],[qty_to_ship]]</f>
        <v>0</v>
      </c>
      <c r="W1390" s="47">
        <f>Table_Query_from_Mac10[[#This Row],[UnitPriceFuture]]</f>
        <v>24.13</v>
      </c>
      <c r="X1390" s="47">
        <f>Table_Query_from_Mac10[[#This Row],[Unit Increase]]*Table_Query_from_Mac10[[#This Row],[UnitPriceFuture]]</f>
        <v>0</v>
      </c>
      <c r="Y1390" s="47">
        <f>Table_Query_from_Mac10[[#This Row],[Unit Increase]]*Table_Query_from_Mac10[[#This Row],[Future-cost]]</f>
        <v>0</v>
      </c>
      <c r="Z1390" s="47">
        <f>-(Table_Query_from_Mac10[[#This Row],[Incremental Sales]]+((Table_Query_from_Mac10[[#This Row],[Incremental Sales]]*-(SUM(Summary!$S$8:$S$9)))))*Summary!$S$18</f>
        <v>0</v>
      </c>
      <c r="AA1390" s="47">
        <f>IFERROR(Table_Query_from_Mac10[[#This Row],[Incremental Cost]]/Table_Query_from_Mac10[[#This Row],[Incremental Sales]],0)</f>
        <v>0</v>
      </c>
      <c r="AB1390" s="47">
        <f>IFERROR(Table_Query_from_Mac10[[#This Row],[TotalCostFuture]]/Table_Query_from_Mac10[[#This Row],[totalsalesFuture]],0)</f>
        <v>0</v>
      </c>
      <c r="AN1390" s="30">
        <v>0</v>
      </c>
      <c r="AO1390">
        <f t="shared" si="42"/>
        <v>0</v>
      </c>
      <c r="AQ1390" s="30">
        <v>68.94</v>
      </c>
      <c r="AR1390">
        <f t="shared" si="43"/>
        <v>24.13</v>
      </c>
    </row>
    <row r="1391" spans="1:44" x14ac:dyDescent="0.25">
      <c r="A1391">
        <v>90046</v>
      </c>
      <c r="B1391">
        <v>16</v>
      </c>
      <c r="C1391" t="s">
        <v>57</v>
      </c>
      <c r="D1391" t="s">
        <v>49</v>
      </c>
      <c r="E1391">
        <v>18</v>
      </c>
      <c r="F1391">
        <v>11.2</v>
      </c>
      <c r="G1391">
        <v>29.26</v>
      </c>
      <c r="H1391" s="1">
        <v>44837</v>
      </c>
      <c r="I1391" s="20">
        <v>0</v>
      </c>
      <c r="J1391" s="47">
        <f>Table_Query_from_Mac10[[#This Row],[unit_price]]-(Table_Query_from_Mac10[[#This Row],[unit_price]]*(Table_Query_from_Mac10[[#This Row],[discount_pct]]/100))</f>
        <v>29.26</v>
      </c>
      <c r="K1391" s="47">
        <f>Table_Query_from_Mac10[[#This Row],[unit_cost]]</f>
        <v>11.2</v>
      </c>
      <c r="L1391" s="47">
        <f>Table_Query_from_Mac10[[#This Row],[Live-cost]]*(1+Table_Query_from_Mac10[[#This Row],[CogsIncreasebyTYPE]])</f>
        <v>11.2</v>
      </c>
      <c r="M1391" s="47">
        <f>Table_Query_from_Mac10[[#This Row],[Live-cost]]*Table_Query_from_Mac10[[#This Row],[qty_to_ship]]</f>
        <v>201.6</v>
      </c>
      <c r="N1391" s="47">
        <f>IF(Table_Query_from_Mac10[[#This Row],[item_no]]="KDA",-Table_Query_from_Mac10[[#This Row],[unit_price]],Table_Query_from_Mac10[[#This Row],[Net Unit]]*Table_Query_from_Mac10[[#This Row],[qty_to_ship]])</f>
        <v>526.68000000000006</v>
      </c>
      <c r="O1391" s="47">
        <f>SUMIFS(Summary!C:C,Summary!H:H,Table_Query_from_Mac10[[#This Row],[Juiceoc]])</f>
        <v>0</v>
      </c>
      <c r="P1391" s="47">
        <f>SUMIFS(Summary!D:D,Summary!H:H,Table_Query_from_Mac10[[#This Row],[Juiceoc]])</f>
        <v>0</v>
      </c>
      <c r="Q1391" s="47">
        <f>SUMIFS(Summary!E:E,Summary!H:H,Table_Query_from_Mac10[[#This Row],[Juiceoc]])</f>
        <v>0</v>
      </c>
      <c r="R1391" s="47">
        <f>Table_Query_from_Mac10[[#This Row],[Net Unit]]*(1+Table_Query_from_Mac10[[#This Row],[PriceIncreasebyType]])</f>
        <v>29.26</v>
      </c>
      <c r="S1391" s="47">
        <f>Table_Query_from_Mac10[[#This Row],[UnitPriceFuture]]*Table_Query_from_Mac10[[#This Row],[qtytoShipFuture]]</f>
        <v>526.68000000000006</v>
      </c>
      <c r="T1391" s="47">
        <f>ROUND(Table_Query_from_Mac10[[#This Row],[qty_to_ship]]*(1+Table_Query_from_Mac10[[#This Row],[VolumeIncreasebyType]]),0)</f>
        <v>18</v>
      </c>
      <c r="U1391" s="47">
        <f>Table_Query_from_Mac10[[#This Row],[qtytoShipFuture]]*Table_Query_from_Mac10[[#This Row],[Future-cost]]</f>
        <v>201.6</v>
      </c>
      <c r="V1391" s="47">
        <f>Table_Query_from_Mac10[[#This Row],[qtytoShipFuture]]-Table_Query_from_Mac10[[#This Row],[qty_to_ship]]</f>
        <v>0</v>
      </c>
      <c r="W1391" s="47">
        <f>Table_Query_from_Mac10[[#This Row],[UnitPriceFuture]]</f>
        <v>29.26</v>
      </c>
      <c r="X1391" s="47">
        <f>Table_Query_from_Mac10[[#This Row],[Unit Increase]]*Table_Query_from_Mac10[[#This Row],[UnitPriceFuture]]</f>
        <v>0</v>
      </c>
      <c r="Y1391" s="47">
        <f>Table_Query_from_Mac10[[#This Row],[Unit Increase]]*Table_Query_from_Mac10[[#This Row],[Future-cost]]</f>
        <v>0</v>
      </c>
      <c r="Z1391" s="47">
        <f>-(Table_Query_from_Mac10[[#This Row],[Incremental Sales]]+((Table_Query_from_Mac10[[#This Row],[Incremental Sales]]*-(SUM(Summary!$S$8:$S$9)))))*Summary!$S$18</f>
        <v>0</v>
      </c>
      <c r="AA1391" s="47">
        <f>IFERROR(Table_Query_from_Mac10[[#This Row],[Incremental Cost]]/Table_Query_from_Mac10[[#This Row],[Incremental Sales]],0)</f>
        <v>0</v>
      </c>
      <c r="AB1391" s="47">
        <f>IFERROR(Table_Query_from_Mac10[[#This Row],[TotalCostFuture]]/Table_Query_from_Mac10[[#This Row],[totalsalesFuture]],0)</f>
        <v>0.38277511961722482</v>
      </c>
      <c r="AN1391" s="31">
        <v>72</v>
      </c>
      <c r="AO1391">
        <f t="shared" si="42"/>
        <v>18</v>
      </c>
      <c r="AQ1391" s="31">
        <v>83.61</v>
      </c>
      <c r="AR1391">
        <f t="shared" si="43"/>
        <v>29.26</v>
      </c>
    </row>
    <row r="1392" spans="1:44" x14ac:dyDescent="0.25">
      <c r="A1392">
        <v>90046</v>
      </c>
      <c r="B1392">
        <v>17</v>
      </c>
      <c r="C1392" t="s">
        <v>60</v>
      </c>
      <c r="D1392" t="s">
        <v>49</v>
      </c>
      <c r="E1392">
        <v>108</v>
      </c>
      <c r="F1392">
        <v>1.1200000000000001</v>
      </c>
      <c r="G1392">
        <v>3.91</v>
      </c>
      <c r="H1392" s="1">
        <v>44837</v>
      </c>
      <c r="I1392" s="20">
        <v>0</v>
      </c>
      <c r="J1392" s="47">
        <f>Table_Query_from_Mac10[[#This Row],[unit_price]]-(Table_Query_from_Mac10[[#This Row],[unit_price]]*(Table_Query_from_Mac10[[#This Row],[discount_pct]]/100))</f>
        <v>3.91</v>
      </c>
      <c r="K1392" s="47">
        <f>Table_Query_from_Mac10[[#This Row],[unit_cost]]</f>
        <v>1.1200000000000001</v>
      </c>
      <c r="L1392" s="47">
        <f>Table_Query_from_Mac10[[#This Row],[Live-cost]]*(1+Table_Query_from_Mac10[[#This Row],[CogsIncreasebyTYPE]])</f>
        <v>1.1200000000000001</v>
      </c>
      <c r="M1392" s="47">
        <f>Table_Query_from_Mac10[[#This Row],[Live-cost]]*Table_Query_from_Mac10[[#This Row],[qty_to_ship]]</f>
        <v>120.96000000000001</v>
      </c>
      <c r="N1392" s="47">
        <f>IF(Table_Query_from_Mac10[[#This Row],[item_no]]="KDA",-Table_Query_from_Mac10[[#This Row],[unit_price]],Table_Query_from_Mac10[[#This Row],[Net Unit]]*Table_Query_from_Mac10[[#This Row],[qty_to_ship]])</f>
        <v>422.28000000000003</v>
      </c>
      <c r="O1392" s="47">
        <f>SUMIFS(Summary!C:C,Summary!H:H,Table_Query_from_Mac10[[#This Row],[Juiceoc]])</f>
        <v>0</v>
      </c>
      <c r="P1392" s="47">
        <f>SUMIFS(Summary!D:D,Summary!H:H,Table_Query_from_Mac10[[#This Row],[Juiceoc]])</f>
        <v>0</v>
      </c>
      <c r="Q1392" s="47">
        <f>SUMIFS(Summary!E:E,Summary!H:H,Table_Query_from_Mac10[[#This Row],[Juiceoc]])</f>
        <v>0</v>
      </c>
      <c r="R1392" s="47">
        <f>Table_Query_from_Mac10[[#This Row],[Net Unit]]*(1+Table_Query_from_Mac10[[#This Row],[PriceIncreasebyType]])</f>
        <v>3.91</v>
      </c>
      <c r="S1392" s="47">
        <f>Table_Query_from_Mac10[[#This Row],[UnitPriceFuture]]*Table_Query_from_Mac10[[#This Row],[qtytoShipFuture]]</f>
        <v>422.28000000000003</v>
      </c>
      <c r="T1392" s="47">
        <f>ROUND(Table_Query_from_Mac10[[#This Row],[qty_to_ship]]*(1+Table_Query_from_Mac10[[#This Row],[VolumeIncreasebyType]]),0)</f>
        <v>108</v>
      </c>
      <c r="U1392" s="47">
        <f>Table_Query_from_Mac10[[#This Row],[qtytoShipFuture]]*Table_Query_from_Mac10[[#This Row],[Future-cost]]</f>
        <v>120.96000000000001</v>
      </c>
      <c r="V1392" s="47">
        <f>Table_Query_from_Mac10[[#This Row],[qtytoShipFuture]]-Table_Query_from_Mac10[[#This Row],[qty_to_ship]]</f>
        <v>0</v>
      </c>
      <c r="W1392" s="47">
        <f>Table_Query_from_Mac10[[#This Row],[UnitPriceFuture]]</f>
        <v>3.91</v>
      </c>
      <c r="X1392" s="47">
        <f>Table_Query_from_Mac10[[#This Row],[Unit Increase]]*Table_Query_from_Mac10[[#This Row],[UnitPriceFuture]]</f>
        <v>0</v>
      </c>
      <c r="Y1392" s="47">
        <f>Table_Query_from_Mac10[[#This Row],[Unit Increase]]*Table_Query_from_Mac10[[#This Row],[Future-cost]]</f>
        <v>0</v>
      </c>
      <c r="Z1392" s="47">
        <f>-(Table_Query_from_Mac10[[#This Row],[Incremental Sales]]+((Table_Query_from_Mac10[[#This Row],[Incremental Sales]]*-(SUM(Summary!$S$8:$S$9)))))*Summary!$S$18</f>
        <v>0</v>
      </c>
      <c r="AA1392" s="47">
        <f>IFERROR(Table_Query_from_Mac10[[#This Row],[Incremental Cost]]/Table_Query_from_Mac10[[#This Row],[Incremental Sales]],0)</f>
        <v>0</v>
      </c>
      <c r="AB1392" s="47">
        <f>IFERROR(Table_Query_from_Mac10[[#This Row],[TotalCostFuture]]/Table_Query_from_Mac10[[#This Row],[totalsalesFuture]],0)</f>
        <v>0.28644501278772377</v>
      </c>
      <c r="AN1392" s="30">
        <v>432</v>
      </c>
      <c r="AO1392">
        <f t="shared" si="42"/>
        <v>108</v>
      </c>
      <c r="AQ1392" s="30">
        <v>11.18</v>
      </c>
      <c r="AR1392">
        <f t="shared" si="43"/>
        <v>3.91</v>
      </c>
    </row>
    <row r="1393" spans="1:44" x14ac:dyDescent="0.25">
      <c r="A1393">
        <v>90046</v>
      </c>
      <c r="B1393">
        <v>15</v>
      </c>
      <c r="C1393" t="s">
        <v>57</v>
      </c>
      <c r="D1393" t="s">
        <v>49</v>
      </c>
      <c r="E1393">
        <v>27</v>
      </c>
      <c r="F1393">
        <v>9.7799999999999994</v>
      </c>
      <c r="G1393">
        <v>24.13</v>
      </c>
      <c r="H1393" s="1">
        <v>44847</v>
      </c>
      <c r="I1393" s="20">
        <v>0</v>
      </c>
      <c r="J1393" s="47">
        <f>Table_Query_from_Mac10[[#This Row],[unit_price]]-(Table_Query_from_Mac10[[#This Row],[unit_price]]*(Table_Query_from_Mac10[[#This Row],[discount_pct]]/100))</f>
        <v>24.13</v>
      </c>
      <c r="K1393" s="47">
        <f>Table_Query_from_Mac10[[#This Row],[unit_cost]]</f>
        <v>9.7799999999999994</v>
      </c>
      <c r="L1393" s="47">
        <f>Table_Query_from_Mac10[[#This Row],[Live-cost]]*(1+Table_Query_from_Mac10[[#This Row],[CogsIncreasebyTYPE]])</f>
        <v>9.7799999999999994</v>
      </c>
      <c r="M1393" s="47">
        <f>Table_Query_from_Mac10[[#This Row],[Live-cost]]*Table_Query_from_Mac10[[#This Row],[qty_to_ship]]</f>
        <v>264.06</v>
      </c>
      <c r="N1393" s="47">
        <f>IF(Table_Query_from_Mac10[[#This Row],[item_no]]="KDA",-Table_Query_from_Mac10[[#This Row],[unit_price]],Table_Query_from_Mac10[[#This Row],[Net Unit]]*Table_Query_from_Mac10[[#This Row],[qty_to_ship]])</f>
        <v>651.51</v>
      </c>
      <c r="O1393" s="47">
        <f>SUMIFS(Summary!C:C,Summary!H:H,Table_Query_from_Mac10[[#This Row],[Juiceoc]])</f>
        <v>0</v>
      </c>
      <c r="P1393" s="47">
        <f>SUMIFS(Summary!D:D,Summary!H:H,Table_Query_from_Mac10[[#This Row],[Juiceoc]])</f>
        <v>0</v>
      </c>
      <c r="Q1393" s="47">
        <f>SUMIFS(Summary!E:E,Summary!H:H,Table_Query_from_Mac10[[#This Row],[Juiceoc]])</f>
        <v>0</v>
      </c>
      <c r="R1393" s="47">
        <f>Table_Query_from_Mac10[[#This Row],[Net Unit]]*(1+Table_Query_from_Mac10[[#This Row],[PriceIncreasebyType]])</f>
        <v>24.13</v>
      </c>
      <c r="S1393" s="47">
        <f>Table_Query_from_Mac10[[#This Row],[UnitPriceFuture]]*Table_Query_from_Mac10[[#This Row],[qtytoShipFuture]]</f>
        <v>651.51</v>
      </c>
      <c r="T1393" s="47">
        <f>ROUND(Table_Query_from_Mac10[[#This Row],[qty_to_ship]]*(1+Table_Query_from_Mac10[[#This Row],[VolumeIncreasebyType]]),0)</f>
        <v>27</v>
      </c>
      <c r="U1393" s="47">
        <f>Table_Query_from_Mac10[[#This Row],[qtytoShipFuture]]*Table_Query_from_Mac10[[#This Row],[Future-cost]]</f>
        <v>264.06</v>
      </c>
      <c r="V1393" s="47">
        <f>Table_Query_from_Mac10[[#This Row],[qtytoShipFuture]]-Table_Query_from_Mac10[[#This Row],[qty_to_ship]]</f>
        <v>0</v>
      </c>
      <c r="W1393" s="47">
        <f>Table_Query_from_Mac10[[#This Row],[UnitPriceFuture]]</f>
        <v>24.13</v>
      </c>
      <c r="X1393" s="47">
        <f>Table_Query_from_Mac10[[#This Row],[Unit Increase]]*Table_Query_from_Mac10[[#This Row],[UnitPriceFuture]]</f>
        <v>0</v>
      </c>
      <c r="Y1393" s="47">
        <f>Table_Query_from_Mac10[[#This Row],[Unit Increase]]*Table_Query_from_Mac10[[#This Row],[Future-cost]]</f>
        <v>0</v>
      </c>
      <c r="Z1393" s="47">
        <f>-(Table_Query_from_Mac10[[#This Row],[Incremental Sales]]+((Table_Query_from_Mac10[[#This Row],[Incremental Sales]]*-(SUM(Summary!$S$8:$S$9)))))*Summary!$S$18</f>
        <v>0</v>
      </c>
      <c r="AA1393" s="47">
        <f>IFERROR(Table_Query_from_Mac10[[#This Row],[Incremental Cost]]/Table_Query_from_Mac10[[#This Row],[Incremental Sales]],0)</f>
        <v>0</v>
      </c>
      <c r="AB1393" s="47">
        <f>IFERROR(Table_Query_from_Mac10[[#This Row],[TotalCostFuture]]/Table_Query_from_Mac10[[#This Row],[totalsalesFuture]],0)</f>
        <v>0.40530460008288438</v>
      </c>
      <c r="AN1393" s="31">
        <v>108</v>
      </c>
      <c r="AO1393">
        <f t="shared" si="42"/>
        <v>27</v>
      </c>
      <c r="AQ1393" s="31">
        <v>68.94</v>
      </c>
      <c r="AR1393">
        <f t="shared" si="43"/>
        <v>24.13</v>
      </c>
    </row>
    <row r="1394" spans="1:44" x14ac:dyDescent="0.25">
      <c r="A1394">
        <v>90137</v>
      </c>
      <c r="B1394">
        <v>1</v>
      </c>
      <c r="C1394" t="s">
        <v>53</v>
      </c>
      <c r="D1394" t="s">
        <v>80</v>
      </c>
      <c r="E1394">
        <v>20</v>
      </c>
      <c r="F1394">
        <v>5.8</v>
      </c>
      <c r="G1394">
        <v>12.65</v>
      </c>
      <c r="H1394" s="1">
        <v>44839</v>
      </c>
      <c r="I1394" s="20">
        <v>0</v>
      </c>
      <c r="J1394" s="47">
        <f>Table_Query_from_Mac10[[#This Row],[unit_price]]-(Table_Query_from_Mac10[[#This Row],[unit_price]]*(Table_Query_from_Mac10[[#This Row],[discount_pct]]/100))</f>
        <v>12.65</v>
      </c>
      <c r="K1394" s="47">
        <f>Table_Query_from_Mac10[[#This Row],[unit_cost]]</f>
        <v>5.8</v>
      </c>
      <c r="L1394" s="47">
        <f>Table_Query_from_Mac10[[#This Row],[Live-cost]]*(1+Table_Query_from_Mac10[[#This Row],[CogsIncreasebyTYPE]])</f>
        <v>5.8</v>
      </c>
      <c r="M1394" s="47">
        <f>Table_Query_from_Mac10[[#This Row],[Live-cost]]*Table_Query_from_Mac10[[#This Row],[qty_to_ship]]</f>
        <v>116</v>
      </c>
      <c r="N1394" s="47">
        <f>IF(Table_Query_from_Mac10[[#This Row],[item_no]]="KDA",-Table_Query_from_Mac10[[#This Row],[unit_price]],Table_Query_from_Mac10[[#This Row],[Net Unit]]*Table_Query_from_Mac10[[#This Row],[qty_to_ship]])</f>
        <v>253</v>
      </c>
      <c r="O1394" s="47">
        <f>SUMIFS(Summary!C:C,Summary!H:H,Table_Query_from_Mac10[[#This Row],[Juiceoc]])</f>
        <v>0</v>
      </c>
      <c r="P1394" s="47">
        <f>SUMIFS(Summary!D:D,Summary!H:H,Table_Query_from_Mac10[[#This Row],[Juiceoc]])</f>
        <v>0</v>
      </c>
      <c r="Q1394" s="47">
        <f>SUMIFS(Summary!E:E,Summary!H:H,Table_Query_from_Mac10[[#This Row],[Juiceoc]])</f>
        <v>0</v>
      </c>
      <c r="R1394" s="47">
        <f>Table_Query_from_Mac10[[#This Row],[Net Unit]]*(1+Table_Query_from_Mac10[[#This Row],[PriceIncreasebyType]])</f>
        <v>12.65</v>
      </c>
      <c r="S1394" s="47">
        <f>Table_Query_from_Mac10[[#This Row],[UnitPriceFuture]]*Table_Query_from_Mac10[[#This Row],[qtytoShipFuture]]</f>
        <v>253</v>
      </c>
      <c r="T1394" s="47">
        <f>ROUND(Table_Query_from_Mac10[[#This Row],[qty_to_ship]]*(1+Table_Query_from_Mac10[[#This Row],[VolumeIncreasebyType]]),0)</f>
        <v>20</v>
      </c>
      <c r="U1394" s="47">
        <f>Table_Query_from_Mac10[[#This Row],[qtytoShipFuture]]*Table_Query_from_Mac10[[#This Row],[Future-cost]]</f>
        <v>116</v>
      </c>
      <c r="V1394" s="47">
        <f>Table_Query_from_Mac10[[#This Row],[qtytoShipFuture]]-Table_Query_from_Mac10[[#This Row],[qty_to_ship]]</f>
        <v>0</v>
      </c>
      <c r="W1394" s="47">
        <f>Table_Query_from_Mac10[[#This Row],[UnitPriceFuture]]</f>
        <v>12.65</v>
      </c>
      <c r="X1394" s="47">
        <f>Table_Query_from_Mac10[[#This Row],[Unit Increase]]*Table_Query_from_Mac10[[#This Row],[UnitPriceFuture]]</f>
        <v>0</v>
      </c>
      <c r="Y1394" s="47">
        <f>Table_Query_from_Mac10[[#This Row],[Unit Increase]]*Table_Query_from_Mac10[[#This Row],[Future-cost]]</f>
        <v>0</v>
      </c>
      <c r="Z1394" s="47">
        <f>-(Table_Query_from_Mac10[[#This Row],[Incremental Sales]]+((Table_Query_from_Mac10[[#This Row],[Incremental Sales]]*-(SUM(Summary!$S$8:$S$9)))))*Summary!$S$18</f>
        <v>0</v>
      </c>
      <c r="AA1394" s="47">
        <f>IFERROR(Table_Query_from_Mac10[[#This Row],[Incremental Cost]]/Table_Query_from_Mac10[[#This Row],[Incremental Sales]],0)</f>
        <v>0</v>
      </c>
      <c r="AB1394" s="47">
        <f>IFERROR(Table_Query_from_Mac10[[#This Row],[TotalCostFuture]]/Table_Query_from_Mac10[[#This Row],[totalsalesFuture]],0)</f>
        <v>0.45849802371541504</v>
      </c>
      <c r="AN1394" s="30">
        <v>80</v>
      </c>
      <c r="AO1394">
        <f t="shared" si="42"/>
        <v>20</v>
      </c>
      <c r="AQ1394" s="30">
        <v>36.14</v>
      </c>
      <c r="AR1394">
        <f t="shared" si="43"/>
        <v>12.65</v>
      </c>
    </row>
    <row r="1395" spans="1:44" x14ac:dyDescent="0.25">
      <c r="A1395">
        <v>90137</v>
      </c>
      <c r="B1395">
        <v>2</v>
      </c>
      <c r="C1395" t="s">
        <v>53</v>
      </c>
      <c r="D1395" t="s">
        <v>80</v>
      </c>
      <c r="E1395">
        <v>16</v>
      </c>
      <c r="F1395">
        <v>6.45</v>
      </c>
      <c r="G1395">
        <v>14.21</v>
      </c>
      <c r="H1395" s="1">
        <v>44839</v>
      </c>
      <c r="I1395" s="20">
        <v>0</v>
      </c>
      <c r="J1395" s="47">
        <f>Table_Query_from_Mac10[[#This Row],[unit_price]]-(Table_Query_from_Mac10[[#This Row],[unit_price]]*(Table_Query_from_Mac10[[#This Row],[discount_pct]]/100))</f>
        <v>14.21</v>
      </c>
      <c r="K1395" s="47">
        <f>Table_Query_from_Mac10[[#This Row],[unit_cost]]</f>
        <v>6.45</v>
      </c>
      <c r="L1395" s="47">
        <f>Table_Query_from_Mac10[[#This Row],[Live-cost]]*(1+Table_Query_from_Mac10[[#This Row],[CogsIncreasebyTYPE]])</f>
        <v>6.45</v>
      </c>
      <c r="M1395" s="47">
        <f>Table_Query_from_Mac10[[#This Row],[Live-cost]]*Table_Query_from_Mac10[[#This Row],[qty_to_ship]]</f>
        <v>103.2</v>
      </c>
      <c r="N1395" s="47">
        <f>IF(Table_Query_from_Mac10[[#This Row],[item_no]]="KDA",-Table_Query_from_Mac10[[#This Row],[unit_price]],Table_Query_from_Mac10[[#This Row],[Net Unit]]*Table_Query_from_Mac10[[#This Row],[qty_to_ship]])</f>
        <v>227.36</v>
      </c>
      <c r="O1395" s="47">
        <f>SUMIFS(Summary!C:C,Summary!H:H,Table_Query_from_Mac10[[#This Row],[Juiceoc]])</f>
        <v>0</v>
      </c>
      <c r="P1395" s="47">
        <f>SUMIFS(Summary!D:D,Summary!H:H,Table_Query_from_Mac10[[#This Row],[Juiceoc]])</f>
        <v>0</v>
      </c>
      <c r="Q1395" s="47">
        <f>SUMIFS(Summary!E:E,Summary!H:H,Table_Query_from_Mac10[[#This Row],[Juiceoc]])</f>
        <v>0</v>
      </c>
      <c r="R1395" s="47">
        <f>Table_Query_from_Mac10[[#This Row],[Net Unit]]*(1+Table_Query_from_Mac10[[#This Row],[PriceIncreasebyType]])</f>
        <v>14.21</v>
      </c>
      <c r="S1395" s="47">
        <f>Table_Query_from_Mac10[[#This Row],[UnitPriceFuture]]*Table_Query_from_Mac10[[#This Row],[qtytoShipFuture]]</f>
        <v>227.36</v>
      </c>
      <c r="T1395" s="47">
        <f>ROUND(Table_Query_from_Mac10[[#This Row],[qty_to_ship]]*(1+Table_Query_from_Mac10[[#This Row],[VolumeIncreasebyType]]),0)</f>
        <v>16</v>
      </c>
      <c r="U1395" s="47">
        <f>Table_Query_from_Mac10[[#This Row],[qtytoShipFuture]]*Table_Query_from_Mac10[[#This Row],[Future-cost]]</f>
        <v>103.2</v>
      </c>
      <c r="V1395" s="47">
        <f>Table_Query_from_Mac10[[#This Row],[qtytoShipFuture]]-Table_Query_from_Mac10[[#This Row],[qty_to_ship]]</f>
        <v>0</v>
      </c>
      <c r="W1395" s="47">
        <f>Table_Query_from_Mac10[[#This Row],[UnitPriceFuture]]</f>
        <v>14.21</v>
      </c>
      <c r="X1395" s="47">
        <f>Table_Query_from_Mac10[[#This Row],[Unit Increase]]*Table_Query_from_Mac10[[#This Row],[UnitPriceFuture]]</f>
        <v>0</v>
      </c>
      <c r="Y1395" s="47">
        <f>Table_Query_from_Mac10[[#This Row],[Unit Increase]]*Table_Query_from_Mac10[[#This Row],[Future-cost]]</f>
        <v>0</v>
      </c>
      <c r="Z1395" s="47">
        <f>-(Table_Query_from_Mac10[[#This Row],[Incremental Sales]]+((Table_Query_from_Mac10[[#This Row],[Incremental Sales]]*-(SUM(Summary!$S$8:$S$9)))))*Summary!$S$18</f>
        <v>0</v>
      </c>
      <c r="AA1395" s="47">
        <f>IFERROR(Table_Query_from_Mac10[[#This Row],[Incremental Cost]]/Table_Query_from_Mac10[[#This Row],[Incremental Sales]],0)</f>
        <v>0</v>
      </c>
      <c r="AB1395" s="47">
        <f>IFERROR(Table_Query_from_Mac10[[#This Row],[TotalCostFuture]]/Table_Query_from_Mac10[[#This Row],[totalsalesFuture]],0)</f>
        <v>0.45390570021111892</v>
      </c>
      <c r="AN1395" s="31">
        <v>64</v>
      </c>
      <c r="AO1395">
        <f t="shared" si="42"/>
        <v>16</v>
      </c>
      <c r="AQ1395" s="31">
        <v>40.61</v>
      </c>
      <c r="AR1395">
        <f t="shared" si="43"/>
        <v>14.21</v>
      </c>
    </row>
    <row r="1396" spans="1:44" x14ac:dyDescent="0.25">
      <c r="A1396">
        <v>90137</v>
      </c>
      <c r="B1396">
        <v>3</v>
      </c>
      <c r="C1396" t="s">
        <v>53</v>
      </c>
      <c r="D1396" t="s">
        <v>80</v>
      </c>
      <c r="E1396">
        <v>16</v>
      </c>
      <c r="F1396">
        <v>7.01</v>
      </c>
      <c r="G1396">
        <v>15.25</v>
      </c>
      <c r="H1396" s="1">
        <v>44839</v>
      </c>
      <c r="I1396" s="20">
        <v>0</v>
      </c>
      <c r="J1396" s="47">
        <f>Table_Query_from_Mac10[[#This Row],[unit_price]]-(Table_Query_from_Mac10[[#This Row],[unit_price]]*(Table_Query_from_Mac10[[#This Row],[discount_pct]]/100))</f>
        <v>15.25</v>
      </c>
      <c r="K1396" s="47">
        <f>Table_Query_from_Mac10[[#This Row],[unit_cost]]</f>
        <v>7.01</v>
      </c>
      <c r="L1396" s="47">
        <f>Table_Query_from_Mac10[[#This Row],[Live-cost]]*(1+Table_Query_from_Mac10[[#This Row],[CogsIncreasebyTYPE]])</f>
        <v>7.01</v>
      </c>
      <c r="M1396" s="47">
        <f>Table_Query_from_Mac10[[#This Row],[Live-cost]]*Table_Query_from_Mac10[[#This Row],[qty_to_ship]]</f>
        <v>112.16</v>
      </c>
      <c r="N1396" s="47">
        <f>IF(Table_Query_from_Mac10[[#This Row],[item_no]]="KDA",-Table_Query_from_Mac10[[#This Row],[unit_price]],Table_Query_from_Mac10[[#This Row],[Net Unit]]*Table_Query_from_Mac10[[#This Row],[qty_to_ship]])</f>
        <v>244</v>
      </c>
      <c r="O1396" s="47">
        <f>SUMIFS(Summary!C:C,Summary!H:H,Table_Query_from_Mac10[[#This Row],[Juiceoc]])</f>
        <v>0</v>
      </c>
      <c r="P1396" s="47">
        <f>SUMIFS(Summary!D:D,Summary!H:H,Table_Query_from_Mac10[[#This Row],[Juiceoc]])</f>
        <v>0</v>
      </c>
      <c r="Q1396" s="47">
        <f>SUMIFS(Summary!E:E,Summary!H:H,Table_Query_from_Mac10[[#This Row],[Juiceoc]])</f>
        <v>0</v>
      </c>
      <c r="R1396" s="47">
        <f>Table_Query_from_Mac10[[#This Row],[Net Unit]]*(1+Table_Query_from_Mac10[[#This Row],[PriceIncreasebyType]])</f>
        <v>15.25</v>
      </c>
      <c r="S1396" s="47">
        <f>Table_Query_from_Mac10[[#This Row],[UnitPriceFuture]]*Table_Query_from_Mac10[[#This Row],[qtytoShipFuture]]</f>
        <v>244</v>
      </c>
      <c r="T1396" s="47">
        <f>ROUND(Table_Query_from_Mac10[[#This Row],[qty_to_ship]]*(1+Table_Query_from_Mac10[[#This Row],[VolumeIncreasebyType]]),0)</f>
        <v>16</v>
      </c>
      <c r="U1396" s="47">
        <f>Table_Query_from_Mac10[[#This Row],[qtytoShipFuture]]*Table_Query_from_Mac10[[#This Row],[Future-cost]]</f>
        <v>112.16</v>
      </c>
      <c r="V1396" s="47">
        <f>Table_Query_from_Mac10[[#This Row],[qtytoShipFuture]]-Table_Query_from_Mac10[[#This Row],[qty_to_ship]]</f>
        <v>0</v>
      </c>
      <c r="W1396" s="47">
        <f>Table_Query_from_Mac10[[#This Row],[UnitPriceFuture]]</f>
        <v>15.25</v>
      </c>
      <c r="X1396" s="47">
        <f>Table_Query_from_Mac10[[#This Row],[Unit Increase]]*Table_Query_from_Mac10[[#This Row],[UnitPriceFuture]]</f>
        <v>0</v>
      </c>
      <c r="Y1396" s="47">
        <f>Table_Query_from_Mac10[[#This Row],[Unit Increase]]*Table_Query_from_Mac10[[#This Row],[Future-cost]]</f>
        <v>0</v>
      </c>
      <c r="Z1396" s="47">
        <f>-(Table_Query_from_Mac10[[#This Row],[Incremental Sales]]+((Table_Query_from_Mac10[[#This Row],[Incremental Sales]]*-(SUM(Summary!$S$8:$S$9)))))*Summary!$S$18</f>
        <v>0</v>
      </c>
      <c r="AA1396" s="47">
        <f>IFERROR(Table_Query_from_Mac10[[#This Row],[Incremental Cost]]/Table_Query_from_Mac10[[#This Row],[Incremental Sales]],0)</f>
        <v>0</v>
      </c>
      <c r="AB1396" s="47">
        <f>IFERROR(Table_Query_from_Mac10[[#This Row],[TotalCostFuture]]/Table_Query_from_Mac10[[#This Row],[totalsalesFuture]],0)</f>
        <v>0.45967213114754096</v>
      </c>
      <c r="AN1396" s="30">
        <v>64</v>
      </c>
      <c r="AO1396">
        <f t="shared" si="42"/>
        <v>16</v>
      </c>
      <c r="AQ1396" s="30">
        <v>43.57</v>
      </c>
      <c r="AR1396">
        <f t="shared" si="43"/>
        <v>15.25</v>
      </c>
    </row>
    <row r="1397" spans="1:44" x14ac:dyDescent="0.25">
      <c r="A1397">
        <v>90137</v>
      </c>
      <c r="B1397">
        <v>4</v>
      </c>
      <c r="C1397" t="s">
        <v>53</v>
      </c>
      <c r="D1397" t="s">
        <v>80</v>
      </c>
      <c r="E1397">
        <v>12</v>
      </c>
      <c r="F1397">
        <v>8.3699999999999992</v>
      </c>
      <c r="G1397">
        <v>18.07</v>
      </c>
      <c r="H1397" s="1">
        <v>44839</v>
      </c>
      <c r="I1397" s="20">
        <v>0</v>
      </c>
      <c r="J1397" s="47">
        <f>Table_Query_from_Mac10[[#This Row],[unit_price]]-(Table_Query_from_Mac10[[#This Row],[unit_price]]*(Table_Query_from_Mac10[[#This Row],[discount_pct]]/100))</f>
        <v>18.07</v>
      </c>
      <c r="K1397" s="47">
        <f>Table_Query_from_Mac10[[#This Row],[unit_cost]]</f>
        <v>8.3699999999999992</v>
      </c>
      <c r="L1397" s="47">
        <f>Table_Query_from_Mac10[[#This Row],[Live-cost]]*(1+Table_Query_from_Mac10[[#This Row],[CogsIncreasebyTYPE]])</f>
        <v>8.3699999999999992</v>
      </c>
      <c r="M1397" s="47">
        <f>Table_Query_from_Mac10[[#This Row],[Live-cost]]*Table_Query_from_Mac10[[#This Row],[qty_to_ship]]</f>
        <v>100.44</v>
      </c>
      <c r="N1397" s="47">
        <f>IF(Table_Query_from_Mac10[[#This Row],[item_no]]="KDA",-Table_Query_from_Mac10[[#This Row],[unit_price]],Table_Query_from_Mac10[[#This Row],[Net Unit]]*Table_Query_from_Mac10[[#This Row],[qty_to_ship]])</f>
        <v>216.84</v>
      </c>
      <c r="O1397" s="47">
        <f>SUMIFS(Summary!C:C,Summary!H:H,Table_Query_from_Mac10[[#This Row],[Juiceoc]])</f>
        <v>0</v>
      </c>
      <c r="P1397" s="47">
        <f>SUMIFS(Summary!D:D,Summary!H:H,Table_Query_from_Mac10[[#This Row],[Juiceoc]])</f>
        <v>0</v>
      </c>
      <c r="Q1397" s="47">
        <f>SUMIFS(Summary!E:E,Summary!H:H,Table_Query_from_Mac10[[#This Row],[Juiceoc]])</f>
        <v>0</v>
      </c>
      <c r="R1397" s="47">
        <f>Table_Query_from_Mac10[[#This Row],[Net Unit]]*(1+Table_Query_from_Mac10[[#This Row],[PriceIncreasebyType]])</f>
        <v>18.07</v>
      </c>
      <c r="S1397" s="47">
        <f>Table_Query_from_Mac10[[#This Row],[UnitPriceFuture]]*Table_Query_from_Mac10[[#This Row],[qtytoShipFuture]]</f>
        <v>216.84</v>
      </c>
      <c r="T1397" s="47">
        <f>ROUND(Table_Query_from_Mac10[[#This Row],[qty_to_ship]]*(1+Table_Query_from_Mac10[[#This Row],[VolumeIncreasebyType]]),0)</f>
        <v>12</v>
      </c>
      <c r="U1397" s="47">
        <f>Table_Query_from_Mac10[[#This Row],[qtytoShipFuture]]*Table_Query_from_Mac10[[#This Row],[Future-cost]]</f>
        <v>100.44</v>
      </c>
      <c r="V1397" s="47">
        <f>Table_Query_from_Mac10[[#This Row],[qtytoShipFuture]]-Table_Query_from_Mac10[[#This Row],[qty_to_ship]]</f>
        <v>0</v>
      </c>
      <c r="W1397" s="47">
        <f>Table_Query_from_Mac10[[#This Row],[UnitPriceFuture]]</f>
        <v>18.07</v>
      </c>
      <c r="X1397" s="47">
        <f>Table_Query_from_Mac10[[#This Row],[Unit Increase]]*Table_Query_from_Mac10[[#This Row],[UnitPriceFuture]]</f>
        <v>0</v>
      </c>
      <c r="Y1397" s="47">
        <f>Table_Query_from_Mac10[[#This Row],[Unit Increase]]*Table_Query_from_Mac10[[#This Row],[Future-cost]]</f>
        <v>0</v>
      </c>
      <c r="Z1397" s="47">
        <f>-(Table_Query_from_Mac10[[#This Row],[Incremental Sales]]+((Table_Query_from_Mac10[[#This Row],[Incremental Sales]]*-(SUM(Summary!$S$8:$S$9)))))*Summary!$S$18</f>
        <v>0</v>
      </c>
      <c r="AA1397" s="47">
        <f>IFERROR(Table_Query_from_Mac10[[#This Row],[Incremental Cost]]/Table_Query_from_Mac10[[#This Row],[Incremental Sales]],0)</f>
        <v>0</v>
      </c>
      <c r="AB1397" s="47">
        <f>IFERROR(Table_Query_from_Mac10[[#This Row],[TotalCostFuture]]/Table_Query_from_Mac10[[#This Row],[totalsalesFuture]],0)</f>
        <v>0.46319867183176533</v>
      </c>
      <c r="AN1397" s="31">
        <v>48</v>
      </c>
      <c r="AO1397">
        <f t="shared" si="42"/>
        <v>12</v>
      </c>
      <c r="AQ1397" s="31">
        <v>51.64</v>
      </c>
      <c r="AR1397">
        <f t="shared" si="43"/>
        <v>18.07</v>
      </c>
    </row>
    <row r="1398" spans="1:44" x14ac:dyDescent="0.25">
      <c r="A1398">
        <v>90137</v>
      </c>
      <c r="B1398">
        <v>5</v>
      </c>
      <c r="C1398" t="s">
        <v>53</v>
      </c>
      <c r="D1398" t="s">
        <v>80</v>
      </c>
      <c r="E1398">
        <v>5</v>
      </c>
      <c r="F1398">
        <v>9.77</v>
      </c>
      <c r="G1398">
        <v>21.49</v>
      </c>
      <c r="H1398" s="1">
        <v>44839</v>
      </c>
      <c r="I1398" s="20">
        <v>0</v>
      </c>
      <c r="J1398" s="47">
        <f>Table_Query_from_Mac10[[#This Row],[unit_price]]-(Table_Query_from_Mac10[[#This Row],[unit_price]]*(Table_Query_from_Mac10[[#This Row],[discount_pct]]/100))</f>
        <v>21.49</v>
      </c>
      <c r="K1398" s="47">
        <f>Table_Query_from_Mac10[[#This Row],[unit_cost]]</f>
        <v>9.77</v>
      </c>
      <c r="L1398" s="47">
        <f>Table_Query_from_Mac10[[#This Row],[Live-cost]]*(1+Table_Query_from_Mac10[[#This Row],[CogsIncreasebyTYPE]])</f>
        <v>9.77</v>
      </c>
      <c r="M1398" s="47">
        <f>Table_Query_from_Mac10[[#This Row],[Live-cost]]*Table_Query_from_Mac10[[#This Row],[qty_to_ship]]</f>
        <v>48.849999999999994</v>
      </c>
      <c r="N1398" s="47">
        <f>IF(Table_Query_from_Mac10[[#This Row],[item_no]]="KDA",-Table_Query_from_Mac10[[#This Row],[unit_price]],Table_Query_from_Mac10[[#This Row],[Net Unit]]*Table_Query_from_Mac10[[#This Row],[qty_to_ship]])</f>
        <v>107.44999999999999</v>
      </c>
      <c r="O1398" s="47">
        <f>SUMIFS(Summary!C:C,Summary!H:H,Table_Query_from_Mac10[[#This Row],[Juiceoc]])</f>
        <v>0</v>
      </c>
      <c r="P1398" s="47">
        <f>SUMIFS(Summary!D:D,Summary!H:H,Table_Query_from_Mac10[[#This Row],[Juiceoc]])</f>
        <v>0</v>
      </c>
      <c r="Q1398" s="47">
        <f>SUMIFS(Summary!E:E,Summary!H:H,Table_Query_from_Mac10[[#This Row],[Juiceoc]])</f>
        <v>0</v>
      </c>
      <c r="R1398" s="47">
        <f>Table_Query_from_Mac10[[#This Row],[Net Unit]]*(1+Table_Query_from_Mac10[[#This Row],[PriceIncreasebyType]])</f>
        <v>21.49</v>
      </c>
      <c r="S1398" s="47">
        <f>Table_Query_from_Mac10[[#This Row],[UnitPriceFuture]]*Table_Query_from_Mac10[[#This Row],[qtytoShipFuture]]</f>
        <v>107.44999999999999</v>
      </c>
      <c r="T1398" s="47">
        <f>ROUND(Table_Query_from_Mac10[[#This Row],[qty_to_ship]]*(1+Table_Query_from_Mac10[[#This Row],[VolumeIncreasebyType]]),0)</f>
        <v>5</v>
      </c>
      <c r="U1398" s="47">
        <f>Table_Query_from_Mac10[[#This Row],[qtytoShipFuture]]*Table_Query_from_Mac10[[#This Row],[Future-cost]]</f>
        <v>48.849999999999994</v>
      </c>
      <c r="V1398" s="47">
        <f>Table_Query_from_Mac10[[#This Row],[qtytoShipFuture]]-Table_Query_from_Mac10[[#This Row],[qty_to_ship]]</f>
        <v>0</v>
      </c>
      <c r="W1398" s="47">
        <f>Table_Query_from_Mac10[[#This Row],[UnitPriceFuture]]</f>
        <v>21.49</v>
      </c>
      <c r="X1398" s="47">
        <f>Table_Query_from_Mac10[[#This Row],[Unit Increase]]*Table_Query_from_Mac10[[#This Row],[UnitPriceFuture]]</f>
        <v>0</v>
      </c>
      <c r="Y1398" s="47">
        <f>Table_Query_from_Mac10[[#This Row],[Unit Increase]]*Table_Query_from_Mac10[[#This Row],[Future-cost]]</f>
        <v>0</v>
      </c>
      <c r="Z1398" s="47">
        <f>-(Table_Query_from_Mac10[[#This Row],[Incremental Sales]]+((Table_Query_from_Mac10[[#This Row],[Incremental Sales]]*-(SUM(Summary!$S$8:$S$9)))))*Summary!$S$18</f>
        <v>0</v>
      </c>
      <c r="AA1398" s="47">
        <f>IFERROR(Table_Query_from_Mac10[[#This Row],[Incremental Cost]]/Table_Query_from_Mac10[[#This Row],[Incremental Sales]],0)</f>
        <v>0</v>
      </c>
      <c r="AB1398" s="47">
        <f>IFERROR(Table_Query_from_Mac10[[#This Row],[TotalCostFuture]]/Table_Query_from_Mac10[[#This Row],[totalsalesFuture]],0)</f>
        <v>0.45463006049325266</v>
      </c>
      <c r="AN1398" s="30">
        <v>18</v>
      </c>
      <c r="AO1398">
        <f t="shared" si="42"/>
        <v>5</v>
      </c>
      <c r="AQ1398" s="30">
        <v>61.39</v>
      </c>
      <c r="AR1398">
        <f t="shared" si="43"/>
        <v>21.49</v>
      </c>
    </row>
    <row r="1399" spans="1:44" x14ac:dyDescent="0.25">
      <c r="A1399">
        <v>90137</v>
      </c>
      <c r="B1399">
        <v>6</v>
      </c>
      <c r="C1399" t="s">
        <v>53</v>
      </c>
      <c r="D1399" t="s">
        <v>80</v>
      </c>
      <c r="E1399">
        <v>6</v>
      </c>
      <c r="F1399">
        <v>11.16</v>
      </c>
      <c r="G1399">
        <v>24.95</v>
      </c>
      <c r="H1399" s="1">
        <v>44839</v>
      </c>
      <c r="I1399" s="20">
        <v>0</v>
      </c>
      <c r="J1399" s="47">
        <f>Table_Query_from_Mac10[[#This Row],[unit_price]]-(Table_Query_from_Mac10[[#This Row],[unit_price]]*(Table_Query_from_Mac10[[#This Row],[discount_pct]]/100))</f>
        <v>24.95</v>
      </c>
      <c r="K1399" s="47">
        <f>Table_Query_from_Mac10[[#This Row],[unit_cost]]</f>
        <v>11.16</v>
      </c>
      <c r="L1399" s="47">
        <f>Table_Query_from_Mac10[[#This Row],[Live-cost]]*(1+Table_Query_from_Mac10[[#This Row],[CogsIncreasebyTYPE]])</f>
        <v>11.16</v>
      </c>
      <c r="M1399" s="47">
        <f>Table_Query_from_Mac10[[#This Row],[Live-cost]]*Table_Query_from_Mac10[[#This Row],[qty_to_ship]]</f>
        <v>66.960000000000008</v>
      </c>
      <c r="N1399" s="47">
        <f>IF(Table_Query_from_Mac10[[#This Row],[item_no]]="KDA",-Table_Query_from_Mac10[[#This Row],[unit_price]],Table_Query_from_Mac10[[#This Row],[Net Unit]]*Table_Query_from_Mac10[[#This Row],[qty_to_ship]])</f>
        <v>149.69999999999999</v>
      </c>
      <c r="O1399" s="47">
        <f>SUMIFS(Summary!C:C,Summary!H:H,Table_Query_from_Mac10[[#This Row],[Juiceoc]])</f>
        <v>0</v>
      </c>
      <c r="P1399" s="47">
        <f>SUMIFS(Summary!D:D,Summary!H:H,Table_Query_from_Mac10[[#This Row],[Juiceoc]])</f>
        <v>0</v>
      </c>
      <c r="Q1399" s="47">
        <f>SUMIFS(Summary!E:E,Summary!H:H,Table_Query_from_Mac10[[#This Row],[Juiceoc]])</f>
        <v>0</v>
      </c>
      <c r="R1399" s="47">
        <f>Table_Query_from_Mac10[[#This Row],[Net Unit]]*(1+Table_Query_from_Mac10[[#This Row],[PriceIncreasebyType]])</f>
        <v>24.95</v>
      </c>
      <c r="S1399" s="47">
        <f>Table_Query_from_Mac10[[#This Row],[UnitPriceFuture]]*Table_Query_from_Mac10[[#This Row],[qtytoShipFuture]]</f>
        <v>149.69999999999999</v>
      </c>
      <c r="T1399" s="47">
        <f>ROUND(Table_Query_from_Mac10[[#This Row],[qty_to_ship]]*(1+Table_Query_from_Mac10[[#This Row],[VolumeIncreasebyType]]),0)</f>
        <v>6</v>
      </c>
      <c r="U1399" s="47">
        <f>Table_Query_from_Mac10[[#This Row],[qtytoShipFuture]]*Table_Query_from_Mac10[[#This Row],[Future-cost]]</f>
        <v>66.960000000000008</v>
      </c>
      <c r="V1399" s="47">
        <f>Table_Query_from_Mac10[[#This Row],[qtytoShipFuture]]-Table_Query_from_Mac10[[#This Row],[qty_to_ship]]</f>
        <v>0</v>
      </c>
      <c r="W1399" s="47">
        <f>Table_Query_from_Mac10[[#This Row],[UnitPriceFuture]]</f>
        <v>24.95</v>
      </c>
      <c r="X1399" s="47">
        <f>Table_Query_from_Mac10[[#This Row],[Unit Increase]]*Table_Query_from_Mac10[[#This Row],[UnitPriceFuture]]</f>
        <v>0</v>
      </c>
      <c r="Y1399" s="47">
        <f>Table_Query_from_Mac10[[#This Row],[Unit Increase]]*Table_Query_from_Mac10[[#This Row],[Future-cost]]</f>
        <v>0</v>
      </c>
      <c r="Z1399" s="47">
        <f>-(Table_Query_from_Mac10[[#This Row],[Incremental Sales]]+((Table_Query_from_Mac10[[#This Row],[Incremental Sales]]*-(SUM(Summary!$S$8:$S$9)))))*Summary!$S$18</f>
        <v>0</v>
      </c>
      <c r="AA1399" s="47">
        <f>IFERROR(Table_Query_from_Mac10[[#This Row],[Incremental Cost]]/Table_Query_from_Mac10[[#This Row],[Incremental Sales]],0)</f>
        <v>0</v>
      </c>
      <c r="AB1399" s="47">
        <f>IFERROR(Table_Query_from_Mac10[[#This Row],[TotalCostFuture]]/Table_Query_from_Mac10[[#This Row],[totalsalesFuture]],0)</f>
        <v>0.44729458917835679</v>
      </c>
      <c r="AN1399" s="31">
        <v>24</v>
      </c>
      <c r="AO1399">
        <f t="shared" si="42"/>
        <v>6</v>
      </c>
      <c r="AQ1399" s="31">
        <v>71.290000000000006</v>
      </c>
      <c r="AR1399">
        <f t="shared" si="43"/>
        <v>24.95</v>
      </c>
    </row>
    <row r="1400" spans="1:44" x14ac:dyDescent="0.25">
      <c r="A1400">
        <v>90137</v>
      </c>
      <c r="B1400">
        <v>7</v>
      </c>
      <c r="C1400" t="s">
        <v>53</v>
      </c>
      <c r="D1400" t="s">
        <v>80</v>
      </c>
      <c r="E1400">
        <v>4</v>
      </c>
      <c r="F1400">
        <v>12.77</v>
      </c>
      <c r="G1400">
        <v>28.68</v>
      </c>
      <c r="H1400" s="1">
        <v>44839</v>
      </c>
      <c r="I1400" s="20">
        <v>0</v>
      </c>
      <c r="J1400" s="47">
        <f>Table_Query_from_Mac10[[#This Row],[unit_price]]-(Table_Query_from_Mac10[[#This Row],[unit_price]]*(Table_Query_from_Mac10[[#This Row],[discount_pct]]/100))</f>
        <v>28.68</v>
      </c>
      <c r="K1400" s="47">
        <f>Table_Query_from_Mac10[[#This Row],[unit_cost]]</f>
        <v>12.77</v>
      </c>
      <c r="L1400" s="47">
        <f>Table_Query_from_Mac10[[#This Row],[Live-cost]]*(1+Table_Query_from_Mac10[[#This Row],[CogsIncreasebyTYPE]])</f>
        <v>12.77</v>
      </c>
      <c r="M1400" s="47">
        <f>Table_Query_from_Mac10[[#This Row],[Live-cost]]*Table_Query_from_Mac10[[#This Row],[qty_to_ship]]</f>
        <v>51.08</v>
      </c>
      <c r="N1400" s="47">
        <f>IF(Table_Query_from_Mac10[[#This Row],[item_no]]="KDA",-Table_Query_from_Mac10[[#This Row],[unit_price]],Table_Query_from_Mac10[[#This Row],[Net Unit]]*Table_Query_from_Mac10[[#This Row],[qty_to_ship]])</f>
        <v>114.72</v>
      </c>
      <c r="O1400" s="47">
        <f>SUMIFS(Summary!C:C,Summary!H:H,Table_Query_from_Mac10[[#This Row],[Juiceoc]])</f>
        <v>0</v>
      </c>
      <c r="P1400" s="47">
        <f>SUMIFS(Summary!D:D,Summary!H:H,Table_Query_from_Mac10[[#This Row],[Juiceoc]])</f>
        <v>0</v>
      </c>
      <c r="Q1400" s="47">
        <f>SUMIFS(Summary!E:E,Summary!H:H,Table_Query_from_Mac10[[#This Row],[Juiceoc]])</f>
        <v>0</v>
      </c>
      <c r="R1400" s="47">
        <f>Table_Query_from_Mac10[[#This Row],[Net Unit]]*(1+Table_Query_from_Mac10[[#This Row],[PriceIncreasebyType]])</f>
        <v>28.68</v>
      </c>
      <c r="S1400" s="47">
        <f>Table_Query_from_Mac10[[#This Row],[UnitPriceFuture]]*Table_Query_from_Mac10[[#This Row],[qtytoShipFuture]]</f>
        <v>114.72</v>
      </c>
      <c r="T1400" s="47">
        <f>ROUND(Table_Query_from_Mac10[[#This Row],[qty_to_ship]]*(1+Table_Query_from_Mac10[[#This Row],[VolumeIncreasebyType]]),0)</f>
        <v>4</v>
      </c>
      <c r="U1400" s="47">
        <f>Table_Query_from_Mac10[[#This Row],[qtytoShipFuture]]*Table_Query_from_Mac10[[#This Row],[Future-cost]]</f>
        <v>51.08</v>
      </c>
      <c r="V1400" s="47">
        <f>Table_Query_from_Mac10[[#This Row],[qtytoShipFuture]]-Table_Query_from_Mac10[[#This Row],[qty_to_ship]]</f>
        <v>0</v>
      </c>
      <c r="W1400" s="47">
        <f>Table_Query_from_Mac10[[#This Row],[UnitPriceFuture]]</f>
        <v>28.68</v>
      </c>
      <c r="X1400" s="47">
        <f>Table_Query_from_Mac10[[#This Row],[Unit Increase]]*Table_Query_from_Mac10[[#This Row],[UnitPriceFuture]]</f>
        <v>0</v>
      </c>
      <c r="Y1400" s="47">
        <f>Table_Query_from_Mac10[[#This Row],[Unit Increase]]*Table_Query_from_Mac10[[#This Row],[Future-cost]]</f>
        <v>0</v>
      </c>
      <c r="Z1400" s="47">
        <f>-(Table_Query_from_Mac10[[#This Row],[Incremental Sales]]+((Table_Query_from_Mac10[[#This Row],[Incremental Sales]]*-(SUM(Summary!$S$8:$S$9)))))*Summary!$S$18</f>
        <v>0</v>
      </c>
      <c r="AA1400" s="47">
        <f>IFERROR(Table_Query_from_Mac10[[#This Row],[Incremental Cost]]/Table_Query_from_Mac10[[#This Row],[Incremental Sales]],0)</f>
        <v>0</v>
      </c>
      <c r="AB1400" s="47">
        <f>IFERROR(Table_Query_from_Mac10[[#This Row],[TotalCostFuture]]/Table_Query_from_Mac10[[#This Row],[totalsalesFuture]],0)</f>
        <v>0.44525801952580196</v>
      </c>
      <c r="AN1400" s="30">
        <v>16</v>
      </c>
      <c r="AO1400">
        <f t="shared" si="42"/>
        <v>4</v>
      </c>
      <c r="AQ1400" s="30">
        <v>81.93</v>
      </c>
      <c r="AR1400">
        <f t="shared" si="43"/>
        <v>28.68</v>
      </c>
    </row>
    <row r="1401" spans="1:44" x14ac:dyDescent="0.25">
      <c r="A1401">
        <v>90137</v>
      </c>
      <c r="B1401">
        <v>8</v>
      </c>
      <c r="C1401" t="s">
        <v>53</v>
      </c>
      <c r="D1401" t="s">
        <v>80</v>
      </c>
      <c r="E1401">
        <v>2</v>
      </c>
      <c r="F1401">
        <v>14.67</v>
      </c>
      <c r="G1401">
        <v>33.840000000000003</v>
      </c>
      <c r="H1401" s="1">
        <v>44839</v>
      </c>
      <c r="I1401" s="20">
        <v>0</v>
      </c>
      <c r="J1401" s="47">
        <f>Table_Query_from_Mac10[[#This Row],[unit_price]]-(Table_Query_from_Mac10[[#This Row],[unit_price]]*(Table_Query_from_Mac10[[#This Row],[discount_pct]]/100))</f>
        <v>33.840000000000003</v>
      </c>
      <c r="K1401" s="47">
        <f>Table_Query_from_Mac10[[#This Row],[unit_cost]]</f>
        <v>14.67</v>
      </c>
      <c r="L1401" s="47">
        <f>Table_Query_from_Mac10[[#This Row],[Live-cost]]*(1+Table_Query_from_Mac10[[#This Row],[CogsIncreasebyTYPE]])</f>
        <v>14.67</v>
      </c>
      <c r="M1401" s="47">
        <f>Table_Query_from_Mac10[[#This Row],[Live-cost]]*Table_Query_from_Mac10[[#This Row],[qty_to_ship]]</f>
        <v>29.34</v>
      </c>
      <c r="N1401" s="47">
        <f>IF(Table_Query_from_Mac10[[#This Row],[item_no]]="KDA",-Table_Query_from_Mac10[[#This Row],[unit_price]],Table_Query_from_Mac10[[#This Row],[Net Unit]]*Table_Query_from_Mac10[[#This Row],[qty_to_ship]])</f>
        <v>67.680000000000007</v>
      </c>
      <c r="O1401" s="47">
        <f>SUMIFS(Summary!C:C,Summary!H:H,Table_Query_from_Mac10[[#This Row],[Juiceoc]])</f>
        <v>0</v>
      </c>
      <c r="P1401" s="47">
        <f>SUMIFS(Summary!D:D,Summary!H:H,Table_Query_from_Mac10[[#This Row],[Juiceoc]])</f>
        <v>0</v>
      </c>
      <c r="Q1401" s="47">
        <f>SUMIFS(Summary!E:E,Summary!H:H,Table_Query_from_Mac10[[#This Row],[Juiceoc]])</f>
        <v>0</v>
      </c>
      <c r="R1401" s="47">
        <f>Table_Query_from_Mac10[[#This Row],[Net Unit]]*(1+Table_Query_from_Mac10[[#This Row],[PriceIncreasebyType]])</f>
        <v>33.840000000000003</v>
      </c>
      <c r="S1401" s="47">
        <f>Table_Query_from_Mac10[[#This Row],[UnitPriceFuture]]*Table_Query_from_Mac10[[#This Row],[qtytoShipFuture]]</f>
        <v>67.680000000000007</v>
      </c>
      <c r="T1401" s="47">
        <f>ROUND(Table_Query_from_Mac10[[#This Row],[qty_to_ship]]*(1+Table_Query_from_Mac10[[#This Row],[VolumeIncreasebyType]]),0)</f>
        <v>2</v>
      </c>
      <c r="U1401" s="47">
        <f>Table_Query_from_Mac10[[#This Row],[qtytoShipFuture]]*Table_Query_from_Mac10[[#This Row],[Future-cost]]</f>
        <v>29.34</v>
      </c>
      <c r="V1401" s="47">
        <f>Table_Query_from_Mac10[[#This Row],[qtytoShipFuture]]-Table_Query_from_Mac10[[#This Row],[qty_to_ship]]</f>
        <v>0</v>
      </c>
      <c r="W1401" s="47">
        <f>Table_Query_from_Mac10[[#This Row],[UnitPriceFuture]]</f>
        <v>33.840000000000003</v>
      </c>
      <c r="X1401" s="47">
        <f>Table_Query_from_Mac10[[#This Row],[Unit Increase]]*Table_Query_from_Mac10[[#This Row],[UnitPriceFuture]]</f>
        <v>0</v>
      </c>
      <c r="Y1401" s="47">
        <f>Table_Query_from_Mac10[[#This Row],[Unit Increase]]*Table_Query_from_Mac10[[#This Row],[Future-cost]]</f>
        <v>0</v>
      </c>
      <c r="Z1401" s="47">
        <f>-(Table_Query_from_Mac10[[#This Row],[Incremental Sales]]+((Table_Query_from_Mac10[[#This Row],[Incremental Sales]]*-(SUM(Summary!$S$8:$S$9)))))*Summary!$S$18</f>
        <v>0</v>
      </c>
      <c r="AA1401" s="47">
        <f>IFERROR(Table_Query_from_Mac10[[#This Row],[Incremental Cost]]/Table_Query_from_Mac10[[#This Row],[Incremental Sales]],0)</f>
        <v>0</v>
      </c>
      <c r="AB1401" s="47">
        <f>IFERROR(Table_Query_from_Mac10[[#This Row],[TotalCostFuture]]/Table_Query_from_Mac10[[#This Row],[totalsalesFuture]],0)</f>
        <v>0.43351063829787229</v>
      </c>
      <c r="AN1401" s="31">
        <v>8</v>
      </c>
      <c r="AO1401">
        <f t="shared" si="42"/>
        <v>2</v>
      </c>
      <c r="AQ1401" s="31">
        <v>96.68</v>
      </c>
      <c r="AR1401">
        <f t="shared" si="43"/>
        <v>33.840000000000003</v>
      </c>
    </row>
    <row r="1402" spans="1:44" x14ac:dyDescent="0.25">
      <c r="A1402">
        <v>90137</v>
      </c>
      <c r="B1402">
        <v>9</v>
      </c>
      <c r="C1402" t="s">
        <v>51</v>
      </c>
      <c r="D1402" t="s">
        <v>80</v>
      </c>
      <c r="E1402">
        <v>50</v>
      </c>
      <c r="F1402">
        <v>4.71</v>
      </c>
      <c r="G1402">
        <v>10.130000000000001</v>
      </c>
      <c r="H1402" s="1">
        <v>44839</v>
      </c>
      <c r="I1402" s="20">
        <v>0</v>
      </c>
      <c r="J1402" s="47">
        <f>Table_Query_from_Mac10[[#This Row],[unit_price]]-(Table_Query_from_Mac10[[#This Row],[unit_price]]*(Table_Query_from_Mac10[[#This Row],[discount_pct]]/100))</f>
        <v>10.130000000000001</v>
      </c>
      <c r="K1402" s="47">
        <f>Table_Query_from_Mac10[[#This Row],[unit_cost]]</f>
        <v>4.71</v>
      </c>
      <c r="L1402" s="47">
        <f>Table_Query_from_Mac10[[#This Row],[Live-cost]]*(1+Table_Query_from_Mac10[[#This Row],[CogsIncreasebyTYPE]])</f>
        <v>4.71</v>
      </c>
      <c r="M1402" s="47">
        <f>Table_Query_from_Mac10[[#This Row],[Live-cost]]*Table_Query_from_Mac10[[#This Row],[qty_to_ship]]</f>
        <v>235.5</v>
      </c>
      <c r="N1402" s="47">
        <f>IF(Table_Query_from_Mac10[[#This Row],[item_no]]="KDA",-Table_Query_from_Mac10[[#This Row],[unit_price]],Table_Query_from_Mac10[[#This Row],[Net Unit]]*Table_Query_from_Mac10[[#This Row],[qty_to_ship]])</f>
        <v>506.50000000000006</v>
      </c>
      <c r="O1402" s="47">
        <f>SUMIFS(Summary!C:C,Summary!H:H,Table_Query_from_Mac10[[#This Row],[Juiceoc]])</f>
        <v>0</v>
      </c>
      <c r="P1402" s="47">
        <f>SUMIFS(Summary!D:D,Summary!H:H,Table_Query_from_Mac10[[#This Row],[Juiceoc]])</f>
        <v>0</v>
      </c>
      <c r="Q1402" s="47">
        <f>SUMIFS(Summary!E:E,Summary!H:H,Table_Query_from_Mac10[[#This Row],[Juiceoc]])</f>
        <v>0</v>
      </c>
      <c r="R1402" s="47">
        <f>Table_Query_from_Mac10[[#This Row],[Net Unit]]*(1+Table_Query_from_Mac10[[#This Row],[PriceIncreasebyType]])</f>
        <v>10.130000000000001</v>
      </c>
      <c r="S1402" s="47">
        <f>Table_Query_from_Mac10[[#This Row],[UnitPriceFuture]]*Table_Query_from_Mac10[[#This Row],[qtytoShipFuture]]</f>
        <v>506.50000000000006</v>
      </c>
      <c r="T1402" s="47">
        <f>ROUND(Table_Query_from_Mac10[[#This Row],[qty_to_ship]]*(1+Table_Query_from_Mac10[[#This Row],[VolumeIncreasebyType]]),0)</f>
        <v>50</v>
      </c>
      <c r="U1402" s="47">
        <f>Table_Query_from_Mac10[[#This Row],[qtytoShipFuture]]*Table_Query_from_Mac10[[#This Row],[Future-cost]]</f>
        <v>235.5</v>
      </c>
      <c r="V1402" s="47">
        <f>Table_Query_from_Mac10[[#This Row],[qtytoShipFuture]]-Table_Query_from_Mac10[[#This Row],[qty_to_ship]]</f>
        <v>0</v>
      </c>
      <c r="W1402" s="47">
        <f>Table_Query_from_Mac10[[#This Row],[UnitPriceFuture]]</f>
        <v>10.130000000000001</v>
      </c>
      <c r="X1402" s="47">
        <f>Table_Query_from_Mac10[[#This Row],[Unit Increase]]*Table_Query_from_Mac10[[#This Row],[UnitPriceFuture]]</f>
        <v>0</v>
      </c>
      <c r="Y1402" s="47">
        <f>Table_Query_from_Mac10[[#This Row],[Unit Increase]]*Table_Query_from_Mac10[[#This Row],[Future-cost]]</f>
        <v>0</v>
      </c>
      <c r="Z1402" s="47">
        <f>-(Table_Query_from_Mac10[[#This Row],[Incremental Sales]]+((Table_Query_from_Mac10[[#This Row],[Incremental Sales]]*-(SUM(Summary!$S$8:$S$9)))))*Summary!$S$18</f>
        <v>0</v>
      </c>
      <c r="AA1402" s="47">
        <f>IFERROR(Table_Query_from_Mac10[[#This Row],[Incremental Cost]]/Table_Query_from_Mac10[[#This Row],[Incremental Sales]],0)</f>
        <v>0</v>
      </c>
      <c r="AB1402" s="47">
        <f>IFERROR(Table_Query_from_Mac10[[#This Row],[TotalCostFuture]]/Table_Query_from_Mac10[[#This Row],[totalsalesFuture]],0)</f>
        <v>0.46495557749259619</v>
      </c>
      <c r="AN1402" s="30">
        <v>200</v>
      </c>
      <c r="AO1402">
        <f t="shared" si="42"/>
        <v>50</v>
      </c>
      <c r="AQ1402" s="30">
        <v>28.93</v>
      </c>
      <c r="AR1402">
        <f t="shared" si="43"/>
        <v>10.130000000000001</v>
      </c>
    </row>
    <row r="1403" spans="1:44" x14ac:dyDescent="0.25">
      <c r="A1403">
        <v>90137</v>
      </c>
      <c r="B1403">
        <v>10</v>
      </c>
      <c r="C1403" t="s">
        <v>51</v>
      </c>
      <c r="D1403" t="s">
        <v>80</v>
      </c>
      <c r="E1403">
        <v>20</v>
      </c>
      <c r="F1403">
        <v>5.17</v>
      </c>
      <c r="G1403">
        <v>11.13</v>
      </c>
      <c r="H1403" s="1">
        <v>44839</v>
      </c>
      <c r="I1403" s="20">
        <v>0</v>
      </c>
      <c r="J1403" s="47">
        <f>Table_Query_from_Mac10[[#This Row],[unit_price]]-(Table_Query_from_Mac10[[#This Row],[unit_price]]*(Table_Query_from_Mac10[[#This Row],[discount_pct]]/100))</f>
        <v>11.13</v>
      </c>
      <c r="K1403" s="47">
        <f>Table_Query_from_Mac10[[#This Row],[unit_cost]]</f>
        <v>5.17</v>
      </c>
      <c r="L1403" s="47">
        <f>Table_Query_from_Mac10[[#This Row],[Live-cost]]*(1+Table_Query_from_Mac10[[#This Row],[CogsIncreasebyTYPE]])</f>
        <v>5.17</v>
      </c>
      <c r="M1403" s="47">
        <f>Table_Query_from_Mac10[[#This Row],[Live-cost]]*Table_Query_from_Mac10[[#This Row],[qty_to_ship]]</f>
        <v>103.4</v>
      </c>
      <c r="N1403" s="47">
        <f>IF(Table_Query_from_Mac10[[#This Row],[item_no]]="KDA",-Table_Query_from_Mac10[[#This Row],[unit_price]],Table_Query_from_Mac10[[#This Row],[Net Unit]]*Table_Query_from_Mac10[[#This Row],[qty_to_ship]])</f>
        <v>222.60000000000002</v>
      </c>
      <c r="O1403" s="47">
        <f>SUMIFS(Summary!C:C,Summary!H:H,Table_Query_from_Mac10[[#This Row],[Juiceoc]])</f>
        <v>0</v>
      </c>
      <c r="P1403" s="47">
        <f>SUMIFS(Summary!D:D,Summary!H:H,Table_Query_from_Mac10[[#This Row],[Juiceoc]])</f>
        <v>0</v>
      </c>
      <c r="Q1403" s="47">
        <f>SUMIFS(Summary!E:E,Summary!H:H,Table_Query_from_Mac10[[#This Row],[Juiceoc]])</f>
        <v>0</v>
      </c>
      <c r="R1403" s="47">
        <f>Table_Query_from_Mac10[[#This Row],[Net Unit]]*(1+Table_Query_from_Mac10[[#This Row],[PriceIncreasebyType]])</f>
        <v>11.13</v>
      </c>
      <c r="S1403" s="47">
        <f>Table_Query_from_Mac10[[#This Row],[UnitPriceFuture]]*Table_Query_from_Mac10[[#This Row],[qtytoShipFuture]]</f>
        <v>222.60000000000002</v>
      </c>
      <c r="T1403" s="47">
        <f>ROUND(Table_Query_from_Mac10[[#This Row],[qty_to_ship]]*(1+Table_Query_from_Mac10[[#This Row],[VolumeIncreasebyType]]),0)</f>
        <v>20</v>
      </c>
      <c r="U1403" s="47">
        <f>Table_Query_from_Mac10[[#This Row],[qtytoShipFuture]]*Table_Query_from_Mac10[[#This Row],[Future-cost]]</f>
        <v>103.4</v>
      </c>
      <c r="V1403" s="47">
        <f>Table_Query_from_Mac10[[#This Row],[qtytoShipFuture]]-Table_Query_from_Mac10[[#This Row],[qty_to_ship]]</f>
        <v>0</v>
      </c>
      <c r="W1403" s="47">
        <f>Table_Query_from_Mac10[[#This Row],[UnitPriceFuture]]</f>
        <v>11.13</v>
      </c>
      <c r="X1403" s="47">
        <f>Table_Query_from_Mac10[[#This Row],[Unit Increase]]*Table_Query_from_Mac10[[#This Row],[UnitPriceFuture]]</f>
        <v>0</v>
      </c>
      <c r="Y1403" s="47">
        <f>Table_Query_from_Mac10[[#This Row],[Unit Increase]]*Table_Query_from_Mac10[[#This Row],[Future-cost]]</f>
        <v>0</v>
      </c>
      <c r="Z1403" s="47">
        <f>-(Table_Query_from_Mac10[[#This Row],[Incremental Sales]]+((Table_Query_from_Mac10[[#This Row],[Incremental Sales]]*-(SUM(Summary!$S$8:$S$9)))))*Summary!$S$18</f>
        <v>0</v>
      </c>
      <c r="AA1403" s="47">
        <f>IFERROR(Table_Query_from_Mac10[[#This Row],[Incremental Cost]]/Table_Query_from_Mac10[[#This Row],[Incremental Sales]],0)</f>
        <v>0</v>
      </c>
      <c r="AB1403" s="47">
        <f>IFERROR(Table_Query_from_Mac10[[#This Row],[TotalCostFuture]]/Table_Query_from_Mac10[[#This Row],[totalsalesFuture]],0)</f>
        <v>0.46451033243486073</v>
      </c>
      <c r="AN1403" s="31">
        <v>80</v>
      </c>
      <c r="AO1403">
        <f t="shared" si="42"/>
        <v>20</v>
      </c>
      <c r="AQ1403" s="31">
        <v>31.79</v>
      </c>
      <c r="AR1403">
        <f t="shared" si="43"/>
        <v>11.13</v>
      </c>
    </row>
    <row r="1404" spans="1:44" x14ac:dyDescent="0.25">
      <c r="A1404">
        <v>90137</v>
      </c>
      <c r="B1404">
        <v>11</v>
      </c>
      <c r="C1404" t="s">
        <v>51</v>
      </c>
      <c r="D1404" t="s">
        <v>80</v>
      </c>
      <c r="E1404">
        <v>48</v>
      </c>
      <c r="F1404">
        <v>5.66</v>
      </c>
      <c r="G1404">
        <v>12.12</v>
      </c>
      <c r="H1404" s="1">
        <v>44839</v>
      </c>
      <c r="I1404" s="20">
        <v>0</v>
      </c>
      <c r="J1404" s="47">
        <f>Table_Query_from_Mac10[[#This Row],[unit_price]]-(Table_Query_from_Mac10[[#This Row],[unit_price]]*(Table_Query_from_Mac10[[#This Row],[discount_pct]]/100))</f>
        <v>12.12</v>
      </c>
      <c r="K1404" s="47">
        <f>Table_Query_from_Mac10[[#This Row],[unit_cost]]</f>
        <v>5.66</v>
      </c>
      <c r="L1404" s="47">
        <f>Table_Query_from_Mac10[[#This Row],[Live-cost]]*(1+Table_Query_from_Mac10[[#This Row],[CogsIncreasebyTYPE]])</f>
        <v>5.66</v>
      </c>
      <c r="M1404" s="47">
        <f>Table_Query_from_Mac10[[#This Row],[Live-cost]]*Table_Query_from_Mac10[[#This Row],[qty_to_ship]]</f>
        <v>271.68</v>
      </c>
      <c r="N1404" s="47">
        <f>IF(Table_Query_from_Mac10[[#This Row],[item_no]]="KDA",-Table_Query_from_Mac10[[#This Row],[unit_price]],Table_Query_from_Mac10[[#This Row],[Net Unit]]*Table_Query_from_Mac10[[#This Row],[qty_to_ship]])</f>
        <v>581.76</v>
      </c>
      <c r="O1404" s="47">
        <f>SUMIFS(Summary!C:C,Summary!H:H,Table_Query_from_Mac10[[#This Row],[Juiceoc]])</f>
        <v>0</v>
      </c>
      <c r="P1404" s="47">
        <f>SUMIFS(Summary!D:D,Summary!H:H,Table_Query_from_Mac10[[#This Row],[Juiceoc]])</f>
        <v>0</v>
      </c>
      <c r="Q1404" s="47">
        <f>SUMIFS(Summary!E:E,Summary!H:H,Table_Query_from_Mac10[[#This Row],[Juiceoc]])</f>
        <v>0</v>
      </c>
      <c r="R1404" s="47">
        <f>Table_Query_from_Mac10[[#This Row],[Net Unit]]*(1+Table_Query_from_Mac10[[#This Row],[PriceIncreasebyType]])</f>
        <v>12.12</v>
      </c>
      <c r="S1404" s="47">
        <f>Table_Query_from_Mac10[[#This Row],[UnitPriceFuture]]*Table_Query_from_Mac10[[#This Row],[qtytoShipFuture]]</f>
        <v>581.76</v>
      </c>
      <c r="T1404" s="47">
        <f>ROUND(Table_Query_from_Mac10[[#This Row],[qty_to_ship]]*(1+Table_Query_from_Mac10[[#This Row],[VolumeIncreasebyType]]),0)</f>
        <v>48</v>
      </c>
      <c r="U1404" s="47">
        <f>Table_Query_from_Mac10[[#This Row],[qtytoShipFuture]]*Table_Query_from_Mac10[[#This Row],[Future-cost]]</f>
        <v>271.68</v>
      </c>
      <c r="V1404" s="47">
        <f>Table_Query_from_Mac10[[#This Row],[qtytoShipFuture]]-Table_Query_from_Mac10[[#This Row],[qty_to_ship]]</f>
        <v>0</v>
      </c>
      <c r="W1404" s="47">
        <f>Table_Query_from_Mac10[[#This Row],[UnitPriceFuture]]</f>
        <v>12.12</v>
      </c>
      <c r="X1404" s="47">
        <f>Table_Query_from_Mac10[[#This Row],[Unit Increase]]*Table_Query_from_Mac10[[#This Row],[UnitPriceFuture]]</f>
        <v>0</v>
      </c>
      <c r="Y1404" s="47">
        <f>Table_Query_from_Mac10[[#This Row],[Unit Increase]]*Table_Query_from_Mac10[[#This Row],[Future-cost]]</f>
        <v>0</v>
      </c>
      <c r="Z1404" s="47">
        <f>-(Table_Query_from_Mac10[[#This Row],[Incremental Sales]]+((Table_Query_from_Mac10[[#This Row],[Incremental Sales]]*-(SUM(Summary!$S$8:$S$9)))))*Summary!$S$18</f>
        <v>0</v>
      </c>
      <c r="AA1404" s="47">
        <f>IFERROR(Table_Query_from_Mac10[[#This Row],[Incremental Cost]]/Table_Query_from_Mac10[[#This Row],[Incremental Sales]],0)</f>
        <v>0</v>
      </c>
      <c r="AB1404" s="47">
        <f>IFERROR(Table_Query_from_Mac10[[#This Row],[TotalCostFuture]]/Table_Query_from_Mac10[[#This Row],[totalsalesFuture]],0)</f>
        <v>0.46699669966996704</v>
      </c>
      <c r="AN1404" s="30">
        <v>192</v>
      </c>
      <c r="AO1404">
        <f t="shared" si="42"/>
        <v>48</v>
      </c>
      <c r="AQ1404" s="30">
        <v>34.64</v>
      </c>
      <c r="AR1404">
        <f t="shared" si="43"/>
        <v>12.12</v>
      </c>
    </row>
    <row r="1405" spans="1:44" x14ac:dyDescent="0.25">
      <c r="A1405">
        <v>90137</v>
      </c>
      <c r="B1405">
        <v>12</v>
      </c>
      <c r="C1405" t="s">
        <v>51</v>
      </c>
      <c r="D1405" t="s">
        <v>80</v>
      </c>
      <c r="E1405">
        <v>12</v>
      </c>
      <c r="F1405">
        <v>6.9</v>
      </c>
      <c r="G1405">
        <v>14.65</v>
      </c>
      <c r="H1405" s="1">
        <v>44839</v>
      </c>
      <c r="I1405" s="20">
        <v>0</v>
      </c>
      <c r="J1405" s="47">
        <f>Table_Query_from_Mac10[[#This Row],[unit_price]]-(Table_Query_from_Mac10[[#This Row],[unit_price]]*(Table_Query_from_Mac10[[#This Row],[discount_pct]]/100))</f>
        <v>14.65</v>
      </c>
      <c r="K1405" s="47">
        <f>Table_Query_from_Mac10[[#This Row],[unit_cost]]</f>
        <v>6.9</v>
      </c>
      <c r="L1405" s="47">
        <f>Table_Query_from_Mac10[[#This Row],[Live-cost]]*(1+Table_Query_from_Mac10[[#This Row],[CogsIncreasebyTYPE]])</f>
        <v>6.9</v>
      </c>
      <c r="M1405" s="47">
        <f>Table_Query_from_Mac10[[#This Row],[Live-cost]]*Table_Query_from_Mac10[[#This Row],[qty_to_ship]]</f>
        <v>82.800000000000011</v>
      </c>
      <c r="N1405" s="47">
        <f>IF(Table_Query_from_Mac10[[#This Row],[item_no]]="KDA",-Table_Query_from_Mac10[[#This Row],[unit_price]],Table_Query_from_Mac10[[#This Row],[Net Unit]]*Table_Query_from_Mac10[[#This Row],[qty_to_ship]])</f>
        <v>175.8</v>
      </c>
      <c r="O1405" s="47">
        <f>SUMIFS(Summary!C:C,Summary!H:H,Table_Query_from_Mac10[[#This Row],[Juiceoc]])</f>
        <v>0</v>
      </c>
      <c r="P1405" s="47">
        <f>SUMIFS(Summary!D:D,Summary!H:H,Table_Query_from_Mac10[[#This Row],[Juiceoc]])</f>
        <v>0</v>
      </c>
      <c r="Q1405" s="47">
        <f>SUMIFS(Summary!E:E,Summary!H:H,Table_Query_from_Mac10[[#This Row],[Juiceoc]])</f>
        <v>0</v>
      </c>
      <c r="R1405" s="47">
        <f>Table_Query_from_Mac10[[#This Row],[Net Unit]]*(1+Table_Query_from_Mac10[[#This Row],[PriceIncreasebyType]])</f>
        <v>14.65</v>
      </c>
      <c r="S1405" s="47">
        <f>Table_Query_from_Mac10[[#This Row],[UnitPriceFuture]]*Table_Query_from_Mac10[[#This Row],[qtytoShipFuture]]</f>
        <v>175.8</v>
      </c>
      <c r="T1405" s="47">
        <f>ROUND(Table_Query_from_Mac10[[#This Row],[qty_to_ship]]*(1+Table_Query_from_Mac10[[#This Row],[VolumeIncreasebyType]]),0)</f>
        <v>12</v>
      </c>
      <c r="U1405" s="47">
        <f>Table_Query_from_Mac10[[#This Row],[qtytoShipFuture]]*Table_Query_from_Mac10[[#This Row],[Future-cost]]</f>
        <v>82.800000000000011</v>
      </c>
      <c r="V1405" s="47">
        <f>Table_Query_from_Mac10[[#This Row],[qtytoShipFuture]]-Table_Query_from_Mac10[[#This Row],[qty_to_ship]]</f>
        <v>0</v>
      </c>
      <c r="W1405" s="47">
        <f>Table_Query_from_Mac10[[#This Row],[UnitPriceFuture]]</f>
        <v>14.65</v>
      </c>
      <c r="X1405" s="47">
        <f>Table_Query_from_Mac10[[#This Row],[Unit Increase]]*Table_Query_from_Mac10[[#This Row],[UnitPriceFuture]]</f>
        <v>0</v>
      </c>
      <c r="Y1405" s="47">
        <f>Table_Query_from_Mac10[[#This Row],[Unit Increase]]*Table_Query_from_Mac10[[#This Row],[Future-cost]]</f>
        <v>0</v>
      </c>
      <c r="Z1405" s="47">
        <f>-(Table_Query_from_Mac10[[#This Row],[Incremental Sales]]+((Table_Query_from_Mac10[[#This Row],[Incremental Sales]]*-(SUM(Summary!$S$8:$S$9)))))*Summary!$S$18</f>
        <v>0</v>
      </c>
      <c r="AA1405" s="47">
        <f>IFERROR(Table_Query_from_Mac10[[#This Row],[Incremental Cost]]/Table_Query_from_Mac10[[#This Row],[Incremental Sales]],0)</f>
        <v>0</v>
      </c>
      <c r="AB1405" s="47">
        <f>IFERROR(Table_Query_from_Mac10[[#This Row],[TotalCostFuture]]/Table_Query_from_Mac10[[#This Row],[totalsalesFuture]],0)</f>
        <v>0.47098976109215018</v>
      </c>
      <c r="AN1405" s="31">
        <v>48</v>
      </c>
      <c r="AO1405">
        <f t="shared" si="42"/>
        <v>12</v>
      </c>
      <c r="AQ1405" s="31">
        <v>41.85</v>
      </c>
      <c r="AR1405">
        <f t="shared" si="43"/>
        <v>14.65</v>
      </c>
    </row>
    <row r="1406" spans="1:44" x14ac:dyDescent="0.25">
      <c r="A1406">
        <v>90137</v>
      </c>
      <c r="B1406">
        <v>13</v>
      </c>
      <c r="C1406" t="s">
        <v>51</v>
      </c>
      <c r="D1406" t="s">
        <v>80</v>
      </c>
      <c r="E1406">
        <v>9</v>
      </c>
      <c r="F1406">
        <v>8.19</v>
      </c>
      <c r="G1406">
        <v>17.850000000000001</v>
      </c>
      <c r="H1406" s="1">
        <v>44839</v>
      </c>
      <c r="I1406" s="20">
        <v>0</v>
      </c>
      <c r="J1406" s="47">
        <f>Table_Query_from_Mac10[[#This Row],[unit_price]]-(Table_Query_from_Mac10[[#This Row],[unit_price]]*(Table_Query_from_Mac10[[#This Row],[discount_pct]]/100))</f>
        <v>17.850000000000001</v>
      </c>
      <c r="K1406" s="47">
        <f>Table_Query_from_Mac10[[#This Row],[unit_cost]]</f>
        <v>8.19</v>
      </c>
      <c r="L1406" s="47">
        <f>Table_Query_from_Mac10[[#This Row],[Live-cost]]*(1+Table_Query_from_Mac10[[#This Row],[CogsIncreasebyTYPE]])</f>
        <v>8.19</v>
      </c>
      <c r="M1406" s="47">
        <f>Table_Query_from_Mac10[[#This Row],[Live-cost]]*Table_Query_from_Mac10[[#This Row],[qty_to_ship]]</f>
        <v>73.709999999999994</v>
      </c>
      <c r="N1406" s="47">
        <f>IF(Table_Query_from_Mac10[[#This Row],[item_no]]="KDA",-Table_Query_from_Mac10[[#This Row],[unit_price]],Table_Query_from_Mac10[[#This Row],[Net Unit]]*Table_Query_from_Mac10[[#This Row],[qty_to_ship]])</f>
        <v>160.65</v>
      </c>
      <c r="O1406" s="47">
        <f>SUMIFS(Summary!C:C,Summary!H:H,Table_Query_from_Mac10[[#This Row],[Juiceoc]])</f>
        <v>0</v>
      </c>
      <c r="P1406" s="47">
        <f>SUMIFS(Summary!D:D,Summary!H:H,Table_Query_from_Mac10[[#This Row],[Juiceoc]])</f>
        <v>0</v>
      </c>
      <c r="Q1406" s="47">
        <f>SUMIFS(Summary!E:E,Summary!H:H,Table_Query_from_Mac10[[#This Row],[Juiceoc]])</f>
        <v>0</v>
      </c>
      <c r="R1406" s="47">
        <f>Table_Query_from_Mac10[[#This Row],[Net Unit]]*(1+Table_Query_from_Mac10[[#This Row],[PriceIncreasebyType]])</f>
        <v>17.850000000000001</v>
      </c>
      <c r="S1406" s="47">
        <f>Table_Query_from_Mac10[[#This Row],[UnitPriceFuture]]*Table_Query_from_Mac10[[#This Row],[qtytoShipFuture]]</f>
        <v>160.65</v>
      </c>
      <c r="T1406" s="47">
        <f>ROUND(Table_Query_from_Mac10[[#This Row],[qty_to_ship]]*(1+Table_Query_from_Mac10[[#This Row],[VolumeIncreasebyType]]),0)</f>
        <v>9</v>
      </c>
      <c r="U1406" s="47">
        <f>Table_Query_from_Mac10[[#This Row],[qtytoShipFuture]]*Table_Query_from_Mac10[[#This Row],[Future-cost]]</f>
        <v>73.709999999999994</v>
      </c>
      <c r="V1406" s="47">
        <f>Table_Query_from_Mac10[[#This Row],[qtytoShipFuture]]-Table_Query_from_Mac10[[#This Row],[qty_to_ship]]</f>
        <v>0</v>
      </c>
      <c r="W1406" s="47">
        <f>Table_Query_from_Mac10[[#This Row],[UnitPriceFuture]]</f>
        <v>17.850000000000001</v>
      </c>
      <c r="X1406" s="47">
        <f>Table_Query_from_Mac10[[#This Row],[Unit Increase]]*Table_Query_from_Mac10[[#This Row],[UnitPriceFuture]]</f>
        <v>0</v>
      </c>
      <c r="Y1406" s="47">
        <f>Table_Query_from_Mac10[[#This Row],[Unit Increase]]*Table_Query_from_Mac10[[#This Row],[Future-cost]]</f>
        <v>0</v>
      </c>
      <c r="Z1406" s="47">
        <f>-(Table_Query_from_Mac10[[#This Row],[Incremental Sales]]+((Table_Query_from_Mac10[[#This Row],[Incremental Sales]]*-(SUM(Summary!$S$8:$S$9)))))*Summary!$S$18</f>
        <v>0</v>
      </c>
      <c r="AA1406" s="47">
        <f>IFERROR(Table_Query_from_Mac10[[#This Row],[Incremental Cost]]/Table_Query_from_Mac10[[#This Row],[Incremental Sales]],0)</f>
        <v>0</v>
      </c>
      <c r="AB1406" s="47">
        <f>IFERROR(Table_Query_from_Mac10[[#This Row],[TotalCostFuture]]/Table_Query_from_Mac10[[#This Row],[totalsalesFuture]],0)</f>
        <v>0.45882352941176463</v>
      </c>
      <c r="AN1406" s="30">
        <v>36</v>
      </c>
      <c r="AO1406">
        <f t="shared" si="42"/>
        <v>9</v>
      </c>
      <c r="AQ1406" s="30">
        <v>51</v>
      </c>
      <c r="AR1406">
        <f t="shared" si="43"/>
        <v>17.850000000000001</v>
      </c>
    </row>
    <row r="1407" spans="1:44" x14ac:dyDescent="0.25">
      <c r="A1407">
        <v>90137</v>
      </c>
      <c r="B1407">
        <v>14</v>
      </c>
      <c r="C1407" t="s">
        <v>51</v>
      </c>
      <c r="D1407" t="s">
        <v>80</v>
      </c>
      <c r="E1407">
        <v>18</v>
      </c>
      <c r="F1407">
        <v>9.51</v>
      </c>
      <c r="G1407">
        <v>21.34</v>
      </c>
      <c r="H1407" s="1">
        <v>44839</v>
      </c>
      <c r="I1407" s="20">
        <v>0</v>
      </c>
      <c r="J1407" s="47">
        <f>Table_Query_from_Mac10[[#This Row],[unit_price]]-(Table_Query_from_Mac10[[#This Row],[unit_price]]*(Table_Query_from_Mac10[[#This Row],[discount_pct]]/100))</f>
        <v>21.34</v>
      </c>
      <c r="K1407" s="47">
        <f>Table_Query_from_Mac10[[#This Row],[unit_cost]]</f>
        <v>9.51</v>
      </c>
      <c r="L1407" s="47">
        <f>Table_Query_from_Mac10[[#This Row],[Live-cost]]*(1+Table_Query_from_Mac10[[#This Row],[CogsIncreasebyTYPE]])</f>
        <v>9.51</v>
      </c>
      <c r="M1407" s="47">
        <f>Table_Query_from_Mac10[[#This Row],[Live-cost]]*Table_Query_from_Mac10[[#This Row],[qty_to_ship]]</f>
        <v>171.18</v>
      </c>
      <c r="N1407" s="47">
        <f>IF(Table_Query_from_Mac10[[#This Row],[item_no]]="KDA",-Table_Query_from_Mac10[[#This Row],[unit_price]],Table_Query_from_Mac10[[#This Row],[Net Unit]]*Table_Query_from_Mac10[[#This Row],[qty_to_ship]])</f>
        <v>384.12</v>
      </c>
      <c r="O1407" s="47">
        <f>SUMIFS(Summary!C:C,Summary!H:H,Table_Query_from_Mac10[[#This Row],[Juiceoc]])</f>
        <v>0</v>
      </c>
      <c r="P1407" s="47">
        <f>SUMIFS(Summary!D:D,Summary!H:H,Table_Query_from_Mac10[[#This Row],[Juiceoc]])</f>
        <v>0</v>
      </c>
      <c r="Q1407" s="47">
        <f>SUMIFS(Summary!E:E,Summary!H:H,Table_Query_from_Mac10[[#This Row],[Juiceoc]])</f>
        <v>0</v>
      </c>
      <c r="R1407" s="47">
        <f>Table_Query_from_Mac10[[#This Row],[Net Unit]]*(1+Table_Query_from_Mac10[[#This Row],[PriceIncreasebyType]])</f>
        <v>21.34</v>
      </c>
      <c r="S1407" s="47">
        <f>Table_Query_from_Mac10[[#This Row],[UnitPriceFuture]]*Table_Query_from_Mac10[[#This Row],[qtytoShipFuture]]</f>
        <v>384.12</v>
      </c>
      <c r="T1407" s="47">
        <f>ROUND(Table_Query_from_Mac10[[#This Row],[qty_to_ship]]*(1+Table_Query_from_Mac10[[#This Row],[VolumeIncreasebyType]]),0)</f>
        <v>18</v>
      </c>
      <c r="U1407" s="47">
        <f>Table_Query_from_Mac10[[#This Row],[qtytoShipFuture]]*Table_Query_from_Mac10[[#This Row],[Future-cost]]</f>
        <v>171.18</v>
      </c>
      <c r="V1407" s="47">
        <f>Table_Query_from_Mac10[[#This Row],[qtytoShipFuture]]-Table_Query_from_Mac10[[#This Row],[qty_to_ship]]</f>
        <v>0</v>
      </c>
      <c r="W1407" s="47">
        <f>Table_Query_from_Mac10[[#This Row],[UnitPriceFuture]]</f>
        <v>21.34</v>
      </c>
      <c r="X1407" s="47">
        <f>Table_Query_from_Mac10[[#This Row],[Unit Increase]]*Table_Query_from_Mac10[[#This Row],[UnitPriceFuture]]</f>
        <v>0</v>
      </c>
      <c r="Y1407" s="47">
        <f>Table_Query_from_Mac10[[#This Row],[Unit Increase]]*Table_Query_from_Mac10[[#This Row],[Future-cost]]</f>
        <v>0</v>
      </c>
      <c r="Z1407" s="47">
        <f>-(Table_Query_from_Mac10[[#This Row],[Incremental Sales]]+((Table_Query_from_Mac10[[#This Row],[Incremental Sales]]*-(SUM(Summary!$S$8:$S$9)))))*Summary!$S$18</f>
        <v>0</v>
      </c>
      <c r="AA1407" s="47">
        <f>IFERROR(Table_Query_from_Mac10[[#This Row],[Incremental Cost]]/Table_Query_from_Mac10[[#This Row],[Incremental Sales]],0)</f>
        <v>0</v>
      </c>
      <c r="AB1407" s="47">
        <f>IFERROR(Table_Query_from_Mac10[[#This Row],[TotalCostFuture]]/Table_Query_from_Mac10[[#This Row],[totalsalesFuture]],0)</f>
        <v>0.44564198687910028</v>
      </c>
      <c r="AN1407" s="31">
        <v>72</v>
      </c>
      <c r="AO1407">
        <f t="shared" si="42"/>
        <v>18</v>
      </c>
      <c r="AQ1407" s="31">
        <v>60.96</v>
      </c>
      <c r="AR1407">
        <f t="shared" si="43"/>
        <v>21.34</v>
      </c>
    </row>
    <row r="1408" spans="1:44" x14ac:dyDescent="0.25">
      <c r="A1408">
        <v>90137</v>
      </c>
      <c r="B1408">
        <v>15</v>
      </c>
      <c r="C1408" t="s">
        <v>51</v>
      </c>
      <c r="D1408" t="s">
        <v>80</v>
      </c>
      <c r="E1408">
        <v>48</v>
      </c>
      <c r="F1408">
        <v>11.22</v>
      </c>
      <c r="G1408">
        <v>25.39</v>
      </c>
      <c r="H1408" s="1">
        <v>44839</v>
      </c>
      <c r="I1408" s="20">
        <v>0</v>
      </c>
      <c r="J1408" s="47">
        <f>Table_Query_from_Mac10[[#This Row],[unit_price]]-(Table_Query_from_Mac10[[#This Row],[unit_price]]*(Table_Query_from_Mac10[[#This Row],[discount_pct]]/100))</f>
        <v>25.39</v>
      </c>
      <c r="K1408" s="47">
        <f>Table_Query_from_Mac10[[#This Row],[unit_cost]]</f>
        <v>11.22</v>
      </c>
      <c r="L1408" s="47">
        <f>Table_Query_from_Mac10[[#This Row],[Live-cost]]*(1+Table_Query_from_Mac10[[#This Row],[CogsIncreasebyTYPE]])</f>
        <v>11.22</v>
      </c>
      <c r="M1408" s="47">
        <f>Table_Query_from_Mac10[[#This Row],[Live-cost]]*Table_Query_from_Mac10[[#This Row],[qty_to_ship]]</f>
        <v>538.56000000000006</v>
      </c>
      <c r="N1408" s="47">
        <f>IF(Table_Query_from_Mac10[[#This Row],[item_no]]="KDA",-Table_Query_from_Mac10[[#This Row],[unit_price]],Table_Query_from_Mac10[[#This Row],[Net Unit]]*Table_Query_from_Mac10[[#This Row],[qty_to_ship]])</f>
        <v>1218.72</v>
      </c>
      <c r="O1408" s="47">
        <f>SUMIFS(Summary!C:C,Summary!H:H,Table_Query_from_Mac10[[#This Row],[Juiceoc]])</f>
        <v>0</v>
      </c>
      <c r="P1408" s="47">
        <f>SUMIFS(Summary!D:D,Summary!H:H,Table_Query_from_Mac10[[#This Row],[Juiceoc]])</f>
        <v>0</v>
      </c>
      <c r="Q1408" s="47">
        <f>SUMIFS(Summary!E:E,Summary!H:H,Table_Query_from_Mac10[[#This Row],[Juiceoc]])</f>
        <v>0</v>
      </c>
      <c r="R1408" s="47">
        <f>Table_Query_from_Mac10[[#This Row],[Net Unit]]*(1+Table_Query_from_Mac10[[#This Row],[PriceIncreasebyType]])</f>
        <v>25.39</v>
      </c>
      <c r="S1408" s="47">
        <f>Table_Query_from_Mac10[[#This Row],[UnitPriceFuture]]*Table_Query_from_Mac10[[#This Row],[qtytoShipFuture]]</f>
        <v>1218.72</v>
      </c>
      <c r="T1408" s="47">
        <f>ROUND(Table_Query_from_Mac10[[#This Row],[qty_to_ship]]*(1+Table_Query_from_Mac10[[#This Row],[VolumeIncreasebyType]]),0)</f>
        <v>48</v>
      </c>
      <c r="U1408" s="47">
        <f>Table_Query_from_Mac10[[#This Row],[qtytoShipFuture]]*Table_Query_from_Mac10[[#This Row],[Future-cost]]</f>
        <v>538.56000000000006</v>
      </c>
      <c r="V1408" s="47">
        <f>Table_Query_from_Mac10[[#This Row],[qtytoShipFuture]]-Table_Query_from_Mac10[[#This Row],[qty_to_ship]]</f>
        <v>0</v>
      </c>
      <c r="W1408" s="47">
        <f>Table_Query_from_Mac10[[#This Row],[UnitPriceFuture]]</f>
        <v>25.39</v>
      </c>
      <c r="X1408" s="47">
        <f>Table_Query_from_Mac10[[#This Row],[Unit Increase]]*Table_Query_from_Mac10[[#This Row],[UnitPriceFuture]]</f>
        <v>0</v>
      </c>
      <c r="Y1408" s="47">
        <f>Table_Query_from_Mac10[[#This Row],[Unit Increase]]*Table_Query_from_Mac10[[#This Row],[Future-cost]]</f>
        <v>0</v>
      </c>
      <c r="Z1408" s="47">
        <f>-(Table_Query_from_Mac10[[#This Row],[Incremental Sales]]+((Table_Query_from_Mac10[[#This Row],[Incremental Sales]]*-(SUM(Summary!$S$8:$S$9)))))*Summary!$S$18</f>
        <v>0</v>
      </c>
      <c r="AA1408" s="47">
        <f>IFERROR(Table_Query_from_Mac10[[#This Row],[Incremental Cost]]/Table_Query_from_Mac10[[#This Row],[Incremental Sales]],0)</f>
        <v>0</v>
      </c>
      <c r="AB1408" s="47">
        <f>IFERROR(Table_Query_from_Mac10[[#This Row],[TotalCostFuture]]/Table_Query_from_Mac10[[#This Row],[totalsalesFuture]],0)</f>
        <v>0.44190626230799529</v>
      </c>
      <c r="AN1408" s="30">
        <v>192</v>
      </c>
      <c r="AO1408">
        <f t="shared" si="42"/>
        <v>48</v>
      </c>
      <c r="AQ1408" s="30">
        <v>72.53</v>
      </c>
      <c r="AR1408">
        <f t="shared" si="43"/>
        <v>25.39</v>
      </c>
    </row>
    <row r="1409" spans="1:44" x14ac:dyDescent="0.25">
      <c r="A1409">
        <v>90137</v>
      </c>
      <c r="B1409">
        <v>16</v>
      </c>
      <c r="C1409" t="s">
        <v>51</v>
      </c>
      <c r="D1409" t="s">
        <v>80</v>
      </c>
      <c r="E1409">
        <v>9</v>
      </c>
      <c r="F1409">
        <v>3.75</v>
      </c>
      <c r="G1409">
        <v>8.2200000000000006</v>
      </c>
      <c r="H1409" s="1">
        <v>44839</v>
      </c>
      <c r="I1409" s="20">
        <v>0</v>
      </c>
      <c r="J1409" s="47">
        <f>Table_Query_from_Mac10[[#This Row],[unit_price]]-(Table_Query_from_Mac10[[#This Row],[unit_price]]*(Table_Query_from_Mac10[[#This Row],[discount_pct]]/100))</f>
        <v>8.2200000000000006</v>
      </c>
      <c r="K1409" s="47">
        <f>Table_Query_from_Mac10[[#This Row],[unit_cost]]</f>
        <v>3.75</v>
      </c>
      <c r="L1409" s="47">
        <f>Table_Query_from_Mac10[[#This Row],[Live-cost]]*(1+Table_Query_from_Mac10[[#This Row],[CogsIncreasebyTYPE]])</f>
        <v>3.75</v>
      </c>
      <c r="M1409" s="47">
        <f>Table_Query_from_Mac10[[#This Row],[Live-cost]]*Table_Query_from_Mac10[[#This Row],[qty_to_ship]]</f>
        <v>33.75</v>
      </c>
      <c r="N1409" s="47">
        <f>IF(Table_Query_from_Mac10[[#This Row],[item_no]]="KDA",-Table_Query_from_Mac10[[#This Row],[unit_price]],Table_Query_from_Mac10[[#This Row],[Net Unit]]*Table_Query_from_Mac10[[#This Row],[qty_to_ship]])</f>
        <v>73.98</v>
      </c>
      <c r="O1409" s="47">
        <f>SUMIFS(Summary!C:C,Summary!H:H,Table_Query_from_Mac10[[#This Row],[Juiceoc]])</f>
        <v>0</v>
      </c>
      <c r="P1409" s="47">
        <f>SUMIFS(Summary!D:D,Summary!H:H,Table_Query_from_Mac10[[#This Row],[Juiceoc]])</f>
        <v>0</v>
      </c>
      <c r="Q1409" s="47">
        <f>SUMIFS(Summary!E:E,Summary!H:H,Table_Query_from_Mac10[[#This Row],[Juiceoc]])</f>
        <v>0</v>
      </c>
      <c r="R1409" s="47">
        <f>Table_Query_from_Mac10[[#This Row],[Net Unit]]*(1+Table_Query_from_Mac10[[#This Row],[PriceIncreasebyType]])</f>
        <v>8.2200000000000006</v>
      </c>
      <c r="S1409" s="47">
        <f>Table_Query_from_Mac10[[#This Row],[UnitPriceFuture]]*Table_Query_from_Mac10[[#This Row],[qtytoShipFuture]]</f>
        <v>73.98</v>
      </c>
      <c r="T1409" s="47">
        <f>ROUND(Table_Query_from_Mac10[[#This Row],[qty_to_ship]]*(1+Table_Query_from_Mac10[[#This Row],[VolumeIncreasebyType]]),0)</f>
        <v>9</v>
      </c>
      <c r="U1409" s="47">
        <f>Table_Query_from_Mac10[[#This Row],[qtytoShipFuture]]*Table_Query_from_Mac10[[#This Row],[Future-cost]]</f>
        <v>33.75</v>
      </c>
      <c r="V1409" s="47">
        <f>Table_Query_from_Mac10[[#This Row],[qtytoShipFuture]]-Table_Query_from_Mac10[[#This Row],[qty_to_ship]]</f>
        <v>0</v>
      </c>
      <c r="W1409" s="47">
        <f>Table_Query_from_Mac10[[#This Row],[UnitPriceFuture]]</f>
        <v>8.2200000000000006</v>
      </c>
      <c r="X1409" s="47">
        <f>Table_Query_from_Mac10[[#This Row],[Unit Increase]]*Table_Query_from_Mac10[[#This Row],[UnitPriceFuture]]</f>
        <v>0</v>
      </c>
      <c r="Y1409" s="47">
        <f>Table_Query_from_Mac10[[#This Row],[Unit Increase]]*Table_Query_from_Mac10[[#This Row],[Future-cost]]</f>
        <v>0</v>
      </c>
      <c r="Z1409" s="47">
        <f>-(Table_Query_from_Mac10[[#This Row],[Incremental Sales]]+((Table_Query_from_Mac10[[#This Row],[Incremental Sales]]*-(SUM(Summary!$S$8:$S$9)))))*Summary!$S$18</f>
        <v>0</v>
      </c>
      <c r="AA1409" s="47">
        <f>IFERROR(Table_Query_from_Mac10[[#This Row],[Incremental Cost]]/Table_Query_from_Mac10[[#This Row],[Incremental Sales]],0)</f>
        <v>0</v>
      </c>
      <c r="AB1409" s="47">
        <f>IFERROR(Table_Query_from_Mac10[[#This Row],[TotalCostFuture]]/Table_Query_from_Mac10[[#This Row],[totalsalesFuture]],0)</f>
        <v>0.45620437956204379</v>
      </c>
      <c r="AN1409" s="31">
        <v>36</v>
      </c>
      <c r="AO1409">
        <f t="shared" si="42"/>
        <v>9</v>
      </c>
      <c r="AQ1409" s="31">
        <v>23.48</v>
      </c>
      <c r="AR1409">
        <f t="shared" si="43"/>
        <v>8.2200000000000006</v>
      </c>
    </row>
    <row r="1410" spans="1:44" x14ac:dyDescent="0.25">
      <c r="A1410">
        <v>90138</v>
      </c>
      <c r="B1410">
        <v>1</v>
      </c>
      <c r="C1410" t="s">
        <v>84</v>
      </c>
      <c r="D1410" t="s">
        <v>79</v>
      </c>
      <c r="E1410">
        <v>12</v>
      </c>
      <c r="F1410">
        <v>6.17</v>
      </c>
      <c r="G1410">
        <v>15.81</v>
      </c>
      <c r="H1410" s="1">
        <v>44859</v>
      </c>
      <c r="I1410" s="20">
        <v>0</v>
      </c>
      <c r="J1410" s="47">
        <f>Table_Query_from_Mac10[[#This Row],[unit_price]]-(Table_Query_from_Mac10[[#This Row],[unit_price]]*(Table_Query_from_Mac10[[#This Row],[discount_pct]]/100))</f>
        <v>15.81</v>
      </c>
      <c r="K1410" s="47">
        <f>Table_Query_from_Mac10[[#This Row],[unit_cost]]</f>
        <v>6.17</v>
      </c>
      <c r="L1410" s="47">
        <f>Table_Query_from_Mac10[[#This Row],[Live-cost]]*(1+Table_Query_from_Mac10[[#This Row],[CogsIncreasebyTYPE]])</f>
        <v>6.17</v>
      </c>
      <c r="M1410" s="47">
        <f>Table_Query_from_Mac10[[#This Row],[Live-cost]]*Table_Query_from_Mac10[[#This Row],[qty_to_ship]]</f>
        <v>74.039999999999992</v>
      </c>
      <c r="N1410" s="47">
        <f>IF(Table_Query_from_Mac10[[#This Row],[item_no]]="KDA",-Table_Query_from_Mac10[[#This Row],[unit_price]],Table_Query_from_Mac10[[#This Row],[Net Unit]]*Table_Query_from_Mac10[[#This Row],[qty_to_ship]])</f>
        <v>189.72</v>
      </c>
      <c r="O1410" s="47">
        <f>SUMIFS(Summary!C:C,Summary!H:H,Table_Query_from_Mac10[[#This Row],[Juiceoc]])</f>
        <v>0</v>
      </c>
      <c r="P1410" s="47">
        <f>SUMIFS(Summary!D:D,Summary!H:H,Table_Query_from_Mac10[[#This Row],[Juiceoc]])</f>
        <v>0</v>
      </c>
      <c r="Q1410" s="47">
        <f>SUMIFS(Summary!E:E,Summary!H:H,Table_Query_from_Mac10[[#This Row],[Juiceoc]])</f>
        <v>0</v>
      </c>
      <c r="R1410" s="47">
        <f>Table_Query_from_Mac10[[#This Row],[Net Unit]]*(1+Table_Query_from_Mac10[[#This Row],[PriceIncreasebyType]])</f>
        <v>15.81</v>
      </c>
      <c r="S1410" s="47">
        <f>Table_Query_from_Mac10[[#This Row],[UnitPriceFuture]]*Table_Query_from_Mac10[[#This Row],[qtytoShipFuture]]</f>
        <v>189.72</v>
      </c>
      <c r="T1410" s="47">
        <f>ROUND(Table_Query_from_Mac10[[#This Row],[qty_to_ship]]*(1+Table_Query_from_Mac10[[#This Row],[VolumeIncreasebyType]]),0)</f>
        <v>12</v>
      </c>
      <c r="U1410" s="47">
        <f>Table_Query_from_Mac10[[#This Row],[qtytoShipFuture]]*Table_Query_from_Mac10[[#This Row],[Future-cost]]</f>
        <v>74.039999999999992</v>
      </c>
      <c r="V1410" s="47">
        <f>Table_Query_from_Mac10[[#This Row],[qtytoShipFuture]]-Table_Query_from_Mac10[[#This Row],[qty_to_ship]]</f>
        <v>0</v>
      </c>
      <c r="W1410" s="47">
        <f>Table_Query_from_Mac10[[#This Row],[UnitPriceFuture]]</f>
        <v>15.81</v>
      </c>
      <c r="X1410" s="47">
        <f>Table_Query_from_Mac10[[#This Row],[Unit Increase]]*Table_Query_from_Mac10[[#This Row],[UnitPriceFuture]]</f>
        <v>0</v>
      </c>
      <c r="Y1410" s="47">
        <f>Table_Query_from_Mac10[[#This Row],[Unit Increase]]*Table_Query_from_Mac10[[#This Row],[Future-cost]]</f>
        <v>0</v>
      </c>
      <c r="Z1410" s="47">
        <f>-(Table_Query_from_Mac10[[#This Row],[Incremental Sales]]+((Table_Query_from_Mac10[[#This Row],[Incremental Sales]]*-(SUM(Summary!$S$8:$S$9)))))*Summary!$S$18</f>
        <v>0</v>
      </c>
      <c r="AA1410" s="47">
        <f>IFERROR(Table_Query_from_Mac10[[#This Row],[Incremental Cost]]/Table_Query_from_Mac10[[#This Row],[Incremental Sales]],0)</f>
        <v>0</v>
      </c>
      <c r="AB1410" s="47">
        <f>IFERROR(Table_Query_from_Mac10[[#This Row],[TotalCostFuture]]/Table_Query_from_Mac10[[#This Row],[totalsalesFuture]],0)</f>
        <v>0.39025932953826686</v>
      </c>
      <c r="AN1410" s="30">
        <v>48</v>
      </c>
      <c r="AO1410">
        <f t="shared" si="42"/>
        <v>12</v>
      </c>
      <c r="AQ1410" s="30">
        <v>45.16</v>
      </c>
      <c r="AR1410">
        <f t="shared" si="43"/>
        <v>15.81</v>
      </c>
    </row>
    <row r="1411" spans="1:44" x14ac:dyDescent="0.25">
      <c r="A1411">
        <v>90138</v>
      </c>
      <c r="B1411">
        <v>2</v>
      </c>
      <c r="C1411" t="s">
        <v>84</v>
      </c>
      <c r="D1411" t="s">
        <v>79</v>
      </c>
      <c r="E1411">
        <v>16</v>
      </c>
      <c r="F1411">
        <v>7.44</v>
      </c>
      <c r="G1411">
        <v>19.27</v>
      </c>
      <c r="H1411" s="1">
        <v>44859</v>
      </c>
      <c r="I1411" s="20">
        <v>0</v>
      </c>
      <c r="J1411" s="47">
        <f>Table_Query_from_Mac10[[#This Row],[unit_price]]-(Table_Query_from_Mac10[[#This Row],[unit_price]]*(Table_Query_from_Mac10[[#This Row],[discount_pct]]/100))</f>
        <v>19.27</v>
      </c>
      <c r="K1411" s="47">
        <f>Table_Query_from_Mac10[[#This Row],[unit_cost]]</f>
        <v>7.44</v>
      </c>
      <c r="L1411" s="47">
        <f>Table_Query_from_Mac10[[#This Row],[Live-cost]]*(1+Table_Query_from_Mac10[[#This Row],[CogsIncreasebyTYPE]])</f>
        <v>7.44</v>
      </c>
      <c r="M1411" s="47">
        <f>Table_Query_from_Mac10[[#This Row],[Live-cost]]*Table_Query_from_Mac10[[#This Row],[qty_to_ship]]</f>
        <v>119.04</v>
      </c>
      <c r="N1411" s="47">
        <f>IF(Table_Query_from_Mac10[[#This Row],[item_no]]="KDA",-Table_Query_from_Mac10[[#This Row],[unit_price]],Table_Query_from_Mac10[[#This Row],[Net Unit]]*Table_Query_from_Mac10[[#This Row],[qty_to_ship]])</f>
        <v>308.32</v>
      </c>
      <c r="O1411" s="47">
        <f>SUMIFS(Summary!C:C,Summary!H:H,Table_Query_from_Mac10[[#This Row],[Juiceoc]])</f>
        <v>0</v>
      </c>
      <c r="P1411" s="47">
        <f>SUMIFS(Summary!D:D,Summary!H:H,Table_Query_from_Mac10[[#This Row],[Juiceoc]])</f>
        <v>0</v>
      </c>
      <c r="Q1411" s="47">
        <f>SUMIFS(Summary!E:E,Summary!H:H,Table_Query_from_Mac10[[#This Row],[Juiceoc]])</f>
        <v>0</v>
      </c>
      <c r="R1411" s="47">
        <f>Table_Query_from_Mac10[[#This Row],[Net Unit]]*(1+Table_Query_from_Mac10[[#This Row],[PriceIncreasebyType]])</f>
        <v>19.27</v>
      </c>
      <c r="S1411" s="47">
        <f>Table_Query_from_Mac10[[#This Row],[UnitPriceFuture]]*Table_Query_from_Mac10[[#This Row],[qtytoShipFuture]]</f>
        <v>308.32</v>
      </c>
      <c r="T1411" s="47">
        <f>ROUND(Table_Query_from_Mac10[[#This Row],[qty_to_ship]]*(1+Table_Query_from_Mac10[[#This Row],[VolumeIncreasebyType]]),0)</f>
        <v>16</v>
      </c>
      <c r="U1411" s="47">
        <f>Table_Query_from_Mac10[[#This Row],[qtytoShipFuture]]*Table_Query_from_Mac10[[#This Row],[Future-cost]]</f>
        <v>119.04</v>
      </c>
      <c r="V1411" s="47">
        <f>Table_Query_from_Mac10[[#This Row],[qtytoShipFuture]]-Table_Query_from_Mac10[[#This Row],[qty_to_ship]]</f>
        <v>0</v>
      </c>
      <c r="W1411" s="47">
        <f>Table_Query_from_Mac10[[#This Row],[UnitPriceFuture]]</f>
        <v>19.27</v>
      </c>
      <c r="X1411" s="47">
        <f>Table_Query_from_Mac10[[#This Row],[Unit Increase]]*Table_Query_from_Mac10[[#This Row],[UnitPriceFuture]]</f>
        <v>0</v>
      </c>
      <c r="Y1411" s="47">
        <f>Table_Query_from_Mac10[[#This Row],[Unit Increase]]*Table_Query_from_Mac10[[#This Row],[Future-cost]]</f>
        <v>0</v>
      </c>
      <c r="Z1411" s="47">
        <f>-(Table_Query_from_Mac10[[#This Row],[Incremental Sales]]+((Table_Query_from_Mac10[[#This Row],[Incremental Sales]]*-(SUM(Summary!$S$8:$S$9)))))*Summary!$S$18</f>
        <v>0</v>
      </c>
      <c r="AA1411" s="47">
        <f>IFERROR(Table_Query_from_Mac10[[#This Row],[Incremental Cost]]/Table_Query_from_Mac10[[#This Row],[Incremental Sales]],0)</f>
        <v>0</v>
      </c>
      <c r="AB1411" s="47">
        <f>IFERROR(Table_Query_from_Mac10[[#This Row],[TotalCostFuture]]/Table_Query_from_Mac10[[#This Row],[totalsalesFuture]],0)</f>
        <v>0.38609237156201354</v>
      </c>
      <c r="AN1411" s="31">
        <v>62</v>
      </c>
      <c r="AO1411">
        <f t="shared" ref="AO1411:AO1474" si="44">CEILING(AN1411/4,1)</f>
        <v>16</v>
      </c>
      <c r="AQ1411" s="31">
        <v>55.07</v>
      </c>
      <c r="AR1411">
        <f t="shared" ref="AR1411:AR1474" si="45">ROUND(AQ1411/5*1.75,2)</f>
        <v>19.27</v>
      </c>
    </row>
    <row r="1412" spans="1:44" x14ac:dyDescent="0.25">
      <c r="A1412">
        <v>90138</v>
      </c>
      <c r="B1412">
        <v>3</v>
      </c>
      <c r="C1412" t="s">
        <v>86</v>
      </c>
      <c r="D1412" t="s">
        <v>79</v>
      </c>
      <c r="E1412">
        <v>12</v>
      </c>
      <c r="F1412">
        <v>13.79</v>
      </c>
      <c r="G1412">
        <v>37.14</v>
      </c>
      <c r="H1412" s="1">
        <v>44859</v>
      </c>
      <c r="I1412" s="20">
        <v>0</v>
      </c>
      <c r="J1412" s="47">
        <f>Table_Query_from_Mac10[[#This Row],[unit_price]]-(Table_Query_from_Mac10[[#This Row],[unit_price]]*(Table_Query_from_Mac10[[#This Row],[discount_pct]]/100))</f>
        <v>37.14</v>
      </c>
      <c r="K1412" s="47">
        <f>Table_Query_from_Mac10[[#This Row],[unit_cost]]</f>
        <v>13.79</v>
      </c>
      <c r="L1412" s="47">
        <f>Table_Query_from_Mac10[[#This Row],[Live-cost]]*(1+Table_Query_from_Mac10[[#This Row],[CogsIncreasebyTYPE]])</f>
        <v>13.79</v>
      </c>
      <c r="M1412" s="47">
        <f>Table_Query_from_Mac10[[#This Row],[Live-cost]]*Table_Query_from_Mac10[[#This Row],[qty_to_ship]]</f>
        <v>165.48</v>
      </c>
      <c r="N1412" s="47">
        <f>IF(Table_Query_from_Mac10[[#This Row],[item_no]]="KDA",-Table_Query_from_Mac10[[#This Row],[unit_price]],Table_Query_from_Mac10[[#This Row],[Net Unit]]*Table_Query_from_Mac10[[#This Row],[qty_to_ship]])</f>
        <v>445.68</v>
      </c>
      <c r="O1412" s="47">
        <f>SUMIFS(Summary!C:C,Summary!H:H,Table_Query_from_Mac10[[#This Row],[Juiceoc]])</f>
        <v>0</v>
      </c>
      <c r="P1412" s="47">
        <f>SUMIFS(Summary!D:D,Summary!H:H,Table_Query_from_Mac10[[#This Row],[Juiceoc]])</f>
        <v>0</v>
      </c>
      <c r="Q1412" s="47">
        <f>SUMIFS(Summary!E:E,Summary!H:H,Table_Query_from_Mac10[[#This Row],[Juiceoc]])</f>
        <v>0</v>
      </c>
      <c r="R1412" s="47">
        <f>Table_Query_from_Mac10[[#This Row],[Net Unit]]*(1+Table_Query_from_Mac10[[#This Row],[PriceIncreasebyType]])</f>
        <v>37.14</v>
      </c>
      <c r="S1412" s="47">
        <f>Table_Query_from_Mac10[[#This Row],[UnitPriceFuture]]*Table_Query_from_Mac10[[#This Row],[qtytoShipFuture]]</f>
        <v>445.68</v>
      </c>
      <c r="T1412" s="47">
        <f>ROUND(Table_Query_from_Mac10[[#This Row],[qty_to_ship]]*(1+Table_Query_from_Mac10[[#This Row],[VolumeIncreasebyType]]),0)</f>
        <v>12</v>
      </c>
      <c r="U1412" s="47">
        <f>Table_Query_from_Mac10[[#This Row],[qtytoShipFuture]]*Table_Query_from_Mac10[[#This Row],[Future-cost]]</f>
        <v>165.48</v>
      </c>
      <c r="V1412" s="47">
        <f>Table_Query_from_Mac10[[#This Row],[qtytoShipFuture]]-Table_Query_from_Mac10[[#This Row],[qty_to_ship]]</f>
        <v>0</v>
      </c>
      <c r="W1412" s="47">
        <f>Table_Query_from_Mac10[[#This Row],[UnitPriceFuture]]</f>
        <v>37.14</v>
      </c>
      <c r="X1412" s="47">
        <f>Table_Query_from_Mac10[[#This Row],[Unit Increase]]*Table_Query_from_Mac10[[#This Row],[UnitPriceFuture]]</f>
        <v>0</v>
      </c>
      <c r="Y1412" s="47">
        <f>Table_Query_from_Mac10[[#This Row],[Unit Increase]]*Table_Query_from_Mac10[[#This Row],[Future-cost]]</f>
        <v>0</v>
      </c>
      <c r="Z1412" s="47">
        <f>-(Table_Query_from_Mac10[[#This Row],[Incremental Sales]]+((Table_Query_from_Mac10[[#This Row],[Incremental Sales]]*-(SUM(Summary!$S$8:$S$9)))))*Summary!$S$18</f>
        <v>0</v>
      </c>
      <c r="AA1412" s="47">
        <f>IFERROR(Table_Query_from_Mac10[[#This Row],[Incremental Cost]]/Table_Query_from_Mac10[[#This Row],[Incremental Sales]],0)</f>
        <v>0</v>
      </c>
      <c r="AB1412" s="47">
        <f>IFERROR(Table_Query_from_Mac10[[#This Row],[TotalCostFuture]]/Table_Query_from_Mac10[[#This Row],[totalsalesFuture]],0)</f>
        <v>0.37129779213785674</v>
      </c>
      <c r="AN1412" s="30">
        <v>48</v>
      </c>
      <c r="AO1412">
        <f t="shared" si="44"/>
        <v>12</v>
      </c>
      <c r="AQ1412" s="30">
        <v>106.11</v>
      </c>
      <c r="AR1412">
        <f t="shared" si="45"/>
        <v>37.14</v>
      </c>
    </row>
    <row r="1413" spans="1:44" x14ac:dyDescent="0.25">
      <c r="A1413">
        <v>90138</v>
      </c>
      <c r="B1413">
        <v>4</v>
      </c>
      <c r="C1413" t="s">
        <v>84</v>
      </c>
      <c r="D1413" t="s">
        <v>79</v>
      </c>
      <c r="E1413">
        <v>48</v>
      </c>
      <c r="F1413">
        <v>3.33</v>
      </c>
      <c r="G1413">
        <v>8.35</v>
      </c>
      <c r="H1413" s="1">
        <v>44859</v>
      </c>
      <c r="I1413" s="20">
        <v>0</v>
      </c>
      <c r="J1413" s="47">
        <f>Table_Query_from_Mac10[[#This Row],[unit_price]]-(Table_Query_from_Mac10[[#This Row],[unit_price]]*(Table_Query_from_Mac10[[#This Row],[discount_pct]]/100))</f>
        <v>8.35</v>
      </c>
      <c r="K1413" s="47">
        <f>Table_Query_from_Mac10[[#This Row],[unit_cost]]</f>
        <v>3.33</v>
      </c>
      <c r="L1413" s="47">
        <f>Table_Query_from_Mac10[[#This Row],[Live-cost]]*(1+Table_Query_from_Mac10[[#This Row],[CogsIncreasebyTYPE]])</f>
        <v>3.33</v>
      </c>
      <c r="M1413" s="47">
        <f>Table_Query_from_Mac10[[#This Row],[Live-cost]]*Table_Query_from_Mac10[[#This Row],[qty_to_ship]]</f>
        <v>159.84</v>
      </c>
      <c r="N1413" s="47">
        <f>IF(Table_Query_from_Mac10[[#This Row],[item_no]]="KDA",-Table_Query_from_Mac10[[#This Row],[unit_price]],Table_Query_from_Mac10[[#This Row],[Net Unit]]*Table_Query_from_Mac10[[#This Row],[qty_to_ship]])</f>
        <v>400.79999999999995</v>
      </c>
      <c r="O1413" s="47">
        <f>SUMIFS(Summary!C:C,Summary!H:H,Table_Query_from_Mac10[[#This Row],[Juiceoc]])</f>
        <v>0</v>
      </c>
      <c r="P1413" s="47">
        <f>SUMIFS(Summary!D:D,Summary!H:H,Table_Query_from_Mac10[[#This Row],[Juiceoc]])</f>
        <v>0</v>
      </c>
      <c r="Q1413" s="47">
        <f>SUMIFS(Summary!E:E,Summary!H:H,Table_Query_from_Mac10[[#This Row],[Juiceoc]])</f>
        <v>0</v>
      </c>
      <c r="R1413" s="47">
        <f>Table_Query_from_Mac10[[#This Row],[Net Unit]]*(1+Table_Query_from_Mac10[[#This Row],[PriceIncreasebyType]])</f>
        <v>8.35</v>
      </c>
      <c r="S1413" s="47">
        <f>Table_Query_from_Mac10[[#This Row],[UnitPriceFuture]]*Table_Query_from_Mac10[[#This Row],[qtytoShipFuture]]</f>
        <v>400.79999999999995</v>
      </c>
      <c r="T1413" s="47">
        <f>ROUND(Table_Query_from_Mac10[[#This Row],[qty_to_ship]]*(1+Table_Query_from_Mac10[[#This Row],[VolumeIncreasebyType]]),0)</f>
        <v>48</v>
      </c>
      <c r="U1413" s="47">
        <f>Table_Query_from_Mac10[[#This Row],[qtytoShipFuture]]*Table_Query_from_Mac10[[#This Row],[Future-cost]]</f>
        <v>159.84</v>
      </c>
      <c r="V1413" s="47">
        <f>Table_Query_from_Mac10[[#This Row],[qtytoShipFuture]]-Table_Query_from_Mac10[[#This Row],[qty_to_ship]]</f>
        <v>0</v>
      </c>
      <c r="W1413" s="47">
        <f>Table_Query_from_Mac10[[#This Row],[UnitPriceFuture]]</f>
        <v>8.35</v>
      </c>
      <c r="X1413" s="47">
        <f>Table_Query_from_Mac10[[#This Row],[Unit Increase]]*Table_Query_from_Mac10[[#This Row],[UnitPriceFuture]]</f>
        <v>0</v>
      </c>
      <c r="Y1413" s="47">
        <f>Table_Query_from_Mac10[[#This Row],[Unit Increase]]*Table_Query_from_Mac10[[#This Row],[Future-cost]]</f>
        <v>0</v>
      </c>
      <c r="Z1413" s="47">
        <f>-(Table_Query_from_Mac10[[#This Row],[Incremental Sales]]+((Table_Query_from_Mac10[[#This Row],[Incremental Sales]]*-(SUM(Summary!$S$8:$S$9)))))*Summary!$S$18</f>
        <v>0</v>
      </c>
      <c r="AA1413" s="47">
        <f>IFERROR(Table_Query_from_Mac10[[#This Row],[Incremental Cost]]/Table_Query_from_Mac10[[#This Row],[Incremental Sales]],0)</f>
        <v>0</v>
      </c>
      <c r="AB1413" s="47">
        <f>IFERROR(Table_Query_from_Mac10[[#This Row],[TotalCostFuture]]/Table_Query_from_Mac10[[#This Row],[totalsalesFuture]],0)</f>
        <v>0.39880239520958088</v>
      </c>
      <c r="AN1413" s="31">
        <v>192</v>
      </c>
      <c r="AO1413">
        <f t="shared" si="44"/>
        <v>48</v>
      </c>
      <c r="AQ1413" s="31">
        <v>23.87</v>
      </c>
      <c r="AR1413">
        <f t="shared" si="45"/>
        <v>8.35</v>
      </c>
    </row>
    <row r="1414" spans="1:44" x14ac:dyDescent="0.25">
      <c r="A1414">
        <v>90138</v>
      </c>
      <c r="B1414">
        <v>5</v>
      </c>
      <c r="C1414" t="s">
        <v>84</v>
      </c>
      <c r="D1414" t="s">
        <v>79</v>
      </c>
      <c r="E1414">
        <v>44</v>
      </c>
      <c r="F1414">
        <v>4.25</v>
      </c>
      <c r="G1414">
        <v>10.59</v>
      </c>
      <c r="H1414" s="1">
        <v>44859</v>
      </c>
      <c r="I1414" s="20">
        <v>0</v>
      </c>
      <c r="J1414" s="47">
        <f>Table_Query_from_Mac10[[#This Row],[unit_price]]-(Table_Query_from_Mac10[[#This Row],[unit_price]]*(Table_Query_from_Mac10[[#This Row],[discount_pct]]/100))</f>
        <v>10.59</v>
      </c>
      <c r="K1414" s="47">
        <f>Table_Query_from_Mac10[[#This Row],[unit_cost]]</f>
        <v>4.25</v>
      </c>
      <c r="L1414" s="47">
        <f>Table_Query_from_Mac10[[#This Row],[Live-cost]]*(1+Table_Query_from_Mac10[[#This Row],[CogsIncreasebyTYPE]])</f>
        <v>4.25</v>
      </c>
      <c r="M1414" s="47">
        <f>Table_Query_from_Mac10[[#This Row],[Live-cost]]*Table_Query_from_Mac10[[#This Row],[qty_to_ship]]</f>
        <v>187</v>
      </c>
      <c r="N1414" s="47">
        <f>IF(Table_Query_from_Mac10[[#This Row],[item_no]]="KDA",-Table_Query_from_Mac10[[#This Row],[unit_price]],Table_Query_from_Mac10[[#This Row],[Net Unit]]*Table_Query_from_Mac10[[#This Row],[qty_to_ship]])</f>
        <v>465.96</v>
      </c>
      <c r="O1414" s="47">
        <f>SUMIFS(Summary!C:C,Summary!H:H,Table_Query_from_Mac10[[#This Row],[Juiceoc]])</f>
        <v>0</v>
      </c>
      <c r="P1414" s="47">
        <f>SUMIFS(Summary!D:D,Summary!H:H,Table_Query_from_Mac10[[#This Row],[Juiceoc]])</f>
        <v>0</v>
      </c>
      <c r="Q1414" s="47">
        <f>SUMIFS(Summary!E:E,Summary!H:H,Table_Query_from_Mac10[[#This Row],[Juiceoc]])</f>
        <v>0</v>
      </c>
      <c r="R1414" s="47">
        <f>Table_Query_from_Mac10[[#This Row],[Net Unit]]*(1+Table_Query_from_Mac10[[#This Row],[PriceIncreasebyType]])</f>
        <v>10.59</v>
      </c>
      <c r="S1414" s="47">
        <f>Table_Query_from_Mac10[[#This Row],[UnitPriceFuture]]*Table_Query_from_Mac10[[#This Row],[qtytoShipFuture]]</f>
        <v>465.96</v>
      </c>
      <c r="T1414" s="47">
        <f>ROUND(Table_Query_from_Mac10[[#This Row],[qty_to_ship]]*(1+Table_Query_from_Mac10[[#This Row],[VolumeIncreasebyType]]),0)</f>
        <v>44</v>
      </c>
      <c r="U1414" s="47">
        <f>Table_Query_from_Mac10[[#This Row],[qtytoShipFuture]]*Table_Query_from_Mac10[[#This Row],[Future-cost]]</f>
        <v>187</v>
      </c>
      <c r="V1414" s="47">
        <f>Table_Query_from_Mac10[[#This Row],[qtytoShipFuture]]-Table_Query_from_Mac10[[#This Row],[qty_to_ship]]</f>
        <v>0</v>
      </c>
      <c r="W1414" s="47">
        <f>Table_Query_from_Mac10[[#This Row],[UnitPriceFuture]]</f>
        <v>10.59</v>
      </c>
      <c r="X1414" s="47">
        <f>Table_Query_from_Mac10[[#This Row],[Unit Increase]]*Table_Query_from_Mac10[[#This Row],[UnitPriceFuture]]</f>
        <v>0</v>
      </c>
      <c r="Y1414" s="47">
        <f>Table_Query_from_Mac10[[#This Row],[Unit Increase]]*Table_Query_from_Mac10[[#This Row],[Future-cost]]</f>
        <v>0</v>
      </c>
      <c r="Z1414" s="47">
        <f>-(Table_Query_from_Mac10[[#This Row],[Incremental Sales]]+((Table_Query_from_Mac10[[#This Row],[Incremental Sales]]*-(SUM(Summary!$S$8:$S$9)))))*Summary!$S$18</f>
        <v>0</v>
      </c>
      <c r="AA1414" s="47">
        <f>IFERROR(Table_Query_from_Mac10[[#This Row],[Incremental Cost]]/Table_Query_from_Mac10[[#This Row],[Incremental Sales]],0)</f>
        <v>0</v>
      </c>
      <c r="AB1414" s="47">
        <f>IFERROR(Table_Query_from_Mac10[[#This Row],[TotalCostFuture]]/Table_Query_from_Mac10[[#This Row],[totalsalesFuture]],0)</f>
        <v>0.40132200188857414</v>
      </c>
      <c r="AN1414" s="30">
        <v>176</v>
      </c>
      <c r="AO1414">
        <f t="shared" si="44"/>
        <v>44</v>
      </c>
      <c r="AQ1414" s="30">
        <v>30.27</v>
      </c>
      <c r="AR1414">
        <f t="shared" si="45"/>
        <v>10.59</v>
      </c>
    </row>
    <row r="1415" spans="1:44" x14ac:dyDescent="0.25">
      <c r="A1415">
        <v>90138</v>
      </c>
      <c r="B1415">
        <v>6</v>
      </c>
      <c r="C1415" t="s">
        <v>86</v>
      </c>
      <c r="D1415" t="s">
        <v>79</v>
      </c>
      <c r="E1415">
        <v>12</v>
      </c>
      <c r="F1415">
        <v>6.87</v>
      </c>
      <c r="G1415">
        <v>16.2</v>
      </c>
      <c r="H1415" s="1">
        <v>44859</v>
      </c>
      <c r="I1415" s="20">
        <v>0</v>
      </c>
      <c r="J1415" s="47">
        <f>Table_Query_from_Mac10[[#This Row],[unit_price]]-(Table_Query_from_Mac10[[#This Row],[unit_price]]*(Table_Query_from_Mac10[[#This Row],[discount_pct]]/100))</f>
        <v>16.2</v>
      </c>
      <c r="K1415" s="47">
        <f>Table_Query_from_Mac10[[#This Row],[unit_cost]]</f>
        <v>6.87</v>
      </c>
      <c r="L1415" s="47">
        <f>Table_Query_from_Mac10[[#This Row],[Live-cost]]*(1+Table_Query_from_Mac10[[#This Row],[CogsIncreasebyTYPE]])</f>
        <v>6.87</v>
      </c>
      <c r="M1415" s="47">
        <f>Table_Query_from_Mac10[[#This Row],[Live-cost]]*Table_Query_from_Mac10[[#This Row],[qty_to_ship]]</f>
        <v>82.44</v>
      </c>
      <c r="N1415" s="47">
        <f>IF(Table_Query_from_Mac10[[#This Row],[item_no]]="KDA",-Table_Query_from_Mac10[[#This Row],[unit_price]],Table_Query_from_Mac10[[#This Row],[Net Unit]]*Table_Query_from_Mac10[[#This Row],[qty_to_ship]])</f>
        <v>194.39999999999998</v>
      </c>
      <c r="O1415" s="47">
        <f>SUMIFS(Summary!C:C,Summary!H:H,Table_Query_from_Mac10[[#This Row],[Juiceoc]])</f>
        <v>0</v>
      </c>
      <c r="P1415" s="47">
        <f>SUMIFS(Summary!D:D,Summary!H:H,Table_Query_from_Mac10[[#This Row],[Juiceoc]])</f>
        <v>0</v>
      </c>
      <c r="Q1415" s="47">
        <f>SUMIFS(Summary!E:E,Summary!H:H,Table_Query_from_Mac10[[#This Row],[Juiceoc]])</f>
        <v>0</v>
      </c>
      <c r="R1415" s="47">
        <f>Table_Query_from_Mac10[[#This Row],[Net Unit]]*(1+Table_Query_from_Mac10[[#This Row],[PriceIncreasebyType]])</f>
        <v>16.2</v>
      </c>
      <c r="S1415" s="47">
        <f>Table_Query_from_Mac10[[#This Row],[UnitPriceFuture]]*Table_Query_from_Mac10[[#This Row],[qtytoShipFuture]]</f>
        <v>194.39999999999998</v>
      </c>
      <c r="T1415" s="47">
        <f>ROUND(Table_Query_from_Mac10[[#This Row],[qty_to_ship]]*(1+Table_Query_from_Mac10[[#This Row],[VolumeIncreasebyType]]),0)</f>
        <v>12</v>
      </c>
      <c r="U1415" s="47">
        <f>Table_Query_from_Mac10[[#This Row],[qtytoShipFuture]]*Table_Query_from_Mac10[[#This Row],[Future-cost]]</f>
        <v>82.44</v>
      </c>
      <c r="V1415" s="47">
        <f>Table_Query_from_Mac10[[#This Row],[qtytoShipFuture]]-Table_Query_from_Mac10[[#This Row],[qty_to_ship]]</f>
        <v>0</v>
      </c>
      <c r="W1415" s="47">
        <f>Table_Query_from_Mac10[[#This Row],[UnitPriceFuture]]</f>
        <v>16.2</v>
      </c>
      <c r="X1415" s="47">
        <f>Table_Query_from_Mac10[[#This Row],[Unit Increase]]*Table_Query_from_Mac10[[#This Row],[UnitPriceFuture]]</f>
        <v>0</v>
      </c>
      <c r="Y1415" s="47">
        <f>Table_Query_from_Mac10[[#This Row],[Unit Increase]]*Table_Query_from_Mac10[[#This Row],[Future-cost]]</f>
        <v>0</v>
      </c>
      <c r="Z1415" s="47">
        <f>-(Table_Query_from_Mac10[[#This Row],[Incremental Sales]]+((Table_Query_from_Mac10[[#This Row],[Incremental Sales]]*-(SUM(Summary!$S$8:$S$9)))))*Summary!$S$18</f>
        <v>0</v>
      </c>
      <c r="AA1415" s="47">
        <f>IFERROR(Table_Query_from_Mac10[[#This Row],[Incremental Cost]]/Table_Query_from_Mac10[[#This Row],[Incremental Sales]],0)</f>
        <v>0</v>
      </c>
      <c r="AB1415" s="47">
        <f>IFERROR(Table_Query_from_Mac10[[#This Row],[TotalCostFuture]]/Table_Query_from_Mac10[[#This Row],[totalsalesFuture]],0)</f>
        <v>0.4240740740740741</v>
      </c>
      <c r="AN1415" s="31">
        <v>48</v>
      </c>
      <c r="AO1415">
        <f t="shared" si="44"/>
        <v>12</v>
      </c>
      <c r="AQ1415" s="31">
        <v>46.29</v>
      </c>
      <c r="AR1415">
        <f t="shared" si="45"/>
        <v>16.2</v>
      </c>
    </row>
    <row r="1416" spans="1:44" x14ac:dyDescent="0.25">
      <c r="A1416">
        <v>90138</v>
      </c>
      <c r="B1416">
        <v>7</v>
      </c>
      <c r="C1416" t="s">
        <v>84</v>
      </c>
      <c r="D1416" t="s">
        <v>79</v>
      </c>
      <c r="E1416">
        <v>27</v>
      </c>
      <c r="F1416">
        <v>5.16</v>
      </c>
      <c r="G1416">
        <v>12.95</v>
      </c>
      <c r="H1416" s="1">
        <v>44859</v>
      </c>
      <c r="I1416" s="20">
        <v>0</v>
      </c>
      <c r="J1416" s="47">
        <f>Table_Query_from_Mac10[[#This Row],[unit_price]]-(Table_Query_from_Mac10[[#This Row],[unit_price]]*(Table_Query_from_Mac10[[#This Row],[discount_pct]]/100))</f>
        <v>12.95</v>
      </c>
      <c r="K1416" s="47">
        <f>Table_Query_from_Mac10[[#This Row],[unit_cost]]</f>
        <v>5.16</v>
      </c>
      <c r="L1416" s="47">
        <f>Table_Query_from_Mac10[[#This Row],[Live-cost]]*(1+Table_Query_from_Mac10[[#This Row],[CogsIncreasebyTYPE]])</f>
        <v>5.16</v>
      </c>
      <c r="M1416" s="47">
        <f>Table_Query_from_Mac10[[#This Row],[Live-cost]]*Table_Query_from_Mac10[[#This Row],[qty_to_ship]]</f>
        <v>139.32</v>
      </c>
      <c r="N1416" s="47">
        <f>IF(Table_Query_from_Mac10[[#This Row],[item_no]]="KDA",-Table_Query_from_Mac10[[#This Row],[unit_price]],Table_Query_from_Mac10[[#This Row],[Net Unit]]*Table_Query_from_Mac10[[#This Row],[qty_to_ship]])</f>
        <v>349.65</v>
      </c>
      <c r="O1416" s="47">
        <f>SUMIFS(Summary!C:C,Summary!H:H,Table_Query_from_Mac10[[#This Row],[Juiceoc]])</f>
        <v>0</v>
      </c>
      <c r="P1416" s="47">
        <f>SUMIFS(Summary!D:D,Summary!H:H,Table_Query_from_Mac10[[#This Row],[Juiceoc]])</f>
        <v>0</v>
      </c>
      <c r="Q1416" s="47">
        <f>SUMIFS(Summary!E:E,Summary!H:H,Table_Query_from_Mac10[[#This Row],[Juiceoc]])</f>
        <v>0</v>
      </c>
      <c r="R1416" s="47">
        <f>Table_Query_from_Mac10[[#This Row],[Net Unit]]*(1+Table_Query_from_Mac10[[#This Row],[PriceIncreasebyType]])</f>
        <v>12.95</v>
      </c>
      <c r="S1416" s="47">
        <f>Table_Query_from_Mac10[[#This Row],[UnitPriceFuture]]*Table_Query_from_Mac10[[#This Row],[qtytoShipFuture]]</f>
        <v>349.65</v>
      </c>
      <c r="T1416" s="47">
        <f>ROUND(Table_Query_from_Mac10[[#This Row],[qty_to_ship]]*(1+Table_Query_from_Mac10[[#This Row],[VolumeIncreasebyType]]),0)</f>
        <v>27</v>
      </c>
      <c r="U1416" s="47">
        <f>Table_Query_from_Mac10[[#This Row],[qtytoShipFuture]]*Table_Query_from_Mac10[[#This Row],[Future-cost]]</f>
        <v>139.32</v>
      </c>
      <c r="V1416" s="47">
        <f>Table_Query_from_Mac10[[#This Row],[qtytoShipFuture]]-Table_Query_from_Mac10[[#This Row],[qty_to_ship]]</f>
        <v>0</v>
      </c>
      <c r="W1416" s="47">
        <f>Table_Query_from_Mac10[[#This Row],[UnitPriceFuture]]</f>
        <v>12.95</v>
      </c>
      <c r="X1416" s="47">
        <f>Table_Query_from_Mac10[[#This Row],[Unit Increase]]*Table_Query_from_Mac10[[#This Row],[UnitPriceFuture]]</f>
        <v>0</v>
      </c>
      <c r="Y1416" s="47">
        <f>Table_Query_from_Mac10[[#This Row],[Unit Increase]]*Table_Query_from_Mac10[[#This Row],[Future-cost]]</f>
        <v>0</v>
      </c>
      <c r="Z1416" s="47">
        <f>-(Table_Query_from_Mac10[[#This Row],[Incremental Sales]]+((Table_Query_from_Mac10[[#This Row],[Incremental Sales]]*-(SUM(Summary!$S$8:$S$9)))))*Summary!$S$18</f>
        <v>0</v>
      </c>
      <c r="AA1416" s="47">
        <f>IFERROR(Table_Query_from_Mac10[[#This Row],[Incremental Cost]]/Table_Query_from_Mac10[[#This Row],[Incremental Sales]],0)</f>
        <v>0</v>
      </c>
      <c r="AB1416" s="47">
        <f>IFERROR(Table_Query_from_Mac10[[#This Row],[TotalCostFuture]]/Table_Query_from_Mac10[[#This Row],[totalsalesFuture]],0)</f>
        <v>0.39845559845559847</v>
      </c>
      <c r="AN1416" s="30">
        <v>108</v>
      </c>
      <c r="AO1416">
        <f t="shared" si="44"/>
        <v>27</v>
      </c>
      <c r="AQ1416" s="30">
        <v>37.01</v>
      </c>
      <c r="AR1416">
        <f t="shared" si="45"/>
        <v>12.95</v>
      </c>
    </row>
    <row r="1417" spans="1:44" x14ac:dyDescent="0.25">
      <c r="A1417">
        <v>90138</v>
      </c>
      <c r="B1417">
        <v>8</v>
      </c>
      <c r="C1417" t="s">
        <v>86</v>
      </c>
      <c r="D1417" t="s">
        <v>79</v>
      </c>
      <c r="E1417">
        <v>3</v>
      </c>
      <c r="F1417">
        <v>17.399999999999999</v>
      </c>
      <c r="G1417">
        <v>49.81</v>
      </c>
      <c r="H1417" s="1">
        <v>44859</v>
      </c>
      <c r="I1417" s="20">
        <v>0</v>
      </c>
      <c r="J1417" s="47">
        <f>Table_Query_from_Mac10[[#This Row],[unit_price]]-(Table_Query_from_Mac10[[#This Row],[unit_price]]*(Table_Query_from_Mac10[[#This Row],[discount_pct]]/100))</f>
        <v>49.81</v>
      </c>
      <c r="K1417" s="47">
        <f>Table_Query_from_Mac10[[#This Row],[unit_cost]]</f>
        <v>17.399999999999999</v>
      </c>
      <c r="L1417" s="47">
        <f>Table_Query_from_Mac10[[#This Row],[Live-cost]]*(1+Table_Query_from_Mac10[[#This Row],[CogsIncreasebyTYPE]])</f>
        <v>17.399999999999999</v>
      </c>
      <c r="M1417" s="47">
        <f>Table_Query_from_Mac10[[#This Row],[Live-cost]]*Table_Query_from_Mac10[[#This Row],[qty_to_ship]]</f>
        <v>52.199999999999996</v>
      </c>
      <c r="N1417" s="47">
        <f>IF(Table_Query_from_Mac10[[#This Row],[item_no]]="KDA",-Table_Query_from_Mac10[[#This Row],[unit_price]],Table_Query_from_Mac10[[#This Row],[Net Unit]]*Table_Query_from_Mac10[[#This Row],[qty_to_ship]])</f>
        <v>149.43</v>
      </c>
      <c r="O1417" s="47">
        <f>SUMIFS(Summary!C:C,Summary!H:H,Table_Query_from_Mac10[[#This Row],[Juiceoc]])</f>
        <v>0</v>
      </c>
      <c r="P1417" s="47">
        <f>SUMIFS(Summary!D:D,Summary!H:H,Table_Query_from_Mac10[[#This Row],[Juiceoc]])</f>
        <v>0</v>
      </c>
      <c r="Q1417" s="47">
        <f>SUMIFS(Summary!E:E,Summary!H:H,Table_Query_from_Mac10[[#This Row],[Juiceoc]])</f>
        <v>0</v>
      </c>
      <c r="R1417" s="47">
        <f>Table_Query_from_Mac10[[#This Row],[Net Unit]]*(1+Table_Query_from_Mac10[[#This Row],[PriceIncreasebyType]])</f>
        <v>49.81</v>
      </c>
      <c r="S1417" s="47">
        <f>Table_Query_from_Mac10[[#This Row],[UnitPriceFuture]]*Table_Query_from_Mac10[[#This Row],[qtytoShipFuture]]</f>
        <v>149.43</v>
      </c>
      <c r="T1417" s="47">
        <f>ROUND(Table_Query_from_Mac10[[#This Row],[qty_to_ship]]*(1+Table_Query_from_Mac10[[#This Row],[VolumeIncreasebyType]]),0)</f>
        <v>3</v>
      </c>
      <c r="U1417" s="47">
        <f>Table_Query_from_Mac10[[#This Row],[qtytoShipFuture]]*Table_Query_from_Mac10[[#This Row],[Future-cost]]</f>
        <v>52.199999999999996</v>
      </c>
      <c r="V1417" s="47">
        <f>Table_Query_from_Mac10[[#This Row],[qtytoShipFuture]]-Table_Query_from_Mac10[[#This Row],[qty_to_ship]]</f>
        <v>0</v>
      </c>
      <c r="W1417" s="47">
        <f>Table_Query_from_Mac10[[#This Row],[UnitPriceFuture]]</f>
        <v>49.81</v>
      </c>
      <c r="X1417" s="47">
        <f>Table_Query_from_Mac10[[#This Row],[Unit Increase]]*Table_Query_from_Mac10[[#This Row],[UnitPriceFuture]]</f>
        <v>0</v>
      </c>
      <c r="Y1417" s="47">
        <f>Table_Query_from_Mac10[[#This Row],[Unit Increase]]*Table_Query_from_Mac10[[#This Row],[Future-cost]]</f>
        <v>0</v>
      </c>
      <c r="Z1417" s="47">
        <f>-(Table_Query_from_Mac10[[#This Row],[Incremental Sales]]+((Table_Query_from_Mac10[[#This Row],[Incremental Sales]]*-(SUM(Summary!$S$8:$S$9)))))*Summary!$S$18</f>
        <v>0</v>
      </c>
      <c r="AA1417" s="47">
        <f>IFERROR(Table_Query_from_Mac10[[#This Row],[Incremental Cost]]/Table_Query_from_Mac10[[#This Row],[Incremental Sales]],0)</f>
        <v>0</v>
      </c>
      <c r="AB1417" s="47">
        <f>IFERROR(Table_Query_from_Mac10[[#This Row],[TotalCostFuture]]/Table_Query_from_Mac10[[#This Row],[totalsalesFuture]],0)</f>
        <v>0.34932744428829549</v>
      </c>
      <c r="AN1417" s="31">
        <v>12</v>
      </c>
      <c r="AO1417">
        <f t="shared" si="44"/>
        <v>3</v>
      </c>
      <c r="AQ1417" s="31">
        <v>142.32</v>
      </c>
      <c r="AR1417">
        <f t="shared" si="45"/>
        <v>49.81</v>
      </c>
    </row>
    <row r="1418" spans="1:44" x14ac:dyDescent="0.25">
      <c r="A1418">
        <v>90138</v>
      </c>
      <c r="B1418">
        <v>9</v>
      </c>
      <c r="C1418" t="s">
        <v>86</v>
      </c>
      <c r="D1418" t="s">
        <v>79</v>
      </c>
      <c r="E1418">
        <v>7</v>
      </c>
      <c r="F1418">
        <v>8.94</v>
      </c>
      <c r="G1418">
        <v>21.29</v>
      </c>
      <c r="H1418" s="1">
        <v>44859</v>
      </c>
      <c r="I1418" s="20">
        <v>0</v>
      </c>
      <c r="J1418" s="47">
        <f>Table_Query_from_Mac10[[#This Row],[unit_price]]-(Table_Query_from_Mac10[[#This Row],[unit_price]]*(Table_Query_from_Mac10[[#This Row],[discount_pct]]/100))</f>
        <v>21.29</v>
      </c>
      <c r="K1418" s="47">
        <f>Table_Query_from_Mac10[[#This Row],[unit_cost]]</f>
        <v>8.94</v>
      </c>
      <c r="L1418" s="47">
        <f>Table_Query_from_Mac10[[#This Row],[Live-cost]]*(1+Table_Query_from_Mac10[[#This Row],[CogsIncreasebyTYPE]])</f>
        <v>8.94</v>
      </c>
      <c r="M1418" s="47">
        <f>Table_Query_from_Mac10[[#This Row],[Live-cost]]*Table_Query_from_Mac10[[#This Row],[qty_to_ship]]</f>
        <v>62.58</v>
      </c>
      <c r="N1418" s="47">
        <f>IF(Table_Query_from_Mac10[[#This Row],[item_no]]="KDA",-Table_Query_from_Mac10[[#This Row],[unit_price]],Table_Query_from_Mac10[[#This Row],[Net Unit]]*Table_Query_from_Mac10[[#This Row],[qty_to_ship]])</f>
        <v>149.03</v>
      </c>
      <c r="O1418" s="47">
        <f>SUMIFS(Summary!C:C,Summary!H:H,Table_Query_from_Mac10[[#This Row],[Juiceoc]])</f>
        <v>0</v>
      </c>
      <c r="P1418" s="47">
        <f>SUMIFS(Summary!D:D,Summary!H:H,Table_Query_from_Mac10[[#This Row],[Juiceoc]])</f>
        <v>0</v>
      </c>
      <c r="Q1418" s="47">
        <f>SUMIFS(Summary!E:E,Summary!H:H,Table_Query_from_Mac10[[#This Row],[Juiceoc]])</f>
        <v>0</v>
      </c>
      <c r="R1418" s="47">
        <f>Table_Query_from_Mac10[[#This Row],[Net Unit]]*(1+Table_Query_from_Mac10[[#This Row],[PriceIncreasebyType]])</f>
        <v>21.29</v>
      </c>
      <c r="S1418" s="47">
        <f>Table_Query_from_Mac10[[#This Row],[UnitPriceFuture]]*Table_Query_from_Mac10[[#This Row],[qtytoShipFuture]]</f>
        <v>149.03</v>
      </c>
      <c r="T1418" s="47">
        <f>ROUND(Table_Query_from_Mac10[[#This Row],[qty_to_ship]]*(1+Table_Query_from_Mac10[[#This Row],[VolumeIncreasebyType]]),0)</f>
        <v>7</v>
      </c>
      <c r="U1418" s="47">
        <f>Table_Query_from_Mac10[[#This Row],[qtytoShipFuture]]*Table_Query_from_Mac10[[#This Row],[Future-cost]]</f>
        <v>62.58</v>
      </c>
      <c r="V1418" s="47">
        <f>Table_Query_from_Mac10[[#This Row],[qtytoShipFuture]]-Table_Query_from_Mac10[[#This Row],[qty_to_ship]]</f>
        <v>0</v>
      </c>
      <c r="W1418" s="47">
        <f>Table_Query_from_Mac10[[#This Row],[UnitPriceFuture]]</f>
        <v>21.29</v>
      </c>
      <c r="X1418" s="47">
        <f>Table_Query_from_Mac10[[#This Row],[Unit Increase]]*Table_Query_from_Mac10[[#This Row],[UnitPriceFuture]]</f>
        <v>0</v>
      </c>
      <c r="Y1418" s="47">
        <f>Table_Query_from_Mac10[[#This Row],[Unit Increase]]*Table_Query_from_Mac10[[#This Row],[Future-cost]]</f>
        <v>0</v>
      </c>
      <c r="Z1418" s="47">
        <f>-(Table_Query_from_Mac10[[#This Row],[Incremental Sales]]+((Table_Query_from_Mac10[[#This Row],[Incremental Sales]]*-(SUM(Summary!$S$8:$S$9)))))*Summary!$S$18</f>
        <v>0</v>
      </c>
      <c r="AA1418" s="47">
        <f>IFERROR(Table_Query_from_Mac10[[#This Row],[Incremental Cost]]/Table_Query_from_Mac10[[#This Row],[Incremental Sales]],0)</f>
        <v>0</v>
      </c>
      <c r="AB1418" s="47">
        <f>IFERROR(Table_Query_from_Mac10[[#This Row],[TotalCostFuture]]/Table_Query_from_Mac10[[#This Row],[totalsalesFuture]],0)</f>
        <v>0.41991545326444341</v>
      </c>
      <c r="AN1418" s="30">
        <v>28</v>
      </c>
      <c r="AO1418">
        <f t="shared" si="44"/>
        <v>7</v>
      </c>
      <c r="AQ1418" s="30">
        <v>60.84</v>
      </c>
      <c r="AR1418">
        <f t="shared" si="45"/>
        <v>21.29</v>
      </c>
    </row>
    <row r="1419" spans="1:44" x14ac:dyDescent="0.25">
      <c r="A1419">
        <v>90139</v>
      </c>
      <c r="B1419">
        <v>1</v>
      </c>
      <c r="C1419" t="s">
        <v>86</v>
      </c>
      <c r="D1419" t="s">
        <v>79</v>
      </c>
      <c r="E1419">
        <v>7</v>
      </c>
      <c r="F1419">
        <v>8.94</v>
      </c>
      <c r="G1419">
        <v>21.29</v>
      </c>
      <c r="H1419" s="1">
        <v>44859</v>
      </c>
      <c r="I1419" s="20">
        <v>0</v>
      </c>
      <c r="J1419" s="47">
        <f>Table_Query_from_Mac10[[#This Row],[unit_price]]-(Table_Query_from_Mac10[[#This Row],[unit_price]]*(Table_Query_from_Mac10[[#This Row],[discount_pct]]/100))</f>
        <v>21.29</v>
      </c>
      <c r="K1419" s="47">
        <f>Table_Query_from_Mac10[[#This Row],[unit_cost]]</f>
        <v>8.94</v>
      </c>
      <c r="L1419" s="47">
        <f>Table_Query_from_Mac10[[#This Row],[Live-cost]]*(1+Table_Query_from_Mac10[[#This Row],[CogsIncreasebyTYPE]])</f>
        <v>8.94</v>
      </c>
      <c r="M1419" s="47">
        <f>Table_Query_from_Mac10[[#This Row],[Live-cost]]*Table_Query_from_Mac10[[#This Row],[qty_to_ship]]</f>
        <v>62.58</v>
      </c>
      <c r="N1419" s="47">
        <f>IF(Table_Query_from_Mac10[[#This Row],[item_no]]="KDA",-Table_Query_from_Mac10[[#This Row],[unit_price]],Table_Query_from_Mac10[[#This Row],[Net Unit]]*Table_Query_from_Mac10[[#This Row],[qty_to_ship]])</f>
        <v>149.03</v>
      </c>
      <c r="O1419" s="47">
        <f>SUMIFS(Summary!C:C,Summary!H:H,Table_Query_from_Mac10[[#This Row],[Juiceoc]])</f>
        <v>0</v>
      </c>
      <c r="P1419" s="47">
        <f>SUMIFS(Summary!D:D,Summary!H:H,Table_Query_from_Mac10[[#This Row],[Juiceoc]])</f>
        <v>0</v>
      </c>
      <c r="Q1419" s="47">
        <f>SUMIFS(Summary!E:E,Summary!H:H,Table_Query_from_Mac10[[#This Row],[Juiceoc]])</f>
        <v>0</v>
      </c>
      <c r="R1419" s="47">
        <f>Table_Query_from_Mac10[[#This Row],[Net Unit]]*(1+Table_Query_from_Mac10[[#This Row],[PriceIncreasebyType]])</f>
        <v>21.29</v>
      </c>
      <c r="S1419" s="47">
        <f>Table_Query_from_Mac10[[#This Row],[UnitPriceFuture]]*Table_Query_from_Mac10[[#This Row],[qtytoShipFuture]]</f>
        <v>149.03</v>
      </c>
      <c r="T1419" s="47">
        <f>ROUND(Table_Query_from_Mac10[[#This Row],[qty_to_ship]]*(1+Table_Query_from_Mac10[[#This Row],[VolumeIncreasebyType]]),0)</f>
        <v>7</v>
      </c>
      <c r="U1419" s="47">
        <f>Table_Query_from_Mac10[[#This Row],[qtytoShipFuture]]*Table_Query_from_Mac10[[#This Row],[Future-cost]]</f>
        <v>62.58</v>
      </c>
      <c r="V1419" s="47">
        <f>Table_Query_from_Mac10[[#This Row],[qtytoShipFuture]]-Table_Query_from_Mac10[[#This Row],[qty_to_ship]]</f>
        <v>0</v>
      </c>
      <c r="W1419" s="47">
        <f>Table_Query_from_Mac10[[#This Row],[UnitPriceFuture]]</f>
        <v>21.29</v>
      </c>
      <c r="X1419" s="47">
        <f>Table_Query_from_Mac10[[#This Row],[Unit Increase]]*Table_Query_from_Mac10[[#This Row],[UnitPriceFuture]]</f>
        <v>0</v>
      </c>
      <c r="Y1419" s="47">
        <f>Table_Query_from_Mac10[[#This Row],[Unit Increase]]*Table_Query_from_Mac10[[#This Row],[Future-cost]]</f>
        <v>0</v>
      </c>
      <c r="Z1419" s="47">
        <f>-(Table_Query_from_Mac10[[#This Row],[Incremental Sales]]+((Table_Query_from_Mac10[[#This Row],[Incremental Sales]]*-(SUM(Summary!$S$8:$S$9)))))*Summary!$S$18</f>
        <v>0</v>
      </c>
      <c r="AA1419" s="47">
        <f>IFERROR(Table_Query_from_Mac10[[#This Row],[Incremental Cost]]/Table_Query_from_Mac10[[#This Row],[Incremental Sales]],0)</f>
        <v>0</v>
      </c>
      <c r="AB1419" s="47">
        <f>IFERROR(Table_Query_from_Mac10[[#This Row],[TotalCostFuture]]/Table_Query_from_Mac10[[#This Row],[totalsalesFuture]],0)</f>
        <v>0.41991545326444341</v>
      </c>
      <c r="AN1419" s="31">
        <v>28</v>
      </c>
      <c r="AO1419">
        <f t="shared" si="44"/>
        <v>7</v>
      </c>
      <c r="AQ1419" s="31">
        <v>60.84</v>
      </c>
      <c r="AR1419">
        <f t="shared" si="45"/>
        <v>21.29</v>
      </c>
    </row>
    <row r="1420" spans="1:44" x14ac:dyDescent="0.25">
      <c r="A1420">
        <v>90139</v>
      </c>
      <c r="B1420">
        <v>2</v>
      </c>
      <c r="C1420" t="s">
        <v>84</v>
      </c>
      <c r="D1420" t="s">
        <v>79</v>
      </c>
      <c r="E1420">
        <v>8</v>
      </c>
      <c r="F1420">
        <v>7.44</v>
      </c>
      <c r="G1420">
        <v>19.27</v>
      </c>
      <c r="H1420" s="1">
        <v>44859</v>
      </c>
      <c r="I1420" s="20">
        <v>0</v>
      </c>
      <c r="J1420" s="47">
        <f>Table_Query_from_Mac10[[#This Row],[unit_price]]-(Table_Query_from_Mac10[[#This Row],[unit_price]]*(Table_Query_from_Mac10[[#This Row],[discount_pct]]/100))</f>
        <v>19.27</v>
      </c>
      <c r="K1420" s="47">
        <f>Table_Query_from_Mac10[[#This Row],[unit_cost]]</f>
        <v>7.44</v>
      </c>
      <c r="L1420" s="47">
        <f>Table_Query_from_Mac10[[#This Row],[Live-cost]]*(1+Table_Query_from_Mac10[[#This Row],[CogsIncreasebyTYPE]])</f>
        <v>7.44</v>
      </c>
      <c r="M1420" s="47">
        <f>Table_Query_from_Mac10[[#This Row],[Live-cost]]*Table_Query_from_Mac10[[#This Row],[qty_to_ship]]</f>
        <v>59.52</v>
      </c>
      <c r="N1420" s="47">
        <f>IF(Table_Query_from_Mac10[[#This Row],[item_no]]="KDA",-Table_Query_from_Mac10[[#This Row],[unit_price]],Table_Query_from_Mac10[[#This Row],[Net Unit]]*Table_Query_from_Mac10[[#This Row],[qty_to_ship]])</f>
        <v>154.16</v>
      </c>
      <c r="O1420" s="47">
        <f>SUMIFS(Summary!C:C,Summary!H:H,Table_Query_from_Mac10[[#This Row],[Juiceoc]])</f>
        <v>0</v>
      </c>
      <c r="P1420" s="47">
        <f>SUMIFS(Summary!D:D,Summary!H:H,Table_Query_from_Mac10[[#This Row],[Juiceoc]])</f>
        <v>0</v>
      </c>
      <c r="Q1420" s="47">
        <f>SUMIFS(Summary!E:E,Summary!H:H,Table_Query_from_Mac10[[#This Row],[Juiceoc]])</f>
        <v>0</v>
      </c>
      <c r="R1420" s="47">
        <f>Table_Query_from_Mac10[[#This Row],[Net Unit]]*(1+Table_Query_from_Mac10[[#This Row],[PriceIncreasebyType]])</f>
        <v>19.27</v>
      </c>
      <c r="S1420" s="47">
        <f>Table_Query_from_Mac10[[#This Row],[UnitPriceFuture]]*Table_Query_from_Mac10[[#This Row],[qtytoShipFuture]]</f>
        <v>154.16</v>
      </c>
      <c r="T1420" s="47">
        <f>ROUND(Table_Query_from_Mac10[[#This Row],[qty_to_ship]]*(1+Table_Query_from_Mac10[[#This Row],[VolumeIncreasebyType]]),0)</f>
        <v>8</v>
      </c>
      <c r="U1420" s="47">
        <f>Table_Query_from_Mac10[[#This Row],[qtytoShipFuture]]*Table_Query_from_Mac10[[#This Row],[Future-cost]]</f>
        <v>59.52</v>
      </c>
      <c r="V1420" s="47">
        <f>Table_Query_from_Mac10[[#This Row],[qtytoShipFuture]]-Table_Query_from_Mac10[[#This Row],[qty_to_ship]]</f>
        <v>0</v>
      </c>
      <c r="W1420" s="47">
        <f>Table_Query_from_Mac10[[#This Row],[UnitPriceFuture]]</f>
        <v>19.27</v>
      </c>
      <c r="X1420" s="47">
        <f>Table_Query_from_Mac10[[#This Row],[Unit Increase]]*Table_Query_from_Mac10[[#This Row],[UnitPriceFuture]]</f>
        <v>0</v>
      </c>
      <c r="Y1420" s="47">
        <f>Table_Query_from_Mac10[[#This Row],[Unit Increase]]*Table_Query_from_Mac10[[#This Row],[Future-cost]]</f>
        <v>0</v>
      </c>
      <c r="Z1420" s="47">
        <f>-(Table_Query_from_Mac10[[#This Row],[Incremental Sales]]+((Table_Query_from_Mac10[[#This Row],[Incremental Sales]]*-(SUM(Summary!$S$8:$S$9)))))*Summary!$S$18</f>
        <v>0</v>
      </c>
      <c r="AA1420" s="47">
        <f>IFERROR(Table_Query_from_Mac10[[#This Row],[Incremental Cost]]/Table_Query_from_Mac10[[#This Row],[Incremental Sales]],0)</f>
        <v>0</v>
      </c>
      <c r="AB1420" s="47">
        <f>IFERROR(Table_Query_from_Mac10[[#This Row],[TotalCostFuture]]/Table_Query_from_Mac10[[#This Row],[totalsalesFuture]],0)</f>
        <v>0.38609237156201354</v>
      </c>
      <c r="AN1420" s="30">
        <v>31</v>
      </c>
      <c r="AO1420">
        <f t="shared" si="44"/>
        <v>8</v>
      </c>
      <c r="AQ1420" s="30">
        <v>55.07</v>
      </c>
      <c r="AR1420">
        <f t="shared" si="45"/>
        <v>19.27</v>
      </c>
    </row>
    <row r="1421" spans="1:44" x14ac:dyDescent="0.25">
      <c r="A1421">
        <v>90139</v>
      </c>
      <c r="B1421">
        <v>3</v>
      </c>
      <c r="C1421" t="s">
        <v>86</v>
      </c>
      <c r="D1421" t="s">
        <v>79</v>
      </c>
      <c r="E1421">
        <v>12</v>
      </c>
      <c r="F1421">
        <v>5.44</v>
      </c>
      <c r="G1421">
        <v>12.76</v>
      </c>
      <c r="H1421" s="1">
        <v>44859</v>
      </c>
      <c r="I1421" s="20">
        <v>0</v>
      </c>
      <c r="J1421" s="47">
        <f>Table_Query_from_Mac10[[#This Row],[unit_price]]-(Table_Query_from_Mac10[[#This Row],[unit_price]]*(Table_Query_from_Mac10[[#This Row],[discount_pct]]/100))</f>
        <v>12.76</v>
      </c>
      <c r="K1421" s="47">
        <f>Table_Query_from_Mac10[[#This Row],[unit_cost]]</f>
        <v>5.44</v>
      </c>
      <c r="L1421" s="47">
        <f>Table_Query_from_Mac10[[#This Row],[Live-cost]]*(1+Table_Query_from_Mac10[[#This Row],[CogsIncreasebyTYPE]])</f>
        <v>5.44</v>
      </c>
      <c r="M1421" s="47">
        <f>Table_Query_from_Mac10[[#This Row],[Live-cost]]*Table_Query_from_Mac10[[#This Row],[qty_to_ship]]</f>
        <v>65.28</v>
      </c>
      <c r="N1421" s="47">
        <f>IF(Table_Query_from_Mac10[[#This Row],[item_no]]="KDA",-Table_Query_from_Mac10[[#This Row],[unit_price]],Table_Query_from_Mac10[[#This Row],[Net Unit]]*Table_Query_from_Mac10[[#This Row],[qty_to_ship]])</f>
        <v>153.12</v>
      </c>
      <c r="O1421" s="47">
        <f>SUMIFS(Summary!C:C,Summary!H:H,Table_Query_from_Mac10[[#This Row],[Juiceoc]])</f>
        <v>0</v>
      </c>
      <c r="P1421" s="47">
        <f>SUMIFS(Summary!D:D,Summary!H:H,Table_Query_from_Mac10[[#This Row],[Juiceoc]])</f>
        <v>0</v>
      </c>
      <c r="Q1421" s="47">
        <f>SUMIFS(Summary!E:E,Summary!H:H,Table_Query_from_Mac10[[#This Row],[Juiceoc]])</f>
        <v>0</v>
      </c>
      <c r="R1421" s="47">
        <f>Table_Query_from_Mac10[[#This Row],[Net Unit]]*(1+Table_Query_from_Mac10[[#This Row],[PriceIncreasebyType]])</f>
        <v>12.76</v>
      </c>
      <c r="S1421" s="47">
        <f>Table_Query_from_Mac10[[#This Row],[UnitPriceFuture]]*Table_Query_from_Mac10[[#This Row],[qtytoShipFuture]]</f>
        <v>153.12</v>
      </c>
      <c r="T1421" s="47">
        <f>ROUND(Table_Query_from_Mac10[[#This Row],[qty_to_ship]]*(1+Table_Query_from_Mac10[[#This Row],[VolumeIncreasebyType]]),0)</f>
        <v>12</v>
      </c>
      <c r="U1421" s="47">
        <f>Table_Query_from_Mac10[[#This Row],[qtytoShipFuture]]*Table_Query_from_Mac10[[#This Row],[Future-cost]]</f>
        <v>65.28</v>
      </c>
      <c r="V1421" s="47">
        <f>Table_Query_from_Mac10[[#This Row],[qtytoShipFuture]]-Table_Query_from_Mac10[[#This Row],[qty_to_ship]]</f>
        <v>0</v>
      </c>
      <c r="W1421" s="47">
        <f>Table_Query_from_Mac10[[#This Row],[UnitPriceFuture]]</f>
        <v>12.76</v>
      </c>
      <c r="X1421" s="47">
        <f>Table_Query_from_Mac10[[#This Row],[Unit Increase]]*Table_Query_from_Mac10[[#This Row],[UnitPriceFuture]]</f>
        <v>0</v>
      </c>
      <c r="Y1421" s="47">
        <f>Table_Query_from_Mac10[[#This Row],[Unit Increase]]*Table_Query_from_Mac10[[#This Row],[Future-cost]]</f>
        <v>0</v>
      </c>
      <c r="Z1421" s="47">
        <f>-(Table_Query_from_Mac10[[#This Row],[Incremental Sales]]+((Table_Query_from_Mac10[[#This Row],[Incremental Sales]]*-(SUM(Summary!$S$8:$S$9)))))*Summary!$S$18</f>
        <v>0</v>
      </c>
      <c r="AA1421" s="47">
        <f>IFERROR(Table_Query_from_Mac10[[#This Row],[Incremental Cost]]/Table_Query_from_Mac10[[#This Row],[Incremental Sales]],0)</f>
        <v>0</v>
      </c>
      <c r="AB1421" s="47">
        <f>IFERROR(Table_Query_from_Mac10[[#This Row],[TotalCostFuture]]/Table_Query_from_Mac10[[#This Row],[totalsalesFuture]],0)</f>
        <v>0.42633228840125392</v>
      </c>
      <c r="AN1421" s="31">
        <v>45</v>
      </c>
      <c r="AO1421">
        <f t="shared" si="44"/>
        <v>12</v>
      </c>
      <c r="AQ1421" s="31">
        <v>36.46</v>
      </c>
      <c r="AR1421">
        <f t="shared" si="45"/>
        <v>12.76</v>
      </c>
    </row>
    <row r="1422" spans="1:44" x14ac:dyDescent="0.25">
      <c r="A1422">
        <v>90139</v>
      </c>
      <c r="B1422">
        <v>4</v>
      </c>
      <c r="C1422" t="s">
        <v>86</v>
      </c>
      <c r="D1422" t="s">
        <v>79</v>
      </c>
      <c r="E1422">
        <v>12</v>
      </c>
      <c r="F1422">
        <v>6.33</v>
      </c>
      <c r="G1422">
        <v>14.49</v>
      </c>
      <c r="H1422" s="1">
        <v>44859</v>
      </c>
      <c r="I1422" s="20">
        <v>0</v>
      </c>
      <c r="J1422" s="47">
        <f>Table_Query_from_Mac10[[#This Row],[unit_price]]-(Table_Query_from_Mac10[[#This Row],[unit_price]]*(Table_Query_from_Mac10[[#This Row],[discount_pct]]/100))</f>
        <v>14.49</v>
      </c>
      <c r="K1422" s="47">
        <f>Table_Query_from_Mac10[[#This Row],[unit_cost]]</f>
        <v>6.33</v>
      </c>
      <c r="L1422" s="47">
        <f>Table_Query_from_Mac10[[#This Row],[Live-cost]]*(1+Table_Query_from_Mac10[[#This Row],[CogsIncreasebyTYPE]])</f>
        <v>6.33</v>
      </c>
      <c r="M1422" s="47">
        <f>Table_Query_from_Mac10[[#This Row],[Live-cost]]*Table_Query_from_Mac10[[#This Row],[qty_to_ship]]</f>
        <v>75.960000000000008</v>
      </c>
      <c r="N1422" s="47">
        <f>IF(Table_Query_from_Mac10[[#This Row],[item_no]]="KDA",-Table_Query_from_Mac10[[#This Row],[unit_price]],Table_Query_from_Mac10[[#This Row],[Net Unit]]*Table_Query_from_Mac10[[#This Row],[qty_to_ship]])</f>
        <v>173.88</v>
      </c>
      <c r="O1422" s="47">
        <f>SUMIFS(Summary!C:C,Summary!H:H,Table_Query_from_Mac10[[#This Row],[Juiceoc]])</f>
        <v>0</v>
      </c>
      <c r="P1422" s="47">
        <f>SUMIFS(Summary!D:D,Summary!H:H,Table_Query_from_Mac10[[#This Row],[Juiceoc]])</f>
        <v>0</v>
      </c>
      <c r="Q1422" s="47">
        <f>SUMIFS(Summary!E:E,Summary!H:H,Table_Query_from_Mac10[[#This Row],[Juiceoc]])</f>
        <v>0</v>
      </c>
      <c r="R1422" s="47">
        <f>Table_Query_from_Mac10[[#This Row],[Net Unit]]*(1+Table_Query_from_Mac10[[#This Row],[PriceIncreasebyType]])</f>
        <v>14.49</v>
      </c>
      <c r="S1422" s="47">
        <f>Table_Query_from_Mac10[[#This Row],[UnitPriceFuture]]*Table_Query_from_Mac10[[#This Row],[qtytoShipFuture]]</f>
        <v>173.88</v>
      </c>
      <c r="T1422" s="47">
        <f>ROUND(Table_Query_from_Mac10[[#This Row],[qty_to_ship]]*(1+Table_Query_from_Mac10[[#This Row],[VolumeIncreasebyType]]),0)</f>
        <v>12</v>
      </c>
      <c r="U1422" s="47">
        <f>Table_Query_from_Mac10[[#This Row],[qtytoShipFuture]]*Table_Query_from_Mac10[[#This Row],[Future-cost]]</f>
        <v>75.960000000000008</v>
      </c>
      <c r="V1422" s="47">
        <f>Table_Query_from_Mac10[[#This Row],[qtytoShipFuture]]-Table_Query_from_Mac10[[#This Row],[qty_to_ship]]</f>
        <v>0</v>
      </c>
      <c r="W1422" s="47">
        <f>Table_Query_from_Mac10[[#This Row],[UnitPriceFuture]]</f>
        <v>14.49</v>
      </c>
      <c r="X1422" s="47">
        <f>Table_Query_from_Mac10[[#This Row],[Unit Increase]]*Table_Query_from_Mac10[[#This Row],[UnitPriceFuture]]</f>
        <v>0</v>
      </c>
      <c r="Y1422" s="47">
        <f>Table_Query_from_Mac10[[#This Row],[Unit Increase]]*Table_Query_from_Mac10[[#This Row],[Future-cost]]</f>
        <v>0</v>
      </c>
      <c r="Z1422" s="47">
        <f>-(Table_Query_from_Mac10[[#This Row],[Incremental Sales]]+((Table_Query_from_Mac10[[#This Row],[Incremental Sales]]*-(SUM(Summary!$S$8:$S$9)))))*Summary!$S$18</f>
        <v>0</v>
      </c>
      <c r="AA1422" s="47">
        <f>IFERROR(Table_Query_from_Mac10[[#This Row],[Incremental Cost]]/Table_Query_from_Mac10[[#This Row],[Incremental Sales]],0)</f>
        <v>0</v>
      </c>
      <c r="AB1422" s="47">
        <f>IFERROR(Table_Query_from_Mac10[[#This Row],[TotalCostFuture]]/Table_Query_from_Mac10[[#This Row],[totalsalesFuture]],0)</f>
        <v>0.43685300207039346</v>
      </c>
      <c r="AN1422" s="30">
        <v>45</v>
      </c>
      <c r="AO1422">
        <f t="shared" si="44"/>
        <v>12</v>
      </c>
      <c r="AQ1422" s="30">
        <v>41.41</v>
      </c>
      <c r="AR1422">
        <f t="shared" si="45"/>
        <v>14.49</v>
      </c>
    </row>
    <row r="1423" spans="1:44" x14ac:dyDescent="0.25">
      <c r="A1423">
        <v>90139</v>
      </c>
      <c r="B1423">
        <v>5</v>
      </c>
      <c r="C1423" t="s">
        <v>84</v>
      </c>
      <c r="D1423" t="s">
        <v>79</v>
      </c>
      <c r="E1423">
        <v>40</v>
      </c>
      <c r="F1423">
        <v>4.72</v>
      </c>
      <c r="G1423">
        <v>11.04</v>
      </c>
      <c r="H1423" s="1">
        <v>44859</v>
      </c>
      <c r="I1423" s="20">
        <v>0</v>
      </c>
      <c r="J1423" s="47">
        <f>Table_Query_from_Mac10[[#This Row],[unit_price]]-(Table_Query_from_Mac10[[#This Row],[unit_price]]*(Table_Query_from_Mac10[[#This Row],[discount_pct]]/100))</f>
        <v>11.04</v>
      </c>
      <c r="K1423" s="47">
        <f>Table_Query_from_Mac10[[#This Row],[unit_cost]]</f>
        <v>4.72</v>
      </c>
      <c r="L1423" s="47">
        <f>Table_Query_from_Mac10[[#This Row],[Live-cost]]*(1+Table_Query_from_Mac10[[#This Row],[CogsIncreasebyTYPE]])</f>
        <v>4.72</v>
      </c>
      <c r="M1423" s="47">
        <f>Table_Query_from_Mac10[[#This Row],[Live-cost]]*Table_Query_from_Mac10[[#This Row],[qty_to_ship]]</f>
        <v>188.79999999999998</v>
      </c>
      <c r="N1423" s="47">
        <f>IF(Table_Query_from_Mac10[[#This Row],[item_no]]="KDA",-Table_Query_from_Mac10[[#This Row],[unit_price]],Table_Query_from_Mac10[[#This Row],[Net Unit]]*Table_Query_from_Mac10[[#This Row],[qty_to_ship]])</f>
        <v>441.59999999999997</v>
      </c>
      <c r="O1423" s="47">
        <f>SUMIFS(Summary!C:C,Summary!H:H,Table_Query_from_Mac10[[#This Row],[Juiceoc]])</f>
        <v>0</v>
      </c>
      <c r="P1423" s="47">
        <f>SUMIFS(Summary!D:D,Summary!H:H,Table_Query_from_Mac10[[#This Row],[Juiceoc]])</f>
        <v>0</v>
      </c>
      <c r="Q1423" s="47">
        <f>SUMIFS(Summary!E:E,Summary!H:H,Table_Query_from_Mac10[[#This Row],[Juiceoc]])</f>
        <v>0</v>
      </c>
      <c r="R1423" s="47">
        <f>Table_Query_from_Mac10[[#This Row],[Net Unit]]*(1+Table_Query_from_Mac10[[#This Row],[PriceIncreasebyType]])</f>
        <v>11.04</v>
      </c>
      <c r="S1423" s="47">
        <f>Table_Query_from_Mac10[[#This Row],[UnitPriceFuture]]*Table_Query_from_Mac10[[#This Row],[qtytoShipFuture]]</f>
        <v>441.59999999999997</v>
      </c>
      <c r="T1423" s="47">
        <f>ROUND(Table_Query_from_Mac10[[#This Row],[qty_to_ship]]*(1+Table_Query_from_Mac10[[#This Row],[VolumeIncreasebyType]]),0)</f>
        <v>40</v>
      </c>
      <c r="U1423" s="47">
        <f>Table_Query_from_Mac10[[#This Row],[qtytoShipFuture]]*Table_Query_from_Mac10[[#This Row],[Future-cost]]</f>
        <v>188.79999999999998</v>
      </c>
      <c r="V1423" s="47">
        <f>Table_Query_from_Mac10[[#This Row],[qtytoShipFuture]]-Table_Query_from_Mac10[[#This Row],[qty_to_ship]]</f>
        <v>0</v>
      </c>
      <c r="W1423" s="47">
        <f>Table_Query_from_Mac10[[#This Row],[UnitPriceFuture]]</f>
        <v>11.04</v>
      </c>
      <c r="X1423" s="47">
        <f>Table_Query_from_Mac10[[#This Row],[Unit Increase]]*Table_Query_from_Mac10[[#This Row],[UnitPriceFuture]]</f>
        <v>0</v>
      </c>
      <c r="Y1423" s="47">
        <f>Table_Query_from_Mac10[[#This Row],[Unit Increase]]*Table_Query_from_Mac10[[#This Row],[Future-cost]]</f>
        <v>0</v>
      </c>
      <c r="Z1423" s="47">
        <f>-(Table_Query_from_Mac10[[#This Row],[Incremental Sales]]+((Table_Query_from_Mac10[[#This Row],[Incremental Sales]]*-(SUM(Summary!$S$8:$S$9)))))*Summary!$S$18</f>
        <v>0</v>
      </c>
      <c r="AA1423" s="47">
        <f>IFERROR(Table_Query_from_Mac10[[#This Row],[Incremental Cost]]/Table_Query_from_Mac10[[#This Row],[Incremental Sales]],0)</f>
        <v>0</v>
      </c>
      <c r="AB1423" s="47">
        <f>IFERROR(Table_Query_from_Mac10[[#This Row],[TotalCostFuture]]/Table_Query_from_Mac10[[#This Row],[totalsalesFuture]],0)</f>
        <v>0.42753623188405798</v>
      </c>
      <c r="AN1423" s="31">
        <v>160</v>
      </c>
      <c r="AO1423">
        <f t="shared" si="44"/>
        <v>40</v>
      </c>
      <c r="AQ1423" s="31">
        <v>31.54</v>
      </c>
      <c r="AR1423">
        <f t="shared" si="45"/>
        <v>11.04</v>
      </c>
    </row>
    <row r="1424" spans="1:44" x14ac:dyDescent="0.25">
      <c r="A1424">
        <v>90139</v>
      </c>
      <c r="B1424">
        <v>6</v>
      </c>
      <c r="C1424" t="s">
        <v>86</v>
      </c>
      <c r="D1424" t="s">
        <v>79</v>
      </c>
      <c r="E1424">
        <v>2</v>
      </c>
      <c r="F1424">
        <v>2.42</v>
      </c>
      <c r="G1424">
        <v>9.8699999999999992</v>
      </c>
      <c r="H1424" s="1">
        <v>44859</v>
      </c>
      <c r="I1424" s="20">
        <v>0</v>
      </c>
      <c r="J1424" s="47">
        <f>Table_Query_from_Mac10[[#This Row],[unit_price]]-(Table_Query_from_Mac10[[#This Row],[unit_price]]*(Table_Query_from_Mac10[[#This Row],[discount_pct]]/100))</f>
        <v>9.8699999999999992</v>
      </c>
      <c r="K1424" s="47">
        <f>Table_Query_from_Mac10[[#This Row],[unit_cost]]</f>
        <v>2.42</v>
      </c>
      <c r="L1424" s="47">
        <f>Table_Query_from_Mac10[[#This Row],[Live-cost]]*(1+Table_Query_from_Mac10[[#This Row],[CogsIncreasebyTYPE]])</f>
        <v>2.42</v>
      </c>
      <c r="M1424" s="47">
        <f>Table_Query_from_Mac10[[#This Row],[Live-cost]]*Table_Query_from_Mac10[[#This Row],[qty_to_ship]]</f>
        <v>4.84</v>
      </c>
      <c r="N1424" s="47">
        <f>IF(Table_Query_from_Mac10[[#This Row],[item_no]]="KDA",-Table_Query_from_Mac10[[#This Row],[unit_price]],Table_Query_from_Mac10[[#This Row],[Net Unit]]*Table_Query_from_Mac10[[#This Row],[qty_to_ship]])</f>
        <v>19.739999999999998</v>
      </c>
      <c r="O1424" s="47">
        <f>SUMIFS(Summary!C:C,Summary!H:H,Table_Query_from_Mac10[[#This Row],[Juiceoc]])</f>
        <v>0</v>
      </c>
      <c r="P1424" s="47">
        <f>SUMIFS(Summary!D:D,Summary!H:H,Table_Query_from_Mac10[[#This Row],[Juiceoc]])</f>
        <v>0</v>
      </c>
      <c r="Q1424" s="47">
        <f>SUMIFS(Summary!E:E,Summary!H:H,Table_Query_from_Mac10[[#This Row],[Juiceoc]])</f>
        <v>0</v>
      </c>
      <c r="R1424" s="47">
        <f>Table_Query_from_Mac10[[#This Row],[Net Unit]]*(1+Table_Query_from_Mac10[[#This Row],[PriceIncreasebyType]])</f>
        <v>9.8699999999999992</v>
      </c>
      <c r="S1424" s="47">
        <f>Table_Query_from_Mac10[[#This Row],[UnitPriceFuture]]*Table_Query_from_Mac10[[#This Row],[qtytoShipFuture]]</f>
        <v>19.739999999999998</v>
      </c>
      <c r="T1424" s="47">
        <f>ROUND(Table_Query_from_Mac10[[#This Row],[qty_to_ship]]*(1+Table_Query_from_Mac10[[#This Row],[VolumeIncreasebyType]]),0)</f>
        <v>2</v>
      </c>
      <c r="U1424" s="47">
        <f>Table_Query_from_Mac10[[#This Row],[qtytoShipFuture]]*Table_Query_from_Mac10[[#This Row],[Future-cost]]</f>
        <v>4.84</v>
      </c>
      <c r="V1424" s="47">
        <f>Table_Query_from_Mac10[[#This Row],[qtytoShipFuture]]-Table_Query_from_Mac10[[#This Row],[qty_to_ship]]</f>
        <v>0</v>
      </c>
      <c r="W1424" s="47">
        <f>Table_Query_from_Mac10[[#This Row],[UnitPriceFuture]]</f>
        <v>9.8699999999999992</v>
      </c>
      <c r="X1424" s="47">
        <f>Table_Query_from_Mac10[[#This Row],[Unit Increase]]*Table_Query_from_Mac10[[#This Row],[UnitPriceFuture]]</f>
        <v>0</v>
      </c>
      <c r="Y1424" s="47">
        <f>Table_Query_from_Mac10[[#This Row],[Unit Increase]]*Table_Query_from_Mac10[[#This Row],[Future-cost]]</f>
        <v>0</v>
      </c>
      <c r="Z1424" s="47">
        <f>-(Table_Query_from_Mac10[[#This Row],[Incremental Sales]]+((Table_Query_from_Mac10[[#This Row],[Incremental Sales]]*-(SUM(Summary!$S$8:$S$9)))))*Summary!$S$18</f>
        <v>0</v>
      </c>
      <c r="AA1424" s="47">
        <f>IFERROR(Table_Query_from_Mac10[[#This Row],[Incremental Cost]]/Table_Query_from_Mac10[[#This Row],[Incremental Sales]],0)</f>
        <v>0</v>
      </c>
      <c r="AB1424" s="47">
        <f>IFERROR(Table_Query_from_Mac10[[#This Row],[TotalCostFuture]]/Table_Query_from_Mac10[[#This Row],[totalsalesFuture]],0)</f>
        <v>0.2451874366767984</v>
      </c>
      <c r="AN1424" s="30">
        <v>8</v>
      </c>
      <c r="AO1424">
        <f t="shared" si="44"/>
        <v>2</v>
      </c>
      <c r="AQ1424" s="30">
        <v>28.2</v>
      </c>
      <c r="AR1424">
        <f t="shared" si="45"/>
        <v>9.8699999999999992</v>
      </c>
    </row>
    <row r="1425" spans="1:44" x14ac:dyDescent="0.25">
      <c r="A1425">
        <v>90139</v>
      </c>
      <c r="B1425">
        <v>7</v>
      </c>
      <c r="C1425" t="s">
        <v>86</v>
      </c>
      <c r="D1425" t="s">
        <v>79</v>
      </c>
      <c r="E1425">
        <v>2</v>
      </c>
      <c r="F1425">
        <v>3.47</v>
      </c>
      <c r="G1425">
        <v>15.16</v>
      </c>
      <c r="H1425" s="1">
        <v>44859</v>
      </c>
      <c r="I1425" s="20">
        <v>0</v>
      </c>
      <c r="J1425" s="47">
        <f>Table_Query_from_Mac10[[#This Row],[unit_price]]-(Table_Query_from_Mac10[[#This Row],[unit_price]]*(Table_Query_from_Mac10[[#This Row],[discount_pct]]/100))</f>
        <v>15.16</v>
      </c>
      <c r="K1425" s="47">
        <f>Table_Query_from_Mac10[[#This Row],[unit_cost]]</f>
        <v>3.47</v>
      </c>
      <c r="L1425" s="47">
        <f>Table_Query_from_Mac10[[#This Row],[Live-cost]]*(1+Table_Query_from_Mac10[[#This Row],[CogsIncreasebyTYPE]])</f>
        <v>3.47</v>
      </c>
      <c r="M1425" s="47">
        <f>Table_Query_from_Mac10[[#This Row],[Live-cost]]*Table_Query_from_Mac10[[#This Row],[qty_to_ship]]</f>
        <v>6.94</v>
      </c>
      <c r="N1425" s="47">
        <f>IF(Table_Query_from_Mac10[[#This Row],[item_no]]="KDA",-Table_Query_from_Mac10[[#This Row],[unit_price]],Table_Query_from_Mac10[[#This Row],[Net Unit]]*Table_Query_from_Mac10[[#This Row],[qty_to_ship]])</f>
        <v>30.32</v>
      </c>
      <c r="O1425" s="47">
        <f>SUMIFS(Summary!C:C,Summary!H:H,Table_Query_from_Mac10[[#This Row],[Juiceoc]])</f>
        <v>0</v>
      </c>
      <c r="P1425" s="47">
        <f>SUMIFS(Summary!D:D,Summary!H:H,Table_Query_from_Mac10[[#This Row],[Juiceoc]])</f>
        <v>0</v>
      </c>
      <c r="Q1425" s="47">
        <f>SUMIFS(Summary!E:E,Summary!H:H,Table_Query_from_Mac10[[#This Row],[Juiceoc]])</f>
        <v>0</v>
      </c>
      <c r="R1425" s="47">
        <f>Table_Query_from_Mac10[[#This Row],[Net Unit]]*(1+Table_Query_from_Mac10[[#This Row],[PriceIncreasebyType]])</f>
        <v>15.16</v>
      </c>
      <c r="S1425" s="47">
        <f>Table_Query_from_Mac10[[#This Row],[UnitPriceFuture]]*Table_Query_from_Mac10[[#This Row],[qtytoShipFuture]]</f>
        <v>30.32</v>
      </c>
      <c r="T1425" s="47">
        <f>ROUND(Table_Query_from_Mac10[[#This Row],[qty_to_ship]]*(1+Table_Query_from_Mac10[[#This Row],[VolumeIncreasebyType]]),0)</f>
        <v>2</v>
      </c>
      <c r="U1425" s="47">
        <f>Table_Query_from_Mac10[[#This Row],[qtytoShipFuture]]*Table_Query_from_Mac10[[#This Row],[Future-cost]]</f>
        <v>6.94</v>
      </c>
      <c r="V1425" s="47">
        <f>Table_Query_from_Mac10[[#This Row],[qtytoShipFuture]]-Table_Query_from_Mac10[[#This Row],[qty_to_ship]]</f>
        <v>0</v>
      </c>
      <c r="W1425" s="47">
        <f>Table_Query_from_Mac10[[#This Row],[UnitPriceFuture]]</f>
        <v>15.16</v>
      </c>
      <c r="X1425" s="47">
        <f>Table_Query_from_Mac10[[#This Row],[Unit Increase]]*Table_Query_from_Mac10[[#This Row],[UnitPriceFuture]]</f>
        <v>0</v>
      </c>
      <c r="Y1425" s="47">
        <f>Table_Query_from_Mac10[[#This Row],[Unit Increase]]*Table_Query_from_Mac10[[#This Row],[Future-cost]]</f>
        <v>0</v>
      </c>
      <c r="Z1425" s="47">
        <f>-(Table_Query_from_Mac10[[#This Row],[Incremental Sales]]+((Table_Query_from_Mac10[[#This Row],[Incremental Sales]]*-(SUM(Summary!$S$8:$S$9)))))*Summary!$S$18</f>
        <v>0</v>
      </c>
      <c r="AA1425" s="47">
        <f>IFERROR(Table_Query_from_Mac10[[#This Row],[Incremental Cost]]/Table_Query_from_Mac10[[#This Row],[Incremental Sales]],0)</f>
        <v>0</v>
      </c>
      <c r="AB1425" s="47">
        <f>IFERROR(Table_Query_from_Mac10[[#This Row],[TotalCostFuture]]/Table_Query_from_Mac10[[#This Row],[totalsalesFuture]],0)</f>
        <v>0.22889182058047494</v>
      </c>
      <c r="AN1425" s="31">
        <v>8</v>
      </c>
      <c r="AO1425">
        <f t="shared" si="44"/>
        <v>2</v>
      </c>
      <c r="AQ1425" s="31">
        <v>43.3</v>
      </c>
      <c r="AR1425">
        <f t="shared" si="45"/>
        <v>15.16</v>
      </c>
    </row>
    <row r="1426" spans="1:44" x14ac:dyDescent="0.25">
      <c r="A1426">
        <v>90139</v>
      </c>
      <c r="B1426">
        <v>8</v>
      </c>
      <c r="C1426" t="s">
        <v>86</v>
      </c>
      <c r="D1426" t="s">
        <v>79</v>
      </c>
      <c r="E1426">
        <v>6</v>
      </c>
      <c r="F1426">
        <v>1.45</v>
      </c>
      <c r="G1426">
        <v>5.37</v>
      </c>
      <c r="H1426" s="1">
        <v>44859</v>
      </c>
      <c r="I1426" s="20">
        <v>0</v>
      </c>
      <c r="J1426" s="47">
        <f>Table_Query_from_Mac10[[#This Row],[unit_price]]-(Table_Query_from_Mac10[[#This Row],[unit_price]]*(Table_Query_from_Mac10[[#This Row],[discount_pct]]/100))</f>
        <v>5.37</v>
      </c>
      <c r="K1426" s="47">
        <f>Table_Query_from_Mac10[[#This Row],[unit_cost]]</f>
        <v>1.45</v>
      </c>
      <c r="L1426" s="47">
        <f>Table_Query_from_Mac10[[#This Row],[Live-cost]]*(1+Table_Query_from_Mac10[[#This Row],[CogsIncreasebyTYPE]])</f>
        <v>1.45</v>
      </c>
      <c r="M1426" s="47">
        <f>Table_Query_from_Mac10[[#This Row],[Live-cost]]*Table_Query_from_Mac10[[#This Row],[qty_to_ship]]</f>
        <v>8.6999999999999993</v>
      </c>
      <c r="N1426" s="47">
        <f>IF(Table_Query_from_Mac10[[#This Row],[item_no]]="KDA",-Table_Query_from_Mac10[[#This Row],[unit_price]],Table_Query_from_Mac10[[#This Row],[Net Unit]]*Table_Query_from_Mac10[[#This Row],[qty_to_ship]])</f>
        <v>32.22</v>
      </c>
      <c r="O1426" s="47">
        <f>SUMIFS(Summary!C:C,Summary!H:H,Table_Query_from_Mac10[[#This Row],[Juiceoc]])</f>
        <v>0</v>
      </c>
      <c r="P1426" s="47">
        <f>SUMIFS(Summary!D:D,Summary!H:H,Table_Query_from_Mac10[[#This Row],[Juiceoc]])</f>
        <v>0</v>
      </c>
      <c r="Q1426" s="47">
        <f>SUMIFS(Summary!E:E,Summary!H:H,Table_Query_from_Mac10[[#This Row],[Juiceoc]])</f>
        <v>0</v>
      </c>
      <c r="R1426" s="47">
        <f>Table_Query_from_Mac10[[#This Row],[Net Unit]]*(1+Table_Query_from_Mac10[[#This Row],[PriceIncreasebyType]])</f>
        <v>5.37</v>
      </c>
      <c r="S1426" s="47">
        <f>Table_Query_from_Mac10[[#This Row],[UnitPriceFuture]]*Table_Query_from_Mac10[[#This Row],[qtytoShipFuture]]</f>
        <v>32.22</v>
      </c>
      <c r="T1426" s="47">
        <f>ROUND(Table_Query_from_Mac10[[#This Row],[qty_to_ship]]*(1+Table_Query_from_Mac10[[#This Row],[VolumeIncreasebyType]]),0)</f>
        <v>6</v>
      </c>
      <c r="U1426" s="47">
        <f>Table_Query_from_Mac10[[#This Row],[qtytoShipFuture]]*Table_Query_from_Mac10[[#This Row],[Future-cost]]</f>
        <v>8.6999999999999993</v>
      </c>
      <c r="V1426" s="47">
        <f>Table_Query_from_Mac10[[#This Row],[qtytoShipFuture]]-Table_Query_from_Mac10[[#This Row],[qty_to_ship]]</f>
        <v>0</v>
      </c>
      <c r="W1426" s="47">
        <f>Table_Query_from_Mac10[[#This Row],[UnitPriceFuture]]</f>
        <v>5.37</v>
      </c>
      <c r="X1426" s="47">
        <f>Table_Query_from_Mac10[[#This Row],[Unit Increase]]*Table_Query_from_Mac10[[#This Row],[UnitPriceFuture]]</f>
        <v>0</v>
      </c>
      <c r="Y1426" s="47">
        <f>Table_Query_from_Mac10[[#This Row],[Unit Increase]]*Table_Query_from_Mac10[[#This Row],[Future-cost]]</f>
        <v>0</v>
      </c>
      <c r="Z1426" s="47">
        <f>-(Table_Query_from_Mac10[[#This Row],[Incremental Sales]]+((Table_Query_from_Mac10[[#This Row],[Incremental Sales]]*-(SUM(Summary!$S$8:$S$9)))))*Summary!$S$18</f>
        <v>0</v>
      </c>
      <c r="AA1426" s="47">
        <f>IFERROR(Table_Query_from_Mac10[[#This Row],[Incremental Cost]]/Table_Query_from_Mac10[[#This Row],[Incremental Sales]],0)</f>
        <v>0</v>
      </c>
      <c r="AB1426" s="47">
        <f>IFERROR(Table_Query_from_Mac10[[#This Row],[TotalCostFuture]]/Table_Query_from_Mac10[[#This Row],[totalsalesFuture]],0)</f>
        <v>0.27001862197392923</v>
      </c>
      <c r="AN1426" s="30">
        <v>24</v>
      </c>
      <c r="AO1426">
        <f t="shared" si="44"/>
        <v>6</v>
      </c>
      <c r="AQ1426" s="30">
        <v>15.35</v>
      </c>
      <c r="AR1426">
        <f t="shared" si="45"/>
        <v>5.37</v>
      </c>
    </row>
    <row r="1427" spans="1:44" x14ac:dyDescent="0.25">
      <c r="A1427">
        <v>90139</v>
      </c>
      <c r="B1427">
        <v>9</v>
      </c>
      <c r="C1427" t="s">
        <v>86</v>
      </c>
      <c r="D1427" t="s">
        <v>79</v>
      </c>
      <c r="E1427">
        <v>4</v>
      </c>
      <c r="F1427">
        <v>1.8</v>
      </c>
      <c r="G1427">
        <v>6.62</v>
      </c>
      <c r="H1427" s="1">
        <v>44859</v>
      </c>
      <c r="I1427" s="20">
        <v>0</v>
      </c>
      <c r="J1427" s="47">
        <f>Table_Query_from_Mac10[[#This Row],[unit_price]]-(Table_Query_from_Mac10[[#This Row],[unit_price]]*(Table_Query_from_Mac10[[#This Row],[discount_pct]]/100))</f>
        <v>6.62</v>
      </c>
      <c r="K1427" s="47">
        <f>Table_Query_from_Mac10[[#This Row],[unit_cost]]</f>
        <v>1.8</v>
      </c>
      <c r="L1427" s="47">
        <f>Table_Query_from_Mac10[[#This Row],[Live-cost]]*(1+Table_Query_from_Mac10[[#This Row],[CogsIncreasebyTYPE]])</f>
        <v>1.8</v>
      </c>
      <c r="M1427" s="47">
        <f>Table_Query_from_Mac10[[#This Row],[Live-cost]]*Table_Query_from_Mac10[[#This Row],[qty_to_ship]]</f>
        <v>7.2</v>
      </c>
      <c r="N1427" s="47">
        <f>IF(Table_Query_from_Mac10[[#This Row],[item_no]]="KDA",-Table_Query_from_Mac10[[#This Row],[unit_price]],Table_Query_from_Mac10[[#This Row],[Net Unit]]*Table_Query_from_Mac10[[#This Row],[qty_to_ship]])</f>
        <v>26.48</v>
      </c>
      <c r="O1427" s="47">
        <f>SUMIFS(Summary!C:C,Summary!H:H,Table_Query_from_Mac10[[#This Row],[Juiceoc]])</f>
        <v>0</v>
      </c>
      <c r="P1427" s="47">
        <f>SUMIFS(Summary!D:D,Summary!H:H,Table_Query_from_Mac10[[#This Row],[Juiceoc]])</f>
        <v>0</v>
      </c>
      <c r="Q1427" s="47">
        <f>SUMIFS(Summary!E:E,Summary!H:H,Table_Query_from_Mac10[[#This Row],[Juiceoc]])</f>
        <v>0</v>
      </c>
      <c r="R1427" s="47">
        <f>Table_Query_from_Mac10[[#This Row],[Net Unit]]*(1+Table_Query_from_Mac10[[#This Row],[PriceIncreasebyType]])</f>
        <v>6.62</v>
      </c>
      <c r="S1427" s="47">
        <f>Table_Query_from_Mac10[[#This Row],[UnitPriceFuture]]*Table_Query_from_Mac10[[#This Row],[qtytoShipFuture]]</f>
        <v>26.48</v>
      </c>
      <c r="T1427" s="47">
        <f>ROUND(Table_Query_from_Mac10[[#This Row],[qty_to_ship]]*(1+Table_Query_from_Mac10[[#This Row],[VolumeIncreasebyType]]),0)</f>
        <v>4</v>
      </c>
      <c r="U1427" s="47">
        <f>Table_Query_from_Mac10[[#This Row],[qtytoShipFuture]]*Table_Query_from_Mac10[[#This Row],[Future-cost]]</f>
        <v>7.2</v>
      </c>
      <c r="V1427" s="47">
        <f>Table_Query_from_Mac10[[#This Row],[qtytoShipFuture]]-Table_Query_from_Mac10[[#This Row],[qty_to_ship]]</f>
        <v>0</v>
      </c>
      <c r="W1427" s="47">
        <f>Table_Query_from_Mac10[[#This Row],[UnitPriceFuture]]</f>
        <v>6.62</v>
      </c>
      <c r="X1427" s="47">
        <f>Table_Query_from_Mac10[[#This Row],[Unit Increase]]*Table_Query_from_Mac10[[#This Row],[UnitPriceFuture]]</f>
        <v>0</v>
      </c>
      <c r="Y1427" s="47">
        <f>Table_Query_from_Mac10[[#This Row],[Unit Increase]]*Table_Query_from_Mac10[[#This Row],[Future-cost]]</f>
        <v>0</v>
      </c>
      <c r="Z1427" s="47">
        <f>-(Table_Query_from_Mac10[[#This Row],[Incremental Sales]]+((Table_Query_from_Mac10[[#This Row],[Incremental Sales]]*-(SUM(Summary!$S$8:$S$9)))))*Summary!$S$18</f>
        <v>0</v>
      </c>
      <c r="AA1427" s="47">
        <f>IFERROR(Table_Query_from_Mac10[[#This Row],[Incremental Cost]]/Table_Query_from_Mac10[[#This Row],[Incremental Sales]],0)</f>
        <v>0</v>
      </c>
      <c r="AB1427" s="47">
        <f>IFERROR(Table_Query_from_Mac10[[#This Row],[TotalCostFuture]]/Table_Query_from_Mac10[[#This Row],[totalsalesFuture]],0)</f>
        <v>0.27190332326283989</v>
      </c>
      <c r="AN1427" s="31">
        <v>16</v>
      </c>
      <c r="AO1427">
        <f t="shared" si="44"/>
        <v>4</v>
      </c>
      <c r="AQ1427" s="31">
        <v>18.920000000000002</v>
      </c>
      <c r="AR1427">
        <f t="shared" si="45"/>
        <v>6.62</v>
      </c>
    </row>
    <row r="1428" spans="1:44" x14ac:dyDescent="0.25">
      <c r="A1428">
        <v>90139</v>
      </c>
      <c r="B1428">
        <v>10</v>
      </c>
      <c r="C1428" t="s">
        <v>84</v>
      </c>
      <c r="D1428" t="s">
        <v>79</v>
      </c>
      <c r="E1428">
        <v>5</v>
      </c>
      <c r="F1428">
        <v>10.15</v>
      </c>
      <c r="G1428">
        <v>27.51</v>
      </c>
      <c r="H1428" s="1">
        <v>44859</v>
      </c>
      <c r="I1428" s="20">
        <v>0</v>
      </c>
      <c r="J1428" s="47">
        <f>Table_Query_from_Mac10[[#This Row],[unit_price]]-(Table_Query_from_Mac10[[#This Row],[unit_price]]*(Table_Query_from_Mac10[[#This Row],[discount_pct]]/100))</f>
        <v>27.51</v>
      </c>
      <c r="K1428" s="47">
        <f>Table_Query_from_Mac10[[#This Row],[unit_cost]]</f>
        <v>10.15</v>
      </c>
      <c r="L1428" s="47">
        <f>Table_Query_from_Mac10[[#This Row],[Live-cost]]*(1+Table_Query_from_Mac10[[#This Row],[CogsIncreasebyTYPE]])</f>
        <v>10.15</v>
      </c>
      <c r="M1428" s="47">
        <f>Table_Query_from_Mac10[[#This Row],[Live-cost]]*Table_Query_from_Mac10[[#This Row],[qty_to_ship]]</f>
        <v>50.75</v>
      </c>
      <c r="N1428" s="47">
        <f>IF(Table_Query_from_Mac10[[#This Row],[item_no]]="KDA",-Table_Query_from_Mac10[[#This Row],[unit_price]],Table_Query_from_Mac10[[#This Row],[Net Unit]]*Table_Query_from_Mac10[[#This Row],[qty_to_ship]])</f>
        <v>137.55000000000001</v>
      </c>
      <c r="O1428" s="47">
        <f>SUMIFS(Summary!C:C,Summary!H:H,Table_Query_from_Mac10[[#This Row],[Juiceoc]])</f>
        <v>0</v>
      </c>
      <c r="P1428" s="47">
        <f>SUMIFS(Summary!D:D,Summary!H:H,Table_Query_from_Mac10[[#This Row],[Juiceoc]])</f>
        <v>0</v>
      </c>
      <c r="Q1428" s="47">
        <f>SUMIFS(Summary!E:E,Summary!H:H,Table_Query_from_Mac10[[#This Row],[Juiceoc]])</f>
        <v>0</v>
      </c>
      <c r="R1428" s="47">
        <f>Table_Query_from_Mac10[[#This Row],[Net Unit]]*(1+Table_Query_from_Mac10[[#This Row],[PriceIncreasebyType]])</f>
        <v>27.51</v>
      </c>
      <c r="S1428" s="47">
        <f>Table_Query_from_Mac10[[#This Row],[UnitPriceFuture]]*Table_Query_from_Mac10[[#This Row],[qtytoShipFuture]]</f>
        <v>137.55000000000001</v>
      </c>
      <c r="T1428" s="47">
        <f>ROUND(Table_Query_from_Mac10[[#This Row],[qty_to_ship]]*(1+Table_Query_from_Mac10[[#This Row],[VolumeIncreasebyType]]),0)</f>
        <v>5</v>
      </c>
      <c r="U1428" s="47">
        <f>Table_Query_from_Mac10[[#This Row],[qtytoShipFuture]]*Table_Query_from_Mac10[[#This Row],[Future-cost]]</f>
        <v>50.75</v>
      </c>
      <c r="V1428" s="47">
        <f>Table_Query_from_Mac10[[#This Row],[qtytoShipFuture]]-Table_Query_from_Mac10[[#This Row],[qty_to_ship]]</f>
        <v>0</v>
      </c>
      <c r="W1428" s="47">
        <f>Table_Query_from_Mac10[[#This Row],[UnitPriceFuture]]</f>
        <v>27.51</v>
      </c>
      <c r="X1428" s="47">
        <f>Table_Query_from_Mac10[[#This Row],[Unit Increase]]*Table_Query_from_Mac10[[#This Row],[UnitPriceFuture]]</f>
        <v>0</v>
      </c>
      <c r="Y1428" s="47">
        <f>Table_Query_from_Mac10[[#This Row],[Unit Increase]]*Table_Query_from_Mac10[[#This Row],[Future-cost]]</f>
        <v>0</v>
      </c>
      <c r="Z1428" s="47">
        <f>-(Table_Query_from_Mac10[[#This Row],[Incremental Sales]]+((Table_Query_from_Mac10[[#This Row],[Incremental Sales]]*-(SUM(Summary!$S$8:$S$9)))))*Summary!$S$18</f>
        <v>0</v>
      </c>
      <c r="AA1428" s="47">
        <f>IFERROR(Table_Query_from_Mac10[[#This Row],[Incremental Cost]]/Table_Query_from_Mac10[[#This Row],[Incremental Sales]],0)</f>
        <v>0</v>
      </c>
      <c r="AB1428" s="47">
        <f>IFERROR(Table_Query_from_Mac10[[#This Row],[TotalCostFuture]]/Table_Query_from_Mac10[[#This Row],[totalsalesFuture]],0)</f>
        <v>0.3689567430025445</v>
      </c>
      <c r="AN1428" s="30">
        <v>20</v>
      </c>
      <c r="AO1428">
        <f t="shared" si="44"/>
        <v>5</v>
      </c>
      <c r="AQ1428" s="30">
        <v>78.59</v>
      </c>
      <c r="AR1428">
        <f t="shared" si="45"/>
        <v>27.51</v>
      </c>
    </row>
    <row r="1429" spans="1:44" x14ac:dyDescent="0.25">
      <c r="A1429">
        <v>90139</v>
      </c>
      <c r="B1429">
        <v>11</v>
      </c>
      <c r="C1429" t="s">
        <v>86</v>
      </c>
      <c r="D1429" t="s">
        <v>79</v>
      </c>
      <c r="E1429">
        <v>3</v>
      </c>
      <c r="F1429">
        <v>13.79</v>
      </c>
      <c r="G1429">
        <v>37.14</v>
      </c>
      <c r="H1429" s="1">
        <v>44859</v>
      </c>
      <c r="I1429" s="20">
        <v>0</v>
      </c>
      <c r="J1429" s="47">
        <f>Table_Query_from_Mac10[[#This Row],[unit_price]]-(Table_Query_from_Mac10[[#This Row],[unit_price]]*(Table_Query_from_Mac10[[#This Row],[discount_pct]]/100))</f>
        <v>37.14</v>
      </c>
      <c r="K1429" s="47">
        <f>Table_Query_from_Mac10[[#This Row],[unit_cost]]</f>
        <v>13.79</v>
      </c>
      <c r="L1429" s="47">
        <f>Table_Query_from_Mac10[[#This Row],[Live-cost]]*(1+Table_Query_from_Mac10[[#This Row],[CogsIncreasebyTYPE]])</f>
        <v>13.79</v>
      </c>
      <c r="M1429" s="47">
        <f>Table_Query_from_Mac10[[#This Row],[Live-cost]]*Table_Query_from_Mac10[[#This Row],[qty_to_ship]]</f>
        <v>41.37</v>
      </c>
      <c r="N1429" s="47">
        <f>IF(Table_Query_from_Mac10[[#This Row],[item_no]]="KDA",-Table_Query_from_Mac10[[#This Row],[unit_price]],Table_Query_from_Mac10[[#This Row],[Net Unit]]*Table_Query_from_Mac10[[#This Row],[qty_to_ship]])</f>
        <v>111.42</v>
      </c>
      <c r="O1429" s="47">
        <f>SUMIFS(Summary!C:C,Summary!H:H,Table_Query_from_Mac10[[#This Row],[Juiceoc]])</f>
        <v>0</v>
      </c>
      <c r="P1429" s="47">
        <f>SUMIFS(Summary!D:D,Summary!H:H,Table_Query_from_Mac10[[#This Row],[Juiceoc]])</f>
        <v>0</v>
      </c>
      <c r="Q1429" s="47">
        <f>SUMIFS(Summary!E:E,Summary!H:H,Table_Query_from_Mac10[[#This Row],[Juiceoc]])</f>
        <v>0</v>
      </c>
      <c r="R1429" s="47">
        <f>Table_Query_from_Mac10[[#This Row],[Net Unit]]*(1+Table_Query_from_Mac10[[#This Row],[PriceIncreasebyType]])</f>
        <v>37.14</v>
      </c>
      <c r="S1429" s="47">
        <f>Table_Query_from_Mac10[[#This Row],[UnitPriceFuture]]*Table_Query_from_Mac10[[#This Row],[qtytoShipFuture]]</f>
        <v>111.42</v>
      </c>
      <c r="T1429" s="47">
        <f>ROUND(Table_Query_from_Mac10[[#This Row],[qty_to_ship]]*(1+Table_Query_from_Mac10[[#This Row],[VolumeIncreasebyType]]),0)</f>
        <v>3</v>
      </c>
      <c r="U1429" s="47">
        <f>Table_Query_from_Mac10[[#This Row],[qtytoShipFuture]]*Table_Query_from_Mac10[[#This Row],[Future-cost]]</f>
        <v>41.37</v>
      </c>
      <c r="V1429" s="47">
        <f>Table_Query_from_Mac10[[#This Row],[qtytoShipFuture]]-Table_Query_from_Mac10[[#This Row],[qty_to_ship]]</f>
        <v>0</v>
      </c>
      <c r="W1429" s="47">
        <f>Table_Query_from_Mac10[[#This Row],[UnitPriceFuture]]</f>
        <v>37.14</v>
      </c>
      <c r="X1429" s="47">
        <f>Table_Query_from_Mac10[[#This Row],[Unit Increase]]*Table_Query_from_Mac10[[#This Row],[UnitPriceFuture]]</f>
        <v>0</v>
      </c>
      <c r="Y1429" s="47">
        <f>Table_Query_from_Mac10[[#This Row],[Unit Increase]]*Table_Query_from_Mac10[[#This Row],[Future-cost]]</f>
        <v>0</v>
      </c>
      <c r="Z1429" s="47">
        <f>-(Table_Query_from_Mac10[[#This Row],[Incremental Sales]]+((Table_Query_from_Mac10[[#This Row],[Incremental Sales]]*-(SUM(Summary!$S$8:$S$9)))))*Summary!$S$18</f>
        <v>0</v>
      </c>
      <c r="AA1429" s="47">
        <f>IFERROR(Table_Query_from_Mac10[[#This Row],[Incremental Cost]]/Table_Query_from_Mac10[[#This Row],[Incremental Sales]],0)</f>
        <v>0</v>
      </c>
      <c r="AB1429" s="47">
        <f>IFERROR(Table_Query_from_Mac10[[#This Row],[TotalCostFuture]]/Table_Query_from_Mac10[[#This Row],[totalsalesFuture]],0)</f>
        <v>0.37129779213785674</v>
      </c>
      <c r="AN1429" s="31">
        <v>12</v>
      </c>
      <c r="AO1429">
        <f t="shared" si="44"/>
        <v>3</v>
      </c>
      <c r="AQ1429" s="31">
        <v>106.11</v>
      </c>
      <c r="AR1429">
        <f t="shared" si="45"/>
        <v>37.14</v>
      </c>
    </row>
    <row r="1430" spans="1:44" x14ac:dyDescent="0.25">
      <c r="A1430">
        <v>90139</v>
      </c>
      <c r="B1430">
        <v>12</v>
      </c>
      <c r="C1430" t="s">
        <v>84</v>
      </c>
      <c r="D1430" t="s">
        <v>79</v>
      </c>
      <c r="E1430">
        <v>4</v>
      </c>
      <c r="F1430">
        <v>11.69</v>
      </c>
      <c r="G1430">
        <v>31.24</v>
      </c>
      <c r="H1430" s="1">
        <v>44859</v>
      </c>
      <c r="I1430" s="20">
        <v>0</v>
      </c>
      <c r="J1430" s="47">
        <f>Table_Query_from_Mac10[[#This Row],[unit_price]]-(Table_Query_from_Mac10[[#This Row],[unit_price]]*(Table_Query_from_Mac10[[#This Row],[discount_pct]]/100))</f>
        <v>31.24</v>
      </c>
      <c r="K1430" s="47">
        <f>Table_Query_from_Mac10[[#This Row],[unit_cost]]</f>
        <v>11.69</v>
      </c>
      <c r="L1430" s="47">
        <f>Table_Query_from_Mac10[[#This Row],[Live-cost]]*(1+Table_Query_from_Mac10[[#This Row],[CogsIncreasebyTYPE]])</f>
        <v>11.69</v>
      </c>
      <c r="M1430" s="47">
        <f>Table_Query_from_Mac10[[#This Row],[Live-cost]]*Table_Query_from_Mac10[[#This Row],[qty_to_ship]]</f>
        <v>46.76</v>
      </c>
      <c r="N1430" s="47">
        <f>IF(Table_Query_from_Mac10[[#This Row],[item_no]]="KDA",-Table_Query_from_Mac10[[#This Row],[unit_price]],Table_Query_from_Mac10[[#This Row],[Net Unit]]*Table_Query_from_Mac10[[#This Row],[qty_to_ship]])</f>
        <v>124.96</v>
      </c>
      <c r="O1430" s="47">
        <f>SUMIFS(Summary!C:C,Summary!H:H,Table_Query_from_Mac10[[#This Row],[Juiceoc]])</f>
        <v>0</v>
      </c>
      <c r="P1430" s="47">
        <f>SUMIFS(Summary!D:D,Summary!H:H,Table_Query_from_Mac10[[#This Row],[Juiceoc]])</f>
        <v>0</v>
      </c>
      <c r="Q1430" s="47">
        <f>SUMIFS(Summary!E:E,Summary!H:H,Table_Query_from_Mac10[[#This Row],[Juiceoc]])</f>
        <v>0</v>
      </c>
      <c r="R1430" s="47">
        <f>Table_Query_from_Mac10[[#This Row],[Net Unit]]*(1+Table_Query_from_Mac10[[#This Row],[PriceIncreasebyType]])</f>
        <v>31.24</v>
      </c>
      <c r="S1430" s="47">
        <f>Table_Query_from_Mac10[[#This Row],[UnitPriceFuture]]*Table_Query_from_Mac10[[#This Row],[qtytoShipFuture]]</f>
        <v>124.96</v>
      </c>
      <c r="T1430" s="47">
        <f>ROUND(Table_Query_from_Mac10[[#This Row],[qty_to_ship]]*(1+Table_Query_from_Mac10[[#This Row],[VolumeIncreasebyType]]),0)</f>
        <v>4</v>
      </c>
      <c r="U1430" s="47">
        <f>Table_Query_from_Mac10[[#This Row],[qtytoShipFuture]]*Table_Query_from_Mac10[[#This Row],[Future-cost]]</f>
        <v>46.76</v>
      </c>
      <c r="V1430" s="47">
        <f>Table_Query_from_Mac10[[#This Row],[qtytoShipFuture]]-Table_Query_from_Mac10[[#This Row],[qty_to_ship]]</f>
        <v>0</v>
      </c>
      <c r="W1430" s="47">
        <f>Table_Query_from_Mac10[[#This Row],[UnitPriceFuture]]</f>
        <v>31.24</v>
      </c>
      <c r="X1430" s="47">
        <f>Table_Query_from_Mac10[[#This Row],[Unit Increase]]*Table_Query_from_Mac10[[#This Row],[UnitPriceFuture]]</f>
        <v>0</v>
      </c>
      <c r="Y1430" s="47">
        <f>Table_Query_from_Mac10[[#This Row],[Unit Increase]]*Table_Query_from_Mac10[[#This Row],[Future-cost]]</f>
        <v>0</v>
      </c>
      <c r="Z1430" s="47">
        <f>-(Table_Query_from_Mac10[[#This Row],[Incremental Sales]]+((Table_Query_from_Mac10[[#This Row],[Incremental Sales]]*-(SUM(Summary!$S$8:$S$9)))))*Summary!$S$18</f>
        <v>0</v>
      </c>
      <c r="AA1430" s="47">
        <f>IFERROR(Table_Query_from_Mac10[[#This Row],[Incremental Cost]]/Table_Query_from_Mac10[[#This Row],[Incremental Sales]],0)</f>
        <v>0</v>
      </c>
      <c r="AB1430" s="47">
        <f>IFERROR(Table_Query_from_Mac10[[#This Row],[TotalCostFuture]]/Table_Query_from_Mac10[[#This Row],[totalsalesFuture]],0)</f>
        <v>0.37419974391805377</v>
      </c>
      <c r="AN1430" s="30">
        <v>16</v>
      </c>
      <c r="AO1430">
        <f t="shared" si="44"/>
        <v>4</v>
      </c>
      <c r="AQ1430" s="30">
        <v>89.27</v>
      </c>
      <c r="AR1430">
        <f t="shared" si="45"/>
        <v>31.24</v>
      </c>
    </row>
    <row r="1431" spans="1:44" x14ac:dyDescent="0.25">
      <c r="A1431">
        <v>90140</v>
      </c>
      <c r="B1431">
        <v>1</v>
      </c>
      <c r="C1431" t="s">
        <v>55</v>
      </c>
      <c r="D1431" t="s">
        <v>81</v>
      </c>
      <c r="E1431">
        <v>31</v>
      </c>
      <c r="F1431">
        <v>7.37</v>
      </c>
      <c r="G1431">
        <v>18.14</v>
      </c>
      <c r="H1431" s="1">
        <v>44839</v>
      </c>
      <c r="I1431" s="20">
        <v>0</v>
      </c>
      <c r="J1431" s="47">
        <f>Table_Query_from_Mac10[[#This Row],[unit_price]]-(Table_Query_from_Mac10[[#This Row],[unit_price]]*(Table_Query_from_Mac10[[#This Row],[discount_pct]]/100))</f>
        <v>18.14</v>
      </c>
      <c r="K1431" s="47">
        <f>Table_Query_from_Mac10[[#This Row],[unit_cost]]</f>
        <v>7.37</v>
      </c>
      <c r="L1431" s="47">
        <f>Table_Query_from_Mac10[[#This Row],[Live-cost]]*(1+Table_Query_from_Mac10[[#This Row],[CogsIncreasebyTYPE]])</f>
        <v>7.37</v>
      </c>
      <c r="M1431" s="47">
        <f>Table_Query_from_Mac10[[#This Row],[Live-cost]]*Table_Query_from_Mac10[[#This Row],[qty_to_ship]]</f>
        <v>228.47</v>
      </c>
      <c r="N1431" s="47">
        <f>IF(Table_Query_from_Mac10[[#This Row],[item_no]]="KDA",-Table_Query_from_Mac10[[#This Row],[unit_price]],Table_Query_from_Mac10[[#This Row],[Net Unit]]*Table_Query_from_Mac10[[#This Row],[qty_to_ship]])</f>
        <v>562.34</v>
      </c>
      <c r="O1431" s="47">
        <f>SUMIFS(Summary!C:C,Summary!H:H,Table_Query_from_Mac10[[#This Row],[Juiceoc]])</f>
        <v>0</v>
      </c>
      <c r="P1431" s="47">
        <f>SUMIFS(Summary!D:D,Summary!H:H,Table_Query_from_Mac10[[#This Row],[Juiceoc]])</f>
        <v>0</v>
      </c>
      <c r="Q1431" s="47">
        <f>SUMIFS(Summary!E:E,Summary!H:H,Table_Query_from_Mac10[[#This Row],[Juiceoc]])</f>
        <v>0</v>
      </c>
      <c r="R1431" s="47">
        <f>Table_Query_from_Mac10[[#This Row],[Net Unit]]*(1+Table_Query_from_Mac10[[#This Row],[PriceIncreasebyType]])</f>
        <v>18.14</v>
      </c>
      <c r="S1431" s="47">
        <f>Table_Query_from_Mac10[[#This Row],[UnitPriceFuture]]*Table_Query_from_Mac10[[#This Row],[qtytoShipFuture]]</f>
        <v>562.34</v>
      </c>
      <c r="T1431" s="47">
        <f>ROUND(Table_Query_from_Mac10[[#This Row],[qty_to_ship]]*(1+Table_Query_from_Mac10[[#This Row],[VolumeIncreasebyType]]),0)</f>
        <v>31</v>
      </c>
      <c r="U1431" s="47">
        <f>Table_Query_from_Mac10[[#This Row],[qtytoShipFuture]]*Table_Query_from_Mac10[[#This Row],[Future-cost]]</f>
        <v>228.47</v>
      </c>
      <c r="V1431" s="47">
        <f>Table_Query_from_Mac10[[#This Row],[qtytoShipFuture]]-Table_Query_from_Mac10[[#This Row],[qty_to_ship]]</f>
        <v>0</v>
      </c>
      <c r="W1431" s="47">
        <f>Table_Query_from_Mac10[[#This Row],[UnitPriceFuture]]</f>
        <v>18.14</v>
      </c>
      <c r="X1431" s="47">
        <f>Table_Query_from_Mac10[[#This Row],[Unit Increase]]*Table_Query_from_Mac10[[#This Row],[UnitPriceFuture]]</f>
        <v>0</v>
      </c>
      <c r="Y1431" s="47">
        <f>Table_Query_from_Mac10[[#This Row],[Unit Increase]]*Table_Query_from_Mac10[[#This Row],[Future-cost]]</f>
        <v>0</v>
      </c>
      <c r="Z1431" s="47">
        <f>-(Table_Query_from_Mac10[[#This Row],[Incremental Sales]]+((Table_Query_from_Mac10[[#This Row],[Incremental Sales]]*-(SUM(Summary!$S$8:$S$9)))))*Summary!$S$18</f>
        <v>0</v>
      </c>
      <c r="AA1431" s="47">
        <f>IFERROR(Table_Query_from_Mac10[[#This Row],[Incremental Cost]]/Table_Query_from_Mac10[[#This Row],[Incremental Sales]],0)</f>
        <v>0</v>
      </c>
      <c r="AB1431" s="47">
        <f>IFERROR(Table_Query_from_Mac10[[#This Row],[TotalCostFuture]]/Table_Query_from_Mac10[[#This Row],[totalsalesFuture]],0)</f>
        <v>0.40628445424476295</v>
      </c>
      <c r="AN1431" s="31">
        <v>124</v>
      </c>
      <c r="AO1431">
        <f t="shared" si="44"/>
        <v>31</v>
      </c>
      <c r="AQ1431" s="31">
        <v>51.83</v>
      </c>
      <c r="AR1431">
        <f t="shared" si="45"/>
        <v>18.14</v>
      </c>
    </row>
    <row r="1432" spans="1:44" x14ac:dyDescent="0.25">
      <c r="A1432">
        <v>90140</v>
      </c>
      <c r="B1432">
        <v>2</v>
      </c>
      <c r="C1432" t="s">
        <v>55</v>
      </c>
      <c r="D1432" t="s">
        <v>81</v>
      </c>
      <c r="E1432">
        <v>3</v>
      </c>
      <c r="F1432">
        <v>13.68</v>
      </c>
      <c r="G1432">
        <v>36.54</v>
      </c>
      <c r="H1432" s="1">
        <v>44839</v>
      </c>
      <c r="I1432" s="20">
        <v>0</v>
      </c>
      <c r="J1432" s="47">
        <f>Table_Query_from_Mac10[[#This Row],[unit_price]]-(Table_Query_from_Mac10[[#This Row],[unit_price]]*(Table_Query_from_Mac10[[#This Row],[discount_pct]]/100))</f>
        <v>36.54</v>
      </c>
      <c r="K1432" s="47">
        <f>Table_Query_from_Mac10[[#This Row],[unit_cost]]</f>
        <v>13.68</v>
      </c>
      <c r="L1432" s="47">
        <f>Table_Query_from_Mac10[[#This Row],[Live-cost]]*(1+Table_Query_from_Mac10[[#This Row],[CogsIncreasebyTYPE]])</f>
        <v>13.68</v>
      </c>
      <c r="M1432" s="47">
        <f>Table_Query_from_Mac10[[#This Row],[Live-cost]]*Table_Query_from_Mac10[[#This Row],[qty_to_ship]]</f>
        <v>41.04</v>
      </c>
      <c r="N1432" s="47">
        <f>IF(Table_Query_from_Mac10[[#This Row],[item_no]]="KDA",-Table_Query_from_Mac10[[#This Row],[unit_price]],Table_Query_from_Mac10[[#This Row],[Net Unit]]*Table_Query_from_Mac10[[#This Row],[qty_to_ship]])</f>
        <v>109.62</v>
      </c>
      <c r="O1432" s="47">
        <f>SUMIFS(Summary!C:C,Summary!H:H,Table_Query_from_Mac10[[#This Row],[Juiceoc]])</f>
        <v>0</v>
      </c>
      <c r="P1432" s="47">
        <f>SUMIFS(Summary!D:D,Summary!H:H,Table_Query_from_Mac10[[#This Row],[Juiceoc]])</f>
        <v>0</v>
      </c>
      <c r="Q1432" s="47">
        <f>SUMIFS(Summary!E:E,Summary!H:H,Table_Query_from_Mac10[[#This Row],[Juiceoc]])</f>
        <v>0</v>
      </c>
      <c r="R1432" s="47">
        <f>Table_Query_from_Mac10[[#This Row],[Net Unit]]*(1+Table_Query_from_Mac10[[#This Row],[PriceIncreasebyType]])</f>
        <v>36.54</v>
      </c>
      <c r="S1432" s="47">
        <f>Table_Query_from_Mac10[[#This Row],[UnitPriceFuture]]*Table_Query_from_Mac10[[#This Row],[qtytoShipFuture]]</f>
        <v>109.62</v>
      </c>
      <c r="T1432" s="47">
        <f>ROUND(Table_Query_from_Mac10[[#This Row],[qty_to_ship]]*(1+Table_Query_from_Mac10[[#This Row],[VolumeIncreasebyType]]),0)</f>
        <v>3</v>
      </c>
      <c r="U1432" s="47">
        <f>Table_Query_from_Mac10[[#This Row],[qtytoShipFuture]]*Table_Query_from_Mac10[[#This Row],[Future-cost]]</f>
        <v>41.04</v>
      </c>
      <c r="V1432" s="47">
        <f>Table_Query_from_Mac10[[#This Row],[qtytoShipFuture]]-Table_Query_from_Mac10[[#This Row],[qty_to_ship]]</f>
        <v>0</v>
      </c>
      <c r="W1432" s="47">
        <f>Table_Query_from_Mac10[[#This Row],[UnitPriceFuture]]</f>
        <v>36.54</v>
      </c>
      <c r="X1432" s="47">
        <f>Table_Query_from_Mac10[[#This Row],[Unit Increase]]*Table_Query_from_Mac10[[#This Row],[UnitPriceFuture]]</f>
        <v>0</v>
      </c>
      <c r="Y1432" s="47">
        <f>Table_Query_from_Mac10[[#This Row],[Unit Increase]]*Table_Query_from_Mac10[[#This Row],[Future-cost]]</f>
        <v>0</v>
      </c>
      <c r="Z1432" s="47">
        <f>-(Table_Query_from_Mac10[[#This Row],[Incremental Sales]]+((Table_Query_from_Mac10[[#This Row],[Incremental Sales]]*-(SUM(Summary!$S$8:$S$9)))))*Summary!$S$18</f>
        <v>0</v>
      </c>
      <c r="AA1432" s="47">
        <f>IFERROR(Table_Query_from_Mac10[[#This Row],[Incremental Cost]]/Table_Query_from_Mac10[[#This Row],[Incremental Sales]],0)</f>
        <v>0</v>
      </c>
      <c r="AB1432" s="47">
        <f>IFERROR(Table_Query_from_Mac10[[#This Row],[TotalCostFuture]]/Table_Query_from_Mac10[[#This Row],[totalsalesFuture]],0)</f>
        <v>0.37438423645320196</v>
      </c>
      <c r="AN1432" s="30">
        <v>12</v>
      </c>
      <c r="AO1432">
        <f t="shared" si="44"/>
        <v>3</v>
      </c>
      <c r="AQ1432" s="30">
        <v>104.4</v>
      </c>
      <c r="AR1432">
        <f t="shared" si="45"/>
        <v>36.54</v>
      </c>
    </row>
    <row r="1433" spans="1:44" x14ac:dyDescent="0.25">
      <c r="A1433">
        <v>90140</v>
      </c>
      <c r="B1433">
        <v>3</v>
      </c>
      <c r="C1433" t="s">
        <v>55</v>
      </c>
      <c r="D1433" t="s">
        <v>81</v>
      </c>
      <c r="E1433">
        <v>22</v>
      </c>
      <c r="F1433">
        <v>4.53</v>
      </c>
      <c r="G1433">
        <v>10.86</v>
      </c>
      <c r="H1433" s="1">
        <v>44839</v>
      </c>
      <c r="I1433" s="20">
        <v>0</v>
      </c>
      <c r="J1433" s="47">
        <f>Table_Query_from_Mac10[[#This Row],[unit_price]]-(Table_Query_from_Mac10[[#This Row],[unit_price]]*(Table_Query_from_Mac10[[#This Row],[discount_pct]]/100))</f>
        <v>10.86</v>
      </c>
      <c r="K1433" s="47">
        <f>Table_Query_from_Mac10[[#This Row],[unit_cost]]</f>
        <v>4.53</v>
      </c>
      <c r="L1433" s="47">
        <f>Table_Query_from_Mac10[[#This Row],[Live-cost]]*(1+Table_Query_from_Mac10[[#This Row],[CogsIncreasebyTYPE]])</f>
        <v>4.53</v>
      </c>
      <c r="M1433" s="47">
        <f>Table_Query_from_Mac10[[#This Row],[Live-cost]]*Table_Query_from_Mac10[[#This Row],[qty_to_ship]]</f>
        <v>99.660000000000011</v>
      </c>
      <c r="N1433" s="47">
        <f>IF(Table_Query_from_Mac10[[#This Row],[item_no]]="KDA",-Table_Query_from_Mac10[[#This Row],[unit_price]],Table_Query_from_Mac10[[#This Row],[Net Unit]]*Table_Query_from_Mac10[[#This Row],[qty_to_ship]])</f>
        <v>238.92</v>
      </c>
      <c r="O1433" s="47">
        <f>SUMIFS(Summary!C:C,Summary!H:H,Table_Query_from_Mac10[[#This Row],[Juiceoc]])</f>
        <v>0</v>
      </c>
      <c r="P1433" s="47">
        <f>SUMIFS(Summary!D:D,Summary!H:H,Table_Query_from_Mac10[[#This Row],[Juiceoc]])</f>
        <v>0</v>
      </c>
      <c r="Q1433" s="47">
        <f>SUMIFS(Summary!E:E,Summary!H:H,Table_Query_from_Mac10[[#This Row],[Juiceoc]])</f>
        <v>0</v>
      </c>
      <c r="R1433" s="47">
        <f>Table_Query_from_Mac10[[#This Row],[Net Unit]]*(1+Table_Query_from_Mac10[[#This Row],[PriceIncreasebyType]])</f>
        <v>10.86</v>
      </c>
      <c r="S1433" s="47">
        <f>Table_Query_from_Mac10[[#This Row],[UnitPriceFuture]]*Table_Query_from_Mac10[[#This Row],[qtytoShipFuture]]</f>
        <v>238.92</v>
      </c>
      <c r="T1433" s="47">
        <f>ROUND(Table_Query_from_Mac10[[#This Row],[qty_to_ship]]*(1+Table_Query_from_Mac10[[#This Row],[VolumeIncreasebyType]]),0)</f>
        <v>22</v>
      </c>
      <c r="U1433" s="47">
        <f>Table_Query_from_Mac10[[#This Row],[qtytoShipFuture]]*Table_Query_from_Mac10[[#This Row],[Future-cost]]</f>
        <v>99.660000000000011</v>
      </c>
      <c r="V1433" s="47">
        <f>Table_Query_from_Mac10[[#This Row],[qtytoShipFuture]]-Table_Query_from_Mac10[[#This Row],[qty_to_ship]]</f>
        <v>0</v>
      </c>
      <c r="W1433" s="47">
        <f>Table_Query_from_Mac10[[#This Row],[UnitPriceFuture]]</f>
        <v>10.86</v>
      </c>
      <c r="X1433" s="47">
        <f>Table_Query_from_Mac10[[#This Row],[Unit Increase]]*Table_Query_from_Mac10[[#This Row],[UnitPriceFuture]]</f>
        <v>0</v>
      </c>
      <c r="Y1433" s="47">
        <f>Table_Query_from_Mac10[[#This Row],[Unit Increase]]*Table_Query_from_Mac10[[#This Row],[Future-cost]]</f>
        <v>0</v>
      </c>
      <c r="Z1433" s="47">
        <f>-(Table_Query_from_Mac10[[#This Row],[Incremental Sales]]+((Table_Query_from_Mac10[[#This Row],[Incremental Sales]]*-(SUM(Summary!$S$8:$S$9)))))*Summary!$S$18</f>
        <v>0</v>
      </c>
      <c r="AA1433" s="47">
        <f>IFERROR(Table_Query_from_Mac10[[#This Row],[Incremental Cost]]/Table_Query_from_Mac10[[#This Row],[Incremental Sales]],0)</f>
        <v>0</v>
      </c>
      <c r="AB1433" s="47">
        <f>IFERROR(Table_Query_from_Mac10[[#This Row],[TotalCostFuture]]/Table_Query_from_Mac10[[#This Row],[totalsalesFuture]],0)</f>
        <v>0.41712707182320446</v>
      </c>
      <c r="AN1433" s="31">
        <v>88</v>
      </c>
      <c r="AO1433">
        <f t="shared" si="44"/>
        <v>22</v>
      </c>
      <c r="AQ1433" s="31">
        <v>31.03</v>
      </c>
      <c r="AR1433">
        <f t="shared" si="45"/>
        <v>10.86</v>
      </c>
    </row>
    <row r="1434" spans="1:44" x14ac:dyDescent="0.25">
      <c r="A1434">
        <v>90140</v>
      </c>
      <c r="B1434">
        <v>4</v>
      </c>
      <c r="C1434" t="s">
        <v>55</v>
      </c>
      <c r="D1434" t="s">
        <v>81</v>
      </c>
      <c r="E1434">
        <v>12</v>
      </c>
      <c r="F1434">
        <v>6.6</v>
      </c>
      <c r="G1434">
        <v>16.420000000000002</v>
      </c>
      <c r="H1434" s="1">
        <v>44839</v>
      </c>
      <c r="I1434" s="20">
        <v>0</v>
      </c>
      <c r="J1434" s="47">
        <f>Table_Query_from_Mac10[[#This Row],[unit_price]]-(Table_Query_from_Mac10[[#This Row],[unit_price]]*(Table_Query_from_Mac10[[#This Row],[discount_pct]]/100))</f>
        <v>16.420000000000002</v>
      </c>
      <c r="K1434" s="47">
        <f>Table_Query_from_Mac10[[#This Row],[unit_cost]]</f>
        <v>6.6</v>
      </c>
      <c r="L1434" s="47">
        <f>Table_Query_from_Mac10[[#This Row],[Live-cost]]*(1+Table_Query_from_Mac10[[#This Row],[CogsIncreasebyTYPE]])</f>
        <v>6.6</v>
      </c>
      <c r="M1434" s="47">
        <f>Table_Query_from_Mac10[[#This Row],[Live-cost]]*Table_Query_from_Mac10[[#This Row],[qty_to_ship]]</f>
        <v>79.199999999999989</v>
      </c>
      <c r="N1434" s="47">
        <f>IF(Table_Query_from_Mac10[[#This Row],[item_no]]="KDA",-Table_Query_from_Mac10[[#This Row],[unit_price]],Table_Query_from_Mac10[[#This Row],[Net Unit]]*Table_Query_from_Mac10[[#This Row],[qty_to_ship]])</f>
        <v>197.04000000000002</v>
      </c>
      <c r="O1434" s="47">
        <f>SUMIFS(Summary!C:C,Summary!H:H,Table_Query_from_Mac10[[#This Row],[Juiceoc]])</f>
        <v>0</v>
      </c>
      <c r="P1434" s="47">
        <f>SUMIFS(Summary!D:D,Summary!H:H,Table_Query_from_Mac10[[#This Row],[Juiceoc]])</f>
        <v>0</v>
      </c>
      <c r="Q1434" s="47">
        <f>SUMIFS(Summary!E:E,Summary!H:H,Table_Query_from_Mac10[[#This Row],[Juiceoc]])</f>
        <v>0</v>
      </c>
      <c r="R1434" s="47">
        <f>Table_Query_from_Mac10[[#This Row],[Net Unit]]*(1+Table_Query_from_Mac10[[#This Row],[PriceIncreasebyType]])</f>
        <v>16.420000000000002</v>
      </c>
      <c r="S1434" s="47">
        <f>Table_Query_from_Mac10[[#This Row],[UnitPriceFuture]]*Table_Query_from_Mac10[[#This Row],[qtytoShipFuture]]</f>
        <v>197.04000000000002</v>
      </c>
      <c r="T1434" s="47">
        <f>ROUND(Table_Query_from_Mac10[[#This Row],[qty_to_ship]]*(1+Table_Query_from_Mac10[[#This Row],[VolumeIncreasebyType]]),0)</f>
        <v>12</v>
      </c>
      <c r="U1434" s="47">
        <f>Table_Query_from_Mac10[[#This Row],[qtytoShipFuture]]*Table_Query_from_Mac10[[#This Row],[Future-cost]]</f>
        <v>79.199999999999989</v>
      </c>
      <c r="V1434" s="47">
        <f>Table_Query_from_Mac10[[#This Row],[qtytoShipFuture]]-Table_Query_from_Mac10[[#This Row],[qty_to_ship]]</f>
        <v>0</v>
      </c>
      <c r="W1434" s="47">
        <f>Table_Query_from_Mac10[[#This Row],[UnitPriceFuture]]</f>
        <v>16.420000000000002</v>
      </c>
      <c r="X1434" s="47">
        <f>Table_Query_from_Mac10[[#This Row],[Unit Increase]]*Table_Query_from_Mac10[[#This Row],[UnitPriceFuture]]</f>
        <v>0</v>
      </c>
      <c r="Y1434" s="47">
        <f>Table_Query_from_Mac10[[#This Row],[Unit Increase]]*Table_Query_from_Mac10[[#This Row],[Future-cost]]</f>
        <v>0</v>
      </c>
      <c r="Z1434" s="47">
        <f>-(Table_Query_from_Mac10[[#This Row],[Incremental Sales]]+((Table_Query_from_Mac10[[#This Row],[Incremental Sales]]*-(SUM(Summary!$S$8:$S$9)))))*Summary!$S$18</f>
        <v>0</v>
      </c>
      <c r="AA1434" s="47">
        <f>IFERROR(Table_Query_from_Mac10[[#This Row],[Incremental Cost]]/Table_Query_from_Mac10[[#This Row],[Incremental Sales]],0)</f>
        <v>0</v>
      </c>
      <c r="AB1434" s="47">
        <f>IFERROR(Table_Query_from_Mac10[[#This Row],[TotalCostFuture]]/Table_Query_from_Mac10[[#This Row],[totalsalesFuture]],0)</f>
        <v>0.40194884287454313</v>
      </c>
      <c r="AN1434" s="30">
        <v>48</v>
      </c>
      <c r="AO1434">
        <f t="shared" si="44"/>
        <v>12</v>
      </c>
      <c r="AQ1434" s="30">
        <v>46.9</v>
      </c>
      <c r="AR1434">
        <f t="shared" si="45"/>
        <v>16.420000000000002</v>
      </c>
    </row>
    <row r="1435" spans="1:44" x14ac:dyDescent="0.25">
      <c r="A1435">
        <v>90140</v>
      </c>
      <c r="B1435">
        <v>5</v>
      </c>
      <c r="C1435" t="s">
        <v>55</v>
      </c>
      <c r="D1435" t="s">
        <v>81</v>
      </c>
      <c r="E1435">
        <v>7</v>
      </c>
      <c r="F1435">
        <v>8.31</v>
      </c>
      <c r="G1435">
        <v>21.09</v>
      </c>
      <c r="H1435" s="1">
        <v>44839</v>
      </c>
      <c r="I1435" s="20">
        <v>0</v>
      </c>
      <c r="J1435" s="47">
        <f>Table_Query_from_Mac10[[#This Row],[unit_price]]-(Table_Query_from_Mac10[[#This Row],[unit_price]]*(Table_Query_from_Mac10[[#This Row],[discount_pct]]/100))</f>
        <v>21.09</v>
      </c>
      <c r="K1435" s="47">
        <f>Table_Query_from_Mac10[[#This Row],[unit_cost]]</f>
        <v>8.31</v>
      </c>
      <c r="L1435" s="47">
        <f>Table_Query_from_Mac10[[#This Row],[Live-cost]]*(1+Table_Query_from_Mac10[[#This Row],[CogsIncreasebyTYPE]])</f>
        <v>8.31</v>
      </c>
      <c r="M1435" s="47">
        <f>Table_Query_from_Mac10[[#This Row],[Live-cost]]*Table_Query_from_Mac10[[#This Row],[qty_to_ship]]</f>
        <v>58.17</v>
      </c>
      <c r="N1435" s="47">
        <f>IF(Table_Query_from_Mac10[[#This Row],[item_no]]="KDA",-Table_Query_from_Mac10[[#This Row],[unit_price]],Table_Query_from_Mac10[[#This Row],[Net Unit]]*Table_Query_from_Mac10[[#This Row],[qty_to_ship]])</f>
        <v>147.63</v>
      </c>
      <c r="O1435" s="47">
        <f>SUMIFS(Summary!C:C,Summary!H:H,Table_Query_from_Mac10[[#This Row],[Juiceoc]])</f>
        <v>0</v>
      </c>
      <c r="P1435" s="47">
        <f>SUMIFS(Summary!D:D,Summary!H:H,Table_Query_from_Mac10[[#This Row],[Juiceoc]])</f>
        <v>0</v>
      </c>
      <c r="Q1435" s="47">
        <f>SUMIFS(Summary!E:E,Summary!H:H,Table_Query_from_Mac10[[#This Row],[Juiceoc]])</f>
        <v>0</v>
      </c>
      <c r="R1435" s="47">
        <f>Table_Query_from_Mac10[[#This Row],[Net Unit]]*(1+Table_Query_from_Mac10[[#This Row],[PriceIncreasebyType]])</f>
        <v>21.09</v>
      </c>
      <c r="S1435" s="47">
        <f>Table_Query_from_Mac10[[#This Row],[UnitPriceFuture]]*Table_Query_from_Mac10[[#This Row],[qtytoShipFuture]]</f>
        <v>147.63</v>
      </c>
      <c r="T1435" s="47">
        <f>ROUND(Table_Query_from_Mac10[[#This Row],[qty_to_ship]]*(1+Table_Query_from_Mac10[[#This Row],[VolumeIncreasebyType]]),0)</f>
        <v>7</v>
      </c>
      <c r="U1435" s="47">
        <f>Table_Query_from_Mac10[[#This Row],[qtytoShipFuture]]*Table_Query_from_Mac10[[#This Row],[Future-cost]]</f>
        <v>58.17</v>
      </c>
      <c r="V1435" s="47">
        <f>Table_Query_from_Mac10[[#This Row],[qtytoShipFuture]]-Table_Query_from_Mac10[[#This Row],[qty_to_ship]]</f>
        <v>0</v>
      </c>
      <c r="W1435" s="47">
        <f>Table_Query_from_Mac10[[#This Row],[UnitPriceFuture]]</f>
        <v>21.09</v>
      </c>
      <c r="X1435" s="47">
        <f>Table_Query_from_Mac10[[#This Row],[Unit Increase]]*Table_Query_from_Mac10[[#This Row],[UnitPriceFuture]]</f>
        <v>0</v>
      </c>
      <c r="Y1435" s="47">
        <f>Table_Query_from_Mac10[[#This Row],[Unit Increase]]*Table_Query_from_Mac10[[#This Row],[Future-cost]]</f>
        <v>0</v>
      </c>
      <c r="Z1435" s="47">
        <f>-(Table_Query_from_Mac10[[#This Row],[Incremental Sales]]+((Table_Query_from_Mac10[[#This Row],[Incremental Sales]]*-(SUM(Summary!$S$8:$S$9)))))*Summary!$S$18</f>
        <v>0</v>
      </c>
      <c r="AA1435" s="47">
        <f>IFERROR(Table_Query_from_Mac10[[#This Row],[Incremental Cost]]/Table_Query_from_Mac10[[#This Row],[Incremental Sales]],0)</f>
        <v>0</v>
      </c>
      <c r="AB1435" s="47">
        <f>IFERROR(Table_Query_from_Mac10[[#This Row],[TotalCostFuture]]/Table_Query_from_Mac10[[#This Row],[totalsalesFuture]],0)</f>
        <v>0.39402560455192037</v>
      </c>
      <c r="AN1435" s="31">
        <v>28</v>
      </c>
      <c r="AO1435">
        <f t="shared" si="44"/>
        <v>7</v>
      </c>
      <c r="AQ1435" s="31">
        <v>60.26</v>
      </c>
      <c r="AR1435">
        <f t="shared" si="45"/>
        <v>21.09</v>
      </c>
    </row>
    <row r="1436" spans="1:44" x14ac:dyDescent="0.25">
      <c r="A1436">
        <v>90141</v>
      </c>
      <c r="B1436">
        <v>1</v>
      </c>
      <c r="C1436" t="s">
        <v>55</v>
      </c>
      <c r="D1436" t="s">
        <v>81</v>
      </c>
      <c r="E1436">
        <v>15</v>
      </c>
      <c r="F1436">
        <v>8.81</v>
      </c>
      <c r="G1436">
        <v>22.56</v>
      </c>
      <c r="H1436" s="1">
        <v>44839</v>
      </c>
      <c r="I1436" s="20">
        <v>0</v>
      </c>
      <c r="J1436" s="47">
        <f>Table_Query_from_Mac10[[#This Row],[unit_price]]-(Table_Query_from_Mac10[[#This Row],[unit_price]]*(Table_Query_from_Mac10[[#This Row],[discount_pct]]/100))</f>
        <v>22.56</v>
      </c>
      <c r="K1436" s="47">
        <f>Table_Query_from_Mac10[[#This Row],[unit_cost]]</f>
        <v>8.81</v>
      </c>
      <c r="L1436" s="47">
        <f>Table_Query_from_Mac10[[#This Row],[Live-cost]]*(1+Table_Query_from_Mac10[[#This Row],[CogsIncreasebyTYPE]])</f>
        <v>8.81</v>
      </c>
      <c r="M1436" s="47">
        <f>Table_Query_from_Mac10[[#This Row],[Live-cost]]*Table_Query_from_Mac10[[#This Row],[qty_to_ship]]</f>
        <v>132.15</v>
      </c>
      <c r="N1436" s="47">
        <f>IF(Table_Query_from_Mac10[[#This Row],[item_no]]="KDA",-Table_Query_from_Mac10[[#This Row],[unit_price]],Table_Query_from_Mac10[[#This Row],[Net Unit]]*Table_Query_from_Mac10[[#This Row],[qty_to_ship]])</f>
        <v>338.4</v>
      </c>
      <c r="O1436" s="47">
        <f>SUMIFS(Summary!C:C,Summary!H:H,Table_Query_from_Mac10[[#This Row],[Juiceoc]])</f>
        <v>0</v>
      </c>
      <c r="P1436" s="47">
        <f>SUMIFS(Summary!D:D,Summary!H:H,Table_Query_from_Mac10[[#This Row],[Juiceoc]])</f>
        <v>0</v>
      </c>
      <c r="Q1436" s="47">
        <f>SUMIFS(Summary!E:E,Summary!H:H,Table_Query_from_Mac10[[#This Row],[Juiceoc]])</f>
        <v>0</v>
      </c>
      <c r="R1436" s="47">
        <f>Table_Query_from_Mac10[[#This Row],[Net Unit]]*(1+Table_Query_from_Mac10[[#This Row],[PriceIncreasebyType]])</f>
        <v>22.56</v>
      </c>
      <c r="S1436" s="47">
        <f>Table_Query_from_Mac10[[#This Row],[UnitPriceFuture]]*Table_Query_from_Mac10[[#This Row],[qtytoShipFuture]]</f>
        <v>338.4</v>
      </c>
      <c r="T1436" s="47">
        <f>ROUND(Table_Query_from_Mac10[[#This Row],[qty_to_ship]]*(1+Table_Query_from_Mac10[[#This Row],[VolumeIncreasebyType]]),0)</f>
        <v>15</v>
      </c>
      <c r="U1436" s="47">
        <f>Table_Query_from_Mac10[[#This Row],[qtytoShipFuture]]*Table_Query_from_Mac10[[#This Row],[Future-cost]]</f>
        <v>132.15</v>
      </c>
      <c r="V1436" s="47">
        <f>Table_Query_from_Mac10[[#This Row],[qtytoShipFuture]]-Table_Query_from_Mac10[[#This Row],[qty_to_ship]]</f>
        <v>0</v>
      </c>
      <c r="W1436" s="47">
        <f>Table_Query_from_Mac10[[#This Row],[UnitPriceFuture]]</f>
        <v>22.56</v>
      </c>
      <c r="X1436" s="47">
        <f>Table_Query_from_Mac10[[#This Row],[Unit Increase]]*Table_Query_from_Mac10[[#This Row],[UnitPriceFuture]]</f>
        <v>0</v>
      </c>
      <c r="Y1436" s="47">
        <f>Table_Query_from_Mac10[[#This Row],[Unit Increase]]*Table_Query_from_Mac10[[#This Row],[Future-cost]]</f>
        <v>0</v>
      </c>
      <c r="Z1436" s="47">
        <f>-(Table_Query_from_Mac10[[#This Row],[Incremental Sales]]+((Table_Query_from_Mac10[[#This Row],[Incremental Sales]]*-(SUM(Summary!$S$8:$S$9)))))*Summary!$S$18</f>
        <v>0</v>
      </c>
      <c r="AA1436" s="47">
        <f>IFERROR(Table_Query_from_Mac10[[#This Row],[Incremental Cost]]/Table_Query_from_Mac10[[#This Row],[Incremental Sales]],0)</f>
        <v>0</v>
      </c>
      <c r="AB1436" s="47">
        <f>IFERROR(Table_Query_from_Mac10[[#This Row],[TotalCostFuture]]/Table_Query_from_Mac10[[#This Row],[totalsalesFuture]],0)</f>
        <v>0.39051418439716318</v>
      </c>
      <c r="AN1436" s="30">
        <v>60</v>
      </c>
      <c r="AO1436">
        <f t="shared" si="44"/>
        <v>15</v>
      </c>
      <c r="AQ1436" s="30">
        <v>64.45</v>
      </c>
      <c r="AR1436">
        <f t="shared" si="45"/>
        <v>22.56</v>
      </c>
    </row>
    <row r="1437" spans="1:44" x14ac:dyDescent="0.25">
      <c r="A1437">
        <v>90141</v>
      </c>
      <c r="B1437">
        <v>2</v>
      </c>
      <c r="C1437" t="s">
        <v>55</v>
      </c>
      <c r="D1437" t="s">
        <v>81</v>
      </c>
      <c r="E1437">
        <v>22</v>
      </c>
      <c r="F1437">
        <v>4.53</v>
      </c>
      <c r="G1437">
        <v>10.86</v>
      </c>
      <c r="H1437" s="1">
        <v>44839</v>
      </c>
      <c r="I1437" s="20">
        <v>0</v>
      </c>
      <c r="J1437" s="47">
        <f>Table_Query_from_Mac10[[#This Row],[unit_price]]-(Table_Query_from_Mac10[[#This Row],[unit_price]]*(Table_Query_from_Mac10[[#This Row],[discount_pct]]/100))</f>
        <v>10.86</v>
      </c>
      <c r="K1437" s="47">
        <f>Table_Query_from_Mac10[[#This Row],[unit_cost]]</f>
        <v>4.53</v>
      </c>
      <c r="L1437" s="47">
        <f>Table_Query_from_Mac10[[#This Row],[Live-cost]]*(1+Table_Query_from_Mac10[[#This Row],[CogsIncreasebyTYPE]])</f>
        <v>4.53</v>
      </c>
      <c r="M1437" s="47">
        <f>Table_Query_from_Mac10[[#This Row],[Live-cost]]*Table_Query_from_Mac10[[#This Row],[qty_to_ship]]</f>
        <v>99.660000000000011</v>
      </c>
      <c r="N1437" s="47">
        <f>IF(Table_Query_from_Mac10[[#This Row],[item_no]]="KDA",-Table_Query_from_Mac10[[#This Row],[unit_price]],Table_Query_from_Mac10[[#This Row],[Net Unit]]*Table_Query_from_Mac10[[#This Row],[qty_to_ship]])</f>
        <v>238.92</v>
      </c>
      <c r="O1437" s="47">
        <f>SUMIFS(Summary!C:C,Summary!H:H,Table_Query_from_Mac10[[#This Row],[Juiceoc]])</f>
        <v>0</v>
      </c>
      <c r="P1437" s="47">
        <f>SUMIFS(Summary!D:D,Summary!H:H,Table_Query_from_Mac10[[#This Row],[Juiceoc]])</f>
        <v>0</v>
      </c>
      <c r="Q1437" s="47">
        <f>SUMIFS(Summary!E:E,Summary!H:H,Table_Query_from_Mac10[[#This Row],[Juiceoc]])</f>
        <v>0</v>
      </c>
      <c r="R1437" s="47">
        <f>Table_Query_from_Mac10[[#This Row],[Net Unit]]*(1+Table_Query_from_Mac10[[#This Row],[PriceIncreasebyType]])</f>
        <v>10.86</v>
      </c>
      <c r="S1437" s="47">
        <f>Table_Query_from_Mac10[[#This Row],[UnitPriceFuture]]*Table_Query_from_Mac10[[#This Row],[qtytoShipFuture]]</f>
        <v>238.92</v>
      </c>
      <c r="T1437" s="47">
        <f>ROUND(Table_Query_from_Mac10[[#This Row],[qty_to_ship]]*(1+Table_Query_from_Mac10[[#This Row],[VolumeIncreasebyType]]),0)</f>
        <v>22</v>
      </c>
      <c r="U1437" s="47">
        <f>Table_Query_from_Mac10[[#This Row],[qtytoShipFuture]]*Table_Query_from_Mac10[[#This Row],[Future-cost]]</f>
        <v>99.660000000000011</v>
      </c>
      <c r="V1437" s="47">
        <f>Table_Query_from_Mac10[[#This Row],[qtytoShipFuture]]-Table_Query_from_Mac10[[#This Row],[qty_to_ship]]</f>
        <v>0</v>
      </c>
      <c r="W1437" s="47">
        <f>Table_Query_from_Mac10[[#This Row],[UnitPriceFuture]]</f>
        <v>10.86</v>
      </c>
      <c r="X1437" s="47">
        <f>Table_Query_from_Mac10[[#This Row],[Unit Increase]]*Table_Query_from_Mac10[[#This Row],[UnitPriceFuture]]</f>
        <v>0</v>
      </c>
      <c r="Y1437" s="47">
        <f>Table_Query_from_Mac10[[#This Row],[Unit Increase]]*Table_Query_from_Mac10[[#This Row],[Future-cost]]</f>
        <v>0</v>
      </c>
      <c r="Z1437" s="47">
        <f>-(Table_Query_from_Mac10[[#This Row],[Incremental Sales]]+((Table_Query_from_Mac10[[#This Row],[Incremental Sales]]*-(SUM(Summary!$S$8:$S$9)))))*Summary!$S$18</f>
        <v>0</v>
      </c>
      <c r="AA1437" s="47">
        <f>IFERROR(Table_Query_from_Mac10[[#This Row],[Incremental Cost]]/Table_Query_from_Mac10[[#This Row],[Incremental Sales]],0)</f>
        <v>0</v>
      </c>
      <c r="AB1437" s="47">
        <f>IFERROR(Table_Query_from_Mac10[[#This Row],[TotalCostFuture]]/Table_Query_from_Mac10[[#This Row],[totalsalesFuture]],0)</f>
        <v>0.41712707182320446</v>
      </c>
      <c r="AN1437" s="31">
        <v>88</v>
      </c>
      <c r="AO1437">
        <f t="shared" si="44"/>
        <v>22</v>
      </c>
      <c r="AQ1437" s="31">
        <v>31.03</v>
      </c>
      <c r="AR1437">
        <f t="shared" si="45"/>
        <v>10.86</v>
      </c>
    </row>
    <row r="1438" spans="1:44" x14ac:dyDescent="0.25">
      <c r="A1438">
        <v>90141</v>
      </c>
      <c r="B1438">
        <v>3</v>
      </c>
      <c r="C1438" t="s">
        <v>55</v>
      </c>
      <c r="D1438" t="s">
        <v>81</v>
      </c>
      <c r="E1438">
        <v>7</v>
      </c>
      <c r="F1438">
        <v>8.31</v>
      </c>
      <c r="G1438">
        <v>21.09</v>
      </c>
      <c r="H1438" s="1">
        <v>44839</v>
      </c>
      <c r="I1438" s="20">
        <v>0</v>
      </c>
      <c r="J1438" s="47">
        <f>Table_Query_from_Mac10[[#This Row],[unit_price]]-(Table_Query_from_Mac10[[#This Row],[unit_price]]*(Table_Query_from_Mac10[[#This Row],[discount_pct]]/100))</f>
        <v>21.09</v>
      </c>
      <c r="K1438" s="47">
        <f>Table_Query_from_Mac10[[#This Row],[unit_cost]]</f>
        <v>8.31</v>
      </c>
      <c r="L1438" s="47">
        <f>Table_Query_from_Mac10[[#This Row],[Live-cost]]*(1+Table_Query_from_Mac10[[#This Row],[CogsIncreasebyTYPE]])</f>
        <v>8.31</v>
      </c>
      <c r="M1438" s="47">
        <f>Table_Query_from_Mac10[[#This Row],[Live-cost]]*Table_Query_from_Mac10[[#This Row],[qty_to_ship]]</f>
        <v>58.17</v>
      </c>
      <c r="N1438" s="47">
        <f>IF(Table_Query_from_Mac10[[#This Row],[item_no]]="KDA",-Table_Query_from_Mac10[[#This Row],[unit_price]],Table_Query_from_Mac10[[#This Row],[Net Unit]]*Table_Query_from_Mac10[[#This Row],[qty_to_ship]])</f>
        <v>147.63</v>
      </c>
      <c r="O1438" s="47">
        <f>SUMIFS(Summary!C:C,Summary!H:H,Table_Query_from_Mac10[[#This Row],[Juiceoc]])</f>
        <v>0</v>
      </c>
      <c r="P1438" s="47">
        <f>SUMIFS(Summary!D:D,Summary!H:H,Table_Query_from_Mac10[[#This Row],[Juiceoc]])</f>
        <v>0</v>
      </c>
      <c r="Q1438" s="47">
        <f>SUMIFS(Summary!E:E,Summary!H:H,Table_Query_from_Mac10[[#This Row],[Juiceoc]])</f>
        <v>0</v>
      </c>
      <c r="R1438" s="47">
        <f>Table_Query_from_Mac10[[#This Row],[Net Unit]]*(1+Table_Query_from_Mac10[[#This Row],[PriceIncreasebyType]])</f>
        <v>21.09</v>
      </c>
      <c r="S1438" s="47">
        <f>Table_Query_from_Mac10[[#This Row],[UnitPriceFuture]]*Table_Query_from_Mac10[[#This Row],[qtytoShipFuture]]</f>
        <v>147.63</v>
      </c>
      <c r="T1438" s="47">
        <f>ROUND(Table_Query_from_Mac10[[#This Row],[qty_to_ship]]*(1+Table_Query_from_Mac10[[#This Row],[VolumeIncreasebyType]]),0)</f>
        <v>7</v>
      </c>
      <c r="U1438" s="47">
        <f>Table_Query_from_Mac10[[#This Row],[qtytoShipFuture]]*Table_Query_from_Mac10[[#This Row],[Future-cost]]</f>
        <v>58.17</v>
      </c>
      <c r="V1438" s="47">
        <f>Table_Query_from_Mac10[[#This Row],[qtytoShipFuture]]-Table_Query_from_Mac10[[#This Row],[qty_to_ship]]</f>
        <v>0</v>
      </c>
      <c r="W1438" s="47">
        <f>Table_Query_from_Mac10[[#This Row],[UnitPriceFuture]]</f>
        <v>21.09</v>
      </c>
      <c r="X1438" s="47">
        <f>Table_Query_from_Mac10[[#This Row],[Unit Increase]]*Table_Query_from_Mac10[[#This Row],[UnitPriceFuture]]</f>
        <v>0</v>
      </c>
      <c r="Y1438" s="47">
        <f>Table_Query_from_Mac10[[#This Row],[Unit Increase]]*Table_Query_from_Mac10[[#This Row],[Future-cost]]</f>
        <v>0</v>
      </c>
      <c r="Z1438" s="47">
        <f>-(Table_Query_from_Mac10[[#This Row],[Incremental Sales]]+((Table_Query_from_Mac10[[#This Row],[Incremental Sales]]*-(SUM(Summary!$S$8:$S$9)))))*Summary!$S$18</f>
        <v>0</v>
      </c>
      <c r="AA1438" s="47">
        <f>IFERROR(Table_Query_from_Mac10[[#This Row],[Incremental Cost]]/Table_Query_from_Mac10[[#This Row],[Incremental Sales]],0)</f>
        <v>0</v>
      </c>
      <c r="AB1438" s="47">
        <f>IFERROR(Table_Query_from_Mac10[[#This Row],[TotalCostFuture]]/Table_Query_from_Mac10[[#This Row],[totalsalesFuture]],0)</f>
        <v>0.39402560455192037</v>
      </c>
      <c r="AN1438" s="30">
        <v>28</v>
      </c>
      <c r="AO1438">
        <f t="shared" si="44"/>
        <v>7</v>
      </c>
      <c r="AQ1438" s="30">
        <v>60.26</v>
      </c>
      <c r="AR1438">
        <f t="shared" si="45"/>
        <v>21.09</v>
      </c>
    </row>
    <row r="1439" spans="1:44" x14ac:dyDescent="0.25">
      <c r="A1439">
        <v>90141</v>
      </c>
      <c r="B1439">
        <v>4</v>
      </c>
      <c r="C1439" t="s">
        <v>55</v>
      </c>
      <c r="D1439" t="s">
        <v>81</v>
      </c>
      <c r="E1439">
        <v>10</v>
      </c>
      <c r="F1439">
        <v>1.59</v>
      </c>
      <c r="G1439">
        <v>5.77</v>
      </c>
      <c r="H1439" s="1">
        <v>44839</v>
      </c>
      <c r="I1439" s="20">
        <v>0</v>
      </c>
      <c r="J1439" s="47">
        <f>Table_Query_from_Mac10[[#This Row],[unit_price]]-(Table_Query_from_Mac10[[#This Row],[unit_price]]*(Table_Query_from_Mac10[[#This Row],[discount_pct]]/100))</f>
        <v>5.77</v>
      </c>
      <c r="K1439" s="47">
        <f>Table_Query_from_Mac10[[#This Row],[unit_cost]]</f>
        <v>1.59</v>
      </c>
      <c r="L1439" s="47">
        <f>Table_Query_from_Mac10[[#This Row],[Live-cost]]*(1+Table_Query_from_Mac10[[#This Row],[CogsIncreasebyTYPE]])</f>
        <v>1.59</v>
      </c>
      <c r="M1439" s="47">
        <f>Table_Query_from_Mac10[[#This Row],[Live-cost]]*Table_Query_from_Mac10[[#This Row],[qty_to_ship]]</f>
        <v>15.9</v>
      </c>
      <c r="N1439" s="47">
        <f>IF(Table_Query_from_Mac10[[#This Row],[item_no]]="KDA",-Table_Query_from_Mac10[[#This Row],[unit_price]],Table_Query_from_Mac10[[#This Row],[Net Unit]]*Table_Query_from_Mac10[[#This Row],[qty_to_ship]])</f>
        <v>57.699999999999996</v>
      </c>
      <c r="O1439" s="47">
        <f>SUMIFS(Summary!C:C,Summary!H:H,Table_Query_from_Mac10[[#This Row],[Juiceoc]])</f>
        <v>0</v>
      </c>
      <c r="P1439" s="47">
        <f>SUMIFS(Summary!D:D,Summary!H:H,Table_Query_from_Mac10[[#This Row],[Juiceoc]])</f>
        <v>0</v>
      </c>
      <c r="Q1439" s="47">
        <f>SUMIFS(Summary!E:E,Summary!H:H,Table_Query_from_Mac10[[#This Row],[Juiceoc]])</f>
        <v>0</v>
      </c>
      <c r="R1439" s="47">
        <f>Table_Query_from_Mac10[[#This Row],[Net Unit]]*(1+Table_Query_from_Mac10[[#This Row],[PriceIncreasebyType]])</f>
        <v>5.77</v>
      </c>
      <c r="S1439" s="47">
        <f>Table_Query_from_Mac10[[#This Row],[UnitPriceFuture]]*Table_Query_from_Mac10[[#This Row],[qtytoShipFuture]]</f>
        <v>57.699999999999996</v>
      </c>
      <c r="T1439" s="47">
        <f>ROUND(Table_Query_from_Mac10[[#This Row],[qty_to_ship]]*(1+Table_Query_from_Mac10[[#This Row],[VolumeIncreasebyType]]),0)</f>
        <v>10</v>
      </c>
      <c r="U1439" s="47">
        <f>Table_Query_from_Mac10[[#This Row],[qtytoShipFuture]]*Table_Query_from_Mac10[[#This Row],[Future-cost]]</f>
        <v>15.9</v>
      </c>
      <c r="V1439" s="47">
        <f>Table_Query_from_Mac10[[#This Row],[qtytoShipFuture]]-Table_Query_from_Mac10[[#This Row],[qty_to_ship]]</f>
        <v>0</v>
      </c>
      <c r="W1439" s="47">
        <f>Table_Query_from_Mac10[[#This Row],[UnitPriceFuture]]</f>
        <v>5.77</v>
      </c>
      <c r="X1439" s="47">
        <f>Table_Query_from_Mac10[[#This Row],[Unit Increase]]*Table_Query_from_Mac10[[#This Row],[UnitPriceFuture]]</f>
        <v>0</v>
      </c>
      <c r="Y1439" s="47">
        <f>Table_Query_from_Mac10[[#This Row],[Unit Increase]]*Table_Query_from_Mac10[[#This Row],[Future-cost]]</f>
        <v>0</v>
      </c>
      <c r="Z1439" s="47">
        <f>-(Table_Query_from_Mac10[[#This Row],[Incremental Sales]]+((Table_Query_from_Mac10[[#This Row],[Incremental Sales]]*-(SUM(Summary!$S$8:$S$9)))))*Summary!$S$18</f>
        <v>0</v>
      </c>
      <c r="AA1439" s="47">
        <f>IFERROR(Table_Query_from_Mac10[[#This Row],[Incremental Cost]]/Table_Query_from_Mac10[[#This Row],[Incremental Sales]],0)</f>
        <v>0</v>
      </c>
      <c r="AB1439" s="47">
        <f>IFERROR(Table_Query_from_Mac10[[#This Row],[TotalCostFuture]]/Table_Query_from_Mac10[[#This Row],[totalsalesFuture]],0)</f>
        <v>0.27556325823223571</v>
      </c>
      <c r="AN1439" s="31">
        <v>40</v>
      </c>
      <c r="AO1439">
        <f t="shared" si="44"/>
        <v>10</v>
      </c>
      <c r="AQ1439" s="31">
        <v>16.489999999999998</v>
      </c>
      <c r="AR1439">
        <f t="shared" si="45"/>
        <v>5.77</v>
      </c>
    </row>
    <row r="1440" spans="1:44" x14ac:dyDescent="0.25">
      <c r="A1440">
        <v>90142</v>
      </c>
      <c r="B1440">
        <v>14</v>
      </c>
      <c r="C1440" t="s">
        <v>55</v>
      </c>
      <c r="D1440" t="s">
        <v>81</v>
      </c>
      <c r="E1440">
        <v>7</v>
      </c>
      <c r="F1440">
        <v>4.9400000000000004</v>
      </c>
      <c r="G1440">
        <v>13.76</v>
      </c>
      <c r="H1440" s="1">
        <v>44861</v>
      </c>
      <c r="I1440" s="20">
        <v>3</v>
      </c>
      <c r="J1440" s="47">
        <f>Table_Query_from_Mac10[[#This Row],[unit_price]]-(Table_Query_from_Mac10[[#This Row],[unit_price]]*(Table_Query_from_Mac10[[#This Row],[discount_pct]]/100))</f>
        <v>13.347199999999999</v>
      </c>
      <c r="K1440" s="47">
        <f>Table_Query_from_Mac10[[#This Row],[unit_cost]]</f>
        <v>4.9400000000000004</v>
      </c>
      <c r="L1440" s="47">
        <f>Table_Query_from_Mac10[[#This Row],[Live-cost]]*(1+Table_Query_from_Mac10[[#This Row],[CogsIncreasebyTYPE]])</f>
        <v>4.9400000000000004</v>
      </c>
      <c r="M1440" s="47">
        <f>Table_Query_from_Mac10[[#This Row],[Live-cost]]*Table_Query_from_Mac10[[#This Row],[qty_to_ship]]</f>
        <v>34.580000000000005</v>
      </c>
      <c r="N1440" s="47">
        <f>IF(Table_Query_from_Mac10[[#This Row],[item_no]]="KDA",-Table_Query_from_Mac10[[#This Row],[unit_price]],Table_Query_from_Mac10[[#This Row],[Net Unit]]*Table_Query_from_Mac10[[#This Row],[qty_to_ship]])</f>
        <v>93.430399999999992</v>
      </c>
      <c r="O1440" s="47">
        <f>SUMIFS(Summary!C:C,Summary!H:H,Table_Query_from_Mac10[[#This Row],[Juiceoc]])</f>
        <v>0</v>
      </c>
      <c r="P1440" s="47">
        <f>SUMIFS(Summary!D:D,Summary!H:H,Table_Query_from_Mac10[[#This Row],[Juiceoc]])</f>
        <v>0</v>
      </c>
      <c r="Q1440" s="47">
        <f>SUMIFS(Summary!E:E,Summary!H:H,Table_Query_from_Mac10[[#This Row],[Juiceoc]])</f>
        <v>0</v>
      </c>
      <c r="R1440" s="47">
        <f>Table_Query_from_Mac10[[#This Row],[Net Unit]]*(1+Table_Query_from_Mac10[[#This Row],[PriceIncreasebyType]])</f>
        <v>13.347199999999999</v>
      </c>
      <c r="S1440" s="47">
        <f>Table_Query_from_Mac10[[#This Row],[UnitPriceFuture]]*Table_Query_from_Mac10[[#This Row],[qtytoShipFuture]]</f>
        <v>93.430399999999992</v>
      </c>
      <c r="T1440" s="47">
        <f>ROUND(Table_Query_from_Mac10[[#This Row],[qty_to_ship]]*(1+Table_Query_from_Mac10[[#This Row],[VolumeIncreasebyType]]),0)</f>
        <v>7</v>
      </c>
      <c r="U1440" s="47">
        <f>Table_Query_from_Mac10[[#This Row],[qtytoShipFuture]]*Table_Query_from_Mac10[[#This Row],[Future-cost]]</f>
        <v>34.580000000000005</v>
      </c>
      <c r="V1440" s="47">
        <f>Table_Query_from_Mac10[[#This Row],[qtytoShipFuture]]-Table_Query_from_Mac10[[#This Row],[qty_to_ship]]</f>
        <v>0</v>
      </c>
      <c r="W1440" s="47">
        <f>Table_Query_from_Mac10[[#This Row],[UnitPriceFuture]]</f>
        <v>13.347199999999999</v>
      </c>
      <c r="X1440" s="47">
        <f>Table_Query_from_Mac10[[#This Row],[Unit Increase]]*Table_Query_from_Mac10[[#This Row],[UnitPriceFuture]]</f>
        <v>0</v>
      </c>
      <c r="Y1440" s="47">
        <f>Table_Query_from_Mac10[[#This Row],[Unit Increase]]*Table_Query_from_Mac10[[#This Row],[Future-cost]]</f>
        <v>0</v>
      </c>
      <c r="Z1440" s="47">
        <f>-(Table_Query_from_Mac10[[#This Row],[Incremental Sales]]+((Table_Query_from_Mac10[[#This Row],[Incremental Sales]]*-(SUM(Summary!$S$8:$S$9)))))*Summary!$S$18</f>
        <v>0</v>
      </c>
      <c r="AA1440" s="47">
        <f>IFERROR(Table_Query_from_Mac10[[#This Row],[Incremental Cost]]/Table_Query_from_Mac10[[#This Row],[Incremental Sales]],0)</f>
        <v>0</v>
      </c>
      <c r="AB1440" s="47">
        <f>IFERROR(Table_Query_from_Mac10[[#This Row],[TotalCostFuture]]/Table_Query_from_Mac10[[#This Row],[totalsalesFuture]],0)</f>
        <v>0.37011508031647095</v>
      </c>
      <c r="AN1440" s="30">
        <v>25</v>
      </c>
      <c r="AO1440">
        <f t="shared" si="44"/>
        <v>7</v>
      </c>
      <c r="AQ1440" s="30">
        <v>39.299999999999997</v>
      </c>
      <c r="AR1440">
        <f t="shared" si="45"/>
        <v>13.76</v>
      </c>
    </row>
    <row r="1441" spans="1:44" x14ac:dyDescent="0.25">
      <c r="A1441">
        <v>90142</v>
      </c>
      <c r="B1441">
        <v>15</v>
      </c>
      <c r="C1441" t="s">
        <v>55</v>
      </c>
      <c r="D1441" t="s">
        <v>81</v>
      </c>
      <c r="E1441">
        <v>10</v>
      </c>
      <c r="F1441">
        <v>5.94</v>
      </c>
      <c r="G1441">
        <v>15.62</v>
      </c>
      <c r="H1441" s="1">
        <v>44861</v>
      </c>
      <c r="I1441" s="20">
        <v>3</v>
      </c>
      <c r="J1441" s="47">
        <f>Table_Query_from_Mac10[[#This Row],[unit_price]]-(Table_Query_from_Mac10[[#This Row],[unit_price]]*(Table_Query_from_Mac10[[#This Row],[discount_pct]]/100))</f>
        <v>15.151399999999999</v>
      </c>
      <c r="K1441" s="47">
        <f>Table_Query_from_Mac10[[#This Row],[unit_cost]]</f>
        <v>5.94</v>
      </c>
      <c r="L1441" s="47">
        <f>Table_Query_from_Mac10[[#This Row],[Live-cost]]*(1+Table_Query_from_Mac10[[#This Row],[CogsIncreasebyTYPE]])</f>
        <v>5.94</v>
      </c>
      <c r="M1441" s="47">
        <f>Table_Query_from_Mac10[[#This Row],[Live-cost]]*Table_Query_from_Mac10[[#This Row],[qty_to_ship]]</f>
        <v>59.400000000000006</v>
      </c>
      <c r="N1441" s="47">
        <f>IF(Table_Query_from_Mac10[[#This Row],[item_no]]="KDA",-Table_Query_from_Mac10[[#This Row],[unit_price]],Table_Query_from_Mac10[[#This Row],[Net Unit]]*Table_Query_from_Mac10[[#This Row],[qty_to_ship]])</f>
        <v>151.51399999999998</v>
      </c>
      <c r="O1441" s="47">
        <f>SUMIFS(Summary!C:C,Summary!H:H,Table_Query_from_Mac10[[#This Row],[Juiceoc]])</f>
        <v>0</v>
      </c>
      <c r="P1441" s="47">
        <f>SUMIFS(Summary!D:D,Summary!H:H,Table_Query_from_Mac10[[#This Row],[Juiceoc]])</f>
        <v>0</v>
      </c>
      <c r="Q1441" s="47">
        <f>SUMIFS(Summary!E:E,Summary!H:H,Table_Query_from_Mac10[[#This Row],[Juiceoc]])</f>
        <v>0</v>
      </c>
      <c r="R1441" s="47">
        <f>Table_Query_from_Mac10[[#This Row],[Net Unit]]*(1+Table_Query_from_Mac10[[#This Row],[PriceIncreasebyType]])</f>
        <v>15.151399999999999</v>
      </c>
      <c r="S1441" s="47">
        <f>Table_Query_from_Mac10[[#This Row],[UnitPriceFuture]]*Table_Query_from_Mac10[[#This Row],[qtytoShipFuture]]</f>
        <v>151.51399999999998</v>
      </c>
      <c r="T1441" s="47">
        <f>ROUND(Table_Query_from_Mac10[[#This Row],[qty_to_ship]]*(1+Table_Query_from_Mac10[[#This Row],[VolumeIncreasebyType]]),0)</f>
        <v>10</v>
      </c>
      <c r="U1441" s="47">
        <f>Table_Query_from_Mac10[[#This Row],[qtytoShipFuture]]*Table_Query_from_Mac10[[#This Row],[Future-cost]]</f>
        <v>59.400000000000006</v>
      </c>
      <c r="V1441" s="47">
        <f>Table_Query_from_Mac10[[#This Row],[qtytoShipFuture]]-Table_Query_from_Mac10[[#This Row],[qty_to_ship]]</f>
        <v>0</v>
      </c>
      <c r="W1441" s="47">
        <f>Table_Query_from_Mac10[[#This Row],[UnitPriceFuture]]</f>
        <v>15.151399999999999</v>
      </c>
      <c r="X1441" s="47">
        <f>Table_Query_from_Mac10[[#This Row],[Unit Increase]]*Table_Query_from_Mac10[[#This Row],[UnitPriceFuture]]</f>
        <v>0</v>
      </c>
      <c r="Y1441" s="47">
        <f>Table_Query_from_Mac10[[#This Row],[Unit Increase]]*Table_Query_from_Mac10[[#This Row],[Future-cost]]</f>
        <v>0</v>
      </c>
      <c r="Z1441" s="47">
        <f>-(Table_Query_from_Mac10[[#This Row],[Incremental Sales]]+((Table_Query_from_Mac10[[#This Row],[Incremental Sales]]*-(SUM(Summary!$S$8:$S$9)))))*Summary!$S$18</f>
        <v>0</v>
      </c>
      <c r="AA1441" s="47">
        <f>IFERROR(Table_Query_from_Mac10[[#This Row],[Incremental Cost]]/Table_Query_from_Mac10[[#This Row],[Incremental Sales]],0)</f>
        <v>0</v>
      </c>
      <c r="AB1441" s="47">
        <f>IFERROR(Table_Query_from_Mac10[[#This Row],[TotalCostFuture]]/Table_Query_from_Mac10[[#This Row],[totalsalesFuture]],0)</f>
        <v>0.39204297952664446</v>
      </c>
      <c r="AN1441" s="31">
        <v>40</v>
      </c>
      <c r="AO1441">
        <f t="shared" si="44"/>
        <v>10</v>
      </c>
      <c r="AQ1441" s="31">
        <v>44.63</v>
      </c>
      <c r="AR1441">
        <f t="shared" si="45"/>
        <v>15.62</v>
      </c>
    </row>
    <row r="1442" spans="1:44" x14ac:dyDescent="0.25">
      <c r="A1442">
        <v>90142</v>
      </c>
      <c r="B1442">
        <v>16</v>
      </c>
      <c r="C1442" t="s">
        <v>55</v>
      </c>
      <c r="D1442" t="s">
        <v>81</v>
      </c>
      <c r="E1442">
        <v>4</v>
      </c>
      <c r="F1442">
        <v>6.59</v>
      </c>
      <c r="G1442">
        <v>17.5</v>
      </c>
      <c r="H1442" s="1">
        <v>44861</v>
      </c>
      <c r="I1442" s="20">
        <v>3</v>
      </c>
      <c r="J1442" s="47">
        <f>Table_Query_from_Mac10[[#This Row],[unit_price]]-(Table_Query_from_Mac10[[#This Row],[unit_price]]*(Table_Query_from_Mac10[[#This Row],[discount_pct]]/100))</f>
        <v>16.975000000000001</v>
      </c>
      <c r="K1442" s="47">
        <f>Table_Query_from_Mac10[[#This Row],[unit_cost]]</f>
        <v>6.59</v>
      </c>
      <c r="L1442" s="47">
        <f>Table_Query_from_Mac10[[#This Row],[Live-cost]]*(1+Table_Query_from_Mac10[[#This Row],[CogsIncreasebyTYPE]])</f>
        <v>6.59</v>
      </c>
      <c r="M1442" s="47">
        <f>Table_Query_from_Mac10[[#This Row],[Live-cost]]*Table_Query_from_Mac10[[#This Row],[qty_to_ship]]</f>
        <v>26.36</v>
      </c>
      <c r="N1442" s="47">
        <f>IF(Table_Query_from_Mac10[[#This Row],[item_no]]="KDA",-Table_Query_from_Mac10[[#This Row],[unit_price]],Table_Query_from_Mac10[[#This Row],[Net Unit]]*Table_Query_from_Mac10[[#This Row],[qty_to_ship]])</f>
        <v>67.900000000000006</v>
      </c>
      <c r="O1442" s="47">
        <f>SUMIFS(Summary!C:C,Summary!H:H,Table_Query_from_Mac10[[#This Row],[Juiceoc]])</f>
        <v>0</v>
      </c>
      <c r="P1442" s="47">
        <f>SUMIFS(Summary!D:D,Summary!H:H,Table_Query_from_Mac10[[#This Row],[Juiceoc]])</f>
        <v>0</v>
      </c>
      <c r="Q1442" s="47">
        <f>SUMIFS(Summary!E:E,Summary!H:H,Table_Query_from_Mac10[[#This Row],[Juiceoc]])</f>
        <v>0</v>
      </c>
      <c r="R1442" s="47">
        <f>Table_Query_from_Mac10[[#This Row],[Net Unit]]*(1+Table_Query_from_Mac10[[#This Row],[PriceIncreasebyType]])</f>
        <v>16.975000000000001</v>
      </c>
      <c r="S1442" s="47">
        <f>Table_Query_from_Mac10[[#This Row],[UnitPriceFuture]]*Table_Query_from_Mac10[[#This Row],[qtytoShipFuture]]</f>
        <v>67.900000000000006</v>
      </c>
      <c r="T1442" s="47">
        <f>ROUND(Table_Query_from_Mac10[[#This Row],[qty_to_ship]]*(1+Table_Query_from_Mac10[[#This Row],[VolumeIncreasebyType]]),0)</f>
        <v>4</v>
      </c>
      <c r="U1442" s="47">
        <f>Table_Query_from_Mac10[[#This Row],[qtytoShipFuture]]*Table_Query_from_Mac10[[#This Row],[Future-cost]]</f>
        <v>26.36</v>
      </c>
      <c r="V1442" s="47">
        <f>Table_Query_from_Mac10[[#This Row],[qtytoShipFuture]]-Table_Query_from_Mac10[[#This Row],[qty_to_ship]]</f>
        <v>0</v>
      </c>
      <c r="W1442" s="47">
        <f>Table_Query_from_Mac10[[#This Row],[UnitPriceFuture]]</f>
        <v>16.975000000000001</v>
      </c>
      <c r="X1442" s="47">
        <f>Table_Query_from_Mac10[[#This Row],[Unit Increase]]*Table_Query_from_Mac10[[#This Row],[UnitPriceFuture]]</f>
        <v>0</v>
      </c>
      <c r="Y1442" s="47">
        <f>Table_Query_from_Mac10[[#This Row],[Unit Increase]]*Table_Query_from_Mac10[[#This Row],[Future-cost]]</f>
        <v>0</v>
      </c>
      <c r="Z1442" s="47">
        <f>-(Table_Query_from_Mac10[[#This Row],[Incremental Sales]]+((Table_Query_from_Mac10[[#This Row],[Incremental Sales]]*-(SUM(Summary!$S$8:$S$9)))))*Summary!$S$18</f>
        <v>0</v>
      </c>
      <c r="AA1442" s="47">
        <f>IFERROR(Table_Query_from_Mac10[[#This Row],[Incremental Cost]]/Table_Query_from_Mac10[[#This Row],[Incremental Sales]],0)</f>
        <v>0</v>
      </c>
      <c r="AB1442" s="47">
        <f>IFERROR(Table_Query_from_Mac10[[#This Row],[TotalCostFuture]]/Table_Query_from_Mac10[[#This Row],[totalsalesFuture]],0)</f>
        <v>0.38821796759941085</v>
      </c>
      <c r="AN1442" s="30">
        <v>16</v>
      </c>
      <c r="AO1442">
        <f t="shared" si="44"/>
        <v>4</v>
      </c>
      <c r="AQ1442" s="30">
        <v>49.99</v>
      </c>
      <c r="AR1442">
        <f t="shared" si="45"/>
        <v>17.5</v>
      </c>
    </row>
    <row r="1443" spans="1:44" x14ac:dyDescent="0.25">
      <c r="A1443">
        <v>90142</v>
      </c>
      <c r="B1443">
        <v>17</v>
      </c>
      <c r="C1443" t="s">
        <v>55</v>
      </c>
      <c r="D1443" t="s">
        <v>81</v>
      </c>
      <c r="E1443">
        <v>20</v>
      </c>
      <c r="F1443">
        <v>7.16</v>
      </c>
      <c r="G1443">
        <v>19.170000000000002</v>
      </c>
      <c r="H1443" s="1">
        <v>44861</v>
      </c>
      <c r="I1443" s="20">
        <v>3</v>
      </c>
      <c r="J1443" s="47">
        <f>Table_Query_from_Mac10[[#This Row],[unit_price]]-(Table_Query_from_Mac10[[#This Row],[unit_price]]*(Table_Query_from_Mac10[[#This Row],[discount_pct]]/100))</f>
        <v>18.594900000000003</v>
      </c>
      <c r="K1443" s="47">
        <f>Table_Query_from_Mac10[[#This Row],[unit_cost]]</f>
        <v>7.16</v>
      </c>
      <c r="L1443" s="47">
        <f>Table_Query_from_Mac10[[#This Row],[Live-cost]]*(1+Table_Query_from_Mac10[[#This Row],[CogsIncreasebyTYPE]])</f>
        <v>7.16</v>
      </c>
      <c r="M1443" s="47">
        <f>Table_Query_from_Mac10[[#This Row],[Live-cost]]*Table_Query_from_Mac10[[#This Row],[qty_to_ship]]</f>
        <v>143.19999999999999</v>
      </c>
      <c r="N1443" s="47">
        <f>IF(Table_Query_from_Mac10[[#This Row],[item_no]]="KDA",-Table_Query_from_Mac10[[#This Row],[unit_price]],Table_Query_from_Mac10[[#This Row],[Net Unit]]*Table_Query_from_Mac10[[#This Row],[qty_to_ship]])</f>
        <v>371.89800000000002</v>
      </c>
      <c r="O1443" s="47">
        <f>SUMIFS(Summary!C:C,Summary!H:H,Table_Query_from_Mac10[[#This Row],[Juiceoc]])</f>
        <v>0</v>
      </c>
      <c r="P1443" s="47">
        <f>SUMIFS(Summary!D:D,Summary!H:H,Table_Query_from_Mac10[[#This Row],[Juiceoc]])</f>
        <v>0</v>
      </c>
      <c r="Q1443" s="47">
        <f>SUMIFS(Summary!E:E,Summary!H:H,Table_Query_from_Mac10[[#This Row],[Juiceoc]])</f>
        <v>0</v>
      </c>
      <c r="R1443" s="47">
        <f>Table_Query_from_Mac10[[#This Row],[Net Unit]]*(1+Table_Query_from_Mac10[[#This Row],[PriceIncreasebyType]])</f>
        <v>18.594900000000003</v>
      </c>
      <c r="S1443" s="47">
        <f>Table_Query_from_Mac10[[#This Row],[UnitPriceFuture]]*Table_Query_from_Mac10[[#This Row],[qtytoShipFuture]]</f>
        <v>371.89800000000002</v>
      </c>
      <c r="T1443" s="47">
        <f>ROUND(Table_Query_from_Mac10[[#This Row],[qty_to_ship]]*(1+Table_Query_from_Mac10[[#This Row],[VolumeIncreasebyType]]),0)</f>
        <v>20</v>
      </c>
      <c r="U1443" s="47">
        <f>Table_Query_from_Mac10[[#This Row],[qtytoShipFuture]]*Table_Query_from_Mac10[[#This Row],[Future-cost]]</f>
        <v>143.19999999999999</v>
      </c>
      <c r="V1443" s="47">
        <f>Table_Query_from_Mac10[[#This Row],[qtytoShipFuture]]-Table_Query_from_Mac10[[#This Row],[qty_to_ship]]</f>
        <v>0</v>
      </c>
      <c r="W1443" s="47">
        <f>Table_Query_from_Mac10[[#This Row],[UnitPriceFuture]]</f>
        <v>18.594900000000003</v>
      </c>
      <c r="X1443" s="47">
        <f>Table_Query_from_Mac10[[#This Row],[Unit Increase]]*Table_Query_from_Mac10[[#This Row],[UnitPriceFuture]]</f>
        <v>0</v>
      </c>
      <c r="Y1443" s="47">
        <f>Table_Query_from_Mac10[[#This Row],[Unit Increase]]*Table_Query_from_Mac10[[#This Row],[Future-cost]]</f>
        <v>0</v>
      </c>
      <c r="Z1443" s="47">
        <f>-(Table_Query_from_Mac10[[#This Row],[Incremental Sales]]+((Table_Query_from_Mac10[[#This Row],[Incremental Sales]]*-(SUM(Summary!$S$8:$S$9)))))*Summary!$S$18</f>
        <v>0</v>
      </c>
      <c r="AA1443" s="47">
        <f>IFERROR(Table_Query_from_Mac10[[#This Row],[Incremental Cost]]/Table_Query_from_Mac10[[#This Row],[Incremental Sales]],0)</f>
        <v>0</v>
      </c>
      <c r="AB1443" s="47">
        <f>IFERROR(Table_Query_from_Mac10[[#This Row],[TotalCostFuture]]/Table_Query_from_Mac10[[#This Row],[totalsalesFuture]],0)</f>
        <v>0.38505181528268501</v>
      </c>
      <c r="AN1443" s="31">
        <v>80</v>
      </c>
      <c r="AO1443">
        <f t="shared" si="44"/>
        <v>20</v>
      </c>
      <c r="AQ1443" s="31">
        <v>54.76</v>
      </c>
      <c r="AR1443">
        <f t="shared" si="45"/>
        <v>19.170000000000002</v>
      </c>
    </row>
    <row r="1444" spans="1:44" x14ac:dyDescent="0.25">
      <c r="A1444">
        <v>90142</v>
      </c>
      <c r="B1444">
        <v>18</v>
      </c>
      <c r="C1444" t="s">
        <v>55</v>
      </c>
      <c r="D1444" t="s">
        <v>81</v>
      </c>
      <c r="E1444">
        <v>3</v>
      </c>
      <c r="F1444">
        <v>7.81</v>
      </c>
      <c r="G1444">
        <v>21.1</v>
      </c>
      <c r="H1444" s="1">
        <v>44861</v>
      </c>
      <c r="I1444" s="20">
        <v>3</v>
      </c>
      <c r="J1444" s="47">
        <f>Table_Query_from_Mac10[[#This Row],[unit_price]]-(Table_Query_from_Mac10[[#This Row],[unit_price]]*(Table_Query_from_Mac10[[#This Row],[discount_pct]]/100))</f>
        <v>20.467000000000002</v>
      </c>
      <c r="K1444" s="47">
        <f>Table_Query_from_Mac10[[#This Row],[unit_cost]]</f>
        <v>7.81</v>
      </c>
      <c r="L1444" s="47">
        <f>Table_Query_from_Mac10[[#This Row],[Live-cost]]*(1+Table_Query_from_Mac10[[#This Row],[CogsIncreasebyTYPE]])</f>
        <v>7.81</v>
      </c>
      <c r="M1444" s="47">
        <f>Table_Query_from_Mac10[[#This Row],[Live-cost]]*Table_Query_from_Mac10[[#This Row],[qty_to_ship]]</f>
        <v>23.43</v>
      </c>
      <c r="N1444" s="47">
        <f>IF(Table_Query_from_Mac10[[#This Row],[item_no]]="KDA",-Table_Query_from_Mac10[[#This Row],[unit_price]],Table_Query_from_Mac10[[#This Row],[Net Unit]]*Table_Query_from_Mac10[[#This Row],[qty_to_ship]])</f>
        <v>61.40100000000001</v>
      </c>
      <c r="O1444" s="47">
        <f>SUMIFS(Summary!C:C,Summary!H:H,Table_Query_from_Mac10[[#This Row],[Juiceoc]])</f>
        <v>0</v>
      </c>
      <c r="P1444" s="47">
        <f>SUMIFS(Summary!D:D,Summary!H:H,Table_Query_from_Mac10[[#This Row],[Juiceoc]])</f>
        <v>0</v>
      </c>
      <c r="Q1444" s="47">
        <f>SUMIFS(Summary!E:E,Summary!H:H,Table_Query_from_Mac10[[#This Row],[Juiceoc]])</f>
        <v>0</v>
      </c>
      <c r="R1444" s="47">
        <f>Table_Query_from_Mac10[[#This Row],[Net Unit]]*(1+Table_Query_from_Mac10[[#This Row],[PriceIncreasebyType]])</f>
        <v>20.467000000000002</v>
      </c>
      <c r="S1444" s="47">
        <f>Table_Query_from_Mac10[[#This Row],[UnitPriceFuture]]*Table_Query_from_Mac10[[#This Row],[qtytoShipFuture]]</f>
        <v>61.40100000000001</v>
      </c>
      <c r="T1444" s="47">
        <f>ROUND(Table_Query_from_Mac10[[#This Row],[qty_to_ship]]*(1+Table_Query_from_Mac10[[#This Row],[VolumeIncreasebyType]]),0)</f>
        <v>3</v>
      </c>
      <c r="U1444" s="47">
        <f>Table_Query_from_Mac10[[#This Row],[qtytoShipFuture]]*Table_Query_from_Mac10[[#This Row],[Future-cost]]</f>
        <v>23.43</v>
      </c>
      <c r="V1444" s="47">
        <f>Table_Query_from_Mac10[[#This Row],[qtytoShipFuture]]-Table_Query_from_Mac10[[#This Row],[qty_to_ship]]</f>
        <v>0</v>
      </c>
      <c r="W1444" s="47">
        <f>Table_Query_from_Mac10[[#This Row],[UnitPriceFuture]]</f>
        <v>20.467000000000002</v>
      </c>
      <c r="X1444" s="47">
        <f>Table_Query_from_Mac10[[#This Row],[Unit Increase]]*Table_Query_from_Mac10[[#This Row],[UnitPriceFuture]]</f>
        <v>0</v>
      </c>
      <c r="Y1444" s="47">
        <f>Table_Query_from_Mac10[[#This Row],[Unit Increase]]*Table_Query_from_Mac10[[#This Row],[Future-cost]]</f>
        <v>0</v>
      </c>
      <c r="Z1444" s="47">
        <f>-(Table_Query_from_Mac10[[#This Row],[Incremental Sales]]+((Table_Query_from_Mac10[[#This Row],[Incremental Sales]]*-(SUM(Summary!$S$8:$S$9)))))*Summary!$S$18</f>
        <v>0</v>
      </c>
      <c r="AA1444" s="47">
        <f>IFERROR(Table_Query_from_Mac10[[#This Row],[Incremental Cost]]/Table_Query_from_Mac10[[#This Row],[Incremental Sales]],0)</f>
        <v>0</v>
      </c>
      <c r="AB1444" s="47">
        <f>IFERROR(Table_Query_from_Mac10[[#This Row],[TotalCostFuture]]/Table_Query_from_Mac10[[#This Row],[totalsalesFuture]],0)</f>
        <v>0.38158987638637798</v>
      </c>
      <c r="AN1444" s="30">
        <v>12</v>
      </c>
      <c r="AO1444">
        <f t="shared" si="44"/>
        <v>3</v>
      </c>
      <c r="AQ1444" s="30">
        <v>60.28</v>
      </c>
      <c r="AR1444">
        <f t="shared" si="45"/>
        <v>21.1</v>
      </c>
    </row>
    <row r="1445" spans="1:44" x14ac:dyDescent="0.25">
      <c r="A1445">
        <v>90142</v>
      </c>
      <c r="B1445">
        <v>19</v>
      </c>
      <c r="C1445" t="s">
        <v>55</v>
      </c>
      <c r="D1445" t="s">
        <v>81</v>
      </c>
      <c r="E1445">
        <v>12</v>
      </c>
      <c r="F1445">
        <v>8.64</v>
      </c>
      <c r="G1445">
        <v>22.99</v>
      </c>
      <c r="H1445" s="1">
        <v>44861</v>
      </c>
      <c r="I1445" s="20">
        <v>3</v>
      </c>
      <c r="J1445" s="47">
        <f>Table_Query_from_Mac10[[#This Row],[unit_price]]-(Table_Query_from_Mac10[[#This Row],[unit_price]]*(Table_Query_from_Mac10[[#This Row],[discount_pct]]/100))</f>
        <v>22.3003</v>
      </c>
      <c r="K1445" s="47">
        <f>Table_Query_from_Mac10[[#This Row],[unit_cost]]</f>
        <v>8.64</v>
      </c>
      <c r="L1445" s="47">
        <f>Table_Query_from_Mac10[[#This Row],[Live-cost]]*(1+Table_Query_from_Mac10[[#This Row],[CogsIncreasebyTYPE]])</f>
        <v>8.64</v>
      </c>
      <c r="M1445" s="47">
        <f>Table_Query_from_Mac10[[#This Row],[Live-cost]]*Table_Query_from_Mac10[[#This Row],[qty_to_ship]]</f>
        <v>103.68</v>
      </c>
      <c r="N1445" s="47">
        <f>IF(Table_Query_from_Mac10[[#This Row],[item_no]]="KDA",-Table_Query_from_Mac10[[#This Row],[unit_price]],Table_Query_from_Mac10[[#This Row],[Net Unit]]*Table_Query_from_Mac10[[#This Row],[qty_to_ship]])</f>
        <v>267.60360000000003</v>
      </c>
      <c r="O1445" s="47">
        <f>SUMIFS(Summary!C:C,Summary!H:H,Table_Query_from_Mac10[[#This Row],[Juiceoc]])</f>
        <v>0</v>
      </c>
      <c r="P1445" s="47">
        <f>SUMIFS(Summary!D:D,Summary!H:H,Table_Query_from_Mac10[[#This Row],[Juiceoc]])</f>
        <v>0</v>
      </c>
      <c r="Q1445" s="47">
        <f>SUMIFS(Summary!E:E,Summary!H:H,Table_Query_from_Mac10[[#This Row],[Juiceoc]])</f>
        <v>0</v>
      </c>
      <c r="R1445" s="47">
        <f>Table_Query_from_Mac10[[#This Row],[Net Unit]]*(1+Table_Query_from_Mac10[[#This Row],[PriceIncreasebyType]])</f>
        <v>22.3003</v>
      </c>
      <c r="S1445" s="47">
        <f>Table_Query_from_Mac10[[#This Row],[UnitPriceFuture]]*Table_Query_from_Mac10[[#This Row],[qtytoShipFuture]]</f>
        <v>267.60360000000003</v>
      </c>
      <c r="T1445" s="47">
        <f>ROUND(Table_Query_from_Mac10[[#This Row],[qty_to_ship]]*(1+Table_Query_from_Mac10[[#This Row],[VolumeIncreasebyType]]),0)</f>
        <v>12</v>
      </c>
      <c r="U1445" s="47">
        <f>Table_Query_from_Mac10[[#This Row],[qtytoShipFuture]]*Table_Query_from_Mac10[[#This Row],[Future-cost]]</f>
        <v>103.68</v>
      </c>
      <c r="V1445" s="47">
        <f>Table_Query_from_Mac10[[#This Row],[qtytoShipFuture]]-Table_Query_from_Mac10[[#This Row],[qty_to_ship]]</f>
        <v>0</v>
      </c>
      <c r="W1445" s="47">
        <f>Table_Query_from_Mac10[[#This Row],[UnitPriceFuture]]</f>
        <v>22.3003</v>
      </c>
      <c r="X1445" s="47">
        <f>Table_Query_from_Mac10[[#This Row],[Unit Increase]]*Table_Query_from_Mac10[[#This Row],[UnitPriceFuture]]</f>
        <v>0</v>
      </c>
      <c r="Y1445" s="47">
        <f>Table_Query_from_Mac10[[#This Row],[Unit Increase]]*Table_Query_from_Mac10[[#This Row],[Future-cost]]</f>
        <v>0</v>
      </c>
      <c r="Z1445" s="47">
        <f>-(Table_Query_from_Mac10[[#This Row],[Incremental Sales]]+((Table_Query_from_Mac10[[#This Row],[Incremental Sales]]*-(SUM(Summary!$S$8:$S$9)))))*Summary!$S$18</f>
        <v>0</v>
      </c>
      <c r="AA1445" s="47">
        <f>IFERROR(Table_Query_from_Mac10[[#This Row],[Incremental Cost]]/Table_Query_from_Mac10[[#This Row],[Incremental Sales]],0)</f>
        <v>0</v>
      </c>
      <c r="AB1445" s="47">
        <f>IFERROR(Table_Query_from_Mac10[[#This Row],[TotalCostFuture]]/Table_Query_from_Mac10[[#This Row],[totalsalesFuture]],0)</f>
        <v>0.38743873400806267</v>
      </c>
      <c r="AN1445" s="31">
        <v>48</v>
      </c>
      <c r="AO1445">
        <f t="shared" si="44"/>
        <v>12</v>
      </c>
      <c r="AQ1445" s="31">
        <v>65.680000000000007</v>
      </c>
      <c r="AR1445">
        <f t="shared" si="45"/>
        <v>22.99</v>
      </c>
    </row>
    <row r="1446" spans="1:44" x14ac:dyDescent="0.25">
      <c r="A1446">
        <v>90142</v>
      </c>
      <c r="B1446">
        <v>20</v>
      </c>
      <c r="C1446" t="s">
        <v>55</v>
      </c>
      <c r="D1446" t="s">
        <v>81</v>
      </c>
      <c r="E1446">
        <v>5</v>
      </c>
      <c r="F1446">
        <v>10.09</v>
      </c>
      <c r="G1446">
        <v>28.24</v>
      </c>
      <c r="H1446" s="1">
        <v>44861</v>
      </c>
      <c r="I1446" s="20">
        <v>3</v>
      </c>
      <c r="J1446" s="47">
        <f>Table_Query_from_Mac10[[#This Row],[unit_price]]-(Table_Query_from_Mac10[[#This Row],[unit_price]]*(Table_Query_from_Mac10[[#This Row],[discount_pct]]/100))</f>
        <v>27.392799999999998</v>
      </c>
      <c r="K1446" s="47">
        <f>Table_Query_from_Mac10[[#This Row],[unit_cost]]</f>
        <v>10.09</v>
      </c>
      <c r="L1446" s="47">
        <f>Table_Query_from_Mac10[[#This Row],[Live-cost]]*(1+Table_Query_from_Mac10[[#This Row],[CogsIncreasebyTYPE]])</f>
        <v>10.09</v>
      </c>
      <c r="M1446" s="47">
        <f>Table_Query_from_Mac10[[#This Row],[Live-cost]]*Table_Query_from_Mac10[[#This Row],[qty_to_ship]]</f>
        <v>50.45</v>
      </c>
      <c r="N1446" s="47">
        <f>IF(Table_Query_from_Mac10[[#This Row],[item_no]]="KDA",-Table_Query_from_Mac10[[#This Row],[unit_price]],Table_Query_from_Mac10[[#This Row],[Net Unit]]*Table_Query_from_Mac10[[#This Row],[qty_to_ship]])</f>
        <v>136.964</v>
      </c>
      <c r="O1446" s="47">
        <f>SUMIFS(Summary!C:C,Summary!H:H,Table_Query_from_Mac10[[#This Row],[Juiceoc]])</f>
        <v>0</v>
      </c>
      <c r="P1446" s="47">
        <f>SUMIFS(Summary!D:D,Summary!H:H,Table_Query_from_Mac10[[#This Row],[Juiceoc]])</f>
        <v>0</v>
      </c>
      <c r="Q1446" s="47">
        <f>SUMIFS(Summary!E:E,Summary!H:H,Table_Query_from_Mac10[[#This Row],[Juiceoc]])</f>
        <v>0</v>
      </c>
      <c r="R1446" s="47">
        <f>Table_Query_from_Mac10[[#This Row],[Net Unit]]*(1+Table_Query_from_Mac10[[#This Row],[PriceIncreasebyType]])</f>
        <v>27.392799999999998</v>
      </c>
      <c r="S1446" s="47">
        <f>Table_Query_from_Mac10[[#This Row],[UnitPriceFuture]]*Table_Query_from_Mac10[[#This Row],[qtytoShipFuture]]</f>
        <v>136.964</v>
      </c>
      <c r="T1446" s="47">
        <f>ROUND(Table_Query_from_Mac10[[#This Row],[qty_to_ship]]*(1+Table_Query_from_Mac10[[#This Row],[VolumeIncreasebyType]]),0)</f>
        <v>5</v>
      </c>
      <c r="U1446" s="47">
        <f>Table_Query_from_Mac10[[#This Row],[qtytoShipFuture]]*Table_Query_from_Mac10[[#This Row],[Future-cost]]</f>
        <v>50.45</v>
      </c>
      <c r="V1446" s="47">
        <f>Table_Query_from_Mac10[[#This Row],[qtytoShipFuture]]-Table_Query_from_Mac10[[#This Row],[qty_to_ship]]</f>
        <v>0</v>
      </c>
      <c r="W1446" s="47">
        <f>Table_Query_from_Mac10[[#This Row],[UnitPriceFuture]]</f>
        <v>27.392799999999998</v>
      </c>
      <c r="X1446" s="47">
        <f>Table_Query_from_Mac10[[#This Row],[Unit Increase]]*Table_Query_from_Mac10[[#This Row],[UnitPriceFuture]]</f>
        <v>0</v>
      </c>
      <c r="Y1446" s="47">
        <f>Table_Query_from_Mac10[[#This Row],[Unit Increase]]*Table_Query_from_Mac10[[#This Row],[Future-cost]]</f>
        <v>0</v>
      </c>
      <c r="Z1446" s="47">
        <f>-(Table_Query_from_Mac10[[#This Row],[Incremental Sales]]+((Table_Query_from_Mac10[[#This Row],[Incremental Sales]]*-(SUM(Summary!$S$8:$S$9)))))*Summary!$S$18</f>
        <v>0</v>
      </c>
      <c r="AA1446" s="47">
        <f>IFERROR(Table_Query_from_Mac10[[#This Row],[Incremental Cost]]/Table_Query_from_Mac10[[#This Row],[Incremental Sales]],0)</f>
        <v>0</v>
      </c>
      <c r="AB1446" s="47">
        <f>IFERROR(Table_Query_from_Mac10[[#This Row],[TotalCostFuture]]/Table_Query_from_Mac10[[#This Row],[totalsalesFuture]],0)</f>
        <v>0.3683449665605561</v>
      </c>
      <c r="AN1446" s="30">
        <v>18</v>
      </c>
      <c r="AO1446">
        <f t="shared" si="44"/>
        <v>5</v>
      </c>
      <c r="AQ1446" s="30">
        <v>80.680000000000007</v>
      </c>
      <c r="AR1446">
        <f t="shared" si="45"/>
        <v>28.24</v>
      </c>
    </row>
    <row r="1447" spans="1:44" x14ac:dyDescent="0.25">
      <c r="A1447">
        <v>90142</v>
      </c>
      <c r="B1447">
        <v>21</v>
      </c>
      <c r="C1447" t="s">
        <v>55</v>
      </c>
      <c r="D1447" t="s">
        <v>81</v>
      </c>
      <c r="E1447">
        <v>9</v>
      </c>
      <c r="F1447">
        <v>11.51</v>
      </c>
      <c r="G1447">
        <v>31.84</v>
      </c>
      <c r="H1447" s="1">
        <v>44861</v>
      </c>
      <c r="I1447" s="20">
        <v>3</v>
      </c>
      <c r="J1447" s="47">
        <f>Table_Query_from_Mac10[[#This Row],[unit_price]]-(Table_Query_from_Mac10[[#This Row],[unit_price]]*(Table_Query_from_Mac10[[#This Row],[discount_pct]]/100))</f>
        <v>30.884799999999998</v>
      </c>
      <c r="K1447" s="47">
        <f>Table_Query_from_Mac10[[#This Row],[unit_cost]]</f>
        <v>11.51</v>
      </c>
      <c r="L1447" s="47">
        <f>Table_Query_from_Mac10[[#This Row],[Live-cost]]*(1+Table_Query_from_Mac10[[#This Row],[CogsIncreasebyTYPE]])</f>
        <v>11.51</v>
      </c>
      <c r="M1447" s="47">
        <f>Table_Query_from_Mac10[[#This Row],[Live-cost]]*Table_Query_from_Mac10[[#This Row],[qty_to_ship]]</f>
        <v>103.59</v>
      </c>
      <c r="N1447" s="47">
        <f>IF(Table_Query_from_Mac10[[#This Row],[item_no]]="KDA",-Table_Query_from_Mac10[[#This Row],[unit_price]],Table_Query_from_Mac10[[#This Row],[Net Unit]]*Table_Query_from_Mac10[[#This Row],[qty_to_ship]])</f>
        <v>277.96319999999997</v>
      </c>
      <c r="O1447" s="47">
        <f>SUMIFS(Summary!C:C,Summary!H:H,Table_Query_from_Mac10[[#This Row],[Juiceoc]])</f>
        <v>0</v>
      </c>
      <c r="P1447" s="47">
        <f>SUMIFS(Summary!D:D,Summary!H:H,Table_Query_from_Mac10[[#This Row],[Juiceoc]])</f>
        <v>0</v>
      </c>
      <c r="Q1447" s="47">
        <f>SUMIFS(Summary!E:E,Summary!H:H,Table_Query_from_Mac10[[#This Row],[Juiceoc]])</f>
        <v>0</v>
      </c>
      <c r="R1447" s="47">
        <f>Table_Query_from_Mac10[[#This Row],[Net Unit]]*(1+Table_Query_from_Mac10[[#This Row],[PriceIncreasebyType]])</f>
        <v>30.884799999999998</v>
      </c>
      <c r="S1447" s="47">
        <f>Table_Query_from_Mac10[[#This Row],[UnitPriceFuture]]*Table_Query_from_Mac10[[#This Row],[qtytoShipFuture]]</f>
        <v>277.96319999999997</v>
      </c>
      <c r="T1447" s="47">
        <f>ROUND(Table_Query_from_Mac10[[#This Row],[qty_to_ship]]*(1+Table_Query_from_Mac10[[#This Row],[VolumeIncreasebyType]]),0)</f>
        <v>9</v>
      </c>
      <c r="U1447" s="47">
        <f>Table_Query_from_Mac10[[#This Row],[qtytoShipFuture]]*Table_Query_from_Mac10[[#This Row],[Future-cost]]</f>
        <v>103.59</v>
      </c>
      <c r="V1447" s="47">
        <f>Table_Query_from_Mac10[[#This Row],[qtytoShipFuture]]-Table_Query_from_Mac10[[#This Row],[qty_to_ship]]</f>
        <v>0</v>
      </c>
      <c r="W1447" s="47">
        <f>Table_Query_from_Mac10[[#This Row],[UnitPriceFuture]]</f>
        <v>30.884799999999998</v>
      </c>
      <c r="X1447" s="47">
        <f>Table_Query_from_Mac10[[#This Row],[Unit Increase]]*Table_Query_from_Mac10[[#This Row],[UnitPriceFuture]]</f>
        <v>0</v>
      </c>
      <c r="Y1447" s="47">
        <f>Table_Query_from_Mac10[[#This Row],[Unit Increase]]*Table_Query_from_Mac10[[#This Row],[Future-cost]]</f>
        <v>0</v>
      </c>
      <c r="Z1447" s="47">
        <f>-(Table_Query_from_Mac10[[#This Row],[Incremental Sales]]+((Table_Query_from_Mac10[[#This Row],[Incremental Sales]]*-(SUM(Summary!$S$8:$S$9)))))*Summary!$S$18</f>
        <v>0</v>
      </c>
      <c r="AA1447" s="47">
        <f>IFERROR(Table_Query_from_Mac10[[#This Row],[Incremental Cost]]/Table_Query_from_Mac10[[#This Row],[Incremental Sales]],0)</f>
        <v>0</v>
      </c>
      <c r="AB1447" s="47">
        <f>IFERROR(Table_Query_from_Mac10[[#This Row],[TotalCostFuture]]/Table_Query_from_Mac10[[#This Row],[totalsalesFuture]],0)</f>
        <v>0.37267523182924939</v>
      </c>
      <c r="AN1447" s="31">
        <v>36</v>
      </c>
      <c r="AO1447">
        <f t="shared" si="44"/>
        <v>9</v>
      </c>
      <c r="AQ1447" s="31">
        <v>90.98</v>
      </c>
      <c r="AR1447">
        <f t="shared" si="45"/>
        <v>31.84</v>
      </c>
    </row>
    <row r="1448" spans="1:44" x14ac:dyDescent="0.25">
      <c r="A1448">
        <v>90142</v>
      </c>
      <c r="B1448">
        <v>22</v>
      </c>
      <c r="C1448" t="s">
        <v>55</v>
      </c>
      <c r="D1448" t="s">
        <v>81</v>
      </c>
      <c r="E1448">
        <v>6</v>
      </c>
      <c r="F1448">
        <v>13.35</v>
      </c>
      <c r="G1448">
        <v>38.020000000000003</v>
      </c>
      <c r="H1448" s="1">
        <v>44861</v>
      </c>
      <c r="I1448" s="20">
        <v>3</v>
      </c>
      <c r="J1448" s="47">
        <f>Table_Query_from_Mac10[[#This Row],[unit_price]]-(Table_Query_from_Mac10[[#This Row],[unit_price]]*(Table_Query_from_Mac10[[#This Row],[discount_pct]]/100))</f>
        <v>36.879400000000004</v>
      </c>
      <c r="K1448" s="47">
        <f>Table_Query_from_Mac10[[#This Row],[unit_cost]]</f>
        <v>13.35</v>
      </c>
      <c r="L1448" s="47">
        <f>Table_Query_from_Mac10[[#This Row],[Live-cost]]*(1+Table_Query_from_Mac10[[#This Row],[CogsIncreasebyTYPE]])</f>
        <v>13.35</v>
      </c>
      <c r="M1448" s="47">
        <f>Table_Query_from_Mac10[[#This Row],[Live-cost]]*Table_Query_from_Mac10[[#This Row],[qty_to_ship]]</f>
        <v>80.099999999999994</v>
      </c>
      <c r="N1448" s="47">
        <f>IF(Table_Query_from_Mac10[[#This Row],[item_no]]="KDA",-Table_Query_from_Mac10[[#This Row],[unit_price]],Table_Query_from_Mac10[[#This Row],[Net Unit]]*Table_Query_from_Mac10[[#This Row],[qty_to_ship]])</f>
        <v>221.27640000000002</v>
      </c>
      <c r="O1448" s="47">
        <f>SUMIFS(Summary!C:C,Summary!H:H,Table_Query_from_Mac10[[#This Row],[Juiceoc]])</f>
        <v>0</v>
      </c>
      <c r="P1448" s="47">
        <f>SUMIFS(Summary!D:D,Summary!H:H,Table_Query_from_Mac10[[#This Row],[Juiceoc]])</f>
        <v>0</v>
      </c>
      <c r="Q1448" s="47">
        <f>SUMIFS(Summary!E:E,Summary!H:H,Table_Query_from_Mac10[[#This Row],[Juiceoc]])</f>
        <v>0</v>
      </c>
      <c r="R1448" s="47">
        <f>Table_Query_from_Mac10[[#This Row],[Net Unit]]*(1+Table_Query_from_Mac10[[#This Row],[PriceIncreasebyType]])</f>
        <v>36.879400000000004</v>
      </c>
      <c r="S1448" s="47">
        <f>Table_Query_from_Mac10[[#This Row],[UnitPriceFuture]]*Table_Query_from_Mac10[[#This Row],[qtytoShipFuture]]</f>
        <v>221.27640000000002</v>
      </c>
      <c r="T1448" s="47">
        <f>ROUND(Table_Query_from_Mac10[[#This Row],[qty_to_ship]]*(1+Table_Query_from_Mac10[[#This Row],[VolumeIncreasebyType]]),0)</f>
        <v>6</v>
      </c>
      <c r="U1448" s="47">
        <f>Table_Query_from_Mac10[[#This Row],[qtytoShipFuture]]*Table_Query_from_Mac10[[#This Row],[Future-cost]]</f>
        <v>80.099999999999994</v>
      </c>
      <c r="V1448" s="47">
        <f>Table_Query_from_Mac10[[#This Row],[qtytoShipFuture]]-Table_Query_from_Mac10[[#This Row],[qty_to_ship]]</f>
        <v>0</v>
      </c>
      <c r="W1448" s="47">
        <f>Table_Query_from_Mac10[[#This Row],[UnitPriceFuture]]</f>
        <v>36.879400000000004</v>
      </c>
      <c r="X1448" s="47">
        <f>Table_Query_from_Mac10[[#This Row],[Unit Increase]]*Table_Query_from_Mac10[[#This Row],[UnitPriceFuture]]</f>
        <v>0</v>
      </c>
      <c r="Y1448" s="47">
        <f>Table_Query_from_Mac10[[#This Row],[Unit Increase]]*Table_Query_from_Mac10[[#This Row],[Future-cost]]</f>
        <v>0</v>
      </c>
      <c r="Z1448" s="47">
        <f>-(Table_Query_from_Mac10[[#This Row],[Incremental Sales]]+((Table_Query_from_Mac10[[#This Row],[Incremental Sales]]*-(SUM(Summary!$S$8:$S$9)))))*Summary!$S$18</f>
        <v>0</v>
      </c>
      <c r="AA1448" s="47">
        <f>IFERROR(Table_Query_from_Mac10[[#This Row],[Incremental Cost]]/Table_Query_from_Mac10[[#This Row],[Incremental Sales]],0)</f>
        <v>0</v>
      </c>
      <c r="AB1448" s="47">
        <f>IFERROR(Table_Query_from_Mac10[[#This Row],[TotalCostFuture]]/Table_Query_from_Mac10[[#This Row],[totalsalesFuture]],0)</f>
        <v>0.36199070483793117</v>
      </c>
      <c r="AN1448" s="30">
        <v>24</v>
      </c>
      <c r="AO1448">
        <f t="shared" si="44"/>
        <v>6</v>
      </c>
      <c r="AQ1448" s="30">
        <v>108.63</v>
      </c>
      <c r="AR1448">
        <f t="shared" si="45"/>
        <v>38.020000000000003</v>
      </c>
    </row>
    <row r="1449" spans="1:44" x14ac:dyDescent="0.25">
      <c r="A1449">
        <v>90142</v>
      </c>
      <c r="B1449">
        <v>23</v>
      </c>
      <c r="C1449" t="s">
        <v>55</v>
      </c>
      <c r="D1449" t="s">
        <v>81</v>
      </c>
      <c r="E1449">
        <v>4</v>
      </c>
      <c r="F1449">
        <v>15.13</v>
      </c>
      <c r="G1449">
        <v>44.98</v>
      </c>
      <c r="H1449" s="1">
        <v>44861</v>
      </c>
      <c r="I1449" s="20">
        <v>3</v>
      </c>
      <c r="J1449" s="47">
        <f>Table_Query_from_Mac10[[#This Row],[unit_price]]-(Table_Query_from_Mac10[[#This Row],[unit_price]]*(Table_Query_from_Mac10[[#This Row],[discount_pct]]/100))</f>
        <v>43.630599999999994</v>
      </c>
      <c r="K1449" s="47">
        <f>Table_Query_from_Mac10[[#This Row],[unit_cost]]</f>
        <v>15.13</v>
      </c>
      <c r="L1449" s="47">
        <f>Table_Query_from_Mac10[[#This Row],[Live-cost]]*(1+Table_Query_from_Mac10[[#This Row],[CogsIncreasebyTYPE]])</f>
        <v>15.13</v>
      </c>
      <c r="M1449" s="47">
        <f>Table_Query_from_Mac10[[#This Row],[Live-cost]]*Table_Query_from_Mac10[[#This Row],[qty_to_ship]]</f>
        <v>60.52</v>
      </c>
      <c r="N1449" s="47">
        <f>IF(Table_Query_from_Mac10[[#This Row],[item_no]]="KDA",-Table_Query_from_Mac10[[#This Row],[unit_price]],Table_Query_from_Mac10[[#This Row],[Net Unit]]*Table_Query_from_Mac10[[#This Row],[qty_to_ship]])</f>
        <v>174.52239999999998</v>
      </c>
      <c r="O1449" s="47">
        <f>SUMIFS(Summary!C:C,Summary!H:H,Table_Query_from_Mac10[[#This Row],[Juiceoc]])</f>
        <v>0</v>
      </c>
      <c r="P1449" s="47">
        <f>SUMIFS(Summary!D:D,Summary!H:H,Table_Query_from_Mac10[[#This Row],[Juiceoc]])</f>
        <v>0</v>
      </c>
      <c r="Q1449" s="47">
        <f>SUMIFS(Summary!E:E,Summary!H:H,Table_Query_from_Mac10[[#This Row],[Juiceoc]])</f>
        <v>0</v>
      </c>
      <c r="R1449" s="47">
        <f>Table_Query_from_Mac10[[#This Row],[Net Unit]]*(1+Table_Query_from_Mac10[[#This Row],[PriceIncreasebyType]])</f>
        <v>43.630599999999994</v>
      </c>
      <c r="S1449" s="47">
        <f>Table_Query_from_Mac10[[#This Row],[UnitPriceFuture]]*Table_Query_from_Mac10[[#This Row],[qtytoShipFuture]]</f>
        <v>174.52239999999998</v>
      </c>
      <c r="T1449" s="47">
        <f>ROUND(Table_Query_from_Mac10[[#This Row],[qty_to_ship]]*(1+Table_Query_from_Mac10[[#This Row],[VolumeIncreasebyType]]),0)</f>
        <v>4</v>
      </c>
      <c r="U1449" s="47">
        <f>Table_Query_from_Mac10[[#This Row],[qtytoShipFuture]]*Table_Query_from_Mac10[[#This Row],[Future-cost]]</f>
        <v>60.52</v>
      </c>
      <c r="V1449" s="47">
        <f>Table_Query_from_Mac10[[#This Row],[qtytoShipFuture]]-Table_Query_from_Mac10[[#This Row],[qty_to_ship]]</f>
        <v>0</v>
      </c>
      <c r="W1449" s="47">
        <f>Table_Query_from_Mac10[[#This Row],[UnitPriceFuture]]</f>
        <v>43.630599999999994</v>
      </c>
      <c r="X1449" s="47">
        <f>Table_Query_from_Mac10[[#This Row],[Unit Increase]]*Table_Query_from_Mac10[[#This Row],[UnitPriceFuture]]</f>
        <v>0</v>
      </c>
      <c r="Y1449" s="47">
        <f>Table_Query_from_Mac10[[#This Row],[Unit Increase]]*Table_Query_from_Mac10[[#This Row],[Future-cost]]</f>
        <v>0</v>
      </c>
      <c r="Z1449" s="47">
        <f>-(Table_Query_from_Mac10[[#This Row],[Incremental Sales]]+((Table_Query_from_Mac10[[#This Row],[Incremental Sales]]*-(SUM(Summary!$S$8:$S$9)))))*Summary!$S$18</f>
        <v>0</v>
      </c>
      <c r="AA1449" s="47">
        <f>IFERROR(Table_Query_from_Mac10[[#This Row],[Incremental Cost]]/Table_Query_from_Mac10[[#This Row],[Incremental Sales]],0)</f>
        <v>0</v>
      </c>
      <c r="AB1449" s="47">
        <f>IFERROR(Table_Query_from_Mac10[[#This Row],[TotalCostFuture]]/Table_Query_from_Mac10[[#This Row],[totalsalesFuture]],0)</f>
        <v>0.34677496986060247</v>
      </c>
      <c r="AN1449" s="31">
        <v>16</v>
      </c>
      <c r="AO1449">
        <f t="shared" si="44"/>
        <v>4</v>
      </c>
      <c r="AQ1449" s="31">
        <v>128.52000000000001</v>
      </c>
      <c r="AR1449">
        <f t="shared" si="45"/>
        <v>44.98</v>
      </c>
    </row>
    <row r="1450" spans="1:44" x14ac:dyDescent="0.25">
      <c r="A1450">
        <v>90142</v>
      </c>
      <c r="B1450">
        <v>24</v>
      </c>
      <c r="C1450" t="s">
        <v>55</v>
      </c>
      <c r="D1450" t="s">
        <v>81</v>
      </c>
      <c r="E1450">
        <v>3</v>
      </c>
      <c r="F1450">
        <v>1.27</v>
      </c>
      <c r="G1450">
        <v>3.8</v>
      </c>
      <c r="H1450" s="1">
        <v>44861</v>
      </c>
      <c r="I1450" s="20">
        <v>3</v>
      </c>
      <c r="J1450" s="47">
        <f>Table_Query_from_Mac10[[#This Row],[unit_price]]-(Table_Query_from_Mac10[[#This Row],[unit_price]]*(Table_Query_from_Mac10[[#This Row],[discount_pct]]/100))</f>
        <v>3.6859999999999999</v>
      </c>
      <c r="K1450" s="47">
        <f>Table_Query_from_Mac10[[#This Row],[unit_cost]]</f>
        <v>1.27</v>
      </c>
      <c r="L1450" s="47">
        <f>Table_Query_from_Mac10[[#This Row],[Live-cost]]*(1+Table_Query_from_Mac10[[#This Row],[CogsIncreasebyTYPE]])</f>
        <v>1.27</v>
      </c>
      <c r="M1450" s="47">
        <f>Table_Query_from_Mac10[[#This Row],[Live-cost]]*Table_Query_from_Mac10[[#This Row],[qty_to_ship]]</f>
        <v>3.81</v>
      </c>
      <c r="N1450" s="47">
        <f>IF(Table_Query_from_Mac10[[#This Row],[item_no]]="KDA",-Table_Query_from_Mac10[[#This Row],[unit_price]],Table_Query_from_Mac10[[#This Row],[Net Unit]]*Table_Query_from_Mac10[[#This Row],[qty_to_ship]])</f>
        <v>11.058</v>
      </c>
      <c r="O1450" s="47">
        <f>SUMIFS(Summary!C:C,Summary!H:H,Table_Query_from_Mac10[[#This Row],[Juiceoc]])</f>
        <v>0</v>
      </c>
      <c r="P1450" s="47">
        <f>SUMIFS(Summary!D:D,Summary!H:H,Table_Query_from_Mac10[[#This Row],[Juiceoc]])</f>
        <v>0</v>
      </c>
      <c r="Q1450" s="47">
        <f>SUMIFS(Summary!E:E,Summary!H:H,Table_Query_from_Mac10[[#This Row],[Juiceoc]])</f>
        <v>0</v>
      </c>
      <c r="R1450" s="47">
        <f>Table_Query_from_Mac10[[#This Row],[Net Unit]]*(1+Table_Query_from_Mac10[[#This Row],[PriceIncreasebyType]])</f>
        <v>3.6859999999999999</v>
      </c>
      <c r="S1450" s="47">
        <f>Table_Query_from_Mac10[[#This Row],[UnitPriceFuture]]*Table_Query_from_Mac10[[#This Row],[qtytoShipFuture]]</f>
        <v>11.058</v>
      </c>
      <c r="T1450" s="47">
        <f>ROUND(Table_Query_from_Mac10[[#This Row],[qty_to_ship]]*(1+Table_Query_from_Mac10[[#This Row],[VolumeIncreasebyType]]),0)</f>
        <v>3</v>
      </c>
      <c r="U1450" s="47">
        <f>Table_Query_from_Mac10[[#This Row],[qtytoShipFuture]]*Table_Query_from_Mac10[[#This Row],[Future-cost]]</f>
        <v>3.81</v>
      </c>
      <c r="V1450" s="47">
        <f>Table_Query_from_Mac10[[#This Row],[qtytoShipFuture]]-Table_Query_from_Mac10[[#This Row],[qty_to_ship]]</f>
        <v>0</v>
      </c>
      <c r="W1450" s="47">
        <f>Table_Query_from_Mac10[[#This Row],[UnitPriceFuture]]</f>
        <v>3.6859999999999999</v>
      </c>
      <c r="X1450" s="47">
        <f>Table_Query_from_Mac10[[#This Row],[Unit Increase]]*Table_Query_from_Mac10[[#This Row],[UnitPriceFuture]]</f>
        <v>0</v>
      </c>
      <c r="Y1450" s="47">
        <f>Table_Query_from_Mac10[[#This Row],[Unit Increase]]*Table_Query_from_Mac10[[#This Row],[Future-cost]]</f>
        <v>0</v>
      </c>
      <c r="Z1450" s="47">
        <f>-(Table_Query_from_Mac10[[#This Row],[Incremental Sales]]+((Table_Query_from_Mac10[[#This Row],[Incremental Sales]]*-(SUM(Summary!$S$8:$S$9)))))*Summary!$S$18</f>
        <v>0</v>
      </c>
      <c r="AA1450" s="47">
        <f>IFERROR(Table_Query_from_Mac10[[#This Row],[Incremental Cost]]/Table_Query_from_Mac10[[#This Row],[Incremental Sales]],0)</f>
        <v>0</v>
      </c>
      <c r="AB1450" s="47">
        <f>IFERROR(Table_Query_from_Mac10[[#This Row],[TotalCostFuture]]/Table_Query_from_Mac10[[#This Row],[totalsalesFuture]],0)</f>
        <v>0.34454693434617473</v>
      </c>
      <c r="AN1450" s="30">
        <v>12</v>
      </c>
      <c r="AO1450">
        <f t="shared" si="44"/>
        <v>3</v>
      </c>
      <c r="AQ1450" s="30">
        <v>10.86</v>
      </c>
      <c r="AR1450">
        <f t="shared" si="45"/>
        <v>3.8</v>
      </c>
    </row>
    <row r="1451" spans="1:44" x14ac:dyDescent="0.25">
      <c r="A1451">
        <v>90033</v>
      </c>
      <c r="B1451">
        <v>2</v>
      </c>
      <c r="C1451" t="s">
        <v>55</v>
      </c>
      <c r="D1451" t="s">
        <v>81</v>
      </c>
      <c r="E1451">
        <v>5</v>
      </c>
      <c r="F1451">
        <v>5.31</v>
      </c>
      <c r="G1451">
        <v>13.35</v>
      </c>
      <c r="H1451" s="1">
        <v>44837</v>
      </c>
      <c r="I1451" s="20">
        <v>7</v>
      </c>
      <c r="J1451" s="47">
        <f>Table_Query_from_Mac10[[#This Row],[unit_price]]-(Table_Query_from_Mac10[[#This Row],[unit_price]]*(Table_Query_from_Mac10[[#This Row],[discount_pct]]/100))</f>
        <v>12.4155</v>
      </c>
      <c r="K1451" s="47">
        <f>Table_Query_from_Mac10[[#This Row],[unit_cost]]</f>
        <v>5.31</v>
      </c>
      <c r="L1451" s="47">
        <f>Table_Query_from_Mac10[[#This Row],[Live-cost]]*(1+Table_Query_from_Mac10[[#This Row],[CogsIncreasebyTYPE]])</f>
        <v>5.31</v>
      </c>
      <c r="M1451" s="47">
        <f>Table_Query_from_Mac10[[#This Row],[Live-cost]]*Table_Query_from_Mac10[[#This Row],[qty_to_ship]]</f>
        <v>26.549999999999997</v>
      </c>
      <c r="N1451" s="47">
        <f>IF(Table_Query_from_Mac10[[#This Row],[item_no]]="KDA",-Table_Query_from_Mac10[[#This Row],[unit_price]],Table_Query_from_Mac10[[#This Row],[Net Unit]]*Table_Query_from_Mac10[[#This Row],[qty_to_ship]])</f>
        <v>62.077500000000001</v>
      </c>
      <c r="O1451" s="47">
        <f>SUMIFS(Summary!C:C,Summary!H:H,Table_Query_from_Mac10[[#This Row],[Juiceoc]])</f>
        <v>0</v>
      </c>
      <c r="P1451" s="47">
        <f>SUMIFS(Summary!D:D,Summary!H:H,Table_Query_from_Mac10[[#This Row],[Juiceoc]])</f>
        <v>0</v>
      </c>
      <c r="Q1451" s="47">
        <f>SUMIFS(Summary!E:E,Summary!H:H,Table_Query_from_Mac10[[#This Row],[Juiceoc]])</f>
        <v>0</v>
      </c>
      <c r="R1451" s="47">
        <f>Table_Query_from_Mac10[[#This Row],[Net Unit]]*(1+Table_Query_from_Mac10[[#This Row],[PriceIncreasebyType]])</f>
        <v>12.4155</v>
      </c>
      <c r="S1451" s="47">
        <f>Table_Query_from_Mac10[[#This Row],[UnitPriceFuture]]*Table_Query_from_Mac10[[#This Row],[qtytoShipFuture]]</f>
        <v>62.077500000000001</v>
      </c>
      <c r="T1451" s="47">
        <f>ROUND(Table_Query_from_Mac10[[#This Row],[qty_to_ship]]*(1+Table_Query_from_Mac10[[#This Row],[VolumeIncreasebyType]]),0)</f>
        <v>5</v>
      </c>
      <c r="U1451" s="47">
        <f>Table_Query_from_Mac10[[#This Row],[qtytoShipFuture]]*Table_Query_from_Mac10[[#This Row],[Future-cost]]</f>
        <v>26.549999999999997</v>
      </c>
      <c r="V1451" s="47">
        <f>Table_Query_from_Mac10[[#This Row],[qtytoShipFuture]]-Table_Query_from_Mac10[[#This Row],[qty_to_ship]]</f>
        <v>0</v>
      </c>
      <c r="W1451" s="47">
        <f>Table_Query_from_Mac10[[#This Row],[UnitPriceFuture]]</f>
        <v>12.4155</v>
      </c>
      <c r="X1451" s="47">
        <f>Table_Query_from_Mac10[[#This Row],[Unit Increase]]*Table_Query_from_Mac10[[#This Row],[UnitPriceFuture]]</f>
        <v>0</v>
      </c>
      <c r="Y1451" s="47">
        <f>Table_Query_from_Mac10[[#This Row],[Unit Increase]]*Table_Query_from_Mac10[[#This Row],[Future-cost]]</f>
        <v>0</v>
      </c>
      <c r="Z1451" s="47">
        <f>-(Table_Query_from_Mac10[[#This Row],[Incremental Sales]]+((Table_Query_from_Mac10[[#This Row],[Incremental Sales]]*-(SUM(Summary!$S$8:$S$9)))))*Summary!$S$18</f>
        <v>0</v>
      </c>
      <c r="AA1451" s="47">
        <f>IFERROR(Table_Query_from_Mac10[[#This Row],[Incremental Cost]]/Table_Query_from_Mac10[[#This Row],[Incremental Sales]],0)</f>
        <v>0</v>
      </c>
      <c r="AB1451" s="47">
        <f>IFERROR(Table_Query_from_Mac10[[#This Row],[TotalCostFuture]]/Table_Query_from_Mac10[[#This Row],[totalsalesFuture]],0)</f>
        <v>0.42769119246103654</v>
      </c>
      <c r="AN1451" s="31">
        <v>20</v>
      </c>
      <c r="AO1451">
        <f t="shared" si="44"/>
        <v>5</v>
      </c>
      <c r="AQ1451" s="31">
        <v>38.130000000000003</v>
      </c>
      <c r="AR1451">
        <f t="shared" si="45"/>
        <v>13.35</v>
      </c>
    </row>
    <row r="1452" spans="1:44" x14ac:dyDescent="0.25">
      <c r="A1452">
        <v>90033</v>
      </c>
      <c r="B1452">
        <v>3</v>
      </c>
      <c r="C1452" t="s">
        <v>55</v>
      </c>
      <c r="D1452" t="s">
        <v>81</v>
      </c>
      <c r="E1452">
        <v>8</v>
      </c>
      <c r="F1452">
        <v>5.81</v>
      </c>
      <c r="G1452">
        <v>14.47</v>
      </c>
      <c r="H1452" s="1">
        <v>44837</v>
      </c>
      <c r="I1452" s="20">
        <v>7</v>
      </c>
      <c r="J1452" s="47">
        <f>Table_Query_from_Mac10[[#This Row],[unit_price]]-(Table_Query_from_Mac10[[#This Row],[unit_price]]*(Table_Query_from_Mac10[[#This Row],[discount_pct]]/100))</f>
        <v>13.457100000000001</v>
      </c>
      <c r="K1452" s="47">
        <f>Table_Query_from_Mac10[[#This Row],[unit_cost]]</f>
        <v>5.81</v>
      </c>
      <c r="L1452" s="47">
        <f>Table_Query_from_Mac10[[#This Row],[Live-cost]]*(1+Table_Query_from_Mac10[[#This Row],[CogsIncreasebyTYPE]])</f>
        <v>5.81</v>
      </c>
      <c r="M1452" s="47">
        <f>Table_Query_from_Mac10[[#This Row],[Live-cost]]*Table_Query_from_Mac10[[#This Row],[qty_to_ship]]</f>
        <v>46.48</v>
      </c>
      <c r="N1452" s="47">
        <f>IF(Table_Query_from_Mac10[[#This Row],[item_no]]="KDA",-Table_Query_from_Mac10[[#This Row],[unit_price]],Table_Query_from_Mac10[[#This Row],[Net Unit]]*Table_Query_from_Mac10[[#This Row],[qty_to_ship]])</f>
        <v>107.6568</v>
      </c>
      <c r="O1452" s="47">
        <f>SUMIFS(Summary!C:C,Summary!H:H,Table_Query_from_Mac10[[#This Row],[Juiceoc]])</f>
        <v>0</v>
      </c>
      <c r="P1452" s="47">
        <f>SUMIFS(Summary!D:D,Summary!H:H,Table_Query_from_Mac10[[#This Row],[Juiceoc]])</f>
        <v>0</v>
      </c>
      <c r="Q1452" s="47">
        <f>SUMIFS(Summary!E:E,Summary!H:H,Table_Query_from_Mac10[[#This Row],[Juiceoc]])</f>
        <v>0</v>
      </c>
      <c r="R1452" s="47">
        <f>Table_Query_from_Mac10[[#This Row],[Net Unit]]*(1+Table_Query_from_Mac10[[#This Row],[PriceIncreasebyType]])</f>
        <v>13.457100000000001</v>
      </c>
      <c r="S1452" s="47">
        <f>Table_Query_from_Mac10[[#This Row],[UnitPriceFuture]]*Table_Query_from_Mac10[[#This Row],[qtytoShipFuture]]</f>
        <v>107.6568</v>
      </c>
      <c r="T1452" s="47">
        <f>ROUND(Table_Query_from_Mac10[[#This Row],[qty_to_ship]]*(1+Table_Query_from_Mac10[[#This Row],[VolumeIncreasebyType]]),0)</f>
        <v>8</v>
      </c>
      <c r="U1452" s="47">
        <f>Table_Query_from_Mac10[[#This Row],[qtytoShipFuture]]*Table_Query_from_Mac10[[#This Row],[Future-cost]]</f>
        <v>46.48</v>
      </c>
      <c r="V1452" s="47">
        <f>Table_Query_from_Mac10[[#This Row],[qtytoShipFuture]]-Table_Query_from_Mac10[[#This Row],[qty_to_ship]]</f>
        <v>0</v>
      </c>
      <c r="W1452" s="47">
        <f>Table_Query_from_Mac10[[#This Row],[UnitPriceFuture]]</f>
        <v>13.457100000000001</v>
      </c>
      <c r="X1452" s="47">
        <f>Table_Query_from_Mac10[[#This Row],[Unit Increase]]*Table_Query_from_Mac10[[#This Row],[UnitPriceFuture]]</f>
        <v>0</v>
      </c>
      <c r="Y1452" s="47">
        <f>Table_Query_from_Mac10[[#This Row],[Unit Increase]]*Table_Query_from_Mac10[[#This Row],[Future-cost]]</f>
        <v>0</v>
      </c>
      <c r="Z1452" s="47">
        <f>-(Table_Query_from_Mac10[[#This Row],[Incremental Sales]]+((Table_Query_from_Mac10[[#This Row],[Incremental Sales]]*-(SUM(Summary!$S$8:$S$9)))))*Summary!$S$18</f>
        <v>0</v>
      </c>
      <c r="AA1452" s="47">
        <f>IFERROR(Table_Query_from_Mac10[[#This Row],[Incremental Cost]]/Table_Query_from_Mac10[[#This Row],[Incremental Sales]],0)</f>
        <v>0</v>
      </c>
      <c r="AB1452" s="47">
        <f>IFERROR(Table_Query_from_Mac10[[#This Row],[TotalCostFuture]]/Table_Query_from_Mac10[[#This Row],[totalsalesFuture]],0)</f>
        <v>0.43174235162107732</v>
      </c>
      <c r="AN1452" s="30">
        <v>32</v>
      </c>
      <c r="AO1452">
        <f t="shared" si="44"/>
        <v>8</v>
      </c>
      <c r="AQ1452" s="30">
        <v>41.35</v>
      </c>
      <c r="AR1452">
        <f t="shared" si="45"/>
        <v>14.47</v>
      </c>
    </row>
    <row r="1453" spans="1:44" x14ac:dyDescent="0.25">
      <c r="A1453">
        <v>90033</v>
      </c>
      <c r="B1453">
        <v>4</v>
      </c>
      <c r="C1453" t="s">
        <v>55</v>
      </c>
      <c r="D1453" t="s">
        <v>81</v>
      </c>
      <c r="E1453">
        <v>4</v>
      </c>
      <c r="F1453">
        <v>6.38</v>
      </c>
      <c r="G1453">
        <v>16.420000000000002</v>
      </c>
      <c r="H1453" s="1">
        <v>44837</v>
      </c>
      <c r="I1453" s="20">
        <v>7</v>
      </c>
      <c r="J1453" s="47">
        <f>Table_Query_from_Mac10[[#This Row],[unit_price]]-(Table_Query_from_Mac10[[#This Row],[unit_price]]*(Table_Query_from_Mac10[[#This Row],[discount_pct]]/100))</f>
        <v>15.270600000000002</v>
      </c>
      <c r="K1453" s="47">
        <f>Table_Query_from_Mac10[[#This Row],[unit_cost]]</f>
        <v>6.38</v>
      </c>
      <c r="L1453" s="47">
        <f>Table_Query_from_Mac10[[#This Row],[Live-cost]]*(1+Table_Query_from_Mac10[[#This Row],[CogsIncreasebyTYPE]])</f>
        <v>6.38</v>
      </c>
      <c r="M1453" s="47">
        <f>Table_Query_from_Mac10[[#This Row],[Live-cost]]*Table_Query_from_Mac10[[#This Row],[qty_to_ship]]</f>
        <v>25.52</v>
      </c>
      <c r="N1453" s="47">
        <f>IF(Table_Query_from_Mac10[[#This Row],[item_no]]="KDA",-Table_Query_from_Mac10[[#This Row],[unit_price]],Table_Query_from_Mac10[[#This Row],[Net Unit]]*Table_Query_from_Mac10[[#This Row],[qty_to_ship]])</f>
        <v>61.082400000000007</v>
      </c>
      <c r="O1453" s="47">
        <f>SUMIFS(Summary!C:C,Summary!H:H,Table_Query_from_Mac10[[#This Row],[Juiceoc]])</f>
        <v>0</v>
      </c>
      <c r="P1453" s="47">
        <f>SUMIFS(Summary!D:D,Summary!H:H,Table_Query_from_Mac10[[#This Row],[Juiceoc]])</f>
        <v>0</v>
      </c>
      <c r="Q1453" s="47">
        <f>SUMIFS(Summary!E:E,Summary!H:H,Table_Query_from_Mac10[[#This Row],[Juiceoc]])</f>
        <v>0</v>
      </c>
      <c r="R1453" s="47">
        <f>Table_Query_from_Mac10[[#This Row],[Net Unit]]*(1+Table_Query_from_Mac10[[#This Row],[PriceIncreasebyType]])</f>
        <v>15.270600000000002</v>
      </c>
      <c r="S1453" s="47">
        <f>Table_Query_from_Mac10[[#This Row],[UnitPriceFuture]]*Table_Query_from_Mac10[[#This Row],[qtytoShipFuture]]</f>
        <v>61.082400000000007</v>
      </c>
      <c r="T1453" s="47">
        <f>ROUND(Table_Query_from_Mac10[[#This Row],[qty_to_ship]]*(1+Table_Query_from_Mac10[[#This Row],[VolumeIncreasebyType]]),0)</f>
        <v>4</v>
      </c>
      <c r="U1453" s="47">
        <f>Table_Query_from_Mac10[[#This Row],[qtytoShipFuture]]*Table_Query_from_Mac10[[#This Row],[Future-cost]]</f>
        <v>25.52</v>
      </c>
      <c r="V1453" s="47">
        <f>Table_Query_from_Mac10[[#This Row],[qtytoShipFuture]]-Table_Query_from_Mac10[[#This Row],[qty_to_ship]]</f>
        <v>0</v>
      </c>
      <c r="W1453" s="47">
        <f>Table_Query_from_Mac10[[#This Row],[UnitPriceFuture]]</f>
        <v>15.270600000000002</v>
      </c>
      <c r="X1453" s="47">
        <f>Table_Query_from_Mac10[[#This Row],[Unit Increase]]*Table_Query_from_Mac10[[#This Row],[UnitPriceFuture]]</f>
        <v>0</v>
      </c>
      <c r="Y1453" s="47">
        <f>Table_Query_from_Mac10[[#This Row],[Unit Increase]]*Table_Query_from_Mac10[[#This Row],[Future-cost]]</f>
        <v>0</v>
      </c>
      <c r="Z1453" s="47">
        <f>-(Table_Query_from_Mac10[[#This Row],[Incremental Sales]]+((Table_Query_from_Mac10[[#This Row],[Incremental Sales]]*-(SUM(Summary!$S$8:$S$9)))))*Summary!$S$18</f>
        <v>0</v>
      </c>
      <c r="AA1453" s="47">
        <f>IFERROR(Table_Query_from_Mac10[[#This Row],[Incremental Cost]]/Table_Query_from_Mac10[[#This Row],[Incremental Sales]],0)</f>
        <v>0</v>
      </c>
      <c r="AB1453" s="47">
        <f>IFERROR(Table_Query_from_Mac10[[#This Row],[TotalCostFuture]]/Table_Query_from_Mac10[[#This Row],[totalsalesFuture]],0)</f>
        <v>0.41779628829253596</v>
      </c>
      <c r="AN1453" s="31">
        <v>16</v>
      </c>
      <c r="AO1453">
        <f t="shared" si="44"/>
        <v>4</v>
      </c>
      <c r="AQ1453" s="31">
        <v>46.9</v>
      </c>
      <c r="AR1453">
        <f t="shared" si="45"/>
        <v>16.420000000000002</v>
      </c>
    </row>
    <row r="1454" spans="1:44" x14ac:dyDescent="0.25">
      <c r="A1454">
        <v>90033</v>
      </c>
      <c r="B1454">
        <v>5</v>
      </c>
      <c r="C1454" t="s">
        <v>55</v>
      </c>
      <c r="D1454" t="s">
        <v>81</v>
      </c>
      <c r="E1454">
        <v>12</v>
      </c>
      <c r="F1454">
        <v>7.17</v>
      </c>
      <c r="G1454">
        <v>18.14</v>
      </c>
      <c r="H1454" s="1">
        <v>44837</v>
      </c>
      <c r="I1454" s="20">
        <v>7</v>
      </c>
      <c r="J1454" s="47">
        <f>Table_Query_from_Mac10[[#This Row],[unit_price]]-(Table_Query_from_Mac10[[#This Row],[unit_price]]*(Table_Query_from_Mac10[[#This Row],[discount_pct]]/100))</f>
        <v>16.870200000000001</v>
      </c>
      <c r="K1454" s="47">
        <f>Table_Query_from_Mac10[[#This Row],[unit_cost]]</f>
        <v>7.17</v>
      </c>
      <c r="L1454" s="47">
        <f>Table_Query_from_Mac10[[#This Row],[Live-cost]]*(1+Table_Query_from_Mac10[[#This Row],[CogsIncreasebyTYPE]])</f>
        <v>7.17</v>
      </c>
      <c r="M1454" s="47">
        <f>Table_Query_from_Mac10[[#This Row],[Live-cost]]*Table_Query_from_Mac10[[#This Row],[qty_to_ship]]</f>
        <v>86.039999999999992</v>
      </c>
      <c r="N1454" s="47">
        <f>IF(Table_Query_from_Mac10[[#This Row],[item_no]]="KDA",-Table_Query_from_Mac10[[#This Row],[unit_price]],Table_Query_from_Mac10[[#This Row],[Net Unit]]*Table_Query_from_Mac10[[#This Row],[qty_to_ship]])</f>
        <v>202.44240000000002</v>
      </c>
      <c r="O1454" s="47">
        <f>SUMIFS(Summary!C:C,Summary!H:H,Table_Query_from_Mac10[[#This Row],[Juiceoc]])</f>
        <v>0</v>
      </c>
      <c r="P1454" s="47">
        <f>SUMIFS(Summary!D:D,Summary!H:H,Table_Query_from_Mac10[[#This Row],[Juiceoc]])</f>
        <v>0</v>
      </c>
      <c r="Q1454" s="47">
        <f>SUMIFS(Summary!E:E,Summary!H:H,Table_Query_from_Mac10[[#This Row],[Juiceoc]])</f>
        <v>0</v>
      </c>
      <c r="R1454" s="47">
        <f>Table_Query_from_Mac10[[#This Row],[Net Unit]]*(1+Table_Query_from_Mac10[[#This Row],[PriceIncreasebyType]])</f>
        <v>16.870200000000001</v>
      </c>
      <c r="S1454" s="47">
        <f>Table_Query_from_Mac10[[#This Row],[UnitPriceFuture]]*Table_Query_from_Mac10[[#This Row],[qtytoShipFuture]]</f>
        <v>202.44240000000002</v>
      </c>
      <c r="T1454" s="47">
        <f>ROUND(Table_Query_from_Mac10[[#This Row],[qty_to_ship]]*(1+Table_Query_from_Mac10[[#This Row],[VolumeIncreasebyType]]),0)</f>
        <v>12</v>
      </c>
      <c r="U1454" s="47">
        <f>Table_Query_from_Mac10[[#This Row],[qtytoShipFuture]]*Table_Query_from_Mac10[[#This Row],[Future-cost]]</f>
        <v>86.039999999999992</v>
      </c>
      <c r="V1454" s="47">
        <f>Table_Query_from_Mac10[[#This Row],[qtytoShipFuture]]-Table_Query_from_Mac10[[#This Row],[qty_to_ship]]</f>
        <v>0</v>
      </c>
      <c r="W1454" s="47">
        <f>Table_Query_from_Mac10[[#This Row],[UnitPriceFuture]]</f>
        <v>16.870200000000001</v>
      </c>
      <c r="X1454" s="47">
        <f>Table_Query_from_Mac10[[#This Row],[Unit Increase]]*Table_Query_from_Mac10[[#This Row],[UnitPriceFuture]]</f>
        <v>0</v>
      </c>
      <c r="Y1454" s="47">
        <f>Table_Query_from_Mac10[[#This Row],[Unit Increase]]*Table_Query_from_Mac10[[#This Row],[Future-cost]]</f>
        <v>0</v>
      </c>
      <c r="Z1454" s="47">
        <f>-(Table_Query_from_Mac10[[#This Row],[Incremental Sales]]+((Table_Query_from_Mac10[[#This Row],[Incremental Sales]]*-(SUM(Summary!$S$8:$S$9)))))*Summary!$S$18</f>
        <v>0</v>
      </c>
      <c r="AA1454" s="47">
        <f>IFERROR(Table_Query_from_Mac10[[#This Row],[Incremental Cost]]/Table_Query_from_Mac10[[#This Row],[Incremental Sales]],0)</f>
        <v>0</v>
      </c>
      <c r="AB1454" s="47">
        <f>IFERROR(Table_Query_from_Mac10[[#This Row],[TotalCostFuture]]/Table_Query_from_Mac10[[#This Row],[totalsalesFuture]],0)</f>
        <v>0.4250097805598036</v>
      </c>
      <c r="AN1454" s="30">
        <v>48</v>
      </c>
      <c r="AO1454">
        <f t="shared" si="44"/>
        <v>12</v>
      </c>
      <c r="AQ1454" s="30">
        <v>51.84</v>
      </c>
      <c r="AR1454">
        <f t="shared" si="45"/>
        <v>18.14</v>
      </c>
    </row>
    <row r="1455" spans="1:44" x14ac:dyDescent="0.25">
      <c r="A1455">
        <v>90033</v>
      </c>
      <c r="B1455">
        <v>6</v>
      </c>
      <c r="C1455" t="s">
        <v>55</v>
      </c>
      <c r="D1455" t="s">
        <v>81</v>
      </c>
      <c r="E1455">
        <v>3</v>
      </c>
      <c r="F1455">
        <v>8.5</v>
      </c>
      <c r="G1455">
        <v>22.57</v>
      </c>
      <c r="H1455" s="1">
        <v>44837</v>
      </c>
      <c r="I1455" s="20">
        <v>7</v>
      </c>
      <c r="J1455" s="47">
        <f>Table_Query_from_Mac10[[#This Row],[unit_price]]-(Table_Query_from_Mac10[[#This Row],[unit_price]]*(Table_Query_from_Mac10[[#This Row],[discount_pct]]/100))</f>
        <v>20.990100000000002</v>
      </c>
      <c r="K1455" s="47">
        <f>Table_Query_from_Mac10[[#This Row],[unit_cost]]</f>
        <v>8.5</v>
      </c>
      <c r="L1455" s="47">
        <f>Table_Query_from_Mac10[[#This Row],[Live-cost]]*(1+Table_Query_from_Mac10[[#This Row],[CogsIncreasebyTYPE]])</f>
        <v>8.5</v>
      </c>
      <c r="M1455" s="47">
        <f>Table_Query_from_Mac10[[#This Row],[Live-cost]]*Table_Query_from_Mac10[[#This Row],[qty_to_ship]]</f>
        <v>25.5</v>
      </c>
      <c r="N1455" s="47">
        <f>IF(Table_Query_from_Mac10[[#This Row],[item_no]]="KDA",-Table_Query_from_Mac10[[#This Row],[unit_price]],Table_Query_from_Mac10[[#This Row],[Net Unit]]*Table_Query_from_Mac10[[#This Row],[qty_to_ship]])</f>
        <v>62.970300000000009</v>
      </c>
      <c r="O1455" s="47">
        <f>SUMIFS(Summary!C:C,Summary!H:H,Table_Query_from_Mac10[[#This Row],[Juiceoc]])</f>
        <v>0</v>
      </c>
      <c r="P1455" s="47">
        <f>SUMIFS(Summary!D:D,Summary!H:H,Table_Query_from_Mac10[[#This Row],[Juiceoc]])</f>
        <v>0</v>
      </c>
      <c r="Q1455" s="47">
        <f>SUMIFS(Summary!E:E,Summary!H:H,Table_Query_from_Mac10[[#This Row],[Juiceoc]])</f>
        <v>0</v>
      </c>
      <c r="R1455" s="47">
        <f>Table_Query_from_Mac10[[#This Row],[Net Unit]]*(1+Table_Query_from_Mac10[[#This Row],[PriceIncreasebyType]])</f>
        <v>20.990100000000002</v>
      </c>
      <c r="S1455" s="47">
        <f>Table_Query_from_Mac10[[#This Row],[UnitPriceFuture]]*Table_Query_from_Mac10[[#This Row],[qtytoShipFuture]]</f>
        <v>62.970300000000009</v>
      </c>
      <c r="T1455" s="47">
        <f>ROUND(Table_Query_from_Mac10[[#This Row],[qty_to_ship]]*(1+Table_Query_from_Mac10[[#This Row],[VolumeIncreasebyType]]),0)</f>
        <v>3</v>
      </c>
      <c r="U1455" s="47">
        <f>Table_Query_from_Mac10[[#This Row],[qtytoShipFuture]]*Table_Query_from_Mac10[[#This Row],[Future-cost]]</f>
        <v>25.5</v>
      </c>
      <c r="V1455" s="47">
        <f>Table_Query_from_Mac10[[#This Row],[qtytoShipFuture]]-Table_Query_from_Mac10[[#This Row],[qty_to_ship]]</f>
        <v>0</v>
      </c>
      <c r="W1455" s="47">
        <f>Table_Query_from_Mac10[[#This Row],[UnitPriceFuture]]</f>
        <v>20.990100000000002</v>
      </c>
      <c r="X1455" s="47">
        <f>Table_Query_from_Mac10[[#This Row],[Unit Increase]]*Table_Query_from_Mac10[[#This Row],[UnitPriceFuture]]</f>
        <v>0</v>
      </c>
      <c r="Y1455" s="47">
        <f>Table_Query_from_Mac10[[#This Row],[Unit Increase]]*Table_Query_from_Mac10[[#This Row],[Future-cost]]</f>
        <v>0</v>
      </c>
      <c r="Z1455" s="47">
        <f>-(Table_Query_from_Mac10[[#This Row],[Incremental Sales]]+((Table_Query_from_Mac10[[#This Row],[Incremental Sales]]*-(SUM(Summary!$S$8:$S$9)))))*Summary!$S$18</f>
        <v>0</v>
      </c>
      <c r="AA1455" s="47">
        <f>IFERROR(Table_Query_from_Mac10[[#This Row],[Incremental Cost]]/Table_Query_from_Mac10[[#This Row],[Incremental Sales]],0)</f>
        <v>0</v>
      </c>
      <c r="AB1455" s="47">
        <f>IFERROR(Table_Query_from_Mac10[[#This Row],[TotalCostFuture]]/Table_Query_from_Mac10[[#This Row],[totalsalesFuture]],0)</f>
        <v>0.40495281108713149</v>
      </c>
      <c r="AN1455" s="31">
        <v>9</v>
      </c>
      <c r="AO1455">
        <f t="shared" si="44"/>
        <v>3</v>
      </c>
      <c r="AQ1455" s="31">
        <v>64.489999999999995</v>
      </c>
      <c r="AR1455">
        <f t="shared" si="45"/>
        <v>22.57</v>
      </c>
    </row>
    <row r="1456" spans="1:44" x14ac:dyDescent="0.25">
      <c r="A1456">
        <v>90033</v>
      </c>
      <c r="B1456">
        <v>7</v>
      </c>
      <c r="C1456" t="s">
        <v>55</v>
      </c>
      <c r="D1456" t="s">
        <v>81</v>
      </c>
      <c r="E1456">
        <v>3</v>
      </c>
      <c r="F1456">
        <v>9.86</v>
      </c>
      <c r="G1456">
        <v>27.29</v>
      </c>
      <c r="H1456" s="1">
        <v>44837</v>
      </c>
      <c r="I1456" s="20">
        <v>7</v>
      </c>
      <c r="J1456" s="47">
        <f>Table_Query_from_Mac10[[#This Row],[unit_price]]-(Table_Query_from_Mac10[[#This Row],[unit_price]]*(Table_Query_from_Mac10[[#This Row],[discount_pct]]/100))</f>
        <v>25.3797</v>
      </c>
      <c r="K1456" s="47">
        <f>Table_Query_from_Mac10[[#This Row],[unit_cost]]</f>
        <v>9.86</v>
      </c>
      <c r="L1456" s="47">
        <f>Table_Query_from_Mac10[[#This Row],[Live-cost]]*(1+Table_Query_from_Mac10[[#This Row],[CogsIncreasebyTYPE]])</f>
        <v>9.86</v>
      </c>
      <c r="M1456" s="47">
        <f>Table_Query_from_Mac10[[#This Row],[Live-cost]]*Table_Query_from_Mac10[[#This Row],[qty_to_ship]]</f>
        <v>29.58</v>
      </c>
      <c r="N1456" s="47">
        <f>IF(Table_Query_from_Mac10[[#This Row],[item_no]]="KDA",-Table_Query_from_Mac10[[#This Row],[unit_price]],Table_Query_from_Mac10[[#This Row],[Net Unit]]*Table_Query_from_Mac10[[#This Row],[qty_to_ship]])</f>
        <v>76.139099999999999</v>
      </c>
      <c r="O1456" s="47">
        <f>SUMIFS(Summary!C:C,Summary!H:H,Table_Query_from_Mac10[[#This Row],[Juiceoc]])</f>
        <v>0</v>
      </c>
      <c r="P1456" s="47">
        <f>SUMIFS(Summary!D:D,Summary!H:H,Table_Query_from_Mac10[[#This Row],[Juiceoc]])</f>
        <v>0</v>
      </c>
      <c r="Q1456" s="47">
        <f>SUMIFS(Summary!E:E,Summary!H:H,Table_Query_from_Mac10[[#This Row],[Juiceoc]])</f>
        <v>0</v>
      </c>
      <c r="R1456" s="47">
        <f>Table_Query_from_Mac10[[#This Row],[Net Unit]]*(1+Table_Query_from_Mac10[[#This Row],[PriceIncreasebyType]])</f>
        <v>25.3797</v>
      </c>
      <c r="S1456" s="47">
        <f>Table_Query_from_Mac10[[#This Row],[UnitPriceFuture]]*Table_Query_from_Mac10[[#This Row],[qtytoShipFuture]]</f>
        <v>76.139099999999999</v>
      </c>
      <c r="T1456" s="47">
        <f>ROUND(Table_Query_from_Mac10[[#This Row],[qty_to_ship]]*(1+Table_Query_from_Mac10[[#This Row],[VolumeIncreasebyType]]),0)</f>
        <v>3</v>
      </c>
      <c r="U1456" s="47">
        <f>Table_Query_from_Mac10[[#This Row],[qtytoShipFuture]]*Table_Query_from_Mac10[[#This Row],[Future-cost]]</f>
        <v>29.58</v>
      </c>
      <c r="V1456" s="47">
        <f>Table_Query_from_Mac10[[#This Row],[qtytoShipFuture]]-Table_Query_from_Mac10[[#This Row],[qty_to_ship]]</f>
        <v>0</v>
      </c>
      <c r="W1456" s="47">
        <f>Table_Query_from_Mac10[[#This Row],[UnitPriceFuture]]</f>
        <v>25.3797</v>
      </c>
      <c r="X1456" s="47">
        <f>Table_Query_from_Mac10[[#This Row],[Unit Increase]]*Table_Query_from_Mac10[[#This Row],[UnitPriceFuture]]</f>
        <v>0</v>
      </c>
      <c r="Y1456" s="47">
        <f>Table_Query_from_Mac10[[#This Row],[Unit Increase]]*Table_Query_from_Mac10[[#This Row],[Future-cost]]</f>
        <v>0</v>
      </c>
      <c r="Z1456" s="47">
        <f>-(Table_Query_from_Mac10[[#This Row],[Incremental Sales]]+((Table_Query_from_Mac10[[#This Row],[Incremental Sales]]*-(SUM(Summary!$S$8:$S$9)))))*Summary!$S$18</f>
        <v>0</v>
      </c>
      <c r="AA1456" s="47">
        <f>IFERROR(Table_Query_from_Mac10[[#This Row],[Incremental Cost]]/Table_Query_from_Mac10[[#This Row],[Incremental Sales]],0)</f>
        <v>0</v>
      </c>
      <c r="AB1456" s="47">
        <f>IFERROR(Table_Query_from_Mac10[[#This Row],[TotalCostFuture]]/Table_Query_from_Mac10[[#This Row],[totalsalesFuture]],0)</f>
        <v>0.38849947004889734</v>
      </c>
      <c r="AN1456" s="30">
        <v>9</v>
      </c>
      <c r="AO1456">
        <f t="shared" si="44"/>
        <v>3</v>
      </c>
      <c r="AQ1456" s="30">
        <v>77.959999999999994</v>
      </c>
      <c r="AR1456">
        <f t="shared" si="45"/>
        <v>27.29</v>
      </c>
    </row>
    <row r="1457" spans="1:44" x14ac:dyDescent="0.25">
      <c r="A1457">
        <v>90033</v>
      </c>
      <c r="B1457">
        <v>8</v>
      </c>
      <c r="C1457" t="s">
        <v>55</v>
      </c>
      <c r="D1457" t="s">
        <v>81</v>
      </c>
      <c r="E1457">
        <v>2</v>
      </c>
      <c r="F1457">
        <v>11.84</v>
      </c>
      <c r="G1457">
        <v>31.43</v>
      </c>
      <c r="H1457" s="1">
        <v>44837</v>
      </c>
      <c r="I1457" s="20">
        <v>7</v>
      </c>
      <c r="J1457" s="47">
        <f>Table_Query_from_Mac10[[#This Row],[unit_price]]-(Table_Query_from_Mac10[[#This Row],[unit_price]]*(Table_Query_from_Mac10[[#This Row],[discount_pct]]/100))</f>
        <v>29.229900000000001</v>
      </c>
      <c r="K1457" s="47">
        <f>Table_Query_from_Mac10[[#This Row],[unit_cost]]</f>
        <v>11.84</v>
      </c>
      <c r="L1457" s="47">
        <f>Table_Query_from_Mac10[[#This Row],[Live-cost]]*(1+Table_Query_from_Mac10[[#This Row],[CogsIncreasebyTYPE]])</f>
        <v>11.84</v>
      </c>
      <c r="M1457" s="47">
        <f>Table_Query_from_Mac10[[#This Row],[Live-cost]]*Table_Query_from_Mac10[[#This Row],[qty_to_ship]]</f>
        <v>23.68</v>
      </c>
      <c r="N1457" s="47">
        <f>IF(Table_Query_from_Mac10[[#This Row],[item_no]]="KDA",-Table_Query_from_Mac10[[#This Row],[unit_price]],Table_Query_from_Mac10[[#This Row],[Net Unit]]*Table_Query_from_Mac10[[#This Row],[qty_to_ship]])</f>
        <v>58.459800000000001</v>
      </c>
      <c r="O1457" s="47">
        <f>SUMIFS(Summary!C:C,Summary!H:H,Table_Query_from_Mac10[[#This Row],[Juiceoc]])</f>
        <v>0</v>
      </c>
      <c r="P1457" s="47">
        <f>SUMIFS(Summary!D:D,Summary!H:H,Table_Query_from_Mac10[[#This Row],[Juiceoc]])</f>
        <v>0</v>
      </c>
      <c r="Q1457" s="47">
        <f>SUMIFS(Summary!E:E,Summary!H:H,Table_Query_from_Mac10[[#This Row],[Juiceoc]])</f>
        <v>0</v>
      </c>
      <c r="R1457" s="47">
        <f>Table_Query_from_Mac10[[#This Row],[Net Unit]]*(1+Table_Query_from_Mac10[[#This Row],[PriceIncreasebyType]])</f>
        <v>29.229900000000001</v>
      </c>
      <c r="S1457" s="47">
        <f>Table_Query_from_Mac10[[#This Row],[UnitPriceFuture]]*Table_Query_from_Mac10[[#This Row],[qtytoShipFuture]]</f>
        <v>58.459800000000001</v>
      </c>
      <c r="T1457" s="47">
        <f>ROUND(Table_Query_from_Mac10[[#This Row],[qty_to_ship]]*(1+Table_Query_from_Mac10[[#This Row],[VolumeIncreasebyType]]),0)</f>
        <v>2</v>
      </c>
      <c r="U1457" s="47">
        <f>Table_Query_from_Mac10[[#This Row],[qtytoShipFuture]]*Table_Query_from_Mac10[[#This Row],[Future-cost]]</f>
        <v>23.68</v>
      </c>
      <c r="V1457" s="47">
        <f>Table_Query_from_Mac10[[#This Row],[qtytoShipFuture]]-Table_Query_from_Mac10[[#This Row],[qty_to_ship]]</f>
        <v>0</v>
      </c>
      <c r="W1457" s="47">
        <f>Table_Query_from_Mac10[[#This Row],[UnitPriceFuture]]</f>
        <v>29.229900000000001</v>
      </c>
      <c r="X1457" s="47">
        <f>Table_Query_from_Mac10[[#This Row],[Unit Increase]]*Table_Query_from_Mac10[[#This Row],[UnitPriceFuture]]</f>
        <v>0</v>
      </c>
      <c r="Y1457" s="47">
        <f>Table_Query_from_Mac10[[#This Row],[Unit Increase]]*Table_Query_from_Mac10[[#This Row],[Future-cost]]</f>
        <v>0</v>
      </c>
      <c r="Z1457" s="47">
        <f>-(Table_Query_from_Mac10[[#This Row],[Incremental Sales]]+((Table_Query_from_Mac10[[#This Row],[Incremental Sales]]*-(SUM(Summary!$S$8:$S$9)))))*Summary!$S$18</f>
        <v>0</v>
      </c>
      <c r="AA1457" s="47">
        <f>IFERROR(Table_Query_from_Mac10[[#This Row],[Incremental Cost]]/Table_Query_from_Mac10[[#This Row],[Incremental Sales]],0)</f>
        <v>0</v>
      </c>
      <c r="AB1457" s="47">
        <f>IFERROR(Table_Query_from_Mac10[[#This Row],[TotalCostFuture]]/Table_Query_from_Mac10[[#This Row],[totalsalesFuture]],0)</f>
        <v>0.40506467692328746</v>
      </c>
      <c r="AN1457" s="31">
        <v>6</v>
      </c>
      <c r="AO1457">
        <f t="shared" si="44"/>
        <v>2</v>
      </c>
      <c r="AQ1457" s="31">
        <v>89.8</v>
      </c>
      <c r="AR1457">
        <f t="shared" si="45"/>
        <v>31.43</v>
      </c>
    </row>
    <row r="1458" spans="1:44" x14ac:dyDescent="0.25">
      <c r="A1458">
        <v>90033</v>
      </c>
      <c r="B1458">
        <v>9</v>
      </c>
      <c r="C1458" t="s">
        <v>55</v>
      </c>
      <c r="D1458" t="s">
        <v>81</v>
      </c>
      <c r="E1458">
        <v>7</v>
      </c>
      <c r="F1458">
        <v>5.86</v>
      </c>
      <c r="G1458">
        <v>14.88</v>
      </c>
      <c r="H1458" s="1">
        <v>44837</v>
      </c>
      <c r="I1458" s="20">
        <v>7</v>
      </c>
      <c r="J1458" s="47">
        <f>Table_Query_from_Mac10[[#This Row],[unit_price]]-(Table_Query_from_Mac10[[#This Row],[unit_price]]*(Table_Query_from_Mac10[[#This Row],[discount_pct]]/100))</f>
        <v>13.8384</v>
      </c>
      <c r="K1458" s="47">
        <f>Table_Query_from_Mac10[[#This Row],[unit_cost]]</f>
        <v>5.86</v>
      </c>
      <c r="L1458" s="47">
        <f>Table_Query_from_Mac10[[#This Row],[Live-cost]]*(1+Table_Query_from_Mac10[[#This Row],[CogsIncreasebyTYPE]])</f>
        <v>5.86</v>
      </c>
      <c r="M1458" s="47">
        <f>Table_Query_from_Mac10[[#This Row],[Live-cost]]*Table_Query_from_Mac10[[#This Row],[qty_to_ship]]</f>
        <v>41.02</v>
      </c>
      <c r="N1458" s="47">
        <f>IF(Table_Query_from_Mac10[[#This Row],[item_no]]="KDA",-Table_Query_from_Mac10[[#This Row],[unit_price]],Table_Query_from_Mac10[[#This Row],[Net Unit]]*Table_Query_from_Mac10[[#This Row],[qty_to_ship]])</f>
        <v>96.868799999999993</v>
      </c>
      <c r="O1458" s="47">
        <f>SUMIFS(Summary!C:C,Summary!H:H,Table_Query_from_Mac10[[#This Row],[Juiceoc]])</f>
        <v>0</v>
      </c>
      <c r="P1458" s="47">
        <f>SUMIFS(Summary!D:D,Summary!H:H,Table_Query_from_Mac10[[#This Row],[Juiceoc]])</f>
        <v>0</v>
      </c>
      <c r="Q1458" s="47">
        <f>SUMIFS(Summary!E:E,Summary!H:H,Table_Query_from_Mac10[[#This Row],[Juiceoc]])</f>
        <v>0</v>
      </c>
      <c r="R1458" s="47">
        <f>Table_Query_from_Mac10[[#This Row],[Net Unit]]*(1+Table_Query_from_Mac10[[#This Row],[PriceIncreasebyType]])</f>
        <v>13.8384</v>
      </c>
      <c r="S1458" s="47">
        <f>Table_Query_from_Mac10[[#This Row],[UnitPriceFuture]]*Table_Query_from_Mac10[[#This Row],[qtytoShipFuture]]</f>
        <v>96.868799999999993</v>
      </c>
      <c r="T1458" s="47">
        <f>ROUND(Table_Query_from_Mac10[[#This Row],[qty_to_ship]]*(1+Table_Query_from_Mac10[[#This Row],[VolumeIncreasebyType]]),0)</f>
        <v>7</v>
      </c>
      <c r="U1458" s="47">
        <f>Table_Query_from_Mac10[[#This Row],[qtytoShipFuture]]*Table_Query_from_Mac10[[#This Row],[Future-cost]]</f>
        <v>41.02</v>
      </c>
      <c r="V1458" s="47">
        <f>Table_Query_from_Mac10[[#This Row],[qtytoShipFuture]]-Table_Query_from_Mac10[[#This Row],[qty_to_ship]]</f>
        <v>0</v>
      </c>
      <c r="W1458" s="47">
        <f>Table_Query_from_Mac10[[#This Row],[UnitPriceFuture]]</f>
        <v>13.8384</v>
      </c>
      <c r="X1458" s="47">
        <f>Table_Query_from_Mac10[[#This Row],[Unit Increase]]*Table_Query_from_Mac10[[#This Row],[UnitPriceFuture]]</f>
        <v>0</v>
      </c>
      <c r="Y1458" s="47">
        <f>Table_Query_from_Mac10[[#This Row],[Unit Increase]]*Table_Query_from_Mac10[[#This Row],[Future-cost]]</f>
        <v>0</v>
      </c>
      <c r="Z1458" s="47">
        <f>-(Table_Query_from_Mac10[[#This Row],[Incremental Sales]]+((Table_Query_from_Mac10[[#This Row],[Incremental Sales]]*-(SUM(Summary!$S$8:$S$9)))))*Summary!$S$18</f>
        <v>0</v>
      </c>
      <c r="AA1458" s="47">
        <f>IFERROR(Table_Query_from_Mac10[[#This Row],[Incremental Cost]]/Table_Query_from_Mac10[[#This Row],[Incremental Sales]],0)</f>
        <v>0</v>
      </c>
      <c r="AB1458" s="47">
        <f>IFERROR(Table_Query_from_Mac10[[#This Row],[TotalCostFuture]]/Table_Query_from_Mac10[[#This Row],[totalsalesFuture]],0)</f>
        <v>0.42345935946352187</v>
      </c>
      <c r="AN1458" s="30">
        <v>25</v>
      </c>
      <c r="AO1458">
        <f t="shared" si="44"/>
        <v>7</v>
      </c>
      <c r="AQ1458" s="30">
        <v>42.5</v>
      </c>
      <c r="AR1458">
        <f t="shared" si="45"/>
        <v>14.88</v>
      </c>
    </row>
    <row r="1459" spans="1:44" x14ac:dyDescent="0.25">
      <c r="A1459">
        <v>90143</v>
      </c>
      <c r="B1459">
        <v>1</v>
      </c>
      <c r="C1459" t="s">
        <v>55</v>
      </c>
      <c r="D1459" t="s">
        <v>81</v>
      </c>
      <c r="E1459">
        <v>7</v>
      </c>
      <c r="F1459">
        <v>4.8499999999999996</v>
      </c>
      <c r="G1459">
        <v>12.21</v>
      </c>
      <c r="H1459" s="1">
        <v>44837</v>
      </c>
      <c r="I1459" s="20">
        <v>7</v>
      </c>
      <c r="J1459" s="47">
        <f>Table_Query_from_Mac10[[#This Row],[unit_price]]-(Table_Query_from_Mac10[[#This Row],[unit_price]]*(Table_Query_from_Mac10[[#This Row],[discount_pct]]/100))</f>
        <v>11.355300000000002</v>
      </c>
      <c r="K1459" s="47">
        <f>Table_Query_from_Mac10[[#This Row],[unit_cost]]</f>
        <v>4.8499999999999996</v>
      </c>
      <c r="L1459" s="47">
        <f>Table_Query_from_Mac10[[#This Row],[Live-cost]]*(1+Table_Query_from_Mac10[[#This Row],[CogsIncreasebyTYPE]])</f>
        <v>4.8499999999999996</v>
      </c>
      <c r="M1459" s="47">
        <f>Table_Query_from_Mac10[[#This Row],[Live-cost]]*Table_Query_from_Mac10[[#This Row],[qty_to_ship]]</f>
        <v>33.949999999999996</v>
      </c>
      <c r="N1459" s="47">
        <f>IF(Table_Query_from_Mac10[[#This Row],[item_no]]="KDA",-Table_Query_from_Mac10[[#This Row],[unit_price]],Table_Query_from_Mac10[[#This Row],[Net Unit]]*Table_Query_from_Mac10[[#This Row],[qty_to_ship]])</f>
        <v>79.487100000000012</v>
      </c>
      <c r="O1459" s="47">
        <f>SUMIFS(Summary!C:C,Summary!H:H,Table_Query_from_Mac10[[#This Row],[Juiceoc]])</f>
        <v>0</v>
      </c>
      <c r="P1459" s="47">
        <f>SUMIFS(Summary!D:D,Summary!H:H,Table_Query_from_Mac10[[#This Row],[Juiceoc]])</f>
        <v>0</v>
      </c>
      <c r="Q1459" s="47">
        <f>SUMIFS(Summary!E:E,Summary!H:H,Table_Query_from_Mac10[[#This Row],[Juiceoc]])</f>
        <v>0</v>
      </c>
      <c r="R1459" s="47">
        <f>Table_Query_from_Mac10[[#This Row],[Net Unit]]*(1+Table_Query_from_Mac10[[#This Row],[PriceIncreasebyType]])</f>
        <v>11.355300000000002</v>
      </c>
      <c r="S1459" s="47">
        <f>Table_Query_from_Mac10[[#This Row],[UnitPriceFuture]]*Table_Query_from_Mac10[[#This Row],[qtytoShipFuture]]</f>
        <v>79.487100000000012</v>
      </c>
      <c r="T1459" s="47">
        <f>ROUND(Table_Query_from_Mac10[[#This Row],[qty_to_ship]]*(1+Table_Query_from_Mac10[[#This Row],[VolumeIncreasebyType]]),0)</f>
        <v>7</v>
      </c>
      <c r="U1459" s="47">
        <f>Table_Query_from_Mac10[[#This Row],[qtytoShipFuture]]*Table_Query_from_Mac10[[#This Row],[Future-cost]]</f>
        <v>33.949999999999996</v>
      </c>
      <c r="V1459" s="47">
        <f>Table_Query_from_Mac10[[#This Row],[qtytoShipFuture]]-Table_Query_from_Mac10[[#This Row],[qty_to_ship]]</f>
        <v>0</v>
      </c>
      <c r="W1459" s="47">
        <f>Table_Query_from_Mac10[[#This Row],[UnitPriceFuture]]</f>
        <v>11.355300000000002</v>
      </c>
      <c r="X1459" s="47">
        <f>Table_Query_from_Mac10[[#This Row],[Unit Increase]]*Table_Query_from_Mac10[[#This Row],[UnitPriceFuture]]</f>
        <v>0</v>
      </c>
      <c r="Y1459" s="47">
        <f>Table_Query_from_Mac10[[#This Row],[Unit Increase]]*Table_Query_from_Mac10[[#This Row],[Future-cost]]</f>
        <v>0</v>
      </c>
      <c r="Z1459" s="47">
        <f>-(Table_Query_from_Mac10[[#This Row],[Incremental Sales]]+((Table_Query_from_Mac10[[#This Row],[Incremental Sales]]*-(SUM(Summary!$S$8:$S$9)))))*Summary!$S$18</f>
        <v>0</v>
      </c>
      <c r="AA1459" s="47">
        <f>IFERROR(Table_Query_from_Mac10[[#This Row],[Incremental Cost]]/Table_Query_from_Mac10[[#This Row],[Incremental Sales]],0)</f>
        <v>0</v>
      </c>
      <c r="AB1459" s="47">
        <f>IFERROR(Table_Query_from_Mac10[[#This Row],[TotalCostFuture]]/Table_Query_from_Mac10[[#This Row],[totalsalesFuture]],0)</f>
        <v>0.42711333033913668</v>
      </c>
      <c r="AN1459" s="31">
        <v>25</v>
      </c>
      <c r="AO1459">
        <f t="shared" si="44"/>
        <v>7</v>
      </c>
      <c r="AQ1459" s="31">
        <v>34.89</v>
      </c>
      <c r="AR1459">
        <f t="shared" si="45"/>
        <v>12.21</v>
      </c>
    </row>
    <row r="1460" spans="1:44" x14ac:dyDescent="0.25">
      <c r="A1460">
        <v>90143</v>
      </c>
      <c r="B1460">
        <v>2</v>
      </c>
      <c r="C1460" t="s">
        <v>55</v>
      </c>
      <c r="D1460" t="s">
        <v>81</v>
      </c>
      <c r="E1460">
        <v>5</v>
      </c>
      <c r="F1460">
        <v>5.31</v>
      </c>
      <c r="G1460">
        <v>13.35</v>
      </c>
      <c r="H1460" s="1">
        <v>44837</v>
      </c>
      <c r="I1460" s="20">
        <v>7</v>
      </c>
      <c r="J1460" s="47">
        <f>Table_Query_from_Mac10[[#This Row],[unit_price]]-(Table_Query_from_Mac10[[#This Row],[unit_price]]*(Table_Query_from_Mac10[[#This Row],[discount_pct]]/100))</f>
        <v>12.4155</v>
      </c>
      <c r="K1460" s="47">
        <f>Table_Query_from_Mac10[[#This Row],[unit_cost]]</f>
        <v>5.31</v>
      </c>
      <c r="L1460" s="47">
        <f>Table_Query_from_Mac10[[#This Row],[Live-cost]]*(1+Table_Query_from_Mac10[[#This Row],[CogsIncreasebyTYPE]])</f>
        <v>5.31</v>
      </c>
      <c r="M1460" s="47">
        <f>Table_Query_from_Mac10[[#This Row],[Live-cost]]*Table_Query_from_Mac10[[#This Row],[qty_to_ship]]</f>
        <v>26.549999999999997</v>
      </c>
      <c r="N1460" s="47">
        <f>IF(Table_Query_from_Mac10[[#This Row],[item_no]]="KDA",-Table_Query_from_Mac10[[#This Row],[unit_price]],Table_Query_from_Mac10[[#This Row],[Net Unit]]*Table_Query_from_Mac10[[#This Row],[qty_to_ship]])</f>
        <v>62.077500000000001</v>
      </c>
      <c r="O1460" s="47">
        <f>SUMIFS(Summary!C:C,Summary!H:H,Table_Query_from_Mac10[[#This Row],[Juiceoc]])</f>
        <v>0</v>
      </c>
      <c r="P1460" s="47">
        <f>SUMIFS(Summary!D:D,Summary!H:H,Table_Query_from_Mac10[[#This Row],[Juiceoc]])</f>
        <v>0</v>
      </c>
      <c r="Q1460" s="47">
        <f>SUMIFS(Summary!E:E,Summary!H:H,Table_Query_from_Mac10[[#This Row],[Juiceoc]])</f>
        <v>0</v>
      </c>
      <c r="R1460" s="47">
        <f>Table_Query_from_Mac10[[#This Row],[Net Unit]]*(1+Table_Query_from_Mac10[[#This Row],[PriceIncreasebyType]])</f>
        <v>12.4155</v>
      </c>
      <c r="S1460" s="47">
        <f>Table_Query_from_Mac10[[#This Row],[UnitPriceFuture]]*Table_Query_from_Mac10[[#This Row],[qtytoShipFuture]]</f>
        <v>62.077500000000001</v>
      </c>
      <c r="T1460" s="47">
        <f>ROUND(Table_Query_from_Mac10[[#This Row],[qty_to_ship]]*(1+Table_Query_from_Mac10[[#This Row],[VolumeIncreasebyType]]),0)</f>
        <v>5</v>
      </c>
      <c r="U1460" s="47">
        <f>Table_Query_from_Mac10[[#This Row],[qtytoShipFuture]]*Table_Query_from_Mac10[[#This Row],[Future-cost]]</f>
        <v>26.549999999999997</v>
      </c>
      <c r="V1460" s="47">
        <f>Table_Query_from_Mac10[[#This Row],[qtytoShipFuture]]-Table_Query_from_Mac10[[#This Row],[qty_to_ship]]</f>
        <v>0</v>
      </c>
      <c r="W1460" s="47">
        <f>Table_Query_from_Mac10[[#This Row],[UnitPriceFuture]]</f>
        <v>12.4155</v>
      </c>
      <c r="X1460" s="47">
        <f>Table_Query_from_Mac10[[#This Row],[Unit Increase]]*Table_Query_from_Mac10[[#This Row],[UnitPriceFuture]]</f>
        <v>0</v>
      </c>
      <c r="Y1460" s="47">
        <f>Table_Query_from_Mac10[[#This Row],[Unit Increase]]*Table_Query_from_Mac10[[#This Row],[Future-cost]]</f>
        <v>0</v>
      </c>
      <c r="Z1460" s="47">
        <f>-(Table_Query_from_Mac10[[#This Row],[Incremental Sales]]+((Table_Query_from_Mac10[[#This Row],[Incremental Sales]]*-(SUM(Summary!$S$8:$S$9)))))*Summary!$S$18</f>
        <v>0</v>
      </c>
      <c r="AA1460" s="47">
        <f>IFERROR(Table_Query_from_Mac10[[#This Row],[Incremental Cost]]/Table_Query_from_Mac10[[#This Row],[Incremental Sales]],0)</f>
        <v>0</v>
      </c>
      <c r="AB1460" s="47">
        <f>IFERROR(Table_Query_from_Mac10[[#This Row],[TotalCostFuture]]/Table_Query_from_Mac10[[#This Row],[totalsalesFuture]],0)</f>
        <v>0.42769119246103654</v>
      </c>
      <c r="AN1460" s="30">
        <v>20</v>
      </c>
      <c r="AO1460">
        <f t="shared" si="44"/>
        <v>5</v>
      </c>
      <c r="AQ1460" s="30">
        <v>38.130000000000003</v>
      </c>
      <c r="AR1460">
        <f t="shared" si="45"/>
        <v>13.35</v>
      </c>
    </row>
    <row r="1461" spans="1:44" x14ac:dyDescent="0.25">
      <c r="A1461">
        <v>90143</v>
      </c>
      <c r="B1461">
        <v>3</v>
      </c>
      <c r="C1461" t="s">
        <v>55</v>
      </c>
      <c r="D1461" t="s">
        <v>81</v>
      </c>
      <c r="E1461">
        <v>12</v>
      </c>
      <c r="F1461">
        <v>5.81</v>
      </c>
      <c r="G1461">
        <v>14.47</v>
      </c>
      <c r="H1461" s="1">
        <v>44837</v>
      </c>
      <c r="I1461" s="20">
        <v>7</v>
      </c>
      <c r="J1461" s="47">
        <f>Table_Query_from_Mac10[[#This Row],[unit_price]]-(Table_Query_from_Mac10[[#This Row],[unit_price]]*(Table_Query_from_Mac10[[#This Row],[discount_pct]]/100))</f>
        <v>13.457100000000001</v>
      </c>
      <c r="K1461" s="47">
        <f>Table_Query_from_Mac10[[#This Row],[unit_cost]]</f>
        <v>5.81</v>
      </c>
      <c r="L1461" s="47">
        <f>Table_Query_from_Mac10[[#This Row],[Live-cost]]*(1+Table_Query_from_Mac10[[#This Row],[CogsIncreasebyTYPE]])</f>
        <v>5.81</v>
      </c>
      <c r="M1461" s="47">
        <f>Table_Query_from_Mac10[[#This Row],[Live-cost]]*Table_Query_from_Mac10[[#This Row],[qty_to_ship]]</f>
        <v>69.72</v>
      </c>
      <c r="N1461" s="47">
        <f>IF(Table_Query_from_Mac10[[#This Row],[item_no]]="KDA",-Table_Query_from_Mac10[[#This Row],[unit_price]],Table_Query_from_Mac10[[#This Row],[Net Unit]]*Table_Query_from_Mac10[[#This Row],[qty_to_ship]])</f>
        <v>161.48520000000002</v>
      </c>
      <c r="O1461" s="47">
        <f>SUMIFS(Summary!C:C,Summary!H:H,Table_Query_from_Mac10[[#This Row],[Juiceoc]])</f>
        <v>0</v>
      </c>
      <c r="P1461" s="47">
        <f>SUMIFS(Summary!D:D,Summary!H:H,Table_Query_from_Mac10[[#This Row],[Juiceoc]])</f>
        <v>0</v>
      </c>
      <c r="Q1461" s="47">
        <f>SUMIFS(Summary!E:E,Summary!H:H,Table_Query_from_Mac10[[#This Row],[Juiceoc]])</f>
        <v>0</v>
      </c>
      <c r="R1461" s="47">
        <f>Table_Query_from_Mac10[[#This Row],[Net Unit]]*(1+Table_Query_from_Mac10[[#This Row],[PriceIncreasebyType]])</f>
        <v>13.457100000000001</v>
      </c>
      <c r="S1461" s="47">
        <f>Table_Query_from_Mac10[[#This Row],[UnitPriceFuture]]*Table_Query_from_Mac10[[#This Row],[qtytoShipFuture]]</f>
        <v>161.48520000000002</v>
      </c>
      <c r="T1461" s="47">
        <f>ROUND(Table_Query_from_Mac10[[#This Row],[qty_to_ship]]*(1+Table_Query_from_Mac10[[#This Row],[VolumeIncreasebyType]]),0)</f>
        <v>12</v>
      </c>
      <c r="U1461" s="47">
        <f>Table_Query_from_Mac10[[#This Row],[qtytoShipFuture]]*Table_Query_from_Mac10[[#This Row],[Future-cost]]</f>
        <v>69.72</v>
      </c>
      <c r="V1461" s="47">
        <f>Table_Query_from_Mac10[[#This Row],[qtytoShipFuture]]-Table_Query_from_Mac10[[#This Row],[qty_to_ship]]</f>
        <v>0</v>
      </c>
      <c r="W1461" s="47">
        <f>Table_Query_from_Mac10[[#This Row],[UnitPriceFuture]]</f>
        <v>13.457100000000001</v>
      </c>
      <c r="X1461" s="47">
        <f>Table_Query_from_Mac10[[#This Row],[Unit Increase]]*Table_Query_from_Mac10[[#This Row],[UnitPriceFuture]]</f>
        <v>0</v>
      </c>
      <c r="Y1461" s="47">
        <f>Table_Query_from_Mac10[[#This Row],[Unit Increase]]*Table_Query_from_Mac10[[#This Row],[Future-cost]]</f>
        <v>0</v>
      </c>
      <c r="Z1461" s="47">
        <f>-(Table_Query_from_Mac10[[#This Row],[Incremental Sales]]+((Table_Query_from_Mac10[[#This Row],[Incremental Sales]]*-(SUM(Summary!$S$8:$S$9)))))*Summary!$S$18</f>
        <v>0</v>
      </c>
      <c r="AA1461" s="47">
        <f>IFERROR(Table_Query_from_Mac10[[#This Row],[Incremental Cost]]/Table_Query_from_Mac10[[#This Row],[Incremental Sales]],0)</f>
        <v>0</v>
      </c>
      <c r="AB1461" s="47">
        <f>IFERROR(Table_Query_from_Mac10[[#This Row],[TotalCostFuture]]/Table_Query_from_Mac10[[#This Row],[totalsalesFuture]],0)</f>
        <v>0.43174235162107727</v>
      </c>
      <c r="AN1461" s="31">
        <v>48</v>
      </c>
      <c r="AO1461">
        <f t="shared" si="44"/>
        <v>12</v>
      </c>
      <c r="AQ1461" s="31">
        <v>41.35</v>
      </c>
      <c r="AR1461">
        <f t="shared" si="45"/>
        <v>14.47</v>
      </c>
    </row>
    <row r="1462" spans="1:44" x14ac:dyDescent="0.25">
      <c r="A1462">
        <v>90143</v>
      </c>
      <c r="B1462">
        <v>4</v>
      </c>
      <c r="C1462" t="s">
        <v>55</v>
      </c>
      <c r="D1462" t="s">
        <v>81</v>
      </c>
      <c r="E1462">
        <v>3</v>
      </c>
      <c r="F1462">
        <v>7.17</v>
      </c>
      <c r="G1462">
        <v>18.14</v>
      </c>
      <c r="H1462" s="1">
        <v>44837</v>
      </c>
      <c r="I1462" s="20">
        <v>7</v>
      </c>
      <c r="J1462" s="47">
        <f>Table_Query_from_Mac10[[#This Row],[unit_price]]-(Table_Query_from_Mac10[[#This Row],[unit_price]]*(Table_Query_from_Mac10[[#This Row],[discount_pct]]/100))</f>
        <v>16.870200000000001</v>
      </c>
      <c r="K1462" s="47">
        <f>Table_Query_from_Mac10[[#This Row],[unit_cost]]</f>
        <v>7.17</v>
      </c>
      <c r="L1462" s="47">
        <f>Table_Query_from_Mac10[[#This Row],[Live-cost]]*(1+Table_Query_from_Mac10[[#This Row],[CogsIncreasebyTYPE]])</f>
        <v>7.17</v>
      </c>
      <c r="M1462" s="47">
        <f>Table_Query_from_Mac10[[#This Row],[Live-cost]]*Table_Query_from_Mac10[[#This Row],[qty_to_ship]]</f>
        <v>21.509999999999998</v>
      </c>
      <c r="N1462" s="47">
        <f>IF(Table_Query_from_Mac10[[#This Row],[item_no]]="KDA",-Table_Query_from_Mac10[[#This Row],[unit_price]],Table_Query_from_Mac10[[#This Row],[Net Unit]]*Table_Query_from_Mac10[[#This Row],[qty_to_ship]])</f>
        <v>50.610600000000005</v>
      </c>
      <c r="O1462" s="47">
        <f>SUMIFS(Summary!C:C,Summary!H:H,Table_Query_from_Mac10[[#This Row],[Juiceoc]])</f>
        <v>0</v>
      </c>
      <c r="P1462" s="47">
        <f>SUMIFS(Summary!D:D,Summary!H:H,Table_Query_from_Mac10[[#This Row],[Juiceoc]])</f>
        <v>0</v>
      </c>
      <c r="Q1462" s="47">
        <f>SUMIFS(Summary!E:E,Summary!H:H,Table_Query_from_Mac10[[#This Row],[Juiceoc]])</f>
        <v>0</v>
      </c>
      <c r="R1462" s="47">
        <f>Table_Query_from_Mac10[[#This Row],[Net Unit]]*(1+Table_Query_from_Mac10[[#This Row],[PriceIncreasebyType]])</f>
        <v>16.870200000000001</v>
      </c>
      <c r="S1462" s="47">
        <f>Table_Query_from_Mac10[[#This Row],[UnitPriceFuture]]*Table_Query_from_Mac10[[#This Row],[qtytoShipFuture]]</f>
        <v>50.610600000000005</v>
      </c>
      <c r="T1462" s="47">
        <f>ROUND(Table_Query_from_Mac10[[#This Row],[qty_to_ship]]*(1+Table_Query_from_Mac10[[#This Row],[VolumeIncreasebyType]]),0)</f>
        <v>3</v>
      </c>
      <c r="U1462" s="47">
        <f>Table_Query_from_Mac10[[#This Row],[qtytoShipFuture]]*Table_Query_from_Mac10[[#This Row],[Future-cost]]</f>
        <v>21.509999999999998</v>
      </c>
      <c r="V1462" s="47">
        <f>Table_Query_from_Mac10[[#This Row],[qtytoShipFuture]]-Table_Query_from_Mac10[[#This Row],[qty_to_ship]]</f>
        <v>0</v>
      </c>
      <c r="W1462" s="47">
        <f>Table_Query_from_Mac10[[#This Row],[UnitPriceFuture]]</f>
        <v>16.870200000000001</v>
      </c>
      <c r="X1462" s="47">
        <f>Table_Query_from_Mac10[[#This Row],[Unit Increase]]*Table_Query_from_Mac10[[#This Row],[UnitPriceFuture]]</f>
        <v>0</v>
      </c>
      <c r="Y1462" s="47">
        <f>Table_Query_from_Mac10[[#This Row],[Unit Increase]]*Table_Query_from_Mac10[[#This Row],[Future-cost]]</f>
        <v>0</v>
      </c>
      <c r="Z1462" s="47">
        <f>-(Table_Query_from_Mac10[[#This Row],[Incremental Sales]]+((Table_Query_from_Mac10[[#This Row],[Incremental Sales]]*-(SUM(Summary!$S$8:$S$9)))))*Summary!$S$18</f>
        <v>0</v>
      </c>
      <c r="AA1462" s="47">
        <f>IFERROR(Table_Query_from_Mac10[[#This Row],[Incremental Cost]]/Table_Query_from_Mac10[[#This Row],[Incremental Sales]],0)</f>
        <v>0</v>
      </c>
      <c r="AB1462" s="47">
        <f>IFERROR(Table_Query_from_Mac10[[#This Row],[TotalCostFuture]]/Table_Query_from_Mac10[[#This Row],[totalsalesFuture]],0)</f>
        <v>0.4250097805598036</v>
      </c>
      <c r="AN1462" s="30">
        <v>12</v>
      </c>
      <c r="AO1462">
        <f t="shared" si="44"/>
        <v>3</v>
      </c>
      <c r="AQ1462" s="30">
        <v>51.84</v>
      </c>
      <c r="AR1462">
        <f t="shared" si="45"/>
        <v>18.14</v>
      </c>
    </row>
    <row r="1463" spans="1:44" x14ac:dyDescent="0.25">
      <c r="A1463">
        <v>90143</v>
      </c>
      <c r="B1463">
        <v>5</v>
      </c>
      <c r="C1463" t="s">
        <v>55</v>
      </c>
      <c r="D1463" t="s">
        <v>81</v>
      </c>
      <c r="E1463">
        <v>5</v>
      </c>
      <c r="F1463">
        <v>8.5</v>
      </c>
      <c r="G1463">
        <v>22.57</v>
      </c>
      <c r="H1463" s="1">
        <v>44837</v>
      </c>
      <c r="I1463" s="20">
        <v>7</v>
      </c>
      <c r="J1463" s="47">
        <f>Table_Query_from_Mac10[[#This Row],[unit_price]]-(Table_Query_from_Mac10[[#This Row],[unit_price]]*(Table_Query_from_Mac10[[#This Row],[discount_pct]]/100))</f>
        <v>20.990100000000002</v>
      </c>
      <c r="K1463" s="47">
        <f>Table_Query_from_Mac10[[#This Row],[unit_cost]]</f>
        <v>8.5</v>
      </c>
      <c r="L1463" s="47">
        <f>Table_Query_from_Mac10[[#This Row],[Live-cost]]*(1+Table_Query_from_Mac10[[#This Row],[CogsIncreasebyTYPE]])</f>
        <v>8.5</v>
      </c>
      <c r="M1463" s="47">
        <f>Table_Query_from_Mac10[[#This Row],[Live-cost]]*Table_Query_from_Mac10[[#This Row],[qty_to_ship]]</f>
        <v>42.5</v>
      </c>
      <c r="N1463" s="47">
        <f>IF(Table_Query_from_Mac10[[#This Row],[item_no]]="KDA",-Table_Query_from_Mac10[[#This Row],[unit_price]],Table_Query_from_Mac10[[#This Row],[Net Unit]]*Table_Query_from_Mac10[[#This Row],[qty_to_ship]])</f>
        <v>104.95050000000001</v>
      </c>
      <c r="O1463" s="47">
        <f>SUMIFS(Summary!C:C,Summary!H:H,Table_Query_from_Mac10[[#This Row],[Juiceoc]])</f>
        <v>0</v>
      </c>
      <c r="P1463" s="47">
        <f>SUMIFS(Summary!D:D,Summary!H:H,Table_Query_from_Mac10[[#This Row],[Juiceoc]])</f>
        <v>0</v>
      </c>
      <c r="Q1463" s="47">
        <f>SUMIFS(Summary!E:E,Summary!H:H,Table_Query_from_Mac10[[#This Row],[Juiceoc]])</f>
        <v>0</v>
      </c>
      <c r="R1463" s="47">
        <f>Table_Query_from_Mac10[[#This Row],[Net Unit]]*(1+Table_Query_from_Mac10[[#This Row],[PriceIncreasebyType]])</f>
        <v>20.990100000000002</v>
      </c>
      <c r="S1463" s="47">
        <f>Table_Query_from_Mac10[[#This Row],[UnitPriceFuture]]*Table_Query_from_Mac10[[#This Row],[qtytoShipFuture]]</f>
        <v>104.95050000000001</v>
      </c>
      <c r="T1463" s="47">
        <f>ROUND(Table_Query_from_Mac10[[#This Row],[qty_to_ship]]*(1+Table_Query_from_Mac10[[#This Row],[VolumeIncreasebyType]]),0)</f>
        <v>5</v>
      </c>
      <c r="U1463" s="47">
        <f>Table_Query_from_Mac10[[#This Row],[qtytoShipFuture]]*Table_Query_from_Mac10[[#This Row],[Future-cost]]</f>
        <v>42.5</v>
      </c>
      <c r="V1463" s="47">
        <f>Table_Query_from_Mac10[[#This Row],[qtytoShipFuture]]-Table_Query_from_Mac10[[#This Row],[qty_to_ship]]</f>
        <v>0</v>
      </c>
      <c r="W1463" s="47">
        <f>Table_Query_from_Mac10[[#This Row],[UnitPriceFuture]]</f>
        <v>20.990100000000002</v>
      </c>
      <c r="X1463" s="47">
        <f>Table_Query_from_Mac10[[#This Row],[Unit Increase]]*Table_Query_from_Mac10[[#This Row],[UnitPriceFuture]]</f>
        <v>0</v>
      </c>
      <c r="Y1463" s="47">
        <f>Table_Query_from_Mac10[[#This Row],[Unit Increase]]*Table_Query_from_Mac10[[#This Row],[Future-cost]]</f>
        <v>0</v>
      </c>
      <c r="Z1463" s="47">
        <f>-(Table_Query_from_Mac10[[#This Row],[Incremental Sales]]+((Table_Query_from_Mac10[[#This Row],[Incremental Sales]]*-(SUM(Summary!$S$8:$S$9)))))*Summary!$S$18</f>
        <v>0</v>
      </c>
      <c r="AA1463" s="47">
        <f>IFERROR(Table_Query_from_Mac10[[#This Row],[Incremental Cost]]/Table_Query_from_Mac10[[#This Row],[Incremental Sales]],0)</f>
        <v>0</v>
      </c>
      <c r="AB1463" s="47">
        <f>IFERROR(Table_Query_from_Mac10[[#This Row],[TotalCostFuture]]/Table_Query_from_Mac10[[#This Row],[totalsalesFuture]],0)</f>
        <v>0.40495281108713155</v>
      </c>
      <c r="AN1463" s="31">
        <v>18</v>
      </c>
      <c r="AO1463">
        <f t="shared" si="44"/>
        <v>5</v>
      </c>
      <c r="AQ1463" s="31">
        <v>64.489999999999995</v>
      </c>
      <c r="AR1463">
        <f t="shared" si="45"/>
        <v>22.57</v>
      </c>
    </row>
    <row r="1464" spans="1:44" x14ac:dyDescent="0.25">
      <c r="A1464">
        <v>90143</v>
      </c>
      <c r="B1464">
        <v>6</v>
      </c>
      <c r="C1464" t="s">
        <v>55</v>
      </c>
      <c r="D1464" t="s">
        <v>81</v>
      </c>
      <c r="E1464">
        <v>1</v>
      </c>
      <c r="F1464">
        <v>13.68</v>
      </c>
      <c r="G1464">
        <v>36.54</v>
      </c>
      <c r="H1464" s="1">
        <v>44837</v>
      </c>
      <c r="I1464" s="20">
        <v>7</v>
      </c>
      <c r="J1464" s="47">
        <f>Table_Query_from_Mac10[[#This Row],[unit_price]]-(Table_Query_from_Mac10[[#This Row],[unit_price]]*(Table_Query_from_Mac10[[#This Row],[discount_pct]]/100))</f>
        <v>33.982199999999999</v>
      </c>
      <c r="K1464" s="47">
        <f>Table_Query_from_Mac10[[#This Row],[unit_cost]]</f>
        <v>13.68</v>
      </c>
      <c r="L1464" s="47">
        <f>Table_Query_from_Mac10[[#This Row],[Live-cost]]*(1+Table_Query_from_Mac10[[#This Row],[CogsIncreasebyTYPE]])</f>
        <v>13.68</v>
      </c>
      <c r="M1464" s="47">
        <f>Table_Query_from_Mac10[[#This Row],[Live-cost]]*Table_Query_from_Mac10[[#This Row],[qty_to_ship]]</f>
        <v>13.68</v>
      </c>
      <c r="N1464" s="47">
        <f>IF(Table_Query_from_Mac10[[#This Row],[item_no]]="KDA",-Table_Query_from_Mac10[[#This Row],[unit_price]],Table_Query_from_Mac10[[#This Row],[Net Unit]]*Table_Query_from_Mac10[[#This Row],[qty_to_ship]])</f>
        <v>33.982199999999999</v>
      </c>
      <c r="O1464" s="47">
        <f>SUMIFS(Summary!C:C,Summary!H:H,Table_Query_from_Mac10[[#This Row],[Juiceoc]])</f>
        <v>0</v>
      </c>
      <c r="P1464" s="47">
        <f>SUMIFS(Summary!D:D,Summary!H:H,Table_Query_from_Mac10[[#This Row],[Juiceoc]])</f>
        <v>0</v>
      </c>
      <c r="Q1464" s="47">
        <f>SUMIFS(Summary!E:E,Summary!H:H,Table_Query_from_Mac10[[#This Row],[Juiceoc]])</f>
        <v>0</v>
      </c>
      <c r="R1464" s="47">
        <f>Table_Query_from_Mac10[[#This Row],[Net Unit]]*(1+Table_Query_from_Mac10[[#This Row],[PriceIncreasebyType]])</f>
        <v>33.982199999999999</v>
      </c>
      <c r="S1464" s="47">
        <f>Table_Query_from_Mac10[[#This Row],[UnitPriceFuture]]*Table_Query_from_Mac10[[#This Row],[qtytoShipFuture]]</f>
        <v>33.982199999999999</v>
      </c>
      <c r="T1464" s="47">
        <f>ROUND(Table_Query_from_Mac10[[#This Row],[qty_to_ship]]*(1+Table_Query_from_Mac10[[#This Row],[VolumeIncreasebyType]]),0)</f>
        <v>1</v>
      </c>
      <c r="U1464" s="47">
        <f>Table_Query_from_Mac10[[#This Row],[qtytoShipFuture]]*Table_Query_from_Mac10[[#This Row],[Future-cost]]</f>
        <v>13.68</v>
      </c>
      <c r="V1464" s="47">
        <f>Table_Query_from_Mac10[[#This Row],[qtytoShipFuture]]-Table_Query_from_Mac10[[#This Row],[qty_to_ship]]</f>
        <v>0</v>
      </c>
      <c r="W1464" s="47">
        <f>Table_Query_from_Mac10[[#This Row],[UnitPriceFuture]]</f>
        <v>33.982199999999999</v>
      </c>
      <c r="X1464" s="47">
        <f>Table_Query_from_Mac10[[#This Row],[Unit Increase]]*Table_Query_from_Mac10[[#This Row],[UnitPriceFuture]]</f>
        <v>0</v>
      </c>
      <c r="Y1464" s="47">
        <f>Table_Query_from_Mac10[[#This Row],[Unit Increase]]*Table_Query_from_Mac10[[#This Row],[Future-cost]]</f>
        <v>0</v>
      </c>
      <c r="Z1464" s="47">
        <f>-(Table_Query_from_Mac10[[#This Row],[Incremental Sales]]+((Table_Query_from_Mac10[[#This Row],[Incremental Sales]]*-(SUM(Summary!$S$8:$S$9)))))*Summary!$S$18</f>
        <v>0</v>
      </c>
      <c r="AA1464" s="47">
        <f>IFERROR(Table_Query_from_Mac10[[#This Row],[Incremental Cost]]/Table_Query_from_Mac10[[#This Row],[Incremental Sales]],0)</f>
        <v>0</v>
      </c>
      <c r="AB1464" s="47">
        <f>IFERROR(Table_Query_from_Mac10[[#This Row],[TotalCostFuture]]/Table_Query_from_Mac10[[#This Row],[totalsalesFuture]],0)</f>
        <v>0.40256369511096984</v>
      </c>
      <c r="AN1464" s="30">
        <v>4</v>
      </c>
      <c r="AO1464">
        <f t="shared" si="44"/>
        <v>1</v>
      </c>
      <c r="AQ1464" s="30">
        <v>104.4</v>
      </c>
      <c r="AR1464">
        <f t="shared" si="45"/>
        <v>36.54</v>
      </c>
    </row>
    <row r="1465" spans="1:44" x14ac:dyDescent="0.25">
      <c r="A1465">
        <v>90143</v>
      </c>
      <c r="B1465">
        <v>7</v>
      </c>
      <c r="C1465" t="s">
        <v>55</v>
      </c>
      <c r="D1465" t="s">
        <v>81</v>
      </c>
      <c r="E1465">
        <v>5</v>
      </c>
      <c r="F1465">
        <v>5.94</v>
      </c>
      <c r="G1465">
        <v>15.62</v>
      </c>
      <c r="H1465" s="1">
        <v>44837</v>
      </c>
      <c r="I1465" s="20">
        <v>7</v>
      </c>
      <c r="J1465" s="47">
        <f>Table_Query_from_Mac10[[#This Row],[unit_price]]-(Table_Query_from_Mac10[[#This Row],[unit_price]]*(Table_Query_from_Mac10[[#This Row],[discount_pct]]/100))</f>
        <v>14.526599999999998</v>
      </c>
      <c r="K1465" s="47">
        <f>Table_Query_from_Mac10[[#This Row],[unit_cost]]</f>
        <v>5.94</v>
      </c>
      <c r="L1465" s="47">
        <f>Table_Query_from_Mac10[[#This Row],[Live-cost]]*(1+Table_Query_from_Mac10[[#This Row],[CogsIncreasebyTYPE]])</f>
        <v>5.94</v>
      </c>
      <c r="M1465" s="47">
        <f>Table_Query_from_Mac10[[#This Row],[Live-cost]]*Table_Query_from_Mac10[[#This Row],[qty_to_ship]]</f>
        <v>29.700000000000003</v>
      </c>
      <c r="N1465" s="47">
        <f>IF(Table_Query_from_Mac10[[#This Row],[item_no]]="KDA",-Table_Query_from_Mac10[[#This Row],[unit_price]],Table_Query_from_Mac10[[#This Row],[Net Unit]]*Table_Query_from_Mac10[[#This Row],[qty_to_ship]])</f>
        <v>72.632999999999996</v>
      </c>
      <c r="O1465" s="47">
        <f>SUMIFS(Summary!C:C,Summary!H:H,Table_Query_from_Mac10[[#This Row],[Juiceoc]])</f>
        <v>0</v>
      </c>
      <c r="P1465" s="47">
        <f>SUMIFS(Summary!D:D,Summary!H:H,Table_Query_from_Mac10[[#This Row],[Juiceoc]])</f>
        <v>0</v>
      </c>
      <c r="Q1465" s="47">
        <f>SUMIFS(Summary!E:E,Summary!H:H,Table_Query_from_Mac10[[#This Row],[Juiceoc]])</f>
        <v>0</v>
      </c>
      <c r="R1465" s="47">
        <f>Table_Query_from_Mac10[[#This Row],[Net Unit]]*(1+Table_Query_from_Mac10[[#This Row],[PriceIncreasebyType]])</f>
        <v>14.526599999999998</v>
      </c>
      <c r="S1465" s="47">
        <f>Table_Query_from_Mac10[[#This Row],[UnitPriceFuture]]*Table_Query_from_Mac10[[#This Row],[qtytoShipFuture]]</f>
        <v>72.632999999999996</v>
      </c>
      <c r="T1465" s="47">
        <f>ROUND(Table_Query_from_Mac10[[#This Row],[qty_to_ship]]*(1+Table_Query_from_Mac10[[#This Row],[VolumeIncreasebyType]]),0)</f>
        <v>5</v>
      </c>
      <c r="U1465" s="47">
        <f>Table_Query_from_Mac10[[#This Row],[qtytoShipFuture]]*Table_Query_from_Mac10[[#This Row],[Future-cost]]</f>
        <v>29.700000000000003</v>
      </c>
      <c r="V1465" s="47">
        <f>Table_Query_from_Mac10[[#This Row],[qtytoShipFuture]]-Table_Query_from_Mac10[[#This Row],[qty_to_ship]]</f>
        <v>0</v>
      </c>
      <c r="W1465" s="47">
        <f>Table_Query_from_Mac10[[#This Row],[UnitPriceFuture]]</f>
        <v>14.526599999999998</v>
      </c>
      <c r="X1465" s="47">
        <f>Table_Query_from_Mac10[[#This Row],[Unit Increase]]*Table_Query_from_Mac10[[#This Row],[UnitPriceFuture]]</f>
        <v>0</v>
      </c>
      <c r="Y1465" s="47">
        <f>Table_Query_from_Mac10[[#This Row],[Unit Increase]]*Table_Query_from_Mac10[[#This Row],[Future-cost]]</f>
        <v>0</v>
      </c>
      <c r="Z1465" s="47">
        <f>-(Table_Query_from_Mac10[[#This Row],[Incremental Sales]]+((Table_Query_from_Mac10[[#This Row],[Incremental Sales]]*-(SUM(Summary!$S$8:$S$9)))))*Summary!$S$18</f>
        <v>0</v>
      </c>
      <c r="AA1465" s="47">
        <f>IFERROR(Table_Query_from_Mac10[[#This Row],[Incremental Cost]]/Table_Query_from_Mac10[[#This Row],[Incremental Sales]],0)</f>
        <v>0</v>
      </c>
      <c r="AB1465" s="47">
        <f>IFERROR(Table_Query_from_Mac10[[#This Row],[TotalCostFuture]]/Table_Query_from_Mac10[[#This Row],[totalsalesFuture]],0)</f>
        <v>0.40890504316219906</v>
      </c>
      <c r="AN1465" s="31">
        <v>20</v>
      </c>
      <c r="AO1465">
        <f t="shared" si="44"/>
        <v>5</v>
      </c>
      <c r="AQ1465" s="31">
        <v>44.63</v>
      </c>
      <c r="AR1465">
        <f t="shared" si="45"/>
        <v>15.62</v>
      </c>
    </row>
    <row r="1466" spans="1:44" x14ac:dyDescent="0.25">
      <c r="A1466">
        <v>90143</v>
      </c>
      <c r="B1466">
        <v>8</v>
      </c>
      <c r="C1466" t="s">
        <v>55</v>
      </c>
      <c r="D1466" t="s">
        <v>81</v>
      </c>
      <c r="E1466">
        <v>6</v>
      </c>
      <c r="F1466">
        <v>8.64</v>
      </c>
      <c r="G1466">
        <v>22.99</v>
      </c>
      <c r="H1466" s="1">
        <v>44837</v>
      </c>
      <c r="I1466" s="20">
        <v>7</v>
      </c>
      <c r="J1466" s="47">
        <f>Table_Query_from_Mac10[[#This Row],[unit_price]]-(Table_Query_from_Mac10[[#This Row],[unit_price]]*(Table_Query_from_Mac10[[#This Row],[discount_pct]]/100))</f>
        <v>21.380699999999997</v>
      </c>
      <c r="K1466" s="47">
        <f>Table_Query_from_Mac10[[#This Row],[unit_cost]]</f>
        <v>8.64</v>
      </c>
      <c r="L1466" s="47">
        <f>Table_Query_from_Mac10[[#This Row],[Live-cost]]*(1+Table_Query_from_Mac10[[#This Row],[CogsIncreasebyTYPE]])</f>
        <v>8.64</v>
      </c>
      <c r="M1466" s="47">
        <f>Table_Query_from_Mac10[[#This Row],[Live-cost]]*Table_Query_from_Mac10[[#This Row],[qty_to_ship]]</f>
        <v>51.84</v>
      </c>
      <c r="N1466" s="47">
        <f>IF(Table_Query_from_Mac10[[#This Row],[item_no]]="KDA",-Table_Query_from_Mac10[[#This Row],[unit_price]],Table_Query_from_Mac10[[#This Row],[Net Unit]]*Table_Query_from_Mac10[[#This Row],[qty_to_ship]])</f>
        <v>128.2842</v>
      </c>
      <c r="O1466" s="47">
        <f>SUMIFS(Summary!C:C,Summary!H:H,Table_Query_from_Mac10[[#This Row],[Juiceoc]])</f>
        <v>0</v>
      </c>
      <c r="P1466" s="47">
        <f>SUMIFS(Summary!D:D,Summary!H:H,Table_Query_from_Mac10[[#This Row],[Juiceoc]])</f>
        <v>0</v>
      </c>
      <c r="Q1466" s="47">
        <f>SUMIFS(Summary!E:E,Summary!H:H,Table_Query_from_Mac10[[#This Row],[Juiceoc]])</f>
        <v>0</v>
      </c>
      <c r="R1466" s="47">
        <f>Table_Query_from_Mac10[[#This Row],[Net Unit]]*(1+Table_Query_from_Mac10[[#This Row],[PriceIncreasebyType]])</f>
        <v>21.380699999999997</v>
      </c>
      <c r="S1466" s="47">
        <f>Table_Query_from_Mac10[[#This Row],[UnitPriceFuture]]*Table_Query_from_Mac10[[#This Row],[qtytoShipFuture]]</f>
        <v>128.2842</v>
      </c>
      <c r="T1466" s="47">
        <f>ROUND(Table_Query_from_Mac10[[#This Row],[qty_to_ship]]*(1+Table_Query_from_Mac10[[#This Row],[VolumeIncreasebyType]]),0)</f>
        <v>6</v>
      </c>
      <c r="U1466" s="47">
        <f>Table_Query_from_Mac10[[#This Row],[qtytoShipFuture]]*Table_Query_from_Mac10[[#This Row],[Future-cost]]</f>
        <v>51.84</v>
      </c>
      <c r="V1466" s="47">
        <f>Table_Query_from_Mac10[[#This Row],[qtytoShipFuture]]-Table_Query_from_Mac10[[#This Row],[qty_to_ship]]</f>
        <v>0</v>
      </c>
      <c r="W1466" s="47">
        <f>Table_Query_from_Mac10[[#This Row],[UnitPriceFuture]]</f>
        <v>21.380699999999997</v>
      </c>
      <c r="X1466" s="47">
        <f>Table_Query_from_Mac10[[#This Row],[Unit Increase]]*Table_Query_from_Mac10[[#This Row],[UnitPriceFuture]]</f>
        <v>0</v>
      </c>
      <c r="Y1466" s="47">
        <f>Table_Query_from_Mac10[[#This Row],[Unit Increase]]*Table_Query_from_Mac10[[#This Row],[Future-cost]]</f>
        <v>0</v>
      </c>
      <c r="Z1466" s="47">
        <f>-(Table_Query_from_Mac10[[#This Row],[Incremental Sales]]+((Table_Query_from_Mac10[[#This Row],[Incremental Sales]]*-(SUM(Summary!$S$8:$S$9)))))*Summary!$S$18</f>
        <v>0</v>
      </c>
      <c r="AA1466" s="47">
        <f>IFERROR(Table_Query_from_Mac10[[#This Row],[Incremental Cost]]/Table_Query_from_Mac10[[#This Row],[Incremental Sales]],0)</f>
        <v>0</v>
      </c>
      <c r="AB1466" s="47">
        <f>IFERROR(Table_Query_from_Mac10[[#This Row],[TotalCostFuture]]/Table_Query_from_Mac10[[#This Row],[totalsalesFuture]],0)</f>
        <v>0.40410276557830194</v>
      </c>
      <c r="AN1466" s="30">
        <v>24</v>
      </c>
      <c r="AO1466">
        <f t="shared" si="44"/>
        <v>6</v>
      </c>
      <c r="AQ1466" s="30">
        <v>65.680000000000007</v>
      </c>
      <c r="AR1466">
        <f t="shared" si="45"/>
        <v>22.99</v>
      </c>
    </row>
    <row r="1467" spans="1:44" x14ac:dyDescent="0.25">
      <c r="A1467">
        <v>90143</v>
      </c>
      <c r="B1467">
        <v>9</v>
      </c>
      <c r="C1467" t="s">
        <v>55</v>
      </c>
      <c r="D1467" t="s">
        <v>81</v>
      </c>
      <c r="E1467">
        <v>3</v>
      </c>
      <c r="F1467">
        <v>10.09</v>
      </c>
      <c r="G1467">
        <v>28.24</v>
      </c>
      <c r="H1467" s="1">
        <v>44837</v>
      </c>
      <c r="I1467" s="20">
        <v>7</v>
      </c>
      <c r="J1467" s="47">
        <f>Table_Query_from_Mac10[[#This Row],[unit_price]]-(Table_Query_from_Mac10[[#This Row],[unit_price]]*(Table_Query_from_Mac10[[#This Row],[discount_pct]]/100))</f>
        <v>26.263199999999998</v>
      </c>
      <c r="K1467" s="47">
        <f>Table_Query_from_Mac10[[#This Row],[unit_cost]]</f>
        <v>10.09</v>
      </c>
      <c r="L1467" s="47">
        <f>Table_Query_from_Mac10[[#This Row],[Live-cost]]*(1+Table_Query_from_Mac10[[#This Row],[CogsIncreasebyTYPE]])</f>
        <v>10.09</v>
      </c>
      <c r="M1467" s="47">
        <f>Table_Query_from_Mac10[[#This Row],[Live-cost]]*Table_Query_from_Mac10[[#This Row],[qty_to_ship]]</f>
        <v>30.27</v>
      </c>
      <c r="N1467" s="47">
        <f>IF(Table_Query_from_Mac10[[#This Row],[item_no]]="KDA",-Table_Query_from_Mac10[[#This Row],[unit_price]],Table_Query_from_Mac10[[#This Row],[Net Unit]]*Table_Query_from_Mac10[[#This Row],[qty_to_ship]])</f>
        <v>78.789599999999993</v>
      </c>
      <c r="O1467" s="47">
        <f>SUMIFS(Summary!C:C,Summary!H:H,Table_Query_from_Mac10[[#This Row],[Juiceoc]])</f>
        <v>0</v>
      </c>
      <c r="P1467" s="47">
        <f>SUMIFS(Summary!D:D,Summary!H:H,Table_Query_from_Mac10[[#This Row],[Juiceoc]])</f>
        <v>0</v>
      </c>
      <c r="Q1467" s="47">
        <f>SUMIFS(Summary!E:E,Summary!H:H,Table_Query_from_Mac10[[#This Row],[Juiceoc]])</f>
        <v>0</v>
      </c>
      <c r="R1467" s="47">
        <f>Table_Query_from_Mac10[[#This Row],[Net Unit]]*(1+Table_Query_from_Mac10[[#This Row],[PriceIncreasebyType]])</f>
        <v>26.263199999999998</v>
      </c>
      <c r="S1467" s="47">
        <f>Table_Query_from_Mac10[[#This Row],[UnitPriceFuture]]*Table_Query_from_Mac10[[#This Row],[qtytoShipFuture]]</f>
        <v>78.789599999999993</v>
      </c>
      <c r="T1467" s="47">
        <f>ROUND(Table_Query_from_Mac10[[#This Row],[qty_to_ship]]*(1+Table_Query_from_Mac10[[#This Row],[VolumeIncreasebyType]]),0)</f>
        <v>3</v>
      </c>
      <c r="U1467" s="47">
        <f>Table_Query_from_Mac10[[#This Row],[qtytoShipFuture]]*Table_Query_from_Mac10[[#This Row],[Future-cost]]</f>
        <v>30.27</v>
      </c>
      <c r="V1467" s="47">
        <f>Table_Query_from_Mac10[[#This Row],[qtytoShipFuture]]-Table_Query_from_Mac10[[#This Row],[qty_to_ship]]</f>
        <v>0</v>
      </c>
      <c r="W1467" s="47">
        <f>Table_Query_from_Mac10[[#This Row],[UnitPriceFuture]]</f>
        <v>26.263199999999998</v>
      </c>
      <c r="X1467" s="47">
        <f>Table_Query_from_Mac10[[#This Row],[Unit Increase]]*Table_Query_from_Mac10[[#This Row],[UnitPriceFuture]]</f>
        <v>0</v>
      </c>
      <c r="Y1467" s="47">
        <f>Table_Query_from_Mac10[[#This Row],[Unit Increase]]*Table_Query_from_Mac10[[#This Row],[Future-cost]]</f>
        <v>0</v>
      </c>
      <c r="Z1467" s="47">
        <f>-(Table_Query_from_Mac10[[#This Row],[Incremental Sales]]+((Table_Query_from_Mac10[[#This Row],[Incremental Sales]]*-(SUM(Summary!$S$8:$S$9)))))*Summary!$S$18</f>
        <v>0</v>
      </c>
      <c r="AA1467" s="47">
        <f>IFERROR(Table_Query_from_Mac10[[#This Row],[Incremental Cost]]/Table_Query_from_Mac10[[#This Row],[Incremental Sales]],0)</f>
        <v>0</v>
      </c>
      <c r="AB1467" s="47">
        <f>IFERROR(Table_Query_from_Mac10[[#This Row],[TotalCostFuture]]/Table_Query_from_Mac10[[#This Row],[totalsalesFuture]],0)</f>
        <v>0.38418776082122519</v>
      </c>
      <c r="AN1467" s="31">
        <v>9</v>
      </c>
      <c r="AO1467">
        <f t="shared" si="44"/>
        <v>3</v>
      </c>
      <c r="AQ1467" s="31">
        <v>80.680000000000007</v>
      </c>
      <c r="AR1467">
        <f t="shared" si="45"/>
        <v>28.24</v>
      </c>
    </row>
    <row r="1468" spans="1:44" x14ac:dyDescent="0.25">
      <c r="A1468">
        <v>90144</v>
      </c>
      <c r="B1468">
        <v>1</v>
      </c>
      <c r="C1468" t="s">
        <v>55</v>
      </c>
      <c r="D1468" t="s">
        <v>81</v>
      </c>
      <c r="E1468">
        <v>13</v>
      </c>
      <c r="F1468">
        <v>4.8499999999999996</v>
      </c>
      <c r="G1468">
        <v>12.21</v>
      </c>
      <c r="H1468" s="1">
        <v>44838</v>
      </c>
      <c r="I1468" s="20">
        <v>7</v>
      </c>
      <c r="J1468" s="47">
        <f>Table_Query_from_Mac10[[#This Row],[unit_price]]-(Table_Query_from_Mac10[[#This Row],[unit_price]]*(Table_Query_from_Mac10[[#This Row],[discount_pct]]/100))</f>
        <v>11.355300000000002</v>
      </c>
      <c r="K1468" s="47">
        <f>Table_Query_from_Mac10[[#This Row],[unit_cost]]</f>
        <v>4.8499999999999996</v>
      </c>
      <c r="L1468" s="47">
        <f>Table_Query_from_Mac10[[#This Row],[Live-cost]]*(1+Table_Query_from_Mac10[[#This Row],[CogsIncreasebyTYPE]])</f>
        <v>4.8499999999999996</v>
      </c>
      <c r="M1468" s="47">
        <f>Table_Query_from_Mac10[[#This Row],[Live-cost]]*Table_Query_from_Mac10[[#This Row],[qty_to_ship]]</f>
        <v>63.05</v>
      </c>
      <c r="N1468" s="47">
        <f>IF(Table_Query_from_Mac10[[#This Row],[item_no]]="KDA",-Table_Query_from_Mac10[[#This Row],[unit_price]],Table_Query_from_Mac10[[#This Row],[Net Unit]]*Table_Query_from_Mac10[[#This Row],[qty_to_ship]])</f>
        <v>147.61890000000002</v>
      </c>
      <c r="O1468" s="47">
        <f>SUMIFS(Summary!C:C,Summary!H:H,Table_Query_from_Mac10[[#This Row],[Juiceoc]])</f>
        <v>0</v>
      </c>
      <c r="P1468" s="47">
        <f>SUMIFS(Summary!D:D,Summary!H:H,Table_Query_from_Mac10[[#This Row],[Juiceoc]])</f>
        <v>0</v>
      </c>
      <c r="Q1468" s="47">
        <f>SUMIFS(Summary!E:E,Summary!H:H,Table_Query_from_Mac10[[#This Row],[Juiceoc]])</f>
        <v>0</v>
      </c>
      <c r="R1468" s="47">
        <f>Table_Query_from_Mac10[[#This Row],[Net Unit]]*(1+Table_Query_from_Mac10[[#This Row],[PriceIncreasebyType]])</f>
        <v>11.355300000000002</v>
      </c>
      <c r="S1468" s="47">
        <f>Table_Query_from_Mac10[[#This Row],[UnitPriceFuture]]*Table_Query_from_Mac10[[#This Row],[qtytoShipFuture]]</f>
        <v>147.61890000000002</v>
      </c>
      <c r="T1468" s="47">
        <f>ROUND(Table_Query_from_Mac10[[#This Row],[qty_to_ship]]*(1+Table_Query_from_Mac10[[#This Row],[VolumeIncreasebyType]]),0)</f>
        <v>13</v>
      </c>
      <c r="U1468" s="47">
        <f>Table_Query_from_Mac10[[#This Row],[qtytoShipFuture]]*Table_Query_from_Mac10[[#This Row],[Future-cost]]</f>
        <v>63.05</v>
      </c>
      <c r="V1468" s="47">
        <f>Table_Query_from_Mac10[[#This Row],[qtytoShipFuture]]-Table_Query_from_Mac10[[#This Row],[qty_to_ship]]</f>
        <v>0</v>
      </c>
      <c r="W1468" s="47">
        <f>Table_Query_from_Mac10[[#This Row],[UnitPriceFuture]]</f>
        <v>11.355300000000002</v>
      </c>
      <c r="X1468" s="47">
        <f>Table_Query_from_Mac10[[#This Row],[Unit Increase]]*Table_Query_from_Mac10[[#This Row],[UnitPriceFuture]]</f>
        <v>0</v>
      </c>
      <c r="Y1468" s="47">
        <f>Table_Query_from_Mac10[[#This Row],[Unit Increase]]*Table_Query_from_Mac10[[#This Row],[Future-cost]]</f>
        <v>0</v>
      </c>
      <c r="Z1468" s="47">
        <f>-(Table_Query_from_Mac10[[#This Row],[Incremental Sales]]+((Table_Query_from_Mac10[[#This Row],[Incremental Sales]]*-(SUM(Summary!$S$8:$S$9)))))*Summary!$S$18</f>
        <v>0</v>
      </c>
      <c r="AA1468" s="47">
        <f>IFERROR(Table_Query_from_Mac10[[#This Row],[Incremental Cost]]/Table_Query_from_Mac10[[#This Row],[Incremental Sales]],0)</f>
        <v>0</v>
      </c>
      <c r="AB1468" s="47">
        <f>IFERROR(Table_Query_from_Mac10[[#This Row],[TotalCostFuture]]/Table_Query_from_Mac10[[#This Row],[totalsalesFuture]],0)</f>
        <v>0.42711333033913668</v>
      </c>
      <c r="AN1468" s="30">
        <v>50</v>
      </c>
      <c r="AO1468">
        <f t="shared" si="44"/>
        <v>13</v>
      </c>
      <c r="AQ1468" s="30">
        <v>34.89</v>
      </c>
      <c r="AR1468">
        <f t="shared" si="45"/>
        <v>12.21</v>
      </c>
    </row>
    <row r="1469" spans="1:44" x14ac:dyDescent="0.25">
      <c r="A1469">
        <v>90144</v>
      </c>
      <c r="B1469">
        <v>2</v>
      </c>
      <c r="C1469" t="s">
        <v>55</v>
      </c>
      <c r="D1469" t="s">
        <v>81</v>
      </c>
      <c r="E1469">
        <v>10</v>
      </c>
      <c r="F1469">
        <v>5.31</v>
      </c>
      <c r="G1469">
        <v>13.35</v>
      </c>
      <c r="H1469" s="1">
        <v>44838</v>
      </c>
      <c r="I1469" s="20">
        <v>7</v>
      </c>
      <c r="J1469" s="47">
        <f>Table_Query_from_Mac10[[#This Row],[unit_price]]-(Table_Query_from_Mac10[[#This Row],[unit_price]]*(Table_Query_from_Mac10[[#This Row],[discount_pct]]/100))</f>
        <v>12.4155</v>
      </c>
      <c r="K1469" s="47">
        <f>Table_Query_from_Mac10[[#This Row],[unit_cost]]</f>
        <v>5.31</v>
      </c>
      <c r="L1469" s="47">
        <f>Table_Query_from_Mac10[[#This Row],[Live-cost]]*(1+Table_Query_from_Mac10[[#This Row],[CogsIncreasebyTYPE]])</f>
        <v>5.31</v>
      </c>
      <c r="M1469" s="47">
        <f>Table_Query_from_Mac10[[#This Row],[Live-cost]]*Table_Query_from_Mac10[[#This Row],[qty_to_ship]]</f>
        <v>53.099999999999994</v>
      </c>
      <c r="N1469" s="47">
        <f>IF(Table_Query_from_Mac10[[#This Row],[item_no]]="KDA",-Table_Query_from_Mac10[[#This Row],[unit_price]],Table_Query_from_Mac10[[#This Row],[Net Unit]]*Table_Query_from_Mac10[[#This Row],[qty_to_ship]])</f>
        <v>124.155</v>
      </c>
      <c r="O1469" s="47">
        <f>SUMIFS(Summary!C:C,Summary!H:H,Table_Query_from_Mac10[[#This Row],[Juiceoc]])</f>
        <v>0</v>
      </c>
      <c r="P1469" s="47">
        <f>SUMIFS(Summary!D:D,Summary!H:H,Table_Query_from_Mac10[[#This Row],[Juiceoc]])</f>
        <v>0</v>
      </c>
      <c r="Q1469" s="47">
        <f>SUMIFS(Summary!E:E,Summary!H:H,Table_Query_from_Mac10[[#This Row],[Juiceoc]])</f>
        <v>0</v>
      </c>
      <c r="R1469" s="47">
        <f>Table_Query_from_Mac10[[#This Row],[Net Unit]]*(1+Table_Query_from_Mac10[[#This Row],[PriceIncreasebyType]])</f>
        <v>12.4155</v>
      </c>
      <c r="S1469" s="47">
        <f>Table_Query_from_Mac10[[#This Row],[UnitPriceFuture]]*Table_Query_from_Mac10[[#This Row],[qtytoShipFuture]]</f>
        <v>124.155</v>
      </c>
      <c r="T1469" s="47">
        <f>ROUND(Table_Query_from_Mac10[[#This Row],[qty_to_ship]]*(1+Table_Query_from_Mac10[[#This Row],[VolumeIncreasebyType]]),0)</f>
        <v>10</v>
      </c>
      <c r="U1469" s="47">
        <f>Table_Query_from_Mac10[[#This Row],[qtytoShipFuture]]*Table_Query_from_Mac10[[#This Row],[Future-cost]]</f>
        <v>53.099999999999994</v>
      </c>
      <c r="V1469" s="47">
        <f>Table_Query_from_Mac10[[#This Row],[qtytoShipFuture]]-Table_Query_from_Mac10[[#This Row],[qty_to_ship]]</f>
        <v>0</v>
      </c>
      <c r="W1469" s="47">
        <f>Table_Query_from_Mac10[[#This Row],[UnitPriceFuture]]</f>
        <v>12.4155</v>
      </c>
      <c r="X1469" s="47">
        <f>Table_Query_from_Mac10[[#This Row],[Unit Increase]]*Table_Query_from_Mac10[[#This Row],[UnitPriceFuture]]</f>
        <v>0</v>
      </c>
      <c r="Y1469" s="47">
        <f>Table_Query_from_Mac10[[#This Row],[Unit Increase]]*Table_Query_from_Mac10[[#This Row],[Future-cost]]</f>
        <v>0</v>
      </c>
      <c r="Z1469" s="47">
        <f>-(Table_Query_from_Mac10[[#This Row],[Incremental Sales]]+((Table_Query_from_Mac10[[#This Row],[Incremental Sales]]*-(SUM(Summary!$S$8:$S$9)))))*Summary!$S$18</f>
        <v>0</v>
      </c>
      <c r="AA1469" s="47">
        <f>IFERROR(Table_Query_from_Mac10[[#This Row],[Incremental Cost]]/Table_Query_from_Mac10[[#This Row],[Incremental Sales]],0)</f>
        <v>0</v>
      </c>
      <c r="AB1469" s="47">
        <f>IFERROR(Table_Query_from_Mac10[[#This Row],[TotalCostFuture]]/Table_Query_from_Mac10[[#This Row],[totalsalesFuture]],0)</f>
        <v>0.42769119246103654</v>
      </c>
      <c r="AN1469" s="31">
        <v>40</v>
      </c>
      <c r="AO1469">
        <f t="shared" si="44"/>
        <v>10</v>
      </c>
      <c r="AQ1469" s="31">
        <v>38.130000000000003</v>
      </c>
      <c r="AR1469">
        <f t="shared" si="45"/>
        <v>13.35</v>
      </c>
    </row>
    <row r="1470" spans="1:44" x14ac:dyDescent="0.25">
      <c r="A1470">
        <v>90144</v>
      </c>
      <c r="B1470">
        <v>3</v>
      </c>
      <c r="C1470" t="s">
        <v>55</v>
      </c>
      <c r="D1470" t="s">
        <v>81</v>
      </c>
      <c r="E1470">
        <v>20</v>
      </c>
      <c r="F1470">
        <v>5.81</v>
      </c>
      <c r="G1470">
        <v>14.47</v>
      </c>
      <c r="H1470" s="1">
        <v>44838</v>
      </c>
      <c r="I1470" s="20">
        <v>7</v>
      </c>
      <c r="J1470" s="47">
        <f>Table_Query_from_Mac10[[#This Row],[unit_price]]-(Table_Query_from_Mac10[[#This Row],[unit_price]]*(Table_Query_from_Mac10[[#This Row],[discount_pct]]/100))</f>
        <v>13.457100000000001</v>
      </c>
      <c r="K1470" s="47">
        <f>Table_Query_from_Mac10[[#This Row],[unit_cost]]</f>
        <v>5.81</v>
      </c>
      <c r="L1470" s="47">
        <f>Table_Query_from_Mac10[[#This Row],[Live-cost]]*(1+Table_Query_from_Mac10[[#This Row],[CogsIncreasebyTYPE]])</f>
        <v>5.81</v>
      </c>
      <c r="M1470" s="47">
        <f>Table_Query_from_Mac10[[#This Row],[Live-cost]]*Table_Query_from_Mac10[[#This Row],[qty_to_ship]]</f>
        <v>116.19999999999999</v>
      </c>
      <c r="N1470" s="47">
        <f>IF(Table_Query_from_Mac10[[#This Row],[item_no]]="KDA",-Table_Query_from_Mac10[[#This Row],[unit_price]],Table_Query_from_Mac10[[#This Row],[Net Unit]]*Table_Query_from_Mac10[[#This Row],[qty_to_ship]])</f>
        <v>269.142</v>
      </c>
      <c r="O1470" s="47">
        <f>SUMIFS(Summary!C:C,Summary!H:H,Table_Query_from_Mac10[[#This Row],[Juiceoc]])</f>
        <v>0</v>
      </c>
      <c r="P1470" s="47">
        <f>SUMIFS(Summary!D:D,Summary!H:H,Table_Query_from_Mac10[[#This Row],[Juiceoc]])</f>
        <v>0</v>
      </c>
      <c r="Q1470" s="47">
        <f>SUMIFS(Summary!E:E,Summary!H:H,Table_Query_from_Mac10[[#This Row],[Juiceoc]])</f>
        <v>0</v>
      </c>
      <c r="R1470" s="47">
        <f>Table_Query_from_Mac10[[#This Row],[Net Unit]]*(1+Table_Query_from_Mac10[[#This Row],[PriceIncreasebyType]])</f>
        <v>13.457100000000001</v>
      </c>
      <c r="S1470" s="47">
        <f>Table_Query_from_Mac10[[#This Row],[UnitPriceFuture]]*Table_Query_from_Mac10[[#This Row],[qtytoShipFuture]]</f>
        <v>269.142</v>
      </c>
      <c r="T1470" s="47">
        <f>ROUND(Table_Query_from_Mac10[[#This Row],[qty_to_ship]]*(1+Table_Query_from_Mac10[[#This Row],[VolumeIncreasebyType]]),0)</f>
        <v>20</v>
      </c>
      <c r="U1470" s="47">
        <f>Table_Query_from_Mac10[[#This Row],[qtytoShipFuture]]*Table_Query_from_Mac10[[#This Row],[Future-cost]]</f>
        <v>116.19999999999999</v>
      </c>
      <c r="V1470" s="47">
        <f>Table_Query_from_Mac10[[#This Row],[qtytoShipFuture]]-Table_Query_from_Mac10[[#This Row],[qty_to_ship]]</f>
        <v>0</v>
      </c>
      <c r="W1470" s="47">
        <f>Table_Query_from_Mac10[[#This Row],[UnitPriceFuture]]</f>
        <v>13.457100000000001</v>
      </c>
      <c r="X1470" s="47">
        <f>Table_Query_from_Mac10[[#This Row],[Unit Increase]]*Table_Query_from_Mac10[[#This Row],[UnitPriceFuture]]</f>
        <v>0</v>
      </c>
      <c r="Y1470" s="47">
        <f>Table_Query_from_Mac10[[#This Row],[Unit Increase]]*Table_Query_from_Mac10[[#This Row],[Future-cost]]</f>
        <v>0</v>
      </c>
      <c r="Z1470" s="47">
        <f>-(Table_Query_from_Mac10[[#This Row],[Incremental Sales]]+((Table_Query_from_Mac10[[#This Row],[Incremental Sales]]*-(SUM(Summary!$S$8:$S$9)))))*Summary!$S$18</f>
        <v>0</v>
      </c>
      <c r="AA1470" s="47">
        <f>IFERROR(Table_Query_from_Mac10[[#This Row],[Incremental Cost]]/Table_Query_from_Mac10[[#This Row],[Incremental Sales]],0)</f>
        <v>0</v>
      </c>
      <c r="AB1470" s="47">
        <f>IFERROR(Table_Query_from_Mac10[[#This Row],[TotalCostFuture]]/Table_Query_from_Mac10[[#This Row],[totalsalesFuture]],0)</f>
        <v>0.43174235162107732</v>
      </c>
      <c r="AN1470" s="30">
        <v>80</v>
      </c>
      <c r="AO1470">
        <f t="shared" si="44"/>
        <v>20</v>
      </c>
      <c r="AQ1470" s="30">
        <v>41.35</v>
      </c>
      <c r="AR1470">
        <f t="shared" si="45"/>
        <v>14.47</v>
      </c>
    </row>
    <row r="1471" spans="1:44" x14ac:dyDescent="0.25">
      <c r="A1471">
        <v>90144</v>
      </c>
      <c r="B1471">
        <v>4</v>
      </c>
      <c r="C1471" t="s">
        <v>55</v>
      </c>
      <c r="D1471" t="s">
        <v>81</v>
      </c>
      <c r="E1471">
        <v>4</v>
      </c>
      <c r="F1471">
        <v>6.38</v>
      </c>
      <c r="G1471">
        <v>16.420000000000002</v>
      </c>
      <c r="H1471" s="1">
        <v>44838</v>
      </c>
      <c r="I1471" s="20">
        <v>7</v>
      </c>
      <c r="J1471" s="47">
        <f>Table_Query_from_Mac10[[#This Row],[unit_price]]-(Table_Query_from_Mac10[[#This Row],[unit_price]]*(Table_Query_from_Mac10[[#This Row],[discount_pct]]/100))</f>
        <v>15.270600000000002</v>
      </c>
      <c r="K1471" s="47">
        <f>Table_Query_from_Mac10[[#This Row],[unit_cost]]</f>
        <v>6.38</v>
      </c>
      <c r="L1471" s="47">
        <f>Table_Query_from_Mac10[[#This Row],[Live-cost]]*(1+Table_Query_from_Mac10[[#This Row],[CogsIncreasebyTYPE]])</f>
        <v>6.38</v>
      </c>
      <c r="M1471" s="47">
        <f>Table_Query_from_Mac10[[#This Row],[Live-cost]]*Table_Query_from_Mac10[[#This Row],[qty_to_ship]]</f>
        <v>25.52</v>
      </c>
      <c r="N1471" s="47">
        <f>IF(Table_Query_from_Mac10[[#This Row],[item_no]]="KDA",-Table_Query_from_Mac10[[#This Row],[unit_price]],Table_Query_from_Mac10[[#This Row],[Net Unit]]*Table_Query_from_Mac10[[#This Row],[qty_to_ship]])</f>
        <v>61.082400000000007</v>
      </c>
      <c r="O1471" s="47">
        <f>SUMIFS(Summary!C:C,Summary!H:H,Table_Query_from_Mac10[[#This Row],[Juiceoc]])</f>
        <v>0</v>
      </c>
      <c r="P1471" s="47">
        <f>SUMIFS(Summary!D:D,Summary!H:H,Table_Query_from_Mac10[[#This Row],[Juiceoc]])</f>
        <v>0</v>
      </c>
      <c r="Q1471" s="47">
        <f>SUMIFS(Summary!E:E,Summary!H:H,Table_Query_from_Mac10[[#This Row],[Juiceoc]])</f>
        <v>0</v>
      </c>
      <c r="R1471" s="47">
        <f>Table_Query_from_Mac10[[#This Row],[Net Unit]]*(1+Table_Query_from_Mac10[[#This Row],[PriceIncreasebyType]])</f>
        <v>15.270600000000002</v>
      </c>
      <c r="S1471" s="47">
        <f>Table_Query_from_Mac10[[#This Row],[UnitPriceFuture]]*Table_Query_from_Mac10[[#This Row],[qtytoShipFuture]]</f>
        <v>61.082400000000007</v>
      </c>
      <c r="T1471" s="47">
        <f>ROUND(Table_Query_from_Mac10[[#This Row],[qty_to_ship]]*(1+Table_Query_from_Mac10[[#This Row],[VolumeIncreasebyType]]),0)</f>
        <v>4</v>
      </c>
      <c r="U1471" s="47">
        <f>Table_Query_from_Mac10[[#This Row],[qtytoShipFuture]]*Table_Query_from_Mac10[[#This Row],[Future-cost]]</f>
        <v>25.52</v>
      </c>
      <c r="V1471" s="47">
        <f>Table_Query_from_Mac10[[#This Row],[qtytoShipFuture]]-Table_Query_from_Mac10[[#This Row],[qty_to_ship]]</f>
        <v>0</v>
      </c>
      <c r="W1471" s="47">
        <f>Table_Query_from_Mac10[[#This Row],[UnitPriceFuture]]</f>
        <v>15.270600000000002</v>
      </c>
      <c r="X1471" s="47">
        <f>Table_Query_from_Mac10[[#This Row],[Unit Increase]]*Table_Query_from_Mac10[[#This Row],[UnitPriceFuture]]</f>
        <v>0</v>
      </c>
      <c r="Y1471" s="47">
        <f>Table_Query_from_Mac10[[#This Row],[Unit Increase]]*Table_Query_from_Mac10[[#This Row],[Future-cost]]</f>
        <v>0</v>
      </c>
      <c r="Z1471" s="47">
        <f>-(Table_Query_from_Mac10[[#This Row],[Incremental Sales]]+((Table_Query_from_Mac10[[#This Row],[Incremental Sales]]*-(SUM(Summary!$S$8:$S$9)))))*Summary!$S$18</f>
        <v>0</v>
      </c>
      <c r="AA1471" s="47">
        <f>IFERROR(Table_Query_from_Mac10[[#This Row],[Incremental Cost]]/Table_Query_from_Mac10[[#This Row],[Incremental Sales]],0)</f>
        <v>0</v>
      </c>
      <c r="AB1471" s="47">
        <f>IFERROR(Table_Query_from_Mac10[[#This Row],[TotalCostFuture]]/Table_Query_from_Mac10[[#This Row],[totalsalesFuture]],0)</f>
        <v>0.41779628829253596</v>
      </c>
      <c r="AN1471" s="31">
        <v>16</v>
      </c>
      <c r="AO1471">
        <f t="shared" si="44"/>
        <v>4</v>
      </c>
      <c r="AQ1471" s="31">
        <v>46.9</v>
      </c>
      <c r="AR1471">
        <f t="shared" si="45"/>
        <v>16.420000000000002</v>
      </c>
    </row>
    <row r="1472" spans="1:44" x14ac:dyDescent="0.25">
      <c r="A1472">
        <v>90144</v>
      </c>
      <c r="B1472">
        <v>5</v>
      </c>
      <c r="C1472" t="s">
        <v>55</v>
      </c>
      <c r="D1472" t="s">
        <v>81</v>
      </c>
      <c r="E1472">
        <v>6</v>
      </c>
      <c r="F1472">
        <v>7.17</v>
      </c>
      <c r="G1472">
        <v>18.14</v>
      </c>
      <c r="H1472" s="1">
        <v>44838</v>
      </c>
      <c r="I1472" s="20">
        <v>7</v>
      </c>
      <c r="J1472" s="47">
        <f>Table_Query_from_Mac10[[#This Row],[unit_price]]-(Table_Query_from_Mac10[[#This Row],[unit_price]]*(Table_Query_from_Mac10[[#This Row],[discount_pct]]/100))</f>
        <v>16.870200000000001</v>
      </c>
      <c r="K1472" s="47">
        <f>Table_Query_from_Mac10[[#This Row],[unit_cost]]</f>
        <v>7.17</v>
      </c>
      <c r="L1472" s="47">
        <f>Table_Query_from_Mac10[[#This Row],[Live-cost]]*(1+Table_Query_from_Mac10[[#This Row],[CogsIncreasebyTYPE]])</f>
        <v>7.17</v>
      </c>
      <c r="M1472" s="47">
        <f>Table_Query_from_Mac10[[#This Row],[Live-cost]]*Table_Query_from_Mac10[[#This Row],[qty_to_ship]]</f>
        <v>43.019999999999996</v>
      </c>
      <c r="N1472" s="47">
        <f>IF(Table_Query_from_Mac10[[#This Row],[item_no]]="KDA",-Table_Query_from_Mac10[[#This Row],[unit_price]],Table_Query_from_Mac10[[#This Row],[Net Unit]]*Table_Query_from_Mac10[[#This Row],[qty_to_ship]])</f>
        <v>101.22120000000001</v>
      </c>
      <c r="O1472" s="47">
        <f>SUMIFS(Summary!C:C,Summary!H:H,Table_Query_from_Mac10[[#This Row],[Juiceoc]])</f>
        <v>0</v>
      </c>
      <c r="P1472" s="47">
        <f>SUMIFS(Summary!D:D,Summary!H:H,Table_Query_from_Mac10[[#This Row],[Juiceoc]])</f>
        <v>0</v>
      </c>
      <c r="Q1472" s="47">
        <f>SUMIFS(Summary!E:E,Summary!H:H,Table_Query_from_Mac10[[#This Row],[Juiceoc]])</f>
        <v>0</v>
      </c>
      <c r="R1472" s="47">
        <f>Table_Query_from_Mac10[[#This Row],[Net Unit]]*(1+Table_Query_from_Mac10[[#This Row],[PriceIncreasebyType]])</f>
        <v>16.870200000000001</v>
      </c>
      <c r="S1472" s="47">
        <f>Table_Query_from_Mac10[[#This Row],[UnitPriceFuture]]*Table_Query_from_Mac10[[#This Row],[qtytoShipFuture]]</f>
        <v>101.22120000000001</v>
      </c>
      <c r="T1472" s="47">
        <f>ROUND(Table_Query_from_Mac10[[#This Row],[qty_to_ship]]*(1+Table_Query_from_Mac10[[#This Row],[VolumeIncreasebyType]]),0)</f>
        <v>6</v>
      </c>
      <c r="U1472" s="47">
        <f>Table_Query_from_Mac10[[#This Row],[qtytoShipFuture]]*Table_Query_from_Mac10[[#This Row],[Future-cost]]</f>
        <v>43.019999999999996</v>
      </c>
      <c r="V1472" s="47">
        <f>Table_Query_from_Mac10[[#This Row],[qtytoShipFuture]]-Table_Query_from_Mac10[[#This Row],[qty_to_ship]]</f>
        <v>0</v>
      </c>
      <c r="W1472" s="47">
        <f>Table_Query_from_Mac10[[#This Row],[UnitPriceFuture]]</f>
        <v>16.870200000000001</v>
      </c>
      <c r="X1472" s="47">
        <f>Table_Query_from_Mac10[[#This Row],[Unit Increase]]*Table_Query_from_Mac10[[#This Row],[UnitPriceFuture]]</f>
        <v>0</v>
      </c>
      <c r="Y1472" s="47">
        <f>Table_Query_from_Mac10[[#This Row],[Unit Increase]]*Table_Query_from_Mac10[[#This Row],[Future-cost]]</f>
        <v>0</v>
      </c>
      <c r="Z1472" s="47">
        <f>-(Table_Query_from_Mac10[[#This Row],[Incremental Sales]]+((Table_Query_from_Mac10[[#This Row],[Incremental Sales]]*-(SUM(Summary!$S$8:$S$9)))))*Summary!$S$18</f>
        <v>0</v>
      </c>
      <c r="AA1472" s="47">
        <f>IFERROR(Table_Query_from_Mac10[[#This Row],[Incremental Cost]]/Table_Query_from_Mac10[[#This Row],[Incremental Sales]],0)</f>
        <v>0</v>
      </c>
      <c r="AB1472" s="47">
        <f>IFERROR(Table_Query_from_Mac10[[#This Row],[TotalCostFuture]]/Table_Query_from_Mac10[[#This Row],[totalsalesFuture]],0)</f>
        <v>0.4250097805598036</v>
      </c>
      <c r="AN1472" s="30">
        <v>24</v>
      </c>
      <c r="AO1472">
        <f t="shared" si="44"/>
        <v>6</v>
      </c>
      <c r="AQ1472" s="30">
        <v>51.84</v>
      </c>
      <c r="AR1472">
        <f t="shared" si="45"/>
        <v>18.14</v>
      </c>
    </row>
    <row r="1473" spans="1:44" x14ac:dyDescent="0.25">
      <c r="A1473">
        <v>90144</v>
      </c>
      <c r="B1473">
        <v>6</v>
      </c>
      <c r="C1473" t="s">
        <v>55</v>
      </c>
      <c r="D1473" t="s">
        <v>81</v>
      </c>
      <c r="E1473">
        <v>5</v>
      </c>
      <c r="F1473">
        <v>8.5</v>
      </c>
      <c r="G1473">
        <v>22.57</v>
      </c>
      <c r="H1473" s="1">
        <v>44838</v>
      </c>
      <c r="I1473" s="20">
        <v>7</v>
      </c>
      <c r="J1473" s="47">
        <f>Table_Query_from_Mac10[[#This Row],[unit_price]]-(Table_Query_from_Mac10[[#This Row],[unit_price]]*(Table_Query_from_Mac10[[#This Row],[discount_pct]]/100))</f>
        <v>20.990100000000002</v>
      </c>
      <c r="K1473" s="47">
        <f>Table_Query_from_Mac10[[#This Row],[unit_cost]]</f>
        <v>8.5</v>
      </c>
      <c r="L1473" s="47">
        <f>Table_Query_from_Mac10[[#This Row],[Live-cost]]*(1+Table_Query_from_Mac10[[#This Row],[CogsIncreasebyTYPE]])</f>
        <v>8.5</v>
      </c>
      <c r="M1473" s="47">
        <f>Table_Query_from_Mac10[[#This Row],[Live-cost]]*Table_Query_from_Mac10[[#This Row],[qty_to_ship]]</f>
        <v>42.5</v>
      </c>
      <c r="N1473" s="47">
        <f>IF(Table_Query_from_Mac10[[#This Row],[item_no]]="KDA",-Table_Query_from_Mac10[[#This Row],[unit_price]],Table_Query_from_Mac10[[#This Row],[Net Unit]]*Table_Query_from_Mac10[[#This Row],[qty_to_ship]])</f>
        <v>104.95050000000001</v>
      </c>
      <c r="O1473" s="47">
        <f>SUMIFS(Summary!C:C,Summary!H:H,Table_Query_from_Mac10[[#This Row],[Juiceoc]])</f>
        <v>0</v>
      </c>
      <c r="P1473" s="47">
        <f>SUMIFS(Summary!D:D,Summary!H:H,Table_Query_from_Mac10[[#This Row],[Juiceoc]])</f>
        <v>0</v>
      </c>
      <c r="Q1473" s="47">
        <f>SUMIFS(Summary!E:E,Summary!H:H,Table_Query_from_Mac10[[#This Row],[Juiceoc]])</f>
        <v>0</v>
      </c>
      <c r="R1473" s="47">
        <f>Table_Query_from_Mac10[[#This Row],[Net Unit]]*(1+Table_Query_from_Mac10[[#This Row],[PriceIncreasebyType]])</f>
        <v>20.990100000000002</v>
      </c>
      <c r="S1473" s="47">
        <f>Table_Query_from_Mac10[[#This Row],[UnitPriceFuture]]*Table_Query_from_Mac10[[#This Row],[qtytoShipFuture]]</f>
        <v>104.95050000000001</v>
      </c>
      <c r="T1473" s="47">
        <f>ROUND(Table_Query_from_Mac10[[#This Row],[qty_to_ship]]*(1+Table_Query_from_Mac10[[#This Row],[VolumeIncreasebyType]]),0)</f>
        <v>5</v>
      </c>
      <c r="U1473" s="47">
        <f>Table_Query_from_Mac10[[#This Row],[qtytoShipFuture]]*Table_Query_from_Mac10[[#This Row],[Future-cost]]</f>
        <v>42.5</v>
      </c>
      <c r="V1473" s="47">
        <f>Table_Query_from_Mac10[[#This Row],[qtytoShipFuture]]-Table_Query_from_Mac10[[#This Row],[qty_to_ship]]</f>
        <v>0</v>
      </c>
      <c r="W1473" s="47">
        <f>Table_Query_from_Mac10[[#This Row],[UnitPriceFuture]]</f>
        <v>20.990100000000002</v>
      </c>
      <c r="X1473" s="47">
        <f>Table_Query_from_Mac10[[#This Row],[Unit Increase]]*Table_Query_from_Mac10[[#This Row],[UnitPriceFuture]]</f>
        <v>0</v>
      </c>
      <c r="Y1473" s="47">
        <f>Table_Query_from_Mac10[[#This Row],[Unit Increase]]*Table_Query_from_Mac10[[#This Row],[Future-cost]]</f>
        <v>0</v>
      </c>
      <c r="Z1473" s="47">
        <f>-(Table_Query_from_Mac10[[#This Row],[Incremental Sales]]+((Table_Query_from_Mac10[[#This Row],[Incremental Sales]]*-(SUM(Summary!$S$8:$S$9)))))*Summary!$S$18</f>
        <v>0</v>
      </c>
      <c r="AA1473" s="47">
        <f>IFERROR(Table_Query_from_Mac10[[#This Row],[Incremental Cost]]/Table_Query_from_Mac10[[#This Row],[Incremental Sales]],0)</f>
        <v>0</v>
      </c>
      <c r="AB1473" s="47">
        <f>IFERROR(Table_Query_from_Mac10[[#This Row],[TotalCostFuture]]/Table_Query_from_Mac10[[#This Row],[totalsalesFuture]],0)</f>
        <v>0.40495281108713155</v>
      </c>
      <c r="AN1473" s="31">
        <v>18</v>
      </c>
      <c r="AO1473">
        <f t="shared" si="44"/>
        <v>5</v>
      </c>
      <c r="AQ1473" s="31">
        <v>64.489999999999995</v>
      </c>
      <c r="AR1473">
        <f t="shared" si="45"/>
        <v>22.57</v>
      </c>
    </row>
    <row r="1474" spans="1:44" x14ac:dyDescent="0.25">
      <c r="A1474">
        <v>90144</v>
      </c>
      <c r="B1474">
        <v>7</v>
      </c>
      <c r="C1474" t="s">
        <v>55</v>
      </c>
      <c r="D1474" t="s">
        <v>81</v>
      </c>
      <c r="E1474">
        <v>1</v>
      </c>
      <c r="F1474">
        <v>13.35</v>
      </c>
      <c r="G1474">
        <v>38.020000000000003</v>
      </c>
      <c r="H1474" s="1">
        <v>44838</v>
      </c>
      <c r="I1474" s="20">
        <v>7</v>
      </c>
      <c r="J1474" s="47">
        <f>Table_Query_from_Mac10[[#This Row],[unit_price]]-(Table_Query_from_Mac10[[#This Row],[unit_price]]*(Table_Query_from_Mac10[[#This Row],[discount_pct]]/100))</f>
        <v>35.358600000000003</v>
      </c>
      <c r="K1474" s="47">
        <f>Table_Query_from_Mac10[[#This Row],[unit_cost]]</f>
        <v>13.35</v>
      </c>
      <c r="L1474" s="47">
        <f>Table_Query_from_Mac10[[#This Row],[Live-cost]]*(1+Table_Query_from_Mac10[[#This Row],[CogsIncreasebyTYPE]])</f>
        <v>13.35</v>
      </c>
      <c r="M1474" s="47">
        <f>Table_Query_from_Mac10[[#This Row],[Live-cost]]*Table_Query_from_Mac10[[#This Row],[qty_to_ship]]</f>
        <v>13.35</v>
      </c>
      <c r="N1474" s="47">
        <f>IF(Table_Query_from_Mac10[[#This Row],[item_no]]="KDA",-Table_Query_from_Mac10[[#This Row],[unit_price]],Table_Query_from_Mac10[[#This Row],[Net Unit]]*Table_Query_from_Mac10[[#This Row],[qty_to_ship]])</f>
        <v>35.358600000000003</v>
      </c>
      <c r="O1474" s="47">
        <f>SUMIFS(Summary!C:C,Summary!H:H,Table_Query_from_Mac10[[#This Row],[Juiceoc]])</f>
        <v>0</v>
      </c>
      <c r="P1474" s="47">
        <f>SUMIFS(Summary!D:D,Summary!H:H,Table_Query_from_Mac10[[#This Row],[Juiceoc]])</f>
        <v>0</v>
      </c>
      <c r="Q1474" s="47">
        <f>SUMIFS(Summary!E:E,Summary!H:H,Table_Query_from_Mac10[[#This Row],[Juiceoc]])</f>
        <v>0</v>
      </c>
      <c r="R1474" s="47">
        <f>Table_Query_from_Mac10[[#This Row],[Net Unit]]*(1+Table_Query_from_Mac10[[#This Row],[PriceIncreasebyType]])</f>
        <v>35.358600000000003</v>
      </c>
      <c r="S1474" s="47">
        <f>Table_Query_from_Mac10[[#This Row],[UnitPriceFuture]]*Table_Query_from_Mac10[[#This Row],[qtytoShipFuture]]</f>
        <v>35.358600000000003</v>
      </c>
      <c r="T1474" s="47">
        <f>ROUND(Table_Query_from_Mac10[[#This Row],[qty_to_ship]]*(1+Table_Query_from_Mac10[[#This Row],[VolumeIncreasebyType]]),0)</f>
        <v>1</v>
      </c>
      <c r="U1474" s="47">
        <f>Table_Query_from_Mac10[[#This Row],[qtytoShipFuture]]*Table_Query_from_Mac10[[#This Row],[Future-cost]]</f>
        <v>13.35</v>
      </c>
      <c r="V1474" s="47">
        <f>Table_Query_from_Mac10[[#This Row],[qtytoShipFuture]]-Table_Query_from_Mac10[[#This Row],[qty_to_ship]]</f>
        <v>0</v>
      </c>
      <c r="W1474" s="47">
        <f>Table_Query_from_Mac10[[#This Row],[UnitPriceFuture]]</f>
        <v>35.358600000000003</v>
      </c>
      <c r="X1474" s="47">
        <f>Table_Query_from_Mac10[[#This Row],[Unit Increase]]*Table_Query_from_Mac10[[#This Row],[UnitPriceFuture]]</f>
        <v>0</v>
      </c>
      <c r="Y1474" s="47">
        <f>Table_Query_from_Mac10[[#This Row],[Unit Increase]]*Table_Query_from_Mac10[[#This Row],[Future-cost]]</f>
        <v>0</v>
      </c>
      <c r="Z1474" s="47">
        <f>-(Table_Query_from_Mac10[[#This Row],[Incremental Sales]]+((Table_Query_from_Mac10[[#This Row],[Incremental Sales]]*-(SUM(Summary!$S$8:$S$9)))))*Summary!$S$18</f>
        <v>0</v>
      </c>
      <c r="AA1474" s="47">
        <f>IFERROR(Table_Query_from_Mac10[[#This Row],[Incremental Cost]]/Table_Query_from_Mac10[[#This Row],[Incremental Sales]],0)</f>
        <v>0</v>
      </c>
      <c r="AB1474" s="47">
        <f>IFERROR(Table_Query_from_Mac10[[#This Row],[TotalCostFuture]]/Table_Query_from_Mac10[[#This Row],[totalsalesFuture]],0)</f>
        <v>0.3775601975191325</v>
      </c>
      <c r="AN1474" s="30">
        <v>4</v>
      </c>
      <c r="AO1474">
        <f t="shared" si="44"/>
        <v>1</v>
      </c>
      <c r="AQ1474" s="30">
        <v>108.63</v>
      </c>
      <c r="AR1474">
        <f t="shared" si="45"/>
        <v>38.020000000000003</v>
      </c>
    </row>
    <row r="1475" spans="1:44" x14ac:dyDescent="0.25">
      <c r="A1475">
        <v>90144</v>
      </c>
      <c r="B1475">
        <v>8</v>
      </c>
      <c r="C1475" t="s">
        <v>55</v>
      </c>
      <c r="D1475" t="s">
        <v>81</v>
      </c>
      <c r="E1475">
        <v>3</v>
      </c>
      <c r="F1475">
        <v>4.68</v>
      </c>
      <c r="G1475">
        <v>13.3</v>
      </c>
      <c r="H1475" s="1">
        <v>44838</v>
      </c>
      <c r="I1475" s="20">
        <v>0</v>
      </c>
      <c r="J1475" s="47">
        <f>Table_Query_from_Mac10[[#This Row],[unit_price]]-(Table_Query_from_Mac10[[#This Row],[unit_price]]*(Table_Query_from_Mac10[[#This Row],[discount_pct]]/100))</f>
        <v>13.3</v>
      </c>
      <c r="K1475" s="47">
        <f>Table_Query_from_Mac10[[#This Row],[unit_cost]]</f>
        <v>4.68</v>
      </c>
      <c r="L1475" s="47">
        <f>Table_Query_from_Mac10[[#This Row],[Live-cost]]*(1+Table_Query_from_Mac10[[#This Row],[CogsIncreasebyTYPE]])</f>
        <v>4.68</v>
      </c>
      <c r="M1475" s="47">
        <f>Table_Query_from_Mac10[[#This Row],[Live-cost]]*Table_Query_from_Mac10[[#This Row],[qty_to_ship]]</f>
        <v>14.04</v>
      </c>
      <c r="N1475" s="47">
        <f>IF(Table_Query_from_Mac10[[#This Row],[item_no]]="KDA",-Table_Query_from_Mac10[[#This Row],[unit_price]],Table_Query_from_Mac10[[#This Row],[Net Unit]]*Table_Query_from_Mac10[[#This Row],[qty_to_ship]])</f>
        <v>39.900000000000006</v>
      </c>
      <c r="O1475" s="47">
        <f>SUMIFS(Summary!C:C,Summary!H:H,Table_Query_from_Mac10[[#This Row],[Juiceoc]])</f>
        <v>0</v>
      </c>
      <c r="P1475" s="47">
        <f>SUMIFS(Summary!D:D,Summary!H:H,Table_Query_from_Mac10[[#This Row],[Juiceoc]])</f>
        <v>0</v>
      </c>
      <c r="Q1475" s="47">
        <f>SUMIFS(Summary!E:E,Summary!H:H,Table_Query_from_Mac10[[#This Row],[Juiceoc]])</f>
        <v>0</v>
      </c>
      <c r="R1475" s="47">
        <f>Table_Query_from_Mac10[[#This Row],[Net Unit]]*(1+Table_Query_from_Mac10[[#This Row],[PriceIncreasebyType]])</f>
        <v>13.3</v>
      </c>
      <c r="S1475" s="47">
        <f>Table_Query_from_Mac10[[#This Row],[UnitPriceFuture]]*Table_Query_from_Mac10[[#This Row],[qtytoShipFuture]]</f>
        <v>39.900000000000006</v>
      </c>
      <c r="T1475" s="47">
        <f>ROUND(Table_Query_from_Mac10[[#This Row],[qty_to_ship]]*(1+Table_Query_from_Mac10[[#This Row],[VolumeIncreasebyType]]),0)</f>
        <v>3</v>
      </c>
      <c r="U1475" s="47">
        <f>Table_Query_from_Mac10[[#This Row],[qtytoShipFuture]]*Table_Query_from_Mac10[[#This Row],[Future-cost]]</f>
        <v>14.04</v>
      </c>
      <c r="V1475" s="47">
        <f>Table_Query_from_Mac10[[#This Row],[qtytoShipFuture]]-Table_Query_from_Mac10[[#This Row],[qty_to_ship]]</f>
        <v>0</v>
      </c>
      <c r="W1475" s="47">
        <f>Table_Query_from_Mac10[[#This Row],[UnitPriceFuture]]</f>
        <v>13.3</v>
      </c>
      <c r="X1475" s="47">
        <f>Table_Query_from_Mac10[[#This Row],[Unit Increase]]*Table_Query_from_Mac10[[#This Row],[UnitPriceFuture]]</f>
        <v>0</v>
      </c>
      <c r="Y1475" s="47">
        <f>Table_Query_from_Mac10[[#This Row],[Unit Increase]]*Table_Query_from_Mac10[[#This Row],[Future-cost]]</f>
        <v>0</v>
      </c>
      <c r="Z1475" s="47">
        <f>-(Table_Query_from_Mac10[[#This Row],[Incremental Sales]]+((Table_Query_from_Mac10[[#This Row],[Incremental Sales]]*-(SUM(Summary!$S$8:$S$9)))))*Summary!$S$18</f>
        <v>0</v>
      </c>
      <c r="AA1475" s="47">
        <f>IFERROR(Table_Query_from_Mac10[[#This Row],[Incremental Cost]]/Table_Query_from_Mac10[[#This Row],[Incremental Sales]],0)</f>
        <v>0</v>
      </c>
      <c r="AB1475" s="47">
        <f>IFERROR(Table_Query_from_Mac10[[#This Row],[TotalCostFuture]]/Table_Query_from_Mac10[[#This Row],[totalsalesFuture]],0)</f>
        <v>0.35187969924812024</v>
      </c>
      <c r="AN1475" s="31">
        <v>12</v>
      </c>
      <c r="AO1475">
        <f t="shared" ref="AO1475:AO1538" si="46">CEILING(AN1475/4,1)</f>
        <v>3</v>
      </c>
      <c r="AQ1475" s="31">
        <v>38</v>
      </c>
      <c r="AR1475">
        <f t="shared" ref="AR1475:AR1538" si="47">ROUND(AQ1475/5*1.75,2)</f>
        <v>13.3</v>
      </c>
    </row>
    <row r="1476" spans="1:44" x14ac:dyDescent="0.25">
      <c r="A1476">
        <v>90145</v>
      </c>
      <c r="B1476">
        <v>1</v>
      </c>
      <c r="C1476" t="s">
        <v>51</v>
      </c>
      <c r="D1476" t="s">
        <v>80</v>
      </c>
      <c r="E1476">
        <v>25</v>
      </c>
      <c r="F1476">
        <v>4.71</v>
      </c>
      <c r="G1476">
        <v>10.61</v>
      </c>
      <c r="H1476" s="1">
        <v>44840</v>
      </c>
      <c r="I1476" s="20">
        <v>0</v>
      </c>
      <c r="J1476" s="47">
        <f>Table_Query_from_Mac10[[#This Row],[unit_price]]-(Table_Query_from_Mac10[[#This Row],[unit_price]]*(Table_Query_from_Mac10[[#This Row],[discount_pct]]/100))</f>
        <v>10.61</v>
      </c>
      <c r="K1476" s="47">
        <f>Table_Query_from_Mac10[[#This Row],[unit_cost]]</f>
        <v>4.71</v>
      </c>
      <c r="L1476" s="47">
        <f>Table_Query_from_Mac10[[#This Row],[Live-cost]]*(1+Table_Query_from_Mac10[[#This Row],[CogsIncreasebyTYPE]])</f>
        <v>4.71</v>
      </c>
      <c r="M1476" s="47">
        <f>Table_Query_from_Mac10[[#This Row],[Live-cost]]*Table_Query_from_Mac10[[#This Row],[qty_to_ship]]</f>
        <v>117.75</v>
      </c>
      <c r="N1476" s="47">
        <f>IF(Table_Query_from_Mac10[[#This Row],[item_no]]="KDA",-Table_Query_from_Mac10[[#This Row],[unit_price]],Table_Query_from_Mac10[[#This Row],[Net Unit]]*Table_Query_from_Mac10[[#This Row],[qty_to_ship]])</f>
        <v>265.25</v>
      </c>
      <c r="O1476" s="47">
        <f>SUMIFS(Summary!C:C,Summary!H:H,Table_Query_from_Mac10[[#This Row],[Juiceoc]])</f>
        <v>0</v>
      </c>
      <c r="P1476" s="47">
        <f>SUMIFS(Summary!D:D,Summary!H:H,Table_Query_from_Mac10[[#This Row],[Juiceoc]])</f>
        <v>0</v>
      </c>
      <c r="Q1476" s="47">
        <f>SUMIFS(Summary!E:E,Summary!H:H,Table_Query_from_Mac10[[#This Row],[Juiceoc]])</f>
        <v>0</v>
      </c>
      <c r="R1476" s="47">
        <f>Table_Query_from_Mac10[[#This Row],[Net Unit]]*(1+Table_Query_from_Mac10[[#This Row],[PriceIncreasebyType]])</f>
        <v>10.61</v>
      </c>
      <c r="S1476" s="47">
        <f>Table_Query_from_Mac10[[#This Row],[UnitPriceFuture]]*Table_Query_from_Mac10[[#This Row],[qtytoShipFuture]]</f>
        <v>265.25</v>
      </c>
      <c r="T1476" s="47">
        <f>ROUND(Table_Query_from_Mac10[[#This Row],[qty_to_ship]]*(1+Table_Query_from_Mac10[[#This Row],[VolumeIncreasebyType]]),0)</f>
        <v>25</v>
      </c>
      <c r="U1476" s="47">
        <f>Table_Query_from_Mac10[[#This Row],[qtytoShipFuture]]*Table_Query_from_Mac10[[#This Row],[Future-cost]]</f>
        <v>117.75</v>
      </c>
      <c r="V1476" s="47">
        <f>Table_Query_from_Mac10[[#This Row],[qtytoShipFuture]]-Table_Query_from_Mac10[[#This Row],[qty_to_ship]]</f>
        <v>0</v>
      </c>
      <c r="W1476" s="47">
        <f>Table_Query_from_Mac10[[#This Row],[UnitPriceFuture]]</f>
        <v>10.61</v>
      </c>
      <c r="X1476" s="47">
        <f>Table_Query_from_Mac10[[#This Row],[Unit Increase]]*Table_Query_from_Mac10[[#This Row],[UnitPriceFuture]]</f>
        <v>0</v>
      </c>
      <c r="Y1476" s="47">
        <f>Table_Query_from_Mac10[[#This Row],[Unit Increase]]*Table_Query_from_Mac10[[#This Row],[Future-cost]]</f>
        <v>0</v>
      </c>
      <c r="Z1476" s="47">
        <f>-(Table_Query_from_Mac10[[#This Row],[Incremental Sales]]+((Table_Query_from_Mac10[[#This Row],[Incremental Sales]]*-(SUM(Summary!$S$8:$S$9)))))*Summary!$S$18</f>
        <v>0</v>
      </c>
      <c r="AA1476" s="47">
        <f>IFERROR(Table_Query_from_Mac10[[#This Row],[Incremental Cost]]/Table_Query_from_Mac10[[#This Row],[Incremental Sales]],0)</f>
        <v>0</v>
      </c>
      <c r="AB1476" s="47">
        <f>IFERROR(Table_Query_from_Mac10[[#This Row],[TotalCostFuture]]/Table_Query_from_Mac10[[#This Row],[totalsalesFuture]],0)</f>
        <v>0.44392082940622057</v>
      </c>
      <c r="AN1476" s="30">
        <v>100</v>
      </c>
      <c r="AO1476">
        <f t="shared" si="46"/>
        <v>25</v>
      </c>
      <c r="AQ1476" s="30">
        <v>30.31</v>
      </c>
      <c r="AR1476">
        <f t="shared" si="47"/>
        <v>10.61</v>
      </c>
    </row>
    <row r="1477" spans="1:44" x14ac:dyDescent="0.25">
      <c r="A1477">
        <v>90145</v>
      </c>
      <c r="B1477">
        <v>2</v>
      </c>
      <c r="C1477" t="s">
        <v>51</v>
      </c>
      <c r="D1477" t="s">
        <v>80</v>
      </c>
      <c r="E1477">
        <v>32</v>
      </c>
      <c r="F1477">
        <v>5.66</v>
      </c>
      <c r="G1477">
        <v>12.64</v>
      </c>
      <c r="H1477" s="1">
        <v>44840</v>
      </c>
      <c r="I1477" s="20">
        <v>0</v>
      </c>
      <c r="J1477" s="47">
        <f>Table_Query_from_Mac10[[#This Row],[unit_price]]-(Table_Query_from_Mac10[[#This Row],[unit_price]]*(Table_Query_from_Mac10[[#This Row],[discount_pct]]/100))</f>
        <v>12.64</v>
      </c>
      <c r="K1477" s="47">
        <f>Table_Query_from_Mac10[[#This Row],[unit_cost]]</f>
        <v>5.66</v>
      </c>
      <c r="L1477" s="47">
        <f>Table_Query_from_Mac10[[#This Row],[Live-cost]]*(1+Table_Query_from_Mac10[[#This Row],[CogsIncreasebyTYPE]])</f>
        <v>5.66</v>
      </c>
      <c r="M1477" s="47">
        <f>Table_Query_from_Mac10[[#This Row],[Live-cost]]*Table_Query_from_Mac10[[#This Row],[qty_to_ship]]</f>
        <v>181.12</v>
      </c>
      <c r="N1477" s="47">
        <f>IF(Table_Query_from_Mac10[[#This Row],[item_no]]="KDA",-Table_Query_from_Mac10[[#This Row],[unit_price]],Table_Query_from_Mac10[[#This Row],[Net Unit]]*Table_Query_from_Mac10[[#This Row],[qty_to_ship]])</f>
        <v>404.48</v>
      </c>
      <c r="O1477" s="47">
        <f>SUMIFS(Summary!C:C,Summary!H:H,Table_Query_from_Mac10[[#This Row],[Juiceoc]])</f>
        <v>0</v>
      </c>
      <c r="P1477" s="47">
        <f>SUMIFS(Summary!D:D,Summary!H:H,Table_Query_from_Mac10[[#This Row],[Juiceoc]])</f>
        <v>0</v>
      </c>
      <c r="Q1477" s="47">
        <f>SUMIFS(Summary!E:E,Summary!H:H,Table_Query_from_Mac10[[#This Row],[Juiceoc]])</f>
        <v>0</v>
      </c>
      <c r="R1477" s="47">
        <f>Table_Query_from_Mac10[[#This Row],[Net Unit]]*(1+Table_Query_from_Mac10[[#This Row],[PriceIncreasebyType]])</f>
        <v>12.64</v>
      </c>
      <c r="S1477" s="47">
        <f>Table_Query_from_Mac10[[#This Row],[UnitPriceFuture]]*Table_Query_from_Mac10[[#This Row],[qtytoShipFuture]]</f>
        <v>404.48</v>
      </c>
      <c r="T1477" s="47">
        <f>ROUND(Table_Query_from_Mac10[[#This Row],[qty_to_ship]]*(1+Table_Query_from_Mac10[[#This Row],[VolumeIncreasebyType]]),0)</f>
        <v>32</v>
      </c>
      <c r="U1477" s="47">
        <f>Table_Query_from_Mac10[[#This Row],[qtytoShipFuture]]*Table_Query_from_Mac10[[#This Row],[Future-cost]]</f>
        <v>181.12</v>
      </c>
      <c r="V1477" s="47">
        <f>Table_Query_from_Mac10[[#This Row],[qtytoShipFuture]]-Table_Query_from_Mac10[[#This Row],[qty_to_ship]]</f>
        <v>0</v>
      </c>
      <c r="W1477" s="47">
        <f>Table_Query_from_Mac10[[#This Row],[UnitPriceFuture]]</f>
        <v>12.64</v>
      </c>
      <c r="X1477" s="47">
        <f>Table_Query_from_Mac10[[#This Row],[Unit Increase]]*Table_Query_from_Mac10[[#This Row],[UnitPriceFuture]]</f>
        <v>0</v>
      </c>
      <c r="Y1477" s="47">
        <f>Table_Query_from_Mac10[[#This Row],[Unit Increase]]*Table_Query_from_Mac10[[#This Row],[Future-cost]]</f>
        <v>0</v>
      </c>
      <c r="Z1477" s="47">
        <f>-(Table_Query_from_Mac10[[#This Row],[Incremental Sales]]+((Table_Query_from_Mac10[[#This Row],[Incremental Sales]]*-(SUM(Summary!$S$8:$S$9)))))*Summary!$S$18</f>
        <v>0</v>
      </c>
      <c r="AA1477" s="47">
        <f>IFERROR(Table_Query_from_Mac10[[#This Row],[Incremental Cost]]/Table_Query_from_Mac10[[#This Row],[Incremental Sales]],0)</f>
        <v>0</v>
      </c>
      <c r="AB1477" s="47">
        <f>IFERROR(Table_Query_from_Mac10[[#This Row],[TotalCostFuture]]/Table_Query_from_Mac10[[#This Row],[totalsalesFuture]],0)</f>
        <v>0.44778481012658228</v>
      </c>
      <c r="AN1477" s="31">
        <v>128</v>
      </c>
      <c r="AO1477">
        <f t="shared" si="46"/>
        <v>32</v>
      </c>
      <c r="AQ1477" s="31">
        <v>36.1</v>
      </c>
      <c r="AR1477">
        <f t="shared" si="47"/>
        <v>12.64</v>
      </c>
    </row>
    <row r="1478" spans="1:44" x14ac:dyDescent="0.25">
      <c r="A1478">
        <v>90145</v>
      </c>
      <c r="B1478">
        <v>3</v>
      </c>
      <c r="C1478" t="s">
        <v>51</v>
      </c>
      <c r="D1478" t="s">
        <v>80</v>
      </c>
      <c r="E1478">
        <v>18</v>
      </c>
      <c r="F1478">
        <v>8.19</v>
      </c>
      <c r="G1478">
        <v>19.66</v>
      </c>
      <c r="H1478" s="1">
        <v>44840</v>
      </c>
      <c r="I1478" s="20">
        <v>0</v>
      </c>
      <c r="J1478" s="47">
        <f>Table_Query_from_Mac10[[#This Row],[unit_price]]-(Table_Query_from_Mac10[[#This Row],[unit_price]]*(Table_Query_from_Mac10[[#This Row],[discount_pct]]/100))</f>
        <v>19.66</v>
      </c>
      <c r="K1478" s="47">
        <f>Table_Query_from_Mac10[[#This Row],[unit_cost]]</f>
        <v>8.19</v>
      </c>
      <c r="L1478" s="47">
        <f>Table_Query_from_Mac10[[#This Row],[Live-cost]]*(1+Table_Query_from_Mac10[[#This Row],[CogsIncreasebyTYPE]])</f>
        <v>8.19</v>
      </c>
      <c r="M1478" s="47">
        <f>Table_Query_from_Mac10[[#This Row],[Live-cost]]*Table_Query_from_Mac10[[#This Row],[qty_to_ship]]</f>
        <v>147.41999999999999</v>
      </c>
      <c r="N1478" s="47">
        <f>IF(Table_Query_from_Mac10[[#This Row],[item_no]]="KDA",-Table_Query_from_Mac10[[#This Row],[unit_price]],Table_Query_from_Mac10[[#This Row],[Net Unit]]*Table_Query_from_Mac10[[#This Row],[qty_to_ship]])</f>
        <v>353.88</v>
      </c>
      <c r="O1478" s="47">
        <f>SUMIFS(Summary!C:C,Summary!H:H,Table_Query_from_Mac10[[#This Row],[Juiceoc]])</f>
        <v>0</v>
      </c>
      <c r="P1478" s="47">
        <f>SUMIFS(Summary!D:D,Summary!H:H,Table_Query_from_Mac10[[#This Row],[Juiceoc]])</f>
        <v>0</v>
      </c>
      <c r="Q1478" s="47">
        <f>SUMIFS(Summary!E:E,Summary!H:H,Table_Query_from_Mac10[[#This Row],[Juiceoc]])</f>
        <v>0</v>
      </c>
      <c r="R1478" s="47">
        <f>Table_Query_from_Mac10[[#This Row],[Net Unit]]*(1+Table_Query_from_Mac10[[#This Row],[PriceIncreasebyType]])</f>
        <v>19.66</v>
      </c>
      <c r="S1478" s="47">
        <f>Table_Query_from_Mac10[[#This Row],[UnitPriceFuture]]*Table_Query_from_Mac10[[#This Row],[qtytoShipFuture]]</f>
        <v>353.88</v>
      </c>
      <c r="T1478" s="47">
        <f>ROUND(Table_Query_from_Mac10[[#This Row],[qty_to_ship]]*(1+Table_Query_from_Mac10[[#This Row],[VolumeIncreasebyType]]),0)</f>
        <v>18</v>
      </c>
      <c r="U1478" s="47">
        <f>Table_Query_from_Mac10[[#This Row],[qtytoShipFuture]]*Table_Query_from_Mac10[[#This Row],[Future-cost]]</f>
        <v>147.41999999999999</v>
      </c>
      <c r="V1478" s="47">
        <f>Table_Query_from_Mac10[[#This Row],[qtytoShipFuture]]-Table_Query_from_Mac10[[#This Row],[qty_to_ship]]</f>
        <v>0</v>
      </c>
      <c r="W1478" s="47">
        <f>Table_Query_from_Mac10[[#This Row],[UnitPriceFuture]]</f>
        <v>19.66</v>
      </c>
      <c r="X1478" s="47">
        <f>Table_Query_from_Mac10[[#This Row],[Unit Increase]]*Table_Query_from_Mac10[[#This Row],[UnitPriceFuture]]</f>
        <v>0</v>
      </c>
      <c r="Y1478" s="47">
        <f>Table_Query_from_Mac10[[#This Row],[Unit Increase]]*Table_Query_from_Mac10[[#This Row],[Future-cost]]</f>
        <v>0</v>
      </c>
      <c r="Z1478" s="47">
        <f>-(Table_Query_from_Mac10[[#This Row],[Incremental Sales]]+((Table_Query_from_Mac10[[#This Row],[Incremental Sales]]*-(SUM(Summary!$S$8:$S$9)))))*Summary!$S$18</f>
        <v>0</v>
      </c>
      <c r="AA1478" s="47">
        <f>IFERROR(Table_Query_from_Mac10[[#This Row],[Incremental Cost]]/Table_Query_from_Mac10[[#This Row],[Incremental Sales]],0)</f>
        <v>0</v>
      </c>
      <c r="AB1478" s="47">
        <f>IFERROR(Table_Query_from_Mac10[[#This Row],[TotalCostFuture]]/Table_Query_from_Mac10[[#This Row],[totalsalesFuture]],0)</f>
        <v>0.41658189216683617</v>
      </c>
      <c r="AN1478" s="30">
        <v>72</v>
      </c>
      <c r="AO1478">
        <f t="shared" si="46"/>
        <v>18</v>
      </c>
      <c r="AQ1478" s="30">
        <v>56.17</v>
      </c>
      <c r="AR1478">
        <f t="shared" si="47"/>
        <v>19.66</v>
      </c>
    </row>
    <row r="1479" spans="1:44" x14ac:dyDescent="0.25">
      <c r="A1479">
        <v>90145</v>
      </c>
      <c r="B1479">
        <v>4</v>
      </c>
      <c r="C1479" t="s">
        <v>51</v>
      </c>
      <c r="D1479" t="s">
        <v>80</v>
      </c>
      <c r="E1479">
        <v>9</v>
      </c>
      <c r="F1479">
        <v>9.51</v>
      </c>
      <c r="G1479">
        <v>23.78</v>
      </c>
      <c r="H1479" s="1">
        <v>44840</v>
      </c>
      <c r="I1479" s="20">
        <v>0</v>
      </c>
      <c r="J1479" s="47">
        <f>Table_Query_from_Mac10[[#This Row],[unit_price]]-(Table_Query_from_Mac10[[#This Row],[unit_price]]*(Table_Query_from_Mac10[[#This Row],[discount_pct]]/100))</f>
        <v>23.78</v>
      </c>
      <c r="K1479" s="47">
        <f>Table_Query_from_Mac10[[#This Row],[unit_cost]]</f>
        <v>9.51</v>
      </c>
      <c r="L1479" s="47">
        <f>Table_Query_from_Mac10[[#This Row],[Live-cost]]*(1+Table_Query_from_Mac10[[#This Row],[CogsIncreasebyTYPE]])</f>
        <v>9.51</v>
      </c>
      <c r="M1479" s="47">
        <f>Table_Query_from_Mac10[[#This Row],[Live-cost]]*Table_Query_from_Mac10[[#This Row],[qty_to_ship]]</f>
        <v>85.59</v>
      </c>
      <c r="N1479" s="47">
        <f>IF(Table_Query_from_Mac10[[#This Row],[item_no]]="KDA",-Table_Query_from_Mac10[[#This Row],[unit_price]],Table_Query_from_Mac10[[#This Row],[Net Unit]]*Table_Query_from_Mac10[[#This Row],[qty_to_ship]])</f>
        <v>214.02</v>
      </c>
      <c r="O1479" s="47">
        <f>SUMIFS(Summary!C:C,Summary!H:H,Table_Query_from_Mac10[[#This Row],[Juiceoc]])</f>
        <v>0</v>
      </c>
      <c r="P1479" s="47">
        <f>SUMIFS(Summary!D:D,Summary!H:H,Table_Query_from_Mac10[[#This Row],[Juiceoc]])</f>
        <v>0</v>
      </c>
      <c r="Q1479" s="47">
        <f>SUMIFS(Summary!E:E,Summary!H:H,Table_Query_from_Mac10[[#This Row],[Juiceoc]])</f>
        <v>0</v>
      </c>
      <c r="R1479" s="47">
        <f>Table_Query_from_Mac10[[#This Row],[Net Unit]]*(1+Table_Query_from_Mac10[[#This Row],[PriceIncreasebyType]])</f>
        <v>23.78</v>
      </c>
      <c r="S1479" s="47">
        <f>Table_Query_from_Mac10[[#This Row],[UnitPriceFuture]]*Table_Query_from_Mac10[[#This Row],[qtytoShipFuture]]</f>
        <v>214.02</v>
      </c>
      <c r="T1479" s="47">
        <f>ROUND(Table_Query_from_Mac10[[#This Row],[qty_to_ship]]*(1+Table_Query_from_Mac10[[#This Row],[VolumeIncreasebyType]]),0)</f>
        <v>9</v>
      </c>
      <c r="U1479" s="47">
        <f>Table_Query_from_Mac10[[#This Row],[qtytoShipFuture]]*Table_Query_from_Mac10[[#This Row],[Future-cost]]</f>
        <v>85.59</v>
      </c>
      <c r="V1479" s="47">
        <f>Table_Query_from_Mac10[[#This Row],[qtytoShipFuture]]-Table_Query_from_Mac10[[#This Row],[qty_to_ship]]</f>
        <v>0</v>
      </c>
      <c r="W1479" s="47">
        <f>Table_Query_from_Mac10[[#This Row],[UnitPriceFuture]]</f>
        <v>23.78</v>
      </c>
      <c r="X1479" s="47">
        <f>Table_Query_from_Mac10[[#This Row],[Unit Increase]]*Table_Query_from_Mac10[[#This Row],[UnitPriceFuture]]</f>
        <v>0</v>
      </c>
      <c r="Y1479" s="47">
        <f>Table_Query_from_Mac10[[#This Row],[Unit Increase]]*Table_Query_from_Mac10[[#This Row],[Future-cost]]</f>
        <v>0</v>
      </c>
      <c r="Z1479" s="47">
        <f>-(Table_Query_from_Mac10[[#This Row],[Incremental Sales]]+((Table_Query_from_Mac10[[#This Row],[Incremental Sales]]*-(SUM(Summary!$S$8:$S$9)))))*Summary!$S$18</f>
        <v>0</v>
      </c>
      <c r="AA1479" s="47">
        <f>IFERROR(Table_Query_from_Mac10[[#This Row],[Incremental Cost]]/Table_Query_from_Mac10[[#This Row],[Incremental Sales]],0)</f>
        <v>0</v>
      </c>
      <c r="AB1479" s="47">
        <f>IFERROR(Table_Query_from_Mac10[[#This Row],[TotalCostFuture]]/Table_Query_from_Mac10[[#This Row],[totalsalesFuture]],0)</f>
        <v>0.39991589571068126</v>
      </c>
      <c r="AN1479" s="31">
        <v>36</v>
      </c>
      <c r="AO1479">
        <f t="shared" si="46"/>
        <v>9</v>
      </c>
      <c r="AQ1479" s="31">
        <v>67.94</v>
      </c>
      <c r="AR1479">
        <f t="shared" si="47"/>
        <v>23.78</v>
      </c>
    </row>
    <row r="1480" spans="1:44" x14ac:dyDescent="0.25">
      <c r="A1480">
        <v>90145</v>
      </c>
      <c r="B1480">
        <v>5</v>
      </c>
      <c r="C1480" t="s">
        <v>51</v>
      </c>
      <c r="D1480" t="s">
        <v>80</v>
      </c>
      <c r="E1480">
        <v>36</v>
      </c>
      <c r="F1480">
        <v>6.9</v>
      </c>
      <c r="G1480">
        <v>15.8</v>
      </c>
      <c r="H1480" s="1">
        <v>44840</v>
      </c>
      <c r="I1480" s="20">
        <v>0</v>
      </c>
      <c r="J1480" s="47">
        <f>Table_Query_from_Mac10[[#This Row],[unit_price]]-(Table_Query_from_Mac10[[#This Row],[unit_price]]*(Table_Query_from_Mac10[[#This Row],[discount_pct]]/100))</f>
        <v>15.8</v>
      </c>
      <c r="K1480" s="47">
        <f>Table_Query_from_Mac10[[#This Row],[unit_cost]]</f>
        <v>6.9</v>
      </c>
      <c r="L1480" s="47">
        <f>Table_Query_from_Mac10[[#This Row],[Live-cost]]*(1+Table_Query_from_Mac10[[#This Row],[CogsIncreasebyTYPE]])</f>
        <v>6.9</v>
      </c>
      <c r="M1480" s="47">
        <f>Table_Query_from_Mac10[[#This Row],[Live-cost]]*Table_Query_from_Mac10[[#This Row],[qty_to_ship]]</f>
        <v>248.4</v>
      </c>
      <c r="N1480" s="47">
        <f>IF(Table_Query_from_Mac10[[#This Row],[item_no]]="KDA",-Table_Query_from_Mac10[[#This Row],[unit_price]],Table_Query_from_Mac10[[#This Row],[Net Unit]]*Table_Query_from_Mac10[[#This Row],[qty_to_ship]])</f>
        <v>568.80000000000007</v>
      </c>
      <c r="O1480" s="47">
        <f>SUMIFS(Summary!C:C,Summary!H:H,Table_Query_from_Mac10[[#This Row],[Juiceoc]])</f>
        <v>0</v>
      </c>
      <c r="P1480" s="47">
        <f>SUMIFS(Summary!D:D,Summary!H:H,Table_Query_from_Mac10[[#This Row],[Juiceoc]])</f>
        <v>0</v>
      </c>
      <c r="Q1480" s="47">
        <f>SUMIFS(Summary!E:E,Summary!H:H,Table_Query_from_Mac10[[#This Row],[Juiceoc]])</f>
        <v>0</v>
      </c>
      <c r="R1480" s="47">
        <f>Table_Query_from_Mac10[[#This Row],[Net Unit]]*(1+Table_Query_from_Mac10[[#This Row],[PriceIncreasebyType]])</f>
        <v>15.8</v>
      </c>
      <c r="S1480" s="47">
        <f>Table_Query_from_Mac10[[#This Row],[UnitPriceFuture]]*Table_Query_from_Mac10[[#This Row],[qtytoShipFuture]]</f>
        <v>568.80000000000007</v>
      </c>
      <c r="T1480" s="47">
        <f>ROUND(Table_Query_from_Mac10[[#This Row],[qty_to_ship]]*(1+Table_Query_from_Mac10[[#This Row],[VolumeIncreasebyType]]),0)</f>
        <v>36</v>
      </c>
      <c r="U1480" s="47">
        <f>Table_Query_from_Mac10[[#This Row],[qtytoShipFuture]]*Table_Query_from_Mac10[[#This Row],[Future-cost]]</f>
        <v>248.4</v>
      </c>
      <c r="V1480" s="47">
        <f>Table_Query_from_Mac10[[#This Row],[qtytoShipFuture]]-Table_Query_from_Mac10[[#This Row],[qty_to_ship]]</f>
        <v>0</v>
      </c>
      <c r="W1480" s="47">
        <f>Table_Query_from_Mac10[[#This Row],[UnitPriceFuture]]</f>
        <v>15.8</v>
      </c>
      <c r="X1480" s="47">
        <f>Table_Query_from_Mac10[[#This Row],[Unit Increase]]*Table_Query_from_Mac10[[#This Row],[UnitPriceFuture]]</f>
        <v>0</v>
      </c>
      <c r="Y1480" s="47">
        <f>Table_Query_from_Mac10[[#This Row],[Unit Increase]]*Table_Query_from_Mac10[[#This Row],[Future-cost]]</f>
        <v>0</v>
      </c>
      <c r="Z1480" s="47">
        <f>-(Table_Query_from_Mac10[[#This Row],[Incremental Sales]]+((Table_Query_from_Mac10[[#This Row],[Incremental Sales]]*-(SUM(Summary!$S$8:$S$9)))))*Summary!$S$18</f>
        <v>0</v>
      </c>
      <c r="AA1480" s="47">
        <f>IFERROR(Table_Query_from_Mac10[[#This Row],[Incremental Cost]]/Table_Query_from_Mac10[[#This Row],[Incremental Sales]],0)</f>
        <v>0</v>
      </c>
      <c r="AB1480" s="47">
        <f>IFERROR(Table_Query_from_Mac10[[#This Row],[TotalCostFuture]]/Table_Query_from_Mac10[[#This Row],[totalsalesFuture]],0)</f>
        <v>0.43670886075949361</v>
      </c>
      <c r="AN1480" s="30">
        <v>144</v>
      </c>
      <c r="AO1480">
        <f t="shared" si="46"/>
        <v>36</v>
      </c>
      <c r="AQ1480" s="30">
        <v>45.15</v>
      </c>
      <c r="AR1480">
        <f t="shared" si="47"/>
        <v>15.8</v>
      </c>
    </row>
    <row r="1481" spans="1:44" x14ac:dyDescent="0.25">
      <c r="A1481">
        <v>90146</v>
      </c>
      <c r="B1481">
        <v>1</v>
      </c>
      <c r="C1481" t="s">
        <v>55</v>
      </c>
      <c r="D1481" t="s">
        <v>81</v>
      </c>
      <c r="E1481">
        <v>4</v>
      </c>
      <c r="F1481">
        <v>2</v>
      </c>
      <c r="G1481">
        <v>7.26</v>
      </c>
      <c r="H1481" s="1">
        <v>44841</v>
      </c>
      <c r="I1481" s="20">
        <v>0</v>
      </c>
      <c r="J1481" s="47">
        <f>Table_Query_from_Mac10[[#This Row],[unit_price]]-(Table_Query_from_Mac10[[#This Row],[unit_price]]*(Table_Query_from_Mac10[[#This Row],[discount_pct]]/100))</f>
        <v>7.26</v>
      </c>
      <c r="K1481" s="47">
        <f>Table_Query_from_Mac10[[#This Row],[unit_cost]]</f>
        <v>2</v>
      </c>
      <c r="L1481" s="47">
        <f>Table_Query_from_Mac10[[#This Row],[Live-cost]]*(1+Table_Query_from_Mac10[[#This Row],[CogsIncreasebyTYPE]])</f>
        <v>2</v>
      </c>
      <c r="M1481" s="47">
        <f>Table_Query_from_Mac10[[#This Row],[Live-cost]]*Table_Query_from_Mac10[[#This Row],[qty_to_ship]]</f>
        <v>8</v>
      </c>
      <c r="N1481" s="47">
        <f>IF(Table_Query_from_Mac10[[#This Row],[item_no]]="KDA",-Table_Query_from_Mac10[[#This Row],[unit_price]],Table_Query_from_Mac10[[#This Row],[Net Unit]]*Table_Query_from_Mac10[[#This Row],[qty_to_ship]])</f>
        <v>29.04</v>
      </c>
      <c r="O1481" s="47">
        <f>SUMIFS(Summary!C:C,Summary!H:H,Table_Query_from_Mac10[[#This Row],[Juiceoc]])</f>
        <v>0</v>
      </c>
      <c r="P1481" s="47">
        <f>SUMIFS(Summary!D:D,Summary!H:H,Table_Query_from_Mac10[[#This Row],[Juiceoc]])</f>
        <v>0</v>
      </c>
      <c r="Q1481" s="47">
        <f>SUMIFS(Summary!E:E,Summary!H:H,Table_Query_from_Mac10[[#This Row],[Juiceoc]])</f>
        <v>0</v>
      </c>
      <c r="R1481" s="47">
        <f>Table_Query_from_Mac10[[#This Row],[Net Unit]]*(1+Table_Query_from_Mac10[[#This Row],[PriceIncreasebyType]])</f>
        <v>7.26</v>
      </c>
      <c r="S1481" s="47">
        <f>Table_Query_from_Mac10[[#This Row],[UnitPriceFuture]]*Table_Query_from_Mac10[[#This Row],[qtytoShipFuture]]</f>
        <v>29.04</v>
      </c>
      <c r="T1481" s="47">
        <f>ROUND(Table_Query_from_Mac10[[#This Row],[qty_to_ship]]*(1+Table_Query_from_Mac10[[#This Row],[VolumeIncreasebyType]]),0)</f>
        <v>4</v>
      </c>
      <c r="U1481" s="47">
        <f>Table_Query_from_Mac10[[#This Row],[qtytoShipFuture]]*Table_Query_from_Mac10[[#This Row],[Future-cost]]</f>
        <v>8</v>
      </c>
      <c r="V1481" s="47">
        <f>Table_Query_from_Mac10[[#This Row],[qtytoShipFuture]]-Table_Query_from_Mac10[[#This Row],[qty_to_ship]]</f>
        <v>0</v>
      </c>
      <c r="W1481" s="47">
        <f>Table_Query_from_Mac10[[#This Row],[UnitPriceFuture]]</f>
        <v>7.26</v>
      </c>
      <c r="X1481" s="47">
        <f>Table_Query_from_Mac10[[#This Row],[Unit Increase]]*Table_Query_from_Mac10[[#This Row],[UnitPriceFuture]]</f>
        <v>0</v>
      </c>
      <c r="Y1481" s="47">
        <f>Table_Query_from_Mac10[[#This Row],[Unit Increase]]*Table_Query_from_Mac10[[#This Row],[Future-cost]]</f>
        <v>0</v>
      </c>
      <c r="Z1481" s="47">
        <f>-(Table_Query_from_Mac10[[#This Row],[Incremental Sales]]+((Table_Query_from_Mac10[[#This Row],[Incremental Sales]]*-(SUM(Summary!$S$8:$S$9)))))*Summary!$S$18</f>
        <v>0</v>
      </c>
      <c r="AA1481" s="47">
        <f>IFERROR(Table_Query_from_Mac10[[#This Row],[Incremental Cost]]/Table_Query_from_Mac10[[#This Row],[Incremental Sales]],0)</f>
        <v>0</v>
      </c>
      <c r="AB1481" s="47">
        <f>IFERROR(Table_Query_from_Mac10[[#This Row],[TotalCostFuture]]/Table_Query_from_Mac10[[#This Row],[totalsalesFuture]],0)</f>
        <v>0.27548209366391185</v>
      </c>
      <c r="AN1481" s="31">
        <v>16</v>
      </c>
      <c r="AO1481">
        <f t="shared" si="46"/>
        <v>4</v>
      </c>
      <c r="AQ1481" s="31">
        <v>20.75</v>
      </c>
      <c r="AR1481">
        <f t="shared" si="47"/>
        <v>7.26</v>
      </c>
    </row>
    <row r="1482" spans="1:44" x14ac:dyDescent="0.25">
      <c r="A1482">
        <v>90146</v>
      </c>
      <c r="B1482">
        <v>2</v>
      </c>
      <c r="C1482" t="s">
        <v>55</v>
      </c>
      <c r="D1482" t="s">
        <v>81</v>
      </c>
      <c r="E1482">
        <v>4</v>
      </c>
      <c r="F1482">
        <v>6.04</v>
      </c>
      <c r="G1482">
        <v>14.74</v>
      </c>
      <c r="H1482" s="1">
        <v>44841</v>
      </c>
      <c r="I1482" s="20">
        <v>0</v>
      </c>
      <c r="J1482" s="47">
        <f>Table_Query_from_Mac10[[#This Row],[unit_price]]-(Table_Query_from_Mac10[[#This Row],[unit_price]]*(Table_Query_from_Mac10[[#This Row],[discount_pct]]/100))</f>
        <v>14.74</v>
      </c>
      <c r="K1482" s="47">
        <f>Table_Query_from_Mac10[[#This Row],[unit_cost]]</f>
        <v>6.04</v>
      </c>
      <c r="L1482" s="47">
        <f>Table_Query_from_Mac10[[#This Row],[Live-cost]]*(1+Table_Query_from_Mac10[[#This Row],[CogsIncreasebyTYPE]])</f>
        <v>6.04</v>
      </c>
      <c r="M1482" s="47">
        <f>Table_Query_from_Mac10[[#This Row],[Live-cost]]*Table_Query_from_Mac10[[#This Row],[qty_to_ship]]</f>
        <v>24.16</v>
      </c>
      <c r="N1482" s="47">
        <f>IF(Table_Query_from_Mac10[[#This Row],[item_no]]="KDA",-Table_Query_from_Mac10[[#This Row],[unit_price]],Table_Query_from_Mac10[[#This Row],[Net Unit]]*Table_Query_from_Mac10[[#This Row],[qty_to_ship]])</f>
        <v>58.96</v>
      </c>
      <c r="O1482" s="47">
        <f>SUMIFS(Summary!C:C,Summary!H:H,Table_Query_from_Mac10[[#This Row],[Juiceoc]])</f>
        <v>0</v>
      </c>
      <c r="P1482" s="47">
        <f>SUMIFS(Summary!D:D,Summary!H:H,Table_Query_from_Mac10[[#This Row],[Juiceoc]])</f>
        <v>0</v>
      </c>
      <c r="Q1482" s="47">
        <f>SUMIFS(Summary!E:E,Summary!H:H,Table_Query_from_Mac10[[#This Row],[Juiceoc]])</f>
        <v>0</v>
      </c>
      <c r="R1482" s="47">
        <f>Table_Query_from_Mac10[[#This Row],[Net Unit]]*(1+Table_Query_from_Mac10[[#This Row],[PriceIncreasebyType]])</f>
        <v>14.74</v>
      </c>
      <c r="S1482" s="47">
        <f>Table_Query_from_Mac10[[#This Row],[UnitPriceFuture]]*Table_Query_from_Mac10[[#This Row],[qtytoShipFuture]]</f>
        <v>58.96</v>
      </c>
      <c r="T1482" s="47">
        <f>ROUND(Table_Query_from_Mac10[[#This Row],[qty_to_ship]]*(1+Table_Query_from_Mac10[[#This Row],[VolumeIncreasebyType]]),0)</f>
        <v>4</v>
      </c>
      <c r="U1482" s="47">
        <f>Table_Query_from_Mac10[[#This Row],[qtytoShipFuture]]*Table_Query_from_Mac10[[#This Row],[Future-cost]]</f>
        <v>24.16</v>
      </c>
      <c r="V1482" s="47">
        <f>Table_Query_from_Mac10[[#This Row],[qtytoShipFuture]]-Table_Query_from_Mac10[[#This Row],[qty_to_ship]]</f>
        <v>0</v>
      </c>
      <c r="W1482" s="47">
        <f>Table_Query_from_Mac10[[#This Row],[UnitPriceFuture]]</f>
        <v>14.74</v>
      </c>
      <c r="X1482" s="47">
        <f>Table_Query_from_Mac10[[#This Row],[Unit Increase]]*Table_Query_from_Mac10[[#This Row],[UnitPriceFuture]]</f>
        <v>0</v>
      </c>
      <c r="Y1482" s="47">
        <f>Table_Query_from_Mac10[[#This Row],[Unit Increase]]*Table_Query_from_Mac10[[#This Row],[Future-cost]]</f>
        <v>0</v>
      </c>
      <c r="Z1482" s="47">
        <f>-(Table_Query_from_Mac10[[#This Row],[Incremental Sales]]+((Table_Query_from_Mac10[[#This Row],[Incremental Sales]]*-(SUM(Summary!$S$8:$S$9)))))*Summary!$S$18</f>
        <v>0</v>
      </c>
      <c r="AA1482" s="47">
        <f>IFERROR(Table_Query_from_Mac10[[#This Row],[Incremental Cost]]/Table_Query_from_Mac10[[#This Row],[Incremental Sales]],0)</f>
        <v>0</v>
      </c>
      <c r="AB1482" s="47">
        <f>IFERROR(Table_Query_from_Mac10[[#This Row],[TotalCostFuture]]/Table_Query_from_Mac10[[#This Row],[totalsalesFuture]],0)</f>
        <v>0.40976933514246949</v>
      </c>
      <c r="AN1482" s="30">
        <v>16</v>
      </c>
      <c r="AO1482">
        <f t="shared" si="46"/>
        <v>4</v>
      </c>
      <c r="AQ1482" s="30">
        <v>42.11</v>
      </c>
      <c r="AR1482">
        <f t="shared" si="47"/>
        <v>14.74</v>
      </c>
    </row>
    <row r="1483" spans="1:44" x14ac:dyDescent="0.25">
      <c r="A1483">
        <v>90146</v>
      </c>
      <c r="B1483">
        <v>3</v>
      </c>
      <c r="C1483" t="s">
        <v>55</v>
      </c>
      <c r="D1483" t="s">
        <v>81</v>
      </c>
      <c r="E1483">
        <v>3</v>
      </c>
      <c r="F1483">
        <v>7.29</v>
      </c>
      <c r="G1483">
        <v>17.989999999999998</v>
      </c>
      <c r="H1483" s="1">
        <v>44841</v>
      </c>
      <c r="I1483" s="20">
        <v>0</v>
      </c>
      <c r="J1483" s="47">
        <f>Table_Query_from_Mac10[[#This Row],[unit_price]]-(Table_Query_from_Mac10[[#This Row],[unit_price]]*(Table_Query_from_Mac10[[#This Row],[discount_pct]]/100))</f>
        <v>17.989999999999998</v>
      </c>
      <c r="K1483" s="47">
        <f>Table_Query_from_Mac10[[#This Row],[unit_cost]]</f>
        <v>7.29</v>
      </c>
      <c r="L1483" s="47">
        <f>Table_Query_from_Mac10[[#This Row],[Live-cost]]*(1+Table_Query_from_Mac10[[#This Row],[CogsIncreasebyTYPE]])</f>
        <v>7.29</v>
      </c>
      <c r="M1483" s="47">
        <f>Table_Query_from_Mac10[[#This Row],[Live-cost]]*Table_Query_from_Mac10[[#This Row],[qty_to_ship]]</f>
        <v>21.87</v>
      </c>
      <c r="N1483" s="47">
        <f>IF(Table_Query_from_Mac10[[#This Row],[item_no]]="KDA",-Table_Query_from_Mac10[[#This Row],[unit_price]],Table_Query_from_Mac10[[#This Row],[Net Unit]]*Table_Query_from_Mac10[[#This Row],[qty_to_ship]])</f>
        <v>53.97</v>
      </c>
      <c r="O1483" s="47">
        <f>SUMIFS(Summary!C:C,Summary!H:H,Table_Query_from_Mac10[[#This Row],[Juiceoc]])</f>
        <v>0</v>
      </c>
      <c r="P1483" s="47">
        <f>SUMIFS(Summary!D:D,Summary!H:H,Table_Query_from_Mac10[[#This Row],[Juiceoc]])</f>
        <v>0</v>
      </c>
      <c r="Q1483" s="47">
        <f>SUMIFS(Summary!E:E,Summary!H:H,Table_Query_from_Mac10[[#This Row],[Juiceoc]])</f>
        <v>0</v>
      </c>
      <c r="R1483" s="47">
        <f>Table_Query_from_Mac10[[#This Row],[Net Unit]]*(1+Table_Query_from_Mac10[[#This Row],[PriceIncreasebyType]])</f>
        <v>17.989999999999998</v>
      </c>
      <c r="S1483" s="47">
        <f>Table_Query_from_Mac10[[#This Row],[UnitPriceFuture]]*Table_Query_from_Mac10[[#This Row],[qtytoShipFuture]]</f>
        <v>53.97</v>
      </c>
      <c r="T1483" s="47">
        <f>ROUND(Table_Query_from_Mac10[[#This Row],[qty_to_ship]]*(1+Table_Query_from_Mac10[[#This Row],[VolumeIncreasebyType]]),0)</f>
        <v>3</v>
      </c>
      <c r="U1483" s="47">
        <f>Table_Query_from_Mac10[[#This Row],[qtytoShipFuture]]*Table_Query_from_Mac10[[#This Row],[Future-cost]]</f>
        <v>21.87</v>
      </c>
      <c r="V1483" s="47">
        <f>Table_Query_from_Mac10[[#This Row],[qtytoShipFuture]]-Table_Query_from_Mac10[[#This Row],[qty_to_ship]]</f>
        <v>0</v>
      </c>
      <c r="W1483" s="47">
        <f>Table_Query_from_Mac10[[#This Row],[UnitPriceFuture]]</f>
        <v>17.989999999999998</v>
      </c>
      <c r="X1483" s="47">
        <f>Table_Query_from_Mac10[[#This Row],[Unit Increase]]*Table_Query_from_Mac10[[#This Row],[UnitPriceFuture]]</f>
        <v>0</v>
      </c>
      <c r="Y1483" s="47">
        <f>Table_Query_from_Mac10[[#This Row],[Unit Increase]]*Table_Query_from_Mac10[[#This Row],[Future-cost]]</f>
        <v>0</v>
      </c>
      <c r="Z1483" s="47">
        <f>-(Table_Query_from_Mac10[[#This Row],[Incremental Sales]]+((Table_Query_from_Mac10[[#This Row],[Incremental Sales]]*-(SUM(Summary!$S$8:$S$9)))))*Summary!$S$18</f>
        <v>0</v>
      </c>
      <c r="AA1483" s="47">
        <f>IFERROR(Table_Query_from_Mac10[[#This Row],[Incremental Cost]]/Table_Query_from_Mac10[[#This Row],[Incremental Sales]],0)</f>
        <v>0</v>
      </c>
      <c r="AB1483" s="47">
        <f>IFERROR(Table_Query_from_Mac10[[#This Row],[TotalCostFuture]]/Table_Query_from_Mac10[[#This Row],[totalsalesFuture]],0)</f>
        <v>0.40522512506948305</v>
      </c>
      <c r="AN1483" s="31">
        <v>9</v>
      </c>
      <c r="AO1483">
        <f t="shared" si="46"/>
        <v>3</v>
      </c>
      <c r="AQ1483" s="31">
        <v>51.39</v>
      </c>
      <c r="AR1483">
        <f t="shared" si="47"/>
        <v>17.989999999999998</v>
      </c>
    </row>
    <row r="1484" spans="1:44" x14ac:dyDescent="0.25">
      <c r="A1484">
        <v>90146</v>
      </c>
      <c r="B1484">
        <v>4</v>
      </c>
      <c r="C1484" t="s">
        <v>55</v>
      </c>
      <c r="D1484" t="s">
        <v>81</v>
      </c>
      <c r="E1484">
        <v>3</v>
      </c>
      <c r="F1484">
        <v>8.39</v>
      </c>
      <c r="G1484">
        <v>21.23</v>
      </c>
      <c r="H1484" s="1">
        <v>44841</v>
      </c>
      <c r="I1484" s="20">
        <v>0</v>
      </c>
      <c r="J1484" s="47">
        <f>Table_Query_from_Mac10[[#This Row],[unit_price]]-(Table_Query_from_Mac10[[#This Row],[unit_price]]*(Table_Query_from_Mac10[[#This Row],[discount_pct]]/100))</f>
        <v>21.23</v>
      </c>
      <c r="K1484" s="47">
        <f>Table_Query_from_Mac10[[#This Row],[unit_cost]]</f>
        <v>8.39</v>
      </c>
      <c r="L1484" s="47">
        <f>Table_Query_from_Mac10[[#This Row],[Live-cost]]*(1+Table_Query_from_Mac10[[#This Row],[CogsIncreasebyTYPE]])</f>
        <v>8.39</v>
      </c>
      <c r="M1484" s="47">
        <f>Table_Query_from_Mac10[[#This Row],[Live-cost]]*Table_Query_from_Mac10[[#This Row],[qty_to_ship]]</f>
        <v>25.17</v>
      </c>
      <c r="N1484" s="47">
        <f>IF(Table_Query_from_Mac10[[#This Row],[item_no]]="KDA",-Table_Query_from_Mac10[[#This Row],[unit_price]],Table_Query_from_Mac10[[#This Row],[Net Unit]]*Table_Query_from_Mac10[[#This Row],[qty_to_ship]])</f>
        <v>63.69</v>
      </c>
      <c r="O1484" s="47">
        <f>SUMIFS(Summary!C:C,Summary!H:H,Table_Query_from_Mac10[[#This Row],[Juiceoc]])</f>
        <v>0</v>
      </c>
      <c r="P1484" s="47">
        <f>SUMIFS(Summary!D:D,Summary!H:H,Table_Query_from_Mac10[[#This Row],[Juiceoc]])</f>
        <v>0</v>
      </c>
      <c r="Q1484" s="47">
        <f>SUMIFS(Summary!E:E,Summary!H:H,Table_Query_from_Mac10[[#This Row],[Juiceoc]])</f>
        <v>0</v>
      </c>
      <c r="R1484" s="47">
        <f>Table_Query_from_Mac10[[#This Row],[Net Unit]]*(1+Table_Query_from_Mac10[[#This Row],[PriceIncreasebyType]])</f>
        <v>21.23</v>
      </c>
      <c r="S1484" s="47">
        <f>Table_Query_from_Mac10[[#This Row],[UnitPriceFuture]]*Table_Query_from_Mac10[[#This Row],[qtytoShipFuture]]</f>
        <v>63.69</v>
      </c>
      <c r="T1484" s="47">
        <f>ROUND(Table_Query_from_Mac10[[#This Row],[qty_to_ship]]*(1+Table_Query_from_Mac10[[#This Row],[VolumeIncreasebyType]]),0)</f>
        <v>3</v>
      </c>
      <c r="U1484" s="47">
        <f>Table_Query_from_Mac10[[#This Row],[qtytoShipFuture]]*Table_Query_from_Mac10[[#This Row],[Future-cost]]</f>
        <v>25.17</v>
      </c>
      <c r="V1484" s="47">
        <f>Table_Query_from_Mac10[[#This Row],[qtytoShipFuture]]-Table_Query_from_Mac10[[#This Row],[qty_to_ship]]</f>
        <v>0</v>
      </c>
      <c r="W1484" s="47">
        <f>Table_Query_from_Mac10[[#This Row],[UnitPriceFuture]]</f>
        <v>21.23</v>
      </c>
      <c r="X1484" s="47">
        <f>Table_Query_from_Mac10[[#This Row],[Unit Increase]]*Table_Query_from_Mac10[[#This Row],[UnitPriceFuture]]</f>
        <v>0</v>
      </c>
      <c r="Y1484" s="47">
        <f>Table_Query_from_Mac10[[#This Row],[Unit Increase]]*Table_Query_from_Mac10[[#This Row],[Future-cost]]</f>
        <v>0</v>
      </c>
      <c r="Z1484" s="47">
        <f>-(Table_Query_from_Mac10[[#This Row],[Incremental Sales]]+((Table_Query_from_Mac10[[#This Row],[Incremental Sales]]*-(SUM(Summary!$S$8:$S$9)))))*Summary!$S$18</f>
        <v>0</v>
      </c>
      <c r="AA1484" s="47">
        <f>IFERROR(Table_Query_from_Mac10[[#This Row],[Incremental Cost]]/Table_Query_from_Mac10[[#This Row],[Incremental Sales]],0)</f>
        <v>0</v>
      </c>
      <c r="AB1484" s="47">
        <f>IFERROR(Table_Query_from_Mac10[[#This Row],[TotalCostFuture]]/Table_Query_from_Mac10[[#This Row],[totalsalesFuture]],0)</f>
        <v>0.39519547809703254</v>
      </c>
      <c r="AN1484" s="30">
        <v>9</v>
      </c>
      <c r="AO1484">
        <f t="shared" si="46"/>
        <v>3</v>
      </c>
      <c r="AQ1484" s="30">
        <v>60.67</v>
      </c>
      <c r="AR1484">
        <f t="shared" si="47"/>
        <v>21.23</v>
      </c>
    </row>
    <row r="1485" spans="1:44" x14ac:dyDescent="0.25">
      <c r="A1485">
        <v>90146</v>
      </c>
      <c r="B1485">
        <v>5</v>
      </c>
      <c r="C1485" t="s">
        <v>56</v>
      </c>
      <c r="D1485" t="s">
        <v>81</v>
      </c>
      <c r="E1485">
        <v>1</v>
      </c>
      <c r="F1485">
        <v>13.45</v>
      </c>
      <c r="G1485">
        <v>36.33</v>
      </c>
      <c r="H1485" s="1">
        <v>44841</v>
      </c>
      <c r="I1485" s="20">
        <v>0</v>
      </c>
      <c r="J1485" s="47">
        <f>Table_Query_from_Mac10[[#This Row],[unit_price]]-(Table_Query_from_Mac10[[#This Row],[unit_price]]*(Table_Query_from_Mac10[[#This Row],[discount_pct]]/100))</f>
        <v>36.33</v>
      </c>
      <c r="K1485" s="47">
        <f>Table_Query_from_Mac10[[#This Row],[unit_cost]]</f>
        <v>13.45</v>
      </c>
      <c r="L1485" s="47">
        <f>Table_Query_from_Mac10[[#This Row],[Live-cost]]*(1+Table_Query_from_Mac10[[#This Row],[CogsIncreasebyTYPE]])</f>
        <v>13.45</v>
      </c>
      <c r="M1485" s="47">
        <f>Table_Query_from_Mac10[[#This Row],[Live-cost]]*Table_Query_from_Mac10[[#This Row],[qty_to_ship]]</f>
        <v>13.45</v>
      </c>
      <c r="N1485" s="47">
        <f>IF(Table_Query_from_Mac10[[#This Row],[item_no]]="KDA",-Table_Query_from_Mac10[[#This Row],[unit_price]],Table_Query_from_Mac10[[#This Row],[Net Unit]]*Table_Query_from_Mac10[[#This Row],[qty_to_ship]])</f>
        <v>36.33</v>
      </c>
      <c r="O1485" s="47">
        <f>SUMIFS(Summary!C:C,Summary!H:H,Table_Query_from_Mac10[[#This Row],[Juiceoc]])</f>
        <v>0</v>
      </c>
      <c r="P1485" s="47">
        <f>SUMIFS(Summary!D:D,Summary!H:H,Table_Query_from_Mac10[[#This Row],[Juiceoc]])</f>
        <v>0</v>
      </c>
      <c r="Q1485" s="47">
        <f>SUMIFS(Summary!E:E,Summary!H:H,Table_Query_from_Mac10[[#This Row],[Juiceoc]])</f>
        <v>0</v>
      </c>
      <c r="R1485" s="47">
        <f>Table_Query_from_Mac10[[#This Row],[Net Unit]]*(1+Table_Query_from_Mac10[[#This Row],[PriceIncreasebyType]])</f>
        <v>36.33</v>
      </c>
      <c r="S1485" s="47">
        <f>Table_Query_from_Mac10[[#This Row],[UnitPriceFuture]]*Table_Query_from_Mac10[[#This Row],[qtytoShipFuture]]</f>
        <v>36.33</v>
      </c>
      <c r="T1485" s="47">
        <f>ROUND(Table_Query_from_Mac10[[#This Row],[qty_to_ship]]*(1+Table_Query_from_Mac10[[#This Row],[VolumeIncreasebyType]]),0)</f>
        <v>1</v>
      </c>
      <c r="U1485" s="47">
        <f>Table_Query_from_Mac10[[#This Row],[qtytoShipFuture]]*Table_Query_from_Mac10[[#This Row],[Future-cost]]</f>
        <v>13.45</v>
      </c>
      <c r="V1485" s="47">
        <f>Table_Query_from_Mac10[[#This Row],[qtytoShipFuture]]-Table_Query_from_Mac10[[#This Row],[qty_to_ship]]</f>
        <v>0</v>
      </c>
      <c r="W1485" s="47">
        <f>Table_Query_from_Mac10[[#This Row],[UnitPriceFuture]]</f>
        <v>36.33</v>
      </c>
      <c r="X1485" s="47">
        <f>Table_Query_from_Mac10[[#This Row],[Unit Increase]]*Table_Query_from_Mac10[[#This Row],[UnitPriceFuture]]</f>
        <v>0</v>
      </c>
      <c r="Y1485" s="47">
        <f>Table_Query_from_Mac10[[#This Row],[Unit Increase]]*Table_Query_from_Mac10[[#This Row],[Future-cost]]</f>
        <v>0</v>
      </c>
      <c r="Z1485" s="47">
        <f>-(Table_Query_from_Mac10[[#This Row],[Incremental Sales]]+((Table_Query_from_Mac10[[#This Row],[Incremental Sales]]*-(SUM(Summary!$S$8:$S$9)))))*Summary!$S$18</f>
        <v>0</v>
      </c>
      <c r="AA1485" s="47">
        <f>IFERROR(Table_Query_from_Mac10[[#This Row],[Incremental Cost]]/Table_Query_from_Mac10[[#This Row],[Incremental Sales]],0)</f>
        <v>0</v>
      </c>
      <c r="AB1485" s="47">
        <f>IFERROR(Table_Query_from_Mac10[[#This Row],[TotalCostFuture]]/Table_Query_from_Mac10[[#This Row],[totalsalesFuture]],0)</f>
        <v>0.37021745114230664</v>
      </c>
      <c r="AN1485" s="31">
        <v>4</v>
      </c>
      <c r="AO1485">
        <f t="shared" si="46"/>
        <v>1</v>
      </c>
      <c r="AQ1485" s="31">
        <v>103.8</v>
      </c>
      <c r="AR1485">
        <f t="shared" si="47"/>
        <v>36.33</v>
      </c>
    </row>
    <row r="1486" spans="1:44" x14ac:dyDescent="0.25">
      <c r="A1486">
        <v>90146</v>
      </c>
      <c r="B1486">
        <v>6</v>
      </c>
      <c r="C1486" t="s">
        <v>55</v>
      </c>
      <c r="D1486" t="s">
        <v>81</v>
      </c>
      <c r="E1486">
        <v>24</v>
      </c>
      <c r="F1486">
        <v>3.33</v>
      </c>
      <c r="G1486">
        <v>7.75</v>
      </c>
      <c r="H1486" s="1">
        <v>44841</v>
      </c>
      <c r="I1486" s="20">
        <v>0</v>
      </c>
      <c r="J1486" s="47">
        <f>Table_Query_from_Mac10[[#This Row],[unit_price]]-(Table_Query_from_Mac10[[#This Row],[unit_price]]*(Table_Query_from_Mac10[[#This Row],[discount_pct]]/100))</f>
        <v>7.75</v>
      </c>
      <c r="K1486" s="47">
        <f>Table_Query_from_Mac10[[#This Row],[unit_cost]]</f>
        <v>3.33</v>
      </c>
      <c r="L1486" s="47">
        <f>Table_Query_from_Mac10[[#This Row],[Live-cost]]*(1+Table_Query_from_Mac10[[#This Row],[CogsIncreasebyTYPE]])</f>
        <v>3.33</v>
      </c>
      <c r="M1486" s="47">
        <f>Table_Query_from_Mac10[[#This Row],[Live-cost]]*Table_Query_from_Mac10[[#This Row],[qty_to_ship]]</f>
        <v>79.92</v>
      </c>
      <c r="N1486" s="47">
        <f>IF(Table_Query_from_Mac10[[#This Row],[item_no]]="KDA",-Table_Query_from_Mac10[[#This Row],[unit_price]],Table_Query_from_Mac10[[#This Row],[Net Unit]]*Table_Query_from_Mac10[[#This Row],[qty_to_ship]])</f>
        <v>186</v>
      </c>
      <c r="O1486" s="47">
        <f>SUMIFS(Summary!C:C,Summary!H:H,Table_Query_from_Mac10[[#This Row],[Juiceoc]])</f>
        <v>0</v>
      </c>
      <c r="P1486" s="47">
        <f>SUMIFS(Summary!D:D,Summary!H:H,Table_Query_from_Mac10[[#This Row],[Juiceoc]])</f>
        <v>0</v>
      </c>
      <c r="Q1486" s="47">
        <f>SUMIFS(Summary!E:E,Summary!H:H,Table_Query_from_Mac10[[#This Row],[Juiceoc]])</f>
        <v>0</v>
      </c>
      <c r="R1486" s="47">
        <f>Table_Query_from_Mac10[[#This Row],[Net Unit]]*(1+Table_Query_from_Mac10[[#This Row],[PriceIncreasebyType]])</f>
        <v>7.75</v>
      </c>
      <c r="S1486" s="47">
        <f>Table_Query_from_Mac10[[#This Row],[UnitPriceFuture]]*Table_Query_from_Mac10[[#This Row],[qtytoShipFuture]]</f>
        <v>186</v>
      </c>
      <c r="T1486" s="47">
        <f>ROUND(Table_Query_from_Mac10[[#This Row],[qty_to_ship]]*(1+Table_Query_from_Mac10[[#This Row],[VolumeIncreasebyType]]),0)</f>
        <v>24</v>
      </c>
      <c r="U1486" s="47">
        <f>Table_Query_from_Mac10[[#This Row],[qtytoShipFuture]]*Table_Query_from_Mac10[[#This Row],[Future-cost]]</f>
        <v>79.92</v>
      </c>
      <c r="V1486" s="47">
        <f>Table_Query_from_Mac10[[#This Row],[qtytoShipFuture]]-Table_Query_from_Mac10[[#This Row],[qty_to_ship]]</f>
        <v>0</v>
      </c>
      <c r="W1486" s="47">
        <f>Table_Query_from_Mac10[[#This Row],[UnitPriceFuture]]</f>
        <v>7.75</v>
      </c>
      <c r="X1486" s="47">
        <f>Table_Query_from_Mac10[[#This Row],[Unit Increase]]*Table_Query_from_Mac10[[#This Row],[UnitPriceFuture]]</f>
        <v>0</v>
      </c>
      <c r="Y1486" s="47">
        <f>Table_Query_from_Mac10[[#This Row],[Unit Increase]]*Table_Query_from_Mac10[[#This Row],[Future-cost]]</f>
        <v>0</v>
      </c>
      <c r="Z1486" s="47">
        <f>-(Table_Query_from_Mac10[[#This Row],[Incremental Sales]]+((Table_Query_from_Mac10[[#This Row],[Incremental Sales]]*-(SUM(Summary!$S$8:$S$9)))))*Summary!$S$18</f>
        <v>0</v>
      </c>
      <c r="AA1486" s="47">
        <f>IFERROR(Table_Query_from_Mac10[[#This Row],[Incremental Cost]]/Table_Query_from_Mac10[[#This Row],[Incremental Sales]],0)</f>
        <v>0</v>
      </c>
      <c r="AB1486" s="47">
        <f>IFERROR(Table_Query_from_Mac10[[#This Row],[TotalCostFuture]]/Table_Query_from_Mac10[[#This Row],[totalsalesFuture]],0)</f>
        <v>0.42967741935483872</v>
      </c>
      <c r="AN1486" s="30">
        <v>96</v>
      </c>
      <c r="AO1486">
        <f t="shared" si="46"/>
        <v>24</v>
      </c>
      <c r="AQ1486" s="30">
        <v>22.13</v>
      </c>
      <c r="AR1486">
        <f t="shared" si="47"/>
        <v>7.75</v>
      </c>
    </row>
    <row r="1487" spans="1:44" x14ac:dyDescent="0.25">
      <c r="A1487">
        <v>90146</v>
      </c>
      <c r="B1487">
        <v>7</v>
      </c>
      <c r="C1487" t="s">
        <v>56</v>
      </c>
      <c r="D1487" t="s">
        <v>81</v>
      </c>
      <c r="E1487">
        <v>3</v>
      </c>
      <c r="F1487">
        <v>3.76</v>
      </c>
      <c r="G1487">
        <v>9.01</v>
      </c>
      <c r="H1487" s="1">
        <v>44841</v>
      </c>
      <c r="I1487" s="20">
        <v>0</v>
      </c>
      <c r="J1487" s="47">
        <f>Table_Query_from_Mac10[[#This Row],[unit_price]]-(Table_Query_from_Mac10[[#This Row],[unit_price]]*(Table_Query_from_Mac10[[#This Row],[discount_pct]]/100))</f>
        <v>9.01</v>
      </c>
      <c r="K1487" s="47">
        <f>Table_Query_from_Mac10[[#This Row],[unit_cost]]</f>
        <v>3.76</v>
      </c>
      <c r="L1487" s="47">
        <f>Table_Query_from_Mac10[[#This Row],[Live-cost]]*(1+Table_Query_from_Mac10[[#This Row],[CogsIncreasebyTYPE]])</f>
        <v>3.76</v>
      </c>
      <c r="M1487" s="47">
        <f>Table_Query_from_Mac10[[#This Row],[Live-cost]]*Table_Query_from_Mac10[[#This Row],[qty_to_ship]]</f>
        <v>11.28</v>
      </c>
      <c r="N1487" s="47">
        <f>IF(Table_Query_from_Mac10[[#This Row],[item_no]]="KDA",-Table_Query_from_Mac10[[#This Row],[unit_price]],Table_Query_from_Mac10[[#This Row],[Net Unit]]*Table_Query_from_Mac10[[#This Row],[qty_to_ship]])</f>
        <v>27.03</v>
      </c>
      <c r="O1487" s="47">
        <f>SUMIFS(Summary!C:C,Summary!H:H,Table_Query_from_Mac10[[#This Row],[Juiceoc]])</f>
        <v>0</v>
      </c>
      <c r="P1487" s="47">
        <f>SUMIFS(Summary!D:D,Summary!H:H,Table_Query_from_Mac10[[#This Row],[Juiceoc]])</f>
        <v>0</v>
      </c>
      <c r="Q1487" s="47">
        <f>SUMIFS(Summary!E:E,Summary!H:H,Table_Query_from_Mac10[[#This Row],[Juiceoc]])</f>
        <v>0</v>
      </c>
      <c r="R1487" s="47">
        <f>Table_Query_from_Mac10[[#This Row],[Net Unit]]*(1+Table_Query_from_Mac10[[#This Row],[PriceIncreasebyType]])</f>
        <v>9.01</v>
      </c>
      <c r="S1487" s="47">
        <f>Table_Query_from_Mac10[[#This Row],[UnitPriceFuture]]*Table_Query_from_Mac10[[#This Row],[qtytoShipFuture]]</f>
        <v>27.03</v>
      </c>
      <c r="T1487" s="47">
        <f>ROUND(Table_Query_from_Mac10[[#This Row],[qty_to_ship]]*(1+Table_Query_from_Mac10[[#This Row],[VolumeIncreasebyType]]),0)</f>
        <v>3</v>
      </c>
      <c r="U1487" s="47">
        <f>Table_Query_from_Mac10[[#This Row],[qtytoShipFuture]]*Table_Query_from_Mac10[[#This Row],[Future-cost]]</f>
        <v>11.28</v>
      </c>
      <c r="V1487" s="47">
        <f>Table_Query_from_Mac10[[#This Row],[qtytoShipFuture]]-Table_Query_from_Mac10[[#This Row],[qty_to_ship]]</f>
        <v>0</v>
      </c>
      <c r="W1487" s="47">
        <f>Table_Query_from_Mac10[[#This Row],[UnitPriceFuture]]</f>
        <v>9.01</v>
      </c>
      <c r="X1487" s="47">
        <f>Table_Query_from_Mac10[[#This Row],[Unit Increase]]*Table_Query_from_Mac10[[#This Row],[UnitPriceFuture]]</f>
        <v>0</v>
      </c>
      <c r="Y1487" s="47">
        <f>Table_Query_from_Mac10[[#This Row],[Unit Increase]]*Table_Query_from_Mac10[[#This Row],[Future-cost]]</f>
        <v>0</v>
      </c>
      <c r="Z1487" s="47">
        <f>-(Table_Query_from_Mac10[[#This Row],[Incremental Sales]]+((Table_Query_from_Mac10[[#This Row],[Incremental Sales]]*-(SUM(Summary!$S$8:$S$9)))))*Summary!$S$18</f>
        <v>0</v>
      </c>
      <c r="AA1487" s="47">
        <f>IFERROR(Table_Query_from_Mac10[[#This Row],[Incremental Cost]]/Table_Query_from_Mac10[[#This Row],[Incremental Sales]],0)</f>
        <v>0</v>
      </c>
      <c r="AB1487" s="47">
        <f>IFERROR(Table_Query_from_Mac10[[#This Row],[TotalCostFuture]]/Table_Query_from_Mac10[[#This Row],[totalsalesFuture]],0)</f>
        <v>0.41731409544950049</v>
      </c>
      <c r="AN1487" s="31">
        <v>12</v>
      </c>
      <c r="AO1487">
        <f t="shared" si="46"/>
        <v>3</v>
      </c>
      <c r="AQ1487" s="31">
        <v>25.73</v>
      </c>
      <c r="AR1487">
        <f t="shared" si="47"/>
        <v>9.01</v>
      </c>
    </row>
    <row r="1488" spans="1:44" x14ac:dyDescent="0.25">
      <c r="A1488">
        <v>90146</v>
      </c>
      <c r="B1488">
        <v>8</v>
      </c>
      <c r="C1488" t="s">
        <v>55</v>
      </c>
      <c r="D1488" t="s">
        <v>81</v>
      </c>
      <c r="E1488">
        <v>7</v>
      </c>
      <c r="F1488">
        <v>4.04</v>
      </c>
      <c r="G1488">
        <v>9.9700000000000006</v>
      </c>
      <c r="H1488" s="1">
        <v>44841</v>
      </c>
      <c r="I1488" s="20">
        <v>0</v>
      </c>
      <c r="J1488" s="47">
        <f>Table_Query_from_Mac10[[#This Row],[unit_price]]-(Table_Query_from_Mac10[[#This Row],[unit_price]]*(Table_Query_from_Mac10[[#This Row],[discount_pct]]/100))</f>
        <v>9.9700000000000006</v>
      </c>
      <c r="K1488" s="47">
        <f>Table_Query_from_Mac10[[#This Row],[unit_cost]]</f>
        <v>4.04</v>
      </c>
      <c r="L1488" s="47">
        <f>Table_Query_from_Mac10[[#This Row],[Live-cost]]*(1+Table_Query_from_Mac10[[#This Row],[CogsIncreasebyTYPE]])</f>
        <v>4.04</v>
      </c>
      <c r="M1488" s="47">
        <f>Table_Query_from_Mac10[[#This Row],[Live-cost]]*Table_Query_from_Mac10[[#This Row],[qty_to_ship]]</f>
        <v>28.28</v>
      </c>
      <c r="N1488" s="47">
        <f>IF(Table_Query_from_Mac10[[#This Row],[item_no]]="KDA",-Table_Query_from_Mac10[[#This Row],[unit_price]],Table_Query_from_Mac10[[#This Row],[Net Unit]]*Table_Query_from_Mac10[[#This Row],[qty_to_ship]])</f>
        <v>69.790000000000006</v>
      </c>
      <c r="O1488" s="47">
        <f>SUMIFS(Summary!C:C,Summary!H:H,Table_Query_from_Mac10[[#This Row],[Juiceoc]])</f>
        <v>0</v>
      </c>
      <c r="P1488" s="47">
        <f>SUMIFS(Summary!D:D,Summary!H:H,Table_Query_from_Mac10[[#This Row],[Juiceoc]])</f>
        <v>0</v>
      </c>
      <c r="Q1488" s="47">
        <f>SUMIFS(Summary!E:E,Summary!H:H,Table_Query_from_Mac10[[#This Row],[Juiceoc]])</f>
        <v>0</v>
      </c>
      <c r="R1488" s="47">
        <f>Table_Query_from_Mac10[[#This Row],[Net Unit]]*(1+Table_Query_from_Mac10[[#This Row],[PriceIncreasebyType]])</f>
        <v>9.9700000000000006</v>
      </c>
      <c r="S1488" s="47">
        <f>Table_Query_from_Mac10[[#This Row],[UnitPriceFuture]]*Table_Query_from_Mac10[[#This Row],[qtytoShipFuture]]</f>
        <v>69.790000000000006</v>
      </c>
      <c r="T1488" s="47">
        <f>ROUND(Table_Query_from_Mac10[[#This Row],[qty_to_ship]]*(1+Table_Query_from_Mac10[[#This Row],[VolumeIncreasebyType]]),0)</f>
        <v>7</v>
      </c>
      <c r="U1488" s="47">
        <f>Table_Query_from_Mac10[[#This Row],[qtytoShipFuture]]*Table_Query_from_Mac10[[#This Row],[Future-cost]]</f>
        <v>28.28</v>
      </c>
      <c r="V1488" s="47">
        <f>Table_Query_from_Mac10[[#This Row],[qtytoShipFuture]]-Table_Query_from_Mac10[[#This Row],[qty_to_ship]]</f>
        <v>0</v>
      </c>
      <c r="W1488" s="47">
        <f>Table_Query_from_Mac10[[#This Row],[UnitPriceFuture]]</f>
        <v>9.9700000000000006</v>
      </c>
      <c r="X1488" s="47">
        <f>Table_Query_from_Mac10[[#This Row],[Unit Increase]]*Table_Query_from_Mac10[[#This Row],[UnitPriceFuture]]</f>
        <v>0</v>
      </c>
      <c r="Y1488" s="47">
        <f>Table_Query_from_Mac10[[#This Row],[Unit Increase]]*Table_Query_from_Mac10[[#This Row],[Future-cost]]</f>
        <v>0</v>
      </c>
      <c r="Z1488" s="47">
        <f>-(Table_Query_from_Mac10[[#This Row],[Incremental Sales]]+((Table_Query_from_Mac10[[#This Row],[Incremental Sales]]*-(SUM(Summary!$S$8:$S$9)))))*Summary!$S$18</f>
        <v>0</v>
      </c>
      <c r="AA1488" s="47">
        <f>IFERROR(Table_Query_from_Mac10[[#This Row],[Incremental Cost]]/Table_Query_from_Mac10[[#This Row],[Incremental Sales]],0)</f>
        <v>0</v>
      </c>
      <c r="AB1488" s="47">
        <f>IFERROR(Table_Query_from_Mac10[[#This Row],[TotalCostFuture]]/Table_Query_from_Mac10[[#This Row],[totalsalesFuture]],0)</f>
        <v>0.40521564694082246</v>
      </c>
      <c r="AN1488" s="30">
        <v>25</v>
      </c>
      <c r="AO1488">
        <f t="shared" si="46"/>
        <v>7</v>
      </c>
      <c r="AQ1488" s="30">
        <v>28.49</v>
      </c>
      <c r="AR1488">
        <f t="shared" si="47"/>
        <v>9.9700000000000006</v>
      </c>
    </row>
    <row r="1489" spans="1:44" x14ac:dyDescent="0.25">
      <c r="A1489">
        <v>90146</v>
      </c>
      <c r="B1489">
        <v>9</v>
      </c>
      <c r="C1489" t="s">
        <v>55</v>
      </c>
      <c r="D1489" t="s">
        <v>81</v>
      </c>
      <c r="E1489">
        <v>14</v>
      </c>
      <c r="F1489">
        <v>8.57</v>
      </c>
      <c r="G1489">
        <v>20.83</v>
      </c>
      <c r="H1489" s="1">
        <v>44841</v>
      </c>
      <c r="I1489" s="20">
        <v>0</v>
      </c>
      <c r="J1489" s="47">
        <f>Table_Query_from_Mac10[[#This Row],[unit_price]]-(Table_Query_from_Mac10[[#This Row],[unit_price]]*(Table_Query_from_Mac10[[#This Row],[discount_pct]]/100))</f>
        <v>20.83</v>
      </c>
      <c r="K1489" s="47">
        <f>Table_Query_from_Mac10[[#This Row],[unit_cost]]</f>
        <v>8.57</v>
      </c>
      <c r="L1489" s="47">
        <f>Table_Query_from_Mac10[[#This Row],[Live-cost]]*(1+Table_Query_from_Mac10[[#This Row],[CogsIncreasebyTYPE]])</f>
        <v>8.57</v>
      </c>
      <c r="M1489" s="47">
        <f>Table_Query_from_Mac10[[#This Row],[Live-cost]]*Table_Query_from_Mac10[[#This Row],[qty_to_ship]]</f>
        <v>119.98</v>
      </c>
      <c r="N1489" s="47">
        <f>IF(Table_Query_from_Mac10[[#This Row],[item_no]]="KDA",-Table_Query_from_Mac10[[#This Row],[unit_price]],Table_Query_from_Mac10[[#This Row],[Net Unit]]*Table_Query_from_Mac10[[#This Row],[qty_to_ship]])</f>
        <v>291.62</v>
      </c>
      <c r="O1489" s="47">
        <f>SUMIFS(Summary!C:C,Summary!H:H,Table_Query_from_Mac10[[#This Row],[Juiceoc]])</f>
        <v>0</v>
      </c>
      <c r="P1489" s="47">
        <f>SUMIFS(Summary!D:D,Summary!H:H,Table_Query_from_Mac10[[#This Row],[Juiceoc]])</f>
        <v>0</v>
      </c>
      <c r="Q1489" s="47">
        <f>SUMIFS(Summary!E:E,Summary!H:H,Table_Query_from_Mac10[[#This Row],[Juiceoc]])</f>
        <v>0</v>
      </c>
      <c r="R1489" s="47">
        <f>Table_Query_from_Mac10[[#This Row],[Net Unit]]*(1+Table_Query_from_Mac10[[#This Row],[PriceIncreasebyType]])</f>
        <v>20.83</v>
      </c>
      <c r="S1489" s="47">
        <f>Table_Query_from_Mac10[[#This Row],[UnitPriceFuture]]*Table_Query_from_Mac10[[#This Row],[qtytoShipFuture]]</f>
        <v>291.62</v>
      </c>
      <c r="T1489" s="47">
        <f>ROUND(Table_Query_from_Mac10[[#This Row],[qty_to_ship]]*(1+Table_Query_from_Mac10[[#This Row],[VolumeIncreasebyType]]),0)</f>
        <v>14</v>
      </c>
      <c r="U1489" s="47">
        <f>Table_Query_from_Mac10[[#This Row],[qtytoShipFuture]]*Table_Query_from_Mac10[[#This Row],[Future-cost]]</f>
        <v>119.98</v>
      </c>
      <c r="V1489" s="47">
        <f>Table_Query_from_Mac10[[#This Row],[qtytoShipFuture]]-Table_Query_from_Mac10[[#This Row],[qty_to_ship]]</f>
        <v>0</v>
      </c>
      <c r="W1489" s="47">
        <f>Table_Query_from_Mac10[[#This Row],[UnitPriceFuture]]</f>
        <v>20.83</v>
      </c>
      <c r="X1489" s="47">
        <f>Table_Query_from_Mac10[[#This Row],[Unit Increase]]*Table_Query_from_Mac10[[#This Row],[UnitPriceFuture]]</f>
        <v>0</v>
      </c>
      <c r="Y1489" s="47">
        <f>Table_Query_from_Mac10[[#This Row],[Unit Increase]]*Table_Query_from_Mac10[[#This Row],[Future-cost]]</f>
        <v>0</v>
      </c>
      <c r="Z1489" s="47">
        <f>-(Table_Query_from_Mac10[[#This Row],[Incremental Sales]]+((Table_Query_from_Mac10[[#This Row],[Incremental Sales]]*-(SUM(Summary!$S$8:$S$9)))))*Summary!$S$18</f>
        <v>0</v>
      </c>
      <c r="AA1489" s="47">
        <f>IFERROR(Table_Query_from_Mac10[[#This Row],[Incremental Cost]]/Table_Query_from_Mac10[[#This Row],[Incremental Sales]],0)</f>
        <v>0</v>
      </c>
      <c r="AB1489" s="47">
        <f>IFERROR(Table_Query_from_Mac10[[#This Row],[TotalCostFuture]]/Table_Query_from_Mac10[[#This Row],[totalsalesFuture]],0)</f>
        <v>0.41142582813250123</v>
      </c>
      <c r="AN1489" s="31">
        <v>56</v>
      </c>
      <c r="AO1489">
        <f t="shared" si="46"/>
        <v>14</v>
      </c>
      <c r="AQ1489" s="31">
        <v>59.52</v>
      </c>
      <c r="AR1489">
        <f t="shared" si="47"/>
        <v>20.83</v>
      </c>
    </row>
    <row r="1490" spans="1:44" x14ac:dyDescent="0.25">
      <c r="A1490">
        <v>90146</v>
      </c>
      <c r="B1490">
        <v>10</v>
      </c>
      <c r="C1490" t="s">
        <v>55</v>
      </c>
      <c r="D1490" t="s">
        <v>81</v>
      </c>
      <c r="E1490">
        <v>8</v>
      </c>
      <c r="F1490">
        <v>11.49</v>
      </c>
      <c r="G1490">
        <v>30.28</v>
      </c>
      <c r="H1490" s="1">
        <v>44841</v>
      </c>
      <c r="I1490" s="20">
        <v>0</v>
      </c>
      <c r="J1490" s="47">
        <f>Table_Query_from_Mac10[[#This Row],[unit_price]]-(Table_Query_from_Mac10[[#This Row],[unit_price]]*(Table_Query_from_Mac10[[#This Row],[discount_pct]]/100))</f>
        <v>30.28</v>
      </c>
      <c r="K1490" s="47">
        <f>Table_Query_from_Mac10[[#This Row],[unit_cost]]</f>
        <v>11.49</v>
      </c>
      <c r="L1490" s="47">
        <f>Table_Query_from_Mac10[[#This Row],[Live-cost]]*(1+Table_Query_from_Mac10[[#This Row],[CogsIncreasebyTYPE]])</f>
        <v>11.49</v>
      </c>
      <c r="M1490" s="47">
        <f>Table_Query_from_Mac10[[#This Row],[Live-cost]]*Table_Query_from_Mac10[[#This Row],[qty_to_ship]]</f>
        <v>91.92</v>
      </c>
      <c r="N1490" s="47">
        <f>IF(Table_Query_from_Mac10[[#This Row],[item_no]]="KDA",-Table_Query_from_Mac10[[#This Row],[unit_price]],Table_Query_from_Mac10[[#This Row],[Net Unit]]*Table_Query_from_Mac10[[#This Row],[qty_to_ship]])</f>
        <v>242.24</v>
      </c>
      <c r="O1490" s="47">
        <f>SUMIFS(Summary!C:C,Summary!H:H,Table_Query_from_Mac10[[#This Row],[Juiceoc]])</f>
        <v>0</v>
      </c>
      <c r="P1490" s="47">
        <f>SUMIFS(Summary!D:D,Summary!H:H,Table_Query_from_Mac10[[#This Row],[Juiceoc]])</f>
        <v>0</v>
      </c>
      <c r="Q1490" s="47">
        <f>SUMIFS(Summary!E:E,Summary!H:H,Table_Query_from_Mac10[[#This Row],[Juiceoc]])</f>
        <v>0</v>
      </c>
      <c r="R1490" s="47">
        <f>Table_Query_from_Mac10[[#This Row],[Net Unit]]*(1+Table_Query_from_Mac10[[#This Row],[PriceIncreasebyType]])</f>
        <v>30.28</v>
      </c>
      <c r="S1490" s="47">
        <f>Table_Query_from_Mac10[[#This Row],[UnitPriceFuture]]*Table_Query_from_Mac10[[#This Row],[qtytoShipFuture]]</f>
        <v>242.24</v>
      </c>
      <c r="T1490" s="47">
        <f>ROUND(Table_Query_from_Mac10[[#This Row],[qty_to_ship]]*(1+Table_Query_from_Mac10[[#This Row],[VolumeIncreasebyType]]),0)</f>
        <v>8</v>
      </c>
      <c r="U1490" s="47">
        <f>Table_Query_from_Mac10[[#This Row],[qtytoShipFuture]]*Table_Query_from_Mac10[[#This Row],[Future-cost]]</f>
        <v>91.92</v>
      </c>
      <c r="V1490" s="47">
        <f>Table_Query_from_Mac10[[#This Row],[qtytoShipFuture]]-Table_Query_from_Mac10[[#This Row],[qty_to_ship]]</f>
        <v>0</v>
      </c>
      <c r="W1490" s="47">
        <f>Table_Query_from_Mac10[[#This Row],[UnitPriceFuture]]</f>
        <v>30.28</v>
      </c>
      <c r="X1490" s="47">
        <f>Table_Query_from_Mac10[[#This Row],[Unit Increase]]*Table_Query_from_Mac10[[#This Row],[UnitPriceFuture]]</f>
        <v>0</v>
      </c>
      <c r="Y1490" s="47">
        <f>Table_Query_from_Mac10[[#This Row],[Unit Increase]]*Table_Query_from_Mac10[[#This Row],[Future-cost]]</f>
        <v>0</v>
      </c>
      <c r="Z1490" s="47">
        <f>-(Table_Query_from_Mac10[[#This Row],[Incremental Sales]]+((Table_Query_from_Mac10[[#This Row],[Incremental Sales]]*-(SUM(Summary!$S$8:$S$9)))))*Summary!$S$18</f>
        <v>0</v>
      </c>
      <c r="AA1490" s="47">
        <f>IFERROR(Table_Query_from_Mac10[[#This Row],[Incremental Cost]]/Table_Query_from_Mac10[[#This Row],[Incremental Sales]],0)</f>
        <v>0</v>
      </c>
      <c r="AB1490" s="47">
        <f>IFERROR(Table_Query_from_Mac10[[#This Row],[TotalCostFuture]]/Table_Query_from_Mac10[[#This Row],[totalsalesFuture]],0)</f>
        <v>0.3794583883751651</v>
      </c>
      <c r="AN1490" s="30">
        <v>30</v>
      </c>
      <c r="AO1490">
        <f t="shared" si="46"/>
        <v>8</v>
      </c>
      <c r="AQ1490" s="30">
        <v>86.5</v>
      </c>
      <c r="AR1490">
        <f t="shared" si="47"/>
        <v>30.28</v>
      </c>
    </row>
    <row r="1491" spans="1:44" x14ac:dyDescent="0.25">
      <c r="A1491">
        <v>90146</v>
      </c>
      <c r="B1491">
        <v>11</v>
      </c>
      <c r="C1491" t="s">
        <v>55</v>
      </c>
      <c r="D1491" t="s">
        <v>81</v>
      </c>
      <c r="E1491">
        <v>6</v>
      </c>
      <c r="F1491">
        <v>13.57</v>
      </c>
      <c r="G1491">
        <v>36.270000000000003</v>
      </c>
      <c r="H1491" s="1">
        <v>44841</v>
      </c>
      <c r="I1491" s="20">
        <v>0</v>
      </c>
      <c r="J1491" s="47">
        <f>Table_Query_from_Mac10[[#This Row],[unit_price]]-(Table_Query_from_Mac10[[#This Row],[unit_price]]*(Table_Query_from_Mac10[[#This Row],[discount_pct]]/100))</f>
        <v>36.270000000000003</v>
      </c>
      <c r="K1491" s="47">
        <f>Table_Query_from_Mac10[[#This Row],[unit_cost]]</f>
        <v>13.57</v>
      </c>
      <c r="L1491" s="47">
        <f>Table_Query_from_Mac10[[#This Row],[Live-cost]]*(1+Table_Query_from_Mac10[[#This Row],[CogsIncreasebyTYPE]])</f>
        <v>13.57</v>
      </c>
      <c r="M1491" s="47">
        <f>Table_Query_from_Mac10[[#This Row],[Live-cost]]*Table_Query_from_Mac10[[#This Row],[qty_to_ship]]</f>
        <v>81.42</v>
      </c>
      <c r="N1491" s="47">
        <f>IF(Table_Query_from_Mac10[[#This Row],[item_no]]="KDA",-Table_Query_from_Mac10[[#This Row],[unit_price]],Table_Query_from_Mac10[[#This Row],[Net Unit]]*Table_Query_from_Mac10[[#This Row],[qty_to_ship]])</f>
        <v>217.62</v>
      </c>
      <c r="O1491" s="47">
        <f>SUMIFS(Summary!C:C,Summary!H:H,Table_Query_from_Mac10[[#This Row],[Juiceoc]])</f>
        <v>0</v>
      </c>
      <c r="P1491" s="47">
        <f>SUMIFS(Summary!D:D,Summary!H:H,Table_Query_from_Mac10[[#This Row],[Juiceoc]])</f>
        <v>0</v>
      </c>
      <c r="Q1491" s="47">
        <f>SUMIFS(Summary!E:E,Summary!H:H,Table_Query_from_Mac10[[#This Row],[Juiceoc]])</f>
        <v>0</v>
      </c>
      <c r="R1491" s="47">
        <f>Table_Query_from_Mac10[[#This Row],[Net Unit]]*(1+Table_Query_from_Mac10[[#This Row],[PriceIncreasebyType]])</f>
        <v>36.270000000000003</v>
      </c>
      <c r="S1491" s="47">
        <f>Table_Query_from_Mac10[[#This Row],[UnitPriceFuture]]*Table_Query_from_Mac10[[#This Row],[qtytoShipFuture]]</f>
        <v>217.62</v>
      </c>
      <c r="T1491" s="47">
        <f>ROUND(Table_Query_from_Mac10[[#This Row],[qty_to_ship]]*(1+Table_Query_from_Mac10[[#This Row],[VolumeIncreasebyType]]),0)</f>
        <v>6</v>
      </c>
      <c r="U1491" s="47">
        <f>Table_Query_from_Mac10[[#This Row],[qtytoShipFuture]]*Table_Query_from_Mac10[[#This Row],[Future-cost]]</f>
        <v>81.42</v>
      </c>
      <c r="V1491" s="47">
        <f>Table_Query_from_Mac10[[#This Row],[qtytoShipFuture]]-Table_Query_from_Mac10[[#This Row],[qty_to_ship]]</f>
        <v>0</v>
      </c>
      <c r="W1491" s="47">
        <f>Table_Query_from_Mac10[[#This Row],[UnitPriceFuture]]</f>
        <v>36.270000000000003</v>
      </c>
      <c r="X1491" s="47">
        <f>Table_Query_from_Mac10[[#This Row],[Unit Increase]]*Table_Query_from_Mac10[[#This Row],[UnitPriceFuture]]</f>
        <v>0</v>
      </c>
      <c r="Y1491" s="47">
        <f>Table_Query_from_Mac10[[#This Row],[Unit Increase]]*Table_Query_from_Mac10[[#This Row],[Future-cost]]</f>
        <v>0</v>
      </c>
      <c r="Z1491" s="47">
        <f>-(Table_Query_from_Mac10[[#This Row],[Incremental Sales]]+((Table_Query_from_Mac10[[#This Row],[Incremental Sales]]*-(SUM(Summary!$S$8:$S$9)))))*Summary!$S$18</f>
        <v>0</v>
      </c>
      <c r="AA1491" s="47">
        <f>IFERROR(Table_Query_from_Mac10[[#This Row],[Incremental Cost]]/Table_Query_from_Mac10[[#This Row],[Incremental Sales]],0)</f>
        <v>0</v>
      </c>
      <c r="AB1491" s="47">
        <f>IFERROR(Table_Query_from_Mac10[[#This Row],[TotalCostFuture]]/Table_Query_from_Mac10[[#This Row],[totalsalesFuture]],0)</f>
        <v>0.37413840639647089</v>
      </c>
      <c r="AN1491" s="31">
        <v>24</v>
      </c>
      <c r="AO1491">
        <f t="shared" si="46"/>
        <v>6</v>
      </c>
      <c r="AQ1491" s="31">
        <v>103.64</v>
      </c>
      <c r="AR1491">
        <f t="shared" si="47"/>
        <v>36.270000000000003</v>
      </c>
    </row>
    <row r="1492" spans="1:44" x14ac:dyDescent="0.25">
      <c r="A1492">
        <v>90146</v>
      </c>
      <c r="B1492">
        <v>12</v>
      </c>
      <c r="C1492" t="s">
        <v>56</v>
      </c>
      <c r="D1492" t="s">
        <v>81</v>
      </c>
      <c r="E1492">
        <v>3</v>
      </c>
      <c r="F1492">
        <v>15.38</v>
      </c>
      <c r="G1492">
        <v>42.8</v>
      </c>
      <c r="H1492" s="1">
        <v>44841</v>
      </c>
      <c r="I1492" s="20">
        <v>0</v>
      </c>
      <c r="J1492" s="47">
        <f>Table_Query_from_Mac10[[#This Row],[unit_price]]-(Table_Query_from_Mac10[[#This Row],[unit_price]]*(Table_Query_from_Mac10[[#This Row],[discount_pct]]/100))</f>
        <v>42.8</v>
      </c>
      <c r="K1492" s="47">
        <f>Table_Query_from_Mac10[[#This Row],[unit_cost]]</f>
        <v>15.38</v>
      </c>
      <c r="L1492" s="47">
        <f>Table_Query_from_Mac10[[#This Row],[Live-cost]]*(1+Table_Query_from_Mac10[[#This Row],[CogsIncreasebyTYPE]])</f>
        <v>15.38</v>
      </c>
      <c r="M1492" s="47">
        <f>Table_Query_from_Mac10[[#This Row],[Live-cost]]*Table_Query_from_Mac10[[#This Row],[qty_to_ship]]</f>
        <v>46.14</v>
      </c>
      <c r="N1492" s="47">
        <f>IF(Table_Query_from_Mac10[[#This Row],[item_no]]="KDA",-Table_Query_from_Mac10[[#This Row],[unit_price]],Table_Query_from_Mac10[[#This Row],[Net Unit]]*Table_Query_from_Mac10[[#This Row],[qty_to_ship]])</f>
        <v>128.39999999999998</v>
      </c>
      <c r="O1492" s="47">
        <f>SUMIFS(Summary!C:C,Summary!H:H,Table_Query_from_Mac10[[#This Row],[Juiceoc]])</f>
        <v>0</v>
      </c>
      <c r="P1492" s="47">
        <f>SUMIFS(Summary!D:D,Summary!H:H,Table_Query_from_Mac10[[#This Row],[Juiceoc]])</f>
        <v>0</v>
      </c>
      <c r="Q1492" s="47">
        <f>SUMIFS(Summary!E:E,Summary!H:H,Table_Query_from_Mac10[[#This Row],[Juiceoc]])</f>
        <v>0</v>
      </c>
      <c r="R1492" s="47">
        <f>Table_Query_from_Mac10[[#This Row],[Net Unit]]*(1+Table_Query_from_Mac10[[#This Row],[PriceIncreasebyType]])</f>
        <v>42.8</v>
      </c>
      <c r="S1492" s="47">
        <f>Table_Query_from_Mac10[[#This Row],[UnitPriceFuture]]*Table_Query_from_Mac10[[#This Row],[qtytoShipFuture]]</f>
        <v>128.39999999999998</v>
      </c>
      <c r="T1492" s="47">
        <f>ROUND(Table_Query_from_Mac10[[#This Row],[qty_to_ship]]*(1+Table_Query_from_Mac10[[#This Row],[VolumeIncreasebyType]]),0)</f>
        <v>3</v>
      </c>
      <c r="U1492" s="47">
        <f>Table_Query_from_Mac10[[#This Row],[qtytoShipFuture]]*Table_Query_from_Mac10[[#This Row],[Future-cost]]</f>
        <v>46.14</v>
      </c>
      <c r="V1492" s="47">
        <f>Table_Query_from_Mac10[[#This Row],[qtytoShipFuture]]-Table_Query_from_Mac10[[#This Row],[qty_to_ship]]</f>
        <v>0</v>
      </c>
      <c r="W1492" s="47">
        <f>Table_Query_from_Mac10[[#This Row],[UnitPriceFuture]]</f>
        <v>42.8</v>
      </c>
      <c r="X1492" s="47">
        <f>Table_Query_from_Mac10[[#This Row],[Unit Increase]]*Table_Query_from_Mac10[[#This Row],[UnitPriceFuture]]</f>
        <v>0</v>
      </c>
      <c r="Y1492" s="47">
        <f>Table_Query_from_Mac10[[#This Row],[Unit Increase]]*Table_Query_from_Mac10[[#This Row],[Future-cost]]</f>
        <v>0</v>
      </c>
      <c r="Z1492" s="47">
        <f>-(Table_Query_from_Mac10[[#This Row],[Incremental Sales]]+((Table_Query_from_Mac10[[#This Row],[Incremental Sales]]*-(SUM(Summary!$S$8:$S$9)))))*Summary!$S$18</f>
        <v>0</v>
      </c>
      <c r="AA1492" s="47">
        <f>IFERROR(Table_Query_from_Mac10[[#This Row],[Incremental Cost]]/Table_Query_from_Mac10[[#This Row],[Incremental Sales]],0)</f>
        <v>0</v>
      </c>
      <c r="AB1492" s="47">
        <f>IFERROR(Table_Query_from_Mac10[[#This Row],[TotalCostFuture]]/Table_Query_from_Mac10[[#This Row],[totalsalesFuture]],0)</f>
        <v>0.35934579439252345</v>
      </c>
      <c r="AN1492" s="30">
        <v>12</v>
      </c>
      <c r="AO1492">
        <f t="shared" si="46"/>
        <v>3</v>
      </c>
      <c r="AQ1492" s="30">
        <v>122.28</v>
      </c>
      <c r="AR1492">
        <f t="shared" si="47"/>
        <v>42.8</v>
      </c>
    </row>
    <row r="1493" spans="1:44" x14ac:dyDescent="0.25">
      <c r="A1493">
        <v>90146</v>
      </c>
      <c r="B1493">
        <v>13</v>
      </c>
      <c r="C1493" t="s">
        <v>56</v>
      </c>
      <c r="D1493" t="s">
        <v>81</v>
      </c>
      <c r="E1493">
        <v>23</v>
      </c>
      <c r="F1493">
        <v>5.45</v>
      </c>
      <c r="G1493">
        <v>13.52</v>
      </c>
      <c r="H1493" s="1">
        <v>44841</v>
      </c>
      <c r="I1493" s="20">
        <v>0</v>
      </c>
      <c r="J1493" s="47">
        <f>Table_Query_from_Mac10[[#This Row],[unit_price]]-(Table_Query_from_Mac10[[#This Row],[unit_price]]*(Table_Query_from_Mac10[[#This Row],[discount_pct]]/100))</f>
        <v>13.52</v>
      </c>
      <c r="K1493" s="47">
        <f>Table_Query_from_Mac10[[#This Row],[unit_cost]]</f>
        <v>5.45</v>
      </c>
      <c r="L1493" s="47">
        <f>Table_Query_from_Mac10[[#This Row],[Live-cost]]*(1+Table_Query_from_Mac10[[#This Row],[CogsIncreasebyTYPE]])</f>
        <v>5.45</v>
      </c>
      <c r="M1493" s="47">
        <f>Table_Query_from_Mac10[[#This Row],[Live-cost]]*Table_Query_from_Mac10[[#This Row],[qty_to_ship]]</f>
        <v>125.35000000000001</v>
      </c>
      <c r="N1493" s="47">
        <f>IF(Table_Query_from_Mac10[[#This Row],[item_no]]="KDA",-Table_Query_from_Mac10[[#This Row],[unit_price]],Table_Query_from_Mac10[[#This Row],[Net Unit]]*Table_Query_from_Mac10[[#This Row],[qty_to_ship]])</f>
        <v>310.95999999999998</v>
      </c>
      <c r="O1493" s="47">
        <f>SUMIFS(Summary!C:C,Summary!H:H,Table_Query_from_Mac10[[#This Row],[Juiceoc]])</f>
        <v>0</v>
      </c>
      <c r="P1493" s="47">
        <f>SUMIFS(Summary!D:D,Summary!H:H,Table_Query_from_Mac10[[#This Row],[Juiceoc]])</f>
        <v>0</v>
      </c>
      <c r="Q1493" s="47">
        <f>SUMIFS(Summary!E:E,Summary!H:H,Table_Query_from_Mac10[[#This Row],[Juiceoc]])</f>
        <v>0</v>
      </c>
      <c r="R1493" s="47">
        <f>Table_Query_from_Mac10[[#This Row],[Net Unit]]*(1+Table_Query_from_Mac10[[#This Row],[PriceIncreasebyType]])</f>
        <v>13.52</v>
      </c>
      <c r="S1493" s="47">
        <f>Table_Query_from_Mac10[[#This Row],[UnitPriceFuture]]*Table_Query_from_Mac10[[#This Row],[qtytoShipFuture]]</f>
        <v>310.95999999999998</v>
      </c>
      <c r="T1493" s="47">
        <f>ROUND(Table_Query_from_Mac10[[#This Row],[qty_to_ship]]*(1+Table_Query_from_Mac10[[#This Row],[VolumeIncreasebyType]]),0)</f>
        <v>23</v>
      </c>
      <c r="U1493" s="47">
        <f>Table_Query_from_Mac10[[#This Row],[qtytoShipFuture]]*Table_Query_from_Mac10[[#This Row],[Future-cost]]</f>
        <v>125.35000000000001</v>
      </c>
      <c r="V1493" s="47">
        <f>Table_Query_from_Mac10[[#This Row],[qtytoShipFuture]]-Table_Query_from_Mac10[[#This Row],[qty_to_ship]]</f>
        <v>0</v>
      </c>
      <c r="W1493" s="47">
        <f>Table_Query_from_Mac10[[#This Row],[UnitPriceFuture]]</f>
        <v>13.52</v>
      </c>
      <c r="X1493" s="47">
        <f>Table_Query_from_Mac10[[#This Row],[Unit Increase]]*Table_Query_from_Mac10[[#This Row],[UnitPriceFuture]]</f>
        <v>0</v>
      </c>
      <c r="Y1493" s="47">
        <f>Table_Query_from_Mac10[[#This Row],[Unit Increase]]*Table_Query_from_Mac10[[#This Row],[Future-cost]]</f>
        <v>0</v>
      </c>
      <c r="Z1493" s="47">
        <f>-(Table_Query_from_Mac10[[#This Row],[Incremental Sales]]+((Table_Query_from_Mac10[[#This Row],[Incremental Sales]]*-(SUM(Summary!$S$8:$S$9)))))*Summary!$S$18</f>
        <v>0</v>
      </c>
      <c r="AA1493" s="47">
        <f>IFERROR(Table_Query_from_Mac10[[#This Row],[Incremental Cost]]/Table_Query_from_Mac10[[#This Row],[Incremental Sales]],0)</f>
        <v>0</v>
      </c>
      <c r="AB1493" s="47">
        <f>IFERROR(Table_Query_from_Mac10[[#This Row],[TotalCostFuture]]/Table_Query_from_Mac10[[#This Row],[totalsalesFuture]],0)</f>
        <v>0.40310650887573968</v>
      </c>
      <c r="AN1493" s="31">
        <v>90</v>
      </c>
      <c r="AO1493">
        <f t="shared" si="46"/>
        <v>23</v>
      </c>
      <c r="AQ1493" s="31">
        <v>38.619999999999997</v>
      </c>
      <c r="AR1493">
        <f t="shared" si="47"/>
        <v>13.52</v>
      </c>
    </row>
    <row r="1494" spans="1:44" x14ac:dyDescent="0.25">
      <c r="A1494">
        <v>90146</v>
      </c>
      <c r="B1494">
        <v>14</v>
      </c>
      <c r="C1494" t="s">
        <v>55</v>
      </c>
      <c r="D1494" t="s">
        <v>81</v>
      </c>
      <c r="E1494">
        <v>68</v>
      </c>
      <c r="F1494">
        <v>5.88</v>
      </c>
      <c r="G1494">
        <v>14.3</v>
      </c>
      <c r="H1494" s="1">
        <v>44841</v>
      </c>
      <c r="I1494" s="20">
        <v>0</v>
      </c>
      <c r="J1494" s="47">
        <f>Table_Query_from_Mac10[[#This Row],[unit_price]]-(Table_Query_from_Mac10[[#This Row],[unit_price]]*(Table_Query_from_Mac10[[#This Row],[discount_pct]]/100))</f>
        <v>14.3</v>
      </c>
      <c r="K1494" s="47">
        <f>Table_Query_from_Mac10[[#This Row],[unit_cost]]</f>
        <v>5.88</v>
      </c>
      <c r="L1494" s="47">
        <f>Table_Query_from_Mac10[[#This Row],[Live-cost]]*(1+Table_Query_from_Mac10[[#This Row],[CogsIncreasebyTYPE]])</f>
        <v>5.88</v>
      </c>
      <c r="M1494" s="47">
        <f>Table_Query_from_Mac10[[#This Row],[Live-cost]]*Table_Query_from_Mac10[[#This Row],[qty_to_ship]]</f>
        <v>399.84</v>
      </c>
      <c r="N1494" s="47">
        <f>IF(Table_Query_from_Mac10[[#This Row],[item_no]]="KDA",-Table_Query_from_Mac10[[#This Row],[unit_price]],Table_Query_from_Mac10[[#This Row],[Net Unit]]*Table_Query_from_Mac10[[#This Row],[qty_to_ship]])</f>
        <v>972.40000000000009</v>
      </c>
      <c r="O1494" s="47">
        <f>SUMIFS(Summary!C:C,Summary!H:H,Table_Query_from_Mac10[[#This Row],[Juiceoc]])</f>
        <v>0</v>
      </c>
      <c r="P1494" s="47">
        <f>SUMIFS(Summary!D:D,Summary!H:H,Table_Query_from_Mac10[[#This Row],[Juiceoc]])</f>
        <v>0</v>
      </c>
      <c r="Q1494" s="47">
        <f>SUMIFS(Summary!E:E,Summary!H:H,Table_Query_from_Mac10[[#This Row],[Juiceoc]])</f>
        <v>0</v>
      </c>
      <c r="R1494" s="47">
        <f>Table_Query_from_Mac10[[#This Row],[Net Unit]]*(1+Table_Query_from_Mac10[[#This Row],[PriceIncreasebyType]])</f>
        <v>14.3</v>
      </c>
      <c r="S1494" s="47">
        <f>Table_Query_from_Mac10[[#This Row],[UnitPriceFuture]]*Table_Query_from_Mac10[[#This Row],[qtytoShipFuture]]</f>
        <v>972.40000000000009</v>
      </c>
      <c r="T1494" s="47">
        <f>ROUND(Table_Query_from_Mac10[[#This Row],[qty_to_ship]]*(1+Table_Query_from_Mac10[[#This Row],[VolumeIncreasebyType]]),0)</f>
        <v>68</v>
      </c>
      <c r="U1494" s="47">
        <f>Table_Query_from_Mac10[[#This Row],[qtytoShipFuture]]*Table_Query_from_Mac10[[#This Row],[Future-cost]]</f>
        <v>399.84</v>
      </c>
      <c r="V1494" s="47">
        <f>Table_Query_from_Mac10[[#This Row],[qtytoShipFuture]]-Table_Query_from_Mac10[[#This Row],[qty_to_ship]]</f>
        <v>0</v>
      </c>
      <c r="W1494" s="47">
        <f>Table_Query_from_Mac10[[#This Row],[UnitPriceFuture]]</f>
        <v>14.3</v>
      </c>
      <c r="X1494" s="47">
        <f>Table_Query_from_Mac10[[#This Row],[Unit Increase]]*Table_Query_from_Mac10[[#This Row],[UnitPriceFuture]]</f>
        <v>0</v>
      </c>
      <c r="Y1494" s="47">
        <f>Table_Query_from_Mac10[[#This Row],[Unit Increase]]*Table_Query_from_Mac10[[#This Row],[Future-cost]]</f>
        <v>0</v>
      </c>
      <c r="Z1494" s="47">
        <f>-(Table_Query_from_Mac10[[#This Row],[Incremental Sales]]+((Table_Query_from_Mac10[[#This Row],[Incremental Sales]]*-(SUM(Summary!$S$8:$S$9)))))*Summary!$S$18</f>
        <v>0</v>
      </c>
      <c r="AA1494" s="47">
        <f>IFERROR(Table_Query_from_Mac10[[#This Row],[Incremental Cost]]/Table_Query_from_Mac10[[#This Row],[Incremental Sales]],0)</f>
        <v>0</v>
      </c>
      <c r="AB1494" s="47">
        <f>IFERROR(Table_Query_from_Mac10[[#This Row],[TotalCostFuture]]/Table_Query_from_Mac10[[#This Row],[totalsalesFuture]],0)</f>
        <v>0.41118881118881112</v>
      </c>
      <c r="AN1494" s="30">
        <v>270</v>
      </c>
      <c r="AO1494">
        <f t="shared" si="46"/>
        <v>68</v>
      </c>
      <c r="AQ1494" s="30">
        <v>40.869999999999997</v>
      </c>
      <c r="AR1494">
        <f t="shared" si="47"/>
        <v>14.3</v>
      </c>
    </row>
    <row r="1495" spans="1:44" x14ac:dyDescent="0.25">
      <c r="A1495">
        <v>90146</v>
      </c>
      <c r="B1495">
        <v>15</v>
      </c>
      <c r="C1495" t="s">
        <v>56</v>
      </c>
      <c r="D1495" t="s">
        <v>81</v>
      </c>
      <c r="E1495">
        <v>9</v>
      </c>
      <c r="F1495">
        <v>10.43</v>
      </c>
      <c r="G1495">
        <v>25.74</v>
      </c>
      <c r="H1495" s="1">
        <v>44841</v>
      </c>
      <c r="I1495" s="20">
        <v>0</v>
      </c>
      <c r="J1495" s="47">
        <f>Table_Query_from_Mac10[[#This Row],[unit_price]]-(Table_Query_from_Mac10[[#This Row],[unit_price]]*(Table_Query_from_Mac10[[#This Row],[discount_pct]]/100))</f>
        <v>25.74</v>
      </c>
      <c r="K1495" s="47">
        <f>Table_Query_from_Mac10[[#This Row],[unit_cost]]</f>
        <v>10.43</v>
      </c>
      <c r="L1495" s="47">
        <f>Table_Query_from_Mac10[[#This Row],[Live-cost]]*(1+Table_Query_from_Mac10[[#This Row],[CogsIncreasebyTYPE]])</f>
        <v>10.43</v>
      </c>
      <c r="M1495" s="47">
        <f>Table_Query_from_Mac10[[#This Row],[Live-cost]]*Table_Query_from_Mac10[[#This Row],[qty_to_ship]]</f>
        <v>93.87</v>
      </c>
      <c r="N1495" s="47">
        <f>IF(Table_Query_from_Mac10[[#This Row],[item_no]]="KDA",-Table_Query_from_Mac10[[#This Row],[unit_price]],Table_Query_from_Mac10[[#This Row],[Net Unit]]*Table_Query_from_Mac10[[#This Row],[qty_to_ship]])</f>
        <v>231.66</v>
      </c>
      <c r="O1495" s="47">
        <f>SUMIFS(Summary!C:C,Summary!H:H,Table_Query_from_Mac10[[#This Row],[Juiceoc]])</f>
        <v>0</v>
      </c>
      <c r="P1495" s="47">
        <f>SUMIFS(Summary!D:D,Summary!H:H,Table_Query_from_Mac10[[#This Row],[Juiceoc]])</f>
        <v>0</v>
      </c>
      <c r="Q1495" s="47">
        <f>SUMIFS(Summary!E:E,Summary!H:H,Table_Query_from_Mac10[[#This Row],[Juiceoc]])</f>
        <v>0</v>
      </c>
      <c r="R1495" s="47">
        <f>Table_Query_from_Mac10[[#This Row],[Net Unit]]*(1+Table_Query_from_Mac10[[#This Row],[PriceIncreasebyType]])</f>
        <v>25.74</v>
      </c>
      <c r="S1495" s="47">
        <f>Table_Query_from_Mac10[[#This Row],[UnitPriceFuture]]*Table_Query_from_Mac10[[#This Row],[qtytoShipFuture]]</f>
        <v>231.66</v>
      </c>
      <c r="T1495" s="47">
        <f>ROUND(Table_Query_from_Mac10[[#This Row],[qty_to_ship]]*(1+Table_Query_from_Mac10[[#This Row],[VolumeIncreasebyType]]),0)</f>
        <v>9</v>
      </c>
      <c r="U1495" s="47">
        <f>Table_Query_from_Mac10[[#This Row],[qtytoShipFuture]]*Table_Query_from_Mac10[[#This Row],[Future-cost]]</f>
        <v>93.87</v>
      </c>
      <c r="V1495" s="47">
        <f>Table_Query_from_Mac10[[#This Row],[qtytoShipFuture]]-Table_Query_from_Mac10[[#This Row],[qty_to_ship]]</f>
        <v>0</v>
      </c>
      <c r="W1495" s="47">
        <f>Table_Query_from_Mac10[[#This Row],[UnitPriceFuture]]</f>
        <v>25.74</v>
      </c>
      <c r="X1495" s="47">
        <f>Table_Query_from_Mac10[[#This Row],[Unit Increase]]*Table_Query_from_Mac10[[#This Row],[UnitPriceFuture]]</f>
        <v>0</v>
      </c>
      <c r="Y1495" s="47">
        <f>Table_Query_from_Mac10[[#This Row],[Unit Increase]]*Table_Query_from_Mac10[[#This Row],[Future-cost]]</f>
        <v>0</v>
      </c>
      <c r="Z1495" s="47">
        <f>-(Table_Query_from_Mac10[[#This Row],[Incremental Sales]]+((Table_Query_from_Mac10[[#This Row],[Incremental Sales]]*-(SUM(Summary!$S$8:$S$9)))))*Summary!$S$18</f>
        <v>0</v>
      </c>
      <c r="AA1495" s="47">
        <f>IFERROR(Table_Query_from_Mac10[[#This Row],[Incremental Cost]]/Table_Query_from_Mac10[[#This Row],[Incremental Sales]],0)</f>
        <v>0</v>
      </c>
      <c r="AB1495" s="47">
        <f>IFERROR(Table_Query_from_Mac10[[#This Row],[TotalCostFuture]]/Table_Query_from_Mac10[[#This Row],[totalsalesFuture]],0)</f>
        <v>0.40520590520590521</v>
      </c>
      <c r="AN1495" s="31">
        <v>36</v>
      </c>
      <c r="AO1495">
        <f t="shared" si="46"/>
        <v>9</v>
      </c>
      <c r="AQ1495" s="31">
        <v>73.55</v>
      </c>
      <c r="AR1495">
        <f t="shared" si="47"/>
        <v>25.74</v>
      </c>
    </row>
    <row r="1496" spans="1:44" x14ac:dyDescent="0.25">
      <c r="A1496">
        <v>90146</v>
      </c>
      <c r="B1496">
        <v>16</v>
      </c>
      <c r="C1496" t="s">
        <v>55</v>
      </c>
      <c r="D1496" t="s">
        <v>81</v>
      </c>
      <c r="E1496">
        <v>24</v>
      </c>
      <c r="F1496">
        <v>6.44</v>
      </c>
      <c r="G1496">
        <v>16.05</v>
      </c>
      <c r="H1496" s="1">
        <v>44841</v>
      </c>
      <c r="I1496" s="20">
        <v>0</v>
      </c>
      <c r="J1496" s="47">
        <f>Table_Query_from_Mac10[[#This Row],[unit_price]]-(Table_Query_from_Mac10[[#This Row],[unit_price]]*(Table_Query_from_Mac10[[#This Row],[discount_pct]]/100))</f>
        <v>16.05</v>
      </c>
      <c r="K1496" s="47">
        <f>Table_Query_from_Mac10[[#This Row],[unit_cost]]</f>
        <v>6.44</v>
      </c>
      <c r="L1496" s="47">
        <f>Table_Query_from_Mac10[[#This Row],[Live-cost]]*(1+Table_Query_from_Mac10[[#This Row],[CogsIncreasebyTYPE]])</f>
        <v>6.44</v>
      </c>
      <c r="M1496" s="47">
        <f>Table_Query_from_Mac10[[#This Row],[Live-cost]]*Table_Query_from_Mac10[[#This Row],[qty_to_ship]]</f>
        <v>154.56</v>
      </c>
      <c r="N1496" s="47">
        <f>IF(Table_Query_from_Mac10[[#This Row],[item_no]]="KDA",-Table_Query_from_Mac10[[#This Row],[unit_price]],Table_Query_from_Mac10[[#This Row],[Net Unit]]*Table_Query_from_Mac10[[#This Row],[qty_to_ship]])</f>
        <v>385.20000000000005</v>
      </c>
      <c r="O1496" s="47">
        <f>SUMIFS(Summary!C:C,Summary!H:H,Table_Query_from_Mac10[[#This Row],[Juiceoc]])</f>
        <v>0</v>
      </c>
      <c r="P1496" s="47">
        <f>SUMIFS(Summary!D:D,Summary!H:H,Table_Query_from_Mac10[[#This Row],[Juiceoc]])</f>
        <v>0</v>
      </c>
      <c r="Q1496" s="47">
        <f>SUMIFS(Summary!E:E,Summary!H:H,Table_Query_from_Mac10[[#This Row],[Juiceoc]])</f>
        <v>0</v>
      </c>
      <c r="R1496" s="47">
        <f>Table_Query_from_Mac10[[#This Row],[Net Unit]]*(1+Table_Query_from_Mac10[[#This Row],[PriceIncreasebyType]])</f>
        <v>16.05</v>
      </c>
      <c r="S1496" s="47">
        <f>Table_Query_from_Mac10[[#This Row],[UnitPriceFuture]]*Table_Query_from_Mac10[[#This Row],[qtytoShipFuture]]</f>
        <v>385.20000000000005</v>
      </c>
      <c r="T1496" s="47">
        <f>ROUND(Table_Query_from_Mac10[[#This Row],[qty_to_ship]]*(1+Table_Query_from_Mac10[[#This Row],[VolumeIncreasebyType]]),0)</f>
        <v>24</v>
      </c>
      <c r="U1496" s="47">
        <f>Table_Query_from_Mac10[[#This Row],[qtytoShipFuture]]*Table_Query_from_Mac10[[#This Row],[Future-cost]]</f>
        <v>154.56</v>
      </c>
      <c r="V1496" s="47">
        <f>Table_Query_from_Mac10[[#This Row],[qtytoShipFuture]]-Table_Query_from_Mac10[[#This Row],[qty_to_ship]]</f>
        <v>0</v>
      </c>
      <c r="W1496" s="47">
        <f>Table_Query_from_Mac10[[#This Row],[UnitPriceFuture]]</f>
        <v>16.05</v>
      </c>
      <c r="X1496" s="47">
        <f>Table_Query_from_Mac10[[#This Row],[Unit Increase]]*Table_Query_from_Mac10[[#This Row],[UnitPriceFuture]]</f>
        <v>0</v>
      </c>
      <c r="Y1496" s="47">
        <f>Table_Query_from_Mac10[[#This Row],[Unit Increase]]*Table_Query_from_Mac10[[#This Row],[Future-cost]]</f>
        <v>0</v>
      </c>
      <c r="Z1496" s="47">
        <f>-(Table_Query_from_Mac10[[#This Row],[Incremental Sales]]+((Table_Query_from_Mac10[[#This Row],[Incremental Sales]]*-(SUM(Summary!$S$8:$S$9)))))*Summary!$S$18</f>
        <v>0</v>
      </c>
      <c r="AA1496" s="47">
        <f>IFERROR(Table_Query_from_Mac10[[#This Row],[Incremental Cost]]/Table_Query_from_Mac10[[#This Row],[Incremental Sales]],0)</f>
        <v>0</v>
      </c>
      <c r="AB1496" s="47">
        <f>IFERROR(Table_Query_from_Mac10[[#This Row],[TotalCostFuture]]/Table_Query_from_Mac10[[#This Row],[totalsalesFuture]],0)</f>
        <v>0.40124610591900306</v>
      </c>
      <c r="AN1496" s="30">
        <v>96</v>
      </c>
      <c r="AO1496">
        <f t="shared" si="46"/>
        <v>24</v>
      </c>
      <c r="AQ1496" s="30">
        <v>45.87</v>
      </c>
      <c r="AR1496">
        <f t="shared" si="47"/>
        <v>16.05</v>
      </c>
    </row>
    <row r="1497" spans="1:44" x14ac:dyDescent="0.25">
      <c r="A1497">
        <v>90146</v>
      </c>
      <c r="B1497">
        <v>17</v>
      </c>
      <c r="C1497" t="s">
        <v>55</v>
      </c>
      <c r="D1497" t="s">
        <v>81</v>
      </c>
      <c r="E1497">
        <v>24</v>
      </c>
      <c r="F1497">
        <v>7.04</v>
      </c>
      <c r="G1497">
        <v>17.46</v>
      </c>
      <c r="H1497" s="1">
        <v>44841</v>
      </c>
      <c r="I1497" s="20">
        <v>0</v>
      </c>
      <c r="J1497" s="47">
        <f>Table_Query_from_Mac10[[#This Row],[unit_price]]-(Table_Query_from_Mac10[[#This Row],[unit_price]]*(Table_Query_from_Mac10[[#This Row],[discount_pct]]/100))</f>
        <v>17.46</v>
      </c>
      <c r="K1497" s="47">
        <f>Table_Query_from_Mac10[[#This Row],[unit_cost]]</f>
        <v>7.04</v>
      </c>
      <c r="L1497" s="47">
        <f>Table_Query_from_Mac10[[#This Row],[Live-cost]]*(1+Table_Query_from_Mac10[[#This Row],[CogsIncreasebyTYPE]])</f>
        <v>7.04</v>
      </c>
      <c r="M1497" s="47">
        <f>Table_Query_from_Mac10[[#This Row],[Live-cost]]*Table_Query_from_Mac10[[#This Row],[qty_to_ship]]</f>
        <v>168.96</v>
      </c>
      <c r="N1497" s="47">
        <f>IF(Table_Query_from_Mac10[[#This Row],[item_no]]="KDA",-Table_Query_from_Mac10[[#This Row],[unit_price]],Table_Query_from_Mac10[[#This Row],[Net Unit]]*Table_Query_from_Mac10[[#This Row],[qty_to_ship]])</f>
        <v>419.04</v>
      </c>
      <c r="O1497" s="47">
        <f>SUMIFS(Summary!C:C,Summary!H:H,Table_Query_from_Mac10[[#This Row],[Juiceoc]])</f>
        <v>0</v>
      </c>
      <c r="P1497" s="47">
        <f>SUMIFS(Summary!D:D,Summary!H:H,Table_Query_from_Mac10[[#This Row],[Juiceoc]])</f>
        <v>0</v>
      </c>
      <c r="Q1497" s="47">
        <f>SUMIFS(Summary!E:E,Summary!H:H,Table_Query_from_Mac10[[#This Row],[Juiceoc]])</f>
        <v>0</v>
      </c>
      <c r="R1497" s="47">
        <f>Table_Query_from_Mac10[[#This Row],[Net Unit]]*(1+Table_Query_from_Mac10[[#This Row],[PriceIncreasebyType]])</f>
        <v>17.46</v>
      </c>
      <c r="S1497" s="47">
        <f>Table_Query_from_Mac10[[#This Row],[UnitPriceFuture]]*Table_Query_from_Mac10[[#This Row],[qtytoShipFuture]]</f>
        <v>419.04</v>
      </c>
      <c r="T1497" s="47">
        <f>ROUND(Table_Query_from_Mac10[[#This Row],[qty_to_ship]]*(1+Table_Query_from_Mac10[[#This Row],[VolumeIncreasebyType]]),0)</f>
        <v>24</v>
      </c>
      <c r="U1497" s="47">
        <f>Table_Query_from_Mac10[[#This Row],[qtytoShipFuture]]*Table_Query_from_Mac10[[#This Row],[Future-cost]]</f>
        <v>168.96</v>
      </c>
      <c r="V1497" s="47">
        <f>Table_Query_from_Mac10[[#This Row],[qtytoShipFuture]]-Table_Query_from_Mac10[[#This Row],[qty_to_ship]]</f>
        <v>0</v>
      </c>
      <c r="W1497" s="47">
        <f>Table_Query_from_Mac10[[#This Row],[UnitPriceFuture]]</f>
        <v>17.46</v>
      </c>
      <c r="X1497" s="47">
        <f>Table_Query_from_Mac10[[#This Row],[Unit Increase]]*Table_Query_from_Mac10[[#This Row],[UnitPriceFuture]]</f>
        <v>0</v>
      </c>
      <c r="Y1497" s="47">
        <f>Table_Query_from_Mac10[[#This Row],[Unit Increase]]*Table_Query_from_Mac10[[#This Row],[Future-cost]]</f>
        <v>0</v>
      </c>
      <c r="Z1497" s="47">
        <f>-(Table_Query_from_Mac10[[#This Row],[Incremental Sales]]+((Table_Query_from_Mac10[[#This Row],[Incremental Sales]]*-(SUM(Summary!$S$8:$S$9)))))*Summary!$S$18</f>
        <v>0</v>
      </c>
      <c r="AA1497" s="47">
        <f>IFERROR(Table_Query_from_Mac10[[#This Row],[Incremental Cost]]/Table_Query_from_Mac10[[#This Row],[Incremental Sales]],0)</f>
        <v>0</v>
      </c>
      <c r="AB1497" s="47">
        <f>IFERROR(Table_Query_from_Mac10[[#This Row],[TotalCostFuture]]/Table_Query_from_Mac10[[#This Row],[totalsalesFuture]],0)</f>
        <v>0.4032073310423826</v>
      </c>
      <c r="AN1497" s="31">
        <v>96</v>
      </c>
      <c r="AO1497">
        <f t="shared" si="46"/>
        <v>24</v>
      </c>
      <c r="AQ1497" s="31">
        <v>49.89</v>
      </c>
      <c r="AR1497">
        <f t="shared" si="47"/>
        <v>17.46</v>
      </c>
    </row>
    <row r="1498" spans="1:44" x14ac:dyDescent="0.25">
      <c r="A1498">
        <v>90147</v>
      </c>
      <c r="B1498">
        <v>1</v>
      </c>
      <c r="C1498" t="s">
        <v>55</v>
      </c>
      <c r="D1498" t="s">
        <v>81</v>
      </c>
      <c r="E1498">
        <v>9</v>
      </c>
      <c r="F1498">
        <v>8.5</v>
      </c>
      <c r="G1498">
        <v>21.89</v>
      </c>
      <c r="H1498" s="1">
        <v>44846</v>
      </c>
      <c r="I1498" s="20">
        <v>0</v>
      </c>
      <c r="J1498" s="47">
        <f>Table_Query_from_Mac10[[#This Row],[unit_price]]-(Table_Query_from_Mac10[[#This Row],[unit_price]]*(Table_Query_from_Mac10[[#This Row],[discount_pct]]/100))</f>
        <v>21.89</v>
      </c>
      <c r="K1498" s="47">
        <f>Table_Query_from_Mac10[[#This Row],[unit_cost]]</f>
        <v>8.5</v>
      </c>
      <c r="L1498" s="47">
        <f>Table_Query_from_Mac10[[#This Row],[Live-cost]]*(1+Table_Query_from_Mac10[[#This Row],[CogsIncreasebyTYPE]])</f>
        <v>8.5</v>
      </c>
      <c r="M1498" s="47">
        <f>Table_Query_from_Mac10[[#This Row],[Live-cost]]*Table_Query_from_Mac10[[#This Row],[qty_to_ship]]</f>
        <v>76.5</v>
      </c>
      <c r="N1498" s="47">
        <f>IF(Table_Query_from_Mac10[[#This Row],[item_no]]="KDA",-Table_Query_from_Mac10[[#This Row],[unit_price]],Table_Query_from_Mac10[[#This Row],[Net Unit]]*Table_Query_from_Mac10[[#This Row],[qty_to_ship]])</f>
        <v>197.01</v>
      </c>
      <c r="O1498" s="47">
        <f>SUMIFS(Summary!C:C,Summary!H:H,Table_Query_from_Mac10[[#This Row],[Juiceoc]])</f>
        <v>0</v>
      </c>
      <c r="P1498" s="47">
        <f>SUMIFS(Summary!D:D,Summary!H:H,Table_Query_from_Mac10[[#This Row],[Juiceoc]])</f>
        <v>0</v>
      </c>
      <c r="Q1498" s="47">
        <f>SUMIFS(Summary!E:E,Summary!H:H,Table_Query_from_Mac10[[#This Row],[Juiceoc]])</f>
        <v>0</v>
      </c>
      <c r="R1498" s="47">
        <f>Table_Query_from_Mac10[[#This Row],[Net Unit]]*(1+Table_Query_from_Mac10[[#This Row],[PriceIncreasebyType]])</f>
        <v>21.89</v>
      </c>
      <c r="S1498" s="47">
        <f>Table_Query_from_Mac10[[#This Row],[UnitPriceFuture]]*Table_Query_from_Mac10[[#This Row],[qtytoShipFuture]]</f>
        <v>197.01</v>
      </c>
      <c r="T1498" s="47">
        <f>ROUND(Table_Query_from_Mac10[[#This Row],[qty_to_ship]]*(1+Table_Query_from_Mac10[[#This Row],[VolumeIncreasebyType]]),0)</f>
        <v>9</v>
      </c>
      <c r="U1498" s="47">
        <f>Table_Query_from_Mac10[[#This Row],[qtytoShipFuture]]*Table_Query_from_Mac10[[#This Row],[Future-cost]]</f>
        <v>76.5</v>
      </c>
      <c r="V1498" s="47">
        <f>Table_Query_from_Mac10[[#This Row],[qtytoShipFuture]]-Table_Query_from_Mac10[[#This Row],[qty_to_ship]]</f>
        <v>0</v>
      </c>
      <c r="W1498" s="47">
        <f>Table_Query_from_Mac10[[#This Row],[UnitPriceFuture]]</f>
        <v>21.89</v>
      </c>
      <c r="X1498" s="47">
        <f>Table_Query_from_Mac10[[#This Row],[Unit Increase]]*Table_Query_from_Mac10[[#This Row],[UnitPriceFuture]]</f>
        <v>0</v>
      </c>
      <c r="Y1498" s="47">
        <f>Table_Query_from_Mac10[[#This Row],[Unit Increase]]*Table_Query_from_Mac10[[#This Row],[Future-cost]]</f>
        <v>0</v>
      </c>
      <c r="Z1498" s="47">
        <f>-(Table_Query_from_Mac10[[#This Row],[Incremental Sales]]+((Table_Query_from_Mac10[[#This Row],[Incremental Sales]]*-(SUM(Summary!$S$8:$S$9)))))*Summary!$S$18</f>
        <v>0</v>
      </c>
      <c r="AA1498" s="47">
        <f>IFERROR(Table_Query_from_Mac10[[#This Row],[Incremental Cost]]/Table_Query_from_Mac10[[#This Row],[Incremental Sales]],0)</f>
        <v>0</v>
      </c>
      <c r="AB1498" s="47">
        <f>IFERROR(Table_Query_from_Mac10[[#This Row],[TotalCostFuture]]/Table_Query_from_Mac10[[#This Row],[totalsalesFuture]],0)</f>
        <v>0.38830516217450894</v>
      </c>
      <c r="AN1498" s="30">
        <v>36</v>
      </c>
      <c r="AO1498">
        <f t="shared" si="46"/>
        <v>9</v>
      </c>
      <c r="AQ1498" s="30">
        <v>62.55</v>
      </c>
      <c r="AR1498">
        <f t="shared" si="47"/>
        <v>21.89</v>
      </c>
    </row>
    <row r="1499" spans="1:44" x14ac:dyDescent="0.25">
      <c r="A1499">
        <v>90147</v>
      </c>
      <c r="B1499">
        <v>2</v>
      </c>
      <c r="C1499" t="s">
        <v>55</v>
      </c>
      <c r="D1499" t="s">
        <v>81</v>
      </c>
      <c r="E1499">
        <v>9</v>
      </c>
      <c r="F1499">
        <v>9.86</v>
      </c>
      <c r="G1499">
        <v>26.47</v>
      </c>
      <c r="H1499" s="1">
        <v>44846</v>
      </c>
      <c r="I1499" s="20">
        <v>0</v>
      </c>
      <c r="J1499" s="47">
        <f>Table_Query_from_Mac10[[#This Row],[unit_price]]-(Table_Query_from_Mac10[[#This Row],[unit_price]]*(Table_Query_from_Mac10[[#This Row],[discount_pct]]/100))</f>
        <v>26.47</v>
      </c>
      <c r="K1499" s="47">
        <f>Table_Query_from_Mac10[[#This Row],[unit_cost]]</f>
        <v>9.86</v>
      </c>
      <c r="L1499" s="47">
        <f>Table_Query_from_Mac10[[#This Row],[Live-cost]]*(1+Table_Query_from_Mac10[[#This Row],[CogsIncreasebyTYPE]])</f>
        <v>9.86</v>
      </c>
      <c r="M1499" s="47">
        <f>Table_Query_from_Mac10[[#This Row],[Live-cost]]*Table_Query_from_Mac10[[#This Row],[qty_to_ship]]</f>
        <v>88.74</v>
      </c>
      <c r="N1499" s="47">
        <f>IF(Table_Query_from_Mac10[[#This Row],[item_no]]="KDA",-Table_Query_from_Mac10[[#This Row],[unit_price]],Table_Query_from_Mac10[[#This Row],[Net Unit]]*Table_Query_from_Mac10[[#This Row],[qty_to_ship]])</f>
        <v>238.23</v>
      </c>
      <c r="O1499" s="47">
        <f>SUMIFS(Summary!C:C,Summary!H:H,Table_Query_from_Mac10[[#This Row],[Juiceoc]])</f>
        <v>0</v>
      </c>
      <c r="P1499" s="47">
        <f>SUMIFS(Summary!D:D,Summary!H:H,Table_Query_from_Mac10[[#This Row],[Juiceoc]])</f>
        <v>0</v>
      </c>
      <c r="Q1499" s="47">
        <f>SUMIFS(Summary!E:E,Summary!H:H,Table_Query_from_Mac10[[#This Row],[Juiceoc]])</f>
        <v>0</v>
      </c>
      <c r="R1499" s="47">
        <f>Table_Query_from_Mac10[[#This Row],[Net Unit]]*(1+Table_Query_from_Mac10[[#This Row],[PriceIncreasebyType]])</f>
        <v>26.47</v>
      </c>
      <c r="S1499" s="47">
        <f>Table_Query_from_Mac10[[#This Row],[UnitPriceFuture]]*Table_Query_from_Mac10[[#This Row],[qtytoShipFuture]]</f>
        <v>238.23</v>
      </c>
      <c r="T1499" s="47">
        <f>ROUND(Table_Query_from_Mac10[[#This Row],[qty_to_ship]]*(1+Table_Query_from_Mac10[[#This Row],[VolumeIncreasebyType]]),0)</f>
        <v>9</v>
      </c>
      <c r="U1499" s="47">
        <f>Table_Query_from_Mac10[[#This Row],[qtytoShipFuture]]*Table_Query_from_Mac10[[#This Row],[Future-cost]]</f>
        <v>88.74</v>
      </c>
      <c r="V1499" s="47">
        <f>Table_Query_from_Mac10[[#This Row],[qtytoShipFuture]]-Table_Query_from_Mac10[[#This Row],[qty_to_ship]]</f>
        <v>0</v>
      </c>
      <c r="W1499" s="47">
        <f>Table_Query_from_Mac10[[#This Row],[UnitPriceFuture]]</f>
        <v>26.47</v>
      </c>
      <c r="X1499" s="47">
        <f>Table_Query_from_Mac10[[#This Row],[Unit Increase]]*Table_Query_from_Mac10[[#This Row],[UnitPriceFuture]]</f>
        <v>0</v>
      </c>
      <c r="Y1499" s="47">
        <f>Table_Query_from_Mac10[[#This Row],[Unit Increase]]*Table_Query_from_Mac10[[#This Row],[Future-cost]]</f>
        <v>0</v>
      </c>
      <c r="Z1499" s="47">
        <f>-(Table_Query_from_Mac10[[#This Row],[Incremental Sales]]+((Table_Query_from_Mac10[[#This Row],[Incremental Sales]]*-(SUM(Summary!$S$8:$S$9)))))*Summary!$S$18</f>
        <v>0</v>
      </c>
      <c r="AA1499" s="47">
        <f>IFERROR(Table_Query_from_Mac10[[#This Row],[Incremental Cost]]/Table_Query_from_Mac10[[#This Row],[Incremental Sales]],0)</f>
        <v>0</v>
      </c>
      <c r="AB1499" s="47">
        <f>IFERROR(Table_Query_from_Mac10[[#This Row],[TotalCostFuture]]/Table_Query_from_Mac10[[#This Row],[totalsalesFuture]],0)</f>
        <v>0.3724971666037023</v>
      </c>
      <c r="AN1499" s="31">
        <v>36</v>
      </c>
      <c r="AO1499">
        <f t="shared" si="46"/>
        <v>9</v>
      </c>
      <c r="AQ1499" s="31">
        <v>75.62</v>
      </c>
      <c r="AR1499">
        <f t="shared" si="47"/>
        <v>26.47</v>
      </c>
    </row>
    <row r="1500" spans="1:44" x14ac:dyDescent="0.25">
      <c r="A1500">
        <v>90147</v>
      </c>
      <c r="B1500">
        <v>3</v>
      </c>
      <c r="C1500" t="s">
        <v>55</v>
      </c>
      <c r="D1500" t="s">
        <v>81</v>
      </c>
      <c r="E1500">
        <v>2</v>
      </c>
      <c r="F1500">
        <v>13.3</v>
      </c>
      <c r="G1500">
        <v>35.44</v>
      </c>
      <c r="H1500" s="1">
        <v>44846</v>
      </c>
      <c r="I1500" s="20">
        <v>0</v>
      </c>
      <c r="J1500" s="47">
        <f>Table_Query_from_Mac10[[#This Row],[unit_price]]-(Table_Query_from_Mac10[[#This Row],[unit_price]]*(Table_Query_from_Mac10[[#This Row],[discount_pct]]/100))</f>
        <v>35.44</v>
      </c>
      <c r="K1500" s="47">
        <f>Table_Query_from_Mac10[[#This Row],[unit_cost]]</f>
        <v>13.3</v>
      </c>
      <c r="L1500" s="47">
        <f>Table_Query_from_Mac10[[#This Row],[Live-cost]]*(1+Table_Query_from_Mac10[[#This Row],[CogsIncreasebyTYPE]])</f>
        <v>13.3</v>
      </c>
      <c r="M1500" s="47">
        <f>Table_Query_from_Mac10[[#This Row],[Live-cost]]*Table_Query_from_Mac10[[#This Row],[qty_to_ship]]</f>
        <v>26.6</v>
      </c>
      <c r="N1500" s="47">
        <f>IF(Table_Query_from_Mac10[[#This Row],[item_no]]="KDA",-Table_Query_from_Mac10[[#This Row],[unit_price]],Table_Query_from_Mac10[[#This Row],[Net Unit]]*Table_Query_from_Mac10[[#This Row],[qty_to_ship]])</f>
        <v>70.88</v>
      </c>
      <c r="O1500" s="47">
        <f>SUMIFS(Summary!C:C,Summary!H:H,Table_Query_from_Mac10[[#This Row],[Juiceoc]])</f>
        <v>0</v>
      </c>
      <c r="P1500" s="47">
        <f>SUMIFS(Summary!D:D,Summary!H:H,Table_Query_from_Mac10[[#This Row],[Juiceoc]])</f>
        <v>0</v>
      </c>
      <c r="Q1500" s="47">
        <f>SUMIFS(Summary!E:E,Summary!H:H,Table_Query_from_Mac10[[#This Row],[Juiceoc]])</f>
        <v>0</v>
      </c>
      <c r="R1500" s="47">
        <f>Table_Query_from_Mac10[[#This Row],[Net Unit]]*(1+Table_Query_from_Mac10[[#This Row],[PriceIncreasebyType]])</f>
        <v>35.44</v>
      </c>
      <c r="S1500" s="47">
        <f>Table_Query_from_Mac10[[#This Row],[UnitPriceFuture]]*Table_Query_from_Mac10[[#This Row],[qtytoShipFuture]]</f>
        <v>70.88</v>
      </c>
      <c r="T1500" s="47">
        <f>ROUND(Table_Query_from_Mac10[[#This Row],[qty_to_ship]]*(1+Table_Query_from_Mac10[[#This Row],[VolumeIncreasebyType]]),0)</f>
        <v>2</v>
      </c>
      <c r="U1500" s="47">
        <f>Table_Query_from_Mac10[[#This Row],[qtytoShipFuture]]*Table_Query_from_Mac10[[#This Row],[Future-cost]]</f>
        <v>26.6</v>
      </c>
      <c r="V1500" s="47">
        <f>Table_Query_from_Mac10[[#This Row],[qtytoShipFuture]]-Table_Query_from_Mac10[[#This Row],[qty_to_ship]]</f>
        <v>0</v>
      </c>
      <c r="W1500" s="47">
        <f>Table_Query_from_Mac10[[#This Row],[UnitPriceFuture]]</f>
        <v>35.44</v>
      </c>
      <c r="X1500" s="47">
        <f>Table_Query_from_Mac10[[#This Row],[Unit Increase]]*Table_Query_from_Mac10[[#This Row],[UnitPriceFuture]]</f>
        <v>0</v>
      </c>
      <c r="Y1500" s="47">
        <f>Table_Query_from_Mac10[[#This Row],[Unit Increase]]*Table_Query_from_Mac10[[#This Row],[Future-cost]]</f>
        <v>0</v>
      </c>
      <c r="Z1500" s="47">
        <f>-(Table_Query_from_Mac10[[#This Row],[Incremental Sales]]+((Table_Query_from_Mac10[[#This Row],[Incremental Sales]]*-(SUM(Summary!$S$8:$S$9)))))*Summary!$S$18</f>
        <v>0</v>
      </c>
      <c r="AA1500" s="47">
        <f>IFERROR(Table_Query_from_Mac10[[#This Row],[Incremental Cost]]/Table_Query_from_Mac10[[#This Row],[Incremental Sales]],0)</f>
        <v>0</v>
      </c>
      <c r="AB1500" s="47">
        <f>IFERROR(Table_Query_from_Mac10[[#This Row],[TotalCostFuture]]/Table_Query_from_Mac10[[#This Row],[totalsalesFuture]],0)</f>
        <v>0.37528216704288941</v>
      </c>
      <c r="AN1500" s="30">
        <v>8</v>
      </c>
      <c r="AO1500">
        <f t="shared" si="46"/>
        <v>2</v>
      </c>
      <c r="AQ1500" s="30">
        <v>101.26</v>
      </c>
      <c r="AR1500">
        <f t="shared" si="47"/>
        <v>35.44</v>
      </c>
    </row>
    <row r="1501" spans="1:44" x14ac:dyDescent="0.25">
      <c r="A1501">
        <v>90147</v>
      </c>
      <c r="B1501">
        <v>4</v>
      </c>
      <c r="C1501" t="s">
        <v>55</v>
      </c>
      <c r="D1501" t="s">
        <v>81</v>
      </c>
      <c r="E1501">
        <v>7</v>
      </c>
      <c r="F1501">
        <v>4.3899999999999997</v>
      </c>
      <c r="G1501">
        <v>10.54</v>
      </c>
      <c r="H1501" s="1">
        <v>44846</v>
      </c>
      <c r="I1501" s="20">
        <v>0</v>
      </c>
      <c r="J1501" s="47">
        <f>Table_Query_from_Mac10[[#This Row],[unit_price]]-(Table_Query_from_Mac10[[#This Row],[unit_price]]*(Table_Query_from_Mac10[[#This Row],[discount_pct]]/100))</f>
        <v>10.54</v>
      </c>
      <c r="K1501" s="47">
        <f>Table_Query_from_Mac10[[#This Row],[unit_cost]]</f>
        <v>4.3899999999999997</v>
      </c>
      <c r="L1501" s="47">
        <f>Table_Query_from_Mac10[[#This Row],[Live-cost]]*(1+Table_Query_from_Mac10[[#This Row],[CogsIncreasebyTYPE]])</f>
        <v>4.3899999999999997</v>
      </c>
      <c r="M1501" s="47">
        <f>Table_Query_from_Mac10[[#This Row],[Live-cost]]*Table_Query_from_Mac10[[#This Row],[qty_to_ship]]</f>
        <v>30.729999999999997</v>
      </c>
      <c r="N1501" s="47">
        <f>IF(Table_Query_from_Mac10[[#This Row],[item_no]]="KDA",-Table_Query_from_Mac10[[#This Row],[unit_price]],Table_Query_from_Mac10[[#This Row],[Net Unit]]*Table_Query_from_Mac10[[#This Row],[qty_to_ship]])</f>
        <v>73.78</v>
      </c>
      <c r="O1501" s="47">
        <f>SUMIFS(Summary!C:C,Summary!H:H,Table_Query_from_Mac10[[#This Row],[Juiceoc]])</f>
        <v>0</v>
      </c>
      <c r="P1501" s="47">
        <f>SUMIFS(Summary!D:D,Summary!H:H,Table_Query_from_Mac10[[#This Row],[Juiceoc]])</f>
        <v>0</v>
      </c>
      <c r="Q1501" s="47">
        <f>SUMIFS(Summary!E:E,Summary!H:H,Table_Query_from_Mac10[[#This Row],[Juiceoc]])</f>
        <v>0</v>
      </c>
      <c r="R1501" s="47">
        <f>Table_Query_from_Mac10[[#This Row],[Net Unit]]*(1+Table_Query_from_Mac10[[#This Row],[PriceIncreasebyType]])</f>
        <v>10.54</v>
      </c>
      <c r="S1501" s="47">
        <f>Table_Query_from_Mac10[[#This Row],[UnitPriceFuture]]*Table_Query_from_Mac10[[#This Row],[qtytoShipFuture]]</f>
        <v>73.78</v>
      </c>
      <c r="T1501" s="47">
        <f>ROUND(Table_Query_from_Mac10[[#This Row],[qty_to_ship]]*(1+Table_Query_from_Mac10[[#This Row],[VolumeIncreasebyType]]),0)</f>
        <v>7</v>
      </c>
      <c r="U1501" s="47">
        <f>Table_Query_from_Mac10[[#This Row],[qtytoShipFuture]]*Table_Query_from_Mac10[[#This Row],[Future-cost]]</f>
        <v>30.729999999999997</v>
      </c>
      <c r="V1501" s="47">
        <f>Table_Query_from_Mac10[[#This Row],[qtytoShipFuture]]-Table_Query_from_Mac10[[#This Row],[qty_to_ship]]</f>
        <v>0</v>
      </c>
      <c r="W1501" s="47">
        <f>Table_Query_from_Mac10[[#This Row],[UnitPriceFuture]]</f>
        <v>10.54</v>
      </c>
      <c r="X1501" s="47">
        <f>Table_Query_from_Mac10[[#This Row],[Unit Increase]]*Table_Query_from_Mac10[[#This Row],[UnitPriceFuture]]</f>
        <v>0</v>
      </c>
      <c r="Y1501" s="47">
        <f>Table_Query_from_Mac10[[#This Row],[Unit Increase]]*Table_Query_from_Mac10[[#This Row],[Future-cost]]</f>
        <v>0</v>
      </c>
      <c r="Z1501" s="47">
        <f>-(Table_Query_from_Mac10[[#This Row],[Incremental Sales]]+((Table_Query_from_Mac10[[#This Row],[Incremental Sales]]*-(SUM(Summary!$S$8:$S$9)))))*Summary!$S$18</f>
        <v>0</v>
      </c>
      <c r="AA1501" s="47">
        <f>IFERROR(Table_Query_from_Mac10[[#This Row],[Incremental Cost]]/Table_Query_from_Mac10[[#This Row],[Incremental Sales]],0)</f>
        <v>0</v>
      </c>
      <c r="AB1501" s="47">
        <f>IFERROR(Table_Query_from_Mac10[[#This Row],[TotalCostFuture]]/Table_Query_from_Mac10[[#This Row],[totalsalesFuture]],0)</f>
        <v>0.41650853889943068</v>
      </c>
      <c r="AN1501" s="31">
        <v>25</v>
      </c>
      <c r="AO1501">
        <f t="shared" si="46"/>
        <v>7</v>
      </c>
      <c r="AQ1501" s="31">
        <v>30.1</v>
      </c>
      <c r="AR1501">
        <f t="shared" si="47"/>
        <v>10.54</v>
      </c>
    </row>
    <row r="1502" spans="1:44" x14ac:dyDescent="0.25">
      <c r="A1502">
        <v>90147</v>
      </c>
      <c r="B1502">
        <v>5</v>
      </c>
      <c r="C1502" t="s">
        <v>55</v>
      </c>
      <c r="D1502" t="s">
        <v>81</v>
      </c>
      <c r="E1502">
        <v>16</v>
      </c>
      <c r="F1502">
        <v>5.81</v>
      </c>
      <c r="G1502">
        <v>14.04</v>
      </c>
      <c r="H1502" s="1">
        <v>44846</v>
      </c>
      <c r="I1502" s="20">
        <v>0</v>
      </c>
      <c r="J1502" s="47">
        <f>Table_Query_from_Mac10[[#This Row],[unit_price]]-(Table_Query_from_Mac10[[#This Row],[unit_price]]*(Table_Query_from_Mac10[[#This Row],[discount_pct]]/100))</f>
        <v>14.04</v>
      </c>
      <c r="K1502" s="47">
        <f>Table_Query_from_Mac10[[#This Row],[unit_cost]]</f>
        <v>5.81</v>
      </c>
      <c r="L1502" s="47">
        <f>Table_Query_from_Mac10[[#This Row],[Live-cost]]*(1+Table_Query_from_Mac10[[#This Row],[CogsIncreasebyTYPE]])</f>
        <v>5.81</v>
      </c>
      <c r="M1502" s="47">
        <f>Table_Query_from_Mac10[[#This Row],[Live-cost]]*Table_Query_from_Mac10[[#This Row],[qty_to_ship]]</f>
        <v>92.96</v>
      </c>
      <c r="N1502" s="47">
        <f>IF(Table_Query_from_Mac10[[#This Row],[item_no]]="KDA",-Table_Query_from_Mac10[[#This Row],[unit_price]],Table_Query_from_Mac10[[#This Row],[Net Unit]]*Table_Query_from_Mac10[[#This Row],[qty_to_ship]])</f>
        <v>224.64</v>
      </c>
      <c r="O1502" s="47">
        <f>SUMIFS(Summary!C:C,Summary!H:H,Table_Query_from_Mac10[[#This Row],[Juiceoc]])</f>
        <v>0</v>
      </c>
      <c r="P1502" s="47">
        <f>SUMIFS(Summary!D:D,Summary!H:H,Table_Query_from_Mac10[[#This Row],[Juiceoc]])</f>
        <v>0</v>
      </c>
      <c r="Q1502" s="47">
        <f>SUMIFS(Summary!E:E,Summary!H:H,Table_Query_from_Mac10[[#This Row],[Juiceoc]])</f>
        <v>0</v>
      </c>
      <c r="R1502" s="47">
        <f>Table_Query_from_Mac10[[#This Row],[Net Unit]]*(1+Table_Query_from_Mac10[[#This Row],[PriceIncreasebyType]])</f>
        <v>14.04</v>
      </c>
      <c r="S1502" s="47">
        <f>Table_Query_from_Mac10[[#This Row],[UnitPriceFuture]]*Table_Query_from_Mac10[[#This Row],[qtytoShipFuture]]</f>
        <v>224.64</v>
      </c>
      <c r="T1502" s="47">
        <f>ROUND(Table_Query_from_Mac10[[#This Row],[qty_to_ship]]*(1+Table_Query_from_Mac10[[#This Row],[VolumeIncreasebyType]]),0)</f>
        <v>16</v>
      </c>
      <c r="U1502" s="47">
        <f>Table_Query_from_Mac10[[#This Row],[qtytoShipFuture]]*Table_Query_from_Mac10[[#This Row],[Future-cost]]</f>
        <v>92.96</v>
      </c>
      <c r="V1502" s="47">
        <f>Table_Query_from_Mac10[[#This Row],[qtytoShipFuture]]-Table_Query_from_Mac10[[#This Row],[qty_to_ship]]</f>
        <v>0</v>
      </c>
      <c r="W1502" s="47">
        <f>Table_Query_from_Mac10[[#This Row],[UnitPriceFuture]]</f>
        <v>14.04</v>
      </c>
      <c r="X1502" s="47">
        <f>Table_Query_from_Mac10[[#This Row],[Unit Increase]]*Table_Query_from_Mac10[[#This Row],[UnitPriceFuture]]</f>
        <v>0</v>
      </c>
      <c r="Y1502" s="47">
        <f>Table_Query_from_Mac10[[#This Row],[Unit Increase]]*Table_Query_from_Mac10[[#This Row],[Future-cost]]</f>
        <v>0</v>
      </c>
      <c r="Z1502" s="47">
        <f>-(Table_Query_from_Mac10[[#This Row],[Incremental Sales]]+((Table_Query_from_Mac10[[#This Row],[Incremental Sales]]*-(SUM(Summary!$S$8:$S$9)))))*Summary!$S$18</f>
        <v>0</v>
      </c>
      <c r="AA1502" s="47">
        <f>IFERROR(Table_Query_from_Mac10[[#This Row],[Incremental Cost]]/Table_Query_from_Mac10[[#This Row],[Incremental Sales]],0)</f>
        <v>0</v>
      </c>
      <c r="AB1502" s="47">
        <f>IFERROR(Table_Query_from_Mac10[[#This Row],[TotalCostFuture]]/Table_Query_from_Mac10[[#This Row],[totalsalesFuture]],0)</f>
        <v>0.41381766381766383</v>
      </c>
      <c r="AN1502" s="30">
        <v>64</v>
      </c>
      <c r="AO1502">
        <f t="shared" si="46"/>
        <v>16</v>
      </c>
      <c r="AQ1502" s="30">
        <v>40.119999999999997</v>
      </c>
      <c r="AR1502">
        <f t="shared" si="47"/>
        <v>14.04</v>
      </c>
    </row>
    <row r="1503" spans="1:44" x14ac:dyDescent="0.25">
      <c r="A1503">
        <v>90147</v>
      </c>
      <c r="B1503">
        <v>6</v>
      </c>
      <c r="C1503" t="s">
        <v>55</v>
      </c>
      <c r="D1503" t="s">
        <v>81</v>
      </c>
      <c r="E1503">
        <v>6</v>
      </c>
      <c r="F1503">
        <v>8.64</v>
      </c>
      <c r="G1503">
        <v>22.29</v>
      </c>
      <c r="H1503" s="1">
        <v>44846</v>
      </c>
      <c r="I1503" s="20">
        <v>0</v>
      </c>
      <c r="J1503" s="47">
        <f>Table_Query_from_Mac10[[#This Row],[unit_price]]-(Table_Query_from_Mac10[[#This Row],[unit_price]]*(Table_Query_from_Mac10[[#This Row],[discount_pct]]/100))</f>
        <v>22.29</v>
      </c>
      <c r="K1503" s="47">
        <f>Table_Query_from_Mac10[[#This Row],[unit_cost]]</f>
        <v>8.64</v>
      </c>
      <c r="L1503" s="47">
        <f>Table_Query_from_Mac10[[#This Row],[Live-cost]]*(1+Table_Query_from_Mac10[[#This Row],[CogsIncreasebyTYPE]])</f>
        <v>8.64</v>
      </c>
      <c r="M1503" s="47">
        <f>Table_Query_from_Mac10[[#This Row],[Live-cost]]*Table_Query_from_Mac10[[#This Row],[qty_to_ship]]</f>
        <v>51.84</v>
      </c>
      <c r="N1503" s="47">
        <f>IF(Table_Query_from_Mac10[[#This Row],[item_no]]="KDA",-Table_Query_from_Mac10[[#This Row],[unit_price]],Table_Query_from_Mac10[[#This Row],[Net Unit]]*Table_Query_from_Mac10[[#This Row],[qty_to_ship]])</f>
        <v>133.74</v>
      </c>
      <c r="O1503" s="47">
        <f>SUMIFS(Summary!C:C,Summary!H:H,Table_Query_from_Mac10[[#This Row],[Juiceoc]])</f>
        <v>0</v>
      </c>
      <c r="P1503" s="47">
        <f>SUMIFS(Summary!D:D,Summary!H:H,Table_Query_from_Mac10[[#This Row],[Juiceoc]])</f>
        <v>0</v>
      </c>
      <c r="Q1503" s="47">
        <f>SUMIFS(Summary!E:E,Summary!H:H,Table_Query_from_Mac10[[#This Row],[Juiceoc]])</f>
        <v>0</v>
      </c>
      <c r="R1503" s="47">
        <f>Table_Query_from_Mac10[[#This Row],[Net Unit]]*(1+Table_Query_from_Mac10[[#This Row],[PriceIncreasebyType]])</f>
        <v>22.29</v>
      </c>
      <c r="S1503" s="47">
        <f>Table_Query_from_Mac10[[#This Row],[UnitPriceFuture]]*Table_Query_from_Mac10[[#This Row],[qtytoShipFuture]]</f>
        <v>133.74</v>
      </c>
      <c r="T1503" s="47">
        <f>ROUND(Table_Query_from_Mac10[[#This Row],[qty_to_ship]]*(1+Table_Query_from_Mac10[[#This Row],[VolumeIncreasebyType]]),0)</f>
        <v>6</v>
      </c>
      <c r="U1503" s="47">
        <f>Table_Query_from_Mac10[[#This Row],[qtytoShipFuture]]*Table_Query_from_Mac10[[#This Row],[Future-cost]]</f>
        <v>51.84</v>
      </c>
      <c r="V1503" s="47">
        <f>Table_Query_from_Mac10[[#This Row],[qtytoShipFuture]]-Table_Query_from_Mac10[[#This Row],[qty_to_ship]]</f>
        <v>0</v>
      </c>
      <c r="W1503" s="47">
        <f>Table_Query_from_Mac10[[#This Row],[UnitPriceFuture]]</f>
        <v>22.29</v>
      </c>
      <c r="X1503" s="47">
        <f>Table_Query_from_Mac10[[#This Row],[Unit Increase]]*Table_Query_from_Mac10[[#This Row],[UnitPriceFuture]]</f>
        <v>0</v>
      </c>
      <c r="Y1503" s="47">
        <f>Table_Query_from_Mac10[[#This Row],[Unit Increase]]*Table_Query_from_Mac10[[#This Row],[Future-cost]]</f>
        <v>0</v>
      </c>
      <c r="Z1503" s="47">
        <f>-(Table_Query_from_Mac10[[#This Row],[Incremental Sales]]+((Table_Query_from_Mac10[[#This Row],[Incremental Sales]]*-(SUM(Summary!$S$8:$S$9)))))*Summary!$S$18</f>
        <v>0</v>
      </c>
      <c r="AA1503" s="47">
        <f>IFERROR(Table_Query_from_Mac10[[#This Row],[Incremental Cost]]/Table_Query_from_Mac10[[#This Row],[Incremental Sales]],0)</f>
        <v>0</v>
      </c>
      <c r="AB1503" s="47">
        <f>IFERROR(Table_Query_from_Mac10[[#This Row],[TotalCostFuture]]/Table_Query_from_Mac10[[#This Row],[totalsalesFuture]],0)</f>
        <v>0.38761776581426649</v>
      </c>
      <c r="AN1503" s="31">
        <v>24</v>
      </c>
      <c r="AO1503">
        <f t="shared" si="46"/>
        <v>6</v>
      </c>
      <c r="AQ1503" s="31">
        <v>63.68</v>
      </c>
      <c r="AR1503">
        <f t="shared" si="47"/>
        <v>22.29</v>
      </c>
    </row>
    <row r="1504" spans="1:44" x14ac:dyDescent="0.25">
      <c r="A1504">
        <v>90147</v>
      </c>
      <c r="B1504">
        <v>7</v>
      </c>
      <c r="C1504" t="s">
        <v>55</v>
      </c>
      <c r="D1504" t="s">
        <v>81</v>
      </c>
      <c r="E1504">
        <v>20</v>
      </c>
      <c r="F1504">
        <v>5.94</v>
      </c>
      <c r="G1504">
        <v>15.15</v>
      </c>
      <c r="H1504" s="1">
        <v>44846</v>
      </c>
      <c r="I1504" s="20">
        <v>0</v>
      </c>
      <c r="J1504" s="47">
        <f>Table_Query_from_Mac10[[#This Row],[unit_price]]-(Table_Query_from_Mac10[[#This Row],[unit_price]]*(Table_Query_from_Mac10[[#This Row],[discount_pct]]/100))</f>
        <v>15.15</v>
      </c>
      <c r="K1504" s="47">
        <f>Table_Query_from_Mac10[[#This Row],[unit_cost]]</f>
        <v>5.94</v>
      </c>
      <c r="L1504" s="47">
        <f>Table_Query_from_Mac10[[#This Row],[Live-cost]]*(1+Table_Query_from_Mac10[[#This Row],[CogsIncreasebyTYPE]])</f>
        <v>5.94</v>
      </c>
      <c r="M1504" s="47">
        <f>Table_Query_from_Mac10[[#This Row],[Live-cost]]*Table_Query_from_Mac10[[#This Row],[qty_to_ship]]</f>
        <v>118.80000000000001</v>
      </c>
      <c r="N1504" s="47">
        <f>IF(Table_Query_from_Mac10[[#This Row],[item_no]]="KDA",-Table_Query_from_Mac10[[#This Row],[unit_price]],Table_Query_from_Mac10[[#This Row],[Net Unit]]*Table_Query_from_Mac10[[#This Row],[qty_to_ship]])</f>
        <v>303</v>
      </c>
      <c r="O1504" s="47">
        <f>SUMIFS(Summary!C:C,Summary!H:H,Table_Query_from_Mac10[[#This Row],[Juiceoc]])</f>
        <v>0</v>
      </c>
      <c r="P1504" s="47">
        <f>SUMIFS(Summary!D:D,Summary!H:H,Table_Query_from_Mac10[[#This Row],[Juiceoc]])</f>
        <v>0</v>
      </c>
      <c r="Q1504" s="47">
        <f>SUMIFS(Summary!E:E,Summary!H:H,Table_Query_from_Mac10[[#This Row],[Juiceoc]])</f>
        <v>0</v>
      </c>
      <c r="R1504" s="47">
        <f>Table_Query_from_Mac10[[#This Row],[Net Unit]]*(1+Table_Query_from_Mac10[[#This Row],[PriceIncreasebyType]])</f>
        <v>15.15</v>
      </c>
      <c r="S1504" s="47">
        <f>Table_Query_from_Mac10[[#This Row],[UnitPriceFuture]]*Table_Query_from_Mac10[[#This Row],[qtytoShipFuture]]</f>
        <v>303</v>
      </c>
      <c r="T1504" s="47">
        <f>ROUND(Table_Query_from_Mac10[[#This Row],[qty_to_ship]]*(1+Table_Query_from_Mac10[[#This Row],[VolumeIncreasebyType]]),0)</f>
        <v>20</v>
      </c>
      <c r="U1504" s="47">
        <f>Table_Query_from_Mac10[[#This Row],[qtytoShipFuture]]*Table_Query_from_Mac10[[#This Row],[Future-cost]]</f>
        <v>118.80000000000001</v>
      </c>
      <c r="V1504" s="47">
        <f>Table_Query_from_Mac10[[#This Row],[qtytoShipFuture]]-Table_Query_from_Mac10[[#This Row],[qty_to_ship]]</f>
        <v>0</v>
      </c>
      <c r="W1504" s="47">
        <f>Table_Query_from_Mac10[[#This Row],[UnitPriceFuture]]</f>
        <v>15.15</v>
      </c>
      <c r="X1504" s="47">
        <f>Table_Query_from_Mac10[[#This Row],[Unit Increase]]*Table_Query_from_Mac10[[#This Row],[UnitPriceFuture]]</f>
        <v>0</v>
      </c>
      <c r="Y1504" s="47">
        <f>Table_Query_from_Mac10[[#This Row],[Unit Increase]]*Table_Query_from_Mac10[[#This Row],[Future-cost]]</f>
        <v>0</v>
      </c>
      <c r="Z1504" s="47">
        <f>-(Table_Query_from_Mac10[[#This Row],[Incremental Sales]]+((Table_Query_from_Mac10[[#This Row],[Incremental Sales]]*-(SUM(Summary!$S$8:$S$9)))))*Summary!$S$18</f>
        <v>0</v>
      </c>
      <c r="AA1504" s="47">
        <f>IFERROR(Table_Query_from_Mac10[[#This Row],[Incremental Cost]]/Table_Query_from_Mac10[[#This Row],[Incremental Sales]],0)</f>
        <v>0</v>
      </c>
      <c r="AB1504" s="47">
        <f>IFERROR(Table_Query_from_Mac10[[#This Row],[TotalCostFuture]]/Table_Query_from_Mac10[[#This Row],[totalsalesFuture]],0)</f>
        <v>0.39207920792079209</v>
      </c>
      <c r="AN1504" s="30">
        <v>80</v>
      </c>
      <c r="AO1504">
        <f t="shared" si="46"/>
        <v>20</v>
      </c>
      <c r="AQ1504" s="30">
        <v>43.29</v>
      </c>
      <c r="AR1504">
        <f t="shared" si="47"/>
        <v>15.15</v>
      </c>
    </row>
    <row r="1505" spans="1:44" x14ac:dyDescent="0.25">
      <c r="A1505">
        <v>90148</v>
      </c>
      <c r="B1505">
        <v>1</v>
      </c>
      <c r="C1505" t="s">
        <v>55</v>
      </c>
      <c r="D1505" t="s">
        <v>81</v>
      </c>
      <c r="E1505">
        <v>12</v>
      </c>
      <c r="F1505">
        <v>6</v>
      </c>
      <c r="G1505">
        <v>14.48</v>
      </c>
      <c r="H1505" s="1">
        <v>44838</v>
      </c>
      <c r="I1505" s="20">
        <v>0</v>
      </c>
      <c r="J1505" s="47">
        <f>Table_Query_from_Mac10[[#This Row],[unit_price]]-(Table_Query_from_Mac10[[#This Row],[unit_price]]*(Table_Query_from_Mac10[[#This Row],[discount_pct]]/100))</f>
        <v>14.48</v>
      </c>
      <c r="K1505" s="47">
        <f>Table_Query_from_Mac10[[#This Row],[unit_cost]]</f>
        <v>6</v>
      </c>
      <c r="L1505" s="47">
        <f>Table_Query_from_Mac10[[#This Row],[Live-cost]]*(1+Table_Query_from_Mac10[[#This Row],[CogsIncreasebyTYPE]])</f>
        <v>6</v>
      </c>
      <c r="M1505" s="47">
        <f>Table_Query_from_Mac10[[#This Row],[Live-cost]]*Table_Query_from_Mac10[[#This Row],[qty_to_ship]]</f>
        <v>72</v>
      </c>
      <c r="N1505" s="47">
        <f>IF(Table_Query_from_Mac10[[#This Row],[item_no]]="KDA",-Table_Query_from_Mac10[[#This Row],[unit_price]],Table_Query_from_Mac10[[#This Row],[Net Unit]]*Table_Query_from_Mac10[[#This Row],[qty_to_ship]])</f>
        <v>173.76</v>
      </c>
      <c r="O1505" s="47">
        <f>SUMIFS(Summary!C:C,Summary!H:H,Table_Query_from_Mac10[[#This Row],[Juiceoc]])</f>
        <v>0</v>
      </c>
      <c r="P1505" s="47">
        <f>SUMIFS(Summary!D:D,Summary!H:H,Table_Query_from_Mac10[[#This Row],[Juiceoc]])</f>
        <v>0</v>
      </c>
      <c r="Q1505" s="47">
        <f>SUMIFS(Summary!E:E,Summary!H:H,Table_Query_from_Mac10[[#This Row],[Juiceoc]])</f>
        <v>0</v>
      </c>
      <c r="R1505" s="47">
        <f>Table_Query_from_Mac10[[#This Row],[Net Unit]]*(1+Table_Query_from_Mac10[[#This Row],[PriceIncreasebyType]])</f>
        <v>14.48</v>
      </c>
      <c r="S1505" s="47">
        <f>Table_Query_from_Mac10[[#This Row],[UnitPriceFuture]]*Table_Query_from_Mac10[[#This Row],[qtytoShipFuture]]</f>
        <v>173.76</v>
      </c>
      <c r="T1505" s="47">
        <f>ROUND(Table_Query_from_Mac10[[#This Row],[qty_to_ship]]*(1+Table_Query_from_Mac10[[#This Row],[VolumeIncreasebyType]]),0)</f>
        <v>12</v>
      </c>
      <c r="U1505" s="47">
        <f>Table_Query_from_Mac10[[#This Row],[qtytoShipFuture]]*Table_Query_from_Mac10[[#This Row],[Future-cost]]</f>
        <v>72</v>
      </c>
      <c r="V1505" s="47">
        <f>Table_Query_from_Mac10[[#This Row],[qtytoShipFuture]]-Table_Query_from_Mac10[[#This Row],[qty_to_ship]]</f>
        <v>0</v>
      </c>
      <c r="W1505" s="47">
        <f>Table_Query_from_Mac10[[#This Row],[UnitPriceFuture]]</f>
        <v>14.48</v>
      </c>
      <c r="X1505" s="47">
        <f>Table_Query_from_Mac10[[#This Row],[Unit Increase]]*Table_Query_from_Mac10[[#This Row],[UnitPriceFuture]]</f>
        <v>0</v>
      </c>
      <c r="Y1505" s="47">
        <f>Table_Query_from_Mac10[[#This Row],[Unit Increase]]*Table_Query_from_Mac10[[#This Row],[Future-cost]]</f>
        <v>0</v>
      </c>
      <c r="Z1505" s="47">
        <f>-(Table_Query_from_Mac10[[#This Row],[Incremental Sales]]+((Table_Query_from_Mac10[[#This Row],[Incremental Sales]]*-(SUM(Summary!$S$8:$S$9)))))*Summary!$S$18</f>
        <v>0</v>
      </c>
      <c r="AA1505" s="47">
        <f>IFERROR(Table_Query_from_Mac10[[#This Row],[Incremental Cost]]/Table_Query_from_Mac10[[#This Row],[Incremental Sales]],0)</f>
        <v>0</v>
      </c>
      <c r="AB1505" s="47">
        <f>IFERROR(Table_Query_from_Mac10[[#This Row],[TotalCostFuture]]/Table_Query_from_Mac10[[#This Row],[totalsalesFuture]],0)</f>
        <v>0.4143646408839779</v>
      </c>
      <c r="AN1505" s="31">
        <v>48</v>
      </c>
      <c r="AO1505">
        <f t="shared" si="46"/>
        <v>12</v>
      </c>
      <c r="AQ1505" s="31">
        <v>41.37</v>
      </c>
      <c r="AR1505">
        <f t="shared" si="47"/>
        <v>14.48</v>
      </c>
    </row>
    <row r="1506" spans="1:44" x14ac:dyDescent="0.25">
      <c r="A1506">
        <v>90148</v>
      </c>
      <c r="B1506">
        <v>2</v>
      </c>
      <c r="C1506" t="s">
        <v>55</v>
      </c>
      <c r="D1506" t="s">
        <v>81</v>
      </c>
      <c r="E1506">
        <v>15</v>
      </c>
      <c r="F1506">
        <v>10.38</v>
      </c>
      <c r="G1506">
        <v>28.22</v>
      </c>
      <c r="H1506" s="1">
        <v>44838</v>
      </c>
      <c r="I1506" s="20">
        <v>0</v>
      </c>
      <c r="J1506" s="47">
        <f>Table_Query_from_Mac10[[#This Row],[unit_price]]-(Table_Query_from_Mac10[[#This Row],[unit_price]]*(Table_Query_from_Mac10[[#This Row],[discount_pct]]/100))</f>
        <v>28.22</v>
      </c>
      <c r="K1506" s="47">
        <f>Table_Query_from_Mac10[[#This Row],[unit_cost]]</f>
        <v>10.38</v>
      </c>
      <c r="L1506" s="47">
        <f>Table_Query_from_Mac10[[#This Row],[Live-cost]]*(1+Table_Query_from_Mac10[[#This Row],[CogsIncreasebyTYPE]])</f>
        <v>10.38</v>
      </c>
      <c r="M1506" s="47">
        <f>Table_Query_from_Mac10[[#This Row],[Live-cost]]*Table_Query_from_Mac10[[#This Row],[qty_to_ship]]</f>
        <v>155.70000000000002</v>
      </c>
      <c r="N1506" s="47">
        <f>IF(Table_Query_from_Mac10[[#This Row],[item_no]]="KDA",-Table_Query_from_Mac10[[#This Row],[unit_price]],Table_Query_from_Mac10[[#This Row],[Net Unit]]*Table_Query_from_Mac10[[#This Row],[qty_to_ship]])</f>
        <v>423.29999999999995</v>
      </c>
      <c r="O1506" s="47">
        <f>SUMIFS(Summary!C:C,Summary!H:H,Table_Query_from_Mac10[[#This Row],[Juiceoc]])</f>
        <v>0</v>
      </c>
      <c r="P1506" s="47">
        <f>SUMIFS(Summary!D:D,Summary!H:H,Table_Query_from_Mac10[[#This Row],[Juiceoc]])</f>
        <v>0</v>
      </c>
      <c r="Q1506" s="47">
        <f>SUMIFS(Summary!E:E,Summary!H:H,Table_Query_from_Mac10[[#This Row],[Juiceoc]])</f>
        <v>0</v>
      </c>
      <c r="R1506" s="47">
        <f>Table_Query_from_Mac10[[#This Row],[Net Unit]]*(1+Table_Query_from_Mac10[[#This Row],[PriceIncreasebyType]])</f>
        <v>28.22</v>
      </c>
      <c r="S1506" s="47">
        <f>Table_Query_from_Mac10[[#This Row],[UnitPriceFuture]]*Table_Query_from_Mac10[[#This Row],[qtytoShipFuture]]</f>
        <v>423.29999999999995</v>
      </c>
      <c r="T1506" s="47">
        <f>ROUND(Table_Query_from_Mac10[[#This Row],[qty_to_ship]]*(1+Table_Query_from_Mac10[[#This Row],[VolumeIncreasebyType]]),0)</f>
        <v>15</v>
      </c>
      <c r="U1506" s="47">
        <f>Table_Query_from_Mac10[[#This Row],[qtytoShipFuture]]*Table_Query_from_Mac10[[#This Row],[Future-cost]]</f>
        <v>155.70000000000002</v>
      </c>
      <c r="V1506" s="47">
        <f>Table_Query_from_Mac10[[#This Row],[qtytoShipFuture]]-Table_Query_from_Mac10[[#This Row],[qty_to_ship]]</f>
        <v>0</v>
      </c>
      <c r="W1506" s="47">
        <f>Table_Query_from_Mac10[[#This Row],[UnitPriceFuture]]</f>
        <v>28.22</v>
      </c>
      <c r="X1506" s="47">
        <f>Table_Query_from_Mac10[[#This Row],[Unit Increase]]*Table_Query_from_Mac10[[#This Row],[UnitPriceFuture]]</f>
        <v>0</v>
      </c>
      <c r="Y1506" s="47">
        <f>Table_Query_from_Mac10[[#This Row],[Unit Increase]]*Table_Query_from_Mac10[[#This Row],[Future-cost]]</f>
        <v>0</v>
      </c>
      <c r="Z1506" s="47">
        <f>-(Table_Query_from_Mac10[[#This Row],[Incremental Sales]]+((Table_Query_from_Mac10[[#This Row],[Incremental Sales]]*-(SUM(Summary!$S$8:$S$9)))))*Summary!$S$18</f>
        <v>0</v>
      </c>
      <c r="AA1506" s="47">
        <f>IFERROR(Table_Query_from_Mac10[[#This Row],[Incremental Cost]]/Table_Query_from_Mac10[[#This Row],[Incremental Sales]],0)</f>
        <v>0</v>
      </c>
      <c r="AB1506" s="47">
        <f>IFERROR(Table_Query_from_Mac10[[#This Row],[TotalCostFuture]]/Table_Query_from_Mac10[[#This Row],[totalsalesFuture]],0)</f>
        <v>0.36782423812898662</v>
      </c>
      <c r="AN1506" s="30">
        <v>60</v>
      </c>
      <c r="AO1506">
        <f t="shared" si="46"/>
        <v>15</v>
      </c>
      <c r="AQ1506" s="30">
        <v>80.64</v>
      </c>
      <c r="AR1506">
        <f t="shared" si="47"/>
        <v>28.22</v>
      </c>
    </row>
    <row r="1507" spans="1:44" x14ac:dyDescent="0.25">
      <c r="A1507">
        <v>90148</v>
      </c>
      <c r="B1507">
        <v>3</v>
      </c>
      <c r="C1507" t="s">
        <v>55</v>
      </c>
      <c r="D1507" t="s">
        <v>81</v>
      </c>
      <c r="E1507">
        <v>12</v>
      </c>
      <c r="F1507">
        <v>6.19</v>
      </c>
      <c r="G1507">
        <v>15.62</v>
      </c>
      <c r="H1507" s="1">
        <v>44838</v>
      </c>
      <c r="I1507" s="20">
        <v>0</v>
      </c>
      <c r="J1507" s="47">
        <f>Table_Query_from_Mac10[[#This Row],[unit_price]]-(Table_Query_from_Mac10[[#This Row],[unit_price]]*(Table_Query_from_Mac10[[#This Row],[discount_pct]]/100))</f>
        <v>15.62</v>
      </c>
      <c r="K1507" s="47">
        <f>Table_Query_from_Mac10[[#This Row],[unit_cost]]</f>
        <v>6.19</v>
      </c>
      <c r="L1507" s="47">
        <f>Table_Query_from_Mac10[[#This Row],[Live-cost]]*(1+Table_Query_from_Mac10[[#This Row],[CogsIncreasebyTYPE]])</f>
        <v>6.19</v>
      </c>
      <c r="M1507" s="47">
        <f>Table_Query_from_Mac10[[#This Row],[Live-cost]]*Table_Query_from_Mac10[[#This Row],[qty_to_ship]]</f>
        <v>74.28</v>
      </c>
      <c r="N1507" s="47">
        <f>IF(Table_Query_from_Mac10[[#This Row],[item_no]]="KDA",-Table_Query_from_Mac10[[#This Row],[unit_price]],Table_Query_from_Mac10[[#This Row],[Net Unit]]*Table_Query_from_Mac10[[#This Row],[qty_to_ship]])</f>
        <v>187.44</v>
      </c>
      <c r="O1507" s="47">
        <f>SUMIFS(Summary!C:C,Summary!H:H,Table_Query_from_Mac10[[#This Row],[Juiceoc]])</f>
        <v>0</v>
      </c>
      <c r="P1507" s="47">
        <f>SUMIFS(Summary!D:D,Summary!H:H,Table_Query_from_Mac10[[#This Row],[Juiceoc]])</f>
        <v>0</v>
      </c>
      <c r="Q1507" s="47">
        <f>SUMIFS(Summary!E:E,Summary!H:H,Table_Query_from_Mac10[[#This Row],[Juiceoc]])</f>
        <v>0</v>
      </c>
      <c r="R1507" s="47">
        <f>Table_Query_from_Mac10[[#This Row],[Net Unit]]*(1+Table_Query_from_Mac10[[#This Row],[PriceIncreasebyType]])</f>
        <v>15.62</v>
      </c>
      <c r="S1507" s="47">
        <f>Table_Query_from_Mac10[[#This Row],[UnitPriceFuture]]*Table_Query_from_Mac10[[#This Row],[qtytoShipFuture]]</f>
        <v>187.44</v>
      </c>
      <c r="T1507" s="47">
        <f>ROUND(Table_Query_from_Mac10[[#This Row],[qty_to_ship]]*(1+Table_Query_from_Mac10[[#This Row],[VolumeIncreasebyType]]),0)</f>
        <v>12</v>
      </c>
      <c r="U1507" s="47">
        <f>Table_Query_from_Mac10[[#This Row],[qtytoShipFuture]]*Table_Query_from_Mac10[[#This Row],[Future-cost]]</f>
        <v>74.28</v>
      </c>
      <c r="V1507" s="47">
        <f>Table_Query_from_Mac10[[#This Row],[qtytoShipFuture]]-Table_Query_from_Mac10[[#This Row],[qty_to_ship]]</f>
        <v>0</v>
      </c>
      <c r="W1507" s="47">
        <f>Table_Query_from_Mac10[[#This Row],[UnitPriceFuture]]</f>
        <v>15.62</v>
      </c>
      <c r="X1507" s="47">
        <f>Table_Query_from_Mac10[[#This Row],[Unit Increase]]*Table_Query_from_Mac10[[#This Row],[UnitPriceFuture]]</f>
        <v>0</v>
      </c>
      <c r="Y1507" s="47">
        <f>Table_Query_from_Mac10[[#This Row],[Unit Increase]]*Table_Query_from_Mac10[[#This Row],[Future-cost]]</f>
        <v>0</v>
      </c>
      <c r="Z1507" s="47">
        <f>-(Table_Query_from_Mac10[[#This Row],[Incremental Sales]]+((Table_Query_from_Mac10[[#This Row],[Incremental Sales]]*-(SUM(Summary!$S$8:$S$9)))))*Summary!$S$18</f>
        <v>0</v>
      </c>
      <c r="AA1507" s="47">
        <f>IFERROR(Table_Query_from_Mac10[[#This Row],[Incremental Cost]]/Table_Query_from_Mac10[[#This Row],[Incremental Sales]],0)</f>
        <v>0</v>
      </c>
      <c r="AB1507" s="47">
        <f>IFERROR(Table_Query_from_Mac10[[#This Row],[TotalCostFuture]]/Table_Query_from_Mac10[[#This Row],[totalsalesFuture]],0)</f>
        <v>0.39628681177976954</v>
      </c>
      <c r="AN1507" s="31">
        <v>45</v>
      </c>
      <c r="AO1507">
        <f t="shared" si="46"/>
        <v>12</v>
      </c>
      <c r="AQ1507" s="31">
        <v>44.63</v>
      </c>
      <c r="AR1507">
        <f t="shared" si="47"/>
        <v>15.62</v>
      </c>
    </row>
    <row r="1508" spans="1:44" x14ac:dyDescent="0.25">
      <c r="A1508">
        <v>90148</v>
      </c>
      <c r="B1508">
        <v>4</v>
      </c>
      <c r="C1508" t="s">
        <v>55</v>
      </c>
      <c r="D1508" t="s">
        <v>81</v>
      </c>
      <c r="E1508">
        <v>12</v>
      </c>
      <c r="F1508">
        <v>7.4</v>
      </c>
      <c r="G1508">
        <v>19.170000000000002</v>
      </c>
      <c r="H1508" s="1">
        <v>44838</v>
      </c>
      <c r="I1508" s="20">
        <v>0</v>
      </c>
      <c r="J1508" s="47">
        <f>Table_Query_from_Mac10[[#This Row],[unit_price]]-(Table_Query_from_Mac10[[#This Row],[unit_price]]*(Table_Query_from_Mac10[[#This Row],[discount_pct]]/100))</f>
        <v>19.170000000000002</v>
      </c>
      <c r="K1508" s="47">
        <f>Table_Query_from_Mac10[[#This Row],[unit_cost]]</f>
        <v>7.4</v>
      </c>
      <c r="L1508" s="47">
        <f>Table_Query_from_Mac10[[#This Row],[Live-cost]]*(1+Table_Query_from_Mac10[[#This Row],[CogsIncreasebyTYPE]])</f>
        <v>7.4</v>
      </c>
      <c r="M1508" s="47">
        <f>Table_Query_from_Mac10[[#This Row],[Live-cost]]*Table_Query_from_Mac10[[#This Row],[qty_to_ship]]</f>
        <v>88.800000000000011</v>
      </c>
      <c r="N1508" s="47">
        <f>IF(Table_Query_from_Mac10[[#This Row],[item_no]]="KDA",-Table_Query_from_Mac10[[#This Row],[unit_price]],Table_Query_from_Mac10[[#This Row],[Net Unit]]*Table_Query_from_Mac10[[#This Row],[qty_to_ship]])</f>
        <v>230.04000000000002</v>
      </c>
      <c r="O1508" s="47">
        <f>SUMIFS(Summary!C:C,Summary!H:H,Table_Query_from_Mac10[[#This Row],[Juiceoc]])</f>
        <v>0</v>
      </c>
      <c r="P1508" s="47">
        <f>SUMIFS(Summary!D:D,Summary!H:H,Table_Query_from_Mac10[[#This Row],[Juiceoc]])</f>
        <v>0</v>
      </c>
      <c r="Q1508" s="47">
        <f>SUMIFS(Summary!E:E,Summary!H:H,Table_Query_from_Mac10[[#This Row],[Juiceoc]])</f>
        <v>0</v>
      </c>
      <c r="R1508" s="47">
        <f>Table_Query_from_Mac10[[#This Row],[Net Unit]]*(1+Table_Query_from_Mac10[[#This Row],[PriceIncreasebyType]])</f>
        <v>19.170000000000002</v>
      </c>
      <c r="S1508" s="47">
        <f>Table_Query_from_Mac10[[#This Row],[UnitPriceFuture]]*Table_Query_from_Mac10[[#This Row],[qtytoShipFuture]]</f>
        <v>230.04000000000002</v>
      </c>
      <c r="T1508" s="47">
        <f>ROUND(Table_Query_from_Mac10[[#This Row],[qty_to_ship]]*(1+Table_Query_from_Mac10[[#This Row],[VolumeIncreasebyType]]),0)</f>
        <v>12</v>
      </c>
      <c r="U1508" s="47">
        <f>Table_Query_from_Mac10[[#This Row],[qtytoShipFuture]]*Table_Query_from_Mac10[[#This Row],[Future-cost]]</f>
        <v>88.800000000000011</v>
      </c>
      <c r="V1508" s="47">
        <f>Table_Query_from_Mac10[[#This Row],[qtytoShipFuture]]-Table_Query_from_Mac10[[#This Row],[qty_to_ship]]</f>
        <v>0</v>
      </c>
      <c r="W1508" s="47">
        <f>Table_Query_from_Mac10[[#This Row],[UnitPriceFuture]]</f>
        <v>19.170000000000002</v>
      </c>
      <c r="X1508" s="47">
        <f>Table_Query_from_Mac10[[#This Row],[Unit Increase]]*Table_Query_from_Mac10[[#This Row],[UnitPriceFuture]]</f>
        <v>0</v>
      </c>
      <c r="Y1508" s="47">
        <f>Table_Query_from_Mac10[[#This Row],[Unit Increase]]*Table_Query_from_Mac10[[#This Row],[Future-cost]]</f>
        <v>0</v>
      </c>
      <c r="Z1508" s="47">
        <f>-(Table_Query_from_Mac10[[#This Row],[Incremental Sales]]+((Table_Query_from_Mac10[[#This Row],[Incremental Sales]]*-(SUM(Summary!$S$8:$S$9)))))*Summary!$S$18</f>
        <v>0</v>
      </c>
      <c r="AA1508" s="47">
        <f>IFERROR(Table_Query_from_Mac10[[#This Row],[Incremental Cost]]/Table_Query_from_Mac10[[#This Row],[Incremental Sales]],0)</f>
        <v>0</v>
      </c>
      <c r="AB1508" s="47">
        <f>IFERROR(Table_Query_from_Mac10[[#This Row],[TotalCostFuture]]/Table_Query_from_Mac10[[#This Row],[totalsalesFuture]],0)</f>
        <v>0.38601982263954099</v>
      </c>
      <c r="AN1508" s="30">
        <v>48</v>
      </c>
      <c r="AO1508">
        <f t="shared" si="46"/>
        <v>12</v>
      </c>
      <c r="AQ1508" s="30">
        <v>54.77</v>
      </c>
      <c r="AR1508">
        <f t="shared" si="47"/>
        <v>19.170000000000002</v>
      </c>
    </row>
    <row r="1509" spans="1:44" x14ac:dyDescent="0.25">
      <c r="A1509">
        <v>90149</v>
      </c>
      <c r="B1509">
        <v>1</v>
      </c>
      <c r="C1509" t="s">
        <v>61</v>
      </c>
      <c r="D1509" t="s">
        <v>49</v>
      </c>
      <c r="E1509">
        <v>4</v>
      </c>
      <c r="F1509">
        <v>6.25</v>
      </c>
      <c r="G1509">
        <v>19.149999999999999</v>
      </c>
      <c r="H1509" s="1">
        <v>44845</v>
      </c>
      <c r="I1509" s="20">
        <v>0</v>
      </c>
      <c r="J1509" s="47">
        <f>Table_Query_from_Mac10[[#This Row],[unit_price]]-(Table_Query_from_Mac10[[#This Row],[unit_price]]*(Table_Query_from_Mac10[[#This Row],[discount_pct]]/100))</f>
        <v>19.149999999999999</v>
      </c>
      <c r="K1509" s="47">
        <f>Table_Query_from_Mac10[[#This Row],[unit_cost]]</f>
        <v>6.25</v>
      </c>
      <c r="L1509" s="47">
        <f>Table_Query_from_Mac10[[#This Row],[Live-cost]]*(1+Table_Query_from_Mac10[[#This Row],[CogsIncreasebyTYPE]])</f>
        <v>6.25</v>
      </c>
      <c r="M1509" s="47">
        <f>Table_Query_from_Mac10[[#This Row],[Live-cost]]*Table_Query_from_Mac10[[#This Row],[qty_to_ship]]</f>
        <v>25</v>
      </c>
      <c r="N1509" s="47">
        <f>IF(Table_Query_from_Mac10[[#This Row],[item_no]]="KDA",-Table_Query_from_Mac10[[#This Row],[unit_price]],Table_Query_from_Mac10[[#This Row],[Net Unit]]*Table_Query_from_Mac10[[#This Row],[qty_to_ship]])</f>
        <v>76.599999999999994</v>
      </c>
      <c r="O1509" s="47">
        <f>SUMIFS(Summary!C:C,Summary!H:H,Table_Query_from_Mac10[[#This Row],[Juiceoc]])</f>
        <v>0</v>
      </c>
      <c r="P1509" s="47">
        <f>SUMIFS(Summary!D:D,Summary!H:H,Table_Query_from_Mac10[[#This Row],[Juiceoc]])</f>
        <v>0</v>
      </c>
      <c r="Q1509" s="47">
        <f>SUMIFS(Summary!E:E,Summary!H:H,Table_Query_from_Mac10[[#This Row],[Juiceoc]])</f>
        <v>0</v>
      </c>
      <c r="R1509" s="47">
        <f>Table_Query_from_Mac10[[#This Row],[Net Unit]]*(1+Table_Query_from_Mac10[[#This Row],[PriceIncreasebyType]])</f>
        <v>19.149999999999999</v>
      </c>
      <c r="S1509" s="47">
        <f>Table_Query_from_Mac10[[#This Row],[UnitPriceFuture]]*Table_Query_from_Mac10[[#This Row],[qtytoShipFuture]]</f>
        <v>76.599999999999994</v>
      </c>
      <c r="T1509" s="47">
        <f>ROUND(Table_Query_from_Mac10[[#This Row],[qty_to_ship]]*(1+Table_Query_from_Mac10[[#This Row],[VolumeIncreasebyType]]),0)</f>
        <v>4</v>
      </c>
      <c r="U1509" s="47">
        <f>Table_Query_from_Mac10[[#This Row],[qtytoShipFuture]]*Table_Query_from_Mac10[[#This Row],[Future-cost]]</f>
        <v>25</v>
      </c>
      <c r="V1509" s="47">
        <f>Table_Query_from_Mac10[[#This Row],[qtytoShipFuture]]-Table_Query_from_Mac10[[#This Row],[qty_to_ship]]</f>
        <v>0</v>
      </c>
      <c r="W1509" s="47">
        <f>Table_Query_from_Mac10[[#This Row],[UnitPriceFuture]]</f>
        <v>19.149999999999999</v>
      </c>
      <c r="X1509" s="47">
        <f>Table_Query_from_Mac10[[#This Row],[Unit Increase]]*Table_Query_from_Mac10[[#This Row],[UnitPriceFuture]]</f>
        <v>0</v>
      </c>
      <c r="Y1509" s="47">
        <f>Table_Query_from_Mac10[[#This Row],[Unit Increase]]*Table_Query_from_Mac10[[#This Row],[Future-cost]]</f>
        <v>0</v>
      </c>
      <c r="Z1509" s="47">
        <f>-(Table_Query_from_Mac10[[#This Row],[Incremental Sales]]+((Table_Query_from_Mac10[[#This Row],[Incremental Sales]]*-(SUM(Summary!$S$8:$S$9)))))*Summary!$S$18</f>
        <v>0</v>
      </c>
      <c r="AA1509" s="47">
        <f>IFERROR(Table_Query_from_Mac10[[#This Row],[Incremental Cost]]/Table_Query_from_Mac10[[#This Row],[Incremental Sales]],0)</f>
        <v>0</v>
      </c>
      <c r="AB1509" s="47">
        <f>IFERROR(Table_Query_from_Mac10[[#This Row],[TotalCostFuture]]/Table_Query_from_Mac10[[#This Row],[totalsalesFuture]],0)</f>
        <v>0.32637075718015668</v>
      </c>
      <c r="AN1509" s="31">
        <v>16</v>
      </c>
      <c r="AO1509">
        <f t="shared" si="46"/>
        <v>4</v>
      </c>
      <c r="AQ1509" s="31">
        <v>54.71</v>
      </c>
      <c r="AR1509">
        <f t="shared" si="47"/>
        <v>19.149999999999999</v>
      </c>
    </row>
    <row r="1510" spans="1:44" x14ac:dyDescent="0.25">
      <c r="A1510">
        <v>90149</v>
      </c>
      <c r="B1510">
        <v>2</v>
      </c>
      <c r="C1510" t="s">
        <v>60</v>
      </c>
      <c r="D1510" t="s">
        <v>49</v>
      </c>
      <c r="E1510">
        <v>9</v>
      </c>
      <c r="F1510">
        <v>7.67</v>
      </c>
      <c r="G1510">
        <v>23.08</v>
      </c>
      <c r="H1510" s="1">
        <v>44845</v>
      </c>
      <c r="I1510" s="20">
        <v>0</v>
      </c>
      <c r="J1510" s="47">
        <f>Table_Query_from_Mac10[[#This Row],[unit_price]]-(Table_Query_from_Mac10[[#This Row],[unit_price]]*(Table_Query_from_Mac10[[#This Row],[discount_pct]]/100))</f>
        <v>23.08</v>
      </c>
      <c r="K1510" s="47">
        <f>Table_Query_from_Mac10[[#This Row],[unit_cost]]</f>
        <v>7.67</v>
      </c>
      <c r="L1510" s="47">
        <f>Table_Query_from_Mac10[[#This Row],[Live-cost]]*(1+Table_Query_from_Mac10[[#This Row],[CogsIncreasebyTYPE]])</f>
        <v>7.67</v>
      </c>
      <c r="M1510" s="47">
        <f>Table_Query_from_Mac10[[#This Row],[Live-cost]]*Table_Query_from_Mac10[[#This Row],[qty_to_ship]]</f>
        <v>69.03</v>
      </c>
      <c r="N1510" s="47">
        <f>IF(Table_Query_from_Mac10[[#This Row],[item_no]]="KDA",-Table_Query_from_Mac10[[#This Row],[unit_price]],Table_Query_from_Mac10[[#This Row],[Net Unit]]*Table_Query_from_Mac10[[#This Row],[qty_to_ship]])</f>
        <v>207.71999999999997</v>
      </c>
      <c r="O1510" s="47">
        <f>SUMIFS(Summary!C:C,Summary!H:H,Table_Query_from_Mac10[[#This Row],[Juiceoc]])</f>
        <v>0</v>
      </c>
      <c r="P1510" s="47">
        <f>SUMIFS(Summary!D:D,Summary!H:H,Table_Query_from_Mac10[[#This Row],[Juiceoc]])</f>
        <v>0</v>
      </c>
      <c r="Q1510" s="47">
        <f>SUMIFS(Summary!E:E,Summary!H:H,Table_Query_from_Mac10[[#This Row],[Juiceoc]])</f>
        <v>0</v>
      </c>
      <c r="R1510" s="47">
        <f>Table_Query_from_Mac10[[#This Row],[Net Unit]]*(1+Table_Query_from_Mac10[[#This Row],[PriceIncreasebyType]])</f>
        <v>23.08</v>
      </c>
      <c r="S1510" s="47">
        <f>Table_Query_from_Mac10[[#This Row],[UnitPriceFuture]]*Table_Query_from_Mac10[[#This Row],[qtytoShipFuture]]</f>
        <v>207.71999999999997</v>
      </c>
      <c r="T1510" s="47">
        <f>ROUND(Table_Query_from_Mac10[[#This Row],[qty_to_ship]]*(1+Table_Query_from_Mac10[[#This Row],[VolumeIncreasebyType]]),0)</f>
        <v>9</v>
      </c>
      <c r="U1510" s="47">
        <f>Table_Query_from_Mac10[[#This Row],[qtytoShipFuture]]*Table_Query_from_Mac10[[#This Row],[Future-cost]]</f>
        <v>69.03</v>
      </c>
      <c r="V1510" s="47">
        <f>Table_Query_from_Mac10[[#This Row],[qtytoShipFuture]]-Table_Query_from_Mac10[[#This Row],[qty_to_ship]]</f>
        <v>0</v>
      </c>
      <c r="W1510" s="47">
        <f>Table_Query_from_Mac10[[#This Row],[UnitPriceFuture]]</f>
        <v>23.08</v>
      </c>
      <c r="X1510" s="47">
        <f>Table_Query_from_Mac10[[#This Row],[Unit Increase]]*Table_Query_from_Mac10[[#This Row],[UnitPriceFuture]]</f>
        <v>0</v>
      </c>
      <c r="Y1510" s="47">
        <f>Table_Query_from_Mac10[[#This Row],[Unit Increase]]*Table_Query_from_Mac10[[#This Row],[Future-cost]]</f>
        <v>0</v>
      </c>
      <c r="Z1510" s="47">
        <f>-(Table_Query_from_Mac10[[#This Row],[Incremental Sales]]+((Table_Query_from_Mac10[[#This Row],[Incremental Sales]]*-(SUM(Summary!$S$8:$S$9)))))*Summary!$S$18</f>
        <v>0</v>
      </c>
      <c r="AA1510" s="47">
        <f>IFERROR(Table_Query_from_Mac10[[#This Row],[Incremental Cost]]/Table_Query_from_Mac10[[#This Row],[Incremental Sales]],0)</f>
        <v>0</v>
      </c>
      <c r="AB1510" s="47">
        <f>IFERROR(Table_Query_from_Mac10[[#This Row],[TotalCostFuture]]/Table_Query_from_Mac10[[#This Row],[totalsalesFuture]],0)</f>
        <v>0.33232235701906415</v>
      </c>
      <c r="AN1510" s="30">
        <v>36</v>
      </c>
      <c r="AO1510">
        <f t="shared" si="46"/>
        <v>9</v>
      </c>
      <c r="AQ1510" s="30">
        <v>65.94</v>
      </c>
      <c r="AR1510">
        <f t="shared" si="47"/>
        <v>23.08</v>
      </c>
    </row>
    <row r="1511" spans="1:44" x14ac:dyDescent="0.25">
      <c r="A1511">
        <v>90149</v>
      </c>
      <c r="B1511">
        <v>3</v>
      </c>
      <c r="C1511" t="s">
        <v>60</v>
      </c>
      <c r="D1511" t="s">
        <v>49</v>
      </c>
      <c r="E1511">
        <v>3</v>
      </c>
      <c r="F1511">
        <v>8.98</v>
      </c>
      <c r="G1511">
        <v>28.33</v>
      </c>
      <c r="H1511" s="1">
        <v>44845</v>
      </c>
      <c r="I1511" s="20">
        <v>0</v>
      </c>
      <c r="J1511" s="47">
        <f>Table_Query_from_Mac10[[#This Row],[unit_price]]-(Table_Query_from_Mac10[[#This Row],[unit_price]]*(Table_Query_from_Mac10[[#This Row],[discount_pct]]/100))</f>
        <v>28.33</v>
      </c>
      <c r="K1511" s="47">
        <f>Table_Query_from_Mac10[[#This Row],[unit_cost]]</f>
        <v>8.98</v>
      </c>
      <c r="L1511" s="47">
        <f>Table_Query_from_Mac10[[#This Row],[Live-cost]]*(1+Table_Query_from_Mac10[[#This Row],[CogsIncreasebyTYPE]])</f>
        <v>8.98</v>
      </c>
      <c r="M1511" s="47">
        <f>Table_Query_from_Mac10[[#This Row],[Live-cost]]*Table_Query_from_Mac10[[#This Row],[qty_to_ship]]</f>
        <v>26.94</v>
      </c>
      <c r="N1511" s="47">
        <f>IF(Table_Query_from_Mac10[[#This Row],[item_no]]="KDA",-Table_Query_from_Mac10[[#This Row],[unit_price]],Table_Query_from_Mac10[[#This Row],[Net Unit]]*Table_Query_from_Mac10[[#This Row],[qty_to_ship]])</f>
        <v>84.99</v>
      </c>
      <c r="O1511" s="47">
        <f>SUMIFS(Summary!C:C,Summary!H:H,Table_Query_from_Mac10[[#This Row],[Juiceoc]])</f>
        <v>0</v>
      </c>
      <c r="P1511" s="47">
        <f>SUMIFS(Summary!D:D,Summary!H:H,Table_Query_from_Mac10[[#This Row],[Juiceoc]])</f>
        <v>0</v>
      </c>
      <c r="Q1511" s="47">
        <f>SUMIFS(Summary!E:E,Summary!H:H,Table_Query_from_Mac10[[#This Row],[Juiceoc]])</f>
        <v>0</v>
      </c>
      <c r="R1511" s="47">
        <f>Table_Query_from_Mac10[[#This Row],[Net Unit]]*(1+Table_Query_from_Mac10[[#This Row],[PriceIncreasebyType]])</f>
        <v>28.33</v>
      </c>
      <c r="S1511" s="47">
        <f>Table_Query_from_Mac10[[#This Row],[UnitPriceFuture]]*Table_Query_from_Mac10[[#This Row],[qtytoShipFuture]]</f>
        <v>84.99</v>
      </c>
      <c r="T1511" s="47">
        <f>ROUND(Table_Query_from_Mac10[[#This Row],[qty_to_ship]]*(1+Table_Query_from_Mac10[[#This Row],[VolumeIncreasebyType]]),0)</f>
        <v>3</v>
      </c>
      <c r="U1511" s="47">
        <f>Table_Query_from_Mac10[[#This Row],[qtytoShipFuture]]*Table_Query_from_Mac10[[#This Row],[Future-cost]]</f>
        <v>26.94</v>
      </c>
      <c r="V1511" s="47">
        <f>Table_Query_from_Mac10[[#This Row],[qtytoShipFuture]]-Table_Query_from_Mac10[[#This Row],[qty_to_ship]]</f>
        <v>0</v>
      </c>
      <c r="W1511" s="47">
        <f>Table_Query_from_Mac10[[#This Row],[UnitPriceFuture]]</f>
        <v>28.33</v>
      </c>
      <c r="X1511" s="47">
        <f>Table_Query_from_Mac10[[#This Row],[Unit Increase]]*Table_Query_from_Mac10[[#This Row],[UnitPriceFuture]]</f>
        <v>0</v>
      </c>
      <c r="Y1511" s="47">
        <f>Table_Query_from_Mac10[[#This Row],[Unit Increase]]*Table_Query_from_Mac10[[#This Row],[Future-cost]]</f>
        <v>0</v>
      </c>
      <c r="Z1511" s="47">
        <f>-(Table_Query_from_Mac10[[#This Row],[Incremental Sales]]+((Table_Query_from_Mac10[[#This Row],[Incremental Sales]]*-(SUM(Summary!$S$8:$S$9)))))*Summary!$S$18</f>
        <v>0</v>
      </c>
      <c r="AA1511" s="47">
        <f>IFERROR(Table_Query_from_Mac10[[#This Row],[Incremental Cost]]/Table_Query_from_Mac10[[#This Row],[Incremental Sales]],0)</f>
        <v>0</v>
      </c>
      <c r="AB1511" s="47">
        <f>IFERROR(Table_Query_from_Mac10[[#This Row],[TotalCostFuture]]/Table_Query_from_Mac10[[#This Row],[totalsalesFuture]],0)</f>
        <v>0.31697846805506535</v>
      </c>
      <c r="AN1511" s="31">
        <v>9</v>
      </c>
      <c r="AO1511">
        <f t="shared" si="46"/>
        <v>3</v>
      </c>
      <c r="AQ1511" s="31">
        <v>80.930000000000007</v>
      </c>
      <c r="AR1511">
        <f t="shared" si="47"/>
        <v>28.33</v>
      </c>
    </row>
    <row r="1512" spans="1:44" x14ac:dyDescent="0.25">
      <c r="A1512">
        <v>90149</v>
      </c>
      <c r="B1512">
        <v>4</v>
      </c>
      <c r="C1512" t="s">
        <v>61</v>
      </c>
      <c r="D1512" t="s">
        <v>49</v>
      </c>
      <c r="E1512">
        <v>3</v>
      </c>
      <c r="F1512">
        <v>10.56</v>
      </c>
      <c r="G1512">
        <v>32.76</v>
      </c>
      <c r="H1512" s="1">
        <v>44845</v>
      </c>
      <c r="I1512" s="20">
        <v>0</v>
      </c>
      <c r="J1512" s="47">
        <f>Table_Query_from_Mac10[[#This Row],[unit_price]]-(Table_Query_from_Mac10[[#This Row],[unit_price]]*(Table_Query_from_Mac10[[#This Row],[discount_pct]]/100))</f>
        <v>32.76</v>
      </c>
      <c r="K1512" s="47">
        <f>Table_Query_from_Mac10[[#This Row],[unit_cost]]</f>
        <v>10.56</v>
      </c>
      <c r="L1512" s="47">
        <f>Table_Query_from_Mac10[[#This Row],[Live-cost]]*(1+Table_Query_from_Mac10[[#This Row],[CogsIncreasebyTYPE]])</f>
        <v>10.56</v>
      </c>
      <c r="M1512" s="47">
        <f>Table_Query_from_Mac10[[#This Row],[Live-cost]]*Table_Query_from_Mac10[[#This Row],[qty_to_ship]]</f>
        <v>31.68</v>
      </c>
      <c r="N1512" s="47">
        <f>IF(Table_Query_from_Mac10[[#This Row],[item_no]]="KDA",-Table_Query_from_Mac10[[#This Row],[unit_price]],Table_Query_from_Mac10[[#This Row],[Net Unit]]*Table_Query_from_Mac10[[#This Row],[qty_to_ship]])</f>
        <v>98.28</v>
      </c>
      <c r="O1512" s="47">
        <f>SUMIFS(Summary!C:C,Summary!H:H,Table_Query_from_Mac10[[#This Row],[Juiceoc]])</f>
        <v>0</v>
      </c>
      <c r="P1512" s="47">
        <f>SUMIFS(Summary!D:D,Summary!H:H,Table_Query_from_Mac10[[#This Row],[Juiceoc]])</f>
        <v>0</v>
      </c>
      <c r="Q1512" s="47">
        <f>SUMIFS(Summary!E:E,Summary!H:H,Table_Query_from_Mac10[[#This Row],[Juiceoc]])</f>
        <v>0</v>
      </c>
      <c r="R1512" s="47">
        <f>Table_Query_from_Mac10[[#This Row],[Net Unit]]*(1+Table_Query_from_Mac10[[#This Row],[PriceIncreasebyType]])</f>
        <v>32.76</v>
      </c>
      <c r="S1512" s="47">
        <f>Table_Query_from_Mac10[[#This Row],[UnitPriceFuture]]*Table_Query_from_Mac10[[#This Row],[qtytoShipFuture]]</f>
        <v>98.28</v>
      </c>
      <c r="T1512" s="47">
        <f>ROUND(Table_Query_from_Mac10[[#This Row],[qty_to_ship]]*(1+Table_Query_from_Mac10[[#This Row],[VolumeIncreasebyType]]),0)</f>
        <v>3</v>
      </c>
      <c r="U1512" s="47">
        <f>Table_Query_from_Mac10[[#This Row],[qtytoShipFuture]]*Table_Query_from_Mac10[[#This Row],[Future-cost]]</f>
        <v>31.68</v>
      </c>
      <c r="V1512" s="47">
        <f>Table_Query_from_Mac10[[#This Row],[qtytoShipFuture]]-Table_Query_from_Mac10[[#This Row],[qty_to_ship]]</f>
        <v>0</v>
      </c>
      <c r="W1512" s="47">
        <f>Table_Query_from_Mac10[[#This Row],[UnitPriceFuture]]</f>
        <v>32.76</v>
      </c>
      <c r="X1512" s="47">
        <f>Table_Query_from_Mac10[[#This Row],[Unit Increase]]*Table_Query_from_Mac10[[#This Row],[UnitPriceFuture]]</f>
        <v>0</v>
      </c>
      <c r="Y1512" s="47">
        <f>Table_Query_from_Mac10[[#This Row],[Unit Increase]]*Table_Query_from_Mac10[[#This Row],[Future-cost]]</f>
        <v>0</v>
      </c>
      <c r="Z1512" s="47">
        <f>-(Table_Query_from_Mac10[[#This Row],[Incremental Sales]]+((Table_Query_from_Mac10[[#This Row],[Incremental Sales]]*-(SUM(Summary!$S$8:$S$9)))))*Summary!$S$18</f>
        <v>0</v>
      </c>
      <c r="AA1512" s="47">
        <f>IFERROR(Table_Query_from_Mac10[[#This Row],[Incremental Cost]]/Table_Query_from_Mac10[[#This Row],[Incremental Sales]],0)</f>
        <v>0</v>
      </c>
      <c r="AB1512" s="47">
        <f>IFERROR(Table_Query_from_Mac10[[#This Row],[TotalCostFuture]]/Table_Query_from_Mac10[[#This Row],[totalsalesFuture]],0)</f>
        <v>0.32234432234432236</v>
      </c>
      <c r="AN1512" s="30">
        <v>12</v>
      </c>
      <c r="AO1512">
        <f t="shared" si="46"/>
        <v>3</v>
      </c>
      <c r="AQ1512" s="30">
        <v>93.59</v>
      </c>
      <c r="AR1512">
        <f t="shared" si="47"/>
        <v>32.76</v>
      </c>
    </row>
    <row r="1513" spans="1:44" x14ac:dyDescent="0.25">
      <c r="A1513">
        <v>90149</v>
      </c>
      <c r="B1513">
        <v>5</v>
      </c>
      <c r="C1513" t="s">
        <v>59</v>
      </c>
      <c r="D1513" t="s">
        <v>49</v>
      </c>
      <c r="E1513">
        <v>25</v>
      </c>
      <c r="F1513">
        <v>4.2699999999999996</v>
      </c>
      <c r="G1513">
        <v>9.33</v>
      </c>
      <c r="H1513" s="1">
        <v>44845</v>
      </c>
      <c r="I1513" s="20">
        <v>0</v>
      </c>
      <c r="J1513" s="47">
        <f>Table_Query_from_Mac10[[#This Row],[unit_price]]-(Table_Query_from_Mac10[[#This Row],[unit_price]]*(Table_Query_from_Mac10[[#This Row],[discount_pct]]/100))</f>
        <v>9.33</v>
      </c>
      <c r="K1513" s="47">
        <f>Table_Query_from_Mac10[[#This Row],[unit_cost]]</f>
        <v>4.2699999999999996</v>
      </c>
      <c r="L1513" s="47">
        <f>Table_Query_from_Mac10[[#This Row],[Live-cost]]*(1+Table_Query_from_Mac10[[#This Row],[CogsIncreasebyTYPE]])</f>
        <v>4.2699999999999996</v>
      </c>
      <c r="M1513" s="47">
        <f>Table_Query_from_Mac10[[#This Row],[Live-cost]]*Table_Query_from_Mac10[[#This Row],[qty_to_ship]]</f>
        <v>106.74999999999999</v>
      </c>
      <c r="N1513" s="47">
        <f>IF(Table_Query_from_Mac10[[#This Row],[item_no]]="KDA",-Table_Query_from_Mac10[[#This Row],[unit_price]],Table_Query_from_Mac10[[#This Row],[Net Unit]]*Table_Query_from_Mac10[[#This Row],[qty_to_ship]])</f>
        <v>233.25</v>
      </c>
      <c r="O1513" s="47">
        <f>SUMIFS(Summary!C:C,Summary!H:H,Table_Query_from_Mac10[[#This Row],[Juiceoc]])</f>
        <v>0</v>
      </c>
      <c r="P1513" s="47">
        <f>SUMIFS(Summary!D:D,Summary!H:H,Table_Query_from_Mac10[[#This Row],[Juiceoc]])</f>
        <v>0</v>
      </c>
      <c r="Q1513" s="47">
        <f>SUMIFS(Summary!E:E,Summary!H:H,Table_Query_from_Mac10[[#This Row],[Juiceoc]])</f>
        <v>0</v>
      </c>
      <c r="R1513" s="47">
        <f>Table_Query_from_Mac10[[#This Row],[Net Unit]]*(1+Table_Query_from_Mac10[[#This Row],[PriceIncreasebyType]])</f>
        <v>9.33</v>
      </c>
      <c r="S1513" s="47">
        <f>Table_Query_from_Mac10[[#This Row],[UnitPriceFuture]]*Table_Query_from_Mac10[[#This Row],[qtytoShipFuture]]</f>
        <v>233.25</v>
      </c>
      <c r="T1513" s="47">
        <f>ROUND(Table_Query_from_Mac10[[#This Row],[qty_to_ship]]*(1+Table_Query_from_Mac10[[#This Row],[VolumeIncreasebyType]]),0)</f>
        <v>25</v>
      </c>
      <c r="U1513" s="47">
        <f>Table_Query_from_Mac10[[#This Row],[qtytoShipFuture]]*Table_Query_from_Mac10[[#This Row],[Future-cost]]</f>
        <v>106.74999999999999</v>
      </c>
      <c r="V1513" s="47">
        <f>Table_Query_from_Mac10[[#This Row],[qtytoShipFuture]]-Table_Query_from_Mac10[[#This Row],[qty_to_ship]]</f>
        <v>0</v>
      </c>
      <c r="W1513" s="47">
        <f>Table_Query_from_Mac10[[#This Row],[UnitPriceFuture]]</f>
        <v>9.33</v>
      </c>
      <c r="X1513" s="47">
        <f>Table_Query_from_Mac10[[#This Row],[Unit Increase]]*Table_Query_from_Mac10[[#This Row],[UnitPriceFuture]]</f>
        <v>0</v>
      </c>
      <c r="Y1513" s="47">
        <f>Table_Query_from_Mac10[[#This Row],[Unit Increase]]*Table_Query_from_Mac10[[#This Row],[Future-cost]]</f>
        <v>0</v>
      </c>
      <c r="Z1513" s="47">
        <f>-(Table_Query_from_Mac10[[#This Row],[Incremental Sales]]+((Table_Query_from_Mac10[[#This Row],[Incremental Sales]]*-(SUM(Summary!$S$8:$S$9)))))*Summary!$S$18</f>
        <v>0</v>
      </c>
      <c r="AA1513" s="47">
        <f>IFERROR(Table_Query_from_Mac10[[#This Row],[Incremental Cost]]/Table_Query_from_Mac10[[#This Row],[Incremental Sales]],0)</f>
        <v>0</v>
      </c>
      <c r="AB1513" s="47">
        <f>IFERROR(Table_Query_from_Mac10[[#This Row],[TotalCostFuture]]/Table_Query_from_Mac10[[#This Row],[totalsalesFuture]],0)</f>
        <v>0.45766345123258301</v>
      </c>
      <c r="AN1513" s="31">
        <v>100</v>
      </c>
      <c r="AO1513">
        <f t="shared" si="46"/>
        <v>25</v>
      </c>
      <c r="AQ1513" s="31">
        <v>26.66</v>
      </c>
      <c r="AR1513">
        <f t="shared" si="47"/>
        <v>9.33</v>
      </c>
    </row>
    <row r="1514" spans="1:44" x14ac:dyDescent="0.25">
      <c r="A1514">
        <v>90039</v>
      </c>
      <c r="B1514">
        <v>2</v>
      </c>
      <c r="C1514" t="s">
        <v>55</v>
      </c>
      <c r="D1514" t="s">
        <v>81</v>
      </c>
      <c r="E1514">
        <v>8</v>
      </c>
      <c r="F1514">
        <v>10.38</v>
      </c>
      <c r="G1514">
        <v>28.22</v>
      </c>
      <c r="H1514" s="1">
        <v>44841</v>
      </c>
      <c r="I1514" s="20">
        <v>0</v>
      </c>
      <c r="J1514" s="47">
        <f>Table_Query_from_Mac10[[#This Row],[unit_price]]-(Table_Query_from_Mac10[[#This Row],[unit_price]]*(Table_Query_from_Mac10[[#This Row],[discount_pct]]/100))</f>
        <v>28.22</v>
      </c>
      <c r="K1514" s="47">
        <f>Table_Query_from_Mac10[[#This Row],[unit_cost]]</f>
        <v>10.38</v>
      </c>
      <c r="L1514" s="47">
        <f>Table_Query_from_Mac10[[#This Row],[Live-cost]]*(1+Table_Query_from_Mac10[[#This Row],[CogsIncreasebyTYPE]])</f>
        <v>10.38</v>
      </c>
      <c r="M1514" s="47">
        <f>Table_Query_from_Mac10[[#This Row],[Live-cost]]*Table_Query_from_Mac10[[#This Row],[qty_to_ship]]</f>
        <v>83.04</v>
      </c>
      <c r="N1514" s="47">
        <f>IF(Table_Query_from_Mac10[[#This Row],[item_no]]="KDA",-Table_Query_from_Mac10[[#This Row],[unit_price]],Table_Query_from_Mac10[[#This Row],[Net Unit]]*Table_Query_from_Mac10[[#This Row],[qty_to_ship]])</f>
        <v>225.76</v>
      </c>
      <c r="O1514" s="47">
        <f>SUMIFS(Summary!C:C,Summary!H:H,Table_Query_from_Mac10[[#This Row],[Juiceoc]])</f>
        <v>0</v>
      </c>
      <c r="P1514" s="47">
        <f>SUMIFS(Summary!D:D,Summary!H:H,Table_Query_from_Mac10[[#This Row],[Juiceoc]])</f>
        <v>0</v>
      </c>
      <c r="Q1514" s="47">
        <f>SUMIFS(Summary!E:E,Summary!H:H,Table_Query_from_Mac10[[#This Row],[Juiceoc]])</f>
        <v>0</v>
      </c>
      <c r="R1514" s="47">
        <f>Table_Query_from_Mac10[[#This Row],[Net Unit]]*(1+Table_Query_from_Mac10[[#This Row],[PriceIncreasebyType]])</f>
        <v>28.22</v>
      </c>
      <c r="S1514" s="47">
        <f>Table_Query_from_Mac10[[#This Row],[UnitPriceFuture]]*Table_Query_from_Mac10[[#This Row],[qtytoShipFuture]]</f>
        <v>225.76</v>
      </c>
      <c r="T1514" s="47">
        <f>ROUND(Table_Query_from_Mac10[[#This Row],[qty_to_ship]]*(1+Table_Query_from_Mac10[[#This Row],[VolumeIncreasebyType]]),0)</f>
        <v>8</v>
      </c>
      <c r="U1514" s="47">
        <f>Table_Query_from_Mac10[[#This Row],[qtytoShipFuture]]*Table_Query_from_Mac10[[#This Row],[Future-cost]]</f>
        <v>83.04</v>
      </c>
      <c r="V1514" s="47">
        <f>Table_Query_from_Mac10[[#This Row],[qtytoShipFuture]]-Table_Query_from_Mac10[[#This Row],[qty_to_ship]]</f>
        <v>0</v>
      </c>
      <c r="W1514" s="47">
        <f>Table_Query_from_Mac10[[#This Row],[UnitPriceFuture]]</f>
        <v>28.22</v>
      </c>
      <c r="X1514" s="47">
        <f>Table_Query_from_Mac10[[#This Row],[Unit Increase]]*Table_Query_from_Mac10[[#This Row],[UnitPriceFuture]]</f>
        <v>0</v>
      </c>
      <c r="Y1514" s="47">
        <f>Table_Query_from_Mac10[[#This Row],[Unit Increase]]*Table_Query_from_Mac10[[#This Row],[Future-cost]]</f>
        <v>0</v>
      </c>
      <c r="Z1514" s="47">
        <f>-(Table_Query_from_Mac10[[#This Row],[Incremental Sales]]+((Table_Query_from_Mac10[[#This Row],[Incremental Sales]]*-(SUM(Summary!$S$8:$S$9)))))*Summary!$S$18</f>
        <v>0</v>
      </c>
      <c r="AA1514" s="47">
        <f>IFERROR(Table_Query_from_Mac10[[#This Row],[Incremental Cost]]/Table_Query_from_Mac10[[#This Row],[Incremental Sales]],0)</f>
        <v>0</v>
      </c>
      <c r="AB1514" s="47">
        <f>IFERROR(Table_Query_from_Mac10[[#This Row],[TotalCostFuture]]/Table_Query_from_Mac10[[#This Row],[totalsalesFuture]],0)</f>
        <v>0.36782423812898657</v>
      </c>
      <c r="AN1514" s="30">
        <v>30</v>
      </c>
      <c r="AO1514">
        <f t="shared" si="46"/>
        <v>8</v>
      </c>
      <c r="AQ1514" s="30">
        <v>80.64</v>
      </c>
      <c r="AR1514">
        <f t="shared" si="47"/>
        <v>28.22</v>
      </c>
    </row>
    <row r="1515" spans="1:44" x14ac:dyDescent="0.25">
      <c r="A1515">
        <v>90039</v>
      </c>
      <c r="B1515">
        <v>3</v>
      </c>
      <c r="C1515" t="s">
        <v>55</v>
      </c>
      <c r="D1515" t="s">
        <v>81</v>
      </c>
      <c r="E1515">
        <v>8</v>
      </c>
      <c r="F1515">
        <v>12.1</v>
      </c>
      <c r="G1515">
        <v>31.85</v>
      </c>
      <c r="H1515" s="1">
        <v>44841</v>
      </c>
      <c r="I1515" s="20">
        <v>0</v>
      </c>
      <c r="J1515" s="47">
        <f>Table_Query_from_Mac10[[#This Row],[unit_price]]-(Table_Query_from_Mac10[[#This Row],[unit_price]]*(Table_Query_from_Mac10[[#This Row],[discount_pct]]/100))</f>
        <v>31.85</v>
      </c>
      <c r="K1515" s="47">
        <f>Table_Query_from_Mac10[[#This Row],[unit_cost]]</f>
        <v>12.1</v>
      </c>
      <c r="L1515" s="47">
        <f>Table_Query_from_Mac10[[#This Row],[Live-cost]]*(1+Table_Query_from_Mac10[[#This Row],[CogsIncreasebyTYPE]])</f>
        <v>12.1</v>
      </c>
      <c r="M1515" s="47">
        <f>Table_Query_from_Mac10[[#This Row],[Live-cost]]*Table_Query_from_Mac10[[#This Row],[qty_to_ship]]</f>
        <v>96.8</v>
      </c>
      <c r="N1515" s="47">
        <f>IF(Table_Query_from_Mac10[[#This Row],[item_no]]="KDA",-Table_Query_from_Mac10[[#This Row],[unit_price]],Table_Query_from_Mac10[[#This Row],[Net Unit]]*Table_Query_from_Mac10[[#This Row],[qty_to_ship]])</f>
        <v>254.8</v>
      </c>
      <c r="O1515" s="47">
        <f>SUMIFS(Summary!C:C,Summary!H:H,Table_Query_from_Mac10[[#This Row],[Juiceoc]])</f>
        <v>0</v>
      </c>
      <c r="P1515" s="47">
        <f>SUMIFS(Summary!D:D,Summary!H:H,Table_Query_from_Mac10[[#This Row],[Juiceoc]])</f>
        <v>0</v>
      </c>
      <c r="Q1515" s="47">
        <f>SUMIFS(Summary!E:E,Summary!H:H,Table_Query_from_Mac10[[#This Row],[Juiceoc]])</f>
        <v>0</v>
      </c>
      <c r="R1515" s="47">
        <f>Table_Query_from_Mac10[[#This Row],[Net Unit]]*(1+Table_Query_from_Mac10[[#This Row],[PriceIncreasebyType]])</f>
        <v>31.85</v>
      </c>
      <c r="S1515" s="47">
        <f>Table_Query_from_Mac10[[#This Row],[UnitPriceFuture]]*Table_Query_from_Mac10[[#This Row],[qtytoShipFuture]]</f>
        <v>254.8</v>
      </c>
      <c r="T1515" s="47">
        <f>ROUND(Table_Query_from_Mac10[[#This Row],[qty_to_ship]]*(1+Table_Query_from_Mac10[[#This Row],[VolumeIncreasebyType]]),0)</f>
        <v>8</v>
      </c>
      <c r="U1515" s="47">
        <f>Table_Query_from_Mac10[[#This Row],[qtytoShipFuture]]*Table_Query_from_Mac10[[#This Row],[Future-cost]]</f>
        <v>96.8</v>
      </c>
      <c r="V1515" s="47">
        <f>Table_Query_from_Mac10[[#This Row],[qtytoShipFuture]]-Table_Query_from_Mac10[[#This Row],[qty_to_ship]]</f>
        <v>0</v>
      </c>
      <c r="W1515" s="47">
        <f>Table_Query_from_Mac10[[#This Row],[UnitPriceFuture]]</f>
        <v>31.85</v>
      </c>
      <c r="X1515" s="47">
        <f>Table_Query_from_Mac10[[#This Row],[Unit Increase]]*Table_Query_from_Mac10[[#This Row],[UnitPriceFuture]]</f>
        <v>0</v>
      </c>
      <c r="Y1515" s="47">
        <f>Table_Query_from_Mac10[[#This Row],[Unit Increase]]*Table_Query_from_Mac10[[#This Row],[Future-cost]]</f>
        <v>0</v>
      </c>
      <c r="Z1515" s="47">
        <f>-(Table_Query_from_Mac10[[#This Row],[Incremental Sales]]+((Table_Query_from_Mac10[[#This Row],[Incremental Sales]]*-(SUM(Summary!$S$8:$S$9)))))*Summary!$S$18</f>
        <v>0</v>
      </c>
      <c r="AA1515" s="47">
        <f>IFERROR(Table_Query_from_Mac10[[#This Row],[Incremental Cost]]/Table_Query_from_Mac10[[#This Row],[Incremental Sales]],0)</f>
        <v>0</v>
      </c>
      <c r="AB1515" s="47">
        <f>IFERROR(Table_Query_from_Mac10[[#This Row],[TotalCostFuture]]/Table_Query_from_Mac10[[#This Row],[totalsalesFuture]],0)</f>
        <v>0.37990580847723704</v>
      </c>
      <c r="AN1515" s="31">
        <v>30</v>
      </c>
      <c r="AO1515">
        <f t="shared" si="46"/>
        <v>8</v>
      </c>
      <c r="AQ1515" s="31">
        <v>90.99</v>
      </c>
      <c r="AR1515">
        <f t="shared" si="47"/>
        <v>31.85</v>
      </c>
    </row>
    <row r="1516" spans="1:44" x14ac:dyDescent="0.25">
      <c r="A1516">
        <v>90039</v>
      </c>
      <c r="B1516">
        <v>4</v>
      </c>
      <c r="C1516" t="s">
        <v>56</v>
      </c>
      <c r="D1516" t="s">
        <v>81</v>
      </c>
      <c r="E1516">
        <v>6</v>
      </c>
      <c r="F1516">
        <v>14.19</v>
      </c>
      <c r="G1516">
        <v>38.020000000000003</v>
      </c>
      <c r="H1516" s="1">
        <v>44841</v>
      </c>
      <c r="I1516" s="20">
        <v>0</v>
      </c>
      <c r="J1516" s="47">
        <f>Table_Query_from_Mac10[[#This Row],[unit_price]]-(Table_Query_from_Mac10[[#This Row],[unit_price]]*(Table_Query_from_Mac10[[#This Row],[discount_pct]]/100))</f>
        <v>38.020000000000003</v>
      </c>
      <c r="K1516" s="47">
        <f>Table_Query_from_Mac10[[#This Row],[unit_cost]]</f>
        <v>14.19</v>
      </c>
      <c r="L1516" s="47">
        <f>Table_Query_from_Mac10[[#This Row],[Live-cost]]*(1+Table_Query_from_Mac10[[#This Row],[CogsIncreasebyTYPE]])</f>
        <v>14.19</v>
      </c>
      <c r="M1516" s="47">
        <f>Table_Query_from_Mac10[[#This Row],[Live-cost]]*Table_Query_from_Mac10[[#This Row],[qty_to_ship]]</f>
        <v>85.14</v>
      </c>
      <c r="N1516" s="47">
        <f>IF(Table_Query_from_Mac10[[#This Row],[item_no]]="KDA",-Table_Query_from_Mac10[[#This Row],[unit_price]],Table_Query_from_Mac10[[#This Row],[Net Unit]]*Table_Query_from_Mac10[[#This Row],[qty_to_ship]])</f>
        <v>228.12</v>
      </c>
      <c r="O1516" s="47">
        <f>SUMIFS(Summary!C:C,Summary!H:H,Table_Query_from_Mac10[[#This Row],[Juiceoc]])</f>
        <v>0</v>
      </c>
      <c r="P1516" s="47">
        <f>SUMIFS(Summary!D:D,Summary!H:H,Table_Query_from_Mac10[[#This Row],[Juiceoc]])</f>
        <v>0</v>
      </c>
      <c r="Q1516" s="47">
        <f>SUMIFS(Summary!E:E,Summary!H:H,Table_Query_from_Mac10[[#This Row],[Juiceoc]])</f>
        <v>0</v>
      </c>
      <c r="R1516" s="47">
        <f>Table_Query_from_Mac10[[#This Row],[Net Unit]]*(1+Table_Query_from_Mac10[[#This Row],[PriceIncreasebyType]])</f>
        <v>38.020000000000003</v>
      </c>
      <c r="S1516" s="47">
        <f>Table_Query_from_Mac10[[#This Row],[UnitPriceFuture]]*Table_Query_from_Mac10[[#This Row],[qtytoShipFuture]]</f>
        <v>228.12</v>
      </c>
      <c r="T1516" s="47">
        <f>ROUND(Table_Query_from_Mac10[[#This Row],[qty_to_ship]]*(1+Table_Query_from_Mac10[[#This Row],[VolumeIncreasebyType]]),0)</f>
        <v>6</v>
      </c>
      <c r="U1516" s="47">
        <f>Table_Query_from_Mac10[[#This Row],[qtytoShipFuture]]*Table_Query_from_Mac10[[#This Row],[Future-cost]]</f>
        <v>85.14</v>
      </c>
      <c r="V1516" s="47">
        <f>Table_Query_from_Mac10[[#This Row],[qtytoShipFuture]]-Table_Query_from_Mac10[[#This Row],[qty_to_ship]]</f>
        <v>0</v>
      </c>
      <c r="W1516" s="47">
        <f>Table_Query_from_Mac10[[#This Row],[UnitPriceFuture]]</f>
        <v>38.020000000000003</v>
      </c>
      <c r="X1516" s="47">
        <f>Table_Query_from_Mac10[[#This Row],[Unit Increase]]*Table_Query_from_Mac10[[#This Row],[UnitPriceFuture]]</f>
        <v>0</v>
      </c>
      <c r="Y1516" s="47">
        <f>Table_Query_from_Mac10[[#This Row],[Unit Increase]]*Table_Query_from_Mac10[[#This Row],[Future-cost]]</f>
        <v>0</v>
      </c>
      <c r="Z1516" s="47">
        <f>-(Table_Query_from_Mac10[[#This Row],[Incremental Sales]]+((Table_Query_from_Mac10[[#This Row],[Incremental Sales]]*-(SUM(Summary!$S$8:$S$9)))))*Summary!$S$18</f>
        <v>0</v>
      </c>
      <c r="AA1516" s="47">
        <f>IFERROR(Table_Query_from_Mac10[[#This Row],[Incremental Cost]]/Table_Query_from_Mac10[[#This Row],[Incremental Sales]],0)</f>
        <v>0</v>
      </c>
      <c r="AB1516" s="47">
        <f>IFERROR(Table_Query_from_Mac10[[#This Row],[TotalCostFuture]]/Table_Query_from_Mac10[[#This Row],[totalsalesFuture]],0)</f>
        <v>0.37322461862177803</v>
      </c>
      <c r="AN1516" s="30">
        <v>24</v>
      </c>
      <c r="AO1516">
        <f t="shared" si="46"/>
        <v>6</v>
      </c>
      <c r="AQ1516" s="30">
        <v>108.63</v>
      </c>
      <c r="AR1516">
        <f t="shared" si="47"/>
        <v>38.020000000000003</v>
      </c>
    </row>
    <row r="1517" spans="1:44" x14ac:dyDescent="0.25">
      <c r="A1517">
        <v>90150</v>
      </c>
      <c r="B1517">
        <v>1</v>
      </c>
      <c r="C1517" t="s">
        <v>55</v>
      </c>
      <c r="D1517" t="s">
        <v>81</v>
      </c>
      <c r="E1517">
        <v>16</v>
      </c>
      <c r="F1517">
        <v>7.37</v>
      </c>
      <c r="G1517">
        <v>18.14</v>
      </c>
      <c r="H1517" s="1">
        <v>44839</v>
      </c>
      <c r="I1517" s="20">
        <v>0</v>
      </c>
      <c r="J1517" s="47">
        <f>Table_Query_from_Mac10[[#This Row],[unit_price]]-(Table_Query_from_Mac10[[#This Row],[unit_price]]*(Table_Query_from_Mac10[[#This Row],[discount_pct]]/100))</f>
        <v>18.14</v>
      </c>
      <c r="K1517" s="47">
        <f>Table_Query_from_Mac10[[#This Row],[unit_cost]]</f>
        <v>7.37</v>
      </c>
      <c r="L1517" s="47">
        <f>Table_Query_from_Mac10[[#This Row],[Live-cost]]*(1+Table_Query_from_Mac10[[#This Row],[CogsIncreasebyTYPE]])</f>
        <v>7.37</v>
      </c>
      <c r="M1517" s="47">
        <f>Table_Query_from_Mac10[[#This Row],[Live-cost]]*Table_Query_from_Mac10[[#This Row],[qty_to_ship]]</f>
        <v>117.92</v>
      </c>
      <c r="N1517" s="47">
        <f>IF(Table_Query_from_Mac10[[#This Row],[item_no]]="KDA",-Table_Query_from_Mac10[[#This Row],[unit_price]],Table_Query_from_Mac10[[#This Row],[Net Unit]]*Table_Query_from_Mac10[[#This Row],[qty_to_ship]])</f>
        <v>290.24</v>
      </c>
      <c r="O1517" s="47">
        <f>SUMIFS(Summary!C:C,Summary!H:H,Table_Query_from_Mac10[[#This Row],[Juiceoc]])</f>
        <v>0</v>
      </c>
      <c r="P1517" s="47">
        <f>SUMIFS(Summary!D:D,Summary!H:H,Table_Query_from_Mac10[[#This Row],[Juiceoc]])</f>
        <v>0</v>
      </c>
      <c r="Q1517" s="47">
        <f>SUMIFS(Summary!E:E,Summary!H:H,Table_Query_from_Mac10[[#This Row],[Juiceoc]])</f>
        <v>0</v>
      </c>
      <c r="R1517" s="47">
        <f>Table_Query_from_Mac10[[#This Row],[Net Unit]]*(1+Table_Query_from_Mac10[[#This Row],[PriceIncreasebyType]])</f>
        <v>18.14</v>
      </c>
      <c r="S1517" s="47">
        <f>Table_Query_from_Mac10[[#This Row],[UnitPriceFuture]]*Table_Query_from_Mac10[[#This Row],[qtytoShipFuture]]</f>
        <v>290.24</v>
      </c>
      <c r="T1517" s="47">
        <f>ROUND(Table_Query_from_Mac10[[#This Row],[qty_to_ship]]*(1+Table_Query_from_Mac10[[#This Row],[VolumeIncreasebyType]]),0)</f>
        <v>16</v>
      </c>
      <c r="U1517" s="47">
        <f>Table_Query_from_Mac10[[#This Row],[qtytoShipFuture]]*Table_Query_from_Mac10[[#This Row],[Future-cost]]</f>
        <v>117.92</v>
      </c>
      <c r="V1517" s="47">
        <f>Table_Query_from_Mac10[[#This Row],[qtytoShipFuture]]-Table_Query_from_Mac10[[#This Row],[qty_to_ship]]</f>
        <v>0</v>
      </c>
      <c r="W1517" s="47">
        <f>Table_Query_from_Mac10[[#This Row],[UnitPriceFuture]]</f>
        <v>18.14</v>
      </c>
      <c r="X1517" s="47">
        <f>Table_Query_from_Mac10[[#This Row],[Unit Increase]]*Table_Query_from_Mac10[[#This Row],[UnitPriceFuture]]</f>
        <v>0</v>
      </c>
      <c r="Y1517" s="47">
        <f>Table_Query_from_Mac10[[#This Row],[Unit Increase]]*Table_Query_from_Mac10[[#This Row],[Future-cost]]</f>
        <v>0</v>
      </c>
      <c r="Z1517" s="47">
        <f>-(Table_Query_from_Mac10[[#This Row],[Incremental Sales]]+((Table_Query_from_Mac10[[#This Row],[Incremental Sales]]*-(SUM(Summary!$S$8:$S$9)))))*Summary!$S$18</f>
        <v>0</v>
      </c>
      <c r="AA1517" s="47">
        <f>IFERROR(Table_Query_from_Mac10[[#This Row],[Incremental Cost]]/Table_Query_from_Mac10[[#This Row],[Incremental Sales]],0)</f>
        <v>0</v>
      </c>
      <c r="AB1517" s="47">
        <f>IFERROR(Table_Query_from_Mac10[[#This Row],[TotalCostFuture]]/Table_Query_from_Mac10[[#This Row],[totalsalesFuture]],0)</f>
        <v>0.40628445424476295</v>
      </c>
      <c r="AN1517" s="31">
        <v>62</v>
      </c>
      <c r="AO1517">
        <f t="shared" si="46"/>
        <v>16</v>
      </c>
      <c r="AQ1517" s="31">
        <v>51.83</v>
      </c>
      <c r="AR1517">
        <f t="shared" si="47"/>
        <v>18.14</v>
      </c>
    </row>
    <row r="1518" spans="1:44" x14ac:dyDescent="0.25">
      <c r="A1518">
        <v>90150</v>
      </c>
      <c r="B1518">
        <v>2</v>
      </c>
      <c r="C1518" t="s">
        <v>55</v>
      </c>
      <c r="D1518" t="s">
        <v>81</v>
      </c>
      <c r="E1518">
        <v>8</v>
      </c>
      <c r="F1518">
        <v>8.81</v>
      </c>
      <c r="G1518">
        <v>22.56</v>
      </c>
      <c r="H1518" s="1">
        <v>44839</v>
      </c>
      <c r="I1518" s="20">
        <v>0</v>
      </c>
      <c r="J1518" s="47">
        <f>Table_Query_from_Mac10[[#This Row],[unit_price]]-(Table_Query_from_Mac10[[#This Row],[unit_price]]*(Table_Query_from_Mac10[[#This Row],[discount_pct]]/100))</f>
        <v>22.56</v>
      </c>
      <c r="K1518" s="47">
        <f>Table_Query_from_Mac10[[#This Row],[unit_cost]]</f>
        <v>8.81</v>
      </c>
      <c r="L1518" s="47">
        <f>Table_Query_from_Mac10[[#This Row],[Live-cost]]*(1+Table_Query_from_Mac10[[#This Row],[CogsIncreasebyTYPE]])</f>
        <v>8.81</v>
      </c>
      <c r="M1518" s="47">
        <f>Table_Query_from_Mac10[[#This Row],[Live-cost]]*Table_Query_from_Mac10[[#This Row],[qty_to_ship]]</f>
        <v>70.48</v>
      </c>
      <c r="N1518" s="47">
        <f>IF(Table_Query_from_Mac10[[#This Row],[item_no]]="KDA",-Table_Query_from_Mac10[[#This Row],[unit_price]],Table_Query_from_Mac10[[#This Row],[Net Unit]]*Table_Query_from_Mac10[[#This Row],[qty_to_ship]])</f>
        <v>180.48</v>
      </c>
      <c r="O1518" s="47">
        <f>SUMIFS(Summary!C:C,Summary!H:H,Table_Query_from_Mac10[[#This Row],[Juiceoc]])</f>
        <v>0</v>
      </c>
      <c r="P1518" s="47">
        <f>SUMIFS(Summary!D:D,Summary!H:H,Table_Query_from_Mac10[[#This Row],[Juiceoc]])</f>
        <v>0</v>
      </c>
      <c r="Q1518" s="47">
        <f>SUMIFS(Summary!E:E,Summary!H:H,Table_Query_from_Mac10[[#This Row],[Juiceoc]])</f>
        <v>0</v>
      </c>
      <c r="R1518" s="47">
        <f>Table_Query_from_Mac10[[#This Row],[Net Unit]]*(1+Table_Query_from_Mac10[[#This Row],[PriceIncreasebyType]])</f>
        <v>22.56</v>
      </c>
      <c r="S1518" s="47">
        <f>Table_Query_from_Mac10[[#This Row],[UnitPriceFuture]]*Table_Query_from_Mac10[[#This Row],[qtytoShipFuture]]</f>
        <v>180.48</v>
      </c>
      <c r="T1518" s="47">
        <f>ROUND(Table_Query_from_Mac10[[#This Row],[qty_to_ship]]*(1+Table_Query_from_Mac10[[#This Row],[VolumeIncreasebyType]]),0)</f>
        <v>8</v>
      </c>
      <c r="U1518" s="47">
        <f>Table_Query_from_Mac10[[#This Row],[qtytoShipFuture]]*Table_Query_from_Mac10[[#This Row],[Future-cost]]</f>
        <v>70.48</v>
      </c>
      <c r="V1518" s="47">
        <f>Table_Query_from_Mac10[[#This Row],[qtytoShipFuture]]-Table_Query_from_Mac10[[#This Row],[qty_to_ship]]</f>
        <v>0</v>
      </c>
      <c r="W1518" s="47">
        <f>Table_Query_from_Mac10[[#This Row],[UnitPriceFuture]]</f>
        <v>22.56</v>
      </c>
      <c r="X1518" s="47">
        <f>Table_Query_from_Mac10[[#This Row],[Unit Increase]]*Table_Query_from_Mac10[[#This Row],[UnitPriceFuture]]</f>
        <v>0</v>
      </c>
      <c r="Y1518" s="47">
        <f>Table_Query_from_Mac10[[#This Row],[Unit Increase]]*Table_Query_from_Mac10[[#This Row],[Future-cost]]</f>
        <v>0</v>
      </c>
      <c r="Z1518" s="47">
        <f>-(Table_Query_from_Mac10[[#This Row],[Incremental Sales]]+((Table_Query_from_Mac10[[#This Row],[Incremental Sales]]*-(SUM(Summary!$S$8:$S$9)))))*Summary!$S$18</f>
        <v>0</v>
      </c>
      <c r="AA1518" s="47">
        <f>IFERROR(Table_Query_from_Mac10[[#This Row],[Incremental Cost]]/Table_Query_from_Mac10[[#This Row],[Incremental Sales]],0)</f>
        <v>0</v>
      </c>
      <c r="AB1518" s="47">
        <f>IFERROR(Table_Query_from_Mac10[[#This Row],[TotalCostFuture]]/Table_Query_from_Mac10[[#This Row],[totalsalesFuture]],0)</f>
        <v>0.39051418439716318</v>
      </c>
      <c r="AN1518" s="30">
        <v>30</v>
      </c>
      <c r="AO1518">
        <f t="shared" si="46"/>
        <v>8</v>
      </c>
      <c r="AQ1518" s="30">
        <v>64.45</v>
      </c>
      <c r="AR1518">
        <f t="shared" si="47"/>
        <v>22.56</v>
      </c>
    </row>
    <row r="1519" spans="1:44" x14ac:dyDescent="0.25">
      <c r="A1519">
        <v>90150</v>
      </c>
      <c r="B1519">
        <v>3</v>
      </c>
      <c r="C1519" t="s">
        <v>55</v>
      </c>
      <c r="D1519" t="s">
        <v>81</v>
      </c>
      <c r="E1519">
        <v>10</v>
      </c>
      <c r="F1519">
        <v>10.18</v>
      </c>
      <c r="G1519">
        <v>27.29</v>
      </c>
      <c r="H1519" s="1">
        <v>44839</v>
      </c>
      <c r="I1519" s="20">
        <v>0</v>
      </c>
      <c r="J1519" s="47">
        <f>Table_Query_from_Mac10[[#This Row],[unit_price]]-(Table_Query_from_Mac10[[#This Row],[unit_price]]*(Table_Query_from_Mac10[[#This Row],[discount_pct]]/100))</f>
        <v>27.29</v>
      </c>
      <c r="K1519" s="47">
        <f>Table_Query_from_Mac10[[#This Row],[unit_cost]]</f>
        <v>10.18</v>
      </c>
      <c r="L1519" s="47">
        <f>Table_Query_from_Mac10[[#This Row],[Live-cost]]*(1+Table_Query_from_Mac10[[#This Row],[CogsIncreasebyTYPE]])</f>
        <v>10.18</v>
      </c>
      <c r="M1519" s="47">
        <f>Table_Query_from_Mac10[[#This Row],[Live-cost]]*Table_Query_from_Mac10[[#This Row],[qty_to_ship]]</f>
        <v>101.8</v>
      </c>
      <c r="N1519" s="47">
        <f>IF(Table_Query_from_Mac10[[#This Row],[item_no]]="KDA",-Table_Query_from_Mac10[[#This Row],[unit_price]],Table_Query_from_Mac10[[#This Row],[Net Unit]]*Table_Query_from_Mac10[[#This Row],[qty_to_ship]])</f>
        <v>272.89999999999998</v>
      </c>
      <c r="O1519" s="47">
        <f>SUMIFS(Summary!C:C,Summary!H:H,Table_Query_from_Mac10[[#This Row],[Juiceoc]])</f>
        <v>0</v>
      </c>
      <c r="P1519" s="47">
        <f>SUMIFS(Summary!D:D,Summary!H:H,Table_Query_from_Mac10[[#This Row],[Juiceoc]])</f>
        <v>0</v>
      </c>
      <c r="Q1519" s="47">
        <f>SUMIFS(Summary!E:E,Summary!H:H,Table_Query_from_Mac10[[#This Row],[Juiceoc]])</f>
        <v>0</v>
      </c>
      <c r="R1519" s="47">
        <f>Table_Query_from_Mac10[[#This Row],[Net Unit]]*(1+Table_Query_from_Mac10[[#This Row],[PriceIncreasebyType]])</f>
        <v>27.29</v>
      </c>
      <c r="S1519" s="47">
        <f>Table_Query_from_Mac10[[#This Row],[UnitPriceFuture]]*Table_Query_from_Mac10[[#This Row],[qtytoShipFuture]]</f>
        <v>272.89999999999998</v>
      </c>
      <c r="T1519" s="47">
        <f>ROUND(Table_Query_from_Mac10[[#This Row],[qty_to_ship]]*(1+Table_Query_from_Mac10[[#This Row],[VolumeIncreasebyType]]),0)</f>
        <v>10</v>
      </c>
      <c r="U1519" s="47">
        <f>Table_Query_from_Mac10[[#This Row],[qtytoShipFuture]]*Table_Query_from_Mac10[[#This Row],[Future-cost]]</f>
        <v>101.8</v>
      </c>
      <c r="V1519" s="47">
        <f>Table_Query_from_Mac10[[#This Row],[qtytoShipFuture]]-Table_Query_from_Mac10[[#This Row],[qty_to_ship]]</f>
        <v>0</v>
      </c>
      <c r="W1519" s="47">
        <f>Table_Query_from_Mac10[[#This Row],[UnitPriceFuture]]</f>
        <v>27.29</v>
      </c>
      <c r="X1519" s="47">
        <f>Table_Query_from_Mac10[[#This Row],[Unit Increase]]*Table_Query_from_Mac10[[#This Row],[UnitPriceFuture]]</f>
        <v>0</v>
      </c>
      <c r="Y1519" s="47">
        <f>Table_Query_from_Mac10[[#This Row],[Unit Increase]]*Table_Query_from_Mac10[[#This Row],[Future-cost]]</f>
        <v>0</v>
      </c>
      <c r="Z1519" s="47">
        <f>-(Table_Query_from_Mac10[[#This Row],[Incremental Sales]]+((Table_Query_from_Mac10[[#This Row],[Incremental Sales]]*-(SUM(Summary!$S$8:$S$9)))))*Summary!$S$18</f>
        <v>0</v>
      </c>
      <c r="AA1519" s="47">
        <f>IFERROR(Table_Query_from_Mac10[[#This Row],[Incremental Cost]]/Table_Query_from_Mac10[[#This Row],[Incremental Sales]],0)</f>
        <v>0</v>
      </c>
      <c r="AB1519" s="47">
        <f>IFERROR(Table_Query_from_Mac10[[#This Row],[TotalCostFuture]]/Table_Query_from_Mac10[[#This Row],[totalsalesFuture]],0)</f>
        <v>0.37303041407108833</v>
      </c>
      <c r="AN1519" s="31">
        <v>40</v>
      </c>
      <c r="AO1519">
        <f t="shared" si="46"/>
        <v>10</v>
      </c>
      <c r="AQ1519" s="31">
        <v>77.959999999999994</v>
      </c>
      <c r="AR1519">
        <f t="shared" si="47"/>
        <v>27.29</v>
      </c>
    </row>
    <row r="1520" spans="1:44" x14ac:dyDescent="0.25">
      <c r="A1520">
        <v>90150</v>
      </c>
      <c r="B1520">
        <v>4</v>
      </c>
      <c r="C1520" t="s">
        <v>55</v>
      </c>
      <c r="D1520" t="s">
        <v>81</v>
      </c>
      <c r="E1520">
        <v>4</v>
      </c>
      <c r="F1520">
        <v>12.04</v>
      </c>
      <c r="G1520">
        <v>31.43</v>
      </c>
      <c r="H1520" s="1">
        <v>44839</v>
      </c>
      <c r="I1520" s="20">
        <v>0</v>
      </c>
      <c r="J1520" s="47">
        <f>Table_Query_from_Mac10[[#This Row],[unit_price]]-(Table_Query_from_Mac10[[#This Row],[unit_price]]*(Table_Query_from_Mac10[[#This Row],[discount_pct]]/100))</f>
        <v>31.43</v>
      </c>
      <c r="K1520" s="47">
        <f>Table_Query_from_Mac10[[#This Row],[unit_cost]]</f>
        <v>12.04</v>
      </c>
      <c r="L1520" s="47">
        <f>Table_Query_from_Mac10[[#This Row],[Live-cost]]*(1+Table_Query_from_Mac10[[#This Row],[CogsIncreasebyTYPE]])</f>
        <v>12.04</v>
      </c>
      <c r="M1520" s="47">
        <f>Table_Query_from_Mac10[[#This Row],[Live-cost]]*Table_Query_from_Mac10[[#This Row],[qty_to_ship]]</f>
        <v>48.16</v>
      </c>
      <c r="N1520" s="47">
        <f>IF(Table_Query_from_Mac10[[#This Row],[item_no]]="KDA",-Table_Query_from_Mac10[[#This Row],[unit_price]],Table_Query_from_Mac10[[#This Row],[Net Unit]]*Table_Query_from_Mac10[[#This Row],[qty_to_ship]])</f>
        <v>125.72</v>
      </c>
      <c r="O1520" s="47">
        <f>SUMIFS(Summary!C:C,Summary!H:H,Table_Query_from_Mac10[[#This Row],[Juiceoc]])</f>
        <v>0</v>
      </c>
      <c r="P1520" s="47">
        <f>SUMIFS(Summary!D:D,Summary!H:H,Table_Query_from_Mac10[[#This Row],[Juiceoc]])</f>
        <v>0</v>
      </c>
      <c r="Q1520" s="47">
        <f>SUMIFS(Summary!E:E,Summary!H:H,Table_Query_from_Mac10[[#This Row],[Juiceoc]])</f>
        <v>0</v>
      </c>
      <c r="R1520" s="47">
        <f>Table_Query_from_Mac10[[#This Row],[Net Unit]]*(1+Table_Query_from_Mac10[[#This Row],[PriceIncreasebyType]])</f>
        <v>31.43</v>
      </c>
      <c r="S1520" s="47">
        <f>Table_Query_from_Mac10[[#This Row],[UnitPriceFuture]]*Table_Query_from_Mac10[[#This Row],[qtytoShipFuture]]</f>
        <v>125.72</v>
      </c>
      <c r="T1520" s="47">
        <f>ROUND(Table_Query_from_Mac10[[#This Row],[qty_to_ship]]*(1+Table_Query_from_Mac10[[#This Row],[VolumeIncreasebyType]]),0)</f>
        <v>4</v>
      </c>
      <c r="U1520" s="47">
        <f>Table_Query_from_Mac10[[#This Row],[qtytoShipFuture]]*Table_Query_from_Mac10[[#This Row],[Future-cost]]</f>
        <v>48.16</v>
      </c>
      <c r="V1520" s="47">
        <f>Table_Query_from_Mac10[[#This Row],[qtytoShipFuture]]-Table_Query_from_Mac10[[#This Row],[qty_to_ship]]</f>
        <v>0</v>
      </c>
      <c r="W1520" s="47">
        <f>Table_Query_from_Mac10[[#This Row],[UnitPriceFuture]]</f>
        <v>31.43</v>
      </c>
      <c r="X1520" s="47">
        <f>Table_Query_from_Mac10[[#This Row],[Unit Increase]]*Table_Query_from_Mac10[[#This Row],[UnitPriceFuture]]</f>
        <v>0</v>
      </c>
      <c r="Y1520" s="47">
        <f>Table_Query_from_Mac10[[#This Row],[Unit Increase]]*Table_Query_from_Mac10[[#This Row],[Future-cost]]</f>
        <v>0</v>
      </c>
      <c r="Z1520" s="47">
        <f>-(Table_Query_from_Mac10[[#This Row],[Incremental Sales]]+((Table_Query_from_Mac10[[#This Row],[Incremental Sales]]*-(SUM(Summary!$S$8:$S$9)))))*Summary!$S$18</f>
        <v>0</v>
      </c>
      <c r="AA1520" s="47">
        <f>IFERROR(Table_Query_from_Mac10[[#This Row],[Incremental Cost]]/Table_Query_from_Mac10[[#This Row],[Incremental Sales]],0)</f>
        <v>0</v>
      </c>
      <c r="AB1520" s="47">
        <f>IFERROR(Table_Query_from_Mac10[[#This Row],[TotalCostFuture]]/Table_Query_from_Mac10[[#This Row],[totalsalesFuture]],0)</f>
        <v>0.38307349665924273</v>
      </c>
      <c r="AN1520" s="30">
        <v>16</v>
      </c>
      <c r="AO1520">
        <f t="shared" si="46"/>
        <v>4</v>
      </c>
      <c r="AQ1520" s="30">
        <v>89.79</v>
      </c>
      <c r="AR1520">
        <f t="shared" si="47"/>
        <v>31.43</v>
      </c>
    </row>
    <row r="1521" spans="1:44" x14ac:dyDescent="0.25">
      <c r="A1521">
        <v>90150</v>
      </c>
      <c r="B1521">
        <v>5</v>
      </c>
      <c r="C1521" t="s">
        <v>55</v>
      </c>
      <c r="D1521" t="s">
        <v>81</v>
      </c>
      <c r="E1521">
        <v>24</v>
      </c>
      <c r="F1521">
        <v>6</v>
      </c>
      <c r="G1521">
        <v>14.48</v>
      </c>
      <c r="H1521" s="1">
        <v>44839</v>
      </c>
      <c r="I1521" s="20">
        <v>0</v>
      </c>
      <c r="J1521" s="47">
        <f>Table_Query_from_Mac10[[#This Row],[unit_price]]-(Table_Query_from_Mac10[[#This Row],[unit_price]]*(Table_Query_from_Mac10[[#This Row],[discount_pct]]/100))</f>
        <v>14.48</v>
      </c>
      <c r="K1521" s="47">
        <f>Table_Query_from_Mac10[[#This Row],[unit_cost]]</f>
        <v>6</v>
      </c>
      <c r="L1521" s="47">
        <f>Table_Query_from_Mac10[[#This Row],[Live-cost]]*(1+Table_Query_from_Mac10[[#This Row],[CogsIncreasebyTYPE]])</f>
        <v>6</v>
      </c>
      <c r="M1521" s="47">
        <f>Table_Query_from_Mac10[[#This Row],[Live-cost]]*Table_Query_from_Mac10[[#This Row],[qty_to_ship]]</f>
        <v>144</v>
      </c>
      <c r="N1521" s="47">
        <f>IF(Table_Query_from_Mac10[[#This Row],[item_no]]="KDA",-Table_Query_from_Mac10[[#This Row],[unit_price]],Table_Query_from_Mac10[[#This Row],[Net Unit]]*Table_Query_from_Mac10[[#This Row],[qty_to_ship]])</f>
        <v>347.52</v>
      </c>
      <c r="O1521" s="47">
        <f>SUMIFS(Summary!C:C,Summary!H:H,Table_Query_from_Mac10[[#This Row],[Juiceoc]])</f>
        <v>0</v>
      </c>
      <c r="P1521" s="47">
        <f>SUMIFS(Summary!D:D,Summary!H:H,Table_Query_from_Mac10[[#This Row],[Juiceoc]])</f>
        <v>0</v>
      </c>
      <c r="Q1521" s="47">
        <f>SUMIFS(Summary!E:E,Summary!H:H,Table_Query_from_Mac10[[#This Row],[Juiceoc]])</f>
        <v>0</v>
      </c>
      <c r="R1521" s="47">
        <f>Table_Query_from_Mac10[[#This Row],[Net Unit]]*(1+Table_Query_from_Mac10[[#This Row],[PriceIncreasebyType]])</f>
        <v>14.48</v>
      </c>
      <c r="S1521" s="47">
        <f>Table_Query_from_Mac10[[#This Row],[UnitPriceFuture]]*Table_Query_from_Mac10[[#This Row],[qtytoShipFuture]]</f>
        <v>347.52</v>
      </c>
      <c r="T1521" s="47">
        <f>ROUND(Table_Query_from_Mac10[[#This Row],[qty_to_ship]]*(1+Table_Query_from_Mac10[[#This Row],[VolumeIncreasebyType]]),0)</f>
        <v>24</v>
      </c>
      <c r="U1521" s="47">
        <f>Table_Query_from_Mac10[[#This Row],[qtytoShipFuture]]*Table_Query_from_Mac10[[#This Row],[Future-cost]]</f>
        <v>144</v>
      </c>
      <c r="V1521" s="47">
        <f>Table_Query_from_Mac10[[#This Row],[qtytoShipFuture]]-Table_Query_from_Mac10[[#This Row],[qty_to_ship]]</f>
        <v>0</v>
      </c>
      <c r="W1521" s="47">
        <f>Table_Query_from_Mac10[[#This Row],[UnitPriceFuture]]</f>
        <v>14.48</v>
      </c>
      <c r="X1521" s="47">
        <f>Table_Query_from_Mac10[[#This Row],[Unit Increase]]*Table_Query_from_Mac10[[#This Row],[UnitPriceFuture]]</f>
        <v>0</v>
      </c>
      <c r="Y1521" s="47">
        <f>Table_Query_from_Mac10[[#This Row],[Unit Increase]]*Table_Query_from_Mac10[[#This Row],[Future-cost]]</f>
        <v>0</v>
      </c>
      <c r="Z1521" s="47">
        <f>-(Table_Query_from_Mac10[[#This Row],[Incremental Sales]]+((Table_Query_from_Mac10[[#This Row],[Incremental Sales]]*-(SUM(Summary!$S$8:$S$9)))))*Summary!$S$18</f>
        <v>0</v>
      </c>
      <c r="AA1521" s="47">
        <f>IFERROR(Table_Query_from_Mac10[[#This Row],[Incremental Cost]]/Table_Query_from_Mac10[[#This Row],[Incremental Sales]],0)</f>
        <v>0</v>
      </c>
      <c r="AB1521" s="47">
        <f>IFERROR(Table_Query_from_Mac10[[#This Row],[TotalCostFuture]]/Table_Query_from_Mac10[[#This Row],[totalsalesFuture]],0)</f>
        <v>0.4143646408839779</v>
      </c>
      <c r="AN1521" s="31">
        <v>96</v>
      </c>
      <c r="AO1521">
        <f t="shared" si="46"/>
        <v>24</v>
      </c>
      <c r="AQ1521" s="31">
        <v>41.37</v>
      </c>
      <c r="AR1521">
        <f t="shared" si="47"/>
        <v>14.48</v>
      </c>
    </row>
    <row r="1522" spans="1:44" x14ac:dyDescent="0.25">
      <c r="A1522">
        <v>90150</v>
      </c>
      <c r="B1522">
        <v>6</v>
      </c>
      <c r="C1522" t="s">
        <v>55</v>
      </c>
      <c r="D1522" t="s">
        <v>81</v>
      </c>
      <c r="E1522">
        <v>12</v>
      </c>
      <c r="F1522">
        <v>6.6</v>
      </c>
      <c r="G1522">
        <v>16.420000000000002</v>
      </c>
      <c r="H1522" s="1">
        <v>44839</v>
      </c>
      <c r="I1522" s="20">
        <v>0</v>
      </c>
      <c r="J1522" s="47">
        <f>Table_Query_from_Mac10[[#This Row],[unit_price]]-(Table_Query_from_Mac10[[#This Row],[unit_price]]*(Table_Query_from_Mac10[[#This Row],[discount_pct]]/100))</f>
        <v>16.420000000000002</v>
      </c>
      <c r="K1522" s="47">
        <f>Table_Query_from_Mac10[[#This Row],[unit_cost]]</f>
        <v>6.6</v>
      </c>
      <c r="L1522" s="47">
        <f>Table_Query_from_Mac10[[#This Row],[Live-cost]]*(1+Table_Query_from_Mac10[[#This Row],[CogsIncreasebyTYPE]])</f>
        <v>6.6</v>
      </c>
      <c r="M1522" s="47">
        <f>Table_Query_from_Mac10[[#This Row],[Live-cost]]*Table_Query_from_Mac10[[#This Row],[qty_to_ship]]</f>
        <v>79.199999999999989</v>
      </c>
      <c r="N1522" s="47">
        <f>IF(Table_Query_from_Mac10[[#This Row],[item_no]]="KDA",-Table_Query_from_Mac10[[#This Row],[unit_price]],Table_Query_from_Mac10[[#This Row],[Net Unit]]*Table_Query_from_Mac10[[#This Row],[qty_to_ship]])</f>
        <v>197.04000000000002</v>
      </c>
      <c r="O1522" s="47">
        <f>SUMIFS(Summary!C:C,Summary!H:H,Table_Query_from_Mac10[[#This Row],[Juiceoc]])</f>
        <v>0</v>
      </c>
      <c r="P1522" s="47">
        <f>SUMIFS(Summary!D:D,Summary!H:H,Table_Query_from_Mac10[[#This Row],[Juiceoc]])</f>
        <v>0</v>
      </c>
      <c r="Q1522" s="47">
        <f>SUMIFS(Summary!E:E,Summary!H:H,Table_Query_from_Mac10[[#This Row],[Juiceoc]])</f>
        <v>0</v>
      </c>
      <c r="R1522" s="47">
        <f>Table_Query_from_Mac10[[#This Row],[Net Unit]]*(1+Table_Query_from_Mac10[[#This Row],[PriceIncreasebyType]])</f>
        <v>16.420000000000002</v>
      </c>
      <c r="S1522" s="47">
        <f>Table_Query_from_Mac10[[#This Row],[UnitPriceFuture]]*Table_Query_from_Mac10[[#This Row],[qtytoShipFuture]]</f>
        <v>197.04000000000002</v>
      </c>
      <c r="T1522" s="47">
        <f>ROUND(Table_Query_from_Mac10[[#This Row],[qty_to_ship]]*(1+Table_Query_from_Mac10[[#This Row],[VolumeIncreasebyType]]),0)</f>
        <v>12</v>
      </c>
      <c r="U1522" s="47">
        <f>Table_Query_from_Mac10[[#This Row],[qtytoShipFuture]]*Table_Query_from_Mac10[[#This Row],[Future-cost]]</f>
        <v>79.199999999999989</v>
      </c>
      <c r="V1522" s="47">
        <f>Table_Query_from_Mac10[[#This Row],[qtytoShipFuture]]-Table_Query_from_Mac10[[#This Row],[qty_to_ship]]</f>
        <v>0</v>
      </c>
      <c r="W1522" s="47">
        <f>Table_Query_from_Mac10[[#This Row],[UnitPriceFuture]]</f>
        <v>16.420000000000002</v>
      </c>
      <c r="X1522" s="47">
        <f>Table_Query_from_Mac10[[#This Row],[Unit Increase]]*Table_Query_from_Mac10[[#This Row],[UnitPriceFuture]]</f>
        <v>0</v>
      </c>
      <c r="Y1522" s="47">
        <f>Table_Query_from_Mac10[[#This Row],[Unit Increase]]*Table_Query_from_Mac10[[#This Row],[Future-cost]]</f>
        <v>0</v>
      </c>
      <c r="Z1522" s="47">
        <f>-(Table_Query_from_Mac10[[#This Row],[Incremental Sales]]+((Table_Query_from_Mac10[[#This Row],[Incremental Sales]]*-(SUM(Summary!$S$8:$S$9)))))*Summary!$S$18</f>
        <v>0</v>
      </c>
      <c r="AA1522" s="47">
        <f>IFERROR(Table_Query_from_Mac10[[#This Row],[Incremental Cost]]/Table_Query_from_Mac10[[#This Row],[Incremental Sales]],0)</f>
        <v>0</v>
      </c>
      <c r="AB1522" s="47">
        <f>IFERROR(Table_Query_from_Mac10[[#This Row],[TotalCostFuture]]/Table_Query_from_Mac10[[#This Row],[totalsalesFuture]],0)</f>
        <v>0.40194884287454313</v>
      </c>
      <c r="AN1522" s="30">
        <v>48</v>
      </c>
      <c r="AO1522">
        <f t="shared" si="46"/>
        <v>12</v>
      </c>
      <c r="AQ1522" s="30">
        <v>46.9</v>
      </c>
      <c r="AR1522">
        <f t="shared" si="47"/>
        <v>16.420000000000002</v>
      </c>
    </row>
    <row r="1523" spans="1:44" x14ac:dyDescent="0.25">
      <c r="A1523">
        <v>90150</v>
      </c>
      <c r="B1523">
        <v>7</v>
      </c>
      <c r="C1523" t="s">
        <v>55</v>
      </c>
      <c r="D1523" t="s">
        <v>81</v>
      </c>
      <c r="E1523">
        <v>7</v>
      </c>
      <c r="F1523">
        <v>9.06</v>
      </c>
      <c r="G1523">
        <v>22.99</v>
      </c>
      <c r="H1523" s="1">
        <v>44839</v>
      </c>
      <c r="I1523" s="20">
        <v>0</v>
      </c>
      <c r="J1523" s="47">
        <f>Table_Query_from_Mac10[[#This Row],[unit_price]]-(Table_Query_from_Mac10[[#This Row],[unit_price]]*(Table_Query_from_Mac10[[#This Row],[discount_pct]]/100))</f>
        <v>22.99</v>
      </c>
      <c r="K1523" s="47">
        <f>Table_Query_from_Mac10[[#This Row],[unit_cost]]</f>
        <v>9.06</v>
      </c>
      <c r="L1523" s="47">
        <f>Table_Query_from_Mac10[[#This Row],[Live-cost]]*(1+Table_Query_from_Mac10[[#This Row],[CogsIncreasebyTYPE]])</f>
        <v>9.06</v>
      </c>
      <c r="M1523" s="47">
        <f>Table_Query_from_Mac10[[#This Row],[Live-cost]]*Table_Query_from_Mac10[[#This Row],[qty_to_ship]]</f>
        <v>63.42</v>
      </c>
      <c r="N1523" s="47">
        <f>IF(Table_Query_from_Mac10[[#This Row],[item_no]]="KDA",-Table_Query_from_Mac10[[#This Row],[unit_price]],Table_Query_from_Mac10[[#This Row],[Net Unit]]*Table_Query_from_Mac10[[#This Row],[qty_to_ship]])</f>
        <v>160.92999999999998</v>
      </c>
      <c r="O1523" s="47">
        <f>SUMIFS(Summary!C:C,Summary!H:H,Table_Query_from_Mac10[[#This Row],[Juiceoc]])</f>
        <v>0</v>
      </c>
      <c r="P1523" s="47">
        <f>SUMIFS(Summary!D:D,Summary!H:H,Table_Query_from_Mac10[[#This Row],[Juiceoc]])</f>
        <v>0</v>
      </c>
      <c r="Q1523" s="47">
        <f>SUMIFS(Summary!E:E,Summary!H:H,Table_Query_from_Mac10[[#This Row],[Juiceoc]])</f>
        <v>0</v>
      </c>
      <c r="R1523" s="47">
        <f>Table_Query_from_Mac10[[#This Row],[Net Unit]]*(1+Table_Query_from_Mac10[[#This Row],[PriceIncreasebyType]])</f>
        <v>22.99</v>
      </c>
      <c r="S1523" s="47">
        <f>Table_Query_from_Mac10[[#This Row],[UnitPriceFuture]]*Table_Query_from_Mac10[[#This Row],[qtytoShipFuture]]</f>
        <v>160.92999999999998</v>
      </c>
      <c r="T1523" s="47">
        <f>ROUND(Table_Query_from_Mac10[[#This Row],[qty_to_ship]]*(1+Table_Query_from_Mac10[[#This Row],[VolumeIncreasebyType]]),0)</f>
        <v>7</v>
      </c>
      <c r="U1523" s="47">
        <f>Table_Query_from_Mac10[[#This Row],[qtytoShipFuture]]*Table_Query_from_Mac10[[#This Row],[Future-cost]]</f>
        <v>63.42</v>
      </c>
      <c r="V1523" s="47">
        <f>Table_Query_from_Mac10[[#This Row],[qtytoShipFuture]]-Table_Query_from_Mac10[[#This Row],[qty_to_ship]]</f>
        <v>0</v>
      </c>
      <c r="W1523" s="47">
        <f>Table_Query_from_Mac10[[#This Row],[UnitPriceFuture]]</f>
        <v>22.99</v>
      </c>
      <c r="X1523" s="47">
        <f>Table_Query_from_Mac10[[#This Row],[Unit Increase]]*Table_Query_from_Mac10[[#This Row],[UnitPriceFuture]]</f>
        <v>0</v>
      </c>
      <c r="Y1523" s="47">
        <f>Table_Query_from_Mac10[[#This Row],[Unit Increase]]*Table_Query_from_Mac10[[#This Row],[Future-cost]]</f>
        <v>0</v>
      </c>
      <c r="Z1523" s="47">
        <f>-(Table_Query_from_Mac10[[#This Row],[Incremental Sales]]+((Table_Query_from_Mac10[[#This Row],[Incremental Sales]]*-(SUM(Summary!$S$8:$S$9)))))*Summary!$S$18</f>
        <v>0</v>
      </c>
      <c r="AA1523" s="47">
        <f>IFERROR(Table_Query_from_Mac10[[#This Row],[Incremental Cost]]/Table_Query_from_Mac10[[#This Row],[Incremental Sales]],0)</f>
        <v>0</v>
      </c>
      <c r="AB1523" s="47">
        <f>IFERROR(Table_Query_from_Mac10[[#This Row],[TotalCostFuture]]/Table_Query_from_Mac10[[#This Row],[totalsalesFuture]],0)</f>
        <v>0.3940843845150066</v>
      </c>
      <c r="AN1523" s="31">
        <v>28</v>
      </c>
      <c r="AO1523">
        <f t="shared" si="46"/>
        <v>7</v>
      </c>
      <c r="AQ1523" s="31">
        <v>65.680000000000007</v>
      </c>
      <c r="AR1523">
        <f t="shared" si="47"/>
        <v>22.99</v>
      </c>
    </row>
    <row r="1524" spans="1:44" x14ac:dyDescent="0.25">
      <c r="A1524">
        <v>90150</v>
      </c>
      <c r="B1524">
        <v>8</v>
      </c>
      <c r="C1524" t="s">
        <v>55</v>
      </c>
      <c r="D1524" t="s">
        <v>81</v>
      </c>
      <c r="E1524">
        <v>4</v>
      </c>
      <c r="F1524">
        <v>10.38</v>
      </c>
      <c r="G1524">
        <v>28.22</v>
      </c>
      <c r="H1524" s="1">
        <v>44839</v>
      </c>
      <c r="I1524" s="20">
        <v>0</v>
      </c>
      <c r="J1524" s="47">
        <f>Table_Query_from_Mac10[[#This Row],[unit_price]]-(Table_Query_from_Mac10[[#This Row],[unit_price]]*(Table_Query_from_Mac10[[#This Row],[discount_pct]]/100))</f>
        <v>28.22</v>
      </c>
      <c r="K1524" s="47">
        <f>Table_Query_from_Mac10[[#This Row],[unit_cost]]</f>
        <v>10.38</v>
      </c>
      <c r="L1524" s="47">
        <f>Table_Query_from_Mac10[[#This Row],[Live-cost]]*(1+Table_Query_from_Mac10[[#This Row],[CogsIncreasebyTYPE]])</f>
        <v>10.38</v>
      </c>
      <c r="M1524" s="47">
        <f>Table_Query_from_Mac10[[#This Row],[Live-cost]]*Table_Query_from_Mac10[[#This Row],[qty_to_ship]]</f>
        <v>41.52</v>
      </c>
      <c r="N1524" s="47">
        <f>IF(Table_Query_from_Mac10[[#This Row],[item_no]]="KDA",-Table_Query_from_Mac10[[#This Row],[unit_price]],Table_Query_from_Mac10[[#This Row],[Net Unit]]*Table_Query_from_Mac10[[#This Row],[qty_to_ship]])</f>
        <v>112.88</v>
      </c>
      <c r="O1524" s="47">
        <f>SUMIFS(Summary!C:C,Summary!H:H,Table_Query_from_Mac10[[#This Row],[Juiceoc]])</f>
        <v>0</v>
      </c>
      <c r="P1524" s="47">
        <f>SUMIFS(Summary!D:D,Summary!H:H,Table_Query_from_Mac10[[#This Row],[Juiceoc]])</f>
        <v>0</v>
      </c>
      <c r="Q1524" s="47">
        <f>SUMIFS(Summary!E:E,Summary!H:H,Table_Query_from_Mac10[[#This Row],[Juiceoc]])</f>
        <v>0</v>
      </c>
      <c r="R1524" s="47">
        <f>Table_Query_from_Mac10[[#This Row],[Net Unit]]*(1+Table_Query_from_Mac10[[#This Row],[PriceIncreasebyType]])</f>
        <v>28.22</v>
      </c>
      <c r="S1524" s="47">
        <f>Table_Query_from_Mac10[[#This Row],[UnitPriceFuture]]*Table_Query_from_Mac10[[#This Row],[qtytoShipFuture]]</f>
        <v>112.88</v>
      </c>
      <c r="T1524" s="47">
        <f>ROUND(Table_Query_from_Mac10[[#This Row],[qty_to_ship]]*(1+Table_Query_from_Mac10[[#This Row],[VolumeIncreasebyType]]),0)</f>
        <v>4</v>
      </c>
      <c r="U1524" s="47">
        <f>Table_Query_from_Mac10[[#This Row],[qtytoShipFuture]]*Table_Query_from_Mac10[[#This Row],[Future-cost]]</f>
        <v>41.52</v>
      </c>
      <c r="V1524" s="47">
        <f>Table_Query_from_Mac10[[#This Row],[qtytoShipFuture]]-Table_Query_from_Mac10[[#This Row],[qty_to_ship]]</f>
        <v>0</v>
      </c>
      <c r="W1524" s="47">
        <f>Table_Query_from_Mac10[[#This Row],[UnitPriceFuture]]</f>
        <v>28.22</v>
      </c>
      <c r="X1524" s="47">
        <f>Table_Query_from_Mac10[[#This Row],[Unit Increase]]*Table_Query_from_Mac10[[#This Row],[UnitPriceFuture]]</f>
        <v>0</v>
      </c>
      <c r="Y1524" s="47">
        <f>Table_Query_from_Mac10[[#This Row],[Unit Increase]]*Table_Query_from_Mac10[[#This Row],[Future-cost]]</f>
        <v>0</v>
      </c>
      <c r="Z1524" s="47">
        <f>-(Table_Query_from_Mac10[[#This Row],[Incremental Sales]]+((Table_Query_from_Mac10[[#This Row],[Incremental Sales]]*-(SUM(Summary!$S$8:$S$9)))))*Summary!$S$18</f>
        <v>0</v>
      </c>
      <c r="AA1524" s="47">
        <f>IFERROR(Table_Query_from_Mac10[[#This Row],[Incremental Cost]]/Table_Query_from_Mac10[[#This Row],[Incremental Sales]],0)</f>
        <v>0</v>
      </c>
      <c r="AB1524" s="47">
        <f>IFERROR(Table_Query_from_Mac10[[#This Row],[TotalCostFuture]]/Table_Query_from_Mac10[[#This Row],[totalsalesFuture]],0)</f>
        <v>0.36782423812898657</v>
      </c>
      <c r="AN1524" s="30">
        <v>15</v>
      </c>
      <c r="AO1524">
        <f t="shared" si="46"/>
        <v>4</v>
      </c>
      <c r="AQ1524" s="30">
        <v>80.64</v>
      </c>
      <c r="AR1524">
        <f t="shared" si="47"/>
        <v>28.22</v>
      </c>
    </row>
    <row r="1525" spans="1:44" x14ac:dyDescent="0.25">
      <c r="A1525">
        <v>90150</v>
      </c>
      <c r="B1525">
        <v>9</v>
      </c>
      <c r="C1525" t="s">
        <v>55</v>
      </c>
      <c r="D1525" t="s">
        <v>81</v>
      </c>
      <c r="E1525">
        <v>3</v>
      </c>
      <c r="F1525">
        <v>17.62</v>
      </c>
      <c r="G1525">
        <v>56.79</v>
      </c>
      <c r="H1525" s="1">
        <v>44839</v>
      </c>
      <c r="I1525" s="20">
        <v>0</v>
      </c>
      <c r="J1525" s="47">
        <f>Table_Query_from_Mac10[[#This Row],[unit_price]]-(Table_Query_from_Mac10[[#This Row],[unit_price]]*(Table_Query_from_Mac10[[#This Row],[discount_pct]]/100))</f>
        <v>56.79</v>
      </c>
      <c r="K1525" s="47">
        <f>Table_Query_from_Mac10[[#This Row],[unit_cost]]</f>
        <v>17.62</v>
      </c>
      <c r="L1525" s="47">
        <f>Table_Query_from_Mac10[[#This Row],[Live-cost]]*(1+Table_Query_from_Mac10[[#This Row],[CogsIncreasebyTYPE]])</f>
        <v>17.62</v>
      </c>
      <c r="M1525" s="47">
        <f>Table_Query_from_Mac10[[#This Row],[Live-cost]]*Table_Query_from_Mac10[[#This Row],[qty_to_ship]]</f>
        <v>52.86</v>
      </c>
      <c r="N1525" s="47">
        <f>IF(Table_Query_from_Mac10[[#This Row],[item_no]]="KDA",-Table_Query_from_Mac10[[#This Row],[unit_price]],Table_Query_from_Mac10[[#This Row],[Net Unit]]*Table_Query_from_Mac10[[#This Row],[qty_to_ship]])</f>
        <v>170.37</v>
      </c>
      <c r="O1525" s="47">
        <f>SUMIFS(Summary!C:C,Summary!H:H,Table_Query_from_Mac10[[#This Row],[Juiceoc]])</f>
        <v>0</v>
      </c>
      <c r="P1525" s="47">
        <f>SUMIFS(Summary!D:D,Summary!H:H,Table_Query_from_Mac10[[#This Row],[Juiceoc]])</f>
        <v>0</v>
      </c>
      <c r="Q1525" s="47">
        <f>SUMIFS(Summary!E:E,Summary!H:H,Table_Query_from_Mac10[[#This Row],[Juiceoc]])</f>
        <v>0</v>
      </c>
      <c r="R1525" s="47">
        <f>Table_Query_from_Mac10[[#This Row],[Net Unit]]*(1+Table_Query_from_Mac10[[#This Row],[PriceIncreasebyType]])</f>
        <v>56.79</v>
      </c>
      <c r="S1525" s="47">
        <f>Table_Query_from_Mac10[[#This Row],[UnitPriceFuture]]*Table_Query_from_Mac10[[#This Row],[qtytoShipFuture]]</f>
        <v>170.37</v>
      </c>
      <c r="T1525" s="47">
        <f>ROUND(Table_Query_from_Mac10[[#This Row],[qty_to_ship]]*(1+Table_Query_from_Mac10[[#This Row],[VolumeIncreasebyType]]),0)</f>
        <v>3</v>
      </c>
      <c r="U1525" s="47">
        <f>Table_Query_from_Mac10[[#This Row],[qtytoShipFuture]]*Table_Query_from_Mac10[[#This Row],[Future-cost]]</f>
        <v>52.86</v>
      </c>
      <c r="V1525" s="47">
        <f>Table_Query_from_Mac10[[#This Row],[qtytoShipFuture]]-Table_Query_from_Mac10[[#This Row],[qty_to_ship]]</f>
        <v>0</v>
      </c>
      <c r="W1525" s="47">
        <f>Table_Query_from_Mac10[[#This Row],[UnitPriceFuture]]</f>
        <v>56.79</v>
      </c>
      <c r="X1525" s="47">
        <f>Table_Query_from_Mac10[[#This Row],[Unit Increase]]*Table_Query_from_Mac10[[#This Row],[UnitPriceFuture]]</f>
        <v>0</v>
      </c>
      <c r="Y1525" s="47">
        <f>Table_Query_from_Mac10[[#This Row],[Unit Increase]]*Table_Query_from_Mac10[[#This Row],[Future-cost]]</f>
        <v>0</v>
      </c>
      <c r="Z1525" s="47">
        <f>-(Table_Query_from_Mac10[[#This Row],[Incremental Sales]]+((Table_Query_from_Mac10[[#This Row],[Incremental Sales]]*-(SUM(Summary!$S$8:$S$9)))))*Summary!$S$18</f>
        <v>0</v>
      </c>
      <c r="AA1525" s="47">
        <f>IFERROR(Table_Query_from_Mac10[[#This Row],[Incremental Cost]]/Table_Query_from_Mac10[[#This Row],[Incremental Sales]],0)</f>
        <v>0</v>
      </c>
      <c r="AB1525" s="47">
        <f>IFERROR(Table_Query_from_Mac10[[#This Row],[TotalCostFuture]]/Table_Query_from_Mac10[[#This Row],[totalsalesFuture]],0)</f>
        <v>0.31026589188237363</v>
      </c>
      <c r="AN1525" s="31">
        <v>12</v>
      </c>
      <c r="AO1525">
        <f t="shared" si="46"/>
        <v>3</v>
      </c>
      <c r="AQ1525" s="31">
        <v>162.25</v>
      </c>
      <c r="AR1525">
        <f t="shared" si="47"/>
        <v>56.79</v>
      </c>
    </row>
    <row r="1526" spans="1:44" x14ac:dyDescent="0.25">
      <c r="A1526">
        <v>90151</v>
      </c>
      <c r="B1526">
        <v>1</v>
      </c>
      <c r="C1526" t="s">
        <v>55</v>
      </c>
      <c r="D1526" t="s">
        <v>81</v>
      </c>
      <c r="E1526">
        <v>8</v>
      </c>
      <c r="F1526">
        <v>8.81</v>
      </c>
      <c r="G1526">
        <v>22.56</v>
      </c>
      <c r="H1526" s="1">
        <v>44841</v>
      </c>
      <c r="I1526" s="20">
        <v>0</v>
      </c>
      <c r="J1526" s="47">
        <f>Table_Query_from_Mac10[[#This Row],[unit_price]]-(Table_Query_from_Mac10[[#This Row],[unit_price]]*(Table_Query_from_Mac10[[#This Row],[discount_pct]]/100))</f>
        <v>22.56</v>
      </c>
      <c r="K1526" s="47">
        <f>Table_Query_from_Mac10[[#This Row],[unit_cost]]</f>
        <v>8.81</v>
      </c>
      <c r="L1526" s="47">
        <f>Table_Query_from_Mac10[[#This Row],[Live-cost]]*(1+Table_Query_from_Mac10[[#This Row],[CogsIncreasebyTYPE]])</f>
        <v>8.81</v>
      </c>
      <c r="M1526" s="47">
        <f>Table_Query_from_Mac10[[#This Row],[Live-cost]]*Table_Query_from_Mac10[[#This Row],[qty_to_ship]]</f>
        <v>70.48</v>
      </c>
      <c r="N1526" s="47">
        <f>IF(Table_Query_from_Mac10[[#This Row],[item_no]]="KDA",-Table_Query_from_Mac10[[#This Row],[unit_price]],Table_Query_from_Mac10[[#This Row],[Net Unit]]*Table_Query_from_Mac10[[#This Row],[qty_to_ship]])</f>
        <v>180.48</v>
      </c>
      <c r="O1526" s="47">
        <f>SUMIFS(Summary!C:C,Summary!H:H,Table_Query_from_Mac10[[#This Row],[Juiceoc]])</f>
        <v>0</v>
      </c>
      <c r="P1526" s="47">
        <f>SUMIFS(Summary!D:D,Summary!H:H,Table_Query_from_Mac10[[#This Row],[Juiceoc]])</f>
        <v>0</v>
      </c>
      <c r="Q1526" s="47">
        <f>SUMIFS(Summary!E:E,Summary!H:H,Table_Query_from_Mac10[[#This Row],[Juiceoc]])</f>
        <v>0</v>
      </c>
      <c r="R1526" s="47">
        <f>Table_Query_from_Mac10[[#This Row],[Net Unit]]*(1+Table_Query_from_Mac10[[#This Row],[PriceIncreasebyType]])</f>
        <v>22.56</v>
      </c>
      <c r="S1526" s="47">
        <f>Table_Query_from_Mac10[[#This Row],[UnitPriceFuture]]*Table_Query_from_Mac10[[#This Row],[qtytoShipFuture]]</f>
        <v>180.48</v>
      </c>
      <c r="T1526" s="47">
        <f>ROUND(Table_Query_from_Mac10[[#This Row],[qty_to_ship]]*(1+Table_Query_from_Mac10[[#This Row],[VolumeIncreasebyType]]),0)</f>
        <v>8</v>
      </c>
      <c r="U1526" s="47">
        <f>Table_Query_from_Mac10[[#This Row],[qtytoShipFuture]]*Table_Query_from_Mac10[[#This Row],[Future-cost]]</f>
        <v>70.48</v>
      </c>
      <c r="V1526" s="47">
        <f>Table_Query_from_Mac10[[#This Row],[qtytoShipFuture]]-Table_Query_from_Mac10[[#This Row],[qty_to_ship]]</f>
        <v>0</v>
      </c>
      <c r="W1526" s="47">
        <f>Table_Query_from_Mac10[[#This Row],[UnitPriceFuture]]</f>
        <v>22.56</v>
      </c>
      <c r="X1526" s="47">
        <f>Table_Query_from_Mac10[[#This Row],[Unit Increase]]*Table_Query_from_Mac10[[#This Row],[UnitPriceFuture]]</f>
        <v>0</v>
      </c>
      <c r="Y1526" s="47">
        <f>Table_Query_from_Mac10[[#This Row],[Unit Increase]]*Table_Query_from_Mac10[[#This Row],[Future-cost]]</f>
        <v>0</v>
      </c>
      <c r="Z1526" s="47">
        <f>-(Table_Query_from_Mac10[[#This Row],[Incremental Sales]]+((Table_Query_from_Mac10[[#This Row],[Incremental Sales]]*-(SUM(Summary!$S$8:$S$9)))))*Summary!$S$18</f>
        <v>0</v>
      </c>
      <c r="AA1526" s="47">
        <f>IFERROR(Table_Query_from_Mac10[[#This Row],[Incremental Cost]]/Table_Query_from_Mac10[[#This Row],[Incremental Sales]],0)</f>
        <v>0</v>
      </c>
      <c r="AB1526" s="47">
        <f>IFERROR(Table_Query_from_Mac10[[#This Row],[TotalCostFuture]]/Table_Query_from_Mac10[[#This Row],[totalsalesFuture]],0)</f>
        <v>0.39051418439716318</v>
      </c>
      <c r="AN1526" s="30">
        <v>30</v>
      </c>
      <c r="AO1526">
        <f t="shared" si="46"/>
        <v>8</v>
      </c>
      <c r="AQ1526" s="30">
        <v>64.45</v>
      </c>
      <c r="AR1526">
        <f t="shared" si="47"/>
        <v>22.56</v>
      </c>
    </row>
    <row r="1527" spans="1:44" x14ac:dyDescent="0.25">
      <c r="A1527">
        <v>90151</v>
      </c>
      <c r="B1527">
        <v>2</v>
      </c>
      <c r="C1527" t="s">
        <v>55</v>
      </c>
      <c r="D1527" t="s">
        <v>81</v>
      </c>
      <c r="E1527">
        <v>3</v>
      </c>
      <c r="F1527">
        <v>13.68</v>
      </c>
      <c r="G1527">
        <v>36.54</v>
      </c>
      <c r="H1527" s="1">
        <v>44841</v>
      </c>
      <c r="I1527" s="20">
        <v>0</v>
      </c>
      <c r="J1527" s="47">
        <f>Table_Query_from_Mac10[[#This Row],[unit_price]]-(Table_Query_from_Mac10[[#This Row],[unit_price]]*(Table_Query_from_Mac10[[#This Row],[discount_pct]]/100))</f>
        <v>36.54</v>
      </c>
      <c r="K1527" s="47">
        <f>Table_Query_from_Mac10[[#This Row],[unit_cost]]</f>
        <v>13.68</v>
      </c>
      <c r="L1527" s="47">
        <f>Table_Query_from_Mac10[[#This Row],[Live-cost]]*(1+Table_Query_from_Mac10[[#This Row],[CogsIncreasebyTYPE]])</f>
        <v>13.68</v>
      </c>
      <c r="M1527" s="47">
        <f>Table_Query_from_Mac10[[#This Row],[Live-cost]]*Table_Query_from_Mac10[[#This Row],[qty_to_ship]]</f>
        <v>41.04</v>
      </c>
      <c r="N1527" s="47">
        <f>IF(Table_Query_from_Mac10[[#This Row],[item_no]]="KDA",-Table_Query_from_Mac10[[#This Row],[unit_price]],Table_Query_from_Mac10[[#This Row],[Net Unit]]*Table_Query_from_Mac10[[#This Row],[qty_to_ship]])</f>
        <v>109.62</v>
      </c>
      <c r="O1527" s="47">
        <f>SUMIFS(Summary!C:C,Summary!H:H,Table_Query_from_Mac10[[#This Row],[Juiceoc]])</f>
        <v>0</v>
      </c>
      <c r="P1527" s="47">
        <f>SUMIFS(Summary!D:D,Summary!H:H,Table_Query_from_Mac10[[#This Row],[Juiceoc]])</f>
        <v>0</v>
      </c>
      <c r="Q1527" s="47">
        <f>SUMIFS(Summary!E:E,Summary!H:H,Table_Query_from_Mac10[[#This Row],[Juiceoc]])</f>
        <v>0</v>
      </c>
      <c r="R1527" s="47">
        <f>Table_Query_from_Mac10[[#This Row],[Net Unit]]*(1+Table_Query_from_Mac10[[#This Row],[PriceIncreasebyType]])</f>
        <v>36.54</v>
      </c>
      <c r="S1527" s="47">
        <f>Table_Query_from_Mac10[[#This Row],[UnitPriceFuture]]*Table_Query_from_Mac10[[#This Row],[qtytoShipFuture]]</f>
        <v>109.62</v>
      </c>
      <c r="T1527" s="47">
        <f>ROUND(Table_Query_from_Mac10[[#This Row],[qty_to_ship]]*(1+Table_Query_from_Mac10[[#This Row],[VolumeIncreasebyType]]),0)</f>
        <v>3</v>
      </c>
      <c r="U1527" s="47">
        <f>Table_Query_from_Mac10[[#This Row],[qtytoShipFuture]]*Table_Query_from_Mac10[[#This Row],[Future-cost]]</f>
        <v>41.04</v>
      </c>
      <c r="V1527" s="47">
        <f>Table_Query_from_Mac10[[#This Row],[qtytoShipFuture]]-Table_Query_from_Mac10[[#This Row],[qty_to_ship]]</f>
        <v>0</v>
      </c>
      <c r="W1527" s="47">
        <f>Table_Query_from_Mac10[[#This Row],[UnitPriceFuture]]</f>
        <v>36.54</v>
      </c>
      <c r="X1527" s="47">
        <f>Table_Query_from_Mac10[[#This Row],[Unit Increase]]*Table_Query_from_Mac10[[#This Row],[UnitPriceFuture]]</f>
        <v>0</v>
      </c>
      <c r="Y1527" s="47">
        <f>Table_Query_from_Mac10[[#This Row],[Unit Increase]]*Table_Query_from_Mac10[[#This Row],[Future-cost]]</f>
        <v>0</v>
      </c>
      <c r="Z1527" s="47">
        <f>-(Table_Query_from_Mac10[[#This Row],[Incremental Sales]]+((Table_Query_from_Mac10[[#This Row],[Incremental Sales]]*-(SUM(Summary!$S$8:$S$9)))))*Summary!$S$18</f>
        <v>0</v>
      </c>
      <c r="AA1527" s="47">
        <f>IFERROR(Table_Query_from_Mac10[[#This Row],[Incremental Cost]]/Table_Query_from_Mac10[[#This Row],[Incremental Sales]],0)</f>
        <v>0</v>
      </c>
      <c r="AB1527" s="47">
        <f>IFERROR(Table_Query_from_Mac10[[#This Row],[TotalCostFuture]]/Table_Query_from_Mac10[[#This Row],[totalsalesFuture]],0)</f>
        <v>0.37438423645320196</v>
      </c>
      <c r="AN1527" s="31">
        <v>12</v>
      </c>
      <c r="AO1527">
        <f t="shared" si="46"/>
        <v>3</v>
      </c>
      <c r="AQ1527" s="31">
        <v>104.4</v>
      </c>
      <c r="AR1527">
        <f t="shared" si="47"/>
        <v>36.54</v>
      </c>
    </row>
    <row r="1528" spans="1:44" x14ac:dyDescent="0.25">
      <c r="A1528">
        <v>90151</v>
      </c>
      <c r="B1528">
        <v>3</v>
      </c>
      <c r="C1528" t="s">
        <v>55</v>
      </c>
      <c r="D1528" t="s">
        <v>81</v>
      </c>
      <c r="E1528">
        <v>14</v>
      </c>
      <c r="F1528">
        <v>5.49</v>
      </c>
      <c r="G1528">
        <v>13.35</v>
      </c>
      <c r="H1528" s="1">
        <v>44841</v>
      </c>
      <c r="I1528" s="20">
        <v>0</v>
      </c>
      <c r="J1528" s="47">
        <f>Table_Query_from_Mac10[[#This Row],[unit_price]]-(Table_Query_from_Mac10[[#This Row],[unit_price]]*(Table_Query_from_Mac10[[#This Row],[discount_pct]]/100))</f>
        <v>13.35</v>
      </c>
      <c r="K1528" s="47">
        <f>Table_Query_from_Mac10[[#This Row],[unit_cost]]</f>
        <v>5.49</v>
      </c>
      <c r="L1528" s="47">
        <f>Table_Query_from_Mac10[[#This Row],[Live-cost]]*(1+Table_Query_from_Mac10[[#This Row],[CogsIncreasebyTYPE]])</f>
        <v>5.49</v>
      </c>
      <c r="M1528" s="47">
        <f>Table_Query_from_Mac10[[#This Row],[Live-cost]]*Table_Query_from_Mac10[[#This Row],[qty_to_ship]]</f>
        <v>76.86</v>
      </c>
      <c r="N1528" s="47">
        <f>IF(Table_Query_from_Mac10[[#This Row],[item_no]]="KDA",-Table_Query_from_Mac10[[#This Row],[unit_price]],Table_Query_from_Mac10[[#This Row],[Net Unit]]*Table_Query_from_Mac10[[#This Row],[qty_to_ship]])</f>
        <v>186.9</v>
      </c>
      <c r="O1528" s="47">
        <f>SUMIFS(Summary!C:C,Summary!H:H,Table_Query_from_Mac10[[#This Row],[Juiceoc]])</f>
        <v>0</v>
      </c>
      <c r="P1528" s="47">
        <f>SUMIFS(Summary!D:D,Summary!H:H,Table_Query_from_Mac10[[#This Row],[Juiceoc]])</f>
        <v>0</v>
      </c>
      <c r="Q1528" s="47">
        <f>SUMIFS(Summary!E:E,Summary!H:H,Table_Query_from_Mac10[[#This Row],[Juiceoc]])</f>
        <v>0</v>
      </c>
      <c r="R1528" s="47">
        <f>Table_Query_from_Mac10[[#This Row],[Net Unit]]*(1+Table_Query_from_Mac10[[#This Row],[PriceIncreasebyType]])</f>
        <v>13.35</v>
      </c>
      <c r="S1528" s="47">
        <f>Table_Query_from_Mac10[[#This Row],[UnitPriceFuture]]*Table_Query_from_Mac10[[#This Row],[qtytoShipFuture]]</f>
        <v>186.9</v>
      </c>
      <c r="T1528" s="47">
        <f>ROUND(Table_Query_from_Mac10[[#This Row],[qty_to_ship]]*(1+Table_Query_from_Mac10[[#This Row],[VolumeIncreasebyType]]),0)</f>
        <v>14</v>
      </c>
      <c r="U1528" s="47">
        <f>Table_Query_from_Mac10[[#This Row],[qtytoShipFuture]]*Table_Query_from_Mac10[[#This Row],[Future-cost]]</f>
        <v>76.86</v>
      </c>
      <c r="V1528" s="47">
        <f>Table_Query_from_Mac10[[#This Row],[qtytoShipFuture]]-Table_Query_from_Mac10[[#This Row],[qty_to_ship]]</f>
        <v>0</v>
      </c>
      <c r="W1528" s="47">
        <f>Table_Query_from_Mac10[[#This Row],[UnitPriceFuture]]</f>
        <v>13.35</v>
      </c>
      <c r="X1528" s="47">
        <f>Table_Query_from_Mac10[[#This Row],[Unit Increase]]*Table_Query_from_Mac10[[#This Row],[UnitPriceFuture]]</f>
        <v>0</v>
      </c>
      <c r="Y1528" s="47">
        <f>Table_Query_from_Mac10[[#This Row],[Unit Increase]]*Table_Query_from_Mac10[[#This Row],[Future-cost]]</f>
        <v>0</v>
      </c>
      <c r="Z1528" s="47">
        <f>-(Table_Query_from_Mac10[[#This Row],[Incremental Sales]]+((Table_Query_from_Mac10[[#This Row],[Incremental Sales]]*-(SUM(Summary!$S$8:$S$9)))))*Summary!$S$18</f>
        <v>0</v>
      </c>
      <c r="AA1528" s="47">
        <f>IFERROR(Table_Query_from_Mac10[[#This Row],[Incremental Cost]]/Table_Query_from_Mac10[[#This Row],[Incremental Sales]],0)</f>
        <v>0</v>
      </c>
      <c r="AB1528" s="47">
        <f>IFERROR(Table_Query_from_Mac10[[#This Row],[TotalCostFuture]]/Table_Query_from_Mac10[[#This Row],[totalsalesFuture]],0)</f>
        <v>0.41123595505617977</v>
      </c>
      <c r="AN1528" s="30">
        <v>54</v>
      </c>
      <c r="AO1528">
        <f t="shared" si="46"/>
        <v>14</v>
      </c>
      <c r="AQ1528" s="30">
        <v>38.15</v>
      </c>
      <c r="AR1528">
        <f t="shared" si="47"/>
        <v>13.35</v>
      </c>
    </row>
    <row r="1529" spans="1:44" x14ac:dyDescent="0.25">
      <c r="A1529">
        <v>90151</v>
      </c>
      <c r="B1529">
        <v>4</v>
      </c>
      <c r="C1529" t="s">
        <v>55</v>
      </c>
      <c r="D1529" t="s">
        <v>81</v>
      </c>
      <c r="E1529">
        <v>24</v>
      </c>
      <c r="F1529">
        <v>6</v>
      </c>
      <c r="G1529">
        <v>14.48</v>
      </c>
      <c r="H1529" s="1">
        <v>44841</v>
      </c>
      <c r="I1529" s="20">
        <v>0</v>
      </c>
      <c r="J1529" s="47">
        <f>Table_Query_from_Mac10[[#This Row],[unit_price]]-(Table_Query_from_Mac10[[#This Row],[unit_price]]*(Table_Query_from_Mac10[[#This Row],[discount_pct]]/100))</f>
        <v>14.48</v>
      </c>
      <c r="K1529" s="47">
        <f>Table_Query_from_Mac10[[#This Row],[unit_cost]]</f>
        <v>6</v>
      </c>
      <c r="L1529" s="47">
        <f>Table_Query_from_Mac10[[#This Row],[Live-cost]]*(1+Table_Query_from_Mac10[[#This Row],[CogsIncreasebyTYPE]])</f>
        <v>6</v>
      </c>
      <c r="M1529" s="47">
        <f>Table_Query_from_Mac10[[#This Row],[Live-cost]]*Table_Query_from_Mac10[[#This Row],[qty_to_ship]]</f>
        <v>144</v>
      </c>
      <c r="N1529" s="47">
        <f>IF(Table_Query_from_Mac10[[#This Row],[item_no]]="KDA",-Table_Query_from_Mac10[[#This Row],[unit_price]],Table_Query_from_Mac10[[#This Row],[Net Unit]]*Table_Query_from_Mac10[[#This Row],[qty_to_ship]])</f>
        <v>347.52</v>
      </c>
      <c r="O1529" s="47">
        <f>SUMIFS(Summary!C:C,Summary!H:H,Table_Query_from_Mac10[[#This Row],[Juiceoc]])</f>
        <v>0</v>
      </c>
      <c r="P1529" s="47">
        <f>SUMIFS(Summary!D:D,Summary!H:H,Table_Query_from_Mac10[[#This Row],[Juiceoc]])</f>
        <v>0</v>
      </c>
      <c r="Q1529" s="47">
        <f>SUMIFS(Summary!E:E,Summary!H:H,Table_Query_from_Mac10[[#This Row],[Juiceoc]])</f>
        <v>0</v>
      </c>
      <c r="R1529" s="47">
        <f>Table_Query_from_Mac10[[#This Row],[Net Unit]]*(1+Table_Query_from_Mac10[[#This Row],[PriceIncreasebyType]])</f>
        <v>14.48</v>
      </c>
      <c r="S1529" s="47">
        <f>Table_Query_from_Mac10[[#This Row],[UnitPriceFuture]]*Table_Query_from_Mac10[[#This Row],[qtytoShipFuture]]</f>
        <v>347.52</v>
      </c>
      <c r="T1529" s="47">
        <f>ROUND(Table_Query_from_Mac10[[#This Row],[qty_to_ship]]*(1+Table_Query_from_Mac10[[#This Row],[VolumeIncreasebyType]]),0)</f>
        <v>24</v>
      </c>
      <c r="U1529" s="47">
        <f>Table_Query_from_Mac10[[#This Row],[qtytoShipFuture]]*Table_Query_from_Mac10[[#This Row],[Future-cost]]</f>
        <v>144</v>
      </c>
      <c r="V1529" s="47">
        <f>Table_Query_from_Mac10[[#This Row],[qtytoShipFuture]]-Table_Query_from_Mac10[[#This Row],[qty_to_ship]]</f>
        <v>0</v>
      </c>
      <c r="W1529" s="47">
        <f>Table_Query_from_Mac10[[#This Row],[UnitPriceFuture]]</f>
        <v>14.48</v>
      </c>
      <c r="X1529" s="47">
        <f>Table_Query_from_Mac10[[#This Row],[Unit Increase]]*Table_Query_from_Mac10[[#This Row],[UnitPriceFuture]]</f>
        <v>0</v>
      </c>
      <c r="Y1529" s="47">
        <f>Table_Query_from_Mac10[[#This Row],[Unit Increase]]*Table_Query_from_Mac10[[#This Row],[Future-cost]]</f>
        <v>0</v>
      </c>
      <c r="Z1529" s="47">
        <f>-(Table_Query_from_Mac10[[#This Row],[Incremental Sales]]+((Table_Query_from_Mac10[[#This Row],[Incremental Sales]]*-(SUM(Summary!$S$8:$S$9)))))*Summary!$S$18</f>
        <v>0</v>
      </c>
      <c r="AA1529" s="47">
        <f>IFERROR(Table_Query_from_Mac10[[#This Row],[Incremental Cost]]/Table_Query_from_Mac10[[#This Row],[Incremental Sales]],0)</f>
        <v>0</v>
      </c>
      <c r="AB1529" s="47">
        <f>IFERROR(Table_Query_from_Mac10[[#This Row],[TotalCostFuture]]/Table_Query_from_Mac10[[#This Row],[totalsalesFuture]],0)</f>
        <v>0.4143646408839779</v>
      </c>
      <c r="AN1529" s="31">
        <v>96</v>
      </c>
      <c r="AO1529">
        <f t="shared" si="46"/>
        <v>24</v>
      </c>
      <c r="AQ1529" s="31">
        <v>41.37</v>
      </c>
      <c r="AR1529">
        <f t="shared" si="47"/>
        <v>14.48</v>
      </c>
    </row>
    <row r="1530" spans="1:44" x14ac:dyDescent="0.25">
      <c r="A1530">
        <v>90151</v>
      </c>
      <c r="B1530">
        <v>5</v>
      </c>
      <c r="C1530" t="s">
        <v>55</v>
      </c>
      <c r="D1530" t="s">
        <v>81</v>
      </c>
      <c r="E1530">
        <v>7</v>
      </c>
      <c r="F1530">
        <v>9.06</v>
      </c>
      <c r="G1530">
        <v>22.99</v>
      </c>
      <c r="H1530" s="1">
        <v>44841</v>
      </c>
      <c r="I1530" s="20">
        <v>0</v>
      </c>
      <c r="J1530" s="47">
        <f>Table_Query_from_Mac10[[#This Row],[unit_price]]-(Table_Query_from_Mac10[[#This Row],[unit_price]]*(Table_Query_from_Mac10[[#This Row],[discount_pct]]/100))</f>
        <v>22.99</v>
      </c>
      <c r="K1530" s="47">
        <f>Table_Query_from_Mac10[[#This Row],[unit_cost]]</f>
        <v>9.06</v>
      </c>
      <c r="L1530" s="47">
        <f>Table_Query_from_Mac10[[#This Row],[Live-cost]]*(1+Table_Query_from_Mac10[[#This Row],[CogsIncreasebyTYPE]])</f>
        <v>9.06</v>
      </c>
      <c r="M1530" s="47">
        <f>Table_Query_from_Mac10[[#This Row],[Live-cost]]*Table_Query_from_Mac10[[#This Row],[qty_to_ship]]</f>
        <v>63.42</v>
      </c>
      <c r="N1530" s="47">
        <f>IF(Table_Query_from_Mac10[[#This Row],[item_no]]="KDA",-Table_Query_from_Mac10[[#This Row],[unit_price]],Table_Query_from_Mac10[[#This Row],[Net Unit]]*Table_Query_from_Mac10[[#This Row],[qty_to_ship]])</f>
        <v>160.92999999999998</v>
      </c>
      <c r="O1530" s="47">
        <f>SUMIFS(Summary!C:C,Summary!H:H,Table_Query_from_Mac10[[#This Row],[Juiceoc]])</f>
        <v>0</v>
      </c>
      <c r="P1530" s="47">
        <f>SUMIFS(Summary!D:D,Summary!H:H,Table_Query_from_Mac10[[#This Row],[Juiceoc]])</f>
        <v>0</v>
      </c>
      <c r="Q1530" s="47">
        <f>SUMIFS(Summary!E:E,Summary!H:H,Table_Query_from_Mac10[[#This Row],[Juiceoc]])</f>
        <v>0</v>
      </c>
      <c r="R1530" s="47">
        <f>Table_Query_from_Mac10[[#This Row],[Net Unit]]*(1+Table_Query_from_Mac10[[#This Row],[PriceIncreasebyType]])</f>
        <v>22.99</v>
      </c>
      <c r="S1530" s="47">
        <f>Table_Query_from_Mac10[[#This Row],[UnitPriceFuture]]*Table_Query_from_Mac10[[#This Row],[qtytoShipFuture]]</f>
        <v>160.92999999999998</v>
      </c>
      <c r="T1530" s="47">
        <f>ROUND(Table_Query_from_Mac10[[#This Row],[qty_to_ship]]*(1+Table_Query_from_Mac10[[#This Row],[VolumeIncreasebyType]]),0)</f>
        <v>7</v>
      </c>
      <c r="U1530" s="47">
        <f>Table_Query_from_Mac10[[#This Row],[qtytoShipFuture]]*Table_Query_from_Mac10[[#This Row],[Future-cost]]</f>
        <v>63.42</v>
      </c>
      <c r="V1530" s="47">
        <f>Table_Query_from_Mac10[[#This Row],[qtytoShipFuture]]-Table_Query_from_Mac10[[#This Row],[qty_to_ship]]</f>
        <v>0</v>
      </c>
      <c r="W1530" s="47">
        <f>Table_Query_from_Mac10[[#This Row],[UnitPriceFuture]]</f>
        <v>22.99</v>
      </c>
      <c r="X1530" s="47">
        <f>Table_Query_from_Mac10[[#This Row],[Unit Increase]]*Table_Query_from_Mac10[[#This Row],[UnitPriceFuture]]</f>
        <v>0</v>
      </c>
      <c r="Y1530" s="47">
        <f>Table_Query_from_Mac10[[#This Row],[Unit Increase]]*Table_Query_from_Mac10[[#This Row],[Future-cost]]</f>
        <v>0</v>
      </c>
      <c r="Z1530" s="47">
        <f>-(Table_Query_from_Mac10[[#This Row],[Incremental Sales]]+((Table_Query_from_Mac10[[#This Row],[Incremental Sales]]*-(SUM(Summary!$S$8:$S$9)))))*Summary!$S$18</f>
        <v>0</v>
      </c>
      <c r="AA1530" s="47">
        <f>IFERROR(Table_Query_from_Mac10[[#This Row],[Incremental Cost]]/Table_Query_from_Mac10[[#This Row],[Incremental Sales]],0)</f>
        <v>0</v>
      </c>
      <c r="AB1530" s="47">
        <f>IFERROR(Table_Query_from_Mac10[[#This Row],[TotalCostFuture]]/Table_Query_from_Mac10[[#This Row],[totalsalesFuture]],0)</f>
        <v>0.3940843845150066</v>
      </c>
      <c r="AN1530" s="30">
        <v>28</v>
      </c>
      <c r="AO1530">
        <f t="shared" si="46"/>
        <v>7</v>
      </c>
      <c r="AQ1530" s="30">
        <v>65.680000000000007</v>
      </c>
      <c r="AR1530">
        <f t="shared" si="47"/>
        <v>22.99</v>
      </c>
    </row>
    <row r="1531" spans="1:44" x14ac:dyDescent="0.25">
      <c r="A1531">
        <v>90152</v>
      </c>
      <c r="B1531">
        <v>1</v>
      </c>
      <c r="C1531" t="s">
        <v>53</v>
      </c>
      <c r="D1531" t="s">
        <v>80</v>
      </c>
      <c r="E1531">
        <v>75</v>
      </c>
      <c r="F1531">
        <v>4.79</v>
      </c>
      <c r="G1531">
        <v>10.199999999999999</v>
      </c>
      <c r="H1531" s="1">
        <v>44845</v>
      </c>
      <c r="I1531" s="20">
        <v>0</v>
      </c>
      <c r="J1531" s="47">
        <f>Table_Query_from_Mac10[[#This Row],[unit_price]]-(Table_Query_from_Mac10[[#This Row],[unit_price]]*(Table_Query_from_Mac10[[#This Row],[discount_pct]]/100))</f>
        <v>10.199999999999999</v>
      </c>
      <c r="K1531" s="47">
        <f>Table_Query_from_Mac10[[#This Row],[unit_cost]]</f>
        <v>4.79</v>
      </c>
      <c r="L1531" s="47">
        <f>Table_Query_from_Mac10[[#This Row],[Live-cost]]*(1+Table_Query_from_Mac10[[#This Row],[CogsIncreasebyTYPE]])</f>
        <v>4.79</v>
      </c>
      <c r="M1531" s="47">
        <f>Table_Query_from_Mac10[[#This Row],[Live-cost]]*Table_Query_from_Mac10[[#This Row],[qty_to_ship]]</f>
        <v>359.25</v>
      </c>
      <c r="N1531" s="47">
        <f>IF(Table_Query_from_Mac10[[#This Row],[item_no]]="KDA",-Table_Query_from_Mac10[[#This Row],[unit_price]],Table_Query_from_Mac10[[#This Row],[Net Unit]]*Table_Query_from_Mac10[[#This Row],[qty_to_ship]])</f>
        <v>765</v>
      </c>
      <c r="O1531" s="47">
        <f>SUMIFS(Summary!C:C,Summary!H:H,Table_Query_from_Mac10[[#This Row],[Juiceoc]])</f>
        <v>0</v>
      </c>
      <c r="P1531" s="47">
        <f>SUMIFS(Summary!D:D,Summary!H:H,Table_Query_from_Mac10[[#This Row],[Juiceoc]])</f>
        <v>0</v>
      </c>
      <c r="Q1531" s="47">
        <f>SUMIFS(Summary!E:E,Summary!H:H,Table_Query_from_Mac10[[#This Row],[Juiceoc]])</f>
        <v>0</v>
      </c>
      <c r="R1531" s="47">
        <f>Table_Query_from_Mac10[[#This Row],[Net Unit]]*(1+Table_Query_from_Mac10[[#This Row],[PriceIncreasebyType]])</f>
        <v>10.199999999999999</v>
      </c>
      <c r="S1531" s="47">
        <f>Table_Query_from_Mac10[[#This Row],[UnitPriceFuture]]*Table_Query_from_Mac10[[#This Row],[qtytoShipFuture]]</f>
        <v>765</v>
      </c>
      <c r="T1531" s="47">
        <f>ROUND(Table_Query_from_Mac10[[#This Row],[qty_to_ship]]*(1+Table_Query_from_Mac10[[#This Row],[VolumeIncreasebyType]]),0)</f>
        <v>75</v>
      </c>
      <c r="U1531" s="47">
        <f>Table_Query_from_Mac10[[#This Row],[qtytoShipFuture]]*Table_Query_from_Mac10[[#This Row],[Future-cost]]</f>
        <v>359.25</v>
      </c>
      <c r="V1531" s="47">
        <f>Table_Query_from_Mac10[[#This Row],[qtytoShipFuture]]-Table_Query_from_Mac10[[#This Row],[qty_to_ship]]</f>
        <v>0</v>
      </c>
      <c r="W1531" s="47">
        <f>Table_Query_from_Mac10[[#This Row],[UnitPriceFuture]]</f>
        <v>10.199999999999999</v>
      </c>
      <c r="X1531" s="47">
        <f>Table_Query_from_Mac10[[#This Row],[Unit Increase]]*Table_Query_from_Mac10[[#This Row],[UnitPriceFuture]]</f>
        <v>0</v>
      </c>
      <c r="Y1531" s="47">
        <f>Table_Query_from_Mac10[[#This Row],[Unit Increase]]*Table_Query_from_Mac10[[#This Row],[Future-cost]]</f>
        <v>0</v>
      </c>
      <c r="Z1531" s="47">
        <f>-(Table_Query_from_Mac10[[#This Row],[Incremental Sales]]+((Table_Query_from_Mac10[[#This Row],[Incremental Sales]]*-(SUM(Summary!$S$8:$S$9)))))*Summary!$S$18</f>
        <v>0</v>
      </c>
      <c r="AA1531" s="47">
        <f>IFERROR(Table_Query_from_Mac10[[#This Row],[Incremental Cost]]/Table_Query_from_Mac10[[#This Row],[Incremental Sales]],0)</f>
        <v>0</v>
      </c>
      <c r="AB1531" s="47">
        <f>IFERROR(Table_Query_from_Mac10[[#This Row],[TotalCostFuture]]/Table_Query_from_Mac10[[#This Row],[totalsalesFuture]],0)</f>
        <v>0.4696078431372549</v>
      </c>
      <c r="AN1531" s="31">
        <v>300</v>
      </c>
      <c r="AO1531">
        <f t="shared" si="46"/>
        <v>75</v>
      </c>
      <c r="AQ1531" s="31">
        <v>29.15</v>
      </c>
      <c r="AR1531">
        <f t="shared" si="47"/>
        <v>10.199999999999999</v>
      </c>
    </row>
    <row r="1532" spans="1:44" x14ac:dyDescent="0.25">
      <c r="A1532">
        <v>90152</v>
      </c>
      <c r="B1532">
        <v>2</v>
      </c>
      <c r="C1532" t="s">
        <v>53</v>
      </c>
      <c r="D1532" t="s">
        <v>80</v>
      </c>
      <c r="E1532">
        <v>100</v>
      </c>
      <c r="F1532">
        <v>5.8</v>
      </c>
      <c r="G1532">
        <v>12.06</v>
      </c>
      <c r="H1532" s="1">
        <v>44845</v>
      </c>
      <c r="I1532" s="20">
        <v>0</v>
      </c>
      <c r="J1532" s="47">
        <f>Table_Query_from_Mac10[[#This Row],[unit_price]]-(Table_Query_from_Mac10[[#This Row],[unit_price]]*(Table_Query_from_Mac10[[#This Row],[discount_pct]]/100))</f>
        <v>12.06</v>
      </c>
      <c r="K1532" s="47">
        <f>Table_Query_from_Mac10[[#This Row],[unit_cost]]</f>
        <v>5.8</v>
      </c>
      <c r="L1532" s="47">
        <f>Table_Query_from_Mac10[[#This Row],[Live-cost]]*(1+Table_Query_from_Mac10[[#This Row],[CogsIncreasebyTYPE]])</f>
        <v>5.8</v>
      </c>
      <c r="M1532" s="47">
        <f>Table_Query_from_Mac10[[#This Row],[Live-cost]]*Table_Query_from_Mac10[[#This Row],[qty_to_ship]]</f>
        <v>580</v>
      </c>
      <c r="N1532" s="47">
        <f>IF(Table_Query_from_Mac10[[#This Row],[item_no]]="KDA",-Table_Query_from_Mac10[[#This Row],[unit_price]],Table_Query_from_Mac10[[#This Row],[Net Unit]]*Table_Query_from_Mac10[[#This Row],[qty_to_ship]])</f>
        <v>1206</v>
      </c>
      <c r="O1532" s="47">
        <f>SUMIFS(Summary!C:C,Summary!H:H,Table_Query_from_Mac10[[#This Row],[Juiceoc]])</f>
        <v>0</v>
      </c>
      <c r="P1532" s="47">
        <f>SUMIFS(Summary!D:D,Summary!H:H,Table_Query_from_Mac10[[#This Row],[Juiceoc]])</f>
        <v>0</v>
      </c>
      <c r="Q1532" s="47">
        <f>SUMIFS(Summary!E:E,Summary!H:H,Table_Query_from_Mac10[[#This Row],[Juiceoc]])</f>
        <v>0</v>
      </c>
      <c r="R1532" s="47">
        <f>Table_Query_from_Mac10[[#This Row],[Net Unit]]*(1+Table_Query_from_Mac10[[#This Row],[PriceIncreasebyType]])</f>
        <v>12.06</v>
      </c>
      <c r="S1532" s="47">
        <f>Table_Query_from_Mac10[[#This Row],[UnitPriceFuture]]*Table_Query_from_Mac10[[#This Row],[qtytoShipFuture]]</f>
        <v>1206</v>
      </c>
      <c r="T1532" s="47">
        <f>ROUND(Table_Query_from_Mac10[[#This Row],[qty_to_ship]]*(1+Table_Query_from_Mac10[[#This Row],[VolumeIncreasebyType]]),0)</f>
        <v>100</v>
      </c>
      <c r="U1532" s="47">
        <f>Table_Query_from_Mac10[[#This Row],[qtytoShipFuture]]*Table_Query_from_Mac10[[#This Row],[Future-cost]]</f>
        <v>580</v>
      </c>
      <c r="V1532" s="47">
        <f>Table_Query_from_Mac10[[#This Row],[qtytoShipFuture]]-Table_Query_from_Mac10[[#This Row],[qty_to_ship]]</f>
        <v>0</v>
      </c>
      <c r="W1532" s="47">
        <f>Table_Query_from_Mac10[[#This Row],[UnitPriceFuture]]</f>
        <v>12.06</v>
      </c>
      <c r="X1532" s="47">
        <f>Table_Query_from_Mac10[[#This Row],[Unit Increase]]*Table_Query_from_Mac10[[#This Row],[UnitPriceFuture]]</f>
        <v>0</v>
      </c>
      <c r="Y1532" s="47">
        <f>Table_Query_from_Mac10[[#This Row],[Unit Increase]]*Table_Query_from_Mac10[[#This Row],[Future-cost]]</f>
        <v>0</v>
      </c>
      <c r="Z1532" s="47">
        <f>-(Table_Query_from_Mac10[[#This Row],[Incremental Sales]]+((Table_Query_from_Mac10[[#This Row],[Incremental Sales]]*-(SUM(Summary!$S$8:$S$9)))))*Summary!$S$18</f>
        <v>0</v>
      </c>
      <c r="AA1532" s="47">
        <f>IFERROR(Table_Query_from_Mac10[[#This Row],[Incremental Cost]]/Table_Query_from_Mac10[[#This Row],[Incremental Sales]],0)</f>
        <v>0</v>
      </c>
      <c r="AB1532" s="47">
        <f>IFERROR(Table_Query_from_Mac10[[#This Row],[TotalCostFuture]]/Table_Query_from_Mac10[[#This Row],[totalsalesFuture]],0)</f>
        <v>0.48092868988391374</v>
      </c>
      <c r="AN1532" s="30">
        <v>400</v>
      </c>
      <c r="AO1532">
        <f t="shared" si="46"/>
        <v>100</v>
      </c>
      <c r="AQ1532" s="30">
        <v>34.450000000000003</v>
      </c>
      <c r="AR1532">
        <f t="shared" si="47"/>
        <v>12.06</v>
      </c>
    </row>
    <row r="1533" spans="1:44" x14ac:dyDescent="0.25">
      <c r="A1533">
        <v>90152</v>
      </c>
      <c r="B1533">
        <v>3</v>
      </c>
      <c r="C1533" t="s">
        <v>53</v>
      </c>
      <c r="D1533" t="s">
        <v>80</v>
      </c>
      <c r="E1533">
        <v>96</v>
      </c>
      <c r="F1533">
        <v>7.01</v>
      </c>
      <c r="G1533">
        <v>14.73</v>
      </c>
      <c r="H1533" s="1">
        <v>44845</v>
      </c>
      <c r="I1533" s="20">
        <v>0</v>
      </c>
      <c r="J1533" s="47">
        <f>Table_Query_from_Mac10[[#This Row],[unit_price]]-(Table_Query_from_Mac10[[#This Row],[unit_price]]*(Table_Query_from_Mac10[[#This Row],[discount_pct]]/100))</f>
        <v>14.73</v>
      </c>
      <c r="K1533" s="47">
        <f>Table_Query_from_Mac10[[#This Row],[unit_cost]]</f>
        <v>7.01</v>
      </c>
      <c r="L1533" s="47">
        <f>Table_Query_from_Mac10[[#This Row],[Live-cost]]*(1+Table_Query_from_Mac10[[#This Row],[CogsIncreasebyTYPE]])</f>
        <v>7.01</v>
      </c>
      <c r="M1533" s="47">
        <f>Table_Query_from_Mac10[[#This Row],[Live-cost]]*Table_Query_from_Mac10[[#This Row],[qty_to_ship]]</f>
        <v>672.96</v>
      </c>
      <c r="N1533" s="47">
        <f>IF(Table_Query_from_Mac10[[#This Row],[item_no]]="KDA",-Table_Query_from_Mac10[[#This Row],[unit_price]],Table_Query_from_Mac10[[#This Row],[Net Unit]]*Table_Query_from_Mac10[[#This Row],[qty_to_ship]])</f>
        <v>1414.08</v>
      </c>
      <c r="O1533" s="47">
        <f>SUMIFS(Summary!C:C,Summary!H:H,Table_Query_from_Mac10[[#This Row],[Juiceoc]])</f>
        <v>0</v>
      </c>
      <c r="P1533" s="47">
        <f>SUMIFS(Summary!D:D,Summary!H:H,Table_Query_from_Mac10[[#This Row],[Juiceoc]])</f>
        <v>0</v>
      </c>
      <c r="Q1533" s="47">
        <f>SUMIFS(Summary!E:E,Summary!H:H,Table_Query_from_Mac10[[#This Row],[Juiceoc]])</f>
        <v>0</v>
      </c>
      <c r="R1533" s="47">
        <f>Table_Query_from_Mac10[[#This Row],[Net Unit]]*(1+Table_Query_from_Mac10[[#This Row],[PriceIncreasebyType]])</f>
        <v>14.73</v>
      </c>
      <c r="S1533" s="47">
        <f>Table_Query_from_Mac10[[#This Row],[UnitPriceFuture]]*Table_Query_from_Mac10[[#This Row],[qtytoShipFuture]]</f>
        <v>1414.08</v>
      </c>
      <c r="T1533" s="47">
        <f>ROUND(Table_Query_from_Mac10[[#This Row],[qty_to_ship]]*(1+Table_Query_from_Mac10[[#This Row],[VolumeIncreasebyType]]),0)</f>
        <v>96</v>
      </c>
      <c r="U1533" s="47">
        <f>Table_Query_from_Mac10[[#This Row],[qtytoShipFuture]]*Table_Query_from_Mac10[[#This Row],[Future-cost]]</f>
        <v>672.96</v>
      </c>
      <c r="V1533" s="47">
        <f>Table_Query_from_Mac10[[#This Row],[qtytoShipFuture]]-Table_Query_from_Mac10[[#This Row],[qty_to_ship]]</f>
        <v>0</v>
      </c>
      <c r="W1533" s="47">
        <f>Table_Query_from_Mac10[[#This Row],[UnitPriceFuture]]</f>
        <v>14.73</v>
      </c>
      <c r="X1533" s="47">
        <f>Table_Query_from_Mac10[[#This Row],[Unit Increase]]*Table_Query_from_Mac10[[#This Row],[UnitPriceFuture]]</f>
        <v>0</v>
      </c>
      <c r="Y1533" s="47">
        <f>Table_Query_from_Mac10[[#This Row],[Unit Increase]]*Table_Query_from_Mac10[[#This Row],[Future-cost]]</f>
        <v>0</v>
      </c>
      <c r="Z1533" s="47">
        <f>-(Table_Query_from_Mac10[[#This Row],[Incremental Sales]]+((Table_Query_from_Mac10[[#This Row],[Incremental Sales]]*-(SUM(Summary!$S$8:$S$9)))))*Summary!$S$18</f>
        <v>0</v>
      </c>
      <c r="AA1533" s="47">
        <f>IFERROR(Table_Query_from_Mac10[[#This Row],[Incremental Cost]]/Table_Query_from_Mac10[[#This Row],[Incremental Sales]],0)</f>
        <v>0</v>
      </c>
      <c r="AB1533" s="47">
        <f>IFERROR(Table_Query_from_Mac10[[#This Row],[TotalCostFuture]]/Table_Query_from_Mac10[[#This Row],[totalsalesFuture]],0)</f>
        <v>0.47589952477936187</v>
      </c>
      <c r="AN1533" s="31">
        <v>384</v>
      </c>
      <c r="AO1533">
        <f t="shared" si="46"/>
        <v>96</v>
      </c>
      <c r="AQ1533" s="31">
        <v>42.09</v>
      </c>
      <c r="AR1533">
        <f t="shared" si="47"/>
        <v>14.73</v>
      </c>
    </row>
    <row r="1534" spans="1:44" x14ac:dyDescent="0.25">
      <c r="A1534">
        <v>90152</v>
      </c>
      <c r="B1534">
        <v>4</v>
      </c>
      <c r="C1534" t="s">
        <v>53</v>
      </c>
      <c r="D1534" t="s">
        <v>80</v>
      </c>
      <c r="E1534">
        <v>12</v>
      </c>
      <c r="F1534">
        <v>8.3699999999999992</v>
      </c>
      <c r="G1534">
        <v>17.71</v>
      </c>
      <c r="H1534" s="1">
        <v>44845</v>
      </c>
      <c r="I1534" s="20">
        <v>0</v>
      </c>
      <c r="J1534" s="47">
        <f>Table_Query_from_Mac10[[#This Row],[unit_price]]-(Table_Query_from_Mac10[[#This Row],[unit_price]]*(Table_Query_from_Mac10[[#This Row],[discount_pct]]/100))</f>
        <v>17.71</v>
      </c>
      <c r="K1534" s="47">
        <f>Table_Query_from_Mac10[[#This Row],[unit_cost]]</f>
        <v>8.3699999999999992</v>
      </c>
      <c r="L1534" s="47">
        <f>Table_Query_from_Mac10[[#This Row],[Live-cost]]*(1+Table_Query_from_Mac10[[#This Row],[CogsIncreasebyTYPE]])</f>
        <v>8.3699999999999992</v>
      </c>
      <c r="M1534" s="47">
        <f>Table_Query_from_Mac10[[#This Row],[Live-cost]]*Table_Query_from_Mac10[[#This Row],[qty_to_ship]]</f>
        <v>100.44</v>
      </c>
      <c r="N1534" s="47">
        <f>IF(Table_Query_from_Mac10[[#This Row],[item_no]]="KDA",-Table_Query_from_Mac10[[#This Row],[unit_price]],Table_Query_from_Mac10[[#This Row],[Net Unit]]*Table_Query_from_Mac10[[#This Row],[qty_to_ship]])</f>
        <v>212.52</v>
      </c>
      <c r="O1534" s="47">
        <f>SUMIFS(Summary!C:C,Summary!H:H,Table_Query_from_Mac10[[#This Row],[Juiceoc]])</f>
        <v>0</v>
      </c>
      <c r="P1534" s="47">
        <f>SUMIFS(Summary!D:D,Summary!H:H,Table_Query_from_Mac10[[#This Row],[Juiceoc]])</f>
        <v>0</v>
      </c>
      <c r="Q1534" s="47">
        <f>SUMIFS(Summary!E:E,Summary!H:H,Table_Query_from_Mac10[[#This Row],[Juiceoc]])</f>
        <v>0</v>
      </c>
      <c r="R1534" s="47">
        <f>Table_Query_from_Mac10[[#This Row],[Net Unit]]*(1+Table_Query_from_Mac10[[#This Row],[PriceIncreasebyType]])</f>
        <v>17.71</v>
      </c>
      <c r="S1534" s="47">
        <f>Table_Query_from_Mac10[[#This Row],[UnitPriceFuture]]*Table_Query_from_Mac10[[#This Row],[qtytoShipFuture]]</f>
        <v>212.52</v>
      </c>
      <c r="T1534" s="47">
        <f>ROUND(Table_Query_from_Mac10[[#This Row],[qty_to_ship]]*(1+Table_Query_from_Mac10[[#This Row],[VolumeIncreasebyType]]),0)</f>
        <v>12</v>
      </c>
      <c r="U1534" s="47">
        <f>Table_Query_from_Mac10[[#This Row],[qtytoShipFuture]]*Table_Query_from_Mac10[[#This Row],[Future-cost]]</f>
        <v>100.44</v>
      </c>
      <c r="V1534" s="47">
        <f>Table_Query_from_Mac10[[#This Row],[qtytoShipFuture]]-Table_Query_from_Mac10[[#This Row],[qty_to_ship]]</f>
        <v>0</v>
      </c>
      <c r="W1534" s="47">
        <f>Table_Query_from_Mac10[[#This Row],[UnitPriceFuture]]</f>
        <v>17.71</v>
      </c>
      <c r="X1534" s="47">
        <f>Table_Query_from_Mac10[[#This Row],[Unit Increase]]*Table_Query_from_Mac10[[#This Row],[UnitPriceFuture]]</f>
        <v>0</v>
      </c>
      <c r="Y1534" s="47">
        <f>Table_Query_from_Mac10[[#This Row],[Unit Increase]]*Table_Query_from_Mac10[[#This Row],[Future-cost]]</f>
        <v>0</v>
      </c>
      <c r="Z1534" s="47">
        <f>-(Table_Query_from_Mac10[[#This Row],[Incremental Sales]]+((Table_Query_from_Mac10[[#This Row],[Incremental Sales]]*-(SUM(Summary!$S$8:$S$9)))))*Summary!$S$18</f>
        <v>0</v>
      </c>
      <c r="AA1534" s="47">
        <f>IFERROR(Table_Query_from_Mac10[[#This Row],[Incremental Cost]]/Table_Query_from_Mac10[[#This Row],[Incremental Sales]],0)</f>
        <v>0</v>
      </c>
      <c r="AB1534" s="47">
        <f>IFERROR(Table_Query_from_Mac10[[#This Row],[TotalCostFuture]]/Table_Query_from_Mac10[[#This Row],[totalsalesFuture]],0)</f>
        <v>0.47261434217955955</v>
      </c>
      <c r="AN1534" s="30">
        <v>48</v>
      </c>
      <c r="AO1534">
        <f t="shared" si="46"/>
        <v>12</v>
      </c>
      <c r="AQ1534" s="30">
        <v>50.59</v>
      </c>
      <c r="AR1534">
        <f t="shared" si="47"/>
        <v>17.71</v>
      </c>
    </row>
    <row r="1535" spans="1:44" x14ac:dyDescent="0.25">
      <c r="A1535">
        <v>90152</v>
      </c>
      <c r="B1535">
        <v>5</v>
      </c>
      <c r="C1535" t="s">
        <v>53</v>
      </c>
      <c r="D1535" t="s">
        <v>80</v>
      </c>
      <c r="E1535">
        <v>54</v>
      </c>
      <c r="F1535">
        <v>9.77</v>
      </c>
      <c r="G1535">
        <v>21.76</v>
      </c>
      <c r="H1535" s="1">
        <v>44845</v>
      </c>
      <c r="I1535" s="20">
        <v>0</v>
      </c>
      <c r="J1535" s="47">
        <f>Table_Query_from_Mac10[[#This Row],[unit_price]]-(Table_Query_from_Mac10[[#This Row],[unit_price]]*(Table_Query_from_Mac10[[#This Row],[discount_pct]]/100))</f>
        <v>21.76</v>
      </c>
      <c r="K1535" s="47">
        <f>Table_Query_from_Mac10[[#This Row],[unit_cost]]</f>
        <v>9.77</v>
      </c>
      <c r="L1535" s="47">
        <f>Table_Query_from_Mac10[[#This Row],[Live-cost]]*(1+Table_Query_from_Mac10[[#This Row],[CogsIncreasebyTYPE]])</f>
        <v>9.77</v>
      </c>
      <c r="M1535" s="47">
        <f>Table_Query_from_Mac10[[#This Row],[Live-cost]]*Table_Query_from_Mac10[[#This Row],[qty_to_ship]]</f>
        <v>527.57999999999993</v>
      </c>
      <c r="N1535" s="47">
        <f>IF(Table_Query_from_Mac10[[#This Row],[item_no]]="KDA",-Table_Query_from_Mac10[[#This Row],[unit_price]],Table_Query_from_Mac10[[#This Row],[Net Unit]]*Table_Query_from_Mac10[[#This Row],[qty_to_ship]])</f>
        <v>1175.0400000000002</v>
      </c>
      <c r="O1535" s="47">
        <f>SUMIFS(Summary!C:C,Summary!H:H,Table_Query_from_Mac10[[#This Row],[Juiceoc]])</f>
        <v>0</v>
      </c>
      <c r="P1535" s="47">
        <f>SUMIFS(Summary!D:D,Summary!H:H,Table_Query_from_Mac10[[#This Row],[Juiceoc]])</f>
        <v>0</v>
      </c>
      <c r="Q1535" s="47">
        <f>SUMIFS(Summary!E:E,Summary!H:H,Table_Query_from_Mac10[[#This Row],[Juiceoc]])</f>
        <v>0</v>
      </c>
      <c r="R1535" s="47">
        <f>Table_Query_from_Mac10[[#This Row],[Net Unit]]*(1+Table_Query_from_Mac10[[#This Row],[PriceIncreasebyType]])</f>
        <v>21.76</v>
      </c>
      <c r="S1535" s="47">
        <f>Table_Query_from_Mac10[[#This Row],[UnitPriceFuture]]*Table_Query_from_Mac10[[#This Row],[qtytoShipFuture]]</f>
        <v>1175.0400000000002</v>
      </c>
      <c r="T1535" s="47">
        <f>ROUND(Table_Query_from_Mac10[[#This Row],[qty_to_ship]]*(1+Table_Query_from_Mac10[[#This Row],[VolumeIncreasebyType]]),0)</f>
        <v>54</v>
      </c>
      <c r="U1535" s="47">
        <f>Table_Query_from_Mac10[[#This Row],[qtytoShipFuture]]*Table_Query_from_Mac10[[#This Row],[Future-cost]]</f>
        <v>527.57999999999993</v>
      </c>
      <c r="V1535" s="47">
        <f>Table_Query_from_Mac10[[#This Row],[qtytoShipFuture]]-Table_Query_from_Mac10[[#This Row],[qty_to_ship]]</f>
        <v>0</v>
      </c>
      <c r="W1535" s="47">
        <f>Table_Query_from_Mac10[[#This Row],[UnitPriceFuture]]</f>
        <v>21.76</v>
      </c>
      <c r="X1535" s="47">
        <f>Table_Query_from_Mac10[[#This Row],[Unit Increase]]*Table_Query_from_Mac10[[#This Row],[UnitPriceFuture]]</f>
        <v>0</v>
      </c>
      <c r="Y1535" s="47">
        <f>Table_Query_from_Mac10[[#This Row],[Unit Increase]]*Table_Query_from_Mac10[[#This Row],[Future-cost]]</f>
        <v>0</v>
      </c>
      <c r="Z1535" s="47">
        <f>-(Table_Query_from_Mac10[[#This Row],[Incremental Sales]]+((Table_Query_from_Mac10[[#This Row],[Incremental Sales]]*-(SUM(Summary!$S$8:$S$9)))))*Summary!$S$18</f>
        <v>0</v>
      </c>
      <c r="AA1535" s="47">
        <f>IFERROR(Table_Query_from_Mac10[[#This Row],[Incremental Cost]]/Table_Query_from_Mac10[[#This Row],[Incremental Sales]],0)</f>
        <v>0</v>
      </c>
      <c r="AB1535" s="47">
        <f>IFERROR(Table_Query_from_Mac10[[#This Row],[TotalCostFuture]]/Table_Query_from_Mac10[[#This Row],[totalsalesFuture]],0)</f>
        <v>0.44898897058823517</v>
      </c>
      <c r="AN1535" s="31">
        <v>216</v>
      </c>
      <c r="AO1535">
        <f t="shared" si="46"/>
        <v>54</v>
      </c>
      <c r="AQ1535" s="31">
        <v>62.18</v>
      </c>
      <c r="AR1535">
        <f t="shared" si="47"/>
        <v>21.76</v>
      </c>
    </row>
    <row r="1536" spans="1:44" x14ac:dyDescent="0.25">
      <c r="A1536">
        <v>90152</v>
      </c>
      <c r="B1536">
        <v>6</v>
      </c>
      <c r="C1536" t="s">
        <v>53</v>
      </c>
      <c r="D1536" t="s">
        <v>80</v>
      </c>
      <c r="E1536">
        <v>6</v>
      </c>
      <c r="F1536">
        <v>11.16</v>
      </c>
      <c r="G1536">
        <v>25.1</v>
      </c>
      <c r="H1536" s="1">
        <v>44845</v>
      </c>
      <c r="I1536" s="20">
        <v>0</v>
      </c>
      <c r="J1536" s="47">
        <f>Table_Query_from_Mac10[[#This Row],[unit_price]]-(Table_Query_from_Mac10[[#This Row],[unit_price]]*(Table_Query_from_Mac10[[#This Row],[discount_pct]]/100))</f>
        <v>25.1</v>
      </c>
      <c r="K1536" s="47">
        <f>Table_Query_from_Mac10[[#This Row],[unit_cost]]</f>
        <v>11.16</v>
      </c>
      <c r="L1536" s="47">
        <f>Table_Query_from_Mac10[[#This Row],[Live-cost]]*(1+Table_Query_from_Mac10[[#This Row],[CogsIncreasebyTYPE]])</f>
        <v>11.16</v>
      </c>
      <c r="M1536" s="47">
        <f>Table_Query_from_Mac10[[#This Row],[Live-cost]]*Table_Query_from_Mac10[[#This Row],[qty_to_ship]]</f>
        <v>66.960000000000008</v>
      </c>
      <c r="N1536" s="47">
        <f>IF(Table_Query_from_Mac10[[#This Row],[item_no]]="KDA",-Table_Query_from_Mac10[[#This Row],[unit_price]],Table_Query_from_Mac10[[#This Row],[Net Unit]]*Table_Query_from_Mac10[[#This Row],[qty_to_ship]])</f>
        <v>150.60000000000002</v>
      </c>
      <c r="O1536" s="47">
        <f>SUMIFS(Summary!C:C,Summary!H:H,Table_Query_from_Mac10[[#This Row],[Juiceoc]])</f>
        <v>0</v>
      </c>
      <c r="P1536" s="47">
        <f>SUMIFS(Summary!D:D,Summary!H:H,Table_Query_from_Mac10[[#This Row],[Juiceoc]])</f>
        <v>0</v>
      </c>
      <c r="Q1536" s="47">
        <f>SUMIFS(Summary!E:E,Summary!H:H,Table_Query_from_Mac10[[#This Row],[Juiceoc]])</f>
        <v>0</v>
      </c>
      <c r="R1536" s="47">
        <f>Table_Query_from_Mac10[[#This Row],[Net Unit]]*(1+Table_Query_from_Mac10[[#This Row],[PriceIncreasebyType]])</f>
        <v>25.1</v>
      </c>
      <c r="S1536" s="47">
        <f>Table_Query_from_Mac10[[#This Row],[UnitPriceFuture]]*Table_Query_from_Mac10[[#This Row],[qtytoShipFuture]]</f>
        <v>150.60000000000002</v>
      </c>
      <c r="T1536" s="47">
        <f>ROUND(Table_Query_from_Mac10[[#This Row],[qty_to_ship]]*(1+Table_Query_from_Mac10[[#This Row],[VolumeIncreasebyType]]),0)</f>
        <v>6</v>
      </c>
      <c r="U1536" s="47">
        <f>Table_Query_from_Mac10[[#This Row],[qtytoShipFuture]]*Table_Query_from_Mac10[[#This Row],[Future-cost]]</f>
        <v>66.960000000000008</v>
      </c>
      <c r="V1536" s="47">
        <f>Table_Query_from_Mac10[[#This Row],[qtytoShipFuture]]-Table_Query_from_Mac10[[#This Row],[qty_to_ship]]</f>
        <v>0</v>
      </c>
      <c r="W1536" s="47">
        <f>Table_Query_from_Mac10[[#This Row],[UnitPriceFuture]]</f>
        <v>25.1</v>
      </c>
      <c r="X1536" s="47">
        <f>Table_Query_from_Mac10[[#This Row],[Unit Increase]]*Table_Query_from_Mac10[[#This Row],[UnitPriceFuture]]</f>
        <v>0</v>
      </c>
      <c r="Y1536" s="47">
        <f>Table_Query_from_Mac10[[#This Row],[Unit Increase]]*Table_Query_from_Mac10[[#This Row],[Future-cost]]</f>
        <v>0</v>
      </c>
      <c r="Z1536" s="47">
        <f>-(Table_Query_from_Mac10[[#This Row],[Incremental Sales]]+((Table_Query_from_Mac10[[#This Row],[Incremental Sales]]*-(SUM(Summary!$S$8:$S$9)))))*Summary!$S$18</f>
        <v>0</v>
      </c>
      <c r="AA1536" s="47">
        <f>IFERROR(Table_Query_from_Mac10[[#This Row],[Incremental Cost]]/Table_Query_from_Mac10[[#This Row],[Incremental Sales]],0)</f>
        <v>0</v>
      </c>
      <c r="AB1536" s="47">
        <f>IFERROR(Table_Query_from_Mac10[[#This Row],[TotalCostFuture]]/Table_Query_from_Mac10[[#This Row],[totalsalesFuture]],0)</f>
        <v>0.44462151394422311</v>
      </c>
      <c r="AN1536" s="30">
        <v>24</v>
      </c>
      <c r="AO1536">
        <f t="shared" si="46"/>
        <v>6</v>
      </c>
      <c r="AQ1536" s="30">
        <v>71.7</v>
      </c>
      <c r="AR1536">
        <f t="shared" si="47"/>
        <v>25.1</v>
      </c>
    </row>
    <row r="1537" spans="1:44" x14ac:dyDescent="0.25">
      <c r="A1537">
        <v>90152</v>
      </c>
      <c r="B1537">
        <v>7</v>
      </c>
      <c r="C1537" t="s">
        <v>53</v>
      </c>
      <c r="D1537" t="s">
        <v>80</v>
      </c>
      <c r="E1537">
        <v>4</v>
      </c>
      <c r="F1537">
        <v>12.77</v>
      </c>
      <c r="G1537">
        <v>30.23</v>
      </c>
      <c r="H1537" s="1">
        <v>44845</v>
      </c>
      <c r="I1537" s="20">
        <v>0</v>
      </c>
      <c r="J1537" s="47">
        <f>Table_Query_from_Mac10[[#This Row],[unit_price]]-(Table_Query_from_Mac10[[#This Row],[unit_price]]*(Table_Query_from_Mac10[[#This Row],[discount_pct]]/100))</f>
        <v>30.23</v>
      </c>
      <c r="K1537" s="47">
        <f>Table_Query_from_Mac10[[#This Row],[unit_cost]]</f>
        <v>12.77</v>
      </c>
      <c r="L1537" s="47">
        <f>Table_Query_from_Mac10[[#This Row],[Live-cost]]*(1+Table_Query_from_Mac10[[#This Row],[CogsIncreasebyTYPE]])</f>
        <v>12.77</v>
      </c>
      <c r="M1537" s="47">
        <f>Table_Query_from_Mac10[[#This Row],[Live-cost]]*Table_Query_from_Mac10[[#This Row],[qty_to_ship]]</f>
        <v>51.08</v>
      </c>
      <c r="N1537" s="47">
        <f>IF(Table_Query_from_Mac10[[#This Row],[item_no]]="KDA",-Table_Query_from_Mac10[[#This Row],[unit_price]],Table_Query_from_Mac10[[#This Row],[Net Unit]]*Table_Query_from_Mac10[[#This Row],[qty_to_ship]])</f>
        <v>120.92</v>
      </c>
      <c r="O1537" s="47">
        <f>SUMIFS(Summary!C:C,Summary!H:H,Table_Query_from_Mac10[[#This Row],[Juiceoc]])</f>
        <v>0</v>
      </c>
      <c r="P1537" s="47">
        <f>SUMIFS(Summary!D:D,Summary!H:H,Table_Query_from_Mac10[[#This Row],[Juiceoc]])</f>
        <v>0</v>
      </c>
      <c r="Q1537" s="47">
        <f>SUMIFS(Summary!E:E,Summary!H:H,Table_Query_from_Mac10[[#This Row],[Juiceoc]])</f>
        <v>0</v>
      </c>
      <c r="R1537" s="47">
        <f>Table_Query_from_Mac10[[#This Row],[Net Unit]]*(1+Table_Query_from_Mac10[[#This Row],[PriceIncreasebyType]])</f>
        <v>30.23</v>
      </c>
      <c r="S1537" s="47">
        <f>Table_Query_from_Mac10[[#This Row],[UnitPriceFuture]]*Table_Query_from_Mac10[[#This Row],[qtytoShipFuture]]</f>
        <v>120.92</v>
      </c>
      <c r="T1537" s="47">
        <f>ROUND(Table_Query_from_Mac10[[#This Row],[qty_to_ship]]*(1+Table_Query_from_Mac10[[#This Row],[VolumeIncreasebyType]]),0)</f>
        <v>4</v>
      </c>
      <c r="U1537" s="47">
        <f>Table_Query_from_Mac10[[#This Row],[qtytoShipFuture]]*Table_Query_from_Mac10[[#This Row],[Future-cost]]</f>
        <v>51.08</v>
      </c>
      <c r="V1537" s="47">
        <f>Table_Query_from_Mac10[[#This Row],[qtytoShipFuture]]-Table_Query_from_Mac10[[#This Row],[qty_to_ship]]</f>
        <v>0</v>
      </c>
      <c r="W1537" s="47">
        <f>Table_Query_from_Mac10[[#This Row],[UnitPriceFuture]]</f>
        <v>30.23</v>
      </c>
      <c r="X1537" s="47">
        <f>Table_Query_from_Mac10[[#This Row],[Unit Increase]]*Table_Query_from_Mac10[[#This Row],[UnitPriceFuture]]</f>
        <v>0</v>
      </c>
      <c r="Y1537" s="47">
        <f>Table_Query_from_Mac10[[#This Row],[Unit Increase]]*Table_Query_from_Mac10[[#This Row],[Future-cost]]</f>
        <v>0</v>
      </c>
      <c r="Z1537" s="47">
        <f>-(Table_Query_from_Mac10[[#This Row],[Incremental Sales]]+((Table_Query_from_Mac10[[#This Row],[Incremental Sales]]*-(SUM(Summary!$S$8:$S$9)))))*Summary!$S$18</f>
        <v>0</v>
      </c>
      <c r="AA1537" s="47">
        <f>IFERROR(Table_Query_from_Mac10[[#This Row],[Incremental Cost]]/Table_Query_from_Mac10[[#This Row],[Incremental Sales]],0)</f>
        <v>0</v>
      </c>
      <c r="AB1537" s="47">
        <f>IFERROR(Table_Query_from_Mac10[[#This Row],[TotalCostFuture]]/Table_Query_from_Mac10[[#This Row],[totalsalesFuture]],0)</f>
        <v>0.42242805160436653</v>
      </c>
      <c r="AN1537" s="31">
        <v>16</v>
      </c>
      <c r="AO1537">
        <f t="shared" si="46"/>
        <v>4</v>
      </c>
      <c r="AQ1537" s="31">
        <v>86.38</v>
      </c>
      <c r="AR1537">
        <f t="shared" si="47"/>
        <v>30.23</v>
      </c>
    </row>
    <row r="1538" spans="1:44" x14ac:dyDescent="0.25">
      <c r="A1538">
        <v>90153</v>
      </c>
      <c r="B1538">
        <v>1</v>
      </c>
      <c r="C1538" t="s">
        <v>53</v>
      </c>
      <c r="D1538" t="s">
        <v>80</v>
      </c>
      <c r="E1538">
        <v>160</v>
      </c>
      <c r="F1538">
        <v>5.8</v>
      </c>
      <c r="G1538">
        <v>11.4</v>
      </c>
      <c r="H1538" s="1">
        <v>44846</v>
      </c>
      <c r="I1538" s="20">
        <v>0</v>
      </c>
      <c r="J1538" s="47">
        <f>Table_Query_from_Mac10[[#This Row],[unit_price]]-(Table_Query_from_Mac10[[#This Row],[unit_price]]*(Table_Query_from_Mac10[[#This Row],[discount_pct]]/100))</f>
        <v>11.4</v>
      </c>
      <c r="K1538" s="47">
        <f>Table_Query_from_Mac10[[#This Row],[unit_cost]]</f>
        <v>5.8</v>
      </c>
      <c r="L1538" s="47">
        <f>Table_Query_from_Mac10[[#This Row],[Live-cost]]*(1+Table_Query_from_Mac10[[#This Row],[CogsIncreasebyTYPE]])</f>
        <v>5.8</v>
      </c>
      <c r="M1538" s="47">
        <f>Table_Query_from_Mac10[[#This Row],[Live-cost]]*Table_Query_from_Mac10[[#This Row],[qty_to_ship]]</f>
        <v>928</v>
      </c>
      <c r="N1538" s="47">
        <f>IF(Table_Query_from_Mac10[[#This Row],[item_no]]="KDA",-Table_Query_from_Mac10[[#This Row],[unit_price]],Table_Query_from_Mac10[[#This Row],[Net Unit]]*Table_Query_from_Mac10[[#This Row],[qty_to_ship]])</f>
        <v>1824</v>
      </c>
      <c r="O1538" s="47">
        <f>SUMIFS(Summary!C:C,Summary!H:H,Table_Query_from_Mac10[[#This Row],[Juiceoc]])</f>
        <v>0</v>
      </c>
      <c r="P1538" s="47">
        <f>SUMIFS(Summary!D:D,Summary!H:H,Table_Query_from_Mac10[[#This Row],[Juiceoc]])</f>
        <v>0</v>
      </c>
      <c r="Q1538" s="47">
        <f>SUMIFS(Summary!E:E,Summary!H:H,Table_Query_from_Mac10[[#This Row],[Juiceoc]])</f>
        <v>0</v>
      </c>
      <c r="R1538" s="47">
        <f>Table_Query_from_Mac10[[#This Row],[Net Unit]]*(1+Table_Query_from_Mac10[[#This Row],[PriceIncreasebyType]])</f>
        <v>11.4</v>
      </c>
      <c r="S1538" s="47">
        <f>Table_Query_from_Mac10[[#This Row],[UnitPriceFuture]]*Table_Query_from_Mac10[[#This Row],[qtytoShipFuture]]</f>
        <v>1824</v>
      </c>
      <c r="T1538" s="47">
        <f>ROUND(Table_Query_from_Mac10[[#This Row],[qty_to_ship]]*(1+Table_Query_from_Mac10[[#This Row],[VolumeIncreasebyType]]),0)</f>
        <v>160</v>
      </c>
      <c r="U1538" s="47">
        <f>Table_Query_from_Mac10[[#This Row],[qtytoShipFuture]]*Table_Query_from_Mac10[[#This Row],[Future-cost]]</f>
        <v>928</v>
      </c>
      <c r="V1538" s="47">
        <f>Table_Query_from_Mac10[[#This Row],[qtytoShipFuture]]-Table_Query_from_Mac10[[#This Row],[qty_to_ship]]</f>
        <v>0</v>
      </c>
      <c r="W1538" s="47">
        <f>Table_Query_from_Mac10[[#This Row],[UnitPriceFuture]]</f>
        <v>11.4</v>
      </c>
      <c r="X1538" s="47">
        <f>Table_Query_from_Mac10[[#This Row],[Unit Increase]]*Table_Query_from_Mac10[[#This Row],[UnitPriceFuture]]</f>
        <v>0</v>
      </c>
      <c r="Y1538" s="47">
        <f>Table_Query_from_Mac10[[#This Row],[Unit Increase]]*Table_Query_from_Mac10[[#This Row],[Future-cost]]</f>
        <v>0</v>
      </c>
      <c r="Z1538" s="47">
        <f>-(Table_Query_from_Mac10[[#This Row],[Incremental Sales]]+((Table_Query_from_Mac10[[#This Row],[Incremental Sales]]*-(SUM(Summary!$S$8:$S$9)))))*Summary!$S$18</f>
        <v>0</v>
      </c>
      <c r="AA1538" s="47">
        <f>IFERROR(Table_Query_from_Mac10[[#This Row],[Incremental Cost]]/Table_Query_from_Mac10[[#This Row],[Incremental Sales]],0)</f>
        <v>0</v>
      </c>
      <c r="AB1538" s="47">
        <f>IFERROR(Table_Query_from_Mac10[[#This Row],[TotalCostFuture]]/Table_Query_from_Mac10[[#This Row],[totalsalesFuture]],0)</f>
        <v>0.50877192982456143</v>
      </c>
      <c r="AN1538" s="30">
        <v>640</v>
      </c>
      <c r="AO1538">
        <f t="shared" si="46"/>
        <v>160</v>
      </c>
      <c r="AQ1538" s="30">
        <v>32.56</v>
      </c>
      <c r="AR1538">
        <f t="shared" si="47"/>
        <v>11.4</v>
      </c>
    </row>
    <row r="1539" spans="1:44" x14ac:dyDescent="0.25">
      <c r="A1539">
        <v>90153</v>
      </c>
      <c r="B1539">
        <v>2</v>
      </c>
      <c r="C1539" t="s">
        <v>53</v>
      </c>
      <c r="D1539" t="s">
        <v>80</v>
      </c>
      <c r="E1539">
        <v>48</v>
      </c>
      <c r="F1539">
        <v>6.45</v>
      </c>
      <c r="G1539">
        <v>13.01</v>
      </c>
      <c r="H1539" s="1">
        <v>44846</v>
      </c>
      <c r="I1539" s="20">
        <v>0</v>
      </c>
      <c r="J1539" s="47">
        <f>Table_Query_from_Mac10[[#This Row],[unit_price]]-(Table_Query_from_Mac10[[#This Row],[unit_price]]*(Table_Query_from_Mac10[[#This Row],[discount_pct]]/100))</f>
        <v>13.01</v>
      </c>
      <c r="K1539" s="47">
        <f>Table_Query_from_Mac10[[#This Row],[unit_cost]]</f>
        <v>6.45</v>
      </c>
      <c r="L1539" s="47">
        <f>Table_Query_from_Mac10[[#This Row],[Live-cost]]*(1+Table_Query_from_Mac10[[#This Row],[CogsIncreasebyTYPE]])</f>
        <v>6.45</v>
      </c>
      <c r="M1539" s="47">
        <f>Table_Query_from_Mac10[[#This Row],[Live-cost]]*Table_Query_from_Mac10[[#This Row],[qty_to_ship]]</f>
        <v>309.60000000000002</v>
      </c>
      <c r="N1539" s="47">
        <f>IF(Table_Query_from_Mac10[[#This Row],[item_no]]="KDA",-Table_Query_from_Mac10[[#This Row],[unit_price]],Table_Query_from_Mac10[[#This Row],[Net Unit]]*Table_Query_from_Mac10[[#This Row],[qty_to_ship]])</f>
        <v>624.48</v>
      </c>
      <c r="O1539" s="47">
        <f>SUMIFS(Summary!C:C,Summary!H:H,Table_Query_from_Mac10[[#This Row],[Juiceoc]])</f>
        <v>0</v>
      </c>
      <c r="P1539" s="47">
        <f>SUMIFS(Summary!D:D,Summary!H:H,Table_Query_from_Mac10[[#This Row],[Juiceoc]])</f>
        <v>0</v>
      </c>
      <c r="Q1539" s="47">
        <f>SUMIFS(Summary!E:E,Summary!H:H,Table_Query_from_Mac10[[#This Row],[Juiceoc]])</f>
        <v>0</v>
      </c>
      <c r="R1539" s="47">
        <f>Table_Query_from_Mac10[[#This Row],[Net Unit]]*(1+Table_Query_from_Mac10[[#This Row],[PriceIncreasebyType]])</f>
        <v>13.01</v>
      </c>
      <c r="S1539" s="47">
        <f>Table_Query_from_Mac10[[#This Row],[UnitPriceFuture]]*Table_Query_from_Mac10[[#This Row],[qtytoShipFuture]]</f>
        <v>624.48</v>
      </c>
      <c r="T1539" s="47">
        <f>ROUND(Table_Query_from_Mac10[[#This Row],[qty_to_ship]]*(1+Table_Query_from_Mac10[[#This Row],[VolumeIncreasebyType]]),0)</f>
        <v>48</v>
      </c>
      <c r="U1539" s="47">
        <f>Table_Query_from_Mac10[[#This Row],[qtytoShipFuture]]*Table_Query_from_Mac10[[#This Row],[Future-cost]]</f>
        <v>309.60000000000002</v>
      </c>
      <c r="V1539" s="47">
        <f>Table_Query_from_Mac10[[#This Row],[qtytoShipFuture]]-Table_Query_from_Mac10[[#This Row],[qty_to_ship]]</f>
        <v>0</v>
      </c>
      <c r="W1539" s="47">
        <f>Table_Query_from_Mac10[[#This Row],[UnitPriceFuture]]</f>
        <v>13.01</v>
      </c>
      <c r="X1539" s="47">
        <f>Table_Query_from_Mac10[[#This Row],[Unit Increase]]*Table_Query_from_Mac10[[#This Row],[UnitPriceFuture]]</f>
        <v>0</v>
      </c>
      <c r="Y1539" s="47">
        <f>Table_Query_from_Mac10[[#This Row],[Unit Increase]]*Table_Query_from_Mac10[[#This Row],[Future-cost]]</f>
        <v>0</v>
      </c>
      <c r="Z1539" s="47">
        <f>-(Table_Query_from_Mac10[[#This Row],[Incremental Sales]]+((Table_Query_from_Mac10[[#This Row],[Incremental Sales]]*-(SUM(Summary!$S$8:$S$9)))))*Summary!$S$18</f>
        <v>0</v>
      </c>
      <c r="AA1539" s="47">
        <f>IFERROR(Table_Query_from_Mac10[[#This Row],[Incremental Cost]]/Table_Query_from_Mac10[[#This Row],[Incremental Sales]],0)</f>
        <v>0</v>
      </c>
      <c r="AB1539" s="47">
        <f>IFERROR(Table_Query_from_Mac10[[#This Row],[TotalCostFuture]]/Table_Query_from_Mac10[[#This Row],[totalsalesFuture]],0)</f>
        <v>0.49577248270561108</v>
      </c>
      <c r="AN1539" s="31">
        <v>192</v>
      </c>
      <c r="AO1539">
        <f t="shared" ref="AO1539:AO1602" si="48">CEILING(AN1539/4,1)</f>
        <v>48</v>
      </c>
      <c r="AQ1539" s="31">
        <v>37.159999999999997</v>
      </c>
      <c r="AR1539">
        <f t="shared" ref="AR1539:AR1602" si="49">ROUND(AQ1539/5*1.75,2)</f>
        <v>13.01</v>
      </c>
    </row>
    <row r="1540" spans="1:44" x14ac:dyDescent="0.25">
      <c r="A1540">
        <v>90153</v>
      </c>
      <c r="B1540">
        <v>3</v>
      </c>
      <c r="C1540" t="s">
        <v>51</v>
      </c>
      <c r="D1540" t="s">
        <v>80</v>
      </c>
      <c r="E1540">
        <v>50</v>
      </c>
      <c r="F1540">
        <v>4.71</v>
      </c>
      <c r="G1540">
        <v>10.27</v>
      </c>
      <c r="H1540" s="1">
        <v>44846</v>
      </c>
      <c r="I1540" s="20">
        <v>0</v>
      </c>
      <c r="J1540" s="47">
        <f>Table_Query_from_Mac10[[#This Row],[unit_price]]-(Table_Query_from_Mac10[[#This Row],[unit_price]]*(Table_Query_from_Mac10[[#This Row],[discount_pct]]/100))</f>
        <v>10.27</v>
      </c>
      <c r="K1540" s="47">
        <f>Table_Query_from_Mac10[[#This Row],[unit_cost]]</f>
        <v>4.71</v>
      </c>
      <c r="L1540" s="47">
        <f>Table_Query_from_Mac10[[#This Row],[Live-cost]]*(1+Table_Query_from_Mac10[[#This Row],[CogsIncreasebyTYPE]])</f>
        <v>4.71</v>
      </c>
      <c r="M1540" s="47">
        <f>Table_Query_from_Mac10[[#This Row],[Live-cost]]*Table_Query_from_Mac10[[#This Row],[qty_to_ship]]</f>
        <v>235.5</v>
      </c>
      <c r="N1540" s="47">
        <f>IF(Table_Query_from_Mac10[[#This Row],[item_no]]="KDA",-Table_Query_from_Mac10[[#This Row],[unit_price]],Table_Query_from_Mac10[[#This Row],[Net Unit]]*Table_Query_from_Mac10[[#This Row],[qty_to_ship]])</f>
        <v>513.5</v>
      </c>
      <c r="O1540" s="47">
        <f>SUMIFS(Summary!C:C,Summary!H:H,Table_Query_from_Mac10[[#This Row],[Juiceoc]])</f>
        <v>0</v>
      </c>
      <c r="P1540" s="47">
        <f>SUMIFS(Summary!D:D,Summary!H:H,Table_Query_from_Mac10[[#This Row],[Juiceoc]])</f>
        <v>0</v>
      </c>
      <c r="Q1540" s="47">
        <f>SUMIFS(Summary!E:E,Summary!H:H,Table_Query_from_Mac10[[#This Row],[Juiceoc]])</f>
        <v>0</v>
      </c>
      <c r="R1540" s="47">
        <f>Table_Query_from_Mac10[[#This Row],[Net Unit]]*(1+Table_Query_from_Mac10[[#This Row],[PriceIncreasebyType]])</f>
        <v>10.27</v>
      </c>
      <c r="S1540" s="47">
        <f>Table_Query_from_Mac10[[#This Row],[UnitPriceFuture]]*Table_Query_from_Mac10[[#This Row],[qtytoShipFuture]]</f>
        <v>513.5</v>
      </c>
      <c r="T1540" s="47">
        <f>ROUND(Table_Query_from_Mac10[[#This Row],[qty_to_ship]]*(1+Table_Query_from_Mac10[[#This Row],[VolumeIncreasebyType]]),0)</f>
        <v>50</v>
      </c>
      <c r="U1540" s="47">
        <f>Table_Query_from_Mac10[[#This Row],[qtytoShipFuture]]*Table_Query_from_Mac10[[#This Row],[Future-cost]]</f>
        <v>235.5</v>
      </c>
      <c r="V1540" s="47">
        <f>Table_Query_from_Mac10[[#This Row],[qtytoShipFuture]]-Table_Query_from_Mac10[[#This Row],[qty_to_ship]]</f>
        <v>0</v>
      </c>
      <c r="W1540" s="47">
        <f>Table_Query_from_Mac10[[#This Row],[UnitPriceFuture]]</f>
        <v>10.27</v>
      </c>
      <c r="X1540" s="47">
        <f>Table_Query_from_Mac10[[#This Row],[Unit Increase]]*Table_Query_from_Mac10[[#This Row],[UnitPriceFuture]]</f>
        <v>0</v>
      </c>
      <c r="Y1540" s="47">
        <f>Table_Query_from_Mac10[[#This Row],[Unit Increase]]*Table_Query_from_Mac10[[#This Row],[Future-cost]]</f>
        <v>0</v>
      </c>
      <c r="Z1540" s="47">
        <f>-(Table_Query_from_Mac10[[#This Row],[Incremental Sales]]+((Table_Query_from_Mac10[[#This Row],[Incremental Sales]]*-(SUM(Summary!$S$8:$S$9)))))*Summary!$S$18</f>
        <v>0</v>
      </c>
      <c r="AA1540" s="47">
        <f>IFERROR(Table_Query_from_Mac10[[#This Row],[Incremental Cost]]/Table_Query_from_Mac10[[#This Row],[Incremental Sales]],0)</f>
        <v>0</v>
      </c>
      <c r="AB1540" s="47">
        <f>IFERROR(Table_Query_from_Mac10[[#This Row],[TotalCostFuture]]/Table_Query_from_Mac10[[#This Row],[totalsalesFuture]],0)</f>
        <v>0.45861733203505356</v>
      </c>
      <c r="AN1540" s="30">
        <v>200</v>
      </c>
      <c r="AO1540">
        <f t="shared" si="48"/>
        <v>50</v>
      </c>
      <c r="AQ1540" s="30">
        <v>29.33</v>
      </c>
      <c r="AR1540">
        <f t="shared" si="49"/>
        <v>10.27</v>
      </c>
    </row>
    <row r="1541" spans="1:44" x14ac:dyDescent="0.25">
      <c r="A1541">
        <v>90153</v>
      </c>
      <c r="B1541">
        <v>4</v>
      </c>
      <c r="C1541" t="s">
        <v>53</v>
      </c>
      <c r="D1541" t="s">
        <v>80</v>
      </c>
      <c r="E1541">
        <v>32</v>
      </c>
      <c r="F1541">
        <v>7.01</v>
      </c>
      <c r="G1541">
        <v>13.69</v>
      </c>
      <c r="H1541" s="1">
        <v>44846</v>
      </c>
      <c r="I1541" s="20">
        <v>0</v>
      </c>
      <c r="J1541" s="47">
        <f>Table_Query_from_Mac10[[#This Row],[unit_price]]-(Table_Query_from_Mac10[[#This Row],[unit_price]]*(Table_Query_from_Mac10[[#This Row],[discount_pct]]/100))</f>
        <v>13.69</v>
      </c>
      <c r="K1541" s="47">
        <f>Table_Query_from_Mac10[[#This Row],[unit_cost]]</f>
        <v>7.01</v>
      </c>
      <c r="L1541" s="47">
        <f>Table_Query_from_Mac10[[#This Row],[Live-cost]]*(1+Table_Query_from_Mac10[[#This Row],[CogsIncreasebyTYPE]])</f>
        <v>7.01</v>
      </c>
      <c r="M1541" s="47">
        <f>Table_Query_from_Mac10[[#This Row],[Live-cost]]*Table_Query_from_Mac10[[#This Row],[qty_to_ship]]</f>
        <v>224.32</v>
      </c>
      <c r="N1541" s="47">
        <f>IF(Table_Query_from_Mac10[[#This Row],[item_no]]="KDA",-Table_Query_from_Mac10[[#This Row],[unit_price]],Table_Query_from_Mac10[[#This Row],[Net Unit]]*Table_Query_from_Mac10[[#This Row],[qty_to_ship]])</f>
        <v>438.08</v>
      </c>
      <c r="O1541" s="47">
        <f>SUMIFS(Summary!C:C,Summary!H:H,Table_Query_from_Mac10[[#This Row],[Juiceoc]])</f>
        <v>0</v>
      </c>
      <c r="P1541" s="47">
        <f>SUMIFS(Summary!D:D,Summary!H:H,Table_Query_from_Mac10[[#This Row],[Juiceoc]])</f>
        <v>0</v>
      </c>
      <c r="Q1541" s="47">
        <f>SUMIFS(Summary!E:E,Summary!H:H,Table_Query_from_Mac10[[#This Row],[Juiceoc]])</f>
        <v>0</v>
      </c>
      <c r="R1541" s="47">
        <f>Table_Query_from_Mac10[[#This Row],[Net Unit]]*(1+Table_Query_from_Mac10[[#This Row],[PriceIncreasebyType]])</f>
        <v>13.69</v>
      </c>
      <c r="S1541" s="47">
        <f>Table_Query_from_Mac10[[#This Row],[UnitPriceFuture]]*Table_Query_from_Mac10[[#This Row],[qtytoShipFuture]]</f>
        <v>438.08</v>
      </c>
      <c r="T1541" s="47">
        <f>ROUND(Table_Query_from_Mac10[[#This Row],[qty_to_ship]]*(1+Table_Query_from_Mac10[[#This Row],[VolumeIncreasebyType]]),0)</f>
        <v>32</v>
      </c>
      <c r="U1541" s="47">
        <f>Table_Query_from_Mac10[[#This Row],[qtytoShipFuture]]*Table_Query_from_Mac10[[#This Row],[Future-cost]]</f>
        <v>224.32</v>
      </c>
      <c r="V1541" s="47">
        <f>Table_Query_from_Mac10[[#This Row],[qtytoShipFuture]]-Table_Query_from_Mac10[[#This Row],[qty_to_ship]]</f>
        <v>0</v>
      </c>
      <c r="W1541" s="47">
        <f>Table_Query_from_Mac10[[#This Row],[UnitPriceFuture]]</f>
        <v>13.69</v>
      </c>
      <c r="X1541" s="47">
        <f>Table_Query_from_Mac10[[#This Row],[Unit Increase]]*Table_Query_from_Mac10[[#This Row],[UnitPriceFuture]]</f>
        <v>0</v>
      </c>
      <c r="Y1541" s="47">
        <f>Table_Query_from_Mac10[[#This Row],[Unit Increase]]*Table_Query_from_Mac10[[#This Row],[Future-cost]]</f>
        <v>0</v>
      </c>
      <c r="Z1541" s="47">
        <f>-(Table_Query_from_Mac10[[#This Row],[Incremental Sales]]+((Table_Query_from_Mac10[[#This Row],[Incremental Sales]]*-(SUM(Summary!$S$8:$S$9)))))*Summary!$S$18</f>
        <v>0</v>
      </c>
      <c r="AA1541" s="47">
        <f>IFERROR(Table_Query_from_Mac10[[#This Row],[Incremental Cost]]/Table_Query_from_Mac10[[#This Row],[Incremental Sales]],0)</f>
        <v>0</v>
      </c>
      <c r="AB1541" s="47">
        <f>IFERROR(Table_Query_from_Mac10[[#This Row],[TotalCostFuture]]/Table_Query_from_Mac10[[#This Row],[totalsalesFuture]],0)</f>
        <v>0.51205259313367424</v>
      </c>
      <c r="AN1541" s="31">
        <v>128</v>
      </c>
      <c r="AO1541">
        <f t="shared" si="48"/>
        <v>32</v>
      </c>
      <c r="AQ1541" s="31">
        <v>39.11</v>
      </c>
      <c r="AR1541">
        <f t="shared" si="49"/>
        <v>13.69</v>
      </c>
    </row>
    <row r="1542" spans="1:44" x14ac:dyDescent="0.25">
      <c r="A1542">
        <v>90153</v>
      </c>
      <c r="B1542">
        <v>5</v>
      </c>
      <c r="C1542" t="s">
        <v>53</v>
      </c>
      <c r="D1542" t="s">
        <v>80</v>
      </c>
      <c r="E1542">
        <v>12</v>
      </c>
      <c r="F1542">
        <v>8.3699999999999992</v>
      </c>
      <c r="G1542">
        <v>16.96</v>
      </c>
      <c r="H1542" s="1">
        <v>44846</v>
      </c>
      <c r="I1542" s="20">
        <v>0</v>
      </c>
      <c r="J1542" s="47">
        <f>Table_Query_from_Mac10[[#This Row],[unit_price]]-(Table_Query_from_Mac10[[#This Row],[unit_price]]*(Table_Query_from_Mac10[[#This Row],[discount_pct]]/100))</f>
        <v>16.96</v>
      </c>
      <c r="K1542" s="47">
        <f>Table_Query_from_Mac10[[#This Row],[unit_cost]]</f>
        <v>8.3699999999999992</v>
      </c>
      <c r="L1542" s="47">
        <f>Table_Query_from_Mac10[[#This Row],[Live-cost]]*(1+Table_Query_from_Mac10[[#This Row],[CogsIncreasebyTYPE]])</f>
        <v>8.3699999999999992</v>
      </c>
      <c r="M1542" s="47">
        <f>Table_Query_from_Mac10[[#This Row],[Live-cost]]*Table_Query_from_Mac10[[#This Row],[qty_to_ship]]</f>
        <v>100.44</v>
      </c>
      <c r="N1542" s="47">
        <f>IF(Table_Query_from_Mac10[[#This Row],[item_no]]="KDA",-Table_Query_from_Mac10[[#This Row],[unit_price]],Table_Query_from_Mac10[[#This Row],[Net Unit]]*Table_Query_from_Mac10[[#This Row],[qty_to_ship]])</f>
        <v>203.52</v>
      </c>
      <c r="O1542" s="47">
        <f>SUMIFS(Summary!C:C,Summary!H:H,Table_Query_from_Mac10[[#This Row],[Juiceoc]])</f>
        <v>0</v>
      </c>
      <c r="P1542" s="47">
        <f>SUMIFS(Summary!D:D,Summary!H:H,Table_Query_from_Mac10[[#This Row],[Juiceoc]])</f>
        <v>0</v>
      </c>
      <c r="Q1542" s="47">
        <f>SUMIFS(Summary!E:E,Summary!H:H,Table_Query_from_Mac10[[#This Row],[Juiceoc]])</f>
        <v>0</v>
      </c>
      <c r="R1542" s="47">
        <f>Table_Query_from_Mac10[[#This Row],[Net Unit]]*(1+Table_Query_from_Mac10[[#This Row],[PriceIncreasebyType]])</f>
        <v>16.96</v>
      </c>
      <c r="S1542" s="47">
        <f>Table_Query_from_Mac10[[#This Row],[UnitPriceFuture]]*Table_Query_from_Mac10[[#This Row],[qtytoShipFuture]]</f>
        <v>203.52</v>
      </c>
      <c r="T1542" s="47">
        <f>ROUND(Table_Query_from_Mac10[[#This Row],[qty_to_ship]]*(1+Table_Query_from_Mac10[[#This Row],[VolumeIncreasebyType]]),0)</f>
        <v>12</v>
      </c>
      <c r="U1542" s="47">
        <f>Table_Query_from_Mac10[[#This Row],[qtytoShipFuture]]*Table_Query_from_Mac10[[#This Row],[Future-cost]]</f>
        <v>100.44</v>
      </c>
      <c r="V1542" s="47">
        <f>Table_Query_from_Mac10[[#This Row],[qtytoShipFuture]]-Table_Query_from_Mac10[[#This Row],[qty_to_ship]]</f>
        <v>0</v>
      </c>
      <c r="W1542" s="47">
        <f>Table_Query_from_Mac10[[#This Row],[UnitPriceFuture]]</f>
        <v>16.96</v>
      </c>
      <c r="X1542" s="47">
        <f>Table_Query_from_Mac10[[#This Row],[Unit Increase]]*Table_Query_from_Mac10[[#This Row],[UnitPriceFuture]]</f>
        <v>0</v>
      </c>
      <c r="Y1542" s="47">
        <f>Table_Query_from_Mac10[[#This Row],[Unit Increase]]*Table_Query_from_Mac10[[#This Row],[Future-cost]]</f>
        <v>0</v>
      </c>
      <c r="Z1542" s="47">
        <f>-(Table_Query_from_Mac10[[#This Row],[Incremental Sales]]+((Table_Query_from_Mac10[[#This Row],[Incremental Sales]]*-(SUM(Summary!$S$8:$S$9)))))*Summary!$S$18</f>
        <v>0</v>
      </c>
      <c r="AA1542" s="47">
        <f>IFERROR(Table_Query_from_Mac10[[#This Row],[Incremental Cost]]/Table_Query_from_Mac10[[#This Row],[Incremental Sales]],0)</f>
        <v>0</v>
      </c>
      <c r="AB1542" s="47">
        <f>IFERROR(Table_Query_from_Mac10[[#This Row],[TotalCostFuture]]/Table_Query_from_Mac10[[#This Row],[totalsalesFuture]],0)</f>
        <v>0.49351415094339618</v>
      </c>
      <c r="AN1542" s="30">
        <v>48</v>
      </c>
      <c r="AO1542">
        <f t="shared" si="48"/>
        <v>12</v>
      </c>
      <c r="AQ1542" s="30">
        <v>48.45</v>
      </c>
      <c r="AR1542">
        <f t="shared" si="49"/>
        <v>16.96</v>
      </c>
    </row>
    <row r="1543" spans="1:44" x14ac:dyDescent="0.25">
      <c r="A1543">
        <v>90153</v>
      </c>
      <c r="B1543">
        <v>6</v>
      </c>
      <c r="C1543" t="s">
        <v>53</v>
      </c>
      <c r="D1543" t="s">
        <v>80</v>
      </c>
      <c r="E1543">
        <v>36</v>
      </c>
      <c r="F1543">
        <v>9.77</v>
      </c>
      <c r="G1543">
        <v>19.690000000000001</v>
      </c>
      <c r="H1543" s="1">
        <v>44846</v>
      </c>
      <c r="I1543" s="20">
        <v>0</v>
      </c>
      <c r="J1543" s="47">
        <f>Table_Query_from_Mac10[[#This Row],[unit_price]]-(Table_Query_from_Mac10[[#This Row],[unit_price]]*(Table_Query_from_Mac10[[#This Row],[discount_pct]]/100))</f>
        <v>19.690000000000001</v>
      </c>
      <c r="K1543" s="47">
        <f>Table_Query_from_Mac10[[#This Row],[unit_cost]]</f>
        <v>9.77</v>
      </c>
      <c r="L1543" s="47">
        <f>Table_Query_from_Mac10[[#This Row],[Live-cost]]*(1+Table_Query_from_Mac10[[#This Row],[CogsIncreasebyTYPE]])</f>
        <v>9.77</v>
      </c>
      <c r="M1543" s="47">
        <f>Table_Query_from_Mac10[[#This Row],[Live-cost]]*Table_Query_from_Mac10[[#This Row],[qty_to_ship]]</f>
        <v>351.71999999999997</v>
      </c>
      <c r="N1543" s="47">
        <f>IF(Table_Query_from_Mac10[[#This Row],[item_no]]="KDA",-Table_Query_from_Mac10[[#This Row],[unit_price]],Table_Query_from_Mac10[[#This Row],[Net Unit]]*Table_Query_from_Mac10[[#This Row],[qty_to_ship]])</f>
        <v>708.84</v>
      </c>
      <c r="O1543" s="47">
        <f>SUMIFS(Summary!C:C,Summary!H:H,Table_Query_from_Mac10[[#This Row],[Juiceoc]])</f>
        <v>0</v>
      </c>
      <c r="P1543" s="47">
        <f>SUMIFS(Summary!D:D,Summary!H:H,Table_Query_from_Mac10[[#This Row],[Juiceoc]])</f>
        <v>0</v>
      </c>
      <c r="Q1543" s="47">
        <f>SUMIFS(Summary!E:E,Summary!H:H,Table_Query_from_Mac10[[#This Row],[Juiceoc]])</f>
        <v>0</v>
      </c>
      <c r="R1543" s="47">
        <f>Table_Query_from_Mac10[[#This Row],[Net Unit]]*(1+Table_Query_from_Mac10[[#This Row],[PriceIncreasebyType]])</f>
        <v>19.690000000000001</v>
      </c>
      <c r="S1543" s="47">
        <f>Table_Query_from_Mac10[[#This Row],[UnitPriceFuture]]*Table_Query_from_Mac10[[#This Row],[qtytoShipFuture]]</f>
        <v>708.84</v>
      </c>
      <c r="T1543" s="47">
        <f>ROUND(Table_Query_from_Mac10[[#This Row],[qty_to_ship]]*(1+Table_Query_from_Mac10[[#This Row],[VolumeIncreasebyType]]),0)</f>
        <v>36</v>
      </c>
      <c r="U1543" s="47">
        <f>Table_Query_from_Mac10[[#This Row],[qtytoShipFuture]]*Table_Query_from_Mac10[[#This Row],[Future-cost]]</f>
        <v>351.71999999999997</v>
      </c>
      <c r="V1543" s="47">
        <f>Table_Query_from_Mac10[[#This Row],[qtytoShipFuture]]-Table_Query_from_Mac10[[#This Row],[qty_to_ship]]</f>
        <v>0</v>
      </c>
      <c r="W1543" s="47">
        <f>Table_Query_from_Mac10[[#This Row],[UnitPriceFuture]]</f>
        <v>19.690000000000001</v>
      </c>
      <c r="X1543" s="47">
        <f>Table_Query_from_Mac10[[#This Row],[Unit Increase]]*Table_Query_from_Mac10[[#This Row],[UnitPriceFuture]]</f>
        <v>0</v>
      </c>
      <c r="Y1543" s="47">
        <f>Table_Query_from_Mac10[[#This Row],[Unit Increase]]*Table_Query_from_Mac10[[#This Row],[Future-cost]]</f>
        <v>0</v>
      </c>
      <c r="Z1543" s="47">
        <f>-(Table_Query_from_Mac10[[#This Row],[Incremental Sales]]+((Table_Query_from_Mac10[[#This Row],[Incremental Sales]]*-(SUM(Summary!$S$8:$S$9)))))*Summary!$S$18</f>
        <v>0</v>
      </c>
      <c r="AA1543" s="47">
        <f>IFERROR(Table_Query_from_Mac10[[#This Row],[Incremental Cost]]/Table_Query_from_Mac10[[#This Row],[Incremental Sales]],0)</f>
        <v>0</v>
      </c>
      <c r="AB1543" s="47">
        <f>IFERROR(Table_Query_from_Mac10[[#This Row],[TotalCostFuture]]/Table_Query_from_Mac10[[#This Row],[totalsalesFuture]],0)</f>
        <v>0.49619095987811063</v>
      </c>
      <c r="AN1543" s="31">
        <v>144</v>
      </c>
      <c r="AO1543">
        <f t="shared" si="48"/>
        <v>36</v>
      </c>
      <c r="AQ1543" s="31">
        <v>56.27</v>
      </c>
      <c r="AR1543">
        <f t="shared" si="49"/>
        <v>19.690000000000001</v>
      </c>
    </row>
    <row r="1544" spans="1:44" x14ac:dyDescent="0.25">
      <c r="A1544">
        <v>90153</v>
      </c>
      <c r="B1544">
        <v>7</v>
      </c>
      <c r="C1544" t="s">
        <v>53</v>
      </c>
      <c r="D1544" t="s">
        <v>80</v>
      </c>
      <c r="E1544">
        <v>24</v>
      </c>
      <c r="F1544">
        <v>11.16</v>
      </c>
      <c r="G1544">
        <v>22.94</v>
      </c>
      <c r="H1544" s="1">
        <v>44846</v>
      </c>
      <c r="I1544" s="20">
        <v>0</v>
      </c>
      <c r="J1544" s="47">
        <f>Table_Query_from_Mac10[[#This Row],[unit_price]]-(Table_Query_from_Mac10[[#This Row],[unit_price]]*(Table_Query_from_Mac10[[#This Row],[discount_pct]]/100))</f>
        <v>22.94</v>
      </c>
      <c r="K1544" s="47">
        <f>Table_Query_from_Mac10[[#This Row],[unit_cost]]</f>
        <v>11.16</v>
      </c>
      <c r="L1544" s="47">
        <f>Table_Query_from_Mac10[[#This Row],[Live-cost]]*(1+Table_Query_from_Mac10[[#This Row],[CogsIncreasebyTYPE]])</f>
        <v>11.16</v>
      </c>
      <c r="M1544" s="47">
        <f>Table_Query_from_Mac10[[#This Row],[Live-cost]]*Table_Query_from_Mac10[[#This Row],[qty_to_ship]]</f>
        <v>267.84000000000003</v>
      </c>
      <c r="N1544" s="47">
        <f>IF(Table_Query_from_Mac10[[#This Row],[item_no]]="KDA",-Table_Query_from_Mac10[[#This Row],[unit_price]],Table_Query_from_Mac10[[#This Row],[Net Unit]]*Table_Query_from_Mac10[[#This Row],[qty_to_ship]])</f>
        <v>550.56000000000006</v>
      </c>
      <c r="O1544" s="47">
        <f>SUMIFS(Summary!C:C,Summary!H:H,Table_Query_from_Mac10[[#This Row],[Juiceoc]])</f>
        <v>0</v>
      </c>
      <c r="P1544" s="47">
        <f>SUMIFS(Summary!D:D,Summary!H:H,Table_Query_from_Mac10[[#This Row],[Juiceoc]])</f>
        <v>0</v>
      </c>
      <c r="Q1544" s="47">
        <f>SUMIFS(Summary!E:E,Summary!H:H,Table_Query_from_Mac10[[#This Row],[Juiceoc]])</f>
        <v>0</v>
      </c>
      <c r="R1544" s="47">
        <f>Table_Query_from_Mac10[[#This Row],[Net Unit]]*(1+Table_Query_from_Mac10[[#This Row],[PriceIncreasebyType]])</f>
        <v>22.94</v>
      </c>
      <c r="S1544" s="47">
        <f>Table_Query_from_Mac10[[#This Row],[UnitPriceFuture]]*Table_Query_from_Mac10[[#This Row],[qtytoShipFuture]]</f>
        <v>550.56000000000006</v>
      </c>
      <c r="T1544" s="47">
        <f>ROUND(Table_Query_from_Mac10[[#This Row],[qty_to_ship]]*(1+Table_Query_from_Mac10[[#This Row],[VolumeIncreasebyType]]),0)</f>
        <v>24</v>
      </c>
      <c r="U1544" s="47">
        <f>Table_Query_from_Mac10[[#This Row],[qtytoShipFuture]]*Table_Query_from_Mac10[[#This Row],[Future-cost]]</f>
        <v>267.84000000000003</v>
      </c>
      <c r="V1544" s="47">
        <f>Table_Query_from_Mac10[[#This Row],[qtytoShipFuture]]-Table_Query_from_Mac10[[#This Row],[qty_to_ship]]</f>
        <v>0</v>
      </c>
      <c r="W1544" s="47">
        <f>Table_Query_from_Mac10[[#This Row],[UnitPriceFuture]]</f>
        <v>22.94</v>
      </c>
      <c r="X1544" s="47">
        <f>Table_Query_from_Mac10[[#This Row],[Unit Increase]]*Table_Query_from_Mac10[[#This Row],[UnitPriceFuture]]</f>
        <v>0</v>
      </c>
      <c r="Y1544" s="47">
        <f>Table_Query_from_Mac10[[#This Row],[Unit Increase]]*Table_Query_from_Mac10[[#This Row],[Future-cost]]</f>
        <v>0</v>
      </c>
      <c r="Z1544" s="47">
        <f>-(Table_Query_from_Mac10[[#This Row],[Incremental Sales]]+((Table_Query_from_Mac10[[#This Row],[Incremental Sales]]*-(SUM(Summary!$S$8:$S$9)))))*Summary!$S$18</f>
        <v>0</v>
      </c>
      <c r="AA1544" s="47">
        <f>IFERROR(Table_Query_from_Mac10[[#This Row],[Incremental Cost]]/Table_Query_from_Mac10[[#This Row],[Incremental Sales]],0)</f>
        <v>0</v>
      </c>
      <c r="AB1544" s="47">
        <f>IFERROR(Table_Query_from_Mac10[[#This Row],[TotalCostFuture]]/Table_Query_from_Mac10[[#This Row],[totalsalesFuture]],0)</f>
        <v>0.48648648648648651</v>
      </c>
      <c r="AN1544" s="30">
        <v>96</v>
      </c>
      <c r="AO1544">
        <f t="shared" si="48"/>
        <v>24</v>
      </c>
      <c r="AQ1544" s="30">
        <v>65.55</v>
      </c>
      <c r="AR1544">
        <f t="shared" si="49"/>
        <v>22.94</v>
      </c>
    </row>
    <row r="1545" spans="1:44" x14ac:dyDescent="0.25">
      <c r="A1545">
        <v>90055</v>
      </c>
      <c r="B1545">
        <v>1</v>
      </c>
      <c r="C1545" t="s">
        <v>84</v>
      </c>
      <c r="D1545" t="s">
        <v>79</v>
      </c>
      <c r="E1545">
        <v>7</v>
      </c>
      <c r="F1545">
        <v>4.43</v>
      </c>
      <c r="G1545">
        <v>8.7200000000000006</v>
      </c>
      <c r="H1545" s="1">
        <v>44861</v>
      </c>
      <c r="I1545" s="20">
        <v>0</v>
      </c>
      <c r="J1545" s="47">
        <f>Table_Query_from_Mac10[[#This Row],[unit_price]]-(Table_Query_from_Mac10[[#This Row],[unit_price]]*(Table_Query_from_Mac10[[#This Row],[discount_pct]]/100))</f>
        <v>8.7200000000000006</v>
      </c>
      <c r="K1545" s="47">
        <f>Table_Query_from_Mac10[[#This Row],[unit_cost]]</f>
        <v>4.43</v>
      </c>
      <c r="L1545" s="47">
        <f>Table_Query_from_Mac10[[#This Row],[Live-cost]]*(1+Table_Query_from_Mac10[[#This Row],[CogsIncreasebyTYPE]])</f>
        <v>4.43</v>
      </c>
      <c r="M1545" s="47">
        <f>Table_Query_from_Mac10[[#This Row],[Live-cost]]*Table_Query_from_Mac10[[#This Row],[qty_to_ship]]</f>
        <v>31.009999999999998</v>
      </c>
      <c r="N1545" s="47">
        <f>IF(Table_Query_from_Mac10[[#This Row],[item_no]]="KDA",-Table_Query_from_Mac10[[#This Row],[unit_price]],Table_Query_from_Mac10[[#This Row],[Net Unit]]*Table_Query_from_Mac10[[#This Row],[qty_to_ship]])</f>
        <v>61.040000000000006</v>
      </c>
      <c r="O1545" s="47">
        <f>SUMIFS(Summary!C:C,Summary!H:H,Table_Query_from_Mac10[[#This Row],[Juiceoc]])</f>
        <v>0</v>
      </c>
      <c r="P1545" s="47">
        <f>SUMIFS(Summary!D:D,Summary!H:H,Table_Query_from_Mac10[[#This Row],[Juiceoc]])</f>
        <v>0</v>
      </c>
      <c r="Q1545" s="47">
        <f>SUMIFS(Summary!E:E,Summary!H:H,Table_Query_from_Mac10[[#This Row],[Juiceoc]])</f>
        <v>0</v>
      </c>
      <c r="R1545" s="47">
        <f>Table_Query_from_Mac10[[#This Row],[Net Unit]]*(1+Table_Query_from_Mac10[[#This Row],[PriceIncreasebyType]])</f>
        <v>8.7200000000000006</v>
      </c>
      <c r="S1545" s="47">
        <f>Table_Query_from_Mac10[[#This Row],[UnitPriceFuture]]*Table_Query_from_Mac10[[#This Row],[qtytoShipFuture]]</f>
        <v>61.040000000000006</v>
      </c>
      <c r="T1545" s="47">
        <f>ROUND(Table_Query_from_Mac10[[#This Row],[qty_to_ship]]*(1+Table_Query_from_Mac10[[#This Row],[VolumeIncreasebyType]]),0)</f>
        <v>7</v>
      </c>
      <c r="U1545" s="47">
        <f>Table_Query_from_Mac10[[#This Row],[qtytoShipFuture]]*Table_Query_from_Mac10[[#This Row],[Future-cost]]</f>
        <v>31.009999999999998</v>
      </c>
      <c r="V1545" s="47">
        <f>Table_Query_from_Mac10[[#This Row],[qtytoShipFuture]]-Table_Query_from_Mac10[[#This Row],[qty_to_ship]]</f>
        <v>0</v>
      </c>
      <c r="W1545" s="47">
        <f>Table_Query_from_Mac10[[#This Row],[UnitPriceFuture]]</f>
        <v>8.7200000000000006</v>
      </c>
      <c r="X1545" s="47">
        <f>Table_Query_from_Mac10[[#This Row],[Unit Increase]]*Table_Query_from_Mac10[[#This Row],[UnitPriceFuture]]</f>
        <v>0</v>
      </c>
      <c r="Y1545" s="47">
        <f>Table_Query_from_Mac10[[#This Row],[Unit Increase]]*Table_Query_from_Mac10[[#This Row],[Future-cost]]</f>
        <v>0</v>
      </c>
      <c r="Z1545" s="47">
        <f>-(Table_Query_from_Mac10[[#This Row],[Incremental Sales]]+((Table_Query_from_Mac10[[#This Row],[Incremental Sales]]*-(SUM(Summary!$S$8:$S$9)))))*Summary!$S$18</f>
        <v>0</v>
      </c>
      <c r="AA1545" s="47">
        <f>IFERROR(Table_Query_from_Mac10[[#This Row],[Incremental Cost]]/Table_Query_from_Mac10[[#This Row],[Incremental Sales]],0)</f>
        <v>0</v>
      </c>
      <c r="AB1545" s="47">
        <f>IFERROR(Table_Query_from_Mac10[[#This Row],[TotalCostFuture]]/Table_Query_from_Mac10[[#This Row],[totalsalesFuture]],0)</f>
        <v>0.50802752293577969</v>
      </c>
      <c r="AN1545" s="31">
        <v>25</v>
      </c>
      <c r="AO1545">
        <f t="shared" si="48"/>
        <v>7</v>
      </c>
      <c r="AQ1545" s="31">
        <v>24.92</v>
      </c>
      <c r="AR1545">
        <f t="shared" si="49"/>
        <v>8.7200000000000006</v>
      </c>
    </row>
    <row r="1546" spans="1:44" x14ac:dyDescent="0.25">
      <c r="A1546">
        <v>90055</v>
      </c>
      <c r="B1546">
        <v>2</v>
      </c>
      <c r="C1546" t="s">
        <v>86</v>
      </c>
      <c r="D1546" t="s">
        <v>79</v>
      </c>
      <c r="E1546">
        <v>7</v>
      </c>
      <c r="F1546">
        <v>4.8899999999999997</v>
      </c>
      <c r="G1546">
        <v>9.77</v>
      </c>
      <c r="H1546" s="1">
        <v>44861</v>
      </c>
      <c r="I1546" s="20">
        <v>0</v>
      </c>
      <c r="J1546" s="47">
        <f>Table_Query_from_Mac10[[#This Row],[unit_price]]-(Table_Query_from_Mac10[[#This Row],[unit_price]]*(Table_Query_from_Mac10[[#This Row],[discount_pct]]/100))</f>
        <v>9.77</v>
      </c>
      <c r="K1546" s="47">
        <f>Table_Query_from_Mac10[[#This Row],[unit_cost]]</f>
        <v>4.8899999999999997</v>
      </c>
      <c r="L1546" s="47">
        <f>Table_Query_from_Mac10[[#This Row],[Live-cost]]*(1+Table_Query_from_Mac10[[#This Row],[CogsIncreasebyTYPE]])</f>
        <v>4.8899999999999997</v>
      </c>
      <c r="M1546" s="47">
        <f>Table_Query_from_Mac10[[#This Row],[Live-cost]]*Table_Query_from_Mac10[[#This Row],[qty_to_ship]]</f>
        <v>34.229999999999997</v>
      </c>
      <c r="N1546" s="47">
        <f>IF(Table_Query_from_Mac10[[#This Row],[item_no]]="KDA",-Table_Query_from_Mac10[[#This Row],[unit_price]],Table_Query_from_Mac10[[#This Row],[Net Unit]]*Table_Query_from_Mac10[[#This Row],[qty_to_ship]])</f>
        <v>68.39</v>
      </c>
      <c r="O1546" s="47">
        <f>SUMIFS(Summary!C:C,Summary!H:H,Table_Query_from_Mac10[[#This Row],[Juiceoc]])</f>
        <v>0</v>
      </c>
      <c r="P1546" s="47">
        <f>SUMIFS(Summary!D:D,Summary!H:H,Table_Query_from_Mac10[[#This Row],[Juiceoc]])</f>
        <v>0</v>
      </c>
      <c r="Q1546" s="47">
        <f>SUMIFS(Summary!E:E,Summary!H:H,Table_Query_from_Mac10[[#This Row],[Juiceoc]])</f>
        <v>0</v>
      </c>
      <c r="R1546" s="47">
        <f>Table_Query_from_Mac10[[#This Row],[Net Unit]]*(1+Table_Query_from_Mac10[[#This Row],[PriceIncreasebyType]])</f>
        <v>9.77</v>
      </c>
      <c r="S1546" s="47">
        <f>Table_Query_from_Mac10[[#This Row],[UnitPriceFuture]]*Table_Query_from_Mac10[[#This Row],[qtytoShipFuture]]</f>
        <v>68.39</v>
      </c>
      <c r="T1546" s="47">
        <f>ROUND(Table_Query_from_Mac10[[#This Row],[qty_to_ship]]*(1+Table_Query_from_Mac10[[#This Row],[VolumeIncreasebyType]]),0)</f>
        <v>7</v>
      </c>
      <c r="U1546" s="47">
        <f>Table_Query_from_Mac10[[#This Row],[qtytoShipFuture]]*Table_Query_from_Mac10[[#This Row],[Future-cost]]</f>
        <v>34.229999999999997</v>
      </c>
      <c r="V1546" s="47">
        <f>Table_Query_from_Mac10[[#This Row],[qtytoShipFuture]]-Table_Query_from_Mac10[[#This Row],[qty_to_ship]]</f>
        <v>0</v>
      </c>
      <c r="W1546" s="47">
        <f>Table_Query_from_Mac10[[#This Row],[UnitPriceFuture]]</f>
        <v>9.77</v>
      </c>
      <c r="X1546" s="47">
        <f>Table_Query_from_Mac10[[#This Row],[Unit Increase]]*Table_Query_from_Mac10[[#This Row],[UnitPriceFuture]]</f>
        <v>0</v>
      </c>
      <c r="Y1546" s="47">
        <f>Table_Query_from_Mac10[[#This Row],[Unit Increase]]*Table_Query_from_Mac10[[#This Row],[Future-cost]]</f>
        <v>0</v>
      </c>
      <c r="Z1546" s="47">
        <f>-(Table_Query_from_Mac10[[#This Row],[Incremental Sales]]+((Table_Query_from_Mac10[[#This Row],[Incremental Sales]]*-(SUM(Summary!$S$8:$S$9)))))*Summary!$S$18</f>
        <v>0</v>
      </c>
      <c r="AA1546" s="47">
        <f>IFERROR(Table_Query_from_Mac10[[#This Row],[Incremental Cost]]/Table_Query_from_Mac10[[#This Row],[Incremental Sales]],0)</f>
        <v>0</v>
      </c>
      <c r="AB1546" s="47">
        <f>IFERROR(Table_Query_from_Mac10[[#This Row],[TotalCostFuture]]/Table_Query_from_Mac10[[#This Row],[totalsalesFuture]],0)</f>
        <v>0.50051177072671438</v>
      </c>
      <c r="AN1546" s="30">
        <v>25</v>
      </c>
      <c r="AO1546">
        <f t="shared" si="48"/>
        <v>7</v>
      </c>
      <c r="AQ1546" s="30">
        <v>27.91</v>
      </c>
      <c r="AR1546">
        <f t="shared" si="49"/>
        <v>9.77</v>
      </c>
    </row>
    <row r="1547" spans="1:44" x14ac:dyDescent="0.25">
      <c r="A1547">
        <v>90055</v>
      </c>
      <c r="B1547">
        <v>3</v>
      </c>
      <c r="C1547" t="s">
        <v>86</v>
      </c>
      <c r="D1547" t="s">
        <v>79</v>
      </c>
      <c r="E1547">
        <v>40</v>
      </c>
      <c r="F1547">
        <v>5.36</v>
      </c>
      <c r="G1547">
        <v>10.77</v>
      </c>
      <c r="H1547" s="1">
        <v>44861</v>
      </c>
      <c r="I1547" s="20">
        <v>0</v>
      </c>
      <c r="J1547" s="47">
        <f>Table_Query_from_Mac10[[#This Row],[unit_price]]-(Table_Query_from_Mac10[[#This Row],[unit_price]]*(Table_Query_from_Mac10[[#This Row],[discount_pct]]/100))</f>
        <v>10.77</v>
      </c>
      <c r="K1547" s="47">
        <f>Table_Query_from_Mac10[[#This Row],[unit_cost]]</f>
        <v>5.36</v>
      </c>
      <c r="L1547" s="47">
        <f>Table_Query_from_Mac10[[#This Row],[Live-cost]]*(1+Table_Query_from_Mac10[[#This Row],[CogsIncreasebyTYPE]])</f>
        <v>5.36</v>
      </c>
      <c r="M1547" s="47">
        <f>Table_Query_from_Mac10[[#This Row],[Live-cost]]*Table_Query_from_Mac10[[#This Row],[qty_to_ship]]</f>
        <v>214.4</v>
      </c>
      <c r="N1547" s="47">
        <f>IF(Table_Query_from_Mac10[[#This Row],[item_no]]="KDA",-Table_Query_from_Mac10[[#This Row],[unit_price]],Table_Query_from_Mac10[[#This Row],[Net Unit]]*Table_Query_from_Mac10[[#This Row],[qty_to_ship]])</f>
        <v>430.79999999999995</v>
      </c>
      <c r="O1547" s="47">
        <f>SUMIFS(Summary!C:C,Summary!H:H,Table_Query_from_Mac10[[#This Row],[Juiceoc]])</f>
        <v>0</v>
      </c>
      <c r="P1547" s="47">
        <f>SUMIFS(Summary!D:D,Summary!H:H,Table_Query_from_Mac10[[#This Row],[Juiceoc]])</f>
        <v>0</v>
      </c>
      <c r="Q1547" s="47">
        <f>SUMIFS(Summary!E:E,Summary!H:H,Table_Query_from_Mac10[[#This Row],[Juiceoc]])</f>
        <v>0</v>
      </c>
      <c r="R1547" s="47">
        <f>Table_Query_from_Mac10[[#This Row],[Net Unit]]*(1+Table_Query_from_Mac10[[#This Row],[PriceIncreasebyType]])</f>
        <v>10.77</v>
      </c>
      <c r="S1547" s="47">
        <f>Table_Query_from_Mac10[[#This Row],[UnitPriceFuture]]*Table_Query_from_Mac10[[#This Row],[qtytoShipFuture]]</f>
        <v>430.79999999999995</v>
      </c>
      <c r="T1547" s="47">
        <f>ROUND(Table_Query_from_Mac10[[#This Row],[qty_to_ship]]*(1+Table_Query_from_Mac10[[#This Row],[VolumeIncreasebyType]]),0)</f>
        <v>40</v>
      </c>
      <c r="U1547" s="47">
        <f>Table_Query_from_Mac10[[#This Row],[qtytoShipFuture]]*Table_Query_from_Mac10[[#This Row],[Future-cost]]</f>
        <v>214.4</v>
      </c>
      <c r="V1547" s="47">
        <f>Table_Query_from_Mac10[[#This Row],[qtytoShipFuture]]-Table_Query_from_Mac10[[#This Row],[qty_to_ship]]</f>
        <v>0</v>
      </c>
      <c r="W1547" s="47">
        <f>Table_Query_from_Mac10[[#This Row],[UnitPriceFuture]]</f>
        <v>10.77</v>
      </c>
      <c r="X1547" s="47">
        <f>Table_Query_from_Mac10[[#This Row],[Unit Increase]]*Table_Query_from_Mac10[[#This Row],[UnitPriceFuture]]</f>
        <v>0</v>
      </c>
      <c r="Y1547" s="47">
        <f>Table_Query_from_Mac10[[#This Row],[Unit Increase]]*Table_Query_from_Mac10[[#This Row],[Future-cost]]</f>
        <v>0</v>
      </c>
      <c r="Z1547" s="47">
        <f>-(Table_Query_from_Mac10[[#This Row],[Incremental Sales]]+((Table_Query_from_Mac10[[#This Row],[Incremental Sales]]*-(SUM(Summary!$S$8:$S$9)))))*Summary!$S$18</f>
        <v>0</v>
      </c>
      <c r="AA1547" s="47">
        <f>IFERROR(Table_Query_from_Mac10[[#This Row],[Incremental Cost]]/Table_Query_from_Mac10[[#This Row],[Incremental Sales]],0)</f>
        <v>0</v>
      </c>
      <c r="AB1547" s="47">
        <f>IFERROR(Table_Query_from_Mac10[[#This Row],[TotalCostFuture]]/Table_Query_from_Mac10[[#This Row],[totalsalesFuture]],0)</f>
        <v>0.49767873723305484</v>
      </c>
      <c r="AN1547" s="31">
        <v>160</v>
      </c>
      <c r="AO1547">
        <f t="shared" si="48"/>
        <v>40</v>
      </c>
      <c r="AQ1547" s="31">
        <v>30.77</v>
      </c>
      <c r="AR1547">
        <f t="shared" si="49"/>
        <v>10.77</v>
      </c>
    </row>
    <row r="1548" spans="1:44" x14ac:dyDescent="0.25">
      <c r="A1548">
        <v>90055</v>
      </c>
      <c r="B1548">
        <v>4</v>
      </c>
      <c r="C1548" t="s">
        <v>86</v>
      </c>
      <c r="D1548" t="s">
        <v>79</v>
      </c>
      <c r="E1548">
        <v>44</v>
      </c>
      <c r="F1548">
        <v>5.86</v>
      </c>
      <c r="G1548">
        <v>11.63</v>
      </c>
      <c r="H1548" s="1">
        <v>44861</v>
      </c>
      <c r="I1548" s="20">
        <v>0</v>
      </c>
      <c r="J1548" s="47">
        <f>Table_Query_from_Mac10[[#This Row],[unit_price]]-(Table_Query_from_Mac10[[#This Row],[unit_price]]*(Table_Query_from_Mac10[[#This Row],[discount_pct]]/100))</f>
        <v>11.63</v>
      </c>
      <c r="K1548" s="47">
        <f>Table_Query_from_Mac10[[#This Row],[unit_cost]]</f>
        <v>5.86</v>
      </c>
      <c r="L1548" s="47">
        <f>Table_Query_from_Mac10[[#This Row],[Live-cost]]*(1+Table_Query_from_Mac10[[#This Row],[CogsIncreasebyTYPE]])</f>
        <v>5.86</v>
      </c>
      <c r="M1548" s="47">
        <f>Table_Query_from_Mac10[[#This Row],[Live-cost]]*Table_Query_from_Mac10[[#This Row],[qty_to_ship]]</f>
        <v>257.84000000000003</v>
      </c>
      <c r="N1548" s="47">
        <f>IF(Table_Query_from_Mac10[[#This Row],[item_no]]="KDA",-Table_Query_from_Mac10[[#This Row],[unit_price]],Table_Query_from_Mac10[[#This Row],[Net Unit]]*Table_Query_from_Mac10[[#This Row],[qty_to_ship]])</f>
        <v>511.72</v>
      </c>
      <c r="O1548" s="47">
        <f>SUMIFS(Summary!C:C,Summary!H:H,Table_Query_from_Mac10[[#This Row],[Juiceoc]])</f>
        <v>0</v>
      </c>
      <c r="P1548" s="47">
        <f>SUMIFS(Summary!D:D,Summary!H:H,Table_Query_from_Mac10[[#This Row],[Juiceoc]])</f>
        <v>0</v>
      </c>
      <c r="Q1548" s="47">
        <f>SUMIFS(Summary!E:E,Summary!H:H,Table_Query_from_Mac10[[#This Row],[Juiceoc]])</f>
        <v>0</v>
      </c>
      <c r="R1548" s="47">
        <f>Table_Query_from_Mac10[[#This Row],[Net Unit]]*(1+Table_Query_from_Mac10[[#This Row],[PriceIncreasebyType]])</f>
        <v>11.63</v>
      </c>
      <c r="S1548" s="47">
        <f>Table_Query_from_Mac10[[#This Row],[UnitPriceFuture]]*Table_Query_from_Mac10[[#This Row],[qtytoShipFuture]]</f>
        <v>511.72</v>
      </c>
      <c r="T1548" s="47">
        <f>ROUND(Table_Query_from_Mac10[[#This Row],[qty_to_ship]]*(1+Table_Query_from_Mac10[[#This Row],[VolumeIncreasebyType]]),0)</f>
        <v>44</v>
      </c>
      <c r="U1548" s="47">
        <f>Table_Query_from_Mac10[[#This Row],[qtytoShipFuture]]*Table_Query_from_Mac10[[#This Row],[Future-cost]]</f>
        <v>257.84000000000003</v>
      </c>
      <c r="V1548" s="47">
        <f>Table_Query_from_Mac10[[#This Row],[qtytoShipFuture]]-Table_Query_from_Mac10[[#This Row],[qty_to_ship]]</f>
        <v>0</v>
      </c>
      <c r="W1548" s="47">
        <f>Table_Query_from_Mac10[[#This Row],[UnitPriceFuture]]</f>
        <v>11.63</v>
      </c>
      <c r="X1548" s="47">
        <f>Table_Query_from_Mac10[[#This Row],[Unit Increase]]*Table_Query_from_Mac10[[#This Row],[UnitPriceFuture]]</f>
        <v>0</v>
      </c>
      <c r="Y1548" s="47">
        <f>Table_Query_from_Mac10[[#This Row],[Unit Increase]]*Table_Query_from_Mac10[[#This Row],[Future-cost]]</f>
        <v>0</v>
      </c>
      <c r="Z1548" s="47">
        <f>-(Table_Query_from_Mac10[[#This Row],[Incremental Sales]]+((Table_Query_from_Mac10[[#This Row],[Incremental Sales]]*-(SUM(Summary!$S$8:$S$9)))))*Summary!$S$18</f>
        <v>0</v>
      </c>
      <c r="AA1548" s="47">
        <f>IFERROR(Table_Query_from_Mac10[[#This Row],[Incremental Cost]]/Table_Query_from_Mac10[[#This Row],[Incremental Sales]],0)</f>
        <v>0</v>
      </c>
      <c r="AB1548" s="47">
        <f>IFERROR(Table_Query_from_Mac10[[#This Row],[TotalCostFuture]]/Table_Query_from_Mac10[[#This Row],[totalsalesFuture]],0)</f>
        <v>0.50386930352536552</v>
      </c>
      <c r="AN1548" s="30">
        <v>176</v>
      </c>
      <c r="AO1548">
        <f t="shared" si="48"/>
        <v>44</v>
      </c>
      <c r="AQ1548" s="30">
        <v>33.24</v>
      </c>
      <c r="AR1548">
        <f t="shared" si="49"/>
        <v>11.63</v>
      </c>
    </row>
    <row r="1549" spans="1:44" x14ac:dyDescent="0.25">
      <c r="A1549">
        <v>90055</v>
      </c>
      <c r="B1549">
        <v>5</v>
      </c>
      <c r="C1549" t="s">
        <v>86</v>
      </c>
      <c r="D1549" t="s">
        <v>79</v>
      </c>
      <c r="E1549">
        <v>24</v>
      </c>
      <c r="F1549">
        <v>7.12</v>
      </c>
      <c r="G1549">
        <v>14.59</v>
      </c>
      <c r="H1549" s="1">
        <v>44861</v>
      </c>
      <c r="I1549" s="20">
        <v>0</v>
      </c>
      <c r="J1549" s="47">
        <f>Table_Query_from_Mac10[[#This Row],[unit_price]]-(Table_Query_from_Mac10[[#This Row],[unit_price]]*(Table_Query_from_Mac10[[#This Row],[discount_pct]]/100))</f>
        <v>14.59</v>
      </c>
      <c r="K1549" s="47">
        <f>Table_Query_from_Mac10[[#This Row],[unit_cost]]</f>
        <v>7.12</v>
      </c>
      <c r="L1549" s="47">
        <f>Table_Query_from_Mac10[[#This Row],[Live-cost]]*(1+Table_Query_from_Mac10[[#This Row],[CogsIncreasebyTYPE]])</f>
        <v>7.12</v>
      </c>
      <c r="M1549" s="47">
        <f>Table_Query_from_Mac10[[#This Row],[Live-cost]]*Table_Query_from_Mac10[[#This Row],[qty_to_ship]]</f>
        <v>170.88</v>
      </c>
      <c r="N1549" s="47">
        <f>IF(Table_Query_from_Mac10[[#This Row],[item_no]]="KDA",-Table_Query_from_Mac10[[#This Row],[unit_price]],Table_Query_from_Mac10[[#This Row],[Net Unit]]*Table_Query_from_Mac10[[#This Row],[qty_to_ship]])</f>
        <v>350.15999999999997</v>
      </c>
      <c r="O1549" s="47">
        <f>SUMIFS(Summary!C:C,Summary!H:H,Table_Query_from_Mac10[[#This Row],[Juiceoc]])</f>
        <v>0</v>
      </c>
      <c r="P1549" s="47">
        <f>SUMIFS(Summary!D:D,Summary!H:H,Table_Query_from_Mac10[[#This Row],[Juiceoc]])</f>
        <v>0</v>
      </c>
      <c r="Q1549" s="47">
        <f>SUMIFS(Summary!E:E,Summary!H:H,Table_Query_from_Mac10[[#This Row],[Juiceoc]])</f>
        <v>0</v>
      </c>
      <c r="R1549" s="47">
        <f>Table_Query_from_Mac10[[#This Row],[Net Unit]]*(1+Table_Query_from_Mac10[[#This Row],[PriceIncreasebyType]])</f>
        <v>14.59</v>
      </c>
      <c r="S1549" s="47">
        <f>Table_Query_from_Mac10[[#This Row],[UnitPriceFuture]]*Table_Query_from_Mac10[[#This Row],[qtytoShipFuture]]</f>
        <v>350.15999999999997</v>
      </c>
      <c r="T1549" s="47">
        <f>ROUND(Table_Query_from_Mac10[[#This Row],[qty_to_ship]]*(1+Table_Query_from_Mac10[[#This Row],[VolumeIncreasebyType]]),0)</f>
        <v>24</v>
      </c>
      <c r="U1549" s="47">
        <f>Table_Query_from_Mac10[[#This Row],[qtytoShipFuture]]*Table_Query_from_Mac10[[#This Row],[Future-cost]]</f>
        <v>170.88</v>
      </c>
      <c r="V1549" s="47">
        <f>Table_Query_from_Mac10[[#This Row],[qtytoShipFuture]]-Table_Query_from_Mac10[[#This Row],[qty_to_ship]]</f>
        <v>0</v>
      </c>
      <c r="W1549" s="47">
        <f>Table_Query_from_Mac10[[#This Row],[UnitPriceFuture]]</f>
        <v>14.59</v>
      </c>
      <c r="X1549" s="47">
        <f>Table_Query_from_Mac10[[#This Row],[Unit Increase]]*Table_Query_from_Mac10[[#This Row],[UnitPriceFuture]]</f>
        <v>0</v>
      </c>
      <c r="Y1549" s="47">
        <f>Table_Query_from_Mac10[[#This Row],[Unit Increase]]*Table_Query_from_Mac10[[#This Row],[Future-cost]]</f>
        <v>0</v>
      </c>
      <c r="Z1549" s="47">
        <f>-(Table_Query_from_Mac10[[#This Row],[Incremental Sales]]+((Table_Query_from_Mac10[[#This Row],[Incremental Sales]]*-(SUM(Summary!$S$8:$S$9)))))*Summary!$S$18</f>
        <v>0</v>
      </c>
      <c r="AA1549" s="47">
        <f>IFERROR(Table_Query_from_Mac10[[#This Row],[Incremental Cost]]/Table_Query_from_Mac10[[#This Row],[Incremental Sales]],0)</f>
        <v>0</v>
      </c>
      <c r="AB1549" s="47">
        <f>IFERROR(Table_Query_from_Mac10[[#This Row],[TotalCostFuture]]/Table_Query_from_Mac10[[#This Row],[totalsalesFuture]],0)</f>
        <v>0.4880054832076765</v>
      </c>
      <c r="AN1549" s="31">
        <v>96</v>
      </c>
      <c r="AO1549">
        <f t="shared" si="48"/>
        <v>24</v>
      </c>
      <c r="AQ1549" s="31">
        <v>41.68</v>
      </c>
      <c r="AR1549">
        <f t="shared" si="49"/>
        <v>14.59</v>
      </c>
    </row>
    <row r="1550" spans="1:44" x14ac:dyDescent="0.25">
      <c r="A1550">
        <v>90055</v>
      </c>
      <c r="B1550">
        <v>6</v>
      </c>
      <c r="C1550" t="s">
        <v>86</v>
      </c>
      <c r="D1550" t="s">
        <v>79</v>
      </c>
      <c r="E1550">
        <v>3</v>
      </c>
      <c r="F1550">
        <v>11.58</v>
      </c>
      <c r="G1550">
        <v>25.06</v>
      </c>
      <c r="H1550" s="1">
        <v>44861</v>
      </c>
      <c r="I1550" s="20">
        <v>0</v>
      </c>
      <c r="J1550" s="47">
        <f>Table_Query_from_Mac10[[#This Row],[unit_price]]-(Table_Query_from_Mac10[[#This Row],[unit_price]]*(Table_Query_from_Mac10[[#This Row],[discount_pct]]/100))</f>
        <v>25.06</v>
      </c>
      <c r="K1550" s="47">
        <f>Table_Query_from_Mac10[[#This Row],[unit_cost]]</f>
        <v>11.58</v>
      </c>
      <c r="L1550" s="47">
        <f>Table_Query_from_Mac10[[#This Row],[Live-cost]]*(1+Table_Query_from_Mac10[[#This Row],[CogsIncreasebyTYPE]])</f>
        <v>11.58</v>
      </c>
      <c r="M1550" s="47">
        <f>Table_Query_from_Mac10[[#This Row],[Live-cost]]*Table_Query_from_Mac10[[#This Row],[qty_to_ship]]</f>
        <v>34.74</v>
      </c>
      <c r="N1550" s="47">
        <f>IF(Table_Query_from_Mac10[[#This Row],[item_no]]="KDA",-Table_Query_from_Mac10[[#This Row],[unit_price]],Table_Query_from_Mac10[[#This Row],[Net Unit]]*Table_Query_from_Mac10[[#This Row],[qty_to_ship]])</f>
        <v>75.179999999999993</v>
      </c>
      <c r="O1550" s="47">
        <f>SUMIFS(Summary!C:C,Summary!H:H,Table_Query_from_Mac10[[#This Row],[Juiceoc]])</f>
        <v>0</v>
      </c>
      <c r="P1550" s="47">
        <f>SUMIFS(Summary!D:D,Summary!H:H,Table_Query_from_Mac10[[#This Row],[Juiceoc]])</f>
        <v>0</v>
      </c>
      <c r="Q1550" s="47">
        <f>SUMIFS(Summary!E:E,Summary!H:H,Table_Query_from_Mac10[[#This Row],[Juiceoc]])</f>
        <v>0</v>
      </c>
      <c r="R1550" s="47">
        <f>Table_Query_from_Mac10[[#This Row],[Net Unit]]*(1+Table_Query_from_Mac10[[#This Row],[PriceIncreasebyType]])</f>
        <v>25.06</v>
      </c>
      <c r="S1550" s="47">
        <f>Table_Query_from_Mac10[[#This Row],[UnitPriceFuture]]*Table_Query_from_Mac10[[#This Row],[qtytoShipFuture]]</f>
        <v>75.179999999999993</v>
      </c>
      <c r="T1550" s="47">
        <f>ROUND(Table_Query_from_Mac10[[#This Row],[qty_to_ship]]*(1+Table_Query_from_Mac10[[#This Row],[VolumeIncreasebyType]]),0)</f>
        <v>3</v>
      </c>
      <c r="U1550" s="47">
        <f>Table_Query_from_Mac10[[#This Row],[qtytoShipFuture]]*Table_Query_from_Mac10[[#This Row],[Future-cost]]</f>
        <v>34.74</v>
      </c>
      <c r="V1550" s="47">
        <f>Table_Query_from_Mac10[[#This Row],[qtytoShipFuture]]-Table_Query_from_Mac10[[#This Row],[qty_to_ship]]</f>
        <v>0</v>
      </c>
      <c r="W1550" s="47">
        <f>Table_Query_from_Mac10[[#This Row],[UnitPriceFuture]]</f>
        <v>25.06</v>
      </c>
      <c r="X1550" s="47">
        <f>Table_Query_from_Mac10[[#This Row],[Unit Increase]]*Table_Query_from_Mac10[[#This Row],[UnitPriceFuture]]</f>
        <v>0</v>
      </c>
      <c r="Y1550" s="47">
        <f>Table_Query_from_Mac10[[#This Row],[Unit Increase]]*Table_Query_from_Mac10[[#This Row],[Future-cost]]</f>
        <v>0</v>
      </c>
      <c r="Z1550" s="47">
        <f>-(Table_Query_from_Mac10[[#This Row],[Incremental Sales]]+((Table_Query_from_Mac10[[#This Row],[Incremental Sales]]*-(SUM(Summary!$S$8:$S$9)))))*Summary!$S$18</f>
        <v>0</v>
      </c>
      <c r="AA1550" s="47">
        <f>IFERROR(Table_Query_from_Mac10[[#This Row],[Incremental Cost]]/Table_Query_from_Mac10[[#This Row],[Incremental Sales]],0)</f>
        <v>0</v>
      </c>
      <c r="AB1550" s="47">
        <f>IFERROR(Table_Query_from_Mac10[[#This Row],[TotalCostFuture]]/Table_Query_from_Mac10[[#This Row],[totalsalesFuture]],0)</f>
        <v>0.46209098164405432</v>
      </c>
      <c r="AN1550" s="30">
        <v>12</v>
      </c>
      <c r="AO1550">
        <f t="shared" si="48"/>
        <v>3</v>
      </c>
      <c r="AQ1550" s="30">
        <v>71.599999999999994</v>
      </c>
      <c r="AR1550">
        <f t="shared" si="49"/>
        <v>25.06</v>
      </c>
    </row>
    <row r="1551" spans="1:44" x14ac:dyDescent="0.25">
      <c r="A1551">
        <v>90154</v>
      </c>
      <c r="B1551">
        <v>1</v>
      </c>
      <c r="C1551" t="s">
        <v>86</v>
      </c>
      <c r="D1551" t="s">
        <v>79</v>
      </c>
      <c r="E1551">
        <v>12</v>
      </c>
      <c r="F1551">
        <v>7.12</v>
      </c>
      <c r="G1551">
        <v>15.56</v>
      </c>
      <c r="H1551" s="1">
        <v>44841</v>
      </c>
      <c r="I1551" s="20">
        <v>0</v>
      </c>
      <c r="J1551" s="47">
        <f>Table_Query_from_Mac10[[#This Row],[unit_price]]-(Table_Query_from_Mac10[[#This Row],[unit_price]]*(Table_Query_from_Mac10[[#This Row],[discount_pct]]/100))</f>
        <v>15.56</v>
      </c>
      <c r="K1551" s="47">
        <f>Table_Query_from_Mac10[[#This Row],[unit_cost]]</f>
        <v>7.12</v>
      </c>
      <c r="L1551" s="47">
        <f>Table_Query_from_Mac10[[#This Row],[Live-cost]]*(1+Table_Query_from_Mac10[[#This Row],[CogsIncreasebyTYPE]])</f>
        <v>7.12</v>
      </c>
      <c r="M1551" s="47">
        <f>Table_Query_from_Mac10[[#This Row],[Live-cost]]*Table_Query_from_Mac10[[#This Row],[qty_to_ship]]</f>
        <v>85.44</v>
      </c>
      <c r="N1551" s="47">
        <f>IF(Table_Query_from_Mac10[[#This Row],[item_no]]="KDA",-Table_Query_from_Mac10[[#This Row],[unit_price]],Table_Query_from_Mac10[[#This Row],[Net Unit]]*Table_Query_from_Mac10[[#This Row],[qty_to_ship]])</f>
        <v>186.72</v>
      </c>
      <c r="O1551" s="47">
        <f>SUMIFS(Summary!C:C,Summary!H:H,Table_Query_from_Mac10[[#This Row],[Juiceoc]])</f>
        <v>0</v>
      </c>
      <c r="P1551" s="47">
        <f>SUMIFS(Summary!D:D,Summary!H:H,Table_Query_from_Mac10[[#This Row],[Juiceoc]])</f>
        <v>0</v>
      </c>
      <c r="Q1551" s="47">
        <f>SUMIFS(Summary!E:E,Summary!H:H,Table_Query_from_Mac10[[#This Row],[Juiceoc]])</f>
        <v>0</v>
      </c>
      <c r="R1551" s="47">
        <f>Table_Query_from_Mac10[[#This Row],[Net Unit]]*(1+Table_Query_from_Mac10[[#This Row],[PriceIncreasebyType]])</f>
        <v>15.56</v>
      </c>
      <c r="S1551" s="47">
        <f>Table_Query_from_Mac10[[#This Row],[UnitPriceFuture]]*Table_Query_from_Mac10[[#This Row],[qtytoShipFuture]]</f>
        <v>186.72</v>
      </c>
      <c r="T1551" s="47">
        <f>ROUND(Table_Query_from_Mac10[[#This Row],[qty_to_ship]]*(1+Table_Query_from_Mac10[[#This Row],[VolumeIncreasebyType]]),0)</f>
        <v>12</v>
      </c>
      <c r="U1551" s="47">
        <f>Table_Query_from_Mac10[[#This Row],[qtytoShipFuture]]*Table_Query_from_Mac10[[#This Row],[Future-cost]]</f>
        <v>85.44</v>
      </c>
      <c r="V1551" s="47">
        <f>Table_Query_from_Mac10[[#This Row],[qtytoShipFuture]]-Table_Query_from_Mac10[[#This Row],[qty_to_ship]]</f>
        <v>0</v>
      </c>
      <c r="W1551" s="47">
        <f>Table_Query_from_Mac10[[#This Row],[UnitPriceFuture]]</f>
        <v>15.56</v>
      </c>
      <c r="X1551" s="47">
        <f>Table_Query_from_Mac10[[#This Row],[Unit Increase]]*Table_Query_from_Mac10[[#This Row],[UnitPriceFuture]]</f>
        <v>0</v>
      </c>
      <c r="Y1551" s="47">
        <f>Table_Query_from_Mac10[[#This Row],[Unit Increase]]*Table_Query_from_Mac10[[#This Row],[Future-cost]]</f>
        <v>0</v>
      </c>
      <c r="Z1551" s="47">
        <f>-(Table_Query_from_Mac10[[#This Row],[Incremental Sales]]+((Table_Query_from_Mac10[[#This Row],[Incremental Sales]]*-(SUM(Summary!$S$8:$S$9)))))*Summary!$S$18</f>
        <v>0</v>
      </c>
      <c r="AA1551" s="47">
        <f>IFERROR(Table_Query_from_Mac10[[#This Row],[Incremental Cost]]/Table_Query_from_Mac10[[#This Row],[Incremental Sales]],0)</f>
        <v>0</v>
      </c>
      <c r="AB1551" s="47">
        <f>IFERROR(Table_Query_from_Mac10[[#This Row],[TotalCostFuture]]/Table_Query_from_Mac10[[#This Row],[totalsalesFuture]],0)</f>
        <v>0.45758354755784059</v>
      </c>
      <c r="AN1551" s="31">
        <v>48</v>
      </c>
      <c r="AO1551">
        <f t="shared" si="48"/>
        <v>12</v>
      </c>
      <c r="AQ1551" s="31">
        <v>44.46</v>
      </c>
      <c r="AR1551">
        <f t="shared" si="49"/>
        <v>15.56</v>
      </c>
    </row>
    <row r="1552" spans="1:44" x14ac:dyDescent="0.25">
      <c r="A1552">
        <v>90154</v>
      </c>
      <c r="B1552">
        <v>2</v>
      </c>
      <c r="C1552" t="s">
        <v>86</v>
      </c>
      <c r="D1552" t="s">
        <v>79</v>
      </c>
      <c r="E1552">
        <v>12</v>
      </c>
      <c r="F1552">
        <v>8.59</v>
      </c>
      <c r="G1552">
        <v>18.75</v>
      </c>
      <c r="H1552" s="1">
        <v>44841</v>
      </c>
      <c r="I1552" s="20">
        <v>0</v>
      </c>
      <c r="J1552" s="47">
        <f>Table_Query_from_Mac10[[#This Row],[unit_price]]-(Table_Query_from_Mac10[[#This Row],[unit_price]]*(Table_Query_from_Mac10[[#This Row],[discount_pct]]/100))</f>
        <v>18.75</v>
      </c>
      <c r="K1552" s="47">
        <f>Table_Query_from_Mac10[[#This Row],[unit_cost]]</f>
        <v>8.59</v>
      </c>
      <c r="L1552" s="47">
        <f>Table_Query_from_Mac10[[#This Row],[Live-cost]]*(1+Table_Query_from_Mac10[[#This Row],[CogsIncreasebyTYPE]])</f>
        <v>8.59</v>
      </c>
      <c r="M1552" s="47">
        <f>Table_Query_from_Mac10[[#This Row],[Live-cost]]*Table_Query_from_Mac10[[#This Row],[qty_to_ship]]</f>
        <v>103.08</v>
      </c>
      <c r="N1552" s="47">
        <f>IF(Table_Query_from_Mac10[[#This Row],[item_no]]="KDA",-Table_Query_from_Mac10[[#This Row],[unit_price]],Table_Query_from_Mac10[[#This Row],[Net Unit]]*Table_Query_from_Mac10[[#This Row],[qty_to_ship]])</f>
        <v>225</v>
      </c>
      <c r="O1552" s="47">
        <f>SUMIFS(Summary!C:C,Summary!H:H,Table_Query_from_Mac10[[#This Row],[Juiceoc]])</f>
        <v>0</v>
      </c>
      <c r="P1552" s="47">
        <f>SUMIFS(Summary!D:D,Summary!H:H,Table_Query_from_Mac10[[#This Row],[Juiceoc]])</f>
        <v>0</v>
      </c>
      <c r="Q1552" s="47">
        <f>SUMIFS(Summary!E:E,Summary!H:H,Table_Query_from_Mac10[[#This Row],[Juiceoc]])</f>
        <v>0</v>
      </c>
      <c r="R1552" s="47">
        <f>Table_Query_from_Mac10[[#This Row],[Net Unit]]*(1+Table_Query_from_Mac10[[#This Row],[PriceIncreasebyType]])</f>
        <v>18.75</v>
      </c>
      <c r="S1552" s="47">
        <f>Table_Query_from_Mac10[[#This Row],[UnitPriceFuture]]*Table_Query_from_Mac10[[#This Row],[qtytoShipFuture]]</f>
        <v>225</v>
      </c>
      <c r="T1552" s="47">
        <f>ROUND(Table_Query_from_Mac10[[#This Row],[qty_to_ship]]*(1+Table_Query_from_Mac10[[#This Row],[VolumeIncreasebyType]]),0)</f>
        <v>12</v>
      </c>
      <c r="U1552" s="47">
        <f>Table_Query_from_Mac10[[#This Row],[qtytoShipFuture]]*Table_Query_from_Mac10[[#This Row],[Future-cost]]</f>
        <v>103.08</v>
      </c>
      <c r="V1552" s="47">
        <f>Table_Query_from_Mac10[[#This Row],[qtytoShipFuture]]-Table_Query_from_Mac10[[#This Row],[qty_to_ship]]</f>
        <v>0</v>
      </c>
      <c r="W1552" s="47">
        <f>Table_Query_from_Mac10[[#This Row],[UnitPriceFuture]]</f>
        <v>18.75</v>
      </c>
      <c r="X1552" s="47">
        <f>Table_Query_from_Mac10[[#This Row],[Unit Increase]]*Table_Query_from_Mac10[[#This Row],[UnitPriceFuture]]</f>
        <v>0</v>
      </c>
      <c r="Y1552" s="47">
        <f>Table_Query_from_Mac10[[#This Row],[Unit Increase]]*Table_Query_from_Mac10[[#This Row],[Future-cost]]</f>
        <v>0</v>
      </c>
      <c r="Z1552" s="47">
        <f>-(Table_Query_from_Mac10[[#This Row],[Incremental Sales]]+((Table_Query_from_Mac10[[#This Row],[Incremental Sales]]*-(SUM(Summary!$S$8:$S$9)))))*Summary!$S$18</f>
        <v>0</v>
      </c>
      <c r="AA1552" s="47">
        <f>IFERROR(Table_Query_from_Mac10[[#This Row],[Incremental Cost]]/Table_Query_from_Mac10[[#This Row],[Incremental Sales]],0)</f>
        <v>0</v>
      </c>
      <c r="AB1552" s="47">
        <f>IFERROR(Table_Query_from_Mac10[[#This Row],[TotalCostFuture]]/Table_Query_from_Mac10[[#This Row],[totalsalesFuture]],0)</f>
        <v>0.45813333333333334</v>
      </c>
      <c r="AN1552" s="30">
        <v>48</v>
      </c>
      <c r="AO1552">
        <f t="shared" si="48"/>
        <v>12</v>
      </c>
      <c r="AQ1552" s="30">
        <v>53.57</v>
      </c>
      <c r="AR1552">
        <f t="shared" si="49"/>
        <v>18.75</v>
      </c>
    </row>
    <row r="1553" spans="1:44" x14ac:dyDescent="0.25">
      <c r="A1553">
        <v>90154</v>
      </c>
      <c r="B1553">
        <v>3</v>
      </c>
      <c r="C1553" t="s">
        <v>86</v>
      </c>
      <c r="D1553" t="s">
        <v>79</v>
      </c>
      <c r="E1553">
        <v>9</v>
      </c>
      <c r="F1553">
        <v>8.44</v>
      </c>
      <c r="G1553">
        <v>19.39</v>
      </c>
      <c r="H1553" s="1">
        <v>44841</v>
      </c>
      <c r="I1553" s="20">
        <v>0</v>
      </c>
      <c r="J1553" s="47">
        <f>Table_Query_from_Mac10[[#This Row],[unit_price]]-(Table_Query_from_Mac10[[#This Row],[unit_price]]*(Table_Query_from_Mac10[[#This Row],[discount_pct]]/100))</f>
        <v>19.39</v>
      </c>
      <c r="K1553" s="47">
        <f>Table_Query_from_Mac10[[#This Row],[unit_cost]]</f>
        <v>8.44</v>
      </c>
      <c r="L1553" s="47">
        <f>Table_Query_from_Mac10[[#This Row],[Live-cost]]*(1+Table_Query_from_Mac10[[#This Row],[CogsIncreasebyTYPE]])</f>
        <v>8.44</v>
      </c>
      <c r="M1553" s="47">
        <f>Table_Query_from_Mac10[[#This Row],[Live-cost]]*Table_Query_from_Mac10[[#This Row],[qty_to_ship]]</f>
        <v>75.959999999999994</v>
      </c>
      <c r="N1553" s="47">
        <f>IF(Table_Query_from_Mac10[[#This Row],[item_no]]="KDA",-Table_Query_from_Mac10[[#This Row],[unit_price]],Table_Query_from_Mac10[[#This Row],[Net Unit]]*Table_Query_from_Mac10[[#This Row],[qty_to_ship]])</f>
        <v>174.51</v>
      </c>
      <c r="O1553" s="47">
        <f>SUMIFS(Summary!C:C,Summary!H:H,Table_Query_from_Mac10[[#This Row],[Juiceoc]])</f>
        <v>0</v>
      </c>
      <c r="P1553" s="47">
        <f>SUMIFS(Summary!D:D,Summary!H:H,Table_Query_from_Mac10[[#This Row],[Juiceoc]])</f>
        <v>0</v>
      </c>
      <c r="Q1553" s="47">
        <f>SUMIFS(Summary!E:E,Summary!H:H,Table_Query_from_Mac10[[#This Row],[Juiceoc]])</f>
        <v>0</v>
      </c>
      <c r="R1553" s="47">
        <f>Table_Query_from_Mac10[[#This Row],[Net Unit]]*(1+Table_Query_from_Mac10[[#This Row],[PriceIncreasebyType]])</f>
        <v>19.39</v>
      </c>
      <c r="S1553" s="47">
        <f>Table_Query_from_Mac10[[#This Row],[UnitPriceFuture]]*Table_Query_from_Mac10[[#This Row],[qtytoShipFuture]]</f>
        <v>174.51</v>
      </c>
      <c r="T1553" s="47">
        <f>ROUND(Table_Query_from_Mac10[[#This Row],[qty_to_ship]]*(1+Table_Query_from_Mac10[[#This Row],[VolumeIncreasebyType]]),0)</f>
        <v>9</v>
      </c>
      <c r="U1553" s="47">
        <f>Table_Query_from_Mac10[[#This Row],[qtytoShipFuture]]*Table_Query_from_Mac10[[#This Row],[Future-cost]]</f>
        <v>75.959999999999994</v>
      </c>
      <c r="V1553" s="47">
        <f>Table_Query_from_Mac10[[#This Row],[qtytoShipFuture]]-Table_Query_from_Mac10[[#This Row],[qty_to_ship]]</f>
        <v>0</v>
      </c>
      <c r="W1553" s="47">
        <f>Table_Query_from_Mac10[[#This Row],[UnitPriceFuture]]</f>
        <v>19.39</v>
      </c>
      <c r="X1553" s="47">
        <f>Table_Query_from_Mac10[[#This Row],[Unit Increase]]*Table_Query_from_Mac10[[#This Row],[UnitPriceFuture]]</f>
        <v>0</v>
      </c>
      <c r="Y1553" s="47">
        <f>Table_Query_from_Mac10[[#This Row],[Unit Increase]]*Table_Query_from_Mac10[[#This Row],[Future-cost]]</f>
        <v>0</v>
      </c>
      <c r="Z1553" s="47">
        <f>-(Table_Query_from_Mac10[[#This Row],[Incremental Sales]]+((Table_Query_from_Mac10[[#This Row],[Incremental Sales]]*-(SUM(Summary!$S$8:$S$9)))))*Summary!$S$18</f>
        <v>0</v>
      </c>
      <c r="AA1553" s="47">
        <f>IFERROR(Table_Query_from_Mac10[[#This Row],[Incremental Cost]]/Table_Query_from_Mac10[[#This Row],[Incremental Sales]],0)</f>
        <v>0</v>
      </c>
      <c r="AB1553" s="47">
        <f>IFERROR(Table_Query_from_Mac10[[#This Row],[TotalCostFuture]]/Table_Query_from_Mac10[[#This Row],[totalsalesFuture]],0)</f>
        <v>0.43527591542031974</v>
      </c>
      <c r="AN1553" s="31">
        <v>36</v>
      </c>
      <c r="AO1553">
        <f t="shared" si="48"/>
        <v>9</v>
      </c>
      <c r="AQ1553" s="31">
        <v>55.4</v>
      </c>
      <c r="AR1553">
        <f t="shared" si="49"/>
        <v>19.39</v>
      </c>
    </row>
    <row r="1554" spans="1:44" x14ac:dyDescent="0.25">
      <c r="A1554">
        <v>90154</v>
      </c>
      <c r="B1554">
        <v>4</v>
      </c>
      <c r="C1554" t="s">
        <v>86</v>
      </c>
      <c r="D1554" t="s">
        <v>79</v>
      </c>
      <c r="E1554">
        <v>9</v>
      </c>
      <c r="F1554">
        <v>10.039999999999999</v>
      </c>
      <c r="G1554">
        <v>22.84</v>
      </c>
      <c r="H1554" s="1">
        <v>44841</v>
      </c>
      <c r="I1554" s="20">
        <v>0</v>
      </c>
      <c r="J1554" s="47">
        <f>Table_Query_from_Mac10[[#This Row],[unit_price]]-(Table_Query_from_Mac10[[#This Row],[unit_price]]*(Table_Query_from_Mac10[[#This Row],[discount_pct]]/100))</f>
        <v>22.84</v>
      </c>
      <c r="K1554" s="47">
        <f>Table_Query_from_Mac10[[#This Row],[unit_cost]]</f>
        <v>10.039999999999999</v>
      </c>
      <c r="L1554" s="47">
        <f>Table_Query_from_Mac10[[#This Row],[Live-cost]]*(1+Table_Query_from_Mac10[[#This Row],[CogsIncreasebyTYPE]])</f>
        <v>10.039999999999999</v>
      </c>
      <c r="M1554" s="47">
        <f>Table_Query_from_Mac10[[#This Row],[Live-cost]]*Table_Query_from_Mac10[[#This Row],[qty_to_ship]]</f>
        <v>90.359999999999985</v>
      </c>
      <c r="N1554" s="47">
        <f>IF(Table_Query_from_Mac10[[#This Row],[item_no]]="KDA",-Table_Query_from_Mac10[[#This Row],[unit_price]],Table_Query_from_Mac10[[#This Row],[Net Unit]]*Table_Query_from_Mac10[[#This Row],[qty_to_ship]])</f>
        <v>205.56</v>
      </c>
      <c r="O1554" s="47">
        <f>SUMIFS(Summary!C:C,Summary!H:H,Table_Query_from_Mac10[[#This Row],[Juiceoc]])</f>
        <v>0</v>
      </c>
      <c r="P1554" s="47">
        <f>SUMIFS(Summary!D:D,Summary!H:H,Table_Query_from_Mac10[[#This Row],[Juiceoc]])</f>
        <v>0</v>
      </c>
      <c r="Q1554" s="47">
        <f>SUMIFS(Summary!E:E,Summary!H:H,Table_Query_from_Mac10[[#This Row],[Juiceoc]])</f>
        <v>0</v>
      </c>
      <c r="R1554" s="47">
        <f>Table_Query_from_Mac10[[#This Row],[Net Unit]]*(1+Table_Query_from_Mac10[[#This Row],[PriceIncreasebyType]])</f>
        <v>22.84</v>
      </c>
      <c r="S1554" s="47">
        <f>Table_Query_from_Mac10[[#This Row],[UnitPriceFuture]]*Table_Query_from_Mac10[[#This Row],[qtytoShipFuture]]</f>
        <v>205.56</v>
      </c>
      <c r="T1554" s="47">
        <f>ROUND(Table_Query_from_Mac10[[#This Row],[qty_to_ship]]*(1+Table_Query_from_Mac10[[#This Row],[VolumeIncreasebyType]]),0)</f>
        <v>9</v>
      </c>
      <c r="U1554" s="47">
        <f>Table_Query_from_Mac10[[#This Row],[qtytoShipFuture]]*Table_Query_from_Mac10[[#This Row],[Future-cost]]</f>
        <v>90.359999999999985</v>
      </c>
      <c r="V1554" s="47">
        <f>Table_Query_from_Mac10[[#This Row],[qtytoShipFuture]]-Table_Query_from_Mac10[[#This Row],[qty_to_ship]]</f>
        <v>0</v>
      </c>
      <c r="W1554" s="47">
        <f>Table_Query_from_Mac10[[#This Row],[UnitPriceFuture]]</f>
        <v>22.84</v>
      </c>
      <c r="X1554" s="47">
        <f>Table_Query_from_Mac10[[#This Row],[Unit Increase]]*Table_Query_from_Mac10[[#This Row],[UnitPriceFuture]]</f>
        <v>0</v>
      </c>
      <c r="Y1554" s="47">
        <f>Table_Query_from_Mac10[[#This Row],[Unit Increase]]*Table_Query_from_Mac10[[#This Row],[Future-cost]]</f>
        <v>0</v>
      </c>
      <c r="Z1554" s="47">
        <f>-(Table_Query_from_Mac10[[#This Row],[Incremental Sales]]+((Table_Query_from_Mac10[[#This Row],[Incremental Sales]]*-(SUM(Summary!$S$8:$S$9)))))*Summary!$S$18</f>
        <v>0</v>
      </c>
      <c r="AA1554" s="47">
        <f>IFERROR(Table_Query_from_Mac10[[#This Row],[Incremental Cost]]/Table_Query_from_Mac10[[#This Row],[Incremental Sales]],0)</f>
        <v>0</v>
      </c>
      <c r="AB1554" s="47">
        <f>IFERROR(Table_Query_from_Mac10[[#This Row],[TotalCostFuture]]/Table_Query_from_Mac10[[#This Row],[totalsalesFuture]],0)</f>
        <v>0.43957968476357262</v>
      </c>
      <c r="AN1554" s="30">
        <v>36</v>
      </c>
      <c r="AO1554">
        <f t="shared" si="48"/>
        <v>9</v>
      </c>
      <c r="AQ1554" s="30">
        <v>65.27</v>
      </c>
      <c r="AR1554">
        <f t="shared" si="49"/>
        <v>22.84</v>
      </c>
    </row>
    <row r="1555" spans="1:44" x14ac:dyDescent="0.25">
      <c r="A1555">
        <v>90154</v>
      </c>
      <c r="B1555">
        <v>5</v>
      </c>
      <c r="C1555" t="s">
        <v>86</v>
      </c>
      <c r="D1555" t="s">
        <v>79</v>
      </c>
      <c r="E1555">
        <v>9</v>
      </c>
      <c r="F1555">
        <v>9.82</v>
      </c>
      <c r="G1555">
        <v>23.06</v>
      </c>
      <c r="H1555" s="1">
        <v>44841</v>
      </c>
      <c r="I1555" s="20">
        <v>0</v>
      </c>
      <c r="J1555" s="47">
        <f>Table_Query_from_Mac10[[#This Row],[unit_price]]-(Table_Query_from_Mac10[[#This Row],[unit_price]]*(Table_Query_from_Mac10[[#This Row],[discount_pct]]/100))</f>
        <v>23.06</v>
      </c>
      <c r="K1555" s="47">
        <f>Table_Query_from_Mac10[[#This Row],[unit_cost]]</f>
        <v>9.82</v>
      </c>
      <c r="L1555" s="47">
        <f>Table_Query_from_Mac10[[#This Row],[Live-cost]]*(1+Table_Query_from_Mac10[[#This Row],[CogsIncreasebyTYPE]])</f>
        <v>9.82</v>
      </c>
      <c r="M1555" s="47">
        <f>Table_Query_from_Mac10[[#This Row],[Live-cost]]*Table_Query_from_Mac10[[#This Row],[qty_to_ship]]</f>
        <v>88.38</v>
      </c>
      <c r="N1555" s="47">
        <f>IF(Table_Query_from_Mac10[[#This Row],[item_no]]="KDA",-Table_Query_from_Mac10[[#This Row],[unit_price]],Table_Query_from_Mac10[[#This Row],[Net Unit]]*Table_Query_from_Mac10[[#This Row],[qty_to_ship]])</f>
        <v>207.54</v>
      </c>
      <c r="O1555" s="47">
        <f>SUMIFS(Summary!C:C,Summary!H:H,Table_Query_from_Mac10[[#This Row],[Juiceoc]])</f>
        <v>0</v>
      </c>
      <c r="P1555" s="47">
        <f>SUMIFS(Summary!D:D,Summary!H:H,Table_Query_from_Mac10[[#This Row],[Juiceoc]])</f>
        <v>0</v>
      </c>
      <c r="Q1555" s="47">
        <f>SUMIFS(Summary!E:E,Summary!H:H,Table_Query_from_Mac10[[#This Row],[Juiceoc]])</f>
        <v>0</v>
      </c>
      <c r="R1555" s="47">
        <f>Table_Query_from_Mac10[[#This Row],[Net Unit]]*(1+Table_Query_from_Mac10[[#This Row],[PriceIncreasebyType]])</f>
        <v>23.06</v>
      </c>
      <c r="S1555" s="47">
        <f>Table_Query_from_Mac10[[#This Row],[UnitPriceFuture]]*Table_Query_from_Mac10[[#This Row],[qtytoShipFuture]]</f>
        <v>207.54</v>
      </c>
      <c r="T1555" s="47">
        <f>ROUND(Table_Query_from_Mac10[[#This Row],[qty_to_ship]]*(1+Table_Query_from_Mac10[[#This Row],[VolumeIncreasebyType]]),0)</f>
        <v>9</v>
      </c>
      <c r="U1555" s="47">
        <f>Table_Query_from_Mac10[[#This Row],[qtytoShipFuture]]*Table_Query_from_Mac10[[#This Row],[Future-cost]]</f>
        <v>88.38</v>
      </c>
      <c r="V1555" s="47">
        <f>Table_Query_from_Mac10[[#This Row],[qtytoShipFuture]]-Table_Query_from_Mac10[[#This Row],[qty_to_ship]]</f>
        <v>0</v>
      </c>
      <c r="W1555" s="47">
        <f>Table_Query_from_Mac10[[#This Row],[UnitPriceFuture]]</f>
        <v>23.06</v>
      </c>
      <c r="X1555" s="47">
        <f>Table_Query_from_Mac10[[#This Row],[Unit Increase]]*Table_Query_from_Mac10[[#This Row],[UnitPriceFuture]]</f>
        <v>0</v>
      </c>
      <c r="Y1555" s="47">
        <f>Table_Query_from_Mac10[[#This Row],[Unit Increase]]*Table_Query_from_Mac10[[#This Row],[Future-cost]]</f>
        <v>0</v>
      </c>
      <c r="Z1555" s="47">
        <f>-(Table_Query_from_Mac10[[#This Row],[Incremental Sales]]+((Table_Query_from_Mac10[[#This Row],[Incremental Sales]]*-(SUM(Summary!$S$8:$S$9)))))*Summary!$S$18</f>
        <v>0</v>
      </c>
      <c r="AA1555" s="47">
        <f>IFERROR(Table_Query_from_Mac10[[#This Row],[Incremental Cost]]/Table_Query_from_Mac10[[#This Row],[Incremental Sales]],0)</f>
        <v>0</v>
      </c>
      <c r="AB1555" s="47">
        <f>IFERROR(Table_Query_from_Mac10[[#This Row],[TotalCostFuture]]/Table_Query_from_Mac10[[#This Row],[totalsalesFuture]],0)</f>
        <v>0.42584562012142235</v>
      </c>
      <c r="AN1555" s="31">
        <v>36</v>
      </c>
      <c r="AO1555">
        <f t="shared" si="48"/>
        <v>9</v>
      </c>
      <c r="AQ1555" s="31">
        <v>65.88</v>
      </c>
      <c r="AR1555">
        <f t="shared" si="49"/>
        <v>23.06</v>
      </c>
    </row>
    <row r="1556" spans="1:44" x14ac:dyDescent="0.25">
      <c r="A1556">
        <v>90154</v>
      </c>
      <c r="B1556">
        <v>6</v>
      </c>
      <c r="C1556" t="s">
        <v>86</v>
      </c>
      <c r="D1556" t="s">
        <v>79</v>
      </c>
      <c r="E1556">
        <v>6</v>
      </c>
      <c r="F1556">
        <v>11.48</v>
      </c>
      <c r="G1556">
        <v>25.58</v>
      </c>
      <c r="H1556" s="1">
        <v>44841</v>
      </c>
      <c r="I1556" s="20">
        <v>0</v>
      </c>
      <c r="J1556" s="47">
        <f>Table_Query_from_Mac10[[#This Row],[unit_price]]-(Table_Query_from_Mac10[[#This Row],[unit_price]]*(Table_Query_from_Mac10[[#This Row],[discount_pct]]/100))</f>
        <v>25.58</v>
      </c>
      <c r="K1556" s="47">
        <f>Table_Query_from_Mac10[[#This Row],[unit_cost]]</f>
        <v>11.48</v>
      </c>
      <c r="L1556" s="47">
        <f>Table_Query_from_Mac10[[#This Row],[Live-cost]]*(1+Table_Query_from_Mac10[[#This Row],[CogsIncreasebyTYPE]])</f>
        <v>11.48</v>
      </c>
      <c r="M1556" s="47">
        <f>Table_Query_from_Mac10[[#This Row],[Live-cost]]*Table_Query_from_Mac10[[#This Row],[qty_to_ship]]</f>
        <v>68.88</v>
      </c>
      <c r="N1556" s="47">
        <f>IF(Table_Query_from_Mac10[[#This Row],[item_no]]="KDA",-Table_Query_from_Mac10[[#This Row],[unit_price]],Table_Query_from_Mac10[[#This Row],[Net Unit]]*Table_Query_from_Mac10[[#This Row],[qty_to_ship]])</f>
        <v>153.47999999999999</v>
      </c>
      <c r="O1556" s="47">
        <f>SUMIFS(Summary!C:C,Summary!H:H,Table_Query_from_Mac10[[#This Row],[Juiceoc]])</f>
        <v>0</v>
      </c>
      <c r="P1556" s="47">
        <f>SUMIFS(Summary!D:D,Summary!H:H,Table_Query_from_Mac10[[#This Row],[Juiceoc]])</f>
        <v>0</v>
      </c>
      <c r="Q1556" s="47">
        <f>SUMIFS(Summary!E:E,Summary!H:H,Table_Query_from_Mac10[[#This Row],[Juiceoc]])</f>
        <v>0</v>
      </c>
      <c r="R1556" s="47">
        <f>Table_Query_from_Mac10[[#This Row],[Net Unit]]*(1+Table_Query_from_Mac10[[#This Row],[PriceIncreasebyType]])</f>
        <v>25.58</v>
      </c>
      <c r="S1556" s="47">
        <f>Table_Query_from_Mac10[[#This Row],[UnitPriceFuture]]*Table_Query_from_Mac10[[#This Row],[qtytoShipFuture]]</f>
        <v>153.47999999999999</v>
      </c>
      <c r="T1556" s="47">
        <f>ROUND(Table_Query_from_Mac10[[#This Row],[qty_to_ship]]*(1+Table_Query_from_Mac10[[#This Row],[VolumeIncreasebyType]]),0)</f>
        <v>6</v>
      </c>
      <c r="U1556" s="47">
        <f>Table_Query_from_Mac10[[#This Row],[qtytoShipFuture]]*Table_Query_from_Mac10[[#This Row],[Future-cost]]</f>
        <v>68.88</v>
      </c>
      <c r="V1556" s="47">
        <f>Table_Query_from_Mac10[[#This Row],[qtytoShipFuture]]-Table_Query_from_Mac10[[#This Row],[qty_to_ship]]</f>
        <v>0</v>
      </c>
      <c r="W1556" s="47">
        <f>Table_Query_from_Mac10[[#This Row],[UnitPriceFuture]]</f>
        <v>25.58</v>
      </c>
      <c r="X1556" s="47">
        <f>Table_Query_from_Mac10[[#This Row],[Unit Increase]]*Table_Query_from_Mac10[[#This Row],[UnitPriceFuture]]</f>
        <v>0</v>
      </c>
      <c r="Y1556" s="47">
        <f>Table_Query_from_Mac10[[#This Row],[Unit Increase]]*Table_Query_from_Mac10[[#This Row],[Future-cost]]</f>
        <v>0</v>
      </c>
      <c r="Z1556" s="47">
        <f>-(Table_Query_from_Mac10[[#This Row],[Incremental Sales]]+((Table_Query_from_Mac10[[#This Row],[Incremental Sales]]*-(SUM(Summary!$S$8:$S$9)))))*Summary!$S$18</f>
        <v>0</v>
      </c>
      <c r="AA1556" s="47">
        <f>IFERROR(Table_Query_from_Mac10[[#This Row],[Incremental Cost]]/Table_Query_from_Mac10[[#This Row],[Incremental Sales]],0)</f>
        <v>0</v>
      </c>
      <c r="AB1556" s="47">
        <f>IFERROR(Table_Query_from_Mac10[[#This Row],[TotalCostFuture]]/Table_Query_from_Mac10[[#This Row],[totalsalesFuture]],0)</f>
        <v>0.44878811571540267</v>
      </c>
      <c r="AN1556" s="30">
        <v>24</v>
      </c>
      <c r="AO1556">
        <f t="shared" si="48"/>
        <v>6</v>
      </c>
      <c r="AQ1556" s="30">
        <v>73.09</v>
      </c>
      <c r="AR1556">
        <f t="shared" si="49"/>
        <v>25.58</v>
      </c>
    </row>
    <row r="1557" spans="1:44" x14ac:dyDescent="0.25">
      <c r="A1557">
        <v>90154</v>
      </c>
      <c r="B1557">
        <v>7</v>
      </c>
      <c r="C1557" t="s">
        <v>86</v>
      </c>
      <c r="D1557" t="s">
        <v>79</v>
      </c>
      <c r="E1557">
        <v>6</v>
      </c>
      <c r="F1557">
        <v>11.58</v>
      </c>
      <c r="G1557">
        <v>26.78</v>
      </c>
      <c r="H1557" s="1">
        <v>44841</v>
      </c>
      <c r="I1557" s="20">
        <v>0</v>
      </c>
      <c r="J1557" s="47">
        <f>Table_Query_from_Mac10[[#This Row],[unit_price]]-(Table_Query_from_Mac10[[#This Row],[unit_price]]*(Table_Query_from_Mac10[[#This Row],[discount_pct]]/100))</f>
        <v>26.78</v>
      </c>
      <c r="K1557" s="47">
        <f>Table_Query_from_Mac10[[#This Row],[unit_cost]]</f>
        <v>11.58</v>
      </c>
      <c r="L1557" s="47">
        <f>Table_Query_from_Mac10[[#This Row],[Live-cost]]*(1+Table_Query_from_Mac10[[#This Row],[CogsIncreasebyTYPE]])</f>
        <v>11.58</v>
      </c>
      <c r="M1557" s="47">
        <f>Table_Query_from_Mac10[[#This Row],[Live-cost]]*Table_Query_from_Mac10[[#This Row],[qty_to_ship]]</f>
        <v>69.48</v>
      </c>
      <c r="N1557" s="47">
        <f>IF(Table_Query_from_Mac10[[#This Row],[item_no]]="KDA",-Table_Query_from_Mac10[[#This Row],[unit_price]],Table_Query_from_Mac10[[#This Row],[Net Unit]]*Table_Query_from_Mac10[[#This Row],[qty_to_ship]])</f>
        <v>160.68</v>
      </c>
      <c r="O1557" s="47">
        <f>SUMIFS(Summary!C:C,Summary!H:H,Table_Query_from_Mac10[[#This Row],[Juiceoc]])</f>
        <v>0</v>
      </c>
      <c r="P1557" s="47">
        <f>SUMIFS(Summary!D:D,Summary!H:H,Table_Query_from_Mac10[[#This Row],[Juiceoc]])</f>
        <v>0</v>
      </c>
      <c r="Q1557" s="47">
        <f>SUMIFS(Summary!E:E,Summary!H:H,Table_Query_from_Mac10[[#This Row],[Juiceoc]])</f>
        <v>0</v>
      </c>
      <c r="R1557" s="47">
        <f>Table_Query_from_Mac10[[#This Row],[Net Unit]]*(1+Table_Query_from_Mac10[[#This Row],[PriceIncreasebyType]])</f>
        <v>26.78</v>
      </c>
      <c r="S1557" s="47">
        <f>Table_Query_from_Mac10[[#This Row],[UnitPriceFuture]]*Table_Query_from_Mac10[[#This Row],[qtytoShipFuture]]</f>
        <v>160.68</v>
      </c>
      <c r="T1557" s="47">
        <f>ROUND(Table_Query_from_Mac10[[#This Row],[qty_to_ship]]*(1+Table_Query_from_Mac10[[#This Row],[VolumeIncreasebyType]]),0)</f>
        <v>6</v>
      </c>
      <c r="U1557" s="47">
        <f>Table_Query_from_Mac10[[#This Row],[qtytoShipFuture]]*Table_Query_from_Mac10[[#This Row],[Future-cost]]</f>
        <v>69.48</v>
      </c>
      <c r="V1557" s="47">
        <f>Table_Query_from_Mac10[[#This Row],[qtytoShipFuture]]-Table_Query_from_Mac10[[#This Row],[qty_to_ship]]</f>
        <v>0</v>
      </c>
      <c r="W1557" s="47">
        <f>Table_Query_from_Mac10[[#This Row],[UnitPriceFuture]]</f>
        <v>26.78</v>
      </c>
      <c r="X1557" s="47">
        <f>Table_Query_from_Mac10[[#This Row],[Unit Increase]]*Table_Query_from_Mac10[[#This Row],[UnitPriceFuture]]</f>
        <v>0</v>
      </c>
      <c r="Y1557" s="47">
        <f>Table_Query_from_Mac10[[#This Row],[Unit Increase]]*Table_Query_from_Mac10[[#This Row],[Future-cost]]</f>
        <v>0</v>
      </c>
      <c r="Z1557" s="47">
        <f>-(Table_Query_from_Mac10[[#This Row],[Incremental Sales]]+((Table_Query_from_Mac10[[#This Row],[Incremental Sales]]*-(SUM(Summary!$S$8:$S$9)))))*Summary!$S$18</f>
        <v>0</v>
      </c>
      <c r="AA1557" s="47">
        <f>IFERROR(Table_Query_from_Mac10[[#This Row],[Incremental Cost]]/Table_Query_from_Mac10[[#This Row],[Incremental Sales]],0)</f>
        <v>0</v>
      </c>
      <c r="AB1557" s="47">
        <f>IFERROR(Table_Query_from_Mac10[[#This Row],[TotalCostFuture]]/Table_Query_from_Mac10[[#This Row],[totalsalesFuture]],0)</f>
        <v>0.43241224794622851</v>
      </c>
      <c r="AN1557" s="31">
        <v>24</v>
      </c>
      <c r="AO1557">
        <f t="shared" si="48"/>
        <v>6</v>
      </c>
      <c r="AQ1557" s="31">
        <v>76.510000000000005</v>
      </c>
      <c r="AR1557">
        <f t="shared" si="49"/>
        <v>26.78</v>
      </c>
    </row>
    <row r="1558" spans="1:44" x14ac:dyDescent="0.25">
      <c r="A1558">
        <v>90154</v>
      </c>
      <c r="B1558">
        <v>8</v>
      </c>
      <c r="C1558" t="s">
        <v>86</v>
      </c>
      <c r="D1558" t="s">
        <v>79</v>
      </c>
      <c r="E1558">
        <v>4</v>
      </c>
      <c r="F1558">
        <v>13.1</v>
      </c>
      <c r="G1558">
        <v>31.58</v>
      </c>
      <c r="H1558" s="1">
        <v>44841</v>
      </c>
      <c r="I1558" s="20">
        <v>0</v>
      </c>
      <c r="J1558" s="47">
        <f>Table_Query_from_Mac10[[#This Row],[unit_price]]-(Table_Query_from_Mac10[[#This Row],[unit_price]]*(Table_Query_from_Mac10[[#This Row],[discount_pct]]/100))</f>
        <v>31.58</v>
      </c>
      <c r="K1558" s="47">
        <f>Table_Query_from_Mac10[[#This Row],[unit_cost]]</f>
        <v>13.1</v>
      </c>
      <c r="L1558" s="47">
        <f>Table_Query_from_Mac10[[#This Row],[Live-cost]]*(1+Table_Query_from_Mac10[[#This Row],[CogsIncreasebyTYPE]])</f>
        <v>13.1</v>
      </c>
      <c r="M1558" s="47">
        <f>Table_Query_from_Mac10[[#This Row],[Live-cost]]*Table_Query_from_Mac10[[#This Row],[qty_to_ship]]</f>
        <v>52.4</v>
      </c>
      <c r="N1558" s="47">
        <f>IF(Table_Query_from_Mac10[[#This Row],[item_no]]="KDA",-Table_Query_from_Mac10[[#This Row],[unit_price]],Table_Query_from_Mac10[[#This Row],[Net Unit]]*Table_Query_from_Mac10[[#This Row],[qty_to_ship]])</f>
        <v>126.32</v>
      </c>
      <c r="O1558" s="47">
        <f>SUMIFS(Summary!C:C,Summary!H:H,Table_Query_from_Mac10[[#This Row],[Juiceoc]])</f>
        <v>0</v>
      </c>
      <c r="P1558" s="47">
        <f>SUMIFS(Summary!D:D,Summary!H:H,Table_Query_from_Mac10[[#This Row],[Juiceoc]])</f>
        <v>0</v>
      </c>
      <c r="Q1558" s="47">
        <f>SUMIFS(Summary!E:E,Summary!H:H,Table_Query_from_Mac10[[#This Row],[Juiceoc]])</f>
        <v>0</v>
      </c>
      <c r="R1558" s="47">
        <f>Table_Query_from_Mac10[[#This Row],[Net Unit]]*(1+Table_Query_from_Mac10[[#This Row],[PriceIncreasebyType]])</f>
        <v>31.58</v>
      </c>
      <c r="S1558" s="47">
        <f>Table_Query_from_Mac10[[#This Row],[UnitPriceFuture]]*Table_Query_from_Mac10[[#This Row],[qtytoShipFuture]]</f>
        <v>126.32</v>
      </c>
      <c r="T1558" s="47">
        <f>ROUND(Table_Query_from_Mac10[[#This Row],[qty_to_ship]]*(1+Table_Query_from_Mac10[[#This Row],[VolumeIncreasebyType]]),0)</f>
        <v>4</v>
      </c>
      <c r="U1558" s="47">
        <f>Table_Query_from_Mac10[[#This Row],[qtytoShipFuture]]*Table_Query_from_Mac10[[#This Row],[Future-cost]]</f>
        <v>52.4</v>
      </c>
      <c r="V1558" s="47">
        <f>Table_Query_from_Mac10[[#This Row],[qtytoShipFuture]]-Table_Query_from_Mac10[[#This Row],[qty_to_ship]]</f>
        <v>0</v>
      </c>
      <c r="W1558" s="47">
        <f>Table_Query_from_Mac10[[#This Row],[UnitPriceFuture]]</f>
        <v>31.58</v>
      </c>
      <c r="X1558" s="47">
        <f>Table_Query_from_Mac10[[#This Row],[Unit Increase]]*Table_Query_from_Mac10[[#This Row],[UnitPriceFuture]]</f>
        <v>0</v>
      </c>
      <c r="Y1558" s="47">
        <f>Table_Query_from_Mac10[[#This Row],[Unit Increase]]*Table_Query_from_Mac10[[#This Row],[Future-cost]]</f>
        <v>0</v>
      </c>
      <c r="Z1558" s="47">
        <f>-(Table_Query_from_Mac10[[#This Row],[Incremental Sales]]+((Table_Query_from_Mac10[[#This Row],[Incremental Sales]]*-(SUM(Summary!$S$8:$S$9)))))*Summary!$S$18</f>
        <v>0</v>
      </c>
      <c r="AA1558" s="47">
        <f>IFERROR(Table_Query_from_Mac10[[#This Row],[Incremental Cost]]/Table_Query_from_Mac10[[#This Row],[Incremental Sales]],0)</f>
        <v>0</v>
      </c>
      <c r="AB1558" s="47">
        <f>IFERROR(Table_Query_from_Mac10[[#This Row],[TotalCostFuture]]/Table_Query_from_Mac10[[#This Row],[totalsalesFuture]],0)</f>
        <v>0.41481950601646611</v>
      </c>
      <c r="AN1558" s="30">
        <v>16</v>
      </c>
      <c r="AO1558">
        <f t="shared" si="48"/>
        <v>4</v>
      </c>
      <c r="AQ1558" s="30">
        <v>90.24</v>
      </c>
      <c r="AR1558">
        <f t="shared" si="49"/>
        <v>31.58</v>
      </c>
    </row>
    <row r="1559" spans="1:44" x14ac:dyDescent="0.25">
      <c r="A1559">
        <v>90154</v>
      </c>
      <c r="B1559">
        <v>9</v>
      </c>
      <c r="C1559" t="s">
        <v>84</v>
      </c>
      <c r="D1559" t="s">
        <v>79</v>
      </c>
      <c r="E1559">
        <v>25</v>
      </c>
      <c r="F1559">
        <v>4.43</v>
      </c>
      <c r="G1559">
        <v>9.33</v>
      </c>
      <c r="H1559" s="1">
        <v>44841</v>
      </c>
      <c r="I1559" s="20">
        <v>0</v>
      </c>
      <c r="J1559" s="47">
        <f>Table_Query_from_Mac10[[#This Row],[unit_price]]-(Table_Query_from_Mac10[[#This Row],[unit_price]]*(Table_Query_from_Mac10[[#This Row],[discount_pct]]/100))</f>
        <v>9.33</v>
      </c>
      <c r="K1559" s="47">
        <f>Table_Query_from_Mac10[[#This Row],[unit_cost]]</f>
        <v>4.43</v>
      </c>
      <c r="L1559" s="47">
        <f>Table_Query_from_Mac10[[#This Row],[Live-cost]]*(1+Table_Query_from_Mac10[[#This Row],[CogsIncreasebyTYPE]])</f>
        <v>4.43</v>
      </c>
      <c r="M1559" s="47">
        <f>Table_Query_from_Mac10[[#This Row],[Live-cost]]*Table_Query_from_Mac10[[#This Row],[qty_to_ship]]</f>
        <v>110.75</v>
      </c>
      <c r="N1559" s="47">
        <f>IF(Table_Query_from_Mac10[[#This Row],[item_no]]="KDA",-Table_Query_from_Mac10[[#This Row],[unit_price]],Table_Query_from_Mac10[[#This Row],[Net Unit]]*Table_Query_from_Mac10[[#This Row],[qty_to_ship]])</f>
        <v>233.25</v>
      </c>
      <c r="O1559" s="47">
        <f>SUMIFS(Summary!C:C,Summary!H:H,Table_Query_from_Mac10[[#This Row],[Juiceoc]])</f>
        <v>0</v>
      </c>
      <c r="P1559" s="47">
        <f>SUMIFS(Summary!D:D,Summary!H:H,Table_Query_from_Mac10[[#This Row],[Juiceoc]])</f>
        <v>0</v>
      </c>
      <c r="Q1559" s="47">
        <f>SUMIFS(Summary!E:E,Summary!H:H,Table_Query_from_Mac10[[#This Row],[Juiceoc]])</f>
        <v>0</v>
      </c>
      <c r="R1559" s="47">
        <f>Table_Query_from_Mac10[[#This Row],[Net Unit]]*(1+Table_Query_from_Mac10[[#This Row],[PriceIncreasebyType]])</f>
        <v>9.33</v>
      </c>
      <c r="S1559" s="47">
        <f>Table_Query_from_Mac10[[#This Row],[UnitPriceFuture]]*Table_Query_from_Mac10[[#This Row],[qtytoShipFuture]]</f>
        <v>233.25</v>
      </c>
      <c r="T1559" s="47">
        <f>ROUND(Table_Query_from_Mac10[[#This Row],[qty_to_ship]]*(1+Table_Query_from_Mac10[[#This Row],[VolumeIncreasebyType]]),0)</f>
        <v>25</v>
      </c>
      <c r="U1559" s="47">
        <f>Table_Query_from_Mac10[[#This Row],[qtytoShipFuture]]*Table_Query_from_Mac10[[#This Row],[Future-cost]]</f>
        <v>110.75</v>
      </c>
      <c r="V1559" s="47">
        <f>Table_Query_from_Mac10[[#This Row],[qtytoShipFuture]]-Table_Query_from_Mac10[[#This Row],[qty_to_ship]]</f>
        <v>0</v>
      </c>
      <c r="W1559" s="47">
        <f>Table_Query_from_Mac10[[#This Row],[UnitPriceFuture]]</f>
        <v>9.33</v>
      </c>
      <c r="X1559" s="47">
        <f>Table_Query_from_Mac10[[#This Row],[Unit Increase]]*Table_Query_from_Mac10[[#This Row],[UnitPriceFuture]]</f>
        <v>0</v>
      </c>
      <c r="Y1559" s="47">
        <f>Table_Query_from_Mac10[[#This Row],[Unit Increase]]*Table_Query_from_Mac10[[#This Row],[Future-cost]]</f>
        <v>0</v>
      </c>
      <c r="Z1559" s="47">
        <f>-(Table_Query_from_Mac10[[#This Row],[Incremental Sales]]+((Table_Query_from_Mac10[[#This Row],[Incremental Sales]]*-(SUM(Summary!$S$8:$S$9)))))*Summary!$S$18</f>
        <v>0</v>
      </c>
      <c r="AA1559" s="47">
        <f>IFERROR(Table_Query_from_Mac10[[#This Row],[Incremental Cost]]/Table_Query_from_Mac10[[#This Row],[Incremental Sales]],0)</f>
        <v>0</v>
      </c>
      <c r="AB1559" s="47">
        <f>IFERROR(Table_Query_from_Mac10[[#This Row],[TotalCostFuture]]/Table_Query_from_Mac10[[#This Row],[totalsalesFuture]],0)</f>
        <v>0.47481243301178994</v>
      </c>
      <c r="AN1559" s="31">
        <v>100</v>
      </c>
      <c r="AO1559">
        <f t="shared" si="48"/>
        <v>25</v>
      </c>
      <c r="AQ1559" s="31">
        <v>26.65</v>
      </c>
      <c r="AR1559">
        <f t="shared" si="49"/>
        <v>9.33</v>
      </c>
    </row>
    <row r="1560" spans="1:44" x14ac:dyDescent="0.25">
      <c r="A1560">
        <v>90154</v>
      </c>
      <c r="B1560">
        <v>10</v>
      </c>
      <c r="C1560" t="s">
        <v>86</v>
      </c>
      <c r="D1560" t="s">
        <v>79</v>
      </c>
      <c r="E1560">
        <v>25</v>
      </c>
      <c r="F1560">
        <v>4.8899999999999997</v>
      </c>
      <c r="G1560">
        <v>10.44</v>
      </c>
      <c r="H1560" s="1">
        <v>44841</v>
      </c>
      <c r="I1560" s="20">
        <v>0</v>
      </c>
      <c r="J1560" s="47">
        <f>Table_Query_from_Mac10[[#This Row],[unit_price]]-(Table_Query_from_Mac10[[#This Row],[unit_price]]*(Table_Query_from_Mac10[[#This Row],[discount_pct]]/100))</f>
        <v>10.44</v>
      </c>
      <c r="K1560" s="47">
        <f>Table_Query_from_Mac10[[#This Row],[unit_cost]]</f>
        <v>4.8899999999999997</v>
      </c>
      <c r="L1560" s="47">
        <f>Table_Query_from_Mac10[[#This Row],[Live-cost]]*(1+Table_Query_from_Mac10[[#This Row],[CogsIncreasebyTYPE]])</f>
        <v>4.8899999999999997</v>
      </c>
      <c r="M1560" s="47">
        <f>Table_Query_from_Mac10[[#This Row],[Live-cost]]*Table_Query_from_Mac10[[#This Row],[qty_to_ship]]</f>
        <v>122.24999999999999</v>
      </c>
      <c r="N1560" s="47">
        <f>IF(Table_Query_from_Mac10[[#This Row],[item_no]]="KDA",-Table_Query_from_Mac10[[#This Row],[unit_price]],Table_Query_from_Mac10[[#This Row],[Net Unit]]*Table_Query_from_Mac10[[#This Row],[qty_to_ship]])</f>
        <v>261</v>
      </c>
      <c r="O1560" s="47">
        <f>SUMIFS(Summary!C:C,Summary!H:H,Table_Query_from_Mac10[[#This Row],[Juiceoc]])</f>
        <v>0</v>
      </c>
      <c r="P1560" s="47">
        <f>SUMIFS(Summary!D:D,Summary!H:H,Table_Query_from_Mac10[[#This Row],[Juiceoc]])</f>
        <v>0</v>
      </c>
      <c r="Q1560" s="47">
        <f>SUMIFS(Summary!E:E,Summary!H:H,Table_Query_from_Mac10[[#This Row],[Juiceoc]])</f>
        <v>0</v>
      </c>
      <c r="R1560" s="47">
        <f>Table_Query_from_Mac10[[#This Row],[Net Unit]]*(1+Table_Query_from_Mac10[[#This Row],[PriceIncreasebyType]])</f>
        <v>10.44</v>
      </c>
      <c r="S1560" s="47">
        <f>Table_Query_from_Mac10[[#This Row],[UnitPriceFuture]]*Table_Query_from_Mac10[[#This Row],[qtytoShipFuture]]</f>
        <v>261</v>
      </c>
      <c r="T1560" s="47">
        <f>ROUND(Table_Query_from_Mac10[[#This Row],[qty_to_ship]]*(1+Table_Query_from_Mac10[[#This Row],[VolumeIncreasebyType]]),0)</f>
        <v>25</v>
      </c>
      <c r="U1560" s="47">
        <f>Table_Query_from_Mac10[[#This Row],[qtytoShipFuture]]*Table_Query_from_Mac10[[#This Row],[Future-cost]]</f>
        <v>122.24999999999999</v>
      </c>
      <c r="V1560" s="47">
        <f>Table_Query_from_Mac10[[#This Row],[qtytoShipFuture]]-Table_Query_from_Mac10[[#This Row],[qty_to_ship]]</f>
        <v>0</v>
      </c>
      <c r="W1560" s="47">
        <f>Table_Query_from_Mac10[[#This Row],[UnitPriceFuture]]</f>
        <v>10.44</v>
      </c>
      <c r="X1560" s="47">
        <f>Table_Query_from_Mac10[[#This Row],[Unit Increase]]*Table_Query_from_Mac10[[#This Row],[UnitPriceFuture]]</f>
        <v>0</v>
      </c>
      <c r="Y1560" s="47">
        <f>Table_Query_from_Mac10[[#This Row],[Unit Increase]]*Table_Query_from_Mac10[[#This Row],[Future-cost]]</f>
        <v>0</v>
      </c>
      <c r="Z1560" s="47">
        <f>-(Table_Query_from_Mac10[[#This Row],[Incremental Sales]]+((Table_Query_from_Mac10[[#This Row],[Incremental Sales]]*-(SUM(Summary!$S$8:$S$9)))))*Summary!$S$18</f>
        <v>0</v>
      </c>
      <c r="AA1560" s="47">
        <f>IFERROR(Table_Query_from_Mac10[[#This Row],[Incremental Cost]]/Table_Query_from_Mac10[[#This Row],[Incremental Sales]],0)</f>
        <v>0</v>
      </c>
      <c r="AB1560" s="47">
        <f>IFERROR(Table_Query_from_Mac10[[#This Row],[TotalCostFuture]]/Table_Query_from_Mac10[[#This Row],[totalsalesFuture]],0)</f>
        <v>0.4683908045977011</v>
      </c>
      <c r="AN1560" s="30">
        <v>100</v>
      </c>
      <c r="AO1560">
        <f t="shared" si="48"/>
        <v>25</v>
      </c>
      <c r="AQ1560" s="30">
        <v>29.84</v>
      </c>
      <c r="AR1560">
        <f t="shared" si="49"/>
        <v>10.44</v>
      </c>
    </row>
    <row r="1561" spans="1:44" x14ac:dyDescent="0.25">
      <c r="A1561">
        <v>90154</v>
      </c>
      <c r="B1561">
        <v>11</v>
      </c>
      <c r="C1561" t="s">
        <v>86</v>
      </c>
      <c r="D1561" t="s">
        <v>79</v>
      </c>
      <c r="E1561">
        <v>20</v>
      </c>
      <c r="F1561">
        <v>5.99</v>
      </c>
      <c r="G1561">
        <v>12.74</v>
      </c>
      <c r="H1561" s="1">
        <v>44841</v>
      </c>
      <c r="I1561" s="20">
        <v>0</v>
      </c>
      <c r="J1561" s="47">
        <f>Table_Query_from_Mac10[[#This Row],[unit_price]]-(Table_Query_from_Mac10[[#This Row],[unit_price]]*(Table_Query_from_Mac10[[#This Row],[discount_pct]]/100))</f>
        <v>12.74</v>
      </c>
      <c r="K1561" s="47">
        <f>Table_Query_from_Mac10[[#This Row],[unit_cost]]</f>
        <v>5.99</v>
      </c>
      <c r="L1561" s="47">
        <f>Table_Query_from_Mac10[[#This Row],[Live-cost]]*(1+Table_Query_from_Mac10[[#This Row],[CogsIncreasebyTYPE]])</f>
        <v>5.99</v>
      </c>
      <c r="M1561" s="47">
        <f>Table_Query_from_Mac10[[#This Row],[Live-cost]]*Table_Query_from_Mac10[[#This Row],[qty_to_ship]]</f>
        <v>119.80000000000001</v>
      </c>
      <c r="N1561" s="47">
        <f>IF(Table_Query_from_Mac10[[#This Row],[item_no]]="KDA",-Table_Query_from_Mac10[[#This Row],[unit_price]],Table_Query_from_Mac10[[#This Row],[Net Unit]]*Table_Query_from_Mac10[[#This Row],[qty_to_ship]])</f>
        <v>254.8</v>
      </c>
      <c r="O1561" s="47">
        <f>SUMIFS(Summary!C:C,Summary!H:H,Table_Query_from_Mac10[[#This Row],[Juiceoc]])</f>
        <v>0</v>
      </c>
      <c r="P1561" s="47">
        <f>SUMIFS(Summary!D:D,Summary!H:H,Table_Query_from_Mac10[[#This Row],[Juiceoc]])</f>
        <v>0</v>
      </c>
      <c r="Q1561" s="47">
        <f>SUMIFS(Summary!E:E,Summary!H:H,Table_Query_from_Mac10[[#This Row],[Juiceoc]])</f>
        <v>0</v>
      </c>
      <c r="R1561" s="47">
        <f>Table_Query_from_Mac10[[#This Row],[Net Unit]]*(1+Table_Query_from_Mac10[[#This Row],[PriceIncreasebyType]])</f>
        <v>12.74</v>
      </c>
      <c r="S1561" s="47">
        <f>Table_Query_from_Mac10[[#This Row],[UnitPriceFuture]]*Table_Query_from_Mac10[[#This Row],[qtytoShipFuture]]</f>
        <v>254.8</v>
      </c>
      <c r="T1561" s="47">
        <f>ROUND(Table_Query_from_Mac10[[#This Row],[qty_to_ship]]*(1+Table_Query_from_Mac10[[#This Row],[VolumeIncreasebyType]]),0)</f>
        <v>20</v>
      </c>
      <c r="U1561" s="47">
        <f>Table_Query_from_Mac10[[#This Row],[qtytoShipFuture]]*Table_Query_from_Mac10[[#This Row],[Future-cost]]</f>
        <v>119.80000000000001</v>
      </c>
      <c r="V1561" s="47">
        <f>Table_Query_from_Mac10[[#This Row],[qtytoShipFuture]]-Table_Query_from_Mac10[[#This Row],[qty_to_ship]]</f>
        <v>0</v>
      </c>
      <c r="W1561" s="47">
        <f>Table_Query_from_Mac10[[#This Row],[UnitPriceFuture]]</f>
        <v>12.74</v>
      </c>
      <c r="X1561" s="47">
        <f>Table_Query_from_Mac10[[#This Row],[Unit Increase]]*Table_Query_from_Mac10[[#This Row],[UnitPriceFuture]]</f>
        <v>0</v>
      </c>
      <c r="Y1561" s="47">
        <f>Table_Query_from_Mac10[[#This Row],[Unit Increase]]*Table_Query_from_Mac10[[#This Row],[Future-cost]]</f>
        <v>0</v>
      </c>
      <c r="Z1561" s="47">
        <f>-(Table_Query_from_Mac10[[#This Row],[Incremental Sales]]+((Table_Query_from_Mac10[[#This Row],[Incremental Sales]]*-(SUM(Summary!$S$8:$S$9)))))*Summary!$S$18</f>
        <v>0</v>
      </c>
      <c r="AA1561" s="47">
        <f>IFERROR(Table_Query_from_Mac10[[#This Row],[Incremental Cost]]/Table_Query_from_Mac10[[#This Row],[Incremental Sales]],0)</f>
        <v>0</v>
      </c>
      <c r="AB1561" s="47">
        <f>IFERROR(Table_Query_from_Mac10[[#This Row],[TotalCostFuture]]/Table_Query_from_Mac10[[#This Row],[totalsalesFuture]],0)</f>
        <v>0.47017268445839877</v>
      </c>
      <c r="AN1561" s="31">
        <v>80</v>
      </c>
      <c r="AO1561">
        <f t="shared" si="48"/>
        <v>20</v>
      </c>
      <c r="AQ1561" s="31">
        <v>36.4</v>
      </c>
      <c r="AR1561">
        <f t="shared" si="49"/>
        <v>12.74</v>
      </c>
    </row>
    <row r="1562" spans="1:44" x14ac:dyDescent="0.25">
      <c r="A1562">
        <v>90154</v>
      </c>
      <c r="B1562">
        <v>12</v>
      </c>
      <c r="C1562" t="s">
        <v>86</v>
      </c>
      <c r="D1562" t="s">
        <v>79</v>
      </c>
      <c r="E1562">
        <v>20</v>
      </c>
      <c r="F1562">
        <v>5.36</v>
      </c>
      <c r="G1562">
        <v>11.46</v>
      </c>
      <c r="H1562" s="1">
        <v>44841</v>
      </c>
      <c r="I1562" s="20">
        <v>0</v>
      </c>
      <c r="J1562" s="47">
        <f>Table_Query_from_Mac10[[#This Row],[unit_price]]-(Table_Query_from_Mac10[[#This Row],[unit_price]]*(Table_Query_from_Mac10[[#This Row],[discount_pct]]/100))</f>
        <v>11.46</v>
      </c>
      <c r="K1562" s="47">
        <f>Table_Query_from_Mac10[[#This Row],[unit_cost]]</f>
        <v>5.36</v>
      </c>
      <c r="L1562" s="47">
        <f>Table_Query_from_Mac10[[#This Row],[Live-cost]]*(1+Table_Query_from_Mac10[[#This Row],[CogsIncreasebyTYPE]])</f>
        <v>5.36</v>
      </c>
      <c r="M1562" s="47">
        <f>Table_Query_from_Mac10[[#This Row],[Live-cost]]*Table_Query_from_Mac10[[#This Row],[qty_to_ship]]</f>
        <v>107.2</v>
      </c>
      <c r="N1562" s="47">
        <f>IF(Table_Query_from_Mac10[[#This Row],[item_no]]="KDA",-Table_Query_from_Mac10[[#This Row],[unit_price]],Table_Query_from_Mac10[[#This Row],[Net Unit]]*Table_Query_from_Mac10[[#This Row],[qty_to_ship]])</f>
        <v>229.20000000000002</v>
      </c>
      <c r="O1562" s="47">
        <f>SUMIFS(Summary!C:C,Summary!H:H,Table_Query_from_Mac10[[#This Row],[Juiceoc]])</f>
        <v>0</v>
      </c>
      <c r="P1562" s="47">
        <f>SUMIFS(Summary!D:D,Summary!H:H,Table_Query_from_Mac10[[#This Row],[Juiceoc]])</f>
        <v>0</v>
      </c>
      <c r="Q1562" s="47">
        <f>SUMIFS(Summary!E:E,Summary!H:H,Table_Query_from_Mac10[[#This Row],[Juiceoc]])</f>
        <v>0</v>
      </c>
      <c r="R1562" s="47">
        <f>Table_Query_from_Mac10[[#This Row],[Net Unit]]*(1+Table_Query_from_Mac10[[#This Row],[PriceIncreasebyType]])</f>
        <v>11.46</v>
      </c>
      <c r="S1562" s="47">
        <f>Table_Query_from_Mac10[[#This Row],[UnitPriceFuture]]*Table_Query_from_Mac10[[#This Row],[qtytoShipFuture]]</f>
        <v>229.20000000000002</v>
      </c>
      <c r="T1562" s="47">
        <f>ROUND(Table_Query_from_Mac10[[#This Row],[qty_to_ship]]*(1+Table_Query_from_Mac10[[#This Row],[VolumeIncreasebyType]]),0)</f>
        <v>20</v>
      </c>
      <c r="U1562" s="47">
        <f>Table_Query_from_Mac10[[#This Row],[qtytoShipFuture]]*Table_Query_from_Mac10[[#This Row],[Future-cost]]</f>
        <v>107.2</v>
      </c>
      <c r="V1562" s="47">
        <f>Table_Query_from_Mac10[[#This Row],[qtytoShipFuture]]-Table_Query_from_Mac10[[#This Row],[qty_to_ship]]</f>
        <v>0</v>
      </c>
      <c r="W1562" s="47">
        <f>Table_Query_from_Mac10[[#This Row],[UnitPriceFuture]]</f>
        <v>11.46</v>
      </c>
      <c r="X1562" s="47">
        <f>Table_Query_from_Mac10[[#This Row],[Unit Increase]]*Table_Query_from_Mac10[[#This Row],[UnitPriceFuture]]</f>
        <v>0</v>
      </c>
      <c r="Y1562" s="47">
        <f>Table_Query_from_Mac10[[#This Row],[Unit Increase]]*Table_Query_from_Mac10[[#This Row],[Future-cost]]</f>
        <v>0</v>
      </c>
      <c r="Z1562" s="47">
        <f>-(Table_Query_from_Mac10[[#This Row],[Incremental Sales]]+((Table_Query_from_Mac10[[#This Row],[Incremental Sales]]*-(SUM(Summary!$S$8:$S$9)))))*Summary!$S$18</f>
        <v>0</v>
      </c>
      <c r="AA1562" s="47">
        <f>IFERROR(Table_Query_from_Mac10[[#This Row],[Incremental Cost]]/Table_Query_from_Mac10[[#This Row],[Incremental Sales]],0)</f>
        <v>0</v>
      </c>
      <c r="AB1562" s="47">
        <f>IFERROR(Table_Query_from_Mac10[[#This Row],[TotalCostFuture]]/Table_Query_from_Mac10[[#This Row],[totalsalesFuture]],0)</f>
        <v>0.46771378708551481</v>
      </c>
      <c r="AN1562" s="30">
        <v>80</v>
      </c>
      <c r="AO1562">
        <f t="shared" si="48"/>
        <v>20</v>
      </c>
      <c r="AQ1562" s="30">
        <v>32.75</v>
      </c>
      <c r="AR1562">
        <f t="shared" si="49"/>
        <v>11.46</v>
      </c>
    </row>
    <row r="1563" spans="1:44" x14ac:dyDescent="0.25">
      <c r="A1563">
        <v>90154</v>
      </c>
      <c r="B1563">
        <v>13</v>
      </c>
      <c r="C1563" t="s">
        <v>86</v>
      </c>
      <c r="D1563" t="s">
        <v>79</v>
      </c>
      <c r="E1563">
        <v>16</v>
      </c>
      <c r="F1563">
        <v>6.64</v>
      </c>
      <c r="G1563">
        <v>14.14</v>
      </c>
      <c r="H1563" s="1">
        <v>44841</v>
      </c>
      <c r="I1563" s="20">
        <v>0</v>
      </c>
      <c r="J1563" s="47">
        <f>Table_Query_from_Mac10[[#This Row],[unit_price]]-(Table_Query_from_Mac10[[#This Row],[unit_price]]*(Table_Query_from_Mac10[[#This Row],[discount_pct]]/100))</f>
        <v>14.14</v>
      </c>
      <c r="K1563" s="47">
        <f>Table_Query_from_Mac10[[#This Row],[unit_cost]]</f>
        <v>6.64</v>
      </c>
      <c r="L1563" s="47">
        <f>Table_Query_from_Mac10[[#This Row],[Live-cost]]*(1+Table_Query_from_Mac10[[#This Row],[CogsIncreasebyTYPE]])</f>
        <v>6.64</v>
      </c>
      <c r="M1563" s="47">
        <f>Table_Query_from_Mac10[[#This Row],[Live-cost]]*Table_Query_from_Mac10[[#This Row],[qty_to_ship]]</f>
        <v>106.24</v>
      </c>
      <c r="N1563" s="47">
        <f>IF(Table_Query_from_Mac10[[#This Row],[item_no]]="KDA",-Table_Query_from_Mac10[[#This Row],[unit_price]],Table_Query_from_Mac10[[#This Row],[Net Unit]]*Table_Query_from_Mac10[[#This Row],[qty_to_ship]])</f>
        <v>226.24</v>
      </c>
      <c r="O1563" s="47">
        <f>SUMIFS(Summary!C:C,Summary!H:H,Table_Query_from_Mac10[[#This Row],[Juiceoc]])</f>
        <v>0</v>
      </c>
      <c r="P1563" s="47">
        <f>SUMIFS(Summary!D:D,Summary!H:H,Table_Query_from_Mac10[[#This Row],[Juiceoc]])</f>
        <v>0</v>
      </c>
      <c r="Q1563" s="47">
        <f>SUMIFS(Summary!E:E,Summary!H:H,Table_Query_from_Mac10[[#This Row],[Juiceoc]])</f>
        <v>0</v>
      </c>
      <c r="R1563" s="47">
        <f>Table_Query_from_Mac10[[#This Row],[Net Unit]]*(1+Table_Query_from_Mac10[[#This Row],[PriceIncreasebyType]])</f>
        <v>14.14</v>
      </c>
      <c r="S1563" s="47">
        <f>Table_Query_from_Mac10[[#This Row],[UnitPriceFuture]]*Table_Query_from_Mac10[[#This Row],[qtytoShipFuture]]</f>
        <v>226.24</v>
      </c>
      <c r="T1563" s="47">
        <f>ROUND(Table_Query_from_Mac10[[#This Row],[qty_to_ship]]*(1+Table_Query_from_Mac10[[#This Row],[VolumeIncreasebyType]]),0)</f>
        <v>16</v>
      </c>
      <c r="U1563" s="47">
        <f>Table_Query_from_Mac10[[#This Row],[qtytoShipFuture]]*Table_Query_from_Mac10[[#This Row],[Future-cost]]</f>
        <v>106.24</v>
      </c>
      <c r="V1563" s="47">
        <f>Table_Query_from_Mac10[[#This Row],[qtytoShipFuture]]-Table_Query_from_Mac10[[#This Row],[qty_to_ship]]</f>
        <v>0</v>
      </c>
      <c r="W1563" s="47">
        <f>Table_Query_from_Mac10[[#This Row],[UnitPriceFuture]]</f>
        <v>14.14</v>
      </c>
      <c r="X1563" s="47">
        <f>Table_Query_from_Mac10[[#This Row],[Unit Increase]]*Table_Query_from_Mac10[[#This Row],[UnitPriceFuture]]</f>
        <v>0</v>
      </c>
      <c r="Y1563" s="47">
        <f>Table_Query_from_Mac10[[#This Row],[Unit Increase]]*Table_Query_from_Mac10[[#This Row],[Future-cost]]</f>
        <v>0</v>
      </c>
      <c r="Z1563" s="47">
        <f>-(Table_Query_from_Mac10[[#This Row],[Incremental Sales]]+((Table_Query_from_Mac10[[#This Row],[Incremental Sales]]*-(SUM(Summary!$S$8:$S$9)))))*Summary!$S$18</f>
        <v>0</v>
      </c>
      <c r="AA1563" s="47">
        <f>IFERROR(Table_Query_from_Mac10[[#This Row],[Incremental Cost]]/Table_Query_from_Mac10[[#This Row],[Incremental Sales]],0)</f>
        <v>0</v>
      </c>
      <c r="AB1563" s="47">
        <f>IFERROR(Table_Query_from_Mac10[[#This Row],[TotalCostFuture]]/Table_Query_from_Mac10[[#This Row],[totalsalesFuture]],0)</f>
        <v>0.46958981612446954</v>
      </c>
      <c r="AN1563" s="31">
        <v>64</v>
      </c>
      <c r="AO1563">
        <f t="shared" si="48"/>
        <v>16</v>
      </c>
      <c r="AQ1563" s="31">
        <v>40.39</v>
      </c>
      <c r="AR1563">
        <f t="shared" si="49"/>
        <v>14.14</v>
      </c>
    </row>
    <row r="1564" spans="1:44" x14ac:dyDescent="0.25">
      <c r="A1564">
        <v>90154</v>
      </c>
      <c r="B1564">
        <v>14</v>
      </c>
      <c r="C1564" t="s">
        <v>86</v>
      </c>
      <c r="D1564" t="s">
        <v>79</v>
      </c>
      <c r="E1564">
        <v>16</v>
      </c>
      <c r="F1564">
        <v>5.86</v>
      </c>
      <c r="G1564">
        <v>12.43</v>
      </c>
      <c r="H1564" s="1">
        <v>44841</v>
      </c>
      <c r="I1564" s="20">
        <v>0</v>
      </c>
      <c r="J1564" s="47">
        <f>Table_Query_from_Mac10[[#This Row],[unit_price]]-(Table_Query_from_Mac10[[#This Row],[unit_price]]*(Table_Query_from_Mac10[[#This Row],[discount_pct]]/100))</f>
        <v>12.43</v>
      </c>
      <c r="K1564" s="47">
        <f>Table_Query_from_Mac10[[#This Row],[unit_cost]]</f>
        <v>5.86</v>
      </c>
      <c r="L1564" s="47">
        <f>Table_Query_from_Mac10[[#This Row],[Live-cost]]*(1+Table_Query_from_Mac10[[#This Row],[CogsIncreasebyTYPE]])</f>
        <v>5.86</v>
      </c>
      <c r="M1564" s="47">
        <f>Table_Query_from_Mac10[[#This Row],[Live-cost]]*Table_Query_from_Mac10[[#This Row],[qty_to_ship]]</f>
        <v>93.76</v>
      </c>
      <c r="N1564" s="47">
        <f>IF(Table_Query_from_Mac10[[#This Row],[item_no]]="KDA",-Table_Query_from_Mac10[[#This Row],[unit_price]],Table_Query_from_Mac10[[#This Row],[Net Unit]]*Table_Query_from_Mac10[[#This Row],[qty_to_ship]])</f>
        <v>198.88</v>
      </c>
      <c r="O1564" s="47">
        <f>SUMIFS(Summary!C:C,Summary!H:H,Table_Query_from_Mac10[[#This Row],[Juiceoc]])</f>
        <v>0</v>
      </c>
      <c r="P1564" s="47">
        <f>SUMIFS(Summary!D:D,Summary!H:H,Table_Query_from_Mac10[[#This Row],[Juiceoc]])</f>
        <v>0</v>
      </c>
      <c r="Q1564" s="47">
        <f>SUMIFS(Summary!E:E,Summary!H:H,Table_Query_from_Mac10[[#This Row],[Juiceoc]])</f>
        <v>0</v>
      </c>
      <c r="R1564" s="47">
        <f>Table_Query_from_Mac10[[#This Row],[Net Unit]]*(1+Table_Query_from_Mac10[[#This Row],[PriceIncreasebyType]])</f>
        <v>12.43</v>
      </c>
      <c r="S1564" s="47">
        <f>Table_Query_from_Mac10[[#This Row],[UnitPriceFuture]]*Table_Query_from_Mac10[[#This Row],[qtytoShipFuture]]</f>
        <v>198.88</v>
      </c>
      <c r="T1564" s="47">
        <f>ROUND(Table_Query_from_Mac10[[#This Row],[qty_to_ship]]*(1+Table_Query_from_Mac10[[#This Row],[VolumeIncreasebyType]]),0)</f>
        <v>16</v>
      </c>
      <c r="U1564" s="47">
        <f>Table_Query_from_Mac10[[#This Row],[qtytoShipFuture]]*Table_Query_from_Mac10[[#This Row],[Future-cost]]</f>
        <v>93.76</v>
      </c>
      <c r="V1564" s="47">
        <f>Table_Query_from_Mac10[[#This Row],[qtytoShipFuture]]-Table_Query_from_Mac10[[#This Row],[qty_to_ship]]</f>
        <v>0</v>
      </c>
      <c r="W1564" s="47">
        <f>Table_Query_from_Mac10[[#This Row],[UnitPriceFuture]]</f>
        <v>12.43</v>
      </c>
      <c r="X1564" s="47">
        <f>Table_Query_from_Mac10[[#This Row],[Unit Increase]]*Table_Query_from_Mac10[[#This Row],[UnitPriceFuture]]</f>
        <v>0</v>
      </c>
      <c r="Y1564" s="47">
        <f>Table_Query_from_Mac10[[#This Row],[Unit Increase]]*Table_Query_from_Mac10[[#This Row],[Future-cost]]</f>
        <v>0</v>
      </c>
      <c r="Z1564" s="47">
        <f>-(Table_Query_from_Mac10[[#This Row],[Incremental Sales]]+((Table_Query_from_Mac10[[#This Row],[Incremental Sales]]*-(SUM(Summary!$S$8:$S$9)))))*Summary!$S$18</f>
        <v>0</v>
      </c>
      <c r="AA1564" s="47">
        <f>IFERROR(Table_Query_from_Mac10[[#This Row],[Incremental Cost]]/Table_Query_from_Mac10[[#This Row],[Incremental Sales]],0)</f>
        <v>0</v>
      </c>
      <c r="AB1564" s="47">
        <f>IFERROR(Table_Query_from_Mac10[[#This Row],[TotalCostFuture]]/Table_Query_from_Mac10[[#This Row],[totalsalesFuture]],0)</f>
        <v>0.47144006436041835</v>
      </c>
      <c r="AN1564" s="30">
        <v>64</v>
      </c>
      <c r="AO1564">
        <f t="shared" si="48"/>
        <v>16</v>
      </c>
      <c r="AQ1564" s="30">
        <v>35.51</v>
      </c>
      <c r="AR1564">
        <f t="shared" si="49"/>
        <v>12.43</v>
      </c>
    </row>
    <row r="1565" spans="1:44" x14ac:dyDescent="0.25">
      <c r="A1565">
        <v>90154</v>
      </c>
      <c r="B1565">
        <v>15</v>
      </c>
      <c r="C1565" t="s">
        <v>86</v>
      </c>
      <c r="D1565" t="s">
        <v>79</v>
      </c>
      <c r="E1565">
        <v>32</v>
      </c>
      <c r="F1565">
        <v>7.21</v>
      </c>
      <c r="G1565">
        <v>15.45</v>
      </c>
      <c r="H1565" s="1">
        <v>44841</v>
      </c>
      <c r="I1565" s="20">
        <v>0</v>
      </c>
      <c r="J1565" s="47">
        <f>Table_Query_from_Mac10[[#This Row],[unit_price]]-(Table_Query_from_Mac10[[#This Row],[unit_price]]*(Table_Query_from_Mac10[[#This Row],[discount_pct]]/100))</f>
        <v>15.45</v>
      </c>
      <c r="K1565" s="47">
        <f>Table_Query_from_Mac10[[#This Row],[unit_cost]]</f>
        <v>7.21</v>
      </c>
      <c r="L1565" s="47">
        <f>Table_Query_from_Mac10[[#This Row],[Live-cost]]*(1+Table_Query_from_Mac10[[#This Row],[CogsIncreasebyTYPE]])</f>
        <v>7.21</v>
      </c>
      <c r="M1565" s="47">
        <f>Table_Query_from_Mac10[[#This Row],[Live-cost]]*Table_Query_from_Mac10[[#This Row],[qty_to_ship]]</f>
        <v>230.72</v>
      </c>
      <c r="N1565" s="47">
        <f>IF(Table_Query_from_Mac10[[#This Row],[item_no]]="KDA",-Table_Query_from_Mac10[[#This Row],[unit_price]],Table_Query_from_Mac10[[#This Row],[Net Unit]]*Table_Query_from_Mac10[[#This Row],[qty_to_ship]])</f>
        <v>494.4</v>
      </c>
      <c r="O1565" s="47">
        <f>SUMIFS(Summary!C:C,Summary!H:H,Table_Query_from_Mac10[[#This Row],[Juiceoc]])</f>
        <v>0</v>
      </c>
      <c r="P1565" s="47">
        <f>SUMIFS(Summary!D:D,Summary!H:H,Table_Query_from_Mac10[[#This Row],[Juiceoc]])</f>
        <v>0</v>
      </c>
      <c r="Q1565" s="47">
        <f>SUMIFS(Summary!E:E,Summary!H:H,Table_Query_from_Mac10[[#This Row],[Juiceoc]])</f>
        <v>0</v>
      </c>
      <c r="R1565" s="47">
        <f>Table_Query_from_Mac10[[#This Row],[Net Unit]]*(1+Table_Query_from_Mac10[[#This Row],[PriceIncreasebyType]])</f>
        <v>15.45</v>
      </c>
      <c r="S1565" s="47">
        <f>Table_Query_from_Mac10[[#This Row],[UnitPriceFuture]]*Table_Query_from_Mac10[[#This Row],[qtytoShipFuture]]</f>
        <v>494.4</v>
      </c>
      <c r="T1565" s="47">
        <f>ROUND(Table_Query_from_Mac10[[#This Row],[qty_to_ship]]*(1+Table_Query_from_Mac10[[#This Row],[VolumeIncreasebyType]]),0)</f>
        <v>32</v>
      </c>
      <c r="U1565" s="47">
        <f>Table_Query_from_Mac10[[#This Row],[qtytoShipFuture]]*Table_Query_from_Mac10[[#This Row],[Future-cost]]</f>
        <v>230.72</v>
      </c>
      <c r="V1565" s="47">
        <f>Table_Query_from_Mac10[[#This Row],[qtytoShipFuture]]-Table_Query_from_Mac10[[#This Row],[qty_to_ship]]</f>
        <v>0</v>
      </c>
      <c r="W1565" s="47">
        <f>Table_Query_from_Mac10[[#This Row],[UnitPriceFuture]]</f>
        <v>15.45</v>
      </c>
      <c r="X1565" s="47">
        <f>Table_Query_from_Mac10[[#This Row],[Unit Increase]]*Table_Query_from_Mac10[[#This Row],[UnitPriceFuture]]</f>
        <v>0</v>
      </c>
      <c r="Y1565" s="47">
        <f>Table_Query_from_Mac10[[#This Row],[Unit Increase]]*Table_Query_from_Mac10[[#This Row],[Future-cost]]</f>
        <v>0</v>
      </c>
      <c r="Z1565" s="47">
        <f>-(Table_Query_from_Mac10[[#This Row],[Incremental Sales]]+((Table_Query_from_Mac10[[#This Row],[Incremental Sales]]*-(SUM(Summary!$S$8:$S$9)))))*Summary!$S$18</f>
        <v>0</v>
      </c>
      <c r="AA1565" s="47">
        <f>IFERROR(Table_Query_from_Mac10[[#This Row],[Incremental Cost]]/Table_Query_from_Mac10[[#This Row],[Incremental Sales]],0)</f>
        <v>0</v>
      </c>
      <c r="AB1565" s="47">
        <f>IFERROR(Table_Query_from_Mac10[[#This Row],[TotalCostFuture]]/Table_Query_from_Mac10[[#This Row],[totalsalesFuture]],0)</f>
        <v>0.46666666666666667</v>
      </c>
      <c r="AN1565" s="31">
        <v>128</v>
      </c>
      <c r="AO1565">
        <f t="shared" si="48"/>
        <v>32</v>
      </c>
      <c r="AQ1565" s="31">
        <v>44.14</v>
      </c>
      <c r="AR1565">
        <f t="shared" si="49"/>
        <v>15.45</v>
      </c>
    </row>
    <row r="1566" spans="1:44" x14ac:dyDescent="0.25">
      <c r="A1566">
        <v>90154</v>
      </c>
      <c r="B1566">
        <v>16</v>
      </c>
      <c r="C1566" t="s">
        <v>86</v>
      </c>
      <c r="D1566" t="s">
        <v>79</v>
      </c>
      <c r="E1566">
        <v>24</v>
      </c>
      <c r="F1566">
        <v>1.2</v>
      </c>
      <c r="G1566">
        <v>3.91</v>
      </c>
      <c r="H1566" s="1">
        <v>44841</v>
      </c>
      <c r="I1566" s="20">
        <v>0</v>
      </c>
      <c r="J1566" s="47">
        <f>Table_Query_from_Mac10[[#This Row],[unit_price]]-(Table_Query_from_Mac10[[#This Row],[unit_price]]*(Table_Query_from_Mac10[[#This Row],[discount_pct]]/100))</f>
        <v>3.91</v>
      </c>
      <c r="K1566" s="47">
        <f>Table_Query_from_Mac10[[#This Row],[unit_cost]]</f>
        <v>1.2</v>
      </c>
      <c r="L1566" s="47">
        <f>Table_Query_from_Mac10[[#This Row],[Live-cost]]*(1+Table_Query_from_Mac10[[#This Row],[CogsIncreasebyTYPE]])</f>
        <v>1.2</v>
      </c>
      <c r="M1566" s="47">
        <f>Table_Query_from_Mac10[[#This Row],[Live-cost]]*Table_Query_from_Mac10[[#This Row],[qty_to_ship]]</f>
        <v>28.799999999999997</v>
      </c>
      <c r="N1566" s="47">
        <f>IF(Table_Query_from_Mac10[[#This Row],[item_no]]="KDA",-Table_Query_from_Mac10[[#This Row],[unit_price]],Table_Query_from_Mac10[[#This Row],[Net Unit]]*Table_Query_from_Mac10[[#This Row],[qty_to_ship]])</f>
        <v>93.84</v>
      </c>
      <c r="O1566" s="47">
        <f>SUMIFS(Summary!C:C,Summary!H:H,Table_Query_from_Mac10[[#This Row],[Juiceoc]])</f>
        <v>0</v>
      </c>
      <c r="P1566" s="47">
        <f>SUMIFS(Summary!D:D,Summary!H:H,Table_Query_from_Mac10[[#This Row],[Juiceoc]])</f>
        <v>0</v>
      </c>
      <c r="Q1566" s="47">
        <f>SUMIFS(Summary!E:E,Summary!H:H,Table_Query_from_Mac10[[#This Row],[Juiceoc]])</f>
        <v>0</v>
      </c>
      <c r="R1566" s="47">
        <f>Table_Query_from_Mac10[[#This Row],[Net Unit]]*(1+Table_Query_from_Mac10[[#This Row],[PriceIncreasebyType]])</f>
        <v>3.91</v>
      </c>
      <c r="S1566" s="47">
        <f>Table_Query_from_Mac10[[#This Row],[UnitPriceFuture]]*Table_Query_from_Mac10[[#This Row],[qtytoShipFuture]]</f>
        <v>93.84</v>
      </c>
      <c r="T1566" s="47">
        <f>ROUND(Table_Query_from_Mac10[[#This Row],[qty_to_ship]]*(1+Table_Query_from_Mac10[[#This Row],[VolumeIncreasebyType]]),0)</f>
        <v>24</v>
      </c>
      <c r="U1566" s="47">
        <f>Table_Query_from_Mac10[[#This Row],[qtytoShipFuture]]*Table_Query_from_Mac10[[#This Row],[Future-cost]]</f>
        <v>28.799999999999997</v>
      </c>
      <c r="V1566" s="47">
        <f>Table_Query_from_Mac10[[#This Row],[qtytoShipFuture]]-Table_Query_from_Mac10[[#This Row],[qty_to_ship]]</f>
        <v>0</v>
      </c>
      <c r="W1566" s="47">
        <f>Table_Query_from_Mac10[[#This Row],[UnitPriceFuture]]</f>
        <v>3.91</v>
      </c>
      <c r="X1566" s="47">
        <f>Table_Query_from_Mac10[[#This Row],[Unit Increase]]*Table_Query_from_Mac10[[#This Row],[UnitPriceFuture]]</f>
        <v>0</v>
      </c>
      <c r="Y1566" s="47">
        <f>Table_Query_from_Mac10[[#This Row],[Unit Increase]]*Table_Query_from_Mac10[[#This Row],[Future-cost]]</f>
        <v>0</v>
      </c>
      <c r="Z1566" s="47">
        <f>-(Table_Query_from_Mac10[[#This Row],[Incremental Sales]]+((Table_Query_from_Mac10[[#This Row],[Incremental Sales]]*-(SUM(Summary!$S$8:$S$9)))))*Summary!$S$18</f>
        <v>0</v>
      </c>
      <c r="AA1566" s="47">
        <f>IFERROR(Table_Query_from_Mac10[[#This Row],[Incremental Cost]]/Table_Query_from_Mac10[[#This Row],[Incremental Sales]],0)</f>
        <v>0</v>
      </c>
      <c r="AB1566" s="47">
        <f>IFERROR(Table_Query_from_Mac10[[#This Row],[TotalCostFuture]]/Table_Query_from_Mac10[[#This Row],[totalsalesFuture]],0)</f>
        <v>0.30690537084398972</v>
      </c>
      <c r="AN1566" s="30">
        <v>96</v>
      </c>
      <c r="AO1566">
        <f t="shared" si="48"/>
        <v>24</v>
      </c>
      <c r="AQ1566" s="30">
        <v>11.18</v>
      </c>
      <c r="AR1566">
        <f t="shared" si="49"/>
        <v>3.91</v>
      </c>
    </row>
    <row r="1567" spans="1:44" x14ac:dyDescent="0.25">
      <c r="A1567">
        <v>90155</v>
      </c>
      <c r="B1567">
        <v>1</v>
      </c>
      <c r="C1567" t="s">
        <v>59</v>
      </c>
      <c r="D1567" t="s">
        <v>49</v>
      </c>
      <c r="E1567">
        <v>25</v>
      </c>
      <c r="F1567">
        <v>4.74</v>
      </c>
      <c r="G1567">
        <v>10.36</v>
      </c>
      <c r="H1567" s="1">
        <v>44846</v>
      </c>
      <c r="I1567" s="20">
        <v>0</v>
      </c>
      <c r="J1567" s="47">
        <f>Table_Query_from_Mac10[[#This Row],[unit_price]]-(Table_Query_from_Mac10[[#This Row],[unit_price]]*(Table_Query_from_Mac10[[#This Row],[discount_pct]]/100))</f>
        <v>10.36</v>
      </c>
      <c r="K1567" s="47">
        <f>Table_Query_from_Mac10[[#This Row],[unit_cost]]</f>
        <v>4.74</v>
      </c>
      <c r="L1567" s="47">
        <f>Table_Query_from_Mac10[[#This Row],[Live-cost]]*(1+Table_Query_from_Mac10[[#This Row],[CogsIncreasebyTYPE]])</f>
        <v>4.74</v>
      </c>
      <c r="M1567" s="47">
        <f>Table_Query_from_Mac10[[#This Row],[Live-cost]]*Table_Query_from_Mac10[[#This Row],[qty_to_ship]]</f>
        <v>118.5</v>
      </c>
      <c r="N1567" s="47">
        <f>IF(Table_Query_from_Mac10[[#This Row],[item_no]]="KDA",-Table_Query_from_Mac10[[#This Row],[unit_price]],Table_Query_from_Mac10[[#This Row],[Net Unit]]*Table_Query_from_Mac10[[#This Row],[qty_to_ship]])</f>
        <v>259</v>
      </c>
      <c r="O1567" s="47">
        <f>SUMIFS(Summary!C:C,Summary!H:H,Table_Query_from_Mac10[[#This Row],[Juiceoc]])</f>
        <v>0</v>
      </c>
      <c r="P1567" s="47">
        <f>SUMIFS(Summary!D:D,Summary!H:H,Table_Query_from_Mac10[[#This Row],[Juiceoc]])</f>
        <v>0</v>
      </c>
      <c r="Q1567" s="47">
        <f>SUMIFS(Summary!E:E,Summary!H:H,Table_Query_from_Mac10[[#This Row],[Juiceoc]])</f>
        <v>0</v>
      </c>
      <c r="R1567" s="47">
        <f>Table_Query_from_Mac10[[#This Row],[Net Unit]]*(1+Table_Query_from_Mac10[[#This Row],[PriceIncreasebyType]])</f>
        <v>10.36</v>
      </c>
      <c r="S1567" s="47">
        <f>Table_Query_from_Mac10[[#This Row],[UnitPriceFuture]]*Table_Query_from_Mac10[[#This Row],[qtytoShipFuture]]</f>
        <v>259</v>
      </c>
      <c r="T1567" s="47">
        <f>ROUND(Table_Query_from_Mac10[[#This Row],[qty_to_ship]]*(1+Table_Query_from_Mac10[[#This Row],[VolumeIncreasebyType]]),0)</f>
        <v>25</v>
      </c>
      <c r="U1567" s="47">
        <f>Table_Query_from_Mac10[[#This Row],[qtytoShipFuture]]*Table_Query_from_Mac10[[#This Row],[Future-cost]]</f>
        <v>118.5</v>
      </c>
      <c r="V1567" s="47">
        <f>Table_Query_from_Mac10[[#This Row],[qtytoShipFuture]]-Table_Query_from_Mac10[[#This Row],[qty_to_ship]]</f>
        <v>0</v>
      </c>
      <c r="W1567" s="47">
        <f>Table_Query_from_Mac10[[#This Row],[UnitPriceFuture]]</f>
        <v>10.36</v>
      </c>
      <c r="X1567" s="47">
        <f>Table_Query_from_Mac10[[#This Row],[Unit Increase]]*Table_Query_from_Mac10[[#This Row],[UnitPriceFuture]]</f>
        <v>0</v>
      </c>
      <c r="Y1567" s="47">
        <f>Table_Query_from_Mac10[[#This Row],[Unit Increase]]*Table_Query_from_Mac10[[#This Row],[Future-cost]]</f>
        <v>0</v>
      </c>
      <c r="Z1567" s="47">
        <f>-(Table_Query_from_Mac10[[#This Row],[Incremental Sales]]+((Table_Query_from_Mac10[[#This Row],[Incremental Sales]]*-(SUM(Summary!$S$8:$S$9)))))*Summary!$S$18</f>
        <v>0</v>
      </c>
      <c r="AA1567" s="47">
        <f>IFERROR(Table_Query_from_Mac10[[#This Row],[Incremental Cost]]/Table_Query_from_Mac10[[#This Row],[Incremental Sales]],0)</f>
        <v>0</v>
      </c>
      <c r="AB1567" s="47">
        <f>IFERROR(Table_Query_from_Mac10[[#This Row],[TotalCostFuture]]/Table_Query_from_Mac10[[#This Row],[totalsalesFuture]],0)</f>
        <v>0.4575289575289575</v>
      </c>
      <c r="AN1567" s="31">
        <v>100</v>
      </c>
      <c r="AO1567">
        <f t="shared" si="48"/>
        <v>25</v>
      </c>
      <c r="AQ1567" s="31">
        <v>29.59</v>
      </c>
      <c r="AR1567">
        <f t="shared" si="49"/>
        <v>10.36</v>
      </c>
    </row>
    <row r="1568" spans="1:44" x14ac:dyDescent="0.25">
      <c r="A1568">
        <v>90155</v>
      </c>
      <c r="B1568">
        <v>2</v>
      </c>
      <c r="C1568" t="s">
        <v>59</v>
      </c>
      <c r="D1568" t="s">
        <v>49</v>
      </c>
      <c r="E1568">
        <v>20</v>
      </c>
      <c r="F1568">
        <v>5.21</v>
      </c>
      <c r="G1568">
        <v>11.4</v>
      </c>
      <c r="H1568" s="1">
        <v>44846</v>
      </c>
      <c r="I1568" s="20">
        <v>0</v>
      </c>
      <c r="J1568" s="47">
        <f>Table_Query_from_Mac10[[#This Row],[unit_price]]-(Table_Query_from_Mac10[[#This Row],[unit_price]]*(Table_Query_from_Mac10[[#This Row],[discount_pct]]/100))</f>
        <v>11.4</v>
      </c>
      <c r="K1568" s="47">
        <f>Table_Query_from_Mac10[[#This Row],[unit_cost]]</f>
        <v>5.21</v>
      </c>
      <c r="L1568" s="47">
        <f>Table_Query_from_Mac10[[#This Row],[Live-cost]]*(1+Table_Query_from_Mac10[[#This Row],[CogsIncreasebyTYPE]])</f>
        <v>5.21</v>
      </c>
      <c r="M1568" s="47">
        <f>Table_Query_from_Mac10[[#This Row],[Live-cost]]*Table_Query_from_Mac10[[#This Row],[qty_to_ship]]</f>
        <v>104.2</v>
      </c>
      <c r="N1568" s="47">
        <f>IF(Table_Query_from_Mac10[[#This Row],[item_no]]="KDA",-Table_Query_from_Mac10[[#This Row],[unit_price]],Table_Query_from_Mac10[[#This Row],[Net Unit]]*Table_Query_from_Mac10[[#This Row],[qty_to_ship]])</f>
        <v>228</v>
      </c>
      <c r="O1568" s="47">
        <f>SUMIFS(Summary!C:C,Summary!H:H,Table_Query_from_Mac10[[#This Row],[Juiceoc]])</f>
        <v>0</v>
      </c>
      <c r="P1568" s="47">
        <f>SUMIFS(Summary!D:D,Summary!H:H,Table_Query_from_Mac10[[#This Row],[Juiceoc]])</f>
        <v>0</v>
      </c>
      <c r="Q1568" s="47">
        <f>SUMIFS(Summary!E:E,Summary!H:H,Table_Query_from_Mac10[[#This Row],[Juiceoc]])</f>
        <v>0</v>
      </c>
      <c r="R1568" s="47">
        <f>Table_Query_from_Mac10[[#This Row],[Net Unit]]*(1+Table_Query_from_Mac10[[#This Row],[PriceIncreasebyType]])</f>
        <v>11.4</v>
      </c>
      <c r="S1568" s="47">
        <f>Table_Query_from_Mac10[[#This Row],[UnitPriceFuture]]*Table_Query_from_Mac10[[#This Row],[qtytoShipFuture]]</f>
        <v>228</v>
      </c>
      <c r="T1568" s="47">
        <f>ROUND(Table_Query_from_Mac10[[#This Row],[qty_to_ship]]*(1+Table_Query_from_Mac10[[#This Row],[VolumeIncreasebyType]]),0)</f>
        <v>20</v>
      </c>
      <c r="U1568" s="47">
        <f>Table_Query_from_Mac10[[#This Row],[qtytoShipFuture]]*Table_Query_from_Mac10[[#This Row],[Future-cost]]</f>
        <v>104.2</v>
      </c>
      <c r="V1568" s="47">
        <f>Table_Query_from_Mac10[[#This Row],[qtytoShipFuture]]-Table_Query_from_Mac10[[#This Row],[qty_to_ship]]</f>
        <v>0</v>
      </c>
      <c r="W1568" s="47">
        <f>Table_Query_from_Mac10[[#This Row],[UnitPriceFuture]]</f>
        <v>11.4</v>
      </c>
      <c r="X1568" s="47">
        <f>Table_Query_from_Mac10[[#This Row],[Unit Increase]]*Table_Query_from_Mac10[[#This Row],[UnitPriceFuture]]</f>
        <v>0</v>
      </c>
      <c r="Y1568" s="47">
        <f>Table_Query_from_Mac10[[#This Row],[Unit Increase]]*Table_Query_from_Mac10[[#This Row],[Future-cost]]</f>
        <v>0</v>
      </c>
      <c r="Z1568" s="47">
        <f>-(Table_Query_from_Mac10[[#This Row],[Incremental Sales]]+((Table_Query_from_Mac10[[#This Row],[Incremental Sales]]*-(SUM(Summary!$S$8:$S$9)))))*Summary!$S$18</f>
        <v>0</v>
      </c>
      <c r="AA1568" s="47">
        <f>IFERROR(Table_Query_from_Mac10[[#This Row],[Incremental Cost]]/Table_Query_from_Mac10[[#This Row],[Incremental Sales]],0)</f>
        <v>0</v>
      </c>
      <c r="AB1568" s="47">
        <f>IFERROR(Table_Query_from_Mac10[[#This Row],[TotalCostFuture]]/Table_Query_from_Mac10[[#This Row],[totalsalesFuture]],0)</f>
        <v>0.45701754385964916</v>
      </c>
      <c r="AN1568" s="30">
        <v>80</v>
      </c>
      <c r="AO1568">
        <f t="shared" si="48"/>
        <v>20</v>
      </c>
      <c r="AQ1568" s="30">
        <v>32.57</v>
      </c>
      <c r="AR1568">
        <f t="shared" si="49"/>
        <v>11.4</v>
      </c>
    </row>
    <row r="1569" spans="1:44" x14ac:dyDescent="0.25">
      <c r="A1569">
        <v>90155</v>
      </c>
      <c r="B1569">
        <v>3</v>
      </c>
      <c r="C1569" t="s">
        <v>59</v>
      </c>
      <c r="D1569" t="s">
        <v>49</v>
      </c>
      <c r="E1569">
        <v>32</v>
      </c>
      <c r="F1569">
        <v>5.7</v>
      </c>
      <c r="G1569">
        <v>12.32</v>
      </c>
      <c r="H1569" s="1">
        <v>44846</v>
      </c>
      <c r="I1569" s="20">
        <v>0</v>
      </c>
      <c r="J1569" s="47">
        <f>Table_Query_from_Mac10[[#This Row],[unit_price]]-(Table_Query_from_Mac10[[#This Row],[unit_price]]*(Table_Query_from_Mac10[[#This Row],[discount_pct]]/100))</f>
        <v>12.32</v>
      </c>
      <c r="K1569" s="47">
        <f>Table_Query_from_Mac10[[#This Row],[unit_cost]]</f>
        <v>5.7</v>
      </c>
      <c r="L1569" s="47">
        <f>Table_Query_from_Mac10[[#This Row],[Live-cost]]*(1+Table_Query_from_Mac10[[#This Row],[CogsIncreasebyTYPE]])</f>
        <v>5.7</v>
      </c>
      <c r="M1569" s="47">
        <f>Table_Query_from_Mac10[[#This Row],[Live-cost]]*Table_Query_from_Mac10[[#This Row],[qty_to_ship]]</f>
        <v>182.4</v>
      </c>
      <c r="N1569" s="47">
        <f>IF(Table_Query_from_Mac10[[#This Row],[item_no]]="KDA",-Table_Query_from_Mac10[[#This Row],[unit_price]],Table_Query_from_Mac10[[#This Row],[Net Unit]]*Table_Query_from_Mac10[[#This Row],[qty_to_ship]])</f>
        <v>394.24</v>
      </c>
      <c r="O1569" s="47">
        <f>SUMIFS(Summary!C:C,Summary!H:H,Table_Query_from_Mac10[[#This Row],[Juiceoc]])</f>
        <v>0</v>
      </c>
      <c r="P1569" s="47">
        <f>SUMIFS(Summary!D:D,Summary!H:H,Table_Query_from_Mac10[[#This Row],[Juiceoc]])</f>
        <v>0</v>
      </c>
      <c r="Q1569" s="47">
        <f>SUMIFS(Summary!E:E,Summary!H:H,Table_Query_from_Mac10[[#This Row],[Juiceoc]])</f>
        <v>0</v>
      </c>
      <c r="R1569" s="47">
        <f>Table_Query_from_Mac10[[#This Row],[Net Unit]]*(1+Table_Query_from_Mac10[[#This Row],[PriceIncreasebyType]])</f>
        <v>12.32</v>
      </c>
      <c r="S1569" s="47">
        <f>Table_Query_from_Mac10[[#This Row],[UnitPriceFuture]]*Table_Query_from_Mac10[[#This Row],[qtytoShipFuture]]</f>
        <v>394.24</v>
      </c>
      <c r="T1569" s="47">
        <f>ROUND(Table_Query_from_Mac10[[#This Row],[qty_to_ship]]*(1+Table_Query_from_Mac10[[#This Row],[VolumeIncreasebyType]]),0)</f>
        <v>32</v>
      </c>
      <c r="U1569" s="47">
        <f>Table_Query_from_Mac10[[#This Row],[qtytoShipFuture]]*Table_Query_from_Mac10[[#This Row],[Future-cost]]</f>
        <v>182.4</v>
      </c>
      <c r="V1569" s="47">
        <f>Table_Query_from_Mac10[[#This Row],[qtytoShipFuture]]-Table_Query_from_Mac10[[#This Row],[qty_to_ship]]</f>
        <v>0</v>
      </c>
      <c r="W1569" s="47">
        <f>Table_Query_from_Mac10[[#This Row],[UnitPriceFuture]]</f>
        <v>12.32</v>
      </c>
      <c r="X1569" s="47">
        <f>Table_Query_from_Mac10[[#This Row],[Unit Increase]]*Table_Query_from_Mac10[[#This Row],[UnitPriceFuture]]</f>
        <v>0</v>
      </c>
      <c r="Y1569" s="47">
        <f>Table_Query_from_Mac10[[#This Row],[Unit Increase]]*Table_Query_from_Mac10[[#This Row],[Future-cost]]</f>
        <v>0</v>
      </c>
      <c r="Z1569" s="47">
        <f>-(Table_Query_from_Mac10[[#This Row],[Incremental Sales]]+((Table_Query_from_Mac10[[#This Row],[Incremental Sales]]*-(SUM(Summary!$S$8:$S$9)))))*Summary!$S$18</f>
        <v>0</v>
      </c>
      <c r="AA1569" s="47">
        <f>IFERROR(Table_Query_from_Mac10[[#This Row],[Incremental Cost]]/Table_Query_from_Mac10[[#This Row],[Incremental Sales]],0)</f>
        <v>0</v>
      </c>
      <c r="AB1569" s="47">
        <f>IFERROR(Table_Query_from_Mac10[[#This Row],[TotalCostFuture]]/Table_Query_from_Mac10[[#This Row],[totalsalesFuture]],0)</f>
        <v>0.46266233766233766</v>
      </c>
      <c r="AN1569" s="31">
        <v>128</v>
      </c>
      <c r="AO1569">
        <f t="shared" si="48"/>
        <v>32</v>
      </c>
      <c r="AQ1569" s="31">
        <v>35.19</v>
      </c>
      <c r="AR1569">
        <f t="shared" si="49"/>
        <v>12.32</v>
      </c>
    </row>
    <row r="1570" spans="1:44" x14ac:dyDescent="0.25">
      <c r="A1570">
        <v>90155</v>
      </c>
      <c r="B1570">
        <v>4</v>
      </c>
      <c r="C1570" t="s">
        <v>59</v>
      </c>
      <c r="D1570" t="s">
        <v>49</v>
      </c>
      <c r="E1570">
        <v>12</v>
      </c>
      <c r="F1570">
        <v>6.89</v>
      </c>
      <c r="G1570">
        <v>15.45</v>
      </c>
      <c r="H1570" s="1">
        <v>44846</v>
      </c>
      <c r="I1570" s="20">
        <v>0</v>
      </c>
      <c r="J1570" s="47">
        <f>Table_Query_from_Mac10[[#This Row],[unit_price]]-(Table_Query_from_Mac10[[#This Row],[unit_price]]*(Table_Query_from_Mac10[[#This Row],[discount_pct]]/100))</f>
        <v>15.45</v>
      </c>
      <c r="K1570" s="47">
        <f>Table_Query_from_Mac10[[#This Row],[unit_cost]]</f>
        <v>6.89</v>
      </c>
      <c r="L1570" s="47">
        <f>Table_Query_from_Mac10[[#This Row],[Live-cost]]*(1+Table_Query_from_Mac10[[#This Row],[CogsIncreasebyTYPE]])</f>
        <v>6.89</v>
      </c>
      <c r="M1570" s="47">
        <f>Table_Query_from_Mac10[[#This Row],[Live-cost]]*Table_Query_from_Mac10[[#This Row],[qty_to_ship]]</f>
        <v>82.679999999999993</v>
      </c>
      <c r="N1570" s="47">
        <f>IF(Table_Query_from_Mac10[[#This Row],[item_no]]="KDA",-Table_Query_from_Mac10[[#This Row],[unit_price]],Table_Query_from_Mac10[[#This Row],[Net Unit]]*Table_Query_from_Mac10[[#This Row],[qty_to_ship]])</f>
        <v>185.39999999999998</v>
      </c>
      <c r="O1570" s="47">
        <f>SUMIFS(Summary!C:C,Summary!H:H,Table_Query_from_Mac10[[#This Row],[Juiceoc]])</f>
        <v>0</v>
      </c>
      <c r="P1570" s="47">
        <f>SUMIFS(Summary!D:D,Summary!H:H,Table_Query_from_Mac10[[#This Row],[Juiceoc]])</f>
        <v>0</v>
      </c>
      <c r="Q1570" s="47">
        <f>SUMIFS(Summary!E:E,Summary!H:H,Table_Query_from_Mac10[[#This Row],[Juiceoc]])</f>
        <v>0</v>
      </c>
      <c r="R1570" s="47">
        <f>Table_Query_from_Mac10[[#This Row],[Net Unit]]*(1+Table_Query_from_Mac10[[#This Row],[PriceIncreasebyType]])</f>
        <v>15.45</v>
      </c>
      <c r="S1570" s="47">
        <f>Table_Query_from_Mac10[[#This Row],[UnitPriceFuture]]*Table_Query_from_Mac10[[#This Row],[qtytoShipFuture]]</f>
        <v>185.39999999999998</v>
      </c>
      <c r="T1570" s="47">
        <f>ROUND(Table_Query_from_Mac10[[#This Row],[qty_to_ship]]*(1+Table_Query_from_Mac10[[#This Row],[VolumeIncreasebyType]]),0)</f>
        <v>12</v>
      </c>
      <c r="U1570" s="47">
        <f>Table_Query_from_Mac10[[#This Row],[qtytoShipFuture]]*Table_Query_from_Mac10[[#This Row],[Future-cost]]</f>
        <v>82.679999999999993</v>
      </c>
      <c r="V1570" s="47">
        <f>Table_Query_from_Mac10[[#This Row],[qtytoShipFuture]]-Table_Query_from_Mac10[[#This Row],[qty_to_ship]]</f>
        <v>0</v>
      </c>
      <c r="W1570" s="47">
        <f>Table_Query_from_Mac10[[#This Row],[UnitPriceFuture]]</f>
        <v>15.45</v>
      </c>
      <c r="X1570" s="47">
        <f>Table_Query_from_Mac10[[#This Row],[Unit Increase]]*Table_Query_from_Mac10[[#This Row],[UnitPriceFuture]]</f>
        <v>0</v>
      </c>
      <c r="Y1570" s="47">
        <f>Table_Query_from_Mac10[[#This Row],[Unit Increase]]*Table_Query_from_Mac10[[#This Row],[Future-cost]]</f>
        <v>0</v>
      </c>
      <c r="Z1570" s="47">
        <f>-(Table_Query_from_Mac10[[#This Row],[Incremental Sales]]+((Table_Query_from_Mac10[[#This Row],[Incremental Sales]]*-(SUM(Summary!$S$8:$S$9)))))*Summary!$S$18</f>
        <v>0</v>
      </c>
      <c r="AA1570" s="47">
        <f>IFERROR(Table_Query_from_Mac10[[#This Row],[Incremental Cost]]/Table_Query_from_Mac10[[#This Row],[Incremental Sales]],0)</f>
        <v>0</v>
      </c>
      <c r="AB1570" s="47">
        <f>IFERROR(Table_Query_from_Mac10[[#This Row],[TotalCostFuture]]/Table_Query_from_Mac10[[#This Row],[totalsalesFuture]],0)</f>
        <v>0.44595469255663434</v>
      </c>
      <c r="AN1570" s="30">
        <v>48</v>
      </c>
      <c r="AO1570">
        <f t="shared" si="48"/>
        <v>12</v>
      </c>
      <c r="AQ1570" s="30">
        <v>44.15</v>
      </c>
      <c r="AR1570">
        <f t="shared" si="49"/>
        <v>15.45</v>
      </c>
    </row>
    <row r="1571" spans="1:44" x14ac:dyDescent="0.25">
      <c r="A1571">
        <v>90155</v>
      </c>
      <c r="B1571">
        <v>5</v>
      </c>
      <c r="C1571" t="s">
        <v>59</v>
      </c>
      <c r="D1571" t="s">
        <v>49</v>
      </c>
      <c r="E1571">
        <v>27</v>
      </c>
      <c r="F1571">
        <v>8.1999999999999993</v>
      </c>
      <c r="G1571">
        <v>19.239999999999998</v>
      </c>
      <c r="H1571" s="1">
        <v>44846</v>
      </c>
      <c r="I1571" s="20">
        <v>0</v>
      </c>
      <c r="J1571" s="47">
        <f>Table_Query_from_Mac10[[#This Row],[unit_price]]-(Table_Query_from_Mac10[[#This Row],[unit_price]]*(Table_Query_from_Mac10[[#This Row],[discount_pct]]/100))</f>
        <v>19.239999999999998</v>
      </c>
      <c r="K1571" s="47">
        <f>Table_Query_from_Mac10[[#This Row],[unit_cost]]</f>
        <v>8.1999999999999993</v>
      </c>
      <c r="L1571" s="47">
        <f>Table_Query_from_Mac10[[#This Row],[Live-cost]]*(1+Table_Query_from_Mac10[[#This Row],[CogsIncreasebyTYPE]])</f>
        <v>8.1999999999999993</v>
      </c>
      <c r="M1571" s="47">
        <f>Table_Query_from_Mac10[[#This Row],[Live-cost]]*Table_Query_from_Mac10[[#This Row],[qty_to_ship]]</f>
        <v>221.39999999999998</v>
      </c>
      <c r="N1571" s="47">
        <f>IF(Table_Query_from_Mac10[[#This Row],[item_no]]="KDA",-Table_Query_from_Mac10[[#This Row],[unit_price]],Table_Query_from_Mac10[[#This Row],[Net Unit]]*Table_Query_from_Mac10[[#This Row],[qty_to_ship]])</f>
        <v>519.4799999999999</v>
      </c>
      <c r="O1571" s="47">
        <f>SUMIFS(Summary!C:C,Summary!H:H,Table_Query_from_Mac10[[#This Row],[Juiceoc]])</f>
        <v>0</v>
      </c>
      <c r="P1571" s="47">
        <f>SUMIFS(Summary!D:D,Summary!H:H,Table_Query_from_Mac10[[#This Row],[Juiceoc]])</f>
        <v>0</v>
      </c>
      <c r="Q1571" s="47">
        <f>SUMIFS(Summary!E:E,Summary!H:H,Table_Query_from_Mac10[[#This Row],[Juiceoc]])</f>
        <v>0</v>
      </c>
      <c r="R1571" s="47">
        <f>Table_Query_from_Mac10[[#This Row],[Net Unit]]*(1+Table_Query_from_Mac10[[#This Row],[PriceIncreasebyType]])</f>
        <v>19.239999999999998</v>
      </c>
      <c r="S1571" s="47">
        <f>Table_Query_from_Mac10[[#This Row],[UnitPriceFuture]]*Table_Query_from_Mac10[[#This Row],[qtytoShipFuture]]</f>
        <v>519.4799999999999</v>
      </c>
      <c r="T1571" s="47">
        <f>ROUND(Table_Query_from_Mac10[[#This Row],[qty_to_ship]]*(1+Table_Query_from_Mac10[[#This Row],[VolumeIncreasebyType]]),0)</f>
        <v>27</v>
      </c>
      <c r="U1571" s="47">
        <f>Table_Query_from_Mac10[[#This Row],[qtytoShipFuture]]*Table_Query_from_Mac10[[#This Row],[Future-cost]]</f>
        <v>221.39999999999998</v>
      </c>
      <c r="V1571" s="47">
        <f>Table_Query_from_Mac10[[#This Row],[qtytoShipFuture]]-Table_Query_from_Mac10[[#This Row],[qty_to_ship]]</f>
        <v>0</v>
      </c>
      <c r="W1571" s="47">
        <f>Table_Query_from_Mac10[[#This Row],[UnitPriceFuture]]</f>
        <v>19.239999999999998</v>
      </c>
      <c r="X1571" s="47">
        <f>Table_Query_from_Mac10[[#This Row],[Unit Increase]]*Table_Query_from_Mac10[[#This Row],[UnitPriceFuture]]</f>
        <v>0</v>
      </c>
      <c r="Y1571" s="47">
        <f>Table_Query_from_Mac10[[#This Row],[Unit Increase]]*Table_Query_from_Mac10[[#This Row],[Future-cost]]</f>
        <v>0</v>
      </c>
      <c r="Z1571" s="47">
        <f>-(Table_Query_from_Mac10[[#This Row],[Incremental Sales]]+((Table_Query_from_Mac10[[#This Row],[Incremental Sales]]*-(SUM(Summary!$S$8:$S$9)))))*Summary!$S$18</f>
        <v>0</v>
      </c>
      <c r="AA1571" s="47">
        <f>IFERROR(Table_Query_from_Mac10[[#This Row],[Incremental Cost]]/Table_Query_from_Mac10[[#This Row],[Incremental Sales]],0)</f>
        <v>0</v>
      </c>
      <c r="AB1571" s="47">
        <f>IFERROR(Table_Query_from_Mac10[[#This Row],[TotalCostFuture]]/Table_Query_from_Mac10[[#This Row],[totalsalesFuture]],0)</f>
        <v>0.42619542619542622</v>
      </c>
      <c r="AN1571" s="31">
        <v>108</v>
      </c>
      <c r="AO1571">
        <f t="shared" si="48"/>
        <v>27</v>
      </c>
      <c r="AQ1571" s="31">
        <v>54.98</v>
      </c>
      <c r="AR1571">
        <f t="shared" si="49"/>
        <v>19.239999999999998</v>
      </c>
    </row>
    <row r="1572" spans="1:44" x14ac:dyDescent="0.25">
      <c r="A1572">
        <v>90155</v>
      </c>
      <c r="B1572">
        <v>6</v>
      </c>
      <c r="C1572" t="s">
        <v>59</v>
      </c>
      <c r="D1572" t="s">
        <v>49</v>
      </c>
      <c r="E1572">
        <v>27</v>
      </c>
      <c r="F1572">
        <v>9.5500000000000007</v>
      </c>
      <c r="G1572">
        <v>23.29</v>
      </c>
      <c r="H1572" s="1">
        <v>44846</v>
      </c>
      <c r="I1572" s="20">
        <v>0</v>
      </c>
      <c r="J1572" s="47">
        <f>Table_Query_from_Mac10[[#This Row],[unit_price]]-(Table_Query_from_Mac10[[#This Row],[unit_price]]*(Table_Query_from_Mac10[[#This Row],[discount_pct]]/100))</f>
        <v>23.29</v>
      </c>
      <c r="K1572" s="47">
        <f>Table_Query_from_Mac10[[#This Row],[unit_cost]]</f>
        <v>9.5500000000000007</v>
      </c>
      <c r="L1572" s="47">
        <f>Table_Query_from_Mac10[[#This Row],[Live-cost]]*(1+Table_Query_from_Mac10[[#This Row],[CogsIncreasebyTYPE]])</f>
        <v>9.5500000000000007</v>
      </c>
      <c r="M1572" s="47">
        <f>Table_Query_from_Mac10[[#This Row],[Live-cost]]*Table_Query_from_Mac10[[#This Row],[qty_to_ship]]</f>
        <v>257.85000000000002</v>
      </c>
      <c r="N1572" s="47">
        <f>IF(Table_Query_from_Mac10[[#This Row],[item_no]]="KDA",-Table_Query_from_Mac10[[#This Row],[unit_price]],Table_Query_from_Mac10[[#This Row],[Net Unit]]*Table_Query_from_Mac10[[#This Row],[qty_to_ship]])</f>
        <v>628.82999999999993</v>
      </c>
      <c r="O1572" s="47">
        <f>SUMIFS(Summary!C:C,Summary!H:H,Table_Query_from_Mac10[[#This Row],[Juiceoc]])</f>
        <v>0</v>
      </c>
      <c r="P1572" s="47">
        <f>SUMIFS(Summary!D:D,Summary!H:H,Table_Query_from_Mac10[[#This Row],[Juiceoc]])</f>
        <v>0</v>
      </c>
      <c r="Q1572" s="47">
        <f>SUMIFS(Summary!E:E,Summary!H:H,Table_Query_from_Mac10[[#This Row],[Juiceoc]])</f>
        <v>0</v>
      </c>
      <c r="R1572" s="47">
        <f>Table_Query_from_Mac10[[#This Row],[Net Unit]]*(1+Table_Query_from_Mac10[[#This Row],[PriceIncreasebyType]])</f>
        <v>23.29</v>
      </c>
      <c r="S1572" s="47">
        <f>Table_Query_from_Mac10[[#This Row],[UnitPriceFuture]]*Table_Query_from_Mac10[[#This Row],[qtytoShipFuture]]</f>
        <v>628.82999999999993</v>
      </c>
      <c r="T1572" s="47">
        <f>ROUND(Table_Query_from_Mac10[[#This Row],[qty_to_ship]]*(1+Table_Query_from_Mac10[[#This Row],[VolumeIncreasebyType]]),0)</f>
        <v>27</v>
      </c>
      <c r="U1572" s="47">
        <f>Table_Query_from_Mac10[[#This Row],[qtytoShipFuture]]*Table_Query_from_Mac10[[#This Row],[Future-cost]]</f>
        <v>257.85000000000002</v>
      </c>
      <c r="V1572" s="47">
        <f>Table_Query_from_Mac10[[#This Row],[qtytoShipFuture]]-Table_Query_from_Mac10[[#This Row],[qty_to_ship]]</f>
        <v>0</v>
      </c>
      <c r="W1572" s="47">
        <f>Table_Query_from_Mac10[[#This Row],[UnitPriceFuture]]</f>
        <v>23.29</v>
      </c>
      <c r="X1572" s="47">
        <f>Table_Query_from_Mac10[[#This Row],[Unit Increase]]*Table_Query_from_Mac10[[#This Row],[UnitPriceFuture]]</f>
        <v>0</v>
      </c>
      <c r="Y1572" s="47">
        <f>Table_Query_from_Mac10[[#This Row],[Unit Increase]]*Table_Query_from_Mac10[[#This Row],[Future-cost]]</f>
        <v>0</v>
      </c>
      <c r="Z1572" s="47">
        <f>-(Table_Query_from_Mac10[[#This Row],[Incremental Sales]]+((Table_Query_from_Mac10[[#This Row],[Incremental Sales]]*-(SUM(Summary!$S$8:$S$9)))))*Summary!$S$18</f>
        <v>0</v>
      </c>
      <c r="AA1572" s="47">
        <f>IFERROR(Table_Query_from_Mac10[[#This Row],[Incremental Cost]]/Table_Query_from_Mac10[[#This Row],[Incremental Sales]],0)</f>
        <v>0</v>
      </c>
      <c r="AB1572" s="47">
        <f>IFERROR(Table_Query_from_Mac10[[#This Row],[TotalCostFuture]]/Table_Query_from_Mac10[[#This Row],[totalsalesFuture]],0)</f>
        <v>0.41004723057106063</v>
      </c>
      <c r="AN1572" s="30">
        <v>108</v>
      </c>
      <c r="AO1572">
        <f t="shared" si="48"/>
        <v>27</v>
      </c>
      <c r="AQ1572" s="30">
        <v>66.53</v>
      </c>
      <c r="AR1572">
        <f t="shared" si="49"/>
        <v>23.29</v>
      </c>
    </row>
    <row r="1573" spans="1:44" x14ac:dyDescent="0.25">
      <c r="A1573">
        <v>90155</v>
      </c>
      <c r="B1573">
        <v>7</v>
      </c>
      <c r="C1573" t="s">
        <v>59</v>
      </c>
      <c r="D1573" t="s">
        <v>49</v>
      </c>
      <c r="E1573">
        <v>6</v>
      </c>
      <c r="F1573">
        <v>11.28</v>
      </c>
      <c r="G1573">
        <v>26.82</v>
      </c>
      <c r="H1573" s="1">
        <v>44846</v>
      </c>
      <c r="I1573" s="20">
        <v>0</v>
      </c>
      <c r="J1573" s="47">
        <f>Table_Query_from_Mac10[[#This Row],[unit_price]]-(Table_Query_from_Mac10[[#This Row],[unit_price]]*(Table_Query_from_Mac10[[#This Row],[discount_pct]]/100))</f>
        <v>26.82</v>
      </c>
      <c r="K1573" s="47">
        <f>Table_Query_from_Mac10[[#This Row],[unit_cost]]</f>
        <v>11.28</v>
      </c>
      <c r="L1573" s="47">
        <f>Table_Query_from_Mac10[[#This Row],[Live-cost]]*(1+Table_Query_from_Mac10[[#This Row],[CogsIncreasebyTYPE]])</f>
        <v>11.28</v>
      </c>
      <c r="M1573" s="47">
        <f>Table_Query_from_Mac10[[#This Row],[Live-cost]]*Table_Query_from_Mac10[[#This Row],[qty_to_ship]]</f>
        <v>67.679999999999993</v>
      </c>
      <c r="N1573" s="47">
        <f>IF(Table_Query_from_Mac10[[#This Row],[item_no]]="KDA",-Table_Query_from_Mac10[[#This Row],[unit_price]],Table_Query_from_Mac10[[#This Row],[Net Unit]]*Table_Query_from_Mac10[[#This Row],[qty_to_ship]])</f>
        <v>160.92000000000002</v>
      </c>
      <c r="O1573" s="47">
        <f>SUMIFS(Summary!C:C,Summary!H:H,Table_Query_from_Mac10[[#This Row],[Juiceoc]])</f>
        <v>0</v>
      </c>
      <c r="P1573" s="47">
        <f>SUMIFS(Summary!D:D,Summary!H:H,Table_Query_from_Mac10[[#This Row],[Juiceoc]])</f>
        <v>0</v>
      </c>
      <c r="Q1573" s="47">
        <f>SUMIFS(Summary!E:E,Summary!H:H,Table_Query_from_Mac10[[#This Row],[Juiceoc]])</f>
        <v>0</v>
      </c>
      <c r="R1573" s="47">
        <f>Table_Query_from_Mac10[[#This Row],[Net Unit]]*(1+Table_Query_from_Mac10[[#This Row],[PriceIncreasebyType]])</f>
        <v>26.82</v>
      </c>
      <c r="S1573" s="47">
        <f>Table_Query_from_Mac10[[#This Row],[UnitPriceFuture]]*Table_Query_from_Mac10[[#This Row],[qtytoShipFuture]]</f>
        <v>160.92000000000002</v>
      </c>
      <c r="T1573" s="47">
        <f>ROUND(Table_Query_from_Mac10[[#This Row],[qty_to_ship]]*(1+Table_Query_from_Mac10[[#This Row],[VolumeIncreasebyType]]),0)</f>
        <v>6</v>
      </c>
      <c r="U1573" s="47">
        <f>Table_Query_from_Mac10[[#This Row],[qtytoShipFuture]]*Table_Query_from_Mac10[[#This Row],[Future-cost]]</f>
        <v>67.679999999999993</v>
      </c>
      <c r="V1573" s="47">
        <f>Table_Query_from_Mac10[[#This Row],[qtytoShipFuture]]-Table_Query_from_Mac10[[#This Row],[qty_to_ship]]</f>
        <v>0</v>
      </c>
      <c r="W1573" s="47">
        <f>Table_Query_from_Mac10[[#This Row],[UnitPriceFuture]]</f>
        <v>26.82</v>
      </c>
      <c r="X1573" s="47">
        <f>Table_Query_from_Mac10[[#This Row],[Unit Increase]]*Table_Query_from_Mac10[[#This Row],[UnitPriceFuture]]</f>
        <v>0</v>
      </c>
      <c r="Y1573" s="47">
        <f>Table_Query_from_Mac10[[#This Row],[Unit Increase]]*Table_Query_from_Mac10[[#This Row],[Future-cost]]</f>
        <v>0</v>
      </c>
      <c r="Z1573" s="47">
        <f>-(Table_Query_from_Mac10[[#This Row],[Incremental Sales]]+((Table_Query_from_Mac10[[#This Row],[Incremental Sales]]*-(SUM(Summary!$S$8:$S$9)))))*Summary!$S$18</f>
        <v>0</v>
      </c>
      <c r="AA1573" s="47">
        <f>IFERROR(Table_Query_from_Mac10[[#This Row],[Incremental Cost]]/Table_Query_from_Mac10[[#This Row],[Incremental Sales]],0)</f>
        <v>0</v>
      </c>
      <c r="AB1573" s="47">
        <f>IFERROR(Table_Query_from_Mac10[[#This Row],[TotalCostFuture]]/Table_Query_from_Mac10[[#This Row],[totalsalesFuture]],0)</f>
        <v>0.42058165548098425</v>
      </c>
      <c r="AN1573" s="31">
        <v>24</v>
      </c>
      <c r="AO1573">
        <f t="shared" si="48"/>
        <v>6</v>
      </c>
      <c r="AQ1573" s="31">
        <v>76.64</v>
      </c>
      <c r="AR1573">
        <f t="shared" si="49"/>
        <v>26.82</v>
      </c>
    </row>
    <row r="1574" spans="1:44" x14ac:dyDescent="0.25">
      <c r="A1574">
        <v>90155</v>
      </c>
      <c r="B1574">
        <v>8</v>
      </c>
      <c r="C1574" t="s">
        <v>59</v>
      </c>
      <c r="D1574" t="s">
        <v>49</v>
      </c>
      <c r="E1574">
        <v>4</v>
      </c>
      <c r="F1574">
        <v>12.88</v>
      </c>
      <c r="G1574">
        <v>31.17</v>
      </c>
      <c r="H1574" s="1">
        <v>44846</v>
      </c>
      <c r="I1574" s="20">
        <v>0</v>
      </c>
      <c r="J1574" s="47">
        <f>Table_Query_from_Mac10[[#This Row],[unit_price]]-(Table_Query_from_Mac10[[#This Row],[unit_price]]*(Table_Query_from_Mac10[[#This Row],[discount_pct]]/100))</f>
        <v>31.17</v>
      </c>
      <c r="K1574" s="47">
        <f>Table_Query_from_Mac10[[#This Row],[unit_cost]]</f>
        <v>12.88</v>
      </c>
      <c r="L1574" s="47">
        <f>Table_Query_from_Mac10[[#This Row],[Live-cost]]*(1+Table_Query_from_Mac10[[#This Row],[CogsIncreasebyTYPE]])</f>
        <v>12.88</v>
      </c>
      <c r="M1574" s="47">
        <f>Table_Query_from_Mac10[[#This Row],[Live-cost]]*Table_Query_from_Mac10[[#This Row],[qty_to_ship]]</f>
        <v>51.52</v>
      </c>
      <c r="N1574" s="47">
        <f>IF(Table_Query_from_Mac10[[#This Row],[item_no]]="KDA",-Table_Query_from_Mac10[[#This Row],[unit_price]],Table_Query_from_Mac10[[#This Row],[Net Unit]]*Table_Query_from_Mac10[[#This Row],[qty_to_ship]])</f>
        <v>124.68</v>
      </c>
      <c r="O1574" s="47">
        <f>SUMIFS(Summary!C:C,Summary!H:H,Table_Query_from_Mac10[[#This Row],[Juiceoc]])</f>
        <v>0</v>
      </c>
      <c r="P1574" s="47">
        <f>SUMIFS(Summary!D:D,Summary!H:H,Table_Query_from_Mac10[[#This Row],[Juiceoc]])</f>
        <v>0</v>
      </c>
      <c r="Q1574" s="47">
        <f>SUMIFS(Summary!E:E,Summary!H:H,Table_Query_from_Mac10[[#This Row],[Juiceoc]])</f>
        <v>0</v>
      </c>
      <c r="R1574" s="47">
        <f>Table_Query_from_Mac10[[#This Row],[Net Unit]]*(1+Table_Query_from_Mac10[[#This Row],[PriceIncreasebyType]])</f>
        <v>31.17</v>
      </c>
      <c r="S1574" s="47">
        <f>Table_Query_from_Mac10[[#This Row],[UnitPriceFuture]]*Table_Query_from_Mac10[[#This Row],[qtytoShipFuture]]</f>
        <v>124.68</v>
      </c>
      <c r="T1574" s="47">
        <f>ROUND(Table_Query_from_Mac10[[#This Row],[qty_to_ship]]*(1+Table_Query_from_Mac10[[#This Row],[VolumeIncreasebyType]]),0)</f>
        <v>4</v>
      </c>
      <c r="U1574" s="47">
        <f>Table_Query_from_Mac10[[#This Row],[qtytoShipFuture]]*Table_Query_from_Mac10[[#This Row],[Future-cost]]</f>
        <v>51.52</v>
      </c>
      <c r="V1574" s="47">
        <f>Table_Query_from_Mac10[[#This Row],[qtytoShipFuture]]-Table_Query_from_Mac10[[#This Row],[qty_to_ship]]</f>
        <v>0</v>
      </c>
      <c r="W1574" s="47">
        <f>Table_Query_from_Mac10[[#This Row],[UnitPriceFuture]]</f>
        <v>31.17</v>
      </c>
      <c r="X1574" s="47">
        <f>Table_Query_from_Mac10[[#This Row],[Unit Increase]]*Table_Query_from_Mac10[[#This Row],[UnitPriceFuture]]</f>
        <v>0</v>
      </c>
      <c r="Y1574" s="47">
        <f>Table_Query_from_Mac10[[#This Row],[Unit Increase]]*Table_Query_from_Mac10[[#This Row],[Future-cost]]</f>
        <v>0</v>
      </c>
      <c r="Z1574" s="47">
        <f>-(Table_Query_from_Mac10[[#This Row],[Incremental Sales]]+((Table_Query_from_Mac10[[#This Row],[Incremental Sales]]*-(SUM(Summary!$S$8:$S$9)))))*Summary!$S$18</f>
        <v>0</v>
      </c>
      <c r="AA1574" s="47">
        <f>IFERROR(Table_Query_from_Mac10[[#This Row],[Incremental Cost]]/Table_Query_from_Mac10[[#This Row],[Incremental Sales]],0)</f>
        <v>0</v>
      </c>
      <c r="AB1574" s="47">
        <f>IFERROR(Table_Query_from_Mac10[[#This Row],[TotalCostFuture]]/Table_Query_from_Mac10[[#This Row],[totalsalesFuture]],0)</f>
        <v>0.41321783766442094</v>
      </c>
      <c r="AN1574" s="30">
        <v>16</v>
      </c>
      <c r="AO1574">
        <f t="shared" si="48"/>
        <v>4</v>
      </c>
      <c r="AQ1574" s="30">
        <v>89.06</v>
      </c>
      <c r="AR1574">
        <f t="shared" si="49"/>
        <v>31.17</v>
      </c>
    </row>
    <row r="1575" spans="1:44" x14ac:dyDescent="0.25">
      <c r="A1575">
        <v>90155</v>
      </c>
      <c r="B1575">
        <v>9</v>
      </c>
      <c r="C1575" t="s">
        <v>60</v>
      </c>
      <c r="D1575" t="s">
        <v>49</v>
      </c>
      <c r="E1575">
        <v>5</v>
      </c>
      <c r="F1575">
        <v>7.67</v>
      </c>
      <c r="G1575">
        <v>19.93</v>
      </c>
      <c r="H1575" s="1">
        <v>44846</v>
      </c>
      <c r="I1575" s="20">
        <v>0</v>
      </c>
      <c r="J1575" s="47">
        <f>Table_Query_from_Mac10[[#This Row],[unit_price]]-(Table_Query_from_Mac10[[#This Row],[unit_price]]*(Table_Query_from_Mac10[[#This Row],[discount_pct]]/100))</f>
        <v>19.93</v>
      </c>
      <c r="K1575" s="47">
        <f>Table_Query_from_Mac10[[#This Row],[unit_cost]]</f>
        <v>7.67</v>
      </c>
      <c r="L1575" s="47">
        <f>Table_Query_from_Mac10[[#This Row],[Live-cost]]*(1+Table_Query_from_Mac10[[#This Row],[CogsIncreasebyTYPE]])</f>
        <v>7.67</v>
      </c>
      <c r="M1575" s="47">
        <f>Table_Query_from_Mac10[[#This Row],[Live-cost]]*Table_Query_from_Mac10[[#This Row],[qty_to_ship]]</f>
        <v>38.35</v>
      </c>
      <c r="N1575" s="47">
        <f>IF(Table_Query_from_Mac10[[#This Row],[item_no]]="KDA",-Table_Query_from_Mac10[[#This Row],[unit_price]],Table_Query_from_Mac10[[#This Row],[Net Unit]]*Table_Query_from_Mac10[[#This Row],[qty_to_ship]])</f>
        <v>99.65</v>
      </c>
      <c r="O1575" s="47">
        <f>SUMIFS(Summary!C:C,Summary!H:H,Table_Query_from_Mac10[[#This Row],[Juiceoc]])</f>
        <v>0</v>
      </c>
      <c r="P1575" s="47">
        <f>SUMIFS(Summary!D:D,Summary!H:H,Table_Query_from_Mac10[[#This Row],[Juiceoc]])</f>
        <v>0</v>
      </c>
      <c r="Q1575" s="47">
        <f>SUMIFS(Summary!E:E,Summary!H:H,Table_Query_from_Mac10[[#This Row],[Juiceoc]])</f>
        <v>0</v>
      </c>
      <c r="R1575" s="47">
        <f>Table_Query_from_Mac10[[#This Row],[Net Unit]]*(1+Table_Query_from_Mac10[[#This Row],[PriceIncreasebyType]])</f>
        <v>19.93</v>
      </c>
      <c r="S1575" s="47">
        <f>Table_Query_from_Mac10[[#This Row],[UnitPriceFuture]]*Table_Query_from_Mac10[[#This Row],[qtytoShipFuture]]</f>
        <v>99.65</v>
      </c>
      <c r="T1575" s="47">
        <f>ROUND(Table_Query_from_Mac10[[#This Row],[qty_to_ship]]*(1+Table_Query_from_Mac10[[#This Row],[VolumeIncreasebyType]]),0)</f>
        <v>5</v>
      </c>
      <c r="U1575" s="47">
        <f>Table_Query_from_Mac10[[#This Row],[qtytoShipFuture]]*Table_Query_from_Mac10[[#This Row],[Future-cost]]</f>
        <v>38.35</v>
      </c>
      <c r="V1575" s="47">
        <f>Table_Query_from_Mac10[[#This Row],[qtytoShipFuture]]-Table_Query_from_Mac10[[#This Row],[qty_to_ship]]</f>
        <v>0</v>
      </c>
      <c r="W1575" s="47">
        <f>Table_Query_from_Mac10[[#This Row],[UnitPriceFuture]]</f>
        <v>19.93</v>
      </c>
      <c r="X1575" s="47">
        <f>Table_Query_from_Mac10[[#This Row],[Unit Increase]]*Table_Query_from_Mac10[[#This Row],[UnitPriceFuture]]</f>
        <v>0</v>
      </c>
      <c r="Y1575" s="47">
        <f>Table_Query_from_Mac10[[#This Row],[Unit Increase]]*Table_Query_from_Mac10[[#This Row],[Future-cost]]</f>
        <v>0</v>
      </c>
      <c r="Z1575" s="47">
        <f>-(Table_Query_from_Mac10[[#This Row],[Incremental Sales]]+((Table_Query_from_Mac10[[#This Row],[Incremental Sales]]*-(SUM(Summary!$S$8:$S$9)))))*Summary!$S$18</f>
        <v>0</v>
      </c>
      <c r="AA1575" s="47">
        <f>IFERROR(Table_Query_from_Mac10[[#This Row],[Incremental Cost]]/Table_Query_from_Mac10[[#This Row],[Incremental Sales]],0)</f>
        <v>0</v>
      </c>
      <c r="AB1575" s="47">
        <f>IFERROR(Table_Query_from_Mac10[[#This Row],[TotalCostFuture]]/Table_Query_from_Mac10[[#This Row],[totalsalesFuture]],0)</f>
        <v>0.38484696437531357</v>
      </c>
      <c r="AN1575" s="31">
        <v>18</v>
      </c>
      <c r="AO1575">
        <f t="shared" si="48"/>
        <v>5</v>
      </c>
      <c r="AQ1575" s="31">
        <v>56.93</v>
      </c>
      <c r="AR1575">
        <f t="shared" si="49"/>
        <v>19.93</v>
      </c>
    </row>
    <row r="1576" spans="1:44" x14ac:dyDescent="0.25">
      <c r="A1576">
        <v>90155</v>
      </c>
      <c r="B1576">
        <v>10</v>
      </c>
      <c r="C1576" t="s">
        <v>60</v>
      </c>
      <c r="D1576" t="s">
        <v>49</v>
      </c>
      <c r="E1576">
        <v>5</v>
      </c>
      <c r="F1576">
        <v>8.98</v>
      </c>
      <c r="G1576">
        <v>24.2</v>
      </c>
      <c r="H1576" s="1">
        <v>44846</v>
      </c>
      <c r="I1576" s="20">
        <v>0</v>
      </c>
      <c r="J1576" s="47">
        <f>Table_Query_from_Mac10[[#This Row],[unit_price]]-(Table_Query_from_Mac10[[#This Row],[unit_price]]*(Table_Query_from_Mac10[[#This Row],[discount_pct]]/100))</f>
        <v>24.2</v>
      </c>
      <c r="K1576" s="47">
        <f>Table_Query_from_Mac10[[#This Row],[unit_cost]]</f>
        <v>8.98</v>
      </c>
      <c r="L1576" s="47">
        <f>Table_Query_from_Mac10[[#This Row],[Live-cost]]*(1+Table_Query_from_Mac10[[#This Row],[CogsIncreasebyTYPE]])</f>
        <v>8.98</v>
      </c>
      <c r="M1576" s="47">
        <f>Table_Query_from_Mac10[[#This Row],[Live-cost]]*Table_Query_from_Mac10[[#This Row],[qty_to_ship]]</f>
        <v>44.900000000000006</v>
      </c>
      <c r="N1576" s="47">
        <f>IF(Table_Query_from_Mac10[[#This Row],[item_no]]="KDA",-Table_Query_from_Mac10[[#This Row],[unit_price]],Table_Query_from_Mac10[[#This Row],[Net Unit]]*Table_Query_from_Mac10[[#This Row],[qty_to_ship]])</f>
        <v>121</v>
      </c>
      <c r="O1576" s="47">
        <f>SUMIFS(Summary!C:C,Summary!H:H,Table_Query_from_Mac10[[#This Row],[Juiceoc]])</f>
        <v>0</v>
      </c>
      <c r="P1576" s="47">
        <f>SUMIFS(Summary!D:D,Summary!H:H,Table_Query_from_Mac10[[#This Row],[Juiceoc]])</f>
        <v>0</v>
      </c>
      <c r="Q1576" s="47">
        <f>SUMIFS(Summary!E:E,Summary!H:H,Table_Query_from_Mac10[[#This Row],[Juiceoc]])</f>
        <v>0</v>
      </c>
      <c r="R1576" s="47">
        <f>Table_Query_from_Mac10[[#This Row],[Net Unit]]*(1+Table_Query_from_Mac10[[#This Row],[PriceIncreasebyType]])</f>
        <v>24.2</v>
      </c>
      <c r="S1576" s="47">
        <f>Table_Query_from_Mac10[[#This Row],[UnitPriceFuture]]*Table_Query_from_Mac10[[#This Row],[qtytoShipFuture]]</f>
        <v>121</v>
      </c>
      <c r="T1576" s="47">
        <f>ROUND(Table_Query_from_Mac10[[#This Row],[qty_to_ship]]*(1+Table_Query_from_Mac10[[#This Row],[VolumeIncreasebyType]]),0)</f>
        <v>5</v>
      </c>
      <c r="U1576" s="47">
        <f>Table_Query_from_Mac10[[#This Row],[qtytoShipFuture]]*Table_Query_from_Mac10[[#This Row],[Future-cost]]</f>
        <v>44.900000000000006</v>
      </c>
      <c r="V1576" s="47">
        <f>Table_Query_from_Mac10[[#This Row],[qtytoShipFuture]]-Table_Query_from_Mac10[[#This Row],[qty_to_ship]]</f>
        <v>0</v>
      </c>
      <c r="W1576" s="47">
        <f>Table_Query_from_Mac10[[#This Row],[UnitPriceFuture]]</f>
        <v>24.2</v>
      </c>
      <c r="X1576" s="47">
        <f>Table_Query_from_Mac10[[#This Row],[Unit Increase]]*Table_Query_from_Mac10[[#This Row],[UnitPriceFuture]]</f>
        <v>0</v>
      </c>
      <c r="Y1576" s="47">
        <f>Table_Query_from_Mac10[[#This Row],[Unit Increase]]*Table_Query_from_Mac10[[#This Row],[Future-cost]]</f>
        <v>0</v>
      </c>
      <c r="Z1576" s="47">
        <f>-(Table_Query_from_Mac10[[#This Row],[Incremental Sales]]+((Table_Query_from_Mac10[[#This Row],[Incremental Sales]]*-(SUM(Summary!$S$8:$S$9)))))*Summary!$S$18</f>
        <v>0</v>
      </c>
      <c r="AA1576" s="47">
        <f>IFERROR(Table_Query_from_Mac10[[#This Row],[Incremental Cost]]/Table_Query_from_Mac10[[#This Row],[Incremental Sales]],0)</f>
        <v>0</v>
      </c>
      <c r="AB1576" s="47">
        <f>IFERROR(Table_Query_from_Mac10[[#This Row],[TotalCostFuture]]/Table_Query_from_Mac10[[#This Row],[totalsalesFuture]],0)</f>
        <v>0.37107438016528932</v>
      </c>
      <c r="AN1576" s="30">
        <v>18</v>
      </c>
      <c r="AO1576">
        <f t="shared" si="48"/>
        <v>5</v>
      </c>
      <c r="AQ1576" s="30">
        <v>69.13</v>
      </c>
      <c r="AR1576">
        <f t="shared" si="49"/>
        <v>24.2</v>
      </c>
    </row>
    <row r="1577" spans="1:44" x14ac:dyDescent="0.25">
      <c r="A1577">
        <v>90156</v>
      </c>
      <c r="B1577">
        <v>1</v>
      </c>
      <c r="C1577" t="s">
        <v>55</v>
      </c>
      <c r="D1577" t="s">
        <v>81</v>
      </c>
      <c r="E1577">
        <v>14</v>
      </c>
      <c r="F1577">
        <v>9.06</v>
      </c>
      <c r="G1577">
        <v>22.99</v>
      </c>
      <c r="H1577" s="1">
        <v>44838</v>
      </c>
      <c r="I1577" s="20">
        <v>0</v>
      </c>
      <c r="J1577" s="47">
        <f>Table_Query_from_Mac10[[#This Row],[unit_price]]-(Table_Query_from_Mac10[[#This Row],[unit_price]]*(Table_Query_from_Mac10[[#This Row],[discount_pct]]/100))</f>
        <v>22.99</v>
      </c>
      <c r="K1577" s="47">
        <f>Table_Query_from_Mac10[[#This Row],[unit_cost]]</f>
        <v>9.06</v>
      </c>
      <c r="L1577" s="47">
        <f>Table_Query_from_Mac10[[#This Row],[Live-cost]]*(1+Table_Query_from_Mac10[[#This Row],[CogsIncreasebyTYPE]])</f>
        <v>9.06</v>
      </c>
      <c r="M1577" s="47">
        <f>Table_Query_from_Mac10[[#This Row],[Live-cost]]*Table_Query_from_Mac10[[#This Row],[qty_to_ship]]</f>
        <v>126.84</v>
      </c>
      <c r="N1577" s="47">
        <f>IF(Table_Query_from_Mac10[[#This Row],[item_no]]="KDA",-Table_Query_from_Mac10[[#This Row],[unit_price]],Table_Query_from_Mac10[[#This Row],[Net Unit]]*Table_Query_from_Mac10[[#This Row],[qty_to_ship]])</f>
        <v>321.85999999999996</v>
      </c>
      <c r="O1577" s="47">
        <f>SUMIFS(Summary!C:C,Summary!H:H,Table_Query_from_Mac10[[#This Row],[Juiceoc]])</f>
        <v>0</v>
      </c>
      <c r="P1577" s="47">
        <f>SUMIFS(Summary!D:D,Summary!H:H,Table_Query_from_Mac10[[#This Row],[Juiceoc]])</f>
        <v>0</v>
      </c>
      <c r="Q1577" s="47">
        <f>SUMIFS(Summary!E:E,Summary!H:H,Table_Query_from_Mac10[[#This Row],[Juiceoc]])</f>
        <v>0</v>
      </c>
      <c r="R1577" s="47">
        <f>Table_Query_from_Mac10[[#This Row],[Net Unit]]*(1+Table_Query_from_Mac10[[#This Row],[PriceIncreasebyType]])</f>
        <v>22.99</v>
      </c>
      <c r="S1577" s="47">
        <f>Table_Query_from_Mac10[[#This Row],[UnitPriceFuture]]*Table_Query_from_Mac10[[#This Row],[qtytoShipFuture]]</f>
        <v>321.85999999999996</v>
      </c>
      <c r="T1577" s="47">
        <f>ROUND(Table_Query_from_Mac10[[#This Row],[qty_to_ship]]*(1+Table_Query_from_Mac10[[#This Row],[VolumeIncreasebyType]]),0)</f>
        <v>14</v>
      </c>
      <c r="U1577" s="47">
        <f>Table_Query_from_Mac10[[#This Row],[qtytoShipFuture]]*Table_Query_from_Mac10[[#This Row],[Future-cost]]</f>
        <v>126.84</v>
      </c>
      <c r="V1577" s="47">
        <f>Table_Query_from_Mac10[[#This Row],[qtytoShipFuture]]-Table_Query_from_Mac10[[#This Row],[qty_to_ship]]</f>
        <v>0</v>
      </c>
      <c r="W1577" s="47">
        <f>Table_Query_from_Mac10[[#This Row],[UnitPriceFuture]]</f>
        <v>22.99</v>
      </c>
      <c r="X1577" s="47">
        <f>Table_Query_from_Mac10[[#This Row],[Unit Increase]]*Table_Query_from_Mac10[[#This Row],[UnitPriceFuture]]</f>
        <v>0</v>
      </c>
      <c r="Y1577" s="47">
        <f>Table_Query_from_Mac10[[#This Row],[Unit Increase]]*Table_Query_from_Mac10[[#This Row],[Future-cost]]</f>
        <v>0</v>
      </c>
      <c r="Z1577" s="47">
        <f>-(Table_Query_from_Mac10[[#This Row],[Incremental Sales]]+((Table_Query_from_Mac10[[#This Row],[Incremental Sales]]*-(SUM(Summary!$S$8:$S$9)))))*Summary!$S$18</f>
        <v>0</v>
      </c>
      <c r="AA1577" s="47">
        <f>IFERROR(Table_Query_from_Mac10[[#This Row],[Incremental Cost]]/Table_Query_from_Mac10[[#This Row],[Incremental Sales]],0)</f>
        <v>0</v>
      </c>
      <c r="AB1577" s="47">
        <f>IFERROR(Table_Query_from_Mac10[[#This Row],[TotalCostFuture]]/Table_Query_from_Mac10[[#This Row],[totalsalesFuture]],0)</f>
        <v>0.3940843845150066</v>
      </c>
      <c r="AN1577" s="31">
        <v>56</v>
      </c>
      <c r="AO1577">
        <f t="shared" si="48"/>
        <v>14</v>
      </c>
      <c r="AQ1577" s="31">
        <v>65.680000000000007</v>
      </c>
      <c r="AR1577">
        <f t="shared" si="49"/>
        <v>22.99</v>
      </c>
    </row>
    <row r="1578" spans="1:44" x14ac:dyDescent="0.25">
      <c r="A1578">
        <v>90156</v>
      </c>
      <c r="B1578">
        <v>2</v>
      </c>
      <c r="C1578" t="s">
        <v>55</v>
      </c>
      <c r="D1578" t="s">
        <v>81</v>
      </c>
      <c r="E1578">
        <v>15</v>
      </c>
      <c r="F1578">
        <v>10.38</v>
      </c>
      <c r="G1578">
        <v>28.22</v>
      </c>
      <c r="H1578" s="1">
        <v>44838</v>
      </c>
      <c r="I1578" s="20">
        <v>0</v>
      </c>
      <c r="J1578" s="47">
        <f>Table_Query_from_Mac10[[#This Row],[unit_price]]-(Table_Query_from_Mac10[[#This Row],[unit_price]]*(Table_Query_from_Mac10[[#This Row],[discount_pct]]/100))</f>
        <v>28.22</v>
      </c>
      <c r="K1578" s="47">
        <f>Table_Query_from_Mac10[[#This Row],[unit_cost]]</f>
        <v>10.38</v>
      </c>
      <c r="L1578" s="47">
        <f>Table_Query_from_Mac10[[#This Row],[Live-cost]]*(1+Table_Query_from_Mac10[[#This Row],[CogsIncreasebyTYPE]])</f>
        <v>10.38</v>
      </c>
      <c r="M1578" s="47">
        <f>Table_Query_from_Mac10[[#This Row],[Live-cost]]*Table_Query_from_Mac10[[#This Row],[qty_to_ship]]</f>
        <v>155.70000000000002</v>
      </c>
      <c r="N1578" s="47">
        <f>IF(Table_Query_from_Mac10[[#This Row],[item_no]]="KDA",-Table_Query_from_Mac10[[#This Row],[unit_price]],Table_Query_from_Mac10[[#This Row],[Net Unit]]*Table_Query_from_Mac10[[#This Row],[qty_to_ship]])</f>
        <v>423.29999999999995</v>
      </c>
      <c r="O1578" s="47">
        <f>SUMIFS(Summary!C:C,Summary!H:H,Table_Query_from_Mac10[[#This Row],[Juiceoc]])</f>
        <v>0</v>
      </c>
      <c r="P1578" s="47">
        <f>SUMIFS(Summary!D:D,Summary!H:H,Table_Query_from_Mac10[[#This Row],[Juiceoc]])</f>
        <v>0</v>
      </c>
      <c r="Q1578" s="47">
        <f>SUMIFS(Summary!E:E,Summary!H:H,Table_Query_from_Mac10[[#This Row],[Juiceoc]])</f>
        <v>0</v>
      </c>
      <c r="R1578" s="47">
        <f>Table_Query_from_Mac10[[#This Row],[Net Unit]]*(1+Table_Query_from_Mac10[[#This Row],[PriceIncreasebyType]])</f>
        <v>28.22</v>
      </c>
      <c r="S1578" s="47">
        <f>Table_Query_from_Mac10[[#This Row],[UnitPriceFuture]]*Table_Query_from_Mac10[[#This Row],[qtytoShipFuture]]</f>
        <v>423.29999999999995</v>
      </c>
      <c r="T1578" s="47">
        <f>ROUND(Table_Query_from_Mac10[[#This Row],[qty_to_ship]]*(1+Table_Query_from_Mac10[[#This Row],[VolumeIncreasebyType]]),0)</f>
        <v>15</v>
      </c>
      <c r="U1578" s="47">
        <f>Table_Query_from_Mac10[[#This Row],[qtytoShipFuture]]*Table_Query_from_Mac10[[#This Row],[Future-cost]]</f>
        <v>155.70000000000002</v>
      </c>
      <c r="V1578" s="47">
        <f>Table_Query_from_Mac10[[#This Row],[qtytoShipFuture]]-Table_Query_from_Mac10[[#This Row],[qty_to_ship]]</f>
        <v>0</v>
      </c>
      <c r="W1578" s="47">
        <f>Table_Query_from_Mac10[[#This Row],[UnitPriceFuture]]</f>
        <v>28.22</v>
      </c>
      <c r="X1578" s="47">
        <f>Table_Query_from_Mac10[[#This Row],[Unit Increase]]*Table_Query_from_Mac10[[#This Row],[UnitPriceFuture]]</f>
        <v>0</v>
      </c>
      <c r="Y1578" s="47">
        <f>Table_Query_from_Mac10[[#This Row],[Unit Increase]]*Table_Query_from_Mac10[[#This Row],[Future-cost]]</f>
        <v>0</v>
      </c>
      <c r="Z1578" s="47">
        <f>-(Table_Query_from_Mac10[[#This Row],[Incremental Sales]]+((Table_Query_from_Mac10[[#This Row],[Incremental Sales]]*-(SUM(Summary!$S$8:$S$9)))))*Summary!$S$18</f>
        <v>0</v>
      </c>
      <c r="AA1578" s="47">
        <f>IFERROR(Table_Query_from_Mac10[[#This Row],[Incremental Cost]]/Table_Query_from_Mac10[[#This Row],[Incremental Sales]],0)</f>
        <v>0</v>
      </c>
      <c r="AB1578" s="47">
        <f>IFERROR(Table_Query_from_Mac10[[#This Row],[TotalCostFuture]]/Table_Query_from_Mac10[[#This Row],[totalsalesFuture]],0)</f>
        <v>0.36782423812898662</v>
      </c>
      <c r="AN1578" s="30">
        <v>60</v>
      </c>
      <c r="AO1578">
        <f t="shared" si="48"/>
        <v>15</v>
      </c>
      <c r="AQ1578" s="30">
        <v>80.64</v>
      </c>
      <c r="AR1578">
        <f t="shared" si="49"/>
        <v>28.22</v>
      </c>
    </row>
    <row r="1579" spans="1:44" x14ac:dyDescent="0.25">
      <c r="A1579">
        <v>90157</v>
      </c>
      <c r="B1579">
        <v>1</v>
      </c>
      <c r="C1579" t="s">
        <v>51</v>
      </c>
      <c r="D1579" t="s">
        <v>80</v>
      </c>
      <c r="E1579">
        <v>125</v>
      </c>
      <c r="F1579">
        <v>3.92</v>
      </c>
      <c r="G1579">
        <v>9.17</v>
      </c>
      <c r="H1579" s="1">
        <v>44865</v>
      </c>
      <c r="I1579" s="20">
        <v>0</v>
      </c>
      <c r="J1579" s="47">
        <f>Table_Query_from_Mac10[[#This Row],[unit_price]]-(Table_Query_from_Mac10[[#This Row],[unit_price]]*(Table_Query_from_Mac10[[#This Row],[discount_pct]]/100))</f>
        <v>9.17</v>
      </c>
      <c r="K1579" s="47">
        <f>Table_Query_from_Mac10[[#This Row],[unit_cost]]</f>
        <v>3.92</v>
      </c>
      <c r="L1579" s="47">
        <f>Table_Query_from_Mac10[[#This Row],[Live-cost]]*(1+Table_Query_from_Mac10[[#This Row],[CogsIncreasebyTYPE]])</f>
        <v>3.92</v>
      </c>
      <c r="M1579" s="47">
        <f>Table_Query_from_Mac10[[#This Row],[Live-cost]]*Table_Query_from_Mac10[[#This Row],[qty_to_ship]]</f>
        <v>490</v>
      </c>
      <c r="N1579" s="47">
        <f>IF(Table_Query_from_Mac10[[#This Row],[item_no]]="KDA",-Table_Query_from_Mac10[[#This Row],[unit_price]],Table_Query_from_Mac10[[#This Row],[Net Unit]]*Table_Query_from_Mac10[[#This Row],[qty_to_ship]])</f>
        <v>1146.25</v>
      </c>
      <c r="O1579" s="47">
        <f>SUMIFS(Summary!C:C,Summary!H:H,Table_Query_from_Mac10[[#This Row],[Juiceoc]])</f>
        <v>0</v>
      </c>
      <c r="P1579" s="47">
        <f>SUMIFS(Summary!D:D,Summary!H:H,Table_Query_from_Mac10[[#This Row],[Juiceoc]])</f>
        <v>0</v>
      </c>
      <c r="Q1579" s="47">
        <f>SUMIFS(Summary!E:E,Summary!H:H,Table_Query_from_Mac10[[#This Row],[Juiceoc]])</f>
        <v>0</v>
      </c>
      <c r="R1579" s="47">
        <f>Table_Query_from_Mac10[[#This Row],[Net Unit]]*(1+Table_Query_from_Mac10[[#This Row],[PriceIncreasebyType]])</f>
        <v>9.17</v>
      </c>
      <c r="S1579" s="47">
        <f>Table_Query_from_Mac10[[#This Row],[UnitPriceFuture]]*Table_Query_from_Mac10[[#This Row],[qtytoShipFuture]]</f>
        <v>1146.25</v>
      </c>
      <c r="T1579" s="47">
        <f>ROUND(Table_Query_from_Mac10[[#This Row],[qty_to_ship]]*(1+Table_Query_from_Mac10[[#This Row],[VolumeIncreasebyType]]),0)</f>
        <v>125</v>
      </c>
      <c r="U1579" s="47">
        <f>Table_Query_from_Mac10[[#This Row],[qtytoShipFuture]]*Table_Query_from_Mac10[[#This Row],[Future-cost]]</f>
        <v>490</v>
      </c>
      <c r="V1579" s="47">
        <f>Table_Query_from_Mac10[[#This Row],[qtytoShipFuture]]-Table_Query_from_Mac10[[#This Row],[qty_to_ship]]</f>
        <v>0</v>
      </c>
      <c r="W1579" s="47">
        <f>Table_Query_from_Mac10[[#This Row],[UnitPriceFuture]]</f>
        <v>9.17</v>
      </c>
      <c r="X1579" s="47">
        <f>Table_Query_from_Mac10[[#This Row],[Unit Increase]]*Table_Query_from_Mac10[[#This Row],[UnitPriceFuture]]</f>
        <v>0</v>
      </c>
      <c r="Y1579" s="47">
        <f>Table_Query_from_Mac10[[#This Row],[Unit Increase]]*Table_Query_from_Mac10[[#This Row],[Future-cost]]</f>
        <v>0</v>
      </c>
      <c r="Z1579" s="47">
        <f>-(Table_Query_from_Mac10[[#This Row],[Incremental Sales]]+((Table_Query_from_Mac10[[#This Row],[Incremental Sales]]*-(SUM(Summary!$S$8:$S$9)))))*Summary!$S$18</f>
        <v>0</v>
      </c>
      <c r="AA1579" s="47">
        <f>IFERROR(Table_Query_from_Mac10[[#This Row],[Incremental Cost]]/Table_Query_from_Mac10[[#This Row],[Incremental Sales]],0)</f>
        <v>0</v>
      </c>
      <c r="AB1579" s="47">
        <f>IFERROR(Table_Query_from_Mac10[[#This Row],[TotalCostFuture]]/Table_Query_from_Mac10[[#This Row],[totalsalesFuture]],0)</f>
        <v>0.42748091603053434</v>
      </c>
      <c r="AN1579" s="31">
        <v>500</v>
      </c>
      <c r="AO1579">
        <f t="shared" si="48"/>
        <v>125</v>
      </c>
      <c r="AQ1579" s="31">
        <v>26.21</v>
      </c>
      <c r="AR1579">
        <f t="shared" si="49"/>
        <v>9.17</v>
      </c>
    </row>
    <row r="1580" spans="1:44" x14ac:dyDescent="0.25">
      <c r="A1580">
        <v>90157</v>
      </c>
      <c r="B1580">
        <v>2</v>
      </c>
      <c r="C1580" t="s">
        <v>53</v>
      </c>
      <c r="D1580" t="s">
        <v>80</v>
      </c>
      <c r="E1580">
        <v>64</v>
      </c>
      <c r="F1580">
        <v>6.45</v>
      </c>
      <c r="G1580">
        <v>15.33</v>
      </c>
      <c r="H1580" s="1">
        <v>44865</v>
      </c>
      <c r="I1580" s="20">
        <v>0</v>
      </c>
      <c r="J1580" s="47">
        <f>Table_Query_from_Mac10[[#This Row],[unit_price]]-(Table_Query_from_Mac10[[#This Row],[unit_price]]*(Table_Query_from_Mac10[[#This Row],[discount_pct]]/100))</f>
        <v>15.33</v>
      </c>
      <c r="K1580" s="47">
        <f>Table_Query_from_Mac10[[#This Row],[unit_cost]]</f>
        <v>6.45</v>
      </c>
      <c r="L1580" s="47">
        <f>Table_Query_from_Mac10[[#This Row],[Live-cost]]*(1+Table_Query_from_Mac10[[#This Row],[CogsIncreasebyTYPE]])</f>
        <v>6.45</v>
      </c>
      <c r="M1580" s="47">
        <f>Table_Query_from_Mac10[[#This Row],[Live-cost]]*Table_Query_from_Mac10[[#This Row],[qty_to_ship]]</f>
        <v>412.8</v>
      </c>
      <c r="N1580" s="47">
        <f>IF(Table_Query_from_Mac10[[#This Row],[item_no]]="KDA",-Table_Query_from_Mac10[[#This Row],[unit_price]],Table_Query_from_Mac10[[#This Row],[Net Unit]]*Table_Query_from_Mac10[[#This Row],[qty_to_ship]])</f>
        <v>981.12</v>
      </c>
      <c r="O1580" s="47">
        <f>SUMIFS(Summary!C:C,Summary!H:H,Table_Query_from_Mac10[[#This Row],[Juiceoc]])</f>
        <v>0</v>
      </c>
      <c r="P1580" s="47">
        <f>SUMIFS(Summary!D:D,Summary!H:H,Table_Query_from_Mac10[[#This Row],[Juiceoc]])</f>
        <v>0</v>
      </c>
      <c r="Q1580" s="47">
        <f>SUMIFS(Summary!E:E,Summary!H:H,Table_Query_from_Mac10[[#This Row],[Juiceoc]])</f>
        <v>0</v>
      </c>
      <c r="R1580" s="47">
        <f>Table_Query_from_Mac10[[#This Row],[Net Unit]]*(1+Table_Query_from_Mac10[[#This Row],[PriceIncreasebyType]])</f>
        <v>15.33</v>
      </c>
      <c r="S1580" s="47">
        <f>Table_Query_from_Mac10[[#This Row],[UnitPriceFuture]]*Table_Query_from_Mac10[[#This Row],[qtytoShipFuture]]</f>
        <v>981.12</v>
      </c>
      <c r="T1580" s="47">
        <f>ROUND(Table_Query_from_Mac10[[#This Row],[qty_to_ship]]*(1+Table_Query_from_Mac10[[#This Row],[VolumeIncreasebyType]]),0)</f>
        <v>64</v>
      </c>
      <c r="U1580" s="47">
        <f>Table_Query_from_Mac10[[#This Row],[qtytoShipFuture]]*Table_Query_from_Mac10[[#This Row],[Future-cost]]</f>
        <v>412.8</v>
      </c>
      <c r="V1580" s="47">
        <f>Table_Query_from_Mac10[[#This Row],[qtytoShipFuture]]-Table_Query_from_Mac10[[#This Row],[qty_to_ship]]</f>
        <v>0</v>
      </c>
      <c r="W1580" s="47">
        <f>Table_Query_from_Mac10[[#This Row],[UnitPriceFuture]]</f>
        <v>15.33</v>
      </c>
      <c r="X1580" s="47">
        <f>Table_Query_from_Mac10[[#This Row],[Unit Increase]]*Table_Query_from_Mac10[[#This Row],[UnitPriceFuture]]</f>
        <v>0</v>
      </c>
      <c r="Y1580" s="47">
        <f>Table_Query_from_Mac10[[#This Row],[Unit Increase]]*Table_Query_from_Mac10[[#This Row],[Future-cost]]</f>
        <v>0</v>
      </c>
      <c r="Z1580" s="47">
        <f>-(Table_Query_from_Mac10[[#This Row],[Incremental Sales]]+((Table_Query_from_Mac10[[#This Row],[Incremental Sales]]*-(SUM(Summary!$S$8:$S$9)))))*Summary!$S$18</f>
        <v>0</v>
      </c>
      <c r="AA1580" s="47">
        <f>IFERROR(Table_Query_from_Mac10[[#This Row],[Incremental Cost]]/Table_Query_from_Mac10[[#This Row],[Incremental Sales]],0)</f>
        <v>0</v>
      </c>
      <c r="AB1580" s="47">
        <f>IFERROR(Table_Query_from_Mac10[[#This Row],[TotalCostFuture]]/Table_Query_from_Mac10[[#This Row],[totalsalesFuture]],0)</f>
        <v>0.42074363992172215</v>
      </c>
      <c r="AN1580" s="30">
        <v>256</v>
      </c>
      <c r="AO1580">
        <f t="shared" si="48"/>
        <v>64</v>
      </c>
      <c r="AQ1580" s="30">
        <v>43.8</v>
      </c>
      <c r="AR1580">
        <f t="shared" si="49"/>
        <v>15.33</v>
      </c>
    </row>
    <row r="1581" spans="1:44" x14ac:dyDescent="0.25">
      <c r="A1581">
        <v>90157</v>
      </c>
      <c r="B1581">
        <v>3</v>
      </c>
      <c r="C1581" t="s">
        <v>51</v>
      </c>
      <c r="D1581" t="s">
        <v>80</v>
      </c>
      <c r="E1581">
        <v>75</v>
      </c>
      <c r="F1581">
        <v>4.3899999999999997</v>
      </c>
      <c r="G1581">
        <v>9.91</v>
      </c>
      <c r="H1581" s="1">
        <v>44865</v>
      </c>
      <c r="I1581" s="20">
        <v>0</v>
      </c>
      <c r="J1581" s="47">
        <f>Table_Query_from_Mac10[[#This Row],[unit_price]]-(Table_Query_from_Mac10[[#This Row],[unit_price]]*(Table_Query_from_Mac10[[#This Row],[discount_pct]]/100))</f>
        <v>9.91</v>
      </c>
      <c r="K1581" s="47">
        <f>Table_Query_from_Mac10[[#This Row],[unit_cost]]</f>
        <v>4.3899999999999997</v>
      </c>
      <c r="L1581" s="47">
        <f>Table_Query_from_Mac10[[#This Row],[Live-cost]]*(1+Table_Query_from_Mac10[[#This Row],[CogsIncreasebyTYPE]])</f>
        <v>4.3899999999999997</v>
      </c>
      <c r="M1581" s="47">
        <f>Table_Query_from_Mac10[[#This Row],[Live-cost]]*Table_Query_from_Mac10[[#This Row],[qty_to_ship]]</f>
        <v>329.25</v>
      </c>
      <c r="N1581" s="47">
        <f>IF(Table_Query_from_Mac10[[#This Row],[item_no]]="KDA",-Table_Query_from_Mac10[[#This Row],[unit_price]],Table_Query_from_Mac10[[#This Row],[Net Unit]]*Table_Query_from_Mac10[[#This Row],[qty_to_ship]])</f>
        <v>743.25</v>
      </c>
      <c r="O1581" s="47">
        <f>SUMIFS(Summary!C:C,Summary!H:H,Table_Query_from_Mac10[[#This Row],[Juiceoc]])</f>
        <v>0</v>
      </c>
      <c r="P1581" s="47">
        <f>SUMIFS(Summary!D:D,Summary!H:H,Table_Query_from_Mac10[[#This Row],[Juiceoc]])</f>
        <v>0</v>
      </c>
      <c r="Q1581" s="47">
        <f>SUMIFS(Summary!E:E,Summary!H:H,Table_Query_from_Mac10[[#This Row],[Juiceoc]])</f>
        <v>0</v>
      </c>
      <c r="R1581" s="47">
        <f>Table_Query_from_Mac10[[#This Row],[Net Unit]]*(1+Table_Query_from_Mac10[[#This Row],[PriceIncreasebyType]])</f>
        <v>9.91</v>
      </c>
      <c r="S1581" s="47">
        <f>Table_Query_from_Mac10[[#This Row],[UnitPriceFuture]]*Table_Query_from_Mac10[[#This Row],[qtytoShipFuture]]</f>
        <v>743.25</v>
      </c>
      <c r="T1581" s="47">
        <f>ROUND(Table_Query_from_Mac10[[#This Row],[qty_to_ship]]*(1+Table_Query_from_Mac10[[#This Row],[VolumeIncreasebyType]]),0)</f>
        <v>75</v>
      </c>
      <c r="U1581" s="47">
        <f>Table_Query_from_Mac10[[#This Row],[qtytoShipFuture]]*Table_Query_from_Mac10[[#This Row],[Future-cost]]</f>
        <v>329.25</v>
      </c>
      <c r="V1581" s="47">
        <f>Table_Query_from_Mac10[[#This Row],[qtytoShipFuture]]-Table_Query_from_Mac10[[#This Row],[qty_to_ship]]</f>
        <v>0</v>
      </c>
      <c r="W1581" s="47">
        <f>Table_Query_from_Mac10[[#This Row],[UnitPriceFuture]]</f>
        <v>9.91</v>
      </c>
      <c r="X1581" s="47">
        <f>Table_Query_from_Mac10[[#This Row],[Unit Increase]]*Table_Query_from_Mac10[[#This Row],[UnitPriceFuture]]</f>
        <v>0</v>
      </c>
      <c r="Y1581" s="47">
        <f>Table_Query_from_Mac10[[#This Row],[Unit Increase]]*Table_Query_from_Mac10[[#This Row],[Future-cost]]</f>
        <v>0</v>
      </c>
      <c r="Z1581" s="47">
        <f>-(Table_Query_from_Mac10[[#This Row],[Incremental Sales]]+((Table_Query_from_Mac10[[#This Row],[Incremental Sales]]*-(SUM(Summary!$S$8:$S$9)))))*Summary!$S$18</f>
        <v>0</v>
      </c>
      <c r="AA1581" s="47">
        <f>IFERROR(Table_Query_from_Mac10[[#This Row],[Incremental Cost]]/Table_Query_from_Mac10[[#This Row],[Incremental Sales]],0)</f>
        <v>0</v>
      </c>
      <c r="AB1581" s="47">
        <f>IFERROR(Table_Query_from_Mac10[[#This Row],[TotalCostFuture]]/Table_Query_from_Mac10[[#This Row],[totalsalesFuture]],0)</f>
        <v>0.4429868819374369</v>
      </c>
      <c r="AN1581" s="31">
        <v>300</v>
      </c>
      <c r="AO1581">
        <f t="shared" si="48"/>
        <v>75</v>
      </c>
      <c r="AQ1581" s="31">
        <v>28.31</v>
      </c>
      <c r="AR1581">
        <f t="shared" si="49"/>
        <v>9.91</v>
      </c>
    </row>
    <row r="1582" spans="1:44" x14ac:dyDescent="0.25">
      <c r="A1582">
        <v>90157</v>
      </c>
      <c r="B1582">
        <v>4</v>
      </c>
      <c r="C1582" t="s">
        <v>51</v>
      </c>
      <c r="D1582" t="s">
        <v>80</v>
      </c>
      <c r="E1582">
        <v>72</v>
      </c>
      <c r="F1582">
        <v>3.52</v>
      </c>
      <c r="G1582">
        <v>8.74</v>
      </c>
      <c r="H1582" s="1">
        <v>44865</v>
      </c>
      <c r="I1582" s="20">
        <v>0</v>
      </c>
      <c r="J1582" s="47">
        <f>Table_Query_from_Mac10[[#This Row],[unit_price]]-(Table_Query_from_Mac10[[#This Row],[unit_price]]*(Table_Query_from_Mac10[[#This Row],[discount_pct]]/100))</f>
        <v>8.74</v>
      </c>
      <c r="K1582" s="47">
        <f>Table_Query_from_Mac10[[#This Row],[unit_cost]]</f>
        <v>3.52</v>
      </c>
      <c r="L1582" s="47">
        <f>Table_Query_from_Mac10[[#This Row],[Live-cost]]*(1+Table_Query_from_Mac10[[#This Row],[CogsIncreasebyTYPE]])</f>
        <v>3.52</v>
      </c>
      <c r="M1582" s="47">
        <f>Table_Query_from_Mac10[[#This Row],[Live-cost]]*Table_Query_from_Mac10[[#This Row],[qty_to_ship]]</f>
        <v>253.44</v>
      </c>
      <c r="N1582" s="47">
        <f>IF(Table_Query_from_Mac10[[#This Row],[item_no]]="KDA",-Table_Query_from_Mac10[[#This Row],[unit_price]],Table_Query_from_Mac10[[#This Row],[Net Unit]]*Table_Query_from_Mac10[[#This Row],[qty_to_ship]])</f>
        <v>629.28</v>
      </c>
      <c r="O1582" s="47">
        <f>SUMIFS(Summary!C:C,Summary!H:H,Table_Query_from_Mac10[[#This Row],[Juiceoc]])</f>
        <v>0</v>
      </c>
      <c r="P1582" s="47">
        <f>SUMIFS(Summary!D:D,Summary!H:H,Table_Query_from_Mac10[[#This Row],[Juiceoc]])</f>
        <v>0</v>
      </c>
      <c r="Q1582" s="47">
        <f>SUMIFS(Summary!E:E,Summary!H:H,Table_Query_from_Mac10[[#This Row],[Juiceoc]])</f>
        <v>0</v>
      </c>
      <c r="R1582" s="47">
        <f>Table_Query_from_Mac10[[#This Row],[Net Unit]]*(1+Table_Query_from_Mac10[[#This Row],[PriceIncreasebyType]])</f>
        <v>8.74</v>
      </c>
      <c r="S1582" s="47">
        <f>Table_Query_from_Mac10[[#This Row],[UnitPriceFuture]]*Table_Query_from_Mac10[[#This Row],[qtytoShipFuture]]</f>
        <v>629.28</v>
      </c>
      <c r="T1582" s="47">
        <f>ROUND(Table_Query_from_Mac10[[#This Row],[qty_to_ship]]*(1+Table_Query_from_Mac10[[#This Row],[VolumeIncreasebyType]]),0)</f>
        <v>72</v>
      </c>
      <c r="U1582" s="47">
        <f>Table_Query_from_Mac10[[#This Row],[qtytoShipFuture]]*Table_Query_from_Mac10[[#This Row],[Future-cost]]</f>
        <v>253.44</v>
      </c>
      <c r="V1582" s="47">
        <f>Table_Query_from_Mac10[[#This Row],[qtytoShipFuture]]-Table_Query_from_Mac10[[#This Row],[qty_to_ship]]</f>
        <v>0</v>
      </c>
      <c r="W1582" s="47">
        <f>Table_Query_from_Mac10[[#This Row],[UnitPriceFuture]]</f>
        <v>8.74</v>
      </c>
      <c r="X1582" s="47">
        <f>Table_Query_from_Mac10[[#This Row],[Unit Increase]]*Table_Query_from_Mac10[[#This Row],[UnitPriceFuture]]</f>
        <v>0</v>
      </c>
      <c r="Y1582" s="47">
        <f>Table_Query_from_Mac10[[#This Row],[Unit Increase]]*Table_Query_from_Mac10[[#This Row],[Future-cost]]</f>
        <v>0</v>
      </c>
      <c r="Z1582" s="47">
        <f>-(Table_Query_from_Mac10[[#This Row],[Incremental Sales]]+((Table_Query_from_Mac10[[#This Row],[Incremental Sales]]*-(SUM(Summary!$S$8:$S$9)))))*Summary!$S$18</f>
        <v>0</v>
      </c>
      <c r="AA1582" s="47">
        <f>IFERROR(Table_Query_from_Mac10[[#This Row],[Incremental Cost]]/Table_Query_from_Mac10[[#This Row],[Incremental Sales]],0)</f>
        <v>0</v>
      </c>
      <c r="AB1582" s="47">
        <f>IFERROR(Table_Query_from_Mac10[[#This Row],[TotalCostFuture]]/Table_Query_from_Mac10[[#This Row],[totalsalesFuture]],0)</f>
        <v>0.402745995423341</v>
      </c>
      <c r="AN1582" s="30">
        <v>288</v>
      </c>
      <c r="AO1582">
        <f t="shared" si="48"/>
        <v>72</v>
      </c>
      <c r="AQ1582" s="30">
        <v>24.97</v>
      </c>
      <c r="AR1582">
        <f t="shared" si="49"/>
        <v>8.74</v>
      </c>
    </row>
    <row r="1583" spans="1:44" x14ac:dyDescent="0.25">
      <c r="A1583">
        <v>90157</v>
      </c>
      <c r="B1583">
        <v>5</v>
      </c>
      <c r="C1583" t="s">
        <v>53</v>
      </c>
      <c r="D1583" t="s">
        <v>80</v>
      </c>
      <c r="E1583">
        <v>50</v>
      </c>
      <c r="F1583">
        <v>5.36</v>
      </c>
      <c r="G1583">
        <v>13.04</v>
      </c>
      <c r="H1583" s="1">
        <v>44865</v>
      </c>
      <c r="I1583" s="20">
        <v>0</v>
      </c>
      <c r="J1583" s="47">
        <f>Table_Query_from_Mac10[[#This Row],[unit_price]]-(Table_Query_from_Mac10[[#This Row],[unit_price]]*(Table_Query_from_Mac10[[#This Row],[discount_pct]]/100))</f>
        <v>13.04</v>
      </c>
      <c r="K1583" s="47">
        <f>Table_Query_from_Mac10[[#This Row],[unit_cost]]</f>
        <v>5.36</v>
      </c>
      <c r="L1583" s="47">
        <f>Table_Query_from_Mac10[[#This Row],[Live-cost]]*(1+Table_Query_from_Mac10[[#This Row],[CogsIncreasebyTYPE]])</f>
        <v>5.36</v>
      </c>
      <c r="M1583" s="47">
        <f>Table_Query_from_Mac10[[#This Row],[Live-cost]]*Table_Query_from_Mac10[[#This Row],[qty_to_ship]]</f>
        <v>268</v>
      </c>
      <c r="N1583" s="47">
        <f>IF(Table_Query_from_Mac10[[#This Row],[item_no]]="KDA",-Table_Query_from_Mac10[[#This Row],[unit_price]],Table_Query_from_Mac10[[#This Row],[Net Unit]]*Table_Query_from_Mac10[[#This Row],[qty_to_ship]])</f>
        <v>652</v>
      </c>
      <c r="O1583" s="47">
        <f>SUMIFS(Summary!C:C,Summary!H:H,Table_Query_from_Mac10[[#This Row],[Juiceoc]])</f>
        <v>0</v>
      </c>
      <c r="P1583" s="47">
        <f>SUMIFS(Summary!D:D,Summary!H:H,Table_Query_from_Mac10[[#This Row],[Juiceoc]])</f>
        <v>0</v>
      </c>
      <c r="Q1583" s="47">
        <f>SUMIFS(Summary!E:E,Summary!H:H,Table_Query_from_Mac10[[#This Row],[Juiceoc]])</f>
        <v>0</v>
      </c>
      <c r="R1583" s="47">
        <f>Table_Query_from_Mac10[[#This Row],[Net Unit]]*(1+Table_Query_from_Mac10[[#This Row],[PriceIncreasebyType]])</f>
        <v>13.04</v>
      </c>
      <c r="S1583" s="47">
        <f>Table_Query_from_Mac10[[#This Row],[UnitPriceFuture]]*Table_Query_from_Mac10[[#This Row],[qtytoShipFuture]]</f>
        <v>652</v>
      </c>
      <c r="T1583" s="47">
        <f>ROUND(Table_Query_from_Mac10[[#This Row],[qty_to_ship]]*(1+Table_Query_from_Mac10[[#This Row],[VolumeIncreasebyType]]),0)</f>
        <v>50</v>
      </c>
      <c r="U1583" s="47">
        <f>Table_Query_from_Mac10[[#This Row],[qtytoShipFuture]]*Table_Query_from_Mac10[[#This Row],[Future-cost]]</f>
        <v>268</v>
      </c>
      <c r="V1583" s="47">
        <f>Table_Query_from_Mac10[[#This Row],[qtytoShipFuture]]-Table_Query_from_Mac10[[#This Row],[qty_to_ship]]</f>
        <v>0</v>
      </c>
      <c r="W1583" s="47">
        <f>Table_Query_from_Mac10[[#This Row],[UnitPriceFuture]]</f>
        <v>13.04</v>
      </c>
      <c r="X1583" s="47">
        <f>Table_Query_from_Mac10[[#This Row],[Unit Increase]]*Table_Query_from_Mac10[[#This Row],[UnitPriceFuture]]</f>
        <v>0</v>
      </c>
      <c r="Y1583" s="47">
        <f>Table_Query_from_Mac10[[#This Row],[Unit Increase]]*Table_Query_from_Mac10[[#This Row],[Future-cost]]</f>
        <v>0</v>
      </c>
      <c r="Z1583" s="47">
        <f>-(Table_Query_from_Mac10[[#This Row],[Incremental Sales]]+((Table_Query_from_Mac10[[#This Row],[Incremental Sales]]*-(SUM(Summary!$S$8:$S$9)))))*Summary!$S$18</f>
        <v>0</v>
      </c>
      <c r="AA1583" s="47">
        <f>IFERROR(Table_Query_from_Mac10[[#This Row],[Incremental Cost]]/Table_Query_from_Mac10[[#This Row],[Incremental Sales]],0)</f>
        <v>0</v>
      </c>
      <c r="AB1583" s="47">
        <f>IFERROR(Table_Query_from_Mac10[[#This Row],[TotalCostFuture]]/Table_Query_from_Mac10[[#This Row],[totalsalesFuture]],0)</f>
        <v>0.41104294478527609</v>
      </c>
      <c r="AN1583" s="31">
        <v>200</v>
      </c>
      <c r="AO1583">
        <f t="shared" si="48"/>
        <v>50</v>
      </c>
      <c r="AQ1583" s="31">
        <v>37.270000000000003</v>
      </c>
      <c r="AR1583">
        <f t="shared" si="49"/>
        <v>13.04</v>
      </c>
    </row>
    <row r="1584" spans="1:44" x14ac:dyDescent="0.25">
      <c r="A1584">
        <v>90157</v>
      </c>
      <c r="B1584">
        <v>6</v>
      </c>
      <c r="C1584" t="s">
        <v>53</v>
      </c>
      <c r="D1584" t="s">
        <v>80</v>
      </c>
      <c r="E1584">
        <v>40</v>
      </c>
      <c r="F1584">
        <v>5.8</v>
      </c>
      <c r="G1584">
        <v>13.43</v>
      </c>
      <c r="H1584" s="1">
        <v>44865</v>
      </c>
      <c r="I1584" s="20">
        <v>0</v>
      </c>
      <c r="J1584" s="47">
        <f>Table_Query_from_Mac10[[#This Row],[unit_price]]-(Table_Query_from_Mac10[[#This Row],[unit_price]]*(Table_Query_from_Mac10[[#This Row],[discount_pct]]/100))</f>
        <v>13.43</v>
      </c>
      <c r="K1584" s="47">
        <f>Table_Query_from_Mac10[[#This Row],[unit_cost]]</f>
        <v>5.8</v>
      </c>
      <c r="L1584" s="47">
        <f>Table_Query_from_Mac10[[#This Row],[Live-cost]]*(1+Table_Query_from_Mac10[[#This Row],[CogsIncreasebyTYPE]])</f>
        <v>5.8</v>
      </c>
      <c r="M1584" s="47">
        <f>Table_Query_from_Mac10[[#This Row],[Live-cost]]*Table_Query_from_Mac10[[#This Row],[qty_to_ship]]</f>
        <v>232</v>
      </c>
      <c r="N1584" s="47">
        <f>IF(Table_Query_from_Mac10[[#This Row],[item_no]]="KDA",-Table_Query_from_Mac10[[#This Row],[unit_price]],Table_Query_from_Mac10[[#This Row],[Net Unit]]*Table_Query_from_Mac10[[#This Row],[qty_to_ship]])</f>
        <v>537.20000000000005</v>
      </c>
      <c r="O1584" s="47">
        <f>SUMIFS(Summary!C:C,Summary!H:H,Table_Query_from_Mac10[[#This Row],[Juiceoc]])</f>
        <v>0</v>
      </c>
      <c r="P1584" s="47">
        <f>SUMIFS(Summary!D:D,Summary!H:H,Table_Query_from_Mac10[[#This Row],[Juiceoc]])</f>
        <v>0</v>
      </c>
      <c r="Q1584" s="47">
        <f>SUMIFS(Summary!E:E,Summary!H:H,Table_Query_from_Mac10[[#This Row],[Juiceoc]])</f>
        <v>0</v>
      </c>
      <c r="R1584" s="47">
        <f>Table_Query_from_Mac10[[#This Row],[Net Unit]]*(1+Table_Query_from_Mac10[[#This Row],[PriceIncreasebyType]])</f>
        <v>13.43</v>
      </c>
      <c r="S1584" s="47">
        <f>Table_Query_from_Mac10[[#This Row],[UnitPriceFuture]]*Table_Query_from_Mac10[[#This Row],[qtytoShipFuture]]</f>
        <v>537.20000000000005</v>
      </c>
      <c r="T1584" s="47">
        <f>ROUND(Table_Query_from_Mac10[[#This Row],[qty_to_ship]]*(1+Table_Query_from_Mac10[[#This Row],[VolumeIncreasebyType]]),0)</f>
        <v>40</v>
      </c>
      <c r="U1584" s="47">
        <f>Table_Query_from_Mac10[[#This Row],[qtytoShipFuture]]*Table_Query_from_Mac10[[#This Row],[Future-cost]]</f>
        <v>232</v>
      </c>
      <c r="V1584" s="47">
        <f>Table_Query_from_Mac10[[#This Row],[qtytoShipFuture]]-Table_Query_from_Mac10[[#This Row],[qty_to_ship]]</f>
        <v>0</v>
      </c>
      <c r="W1584" s="47">
        <f>Table_Query_from_Mac10[[#This Row],[UnitPriceFuture]]</f>
        <v>13.43</v>
      </c>
      <c r="X1584" s="47">
        <f>Table_Query_from_Mac10[[#This Row],[Unit Increase]]*Table_Query_from_Mac10[[#This Row],[UnitPriceFuture]]</f>
        <v>0</v>
      </c>
      <c r="Y1584" s="47">
        <f>Table_Query_from_Mac10[[#This Row],[Unit Increase]]*Table_Query_from_Mac10[[#This Row],[Future-cost]]</f>
        <v>0</v>
      </c>
      <c r="Z1584" s="47">
        <f>-(Table_Query_from_Mac10[[#This Row],[Incremental Sales]]+((Table_Query_from_Mac10[[#This Row],[Incremental Sales]]*-(SUM(Summary!$S$8:$S$9)))))*Summary!$S$18</f>
        <v>0</v>
      </c>
      <c r="AA1584" s="47">
        <f>IFERROR(Table_Query_from_Mac10[[#This Row],[Incremental Cost]]/Table_Query_from_Mac10[[#This Row],[Incremental Sales]],0)</f>
        <v>0</v>
      </c>
      <c r="AB1584" s="47">
        <f>IFERROR(Table_Query_from_Mac10[[#This Row],[TotalCostFuture]]/Table_Query_from_Mac10[[#This Row],[totalsalesFuture]],0)</f>
        <v>0.43186895011169019</v>
      </c>
      <c r="AN1584" s="30">
        <v>160</v>
      </c>
      <c r="AO1584">
        <f t="shared" si="48"/>
        <v>40</v>
      </c>
      <c r="AQ1584" s="30">
        <v>38.36</v>
      </c>
      <c r="AR1584">
        <f t="shared" si="49"/>
        <v>13.43</v>
      </c>
    </row>
    <row r="1585" spans="1:44" x14ac:dyDescent="0.25">
      <c r="A1585">
        <v>90157</v>
      </c>
      <c r="B1585">
        <v>7</v>
      </c>
      <c r="C1585" t="s">
        <v>51</v>
      </c>
      <c r="D1585" t="s">
        <v>80</v>
      </c>
      <c r="E1585">
        <v>50</v>
      </c>
      <c r="F1585">
        <v>4.71</v>
      </c>
      <c r="G1585">
        <v>10.87</v>
      </c>
      <c r="H1585" s="1">
        <v>44865</v>
      </c>
      <c r="I1585" s="20">
        <v>0</v>
      </c>
      <c r="J1585" s="47">
        <f>Table_Query_from_Mac10[[#This Row],[unit_price]]-(Table_Query_from_Mac10[[#This Row],[unit_price]]*(Table_Query_from_Mac10[[#This Row],[discount_pct]]/100))</f>
        <v>10.87</v>
      </c>
      <c r="K1585" s="47">
        <f>Table_Query_from_Mac10[[#This Row],[unit_cost]]</f>
        <v>4.71</v>
      </c>
      <c r="L1585" s="47">
        <f>Table_Query_from_Mac10[[#This Row],[Live-cost]]*(1+Table_Query_from_Mac10[[#This Row],[CogsIncreasebyTYPE]])</f>
        <v>4.71</v>
      </c>
      <c r="M1585" s="47">
        <f>Table_Query_from_Mac10[[#This Row],[Live-cost]]*Table_Query_from_Mac10[[#This Row],[qty_to_ship]]</f>
        <v>235.5</v>
      </c>
      <c r="N1585" s="47">
        <f>IF(Table_Query_from_Mac10[[#This Row],[item_no]]="KDA",-Table_Query_from_Mac10[[#This Row],[unit_price]],Table_Query_from_Mac10[[#This Row],[Net Unit]]*Table_Query_from_Mac10[[#This Row],[qty_to_ship]])</f>
        <v>543.5</v>
      </c>
      <c r="O1585" s="47">
        <f>SUMIFS(Summary!C:C,Summary!H:H,Table_Query_from_Mac10[[#This Row],[Juiceoc]])</f>
        <v>0</v>
      </c>
      <c r="P1585" s="47">
        <f>SUMIFS(Summary!D:D,Summary!H:H,Table_Query_from_Mac10[[#This Row],[Juiceoc]])</f>
        <v>0</v>
      </c>
      <c r="Q1585" s="47">
        <f>SUMIFS(Summary!E:E,Summary!H:H,Table_Query_from_Mac10[[#This Row],[Juiceoc]])</f>
        <v>0</v>
      </c>
      <c r="R1585" s="47">
        <f>Table_Query_from_Mac10[[#This Row],[Net Unit]]*(1+Table_Query_from_Mac10[[#This Row],[PriceIncreasebyType]])</f>
        <v>10.87</v>
      </c>
      <c r="S1585" s="47">
        <f>Table_Query_from_Mac10[[#This Row],[UnitPriceFuture]]*Table_Query_from_Mac10[[#This Row],[qtytoShipFuture]]</f>
        <v>543.5</v>
      </c>
      <c r="T1585" s="47">
        <f>ROUND(Table_Query_from_Mac10[[#This Row],[qty_to_ship]]*(1+Table_Query_from_Mac10[[#This Row],[VolumeIncreasebyType]]),0)</f>
        <v>50</v>
      </c>
      <c r="U1585" s="47">
        <f>Table_Query_from_Mac10[[#This Row],[qtytoShipFuture]]*Table_Query_from_Mac10[[#This Row],[Future-cost]]</f>
        <v>235.5</v>
      </c>
      <c r="V1585" s="47">
        <f>Table_Query_from_Mac10[[#This Row],[qtytoShipFuture]]-Table_Query_from_Mac10[[#This Row],[qty_to_ship]]</f>
        <v>0</v>
      </c>
      <c r="W1585" s="47">
        <f>Table_Query_from_Mac10[[#This Row],[UnitPriceFuture]]</f>
        <v>10.87</v>
      </c>
      <c r="X1585" s="47">
        <f>Table_Query_from_Mac10[[#This Row],[Unit Increase]]*Table_Query_from_Mac10[[#This Row],[UnitPriceFuture]]</f>
        <v>0</v>
      </c>
      <c r="Y1585" s="47">
        <f>Table_Query_from_Mac10[[#This Row],[Unit Increase]]*Table_Query_from_Mac10[[#This Row],[Future-cost]]</f>
        <v>0</v>
      </c>
      <c r="Z1585" s="47">
        <f>-(Table_Query_from_Mac10[[#This Row],[Incremental Sales]]+((Table_Query_from_Mac10[[#This Row],[Incremental Sales]]*-(SUM(Summary!$S$8:$S$9)))))*Summary!$S$18</f>
        <v>0</v>
      </c>
      <c r="AA1585" s="47">
        <f>IFERROR(Table_Query_from_Mac10[[#This Row],[Incremental Cost]]/Table_Query_from_Mac10[[#This Row],[Incremental Sales]],0)</f>
        <v>0</v>
      </c>
      <c r="AB1585" s="47">
        <f>IFERROR(Table_Query_from_Mac10[[#This Row],[TotalCostFuture]]/Table_Query_from_Mac10[[#This Row],[totalsalesFuture]],0)</f>
        <v>0.43330266789328425</v>
      </c>
      <c r="AN1585" s="31">
        <v>200</v>
      </c>
      <c r="AO1585">
        <f t="shared" si="48"/>
        <v>50</v>
      </c>
      <c r="AQ1585" s="31">
        <v>31.06</v>
      </c>
      <c r="AR1585">
        <f t="shared" si="49"/>
        <v>10.87</v>
      </c>
    </row>
    <row r="1586" spans="1:44" x14ac:dyDescent="0.25">
      <c r="A1586">
        <v>90157</v>
      </c>
      <c r="B1586">
        <v>8</v>
      </c>
      <c r="C1586" t="s">
        <v>53</v>
      </c>
      <c r="D1586" t="s">
        <v>80</v>
      </c>
      <c r="E1586">
        <v>32</v>
      </c>
      <c r="F1586">
        <v>7.01</v>
      </c>
      <c r="G1586">
        <v>16.13</v>
      </c>
      <c r="H1586" s="1">
        <v>44865</v>
      </c>
      <c r="I1586" s="20">
        <v>0</v>
      </c>
      <c r="J1586" s="47">
        <f>Table_Query_from_Mac10[[#This Row],[unit_price]]-(Table_Query_from_Mac10[[#This Row],[unit_price]]*(Table_Query_from_Mac10[[#This Row],[discount_pct]]/100))</f>
        <v>16.13</v>
      </c>
      <c r="K1586" s="47">
        <f>Table_Query_from_Mac10[[#This Row],[unit_cost]]</f>
        <v>7.01</v>
      </c>
      <c r="L1586" s="47">
        <f>Table_Query_from_Mac10[[#This Row],[Live-cost]]*(1+Table_Query_from_Mac10[[#This Row],[CogsIncreasebyTYPE]])</f>
        <v>7.01</v>
      </c>
      <c r="M1586" s="47">
        <f>Table_Query_from_Mac10[[#This Row],[Live-cost]]*Table_Query_from_Mac10[[#This Row],[qty_to_ship]]</f>
        <v>224.32</v>
      </c>
      <c r="N1586" s="47">
        <f>IF(Table_Query_from_Mac10[[#This Row],[item_no]]="KDA",-Table_Query_from_Mac10[[#This Row],[unit_price]],Table_Query_from_Mac10[[#This Row],[Net Unit]]*Table_Query_from_Mac10[[#This Row],[qty_to_ship]])</f>
        <v>516.16</v>
      </c>
      <c r="O1586" s="47">
        <f>SUMIFS(Summary!C:C,Summary!H:H,Table_Query_from_Mac10[[#This Row],[Juiceoc]])</f>
        <v>0</v>
      </c>
      <c r="P1586" s="47">
        <f>SUMIFS(Summary!D:D,Summary!H:H,Table_Query_from_Mac10[[#This Row],[Juiceoc]])</f>
        <v>0</v>
      </c>
      <c r="Q1586" s="47">
        <f>SUMIFS(Summary!E:E,Summary!H:H,Table_Query_from_Mac10[[#This Row],[Juiceoc]])</f>
        <v>0</v>
      </c>
      <c r="R1586" s="47">
        <f>Table_Query_from_Mac10[[#This Row],[Net Unit]]*(1+Table_Query_from_Mac10[[#This Row],[PriceIncreasebyType]])</f>
        <v>16.13</v>
      </c>
      <c r="S1586" s="47">
        <f>Table_Query_from_Mac10[[#This Row],[UnitPriceFuture]]*Table_Query_from_Mac10[[#This Row],[qtytoShipFuture]]</f>
        <v>516.16</v>
      </c>
      <c r="T1586" s="47">
        <f>ROUND(Table_Query_from_Mac10[[#This Row],[qty_to_ship]]*(1+Table_Query_from_Mac10[[#This Row],[VolumeIncreasebyType]]),0)</f>
        <v>32</v>
      </c>
      <c r="U1586" s="47">
        <f>Table_Query_from_Mac10[[#This Row],[qtytoShipFuture]]*Table_Query_from_Mac10[[#This Row],[Future-cost]]</f>
        <v>224.32</v>
      </c>
      <c r="V1586" s="47">
        <f>Table_Query_from_Mac10[[#This Row],[qtytoShipFuture]]-Table_Query_from_Mac10[[#This Row],[qty_to_ship]]</f>
        <v>0</v>
      </c>
      <c r="W1586" s="47">
        <f>Table_Query_from_Mac10[[#This Row],[UnitPriceFuture]]</f>
        <v>16.13</v>
      </c>
      <c r="X1586" s="47">
        <f>Table_Query_from_Mac10[[#This Row],[Unit Increase]]*Table_Query_from_Mac10[[#This Row],[UnitPriceFuture]]</f>
        <v>0</v>
      </c>
      <c r="Y1586" s="47">
        <f>Table_Query_from_Mac10[[#This Row],[Unit Increase]]*Table_Query_from_Mac10[[#This Row],[Future-cost]]</f>
        <v>0</v>
      </c>
      <c r="Z1586" s="47">
        <f>-(Table_Query_from_Mac10[[#This Row],[Incremental Sales]]+((Table_Query_from_Mac10[[#This Row],[Incremental Sales]]*-(SUM(Summary!$S$8:$S$9)))))*Summary!$S$18</f>
        <v>0</v>
      </c>
      <c r="AA1586" s="47">
        <f>IFERROR(Table_Query_from_Mac10[[#This Row],[Incremental Cost]]/Table_Query_from_Mac10[[#This Row],[Incremental Sales]],0)</f>
        <v>0</v>
      </c>
      <c r="AB1586" s="47">
        <f>IFERROR(Table_Query_from_Mac10[[#This Row],[TotalCostFuture]]/Table_Query_from_Mac10[[#This Row],[totalsalesFuture]],0)</f>
        <v>0.43459392436453814</v>
      </c>
      <c r="AN1586" s="30">
        <v>128</v>
      </c>
      <c r="AO1586">
        <f t="shared" si="48"/>
        <v>32</v>
      </c>
      <c r="AQ1586" s="30">
        <v>46.08</v>
      </c>
      <c r="AR1586">
        <f t="shared" si="49"/>
        <v>16.13</v>
      </c>
    </row>
    <row r="1587" spans="1:44" x14ac:dyDescent="0.25">
      <c r="A1587">
        <v>90157</v>
      </c>
      <c r="B1587">
        <v>9</v>
      </c>
      <c r="C1587" t="s">
        <v>51</v>
      </c>
      <c r="D1587" t="s">
        <v>80</v>
      </c>
      <c r="E1587">
        <v>16</v>
      </c>
      <c r="F1587">
        <v>5.66</v>
      </c>
      <c r="G1587">
        <v>13.06</v>
      </c>
      <c r="H1587" s="1">
        <v>44865</v>
      </c>
      <c r="I1587" s="20">
        <v>0</v>
      </c>
      <c r="J1587" s="47">
        <f>Table_Query_from_Mac10[[#This Row],[unit_price]]-(Table_Query_from_Mac10[[#This Row],[unit_price]]*(Table_Query_from_Mac10[[#This Row],[discount_pct]]/100))</f>
        <v>13.06</v>
      </c>
      <c r="K1587" s="47">
        <f>Table_Query_from_Mac10[[#This Row],[unit_cost]]</f>
        <v>5.66</v>
      </c>
      <c r="L1587" s="47">
        <f>Table_Query_from_Mac10[[#This Row],[Live-cost]]*(1+Table_Query_from_Mac10[[#This Row],[CogsIncreasebyTYPE]])</f>
        <v>5.66</v>
      </c>
      <c r="M1587" s="47">
        <f>Table_Query_from_Mac10[[#This Row],[Live-cost]]*Table_Query_from_Mac10[[#This Row],[qty_to_ship]]</f>
        <v>90.56</v>
      </c>
      <c r="N1587" s="47">
        <f>IF(Table_Query_from_Mac10[[#This Row],[item_no]]="KDA",-Table_Query_from_Mac10[[#This Row],[unit_price]],Table_Query_from_Mac10[[#This Row],[Net Unit]]*Table_Query_from_Mac10[[#This Row],[qty_to_ship]])</f>
        <v>208.96</v>
      </c>
      <c r="O1587" s="47">
        <f>SUMIFS(Summary!C:C,Summary!H:H,Table_Query_from_Mac10[[#This Row],[Juiceoc]])</f>
        <v>0</v>
      </c>
      <c r="P1587" s="47">
        <f>SUMIFS(Summary!D:D,Summary!H:H,Table_Query_from_Mac10[[#This Row],[Juiceoc]])</f>
        <v>0</v>
      </c>
      <c r="Q1587" s="47">
        <f>SUMIFS(Summary!E:E,Summary!H:H,Table_Query_from_Mac10[[#This Row],[Juiceoc]])</f>
        <v>0</v>
      </c>
      <c r="R1587" s="47">
        <f>Table_Query_from_Mac10[[#This Row],[Net Unit]]*(1+Table_Query_from_Mac10[[#This Row],[PriceIncreasebyType]])</f>
        <v>13.06</v>
      </c>
      <c r="S1587" s="47">
        <f>Table_Query_from_Mac10[[#This Row],[UnitPriceFuture]]*Table_Query_from_Mac10[[#This Row],[qtytoShipFuture]]</f>
        <v>208.96</v>
      </c>
      <c r="T1587" s="47">
        <f>ROUND(Table_Query_from_Mac10[[#This Row],[qty_to_ship]]*(1+Table_Query_from_Mac10[[#This Row],[VolumeIncreasebyType]]),0)</f>
        <v>16</v>
      </c>
      <c r="U1587" s="47">
        <f>Table_Query_from_Mac10[[#This Row],[qtytoShipFuture]]*Table_Query_from_Mac10[[#This Row],[Future-cost]]</f>
        <v>90.56</v>
      </c>
      <c r="V1587" s="47">
        <f>Table_Query_from_Mac10[[#This Row],[qtytoShipFuture]]-Table_Query_from_Mac10[[#This Row],[qty_to_ship]]</f>
        <v>0</v>
      </c>
      <c r="W1587" s="47">
        <f>Table_Query_from_Mac10[[#This Row],[UnitPriceFuture]]</f>
        <v>13.06</v>
      </c>
      <c r="X1587" s="47">
        <f>Table_Query_from_Mac10[[#This Row],[Unit Increase]]*Table_Query_from_Mac10[[#This Row],[UnitPriceFuture]]</f>
        <v>0</v>
      </c>
      <c r="Y1587" s="47">
        <f>Table_Query_from_Mac10[[#This Row],[Unit Increase]]*Table_Query_from_Mac10[[#This Row],[Future-cost]]</f>
        <v>0</v>
      </c>
      <c r="Z1587" s="47">
        <f>-(Table_Query_from_Mac10[[#This Row],[Incremental Sales]]+((Table_Query_from_Mac10[[#This Row],[Incremental Sales]]*-(SUM(Summary!$S$8:$S$9)))))*Summary!$S$18</f>
        <v>0</v>
      </c>
      <c r="AA1587" s="47">
        <f>IFERROR(Table_Query_from_Mac10[[#This Row],[Incremental Cost]]/Table_Query_from_Mac10[[#This Row],[Incremental Sales]],0)</f>
        <v>0</v>
      </c>
      <c r="AB1587" s="47">
        <f>IFERROR(Table_Query_from_Mac10[[#This Row],[TotalCostFuture]]/Table_Query_from_Mac10[[#This Row],[totalsalesFuture]],0)</f>
        <v>0.4333843797856049</v>
      </c>
      <c r="AN1587" s="31">
        <v>64</v>
      </c>
      <c r="AO1587">
        <f t="shared" si="48"/>
        <v>16</v>
      </c>
      <c r="AQ1587" s="31">
        <v>37.32</v>
      </c>
      <c r="AR1587">
        <f t="shared" si="49"/>
        <v>13.06</v>
      </c>
    </row>
    <row r="1588" spans="1:44" x14ac:dyDescent="0.25">
      <c r="A1588">
        <v>90157</v>
      </c>
      <c r="B1588">
        <v>10</v>
      </c>
      <c r="C1588" t="s">
        <v>51</v>
      </c>
      <c r="D1588" t="s">
        <v>80</v>
      </c>
      <c r="E1588">
        <v>20</v>
      </c>
      <c r="F1588">
        <v>5.17</v>
      </c>
      <c r="G1588">
        <v>12.21</v>
      </c>
      <c r="H1588" s="1">
        <v>44865</v>
      </c>
      <c r="I1588" s="20">
        <v>0</v>
      </c>
      <c r="J1588" s="47">
        <f>Table_Query_from_Mac10[[#This Row],[unit_price]]-(Table_Query_from_Mac10[[#This Row],[unit_price]]*(Table_Query_from_Mac10[[#This Row],[discount_pct]]/100))</f>
        <v>12.21</v>
      </c>
      <c r="K1588" s="47">
        <f>Table_Query_from_Mac10[[#This Row],[unit_cost]]</f>
        <v>5.17</v>
      </c>
      <c r="L1588" s="47">
        <f>Table_Query_from_Mac10[[#This Row],[Live-cost]]*(1+Table_Query_from_Mac10[[#This Row],[CogsIncreasebyTYPE]])</f>
        <v>5.17</v>
      </c>
      <c r="M1588" s="47">
        <f>Table_Query_from_Mac10[[#This Row],[Live-cost]]*Table_Query_from_Mac10[[#This Row],[qty_to_ship]]</f>
        <v>103.4</v>
      </c>
      <c r="N1588" s="47">
        <f>IF(Table_Query_from_Mac10[[#This Row],[item_no]]="KDA",-Table_Query_from_Mac10[[#This Row],[unit_price]],Table_Query_from_Mac10[[#This Row],[Net Unit]]*Table_Query_from_Mac10[[#This Row],[qty_to_ship]])</f>
        <v>244.20000000000002</v>
      </c>
      <c r="O1588" s="47">
        <f>SUMIFS(Summary!C:C,Summary!H:H,Table_Query_from_Mac10[[#This Row],[Juiceoc]])</f>
        <v>0</v>
      </c>
      <c r="P1588" s="47">
        <f>SUMIFS(Summary!D:D,Summary!H:H,Table_Query_from_Mac10[[#This Row],[Juiceoc]])</f>
        <v>0</v>
      </c>
      <c r="Q1588" s="47">
        <f>SUMIFS(Summary!E:E,Summary!H:H,Table_Query_from_Mac10[[#This Row],[Juiceoc]])</f>
        <v>0</v>
      </c>
      <c r="R1588" s="47">
        <f>Table_Query_from_Mac10[[#This Row],[Net Unit]]*(1+Table_Query_from_Mac10[[#This Row],[PriceIncreasebyType]])</f>
        <v>12.21</v>
      </c>
      <c r="S1588" s="47">
        <f>Table_Query_from_Mac10[[#This Row],[UnitPriceFuture]]*Table_Query_from_Mac10[[#This Row],[qtytoShipFuture]]</f>
        <v>244.20000000000002</v>
      </c>
      <c r="T1588" s="47">
        <f>ROUND(Table_Query_from_Mac10[[#This Row],[qty_to_ship]]*(1+Table_Query_from_Mac10[[#This Row],[VolumeIncreasebyType]]),0)</f>
        <v>20</v>
      </c>
      <c r="U1588" s="47">
        <f>Table_Query_from_Mac10[[#This Row],[qtytoShipFuture]]*Table_Query_from_Mac10[[#This Row],[Future-cost]]</f>
        <v>103.4</v>
      </c>
      <c r="V1588" s="47">
        <f>Table_Query_from_Mac10[[#This Row],[qtytoShipFuture]]-Table_Query_from_Mac10[[#This Row],[qty_to_ship]]</f>
        <v>0</v>
      </c>
      <c r="W1588" s="47">
        <f>Table_Query_from_Mac10[[#This Row],[UnitPriceFuture]]</f>
        <v>12.21</v>
      </c>
      <c r="X1588" s="47">
        <f>Table_Query_from_Mac10[[#This Row],[Unit Increase]]*Table_Query_from_Mac10[[#This Row],[UnitPriceFuture]]</f>
        <v>0</v>
      </c>
      <c r="Y1588" s="47">
        <f>Table_Query_from_Mac10[[#This Row],[Unit Increase]]*Table_Query_from_Mac10[[#This Row],[Future-cost]]</f>
        <v>0</v>
      </c>
      <c r="Z1588" s="47">
        <f>-(Table_Query_from_Mac10[[#This Row],[Incremental Sales]]+((Table_Query_from_Mac10[[#This Row],[Incremental Sales]]*-(SUM(Summary!$S$8:$S$9)))))*Summary!$S$18</f>
        <v>0</v>
      </c>
      <c r="AA1588" s="47">
        <f>IFERROR(Table_Query_from_Mac10[[#This Row],[Incremental Cost]]/Table_Query_from_Mac10[[#This Row],[Incremental Sales]],0)</f>
        <v>0</v>
      </c>
      <c r="AB1588" s="47">
        <f>IFERROR(Table_Query_from_Mac10[[#This Row],[TotalCostFuture]]/Table_Query_from_Mac10[[#This Row],[totalsalesFuture]],0)</f>
        <v>0.42342342342342343</v>
      </c>
      <c r="AN1588" s="30">
        <v>80</v>
      </c>
      <c r="AO1588">
        <f t="shared" si="48"/>
        <v>20</v>
      </c>
      <c r="AQ1588" s="30">
        <v>34.89</v>
      </c>
      <c r="AR1588">
        <f t="shared" si="49"/>
        <v>12.21</v>
      </c>
    </row>
    <row r="1589" spans="1:44" x14ac:dyDescent="0.25">
      <c r="A1589">
        <v>90158</v>
      </c>
      <c r="B1589">
        <v>1</v>
      </c>
      <c r="C1589" t="s">
        <v>55</v>
      </c>
      <c r="D1589" t="s">
        <v>81</v>
      </c>
      <c r="E1589">
        <v>24</v>
      </c>
      <c r="F1589">
        <v>7.37</v>
      </c>
      <c r="G1589">
        <v>18.14</v>
      </c>
      <c r="H1589" s="1">
        <v>44853</v>
      </c>
      <c r="I1589" s="20">
        <v>0</v>
      </c>
      <c r="J1589" s="47">
        <f>Table_Query_from_Mac10[[#This Row],[unit_price]]-(Table_Query_from_Mac10[[#This Row],[unit_price]]*(Table_Query_from_Mac10[[#This Row],[discount_pct]]/100))</f>
        <v>18.14</v>
      </c>
      <c r="K1589" s="47">
        <f>Table_Query_from_Mac10[[#This Row],[unit_cost]]</f>
        <v>7.37</v>
      </c>
      <c r="L1589" s="47">
        <f>Table_Query_from_Mac10[[#This Row],[Live-cost]]*(1+Table_Query_from_Mac10[[#This Row],[CogsIncreasebyTYPE]])</f>
        <v>7.37</v>
      </c>
      <c r="M1589" s="47">
        <f>Table_Query_from_Mac10[[#This Row],[Live-cost]]*Table_Query_from_Mac10[[#This Row],[qty_to_ship]]</f>
        <v>176.88</v>
      </c>
      <c r="N1589" s="47">
        <f>IF(Table_Query_from_Mac10[[#This Row],[item_no]]="KDA",-Table_Query_from_Mac10[[#This Row],[unit_price]],Table_Query_from_Mac10[[#This Row],[Net Unit]]*Table_Query_from_Mac10[[#This Row],[qty_to_ship]])</f>
        <v>435.36</v>
      </c>
      <c r="O1589" s="47">
        <f>SUMIFS(Summary!C:C,Summary!H:H,Table_Query_from_Mac10[[#This Row],[Juiceoc]])</f>
        <v>0</v>
      </c>
      <c r="P1589" s="47">
        <f>SUMIFS(Summary!D:D,Summary!H:H,Table_Query_from_Mac10[[#This Row],[Juiceoc]])</f>
        <v>0</v>
      </c>
      <c r="Q1589" s="47">
        <f>SUMIFS(Summary!E:E,Summary!H:H,Table_Query_from_Mac10[[#This Row],[Juiceoc]])</f>
        <v>0</v>
      </c>
      <c r="R1589" s="47">
        <f>Table_Query_from_Mac10[[#This Row],[Net Unit]]*(1+Table_Query_from_Mac10[[#This Row],[PriceIncreasebyType]])</f>
        <v>18.14</v>
      </c>
      <c r="S1589" s="47">
        <f>Table_Query_from_Mac10[[#This Row],[UnitPriceFuture]]*Table_Query_from_Mac10[[#This Row],[qtytoShipFuture]]</f>
        <v>435.36</v>
      </c>
      <c r="T1589" s="47">
        <f>ROUND(Table_Query_from_Mac10[[#This Row],[qty_to_ship]]*(1+Table_Query_from_Mac10[[#This Row],[VolumeIncreasebyType]]),0)</f>
        <v>24</v>
      </c>
      <c r="U1589" s="47">
        <f>Table_Query_from_Mac10[[#This Row],[qtytoShipFuture]]*Table_Query_from_Mac10[[#This Row],[Future-cost]]</f>
        <v>176.88</v>
      </c>
      <c r="V1589" s="47">
        <f>Table_Query_from_Mac10[[#This Row],[qtytoShipFuture]]-Table_Query_from_Mac10[[#This Row],[qty_to_ship]]</f>
        <v>0</v>
      </c>
      <c r="W1589" s="47">
        <f>Table_Query_from_Mac10[[#This Row],[UnitPriceFuture]]</f>
        <v>18.14</v>
      </c>
      <c r="X1589" s="47">
        <f>Table_Query_from_Mac10[[#This Row],[Unit Increase]]*Table_Query_from_Mac10[[#This Row],[UnitPriceFuture]]</f>
        <v>0</v>
      </c>
      <c r="Y1589" s="47">
        <f>Table_Query_from_Mac10[[#This Row],[Unit Increase]]*Table_Query_from_Mac10[[#This Row],[Future-cost]]</f>
        <v>0</v>
      </c>
      <c r="Z1589" s="47">
        <f>-(Table_Query_from_Mac10[[#This Row],[Incremental Sales]]+((Table_Query_from_Mac10[[#This Row],[Incremental Sales]]*-(SUM(Summary!$S$8:$S$9)))))*Summary!$S$18</f>
        <v>0</v>
      </c>
      <c r="AA1589" s="47">
        <f>IFERROR(Table_Query_from_Mac10[[#This Row],[Incremental Cost]]/Table_Query_from_Mac10[[#This Row],[Incremental Sales]],0)</f>
        <v>0</v>
      </c>
      <c r="AB1589" s="47">
        <f>IFERROR(Table_Query_from_Mac10[[#This Row],[TotalCostFuture]]/Table_Query_from_Mac10[[#This Row],[totalsalesFuture]],0)</f>
        <v>0.40628445424476295</v>
      </c>
      <c r="AN1589" s="31">
        <v>93</v>
      </c>
      <c r="AO1589">
        <f t="shared" si="48"/>
        <v>24</v>
      </c>
      <c r="AQ1589" s="31">
        <v>51.83</v>
      </c>
      <c r="AR1589">
        <f t="shared" si="49"/>
        <v>18.14</v>
      </c>
    </row>
    <row r="1590" spans="1:44" x14ac:dyDescent="0.25">
      <c r="A1590">
        <v>90158</v>
      </c>
      <c r="B1590">
        <v>2</v>
      </c>
      <c r="C1590" t="s">
        <v>55</v>
      </c>
      <c r="D1590" t="s">
        <v>81</v>
      </c>
      <c r="E1590">
        <v>10</v>
      </c>
      <c r="F1590">
        <v>10.18</v>
      </c>
      <c r="G1590">
        <v>27.29</v>
      </c>
      <c r="H1590" s="1">
        <v>44853</v>
      </c>
      <c r="I1590" s="20">
        <v>0</v>
      </c>
      <c r="J1590" s="47">
        <f>Table_Query_from_Mac10[[#This Row],[unit_price]]-(Table_Query_from_Mac10[[#This Row],[unit_price]]*(Table_Query_from_Mac10[[#This Row],[discount_pct]]/100))</f>
        <v>27.29</v>
      </c>
      <c r="K1590" s="47">
        <f>Table_Query_from_Mac10[[#This Row],[unit_cost]]</f>
        <v>10.18</v>
      </c>
      <c r="L1590" s="47">
        <f>Table_Query_from_Mac10[[#This Row],[Live-cost]]*(1+Table_Query_from_Mac10[[#This Row],[CogsIncreasebyTYPE]])</f>
        <v>10.18</v>
      </c>
      <c r="M1590" s="47">
        <f>Table_Query_from_Mac10[[#This Row],[Live-cost]]*Table_Query_from_Mac10[[#This Row],[qty_to_ship]]</f>
        <v>101.8</v>
      </c>
      <c r="N1590" s="47">
        <f>IF(Table_Query_from_Mac10[[#This Row],[item_no]]="KDA",-Table_Query_from_Mac10[[#This Row],[unit_price]],Table_Query_from_Mac10[[#This Row],[Net Unit]]*Table_Query_from_Mac10[[#This Row],[qty_to_ship]])</f>
        <v>272.89999999999998</v>
      </c>
      <c r="O1590" s="47">
        <f>SUMIFS(Summary!C:C,Summary!H:H,Table_Query_from_Mac10[[#This Row],[Juiceoc]])</f>
        <v>0</v>
      </c>
      <c r="P1590" s="47">
        <f>SUMIFS(Summary!D:D,Summary!H:H,Table_Query_from_Mac10[[#This Row],[Juiceoc]])</f>
        <v>0</v>
      </c>
      <c r="Q1590" s="47">
        <f>SUMIFS(Summary!E:E,Summary!H:H,Table_Query_from_Mac10[[#This Row],[Juiceoc]])</f>
        <v>0</v>
      </c>
      <c r="R1590" s="47">
        <f>Table_Query_from_Mac10[[#This Row],[Net Unit]]*(1+Table_Query_from_Mac10[[#This Row],[PriceIncreasebyType]])</f>
        <v>27.29</v>
      </c>
      <c r="S1590" s="47">
        <f>Table_Query_from_Mac10[[#This Row],[UnitPriceFuture]]*Table_Query_from_Mac10[[#This Row],[qtytoShipFuture]]</f>
        <v>272.89999999999998</v>
      </c>
      <c r="T1590" s="47">
        <f>ROUND(Table_Query_from_Mac10[[#This Row],[qty_to_ship]]*(1+Table_Query_from_Mac10[[#This Row],[VolumeIncreasebyType]]),0)</f>
        <v>10</v>
      </c>
      <c r="U1590" s="47">
        <f>Table_Query_from_Mac10[[#This Row],[qtytoShipFuture]]*Table_Query_from_Mac10[[#This Row],[Future-cost]]</f>
        <v>101.8</v>
      </c>
      <c r="V1590" s="47">
        <f>Table_Query_from_Mac10[[#This Row],[qtytoShipFuture]]-Table_Query_from_Mac10[[#This Row],[qty_to_ship]]</f>
        <v>0</v>
      </c>
      <c r="W1590" s="47">
        <f>Table_Query_from_Mac10[[#This Row],[UnitPriceFuture]]</f>
        <v>27.29</v>
      </c>
      <c r="X1590" s="47">
        <f>Table_Query_from_Mac10[[#This Row],[Unit Increase]]*Table_Query_from_Mac10[[#This Row],[UnitPriceFuture]]</f>
        <v>0</v>
      </c>
      <c r="Y1590" s="47">
        <f>Table_Query_from_Mac10[[#This Row],[Unit Increase]]*Table_Query_from_Mac10[[#This Row],[Future-cost]]</f>
        <v>0</v>
      </c>
      <c r="Z1590" s="47">
        <f>-(Table_Query_from_Mac10[[#This Row],[Incremental Sales]]+((Table_Query_from_Mac10[[#This Row],[Incremental Sales]]*-(SUM(Summary!$S$8:$S$9)))))*Summary!$S$18</f>
        <v>0</v>
      </c>
      <c r="AA1590" s="47">
        <f>IFERROR(Table_Query_from_Mac10[[#This Row],[Incremental Cost]]/Table_Query_from_Mac10[[#This Row],[Incremental Sales]],0)</f>
        <v>0</v>
      </c>
      <c r="AB1590" s="47">
        <f>IFERROR(Table_Query_from_Mac10[[#This Row],[TotalCostFuture]]/Table_Query_from_Mac10[[#This Row],[totalsalesFuture]],0)</f>
        <v>0.37303041407108833</v>
      </c>
      <c r="AN1590" s="30">
        <v>40</v>
      </c>
      <c r="AO1590">
        <f t="shared" si="48"/>
        <v>10</v>
      </c>
      <c r="AQ1590" s="30">
        <v>77.959999999999994</v>
      </c>
      <c r="AR1590">
        <f t="shared" si="49"/>
        <v>27.29</v>
      </c>
    </row>
    <row r="1591" spans="1:44" x14ac:dyDescent="0.25">
      <c r="A1591">
        <v>90158</v>
      </c>
      <c r="B1591">
        <v>3</v>
      </c>
      <c r="C1591" t="s">
        <v>55</v>
      </c>
      <c r="D1591" t="s">
        <v>81</v>
      </c>
      <c r="E1591">
        <v>20</v>
      </c>
      <c r="F1591">
        <v>5</v>
      </c>
      <c r="G1591">
        <v>12.2</v>
      </c>
      <c r="H1591" s="1">
        <v>44853</v>
      </c>
      <c r="I1591" s="20">
        <v>0</v>
      </c>
      <c r="J1591" s="47">
        <f>Table_Query_from_Mac10[[#This Row],[unit_price]]-(Table_Query_from_Mac10[[#This Row],[unit_price]]*(Table_Query_from_Mac10[[#This Row],[discount_pct]]/100))</f>
        <v>12.2</v>
      </c>
      <c r="K1591" s="47">
        <f>Table_Query_from_Mac10[[#This Row],[unit_cost]]</f>
        <v>5</v>
      </c>
      <c r="L1591" s="47">
        <f>Table_Query_from_Mac10[[#This Row],[Live-cost]]*(1+Table_Query_from_Mac10[[#This Row],[CogsIncreasebyTYPE]])</f>
        <v>5</v>
      </c>
      <c r="M1591" s="47">
        <f>Table_Query_from_Mac10[[#This Row],[Live-cost]]*Table_Query_from_Mac10[[#This Row],[qty_to_ship]]</f>
        <v>100</v>
      </c>
      <c r="N1591" s="47">
        <f>IF(Table_Query_from_Mac10[[#This Row],[item_no]]="KDA",-Table_Query_from_Mac10[[#This Row],[unit_price]],Table_Query_from_Mac10[[#This Row],[Net Unit]]*Table_Query_from_Mac10[[#This Row],[qty_to_ship]])</f>
        <v>244</v>
      </c>
      <c r="O1591" s="47">
        <f>SUMIFS(Summary!C:C,Summary!H:H,Table_Query_from_Mac10[[#This Row],[Juiceoc]])</f>
        <v>0</v>
      </c>
      <c r="P1591" s="47">
        <f>SUMIFS(Summary!D:D,Summary!H:H,Table_Query_from_Mac10[[#This Row],[Juiceoc]])</f>
        <v>0</v>
      </c>
      <c r="Q1591" s="47">
        <f>SUMIFS(Summary!E:E,Summary!H:H,Table_Query_from_Mac10[[#This Row],[Juiceoc]])</f>
        <v>0</v>
      </c>
      <c r="R1591" s="47">
        <f>Table_Query_from_Mac10[[#This Row],[Net Unit]]*(1+Table_Query_from_Mac10[[#This Row],[PriceIncreasebyType]])</f>
        <v>12.2</v>
      </c>
      <c r="S1591" s="47">
        <f>Table_Query_from_Mac10[[#This Row],[UnitPriceFuture]]*Table_Query_from_Mac10[[#This Row],[qtytoShipFuture]]</f>
        <v>244</v>
      </c>
      <c r="T1591" s="47">
        <f>ROUND(Table_Query_from_Mac10[[#This Row],[qty_to_ship]]*(1+Table_Query_from_Mac10[[#This Row],[VolumeIncreasebyType]]),0)</f>
        <v>20</v>
      </c>
      <c r="U1591" s="47">
        <f>Table_Query_from_Mac10[[#This Row],[qtytoShipFuture]]*Table_Query_from_Mac10[[#This Row],[Future-cost]]</f>
        <v>100</v>
      </c>
      <c r="V1591" s="47">
        <f>Table_Query_from_Mac10[[#This Row],[qtytoShipFuture]]-Table_Query_from_Mac10[[#This Row],[qty_to_ship]]</f>
        <v>0</v>
      </c>
      <c r="W1591" s="47">
        <f>Table_Query_from_Mac10[[#This Row],[UnitPriceFuture]]</f>
        <v>12.2</v>
      </c>
      <c r="X1591" s="47">
        <f>Table_Query_from_Mac10[[#This Row],[Unit Increase]]*Table_Query_from_Mac10[[#This Row],[UnitPriceFuture]]</f>
        <v>0</v>
      </c>
      <c r="Y1591" s="47">
        <f>Table_Query_from_Mac10[[#This Row],[Unit Increase]]*Table_Query_from_Mac10[[#This Row],[Future-cost]]</f>
        <v>0</v>
      </c>
      <c r="Z1591" s="47">
        <f>-(Table_Query_from_Mac10[[#This Row],[Incremental Sales]]+((Table_Query_from_Mac10[[#This Row],[Incremental Sales]]*-(SUM(Summary!$S$8:$S$9)))))*Summary!$S$18</f>
        <v>0</v>
      </c>
      <c r="AA1591" s="47">
        <f>IFERROR(Table_Query_from_Mac10[[#This Row],[Incremental Cost]]/Table_Query_from_Mac10[[#This Row],[Incremental Sales]],0)</f>
        <v>0</v>
      </c>
      <c r="AB1591" s="47">
        <f>IFERROR(Table_Query_from_Mac10[[#This Row],[TotalCostFuture]]/Table_Query_from_Mac10[[#This Row],[totalsalesFuture]],0)</f>
        <v>0.4098360655737705</v>
      </c>
      <c r="AN1591" s="31">
        <v>80</v>
      </c>
      <c r="AO1591">
        <f t="shared" si="48"/>
        <v>20</v>
      </c>
      <c r="AQ1591" s="31">
        <v>34.869999999999997</v>
      </c>
      <c r="AR1591">
        <f t="shared" si="49"/>
        <v>12.2</v>
      </c>
    </row>
    <row r="1592" spans="1:44" x14ac:dyDescent="0.25">
      <c r="A1592">
        <v>90158</v>
      </c>
      <c r="B1592">
        <v>4</v>
      </c>
      <c r="C1592" t="s">
        <v>55</v>
      </c>
      <c r="D1592" t="s">
        <v>81</v>
      </c>
      <c r="E1592">
        <v>12</v>
      </c>
      <c r="F1592">
        <v>5.86</v>
      </c>
      <c r="G1592">
        <v>14.88</v>
      </c>
      <c r="H1592" s="1">
        <v>44853</v>
      </c>
      <c r="I1592" s="20">
        <v>0</v>
      </c>
      <c r="J1592" s="47">
        <f>Table_Query_from_Mac10[[#This Row],[unit_price]]-(Table_Query_from_Mac10[[#This Row],[unit_price]]*(Table_Query_from_Mac10[[#This Row],[discount_pct]]/100))</f>
        <v>14.88</v>
      </c>
      <c r="K1592" s="47">
        <f>Table_Query_from_Mac10[[#This Row],[unit_cost]]</f>
        <v>5.86</v>
      </c>
      <c r="L1592" s="47">
        <f>Table_Query_from_Mac10[[#This Row],[Live-cost]]*(1+Table_Query_from_Mac10[[#This Row],[CogsIncreasebyTYPE]])</f>
        <v>5.86</v>
      </c>
      <c r="M1592" s="47">
        <f>Table_Query_from_Mac10[[#This Row],[Live-cost]]*Table_Query_from_Mac10[[#This Row],[qty_to_ship]]</f>
        <v>70.320000000000007</v>
      </c>
      <c r="N1592" s="47">
        <f>IF(Table_Query_from_Mac10[[#This Row],[item_no]]="KDA",-Table_Query_from_Mac10[[#This Row],[unit_price]],Table_Query_from_Mac10[[#This Row],[Net Unit]]*Table_Query_from_Mac10[[#This Row],[qty_to_ship]])</f>
        <v>178.56</v>
      </c>
      <c r="O1592" s="47">
        <f>SUMIFS(Summary!C:C,Summary!H:H,Table_Query_from_Mac10[[#This Row],[Juiceoc]])</f>
        <v>0</v>
      </c>
      <c r="P1592" s="47">
        <f>SUMIFS(Summary!D:D,Summary!H:H,Table_Query_from_Mac10[[#This Row],[Juiceoc]])</f>
        <v>0</v>
      </c>
      <c r="Q1592" s="47">
        <f>SUMIFS(Summary!E:E,Summary!H:H,Table_Query_from_Mac10[[#This Row],[Juiceoc]])</f>
        <v>0</v>
      </c>
      <c r="R1592" s="47">
        <f>Table_Query_from_Mac10[[#This Row],[Net Unit]]*(1+Table_Query_from_Mac10[[#This Row],[PriceIncreasebyType]])</f>
        <v>14.88</v>
      </c>
      <c r="S1592" s="47">
        <f>Table_Query_from_Mac10[[#This Row],[UnitPriceFuture]]*Table_Query_from_Mac10[[#This Row],[qtytoShipFuture]]</f>
        <v>178.56</v>
      </c>
      <c r="T1592" s="47">
        <f>ROUND(Table_Query_from_Mac10[[#This Row],[qty_to_ship]]*(1+Table_Query_from_Mac10[[#This Row],[VolumeIncreasebyType]]),0)</f>
        <v>12</v>
      </c>
      <c r="U1592" s="47">
        <f>Table_Query_from_Mac10[[#This Row],[qtytoShipFuture]]*Table_Query_from_Mac10[[#This Row],[Future-cost]]</f>
        <v>70.320000000000007</v>
      </c>
      <c r="V1592" s="47">
        <f>Table_Query_from_Mac10[[#This Row],[qtytoShipFuture]]-Table_Query_from_Mac10[[#This Row],[qty_to_ship]]</f>
        <v>0</v>
      </c>
      <c r="W1592" s="47">
        <f>Table_Query_from_Mac10[[#This Row],[UnitPriceFuture]]</f>
        <v>14.88</v>
      </c>
      <c r="X1592" s="47">
        <f>Table_Query_from_Mac10[[#This Row],[Unit Increase]]*Table_Query_from_Mac10[[#This Row],[UnitPriceFuture]]</f>
        <v>0</v>
      </c>
      <c r="Y1592" s="47">
        <f>Table_Query_from_Mac10[[#This Row],[Unit Increase]]*Table_Query_from_Mac10[[#This Row],[Future-cost]]</f>
        <v>0</v>
      </c>
      <c r="Z1592" s="47">
        <f>-(Table_Query_from_Mac10[[#This Row],[Incremental Sales]]+((Table_Query_from_Mac10[[#This Row],[Incremental Sales]]*-(SUM(Summary!$S$8:$S$9)))))*Summary!$S$18</f>
        <v>0</v>
      </c>
      <c r="AA1592" s="47">
        <f>IFERROR(Table_Query_from_Mac10[[#This Row],[Incremental Cost]]/Table_Query_from_Mac10[[#This Row],[Incremental Sales]],0)</f>
        <v>0</v>
      </c>
      <c r="AB1592" s="47">
        <f>IFERROR(Table_Query_from_Mac10[[#This Row],[TotalCostFuture]]/Table_Query_from_Mac10[[#This Row],[totalsalesFuture]],0)</f>
        <v>0.39381720430107531</v>
      </c>
      <c r="AN1592" s="30">
        <v>45</v>
      </c>
      <c r="AO1592">
        <f t="shared" si="48"/>
        <v>12</v>
      </c>
      <c r="AQ1592" s="30">
        <v>42.5</v>
      </c>
      <c r="AR1592">
        <f t="shared" si="49"/>
        <v>14.88</v>
      </c>
    </row>
    <row r="1593" spans="1:44" x14ac:dyDescent="0.25">
      <c r="A1593">
        <v>90159</v>
      </c>
      <c r="B1593">
        <v>1</v>
      </c>
      <c r="C1593" t="s">
        <v>55</v>
      </c>
      <c r="D1593" t="s">
        <v>81</v>
      </c>
      <c r="E1593">
        <v>40</v>
      </c>
      <c r="F1593">
        <v>5</v>
      </c>
      <c r="G1593">
        <v>12.2</v>
      </c>
      <c r="H1593" s="1">
        <v>44854</v>
      </c>
      <c r="I1593" s="20">
        <v>0</v>
      </c>
      <c r="J1593" s="47">
        <f>Table_Query_from_Mac10[[#This Row],[unit_price]]-(Table_Query_from_Mac10[[#This Row],[unit_price]]*(Table_Query_from_Mac10[[#This Row],[discount_pct]]/100))</f>
        <v>12.2</v>
      </c>
      <c r="K1593" s="47">
        <f>Table_Query_from_Mac10[[#This Row],[unit_cost]]</f>
        <v>5</v>
      </c>
      <c r="L1593" s="47">
        <f>Table_Query_from_Mac10[[#This Row],[Live-cost]]*(1+Table_Query_from_Mac10[[#This Row],[CogsIncreasebyTYPE]])</f>
        <v>5</v>
      </c>
      <c r="M1593" s="47">
        <f>Table_Query_from_Mac10[[#This Row],[Live-cost]]*Table_Query_from_Mac10[[#This Row],[qty_to_ship]]</f>
        <v>200</v>
      </c>
      <c r="N1593" s="47">
        <f>IF(Table_Query_from_Mac10[[#This Row],[item_no]]="KDA",-Table_Query_from_Mac10[[#This Row],[unit_price]],Table_Query_from_Mac10[[#This Row],[Net Unit]]*Table_Query_from_Mac10[[#This Row],[qty_to_ship]])</f>
        <v>488</v>
      </c>
      <c r="O1593" s="47">
        <f>SUMIFS(Summary!C:C,Summary!H:H,Table_Query_from_Mac10[[#This Row],[Juiceoc]])</f>
        <v>0</v>
      </c>
      <c r="P1593" s="47">
        <f>SUMIFS(Summary!D:D,Summary!H:H,Table_Query_from_Mac10[[#This Row],[Juiceoc]])</f>
        <v>0</v>
      </c>
      <c r="Q1593" s="47">
        <f>SUMIFS(Summary!E:E,Summary!H:H,Table_Query_from_Mac10[[#This Row],[Juiceoc]])</f>
        <v>0</v>
      </c>
      <c r="R1593" s="47">
        <f>Table_Query_from_Mac10[[#This Row],[Net Unit]]*(1+Table_Query_from_Mac10[[#This Row],[PriceIncreasebyType]])</f>
        <v>12.2</v>
      </c>
      <c r="S1593" s="47">
        <f>Table_Query_from_Mac10[[#This Row],[UnitPriceFuture]]*Table_Query_from_Mac10[[#This Row],[qtytoShipFuture]]</f>
        <v>488</v>
      </c>
      <c r="T1593" s="47">
        <f>ROUND(Table_Query_from_Mac10[[#This Row],[qty_to_ship]]*(1+Table_Query_from_Mac10[[#This Row],[VolumeIncreasebyType]]),0)</f>
        <v>40</v>
      </c>
      <c r="U1593" s="47">
        <f>Table_Query_from_Mac10[[#This Row],[qtytoShipFuture]]*Table_Query_from_Mac10[[#This Row],[Future-cost]]</f>
        <v>200</v>
      </c>
      <c r="V1593" s="47">
        <f>Table_Query_from_Mac10[[#This Row],[qtytoShipFuture]]-Table_Query_from_Mac10[[#This Row],[qty_to_ship]]</f>
        <v>0</v>
      </c>
      <c r="W1593" s="47">
        <f>Table_Query_from_Mac10[[#This Row],[UnitPriceFuture]]</f>
        <v>12.2</v>
      </c>
      <c r="X1593" s="47">
        <f>Table_Query_from_Mac10[[#This Row],[Unit Increase]]*Table_Query_from_Mac10[[#This Row],[UnitPriceFuture]]</f>
        <v>0</v>
      </c>
      <c r="Y1593" s="47">
        <f>Table_Query_from_Mac10[[#This Row],[Unit Increase]]*Table_Query_from_Mac10[[#This Row],[Future-cost]]</f>
        <v>0</v>
      </c>
      <c r="Z1593" s="47">
        <f>-(Table_Query_from_Mac10[[#This Row],[Incremental Sales]]+((Table_Query_from_Mac10[[#This Row],[Incremental Sales]]*-(SUM(Summary!$S$8:$S$9)))))*Summary!$S$18</f>
        <v>0</v>
      </c>
      <c r="AA1593" s="47">
        <f>IFERROR(Table_Query_from_Mac10[[#This Row],[Incremental Cost]]/Table_Query_from_Mac10[[#This Row],[Incremental Sales]],0)</f>
        <v>0</v>
      </c>
      <c r="AB1593" s="47">
        <f>IFERROR(Table_Query_from_Mac10[[#This Row],[TotalCostFuture]]/Table_Query_from_Mac10[[#This Row],[totalsalesFuture]],0)</f>
        <v>0.4098360655737705</v>
      </c>
      <c r="AN1593" s="31">
        <v>160</v>
      </c>
      <c r="AO1593">
        <f t="shared" si="48"/>
        <v>40</v>
      </c>
      <c r="AQ1593" s="31">
        <v>34.869999999999997</v>
      </c>
      <c r="AR1593">
        <f t="shared" si="49"/>
        <v>12.2</v>
      </c>
    </row>
    <row r="1594" spans="1:44" x14ac:dyDescent="0.25">
      <c r="A1594">
        <v>90159</v>
      </c>
      <c r="B1594">
        <v>2</v>
      </c>
      <c r="C1594" t="s">
        <v>56</v>
      </c>
      <c r="D1594" t="s">
        <v>81</v>
      </c>
      <c r="E1594">
        <v>3</v>
      </c>
      <c r="F1594">
        <v>14.19</v>
      </c>
      <c r="G1594">
        <v>38.020000000000003</v>
      </c>
      <c r="H1594" s="1">
        <v>44854</v>
      </c>
      <c r="I1594" s="20">
        <v>0</v>
      </c>
      <c r="J1594" s="47">
        <f>Table_Query_from_Mac10[[#This Row],[unit_price]]-(Table_Query_from_Mac10[[#This Row],[unit_price]]*(Table_Query_from_Mac10[[#This Row],[discount_pct]]/100))</f>
        <v>38.020000000000003</v>
      </c>
      <c r="K1594" s="47">
        <f>Table_Query_from_Mac10[[#This Row],[unit_cost]]</f>
        <v>14.19</v>
      </c>
      <c r="L1594" s="47">
        <f>Table_Query_from_Mac10[[#This Row],[Live-cost]]*(1+Table_Query_from_Mac10[[#This Row],[CogsIncreasebyTYPE]])</f>
        <v>14.19</v>
      </c>
      <c r="M1594" s="47">
        <f>Table_Query_from_Mac10[[#This Row],[Live-cost]]*Table_Query_from_Mac10[[#This Row],[qty_to_ship]]</f>
        <v>42.57</v>
      </c>
      <c r="N1594" s="47">
        <f>IF(Table_Query_from_Mac10[[#This Row],[item_no]]="KDA",-Table_Query_from_Mac10[[#This Row],[unit_price]],Table_Query_from_Mac10[[#This Row],[Net Unit]]*Table_Query_from_Mac10[[#This Row],[qty_to_ship]])</f>
        <v>114.06</v>
      </c>
      <c r="O1594" s="47">
        <f>SUMIFS(Summary!C:C,Summary!H:H,Table_Query_from_Mac10[[#This Row],[Juiceoc]])</f>
        <v>0</v>
      </c>
      <c r="P1594" s="47">
        <f>SUMIFS(Summary!D:D,Summary!H:H,Table_Query_from_Mac10[[#This Row],[Juiceoc]])</f>
        <v>0</v>
      </c>
      <c r="Q1594" s="47">
        <f>SUMIFS(Summary!E:E,Summary!H:H,Table_Query_from_Mac10[[#This Row],[Juiceoc]])</f>
        <v>0</v>
      </c>
      <c r="R1594" s="47">
        <f>Table_Query_from_Mac10[[#This Row],[Net Unit]]*(1+Table_Query_from_Mac10[[#This Row],[PriceIncreasebyType]])</f>
        <v>38.020000000000003</v>
      </c>
      <c r="S1594" s="47">
        <f>Table_Query_from_Mac10[[#This Row],[UnitPriceFuture]]*Table_Query_from_Mac10[[#This Row],[qtytoShipFuture]]</f>
        <v>114.06</v>
      </c>
      <c r="T1594" s="47">
        <f>ROUND(Table_Query_from_Mac10[[#This Row],[qty_to_ship]]*(1+Table_Query_from_Mac10[[#This Row],[VolumeIncreasebyType]]),0)</f>
        <v>3</v>
      </c>
      <c r="U1594" s="47">
        <f>Table_Query_from_Mac10[[#This Row],[qtytoShipFuture]]*Table_Query_from_Mac10[[#This Row],[Future-cost]]</f>
        <v>42.57</v>
      </c>
      <c r="V1594" s="47">
        <f>Table_Query_from_Mac10[[#This Row],[qtytoShipFuture]]-Table_Query_from_Mac10[[#This Row],[qty_to_ship]]</f>
        <v>0</v>
      </c>
      <c r="W1594" s="47">
        <f>Table_Query_from_Mac10[[#This Row],[UnitPriceFuture]]</f>
        <v>38.020000000000003</v>
      </c>
      <c r="X1594" s="47">
        <f>Table_Query_from_Mac10[[#This Row],[Unit Increase]]*Table_Query_from_Mac10[[#This Row],[UnitPriceFuture]]</f>
        <v>0</v>
      </c>
      <c r="Y1594" s="47">
        <f>Table_Query_from_Mac10[[#This Row],[Unit Increase]]*Table_Query_from_Mac10[[#This Row],[Future-cost]]</f>
        <v>0</v>
      </c>
      <c r="Z1594" s="47">
        <f>-(Table_Query_from_Mac10[[#This Row],[Incremental Sales]]+((Table_Query_from_Mac10[[#This Row],[Incremental Sales]]*-(SUM(Summary!$S$8:$S$9)))))*Summary!$S$18</f>
        <v>0</v>
      </c>
      <c r="AA1594" s="47">
        <f>IFERROR(Table_Query_from_Mac10[[#This Row],[Incremental Cost]]/Table_Query_from_Mac10[[#This Row],[Incremental Sales]],0)</f>
        <v>0</v>
      </c>
      <c r="AB1594" s="47">
        <f>IFERROR(Table_Query_from_Mac10[[#This Row],[TotalCostFuture]]/Table_Query_from_Mac10[[#This Row],[totalsalesFuture]],0)</f>
        <v>0.37322461862177803</v>
      </c>
      <c r="AN1594" s="30">
        <v>12</v>
      </c>
      <c r="AO1594">
        <f t="shared" si="48"/>
        <v>3</v>
      </c>
      <c r="AQ1594" s="30">
        <v>108.63</v>
      </c>
      <c r="AR1594">
        <f t="shared" si="49"/>
        <v>38.020000000000003</v>
      </c>
    </row>
    <row r="1595" spans="1:44" x14ac:dyDescent="0.25">
      <c r="A1595">
        <v>90159</v>
      </c>
      <c r="B1595">
        <v>3</v>
      </c>
      <c r="C1595" t="s">
        <v>55</v>
      </c>
      <c r="D1595" t="s">
        <v>81</v>
      </c>
      <c r="E1595">
        <v>3</v>
      </c>
      <c r="F1595">
        <v>16.03</v>
      </c>
      <c r="G1595">
        <v>44.98</v>
      </c>
      <c r="H1595" s="1">
        <v>44854</v>
      </c>
      <c r="I1595" s="20">
        <v>0</v>
      </c>
      <c r="J1595" s="47">
        <f>Table_Query_from_Mac10[[#This Row],[unit_price]]-(Table_Query_from_Mac10[[#This Row],[unit_price]]*(Table_Query_from_Mac10[[#This Row],[discount_pct]]/100))</f>
        <v>44.98</v>
      </c>
      <c r="K1595" s="47">
        <f>Table_Query_from_Mac10[[#This Row],[unit_cost]]</f>
        <v>16.03</v>
      </c>
      <c r="L1595" s="47">
        <f>Table_Query_from_Mac10[[#This Row],[Live-cost]]*(1+Table_Query_from_Mac10[[#This Row],[CogsIncreasebyTYPE]])</f>
        <v>16.03</v>
      </c>
      <c r="M1595" s="47">
        <f>Table_Query_from_Mac10[[#This Row],[Live-cost]]*Table_Query_from_Mac10[[#This Row],[qty_to_ship]]</f>
        <v>48.09</v>
      </c>
      <c r="N1595" s="47">
        <f>IF(Table_Query_from_Mac10[[#This Row],[item_no]]="KDA",-Table_Query_from_Mac10[[#This Row],[unit_price]],Table_Query_from_Mac10[[#This Row],[Net Unit]]*Table_Query_from_Mac10[[#This Row],[qty_to_ship]])</f>
        <v>134.94</v>
      </c>
      <c r="O1595" s="47">
        <f>SUMIFS(Summary!C:C,Summary!H:H,Table_Query_from_Mac10[[#This Row],[Juiceoc]])</f>
        <v>0</v>
      </c>
      <c r="P1595" s="47">
        <f>SUMIFS(Summary!D:D,Summary!H:H,Table_Query_from_Mac10[[#This Row],[Juiceoc]])</f>
        <v>0</v>
      </c>
      <c r="Q1595" s="47">
        <f>SUMIFS(Summary!E:E,Summary!H:H,Table_Query_from_Mac10[[#This Row],[Juiceoc]])</f>
        <v>0</v>
      </c>
      <c r="R1595" s="47">
        <f>Table_Query_from_Mac10[[#This Row],[Net Unit]]*(1+Table_Query_from_Mac10[[#This Row],[PriceIncreasebyType]])</f>
        <v>44.98</v>
      </c>
      <c r="S1595" s="47">
        <f>Table_Query_from_Mac10[[#This Row],[UnitPriceFuture]]*Table_Query_from_Mac10[[#This Row],[qtytoShipFuture]]</f>
        <v>134.94</v>
      </c>
      <c r="T1595" s="47">
        <f>ROUND(Table_Query_from_Mac10[[#This Row],[qty_to_ship]]*(1+Table_Query_from_Mac10[[#This Row],[VolumeIncreasebyType]]),0)</f>
        <v>3</v>
      </c>
      <c r="U1595" s="47">
        <f>Table_Query_from_Mac10[[#This Row],[qtytoShipFuture]]*Table_Query_from_Mac10[[#This Row],[Future-cost]]</f>
        <v>48.09</v>
      </c>
      <c r="V1595" s="47">
        <f>Table_Query_from_Mac10[[#This Row],[qtytoShipFuture]]-Table_Query_from_Mac10[[#This Row],[qty_to_ship]]</f>
        <v>0</v>
      </c>
      <c r="W1595" s="47">
        <f>Table_Query_from_Mac10[[#This Row],[UnitPriceFuture]]</f>
        <v>44.98</v>
      </c>
      <c r="X1595" s="47">
        <f>Table_Query_from_Mac10[[#This Row],[Unit Increase]]*Table_Query_from_Mac10[[#This Row],[UnitPriceFuture]]</f>
        <v>0</v>
      </c>
      <c r="Y1595" s="47">
        <f>Table_Query_from_Mac10[[#This Row],[Unit Increase]]*Table_Query_from_Mac10[[#This Row],[Future-cost]]</f>
        <v>0</v>
      </c>
      <c r="Z1595" s="47">
        <f>-(Table_Query_from_Mac10[[#This Row],[Incremental Sales]]+((Table_Query_from_Mac10[[#This Row],[Incremental Sales]]*-(SUM(Summary!$S$8:$S$9)))))*Summary!$S$18</f>
        <v>0</v>
      </c>
      <c r="AA1595" s="47">
        <f>IFERROR(Table_Query_from_Mac10[[#This Row],[Incremental Cost]]/Table_Query_from_Mac10[[#This Row],[Incremental Sales]],0)</f>
        <v>0</v>
      </c>
      <c r="AB1595" s="47">
        <f>IFERROR(Table_Query_from_Mac10[[#This Row],[TotalCostFuture]]/Table_Query_from_Mac10[[#This Row],[totalsalesFuture]],0)</f>
        <v>0.35638061360604717</v>
      </c>
      <c r="AN1595" s="31">
        <v>12</v>
      </c>
      <c r="AO1595">
        <f t="shared" si="48"/>
        <v>3</v>
      </c>
      <c r="AQ1595" s="31">
        <v>128.52000000000001</v>
      </c>
      <c r="AR1595">
        <f t="shared" si="49"/>
        <v>44.98</v>
      </c>
    </row>
    <row r="1596" spans="1:44" x14ac:dyDescent="0.25">
      <c r="A1596">
        <v>90159</v>
      </c>
      <c r="B1596">
        <v>4</v>
      </c>
      <c r="C1596" t="s">
        <v>55</v>
      </c>
      <c r="D1596" t="s">
        <v>81</v>
      </c>
      <c r="E1596">
        <v>3</v>
      </c>
      <c r="F1596">
        <v>17.62</v>
      </c>
      <c r="G1596">
        <v>56.79</v>
      </c>
      <c r="H1596" s="1">
        <v>44854</v>
      </c>
      <c r="I1596" s="20">
        <v>0</v>
      </c>
      <c r="J1596" s="47">
        <f>Table_Query_from_Mac10[[#This Row],[unit_price]]-(Table_Query_from_Mac10[[#This Row],[unit_price]]*(Table_Query_from_Mac10[[#This Row],[discount_pct]]/100))</f>
        <v>56.79</v>
      </c>
      <c r="K1596" s="47">
        <f>Table_Query_from_Mac10[[#This Row],[unit_cost]]</f>
        <v>17.62</v>
      </c>
      <c r="L1596" s="47">
        <f>Table_Query_from_Mac10[[#This Row],[Live-cost]]*(1+Table_Query_from_Mac10[[#This Row],[CogsIncreasebyTYPE]])</f>
        <v>17.62</v>
      </c>
      <c r="M1596" s="47">
        <f>Table_Query_from_Mac10[[#This Row],[Live-cost]]*Table_Query_from_Mac10[[#This Row],[qty_to_ship]]</f>
        <v>52.86</v>
      </c>
      <c r="N1596" s="47">
        <f>IF(Table_Query_from_Mac10[[#This Row],[item_no]]="KDA",-Table_Query_from_Mac10[[#This Row],[unit_price]],Table_Query_from_Mac10[[#This Row],[Net Unit]]*Table_Query_from_Mac10[[#This Row],[qty_to_ship]])</f>
        <v>170.37</v>
      </c>
      <c r="O1596" s="47">
        <f>SUMIFS(Summary!C:C,Summary!H:H,Table_Query_from_Mac10[[#This Row],[Juiceoc]])</f>
        <v>0</v>
      </c>
      <c r="P1596" s="47">
        <f>SUMIFS(Summary!D:D,Summary!H:H,Table_Query_from_Mac10[[#This Row],[Juiceoc]])</f>
        <v>0</v>
      </c>
      <c r="Q1596" s="47">
        <f>SUMIFS(Summary!E:E,Summary!H:H,Table_Query_from_Mac10[[#This Row],[Juiceoc]])</f>
        <v>0</v>
      </c>
      <c r="R1596" s="47">
        <f>Table_Query_from_Mac10[[#This Row],[Net Unit]]*(1+Table_Query_from_Mac10[[#This Row],[PriceIncreasebyType]])</f>
        <v>56.79</v>
      </c>
      <c r="S1596" s="47">
        <f>Table_Query_from_Mac10[[#This Row],[UnitPriceFuture]]*Table_Query_from_Mac10[[#This Row],[qtytoShipFuture]]</f>
        <v>170.37</v>
      </c>
      <c r="T1596" s="47">
        <f>ROUND(Table_Query_from_Mac10[[#This Row],[qty_to_ship]]*(1+Table_Query_from_Mac10[[#This Row],[VolumeIncreasebyType]]),0)</f>
        <v>3</v>
      </c>
      <c r="U1596" s="47">
        <f>Table_Query_from_Mac10[[#This Row],[qtytoShipFuture]]*Table_Query_from_Mac10[[#This Row],[Future-cost]]</f>
        <v>52.86</v>
      </c>
      <c r="V1596" s="47">
        <f>Table_Query_from_Mac10[[#This Row],[qtytoShipFuture]]-Table_Query_from_Mac10[[#This Row],[qty_to_ship]]</f>
        <v>0</v>
      </c>
      <c r="W1596" s="47">
        <f>Table_Query_from_Mac10[[#This Row],[UnitPriceFuture]]</f>
        <v>56.79</v>
      </c>
      <c r="X1596" s="47">
        <f>Table_Query_from_Mac10[[#This Row],[Unit Increase]]*Table_Query_from_Mac10[[#This Row],[UnitPriceFuture]]</f>
        <v>0</v>
      </c>
      <c r="Y1596" s="47">
        <f>Table_Query_from_Mac10[[#This Row],[Unit Increase]]*Table_Query_from_Mac10[[#This Row],[Future-cost]]</f>
        <v>0</v>
      </c>
      <c r="Z1596" s="47">
        <f>-(Table_Query_from_Mac10[[#This Row],[Incremental Sales]]+((Table_Query_from_Mac10[[#This Row],[Incremental Sales]]*-(SUM(Summary!$S$8:$S$9)))))*Summary!$S$18</f>
        <v>0</v>
      </c>
      <c r="AA1596" s="47">
        <f>IFERROR(Table_Query_from_Mac10[[#This Row],[Incremental Cost]]/Table_Query_from_Mac10[[#This Row],[Incremental Sales]],0)</f>
        <v>0</v>
      </c>
      <c r="AB1596" s="47">
        <f>IFERROR(Table_Query_from_Mac10[[#This Row],[TotalCostFuture]]/Table_Query_from_Mac10[[#This Row],[totalsalesFuture]],0)</f>
        <v>0.31026589188237363</v>
      </c>
      <c r="AN1596" s="30">
        <v>12</v>
      </c>
      <c r="AO1596">
        <f t="shared" si="48"/>
        <v>3</v>
      </c>
      <c r="AQ1596" s="30">
        <v>162.25</v>
      </c>
      <c r="AR1596">
        <f t="shared" si="49"/>
        <v>56.79</v>
      </c>
    </row>
    <row r="1597" spans="1:44" x14ac:dyDescent="0.25">
      <c r="A1597">
        <v>90160</v>
      </c>
      <c r="B1597">
        <v>4</v>
      </c>
      <c r="C1597" t="s">
        <v>55</v>
      </c>
      <c r="D1597" t="s">
        <v>81</v>
      </c>
      <c r="E1597">
        <v>8</v>
      </c>
      <c r="F1597">
        <v>8.81</v>
      </c>
      <c r="G1597">
        <v>22.56</v>
      </c>
      <c r="H1597" s="1">
        <v>44854</v>
      </c>
      <c r="I1597" s="20">
        <v>0</v>
      </c>
      <c r="J1597" s="47">
        <f>Table_Query_from_Mac10[[#This Row],[unit_price]]-(Table_Query_from_Mac10[[#This Row],[unit_price]]*(Table_Query_from_Mac10[[#This Row],[discount_pct]]/100))</f>
        <v>22.56</v>
      </c>
      <c r="K1597" s="47">
        <f>Table_Query_from_Mac10[[#This Row],[unit_cost]]</f>
        <v>8.81</v>
      </c>
      <c r="L1597" s="47">
        <f>Table_Query_from_Mac10[[#This Row],[Live-cost]]*(1+Table_Query_from_Mac10[[#This Row],[CogsIncreasebyTYPE]])</f>
        <v>8.81</v>
      </c>
      <c r="M1597" s="47">
        <f>Table_Query_from_Mac10[[#This Row],[Live-cost]]*Table_Query_from_Mac10[[#This Row],[qty_to_ship]]</f>
        <v>70.48</v>
      </c>
      <c r="N1597" s="47">
        <f>IF(Table_Query_from_Mac10[[#This Row],[item_no]]="KDA",-Table_Query_from_Mac10[[#This Row],[unit_price]],Table_Query_from_Mac10[[#This Row],[Net Unit]]*Table_Query_from_Mac10[[#This Row],[qty_to_ship]])</f>
        <v>180.48</v>
      </c>
      <c r="O1597" s="47">
        <f>SUMIFS(Summary!C:C,Summary!H:H,Table_Query_from_Mac10[[#This Row],[Juiceoc]])</f>
        <v>0</v>
      </c>
      <c r="P1597" s="47">
        <f>SUMIFS(Summary!D:D,Summary!H:H,Table_Query_from_Mac10[[#This Row],[Juiceoc]])</f>
        <v>0</v>
      </c>
      <c r="Q1597" s="47">
        <f>SUMIFS(Summary!E:E,Summary!H:H,Table_Query_from_Mac10[[#This Row],[Juiceoc]])</f>
        <v>0</v>
      </c>
      <c r="R1597" s="47">
        <f>Table_Query_from_Mac10[[#This Row],[Net Unit]]*(1+Table_Query_from_Mac10[[#This Row],[PriceIncreasebyType]])</f>
        <v>22.56</v>
      </c>
      <c r="S1597" s="47">
        <f>Table_Query_from_Mac10[[#This Row],[UnitPriceFuture]]*Table_Query_from_Mac10[[#This Row],[qtytoShipFuture]]</f>
        <v>180.48</v>
      </c>
      <c r="T1597" s="47">
        <f>ROUND(Table_Query_from_Mac10[[#This Row],[qty_to_ship]]*(1+Table_Query_from_Mac10[[#This Row],[VolumeIncreasebyType]]),0)</f>
        <v>8</v>
      </c>
      <c r="U1597" s="47">
        <f>Table_Query_from_Mac10[[#This Row],[qtytoShipFuture]]*Table_Query_from_Mac10[[#This Row],[Future-cost]]</f>
        <v>70.48</v>
      </c>
      <c r="V1597" s="47">
        <f>Table_Query_from_Mac10[[#This Row],[qtytoShipFuture]]-Table_Query_from_Mac10[[#This Row],[qty_to_ship]]</f>
        <v>0</v>
      </c>
      <c r="W1597" s="47">
        <f>Table_Query_from_Mac10[[#This Row],[UnitPriceFuture]]</f>
        <v>22.56</v>
      </c>
      <c r="X1597" s="47">
        <f>Table_Query_from_Mac10[[#This Row],[Unit Increase]]*Table_Query_from_Mac10[[#This Row],[UnitPriceFuture]]</f>
        <v>0</v>
      </c>
      <c r="Y1597" s="47">
        <f>Table_Query_from_Mac10[[#This Row],[Unit Increase]]*Table_Query_from_Mac10[[#This Row],[Future-cost]]</f>
        <v>0</v>
      </c>
      <c r="Z1597" s="47">
        <f>-(Table_Query_from_Mac10[[#This Row],[Incremental Sales]]+((Table_Query_from_Mac10[[#This Row],[Incremental Sales]]*-(SUM(Summary!$S$8:$S$9)))))*Summary!$S$18</f>
        <v>0</v>
      </c>
      <c r="AA1597" s="47">
        <f>IFERROR(Table_Query_from_Mac10[[#This Row],[Incremental Cost]]/Table_Query_from_Mac10[[#This Row],[Incremental Sales]],0)</f>
        <v>0</v>
      </c>
      <c r="AB1597" s="47">
        <f>IFERROR(Table_Query_from_Mac10[[#This Row],[TotalCostFuture]]/Table_Query_from_Mac10[[#This Row],[totalsalesFuture]],0)</f>
        <v>0.39051418439716318</v>
      </c>
      <c r="AN1597" s="31">
        <v>30</v>
      </c>
      <c r="AO1597">
        <f t="shared" si="48"/>
        <v>8</v>
      </c>
      <c r="AQ1597" s="31">
        <v>64.45</v>
      </c>
      <c r="AR1597">
        <f t="shared" si="49"/>
        <v>22.56</v>
      </c>
    </row>
    <row r="1598" spans="1:44" x14ac:dyDescent="0.25">
      <c r="A1598">
        <v>90160</v>
      </c>
      <c r="B1598">
        <v>5</v>
      </c>
      <c r="C1598" t="s">
        <v>55</v>
      </c>
      <c r="D1598" t="s">
        <v>81</v>
      </c>
      <c r="E1598">
        <v>3</v>
      </c>
      <c r="F1598">
        <v>13.68</v>
      </c>
      <c r="G1598">
        <v>36.54</v>
      </c>
      <c r="H1598" s="1">
        <v>44854</v>
      </c>
      <c r="I1598" s="20">
        <v>0</v>
      </c>
      <c r="J1598" s="47">
        <f>Table_Query_from_Mac10[[#This Row],[unit_price]]-(Table_Query_from_Mac10[[#This Row],[unit_price]]*(Table_Query_from_Mac10[[#This Row],[discount_pct]]/100))</f>
        <v>36.54</v>
      </c>
      <c r="K1598" s="47">
        <f>Table_Query_from_Mac10[[#This Row],[unit_cost]]</f>
        <v>13.68</v>
      </c>
      <c r="L1598" s="47">
        <f>Table_Query_from_Mac10[[#This Row],[Live-cost]]*(1+Table_Query_from_Mac10[[#This Row],[CogsIncreasebyTYPE]])</f>
        <v>13.68</v>
      </c>
      <c r="M1598" s="47">
        <f>Table_Query_from_Mac10[[#This Row],[Live-cost]]*Table_Query_from_Mac10[[#This Row],[qty_to_ship]]</f>
        <v>41.04</v>
      </c>
      <c r="N1598" s="47">
        <f>IF(Table_Query_from_Mac10[[#This Row],[item_no]]="KDA",-Table_Query_from_Mac10[[#This Row],[unit_price]],Table_Query_from_Mac10[[#This Row],[Net Unit]]*Table_Query_from_Mac10[[#This Row],[qty_to_ship]])</f>
        <v>109.62</v>
      </c>
      <c r="O1598" s="47">
        <f>SUMIFS(Summary!C:C,Summary!H:H,Table_Query_from_Mac10[[#This Row],[Juiceoc]])</f>
        <v>0</v>
      </c>
      <c r="P1598" s="47">
        <f>SUMIFS(Summary!D:D,Summary!H:H,Table_Query_from_Mac10[[#This Row],[Juiceoc]])</f>
        <v>0</v>
      </c>
      <c r="Q1598" s="47">
        <f>SUMIFS(Summary!E:E,Summary!H:H,Table_Query_from_Mac10[[#This Row],[Juiceoc]])</f>
        <v>0</v>
      </c>
      <c r="R1598" s="47">
        <f>Table_Query_from_Mac10[[#This Row],[Net Unit]]*(1+Table_Query_from_Mac10[[#This Row],[PriceIncreasebyType]])</f>
        <v>36.54</v>
      </c>
      <c r="S1598" s="47">
        <f>Table_Query_from_Mac10[[#This Row],[UnitPriceFuture]]*Table_Query_from_Mac10[[#This Row],[qtytoShipFuture]]</f>
        <v>109.62</v>
      </c>
      <c r="T1598" s="47">
        <f>ROUND(Table_Query_from_Mac10[[#This Row],[qty_to_ship]]*(1+Table_Query_from_Mac10[[#This Row],[VolumeIncreasebyType]]),0)</f>
        <v>3</v>
      </c>
      <c r="U1598" s="47">
        <f>Table_Query_from_Mac10[[#This Row],[qtytoShipFuture]]*Table_Query_from_Mac10[[#This Row],[Future-cost]]</f>
        <v>41.04</v>
      </c>
      <c r="V1598" s="47">
        <f>Table_Query_from_Mac10[[#This Row],[qtytoShipFuture]]-Table_Query_from_Mac10[[#This Row],[qty_to_ship]]</f>
        <v>0</v>
      </c>
      <c r="W1598" s="47">
        <f>Table_Query_from_Mac10[[#This Row],[UnitPriceFuture]]</f>
        <v>36.54</v>
      </c>
      <c r="X1598" s="47">
        <f>Table_Query_from_Mac10[[#This Row],[Unit Increase]]*Table_Query_from_Mac10[[#This Row],[UnitPriceFuture]]</f>
        <v>0</v>
      </c>
      <c r="Y1598" s="47">
        <f>Table_Query_from_Mac10[[#This Row],[Unit Increase]]*Table_Query_from_Mac10[[#This Row],[Future-cost]]</f>
        <v>0</v>
      </c>
      <c r="Z1598" s="47">
        <f>-(Table_Query_from_Mac10[[#This Row],[Incremental Sales]]+((Table_Query_from_Mac10[[#This Row],[Incremental Sales]]*-(SUM(Summary!$S$8:$S$9)))))*Summary!$S$18</f>
        <v>0</v>
      </c>
      <c r="AA1598" s="47">
        <f>IFERROR(Table_Query_from_Mac10[[#This Row],[Incremental Cost]]/Table_Query_from_Mac10[[#This Row],[Incremental Sales]],0)</f>
        <v>0</v>
      </c>
      <c r="AB1598" s="47">
        <f>IFERROR(Table_Query_from_Mac10[[#This Row],[TotalCostFuture]]/Table_Query_from_Mac10[[#This Row],[totalsalesFuture]],0)</f>
        <v>0.37438423645320196</v>
      </c>
      <c r="AN1598" s="30">
        <v>12</v>
      </c>
      <c r="AO1598">
        <f t="shared" si="48"/>
        <v>3</v>
      </c>
      <c r="AQ1598" s="30">
        <v>104.4</v>
      </c>
      <c r="AR1598">
        <f t="shared" si="49"/>
        <v>36.54</v>
      </c>
    </row>
    <row r="1599" spans="1:44" x14ac:dyDescent="0.25">
      <c r="A1599">
        <v>90160</v>
      </c>
      <c r="B1599">
        <v>6</v>
      </c>
      <c r="C1599" t="s">
        <v>55</v>
      </c>
      <c r="D1599" t="s">
        <v>81</v>
      </c>
      <c r="E1599">
        <v>2</v>
      </c>
      <c r="F1599">
        <v>15.22</v>
      </c>
      <c r="G1599">
        <v>44.36</v>
      </c>
      <c r="H1599" s="1">
        <v>44854</v>
      </c>
      <c r="I1599" s="20">
        <v>0</v>
      </c>
      <c r="J1599" s="47">
        <f>Table_Query_from_Mac10[[#This Row],[unit_price]]-(Table_Query_from_Mac10[[#This Row],[unit_price]]*(Table_Query_from_Mac10[[#This Row],[discount_pct]]/100))</f>
        <v>44.36</v>
      </c>
      <c r="K1599" s="47">
        <f>Table_Query_from_Mac10[[#This Row],[unit_cost]]</f>
        <v>15.22</v>
      </c>
      <c r="L1599" s="47">
        <f>Table_Query_from_Mac10[[#This Row],[Live-cost]]*(1+Table_Query_from_Mac10[[#This Row],[CogsIncreasebyTYPE]])</f>
        <v>15.22</v>
      </c>
      <c r="M1599" s="47">
        <f>Table_Query_from_Mac10[[#This Row],[Live-cost]]*Table_Query_from_Mac10[[#This Row],[qty_to_ship]]</f>
        <v>30.44</v>
      </c>
      <c r="N1599" s="47">
        <f>IF(Table_Query_from_Mac10[[#This Row],[item_no]]="KDA",-Table_Query_from_Mac10[[#This Row],[unit_price]],Table_Query_from_Mac10[[#This Row],[Net Unit]]*Table_Query_from_Mac10[[#This Row],[qty_to_ship]])</f>
        <v>88.72</v>
      </c>
      <c r="O1599" s="47">
        <f>SUMIFS(Summary!C:C,Summary!H:H,Table_Query_from_Mac10[[#This Row],[Juiceoc]])</f>
        <v>0</v>
      </c>
      <c r="P1599" s="47">
        <f>SUMIFS(Summary!D:D,Summary!H:H,Table_Query_from_Mac10[[#This Row],[Juiceoc]])</f>
        <v>0</v>
      </c>
      <c r="Q1599" s="47">
        <f>SUMIFS(Summary!E:E,Summary!H:H,Table_Query_from_Mac10[[#This Row],[Juiceoc]])</f>
        <v>0</v>
      </c>
      <c r="R1599" s="47">
        <f>Table_Query_from_Mac10[[#This Row],[Net Unit]]*(1+Table_Query_from_Mac10[[#This Row],[PriceIncreasebyType]])</f>
        <v>44.36</v>
      </c>
      <c r="S1599" s="47">
        <f>Table_Query_from_Mac10[[#This Row],[UnitPriceFuture]]*Table_Query_from_Mac10[[#This Row],[qtytoShipFuture]]</f>
        <v>88.72</v>
      </c>
      <c r="T1599" s="47">
        <f>ROUND(Table_Query_from_Mac10[[#This Row],[qty_to_ship]]*(1+Table_Query_from_Mac10[[#This Row],[VolumeIncreasebyType]]),0)</f>
        <v>2</v>
      </c>
      <c r="U1599" s="47">
        <f>Table_Query_from_Mac10[[#This Row],[qtytoShipFuture]]*Table_Query_from_Mac10[[#This Row],[Future-cost]]</f>
        <v>30.44</v>
      </c>
      <c r="V1599" s="47">
        <f>Table_Query_from_Mac10[[#This Row],[qtytoShipFuture]]-Table_Query_from_Mac10[[#This Row],[qty_to_ship]]</f>
        <v>0</v>
      </c>
      <c r="W1599" s="47">
        <f>Table_Query_from_Mac10[[#This Row],[UnitPriceFuture]]</f>
        <v>44.36</v>
      </c>
      <c r="X1599" s="47">
        <f>Table_Query_from_Mac10[[#This Row],[Unit Increase]]*Table_Query_from_Mac10[[#This Row],[UnitPriceFuture]]</f>
        <v>0</v>
      </c>
      <c r="Y1599" s="47">
        <f>Table_Query_from_Mac10[[#This Row],[Unit Increase]]*Table_Query_from_Mac10[[#This Row],[Future-cost]]</f>
        <v>0</v>
      </c>
      <c r="Z1599" s="47">
        <f>-(Table_Query_from_Mac10[[#This Row],[Incremental Sales]]+((Table_Query_from_Mac10[[#This Row],[Incremental Sales]]*-(SUM(Summary!$S$8:$S$9)))))*Summary!$S$18</f>
        <v>0</v>
      </c>
      <c r="AA1599" s="47">
        <f>IFERROR(Table_Query_from_Mac10[[#This Row],[Incremental Cost]]/Table_Query_from_Mac10[[#This Row],[Incremental Sales]],0)</f>
        <v>0</v>
      </c>
      <c r="AB1599" s="47">
        <f>IFERROR(Table_Query_from_Mac10[[#This Row],[TotalCostFuture]]/Table_Query_from_Mac10[[#This Row],[totalsalesFuture]],0)</f>
        <v>0.34310189359783588</v>
      </c>
      <c r="AN1599" s="31">
        <v>6</v>
      </c>
      <c r="AO1599">
        <f t="shared" si="48"/>
        <v>2</v>
      </c>
      <c r="AQ1599" s="31">
        <v>126.73</v>
      </c>
      <c r="AR1599">
        <f t="shared" si="49"/>
        <v>44.36</v>
      </c>
    </row>
    <row r="1600" spans="1:44" x14ac:dyDescent="0.25">
      <c r="A1600">
        <v>90160</v>
      </c>
      <c r="B1600">
        <v>7</v>
      </c>
      <c r="C1600" t="s">
        <v>55</v>
      </c>
      <c r="D1600" t="s">
        <v>81</v>
      </c>
      <c r="E1600">
        <v>27</v>
      </c>
      <c r="F1600">
        <v>5.49</v>
      </c>
      <c r="G1600">
        <v>13.35</v>
      </c>
      <c r="H1600" s="1">
        <v>44854</v>
      </c>
      <c r="I1600" s="20">
        <v>0</v>
      </c>
      <c r="J1600" s="47">
        <f>Table_Query_from_Mac10[[#This Row],[unit_price]]-(Table_Query_from_Mac10[[#This Row],[unit_price]]*(Table_Query_from_Mac10[[#This Row],[discount_pct]]/100))</f>
        <v>13.35</v>
      </c>
      <c r="K1600" s="47">
        <f>Table_Query_from_Mac10[[#This Row],[unit_cost]]</f>
        <v>5.49</v>
      </c>
      <c r="L1600" s="47">
        <f>Table_Query_from_Mac10[[#This Row],[Live-cost]]*(1+Table_Query_from_Mac10[[#This Row],[CogsIncreasebyTYPE]])</f>
        <v>5.49</v>
      </c>
      <c r="M1600" s="47">
        <f>Table_Query_from_Mac10[[#This Row],[Live-cost]]*Table_Query_from_Mac10[[#This Row],[qty_to_ship]]</f>
        <v>148.23000000000002</v>
      </c>
      <c r="N1600" s="47">
        <f>IF(Table_Query_from_Mac10[[#This Row],[item_no]]="KDA",-Table_Query_from_Mac10[[#This Row],[unit_price]],Table_Query_from_Mac10[[#This Row],[Net Unit]]*Table_Query_from_Mac10[[#This Row],[qty_to_ship]])</f>
        <v>360.45</v>
      </c>
      <c r="O1600" s="47">
        <f>SUMIFS(Summary!C:C,Summary!H:H,Table_Query_from_Mac10[[#This Row],[Juiceoc]])</f>
        <v>0</v>
      </c>
      <c r="P1600" s="47">
        <f>SUMIFS(Summary!D:D,Summary!H:H,Table_Query_from_Mac10[[#This Row],[Juiceoc]])</f>
        <v>0</v>
      </c>
      <c r="Q1600" s="47">
        <f>SUMIFS(Summary!E:E,Summary!H:H,Table_Query_from_Mac10[[#This Row],[Juiceoc]])</f>
        <v>0</v>
      </c>
      <c r="R1600" s="47">
        <f>Table_Query_from_Mac10[[#This Row],[Net Unit]]*(1+Table_Query_from_Mac10[[#This Row],[PriceIncreasebyType]])</f>
        <v>13.35</v>
      </c>
      <c r="S1600" s="47">
        <f>Table_Query_from_Mac10[[#This Row],[UnitPriceFuture]]*Table_Query_from_Mac10[[#This Row],[qtytoShipFuture]]</f>
        <v>360.45</v>
      </c>
      <c r="T1600" s="47">
        <f>ROUND(Table_Query_from_Mac10[[#This Row],[qty_to_ship]]*(1+Table_Query_from_Mac10[[#This Row],[VolumeIncreasebyType]]),0)</f>
        <v>27</v>
      </c>
      <c r="U1600" s="47">
        <f>Table_Query_from_Mac10[[#This Row],[qtytoShipFuture]]*Table_Query_from_Mac10[[#This Row],[Future-cost]]</f>
        <v>148.23000000000002</v>
      </c>
      <c r="V1600" s="47">
        <f>Table_Query_from_Mac10[[#This Row],[qtytoShipFuture]]-Table_Query_from_Mac10[[#This Row],[qty_to_ship]]</f>
        <v>0</v>
      </c>
      <c r="W1600" s="47">
        <f>Table_Query_from_Mac10[[#This Row],[UnitPriceFuture]]</f>
        <v>13.35</v>
      </c>
      <c r="X1600" s="47">
        <f>Table_Query_from_Mac10[[#This Row],[Unit Increase]]*Table_Query_from_Mac10[[#This Row],[UnitPriceFuture]]</f>
        <v>0</v>
      </c>
      <c r="Y1600" s="47">
        <f>Table_Query_from_Mac10[[#This Row],[Unit Increase]]*Table_Query_from_Mac10[[#This Row],[Future-cost]]</f>
        <v>0</v>
      </c>
      <c r="Z1600" s="47">
        <f>-(Table_Query_from_Mac10[[#This Row],[Incremental Sales]]+((Table_Query_from_Mac10[[#This Row],[Incremental Sales]]*-(SUM(Summary!$S$8:$S$9)))))*Summary!$S$18</f>
        <v>0</v>
      </c>
      <c r="AA1600" s="47">
        <f>IFERROR(Table_Query_from_Mac10[[#This Row],[Incremental Cost]]/Table_Query_from_Mac10[[#This Row],[Incremental Sales]],0)</f>
        <v>0</v>
      </c>
      <c r="AB1600" s="47">
        <f>IFERROR(Table_Query_from_Mac10[[#This Row],[TotalCostFuture]]/Table_Query_from_Mac10[[#This Row],[totalsalesFuture]],0)</f>
        <v>0.41123595505617982</v>
      </c>
      <c r="AN1600" s="30">
        <v>108</v>
      </c>
      <c r="AO1600">
        <f t="shared" si="48"/>
        <v>27</v>
      </c>
      <c r="AQ1600" s="30">
        <v>38.15</v>
      </c>
      <c r="AR1600">
        <f t="shared" si="49"/>
        <v>13.35</v>
      </c>
    </row>
    <row r="1601" spans="1:44" x14ac:dyDescent="0.25">
      <c r="A1601">
        <v>90160</v>
      </c>
      <c r="B1601">
        <v>8</v>
      </c>
      <c r="C1601" t="s">
        <v>55</v>
      </c>
      <c r="D1601" t="s">
        <v>81</v>
      </c>
      <c r="E1601">
        <v>10</v>
      </c>
      <c r="F1601">
        <v>10.18</v>
      </c>
      <c r="G1601">
        <v>27.29</v>
      </c>
      <c r="H1601" s="1">
        <v>44854</v>
      </c>
      <c r="I1601" s="20">
        <v>0</v>
      </c>
      <c r="J1601" s="47">
        <f>Table_Query_from_Mac10[[#This Row],[unit_price]]-(Table_Query_from_Mac10[[#This Row],[unit_price]]*(Table_Query_from_Mac10[[#This Row],[discount_pct]]/100))</f>
        <v>27.29</v>
      </c>
      <c r="K1601" s="47">
        <f>Table_Query_from_Mac10[[#This Row],[unit_cost]]</f>
        <v>10.18</v>
      </c>
      <c r="L1601" s="47">
        <f>Table_Query_from_Mac10[[#This Row],[Live-cost]]*(1+Table_Query_from_Mac10[[#This Row],[CogsIncreasebyTYPE]])</f>
        <v>10.18</v>
      </c>
      <c r="M1601" s="47">
        <f>Table_Query_from_Mac10[[#This Row],[Live-cost]]*Table_Query_from_Mac10[[#This Row],[qty_to_ship]]</f>
        <v>101.8</v>
      </c>
      <c r="N1601" s="47">
        <f>IF(Table_Query_from_Mac10[[#This Row],[item_no]]="KDA",-Table_Query_from_Mac10[[#This Row],[unit_price]],Table_Query_from_Mac10[[#This Row],[Net Unit]]*Table_Query_from_Mac10[[#This Row],[qty_to_ship]])</f>
        <v>272.89999999999998</v>
      </c>
      <c r="O1601" s="47">
        <f>SUMIFS(Summary!C:C,Summary!H:H,Table_Query_from_Mac10[[#This Row],[Juiceoc]])</f>
        <v>0</v>
      </c>
      <c r="P1601" s="47">
        <f>SUMIFS(Summary!D:D,Summary!H:H,Table_Query_from_Mac10[[#This Row],[Juiceoc]])</f>
        <v>0</v>
      </c>
      <c r="Q1601" s="47">
        <f>SUMIFS(Summary!E:E,Summary!H:H,Table_Query_from_Mac10[[#This Row],[Juiceoc]])</f>
        <v>0</v>
      </c>
      <c r="R1601" s="47">
        <f>Table_Query_from_Mac10[[#This Row],[Net Unit]]*(1+Table_Query_from_Mac10[[#This Row],[PriceIncreasebyType]])</f>
        <v>27.29</v>
      </c>
      <c r="S1601" s="47">
        <f>Table_Query_from_Mac10[[#This Row],[UnitPriceFuture]]*Table_Query_from_Mac10[[#This Row],[qtytoShipFuture]]</f>
        <v>272.89999999999998</v>
      </c>
      <c r="T1601" s="47">
        <f>ROUND(Table_Query_from_Mac10[[#This Row],[qty_to_ship]]*(1+Table_Query_from_Mac10[[#This Row],[VolumeIncreasebyType]]),0)</f>
        <v>10</v>
      </c>
      <c r="U1601" s="47">
        <f>Table_Query_from_Mac10[[#This Row],[qtytoShipFuture]]*Table_Query_from_Mac10[[#This Row],[Future-cost]]</f>
        <v>101.8</v>
      </c>
      <c r="V1601" s="47">
        <f>Table_Query_from_Mac10[[#This Row],[qtytoShipFuture]]-Table_Query_from_Mac10[[#This Row],[qty_to_ship]]</f>
        <v>0</v>
      </c>
      <c r="W1601" s="47">
        <f>Table_Query_from_Mac10[[#This Row],[UnitPriceFuture]]</f>
        <v>27.29</v>
      </c>
      <c r="X1601" s="47">
        <f>Table_Query_from_Mac10[[#This Row],[Unit Increase]]*Table_Query_from_Mac10[[#This Row],[UnitPriceFuture]]</f>
        <v>0</v>
      </c>
      <c r="Y1601" s="47">
        <f>Table_Query_from_Mac10[[#This Row],[Unit Increase]]*Table_Query_from_Mac10[[#This Row],[Future-cost]]</f>
        <v>0</v>
      </c>
      <c r="Z1601" s="47">
        <f>-(Table_Query_from_Mac10[[#This Row],[Incremental Sales]]+((Table_Query_from_Mac10[[#This Row],[Incremental Sales]]*-(SUM(Summary!$S$8:$S$9)))))*Summary!$S$18</f>
        <v>0</v>
      </c>
      <c r="AA1601" s="47">
        <f>IFERROR(Table_Query_from_Mac10[[#This Row],[Incremental Cost]]/Table_Query_from_Mac10[[#This Row],[Incremental Sales]],0)</f>
        <v>0</v>
      </c>
      <c r="AB1601" s="47">
        <f>IFERROR(Table_Query_from_Mac10[[#This Row],[TotalCostFuture]]/Table_Query_from_Mac10[[#This Row],[totalsalesFuture]],0)</f>
        <v>0.37303041407108833</v>
      </c>
      <c r="AN1601" s="31">
        <v>40</v>
      </c>
      <c r="AO1601">
        <f t="shared" si="48"/>
        <v>10</v>
      </c>
      <c r="AQ1601" s="31">
        <v>77.959999999999994</v>
      </c>
      <c r="AR1601">
        <f t="shared" si="49"/>
        <v>27.29</v>
      </c>
    </row>
    <row r="1602" spans="1:44" x14ac:dyDescent="0.25">
      <c r="A1602">
        <v>90161</v>
      </c>
      <c r="B1602">
        <v>1</v>
      </c>
      <c r="C1602" t="s">
        <v>53</v>
      </c>
      <c r="D1602" t="s">
        <v>80</v>
      </c>
      <c r="E1602">
        <v>3</v>
      </c>
      <c r="F1602">
        <v>11.16</v>
      </c>
      <c r="G1602">
        <v>28.11</v>
      </c>
      <c r="H1602" s="1">
        <v>44841</v>
      </c>
      <c r="I1602" s="20">
        <v>7</v>
      </c>
      <c r="J1602" s="47">
        <f>Table_Query_from_Mac10[[#This Row],[unit_price]]-(Table_Query_from_Mac10[[#This Row],[unit_price]]*(Table_Query_from_Mac10[[#This Row],[discount_pct]]/100))</f>
        <v>26.142299999999999</v>
      </c>
      <c r="K1602" s="47">
        <f>Table_Query_from_Mac10[[#This Row],[unit_cost]]</f>
        <v>11.16</v>
      </c>
      <c r="L1602" s="47">
        <f>Table_Query_from_Mac10[[#This Row],[Live-cost]]*(1+Table_Query_from_Mac10[[#This Row],[CogsIncreasebyTYPE]])</f>
        <v>11.16</v>
      </c>
      <c r="M1602" s="47">
        <f>Table_Query_from_Mac10[[#This Row],[Live-cost]]*Table_Query_from_Mac10[[#This Row],[qty_to_ship]]</f>
        <v>33.480000000000004</v>
      </c>
      <c r="N1602" s="47">
        <f>IF(Table_Query_from_Mac10[[#This Row],[item_no]]="KDA",-Table_Query_from_Mac10[[#This Row],[unit_price]],Table_Query_from_Mac10[[#This Row],[Net Unit]]*Table_Query_from_Mac10[[#This Row],[qty_to_ship]])</f>
        <v>78.426899999999989</v>
      </c>
      <c r="O1602" s="47">
        <f>SUMIFS(Summary!C:C,Summary!H:H,Table_Query_from_Mac10[[#This Row],[Juiceoc]])</f>
        <v>0</v>
      </c>
      <c r="P1602" s="47">
        <f>SUMIFS(Summary!D:D,Summary!H:H,Table_Query_from_Mac10[[#This Row],[Juiceoc]])</f>
        <v>0</v>
      </c>
      <c r="Q1602" s="47">
        <f>SUMIFS(Summary!E:E,Summary!H:H,Table_Query_from_Mac10[[#This Row],[Juiceoc]])</f>
        <v>0</v>
      </c>
      <c r="R1602" s="47">
        <f>Table_Query_from_Mac10[[#This Row],[Net Unit]]*(1+Table_Query_from_Mac10[[#This Row],[PriceIncreasebyType]])</f>
        <v>26.142299999999999</v>
      </c>
      <c r="S1602" s="47">
        <f>Table_Query_from_Mac10[[#This Row],[UnitPriceFuture]]*Table_Query_from_Mac10[[#This Row],[qtytoShipFuture]]</f>
        <v>78.426899999999989</v>
      </c>
      <c r="T1602" s="47">
        <f>ROUND(Table_Query_from_Mac10[[#This Row],[qty_to_ship]]*(1+Table_Query_from_Mac10[[#This Row],[VolumeIncreasebyType]]),0)</f>
        <v>3</v>
      </c>
      <c r="U1602" s="47">
        <f>Table_Query_from_Mac10[[#This Row],[qtytoShipFuture]]*Table_Query_from_Mac10[[#This Row],[Future-cost]]</f>
        <v>33.480000000000004</v>
      </c>
      <c r="V1602" s="47">
        <f>Table_Query_from_Mac10[[#This Row],[qtytoShipFuture]]-Table_Query_from_Mac10[[#This Row],[qty_to_ship]]</f>
        <v>0</v>
      </c>
      <c r="W1602" s="47">
        <f>Table_Query_from_Mac10[[#This Row],[UnitPriceFuture]]</f>
        <v>26.142299999999999</v>
      </c>
      <c r="X1602" s="47">
        <f>Table_Query_from_Mac10[[#This Row],[Unit Increase]]*Table_Query_from_Mac10[[#This Row],[UnitPriceFuture]]</f>
        <v>0</v>
      </c>
      <c r="Y1602" s="47">
        <f>Table_Query_from_Mac10[[#This Row],[Unit Increase]]*Table_Query_from_Mac10[[#This Row],[Future-cost]]</f>
        <v>0</v>
      </c>
      <c r="Z1602" s="47">
        <f>-(Table_Query_from_Mac10[[#This Row],[Incremental Sales]]+((Table_Query_from_Mac10[[#This Row],[Incremental Sales]]*-(SUM(Summary!$S$8:$S$9)))))*Summary!$S$18</f>
        <v>0</v>
      </c>
      <c r="AA1602" s="47">
        <f>IFERROR(Table_Query_from_Mac10[[#This Row],[Incremental Cost]]/Table_Query_from_Mac10[[#This Row],[Incremental Sales]],0)</f>
        <v>0</v>
      </c>
      <c r="AB1602" s="47">
        <f>IFERROR(Table_Query_from_Mac10[[#This Row],[TotalCostFuture]]/Table_Query_from_Mac10[[#This Row],[totalsalesFuture]],0)</f>
        <v>0.42689434364994677</v>
      </c>
      <c r="AN1602" s="30">
        <v>12</v>
      </c>
      <c r="AO1602">
        <f t="shared" si="48"/>
        <v>3</v>
      </c>
      <c r="AQ1602" s="30">
        <v>80.3</v>
      </c>
      <c r="AR1602">
        <f t="shared" si="49"/>
        <v>28.11</v>
      </c>
    </row>
    <row r="1603" spans="1:44" x14ac:dyDescent="0.25">
      <c r="A1603">
        <v>90161</v>
      </c>
      <c r="B1603">
        <v>2</v>
      </c>
      <c r="C1603" t="s">
        <v>53</v>
      </c>
      <c r="D1603" t="s">
        <v>80</v>
      </c>
      <c r="E1603">
        <v>12</v>
      </c>
      <c r="F1603">
        <v>9.77</v>
      </c>
      <c r="G1603">
        <v>24.37</v>
      </c>
      <c r="H1603" s="1">
        <v>44841</v>
      </c>
      <c r="I1603" s="20">
        <v>7</v>
      </c>
      <c r="J1603" s="47">
        <f>Table_Query_from_Mac10[[#This Row],[unit_price]]-(Table_Query_from_Mac10[[#This Row],[unit_price]]*(Table_Query_from_Mac10[[#This Row],[discount_pct]]/100))</f>
        <v>22.664100000000001</v>
      </c>
      <c r="K1603" s="47">
        <f>Table_Query_from_Mac10[[#This Row],[unit_cost]]</f>
        <v>9.77</v>
      </c>
      <c r="L1603" s="47">
        <f>Table_Query_from_Mac10[[#This Row],[Live-cost]]*(1+Table_Query_from_Mac10[[#This Row],[CogsIncreasebyTYPE]])</f>
        <v>9.77</v>
      </c>
      <c r="M1603" s="47">
        <f>Table_Query_from_Mac10[[#This Row],[Live-cost]]*Table_Query_from_Mac10[[#This Row],[qty_to_ship]]</f>
        <v>117.24</v>
      </c>
      <c r="N1603" s="47">
        <f>IF(Table_Query_from_Mac10[[#This Row],[item_no]]="KDA",-Table_Query_from_Mac10[[#This Row],[unit_price]],Table_Query_from_Mac10[[#This Row],[Net Unit]]*Table_Query_from_Mac10[[#This Row],[qty_to_ship]])</f>
        <v>271.9692</v>
      </c>
      <c r="O1603" s="47">
        <f>SUMIFS(Summary!C:C,Summary!H:H,Table_Query_from_Mac10[[#This Row],[Juiceoc]])</f>
        <v>0</v>
      </c>
      <c r="P1603" s="47">
        <f>SUMIFS(Summary!D:D,Summary!H:H,Table_Query_from_Mac10[[#This Row],[Juiceoc]])</f>
        <v>0</v>
      </c>
      <c r="Q1603" s="47">
        <f>SUMIFS(Summary!E:E,Summary!H:H,Table_Query_from_Mac10[[#This Row],[Juiceoc]])</f>
        <v>0</v>
      </c>
      <c r="R1603" s="47">
        <f>Table_Query_from_Mac10[[#This Row],[Net Unit]]*(1+Table_Query_from_Mac10[[#This Row],[PriceIncreasebyType]])</f>
        <v>22.664100000000001</v>
      </c>
      <c r="S1603" s="47">
        <f>Table_Query_from_Mac10[[#This Row],[UnitPriceFuture]]*Table_Query_from_Mac10[[#This Row],[qtytoShipFuture]]</f>
        <v>271.9692</v>
      </c>
      <c r="T1603" s="47">
        <f>ROUND(Table_Query_from_Mac10[[#This Row],[qty_to_ship]]*(1+Table_Query_from_Mac10[[#This Row],[VolumeIncreasebyType]]),0)</f>
        <v>12</v>
      </c>
      <c r="U1603" s="47">
        <f>Table_Query_from_Mac10[[#This Row],[qtytoShipFuture]]*Table_Query_from_Mac10[[#This Row],[Future-cost]]</f>
        <v>117.24</v>
      </c>
      <c r="V1603" s="47">
        <f>Table_Query_from_Mac10[[#This Row],[qtytoShipFuture]]-Table_Query_from_Mac10[[#This Row],[qty_to_ship]]</f>
        <v>0</v>
      </c>
      <c r="W1603" s="47">
        <f>Table_Query_from_Mac10[[#This Row],[UnitPriceFuture]]</f>
        <v>22.664100000000001</v>
      </c>
      <c r="X1603" s="47">
        <f>Table_Query_from_Mac10[[#This Row],[Unit Increase]]*Table_Query_from_Mac10[[#This Row],[UnitPriceFuture]]</f>
        <v>0</v>
      </c>
      <c r="Y1603" s="47">
        <f>Table_Query_from_Mac10[[#This Row],[Unit Increase]]*Table_Query_from_Mac10[[#This Row],[Future-cost]]</f>
        <v>0</v>
      </c>
      <c r="Z1603" s="47">
        <f>-(Table_Query_from_Mac10[[#This Row],[Incremental Sales]]+((Table_Query_from_Mac10[[#This Row],[Incremental Sales]]*-(SUM(Summary!$S$8:$S$9)))))*Summary!$S$18</f>
        <v>0</v>
      </c>
      <c r="AA1603" s="47">
        <f>IFERROR(Table_Query_from_Mac10[[#This Row],[Incremental Cost]]/Table_Query_from_Mac10[[#This Row],[Incremental Sales]],0)</f>
        <v>0</v>
      </c>
      <c r="AB1603" s="47">
        <f>IFERROR(Table_Query_from_Mac10[[#This Row],[TotalCostFuture]]/Table_Query_from_Mac10[[#This Row],[totalsalesFuture]],0)</f>
        <v>0.43107822503430532</v>
      </c>
      <c r="AN1603" s="31">
        <v>45</v>
      </c>
      <c r="AO1603">
        <f t="shared" ref="AO1603:AO1666" si="50">CEILING(AN1603/4,1)</f>
        <v>12</v>
      </c>
      <c r="AQ1603" s="31">
        <v>69.64</v>
      </c>
      <c r="AR1603">
        <f t="shared" ref="AR1603:AR1666" si="51">ROUND(AQ1603/5*1.75,2)</f>
        <v>24.37</v>
      </c>
    </row>
    <row r="1604" spans="1:44" x14ac:dyDescent="0.25">
      <c r="A1604">
        <v>90161</v>
      </c>
      <c r="B1604">
        <v>3</v>
      </c>
      <c r="C1604" t="s">
        <v>53</v>
      </c>
      <c r="D1604" t="s">
        <v>80</v>
      </c>
      <c r="E1604">
        <v>84</v>
      </c>
      <c r="F1604">
        <v>8.3699999999999992</v>
      </c>
      <c r="G1604">
        <v>19.829999999999998</v>
      </c>
      <c r="H1604" s="1">
        <v>44841</v>
      </c>
      <c r="I1604" s="20">
        <v>7</v>
      </c>
      <c r="J1604" s="47">
        <f>Table_Query_from_Mac10[[#This Row],[unit_price]]-(Table_Query_from_Mac10[[#This Row],[unit_price]]*(Table_Query_from_Mac10[[#This Row],[discount_pct]]/100))</f>
        <v>18.441899999999997</v>
      </c>
      <c r="K1604" s="47">
        <f>Table_Query_from_Mac10[[#This Row],[unit_cost]]</f>
        <v>8.3699999999999992</v>
      </c>
      <c r="L1604" s="47">
        <f>Table_Query_from_Mac10[[#This Row],[Live-cost]]*(1+Table_Query_from_Mac10[[#This Row],[CogsIncreasebyTYPE]])</f>
        <v>8.3699999999999992</v>
      </c>
      <c r="M1604" s="47">
        <f>Table_Query_from_Mac10[[#This Row],[Live-cost]]*Table_Query_from_Mac10[[#This Row],[qty_to_ship]]</f>
        <v>703.07999999999993</v>
      </c>
      <c r="N1604" s="47">
        <f>IF(Table_Query_from_Mac10[[#This Row],[item_no]]="KDA",-Table_Query_from_Mac10[[#This Row],[unit_price]],Table_Query_from_Mac10[[#This Row],[Net Unit]]*Table_Query_from_Mac10[[#This Row],[qty_to_ship]])</f>
        <v>1549.1195999999998</v>
      </c>
      <c r="O1604" s="47">
        <f>SUMIFS(Summary!C:C,Summary!H:H,Table_Query_from_Mac10[[#This Row],[Juiceoc]])</f>
        <v>0</v>
      </c>
      <c r="P1604" s="47">
        <f>SUMIFS(Summary!D:D,Summary!H:H,Table_Query_from_Mac10[[#This Row],[Juiceoc]])</f>
        <v>0</v>
      </c>
      <c r="Q1604" s="47">
        <f>SUMIFS(Summary!E:E,Summary!H:H,Table_Query_from_Mac10[[#This Row],[Juiceoc]])</f>
        <v>0</v>
      </c>
      <c r="R1604" s="47">
        <f>Table_Query_from_Mac10[[#This Row],[Net Unit]]*(1+Table_Query_from_Mac10[[#This Row],[PriceIncreasebyType]])</f>
        <v>18.441899999999997</v>
      </c>
      <c r="S1604" s="47">
        <f>Table_Query_from_Mac10[[#This Row],[UnitPriceFuture]]*Table_Query_from_Mac10[[#This Row],[qtytoShipFuture]]</f>
        <v>1549.1195999999998</v>
      </c>
      <c r="T1604" s="47">
        <f>ROUND(Table_Query_from_Mac10[[#This Row],[qty_to_ship]]*(1+Table_Query_from_Mac10[[#This Row],[VolumeIncreasebyType]]),0)</f>
        <v>84</v>
      </c>
      <c r="U1604" s="47">
        <f>Table_Query_from_Mac10[[#This Row],[qtytoShipFuture]]*Table_Query_from_Mac10[[#This Row],[Future-cost]]</f>
        <v>703.07999999999993</v>
      </c>
      <c r="V1604" s="47">
        <f>Table_Query_from_Mac10[[#This Row],[qtytoShipFuture]]-Table_Query_from_Mac10[[#This Row],[qty_to_ship]]</f>
        <v>0</v>
      </c>
      <c r="W1604" s="47">
        <f>Table_Query_from_Mac10[[#This Row],[UnitPriceFuture]]</f>
        <v>18.441899999999997</v>
      </c>
      <c r="X1604" s="47">
        <f>Table_Query_from_Mac10[[#This Row],[Unit Increase]]*Table_Query_from_Mac10[[#This Row],[UnitPriceFuture]]</f>
        <v>0</v>
      </c>
      <c r="Y1604" s="47">
        <f>Table_Query_from_Mac10[[#This Row],[Unit Increase]]*Table_Query_from_Mac10[[#This Row],[Future-cost]]</f>
        <v>0</v>
      </c>
      <c r="Z1604" s="47">
        <f>-(Table_Query_from_Mac10[[#This Row],[Incremental Sales]]+((Table_Query_from_Mac10[[#This Row],[Incremental Sales]]*-(SUM(Summary!$S$8:$S$9)))))*Summary!$S$18</f>
        <v>0</v>
      </c>
      <c r="AA1604" s="47">
        <f>IFERROR(Table_Query_from_Mac10[[#This Row],[Incremental Cost]]/Table_Query_from_Mac10[[#This Row],[Incremental Sales]],0)</f>
        <v>0</v>
      </c>
      <c r="AB1604" s="47">
        <f>IFERROR(Table_Query_from_Mac10[[#This Row],[TotalCostFuture]]/Table_Query_from_Mac10[[#This Row],[totalsalesFuture]],0)</f>
        <v>0.45385779122541609</v>
      </c>
      <c r="AN1604" s="30">
        <v>336</v>
      </c>
      <c r="AO1604">
        <f t="shared" si="50"/>
        <v>84</v>
      </c>
      <c r="AQ1604" s="30">
        <v>56.65</v>
      </c>
      <c r="AR1604">
        <f t="shared" si="51"/>
        <v>19.829999999999998</v>
      </c>
    </row>
    <row r="1605" spans="1:44" x14ac:dyDescent="0.25">
      <c r="A1605">
        <v>90161</v>
      </c>
      <c r="B1605">
        <v>4</v>
      </c>
      <c r="C1605" t="s">
        <v>53</v>
      </c>
      <c r="D1605" t="s">
        <v>80</v>
      </c>
      <c r="E1605">
        <v>132</v>
      </c>
      <c r="F1605">
        <v>7.01</v>
      </c>
      <c r="G1605">
        <v>16.5</v>
      </c>
      <c r="H1605" s="1">
        <v>44841</v>
      </c>
      <c r="I1605" s="20">
        <v>7</v>
      </c>
      <c r="J1605" s="47">
        <f>Table_Query_from_Mac10[[#This Row],[unit_price]]-(Table_Query_from_Mac10[[#This Row],[unit_price]]*(Table_Query_from_Mac10[[#This Row],[discount_pct]]/100))</f>
        <v>15.345000000000001</v>
      </c>
      <c r="K1605" s="47">
        <f>Table_Query_from_Mac10[[#This Row],[unit_cost]]</f>
        <v>7.01</v>
      </c>
      <c r="L1605" s="47">
        <f>Table_Query_from_Mac10[[#This Row],[Live-cost]]*(1+Table_Query_from_Mac10[[#This Row],[CogsIncreasebyTYPE]])</f>
        <v>7.01</v>
      </c>
      <c r="M1605" s="47">
        <f>Table_Query_from_Mac10[[#This Row],[Live-cost]]*Table_Query_from_Mac10[[#This Row],[qty_to_ship]]</f>
        <v>925.31999999999994</v>
      </c>
      <c r="N1605" s="47">
        <f>IF(Table_Query_from_Mac10[[#This Row],[item_no]]="KDA",-Table_Query_from_Mac10[[#This Row],[unit_price]],Table_Query_from_Mac10[[#This Row],[Net Unit]]*Table_Query_from_Mac10[[#This Row],[qty_to_ship]])</f>
        <v>2025.5400000000002</v>
      </c>
      <c r="O1605" s="47">
        <f>SUMIFS(Summary!C:C,Summary!H:H,Table_Query_from_Mac10[[#This Row],[Juiceoc]])</f>
        <v>0</v>
      </c>
      <c r="P1605" s="47">
        <f>SUMIFS(Summary!D:D,Summary!H:H,Table_Query_from_Mac10[[#This Row],[Juiceoc]])</f>
        <v>0</v>
      </c>
      <c r="Q1605" s="47">
        <f>SUMIFS(Summary!E:E,Summary!H:H,Table_Query_from_Mac10[[#This Row],[Juiceoc]])</f>
        <v>0</v>
      </c>
      <c r="R1605" s="47">
        <f>Table_Query_from_Mac10[[#This Row],[Net Unit]]*(1+Table_Query_from_Mac10[[#This Row],[PriceIncreasebyType]])</f>
        <v>15.345000000000001</v>
      </c>
      <c r="S1605" s="47">
        <f>Table_Query_from_Mac10[[#This Row],[UnitPriceFuture]]*Table_Query_from_Mac10[[#This Row],[qtytoShipFuture]]</f>
        <v>2025.5400000000002</v>
      </c>
      <c r="T1605" s="47">
        <f>ROUND(Table_Query_from_Mac10[[#This Row],[qty_to_ship]]*(1+Table_Query_from_Mac10[[#This Row],[VolumeIncreasebyType]]),0)</f>
        <v>132</v>
      </c>
      <c r="U1605" s="47">
        <f>Table_Query_from_Mac10[[#This Row],[qtytoShipFuture]]*Table_Query_from_Mac10[[#This Row],[Future-cost]]</f>
        <v>925.31999999999994</v>
      </c>
      <c r="V1605" s="47">
        <f>Table_Query_from_Mac10[[#This Row],[qtytoShipFuture]]-Table_Query_from_Mac10[[#This Row],[qty_to_ship]]</f>
        <v>0</v>
      </c>
      <c r="W1605" s="47">
        <f>Table_Query_from_Mac10[[#This Row],[UnitPriceFuture]]</f>
        <v>15.345000000000001</v>
      </c>
      <c r="X1605" s="47">
        <f>Table_Query_from_Mac10[[#This Row],[Unit Increase]]*Table_Query_from_Mac10[[#This Row],[UnitPriceFuture]]</f>
        <v>0</v>
      </c>
      <c r="Y1605" s="47">
        <f>Table_Query_from_Mac10[[#This Row],[Unit Increase]]*Table_Query_from_Mac10[[#This Row],[Future-cost]]</f>
        <v>0</v>
      </c>
      <c r="Z1605" s="47">
        <f>-(Table_Query_from_Mac10[[#This Row],[Incremental Sales]]+((Table_Query_from_Mac10[[#This Row],[Incremental Sales]]*-(SUM(Summary!$S$8:$S$9)))))*Summary!$S$18</f>
        <v>0</v>
      </c>
      <c r="AA1605" s="47">
        <f>IFERROR(Table_Query_from_Mac10[[#This Row],[Incremental Cost]]/Table_Query_from_Mac10[[#This Row],[Incremental Sales]],0)</f>
        <v>0</v>
      </c>
      <c r="AB1605" s="47">
        <f>IFERROR(Table_Query_from_Mac10[[#This Row],[TotalCostFuture]]/Table_Query_from_Mac10[[#This Row],[totalsalesFuture]],0)</f>
        <v>0.45682632779406968</v>
      </c>
      <c r="AN1605" s="31">
        <v>528</v>
      </c>
      <c r="AO1605">
        <f t="shared" si="50"/>
        <v>132</v>
      </c>
      <c r="AQ1605" s="31">
        <v>47.13</v>
      </c>
      <c r="AR1605">
        <f t="shared" si="51"/>
        <v>16.5</v>
      </c>
    </row>
    <row r="1606" spans="1:44" x14ac:dyDescent="0.25">
      <c r="A1606">
        <v>90161</v>
      </c>
      <c r="B1606">
        <v>5</v>
      </c>
      <c r="C1606" t="s">
        <v>53</v>
      </c>
      <c r="D1606" t="s">
        <v>80</v>
      </c>
      <c r="E1606">
        <v>100</v>
      </c>
      <c r="F1606">
        <v>5.8</v>
      </c>
      <c r="G1606">
        <v>13.5</v>
      </c>
      <c r="H1606" s="1">
        <v>44841</v>
      </c>
      <c r="I1606" s="20">
        <v>7</v>
      </c>
      <c r="J1606" s="47">
        <f>Table_Query_from_Mac10[[#This Row],[unit_price]]-(Table_Query_from_Mac10[[#This Row],[unit_price]]*(Table_Query_from_Mac10[[#This Row],[discount_pct]]/100))</f>
        <v>12.555</v>
      </c>
      <c r="K1606" s="47">
        <f>Table_Query_from_Mac10[[#This Row],[unit_cost]]</f>
        <v>5.8</v>
      </c>
      <c r="L1606" s="47">
        <f>Table_Query_from_Mac10[[#This Row],[Live-cost]]*(1+Table_Query_from_Mac10[[#This Row],[CogsIncreasebyTYPE]])</f>
        <v>5.8</v>
      </c>
      <c r="M1606" s="47">
        <f>Table_Query_from_Mac10[[#This Row],[Live-cost]]*Table_Query_from_Mac10[[#This Row],[qty_to_ship]]</f>
        <v>580</v>
      </c>
      <c r="N1606" s="47">
        <f>IF(Table_Query_from_Mac10[[#This Row],[item_no]]="KDA",-Table_Query_from_Mac10[[#This Row],[unit_price]],Table_Query_from_Mac10[[#This Row],[Net Unit]]*Table_Query_from_Mac10[[#This Row],[qty_to_ship]])</f>
        <v>1255.5</v>
      </c>
      <c r="O1606" s="47">
        <f>SUMIFS(Summary!C:C,Summary!H:H,Table_Query_from_Mac10[[#This Row],[Juiceoc]])</f>
        <v>0</v>
      </c>
      <c r="P1606" s="47">
        <f>SUMIFS(Summary!D:D,Summary!H:H,Table_Query_from_Mac10[[#This Row],[Juiceoc]])</f>
        <v>0</v>
      </c>
      <c r="Q1606" s="47">
        <f>SUMIFS(Summary!E:E,Summary!H:H,Table_Query_from_Mac10[[#This Row],[Juiceoc]])</f>
        <v>0</v>
      </c>
      <c r="R1606" s="47">
        <f>Table_Query_from_Mac10[[#This Row],[Net Unit]]*(1+Table_Query_from_Mac10[[#This Row],[PriceIncreasebyType]])</f>
        <v>12.555</v>
      </c>
      <c r="S1606" s="47">
        <f>Table_Query_from_Mac10[[#This Row],[UnitPriceFuture]]*Table_Query_from_Mac10[[#This Row],[qtytoShipFuture]]</f>
        <v>1255.5</v>
      </c>
      <c r="T1606" s="47">
        <f>ROUND(Table_Query_from_Mac10[[#This Row],[qty_to_ship]]*(1+Table_Query_from_Mac10[[#This Row],[VolumeIncreasebyType]]),0)</f>
        <v>100</v>
      </c>
      <c r="U1606" s="47">
        <f>Table_Query_from_Mac10[[#This Row],[qtytoShipFuture]]*Table_Query_from_Mac10[[#This Row],[Future-cost]]</f>
        <v>580</v>
      </c>
      <c r="V1606" s="47">
        <f>Table_Query_from_Mac10[[#This Row],[qtytoShipFuture]]-Table_Query_from_Mac10[[#This Row],[qty_to_ship]]</f>
        <v>0</v>
      </c>
      <c r="W1606" s="47">
        <f>Table_Query_from_Mac10[[#This Row],[UnitPriceFuture]]</f>
        <v>12.555</v>
      </c>
      <c r="X1606" s="47">
        <f>Table_Query_from_Mac10[[#This Row],[Unit Increase]]*Table_Query_from_Mac10[[#This Row],[UnitPriceFuture]]</f>
        <v>0</v>
      </c>
      <c r="Y1606" s="47">
        <f>Table_Query_from_Mac10[[#This Row],[Unit Increase]]*Table_Query_from_Mac10[[#This Row],[Future-cost]]</f>
        <v>0</v>
      </c>
      <c r="Z1606" s="47">
        <f>-(Table_Query_from_Mac10[[#This Row],[Incremental Sales]]+((Table_Query_from_Mac10[[#This Row],[Incremental Sales]]*-(SUM(Summary!$S$8:$S$9)))))*Summary!$S$18</f>
        <v>0</v>
      </c>
      <c r="AA1606" s="47">
        <f>IFERROR(Table_Query_from_Mac10[[#This Row],[Incremental Cost]]/Table_Query_from_Mac10[[#This Row],[Incremental Sales]],0)</f>
        <v>0</v>
      </c>
      <c r="AB1606" s="47">
        <f>IFERROR(Table_Query_from_Mac10[[#This Row],[TotalCostFuture]]/Table_Query_from_Mac10[[#This Row],[totalsalesFuture]],0)</f>
        <v>0.46196734368777381</v>
      </c>
      <c r="AN1606" s="30">
        <v>400</v>
      </c>
      <c r="AO1606">
        <f t="shared" si="50"/>
        <v>100</v>
      </c>
      <c r="AQ1606" s="30">
        <v>38.57</v>
      </c>
      <c r="AR1606">
        <f t="shared" si="51"/>
        <v>13.5</v>
      </c>
    </row>
    <row r="1607" spans="1:44" x14ac:dyDescent="0.25">
      <c r="A1607">
        <v>90161</v>
      </c>
      <c r="B1607">
        <v>6</v>
      </c>
      <c r="C1607" t="s">
        <v>53</v>
      </c>
      <c r="D1607" t="s">
        <v>80</v>
      </c>
      <c r="E1607">
        <v>38</v>
      </c>
      <c r="F1607">
        <v>4.79</v>
      </c>
      <c r="G1607">
        <v>11.42</v>
      </c>
      <c r="H1607" s="1">
        <v>44841</v>
      </c>
      <c r="I1607" s="20">
        <v>7</v>
      </c>
      <c r="J1607" s="47">
        <f>Table_Query_from_Mac10[[#This Row],[unit_price]]-(Table_Query_from_Mac10[[#This Row],[unit_price]]*(Table_Query_from_Mac10[[#This Row],[discount_pct]]/100))</f>
        <v>10.6206</v>
      </c>
      <c r="K1607" s="47">
        <f>Table_Query_from_Mac10[[#This Row],[unit_cost]]</f>
        <v>4.79</v>
      </c>
      <c r="L1607" s="47">
        <f>Table_Query_from_Mac10[[#This Row],[Live-cost]]*(1+Table_Query_from_Mac10[[#This Row],[CogsIncreasebyTYPE]])</f>
        <v>4.79</v>
      </c>
      <c r="M1607" s="47">
        <f>Table_Query_from_Mac10[[#This Row],[Live-cost]]*Table_Query_from_Mac10[[#This Row],[qty_to_ship]]</f>
        <v>182.02</v>
      </c>
      <c r="N1607" s="47">
        <f>IF(Table_Query_from_Mac10[[#This Row],[item_no]]="KDA",-Table_Query_from_Mac10[[#This Row],[unit_price]],Table_Query_from_Mac10[[#This Row],[Net Unit]]*Table_Query_from_Mac10[[#This Row],[qty_to_ship]])</f>
        <v>403.58279999999996</v>
      </c>
      <c r="O1607" s="47">
        <f>SUMIFS(Summary!C:C,Summary!H:H,Table_Query_from_Mac10[[#This Row],[Juiceoc]])</f>
        <v>0</v>
      </c>
      <c r="P1607" s="47">
        <f>SUMIFS(Summary!D:D,Summary!H:H,Table_Query_from_Mac10[[#This Row],[Juiceoc]])</f>
        <v>0</v>
      </c>
      <c r="Q1607" s="47">
        <f>SUMIFS(Summary!E:E,Summary!H:H,Table_Query_from_Mac10[[#This Row],[Juiceoc]])</f>
        <v>0</v>
      </c>
      <c r="R1607" s="47">
        <f>Table_Query_from_Mac10[[#This Row],[Net Unit]]*(1+Table_Query_from_Mac10[[#This Row],[PriceIncreasebyType]])</f>
        <v>10.6206</v>
      </c>
      <c r="S1607" s="47">
        <f>Table_Query_from_Mac10[[#This Row],[UnitPriceFuture]]*Table_Query_from_Mac10[[#This Row],[qtytoShipFuture]]</f>
        <v>403.58279999999996</v>
      </c>
      <c r="T1607" s="47">
        <f>ROUND(Table_Query_from_Mac10[[#This Row],[qty_to_ship]]*(1+Table_Query_from_Mac10[[#This Row],[VolumeIncreasebyType]]),0)</f>
        <v>38</v>
      </c>
      <c r="U1607" s="47">
        <f>Table_Query_from_Mac10[[#This Row],[qtytoShipFuture]]*Table_Query_from_Mac10[[#This Row],[Future-cost]]</f>
        <v>182.02</v>
      </c>
      <c r="V1607" s="47">
        <f>Table_Query_from_Mac10[[#This Row],[qtytoShipFuture]]-Table_Query_from_Mac10[[#This Row],[qty_to_ship]]</f>
        <v>0</v>
      </c>
      <c r="W1607" s="47">
        <f>Table_Query_from_Mac10[[#This Row],[UnitPriceFuture]]</f>
        <v>10.6206</v>
      </c>
      <c r="X1607" s="47">
        <f>Table_Query_from_Mac10[[#This Row],[Unit Increase]]*Table_Query_from_Mac10[[#This Row],[UnitPriceFuture]]</f>
        <v>0</v>
      </c>
      <c r="Y1607" s="47">
        <f>Table_Query_from_Mac10[[#This Row],[Unit Increase]]*Table_Query_from_Mac10[[#This Row],[Future-cost]]</f>
        <v>0</v>
      </c>
      <c r="Z1607" s="47">
        <f>-(Table_Query_from_Mac10[[#This Row],[Incremental Sales]]+((Table_Query_from_Mac10[[#This Row],[Incremental Sales]]*-(SUM(Summary!$S$8:$S$9)))))*Summary!$S$18</f>
        <v>0</v>
      </c>
      <c r="AA1607" s="47">
        <f>IFERROR(Table_Query_from_Mac10[[#This Row],[Incremental Cost]]/Table_Query_from_Mac10[[#This Row],[Incremental Sales]],0)</f>
        <v>0</v>
      </c>
      <c r="AB1607" s="47">
        <f>IFERROR(Table_Query_from_Mac10[[#This Row],[TotalCostFuture]]/Table_Query_from_Mac10[[#This Row],[totalsalesFuture]],0)</f>
        <v>0.45101030073630499</v>
      </c>
      <c r="AN1607" s="31">
        <v>150</v>
      </c>
      <c r="AO1607">
        <f t="shared" si="50"/>
        <v>38</v>
      </c>
      <c r="AQ1607" s="31">
        <v>32.64</v>
      </c>
      <c r="AR1607">
        <f t="shared" si="51"/>
        <v>11.42</v>
      </c>
    </row>
    <row r="1608" spans="1:44" x14ac:dyDescent="0.25">
      <c r="A1608">
        <v>90162</v>
      </c>
      <c r="B1608">
        <v>3</v>
      </c>
      <c r="C1608" t="s">
        <v>59</v>
      </c>
      <c r="D1608" t="s">
        <v>49</v>
      </c>
      <c r="E1608">
        <v>75</v>
      </c>
      <c r="F1608">
        <v>4.74</v>
      </c>
      <c r="G1608">
        <v>8.91</v>
      </c>
      <c r="H1608" s="1">
        <v>44860</v>
      </c>
      <c r="I1608" s="20">
        <v>0</v>
      </c>
      <c r="J1608" s="47">
        <f>Table_Query_from_Mac10[[#This Row],[unit_price]]-(Table_Query_from_Mac10[[#This Row],[unit_price]]*(Table_Query_from_Mac10[[#This Row],[discount_pct]]/100))</f>
        <v>8.91</v>
      </c>
      <c r="K1608" s="47">
        <f>Table_Query_from_Mac10[[#This Row],[unit_cost]]</f>
        <v>4.74</v>
      </c>
      <c r="L1608" s="47">
        <f>Table_Query_from_Mac10[[#This Row],[Live-cost]]*(1+Table_Query_from_Mac10[[#This Row],[CogsIncreasebyTYPE]])</f>
        <v>4.74</v>
      </c>
      <c r="M1608" s="47">
        <f>Table_Query_from_Mac10[[#This Row],[Live-cost]]*Table_Query_from_Mac10[[#This Row],[qty_to_ship]]</f>
        <v>355.5</v>
      </c>
      <c r="N1608" s="47">
        <f>IF(Table_Query_from_Mac10[[#This Row],[item_no]]="KDA",-Table_Query_from_Mac10[[#This Row],[unit_price]],Table_Query_from_Mac10[[#This Row],[Net Unit]]*Table_Query_from_Mac10[[#This Row],[qty_to_ship]])</f>
        <v>668.25</v>
      </c>
      <c r="O1608" s="47">
        <f>SUMIFS(Summary!C:C,Summary!H:H,Table_Query_from_Mac10[[#This Row],[Juiceoc]])</f>
        <v>0</v>
      </c>
      <c r="P1608" s="47">
        <f>SUMIFS(Summary!D:D,Summary!H:H,Table_Query_from_Mac10[[#This Row],[Juiceoc]])</f>
        <v>0</v>
      </c>
      <c r="Q1608" s="47">
        <f>SUMIFS(Summary!E:E,Summary!H:H,Table_Query_from_Mac10[[#This Row],[Juiceoc]])</f>
        <v>0</v>
      </c>
      <c r="R1608" s="47">
        <f>Table_Query_from_Mac10[[#This Row],[Net Unit]]*(1+Table_Query_from_Mac10[[#This Row],[PriceIncreasebyType]])</f>
        <v>8.91</v>
      </c>
      <c r="S1608" s="47">
        <f>Table_Query_from_Mac10[[#This Row],[UnitPriceFuture]]*Table_Query_from_Mac10[[#This Row],[qtytoShipFuture]]</f>
        <v>668.25</v>
      </c>
      <c r="T1608" s="47">
        <f>ROUND(Table_Query_from_Mac10[[#This Row],[qty_to_ship]]*(1+Table_Query_from_Mac10[[#This Row],[VolumeIncreasebyType]]),0)</f>
        <v>75</v>
      </c>
      <c r="U1608" s="47">
        <f>Table_Query_from_Mac10[[#This Row],[qtytoShipFuture]]*Table_Query_from_Mac10[[#This Row],[Future-cost]]</f>
        <v>355.5</v>
      </c>
      <c r="V1608" s="47">
        <f>Table_Query_from_Mac10[[#This Row],[qtytoShipFuture]]-Table_Query_from_Mac10[[#This Row],[qty_to_ship]]</f>
        <v>0</v>
      </c>
      <c r="W1608" s="47">
        <f>Table_Query_from_Mac10[[#This Row],[UnitPriceFuture]]</f>
        <v>8.91</v>
      </c>
      <c r="X1608" s="47">
        <f>Table_Query_from_Mac10[[#This Row],[Unit Increase]]*Table_Query_from_Mac10[[#This Row],[UnitPriceFuture]]</f>
        <v>0</v>
      </c>
      <c r="Y1608" s="47">
        <f>Table_Query_from_Mac10[[#This Row],[Unit Increase]]*Table_Query_from_Mac10[[#This Row],[Future-cost]]</f>
        <v>0</v>
      </c>
      <c r="Z1608" s="47">
        <f>-(Table_Query_from_Mac10[[#This Row],[Incremental Sales]]+((Table_Query_from_Mac10[[#This Row],[Incremental Sales]]*-(SUM(Summary!$S$8:$S$9)))))*Summary!$S$18</f>
        <v>0</v>
      </c>
      <c r="AA1608" s="47">
        <f>IFERROR(Table_Query_from_Mac10[[#This Row],[Incremental Cost]]/Table_Query_from_Mac10[[#This Row],[Incremental Sales]],0)</f>
        <v>0</v>
      </c>
      <c r="AB1608" s="47">
        <f>IFERROR(Table_Query_from_Mac10[[#This Row],[TotalCostFuture]]/Table_Query_from_Mac10[[#This Row],[totalsalesFuture]],0)</f>
        <v>0.53198653198653201</v>
      </c>
      <c r="AN1608" s="30">
        <v>300</v>
      </c>
      <c r="AO1608">
        <f t="shared" si="50"/>
        <v>75</v>
      </c>
      <c r="AQ1608" s="30">
        <v>25.45</v>
      </c>
      <c r="AR1608">
        <f t="shared" si="51"/>
        <v>8.91</v>
      </c>
    </row>
    <row r="1609" spans="1:44" x14ac:dyDescent="0.25">
      <c r="A1609">
        <v>90162</v>
      </c>
      <c r="B1609">
        <v>4</v>
      </c>
      <c r="C1609" t="s">
        <v>59</v>
      </c>
      <c r="D1609" t="s">
        <v>49</v>
      </c>
      <c r="E1609">
        <v>32</v>
      </c>
      <c r="F1609">
        <v>5.7</v>
      </c>
      <c r="G1609">
        <v>10.66</v>
      </c>
      <c r="H1609" s="1">
        <v>44860</v>
      </c>
      <c r="I1609" s="20">
        <v>0</v>
      </c>
      <c r="J1609" s="47">
        <f>Table_Query_from_Mac10[[#This Row],[unit_price]]-(Table_Query_from_Mac10[[#This Row],[unit_price]]*(Table_Query_from_Mac10[[#This Row],[discount_pct]]/100))</f>
        <v>10.66</v>
      </c>
      <c r="K1609" s="47">
        <f>Table_Query_from_Mac10[[#This Row],[unit_cost]]</f>
        <v>5.7</v>
      </c>
      <c r="L1609" s="47">
        <f>Table_Query_from_Mac10[[#This Row],[Live-cost]]*(1+Table_Query_from_Mac10[[#This Row],[CogsIncreasebyTYPE]])</f>
        <v>5.7</v>
      </c>
      <c r="M1609" s="47">
        <f>Table_Query_from_Mac10[[#This Row],[Live-cost]]*Table_Query_from_Mac10[[#This Row],[qty_to_ship]]</f>
        <v>182.4</v>
      </c>
      <c r="N1609" s="47">
        <f>IF(Table_Query_from_Mac10[[#This Row],[item_no]]="KDA",-Table_Query_from_Mac10[[#This Row],[unit_price]],Table_Query_from_Mac10[[#This Row],[Net Unit]]*Table_Query_from_Mac10[[#This Row],[qty_to_ship]])</f>
        <v>341.12</v>
      </c>
      <c r="O1609" s="47">
        <f>SUMIFS(Summary!C:C,Summary!H:H,Table_Query_from_Mac10[[#This Row],[Juiceoc]])</f>
        <v>0</v>
      </c>
      <c r="P1609" s="47">
        <f>SUMIFS(Summary!D:D,Summary!H:H,Table_Query_from_Mac10[[#This Row],[Juiceoc]])</f>
        <v>0</v>
      </c>
      <c r="Q1609" s="47">
        <f>SUMIFS(Summary!E:E,Summary!H:H,Table_Query_from_Mac10[[#This Row],[Juiceoc]])</f>
        <v>0</v>
      </c>
      <c r="R1609" s="47">
        <f>Table_Query_from_Mac10[[#This Row],[Net Unit]]*(1+Table_Query_from_Mac10[[#This Row],[PriceIncreasebyType]])</f>
        <v>10.66</v>
      </c>
      <c r="S1609" s="47">
        <f>Table_Query_from_Mac10[[#This Row],[UnitPriceFuture]]*Table_Query_from_Mac10[[#This Row],[qtytoShipFuture]]</f>
        <v>341.12</v>
      </c>
      <c r="T1609" s="47">
        <f>ROUND(Table_Query_from_Mac10[[#This Row],[qty_to_ship]]*(1+Table_Query_from_Mac10[[#This Row],[VolumeIncreasebyType]]),0)</f>
        <v>32</v>
      </c>
      <c r="U1609" s="47">
        <f>Table_Query_from_Mac10[[#This Row],[qtytoShipFuture]]*Table_Query_from_Mac10[[#This Row],[Future-cost]]</f>
        <v>182.4</v>
      </c>
      <c r="V1609" s="47">
        <f>Table_Query_from_Mac10[[#This Row],[qtytoShipFuture]]-Table_Query_from_Mac10[[#This Row],[qty_to_ship]]</f>
        <v>0</v>
      </c>
      <c r="W1609" s="47">
        <f>Table_Query_from_Mac10[[#This Row],[UnitPriceFuture]]</f>
        <v>10.66</v>
      </c>
      <c r="X1609" s="47">
        <f>Table_Query_from_Mac10[[#This Row],[Unit Increase]]*Table_Query_from_Mac10[[#This Row],[UnitPriceFuture]]</f>
        <v>0</v>
      </c>
      <c r="Y1609" s="47">
        <f>Table_Query_from_Mac10[[#This Row],[Unit Increase]]*Table_Query_from_Mac10[[#This Row],[Future-cost]]</f>
        <v>0</v>
      </c>
      <c r="Z1609" s="47">
        <f>-(Table_Query_from_Mac10[[#This Row],[Incremental Sales]]+((Table_Query_from_Mac10[[#This Row],[Incremental Sales]]*-(SUM(Summary!$S$8:$S$9)))))*Summary!$S$18</f>
        <v>0</v>
      </c>
      <c r="AA1609" s="47">
        <f>IFERROR(Table_Query_from_Mac10[[#This Row],[Incremental Cost]]/Table_Query_from_Mac10[[#This Row],[Incremental Sales]],0)</f>
        <v>0</v>
      </c>
      <c r="AB1609" s="47">
        <f>IFERROR(Table_Query_from_Mac10[[#This Row],[TotalCostFuture]]/Table_Query_from_Mac10[[#This Row],[totalsalesFuture]],0)</f>
        <v>0.53470919324577859</v>
      </c>
      <c r="AN1609" s="31">
        <v>128</v>
      </c>
      <c r="AO1609">
        <f t="shared" si="50"/>
        <v>32</v>
      </c>
      <c r="AQ1609" s="31">
        <v>30.45</v>
      </c>
      <c r="AR1609">
        <f t="shared" si="51"/>
        <v>10.66</v>
      </c>
    </row>
    <row r="1610" spans="1:44" x14ac:dyDescent="0.25">
      <c r="A1610">
        <v>90162</v>
      </c>
      <c r="B1610">
        <v>5</v>
      </c>
      <c r="C1610" t="s">
        <v>59</v>
      </c>
      <c r="D1610" t="s">
        <v>49</v>
      </c>
      <c r="E1610">
        <v>32</v>
      </c>
      <c r="F1610">
        <v>6.28</v>
      </c>
      <c r="G1610">
        <v>11.78</v>
      </c>
      <c r="H1610" s="1">
        <v>44860</v>
      </c>
      <c r="I1610" s="20">
        <v>0</v>
      </c>
      <c r="J1610" s="47">
        <f>Table_Query_from_Mac10[[#This Row],[unit_price]]-(Table_Query_from_Mac10[[#This Row],[unit_price]]*(Table_Query_from_Mac10[[#This Row],[discount_pct]]/100))</f>
        <v>11.78</v>
      </c>
      <c r="K1610" s="47">
        <f>Table_Query_from_Mac10[[#This Row],[unit_cost]]</f>
        <v>6.28</v>
      </c>
      <c r="L1610" s="47">
        <f>Table_Query_from_Mac10[[#This Row],[Live-cost]]*(1+Table_Query_from_Mac10[[#This Row],[CogsIncreasebyTYPE]])</f>
        <v>6.28</v>
      </c>
      <c r="M1610" s="47">
        <f>Table_Query_from_Mac10[[#This Row],[Live-cost]]*Table_Query_from_Mac10[[#This Row],[qty_to_ship]]</f>
        <v>200.96</v>
      </c>
      <c r="N1610" s="47">
        <f>IF(Table_Query_from_Mac10[[#This Row],[item_no]]="KDA",-Table_Query_from_Mac10[[#This Row],[unit_price]],Table_Query_from_Mac10[[#This Row],[Net Unit]]*Table_Query_from_Mac10[[#This Row],[qty_to_ship]])</f>
        <v>376.96</v>
      </c>
      <c r="O1610" s="47">
        <f>SUMIFS(Summary!C:C,Summary!H:H,Table_Query_from_Mac10[[#This Row],[Juiceoc]])</f>
        <v>0</v>
      </c>
      <c r="P1610" s="47">
        <f>SUMIFS(Summary!D:D,Summary!H:H,Table_Query_from_Mac10[[#This Row],[Juiceoc]])</f>
        <v>0</v>
      </c>
      <c r="Q1610" s="47">
        <f>SUMIFS(Summary!E:E,Summary!H:H,Table_Query_from_Mac10[[#This Row],[Juiceoc]])</f>
        <v>0</v>
      </c>
      <c r="R1610" s="47">
        <f>Table_Query_from_Mac10[[#This Row],[Net Unit]]*(1+Table_Query_from_Mac10[[#This Row],[PriceIncreasebyType]])</f>
        <v>11.78</v>
      </c>
      <c r="S1610" s="47">
        <f>Table_Query_from_Mac10[[#This Row],[UnitPriceFuture]]*Table_Query_from_Mac10[[#This Row],[qtytoShipFuture]]</f>
        <v>376.96</v>
      </c>
      <c r="T1610" s="47">
        <f>ROUND(Table_Query_from_Mac10[[#This Row],[qty_to_ship]]*(1+Table_Query_from_Mac10[[#This Row],[VolumeIncreasebyType]]),0)</f>
        <v>32</v>
      </c>
      <c r="U1610" s="47">
        <f>Table_Query_from_Mac10[[#This Row],[qtytoShipFuture]]*Table_Query_from_Mac10[[#This Row],[Future-cost]]</f>
        <v>200.96</v>
      </c>
      <c r="V1610" s="47">
        <f>Table_Query_from_Mac10[[#This Row],[qtytoShipFuture]]-Table_Query_from_Mac10[[#This Row],[qty_to_ship]]</f>
        <v>0</v>
      </c>
      <c r="W1610" s="47">
        <f>Table_Query_from_Mac10[[#This Row],[UnitPriceFuture]]</f>
        <v>11.78</v>
      </c>
      <c r="X1610" s="47">
        <f>Table_Query_from_Mac10[[#This Row],[Unit Increase]]*Table_Query_from_Mac10[[#This Row],[UnitPriceFuture]]</f>
        <v>0</v>
      </c>
      <c r="Y1610" s="47">
        <f>Table_Query_from_Mac10[[#This Row],[Unit Increase]]*Table_Query_from_Mac10[[#This Row],[Future-cost]]</f>
        <v>0</v>
      </c>
      <c r="Z1610" s="47">
        <f>-(Table_Query_from_Mac10[[#This Row],[Incremental Sales]]+((Table_Query_from_Mac10[[#This Row],[Incremental Sales]]*-(SUM(Summary!$S$8:$S$9)))))*Summary!$S$18</f>
        <v>0</v>
      </c>
      <c r="AA1610" s="47">
        <f>IFERROR(Table_Query_from_Mac10[[#This Row],[Incremental Cost]]/Table_Query_from_Mac10[[#This Row],[Incremental Sales]],0)</f>
        <v>0</v>
      </c>
      <c r="AB1610" s="47">
        <f>IFERROR(Table_Query_from_Mac10[[#This Row],[TotalCostFuture]]/Table_Query_from_Mac10[[#This Row],[totalsalesFuture]],0)</f>
        <v>0.53310696095076404</v>
      </c>
      <c r="AN1610" s="30">
        <v>128</v>
      </c>
      <c r="AO1610">
        <f t="shared" si="50"/>
        <v>32</v>
      </c>
      <c r="AQ1610" s="30">
        <v>33.67</v>
      </c>
      <c r="AR1610">
        <f t="shared" si="51"/>
        <v>11.78</v>
      </c>
    </row>
    <row r="1611" spans="1:44" x14ac:dyDescent="0.25">
      <c r="A1611">
        <v>90162</v>
      </c>
      <c r="B1611">
        <v>6</v>
      </c>
      <c r="C1611" t="s">
        <v>59</v>
      </c>
      <c r="D1611" t="s">
        <v>49</v>
      </c>
      <c r="E1611">
        <v>24</v>
      </c>
      <c r="F1611">
        <v>6.89</v>
      </c>
      <c r="G1611">
        <v>12.91</v>
      </c>
      <c r="H1611" s="1">
        <v>44860</v>
      </c>
      <c r="I1611" s="20">
        <v>0</v>
      </c>
      <c r="J1611" s="47">
        <f>Table_Query_from_Mac10[[#This Row],[unit_price]]-(Table_Query_from_Mac10[[#This Row],[unit_price]]*(Table_Query_from_Mac10[[#This Row],[discount_pct]]/100))</f>
        <v>12.91</v>
      </c>
      <c r="K1611" s="47">
        <f>Table_Query_from_Mac10[[#This Row],[unit_cost]]</f>
        <v>6.89</v>
      </c>
      <c r="L1611" s="47">
        <f>Table_Query_from_Mac10[[#This Row],[Live-cost]]*(1+Table_Query_from_Mac10[[#This Row],[CogsIncreasebyTYPE]])</f>
        <v>6.89</v>
      </c>
      <c r="M1611" s="47">
        <f>Table_Query_from_Mac10[[#This Row],[Live-cost]]*Table_Query_from_Mac10[[#This Row],[qty_to_ship]]</f>
        <v>165.35999999999999</v>
      </c>
      <c r="N1611" s="47">
        <f>IF(Table_Query_from_Mac10[[#This Row],[item_no]]="KDA",-Table_Query_from_Mac10[[#This Row],[unit_price]],Table_Query_from_Mac10[[#This Row],[Net Unit]]*Table_Query_from_Mac10[[#This Row],[qty_to_ship]])</f>
        <v>309.84000000000003</v>
      </c>
      <c r="O1611" s="47">
        <f>SUMIFS(Summary!C:C,Summary!H:H,Table_Query_from_Mac10[[#This Row],[Juiceoc]])</f>
        <v>0</v>
      </c>
      <c r="P1611" s="47">
        <f>SUMIFS(Summary!D:D,Summary!H:H,Table_Query_from_Mac10[[#This Row],[Juiceoc]])</f>
        <v>0</v>
      </c>
      <c r="Q1611" s="47">
        <f>SUMIFS(Summary!E:E,Summary!H:H,Table_Query_from_Mac10[[#This Row],[Juiceoc]])</f>
        <v>0</v>
      </c>
      <c r="R1611" s="47">
        <f>Table_Query_from_Mac10[[#This Row],[Net Unit]]*(1+Table_Query_from_Mac10[[#This Row],[PriceIncreasebyType]])</f>
        <v>12.91</v>
      </c>
      <c r="S1611" s="47">
        <f>Table_Query_from_Mac10[[#This Row],[UnitPriceFuture]]*Table_Query_from_Mac10[[#This Row],[qtytoShipFuture]]</f>
        <v>309.84000000000003</v>
      </c>
      <c r="T1611" s="47">
        <f>ROUND(Table_Query_from_Mac10[[#This Row],[qty_to_ship]]*(1+Table_Query_from_Mac10[[#This Row],[VolumeIncreasebyType]]),0)</f>
        <v>24</v>
      </c>
      <c r="U1611" s="47">
        <f>Table_Query_from_Mac10[[#This Row],[qtytoShipFuture]]*Table_Query_from_Mac10[[#This Row],[Future-cost]]</f>
        <v>165.35999999999999</v>
      </c>
      <c r="V1611" s="47">
        <f>Table_Query_from_Mac10[[#This Row],[qtytoShipFuture]]-Table_Query_from_Mac10[[#This Row],[qty_to_ship]]</f>
        <v>0</v>
      </c>
      <c r="W1611" s="47">
        <f>Table_Query_from_Mac10[[#This Row],[UnitPriceFuture]]</f>
        <v>12.91</v>
      </c>
      <c r="X1611" s="47">
        <f>Table_Query_from_Mac10[[#This Row],[Unit Increase]]*Table_Query_from_Mac10[[#This Row],[UnitPriceFuture]]</f>
        <v>0</v>
      </c>
      <c r="Y1611" s="47">
        <f>Table_Query_from_Mac10[[#This Row],[Unit Increase]]*Table_Query_from_Mac10[[#This Row],[Future-cost]]</f>
        <v>0</v>
      </c>
      <c r="Z1611" s="47">
        <f>-(Table_Query_from_Mac10[[#This Row],[Incremental Sales]]+((Table_Query_from_Mac10[[#This Row],[Incremental Sales]]*-(SUM(Summary!$S$8:$S$9)))))*Summary!$S$18</f>
        <v>0</v>
      </c>
      <c r="AA1611" s="47">
        <f>IFERROR(Table_Query_from_Mac10[[#This Row],[Incremental Cost]]/Table_Query_from_Mac10[[#This Row],[Incremental Sales]],0)</f>
        <v>0</v>
      </c>
      <c r="AB1611" s="47">
        <f>IFERROR(Table_Query_from_Mac10[[#This Row],[TotalCostFuture]]/Table_Query_from_Mac10[[#This Row],[totalsalesFuture]],0)</f>
        <v>0.53369481022463194</v>
      </c>
      <c r="AN1611" s="31">
        <v>96</v>
      </c>
      <c r="AO1611">
        <f t="shared" si="50"/>
        <v>24</v>
      </c>
      <c r="AQ1611" s="31">
        <v>36.89</v>
      </c>
      <c r="AR1611">
        <f t="shared" si="51"/>
        <v>12.91</v>
      </c>
    </row>
    <row r="1612" spans="1:44" x14ac:dyDescent="0.25">
      <c r="A1612">
        <v>90162</v>
      </c>
      <c r="B1612">
        <v>7</v>
      </c>
      <c r="C1612" t="s">
        <v>59</v>
      </c>
      <c r="D1612" t="s">
        <v>49</v>
      </c>
      <c r="E1612">
        <v>18</v>
      </c>
      <c r="F1612">
        <v>8.1999999999999993</v>
      </c>
      <c r="G1612">
        <v>16.649999999999999</v>
      </c>
      <c r="H1612" s="1">
        <v>44860</v>
      </c>
      <c r="I1612" s="20">
        <v>0</v>
      </c>
      <c r="J1612" s="47">
        <f>Table_Query_from_Mac10[[#This Row],[unit_price]]-(Table_Query_from_Mac10[[#This Row],[unit_price]]*(Table_Query_from_Mac10[[#This Row],[discount_pct]]/100))</f>
        <v>16.649999999999999</v>
      </c>
      <c r="K1612" s="47">
        <f>Table_Query_from_Mac10[[#This Row],[unit_cost]]</f>
        <v>8.1999999999999993</v>
      </c>
      <c r="L1612" s="47">
        <f>Table_Query_from_Mac10[[#This Row],[Live-cost]]*(1+Table_Query_from_Mac10[[#This Row],[CogsIncreasebyTYPE]])</f>
        <v>8.1999999999999993</v>
      </c>
      <c r="M1612" s="47">
        <f>Table_Query_from_Mac10[[#This Row],[Live-cost]]*Table_Query_from_Mac10[[#This Row],[qty_to_ship]]</f>
        <v>147.6</v>
      </c>
      <c r="N1612" s="47">
        <f>IF(Table_Query_from_Mac10[[#This Row],[item_no]]="KDA",-Table_Query_from_Mac10[[#This Row],[unit_price]],Table_Query_from_Mac10[[#This Row],[Net Unit]]*Table_Query_from_Mac10[[#This Row],[qty_to_ship]])</f>
        <v>299.7</v>
      </c>
      <c r="O1612" s="47">
        <f>SUMIFS(Summary!C:C,Summary!H:H,Table_Query_from_Mac10[[#This Row],[Juiceoc]])</f>
        <v>0</v>
      </c>
      <c r="P1612" s="47">
        <f>SUMIFS(Summary!D:D,Summary!H:H,Table_Query_from_Mac10[[#This Row],[Juiceoc]])</f>
        <v>0</v>
      </c>
      <c r="Q1612" s="47">
        <f>SUMIFS(Summary!E:E,Summary!H:H,Table_Query_from_Mac10[[#This Row],[Juiceoc]])</f>
        <v>0</v>
      </c>
      <c r="R1612" s="47">
        <f>Table_Query_from_Mac10[[#This Row],[Net Unit]]*(1+Table_Query_from_Mac10[[#This Row],[PriceIncreasebyType]])</f>
        <v>16.649999999999999</v>
      </c>
      <c r="S1612" s="47">
        <f>Table_Query_from_Mac10[[#This Row],[UnitPriceFuture]]*Table_Query_from_Mac10[[#This Row],[qtytoShipFuture]]</f>
        <v>299.7</v>
      </c>
      <c r="T1612" s="47">
        <f>ROUND(Table_Query_from_Mac10[[#This Row],[qty_to_ship]]*(1+Table_Query_from_Mac10[[#This Row],[VolumeIncreasebyType]]),0)</f>
        <v>18</v>
      </c>
      <c r="U1612" s="47">
        <f>Table_Query_from_Mac10[[#This Row],[qtytoShipFuture]]*Table_Query_from_Mac10[[#This Row],[Future-cost]]</f>
        <v>147.6</v>
      </c>
      <c r="V1612" s="47">
        <f>Table_Query_from_Mac10[[#This Row],[qtytoShipFuture]]-Table_Query_from_Mac10[[#This Row],[qty_to_ship]]</f>
        <v>0</v>
      </c>
      <c r="W1612" s="47">
        <f>Table_Query_from_Mac10[[#This Row],[UnitPriceFuture]]</f>
        <v>16.649999999999999</v>
      </c>
      <c r="X1612" s="47">
        <f>Table_Query_from_Mac10[[#This Row],[Unit Increase]]*Table_Query_from_Mac10[[#This Row],[UnitPriceFuture]]</f>
        <v>0</v>
      </c>
      <c r="Y1612" s="47">
        <f>Table_Query_from_Mac10[[#This Row],[Unit Increase]]*Table_Query_from_Mac10[[#This Row],[Future-cost]]</f>
        <v>0</v>
      </c>
      <c r="Z1612" s="47">
        <f>-(Table_Query_from_Mac10[[#This Row],[Incremental Sales]]+((Table_Query_from_Mac10[[#This Row],[Incremental Sales]]*-(SUM(Summary!$S$8:$S$9)))))*Summary!$S$18</f>
        <v>0</v>
      </c>
      <c r="AA1612" s="47">
        <f>IFERROR(Table_Query_from_Mac10[[#This Row],[Incremental Cost]]/Table_Query_from_Mac10[[#This Row],[Incremental Sales]],0)</f>
        <v>0</v>
      </c>
      <c r="AB1612" s="47">
        <f>IFERROR(Table_Query_from_Mac10[[#This Row],[TotalCostFuture]]/Table_Query_from_Mac10[[#This Row],[totalsalesFuture]],0)</f>
        <v>0.4924924924924925</v>
      </c>
      <c r="AN1612" s="30">
        <v>72</v>
      </c>
      <c r="AO1612">
        <f t="shared" si="50"/>
        <v>18</v>
      </c>
      <c r="AQ1612" s="30">
        <v>47.58</v>
      </c>
      <c r="AR1612">
        <f t="shared" si="51"/>
        <v>16.649999999999999</v>
      </c>
    </row>
    <row r="1613" spans="1:44" x14ac:dyDescent="0.25">
      <c r="A1613">
        <v>90162</v>
      </c>
      <c r="B1613">
        <v>8</v>
      </c>
      <c r="C1613" t="s">
        <v>59</v>
      </c>
      <c r="D1613" t="s">
        <v>49</v>
      </c>
      <c r="E1613">
        <v>18</v>
      </c>
      <c r="F1613">
        <v>9.5500000000000007</v>
      </c>
      <c r="G1613">
        <v>20.16</v>
      </c>
      <c r="H1613" s="1">
        <v>44860</v>
      </c>
      <c r="I1613" s="20">
        <v>0</v>
      </c>
      <c r="J1613" s="47">
        <f>Table_Query_from_Mac10[[#This Row],[unit_price]]-(Table_Query_from_Mac10[[#This Row],[unit_price]]*(Table_Query_from_Mac10[[#This Row],[discount_pct]]/100))</f>
        <v>20.16</v>
      </c>
      <c r="K1613" s="47">
        <f>Table_Query_from_Mac10[[#This Row],[unit_cost]]</f>
        <v>9.5500000000000007</v>
      </c>
      <c r="L1613" s="47">
        <f>Table_Query_from_Mac10[[#This Row],[Live-cost]]*(1+Table_Query_from_Mac10[[#This Row],[CogsIncreasebyTYPE]])</f>
        <v>9.5500000000000007</v>
      </c>
      <c r="M1613" s="47">
        <f>Table_Query_from_Mac10[[#This Row],[Live-cost]]*Table_Query_from_Mac10[[#This Row],[qty_to_ship]]</f>
        <v>171.9</v>
      </c>
      <c r="N1613" s="47">
        <f>IF(Table_Query_from_Mac10[[#This Row],[item_no]]="KDA",-Table_Query_from_Mac10[[#This Row],[unit_price]],Table_Query_from_Mac10[[#This Row],[Net Unit]]*Table_Query_from_Mac10[[#This Row],[qty_to_ship]])</f>
        <v>362.88</v>
      </c>
      <c r="O1613" s="47">
        <f>SUMIFS(Summary!C:C,Summary!H:H,Table_Query_from_Mac10[[#This Row],[Juiceoc]])</f>
        <v>0</v>
      </c>
      <c r="P1613" s="47">
        <f>SUMIFS(Summary!D:D,Summary!H:H,Table_Query_from_Mac10[[#This Row],[Juiceoc]])</f>
        <v>0</v>
      </c>
      <c r="Q1613" s="47">
        <f>SUMIFS(Summary!E:E,Summary!H:H,Table_Query_from_Mac10[[#This Row],[Juiceoc]])</f>
        <v>0</v>
      </c>
      <c r="R1613" s="47">
        <f>Table_Query_from_Mac10[[#This Row],[Net Unit]]*(1+Table_Query_from_Mac10[[#This Row],[PriceIncreasebyType]])</f>
        <v>20.16</v>
      </c>
      <c r="S1613" s="47">
        <f>Table_Query_from_Mac10[[#This Row],[UnitPriceFuture]]*Table_Query_from_Mac10[[#This Row],[qtytoShipFuture]]</f>
        <v>362.88</v>
      </c>
      <c r="T1613" s="47">
        <f>ROUND(Table_Query_from_Mac10[[#This Row],[qty_to_ship]]*(1+Table_Query_from_Mac10[[#This Row],[VolumeIncreasebyType]]),0)</f>
        <v>18</v>
      </c>
      <c r="U1613" s="47">
        <f>Table_Query_from_Mac10[[#This Row],[qtytoShipFuture]]*Table_Query_from_Mac10[[#This Row],[Future-cost]]</f>
        <v>171.9</v>
      </c>
      <c r="V1613" s="47">
        <f>Table_Query_from_Mac10[[#This Row],[qtytoShipFuture]]-Table_Query_from_Mac10[[#This Row],[qty_to_ship]]</f>
        <v>0</v>
      </c>
      <c r="W1613" s="47">
        <f>Table_Query_from_Mac10[[#This Row],[UnitPriceFuture]]</f>
        <v>20.16</v>
      </c>
      <c r="X1613" s="47">
        <f>Table_Query_from_Mac10[[#This Row],[Unit Increase]]*Table_Query_from_Mac10[[#This Row],[UnitPriceFuture]]</f>
        <v>0</v>
      </c>
      <c r="Y1613" s="47">
        <f>Table_Query_from_Mac10[[#This Row],[Unit Increase]]*Table_Query_from_Mac10[[#This Row],[Future-cost]]</f>
        <v>0</v>
      </c>
      <c r="Z1613" s="47">
        <f>-(Table_Query_from_Mac10[[#This Row],[Incremental Sales]]+((Table_Query_from_Mac10[[#This Row],[Incremental Sales]]*-(SUM(Summary!$S$8:$S$9)))))*Summary!$S$18</f>
        <v>0</v>
      </c>
      <c r="AA1613" s="47">
        <f>IFERROR(Table_Query_from_Mac10[[#This Row],[Incremental Cost]]/Table_Query_from_Mac10[[#This Row],[Incremental Sales]],0)</f>
        <v>0</v>
      </c>
      <c r="AB1613" s="47">
        <f>IFERROR(Table_Query_from_Mac10[[#This Row],[TotalCostFuture]]/Table_Query_from_Mac10[[#This Row],[totalsalesFuture]],0)</f>
        <v>0.4737103174603175</v>
      </c>
      <c r="AN1613" s="31">
        <v>72</v>
      </c>
      <c r="AO1613">
        <f t="shared" si="50"/>
        <v>18</v>
      </c>
      <c r="AQ1613" s="31">
        <v>57.59</v>
      </c>
      <c r="AR1613">
        <f t="shared" si="51"/>
        <v>20.16</v>
      </c>
    </row>
    <row r="1614" spans="1:44" x14ac:dyDescent="0.25">
      <c r="A1614">
        <v>90162</v>
      </c>
      <c r="B1614">
        <v>9</v>
      </c>
      <c r="C1614" t="s">
        <v>59</v>
      </c>
      <c r="D1614" t="s">
        <v>49</v>
      </c>
      <c r="E1614">
        <v>18</v>
      </c>
      <c r="F1614">
        <v>11.28</v>
      </c>
      <c r="G1614">
        <v>23.45</v>
      </c>
      <c r="H1614" s="1">
        <v>44860</v>
      </c>
      <c r="I1614" s="20">
        <v>0</v>
      </c>
      <c r="J1614" s="47">
        <f>Table_Query_from_Mac10[[#This Row],[unit_price]]-(Table_Query_from_Mac10[[#This Row],[unit_price]]*(Table_Query_from_Mac10[[#This Row],[discount_pct]]/100))</f>
        <v>23.45</v>
      </c>
      <c r="K1614" s="47">
        <f>Table_Query_from_Mac10[[#This Row],[unit_cost]]</f>
        <v>11.28</v>
      </c>
      <c r="L1614" s="47">
        <f>Table_Query_from_Mac10[[#This Row],[Live-cost]]*(1+Table_Query_from_Mac10[[#This Row],[CogsIncreasebyTYPE]])</f>
        <v>11.28</v>
      </c>
      <c r="M1614" s="47">
        <f>Table_Query_from_Mac10[[#This Row],[Live-cost]]*Table_Query_from_Mac10[[#This Row],[qty_to_ship]]</f>
        <v>203.04</v>
      </c>
      <c r="N1614" s="47">
        <f>IF(Table_Query_from_Mac10[[#This Row],[item_no]]="KDA",-Table_Query_from_Mac10[[#This Row],[unit_price]],Table_Query_from_Mac10[[#This Row],[Net Unit]]*Table_Query_from_Mac10[[#This Row],[qty_to_ship]])</f>
        <v>422.09999999999997</v>
      </c>
      <c r="O1614" s="47">
        <f>SUMIFS(Summary!C:C,Summary!H:H,Table_Query_from_Mac10[[#This Row],[Juiceoc]])</f>
        <v>0</v>
      </c>
      <c r="P1614" s="47">
        <f>SUMIFS(Summary!D:D,Summary!H:H,Table_Query_from_Mac10[[#This Row],[Juiceoc]])</f>
        <v>0</v>
      </c>
      <c r="Q1614" s="47">
        <f>SUMIFS(Summary!E:E,Summary!H:H,Table_Query_from_Mac10[[#This Row],[Juiceoc]])</f>
        <v>0</v>
      </c>
      <c r="R1614" s="47">
        <f>Table_Query_from_Mac10[[#This Row],[Net Unit]]*(1+Table_Query_from_Mac10[[#This Row],[PriceIncreasebyType]])</f>
        <v>23.45</v>
      </c>
      <c r="S1614" s="47">
        <f>Table_Query_from_Mac10[[#This Row],[UnitPriceFuture]]*Table_Query_from_Mac10[[#This Row],[qtytoShipFuture]]</f>
        <v>422.09999999999997</v>
      </c>
      <c r="T1614" s="47">
        <f>ROUND(Table_Query_from_Mac10[[#This Row],[qty_to_ship]]*(1+Table_Query_from_Mac10[[#This Row],[VolumeIncreasebyType]]),0)</f>
        <v>18</v>
      </c>
      <c r="U1614" s="47">
        <f>Table_Query_from_Mac10[[#This Row],[qtytoShipFuture]]*Table_Query_from_Mac10[[#This Row],[Future-cost]]</f>
        <v>203.04</v>
      </c>
      <c r="V1614" s="47">
        <f>Table_Query_from_Mac10[[#This Row],[qtytoShipFuture]]-Table_Query_from_Mac10[[#This Row],[qty_to_ship]]</f>
        <v>0</v>
      </c>
      <c r="W1614" s="47">
        <f>Table_Query_from_Mac10[[#This Row],[UnitPriceFuture]]</f>
        <v>23.45</v>
      </c>
      <c r="X1614" s="47">
        <f>Table_Query_from_Mac10[[#This Row],[Unit Increase]]*Table_Query_from_Mac10[[#This Row],[UnitPriceFuture]]</f>
        <v>0</v>
      </c>
      <c r="Y1614" s="47">
        <f>Table_Query_from_Mac10[[#This Row],[Unit Increase]]*Table_Query_from_Mac10[[#This Row],[Future-cost]]</f>
        <v>0</v>
      </c>
      <c r="Z1614" s="47">
        <f>-(Table_Query_from_Mac10[[#This Row],[Incremental Sales]]+((Table_Query_from_Mac10[[#This Row],[Incremental Sales]]*-(SUM(Summary!$S$8:$S$9)))))*Summary!$S$18</f>
        <v>0</v>
      </c>
      <c r="AA1614" s="47">
        <f>IFERROR(Table_Query_from_Mac10[[#This Row],[Incremental Cost]]/Table_Query_from_Mac10[[#This Row],[Incremental Sales]],0)</f>
        <v>0</v>
      </c>
      <c r="AB1614" s="47">
        <f>IFERROR(Table_Query_from_Mac10[[#This Row],[TotalCostFuture]]/Table_Query_from_Mac10[[#This Row],[totalsalesFuture]],0)</f>
        <v>0.48102345415778253</v>
      </c>
      <c r="AN1614" s="30">
        <v>72</v>
      </c>
      <c r="AO1614">
        <f t="shared" si="50"/>
        <v>18</v>
      </c>
      <c r="AQ1614" s="30">
        <v>66.989999999999995</v>
      </c>
      <c r="AR1614">
        <f t="shared" si="51"/>
        <v>23.45</v>
      </c>
    </row>
    <row r="1615" spans="1:44" x14ac:dyDescent="0.25">
      <c r="A1615">
        <v>90162</v>
      </c>
      <c r="B1615">
        <v>10</v>
      </c>
      <c r="C1615" t="s">
        <v>59</v>
      </c>
      <c r="D1615" t="s">
        <v>49</v>
      </c>
      <c r="E1615">
        <v>12</v>
      </c>
      <c r="F1615">
        <v>12.88</v>
      </c>
      <c r="G1615">
        <v>26.21</v>
      </c>
      <c r="H1615" s="1">
        <v>44860</v>
      </c>
      <c r="I1615" s="20">
        <v>0</v>
      </c>
      <c r="J1615" s="47">
        <f>Table_Query_from_Mac10[[#This Row],[unit_price]]-(Table_Query_from_Mac10[[#This Row],[unit_price]]*(Table_Query_from_Mac10[[#This Row],[discount_pct]]/100))</f>
        <v>26.21</v>
      </c>
      <c r="K1615" s="47">
        <f>Table_Query_from_Mac10[[#This Row],[unit_cost]]</f>
        <v>12.88</v>
      </c>
      <c r="L1615" s="47">
        <f>Table_Query_from_Mac10[[#This Row],[Live-cost]]*(1+Table_Query_from_Mac10[[#This Row],[CogsIncreasebyTYPE]])</f>
        <v>12.88</v>
      </c>
      <c r="M1615" s="47">
        <f>Table_Query_from_Mac10[[#This Row],[Live-cost]]*Table_Query_from_Mac10[[#This Row],[qty_to_ship]]</f>
        <v>154.56</v>
      </c>
      <c r="N1615" s="47">
        <f>IF(Table_Query_from_Mac10[[#This Row],[item_no]]="KDA",-Table_Query_from_Mac10[[#This Row],[unit_price]],Table_Query_from_Mac10[[#This Row],[Net Unit]]*Table_Query_from_Mac10[[#This Row],[qty_to_ship]])</f>
        <v>314.52</v>
      </c>
      <c r="O1615" s="47">
        <f>SUMIFS(Summary!C:C,Summary!H:H,Table_Query_from_Mac10[[#This Row],[Juiceoc]])</f>
        <v>0</v>
      </c>
      <c r="P1615" s="47">
        <f>SUMIFS(Summary!D:D,Summary!H:H,Table_Query_from_Mac10[[#This Row],[Juiceoc]])</f>
        <v>0</v>
      </c>
      <c r="Q1615" s="47">
        <f>SUMIFS(Summary!E:E,Summary!H:H,Table_Query_from_Mac10[[#This Row],[Juiceoc]])</f>
        <v>0</v>
      </c>
      <c r="R1615" s="47">
        <f>Table_Query_from_Mac10[[#This Row],[Net Unit]]*(1+Table_Query_from_Mac10[[#This Row],[PriceIncreasebyType]])</f>
        <v>26.21</v>
      </c>
      <c r="S1615" s="47">
        <f>Table_Query_from_Mac10[[#This Row],[UnitPriceFuture]]*Table_Query_from_Mac10[[#This Row],[qtytoShipFuture]]</f>
        <v>314.52</v>
      </c>
      <c r="T1615" s="47">
        <f>ROUND(Table_Query_from_Mac10[[#This Row],[qty_to_ship]]*(1+Table_Query_from_Mac10[[#This Row],[VolumeIncreasebyType]]),0)</f>
        <v>12</v>
      </c>
      <c r="U1615" s="47">
        <f>Table_Query_from_Mac10[[#This Row],[qtytoShipFuture]]*Table_Query_from_Mac10[[#This Row],[Future-cost]]</f>
        <v>154.56</v>
      </c>
      <c r="V1615" s="47">
        <f>Table_Query_from_Mac10[[#This Row],[qtytoShipFuture]]-Table_Query_from_Mac10[[#This Row],[qty_to_ship]]</f>
        <v>0</v>
      </c>
      <c r="W1615" s="47">
        <f>Table_Query_from_Mac10[[#This Row],[UnitPriceFuture]]</f>
        <v>26.21</v>
      </c>
      <c r="X1615" s="47">
        <f>Table_Query_from_Mac10[[#This Row],[Unit Increase]]*Table_Query_from_Mac10[[#This Row],[UnitPriceFuture]]</f>
        <v>0</v>
      </c>
      <c r="Y1615" s="47">
        <f>Table_Query_from_Mac10[[#This Row],[Unit Increase]]*Table_Query_from_Mac10[[#This Row],[Future-cost]]</f>
        <v>0</v>
      </c>
      <c r="Z1615" s="47">
        <f>-(Table_Query_from_Mac10[[#This Row],[Incremental Sales]]+((Table_Query_from_Mac10[[#This Row],[Incremental Sales]]*-(SUM(Summary!$S$8:$S$9)))))*Summary!$S$18</f>
        <v>0</v>
      </c>
      <c r="AA1615" s="47">
        <f>IFERROR(Table_Query_from_Mac10[[#This Row],[Incremental Cost]]/Table_Query_from_Mac10[[#This Row],[Incremental Sales]],0)</f>
        <v>0</v>
      </c>
      <c r="AB1615" s="47">
        <f>IFERROR(Table_Query_from_Mac10[[#This Row],[TotalCostFuture]]/Table_Query_from_Mac10[[#This Row],[totalsalesFuture]],0)</f>
        <v>0.49141549027088899</v>
      </c>
      <c r="AN1615" s="31">
        <v>48</v>
      </c>
      <c r="AO1615">
        <f t="shared" si="50"/>
        <v>12</v>
      </c>
      <c r="AQ1615" s="31">
        <v>74.89</v>
      </c>
      <c r="AR1615">
        <f t="shared" si="51"/>
        <v>26.21</v>
      </c>
    </row>
    <row r="1616" spans="1:44" x14ac:dyDescent="0.25">
      <c r="A1616">
        <v>90162</v>
      </c>
      <c r="B1616">
        <v>11</v>
      </c>
      <c r="C1616" t="s">
        <v>59</v>
      </c>
      <c r="D1616" t="s">
        <v>49</v>
      </c>
      <c r="E1616">
        <v>4</v>
      </c>
      <c r="F1616">
        <v>14.16</v>
      </c>
      <c r="G1616">
        <v>29.63</v>
      </c>
      <c r="H1616" s="1">
        <v>44860</v>
      </c>
      <c r="I1616" s="20">
        <v>0</v>
      </c>
      <c r="J1616" s="47">
        <f>Table_Query_from_Mac10[[#This Row],[unit_price]]-(Table_Query_from_Mac10[[#This Row],[unit_price]]*(Table_Query_from_Mac10[[#This Row],[discount_pct]]/100))</f>
        <v>29.63</v>
      </c>
      <c r="K1616" s="47">
        <f>Table_Query_from_Mac10[[#This Row],[unit_cost]]</f>
        <v>14.16</v>
      </c>
      <c r="L1616" s="47">
        <f>Table_Query_from_Mac10[[#This Row],[Live-cost]]*(1+Table_Query_from_Mac10[[#This Row],[CogsIncreasebyTYPE]])</f>
        <v>14.16</v>
      </c>
      <c r="M1616" s="47">
        <f>Table_Query_from_Mac10[[#This Row],[Live-cost]]*Table_Query_from_Mac10[[#This Row],[qty_to_ship]]</f>
        <v>56.64</v>
      </c>
      <c r="N1616" s="47">
        <f>IF(Table_Query_from_Mac10[[#This Row],[item_no]]="KDA",-Table_Query_from_Mac10[[#This Row],[unit_price]],Table_Query_from_Mac10[[#This Row],[Net Unit]]*Table_Query_from_Mac10[[#This Row],[qty_to_ship]])</f>
        <v>118.52</v>
      </c>
      <c r="O1616" s="47">
        <f>SUMIFS(Summary!C:C,Summary!H:H,Table_Query_from_Mac10[[#This Row],[Juiceoc]])</f>
        <v>0</v>
      </c>
      <c r="P1616" s="47">
        <f>SUMIFS(Summary!D:D,Summary!H:H,Table_Query_from_Mac10[[#This Row],[Juiceoc]])</f>
        <v>0</v>
      </c>
      <c r="Q1616" s="47">
        <f>SUMIFS(Summary!E:E,Summary!H:H,Table_Query_from_Mac10[[#This Row],[Juiceoc]])</f>
        <v>0</v>
      </c>
      <c r="R1616" s="47">
        <f>Table_Query_from_Mac10[[#This Row],[Net Unit]]*(1+Table_Query_from_Mac10[[#This Row],[PriceIncreasebyType]])</f>
        <v>29.63</v>
      </c>
      <c r="S1616" s="47">
        <f>Table_Query_from_Mac10[[#This Row],[UnitPriceFuture]]*Table_Query_from_Mac10[[#This Row],[qtytoShipFuture]]</f>
        <v>118.52</v>
      </c>
      <c r="T1616" s="47">
        <f>ROUND(Table_Query_from_Mac10[[#This Row],[qty_to_ship]]*(1+Table_Query_from_Mac10[[#This Row],[VolumeIncreasebyType]]),0)</f>
        <v>4</v>
      </c>
      <c r="U1616" s="47">
        <f>Table_Query_from_Mac10[[#This Row],[qtytoShipFuture]]*Table_Query_from_Mac10[[#This Row],[Future-cost]]</f>
        <v>56.64</v>
      </c>
      <c r="V1616" s="47">
        <f>Table_Query_from_Mac10[[#This Row],[qtytoShipFuture]]-Table_Query_from_Mac10[[#This Row],[qty_to_ship]]</f>
        <v>0</v>
      </c>
      <c r="W1616" s="47">
        <f>Table_Query_from_Mac10[[#This Row],[UnitPriceFuture]]</f>
        <v>29.63</v>
      </c>
      <c r="X1616" s="47">
        <f>Table_Query_from_Mac10[[#This Row],[Unit Increase]]*Table_Query_from_Mac10[[#This Row],[UnitPriceFuture]]</f>
        <v>0</v>
      </c>
      <c r="Y1616" s="47">
        <f>Table_Query_from_Mac10[[#This Row],[Unit Increase]]*Table_Query_from_Mac10[[#This Row],[Future-cost]]</f>
        <v>0</v>
      </c>
      <c r="Z1616" s="47">
        <f>-(Table_Query_from_Mac10[[#This Row],[Incremental Sales]]+((Table_Query_from_Mac10[[#This Row],[Incremental Sales]]*-(SUM(Summary!$S$8:$S$9)))))*Summary!$S$18</f>
        <v>0</v>
      </c>
      <c r="AA1616" s="47">
        <f>IFERROR(Table_Query_from_Mac10[[#This Row],[Incremental Cost]]/Table_Query_from_Mac10[[#This Row],[Incremental Sales]],0)</f>
        <v>0</v>
      </c>
      <c r="AB1616" s="47">
        <f>IFERROR(Table_Query_from_Mac10[[#This Row],[TotalCostFuture]]/Table_Query_from_Mac10[[#This Row],[totalsalesFuture]],0)</f>
        <v>0.47789402632467098</v>
      </c>
      <c r="AN1616" s="30">
        <v>16</v>
      </c>
      <c r="AO1616">
        <f t="shared" si="50"/>
        <v>4</v>
      </c>
      <c r="AQ1616" s="30">
        <v>84.65</v>
      </c>
      <c r="AR1616">
        <f t="shared" si="51"/>
        <v>29.63</v>
      </c>
    </row>
    <row r="1617" spans="1:44" x14ac:dyDescent="0.25">
      <c r="A1617">
        <v>90162</v>
      </c>
      <c r="B1617">
        <v>13</v>
      </c>
      <c r="C1617" t="s">
        <v>60</v>
      </c>
      <c r="D1617" t="s">
        <v>49</v>
      </c>
      <c r="E1617">
        <v>0</v>
      </c>
      <c r="F1617">
        <v>7.67</v>
      </c>
      <c r="G1617">
        <v>19.75</v>
      </c>
      <c r="H1617" s="1">
        <v>44860</v>
      </c>
      <c r="I1617" s="20">
        <v>0</v>
      </c>
      <c r="J1617" s="47">
        <f>Table_Query_from_Mac10[[#This Row],[unit_price]]-(Table_Query_from_Mac10[[#This Row],[unit_price]]*(Table_Query_from_Mac10[[#This Row],[discount_pct]]/100))</f>
        <v>19.75</v>
      </c>
      <c r="K1617" s="47">
        <f>Table_Query_from_Mac10[[#This Row],[unit_cost]]</f>
        <v>7.67</v>
      </c>
      <c r="L1617" s="47">
        <f>Table_Query_from_Mac10[[#This Row],[Live-cost]]*(1+Table_Query_from_Mac10[[#This Row],[CogsIncreasebyTYPE]])</f>
        <v>7.67</v>
      </c>
      <c r="M1617" s="47">
        <f>Table_Query_from_Mac10[[#This Row],[Live-cost]]*Table_Query_from_Mac10[[#This Row],[qty_to_ship]]</f>
        <v>0</v>
      </c>
      <c r="N1617" s="47">
        <f>IF(Table_Query_from_Mac10[[#This Row],[item_no]]="KDA",-Table_Query_from_Mac10[[#This Row],[unit_price]],Table_Query_from_Mac10[[#This Row],[Net Unit]]*Table_Query_from_Mac10[[#This Row],[qty_to_ship]])</f>
        <v>0</v>
      </c>
      <c r="O1617" s="47">
        <f>SUMIFS(Summary!C:C,Summary!H:H,Table_Query_from_Mac10[[#This Row],[Juiceoc]])</f>
        <v>0</v>
      </c>
      <c r="P1617" s="47">
        <f>SUMIFS(Summary!D:D,Summary!H:H,Table_Query_from_Mac10[[#This Row],[Juiceoc]])</f>
        <v>0</v>
      </c>
      <c r="Q1617" s="47">
        <f>SUMIFS(Summary!E:E,Summary!H:H,Table_Query_from_Mac10[[#This Row],[Juiceoc]])</f>
        <v>0</v>
      </c>
      <c r="R1617" s="47">
        <f>Table_Query_from_Mac10[[#This Row],[Net Unit]]*(1+Table_Query_from_Mac10[[#This Row],[PriceIncreasebyType]])</f>
        <v>19.75</v>
      </c>
      <c r="S1617" s="47">
        <f>Table_Query_from_Mac10[[#This Row],[UnitPriceFuture]]*Table_Query_from_Mac10[[#This Row],[qtytoShipFuture]]</f>
        <v>0</v>
      </c>
      <c r="T1617" s="47">
        <f>ROUND(Table_Query_from_Mac10[[#This Row],[qty_to_ship]]*(1+Table_Query_from_Mac10[[#This Row],[VolumeIncreasebyType]]),0)</f>
        <v>0</v>
      </c>
      <c r="U1617" s="47">
        <f>Table_Query_from_Mac10[[#This Row],[qtytoShipFuture]]*Table_Query_from_Mac10[[#This Row],[Future-cost]]</f>
        <v>0</v>
      </c>
      <c r="V1617" s="47">
        <f>Table_Query_from_Mac10[[#This Row],[qtytoShipFuture]]-Table_Query_from_Mac10[[#This Row],[qty_to_ship]]</f>
        <v>0</v>
      </c>
      <c r="W1617" s="47">
        <f>Table_Query_from_Mac10[[#This Row],[UnitPriceFuture]]</f>
        <v>19.75</v>
      </c>
      <c r="X1617" s="47">
        <f>Table_Query_from_Mac10[[#This Row],[Unit Increase]]*Table_Query_from_Mac10[[#This Row],[UnitPriceFuture]]</f>
        <v>0</v>
      </c>
      <c r="Y1617" s="47">
        <f>Table_Query_from_Mac10[[#This Row],[Unit Increase]]*Table_Query_from_Mac10[[#This Row],[Future-cost]]</f>
        <v>0</v>
      </c>
      <c r="Z1617" s="47">
        <f>-(Table_Query_from_Mac10[[#This Row],[Incremental Sales]]+((Table_Query_from_Mac10[[#This Row],[Incremental Sales]]*-(SUM(Summary!$S$8:$S$9)))))*Summary!$S$18</f>
        <v>0</v>
      </c>
      <c r="AA1617" s="47">
        <f>IFERROR(Table_Query_from_Mac10[[#This Row],[Incremental Cost]]/Table_Query_from_Mac10[[#This Row],[Incremental Sales]],0)</f>
        <v>0</v>
      </c>
      <c r="AB1617" s="47">
        <f>IFERROR(Table_Query_from_Mac10[[#This Row],[TotalCostFuture]]/Table_Query_from_Mac10[[#This Row],[totalsalesFuture]],0)</f>
        <v>0</v>
      </c>
      <c r="AN1617" s="31">
        <v>0</v>
      </c>
      <c r="AO1617">
        <f t="shared" si="50"/>
        <v>0</v>
      </c>
      <c r="AQ1617" s="31">
        <v>56.43</v>
      </c>
      <c r="AR1617">
        <f t="shared" si="51"/>
        <v>19.75</v>
      </c>
    </row>
    <row r="1618" spans="1:44" x14ac:dyDescent="0.25">
      <c r="A1618">
        <v>90162</v>
      </c>
      <c r="B1618">
        <v>14</v>
      </c>
      <c r="C1618" t="s">
        <v>60</v>
      </c>
      <c r="D1618" t="s">
        <v>49</v>
      </c>
      <c r="E1618">
        <v>27</v>
      </c>
      <c r="F1618">
        <v>8.98</v>
      </c>
      <c r="G1618">
        <v>24.23</v>
      </c>
      <c r="H1618" s="1">
        <v>44860</v>
      </c>
      <c r="I1618" s="20">
        <v>0</v>
      </c>
      <c r="J1618" s="47">
        <f>Table_Query_from_Mac10[[#This Row],[unit_price]]-(Table_Query_from_Mac10[[#This Row],[unit_price]]*(Table_Query_from_Mac10[[#This Row],[discount_pct]]/100))</f>
        <v>24.23</v>
      </c>
      <c r="K1618" s="47">
        <f>Table_Query_from_Mac10[[#This Row],[unit_cost]]</f>
        <v>8.98</v>
      </c>
      <c r="L1618" s="47">
        <f>Table_Query_from_Mac10[[#This Row],[Live-cost]]*(1+Table_Query_from_Mac10[[#This Row],[CogsIncreasebyTYPE]])</f>
        <v>8.98</v>
      </c>
      <c r="M1618" s="47">
        <f>Table_Query_from_Mac10[[#This Row],[Live-cost]]*Table_Query_from_Mac10[[#This Row],[qty_to_ship]]</f>
        <v>242.46</v>
      </c>
      <c r="N1618" s="47">
        <f>IF(Table_Query_from_Mac10[[#This Row],[item_no]]="KDA",-Table_Query_from_Mac10[[#This Row],[unit_price]],Table_Query_from_Mac10[[#This Row],[Net Unit]]*Table_Query_from_Mac10[[#This Row],[qty_to_ship]])</f>
        <v>654.21</v>
      </c>
      <c r="O1618" s="47">
        <f>SUMIFS(Summary!C:C,Summary!H:H,Table_Query_from_Mac10[[#This Row],[Juiceoc]])</f>
        <v>0</v>
      </c>
      <c r="P1618" s="47">
        <f>SUMIFS(Summary!D:D,Summary!H:H,Table_Query_from_Mac10[[#This Row],[Juiceoc]])</f>
        <v>0</v>
      </c>
      <c r="Q1618" s="47">
        <f>SUMIFS(Summary!E:E,Summary!H:H,Table_Query_from_Mac10[[#This Row],[Juiceoc]])</f>
        <v>0</v>
      </c>
      <c r="R1618" s="47">
        <f>Table_Query_from_Mac10[[#This Row],[Net Unit]]*(1+Table_Query_from_Mac10[[#This Row],[PriceIncreasebyType]])</f>
        <v>24.23</v>
      </c>
      <c r="S1618" s="47">
        <f>Table_Query_from_Mac10[[#This Row],[UnitPriceFuture]]*Table_Query_from_Mac10[[#This Row],[qtytoShipFuture]]</f>
        <v>654.21</v>
      </c>
      <c r="T1618" s="47">
        <f>ROUND(Table_Query_from_Mac10[[#This Row],[qty_to_ship]]*(1+Table_Query_from_Mac10[[#This Row],[VolumeIncreasebyType]]),0)</f>
        <v>27</v>
      </c>
      <c r="U1618" s="47">
        <f>Table_Query_from_Mac10[[#This Row],[qtytoShipFuture]]*Table_Query_from_Mac10[[#This Row],[Future-cost]]</f>
        <v>242.46</v>
      </c>
      <c r="V1618" s="47">
        <f>Table_Query_from_Mac10[[#This Row],[qtytoShipFuture]]-Table_Query_from_Mac10[[#This Row],[qty_to_ship]]</f>
        <v>0</v>
      </c>
      <c r="W1618" s="47">
        <f>Table_Query_from_Mac10[[#This Row],[UnitPriceFuture]]</f>
        <v>24.23</v>
      </c>
      <c r="X1618" s="47">
        <f>Table_Query_from_Mac10[[#This Row],[Unit Increase]]*Table_Query_from_Mac10[[#This Row],[UnitPriceFuture]]</f>
        <v>0</v>
      </c>
      <c r="Y1618" s="47">
        <f>Table_Query_from_Mac10[[#This Row],[Unit Increase]]*Table_Query_from_Mac10[[#This Row],[Future-cost]]</f>
        <v>0</v>
      </c>
      <c r="Z1618" s="47">
        <f>-(Table_Query_from_Mac10[[#This Row],[Incremental Sales]]+((Table_Query_from_Mac10[[#This Row],[Incremental Sales]]*-(SUM(Summary!$S$8:$S$9)))))*Summary!$S$18</f>
        <v>0</v>
      </c>
      <c r="AA1618" s="47">
        <f>IFERROR(Table_Query_from_Mac10[[#This Row],[Incremental Cost]]/Table_Query_from_Mac10[[#This Row],[Incremental Sales]],0)</f>
        <v>0</v>
      </c>
      <c r="AB1618" s="47">
        <f>IFERROR(Table_Query_from_Mac10[[#This Row],[TotalCostFuture]]/Table_Query_from_Mac10[[#This Row],[totalsalesFuture]],0)</f>
        <v>0.37061494015683039</v>
      </c>
      <c r="AN1618" s="30">
        <v>108</v>
      </c>
      <c r="AO1618">
        <f t="shared" si="50"/>
        <v>27</v>
      </c>
      <c r="AQ1618" s="30">
        <v>69.239999999999995</v>
      </c>
      <c r="AR1618">
        <f t="shared" si="51"/>
        <v>24.23</v>
      </c>
    </row>
    <row r="1619" spans="1:44" x14ac:dyDescent="0.25">
      <c r="A1619">
        <v>90162</v>
      </c>
      <c r="B1619">
        <v>16</v>
      </c>
      <c r="C1619" t="s">
        <v>60</v>
      </c>
      <c r="D1619" t="s">
        <v>49</v>
      </c>
      <c r="E1619">
        <v>1</v>
      </c>
      <c r="F1619">
        <v>0</v>
      </c>
      <c r="G1619">
        <v>-309.45</v>
      </c>
      <c r="H1619" s="1">
        <v>44860</v>
      </c>
      <c r="I1619" s="20">
        <v>0</v>
      </c>
      <c r="J1619" s="47">
        <f>Table_Query_from_Mac10[[#This Row],[unit_price]]-(Table_Query_from_Mac10[[#This Row],[unit_price]]*(Table_Query_from_Mac10[[#This Row],[discount_pct]]/100))</f>
        <v>-309.45</v>
      </c>
      <c r="K1619" s="47">
        <f>Table_Query_from_Mac10[[#This Row],[unit_cost]]</f>
        <v>0</v>
      </c>
      <c r="L1619" s="47">
        <f>Table_Query_from_Mac10[[#This Row],[Live-cost]]*(1+Table_Query_from_Mac10[[#This Row],[CogsIncreasebyTYPE]])</f>
        <v>0</v>
      </c>
      <c r="M1619" s="47">
        <f>Table_Query_from_Mac10[[#This Row],[Live-cost]]*Table_Query_from_Mac10[[#This Row],[qty_to_ship]]</f>
        <v>0</v>
      </c>
      <c r="N1619" s="47">
        <f>IF(Table_Query_from_Mac10[[#This Row],[item_no]]="KDA",-Table_Query_from_Mac10[[#This Row],[unit_price]],Table_Query_from_Mac10[[#This Row],[Net Unit]]*Table_Query_from_Mac10[[#This Row],[qty_to_ship]])</f>
        <v>-309.45</v>
      </c>
      <c r="O1619" s="47">
        <f>SUMIFS(Summary!C:C,Summary!H:H,Table_Query_from_Mac10[[#This Row],[Juiceoc]])</f>
        <v>0</v>
      </c>
      <c r="P1619" s="47">
        <f>SUMIFS(Summary!D:D,Summary!H:H,Table_Query_from_Mac10[[#This Row],[Juiceoc]])</f>
        <v>0</v>
      </c>
      <c r="Q1619" s="47">
        <f>SUMIFS(Summary!E:E,Summary!H:H,Table_Query_from_Mac10[[#This Row],[Juiceoc]])</f>
        <v>0</v>
      </c>
      <c r="R1619" s="47">
        <f>Table_Query_from_Mac10[[#This Row],[Net Unit]]*(1+Table_Query_from_Mac10[[#This Row],[PriceIncreasebyType]])</f>
        <v>-309.45</v>
      </c>
      <c r="S1619" s="47">
        <f>Table_Query_from_Mac10[[#This Row],[UnitPriceFuture]]*Table_Query_from_Mac10[[#This Row],[qtytoShipFuture]]</f>
        <v>-309.45</v>
      </c>
      <c r="T1619" s="47">
        <f>ROUND(Table_Query_from_Mac10[[#This Row],[qty_to_ship]]*(1+Table_Query_from_Mac10[[#This Row],[VolumeIncreasebyType]]),0)</f>
        <v>1</v>
      </c>
      <c r="U1619" s="47">
        <f>Table_Query_from_Mac10[[#This Row],[qtytoShipFuture]]*Table_Query_from_Mac10[[#This Row],[Future-cost]]</f>
        <v>0</v>
      </c>
      <c r="V1619" s="47">
        <f>Table_Query_from_Mac10[[#This Row],[qtytoShipFuture]]-Table_Query_from_Mac10[[#This Row],[qty_to_ship]]</f>
        <v>0</v>
      </c>
      <c r="W1619" s="47">
        <f>Table_Query_from_Mac10[[#This Row],[UnitPriceFuture]]</f>
        <v>-309.45</v>
      </c>
      <c r="X1619" s="47">
        <f>Table_Query_from_Mac10[[#This Row],[Unit Increase]]*Table_Query_from_Mac10[[#This Row],[UnitPriceFuture]]</f>
        <v>0</v>
      </c>
      <c r="Y1619" s="47">
        <f>Table_Query_from_Mac10[[#This Row],[Unit Increase]]*Table_Query_from_Mac10[[#This Row],[Future-cost]]</f>
        <v>0</v>
      </c>
      <c r="Z1619" s="47">
        <f>-(Table_Query_from_Mac10[[#This Row],[Incremental Sales]]+((Table_Query_from_Mac10[[#This Row],[Incremental Sales]]*-(SUM(Summary!$S$8:$S$9)))))*Summary!$S$18</f>
        <v>0</v>
      </c>
      <c r="AA1619" s="47">
        <f>IFERROR(Table_Query_from_Mac10[[#This Row],[Incremental Cost]]/Table_Query_from_Mac10[[#This Row],[Incremental Sales]],0)</f>
        <v>0</v>
      </c>
      <c r="AB1619" s="47">
        <f>IFERROR(Table_Query_from_Mac10[[#This Row],[TotalCostFuture]]/Table_Query_from_Mac10[[#This Row],[totalsalesFuture]],0)</f>
        <v>0</v>
      </c>
      <c r="AN1619" s="31">
        <v>1</v>
      </c>
      <c r="AO1619">
        <f t="shared" si="50"/>
        <v>1</v>
      </c>
      <c r="AQ1619" s="31">
        <v>-884.13</v>
      </c>
      <c r="AR1619">
        <f t="shared" si="51"/>
        <v>-309.45</v>
      </c>
    </row>
    <row r="1620" spans="1:44" x14ac:dyDescent="0.25">
      <c r="A1620">
        <v>90163</v>
      </c>
      <c r="B1620">
        <v>1</v>
      </c>
      <c r="C1620" t="s">
        <v>55</v>
      </c>
      <c r="D1620" t="s">
        <v>81</v>
      </c>
      <c r="E1620">
        <v>7</v>
      </c>
      <c r="F1620">
        <v>9.06</v>
      </c>
      <c r="G1620">
        <v>23.7</v>
      </c>
      <c r="H1620" s="1">
        <v>44853</v>
      </c>
      <c r="I1620" s="20">
        <v>7</v>
      </c>
      <c r="J1620" s="47">
        <f>Table_Query_from_Mac10[[#This Row],[unit_price]]-(Table_Query_from_Mac10[[#This Row],[unit_price]]*(Table_Query_from_Mac10[[#This Row],[discount_pct]]/100))</f>
        <v>22.041</v>
      </c>
      <c r="K1620" s="47">
        <f>Table_Query_from_Mac10[[#This Row],[unit_cost]]</f>
        <v>9.06</v>
      </c>
      <c r="L1620" s="47">
        <f>Table_Query_from_Mac10[[#This Row],[Live-cost]]*(1+Table_Query_from_Mac10[[#This Row],[CogsIncreasebyTYPE]])</f>
        <v>9.06</v>
      </c>
      <c r="M1620" s="47">
        <f>Table_Query_from_Mac10[[#This Row],[Live-cost]]*Table_Query_from_Mac10[[#This Row],[qty_to_ship]]</f>
        <v>63.42</v>
      </c>
      <c r="N1620" s="47">
        <f>IF(Table_Query_from_Mac10[[#This Row],[item_no]]="KDA",-Table_Query_from_Mac10[[#This Row],[unit_price]],Table_Query_from_Mac10[[#This Row],[Net Unit]]*Table_Query_from_Mac10[[#This Row],[qty_to_ship]])</f>
        <v>154.28700000000001</v>
      </c>
      <c r="O1620" s="47">
        <f>SUMIFS(Summary!C:C,Summary!H:H,Table_Query_from_Mac10[[#This Row],[Juiceoc]])</f>
        <v>0</v>
      </c>
      <c r="P1620" s="47">
        <f>SUMIFS(Summary!D:D,Summary!H:H,Table_Query_from_Mac10[[#This Row],[Juiceoc]])</f>
        <v>0</v>
      </c>
      <c r="Q1620" s="47">
        <f>SUMIFS(Summary!E:E,Summary!H:H,Table_Query_from_Mac10[[#This Row],[Juiceoc]])</f>
        <v>0</v>
      </c>
      <c r="R1620" s="47">
        <f>Table_Query_from_Mac10[[#This Row],[Net Unit]]*(1+Table_Query_from_Mac10[[#This Row],[PriceIncreasebyType]])</f>
        <v>22.041</v>
      </c>
      <c r="S1620" s="47">
        <f>Table_Query_from_Mac10[[#This Row],[UnitPriceFuture]]*Table_Query_from_Mac10[[#This Row],[qtytoShipFuture]]</f>
        <v>154.28700000000001</v>
      </c>
      <c r="T1620" s="47">
        <f>ROUND(Table_Query_from_Mac10[[#This Row],[qty_to_ship]]*(1+Table_Query_from_Mac10[[#This Row],[VolumeIncreasebyType]]),0)</f>
        <v>7</v>
      </c>
      <c r="U1620" s="47">
        <f>Table_Query_from_Mac10[[#This Row],[qtytoShipFuture]]*Table_Query_from_Mac10[[#This Row],[Future-cost]]</f>
        <v>63.42</v>
      </c>
      <c r="V1620" s="47">
        <f>Table_Query_from_Mac10[[#This Row],[qtytoShipFuture]]-Table_Query_from_Mac10[[#This Row],[qty_to_ship]]</f>
        <v>0</v>
      </c>
      <c r="W1620" s="47">
        <f>Table_Query_from_Mac10[[#This Row],[UnitPriceFuture]]</f>
        <v>22.041</v>
      </c>
      <c r="X1620" s="47">
        <f>Table_Query_from_Mac10[[#This Row],[Unit Increase]]*Table_Query_from_Mac10[[#This Row],[UnitPriceFuture]]</f>
        <v>0</v>
      </c>
      <c r="Y1620" s="47">
        <f>Table_Query_from_Mac10[[#This Row],[Unit Increase]]*Table_Query_from_Mac10[[#This Row],[Future-cost]]</f>
        <v>0</v>
      </c>
      <c r="Z1620" s="47">
        <f>-(Table_Query_from_Mac10[[#This Row],[Incremental Sales]]+((Table_Query_from_Mac10[[#This Row],[Incremental Sales]]*-(SUM(Summary!$S$8:$S$9)))))*Summary!$S$18</f>
        <v>0</v>
      </c>
      <c r="AA1620" s="47">
        <f>IFERROR(Table_Query_from_Mac10[[#This Row],[Incremental Cost]]/Table_Query_from_Mac10[[#This Row],[Incremental Sales]],0)</f>
        <v>0</v>
      </c>
      <c r="AB1620" s="47">
        <f>IFERROR(Table_Query_from_Mac10[[#This Row],[TotalCostFuture]]/Table_Query_from_Mac10[[#This Row],[totalsalesFuture]],0)</f>
        <v>0.41105213012113789</v>
      </c>
      <c r="AN1620" s="30">
        <v>28</v>
      </c>
      <c r="AO1620">
        <f t="shared" si="50"/>
        <v>7</v>
      </c>
      <c r="AQ1620" s="30">
        <v>67.7</v>
      </c>
      <c r="AR1620">
        <f t="shared" si="51"/>
        <v>23.7</v>
      </c>
    </row>
    <row r="1621" spans="1:44" x14ac:dyDescent="0.25">
      <c r="A1621">
        <v>90163</v>
      </c>
      <c r="B1621">
        <v>2</v>
      </c>
      <c r="C1621" t="s">
        <v>55</v>
      </c>
      <c r="D1621" t="s">
        <v>81</v>
      </c>
      <c r="E1621">
        <v>8</v>
      </c>
      <c r="F1621">
        <v>10.38</v>
      </c>
      <c r="G1621">
        <v>29.1</v>
      </c>
      <c r="H1621" s="1">
        <v>44853</v>
      </c>
      <c r="I1621" s="20">
        <v>7</v>
      </c>
      <c r="J1621" s="47">
        <f>Table_Query_from_Mac10[[#This Row],[unit_price]]-(Table_Query_from_Mac10[[#This Row],[unit_price]]*(Table_Query_from_Mac10[[#This Row],[discount_pct]]/100))</f>
        <v>27.063000000000002</v>
      </c>
      <c r="K1621" s="47">
        <f>Table_Query_from_Mac10[[#This Row],[unit_cost]]</f>
        <v>10.38</v>
      </c>
      <c r="L1621" s="47">
        <f>Table_Query_from_Mac10[[#This Row],[Live-cost]]*(1+Table_Query_from_Mac10[[#This Row],[CogsIncreasebyTYPE]])</f>
        <v>10.38</v>
      </c>
      <c r="M1621" s="47">
        <f>Table_Query_from_Mac10[[#This Row],[Live-cost]]*Table_Query_from_Mac10[[#This Row],[qty_to_ship]]</f>
        <v>83.04</v>
      </c>
      <c r="N1621" s="47">
        <f>IF(Table_Query_from_Mac10[[#This Row],[item_no]]="KDA",-Table_Query_from_Mac10[[#This Row],[unit_price]],Table_Query_from_Mac10[[#This Row],[Net Unit]]*Table_Query_from_Mac10[[#This Row],[qty_to_ship]])</f>
        <v>216.50400000000002</v>
      </c>
      <c r="O1621" s="47">
        <f>SUMIFS(Summary!C:C,Summary!H:H,Table_Query_from_Mac10[[#This Row],[Juiceoc]])</f>
        <v>0</v>
      </c>
      <c r="P1621" s="47">
        <f>SUMIFS(Summary!D:D,Summary!H:H,Table_Query_from_Mac10[[#This Row],[Juiceoc]])</f>
        <v>0</v>
      </c>
      <c r="Q1621" s="47">
        <f>SUMIFS(Summary!E:E,Summary!H:H,Table_Query_from_Mac10[[#This Row],[Juiceoc]])</f>
        <v>0</v>
      </c>
      <c r="R1621" s="47">
        <f>Table_Query_from_Mac10[[#This Row],[Net Unit]]*(1+Table_Query_from_Mac10[[#This Row],[PriceIncreasebyType]])</f>
        <v>27.063000000000002</v>
      </c>
      <c r="S1621" s="47">
        <f>Table_Query_from_Mac10[[#This Row],[UnitPriceFuture]]*Table_Query_from_Mac10[[#This Row],[qtytoShipFuture]]</f>
        <v>216.50400000000002</v>
      </c>
      <c r="T1621" s="47">
        <f>ROUND(Table_Query_from_Mac10[[#This Row],[qty_to_ship]]*(1+Table_Query_from_Mac10[[#This Row],[VolumeIncreasebyType]]),0)</f>
        <v>8</v>
      </c>
      <c r="U1621" s="47">
        <f>Table_Query_from_Mac10[[#This Row],[qtytoShipFuture]]*Table_Query_from_Mac10[[#This Row],[Future-cost]]</f>
        <v>83.04</v>
      </c>
      <c r="V1621" s="47">
        <f>Table_Query_from_Mac10[[#This Row],[qtytoShipFuture]]-Table_Query_from_Mac10[[#This Row],[qty_to_ship]]</f>
        <v>0</v>
      </c>
      <c r="W1621" s="47">
        <f>Table_Query_from_Mac10[[#This Row],[UnitPriceFuture]]</f>
        <v>27.063000000000002</v>
      </c>
      <c r="X1621" s="47">
        <f>Table_Query_from_Mac10[[#This Row],[Unit Increase]]*Table_Query_from_Mac10[[#This Row],[UnitPriceFuture]]</f>
        <v>0</v>
      </c>
      <c r="Y1621" s="47">
        <f>Table_Query_from_Mac10[[#This Row],[Unit Increase]]*Table_Query_from_Mac10[[#This Row],[Future-cost]]</f>
        <v>0</v>
      </c>
      <c r="Z1621" s="47">
        <f>-(Table_Query_from_Mac10[[#This Row],[Incremental Sales]]+((Table_Query_from_Mac10[[#This Row],[Incremental Sales]]*-(SUM(Summary!$S$8:$S$9)))))*Summary!$S$18</f>
        <v>0</v>
      </c>
      <c r="AA1621" s="47">
        <f>IFERROR(Table_Query_from_Mac10[[#This Row],[Incremental Cost]]/Table_Query_from_Mac10[[#This Row],[Incremental Sales]],0)</f>
        <v>0</v>
      </c>
      <c r="AB1621" s="47">
        <f>IFERROR(Table_Query_from_Mac10[[#This Row],[TotalCostFuture]]/Table_Query_from_Mac10[[#This Row],[totalsalesFuture]],0)</f>
        <v>0.38354949562132801</v>
      </c>
      <c r="AN1621" s="31">
        <v>30</v>
      </c>
      <c r="AO1621">
        <f t="shared" si="50"/>
        <v>8</v>
      </c>
      <c r="AQ1621" s="31">
        <v>83.15</v>
      </c>
      <c r="AR1621">
        <f t="shared" si="51"/>
        <v>29.1</v>
      </c>
    </row>
    <row r="1622" spans="1:44" x14ac:dyDescent="0.25">
      <c r="A1622">
        <v>90163</v>
      </c>
      <c r="B1622">
        <v>3</v>
      </c>
      <c r="C1622" t="s">
        <v>55</v>
      </c>
      <c r="D1622" t="s">
        <v>81</v>
      </c>
      <c r="E1622">
        <v>3</v>
      </c>
      <c r="F1622">
        <v>16.03</v>
      </c>
      <c r="G1622">
        <v>44.98</v>
      </c>
      <c r="H1622" s="1">
        <v>44853</v>
      </c>
      <c r="I1622" s="20">
        <v>7</v>
      </c>
      <c r="J1622" s="47">
        <f>Table_Query_from_Mac10[[#This Row],[unit_price]]-(Table_Query_from_Mac10[[#This Row],[unit_price]]*(Table_Query_from_Mac10[[#This Row],[discount_pct]]/100))</f>
        <v>41.831399999999995</v>
      </c>
      <c r="K1622" s="47">
        <f>Table_Query_from_Mac10[[#This Row],[unit_cost]]</f>
        <v>16.03</v>
      </c>
      <c r="L1622" s="47">
        <f>Table_Query_from_Mac10[[#This Row],[Live-cost]]*(1+Table_Query_from_Mac10[[#This Row],[CogsIncreasebyTYPE]])</f>
        <v>16.03</v>
      </c>
      <c r="M1622" s="47">
        <f>Table_Query_from_Mac10[[#This Row],[Live-cost]]*Table_Query_from_Mac10[[#This Row],[qty_to_ship]]</f>
        <v>48.09</v>
      </c>
      <c r="N1622" s="47">
        <f>IF(Table_Query_from_Mac10[[#This Row],[item_no]]="KDA",-Table_Query_from_Mac10[[#This Row],[unit_price]],Table_Query_from_Mac10[[#This Row],[Net Unit]]*Table_Query_from_Mac10[[#This Row],[qty_to_ship]])</f>
        <v>125.49419999999998</v>
      </c>
      <c r="O1622" s="47">
        <f>SUMIFS(Summary!C:C,Summary!H:H,Table_Query_from_Mac10[[#This Row],[Juiceoc]])</f>
        <v>0</v>
      </c>
      <c r="P1622" s="47">
        <f>SUMIFS(Summary!D:D,Summary!H:H,Table_Query_from_Mac10[[#This Row],[Juiceoc]])</f>
        <v>0</v>
      </c>
      <c r="Q1622" s="47">
        <f>SUMIFS(Summary!E:E,Summary!H:H,Table_Query_from_Mac10[[#This Row],[Juiceoc]])</f>
        <v>0</v>
      </c>
      <c r="R1622" s="47">
        <f>Table_Query_from_Mac10[[#This Row],[Net Unit]]*(1+Table_Query_from_Mac10[[#This Row],[PriceIncreasebyType]])</f>
        <v>41.831399999999995</v>
      </c>
      <c r="S1622" s="47">
        <f>Table_Query_from_Mac10[[#This Row],[UnitPriceFuture]]*Table_Query_from_Mac10[[#This Row],[qtytoShipFuture]]</f>
        <v>125.49419999999998</v>
      </c>
      <c r="T1622" s="47">
        <f>ROUND(Table_Query_from_Mac10[[#This Row],[qty_to_ship]]*(1+Table_Query_from_Mac10[[#This Row],[VolumeIncreasebyType]]),0)</f>
        <v>3</v>
      </c>
      <c r="U1622" s="47">
        <f>Table_Query_from_Mac10[[#This Row],[qtytoShipFuture]]*Table_Query_from_Mac10[[#This Row],[Future-cost]]</f>
        <v>48.09</v>
      </c>
      <c r="V1622" s="47">
        <f>Table_Query_from_Mac10[[#This Row],[qtytoShipFuture]]-Table_Query_from_Mac10[[#This Row],[qty_to_ship]]</f>
        <v>0</v>
      </c>
      <c r="W1622" s="47">
        <f>Table_Query_from_Mac10[[#This Row],[UnitPriceFuture]]</f>
        <v>41.831399999999995</v>
      </c>
      <c r="X1622" s="47">
        <f>Table_Query_from_Mac10[[#This Row],[Unit Increase]]*Table_Query_from_Mac10[[#This Row],[UnitPriceFuture]]</f>
        <v>0</v>
      </c>
      <c r="Y1622" s="47">
        <f>Table_Query_from_Mac10[[#This Row],[Unit Increase]]*Table_Query_from_Mac10[[#This Row],[Future-cost]]</f>
        <v>0</v>
      </c>
      <c r="Z1622" s="47">
        <f>-(Table_Query_from_Mac10[[#This Row],[Incremental Sales]]+((Table_Query_from_Mac10[[#This Row],[Incremental Sales]]*-(SUM(Summary!$S$8:$S$9)))))*Summary!$S$18</f>
        <v>0</v>
      </c>
      <c r="AA1622" s="47">
        <f>IFERROR(Table_Query_from_Mac10[[#This Row],[Incremental Cost]]/Table_Query_from_Mac10[[#This Row],[Incremental Sales]],0)</f>
        <v>0</v>
      </c>
      <c r="AB1622" s="47">
        <f>IFERROR(Table_Query_from_Mac10[[#This Row],[TotalCostFuture]]/Table_Query_from_Mac10[[#This Row],[totalsalesFuture]],0)</f>
        <v>0.38320496086671746</v>
      </c>
      <c r="AN1622" s="30">
        <v>12</v>
      </c>
      <c r="AO1622">
        <f t="shared" si="50"/>
        <v>3</v>
      </c>
      <c r="AQ1622" s="30">
        <v>128.52000000000001</v>
      </c>
      <c r="AR1622">
        <f t="shared" si="51"/>
        <v>44.98</v>
      </c>
    </row>
    <row r="1623" spans="1:44" x14ac:dyDescent="0.25">
      <c r="A1623">
        <v>90163</v>
      </c>
      <c r="B1623">
        <v>4</v>
      </c>
      <c r="C1623" t="s">
        <v>55</v>
      </c>
      <c r="D1623" t="s">
        <v>81</v>
      </c>
      <c r="E1623">
        <v>5</v>
      </c>
      <c r="F1623">
        <v>5.31</v>
      </c>
      <c r="G1623">
        <v>13.35</v>
      </c>
      <c r="H1623" s="1">
        <v>44853</v>
      </c>
      <c r="I1623" s="20">
        <v>7</v>
      </c>
      <c r="J1623" s="47">
        <f>Table_Query_from_Mac10[[#This Row],[unit_price]]-(Table_Query_from_Mac10[[#This Row],[unit_price]]*(Table_Query_from_Mac10[[#This Row],[discount_pct]]/100))</f>
        <v>12.4155</v>
      </c>
      <c r="K1623" s="47">
        <f>Table_Query_from_Mac10[[#This Row],[unit_cost]]</f>
        <v>5.31</v>
      </c>
      <c r="L1623" s="47">
        <f>Table_Query_from_Mac10[[#This Row],[Live-cost]]*(1+Table_Query_from_Mac10[[#This Row],[CogsIncreasebyTYPE]])</f>
        <v>5.31</v>
      </c>
      <c r="M1623" s="47">
        <f>Table_Query_from_Mac10[[#This Row],[Live-cost]]*Table_Query_from_Mac10[[#This Row],[qty_to_ship]]</f>
        <v>26.549999999999997</v>
      </c>
      <c r="N1623" s="47">
        <f>IF(Table_Query_from_Mac10[[#This Row],[item_no]]="KDA",-Table_Query_from_Mac10[[#This Row],[unit_price]],Table_Query_from_Mac10[[#This Row],[Net Unit]]*Table_Query_from_Mac10[[#This Row],[qty_to_ship]])</f>
        <v>62.077500000000001</v>
      </c>
      <c r="O1623" s="47">
        <f>SUMIFS(Summary!C:C,Summary!H:H,Table_Query_from_Mac10[[#This Row],[Juiceoc]])</f>
        <v>0</v>
      </c>
      <c r="P1623" s="47">
        <f>SUMIFS(Summary!D:D,Summary!H:H,Table_Query_from_Mac10[[#This Row],[Juiceoc]])</f>
        <v>0</v>
      </c>
      <c r="Q1623" s="47">
        <f>SUMIFS(Summary!E:E,Summary!H:H,Table_Query_from_Mac10[[#This Row],[Juiceoc]])</f>
        <v>0</v>
      </c>
      <c r="R1623" s="47">
        <f>Table_Query_from_Mac10[[#This Row],[Net Unit]]*(1+Table_Query_from_Mac10[[#This Row],[PriceIncreasebyType]])</f>
        <v>12.4155</v>
      </c>
      <c r="S1623" s="47">
        <f>Table_Query_from_Mac10[[#This Row],[UnitPriceFuture]]*Table_Query_from_Mac10[[#This Row],[qtytoShipFuture]]</f>
        <v>62.077500000000001</v>
      </c>
      <c r="T1623" s="47">
        <f>ROUND(Table_Query_from_Mac10[[#This Row],[qty_to_ship]]*(1+Table_Query_from_Mac10[[#This Row],[VolumeIncreasebyType]]),0)</f>
        <v>5</v>
      </c>
      <c r="U1623" s="47">
        <f>Table_Query_from_Mac10[[#This Row],[qtytoShipFuture]]*Table_Query_from_Mac10[[#This Row],[Future-cost]]</f>
        <v>26.549999999999997</v>
      </c>
      <c r="V1623" s="47">
        <f>Table_Query_from_Mac10[[#This Row],[qtytoShipFuture]]-Table_Query_from_Mac10[[#This Row],[qty_to_ship]]</f>
        <v>0</v>
      </c>
      <c r="W1623" s="47">
        <f>Table_Query_from_Mac10[[#This Row],[UnitPriceFuture]]</f>
        <v>12.4155</v>
      </c>
      <c r="X1623" s="47">
        <f>Table_Query_from_Mac10[[#This Row],[Unit Increase]]*Table_Query_from_Mac10[[#This Row],[UnitPriceFuture]]</f>
        <v>0</v>
      </c>
      <c r="Y1623" s="47">
        <f>Table_Query_from_Mac10[[#This Row],[Unit Increase]]*Table_Query_from_Mac10[[#This Row],[Future-cost]]</f>
        <v>0</v>
      </c>
      <c r="Z1623" s="47">
        <f>-(Table_Query_from_Mac10[[#This Row],[Incremental Sales]]+((Table_Query_from_Mac10[[#This Row],[Incremental Sales]]*-(SUM(Summary!$S$8:$S$9)))))*Summary!$S$18</f>
        <v>0</v>
      </c>
      <c r="AA1623" s="47">
        <f>IFERROR(Table_Query_from_Mac10[[#This Row],[Incremental Cost]]/Table_Query_from_Mac10[[#This Row],[Incremental Sales]],0)</f>
        <v>0</v>
      </c>
      <c r="AB1623" s="47">
        <f>IFERROR(Table_Query_from_Mac10[[#This Row],[TotalCostFuture]]/Table_Query_from_Mac10[[#This Row],[totalsalesFuture]],0)</f>
        <v>0.42769119246103654</v>
      </c>
      <c r="AN1623" s="31">
        <v>20</v>
      </c>
      <c r="AO1623">
        <f t="shared" si="50"/>
        <v>5</v>
      </c>
      <c r="AQ1623" s="31">
        <v>38.130000000000003</v>
      </c>
      <c r="AR1623">
        <f t="shared" si="51"/>
        <v>13.35</v>
      </c>
    </row>
    <row r="1624" spans="1:44" x14ac:dyDescent="0.25">
      <c r="A1624">
        <v>90163</v>
      </c>
      <c r="B1624">
        <v>5</v>
      </c>
      <c r="C1624" t="s">
        <v>55</v>
      </c>
      <c r="D1624" t="s">
        <v>81</v>
      </c>
      <c r="E1624">
        <v>4</v>
      </c>
      <c r="F1624">
        <v>5.81</v>
      </c>
      <c r="G1624">
        <v>14.47</v>
      </c>
      <c r="H1624" s="1">
        <v>44853</v>
      </c>
      <c r="I1624" s="20">
        <v>7</v>
      </c>
      <c r="J1624" s="47">
        <f>Table_Query_from_Mac10[[#This Row],[unit_price]]-(Table_Query_from_Mac10[[#This Row],[unit_price]]*(Table_Query_from_Mac10[[#This Row],[discount_pct]]/100))</f>
        <v>13.457100000000001</v>
      </c>
      <c r="K1624" s="47">
        <f>Table_Query_from_Mac10[[#This Row],[unit_cost]]</f>
        <v>5.81</v>
      </c>
      <c r="L1624" s="47">
        <f>Table_Query_from_Mac10[[#This Row],[Live-cost]]*(1+Table_Query_from_Mac10[[#This Row],[CogsIncreasebyTYPE]])</f>
        <v>5.81</v>
      </c>
      <c r="M1624" s="47">
        <f>Table_Query_from_Mac10[[#This Row],[Live-cost]]*Table_Query_from_Mac10[[#This Row],[qty_to_ship]]</f>
        <v>23.24</v>
      </c>
      <c r="N1624" s="47">
        <f>IF(Table_Query_from_Mac10[[#This Row],[item_no]]="KDA",-Table_Query_from_Mac10[[#This Row],[unit_price]],Table_Query_from_Mac10[[#This Row],[Net Unit]]*Table_Query_from_Mac10[[#This Row],[qty_to_ship]])</f>
        <v>53.828400000000002</v>
      </c>
      <c r="O1624" s="47">
        <f>SUMIFS(Summary!C:C,Summary!H:H,Table_Query_from_Mac10[[#This Row],[Juiceoc]])</f>
        <v>0</v>
      </c>
      <c r="P1624" s="47">
        <f>SUMIFS(Summary!D:D,Summary!H:H,Table_Query_from_Mac10[[#This Row],[Juiceoc]])</f>
        <v>0</v>
      </c>
      <c r="Q1624" s="47">
        <f>SUMIFS(Summary!E:E,Summary!H:H,Table_Query_from_Mac10[[#This Row],[Juiceoc]])</f>
        <v>0</v>
      </c>
      <c r="R1624" s="47">
        <f>Table_Query_from_Mac10[[#This Row],[Net Unit]]*(1+Table_Query_from_Mac10[[#This Row],[PriceIncreasebyType]])</f>
        <v>13.457100000000001</v>
      </c>
      <c r="S1624" s="47">
        <f>Table_Query_from_Mac10[[#This Row],[UnitPriceFuture]]*Table_Query_from_Mac10[[#This Row],[qtytoShipFuture]]</f>
        <v>53.828400000000002</v>
      </c>
      <c r="T1624" s="47">
        <f>ROUND(Table_Query_from_Mac10[[#This Row],[qty_to_ship]]*(1+Table_Query_from_Mac10[[#This Row],[VolumeIncreasebyType]]),0)</f>
        <v>4</v>
      </c>
      <c r="U1624" s="47">
        <f>Table_Query_from_Mac10[[#This Row],[qtytoShipFuture]]*Table_Query_from_Mac10[[#This Row],[Future-cost]]</f>
        <v>23.24</v>
      </c>
      <c r="V1624" s="47">
        <f>Table_Query_from_Mac10[[#This Row],[qtytoShipFuture]]-Table_Query_from_Mac10[[#This Row],[qty_to_ship]]</f>
        <v>0</v>
      </c>
      <c r="W1624" s="47">
        <f>Table_Query_from_Mac10[[#This Row],[UnitPriceFuture]]</f>
        <v>13.457100000000001</v>
      </c>
      <c r="X1624" s="47">
        <f>Table_Query_from_Mac10[[#This Row],[Unit Increase]]*Table_Query_from_Mac10[[#This Row],[UnitPriceFuture]]</f>
        <v>0</v>
      </c>
      <c r="Y1624" s="47">
        <f>Table_Query_from_Mac10[[#This Row],[Unit Increase]]*Table_Query_from_Mac10[[#This Row],[Future-cost]]</f>
        <v>0</v>
      </c>
      <c r="Z1624" s="47">
        <f>-(Table_Query_from_Mac10[[#This Row],[Incremental Sales]]+((Table_Query_from_Mac10[[#This Row],[Incremental Sales]]*-(SUM(Summary!$S$8:$S$9)))))*Summary!$S$18</f>
        <v>0</v>
      </c>
      <c r="AA1624" s="47">
        <f>IFERROR(Table_Query_from_Mac10[[#This Row],[Incremental Cost]]/Table_Query_from_Mac10[[#This Row],[Incremental Sales]],0)</f>
        <v>0</v>
      </c>
      <c r="AB1624" s="47">
        <f>IFERROR(Table_Query_from_Mac10[[#This Row],[TotalCostFuture]]/Table_Query_from_Mac10[[#This Row],[totalsalesFuture]],0)</f>
        <v>0.43174235162107732</v>
      </c>
      <c r="AN1624" s="30">
        <v>16</v>
      </c>
      <c r="AO1624">
        <f t="shared" si="50"/>
        <v>4</v>
      </c>
      <c r="AQ1624" s="30">
        <v>41.35</v>
      </c>
      <c r="AR1624">
        <f t="shared" si="51"/>
        <v>14.47</v>
      </c>
    </row>
    <row r="1625" spans="1:44" x14ac:dyDescent="0.25">
      <c r="A1625">
        <v>90163</v>
      </c>
      <c r="B1625">
        <v>6</v>
      </c>
      <c r="C1625" t="s">
        <v>55</v>
      </c>
      <c r="D1625" t="s">
        <v>81</v>
      </c>
      <c r="E1625">
        <v>6</v>
      </c>
      <c r="F1625">
        <v>7.17</v>
      </c>
      <c r="G1625">
        <v>18.14</v>
      </c>
      <c r="H1625" s="1">
        <v>44853</v>
      </c>
      <c r="I1625" s="20">
        <v>7</v>
      </c>
      <c r="J1625" s="47">
        <f>Table_Query_from_Mac10[[#This Row],[unit_price]]-(Table_Query_from_Mac10[[#This Row],[unit_price]]*(Table_Query_from_Mac10[[#This Row],[discount_pct]]/100))</f>
        <v>16.870200000000001</v>
      </c>
      <c r="K1625" s="47">
        <f>Table_Query_from_Mac10[[#This Row],[unit_cost]]</f>
        <v>7.17</v>
      </c>
      <c r="L1625" s="47">
        <f>Table_Query_from_Mac10[[#This Row],[Live-cost]]*(1+Table_Query_from_Mac10[[#This Row],[CogsIncreasebyTYPE]])</f>
        <v>7.17</v>
      </c>
      <c r="M1625" s="47">
        <f>Table_Query_from_Mac10[[#This Row],[Live-cost]]*Table_Query_from_Mac10[[#This Row],[qty_to_ship]]</f>
        <v>43.019999999999996</v>
      </c>
      <c r="N1625" s="47">
        <f>IF(Table_Query_from_Mac10[[#This Row],[item_no]]="KDA",-Table_Query_from_Mac10[[#This Row],[unit_price]],Table_Query_from_Mac10[[#This Row],[Net Unit]]*Table_Query_from_Mac10[[#This Row],[qty_to_ship]])</f>
        <v>101.22120000000001</v>
      </c>
      <c r="O1625" s="47">
        <f>SUMIFS(Summary!C:C,Summary!H:H,Table_Query_from_Mac10[[#This Row],[Juiceoc]])</f>
        <v>0</v>
      </c>
      <c r="P1625" s="47">
        <f>SUMIFS(Summary!D:D,Summary!H:H,Table_Query_from_Mac10[[#This Row],[Juiceoc]])</f>
        <v>0</v>
      </c>
      <c r="Q1625" s="47">
        <f>SUMIFS(Summary!E:E,Summary!H:H,Table_Query_from_Mac10[[#This Row],[Juiceoc]])</f>
        <v>0</v>
      </c>
      <c r="R1625" s="47">
        <f>Table_Query_from_Mac10[[#This Row],[Net Unit]]*(1+Table_Query_from_Mac10[[#This Row],[PriceIncreasebyType]])</f>
        <v>16.870200000000001</v>
      </c>
      <c r="S1625" s="47">
        <f>Table_Query_from_Mac10[[#This Row],[UnitPriceFuture]]*Table_Query_from_Mac10[[#This Row],[qtytoShipFuture]]</f>
        <v>101.22120000000001</v>
      </c>
      <c r="T1625" s="47">
        <f>ROUND(Table_Query_from_Mac10[[#This Row],[qty_to_ship]]*(1+Table_Query_from_Mac10[[#This Row],[VolumeIncreasebyType]]),0)</f>
        <v>6</v>
      </c>
      <c r="U1625" s="47">
        <f>Table_Query_from_Mac10[[#This Row],[qtytoShipFuture]]*Table_Query_from_Mac10[[#This Row],[Future-cost]]</f>
        <v>43.019999999999996</v>
      </c>
      <c r="V1625" s="47">
        <f>Table_Query_from_Mac10[[#This Row],[qtytoShipFuture]]-Table_Query_from_Mac10[[#This Row],[qty_to_ship]]</f>
        <v>0</v>
      </c>
      <c r="W1625" s="47">
        <f>Table_Query_from_Mac10[[#This Row],[UnitPriceFuture]]</f>
        <v>16.870200000000001</v>
      </c>
      <c r="X1625" s="47">
        <f>Table_Query_from_Mac10[[#This Row],[Unit Increase]]*Table_Query_from_Mac10[[#This Row],[UnitPriceFuture]]</f>
        <v>0</v>
      </c>
      <c r="Y1625" s="47">
        <f>Table_Query_from_Mac10[[#This Row],[Unit Increase]]*Table_Query_from_Mac10[[#This Row],[Future-cost]]</f>
        <v>0</v>
      </c>
      <c r="Z1625" s="47">
        <f>-(Table_Query_from_Mac10[[#This Row],[Incremental Sales]]+((Table_Query_from_Mac10[[#This Row],[Incremental Sales]]*-(SUM(Summary!$S$8:$S$9)))))*Summary!$S$18</f>
        <v>0</v>
      </c>
      <c r="AA1625" s="47">
        <f>IFERROR(Table_Query_from_Mac10[[#This Row],[Incremental Cost]]/Table_Query_from_Mac10[[#This Row],[Incremental Sales]],0)</f>
        <v>0</v>
      </c>
      <c r="AB1625" s="47">
        <f>IFERROR(Table_Query_from_Mac10[[#This Row],[TotalCostFuture]]/Table_Query_from_Mac10[[#This Row],[totalsalesFuture]],0)</f>
        <v>0.4250097805598036</v>
      </c>
      <c r="AN1625" s="31">
        <v>24</v>
      </c>
      <c r="AO1625">
        <f t="shared" si="50"/>
        <v>6</v>
      </c>
      <c r="AQ1625" s="31">
        <v>51.84</v>
      </c>
      <c r="AR1625">
        <f t="shared" si="51"/>
        <v>18.14</v>
      </c>
    </row>
    <row r="1626" spans="1:44" x14ac:dyDescent="0.25">
      <c r="A1626">
        <v>90163</v>
      </c>
      <c r="B1626">
        <v>7</v>
      </c>
      <c r="C1626" t="s">
        <v>55</v>
      </c>
      <c r="D1626" t="s">
        <v>81</v>
      </c>
      <c r="E1626">
        <v>2</v>
      </c>
      <c r="F1626">
        <v>13.68</v>
      </c>
      <c r="G1626">
        <v>36.54</v>
      </c>
      <c r="H1626" s="1">
        <v>44853</v>
      </c>
      <c r="I1626" s="20">
        <v>7</v>
      </c>
      <c r="J1626" s="47">
        <f>Table_Query_from_Mac10[[#This Row],[unit_price]]-(Table_Query_from_Mac10[[#This Row],[unit_price]]*(Table_Query_from_Mac10[[#This Row],[discount_pct]]/100))</f>
        <v>33.982199999999999</v>
      </c>
      <c r="K1626" s="47">
        <f>Table_Query_from_Mac10[[#This Row],[unit_cost]]</f>
        <v>13.68</v>
      </c>
      <c r="L1626" s="47">
        <f>Table_Query_from_Mac10[[#This Row],[Live-cost]]*(1+Table_Query_from_Mac10[[#This Row],[CogsIncreasebyTYPE]])</f>
        <v>13.68</v>
      </c>
      <c r="M1626" s="47">
        <f>Table_Query_from_Mac10[[#This Row],[Live-cost]]*Table_Query_from_Mac10[[#This Row],[qty_to_ship]]</f>
        <v>27.36</v>
      </c>
      <c r="N1626" s="47">
        <f>IF(Table_Query_from_Mac10[[#This Row],[item_no]]="KDA",-Table_Query_from_Mac10[[#This Row],[unit_price]],Table_Query_from_Mac10[[#This Row],[Net Unit]]*Table_Query_from_Mac10[[#This Row],[qty_to_ship]])</f>
        <v>67.964399999999998</v>
      </c>
      <c r="O1626" s="47">
        <f>SUMIFS(Summary!C:C,Summary!H:H,Table_Query_from_Mac10[[#This Row],[Juiceoc]])</f>
        <v>0</v>
      </c>
      <c r="P1626" s="47">
        <f>SUMIFS(Summary!D:D,Summary!H:H,Table_Query_from_Mac10[[#This Row],[Juiceoc]])</f>
        <v>0</v>
      </c>
      <c r="Q1626" s="47">
        <f>SUMIFS(Summary!E:E,Summary!H:H,Table_Query_from_Mac10[[#This Row],[Juiceoc]])</f>
        <v>0</v>
      </c>
      <c r="R1626" s="47">
        <f>Table_Query_from_Mac10[[#This Row],[Net Unit]]*(1+Table_Query_from_Mac10[[#This Row],[PriceIncreasebyType]])</f>
        <v>33.982199999999999</v>
      </c>
      <c r="S1626" s="47">
        <f>Table_Query_from_Mac10[[#This Row],[UnitPriceFuture]]*Table_Query_from_Mac10[[#This Row],[qtytoShipFuture]]</f>
        <v>67.964399999999998</v>
      </c>
      <c r="T1626" s="47">
        <f>ROUND(Table_Query_from_Mac10[[#This Row],[qty_to_ship]]*(1+Table_Query_from_Mac10[[#This Row],[VolumeIncreasebyType]]),0)</f>
        <v>2</v>
      </c>
      <c r="U1626" s="47">
        <f>Table_Query_from_Mac10[[#This Row],[qtytoShipFuture]]*Table_Query_from_Mac10[[#This Row],[Future-cost]]</f>
        <v>27.36</v>
      </c>
      <c r="V1626" s="47">
        <f>Table_Query_from_Mac10[[#This Row],[qtytoShipFuture]]-Table_Query_from_Mac10[[#This Row],[qty_to_ship]]</f>
        <v>0</v>
      </c>
      <c r="W1626" s="47">
        <f>Table_Query_from_Mac10[[#This Row],[UnitPriceFuture]]</f>
        <v>33.982199999999999</v>
      </c>
      <c r="X1626" s="47">
        <f>Table_Query_from_Mac10[[#This Row],[Unit Increase]]*Table_Query_from_Mac10[[#This Row],[UnitPriceFuture]]</f>
        <v>0</v>
      </c>
      <c r="Y1626" s="47">
        <f>Table_Query_from_Mac10[[#This Row],[Unit Increase]]*Table_Query_from_Mac10[[#This Row],[Future-cost]]</f>
        <v>0</v>
      </c>
      <c r="Z1626" s="47">
        <f>-(Table_Query_from_Mac10[[#This Row],[Incremental Sales]]+((Table_Query_from_Mac10[[#This Row],[Incremental Sales]]*-(SUM(Summary!$S$8:$S$9)))))*Summary!$S$18</f>
        <v>0</v>
      </c>
      <c r="AA1626" s="47">
        <f>IFERROR(Table_Query_from_Mac10[[#This Row],[Incremental Cost]]/Table_Query_from_Mac10[[#This Row],[Incremental Sales]],0)</f>
        <v>0</v>
      </c>
      <c r="AB1626" s="47">
        <f>IFERROR(Table_Query_from_Mac10[[#This Row],[TotalCostFuture]]/Table_Query_from_Mac10[[#This Row],[totalsalesFuture]],0)</f>
        <v>0.40256369511096984</v>
      </c>
      <c r="AN1626" s="30">
        <v>8</v>
      </c>
      <c r="AO1626">
        <f t="shared" si="50"/>
        <v>2</v>
      </c>
      <c r="AQ1626" s="30">
        <v>104.4</v>
      </c>
      <c r="AR1626">
        <f t="shared" si="51"/>
        <v>36.54</v>
      </c>
    </row>
    <row r="1627" spans="1:44" x14ac:dyDescent="0.25">
      <c r="A1627">
        <v>90164</v>
      </c>
      <c r="B1627">
        <v>1</v>
      </c>
      <c r="C1627" t="s">
        <v>55</v>
      </c>
      <c r="D1627" t="s">
        <v>81</v>
      </c>
      <c r="E1627">
        <v>0</v>
      </c>
      <c r="F1627">
        <v>4.53</v>
      </c>
      <c r="G1627">
        <v>10.86</v>
      </c>
      <c r="H1627" s="1">
        <v>44852</v>
      </c>
      <c r="I1627" s="20">
        <v>7</v>
      </c>
      <c r="J1627" s="47">
        <f>Table_Query_from_Mac10[[#This Row],[unit_price]]-(Table_Query_from_Mac10[[#This Row],[unit_price]]*(Table_Query_from_Mac10[[#This Row],[discount_pct]]/100))</f>
        <v>10.0998</v>
      </c>
      <c r="K1627" s="47">
        <f>Table_Query_from_Mac10[[#This Row],[unit_cost]]</f>
        <v>4.53</v>
      </c>
      <c r="L1627" s="47">
        <f>Table_Query_from_Mac10[[#This Row],[Live-cost]]*(1+Table_Query_from_Mac10[[#This Row],[CogsIncreasebyTYPE]])</f>
        <v>4.53</v>
      </c>
      <c r="M1627" s="47">
        <f>Table_Query_from_Mac10[[#This Row],[Live-cost]]*Table_Query_from_Mac10[[#This Row],[qty_to_ship]]</f>
        <v>0</v>
      </c>
      <c r="N1627" s="47">
        <f>IF(Table_Query_from_Mac10[[#This Row],[item_no]]="KDA",-Table_Query_from_Mac10[[#This Row],[unit_price]],Table_Query_from_Mac10[[#This Row],[Net Unit]]*Table_Query_from_Mac10[[#This Row],[qty_to_ship]])</f>
        <v>0</v>
      </c>
      <c r="O1627" s="47">
        <f>SUMIFS(Summary!C:C,Summary!H:H,Table_Query_from_Mac10[[#This Row],[Juiceoc]])</f>
        <v>0</v>
      </c>
      <c r="P1627" s="47">
        <f>SUMIFS(Summary!D:D,Summary!H:H,Table_Query_from_Mac10[[#This Row],[Juiceoc]])</f>
        <v>0</v>
      </c>
      <c r="Q1627" s="47">
        <f>SUMIFS(Summary!E:E,Summary!H:H,Table_Query_from_Mac10[[#This Row],[Juiceoc]])</f>
        <v>0</v>
      </c>
      <c r="R1627" s="47">
        <f>Table_Query_from_Mac10[[#This Row],[Net Unit]]*(1+Table_Query_from_Mac10[[#This Row],[PriceIncreasebyType]])</f>
        <v>10.0998</v>
      </c>
      <c r="S1627" s="47">
        <f>Table_Query_from_Mac10[[#This Row],[UnitPriceFuture]]*Table_Query_from_Mac10[[#This Row],[qtytoShipFuture]]</f>
        <v>0</v>
      </c>
      <c r="T1627" s="47">
        <f>ROUND(Table_Query_from_Mac10[[#This Row],[qty_to_ship]]*(1+Table_Query_from_Mac10[[#This Row],[VolumeIncreasebyType]]),0)</f>
        <v>0</v>
      </c>
      <c r="U1627" s="47">
        <f>Table_Query_from_Mac10[[#This Row],[qtytoShipFuture]]*Table_Query_from_Mac10[[#This Row],[Future-cost]]</f>
        <v>0</v>
      </c>
      <c r="V1627" s="47">
        <f>Table_Query_from_Mac10[[#This Row],[qtytoShipFuture]]-Table_Query_from_Mac10[[#This Row],[qty_to_ship]]</f>
        <v>0</v>
      </c>
      <c r="W1627" s="47">
        <f>Table_Query_from_Mac10[[#This Row],[UnitPriceFuture]]</f>
        <v>10.0998</v>
      </c>
      <c r="X1627" s="47">
        <f>Table_Query_from_Mac10[[#This Row],[Unit Increase]]*Table_Query_from_Mac10[[#This Row],[UnitPriceFuture]]</f>
        <v>0</v>
      </c>
      <c r="Y1627" s="47">
        <f>Table_Query_from_Mac10[[#This Row],[Unit Increase]]*Table_Query_from_Mac10[[#This Row],[Future-cost]]</f>
        <v>0</v>
      </c>
      <c r="Z1627" s="47">
        <f>-(Table_Query_from_Mac10[[#This Row],[Incremental Sales]]+((Table_Query_from_Mac10[[#This Row],[Incremental Sales]]*-(SUM(Summary!$S$8:$S$9)))))*Summary!$S$18</f>
        <v>0</v>
      </c>
      <c r="AA1627" s="47">
        <f>IFERROR(Table_Query_from_Mac10[[#This Row],[Incremental Cost]]/Table_Query_from_Mac10[[#This Row],[Incremental Sales]],0)</f>
        <v>0</v>
      </c>
      <c r="AB1627" s="47">
        <f>IFERROR(Table_Query_from_Mac10[[#This Row],[TotalCostFuture]]/Table_Query_from_Mac10[[#This Row],[totalsalesFuture]],0)</f>
        <v>0</v>
      </c>
      <c r="AN1627" s="31">
        <v>0</v>
      </c>
      <c r="AO1627">
        <f t="shared" si="50"/>
        <v>0</v>
      </c>
      <c r="AQ1627" s="31">
        <v>31.03</v>
      </c>
      <c r="AR1627">
        <f t="shared" si="51"/>
        <v>10.86</v>
      </c>
    </row>
    <row r="1628" spans="1:44" x14ac:dyDescent="0.25">
      <c r="A1628">
        <v>90164</v>
      </c>
      <c r="B1628">
        <v>2</v>
      </c>
      <c r="C1628" t="s">
        <v>55</v>
      </c>
      <c r="D1628" t="s">
        <v>81</v>
      </c>
      <c r="E1628">
        <v>0</v>
      </c>
      <c r="F1628">
        <v>4.8499999999999996</v>
      </c>
      <c r="G1628">
        <v>12.21</v>
      </c>
      <c r="H1628" s="1">
        <v>44852</v>
      </c>
      <c r="I1628" s="20">
        <v>7</v>
      </c>
      <c r="J1628" s="47">
        <f>Table_Query_from_Mac10[[#This Row],[unit_price]]-(Table_Query_from_Mac10[[#This Row],[unit_price]]*(Table_Query_from_Mac10[[#This Row],[discount_pct]]/100))</f>
        <v>11.355300000000002</v>
      </c>
      <c r="K1628" s="47">
        <f>Table_Query_from_Mac10[[#This Row],[unit_cost]]</f>
        <v>4.8499999999999996</v>
      </c>
      <c r="L1628" s="47">
        <f>Table_Query_from_Mac10[[#This Row],[Live-cost]]*(1+Table_Query_from_Mac10[[#This Row],[CogsIncreasebyTYPE]])</f>
        <v>4.8499999999999996</v>
      </c>
      <c r="M1628" s="47">
        <f>Table_Query_from_Mac10[[#This Row],[Live-cost]]*Table_Query_from_Mac10[[#This Row],[qty_to_ship]]</f>
        <v>0</v>
      </c>
      <c r="N1628" s="47">
        <f>IF(Table_Query_from_Mac10[[#This Row],[item_no]]="KDA",-Table_Query_from_Mac10[[#This Row],[unit_price]],Table_Query_from_Mac10[[#This Row],[Net Unit]]*Table_Query_from_Mac10[[#This Row],[qty_to_ship]])</f>
        <v>0</v>
      </c>
      <c r="O1628" s="47">
        <f>SUMIFS(Summary!C:C,Summary!H:H,Table_Query_from_Mac10[[#This Row],[Juiceoc]])</f>
        <v>0</v>
      </c>
      <c r="P1628" s="47">
        <f>SUMIFS(Summary!D:D,Summary!H:H,Table_Query_from_Mac10[[#This Row],[Juiceoc]])</f>
        <v>0</v>
      </c>
      <c r="Q1628" s="47">
        <f>SUMIFS(Summary!E:E,Summary!H:H,Table_Query_from_Mac10[[#This Row],[Juiceoc]])</f>
        <v>0</v>
      </c>
      <c r="R1628" s="47">
        <f>Table_Query_from_Mac10[[#This Row],[Net Unit]]*(1+Table_Query_from_Mac10[[#This Row],[PriceIncreasebyType]])</f>
        <v>11.355300000000002</v>
      </c>
      <c r="S1628" s="47">
        <f>Table_Query_from_Mac10[[#This Row],[UnitPriceFuture]]*Table_Query_from_Mac10[[#This Row],[qtytoShipFuture]]</f>
        <v>0</v>
      </c>
      <c r="T1628" s="47">
        <f>ROUND(Table_Query_from_Mac10[[#This Row],[qty_to_ship]]*(1+Table_Query_from_Mac10[[#This Row],[VolumeIncreasebyType]]),0)</f>
        <v>0</v>
      </c>
      <c r="U1628" s="47">
        <f>Table_Query_from_Mac10[[#This Row],[qtytoShipFuture]]*Table_Query_from_Mac10[[#This Row],[Future-cost]]</f>
        <v>0</v>
      </c>
      <c r="V1628" s="47">
        <f>Table_Query_from_Mac10[[#This Row],[qtytoShipFuture]]-Table_Query_from_Mac10[[#This Row],[qty_to_ship]]</f>
        <v>0</v>
      </c>
      <c r="W1628" s="47">
        <f>Table_Query_from_Mac10[[#This Row],[UnitPriceFuture]]</f>
        <v>11.355300000000002</v>
      </c>
      <c r="X1628" s="47">
        <f>Table_Query_from_Mac10[[#This Row],[Unit Increase]]*Table_Query_from_Mac10[[#This Row],[UnitPriceFuture]]</f>
        <v>0</v>
      </c>
      <c r="Y1628" s="47">
        <f>Table_Query_from_Mac10[[#This Row],[Unit Increase]]*Table_Query_from_Mac10[[#This Row],[Future-cost]]</f>
        <v>0</v>
      </c>
      <c r="Z1628" s="47">
        <f>-(Table_Query_from_Mac10[[#This Row],[Incremental Sales]]+((Table_Query_from_Mac10[[#This Row],[Incremental Sales]]*-(SUM(Summary!$S$8:$S$9)))))*Summary!$S$18</f>
        <v>0</v>
      </c>
      <c r="AA1628" s="47">
        <f>IFERROR(Table_Query_from_Mac10[[#This Row],[Incremental Cost]]/Table_Query_from_Mac10[[#This Row],[Incremental Sales]],0)</f>
        <v>0</v>
      </c>
      <c r="AB1628" s="47">
        <f>IFERROR(Table_Query_from_Mac10[[#This Row],[TotalCostFuture]]/Table_Query_from_Mac10[[#This Row],[totalsalesFuture]],0)</f>
        <v>0</v>
      </c>
      <c r="AN1628" s="30">
        <v>0</v>
      </c>
      <c r="AO1628">
        <f t="shared" si="50"/>
        <v>0</v>
      </c>
      <c r="AQ1628" s="30">
        <v>34.89</v>
      </c>
      <c r="AR1628">
        <f t="shared" si="51"/>
        <v>12.21</v>
      </c>
    </row>
    <row r="1629" spans="1:44" x14ac:dyDescent="0.25">
      <c r="A1629">
        <v>90164</v>
      </c>
      <c r="B1629">
        <v>3</v>
      </c>
      <c r="C1629" t="s">
        <v>55</v>
      </c>
      <c r="D1629" t="s">
        <v>81</v>
      </c>
      <c r="E1629">
        <v>0</v>
      </c>
      <c r="F1629">
        <v>5.31</v>
      </c>
      <c r="G1629">
        <v>13.35</v>
      </c>
      <c r="H1629" s="1">
        <v>44852</v>
      </c>
      <c r="I1629" s="20">
        <v>7</v>
      </c>
      <c r="J1629" s="47">
        <f>Table_Query_from_Mac10[[#This Row],[unit_price]]-(Table_Query_from_Mac10[[#This Row],[unit_price]]*(Table_Query_from_Mac10[[#This Row],[discount_pct]]/100))</f>
        <v>12.4155</v>
      </c>
      <c r="K1629" s="47">
        <f>Table_Query_from_Mac10[[#This Row],[unit_cost]]</f>
        <v>5.31</v>
      </c>
      <c r="L1629" s="47">
        <f>Table_Query_from_Mac10[[#This Row],[Live-cost]]*(1+Table_Query_from_Mac10[[#This Row],[CogsIncreasebyTYPE]])</f>
        <v>5.31</v>
      </c>
      <c r="M1629" s="47">
        <f>Table_Query_from_Mac10[[#This Row],[Live-cost]]*Table_Query_from_Mac10[[#This Row],[qty_to_ship]]</f>
        <v>0</v>
      </c>
      <c r="N1629" s="47">
        <f>IF(Table_Query_from_Mac10[[#This Row],[item_no]]="KDA",-Table_Query_from_Mac10[[#This Row],[unit_price]],Table_Query_from_Mac10[[#This Row],[Net Unit]]*Table_Query_from_Mac10[[#This Row],[qty_to_ship]])</f>
        <v>0</v>
      </c>
      <c r="O1629" s="47">
        <f>SUMIFS(Summary!C:C,Summary!H:H,Table_Query_from_Mac10[[#This Row],[Juiceoc]])</f>
        <v>0</v>
      </c>
      <c r="P1629" s="47">
        <f>SUMIFS(Summary!D:D,Summary!H:H,Table_Query_from_Mac10[[#This Row],[Juiceoc]])</f>
        <v>0</v>
      </c>
      <c r="Q1629" s="47">
        <f>SUMIFS(Summary!E:E,Summary!H:H,Table_Query_from_Mac10[[#This Row],[Juiceoc]])</f>
        <v>0</v>
      </c>
      <c r="R1629" s="47">
        <f>Table_Query_from_Mac10[[#This Row],[Net Unit]]*(1+Table_Query_from_Mac10[[#This Row],[PriceIncreasebyType]])</f>
        <v>12.4155</v>
      </c>
      <c r="S1629" s="47">
        <f>Table_Query_from_Mac10[[#This Row],[UnitPriceFuture]]*Table_Query_from_Mac10[[#This Row],[qtytoShipFuture]]</f>
        <v>0</v>
      </c>
      <c r="T1629" s="47">
        <f>ROUND(Table_Query_from_Mac10[[#This Row],[qty_to_ship]]*(1+Table_Query_from_Mac10[[#This Row],[VolumeIncreasebyType]]),0)</f>
        <v>0</v>
      </c>
      <c r="U1629" s="47">
        <f>Table_Query_from_Mac10[[#This Row],[qtytoShipFuture]]*Table_Query_from_Mac10[[#This Row],[Future-cost]]</f>
        <v>0</v>
      </c>
      <c r="V1629" s="47">
        <f>Table_Query_from_Mac10[[#This Row],[qtytoShipFuture]]-Table_Query_from_Mac10[[#This Row],[qty_to_ship]]</f>
        <v>0</v>
      </c>
      <c r="W1629" s="47">
        <f>Table_Query_from_Mac10[[#This Row],[UnitPriceFuture]]</f>
        <v>12.4155</v>
      </c>
      <c r="X1629" s="47">
        <f>Table_Query_from_Mac10[[#This Row],[Unit Increase]]*Table_Query_from_Mac10[[#This Row],[UnitPriceFuture]]</f>
        <v>0</v>
      </c>
      <c r="Y1629" s="47">
        <f>Table_Query_from_Mac10[[#This Row],[Unit Increase]]*Table_Query_from_Mac10[[#This Row],[Future-cost]]</f>
        <v>0</v>
      </c>
      <c r="Z1629" s="47">
        <f>-(Table_Query_from_Mac10[[#This Row],[Incremental Sales]]+((Table_Query_from_Mac10[[#This Row],[Incremental Sales]]*-(SUM(Summary!$S$8:$S$9)))))*Summary!$S$18</f>
        <v>0</v>
      </c>
      <c r="AA1629" s="47">
        <f>IFERROR(Table_Query_from_Mac10[[#This Row],[Incremental Cost]]/Table_Query_from_Mac10[[#This Row],[Incremental Sales]],0)</f>
        <v>0</v>
      </c>
      <c r="AB1629" s="47">
        <f>IFERROR(Table_Query_from_Mac10[[#This Row],[TotalCostFuture]]/Table_Query_from_Mac10[[#This Row],[totalsalesFuture]],0)</f>
        <v>0</v>
      </c>
      <c r="AN1629" s="31">
        <v>0</v>
      </c>
      <c r="AO1629">
        <f t="shared" si="50"/>
        <v>0</v>
      </c>
      <c r="AQ1629" s="31">
        <v>38.130000000000003</v>
      </c>
      <c r="AR1629">
        <f t="shared" si="51"/>
        <v>13.35</v>
      </c>
    </row>
    <row r="1630" spans="1:44" x14ac:dyDescent="0.25">
      <c r="A1630">
        <v>90164</v>
      </c>
      <c r="B1630">
        <v>4</v>
      </c>
      <c r="C1630" t="s">
        <v>55</v>
      </c>
      <c r="D1630" t="s">
        <v>81</v>
      </c>
      <c r="E1630">
        <v>8</v>
      </c>
      <c r="F1630">
        <v>5.81</v>
      </c>
      <c r="G1630">
        <v>14.47</v>
      </c>
      <c r="H1630" s="1">
        <v>44852</v>
      </c>
      <c r="I1630" s="20">
        <v>7</v>
      </c>
      <c r="J1630" s="47">
        <f>Table_Query_from_Mac10[[#This Row],[unit_price]]-(Table_Query_from_Mac10[[#This Row],[unit_price]]*(Table_Query_from_Mac10[[#This Row],[discount_pct]]/100))</f>
        <v>13.457100000000001</v>
      </c>
      <c r="K1630" s="47">
        <f>Table_Query_from_Mac10[[#This Row],[unit_cost]]</f>
        <v>5.81</v>
      </c>
      <c r="L1630" s="47">
        <f>Table_Query_from_Mac10[[#This Row],[Live-cost]]*(1+Table_Query_from_Mac10[[#This Row],[CogsIncreasebyTYPE]])</f>
        <v>5.81</v>
      </c>
      <c r="M1630" s="47">
        <f>Table_Query_from_Mac10[[#This Row],[Live-cost]]*Table_Query_from_Mac10[[#This Row],[qty_to_ship]]</f>
        <v>46.48</v>
      </c>
      <c r="N1630" s="47">
        <f>IF(Table_Query_from_Mac10[[#This Row],[item_no]]="KDA",-Table_Query_from_Mac10[[#This Row],[unit_price]],Table_Query_from_Mac10[[#This Row],[Net Unit]]*Table_Query_from_Mac10[[#This Row],[qty_to_ship]])</f>
        <v>107.6568</v>
      </c>
      <c r="O1630" s="47">
        <f>SUMIFS(Summary!C:C,Summary!H:H,Table_Query_from_Mac10[[#This Row],[Juiceoc]])</f>
        <v>0</v>
      </c>
      <c r="P1630" s="47">
        <f>SUMIFS(Summary!D:D,Summary!H:H,Table_Query_from_Mac10[[#This Row],[Juiceoc]])</f>
        <v>0</v>
      </c>
      <c r="Q1630" s="47">
        <f>SUMIFS(Summary!E:E,Summary!H:H,Table_Query_from_Mac10[[#This Row],[Juiceoc]])</f>
        <v>0</v>
      </c>
      <c r="R1630" s="47">
        <f>Table_Query_from_Mac10[[#This Row],[Net Unit]]*(1+Table_Query_from_Mac10[[#This Row],[PriceIncreasebyType]])</f>
        <v>13.457100000000001</v>
      </c>
      <c r="S1630" s="47">
        <f>Table_Query_from_Mac10[[#This Row],[UnitPriceFuture]]*Table_Query_from_Mac10[[#This Row],[qtytoShipFuture]]</f>
        <v>107.6568</v>
      </c>
      <c r="T1630" s="47">
        <f>ROUND(Table_Query_from_Mac10[[#This Row],[qty_to_ship]]*(1+Table_Query_from_Mac10[[#This Row],[VolumeIncreasebyType]]),0)</f>
        <v>8</v>
      </c>
      <c r="U1630" s="47">
        <f>Table_Query_from_Mac10[[#This Row],[qtytoShipFuture]]*Table_Query_from_Mac10[[#This Row],[Future-cost]]</f>
        <v>46.48</v>
      </c>
      <c r="V1630" s="47">
        <f>Table_Query_from_Mac10[[#This Row],[qtytoShipFuture]]-Table_Query_from_Mac10[[#This Row],[qty_to_ship]]</f>
        <v>0</v>
      </c>
      <c r="W1630" s="47">
        <f>Table_Query_from_Mac10[[#This Row],[UnitPriceFuture]]</f>
        <v>13.457100000000001</v>
      </c>
      <c r="X1630" s="47">
        <f>Table_Query_from_Mac10[[#This Row],[Unit Increase]]*Table_Query_from_Mac10[[#This Row],[UnitPriceFuture]]</f>
        <v>0</v>
      </c>
      <c r="Y1630" s="47">
        <f>Table_Query_from_Mac10[[#This Row],[Unit Increase]]*Table_Query_from_Mac10[[#This Row],[Future-cost]]</f>
        <v>0</v>
      </c>
      <c r="Z1630" s="47">
        <f>-(Table_Query_from_Mac10[[#This Row],[Incremental Sales]]+((Table_Query_from_Mac10[[#This Row],[Incremental Sales]]*-(SUM(Summary!$S$8:$S$9)))))*Summary!$S$18</f>
        <v>0</v>
      </c>
      <c r="AA1630" s="47">
        <f>IFERROR(Table_Query_from_Mac10[[#This Row],[Incremental Cost]]/Table_Query_from_Mac10[[#This Row],[Incremental Sales]],0)</f>
        <v>0</v>
      </c>
      <c r="AB1630" s="47">
        <f>IFERROR(Table_Query_from_Mac10[[#This Row],[TotalCostFuture]]/Table_Query_from_Mac10[[#This Row],[totalsalesFuture]],0)</f>
        <v>0.43174235162107732</v>
      </c>
      <c r="AN1630" s="30">
        <v>32</v>
      </c>
      <c r="AO1630">
        <f t="shared" si="50"/>
        <v>8</v>
      </c>
      <c r="AQ1630" s="30">
        <v>41.35</v>
      </c>
      <c r="AR1630">
        <f t="shared" si="51"/>
        <v>14.47</v>
      </c>
    </row>
    <row r="1631" spans="1:44" x14ac:dyDescent="0.25">
      <c r="A1631">
        <v>90164</v>
      </c>
      <c r="B1631">
        <v>5</v>
      </c>
      <c r="C1631" t="s">
        <v>55</v>
      </c>
      <c r="D1631" t="s">
        <v>81</v>
      </c>
      <c r="E1631">
        <v>0</v>
      </c>
      <c r="F1631">
        <v>6.38</v>
      </c>
      <c r="G1631">
        <v>16.420000000000002</v>
      </c>
      <c r="H1631" s="1">
        <v>44852</v>
      </c>
      <c r="I1631" s="20">
        <v>7</v>
      </c>
      <c r="J1631" s="47">
        <f>Table_Query_from_Mac10[[#This Row],[unit_price]]-(Table_Query_from_Mac10[[#This Row],[unit_price]]*(Table_Query_from_Mac10[[#This Row],[discount_pct]]/100))</f>
        <v>15.270600000000002</v>
      </c>
      <c r="K1631" s="47">
        <f>Table_Query_from_Mac10[[#This Row],[unit_cost]]</f>
        <v>6.38</v>
      </c>
      <c r="L1631" s="47">
        <f>Table_Query_from_Mac10[[#This Row],[Live-cost]]*(1+Table_Query_from_Mac10[[#This Row],[CogsIncreasebyTYPE]])</f>
        <v>6.38</v>
      </c>
      <c r="M1631" s="47">
        <f>Table_Query_from_Mac10[[#This Row],[Live-cost]]*Table_Query_from_Mac10[[#This Row],[qty_to_ship]]</f>
        <v>0</v>
      </c>
      <c r="N1631" s="47">
        <f>IF(Table_Query_from_Mac10[[#This Row],[item_no]]="KDA",-Table_Query_from_Mac10[[#This Row],[unit_price]],Table_Query_from_Mac10[[#This Row],[Net Unit]]*Table_Query_from_Mac10[[#This Row],[qty_to_ship]])</f>
        <v>0</v>
      </c>
      <c r="O1631" s="47">
        <f>SUMIFS(Summary!C:C,Summary!H:H,Table_Query_from_Mac10[[#This Row],[Juiceoc]])</f>
        <v>0</v>
      </c>
      <c r="P1631" s="47">
        <f>SUMIFS(Summary!D:D,Summary!H:H,Table_Query_from_Mac10[[#This Row],[Juiceoc]])</f>
        <v>0</v>
      </c>
      <c r="Q1631" s="47">
        <f>SUMIFS(Summary!E:E,Summary!H:H,Table_Query_from_Mac10[[#This Row],[Juiceoc]])</f>
        <v>0</v>
      </c>
      <c r="R1631" s="47">
        <f>Table_Query_from_Mac10[[#This Row],[Net Unit]]*(1+Table_Query_from_Mac10[[#This Row],[PriceIncreasebyType]])</f>
        <v>15.270600000000002</v>
      </c>
      <c r="S1631" s="47">
        <f>Table_Query_from_Mac10[[#This Row],[UnitPriceFuture]]*Table_Query_from_Mac10[[#This Row],[qtytoShipFuture]]</f>
        <v>0</v>
      </c>
      <c r="T1631" s="47">
        <f>ROUND(Table_Query_from_Mac10[[#This Row],[qty_to_ship]]*(1+Table_Query_from_Mac10[[#This Row],[VolumeIncreasebyType]]),0)</f>
        <v>0</v>
      </c>
      <c r="U1631" s="47">
        <f>Table_Query_from_Mac10[[#This Row],[qtytoShipFuture]]*Table_Query_from_Mac10[[#This Row],[Future-cost]]</f>
        <v>0</v>
      </c>
      <c r="V1631" s="47">
        <f>Table_Query_from_Mac10[[#This Row],[qtytoShipFuture]]-Table_Query_from_Mac10[[#This Row],[qty_to_ship]]</f>
        <v>0</v>
      </c>
      <c r="W1631" s="47">
        <f>Table_Query_from_Mac10[[#This Row],[UnitPriceFuture]]</f>
        <v>15.270600000000002</v>
      </c>
      <c r="X1631" s="47">
        <f>Table_Query_from_Mac10[[#This Row],[Unit Increase]]*Table_Query_from_Mac10[[#This Row],[UnitPriceFuture]]</f>
        <v>0</v>
      </c>
      <c r="Y1631" s="47">
        <f>Table_Query_from_Mac10[[#This Row],[Unit Increase]]*Table_Query_from_Mac10[[#This Row],[Future-cost]]</f>
        <v>0</v>
      </c>
      <c r="Z1631" s="47">
        <f>-(Table_Query_from_Mac10[[#This Row],[Incremental Sales]]+((Table_Query_from_Mac10[[#This Row],[Incremental Sales]]*-(SUM(Summary!$S$8:$S$9)))))*Summary!$S$18</f>
        <v>0</v>
      </c>
      <c r="AA1631" s="47">
        <f>IFERROR(Table_Query_from_Mac10[[#This Row],[Incremental Cost]]/Table_Query_from_Mac10[[#This Row],[Incremental Sales]],0)</f>
        <v>0</v>
      </c>
      <c r="AB1631" s="47">
        <f>IFERROR(Table_Query_from_Mac10[[#This Row],[TotalCostFuture]]/Table_Query_from_Mac10[[#This Row],[totalsalesFuture]],0)</f>
        <v>0</v>
      </c>
      <c r="AN1631" s="31">
        <v>0</v>
      </c>
      <c r="AO1631">
        <f t="shared" si="50"/>
        <v>0</v>
      </c>
      <c r="AQ1631" s="31">
        <v>46.9</v>
      </c>
      <c r="AR1631">
        <f t="shared" si="51"/>
        <v>16.420000000000002</v>
      </c>
    </row>
    <row r="1632" spans="1:44" x14ac:dyDescent="0.25">
      <c r="A1632">
        <v>90164</v>
      </c>
      <c r="B1632">
        <v>6</v>
      </c>
      <c r="C1632" t="s">
        <v>55</v>
      </c>
      <c r="D1632" t="s">
        <v>81</v>
      </c>
      <c r="E1632">
        <v>0</v>
      </c>
      <c r="F1632">
        <v>7.17</v>
      </c>
      <c r="G1632">
        <v>18.14</v>
      </c>
      <c r="H1632" s="1">
        <v>44852</v>
      </c>
      <c r="I1632" s="20">
        <v>7</v>
      </c>
      <c r="J1632" s="47">
        <f>Table_Query_from_Mac10[[#This Row],[unit_price]]-(Table_Query_from_Mac10[[#This Row],[unit_price]]*(Table_Query_from_Mac10[[#This Row],[discount_pct]]/100))</f>
        <v>16.870200000000001</v>
      </c>
      <c r="K1632" s="47">
        <f>Table_Query_from_Mac10[[#This Row],[unit_cost]]</f>
        <v>7.17</v>
      </c>
      <c r="L1632" s="47">
        <f>Table_Query_from_Mac10[[#This Row],[Live-cost]]*(1+Table_Query_from_Mac10[[#This Row],[CogsIncreasebyTYPE]])</f>
        <v>7.17</v>
      </c>
      <c r="M1632" s="47">
        <f>Table_Query_from_Mac10[[#This Row],[Live-cost]]*Table_Query_from_Mac10[[#This Row],[qty_to_ship]]</f>
        <v>0</v>
      </c>
      <c r="N1632" s="47">
        <f>IF(Table_Query_from_Mac10[[#This Row],[item_no]]="KDA",-Table_Query_from_Mac10[[#This Row],[unit_price]],Table_Query_from_Mac10[[#This Row],[Net Unit]]*Table_Query_from_Mac10[[#This Row],[qty_to_ship]])</f>
        <v>0</v>
      </c>
      <c r="O1632" s="47">
        <f>SUMIFS(Summary!C:C,Summary!H:H,Table_Query_from_Mac10[[#This Row],[Juiceoc]])</f>
        <v>0</v>
      </c>
      <c r="P1632" s="47">
        <f>SUMIFS(Summary!D:D,Summary!H:H,Table_Query_from_Mac10[[#This Row],[Juiceoc]])</f>
        <v>0</v>
      </c>
      <c r="Q1632" s="47">
        <f>SUMIFS(Summary!E:E,Summary!H:H,Table_Query_from_Mac10[[#This Row],[Juiceoc]])</f>
        <v>0</v>
      </c>
      <c r="R1632" s="47">
        <f>Table_Query_from_Mac10[[#This Row],[Net Unit]]*(1+Table_Query_from_Mac10[[#This Row],[PriceIncreasebyType]])</f>
        <v>16.870200000000001</v>
      </c>
      <c r="S1632" s="47">
        <f>Table_Query_from_Mac10[[#This Row],[UnitPriceFuture]]*Table_Query_from_Mac10[[#This Row],[qtytoShipFuture]]</f>
        <v>0</v>
      </c>
      <c r="T1632" s="47">
        <f>ROUND(Table_Query_from_Mac10[[#This Row],[qty_to_ship]]*(1+Table_Query_from_Mac10[[#This Row],[VolumeIncreasebyType]]),0)</f>
        <v>0</v>
      </c>
      <c r="U1632" s="47">
        <f>Table_Query_from_Mac10[[#This Row],[qtytoShipFuture]]*Table_Query_from_Mac10[[#This Row],[Future-cost]]</f>
        <v>0</v>
      </c>
      <c r="V1632" s="47">
        <f>Table_Query_from_Mac10[[#This Row],[qtytoShipFuture]]-Table_Query_from_Mac10[[#This Row],[qty_to_ship]]</f>
        <v>0</v>
      </c>
      <c r="W1632" s="47">
        <f>Table_Query_from_Mac10[[#This Row],[UnitPriceFuture]]</f>
        <v>16.870200000000001</v>
      </c>
      <c r="X1632" s="47">
        <f>Table_Query_from_Mac10[[#This Row],[Unit Increase]]*Table_Query_from_Mac10[[#This Row],[UnitPriceFuture]]</f>
        <v>0</v>
      </c>
      <c r="Y1632" s="47">
        <f>Table_Query_from_Mac10[[#This Row],[Unit Increase]]*Table_Query_from_Mac10[[#This Row],[Future-cost]]</f>
        <v>0</v>
      </c>
      <c r="Z1632" s="47">
        <f>-(Table_Query_from_Mac10[[#This Row],[Incremental Sales]]+((Table_Query_from_Mac10[[#This Row],[Incremental Sales]]*-(SUM(Summary!$S$8:$S$9)))))*Summary!$S$18</f>
        <v>0</v>
      </c>
      <c r="AA1632" s="47">
        <f>IFERROR(Table_Query_from_Mac10[[#This Row],[Incremental Cost]]/Table_Query_from_Mac10[[#This Row],[Incremental Sales]],0)</f>
        <v>0</v>
      </c>
      <c r="AB1632" s="47">
        <f>IFERROR(Table_Query_from_Mac10[[#This Row],[TotalCostFuture]]/Table_Query_from_Mac10[[#This Row],[totalsalesFuture]],0)</f>
        <v>0</v>
      </c>
      <c r="AN1632" s="30">
        <v>0</v>
      </c>
      <c r="AO1632">
        <f t="shared" si="50"/>
        <v>0</v>
      </c>
      <c r="AQ1632" s="30">
        <v>51.84</v>
      </c>
      <c r="AR1632">
        <f t="shared" si="51"/>
        <v>18.14</v>
      </c>
    </row>
    <row r="1633" spans="1:44" x14ac:dyDescent="0.25">
      <c r="A1633">
        <v>90164</v>
      </c>
      <c r="B1633">
        <v>7</v>
      </c>
      <c r="C1633" t="s">
        <v>55</v>
      </c>
      <c r="D1633" t="s">
        <v>81</v>
      </c>
      <c r="E1633">
        <v>0</v>
      </c>
      <c r="F1633">
        <v>9.86</v>
      </c>
      <c r="G1633">
        <v>27.29</v>
      </c>
      <c r="H1633" s="1">
        <v>44852</v>
      </c>
      <c r="I1633" s="20">
        <v>7</v>
      </c>
      <c r="J1633" s="47">
        <f>Table_Query_from_Mac10[[#This Row],[unit_price]]-(Table_Query_from_Mac10[[#This Row],[unit_price]]*(Table_Query_from_Mac10[[#This Row],[discount_pct]]/100))</f>
        <v>25.3797</v>
      </c>
      <c r="K1633" s="47">
        <f>Table_Query_from_Mac10[[#This Row],[unit_cost]]</f>
        <v>9.86</v>
      </c>
      <c r="L1633" s="47">
        <f>Table_Query_from_Mac10[[#This Row],[Live-cost]]*(1+Table_Query_from_Mac10[[#This Row],[CogsIncreasebyTYPE]])</f>
        <v>9.86</v>
      </c>
      <c r="M1633" s="47">
        <f>Table_Query_from_Mac10[[#This Row],[Live-cost]]*Table_Query_from_Mac10[[#This Row],[qty_to_ship]]</f>
        <v>0</v>
      </c>
      <c r="N1633" s="47">
        <f>IF(Table_Query_from_Mac10[[#This Row],[item_no]]="KDA",-Table_Query_from_Mac10[[#This Row],[unit_price]],Table_Query_from_Mac10[[#This Row],[Net Unit]]*Table_Query_from_Mac10[[#This Row],[qty_to_ship]])</f>
        <v>0</v>
      </c>
      <c r="O1633" s="47">
        <f>SUMIFS(Summary!C:C,Summary!H:H,Table_Query_from_Mac10[[#This Row],[Juiceoc]])</f>
        <v>0</v>
      </c>
      <c r="P1633" s="47">
        <f>SUMIFS(Summary!D:D,Summary!H:H,Table_Query_from_Mac10[[#This Row],[Juiceoc]])</f>
        <v>0</v>
      </c>
      <c r="Q1633" s="47">
        <f>SUMIFS(Summary!E:E,Summary!H:H,Table_Query_from_Mac10[[#This Row],[Juiceoc]])</f>
        <v>0</v>
      </c>
      <c r="R1633" s="47">
        <f>Table_Query_from_Mac10[[#This Row],[Net Unit]]*(1+Table_Query_from_Mac10[[#This Row],[PriceIncreasebyType]])</f>
        <v>25.3797</v>
      </c>
      <c r="S1633" s="47">
        <f>Table_Query_from_Mac10[[#This Row],[UnitPriceFuture]]*Table_Query_from_Mac10[[#This Row],[qtytoShipFuture]]</f>
        <v>0</v>
      </c>
      <c r="T1633" s="47">
        <f>ROUND(Table_Query_from_Mac10[[#This Row],[qty_to_ship]]*(1+Table_Query_from_Mac10[[#This Row],[VolumeIncreasebyType]]),0)</f>
        <v>0</v>
      </c>
      <c r="U1633" s="47">
        <f>Table_Query_from_Mac10[[#This Row],[qtytoShipFuture]]*Table_Query_from_Mac10[[#This Row],[Future-cost]]</f>
        <v>0</v>
      </c>
      <c r="V1633" s="47">
        <f>Table_Query_from_Mac10[[#This Row],[qtytoShipFuture]]-Table_Query_from_Mac10[[#This Row],[qty_to_ship]]</f>
        <v>0</v>
      </c>
      <c r="W1633" s="47">
        <f>Table_Query_from_Mac10[[#This Row],[UnitPriceFuture]]</f>
        <v>25.3797</v>
      </c>
      <c r="X1633" s="47">
        <f>Table_Query_from_Mac10[[#This Row],[Unit Increase]]*Table_Query_from_Mac10[[#This Row],[UnitPriceFuture]]</f>
        <v>0</v>
      </c>
      <c r="Y1633" s="47">
        <f>Table_Query_from_Mac10[[#This Row],[Unit Increase]]*Table_Query_from_Mac10[[#This Row],[Future-cost]]</f>
        <v>0</v>
      </c>
      <c r="Z1633" s="47">
        <f>-(Table_Query_from_Mac10[[#This Row],[Incremental Sales]]+((Table_Query_from_Mac10[[#This Row],[Incremental Sales]]*-(SUM(Summary!$S$8:$S$9)))))*Summary!$S$18</f>
        <v>0</v>
      </c>
      <c r="AA1633" s="47">
        <f>IFERROR(Table_Query_from_Mac10[[#This Row],[Incremental Cost]]/Table_Query_from_Mac10[[#This Row],[Incremental Sales]],0)</f>
        <v>0</v>
      </c>
      <c r="AB1633" s="47">
        <f>IFERROR(Table_Query_from_Mac10[[#This Row],[TotalCostFuture]]/Table_Query_from_Mac10[[#This Row],[totalsalesFuture]],0)</f>
        <v>0</v>
      </c>
      <c r="AN1633" s="31">
        <v>0</v>
      </c>
      <c r="AO1633">
        <f t="shared" si="50"/>
        <v>0</v>
      </c>
      <c r="AQ1633" s="31">
        <v>77.959999999999994</v>
      </c>
      <c r="AR1633">
        <f t="shared" si="51"/>
        <v>27.29</v>
      </c>
    </row>
    <row r="1634" spans="1:44" x14ac:dyDescent="0.25">
      <c r="A1634">
        <v>90164</v>
      </c>
      <c r="B1634">
        <v>8</v>
      </c>
      <c r="C1634" t="s">
        <v>55</v>
      </c>
      <c r="D1634" t="s">
        <v>81</v>
      </c>
      <c r="E1634">
        <v>0</v>
      </c>
      <c r="F1634">
        <v>11.84</v>
      </c>
      <c r="G1634">
        <v>31.43</v>
      </c>
      <c r="H1634" s="1">
        <v>44852</v>
      </c>
      <c r="I1634" s="20">
        <v>7</v>
      </c>
      <c r="J1634" s="47">
        <f>Table_Query_from_Mac10[[#This Row],[unit_price]]-(Table_Query_from_Mac10[[#This Row],[unit_price]]*(Table_Query_from_Mac10[[#This Row],[discount_pct]]/100))</f>
        <v>29.229900000000001</v>
      </c>
      <c r="K1634" s="47">
        <f>Table_Query_from_Mac10[[#This Row],[unit_cost]]</f>
        <v>11.84</v>
      </c>
      <c r="L1634" s="47">
        <f>Table_Query_from_Mac10[[#This Row],[Live-cost]]*(1+Table_Query_from_Mac10[[#This Row],[CogsIncreasebyTYPE]])</f>
        <v>11.84</v>
      </c>
      <c r="M1634" s="47">
        <f>Table_Query_from_Mac10[[#This Row],[Live-cost]]*Table_Query_from_Mac10[[#This Row],[qty_to_ship]]</f>
        <v>0</v>
      </c>
      <c r="N1634" s="47">
        <f>IF(Table_Query_from_Mac10[[#This Row],[item_no]]="KDA",-Table_Query_from_Mac10[[#This Row],[unit_price]],Table_Query_from_Mac10[[#This Row],[Net Unit]]*Table_Query_from_Mac10[[#This Row],[qty_to_ship]])</f>
        <v>0</v>
      </c>
      <c r="O1634" s="47">
        <f>SUMIFS(Summary!C:C,Summary!H:H,Table_Query_from_Mac10[[#This Row],[Juiceoc]])</f>
        <v>0</v>
      </c>
      <c r="P1634" s="47">
        <f>SUMIFS(Summary!D:D,Summary!H:H,Table_Query_from_Mac10[[#This Row],[Juiceoc]])</f>
        <v>0</v>
      </c>
      <c r="Q1634" s="47">
        <f>SUMIFS(Summary!E:E,Summary!H:H,Table_Query_from_Mac10[[#This Row],[Juiceoc]])</f>
        <v>0</v>
      </c>
      <c r="R1634" s="47">
        <f>Table_Query_from_Mac10[[#This Row],[Net Unit]]*(1+Table_Query_from_Mac10[[#This Row],[PriceIncreasebyType]])</f>
        <v>29.229900000000001</v>
      </c>
      <c r="S1634" s="47">
        <f>Table_Query_from_Mac10[[#This Row],[UnitPriceFuture]]*Table_Query_from_Mac10[[#This Row],[qtytoShipFuture]]</f>
        <v>0</v>
      </c>
      <c r="T1634" s="47">
        <f>ROUND(Table_Query_from_Mac10[[#This Row],[qty_to_ship]]*(1+Table_Query_from_Mac10[[#This Row],[VolumeIncreasebyType]]),0)</f>
        <v>0</v>
      </c>
      <c r="U1634" s="47">
        <f>Table_Query_from_Mac10[[#This Row],[qtytoShipFuture]]*Table_Query_from_Mac10[[#This Row],[Future-cost]]</f>
        <v>0</v>
      </c>
      <c r="V1634" s="47">
        <f>Table_Query_from_Mac10[[#This Row],[qtytoShipFuture]]-Table_Query_from_Mac10[[#This Row],[qty_to_ship]]</f>
        <v>0</v>
      </c>
      <c r="W1634" s="47">
        <f>Table_Query_from_Mac10[[#This Row],[UnitPriceFuture]]</f>
        <v>29.229900000000001</v>
      </c>
      <c r="X1634" s="47">
        <f>Table_Query_from_Mac10[[#This Row],[Unit Increase]]*Table_Query_from_Mac10[[#This Row],[UnitPriceFuture]]</f>
        <v>0</v>
      </c>
      <c r="Y1634" s="47">
        <f>Table_Query_from_Mac10[[#This Row],[Unit Increase]]*Table_Query_from_Mac10[[#This Row],[Future-cost]]</f>
        <v>0</v>
      </c>
      <c r="Z1634" s="47">
        <f>-(Table_Query_from_Mac10[[#This Row],[Incremental Sales]]+((Table_Query_from_Mac10[[#This Row],[Incremental Sales]]*-(SUM(Summary!$S$8:$S$9)))))*Summary!$S$18</f>
        <v>0</v>
      </c>
      <c r="AA1634" s="47">
        <f>IFERROR(Table_Query_from_Mac10[[#This Row],[Incremental Cost]]/Table_Query_from_Mac10[[#This Row],[Incremental Sales]],0)</f>
        <v>0</v>
      </c>
      <c r="AB1634" s="47">
        <f>IFERROR(Table_Query_from_Mac10[[#This Row],[TotalCostFuture]]/Table_Query_from_Mac10[[#This Row],[totalsalesFuture]],0)</f>
        <v>0</v>
      </c>
      <c r="AN1634" s="30">
        <v>0</v>
      </c>
      <c r="AO1634">
        <f t="shared" si="50"/>
        <v>0</v>
      </c>
      <c r="AQ1634" s="30">
        <v>89.8</v>
      </c>
      <c r="AR1634">
        <f t="shared" si="51"/>
        <v>31.43</v>
      </c>
    </row>
    <row r="1635" spans="1:44" x14ac:dyDescent="0.25">
      <c r="A1635">
        <v>90164</v>
      </c>
      <c r="B1635">
        <v>9</v>
      </c>
      <c r="C1635" t="s">
        <v>55</v>
      </c>
      <c r="D1635" t="s">
        <v>81</v>
      </c>
      <c r="E1635">
        <v>7</v>
      </c>
      <c r="F1635">
        <v>5.86</v>
      </c>
      <c r="G1635">
        <v>14.88</v>
      </c>
      <c r="H1635" s="1">
        <v>44852</v>
      </c>
      <c r="I1635" s="20">
        <v>7</v>
      </c>
      <c r="J1635" s="47">
        <f>Table_Query_from_Mac10[[#This Row],[unit_price]]-(Table_Query_from_Mac10[[#This Row],[unit_price]]*(Table_Query_from_Mac10[[#This Row],[discount_pct]]/100))</f>
        <v>13.8384</v>
      </c>
      <c r="K1635" s="47">
        <f>Table_Query_from_Mac10[[#This Row],[unit_cost]]</f>
        <v>5.86</v>
      </c>
      <c r="L1635" s="47">
        <f>Table_Query_from_Mac10[[#This Row],[Live-cost]]*(1+Table_Query_from_Mac10[[#This Row],[CogsIncreasebyTYPE]])</f>
        <v>5.86</v>
      </c>
      <c r="M1635" s="47">
        <f>Table_Query_from_Mac10[[#This Row],[Live-cost]]*Table_Query_from_Mac10[[#This Row],[qty_to_ship]]</f>
        <v>41.02</v>
      </c>
      <c r="N1635" s="47">
        <f>IF(Table_Query_from_Mac10[[#This Row],[item_no]]="KDA",-Table_Query_from_Mac10[[#This Row],[unit_price]],Table_Query_from_Mac10[[#This Row],[Net Unit]]*Table_Query_from_Mac10[[#This Row],[qty_to_ship]])</f>
        <v>96.868799999999993</v>
      </c>
      <c r="O1635" s="47">
        <f>SUMIFS(Summary!C:C,Summary!H:H,Table_Query_from_Mac10[[#This Row],[Juiceoc]])</f>
        <v>0</v>
      </c>
      <c r="P1635" s="47">
        <f>SUMIFS(Summary!D:D,Summary!H:H,Table_Query_from_Mac10[[#This Row],[Juiceoc]])</f>
        <v>0</v>
      </c>
      <c r="Q1635" s="47">
        <f>SUMIFS(Summary!E:E,Summary!H:H,Table_Query_from_Mac10[[#This Row],[Juiceoc]])</f>
        <v>0</v>
      </c>
      <c r="R1635" s="47">
        <f>Table_Query_from_Mac10[[#This Row],[Net Unit]]*(1+Table_Query_from_Mac10[[#This Row],[PriceIncreasebyType]])</f>
        <v>13.8384</v>
      </c>
      <c r="S1635" s="47">
        <f>Table_Query_from_Mac10[[#This Row],[UnitPriceFuture]]*Table_Query_from_Mac10[[#This Row],[qtytoShipFuture]]</f>
        <v>96.868799999999993</v>
      </c>
      <c r="T1635" s="47">
        <f>ROUND(Table_Query_from_Mac10[[#This Row],[qty_to_ship]]*(1+Table_Query_from_Mac10[[#This Row],[VolumeIncreasebyType]]),0)</f>
        <v>7</v>
      </c>
      <c r="U1635" s="47">
        <f>Table_Query_from_Mac10[[#This Row],[qtytoShipFuture]]*Table_Query_from_Mac10[[#This Row],[Future-cost]]</f>
        <v>41.02</v>
      </c>
      <c r="V1635" s="47">
        <f>Table_Query_from_Mac10[[#This Row],[qtytoShipFuture]]-Table_Query_from_Mac10[[#This Row],[qty_to_ship]]</f>
        <v>0</v>
      </c>
      <c r="W1635" s="47">
        <f>Table_Query_from_Mac10[[#This Row],[UnitPriceFuture]]</f>
        <v>13.8384</v>
      </c>
      <c r="X1635" s="47">
        <f>Table_Query_from_Mac10[[#This Row],[Unit Increase]]*Table_Query_from_Mac10[[#This Row],[UnitPriceFuture]]</f>
        <v>0</v>
      </c>
      <c r="Y1635" s="47">
        <f>Table_Query_from_Mac10[[#This Row],[Unit Increase]]*Table_Query_from_Mac10[[#This Row],[Future-cost]]</f>
        <v>0</v>
      </c>
      <c r="Z1635" s="47">
        <f>-(Table_Query_from_Mac10[[#This Row],[Incremental Sales]]+((Table_Query_from_Mac10[[#This Row],[Incremental Sales]]*-(SUM(Summary!$S$8:$S$9)))))*Summary!$S$18</f>
        <v>0</v>
      </c>
      <c r="AA1635" s="47">
        <f>IFERROR(Table_Query_from_Mac10[[#This Row],[Incremental Cost]]/Table_Query_from_Mac10[[#This Row],[Incremental Sales]],0)</f>
        <v>0</v>
      </c>
      <c r="AB1635" s="47">
        <f>IFERROR(Table_Query_from_Mac10[[#This Row],[TotalCostFuture]]/Table_Query_from_Mac10[[#This Row],[totalsalesFuture]],0)</f>
        <v>0.42345935946352187</v>
      </c>
      <c r="AN1635" s="31">
        <v>25</v>
      </c>
      <c r="AO1635">
        <f t="shared" si="50"/>
        <v>7</v>
      </c>
      <c r="AQ1635" s="31">
        <v>42.5</v>
      </c>
      <c r="AR1635">
        <f t="shared" si="51"/>
        <v>14.88</v>
      </c>
    </row>
    <row r="1636" spans="1:44" x14ac:dyDescent="0.25">
      <c r="A1636">
        <v>90164</v>
      </c>
      <c r="B1636">
        <v>10</v>
      </c>
      <c r="C1636" t="s">
        <v>55</v>
      </c>
      <c r="D1636" t="s">
        <v>81</v>
      </c>
      <c r="E1636">
        <v>0</v>
      </c>
      <c r="F1636">
        <v>7.16</v>
      </c>
      <c r="G1636">
        <v>19.170000000000002</v>
      </c>
      <c r="H1636" s="1">
        <v>44852</v>
      </c>
      <c r="I1636" s="20">
        <v>7</v>
      </c>
      <c r="J1636" s="47">
        <f>Table_Query_from_Mac10[[#This Row],[unit_price]]-(Table_Query_from_Mac10[[#This Row],[unit_price]]*(Table_Query_from_Mac10[[#This Row],[discount_pct]]/100))</f>
        <v>17.828100000000003</v>
      </c>
      <c r="K1636" s="47">
        <f>Table_Query_from_Mac10[[#This Row],[unit_cost]]</f>
        <v>7.16</v>
      </c>
      <c r="L1636" s="47">
        <f>Table_Query_from_Mac10[[#This Row],[Live-cost]]*(1+Table_Query_from_Mac10[[#This Row],[CogsIncreasebyTYPE]])</f>
        <v>7.16</v>
      </c>
      <c r="M1636" s="47">
        <f>Table_Query_from_Mac10[[#This Row],[Live-cost]]*Table_Query_from_Mac10[[#This Row],[qty_to_ship]]</f>
        <v>0</v>
      </c>
      <c r="N1636" s="47">
        <f>IF(Table_Query_from_Mac10[[#This Row],[item_no]]="KDA",-Table_Query_from_Mac10[[#This Row],[unit_price]],Table_Query_from_Mac10[[#This Row],[Net Unit]]*Table_Query_from_Mac10[[#This Row],[qty_to_ship]])</f>
        <v>0</v>
      </c>
      <c r="O1636" s="47">
        <f>SUMIFS(Summary!C:C,Summary!H:H,Table_Query_from_Mac10[[#This Row],[Juiceoc]])</f>
        <v>0</v>
      </c>
      <c r="P1636" s="47">
        <f>SUMIFS(Summary!D:D,Summary!H:H,Table_Query_from_Mac10[[#This Row],[Juiceoc]])</f>
        <v>0</v>
      </c>
      <c r="Q1636" s="47">
        <f>SUMIFS(Summary!E:E,Summary!H:H,Table_Query_from_Mac10[[#This Row],[Juiceoc]])</f>
        <v>0</v>
      </c>
      <c r="R1636" s="47">
        <f>Table_Query_from_Mac10[[#This Row],[Net Unit]]*(1+Table_Query_from_Mac10[[#This Row],[PriceIncreasebyType]])</f>
        <v>17.828100000000003</v>
      </c>
      <c r="S1636" s="47">
        <f>Table_Query_from_Mac10[[#This Row],[UnitPriceFuture]]*Table_Query_from_Mac10[[#This Row],[qtytoShipFuture]]</f>
        <v>0</v>
      </c>
      <c r="T1636" s="47">
        <f>ROUND(Table_Query_from_Mac10[[#This Row],[qty_to_ship]]*(1+Table_Query_from_Mac10[[#This Row],[VolumeIncreasebyType]]),0)</f>
        <v>0</v>
      </c>
      <c r="U1636" s="47">
        <f>Table_Query_from_Mac10[[#This Row],[qtytoShipFuture]]*Table_Query_from_Mac10[[#This Row],[Future-cost]]</f>
        <v>0</v>
      </c>
      <c r="V1636" s="47">
        <f>Table_Query_from_Mac10[[#This Row],[qtytoShipFuture]]-Table_Query_from_Mac10[[#This Row],[qty_to_ship]]</f>
        <v>0</v>
      </c>
      <c r="W1636" s="47">
        <f>Table_Query_from_Mac10[[#This Row],[UnitPriceFuture]]</f>
        <v>17.828100000000003</v>
      </c>
      <c r="X1636" s="47">
        <f>Table_Query_from_Mac10[[#This Row],[Unit Increase]]*Table_Query_from_Mac10[[#This Row],[UnitPriceFuture]]</f>
        <v>0</v>
      </c>
      <c r="Y1636" s="47">
        <f>Table_Query_from_Mac10[[#This Row],[Unit Increase]]*Table_Query_from_Mac10[[#This Row],[Future-cost]]</f>
        <v>0</v>
      </c>
      <c r="Z1636" s="47">
        <f>-(Table_Query_from_Mac10[[#This Row],[Incremental Sales]]+((Table_Query_from_Mac10[[#This Row],[Incremental Sales]]*-(SUM(Summary!$S$8:$S$9)))))*Summary!$S$18</f>
        <v>0</v>
      </c>
      <c r="AA1636" s="47">
        <f>IFERROR(Table_Query_from_Mac10[[#This Row],[Incremental Cost]]/Table_Query_from_Mac10[[#This Row],[Incremental Sales]],0)</f>
        <v>0</v>
      </c>
      <c r="AB1636" s="47">
        <f>IFERROR(Table_Query_from_Mac10[[#This Row],[TotalCostFuture]]/Table_Query_from_Mac10[[#This Row],[totalsalesFuture]],0)</f>
        <v>0</v>
      </c>
      <c r="AN1636" s="30">
        <v>0</v>
      </c>
      <c r="AO1636">
        <f t="shared" si="50"/>
        <v>0</v>
      </c>
      <c r="AQ1636" s="30">
        <v>54.76</v>
      </c>
      <c r="AR1636">
        <f t="shared" si="51"/>
        <v>19.170000000000002</v>
      </c>
    </row>
    <row r="1637" spans="1:44" x14ac:dyDescent="0.25">
      <c r="A1637">
        <v>90164</v>
      </c>
      <c r="B1637">
        <v>11</v>
      </c>
      <c r="C1637" t="s">
        <v>55</v>
      </c>
      <c r="D1637" t="s">
        <v>81</v>
      </c>
      <c r="E1637">
        <v>0</v>
      </c>
      <c r="F1637">
        <v>10.09</v>
      </c>
      <c r="G1637">
        <v>28.24</v>
      </c>
      <c r="H1637" s="1">
        <v>44852</v>
      </c>
      <c r="I1637" s="20">
        <v>7</v>
      </c>
      <c r="J1637" s="47">
        <f>Table_Query_from_Mac10[[#This Row],[unit_price]]-(Table_Query_from_Mac10[[#This Row],[unit_price]]*(Table_Query_from_Mac10[[#This Row],[discount_pct]]/100))</f>
        <v>26.263199999999998</v>
      </c>
      <c r="K1637" s="47">
        <f>Table_Query_from_Mac10[[#This Row],[unit_cost]]</f>
        <v>10.09</v>
      </c>
      <c r="L1637" s="47">
        <f>Table_Query_from_Mac10[[#This Row],[Live-cost]]*(1+Table_Query_from_Mac10[[#This Row],[CogsIncreasebyTYPE]])</f>
        <v>10.09</v>
      </c>
      <c r="M1637" s="47">
        <f>Table_Query_from_Mac10[[#This Row],[Live-cost]]*Table_Query_from_Mac10[[#This Row],[qty_to_ship]]</f>
        <v>0</v>
      </c>
      <c r="N1637" s="47">
        <f>IF(Table_Query_from_Mac10[[#This Row],[item_no]]="KDA",-Table_Query_from_Mac10[[#This Row],[unit_price]],Table_Query_from_Mac10[[#This Row],[Net Unit]]*Table_Query_from_Mac10[[#This Row],[qty_to_ship]])</f>
        <v>0</v>
      </c>
      <c r="O1637" s="47">
        <f>SUMIFS(Summary!C:C,Summary!H:H,Table_Query_from_Mac10[[#This Row],[Juiceoc]])</f>
        <v>0</v>
      </c>
      <c r="P1637" s="47">
        <f>SUMIFS(Summary!D:D,Summary!H:H,Table_Query_from_Mac10[[#This Row],[Juiceoc]])</f>
        <v>0</v>
      </c>
      <c r="Q1637" s="47">
        <f>SUMIFS(Summary!E:E,Summary!H:H,Table_Query_from_Mac10[[#This Row],[Juiceoc]])</f>
        <v>0</v>
      </c>
      <c r="R1637" s="47">
        <f>Table_Query_from_Mac10[[#This Row],[Net Unit]]*(1+Table_Query_from_Mac10[[#This Row],[PriceIncreasebyType]])</f>
        <v>26.263199999999998</v>
      </c>
      <c r="S1637" s="47">
        <f>Table_Query_from_Mac10[[#This Row],[UnitPriceFuture]]*Table_Query_from_Mac10[[#This Row],[qtytoShipFuture]]</f>
        <v>0</v>
      </c>
      <c r="T1637" s="47">
        <f>ROUND(Table_Query_from_Mac10[[#This Row],[qty_to_ship]]*(1+Table_Query_from_Mac10[[#This Row],[VolumeIncreasebyType]]),0)</f>
        <v>0</v>
      </c>
      <c r="U1637" s="47">
        <f>Table_Query_from_Mac10[[#This Row],[qtytoShipFuture]]*Table_Query_from_Mac10[[#This Row],[Future-cost]]</f>
        <v>0</v>
      </c>
      <c r="V1637" s="47">
        <f>Table_Query_from_Mac10[[#This Row],[qtytoShipFuture]]-Table_Query_from_Mac10[[#This Row],[qty_to_ship]]</f>
        <v>0</v>
      </c>
      <c r="W1637" s="47">
        <f>Table_Query_from_Mac10[[#This Row],[UnitPriceFuture]]</f>
        <v>26.263199999999998</v>
      </c>
      <c r="X1637" s="47">
        <f>Table_Query_from_Mac10[[#This Row],[Unit Increase]]*Table_Query_from_Mac10[[#This Row],[UnitPriceFuture]]</f>
        <v>0</v>
      </c>
      <c r="Y1637" s="47">
        <f>Table_Query_from_Mac10[[#This Row],[Unit Increase]]*Table_Query_from_Mac10[[#This Row],[Future-cost]]</f>
        <v>0</v>
      </c>
      <c r="Z1637" s="47">
        <f>-(Table_Query_from_Mac10[[#This Row],[Incremental Sales]]+((Table_Query_from_Mac10[[#This Row],[Incremental Sales]]*-(SUM(Summary!$S$8:$S$9)))))*Summary!$S$18</f>
        <v>0</v>
      </c>
      <c r="AA1637" s="47">
        <f>IFERROR(Table_Query_from_Mac10[[#This Row],[Incremental Cost]]/Table_Query_from_Mac10[[#This Row],[Incremental Sales]],0)</f>
        <v>0</v>
      </c>
      <c r="AB1637" s="47">
        <f>IFERROR(Table_Query_from_Mac10[[#This Row],[TotalCostFuture]]/Table_Query_from_Mac10[[#This Row],[totalsalesFuture]],0)</f>
        <v>0</v>
      </c>
      <c r="AN1637" s="31">
        <v>0</v>
      </c>
      <c r="AO1637">
        <f t="shared" si="50"/>
        <v>0</v>
      </c>
      <c r="AQ1637" s="31">
        <v>80.680000000000007</v>
      </c>
      <c r="AR1637">
        <f t="shared" si="51"/>
        <v>28.24</v>
      </c>
    </row>
    <row r="1638" spans="1:44" x14ac:dyDescent="0.25">
      <c r="A1638">
        <v>90164</v>
      </c>
      <c r="B1638">
        <v>12</v>
      </c>
      <c r="C1638" t="s">
        <v>55</v>
      </c>
      <c r="D1638" t="s">
        <v>81</v>
      </c>
      <c r="E1638">
        <v>0</v>
      </c>
      <c r="F1638">
        <v>4.68</v>
      </c>
      <c r="G1638">
        <v>13.3</v>
      </c>
      <c r="H1638" s="1">
        <v>44852</v>
      </c>
      <c r="I1638" s="20">
        <v>0</v>
      </c>
      <c r="J1638" s="47">
        <f>Table_Query_from_Mac10[[#This Row],[unit_price]]-(Table_Query_from_Mac10[[#This Row],[unit_price]]*(Table_Query_from_Mac10[[#This Row],[discount_pct]]/100))</f>
        <v>13.3</v>
      </c>
      <c r="K1638" s="47">
        <f>Table_Query_from_Mac10[[#This Row],[unit_cost]]</f>
        <v>4.68</v>
      </c>
      <c r="L1638" s="47">
        <f>Table_Query_from_Mac10[[#This Row],[Live-cost]]*(1+Table_Query_from_Mac10[[#This Row],[CogsIncreasebyTYPE]])</f>
        <v>4.68</v>
      </c>
      <c r="M1638" s="47">
        <f>Table_Query_from_Mac10[[#This Row],[Live-cost]]*Table_Query_from_Mac10[[#This Row],[qty_to_ship]]</f>
        <v>0</v>
      </c>
      <c r="N1638" s="47">
        <f>IF(Table_Query_from_Mac10[[#This Row],[item_no]]="KDA",-Table_Query_from_Mac10[[#This Row],[unit_price]],Table_Query_from_Mac10[[#This Row],[Net Unit]]*Table_Query_from_Mac10[[#This Row],[qty_to_ship]])</f>
        <v>0</v>
      </c>
      <c r="O1638" s="47">
        <f>SUMIFS(Summary!C:C,Summary!H:H,Table_Query_from_Mac10[[#This Row],[Juiceoc]])</f>
        <v>0</v>
      </c>
      <c r="P1638" s="47">
        <f>SUMIFS(Summary!D:D,Summary!H:H,Table_Query_from_Mac10[[#This Row],[Juiceoc]])</f>
        <v>0</v>
      </c>
      <c r="Q1638" s="47">
        <f>SUMIFS(Summary!E:E,Summary!H:H,Table_Query_from_Mac10[[#This Row],[Juiceoc]])</f>
        <v>0</v>
      </c>
      <c r="R1638" s="47">
        <f>Table_Query_from_Mac10[[#This Row],[Net Unit]]*(1+Table_Query_from_Mac10[[#This Row],[PriceIncreasebyType]])</f>
        <v>13.3</v>
      </c>
      <c r="S1638" s="47">
        <f>Table_Query_from_Mac10[[#This Row],[UnitPriceFuture]]*Table_Query_from_Mac10[[#This Row],[qtytoShipFuture]]</f>
        <v>0</v>
      </c>
      <c r="T1638" s="47">
        <f>ROUND(Table_Query_from_Mac10[[#This Row],[qty_to_ship]]*(1+Table_Query_from_Mac10[[#This Row],[VolumeIncreasebyType]]),0)</f>
        <v>0</v>
      </c>
      <c r="U1638" s="47">
        <f>Table_Query_from_Mac10[[#This Row],[qtytoShipFuture]]*Table_Query_from_Mac10[[#This Row],[Future-cost]]</f>
        <v>0</v>
      </c>
      <c r="V1638" s="47">
        <f>Table_Query_from_Mac10[[#This Row],[qtytoShipFuture]]-Table_Query_from_Mac10[[#This Row],[qty_to_ship]]</f>
        <v>0</v>
      </c>
      <c r="W1638" s="47">
        <f>Table_Query_from_Mac10[[#This Row],[UnitPriceFuture]]</f>
        <v>13.3</v>
      </c>
      <c r="X1638" s="47">
        <f>Table_Query_from_Mac10[[#This Row],[Unit Increase]]*Table_Query_from_Mac10[[#This Row],[UnitPriceFuture]]</f>
        <v>0</v>
      </c>
      <c r="Y1638" s="47">
        <f>Table_Query_from_Mac10[[#This Row],[Unit Increase]]*Table_Query_from_Mac10[[#This Row],[Future-cost]]</f>
        <v>0</v>
      </c>
      <c r="Z1638" s="47">
        <f>-(Table_Query_from_Mac10[[#This Row],[Incremental Sales]]+((Table_Query_from_Mac10[[#This Row],[Incremental Sales]]*-(SUM(Summary!$S$8:$S$9)))))*Summary!$S$18</f>
        <v>0</v>
      </c>
      <c r="AA1638" s="47">
        <f>IFERROR(Table_Query_from_Mac10[[#This Row],[Incremental Cost]]/Table_Query_from_Mac10[[#This Row],[Incremental Sales]],0)</f>
        <v>0</v>
      </c>
      <c r="AB1638" s="47">
        <f>IFERROR(Table_Query_from_Mac10[[#This Row],[TotalCostFuture]]/Table_Query_from_Mac10[[#This Row],[totalsalesFuture]],0)</f>
        <v>0</v>
      </c>
      <c r="AN1638" s="30">
        <v>0</v>
      </c>
      <c r="AO1638">
        <f t="shared" si="50"/>
        <v>0</v>
      </c>
      <c r="AQ1638" s="30">
        <v>38</v>
      </c>
      <c r="AR1638">
        <f t="shared" si="51"/>
        <v>13.3</v>
      </c>
    </row>
    <row r="1639" spans="1:44" x14ac:dyDescent="0.25">
      <c r="A1639">
        <v>90164</v>
      </c>
      <c r="B1639">
        <v>1</v>
      </c>
      <c r="C1639" t="s">
        <v>55</v>
      </c>
      <c r="D1639" t="s">
        <v>81</v>
      </c>
      <c r="E1639">
        <v>7</v>
      </c>
      <c r="F1639">
        <v>4.53</v>
      </c>
      <c r="G1639">
        <v>10.86</v>
      </c>
      <c r="H1639" s="1">
        <v>44859</v>
      </c>
      <c r="I1639" s="20">
        <v>7</v>
      </c>
      <c r="J1639" s="47">
        <f>Table_Query_from_Mac10[[#This Row],[unit_price]]-(Table_Query_from_Mac10[[#This Row],[unit_price]]*(Table_Query_from_Mac10[[#This Row],[discount_pct]]/100))</f>
        <v>10.0998</v>
      </c>
      <c r="K1639" s="47">
        <f>Table_Query_from_Mac10[[#This Row],[unit_cost]]</f>
        <v>4.53</v>
      </c>
      <c r="L1639" s="47">
        <f>Table_Query_from_Mac10[[#This Row],[Live-cost]]*(1+Table_Query_from_Mac10[[#This Row],[CogsIncreasebyTYPE]])</f>
        <v>4.53</v>
      </c>
      <c r="M1639" s="47">
        <f>Table_Query_from_Mac10[[#This Row],[Live-cost]]*Table_Query_from_Mac10[[#This Row],[qty_to_ship]]</f>
        <v>31.71</v>
      </c>
      <c r="N1639" s="47">
        <f>IF(Table_Query_from_Mac10[[#This Row],[item_no]]="KDA",-Table_Query_from_Mac10[[#This Row],[unit_price]],Table_Query_from_Mac10[[#This Row],[Net Unit]]*Table_Query_from_Mac10[[#This Row],[qty_to_ship]])</f>
        <v>70.698599999999999</v>
      </c>
      <c r="O1639" s="47">
        <f>SUMIFS(Summary!C:C,Summary!H:H,Table_Query_from_Mac10[[#This Row],[Juiceoc]])</f>
        <v>0</v>
      </c>
      <c r="P1639" s="47">
        <f>SUMIFS(Summary!D:D,Summary!H:H,Table_Query_from_Mac10[[#This Row],[Juiceoc]])</f>
        <v>0</v>
      </c>
      <c r="Q1639" s="47">
        <f>SUMIFS(Summary!E:E,Summary!H:H,Table_Query_from_Mac10[[#This Row],[Juiceoc]])</f>
        <v>0</v>
      </c>
      <c r="R1639" s="47">
        <f>Table_Query_from_Mac10[[#This Row],[Net Unit]]*(1+Table_Query_from_Mac10[[#This Row],[PriceIncreasebyType]])</f>
        <v>10.0998</v>
      </c>
      <c r="S1639" s="47">
        <f>Table_Query_from_Mac10[[#This Row],[UnitPriceFuture]]*Table_Query_from_Mac10[[#This Row],[qtytoShipFuture]]</f>
        <v>70.698599999999999</v>
      </c>
      <c r="T1639" s="47">
        <f>ROUND(Table_Query_from_Mac10[[#This Row],[qty_to_ship]]*(1+Table_Query_from_Mac10[[#This Row],[VolumeIncreasebyType]]),0)</f>
        <v>7</v>
      </c>
      <c r="U1639" s="47">
        <f>Table_Query_from_Mac10[[#This Row],[qtytoShipFuture]]*Table_Query_from_Mac10[[#This Row],[Future-cost]]</f>
        <v>31.71</v>
      </c>
      <c r="V1639" s="47">
        <f>Table_Query_from_Mac10[[#This Row],[qtytoShipFuture]]-Table_Query_from_Mac10[[#This Row],[qty_to_ship]]</f>
        <v>0</v>
      </c>
      <c r="W1639" s="47">
        <f>Table_Query_from_Mac10[[#This Row],[UnitPriceFuture]]</f>
        <v>10.0998</v>
      </c>
      <c r="X1639" s="47">
        <f>Table_Query_from_Mac10[[#This Row],[Unit Increase]]*Table_Query_from_Mac10[[#This Row],[UnitPriceFuture]]</f>
        <v>0</v>
      </c>
      <c r="Y1639" s="47">
        <f>Table_Query_from_Mac10[[#This Row],[Unit Increase]]*Table_Query_from_Mac10[[#This Row],[Future-cost]]</f>
        <v>0</v>
      </c>
      <c r="Z1639" s="47">
        <f>-(Table_Query_from_Mac10[[#This Row],[Incremental Sales]]+((Table_Query_from_Mac10[[#This Row],[Incremental Sales]]*-(SUM(Summary!$S$8:$S$9)))))*Summary!$S$18</f>
        <v>0</v>
      </c>
      <c r="AA1639" s="47">
        <f>IFERROR(Table_Query_from_Mac10[[#This Row],[Incremental Cost]]/Table_Query_from_Mac10[[#This Row],[Incremental Sales]],0)</f>
        <v>0</v>
      </c>
      <c r="AB1639" s="47">
        <f>IFERROR(Table_Query_from_Mac10[[#This Row],[TotalCostFuture]]/Table_Query_from_Mac10[[#This Row],[totalsalesFuture]],0)</f>
        <v>0.44852373314323057</v>
      </c>
      <c r="AN1639" s="31">
        <v>25</v>
      </c>
      <c r="AO1639">
        <f t="shared" si="50"/>
        <v>7</v>
      </c>
      <c r="AQ1639" s="31">
        <v>31.03</v>
      </c>
      <c r="AR1639">
        <f t="shared" si="51"/>
        <v>10.86</v>
      </c>
    </row>
    <row r="1640" spans="1:44" x14ac:dyDescent="0.25">
      <c r="A1640">
        <v>90142</v>
      </c>
      <c r="B1640">
        <v>25</v>
      </c>
      <c r="C1640" t="s">
        <v>55</v>
      </c>
      <c r="D1640" t="s">
        <v>81</v>
      </c>
      <c r="E1640">
        <v>3</v>
      </c>
      <c r="F1640">
        <v>2.56</v>
      </c>
      <c r="G1640">
        <v>9.8699999999999992</v>
      </c>
      <c r="H1640" s="1">
        <v>44861</v>
      </c>
      <c r="I1640" s="20">
        <v>3</v>
      </c>
      <c r="J1640" s="47">
        <f>Table_Query_from_Mac10[[#This Row],[unit_price]]-(Table_Query_from_Mac10[[#This Row],[unit_price]]*(Table_Query_from_Mac10[[#This Row],[discount_pct]]/100))</f>
        <v>9.5739000000000001</v>
      </c>
      <c r="K1640" s="47">
        <f>Table_Query_from_Mac10[[#This Row],[unit_cost]]</f>
        <v>2.56</v>
      </c>
      <c r="L1640" s="47">
        <f>Table_Query_from_Mac10[[#This Row],[Live-cost]]*(1+Table_Query_from_Mac10[[#This Row],[CogsIncreasebyTYPE]])</f>
        <v>2.56</v>
      </c>
      <c r="M1640" s="47">
        <f>Table_Query_from_Mac10[[#This Row],[Live-cost]]*Table_Query_from_Mac10[[#This Row],[qty_to_ship]]</f>
        <v>7.68</v>
      </c>
      <c r="N1640" s="47">
        <f>IF(Table_Query_from_Mac10[[#This Row],[item_no]]="KDA",-Table_Query_from_Mac10[[#This Row],[unit_price]],Table_Query_from_Mac10[[#This Row],[Net Unit]]*Table_Query_from_Mac10[[#This Row],[qty_to_ship]])</f>
        <v>28.721699999999998</v>
      </c>
      <c r="O1640" s="47">
        <f>SUMIFS(Summary!C:C,Summary!H:H,Table_Query_from_Mac10[[#This Row],[Juiceoc]])</f>
        <v>0</v>
      </c>
      <c r="P1640" s="47">
        <f>SUMIFS(Summary!D:D,Summary!H:H,Table_Query_from_Mac10[[#This Row],[Juiceoc]])</f>
        <v>0</v>
      </c>
      <c r="Q1640" s="47">
        <f>SUMIFS(Summary!E:E,Summary!H:H,Table_Query_from_Mac10[[#This Row],[Juiceoc]])</f>
        <v>0</v>
      </c>
      <c r="R1640" s="47">
        <f>Table_Query_from_Mac10[[#This Row],[Net Unit]]*(1+Table_Query_from_Mac10[[#This Row],[PriceIncreasebyType]])</f>
        <v>9.5739000000000001</v>
      </c>
      <c r="S1640" s="47">
        <f>Table_Query_from_Mac10[[#This Row],[UnitPriceFuture]]*Table_Query_from_Mac10[[#This Row],[qtytoShipFuture]]</f>
        <v>28.721699999999998</v>
      </c>
      <c r="T1640" s="47">
        <f>ROUND(Table_Query_from_Mac10[[#This Row],[qty_to_ship]]*(1+Table_Query_from_Mac10[[#This Row],[VolumeIncreasebyType]]),0)</f>
        <v>3</v>
      </c>
      <c r="U1640" s="47">
        <f>Table_Query_from_Mac10[[#This Row],[qtytoShipFuture]]*Table_Query_from_Mac10[[#This Row],[Future-cost]]</f>
        <v>7.68</v>
      </c>
      <c r="V1640" s="47">
        <f>Table_Query_from_Mac10[[#This Row],[qtytoShipFuture]]-Table_Query_from_Mac10[[#This Row],[qty_to_ship]]</f>
        <v>0</v>
      </c>
      <c r="W1640" s="47">
        <f>Table_Query_from_Mac10[[#This Row],[UnitPriceFuture]]</f>
        <v>9.5739000000000001</v>
      </c>
      <c r="X1640" s="47">
        <f>Table_Query_from_Mac10[[#This Row],[Unit Increase]]*Table_Query_from_Mac10[[#This Row],[UnitPriceFuture]]</f>
        <v>0</v>
      </c>
      <c r="Y1640" s="47">
        <f>Table_Query_from_Mac10[[#This Row],[Unit Increase]]*Table_Query_from_Mac10[[#This Row],[Future-cost]]</f>
        <v>0</v>
      </c>
      <c r="Z1640" s="47">
        <f>-(Table_Query_from_Mac10[[#This Row],[Incremental Sales]]+((Table_Query_from_Mac10[[#This Row],[Incremental Sales]]*-(SUM(Summary!$S$8:$S$9)))))*Summary!$S$18</f>
        <v>0</v>
      </c>
      <c r="AA1640" s="47">
        <f>IFERROR(Table_Query_from_Mac10[[#This Row],[Incremental Cost]]/Table_Query_from_Mac10[[#This Row],[Incremental Sales]],0)</f>
        <v>0</v>
      </c>
      <c r="AB1640" s="47">
        <f>IFERROR(Table_Query_from_Mac10[[#This Row],[TotalCostFuture]]/Table_Query_from_Mac10[[#This Row],[totalsalesFuture]],0)</f>
        <v>0.26739364313393704</v>
      </c>
      <c r="AN1640" s="30">
        <v>12</v>
      </c>
      <c r="AO1640">
        <f t="shared" si="50"/>
        <v>3</v>
      </c>
      <c r="AQ1640" s="30">
        <v>28.2</v>
      </c>
      <c r="AR1640">
        <f t="shared" si="51"/>
        <v>9.8699999999999992</v>
      </c>
    </row>
    <row r="1641" spans="1:44" x14ac:dyDescent="0.25">
      <c r="A1641">
        <v>90142</v>
      </c>
      <c r="B1641">
        <v>26</v>
      </c>
      <c r="C1641" t="s">
        <v>55</v>
      </c>
      <c r="D1641" t="s">
        <v>81</v>
      </c>
      <c r="E1641">
        <v>2</v>
      </c>
      <c r="F1641">
        <v>4.7699999999999996</v>
      </c>
      <c r="G1641">
        <v>17.21</v>
      </c>
      <c r="H1641" s="1">
        <v>44861</v>
      </c>
      <c r="I1641" s="20">
        <v>3</v>
      </c>
      <c r="J1641" s="47">
        <f>Table_Query_from_Mac10[[#This Row],[unit_price]]-(Table_Query_from_Mac10[[#This Row],[unit_price]]*(Table_Query_from_Mac10[[#This Row],[discount_pct]]/100))</f>
        <v>16.6937</v>
      </c>
      <c r="K1641" s="47">
        <f>Table_Query_from_Mac10[[#This Row],[unit_cost]]</f>
        <v>4.7699999999999996</v>
      </c>
      <c r="L1641" s="47">
        <f>Table_Query_from_Mac10[[#This Row],[Live-cost]]*(1+Table_Query_from_Mac10[[#This Row],[CogsIncreasebyTYPE]])</f>
        <v>4.7699999999999996</v>
      </c>
      <c r="M1641" s="47">
        <f>Table_Query_from_Mac10[[#This Row],[Live-cost]]*Table_Query_from_Mac10[[#This Row],[qty_to_ship]]</f>
        <v>9.5399999999999991</v>
      </c>
      <c r="N1641" s="47">
        <f>IF(Table_Query_from_Mac10[[#This Row],[item_no]]="KDA",-Table_Query_from_Mac10[[#This Row],[unit_price]],Table_Query_from_Mac10[[#This Row],[Net Unit]]*Table_Query_from_Mac10[[#This Row],[qty_to_ship]])</f>
        <v>33.3874</v>
      </c>
      <c r="O1641" s="47">
        <f>SUMIFS(Summary!C:C,Summary!H:H,Table_Query_from_Mac10[[#This Row],[Juiceoc]])</f>
        <v>0</v>
      </c>
      <c r="P1641" s="47">
        <f>SUMIFS(Summary!D:D,Summary!H:H,Table_Query_from_Mac10[[#This Row],[Juiceoc]])</f>
        <v>0</v>
      </c>
      <c r="Q1641" s="47">
        <f>SUMIFS(Summary!E:E,Summary!H:H,Table_Query_from_Mac10[[#This Row],[Juiceoc]])</f>
        <v>0</v>
      </c>
      <c r="R1641" s="47">
        <f>Table_Query_from_Mac10[[#This Row],[Net Unit]]*(1+Table_Query_from_Mac10[[#This Row],[PriceIncreasebyType]])</f>
        <v>16.6937</v>
      </c>
      <c r="S1641" s="47">
        <f>Table_Query_from_Mac10[[#This Row],[UnitPriceFuture]]*Table_Query_from_Mac10[[#This Row],[qtytoShipFuture]]</f>
        <v>33.3874</v>
      </c>
      <c r="T1641" s="47">
        <f>ROUND(Table_Query_from_Mac10[[#This Row],[qty_to_ship]]*(1+Table_Query_from_Mac10[[#This Row],[VolumeIncreasebyType]]),0)</f>
        <v>2</v>
      </c>
      <c r="U1641" s="47">
        <f>Table_Query_from_Mac10[[#This Row],[qtytoShipFuture]]*Table_Query_from_Mac10[[#This Row],[Future-cost]]</f>
        <v>9.5399999999999991</v>
      </c>
      <c r="V1641" s="47">
        <f>Table_Query_from_Mac10[[#This Row],[qtytoShipFuture]]-Table_Query_from_Mac10[[#This Row],[qty_to_ship]]</f>
        <v>0</v>
      </c>
      <c r="W1641" s="47">
        <f>Table_Query_from_Mac10[[#This Row],[UnitPriceFuture]]</f>
        <v>16.6937</v>
      </c>
      <c r="X1641" s="47">
        <f>Table_Query_from_Mac10[[#This Row],[Unit Increase]]*Table_Query_from_Mac10[[#This Row],[UnitPriceFuture]]</f>
        <v>0</v>
      </c>
      <c r="Y1641" s="47">
        <f>Table_Query_from_Mac10[[#This Row],[Unit Increase]]*Table_Query_from_Mac10[[#This Row],[Future-cost]]</f>
        <v>0</v>
      </c>
      <c r="Z1641" s="47">
        <f>-(Table_Query_from_Mac10[[#This Row],[Incremental Sales]]+((Table_Query_from_Mac10[[#This Row],[Incremental Sales]]*-(SUM(Summary!$S$8:$S$9)))))*Summary!$S$18</f>
        <v>0</v>
      </c>
      <c r="AA1641" s="47">
        <f>IFERROR(Table_Query_from_Mac10[[#This Row],[Incremental Cost]]/Table_Query_from_Mac10[[#This Row],[Incremental Sales]],0)</f>
        <v>0</v>
      </c>
      <c r="AB1641" s="47">
        <f>IFERROR(Table_Query_from_Mac10[[#This Row],[TotalCostFuture]]/Table_Query_from_Mac10[[#This Row],[totalsalesFuture]],0)</f>
        <v>0.28573653533967902</v>
      </c>
      <c r="AN1641" s="31">
        <v>8</v>
      </c>
      <c r="AO1641">
        <f t="shared" si="50"/>
        <v>2</v>
      </c>
      <c r="AQ1641" s="31">
        <v>49.16</v>
      </c>
      <c r="AR1641">
        <f t="shared" si="51"/>
        <v>17.21</v>
      </c>
    </row>
    <row r="1642" spans="1:44" x14ac:dyDescent="0.25">
      <c r="A1642">
        <v>90165</v>
      </c>
      <c r="B1642">
        <v>1</v>
      </c>
      <c r="C1642" t="s">
        <v>56</v>
      </c>
      <c r="D1642" t="s">
        <v>81</v>
      </c>
      <c r="E1642">
        <v>3</v>
      </c>
      <c r="F1642">
        <v>19.91</v>
      </c>
      <c r="G1642">
        <v>65.31</v>
      </c>
      <c r="H1642" s="1">
        <v>44852</v>
      </c>
      <c r="I1642" s="20">
        <v>0</v>
      </c>
      <c r="J1642" s="47">
        <f>Table_Query_from_Mac10[[#This Row],[unit_price]]-(Table_Query_from_Mac10[[#This Row],[unit_price]]*(Table_Query_from_Mac10[[#This Row],[discount_pct]]/100))</f>
        <v>65.31</v>
      </c>
      <c r="K1642" s="47">
        <f>Table_Query_from_Mac10[[#This Row],[unit_cost]]</f>
        <v>19.91</v>
      </c>
      <c r="L1642" s="47">
        <f>Table_Query_from_Mac10[[#This Row],[Live-cost]]*(1+Table_Query_from_Mac10[[#This Row],[CogsIncreasebyTYPE]])</f>
        <v>19.91</v>
      </c>
      <c r="M1642" s="47">
        <f>Table_Query_from_Mac10[[#This Row],[Live-cost]]*Table_Query_from_Mac10[[#This Row],[qty_to_ship]]</f>
        <v>59.730000000000004</v>
      </c>
      <c r="N1642" s="47">
        <f>IF(Table_Query_from_Mac10[[#This Row],[item_no]]="KDA",-Table_Query_from_Mac10[[#This Row],[unit_price]],Table_Query_from_Mac10[[#This Row],[Net Unit]]*Table_Query_from_Mac10[[#This Row],[qty_to_ship]])</f>
        <v>195.93</v>
      </c>
      <c r="O1642" s="47">
        <f>SUMIFS(Summary!C:C,Summary!H:H,Table_Query_from_Mac10[[#This Row],[Juiceoc]])</f>
        <v>0</v>
      </c>
      <c r="P1642" s="47">
        <f>SUMIFS(Summary!D:D,Summary!H:H,Table_Query_from_Mac10[[#This Row],[Juiceoc]])</f>
        <v>0</v>
      </c>
      <c r="Q1642" s="47">
        <f>SUMIFS(Summary!E:E,Summary!H:H,Table_Query_from_Mac10[[#This Row],[Juiceoc]])</f>
        <v>0</v>
      </c>
      <c r="R1642" s="47">
        <f>Table_Query_from_Mac10[[#This Row],[Net Unit]]*(1+Table_Query_from_Mac10[[#This Row],[PriceIncreasebyType]])</f>
        <v>65.31</v>
      </c>
      <c r="S1642" s="47">
        <f>Table_Query_from_Mac10[[#This Row],[UnitPriceFuture]]*Table_Query_from_Mac10[[#This Row],[qtytoShipFuture]]</f>
        <v>195.93</v>
      </c>
      <c r="T1642" s="47">
        <f>ROUND(Table_Query_from_Mac10[[#This Row],[qty_to_ship]]*(1+Table_Query_from_Mac10[[#This Row],[VolumeIncreasebyType]]),0)</f>
        <v>3</v>
      </c>
      <c r="U1642" s="47">
        <f>Table_Query_from_Mac10[[#This Row],[qtytoShipFuture]]*Table_Query_from_Mac10[[#This Row],[Future-cost]]</f>
        <v>59.730000000000004</v>
      </c>
      <c r="V1642" s="47">
        <f>Table_Query_from_Mac10[[#This Row],[qtytoShipFuture]]-Table_Query_from_Mac10[[#This Row],[qty_to_ship]]</f>
        <v>0</v>
      </c>
      <c r="W1642" s="47">
        <f>Table_Query_from_Mac10[[#This Row],[UnitPriceFuture]]</f>
        <v>65.31</v>
      </c>
      <c r="X1642" s="47">
        <f>Table_Query_from_Mac10[[#This Row],[Unit Increase]]*Table_Query_from_Mac10[[#This Row],[UnitPriceFuture]]</f>
        <v>0</v>
      </c>
      <c r="Y1642" s="47">
        <f>Table_Query_from_Mac10[[#This Row],[Unit Increase]]*Table_Query_from_Mac10[[#This Row],[Future-cost]]</f>
        <v>0</v>
      </c>
      <c r="Z1642" s="47">
        <f>-(Table_Query_from_Mac10[[#This Row],[Incremental Sales]]+((Table_Query_from_Mac10[[#This Row],[Incremental Sales]]*-(SUM(Summary!$S$8:$S$9)))))*Summary!$S$18</f>
        <v>0</v>
      </c>
      <c r="AA1642" s="47">
        <f>IFERROR(Table_Query_from_Mac10[[#This Row],[Incremental Cost]]/Table_Query_from_Mac10[[#This Row],[Incremental Sales]],0)</f>
        <v>0</v>
      </c>
      <c r="AB1642" s="47">
        <f>IFERROR(Table_Query_from_Mac10[[#This Row],[TotalCostFuture]]/Table_Query_from_Mac10[[#This Row],[totalsalesFuture]],0)</f>
        <v>0.30485377430715055</v>
      </c>
      <c r="AN1642" s="30">
        <v>10</v>
      </c>
      <c r="AO1642">
        <f t="shared" si="50"/>
        <v>3</v>
      </c>
      <c r="AQ1642" s="30">
        <v>186.59</v>
      </c>
      <c r="AR1642">
        <f t="shared" si="51"/>
        <v>65.31</v>
      </c>
    </row>
    <row r="1643" spans="1:44" x14ac:dyDescent="0.25">
      <c r="A1643">
        <v>90165</v>
      </c>
      <c r="B1643">
        <v>2</v>
      </c>
      <c r="C1643" t="s">
        <v>55</v>
      </c>
      <c r="D1643" t="s">
        <v>81</v>
      </c>
      <c r="E1643">
        <v>3</v>
      </c>
      <c r="F1643">
        <v>3.48</v>
      </c>
      <c r="G1643">
        <v>7.81</v>
      </c>
      <c r="H1643" s="1">
        <v>44852</v>
      </c>
      <c r="I1643" s="20">
        <v>0</v>
      </c>
      <c r="J1643" s="47">
        <f>Table_Query_from_Mac10[[#This Row],[unit_price]]-(Table_Query_from_Mac10[[#This Row],[unit_price]]*(Table_Query_from_Mac10[[#This Row],[discount_pct]]/100))</f>
        <v>7.81</v>
      </c>
      <c r="K1643" s="47">
        <f>Table_Query_from_Mac10[[#This Row],[unit_cost]]</f>
        <v>3.48</v>
      </c>
      <c r="L1643" s="47">
        <f>Table_Query_from_Mac10[[#This Row],[Live-cost]]*(1+Table_Query_from_Mac10[[#This Row],[CogsIncreasebyTYPE]])</f>
        <v>3.48</v>
      </c>
      <c r="M1643" s="47">
        <f>Table_Query_from_Mac10[[#This Row],[Live-cost]]*Table_Query_from_Mac10[[#This Row],[qty_to_ship]]</f>
        <v>10.44</v>
      </c>
      <c r="N1643" s="47">
        <f>IF(Table_Query_from_Mac10[[#This Row],[item_no]]="KDA",-Table_Query_from_Mac10[[#This Row],[unit_price]],Table_Query_from_Mac10[[#This Row],[Net Unit]]*Table_Query_from_Mac10[[#This Row],[qty_to_ship]])</f>
        <v>23.43</v>
      </c>
      <c r="O1643" s="47">
        <f>SUMIFS(Summary!C:C,Summary!H:H,Table_Query_from_Mac10[[#This Row],[Juiceoc]])</f>
        <v>0</v>
      </c>
      <c r="P1643" s="47">
        <f>SUMIFS(Summary!D:D,Summary!H:H,Table_Query_from_Mac10[[#This Row],[Juiceoc]])</f>
        <v>0</v>
      </c>
      <c r="Q1643" s="47">
        <f>SUMIFS(Summary!E:E,Summary!H:H,Table_Query_from_Mac10[[#This Row],[Juiceoc]])</f>
        <v>0</v>
      </c>
      <c r="R1643" s="47">
        <f>Table_Query_from_Mac10[[#This Row],[Net Unit]]*(1+Table_Query_from_Mac10[[#This Row],[PriceIncreasebyType]])</f>
        <v>7.81</v>
      </c>
      <c r="S1643" s="47">
        <f>Table_Query_from_Mac10[[#This Row],[UnitPriceFuture]]*Table_Query_from_Mac10[[#This Row],[qtytoShipFuture]]</f>
        <v>23.43</v>
      </c>
      <c r="T1643" s="47">
        <f>ROUND(Table_Query_from_Mac10[[#This Row],[qty_to_ship]]*(1+Table_Query_from_Mac10[[#This Row],[VolumeIncreasebyType]]),0)</f>
        <v>3</v>
      </c>
      <c r="U1643" s="47">
        <f>Table_Query_from_Mac10[[#This Row],[qtytoShipFuture]]*Table_Query_from_Mac10[[#This Row],[Future-cost]]</f>
        <v>10.44</v>
      </c>
      <c r="V1643" s="47">
        <f>Table_Query_from_Mac10[[#This Row],[qtytoShipFuture]]-Table_Query_from_Mac10[[#This Row],[qty_to_ship]]</f>
        <v>0</v>
      </c>
      <c r="W1643" s="47">
        <f>Table_Query_from_Mac10[[#This Row],[UnitPriceFuture]]</f>
        <v>7.81</v>
      </c>
      <c r="X1643" s="47">
        <f>Table_Query_from_Mac10[[#This Row],[Unit Increase]]*Table_Query_from_Mac10[[#This Row],[UnitPriceFuture]]</f>
        <v>0</v>
      </c>
      <c r="Y1643" s="47">
        <f>Table_Query_from_Mac10[[#This Row],[Unit Increase]]*Table_Query_from_Mac10[[#This Row],[Future-cost]]</f>
        <v>0</v>
      </c>
      <c r="Z1643" s="47">
        <f>-(Table_Query_from_Mac10[[#This Row],[Incremental Sales]]+((Table_Query_from_Mac10[[#This Row],[Incremental Sales]]*-(SUM(Summary!$S$8:$S$9)))))*Summary!$S$18</f>
        <v>0</v>
      </c>
      <c r="AA1643" s="47">
        <f>IFERROR(Table_Query_from_Mac10[[#This Row],[Incremental Cost]]/Table_Query_from_Mac10[[#This Row],[Incremental Sales]],0)</f>
        <v>0</v>
      </c>
      <c r="AB1643" s="47">
        <f>IFERROR(Table_Query_from_Mac10[[#This Row],[TotalCostFuture]]/Table_Query_from_Mac10[[#This Row],[totalsalesFuture]],0)</f>
        <v>0.44558258642765686</v>
      </c>
      <c r="AN1643" s="31">
        <v>12</v>
      </c>
      <c r="AO1643">
        <f t="shared" si="50"/>
        <v>3</v>
      </c>
      <c r="AQ1643" s="31">
        <v>22.31</v>
      </c>
      <c r="AR1643">
        <f t="shared" si="51"/>
        <v>7.81</v>
      </c>
    </row>
    <row r="1644" spans="1:44" x14ac:dyDescent="0.25">
      <c r="A1644">
        <v>90165</v>
      </c>
      <c r="B1644">
        <v>3</v>
      </c>
      <c r="C1644" t="s">
        <v>55</v>
      </c>
      <c r="D1644" t="s">
        <v>81</v>
      </c>
      <c r="E1644">
        <v>15</v>
      </c>
      <c r="F1644">
        <v>10.18</v>
      </c>
      <c r="G1644">
        <v>27.29</v>
      </c>
      <c r="H1644" s="1">
        <v>44852</v>
      </c>
      <c r="I1644" s="20">
        <v>0</v>
      </c>
      <c r="J1644" s="47">
        <f>Table_Query_from_Mac10[[#This Row],[unit_price]]-(Table_Query_from_Mac10[[#This Row],[unit_price]]*(Table_Query_from_Mac10[[#This Row],[discount_pct]]/100))</f>
        <v>27.29</v>
      </c>
      <c r="K1644" s="47">
        <f>Table_Query_from_Mac10[[#This Row],[unit_cost]]</f>
        <v>10.18</v>
      </c>
      <c r="L1644" s="47">
        <f>Table_Query_from_Mac10[[#This Row],[Live-cost]]*(1+Table_Query_from_Mac10[[#This Row],[CogsIncreasebyTYPE]])</f>
        <v>10.18</v>
      </c>
      <c r="M1644" s="47">
        <f>Table_Query_from_Mac10[[#This Row],[Live-cost]]*Table_Query_from_Mac10[[#This Row],[qty_to_ship]]</f>
        <v>152.69999999999999</v>
      </c>
      <c r="N1644" s="47">
        <f>IF(Table_Query_from_Mac10[[#This Row],[item_no]]="KDA",-Table_Query_from_Mac10[[#This Row],[unit_price]],Table_Query_from_Mac10[[#This Row],[Net Unit]]*Table_Query_from_Mac10[[#This Row],[qty_to_ship]])</f>
        <v>409.34999999999997</v>
      </c>
      <c r="O1644" s="47">
        <f>SUMIFS(Summary!C:C,Summary!H:H,Table_Query_from_Mac10[[#This Row],[Juiceoc]])</f>
        <v>0</v>
      </c>
      <c r="P1644" s="47">
        <f>SUMIFS(Summary!D:D,Summary!H:H,Table_Query_from_Mac10[[#This Row],[Juiceoc]])</f>
        <v>0</v>
      </c>
      <c r="Q1644" s="47">
        <f>SUMIFS(Summary!E:E,Summary!H:H,Table_Query_from_Mac10[[#This Row],[Juiceoc]])</f>
        <v>0</v>
      </c>
      <c r="R1644" s="47">
        <f>Table_Query_from_Mac10[[#This Row],[Net Unit]]*(1+Table_Query_from_Mac10[[#This Row],[PriceIncreasebyType]])</f>
        <v>27.29</v>
      </c>
      <c r="S1644" s="47">
        <f>Table_Query_from_Mac10[[#This Row],[UnitPriceFuture]]*Table_Query_from_Mac10[[#This Row],[qtytoShipFuture]]</f>
        <v>409.34999999999997</v>
      </c>
      <c r="T1644" s="47">
        <f>ROUND(Table_Query_from_Mac10[[#This Row],[qty_to_ship]]*(1+Table_Query_from_Mac10[[#This Row],[VolumeIncreasebyType]]),0)</f>
        <v>15</v>
      </c>
      <c r="U1644" s="47">
        <f>Table_Query_from_Mac10[[#This Row],[qtytoShipFuture]]*Table_Query_from_Mac10[[#This Row],[Future-cost]]</f>
        <v>152.69999999999999</v>
      </c>
      <c r="V1644" s="47">
        <f>Table_Query_from_Mac10[[#This Row],[qtytoShipFuture]]-Table_Query_from_Mac10[[#This Row],[qty_to_ship]]</f>
        <v>0</v>
      </c>
      <c r="W1644" s="47">
        <f>Table_Query_from_Mac10[[#This Row],[UnitPriceFuture]]</f>
        <v>27.29</v>
      </c>
      <c r="X1644" s="47">
        <f>Table_Query_from_Mac10[[#This Row],[Unit Increase]]*Table_Query_from_Mac10[[#This Row],[UnitPriceFuture]]</f>
        <v>0</v>
      </c>
      <c r="Y1644" s="47">
        <f>Table_Query_from_Mac10[[#This Row],[Unit Increase]]*Table_Query_from_Mac10[[#This Row],[Future-cost]]</f>
        <v>0</v>
      </c>
      <c r="Z1644" s="47">
        <f>-(Table_Query_from_Mac10[[#This Row],[Incremental Sales]]+((Table_Query_from_Mac10[[#This Row],[Incremental Sales]]*-(SUM(Summary!$S$8:$S$9)))))*Summary!$S$18</f>
        <v>0</v>
      </c>
      <c r="AA1644" s="47">
        <f>IFERROR(Table_Query_from_Mac10[[#This Row],[Incremental Cost]]/Table_Query_from_Mac10[[#This Row],[Incremental Sales]],0)</f>
        <v>0</v>
      </c>
      <c r="AB1644" s="47">
        <f>IFERROR(Table_Query_from_Mac10[[#This Row],[TotalCostFuture]]/Table_Query_from_Mac10[[#This Row],[totalsalesFuture]],0)</f>
        <v>0.37303041407108833</v>
      </c>
      <c r="AN1644" s="30">
        <v>60</v>
      </c>
      <c r="AO1644">
        <f t="shared" si="50"/>
        <v>15</v>
      </c>
      <c r="AQ1644" s="30">
        <v>77.959999999999994</v>
      </c>
      <c r="AR1644">
        <f t="shared" si="51"/>
        <v>27.29</v>
      </c>
    </row>
    <row r="1645" spans="1:44" x14ac:dyDescent="0.25">
      <c r="A1645">
        <v>90165</v>
      </c>
      <c r="B1645">
        <v>4</v>
      </c>
      <c r="C1645" t="s">
        <v>55</v>
      </c>
      <c r="D1645" t="s">
        <v>81</v>
      </c>
      <c r="E1645">
        <v>7</v>
      </c>
      <c r="F1645">
        <v>9.06</v>
      </c>
      <c r="G1645">
        <v>22.99</v>
      </c>
      <c r="H1645" s="1">
        <v>44852</v>
      </c>
      <c r="I1645" s="20">
        <v>0</v>
      </c>
      <c r="J1645" s="47">
        <f>Table_Query_from_Mac10[[#This Row],[unit_price]]-(Table_Query_from_Mac10[[#This Row],[unit_price]]*(Table_Query_from_Mac10[[#This Row],[discount_pct]]/100))</f>
        <v>22.99</v>
      </c>
      <c r="K1645" s="47">
        <f>Table_Query_from_Mac10[[#This Row],[unit_cost]]</f>
        <v>9.06</v>
      </c>
      <c r="L1645" s="47">
        <f>Table_Query_from_Mac10[[#This Row],[Live-cost]]*(1+Table_Query_from_Mac10[[#This Row],[CogsIncreasebyTYPE]])</f>
        <v>9.06</v>
      </c>
      <c r="M1645" s="47">
        <f>Table_Query_from_Mac10[[#This Row],[Live-cost]]*Table_Query_from_Mac10[[#This Row],[qty_to_ship]]</f>
        <v>63.42</v>
      </c>
      <c r="N1645" s="47">
        <f>IF(Table_Query_from_Mac10[[#This Row],[item_no]]="KDA",-Table_Query_from_Mac10[[#This Row],[unit_price]],Table_Query_from_Mac10[[#This Row],[Net Unit]]*Table_Query_from_Mac10[[#This Row],[qty_to_ship]])</f>
        <v>160.92999999999998</v>
      </c>
      <c r="O1645" s="47">
        <f>SUMIFS(Summary!C:C,Summary!H:H,Table_Query_from_Mac10[[#This Row],[Juiceoc]])</f>
        <v>0</v>
      </c>
      <c r="P1645" s="47">
        <f>SUMIFS(Summary!D:D,Summary!H:H,Table_Query_from_Mac10[[#This Row],[Juiceoc]])</f>
        <v>0</v>
      </c>
      <c r="Q1645" s="47">
        <f>SUMIFS(Summary!E:E,Summary!H:H,Table_Query_from_Mac10[[#This Row],[Juiceoc]])</f>
        <v>0</v>
      </c>
      <c r="R1645" s="47">
        <f>Table_Query_from_Mac10[[#This Row],[Net Unit]]*(1+Table_Query_from_Mac10[[#This Row],[PriceIncreasebyType]])</f>
        <v>22.99</v>
      </c>
      <c r="S1645" s="47">
        <f>Table_Query_from_Mac10[[#This Row],[UnitPriceFuture]]*Table_Query_from_Mac10[[#This Row],[qtytoShipFuture]]</f>
        <v>160.92999999999998</v>
      </c>
      <c r="T1645" s="47">
        <f>ROUND(Table_Query_from_Mac10[[#This Row],[qty_to_ship]]*(1+Table_Query_from_Mac10[[#This Row],[VolumeIncreasebyType]]),0)</f>
        <v>7</v>
      </c>
      <c r="U1645" s="47">
        <f>Table_Query_from_Mac10[[#This Row],[qtytoShipFuture]]*Table_Query_from_Mac10[[#This Row],[Future-cost]]</f>
        <v>63.42</v>
      </c>
      <c r="V1645" s="47">
        <f>Table_Query_from_Mac10[[#This Row],[qtytoShipFuture]]-Table_Query_from_Mac10[[#This Row],[qty_to_ship]]</f>
        <v>0</v>
      </c>
      <c r="W1645" s="47">
        <f>Table_Query_from_Mac10[[#This Row],[UnitPriceFuture]]</f>
        <v>22.99</v>
      </c>
      <c r="X1645" s="47">
        <f>Table_Query_from_Mac10[[#This Row],[Unit Increase]]*Table_Query_from_Mac10[[#This Row],[UnitPriceFuture]]</f>
        <v>0</v>
      </c>
      <c r="Y1645" s="47">
        <f>Table_Query_from_Mac10[[#This Row],[Unit Increase]]*Table_Query_from_Mac10[[#This Row],[Future-cost]]</f>
        <v>0</v>
      </c>
      <c r="Z1645" s="47">
        <f>-(Table_Query_from_Mac10[[#This Row],[Incremental Sales]]+((Table_Query_from_Mac10[[#This Row],[Incremental Sales]]*-(SUM(Summary!$S$8:$S$9)))))*Summary!$S$18</f>
        <v>0</v>
      </c>
      <c r="AA1645" s="47">
        <f>IFERROR(Table_Query_from_Mac10[[#This Row],[Incremental Cost]]/Table_Query_from_Mac10[[#This Row],[Incremental Sales]],0)</f>
        <v>0</v>
      </c>
      <c r="AB1645" s="47">
        <f>IFERROR(Table_Query_from_Mac10[[#This Row],[TotalCostFuture]]/Table_Query_from_Mac10[[#This Row],[totalsalesFuture]],0)</f>
        <v>0.3940843845150066</v>
      </c>
      <c r="AN1645" s="31">
        <v>28</v>
      </c>
      <c r="AO1645">
        <f t="shared" si="50"/>
        <v>7</v>
      </c>
      <c r="AQ1645" s="31">
        <v>65.680000000000007</v>
      </c>
      <c r="AR1645">
        <f t="shared" si="51"/>
        <v>22.99</v>
      </c>
    </row>
    <row r="1646" spans="1:44" x14ac:dyDescent="0.25">
      <c r="A1646">
        <v>90165</v>
      </c>
      <c r="B1646">
        <v>5</v>
      </c>
      <c r="C1646" t="s">
        <v>55</v>
      </c>
      <c r="D1646" t="s">
        <v>81</v>
      </c>
      <c r="E1646">
        <v>8</v>
      </c>
      <c r="F1646">
        <v>10.38</v>
      </c>
      <c r="G1646">
        <v>28.22</v>
      </c>
      <c r="H1646" s="1">
        <v>44852</v>
      </c>
      <c r="I1646" s="20">
        <v>0</v>
      </c>
      <c r="J1646" s="47">
        <f>Table_Query_from_Mac10[[#This Row],[unit_price]]-(Table_Query_from_Mac10[[#This Row],[unit_price]]*(Table_Query_from_Mac10[[#This Row],[discount_pct]]/100))</f>
        <v>28.22</v>
      </c>
      <c r="K1646" s="47">
        <f>Table_Query_from_Mac10[[#This Row],[unit_cost]]</f>
        <v>10.38</v>
      </c>
      <c r="L1646" s="47">
        <f>Table_Query_from_Mac10[[#This Row],[Live-cost]]*(1+Table_Query_from_Mac10[[#This Row],[CogsIncreasebyTYPE]])</f>
        <v>10.38</v>
      </c>
      <c r="M1646" s="47">
        <f>Table_Query_from_Mac10[[#This Row],[Live-cost]]*Table_Query_from_Mac10[[#This Row],[qty_to_ship]]</f>
        <v>83.04</v>
      </c>
      <c r="N1646" s="47">
        <f>IF(Table_Query_from_Mac10[[#This Row],[item_no]]="KDA",-Table_Query_from_Mac10[[#This Row],[unit_price]],Table_Query_from_Mac10[[#This Row],[Net Unit]]*Table_Query_from_Mac10[[#This Row],[qty_to_ship]])</f>
        <v>225.76</v>
      </c>
      <c r="O1646" s="47">
        <f>SUMIFS(Summary!C:C,Summary!H:H,Table_Query_from_Mac10[[#This Row],[Juiceoc]])</f>
        <v>0</v>
      </c>
      <c r="P1646" s="47">
        <f>SUMIFS(Summary!D:D,Summary!H:H,Table_Query_from_Mac10[[#This Row],[Juiceoc]])</f>
        <v>0</v>
      </c>
      <c r="Q1646" s="47">
        <f>SUMIFS(Summary!E:E,Summary!H:H,Table_Query_from_Mac10[[#This Row],[Juiceoc]])</f>
        <v>0</v>
      </c>
      <c r="R1646" s="47">
        <f>Table_Query_from_Mac10[[#This Row],[Net Unit]]*(1+Table_Query_from_Mac10[[#This Row],[PriceIncreasebyType]])</f>
        <v>28.22</v>
      </c>
      <c r="S1646" s="47">
        <f>Table_Query_from_Mac10[[#This Row],[UnitPriceFuture]]*Table_Query_from_Mac10[[#This Row],[qtytoShipFuture]]</f>
        <v>225.76</v>
      </c>
      <c r="T1646" s="47">
        <f>ROUND(Table_Query_from_Mac10[[#This Row],[qty_to_ship]]*(1+Table_Query_from_Mac10[[#This Row],[VolumeIncreasebyType]]),0)</f>
        <v>8</v>
      </c>
      <c r="U1646" s="47">
        <f>Table_Query_from_Mac10[[#This Row],[qtytoShipFuture]]*Table_Query_from_Mac10[[#This Row],[Future-cost]]</f>
        <v>83.04</v>
      </c>
      <c r="V1646" s="47">
        <f>Table_Query_from_Mac10[[#This Row],[qtytoShipFuture]]-Table_Query_from_Mac10[[#This Row],[qty_to_ship]]</f>
        <v>0</v>
      </c>
      <c r="W1646" s="47">
        <f>Table_Query_from_Mac10[[#This Row],[UnitPriceFuture]]</f>
        <v>28.22</v>
      </c>
      <c r="X1646" s="47">
        <f>Table_Query_from_Mac10[[#This Row],[Unit Increase]]*Table_Query_from_Mac10[[#This Row],[UnitPriceFuture]]</f>
        <v>0</v>
      </c>
      <c r="Y1646" s="47">
        <f>Table_Query_from_Mac10[[#This Row],[Unit Increase]]*Table_Query_from_Mac10[[#This Row],[Future-cost]]</f>
        <v>0</v>
      </c>
      <c r="Z1646" s="47">
        <f>-(Table_Query_from_Mac10[[#This Row],[Incremental Sales]]+((Table_Query_from_Mac10[[#This Row],[Incremental Sales]]*-(SUM(Summary!$S$8:$S$9)))))*Summary!$S$18</f>
        <v>0</v>
      </c>
      <c r="AA1646" s="47">
        <f>IFERROR(Table_Query_from_Mac10[[#This Row],[Incremental Cost]]/Table_Query_from_Mac10[[#This Row],[Incremental Sales]],0)</f>
        <v>0</v>
      </c>
      <c r="AB1646" s="47">
        <f>IFERROR(Table_Query_from_Mac10[[#This Row],[TotalCostFuture]]/Table_Query_from_Mac10[[#This Row],[totalsalesFuture]],0)</f>
        <v>0.36782423812898657</v>
      </c>
      <c r="AN1646" s="30">
        <v>30</v>
      </c>
      <c r="AO1646">
        <f t="shared" si="50"/>
        <v>8</v>
      </c>
      <c r="AQ1646" s="30">
        <v>80.64</v>
      </c>
      <c r="AR1646">
        <f t="shared" si="51"/>
        <v>28.22</v>
      </c>
    </row>
    <row r="1647" spans="1:44" x14ac:dyDescent="0.25">
      <c r="A1647">
        <v>90165</v>
      </c>
      <c r="B1647">
        <v>6</v>
      </c>
      <c r="C1647" t="s">
        <v>55</v>
      </c>
      <c r="D1647" t="s">
        <v>81</v>
      </c>
      <c r="E1647">
        <v>12</v>
      </c>
      <c r="F1647">
        <v>6.19</v>
      </c>
      <c r="G1647">
        <v>15.62</v>
      </c>
      <c r="H1647" s="1">
        <v>44852</v>
      </c>
      <c r="I1647" s="20">
        <v>0</v>
      </c>
      <c r="J1647" s="47">
        <f>Table_Query_from_Mac10[[#This Row],[unit_price]]-(Table_Query_from_Mac10[[#This Row],[unit_price]]*(Table_Query_from_Mac10[[#This Row],[discount_pct]]/100))</f>
        <v>15.62</v>
      </c>
      <c r="K1647" s="47">
        <f>Table_Query_from_Mac10[[#This Row],[unit_cost]]</f>
        <v>6.19</v>
      </c>
      <c r="L1647" s="47">
        <f>Table_Query_from_Mac10[[#This Row],[Live-cost]]*(1+Table_Query_from_Mac10[[#This Row],[CogsIncreasebyTYPE]])</f>
        <v>6.19</v>
      </c>
      <c r="M1647" s="47">
        <f>Table_Query_from_Mac10[[#This Row],[Live-cost]]*Table_Query_from_Mac10[[#This Row],[qty_to_ship]]</f>
        <v>74.28</v>
      </c>
      <c r="N1647" s="47">
        <f>IF(Table_Query_from_Mac10[[#This Row],[item_no]]="KDA",-Table_Query_from_Mac10[[#This Row],[unit_price]],Table_Query_from_Mac10[[#This Row],[Net Unit]]*Table_Query_from_Mac10[[#This Row],[qty_to_ship]])</f>
        <v>187.44</v>
      </c>
      <c r="O1647" s="47">
        <f>SUMIFS(Summary!C:C,Summary!H:H,Table_Query_from_Mac10[[#This Row],[Juiceoc]])</f>
        <v>0</v>
      </c>
      <c r="P1647" s="47">
        <f>SUMIFS(Summary!D:D,Summary!H:H,Table_Query_from_Mac10[[#This Row],[Juiceoc]])</f>
        <v>0</v>
      </c>
      <c r="Q1647" s="47">
        <f>SUMIFS(Summary!E:E,Summary!H:H,Table_Query_from_Mac10[[#This Row],[Juiceoc]])</f>
        <v>0</v>
      </c>
      <c r="R1647" s="47">
        <f>Table_Query_from_Mac10[[#This Row],[Net Unit]]*(1+Table_Query_from_Mac10[[#This Row],[PriceIncreasebyType]])</f>
        <v>15.62</v>
      </c>
      <c r="S1647" s="47">
        <f>Table_Query_from_Mac10[[#This Row],[UnitPriceFuture]]*Table_Query_from_Mac10[[#This Row],[qtytoShipFuture]]</f>
        <v>187.44</v>
      </c>
      <c r="T1647" s="47">
        <f>ROUND(Table_Query_from_Mac10[[#This Row],[qty_to_ship]]*(1+Table_Query_from_Mac10[[#This Row],[VolumeIncreasebyType]]),0)</f>
        <v>12</v>
      </c>
      <c r="U1647" s="47">
        <f>Table_Query_from_Mac10[[#This Row],[qtytoShipFuture]]*Table_Query_from_Mac10[[#This Row],[Future-cost]]</f>
        <v>74.28</v>
      </c>
      <c r="V1647" s="47">
        <f>Table_Query_from_Mac10[[#This Row],[qtytoShipFuture]]-Table_Query_from_Mac10[[#This Row],[qty_to_ship]]</f>
        <v>0</v>
      </c>
      <c r="W1647" s="47">
        <f>Table_Query_from_Mac10[[#This Row],[UnitPriceFuture]]</f>
        <v>15.62</v>
      </c>
      <c r="X1647" s="47">
        <f>Table_Query_from_Mac10[[#This Row],[Unit Increase]]*Table_Query_from_Mac10[[#This Row],[UnitPriceFuture]]</f>
        <v>0</v>
      </c>
      <c r="Y1647" s="47">
        <f>Table_Query_from_Mac10[[#This Row],[Unit Increase]]*Table_Query_from_Mac10[[#This Row],[Future-cost]]</f>
        <v>0</v>
      </c>
      <c r="Z1647" s="47">
        <f>-(Table_Query_from_Mac10[[#This Row],[Incremental Sales]]+((Table_Query_from_Mac10[[#This Row],[Incremental Sales]]*-(SUM(Summary!$S$8:$S$9)))))*Summary!$S$18</f>
        <v>0</v>
      </c>
      <c r="AA1647" s="47">
        <f>IFERROR(Table_Query_from_Mac10[[#This Row],[Incremental Cost]]/Table_Query_from_Mac10[[#This Row],[Incremental Sales]],0)</f>
        <v>0</v>
      </c>
      <c r="AB1647" s="47">
        <f>IFERROR(Table_Query_from_Mac10[[#This Row],[TotalCostFuture]]/Table_Query_from_Mac10[[#This Row],[totalsalesFuture]],0)</f>
        <v>0.39628681177976954</v>
      </c>
      <c r="AN1647" s="31">
        <v>45</v>
      </c>
      <c r="AO1647">
        <f t="shared" si="50"/>
        <v>12</v>
      </c>
      <c r="AQ1647" s="31">
        <v>44.63</v>
      </c>
      <c r="AR1647">
        <f t="shared" si="51"/>
        <v>15.62</v>
      </c>
    </row>
    <row r="1648" spans="1:44" x14ac:dyDescent="0.25">
      <c r="A1648">
        <v>90165</v>
      </c>
      <c r="B1648">
        <v>7</v>
      </c>
      <c r="C1648" t="s">
        <v>55</v>
      </c>
      <c r="D1648" t="s">
        <v>81</v>
      </c>
      <c r="E1648">
        <v>12</v>
      </c>
      <c r="F1648">
        <v>7.4</v>
      </c>
      <c r="G1648">
        <v>19.170000000000002</v>
      </c>
      <c r="H1648" s="1">
        <v>44852</v>
      </c>
      <c r="I1648" s="20">
        <v>0</v>
      </c>
      <c r="J1648" s="47">
        <f>Table_Query_from_Mac10[[#This Row],[unit_price]]-(Table_Query_from_Mac10[[#This Row],[unit_price]]*(Table_Query_from_Mac10[[#This Row],[discount_pct]]/100))</f>
        <v>19.170000000000002</v>
      </c>
      <c r="K1648" s="47">
        <f>Table_Query_from_Mac10[[#This Row],[unit_cost]]</f>
        <v>7.4</v>
      </c>
      <c r="L1648" s="47">
        <f>Table_Query_from_Mac10[[#This Row],[Live-cost]]*(1+Table_Query_from_Mac10[[#This Row],[CogsIncreasebyTYPE]])</f>
        <v>7.4</v>
      </c>
      <c r="M1648" s="47">
        <f>Table_Query_from_Mac10[[#This Row],[Live-cost]]*Table_Query_from_Mac10[[#This Row],[qty_to_ship]]</f>
        <v>88.800000000000011</v>
      </c>
      <c r="N1648" s="47">
        <f>IF(Table_Query_from_Mac10[[#This Row],[item_no]]="KDA",-Table_Query_from_Mac10[[#This Row],[unit_price]],Table_Query_from_Mac10[[#This Row],[Net Unit]]*Table_Query_from_Mac10[[#This Row],[qty_to_ship]])</f>
        <v>230.04000000000002</v>
      </c>
      <c r="O1648" s="47">
        <f>SUMIFS(Summary!C:C,Summary!H:H,Table_Query_from_Mac10[[#This Row],[Juiceoc]])</f>
        <v>0</v>
      </c>
      <c r="P1648" s="47">
        <f>SUMIFS(Summary!D:D,Summary!H:H,Table_Query_from_Mac10[[#This Row],[Juiceoc]])</f>
        <v>0</v>
      </c>
      <c r="Q1648" s="47">
        <f>SUMIFS(Summary!E:E,Summary!H:H,Table_Query_from_Mac10[[#This Row],[Juiceoc]])</f>
        <v>0</v>
      </c>
      <c r="R1648" s="47">
        <f>Table_Query_from_Mac10[[#This Row],[Net Unit]]*(1+Table_Query_from_Mac10[[#This Row],[PriceIncreasebyType]])</f>
        <v>19.170000000000002</v>
      </c>
      <c r="S1648" s="47">
        <f>Table_Query_from_Mac10[[#This Row],[UnitPriceFuture]]*Table_Query_from_Mac10[[#This Row],[qtytoShipFuture]]</f>
        <v>230.04000000000002</v>
      </c>
      <c r="T1648" s="47">
        <f>ROUND(Table_Query_from_Mac10[[#This Row],[qty_to_ship]]*(1+Table_Query_from_Mac10[[#This Row],[VolumeIncreasebyType]]),0)</f>
        <v>12</v>
      </c>
      <c r="U1648" s="47">
        <f>Table_Query_from_Mac10[[#This Row],[qtytoShipFuture]]*Table_Query_from_Mac10[[#This Row],[Future-cost]]</f>
        <v>88.800000000000011</v>
      </c>
      <c r="V1648" s="47">
        <f>Table_Query_from_Mac10[[#This Row],[qtytoShipFuture]]-Table_Query_from_Mac10[[#This Row],[qty_to_ship]]</f>
        <v>0</v>
      </c>
      <c r="W1648" s="47">
        <f>Table_Query_from_Mac10[[#This Row],[UnitPriceFuture]]</f>
        <v>19.170000000000002</v>
      </c>
      <c r="X1648" s="47">
        <f>Table_Query_from_Mac10[[#This Row],[Unit Increase]]*Table_Query_from_Mac10[[#This Row],[UnitPriceFuture]]</f>
        <v>0</v>
      </c>
      <c r="Y1648" s="47">
        <f>Table_Query_from_Mac10[[#This Row],[Unit Increase]]*Table_Query_from_Mac10[[#This Row],[Future-cost]]</f>
        <v>0</v>
      </c>
      <c r="Z1648" s="47">
        <f>-(Table_Query_from_Mac10[[#This Row],[Incremental Sales]]+((Table_Query_from_Mac10[[#This Row],[Incremental Sales]]*-(SUM(Summary!$S$8:$S$9)))))*Summary!$S$18</f>
        <v>0</v>
      </c>
      <c r="AA1648" s="47">
        <f>IFERROR(Table_Query_from_Mac10[[#This Row],[Incremental Cost]]/Table_Query_from_Mac10[[#This Row],[Incremental Sales]],0)</f>
        <v>0</v>
      </c>
      <c r="AB1648" s="47">
        <f>IFERROR(Table_Query_from_Mac10[[#This Row],[TotalCostFuture]]/Table_Query_from_Mac10[[#This Row],[totalsalesFuture]],0)</f>
        <v>0.38601982263954099</v>
      </c>
      <c r="AN1648" s="30">
        <v>48</v>
      </c>
      <c r="AO1648">
        <f t="shared" si="50"/>
        <v>12</v>
      </c>
      <c r="AQ1648" s="30">
        <v>54.77</v>
      </c>
      <c r="AR1648">
        <f t="shared" si="51"/>
        <v>19.170000000000002</v>
      </c>
    </row>
    <row r="1649" spans="1:44" x14ac:dyDescent="0.25">
      <c r="A1649">
        <v>90165</v>
      </c>
      <c r="B1649">
        <v>8</v>
      </c>
      <c r="C1649" t="s">
        <v>55</v>
      </c>
      <c r="D1649" t="s">
        <v>81</v>
      </c>
      <c r="E1649">
        <v>7</v>
      </c>
      <c r="F1649">
        <v>8.31</v>
      </c>
      <c r="G1649">
        <v>21.09</v>
      </c>
      <c r="H1649" s="1">
        <v>44852</v>
      </c>
      <c r="I1649" s="20">
        <v>0</v>
      </c>
      <c r="J1649" s="47">
        <f>Table_Query_from_Mac10[[#This Row],[unit_price]]-(Table_Query_from_Mac10[[#This Row],[unit_price]]*(Table_Query_from_Mac10[[#This Row],[discount_pct]]/100))</f>
        <v>21.09</v>
      </c>
      <c r="K1649" s="47">
        <f>Table_Query_from_Mac10[[#This Row],[unit_cost]]</f>
        <v>8.31</v>
      </c>
      <c r="L1649" s="47">
        <f>Table_Query_from_Mac10[[#This Row],[Live-cost]]*(1+Table_Query_from_Mac10[[#This Row],[CogsIncreasebyTYPE]])</f>
        <v>8.31</v>
      </c>
      <c r="M1649" s="47">
        <f>Table_Query_from_Mac10[[#This Row],[Live-cost]]*Table_Query_from_Mac10[[#This Row],[qty_to_ship]]</f>
        <v>58.17</v>
      </c>
      <c r="N1649" s="47">
        <f>IF(Table_Query_from_Mac10[[#This Row],[item_no]]="KDA",-Table_Query_from_Mac10[[#This Row],[unit_price]],Table_Query_from_Mac10[[#This Row],[Net Unit]]*Table_Query_from_Mac10[[#This Row],[qty_to_ship]])</f>
        <v>147.63</v>
      </c>
      <c r="O1649" s="47">
        <f>SUMIFS(Summary!C:C,Summary!H:H,Table_Query_from_Mac10[[#This Row],[Juiceoc]])</f>
        <v>0</v>
      </c>
      <c r="P1649" s="47">
        <f>SUMIFS(Summary!D:D,Summary!H:H,Table_Query_from_Mac10[[#This Row],[Juiceoc]])</f>
        <v>0</v>
      </c>
      <c r="Q1649" s="47">
        <f>SUMIFS(Summary!E:E,Summary!H:H,Table_Query_from_Mac10[[#This Row],[Juiceoc]])</f>
        <v>0</v>
      </c>
      <c r="R1649" s="47">
        <f>Table_Query_from_Mac10[[#This Row],[Net Unit]]*(1+Table_Query_from_Mac10[[#This Row],[PriceIncreasebyType]])</f>
        <v>21.09</v>
      </c>
      <c r="S1649" s="47">
        <f>Table_Query_from_Mac10[[#This Row],[UnitPriceFuture]]*Table_Query_from_Mac10[[#This Row],[qtytoShipFuture]]</f>
        <v>147.63</v>
      </c>
      <c r="T1649" s="47">
        <f>ROUND(Table_Query_from_Mac10[[#This Row],[qty_to_ship]]*(1+Table_Query_from_Mac10[[#This Row],[VolumeIncreasebyType]]),0)</f>
        <v>7</v>
      </c>
      <c r="U1649" s="47">
        <f>Table_Query_from_Mac10[[#This Row],[qtytoShipFuture]]*Table_Query_from_Mac10[[#This Row],[Future-cost]]</f>
        <v>58.17</v>
      </c>
      <c r="V1649" s="47">
        <f>Table_Query_from_Mac10[[#This Row],[qtytoShipFuture]]-Table_Query_from_Mac10[[#This Row],[qty_to_ship]]</f>
        <v>0</v>
      </c>
      <c r="W1649" s="47">
        <f>Table_Query_from_Mac10[[#This Row],[UnitPriceFuture]]</f>
        <v>21.09</v>
      </c>
      <c r="X1649" s="47">
        <f>Table_Query_from_Mac10[[#This Row],[Unit Increase]]*Table_Query_from_Mac10[[#This Row],[UnitPriceFuture]]</f>
        <v>0</v>
      </c>
      <c r="Y1649" s="47">
        <f>Table_Query_from_Mac10[[#This Row],[Unit Increase]]*Table_Query_from_Mac10[[#This Row],[Future-cost]]</f>
        <v>0</v>
      </c>
      <c r="Z1649" s="47">
        <f>-(Table_Query_from_Mac10[[#This Row],[Incremental Sales]]+((Table_Query_from_Mac10[[#This Row],[Incremental Sales]]*-(SUM(Summary!$S$8:$S$9)))))*Summary!$S$18</f>
        <v>0</v>
      </c>
      <c r="AA1649" s="47">
        <f>IFERROR(Table_Query_from_Mac10[[#This Row],[Incremental Cost]]/Table_Query_from_Mac10[[#This Row],[Incremental Sales]],0)</f>
        <v>0</v>
      </c>
      <c r="AB1649" s="47">
        <f>IFERROR(Table_Query_from_Mac10[[#This Row],[TotalCostFuture]]/Table_Query_from_Mac10[[#This Row],[totalsalesFuture]],0)</f>
        <v>0.39402560455192037</v>
      </c>
      <c r="AN1649" s="31">
        <v>28</v>
      </c>
      <c r="AO1649">
        <f t="shared" si="50"/>
        <v>7</v>
      </c>
      <c r="AQ1649" s="31">
        <v>60.26</v>
      </c>
      <c r="AR1649">
        <f t="shared" si="51"/>
        <v>21.09</v>
      </c>
    </row>
    <row r="1650" spans="1:44" x14ac:dyDescent="0.25">
      <c r="A1650">
        <v>90166</v>
      </c>
      <c r="B1650">
        <v>1</v>
      </c>
      <c r="C1650" t="s">
        <v>55</v>
      </c>
      <c r="D1650" t="s">
        <v>81</v>
      </c>
      <c r="E1650">
        <v>8</v>
      </c>
      <c r="F1650">
        <v>7.37</v>
      </c>
      <c r="G1650">
        <v>18.14</v>
      </c>
      <c r="H1650" s="1">
        <v>44852</v>
      </c>
      <c r="I1650" s="20">
        <v>0</v>
      </c>
      <c r="J1650" s="47">
        <f>Table_Query_from_Mac10[[#This Row],[unit_price]]-(Table_Query_from_Mac10[[#This Row],[unit_price]]*(Table_Query_from_Mac10[[#This Row],[discount_pct]]/100))</f>
        <v>18.14</v>
      </c>
      <c r="K1650" s="47">
        <f>Table_Query_from_Mac10[[#This Row],[unit_cost]]</f>
        <v>7.37</v>
      </c>
      <c r="L1650" s="47">
        <f>Table_Query_from_Mac10[[#This Row],[Live-cost]]*(1+Table_Query_from_Mac10[[#This Row],[CogsIncreasebyTYPE]])</f>
        <v>7.37</v>
      </c>
      <c r="M1650" s="47">
        <f>Table_Query_from_Mac10[[#This Row],[Live-cost]]*Table_Query_from_Mac10[[#This Row],[qty_to_ship]]</f>
        <v>58.96</v>
      </c>
      <c r="N1650" s="47">
        <f>IF(Table_Query_from_Mac10[[#This Row],[item_no]]="KDA",-Table_Query_from_Mac10[[#This Row],[unit_price]],Table_Query_from_Mac10[[#This Row],[Net Unit]]*Table_Query_from_Mac10[[#This Row],[qty_to_ship]])</f>
        <v>145.12</v>
      </c>
      <c r="O1650" s="47">
        <f>SUMIFS(Summary!C:C,Summary!H:H,Table_Query_from_Mac10[[#This Row],[Juiceoc]])</f>
        <v>0</v>
      </c>
      <c r="P1650" s="47">
        <f>SUMIFS(Summary!D:D,Summary!H:H,Table_Query_from_Mac10[[#This Row],[Juiceoc]])</f>
        <v>0</v>
      </c>
      <c r="Q1650" s="47">
        <f>SUMIFS(Summary!E:E,Summary!H:H,Table_Query_from_Mac10[[#This Row],[Juiceoc]])</f>
        <v>0</v>
      </c>
      <c r="R1650" s="47">
        <f>Table_Query_from_Mac10[[#This Row],[Net Unit]]*(1+Table_Query_from_Mac10[[#This Row],[PriceIncreasebyType]])</f>
        <v>18.14</v>
      </c>
      <c r="S1650" s="47">
        <f>Table_Query_from_Mac10[[#This Row],[UnitPriceFuture]]*Table_Query_from_Mac10[[#This Row],[qtytoShipFuture]]</f>
        <v>145.12</v>
      </c>
      <c r="T1650" s="47">
        <f>ROUND(Table_Query_from_Mac10[[#This Row],[qty_to_ship]]*(1+Table_Query_from_Mac10[[#This Row],[VolumeIncreasebyType]]),0)</f>
        <v>8</v>
      </c>
      <c r="U1650" s="47">
        <f>Table_Query_from_Mac10[[#This Row],[qtytoShipFuture]]*Table_Query_from_Mac10[[#This Row],[Future-cost]]</f>
        <v>58.96</v>
      </c>
      <c r="V1650" s="47">
        <f>Table_Query_from_Mac10[[#This Row],[qtytoShipFuture]]-Table_Query_from_Mac10[[#This Row],[qty_to_ship]]</f>
        <v>0</v>
      </c>
      <c r="W1650" s="47">
        <f>Table_Query_from_Mac10[[#This Row],[UnitPriceFuture]]</f>
        <v>18.14</v>
      </c>
      <c r="X1650" s="47">
        <f>Table_Query_from_Mac10[[#This Row],[Unit Increase]]*Table_Query_from_Mac10[[#This Row],[UnitPriceFuture]]</f>
        <v>0</v>
      </c>
      <c r="Y1650" s="47">
        <f>Table_Query_from_Mac10[[#This Row],[Unit Increase]]*Table_Query_from_Mac10[[#This Row],[Future-cost]]</f>
        <v>0</v>
      </c>
      <c r="Z1650" s="47">
        <f>-(Table_Query_from_Mac10[[#This Row],[Incremental Sales]]+((Table_Query_from_Mac10[[#This Row],[Incremental Sales]]*-(SUM(Summary!$S$8:$S$9)))))*Summary!$S$18</f>
        <v>0</v>
      </c>
      <c r="AA1650" s="47">
        <f>IFERROR(Table_Query_from_Mac10[[#This Row],[Incremental Cost]]/Table_Query_from_Mac10[[#This Row],[Incremental Sales]],0)</f>
        <v>0</v>
      </c>
      <c r="AB1650" s="47">
        <f>IFERROR(Table_Query_from_Mac10[[#This Row],[TotalCostFuture]]/Table_Query_from_Mac10[[#This Row],[totalsalesFuture]],0)</f>
        <v>0.40628445424476295</v>
      </c>
      <c r="AN1650" s="30">
        <v>31</v>
      </c>
      <c r="AO1650">
        <f t="shared" si="50"/>
        <v>8</v>
      </c>
      <c r="AQ1650" s="30">
        <v>51.83</v>
      </c>
      <c r="AR1650">
        <f t="shared" si="51"/>
        <v>18.14</v>
      </c>
    </row>
    <row r="1651" spans="1:44" x14ac:dyDescent="0.25">
      <c r="A1651">
        <v>90166</v>
      </c>
      <c r="B1651">
        <v>2</v>
      </c>
      <c r="C1651" t="s">
        <v>55</v>
      </c>
      <c r="D1651" t="s">
        <v>81</v>
      </c>
      <c r="E1651">
        <v>8</v>
      </c>
      <c r="F1651">
        <v>8.81</v>
      </c>
      <c r="G1651">
        <v>22.56</v>
      </c>
      <c r="H1651" s="1">
        <v>44852</v>
      </c>
      <c r="I1651" s="20">
        <v>0</v>
      </c>
      <c r="J1651" s="47">
        <f>Table_Query_from_Mac10[[#This Row],[unit_price]]-(Table_Query_from_Mac10[[#This Row],[unit_price]]*(Table_Query_from_Mac10[[#This Row],[discount_pct]]/100))</f>
        <v>22.56</v>
      </c>
      <c r="K1651" s="47">
        <f>Table_Query_from_Mac10[[#This Row],[unit_cost]]</f>
        <v>8.81</v>
      </c>
      <c r="L1651" s="47">
        <f>Table_Query_from_Mac10[[#This Row],[Live-cost]]*(1+Table_Query_from_Mac10[[#This Row],[CogsIncreasebyTYPE]])</f>
        <v>8.81</v>
      </c>
      <c r="M1651" s="47">
        <f>Table_Query_from_Mac10[[#This Row],[Live-cost]]*Table_Query_from_Mac10[[#This Row],[qty_to_ship]]</f>
        <v>70.48</v>
      </c>
      <c r="N1651" s="47">
        <f>IF(Table_Query_from_Mac10[[#This Row],[item_no]]="KDA",-Table_Query_from_Mac10[[#This Row],[unit_price]],Table_Query_from_Mac10[[#This Row],[Net Unit]]*Table_Query_from_Mac10[[#This Row],[qty_to_ship]])</f>
        <v>180.48</v>
      </c>
      <c r="O1651" s="47">
        <f>SUMIFS(Summary!C:C,Summary!H:H,Table_Query_from_Mac10[[#This Row],[Juiceoc]])</f>
        <v>0</v>
      </c>
      <c r="P1651" s="47">
        <f>SUMIFS(Summary!D:D,Summary!H:H,Table_Query_from_Mac10[[#This Row],[Juiceoc]])</f>
        <v>0</v>
      </c>
      <c r="Q1651" s="47">
        <f>SUMIFS(Summary!E:E,Summary!H:H,Table_Query_from_Mac10[[#This Row],[Juiceoc]])</f>
        <v>0</v>
      </c>
      <c r="R1651" s="47">
        <f>Table_Query_from_Mac10[[#This Row],[Net Unit]]*(1+Table_Query_from_Mac10[[#This Row],[PriceIncreasebyType]])</f>
        <v>22.56</v>
      </c>
      <c r="S1651" s="47">
        <f>Table_Query_from_Mac10[[#This Row],[UnitPriceFuture]]*Table_Query_from_Mac10[[#This Row],[qtytoShipFuture]]</f>
        <v>180.48</v>
      </c>
      <c r="T1651" s="47">
        <f>ROUND(Table_Query_from_Mac10[[#This Row],[qty_to_ship]]*(1+Table_Query_from_Mac10[[#This Row],[VolumeIncreasebyType]]),0)</f>
        <v>8</v>
      </c>
      <c r="U1651" s="47">
        <f>Table_Query_from_Mac10[[#This Row],[qtytoShipFuture]]*Table_Query_from_Mac10[[#This Row],[Future-cost]]</f>
        <v>70.48</v>
      </c>
      <c r="V1651" s="47">
        <f>Table_Query_from_Mac10[[#This Row],[qtytoShipFuture]]-Table_Query_from_Mac10[[#This Row],[qty_to_ship]]</f>
        <v>0</v>
      </c>
      <c r="W1651" s="47">
        <f>Table_Query_from_Mac10[[#This Row],[UnitPriceFuture]]</f>
        <v>22.56</v>
      </c>
      <c r="X1651" s="47">
        <f>Table_Query_from_Mac10[[#This Row],[Unit Increase]]*Table_Query_from_Mac10[[#This Row],[UnitPriceFuture]]</f>
        <v>0</v>
      </c>
      <c r="Y1651" s="47">
        <f>Table_Query_from_Mac10[[#This Row],[Unit Increase]]*Table_Query_from_Mac10[[#This Row],[Future-cost]]</f>
        <v>0</v>
      </c>
      <c r="Z1651" s="47">
        <f>-(Table_Query_from_Mac10[[#This Row],[Incremental Sales]]+((Table_Query_from_Mac10[[#This Row],[Incremental Sales]]*-(SUM(Summary!$S$8:$S$9)))))*Summary!$S$18</f>
        <v>0</v>
      </c>
      <c r="AA1651" s="47">
        <f>IFERROR(Table_Query_from_Mac10[[#This Row],[Incremental Cost]]/Table_Query_from_Mac10[[#This Row],[Incremental Sales]],0)</f>
        <v>0</v>
      </c>
      <c r="AB1651" s="47">
        <f>IFERROR(Table_Query_from_Mac10[[#This Row],[TotalCostFuture]]/Table_Query_from_Mac10[[#This Row],[totalsalesFuture]],0)</f>
        <v>0.39051418439716318</v>
      </c>
      <c r="AN1651" s="31">
        <v>30</v>
      </c>
      <c r="AO1651">
        <f t="shared" si="50"/>
        <v>8</v>
      </c>
      <c r="AQ1651" s="31">
        <v>64.45</v>
      </c>
      <c r="AR1651">
        <f t="shared" si="51"/>
        <v>22.56</v>
      </c>
    </row>
    <row r="1652" spans="1:44" x14ac:dyDescent="0.25">
      <c r="A1652">
        <v>90166</v>
      </c>
      <c r="B1652">
        <v>3</v>
      </c>
      <c r="C1652" t="s">
        <v>55</v>
      </c>
      <c r="D1652" t="s">
        <v>81</v>
      </c>
      <c r="E1652">
        <v>4</v>
      </c>
      <c r="F1652">
        <v>12.04</v>
      </c>
      <c r="G1652">
        <v>31.43</v>
      </c>
      <c r="H1652" s="1">
        <v>44852</v>
      </c>
      <c r="I1652" s="20">
        <v>0</v>
      </c>
      <c r="J1652" s="47">
        <f>Table_Query_from_Mac10[[#This Row],[unit_price]]-(Table_Query_from_Mac10[[#This Row],[unit_price]]*(Table_Query_from_Mac10[[#This Row],[discount_pct]]/100))</f>
        <v>31.43</v>
      </c>
      <c r="K1652" s="47">
        <f>Table_Query_from_Mac10[[#This Row],[unit_cost]]</f>
        <v>12.04</v>
      </c>
      <c r="L1652" s="47">
        <f>Table_Query_from_Mac10[[#This Row],[Live-cost]]*(1+Table_Query_from_Mac10[[#This Row],[CogsIncreasebyTYPE]])</f>
        <v>12.04</v>
      </c>
      <c r="M1652" s="47">
        <f>Table_Query_from_Mac10[[#This Row],[Live-cost]]*Table_Query_from_Mac10[[#This Row],[qty_to_ship]]</f>
        <v>48.16</v>
      </c>
      <c r="N1652" s="47">
        <f>IF(Table_Query_from_Mac10[[#This Row],[item_no]]="KDA",-Table_Query_from_Mac10[[#This Row],[unit_price]],Table_Query_from_Mac10[[#This Row],[Net Unit]]*Table_Query_from_Mac10[[#This Row],[qty_to_ship]])</f>
        <v>125.72</v>
      </c>
      <c r="O1652" s="47">
        <f>SUMIFS(Summary!C:C,Summary!H:H,Table_Query_from_Mac10[[#This Row],[Juiceoc]])</f>
        <v>0</v>
      </c>
      <c r="P1652" s="47">
        <f>SUMIFS(Summary!D:D,Summary!H:H,Table_Query_from_Mac10[[#This Row],[Juiceoc]])</f>
        <v>0</v>
      </c>
      <c r="Q1652" s="47">
        <f>SUMIFS(Summary!E:E,Summary!H:H,Table_Query_from_Mac10[[#This Row],[Juiceoc]])</f>
        <v>0</v>
      </c>
      <c r="R1652" s="47">
        <f>Table_Query_from_Mac10[[#This Row],[Net Unit]]*(1+Table_Query_from_Mac10[[#This Row],[PriceIncreasebyType]])</f>
        <v>31.43</v>
      </c>
      <c r="S1652" s="47">
        <f>Table_Query_from_Mac10[[#This Row],[UnitPriceFuture]]*Table_Query_from_Mac10[[#This Row],[qtytoShipFuture]]</f>
        <v>125.72</v>
      </c>
      <c r="T1652" s="47">
        <f>ROUND(Table_Query_from_Mac10[[#This Row],[qty_to_ship]]*(1+Table_Query_from_Mac10[[#This Row],[VolumeIncreasebyType]]),0)</f>
        <v>4</v>
      </c>
      <c r="U1652" s="47">
        <f>Table_Query_from_Mac10[[#This Row],[qtytoShipFuture]]*Table_Query_from_Mac10[[#This Row],[Future-cost]]</f>
        <v>48.16</v>
      </c>
      <c r="V1652" s="47">
        <f>Table_Query_from_Mac10[[#This Row],[qtytoShipFuture]]-Table_Query_from_Mac10[[#This Row],[qty_to_ship]]</f>
        <v>0</v>
      </c>
      <c r="W1652" s="47">
        <f>Table_Query_from_Mac10[[#This Row],[UnitPriceFuture]]</f>
        <v>31.43</v>
      </c>
      <c r="X1652" s="47">
        <f>Table_Query_from_Mac10[[#This Row],[Unit Increase]]*Table_Query_from_Mac10[[#This Row],[UnitPriceFuture]]</f>
        <v>0</v>
      </c>
      <c r="Y1652" s="47">
        <f>Table_Query_from_Mac10[[#This Row],[Unit Increase]]*Table_Query_from_Mac10[[#This Row],[Future-cost]]</f>
        <v>0</v>
      </c>
      <c r="Z1652" s="47">
        <f>-(Table_Query_from_Mac10[[#This Row],[Incremental Sales]]+((Table_Query_from_Mac10[[#This Row],[Incremental Sales]]*-(SUM(Summary!$S$8:$S$9)))))*Summary!$S$18</f>
        <v>0</v>
      </c>
      <c r="AA1652" s="47">
        <f>IFERROR(Table_Query_from_Mac10[[#This Row],[Incremental Cost]]/Table_Query_from_Mac10[[#This Row],[Incremental Sales]],0)</f>
        <v>0</v>
      </c>
      <c r="AB1652" s="47">
        <f>IFERROR(Table_Query_from_Mac10[[#This Row],[TotalCostFuture]]/Table_Query_from_Mac10[[#This Row],[totalsalesFuture]],0)</f>
        <v>0.38307349665924273</v>
      </c>
      <c r="AN1652" s="30">
        <v>16</v>
      </c>
      <c r="AO1652">
        <f t="shared" si="50"/>
        <v>4</v>
      </c>
      <c r="AQ1652" s="30">
        <v>89.79</v>
      </c>
      <c r="AR1652">
        <f t="shared" si="51"/>
        <v>31.43</v>
      </c>
    </row>
    <row r="1653" spans="1:44" x14ac:dyDescent="0.25">
      <c r="A1653">
        <v>90166</v>
      </c>
      <c r="B1653">
        <v>4</v>
      </c>
      <c r="C1653" t="s">
        <v>55</v>
      </c>
      <c r="D1653" t="s">
        <v>81</v>
      </c>
      <c r="E1653">
        <v>14</v>
      </c>
      <c r="F1653">
        <v>5.49</v>
      </c>
      <c r="G1653">
        <v>13.35</v>
      </c>
      <c r="H1653" s="1">
        <v>44852</v>
      </c>
      <c r="I1653" s="20">
        <v>0</v>
      </c>
      <c r="J1653" s="47">
        <f>Table_Query_from_Mac10[[#This Row],[unit_price]]-(Table_Query_from_Mac10[[#This Row],[unit_price]]*(Table_Query_from_Mac10[[#This Row],[discount_pct]]/100))</f>
        <v>13.35</v>
      </c>
      <c r="K1653" s="47">
        <f>Table_Query_from_Mac10[[#This Row],[unit_cost]]</f>
        <v>5.49</v>
      </c>
      <c r="L1653" s="47">
        <f>Table_Query_from_Mac10[[#This Row],[Live-cost]]*(1+Table_Query_from_Mac10[[#This Row],[CogsIncreasebyTYPE]])</f>
        <v>5.49</v>
      </c>
      <c r="M1653" s="47">
        <f>Table_Query_from_Mac10[[#This Row],[Live-cost]]*Table_Query_from_Mac10[[#This Row],[qty_to_ship]]</f>
        <v>76.86</v>
      </c>
      <c r="N1653" s="47">
        <f>IF(Table_Query_from_Mac10[[#This Row],[item_no]]="KDA",-Table_Query_from_Mac10[[#This Row],[unit_price]],Table_Query_from_Mac10[[#This Row],[Net Unit]]*Table_Query_from_Mac10[[#This Row],[qty_to_ship]])</f>
        <v>186.9</v>
      </c>
      <c r="O1653" s="47">
        <f>SUMIFS(Summary!C:C,Summary!H:H,Table_Query_from_Mac10[[#This Row],[Juiceoc]])</f>
        <v>0</v>
      </c>
      <c r="P1653" s="47">
        <f>SUMIFS(Summary!D:D,Summary!H:H,Table_Query_from_Mac10[[#This Row],[Juiceoc]])</f>
        <v>0</v>
      </c>
      <c r="Q1653" s="47">
        <f>SUMIFS(Summary!E:E,Summary!H:H,Table_Query_from_Mac10[[#This Row],[Juiceoc]])</f>
        <v>0</v>
      </c>
      <c r="R1653" s="47">
        <f>Table_Query_from_Mac10[[#This Row],[Net Unit]]*(1+Table_Query_from_Mac10[[#This Row],[PriceIncreasebyType]])</f>
        <v>13.35</v>
      </c>
      <c r="S1653" s="47">
        <f>Table_Query_from_Mac10[[#This Row],[UnitPriceFuture]]*Table_Query_from_Mac10[[#This Row],[qtytoShipFuture]]</f>
        <v>186.9</v>
      </c>
      <c r="T1653" s="47">
        <f>ROUND(Table_Query_from_Mac10[[#This Row],[qty_to_ship]]*(1+Table_Query_from_Mac10[[#This Row],[VolumeIncreasebyType]]),0)</f>
        <v>14</v>
      </c>
      <c r="U1653" s="47">
        <f>Table_Query_from_Mac10[[#This Row],[qtytoShipFuture]]*Table_Query_from_Mac10[[#This Row],[Future-cost]]</f>
        <v>76.86</v>
      </c>
      <c r="V1653" s="47">
        <f>Table_Query_from_Mac10[[#This Row],[qtytoShipFuture]]-Table_Query_from_Mac10[[#This Row],[qty_to_ship]]</f>
        <v>0</v>
      </c>
      <c r="W1653" s="47">
        <f>Table_Query_from_Mac10[[#This Row],[UnitPriceFuture]]</f>
        <v>13.35</v>
      </c>
      <c r="X1653" s="47">
        <f>Table_Query_from_Mac10[[#This Row],[Unit Increase]]*Table_Query_from_Mac10[[#This Row],[UnitPriceFuture]]</f>
        <v>0</v>
      </c>
      <c r="Y1653" s="47">
        <f>Table_Query_from_Mac10[[#This Row],[Unit Increase]]*Table_Query_from_Mac10[[#This Row],[Future-cost]]</f>
        <v>0</v>
      </c>
      <c r="Z1653" s="47">
        <f>-(Table_Query_from_Mac10[[#This Row],[Incremental Sales]]+((Table_Query_from_Mac10[[#This Row],[Incremental Sales]]*-(SUM(Summary!$S$8:$S$9)))))*Summary!$S$18</f>
        <v>0</v>
      </c>
      <c r="AA1653" s="47">
        <f>IFERROR(Table_Query_from_Mac10[[#This Row],[Incremental Cost]]/Table_Query_from_Mac10[[#This Row],[Incremental Sales]],0)</f>
        <v>0</v>
      </c>
      <c r="AB1653" s="47">
        <f>IFERROR(Table_Query_from_Mac10[[#This Row],[TotalCostFuture]]/Table_Query_from_Mac10[[#This Row],[totalsalesFuture]],0)</f>
        <v>0.41123595505617977</v>
      </c>
      <c r="AN1653" s="31">
        <v>54</v>
      </c>
      <c r="AO1653">
        <f t="shared" si="50"/>
        <v>14</v>
      </c>
      <c r="AQ1653" s="31">
        <v>38.15</v>
      </c>
      <c r="AR1653">
        <f t="shared" si="51"/>
        <v>13.35</v>
      </c>
    </row>
    <row r="1654" spans="1:44" x14ac:dyDescent="0.25">
      <c r="A1654">
        <v>90166</v>
      </c>
      <c r="B1654">
        <v>5</v>
      </c>
      <c r="C1654" t="s">
        <v>55</v>
      </c>
      <c r="D1654" t="s">
        <v>81</v>
      </c>
      <c r="E1654">
        <v>6</v>
      </c>
      <c r="F1654">
        <v>6.85</v>
      </c>
      <c r="G1654">
        <v>17.5</v>
      </c>
      <c r="H1654" s="1">
        <v>44852</v>
      </c>
      <c r="I1654" s="20">
        <v>0</v>
      </c>
      <c r="J1654" s="47">
        <f>Table_Query_from_Mac10[[#This Row],[unit_price]]-(Table_Query_from_Mac10[[#This Row],[unit_price]]*(Table_Query_from_Mac10[[#This Row],[discount_pct]]/100))</f>
        <v>17.5</v>
      </c>
      <c r="K1654" s="47">
        <f>Table_Query_from_Mac10[[#This Row],[unit_cost]]</f>
        <v>6.85</v>
      </c>
      <c r="L1654" s="47">
        <f>Table_Query_from_Mac10[[#This Row],[Live-cost]]*(1+Table_Query_from_Mac10[[#This Row],[CogsIncreasebyTYPE]])</f>
        <v>6.85</v>
      </c>
      <c r="M1654" s="47">
        <f>Table_Query_from_Mac10[[#This Row],[Live-cost]]*Table_Query_from_Mac10[[#This Row],[qty_to_ship]]</f>
        <v>41.099999999999994</v>
      </c>
      <c r="N1654" s="47">
        <f>IF(Table_Query_from_Mac10[[#This Row],[item_no]]="KDA",-Table_Query_from_Mac10[[#This Row],[unit_price]],Table_Query_from_Mac10[[#This Row],[Net Unit]]*Table_Query_from_Mac10[[#This Row],[qty_to_ship]])</f>
        <v>105</v>
      </c>
      <c r="O1654" s="47">
        <f>SUMIFS(Summary!C:C,Summary!H:H,Table_Query_from_Mac10[[#This Row],[Juiceoc]])</f>
        <v>0</v>
      </c>
      <c r="P1654" s="47">
        <f>SUMIFS(Summary!D:D,Summary!H:H,Table_Query_from_Mac10[[#This Row],[Juiceoc]])</f>
        <v>0</v>
      </c>
      <c r="Q1654" s="47">
        <f>SUMIFS(Summary!E:E,Summary!H:H,Table_Query_from_Mac10[[#This Row],[Juiceoc]])</f>
        <v>0</v>
      </c>
      <c r="R1654" s="47">
        <f>Table_Query_from_Mac10[[#This Row],[Net Unit]]*(1+Table_Query_from_Mac10[[#This Row],[PriceIncreasebyType]])</f>
        <v>17.5</v>
      </c>
      <c r="S1654" s="47">
        <f>Table_Query_from_Mac10[[#This Row],[UnitPriceFuture]]*Table_Query_from_Mac10[[#This Row],[qtytoShipFuture]]</f>
        <v>105</v>
      </c>
      <c r="T1654" s="47">
        <f>ROUND(Table_Query_from_Mac10[[#This Row],[qty_to_ship]]*(1+Table_Query_from_Mac10[[#This Row],[VolumeIncreasebyType]]),0)</f>
        <v>6</v>
      </c>
      <c r="U1654" s="47">
        <f>Table_Query_from_Mac10[[#This Row],[qtytoShipFuture]]*Table_Query_from_Mac10[[#This Row],[Future-cost]]</f>
        <v>41.099999999999994</v>
      </c>
      <c r="V1654" s="47">
        <f>Table_Query_from_Mac10[[#This Row],[qtytoShipFuture]]-Table_Query_from_Mac10[[#This Row],[qty_to_ship]]</f>
        <v>0</v>
      </c>
      <c r="W1654" s="47">
        <f>Table_Query_from_Mac10[[#This Row],[UnitPriceFuture]]</f>
        <v>17.5</v>
      </c>
      <c r="X1654" s="47">
        <f>Table_Query_from_Mac10[[#This Row],[Unit Increase]]*Table_Query_from_Mac10[[#This Row],[UnitPriceFuture]]</f>
        <v>0</v>
      </c>
      <c r="Y1654" s="47">
        <f>Table_Query_from_Mac10[[#This Row],[Unit Increase]]*Table_Query_from_Mac10[[#This Row],[Future-cost]]</f>
        <v>0</v>
      </c>
      <c r="Z1654" s="47">
        <f>-(Table_Query_from_Mac10[[#This Row],[Incremental Sales]]+((Table_Query_from_Mac10[[#This Row],[Incremental Sales]]*-(SUM(Summary!$S$8:$S$9)))))*Summary!$S$18</f>
        <v>0</v>
      </c>
      <c r="AA1654" s="47">
        <f>IFERROR(Table_Query_from_Mac10[[#This Row],[Incremental Cost]]/Table_Query_from_Mac10[[#This Row],[Incremental Sales]],0)</f>
        <v>0</v>
      </c>
      <c r="AB1654" s="47">
        <f>IFERROR(Table_Query_from_Mac10[[#This Row],[TotalCostFuture]]/Table_Query_from_Mac10[[#This Row],[totalsalesFuture]],0)</f>
        <v>0.39142857142857135</v>
      </c>
      <c r="AN1654" s="30">
        <v>24</v>
      </c>
      <c r="AO1654">
        <f t="shared" si="50"/>
        <v>6</v>
      </c>
      <c r="AQ1654" s="30">
        <v>50</v>
      </c>
      <c r="AR1654">
        <f t="shared" si="51"/>
        <v>17.5</v>
      </c>
    </row>
    <row r="1655" spans="1:44" x14ac:dyDescent="0.25">
      <c r="A1655">
        <v>90167</v>
      </c>
      <c r="B1655">
        <v>1</v>
      </c>
      <c r="C1655" t="s">
        <v>83</v>
      </c>
      <c r="D1655" t="s">
        <v>79</v>
      </c>
      <c r="E1655">
        <v>60</v>
      </c>
      <c r="F1655">
        <v>6.64</v>
      </c>
      <c r="G1655">
        <v>15.3</v>
      </c>
      <c r="H1655" s="1">
        <v>44853</v>
      </c>
      <c r="I1655" s="20">
        <v>0</v>
      </c>
      <c r="J1655" s="47">
        <f>Table_Query_from_Mac10[[#This Row],[unit_price]]-(Table_Query_from_Mac10[[#This Row],[unit_price]]*(Table_Query_from_Mac10[[#This Row],[discount_pct]]/100))</f>
        <v>15.3</v>
      </c>
      <c r="K1655" s="47">
        <f>Table_Query_from_Mac10[[#This Row],[unit_cost]]</f>
        <v>6.64</v>
      </c>
      <c r="L1655" s="47">
        <f>Table_Query_from_Mac10[[#This Row],[Live-cost]]*(1+Table_Query_from_Mac10[[#This Row],[CogsIncreasebyTYPE]])</f>
        <v>6.64</v>
      </c>
      <c r="M1655" s="47">
        <f>Table_Query_from_Mac10[[#This Row],[Live-cost]]*Table_Query_from_Mac10[[#This Row],[qty_to_ship]]</f>
        <v>398.4</v>
      </c>
      <c r="N1655" s="47">
        <f>IF(Table_Query_from_Mac10[[#This Row],[item_no]]="KDA",-Table_Query_from_Mac10[[#This Row],[unit_price]],Table_Query_from_Mac10[[#This Row],[Net Unit]]*Table_Query_from_Mac10[[#This Row],[qty_to_ship]])</f>
        <v>918</v>
      </c>
      <c r="O1655" s="47">
        <f>SUMIFS(Summary!C:C,Summary!H:H,Table_Query_from_Mac10[[#This Row],[Juiceoc]])</f>
        <v>0</v>
      </c>
      <c r="P1655" s="47">
        <f>SUMIFS(Summary!D:D,Summary!H:H,Table_Query_from_Mac10[[#This Row],[Juiceoc]])</f>
        <v>0</v>
      </c>
      <c r="Q1655" s="47">
        <f>SUMIFS(Summary!E:E,Summary!H:H,Table_Query_from_Mac10[[#This Row],[Juiceoc]])</f>
        <v>0</v>
      </c>
      <c r="R1655" s="47">
        <f>Table_Query_from_Mac10[[#This Row],[Net Unit]]*(1+Table_Query_from_Mac10[[#This Row],[PriceIncreasebyType]])</f>
        <v>15.3</v>
      </c>
      <c r="S1655" s="47">
        <f>Table_Query_from_Mac10[[#This Row],[UnitPriceFuture]]*Table_Query_from_Mac10[[#This Row],[qtytoShipFuture]]</f>
        <v>918</v>
      </c>
      <c r="T1655" s="47">
        <f>ROUND(Table_Query_from_Mac10[[#This Row],[qty_to_ship]]*(1+Table_Query_from_Mac10[[#This Row],[VolumeIncreasebyType]]),0)</f>
        <v>60</v>
      </c>
      <c r="U1655" s="47">
        <f>Table_Query_from_Mac10[[#This Row],[qtytoShipFuture]]*Table_Query_from_Mac10[[#This Row],[Future-cost]]</f>
        <v>398.4</v>
      </c>
      <c r="V1655" s="47">
        <f>Table_Query_from_Mac10[[#This Row],[qtytoShipFuture]]-Table_Query_from_Mac10[[#This Row],[qty_to_ship]]</f>
        <v>0</v>
      </c>
      <c r="W1655" s="47">
        <f>Table_Query_from_Mac10[[#This Row],[UnitPriceFuture]]</f>
        <v>15.3</v>
      </c>
      <c r="X1655" s="47">
        <f>Table_Query_from_Mac10[[#This Row],[Unit Increase]]*Table_Query_from_Mac10[[#This Row],[UnitPriceFuture]]</f>
        <v>0</v>
      </c>
      <c r="Y1655" s="47">
        <f>Table_Query_from_Mac10[[#This Row],[Unit Increase]]*Table_Query_from_Mac10[[#This Row],[Future-cost]]</f>
        <v>0</v>
      </c>
      <c r="Z1655" s="47">
        <f>-(Table_Query_from_Mac10[[#This Row],[Incremental Sales]]+((Table_Query_from_Mac10[[#This Row],[Incremental Sales]]*-(SUM(Summary!$S$8:$S$9)))))*Summary!$S$18</f>
        <v>0</v>
      </c>
      <c r="AA1655" s="47">
        <f>IFERROR(Table_Query_from_Mac10[[#This Row],[Incremental Cost]]/Table_Query_from_Mac10[[#This Row],[Incremental Sales]],0)</f>
        <v>0</v>
      </c>
      <c r="AB1655" s="47">
        <f>IFERROR(Table_Query_from_Mac10[[#This Row],[TotalCostFuture]]/Table_Query_from_Mac10[[#This Row],[totalsalesFuture]],0)</f>
        <v>0.43398692810457512</v>
      </c>
      <c r="AN1655" s="31">
        <v>240</v>
      </c>
      <c r="AO1655">
        <f t="shared" si="50"/>
        <v>60</v>
      </c>
      <c r="AQ1655" s="31">
        <v>43.7</v>
      </c>
      <c r="AR1655">
        <f t="shared" si="51"/>
        <v>15.3</v>
      </c>
    </row>
    <row r="1656" spans="1:44" x14ac:dyDescent="0.25">
      <c r="A1656">
        <v>90167</v>
      </c>
      <c r="B1656">
        <v>2</v>
      </c>
      <c r="C1656" t="s">
        <v>83</v>
      </c>
      <c r="D1656" t="s">
        <v>79</v>
      </c>
      <c r="E1656">
        <v>32</v>
      </c>
      <c r="F1656">
        <v>7.36</v>
      </c>
      <c r="G1656">
        <v>16.420000000000002</v>
      </c>
      <c r="H1656" s="1">
        <v>44853</v>
      </c>
      <c r="I1656" s="20">
        <v>0</v>
      </c>
      <c r="J1656" s="47">
        <f>Table_Query_from_Mac10[[#This Row],[unit_price]]-(Table_Query_from_Mac10[[#This Row],[unit_price]]*(Table_Query_from_Mac10[[#This Row],[discount_pct]]/100))</f>
        <v>16.420000000000002</v>
      </c>
      <c r="K1656" s="47">
        <f>Table_Query_from_Mac10[[#This Row],[unit_cost]]</f>
        <v>7.36</v>
      </c>
      <c r="L1656" s="47">
        <f>Table_Query_from_Mac10[[#This Row],[Live-cost]]*(1+Table_Query_from_Mac10[[#This Row],[CogsIncreasebyTYPE]])</f>
        <v>7.36</v>
      </c>
      <c r="M1656" s="47">
        <f>Table_Query_from_Mac10[[#This Row],[Live-cost]]*Table_Query_from_Mac10[[#This Row],[qty_to_ship]]</f>
        <v>235.52</v>
      </c>
      <c r="N1656" s="47">
        <f>IF(Table_Query_from_Mac10[[#This Row],[item_no]]="KDA",-Table_Query_from_Mac10[[#This Row],[unit_price]],Table_Query_from_Mac10[[#This Row],[Net Unit]]*Table_Query_from_Mac10[[#This Row],[qty_to_ship]])</f>
        <v>525.44000000000005</v>
      </c>
      <c r="O1656" s="47">
        <f>SUMIFS(Summary!C:C,Summary!H:H,Table_Query_from_Mac10[[#This Row],[Juiceoc]])</f>
        <v>0</v>
      </c>
      <c r="P1656" s="47">
        <f>SUMIFS(Summary!D:D,Summary!H:H,Table_Query_from_Mac10[[#This Row],[Juiceoc]])</f>
        <v>0</v>
      </c>
      <c r="Q1656" s="47">
        <f>SUMIFS(Summary!E:E,Summary!H:H,Table_Query_from_Mac10[[#This Row],[Juiceoc]])</f>
        <v>0</v>
      </c>
      <c r="R1656" s="47">
        <f>Table_Query_from_Mac10[[#This Row],[Net Unit]]*(1+Table_Query_from_Mac10[[#This Row],[PriceIncreasebyType]])</f>
        <v>16.420000000000002</v>
      </c>
      <c r="S1656" s="47">
        <f>Table_Query_from_Mac10[[#This Row],[UnitPriceFuture]]*Table_Query_from_Mac10[[#This Row],[qtytoShipFuture]]</f>
        <v>525.44000000000005</v>
      </c>
      <c r="T1656" s="47">
        <f>ROUND(Table_Query_from_Mac10[[#This Row],[qty_to_ship]]*(1+Table_Query_from_Mac10[[#This Row],[VolumeIncreasebyType]]),0)</f>
        <v>32</v>
      </c>
      <c r="U1656" s="47">
        <f>Table_Query_from_Mac10[[#This Row],[qtytoShipFuture]]*Table_Query_from_Mac10[[#This Row],[Future-cost]]</f>
        <v>235.52</v>
      </c>
      <c r="V1656" s="47">
        <f>Table_Query_from_Mac10[[#This Row],[qtytoShipFuture]]-Table_Query_from_Mac10[[#This Row],[qty_to_ship]]</f>
        <v>0</v>
      </c>
      <c r="W1656" s="47">
        <f>Table_Query_from_Mac10[[#This Row],[UnitPriceFuture]]</f>
        <v>16.420000000000002</v>
      </c>
      <c r="X1656" s="47">
        <f>Table_Query_from_Mac10[[#This Row],[Unit Increase]]*Table_Query_from_Mac10[[#This Row],[UnitPriceFuture]]</f>
        <v>0</v>
      </c>
      <c r="Y1656" s="47">
        <f>Table_Query_from_Mac10[[#This Row],[Unit Increase]]*Table_Query_from_Mac10[[#This Row],[Future-cost]]</f>
        <v>0</v>
      </c>
      <c r="Z1656" s="47">
        <f>-(Table_Query_from_Mac10[[#This Row],[Incremental Sales]]+((Table_Query_from_Mac10[[#This Row],[Incremental Sales]]*-(SUM(Summary!$S$8:$S$9)))))*Summary!$S$18</f>
        <v>0</v>
      </c>
      <c r="AA1656" s="47">
        <f>IFERROR(Table_Query_from_Mac10[[#This Row],[Incremental Cost]]/Table_Query_from_Mac10[[#This Row],[Incremental Sales]],0)</f>
        <v>0</v>
      </c>
      <c r="AB1656" s="47">
        <f>IFERROR(Table_Query_from_Mac10[[#This Row],[TotalCostFuture]]/Table_Query_from_Mac10[[#This Row],[totalsalesFuture]],0)</f>
        <v>0.44823386114494518</v>
      </c>
      <c r="AN1656" s="30">
        <v>128</v>
      </c>
      <c r="AO1656">
        <f t="shared" si="50"/>
        <v>32</v>
      </c>
      <c r="AQ1656" s="30">
        <v>46.92</v>
      </c>
      <c r="AR1656">
        <f t="shared" si="51"/>
        <v>16.420000000000002</v>
      </c>
    </row>
    <row r="1657" spans="1:44" x14ac:dyDescent="0.25">
      <c r="A1657">
        <v>90167</v>
      </c>
      <c r="B1657">
        <v>3</v>
      </c>
      <c r="C1657" t="s">
        <v>83</v>
      </c>
      <c r="D1657" t="s">
        <v>79</v>
      </c>
      <c r="E1657">
        <v>48</v>
      </c>
      <c r="F1657">
        <v>8.01</v>
      </c>
      <c r="G1657">
        <v>18.739999999999998</v>
      </c>
      <c r="H1657" s="1">
        <v>44853</v>
      </c>
      <c r="I1657" s="20">
        <v>0</v>
      </c>
      <c r="J1657" s="47">
        <f>Table_Query_from_Mac10[[#This Row],[unit_price]]-(Table_Query_from_Mac10[[#This Row],[unit_price]]*(Table_Query_from_Mac10[[#This Row],[discount_pct]]/100))</f>
        <v>18.739999999999998</v>
      </c>
      <c r="K1657" s="47">
        <f>Table_Query_from_Mac10[[#This Row],[unit_cost]]</f>
        <v>8.01</v>
      </c>
      <c r="L1657" s="47">
        <f>Table_Query_from_Mac10[[#This Row],[Live-cost]]*(1+Table_Query_from_Mac10[[#This Row],[CogsIncreasebyTYPE]])</f>
        <v>8.01</v>
      </c>
      <c r="M1657" s="47">
        <f>Table_Query_from_Mac10[[#This Row],[Live-cost]]*Table_Query_from_Mac10[[#This Row],[qty_to_ship]]</f>
        <v>384.48</v>
      </c>
      <c r="N1657" s="47">
        <f>IF(Table_Query_from_Mac10[[#This Row],[item_no]]="KDA",-Table_Query_from_Mac10[[#This Row],[unit_price]],Table_Query_from_Mac10[[#This Row],[Net Unit]]*Table_Query_from_Mac10[[#This Row],[qty_to_ship]])</f>
        <v>899.52</v>
      </c>
      <c r="O1657" s="47">
        <f>SUMIFS(Summary!C:C,Summary!H:H,Table_Query_from_Mac10[[#This Row],[Juiceoc]])</f>
        <v>0</v>
      </c>
      <c r="P1657" s="47">
        <f>SUMIFS(Summary!D:D,Summary!H:H,Table_Query_from_Mac10[[#This Row],[Juiceoc]])</f>
        <v>0</v>
      </c>
      <c r="Q1657" s="47">
        <f>SUMIFS(Summary!E:E,Summary!H:H,Table_Query_from_Mac10[[#This Row],[Juiceoc]])</f>
        <v>0</v>
      </c>
      <c r="R1657" s="47">
        <f>Table_Query_from_Mac10[[#This Row],[Net Unit]]*(1+Table_Query_from_Mac10[[#This Row],[PriceIncreasebyType]])</f>
        <v>18.739999999999998</v>
      </c>
      <c r="S1657" s="47">
        <f>Table_Query_from_Mac10[[#This Row],[UnitPriceFuture]]*Table_Query_from_Mac10[[#This Row],[qtytoShipFuture]]</f>
        <v>899.52</v>
      </c>
      <c r="T1657" s="47">
        <f>ROUND(Table_Query_from_Mac10[[#This Row],[qty_to_ship]]*(1+Table_Query_from_Mac10[[#This Row],[VolumeIncreasebyType]]),0)</f>
        <v>48</v>
      </c>
      <c r="U1657" s="47">
        <f>Table_Query_from_Mac10[[#This Row],[qtytoShipFuture]]*Table_Query_from_Mac10[[#This Row],[Future-cost]]</f>
        <v>384.48</v>
      </c>
      <c r="V1657" s="47">
        <f>Table_Query_from_Mac10[[#This Row],[qtytoShipFuture]]-Table_Query_from_Mac10[[#This Row],[qty_to_ship]]</f>
        <v>0</v>
      </c>
      <c r="W1657" s="47">
        <f>Table_Query_from_Mac10[[#This Row],[UnitPriceFuture]]</f>
        <v>18.739999999999998</v>
      </c>
      <c r="X1657" s="47">
        <f>Table_Query_from_Mac10[[#This Row],[Unit Increase]]*Table_Query_from_Mac10[[#This Row],[UnitPriceFuture]]</f>
        <v>0</v>
      </c>
      <c r="Y1657" s="47">
        <f>Table_Query_from_Mac10[[#This Row],[Unit Increase]]*Table_Query_from_Mac10[[#This Row],[Future-cost]]</f>
        <v>0</v>
      </c>
      <c r="Z1657" s="47">
        <f>-(Table_Query_from_Mac10[[#This Row],[Incremental Sales]]+((Table_Query_from_Mac10[[#This Row],[Incremental Sales]]*-(SUM(Summary!$S$8:$S$9)))))*Summary!$S$18</f>
        <v>0</v>
      </c>
      <c r="AA1657" s="47">
        <f>IFERROR(Table_Query_from_Mac10[[#This Row],[Incremental Cost]]/Table_Query_from_Mac10[[#This Row],[Incremental Sales]],0)</f>
        <v>0</v>
      </c>
      <c r="AB1657" s="47">
        <f>IFERROR(Table_Query_from_Mac10[[#This Row],[TotalCostFuture]]/Table_Query_from_Mac10[[#This Row],[totalsalesFuture]],0)</f>
        <v>0.42742796157950907</v>
      </c>
      <c r="AN1657" s="31">
        <v>192</v>
      </c>
      <c r="AO1657">
        <f t="shared" si="50"/>
        <v>48</v>
      </c>
      <c r="AQ1657" s="31">
        <v>53.54</v>
      </c>
      <c r="AR1657">
        <f t="shared" si="51"/>
        <v>18.739999999999998</v>
      </c>
    </row>
    <row r="1658" spans="1:44" x14ac:dyDescent="0.25">
      <c r="A1658">
        <v>90167</v>
      </c>
      <c r="B1658">
        <v>4</v>
      </c>
      <c r="C1658" t="s">
        <v>83</v>
      </c>
      <c r="D1658" t="s">
        <v>79</v>
      </c>
      <c r="E1658">
        <v>24</v>
      </c>
      <c r="F1658">
        <v>8.74</v>
      </c>
      <c r="G1658">
        <v>20.61</v>
      </c>
      <c r="H1658" s="1">
        <v>44853</v>
      </c>
      <c r="I1658" s="20">
        <v>0</v>
      </c>
      <c r="J1658" s="47">
        <f>Table_Query_from_Mac10[[#This Row],[unit_price]]-(Table_Query_from_Mac10[[#This Row],[unit_price]]*(Table_Query_from_Mac10[[#This Row],[discount_pct]]/100))</f>
        <v>20.61</v>
      </c>
      <c r="K1658" s="47">
        <f>Table_Query_from_Mac10[[#This Row],[unit_cost]]</f>
        <v>8.74</v>
      </c>
      <c r="L1658" s="47">
        <f>Table_Query_from_Mac10[[#This Row],[Live-cost]]*(1+Table_Query_from_Mac10[[#This Row],[CogsIncreasebyTYPE]])</f>
        <v>8.74</v>
      </c>
      <c r="M1658" s="47">
        <f>Table_Query_from_Mac10[[#This Row],[Live-cost]]*Table_Query_from_Mac10[[#This Row],[qty_to_ship]]</f>
        <v>209.76</v>
      </c>
      <c r="N1658" s="47">
        <f>IF(Table_Query_from_Mac10[[#This Row],[item_no]]="KDA",-Table_Query_from_Mac10[[#This Row],[unit_price]],Table_Query_from_Mac10[[#This Row],[Net Unit]]*Table_Query_from_Mac10[[#This Row],[qty_to_ship]])</f>
        <v>494.64</v>
      </c>
      <c r="O1658" s="47">
        <f>SUMIFS(Summary!C:C,Summary!H:H,Table_Query_from_Mac10[[#This Row],[Juiceoc]])</f>
        <v>0</v>
      </c>
      <c r="P1658" s="47">
        <f>SUMIFS(Summary!D:D,Summary!H:H,Table_Query_from_Mac10[[#This Row],[Juiceoc]])</f>
        <v>0</v>
      </c>
      <c r="Q1658" s="47">
        <f>SUMIFS(Summary!E:E,Summary!H:H,Table_Query_from_Mac10[[#This Row],[Juiceoc]])</f>
        <v>0</v>
      </c>
      <c r="R1658" s="47">
        <f>Table_Query_from_Mac10[[#This Row],[Net Unit]]*(1+Table_Query_from_Mac10[[#This Row],[PriceIncreasebyType]])</f>
        <v>20.61</v>
      </c>
      <c r="S1658" s="47">
        <f>Table_Query_from_Mac10[[#This Row],[UnitPriceFuture]]*Table_Query_from_Mac10[[#This Row],[qtytoShipFuture]]</f>
        <v>494.64</v>
      </c>
      <c r="T1658" s="47">
        <f>ROUND(Table_Query_from_Mac10[[#This Row],[qty_to_ship]]*(1+Table_Query_from_Mac10[[#This Row],[VolumeIncreasebyType]]),0)</f>
        <v>24</v>
      </c>
      <c r="U1658" s="47">
        <f>Table_Query_from_Mac10[[#This Row],[qtytoShipFuture]]*Table_Query_from_Mac10[[#This Row],[Future-cost]]</f>
        <v>209.76</v>
      </c>
      <c r="V1658" s="47">
        <f>Table_Query_from_Mac10[[#This Row],[qtytoShipFuture]]-Table_Query_from_Mac10[[#This Row],[qty_to_ship]]</f>
        <v>0</v>
      </c>
      <c r="W1658" s="47">
        <f>Table_Query_from_Mac10[[#This Row],[UnitPriceFuture]]</f>
        <v>20.61</v>
      </c>
      <c r="X1658" s="47">
        <f>Table_Query_from_Mac10[[#This Row],[Unit Increase]]*Table_Query_from_Mac10[[#This Row],[UnitPriceFuture]]</f>
        <v>0</v>
      </c>
      <c r="Y1658" s="47">
        <f>Table_Query_from_Mac10[[#This Row],[Unit Increase]]*Table_Query_from_Mac10[[#This Row],[Future-cost]]</f>
        <v>0</v>
      </c>
      <c r="Z1658" s="47">
        <f>-(Table_Query_from_Mac10[[#This Row],[Incremental Sales]]+((Table_Query_from_Mac10[[#This Row],[Incremental Sales]]*-(SUM(Summary!$S$8:$S$9)))))*Summary!$S$18</f>
        <v>0</v>
      </c>
      <c r="AA1658" s="47">
        <f>IFERROR(Table_Query_from_Mac10[[#This Row],[Incremental Cost]]/Table_Query_from_Mac10[[#This Row],[Incremental Sales]],0)</f>
        <v>0</v>
      </c>
      <c r="AB1658" s="47">
        <f>IFERROR(Table_Query_from_Mac10[[#This Row],[TotalCostFuture]]/Table_Query_from_Mac10[[#This Row],[totalsalesFuture]],0)</f>
        <v>0.4240659873847647</v>
      </c>
      <c r="AN1658" s="30">
        <v>96</v>
      </c>
      <c r="AO1658">
        <f t="shared" si="50"/>
        <v>24</v>
      </c>
      <c r="AQ1658" s="30">
        <v>58.88</v>
      </c>
      <c r="AR1658">
        <f t="shared" si="51"/>
        <v>20.61</v>
      </c>
    </row>
    <row r="1659" spans="1:44" x14ac:dyDescent="0.25">
      <c r="A1659">
        <v>90167</v>
      </c>
      <c r="B1659">
        <v>5</v>
      </c>
      <c r="C1659" t="s">
        <v>83</v>
      </c>
      <c r="D1659" t="s">
        <v>79</v>
      </c>
      <c r="E1659">
        <v>36</v>
      </c>
      <c r="F1659">
        <v>9.52</v>
      </c>
      <c r="G1659">
        <v>22.46</v>
      </c>
      <c r="H1659" s="1">
        <v>44853</v>
      </c>
      <c r="I1659" s="20">
        <v>0</v>
      </c>
      <c r="J1659" s="47">
        <f>Table_Query_from_Mac10[[#This Row],[unit_price]]-(Table_Query_from_Mac10[[#This Row],[unit_price]]*(Table_Query_from_Mac10[[#This Row],[discount_pct]]/100))</f>
        <v>22.46</v>
      </c>
      <c r="K1659" s="47">
        <f>Table_Query_from_Mac10[[#This Row],[unit_cost]]</f>
        <v>9.52</v>
      </c>
      <c r="L1659" s="47">
        <f>Table_Query_from_Mac10[[#This Row],[Live-cost]]*(1+Table_Query_from_Mac10[[#This Row],[CogsIncreasebyTYPE]])</f>
        <v>9.52</v>
      </c>
      <c r="M1659" s="47">
        <f>Table_Query_from_Mac10[[#This Row],[Live-cost]]*Table_Query_from_Mac10[[#This Row],[qty_to_ship]]</f>
        <v>342.71999999999997</v>
      </c>
      <c r="N1659" s="47">
        <f>IF(Table_Query_from_Mac10[[#This Row],[item_no]]="KDA",-Table_Query_from_Mac10[[#This Row],[unit_price]],Table_Query_from_Mac10[[#This Row],[Net Unit]]*Table_Query_from_Mac10[[#This Row],[qty_to_ship]])</f>
        <v>808.56000000000006</v>
      </c>
      <c r="O1659" s="47">
        <f>SUMIFS(Summary!C:C,Summary!H:H,Table_Query_from_Mac10[[#This Row],[Juiceoc]])</f>
        <v>0</v>
      </c>
      <c r="P1659" s="47">
        <f>SUMIFS(Summary!D:D,Summary!H:H,Table_Query_from_Mac10[[#This Row],[Juiceoc]])</f>
        <v>0</v>
      </c>
      <c r="Q1659" s="47">
        <f>SUMIFS(Summary!E:E,Summary!H:H,Table_Query_from_Mac10[[#This Row],[Juiceoc]])</f>
        <v>0</v>
      </c>
      <c r="R1659" s="47">
        <f>Table_Query_from_Mac10[[#This Row],[Net Unit]]*(1+Table_Query_from_Mac10[[#This Row],[PriceIncreasebyType]])</f>
        <v>22.46</v>
      </c>
      <c r="S1659" s="47">
        <f>Table_Query_from_Mac10[[#This Row],[UnitPriceFuture]]*Table_Query_from_Mac10[[#This Row],[qtytoShipFuture]]</f>
        <v>808.56000000000006</v>
      </c>
      <c r="T1659" s="47">
        <f>ROUND(Table_Query_from_Mac10[[#This Row],[qty_to_ship]]*(1+Table_Query_from_Mac10[[#This Row],[VolumeIncreasebyType]]),0)</f>
        <v>36</v>
      </c>
      <c r="U1659" s="47">
        <f>Table_Query_from_Mac10[[#This Row],[qtytoShipFuture]]*Table_Query_from_Mac10[[#This Row],[Future-cost]]</f>
        <v>342.71999999999997</v>
      </c>
      <c r="V1659" s="47">
        <f>Table_Query_from_Mac10[[#This Row],[qtytoShipFuture]]-Table_Query_from_Mac10[[#This Row],[qty_to_ship]]</f>
        <v>0</v>
      </c>
      <c r="W1659" s="47">
        <f>Table_Query_from_Mac10[[#This Row],[UnitPriceFuture]]</f>
        <v>22.46</v>
      </c>
      <c r="X1659" s="47">
        <f>Table_Query_from_Mac10[[#This Row],[Unit Increase]]*Table_Query_from_Mac10[[#This Row],[UnitPriceFuture]]</f>
        <v>0</v>
      </c>
      <c r="Y1659" s="47">
        <f>Table_Query_from_Mac10[[#This Row],[Unit Increase]]*Table_Query_from_Mac10[[#This Row],[Future-cost]]</f>
        <v>0</v>
      </c>
      <c r="Z1659" s="47">
        <f>-(Table_Query_from_Mac10[[#This Row],[Incremental Sales]]+((Table_Query_from_Mac10[[#This Row],[Incremental Sales]]*-(SUM(Summary!$S$8:$S$9)))))*Summary!$S$18</f>
        <v>0</v>
      </c>
      <c r="AA1659" s="47">
        <f>IFERROR(Table_Query_from_Mac10[[#This Row],[Incremental Cost]]/Table_Query_from_Mac10[[#This Row],[Incremental Sales]],0)</f>
        <v>0</v>
      </c>
      <c r="AB1659" s="47">
        <f>IFERROR(Table_Query_from_Mac10[[#This Row],[TotalCostFuture]]/Table_Query_from_Mac10[[#This Row],[totalsalesFuture]],0)</f>
        <v>0.42386464826357961</v>
      </c>
      <c r="AN1659" s="31">
        <v>144</v>
      </c>
      <c r="AO1659">
        <f t="shared" si="50"/>
        <v>36</v>
      </c>
      <c r="AQ1659" s="31">
        <v>64.17</v>
      </c>
      <c r="AR1659">
        <f t="shared" si="51"/>
        <v>22.46</v>
      </c>
    </row>
    <row r="1660" spans="1:44" x14ac:dyDescent="0.25">
      <c r="A1660">
        <v>90167</v>
      </c>
      <c r="B1660">
        <v>6</v>
      </c>
      <c r="C1660" t="s">
        <v>83</v>
      </c>
      <c r="D1660" t="s">
        <v>79</v>
      </c>
      <c r="E1660">
        <v>18</v>
      </c>
      <c r="F1660">
        <v>11.09</v>
      </c>
      <c r="G1660">
        <v>27.57</v>
      </c>
      <c r="H1660" s="1">
        <v>44853</v>
      </c>
      <c r="I1660" s="20">
        <v>0</v>
      </c>
      <c r="J1660" s="47">
        <f>Table_Query_from_Mac10[[#This Row],[unit_price]]-(Table_Query_from_Mac10[[#This Row],[unit_price]]*(Table_Query_from_Mac10[[#This Row],[discount_pct]]/100))</f>
        <v>27.57</v>
      </c>
      <c r="K1660" s="47">
        <f>Table_Query_from_Mac10[[#This Row],[unit_cost]]</f>
        <v>11.09</v>
      </c>
      <c r="L1660" s="47">
        <f>Table_Query_from_Mac10[[#This Row],[Live-cost]]*(1+Table_Query_from_Mac10[[#This Row],[CogsIncreasebyTYPE]])</f>
        <v>11.09</v>
      </c>
      <c r="M1660" s="47">
        <f>Table_Query_from_Mac10[[#This Row],[Live-cost]]*Table_Query_from_Mac10[[#This Row],[qty_to_ship]]</f>
        <v>199.62</v>
      </c>
      <c r="N1660" s="47">
        <f>IF(Table_Query_from_Mac10[[#This Row],[item_no]]="KDA",-Table_Query_from_Mac10[[#This Row],[unit_price]],Table_Query_from_Mac10[[#This Row],[Net Unit]]*Table_Query_from_Mac10[[#This Row],[qty_to_ship]])</f>
        <v>496.26</v>
      </c>
      <c r="O1660" s="47">
        <f>SUMIFS(Summary!C:C,Summary!H:H,Table_Query_from_Mac10[[#This Row],[Juiceoc]])</f>
        <v>0</v>
      </c>
      <c r="P1660" s="47">
        <f>SUMIFS(Summary!D:D,Summary!H:H,Table_Query_from_Mac10[[#This Row],[Juiceoc]])</f>
        <v>0</v>
      </c>
      <c r="Q1660" s="47">
        <f>SUMIFS(Summary!E:E,Summary!H:H,Table_Query_from_Mac10[[#This Row],[Juiceoc]])</f>
        <v>0</v>
      </c>
      <c r="R1660" s="47">
        <f>Table_Query_from_Mac10[[#This Row],[Net Unit]]*(1+Table_Query_from_Mac10[[#This Row],[PriceIncreasebyType]])</f>
        <v>27.57</v>
      </c>
      <c r="S1660" s="47">
        <f>Table_Query_from_Mac10[[#This Row],[UnitPriceFuture]]*Table_Query_from_Mac10[[#This Row],[qtytoShipFuture]]</f>
        <v>496.26</v>
      </c>
      <c r="T1660" s="47">
        <f>ROUND(Table_Query_from_Mac10[[#This Row],[qty_to_ship]]*(1+Table_Query_from_Mac10[[#This Row],[VolumeIncreasebyType]]),0)</f>
        <v>18</v>
      </c>
      <c r="U1660" s="47">
        <f>Table_Query_from_Mac10[[#This Row],[qtytoShipFuture]]*Table_Query_from_Mac10[[#This Row],[Future-cost]]</f>
        <v>199.62</v>
      </c>
      <c r="V1660" s="47">
        <f>Table_Query_from_Mac10[[#This Row],[qtytoShipFuture]]-Table_Query_from_Mac10[[#This Row],[qty_to_ship]]</f>
        <v>0</v>
      </c>
      <c r="W1660" s="47">
        <f>Table_Query_from_Mac10[[#This Row],[UnitPriceFuture]]</f>
        <v>27.57</v>
      </c>
      <c r="X1660" s="47">
        <f>Table_Query_from_Mac10[[#This Row],[Unit Increase]]*Table_Query_from_Mac10[[#This Row],[UnitPriceFuture]]</f>
        <v>0</v>
      </c>
      <c r="Y1660" s="47">
        <f>Table_Query_from_Mac10[[#This Row],[Unit Increase]]*Table_Query_from_Mac10[[#This Row],[Future-cost]]</f>
        <v>0</v>
      </c>
      <c r="Z1660" s="47">
        <f>-(Table_Query_from_Mac10[[#This Row],[Incremental Sales]]+((Table_Query_from_Mac10[[#This Row],[Incremental Sales]]*-(SUM(Summary!$S$8:$S$9)))))*Summary!$S$18</f>
        <v>0</v>
      </c>
      <c r="AA1660" s="47">
        <f>IFERROR(Table_Query_from_Mac10[[#This Row],[Incremental Cost]]/Table_Query_from_Mac10[[#This Row],[Incremental Sales]],0)</f>
        <v>0</v>
      </c>
      <c r="AB1660" s="47">
        <f>IFERROR(Table_Query_from_Mac10[[#This Row],[TotalCostFuture]]/Table_Query_from_Mac10[[#This Row],[totalsalesFuture]],0)</f>
        <v>0.4022488211824447</v>
      </c>
      <c r="AN1660" s="30">
        <v>72</v>
      </c>
      <c r="AO1660">
        <f t="shared" si="50"/>
        <v>18</v>
      </c>
      <c r="AQ1660" s="30">
        <v>78.78</v>
      </c>
      <c r="AR1660">
        <f t="shared" si="51"/>
        <v>27.57</v>
      </c>
    </row>
    <row r="1661" spans="1:44" x14ac:dyDescent="0.25">
      <c r="A1661">
        <v>90167</v>
      </c>
      <c r="B1661">
        <v>7</v>
      </c>
      <c r="C1661" t="s">
        <v>83</v>
      </c>
      <c r="D1661" t="s">
        <v>79</v>
      </c>
      <c r="E1661">
        <v>12</v>
      </c>
      <c r="F1661">
        <v>12.72</v>
      </c>
      <c r="G1661">
        <v>31.87</v>
      </c>
      <c r="H1661" s="1">
        <v>44853</v>
      </c>
      <c r="I1661" s="20">
        <v>0</v>
      </c>
      <c r="J1661" s="47">
        <f>Table_Query_from_Mac10[[#This Row],[unit_price]]-(Table_Query_from_Mac10[[#This Row],[unit_price]]*(Table_Query_from_Mac10[[#This Row],[discount_pct]]/100))</f>
        <v>31.87</v>
      </c>
      <c r="K1661" s="47">
        <f>Table_Query_from_Mac10[[#This Row],[unit_cost]]</f>
        <v>12.72</v>
      </c>
      <c r="L1661" s="47">
        <f>Table_Query_from_Mac10[[#This Row],[Live-cost]]*(1+Table_Query_from_Mac10[[#This Row],[CogsIncreasebyTYPE]])</f>
        <v>12.72</v>
      </c>
      <c r="M1661" s="47">
        <f>Table_Query_from_Mac10[[#This Row],[Live-cost]]*Table_Query_from_Mac10[[#This Row],[qty_to_ship]]</f>
        <v>152.64000000000001</v>
      </c>
      <c r="N1661" s="47">
        <f>IF(Table_Query_from_Mac10[[#This Row],[item_no]]="KDA",-Table_Query_from_Mac10[[#This Row],[unit_price]],Table_Query_from_Mac10[[#This Row],[Net Unit]]*Table_Query_from_Mac10[[#This Row],[qty_to_ship]])</f>
        <v>382.44</v>
      </c>
      <c r="O1661" s="47">
        <f>SUMIFS(Summary!C:C,Summary!H:H,Table_Query_from_Mac10[[#This Row],[Juiceoc]])</f>
        <v>0</v>
      </c>
      <c r="P1661" s="47">
        <f>SUMIFS(Summary!D:D,Summary!H:H,Table_Query_from_Mac10[[#This Row],[Juiceoc]])</f>
        <v>0</v>
      </c>
      <c r="Q1661" s="47">
        <f>SUMIFS(Summary!E:E,Summary!H:H,Table_Query_from_Mac10[[#This Row],[Juiceoc]])</f>
        <v>0</v>
      </c>
      <c r="R1661" s="47">
        <f>Table_Query_from_Mac10[[#This Row],[Net Unit]]*(1+Table_Query_from_Mac10[[#This Row],[PriceIncreasebyType]])</f>
        <v>31.87</v>
      </c>
      <c r="S1661" s="47">
        <f>Table_Query_from_Mac10[[#This Row],[UnitPriceFuture]]*Table_Query_from_Mac10[[#This Row],[qtytoShipFuture]]</f>
        <v>382.44</v>
      </c>
      <c r="T1661" s="47">
        <f>ROUND(Table_Query_from_Mac10[[#This Row],[qty_to_ship]]*(1+Table_Query_from_Mac10[[#This Row],[VolumeIncreasebyType]]),0)</f>
        <v>12</v>
      </c>
      <c r="U1661" s="47">
        <f>Table_Query_from_Mac10[[#This Row],[qtytoShipFuture]]*Table_Query_from_Mac10[[#This Row],[Future-cost]]</f>
        <v>152.64000000000001</v>
      </c>
      <c r="V1661" s="47">
        <f>Table_Query_from_Mac10[[#This Row],[qtytoShipFuture]]-Table_Query_from_Mac10[[#This Row],[qty_to_ship]]</f>
        <v>0</v>
      </c>
      <c r="W1661" s="47">
        <f>Table_Query_from_Mac10[[#This Row],[UnitPriceFuture]]</f>
        <v>31.87</v>
      </c>
      <c r="X1661" s="47">
        <f>Table_Query_from_Mac10[[#This Row],[Unit Increase]]*Table_Query_from_Mac10[[#This Row],[UnitPriceFuture]]</f>
        <v>0</v>
      </c>
      <c r="Y1661" s="47">
        <f>Table_Query_from_Mac10[[#This Row],[Unit Increase]]*Table_Query_from_Mac10[[#This Row],[Future-cost]]</f>
        <v>0</v>
      </c>
      <c r="Z1661" s="47">
        <f>-(Table_Query_from_Mac10[[#This Row],[Incremental Sales]]+((Table_Query_from_Mac10[[#This Row],[Incremental Sales]]*-(SUM(Summary!$S$8:$S$9)))))*Summary!$S$18</f>
        <v>0</v>
      </c>
      <c r="AA1661" s="47">
        <f>IFERROR(Table_Query_from_Mac10[[#This Row],[Incremental Cost]]/Table_Query_from_Mac10[[#This Row],[Incremental Sales]],0)</f>
        <v>0</v>
      </c>
      <c r="AB1661" s="47">
        <f>IFERROR(Table_Query_from_Mac10[[#This Row],[TotalCostFuture]]/Table_Query_from_Mac10[[#This Row],[totalsalesFuture]],0)</f>
        <v>0.39912143081267654</v>
      </c>
      <c r="AN1661" s="31">
        <v>48</v>
      </c>
      <c r="AO1661">
        <f t="shared" si="50"/>
        <v>12</v>
      </c>
      <c r="AQ1661" s="31">
        <v>91.05</v>
      </c>
      <c r="AR1661">
        <f t="shared" si="51"/>
        <v>31.87</v>
      </c>
    </row>
    <row r="1662" spans="1:44" x14ac:dyDescent="0.25">
      <c r="A1662">
        <v>90167</v>
      </c>
      <c r="B1662">
        <v>8</v>
      </c>
      <c r="C1662" t="s">
        <v>83</v>
      </c>
      <c r="D1662" t="s">
        <v>79</v>
      </c>
      <c r="E1662">
        <v>4</v>
      </c>
      <c r="F1662">
        <v>14.54</v>
      </c>
      <c r="G1662">
        <v>36.39</v>
      </c>
      <c r="H1662" s="1">
        <v>44853</v>
      </c>
      <c r="I1662" s="20">
        <v>0</v>
      </c>
      <c r="J1662" s="47">
        <f>Table_Query_from_Mac10[[#This Row],[unit_price]]-(Table_Query_from_Mac10[[#This Row],[unit_price]]*(Table_Query_from_Mac10[[#This Row],[discount_pct]]/100))</f>
        <v>36.39</v>
      </c>
      <c r="K1662" s="47">
        <f>Table_Query_from_Mac10[[#This Row],[unit_cost]]</f>
        <v>14.54</v>
      </c>
      <c r="L1662" s="47">
        <f>Table_Query_from_Mac10[[#This Row],[Live-cost]]*(1+Table_Query_from_Mac10[[#This Row],[CogsIncreasebyTYPE]])</f>
        <v>14.54</v>
      </c>
      <c r="M1662" s="47">
        <f>Table_Query_from_Mac10[[#This Row],[Live-cost]]*Table_Query_from_Mac10[[#This Row],[qty_to_ship]]</f>
        <v>58.16</v>
      </c>
      <c r="N1662" s="47">
        <f>IF(Table_Query_from_Mac10[[#This Row],[item_no]]="KDA",-Table_Query_from_Mac10[[#This Row],[unit_price]],Table_Query_from_Mac10[[#This Row],[Net Unit]]*Table_Query_from_Mac10[[#This Row],[qty_to_ship]])</f>
        <v>145.56</v>
      </c>
      <c r="O1662" s="47">
        <f>SUMIFS(Summary!C:C,Summary!H:H,Table_Query_from_Mac10[[#This Row],[Juiceoc]])</f>
        <v>0</v>
      </c>
      <c r="P1662" s="47">
        <f>SUMIFS(Summary!D:D,Summary!H:H,Table_Query_from_Mac10[[#This Row],[Juiceoc]])</f>
        <v>0</v>
      </c>
      <c r="Q1662" s="47">
        <f>SUMIFS(Summary!E:E,Summary!H:H,Table_Query_from_Mac10[[#This Row],[Juiceoc]])</f>
        <v>0</v>
      </c>
      <c r="R1662" s="47">
        <f>Table_Query_from_Mac10[[#This Row],[Net Unit]]*(1+Table_Query_from_Mac10[[#This Row],[PriceIncreasebyType]])</f>
        <v>36.39</v>
      </c>
      <c r="S1662" s="47">
        <f>Table_Query_from_Mac10[[#This Row],[UnitPriceFuture]]*Table_Query_from_Mac10[[#This Row],[qtytoShipFuture]]</f>
        <v>145.56</v>
      </c>
      <c r="T1662" s="47">
        <f>ROUND(Table_Query_from_Mac10[[#This Row],[qty_to_ship]]*(1+Table_Query_from_Mac10[[#This Row],[VolumeIncreasebyType]]),0)</f>
        <v>4</v>
      </c>
      <c r="U1662" s="47">
        <f>Table_Query_from_Mac10[[#This Row],[qtytoShipFuture]]*Table_Query_from_Mac10[[#This Row],[Future-cost]]</f>
        <v>58.16</v>
      </c>
      <c r="V1662" s="47">
        <f>Table_Query_from_Mac10[[#This Row],[qtytoShipFuture]]-Table_Query_from_Mac10[[#This Row],[qty_to_ship]]</f>
        <v>0</v>
      </c>
      <c r="W1662" s="47">
        <f>Table_Query_from_Mac10[[#This Row],[UnitPriceFuture]]</f>
        <v>36.39</v>
      </c>
      <c r="X1662" s="47">
        <f>Table_Query_from_Mac10[[#This Row],[Unit Increase]]*Table_Query_from_Mac10[[#This Row],[UnitPriceFuture]]</f>
        <v>0</v>
      </c>
      <c r="Y1662" s="47">
        <f>Table_Query_from_Mac10[[#This Row],[Unit Increase]]*Table_Query_from_Mac10[[#This Row],[Future-cost]]</f>
        <v>0</v>
      </c>
      <c r="Z1662" s="47">
        <f>-(Table_Query_from_Mac10[[#This Row],[Incremental Sales]]+((Table_Query_from_Mac10[[#This Row],[Incremental Sales]]*-(SUM(Summary!$S$8:$S$9)))))*Summary!$S$18</f>
        <v>0</v>
      </c>
      <c r="AA1662" s="47">
        <f>IFERROR(Table_Query_from_Mac10[[#This Row],[Incremental Cost]]/Table_Query_from_Mac10[[#This Row],[Incremental Sales]],0)</f>
        <v>0</v>
      </c>
      <c r="AB1662" s="47">
        <f>IFERROR(Table_Query_from_Mac10[[#This Row],[TotalCostFuture]]/Table_Query_from_Mac10[[#This Row],[totalsalesFuture]],0)</f>
        <v>0.39956031876889253</v>
      </c>
      <c r="AN1662" s="30">
        <v>16</v>
      </c>
      <c r="AO1662">
        <f t="shared" si="50"/>
        <v>4</v>
      </c>
      <c r="AQ1662" s="30">
        <v>103.98</v>
      </c>
      <c r="AR1662">
        <f t="shared" si="51"/>
        <v>36.39</v>
      </c>
    </row>
    <row r="1663" spans="1:44" x14ac:dyDescent="0.25">
      <c r="A1663">
        <v>90167</v>
      </c>
      <c r="B1663">
        <v>9</v>
      </c>
      <c r="C1663" t="s">
        <v>83</v>
      </c>
      <c r="D1663" t="s">
        <v>79</v>
      </c>
      <c r="E1663">
        <v>4</v>
      </c>
      <c r="F1663">
        <v>16.79</v>
      </c>
      <c r="G1663">
        <v>46.01</v>
      </c>
      <c r="H1663" s="1">
        <v>44853</v>
      </c>
      <c r="I1663" s="20">
        <v>0</v>
      </c>
      <c r="J1663" s="47">
        <f>Table_Query_from_Mac10[[#This Row],[unit_price]]-(Table_Query_from_Mac10[[#This Row],[unit_price]]*(Table_Query_from_Mac10[[#This Row],[discount_pct]]/100))</f>
        <v>46.01</v>
      </c>
      <c r="K1663" s="47">
        <f>Table_Query_from_Mac10[[#This Row],[unit_cost]]</f>
        <v>16.79</v>
      </c>
      <c r="L1663" s="47">
        <f>Table_Query_from_Mac10[[#This Row],[Live-cost]]*(1+Table_Query_from_Mac10[[#This Row],[CogsIncreasebyTYPE]])</f>
        <v>16.79</v>
      </c>
      <c r="M1663" s="47">
        <f>Table_Query_from_Mac10[[#This Row],[Live-cost]]*Table_Query_from_Mac10[[#This Row],[qty_to_ship]]</f>
        <v>67.16</v>
      </c>
      <c r="N1663" s="47">
        <f>IF(Table_Query_from_Mac10[[#This Row],[item_no]]="KDA",-Table_Query_from_Mac10[[#This Row],[unit_price]],Table_Query_from_Mac10[[#This Row],[Net Unit]]*Table_Query_from_Mac10[[#This Row],[qty_to_ship]])</f>
        <v>184.04</v>
      </c>
      <c r="O1663" s="47">
        <f>SUMIFS(Summary!C:C,Summary!H:H,Table_Query_from_Mac10[[#This Row],[Juiceoc]])</f>
        <v>0</v>
      </c>
      <c r="P1663" s="47">
        <f>SUMIFS(Summary!D:D,Summary!H:H,Table_Query_from_Mac10[[#This Row],[Juiceoc]])</f>
        <v>0</v>
      </c>
      <c r="Q1663" s="47">
        <f>SUMIFS(Summary!E:E,Summary!H:H,Table_Query_from_Mac10[[#This Row],[Juiceoc]])</f>
        <v>0</v>
      </c>
      <c r="R1663" s="47">
        <f>Table_Query_from_Mac10[[#This Row],[Net Unit]]*(1+Table_Query_from_Mac10[[#This Row],[PriceIncreasebyType]])</f>
        <v>46.01</v>
      </c>
      <c r="S1663" s="47">
        <f>Table_Query_from_Mac10[[#This Row],[UnitPriceFuture]]*Table_Query_from_Mac10[[#This Row],[qtytoShipFuture]]</f>
        <v>184.04</v>
      </c>
      <c r="T1663" s="47">
        <f>ROUND(Table_Query_from_Mac10[[#This Row],[qty_to_ship]]*(1+Table_Query_from_Mac10[[#This Row],[VolumeIncreasebyType]]),0)</f>
        <v>4</v>
      </c>
      <c r="U1663" s="47">
        <f>Table_Query_from_Mac10[[#This Row],[qtytoShipFuture]]*Table_Query_from_Mac10[[#This Row],[Future-cost]]</f>
        <v>67.16</v>
      </c>
      <c r="V1663" s="47">
        <f>Table_Query_from_Mac10[[#This Row],[qtytoShipFuture]]-Table_Query_from_Mac10[[#This Row],[qty_to_ship]]</f>
        <v>0</v>
      </c>
      <c r="W1663" s="47">
        <f>Table_Query_from_Mac10[[#This Row],[UnitPriceFuture]]</f>
        <v>46.01</v>
      </c>
      <c r="X1663" s="47">
        <f>Table_Query_from_Mac10[[#This Row],[Unit Increase]]*Table_Query_from_Mac10[[#This Row],[UnitPriceFuture]]</f>
        <v>0</v>
      </c>
      <c r="Y1663" s="47">
        <f>Table_Query_from_Mac10[[#This Row],[Unit Increase]]*Table_Query_from_Mac10[[#This Row],[Future-cost]]</f>
        <v>0</v>
      </c>
      <c r="Z1663" s="47">
        <f>-(Table_Query_from_Mac10[[#This Row],[Incremental Sales]]+((Table_Query_from_Mac10[[#This Row],[Incremental Sales]]*-(SUM(Summary!$S$8:$S$9)))))*Summary!$S$18</f>
        <v>0</v>
      </c>
      <c r="AA1663" s="47">
        <f>IFERROR(Table_Query_from_Mac10[[#This Row],[Incremental Cost]]/Table_Query_from_Mac10[[#This Row],[Incremental Sales]],0)</f>
        <v>0</v>
      </c>
      <c r="AB1663" s="47">
        <f>IFERROR(Table_Query_from_Mac10[[#This Row],[TotalCostFuture]]/Table_Query_from_Mac10[[#This Row],[totalsalesFuture]],0)</f>
        <v>0.36492066941969137</v>
      </c>
      <c r="AN1663" s="31">
        <v>16</v>
      </c>
      <c r="AO1663">
        <f t="shared" si="50"/>
        <v>4</v>
      </c>
      <c r="AQ1663" s="31">
        <v>131.44999999999999</v>
      </c>
      <c r="AR1663">
        <f t="shared" si="51"/>
        <v>46.01</v>
      </c>
    </row>
    <row r="1664" spans="1:44" x14ac:dyDescent="0.25">
      <c r="A1664">
        <v>90167</v>
      </c>
      <c r="B1664">
        <v>10</v>
      </c>
      <c r="C1664" t="s">
        <v>86</v>
      </c>
      <c r="D1664" t="s">
        <v>79</v>
      </c>
      <c r="E1664">
        <v>30</v>
      </c>
      <c r="F1664">
        <v>1.31</v>
      </c>
      <c r="G1664">
        <v>3.01</v>
      </c>
      <c r="H1664" s="1">
        <v>44853</v>
      </c>
      <c r="I1664" s="20">
        <v>0</v>
      </c>
      <c r="J1664" s="47">
        <f>Table_Query_from_Mac10[[#This Row],[unit_price]]-(Table_Query_from_Mac10[[#This Row],[unit_price]]*(Table_Query_from_Mac10[[#This Row],[discount_pct]]/100))</f>
        <v>3.01</v>
      </c>
      <c r="K1664" s="47">
        <f>Table_Query_from_Mac10[[#This Row],[unit_cost]]</f>
        <v>1.31</v>
      </c>
      <c r="L1664" s="47">
        <f>Table_Query_from_Mac10[[#This Row],[Live-cost]]*(1+Table_Query_from_Mac10[[#This Row],[CogsIncreasebyTYPE]])</f>
        <v>1.31</v>
      </c>
      <c r="M1664" s="47">
        <f>Table_Query_from_Mac10[[#This Row],[Live-cost]]*Table_Query_from_Mac10[[#This Row],[qty_to_ship]]</f>
        <v>39.300000000000004</v>
      </c>
      <c r="N1664" s="47">
        <f>IF(Table_Query_from_Mac10[[#This Row],[item_no]]="KDA",-Table_Query_from_Mac10[[#This Row],[unit_price]],Table_Query_from_Mac10[[#This Row],[Net Unit]]*Table_Query_from_Mac10[[#This Row],[qty_to_ship]])</f>
        <v>90.3</v>
      </c>
      <c r="O1664" s="47">
        <f>SUMIFS(Summary!C:C,Summary!H:H,Table_Query_from_Mac10[[#This Row],[Juiceoc]])</f>
        <v>0</v>
      </c>
      <c r="P1664" s="47">
        <f>SUMIFS(Summary!D:D,Summary!H:H,Table_Query_from_Mac10[[#This Row],[Juiceoc]])</f>
        <v>0</v>
      </c>
      <c r="Q1664" s="47">
        <f>SUMIFS(Summary!E:E,Summary!H:H,Table_Query_from_Mac10[[#This Row],[Juiceoc]])</f>
        <v>0</v>
      </c>
      <c r="R1664" s="47">
        <f>Table_Query_from_Mac10[[#This Row],[Net Unit]]*(1+Table_Query_from_Mac10[[#This Row],[PriceIncreasebyType]])</f>
        <v>3.01</v>
      </c>
      <c r="S1664" s="47">
        <f>Table_Query_from_Mac10[[#This Row],[UnitPriceFuture]]*Table_Query_from_Mac10[[#This Row],[qtytoShipFuture]]</f>
        <v>90.3</v>
      </c>
      <c r="T1664" s="47">
        <f>ROUND(Table_Query_from_Mac10[[#This Row],[qty_to_ship]]*(1+Table_Query_from_Mac10[[#This Row],[VolumeIncreasebyType]]),0)</f>
        <v>30</v>
      </c>
      <c r="U1664" s="47">
        <f>Table_Query_from_Mac10[[#This Row],[qtytoShipFuture]]*Table_Query_from_Mac10[[#This Row],[Future-cost]]</f>
        <v>39.300000000000004</v>
      </c>
      <c r="V1664" s="47">
        <f>Table_Query_from_Mac10[[#This Row],[qtytoShipFuture]]-Table_Query_from_Mac10[[#This Row],[qty_to_ship]]</f>
        <v>0</v>
      </c>
      <c r="W1664" s="47">
        <f>Table_Query_from_Mac10[[#This Row],[UnitPriceFuture]]</f>
        <v>3.01</v>
      </c>
      <c r="X1664" s="47">
        <f>Table_Query_from_Mac10[[#This Row],[Unit Increase]]*Table_Query_from_Mac10[[#This Row],[UnitPriceFuture]]</f>
        <v>0</v>
      </c>
      <c r="Y1664" s="47">
        <f>Table_Query_from_Mac10[[#This Row],[Unit Increase]]*Table_Query_from_Mac10[[#This Row],[Future-cost]]</f>
        <v>0</v>
      </c>
      <c r="Z1664" s="47">
        <f>-(Table_Query_from_Mac10[[#This Row],[Incremental Sales]]+((Table_Query_from_Mac10[[#This Row],[Incremental Sales]]*-(SUM(Summary!$S$8:$S$9)))))*Summary!$S$18</f>
        <v>0</v>
      </c>
      <c r="AA1664" s="47">
        <f>IFERROR(Table_Query_from_Mac10[[#This Row],[Incremental Cost]]/Table_Query_from_Mac10[[#This Row],[Incremental Sales]],0)</f>
        <v>0</v>
      </c>
      <c r="AB1664" s="47">
        <f>IFERROR(Table_Query_from_Mac10[[#This Row],[TotalCostFuture]]/Table_Query_from_Mac10[[#This Row],[totalsalesFuture]],0)</f>
        <v>0.4352159468438539</v>
      </c>
      <c r="AN1664" s="30">
        <v>120</v>
      </c>
      <c r="AO1664">
        <f t="shared" si="50"/>
        <v>30</v>
      </c>
      <c r="AQ1664" s="30">
        <v>8.59</v>
      </c>
      <c r="AR1664">
        <f t="shared" si="51"/>
        <v>3.01</v>
      </c>
    </row>
    <row r="1665" spans="1:44" x14ac:dyDescent="0.25">
      <c r="A1665">
        <v>90167</v>
      </c>
      <c r="B1665">
        <v>11</v>
      </c>
      <c r="C1665" t="s">
        <v>83</v>
      </c>
      <c r="D1665" t="s">
        <v>79</v>
      </c>
      <c r="E1665">
        <v>38</v>
      </c>
      <c r="F1665">
        <v>5.42</v>
      </c>
      <c r="G1665">
        <v>12.62</v>
      </c>
      <c r="H1665" s="1">
        <v>44853</v>
      </c>
      <c r="I1665" s="20">
        <v>0</v>
      </c>
      <c r="J1665" s="47">
        <f>Table_Query_from_Mac10[[#This Row],[unit_price]]-(Table_Query_from_Mac10[[#This Row],[unit_price]]*(Table_Query_from_Mac10[[#This Row],[discount_pct]]/100))</f>
        <v>12.62</v>
      </c>
      <c r="K1665" s="47">
        <f>Table_Query_from_Mac10[[#This Row],[unit_cost]]</f>
        <v>5.42</v>
      </c>
      <c r="L1665" s="47">
        <f>Table_Query_from_Mac10[[#This Row],[Live-cost]]*(1+Table_Query_from_Mac10[[#This Row],[CogsIncreasebyTYPE]])</f>
        <v>5.42</v>
      </c>
      <c r="M1665" s="47">
        <f>Table_Query_from_Mac10[[#This Row],[Live-cost]]*Table_Query_from_Mac10[[#This Row],[qty_to_ship]]</f>
        <v>205.96</v>
      </c>
      <c r="N1665" s="47">
        <f>IF(Table_Query_from_Mac10[[#This Row],[item_no]]="KDA",-Table_Query_from_Mac10[[#This Row],[unit_price]],Table_Query_from_Mac10[[#This Row],[Net Unit]]*Table_Query_from_Mac10[[#This Row],[qty_to_ship]])</f>
        <v>479.55999999999995</v>
      </c>
      <c r="O1665" s="47">
        <f>SUMIFS(Summary!C:C,Summary!H:H,Table_Query_from_Mac10[[#This Row],[Juiceoc]])</f>
        <v>0</v>
      </c>
      <c r="P1665" s="47">
        <f>SUMIFS(Summary!D:D,Summary!H:H,Table_Query_from_Mac10[[#This Row],[Juiceoc]])</f>
        <v>0</v>
      </c>
      <c r="Q1665" s="47">
        <f>SUMIFS(Summary!E:E,Summary!H:H,Table_Query_from_Mac10[[#This Row],[Juiceoc]])</f>
        <v>0</v>
      </c>
      <c r="R1665" s="47">
        <f>Table_Query_from_Mac10[[#This Row],[Net Unit]]*(1+Table_Query_from_Mac10[[#This Row],[PriceIncreasebyType]])</f>
        <v>12.62</v>
      </c>
      <c r="S1665" s="47">
        <f>Table_Query_from_Mac10[[#This Row],[UnitPriceFuture]]*Table_Query_from_Mac10[[#This Row],[qtytoShipFuture]]</f>
        <v>479.55999999999995</v>
      </c>
      <c r="T1665" s="47">
        <f>ROUND(Table_Query_from_Mac10[[#This Row],[qty_to_ship]]*(1+Table_Query_from_Mac10[[#This Row],[VolumeIncreasebyType]]),0)</f>
        <v>38</v>
      </c>
      <c r="U1665" s="47">
        <f>Table_Query_from_Mac10[[#This Row],[qtytoShipFuture]]*Table_Query_from_Mac10[[#This Row],[Future-cost]]</f>
        <v>205.96</v>
      </c>
      <c r="V1665" s="47">
        <f>Table_Query_from_Mac10[[#This Row],[qtytoShipFuture]]-Table_Query_from_Mac10[[#This Row],[qty_to_ship]]</f>
        <v>0</v>
      </c>
      <c r="W1665" s="47">
        <f>Table_Query_from_Mac10[[#This Row],[UnitPriceFuture]]</f>
        <v>12.62</v>
      </c>
      <c r="X1665" s="47">
        <f>Table_Query_from_Mac10[[#This Row],[Unit Increase]]*Table_Query_from_Mac10[[#This Row],[UnitPriceFuture]]</f>
        <v>0</v>
      </c>
      <c r="Y1665" s="47">
        <f>Table_Query_from_Mac10[[#This Row],[Unit Increase]]*Table_Query_from_Mac10[[#This Row],[Future-cost]]</f>
        <v>0</v>
      </c>
      <c r="Z1665" s="47">
        <f>-(Table_Query_from_Mac10[[#This Row],[Incremental Sales]]+((Table_Query_from_Mac10[[#This Row],[Incremental Sales]]*-(SUM(Summary!$S$8:$S$9)))))*Summary!$S$18</f>
        <v>0</v>
      </c>
      <c r="AA1665" s="47">
        <f>IFERROR(Table_Query_from_Mac10[[#This Row],[Incremental Cost]]/Table_Query_from_Mac10[[#This Row],[Incremental Sales]],0)</f>
        <v>0</v>
      </c>
      <c r="AB1665" s="47">
        <f>IFERROR(Table_Query_from_Mac10[[#This Row],[TotalCostFuture]]/Table_Query_from_Mac10[[#This Row],[totalsalesFuture]],0)</f>
        <v>0.42947702060221876</v>
      </c>
      <c r="AN1665" s="31">
        <v>150</v>
      </c>
      <c r="AO1665">
        <f t="shared" si="50"/>
        <v>38</v>
      </c>
      <c r="AQ1665" s="31">
        <v>36.049999999999997</v>
      </c>
      <c r="AR1665">
        <f t="shared" si="51"/>
        <v>12.62</v>
      </c>
    </row>
    <row r="1666" spans="1:44" x14ac:dyDescent="0.25">
      <c r="A1666">
        <v>90167</v>
      </c>
      <c r="B1666">
        <v>12</v>
      </c>
      <c r="C1666" t="s">
        <v>83</v>
      </c>
      <c r="D1666" t="s">
        <v>79</v>
      </c>
      <c r="E1666">
        <v>4</v>
      </c>
      <c r="F1666">
        <v>18.61</v>
      </c>
      <c r="G1666">
        <v>50.71</v>
      </c>
      <c r="H1666" s="1">
        <v>44853</v>
      </c>
      <c r="I1666" s="20">
        <v>0</v>
      </c>
      <c r="J1666" s="47">
        <f>Table_Query_from_Mac10[[#This Row],[unit_price]]-(Table_Query_from_Mac10[[#This Row],[unit_price]]*(Table_Query_from_Mac10[[#This Row],[discount_pct]]/100))</f>
        <v>50.71</v>
      </c>
      <c r="K1666" s="47">
        <f>Table_Query_from_Mac10[[#This Row],[unit_cost]]</f>
        <v>18.61</v>
      </c>
      <c r="L1666" s="47">
        <f>Table_Query_from_Mac10[[#This Row],[Live-cost]]*(1+Table_Query_from_Mac10[[#This Row],[CogsIncreasebyTYPE]])</f>
        <v>18.61</v>
      </c>
      <c r="M1666" s="47">
        <f>Table_Query_from_Mac10[[#This Row],[Live-cost]]*Table_Query_from_Mac10[[#This Row],[qty_to_ship]]</f>
        <v>74.44</v>
      </c>
      <c r="N1666" s="47">
        <f>IF(Table_Query_from_Mac10[[#This Row],[item_no]]="KDA",-Table_Query_from_Mac10[[#This Row],[unit_price]],Table_Query_from_Mac10[[#This Row],[Net Unit]]*Table_Query_from_Mac10[[#This Row],[qty_to_ship]])</f>
        <v>202.84</v>
      </c>
      <c r="O1666" s="47">
        <f>SUMIFS(Summary!C:C,Summary!H:H,Table_Query_from_Mac10[[#This Row],[Juiceoc]])</f>
        <v>0</v>
      </c>
      <c r="P1666" s="47">
        <f>SUMIFS(Summary!D:D,Summary!H:H,Table_Query_from_Mac10[[#This Row],[Juiceoc]])</f>
        <v>0</v>
      </c>
      <c r="Q1666" s="47">
        <f>SUMIFS(Summary!E:E,Summary!H:H,Table_Query_from_Mac10[[#This Row],[Juiceoc]])</f>
        <v>0</v>
      </c>
      <c r="R1666" s="47">
        <f>Table_Query_from_Mac10[[#This Row],[Net Unit]]*(1+Table_Query_from_Mac10[[#This Row],[PriceIncreasebyType]])</f>
        <v>50.71</v>
      </c>
      <c r="S1666" s="47">
        <f>Table_Query_from_Mac10[[#This Row],[UnitPriceFuture]]*Table_Query_from_Mac10[[#This Row],[qtytoShipFuture]]</f>
        <v>202.84</v>
      </c>
      <c r="T1666" s="47">
        <f>ROUND(Table_Query_from_Mac10[[#This Row],[qty_to_ship]]*(1+Table_Query_from_Mac10[[#This Row],[VolumeIncreasebyType]]),0)</f>
        <v>4</v>
      </c>
      <c r="U1666" s="47">
        <f>Table_Query_from_Mac10[[#This Row],[qtytoShipFuture]]*Table_Query_from_Mac10[[#This Row],[Future-cost]]</f>
        <v>74.44</v>
      </c>
      <c r="V1666" s="47">
        <f>Table_Query_from_Mac10[[#This Row],[qtytoShipFuture]]-Table_Query_from_Mac10[[#This Row],[qty_to_ship]]</f>
        <v>0</v>
      </c>
      <c r="W1666" s="47">
        <f>Table_Query_from_Mac10[[#This Row],[UnitPriceFuture]]</f>
        <v>50.71</v>
      </c>
      <c r="X1666" s="47">
        <f>Table_Query_from_Mac10[[#This Row],[Unit Increase]]*Table_Query_from_Mac10[[#This Row],[UnitPriceFuture]]</f>
        <v>0</v>
      </c>
      <c r="Y1666" s="47">
        <f>Table_Query_from_Mac10[[#This Row],[Unit Increase]]*Table_Query_from_Mac10[[#This Row],[Future-cost]]</f>
        <v>0</v>
      </c>
      <c r="Z1666" s="47">
        <f>-(Table_Query_from_Mac10[[#This Row],[Incremental Sales]]+((Table_Query_from_Mac10[[#This Row],[Incremental Sales]]*-(SUM(Summary!$S$8:$S$9)))))*Summary!$S$18</f>
        <v>0</v>
      </c>
      <c r="AA1666" s="47">
        <f>IFERROR(Table_Query_from_Mac10[[#This Row],[Incremental Cost]]/Table_Query_from_Mac10[[#This Row],[Incremental Sales]],0)</f>
        <v>0</v>
      </c>
      <c r="AB1666" s="47">
        <f>IFERROR(Table_Query_from_Mac10[[#This Row],[TotalCostFuture]]/Table_Query_from_Mac10[[#This Row],[totalsalesFuture]],0)</f>
        <v>0.36698875961348842</v>
      </c>
      <c r="AN1666" s="30">
        <v>16</v>
      </c>
      <c r="AO1666">
        <f t="shared" si="50"/>
        <v>4</v>
      </c>
      <c r="AQ1666" s="30">
        <v>144.88999999999999</v>
      </c>
      <c r="AR1666">
        <f t="shared" si="51"/>
        <v>50.71</v>
      </c>
    </row>
    <row r="1667" spans="1:44" x14ac:dyDescent="0.25">
      <c r="A1667">
        <v>90167</v>
      </c>
      <c r="B1667">
        <v>13</v>
      </c>
      <c r="C1667" t="s">
        <v>83</v>
      </c>
      <c r="D1667" t="s">
        <v>79</v>
      </c>
      <c r="E1667">
        <v>50</v>
      </c>
      <c r="F1667">
        <v>6.08</v>
      </c>
      <c r="G1667">
        <v>14.07</v>
      </c>
      <c r="H1667" s="1">
        <v>44853</v>
      </c>
      <c r="I1667" s="20">
        <v>0</v>
      </c>
      <c r="J1667" s="47">
        <f>Table_Query_from_Mac10[[#This Row],[unit_price]]-(Table_Query_from_Mac10[[#This Row],[unit_price]]*(Table_Query_from_Mac10[[#This Row],[discount_pct]]/100))</f>
        <v>14.07</v>
      </c>
      <c r="K1667" s="47">
        <f>Table_Query_from_Mac10[[#This Row],[unit_cost]]</f>
        <v>6.08</v>
      </c>
      <c r="L1667" s="47">
        <f>Table_Query_from_Mac10[[#This Row],[Live-cost]]*(1+Table_Query_from_Mac10[[#This Row],[CogsIncreasebyTYPE]])</f>
        <v>6.08</v>
      </c>
      <c r="M1667" s="47">
        <f>Table_Query_from_Mac10[[#This Row],[Live-cost]]*Table_Query_from_Mac10[[#This Row],[qty_to_ship]]</f>
        <v>304</v>
      </c>
      <c r="N1667" s="47">
        <f>IF(Table_Query_from_Mac10[[#This Row],[item_no]]="KDA",-Table_Query_from_Mac10[[#This Row],[unit_price]],Table_Query_from_Mac10[[#This Row],[Net Unit]]*Table_Query_from_Mac10[[#This Row],[qty_to_ship]])</f>
        <v>703.5</v>
      </c>
      <c r="O1667" s="47">
        <f>SUMIFS(Summary!C:C,Summary!H:H,Table_Query_from_Mac10[[#This Row],[Juiceoc]])</f>
        <v>0</v>
      </c>
      <c r="P1667" s="47">
        <f>SUMIFS(Summary!D:D,Summary!H:H,Table_Query_from_Mac10[[#This Row],[Juiceoc]])</f>
        <v>0</v>
      </c>
      <c r="Q1667" s="47">
        <f>SUMIFS(Summary!E:E,Summary!H:H,Table_Query_from_Mac10[[#This Row],[Juiceoc]])</f>
        <v>0</v>
      </c>
      <c r="R1667" s="47">
        <f>Table_Query_from_Mac10[[#This Row],[Net Unit]]*(1+Table_Query_from_Mac10[[#This Row],[PriceIncreasebyType]])</f>
        <v>14.07</v>
      </c>
      <c r="S1667" s="47">
        <f>Table_Query_from_Mac10[[#This Row],[UnitPriceFuture]]*Table_Query_from_Mac10[[#This Row],[qtytoShipFuture]]</f>
        <v>703.5</v>
      </c>
      <c r="T1667" s="47">
        <f>ROUND(Table_Query_from_Mac10[[#This Row],[qty_to_ship]]*(1+Table_Query_from_Mac10[[#This Row],[VolumeIncreasebyType]]),0)</f>
        <v>50</v>
      </c>
      <c r="U1667" s="47">
        <f>Table_Query_from_Mac10[[#This Row],[qtytoShipFuture]]*Table_Query_from_Mac10[[#This Row],[Future-cost]]</f>
        <v>304</v>
      </c>
      <c r="V1667" s="47">
        <f>Table_Query_from_Mac10[[#This Row],[qtytoShipFuture]]-Table_Query_from_Mac10[[#This Row],[qty_to_ship]]</f>
        <v>0</v>
      </c>
      <c r="W1667" s="47">
        <f>Table_Query_from_Mac10[[#This Row],[UnitPriceFuture]]</f>
        <v>14.07</v>
      </c>
      <c r="X1667" s="47">
        <f>Table_Query_from_Mac10[[#This Row],[Unit Increase]]*Table_Query_from_Mac10[[#This Row],[UnitPriceFuture]]</f>
        <v>0</v>
      </c>
      <c r="Y1667" s="47">
        <f>Table_Query_from_Mac10[[#This Row],[Unit Increase]]*Table_Query_from_Mac10[[#This Row],[Future-cost]]</f>
        <v>0</v>
      </c>
      <c r="Z1667" s="47">
        <f>-(Table_Query_from_Mac10[[#This Row],[Incremental Sales]]+((Table_Query_from_Mac10[[#This Row],[Incremental Sales]]*-(SUM(Summary!$S$8:$S$9)))))*Summary!$S$18</f>
        <v>0</v>
      </c>
      <c r="AA1667" s="47">
        <f>IFERROR(Table_Query_from_Mac10[[#This Row],[Incremental Cost]]/Table_Query_from_Mac10[[#This Row],[Incremental Sales]],0)</f>
        <v>0</v>
      </c>
      <c r="AB1667" s="47">
        <f>IFERROR(Table_Query_from_Mac10[[#This Row],[TotalCostFuture]]/Table_Query_from_Mac10[[#This Row],[totalsalesFuture]],0)</f>
        <v>0.43212508884150674</v>
      </c>
      <c r="AN1667" s="31">
        <v>200</v>
      </c>
      <c r="AO1667">
        <f t="shared" ref="AO1667:AO1730" si="52">CEILING(AN1667/4,1)</f>
        <v>50</v>
      </c>
      <c r="AQ1667" s="31">
        <v>40.200000000000003</v>
      </c>
      <c r="AR1667">
        <f t="shared" ref="AR1667:AR1730" si="53">ROUND(AQ1667/5*1.75,2)</f>
        <v>14.07</v>
      </c>
    </row>
    <row r="1668" spans="1:44" x14ac:dyDescent="0.25">
      <c r="A1668">
        <v>90168</v>
      </c>
      <c r="B1668">
        <v>1</v>
      </c>
      <c r="C1668" t="s">
        <v>55</v>
      </c>
      <c r="D1668" t="s">
        <v>81</v>
      </c>
      <c r="E1668">
        <v>4</v>
      </c>
      <c r="F1668">
        <v>12.04</v>
      </c>
      <c r="G1668">
        <v>31.43</v>
      </c>
      <c r="H1668" s="1">
        <v>44840</v>
      </c>
      <c r="I1668" s="20">
        <v>0</v>
      </c>
      <c r="J1668" s="47">
        <f>Table_Query_from_Mac10[[#This Row],[unit_price]]-(Table_Query_from_Mac10[[#This Row],[unit_price]]*(Table_Query_from_Mac10[[#This Row],[discount_pct]]/100))</f>
        <v>31.43</v>
      </c>
      <c r="K1668" s="47">
        <f>Table_Query_from_Mac10[[#This Row],[unit_cost]]</f>
        <v>12.04</v>
      </c>
      <c r="L1668" s="47">
        <f>Table_Query_from_Mac10[[#This Row],[Live-cost]]*(1+Table_Query_from_Mac10[[#This Row],[CogsIncreasebyTYPE]])</f>
        <v>12.04</v>
      </c>
      <c r="M1668" s="47">
        <f>Table_Query_from_Mac10[[#This Row],[Live-cost]]*Table_Query_from_Mac10[[#This Row],[qty_to_ship]]</f>
        <v>48.16</v>
      </c>
      <c r="N1668" s="47">
        <f>IF(Table_Query_from_Mac10[[#This Row],[item_no]]="KDA",-Table_Query_from_Mac10[[#This Row],[unit_price]],Table_Query_from_Mac10[[#This Row],[Net Unit]]*Table_Query_from_Mac10[[#This Row],[qty_to_ship]])</f>
        <v>125.72</v>
      </c>
      <c r="O1668" s="47">
        <f>SUMIFS(Summary!C:C,Summary!H:H,Table_Query_from_Mac10[[#This Row],[Juiceoc]])</f>
        <v>0</v>
      </c>
      <c r="P1668" s="47">
        <f>SUMIFS(Summary!D:D,Summary!H:H,Table_Query_from_Mac10[[#This Row],[Juiceoc]])</f>
        <v>0</v>
      </c>
      <c r="Q1668" s="47">
        <f>SUMIFS(Summary!E:E,Summary!H:H,Table_Query_from_Mac10[[#This Row],[Juiceoc]])</f>
        <v>0</v>
      </c>
      <c r="R1668" s="47">
        <f>Table_Query_from_Mac10[[#This Row],[Net Unit]]*(1+Table_Query_from_Mac10[[#This Row],[PriceIncreasebyType]])</f>
        <v>31.43</v>
      </c>
      <c r="S1668" s="47">
        <f>Table_Query_from_Mac10[[#This Row],[UnitPriceFuture]]*Table_Query_from_Mac10[[#This Row],[qtytoShipFuture]]</f>
        <v>125.72</v>
      </c>
      <c r="T1668" s="47">
        <f>ROUND(Table_Query_from_Mac10[[#This Row],[qty_to_ship]]*(1+Table_Query_from_Mac10[[#This Row],[VolumeIncreasebyType]]),0)</f>
        <v>4</v>
      </c>
      <c r="U1668" s="47">
        <f>Table_Query_from_Mac10[[#This Row],[qtytoShipFuture]]*Table_Query_from_Mac10[[#This Row],[Future-cost]]</f>
        <v>48.16</v>
      </c>
      <c r="V1668" s="47">
        <f>Table_Query_from_Mac10[[#This Row],[qtytoShipFuture]]-Table_Query_from_Mac10[[#This Row],[qty_to_ship]]</f>
        <v>0</v>
      </c>
      <c r="W1668" s="47">
        <f>Table_Query_from_Mac10[[#This Row],[UnitPriceFuture]]</f>
        <v>31.43</v>
      </c>
      <c r="X1668" s="47">
        <f>Table_Query_from_Mac10[[#This Row],[Unit Increase]]*Table_Query_from_Mac10[[#This Row],[UnitPriceFuture]]</f>
        <v>0</v>
      </c>
      <c r="Y1668" s="47">
        <f>Table_Query_from_Mac10[[#This Row],[Unit Increase]]*Table_Query_from_Mac10[[#This Row],[Future-cost]]</f>
        <v>0</v>
      </c>
      <c r="Z1668" s="47">
        <f>-(Table_Query_from_Mac10[[#This Row],[Incremental Sales]]+((Table_Query_from_Mac10[[#This Row],[Incremental Sales]]*-(SUM(Summary!$S$8:$S$9)))))*Summary!$S$18</f>
        <v>0</v>
      </c>
      <c r="AA1668" s="47">
        <f>IFERROR(Table_Query_from_Mac10[[#This Row],[Incremental Cost]]/Table_Query_from_Mac10[[#This Row],[Incremental Sales]],0)</f>
        <v>0</v>
      </c>
      <c r="AB1668" s="47">
        <f>IFERROR(Table_Query_from_Mac10[[#This Row],[TotalCostFuture]]/Table_Query_from_Mac10[[#This Row],[totalsalesFuture]],0)</f>
        <v>0.38307349665924273</v>
      </c>
      <c r="AN1668" s="30">
        <v>16</v>
      </c>
      <c r="AO1668">
        <f t="shared" si="52"/>
        <v>4</v>
      </c>
      <c r="AQ1668" s="30">
        <v>89.79</v>
      </c>
      <c r="AR1668">
        <f t="shared" si="53"/>
        <v>31.43</v>
      </c>
    </row>
    <row r="1669" spans="1:44" x14ac:dyDescent="0.25">
      <c r="A1669">
        <v>90168</v>
      </c>
      <c r="B1669">
        <v>2</v>
      </c>
      <c r="C1669" t="s">
        <v>55</v>
      </c>
      <c r="D1669" t="s">
        <v>81</v>
      </c>
      <c r="E1669">
        <v>20</v>
      </c>
      <c r="F1669">
        <v>5</v>
      </c>
      <c r="G1669">
        <v>12.2</v>
      </c>
      <c r="H1669" s="1">
        <v>44840</v>
      </c>
      <c r="I1669" s="20">
        <v>0</v>
      </c>
      <c r="J1669" s="47">
        <f>Table_Query_from_Mac10[[#This Row],[unit_price]]-(Table_Query_from_Mac10[[#This Row],[unit_price]]*(Table_Query_from_Mac10[[#This Row],[discount_pct]]/100))</f>
        <v>12.2</v>
      </c>
      <c r="K1669" s="47">
        <f>Table_Query_from_Mac10[[#This Row],[unit_cost]]</f>
        <v>5</v>
      </c>
      <c r="L1669" s="47">
        <f>Table_Query_from_Mac10[[#This Row],[Live-cost]]*(1+Table_Query_from_Mac10[[#This Row],[CogsIncreasebyTYPE]])</f>
        <v>5</v>
      </c>
      <c r="M1669" s="47">
        <f>Table_Query_from_Mac10[[#This Row],[Live-cost]]*Table_Query_from_Mac10[[#This Row],[qty_to_ship]]</f>
        <v>100</v>
      </c>
      <c r="N1669" s="47">
        <f>IF(Table_Query_from_Mac10[[#This Row],[item_no]]="KDA",-Table_Query_from_Mac10[[#This Row],[unit_price]],Table_Query_from_Mac10[[#This Row],[Net Unit]]*Table_Query_from_Mac10[[#This Row],[qty_to_ship]])</f>
        <v>244</v>
      </c>
      <c r="O1669" s="47">
        <f>SUMIFS(Summary!C:C,Summary!H:H,Table_Query_from_Mac10[[#This Row],[Juiceoc]])</f>
        <v>0</v>
      </c>
      <c r="P1669" s="47">
        <f>SUMIFS(Summary!D:D,Summary!H:H,Table_Query_from_Mac10[[#This Row],[Juiceoc]])</f>
        <v>0</v>
      </c>
      <c r="Q1669" s="47">
        <f>SUMIFS(Summary!E:E,Summary!H:H,Table_Query_from_Mac10[[#This Row],[Juiceoc]])</f>
        <v>0</v>
      </c>
      <c r="R1669" s="47">
        <f>Table_Query_from_Mac10[[#This Row],[Net Unit]]*(1+Table_Query_from_Mac10[[#This Row],[PriceIncreasebyType]])</f>
        <v>12.2</v>
      </c>
      <c r="S1669" s="47">
        <f>Table_Query_from_Mac10[[#This Row],[UnitPriceFuture]]*Table_Query_from_Mac10[[#This Row],[qtytoShipFuture]]</f>
        <v>244</v>
      </c>
      <c r="T1669" s="47">
        <f>ROUND(Table_Query_from_Mac10[[#This Row],[qty_to_ship]]*(1+Table_Query_from_Mac10[[#This Row],[VolumeIncreasebyType]]),0)</f>
        <v>20</v>
      </c>
      <c r="U1669" s="47">
        <f>Table_Query_from_Mac10[[#This Row],[qtytoShipFuture]]*Table_Query_from_Mac10[[#This Row],[Future-cost]]</f>
        <v>100</v>
      </c>
      <c r="V1669" s="47">
        <f>Table_Query_from_Mac10[[#This Row],[qtytoShipFuture]]-Table_Query_from_Mac10[[#This Row],[qty_to_ship]]</f>
        <v>0</v>
      </c>
      <c r="W1669" s="47">
        <f>Table_Query_from_Mac10[[#This Row],[UnitPriceFuture]]</f>
        <v>12.2</v>
      </c>
      <c r="X1669" s="47">
        <f>Table_Query_from_Mac10[[#This Row],[Unit Increase]]*Table_Query_from_Mac10[[#This Row],[UnitPriceFuture]]</f>
        <v>0</v>
      </c>
      <c r="Y1669" s="47">
        <f>Table_Query_from_Mac10[[#This Row],[Unit Increase]]*Table_Query_from_Mac10[[#This Row],[Future-cost]]</f>
        <v>0</v>
      </c>
      <c r="Z1669" s="47">
        <f>-(Table_Query_from_Mac10[[#This Row],[Incremental Sales]]+((Table_Query_from_Mac10[[#This Row],[Incremental Sales]]*-(SUM(Summary!$S$8:$S$9)))))*Summary!$S$18</f>
        <v>0</v>
      </c>
      <c r="AA1669" s="47">
        <f>IFERROR(Table_Query_from_Mac10[[#This Row],[Incremental Cost]]/Table_Query_from_Mac10[[#This Row],[Incremental Sales]],0)</f>
        <v>0</v>
      </c>
      <c r="AB1669" s="47">
        <f>IFERROR(Table_Query_from_Mac10[[#This Row],[TotalCostFuture]]/Table_Query_from_Mac10[[#This Row],[totalsalesFuture]],0)</f>
        <v>0.4098360655737705</v>
      </c>
      <c r="AN1669" s="31">
        <v>80</v>
      </c>
      <c r="AO1669">
        <f t="shared" si="52"/>
        <v>20</v>
      </c>
      <c r="AQ1669" s="31">
        <v>34.869999999999997</v>
      </c>
      <c r="AR1669">
        <f t="shared" si="53"/>
        <v>12.2</v>
      </c>
    </row>
    <row r="1670" spans="1:44" x14ac:dyDescent="0.25">
      <c r="A1670">
        <v>90168</v>
      </c>
      <c r="B1670">
        <v>3</v>
      </c>
      <c r="C1670" t="s">
        <v>55</v>
      </c>
      <c r="D1670" t="s">
        <v>81</v>
      </c>
      <c r="E1670">
        <v>4</v>
      </c>
      <c r="F1670">
        <v>12.1</v>
      </c>
      <c r="G1670">
        <v>31.85</v>
      </c>
      <c r="H1670" s="1">
        <v>44840</v>
      </c>
      <c r="I1670" s="20">
        <v>0</v>
      </c>
      <c r="J1670" s="47">
        <f>Table_Query_from_Mac10[[#This Row],[unit_price]]-(Table_Query_from_Mac10[[#This Row],[unit_price]]*(Table_Query_from_Mac10[[#This Row],[discount_pct]]/100))</f>
        <v>31.85</v>
      </c>
      <c r="K1670" s="47">
        <f>Table_Query_from_Mac10[[#This Row],[unit_cost]]</f>
        <v>12.1</v>
      </c>
      <c r="L1670" s="47">
        <f>Table_Query_from_Mac10[[#This Row],[Live-cost]]*(1+Table_Query_from_Mac10[[#This Row],[CogsIncreasebyTYPE]])</f>
        <v>12.1</v>
      </c>
      <c r="M1670" s="47">
        <f>Table_Query_from_Mac10[[#This Row],[Live-cost]]*Table_Query_from_Mac10[[#This Row],[qty_to_ship]]</f>
        <v>48.4</v>
      </c>
      <c r="N1670" s="47">
        <f>IF(Table_Query_from_Mac10[[#This Row],[item_no]]="KDA",-Table_Query_from_Mac10[[#This Row],[unit_price]],Table_Query_from_Mac10[[#This Row],[Net Unit]]*Table_Query_from_Mac10[[#This Row],[qty_to_ship]])</f>
        <v>127.4</v>
      </c>
      <c r="O1670" s="47">
        <f>SUMIFS(Summary!C:C,Summary!H:H,Table_Query_from_Mac10[[#This Row],[Juiceoc]])</f>
        <v>0</v>
      </c>
      <c r="P1670" s="47">
        <f>SUMIFS(Summary!D:D,Summary!H:H,Table_Query_from_Mac10[[#This Row],[Juiceoc]])</f>
        <v>0</v>
      </c>
      <c r="Q1670" s="47">
        <f>SUMIFS(Summary!E:E,Summary!H:H,Table_Query_from_Mac10[[#This Row],[Juiceoc]])</f>
        <v>0</v>
      </c>
      <c r="R1670" s="47">
        <f>Table_Query_from_Mac10[[#This Row],[Net Unit]]*(1+Table_Query_from_Mac10[[#This Row],[PriceIncreasebyType]])</f>
        <v>31.85</v>
      </c>
      <c r="S1670" s="47">
        <f>Table_Query_from_Mac10[[#This Row],[UnitPriceFuture]]*Table_Query_from_Mac10[[#This Row],[qtytoShipFuture]]</f>
        <v>127.4</v>
      </c>
      <c r="T1670" s="47">
        <f>ROUND(Table_Query_from_Mac10[[#This Row],[qty_to_ship]]*(1+Table_Query_from_Mac10[[#This Row],[VolumeIncreasebyType]]),0)</f>
        <v>4</v>
      </c>
      <c r="U1670" s="47">
        <f>Table_Query_from_Mac10[[#This Row],[qtytoShipFuture]]*Table_Query_from_Mac10[[#This Row],[Future-cost]]</f>
        <v>48.4</v>
      </c>
      <c r="V1670" s="47">
        <f>Table_Query_from_Mac10[[#This Row],[qtytoShipFuture]]-Table_Query_from_Mac10[[#This Row],[qty_to_ship]]</f>
        <v>0</v>
      </c>
      <c r="W1670" s="47">
        <f>Table_Query_from_Mac10[[#This Row],[UnitPriceFuture]]</f>
        <v>31.85</v>
      </c>
      <c r="X1670" s="47">
        <f>Table_Query_from_Mac10[[#This Row],[Unit Increase]]*Table_Query_from_Mac10[[#This Row],[UnitPriceFuture]]</f>
        <v>0</v>
      </c>
      <c r="Y1670" s="47">
        <f>Table_Query_from_Mac10[[#This Row],[Unit Increase]]*Table_Query_from_Mac10[[#This Row],[Future-cost]]</f>
        <v>0</v>
      </c>
      <c r="Z1670" s="47">
        <f>-(Table_Query_from_Mac10[[#This Row],[Incremental Sales]]+((Table_Query_from_Mac10[[#This Row],[Incremental Sales]]*-(SUM(Summary!$S$8:$S$9)))))*Summary!$S$18</f>
        <v>0</v>
      </c>
      <c r="AA1670" s="47">
        <f>IFERROR(Table_Query_from_Mac10[[#This Row],[Incremental Cost]]/Table_Query_from_Mac10[[#This Row],[Incremental Sales]],0)</f>
        <v>0</v>
      </c>
      <c r="AB1670" s="47">
        <f>IFERROR(Table_Query_from_Mac10[[#This Row],[TotalCostFuture]]/Table_Query_from_Mac10[[#This Row],[totalsalesFuture]],0)</f>
        <v>0.37990580847723704</v>
      </c>
      <c r="AN1670" s="30">
        <v>15</v>
      </c>
      <c r="AO1670">
        <f t="shared" si="52"/>
        <v>4</v>
      </c>
      <c r="AQ1670" s="30">
        <v>90.99</v>
      </c>
      <c r="AR1670">
        <f t="shared" si="53"/>
        <v>31.85</v>
      </c>
    </row>
    <row r="1671" spans="1:44" x14ac:dyDescent="0.25">
      <c r="A1671">
        <v>90168</v>
      </c>
      <c r="B1671">
        <v>4</v>
      </c>
      <c r="C1671" t="s">
        <v>55</v>
      </c>
      <c r="D1671" t="s">
        <v>81</v>
      </c>
      <c r="E1671">
        <v>3</v>
      </c>
      <c r="F1671">
        <v>16.03</v>
      </c>
      <c r="G1671">
        <v>44.98</v>
      </c>
      <c r="H1671" s="1">
        <v>44840</v>
      </c>
      <c r="I1671" s="20">
        <v>0</v>
      </c>
      <c r="J1671" s="47">
        <f>Table_Query_from_Mac10[[#This Row],[unit_price]]-(Table_Query_from_Mac10[[#This Row],[unit_price]]*(Table_Query_from_Mac10[[#This Row],[discount_pct]]/100))</f>
        <v>44.98</v>
      </c>
      <c r="K1671" s="47">
        <f>Table_Query_from_Mac10[[#This Row],[unit_cost]]</f>
        <v>16.03</v>
      </c>
      <c r="L1671" s="47">
        <f>Table_Query_from_Mac10[[#This Row],[Live-cost]]*(1+Table_Query_from_Mac10[[#This Row],[CogsIncreasebyTYPE]])</f>
        <v>16.03</v>
      </c>
      <c r="M1671" s="47">
        <f>Table_Query_from_Mac10[[#This Row],[Live-cost]]*Table_Query_from_Mac10[[#This Row],[qty_to_ship]]</f>
        <v>48.09</v>
      </c>
      <c r="N1671" s="47">
        <f>IF(Table_Query_from_Mac10[[#This Row],[item_no]]="KDA",-Table_Query_from_Mac10[[#This Row],[unit_price]],Table_Query_from_Mac10[[#This Row],[Net Unit]]*Table_Query_from_Mac10[[#This Row],[qty_to_ship]])</f>
        <v>134.94</v>
      </c>
      <c r="O1671" s="47">
        <f>SUMIFS(Summary!C:C,Summary!H:H,Table_Query_from_Mac10[[#This Row],[Juiceoc]])</f>
        <v>0</v>
      </c>
      <c r="P1671" s="47">
        <f>SUMIFS(Summary!D:D,Summary!H:H,Table_Query_from_Mac10[[#This Row],[Juiceoc]])</f>
        <v>0</v>
      </c>
      <c r="Q1671" s="47">
        <f>SUMIFS(Summary!E:E,Summary!H:H,Table_Query_from_Mac10[[#This Row],[Juiceoc]])</f>
        <v>0</v>
      </c>
      <c r="R1671" s="47">
        <f>Table_Query_from_Mac10[[#This Row],[Net Unit]]*(1+Table_Query_from_Mac10[[#This Row],[PriceIncreasebyType]])</f>
        <v>44.98</v>
      </c>
      <c r="S1671" s="47">
        <f>Table_Query_from_Mac10[[#This Row],[UnitPriceFuture]]*Table_Query_from_Mac10[[#This Row],[qtytoShipFuture]]</f>
        <v>134.94</v>
      </c>
      <c r="T1671" s="47">
        <f>ROUND(Table_Query_from_Mac10[[#This Row],[qty_to_ship]]*(1+Table_Query_from_Mac10[[#This Row],[VolumeIncreasebyType]]),0)</f>
        <v>3</v>
      </c>
      <c r="U1671" s="47">
        <f>Table_Query_from_Mac10[[#This Row],[qtytoShipFuture]]*Table_Query_from_Mac10[[#This Row],[Future-cost]]</f>
        <v>48.09</v>
      </c>
      <c r="V1671" s="47">
        <f>Table_Query_from_Mac10[[#This Row],[qtytoShipFuture]]-Table_Query_from_Mac10[[#This Row],[qty_to_ship]]</f>
        <v>0</v>
      </c>
      <c r="W1671" s="47">
        <f>Table_Query_from_Mac10[[#This Row],[UnitPriceFuture]]</f>
        <v>44.98</v>
      </c>
      <c r="X1671" s="47">
        <f>Table_Query_from_Mac10[[#This Row],[Unit Increase]]*Table_Query_from_Mac10[[#This Row],[UnitPriceFuture]]</f>
        <v>0</v>
      </c>
      <c r="Y1671" s="47">
        <f>Table_Query_from_Mac10[[#This Row],[Unit Increase]]*Table_Query_from_Mac10[[#This Row],[Future-cost]]</f>
        <v>0</v>
      </c>
      <c r="Z1671" s="47">
        <f>-(Table_Query_from_Mac10[[#This Row],[Incremental Sales]]+((Table_Query_from_Mac10[[#This Row],[Incremental Sales]]*-(SUM(Summary!$S$8:$S$9)))))*Summary!$S$18</f>
        <v>0</v>
      </c>
      <c r="AA1671" s="47">
        <f>IFERROR(Table_Query_from_Mac10[[#This Row],[Incremental Cost]]/Table_Query_from_Mac10[[#This Row],[Incremental Sales]],0)</f>
        <v>0</v>
      </c>
      <c r="AB1671" s="47">
        <f>IFERROR(Table_Query_from_Mac10[[#This Row],[TotalCostFuture]]/Table_Query_from_Mac10[[#This Row],[totalsalesFuture]],0)</f>
        <v>0.35638061360604717</v>
      </c>
      <c r="AN1671" s="31">
        <v>12</v>
      </c>
      <c r="AO1671">
        <f t="shared" si="52"/>
        <v>3</v>
      </c>
      <c r="AQ1671" s="31">
        <v>128.52000000000001</v>
      </c>
      <c r="AR1671">
        <f t="shared" si="53"/>
        <v>44.98</v>
      </c>
    </row>
    <row r="1672" spans="1:44" x14ac:dyDescent="0.25">
      <c r="A1672">
        <v>90168</v>
      </c>
      <c r="B1672">
        <v>5</v>
      </c>
      <c r="C1672" t="s">
        <v>55</v>
      </c>
      <c r="D1672" t="s">
        <v>81</v>
      </c>
      <c r="E1672">
        <v>12</v>
      </c>
      <c r="F1672">
        <v>5.86</v>
      </c>
      <c r="G1672">
        <v>14.88</v>
      </c>
      <c r="H1672" s="1">
        <v>44840</v>
      </c>
      <c r="I1672" s="20">
        <v>0</v>
      </c>
      <c r="J1672" s="47">
        <f>Table_Query_from_Mac10[[#This Row],[unit_price]]-(Table_Query_from_Mac10[[#This Row],[unit_price]]*(Table_Query_from_Mac10[[#This Row],[discount_pct]]/100))</f>
        <v>14.88</v>
      </c>
      <c r="K1672" s="47">
        <f>Table_Query_from_Mac10[[#This Row],[unit_cost]]</f>
        <v>5.86</v>
      </c>
      <c r="L1672" s="47">
        <f>Table_Query_from_Mac10[[#This Row],[Live-cost]]*(1+Table_Query_from_Mac10[[#This Row],[CogsIncreasebyTYPE]])</f>
        <v>5.86</v>
      </c>
      <c r="M1672" s="47">
        <f>Table_Query_from_Mac10[[#This Row],[Live-cost]]*Table_Query_from_Mac10[[#This Row],[qty_to_ship]]</f>
        <v>70.320000000000007</v>
      </c>
      <c r="N1672" s="47">
        <f>IF(Table_Query_from_Mac10[[#This Row],[item_no]]="KDA",-Table_Query_from_Mac10[[#This Row],[unit_price]],Table_Query_from_Mac10[[#This Row],[Net Unit]]*Table_Query_from_Mac10[[#This Row],[qty_to_ship]])</f>
        <v>178.56</v>
      </c>
      <c r="O1672" s="47">
        <f>SUMIFS(Summary!C:C,Summary!H:H,Table_Query_from_Mac10[[#This Row],[Juiceoc]])</f>
        <v>0</v>
      </c>
      <c r="P1672" s="47">
        <f>SUMIFS(Summary!D:D,Summary!H:H,Table_Query_from_Mac10[[#This Row],[Juiceoc]])</f>
        <v>0</v>
      </c>
      <c r="Q1672" s="47">
        <f>SUMIFS(Summary!E:E,Summary!H:H,Table_Query_from_Mac10[[#This Row],[Juiceoc]])</f>
        <v>0</v>
      </c>
      <c r="R1672" s="47">
        <f>Table_Query_from_Mac10[[#This Row],[Net Unit]]*(1+Table_Query_from_Mac10[[#This Row],[PriceIncreasebyType]])</f>
        <v>14.88</v>
      </c>
      <c r="S1672" s="47">
        <f>Table_Query_from_Mac10[[#This Row],[UnitPriceFuture]]*Table_Query_from_Mac10[[#This Row],[qtytoShipFuture]]</f>
        <v>178.56</v>
      </c>
      <c r="T1672" s="47">
        <f>ROUND(Table_Query_from_Mac10[[#This Row],[qty_to_ship]]*(1+Table_Query_from_Mac10[[#This Row],[VolumeIncreasebyType]]),0)</f>
        <v>12</v>
      </c>
      <c r="U1672" s="47">
        <f>Table_Query_from_Mac10[[#This Row],[qtytoShipFuture]]*Table_Query_from_Mac10[[#This Row],[Future-cost]]</f>
        <v>70.320000000000007</v>
      </c>
      <c r="V1672" s="47">
        <f>Table_Query_from_Mac10[[#This Row],[qtytoShipFuture]]-Table_Query_from_Mac10[[#This Row],[qty_to_ship]]</f>
        <v>0</v>
      </c>
      <c r="W1672" s="47">
        <f>Table_Query_from_Mac10[[#This Row],[UnitPriceFuture]]</f>
        <v>14.88</v>
      </c>
      <c r="X1672" s="47">
        <f>Table_Query_from_Mac10[[#This Row],[Unit Increase]]*Table_Query_from_Mac10[[#This Row],[UnitPriceFuture]]</f>
        <v>0</v>
      </c>
      <c r="Y1672" s="47">
        <f>Table_Query_from_Mac10[[#This Row],[Unit Increase]]*Table_Query_from_Mac10[[#This Row],[Future-cost]]</f>
        <v>0</v>
      </c>
      <c r="Z1672" s="47">
        <f>-(Table_Query_from_Mac10[[#This Row],[Incremental Sales]]+((Table_Query_from_Mac10[[#This Row],[Incremental Sales]]*-(SUM(Summary!$S$8:$S$9)))))*Summary!$S$18</f>
        <v>0</v>
      </c>
      <c r="AA1672" s="47">
        <f>IFERROR(Table_Query_from_Mac10[[#This Row],[Incremental Cost]]/Table_Query_from_Mac10[[#This Row],[Incremental Sales]],0)</f>
        <v>0</v>
      </c>
      <c r="AB1672" s="47">
        <f>IFERROR(Table_Query_from_Mac10[[#This Row],[TotalCostFuture]]/Table_Query_from_Mac10[[#This Row],[totalsalesFuture]],0)</f>
        <v>0.39381720430107531</v>
      </c>
      <c r="AN1672" s="30">
        <v>45</v>
      </c>
      <c r="AO1672">
        <f t="shared" si="52"/>
        <v>12</v>
      </c>
      <c r="AQ1672" s="30">
        <v>42.5</v>
      </c>
      <c r="AR1672">
        <f t="shared" si="53"/>
        <v>14.88</v>
      </c>
    </row>
    <row r="1673" spans="1:44" x14ac:dyDescent="0.25">
      <c r="A1673">
        <v>90169</v>
      </c>
      <c r="B1673">
        <v>1</v>
      </c>
      <c r="C1673" t="s">
        <v>54</v>
      </c>
      <c r="D1673" t="s">
        <v>80</v>
      </c>
      <c r="E1673">
        <v>13</v>
      </c>
      <c r="F1673">
        <v>4.59</v>
      </c>
      <c r="G1673">
        <v>10.98</v>
      </c>
      <c r="H1673" s="1">
        <v>44840</v>
      </c>
      <c r="I1673" s="20">
        <v>0</v>
      </c>
      <c r="J1673" s="47">
        <f>Table_Query_from_Mac10[[#This Row],[unit_price]]-(Table_Query_from_Mac10[[#This Row],[unit_price]]*(Table_Query_from_Mac10[[#This Row],[discount_pct]]/100))</f>
        <v>10.98</v>
      </c>
      <c r="K1673" s="47">
        <f>Table_Query_from_Mac10[[#This Row],[unit_cost]]</f>
        <v>4.59</v>
      </c>
      <c r="L1673" s="47">
        <f>Table_Query_from_Mac10[[#This Row],[Live-cost]]*(1+Table_Query_from_Mac10[[#This Row],[CogsIncreasebyTYPE]])</f>
        <v>4.59</v>
      </c>
      <c r="M1673" s="47">
        <f>Table_Query_from_Mac10[[#This Row],[Live-cost]]*Table_Query_from_Mac10[[#This Row],[qty_to_ship]]</f>
        <v>59.67</v>
      </c>
      <c r="N1673" s="47">
        <f>IF(Table_Query_from_Mac10[[#This Row],[item_no]]="KDA",-Table_Query_from_Mac10[[#This Row],[unit_price]],Table_Query_from_Mac10[[#This Row],[Net Unit]]*Table_Query_from_Mac10[[#This Row],[qty_to_ship]])</f>
        <v>142.74</v>
      </c>
      <c r="O1673" s="47">
        <f>SUMIFS(Summary!C:C,Summary!H:H,Table_Query_from_Mac10[[#This Row],[Juiceoc]])</f>
        <v>0</v>
      </c>
      <c r="P1673" s="47">
        <f>SUMIFS(Summary!D:D,Summary!H:H,Table_Query_from_Mac10[[#This Row],[Juiceoc]])</f>
        <v>0</v>
      </c>
      <c r="Q1673" s="47">
        <f>SUMIFS(Summary!E:E,Summary!H:H,Table_Query_from_Mac10[[#This Row],[Juiceoc]])</f>
        <v>0</v>
      </c>
      <c r="R1673" s="47">
        <f>Table_Query_from_Mac10[[#This Row],[Net Unit]]*(1+Table_Query_from_Mac10[[#This Row],[PriceIncreasebyType]])</f>
        <v>10.98</v>
      </c>
      <c r="S1673" s="47">
        <f>Table_Query_from_Mac10[[#This Row],[UnitPriceFuture]]*Table_Query_from_Mac10[[#This Row],[qtytoShipFuture]]</f>
        <v>142.74</v>
      </c>
      <c r="T1673" s="47">
        <f>ROUND(Table_Query_from_Mac10[[#This Row],[qty_to_ship]]*(1+Table_Query_from_Mac10[[#This Row],[VolumeIncreasebyType]]),0)</f>
        <v>13</v>
      </c>
      <c r="U1673" s="47">
        <f>Table_Query_from_Mac10[[#This Row],[qtytoShipFuture]]*Table_Query_from_Mac10[[#This Row],[Future-cost]]</f>
        <v>59.67</v>
      </c>
      <c r="V1673" s="47">
        <f>Table_Query_from_Mac10[[#This Row],[qtytoShipFuture]]-Table_Query_from_Mac10[[#This Row],[qty_to_ship]]</f>
        <v>0</v>
      </c>
      <c r="W1673" s="47">
        <f>Table_Query_from_Mac10[[#This Row],[UnitPriceFuture]]</f>
        <v>10.98</v>
      </c>
      <c r="X1673" s="47">
        <f>Table_Query_from_Mac10[[#This Row],[Unit Increase]]*Table_Query_from_Mac10[[#This Row],[UnitPriceFuture]]</f>
        <v>0</v>
      </c>
      <c r="Y1673" s="47">
        <f>Table_Query_from_Mac10[[#This Row],[Unit Increase]]*Table_Query_from_Mac10[[#This Row],[Future-cost]]</f>
        <v>0</v>
      </c>
      <c r="Z1673" s="47">
        <f>-(Table_Query_from_Mac10[[#This Row],[Incremental Sales]]+((Table_Query_from_Mac10[[#This Row],[Incremental Sales]]*-(SUM(Summary!$S$8:$S$9)))))*Summary!$S$18</f>
        <v>0</v>
      </c>
      <c r="AA1673" s="47">
        <f>IFERROR(Table_Query_from_Mac10[[#This Row],[Incremental Cost]]/Table_Query_from_Mac10[[#This Row],[Incremental Sales]],0)</f>
        <v>0</v>
      </c>
      <c r="AB1673" s="47">
        <f>IFERROR(Table_Query_from_Mac10[[#This Row],[TotalCostFuture]]/Table_Query_from_Mac10[[#This Row],[totalsalesFuture]],0)</f>
        <v>0.41803278688524587</v>
      </c>
      <c r="AN1673" s="31">
        <v>50</v>
      </c>
      <c r="AO1673">
        <f t="shared" si="52"/>
        <v>13</v>
      </c>
      <c r="AQ1673" s="31">
        <v>31.36</v>
      </c>
      <c r="AR1673">
        <f t="shared" si="53"/>
        <v>10.98</v>
      </c>
    </row>
    <row r="1674" spans="1:44" x14ac:dyDescent="0.25">
      <c r="A1674">
        <v>90169</v>
      </c>
      <c r="B1674">
        <v>2</v>
      </c>
      <c r="C1674" t="s">
        <v>51</v>
      </c>
      <c r="D1674" t="s">
        <v>80</v>
      </c>
      <c r="E1674">
        <v>27</v>
      </c>
      <c r="F1674">
        <v>3.75</v>
      </c>
      <c r="G1674">
        <v>8.0399999999999991</v>
      </c>
      <c r="H1674" s="1">
        <v>44840</v>
      </c>
      <c r="I1674" s="20">
        <v>0</v>
      </c>
      <c r="J1674" s="47">
        <f>Table_Query_from_Mac10[[#This Row],[unit_price]]-(Table_Query_from_Mac10[[#This Row],[unit_price]]*(Table_Query_from_Mac10[[#This Row],[discount_pct]]/100))</f>
        <v>8.0399999999999991</v>
      </c>
      <c r="K1674" s="47">
        <f>Table_Query_from_Mac10[[#This Row],[unit_cost]]</f>
        <v>3.75</v>
      </c>
      <c r="L1674" s="47">
        <f>Table_Query_from_Mac10[[#This Row],[Live-cost]]*(1+Table_Query_from_Mac10[[#This Row],[CogsIncreasebyTYPE]])</f>
        <v>3.75</v>
      </c>
      <c r="M1674" s="47">
        <f>Table_Query_from_Mac10[[#This Row],[Live-cost]]*Table_Query_from_Mac10[[#This Row],[qty_to_ship]]</f>
        <v>101.25</v>
      </c>
      <c r="N1674" s="47">
        <f>IF(Table_Query_from_Mac10[[#This Row],[item_no]]="KDA",-Table_Query_from_Mac10[[#This Row],[unit_price]],Table_Query_from_Mac10[[#This Row],[Net Unit]]*Table_Query_from_Mac10[[#This Row],[qty_to_ship]])</f>
        <v>217.07999999999998</v>
      </c>
      <c r="O1674" s="47">
        <f>SUMIFS(Summary!C:C,Summary!H:H,Table_Query_from_Mac10[[#This Row],[Juiceoc]])</f>
        <v>0</v>
      </c>
      <c r="P1674" s="47">
        <f>SUMIFS(Summary!D:D,Summary!H:H,Table_Query_from_Mac10[[#This Row],[Juiceoc]])</f>
        <v>0</v>
      </c>
      <c r="Q1674" s="47">
        <f>SUMIFS(Summary!E:E,Summary!H:H,Table_Query_from_Mac10[[#This Row],[Juiceoc]])</f>
        <v>0</v>
      </c>
      <c r="R1674" s="47">
        <f>Table_Query_from_Mac10[[#This Row],[Net Unit]]*(1+Table_Query_from_Mac10[[#This Row],[PriceIncreasebyType]])</f>
        <v>8.0399999999999991</v>
      </c>
      <c r="S1674" s="47">
        <f>Table_Query_from_Mac10[[#This Row],[UnitPriceFuture]]*Table_Query_from_Mac10[[#This Row],[qtytoShipFuture]]</f>
        <v>217.07999999999998</v>
      </c>
      <c r="T1674" s="47">
        <f>ROUND(Table_Query_from_Mac10[[#This Row],[qty_to_ship]]*(1+Table_Query_from_Mac10[[#This Row],[VolumeIncreasebyType]]),0)</f>
        <v>27</v>
      </c>
      <c r="U1674" s="47">
        <f>Table_Query_from_Mac10[[#This Row],[qtytoShipFuture]]*Table_Query_from_Mac10[[#This Row],[Future-cost]]</f>
        <v>101.25</v>
      </c>
      <c r="V1674" s="47">
        <f>Table_Query_from_Mac10[[#This Row],[qtytoShipFuture]]-Table_Query_from_Mac10[[#This Row],[qty_to_ship]]</f>
        <v>0</v>
      </c>
      <c r="W1674" s="47">
        <f>Table_Query_from_Mac10[[#This Row],[UnitPriceFuture]]</f>
        <v>8.0399999999999991</v>
      </c>
      <c r="X1674" s="47">
        <f>Table_Query_from_Mac10[[#This Row],[Unit Increase]]*Table_Query_from_Mac10[[#This Row],[UnitPriceFuture]]</f>
        <v>0</v>
      </c>
      <c r="Y1674" s="47">
        <f>Table_Query_from_Mac10[[#This Row],[Unit Increase]]*Table_Query_from_Mac10[[#This Row],[Future-cost]]</f>
        <v>0</v>
      </c>
      <c r="Z1674" s="47">
        <f>-(Table_Query_from_Mac10[[#This Row],[Incremental Sales]]+((Table_Query_from_Mac10[[#This Row],[Incremental Sales]]*-(SUM(Summary!$S$8:$S$9)))))*Summary!$S$18</f>
        <v>0</v>
      </c>
      <c r="AA1674" s="47">
        <f>IFERROR(Table_Query_from_Mac10[[#This Row],[Incremental Cost]]/Table_Query_from_Mac10[[#This Row],[Incremental Sales]],0)</f>
        <v>0</v>
      </c>
      <c r="AB1674" s="47">
        <f>IFERROR(Table_Query_from_Mac10[[#This Row],[TotalCostFuture]]/Table_Query_from_Mac10[[#This Row],[totalsalesFuture]],0)</f>
        <v>0.46641791044776121</v>
      </c>
      <c r="AN1674" s="30">
        <v>108</v>
      </c>
      <c r="AO1674">
        <f t="shared" si="52"/>
        <v>27</v>
      </c>
      <c r="AQ1674" s="30">
        <v>22.97</v>
      </c>
      <c r="AR1674">
        <f t="shared" si="53"/>
        <v>8.0399999999999991</v>
      </c>
    </row>
    <row r="1675" spans="1:44" x14ac:dyDescent="0.25">
      <c r="A1675">
        <v>90169</v>
      </c>
      <c r="B1675">
        <v>3</v>
      </c>
      <c r="C1675" t="s">
        <v>51</v>
      </c>
      <c r="D1675" t="s">
        <v>80</v>
      </c>
      <c r="E1675">
        <v>25</v>
      </c>
      <c r="F1675">
        <v>4.71</v>
      </c>
      <c r="G1675">
        <v>10.61</v>
      </c>
      <c r="H1675" s="1">
        <v>44840</v>
      </c>
      <c r="I1675" s="20">
        <v>0</v>
      </c>
      <c r="J1675" s="47">
        <f>Table_Query_from_Mac10[[#This Row],[unit_price]]-(Table_Query_from_Mac10[[#This Row],[unit_price]]*(Table_Query_from_Mac10[[#This Row],[discount_pct]]/100))</f>
        <v>10.61</v>
      </c>
      <c r="K1675" s="47">
        <f>Table_Query_from_Mac10[[#This Row],[unit_cost]]</f>
        <v>4.71</v>
      </c>
      <c r="L1675" s="47">
        <f>Table_Query_from_Mac10[[#This Row],[Live-cost]]*(1+Table_Query_from_Mac10[[#This Row],[CogsIncreasebyTYPE]])</f>
        <v>4.71</v>
      </c>
      <c r="M1675" s="47">
        <f>Table_Query_from_Mac10[[#This Row],[Live-cost]]*Table_Query_from_Mac10[[#This Row],[qty_to_ship]]</f>
        <v>117.75</v>
      </c>
      <c r="N1675" s="47">
        <f>IF(Table_Query_from_Mac10[[#This Row],[item_no]]="KDA",-Table_Query_from_Mac10[[#This Row],[unit_price]],Table_Query_from_Mac10[[#This Row],[Net Unit]]*Table_Query_from_Mac10[[#This Row],[qty_to_ship]])</f>
        <v>265.25</v>
      </c>
      <c r="O1675" s="47">
        <f>SUMIFS(Summary!C:C,Summary!H:H,Table_Query_from_Mac10[[#This Row],[Juiceoc]])</f>
        <v>0</v>
      </c>
      <c r="P1675" s="47">
        <f>SUMIFS(Summary!D:D,Summary!H:H,Table_Query_from_Mac10[[#This Row],[Juiceoc]])</f>
        <v>0</v>
      </c>
      <c r="Q1675" s="47">
        <f>SUMIFS(Summary!E:E,Summary!H:H,Table_Query_from_Mac10[[#This Row],[Juiceoc]])</f>
        <v>0</v>
      </c>
      <c r="R1675" s="47">
        <f>Table_Query_from_Mac10[[#This Row],[Net Unit]]*(1+Table_Query_from_Mac10[[#This Row],[PriceIncreasebyType]])</f>
        <v>10.61</v>
      </c>
      <c r="S1675" s="47">
        <f>Table_Query_from_Mac10[[#This Row],[UnitPriceFuture]]*Table_Query_from_Mac10[[#This Row],[qtytoShipFuture]]</f>
        <v>265.25</v>
      </c>
      <c r="T1675" s="47">
        <f>ROUND(Table_Query_from_Mac10[[#This Row],[qty_to_ship]]*(1+Table_Query_from_Mac10[[#This Row],[VolumeIncreasebyType]]),0)</f>
        <v>25</v>
      </c>
      <c r="U1675" s="47">
        <f>Table_Query_from_Mac10[[#This Row],[qtytoShipFuture]]*Table_Query_from_Mac10[[#This Row],[Future-cost]]</f>
        <v>117.75</v>
      </c>
      <c r="V1675" s="47">
        <f>Table_Query_from_Mac10[[#This Row],[qtytoShipFuture]]-Table_Query_from_Mac10[[#This Row],[qty_to_ship]]</f>
        <v>0</v>
      </c>
      <c r="W1675" s="47">
        <f>Table_Query_from_Mac10[[#This Row],[UnitPriceFuture]]</f>
        <v>10.61</v>
      </c>
      <c r="X1675" s="47">
        <f>Table_Query_from_Mac10[[#This Row],[Unit Increase]]*Table_Query_from_Mac10[[#This Row],[UnitPriceFuture]]</f>
        <v>0</v>
      </c>
      <c r="Y1675" s="47">
        <f>Table_Query_from_Mac10[[#This Row],[Unit Increase]]*Table_Query_from_Mac10[[#This Row],[Future-cost]]</f>
        <v>0</v>
      </c>
      <c r="Z1675" s="47">
        <f>-(Table_Query_from_Mac10[[#This Row],[Incremental Sales]]+((Table_Query_from_Mac10[[#This Row],[Incremental Sales]]*-(SUM(Summary!$S$8:$S$9)))))*Summary!$S$18</f>
        <v>0</v>
      </c>
      <c r="AA1675" s="47">
        <f>IFERROR(Table_Query_from_Mac10[[#This Row],[Incremental Cost]]/Table_Query_from_Mac10[[#This Row],[Incremental Sales]],0)</f>
        <v>0</v>
      </c>
      <c r="AB1675" s="47">
        <f>IFERROR(Table_Query_from_Mac10[[#This Row],[TotalCostFuture]]/Table_Query_from_Mac10[[#This Row],[totalsalesFuture]],0)</f>
        <v>0.44392082940622057</v>
      </c>
      <c r="AN1675" s="31">
        <v>100</v>
      </c>
      <c r="AO1675">
        <f t="shared" si="52"/>
        <v>25</v>
      </c>
      <c r="AQ1675" s="31">
        <v>30.31</v>
      </c>
      <c r="AR1675">
        <f t="shared" si="53"/>
        <v>10.61</v>
      </c>
    </row>
    <row r="1676" spans="1:44" x14ac:dyDescent="0.25">
      <c r="A1676">
        <v>90169</v>
      </c>
      <c r="B1676">
        <v>4</v>
      </c>
      <c r="C1676" t="s">
        <v>54</v>
      </c>
      <c r="D1676" t="s">
        <v>80</v>
      </c>
      <c r="E1676">
        <v>100</v>
      </c>
      <c r="F1676">
        <v>5.58</v>
      </c>
      <c r="G1676">
        <v>12.5</v>
      </c>
      <c r="H1676" s="1">
        <v>44840</v>
      </c>
      <c r="I1676" s="20">
        <v>0</v>
      </c>
      <c r="J1676" s="47">
        <f>Table_Query_from_Mac10[[#This Row],[unit_price]]-(Table_Query_from_Mac10[[#This Row],[unit_price]]*(Table_Query_from_Mac10[[#This Row],[discount_pct]]/100))</f>
        <v>12.5</v>
      </c>
      <c r="K1676" s="47">
        <f>Table_Query_from_Mac10[[#This Row],[unit_cost]]</f>
        <v>5.58</v>
      </c>
      <c r="L1676" s="47">
        <f>Table_Query_from_Mac10[[#This Row],[Live-cost]]*(1+Table_Query_from_Mac10[[#This Row],[CogsIncreasebyTYPE]])</f>
        <v>5.58</v>
      </c>
      <c r="M1676" s="47">
        <f>Table_Query_from_Mac10[[#This Row],[Live-cost]]*Table_Query_from_Mac10[[#This Row],[qty_to_ship]]</f>
        <v>558</v>
      </c>
      <c r="N1676" s="47">
        <f>IF(Table_Query_from_Mac10[[#This Row],[item_no]]="KDA",-Table_Query_from_Mac10[[#This Row],[unit_price]],Table_Query_from_Mac10[[#This Row],[Net Unit]]*Table_Query_from_Mac10[[#This Row],[qty_to_ship]])</f>
        <v>1250</v>
      </c>
      <c r="O1676" s="47">
        <f>SUMIFS(Summary!C:C,Summary!H:H,Table_Query_from_Mac10[[#This Row],[Juiceoc]])</f>
        <v>0</v>
      </c>
      <c r="P1676" s="47">
        <f>SUMIFS(Summary!D:D,Summary!H:H,Table_Query_from_Mac10[[#This Row],[Juiceoc]])</f>
        <v>0</v>
      </c>
      <c r="Q1676" s="47">
        <f>SUMIFS(Summary!E:E,Summary!H:H,Table_Query_from_Mac10[[#This Row],[Juiceoc]])</f>
        <v>0</v>
      </c>
      <c r="R1676" s="47">
        <f>Table_Query_from_Mac10[[#This Row],[Net Unit]]*(1+Table_Query_from_Mac10[[#This Row],[PriceIncreasebyType]])</f>
        <v>12.5</v>
      </c>
      <c r="S1676" s="47">
        <f>Table_Query_from_Mac10[[#This Row],[UnitPriceFuture]]*Table_Query_from_Mac10[[#This Row],[qtytoShipFuture]]</f>
        <v>1250</v>
      </c>
      <c r="T1676" s="47">
        <f>ROUND(Table_Query_from_Mac10[[#This Row],[qty_to_ship]]*(1+Table_Query_from_Mac10[[#This Row],[VolumeIncreasebyType]]),0)</f>
        <v>100</v>
      </c>
      <c r="U1676" s="47">
        <f>Table_Query_from_Mac10[[#This Row],[qtytoShipFuture]]*Table_Query_from_Mac10[[#This Row],[Future-cost]]</f>
        <v>558</v>
      </c>
      <c r="V1676" s="47">
        <f>Table_Query_from_Mac10[[#This Row],[qtytoShipFuture]]-Table_Query_from_Mac10[[#This Row],[qty_to_ship]]</f>
        <v>0</v>
      </c>
      <c r="W1676" s="47">
        <f>Table_Query_from_Mac10[[#This Row],[UnitPriceFuture]]</f>
        <v>12.5</v>
      </c>
      <c r="X1676" s="47">
        <f>Table_Query_from_Mac10[[#This Row],[Unit Increase]]*Table_Query_from_Mac10[[#This Row],[UnitPriceFuture]]</f>
        <v>0</v>
      </c>
      <c r="Y1676" s="47">
        <f>Table_Query_from_Mac10[[#This Row],[Unit Increase]]*Table_Query_from_Mac10[[#This Row],[Future-cost]]</f>
        <v>0</v>
      </c>
      <c r="Z1676" s="47">
        <f>-(Table_Query_from_Mac10[[#This Row],[Incremental Sales]]+((Table_Query_from_Mac10[[#This Row],[Incremental Sales]]*-(SUM(Summary!$S$8:$S$9)))))*Summary!$S$18</f>
        <v>0</v>
      </c>
      <c r="AA1676" s="47">
        <f>IFERROR(Table_Query_from_Mac10[[#This Row],[Incremental Cost]]/Table_Query_from_Mac10[[#This Row],[Incremental Sales]],0)</f>
        <v>0</v>
      </c>
      <c r="AB1676" s="47">
        <f>IFERROR(Table_Query_from_Mac10[[#This Row],[TotalCostFuture]]/Table_Query_from_Mac10[[#This Row],[totalsalesFuture]],0)</f>
        <v>0.44640000000000002</v>
      </c>
      <c r="AN1676" s="30">
        <v>400</v>
      </c>
      <c r="AO1676">
        <f t="shared" si="52"/>
        <v>100</v>
      </c>
      <c r="AQ1676" s="30">
        <v>35.71</v>
      </c>
      <c r="AR1676">
        <f t="shared" si="53"/>
        <v>12.5</v>
      </c>
    </row>
    <row r="1677" spans="1:44" x14ac:dyDescent="0.25">
      <c r="A1677">
        <v>90169</v>
      </c>
      <c r="B1677">
        <v>5</v>
      </c>
      <c r="C1677" t="s">
        <v>52</v>
      </c>
      <c r="D1677" t="s">
        <v>80</v>
      </c>
      <c r="E1677">
        <v>24</v>
      </c>
      <c r="F1677">
        <v>6.22</v>
      </c>
      <c r="G1677">
        <v>13.96</v>
      </c>
      <c r="H1677" s="1">
        <v>44840</v>
      </c>
      <c r="I1677" s="20">
        <v>0</v>
      </c>
      <c r="J1677" s="47">
        <f>Table_Query_from_Mac10[[#This Row],[unit_price]]-(Table_Query_from_Mac10[[#This Row],[unit_price]]*(Table_Query_from_Mac10[[#This Row],[discount_pct]]/100))</f>
        <v>13.96</v>
      </c>
      <c r="K1677" s="47">
        <f>Table_Query_from_Mac10[[#This Row],[unit_cost]]</f>
        <v>6.22</v>
      </c>
      <c r="L1677" s="47">
        <f>Table_Query_from_Mac10[[#This Row],[Live-cost]]*(1+Table_Query_from_Mac10[[#This Row],[CogsIncreasebyTYPE]])</f>
        <v>6.22</v>
      </c>
      <c r="M1677" s="47">
        <f>Table_Query_from_Mac10[[#This Row],[Live-cost]]*Table_Query_from_Mac10[[#This Row],[qty_to_ship]]</f>
        <v>149.28</v>
      </c>
      <c r="N1677" s="47">
        <f>IF(Table_Query_from_Mac10[[#This Row],[item_no]]="KDA",-Table_Query_from_Mac10[[#This Row],[unit_price]],Table_Query_from_Mac10[[#This Row],[Net Unit]]*Table_Query_from_Mac10[[#This Row],[qty_to_ship]])</f>
        <v>335.04</v>
      </c>
      <c r="O1677" s="47">
        <f>SUMIFS(Summary!C:C,Summary!H:H,Table_Query_from_Mac10[[#This Row],[Juiceoc]])</f>
        <v>0</v>
      </c>
      <c r="P1677" s="47">
        <f>SUMIFS(Summary!D:D,Summary!H:H,Table_Query_from_Mac10[[#This Row],[Juiceoc]])</f>
        <v>0</v>
      </c>
      <c r="Q1677" s="47">
        <f>SUMIFS(Summary!E:E,Summary!H:H,Table_Query_from_Mac10[[#This Row],[Juiceoc]])</f>
        <v>0</v>
      </c>
      <c r="R1677" s="47">
        <f>Table_Query_from_Mac10[[#This Row],[Net Unit]]*(1+Table_Query_from_Mac10[[#This Row],[PriceIncreasebyType]])</f>
        <v>13.96</v>
      </c>
      <c r="S1677" s="47">
        <f>Table_Query_from_Mac10[[#This Row],[UnitPriceFuture]]*Table_Query_from_Mac10[[#This Row],[qtytoShipFuture]]</f>
        <v>335.04</v>
      </c>
      <c r="T1677" s="47">
        <f>ROUND(Table_Query_from_Mac10[[#This Row],[qty_to_ship]]*(1+Table_Query_from_Mac10[[#This Row],[VolumeIncreasebyType]]),0)</f>
        <v>24</v>
      </c>
      <c r="U1677" s="47">
        <f>Table_Query_from_Mac10[[#This Row],[qtytoShipFuture]]*Table_Query_from_Mac10[[#This Row],[Future-cost]]</f>
        <v>149.28</v>
      </c>
      <c r="V1677" s="47">
        <f>Table_Query_from_Mac10[[#This Row],[qtytoShipFuture]]-Table_Query_from_Mac10[[#This Row],[qty_to_ship]]</f>
        <v>0</v>
      </c>
      <c r="W1677" s="47">
        <f>Table_Query_from_Mac10[[#This Row],[UnitPriceFuture]]</f>
        <v>13.96</v>
      </c>
      <c r="X1677" s="47">
        <f>Table_Query_from_Mac10[[#This Row],[Unit Increase]]*Table_Query_from_Mac10[[#This Row],[UnitPriceFuture]]</f>
        <v>0</v>
      </c>
      <c r="Y1677" s="47">
        <f>Table_Query_from_Mac10[[#This Row],[Unit Increase]]*Table_Query_from_Mac10[[#This Row],[Future-cost]]</f>
        <v>0</v>
      </c>
      <c r="Z1677" s="47">
        <f>-(Table_Query_from_Mac10[[#This Row],[Incremental Sales]]+((Table_Query_from_Mac10[[#This Row],[Incremental Sales]]*-(SUM(Summary!$S$8:$S$9)))))*Summary!$S$18</f>
        <v>0</v>
      </c>
      <c r="AA1677" s="47">
        <f>IFERROR(Table_Query_from_Mac10[[#This Row],[Incremental Cost]]/Table_Query_from_Mac10[[#This Row],[Incremental Sales]],0)</f>
        <v>0</v>
      </c>
      <c r="AB1677" s="47">
        <f>IFERROR(Table_Query_from_Mac10[[#This Row],[TotalCostFuture]]/Table_Query_from_Mac10[[#This Row],[totalsalesFuture]],0)</f>
        <v>0.44555873925501432</v>
      </c>
      <c r="AN1677" s="31">
        <v>96</v>
      </c>
      <c r="AO1677">
        <f t="shared" si="52"/>
        <v>24</v>
      </c>
      <c r="AQ1677" s="31">
        <v>39.880000000000003</v>
      </c>
      <c r="AR1677">
        <f t="shared" si="53"/>
        <v>13.96</v>
      </c>
    </row>
    <row r="1678" spans="1:44" x14ac:dyDescent="0.25">
      <c r="A1678">
        <v>90169</v>
      </c>
      <c r="B1678">
        <v>6</v>
      </c>
      <c r="C1678" t="s">
        <v>51</v>
      </c>
      <c r="D1678" t="s">
        <v>80</v>
      </c>
      <c r="E1678">
        <v>8</v>
      </c>
      <c r="F1678">
        <v>5.66</v>
      </c>
      <c r="G1678">
        <v>12.64</v>
      </c>
      <c r="H1678" s="1">
        <v>44840</v>
      </c>
      <c r="I1678" s="20">
        <v>0</v>
      </c>
      <c r="J1678" s="47">
        <f>Table_Query_from_Mac10[[#This Row],[unit_price]]-(Table_Query_from_Mac10[[#This Row],[unit_price]]*(Table_Query_from_Mac10[[#This Row],[discount_pct]]/100))</f>
        <v>12.64</v>
      </c>
      <c r="K1678" s="47">
        <f>Table_Query_from_Mac10[[#This Row],[unit_cost]]</f>
        <v>5.66</v>
      </c>
      <c r="L1678" s="47">
        <f>Table_Query_from_Mac10[[#This Row],[Live-cost]]*(1+Table_Query_from_Mac10[[#This Row],[CogsIncreasebyTYPE]])</f>
        <v>5.66</v>
      </c>
      <c r="M1678" s="47">
        <f>Table_Query_from_Mac10[[#This Row],[Live-cost]]*Table_Query_from_Mac10[[#This Row],[qty_to_ship]]</f>
        <v>45.28</v>
      </c>
      <c r="N1678" s="47">
        <f>IF(Table_Query_from_Mac10[[#This Row],[item_no]]="KDA",-Table_Query_from_Mac10[[#This Row],[unit_price]],Table_Query_from_Mac10[[#This Row],[Net Unit]]*Table_Query_from_Mac10[[#This Row],[qty_to_ship]])</f>
        <v>101.12</v>
      </c>
      <c r="O1678" s="47">
        <f>SUMIFS(Summary!C:C,Summary!H:H,Table_Query_from_Mac10[[#This Row],[Juiceoc]])</f>
        <v>0</v>
      </c>
      <c r="P1678" s="47">
        <f>SUMIFS(Summary!D:D,Summary!H:H,Table_Query_from_Mac10[[#This Row],[Juiceoc]])</f>
        <v>0</v>
      </c>
      <c r="Q1678" s="47">
        <f>SUMIFS(Summary!E:E,Summary!H:H,Table_Query_from_Mac10[[#This Row],[Juiceoc]])</f>
        <v>0</v>
      </c>
      <c r="R1678" s="47">
        <f>Table_Query_from_Mac10[[#This Row],[Net Unit]]*(1+Table_Query_from_Mac10[[#This Row],[PriceIncreasebyType]])</f>
        <v>12.64</v>
      </c>
      <c r="S1678" s="47">
        <f>Table_Query_from_Mac10[[#This Row],[UnitPriceFuture]]*Table_Query_from_Mac10[[#This Row],[qtytoShipFuture]]</f>
        <v>101.12</v>
      </c>
      <c r="T1678" s="47">
        <f>ROUND(Table_Query_from_Mac10[[#This Row],[qty_to_ship]]*(1+Table_Query_from_Mac10[[#This Row],[VolumeIncreasebyType]]),0)</f>
        <v>8</v>
      </c>
      <c r="U1678" s="47">
        <f>Table_Query_from_Mac10[[#This Row],[qtytoShipFuture]]*Table_Query_from_Mac10[[#This Row],[Future-cost]]</f>
        <v>45.28</v>
      </c>
      <c r="V1678" s="47">
        <f>Table_Query_from_Mac10[[#This Row],[qtytoShipFuture]]-Table_Query_from_Mac10[[#This Row],[qty_to_ship]]</f>
        <v>0</v>
      </c>
      <c r="W1678" s="47">
        <f>Table_Query_from_Mac10[[#This Row],[UnitPriceFuture]]</f>
        <v>12.64</v>
      </c>
      <c r="X1678" s="47">
        <f>Table_Query_from_Mac10[[#This Row],[Unit Increase]]*Table_Query_from_Mac10[[#This Row],[UnitPriceFuture]]</f>
        <v>0</v>
      </c>
      <c r="Y1678" s="47">
        <f>Table_Query_from_Mac10[[#This Row],[Unit Increase]]*Table_Query_from_Mac10[[#This Row],[Future-cost]]</f>
        <v>0</v>
      </c>
      <c r="Z1678" s="47">
        <f>-(Table_Query_from_Mac10[[#This Row],[Incremental Sales]]+((Table_Query_from_Mac10[[#This Row],[Incremental Sales]]*-(SUM(Summary!$S$8:$S$9)))))*Summary!$S$18</f>
        <v>0</v>
      </c>
      <c r="AA1678" s="47">
        <f>IFERROR(Table_Query_from_Mac10[[#This Row],[Incremental Cost]]/Table_Query_from_Mac10[[#This Row],[Incremental Sales]],0)</f>
        <v>0</v>
      </c>
      <c r="AB1678" s="47">
        <f>IFERROR(Table_Query_from_Mac10[[#This Row],[TotalCostFuture]]/Table_Query_from_Mac10[[#This Row],[totalsalesFuture]],0)</f>
        <v>0.44778481012658228</v>
      </c>
      <c r="AN1678" s="30">
        <v>32</v>
      </c>
      <c r="AO1678">
        <f t="shared" si="52"/>
        <v>8</v>
      </c>
      <c r="AQ1678" s="30">
        <v>36.1</v>
      </c>
      <c r="AR1678">
        <f t="shared" si="53"/>
        <v>12.64</v>
      </c>
    </row>
    <row r="1679" spans="1:44" x14ac:dyDescent="0.25">
      <c r="A1679">
        <v>90169</v>
      </c>
      <c r="B1679">
        <v>7</v>
      </c>
      <c r="C1679" t="s">
        <v>52</v>
      </c>
      <c r="D1679" t="s">
        <v>80</v>
      </c>
      <c r="E1679">
        <v>24</v>
      </c>
      <c r="F1679">
        <v>6.76</v>
      </c>
      <c r="G1679">
        <v>15.27</v>
      </c>
      <c r="H1679" s="1">
        <v>44840</v>
      </c>
      <c r="I1679" s="20">
        <v>0</v>
      </c>
      <c r="J1679" s="47">
        <f>Table_Query_from_Mac10[[#This Row],[unit_price]]-(Table_Query_from_Mac10[[#This Row],[unit_price]]*(Table_Query_from_Mac10[[#This Row],[discount_pct]]/100))</f>
        <v>15.27</v>
      </c>
      <c r="K1679" s="47">
        <f>Table_Query_from_Mac10[[#This Row],[unit_cost]]</f>
        <v>6.76</v>
      </c>
      <c r="L1679" s="47">
        <f>Table_Query_from_Mac10[[#This Row],[Live-cost]]*(1+Table_Query_from_Mac10[[#This Row],[CogsIncreasebyTYPE]])</f>
        <v>6.76</v>
      </c>
      <c r="M1679" s="47">
        <f>Table_Query_from_Mac10[[#This Row],[Live-cost]]*Table_Query_from_Mac10[[#This Row],[qty_to_ship]]</f>
        <v>162.24</v>
      </c>
      <c r="N1679" s="47">
        <f>IF(Table_Query_from_Mac10[[#This Row],[item_no]]="KDA",-Table_Query_from_Mac10[[#This Row],[unit_price]],Table_Query_from_Mac10[[#This Row],[Net Unit]]*Table_Query_from_Mac10[[#This Row],[qty_to_ship]])</f>
        <v>366.48</v>
      </c>
      <c r="O1679" s="47">
        <f>SUMIFS(Summary!C:C,Summary!H:H,Table_Query_from_Mac10[[#This Row],[Juiceoc]])</f>
        <v>0</v>
      </c>
      <c r="P1679" s="47">
        <f>SUMIFS(Summary!D:D,Summary!H:H,Table_Query_from_Mac10[[#This Row],[Juiceoc]])</f>
        <v>0</v>
      </c>
      <c r="Q1679" s="47">
        <f>SUMIFS(Summary!E:E,Summary!H:H,Table_Query_from_Mac10[[#This Row],[Juiceoc]])</f>
        <v>0</v>
      </c>
      <c r="R1679" s="47">
        <f>Table_Query_from_Mac10[[#This Row],[Net Unit]]*(1+Table_Query_from_Mac10[[#This Row],[PriceIncreasebyType]])</f>
        <v>15.27</v>
      </c>
      <c r="S1679" s="47">
        <f>Table_Query_from_Mac10[[#This Row],[UnitPriceFuture]]*Table_Query_from_Mac10[[#This Row],[qtytoShipFuture]]</f>
        <v>366.48</v>
      </c>
      <c r="T1679" s="47">
        <f>ROUND(Table_Query_from_Mac10[[#This Row],[qty_to_ship]]*(1+Table_Query_from_Mac10[[#This Row],[VolumeIncreasebyType]]),0)</f>
        <v>24</v>
      </c>
      <c r="U1679" s="47">
        <f>Table_Query_from_Mac10[[#This Row],[qtytoShipFuture]]*Table_Query_from_Mac10[[#This Row],[Future-cost]]</f>
        <v>162.24</v>
      </c>
      <c r="V1679" s="47">
        <f>Table_Query_from_Mac10[[#This Row],[qtytoShipFuture]]-Table_Query_from_Mac10[[#This Row],[qty_to_ship]]</f>
        <v>0</v>
      </c>
      <c r="W1679" s="47">
        <f>Table_Query_from_Mac10[[#This Row],[UnitPriceFuture]]</f>
        <v>15.27</v>
      </c>
      <c r="X1679" s="47">
        <f>Table_Query_from_Mac10[[#This Row],[Unit Increase]]*Table_Query_from_Mac10[[#This Row],[UnitPriceFuture]]</f>
        <v>0</v>
      </c>
      <c r="Y1679" s="47">
        <f>Table_Query_from_Mac10[[#This Row],[Unit Increase]]*Table_Query_from_Mac10[[#This Row],[Future-cost]]</f>
        <v>0</v>
      </c>
      <c r="Z1679" s="47">
        <f>-(Table_Query_from_Mac10[[#This Row],[Incremental Sales]]+((Table_Query_from_Mac10[[#This Row],[Incremental Sales]]*-(SUM(Summary!$S$8:$S$9)))))*Summary!$S$18</f>
        <v>0</v>
      </c>
      <c r="AA1679" s="47">
        <f>IFERROR(Table_Query_from_Mac10[[#This Row],[Incremental Cost]]/Table_Query_from_Mac10[[#This Row],[Incremental Sales]],0)</f>
        <v>0</v>
      </c>
      <c r="AB1679" s="47">
        <f>IFERROR(Table_Query_from_Mac10[[#This Row],[TotalCostFuture]]/Table_Query_from_Mac10[[#This Row],[totalsalesFuture]],0)</f>
        <v>0.44269810085134248</v>
      </c>
      <c r="AN1679" s="31">
        <v>96</v>
      </c>
      <c r="AO1679">
        <f t="shared" si="52"/>
        <v>24</v>
      </c>
      <c r="AQ1679" s="31">
        <v>43.62</v>
      </c>
      <c r="AR1679">
        <f t="shared" si="53"/>
        <v>15.27</v>
      </c>
    </row>
    <row r="1680" spans="1:44" x14ac:dyDescent="0.25">
      <c r="A1680">
        <v>90169</v>
      </c>
      <c r="B1680">
        <v>8</v>
      </c>
      <c r="C1680" t="s">
        <v>51</v>
      </c>
      <c r="D1680" t="s">
        <v>80</v>
      </c>
      <c r="E1680">
        <v>6</v>
      </c>
      <c r="F1680">
        <v>6.9</v>
      </c>
      <c r="G1680">
        <v>15.8</v>
      </c>
      <c r="H1680" s="1">
        <v>44840</v>
      </c>
      <c r="I1680" s="20">
        <v>0</v>
      </c>
      <c r="J1680" s="47">
        <f>Table_Query_from_Mac10[[#This Row],[unit_price]]-(Table_Query_from_Mac10[[#This Row],[unit_price]]*(Table_Query_from_Mac10[[#This Row],[discount_pct]]/100))</f>
        <v>15.8</v>
      </c>
      <c r="K1680" s="47">
        <f>Table_Query_from_Mac10[[#This Row],[unit_cost]]</f>
        <v>6.9</v>
      </c>
      <c r="L1680" s="47">
        <f>Table_Query_from_Mac10[[#This Row],[Live-cost]]*(1+Table_Query_from_Mac10[[#This Row],[CogsIncreasebyTYPE]])</f>
        <v>6.9</v>
      </c>
      <c r="M1680" s="47">
        <f>Table_Query_from_Mac10[[#This Row],[Live-cost]]*Table_Query_from_Mac10[[#This Row],[qty_to_ship]]</f>
        <v>41.400000000000006</v>
      </c>
      <c r="N1680" s="47">
        <f>IF(Table_Query_from_Mac10[[#This Row],[item_no]]="KDA",-Table_Query_from_Mac10[[#This Row],[unit_price]],Table_Query_from_Mac10[[#This Row],[Net Unit]]*Table_Query_from_Mac10[[#This Row],[qty_to_ship]])</f>
        <v>94.800000000000011</v>
      </c>
      <c r="O1680" s="47">
        <f>SUMIFS(Summary!C:C,Summary!H:H,Table_Query_from_Mac10[[#This Row],[Juiceoc]])</f>
        <v>0</v>
      </c>
      <c r="P1680" s="47">
        <f>SUMIFS(Summary!D:D,Summary!H:H,Table_Query_from_Mac10[[#This Row],[Juiceoc]])</f>
        <v>0</v>
      </c>
      <c r="Q1680" s="47">
        <f>SUMIFS(Summary!E:E,Summary!H:H,Table_Query_from_Mac10[[#This Row],[Juiceoc]])</f>
        <v>0</v>
      </c>
      <c r="R1680" s="47">
        <f>Table_Query_from_Mac10[[#This Row],[Net Unit]]*(1+Table_Query_from_Mac10[[#This Row],[PriceIncreasebyType]])</f>
        <v>15.8</v>
      </c>
      <c r="S1680" s="47">
        <f>Table_Query_from_Mac10[[#This Row],[UnitPriceFuture]]*Table_Query_from_Mac10[[#This Row],[qtytoShipFuture]]</f>
        <v>94.800000000000011</v>
      </c>
      <c r="T1680" s="47">
        <f>ROUND(Table_Query_from_Mac10[[#This Row],[qty_to_ship]]*(1+Table_Query_from_Mac10[[#This Row],[VolumeIncreasebyType]]),0)</f>
        <v>6</v>
      </c>
      <c r="U1680" s="47">
        <f>Table_Query_from_Mac10[[#This Row],[qtytoShipFuture]]*Table_Query_from_Mac10[[#This Row],[Future-cost]]</f>
        <v>41.400000000000006</v>
      </c>
      <c r="V1680" s="47">
        <f>Table_Query_from_Mac10[[#This Row],[qtytoShipFuture]]-Table_Query_from_Mac10[[#This Row],[qty_to_ship]]</f>
        <v>0</v>
      </c>
      <c r="W1680" s="47">
        <f>Table_Query_from_Mac10[[#This Row],[UnitPriceFuture]]</f>
        <v>15.8</v>
      </c>
      <c r="X1680" s="47">
        <f>Table_Query_from_Mac10[[#This Row],[Unit Increase]]*Table_Query_from_Mac10[[#This Row],[UnitPriceFuture]]</f>
        <v>0</v>
      </c>
      <c r="Y1680" s="47">
        <f>Table_Query_from_Mac10[[#This Row],[Unit Increase]]*Table_Query_from_Mac10[[#This Row],[Future-cost]]</f>
        <v>0</v>
      </c>
      <c r="Z1680" s="47">
        <f>-(Table_Query_from_Mac10[[#This Row],[Incremental Sales]]+((Table_Query_from_Mac10[[#This Row],[Incremental Sales]]*-(SUM(Summary!$S$8:$S$9)))))*Summary!$S$18</f>
        <v>0</v>
      </c>
      <c r="AA1680" s="47">
        <f>IFERROR(Table_Query_from_Mac10[[#This Row],[Incremental Cost]]/Table_Query_from_Mac10[[#This Row],[Incremental Sales]],0)</f>
        <v>0</v>
      </c>
      <c r="AB1680" s="47">
        <f>IFERROR(Table_Query_from_Mac10[[#This Row],[TotalCostFuture]]/Table_Query_from_Mac10[[#This Row],[totalsalesFuture]],0)</f>
        <v>0.43670886075949367</v>
      </c>
      <c r="AN1680" s="30">
        <v>24</v>
      </c>
      <c r="AO1680">
        <f t="shared" si="52"/>
        <v>6</v>
      </c>
      <c r="AQ1680" s="30">
        <v>45.15</v>
      </c>
      <c r="AR1680">
        <f t="shared" si="53"/>
        <v>15.8</v>
      </c>
    </row>
    <row r="1681" spans="1:44" x14ac:dyDescent="0.25">
      <c r="A1681">
        <v>90169</v>
      </c>
      <c r="B1681">
        <v>9</v>
      </c>
      <c r="C1681" t="s">
        <v>52</v>
      </c>
      <c r="D1681" t="s">
        <v>80</v>
      </c>
      <c r="E1681">
        <v>12</v>
      </c>
      <c r="F1681">
        <v>8.0299999999999994</v>
      </c>
      <c r="G1681">
        <v>18.170000000000002</v>
      </c>
      <c r="H1681" s="1">
        <v>44840</v>
      </c>
      <c r="I1681" s="20">
        <v>0</v>
      </c>
      <c r="J1681" s="47">
        <f>Table_Query_from_Mac10[[#This Row],[unit_price]]-(Table_Query_from_Mac10[[#This Row],[unit_price]]*(Table_Query_from_Mac10[[#This Row],[discount_pct]]/100))</f>
        <v>18.170000000000002</v>
      </c>
      <c r="K1681" s="47">
        <f>Table_Query_from_Mac10[[#This Row],[unit_cost]]</f>
        <v>8.0299999999999994</v>
      </c>
      <c r="L1681" s="47">
        <f>Table_Query_from_Mac10[[#This Row],[Live-cost]]*(1+Table_Query_from_Mac10[[#This Row],[CogsIncreasebyTYPE]])</f>
        <v>8.0299999999999994</v>
      </c>
      <c r="M1681" s="47">
        <f>Table_Query_from_Mac10[[#This Row],[Live-cost]]*Table_Query_from_Mac10[[#This Row],[qty_to_ship]]</f>
        <v>96.359999999999985</v>
      </c>
      <c r="N1681" s="47">
        <f>IF(Table_Query_from_Mac10[[#This Row],[item_no]]="KDA",-Table_Query_from_Mac10[[#This Row],[unit_price]],Table_Query_from_Mac10[[#This Row],[Net Unit]]*Table_Query_from_Mac10[[#This Row],[qty_to_ship]])</f>
        <v>218.04000000000002</v>
      </c>
      <c r="O1681" s="47">
        <f>SUMIFS(Summary!C:C,Summary!H:H,Table_Query_from_Mac10[[#This Row],[Juiceoc]])</f>
        <v>0</v>
      </c>
      <c r="P1681" s="47">
        <f>SUMIFS(Summary!D:D,Summary!H:H,Table_Query_from_Mac10[[#This Row],[Juiceoc]])</f>
        <v>0</v>
      </c>
      <c r="Q1681" s="47">
        <f>SUMIFS(Summary!E:E,Summary!H:H,Table_Query_from_Mac10[[#This Row],[Juiceoc]])</f>
        <v>0</v>
      </c>
      <c r="R1681" s="47">
        <f>Table_Query_from_Mac10[[#This Row],[Net Unit]]*(1+Table_Query_from_Mac10[[#This Row],[PriceIncreasebyType]])</f>
        <v>18.170000000000002</v>
      </c>
      <c r="S1681" s="47">
        <f>Table_Query_from_Mac10[[#This Row],[UnitPriceFuture]]*Table_Query_from_Mac10[[#This Row],[qtytoShipFuture]]</f>
        <v>218.04000000000002</v>
      </c>
      <c r="T1681" s="47">
        <f>ROUND(Table_Query_from_Mac10[[#This Row],[qty_to_ship]]*(1+Table_Query_from_Mac10[[#This Row],[VolumeIncreasebyType]]),0)</f>
        <v>12</v>
      </c>
      <c r="U1681" s="47">
        <f>Table_Query_from_Mac10[[#This Row],[qtytoShipFuture]]*Table_Query_from_Mac10[[#This Row],[Future-cost]]</f>
        <v>96.359999999999985</v>
      </c>
      <c r="V1681" s="47">
        <f>Table_Query_from_Mac10[[#This Row],[qtytoShipFuture]]-Table_Query_from_Mac10[[#This Row],[qty_to_ship]]</f>
        <v>0</v>
      </c>
      <c r="W1681" s="47">
        <f>Table_Query_from_Mac10[[#This Row],[UnitPriceFuture]]</f>
        <v>18.170000000000002</v>
      </c>
      <c r="X1681" s="47">
        <f>Table_Query_from_Mac10[[#This Row],[Unit Increase]]*Table_Query_from_Mac10[[#This Row],[UnitPriceFuture]]</f>
        <v>0</v>
      </c>
      <c r="Y1681" s="47">
        <f>Table_Query_from_Mac10[[#This Row],[Unit Increase]]*Table_Query_from_Mac10[[#This Row],[Future-cost]]</f>
        <v>0</v>
      </c>
      <c r="Z1681" s="47">
        <f>-(Table_Query_from_Mac10[[#This Row],[Incremental Sales]]+((Table_Query_from_Mac10[[#This Row],[Incremental Sales]]*-(SUM(Summary!$S$8:$S$9)))))*Summary!$S$18</f>
        <v>0</v>
      </c>
      <c r="AA1681" s="47">
        <f>IFERROR(Table_Query_from_Mac10[[#This Row],[Incremental Cost]]/Table_Query_from_Mac10[[#This Row],[Incremental Sales]],0)</f>
        <v>0</v>
      </c>
      <c r="AB1681" s="47">
        <f>IFERROR(Table_Query_from_Mac10[[#This Row],[TotalCostFuture]]/Table_Query_from_Mac10[[#This Row],[totalsalesFuture]],0)</f>
        <v>0.44193725921849192</v>
      </c>
      <c r="AN1681" s="31">
        <v>48</v>
      </c>
      <c r="AO1681">
        <f t="shared" si="52"/>
        <v>12</v>
      </c>
      <c r="AQ1681" s="31">
        <v>51.92</v>
      </c>
      <c r="AR1681">
        <f t="shared" si="53"/>
        <v>18.170000000000002</v>
      </c>
    </row>
    <row r="1682" spans="1:44" x14ac:dyDescent="0.25">
      <c r="A1682">
        <v>90169</v>
      </c>
      <c r="B1682">
        <v>10</v>
      </c>
      <c r="C1682" t="s">
        <v>52</v>
      </c>
      <c r="D1682" t="s">
        <v>80</v>
      </c>
      <c r="E1682">
        <v>3</v>
      </c>
      <c r="F1682">
        <v>9.3699999999999992</v>
      </c>
      <c r="G1682">
        <v>22.49</v>
      </c>
      <c r="H1682" s="1">
        <v>44840</v>
      </c>
      <c r="I1682" s="20">
        <v>0</v>
      </c>
      <c r="J1682" s="47">
        <f>Table_Query_from_Mac10[[#This Row],[unit_price]]-(Table_Query_from_Mac10[[#This Row],[unit_price]]*(Table_Query_from_Mac10[[#This Row],[discount_pct]]/100))</f>
        <v>22.49</v>
      </c>
      <c r="K1682" s="47">
        <f>Table_Query_from_Mac10[[#This Row],[unit_cost]]</f>
        <v>9.3699999999999992</v>
      </c>
      <c r="L1682" s="47">
        <f>Table_Query_from_Mac10[[#This Row],[Live-cost]]*(1+Table_Query_from_Mac10[[#This Row],[CogsIncreasebyTYPE]])</f>
        <v>9.3699999999999992</v>
      </c>
      <c r="M1682" s="47">
        <f>Table_Query_from_Mac10[[#This Row],[Live-cost]]*Table_Query_from_Mac10[[#This Row],[qty_to_ship]]</f>
        <v>28.11</v>
      </c>
      <c r="N1682" s="47">
        <f>IF(Table_Query_from_Mac10[[#This Row],[item_no]]="KDA",-Table_Query_from_Mac10[[#This Row],[unit_price]],Table_Query_from_Mac10[[#This Row],[Net Unit]]*Table_Query_from_Mac10[[#This Row],[qty_to_ship]])</f>
        <v>67.47</v>
      </c>
      <c r="O1682" s="47">
        <f>SUMIFS(Summary!C:C,Summary!H:H,Table_Query_from_Mac10[[#This Row],[Juiceoc]])</f>
        <v>0</v>
      </c>
      <c r="P1682" s="47">
        <f>SUMIFS(Summary!D:D,Summary!H:H,Table_Query_from_Mac10[[#This Row],[Juiceoc]])</f>
        <v>0</v>
      </c>
      <c r="Q1682" s="47">
        <f>SUMIFS(Summary!E:E,Summary!H:H,Table_Query_from_Mac10[[#This Row],[Juiceoc]])</f>
        <v>0</v>
      </c>
      <c r="R1682" s="47">
        <f>Table_Query_from_Mac10[[#This Row],[Net Unit]]*(1+Table_Query_from_Mac10[[#This Row],[PriceIncreasebyType]])</f>
        <v>22.49</v>
      </c>
      <c r="S1682" s="47">
        <f>Table_Query_from_Mac10[[#This Row],[UnitPriceFuture]]*Table_Query_from_Mac10[[#This Row],[qtytoShipFuture]]</f>
        <v>67.47</v>
      </c>
      <c r="T1682" s="47">
        <f>ROUND(Table_Query_from_Mac10[[#This Row],[qty_to_ship]]*(1+Table_Query_from_Mac10[[#This Row],[VolumeIncreasebyType]]),0)</f>
        <v>3</v>
      </c>
      <c r="U1682" s="47">
        <f>Table_Query_from_Mac10[[#This Row],[qtytoShipFuture]]*Table_Query_from_Mac10[[#This Row],[Future-cost]]</f>
        <v>28.11</v>
      </c>
      <c r="V1682" s="47">
        <f>Table_Query_from_Mac10[[#This Row],[qtytoShipFuture]]-Table_Query_from_Mac10[[#This Row],[qty_to_ship]]</f>
        <v>0</v>
      </c>
      <c r="W1682" s="47">
        <f>Table_Query_from_Mac10[[#This Row],[UnitPriceFuture]]</f>
        <v>22.49</v>
      </c>
      <c r="X1682" s="47">
        <f>Table_Query_from_Mac10[[#This Row],[Unit Increase]]*Table_Query_from_Mac10[[#This Row],[UnitPriceFuture]]</f>
        <v>0</v>
      </c>
      <c r="Y1682" s="47">
        <f>Table_Query_from_Mac10[[#This Row],[Unit Increase]]*Table_Query_from_Mac10[[#This Row],[Future-cost]]</f>
        <v>0</v>
      </c>
      <c r="Z1682" s="47">
        <f>-(Table_Query_from_Mac10[[#This Row],[Incremental Sales]]+((Table_Query_from_Mac10[[#This Row],[Incremental Sales]]*-(SUM(Summary!$S$8:$S$9)))))*Summary!$S$18</f>
        <v>0</v>
      </c>
      <c r="AA1682" s="47">
        <f>IFERROR(Table_Query_from_Mac10[[#This Row],[Incremental Cost]]/Table_Query_from_Mac10[[#This Row],[Incremental Sales]],0)</f>
        <v>0</v>
      </c>
      <c r="AB1682" s="47">
        <f>IFERROR(Table_Query_from_Mac10[[#This Row],[TotalCostFuture]]/Table_Query_from_Mac10[[#This Row],[totalsalesFuture]],0)</f>
        <v>0.41662961316140507</v>
      </c>
      <c r="AN1682" s="30">
        <v>9</v>
      </c>
      <c r="AO1682">
        <f t="shared" si="52"/>
        <v>3</v>
      </c>
      <c r="AQ1682" s="30">
        <v>64.260000000000005</v>
      </c>
      <c r="AR1682">
        <f t="shared" si="53"/>
        <v>22.49</v>
      </c>
    </row>
    <row r="1683" spans="1:44" x14ac:dyDescent="0.25">
      <c r="A1683">
        <v>90169</v>
      </c>
      <c r="B1683">
        <v>11</v>
      </c>
      <c r="C1683" t="s">
        <v>52</v>
      </c>
      <c r="D1683" t="s">
        <v>80</v>
      </c>
      <c r="E1683">
        <v>2</v>
      </c>
      <c r="F1683">
        <v>10.66</v>
      </c>
      <c r="G1683">
        <v>26.72</v>
      </c>
      <c r="H1683" s="1">
        <v>44840</v>
      </c>
      <c r="I1683" s="20">
        <v>0</v>
      </c>
      <c r="J1683" s="47">
        <f>Table_Query_from_Mac10[[#This Row],[unit_price]]-(Table_Query_from_Mac10[[#This Row],[unit_price]]*(Table_Query_from_Mac10[[#This Row],[discount_pct]]/100))</f>
        <v>26.72</v>
      </c>
      <c r="K1683" s="47">
        <f>Table_Query_from_Mac10[[#This Row],[unit_cost]]</f>
        <v>10.66</v>
      </c>
      <c r="L1683" s="47">
        <f>Table_Query_from_Mac10[[#This Row],[Live-cost]]*(1+Table_Query_from_Mac10[[#This Row],[CogsIncreasebyTYPE]])</f>
        <v>10.66</v>
      </c>
      <c r="M1683" s="47">
        <f>Table_Query_from_Mac10[[#This Row],[Live-cost]]*Table_Query_from_Mac10[[#This Row],[qty_to_ship]]</f>
        <v>21.32</v>
      </c>
      <c r="N1683" s="47">
        <f>IF(Table_Query_from_Mac10[[#This Row],[item_no]]="KDA",-Table_Query_from_Mac10[[#This Row],[unit_price]],Table_Query_from_Mac10[[#This Row],[Net Unit]]*Table_Query_from_Mac10[[#This Row],[qty_to_ship]])</f>
        <v>53.44</v>
      </c>
      <c r="O1683" s="47">
        <f>SUMIFS(Summary!C:C,Summary!H:H,Table_Query_from_Mac10[[#This Row],[Juiceoc]])</f>
        <v>0</v>
      </c>
      <c r="P1683" s="47">
        <f>SUMIFS(Summary!D:D,Summary!H:H,Table_Query_from_Mac10[[#This Row],[Juiceoc]])</f>
        <v>0</v>
      </c>
      <c r="Q1683" s="47">
        <f>SUMIFS(Summary!E:E,Summary!H:H,Table_Query_from_Mac10[[#This Row],[Juiceoc]])</f>
        <v>0</v>
      </c>
      <c r="R1683" s="47">
        <f>Table_Query_from_Mac10[[#This Row],[Net Unit]]*(1+Table_Query_from_Mac10[[#This Row],[PriceIncreasebyType]])</f>
        <v>26.72</v>
      </c>
      <c r="S1683" s="47">
        <f>Table_Query_from_Mac10[[#This Row],[UnitPriceFuture]]*Table_Query_from_Mac10[[#This Row],[qtytoShipFuture]]</f>
        <v>53.44</v>
      </c>
      <c r="T1683" s="47">
        <f>ROUND(Table_Query_from_Mac10[[#This Row],[qty_to_ship]]*(1+Table_Query_from_Mac10[[#This Row],[VolumeIncreasebyType]]),0)</f>
        <v>2</v>
      </c>
      <c r="U1683" s="47">
        <f>Table_Query_from_Mac10[[#This Row],[qtytoShipFuture]]*Table_Query_from_Mac10[[#This Row],[Future-cost]]</f>
        <v>21.32</v>
      </c>
      <c r="V1683" s="47">
        <f>Table_Query_from_Mac10[[#This Row],[qtytoShipFuture]]-Table_Query_from_Mac10[[#This Row],[qty_to_ship]]</f>
        <v>0</v>
      </c>
      <c r="W1683" s="47">
        <f>Table_Query_from_Mac10[[#This Row],[UnitPriceFuture]]</f>
        <v>26.72</v>
      </c>
      <c r="X1683" s="47">
        <f>Table_Query_from_Mac10[[#This Row],[Unit Increase]]*Table_Query_from_Mac10[[#This Row],[UnitPriceFuture]]</f>
        <v>0</v>
      </c>
      <c r="Y1683" s="47">
        <f>Table_Query_from_Mac10[[#This Row],[Unit Increase]]*Table_Query_from_Mac10[[#This Row],[Future-cost]]</f>
        <v>0</v>
      </c>
      <c r="Z1683" s="47">
        <f>-(Table_Query_from_Mac10[[#This Row],[Incremental Sales]]+((Table_Query_from_Mac10[[#This Row],[Incremental Sales]]*-(SUM(Summary!$S$8:$S$9)))))*Summary!$S$18</f>
        <v>0</v>
      </c>
      <c r="AA1683" s="47">
        <f>IFERROR(Table_Query_from_Mac10[[#This Row],[Incremental Cost]]/Table_Query_from_Mac10[[#This Row],[Incremental Sales]],0)</f>
        <v>0</v>
      </c>
      <c r="AB1683" s="47">
        <f>IFERROR(Table_Query_from_Mac10[[#This Row],[TotalCostFuture]]/Table_Query_from_Mac10[[#This Row],[totalsalesFuture]],0)</f>
        <v>0.39895209580838326</v>
      </c>
      <c r="AN1683" s="31">
        <v>6</v>
      </c>
      <c r="AO1683">
        <f t="shared" si="52"/>
        <v>2</v>
      </c>
      <c r="AQ1683" s="31">
        <v>76.34</v>
      </c>
      <c r="AR1683">
        <f t="shared" si="53"/>
        <v>26.72</v>
      </c>
    </row>
    <row r="1684" spans="1:44" x14ac:dyDescent="0.25">
      <c r="A1684">
        <v>90169</v>
      </c>
      <c r="B1684">
        <v>12</v>
      </c>
      <c r="C1684" t="s">
        <v>52</v>
      </c>
      <c r="D1684" t="s">
        <v>80</v>
      </c>
      <c r="E1684">
        <v>1</v>
      </c>
      <c r="F1684">
        <v>12.19</v>
      </c>
      <c r="G1684">
        <v>32.08</v>
      </c>
      <c r="H1684" s="1">
        <v>44840</v>
      </c>
      <c r="I1684" s="20">
        <v>0</v>
      </c>
      <c r="J1684" s="47">
        <f>Table_Query_from_Mac10[[#This Row],[unit_price]]-(Table_Query_from_Mac10[[#This Row],[unit_price]]*(Table_Query_from_Mac10[[#This Row],[discount_pct]]/100))</f>
        <v>32.08</v>
      </c>
      <c r="K1684" s="47">
        <f>Table_Query_from_Mac10[[#This Row],[unit_cost]]</f>
        <v>12.19</v>
      </c>
      <c r="L1684" s="47">
        <f>Table_Query_from_Mac10[[#This Row],[Live-cost]]*(1+Table_Query_from_Mac10[[#This Row],[CogsIncreasebyTYPE]])</f>
        <v>12.19</v>
      </c>
      <c r="M1684" s="47">
        <f>Table_Query_from_Mac10[[#This Row],[Live-cost]]*Table_Query_from_Mac10[[#This Row],[qty_to_ship]]</f>
        <v>12.19</v>
      </c>
      <c r="N1684" s="47">
        <f>IF(Table_Query_from_Mac10[[#This Row],[item_no]]="KDA",-Table_Query_from_Mac10[[#This Row],[unit_price]],Table_Query_from_Mac10[[#This Row],[Net Unit]]*Table_Query_from_Mac10[[#This Row],[qty_to_ship]])</f>
        <v>32.08</v>
      </c>
      <c r="O1684" s="47">
        <f>SUMIFS(Summary!C:C,Summary!H:H,Table_Query_from_Mac10[[#This Row],[Juiceoc]])</f>
        <v>0</v>
      </c>
      <c r="P1684" s="47">
        <f>SUMIFS(Summary!D:D,Summary!H:H,Table_Query_from_Mac10[[#This Row],[Juiceoc]])</f>
        <v>0</v>
      </c>
      <c r="Q1684" s="47">
        <f>SUMIFS(Summary!E:E,Summary!H:H,Table_Query_from_Mac10[[#This Row],[Juiceoc]])</f>
        <v>0</v>
      </c>
      <c r="R1684" s="47">
        <f>Table_Query_from_Mac10[[#This Row],[Net Unit]]*(1+Table_Query_from_Mac10[[#This Row],[PriceIncreasebyType]])</f>
        <v>32.08</v>
      </c>
      <c r="S1684" s="47">
        <f>Table_Query_from_Mac10[[#This Row],[UnitPriceFuture]]*Table_Query_from_Mac10[[#This Row],[qtytoShipFuture]]</f>
        <v>32.08</v>
      </c>
      <c r="T1684" s="47">
        <f>ROUND(Table_Query_from_Mac10[[#This Row],[qty_to_ship]]*(1+Table_Query_from_Mac10[[#This Row],[VolumeIncreasebyType]]),0)</f>
        <v>1</v>
      </c>
      <c r="U1684" s="47">
        <f>Table_Query_from_Mac10[[#This Row],[qtytoShipFuture]]*Table_Query_from_Mac10[[#This Row],[Future-cost]]</f>
        <v>12.19</v>
      </c>
      <c r="V1684" s="47">
        <f>Table_Query_from_Mac10[[#This Row],[qtytoShipFuture]]-Table_Query_from_Mac10[[#This Row],[qty_to_ship]]</f>
        <v>0</v>
      </c>
      <c r="W1684" s="47">
        <f>Table_Query_from_Mac10[[#This Row],[UnitPriceFuture]]</f>
        <v>32.08</v>
      </c>
      <c r="X1684" s="47">
        <f>Table_Query_from_Mac10[[#This Row],[Unit Increase]]*Table_Query_from_Mac10[[#This Row],[UnitPriceFuture]]</f>
        <v>0</v>
      </c>
      <c r="Y1684" s="47">
        <f>Table_Query_from_Mac10[[#This Row],[Unit Increase]]*Table_Query_from_Mac10[[#This Row],[Future-cost]]</f>
        <v>0</v>
      </c>
      <c r="Z1684" s="47">
        <f>-(Table_Query_from_Mac10[[#This Row],[Incremental Sales]]+((Table_Query_from_Mac10[[#This Row],[Incremental Sales]]*-(SUM(Summary!$S$8:$S$9)))))*Summary!$S$18</f>
        <v>0</v>
      </c>
      <c r="AA1684" s="47">
        <f>IFERROR(Table_Query_from_Mac10[[#This Row],[Incremental Cost]]/Table_Query_from_Mac10[[#This Row],[Incremental Sales]],0)</f>
        <v>0</v>
      </c>
      <c r="AB1684" s="47">
        <f>IFERROR(Table_Query_from_Mac10[[#This Row],[TotalCostFuture]]/Table_Query_from_Mac10[[#This Row],[totalsalesFuture]],0)</f>
        <v>0.37998753117206985</v>
      </c>
      <c r="AN1684" s="30">
        <v>4</v>
      </c>
      <c r="AO1684">
        <f t="shared" si="52"/>
        <v>1</v>
      </c>
      <c r="AQ1684" s="30">
        <v>91.67</v>
      </c>
      <c r="AR1684">
        <f t="shared" si="53"/>
        <v>32.08</v>
      </c>
    </row>
    <row r="1685" spans="1:44" x14ac:dyDescent="0.25">
      <c r="A1685">
        <v>90169</v>
      </c>
      <c r="B1685">
        <v>13</v>
      </c>
      <c r="C1685" t="s">
        <v>52</v>
      </c>
      <c r="D1685" t="s">
        <v>80</v>
      </c>
      <c r="E1685">
        <v>1</v>
      </c>
      <c r="F1685">
        <v>14.1</v>
      </c>
      <c r="G1685">
        <v>37.770000000000003</v>
      </c>
      <c r="H1685" s="1">
        <v>44840</v>
      </c>
      <c r="I1685" s="20">
        <v>0</v>
      </c>
      <c r="J1685" s="47">
        <f>Table_Query_from_Mac10[[#This Row],[unit_price]]-(Table_Query_from_Mac10[[#This Row],[unit_price]]*(Table_Query_from_Mac10[[#This Row],[discount_pct]]/100))</f>
        <v>37.770000000000003</v>
      </c>
      <c r="K1685" s="47">
        <f>Table_Query_from_Mac10[[#This Row],[unit_cost]]</f>
        <v>14.1</v>
      </c>
      <c r="L1685" s="47">
        <f>Table_Query_from_Mac10[[#This Row],[Live-cost]]*(1+Table_Query_from_Mac10[[#This Row],[CogsIncreasebyTYPE]])</f>
        <v>14.1</v>
      </c>
      <c r="M1685" s="47">
        <f>Table_Query_from_Mac10[[#This Row],[Live-cost]]*Table_Query_from_Mac10[[#This Row],[qty_to_ship]]</f>
        <v>14.1</v>
      </c>
      <c r="N1685" s="47">
        <f>IF(Table_Query_from_Mac10[[#This Row],[item_no]]="KDA",-Table_Query_from_Mac10[[#This Row],[unit_price]],Table_Query_from_Mac10[[#This Row],[Net Unit]]*Table_Query_from_Mac10[[#This Row],[qty_to_ship]])</f>
        <v>37.770000000000003</v>
      </c>
      <c r="O1685" s="47">
        <f>SUMIFS(Summary!C:C,Summary!H:H,Table_Query_from_Mac10[[#This Row],[Juiceoc]])</f>
        <v>0</v>
      </c>
      <c r="P1685" s="47">
        <f>SUMIFS(Summary!D:D,Summary!H:H,Table_Query_from_Mac10[[#This Row],[Juiceoc]])</f>
        <v>0</v>
      </c>
      <c r="Q1685" s="47">
        <f>SUMIFS(Summary!E:E,Summary!H:H,Table_Query_from_Mac10[[#This Row],[Juiceoc]])</f>
        <v>0</v>
      </c>
      <c r="R1685" s="47">
        <f>Table_Query_from_Mac10[[#This Row],[Net Unit]]*(1+Table_Query_from_Mac10[[#This Row],[PriceIncreasebyType]])</f>
        <v>37.770000000000003</v>
      </c>
      <c r="S1685" s="47">
        <f>Table_Query_from_Mac10[[#This Row],[UnitPriceFuture]]*Table_Query_from_Mac10[[#This Row],[qtytoShipFuture]]</f>
        <v>37.770000000000003</v>
      </c>
      <c r="T1685" s="47">
        <f>ROUND(Table_Query_from_Mac10[[#This Row],[qty_to_ship]]*(1+Table_Query_from_Mac10[[#This Row],[VolumeIncreasebyType]]),0)</f>
        <v>1</v>
      </c>
      <c r="U1685" s="47">
        <f>Table_Query_from_Mac10[[#This Row],[qtytoShipFuture]]*Table_Query_from_Mac10[[#This Row],[Future-cost]]</f>
        <v>14.1</v>
      </c>
      <c r="V1685" s="47">
        <f>Table_Query_from_Mac10[[#This Row],[qtytoShipFuture]]-Table_Query_from_Mac10[[#This Row],[qty_to_ship]]</f>
        <v>0</v>
      </c>
      <c r="W1685" s="47">
        <f>Table_Query_from_Mac10[[#This Row],[UnitPriceFuture]]</f>
        <v>37.770000000000003</v>
      </c>
      <c r="X1685" s="47">
        <f>Table_Query_from_Mac10[[#This Row],[Unit Increase]]*Table_Query_from_Mac10[[#This Row],[UnitPriceFuture]]</f>
        <v>0</v>
      </c>
      <c r="Y1685" s="47">
        <f>Table_Query_from_Mac10[[#This Row],[Unit Increase]]*Table_Query_from_Mac10[[#This Row],[Future-cost]]</f>
        <v>0</v>
      </c>
      <c r="Z1685" s="47">
        <f>-(Table_Query_from_Mac10[[#This Row],[Incremental Sales]]+((Table_Query_from_Mac10[[#This Row],[Incremental Sales]]*-(SUM(Summary!$S$8:$S$9)))))*Summary!$S$18</f>
        <v>0</v>
      </c>
      <c r="AA1685" s="47">
        <f>IFERROR(Table_Query_from_Mac10[[#This Row],[Incremental Cost]]/Table_Query_from_Mac10[[#This Row],[Incremental Sales]],0)</f>
        <v>0</v>
      </c>
      <c r="AB1685" s="47">
        <f>IFERROR(Table_Query_from_Mac10[[#This Row],[TotalCostFuture]]/Table_Query_from_Mac10[[#This Row],[totalsalesFuture]],0)</f>
        <v>0.37331215250198568</v>
      </c>
      <c r="AN1685" s="31">
        <v>4</v>
      </c>
      <c r="AO1685">
        <f t="shared" si="52"/>
        <v>1</v>
      </c>
      <c r="AQ1685" s="31">
        <v>107.92</v>
      </c>
      <c r="AR1685">
        <f t="shared" si="53"/>
        <v>37.770000000000003</v>
      </c>
    </row>
    <row r="1686" spans="1:44" x14ac:dyDescent="0.25">
      <c r="A1686">
        <v>90170</v>
      </c>
      <c r="B1686">
        <v>1</v>
      </c>
      <c r="C1686" t="s">
        <v>55</v>
      </c>
      <c r="D1686" t="s">
        <v>81</v>
      </c>
      <c r="E1686">
        <v>8</v>
      </c>
      <c r="F1686">
        <v>7.37</v>
      </c>
      <c r="G1686">
        <v>18.14</v>
      </c>
      <c r="H1686" s="1">
        <v>44852</v>
      </c>
      <c r="I1686" s="20">
        <v>0</v>
      </c>
      <c r="J1686" s="47">
        <f>Table_Query_from_Mac10[[#This Row],[unit_price]]-(Table_Query_from_Mac10[[#This Row],[unit_price]]*(Table_Query_from_Mac10[[#This Row],[discount_pct]]/100))</f>
        <v>18.14</v>
      </c>
      <c r="K1686" s="47">
        <f>Table_Query_from_Mac10[[#This Row],[unit_cost]]</f>
        <v>7.37</v>
      </c>
      <c r="L1686" s="47">
        <f>Table_Query_from_Mac10[[#This Row],[Live-cost]]*(1+Table_Query_from_Mac10[[#This Row],[CogsIncreasebyTYPE]])</f>
        <v>7.37</v>
      </c>
      <c r="M1686" s="47">
        <f>Table_Query_from_Mac10[[#This Row],[Live-cost]]*Table_Query_from_Mac10[[#This Row],[qty_to_ship]]</f>
        <v>58.96</v>
      </c>
      <c r="N1686" s="47">
        <f>IF(Table_Query_from_Mac10[[#This Row],[item_no]]="KDA",-Table_Query_from_Mac10[[#This Row],[unit_price]],Table_Query_from_Mac10[[#This Row],[Net Unit]]*Table_Query_from_Mac10[[#This Row],[qty_to_ship]])</f>
        <v>145.12</v>
      </c>
      <c r="O1686" s="47">
        <f>SUMIFS(Summary!C:C,Summary!H:H,Table_Query_from_Mac10[[#This Row],[Juiceoc]])</f>
        <v>0</v>
      </c>
      <c r="P1686" s="47">
        <f>SUMIFS(Summary!D:D,Summary!H:H,Table_Query_from_Mac10[[#This Row],[Juiceoc]])</f>
        <v>0</v>
      </c>
      <c r="Q1686" s="47">
        <f>SUMIFS(Summary!E:E,Summary!H:H,Table_Query_from_Mac10[[#This Row],[Juiceoc]])</f>
        <v>0</v>
      </c>
      <c r="R1686" s="47">
        <f>Table_Query_from_Mac10[[#This Row],[Net Unit]]*(1+Table_Query_from_Mac10[[#This Row],[PriceIncreasebyType]])</f>
        <v>18.14</v>
      </c>
      <c r="S1686" s="47">
        <f>Table_Query_from_Mac10[[#This Row],[UnitPriceFuture]]*Table_Query_from_Mac10[[#This Row],[qtytoShipFuture]]</f>
        <v>145.12</v>
      </c>
      <c r="T1686" s="47">
        <f>ROUND(Table_Query_from_Mac10[[#This Row],[qty_to_ship]]*(1+Table_Query_from_Mac10[[#This Row],[VolumeIncreasebyType]]),0)</f>
        <v>8</v>
      </c>
      <c r="U1686" s="47">
        <f>Table_Query_from_Mac10[[#This Row],[qtytoShipFuture]]*Table_Query_from_Mac10[[#This Row],[Future-cost]]</f>
        <v>58.96</v>
      </c>
      <c r="V1686" s="47">
        <f>Table_Query_from_Mac10[[#This Row],[qtytoShipFuture]]-Table_Query_from_Mac10[[#This Row],[qty_to_ship]]</f>
        <v>0</v>
      </c>
      <c r="W1686" s="47">
        <f>Table_Query_from_Mac10[[#This Row],[UnitPriceFuture]]</f>
        <v>18.14</v>
      </c>
      <c r="X1686" s="47">
        <f>Table_Query_from_Mac10[[#This Row],[Unit Increase]]*Table_Query_from_Mac10[[#This Row],[UnitPriceFuture]]</f>
        <v>0</v>
      </c>
      <c r="Y1686" s="47">
        <f>Table_Query_from_Mac10[[#This Row],[Unit Increase]]*Table_Query_from_Mac10[[#This Row],[Future-cost]]</f>
        <v>0</v>
      </c>
      <c r="Z1686" s="47">
        <f>-(Table_Query_from_Mac10[[#This Row],[Incremental Sales]]+((Table_Query_from_Mac10[[#This Row],[Incremental Sales]]*-(SUM(Summary!$S$8:$S$9)))))*Summary!$S$18</f>
        <v>0</v>
      </c>
      <c r="AA1686" s="47">
        <f>IFERROR(Table_Query_from_Mac10[[#This Row],[Incremental Cost]]/Table_Query_from_Mac10[[#This Row],[Incremental Sales]],0)</f>
        <v>0</v>
      </c>
      <c r="AB1686" s="47">
        <f>IFERROR(Table_Query_from_Mac10[[#This Row],[TotalCostFuture]]/Table_Query_from_Mac10[[#This Row],[totalsalesFuture]],0)</f>
        <v>0.40628445424476295</v>
      </c>
      <c r="AN1686" s="30">
        <v>31</v>
      </c>
      <c r="AO1686">
        <f t="shared" si="52"/>
        <v>8</v>
      </c>
      <c r="AQ1686" s="30">
        <v>51.83</v>
      </c>
      <c r="AR1686">
        <f t="shared" si="53"/>
        <v>18.14</v>
      </c>
    </row>
    <row r="1687" spans="1:44" x14ac:dyDescent="0.25">
      <c r="A1687">
        <v>90170</v>
      </c>
      <c r="B1687">
        <v>2</v>
      </c>
      <c r="C1687" t="s">
        <v>55</v>
      </c>
      <c r="D1687" t="s">
        <v>81</v>
      </c>
      <c r="E1687">
        <v>5</v>
      </c>
      <c r="F1687">
        <v>10.18</v>
      </c>
      <c r="G1687">
        <v>27.29</v>
      </c>
      <c r="H1687" s="1">
        <v>44852</v>
      </c>
      <c r="I1687" s="20">
        <v>0</v>
      </c>
      <c r="J1687" s="47">
        <f>Table_Query_from_Mac10[[#This Row],[unit_price]]-(Table_Query_from_Mac10[[#This Row],[unit_price]]*(Table_Query_from_Mac10[[#This Row],[discount_pct]]/100))</f>
        <v>27.29</v>
      </c>
      <c r="K1687" s="47">
        <f>Table_Query_from_Mac10[[#This Row],[unit_cost]]</f>
        <v>10.18</v>
      </c>
      <c r="L1687" s="47">
        <f>Table_Query_from_Mac10[[#This Row],[Live-cost]]*(1+Table_Query_from_Mac10[[#This Row],[CogsIncreasebyTYPE]])</f>
        <v>10.18</v>
      </c>
      <c r="M1687" s="47">
        <f>Table_Query_from_Mac10[[#This Row],[Live-cost]]*Table_Query_from_Mac10[[#This Row],[qty_to_ship]]</f>
        <v>50.9</v>
      </c>
      <c r="N1687" s="47">
        <f>IF(Table_Query_from_Mac10[[#This Row],[item_no]]="KDA",-Table_Query_from_Mac10[[#This Row],[unit_price]],Table_Query_from_Mac10[[#This Row],[Net Unit]]*Table_Query_from_Mac10[[#This Row],[qty_to_ship]])</f>
        <v>136.44999999999999</v>
      </c>
      <c r="O1687" s="47">
        <f>SUMIFS(Summary!C:C,Summary!H:H,Table_Query_from_Mac10[[#This Row],[Juiceoc]])</f>
        <v>0</v>
      </c>
      <c r="P1687" s="47">
        <f>SUMIFS(Summary!D:D,Summary!H:H,Table_Query_from_Mac10[[#This Row],[Juiceoc]])</f>
        <v>0</v>
      </c>
      <c r="Q1687" s="47">
        <f>SUMIFS(Summary!E:E,Summary!H:H,Table_Query_from_Mac10[[#This Row],[Juiceoc]])</f>
        <v>0</v>
      </c>
      <c r="R1687" s="47">
        <f>Table_Query_from_Mac10[[#This Row],[Net Unit]]*(1+Table_Query_from_Mac10[[#This Row],[PriceIncreasebyType]])</f>
        <v>27.29</v>
      </c>
      <c r="S1687" s="47">
        <f>Table_Query_from_Mac10[[#This Row],[UnitPriceFuture]]*Table_Query_from_Mac10[[#This Row],[qtytoShipFuture]]</f>
        <v>136.44999999999999</v>
      </c>
      <c r="T1687" s="47">
        <f>ROUND(Table_Query_from_Mac10[[#This Row],[qty_to_ship]]*(1+Table_Query_from_Mac10[[#This Row],[VolumeIncreasebyType]]),0)</f>
        <v>5</v>
      </c>
      <c r="U1687" s="47">
        <f>Table_Query_from_Mac10[[#This Row],[qtytoShipFuture]]*Table_Query_from_Mac10[[#This Row],[Future-cost]]</f>
        <v>50.9</v>
      </c>
      <c r="V1687" s="47">
        <f>Table_Query_from_Mac10[[#This Row],[qtytoShipFuture]]-Table_Query_from_Mac10[[#This Row],[qty_to_ship]]</f>
        <v>0</v>
      </c>
      <c r="W1687" s="47">
        <f>Table_Query_from_Mac10[[#This Row],[UnitPriceFuture]]</f>
        <v>27.29</v>
      </c>
      <c r="X1687" s="47">
        <f>Table_Query_from_Mac10[[#This Row],[Unit Increase]]*Table_Query_from_Mac10[[#This Row],[UnitPriceFuture]]</f>
        <v>0</v>
      </c>
      <c r="Y1687" s="47">
        <f>Table_Query_from_Mac10[[#This Row],[Unit Increase]]*Table_Query_from_Mac10[[#This Row],[Future-cost]]</f>
        <v>0</v>
      </c>
      <c r="Z1687" s="47">
        <f>-(Table_Query_from_Mac10[[#This Row],[Incremental Sales]]+((Table_Query_from_Mac10[[#This Row],[Incremental Sales]]*-(SUM(Summary!$S$8:$S$9)))))*Summary!$S$18</f>
        <v>0</v>
      </c>
      <c r="AA1687" s="47">
        <f>IFERROR(Table_Query_from_Mac10[[#This Row],[Incremental Cost]]/Table_Query_from_Mac10[[#This Row],[Incremental Sales]],0)</f>
        <v>0</v>
      </c>
      <c r="AB1687" s="47">
        <f>IFERROR(Table_Query_from_Mac10[[#This Row],[TotalCostFuture]]/Table_Query_from_Mac10[[#This Row],[totalsalesFuture]],0)</f>
        <v>0.37303041407108833</v>
      </c>
      <c r="AN1687" s="31">
        <v>20</v>
      </c>
      <c r="AO1687">
        <f t="shared" si="52"/>
        <v>5</v>
      </c>
      <c r="AQ1687" s="31">
        <v>77.959999999999994</v>
      </c>
      <c r="AR1687">
        <f t="shared" si="53"/>
        <v>27.29</v>
      </c>
    </row>
    <row r="1688" spans="1:44" x14ac:dyDescent="0.25">
      <c r="A1688">
        <v>90170</v>
      </c>
      <c r="B1688">
        <v>3</v>
      </c>
      <c r="C1688" t="s">
        <v>55</v>
      </c>
      <c r="D1688" t="s">
        <v>81</v>
      </c>
      <c r="E1688">
        <v>14</v>
      </c>
      <c r="F1688">
        <v>5.49</v>
      </c>
      <c r="G1688">
        <v>13.35</v>
      </c>
      <c r="H1688" s="1">
        <v>44852</v>
      </c>
      <c r="I1688" s="20">
        <v>0</v>
      </c>
      <c r="J1688" s="47">
        <f>Table_Query_from_Mac10[[#This Row],[unit_price]]-(Table_Query_from_Mac10[[#This Row],[unit_price]]*(Table_Query_from_Mac10[[#This Row],[discount_pct]]/100))</f>
        <v>13.35</v>
      </c>
      <c r="K1688" s="47">
        <f>Table_Query_from_Mac10[[#This Row],[unit_cost]]</f>
        <v>5.49</v>
      </c>
      <c r="L1688" s="47">
        <f>Table_Query_from_Mac10[[#This Row],[Live-cost]]*(1+Table_Query_from_Mac10[[#This Row],[CogsIncreasebyTYPE]])</f>
        <v>5.49</v>
      </c>
      <c r="M1688" s="47">
        <f>Table_Query_from_Mac10[[#This Row],[Live-cost]]*Table_Query_from_Mac10[[#This Row],[qty_to_ship]]</f>
        <v>76.86</v>
      </c>
      <c r="N1688" s="47">
        <f>IF(Table_Query_from_Mac10[[#This Row],[item_no]]="KDA",-Table_Query_from_Mac10[[#This Row],[unit_price]],Table_Query_from_Mac10[[#This Row],[Net Unit]]*Table_Query_from_Mac10[[#This Row],[qty_to_ship]])</f>
        <v>186.9</v>
      </c>
      <c r="O1688" s="47">
        <f>SUMIFS(Summary!C:C,Summary!H:H,Table_Query_from_Mac10[[#This Row],[Juiceoc]])</f>
        <v>0</v>
      </c>
      <c r="P1688" s="47">
        <f>SUMIFS(Summary!D:D,Summary!H:H,Table_Query_from_Mac10[[#This Row],[Juiceoc]])</f>
        <v>0</v>
      </c>
      <c r="Q1688" s="47">
        <f>SUMIFS(Summary!E:E,Summary!H:H,Table_Query_from_Mac10[[#This Row],[Juiceoc]])</f>
        <v>0</v>
      </c>
      <c r="R1688" s="47">
        <f>Table_Query_from_Mac10[[#This Row],[Net Unit]]*(1+Table_Query_from_Mac10[[#This Row],[PriceIncreasebyType]])</f>
        <v>13.35</v>
      </c>
      <c r="S1688" s="47">
        <f>Table_Query_from_Mac10[[#This Row],[UnitPriceFuture]]*Table_Query_from_Mac10[[#This Row],[qtytoShipFuture]]</f>
        <v>186.9</v>
      </c>
      <c r="T1688" s="47">
        <f>ROUND(Table_Query_from_Mac10[[#This Row],[qty_to_ship]]*(1+Table_Query_from_Mac10[[#This Row],[VolumeIncreasebyType]]),0)</f>
        <v>14</v>
      </c>
      <c r="U1688" s="47">
        <f>Table_Query_from_Mac10[[#This Row],[qtytoShipFuture]]*Table_Query_from_Mac10[[#This Row],[Future-cost]]</f>
        <v>76.86</v>
      </c>
      <c r="V1688" s="47">
        <f>Table_Query_from_Mac10[[#This Row],[qtytoShipFuture]]-Table_Query_from_Mac10[[#This Row],[qty_to_ship]]</f>
        <v>0</v>
      </c>
      <c r="W1688" s="47">
        <f>Table_Query_from_Mac10[[#This Row],[UnitPriceFuture]]</f>
        <v>13.35</v>
      </c>
      <c r="X1688" s="47">
        <f>Table_Query_from_Mac10[[#This Row],[Unit Increase]]*Table_Query_from_Mac10[[#This Row],[UnitPriceFuture]]</f>
        <v>0</v>
      </c>
      <c r="Y1688" s="47">
        <f>Table_Query_from_Mac10[[#This Row],[Unit Increase]]*Table_Query_from_Mac10[[#This Row],[Future-cost]]</f>
        <v>0</v>
      </c>
      <c r="Z1688" s="47">
        <f>-(Table_Query_from_Mac10[[#This Row],[Incremental Sales]]+((Table_Query_from_Mac10[[#This Row],[Incremental Sales]]*-(SUM(Summary!$S$8:$S$9)))))*Summary!$S$18</f>
        <v>0</v>
      </c>
      <c r="AA1688" s="47">
        <f>IFERROR(Table_Query_from_Mac10[[#This Row],[Incremental Cost]]/Table_Query_from_Mac10[[#This Row],[Incremental Sales]],0)</f>
        <v>0</v>
      </c>
      <c r="AB1688" s="47">
        <f>IFERROR(Table_Query_from_Mac10[[#This Row],[TotalCostFuture]]/Table_Query_from_Mac10[[#This Row],[totalsalesFuture]],0)</f>
        <v>0.41123595505617977</v>
      </c>
      <c r="AN1688" s="30">
        <v>54</v>
      </c>
      <c r="AO1688">
        <f t="shared" si="52"/>
        <v>14</v>
      </c>
      <c r="AQ1688" s="30">
        <v>38.15</v>
      </c>
      <c r="AR1688">
        <f t="shared" si="53"/>
        <v>13.35</v>
      </c>
    </row>
    <row r="1689" spans="1:44" x14ac:dyDescent="0.25">
      <c r="A1689">
        <v>90170</v>
      </c>
      <c r="B1689">
        <v>4</v>
      </c>
      <c r="C1689" t="s">
        <v>55</v>
      </c>
      <c r="D1689" t="s">
        <v>81</v>
      </c>
      <c r="E1689">
        <v>24</v>
      </c>
      <c r="F1689">
        <v>6</v>
      </c>
      <c r="G1689">
        <v>14.48</v>
      </c>
      <c r="H1689" s="1">
        <v>44852</v>
      </c>
      <c r="I1689" s="20">
        <v>0</v>
      </c>
      <c r="J1689" s="47">
        <f>Table_Query_from_Mac10[[#This Row],[unit_price]]-(Table_Query_from_Mac10[[#This Row],[unit_price]]*(Table_Query_from_Mac10[[#This Row],[discount_pct]]/100))</f>
        <v>14.48</v>
      </c>
      <c r="K1689" s="47">
        <f>Table_Query_from_Mac10[[#This Row],[unit_cost]]</f>
        <v>6</v>
      </c>
      <c r="L1689" s="47">
        <f>Table_Query_from_Mac10[[#This Row],[Live-cost]]*(1+Table_Query_from_Mac10[[#This Row],[CogsIncreasebyTYPE]])</f>
        <v>6</v>
      </c>
      <c r="M1689" s="47">
        <f>Table_Query_from_Mac10[[#This Row],[Live-cost]]*Table_Query_from_Mac10[[#This Row],[qty_to_ship]]</f>
        <v>144</v>
      </c>
      <c r="N1689" s="47">
        <f>IF(Table_Query_from_Mac10[[#This Row],[item_no]]="KDA",-Table_Query_from_Mac10[[#This Row],[unit_price]],Table_Query_from_Mac10[[#This Row],[Net Unit]]*Table_Query_from_Mac10[[#This Row],[qty_to_ship]])</f>
        <v>347.52</v>
      </c>
      <c r="O1689" s="47">
        <f>SUMIFS(Summary!C:C,Summary!H:H,Table_Query_from_Mac10[[#This Row],[Juiceoc]])</f>
        <v>0</v>
      </c>
      <c r="P1689" s="47">
        <f>SUMIFS(Summary!D:D,Summary!H:H,Table_Query_from_Mac10[[#This Row],[Juiceoc]])</f>
        <v>0</v>
      </c>
      <c r="Q1689" s="47">
        <f>SUMIFS(Summary!E:E,Summary!H:H,Table_Query_from_Mac10[[#This Row],[Juiceoc]])</f>
        <v>0</v>
      </c>
      <c r="R1689" s="47">
        <f>Table_Query_from_Mac10[[#This Row],[Net Unit]]*(1+Table_Query_from_Mac10[[#This Row],[PriceIncreasebyType]])</f>
        <v>14.48</v>
      </c>
      <c r="S1689" s="47">
        <f>Table_Query_from_Mac10[[#This Row],[UnitPriceFuture]]*Table_Query_from_Mac10[[#This Row],[qtytoShipFuture]]</f>
        <v>347.52</v>
      </c>
      <c r="T1689" s="47">
        <f>ROUND(Table_Query_from_Mac10[[#This Row],[qty_to_ship]]*(1+Table_Query_from_Mac10[[#This Row],[VolumeIncreasebyType]]),0)</f>
        <v>24</v>
      </c>
      <c r="U1689" s="47">
        <f>Table_Query_from_Mac10[[#This Row],[qtytoShipFuture]]*Table_Query_from_Mac10[[#This Row],[Future-cost]]</f>
        <v>144</v>
      </c>
      <c r="V1689" s="47">
        <f>Table_Query_from_Mac10[[#This Row],[qtytoShipFuture]]-Table_Query_from_Mac10[[#This Row],[qty_to_ship]]</f>
        <v>0</v>
      </c>
      <c r="W1689" s="47">
        <f>Table_Query_from_Mac10[[#This Row],[UnitPriceFuture]]</f>
        <v>14.48</v>
      </c>
      <c r="X1689" s="47">
        <f>Table_Query_from_Mac10[[#This Row],[Unit Increase]]*Table_Query_from_Mac10[[#This Row],[UnitPriceFuture]]</f>
        <v>0</v>
      </c>
      <c r="Y1689" s="47">
        <f>Table_Query_from_Mac10[[#This Row],[Unit Increase]]*Table_Query_from_Mac10[[#This Row],[Future-cost]]</f>
        <v>0</v>
      </c>
      <c r="Z1689" s="47">
        <f>-(Table_Query_from_Mac10[[#This Row],[Incremental Sales]]+((Table_Query_from_Mac10[[#This Row],[Incremental Sales]]*-(SUM(Summary!$S$8:$S$9)))))*Summary!$S$18</f>
        <v>0</v>
      </c>
      <c r="AA1689" s="47">
        <f>IFERROR(Table_Query_from_Mac10[[#This Row],[Incremental Cost]]/Table_Query_from_Mac10[[#This Row],[Incremental Sales]],0)</f>
        <v>0</v>
      </c>
      <c r="AB1689" s="47">
        <f>IFERROR(Table_Query_from_Mac10[[#This Row],[TotalCostFuture]]/Table_Query_from_Mac10[[#This Row],[totalsalesFuture]],0)</f>
        <v>0.4143646408839779</v>
      </c>
      <c r="AN1689" s="31">
        <v>96</v>
      </c>
      <c r="AO1689">
        <f t="shared" si="52"/>
        <v>24</v>
      </c>
      <c r="AQ1689" s="31">
        <v>41.37</v>
      </c>
      <c r="AR1689">
        <f t="shared" si="53"/>
        <v>14.48</v>
      </c>
    </row>
    <row r="1690" spans="1:44" x14ac:dyDescent="0.25">
      <c r="A1690">
        <v>90170</v>
      </c>
      <c r="B1690">
        <v>5</v>
      </c>
      <c r="C1690" t="s">
        <v>55</v>
      </c>
      <c r="D1690" t="s">
        <v>81</v>
      </c>
      <c r="E1690">
        <v>12</v>
      </c>
      <c r="F1690">
        <v>6.6</v>
      </c>
      <c r="G1690">
        <v>16.420000000000002</v>
      </c>
      <c r="H1690" s="1">
        <v>44852</v>
      </c>
      <c r="I1690" s="20">
        <v>0</v>
      </c>
      <c r="J1690" s="47">
        <f>Table_Query_from_Mac10[[#This Row],[unit_price]]-(Table_Query_from_Mac10[[#This Row],[unit_price]]*(Table_Query_from_Mac10[[#This Row],[discount_pct]]/100))</f>
        <v>16.420000000000002</v>
      </c>
      <c r="K1690" s="47">
        <f>Table_Query_from_Mac10[[#This Row],[unit_cost]]</f>
        <v>6.6</v>
      </c>
      <c r="L1690" s="47">
        <f>Table_Query_from_Mac10[[#This Row],[Live-cost]]*(1+Table_Query_from_Mac10[[#This Row],[CogsIncreasebyTYPE]])</f>
        <v>6.6</v>
      </c>
      <c r="M1690" s="47">
        <f>Table_Query_from_Mac10[[#This Row],[Live-cost]]*Table_Query_from_Mac10[[#This Row],[qty_to_ship]]</f>
        <v>79.199999999999989</v>
      </c>
      <c r="N1690" s="47">
        <f>IF(Table_Query_from_Mac10[[#This Row],[item_no]]="KDA",-Table_Query_from_Mac10[[#This Row],[unit_price]],Table_Query_from_Mac10[[#This Row],[Net Unit]]*Table_Query_from_Mac10[[#This Row],[qty_to_ship]])</f>
        <v>197.04000000000002</v>
      </c>
      <c r="O1690" s="47">
        <f>SUMIFS(Summary!C:C,Summary!H:H,Table_Query_from_Mac10[[#This Row],[Juiceoc]])</f>
        <v>0</v>
      </c>
      <c r="P1690" s="47">
        <f>SUMIFS(Summary!D:D,Summary!H:H,Table_Query_from_Mac10[[#This Row],[Juiceoc]])</f>
        <v>0</v>
      </c>
      <c r="Q1690" s="47">
        <f>SUMIFS(Summary!E:E,Summary!H:H,Table_Query_from_Mac10[[#This Row],[Juiceoc]])</f>
        <v>0</v>
      </c>
      <c r="R1690" s="47">
        <f>Table_Query_from_Mac10[[#This Row],[Net Unit]]*(1+Table_Query_from_Mac10[[#This Row],[PriceIncreasebyType]])</f>
        <v>16.420000000000002</v>
      </c>
      <c r="S1690" s="47">
        <f>Table_Query_from_Mac10[[#This Row],[UnitPriceFuture]]*Table_Query_from_Mac10[[#This Row],[qtytoShipFuture]]</f>
        <v>197.04000000000002</v>
      </c>
      <c r="T1690" s="47">
        <f>ROUND(Table_Query_from_Mac10[[#This Row],[qty_to_ship]]*(1+Table_Query_from_Mac10[[#This Row],[VolumeIncreasebyType]]),0)</f>
        <v>12</v>
      </c>
      <c r="U1690" s="47">
        <f>Table_Query_from_Mac10[[#This Row],[qtytoShipFuture]]*Table_Query_from_Mac10[[#This Row],[Future-cost]]</f>
        <v>79.199999999999989</v>
      </c>
      <c r="V1690" s="47">
        <f>Table_Query_from_Mac10[[#This Row],[qtytoShipFuture]]-Table_Query_from_Mac10[[#This Row],[qty_to_ship]]</f>
        <v>0</v>
      </c>
      <c r="W1690" s="47">
        <f>Table_Query_from_Mac10[[#This Row],[UnitPriceFuture]]</f>
        <v>16.420000000000002</v>
      </c>
      <c r="X1690" s="47">
        <f>Table_Query_from_Mac10[[#This Row],[Unit Increase]]*Table_Query_from_Mac10[[#This Row],[UnitPriceFuture]]</f>
        <v>0</v>
      </c>
      <c r="Y1690" s="47">
        <f>Table_Query_from_Mac10[[#This Row],[Unit Increase]]*Table_Query_from_Mac10[[#This Row],[Future-cost]]</f>
        <v>0</v>
      </c>
      <c r="Z1690" s="47">
        <f>-(Table_Query_from_Mac10[[#This Row],[Incremental Sales]]+((Table_Query_from_Mac10[[#This Row],[Incremental Sales]]*-(SUM(Summary!$S$8:$S$9)))))*Summary!$S$18</f>
        <v>0</v>
      </c>
      <c r="AA1690" s="47">
        <f>IFERROR(Table_Query_from_Mac10[[#This Row],[Incremental Cost]]/Table_Query_from_Mac10[[#This Row],[Incremental Sales]],0)</f>
        <v>0</v>
      </c>
      <c r="AB1690" s="47">
        <f>IFERROR(Table_Query_from_Mac10[[#This Row],[TotalCostFuture]]/Table_Query_from_Mac10[[#This Row],[totalsalesFuture]],0)</f>
        <v>0.40194884287454313</v>
      </c>
      <c r="AN1690" s="30">
        <v>48</v>
      </c>
      <c r="AO1690">
        <f t="shared" si="52"/>
        <v>12</v>
      </c>
      <c r="AQ1690" s="30">
        <v>46.9</v>
      </c>
      <c r="AR1690">
        <f t="shared" si="53"/>
        <v>16.420000000000002</v>
      </c>
    </row>
    <row r="1691" spans="1:44" x14ac:dyDescent="0.25">
      <c r="A1691">
        <v>90170</v>
      </c>
      <c r="B1691">
        <v>6</v>
      </c>
      <c r="C1691" t="s">
        <v>55</v>
      </c>
      <c r="D1691" t="s">
        <v>81</v>
      </c>
      <c r="E1691">
        <v>6</v>
      </c>
      <c r="F1691">
        <v>4.68</v>
      </c>
      <c r="G1691">
        <v>13.3</v>
      </c>
      <c r="H1691" s="1">
        <v>44852</v>
      </c>
      <c r="I1691" s="20">
        <v>0</v>
      </c>
      <c r="J1691" s="47">
        <f>Table_Query_from_Mac10[[#This Row],[unit_price]]-(Table_Query_from_Mac10[[#This Row],[unit_price]]*(Table_Query_from_Mac10[[#This Row],[discount_pct]]/100))</f>
        <v>13.3</v>
      </c>
      <c r="K1691" s="47">
        <f>Table_Query_from_Mac10[[#This Row],[unit_cost]]</f>
        <v>4.68</v>
      </c>
      <c r="L1691" s="47">
        <f>Table_Query_from_Mac10[[#This Row],[Live-cost]]*(1+Table_Query_from_Mac10[[#This Row],[CogsIncreasebyTYPE]])</f>
        <v>4.68</v>
      </c>
      <c r="M1691" s="47">
        <f>Table_Query_from_Mac10[[#This Row],[Live-cost]]*Table_Query_from_Mac10[[#This Row],[qty_to_ship]]</f>
        <v>28.08</v>
      </c>
      <c r="N1691" s="47">
        <f>IF(Table_Query_from_Mac10[[#This Row],[item_no]]="KDA",-Table_Query_from_Mac10[[#This Row],[unit_price]],Table_Query_from_Mac10[[#This Row],[Net Unit]]*Table_Query_from_Mac10[[#This Row],[qty_to_ship]])</f>
        <v>79.800000000000011</v>
      </c>
      <c r="O1691" s="47">
        <f>SUMIFS(Summary!C:C,Summary!H:H,Table_Query_from_Mac10[[#This Row],[Juiceoc]])</f>
        <v>0</v>
      </c>
      <c r="P1691" s="47">
        <f>SUMIFS(Summary!D:D,Summary!H:H,Table_Query_from_Mac10[[#This Row],[Juiceoc]])</f>
        <v>0</v>
      </c>
      <c r="Q1691" s="47">
        <f>SUMIFS(Summary!E:E,Summary!H:H,Table_Query_from_Mac10[[#This Row],[Juiceoc]])</f>
        <v>0</v>
      </c>
      <c r="R1691" s="47">
        <f>Table_Query_from_Mac10[[#This Row],[Net Unit]]*(1+Table_Query_from_Mac10[[#This Row],[PriceIncreasebyType]])</f>
        <v>13.3</v>
      </c>
      <c r="S1691" s="47">
        <f>Table_Query_from_Mac10[[#This Row],[UnitPriceFuture]]*Table_Query_from_Mac10[[#This Row],[qtytoShipFuture]]</f>
        <v>79.800000000000011</v>
      </c>
      <c r="T1691" s="47">
        <f>ROUND(Table_Query_from_Mac10[[#This Row],[qty_to_ship]]*(1+Table_Query_from_Mac10[[#This Row],[VolumeIncreasebyType]]),0)</f>
        <v>6</v>
      </c>
      <c r="U1691" s="47">
        <f>Table_Query_from_Mac10[[#This Row],[qtytoShipFuture]]*Table_Query_from_Mac10[[#This Row],[Future-cost]]</f>
        <v>28.08</v>
      </c>
      <c r="V1691" s="47">
        <f>Table_Query_from_Mac10[[#This Row],[qtytoShipFuture]]-Table_Query_from_Mac10[[#This Row],[qty_to_ship]]</f>
        <v>0</v>
      </c>
      <c r="W1691" s="47">
        <f>Table_Query_from_Mac10[[#This Row],[UnitPriceFuture]]</f>
        <v>13.3</v>
      </c>
      <c r="X1691" s="47">
        <f>Table_Query_from_Mac10[[#This Row],[Unit Increase]]*Table_Query_from_Mac10[[#This Row],[UnitPriceFuture]]</f>
        <v>0</v>
      </c>
      <c r="Y1691" s="47">
        <f>Table_Query_from_Mac10[[#This Row],[Unit Increase]]*Table_Query_from_Mac10[[#This Row],[Future-cost]]</f>
        <v>0</v>
      </c>
      <c r="Z1691" s="47">
        <f>-(Table_Query_from_Mac10[[#This Row],[Incremental Sales]]+((Table_Query_from_Mac10[[#This Row],[Incremental Sales]]*-(SUM(Summary!$S$8:$S$9)))))*Summary!$S$18</f>
        <v>0</v>
      </c>
      <c r="AA1691" s="47">
        <f>IFERROR(Table_Query_from_Mac10[[#This Row],[Incremental Cost]]/Table_Query_from_Mac10[[#This Row],[Incremental Sales]],0)</f>
        <v>0</v>
      </c>
      <c r="AB1691" s="47">
        <f>IFERROR(Table_Query_from_Mac10[[#This Row],[TotalCostFuture]]/Table_Query_from_Mac10[[#This Row],[totalsalesFuture]],0)</f>
        <v>0.35187969924812024</v>
      </c>
      <c r="AN1691" s="31">
        <v>24</v>
      </c>
      <c r="AO1691">
        <f t="shared" si="52"/>
        <v>6</v>
      </c>
      <c r="AQ1691" s="31">
        <v>38</v>
      </c>
      <c r="AR1691">
        <f t="shared" si="53"/>
        <v>13.3</v>
      </c>
    </row>
    <row r="1692" spans="1:44" x14ac:dyDescent="0.25">
      <c r="A1692">
        <v>90171</v>
      </c>
      <c r="B1692">
        <v>1</v>
      </c>
      <c r="C1692" t="s">
        <v>53</v>
      </c>
      <c r="D1692" t="s">
        <v>80</v>
      </c>
      <c r="E1692">
        <v>9</v>
      </c>
      <c r="F1692">
        <v>3.13</v>
      </c>
      <c r="G1692">
        <v>6.74</v>
      </c>
      <c r="H1692" s="1">
        <v>44840</v>
      </c>
      <c r="I1692" s="20">
        <v>0</v>
      </c>
      <c r="J1692" s="47">
        <f>Table_Query_from_Mac10[[#This Row],[unit_price]]-(Table_Query_from_Mac10[[#This Row],[unit_price]]*(Table_Query_from_Mac10[[#This Row],[discount_pct]]/100))</f>
        <v>6.74</v>
      </c>
      <c r="K1692" s="47">
        <f>Table_Query_from_Mac10[[#This Row],[unit_cost]]</f>
        <v>3.13</v>
      </c>
      <c r="L1692" s="47">
        <f>Table_Query_from_Mac10[[#This Row],[Live-cost]]*(1+Table_Query_from_Mac10[[#This Row],[CogsIncreasebyTYPE]])</f>
        <v>3.13</v>
      </c>
      <c r="M1692" s="47">
        <f>Table_Query_from_Mac10[[#This Row],[Live-cost]]*Table_Query_from_Mac10[[#This Row],[qty_to_ship]]</f>
        <v>28.169999999999998</v>
      </c>
      <c r="N1692" s="47">
        <f>IF(Table_Query_from_Mac10[[#This Row],[item_no]]="KDA",-Table_Query_from_Mac10[[#This Row],[unit_price]],Table_Query_from_Mac10[[#This Row],[Net Unit]]*Table_Query_from_Mac10[[#This Row],[qty_to_ship]])</f>
        <v>60.660000000000004</v>
      </c>
      <c r="O1692" s="47">
        <f>SUMIFS(Summary!C:C,Summary!H:H,Table_Query_from_Mac10[[#This Row],[Juiceoc]])</f>
        <v>0</v>
      </c>
      <c r="P1692" s="47">
        <f>SUMIFS(Summary!D:D,Summary!H:H,Table_Query_from_Mac10[[#This Row],[Juiceoc]])</f>
        <v>0</v>
      </c>
      <c r="Q1692" s="47">
        <f>SUMIFS(Summary!E:E,Summary!H:H,Table_Query_from_Mac10[[#This Row],[Juiceoc]])</f>
        <v>0</v>
      </c>
      <c r="R1692" s="47">
        <f>Table_Query_from_Mac10[[#This Row],[Net Unit]]*(1+Table_Query_from_Mac10[[#This Row],[PriceIncreasebyType]])</f>
        <v>6.74</v>
      </c>
      <c r="S1692" s="47">
        <f>Table_Query_from_Mac10[[#This Row],[UnitPriceFuture]]*Table_Query_from_Mac10[[#This Row],[qtytoShipFuture]]</f>
        <v>60.660000000000004</v>
      </c>
      <c r="T1692" s="47">
        <f>ROUND(Table_Query_from_Mac10[[#This Row],[qty_to_ship]]*(1+Table_Query_from_Mac10[[#This Row],[VolumeIncreasebyType]]),0)</f>
        <v>9</v>
      </c>
      <c r="U1692" s="47">
        <f>Table_Query_from_Mac10[[#This Row],[qtytoShipFuture]]*Table_Query_from_Mac10[[#This Row],[Future-cost]]</f>
        <v>28.169999999999998</v>
      </c>
      <c r="V1692" s="47">
        <f>Table_Query_from_Mac10[[#This Row],[qtytoShipFuture]]-Table_Query_from_Mac10[[#This Row],[qty_to_ship]]</f>
        <v>0</v>
      </c>
      <c r="W1692" s="47">
        <f>Table_Query_from_Mac10[[#This Row],[UnitPriceFuture]]</f>
        <v>6.74</v>
      </c>
      <c r="X1692" s="47">
        <f>Table_Query_from_Mac10[[#This Row],[Unit Increase]]*Table_Query_from_Mac10[[#This Row],[UnitPriceFuture]]</f>
        <v>0</v>
      </c>
      <c r="Y1692" s="47">
        <f>Table_Query_from_Mac10[[#This Row],[Unit Increase]]*Table_Query_from_Mac10[[#This Row],[Future-cost]]</f>
        <v>0</v>
      </c>
      <c r="Z1692" s="47">
        <f>-(Table_Query_from_Mac10[[#This Row],[Incremental Sales]]+((Table_Query_from_Mac10[[#This Row],[Incremental Sales]]*-(SUM(Summary!$S$8:$S$9)))))*Summary!$S$18</f>
        <v>0</v>
      </c>
      <c r="AA1692" s="47">
        <f>IFERROR(Table_Query_from_Mac10[[#This Row],[Incremental Cost]]/Table_Query_from_Mac10[[#This Row],[Incremental Sales]],0)</f>
        <v>0</v>
      </c>
      <c r="AB1692" s="47">
        <f>IFERROR(Table_Query_from_Mac10[[#This Row],[TotalCostFuture]]/Table_Query_from_Mac10[[#This Row],[totalsalesFuture]],0)</f>
        <v>0.46439169139465869</v>
      </c>
      <c r="AN1692" s="30">
        <v>36</v>
      </c>
      <c r="AO1692">
        <f t="shared" si="52"/>
        <v>9</v>
      </c>
      <c r="AQ1692" s="30">
        <v>19.25</v>
      </c>
      <c r="AR1692">
        <f t="shared" si="53"/>
        <v>6.74</v>
      </c>
    </row>
    <row r="1693" spans="1:44" x14ac:dyDescent="0.25">
      <c r="A1693">
        <v>90171</v>
      </c>
      <c r="B1693">
        <v>2</v>
      </c>
      <c r="C1693" t="s">
        <v>53</v>
      </c>
      <c r="D1693" t="s">
        <v>80</v>
      </c>
      <c r="E1693">
        <v>9</v>
      </c>
      <c r="F1693">
        <v>3.53</v>
      </c>
      <c r="G1693">
        <v>8</v>
      </c>
      <c r="H1693" s="1">
        <v>44840</v>
      </c>
      <c r="I1693" s="20">
        <v>0</v>
      </c>
      <c r="J1693" s="47">
        <f>Table_Query_from_Mac10[[#This Row],[unit_price]]-(Table_Query_from_Mac10[[#This Row],[unit_price]]*(Table_Query_from_Mac10[[#This Row],[discount_pct]]/100))</f>
        <v>8</v>
      </c>
      <c r="K1693" s="47">
        <f>Table_Query_from_Mac10[[#This Row],[unit_cost]]</f>
        <v>3.53</v>
      </c>
      <c r="L1693" s="47">
        <f>Table_Query_from_Mac10[[#This Row],[Live-cost]]*(1+Table_Query_from_Mac10[[#This Row],[CogsIncreasebyTYPE]])</f>
        <v>3.53</v>
      </c>
      <c r="M1693" s="47">
        <f>Table_Query_from_Mac10[[#This Row],[Live-cost]]*Table_Query_from_Mac10[[#This Row],[qty_to_ship]]</f>
        <v>31.77</v>
      </c>
      <c r="N1693" s="47">
        <f>IF(Table_Query_from_Mac10[[#This Row],[item_no]]="KDA",-Table_Query_from_Mac10[[#This Row],[unit_price]],Table_Query_from_Mac10[[#This Row],[Net Unit]]*Table_Query_from_Mac10[[#This Row],[qty_to_ship]])</f>
        <v>72</v>
      </c>
      <c r="O1693" s="47">
        <f>SUMIFS(Summary!C:C,Summary!H:H,Table_Query_from_Mac10[[#This Row],[Juiceoc]])</f>
        <v>0</v>
      </c>
      <c r="P1693" s="47">
        <f>SUMIFS(Summary!D:D,Summary!H:H,Table_Query_from_Mac10[[#This Row],[Juiceoc]])</f>
        <v>0</v>
      </c>
      <c r="Q1693" s="47">
        <f>SUMIFS(Summary!E:E,Summary!H:H,Table_Query_from_Mac10[[#This Row],[Juiceoc]])</f>
        <v>0</v>
      </c>
      <c r="R1693" s="47">
        <f>Table_Query_from_Mac10[[#This Row],[Net Unit]]*(1+Table_Query_from_Mac10[[#This Row],[PriceIncreasebyType]])</f>
        <v>8</v>
      </c>
      <c r="S1693" s="47">
        <f>Table_Query_from_Mac10[[#This Row],[UnitPriceFuture]]*Table_Query_from_Mac10[[#This Row],[qtytoShipFuture]]</f>
        <v>72</v>
      </c>
      <c r="T1693" s="47">
        <f>ROUND(Table_Query_from_Mac10[[#This Row],[qty_to_ship]]*(1+Table_Query_from_Mac10[[#This Row],[VolumeIncreasebyType]]),0)</f>
        <v>9</v>
      </c>
      <c r="U1693" s="47">
        <f>Table_Query_from_Mac10[[#This Row],[qtytoShipFuture]]*Table_Query_from_Mac10[[#This Row],[Future-cost]]</f>
        <v>31.77</v>
      </c>
      <c r="V1693" s="47">
        <f>Table_Query_from_Mac10[[#This Row],[qtytoShipFuture]]-Table_Query_from_Mac10[[#This Row],[qty_to_ship]]</f>
        <v>0</v>
      </c>
      <c r="W1693" s="47">
        <f>Table_Query_from_Mac10[[#This Row],[UnitPriceFuture]]</f>
        <v>8</v>
      </c>
      <c r="X1693" s="47">
        <f>Table_Query_from_Mac10[[#This Row],[Unit Increase]]*Table_Query_from_Mac10[[#This Row],[UnitPriceFuture]]</f>
        <v>0</v>
      </c>
      <c r="Y1693" s="47">
        <f>Table_Query_from_Mac10[[#This Row],[Unit Increase]]*Table_Query_from_Mac10[[#This Row],[Future-cost]]</f>
        <v>0</v>
      </c>
      <c r="Z1693" s="47">
        <f>-(Table_Query_from_Mac10[[#This Row],[Incremental Sales]]+((Table_Query_from_Mac10[[#This Row],[Incremental Sales]]*-(SUM(Summary!$S$8:$S$9)))))*Summary!$S$18</f>
        <v>0</v>
      </c>
      <c r="AA1693" s="47">
        <f>IFERROR(Table_Query_from_Mac10[[#This Row],[Incremental Cost]]/Table_Query_from_Mac10[[#This Row],[Incremental Sales]],0)</f>
        <v>0</v>
      </c>
      <c r="AB1693" s="47">
        <f>IFERROR(Table_Query_from_Mac10[[#This Row],[TotalCostFuture]]/Table_Query_from_Mac10[[#This Row],[totalsalesFuture]],0)</f>
        <v>0.44124999999999998</v>
      </c>
      <c r="AN1693" s="31">
        <v>36</v>
      </c>
      <c r="AO1693">
        <f t="shared" si="52"/>
        <v>9</v>
      </c>
      <c r="AQ1693" s="31">
        <v>22.86</v>
      </c>
      <c r="AR1693">
        <f t="shared" si="53"/>
        <v>8</v>
      </c>
    </row>
    <row r="1694" spans="1:44" x14ac:dyDescent="0.25">
      <c r="A1694">
        <v>90171</v>
      </c>
      <c r="B1694">
        <v>3</v>
      </c>
      <c r="C1694" t="s">
        <v>53</v>
      </c>
      <c r="D1694" t="s">
        <v>80</v>
      </c>
      <c r="E1694">
        <v>88</v>
      </c>
      <c r="F1694">
        <v>3.94</v>
      </c>
      <c r="G1694">
        <v>8.6199999999999992</v>
      </c>
      <c r="H1694" s="1">
        <v>44840</v>
      </c>
      <c r="I1694" s="20">
        <v>0</v>
      </c>
      <c r="J1694" s="47">
        <f>Table_Query_from_Mac10[[#This Row],[unit_price]]-(Table_Query_from_Mac10[[#This Row],[unit_price]]*(Table_Query_from_Mac10[[#This Row],[discount_pct]]/100))</f>
        <v>8.6199999999999992</v>
      </c>
      <c r="K1694" s="47">
        <f>Table_Query_from_Mac10[[#This Row],[unit_cost]]</f>
        <v>3.94</v>
      </c>
      <c r="L1694" s="47">
        <f>Table_Query_from_Mac10[[#This Row],[Live-cost]]*(1+Table_Query_from_Mac10[[#This Row],[CogsIncreasebyTYPE]])</f>
        <v>3.94</v>
      </c>
      <c r="M1694" s="47">
        <f>Table_Query_from_Mac10[[#This Row],[Live-cost]]*Table_Query_from_Mac10[[#This Row],[qty_to_ship]]</f>
        <v>346.71999999999997</v>
      </c>
      <c r="N1694" s="47">
        <f>IF(Table_Query_from_Mac10[[#This Row],[item_no]]="KDA",-Table_Query_from_Mac10[[#This Row],[unit_price]],Table_Query_from_Mac10[[#This Row],[Net Unit]]*Table_Query_from_Mac10[[#This Row],[qty_to_ship]])</f>
        <v>758.56</v>
      </c>
      <c r="O1694" s="47">
        <f>SUMIFS(Summary!C:C,Summary!H:H,Table_Query_from_Mac10[[#This Row],[Juiceoc]])</f>
        <v>0</v>
      </c>
      <c r="P1694" s="47">
        <f>SUMIFS(Summary!D:D,Summary!H:H,Table_Query_from_Mac10[[#This Row],[Juiceoc]])</f>
        <v>0</v>
      </c>
      <c r="Q1694" s="47">
        <f>SUMIFS(Summary!E:E,Summary!H:H,Table_Query_from_Mac10[[#This Row],[Juiceoc]])</f>
        <v>0</v>
      </c>
      <c r="R1694" s="47">
        <f>Table_Query_from_Mac10[[#This Row],[Net Unit]]*(1+Table_Query_from_Mac10[[#This Row],[PriceIncreasebyType]])</f>
        <v>8.6199999999999992</v>
      </c>
      <c r="S1694" s="47">
        <f>Table_Query_from_Mac10[[#This Row],[UnitPriceFuture]]*Table_Query_from_Mac10[[#This Row],[qtytoShipFuture]]</f>
        <v>758.56</v>
      </c>
      <c r="T1694" s="47">
        <f>ROUND(Table_Query_from_Mac10[[#This Row],[qty_to_ship]]*(1+Table_Query_from_Mac10[[#This Row],[VolumeIncreasebyType]]),0)</f>
        <v>88</v>
      </c>
      <c r="U1694" s="47">
        <f>Table_Query_from_Mac10[[#This Row],[qtytoShipFuture]]*Table_Query_from_Mac10[[#This Row],[Future-cost]]</f>
        <v>346.71999999999997</v>
      </c>
      <c r="V1694" s="47">
        <f>Table_Query_from_Mac10[[#This Row],[qtytoShipFuture]]-Table_Query_from_Mac10[[#This Row],[qty_to_ship]]</f>
        <v>0</v>
      </c>
      <c r="W1694" s="47">
        <f>Table_Query_from_Mac10[[#This Row],[UnitPriceFuture]]</f>
        <v>8.6199999999999992</v>
      </c>
      <c r="X1694" s="47">
        <f>Table_Query_from_Mac10[[#This Row],[Unit Increase]]*Table_Query_from_Mac10[[#This Row],[UnitPriceFuture]]</f>
        <v>0</v>
      </c>
      <c r="Y1694" s="47">
        <f>Table_Query_from_Mac10[[#This Row],[Unit Increase]]*Table_Query_from_Mac10[[#This Row],[Future-cost]]</f>
        <v>0</v>
      </c>
      <c r="Z1694" s="47">
        <f>-(Table_Query_from_Mac10[[#This Row],[Incremental Sales]]+((Table_Query_from_Mac10[[#This Row],[Incremental Sales]]*-(SUM(Summary!$S$8:$S$9)))))*Summary!$S$18</f>
        <v>0</v>
      </c>
      <c r="AA1694" s="47">
        <f>IFERROR(Table_Query_from_Mac10[[#This Row],[Incremental Cost]]/Table_Query_from_Mac10[[#This Row],[Incremental Sales]],0)</f>
        <v>0</v>
      </c>
      <c r="AB1694" s="47">
        <f>IFERROR(Table_Query_from_Mac10[[#This Row],[TotalCostFuture]]/Table_Query_from_Mac10[[#This Row],[totalsalesFuture]],0)</f>
        <v>0.45707656612529002</v>
      </c>
      <c r="AN1694" s="30">
        <v>350</v>
      </c>
      <c r="AO1694">
        <f t="shared" si="52"/>
        <v>88</v>
      </c>
      <c r="AQ1694" s="30">
        <v>24.62</v>
      </c>
      <c r="AR1694">
        <f t="shared" si="53"/>
        <v>8.6199999999999992</v>
      </c>
    </row>
    <row r="1695" spans="1:44" x14ac:dyDescent="0.25">
      <c r="A1695">
        <v>90171</v>
      </c>
      <c r="B1695">
        <v>4</v>
      </c>
      <c r="C1695" t="s">
        <v>53</v>
      </c>
      <c r="D1695" t="s">
        <v>80</v>
      </c>
      <c r="E1695">
        <v>25</v>
      </c>
      <c r="F1695">
        <v>4.4000000000000004</v>
      </c>
      <c r="G1695">
        <v>9.61</v>
      </c>
      <c r="H1695" s="1">
        <v>44840</v>
      </c>
      <c r="I1695" s="20">
        <v>0</v>
      </c>
      <c r="J1695" s="47">
        <f>Table_Query_from_Mac10[[#This Row],[unit_price]]-(Table_Query_from_Mac10[[#This Row],[unit_price]]*(Table_Query_from_Mac10[[#This Row],[discount_pct]]/100))</f>
        <v>9.61</v>
      </c>
      <c r="K1695" s="47">
        <f>Table_Query_from_Mac10[[#This Row],[unit_cost]]</f>
        <v>4.4000000000000004</v>
      </c>
      <c r="L1695" s="47">
        <f>Table_Query_from_Mac10[[#This Row],[Live-cost]]*(1+Table_Query_from_Mac10[[#This Row],[CogsIncreasebyTYPE]])</f>
        <v>4.4000000000000004</v>
      </c>
      <c r="M1695" s="47">
        <f>Table_Query_from_Mac10[[#This Row],[Live-cost]]*Table_Query_from_Mac10[[#This Row],[qty_to_ship]]</f>
        <v>110.00000000000001</v>
      </c>
      <c r="N1695" s="47">
        <f>IF(Table_Query_from_Mac10[[#This Row],[item_no]]="KDA",-Table_Query_from_Mac10[[#This Row],[unit_price]],Table_Query_from_Mac10[[#This Row],[Net Unit]]*Table_Query_from_Mac10[[#This Row],[qty_to_ship]])</f>
        <v>240.25</v>
      </c>
      <c r="O1695" s="47">
        <f>SUMIFS(Summary!C:C,Summary!H:H,Table_Query_from_Mac10[[#This Row],[Juiceoc]])</f>
        <v>0</v>
      </c>
      <c r="P1695" s="47">
        <f>SUMIFS(Summary!D:D,Summary!H:H,Table_Query_from_Mac10[[#This Row],[Juiceoc]])</f>
        <v>0</v>
      </c>
      <c r="Q1695" s="47">
        <f>SUMIFS(Summary!E:E,Summary!H:H,Table_Query_from_Mac10[[#This Row],[Juiceoc]])</f>
        <v>0</v>
      </c>
      <c r="R1695" s="47">
        <f>Table_Query_from_Mac10[[#This Row],[Net Unit]]*(1+Table_Query_from_Mac10[[#This Row],[PriceIncreasebyType]])</f>
        <v>9.61</v>
      </c>
      <c r="S1695" s="47">
        <f>Table_Query_from_Mac10[[#This Row],[UnitPriceFuture]]*Table_Query_from_Mac10[[#This Row],[qtytoShipFuture]]</f>
        <v>240.25</v>
      </c>
      <c r="T1695" s="47">
        <f>ROUND(Table_Query_from_Mac10[[#This Row],[qty_to_ship]]*(1+Table_Query_from_Mac10[[#This Row],[VolumeIncreasebyType]]),0)</f>
        <v>25</v>
      </c>
      <c r="U1695" s="47">
        <f>Table_Query_from_Mac10[[#This Row],[qtytoShipFuture]]*Table_Query_from_Mac10[[#This Row],[Future-cost]]</f>
        <v>110.00000000000001</v>
      </c>
      <c r="V1695" s="47">
        <f>Table_Query_from_Mac10[[#This Row],[qtytoShipFuture]]-Table_Query_from_Mac10[[#This Row],[qty_to_ship]]</f>
        <v>0</v>
      </c>
      <c r="W1695" s="47">
        <f>Table_Query_from_Mac10[[#This Row],[UnitPriceFuture]]</f>
        <v>9.61</v>
      </c>
      <c r="X1695" s="47">
        <f>Table_Query_from_Mac10[[#This Row],[Unit Increase]]*Table_Query_from_Mac10[[#This Row],[UnitPriceFuture]]</f>
        <v>0</v>
      </c>
      <c r="Y1695" s="47">
        <f>Table_Query_from_Mac10[[#This Row],[Unit Increase]]*Table_Query_from_Mac10[[#This Row],[Future-cost]]</f>
        <v>0</v>
      </c>
      <c r="Z1695" s="47">
        <f>-(Table_Query_from_Mac10[[#This Row],[Incremental Sales]]+((Table_Query_from_Mac10[[#This Row],[Incremental Sales]]*-(SUM(Summary!$S$8:$S$9)))))*Summary!$S$18</f>
        <v>0</v>
      </c>
      <c r="AA1695" s="47">
        <f>IFERROR(Table_Query_from_Mac10[[#This Row],[Incremental Cost]]/Table_Query_from_Mac10[[#This Row],[Incremental Sales]],0)</f>
        <v>0</v>
      </c>
      <c r="AB1695" s="47">
        <f>IFERROR(Table_Query_from_Mac10[[#This Row],[TotalCostFuture]]/Table_Query_from_Mac10[[#This Row],[totalsalesFuture]],0)</f>
        <v>0.45785639958376695</v>
      </c>
      <c r="AN1695" s="31">
        <v>100</v>
      </c>
      <c r="AO1695">
        <f t="shared" si="52"/>
        <v>25</v>
      </c>
      <c r="AQ1695" s="31">
        <v>27.47</v>
      </c>
      <c r="AR1695">
        <f t="shared" si="53"/>
        <v>9.61</v>
      </c>
    </row>
    <row r="1696" spans="1:44" x14ac:dyDescent="0.25">
      <c r="A1696">
        <v>90171</v>
      </c>
      <c r="B1696">
        <v>5</v>
      </c>
      <c r="C1696" t="s">
        <v>53</v>
      </c>
      <c r="D1696" t="s">
        <v>80</v>
      </c>
      <c r="E1696">
        <v>20</v>
      </c>
      <c r="F1696">
        <v>4.84</v>
      </c>
      <c r="G1696">
        <v>10.54</v>
      </c>
      <c r="H1696" s="1">
        <v>44840</v>
      </c>
      <c r="I1696" s="20">
        <v>0</v>
      </c>
      <c r="J1696" s="47">
        <f>Table_Query_from_Mac10[[#This Row],[unit_price]]-(Table_Query_from_Mac10[[#This Row],[unit_price]]*(Table_Query_from_Mac10[[#This Row],[discount_pct]]/100))</f>
        <v>10.54</v>
      </c>
      <c r="K1696" s="47">
        <f>Table_Query_from_Mac10[[#This Row],[unit_cost]]</f>
        <v>4.84</v>
      </c>
      <c r="L1696" s="47">
        <f>Table_Query_from_Mac10[[#This Row],[Live-cost]]*(1+Table_Query_from_Mac10[[#This Row],[CogsIncreasebyTYPE]])</f>
        <v>4.84</v>
      </c>
      <c r="M1696" s="47">
        <f>Table_Query_from_Mac10[[#This Row],[Live-cost]]*Table_Query_from_Mac10[[#This Row],[qty_to_ship]]</f>
        <v>96.8</v>
      </c>
      <c r="N1696" s="47">
        <f>IF(Table_Query_from_Mac10[[#This Row],[item_no]]="KDA",-Table_Query_from_Mac10[[#This Row],[unit_price]],Table_Query_from_Mac10[[#This Row],[Net Unit]]*Table_Query_from_Mac10[[#This Row],[qty_to_ship]])</f>
        <v>210.79999999999998</v>
      </c>
      <c r="O1696" s="47">
        <f>SUMIFS(Summary!C:C,Summary!H:H,Table_Query_from_Mac10[[#This Row],[Juiceoc]])</f>
        <v>0</v>
      </c>
      <c r="P1696" s="47">
        <f>SUMIFS(Summary!D:D,Summary!H:H,Table_Query_from_Mac10[[#This Row],[Juiceoc]])</f>
        <v>0</v>
      </c>
      <c r="Q1696" s="47">
        <f>SUMIFS(Summary!E:E,Summary!H:H,Table_Query_from_Mac10[[#This Row],[Juiceoc]])</f>
        <v>0</v>
      </c>
      <c r="R1696" s="47">
        <f>Table_Query_from_Mac10[[#This Row],[Net Unit]]*(1+Table_Query_from_Mac10[[#This Row],[PriceIncreasebyType]])</f>
        <v>10.54</v>
      </c>
      <c r="S1696" s="47">
        <f>Table_Query_from_Mac10[[#This Row],[UnitPriceFuture]]*Table_Query_from_Mac10[[#This Row],[qtytoShipFuture]]</f>
        <v>210.79999999999998</v>
      </c>
      <c r="T1696" s="47">
        <f>ROUND(Table_Query_from_Mac10[[#This Row],[qty_to_ship]]*(1+Table_Query_from_Mac10[[#This Row],[VolumeIncreasebyType]]),0)</f>
        <v>20</v>
      </c>
      <c r="U1696" s="47">
        <f>Table_Query_from_Mac10[[#This Row],[qtytoShipFuture]]*Table_Query_from_Mac10[[#This Row],[Future-cost]]</f>
        <v>96.8</v>
      </c>
      <c r="V1696" s="47">
        <f>Table_Query_from_Mac10[[#This Row],[qtytoShipFuture]]-Table_Query_from_Mac10[[#This Row],[qty_to_ship]]</f>
        <v>0</v>
      </c>
      <c r="W1696" s="47">
        <f>Table_Query_from_Mac10[[#This Row],[UnitPriceFuture]]</f>
        <v>10.54</v>
      </c>
      <c r="X1696" s="47">
        <f>Table_Query_from_Mac10[[#This Row],[Unit Increase]]*Table_Query_from_Mac10[[#This Row],[UnitPriceFuture]]</f>
        <v>0</v>
      </c>
      <c r="Y1696" s="47">
        <f>Table_Query_from_Mac10[[#This Row],[Unit Increase]]*Table_Query_from_Mac10[[#This Row],[Future-cost]]</f>
        <v>0</v>
      </c>
      <c r="Z1696" s="47">
        <f>-(Table_Query_from_Mac10[[#This Row],[Incremental Sales]]+((Table_Query_from_Mac10[[#This Row],[Incremental Sales]]*-(SUM(Summary!$S$8:$S$9)))))*Summary!$S$18</f>
        <v>0</v>
      </c>
      <c r="AA1696" s="47">
        <f>IFERROR(Table_Query_from_Mac10[[#This Row],[Incremental Cost]]/Table_Query_from_Mac10[[#This Row],[Incremental Sales]],0)</f>
        <v>0</v>
      </c>
      <c r="AB1696" s="47">
        <f>IFERROR(Table_Query_from_Mac10[[#This Row],[TotalCostFuture]]/Table_Query_from_Mac10[[#This Row],[totalsalesFuture]],0)</f>
        <v>0.45920303605313095</v>
      </c>
      <c r="AN1696" s="30">
        <v>80</v>
      </c>
      <c r="AO1696">
        <f t="shared" si="52"/>
        <v>20</v>
      </c>
      <c r="AQ1696" s="30">
        <v>30.12</v>
      </c>
      <c r="AR1696">
        <f t="shared" si="53"/>
        <v>10.54</v>
      </c>
    </row>
    <row r="1697" spans="1:44" x14ac:dyDescent="0.25">
      <c r="A1697">
        <v>90171</v>
      </c>
      <c r="B1697">
        <v>6</v>
      </c>
      <c r="C1697" t="s">
        <v>53</v>
      </c>
      <c r="D1697" t="s">
        <v>80</v>
      </c>
      <c r="E1697">
        <v>16</v>
      </c>
      <c r="F1697">
        <v>5.79</v>
      </c>
      <c r="G1697">
        <v>12.54</v>
      </c>
      <c r="H1697" s="1">
        <v>44840</v>
      </c>
      <c r="I1697" s="20">
        <v>0</v>
      </c>
      <c r="J1697" s="47">
        <f>Table_Query_from_Mac10[[#This Row],[unit_price]]-(Table_Query_from_Mac10[[#This Row],[unit_price]]*(Table_Query_from_Mac10[[#This Row],[discount_pct]]/100))</f>
        <v>12.54</v>
      </c>
      <c r="K1697" s="47">
        <f>Table_Query_from_Mac10[[#This Row],[unit_cost]]</f>
        <v>5.79</v>
      </c>
      <c r="L1697" s="47">
        <f>Table_Query_from_Mac10[[#This Row],[Live-cost]]*(1+Table_Query_from_Mac10[[#This Row],[CogsIncreasebyTYPE]])</f>
        <v>5.79</v>
      </c>
      <c r="M1697" s="47">
        <f>Table_Query_from_Mac10[[#This Row],[Live-cost]]*Table_Query_from_Mac10[[#This Row],[qty_to_ship]]</f>
        <v>92.64</v>
      </c>
      <c r="N1697" s="47">
        <f>IF(Table_Query_from_Mac10[[#This Row],[item_no]]="KDA",-Table_Query_from_Mac10[[#This Row],[unit_price]],Table_Query_from_Mac10[[#This Row],[Net Unit]]*Table_Query_from_Mac10[[#This Row],[qty_to_ship]])</f>
        <v>200.64</v>
      </c>
      <c r="O1697" s="47">
        <f>SUMIFS(Summary!C:C,Summary!H:H,Table_Query_from_Mac10[[#This Row],[Juiceoc]])</f>
        <v>0</v>
      </c>
      <c r="P1697" s="47">
        <f>SUMIFS(Summary!D:D,Summary!H:H,Table_Query_from_Mac10[[#This Row],[Juiceoc]])</f>
        <v>0</v>
      </c>
      <c r="Q1697" s="47">
        <f>SUMIFS(Summary!E:E,Summary!H:H,Table_Query_from_Mac10[[#This Row],[Juiceoc]])</f>
        <v>0</v>
      </c>
      <c r="R1697" s="47">
        <f>Table_Query_from_Mac10[[#This Row],[Net Unit]]*(1+Table_Query_from_Mac10[[#This Row],[PriceIncreasebyType]])</f>
        <v>12.54</v>
      </c>
      <c r="S1697" s="47">
        <f>Table_Query_from_Mac10[[#This Row],[UnitPriceFuture]]*Table_Query_from_Mac10[[#This Row],[qtytoShipFuture]]</f>
        <v>200.64</v>
      </c>
      <c r="T1697" s="47">
        <f>ROUND(Table_Query_from_Mac10[[#This Row],[qty_to_ship]]*(1+Table_Query_from_Mac10[[#This Row],[VolumeIncreasebyType]]),0)</f>
        <v>16</v>
      </c>
      <c r="U1697" s="47">
        <f>Table_Query_from_Mac10[[#This Row],[qtytoShipFuture]]*Table_Query_from_Mac10[[#This Row],[Future-cost]]</f>
        <v>92.64</v>
      </c>
      <c r="V1697" s="47">
        <f>Table_Query_from_Mac10[[#This Row],[qtytoShipFuture]]-Table_Query_from_Mac10[[#This Row],[qty_to_ship]]</f>
        <v>0</v>
      </c>
      <c r="W1697" s="47">
        <f>Table_Query_from_Mac10[[#This Row],[UnitPriceFuture]]</f>
        <v>12.54</v>
      </c>
      <c r="X1697" s="47">
        <f>Table_Query_from_Mac10[[#This Row],[Unit Increase]]*Table_Query_from_Mac10[[#This Row],[UnitPriceFuture]]</f>
        <v>0</v>
      </c>
      <c r="Y1697" s="47">
        <f>Table_Query_from_Mac10[[#This Row],[Unit Increase]]*Table_Query_from_Mac10[[#This Row],[Future-cost]]</f>
        <v>0</v>
      </c>
      <c r="Z1697" s="47">
        <f>-(Table_Query_from_Mac10[[#This Row],[Incremental Sales]]+((Table_Query_from_Mac10[[#This Row],[Incremental Sales]]*-(SUM(Summary!$S$8:$S$9)))))*Summary!$S$18</f>
        <v>0</v>
      </c>
      <c r="AA1697" s="47">
        <f>IFERROR(Table_Query_from_Mac10[[#This Row],[Incremental Cost]]/Table_Query_from_Mac10[[#This Row],[Incremental Sales]],0)</f>
        <v>0</v>
      </c>
      <c r="AB1697" s="47">
        <f>IFERROR(Table_Query_from_Mac10[[#This Row],[TotalCostFuture]]/Table_Query_from_Mac10[[#This Row],[totalsalesFuture]],0)</f>
        <v>0.46172248803827753</v>
      </c>
      <c r="AN1697" s="31">
        <v>64</v>
      </c>
      <c r="AO1697">
        <f t="shared" si="52"/>
        <v>16</v>
      </c>
      <c r="AQ1697" s="31">
        <v>35.82</v>
      </c>
      <c r="AR1697">
        <f t="shared" si="53"/>
        <v>12.54</v>
      </c>
    </row>
    <row r="1698" spans="1:44" x14ac:dyDescent="0.25">
      <c r="A1698">
        <v>90171</v>
      </c>
      <c r="B1698">
        <v>7</v>
      </c>
      <c r="C1698" t="s">
        <v>54</v>
      </c>
      <c r="D1698" t="s">
        <v>80</v>
      </c>
      <c r="E1698">
        <v>9</v>
      </c>
      <c r="F1698">
        <v>7.03</v>
      </c>
      <c r="G1698">
        <v>15.65</v>
      </c>
      <c r="H1698" s="1">
        <v>44840</v>
      </c>
      <c r="I1698" s="20">
        <v>0</v>
      </c>
      <c r="J1698" s="47">
        <f>Table_Query_from_Mac10[[#This Row],[unit_price]]-(Table_Query_from_Mac10[[#This Row],[unit_price]]*(Table_Query_from_Mac10[[#This Row],[discount_pct]]/100))</f>
        <v>15.65</v>
      </c>
      <c r="K1698" s="47">
        <f>Table_Query_from_Mac10[[#This Row],[unit_cost]]</f>
        <v>7.03</v>
      </c>
      <c r="L1698" s="47">
        <f>Table_Query_from_Mac10[[#This Row],[Live-cost]]*(1+Table_Query_from_Mac10[[#This Row],[CogsIncreasebyTYPE]])</f>
        <v>7.03</v>
      </c>
      <c r="M1698" s="47">
        <f>Table_Query_from_Mac10[[#This Row],[Live-cost]]*Table_Query_from_Mac10[[#This Row],[qty_to_ship]]</f>
        <v>63.27</v>
      </c>
      <c r="N1698" s="47">
        <f>IF(Table_Query_from_Mac10[[#This Row],[item_no]]="KDA",-Table_Query_from_Mac10[[#This Row],[unit_price]],Table_Query_from_Mac10[[#This Row],[Net Unit]]*Table_Query_from_Mac10[[#This Row],[qty_to_ship]])</f>
        <v>140.85</v>
      </c>
      <c r="O1698" s="47">
        <f>SUMIFS(Summary!C:C,Summary!H:H,Table_Query_from_Mac10[[#This Row],[Juiceoc]])</f>
        <v>0</v>
      </c>
      <c r="P1698" s="47">
        <f>SUMIFS(Summary!D:D,Summary!H:H,Table_Query_from_Mac10[[#This Row],[Juiceoc]])</f>
        <v>0</v>
      </c>
      <c r="Q1698" s="47">
        <f>SUMIFS(Summary!E:E,Summary!H:H,Table_Query_from_Mac10[[#This Row],[Juiceoc]])</f>
        <v>0</v>
      </c>
      <c r="R1698" s="47">
        <f>Table_Query_from_Mac10[[#This Row],[Net Unit]]*(1+Table_Query_from_Mac10[[#This Row],[PriceIncreasebyType]])</f>
        <v>15.65</v>
      </c>
      <c r="S1698" s="47">
        <f>Table_Query_from_Mac10[[#This Row],[UnitPriceFuture]]*Table_Query_from_Mac10[[#This Row],[qtytoShipFuture]]</f>
        <v>140.85</v>
      </c>
      <c r="T1698" s="47">
        <f>ROUND(Table_Query_from_Mac10[[#This Row],[qty_to_ship]]*(1+Table_Query_from_Mac10[[#This Row],[VolumeIncreasebyType]]),0)</f>
        <v>9</v>
      </c>
      <c r="U1698" s="47">
        <f>Table_Query_from_Mac10[[#This Row],[qtytoShipFuture]]*Table_Query_from_Mac10[[#This Row],[Future-cost]]</f>
        <v>63.27</v>
      </c>
      <c r="V1698" s="47">
        <f>Table_Query_from_Mac10[[#This Row],[qtytoShipFuture]]-Table_Query_from_Mac10[[#This Row],[qty_to_ship]]</f>
        <v>0</v>
      </c>
      <c r="W1698" s="47">
        <f>Table_Query_from_Mac10[[#This Row],[UnitPriceFuture]]</f>
        <v>15.65</v>
      </c>
      <c r="X1698" s="47">
        <f>Table_Query_from_Mac10[[#This Row],[Unit Increase]]*Table_Query_from_Mac10[[#This Row],[UnitPriceFuture]]</f>
        <v>0</v>
      </c>
      <c r="Y1698" s="47">
        <f>Table_Query_from_Mac10[[#This Row],[Unit Increase]]*Table_Query_from_Mac10[[#This Row],[Future-cost]]</f>
        <v>0</v>
      </c>
      <c r="Z1698" s="47">
        <f>-(Table_Query_from_Mac10[[#This Row],[Incremental Sales]]+((Table_Query_from_Mac10[[#This Row],[Incremental Sales]]*-(SUM(Summary!$S$8:$S$9)))))*Summary!$S$18</f>
        <v>0</v>
      </c>
      <c r="AA1698" s="47">
        <f>IFERROR(Table_Query_from_Mac10[[#This Row],[Incremental Cost]]/Table_Query_from_Mac10[[#This Row],[Incremental Sales]],0)</f>
        <v>0</v>
      </c>
      <c r="AB1698" s="47">
        <f>IFERROR(Table_Query_from_Mac10[[#This Row],[TotalCostFuture]]/Table_Query_from_Mac10[[#This Row],[totalsalesFuture]],0)</f>
        <v>0.44920127795527159</v>
      </c>
      <c r="AN1698" s="30">
        <v>36</v>
      </c>
      <c r="AO1698">
        <f t="shared" si="52"/>
        <v>9</v>
      </c>
      <c r="AQ1698" s="30">
        <v>44.71</v>
      </c>
      <c r="AR1698">
        <f t="shared" si="53"/>
        <v>15.65</v>
      </c>
    </row>
    <row r="1699" spans="1:44" x14ac:dyDescent="0.25">
      <c r="A1699">
        <v>90171</v>
      </c>
      <c r="B1699">
        <v>8</v>
      </c>
      <c r="C1699" t="s">
        <v>54</v>
      </c>
      <c r="D1699" t="s">
        <v>80</v>
      </c>
      <c r="E1699">
        <v>9</v>
      </c>
      <c r="F1699">
        <v>8.16</v>
      </c>
      <c r="G1699">
        <v>18.57</v>
      </c>
      <c r="H1699" s="1">
        <v>44840</v>
      </c>
      <c r="I1699" s="20">
        <v>0</v>
      </c>
      <c r="J1699" s="47">
        <f>Table_Query_from_Mac10[[#This Row],[unit_price]]-(Table_Query_from_Mac10[[#This Row],[unit_price]]*(Table_Query_from_Mac10[[#This Row],[discount_pct]]/100))</f>
        <v>18.57</v>
      </c>
      <c r="K1699" s="47">
        <f>Table_Query_from_Mac10[[#This Row],[unit_cost]]</f>
        <v>8.16</v>
      </c>
      <c r="L1699" s="47">
        <f>Table_Query_from_Mac10[[#This Row],[Live-cost]]*(1+Table_Query_from_Mac10[[#This Row],[CogsIncreasebyTYPE]])</f>
        <v>8.16</v>
      </c>
      <c r="M1699" s="47">
        <f>Table_Query_from_Mac10[[#This Row],[Live-cost]]*Table_Query_from_Mac10[[#This Row],[qty_to_ship]]</f>
        <v>73.44</v>
      </c>
      <c r="N1699" s="47">
        <f>IF(Table_Query_from_Mac10[[#This Row],[item_no]]="KDA",-Table_Query_from_Mac10[[#This Row],[unit_price]],Table_Query_from_Mac10[[#This Row],[Net Unit]]*Table_Query_from_Mac10[[#This Row],[qty_to_ship]])</f>
        <v>167.13</v>
      </c>
      <c r="O1699" s="47">
        <f>SUMIFS(Summary!C:C,Summary!H:H,Table_Query_from_Mac10[[#This Row],[Juiceoc]])</f>
        <v>0</v>
      </c>
      <c r="P1699" s="47">
        <f>SUMIFS(Summary!D:D,Summary!H:H,Table_Query_from_Mac10[[#This Row],[Juiceoc]])</f>
        <v>0</v>
      </c>
      <c r="Q1699" s="47">
        <f>SUMIFS(Summary!E:E,Summary!H:H,Table_Query_from_Mac10[[#This Row],[Juiceoc]])</f>
        <v>0</v>
      </c>
      <c r="R1699" s="47">
        <f>Table_Query_from_Mac10[[#This Row],[Net Unit]]*(1+Table_Query_from_Mac10[[#This Row],[PriceIncreasebyType]])</f>
        <v>18.57</v>
      </c>
      <c r="S1699" s="47">
        <f>Table_Query_from_Mac10[[#This Row],[UnitPriceFuture]]*Table_Query_from_Mac10[[#This Row],[qtytoShipFuture]]</f>
        <v>167.13</v>
      </c>
      <c r="T1699" s="47">
        <f>ROUND(Table_Query_from_Mac10[[#This Row],[qty_to_ship]]*(1+Table_Query_from_Mac10[[#This Row],[VolumeIncreasebyType]]),0)</f>
        <v>9</v>
      </c>
      <c r="U1699" s="47">
        <f>Table_Query_from_Mac10[[#This Row],[qtytoShipFuture]]*Table_Query_from_Mac10[[#This Row],[Future-cost]]</f>
        <v>73.44</v>
      </c>
      <c r="V1699" s="47">
        <f>Table_Query_from_Mac10[[#This Row],[qtytoShipFuture]]-Table_Query_from_Mac10[[#This Row],[qty_to_ship]]</f>
        <v>0</v>
      </c>
      <c r="W1699" s="47">
        <f>Table_Query_from_Mac10[[#This Row],[UnitPriceFuture]]</f>
        <v>18.57</v>
      </c>
      <c r="X1699" s="47">
        <f>Table_Query_from_Mac10[[#This Row],[Unit Increase]]*Table_Query_from_Mac10[[#This Row],[UnitPriceFuture]]</f>
        <v>0</v>
      </c>
      <c r="Y1699" s="47">
        <f>Table_Query_from_Mac10[[#This Row],[Unit Increase]]*Table_Query_from_Mac10[[#This Row],[Future-cost]]</f>
        <v>0</v>
      </c>
      <c r="Z1699" s="47">
        <f>-(Table_Query_from_Mac10[[#This Row],[Incremental Sales]]+((Table_Query_from_Mac10[[#This Row],[Incremental Sales]]*-(SUM(Summary!$S$8:$S$9)))))*Summary!$S$18</f>
        <v>0</v>
      </c>
      <c r="AA1699" s="47">
        <f>IFERROR(Table_Query_from_Mac10[[#This Row],[Incremental Cost]]/Table_Query_from_Mac10[[#This Row],[Incremental Sales]],0)</f>
        <v>0</v>
      </c>
      <c r="AB1699" s="47">
        <f>IFERROR(Table_Query_from_Mac10[[#This Row],[TotalCostFuture]]/Table_Query_from_Mac10[[#This Row],[totalsalesFuture]],0)</f>
        <v>0.4394184168012924</v>
      </c>
      <c r="AN1699" s="31">
        <v>36</v>
      </c>
      <c r="AO1699">
        <f t="shared" si="52"/>
        <v>9</v>
      </c>
      <c r="AQ1699" s="31">
        <v>53.06</v>
      </c>
      <c r="AR1699">
        <f t="shared" si="53"/>
        <v>18.57</v>
      </c>
    </row>
    <row r="1700" spans="1:44" x14ac:dyDescent="0.25">
      <c r="A1700">
        <v>90171</v>
      </c>
      <c r="B1700">
        <v>9</v>
      </c>
      <c r="C1700" t="s">
        <v>54</v>
      </c>
      <c r="D1700" t="s">
        <v>80</v>
      </c>
      <c r="E1700">
        <v>5</v>
      </c>
      <c r="F1700">
        <v>9.69</v>
      </c>
      <c r="G1700">
        <v>22.15</v>
      </c>
      <c r="H1700" s="1">
        <v>44840</v>
      </c>
      <c r="I1700" s="20">
        <v>0</v>
      </c>
      <c r="J1700" s="47">
        <f>Table_Query_from_Mac10[[#This Row],[unit_price]]-(Table_Query_from_Mac10[[#This Row],[unit_price]]*(Table_Query_from_Mac10[[#This Row],[discount_pct]]/100))</f>
        <v>22.15</v>
      </c>
      <c r="K1700" s="47">
        <f>Table_Query_from_Mac10[[#This Row],[unit_cost]]</f>
        <v>9.69</v>
      </c>
      <c r="L1700" s="47">
        <f>Table_Query_from_Mac10[[#This Row],[Live-cost]]*(1+Table_Query_from_Mac10[[#This Row],[CogsIncreasebyTYPE]])</f>
        <v>9.69</v>
      </c>
      <c r="M1700" s="47">
        <f>Table_Query_from_Mac10[[#This Row],[Live-cost]]*Table_Query_from_Mac10[[#This Row],[qty_to_ship]]</f>
        <v>48.449999999999996</v>
      </c>
      <c r="N1700" s="47">
        <f>IF(Table_Query_from_Mac10[[#This Row],[item_no]]="KDA",-Table_Query_from_Mac10[[#This Row],[unit_price]],Table_Query_from_Mac10[[#This Row],[Net Unit]]*Table_Query_from_Mac10[[#This Row],[qty_to_ship]])</f>
        <v>110.75</v>
      </c>
      <c r="O1700" s="47">
        <f>SUMIFS(Summary!C:C,Summary!H:H,Table_Query_from_Mac10[[#This Row],[Juiceoc]])</f>
        <v>0</v>
      </c>
      <c r="P1700" s="47">
        <f>SUMIFS(Summary!D:D,Summary!H:H,Table_Query_from_Mac10[[#This Row],[Juiceoc]])</f>
        <v>0</v>
      </c>
      <c r="Q1700" s="47">
        <f>SUMIFS(Summary!E:E,Summary!H:H,Table_Query_from_Mac10[[#This Row],[Juiceoc]])</f>
        <v>0</v>
      </c>
      <c r="R1700" s="47">
        <f>Table_Query_from_Mac10[[#This Row],[Net Unit]]*(1+Table_Query_from_Mac10[[#This Row],[PriceIncreasebyType]])</f>
        <v>22.15</v>
      </c>
      <c r="S1700" s="47">
        <f>Table_Query_from_Mac10[[#This Row],[UnitPriceFuture]]*Table_Query_from_Mac10[[#This Row],[qtytoShipFuture]]</f>
        <v>110.75</v>
      </c>
      <c r="T1700" s="47">
        <f>ROUND(Table_Query_from_Mac10[[#This Row],[qty_to_ship]]*(1+Table_Query_from_Mac10[[#This Row],[VolumeIncreasebyType]]),0)</f>
        <v>5</v>
      </c>
      <c r="U1700" s="47">
        <f>Table_Query_from_Mac10[[#This Row],[qtytoShipFuture]]*Table_Query_from_Mac10[[#This Row],[Future-cost]]</f>
        <v>48.449999999999996</v>
      </c>
      <c r="V1700" s="47">
        <f>Table_Query_from_Mac10[[#This Row],[qtytoShipFuture]]-Table_Query_from_Mac10[[#This Row],[qty_to_ship]]</f>
        <v>0</v>
      </c>
      <c r="W1700" s="47">
        <f>Table_Query_from_Mac10[[#This Row],[UnitPriceFuture]]</f>
        <v>22.15</v>
      </c>
      <c r="X1700" s="47">
        <f>Table_Query_from_Mac10[[#This Row],[Unit Increase]]*Table_Query_from_Mac10[[#This Row],[UnitPriceFuture]]</f>
        <v>0</v>
      </c>
      <c r="Y1700" s="47">
        <f>Table_Query_from_Mac10[[#This Row],[Unit Increase]]*Table_Query_from_Mac10[[#This Row],[Future-cost]]</f>
        <v>0</v>
      </c>
      <c r="Z1700" s="47">
        <f>-(Table_Query_from_Mac10[[#This Row],[Incremental Sales]]+((Table_Query_from_Mac10[[#This Row],[Incremental Sales]]*-(SUM(Summary!$S$8:$S$9)))))*Summary!$S$18</f>
        <v>0</v>
      </c>
      <c r="AA1700" s="47">
        <f>IFERROR(Table_Query_from_Mac10[[#This Row],[Incremental Cost]]/Table_Query_from_Mac10[[#This Row],[Incremental Sales]],0)</f>
        <v>0</v>
      </c>
      <c r="AB1700" s="47">
        <f>IFERROR(Table_Query_from_Mac10[[#This Row],[TotalCostFuture]]/Table_Query_from_Mac10[[#This Row],[totalsalesFuture]],0)</f>
        <v>0.43747178329571101</v>
      </c>
      <c r="AN1700" s="30">
        <v>18</v>
      </c>
      <c r="AO1700">
        <f t="shared" si="52"/>
        <v>5</v>
      </c>
      <c r="AQ1700" s="30">
        <v>63.28</v>
      </c>
      <c r="AR1700">
        <f t="shared" si="53"/>
        <v>22.15</v>
      </c>
    </row>
    <row r="1701" spans="1:44" x14ac:dyDescent="0.25">
      <c r="A1701">
        <v>90171</v>
      </c>
      <c r="B1701">
        <v>10</v>
      </c>
      <c r="C1701" t="s">
        <v>54</v>
      </c>
      <c r="D1701" t="s">
        <v>80</v>
      </c>
      <c r="E1701">
        <v>2</v>
      </c>
      <c r="F1701">
        <v>11.19</v>
      </c>
      <c r="G1701">
        <v>25.59</v>
      </c>
      <c r="H1701" s="1">
        <v>44840</v>
      </c>
      <c r="I1701" s="20">
        <v>0</v>
      </c>
      <c r="J1701" s="47">
        <f>Table_Query_from_Mac10[[#This Row],[unit_price]]-(Table_Query_from_Mac10[[#This Row],[unit_price]]*(Table_Query_from_Mac10[[#This Row],[discount_pct]]/100))</f>
        <v>25.59</v>
      </c>
      <c r="K1701" s="47">
        <f>Table_Query_from_Mac10[[#This Row],[unit_cost]]</f>
        <v>11.19</v>
      </c>
      <c r="L1701" s="47">
        <f>Table_Query_from_Mac10[[#This Row],[Live-cost]]*(1+Table_Query_from_Mac10[[#This Row],[CogsIncreasebyTYPE]])</f>
        <v>11.19</v>
      </c>
      <c r="M1701" s="47">
        <f>Table_Query_from_Mac10[[#This Row],[Live-cost]]*Table_Query_from_Mac10[[#This Row],[qty_to_ship]]</f>
        <v>22.38</v>
      </c>
      <c r="N1701" s="47">
        <f>IF(Table_Query_from_Mac10[[#This Row],[item_no]]="KDA",-Table_Query_from_Mac10[[#This Row],[unit_price]],Table_Query_from_Mac10[[#This Row],[Net Unit]]*Table_Query_from_Mac10[[#This Row],[qty_to_ship]])</f>
        <v>51.18</v>
      </c>
      <c r="O1701" s="47">
        <f>SUMIFS(Summary!C:C,Summary!H:H,Table_Query_from_Mac10[[#This Row],[Juiceoc]])</f>
        <v>0</v>
      </c>
      <c r="P1701" s="47">
        <f>SUMIFS(Summary!D:D,Summary!H:H,Table_Query_from_Mac10[[#This Row],[Juiceoc]])</f>
        <v>0</v>
      </c>
      <c r="Q1701" s="47">
        <f>SUMIFS(Summary!E:E,Summary!H:H,Table_Query_from_Mac10[[#This Row],[Juiceoc]])</f>
        <v>0</v>
      </c>
      <c r="R1701" s="47">
        <f>Table_Query_from_Mac10[[#This Row],[Net Unit]]*(1+Table_Query_from_Mac10[[#This Row],[PriceIncreasebyType]])</f>
        <v>25.59</v>
      </c>
      <c r="S1701" s="47">
        <f>Table_Query_from_Mac10[[#This Row],[UnitPriceFuture]]*Table_Query_from_Mac10[[#This Row],[qtytoShipFuture]]</f>
        <v>51.18</v>
      </c>
      <c r="T1701" s="47">
        <f>ROUND(Table_Query_from_Mac10[[#This Row],[qty_to_ship]]*(1+Table_Query_from_Mac10[[#This Row],[VolumeIncreasebyType]]),0)</f>
        <v>2</v>
      </c>
      <c r="U1701" s="47">
        <f>Table_Query_from_Mac10[[#This Row],[qtytoShipFuture]]*Table_Query_from_Mac10[[#This Row],[Future-cost]]</f>
        <v>22.38</v>
      </c>
      <c r="V1701" s="47">
        <f>Table_Query_from_Mac10[[#This Row],[qtytoShipFuture]]-Table_Query_from_Mac10[[#This Row],[qty_to_ship]]</f>
        <v>0</v>
      </c>
      <c r="W1701" s="47">
        <f>Table_Query_from_Mac10[[#This Row],[UnitPriceFuture]]</f>
        <v>25.59</v>
      </c>
      <c r="X1701" s="47">
        <f>Table_Query_from_Mac10[[#This Row],[Unit Increase]]*Table_Query_from_Mac10[[#This Row],[UnitPriceFuture]]</f>
        <v>0</v>
      </c>
      <c r="Y1701" s="47">
        <f>Table_Query_from_Mac10[[#This Row],[Unit Increase]]*Table_Query_from_Mac10[[#This Row],[Future-cost]]</f>
        <v>0</v>
      </c>
      <c r="Z1701" s="47">
        <f>-(Table_Query_from_Mac10[[#This Row],[Incremental Sales]]+((Table_Query_from_Mac10[[#This Row],[Incremental Sales]]*-(SUM(Summary!$S$8:$S$9)))))*Summary!$S$18</f>
        <v>0</v>
      </c>
      <c r="AA1701" s="47">
        <f>IFERROR(Table_Query_from_Mac10[[#This Row],[Incremental Cost]]/Table_Query_from_Mac10[[#This Row],[Incremental Sales]],0)</f>
        <v>0</v>
      </c>
      <c r="AB1701" s="47">
        <f>IFERROR(Table_Query_from_Mac10[[#This Row],[TotalCostFuture]]/Table_Query_from_Mac10[[#This Row],[totalsalesFuture]],0)</f>
        <v>0.43728018757327081</v>
      </c>
      <c r="AN1701" s="31">
        <v>8</v>
      </c>
      <c r="AO1701">
        <f t="shared" si="52"/>
        <v>2</v>
      </c>
      <c r="AQ1701" s="31">
        <v>73.11</v>
      </c>
      <c r="AR1701">
        <f t="shared" si="53"/>
        <v>25.59</v>
      </c>
    </row>
    <row r="1702" spans="1:44" x14ac:dyDescent="0.25">
      <c r="A1702">
        <v>90171</v>
      </c>
      <c r="B1702">
        <v>11</v>
      </c>
      <c r="C1702" t="s">
        <v>54</v>
      </c>
      <c r="D1702" t="s">
        <v>80</v>
      </c>
      <c r="E1702">
        <v>1</v>
      </c>
      <c r="F1702">
        <v>12.17</v>
      </c>
      <c r="G1702">
        <v>27.84</v>
      </c>
      <c r="H1702" s="1">
        <v>44840</v>
      </c>
      <c r="I1702" s="20">
        <v>0</v>
      </c>
      <c r="J1702" s="47">
        <f>Table_Query_from_Mac10[[#This Row],[unit_price]]-(Table_Query_from_Mac10[[#This Row],[unit_price]]*(Table_Query_from_Mac10[[#This Row],[discount_pct]]/100))</f>
        <v>27.84</v>
      </c>
      <c r="K1702" s="47">
        <f>Table_Query_from_Mac10[[#This Row],[unit_cost]]</f>
        <v>12.17</v>
      </c>
      <c r="L1702" s="47">
        <f>Table_Query_from_Mac10[[#This Row],[Live-cost]]*(1+Table_Query_from_Mac10[[#This Row],[CogsIncreasebyTYPE]])</f>
        <v>12.17</v>
      </c>
      <c r="M1702" s="47">
        <f>Table_Query_from_Mac10[[#This Row],[Live-cost]]*Table_Query_from_Mac10[[#This Row],[qty_to_ship]]</f>
        <v>12.17</v>
      </c>
      <c r="N1702" s="47">
        <f>IF(Table_Query_from_Mac10[[#This Row],[item_no]]="KDA",-Table_Query_from_Mac10[[#This Row],[unit_price]],Table_Query_from_Mac10[[#This Row],[Net Unit]]*Table_Query_from_Mac10[[#This Row],[qty_to_ship]])</f>
        <v>27.84</v>
      </c>
      <c r="O1702" s="47">
        <f>SUMIFS(Summary!C:C,Summary!H:H,Table_Query_from_Mac10[[#This Row],[Juiceoc]])</f>
        <v>0</v>
      </c>
      <c r="P1702" s="47">
        <f>SUMIFS(Summary!D:D,Summary!H:H,Table_Query_from_Mac10[[#This Row],[Juiceoc]])</f>
        <v>0</v>
      </c>
      <c r="Q1702" s="47">
        <f>SUMIFS(Summary!E:E,Summary!H:H,Table_Query_from_Mac10[[#This Row],[Juiceoc]])</f>
        <v>0</v>
      </c>
      <c r="R1702" s="47">
        <f>Table_Query_from_Mac10[[#This Row],[Net Unit]]*(1+Table_Query_from_Mac10[[#This Row],[PriceIncreasebyType]])</f>
        <v>27.84</v>
      </c>
      <c r="S1702" s="47">
        <f>Table_Query_from_Mac10[[#This Row],[UnitPriceFuture]]*Table_Query_from_Mac10[[#This Row],[qtytoShipFuture]]</f>
        <v>27.84</v>
      </c>
      <c r="T1702" s="47">
        <f>ROUND(Table_Query_from_Mac10[[#This Row],[qty_to_ship]]*(1+Table_Query_from_Mac10[[#This Row],[VolumeIncreasebyType]]),0)</f>
        <v>1</v>
      </c>
      <c r="U1702" s="47">
        <f>Table_Query_from_Mac10[[#This Row],[qtytoShipFuture]]*Table_Query_from_Mac10[[#This Row],[Future-cost]]</f>
        <v>12.17</v>
      </c>
      <c r="V1702" s="47">
        <f>Table_Query_from_Mac10[[#This Row],[qtytoShipFuture]]-Table_Query_from_Mac10[[#This Row],[qty_to_ship]]</f>
        <v>0</v>
      </c>
      <c r="W1702" s="47">
        <f>Table_Query_from_Mac10[[#This Row],[UnitPriceFuture]]</f>
        <v>27.84</v>
      </c>
      <c r="X1702" s="47">
        <f>Table_Query_from_Mac10[[#This Row],[Unit Increase]]*Table_Query_from_Mac10[[#This Row],[UnitPriceFuture]]</f>
        <v>0</v>
      </c>
      <c r="Y1702" s="47">
        <f>Table_Query_from_Mac10[[#This Row],[Unit Increase]]*Table_Query_from_Mac10[[#This Row],[Future-cost]]</f>
        <v>0</v>
      </c>
      <c r="Z1702" s="47">
        <f>-(Table_Query_from_Mac10[[#This Row],[Incremental Sales]]+((Table_Query_from_Mac10[[#This Row],[Incremental Sales]]*-(SUM(Summary!$S$8:$S$9)))))*Summary!$S$18</f>
        <v>0</v>
      </c>
      <c r="AA1702" s="47">
        <f>IFERROR(Table_Query_from_Mac10[[#This Row],[Incremental Cost]]/Table_Query_from_Mac10[[#This Row],[Incremental Sales]],0)</f>
        <v>0</v>
      </c>
      <c r="AB1702" s="47">
        <f>IFERROR(Table_Query_from_Mac10[[#This Row],[TotalCostFuture]]/Table_Query_from_Mac10[[#This Row],[totalsalesFuture]],0)</f>
        <v>0.43714080459770116</v>
      </c>
      <c r="AN1702" s="30">
        <v>4</v>
      </c>
      <c r="AO1702">
        <f t="shared" si="52"/>
        <v>1</v>
      </c>
      <c r="AQ1702" s="30">
        <v>79.53</v>
      </c>
      <c r="AR1702">
        <f t="shared" si="53"/>
        <v>27.84</v>
      </c>
    </row>
    <row r="1703" spans="1:44" x14ac:dyDescent="0.25">
      <c r="A1703">
        <v>90172</v>
      </c>
      <c r="B1703">
        <v>1</v>
      </c>
      <c r="C1703" t="s">
        <v>55</v>
      </c>
      <c r="D1703" t="s">
        <v>81</v>
      </c>
      <c r="E1703">
        <v>7</v>
      </c>
      <c r="F1703">
        <v>4.53</v>
      </c>
      <c r="G1703">
        <v>10.86</v>
      </c>
      <c r="H1703" s="1">
        <v>44846</v>
      </c>
      <c r="I1703" s="20">
        <v>7</v>
      </c>
      <c r="J1703" s="47">
        <f>Table_Query_from_Mac10[[#This Row],[unit_price]]-(Table_Query_from_Mac10[[#This Row],[unit_price]]*(Table_Query_from_Mac10[[#This Row],[discount_pct]]/100))</f>
        <v>10.0998</v>
      </c>
      <c r="K1703" s="47">
        <f>Table_Query_from_Mac10[[#This Row],[unit_cost]]</f>
        <v>4.53</v>
      </c>
      <c r="L1703" s="47">
        <f>Table_Query_from_Mac10[[#This Row],[Live-cost]]*(1+Table_Query_from_Mac10[[#This Row],[CogsIncreasebyTYPE]])</f>
        <v>4.53</v>
      </c>
      <c r="M1703" s="47">
        <f>Table_Query_from_Mac10[[#This Row],[Live-cost]]*Table_Query_from_Mac10[[#This Row],[qty_to_ship]]</f>
        <v>31.71</v>
      </c>
      <c r="N1703" s="47">
        <f>IF(Table_Query_from_Mac10[[#This Row],[item_no]]="KDA",-Table_Query_from_Mac10[[#This Row],[unit_price]],Table_Query_from_Mac10[[#This Row],[Net Unit]]*Table_Query_from_Mac10[[#This Row],[qty_to_ship]])</f>
        <v>70.698599999999999</v>
      </c>
      <c r="O1703" s="47">
        <f>SUMIFS(Summary!C:C,Summary!H:H,Table_Query_from_Mac10[[#This Row],[Juiceoc]])</f>
        <v>0</v>
      </c>
      <c r="P1703" s="47">
        <f>SUMIFS(Summary!D:D,Summary!H:H,Table_Query_from_Mac10[[#This Row],[Juiceoc]])</f>
        <v>0</v>
      </c>
      <c r="Q1703" s="47">
        <f>SUMIFS(Summary!E:E,Summary!H:H,Table_Query_from_Mac10[[#This Row],[Juiceoc]])</f>
        <v>0</v>
      </c>
      <c r="R1703" s="47">
        <f>Table_Query_from_Mac10[[#This Row],[Net Unit]]*(1+Table_Query_from_Mac10[[#This Row],[PriceIncreasebyType]])</f>
        <v>10.0998</v>
      </c>
      <c r="S1703" s="47">
        <f>Table_Query_from_Mac10[[#This Row],[UnitPriceFuture]]*Table_Query_from_Mac10[[#This Row],[qtytoShipFuture]]</f>
        <v>70.698599999999999</v>
      </c>
      <c r="T1703" s="47">
        <f>ROUND(Table_Query_from_Mac10[[#This Row],[qty_to_ship]]*(1+Table_Query_from_Mac10[[#This Row],[VolumeIncreasebyType]]),0)</f>
        <v>7</v>
      </c>
      <c r="U1703" s="47">
        <f>Table_Query_from_Mac10[[#This Row],[qtytoShipFuture]]*Table_Query_from_Mac10[[#This Row],[Future-cost]]</f>
        <v>31.71</v>
      </c>
      <c r="V1703" s="47">
        <f>Table_Query_from_Mac10[[#This Row],[qtytoShipFuture]]-Table_Query_from_Mac10[[#This Row],[qty_to_ship]]</f>
        <v>0</v>
      </c>
      <c r="W1703" s="47">
        <f>Table_Query_from_Mac10[[#This Row],[UnitPriceFuture]]</f>
        <v>10.0998</v>
      </c>
      <c r="X1703" s="47">
        <f>Table_Query_from_Mac10[[#This Row],[Unit Increase]]*Table_Query_from_Mac10[[#This Row],[UnitPriceFuture]]</f>
        <v>0</v>
      </c>
      <c r="Y1703" s="47">
        <f>Table_Query_from_Mac10[[#This Row],[Unit Increase]]*Table_Query_from_Mac10[[#This Row],[Future-cost]]</f>
        <v>0</v>
      </c>
      <c r="Z1703" s="47">
        <f>-(Table_Query_from_Mac10[[#This Row],[Incremental Sales]]+((Table_Query_from_Mac10[[#This Row],[Incremental Sales]]*-(SUM(Summary!$S$8:$S$9)))))*Summary!$S$18</f>
        <v>0</v>
      </c>
      <c r="AA1703" s="47">
        <f>IFERROR(Table_Query_from_Mac10[[#This Row],[Incremental Cost]]/Table_Query_from_Mac10[[#This Row],[Incremental Sales]],0)</f>
        <v>0</v>
      </c>
      <c r="AB1703" s="47">
        <f>IFERROR(Table_Query_from_Mac10[[#This Row],[TotalCostFuture]]/Table_Query_from_Mac10[[#This Row],[totalsalesFuture]],0)</f>
        <v>0.44852373314323057</v>
      </c>
      <c r="AN1703" s="31">
        <v>25</v>
      </c>
      <c r="AO1703">
        <f t="shared" si="52"/>
        <v>7</v>
      </c>
      <c r="AQ1703" s="31">
        <v>31.03</v>
      </c>
      <c r="AR1703">
        <f t="shared" si="53"/>
        <v>10.86</v>
      </c>
    </row>
    <row r="1704" spans="1:44" x14ac:dyDescent="0.25">
      <c r="A1704">
        <v>90172</v>
      </c>
      <c r="B1704">
        <v>2</v>
      </c>
      <c r="C1704" t="s">
        <v>55</v>
      </c>
      <c r="D1704" t="s">
        <v>81</v>
      </c>
      <c r="E1704">
        <v>7</v>
      </c>
      <c r="F1704">
        <v>4.8499999999999996</v>
      </c>
      <c r="G1704">
        <v>12.21</v>
      </c>
      <c r="H1704" s="1">
        <v>44846</v>
      </c>
      <c r="I1704" s="20">
        <v>7</v>
      </c>
      <c r="J1704" s="47">
        <f>Table_Query_from_Mac10[[#This Row],[unit_price]]-(Table_Query_from_Mac10[[#This Row],[unit_price]]*(Table_Query_from_Mac10[[#This Row],[discount_pct]]/100))</f>
        <v>11.355300000000002</v>
      </c>
      <c r="K1704" s="47">
        <f>Table_Query_from_Mac10[[#This Row],[unit_cost]]</f>
        <v>4.8499999999999996</v>
      </c>
      <c r="L1704" s="47">
        <f>Table_Query_from_Mac10[[#This Row],[Live-cost]]*(1+Table_Query_from_Mac10[[#This Row],[CogsIncreasebyTYPE]])</f>
        <v>4.8499999999999996</v>
      </c>
      <c r="M1704" s="47">
        <f>Table_Query_from_Mac10[[#This Row],[Live-cost]]*Table_Query_from_Mac10[[#This Row],[qty_to_ship]]</f>
        <v>33.949999999999996</v>
      </c>
      <c r="N1704" s="47">
        <f>IF(Table_Query_from_Mac10[[#This Row],[item_no]]="KDA",-Table_Query_from_Mac10[[#This Row],[unit_price]],Table_Query_from_Mac10[[#This Row],[Net Unit]]*Table_Query_from_Mac10[[#This Row],[qty_to_ship]])</f>
        <v>79.487100000000012</v>
      </c>
      <c r="O1704" s="47">
        <f>SUMIFS(Summary!C:C,Summary!H:H,Table_Query_from_Mac10[[#This Row],[Juiceoc]])</f>
        <v>0</v>
      </c>
      <c r="P1704" s="47">
        <f>SUMIFS(Summary!D:D,Summary!H:H,Table_Query_from_Mac10[[#This Row],[Juiceoc]])</f>
        <v>0</v>
      </c>
      <c r="Q1704" s="47">
        <f>SUMIFS(Summary!E:E,Summary!H:H,Table_Query_from_Mac10[[#This Row],[Juiceoc]])</f>
        <v>0</v>
      </c>
      <c r="R1704" s="47">
        <f>Table_Query_from_Mac10[[#This Row],[Net Unit]]*(1+Table_Query_from_Mac10[[#This Row],[PriceIncreasebyType]])</f>
        <v>11.355300000000002</v>
      </c>
      <c r="S1704" s="47">
        <f>Table_Query_from_Mac10[[#This Row],[UnitPriceFuture]]*Table_Query_from_Mac10[[#This Row],[qtytoShipFuture]]</f>
        <v>79.487100000000012</v>
      </c>
      <c r="T1704" s="47">
        <f>ROUND(Table_Query_from_Mac10[[#This Row],[qty_to_ship]]*(1+Table_Query_from_Mac10[[#This Row],[VolumeIncreasebyType]]),0)</f>
        <v>7</v>
      </c>
      <c r="U1704" s="47">
        <f>Table_Query_from_Mac10[[#This Row],[qtytoShipFuture]]*Table_Query_from_Mac10[[#This Row],[Future-cost]]</f>
        <v>33.949999999999996</v>
      </c>
      <c r="V1704" s="47">
        <f>Table_Query_from_Mac10[[#This Row],[qtytoShipFuture]]-Table_Query_from_Mac10[[#This Row],[qty_to_ship]]</f>
        <v>0</v>
      </c>
      <c r="W1704" s="47">
        <f>Table_Query_from_Mac10[[#This Row],[UnitPriceFuture]]</f>
        <v>11.355300000000002</v>
      </c>
      <c r="X1704" s="47">
        <f>Table_Query_from_Mac10[[#This Row],[Unit Increase]]*Table_Query_from_Mac10[[#This Row],[UnitPriceFuture]]</f>
        <v>0</v>
      </c>
      <c r="Y1704" s="47">
        <f>Table_Query_from_Mac10[[#This Row],[Unit Increase]]*Table_Query_from_Mac10[[#This Row],[Future-cost]]</f>
        <v>0</v>
      </c>
      <c r="Z1704" s="47">
        <f>-(Table_Query_from_Mac10[[#This Row],[Incremental Sales]]+((Table_Query_from_Mac10[[#This Row],[Incremental Sales]]*-(SUM(Summary!$S$8:$S$9)))))*Summary!$S$18</f>
        <v>0</v>
      </c>
      <c r="AA1704" s="47">
        <f>IFERROR(Table_Query_from_Mac10[[#This Row],[Incremental Cost]]/Table_Query_from_Mac10[[#This Row],[Incremental Sales]],0)</f>
        <v>0</v>
      </c>
      <c r="AB1704" s="47">
        <f>IFERROR(Table_Query_from_Mac10[[#This Row],[TotalCostFuture]]/Table_Query_from_Mac10[[#This Row],[totalsalesFuture]],0)</f>
        <v>0.42711333033913668</v>
      </c>
      <c r="AN1704" s="30">
        <v>25</v>
      </c>
      <c r="AO1704">
        <f t="shared" si="52"/>
        <v>7</v>
      </c>
      <c r="AQ1704" s="30">
        <v>34.89</v>
      </c>
      <c r="AR1704">
        <f t="shared" si="53"/>
        <v>12.21</v>
      </c>
    </row>
    <row r="1705" spans="1:44" x14ac:dyDescent="0.25">
      <c r="A1705">
        <v>90172</v>
      </c>
      <c r="B1705">
        <v>3</v>
      </c>
      <c r="C1705" t="s">
        <v>55</v>
      </c>
      <c r="D1705" t="s">
        <v>81</v>
      </c>
      <c r="E1705">
        <v>5</v>
      </c>
      <c r="F1705">
        <v>5.31</v>
      </c>
      <c r="G1705">
        <v>13.35</v>
      </c>
      <c r="H1705" s="1">
        <v>44846</v>
      </c>
      <c r="I1705" s="20">
        <v>7</v>
      </c>
      <c r="J1705" s="47">
        <f>Table_Query_from_Mac10[[#This Row],[unit_price]]-(Table_Query_from_Mac10[[#This Row],[unit_price]]*(Table_Query_from_Mac10[[#This Row],[discount_pct]]/100))</f>
        <v>12.4155</v>
      </c>
      <c r="K1705" s="47">
        <f>Table_Query_from_Mac10[[#This Row],[unit_cost]]</f>
        <v>5.31</v>
      </c>
      <c r="L1705" s="47">
        <f>Table_Query_from_Mac10[[#This Row],[Live-cost]]*(1+Table_Query_from_Mac10[[#This Row],[CogsIncreasebyTYPE]])</f>
        <v>5.31</v>
      </c>
      <c r="M1705" s="47">
        <f>Table_Query_from_Mac10[[#This Row],[Live-cost]]*Table_Query_from_Mac10[[#This Row],[qty_to_ship]]</f>
        <v>26.549999999999997</v>
      </c>
      <c r="N1705" s="47">
        <f>IF(Table_Query_from_Mac10[[#This Row],[item_no]]="KDA",-Table_Query_from_Mac10[[#This Row],[unit_price]],Table_Query_from_Mac10[[#This Row],[Net Unit]]*Table_Query_from_Mac10[[#This Row],[qty_to_ship]])</f>
        <v>62.077500000000001</v>
      </c>
      <c r="O1705" s="47">
        <f>SUMIFS(Summary!C:C,Summary!H:H,Table_Query_from_Mac10[[#This Row],[Juiceoc]])</f>
        <v>0</v>
      </c>
      <c r="P1705" s="47">
        <f>SUMIFS(Summary!D:D,Summary!H:H,Table_Query_from_Mac10[[#This Row],[Juiceoc]])</f>
        <v>0</v>
      </c>
      <c r="Q1705" s="47">
        <f>SUMIFS(Summary!E:E,Summary!H:H,Table_Query_from_Mac10[[#This Row],[Juiceoc]])</f>
        <v>0</v>
      </c>
      <c r="R1705" s="47">
        <f>Table_Query_from_Mac10[[#This Row],[Net Unit]]*(1+Table_Query_from_Mac10[[#This Row],[PriceIncreasebyType]])</f>
        <v>12.4155</v>
      </c>
      <c r="S1705" s="47">
        <f>Table_Query_from_Mac10[[#This Row],[UnitPriceFuture]]*Table_Query_from_Mac10[[#This Row],[qtytoShipFuture]]</f>
        <v>62.077500000000001</v>
      </c>
      <c r="T1705" s="47">
        <f>ROUND(Table_Query_from_Mac10[[#This Row],[qty_to_ship]]*(1+Table_Query_from_Mac10[[#This Row],[VolumeIncreasebyType]]),0)</f>
        <v>5</v>
      </c>
      <c r="U1705" s="47">
        <f>Table_Query_from_Mac10[[#This Row],[qtytoShipFuture]]*Table_Query_from_Mac10[[#This Row],[Future-cost]]</f>
        <v>26.549999999999997</v>
      </c>
      <c r="V1705" s="47">
        <f>Table_Query_from_Mac10[[#This Row],[qtytoShipFuture]]-Table_Query_from_Mac10[[#This Row],[qty_to_ship]]</f>
        <v>0</v>
      </c>
      <c r="W1705" s="47">
        <f>Table_Query_from_Mac10[[#This Row],[UnitPriceFuture]]</f>
        <v>12.4155</v>
      </c>
      <c r="X1705" s="47">
        <f>Table_Query_from_Mac10[[#This Row],[Unit Increase]]*Table_Query_from_Mac10[[#This Row],[UnitPriceFuture]]</f>
        <v>0</v>
      </c>
      <c r="Y1705" s="47">
        <f>Table_Query_from_Mac10[[#This Row],[Unit Increase]]*Table_Query_from_Mac10[[#This Row],[Future-cost]]</f>
        <v>0</v>
      </c>
      <c r="Z1705" s="47">
        <f>-(Table_Query_from_Mac10[[#This Row],[Incremental Sales]]+((Table_Query_from_Mac10[[#This Row],[Incremental Sales]]*-(SUM(Summary!$S$8:$S$9)))))*Summary!$S$18</f>
        <v>0</v>
      </c>
      <c r="AA1705" s="47">
        <f>IFERROR(Table_Query_from_Mac10[[#This Row],[Incremental Cost]]/Table_Query_from_Mac10[[#This Row],[Incremental Sales]],0)</f>
        <v>0</v>
      </c>
      <c r="AB1705" s="47">
        <f>IFERROR(Table_Query_from_Mac10[[#This Row],[TotalCostFuture]]/Table_Query_from_Mac10[[#This Row],[totalsalesFuture]],0)</f>
        <v>0.42769119246103654</v>
      </c>
      <c r="AN1705" s="31">
        <v>20</v>
      </c>
      <c r="AO1705">
        <f t="shared" si="52"/>
        <v>5</v>
      </c>
      <c r="AQ1705" s="31">
        <v>38.130000000000003</v>
      </c>
      <c r="AR1705">
        <f t="shared" si="53"/>
        <v>13.35</v>
      </c>
    </row>
    <row r="1706" spans="1:44" x14ac:dyDescent="0.25">
      <c r="A1706">
        <v>90172</v>
      </c>
      <c r="B1706">
        <v>4</v>
      </c>
      <c r="C1706" t="s">
        <v>55</v>
      </c>
      <c r="D1706" t="s">
        <v>81</v>
      </c>
      <c r="E1706">
        <v>5</v>
      </c>
      <c r="F1706">
        <v>8.5</v>
      </c>
      <c r="G1706">
        <v>22.57</v>
      </c>
      <c r="H1706" s="1">
        <v>44846</v>
      </c>
      <c r="I1706" s="20">
        <v>7</v>
      </c>
      <c r="J1706" s="47">
        <f>Table_Query_from_Mac10[[#This Row],[unit_price]]-(Table_Query_from_Mac10[[#This Row],[unit_price]]*(Table_Query_from_Mac10[[#This Row],[discount_pct]]/100))</f>
        <v>20.990100000000002</v>
      </c>
      <c r="K1706" s="47">
        <f>Table_Query_from_Mac10[[#This Row],[unit_cost]]</f>
        <v>8.5</v>
      </c>
      <c r="L1706" s="47">
        <f>Table_Query_from_Mac10[[#This Row],[Live-cost]]*(1+Table_Query_from_Mac10[[#This Row],[CogsIncreasebyTYPE]])</f>
        <v>8.5</v>
      </c>
      <c r="M1706" s="47">
        <f>Table_Query_from_Mac10[[#This Row],[Live-cost]]*Table_Query_from_Mac10[[#This Row],[qty_to_ship]]</f>
        <v>42.5</v>
      </c>
      <c r="N1706" s="47">
        <f>IF(Table_Query_from_Mac10[[#This Row],[item_no]]="KDA",-Table_Query_from_Mac10[[#This Row],[unit_price]],Table_Query_from_Mac10[[#This Row],[Net Unit]]*Table_Query_from_Mac10[[#This Row],[qty_to_ship]])</f>
        <v>104.95050000000001</v>
      </c>
      <c r="O1706" s="47">
        <f>SUMIFS(Summary!C:C,Summary!H:H,Table_Query_from_Mac10[[#This Row],[Juiceoc]])</f>
        <v>0</v>
      </c>
      <c r="P1706" s="47">
        <f>SUMIFS(Summary!D:D,Summary!H:H,Table_Query_from_Mac10[[#This Row],[Juiceoc]])</f>
        <v>0</v>
      </c>
      <c r="Q1706" s="47">
        <f>SUMIFS(Summary!E:E,Summary!H:H,Table_Query_from_Mac10[[#This Row],[Juiceoc]])</f>
        <v>0</v>
      </c>
      <c r="R1706" s="47">
        <f>Table_Query_from_Mac10[[#This Row],[Net Unit]]*(1+Table_Query_from_Mac10[[#This Row],[PriceIncreasebyType]])</f>
        <v>20.990100000000002</v>
      </c>
      <c r="S1706" s="47">
        <f>Table_Query_from_Mac10[[#This Row],[UnitPriceFuture]]*Table_Query_from_Mac10[[#This Row],[qtytoShipFuture]]</f>
        <v>104.95050000000001</v>
      </c>
      <c r="T1706" s="47">
        <f>ROUND(Table_Query_from_Mac10[[#This Row],[qty_to_ship]]*(1+Table_Query_from_Mac10[[#This Row],[VolumeIncreasebyType]]),0)</f>
        <v>5</v>
      </c>
      <c r="U1706" s="47">
        <f>Table_Query_from_Mac10[[#This Row],[qtytoShipFuture]]*Table_Query_from_Mac10[[#This Row],[Future-cost]]</f>
        <v>42.5</v>
      </c>
      <c r="V1706" s="47">
        <f>Table_Query_from_Mac10[[#This Row],[qtytoShipFuture]]-Table_Query_from_Mac10[[#This Row],[qty_to_ship]]</f>
        <v>0</v>
      </c>
      <c r="W1706" s="47">
        <f>Table_Query_from_Mac10[[#This Row],[UnitPriceFuture]]</f>
        <v>20.990100000000002</v>
      </c>
      <c r="X1706" s="47">
        <f>Table_Query_from_Mac10[[#This Row],[Unit Increase]]*Table_Query_from_Mac10[[#This Row],[UnitPriceFuture]]</f>
        <v>0</v>
      </c>
      <c r="Y1706" s="47">
        <f>Table_Query_from_Mac10[[#This Row],[Unit Increase]]*Table_Query_from_Mac10[[#This Row],[Future-cost]]</f>
        <v>0</v>
      </c>
      <c r="Z1706" s="47">
        <f>-(Table_Query_from_Mac10[[#This Row],[Incremental Sales]]+((Table_Query_from_Mac10[[#This Row],[Incremental Sales]]*-(SUM(Summary!$S$8:$S$9)))))*Summary!$S$18</f>
        <v>0</v>
      </c>
      <c r="AA1706" s="47">
        <f>IFERROR(Table_Query_from_Mac10[[#This Row],[Incremental Cost]]/Table_Query_from_Mac10[[#This Row],[Incremental Sales]],0)</f>
        <v>0</v>
      </c>
      <c r="AB1706" s="47">
        <f>IFERROR(Table_Query_from_Mac10[[#This Row],[TotalCostFuture]]/Table_Query_from_Mac10[[#This Row],[totalsalesFuture]],0)</f>
        <v>0.40495281108713155</v>
      </c>
      <c r="AN1706" s="30">
        <v>18</v>
      </c>
      <c r="AO1706">
        <f t="shared" si="52"/>
        <v>5</v>
      </c>
      <c r="AQ1706" s="30">
        <v>64.489999999999995</v>
      </c>
      <c r="AR1706">
        <f t="shared" si="53"/>
        <v>22.57</v>
      </c>
    </row>
    <row r="1707" spans="1:44" x14ac:dyDescent="0.25">
      <c r="A1707">
        <v>90172</v>
      </c>
      <c r="B1707">
        <v>5</v>
      </c>
      <c r="C1707" t="s">
        <v>55</v>
      </c>
      <c r="D1707" t="s">
        <v>81</v>
      </c>
      <c r="E1707">
        <v>1</v>
      </c>
      <c r="F1707">
        <v>13.68</v>
      </c>
      <c r="G1707">
        <v>36.54</v>
      </c>
      <c r="H1707" s="1">
        <v>44846</v>
      </c>
      <c r="I1707" s="20">
        <v>7</v>
      </c>
      <c r="J1707" s="47">
        <f>Table_Query_from_Mac10[[#This Row],[unit_price]]-(Table_Query_from_Mac10[[#This Row],[unit_price]]*(Table_Query_from_Mac10[[#This Row],[discount_pct]]/100))</f>
        <v>33.982199999999999</v>
      </c>
      <c r="K1707" s="47">
        <f>Table_Query_from_Mac10[[#This Row],[unit_cost]]</f>
        <v>13.68</v>
      </c>
      <c r="L1707" s="47">
        <f>Table_Query_from_Mac10[[#This Row],[Live-cost]]*(1+Table_Query_from_Mac10[[#This Row],[CogsIncreasebyTYPE]])</f>
        <v>13.68</v>
      </c>
      <c r="M1707" s="47">
        <f>Table_Query_from_Mac10[[#This Row],[Live-cost]]*Table_Query_from_Mac10[[#This Row],[qty_to_ship]]</f>
        <v>13.68</v>
      </c>
      <c r="N1707" s="47">
        <f>IF(Table_Query_from_Mac10[[#This Row],[item_no]]="KDA",-Table_Query_from_Mac10[[#This Row],[unit_price]],Table_Query_from_Mac10[[#This Row],[Net Unit]]*Table_Query_from_Mac10[[#This Row],[qty_to_ship]])</f>
        <v>33.982199999999999</v>
      </c>
      <c r="O1707" s="47">
        <f>SUMIFS(Summary!C:C,Summary!H:H,Table_Query_from_Mac10[[#This Row],[Juiceoc]])</f>
        <v>0</v>
      </c>
      <c r="P1707" s="47">
        <f>SUMIFS(Summary!D:D,Summary!H:H,Table_Query_from_Mac10[[#This Row],[Juiceoc]])</f>
        <v>0</v>
      </c>
      <c r="Q1707" s="47">
        <f>SUMIFS(Summary!E:E,Summary!H:H,Table_Query_from_Mac10[[#This Row],[Juiceoc]])</f>
        <v>0</v>
      </c>
      <c r="R1707" s="47">
        <f>Table_Query_from_Mac10[[#This Row],[Net Unit]]*(1+Table_Query_from_Mac10[[#This Row],[PriceIncreasebyType]])</f>
        <v>33.982199999999999</v>
      </c>
      <c r="S1707" s="47">
        <f>Table_Query_from_Mac10[[#This Row],[UnitPriceFuture]]*Table_Query_from_Mac10[[#This Row],[qtytoShipFuture]]</f>
        <v>33.982199999999999</v>
      </c>
      <c r="T1707" s="47">
        <f>ROUND(Table_Query_from_Mac10[[#This Row],[qty_to_ship]]*(1+Table_Query_from_Mac10[[#This Row],[VolumeIncreasebyType]]),0)</f>
        <v>1</v>
      </c>
      <c r="U1707" s="47">
        <f>Table_Query_from_Mac10[[#This Row],[qtytoShipFuture]]*Table_Query_from_Mac10[[#This Row],[Future-cost]]</f>
        <v>13.68</v>
      </c>
      <c r="V1707" s="47">
        <f>Table_Query_from_Mac10[[#This Row],[qtytoShipFuture]]-Table_Query_from_Mac10[[#This Row],[qty_to_ship]]</f>
        <v>0</v>
      </c>
      <c r="W1707" s="47">
        <f>Table_Query_from_Mac10[[#This Row],[UnitPriceFuture]]</f>
        <v>33.982199999999999</v>
      </c>
      <c r="X1707" s="47">
        <f>Table_Query_from_Mac10[[#This Row],[Unit Increase]]*Table_Query_from_Mac10[[#This Row],[UnitPriceFuture]]</f>
        <v>0</v>
      </c>
      <c r="Y1707" s="47">
        <f>Table_Query_from_Mac10[[#This Row],[Unit Increase]]*Table_Query_from_Mac10[[#This Row],[Future-cost]]</f>
        <v>0</v>
      </c>
      <c r="Z1707" s="47">
        <f>-(Table_Query_from_Mac10[[#This Row],[Incremental Sales]]+((Table_Query_from_Mac10[[#This Row],[Incremental Sales]]*-(SUM(Summary!$S$8:$S$9)))))*Summary!$S$18</f>
        <v>0</v>
      </c>
      <c r="AA1707" s="47">
        <f>IFERROR(Table_Query_from_Mac10[[#This Row],[Incremental Cost]]/Table_Query_from_Mac10[[#This Row],[Incremental Sales]],0)</f>
        <v>0</v>
      </c>
      <c r="AB1707" s="47">
        <f>IFERROR(Table_Query_from_Mac10[[#This Row],[TotalCostFuture]]/Table_Query_from_Mac10[[#This Row],[totalsalesFuture]],0)</f>
        <v>0.40256369511096984</v>
      </c>
      <c r="AN1707" s="31">
        <v>4</v>
      </c>
      <c r="AO1707">
        <f t="shared" si="52"/>
        <v>1</v>
      </c>
      <c r="AQ1707" s="31">
        <v>104.4</v>
      </c>
      <c r="AR1707">
        <f t="shared" si="53"/>
        <v>36.54</v>
      </c>
    </row>
    <row r="1708" spans="1:44" x14ac:dyDescent="0.25">
      <c r="A1708">
        <v>90172</v>
      </c>
      <c r="B1708">
        <v>6</v>
      </c>
      <c r="C1708" t="s">
        <v>55</v>
      </c>
      <c r="D1708" t="s">
        <v>81</v>
      </c>
      <c r="E1708">
        <v>9</v>
      </c>
      <c r="F1708">
        <v>7.81</v>
      </c>
      <c r="G1708">
        <v>21.1</v>
      </c>
      <c r="H1708" s="1">
        <v>44846</v>
      </c>
      <c r="I1708" s="20">
        <v>7</v>
      </c>
      <c r="J1708" s="47">
        <f>Table_Query_from_Mac10[[#This Row],[unit_price]]-(Table_Query_from_Mac10[[#This Row],[unit_price]]*(Table_Query_from_Mac10[[#This Row],[discount_pct]]/100))</f>
        <v>19.623000000000001</v>
      </c>
      <c r="K1708" s="47">
        <f>Table_Query_from_Mac10[[#This Row],[unit_cost]]</f>
        <v>7.81</v>
      </c>
      <c r="L1708" s="47">
        <f>Table_Query_from_Mac10[[#This Row],[Live-cost]]*(1+Table_Query_from_Mac10[[#This Row],[CogsIncreasebyTYPE]])</f>
        <v>7.81</v>
      </c>
      <c r="M1708" s="47">
        <f>Table_Query_from_Mac10[[#This Row],[Live-cost]]*Table_Query_from_Mac10[[#This Row],[qty_to_ship]]</f>
        <v>70.289999999999992</v>
      </c>
      <c r="N1708" s="47">
        <f>IF(Table_Query_from_Mac10[[#This Row],[item_no]]="KDA",-Table_Query_from_Mac10[[#This Row],[unit_price]],Table_Query_from_Mac10[[#This Row],[Net Unit]]*Table_Query_from_Mac10[[#This Row],[qty_to_ship]])</f>
        <v>176.607</v>
      </c>
      <c r="O1708" s="47">
        <f>SUMIFS(Summary!C:C,Summary!H:H,Table_Query_from_Mac10[[#This Row],[Juiceoc]])</f>
        <v>0</v>
      </c>
      <c r="P1708" s="47">
        <f>SUMIFS(Summary!D:D,Summary!H:H,Table_Query_from_Mac10[[#This Row],[Juiceoc]])</f>
        <v>0</v>
      </c>
      <c r="Q1708" s="47">
        <f>SUMIFS(Summary!E:E,Summary!H:H,Table_Query_from_Mac10[[#This Row],[Juiceoc]])</f>
        <v>0</v>
      </c>
      <c r="R1708" s="47">
        <f>Table_Query_from_Mac10[[#This Row],[Net Unit]]*(1+Table_Query_from_Mac10[[#This Row],[PriceIncreasebyType]])</f>
        <v>19.623000000000001</v>
      </c>
      <c r="S1708" s="47">
        <f>Table_Query_from_Mac10[[#This Row],[UnitPriceFuture]]*Table_Query_from_Mac10[[#This Row],[qtytoShipFuture]]</f>
        <v>176.607</v>
      </c>
      <c r="T1708" s="47">
        <f>ROUND(Table_Query_from_Mac10[[#This Row],[qty_to_ship]]*(1+Table_Query_from_Mac10[[#This Row],[VolumeIncreasebyType]]),0)</f>
        <v>9</v>
      </c>
      <c r="U1708" s="47">
        <f>Table_Query_from_Mac10[[#This Row],[qtytoShipFuture]]*Table_Query_from_Mac10[[#This Row],[Future-cost]]</f>
        <v>70.289999999999992</v>
      </c>
      <c r="V1708" s="47">
        <f>Table_Query_from_Mac10[[#This Row],[qtytoShipFuture]]-Table_Query_from_Mac10[[#This Row],[qty_to_ship]]</f>
        <v>0</v>
      </c>
      <c r="W1708" s="47">
        <f>Table_Query_from_Mac10[[#This Row],[UnitPriceFuture]]</f>
        <v>19.623000000000001</v>
      </c>
      <c r="X1708" s="47">
        <f>Table_Query_from_Mac10[[#This Row],[Unit Increase]]*Table_Query_from_Mac10[[#This Row],[UnitPriceFuture]]</f>
        <v>0</v>
      </c>
      <c r="Y1708" s="47">
        <f>Table_Query_from_Mac10[[#This Row],[Unit Increase]]*Table_Query_from_Mac10[[#This Row],[Future-cost]]</f>
        <v>0</v>
      </c>
      <c r="Z1708" s="47">
        <f>-(Table_Query_from_Mac10[[#This Row],[Incremental Sales]]+((Table_Query_from_Mac10[[#This Row],[Incremental Sales]]*-(SUM(Summary!$S$8:$S$9)))))*Summary!$S$18</f>
        <v>0</v>
      </c>
      <c r="AA1708" s="47">
        <f>IFERROR(Table_Query_from_Mac10[[#This Row],[Incremental Cost]]/Table_Query_from_Mac10[[#This Row],[Incremental Sales]],0)</f>
        <v>0</v>
      </c>
      <c r="AB1708" s="47">
        <f>IFERROR(Table_Query_from_Mac10[[#This Row],[TotalCostFuture]]/Table_Query_from_Mac10[[#This Row],[totalsalesFuture]],0)</f>
        <v>0.39800234418794267</v>
      </c>
      <c r="AN1708" s="30">
        <v>36</v>
      </c>
      <c r="AO1708">
        <f t="shared" si="52"/>
        <v>9</v>
      </c>
      <c r="AQ1708" s="30">
        <v>60.28</v>
      </c>
      <c r="AR1708">
        <f t="shared" si="53"/>
        <v>21.1</v>
      </c>
    </row>
    <row r="1709" spans="1:44" x14ac:dyDescent="0.25">
      <c r="A1709">
        <v>90172</v>
      </c>
      <c r="B1709">
        <v>7</v>
      </c>
      <c r="C1709" t="s">
        <v>55</v>
      </c>
      <c r="D1709" t="s">
        <v>81</v>
      </c>
      <c r="E1709">
        <v>3</v>
      </c>
      <c r="F1709">
        <v>8.64</v>
      </c>
      <c r="G1709">
        <v>22.99</v>
      </c>
      <c r="H1709" s="1">
        <v>44846</v>
      </c>
      <c r="I1709" s="20">
        <v>7</v>
      </c>
      <c r="J1709" s="47">
        <f>Table_Query_from_Mac10[[#This Row],[unit_price]]-(Table_Query_from_Mac10[[#This Row],[unit_price]]*(Table_Query_from_Mac10[[#This Row],[discount_pct]]/100))</f>
        <v>21.380699999999997</v>
      </c>
      <c r="K1709" s="47">
        <f>Table_Query_from_Mac10[[#This Row],[unit_cost]]</f>
        <v>8.64</v>
      </c>
      <c r="L1709" s="47">
        <f>Table_Query_from_Mac10[[#This Row],[Live-cost]]*(1+Table_Query_from_Mac10[[#This Row],[CogsIncreasebyTYPE]])</f>
        <v>8.64</v>
      </c>
      <c r="M1709" s="47">
        <f>Table_Query_from_Mac10[[#This Row],[Live-cost]]*Table_Query_from_Mac10[[#This Row],[qty_to_ship]]</f>
        <v>25.92</v>
      </c>
      <c r="N1709" s="47">
        <f>IF(Table_Query_from_Mac10[[#This Row],[item_no]]="KDA",-Table_Query_from_Mac10[[#This Row],[unit_price]],Table_Query_from_Mac10[[#This Row],[Net Unit]]*Table_Query_from_Mac10[[#This Row],[qty_to_ship]])</f>
        <v>64.142099999999999</v>
      </c>
      <c r="O1709" s="47">
        <f>SUMIFS(Summary!C:C,Summary!H:H,Table_Query_from_Mac10[[#This Row],[Juiceoc]])</f>
        <v>0</v>
      </c>
      <c r="P1709" s="47">
        <f>SUMIFS(Summary!D:D,Summary!H:H,Table_Query_from_Mac10[[#This Row],[Juiceoc]])</f>
        <v>0</v>
      </c>
      <c r="Q1709" s="47">
        <f>SUMIFS(Summary!E:E,Summary!H:H,Table_Query_from_Mac10[[#This Row],[Juiceoc]])</f>
        <v>0</v>
      </c>
      <c r="R1709" s="47">
        <f>Table_Query_from_Mac10[[#This Row],[Net Unit]]*(1+Table_Query_from_Mac10[[#This Row],[PriceIncreasebyType]])</f>
        <v>21.380699999999997</v>
      </c>
      <c r="S1709" s="47">
        <f>Table_Query_from_Mac10[[#This Row],[UnitPriceFuture]]*Table_Query_from_Mac10[[#This Row],[qtytoShipFuture]]</f>
        <v>64.142099999999999</v>
      </c>
      <c r="T1709" s="47">
        <f>ROUND(Table_Query_from_Mac10[[#This Row],[qty_to_ship]]*(1+Table_Query_from_Mac10[[#This Row],[VolumeIncreasebyType]]),0)</f>
        <v>3</v>
      </c>
      <c r="U1709" s="47">
        <f>Table_Query_from_Mac10[[#This Row],[qtytoShipFuture]]*Table_Query_from_Mac10[[#This Row],[Future-cost]]</f>
        <v>25.92</v>
      </c>
      <c r="V1709" s="47">
        <f>Table_Query_from_Mac10[[#This Row],[qtytoShipFuture]]-Table_Query_from_Mac10[[#This Row],[qty_to_ship]]</f>
        <v>0</v>
      </c>
      <c r="W1709" s="47">
        <f>Table_Query_from_Mac10[[#This Row],[UnitPriceFuture]]</f>
        <v>21.380699999999997</v>
      </c>
      <c r="X1709" s="47">
        <f>Table_Query_from_Mac10[[#This Row],[Unit Increase]]*Table_Query_from_Mac10[[#This Row],[UnitPriceFuture]]</f>
        <v>0</v>
      </c>
      <c r="Y1709" s="47">
        <f>Table_Query_from_Mac10[[#This Row],[Unit Increase]]*Table_Query_from_Mac10[[#This Row],[Future-cost]]</f>
        <v>0</v>
      </c>
      <c r="Z1709" s="47">
        <f>-(Table_Query_from_Mac10[[#This Row],[Incremental Sales]]+((Table_Query_from_Mac10[[#This Row],[Incremental Sales]]*-(SUM(Summary!$S$8:$S$9)))))*Summary!$S$18</f>
        <v>0</v>
      </c>
      <c r="AA1709" s="47">
        <f>IFERROR(Table_Query_from_Mac10[[#This Row],[Incremental Cost]]/Table_Query_from_Mac10[[#This Row],[Incremental Sales]],0)</f>
        <v>0</v>
      </c>
      <c r="AB1709" s="47">
        <f>IFERROR(Table_Query_from_Mac10[[#This Row],[TotalCostFuture]]/Table_Query_from_Mac10[[#This Row],[totalsalesFuture]],0)</f>
        <v>0.40410276557830194</v>
      </c>
      <c r="AN1709" s="31">
        <v>12</v>
      </c>
      <c r="AO1709">
        <f t="shared" si="52"/>
        <v>3</v>
      </c>
      <c r="AQ1709" s="31">
        <v>65.680000000000007</v>
      </c>
      <c r="AR1709">
        <f t="shared" si="53"/>
        <v>22.99</v>
      </c>
    </row>
    <row r="1710" spans="1:44" x14ac:dyDescent="0.25">
      <c r="A1710">
        <v>90172</v>
      </c>
      <c r="B1710">
        <v>8</v>
      </c>
      <c r="C1710" t="s">
        <v>55</v>
      </c>
      <c r="D1710" t="s">
        <v>81</v>
      </c>
      <c r="E1710">
        <v>3</v>
      </c>
      <c r="F1710">
        <v>13.35</v>
      </c>
      <c r="G1710">
        <v>38.020000000000003</v>
      </c>
      <c r="H1710" s="1">
        <v>44846</v>
      </c>
      <c r="I1710" s="20">
        <v>7</v>
      </c>
      <c r="J1710" s="47">
        <f>Table_Query_from_Mac10[[#This Row],[unit_price]]-(Table_Query_from_Mac10[[#This Row],[unit_price]]*(Table_Query_from_Mac10[[#This Row],[discount_pct]]/100))</f>
        <v>35.358600000000003</v>
      </c>
      <c r="K1710" s="47">
        <f>Table_Query_from_Mac10[[#This Row],[unit_cost]]</f>
        <v>13.35</v>
      </c>
      <c r="L1710" s="47">
        <f>Table_Query_from_Mac10[[#This Row],[Live-cost]]*(1+Table_Query_from_Mac10[[#This Row],[CogsIncreasebyTYPE]])</f>
        <v>13.35</v>
      </c>
      <c r="M1710" s="47">
        <f>Table_Query_from_Mac10[[#This Row],[Live-cost]]*Table_Query_from_Mac10[[#This Row],[qty_to_ship]]</f>
        <v>40.049999999999997</v>
      </c>
      <c r="N1710" s="47">
        <f>IF(Table_Query_from_Mac10[[#This Row],[item_no]]="KDA",-Table_Query_from_Mac10[[#This Row],[unit_price]],Table_Query_from_Mac10[[#This Row],[Net Unit]]*Table_Query_from_Mac10[[#This Row],[qty_to_ship]])</f>
        <v>106.07580000000002</v>
      </c>
      <c r="O1710" s="47">
        <f>SUMIFS(Summary!C:C,Summary!H:H,Table_Query_from_Mac10[[#This Row],[Juiceoc]])</f>
        <v>0</v>
      </c>
      <c r="P1710" s="47">
        <f>SUMIFS(Summary!D:D,Summary!H:H,Table_Query_from_Mac10[[#This Row],[Juiceoc]])</f>
        <v>0</v>
      </c>
      <c r="Q1710" s="47">
        <f>SUMIFS(Summary!E:E,Summary!H:H,Table_Query_from_Mac10[[#This Row],[Juiceoc]])</f>
        <v>0</v>
      </c>
      <c r="R1710" s="47">
        <f>Table_Query_from_Mac10[[#This Row],[Net Unit]]*(1+Table_Query_from_Mac10[[#This Row],[PriceIncreasebyType]])</f>
        <v>35.358600000000003</v>
      </c>
      <c r="S1710" s="47">
        <f>Table_Query_from_Mac10[[#This Row],[UnitPriceFuture]]*Table_Query_from_Mac10[[#This Row],[qtytoShipFuture]]</f>
        <v>106.07580000000002</v>
      </c>
      <c r="T1710" s="47">
        <f>ROUND(Table_Query_from_Mac10[[#This Row],[qty_to_ship]]*(1+Table_Query_from_Mac10[[#This Row],[VolumeIncreasebyType]]),0)</f>
        <v>3</v>
      </c>
      <c r="U1710" s="47">
        <f>Table_Query_from_Mac10[[#This Row],[qtytoShipFuture]]*Table_Query_from_Mac10[[#This Row],[Future-cost]]</f>
        <v>40.049999999999997</v>
      </c>
      <c r="V1710" s="47">
        <f>Table_Query_from_Mac10[[#This Row],[qtytoShipFuture]]-Table_Query_from_Mac10[[#This Row],[qty_to_ship]]</f>
        <v>0</v>
      </c>
      <c r="W1710" s="47">
        <f>Table_Query_from_Mac10[[#This Row],[UnitPriceFuture]]</f>
        <v>35.358600000000003</v>
      </c>
      <c r="X1710" s="47">
        <f>Table_Query_from_Mac10[[#This Row],[Unit Increase]]*Table_Query_from_Mac10[[#This Row],[UnitPriceFuture]]</f>
        <v>0</v>
      </c>
      <c r="Y1710" s="47">
        <f>Table_Query_from_Mac10[[#This Row],[Unit Increase]]*Table_Query_from_Mac10[[#This Row],[Future-cost]]</f>
        <v>0</v>
      </c>
      <c r="Z1710" s="47">
        <f>-(Table_Query_from_Mac10[[#This Row],[Incremental Sales]]+((Table_Query_from_Mac10[[#This Row],[Incremental Sales]]*-(SUM(Summary!$S$8:$S$9)))))*Summary!$S$18</f>
        <v>0</v>
      </c>
      <c r="AA1710" s="47">
        <f>IFERROR(Table_Query_from_Mac10[[#This Row],[Incremental Cost]]/Table_Query_from_Mac10[[#This Row],[Incremental Sales]],0)</f>
        <v>0</v>
      </c>
      <c r="AB1710" s="47">
        <f>IFERROR(Table_Query_from_Mac10[[#This Row],[TotalCostFuture]]/Table_Query_from_Mac10[[#This Row],[totalsalesFuture]],0)</f>
        <v>0.37756019751913245</v>
      </c>
      <c r="AN1710" s="30">
        <v>12</v>
      </c>
      <c r="AO1710">
        <f t="shared" si="52"/>
        <v>3</v>
      </c>
      <c r="AQ1710" s="30">
        <v>108.63</v>
      </c>
      <c r="AR1710">
        <f t="shared" si="53"/>
        <v>38.020000000000003</v>
      </c>
    </row>
    <row r="1711" spans="1:44" x14ac:dyDescent="0.25">
      <c r="A1711">
        <v>90172</v>
      </c>
      <c r="B1711">
        <v>9</v>
      </c>
      <c r="C1711" t="s">
        <v>55</v>
      </c>
      <c r="D1711" t="s">
        <v>81</v>
      </c>
      <c r="E1711">
        <v>3</v>
      </c>
      <c r="F1711">
        <v>16.03</v>
      </c>
      <c r="G1711">
        <v>44.98</v>
      </c>
      <c r="H1711" s="1">
        <v>44846</v>
      </c>
      <c r="I1711" s="20">
        <v>7</v>
      </c>
      <c r="J1711" s="47">
        <f>Table_Query_from_Mac10[[#This Row],[unit_price]]-(Table_Query_from_Mac10[[#This Row],[unit_price]]*(Table_Query_from_Mac10[[#This Row],[discount_pct]]/100))</f>
        <v>41.831399999999995</v>
      </c>
      <c r="K1711" s="47">
        <f>Table_Query_from_Mac10[[#This Row],[unit_cost]]</f>
        <v>16.03</v>
      </c>
      <c r="L1711" s="47">
        <f>Table_Query_from_Mac10[[#This Row],[Live-cost]]*(1+Table_Query_from_Mac10[[#This Row],[CogsIncreasebyTYPE]])</f>
        <v>16.03</v>
      </c>
      <c r="M1711" s="47">
        <f>Table_Query_from_Mac10[[#This Row],[Live-cost]]*Table_Query_from_Mac10[[#This Row],[qty_to_ship]]</f>
        <v>48.09</v>
      </c>
      <c r="N1711" s="47">
        <f>IF(Table_Query_from_Mac10[[#This Row],[item_no]]="KDA",-Table_Query_from_Mac10[[#This Row],[unit_price]],Table_Query_from_Mac10[[#This Row],[Net Unit]]*Table_Query_from_Mac10[[#This Row],[qty_to_ship]])</f>
        <v>125.49419999999998</v>
      </c>
      <c r="O1711" s="47">
        <f>SUMIFS(Summary!C:C,Summary!H:H,Table_Query_from_Mac10[[#This Row],[Juiceoc]])</f>
        <v>0</v>
      </c>
      <c r="P1711" s="47">
        <f>SUMIFS(Summary!D:D,Summary!H:H,Table_Query_from_Mac10[[#This Row],[Juiceoc]])</f>
        <v>0</v>
      </c>
      <c r="Q1711" s="47">
        <f>SUMIFS(Summary!E:E,Summary!H:H,Table_Query_from_Mac10[[#This Row],[Juiceoc]])</f>
        <v>0</v>
      </c>
      <c r="R1711" s="47">
        <f>Table_Query_from_Mac10[[#This Row],[Net Unit]]*(1+Table_Query_from_Mac10[[#This Row],[PriceIncreasebyType]])</f>
        <v>41.831399999999995</v>
      </c>
      <c r="S1711" s="47">
        <f>Table_Query_from_Mac10[[#This Row],[UnitPriceFuture]]*Table_Query_from_Mac10[[#This Row],[qtytoShipFuture]]</f>
        <v>125.49419999999998</v>
      </c>
      <c r="T1711" s="47">
        <f>ROUND(Table_Query_from_Mac10[[#This Row],[qty_to_ship]]*(1+Table_Query_from_Mac10[[#This Row],[VolumeIncreasebyType]]),0)</f>
        <v>3</v>
      </c>
      <c r="U1711" s="47">
        <f>Table_Query_from_Mac10[[#This Row],[qtytoShipFuture]]*Table_Query_from_Mac10[[#This Row],[Future-cost]]</f>
        <v>48.09</v>
      </c>
      <c r="V1711" s="47">
        <f>Table_Query_from_Mac10[[#This Row],[qtytoShipFuture]]-Table_Query_from_Mac10[[#This Row],[qty_to_ship]]</f>
        <v>0</v>
      </c>
      <c r="W1711" s="47">
        <f>Table_Query_from_Mac10[[#This Row],[UnitPriceFuture]]</f>
        <v>41.831399999999995</v>
      </c>
      <c r="X1711" s="47">
        <f>Table_Query_from_Mac10[[#This Row],[Unit Increase]]*Table_Query_from_Mac10[[#This Row],[UnitPriceFuture]]</f>
        <v>0</v>
      </c>
      <c r="Y1711" s="47">
        <f>Table_Query_from_Mac10[[#This Row],[Unit Increase]]*Table_Query_from_Mac10[[#This Row],[Future-cost]]</f>
        <v>0</v>
      </c>
      <c r="Z1711" s="47">
        <f>-(Table_Query_from_Mac10[[#This Row],[Incremental Sales]]+((Table_Query_from_Mac10[[#This Row],[Incremental Sales]]*-(SUM(Summary!$S$8:$S$9)))))*Summary!$S$18</f>
        <v>0</v>
      </c>
      <c r="AA1711" s="47">
        <f>IFERROR(Table_Query_from_Mac10[[#This Row],[Incremental Cost]]/Table_Query_from_Mac10[[#This Row],[Incremental Sales]],0)</f>
        <v>0</v>
      </c>
      <c r="AB1711" s="47">
        <f>IFERROR(Table_Query_from_Mac10[[#This Row],[TotalCostFuture]]/Table_Query_from_Mac10[[#This Row],[totalsalesFuture]],0)</f>
        <v>0.38320496086671746</v>
      </c>
      <c r="AN1711" s="31">
        <v>12</v>
      </c>
      <c r="AO1711">
        <f t="shared" si="52"/>
        <v>3</v>
      </c>
      <c r="AQ1711" s="31">
        <v>128.52000000000001</v>
      </c>
      <c r="AR1711">
        <f t="shared" si="53"/>
        <v>44.98</v>
      </c>
    </row>
    <row r="1712" spans="1:44" x14ac:dyDescent="0.25">
      <c r="A1712">
        <v>90172</v>
      </c>
      <c r="B1712">
        <v>10</v>
      </c>
      <c r="C1712" t="s">
        <v>55</v>
      </c>
      <c r="D1712" t="s">
        <v>81</v>
      </c>
      <c r="E1712">
        <v>3</v>
      </c>
      <c r="F1712">
        <v>17.62</v>
      </c>
      <c r="G1712">
        <v>56.8</v>
      </c>
      <c r="H1712" s="1">
        <v>44846</v>
      </c>
      <c r="I1712" s="20">
        <v>7</v>
      </c>
      <c r="J1712" s="47">
        <f>Table_Query_from_Mac10[[#This Row],[unit_price]]-(Table_Query_from_Mac10[[#This Row],[unit_price]]*(Table_Query_from_Mac10[[#This Row],[discount_pct]]/100))</f>
        <v>52.823999999999998</v>
      </c>
      <c r="K1712" s="47">
        <f>Table_Query_from_Mac10[[#This Row],[unit_cost]]</f>
        <v>17.62</v>
      </c>
      <c r="L1712" s="47">
        <f>Table_Query_from_Mac10[[#This Row],[Live-cost]]*(1+Table_Query_from_Mac10[[#This Row],[CogsIncreasebyTYPE]])</f>
        <v>17.62</v>
      </c>
      <c r="M1712" s="47">
        <f>Table_Query_from_Mac10[[#This Row],[Live-cost]]*Table_Query_from_Mac10[[#This Row],[qty_to_ship]]</f>
        <v>52.86</v>
      </c>
      <c r="N1712" s="47">
        <f>IF(Table_Query_from_Mac10[[#This Row],[item_no]]="KDA",-Table_Query_from_Mac10[[#This Row],[unit_price]],Table_Query_from_Mac10[[#This Row],[Net Unit]]*Table_Query_from_Mac10[[#This Row],[qty_to_ship]])</f>
        <v>158.47199999999998</v>
      </c>
      <c r="O1712" s="47">
        <f>SUMIFS(Summary!C:C,Summary!H:H,Table_Query_from_Mac10[[#This Row],[Juiceoc]])</f>
        <v>0</v>
      </c>
      <c r="P1712" s="47">
        <f>SUMIFS(Summary!D:D,Summary!H:H,Table_Query_from_Mac10[[#This Row],[Juiceoc]])</f>
        <v>0</v>
      </c>
      <c r="Q1712" s="47">
        <f>SUMIFS(Summary!E:E,Summary!H:H,Table_Query_from_Mac10[[#This Row],[Juiceoc]])</f>
        <v>0</v>
      </c>
      <c r="R1712" s="47">
        <f>Table_Query_from_Mac10[[#This Row],[Net Unit]]*(1+Table_Query_from_Mac10[[#This Row],[PriceIncreasebyType]])</f>
        <v>52.823999999999998</v>
      </c>
      <c r="S1712" s="47">
        <f>Table_Query_from_Mac10[[#This Row],[UnitPriceFuture]]*Table_Query_from_Mac10[[#This Row],[qtytoShipFuture]]</f>
        <v>158.47199999999998</v>
      </c>
      <c r="T1712" s="47">
        <f>ROUND(Table_Query_from_Mac10[[#This Row],[qty_to_ship]]*(1+Table_Query_from_Mac10[[#This Row],[VolumeIncreasebyType]]),0)</f>
        <v>3</v>
      </c>
      <c r="U1712" s="47">
        <f>Table_Query_from_Mac10[[#This Row],[qtytoShipFuture]]*Table_Query_from_Mac10[[#This Row],[Future-cost]]</f>
        <v>52.86</v>
      </c>
      <c r="V1712" s="47">
        <f>Table_Query_from_Mac10[[#This Row],[qtytoShipFuture]]-Table_Query_from_Mac10[[#This Row],[qty_to_ship]]</f>
        <v>0</v>
      </c>
      <c r="W1712" s="47">
        <f>Table_Query_from_Mac10[[#This Row],[UnitPriceFuture]]</f>
        <v>52.823999999999998</v>
      </c>
      <c r="X1712" s="47">
        <f>Table_Query_from_Mac10[[#This Row],[Unit Increase]]*Table_Query_from_Mac10[[#This Row],[UnitPriceFuture]]</f>
        <v>0</v>
      </c>
      <c r="Y1712" s="47">
        <f>Table_Query_from_Mac10[[#This Row],[Unit Increase]]*Table_Query_from_Mac10[[#This Row],[Future-cost]]</f>
        <v>0</v>
      </c>
      <c r="Z1712" s="47">
        <f>-(Table_Query_from_Mac10[[#This Row],[Incremental Sales]]+((Table_Query_from_Mac10[[#This Row],[Incremental Sales]]*-(SUM(Summary!$S$8:$S$9)))))*Summary!$S$18</f>
        <v>0</v>
      </c>
      <c r="AA1712" s="47">
        <f>IFERROR(Table_Query_from_Mac10[[#This Row],[Incremental Cost]]/Table_Query_from_Mac10[[#This Row],[Incremental Sales]],0)</f>
        <v>0</v>
      </c>
      <c r="AB1712" s="47">
        <f>IFERROR(Table_Query_from_Mac10[[#This Row],[TotalCostFuture]]/Table_Query_from_Mac10[[#This Row],[totalsalesFuture]],0)</f>
        <v>0.33356050280175681</v>
      </c>
      <c r="AN1712" s="30">
        <v>12</v>
      </c>
      <c r="AO1712">
        <f t="shared" si="52"/>
        <v>3</v>
      </c>
      <c r="AQ1712" s="30">
        <v>162.29</v>
      </c>
      <c r="AR1712">
        <f t="shared" si="53"/>
        <v>56.8</v>
      </c>
    </row>
    <row r="1713" spans="1:44" x14ac:dyDescent="0.25">
      <c r="A1713">
        <v>90173</v>
      </c>
      <c r="B1713">
        <v>1</v>
      </c>
      <c r="C1713" t="s">
        <v>55</v>
      </c>
      <c r="D1713" t="s">
        <v>81</v>
      </c>
      <c r="E1713">
        <v>12</v>
      </c>
      <c r="F1713">
        <v>6.19</v>
      </c>
      <c r="G1713">
        <v>16.100000000000001</v>
      </c>
      <c r="H1713" s="1">
        <v>44853</v>
      </c>
      <c r="I1713" s="20">
        <v>7</v>
      </c>
      <c r="J1713" s="47">
        <f>Table_Query_from_Mac10[[#This Row],[unit_price]]-(Table_Query_from_Mac10[[#This Row],[unit_price]]*(Table_Query_from_Mac10[[#This Row],[discount_pct]]/100))</f>
        <v>14.973000000000001</v>
      </c>
      <c r="K1713" s="47">
        <f>Table_Query_from_Mac10[[#This Row],[unit_cost]]</f>
        <v>6.19</v>
      </c>
      <c r="L1713" s="47">
        <f>Table_Query_from_Mac10[[#This Row],[Live-cost]]*(1+Table_Query_from_Mac10[[#This Row],[CogsIncreasebyTYPE]])</f>
        <v>6.19</v>
      </c>
      <c r="M1713" s="47">
        <f>Table_Query_from_Mac10[[#This Row],[Live-cost]]*Table_Query_from_Mac10[[#This Row],[qty_to_ship]]</f>
        <v>74.28</v>
      </c>
      <c r="N1713" s="47">
        <f>IF(Table_Query_from_Mac10[[#This Row],[item_no]]="KDA",-Table_Query_from_Mac10[[#This Row],[unit_price]],Table_Query_from_Mac10[[#This Row],[Net Unit]]*Table_Query_from_Mac10[[#This Row],[qty_to_ship]])</f>
        <v>179.67600000000002</v>
      </c>
      <c r="O1713" s="47">
        <f>SUMIFS(Summary!C:C,Summary!H:H,Table_Query_from_Mac10[[#This Row],[Juiceoc]])</f>
        <v>0</v>
      </c>
      <c r="P1713" s="47">
        <f>SUMIFS(Summary!D:D,Summary!H:H,Table_Query_from_Mac10[[#This Row],[Juiceoc]])</f>
        <v>0</v>
      </c>
      <c r="Q1713" s="47">
        <f>SUMIFS(Summary!E:E,Summary!H:H,Table_Query_from_Mac10[[#This Row],[Juiceoc]])</f>
        <v>0</v>
      </c>
      <c r="R1713" s="47">
        <f>Table_Query_from_Mac10[[#This Row],[Net Unit]]*(1+Table_Query_from_Mac10[[#This Row],[PriceIncreasebyType]])</f>
        <v>14.973000000000001</v>
      </c>
      <c r="S1713" s="47">
        <f>Table_Query_from_Mac10[[#This Row],[UnitPriceFuture]]*Table_Query_from_Mac10[[#This Row],[qtytoShipFuture]]</f>
        <v>179.67600000000002</v>
      </c>
      <c r="T1713" s="47">
        <f>ROUND(Table_Query_from_Mac10[[#This Row],[qty_to_ship]]*(1+Table_Query_from_Mac10[[#This Row],[VolumeIncreasebyType]]),0)</f>
        <v>12</v>
      </c>
      <c r="U1713" s="47">
        <f>Table_Query_from_Mac10[[#This Row],[qtytoShipFuture]]*Table_Query_from_Mac10[[#This Row],[Future-cost]]</f>
        <v>74.28</v>
      </c>
      <c r="V1713" s="47">
        <f>Table_Query_from_Mac10[[#This Row],[qtytoShipFuture]]-Table_Query_from_Mac10[[#This Row],[qty_to_ship]]</f>
        <v>0</v>
      </c>
      <c r="W1713" s="47">
        <f>Table_Query_from_Mac10[[#This Row],[UnitPriceFuture]]</f>
        <v>14.973000000000001</v>
      </c>
      <c r="X1713" s="47">
        <f>Table_Query_from_Mac10[[#This Row],[Unit Increase]]*Table_Query_from_Mac10[[#This Row],[UnitPriceFuture]]</f>
        <v>0</v>
      </c>
      <c r="Y1713" s="47">
        <f>Table_Query_from_Mac10[[#This Row],[Unit Increase]]*Table_Query_from_Mac10[[#This Row],[Future-cost]]</f>
        <v>0</v>
      </c>
      <c r="Z1713" s="47">
        <f>-(Table_Query_from_Mac10[[#This Row],[Incremental Sales]]+((Table_Query_from_Mac10[[#This Row],[Incremental Sales]]*-(SUM(Summary!$S$8:$S$9)))))*Summary!$S$18</f>
        <v>0</v>
      </c>
      <c r="AA1713" s="47">
        <f>IFERROR(Table_Query_from_Mac10[[#This Row],[Incremental Cost]]/Table_Query_from_Mac10[[#This Row],[Incremental Sales]],0)</f>
        <v>0</v>
      </c>
      <c r="AB1713" s="47">
        <f>IFERROR(Table_Query_from_Mac10[[#This Row],[TotalCostFuture]]/Table_Query_from_Mac10[[#This Row],[totalsalesFuture]],0)</f>
        <v>0.41341080611767844</v>
      </c>
      <c r="AN1713" s="31">
        <v>45</v>
      </c>
      <c r="AO1713">
        <f t="shared" si="52"/>
        <v>12</v>
      </c>
      <c r="AQ1713" s="31">
        <v>46.01</v>
      </c>
      <c r="AR1713">
        <f t="shared" si="53"/>
        <v>16.100000000000001</v>
      </c>
    </row>
    <row r="1714" spans="1:44" x14ac:dyDescent="0.25">
      <c r="A1714">
        <v>90173</v>
      </c>
      <c r="B1714">
        <v>2</v>
      </c>
      <c r="C1714" t="s">
        <v>55</v>
      </c>
      <c r="D1714" t="s">
        <v>81</v>
      </c>
      <c r="E1714">
        <v>7</v>
      </c>
      <c r="F1714">
        <v>8.31</v>
      </c>
      <c r="G1714">
        <v>21.75</v>
      </c>
      <c r="H1714" s="1">
        <v>44853</v>
      </c>
      <c r="I1714" s="20">
        <v>7</v>
      </c>
      <c r="J1714" s="47">
        <f>Table_Query_from_Mac10[[#This Row],[unit_price]]-(Table_Query_from_Mac10[[#This Row],[unit_price]]*(Table_Query_from_Mac10[[#This Row],[discount_pct]]/100))</f>
        <v>20.227499999999999</v>
      </c>
      <c r="K1714" s="47">
        <f>Table_Query_from_Mac10[[#This Row],[unit_cost]]</f>
        <v>8.31</v>
      </c>
      <c r="L1714" s="47">
        <f>Table_Query_from_Mac10[[#This Row],[Live-cost]]*(1+Table_Query_from_Mac10[[#This Row],[CogsIncreasebyTYPE]])</f>
        <v>8.31</v>
      </c>
      <c r="M1714" s="47">
        <f>Table_Query_from_Mac10[[#This Row],[Live-cost]]*Table_Query_from_Mac10[[#This Row],[qty_to_ship]]</f>
        <v>58.17</v>
      </c>
      <c r="N1714" s="47">
        <f>IF(Table_Query_from_Mac10[[#This Row],[item_no]]="KDA",-Table_Query_from_Mac10[[#This Row],[unit_price]],Table_Query_from_Mac10[[#This Row],[Net Unit]]*Table_Query_from_Mac10[[#This Row],[qty_to_ship]])</f>
        <v>141.5925</v>
      </c>
      <c r="O1714" s="47">
        <f>SUMIFS(Summary!C:C,Summary!H:H,Table_Query_from_Mac10[[#This Row],[Juiceoc]])</f>
        <v>0</v>
      </c>
      <c r="P1714" s="47">
        <f>SUMIFS(Summary!D:D,Summary!H:H,Table_Query_from_Mac10[[#This Row],[Juiceoc]])</f>
        <v>0</v>
      </c>
      <c r="Q1714" s="47">
        <f>SUMIFS(Summary!E:E,Summary!H:H,Table_Query_from_Mac10[[#This Row],[Juiceoc]])</f>
        <v>0</v>
      </c>
      <c r="R1714" s="47">
        <f>Table_Query_from_Mac10[[#This Row],[Net Unit]]*(1+Table_Query_from_Mac10[[#This Row],[PriceIncreasebyType]])</f>
        <v>20.227499999999999</v>
      </c>
      <c r="S1714" s="47">
        <f>Table_Query_from_Mac10[[#This Row],[UnitPriceFuture]]*Table_Query_from_Mac10[[#This Row],[qtytoShipFuture]]</f>
        <v>141.5925</v>
      </c>
      <c r="T1714" s="47">
        <f>ROUND(Table_Query_from_Mac10[[#This Row],[qty_to_ship]]*(1+Table_Query_from_Mac10[[#This Row],[VolumeIncreasebyType]]),0)</f>
        <v>7</v>
      </c>
      <c r="U1714" s="47">
        <f>Table_Query_from_Mac10[[#This Row],[qtytoShipFuture]]*Table_Query_from_Mac10[[#This Row],[Future-cost]]</f>
        <v>58.17</v>
      </c>
      <c r="V1714" s="47">
        <f>Table_Query_from_Mac10[[#This Row],[qtytoShipFuture]]-Table_Query_from_Mac10[[#This Row],[qty_to_ship]]</f>
        <v>0</v>
      </c>
      <c r="W1714" s="47">
        <f>Table_Query_from_Mac10[[#This Row],[UnitPriceFuture]]</f>
        <v>20.227499999999999</v>
      </c>
      <c r="X1714" s="47">
        <f>Table_Query_from_Mac10[[#This Row],[Unit Increase]]*Table_Query_from_Mac10[[#This Row],[UnitPriceFuture]]</f>
        <v>0</v>
      </c>
      <c r="Y1714" s="47">
        <f>Table_Query_from_Mac10[[#This Row],[Unit Increase]]*Table_Query_from_Mac10[[#This Row],[Future-cost]]</f>
        <v>0</v>
      </c>
      <c r="Z1714" s="47">
        <f>-(Table_Query_from_Mac10[[#This Row],[Incremental Sales]]+((Table_Query_from_Mac10[[#This Row],[Incremental Sales]]*-(SUM(Summary!$S$8:$S$9)))))*Summary!$S$18</f>
        <v>0</v>
      </c>
      <c r="AA1714" s="47">
        <f>IFERROR(Table_Query_from_Mac10[[#This Row],[Incremental Cost]]/Table_Query_from_Mac10[[#This Row],[Incremental Sales]],0)</f>
        <v>0</v>
      </c>
      <c r="AB1714" s="47">
        <f>IFERROR(Table_Query_from_Mac10[[#This Row],[TotalCostFuture]]/Table_Query_from_Mac10[[#This Row],[totalsalesFuture]],0)</f>
        <v>0.41082684464219504</v>
      </c>
      <c r="AN1714" s="30">
        <v>28</v>
      </c>
      <c r="AO1714">
        <f t="shared" si="52"/>
        <v>7</v>
      </c>
      <c r="AQ1714" s="30">
        <v>62.13</v>
      </c>
      <c r="AR1714">
        <f t="shared" si="53"/>
        <v>21.75</v>
      </c>
    </row>
    <row r="1715" spans="1:44" x14ac:dyDescent="0.25">
      <c r="A1715">
        <v>90173</v>
      </c>
      <c r="B1715">
        <v>3</v>
      </c>
      <c r="C1715" t="s">
        <v>55</v>
      </c>
      <c r="D1715" t="s">
        <v>81</v>
      </c>
      <c r="E1715">
        <v>7</v>
      </c>
      <c r="F1715">
        <v>9.06</v>
      </c>
      <c r="G1715">
        <v>23.7</v>
      </c>
      <c r="H1715" s="1">
        <v>44853</v>
      </c>
      <c r="I1715" s="20">
        <v>7</v>
      </c>
      <c r="J1715" s="47">
        <f>Table_Query_from_Mac10[[#This Row],[unit_price]]-(Table_Query_from_Mac10[[#This Row],[unit_price]]*(Table_Query_from_Mac10[[#This Row],[discount_pct]]/100))</f>
        <v>22.041</v>
      </c>
      <c r="K1715" s="47">
        <f>Table_Query_from_Mac10[[#This Row],[unit_cost]]</f>
        <v>9.06</v>
      </c>
      <c r="L1715" s="47">
        <f>Table_Query_from_Mac10[[#This Row],[Live-cost]]*(1+Table_Query_from_Mac10[[#This Row],[CogsIncreasebyTYPE]])</f>
        <v>9.06</v>
      </c>
      <c r="M1715" s="47">
        <f>Table_Query_from_Mac10[[#This Row],[Live-cost]]*Table_Query_from_Mac10[[#This Row],[qty_to_ship]]</f>
        <v>63.42</v>
      </c>
      <c r="N1715" s="47">
        <f>IF(Table_Query_from_Mac10[[#This Row],[item_no]]="KDA",-Table_Query_from_Mac10[[#This Row],[unit_price]],Table_Query_from_Mac10[[#This Row],[Net Unit]]*Table_Query_from_Mac10[[#This Row],[qty_to_ship]])</f>
        <v>154.28700000000001</v>
      </c>
      <c r="O1715" s="47">
        <f>SUMIFS(Summary!C:C,Summary!H:H,Table_Query_from_Mac10[[#This Row],[Juiceoc]])</f>
        <v>0</v>
      </c>
      <c r="P1715" s="47">
        <f>SUMIFS(Summary!D:D,Summary!H:H,Table_Query_from_Mac10[[#This Row],[Juiceoc]])</f>
        <v>0</v>
      </c>
      <c r="Q1715" s="47">
        <f>SUMIFS(Summary!E:E,Summary!H:H,Table_Query_from_Mac10[[#This Row],[Juiceoc]])</f>
        <v>0</v>
      </c>
      <c r="R1715" s="47">
        <f>Table_Query_from_Mac10[[#This Row],[Net Unit]]*(1+Table_Query_from_Mac10[[#This Row],[PriceIncreasebyType]])</f>
        <v>22.041</v>
      </c>
      <c r="S1715" s="47">
        <f>Table_Query_from_Mac10[[#This Row],[UnitPriceFuture]]*Table_Query_from_Mac10[[#This Row],[qtytoShipFuture]]</f>
        <v>154.28700000000001</v>
      </c>
      <c r="T1715" s="47">
        <f>ROUND(Table_Query_from_Mac10[[#This Row],[qty_to_ship]]*(1+Table_Query_from_Mac10[[#This Row],[VolumeIncreasebyType]]),0)</f>
        <v>7</v>
      </c>
      <c r="U1715" s="47">
        <f>Table_Query_from_Mac10[[#This Row],[qtytoShipFuture]]*Table_Query_from_Mac10[[#This Row],[Future-cost]]</f>
        <v>63.42</v>
      </c>
      <c r="V1715" s="47">
        <f>Table_Query_from_Mac10[[#This Row],[qtytoShipFuture]]-Table_Query_from_Mac10[[#This Row],[qty_to_ship]]</f>
        <v>0</v>
      </c>
      <c r="W1715" s="47">
        <f>Table_Query_from_Mac10[[#This Row],[UnitPriceFuture]]</f>
        <v>22.041</v>
      </c>
      <c r="X1715" s="47">
        <f>Table_Query_from_Mac10[[#This Row],[Unit Increase]]*Table_Query_from_Mac10[[#This Row],[UnitPriceFuture]]</f>
        <v>0</v>
      </c>
      <c r="Y1715" s="47">
        <f>Table_Query_from_Mac10[[#This Row],[Unit Increase]]*Table_Query_from_Mac10[[#This Row],[Future-cost]]</f>
        <v>0</v>
      </c>
      <c r="Z1715" s="47">
        <f>-(Table_Query_from_Mac10[[#This Row],[Incremental Sales]]+((Table_Query_from_Mac10[[#This Row],[Incremental Sales]]*-(SUM(Summary!$S$8:$S$9)))))*Summary!$S$18</f>
        <v>0</v>
      </c>
      <c r="AA1715" s="47">
        <f>IFERROR(Table_Query_from_Mac10[[#This Row],[Incremental Cost]]/Table_Query_from_Mac10[[#This Row],[Incremental Sales]],0)</f>
        <v>0</v>
      </c>
      <c r="AB1715" s="47">
        <f>IFERROR(Table_Query_from_Mac10[[#This Row],[TotalCostFuture]]/Table_Query_from_Mac10[[#This Row],[totalsalesFuture]],0)</f>
        <v>0.41105213012113789</v>
      </c>
      <c r="AN1715" s="31">
        <v>28</v>
      </c>
      <c r="AO1715">
        <f t="shared" si="52"/>
        <v>7</v>
      </c>
      <c r="AQ1715" s="31">
        <v>67.7</v>
      </c>
      <c r="AR1715">
        <f t="shared" si="53"/>
        <v>23.7</v>
      </c>
    </row>
    <row r="1716" spans="1:44" x14ac:dyDescent="0.25">
      <c r="A1716">
        <v>90173</v>
      </c>
      <c r="B1716">
        <v>4</v>
      </c>
      <c r="C1716" t="s">
        <v>56</v>
      </c>
      <c r="D1716" t="s">
        <v>81</v>
      </c>
      <c r="E1716">
        <v>3</v>
      </c>
      <c r="F1716">
        <v>14.19</v>
      </c>
      <c r="G1716">
        <v>39.200000000000003</v>
      </c>
      <c r="H1716" s="1">
        <v>44853</v>
      </c>
      <c r="I1716" s="20">
        <v>7</v>
      </c>
      <c r="J1716" s="47">
        <f>Table_Query_from_Mac10[[#This Row],[unit_price]]-(Table_Query_from_Mac10[[#This Row],[unit_price]]*(Table_Query_from_Mac10[[#This Row],[discount_pct]]/100))</f>
        <v>36.456000000000003</v>
      </c>
      <c r="K1716" s="47">
        <f>Table_Query_from_Mac10[[#This Row],[unit_cost]]</f>
        <v>14.19</v>
      </c>
      <c r="L1716" s="47">
        <f>Table_Query_from_Mac10[[#This Row],[Live-cost]]*(1+Table_Query_from_Mac10[[#This Row],[CogsIncreasebyTYPE]])</f>
        <v>14.19</v>
      </c>
      <c r="M1716" s="47">
        <f>Table_Query_from_Mac10[[#This Row],[Live-cost]]*Table_Query_from_Mac10[[#This Row],[qty_to_ship]]</f>
        <v>42.57</v>
      </c>
      <c r="N1716" s="47">
        <f>IF(Table_Query_from_Mac10[[#This Row],[item_no]]="KDA",-Table_Query_from_Mac10[[#This Row],[unit_price]],Table_Query_from_Mac10[[#This Row],[Net Unit]]*Table_Query_from_Mac10[[#This Row],[qty_to_ship]])</f>
        <v>109.36800000000001</v>
      </c>
      <c r="O1716" s="47">
        <f>SUMIFS(Summary!C:C,Summary!H:H,Table_Query_from_Mac10[[#This Row],[Juiceoc]])</f>
        <v>0</v>
      </c>
      <c r="P1716" s="47">
        <f>SUMIFS(Summary!D:D,Summary!H:H,Table_Query_from_Mac10[[#This Row],[Juiceoc]])</f>
        <v>0</v>
      </c>
      <c r="Q1716" s="47">
        <f>SUMIFS(Summary!E:E,Summary!H:H,Table_Query_from_Mac10[[#This Row],[Juiceoc]])</f>
        <v>0</v>
      </c>
      <c r="R1716" s="47">
        <f>Table_Query_from_Mac10[[#This Row],[Net Unit]]*(1+Table_Query_from_Mac10[[#This Row],[PriceIncreasebyType]])</f>
        <v>36.456000000000003</v>
      </c>
      <c r="S1716" s="47">
        <f>Table_Query_from_Mac10[[#This Row],[UnitPriceFuture]]*Table_Query_from_Mac10[[#This Row],[qtytoShipFuture]]</f>
        <v>109.36800000000001</v>
      </c>
      <c r="T1716" s="47">
        <f>ROUND(Table_Query_from_Mac10[[#This Row],[qty_to_ship]]*(1+Table_Query_from_Mac10[[#This Row],[VolumeIncreasebyType]]),0)</f>
        <v>3</v>
      </c>
      <c r="U1716" s="47">
        <f>Table_Query_from_Mac10[[#This Row],[qtytoShipFuture]]*Table_Query_from_Mac10[[#This Row],[Future-cost]]</f>
        <v>42.57</v>
      </c>
      <c r="V1716" s="47">
        <f>Table_Query_from_Mac10[[#This Row],[qtytoShipFuture]]-Table_Query_from_Mac10[[#This Row],[qty_to_ship]]</f>
        <v>0</v>
      </c>
      <c r="W1716" s="47">
        <f>Table_Query_from_Mac10[[#This Row],[UnitPriceFuture]]</f>
        <v>36.456000000000003</v>
      </c>
      <c r="X1716" s="47">
        <f>Table_Query_from_Mac10[[#This Row],[Unit Increase]]*Table_Query_from_Mac10[[#This Row],[UnitPriceFuture]]</f>
        <v>0</v>
      </c>
      <c r="Y1716" s="47">
        <f>Table_Query_from_Mac10[[#This Row],[Unit Increase]]*Table_Query_from_Mac10[[#This Row],[Future-cost]]</f>
        <v>0</v>
      </c>
      <c r="Z1716" s="47">
        <f>-(Table_Query_from_Mac10[[#This Row],[Incremental Sales]]+((Table_Query_from_Mac10[[#This Row],[Incremental Sales]]*-(SUM(Summary!$S$8:$S$9)))))*Summary!$S$18</f>
        <v>0</v>
      </c>
      <c r="AA1716" s="47">
        <f>IFERROR(Table_Query_from_Mac10[[#This Row],[Incremental Cost]]/Table_Query_from_Mac10[[#This Row],[Incremental Sales]],0)</f>
        <v>0</v>
      </c>
      <c r="AB1716" s="47">
        <f>IFERROR(Table_Query_from_Mac10[[#This Row],[TotalCostFuture]]/Table_Query_from_Mac10[[#This Row],[totalsalesFuture]],0)</f>
        <v>0.38923633969716914</v>
      </c>
      <c r="AN1716" s="30">
        <v>12</v>
      </c>
      <c r="AO1716">
        <f t="shared" si="52"/>
        <v>3</v>
      </c>
      <c r="AQ1716" s="30">
        <v>111.99</v>
      </c>
      <c r="AR1716">
        <f t="shared" si="53"/>
        <v>39.200000000000003</v>
      </c>
    </row>
    <row r="1717" spans="1:44" x14ac:dyDescent="0.25">
      <c r="A1717">
        <v>90173</v>
      </c>
      <c r="B1717">
        <v>5</v>
      </c>
      <c r="C1717" t="s">
        <v>55</v>
      </c>
      <c r="D1717" t="s">
        <v>81</v>
      </c>
      <c r="E1717">
        <v>3</v>
      </c>
      <c r="F1717">
        <v>16.03</v>
      </c>
      <c r="G1717">
        <v>44.98</v>
      </c>
      <c r="H1717" s="1">
        <v>44853</v>
      </c>
      <c r="I1717" s="20">
        <v>7</v>
      </c>
      <c r="J1717" s="47">
        <f>Table_Query_from_Mac10[[#This Row],[unit_price]]-(Table_Query_from_Mac10[[#This Row],[unit_price]]*(Table_Query_from_Mac10[[#This Row],[discount_pct]]/100))</f>
        <v>41.831399999999995</v>
      </c>
      <c r="K1717" s="47">
        <f>Table_Query_from_Mac10[[#This Row],[unit_cost]]</f>
        <v>16.03</v>
      </c>
      <c r="L1717" s="47">
        <f>Table_Query_from_Mac10[[#This Row],[Live-cost]]*(1+Table_Query_from_Mac10[[#This Row],[CogsIncreasebyTYPE]])</f>
        <v>16.03</v>
      </c>
      <c r="M1717" s="47">
        <f>Table_Query_from_Mac10[[#This Row],[Live-cost]]*Table_Query_from_Mac10[[#This Row],[qty_to_ship]]</f>
        <v>48.09</v>
      </c>
      <c r="N1717" s="47">
        <f>IF(Table_Query_from_Mac10[[#This Row],[item_no]]="KDA",-Table_Query_from_Mac10[[#This Row],[unit_price]],Table_Query_from_Mac10[[#This Row],[Net Unit]]*Table_Query_from_Mac10[[#This Row],[qty_to_ship]])</f>
        <v>125.49419999999998</v>
      </c>
      <c r="O1717" s="47">
        <f>SUMIFS(Summary!C:C,Summary!H:H,Table_Query_from_Mac10[[#This Row],[Juiceoc]])</f>
        <v>0</v>
      </c>
      <c r="P1717" s="47">
        <f>SUMIFS(Summary!D:D,Summary!H:H,Table_Query_from_Mac10[[#This Row],[Juiceoc]])</f>
        <v>0</v>
      </c>
      <c r="Q1717" s="47">
        <f>SUMIFS(Summary!E:E,Summary!H:H,Table_Query_from_Mac10[[#This Row],[Juiceoc]])</f>
        <v>0</v>
      </c>
      <c r="R1717" s="47">
        <f>Table_Query_from_Mac10[[#This Row],[Net Unit]]*(1+Table_Query_from_Mac10[[#This Row],[PriceIncreasebyType]])</f>
        <v>41.831399999999995</v>
      </c>
      <c r="S1717" s="47">
        <f>Table_Query_from_Mac10[[#This Row],[UnitPriceFuture]]*Table_Query_from_Mac10[[#This Row],[qtytoShipFuture]]</f>
        <v>125.49419999999998</v>
      </c>
      <c r="T1717" s="47">
        <f>ROUND(Table_Query_from_Mac10[[#This Row],[qty_to_ship]]*(1+Table_Query_from_Mac10[[#This Row],[VolumeIncreasebyType]]),0)</f>
        <v>3</v>
      </c>
      <c r="U1717" s="47">
        <f>Table_Query_from_Mac10[[#This Row],[qtytoShipFuture]]*Table_Query_from_Mac10[[#This Row],[Future-cost]]</f>
        <v>48.09</v>
      </c>
      <c r="V1717" s="47">
        <f>Table_Query_from_Mac10[[#This Row],[qtytoShipFuture]]-Table_Query_from_Mac10[[#This Row],[qty_to_ship]]</f>
        <v>0</v>
      </c>
      <c r="W1717" s="47">
        <f>Table_Query_from_Mac10[[#This Row],[UnitPriceFuture]]</f>
        <v>41.831399999999995</v>
      </c>
      <c r="X1717" s="47">
        <f>Table_Query_from_Mac10[[#This Row],[Unit Increase]]*Table_Query_from_Mac10[[#This Row],[UnitPriceFuture]]</f>
        <v>0</v>
      </c>
      <c r="Y1717" s="47">
        <f>Table_Query_from_Mac10[[#This Row],[Unit Increase]]*Table_Query_from_Mac10[[#This Row],[Future-cost]]</f>
        <v>0</v>
      </c>
      <c r="Z1717" s="47">
        <f>-(Table_Query_from_Mac10[[#This Row],[Incremental Sales]]+((Table_Query_from_Mac10[[#This Row],[Incremental Sales]]*-(SUM(Summary!$S$8:$S$9)))))*Summary!$S$18</f>
        <v>0</v>
      </c>
      <c r="AA1717" s="47">
        <f>IFERROR(Table_Query_from_Mac10[[#This Row],[Incremental Cost]]/Table_Query_from_Mac10[[#This Row],[Incremental Sales]],0)</f>
        <v>0</v>
      </c>
      <c r="AB1717" s="47">
        <f>IFERROR(Table_Query_from_Mac10[[#This Row],[TotalCostFuture]]/Table_Query_from_Mac10[[#This Row],[totalsalesFuture]],0)</f>
        <v>0.38320496086671746</v>
      </c>
      <c r="AN1717" s="31">
        <v>12</v>
      </c>
      <c r="AO1717">
        <f t="shared" si="52"/>
        <v>3</v>
      </c>
      <c r="AQ1717" s="31">
        <v>128.52000000000001</v>
      </c>
      <c r="AR1717">
        <f t="shared" si="53"/>
        <v>44.98</v>
      </c>
    </row>
    <row r="1718" spans="1:44" x14ac:dyDescent="0.25">
      <c r="A1718">
        <v>90173</v>
      </c>
      <c r="B1718">
        <v>6</v>
      </c>
      <c r="C1718" t="s">
        <v>55</v>
      </c>
      <c r="D1718" t="s">
        <v>81</v>
      </c>
      <c r="E1718">
        <v>3</v>
      </c>
      <c r="F1718">
        <v>7.17</v>
      </c>
      <c r="G1718">
        <v>18.14</v>
      </c>
      <c r="H1718" s="1">
        <v>44853</v>
      </c>
      <c r="I1718" s="20">
        <v>7</v>
      </c>
      <c r="J1718" s="47">
        <f>Table_Query_from_Mac10[[#This Row],[unit_price]]-(Table_Query_from_Mac10[[#This Row],[unit_price]]*(Table_Query_from_Mac10[[#This Row],[discount_pct]]/100))</f>
        <v>16.870200000000001</v>
      </c>
      <c r="K1718" s="47">
        <f>Table_Query_from_Mac10[[#This Row],[unit_cost]]</f>
        <v>7.17</v>
      </c>
      <c r="L1718" s="47">
        <f>Table_Query_from_Mac10[[#This Row],[Live-cost]]*(1+Table_Query_from_Mac10[[#This Row],[CogsIncreasebyTYPE]])</f>
        <v>7.17</v>
      </c>
      <c r="M1718" s="47">
        <f>Table_Query_from_Mac10[[#This Row],[Live-cost]]*Table_Query_from_Mac10[[#This Row],[qty_to_ship]]</f>
        <v>21.509999999999998</v>
      </c>
      <c r="N1718" s="47">
        <f>IF(Table_Query_from_Mac10[[#This Row],[item_no]]="KDA",-Table_Query_from_Mac10[[#This Row],[unit_price]],Table_Query_from_Mac10[[#This Row],[Net Unit]]*Table_Query_from_Mac10[[#This Row],[qty_to_ship]])</f>
        <v>50.610600000000005</v>
      </c>
      <c r="O1718" s="47">
        <f>SUMIFS(Summary!C:C,Summary!H:H,Table_Query_from_Mac10[[#This Row],[Juiceoc]])</f>
        <v>0</v>
      </c>
      <c r="P1718" s="47">
        <f>SUMIFS(Summary!D:D,Summary!H:H,Table_Query_from_Mac10[[#This Row],[Juiceoc]])</f>
        <v>0</v>
      </c>
      <c r="Q1718" s="47">
        <f>SUMIFS(Summary!E:E,Summary!H:H,Table_Query_from_Mac10[[#This Row],[Juiceoc]])</f>
        <v>0</v>
      </c>
      <c r="R1718" s="47">
        <f>Table_Query_from_Mac10[[#This Row],[Net Unit]]*(1+Table_Query_from_Mac10[[#This Row],[PriceIncreasebyType]])</f>
        <v>16.870200000000001</v>
      </c>
      <c r="S1718" s="47">
        <f>Table_Query_from_Mac10[[#This Row],[UnitPriceFuture]]*Table_Query_from_Mac10[[#This Row],[qtytoShipFuture]]</f>
        <v>50.610600000000005</v>
      </c>
      <c r="T1718" s="47">
        <f>ROUND(Table_Query_from_Mac10[[#This Row],[qty_to_ship]]*(1+Table_Query_from_Mac10[[#This Row],[VolumeIncreasebyType]]),0)</f>
        <v>3</v>
      </c>
      <c r="U1718" s="47">
        <f>Table_Query_from_Mac10[[#This Row],[qtytoShipFuture]]*Table_Query_from_Mac10[[#This Row],[Future-cost]]</f>
        <v>21.509999999999998</v>
      </c>
      <c r="V1718" s="47">
        <f>Table_Query_from_Mac10[[#This Row],[qtytoShipFuture]]-Table_Query_from_Mac10[[#This Row],[qty_to_ship]]</f>
        <v>0</v>
      </c>
      <c r="W1718" s="47">
        <f>Table_Query_from_Mac10[[#This Row],[UnitPriceFuture]]</f>
        <v>16.870200000000001</v>
      </c>
      <c r="X1718" s="47">
        <f>Table_Query_from_Mac10[[#This Row],[Unit Increase]]*Table_Query_from_Mac10[[#This Row],[UnitPriceFuture]]</f>
        <v>0</v>
      </c>
      <c r="Y1718" s="47">
        <f>Table_Query_from_Mac10[[#This Row],[Unit Increase]]*Table_Query_from_Mac10[[#This Row],[Future-cost]]</f>
        <v>0</v>
      </c>
      <c r="Z1718" s="47">
        <f>-(Table_Query_from_Mac10[[#This Row],[Incremental Sales]]+((Table_Query_from_Mac10[[#This Row],[Incremental Sales]]*-(SUM(Summary!$S$8:$S$9)))))*Summary!$S$18</f>
        <v>0</v>
      </c>
      <c r="AA1718" s="47">
        <f>IFERROR(Table_Query_from_Mac10[[#This Row],[Incremental Cost]]/Table_Query_from_Mac10[[#This Row],[Incremental Sales]],0)</f>
        <v>0</v>
      </c>
      <c r="AB1718" s="47">
        <f>IFERROR(Table_Query_from_Mac10[[#This Row],[TotalCostFuture]]/Table_Query_from_Mac10[[#This Row],[totalsalesFuture]],0)</f>
        <v>0.4250097805598036</v>
      </c>
      <c r="AN1718" s="30">
        <v>12</v>
      </c>
      <c r="AO1718">
        <f t="shared" si="52"/>
        <v>3</v>
      </c>
      <c r="AQ1718" s="30">
        <v>51.84</v>
      </c>
      <c r="AR1718">
        <f t="shared" si="53"/>
        <v>18.14</v>
      </c>
    </row>
    <row r="1719" spans="1:44" x14ac:dyDescent="0.25">
      <c r="A1719">
        <v>90173</v>
      </c>
      <c r="B1719">
        <v>7</v>
      </c>
      <c r="C1719" t="s">
        <v>55</v>
      </c>
      <c r="D1719" t="s">
        <v>81</v>
      </c>
      <c r="E1719">
        <v>7</v>
      </c>
      <c r="F1719">
        <v>5.86</v>
      </c>
      <c r="G1719">
        <v>14.88</v>
      </c>
      <c r="H1719" s="1">
        <v>44853</v>
      </c>
      <c r="I1719" s="20">
        <v>7</v>
      </c>
      <c r="J1719" s="47">
        <f>Table_Query_from_Mac10[[#This Row],[unit_price]]-(Table_Query_from_Mac10[[#This Row],[unit_price]]*(Table_Query_from_Mac10[[#This Row],[discount_pct]]/100))</f>
        <v>13.8384</v>
      </c>
      <c r="K1719" s="47">
        <f>Table_Query_from_Mac10[[#This Row],[unit_cost]]</f>
        <v>5.86</v>
      </c>
      <c r="L1719" s="47">
        <f>Table_Query_from_Mac10[[#This Row],[Live-cost]]*(1+Table_Query_from_Mac10[[#This Row],[CogsIncreasebyTYPE]])</f>
        <v>5.86</v>
      </c>
      <c r="M1719" s="47">
        <f>Table_Query_from_Mac10[[#This Row],[Live-cost]]*Table_Query_from_Mac10[[#This Row],[qty_to_ship]]</f>
        <v>41.02</v>
      </c>
      <c r="N1719" s="47">
        <f>IF(Table_Query_from_Mac10[[#This Row],[item_no]]="KDA",-Table_Query_from_Mac10[[#This Row],[unit_price]],Table_Query_from_Mac10[[#This Row],[Net Unit]]*Table_Query_from_Mac10[[#This Row],[qty_to_ship]])</f>
        <v>96.868799999999993</v>
      </c>
      <c r="O1719" s="47">
        <f>SUMIFS(Summary!C:C,Summary!H:H,Table_Query_from_Mac10[[#This Row],[Juiceoc]])</f>
        <v>0</v>
      </c>
      <c r="P1719" s="47">
        <f>SUMIFS(Summary!D:D,Summary!H:H,Table_Query_from_Mac10[[#This Row],[Juiceoc]])</f>
        <v>0</v>
      </c>
      <c r="Q1719" s="47">
        <f>SUMIFS(Summary!E:E,Summary!H:H,Table_Query_from_Mac10[[#This Row],[Juiceoc]])</f>
        <v>0</v>
      </c>
      <c r="R1719" s="47">
        <f>Table_Query_from_Mac10[[#This Row],[Net Unit]]*(1+Table_Query_from_Mac10[[#This Row],[PriceIncreasebyType]])</f>
        <v>13.8384</v>
      </c>
      <c r="S1719" s="47">
        <f>Table_Query_from_Mac10[[#This Row],[UnitPriceFuture]]*Table_Query_from_Mac10[[#This Row],[qtytoShipFuture]]</f>
        <v>96.868799999999993</v>
      </c>
      <c r="T1719" s="47">
        <f>ROUND(Table_Query_from_Mac10[[#This Row],[qty_to_ship]]*(1+Table_Query_from_Mac10[[#This Row],[VolumeIncreasebyType]]),0)</f>
        <v>7</v>
      </c>
      <c r="U1719" s="47">
        <f>Table_Query_from_Mac10[[#This Row],[qtytoShipFuture]]*Table_Query_from_Mac10[[#This Row],[Future-cost]]</f>
        <v>41.02</v>
      </c>
      <c r="V1719" s="47">
        <f>Table_Query_from_Mac10[[#This Row],[qtytoShipFuture]]-Table_Query_from_Mac10[[#This Row],[qty_to_ship]]</f>
        <v>0</v>
      </c>
      <c r="W1719" s="47">
        <f>Table_Query_from_Mac10[[#This Row],[UnitPriceFuture]]</f>
        <v>13.8384</v>
      </c>
      <c r="X1719" s="47">
        <f>Table_Query_from_Mac10[[#This Row],[Unit Increase]]*Table_Query_from_Mac10[[#This Row],[UnitPriceFuture]]</f>
        <v>0</v>
      </c>
      <c r="Y1719" s="47">
        <f>Table_Query_from_Mac10[[#This Row],[Unit Increase]]*Table_Query_from_Mac10[[#This Row],[Future-cost]]</f>
        <v>0</v>
      </c>
      <c r="Z1719" s="47">
        <f>-(Table_Query_from_Mac10[[#This Row],[Incremental Sales]]+((Table_Query_from_Mac10[[#This Row],[Incremental Sales]]*-(SUM(Summary!$S$8:$S$9)))))*Summary!$S$18</f>
        <v>0</v>
      </c>
      <c r="AA1719" s="47">
        <f>IFERROR(Table_Query_from_Mac10[[#This Row],[Incremental Cost]]/Table_Query_from_Mac10[[#This Row],[Incremental Sales]],0)</f>
        <v>0</v>
      </c>
      <c r="AB1719" s="47">
        <f>IFERROR(Table_Query_from_Mac10[[#This Row],[TotalCostFuture]]/Table_Query_from_Mac10[[#This Row],[totalsalesFuture]],0)</f>
        <v>0.42345935946352187</v>
      </c>
      <c r="AN1719" s="31">
        <v>25</v>
      </c>
      <c r="AO1719">
        <f t="shared" si="52"/>
        <v>7</v>
      </c>
      <c r="AQ1719" s="31">
        <v>42.5</v>
      </c>
      <c r="AR1719">
        <f t="shared" si="53"/>
        <v>14.88</v>
      </c>
    </row>
    <row r="1720" spans="1:44" x14ac:dyDescent="0.25">
      <c r="A1720">
        <v>90173</v>
      </c>
      <c r="B1720">
        <v>8</v>
      </c>
      <c r="C1720" t="s">
        <v>55</v>
      </c>
      <c r="D1720" t="s">
        <v>81</v>
      </c>
      <c r="E1720">
        <v>3</v>
      </c>
      <c r="F1720">
        <v>7.81</v>
      </c>
      <c r="G1720">
        <v>21.1</v>
      </c>
      <c r="H1720" s="1">
        <v>44853</v>
      </c>
      <c r="I1720" s="20">
        <v>7</v>
      </c>
      <c r="J1720" s="47">
        <f>Table_Query_from_Mac10[[#This Row],[unit_price]]-(Table_Query_from_Mac10[[#This Row],[unit_price]]*(Table_Query_from_Mac10[[#This Row],[discount_pct]]/100))</f>
        <v>19.623000000000001</v>
      </c>
      <c r="K1720" s="47">
        <f>Table_Query_from_Mac10[[#This Row],[unit_cost]]</f>
        <v>7.81</v>
      </c>
      <c r="L1720" s="47">
        <f>Table_Query_from_Mac10[[#This Row],[Live-cost]]*(1+Table_Query_from_Mac10[[#This Row],[CogsIncreasebyTYPE]])</f>
        <v>7.81</v>
      </c>
      <c r="M1720" s="47">
        <f>Table_Query_from_Mac10[[#This Row],[Live-cost]]*Table_Query_from_Mac10[[#This Row],[qty_to_ship]]</f>
        <v>23.43</v>
      </c>
      <c r="N1720" s="47">
        <f>IF(Table_Query_from_Mac10[[#This Row],[item_no]]="KDA",-Table_Query_from_Mac10[[#This Row],[unit_price]],Table_Query_from_Mac10[[#This Row],[Net Unit]]*Table_Query_from_Mac10[[#This Row],[qty_to_ship]])</f>
        <v>58.869</v>
      </c>
      <c r="O1720" s="47">
        <f>SUMIFS(Summary!C:C,Summary!H:H,Table_Query_from_Mac10[[#This Row],[Juiceoc]])</f>
        <v>0</v>
      </c>
      <c r="P1720" s="47">
        <f>SUMIFS(Summary!D:D,Summary!H:H,Table_Query_from_Mac10[[#This Row],[Juiceoc]])</f>
        <v>0</v>
      </c>
      <c r="Q1720" s="47">
        <f>SUMIFS(Summary!E:E,Summary!H:H,Table_Query_from_Mac10[[#This Row],[Juiceoc]])</f>
        <v>0</v>
      </c>
      <c r="R1720" s="47">
        <f>Table_Query_from_Mac10[[#This Row],[Net Unit]]*(1+Table_Query_from_Mac10[[#This Row],[PriceIncreasebyType]])</f>
        <v>19.623000000000001</v>
      </c>
      <c r="S1720" s="47">
        <f>Table_Query_from_Mac10[[#This Row],[UnitPriceFuture]]*Table_Query_from_Mac10[[#This Row],[qtytoShipFuture]]</f>
        <v>58.869</v>
      </c>
      <c r="T1720" s="47">
        <f>ROUND(Table_Query_from_Mac10[[#This Row],[qty_to_ship]]*(1+Table_Query_from_Mac10[[#This Row],[VolumeIncreasebyType]]),0)</f>
        <v>3</v>
      </c>
      <c r="U1720" s="47">
        <f>Table_Query_from_Mac10[[#This Row],[qtytoShipFuture]]*Table_Query_from_Mac10[[#This Row],[Future-cost]]</f>
        <v>23.43</v>
      </c>
      <c r="V1720" s="47">
        <f>Table_Query_from_Mac10[[#This Row],[qtytoShipFuture]]-Table_Query_from_Mac10[[#This Row],[qty_to_ship]]</f>
        <v>0</v>
      </c>
      <c r="W1720" s="47">
        <f>Table_Query_from_Mac10[[#This Row],[UnitPriceFuture]]</f>
        <v>19.623000000000001</v>
      </c>
      <c r="X1720" s="47">
        <f>Table_Query_from_Mac10[[#This Row],[Unit Increase]]*Table_Query_from_Mac10[[#This Row],[UnitPriceFuture]]</f>
        <v>0</v>
      </c>
      <c r="Y1720" s="47">
        <f>Table_Query_from_Mac10[[#This Row],[Unit Increase]]*Table_Query_from_Mac10[[#This Row],[Future-cost]]</f>
        <v>0</v>
      </c>
      <c r="Z1720" s="47">
        <f>-(Table_Query_from_Mac10[[#This Row],[Incremental Sales]]+((Table_Query_from_Mac10[[#This Row],[Incremental Sales]]*-(SUM(Summary!$S$8:$S$9)))))*Summary!$S$18</f>
        <v>0</v>
      </c>
      <c r="AA1720" s="47">
        <f>IFERROR(Table_Query_from_Mac10[[#This Row],[Incremental Cost]]/Table_Query_from_Mac10[[#This Row],[Incremental Sales]],0)</f>
        <v>0</v>
      </c>
      <c r="AB1720" s="47">
        <f>IFERROR(Table_Query_from_Mac10[[#This Row],[TotalCostFuture]]/Table_Query_from_Mac10[[#This Row],[totalsalesFuture]],0)</f>
        <v>0.39800234418794272</v>
      </c>
      <c r="AN1720" s="30">
        <v>12</v>
      </c>
      <c r="AO1720">
        <f t="shared" si="52"/>
        <v>3</v>
      </c>
      <c r="AQ1720" s="30">
        <v>60.28</v>
      </c>
      <c r="AR1720">
        <f t="shared" si="53"/>
        <v>21.1</v>
      </c>
    </row>
    <row r="1721" spans="1:44" x14ac:dyDescent="0.25">
      <c r="A1721">
        <v>90173</v>
      </c>
      <c r="B1721">
        <v>9</v>
      </c>
      <c r="C1721" t="s">
        <v>55</v>
      </c>
      <c r="D1721" t="s">
        <v>81</v>
      </c>
      <c r="E1721">
        <v>1</v>
      </c>
      <c r="F1721">
        <v>17.62</v>
      </c>
      <c r="G1721">
        <v>56.8</v>
      </c>
      <c r="H1721" s="1">
        <v>44853</v>
      </c>
      <c r="I1721" s="20">
        <v>7</v>
      </c>
      <c r="J1721" s="47">
        <f>Table_Query_from_Mac10[[#This Row],[unit_price]]-(Table_Query_from_Mac10[[#This Row],[unit_price]]*(Table_Query_from_Mac10[[#This Row],[discount_pct]]/100))</f>
        <v>52.823999999999998</v>
      </c>
      <c r="K1721" s="47">
        <f>Table_Query_from_Mac10[[#This Row],[unit_cost]]</f>
        <v>17.62</v>
      </c>
      <c r="L1721" s="47">
        <f>Table_Query_from_Mac10[[#This Row],[Live-cost]]*(1+Table_Query_from_Mac10[[#This Row],[CogsIncreasebyTYPE]])</f>
        <v>17.62</v>
      </c>
      <c r="M1721" s="47">
        <f>Table_Query_from_Mac10[[#This Row],[Live-cost]]*Table_Query_from_Mac10[[#This Row],[qty_to_ship]]</f>
        <v>17.62</v>
      </c>
      <c r="N1721" s="47">
        <f>IF(Table_Query_from_Mac10[[#This Row],[item_no]]="KDA",-Table_Query_from_Mac10[[#This Row],[unit_price]],Table_Query_from_Mac10[[#This Row],[Net Unit]]*Table_Query_from_Mac10[[#This Row],[qty_to_ship]])</f>
        <v>52.823999999999998</v>
      </c>
      <c r="O1721" s="47">
        <f>SUMIFS(Summary!C:C,Summary!H:H,Table_Query_from_Mac10[[#This Row],[Juiceoc]])</f>
        <v>0</v>
      </c>
      <c r="P1721" s="47">
        <f>SUMIFS(Summary!D:D,Summary!H:H,Table_Query_from_Mac10[[#This Row],[Juiceoc]])</f>
        <v>0</v>
      </c>
      <c r="Q1721" s="47">
        <f>SUMIFS(Summary!E:E,Summary!H:H,Table_Query_from_Mac10[[#This Row],[Juiceoc]])</f>
        <v>0</v>
      </c>
      <c r="R1721" s="47">
        <f>Table_Query_from_Mac10[[#This Row],[Net Unit]]*(1+Table_Query_from_Mac10[[#This Row],[PriceIncreasebyType]])</f>
        <v>52.823999999999998</v>
      </c>
      <c r="S1721" s="47">
        <f>Table_Query_from_Mac10[[#This Row],[UnitPriceFuture]]*Table_Query_from_Mac10[[#This Row],[qtytoShipFuture]]</f>
        <v>52.823999999999998</v>
      </c>
      <c r="T1721" s="47">
        <f>ROUND(Table_Query_from_Mac10[[#This Row],[qty_to_ship]]*(1+Table_Query_from_Mac10[[#This Row],[VolumeIncreasebyType]]),0)</f>
        <v>1</v>
      </c>
      <c r="U1721" s="47">
        <f>Table_Query_from_Mac10[[#This Row],[qtytoShipFuture]]*Table_Query_from_Mac10[[#This Row],[Future-cost]]</f>
        <v>17.62</v>
      </c>
      <c r="V1721" s="47">
        <f>Table_Query_from_Mac10[[#This Row],[qtytoShipFuture]]-Table_Query_from_Mac10[[#This Row],[qty_to_ship]]</f>
        <v>0</v>
      </c>
      <c r="W1721" s="47">
        <f>Table_Query_from_Mac10[[#This Row],[UnitPriceFuture]]</f>
        <v>52.823999999999998</v>
      </c>
      <c r="X1721" s="47">
        <f>Table_Query_from_Mac10[[#This Row],[Unit Increase]]*Table_Query_from_Mac10[[#This Row],[UnitPriceFuture]]</f>
        <v>0</v>
      </c>
      <c r="Y1721" s="47">
        <f>Table_Query_from_Mac10[[#This Row],[Unit Increase]]*Table_Query_from_Mac10[[#This Row],[Future-cost]]</f>
        <v>0</v>
      </c>
      <c r="Z1721" s="47">
        <f>-(Table_Query_from_Mac10[[#This Row],[Incremental Sales]]+((Table_Query_from_Mac10[[#This Row],[Incremental Sales]]*-(SUM(Summary!$S$8:$S$9)))))*Summary!$S$18</f>
        <v>0</v>
      </c>
      <c r="AA1721" s="47">
        <f>IFERROR(Table_Query_from_Mac10[[#This Row],[Incremental Cost]]/Table_Query_from_Mac10[[#This Row],[Incremental Sales]],0)</f>
        <v>0</v>
      </c>
      <c r="AB1721" s="47">
        <f>IFERROR(Table_Query_from_Mac10[[#This Row],[TotalCostFuture]]/Table_Query_from_Mac10[[#This Row],[totalsalesFuture]],0)</f>
        <v>0.33356050280175681</v>
      </c>
      <c r="AN1721" s="31">
        <v>4</v>
      </c>
      <c r="AO1721">
        <f t="shared" si="52"/>
        <v>1</v>
      </c>
      <c r="AQ1721" s="31">
        <v>162.29</v>
      </c>
      <c r="AR1721">
        <f t="shared" si="53"/>
        <v>56.8</v>
      </c>
    </row>
    <row r="1722" spans="1:44" x14ac:dyDescent="0.25">
      <c r="A1722">
        <v>90174</v>
      </c>
      <c r="B1722">
        <v>1</v>
      </c>
      <c r="C1722" t="s">
        <v>58</v>
      </c>
      <c r="D1722" t="s">
        <v>49</v>
      </c>
      <c r="E1722">
        <v>36</v>
      </c>
      <c r="F1722">
        <v>3.74</v>
      </c>
      <c r="G1722">
        <v>7.09</v>
      </c>
      <c r="H1722" s="1">
        <v>44848</v>
      </c>
      <c r="I1722" s="20">
        <v>0</v>
      </c>
      <c r="J1722" s="47">
        <f>Table_Query_from_Mac10[[#This Row],[unit_price]]-(Table_Query_from_Mac10[[#This Row],[unit_price]]*(Table_Query_from_Mac10[[#This Row],[discount_pct]]/100))</f>
        <v>7.09</v>
      </c>
      <c r="K1722" s="47">
        <f>Table_Query_from_Mac10[[#This Row],[unit_cost]]</f>
        <v>3.74</v>
      </c>
      <c r="L1722" s="47">
        <f>Table_Query_from_Mac10[[#This Row],[Live-cost]]*(1+Table_Query_from_Mac10[[#This Row],[CogsIncreasebyTYPE]])</f>
        <v>3.74</v>
      </c>
      <c r="M1722" s="47">
        <f>Table_Query_from_Mac10[[#This Row],[Live-cost]]*Table_Query_from_Mac10[[#This Row],[qty_to_ship]]</f>
        <v>134.64000000000001</v>
      </c>
      <c r="N1722" s="47">
        <f>IF(Table_Query_from_Mac10[[#This Row],[item_no]]="KDA",-Table_Query_from_Mac10[[#This Row],[unit_price]],Table_Query_from_Mac10[[#This Row],[Net Unit]]*Table_Query_from_Mac10[[#This Row],[qty_to_ship]])</f>
        <v>255.24</v>
      </c>
      <c r="O1722" s="47">
        <f>SUMIFS(Summary!C:C,Summary!H:H,Table_Query_from_Mac10[[#This Row],[Juiceoc]])</f>
        <v>0</v>
      </c>
      <c r="P1722" s="47">
        <f>SUMIFS(Summary!D:D,Summary!H:H,Table_Query_from_Mac10[[#This Row],[Juiceoc]])</f>
        <v>0</v>
      </c>
      <c r="Q1722" s="47">
        <f>SUMIFS(Summary!E:E,Summary!H:H,Table_Query_from_Mac10[[#This Row],[Juiceoc]])</f>
        <v>0</v>
      </c>
      <c r="R1722" s="47">
        <f>Table_Query_from_Mac10[[#This Row],[Net Unit]]*(1+Table_Query_from_Mac10[[#This Row],[PriceIncreasebyType]])</f>
        <v>7.09</v>
      </c>
      <c r="S1722" s="47">
        <f>Table_Query_from_Mac10[[#This Row],[UnitPriceFuture]]*Table_Query_from_Mac10[[#This Row],[qtytoShipFuture]]</f>
        <v>255.24</v>
      </c>
      <c r="T1722" s="47">
        <f>ROUND(Table_Query_from_Mac10[[#This Row],[qty_to_ship]]*(1+Table_Query_from_Mac10[[#This Row],[VolumeIncreasebyType]]),0)</f>
        <v>36</v>
      </c>
      <c r="U1722" s="47">
        <f>Table_Query_from_Mac10[[#This Row],[qtytoShipFuture]]*Table_Query_from_Mac10[[#This Row],[Future-cost]]</f>
        <v>134.64000000000001</v>
      </c>
      <c r="V1722" s="47">
        <f>Table_Query_from_Mac10[[#This Row],[qtytoShipFuture]]-Table_Query_from_Mac10[[#This Row],[qty_to_ship]]</f>
        <v>0</v>
      </c>
      <c r="W1722" s="47">
        <f>Table_Query_from_Mac10[[#This Row],[UnitPriceFuture]]</f>
        <v>7.09</v>
      </c>
      <c r="X1722" s="47">
        <f>Table_Query_from_Mac10[[#This Row],[Unit Increase]]*Table_Query_from_Mac10[[#This Row],[UnitPriceFuture]]</f>
        <v>0</v>
      </c>
      <c r="Y1722" s="47">
        <f>Table_Query_from_Mac10[[#This Row],[Unit Increase]]*Table_Query_from_Mac10[[#This Row],[Future-cost]]</f>
        <v>0</v>
      </c>
      <c r="Z1722" s="47">
        <f>-(Table_Query_from_Mac10[[#This Row],[Incremental Sales]]+((Table_Query_from_Mac10[[#This Row],[Incremental Sales]]*-(SUM(Summary!$S$8:$S$9)))))*Summary!$S$18</f>
        <v>0</v>
      </c>
      <c r="AA1722" s="47">
        <f>IFERROR(Table_Query_from_Mac10[[#This Row],[Incremental Cost]]/Table_Query_from_Mac10[[#This Row],[Incremental Sales]],0)</f>
        <v>0</v>
      </c>
      <c r="AB1722" s="47">
        <f>IFERROR(Table_Query_from_Mac10[[#This Row],[TotalCostFuture]]/Table_Query_from_Mac10[[#This Row],[totalsalesFuture]],0)</f>
        <v>0.52750352609308893</v>
      </c>
      <c r="AN1722" s="30">
        <v>144</v>
      </c>
      <c r="AO1722">
        <f t="shared" si="52"/>
        <v>36</v>
      </c>
      <c r="AQ1722" s="30">
        <v>20.260000000000002</v>
      </c>
      <c r="AR1722">
        <f t="shared" si="53"/>
        <v>7.09</v>
      </c>
    </row>
    <row r="1723" spans="1:44" x14ac:dyDescent="0.25">
      <c r="A1723">
        <v>90174</v>
      </c>
      <c r="B1723">
        <v>2</v>
      </c>
      <c r="C1723" t="s">
        <v>59</v>
      </c>
      <c r="D1723" t="s">
        <v>49</v>
      </c>
      <c r="E1723">
        <v>25</v>
      </c>
      <c r="F1723">
        <v>4.2699999999999996</v>
      </c>
      <c r="G1723">
        <v>8.16</v>
      </c>
      <c r="H1723" s="1">
        <v>44848</v>
      </c>
      <c r="I1723" s="20">
        <v>0</v>
      </c>
      <c r="J1723" s="47">
        <f>Table_Query_from_Mac10[[#This Row],[unit_price]]-(Table_Query_from_Mac10[[#This Row],[unit_price]]*(Table_Query_from_Mac10[[#This Row],[discount_pct]]/100))</f>
        <v>8.16</v>
      </c>
      <c r="K1723" s="47">
        <f>Table_Query_from_Mac10[[#This Row],[unit_cost]]</f>
        <v>4.2699999999999996</v>
      </c>
      <c r="L1723" s="47">
        <f>Table_Query_from_Mac10[[#This Row],[Live-cost]]*(1+Table_Query_from_Mac10[[#This Row],[CogsIncreasebyTYPE]])</f>
        <v>4.2699999999999996</v>
      </c>
      <c r="M1723" s="47">
        <f>Table_Query_from_Mac10[[#This Row],[Live-cost]]*Table_Query_from_Mac10[[#This Row],[qty_to_ship]]</f>
        <v>106.74999999999999</v>
      </c>
      <c r="N1723" s="47">
        <f>IF(Table_Query_from_Mac10[[#This Row],[item_no]]="KDA",-Table_Query_from_Mac10[[#This Row],[unit_price]],Table_Query_from_Mac10[[#This Row],[Net Unit]]*Table_Query_from_Mac10[[#This Row],[qty_to_ship]])</f>
        <v>204</v>
      </c>
      <c r="O1723" s="47">
        <f>SUMIFS(Summary!C:C,Summary!H:H,Table_Query_from_Mac10[[#This Row],[Juiceoc]])</f>
        <v>0</v>
      </c>
      <c r="P1723" s="47">
        <f>SUMIFS(Summary!D:D,Summary!H:H,Table_Query_from_Mac10[[#This Row],[Juiceoc]])</f>
        <v>0</v>
      </c>
      <c r="Q1723" s="47">
        <f>SUMIFS(Summary!E:E,Summary!H:H,Table_Query_from_Mac10[[#This Row],[Juiceoc]])</f>
        <v>0</v>
      </c>
      <c r="R1723" s="47">
        <f>Table_Query_from_Mac10[[#This Row],[Net Unit]]*(1+Table_Query_from_Mac10[[#This Row],[PriceIncreasebyType]])</f>
        <v>8.16</v>
      </c>
      <c r="S1723" s="47">
        <f>Table_Query_from_Mac10[[#This Row],[UnitPriceFuture]]*Table_Query_from_Mac10[[#This Row],[qtytoShipFuture]]</f>
        <v>204</v>
      </c>
      <c r="T1723" s="47">
        <f>ROUND(Table_Query_from_Mac10[[#This Row],[qty_to_ship]]*(1+Table_Query_from_Mac10[[#This Row],[VolumeIncreasebyType]]),0)</f>
        <v>25</v>
      </c>
      <c r="U1723" s="47">
        <f>Table_Query_from_Mac10[[#This Row],[qtytoShipFuture]]*Table_Query_from_Mac10[[#This Row],[Future-cost]]</f>
        <v>106.74999999999999</v>
      </c>
      <c r="V1723" s="47">
        <f>Table_Query_from_Mac10[[#This Row],[qtytoShipFuture]]-Table_Query_from_Mac10[[#This Row],[qty_to_ship]]</f>
        <v>0</v>
      </c>
      <c r="W1723" s="47">
        <f>Table_Query_from_Mac10[[#This Row],[UnitPriceFuture]]</f>
        <v>8.16</v>
      </c>
      <c r="X1723" s="47">
        <f>Table_Query_from_Mac10[[#This Row],[Unit Increase]]*Table_Query_from_Mac10[[#This Row],[UnitPriceFuture]]</f>
        <v>0</v>
      </c>
      <c r="Y1723" s="47">
        <f>Table_Query_from_Mac10[[#This Row],[Unit Increase]]*Table_Query_from_Mac10[[#This Row],[Future-cost]]</f>
        <v>0</v>
      </c>
      <c r="Z1723" s="47">
        <f>-(Table_Query_from_Mac10[[#This Row],[Incremental Sales]]+((Table_Query_from_Mac10[[#This Row],[Incremental Sales]]*-(SUM(Summary!$S$8:$S$9)))))*Summary!$S$18</f>
        <v>0</v>
      </c>
      <c r="AA1723" s="47">
        <f>IFERROR(Table_Query_from_Mac10[[#This Row],[Incremental Cost]]/Table_Query_from_Mac10[[#This Row],[Incremental Sales]],0)</f>
        <v>0</v>
      </c>
      <c r="AB1723" s="47">
        <f>IFERROR(Table_Query_from_Mac10[[#This Row],[TotalCostFuture]]/Table_Query_from_Mac10[[#This Row],[totalsalesFuture]],0)</f>
        <v>0.52328431372549011</v>
      </c>
      <c r="AN1723" s="31">
        <v>100</v>
      </c>
      <c r="AO1723">
        <f t="shared" si="52"/>
        <v>25</v>
      </c>
      <c r="AQ1723" s="31">
        <v>23.31</v>
      </c>
      <c r="AR1723">
        <f t="shared" si="53"/>
        <v>8.16</v>
      </c>
    </row>
    <row r="1724" spans="1:44" x14ac:dyDescent="0.25">
      <c r="A1724">
        <v>90174</v>
      </c>
      <c r="B1724">
        <v>3</v>
      </c>
      <c r="C1724" t="s">
        <v>59</v>
      </c>
      <c r="D1724" t="s">
        <v>49</v>
      </c>
      <c r="E1724">
        <v>75</v>
      </c>
      <c r="F1724">
        <v>4.74</v>
      </c>
      <c r="G1724">
        <v>8.91</v>
      </c>
      <c r="H1724" s="1">
        <v>44848</v>
      </c>
      <c r="I1724" s="20">
        <v>0</v>
      </c>
      <c r="J1724" s="47">
        <f>Table_Query_from_Mac10[[#This Row],[unit_price]]-(Table_Query_from_Mac10[[#This Row],[unit_price]]*(Table_Query_from_Mac10[[#This Row],[discount_pct]]/100))</f>
        <v>8.91</v>
      </c>
      <c r="K1724" s="47">
        <f>Table_Query_from_Mac10[[#This Row],[unit_cost]]</f>
        <v>4.74</v>
      </c>
      <c r="L1724" s="47">
        <f>Table_Query_from_Mac10[[#This Row],[Live-cost]]*(1+Table_Query_from_Mac10[[#This Row],[CogsIncreasebyTYPE]])</f>
        <v>4.74</v>
      </c>
      <c r="M1724" s="47">
        <f>Table_Query_from_Mac10[[#This Row],[Live-cost]]*Table_Query_from_Mac10[[#This Row],[qty_to_ship]]</f>
        <v>355.5</v>
      </c>
      <c r="N1724" s="47">
        <f>IF(Table_Query_from_Mac10[[#This Row],[item_no]]="KDA",-Table_Query_from_Mac10[[#This Row],[unit_price]],Table_Query_from_Mac10[[#This Row],[Net Unit]]*Table_Query_from_Mac10[[#This Row],[qty_to_ship]])</f>
        <v>668.25</v>
      </c>
      <c r="O1724" s="47">
        <f>SUMIFS(Summary!C:C,Summary!H:H,Table_Query_from_Mac10[[#This Row],[Juiceoc]])</f>
        <v>0</v>
      </c>
      <c r="P1724" s="47">
        <f>SUMIFS(Summary!D:D,Summary!H:H,Table_Query_from_Mac10[[#This Row],[Juiceoc]])</f>
        <v>0</v>
      </c>
      <c r="Q1724" s="47">
        <f>SUMIFS(Summary!E:E,Summary!H:H,Table_Query_from_Mac10[[#This Row],[Juiceoc]])</f>
        <v>0</v>
      </c>
      <c r="R1724" s="47">
        <f>Table_Query_from_Mac10[[#This Row],[Net Unit]]*(1+Table_Query_from_Mac10[[#This Row],[PriceIncreasebyType]])</f>
        <v>8.91</v>
      </c>
      <c r="S1724" s="47">
        <f>Table_Query_from_Mac10[[#This Row],[UnitPriceFuture]]*Table_Query_from_Mac10[[#This Row],[qtytoShipFuture]]</f>
        <v>668.25</v>
      </c>
      <c r="T1724" s="47">
        <f>ROUND(Table_Query_from_Mac10[[#This Row],[qty_to_ship]]*(1+Table_Query_from_Mac10[[#This Row],[VolumeIncreasebyType]]),0)</f>
        <v>75</v>
      </c>
      <c r="U1724" s="47">
        <f>Table_Query_from_Mac10[[#This Row],[qtytoShipFuture]]*Table_Query_from_Mac10[[#This Row],[Future-cost]]</f>
        <v>355.5</v>
      </c>
      <c r="V1724" s="47">
        <f>Table_Query_from_Mac10[[#This Row],[qtytoShipFuture]]-Table_Query_from_Mac10[[#This Row],[qty_to_ship]]</f>
        <v>0</v>
      </c>
      <c r="W1724" s="47">
        <f>Table_Query_from_Mac10[[#This Row],[UnitPriceFuture]]</f>
        <v>8.91</v>
      </c>
      <c r="X1724" s="47">
        <f>Table_Query_from_Mac10[[#This Row],[Unit Increase]]*Table_Query_from_Mac10[[#This Row],[UnitPriceFuture]]</f>
        <v>0</v>
      </c>
      <c r="Y1724" s="47">
        <f>Table_Query_from_Mac10[[#This Row],[Unit Increase]]*Table_Query_from_Mac10[[#This Row],[Future-cost]]</f>
        <v>0</v>
      </c>
      <c r="Z1724" s="47">
        <f>-(Table_Query_from_Mac10[[#This Row],[Incremental Sales]]+((Table_Query_from_Mac10[[#This Row],[Incremental Sales]]*-(SUM(Summary!$S$8:$S$9)))))*Summary!$S$18</f>
        <v>0</v>
      </c>
      <c r="AA1724" s="47">
        <f>IFERROR(Table_Query_from_Mac10[[#This Row],[Incremental Cost]]/Table_Query_from_Mac10[[#This Row],[Incremental Sales]],0)</f>
        <v>0</v>
      </c>
      <c r="AB1724" s="47">
        <f>IFERROR(Table_Query_from_Mac10[[#This Row],[TotalCostFuture]]/Table_Query_from_Mac10[[#This Row],[totalsalesFuture]],0)</f>
        <v>0.53198653198653201</v>
      </c>
      <c r="AN1724" s="30">
        <v>300</v>
      </c>
      <c r="AO1724">
        <f t="shared" si="52"/>
        <v>75</v>
      </c>
      <c r="AQ1724" s="30">
        <v>25.45</v>
      </c>
      <c r="AR1724">
        <f t="shared" si="53"/>
        <v>8.91</v>
      </c>
    </row>
    <row r="1725" spans="1:44" x14ac:dyDescent="0.25">
      <c r="A1725">
        <v>90174</v>
      </c>
      <c r="B1725">
        <v>4</v>
      </c>
      <c r="C1725" t="s">
        <v>59</v>
      </c>
      <c r="D1725" t="s">
        <v>49</v>
      </c>
      <c r="E1725">
        <v>20</v>
      </c>
      <c r="F1725">
        <v>5.21</v>
      </c>
      <c r="G1725">
        <v>9.82</v>
      </c>
      <c r="H1725" s="1">
        <v>44848</v>
      </c>
      <c r="I1725" s="20">
        <v>0</v>
      </c>
      <c r="J1725" s="47">
        <f>Table_Query_from_Mac10[[#This Row],[unit_price]]-(Table_Query_from_Mac10[[#This Row],[unit_price]]*(Table_Query_from_Mac10[[#This Row],[discount_pct]]/100))</f>
        <v>9.82</v>
      </c>
      <c r="K1725" s="47">
        <f>Table_Query_from_Mac10[[#This Row],[unit_cost]]</f>
        <v>5.21</v>
      </c>
      <c r="L1725" s="47">
        <f>Table_Query_from_Mac10[[#This Row],[Live-cost]]*(1+Table_Query_from_Mac10[[#This Row],[CogsIncreasebyTYPE]])</f>
        <v>5.21</v>
      </c>
      <c r="M1725" s="47">
        <f>Table_Query_from_Mac10[[#This Row],[Live-cost]]*Table_Query_from_Mac10[[#This Row],[qty_to_ship]]</f>
        <v>104.2</v>
      </c>
      <c r="N1725" s="47">
        <f>IF(Table_Query_from_Mac10[[#This Row],[item_no]]="KDA",-Table_Query_from_Mac10[[#This Row],[unit_price]],Table_Query_from_Mac10[[#This Row],[Net Unit]]*Table_Query_from_Mac10[[#This Row],[qty_to_ship]])</f>
        <v>196.4</v>
      </c>
      <c r="O1725" s="47">
        <f>SUMIFS(Summary!C:C,Summary!H:H,Table_Query_from_Mac10[[#This Row],[Juiceoc]])</f>
        <v>0</v>
      </c>
      <c r="P1725" s="47">
        <f>SUMIFS(Summary!D:D,Summary!H:H,Table_Query_from_Mac10[[#This Row],[Juiceoc]])</f>
        <v>0</v>
      </c>
      <c r="Q1725" s="47">
        <f>SUMIFS(Summary!E:E,Summary!H:H,Table_Query_from_Mac10[[#This Row],[Juiceoc]])</f>
        <v>0</v>
      </c>
      <c r="R1725" s="47">
        <f>Table_Query_from_Mac10[[#This Row],[Net Unit]]*(1+Table_Query_from_Mac10[[#This Row],[PriceIncreasebyType]])</f>
        <v>9.82</v>
      </c>
      <c r="S1725" s="47">
        <f>Table_Query_from_Mac10[[#This Row],[UnitPriceFuture]]*Table_Query_from_Mac10[[#This Row],[qtytoShipFuture]]</f>
        <v>196.4</v>
      </c>
      <c r="T1725" s="47">
        <f>ROUND(Table_Query_from_Mac10[[#This Row],[qty_to_ship]]*(1+Table_Query_from_Mac10[[#This Row],[VolumeIncreasebyType]]),0)</f>
        <v>20</v>
      </c>
      <c r="U1725" s="47">
        <f>Table_Query_from_Mac10[[#This Row],[qtytoShipFuture]]*Table_Query_from_Mac10[[#This Row],[Future-cost]]</f>
        <v>104.2</v>
      </c>
      <c r="V1725" s="47">
        <f>Table_Query_from_Mac10[[#This Row],[qtytoShipFuture]]-Table_Query_from_Mac10[[#This Row],[qty_to_ship]]</f>
        <v>0</v>
      </c>
      <c r="W1725" s="47">
        <f>Table_Query_from_Mac10[[#This Row],[UnitPriceFuture]]</f>
        <v>9.82</v>
      </c>
      <c r="X1725" s="47">
        <f>Table_Query_from_Mac10[[#This Row],[Unit Increase]]*Table_Query_from_Mac10[[#This Row],[UnitPriceFuture]]</f>
        <v>0</v>
      </c>
      <c r="Y1725" s="47">
        <f>Table_Query_from_Mac10[[#This Row],[Unit Increase]]*Table_Query_from_Mac10[[#This Row],[Future-cost]]</f>
        <v>0</v>
      </c>
      <c r="Z1725" s="47">
        <f>-(Table_Query_from_Mac10[[#This Row],[Incremental Sales]]+((Table_Query_from_Mac10[[#This Row],[Incremental Sales]]*-(SUM(Summary!$S$8:$S$9)))))*Summary!$S$18</f>
        <v>0</v>
      </c>
      <c r="AA1725" s="47">
        <f>IFERROR(Table_Query_from_Mac10[[#This Row],[Incremental Cost]]/Table_Query_from_Mac10[[#This Row],[Incremental Sales]],0)</f>
        <v>0</v>
      </c>
      <c r="AB1725" s="47">
        <f>IFERROR(Table_Query_from_Mac10[[#This Row],[TotalCostFuture]]/Table_Query_from_Mac10[[#This Row],[totalsalesFuture]],0)</f>
        <v>0.53054989816700615</v>
      </c>
      <c r="AN1725" s="31">
        <v>80</v>
      </c>
      <c r="AO1725">
        <f t="shared" si="52"/>
        <v>20</v>
      </c>
      <c r="AQ1725" s="31">
        <v>28.05</v>
      </c>
      <c r="AR1725">
        <f t="shared" si="53"/>
        <v>9.82</v>
      </c>
    </row>
    <row r="1726" spans="1:44" x14ac:dyDescent="0.25">
      <c r="A1726">
        <v>90174</v>
      </c>
      <c r="B1726">
        <v>5</v>
      </c>
      <c r="C1726" t="s">
        <v>59</v>
      </c>
      <c r="D1726" t="s">
        <v>49</v>
      </c>
      <c r="E1726">
        <v>160</v>
      </c>
      <c r="F1726">
        <v>5.7</v>
      </c>
      <c r="G1726">
        <v>10.66</v>
      </c>
      <c r="H1726" s="1">
        <v>44848</v>
      </c>
      <c r="I1726" s="20">
        <v>0</v>
      </c>
      <c r="J1726" s="47">
        <f>Table_Query_from_Mac10[[#This Row],[unit_price]]-(Table_Query_from_Mac10[[#This Row],[unit_price]]*(Table_Query_from_Mac10[[#This Row],[discount_pct]]/100))</f>
        <v>10.66</v>
      </c>
      <c r="K1726" s="47">
        <f>Table_Query_from_Mac10[[#This Row],[unit_cost]]</f>
        <v>5.7</v>
      </c>
      <c r="L1726" s="47">
        <f>Table_Query_from_Mac10[[#This Row],[Live-cost]]*(1+Table_Query_from_Mac10[[#This Row],[CogsIncreasebyTYPE]])</f>
        <v>5.7</v>
      </c>
      <c r="M1726" s="47">
        <f>Table_Query_from_Mac10[[#This Row],[Live-cost]]*Table_Query_from_Mac10[[#This Row],[qty_to_ship]]</f>
        <v>912</v>
      </c>
      <c r="N1726" s="47">
        <f>IF(Table_Query_from_Mac10[[#This Row],[item_no]]="KDA",-Table_Query_from_Mac10[[#This Row],[unit_price]],Table_Query_from_Mac10[[#This Row],[Net Unit]]*Table_Query_from_Mac10[[#This Row],[qty_to_ship]])</f>
        <v>1705.6</v>
      </c>
      <c r="O1726" s="47">
        <f>SUMIFS(Summary!C:C,Summary!H:H,Table_Query_from_Mac10[[#This Row],[Juiceoc]])</f>
        <v>0</v>
      </c>
      <c r="P1726" s="47">
        <f>SUMIFS(Summary!D:D,Summary!H:H,Table_Query_from_Mac10[[#This Row],[Juiceoc]])</f>
        <v>0</v>
      </c>
      <c r="Q1726" s="47">
        <f>SUMIFS(Summary!E:E,Summary!H:H,Table_Query_from_Mac10[[#This Row],[Juiceoc]])</f>
        <v>0</v>
      </c>
      <c r="R1726" s="47">
        <f>Table_Query_from_Mac10[[#This Row],[Net Unit]]*(1+Table_Query_from_Mac10[[#This Row],[PriceIncreasebyType]])</f>
        <v>10.66</v>
      </c>
      <c r="S1726" s="47">
        <f>Table_Query_from_Mac10[[#This Row],[UnitPriceFuture]]*Table_Query_from_Mac10[[#This Row],[qtytoShipFuture]]</f>
        <v>1705.6</v>
      </c>
      <c r="T1726" s="47">
        <f>ROUND(Table_Query_from_Mac10[[#This Row],[qty_to_ship]]*(1+Table_Query_from_Mac10[[#This Row],[VolumeIncreasebyType]]),0)</f>
        <v>160</v>
      </c>
      <c r="U1726" s="47">
        <f>Table_Query_from_Mac10[[#This Row],[qtytoShipFuture]]*Table_Query_from_Mac10[[#This Row],[Future-cost]]</f>
        <v>912</v>
      </c>
      <c r="V1726" s="47">
        <f>Table_Query_from_Mac10[[#This Row],[qtytoShipFuture]]-Table_Query_from_Mac10[[#This Row],[qty_to_ship]]</f>
        <v>0</v>
      </c>
      <c r="W1726" s="47">
        <f>Table_Query_from_Mac10[[#This Row],[UnitPriceFuture]]</f>
        <v>10.66</v>
      </c>
      <c r="X1726" s="47">
        <f>Table_Query_from_Mac10[[#This Row],[Unit Increase]]*Table_Query_from_Mac10[[#This Row],[UnitPriceFuture]]</f>
        <v>0</v>
      </c>
      <c r="Y1726" s="47">
        <f>Table_Query_from_Mac10[[#This Row],[Unit Increase]]*Table_Query_from_Mac10[[#This Row],[Future-cost]]</f>
        <v>0</v>
      </c>
      <c r="Z1726" s="47">
        <f>-(Table_Query_from_Mac10[[#This Row],[Incremental Sales]]+((Table_Query_from_Mac10[[#This Row],[Incremental Sales]]*-(SUM(Summary!$S$8:$S$9)))))*Summary!$S$18</f>
        <v>0</v>
      </c>
      <c r="AA1726" s="47">
        <f>IFERROR(Table_Query_from_Mac10[[#This Row],[Incremental Cost]]/Table_Query_from_Mac10[[#This Row],[Incremental Sales]],0)</f>
        <v>0</v>
      </c>
      <c r="AB1726" s="47">
        <f>IFERROR(Table_Query_from_Mac10[[#This Row],[TotalCostFuture]]/Table_Query_from_Mac10[[#This Row],[totalsalesFuture]],0)</f>
        <v>0.53470919324577859</v>
      </c>
      <c r="AN1726" s="30">
        <v>640</v>
      </c>
      <c r="AO1726">
        <f t="shared" si="52"/>
        <v>160</v>
      </c>
      <c r="AQ1726" s="30">
        <v>30.45</v>
      </c>
      <c r="AR1726">
        <f t="shared" si="53"/>
        <v>10.66</v>
      </c>
    </row>
    <row r="1727" spans="1:44" x14ac:dyDescent="0.25">
      <c r="A1727">
        <v>90174</v>
      </c>
      <c r="B1727">
        <v>6</v>
      </c>
      <c r="C1727" t="s">
        <v>59</v>
      </c>
      <c r="D1727" t="s">
        <v>49</v>
      </c>
      <c r="E1727">
        <v>16</v>
      </c>
      <c r="F1727">
        <v>6.28</v>
      </c>
      <c r="G1727">
        <v>11.78</v>
      </c>
      <c r="H1727" s="1">
        <v>44848</v>
      </c>
      <c r="I1727" s="20">
        <v>0</v>
      </c>
      <c r="J1727" s="47">
        <f>Table_Query_from_Mac10[[#This Row],[unit_price]]-(Table_Query_from_Mac10[[#This Row],[unit_price]]*(Table_Query_from_Mac10[[#This Row],[discount_pct]]/100))</f>
        <v>11.78</v>
      </c>
      <c r="K1727" s="47">
        <f>Table_Query_from_Mac10[[#This Row],[unit_cost]]</f>
        <v>6.28</v>
      </c>
      <c r="L1727" s="47">
        <f>Table_Query_from_Mac10[[#This Row],[Live-cost]]*(1+Table_Query_from_Mac10[[#This Row],[CogsIncreasebyTYPE]])</f>
        <v>6.28</v>
      </c>
      <c r="M1727" s="47">
        <f>Table_Query_from_Mac10[[#This Row],[Live-cost]]*Table_Query_from_Mac10[[#This Row],[qty_to_ship]]</f>
        <v>100.48</v>
      </c>
      <c r="N1727" s="47">
        <f>IF(Table_Query_from_Mac10[[#This Row],[item_no]]="KDA",-Table_Query_from_Mac10[[#This Row],[unit_price]],Table_Query_from_Mac10[[#This Row],[Net Unit]]*Table_Query_from_Mac10[[#This Row],[qty_to_ship]])</f>
        <v>188.48</v>
      </c>
      <c r="O1727" s="47">
        <f>SUMIFS(Summary!C:C,Summary!H:H,Table_Query_from_Mac10[[#This Row],[Juiceoc]])</f>
        <v>0</v>
      </c>
      <c r="P1727" s="47">
        <f>SUMIFS(Summary!D:D,Summary!H:H,Table_Query_from_Mac10[[#This Row],[Juiceoc]])</f>
        <v>0</v>
      </c>
      <c r="Q1727" s="47">
        <f>SUMIFS(Summary!E:E,Summary!H:H,Table_Query_from_Mac10[[#This Row],[Juiceoc]])</f>
        <v>0</v>
      </c>
      <c r="R1727" s="47">
        <f>Table_Query_from_Mac10[[#This Row],[Net Unit]]*(1+Table_Query_from_Mac10[[#This Row],[PriceIncreasebyType]])</f>
        <v>11.78</v>
      </c>
      <c r="S1727" s="47">
        <f>Table_Query_from_Mac10[[#This Row],[UnitPriceFuture]]*Table_Query_from_Mac10[[#This Row],[qtytoShipFuture]]</f>
        <v>188.48</v>
      </c>
      <c r="T1727" s="47">
        <f>ROUND(Table_Query_from_Mac10[[#This Row],[qty_to_ship]]*(1+Table_Query_from_Mac10[[#This Row],[VolumeIncreasebyType]]),0)</f>
        <v>16</v>
      </c>
      <c r="U1727" s="47">
        <f>Table_Query_from_Mac10[[#This Row],[qtytoShipFuture]]*Table_Query_from_Mac10[[#This Row],[Future-cost]]</f>
        <v>100.48</v>
      </c>
      <c r="V1727" s="47">
        <f>Table_Query_from_Mac10[[#This Row],[qtytoShipFuture]]-Table_Query_from_Mac10[[#This Row],[qty_to_ship]]</f>
        <v>0</v>
      </c>
      <c r="W1727" s="47">
        <f>Table_Query_from_Mac10[[#This Row],[UnitPriceFuture]]</f>
        <v>11.78</v>
      </c>
      <c r="X1727" s="47">
        <f>Table_Query_from_Mac10[[#This Row],[Unit Increase]]*Table_Query_from_Mac10[[#This Row],[UnitPriceFuture]]</f>
        <v>0</v>
      </c>
      <c r="Y1727" s="47">
        <f>Table_Query_from_Mac10[[#This Row],[Unit Increase]]*Table_Query_from_Mac10[[#This Row],[Future-cost]]</f>
        <v>0</v>
      </c>
      <c r="Z1727" s="47">
        <f>-(Table_Query_from_Mac10[[#This Row],[Incremental Sales]]+((Table_Query_from_Mac10[[#This Row],[Incremental Sales]]*-(SUM(Summary!$S$8:$S$9)))))*Summary!$S$18</f>
        <v>0</v>
      </c>
      <c r="AA1727" s="47">
        <f>IFERROR(Table_Query_from_Mac10[[#This Row],[Incremental Cost]]/Table_Query_from_Mac10[[#This Row],[Incremental Sales]],0)</f>
        <v>0</v>
      </c>
      <c r="AB1727" s="47">
        <f>IFERROR(Table_Query_from_Mac10[[#This Row],[TotalCostFuture]]/Table_Query_from_Mac10[[#This Row],[totalsalesFuture]],0)</f>
        <v>0.53310696095076404</v>
      </c>
      <c r="AN1727" s="31">
        <v>64</v>
      </c>
      <c r="AO1727">
        <f t="shared" si="52"/>
        <v>16</v>
      </c>
      <c r="AQ1727" s="31">
        <v>33.67</v>
      </c>
      <c r="AR1727">
        <f t="shared" si="53"/>
        <v>11.78</v>
      </c>
    </row>
    <row r="1728" spans="1:44" x14ac:dyDescent="0.25">
      <c r="A1728">
        <v>90174</v>
      </c>
      <c r="B1728">
        <v>7</v>
      </c>
      <c r="C1728" t="s">
        <v>59</v>
      </c>
      <c r="D1728" t="s">
        <v>49</v>
      </c>
      <c r="E1728">
        <v>48</v>
      </c>
      <c r="F1728">
        <v>6.89</v>
      </c>
      <c r="G1728">
        <v>12.91</v>
      </c>
      <c r="H1728" s="1">
        <v>44848</v>
      </c>
      <c r="I1728" s="20">
        <v>0</v>
      </c>
      <c r="J1728" s="47">
        <f>Table_Query_from_Mac10[[#This Row],[unit_price]]-(Table_Query_from_Mac10[[#This Row],[unit_price]]*(Table_Query_from_Mac10[[#This Row],[discount_pct]]/100))</f>
        <v>12.91</v>
      </c>
      <c r="K1728" s="47">
        <f>Table_Query_from_Mac10[[#This Row],[unit_cost]]</f>
        <v>6.89</v>
      </c>
      <c r="L1728" s="47">
        <f>Table_Query_from_Mac10[[#This Row],[Live-cost]]*(1+Table_Query_from_Mac10[[#This Row],[CogsIncreasebyTYPE]])</f>
        <v>6.89</v>
      </c>
      <c r="M1728" s="47">
        <f>Table_Query_from_Mac10[[#This Row],[Live-cost]]*Table_Query_from_Mac10[[#This Row],[qty_to_ship]]</f>
        <v>330.71999999999997</v>
      </c>
      <c r="N1728" s="47">
        <f>IF(Table_Query_from_Mac10[[#This Row],[item_no]]="KDA",-Table_Query_from_Mac10[[#This Row],[unit_price]],Table_Query_from_Mac10[[#This Row],[Net Unit]]*Table_Query_from_Mac10[[#This Row],[qty_to_ship]])</f>
        <v>619.68000000000006</v>
      </c>
      <c r="O1728" s="47">
        <f>SUMIFS(Summary!C:C,Summary!H:H,Table_Query_from_Mac10[[#This Row],[Juiceoc]])</f>
        <v>0</v>
      </c>
      <c r="P1728" s="47">
        <f>SUMIFS(Summary!D:D,Summary!H:H,Table_Query_from_Mac10[[#This Row],[Juiceoc]])</f>
        <v>0</v>
      </c>
      <c r="Q1728" s="47">
        <f>SUMIFS(Summary!E:E,Summary!H:H,Table_Query_from_Mac10[[#This Row],[Juiceoc]])</f>
        <v>0</v>
      </c>
      <c r="R1728" s="47">
        <f>Table_Query_from_Mac10[[#This Row],[Net Unit]]*(1+Table_Query_from_Mac10[[#This Row],[PriceIncreasebyType]])</f>
        <v>12.91</v>
      </c>
      <c r="S1728" s="47">
        <f>Table_Query_from_Mac10[[#This Row],[UnitPriceFuture]]*Table_Query_from_Mac10[[#This Row],[qtytoShipFuture]]</f>
        <v>619.68000000000006</v>
      </c>
      <c r="T1728" s="47">
        <f>ROUND(Table_Query_from_Mac10[[#This Row],[qty_to_ship]]*(1+Table_Query_from_Mac10[[#This Row],[VolumeIncreasebyType]]),0)</f>
        <v>48</v>
      </c>
      <c r="U1728" s="47">
        <f>Table_Query_from_Mac10[[#This Row],[qtytoShipFuture]]*Table_Query_from_Mac10[[#This Row],[Future-cost]]</f>
        <v>330.71999999999997</v>
      </c>
      <c r="V1728" s="47">
        <f>Table_Query_from_Mac10[[#This Row],[qtytoShipFuture]]-Table_Query_from_Mac10[[#This Row],[qty_to_ship]]</f>
        <v>0</v>
      </c>
      <c r="W1728" s="47">
        <f>Table_Query_from_Mac10[[#This Row],[UnitPriceFuture]]</f>
        <v>12.91</v>
      </c>
      <c r="X1728" s="47">
        <f>Table_Query_from_Mac10[[#This Row],[Unit Increase]]*Table_Query_from_Mac10[[#This Row],[UnitPriceFuture]]</f>
        <v>0</v>
      </c>
      <c r="Y1728" s="47">
        <f>Table_Query_from_Mac10[[#This Row],[Unit Increase]]*Table_Query_from_Mac10[[#This Row],[Future-cost]]</f>
        <v>0</v>
      </c>
      <c r="Z1728" s="47">
        <f>-(Table_Query_from_Mac10[[#This Row],[Incremental Sales]]+((Table_Query_from_Mac10[[#This Row],[Incremental Sales]]*-(SUM(Summary!$S$8:$S$9)))))*Summary!$S$18</f>
        <v>0</v>
      </c>
      <c r="AA1728" s="47">
        <f>IFERROR(Table_Query_from_Mac10[[#This Row],[Incremental Cost]]/Table_Query_from_Mac10[[#This Row],[Incremental Sales]],0)</f>
        <v>0</v>
      </c>
      <c r="AB1728" s="47">
        <f>IFERROR(Table_Query_from_Mac10[[#This Row],[TotalCostFuture]]/Table_Query_from_Mac10[[#This Row],[totalsalesFuture]],0)</f>
        <v>0.53369481022463194</v>
      </c>
      <c r="AN1728" s="30">
        <v>192</v>
      </c>
      <c r="AO1728">
        <f t="shared" si="52"/>
        <v>48</v>
      </c>
      <c r="AQ1728" s="30">
        <v>36.89</v>
      </c>
      <c r="AR1728">
        <f t="shared" si="53"/>
        <v>12.91</v>
      </c>
    </row>
    <row r="1729" spans="1:44" x14ac:dyDescent="0.25">
      <c r="A1729">
        <v>90174</v>
      </c>
      <c r="B1729">
        <v>8</v>
      </c>
      <c r="C1729" t="s">
        <v>59</v>
      </c>
      <c r="D1729" t="s">
        <v>49</v>
      </c>
      <c r="E1729">
        <v>27</v>
      </c>
      <c r="F1729">
        <v>8.1999999999999993</v>
      </c>
      <c r="G1729">
        <v>16.649999999999999</v>
      </c>
      <c r="H1729" s="1">
        <v>44848</v>
      </c>
      <c r="I1729" s="20">
        <v>0</v>
      </c>
      <c r="J1729" s="47">
        <f>Table_Query_from_Mac10[[#This Row],[unit_price]]-(Table_Query_from_Mac10[[#This Row],[unit_price]]*(Table_Query_from_Mac10[[#This Row],[discount_pct]]/100))</f>
        <v>16.649999999999999</v>
      </c>
      <c r="K1729" s="47">
        <f>Table_Query_from_Mac10[[#This Row],[unit_cost]]</f>
        <v>8.1999999999999993</v>
      </c>
      <c r="L1729" s="47">
        <f>Table_Query_from_Mac10[[#This Row],[Live-cost]]*(1+Table_Query_from_Mac10[[#This Row],[CogsIncreasebyTYPE]])</f>
        <v>8.1999999999999993</v>
      </c>
      <c r="M1729" s="47">
        <f>Table_Query_from_Mac10[[#This Row],[Live-cost]]*Table_Query_from_Mac10[[#This Row],[qty_to_ship]]</f>
        <v>221.39999999999998</v>
      </c>
      <c r="N1729" s="47">
        <f>IF(Table_Query_from_Mac10[[#This Row],[item_no]]="KDA",-Table_Query_from_Mac10[[#This Row],[unit_price]],Table_Query_from_Mac10[[#This Row],[Net Unit]]*Table_Query_from_Mac10[[#This Row],[qty_to_ship]])</f>
        <v>449.54999999999995</v>
      </c>
      <c r="O1729" s="47">
        <f>SUMIFS(Summary!C:C,Summary!H:H,Table_Query_from_Mac10[[#This Row],[Juiceoc]])</f>
        <v>0</v>
      </c>
      <c r="P1729" s="47">
        <f>SUMIFS(Summary!D:D,Summary!H:H,Table_Query_from_Mac10[[#This Row],[Juiceoc]])</f>
        <v>0</v>
      </c>
      <c r="Q1729" s="47">
        <f>SUMIFS(Summary!E:E,Summary!H:H,Table_Query_from_Mac10[[#This Row],[Juiceoc]])</f>
        <v>0</v>
      </c>
      <c r="R1729" s="47">
        <f>Table_Query_from_Mac10[[#This Row],[Net Unit]]*(1+Table_Query_from_Mac10[[#This Row],[PriceIncreasebyType]])</f>
        <v>16.649999999999999</v>
      </c>
      <c r="S1729" s="47">
        <f>Table_Query_from_Mac10[[#This Row],[UnitPriceFuture]]*Table_Query_from_Mac10[[#This Row],[qtytoShipFuture]]</f>
        <v>449.54999999999995</v>
      </c>
      <c r="T1729" s="47">
        <f>ROUND(Table_Query_from_Mac10[[#This Row],[qty_to_ship]]*(1+Table_Query_from_Mac10[[#This Row],[VolumeIncreasebyType]]),0)</f>
        <v>27</v>
      </c>
      <c r="U1729" s="47">
        <f>Table_Query_from_Mac10[[#This Row],[qtytoShipFuture]]*Table_Query_from_Mac10[[#This Row],[Future-cost]]</f>
        <v>221.39999999999998</v>
      </c>
      <c r="V1729" s="47">
        <f>Table_Query_from_Mac10[[#This Row],[qtytoShipFuture]]-Table_Query_from_Mac10[[#This Row],[qty_to_ship]]</f>
        <v>0</v>
      </c>
      <c r="W1729" s="47">
        <f>Table_Query_from_Mac10[[#This Row],[UnitPriceFuture]]</f>
        <v>16.649999999999999</v>
      </c>
      <c r="X1729" s="47">
        <f>Table_Query_from_Mac10[[#This Row],[Unit Increase]]*Table_Query_from_Mac10[[#This Row],[UnitPriceFuture]]</f>
        <v>0</v>
      </c>
      <c r="Y1729" s="47">
        <f>Table_Query_from_Mac10[[#This Row],[Unit Increase]]*Table_Query_from_Mac10[[#This Row],[Future-cost]]</f>
        <v>0</v>
      </c>
      <c r="Z1729" s="47">
        <f>-(Table_Query_from_Mac10[[#This Row],[Incremental Sales]]+((Table_Query_from_Mac10[[#This Row],[Incremental Sales]]*-(SUM(Summary!$S$8:$S$9)))))*Summary!$S$18</f>
        <v>0</v>
      </c>
      <c r="AA1729" s="47">
        <f>IFERROR(Table_Query_from_Mac10[[#This Row],[Incremental Cost]]/Table_Query_from_Mac10[[#This Row],[Incremental Sales]],0)</f>
        <v>0</v>
      </c>
      <c r="AB1729" s="47">
        <f>IFERROR(Table_Query_from_Mac10[[#This Row],[TotalCostFuture]]/Table_Query_from_Mac10[[#This Row],[totalsalesFuture]],0)</f>
        <v>0.4924924924924925</v>
      </c>
      <c r="AN1729" s="31">
        <v>108</v>
      </c>
      <c r="AO1729">
        <f t="shared" si="52"/>
        <v>27</v>
      </c>
      <c r="AQ1729" s="31">
        <v>47.58</v>
      </c>
      <c r="AR1729">
        <f t="shared" si="53"/>
        <v>16.649999999999999</v>
      </c>
    </row>
    <row r="1730" spans="1:44" x14ac:dyDescent="0.25">
      <c r="A1730">
        <v>90174</v>
      </c>
      <c r="B1730">
        <v>9</v>
      </c>
      <c r="C1730" t="s">
        <v>59</v>
      </c>
      <c r="D1730" t="s">
        <v>49</v>
      </c>
      <c r="E1730">
        <v>9</v>
      </c>
      <c r="F1730">
        <v>9.5500000000000007</v>
      </c>
      <c r="G1730">
        <v>20.16</v>
      </c>
      <c r="H1730" s="1">
        <v>44848</v>
      </c>
      <c r="I1730" s="20">
        <v>0</v>
      </c>
      <c r="J1730" s="47">
        <f>Table_Query_from_Mac10[[#This Row],[unit_price]]-(Table_Query_from_Mac10[[#This Row],[unit_price]]*(Table_Query_from_Mac10[[#This Row],[discount_pct]]/100))</f>
        <v>20.16</v>
      </c>
      <c r="K1730" s="47">
        <f>Table_Query_from_Mac10[[#This Row],[unit_cost]]</f>
        <v>9.5500000000000007</v>
      </c>
      <c r="L1730" s="47">
        <f>Table_Query_from_Mac10[[#This Row],[Live-cost]]*(1+Table_Query_from_Mac10[[#This Row],[CogsIncreasebyTYPE]])</f>
        <v>9.5500000000000007</v>
      </c>
      <c r="M1730" s="47">
        <f>Table_Query_from_Mac10[[#This Row],[Live-cost]]*Table_Query_from_Mac10[[#This Row],[qty_to_ship]]</f>
        <v>85.95</v>
      </c>
      <c r="N1730" s="47">
        <f>IF(Table_Query_from_Mac10[[#This Row],[item_no]]="KDA",-Table_Query_from_Mac10[[#This Row],[unit_price]],Table_Query_from_Mac10[[#This Row],[Net Unit]]*Table_Query_from_Mac10[[#This Row],[qty_to_ship]])</f>
        <v>181.44</v>
      </c>
      <c r="O1730" s="47">
        <f>SUMIFS(Summary!C:C,Summary!H:H,Table_Query_from_Mac10[[#This Row],[Juiceoc]])</f>
        <v>0</v>
      </c>
      <c r="P1730" s="47">
        <f>SUMIFS(Summary!D:D,Summary!H:H,Table_Query_from_Mac10[[#This Row],[Juiceoc]])</f>
        <v>0</v>
      </c>
      <c r="Q1730" s="47">
        <f>SUMIFS(Summary!E:E,Summary!H:H,Table_Query_from_Mac10[[#This Row],[Juiceoc]])</f>
        <v>0</v>
      </c>
      <c r="R1730" s="47">
        <f>Table_Query_from_Mac10[[#This Row],[Net Unit]]*(1+Table_Query_from_Mac10[[#This Row],[PriceIncreasebyType]])</f>
        <v>20.16</v>
      </c>
      <c r="S1730" s="47">
        <f>Table_Query_from_Mac10[[#This Row],[UnitPriceFuture]]*Table_Query_from_Mac10[[#This Row],[qtytoShipFuture]]</f>
        <v>181.44</v>
      </c>
      <c r="T1730" s="47">
        <f>ROUND(Table_Query_from_Mac10[[#This Row],[qty_to_ship]]*(1+Table_Query_from_Mac10[[#This Row],[VolumeIncreasebyType]]),0)</f>
        <v>9</v>
      </c>
      <c r="U1730" s="47">
        <f>Table_Query_from_Mac10[[#This Row],[qtytoShipFuture]]*Table_Query_from_Mac10[[#This Row],[Future-cost]]</f>
        <v>85.95</v>
      </c>
      <c r="V1730" s="47">
        <f>Table_Query_from_Mac10[[#This Row],[qtytoShipFuture]]-Table_Query_from_Mac10[[#This Row],[qty_to_ship]]</f>
        <v>0</v>
      </c>
      <c r="W1730" s="47">
        <f>Table_Query_from_Mac10[[#This Row],[UnitPriceFuture]]</f>
        <v>20.16</v>
      </c>
      <c r="X1730" s="47">
        <f>Table_Query_from_Mac10[[#This Row],[Unit Increase]]*Table_Query_from_Mac10[[#This Row],[UnitPriceFuture]]</f>
        <v>0</v>
      </c>
      <c r="Y1730" s="47">
        <f>Table_Query_from_Mac10[[#This Row],[Unit Increase]]*Table_Query_from_Mac10[[#This Row],[Future-cost]]</f>
        <v>0</v>
      </c>
      <c r="Z1730" s="47">
        <f>-(Table_Query_from_Mac10[[#This Row],[Incremental Sales]]+((Table_Query_from_Mac10[[#This Row],[Incremental Sales]]*-(SUM(Summary!$S$8:$S$9)))))*Summary!$S$18</f>
        <v>0</v>
      </c>
      <c r="AA1730" s="47">
        <f>IFERROR(Table_Query_from_Mac10[[#This Row],[Incremental Cost]]/Table_Query_from_Mac10[[#This Row],[Incremental Sales]],0)</f>
        <v>0</v>
      </c>
      <c r="AB1730" s="47">
        <f>IFERROR(Table_Query_from_Mac10[[#This Row],[TotalCostFuture]]/Table_Query_from_Mac10[[#This Row],[totalsalesFuture]],0)</f>
        <v>0.4737103174603175</v>
      </c>
      <c r="AN1730" s="30">
        <v>36</v>
      </c>
      <c r="AO1730">
        <f t="shared" si="52"/>
        <v>9</v>
      </c>
      <c r="AQ1730" s="30">
        <v>57.59</v>
      </c>
      <c r="AR1730">
        <f t="shared" si="53"/>
        <v>20.16</v>
      </c>
    </row>
    <row r="1731" spans="1:44" x14ac:dyDescent="0.25">
      <c r="A1731">
        <v>90174</v>
      </c>
      <c r="B1731">
        <v>10</v>
      </c>
      <c r="C1731" t="s">
        <v>59</v>
      </c>
      <c r="D1731" t="s">
        <v>49</v>
      </c>
      <c r="E1731">
        <v>6</v>
      </c>
      <c r="F1731">
        <v>11.28</v>
      </c>
      <c r="G1731">
        <v>23.45</v>
      </c>
      <c r="H1731" s="1">
        <v>44848</v>
      </c>
      <c r="I1731" s="20">
        <v>0</v>
      </c>
      <c r="J1731" s="47">
        <f>Table_Query_from_Mac10[[#This Row],[unit_price]]-(Table_Query_from_Mac10[[#This Row],[unit_price]]*(Table_Query_from_Mac10[[#This Row],[discount_pct]]/100))</f>
        <v>23.45</v>
      </c>
      <c r="K1731" s="47">
        <f>Table_Query_from_Mac10[[#This Row],[unit_cost]]</f>
        <v>11.28</v>
      </c>
      <c r="L1731" s="47">
        <f>Table_Query_from_Mac10[[#This Row],[Live-cost]]*(1+Table_Query_from_Mac10[[#This Row],[CogsIncreasebyTYPE]])</f>
        <v>11.28</v>
      </c>
      <c r="M1731" s="47">
        <f>Table_Query_from_Mac10[[#This Row],[Live-cost]]*Table_Query_from_Mac10[[#This Row],[qty_to_ship]]</f>
        <v>67.679999999999993</v>
      </c>
      <c r="N1731" s="47">
        <f>IF(Table_Query_from_Mac10[[#This Row],[item_no]]="KDA",-Table_Query_from_Mac10[[#This Row],[unit_price]],Table_Query_from_Mac10[[#This Row],[Net Unit]]*Table_Query_from_Mac10[[#This Row],[qty_to_ship]])</f>
        <v>140.69999999999999</v>
      </c>
      <c r="O1731" s="47">
        <f>SUMIFS(Summary!C:C,Summary!H:H,Table_Query_from_Mac10[[#This Row],[Juiceoc]])</f>
        <v>0</v>
      </c>
      <c r="P1731" s="47">
        <f>SUMIFS(Summary!D:D,Summary!H:H,Table_Query_from_Mac10[[#This Row],[Juiceoc]])</f>
        <v>0</v>
      </c>
      <c r="Q1731" s="47">
        <f>SUMIFS(Summary!E:E,Summary!H:H,Table_Query_from_Mac10[[#This Row],[Juiceoc]])</f>
        <v>0</v>
      </c>
      <c r="R1731" s="47">
        <f>Table_Query_from_Mac10[[#This Row],[Net Unit]]*(1+Table_Query_from_Mac10[[#This Row],[PriceIncreasebyType]])</f>
        <v>23.45</v>
      </c>
      <c r="S1731" s="47">
        <f>Table_Query_from_Mac10[[#This Row],[UnitPriceFuture]]*Table_Query_from_Mac10[[#This Row],[qtytoShipFuture]]</f>
        <v>140.69999999999999</v>
      </c>
      <c r="T1731" s="47">
        <f>ROUND(Table_Query_from_Mac10[[#This Row],[qty_to_ship]]*(1+Table_Query_from_Mac10[[#This Row],[VolumeIncreasebyType]]),0)</f>
        <v>6</v>
      </c>
      <c r="U1731" s="47">
        <f>Table_Query_from_Mac10[[#This Row],[qtytoShipFuture]]*Table_Query_from_Mac10[[#This Row],[Future-cost]]</f>
        <v>67.679999999999993</v>
      </c>
      <c r="V1731" s="47">
        <f>Table_Query_from_Mac10[[#This Row],[qtytoShipFuture]]-Table_Query_from_Mac10[[#This Row],[qty_to_ship]]</f>
        <v>0</v>
      </c>
      <c r="W1731" s="47">
        <f>Table_Query_from_Mac10[[#This Row],[UnitPriceFuture]]</f>
        <v>23.45</v>
      </c>
      <c r="X1731" s="47">
        <f>Table_Query_from_Mac10[[#This Row],[Unit Increase]]*Table_Query_from_Mac10[[#This Row],[UnitPriceFuture]]</f>
        <v>0</v>
      </c>
      <c r="Y1731" s="47">
        <f>Table_Query_from_Mac10[[#This Row],[Unit Increase]]*Table_Query_from_Mac10[[#This Row],[Future-cost]]</f>
        <v>0</v>
      </c>
      <c r="Z1731" s="47">
        <f>-(Table_Query_from_Mac10[[#This Row],[Incremental Sales]]+((Table_Query_from_Mac10[[#This Row],[Incremental Sales]]*-(SUM(Summary!$S$8:$S$9)))))*Summary!$S$18</f>
        <v>0</v>
      </c>
      <c r="AA1731" s="47">
        <f>IFERROR(Table_Query_from_Mac10[[#This Row],[Incremental Cost]]/Table_Query_from_Mac10[[#This Row],[Incremental Sales]],0)</f>
        <v>0</v>
      </c>
      <c r="AB1731" s="47">
        <f>IFERROR(Table_Query_from_Mac10[[#This Row],[TotalCostFuture]]/Table_Query_from_Mac10[[#This Row],[totalsalesFuture]],0)</f>
        <v>0.48102345415778253</v>
      </c>
      <c r="AN1731" s="31">
        <v>24</v>
      </c>
      <c r="AO1731">
        <f t="shared" ref="AO1731:AO1794" si="54">CEILING(AN1731/4,1)</f>
        <v>6</v>
      </c>
      <c r="AQ1731" s="31">
        <v>66.989999999999995</v>
      </c>
      <c r="AR1731">
        <f t="shared" ref="AR1731:AR1794" si="55">ROUND(AQ1731/5*1.75,2)</f>
        <v>23.45</v>
      </c>
    </row>
    <row r="1732" spans="1:44" x14ac:dyDescent="0.25">
      <c r="A1732">
        <v>90174</v>
      </c>
      <c r="B1732">
        <v>11</v>
      </c>
      <c r="C1732" t="s">
        <v>60</v>
      </c>
      <c r="D1732" t="s">
        <v>49</v>
      </c>
      <c r="E1732">
        <v>1</v>
      </c>
      <c r="F1732">
        <v>0</v>
      </c>
      <c r="G1732">
        <v>-368.71</v>
      </c>
      <c r="H1732" s="1">
        <v>44848</v>
      </c>
      <c r="I1732" s="20">
        <v>0</v>
      </c>
      <c r="J1732" s="47">
        <f>Table_Query_from_Mac10[[#This Row],[unit_price]]-(Table_Query_from_Mac10[[#This Row],[unit_price]]*(Table_Query_from_Mac10[[#This Row],[discount_pct]]/100))</f>
        <v>-368.71</v>
      </c>
      <c r="K1732" s="47">
        <f>Table_Query_from_Mac10[[#This Row],[unit_cost]]</f>
        <v>0</v>
      </c>
      <c r="L1732" s="47">
        <f>Table_Query_from_Mac10[[#This Row],[Live-cost]]*(1+Table_Query_from_Mac10[[#This Row],[CogsIncreasebyTYPE]])</f>
        <v>0</v>
      </c>
      <c r="M1732" s="47">
        <f>Table_Query_from_Mac10[[#This Row],[Live-cost]]*Table_Query_from_Mac10[[#This Row],[qty_to_ship]]</f>
        <v>0</v>
      </c>
      <c r="N1732" s="47">
        <f>IF(Table_Query_from_Mac10[[#This Row],[item_no]]="KDA",-Table_Query_from_Mac10[[#This Row],[unit_price]],Table_Query_from_Mac10[[#This Row],[Net Unit]]*Table_Query_from_Mac10[[#This Row],[qty_to_ship]])</f>
        <v>-368.71</v>
      </c>
      <c r="O1732" s="47">
        <f>SUMIFS(Summary!C:C,Summary!H:H,Table_Query_from_Mac10[[#This Row],[Juiceoc]])</f>
        <v>0</v>
      </c>
      <c r="P1732" s="47">
        <f>SUMIFS(Summary!D:D,Summary!H:H,Table_Query_from_Mac10[[#This Row],[Juiceoc]])</f>
        <v>0</v>
      </c>
      <c r="Q1732" s="47">
        <f>SUMIFS(Summary!E:E,Summary!H:H,Table_Query_from_Mac10[[#This Row],[Juiceoc]])</f>
        <v>0</v>
      </c>
      <c r="R1732" s="47">
        <f>Table_Query_from_Mac10[[#This Row],[Net Unit]]*(1+Table_Query_from_Mac10[[#This Row],[PriceIncreasebyType]])</f>
        <v>-368.71</v>
      </c>
      <c r="S1732" s="47">
        <f>Table_Query_from_Mac10[[#This Row],[UnitPriceFuture]]*Table_Query_from_Mac10[[#This Row],[qtytoShipFuture]]</f>
        <v>-368.71</v>
      </c>
      <c r="T1732" s="47">
        <f>ROUND(Table_Query_from_Mac10[[#This Row],[qty_to_ship]]*(1+Table_Query_from_Mac10[[#This Row],[VolumeIncreasebyType]]),0)</f>
        <v>1</v>
      </c>
      <c r="U1732" s="47">
        <f>Table_Query_from_Mac10[[#This Row],[qtytoShipFuture]]*Table_Query_from_Mac10[[#This Row],[Future-cost]]</f>
        <v>0</v>
      </c>
      <c r="V1732" s="47">
        <f>Table_Query_from_Mac10[[#This Row],[qtytoShipFuture]]-Table_Query_from_Mac10[[#This Row],[qty_to_ship]]</f>
        <v>0</v>
      </c>
      <c r="W1732" s="47">
        <f>Table_Query_from_Mac10[[#This Row],[UnitPriceFuture]]</f>
        <v>-368.71</v>
      </c>
      <c r="X1732" s="47">
        <f>Table_Query_from_Mac10[[#This Row],[Unit Increase]]*Table_Query_from_Mac10[[#This Row],[UnitPriceFuture]]</f>
        <v>0</v>
      </c>
      <c r="Y1732" s="47">
        <f>Table_Query_from_Mac10[[#This Row],[Unit Increase]]*Table_Query_from_Mac10[[#This Row],[Future-cost]]</f>
        <v>0</v>
      </c>
      <c r="Z1732" s="47">
        <f>-(Table_Query_from_Mac10[[#This Row],[Incremental Sales]]+((Table_Query_from_Mac10[[#This Row],[Incremental Sales]]*-(SUM(Summary!$S$8:$S$9)))))*Summary!$S$18</f>
        <v>0</v>
      </c>
      <c r="AA1732" s="47">
        <f>IFERROR(Table_Query_from_Mac10[[#This Row],[Incremental Cost]]/Table_Query_from_Mac10[[#This Row],[Incremental Sales]],0)</f>
        <v>0</v>
      </c>
      <c r="AB1732" s="47">
        <f>IFERROR(Table_Query_from_Mac10[[#This Row],[TotalCostFuture]]/Table_Query_from_Mac10[[#This Row],[totalsalesFuture]],0)</f>
        <v>0</v>
      </c>
      <c r="AN1732" s="30">
        <v>1</v>
      </c>
      <c r="AO1732">
        <f t="shared" si="54"/>
        <v>1</v>
      </c>
      <c r="AQ1732" s="30">
        <v>-1053.45</v>
      </c>
      <c r="AR1732">
        <f t="shared" si="55"/>
        <v>-368.71</v>
      </c>
    </row>
    <row r="1733" spans="1:44" x14ac:dyDescent="0.25">
      <c r="A1733">
        <v>90175</v>
      </c>
      <c r="B1733">
        <v>1</v>
      </c>
      <c r="C1733" t="s">
        <v>58</v>
      </c>
      <c r="D1733" t="s">
        <v>49</v>
      </c>
      <c r="E1733">
        <v>9</v>
      </c>
      <c r="F1733">
        <v>3.74</v>
      </c>
      <c r="G1733">
        <v>7.88</v>
      </c>
      <c r="H1733" s="1">
        <v>44862</v>
      </c>
      <c r="I1733" s="20">
        <v>10</v>
      </c>
      <c r="J1733" s="47">
        <f>Table_Query_from_Mac10[[#This Row],[unit_price]]-(Table_Query_from_Mac10[[#This Row],[unit_price]]*(Table_Query_from_Mac10[[#This Row],[discount_pct]]/100))</f>
        <v>7.0919999999999996</v>
      </c>
      <c r="K1733" s="47">
        <f>Table_Query_from_Mac10[[#This Row],[unit_cost]]</f>
        <v>3.74</v>
      </c>
      <c r="L1733" s="47">
        <f>Table_Query_from_Mac10[[#This Row],[Live-cost]]*(1+Table_Query_from_Mac10[[#This Row],[CogsIncreasebyTYPE]])</f>
        <v>3.74</v>
      </c>
      <c r="M1733" s="47">
        <f>Table_Query_from_Mac10[[#This Row],[Live-cost]]*Table_Query_from_Mac10[[#This Row],[qty_to_ship]]</f>
        <v>33.660000000000004</v>
      </c>
      <c r="N1733" s="47">
        <f>IF(Table_Query_from_Mac10[[#This Row],[item_no]]="KDA",-Table_Query_from_Mac10[[#This Row],[unit_price]],Table_Query_from_Mac10[[#This Row],[Net Unit]]*Table_Query_from_Mac10[[#This Row],[qty_to_ship]])</f>
        <v>63.827999999999996</v>
      </c>
      <c r="O1733" s="47">
        <f>SUMIFS(Summary!C:C,Summary!H:H,Table_Query_from_Mac10[[#This Row],[Juiceoc]])</f>
        <v>0</v>
      </c>
      <c r="P1733" s="47">
        <f>SUMIFS(Summary!D:D,Summary!H:H,Table_Query_from_Mac10[[#This Row],[Juiceoc]])</f>
        <v>0</v>
      </c>
      <c r="Q1733" s="47">
        <f>SUMIFS(Summary!E:E,Summary!H:H,Table_Query_from_Mac10[[#This Row],[Juiceoc]])</f>
        <v>0</v>
      </c>
      <c r="R1733" s="47">
        <f>Table_Query_from_Mac10[[#This Row],[Net Unit]]*(1+Table_Query_from_Mac10[[#This Row],[PriceIncreasebyType]])</f>
        <v>7.0919999999999996</v>
      </c>
      <c r="S1733" s="47">
        <f>Table_Query_from_Mac10[[#This Row],[UnitPriceFuture]]*Table_Query_from_Mac10[[#This Row],[qtytoShipFuture]]</f>
        <v>63.827999999999996</v>
      </c>
      <c r="T1733" s="47">
        <f>ROUND(Table_Query_from_Mac10[[#This Row],[qty_to_ship]]*(1+Table_Query_from_Mac10[[#This Row],[VolumeIncreasebyType]]),0)</f>
        <v>9</v>
      </c>
      <c r="U1733" s="47">
        <f>Table_Query_from_Mac10[[#This Row],[qtytoShipFuture]]*Table_Query_from_Mac10[[#This Row],[Future-cost]]</f>
        <v>33.660000000000004</v>
      </c>
      <c r="V1733" s="47">
        <f>Table_Query_from_Mac10[[#This Row],[qtytoShipFuture]]-Table_Query_from_Mac10[[#This Row],[qty_to_ship]]</f>
        <v>0</v>
      </c>
      <c r="W1733" s="47">
        <f>Table_Query_from_Mac10[[#This Row],[UnitPriceFuture]]</f>
        <v>7.0919999999999996</v>
      </c>
      <c r="X1733" s="47">
        <f>Table_Query_from_Mac10[[#This Row],[Unit Increase]]*Table_Query_from_Mac10[[#This Row],[UnitPriceFuture]]</f>
        <v>0</v>
      </c>
      <c r="Y1733" s="47">
        <f>Table_Query_from_Mac10[[#This Row],[Unit Increase]]*Table_Query_from_Mac10[[#This Row],[Future-cost]]</f>
        <v>0</v>
      </c>
      <c r="Z1733" s="47">
        <f>-(Table_Query_from_Mac10[[#This Row],[Incremental Sales]]+((Table_Query_from_Mac10[[#This Row],[Incremental Sales]]*-(SUM(Summary!$S$8:$S$9)))))*Summary!$S$18</f>
        <v>0</v>
      </c>
      <c r="AA1733" s="47">
        <f>IFERROR(Table_Query_from_Mac10[[#This Row],[Incremental Cost]]/Table_Query_from_Mac10[[#This Row],[Incremental Sales]],0)</f>
        <v>0</v>
      </c>
      <c r="AB1733" s="47">
        <f>IFERROR(Table_Query_from_Mac10[[#This Row],[TotalCostFuture]]/Table_Query_from_Mac10[[#This Row],[totalsalesFuture]],0)</f>
        <v>0.52735476593344621</v>
      </c>
      <c r="AN1733" s="31">
        <v>36</v>
      </c>
      <c r="AO1733">
        <f t="shared" si="54"/>
        <v>9</v>
      </c>
      <c r="AQ1733" s="31">
        <v>22.51</v>
      </c>
      <c r="AR1733">
        <f t="shared" si="55"/>
        <v>7.88</v>
      </c>
    </row>
    <row r="1734" spans="1:44" x14ac:dyDescent="0.25">
      <c r="A1734">
        <v>90175</v>
      </c>
      <c r="B1734">
        <v>2</v>
      </c>
      <c r="C1734" t="s">
        <v>59</v>
      </c>
      <c r="D1734" t="s">
        <v>49</v>
      </c>
      <c r="E1734">
        <v>25</v>
      </c>
      <c r="F1734">
        <v>4.74</v>
      </c>
      <c r="G1734">
        <v>10.36</v>
      </c>
      <c r="H1734" s="1">
        <v>44862</v>
      </c>
      <c r="I1734" s="20">
        <v>10</v>
      </c>
      <c r="J1734" s="47">
        <f>Table_Query_from_Mac10[[#This Row],[unit_price]]-(Table_Query_from_Mac10[[#This Row],[unit_price]]*(Table_Query_from_Mac10[[#This Row],[discount_pct]]/100))</f>
        <v>9.3239999999999998</v>
      </c>
      <c r="K1734" s="47">
        <f>Table_Query_from_Mac10[[#This Row],[unit_cost]]</f>
        <v>4.74</v>
      </c>
      <c r="L1734" s="47">
        <f>Table_Query_from_Mac10[[#This Row],[Live-cost]]*(1+Table_Query_from_Mac10[[#This Row],[CogsIncreasebyTYPE]])</f>
        <v>4.74</v>
      </c>
      <c r="M1734" s="47">
        <f>Table_Query_from_Mac10[[#This Row],[Live-cost]]*Table_Query_from_Mac10[[#This Row],[qty_to_ship]]</f>
        <v>118.5</v>
      </c>
      <c r="N1734" s="47">
        <f>IF(Table_Query_from_Mac10[[#This Row],[item_no]]="KDA",-Table_Query_from_Mac10[[#This Row],[unit_price]],Table_Query_from_Mac10[[#This Row],[Net Unit]]*Table_Query_from_Mac10[[#This Row],[qty_to_ship]])</f>
        <v>233.1</v>
      </c>
      <c r="O1734" s="47">
        <f>SUMIFS(Summary!C:C,Summary!H:H,Table_Query_from_Mac10[[#This Row],[Juiceoc]])</f>
        <v>0</v>
      </c>
      <c r="P1734" s="47">
        <f>SUMIFS(Summary!D:D,Summary!H:H,Table_Query_from_Mac10[[#This Row],[Juiceoc]])</f>
        <v>0</v>
      </c>
      <c r="Q1734" s="47">
        <f>SUMIFS(Summary!E:E,Summary!H:H,Table_Query_from_Mac10[[#This Row],[Juiceoc]])</f>
        <v>0</v>
      </c>
      <c r="R1734" s="47">
        <f>Table_Query_from_Mac10[[#This Row],[Net Unit]]*(1+Table_Query_from_Mac10[[#This Row],[PriceIncreasebyType]])</f>
        <v>9.3239999999999998</v>
      </c>
      <c r="S1734" s="47">
        <f>Table_Query_from_Mac10[[#This Row],[UnitPriceFuture]]*Table_Query_from_Mac10[[#This Row],[qtytoShipFuture]]</f>
        <v>233.1</v>
      </c>
      <c r="T1734" s="47">
        <f>ROUND(Table_Query_from_Mac10[[#This Row],[qty_to_ship]]*(1+Table_Query_from_Mac10[[#This Row],[VolumeIncreasebyType]]),0)</f>
        <v>25</v>
      </c>
      <c r="U1734" s="47">
        <f>Table_Query_from_Mac10[[#This Row],[qtytoShipFuture]]*Table_Query_from_Mac10[[#This Row],[Future-cost]]</f>
        <v>118.5</v>
      </c>
      <c r="V1734" s="47">
        <f>Table_Query_from_Mac10[[#This Row],[qtytoShipFuture]]-Table_Query_from_Mac10[[#This Row],[qty_to_ship]]</f>
        <v>0</v>
      </c>
      <c r="W1734" s="47">
        <f>Table_Query_from_Mac10[[#This Row],[UnitPriceFuture]]</f>
        <v>9.3239999999999998</v>
      </c>
      <c r="X1734" s="47">
        <f>Table_Query_from_Mac10[[#This Row],[Unit Increase]]*Table_Query_from_Mac10[[#This Row],[UnitPriceFuture]]</f>
        <v>0</v>
      </c>
      <c r="Y1734" s="47">
        <f>Table_Query_from_Mac10[[#This Row],[Unit Increase]]*Table_Query_from_Mac10[[#This Row],[Future-cost]]</f>
        <v>0</v>
      </c>
      <c r="Z1734" s="47">
        <f>-(Table_Query_from_Mac10[[#This Row],[Incremental Sales]]+((Table_Query_from_Mac10[[#This Row],[Incremental Sales]]*-(SUM(Summary!$S$8:$S$9)))))*Summary!$S$18</f>
        <v>0</v>
      </c>
      <c r="AA1734" s="47">
        <f>IFERROR(Table_Query_from_Mac10[[#This Row],[Incremental Cost]]/Table_Query_from_Mac10[[#This Row],[Incremental Sales]],0)</f>
        <v>0</v>
      </c>
      <c r="AB1734" s="47">
        <f>IFERROR(Table_Query_from_Mac10[[#This Row],[TotalCostFuture]]/Table_Query_from_Mac10[[#This Row],[totalsalesFuture]],0)</f>
        <v>0.50836550836550842</v>
      </c>
      <c r="AN1734" s="30">
        <v>100</v>
      </c>
      <c r="AO1734">
        <f t="shared" si="54"/>
        <v>25</v>
      </c>
      <c r="AQ1734" s="30">
        <v>29.59</v>
      </c>
      <c r="AR1734">
        <f t="shared" si="55"/>
        <v>10.36</v>
      </c>
    </row>
    <row r="1735" spans="1:44" x14ac:dyDescent="0.25">
      <c r="A1735">
        <v>90175</v>
      </c>
      <c r="B1735">
        <v>3</v>
      </c>
      <c r="C1735" t="s">
        <v>59</v>
      </c>
      <c r="D1735" t="s">
        <v>49</v>
      </c>
      <c r="E1735">
        <v>20</v>
      </c>
      <c r="F1735">
        <v>5.21</v>
      </c>
      <c r="G1735">
        <v>11.4</v>
      </c>
      <c r="H1735" s="1">
        <v>44862</v>
      </c>
      <c r="I1735" s="20">
        <v>10</v>
      </c>
      <c r="J1735" s="47">
        <f>Table_Query_from_Mac10[[#This Row],[unit_price]]-(Table_Query_from_Mac10[[#This Row],[unit_price]]*(Table_Query_from_Mac10[[#This Row],[discount_pct]]/100))</f>
        <v>10.26</v>
      </c>
      <c r="K1735" s="47">
        <f>Table_Query_from_Mac10[[#This Row],[unit_cost]]</f>
        <v>5.21</v>
      </c>
      <c r="L1735" s="47">
        <f>Table_Query_from_Mac10[[#This Row],[Live-cost]]*(1+Table_Query_from_Mac10[[#This Row],[CogsIncreasebyTYPE]])</f>
        <v>5.21</v>
      </c>
      <c r="M1735" s="47">
        <f>Table_Query_from_Mac10[[#This Row],[Live-cost]]*Table_Query_from_Mac10[[#This Row],[qty_to_ship]]</f>
        <v>104.2</v>
      </c>
      <c r="N1735" s="47">
        <f>IF(Table_Query_from_Mac10[[#This Row],[item_no]]="KDA",-Table_Query_from_Mac10[[#This Row],[unit_price]],Table_Query_from_Mac10[[#This Row],[Net Unit]]*Table_Query_from_Mac10[[#This Row],[qty_to_ship]])</f>
        <v>205.2</v>
      </c>
      <c r="O1735" s="47">
        <f>SUMIFS(Summary!C:C,Summary!H:H,Table_Query_from_Mac10[[#This Row],[Juiceoc]])</f>
        <v>0</v>
      </c>
      <c r="P1735" s="47">
        <f>SUMIFS(Summary!D:D,Summary!H:H,Table_Query_from_Mac10[[#This Row],[Juiceoc]])</f>
        <v>0</v>
      </c>
      <c r="Q1735" s="47">
        <f>SUMIFS(Summary!E:E,Summary!H:H,Table_Query_from_Mac10[[#This Row],[Juiceoc]])</f>
        <v>0</v>
      </c>
      <c r="R1735" s="47">
        <f>Table_Query_from_Mac10[[#This Row],[Net Unit]]*(1+Table_Query_from_Mac10[[#This Row],[PriceIncreasebyType]])</f>
        <v>10.26</v>
      </c>
      <c r="S1735" s="47">
        <f>Table_Query_from_Mac10[[#This Row],[UnitPriceFuture]]*Table_Query_from_Mac10[[#This Row],[qtytoShipFuture]]</f>
        <v>205.2</v>
      </c>
      <c r="T1735" s="47">
        <f>ROUND(Table_Query_from_Mac10[[#This Row],[qty_to_ship]]*(1+Table_Query_from_Mac10[[#This Row],[VolumeIncreasebyType]]),0)</f>
        <v>20</v>
      </c>
      <c r="U1735" s="47">
        <f>Table_Query_from_Mac10[[#This Row],[qtytoShipFuture]]*Table_Query_from_Mac10[[#This Row],[Future-cost]]</f>
        <v>104.2</v>
      </c>
      <c r="V1735" s="47">
        <f>Table_Query_from_Mac10[[#This Row],[qtytoShipFuture]]-Table_Query_from_Mac10[[#This Row],[qty_to_ship]]</f>
        <v>0</v>
      </c>
      <c r="W1735" s="47">
        <f>Table_Query_from_Mac10[[#This Row],[UnitPriceFuture]]</f>
        <v>10.26</v>
      </c>
      <c r="X1735" s="47">
        <f>Table_Query_from_Mac10[[#This Row],[Unit Increase]]*Table_Query_from_Mac10[[#This Row],[UnitPriceFuture]]</f>
        <v>0</v>
      </c>
      <c r="Y1735" s="47">
        <f>Table_Query_from_Mac10[[#This Row],[Unit Increase]]*Table_Query_from_Mac10[[#This Row],[Future-cost]]</f>
        <v>0</v>
      </c>
      <c r="Z1735" s="47">
        <f>-(Table_Query_from_Mac10[[#This Row],[Incremental Sales]]+((Table_Query_from_Mac10[[#This Row],[Incremental Sales]]*-(SUM(Summary!$S$8:$S$9)))))*Summary!$S$18</f>
        <v>0</v>
      </c>
      <c r="AA1735" s="47">
        <f>IFERROR(Table_Query_from_Mac10[[#This Row],[Incremental Cost]]/Table_Query_from_Mac10[[#This Row],[Incremental Sales]],0)</f>
        <v>0</v>
      </c>
      <c r="AB1735" s="47">
        <f>IFERROR(Table_Query_from_Mac10[[#This Row],[TotalCostFuture]]/Table_Query_from_Mac10[[#This Row],[totalsalesFuture]],0)</f>
        <v>0.50779727095516569</v>
      </c>
      <c r="AN1735" s="31">
        <v>80</v>
      </c>
      <c r="AO1735">
        <f t="shared" si="54"/>
        <v>20</v>
      </c>
      <c r="AQ1735" s="31">
        <v>32.57</v>
      </c>
      <c r="AR1735">
        <f t="shared" si="55"/>
        <v>11.4</v>
      </c>
    </row>
    <row r="1736" spans="1:44" x14ac:dyDescent="0.25">
      <c r="A1736">
        <v>90175</v>
      </c>
      <c r="B1736">
        <v>4</v>
      </c>
      <c r="C1736" t="s">
        <v>59</v>
      </c>
      <c r="D1736" t="s">
        <v>49</v>
      </c>
      <c r="E1736">
        <v>16</v>
      </c>
      <c r="F1736">
        <v>5.7</v>
      </c>
      <c r="G1736">
        <v>12.32</v>
      </c>
      <c r="H1736" s="1">
        <v>44862</v>
      </c>
      <c r="I1736" s="20">
        <v>10</v>
      </c>
      <c r="J1736" s="47">
        <f>Table_Query_from_Mac10[[#This Row],[unit_price]]-(Table_Query_from_Mac10[[#This Row],[unit_price]]*(Table_Query_from_Mac10[[#This Row],[discount_pct]]/100))</f>
        <v>11.088000000000001</v>
      </c>
      <c r="K1736" s="47">
        <f>Table_Query_from_Mac10[[#This Row],[unit_cost]]</f>
        <v>5.7</v>
      </c>
      <c r="L1736" s="47">
        <f>Table_Query_from_Mac10[[#This Row],[Live-cost]]*(1+Table_Query_from_Mac10[[#This Row],[CogsIncreasebyTYPE]])</f>
        <v>5.7</v>
      </c>
      <c r="M1736" s="47">
        <f>Table_Query_from_Mac10[[#This Row],[Live-cost]]*Table_Query_from_Mac10[[#This Row],[qty_to_ship]]</f>
        <v>91.2</v>
      </c>
      <c r="N1736" s="47">
        <f>IF(Table_Query_from_Mac10[[#This Row],[item_no]]="KDA",-Table_Query_from_Mac10[[#This Row],[unit_price]],Table_Query_from_Mac10[[#This Row],[Net Unit]]*Table_Query_from_Mac10[[#This Row],[qty_to_ship]])</f>
        <v>177.40800000000002</v>
      </c>
      <c r="O1736" s="47">
        <f>SUMIFS(Summary!C:C,Summary!H:H,Table_Query_from_Mac10[[#This Row],[Juiceoc]])</f>
        <v>0</v>
      </c>
      <c r="P1736" s="47">
        <f>SUMIFS(Summary!D:D,Summary!H:H,Table_Query_from_Mac10[[#This Row],[Juiceoc]])</f>
        <v>0</v>
      </c>
      <c r="Q1736" s="47">
        <f>SUMIFS(Summary!E:E,Summary!H:H,Table_Query_from_Mac10[[#This Row],[Juiceoc]])</f>
        <v>0</v>
      </c>
      <c r="R1736" s="47">
        <f>Table_Query_from_Mac10[[#This Row],[Net Unit]]*(1+Table_Query_from_Mac10[[#This Row],[PriceIncreasebyType]])</f>
        <v>11.088000000000001</v>
      </c>
      <c r="S1736" s="47">
        <f>Table_Query_from_Mac10[[#This Row],[UnitPriceFuture]]*Table_Query_from_Mac10[[#This Row],[qtytoShipFuture]]</f>
        <v>177.40800000000002</v>
      </c>
      <c r="T1736" s="47">
        <f>ROUND(Table_Query_from_Mac10[[#This Row],[qty_to_ship]]*(1+Table_Query_from_Mac10[[#This Row],[VolumeIncreasebyType]]),0)</f>
        <v>16</v>
      </c>
      <c r="U1736" s="47">
        <f>Table_Query_from_Mac10[[#This Row],[qtytoShipFuture]]*Table_Query_from_Mac10[[#This Row],[Future-cost]]</f>
        <v>91.2</v>
      </c>
      <c r="V1736" s="47">
        <f>Table_Query_from_Mac10[[#This Row],[qtytoShipFuture]]-Table_Query_from_Mac10[[#This Row],[qty_to_ship]]</f>
        <v>0</v>
      </c>
      <c r="W1736" s="47">
        <f>Table_Query_from_Mac10[[#This Row],[UnitPriceFuture]]</f>
        <v>11.088000000000001</v>
      </c>
      <c r="X1736" s="47">
        <f>Table_Query_from_Mac10[[#This Row],[Unit Increase]]*Table_Query_from_Mac10[[#This Row],[UnitPriceFuture]]</f>
        <v>0</v>
      </c>
      <c r="Y1736" s="47">
        <f>Table_Query_from_Mac10[[#This Row],[Unit Increase]]*Table_Query_from_Mac10[[#This Row],[Future-cost]]</f>
        <v>0</v>
      </c>
      <c r="Z1736" s="47">
        <f>-(Table_Query_from_Mac10[[#This Row],[Incremental Sales]]+((Table_Query_from_Mac10[[#This Row],[Incremental Sales]]*-(SUM(Summary!$S$8:$S$9)))))*Summary!$S$18</f>
        <v>0</v>
      </c>
      <c r="AA1736" s="47">
        <f>IFERROR(Table_Query_from_Mac10[[#This Row],[Incremental Cost]]/Table_Query_from_Mac10[[#This Row],[Incremental Sales]],0)</f>
        <v>0</v>
      </c>
      <c r="AB1736" s="47">
        <f>IFERROR(Table_Query_from_Mac10[[#This Row],[TotalCostFuture]]/Table_Query_from_Mac10[[#This Row],[totalsalesFuture]],0)</f>
        <v>0.51406926406926401</v>
      </c>
      <c r="AN1736" s="30">
        <v>64</v>
      </c>
      <c r="AO1736">
        <f t="shared" si="54"/>
        <v>16</v>
      </c>
      <c r="AQ1736" s="30">
        <v>35.19</v>
      </c>
      <c r="AR1736">
        <f t="shared" si="55"/>
        <v>12.32</v>
      </c>
    </row>
    <row r="1737" spans="1:44" x14ac:dyDescent="0.25">
      <c r="A1737">
        <v>90175</v>
      </c>
      <c r="B1737">
        <v>5</v>
      </c>
      <c r="C1737" t="s">
        <v>59</v>
      </c>
      <c r="D1737" t="s">
        <v>49</v>
      </c>
      <c r="E1737">
        <v>4</v>
      </c>
      <c r="F1737">
        <v>6.28</v>
      </c>
      <c r="G1737">
        <v>13.95</v>
      </c>
      <c r="H1737" s="1">
        <v>44862</v>
      </c>
      <c r="I1737" s="20">
        <v>10</v>
      </c>
      <c r="J1737" s="47">
        <f>Table_Query_from_Mac10[[#This Row],[unit_price]]-(Table_Query_from_Mac10[[#This Row],[unit_price]]*(Table_Query_from_Mac10[[#This Row],[discount_pct]]/100))</f>
        <v>12.555</v>
      </c>
      <c r="K1737" s="47">
        <f>Table_Query_from_Mac10[[#This Row],[unit_cost]]</f>
        <v>6.28</v>
      </c>
      <c r="L1737" s="47">
        <f>Table_Query_from_Mac10[[#This Row],[Live-cost]]*(1+Table_Query_from_Mac10[[#This Row],[CogsIncreasebyTYPE]])</f>
        <v>6.28</v>
      </c>
      <c r="M1737" s="47">
        <f>Table_Query_from_Mac10[[#This Row],[Live-cost]]*Table_Query_from_Mac10[[#This Row],[qty_to_ship]]</f>
        <v>25.12</v>
      </c>
      <c r="N1737" s="47">
        <f>IF(Table_Query_from_Mac10[[#This Row],[item_no]]="KDA",-Table_Query_from_Mac10[[#This Row],[unit_price]],Table_Query_from_Mac10[[#This Row],[Net Unit]]*Table_Query_from_Mac10[[#This Row],[qty_to_ship]])</f>
        <v>50.22</v>
      </c>
      <c r="O1737" s="47">
        <f>SUMIFS(Summary!C:C,Summary!H:H,Table_Query_from_Mac10[[#This Row],[Juiceoc]])</f>
        <v>0</v>
      </c>
      <c r="P1737" s="47">
        <f>SUMIFS(Summary!D:D,Summary!H:H,Table_Query_from_Mac10[[#This Row],[Juiceoc]])</f>
        <v>0</v>
      </c>
      <c r="Q1737" s="47">
        <f>SUMIFS(Summary!E:E,Summary!H:H,Table_Query_from_Mac10[[#This Row],[Juiceoc]])</f>
        <v>0</v>
      </c>
      <c r="R1737" s="47">
        <f>Table_Query_from_Mac10[[#This Row],[Net Unit]]*(1+Table_Query_from_Mac10[[#This Row],[PriceIncreasebyType]])</f>
        <v>12.555</v>
      </c>
      <c r="S1737" s="47">
        <f>Table_Query_from_Mac10[[#This Row],[UnitPriceFuture]]*Table_Query_from_Mac10[[#This Row],[qtytoShipFuture]]</f>
        <v>50.22</v>
      </c>
      <c r="T1737" s="47">
        <f>ROUND(Table_Query_from_Mac10[[#This Row],[qty_to_ship]]*(1+Table_Query_from_Mac10[[#This Row],[VolumeIncreasebyType]]),0)</f>
        <v>4</v>
      </c>
      <c r="U1737" s="47">
        <f>Table_Query_from_Mac10[[#This Row],[qtytoShipFuture]]*Table_Query_from_Mac10[[#This Row],[Future-cost]]</f>
        <v>25.12</v>
      </c>
      <c r="V1737" s="47">
        <f>Table_Query_from_Mac10[[#This Row],[qtytoShipFuture]]-Table_Query_from_Mac10[[#This Row],[qty_to_ship]]</f>
        <v>0</v>
      </c>
      <c r="W1737" s="47">
        <f>Table_Query_from_Mac10[[#This Row],[UnitPriceFuture]]</f>
        <v>12.555</v>
      </c>
      <c r="X1737" s="47">
        <f>Table_Query_from_Mac10[[#This Row],[Unit Increase]]*Table_Query_from_Mac10[[#This Row],[UnitPriceFuture]]</f>
        <v>0</v>
      </c>
      <c r="Y1737" s="47">
        <f>Table_Query_from_Mac10[[#This Row],[Unit Increase]]*Table_Query_from_Mac10[[#This Row],[Future-cost]]</f>
        <v>0</v>
      </c>
      <c r="Z1737" s="47">
        <f>-(Table_Query_from_Mac10[[#This Row],[Incremental Sales]]+((Table_Query_from_Mac10[[#This Row],[Incremental Sales]]*-(SUM(Summary!$S$8:$S$9)))))*Summary!$S$18</f>
        <v>0</v>
      </c>
      <c r="AA1737" s="47">
        <f>IFERROR(Table_Query_from_Mac10[[#This Row],[Incremental Cost]]/Table_Query_from_Mac10[[#This Row],[Incremental Sales]],0)</f>
        <v>0</v>
      </c>
      <c r="AB1737" s="47">
        <f>IFERROR(Table_Query_from_Mac10[[#This Row],[TotalCostFuture]]/Table_Query_from_Mac10[[#This Row],[totalsalesFuture]],0)</f>
        <v>0.50019912385503784</v>
      </c>
      <c r="AN1737" s="31">
        <v>16</v>
      </c>
      <c r="AO1737">
        <f t="shared" si="54"/>
        <v>4</v>
      </c>
      <c r="AQ1737" s="31">
        <v>39.85</v>
      </c>
      <c r="AR1737">
        <f t="shared" si="55"/>
        <v>13.95</v>
      </c>
    </row>
    <row r="1738" spans="1:44" x14ac:dyDescent="0.25">
      <c r="A1738">
        <v>90175</v>
      </c>
      <c r="B1738">
        <v>6</v>
      </c>
      <c r="C1738" t="s">
        <v>59</v>
      </c>
      <c r="D1738" t="s">
        <v>49</v>
      </c>
      <c r="E1738">
        <v>12</v>
      </c>
      <c r="F1738">
        <v>6.89</v>
      </c>
      <c r="G1738">
        <v>15.45</v>
      </c>
      <c r="H1738" s="1">
        <v>44862</v>
      </c>
      <c r="I1738" s="20">
        <v>10</v>
      </c>
      <c r="J1738" s="47">
        <f>Table_Query_from_Mac10[[#This Row],[unit_price]]-(Table_Query_from_Mac10[[#This Row],[unit_price]]*(Table_Query_from_Mac10[[#This Row],[discount_pct]]/100))</f>
        <v>13.904999999999999</v>
      </c>
      <c r="K1738" s="47">
        <f>Table_Query_from_Mac10[[#This Row],[unit_cost]]</f>
        <v>6.89</v>
      </c>
      <c r="L1738" s="47">
        <f>Table_Query_from_Mac10[[#This Row],[Live-cost]]*(1+Table_Query_from_Mac10[[#This Row],[CogsIncreasebyTYPE]])</f>
        <v>6.89</v>
      </c>
      <c r="M1738" s="47">
        <f>Table_Query_from_Mac10[[#This Row],[Live-cost]]*Table_Query_from_Mac10[[#This Row],[qty_to_ship]]</f>
        <v>82.679999999999993</v>
      </c>
      <c r="N1738" s="47">
        <f>IF(Table_Query_from_Mac10[[#This Row],[item_no]]="KDA",-Table_Query_from_Mac10[[#This Row],[unit_price]],Table_Query_from_Mac10[[#This Row],[Net Unit]]*Table_Query_from_Mac10[[#This Row],[qty_to_ship]])</f>
        <v>166.85999999999999</v>
      </c>
      <c r="O1738" s="47">
        <f>SUMIFS(Summary!C:C,Summary!H:H,Table_Query_from_Mac10[[#This Row],[Juiceoc]])</f>
        <v>0</v>
      </c>
      <c r="P1738" s="47">
        <f>SUMIFS(Summary!D:D,Summary!H:H,Table_Query_from_Mac10[[#This Row],[Juiceoc]])</f>
        <v>0</v>
      </c>
      <c r="Q1738" s="47">
        <f>SUMIFS(Summary!E:E,Summary!H:H,Table_Query_from_Mac10[[#This Row],[Juiceoc]])</f>
        <v>0</v>
      </c>
      <c r="R1738" s="47">
        <f>Table_Query_from_Mac10[[#This Row],[Net Unit]]*(1+Table_Query_from_Mac10[[#This Row],[PriceIncreasebyType]])</f>
        <v>13.904999999999999</v>
      </c>
      <c r="S1738" s="47">
        <f>Table_Query_from_Mac10[[#This Row],[UnitPriceFuture]]*Table_Query_from_Mac10[[#This Row],[qtytoShipFuture]]</f>
        <v>166.85999999999999</v>
      </c>
      <c r="T1738" s="47">
        <f>ROUND(Table_Query_from_Mac10[[#This Row],[qty_to_ship]]*(1+Table_Query_from_Mac10[[#This Row],[VolumeIncreasebyType]]),0)</f>
        <v>12</v>
      </c>
      <c r="U1738" s="47">
        <f>Table_Query_from_Mac10[[#This Row],[qtytoShipFuture]]*Table_Query_from_Mac10[[#This Row],[Future-cost]]</f>
        <v>82.679999999999993</v>
      </c>
      <c r="V1738" s="47">
        <f>Table_Query_from_Mac10[[#This Row],[qtytoShipFuture]]-Table_Query_from_Mac10[[#This Row],[qty_to_ship]]</f>
        <v>0</v>
      </c>
      <c r="W1738" s="47">
        <f>Table_Query_from_Mac10[[#This Row],[UnitPriceFuture]]</f>
        <v>13.904999999999999</v>
      </c>
      <c r="X1738" s="47">
        <f>Table_Query_from_Mac10[[#This Row],[Unit Increase]]*Table_Query_from_Mac10[[#This Row],[UnitPriceFuture]]</f>
        <v>0</v>
      </c>
      <c r="Y1738" s="47">
        <f>Table_Query_from_Mac10[[#This Row],[Unit Increase]]*Table_Query_from_Mac10[[#This Row],[Future-cost]]</f>
        <v>0</v>
      </c>
      <c r="Z1738" s="47">
        <f>-(Table_Query_from_Mac10[[#This Row],[Incremental Sales]]+((Table_Query_from_Mac10[[#This Row],[Incremental Sales]]*-(SUM(Summary!$S$8:$S$9)))))*Summary!$S$18</f>
        <v>0</v>
      </c>
      <c r="AA1738" s="47">
        <f>IFERROR(Table_Query_from_Mac10[[#This Row],[Incremental Cost]]/Table_Query_from_Mac10[[#This Row],[Incremental Sales]],0)</f>
        <v>0</v>
      </c>
      <c r="AB1738" s="47">
        <f>IFERROR(Table_Query_from_Mac10[[#This Row],[TotalCostFuture]]/Table_Query_from_Mac10[[#This Row],[totalsalesFuture]],0)</f>
        <v>0.4955052139518159</v>
      </c>
      <c r="AN1738" s="30">
        <v>48</v>
      </c>
      <c r="AO1738">
        <f t="shared" si="54"/>
        <v>12</v>
      </c>
      <c r="AQ1738" s="30">
        <v>44.15</v>
      </c>
      <c r="AR1738">
        <f t="shared" si="55"/>
        <v>15.45</v>
      </c>
    </row>
    <row r="1739" spans="1:44" x14ac:dyDescent="0.25">
      <c r="A1739">
        <v>90175</v>
      </c>
      <c r="B1739">
        <v>7</v>
      </c>
      <c r="C1739" t="s">
        <v>59</v>
      </c>
      <c r="D1739" t="s">
        <v>49</v>
      </c>
      <c r="E1739">
        <v>9</v>
      </c>
      <c r="F1739">
        <v>8.1999999999999993</v>
      </c>
      <c r="G1739">
        <v>19.239999999999998</v>
      </c>
      <c r="H1739" s="1">
        <v>44862</v>
      </c>
      <c r="I1739" s="20">
        <v>10</v>
      </c>
      <c r="J1739" s="47">
        <f>Table_Query_from_Mac10[[#This Row],[unit_price]]-(Table_Query_from_Mac10[[#This Row],[unit_price]]*(Table_Query_from_Mac10[[#This Row],[discount_pct]]/100))</f>
        <v>17.315999999999999</v>
      </c>
      <c r="K1739" s="47">
        <f>Table_Query_from_Mac10[[#This Row],[unit_cost]]</f>
        <v>8.1999999999999993</v>
      </c>
      <c r="L1739" s="47">
        <f>Table_Query_from_Mac10[[#This Row],[Live-cost]]*(1+Table_Query_from_Mac10[[#This Row],[CogsIncreasebyTYPE]])</f>
        <v>8.1999999999999993</v>
      </c>
      <c r="M1739" s="47">
        <f>Table_Query_from_Mac10[[#This Row],[Live-cost]]*Table_Query_from_Mac10[[#This Row],[qty_to_ship]]</f>
        <v>73.8</v>
      </c>
      <c r="N1739" s="47">
        <f>IF(Table_Query_from_Mac10[[#This Row],[item_no]]="KDA",-Table_Query_from_Mac10[[#This Row],[unit_price]],Table_Query_from_Mac10[[#This Row],[Net Unit]]*Table_Query_from_Mac10[[#This Row],[qty_to_ship]])</f>
        <v>155.84399999999999</v>
      </c>
      <c r="O1739" s="47">
        <f>SUMIFS(Summary!C:C,Summary!H:H,Table_Query_from_Mac10[[#This Row],[Juiceoc]])</f>
        <v>0</v>
      </c>
      <c r="P1739" s="47">
        <f>SUMIFS(Summary!D:D,Summary!H:H,Table_Query_from_Mac10[[#This Row],[Juiceoc]])</f>
        <v>0</v>
      </c>
      <c r="Q1739" s="47">
        <f>SUMIFS(Summary!E:E,Summary!H:H,Table_Query_from_Mac10[[#This Row],[Juiceoc]])</f>
        <v>0</v>
      </c>
      <c r="R1739" s="47">
        <f>Table_Query_from_Mac10[[#This Row],[Net Unit]]*(1+Table_Query_from_Mac10[[#This Row],[PriceIncreasebyType]])</f>
        <v>17.315999999999999</v>
      </c>
      <c r="S1739" s="47">
        <f>Table_Query_from_Mac10[[#This Row],[UnitPriceFuture]]*Table_Query_from_Mac10[[#This Row],[qtytoShipFuture]]</f>
        <v>155.84399999999999</v>
      </c>
      <c r="T1739" s="47">
        <f>ROUND(Table_Query_from_Mac10[[#This Row],[qty_to_ship]]*(1+Table_Query_from_Mac10[[#This Row],[VolumeIncreasebyType]]),0)</f>
        <v>9</v>
      </c>
      <c r="U1739" s="47">
        <f>Table_Query_from_Mac10[[#This Row],[qtytoShipFuture]]*Table_Query_from_Mac10[[#This Row],[Future-cost]]</f>
        <v>73.8</v>
      </c>
      <c r="V1739" s="47">
        <f>Table_Query_from_Mac10[[#This Row],[qtytoShipFuture]]-Table_Query_from_Mac10[[#This Row],[qty_to_ship]]</f>
        <v>0</v>
      </c>
      <c r="W1739" s="47">
        <f>Table_Query_from_Mac10[[#This Row],[UnitPriceFuture]]</f>
        <v>17.315999999999999</v>
      </c>
      <c r="X1739" s="47">
        <f>Table_Query_from_Mac10[[#This Row],[Unit Increase]]*Table_Query_from_Mac10[[#This Row],[UnitPriceFuture]]</f>
        <v>0</v>
      </c>
      <c r="Y1739" s="47">
        <f>Table_Query_from_Mac10[[#This Row],[Unit Increase]]*Table_Query_from_Mac10[[#This Row],[Future-cost]]</f>
        <v>0</v>
      </c>
      <c r="Z1739" s="47">
        <f>-(Table_Query_from_Mac10[[#This Row],[Incremental Sales]]+((Table_Query_from_Mac10[[#This Row],[Incremental Sales]]*-(SUM(Summary!$S$8:$S$9)))))*Summary!$S$18</f>
        <v>0</v>
      </c>
      <c r="AA1739" s="47">
        <f>IFERROR(Table_Query_from_Mac10[[#This Row],[Incremental Cost]]/Table_Query_from_Mac10[[#This Row],[Incremental Sales]],0)</f>
        <v>0</v>
      </c>
      <c r="AB1739" s="47">
        <f>IFERROR(Table_Query_from_Mac10[[#This Row],[TotalCostFuture]]/Table_Query_from_Mac10[[#This Row],[totalsalesFuture]],0)</f>
        <v>0.47355047355047353</v>
      </c>
      <c r="AN1739" s="31">
        <v>36</v>
      </c>
      <c r="AO1739">
        <f t="shared" si="54"/>
        <v>9</v>
      </c>
      <c r="AQ1739" s="31">
        <v>54.98</v>
      </c>
      <c r="AR1739">
        <f t="shared" si="55"/>
        <v>19.239999999999998</v>
      </c>
    </row>
    <row r="1740" spans="1:44" x14ac:dyDescent="0.25">
      <c r="A1740">
        <v>90175</v>
      </c>
      <c r="B1740">
        <v>8</v>
      </c>
      <c r="C1740" t="s">
        <v>59</v>
      </c>
      <c r="D1740" t="s">
        <v>49</v>
      </c>
      <c r="E1740">
        <v>9</v>
      </c>
      <c r="F1740">
        <v>9.5500000000000007</v>
      </c>
      <c r="G1740">
        <v>23.29</v>
      </c>
      <c r="H1740" s="1">
        <v>44862</v>
      </c>
      <c r="I1740" s="20">
        <v>10</v>
      </c>
      <c r="J1740" s="47">
        <f>Table_Query_from_Mac10[[#This Row],[unit_price]]-(Table_Query_from_Mac10[[#This Row],[unit_price]]*(Table_Query_from_Mac10[[#This Row],[discount_pct]]/100))</f>
        <v>20.960999999999999</v>
      </c>
      <c r="K1740" s="47">
        <f>Table_Query_from_Mac10[[#This Row],[unit_cost]]</f>
        <v>9.5500000000000007</v>
      </c>
      <c r="L1740" s="47">
        <f>Table_Query_from_Mac10[[#This Row],[Live-cost]]*(1+Table_Query_from_Mac10[[#This Row],[CogsIncreasebyTYPE]])</f>
        <v>9.5500000000000007</v>
      </c>
      <c r="M1740" s="47">
        <f>Table_Query_from_Mac10[[#This Row],[Live-cost]]*Table_Query_from_Mac10[[#This Row],[qty_to_ship]]</f>
        <v>85.95</v>
      </c>
      <c r="N1740" s="47">
        <f>IF(Table_Query_from_Mac10[[#This Row],[item_no]]="KDA",-Table_Query_from_Mac10[[#This Row],[unit_price]],Table_Query_from_Mac10[[#This Row],[Net Unit]]*Table_Query_from_Mac10[[#This Row],[qty_to_ship]])</f>
        <v>188.649</v>
      </c>
      <c r="O1740" s="47">
        <f>SUMIFS(Summary!C:C,Summary!H:H,Table_Query_from_Mac10[[#This Row],[Juiceoc]])</f>
        <v>0</v>
      </c>
      <c r="P1740" s="47">
        <f>SUMIFS(Summary!D:D,Summary!H:H,Table_Query_from_Mac10[[#This Row],[Juiceoc]])</f>
        <v>0</v>
      </c>
      <c r="Q1740" s="47">
        <f>SUMIFS(Summary!E:E,Summary!H:H,Table_Query_from_Mac10[[#This Row],[Juiceoc]])</f>
        <v>0</v>
      </c>
      <c r="R1740" s="47">
        <f>Table_Query_from_Mac10[[#This Row],[Net Unit]]*(1+Table_Query_from_Mac10[[#This Row],[PriceIncreasebyType]])</f>
        <v>20.960999999999999</v>
      </c>
      <c r="S1740" s="47">
        <f>Table_Query_from_Mac10[[#This Row],[UnitPriceFuture]]*Table_Query_from_Mac10[[#This Row],[qtytoShipFuture]]</f>
        <v>188.649</v>
      </c>
      <c r="T1740" s="47">
        <f>ROUND(Table_Query_from_Mac10[[#This Row],[qty_to_ship]]*(1+Table_Query_from_Mac10[[#This Row],[VolumeIncreasebyType]]),0)</f>
        <v>9</v>
      </c>
      <c r="U1740" s="47">
        <f>Table_Query_from_Mac10[[#This Row],[qtytoShipFuture]]*Table_Query_from_Mac10[[#This Row],[Future-cost]]</f>
        <v>85.95</v>
      </c>
      <c r="V1740" s="47">
        <f>Table_Query_from_Mac10[[#This Row],[qtytoShipFuture]]-Table_Query_from_Mac10[[#This Row],[qty_to_ship]]</f>
        <v>0</v>
      </c>
      <c r="W1740" s="47">
        <f>Table_Query_from_Mac10[[#This Row],[UnitPriceFuture]]</f>
        <v>20.960999999999999</v>
      </c>
      <c r="X1740" s="47">
        <f>Table_Query_from_Mac10[[#This Row],[Unit Increase]]*Table_Query_from_Mac10[[#This Row],[UnitPriceFuture]]</f>
        <v>0</v>
      </c>
      <c r="Y1740" s="47">
        <f>Table_Query_from_Mac10[[#This Row],[Unit Increase]]*Table_Query_from_Mac10[[#This Row],[Future-cost]]</f>
        <v>0</v>
      </c>
      <c r="Z1740" s="47">
        <f>-(Table_Query_from_Mac10[[#This Row],[Incremental Sales]]+((Table_Query_from_Mac10[[#This Row],[Incremental Sales]]*-(SUM(Summary!$S$8:$S$9)))))*Summary!$S$18</f>
        <v>0</v>
      </c>
      <c r="AA1740" s="47">
        <f>IFERROR(Table_Query_from_Mac10[[#This Row],[Incremental Cost]]/Table_Query_from_Mac10[[#This Row],[Incremental Sales]],0)</f>
        <v>0</v>
      </c>
      <c r="AB1740" s="47">
        <f>IFERROR(Table_Query_from_Mac10[[#This Row],[TotalCostFuture]]/Table_Query_from_Mac10[[#This Row],[totalsalesFuture]],0)</f>
        <v>0.45560803396784505</v>
      </c>
      <c r="AN1740" s="30">
        <v>36</v>
      </c>
      <c r="AO1740">
        <f t="shared" si="54"/>
        <v>9</v>
      </c>
      <c r="AQ1740" s="30">
        <v>66.53</v>
      </c>
      <c r="AR1740">
        <f t="shared" si="55"/>
        <v>23.29</v>
      </c>
    </row>
    <row r="1741" spans="1:44" x14ac:dyDescent="0.25">
      <c r="A1741">
        <v>90175</v>
      </c>
      <c r="B1741">
        <v>9</v>
      </c>
      <c r="C1741" t="s">
        <v>59</v>
      </c>
      <c r="D1741" t="s">
        <v>49</v>
      </c>
      <c r="E1741">
        <v>1</v>
      </c>
      <c r="F1741">
        <v>14.16</v>
      </c>
      <c r="G1741">
        <v>37.86</v>
      </c>
      <c r="H1741" s="1">
        <v>44862</v>
      </c>
      <c r="I1741" s="20">
        <v>10</v>
      </c>
      <c r="J1741" s="47">
        <f>Table_Query_from_Mac10[[#This Row],[unit_price]]-(Table_Query_from_Mac10[[#This Row],[unit_price]]*(Table_Query_from_Mac10[[#This Row],[discount_pct]]/100))</f>
        <v>34.073999999999998</v>
      </c>
      <c r="K1741" s="47">
        <f>Table_Query_from_Mac10[[#This Row],[unit_cost]]</f>
        <v>14.16</v>
      </c>
      <c r="L1741" s="47">
        <f>Table_Query_from_Mac10[[#This Row],[Live-cost]]*(1+Table_Query_from_Mac10[[#This Row],[CogsIncreasebyTYPE]])</f>
        <v>14.16</v>
      </c>
      <c r="M1741" s="47">
        <f>Table_Query_from_Mac10[[#This Row],[Live-cost]]*Table_Query_from_Mac10[[#This Row],[qty_to_ship]]</f>
        <v>14.16</v>
      </c>
      <c r="N1741" s="47">
        <f>IF(Table_Query_from_Mac10[[#This Row],[item_no]]="KDA",-Table_Query_from_Mac10[[#This Row],[unit_price]],Table_Query_from_Mac10[[#This Row],[Net Unit]]*Table_Query_from_Mac10[[#This Row],[qty_to_ship]])</f>
        <v>34.073999999999998</v>
      </c>
      <c r="O1741" s="47">
        <f>SUMIFS(Summary!C:C,Summary!H:H,Table_Query_from_Mac10[[#This Row],[Juiceoc]])</f>
        <v>0</v>
      </c>
      <c r="P1741" s="47">
        <f>SUMIFS(Summary!D:D,Summary!H:H,Table_Query_from_Mac10[[#This Row],[Juiceoc]])</f>
        <v>0</v>
      </c>
      <c r="Q1741" s="47">
        <f>SUMIFS(Summary!E:E,Summary!H:H,Table_Query_from_Mac10[[#This Row],[Juiceoc]])</f>
        <v>0</v>
      </c>
      <c r="R1741" s="47">
        <f>Table_Query_from_Mac10[[#This Row],[Net Unit]]*(1+Table_Query_from_Mac10[[#This Row],[PriceIncreasebyType]])</f>
        <v>34.073999999999998</v>
      </c>
      <c r="S1741" s="47">
        <f>Table_Query_from_Mac10[[#This Row],[UnitPriceFuture]]*Table_Query_from_Mac10[[#This Row],[qtytoShipFuture]]</f>
        <v>34.073999999999998</v>
      </c>
      <c r="T1741" s="47">
        <f>ROUND(Table_Query_from_Mac10[[#This Row],[qty_to_ship]]*(1+Table_Query_from_Mac10[[#This Row],[VolumeIncreasebyType]]),0)</f>
        <v>1</v>
      </c>
      <c r="U1741" s="47">
        <f>Table_Query_from_Mac10[[#This Row],[qtytoShipFuture]]*Table_Query_from_Mac10[[#This Row],[Future-cost]]</f>
        <v>14.16</v>
      </c>
      <c r="V1741" s="47">
        <f>Table_Query_from_Mac10[[#This Row],[qtytoShipFuture]]-Table_Query_from_Mac10[[#This Row],[qty_to_ship]]</f>
        <v>0</v>
      </c>
      <c r="W1741" s="47">
        <f>Table_Query_from_Mac10[[#This Row],[UnitPriceFuture]]</f>
        <v>34.073999999999998</v>
      </c>
      <c r="X1741" s="47">
        <f>Table_Query_from_Mac10[[#This Row],[Unit Increase]]*Table_Query_from_Mac10[[#This Row],[UnitPriceFuture]]</f>
        <v>0</v>
      </c>
      <c r="Y1741" s="47">
        <f>Table_Query_from_Mac10[[#This Row],[Unit Increase]]*Table_Query_from_Mac10[[#This Row],[Future-cost]]</f>
        <v>0</v>
      </c>
      <c r="Z1741" s="47">
        <f>-(Table_Query_from_Mac10[[#This Row],[Incremental Sales]]+((Table_Query_from_Mac10[[#This Row],[Incremental Sales]]*-(SUM(Summary!$S$8:$S$9)))))*Summary!$S$18</f>
        <v>0</v>
      </c>
      <c r="AA1741" s="47">
        <f>IFERROR(Table_Query_from_Mac10[[#This Row],[Incremental Cost]]/Table_Query_from_Mac10[[#This Row],[Incremental Sales]],0)</f>
        <v>0</v>
      </c>
      <c r="AB1741" s="47">
        <f>IFERROR(Table_Query_from_Mac10[[#This Row],[TotalCostFuture]]/Table_Query_from_Mac10[[#This Row],[totalsalesFuture]],0)</f>
        <v>0.41556612079591482</v>
      </c>
      <c r="AN1741" s="31">
        <v>4</v>
      </c>
      <c r="AO1741">
        <f t="shared" si="54"/>
        <v>1</v>
      </c>
      <c r="AQ1741" s="31">
        <v>108.16</v>
      </c>
      <c r="AR1741">
        <f t="shared" si="55"/>
        <v>37.86</v>
      </c>
    </row>
    <row r="1742" spans="1:44" x14ac:dyDescent="0.25">
      <c r="A1742">
        <v>90176</v>
      </c>
      <c r="B1742">
        <v>1</v>
      </c>
      <c r="C1742" t="s">
        <v>59</v>
      </c>
      <c r="D1742" t="s">
        <v>49</v>
      </c>
      <c r="E1742">
        <v>7</v>
      </c>
      <c r="F1742">
        <v>4.74</v>
      </c>
      <c r="G1742">
        <v>10.36</v>
      </c>
      <c r="H1742" s="1">
        <v>44862</v>
      </c>
      <c r="I1742" s="20">
        <v>10</v>
      </c>
      <c r="J1742" s="47">
        <f>Table_Query_from_Mac10[[#This Row],[unit_price]]-(Table_Query_from_Mac10[[#This Row],[unit_price]]*(Table_Query_from_Mac10[[#This Row],[discount_pct]]/100))</f>
        <v>9.3239999999999998</v>
      </c>
      <c r="K1742" s="47">
        <f>Table_Query_from_Mac10[[#This Row],[unit_cost]]</f>
        <v>4.74</v>
      </c>
      <c r="L1742" s="47">
        <f>Table_Query_from_Mac10[[#This Row],[Live-cost]]*(1+Table_Query_from_Mac10[[#This Row],[CogsIncreasebyTYPE]])</f>
        <v>4.74</v>
      </c>
      <c r="M1742" s="47">
        <f>Table_Query_from_Mac10[[#This Row],[Live-cost]]*Table_Query_from_Mac10[[#This Row],[qty_to_ship]]</f>
        <v>33.18</v>
      </c>
      <c r="N1742" s="47">
        <f>IF(Table_Query_from_Mac10[[#This Row],[item_no]]="KDA",-Table_Query_from_Mac10[[#This Row],[unit_price]],Table_Query_from_Mac10[[#This Row],[Net Unit]]*Table_Query_from_Mac10[[#This Row],[qty_to_ship]])</f>
        <v>65.268000000000001</v>
      </c>
      <c r="O1742" s="47">
        <f>SUMIFS(Summary!C:C,Summary!H:H,Table_Query_from_Mac10[[#This Row],[Juiceoc]])</f>
        <v>0</v>
      </c>
      <c r="P1742" s="47">
        <f>SUMIFS(Summary!D:D,Summary!H:H,Table_Query_from_Mac10[[#This Row],[Juiceoc]])</f>
        <v>0</v>
      </c>
      <c r="Q1742" s="47">
        <f>SUMIFS(Summary!E:E,Summary!H:H,Table_Query_from_Mac10[[#This Row],[Juiceoc]])</f>
        <v>0</v>
      </c>
      <c r="R1742" s="47">
        <f>Table_Query_from_Mac10[[#This Row],[Net Unit]]*(1+Table_Query_from_Mac10[[#This Row],[PriceIncreasebyType]])</f>
        <v>9.3239999999999998</v>
      </c>
      <c r="S1742" s="47">
        <f>Table_Query_from_Mac10[[#This Row],[UnitPriceFuture]]*Table_Query_from_Mac10[[#This Row],[qtytoShipFuture]]</f>
        <v>65.268000000000001</v>
      </c>
      <c r="T1742" s="47">
        <f>ROUND(Table_Query_from_Mac10[[#This Row],[qty_to_ship]]*(1+Table_Query_from_Mac10[[#This Row],[VolumeIncreasebyType]]),0)</f>
        <v>7</v>
      </c>
      <c r="U1742" s="47">
        <f>Table_Query_from_Mac10[[#This Row],[qtytoShipFuture]]*Table_Query_from_Mac10[[#This Row],[Future-cost]]</f>
        <v>33.18</v>
      </c>
      <c r="V1742" s="47">
        <f>Table_Query_from_Mac10[[#This Row],[qtytoShipFuture]]-Table_Query_from_Mac10[[#This Row],[qty_to_ship]]</f>
        <v>0</v>
      </c>
      <c r="W1742" s="47">
        <f>Table_Query_from_Mac10[[#This Row],[UnitPriceFuture]]</f>
        <v>9.3239999999999998</v>
      </c>
      <c r="X1742" s="47">
        <f>Table_Query_from_Mac10[[#This Row],[Unit Increase]]*Table_Query_from_Mac10[[#This Row],[UnitPriceFuture]]</f>
        <v>0</v>
      </c>
      <c r="Y1742" s="47">
        <f>Table_Query_from_Mac10[[#This Row],[Unit Increase]]*Table_Query_from_Mac10[[#This Row],[Future-cost]]</f>
        <v>0</v>
      </c>
      <c r="Z1742" s="47">
        <f>-(Table_Query_from_Mac10[[#This Row],[Incremental Sales]]+((Table_Query_from_Mac10[[#This Row],[Incremental Sales]]*-(SUM(Summary!$S$8:$S$9)))))*Summary!$S$18</f>
        <v>0</v>
      </c>
      <c r="AA1742" s="47">
        <f>IFERROR(Table_Query_from_Mac10[[#This Row],[Incremental Cost]]/Table_Query_from_Mac10[[#This Row],[Incremental Sales]],0)</f>
        <v>0</v>
      </c>
      <c r="AB1742" s="47">
        <f>IFERROR(Table_Query_from_Mac10[[#This Row],[TotalCostFuture]]/Table_Query_from_Mac10[[#This Row],[totalsalesFuture]],0)</f>
        <v>0.50836550836550831</v>
      </c>
      <c r="AN1742" s="30">
        <v>25</v>
      </c>
      <c r="AO1742">
        <f t="shared" si="54"/>
        <v>7</v>
      </c>
      <c r="AQ1742" s="30">
        <v>29.59</v>
      </c>
      <c r="AR1742">
        <f t="shared" si="55"/>
        <v>10.36</v>
      </c>
    </row>
    <row r="1743" spans="1:44" x14ac:dyDescent="0.25">
      <c r="A1743">
        <v>90176</v>
      </c>
      <c r="B1743">
        <v>2</v>
      </c>
      <c r="C1743" t="s">
        <v>59</v>
      </c>
      <c r="D1743" t="s">
        <v>49</v>
      </c>
      <c r="E1743">
        <v>15</v>
      </c>
      <c r="F1743">
        <v>5.21</v>
      </c>
      <c r="G1743">
        <v>11.4</v>
      </c>
      <c r="H1743" s="1">
        <v>44862</v>
      </c>
      <c r="I1743" s="20">
        <v>10</v>
      </c>
      <c r="J1743" s="47">
        <f>Table_Query_from_Mac10[[#This Row],[unit_price]]-(Table_Query_from_Mac10[[#This Row],[unit_price]]*(Table_Query_from_Mac10[[#This Row],[discount_pct]]/100))</f>
        <v>10.26</v>
      </c>
      <c r="K1743" s="47">
        <f>Table_Query_from_Mac10[[#This Row],[unit_cost]]</f>
        <v>5.21</v>
      </c>
      <c r="L1743" s="47">
        <f>Table_Query_from_Mac10[[#This Row],[Live-cost]]*(1+Table_Query_from_Mac10[[#This Row],[CogsIncreasebyTYPE]])</f>
        <v>5.21</v>
      </c>
      <c r="M1743" s="47">
        <f>Table_Query_from_Mac10[[#This Row],[Live-cost]]*Table_Query_from_Mac10[[#This Row],[qty_to_ship]]</f>
        <v>78.150000000000006</v>
      </c>
      <c r="N1743" s="47">
        <f>IF(Table_Query_from_Mac10[[#This Row],[item_no]]="KDA",-Table_Query_from_Mac10[[#This Row],[unit_price]],Table_Query_from_Mac10[[#This Row],[Net Unit]]*Table_Query_from_Mac10[[#This Row],[qty_to_ship]])</f>
        <v>153.9</v>
      </c>
      <c r="O1743" s="47">
        <f>SUMIFS(Summary!C:C,Summary!H:H,Table_Query_from_Mac10[[#This Row],[Juiceoc]])</f>
        <v>0</v>
      </c>
      <c r="P1743" s="47">
        <f>SUMIFS(Summary!D:D,Summary!H:H,Table_Query_from_Mac10[[#This Row],[Juiceoc]])</f>
        <v>0</v>
      </c>
      <c r="Q1743" s="47">
        <f>SUMIFS(Summary!E:E,Summary!H:H,Table_Query_from_Mac10[[#This Row],[Juiceoc]])</f>
        <v>0</v>
      </c>
      <c r="R1743" s="47">
        <f>Table_Query_from_Mac10[[#This Row],[Net Unit]]*(1+Table_Query_from_Mac10[[#This Row],[PriceIncreasebyType]])</f>
        <v>10.26</v>
      </c>
      <c r="S1743" s="47">
        <f>Table_Query_from_Mac10[[#This Row],[UnitPriceFuture]]*Table_Query_from_Mac10[[#This Row],[qtytoShipFuture]]</f>
        <v>153.9</v>
      </c>
      <c r="T1743" s="47">
        <f>ROUND(Table_Query_from_Mac10[[#This Row],[qty_to_ship]]*(1+Table_Query_from_Mac10[[#This Row],[VolumeIncreasebyType]]),0)</f>
        <v>15</v>
      </c>
      <c r="U1743" s="47">
        <f>Table_Query_from_Mac10[[#This Row],[qtytoShipFuture]]*Table_Query_from_Mac10[[#This Row],[Future-cost]]</f>
        <v>78.150000000000006</v>
      </c>
      <c r="V1743" s="47">
        <f>Table_Query_from_Mac10[[#This Row],[qtytoShipFuture]]-Table_Query_from_Mac10[[#This Row],[qty_to_ship]]</f>
        <v>0</v>
      </c>
      <c r="W1743" s="47">
        <f>Table_Query_from_Mac10[[#This Row],[UnitPriceFuture]]</f>
        <v>10.26</v>
      </c>
      <c r="X1743" s="47">
        <f>Table_Query_from_Mac10[[#This Row],[Unit Increase]]*Table_Query_from_Mac10[[#This Row],[UnitPriceFuture]]</f>
        <v>0</v>
      </c>
      <c r="Y1743" s="47">
        <f>Table_Query_from_Mac10[[#This Row],[Unit Increase]]*Table_Query_from_Mac10[[#This Row],[Future-cost]]</f>
        <v>0</v>
      </c>
      <c r="Z1743" s="47">
        <f>-(Table_Query_from_Mac10[[#This Row],[Incremental Sales]]+((Table_Query_from_Mac10[[#This Row],[Incremental Sales]]*-(SUM(Summary!$S$8:$S$9)))))*Summary!$S$18</f>
        <v>0</v>
      </c>
      <c r="AA1743" s="47">
        <f>IFERROR(Table_Query_from_Mac10[[#This Row],[Incremental Cost]]/Table_Query_from_Mac10[[#This Row],[Incremental Sales]],0)</f>
        <v>0</v>
      </c>
      <c r="AB1743" s="47">
        <f>IFERROR(Table_Query_from_Mac10[[#This Row],[TotalCostFuture]]/Table_Query_from_Mac10[[#This Row],[totalsalesFuture]],0)</f>
        <v>0.50779727095516569</v>
      </c>
      <c r="AN1743" s="31">
        <v>60</v>
      </c>
      <c r="AO1743">
        <f t="shared" si="54"/>
        <v>15</v>
      </c>
      <c r="AQ1743" s="31">
        <v>32.57</v>
      </c>
      <c r="AR1743">
        <f t="shared" si="55"/>
        <v>11.4</v>
      </c>
    </row>
    <row r="1744" spans="1:44" x14ac:dyDescent="0.25">
      <c r="A1744">
        <v>90176</v>
      </c>
      <c r="B1744">
        <v>3</v>
      </c>
      <c r="C1744" t="s">
        <v>59</v>
      </c>
      <c r="D1744" t="s">
        <v>49</v>
      </c>
      <c r="E1744">
        <v>16</v>
      </c>
      <c r="F1744">
        <v>5.7</v>
      </c>
      <c r="G1744">
        <v>12.32</v>
      </c>
      <c r="H1744" s="1">
        <v>44862</v>
      </c>
      <c r="I1744" s="20">
        <v>10</v>
      </c>
      <c r="J1744" s="47">
        <f>Table_Query_from_Mac10[[#This Row],[unit_price]]-(Table_Query_from_Mac10[[#This Row],[unit_price]]*(Table_Query_from_Mac10[[#This Row],[discount_pct]]/100))</f>
        <v>11.088000000000001</v>
      </c>
      <c r="K1744" s="47">
        <f>Table_Query_from_Mac10[[#This Row],[unit_cost]]</f>
        <v>5.7</v>
      </c>
      <c r="L1744" s="47">
        <f>Table_Query_from_Mac10[[#This Row],[Live-cost]]*(1+Table_Query_from_Mac10[[#This Row],[CogsIncreasebyTYPE]])</f>
        <v>5.7</v>
      </c>
      <c r="M1744" s="47">
        <f>Table_Query_from_Mac10[[#This Row],[Live-cost]]*Table_Query_from_Mac10[[#This Row],[qty_to_ship]]</f>
        <v>91.2</v>
      </c>
      <c r="N1744" s="47">
        <f>IF(Table_Query_from_Mac10[[#This Row],[item_no]]="KDA",-Table_Query_from_Mac10[[#This Row],[unit_price]],Table_Query_from_Mac10[[#This Row],[Net Unit]]*Table_Query_from_Mac10[[#This Row],[qty_to_ship]])</f>
        <v>177.40800000000002</v>
      </c>
      <c r="O1744" s="47">
        <f>SUMIFS(Summary!C:C,Summary!H:H,Table_Query_from_Mac10[[#This Row],[Juiceoc]])</f>
        <v>0</v>
      </c>
      <c r="P1744" s="47">
        <f>SUMIFS(Summary!D:D,Summary!H:H,Table_Query_from_Mac10[[#This Row],[Juiceoc]])</f>
        <v>0</v>
      </c>
      <c r="Q1744" s="47">
        <f>SUMIFS(Summary!E:E,Summary!H:H,Table_Query_from_Mac10[[#This Row],[Juiceoc]])</f>
        <v>0</v>
      </c>
      <c r="R1744" s="47">
        <f>Table_Query_from_Mac10[[#This Row],[Net Unit]]*(1+Table_Query_from_Mac10[[#This Row],[PriceIncreasebyType]])</f>
        <v>11.088000000000001</v>
      </c>
      <c r="S1744" s="47">
        <f>Table_Query_from_Mac10[[#This Row],[UnitPriceFuture]]*Table_Query_from_Mac10[[#This Row],[qtytoShipFuture]]</f>
        <v>177.40800000000002</v>
      </c>
      <c r="T1744" s="47">
        <f>ROUND(Table_Query_from_Mac10[[#This Row],[qty_to_ship]]*(1+Table_Query_from_Mac10[[#This Row],[VolumeIncreasebyType]]),0)</f>
        <v>16</v>
      </c>
      <c r="U1744" s="47">
        <f>Table_Query_from_Mac10[[#This Row],[qtytoShipFuture]]*Table_Query_from_Mac10[[#This Row],[Future-cost]]</f>
        <v>91.2</v>
      </c>
      <c r="V1744" s="47">
        <f>Table_Query_from_Mac10[[#This Row],[qtytoShipFuture]]-Table_Query_from_Mac10[[#This Row],[qty_to_ship]]</f>
        <v>0</v>
      </c>
      <c r="W1744" s="47">
        <f>Table_Query_from_Mac10[[#This Row],[UnitPriceFuture]]</f>
        <v>11.088000000000001</v>
      </c>
      <c r="X1744" s="47">
        <f>Table_Query_from_Mac10[[#This Row],[Unit Increase]]*Table_Query_from_Mac10[[#This Row],[UnitPriceFuture]]</f>
        <v>0</v>
      </c>
      <c r="Y1744" s="47">
        <f>Table_Query_from_Mac10[[#This Row],[Unit Increase]]*Table_Query_from_Mac10[[#This Row],[Future-cost]]</f>
        <v>0</v>
      </c>
      <c r="Z1744" s="47">
        <f>-(Table_Query_from_Mac10[[#This Row],[Incremental Sales]]+((Table_Query_from_Mac10[[#This Row],[Incremental Sales]]*-(SUM(Summary!$S$8:$S$9)))))*Summary!$S$18</f>
        <v>0</v>
      </c>
      <c r="AA1744" s="47">
        <f>IFERROR(Table_Query_from_Mac10[[#This Row],[Incremental Cost]]/Table_Query_from_Mac10[[#This Row],[Incremental Sales]],0)</f>
        <v>0</v>
      </c>
      <c r="AB1744" s="47">
        <f>IFERROR(Table_Query_from_Mac10[[#This Row],[TotalCostFuture]]/Table_Query_from_Mac10[[#This Row],[totalsalesFuture]],0)</f>
        <v>0.51406926406926401</v>
      </c>
      <c r="AN1744" s="30">
        <v>64</v>
      </c>
      <c r="AO1744">
        <f t="shared" si="54"/>
        <v>16</v>
      </c>
      <c r="AQ1744" s="30">
        <v>35.19</v>
      </c>
      <c r="AR1744">
        <f t="shared" si="55"/>
        <v>12.32</v>
      </c>
    </row>
    <row r="1745" spans="1:44" x14ac:dyDescent="0.25">
      <c r="A1745">
        <v>90176</v>
      </c>
      <c r="B1745">
        <v>4</v>
      </c>
      <c r="C1745" t="s">
        <v>59</v>
      </c>
      <c r="D1745" t="s">
        <v>49</v>
      </c>
      <c r="E1745">
        <v>4</v>
      </c>
      <c r="F1745">
        <v>6.28</v>
      </c>
      <c r="G1745">
        <v>13.95</v>
      </c>
      <c r="H1745" s="1">
        <v>44862</v>
      </c>
      <c r="I1745" s="20">
        <v>10</v>
      </c>
      <c r="J1745" s="47">
        <f>Table_Query_from_Mac10[[#This Row],[unit_price]]-(Table_Query_from_Mac10[[#This Row],[unit_price]]*(Table_Query_from_Mac10[[#This Row],[discount_pct]]/100))</f>
        <v>12.555</v>
      </c>
      <c r="K1745" s="47">
        <f>Table_Query_from_Mac10[[#This Row],[unit_cost]]</f>
        <v>6.28</v>
      </c>
      <c r="L1745" s="47">
        <f>Table_Query_from_Mac10[[#This Row],[Live-cost]]*(1+Table_Query_from_Mac10[[#This Row],[CogsIncreasebyTYPE]])</f>
        <v>6.28</v>
      </c>
      <c r="M1745" s="47">
        <f>Table_Query_from_Mac10[[#This Row],[Live-cost]]*Table_Query_from_Mac10[[#This Row],[qty_to_ship]]</f>
        <v>25.12</v>
      </c>
      <c r="N1745" s="47">
        <f>IF(Table_Query_from_Mac10[[#This Row],[item_no]]="KDA",-Table_Query_from_Mac10[[#This Row],[unit_price]],Table_Query_from_Mac10[[#This Row],[Net Unit]]*Table_Query_from_Mac10[[#This Row],[qty_to_ship]])</f>
        <v>50.22</v>
      </c>
      <c r="O1745" s="47">
        <f>SUMIFS(Summary!C:C,Summary!H:H,Table_Query_from_Mac10[[#This Row],[Juiceoc]])</f>
        <v>0</v>
      </c>
      <c r="P1745" s="47">
        <f>SUMIFS(Summary!D:D,Summary!H:H,Table_Query_from_Mac10[[#This Row],[Juiceoc]])</f>
        <v>0</v>
      </c>
      <c r="Q1745" s="47">
        <f>SUMIFS(Summary!E:E,Summary!H:H,Table_Query_from_Mac10[[#This Row],[Juiceoc]])</f>
        <v>0</v>
      </c>
      <c r="R1745" s="47">
        <f>Table_Query_from_Mac10[[#This Row],[Net Unit]]*(1+Table_Query_from_Mac10[[#This Row],[PriceIncreasebyType]])</f>
        <v>12.555</v>
      </c>
      <c r="S1745" s="47">
        <f>Table_Query_from_Mac10[[#This Row],[UnitPriceFuture]]*Table_Query_from_Mac10[[#This Row],[qtytoShipFuture]]</f>
        <v>50.22</v>
      </c>
      <c r="T1745" s="47">
        <f>ROUND(Table_Query_from_Mac10[[#This Row],[qty_to_ship]]*(1+Table_Query_from_Mac10[[#This Row],[VolumeIncreasebyType]]),0)</f>
        <v>4</v>
      </c>
      <c r="U1745" s="47">
        <f>Table_Query_from_Mac10[[#This Row],[qtytoShipFuture]]*Table_Query_from_Mac10[[#This Row],[Future-cost]]</f>
        <v>25.12</v>
      </c>
      <c r="V1745" s="47">
        <f>Table_Query_from_Mac10[[#This Row],[qtytoShipFuture]]-Table_Query_from_Mac10[[#This Row],[qty_to_ship]]</f>
        <v>0</v>
      </c>
      <c r="W1745" s="47">
        <f>Table_Query_from_Mac10[[#This Row],[UnitPriceFuture]]</f>
        <v>12.555</v>
      </c>
      <c r="X1745" s="47">
        <f>Table_Query_from_Mac10[[#This Row],[Unit Increase]]*Table_Query_from_Mac10[[#This Row],[UnitPriceFuture]]</f>
        <v>0</v>
      </c>
      <c r="Y1745" s="47">
        <f>Table_Query_from_Mac10[[#This Row],[Unit Increase]]*Table_Query_from_Mac10[[#This Row],[Future-cost]]</f>
        <v>0</v>
      </c>
      <c r="Z1745" s="47">
        <f>-(Table_Query_from_Mac10[[#This Row],[Incremental Sales]]+((Table_Query_from_Mac10[[#This Row],[Incremental Sales]]*-(SUM(Summary!$S$8:$S$9)))))*Summary!$S$18</f>
        <v>0</v>
      </c>
      <c r="AA1745" s="47">
        <f>IFERROR(Table_Query_from_Mac10[[#This Row],[Incremental Cost]]/Table_Query_from_Mac10[[#This Row],[Incremental Sales]],0)</f>
        <v>0</v>
      </c>
      <c r="AB1745" s="47">
        <f>IFERROR(Table_Query_from_Mac10[[#This Row],[TotalCostFuture]]/Table_Query_from_Mac10[[#This Row],[totalsalesFuture]],0)</f>
        <v>0.50019912385503784</v>
      </c>
      <c r="AN1745" s="31">
        <v>16</v>
      </c>
      <c r="AO1745">
        <f t="shared" si="54"/>
        <v>4</v>
      </c>
      <c r="AQ1745" s="31">
        <v>39.85</v>
      </c>
      <c r="AR1745">
        <f t="shared" si="55"/>
        <v>13.95</v>
      </c>
    </row>
    <row r="1746" spans="1:44" x14ac:dyDescent="0.25">
      <c r="A1746">
        <v>90176</v>
      </c>
      <c r="B1746">
        <v>5</v>
      </c>
      <c r="C1746" t="s">
        <v>59</v>
      </c>
      <c r="D1746" t="s">
        <v>49</v>
      </c>
      <c r="E1746">
        <v>24</v>
      </c>
      <c r="F1746">
        <v>6.89</v>
      </c>
      <c r="G1746">
        <v>15.45</v>
      </c>
      <c r="H1746" s="1">
        <v>44862</v>
      </c>
      <c r="I1746" s="20">
        <v>10</v>
      </c>
      <c r="J1746" s="47">
        <f>Table_Query_from_Mac10[[#This Row],[unit_price]]-(Table_Query_from_Mac10[[#This Row],[unit_price]]*(Table_Query_from_Mac10[[#This Row],[discount_pct]]/100))</f>
        <v>13.904999999999999</v>
      </c>
      <c r="K1746" s="47">
        <f>Table_Query_from_Mac10[[#This Row],[unit_cost]]</f>
        <v>6.89</v>
      </c>
      <c r="L1746" s="47">
        <f>Table_Query_from_Mac10[[#This Row],[Live-cost]]*(1+Table_Query_from_Mac10[[#This Row],[CogsIncreasebyTYPE]])</f>
        <v>6.89</v>
      </c>
      <c r="M1746" s="47">
        <f>Table_Query_from_Mac10[[#This Row],[Live-cost]]*Table_Query_from_Mac10[[#This Row],[qty_to_ship]]</f>
        <v>165.35999999999999</v>
      </c>
      <c r="N1746" s="47">
        <f>IF(Table_Query_from_Mac10[[#This Row],[item_no]]="KDA",-Table_Query_from_Mac10[[#This Row],[unit_price]],Table_Query_from_Mac10[[#This Row],[Net Unit]]*Table_Query_from_Mac10[[#This Row],[qty_to_ship]])</f>
        <v>333.71999999999997</v>
      </c>
      <c r="O1746" s="47">
        <f>SUMIFS(Summary!C:C,Summary!H:H,Table_Query_from_Mac10[[#This Row],[Juiceoc]])</f>
        <v>0</v>
      </c>
      <c r="P1746" s="47">
        <f>SUMIFS(Summary!D:D,Summary!H:H,Table_Query_from_Mac10[[#This Row],[Juiceoc]])</f>
        <v>0</v>
      </c>
      <c r="Q1746" s="47">
        <f>SUMIFS(Summary!E:E,Summary!H:H,Table_Query_from_Mac10[[#This Row],[Juiceoc]])</f>
        <v>0</v>
      </c>
      <c r="R1746" s="47">
        <f>Table_Query_from_Mac10[[#This Row],[Net Unit]]*(1+Table_Query_from_Mac10[[#This Row],[PriceIncreasebyType]])</f>
        <v>13.904999999999999</v>
      </c>
      <c r="S1746" s="47">
        <f>Table_Query_from_Mac10[[#This Row],[UnitPriceFuture]]*Table_Query_from_Mac10[[#This Row],[qtytoShipFuture]]</f>
        <v>333.71999999999997</v>
      </c>
      <c r="T1746" s="47">
        <f>ROUND(Table_Query_from_Mac10[[#This Row],[qty_to_ship]]*(1+Table_Query_from_Mac10[[#This Row],[VolumeIncreasebyType]]),0)</f>
        <v>24</v>
      </c>
      <c r="U1746" s="47">
        <f>Table_Query_from_Mac10[[#This Row],[qtytoShipFuture]]*Table_Query_from_Mac10[[#This Row],[Future-cost]]</f>
        <v>165.35999999999999</v>
      </c>
      <c r="V1746" s="47">
        <f>Table_Query_from_Mac10[[#This Row],[qtytoShipFuture]]-Table_Query_from_Mac10[[#This Row],[qty_to_ship]]</f>
        <v>0</v>
      </c>
      <c r="W1746" s="47">
        <f>Table_Query_from_Mac10[[#This Row],[UnitPriceFuture]]</f>
        <v>13.904999999999999</v>
      </c>
      <c r="X1746" s="47">
        <f>Table_Query_from_Mac10[[#This Row],[Unit Increase]]*Table_Query_from_Mac10[[#This Row],[UnitPriceFuture]]</f>
        <v>0</v>
      </c>
      <c r="Y1746" s="47">
        <f>Table_Query_from_Mac10[[#This Row],[Unit Increase]]*Table_Query_from_Mac10[[#This Row],[Future-cost]]</f>
        <v>0</v>
      </c>
      <c r="Z1746" s="47">
        <f>-(Table_Query_from_Mac10[[#This Row],[Incremental Sales]]+((Table_Query_from_Mac10[[#This Row],[Incremental Sales]]*-(SUM(Summary!$S$8:$S$9)))))*Summary!$S$18</f>
        <v>0</v>
      </c>
      <c r="AA1746" s="47">
        <f>IFERROR(Table_Query_from_Mac10[[#This Row],[Incremental Cost]]/Table_Query_from_Mac10[[#This Row],[Incremental Sales]],0)</f>
        <v>0</v>
      </c>
      <c r="AB1746" s="47">
        <f>IFERROR(Table_Query_from_Mac10[[#This Row],[TotalCostFuture]]/Table_Query_from_Mac10[[#This Row],[totalsalesFuture]],0)</f>
        <v>0.4955052139518159</v>
      </c>
      <c r="AN1746" s="30">
        <v>96</v>
      </c>
      <c r="AO1746">
        <f t="shared" si="54"/>
        <v>24</v>
      </c>
      <c r="AQ1746" s="30">
        <v>44.15</v>
      </c>
      <c r="AR1746">
        <f t="shared" si="55"/>
        <v>15.45</v>
      </c>
    </row>
    <row r="1747" spans="1:44" x14ac:dyDescent="0.25">
      <c r="A1747">
        <v>90176</v>
      </c>
      <c r="B1747">
        <v>6</v>
      </c>
      <c r="C1747" t="s">
        <v>59</v>
      </c>
      <c r="D1747" t="s">
        <v>49</v>
      </c>
      <c r="E1747">
        <v>5</v>
      </c>
      <c r="F1747">
        <v>8.1999999999999993</v>
      </c>
      <c r="G1747">
        <v>19.239999999999998</v>
      </c>
      <c r="H1747" s="1">
        <v>44862</v>
      </c>
      <c r="I1747" s="20">
        <v>10</v>
      </c>
      <c r="J1747" s="47">
        <f>Table_Query_from_Mac10[[#This Row],[unit_price]]-(Table_Query_from_Mac10[[#This Row],[unit_price]]*(Table_Query_from_Mac10[[#This Row],[discount_pct]]/100))</f>
        <v>17.315999999999999</v>
      </c>
      <c r="K1747" s="47">
        <f>Table_Query_from_Mac10[[#This Row],[unit_cost]]</f>
        <v>8.1999999999999993</v>
      </c>
      <c r="L1747" s="47">
        <f>Table_Query_from_Mac10[[#This Row],[Live-cost]]*(1+Table_Query_from_Mac10[[#This Row],[CogsIncreasebyTYPE]])</f>
        <v>8.1999999999999993</v>
      </c>
      <c r="M1747" s="47">
        <f>Table_Query_from_Mac10[[#This Row],[Live-cost]]*Table_Query_from_Mac10[[#This Row],[qty_to_ship]]</f>
        <v>41</v>
      </c>
      <c r="N1747" s="47">
        <f>IF(Table_Query_from_Mac10[[#This Row],[item_no]]="KDA",-Table_Query_from_Mac10[[#This Row],[unit_price]],Table_Query_from_Mac10[[#This Row],[Net Unit]]*Table_Query_from_Mac10[[#This Row],[qty_to_ship]])</f>
        <v>86.58</v>
      </c>
      <c r="O1747" s="47">
        <f>SUMIFS(Summary!C:C,Summary!H:H,Table_Query_from_Mac10[[#This Row],[Juiceoc]])</f>
        <v>0</v>
      </c>
      <c r="P1747" s="47">
        <f>SUMIFS(Summary!D:D,Summary!H:H,Table_Query_from_Mac10[[#This Row],[Juiceoc]])</f>
        <v>0</v>
      </c>
      <c r="Q1747" s="47">
        <f>SUMIFS(Summary!E:E,Summary!H:H,Table_Query_from_Mac10[[#This Row],[Juiceoc]])</f>
        <v>0</v>
      </c>
      <c r="R1747" s="47">
        <f>Table_Query_from_Mac10[[#This Row],[Net Unit]]*(1+Table_Query_from_Mac10[[#This Row],[PriceIncreasebyType]])</f>
        <v>17.315999999999999</v>
      </c>
      <c r="S1747" s="47">
        <f>Table_Query_from_Mac10[[#This Row],[UnitPriceFuture]]*Table_Query_from_Mac10[[#This Row],[qtytoShipFuture]]</f>
        <v>86.58</v>
      </c>
      <c r="T1747" s="47">
        <f>ROUND(Table_Query_from_Mac10[[#This Row],[qty_to_ship]]*(1+Table_Query_from_Mac10[[#This Row],[VolumeIncreasebyType]]),0)</f>
        <v>5</v>
      </c>
      <c r="U1747" s="47">
        <f>Table_Query_from_Mac10[[#This Row],[qtytoShipFuture]]*Table_Query_from_Mac10[[#This Row],[Future-cost]]</f>
        <v>41</v>
      </c>
      <c r="V1747" s="47">
        <f>Table_Query_from_Mac10[[#This Row],[qtytoShipFuture]]-Table_Query_from_Mac10[[#This Row],[qty_to_ship]]</f>
        <v>0</v>
      </c>
      <c r="W1747" s="47">
        <f>Table_Query_from_Mac10[[#This Row],[UnitPriceFuture]]</f>
        <v>17.315999999999999</v>
      </c>
      <c r="X1747" s="47">
        <f>Table_Query_from_Mac10[[#This Row],[Unit Increase]]*Table_Query_from_Mac10[[#This Row],[UnitPriceFuture]]</f>
        <v>0</v>
      </c>
      <c r="Y1747" s="47">
        <f>Table_Query_from_Mac10[[#This Row],[Unit Increase]]*Table_Query_from_Mac10[[#This Row],[Future-cost]]</f>
        <v>0</v>
      </c>
      <c r="Z1747" s="47">
        <f>-(Table_Query_from_Mac10[[#This Row],[Incremental Sales]]+((Table_Query_from_Mac10[[#This Row],[Incremental Sales]]*-(SUM(Summary!$S$8:$S$9)))))*Summary!$S$18</f>
        <v>0</v>
      </c>
      <c r="AA1747" s="47">
        <f>IFERROR(Table_Query_from_Mac10[[#This Row],[Incremental Cost]]/Table_Query_from_Mac10[[#This Row],[Incremental Sales]],0)</f>
        <v>0</v>
      </c>
      <c r="AB1747" s="47">
        <f>IFERROR(Table_Query_from_Mac10[[#This Row],[TotalCostFuture]]/Table_Query_from_Mac10[[#This Row],[totalsalesFuture]],0)</f>
        <v>0.47355047355047358</v>
      </c>
      <c r="AN1747" s="31">
        <v>18</v>
      </c>
      <c r="AO1747">
        <f t="shared" si="54"/>
        <v>5</v>
      </c>
      <c r="AQ1747" s="31">
        <v>54.98</v>
      </c>
      <c r="AR1747">
        <f t="shared" si="55"/>
        <v>19.239999999999998</v>
      </c>
    </row>
    <row r="1748" spans="1:44" x14ac:dyDescent="0.25">
      <c r="A1748">
        <v>90177</v>
      </c>
      <c r="B1748">
        <v>1</v>
      </c>
      <c r="C1748" t="s">
        <v>60</v>
      </c>
      <c r="D1748" t="s">
        <v>49</v>
      </c>
      <c r="E1748">
        <v>7</v>
      </c>
      <c r="F1748">
        <v>4.33</v>
      </c>
      <c r="G1748">
        <v>11.89</v>
      </c>
      <c r="H1748" s="1">
        <v>44862</v>
      </c>
      <c r="I1748" s="20">
        <v>0</v>
      </c>
      <c r="J1748" s="47">
        <f>Table_Query_from_Mac10[[#This Row],[unit_price]]-(Table_Query_from_Mac10[[#This Row],[unit_price]]*(Table_Query_from_Mac10[[#This Row],[discount_pct]]/100))</f>
        <v>11.89</v>
      </c>
      <c r="K1748" s="47">
        <f>Table_Query_from_Mac10[[#This Row],[unit_cost]]</f>
        <v>4.33</v>
      </c>
      <c r="L1748" s="47">
        <f>Table_Query_from_Mac10[[#This Row],[Live-cost]]*(1+Table_Query_from_Mac10[[#This Row],[CogsIncreasebyTYPE]])</f>
        <v>4.33</v>
      </c>
      <c r="M1748" s="47">
        <f>Table_Query_from_Mac10[[#This Row],[Live-cost]]*Table_Query_from_Mac10[[#This Row],[qty_to_ship]]</f>
        <v>30.310000000000002</v>
      </c>
      <c r="N1748" s="47">
        <f>IF(Table_Query_from_Mac10[[#This Row],[item_no]]="KDA",-Table_Query_from_Mac10[[#This Row],[unit_price]],Table_Query_from_Mac10[[#This Row],[Net Unit]]*Table_Query_from_Mac10[[#This Row],[qty_to_ship]])</f>
        <v>83.23</v>
      </c>
      <c r="O1748" s="47">
        <f>SUMIFS(Summary!C:C,Summary!H:H,Table_Query_from_Mac10[[#This Row],[Juiceoc]])</f>
        <v>0</v>
      </c>
      <c r="P1748" s="47">
        <f>SUMIFS(Summary!D:D,Summary!H:H,Table_Query_from_Mac10[[#This Row],[Juiceoc]])</f>
        <v>0</v>
      </c>
      <c r="Q1748" s="47">
        <f>SUMIFS(Summary!E:E,Summary!H:H,Table_Query_from_Mac10[[#This Row],[Juiceoc]])</f>
        <v>0</v>
      </c>
      <c r="R1748" s="47">
        <f>Table_Query_from_Mac10[[#This Row],[Net Unit]]*(1+Table_Query_from_Mac10[[#This Row],[PriceIncreasebyType]])</f>
        <v>11.89</v>
      </c>
      <c r="S1748" s="47">
        <f>Table_Query_from_Mac10[[#This Row],[UnitPriceFuture]]*Table_Query_from_Mac10[[#This Row],[qtytoShipFuture]]</f>
        <v>83.23</v>
      </c>
      <c r="T1748" s="47">
        <f>ROUND(Table_Query_from_Mac10[[#This Row],[qty_to_ship]]*(1+Table_Query_from_Mac10[[#This Row],[VolumeIncreasebyType]]),0)</f>
        <v>7</v>
      </c>
      <c r="U1748" s="47">
        <f>Table_Query_from_Mac10[[#This Row],[qtytoShipFuture]]*Table_Query_from_Mac10[[#This Row],[Future-cost]]</f>
        <v>30.310000000000002</v>
      </c>
      <c r="V1748" s="47">
        <f>Table_Query_from_Mac10[[#This Row],[qtytoShipFuture]]-Table_Query_from_Mac10[[#This Row],[qty_to_ship]]</f>
        <v>0</v>
      </c>
      <c r="W1748" s="47">
        <f>Table_Query_from_Mac10[[#This Row],[UnitPriceFuture]]</f>
        <v>11.89</v>
      </c>
      <c r="X1748" s="47">
        <f>Table_Query_from_Mac10[[#This Row],[Unit Increase]]*Table_Query_from_Mac10[[#This Row],[UnitPriceFuture]]</f>
        <v>0</v>
      </c>
      <c r="Y1748" s="47">
        <f>Table_Query_from_Mac10[[#This Row],[Unit Increase]]*Table_Query_from_Mac10[[#This Row],[Future-cost]]</f>
        <v>0</v>
      </c>
      <c r="Z1748" s="47">
        <f>-(Table_Query_from_Mac10[[#This Row],[Incremental Sales]]+((Table_Query_from_Mac10[[#This Row],[Incremental Sales]]*-(SUM(Summary!$S$8:$S$9)))))*Summary!$S$18</f>
        <v>0</v>
      </c>
      <c r="AA1748" s="47">
        <f>IFERROR(Table_Query_from_Mac10[[#This Row],[Incremental Cost]]/Table_Query_from_Mac10[[#This Row],[Incremental Sales]],0)</f>
        <v>0</v>
      </c>
      <c r="AB1748" s="47">
        <f>IFERROR(Table_Query_from_Mac10[[#This Row],[TotalCostFuture]]/Table_Query_from_Mac10[[#This Row],[totalsalesFuture]],0)</f>
        <v>0.36417157275021028</v>
      </c>
      <c r="AN1748" s="30">
        <v>25</v>
      </c>
      <c r="AO1748">
        <f t="shared" si="54"/>
        <v>7</v>
      </c>
      <c r="AQ1748" s="30">
        <v>33.979999999999997</v>
      </c>
      <c r="AR1748">
        <f t="shared" si="55"/>
        <v>11.89</v>
      </c>
    </row>
    <row r="1749" spans="1:44" x14ac:dyDescent="0.25">
      <c r="A1749">
        <v>90177</v>
      </c>
      <c r="B1749">
        <v>2</v>
      </c>
      <c r="C1749" t="s">
        <v>60</v>
      </c>
      <c r="D1749" t="s">
        <v>49</v>
      </c>
      <c r="E1749">
        <v>0</v>
      </c>
      <c r="F1749">
        <v>7.67</v>
      </c>
      <c r="G1749">
        <v>21.93</v>
      </c>
      <c r="H1749" s="1">
        <v>44862</v>
      </c>
      <c r="I1749" s="20">
        <v>0</v>
      </c>
      <c r="J1749" s="47">
        <f>Table_Query_from_Mac10[[#This Row],[unit_price]]-(Table_Query_from_Mac10[[#This Row],[unit_price]]*(Table_Query_from_Mac10[[#This Row],[discount_pct]]/100))</f>
        <v>21.93</v>
      </c>
      <c r="K1749" s="47">
        <f>Table_Query_from_Mac10[[#This Row],[unit_cost]]</f>
        <v>7.67</v>
      </c>
      <c r="L1749" s="47">
        <f>Table_Query_from_Mac10[[#This Row],[Live-cost]]*(1+Table_Query_from_Mac10[[#This Row],[CogsIncreasebyTYPE]])</f>
        <v>7.67</v>
      </c>
      <c r="M1749" s="47">
        <f>Table_Query_from_Mac10[[#This Row],[Live-cost]]*Table_Query_from_Mac10[[#This Row],[qty_to_ship]]</f>
        <v>0</v>
      </c>
      <c r="N1749" s="47">
        <f>IF(Table_Query_from_Mac10[[#This Row],[item_no]]="KDA",-Table_Query_from_Mac10[[#This Row],[unit_price]],Table_Query_from_Mac10[[#This Row],[Net Unit]]*Table_Query_from_Mac10[[#This Row],[qty_to_ship]])</f>
        <v>0</v>
      </c>
      <c r="O1749" s="47">
        <f>SUMIFS(Summary!C:C,Summary!H:H,Table_Query_from_Mac10[[#This Row],[Juiceoc]])</f>
        <v>0</v>
      </c>
      <c r="P1749" s="47">
        <f>SUMIFS(Summary!D:D,Summary!H:H,Table_Query_from_Mac10[[#This Row],[Juiceoc]])</f>
        <v>0</v>
      </c>
      <c r="Q1749" s="47">
        <f>SUMIFS(Summary!E:E,Summary!H:H,Table_Query_from_Mac10[[#This Row],[Juiceoc]])</f>
        <v>0</v>
      </c>
      <c r="R1749" s="47">
        <f>Table_Query_from_Mac10[[#This Row],[Net Unit]]*(1+Table_Query_from_Mac10[[#This Row],[PriceIncreasebyType]])</f>
        <v>21.93</v>
      </c>
      <c r="S1749" s="47">
        <f>Table_Query_from_Mac10[[#This Row],[UnitPriceFuture]]*Table_Query_from_Mac10[[#This Row],[qtytoShipFuture]]</f>
        <v>0</v>
      </c>
      <c r="T1749" s="47">
        <f>ROUND(Table_Query_from_Mac10[[#This Row],[qty_to_ship]]*(1+Table_Query_from_Mac10[[#This Row],[VolumeIncreasebyType]]),0)</f>
        <v>0</v>
      </c>
      <c r="U1749" s="47">
        <f>Table_Query_from_Mac10[[#This Row],[qtytoShipFuture]]*Table_Query_from_Mac10[[#This Row],[Future-cost]]</f>
        <v>0</v>
      </c>
      <c r="V1749" s="47">
        <f>Table_Query_from_Mac10[[#This Row],[qtytoShipFuture]]-Table_Query_from_Mac10[[#This Row],[qty_to_ship]]</f>
        <v>0</v>
      </c>
      <c r="W1749" s="47">
        <f>Table_Query_from_Mac10[[#This Row],[UnitPriceFuture]]</f>
        <v>21.93</v>
      </c>
      <c r="X1749" s="47">
        <f>Table_Query_from_Mac10[[#This Row],[Unit Increase]]*Table_Query_from_Mac10[[#This Row],[UnitPriceFuture]]</f>
        <v>0</v>
      </c>
      <c r="Y1749" s="47">
        <f>Table_Query_from_Mac10[[#This Row],[Unit Increase]]*Table_Query_from_Mac10[[#This Row],[Future-cost]]</f>
        <v>0</v>
      </c>
      <c r="Z1749" s="47">
        <f>-(Table_Query_from_Mac10[[#This Row],[Incremental Sales]]+((Table_Query_from_Mac10[[#This Row],[Incremental Sales]]*-(SUM(Summary!$S$8:$S$9)))))*Summary!$S$18</f>
        <v>0</v>
      </c>
      <c r="AA1749" s="47">
        <f>IFERROR(Table_Query_from_Mac10[[#This Row],[Incremental Cost]]/Table_Query_from_Mac10[[#This Row],[Incremental Sales]],0)</f>
        <v>0</v>
      </c>
      <c r="AB1749" s="47">
        <f>IFERROR(Table_Query_from_Mac10[[#This Row],[TotalCostFuture]]/Table_Query_from_Mac10[[#This Row],[totalsalesFuture]],0)</f>
        <v>0</v>
      </c>
      <c r="AN1749" s="31">
        <v>0</v>
      </c>
      <c r="AO1749">
        <f t="shared" si="54"/>
        <v>0</v>
      </c>
      <c r="AQ1749" s="31">
        <v>62.65</v>
      </c>
      <c r="AR1749">
        <f t="shared" si="55"/>
        <v>21.93</v>
      </c>
    </row>
    <row r="1750" spans="1:44" x14ac:dyDescent="0.25">
      <c r="A1750">
        <v>90177</v>
      </c>
      <c r="B1750">
        <v>3</v>
      </c>
      <c r="C1750" t="s">
        <v>60</v>
      </c>
      <c r="D1750" t="s">
        <v>49</v>
      </c>
      <c r="E1750">
        <v>3</v>
      </c>
      <c r="F1750">
        <v>8.98</v>
      </c>
      <c r="G1750">
        <v>26.9</v>
      </c>
      <c r="H1750" s="1">
        <v>44862</v>
      </c>
      <c r="I1750" s="20">
        <v>0</v>
      </c>
      <c r="J1750" s="47">
        <f>Table_Query_from_Mac10[[#This Row],[unit_price]]-(Table_Query_from_Mac10[[#This Row],[unit_price]]*(Table_Query_from_Mac10[[#This Row],[discount_pct]]/100))</f>
        <v>26.9</v>
      </c>
      <c r="K1750" s="47">
        <f>Table_Query_from_Mac10[[#This Row],[unit_cost]]</f>
        <v>8.98</v>
      </c>
      <c r="L1750" s="47">
        <f>Table_Query_from_Mac10[[#This Row],[Live-cost]]*(1+Table_Query_from_Mac10[[#This Row],[CogsIncreasebyTYPE]])</f>
        <v>8.98</v>
      </c>
      <c r="M1750" s="47">
        <f>Table_Query_from_Mac10[[#This Row],[Live-cost]]*Table_Query_from_Mac10[[#This Row],[qty_to_ship]]</f>
        <v>26.94</v>
      </c>
      <c r="N1750" s="47">
        <f>IF(Table_Query_from_Mac10[[#This Row],[item_no]]="KDA",-Table_Query_from_Mac10[[#This Row],[unit_price]],Table_Query_from_Mac10[[#This Row],[Net Unit]]*Table_Query_from_Mac10[[#This Row],[qty_to_ship]])</f>
        <v>80.699999999999989</v>
      </c>
      <c r="O1750" s="47">
        <f>SUMIFS(Summary!C:C,Summary!H:H,Table_Query_from_Mac10[[#This Row],[Juiceoc]])</f>
        <v>0</v>
      </c>
      <c r="P1750" s="47">
        <f>SUMIFS(Summary!D:D,Summary!H:H,Table_Query_from_Mac10[[#This Row],[Juiceoc]])</f>
        <v>0</v>
      </c>
      <c r="Q1750" s="47">
        <f>SUMIFS(Summary!E:E,Summary!H:H,Table_Query_from_Mac10[[#This Row],[Juiceoc]])</f>
        <v>0</v>
      </c>
      <c r="R1750" s="47">
        <f>Table_Query_from_Mac10[[#This Row],[Net Unit]]*(1+Table_Query_from_Mac10[[#This Row],[PriceIncreasebyType]])</f>
        <v>26.9</v>
      </c>
      <c r="S1750" s="47">
        <f>Table_Query_from_Mac10[[#This Row],[UnitPriceFuture]]*Table_Query_from_Mac10[[#This Row],[qtytoShipFuture]]</f>
        <v>80.699999999999989</v>
      </c>
      <c r="T1750" s="47">
        <f>ROUND(Table_Query_from_Mac10[[#This Row],[qty_to_ship]]*(1+Table_Query_from_Mac10[[#This Row],[VolumeIncreasebyType]]),0)</f>
        <v>3</v>
      </c>
      <c r="U1750" s="47">
        <f>Table_Query_from_Mac10[[#This Row],[qtytoShipFuture]]*Table_Query_from_Mac10[[#This Row],[Future-cost]]</f>
        <v>26.94</v>
      </c>
      <c r="V1750" s="47">
        <f>Table_Query_from_Mac10[[#This Row],[qtytoShipFuture]]-Table_Query_from_Mac10[[#This Row],[qty_to_ship]]</f>
        <v>0</v>
      </c>
      <c r="W1750" s="47">
        <f>Table_Query_from_Mac10[[#This Row],[UnitPriceFuture]]</f>
        <v>26.9</v>
      </c>
      <c r="X1750" s="47">
        <f>Table_Query_from_Mac10[[#This Row],[Unit Increase]]*Table_Query_from_Mac10[[#This Row],[UnitPriceFuture]]</f>
        <v>0</v>
      </c>
      <c r="Y1750" s="47">
        <f>Table_Query_from_Mac10[[#This Row],[Unit Increase]]*Table_Query_from_Mac10[[#This Row],[Future-cost]]</f>
        <v>0</v>
      </c>
      <c r="Z1750" s="47">
        <f>-(Table_Query_from_Mac10[[#This Row],[Incremental Sales]]+((Table_Query_from_Mac10[[#This Row],[Incremental Sales]]*-(SUM(Summary!$S$8:$S$9)))))*Summary!$S$18</f>
        <v>0</v>
      </c>
      <c r="AA1750" s="47">
        <f>IFERROR(Table_Query_from_Mac10[[#This Row],[Incremental Cost]]/Table_Query_from_Mac10[[#This Row],[Incremental Sales]],0)</f>
        <v>0</v>
      </c>
      <c r="AB1750" s="47">
        <f>IFERROR(Table_Query_from_Mac10[[#This Row],[TotalCostFuture]]/Table_Query_from_Mac10[[#This Row],[totalsalesFuture]],0)</f>
        <v>0.33382899628252793</v>
      </c>
      <c r="AN1750" s="30">
        <v>9</v>
      </c>
      <c r="AO1750">
        <f t="shared" si="54"/>
        <v>3</v>
      </c>
      <c r="AQ1750" s="30">
        <v>76.87</v>
      </c>
      <c r="AR1750">
        <f t="shared" si="55"/>
        <v>26.9</v>
      </c>
    </row>
    <row r="1751" spans="1:44" x14ac:dyDescent="0.25">
      <c r="A1751">
        <v>90177</v>
      </c>
      <c r="B1751">
        <v>4</v>
      </c>
      <c r="C1751" t="s">
        <v>59</v>
      </c>
      <c r="D1751" t="s">
        <v>49</v>
      </c>
      <c r="E1751">
        <v>16</v>
      </c>
      <c r="F1751">
        <v>5.7</v>
      </c>
      <c r="G1751">
        <v>12.32</v>
      </c>
      <c r="H1751" s="1">
        <v>44862</v>
      </c>
      <c r="I1751" s="20">
        <v>0</v>
      </c>
      <c r="J1751" s="47">
        <f>Table_Query_from_Mac10[[#This Row],[unit_price]]-(Table_Query_from_Mac10[[#This Row],[unit_price]]*(Table_Query_from_Mac10[[#This Row],[discount_pct]]/100))</f>
        <v>12.32</v>
      </c>
      <c r="K1751" s="47">
        <f>Table_Query_from_Mac10[[#This Row],[unit_cost]]</f>
        <v>5.7</v>
      </c>
      <c r="L1751" s="47">
        <f>Table_Query_from_Mac10[[#This Row],[Live-cost]]*(1+Table_Query_from_Mac10[[#This Row],[CogsIncreasebyTYPE]])</f>
        <v>5.7</v>
      </c>
      <c r="M1751" s="47">
        <f>Table_Query_from_Mac10[[#This Row],[Live-cost]]*Table_Query_from_Mac10[[#This Row],[qty_to_ship]]</f>
        <v>91.2</v>
      </c>
      <c r="N1751" s="47">
        <f>IF(Table_Query_from_Mac10[[#This Row],[item_no]]="KDA",-Table_Query_from_Mac10[[#This Row],[unit_price]],Table_Query_from_Mac10[[#This Row],[Net Unit]]*Table_Query_from_Mac10[[#This Row],[qty_to_ship]])</f>
        <v>197.12</v>
      </c>
      <c r="O1751" s="47">
        <f>SUMIFS(Summary!C:C,Summary!H:H,Table_Query_from_Mac10[[#This Row],[Juiceoc]])</f>
        <v>0</v>
      </c>
      <c r="P1751" s="47">
        <f>SUMIFS(Summary!D:D,Summary!H:H,Table_Query_from_Mac10[[#This Row],[Juiceoc]])</f>
        <v>0</v>
      </c>
      <c r="Q1751" s="47">
        <f>SUMIFS(Summary!E:E,Summary!H:H,Table_Query_from_Mac10[[#This Row],[Juiceoc]])</f>
        <v>0</v>
      </c>
      <c r="R1751" s="47">
        <f>Table_Query_from_Mac10[[#This Row],[Net Unit]]*(1+Table_Query_from_Mac10[[#This Row],[PriceIncreasebyType]])</f>
        <v>12.32</v>
      </c>
      <c r="S1751" s="47">
        <f>Table_Query_from_Mac10[[#This Row],[UnitPriceFuture]]*Table_Query_from_Mac10[[#This Row],[qtytoShipFuture]]</f>
        <v>197.12</v>
      </c>
      <c r="T1751" s="47">
        <f>ROUND(Table_Query_from_Mac10[[#This Row],[qty_to_ship]]*(1+Table_Query_from_Mac10[[#This Row],[VolumeIncreasebyType]]),0)</f>
        <v>16</v>
      </c>
      <c r="U1751" s="47">
        <f>Table_Query_from_Mac10[[#This Row],[qtytoShipFuture]]*Table_Query_from_Mac10[[#This Row],[Future-cost]]</f>
        <v>91.2</v>
      </c>
      <c r="V1751" s="47">
        <f>Table_Query_from_Mac10[[#This Row],[qtytoShipFuture]]-Table_Query_from_Mac10[[#This Row],[qty_to_ship]]</f>
        <v>0</v>
      </c>
      <c r="W1751" s="47">
        <f>Table_Query_from_Mac10[[#This Row],[UnitPriceFuture]]</f>
        <v>12.32</v>
      </c>
      <c r="X1751" s="47">
        <f>Table_Query_from_Mac10[[#This Row],[Unit Increase]]*Table_Query_from_Mac10[[#This Row],[UnitPriceFuture]]</f>
        <v>0</v>
      </c>
      <c r="Y1751" s="47">
        <f>Table_Query_from_Mac10[[#This Row],[Unit Increase]]*Table_Query_from_Mac10[[#This Row],[Future-cost]]</f>
        <v>0</v>
      </c>
      <c r="Z1751" s="47">
        <f>-(Table_Query_from_Mac10[[#This Row],[Incremental Sales]]+((Table_Query_from_Mac10[[#This Row],[Incremental Sales]]*-(SUM(Summary!$S$8:$S$9)))))*Summary!$S$18</f>
        <v>0</v>
      </c>
      <c r="AA1751" s="47">
        <f>IFERROR(Table_Query_from_Mac10[[#This Row],[Incremental Cost]]/Table_Query_from_Mac10[[#This Row],[Incremental Sales]],0)</f>
        <v>0</v>
      </c>
      <c r="AB1751" s="47">
        <f>IFERROR(Table_Query_from_Mac10[[#This Row],[TotalCostFuture]]/Table_Query_from_Mac10[[#This Row],[totalsalesFuture]],0)</f>
        <v>0.46266233766233766</v>
      </c>
      <c r="AN1751" s="31">
        <v>64</v>
      </c>
      <c r="AO1751">
        <f t="shared" si="54"/>
        <v>16</v>
      </c>
      <c r="AQ1751" s="31">
        <v>35.19</v>
      </c>
      <c r="AR1751">
        <f t="shared" si="55"/>
        <v>12.32</v>
      </c>
    </row>
    <row r="1752" spans="1:44" x14ac:dyDescent="0.25">
      <c r="A1752">
        <v>90177</v>
      </c>
      <c r="B1752">
        <v>5</v>
      </c>
      <c r="C1752" t="s">
        <v>59</v>
      </c>
      <c r="D1752" t="s">
        <v>49</v>
      </c>
      <c r="E1752">
        <v>18</v>
      </c>
      <c r="F1752">
        <v>8.1999999999999993</v>
      </c>
      <c r="G1752">
        <v>19.239999999999998</v>
      </c>
      <c r="H1752" s="1">
        <v>44862</v>
      </c>
      <c r="I1752" s="20">
        <v>0</v>
      </c>
      <c r="J1752" s="47">
        <f>Table_Query_from_Mac10[[#This Row],[unit_price]]-(Table_Query_from_Mac10[[#This Row],[unit_price]]*(Table_Query_from_Mac10[[#This Row],[discount_pct]]/100))</f>
        <v>19.239999999999998</v>
      </c>
      <c r="K1752" s="47">
        <f>Table_Query_from_Mac10[[#This Row],[unit_cost]]</f>
        <v>8.1999999999999993</v>
      </c>
      <c r="L1752" s="47">
        <f>Table_Query_from_Mac10[[#This Row],[Live-cost]]*(1+Table_Query_from_Mac10[[#This Row],[CogsIncreasebyTYPE]])</f>
        <v>8.1999999999999993</v>
      </c>
      <c r="M1752" s="47">
        <f>Table_Query_from_Mac10[[#This Row],[Live-cost]]*Table_Query_from_Mac10[[#This Row],[qty_to_ship]]</f>
        <v>147.6</v>
      </c>
      <c r="N1752" s="47">
        <f>IF(Table_Query_from_Mac10[[#This Row],[item_no]]="KDA",-Table_Query_from_Mac10[[#This Row],[unit_price]],Table_Query_from_Mac10[[#This Row],[Net Unit]]*Table_Query_from_Mac10[[#This Row],[qty_to_ship]])</f>
        <v>346.32</v>
      </c>
      <c r="O1752" s="47">
        <f>SUMIFS(Summary!C:C,Summary!H:H,Table_Query_from_Mac10[[#This Row],[Juiceoc]])</f>
        <v>0</v>
      </c>
      <c r="P1752" s="47">
        <f>SUMIFS(Summary!D:D,Summary!H:H,Table_Query_from_Mac10[[#This Row],[Juiceoc]])</f>
        <v>0</v>
      </c>
      <c r="Q1752" s="47">
        <f>SUMIFS(Summary!E:E,Summary!H:H,Table_Query_from_Mac10[[#This Row],[Juiceoc]])</f>
        <v>0</v>
      </c>
      <c r="R1752" s="47">
        <f>Table_Query_from_Mac10[[#This Row],[Net Unit]]*(1+Table_Query_from_Mac10[[#This Row],[PriceIncreasebyType]])</f>
        <v>19.239999999999998</v>
      </c>
      <c r="S1752" s="47">
        <f>Table_Query_from_Mac10[[#This Row],[UnitPriceFuture]]*Table_Query_from_Mac10[[#This Row],[qtytoShipFuture]]</f>
        <v>346.32</v>
      </c>
      <c r="T1752" s="47">
        <f>ROUND(Table_Query_from_Mac10[[#This Row],[qty_to_ship]]*(1+Table_Query_from_Mac10[[#This Row],[VolumeIncreasebyType]]),0)</f>
        <v>18</v>
      </c>
      <c r="U1752" s="47">
        <f>Table_Query_from_Mac10[[#This Row],[qtytoShipFuture]]*Table_Query_from_Mac10[[#This Row],[Future-cost]]</f>
        <v>147.6</v>
      </c>
      <c r="V1752" s="47">
        <f>Table_Query_from_Mac10[[#This Row],[qtytoShipFuture]]-Table_Query_from_Mac10[[#This Row],[qty_to_ship]]</f>
        <v>0</v>
      </c>
      <c r="W1752" s="47">
        <f>Table_Query_from_Mac10[[#This Row],[UnitPriceFuture]]</f>
        <v>19.239999999999998</v>
      </c>
      <c r="X1752" s="47">
        <f>Table_Query_from_Mac10[[#This Row],[Unit Increase]]*Table_Query_from_Mac10[[#This Row],[UnitPriceFuture]]</f>
        <v>0</v>
      </c>
      <c r="Y1752" s="47">
        <f>Table_Query_from_Mac10[[#This Row],[Unit Increase]]*Table_Query_from_Mac10[[#This Row],[Future-cost]]</f>
        <v>0</v>
      </c>
      <c r="Z1752" s="47">
        <f>-(Table_Query_from_Mac10[[#This Row],[Incremental Sales]]+((Table_Query_from_Mac10[[#This Row],[Incremental Sales]]*-(SUM(Summary!$S$8:$S$9)))))*Summary!$S$18</f>
        <v>0</v>
      </c>
      <c r="AA1752" s="47">
        <f>IFERROR(Table_Query_from_Mac10[[#This Row],[Incremental Cost]]/Table_Query_from_Mac10[[#This Row],[Incremental Sales]],0)</f>
        <v>0</v>
      </c>
      <c r="AB1752" s="47">
        <f>IFERROR(Table_Query_from_Mac10[[#This Row],[TotalCostFuture]]/Table_Query_from_Mac10[[#This Row],[totalsalesFuture]],0)</f>
        <v>0.42619542619542616</v>
      </c>
      <c r="AN1752" s="30">
        <v>72</v>
      </c>
      <c r="AO1752">
        <f t="shared" si="54"/>
        <v>18</v>
      </c>
      <c r="AQ1752" s="30">
        <v>54.98</v>
      </c>
      <c r="AR1752">
        <f t="shared" si="55"/>
        <v>19.239999999999998</v>
      </c>
    </row>
    <row r="1753" spans="1:44" x14ac:dyDescent="0.25">
      <c r="A1753">
        <v>90177</v>
      </c>
      <c r="B1753">
        <v>6</v>
      </c>
      <c r="C1753" t="s">
        <v>59</v>
      </c>
      <c r="D1753" t="s">
        <v>49</v>
      </c>
      <c r="E1753">
        <v>9</v>
      </c>
      <c r="F1753">
        <v>9.5500000000000007</v>
      </c>
      <c r="G1753">
        <v>23.29</v>
      </c>
      <c r="H1753" s="1">
        <v>44862</v>
      </c>
      <c r="I1753" s="20">
        <v>0</v>
      </c>
      <c r="J1753" s="47">
        <f>Table_Query_from_Mac10[[#This Row],[unit_price]]-(Table_Query_from_Mac10[[#This Row],[unit_price]]*(Table_Query_from_Mac10[[#This Row],[discount_pct]]/100))</f>
        <v>23.29</v>
      </c>
      <c r="K1753" s="47">
        <f>Table_Query_from_Mac10[[#This Row],[unit_cost]]</f>
        <v>9.5500000000000007</v>
      </c>
      <c r="L1753" s="47">
        <f>Table_Query_from_Mac10[[#This Row],[Live-cost]]*(1+Table_Query_from_Mac10[[#This Row],[CogsIncreasebyTYPE]])</f>
        <v>9.5500000000000007</v>
      </c>
      <c r="M1753" s="47">
        <f>Table_Query_from_Mac10[[#This Row],[Live-cost]]*Table_Query_from_Mac10[[#This Row],[qty_to_ship]]</f>
        <v>85.95</v>
      </c>
      <c r="N1753" s="47">
        <f>IF(Table_Query_from_Mac10[[#This Row],[item_no]]="KDA",-Table_Query_from_Mac10[[#This Row],[unit_price]],Table_Query_from_Mac10[[#This Row],[Net Unit]]*Table_Query_from_Mac10[[#This Row],[qty_to_ship]])</f>
        <v>209.60999999999999</v>
      </c>
      <c r="O1753" s="47">
        <f>SUMIFS(Summary!C:C,Summary!H:H,Table_Query_from_Mac10[[#This Row],[Juiceoc]])</f>
        <v>0</v>
      </c>
      <c r="P1753" s="47">
        <f>SUMIFS(Summary!D:D,Summary!H:H,Table_Query_from_Mac10[[#This Row],[Juiceoc]])</f>
        <v>0</v>
      </c>
      <c r="Q1753" s="47">
        <f>SUMIFS(Summary!E:E,Summary!H:H,Table_Query_from_Mac10[[#This Row],[Juiceoc]])</f>
        <v>0</v>
      </c>
      <c r="R1753" s="47">
        <f>Table_Query_from_Mac10[[#This Row],[Net Unit]]*(1+Table_Query_from_Mac10[[#This Row],[PriceIncreasebyType]])</f>
        <v>23.29</v>
      </c>
      <c r="S1753" s="47">
        <f>Table_Query_from_Mac10[[#This Row],[UnitPriceFuture]]*Table_Query_from_Mac10[[#This Row],[qtytoShipFuture]]</f>
        <v>209.60999999999999</v>
      </c>
      <c r="T1753" s="47">
        <f>ROUND(Table_Query_from_Mac10[[#This Row],[qty_to_ship]]*(1+Table_Query_from_Mac10[[#This Row],[VolumeIncreasebyType]]),0)</f>
        <v>9</v>
      </c>
      <c r="U1753" s="47">
        <f>Table_Query_from_Mac10[[#This Row],[qtytoShipFuture]]*Table_Query_from_Mac10[[#This Row],[Future-cost]]</f>
        <v>85.95</v>
      </c>
      <c r="V1753" s="47">
        <f>Table_Query_from_Mac10[[#This Row],[qtytoShipFuture]]-Table_Query_from_Mac10[[#This Row],[qty_to_ship]]</f>
        <v>0</v>
      </c>
      <c r="W1753" s="47">
        <f>Table_Query_from_Mac10[[#This Row],[UnitPriceFuture]]</f>
        <v>23.29</v>
      </c>
      <c r="X1753" s="47">
        <f>Table_Query_from_Mac10[[#This Row],[Unit Increase]]*Table_Query_from_Mac10[[#This Row],[UnitPriceFuture]]</f>
        <v>0</v>
      </c>
      <c r="Y1753" s="47">
        <f>Table_Query_from_Mac10[[#This Row],[Unit Increase]]*Table_Query_from_Mac10[[#This Row],[Future-cost]]</f>
        <v>0</v>
      </c>
      <c r="Z1753" s="47">
        <f>-(Table_Query_from_Mac10[[#This Row],[Incremental Sales]]+((Table_Query_from_Mac10[[#This Row],[Incremental Sales]]*-(SUM(Summary!$S$8:$S$9)))))*Summary!$S$18</f>
        <v>0</v>
      </c>
      <c r="AA1753" s="47">
        <f>IFERROR(Table_Query_from_Mac10[[#This Row],[Incremental Cost]]/Table_Query_from_Mac10[[#This Row],[Incremental Sales]],0)</f>
        <v>0</v>
      </c>
      <c r="AB1753" s="47">
        <f>IFERROR(Table_Query_from_Mac10[[#This Row],[TotalCostFuture]]/Table_Query_from_Mac10[[#This Row],[totalsalesFuture]],0)</f>
        <v>0.41004723057106057</v>
      </c>
      <c r="AN1753" s="31">
        <v>36</v>
      </c>
      <c r="AO1753">
        <f t="shared" si="54"/>
        <v>9</v>
      </c>
      <c r="AQ1753" s="31">
        <v>66.53</v>
      </c>
      <c r="AR1753">
        <f t="shared" si="55"/>
        <v>23.29</v>
      </c>
    </row>
    <row r="1754" spans="1:44" x14ac:dyDescent="0.25">
      <c r="A1754">
        <v>90177</v>
      </c>
      <c r="B1754">
        <v>7</v>
      </c>
      <c r="C1754" t="s">
        <v>57</v>
      </c>
      <c r="D1754" t="s">
        <v>49</v>
      </c>
      <c r="E1754">
        <v>6</v>
      </c>
      <c r="F1754">
        <v>11.2</v>
      </c>
      <c r="G1754">
        <v>28.11</v>
      </c>
      <c r="H1754" s="1">
        <v>44862</v>
      </c>
      <c r="I1754" s="20">
        <v>0</v>
      </c>
      <c r="J1754" s="47">
        <f>Table_Query_from_Mac10[[#This Row],[unit_price]]-(Table_Query_from_Mac10[[#This Row],[unit_price]]*(Table_Query_from_Mac10[[#This Row],[discount_pct]]/100))</f>
        <v>28.11</v>
      </c>
      <c r="K1754" s="47">
        <f>Table_Query_from_Mac10[[#This Row],[unit_cost]]</f>
        <v>11.2</v>
      </c>
      <c r="L1754" s="47">
        <f>Table_Query_from_Mac10[[#This Row],[Live-cost]]*(1+Table_Query_from_Mac10[[#This Row],[CogsIncreasebyTYPE]])</f>
        <v>11.2</v>
      </c>
      <c r="M1754" s="47">
        <f>Table_Query_from_Mac10[[#This Row],[Live-cost]]*Table_Query_from_Mac10[[#This Row],[qty_to_ship]]</f>
        <v>67.199999999999989</v>
      </c>
      <c r="N1754" s="47">
        <f>IF(Table_Query_from_Mac10[[#This Row],[item_no]]="KDA",-Table_Query_from_Mac10[[#This Row],[unit_price]],Table_Query_from_Mac10[[#This Row],[Net Unit]]*Table_Query_from_Mac10[[#This Row],[qty_to_ship]])</f>
        <v>168.66</v>
      </c>
      <c r="O1754" s="47">
        <f>SUMIFS(Summary!C:C,Summary!H:H,Table_Query_from_Mac10[[#This Row],[Juiceoc]])</f>
        <v>0</v>
      </c>
      <c r="P1754" s="47">
        <f>SUMIFS(Summary!D:D,Summary!H:H,Table_Query_from_Mac10[[#This Row],[Juiceoc]])</f>
        <v>0</v>
      </c>
      <c r="Q1754" s="47">
        <f>SUMIFS(Summary!E:E,Summary!H:H,Table_Query_from_Mac10[[#This Row],[Juiceoc]])</f>
        <v>0</v>
      </c>
      <c r="R1754" s="47">
        <f>Table_Query_from_Mac10[[#This Row],[Net Unit]]*(1+Table_Query_from_Mac10[[#This Row],[PriceIncreasebyType]])</f>
        <v>28.11</v>
      </c>
      <c r="S1754" s="47">
        <f>Table_Query_from_Mac10[[#This Row],[UnitPriceFuture]]*Table_Query_from_Mac10[[#This Row],[qtytoShipFuture]]</f>
        <v>168.66</v>
      </c>
      <c r="T1754" s="47">
        <f>ROUND(Table_Query_from_Mac10[[#This Row],[qty_to_ship]]*(1+Table_Query_from_Mac10[[#This Row],[VolumeIncreasebyType]]),0)</f>
        <v>6</v>
      </c>
      <c r="U1754" s="47">
        <f>Table_Query_from_Mac10[[#This Row],[qtytoShipFuture]]*Table_Query_from_Mac10[[#This Row],[Future-cost]]</f>
        <v>67.199999999999989</v>
      </c>
      <c r="V1754" s="47">
        <f>Table_Query_from_Mac10[[#This Row],[qtytoShipFuture]]-Table_Query_from_Mac10[[#This Row],[qty_to_ship]]</f>
        <v>0</v>
      </c>
      <c r="W1754" s="47">
        <f>Table_Query_from_Mac10[[#This Row],[UnitPriceFuture]]</f>
        <v>28.11</v>
      </c>
      <c r="X1754" s="47">
        <f>Table_Query_from_Mac10[[#This Row],[Unit Increase]]*Table_Query_from_Mac10[[#This Row],[UnitPriceFuture]]</f>
        <v>0</v>
      </c>
      <c r="Y1754" s="47">
        <f>Table_Query_from_Mac10[[#This Row],[Unit Increase]]*Table_Query_from_Mac10[[#This Row],[Future-cost]]</f>
        <v>0</v>
      </c>
      <c r="Z1754" s="47">
        <f>-(Table_Query_from_Mac10[[#This Row],[Incremental Sales]]+((Table_Query_from_Mac10[[#This Row],[Incremental Sales]]*-(SUM(Summary!$S$8:$S$9)))))*Summary!$S$18</f>
        <v>0</v>
      </c>
      <c r="AA1754" s="47">
        <f>IFERROR(Table_Query_from_Mac10[[#This Row],[Incremental Cost]]/Table_Query_from_Mac10[[#This Row],[Incremental Sales]],0)</f>
        <v>0</v>
      </c>
      <c r="AB1754" s="47">
        <f>IFERROR(Table_Query_from_Mac10[[#This Row],[TotalCostFuture]]/Table_Query_from_Mac10[[#This Row],[totalsalesFuture]],0)</f>
        <v>0.39843472073995012</v>
      </c>
      <c r="AN1754" s="30">
        <v>24</v>
      </c>
      <c r="AO1754">
        <f t="shared" si="54"/>
        <v>6</v>
      </c>
      <c r="AQ1754" s="30">
        <v>80.3</v>
      </c>
      <c r="AR1754">
        <f t="shared" si="55"/>
        <v>28.11</v>
      </c>
    </row>
    <row r="1755" spans="1:44" x14ac:dyDescent="0.25">
      <c r="A1755">
        <v>90177</v>
      </c>
      <c r="B1755">
        <v>8</v>
      </c>
      <c r="C1755" t="s">
        <v>60</v>
      </c>
      <c r="D1755" t="s">
        <v>49</v>
      </c>
      <c r="E1755">
        <v>2</v>
      </c>
      <c r="F1755">
        <v>14.75</v>
      </c>
      <c r="G1755">
        <v>39.74</v>
      </c>
      <c r="H1755" s="1">
        <v>44862</v>
      </c>
      <c r="I1755" s="20">
        <v>0</v>
      </c>
      <c r="J1755" s="47">
        <f>Table_Query_from_Mac10[[#This Row],[unit_price]]-(Table_Query_from_Mac10[[#This Row],[unit_price]]*(Table_Query_from_Mac10[[#This Row],[discount_pct]]/100))</f>
        <v>39.74</v>
      </c>
      <c r="K1755" s="47">
        <f>Table_Query_from_Mac10[[#This Row],[unit_cost]]</f>
        <v>14.75</v>
      </c>
      <c r="L1755" s="47">
        <f>Table_Query_from_Mac10[[#This Row],[Live-cost]]*(1+Table_Query_from_Mac10[[#This Row],[CogsIncreasebyTYPE]])</f>
        <v>14.75</v>
      </c>
      <c r="M1755" s="47">
        <f>Table_Query_from_Mac10[[#This Row],[Live-cost]]*Table_Query_from_Mac10[[#This Row],[qty_to_ship]]</f>
        <v>29.5</v>
      </c>
      <c r="N1755" s="47">
        <f>IF(Table_Query_from_Mac10[[#This Row],[item_no]]="KDA",-Table_Query_from_Mac10[[#This Row],[unit_price]],Table_Query_from_Mac10[[#This Row],[Net Unit]]*Table_Query_from_Mac10[[#This Row],[qty_to_ship]])</f>
        <v>79.48</v>
      </c>
      <c r="O1755" s="47">
        <f>SUMIFS(Summary!C:C,Summary!H:H,Table_Query_from_Mac10[[#This Row],[Juiceoc]])</f>
        <v>0</v>
      </c>
      <c r="P1755" s="47">
        <f>SUMIFS(Summary!D:D,Summary!H:H,Table_Query_from_Mac10[[#This Row],[Juiceoc]])</f>
        <v>0</v>
      </c>
      <c r="Q1755" s="47">
        <f>SUMIFS(Summary!E:E,Summary!H:H,Table_Query_from_Mac10[[#This Row],[Juiceoc]])</f>
        <v>0</v>
      </c>
      <c r="R1755" s="47">
        <f>Table_Query_from_Mac10[[#This Row],[Net Unit]]*(1+Table_Query_from_Mac10[[#This Row],[PriceIncreasebyType]])</f>
        <v>39.74</v>
      </c>
      <c r="S1755" s="47">
        <f>Table_Query_from_Mac10[[#This Row],[UnitPriceFuture]]*Table_Query_from_Mac10[[#This Row],[qtytoShipFuture]]</f>
        <v>79.48</v>
      </c>
      <c r="T1755" s="47">
        <f>ROUND(Table_Query_from_Mac10[[#This Row],[qty_to_ship]]*(1+Table_Query_from_Mac10[[#This Row],[VolumeIncreasebyType]]),0)</f>
        <v>2</v>
      </c>
      <c r="U1755" s="47">
        <f>Table_Query_from_Mac10[[#This Row],[qtytoShipFuture]]*Table_Query_from_Mac10[[#This Row],[Future-cost]]</f>
        <v>29.5</v>
      </c>
      <c r="V1755" s="47">
        <f>Table_Query_from_Mac10[[#This Row],[qtytoShipFuture]]-Table_Query_from_Mac10[[#This Row],[qty_to_ship]]</f>
        <v>0</v>
      </c>
      <c r="W1755" s="47">
        <f>Table_Query_from_Mac10[[#This Row],[UnitPriceFuture]]</f>
        <v>39.74</v>
      </c>
      <c r="X1755" s="47">
        <f>Table_Query_from_Mac10[[#This Row],[Unit Increase]]*Table_Query_from_Mac10[[#This Row],[UnitPriceFuture]]</f>
        <v>0</v>
      </c>
      <c r="Y1755" s="47">
        <f>Table_Query_from_Mac10[[#This Row],[Unit Increase]]*Table_Query_from_Mac10[[#This Row],[Future-cost]]</f>
        <v>0</v>
      </c>
      <c r="Z1755" s="47">
        <f>-(Table_Query_from_Mac10[[#This Row],[Incremental Sales]]+((Table_Query_from_Mac10[[#This Row],[Incremental Sales]]*-(SUM(Summary!$S$8:$S$9)))))*Summary!$S$18</f>
        <v>0</v>
      </c>
      <c r="AA1755" s="47">
        <f>IFERROR(Table_Query_from_Mac10[[#This Row],[Incremental Cost]]/Table_Query_from_Mac10[[#This Row],[Incremental Sales]],0)</f>
        <v>0</v>
      </c>
      <c r="AB1755" s="47">
        <f>IFERROR(Table_Query_from_Mac10[[#This Row],[TotalCostFuture]]/Table_Query_from_Mac10[[#This Row],[totalsalesFuture]],0)</f>
        <v>0.37116255661801711</v>
      </c>
      <c r="AN1755" s="31">
        <v>8</v>
      </c>
      <c r="AO1755">
        <f t="shared" si="54"/>
        <v>2</v>
      </c>
      <c r="AQ1755" s="31">
        <v>113.54</v>
      </c>
      <c r="AR1755">
        <f t="shared" si="55"/>
        <v>39.74</v>
      </c>
    </row>
    <row r="1756" spans="1:44" x14ac:dyDescent="0.25">
      <c r="A1756">
        <v>90177</v>
      </c>
      <c r="B1756">
        <v>9</v>
      </c>
      <c r="C1756" t="s">
        <v>59</v>
      </c>
      <c r="D1756" t="s">
        <v>49</v>
      </c>
      <c r="E1756">
        <v>20</v>
      </c>
      <c r="F1756">
        <v>5.21</v>
      </c>
      <c r="G1756">
        <v>11.4</v>
      </c>
      <c r="H1756" s="1">
        <v>44862</v>
      </c>
      <c r="I1756" s="20">
        <v>0</v>
      </c>
      <c r="J1756" s="47">
        <f>Table_Query_from_Mac10[[#This Row],[unit_price]]-(Table_Query_from_Mac10[[#This Row],[unit_price]]*(Table_Query_from_Mac10[[#This Row],[discount_pct]]/100))</f>
        <v>11.4</v>
      </c>
      <c r="K1756" s="47">
        <f>Table_Query_from_Mac10[[#This Row],[unit_cost]]</f>
        <v>5.21</v>
      </c>
      <c r="L1756" s="47">
        <f>Table_Query_from_Mac10[[#This Row],[Live-cost]]*(1+Table_Query_from_Mac10[[#This Row],[CogsIncreasebyTYPE]])</f>
        <v>5.21</v>
      </c>
      <c r="M1756" s="47">
        <f>Table_Query_from_Mac10[[#This Row],[Live-cost]]*Table_Query_from_Mac10[[#This Row],[qty_to_ship]]</f>
        <v>104.2</v>
      </c>
      <c r="N1756" s="47">
        <f>IF(Table_Query_from_Mac10[[#This Row],[item_no]]="KDA",-Table_Query_from_Mac10[[#This Row],[unit_price]],Table_Query_from_Mac10[[#This Row],[Net Unit]]*Table_Query_from_Mac10[[#This Row],[qty_to_ship]])</f>
        <v>228</v>
      </c>
      <c r="O1756" s="47">
        <f>SUMIFS(Summary!C:C,Summary!H:H,Table_Query_from_Mac10[[#This Row],[Juiceoc]])</f>
        <v>0</v>
      </c>
      <c r="P1756" s="47">
        <f>SUMIFS(Summary!D:D,Summary!H:H,Table_Query_from_Mac10[[#This Row],[Juiceoc]])</f>
        <v>0</v>
      </c>
      <c r="Q1756" s="47">
        <f>SUMIFS(Summary!E:E,Summary!H:H,Table_Query_from_Mac10[[#This Row],[Juiceoc]])</f>
        <v>0</v>
      </c>
      <c r="R1756" s="47">
        <f>Table_Query_from_Mac10[[#This Row],[Net Unit]]*(1+Table_Query_from_Mac10[[#This Row],[PriceIncreasebyType]])</f>
        <v>11.4</v>
      </c>
      <c r="S1756" s="47">
        <f>Table_Query_from_Mac10[[#This Row],[UnitPriceFuture]]*Table_Query_from_Mac10[[#This Row],[qtytoShipFuture]]</f>
        <v>228</v>
      </c>
      <c r="T1756" s="47">
        <f>ROUND(Table_Query_from_Mac10[[#This Row],[qty_to_ship]]*(1+Table_Query_from_Mac10[[#This Row],[VolumeIncreasebyType]]),0)</f>
        <v>20</v>
      </c>
      <c r="U1756" s="47">
        <f>Table_Query_from_Mac10[[#This Row],[qtytoShipFuture]]*Table_Query_from_Mac10[[#This Row],[Future-cost]]</f>
        <v>104.2</v>
      </c>
      <c r="V1756" s="47">
        <f>Table_Query_from_Mac10[[#This Row],[qtytoShipFuture]]-Table_Query_from_Mac10[[#This Row],[qty_to_ship]]</f>
        <v>0</v>
      </c>
      <c r="W1756" s="47">
        <f>Table_Query_from_Mac10[[#This Row],[UnitPriceFuture]]</f>
        <v>11.4</v>
      </c>
      <c r="X1756" s="47">
        <f>Table_Query_from_Mac10[[#This Row],[Unit Increase]]*Table_Query_from_Mac10[[#This Row],[UnitPriceFuture]]</f>
        <v>0</v>
      </c>
      <c r="Y1756" s="47">
        <f>Table_Query_from_Mac10[[#This Row],[Unit Increase]]*Table_Query_from_Mac10[[#This Row],[Future-cost]]</f>
        <v>0</v>
      </c>
      <c r="Z1756" s="47">
        <f>-(Table_Query_from_Mac10[[#This Row],[Incremental Sales]]+((Table_Query_from_Mac10[[#This Row],[Incremental Sales]]*-(SUM(Summary!$S$8:$S$9)))))*Summary!$S$18</f>
        <v>0</v>
      </c>
      <c r="AA1756" s="47">
        <f>IFERROR(Table_Query_from_Mac10[[#This Row],[Incremental Cost]]/Table_Query_from_Mac10[[#This Row],[Incremental Sales]],0)</f>
        <v>0</v>
      </c>
      <c r="AB1756" s="47">
        <f>IFERROR(Table_Query_from_Mac10[[#This Row],[TotalCostFuture]]/Table_Query_from_Mac10[[#This Row],[totalsalesFuture]],0)</f>
        <v>0.45701754385964916</v>
      </c>
      <c r="AN1756" s="30">
        <v>80</v>
      </c>
      <c r="AO1756">
        <f t="shared" si="54"/>
        <v>20</v>
      </c>
      <c r="AQ1756" s="30">
        <v>32.57</v>
      </c>
      <c r="AR1756">
        <f t="shared" si="55"/>
        <v>11.4</v>
      </c>
    </row>
    <row r="1757" spans="1:44" x14ac:dyDescent="0.25">
      <c r="A1757">
        <v>90177</v>
      </c>
      <c r="B1757">
        <v>10</v>
      </c>
      <c r="C1757" t="s">
        <v>57</v>
      </c>
      <c r="D1757" t="s">
        <v>49</v>
      </c>
      <c r="E1757">
        <v>10</v>
      </c>
      <c r="F1757">
        <v>5.83</v>
      </c>
      <c r="G1757">
        <v>13.21</v>
      </c>
      <c r="H1757" s="1">
        <v>44862</v>
      </c>
      <c r="I1757" s="20">
        <v>0</v>
      </c>
      <c r="J1757" s="47">
        <f>Table_Query_from_Mac10[[#This Row],[unit_price]]-(Table_Query_from_Mac10[[#This Row],[unit_price]]*(Table_Query_from_Mac10[[#This Row],[discount_pct]]/100))</f>
        <v>13.21</v>
      </c>
      <c r="K1757" s="47">
        <f>Table_Query_from_Mac10[[#This Row],[unit_cost]]</f>
        <v>5.83</v>
      </c>
      <c r="L1757" s="47">
        <f>Table_Query_from_Mac10[[#This Row],[Live-cost]]*(1+Table_Query_from_Mac10[[#This Row],[CogsIncreasebyTYPE]])</f>
        <v>5.83</v>
      </c>
      <c r="M1757" s="47">
        <f>Table_Query_from_Mac10[[#This Row],[Live-cost]]*Table_Query_from_Mac10[[#This Row],[qty_to_ship]]</f>
        <v>58.3</v>
      </c>
      <c r="N1757" s="47">
        <f>IF(Table_Query_from_Mac10[[#This Row],[item_no]]="KDA",-Table_Query_from_Mac10[[#This Row],[unit_price]],Table_Query_from_Mac10[[#This Row],[Net Unit]]*Table_Query_from_Mac10[[#This Row],[qty_to_ship]])</f>
        <v>132.10000000000002</v>
      </c>
      <c r="O1757" s="47">
        <f>SUMIFS(Summary!C:C,Summary!H:H,Table_Query_from_Mac10[[#This Row],[Juiceoc]])</f>
        <v>0</v>
      </c>
      <c r="P1757" s="47">
        <f>SUMIFS(Summary!D:D,Summary!H:H,Table_Query_from_Mac10[[#This Row],[Juiceoc]])</f>
        <v>0</v>
      </c>
      <c r="Q1757" s="47">
        <f>SUMIFS(Summary!E:E,Summary!H:H,Table_Query_from_Mac10[[#This Row],[Juiceoc]])</f>
        <v>0</v>
      </c>
      <c r="R1757" s="47">
        <f>Table_Query_from_Mac10[[#This Row],[Net Unit]]*(1+Table_Query_from_Mac10[[#This Row],[PriceIncreasebyType]])</f>
        <v>13.21</v>
      </c>
      <c r="S1757" s="47">
        <f>Table_Query_from_Mac10[[#This Row],[UnitPriceFuture]]*Table_Query_from_Mac10[[#This Row],[qtytoShipFuture]]</f>
        <v>132.10000000000002</v>
      </c>
      <c r="T1757" s="47">
        <f>ROUND(Table_Query_from_Mac10[[#This Row],[qty_to_ship]]*(1+Table_Query_from_Mac10[[#This Row],[VolumeIncreasebyType]]),0)</f>
        <v>10</v>
      </c>
      <c r="U1757" s="47">
        <f>Table_Query_from_Mac10[[#This Row],[qtytoShipFuture]]*Table_Query_from_Mac10[[#This Row],[Future-cost]]</f>
        <v>58.3</v>
      </c>
      <c r="V1757" s="47">
        <f>Table_Query_from_Mac10[[#This Row],[qtytoShipFuture]]-Table_Query_from_Mac10[[#This Row],[qty_to_ship]]</f>
        <v>0</v>
      </c>
      <c r="W1757" s="47">
        <f>Table_Query_from_Mac10[[#This Row],[UnitPriceFuture]]</f>
        <v>13.21</v>
      </c>
      <c r="X1757" s="47">
        <f>Table_Query_from_Mac10[[#This Row],[Unit Increase]]*Table_Query_from_Mac10[[#This Row],[UnitPriceFuture]]</f>
        <v>0</v>
      </c>
      <c r="Y1757" s="47">
        <f>Table_Query_from_Mac10[[#This Row],[Unit Increase]]*Table_Query_from_Mac10[[#This Row],[Future-cost]]</f>
        <v>0</v>
      </c>
      <c r="Z1757" s="47">
        <f>-(Table_Query_from_Mac10[[#This Row],[Incremental Sales]]+((Table_Query_from_Mac10[[#This Row],[Incremental Sales]]*-(SUM(Summary!$S$8:$S$9)))))*Summary!$S$18</f>
        <v>0</v>
      </c>
      <c r="AA1757" s="47">
        <f>IFERROR(Table_Query_from_Mac10[[#This Row],[Incremental Cost]]/Table_Query_from_Mac10[[#This Row],[Incremental Sales]],0)</f>
        <v>0</v>
      </c>
      <c r="AB1757" s="47">
        <f>IFERROR(Table_Query_from_Mac10[[#This Row],[TotalCostFuture]]/Table_Query_from_Mac10[[#This Row],[totalsalesFuture]],0)</f>
        <v>0.44133232399697192</v>
      </c>
      <c r="AN1757" s="31">
        <v>40</v>
      </c>
      <c r="AO1757">
        <f t="shared" si="54"/>
        <v>10</v>
      </c>
      <c r="AQ1757" s="31">
        <v>37.75</v>
      </c>
      <c r="AR1757">
        <f t="shared" si="55"/>
        <v>13.21</v>
      </c>
    </row>
    <row r="1758" spans="1:44" x14ac:dyDescent="0.25">
      <c r="A1758">
        <v>90177</v>
      </c>
      <c r="B1758">
        <v>11</v>
      </c>
      <c r="C1758" t="s">
        <v>59</v>
      </c>
      <c r="D1758" t="s">
        <v>49</v>
      </c>
      <c r="E1758">
        <v>7</v>
      </c>
      <c r="F1758">
        <v>4.2699999999999996</v>
      </c>
      <c r="G1758">
        <v>9.24</v>
      </c>
      <c r="H1758" s="1">
        <v>44862</v>
      </c>
      <c r="I1758" s="20">
        <v>0</v>
      </c>
      <c r="J1758" s="47">
        <f>Table_Query_from_Mac10[[#This Row],[unit_price]]-(Table_Query_from_Mac10[[#This Row],[unit_price]]*(Table_Query_from_Mac10[[#This Row],[discount_pct]]/100))</f>
        <v>9.24</v>
      </c>
      <c r="K1758" s="47">
        <f>Table_Query_from_Mac10[[#This Row],[unit_cost]]</f>
        <v>4.2699999999999996</v>
      </c>
      <c r="L1758" s="47">
        <f>Table_Query_from_Mac10[[#This Row],[Live-cost]]*(1+Table_Query_from_Mac10[[#This Row],[CogsIncreasebyTYPE]])</f>
        <v>4.2699999999999996</v>
      </c>
      <c r="M1758" s="47">
        <f>Table_Query_from_Mac10[[#This Row],[Live-cost]]*Table_Query_from_Mac10[[#This Row],[qty_to_ship]]</f>
        <v>29.889999999999997</v>
      </c>
      <c r="N1758" s="47">
        <f>IF(Table_Query_from_Mac10[[#This Row],[item_no]]="KDA",-Table_Query_from_Mac10[[#This Row],[unit_price]],Table_Query_from_Mac10[[#This Row],[Net Unit]]*Table_Query_from_Mac10[[#This Row],[qty_to_ship]])</f>
        <v>64.680000000000007</v>
      </c>
      <c r="O1758" s="47">
        <f>SUMIFS(Summary!C:C,Summary!H:H,Table_Query_from_Mac10[[#This Row],[Juiceoc]])</f>
        <v>0</v>
      </c>
      <c r="P1758" s="47">
        <f>SUMIFS(Summary!D:D,Summary!H:H,Table_Query_from_Mac10[[#This Row],[Juiceoc]])</f>
        <v>0</v>
      </c>
      <c r="Q1758" s="47">
        <f>SUMIFS(Summary!E:E,Summary!H:H,Table_Query_from_Mac10[[#This Row],[Juiceoc]])</f>
        <v>0</v>
      </c>
      <c r="R1758" s="47">
        <f>Table_Query_from_Mac10[[#This Row],[Net Unit]]*(1+Table_Query_from_Mac10[[#This Row],[PriceIncreasebyType]])</f>
        <v>9.24</v>
      </c>
      <c r="S1758" s="47">
        <f>Table_Query_from_Mac10[[#This Row],[UnitPriceFuture]]*Table_Query_from_Mac10[[#This Row],[qtytoShipFuture]]</f>
        <v>64.680000000000007</v>
      </c>
      <c r="T1758" s="47">
        <f>ROUND(Table_Query_from_Mac10[[#This Row],[qty_to_ship]]*(1+Table_Query_from_Mac10[[#This Row],[VolumeIncreasebyType]]),0)</f>
        <v>7</v>
      </c>
      <c r="U1758" s="47">
        <f>Table_Query_from_Mac10[[#This Row],[qtytoShipFuture]]*Table_Query_from_Mac10[[#This Row],[Future-cost]]</f>
        <v>29.889999999999997</v>
      </c>
      <c r="V1758" s="47">
        <f>Table_Query_from_Mac10[[#This Row],[qtytoShipFuture]]-Table_Query_from_Mac10[[#This Row],[qty_to_ship]]</f>
        <v>0</v>
      </c>
      <c r="W1758" s="47">
        <f>Table_Query_from_Mac10[[#This Row],[UnitPriceFuture]]</f>
        <v>9.24</v>
      </c>
      <c r="X1758" s="47">
        <f>Table_Query_from_Mac10[[#This Row],[Unit Increase]]*Table_Query_from_Mac10[[#This Row],[UnitPriceFuture]]</f>
        <v>0</v>
      </c>
      <c r="Y1758" s="47">
        <f>Table_Query_from_Mac10[[#This Row],[Unit Increase]]*Table_Query_from_Mac10[[#This Row],[Future-cost]]</f>
        <v>0</v>
      </c>
      <c r="Z1758" s="47">
        <f>-(Table_Query_from_Mac10[[#This Row],[Incremental Sales]]+((Table_Query_from_Mac10[[#This Row],[Incremental Sales]]*-(SUM(Summary!$S$8:$S$9)))))*Summary!$S$18</f>
        <v>0</v>
      </c>
      <c r="AA1758" s="47">
        <f>IFERROR(Table_Query_from_Mac10[[#This Row],[Incremental Cost]]/Table_Query_from_Mac10[[#This Row],[Incremental Sales]],0)</f>
        <v>0</v>
      </c>
      <c r="AB1758" s="47">
        <f>IFERROR(Table_Query_from_Mac10[[#This Row],[TotalCostFuture]]/Table_Query_from_Mac10[[#This Row],[totalsalesFuture]],0)</f>
        <v>0.46212121212121204</v>
      </c>
      <c r="AN1758" s="30">
        <v>25</v>
      </c>
      <c r="AO1758">
        <f t="shared" si="54"/>
        <v>7</v>
      </c>
      <c r="AQ1758" s="30">
        <v>26.39</v>
      </c>
      <c r="AR1758">
        <f t="shared" si="55"/>
        <v>9.24</v>
      </c>
    </row>
    <row r="1759" spans="1:44" x14ac:dyDescent="0.25">
      <c r="A1759">
        <v>90177</v>
      </c>
      <c r="B1759">
        <v>12</v>
      </c>
      <c r="C1759" t="s">
        <v>59</v>
      </c>
      <c r="D1759" t="s">
        <v>49</v>
      </c>
      <c r="E1759">
        <v>3</v>
      </c>
      <c r="F1759">
        <v>11.28</v>
      </c>
      <c r="G1759">
        <v>26.82</v>
      </c>
      <c r="H1759" s="1">
        <v>44862</v>
      </c>
      <c r="I1759" s="20">
        <v>0</v>
      </c>
      <c r="J1759" s="47">
        <f>Table_Query_from_Mac10[[#This Row],[unit_price]]-(Table_Query_from_Mac10[[#This Row],[unit_price]]*(Table_Query_from_Mac10[[#This Row],[discount_pct]]/100))</f>
        <v>26.82</v>
      </c>
      <c r="K1759" s="47">
        <f>Table_Query_from_Mac10[[#This Row],[unit_cost]]</f>
        <v>11.28</v>
      </c>
      <c r="L1759" s="47">
        <f>Table_Query_from_Mac10[[#This Row],[Live-cost]]*(1+Table_Query_from_Mac10[[#This Row],[CogsIncreasebyTYPE]])</f>
        <v>11.28</v>
      </c>
      <c r="M1759" s="47">
        <f>Table_Query_from_Mac10[[#This Row],[Live-cost]]*Table_Query_from_Mac10[[#This Row],[qty_to_ship]]</f>
        <v>33.839999999999996</v>
      </c>
      <c r="N1759" s="47">
        <f>IF(Table_Query_from_Mac10[[#This Row],[item_no]]="KDA",-Table_Query_from_Mac10[[#This Row],[unit_price]],Table_Query_from_Mac10[[#This Row],[Net Unit]]*Table_Query_from_Mac10[[#This Row],[qty_to_ship]])</f>
        <v>80.460000000000008</v>
      </c>
      <c r="O1759" s="47">
        <f>SUMIFS(Summary!C:C,Summary!H:H,Table_Query_from_Mac10[[#This Row],[Juiceoc]])</f>
        <v>0</v>
      </c>
      <c r="P1759" s="47">
        <f>SUMIFS(Summary!D:D,Summary!H:H,Table_Query_from_Mac10[[#This Row],[Juiceoc]])</f>
        <v>0</v>
      </c>
      <c r="Q1759" s="47">
        <f>SUMIFS(Summary!E:E,Summary!H:H,Table_Query_from_Mac10[[#This Row],[Juiceoc]])</f>
        <v>0</v>
      </c>
      <c r="R1759" s="47">
        <f>Table_Query_from_Mac10[[#This Row],[Net Unit]]*(1+Table_Query_from_Mac10[[#This Row],[PriceIncreasebyType]])</f>
        <v>26.82</v>
      </c>
      <c r="S1759" s="47">
        <f>Table_Query_from_Mac10[[#This Row],[UnitPriceFuture]]*Table_Query_from_Mac10[[#This Row],[qtytoShipFuture]]</f>
        <v>80.460000000000008</v>
      </c>
      <c r="T1759" s="47">
        <f>ROUND(Table_Query_from_Mac10[[#This Row],[qty_to_ship]]*(1+Table_Query_from_Mac10[[#This Row],[VolumeIncreasebyType]]),0)</f>
        <v>3</v>
      </c>
      <c r="U1759" s="47">
        <f>Table_Query_from_Mac10[[#This Row],[qtytoShipFuture]]*Table_Query_from_Mac10[[#This Row],[Future-cost]]</f>
        <v>33.839999999999996</v>
      </c>
      <c r="V1759" s="47">
        <f>Table_Query_from_Mac10[[#This Row],[qtytoShipFuture]]-Table_Query_from_Mac10[[#This Row],[qty_to_ship]]</f>
        <v>0</v>
      </c>
      <c r="W1759" s="47">
        <f>Table_Query_from_Mac10[[#This Row],[UnitPriceFuture]]</f>
        <v>26.82</v>
      </c>
      <c r="X1759" s="47">
        <f>Table_Query_from_Mac10[[#This Row],[Unit Increase]]*Table_Query_from_Mac10[[#This Row],[UnitPriceFuture]]</f>
        <v>0</v>
      </c>
      <c r="Y1759" s="47">
        <f>Table_Query_from_Mac10[[#This Row],[Unit Increase]]*Table_Query_from_Mac10[[#This Row],[Future-cost]]</f>
        <v>0</v>
      </c>
      <c r="Z1759" s="47">
        <f>-(Table_Query_from_Mac10[[#This Row],[Incremental Sales]]+((Table_Query_from_Mac10[[#This Row],[Incremental Sales]]*-(SUM(Summary!$S$8:$S$9)))))*Summary!$S$18</f>
        <v>0</v>
      </c>
      <c r="AA1759" s="47">
        <f>IFERROR(Table_Query_from_Mac10[[#This Row],[Incremental Cost]]/Table_Query_from_Mac10[[#This Row],[Incremental Sales]],0)</f>
        <v>0</v>
      </c>
      <c r="AB1759" s="47">
        <f>IFERROR(Table_Query_from_Mac10[[#This Row],[TotalCostFuture]]/Table_Query_from_Mac10[[#This Row],[totalsalesFuture]],0)</f>
        <v>0.42058165548098425</v>
      </c>
      <c r="AN1759" s="31">
        <v>12</v>
      </c>
      <c r="AO1759">
        <f t="shared" si="54"/>
        <v>3</v>
      </c>
      <c r="AQ1759" s="31">
        <v>76.64</v>
      </c>
      <c r="AR1759">
        <f t="shared" si="55"/>
        <v>26.82</v>
      </c>
    </row>
    <row r="1760" spans="1:44" x14ac:dyDescent="0.25">
      <c r="A1760">
        <v>90178</v>
      </c>
      <c r="B1760">
        <v>1</v>
      </c>
      <c r="C1760" t="s">
        <v>59</v>
      </c>
      <c r="D1760" t="s">
        <v>49</v>
      </c>
      <c r="E1760">
        <v>20</v>
      </c>
      <c r="F1760">
        <v>5.21</v>
      </c>
      <c r="G1760">
        <v>11.4</v>
      </c>
      <c r="H1760" s="1">
        <v>44862</v>
      </c>
      <c r="I1760" s="20">
        <v>10</v>
      </c>
      <c r="J1760" s="47">
        <f>Table_Query_from_Mac10[[#This Row],[unit_price]]-(Table_Query_from_Mac10[[#This Row],[unit_price]]*(Table_Query_from_Mac10[[#This Row],[discount_pct]]/100))</f>
        <v>10.26</v>
      </c>
      <c r="K1760" s="47">
        <f>Table_Query_from_Mac10[[#This Row],[unit_cost]]</f>
        <v>5.21</v>
      </c>
      <c r="L1760" s="47">
        <f>Table_Query_from_Mac10[[#This Row],[Live-cost]]*(1+Table_Query_from_Mac10[[#This Row],[CogsIncreasebyTYPE]])</f>
        <v>5.21</v>
      </c>
      <c r="M1760" s="47">
        <f>Table_Query_from_Mac10[[#This Row],[Live-cost]]*Table_Query_from_Mac10[[#This Row],[qty_to_ship]]</f>
        <v>104.2</v>
      </c>
      <c r="N1760" s="47">
        <f>IF(Table_Query_from_Mac10[[#This Row],[item_no]]="KDA",-Table_Query_from_Mac10[[#This Row],[unit_price]],Table_Query_from_Mac10[[#This Row],[Net Unit]]*Table_Query_from_Mac10[[#This Row],[qty_to_ship]])</f>
        <v>205.2</v>
      </c>
      <c r="O1760" s="47">
        <f>SUMIFS(Summary!C:C,Summary!H:H,Table_Query_from_Mac10[[#This Row],[Juiceoc]])</f>
        <v>0</v>
      </c>
      <c r="P1760" s="47">
        <f>SUMIFS(Summary!D:D,Summary!H:H,Table_Query_from_Mac10[[#This Row],[Juiceoc]])</f>
        <v>0</v>
      </c>
      <c r="Q1760" s="47">
        <f>SUMIFS(Summary!E:E,Summary!H:H,Table_Query_from_Mac10[[#This Row],[Juiceoc]])</f>
        <v>0</v>
      </c>
      <c r="R1760" s="47">
        <f>Table_Query_from_Mac10[[#This Row],[Net Unit]]*(1+Table_Query_from_Mac10[[#This Row],[PriceIncreasebyType]])</f>
        <v>10.26</v>
      </c>
      <c r="S1760" s="47">
        <f>Table_Query_from_Mac10[[#This Row],[UnitPriceFuture]]*Table_Query_from_Mac10[[#This Row],[qtytoShipFuture]]</f>
        <v>205.2</v>
      </c>
      <c r="T1760" s="47">
        <f>ROUND(Table_Query_from_Mac10[[#This Row],[qty_to_ship]]*(1+Table_Query_from_Mac10[[#This Row],[VolumeIncreasebyType]]),0)</f>
        <v>20</v>
      </c>
      <c r="U1760" s="47">
        <f>Table_Query_from_Mac10[[#This Row],[qtytoShipFuture]]*Table_Query_from_Mac10[[#This Row],[Future-cost]]</f>
        <v>104.2</v>
      </c>
      <c r="V1760" s="47">
        <f>Table_Query_from_Mac10[[#This Row],[qtytoShipFuture]]-Table_Query_from_Mac10[[#This Row],[qty_to_ship]]</f>
        <v>0</v>
      </c>
      <c r="W1760" s="47">
        <f>Table_Query_from_Mac10[[#This Row],[UnitPriceFuture]]</f>
        <v>10.26</v>
      </c>
      <c r="X1760" s="47">
        <f>Table_Query_from_Mac10[[#This Row],[Unit Increase]]*Table_Query_from_Mac10[[#This Row],[UnitPriceFuture]]</f>
        <v>0</v>
      </c>
      <c r="Y1760" s="47">
        <f>Table_Query_from_Mac10[[#This Row],[Unit Increase]]*Table_Query_from_Mac10[[#This Row],[Future-cost]]</f>
        <v>0</v>
      </c>
      <c r="Z1760" s="47">
        <f>-(Table_Query_from_Mac10[[#This Row],[Incremental Sales]]+((Table_Query_from_Mac10[[#This Row],[Incremental Sales]]*-(SUM(Summary!$S$8:$S$9)))))*Summary!$S$18</f>
        <v>0</v>
      </c>
      <c r="AA1760" s="47">
        <f>IFERROR(Table_Query_from_Mac10[[#This Row],[Incremental Cost]]/Table_Query_from_Mac10[[#This Row],[Incremental Sales]],0)</f>
        <v>0</v>
      </c>
      <c r="AB1760" s="47">
        <f>IFERROR(Table_Query_from_Mac10[[#This Row],[TotalCostFuture]]/Table_Query_from_Mac10[[#This Row],[totalsalesFuture]],0)</f>
        <v>0.50779727095516569</v>
      </c>
      <c r="AN1760" s="30">
        <v>80</v>
      </c>
      <c r="AO1760">
        <f t="shared" si="54"/>
        <v>20</v>
      </c>
      <c r="AQ1760" s="30">
        <v>32.57</v>
      </c>
      <c r="AR1760">
        <f t="shared" si="55"/>
        <v>11.4</v>
      </c>
    </row>
    <row r="1761" spans="1:44" x14ac:dyDescent="0.25">
      <c r="A1761">
        <v>90178</v>
      </c>
      <c r="B1761">
        <v>2</v>
      </c>
      <c r="C1761" t="s">
        <v>59</v>
      </c>
      <c r="D1761" t="s">
        <v>49</v>
      </c>
      <c r="E1761">
        <v>48</v>
      </c>
      <c r="F1761">
        <v>5.7</v>
      </c>
      <c r="G1761">
        <v>12.32</v>
      </c>
      <c r="H1761" s="1">
        <v>44862</v>
      </c>
      <c r="I1761" s="20">
        <v>10</v>
      </c>
      <c r="J1761" s="47">
        <f>Table_Query_from_Mac10[[#This Row],[unit_price]]-(Table_Query_from_Mac10[[#This Row],[unit_price]]*(Table_Query_from_Mac10[[#This Row],[discount_pct]]/100))</f>
        <v>11.088000000000001</v>
      </c>
      <c r="K1761" s="47">
        <f>Table_Query_from_Mac10[[#This Row],[unit_cost]]</f>
        <v>5.7</v>
      </c>
      <c r="L1761" s="47">
        <f>Table_Query_from_Mac10[[#This Row],[Live-cost]]*(1+Table_Query_from_Mac10[[#This Row],[CogsIncreasebyTYPE]])</f>
        <v>5.7</v>
      </c>
      <c r="M1761" s="47">
        <f>Table_Query_from_Mac10[[#This Row],[Live-cost]]*Table_Query_from_Mac10[[#This Row],[qty_to_ship]]</f>
        <v>273.60000000000002</v>
      </c>
      <c r="N1761" s="47">
        <f>IF(Table_Query_from_Mac10[[#This Row],[item_no]]="KDA",-Table_Query_from_Mac10[[#This Row],[unit_price]],Table_Query_from_Mac10[[#This Row],[Net Unit]]*Table_Query_from_Mac10[[#This Row],[qty_to_ship]])</f>
        <v>532.22400000000005</v>
      </c>
      <c r="O1761" s="47">
        <f>SUMIFS(Summary!C:C,Summary!H:H,Table_Query_from_Mac10[[#This Row],[Juiceoc]])</f>
        <v>0</v>
      </c>
      <c r="P1761" s="47">
        <f>SUMIFS(Summary!D:D,Summary!H:H,Table_Query_from_Mac10[[#This Row],[Juiceoc]])</f>
        <v>0</v>
      </c>
      <c r="Q1761" s="47">
        <f>SUMIFS(Summary!E:E,Summary!H:H,Table_Query_from_Mac10[[#This Row],[Juiceoc]])</f>
        <v>0</v>
      </c>
      <c r="R1761" s="47">
        <f>Table_Query_from_Mac10[[#This Row],[Net Unit]]*(1+Table_Query_from_Mac10[[#This Row],[PriceIncreasebyType]])</f>
        <v>11.088000000000001</v>
      </c>
      <c r="S1761" s="47">
        <f>Table_Query_from_Mac10[[#This Row],[UnitPriceFuture]]*Table_Query_from_Mac10[[#This Row],[qtytoShipFuture]]</f>
        <v>532.22400000000005</v>
      </c>
      <c r="T1761" s="47">
        <f>ROUND(Table_Query_from_Mac10[[#This Row],[qty_to_ship]]*(1+Table_Query_from_Mac10[[#This Row],[VolumeIncreasebyType]]),0)</f>
        <v>48</v>
      </c>
      <c r="U1761" s="47">
        <f>Table_Query_from_Mac10[[#This Row],[qtytoShipFuture]]*Table_Query_from_Mac10[[#This Row],[Future-cost]]</f>
        <v>273.60000000000002</v>
      </c>
      <c r="V1761" s="47">
        <f>Table_Query_from_Mac10[[#This Row],[qtytoShipFuture]]-Table_Query_from_Mac10[[#This Row],[qty_to_ship]]</f>
        <v>0</v>
      </c>
      <c r="W1761" s="47">
        <f>Table_Query_from_Mac10[[#This Row],[UnitPriceFuture]]</f>
        <v>11.088000000000001</v>
      </c>
      <c r="X1761" s="47">
        <f>Table_Query_from_Mac10[[#This Row],[Unit Increase]]*Table_Query_from_Mac10[[#This Row],[UnitPriceFuture]]</f>
        <v>0</v>
      </c>
      <c r="Y1761" s="47">
        <f>Table_Query_from_Mac10[[#This Row],[Unit Increase]]*Table_Query_from_Mac10[[#This Row],[Future-cost]]</f>
        <v>0</v>
      </c>
      <c r="Z1761" s="47">
        <f>-(Table_Query_from_Mac10[[#This Row],[Incremental Sales]]+((Table_Query_from_Mac10[[#This Row],[Incremental Sales]]*-(SUM(Summary!$S$8:$S$9)))))*Summary!$S$18</f>
        <v>0</v>
      </c>
      <c r="AA1761" s="47">
        <f>IFERROR(Table_Query_from_Mac10[[#This Row],[Incremental Cost]]/Table_Query_from_Mac10[[#This Row],[Incremental Sales]],0)</f>
        <v>0</v>
      </c>
      <c r="AB1761" s="47">
        <f>IFERROR(Table_Query_from_Mac10[[#This Row],[TotalCostFuture]]/Table_Query_from_Mac10[[#This Row],[totalsalesFuture]],0)</f>
        <v>0.51406926406926412</v>
      </c>
      <c r="AN1761" s="31">
        <v>192</v>
      </c>
      <c r="AO1761">
        <f t="shared" si="54"/>
        <v>48</v>
      </c>
      <c r="AQ1761" s="31">
        <v>35.19</v>
      </c>
      <c r="AR1761">
        <f t="shared" si="55"/>
        <v>12.32</v>
      </c>
    </row>
    <row r="1762" spans="1:44" x14ac:dyDescent="0.25">
      <c r="A1762">
        <v>90178</v>
      </c>
      <c r="B1762">
        <v>3</v>
      </c>
      <c r="C1762" t="s">
        <v>59</v>
      </c>
      <c r="D1762" t="s">
        <v>49</v>
      </c>
      <c r="E1762">
        <v>24</v>
      </c>
      <c r="F1762">
        <v>6.89</v>
      </c>
      <c r="G1762">
        <v>15.45</v>
      </c>
      <c r="H1762" s="1">
        <v>44862</v>
      </c>
      <c r="I1762" s="20">
        <v>10</v>
      </c>
      <c r="J1762" s="47">
        <f>Table_Query_from_Mac10[[#This Row],[unit_price]]-(Table_Query_from_Mac10[[#This Row],[unit_price]]*(Table_Query_from_Mac10[[#This Row],[discount_pct]]/100))</f>
        <v>13.904999999999999</v>
      </c>
      <c r="K1762" s="47">
        <f>Table_Query_from_Mac10[[#This Row],[unit_cost]]</f>
        <v>6.89</v>
      </c>
      <c r="L1762" s="47">
        <f>Table_Query_from_Mac10[[#This Row],[Live-cost]]*(1+Table_Query_from_Mac10[[#This Row],[CogsIncreasebyTYPE]])</f>
        <v>6.89</v>
      </c>
      <c r="M1762" s="47">
        <f>Table_Query_from_Mac10[[#This Row],[Live-cost]]*Table_Query_from_Mac10[[#This Row],[qty_to_ship]]</f>
        <v>165.35999999999999</v>
      </c>
      <c r="N1762" s="47">
        <f>IF(Table_Query_from_Mac10[[#This Row],[item_no]]="KDA",-Table_Query_from_Mac10[[#This Row],[unit_price]],Table_Query_from_Mac10[[#This Row],[Net Unit]]*Table_Query_from_Mac10[[#This Row],[qty_to_ship]])</f>
        <v>333.71999999999997</v>
      </c>
      <c r="O1762" s="47">
        <f>SUMIFS(Summary!C:C,Summary!H:H,Table_Query_from_Mac10[[#This Row],[Juiceoc]])</f>
        <v>0</v>
      </c>
      <c r="P1762" s="47">
        <f>SUMIFS(Summary!D:D,Summary!H:H,Table_Query_from_Mac10[[#This Row],[Juiceoc]])</f>
        <v>0</v>
      </c>
      <c r="Q1762" s="47">
        <f>SUMIFS(Summary!E:E,Summary!H:H,Table_Query_from_Mac10[[#This Row],[Juiceoc]])</f>
        <v>0</v>
      </c>
      <c r="R1762" s="47">
        <f>Table_Query_from_Mac10[[#This Row],[Net Unit]]*(1+Table_Query_from_Mac10[[#This Row],[PriceIncreasebyType]])</f>
        <v>13.904999999999999</v>
      </c>
      <c r="S1762" s="47">
        <f>Table_Query_from_Mac10[[#This Row],[UnitPriceFuture]]*Table_Query_from_Mac10[[#This Row],[qtytoShipFuture]]</f>
        <v>333.71999999999997</v>
      </c>
      <c r="T1762" s="47">
        <f>ROUND(Table_Query_from_Mac10[[#This Row],[qty_to_ship]]*(1+Table_Query_from_Mac10[[#This Row],[VolumeIncreasebyType]]),0)</f>
        <v>24</v>
      </c>
      <c r="U1762" s="47">
        <f>Table_Query_from_Mac10[[#This Row],[qtytoShipFuture]]*Table_Query_from_Mac10[[#This Row],[Future-cost]]</f>
        <v>165.35999999999999</v>
      </c>
      <c r="V1762" s="47">
        <f>Table_Query_from_Mac10[[#This Row],[qtytoShipFuture]]-Table_Query_from_Mac10[[#This Row],[qty_to_ship]]</f>
        <v>0</v>
      </c>
      <c r="W1762" s="47">
        <f>Table_Query_from_Mac10[[#This Row],[UnitPriceFuture]]</f>
        <v>13.904999999999999</v>
      </c>
      <c r="X1762" s="47">
        <f>Table_Query_from_Mac10[[#This Row],[Unit Increase]]*Table_Query_from_Mac10[[#This Row],[UnitPriceFuture]]</f>
        <v>0</v>
      </c>
      <c r="Y1762" s="47">
        <f>Table_Query_from_Mac10[[#This Row],[Unit Increase]]*Table_Query_from_Mac10[[#This Row],[Future-cost]]</f>
        <v>0</v>
      </c>
      <c r="Z1762" s="47">
        <f>-(Table_Query_from_Mac10[[#This Row],[Incremental Sales]]+((Table_Query_from_Mac10[[#This Row],[Incremental Sales]]*-(SUM(Summary!$S$8:$S$9)))))*Summary!$S$18</f>
        <v>0</v>
      </c>
      <c r="AA1762" s="47">
        <f>IFERROR(Table_Query_from_Mac10[[#This Row],[Incremental Cost]]/Table_Query_from_Mac10[[#This Row],[Incremental Sales]],0)</f>
        <v>0</v>
      </c>
      <c r="AB1762" s="47">
        <f>IFERROR(Table_Query_from_Mac10[[#This Row],[TotalCostFuture]]/Table_Query_from_Mac10[[#This Row],[totalsalesFuture]],0)</f>
        <v>0.4955052139518159</v>
      </c>
      <c r="AN1762" s="30">
        <v>96</v>
      </c>
      <c r="AO1762">
        <f t="shared" si="54"/>
        <v>24</v>
      </c>
      <c r="AQ1762" s="30">
        <v>44.15</v>
      </c>
      <c r="AR1762">
        <f t="shared" si="55"/>
        <v>15.45</v>
      </c>
    </row>
    <row r="1763" spans="1:44" x14ac:dyDescent="0.25">
      <c r="A1763">
        <v>90178</v>
      </c>
      <c r="B1763">
        <v>4</v>
      </c>
      <c r="C1763" t="s">
        <v>61</v>
      </c>
      <c r="D1763" t="s">
        <v>49</v>
      </c>
      <c r="E1763">
        <v>8</v>
      </c>
      <c r="F1763">
        <v>10.56</v>
      </c>
      <c r="G1763">
        <v>31.12</v>
      </c>
      <c r="H1763" s="1">
        <v>44862</v>
      </c>
      <c r="I1763" s="20">
        <v>10</v>
      </c>
      <c r="J1763" s="47">
        <f>Table_Query_from_Mac10[[#This Row],[unit_price]]-(Table_Query_from_Mac10[[#This Row],[unit_price]]*(Table_Query_from_Mac10[[#This Row],[discount_pct]]/100))</f>
        <v>28.008000000000003</v>
      </c>
      <c r="K1763" s="47">
        <f>Table_Query_from_Mac10[[#This Row],[unit_cost]]</f>
        <v>10.56</v>
      </c>
      <c r="L1763" s="47">
        <f>Table_Query_from_Mac10[[#This Row],[Live-cost]]*(1+Table_Query_from_Mac10[[#This Row],[CogsIncreasebyTYPE]])</f>
        <v>10.56</v>
      </c>
      <c r="M1763" s="47">
        <f>Table_Query_from_Mac10[[#This Row],[Live-cost]]*Table_Query_from_Mac10[[#This Row],[qty_to_ship]]</f>
        <v>84.48</v>
      </c>
      <c r="N1763" s="47">
        <f>IF(Table_Query_from_Mac10[[#This Row],[item_no]]="KDA",-Table_Query_from_Mac10[[#This Row],[unit_price]],Table_Query_from_Mac10[[#This Row],[Net Unit]]*Table_Query_from_Mac10[[#This Row],[qty_to_ship]])</f>
        <v>224.06400000000002</v>
      </c>
      <c r="O1763" s="47">
        <f>SUMIFS(Summary!C:C,Summary!H:H,Table_Query_from_Mac10[[#This Row],[Juiceoc]])</f>
        <v>0</v>
      </c>
      <c r="P1763" s="47">
        <f>SUMIFS(Summary!D:D,Summary!H:H,Table_Query_from_Mac10[[#This Row],[Juiceoc]])</f>
        <v>0</v>
      </c>
      <c r="Q1763" s="47">
        <f>SUMIFS(Summary!E:E,Summary!H:H,Table_Query_from_Mac10[[#This Row],[Juiceoc]])</f>
        <v>0</v>
      </c>
      <c r="R1763" s="47">
        <f>Table_Query_from_Mac10[[#This Row],[Net Unit]]*(1+Table_Query_from_Mac10[[#This Row],[PriceIncreasebyType]])</f>
        <v>28.008000000000003</v>
      </c>
      <c r="S1763" s="47">
        <f>Table_Query_from_Mac10[[#This Row],[UnitPriceFuture]]*Table_Query_from_Mac10[[#This Row],[qtytoShipFuture]]</f>
        <v>224.06400000000002</v>
      </c>
      <c r="T1763" s="47">
        <f>ROUND(Table_Query_from_Mac10[[#This Row],[qty_to_ship]]*(1+Table_Query_from_Mac10[[#This Row],[VolumeIncreasebyType]]),0)</f>
        <v>8</v>
      </c>
      <c r="U1763" s="47">
        <f>Table_Query_from_Mac10[[#This Row],[qtytoShipFuture]]*Table_Query_from_Mac10[[#This Row],[Future-cost]]</f>
        <v>84.48</v>
      </c>
      <c r="V1763" s="47">
        <f>Table_Query_from_Mac10[[#This Row],[qtytoShipFuture]]-Table_Query_from_Mac10[[#This Row],[qty_to_ship]]</f>
        <v>0</v>
      </c>
      <c r="W1763" s="47">
        <f>Table_Query_from_Mac10[[#This Row],[UnitPriceFuture]]</f>
        <v>28.008000000000003</v>
      </c>
      <c r="X1763" s="47">
        <f>Table_Query_from_Mac10[[#This Row],[Unit Increase]]*Table_Query_from_Mac10[[#This Row],[UnitPriceFuture]]</f>
        <v>0</v>
      </c>
      <c r="Y1763" s="47">
        <f>Table_Query_from_Mac10[[#This Row],[Unit Increase]]*Table_Query_from_Mac10[[#This Row],[Future-cost]]</f>
        <v>0</v>
      </c>
      <c r="Z1763" s="47">
        <f>-(Table_Query_from_Mac10[[#This Row],[Incremental Sales]]+((Table_Query_from_Mac10[[#This Row],[Incremental Sales]]*-(SUM(Summary!$S$8:$S$9)))))*Summary!$S$18</f>
        <v>0</v>
      </c>
      <c r="AA1763" s="47">
        <f>IFERROR(Table_Query_from_Mac10[[#This Row],[Incremental Cost]]/Table_Query_from_Mac10[[#This Row],[Incremental Sales]],0)</f>
        <v>0</v>
      </c>
      <c r="AB1763" s="47">
        <f>IFERROR(Table_Query_from_Mac10[[#This Row],[TotalCostFuture]]/Table_Query_from_Mac10[[#This Row],[totalsalesFuture]],0)</f>
        <v>0.37703513281919449</v>
      </c>
      <c r="AN1763" s="31">
        <v>30</v>
      </c>
      <c r="AO1763">
        <f t="shared" si="54"/>
        <v>8</v>
      </c>
      <c r="AQ1763" s="31">
        <v>88.92</v>
      </c>
      <c r="AR1763">
        <f t="shared" si="55"/>
        <v>31.12</v>
      </c>
    </row>
    <row r="1764" spans="1:44" x14ac:dyDescent="0.25">
      <c r="A1764">
        <v>90178</v>
      </c>
      <c r="B1764">
        <v>5</v>
      </c>
      <c r="C1764" t="s">
        <v>60</v>
      </c>
      <c r="D1764" t="s">
        <v>49</v>
      </c>
      <c r="E1764">
        <v>5</v>
      </c>
      <c r="F1764">
        <v>8.98</v>
      </c>
      <c r="G1764">
        <v>26.9</v>
      </c>
      <c r="H1764" s="1">
        <v>44862</v>
      </c>
      <c r="I1764" s="20">
        <v>10</v>
      </c>
      <c r="J1764" s="47">
        <f>Table_Query_from_Mac10[[#This Row],[unit_price]]-(Table_Query_from_Mac10[[#This Row],[unit_price]]*(Table_Query_from_Mac10[[#This Row],[discount_pct]]/100))</f>
        <v>24.209999999999997</v>
      </c>
      <c r="K1764" s="47">
        <f>Table_Query_from_Mac10[[#This Row],[unit_cost]]</f>
        <v>8.98</v>
      </c>
      <c r="L1764" s="47">
        <f>Table_Query_from_Mac10[[#This Row],[Live-cost]]*(1+Table_Query_from_Mac10[[#This Row],[CogsIncreasebyTYPE]])</f>
        <v>8.98</v>
      </c>
      <c r="M1764" s="47">
        <f>Table_Query_from_Mac10[[#This Row],[Live-cost]]*Table_Query_from_Mac10[[#This Row],[qty_to_ship]]</f>
        <v>44.900000000000006</v>
      </c>
      <c r="N1764" s="47">
        <f>IF(Table_Query_from_Mac10[[#This Row],[item_no]]="KDA",-Table_Query_from_Mac10[[#This Row],[unit_price]],Table_Query_from_Mac10[[#This Row],[Net Unit]]*Table_Query_from_Mac10[[#This Row],[qty_to_ship]])</f>
        <v>121.04999999999998</v>
      </c>
      <c r="O1764" s="47">
        <f>SUMIFS(Summary!C:C,Summary!H:H,Table_Query_from_Mac10[[#This Row],[Juiceoc]])</f>
        <v>0</v>
      </c>
      <c r="P1764" s="47">
        <f>SUMIFS(Summary!D:D,Summary!H:H,Table_Query_from_Mac10[[#This Row],[Juiceoc]])</f>
        <v>0</v>
      </c>
      <c r="Q1764" s="47">
        <f>SUMIFS(Summary!E:E,Summary!H:H,Table_Query_from_Mac10[[#This Row],[Juiceoc]])</f>
        <v>0</v>
      </c>
      <c r="R1764" s="47">
        <f>Table_Query_from_Mac10[[#This Row],[Net Unit]]*(1+Table_Query_from_Mac10[[#This Row],[PriceIncreasebyType]])</f>
        <v>24.209999999999997</v>
      </c>
      <c r="S1764" s="47">
        <f>Table_Query_from_Mac10[[#This Row],[UnitPriceFuture]]*Table_Query_from_Mac10[[#This Row],[qtytoShipFuture]]</f>
        <v>121.04999999999998</v>
      </c>
      <c r="T1764" s="47">
        <f>ROUND(Table_Query_from_Mac10[[#This Row],[qty_to_ship]]*(1+Table_Query_from_Mac10[[#This Row],[VolumeIncreasebyType]]),0)</f>
        <v>5</v>
      </c>
      <c r="U1764" s="47">
        <f>Table_Query_from_Mac10[[#This Row],[qtytoShipFuture]]*Table_Query_from_Mac10[[#This Row],[Future-cost]]</f>
        <v>44.900000000000006</v>
      </c>
      <c r="V1764" s="47">
        <f>Table_Query_from_Mac10[[#This Row],[qtytoShipFuture]]-Table_Query_from_Mac10[[#This Row],[qty_to_ship]]</f>
        <v>0</v>
      </c>
      <c r="W1764" s="47">
        <f>Table_Query_from_Mac10[[#This Row],[UnitPriceFuture]]</f>
        <v>24.209999999999997</v>
      </c>
      <c r="X1764" s="47">
        <f>Table_Query_from_Mac10[[#This Row],[Unit Increase]]*Table_Query_from_Mac10[[#This Row],[UnitPriceFuture]]</f>
        <v>0</v>
      </c>
      <c r="Y1764" s="47">
        <f>Table_Query_from_Mac10[[#This Row],[Unit Increase]]*Table_Query_from_Mac10[[#This Row],[Future-cost]]</f>
        <v>0</v>
      </c>
      <c r="Z1764" s="47">
        <f>-(Table_Query_from_Mac10[[#This Row],[Incremental Sales]]+((Table_Query_from_Mac10[[#This Row],[Incremental Sales]]*-(SUM(Summary!$S$8:$S$9)))))*Summary!$S$18</f>
        <v>0</v>
      </c>
      <c r="AA1764" s="47">
        <f>IFERROR(Table_Query_from_Mac10[[#This Row],[Incremental Cost]]/Table_Query_from_Mac10[[#This Row],[Incremental Sales]],0)</f>
        <v>0</v>
      </c>
      <c r="AB1764" s="47">
        <f>IFERROR(Table_Query_from_Mac10[[#This Row],[TotalCostFuture]]/Table_Query_from_Mac10[[#This Row],[totalsalesFuture]],0)</f>
        <v>0.37092110698058661</v>
      </c>
      <c r="AN1764" s="30">
        <v>18</v>
      </c>
      <c r="AO1764">
        <f t="shared" si="54"/>
        <v>5</v>
      </c>
      <c r="AQ1764" s="30">
        <v>76.87</v>
      </c>
      <c r="AR1764">
        <f t="shared" si="55"/>
        <v>26.9</v>
      </c>
    </row>
    <row r="1765" spans="1:44" x14ac:dyDescent="0.25">
      <c r="A1765">
        <v>90178</v>
      </c>
      <c r="B1765">
        <v>6</v>
      </c>
      <c r="C1765" t="s">
        <v>59</v>
      </c>
      <c r="D1765" t="s">
        <v>49</v>
      </c>
      <c r="E1765">
        <v>13</v>
      </c>
      <c r="F1765">
        <v>4.2699999999999996</v>
      </c>
      <c r="G1765">
        <v>9.24</v>
      </c>
      <c r="H1765" s="1">
        <v>44862</v>
      </c>
      <c r="I1765" s="20">
        <v>10</v>
      </c>
      <c r="J1765" s="47">
        <f>Table_Query_from_Mac10[[#This Row],[unit_price]]-(Table_Query_from_Mac10[[#This Row],[unit_price]]*(Table_Query_from_Mac10[[#This Row],[discount_pct]]/100))</f>
        <v>8.3160000000000007</v>
      </c>
      <c r="K1765" s="47">
        <f>Table_Query_from_Mac10[[#This Row],[unit_cost]]</f>
        <v>4.2699999999999996</v>
      </c>
      <c r="L1765" s="47">
        <f>Table_Query_from_Mac10[[#This Row],[Live-cost]]*(1+Table_Query_from_Mac10[[#This Row],[CogsIncreasebyTYPE]])</f>
        <v>4.2699999999999996</v>
      </c>
      <c r="M1765" s="47">
        <f>Table_Query_from_Mac10[[#This Row],[Live-cost]]*Table_Query_from_Mac10[[#This Row],[qty_to_ship]]</f>
        <v>55.509999999999991</v>
      </c>
      <c r="N1765" s="47">
        <f>IF(Table_Query_from_Mac10[[#This Row],[item_no]]="KDA",-Table_Query_from_Mac10[[#This Row],[unit_price]],Table_Query_from_Mac10[[#This Row],[Net Unit]]*Table_Query_from_Mac10[[#This Row],[qty_to_ship]])</f>
        <v>108.108</v>
      </c>
      <c r="O1765" s="47">
        <f>SUMIFS(Summary!C:C,Summary!H:H,Table_Query_from_Mac10[[#This Row],[Juiceoc]])</f>
        <v>0</v>
      </c>
      <c r="P1765" s="47">
        <f>SUMIFS(Summary!D:D,Summary!H:H,Table_Query_from_Mac10[[#This Row],[Juiceoc]])</f>
        <v>0</v>
      </c>
      <c r="Q1765" s="47">
        <f>SUMIFS(Summary!E:E,Summary!H:H,Table_Query_from_Mac10[[#This Row],[Juiceoc]])</f>
        <v>0</v>
      </c>
      <c r="R1765" s="47">
        <f>Table_Query_from_Mac10[[#This Row],[Net Unit]]*(1+Table_Query_from_Mac10[[#This Row],[PriceIncreasebyType]])</f>
        <v>8.3160000000000007</v>
      </c>
      <c r="S1765" s="47">
        <f>Table_Query_from_Mac10[[#This Row],[UnitPriceFuture]]*Table_Query_from_Mac10[[#This Row],[qtytoShipFuture]]</f>
        <v>108.108</v>
      </c>
      <c r="T1765" s="47">
        <f>ROUND(Table_Query_from_Mac10[[#This Row],[qty_to_ship]]*(1+Table_Query_from_Mac10[[#This Row],[VolumeIncreasebyType]]),0)</f>
        <v>13</v>
      </c>
      <c r="U1765" s="47">
        <f>Table_Query_from_Mac10[[#This Row],[qtytoShipFuture]]*Table_Query_from_Mac10[[#This Row],[Future-cost]]</f>
        <v>55.509999999999991</v>
      </c>
      <c r="V1765" s="47">
        <f>Table_Query_from_Mac10[[#This Row],[qtytoShipFuture]]-Table_Query_from_Mac10[[#This Row],[qty_to_ship]]</f>
        <v>0</v>
      </c>
      <c r="W1765" s="47">
        <f>Table_Query_from_Mac10[[#This Row],[UnitPriceFuture]]</f>
        <v>8.3160000000000007</v>
      </c>
      <c r="X1765" s="47">
        <f>Table_Query_from_Mac10[[#This Row],[Unit Increase]]*Table_Query_from_Mac10[[#This Row],[UnitPriceFuture]]</f>
        <v>0</v>
      </c>
      <c r="Y1765" s="47">
        <f>Table_Query_from_Mac10[[#This Row],[Unit Increase]]*Table_Query_from_Mac10[[#This Row],[Future-cost]]</f>
        <v>0</v>
      </c>
      <c r="Z1765" s="47">
        <f>-(Table_Query_from_Mac10[[#This Row],[Incremental Sales]]+((Table_Query_from_Mac10[[#This Row],[Incremental Sales]]*-(SUM(Summary!$S$8:$S$9)))))*Summary!$S$18</f>
        <v>0</v>
      </c>
      <c r="AA1765" s="47">
        <f>IFERROR(Table_Query_from_Mac10[[#This Row],[Incremental Cost]]/Table_Query_from_Mac10[[#This Row],[Incremental Sales]],0)</f>
        <v>0</v>
      </c>
      <c r="AB1765" s="47">
        <f>IFERROR(Table_Query_from_Mac10[[#This Row],[TotalCostFuture]]/Table_Query_from_Mac10[[#This Row],[totalsalesFuture]],0)</f>
        <v>0.51346801346801341</v>
      </c>
      <c r="AN1765" s="31">
        <v>50</v>
      </c>
      <c r="AO1765">
        <f t="shared" si="54"/>
        <v>13</v>
      </c>
      <c r="AQ1765" s="31">
        <v>26.39</v>
      </c>
      <c r="AR1765">
        <f t="shared" si="55"/>
        <v>9.24</v>
      </c>
    </row>
    <row r="1766" spans="1:44" x14ac:dyDescent="0.25">
      <c r="A1766">
        <v>90171</v>
      </c>
      <c r="B1766">
        <v>12</v>
      </c>
      <c r="C1766" t="s">
        <v>51</v>
      </c>
      <c r="D1766" t="s">
        <v>80</v>
      </c>
      <c r="E1766">
        <v>18</v>
      </c>
      <c r="F1766">
        <v>3.75</v>
      </c>
      <c r="G1766">
        <v>8.2200000000000006</v>
      </c>
      <c r="H1766" s="1">
        <v>44840</v>
      </c>
      <c r="I1766" s="20">
        <v>0</v>
      </c>
      <c r="J1766" s="47">
        <f>Table_Query_from_Mac10[[#This Row],[unit_price]]-(Table_Query_from_Mac10[[#This Row],[unit_price]]*(Table_Query_from_Mac10[[#This Row],[discount_pct]]/100))</f>
        <v>8.2200000000000006</v>
      </c>
      <c r="K1766" s="47">
        <f>Table_Query_from_Mac10[[#This Row],[unit_cost]]</f>
        <v>3.75</v>
      </c>
      <c r="L1766" s="47">
        <f>Table_Query_from_Mac10[[#This Row],[Live-cost]]*(1+Table_Query_from_Mac10[[#This Row],[CogsIncreasebyTYPE]])</f>
        <v>3.75</v>
      </c>
      <c r="M1766" s="47">
        <f>Table_Query_from_Mac10[[#This Row],[Live-cost]]*Table_Query_from_Mac10[[#This Row],[qty_to_ship]]</f>
        <v>67.5</v>
      </c>
      <c r="N1766" s="47">
        <f>IF(Table_Query_from_Mac10[[#This Row],[item_no]]="KDA",-Table_Query_from_Mac10[[#This Row],[unit_price]],Table_Query_from_Mac10[[#This Row],[Net Unit]]*Table_Query_from_Mac10[[#This Row],[qty_to_ship]])</f>
        <v>147.96</v>
      </c>
      <c r="O1766" s="47">
        <f>SUMIFS(Summary!C:C,Summary!H:H,Table_Query_from_Mac10[[#This Row],[Juiceoc]])</f>
        <v>0</v>
      </c>
      <c r="P1766" s="47">
        <f>SUMIFS(Summary!D:D,Summary!H:H,Table_Query_from_Mac10[[#This Row],[Juiceoc]])</f>
        <v>0</v>
      </c>
      <c r="Q1766" s="47">
        <f>SUMIFS(Summary!E:E,Summary!H:H,Table_Query_from_Mac10[[#This Row],[Juiceoc]])</f>
        <v>0</v>
      </c>
      <c r="R1766" s="47">
        <f>Table_Query_from_Mac10[[#This Row],[Net Unit]]*(1+Table_Query_from_Mac10[[#This Row],[PriceIncreasebyType]])</f>
        <v>8.2200000000000006</v>
      </c>
      <c r="S1766" s="47">
        <f>Table_Query_from_Mac10[[#This Row],[UnitPriceFuture]]*Table_Query_from_Mac10[[#This Row],[qtytoShipFuture]]</f>
        <v>147.96</v>
      </c>
      <c r="T1766" s="47">
        <f>ROUND(Table_Query_from_Mac10[[#This Row],[qty_to_ship]]*(1+Table_Query_from_Mac10[[#This Row],[VolumeIncreasebyType]]),0)</f>
        <v>18</v>
      </c>
      <c r="U1766" s="47">
        <f>Table_Query_from_Mac10[[#This Row],[qtytoShipFuture]]*Table_Query_from_Mac10[[#This Row],[Future-cost]]</f>
        <v>67.5</v>
      </c>
      <c r="V1766" s="47">
        <f>Table_Query_from_Mac10[[#This Row],[qtytoShipFuture]]-Table_Query_from_Mac10[[#This Row],[qty_to_ship]]</f>
        <v>0</v>
      </c>
      <c r="W1766" s="47">
        <f>Table_Query_from_Mac10[[#This Row],[UnitPriceFuture]]</f>
        <v>8.2200000000000006</v>
      </c>
      <c r="X1766" s="47">
        <f>Table_Query_from_Mac10[[#This Row],[Unit Increase]]*Table_Query_from_Mac10[[#This Row],[UnitPriceFuture]]</f>
        <v>0</v>
      </c>
      <c r="Y1766" s="47">
        <f>Table_Query_from_Mac10[[#This Row],[Unit Increase]]*Table_Query_from_Mac10[[#This Row],[Future-cost]]</f>
        <v>0</v>
      </c>
      <c r="Z1766" s="47">
        <f>-(Table_Query_from_Mac10[[#This Row],[Incremental Sales]]+((Table_Query_from_Mac10[[#This Row],[Incremental Sales]]*-(SUM(Summary!$S$8:$S$9)))))*Summary!$S$18</f>
        <v>0</v>
      </c>
      <c r="AA1766" s="47">
        <f>IFERROR(Table_Query_from_Mac10[[#This Row],[Incremental Cost]]/Table_Query_from_Mac10[[#This Row],[Incremental Sales]],0)</f>
        <v>0</v>
      </c>
      <c r="AB1766" s="47">
        <f>IFERROR(Table_Query_from_Mac10[[#This Row],[TotalCostFuture]]/Table_Query_from_Mac10[[#This Row],[totalsalesFuture]],0)</f>
        <v>0.45620437956204379</v>
      </c>
      <c r="AN1766" s="30">
        <v>72</v>
      </c>
      <c r="AO1766">
        <f t="shared" si="54"/>
        <v>18</v>
      </c>
      <c r="AQ1766" s="30">
        <v>23.48</v>
      </c>
      <c r="AR1766">
        <f t="shared" si="55"/>
        <v>8.2200000000000006</v>
      </c>
    </row>
    <row r="1767" spans="1:44" x14ac:dyDescent="0.25">
      <c r="A1767">
        <v>90171</v>
      </c>
      <c r="B1767">
        <v>13</v>
      </c>
      <c r="C1767" t="s">
        <v>51</v>
      </c>
      <c r="D1767" t="s">
        <v>80</v>
      </c>
      <c r="E1767">
        <v>7</v>
      </c>
      <c r="F1767">
        <v>4.25</v>
      </c>
      <c r="G1767">
        <v>9.2100000000000009</v>
      </c>
      <c r="H1767" s="1">
        <v>44840</v>
      </c>
      <c r="I1767" s="20">
        <v>0</v>
      </c>
      <c r="J1767" s="47">
        <f>Table_Query_from_Mac10[[#This Row],[unit_price]]-(Table_Query_from_Mac10[[#This Row],[unit_price]]*(Table_Query_from_Mac10[[#This Row],[discount_pct]]/100))</f>
        <v>9.2100000000000009</v>
      </c>
      <c r="K1767" s="47">
        <f>Table_Query_from_Mac10[[#This Row],[unit_cost]]</f>
        <v>4.25</v>
      </c>
      <c r="L1767" s="47">
        <f>Table_Query_from_Mac10[[#This Row],[Live-cost]]*(1+Table_Query_from_Mac10[[#This Row],[CogsIncreasebyTYPE]])</f>
        <v>4.25</v>
      </c>
      <c r="M1767" s="47">
        <f>Table_Query_from_Mac10[[#This Row],[Live-cost]]*Table_Query_from_Mac10[[#This Row],[qty_to_ship]]</f>
        <v>29.75</v>
      </c>
      <c r="N1767" s="47">
        <f>IF(Table_Query_from_Mac10[[#This Row],[item_no]]="KDA",-Table_Query_from_Mac10[[#This Row],[unit_price]],Table_Query_from_Mac10[[#This Row],[Net Unit]]*Table_Query_from_Mac10[[#This Row],[qty_to_ship]])</f>
        <v>64.47</v>
      </c>
      <c r="O1767" s="47">
        <f>SUMIFS(Summary!C:C,Summary!H:H,Table_Query_from_Mac10[[#This Row],[Juiceoc]])</f>
        <v>0</v>
      </c>
      <c r="P1767" s="47">
        <f>SUMIFS(Summary!D:D,Summary!H:H,Table_Query_from_Mac10[[#This Row],[Juiceoc]])</f>
        <v>0</v>
      </c>
      <c r="Q1767" s="47">
        <f>SUMIFS(Summary!E:E,Summary!H:H,Table_Query_from_Mac10[[#This Row],[Juiceoc]])</f>
        <v>0</v>
      </c>
      <c r="R1767" s="47">
        <f>Table_Query_from_Mac10[[#This Row],[Net Unit]]*(1+Table_Query_from_Mac10[[#This Row],[PriceIncreasebyType]])</f>
        <v>9.2100000000000009</v>
      </c>
      <c r="S1767" s="47">
        <f>Table_Query_from_Mac10[[#This Row],[UnitPriceFuture]]*Table_Query_from_Mac10[[#This Row],[qtytoShipFuture]]</f>
        <v>64.47</v>
      </c>
      <c r="T1767" s="47">
        <f>ROUND(Table_Query_from_Mac10[[#This Row],[qty_to_ship]]*(1+Table_Query_from_Mac10[[#This Row],[VolumeIncreasebyType]]),0)</f>
        <v>7</v>
      </c>
      <c r="U1767" s="47">
        <f>Table_Query_from_Mac10[[#This Row],[qtytoShipFuture]]*Table_Query_from_Mac10[[#This Row],[Future-cost]]</f>
        <v>29.75</v>
      </c>
      <c r="V1767" s="47">
        <f>Table_Query_from_Mac10[[#This Row],[qtytoShipFuture]]-Table_Query_from_Mac10[[#This Row],[qty_to_ship]]</f>
        <v>0</v>
      </c>
      <c r="W1767" s="47">
        <f>Table_Query_from_Mac10[[#This Row],[UnitPriceFuture]]</f>
        <v>9.2100000000000009</v>
      </c>
      <c r="X1767" s="47">
        <f>Table_Query_from_Mac10[[#This Row],[Unit Increase]]*Table_Query_from_Mac10[[#This Row],[UnitPriceFuture]]</f>
        <v>0</v>
      </c>
      <c r="Y1767" s="47">
        <f>Table_Query_from_Mac10[[#This Row],[Unit Increase]]*Table_Query_from_Mac10[[#This Row],[Future-cost]]</f>
        <v>0</v>
      </c>
      <c r="Z1767" s="47">
        <f>-(Table_Query_from_Mac10[[#This Row],[Incremental Sales]]+((Table_Query_from_Mac10[[#This Row],[Incremental Sales]]*-(SUM(Summary!$S$8:$S$9)))))*Summary!$S$18</f>
        <v>0</v>
      </c>
      <c r="AA1767" s="47">
        <f>IFERROR(Table_Query_from_Mac10[[#This Row],[Incremental Cost]]/Table_Query_from_Mac10[[#This Row],[Incremental Sales]],0)</f>
        <v>0</v>
      </c>
      <c r="AB1767" s="47">
        <f>IFERROR(Table_Query_from_Mac10[[#This Row],[TotalCostFuture]]/Table_Query_from_Mac10[[#This Row],[totalsalesFuture]],0)</f>
        <v>0.46145494028230183</v>
      </c>
      <c r="AN1767" s="31">
        <v>25</v>
      </c>
      <c r="AO1767">
        <f t="shared" si="54"/>
        <v>7</v>
      </c>
      <c r="AQ1767" s="31">
        <v>26.3</v>
      </c>
      <c r="AR1767">
        <f t="shared" si="55"/>
        <v>9.2100000000000009</v>
      </c>
    </row>
    <row r="1768" spans="1:44" x14ac:dyDescent="0.25">
      <c r="A1768">
        <v>90171</v>
      </c>
      <c r="B1768">
        <v>14</v>
      </c>
      <c r="C1768" t="s">
        <v>51</v>
      </c>
      <c r="D1768" t="s">
        <v>80</v>
      </c>
      <c r="E1768">
        <v>32</v>
      </c>
      <c r="F1768">
        <v>4.71</v>
      </c>
      <c r="G1768">
        <v>10.130000000000001</v>
      </c>
      <c r="H1768" s="1">
        <v>44840</v>
      </c>
      <c r="I1768" s="20">
        <v>0</v>
      </c>
      <c r="J1768" s="47">
        <f>Table_Query_from_Mac10[[#This Row],[unit_price]]-(Table_Query_from_Mac10[[#This Row],[unit_price]]*(Table_Query_from_Mac10[[#This Row],[discount_pct]]/100))</f>
        <v>10.130000000000001</v>
      </c>
      <c r="K1768" s="47">
        <f>Table_Query_from_Mac10[[#This Row],[unit_cost]]</f>
        <v>4.71</v>
      </c>
      <c r="L1768" s="47">
        <f>Table_Query_from_Mac10[[#This Row],[Live-cost]]*(1+Table_Query_from_Mac10[[#This Row],[CogsIncreasebyTYPE]])</f>
        <v>4.71</v>
      </c>
      <c r="M1768" s="47">
        <f>Table_Query_from_Mac10[[#This Row],[Live-cost]]*Table_Query_from_Mac10[[#This Row],[qty_to_ship]]</f>
        <v>150.72</v>
      </c>
      <c r="N1768" s="47">
        <f>IF(Table_Query_from_Mac10[[#This Row],[item_no]]="KDA",-Table_Query_from_Mac10[[#This Row],[unit_price]],Table_Query_from_Mac10[[#This Row],[Net Unit]]*Table_Query_from_Mac10[[#This Row],[qty_to_ship]])</f>
        <v>324.16000000000003</v>
      </c>
      <c r="O1768" s="47">
        <f>SUMIFS(Summary!C:C,Summary!H:H,Table_Query_from_Mac10[[#This Row],[Juiceoc]])</f>
        <v>0</v>
      </c>
      <c r="P1768" s="47">
        <f>SUMIFS(Summary!D:D,Summary!H:H,Table_Query_from_Mac10[[#This Row],[Juiceoc]])</f>
        <v>0</v>
      </c>
      <c r="Q1768" s="47">
        <f>SUMIFS(Summary!E:E,Summary!H:H,Table_Query_from_Mac10[[#This Row],[Juiceoc]])</f>
        <v>0</v>
      </c>
      <c r="R1768" s="47">
        <f>Table_Query_from_Mac10[[#This Row],[Net Unit]]*(1+Table_Query_from_Mac10[[#This Row],[PriceIncreasebyType]])</f>
        <v>10.130000000000001</v>
      </c>
      <c r="S1768" s="47">
        <f>Table_Query_from_Mac10[[#This Row],[UnitPriceFuture]]*Table_Query_from_Mac10[[#This Row],[qtytoShipFuture]]</f>
        <v>324.16000000000003</v>
      </c>
      <c r="T1768" s="47">
        <f>ROUND(Table_Query_from_Mac10[[#This Row],[qty_to_ship]]*(1+Table_Query_from_Mac10[[#This Row],[VolumeIncreasebyType]]),0)</f>
        <v>32</v>
      </c>
      <c r="U1768" s="47">
        <f>Table_Query_from_Mac10[[#This Row],[qtytoShipFuture]]*Table_Query_from_Mac10[[#This Row],[Future-cost]]</f>
        <v>150.72</v>
      </c>
      <c r="V1768" s="47">
        <f>Table_Query_from_Mac10[[#This Row],[qtytoShipFuture]]-Table_Query_from_Mac10[[#This Row],[qty_to_ship]]</f>
        <v>0</v>
      </c>
      <c r="W1768" s="47">
        <f>Table_Query_from_Mac10[[#This Row],[UnitPriceFuture]]</f>
        <v>10.130000000000001</v>
      </c>
      <c r="X1768" s="47">
        <f>Table_Query_from_Mac10[[#This Row],[Unit Increase]]*Table_Query_from_Mac10[[#This Row],[UnitPriceFuture]]</f>
        <v>0</v>
      </c>
      <c r="Y1768" s="47">
        <f>Table_Query_from_Mac10[[#This Row],[Unit Increase]]*Table_Query_from_Mac10[[#This Row],[Future-cost]]</f>
        <v>0</v>
      </c>
      <c r="Z1768" s="47">
        <f>-(Table_Query_from_Mac10[[#This Row],[Incremental Sales]]+((Table_Query_from_Mac10[[#This Row],[Incremental Sales]]*-(SUM(Summary!$S$8:$S$9)))))*Summary!$S$18</f>
        <v>0</v>
      </c>
      <c r="AA1768" s="47">
        <f>IFERROR(Table_Query_from_Mac10[[#This Row],[Incremental Cost]]/Table_Query_from_Mac10[[#This Row],[Incremental Sales]],0)</f>
        <v>0</v>
      </c>
      <c r="AB1768" s="47">
        <f>IFERROR(Table_Query_from_Mac10[[#This Row],[TotalCostFuture]]/Table_Query_from_Mac10[[#This Row],[totalsalesFuture]],0)</f>
        <v>0.46495557749259619</v>
      </c>
      <c r="AN1768" s="30">
        <v>125</v>
      </c>
      <c r="AO1768">
        <f t="shared" si="54"/>
        <v>32</v>
      </c>
      <c r="AQ1768" s="30">
        <v>28.93</v>
      </c>
      <c r="AR1768">
        <f t="shared" si="55"/>
        <v>10.130000000000001</v>
      </c>
    </row>
    <row r="1769" spans="1:44" x14ac:dyDescent="0.25">
      <c r="A1769">
        <v>90171</v>
      </c>
      <c r="B1769">
        <v>15</v>
      </c>
      <c r="C1769" t="s">
        <v>51</v>
      </c>
      <c r="D1769" t="s">
        <v>80</v>
      </c>
      <c r="E1769">
        <v>30</v>
      </c>
      <c r="F1769">
        <v>5.17</v>
      </c>
      <c r="G1769">
        <v>11.13</v>
      </c>
      <c r="H1769" s="1">
        <v>44840</v>
      </c>
      <c r="I1769" s="20">
        <v>0</v>
      </c>
      <c r="J1769" s="47">
        <f>Table_Query_from_Mac10[[#This Row],[unit_price]]-(Table_Query_from_Mac10[[#This Row],[unit_price]]*(Table_Query_from_Mac10[[#This Row],[discount_pct]]/100))</f>
        <v>11.13</v>
      </c>
      <c r="K1769" s="47">
        <f>Table_Query_from_Mac10[[#This Row],[unit_cost]]</f>
        <v>5.17</v>
      </c>
      <c r="L1769" s="47">
        <f>Table_Query_from_Mac10[[#This Row],[Live-cost]]*(1+Table_Query_from_Mac10[[#This Row],[CogsIncreasebyTYPE]])</f>
        <v>5.17</v>
      </c>
      <c r="M1769" s="47">
        <f>Table_Query_from_Mac10[[#This Row],[Live-cost]]*Table_Query_from_Mac10[[#This Row],[qty_to_ship]]</f>
        <v>155.1</v>
      </c>
      <c r="N1769" s="47">
        <f>IF(Table_Query_from_Mac10[[#This Row],[item_no]]="KDA",-Table_Query_from_Mac10[[#This Row],[unit_price]],Table_Query_from_Mac10[[#This Row],[Net Unit]]*Table_Query_from_Mac10[[#This Row],[qty_to_ship]])</f>
        <v>333.90000000000003</v>
      </c>
      <c r="O1769" s="47">
        <f>SUMIFS(Summary!C:C,Summary!H:H,Table_Query_from_Mac10[[#This Row],[Juiceoc]])</f>
        <v>0</v>
      </c>
      <c r="P1769" s="47">
        <f>SUMIFS(Summary!D:D,Summary!H:H,Table_Query_from_Mac10[[#This Row],[Juiceoc]])</f>
        <v>0</v>
      </c>
      <c r="Q1769" s="47">
        <f>SUMIFS(Summary!E:E,Summary!H:H,Table_Query_from_Mac10[[#This Row],[Juiceoc]])</f>
        <v>0</v>
      </c>
      <c r="R1769" s="47">
        <f>Table_Query_from_Mac10[[#This Row],[Net Unit]]*(1+Table_Query_from_Mac10[[#This Row],[PriceIncreasebyType]])</f>
        <v>11.13</v>
      </c>
      <c r="S1769" s="47">
        <f>Table_Query_from_Mac10[[#This Row],[UnitPriceFuture]]*Table_Query_from_Mac10[[#This Row],[qtytoShipFuture]]</f>
        <v>333.90000000000003</v>
      </c>
      <c r="T1769" s="47">
        <f>ROUND(Table_Query_from_Mac10[[#This Row],[qty_to_ship]]*(1+Table_Query_from_Mac10[[#This Row],[VolumeIncreasebyType]]),0)</f>
        <v>30</v>
      </c>
      <c r="U1769" s="47">
        <f>Table_Query_from_Mac10[[#This Row],[qtytoShipFuture]]*Table_Query_from_Mac10[[#This Row],[Future-cost]]</f>
        <v>155.1</v>
      </c>
      <c r="V1769" s="47">
        <f>Table_Query_from_Mac10[[#This Row],[qtytoShipFuture]]-Table_Query_from_Mac10[[#This Row],[qty_to_ship]]</f>
        <v>0</v>
      </c>
      <c r="W1769" s="47">
        <f>Table_Query_from_Mac10[[#This Row],[UnitPriceFuture]]</f>
        <v>11.13</v>
      </c>
      <c r="X1769" s="47">
        <f>Table_Query_from_Mac10[[#This Row],[Unit Increase]]*Table_Query_from_Mac10[[#This Row],[UnitPriceFuture]]</f>
        <v>0</v>
      </c>
      <c r="Y1769" s="47">
        <f>Table_Query_from_Mac10[[#This Row],[Unit Increase]]*Table_Query_from_Mac10[[#This Row],[Future-cost]]</f>
        <v>0</v>
      </c>
      <c r="Z1769" s="47">
        <f>-(Table_Query_from_Mac10[[#This Row],[Incremental Sales]]+((Table_Query_from_Mac10[[#This Row],[Incremental Sales]]*-(SUM(Summary!$S$8:$S$9)))))*Summary!$S$18</f>
        <v>0</v>
      </c>
      <c r="AA1769" s="47">
        <f>IFERROR(Table_Query_from_Mac10[[#This Row],[Incremental Cost]]/Table_Query_from_Mac10[[#This Row],[Incremental Sales]],0)</f>
        <v>0</v>
      </c>
      <c r="AB1769" s="47">
        <f>IFERROR(Table_Query_from_Mac10[[#This Row],[TotalCostFuture]]/Table_Query_from_Mac10[[#This Row],[totalsalesFuture]],0)</f>
        <v>0.46451033243486067</v>
      </c>
      <c r="AN1769" s="31">
        <v>120</v>
      </c>
      <c r="AO1769">
        <f t="shared" si="54"/>
        <v>30</v>
      </c>
      <c r="AQ1769" s="31">
        <v>31.79</v>
      </c>
      <c r="AR1769">
        <f t="shared" si="55"/>
        <v>11.13</v>
      </c>
    </row>
    <row r="1770" spans="1:44" x14ac:dyDescent="0.25">
      <c r="A1770">
        <v>90171</v>
      </c>
      <c r="B1770">
        <v>16</v>
      </c>
      <c r="C1770" t="s">
        <v>51</v>
      </c>
      <c r="D1770" t="s">
        <v>80</v>
      </c>
      <c r="E1770">
        <v>16</v>
      </c>
      <c r="F1770">
        <v>5.66</v>
      </c>
      <c r="G1770">
        <v>12.12</v>
      </c>
      <c r="H1770" s="1">
        <v>44840</v>
      </c>
      <c r="I1770" s="20">
        <v>0</v>
      </c>
      <c r="J1770" s="47">
        <f>Table_Query_from_Mac10[[#This Row],[unit_price]]-(Table_Query_from_Mac10[[#This Row],[unit_price]]*(Table_Query_from_Mac10[[#This Row],[discount_pct]]/100))</f>
        <v>12.12</v>
      </c>
      <c r="K1770" s="47">
        <f>Table_Query_from_Mac10[[#This Row],[unit_cost]]</f>
        <v>5.66</v>
      </c>
      <c r="L1770" s="47">
        <f>Table_Query_from_Mac10[[#This Row],[Live-cost]]*(1+Table_Query_from_Mac10[[#This Row],[CogsIncreasebyTYPE]])</f>
        <v>5.66</v>
      </c>
      <c r="M1770" s="47">
        <f>Table_Query_from_Mac10[[#This Row],[Live-cost]]*Table_Query_from_Mac10[[#This Row],[qty_to_ship]]</f>
        <v>90.56</v>
      </c>
      <c r="N1770" s="47">
        <f>IF(Table_Query_from_Mac10[[#This Row],[item_no]]="KDA",-Table_Query_from_Mac10[[#This Row],[unit_price]],Table_Query_from_Mac10[[#This Row],[Net Unit]]*Table_Query_from_Mac10[[#This Row],[qty_to_ship]])</f>
        <v>193.92</v>
      </c>
      <c r="O1770" s="47">
        <f>SUMIFS(Summary!C:C,Summary!H:H,Table_Query_from_Mac10[[#This Row],[Juiceoc]])</f>
        <v>0</v>
      </c>
      <c r="P1770" s="47">
        <f>SUMIFS(Summary!D:D,Summary!H:H,Table_Query_from_Mac10[[#This Row],[Juiceoc]])</f>
        <v>0</v>
      </c>
      <c r="Q1770" s="47">
        <f>SUMIFS(Summary!E:E,Summary!H:H,Table_Query_from_Mac10[[#This Row],[Juiceoc]])</f>
        <v>0</v>
      </c>
      <c r="R1770" s="47">
        <f>Table_Query_from_Mac10[[#This Row],[Net Unit]]*(1+Table_Query_from_Mac10[[#This Row],[PriceIncreasebyType]])</f>
        <v>12.12</v>
      </c>
      <c r="S1770" s="47">
        <f>Table_Query_from_Mac10[[#This Row],[UnitPriceFuture]]*Table_Query_from_Mac10[[#This Row],[qtytoShipFuture]]</f>
        <v>193.92</v>
      </c>
      <c r="T1770" s="47">
        <f>ROUND(Table_Query_from_Mac10[[#This Row],[qty_to_ship]]*(1+Table_Query_from_Mac10[[#This Row],[VolumeIncreasebyType]]),0)</f>
        <v>16</v>
      </c>
      <c r="U1770" s="47">
        <f>Table_Query_from_Mac10[[#This Row],[qtytoShipFuture]]*Table_Query_from_Mac10[[#This Row],[Future-cost]]</f>
        <v>90.56</v>
      </c>
      <c r="V1770" s="47">
        <f>Table_Query_from_Mac10[[#This Row],[qtytoShipFuture]]-Table_Query_from_Mac10[[#This Row],[qty_to_ship]]</f>
        <v>0</v>
      </c>
      <c r="W1770" s="47">
        <f>Table_Query_from_Mac10[[#This Row],[UnitPriceFuture]]</f>
        <v>12.12</v>
      </c>
      <c r="X1770" s="47">
        <f>Table_Query_from_Mac10[[#This Row],[Unit Increase]]*Table_Query_from_Mac10[[#This Row],[UnitPriceFuture]]</f>
        <v>0</v>
      </c>
      <c r="Y1770" s="47">
        <f>Table_Query_from_Mac10[[#This Row],[Unit Increase]]*Table_Query_from_Mac10[[#This Row],[Future-cost]]</f>
        <v>0</v>
      </c>
      <c r="Z1770" s="47">
        <f>-(Table_Query_from_Mac10[[#This Row],[Incremental Sales]]+((Table_Query_from_Mac10[[#This Row],[Incremental Sales]]*-(SUM(Summary!$S$8:$S$9)))))*Summary!$S$18</f>
        <v>0</v>
      </c>
      <c r="AA1770" s="47">
        <f>IFERROR(Table_Query_from_Mac10[[#This Row],[Incremental Cost]]/Table_Query_from_Mac10[[#This Row],[Incremental Sales]],0)</f>
        <v>0</v>
      </c>
      <c r="AB1770" s="47">
        <f>IFERROR(Table_Query_from_Mac10[[#This Row],[TotalCostFuture]]/Table_Query_from_Mac10[[#This Row],[totalsalesFuture]],0)</f>
        <v>0.46699669966996704</v>
      </c>
      <c r="AN1770" s="30">
        <v>64</v>
      </c>
      <c r="AO1770">
        <f t="shared" si="54"/>
        <v>16</v>
      </c>
      <c r="AQ1770" s="30">
        <v>34.64</v>
      </c>
      <c r="AR1770">
        <f t="shared" si="55"/>
        <v>12.12</v>
      </c>
    </row>
    <row r="1771" spans="1:44" x14ac:dyDescent="0.25">
      <c r="A1771">
        <v>90171</v>
      </c>
      <c r="B1771">
        <v>17</v>
      </c>
      <c r="C1771" t="s">
        <v>51</v>
      </c>
      <c r="D1771" t="s">
        <v>80</v>
      </c>
      <c r="E1771">
        <v>6</v>
      </c>
      <c r="F1771">
        <v>6.9</v>
      </c>
      <c r="G1771">
        <v>14.65</v>
      </c>
      <c r="H1771" s="1">
        <v>44840</v>
      </c>
      <c r="I1771" s="20">
        <v>0</v>
      </c>
      <c r="J1771" s="47">
        <f>Table_Query_from_Mac10[[#This Row],[unit_price]]-(Table_Query_from_Mac10[[#This Row],[unit_price]]*(Table_Query_from_Mac10[[#This Row],[discount_pct]]/100))</f>
        <v>14.65</v>
      </c>
      <c r="K1771" s="47">
        <f>Table_Query_from_Mac10[[#This Row],[unit_cost]]</f>
        <v>6.9</v>
      </c>
      <c r="L1771" s="47">
        <f>Table_Query_from_Mac10[[#This Row],[Live-cost]]*(1+Table_Query_from_Mac10[[#This Row],[CogsIncreasebyTYPE]])</f>
        <v>6.9</v>
      </c>
      <c r="M1771" s="47">
        <f>Table_Query_from_Mac10[[#This Row],[Live-cost]]*Table_Query_from_Mac10[[#This Row],[qty_to_ship]]</f>
        <v>41.400000000000006</v>
      </c>
      <c r="N1771" s="47">
        <f>IF(Table_Query_from_Mac10[[#This Row],[item_no]]="KDA",-Table_Query_from_Mac10[[#This Row],[unit_price]],Table_Query_from_Mac10[[#This Row],[Net Unit]]*Table_Query_from_Mac10[[#This Row],[qty_to_ship]])</f>
        <v>87.9</v>
      </c>
      <c r="O1771" s="47">
        <f>SUMIFS(Summary!C:C,Summary!H:H,Table_Query_from_Mac10[[#This Row],[Juiceoc]])</f>
        <v>0</v>
      </c>
      <c r="P1771" s="47">
        <f>SUMIFS(Summary!D:D,Summary!H:H,Table_Query_from_Mac10[[#This Row],[Juiceoc]])</f>
        <v>0</v>
      </c>
      <c r="Q1771" s="47">
        <f>SUMIFS(Summary!E:E,Summary!H:H,Table_Query_from_Mac10[[#This Row],[Juiceoc]])</f>
        <v>0</v>
      </c>
      <c r="R1771" s="47">
        <f>Table_Query_from_Mac10[[#This Row],[Net Unit]]*(1+Table_Query_from_Mac10[[#This Row],[PriceIncreasebyType]])</f>
        <v>14.65</v>
      </c>
      <c r="S1771" s="47">
        <f>Table_Query_from_Mac10[[#This Row],[UnitPriceFuture]]*Table_Query_from_Mac10[[#This Row],[qtytoShipFuture]]</f>
        <v>87.9</v>
      </c>
      <c r="T1771" s="47">
        <f>ROUND(Table_Query_from_Mac10[[#This Row],[qty_to_ship]]*(1+Table_Query_from_Mac10[[#This Row],[VolumeIncreasebyType]]),0)</f>
        <v>6</v>
      </c>
      <c r="U1771" s="47">
        <f>Table_Query_from_Mac10[[#This Row],[qtytoShipFuture]]*Table_Query_from_Mac10[[#This Row],[Future-cost]]</f>
        <v>41.400000000000006</v>
      </c>
      <c r="V1771" s="47">
        <f>Table_Query_from_Mac10[[#This Row],[qtytoShipFuture]]-Table_Query_from_Mac10[[#This Row],[qty_to_ship]]</f>
        <v>0</v>
      </c>
      <c r="W1771" s="47">
        <f>Table_Query_from_Mac10[[#This Row],[UnitPriceFuture]]</f>
        <v>14.65</v>
      </c>
      <c r="X1771" s="47">
        <f>Table_Query_from_Mac10[[#This Row],[Unit Increase]]*Table_Query_from_Mac10[[#This Row],[UnitPriceFuture]]</f>
        <v>0</v>
      </c>
      <c r="Y1771" s="47">
        <f>Table_Query_from_Mac10[[#This Row],[Unit Increase]]*Table_Query_from_Mac10[[#This Row],[Future-cost]]</f>
        <v>0</v>
      </c>
      <c r="Z1771" s="47">
        <f>-(Table_Query_from_Mac10[[#This Row],[Incremental Sales]]+((Table_Query_from_Mac10[[#This Row],[Incremental Sales]]*-(SUM(Summary!$S$8:$S$9)))))*Summary!$S$18</f>
        <v>0</v>
      </c>
      <c r="AA1771" s="47">
        <f>IFERROR(Table_Query_from_Mac10[[#This Row],[Incremental Cost]]/Table_Query_from_Mac10[[#This Row],[Incremental Sales]],0)</f>
        <v>0</v>
      </c>
      <c r="AB1771" s="47">
        <f>IFERROR(Table_Query_from_Mac10[[#This Row],[TotalCostFuture]]/Table_Query_from_Mac10[[#This Row],[totalsalesFuture]],0)</f>
        <v>0.47098976109215018</v>
      </c>
      <c r="AN1771" s="31">
        <v>24</v>
      </c>
      <c r="AO1771">
        <f t="shared" si="54"/>
        <v>6</v>
      </c>
      <c r="AQ1771" s="31">
        <v>41.85</v>
      </c>
      <c r="AR1771">
        <f t="shared" si="55"/>
        <v>14.65</v>
      </c>
    </row>
    <row r="1772" spans="1:44" x14ac:dyDescent="0.25">
      <c r="A1772">
        <v>90171</v>
      </c>
      <c r="B1772">
        <v>18</v>
      </c>
      <c r="C1772" t="s">
        <v>51</v>
      </c>
      <c r="D1772" t="s">
        <v>80</v>
      </c>
      <c r="E1772">
        <v>9</v>
      </c>
      <c r="F1772">
        <v>8.19</v>
      </c>
      <c r="G1772">
        <v>17.850000000000001</v>
      </c>
      <c r="H1772" s="1">
        <v>44840</v>
      </c>
      <c r="I1772" s="20">
        <v>0</v>
      </c>
      <c r="J1772" s="47">
        <f>Table_Query_from_Mac10[[#This Row],[unit_price]]-(Table_Query_from_Mac10[[#This Row],[unit_price]]*(Table_Query_from_Mac10[[#This Row],[discount_pct]]/100))</f>
        <v>17.850000000000001</v>
      </c>
      <c r="K1772" s="47">
        <f>Table_Query_from_Mac10[[#This Row],[unit_cost]]</f>
        <v>8.19</v>
      </c>
      <c r="L1772" s="47">
        <f>Table_Query_from_Mac10[[#This Row],[Live-cost]]*(1+Table_Query_from_Mac10[[#This Row],[CogsIncreasebyTYPE]])</f>
        <v>8.19</v>
      </c>
      <c r="M1772" s="47">
        <f>Table_Query_from_Mac10[[#This Row],[Live-cost]]*Table_Query_from_Mac10[[#This Row],[qty_to_ship]]</f>
        <v>73.709999999999994</v>
      </c>
      <c r="N1772" s="47">
        <f>IF(Table_Query_from_Mac10[[#This Row],[item_no]]="KDA",-Table_Query_from_Mac10[[#This Row],[unit_price]],Table_Query_from_Mac10[[#This Row],[Net Unit]]*Table_Query_from_Mac10[[#This Row],[qty_to_ship]])</f>
        <v>160.65</v>
      </c>
      <c r="O1772" s="47">
        <f>SUMIFS(Summary!C:C,Summary!H:H,Table_Query_from_Mac10[[#This Row],[Juiceoc]])</f>
        <v>0</v>
      </c>
      <c r="P1772" s="47">
        <f>SUMIFS(Summary!D:D,Summary!H:H,Table_Query_from_Mac10[[#This Row],[Juiceoc]])</f>
        <v>0</v>
      </c>
      <c r="Q1772" s="47">
        <f>SUMIFS(Summary!E:E,Summary!H:H,Table_Query_from_Mac10[[#This Row],[Juiceoc]])</f>
        <v>0</v>
      </c>
      <c r="R1772" s="47">
        <f>Table_Query_from_Mac10[[#This Row],[Net Unit]]*(1+Table_Query_from_Mac10[[#This Row],[PriceIncreasebyType]])</f>
        <v>17.850000000000001</v>
      </c>
      <c r="S1772" s="47">
        <f>Table_Query_from_Mac10[[#This Row],[UnitPriceFuture]]*Table_Query_from_Mac10[[#This Row],[qtytoShipFuture]]</f>
        <v>160.65</v>
      </c>
      <c r="T1772" s="47">
        <f>ROUND(Table_Query_from_Mac10[[#This Row],[qty_to_ship]]*(1+Table_Query_from_Mac10[[#This Row],[VolumeIncreasebyType]]),0)</f>
        <v>9</v>
      </c>
      <c r="U1772" s="47">
        <f>Table_Query_from_Mac10[[#This Row],[qtytoShipFuture]]*Table_Query_from_Mac10[[#This Row],[Future-cost]]</f>
        <v>73.709999999999994</v>
      </c>
      <c r="V1772" s="47">
        <f>Table_Query_from_Mac10[[#This Row],[qtytoShipFuture]]-Table_Query_from_Mac10[[#This Row],[qty_to_ship]]</f>
        <v>0</v>
      </c>
      <c r="W1772" s="47">
        <f>Table_Query_from_Mac10[[#This Row],[UnitPriceFuture]]</f>
        <v>17.850000000000001</v>
      </c>
      <c r="X1772" s="47">
        <f>Table_Query_from_Mac10[[#This Row],[Unit Increase]]*Table_Query_from_Mac10[[#This Row],[UnitPriceFuture]]</f>
        <v>0</v>
      </c>
      <c r="Y1772" s="47">
        <f>Table_Query_from_Mac10[[#This Row],[Unit Increase]]*Table_Query_from_Mac10[[#This Row],[Future-cost]]</f>
        <v>0</v>
      </c>
      <c r="Z1772" s="47">
        <f>-(Table_Query_from_Mac10[[#This Row],[Incremental Sales]]+((Table_Query_from_Mac10[[#This Row],[Incremental Sales]]*-(SUM(Summary!$S$8:$S$9)))))*Summary!$S$18</f>
        <v>0</v>
      </c>
      <c r="AA1772" s="47">
        <f>IFERROR(Table_Query_from_Mac10[[#This Row],[Incremental Cost]]/Table_Query_from_Mac10[[#This Row],[Incremental Sales]],0)</f>
        <v>0</v>
      </c>
      <c r="AB1772" s="47">
        <f>IFERROR(Table_Query_from_Mac10[[#This Row],[TotalCostFuture]]/Table_Query_from_Mac10[[#This Row],[totalsalesFuture]],0)</f>
        <v>0.45882352941176463</v>
      </c>
      <c r="AN1772" s="30">
        <v>36</v>
      </c>
      <c r="AO1772">
        <f t="shared" si="54"/>
        <v>9</v>
      </c>
      <c r="AQ1772" s="30">
        <v>51</v>
      </c>
      <c r="AR1772">
        <f t="shared" si="55"/>
        <v>17.850000000000001</v>
      </c>
    </row>
    <row r="1773" spans="1:44" x14ac:dyDescent="0.25">
      <c r="A1773">
        <v>90171</v>
      </c>
      <c r="B1773">
        <v>19</v>
      </c>
      <c r="C1773" t="s">
        <v>51</v>
      </c>
      <c r="D1773" t="s">
        <v>80</v>
      </c>
      <c r="E1773">
        <v>5</v>
      </c>
      <c r="F1773">
        <v>9.51</v>
      </c>
      <c r="G1773">
        <v>21.34</v>
      </c>
      <c r="H1773" s="1">
        <v>44840</v>
      </c>
      <c r="I1773" s="20">
        <v>0</v>
      </c>
      <c r="J1773" s="47">
        <f>Table_Query_from_Mac10[[#This Row],[unit_price]]-(Table_Query_from_Mac10[[#This Row],[unit_price]]*(Table_Query_from_Mac10[[#This Row],[discount_pct]]/100))</f>
        <v>21.34</v>
      </c>
      <c r="K1773" s="47">
        <f>Table_Query_from_Mac10[[#This Row],[unit_cost]]</f>
        <v>9.51</v>
      </c>
      <c r="L1773" s="47">
        <f>Table_Query_from_Mac10[[#This Row],[Live-cost]]*(1+Table_Query_from_Mac10[[#This Row],[CogsIncreasebyTYPE]])</f>
        <v>9.51</v>
      </c>
      <c r="M1773" s="47">
        <f>Table_Query_from_Mac10[[#This Row],[Live-cost]]*Table_Query_from_Mac10[[#This Row],[qty_to_ship]]</f>
        <v>47.55</v>
      </c>
      <c r="N1773" s="47">
        <f>IF(Table_Query_from_Mac10[[#This Row],[item_no]]="KDA",-Table_Query_from_Mac10[[#This Row],[unit_price]],Table_Query_from_Mac10[[#This Row],[Net Unit]]*Table_Query_from_Mac10[[#This Row],[qty_to_ship]])</f>
        <v>106.7</v>
      </c>
      <c r="O1773" s="47">
        <f>SUMIFS(Summary!C:C,Summary!H:H,Table_Query_from_Mac10[[#This Row],[Juiceoc]])</f>
        <v>0</v>
      </c>
      <c r="P1773" s="47">
        <f>SUMIFS(Summary!D:D,Summary!H:H,Table_Query_from_Mac10[[#This Row],[Juiceoc]])</f>
        <v>0</v>
      </c>
      <c r="Q1773" s="47">
        <f>SUMIFS(Summary!E:E,Summary!H:H,Table_Query_from_Mac10[[#This Row],[Juiceoc]])</f>
        <v>0</v>
      </c>
      <c r="R1773" s="47">
        <f>Table_Query_from_Mac10[[#This Row],[Net Unit]]*(1+Table_Query_from_Mac10[[#This Row],[PriceIncreasebyType]])</f>
        <v>21.34</v>
      </c>
      <c r="S1773" s="47">
        <f>Table_Query_from_Mac10[[#This Row],[UnitPriceFuture]]*Table_Query_from_Mac10[[#This Row],[qtytoShipFuture]]</f>
        <v>106.7</v>
      </c>
      <c r="T1773" s="47">
        <f>ROUND(Table_Query_from_Mac10[[#This Row],[qty_to_ship]]*(1+Table_Query_from_Mac10[[#This Row],[VolumeIncreasebyType]]),0)</f>
        <v>5</v>
      </c>
      <c r="U1773" s="47">
        <f>Table_Query_from_Mac10[[#This Row],[qtytoShipFuture]]*Table_Query_from_Mac10[[#This Row],[Future-cost]]</f>
        <v>47.55</v>
      </c>
      <c r="V1773" s="47">
        <f>Table_Query_from_Mac10[[#This Row],[qtytoShipFuture]]-Table_Query_from_Mac10[[#This Row],[qty_to_ship]]</f>
        <v>0</v>
      </c>
      <c r="W1773" s="47">
        <f>Table_Query_from_Mac10[[#This Row],[UnitPriceFuture]]</f>
        <v>21.34</v>
      </c>
      <c r="X1773" s="47">
        <f>Table_Query_from_Mac10[[#This Row],[Unit Increase]]*Table_Query_from_Mac10[[#This Row],[UnitPriceFuture]]</f>
        <v>0</v>
      </c>
      <c r="Y1773" s="47">
        <f>Table_Query_from_Mac10[[#This Row],[Unit Increase]]*Table_Query_from_Mac10[[#This Row],[Future-cost]]</f>
        <v>0</v>
      </c>
      <c r="Z1773" s="47">
        <f>-(Table_Query_from_Mac10[[#This Row],[Incremental Sales]]+((Table_Query_from_Mac10[[#This Row],[Incremental Sales]]*-(SUM(Summary!$S$8:$S$9)))))*Summary!$S$18</f>
        <v>0</v>
      </c>
      <c r="AA1773" s="47">
        <f>IFERROR(Table_Query_from_Mac10[[#This Row],[Incremental Cost]]/Table_Query_from_Mac10[[#This Row],[Incremental Sales]],0)</f>
        <v>0</v>
      </c>
      <c r="AB1773" s="47">
        <f>IFERROR(Table_Query_from_Mac10[[#This Row],[TotalCostFuture]]/Table_Query_from_Mac10[[#This Row],[totalsalesFuture]],0)</f>
        <v>0.44564198687910023</v>
      </c>
      <c r="AN1773" s="31">
        <v>18</v>
      </c>
      <c r="AO1773">
        <f t="shared" si="54"/>
        <v>5</v>
      </c>
      <c r="AQ1773" s="31">
        <v>60.96</v>
      </c>
      <c r="AR1773">
        <f t="shared" si="55"/>
        <v>21.34</v>
      </c>
    </row>
    <row r="1774" spans="1:44" x14ac:dyDescent="0.25">
      <c r="A1774">
        <v>90171</v>
      </c>
      <c r="B1774">
        <v>20</v>
      </c>
      <c r="C1774" t="s">
        <v>51</v>
      </c>
      <c r="D1774" t="s">
        <v>80</v>
      </c>
      <c r="E1774">
        <v>3</v>
      </c>
      <c r="F1774">
        <v>11.22</v>
      </c>
      <c r="G1774">
        <v>25.39</v>
      </c>
      <c r="H1774" s="1">
        <v>44840</v>
      </c>
      <c r="I1774" s="20">
        <v>0</v>
      </c>
      <c r="J1774" s="47">
        <f>Table_Query_from_Mac10[[#This Row],[unit_price]]-(Table_Query_from_Mac10[[#This Row],[unit_price]]*(Table_Query_from_Mac10[[#This Row],[discount_pct]]/100))</f>
        <v>25.39</v>
      </c>
      <c r="K1774" s="47">
        <f>Table_Query_from_Mac10[[#This Row],[unit_cost]]</f>
        <v>11.22</v>
      </c>
      <c r="L1774" s="47">
        <f>Table_Query_from_Mac10[[#This Row],[Live-cost]]*(1+Table_Query_from_Mac10[[#This Row],[CogsIncreasebyTYPE]])</f>
        <v>11.22</v>
      </c>
      <c r="M1774" s="47">
        <f>Table_Query_from_Mac10[[#This Row],[Live-cost]]*Table_Query_from_Mac10[[#This Row],[qty_to_ship]]</f>
        <v>33.660000000000004</v>
      </c>
      <c r="N1774" s="47">
        <f>IF(Table_Query_from_Mac10[[#This Row],[item_no]]="KDA",-Table_Query_from_Mac10[[#This Row],[unit_price]],Table_Query_from_Mac10[[#This Row],[Net Unit]]*Table_Query_from_Mac10[[#This Row],[qty_to_ship]])</f>
        <v>76.17</v>
      </c>
      <c r="O1774" s="47">
        <f>SUMIFS(Summary!C:C,Summary!H:H,Table_Query_from_Mac10[[#This Row],[Juiceoc]])</f>
        <v>0</v>
      </c>
      <c r="P1774" s="47">
        <f>SUMIFS(Summary!D:D,Summary!H:H,Table_Query_from_Mac10[[#This Row],[Juiceoc]])</f>
        <v>0</v>
      </c>
      <c r="Q1774" s="47">
        <f>SUMIFS(Summary!E:E,Summary!H:H,Table_Query_from_Mac10[[#This Row],[Juiceoc]])</f>
        <v>0</v>
      </c>
      <c r="R1774" s="47">
        <f>Table_Query_from_Mac10[[#This Row],[Net Unit]]*(1+Table_Query_from_Mac10[[#This Row],[PriceIncreasebyType]])</f>
        <v>25.39</v>
      </c>
      <c r="S1774" s="47">
        <f>Table_Query_from_Mac10[[#This Row],[UnitPriceFuture]]*Table_Query_from_Mac10[[#This Row],[qtytoShipFuture]]</f>
        <v>76.17</v>
      </c>
      <c r="T1774" s="47">
        <f>ROUND(Table_Query_from_Mac10[[#This Row],[qty_to_ship]]*(1+Table_Query_from_Mac10[[#This Row],[VolumeIncreasebyType]]),0)</f>
        <v>3</v>
      </c>
      <c r="U1774" s="47">
        <f>Table_Query_from_Mac10[[#This Row],[qtytoShipFuture]]*Table_Query_from_Mac10[[#This Row],[Future-cost]]</f>
        <v>33.660000000000004</v>
      </c>
      <c r="V1774" s="47">
        <f>Table_Query_from_Mac10[[#This Row],[qtytoShipFuture]]-Table_Query_from_Mac10[[#This Row],[qty_to_ship]]</f>
        <v>0</v>
      </c>
      <c r="W1774" s="47">
        <f>Table_Query_from_Mac10[[#This Row],[UnitPriceFuture]]</f>
        <v>25.39</v>
      </c>
      <c r="X1774" s="47">
        <f>Table_Query_from_Mac10[[#This Row],[Unit Increase]]*Table_Query_from_Mac10[[#This Row],[UnitPriceFuture]]</f>
        <v>0</v>
      </c>
      <c r="Y1774" s="47">
        <f>Table_Query_from_Mac10[[#This Row],[Unit Increase]]*Table_Query_from_Mac10[[#This Row],[Future-cost]]</f>
        <v>0</v>
      </c>
      <c r="Z1774" s="47">
        <f>-(Table_Query_from_Mac10[[#This Row],[Incremental Sales]]+((Table_Query_from_Mac10[[#This Row],[Incremental Sales]]*-(SUM(Summary!$S$8:$S$9)))))*Summary!$S$18</f>
        <v>0</v>
      </c>
      <c r="AA1774" s="47">
        <f>IFERROR(Table_Query_from_Mac10[[#This Row],[Incremental Cost]]/Table_Query_from_Mac10[[#This Row],[Incremental Sales]],0)</f>
        <v>0</v>
      </c>
      <c r="AB1774" s="47">
        <f>IFERROR(Table_Query_from_Mac10[[#This Row],[TotalCostFuture]]/Table_Query_from_Mac10[[#This Row],[totalsalesFuture]],0)</f>
        <v>0.44190626230799529</v>
      </c>
      <c r="AN1774" s="30">
        <v>12</v>
      </c>
      <c r="AO1774">
        <f t="shared" si="54"/>
        <v>3</v>
      </c>
      <c r="AQ1774" s="30">
        <v>72.53</v>
      </c>
      <c r="AR1774">
        <f t="shared" si="55"/>
        <v>25.39</v>
      </c>
    </row>
    <row r="1775" spans="1:44" x14ac:dyDescent="0.25">
      <c r="A1775">
        <v>90171</v>
      </c>
      <c r="B1775">
        <v>21</v>
      </c>
      <c r="C1775" t="s">
        <v>51</v>
      </c>
      <c r="D1775" t="s">
        <v>80</v>
      </c>
      <c r="E1775">
        <v>1</v>
      </c>
      <c r="F1775">
        <v>12.84</v>
      </c>
      <c r="G1775">
        <v>29.15</v>
      </c>
      <c r="H1775" s="1">
        <v>44840</v>
      </c>
      <c r="I1775" s="20">
        <v>0</v>
      </c>
      <c r="J1775" s="47">
        <f>Table_Query_from_Mac10[[#This Row],[unit_price]]-(Table_Query_from_Mac10[[#This Row],[unit_price]]*(Table_Query_from_Mac10[[#This Row],[discount_pct]]/100))</f>
        <v>29.15</v>
      </c>
      <c r="K1775" s="47">
        <f>Table_Query_from_Mac10[[#This Row],[unit_cost]]</f>
        <v>12.84</v>
      </c>
      <c r="L1775" s="47">
        <f>Table_Query_from_Mac10[[#This Row],[Live-cost]]*(1+Table_Query_from_Mac10[[#This Row],[CogsIncreasebyTYPE]])</f>
        <v>12.84</v>
      </c>
      <c r="M1775" s="47">
        <f>Table_Query_from_Mac10[[#This Row],[Live-cost]]*Table_Query_from_Mac10[[#This Row],[qty_to_ship]]</f>
        <v>12.84</v>
      </c>
      <c r="N1775" s="47">
        <f>IF(Table_Query_from_Mac10[[#This Row],[item_no]]="KDA",-Table_Query_from_Mac10[[#This Row],[unit_price]],Table_Query_from_Mac10[[#This Row],[Net Unit]]*Table_Query_from_Mac10[[#This Row],[qty_to_ship]])</f>
        <v>29.15</v>
      </c>
      <c r="O1775" s="47">
        <f>SUMIFS(Summary!C:C,Summary!H:H,Table_Query_from_Mac10[[#This Row],[Juiceoc]])</f>
        <v>0</v>
      </c>
      <c r="P1775" s="47">
        <f>SUMIFS(Summary!D:D,Summary!H:H,Table_Query_from_Mac10[[#This Row],[Juiceoc]])</f>
        <v>0</v>
      </c>
      <c r="Q1775" s="47">
        <f>SUMIFS(Summary!E:E,Summary!H:H,Table_Query_from_Mac10[[#This Row],[Juiceoc]])</f>
        <v>0</v>
      </c>
      <c r="R1775" s="47">
        <f>Table_Query_from_Mac10[[#This Row],[Net Unit]]*(1+Table_Query_from_Mac10[[#This Row],[PriceIncreasebyType]])</f>
        <v>29.15</v>
      </c>
      <c r="S1775" s="47">
        <f>Table_Query_from_Mac10[[#This Row],[UnitPriceFuture]]*Table_Query_from_Mac10[[#This Row],[qtytoShipFuture]]</f>
        <v>29.15</v>
      </c>
      <c r="T1775" s="47">
        <f>ROUND(Table_Query_from_Mac10[[#This Row],[qty_to_ship]]*(1+Table_Query_from_Mac10[[#This Row],[VolumeIncreasebyType]]),0)</f>
        <v>1</v>
      </c>
      <c r="U1775" s="47">
        <f>Table_Query_from_Mac10[[#This Row],[qtytoShipFuture]]*Table_Query_from_Mac10[[#This Row],[Future-cost]]</f>
        <v>12.84</v>
      </c>
      <c r="V1775" s="47">
        <f>Table_Query_from_Mac10[[#This Row],[qtytoShipFuture]]-Table_Query_from_Mac10[[#This Row],[qty_to_ship]]</f>
        <v>0</v>
      </c>
      <c r="W1775" s="47">
        <f>Table_Query_from_Mac10[[#This Row],[UnitPriceFuture]]</f>
        <v>29.15</v>
      </c>
      <c r="X1775" s="47">
        <f>Table_Query_from_Mac10[[#This Row],[Unit Increase]]*Table_Query_from_Mac10[[#This Row],[UnitPriceFuture]]</f>
        <v>0</v>
      </c>
      <c r="Y1775" s="47">
        <f>Table_Query_from_Mac10[[#This Row],[Unit Increase]]*Table_Query_from_Mac10[[#This Row],[Future-cost]]</f>
        <v>0</v>
      </c>
      <c r="Z1775" s="47">
        <f>-(Table_Query_from_Mac10[[#This Row],[Incremental Sales]]+((Table_Query_from_Mac10[[#This Row],[Incremental Sales]]*-(SUM(Summary!$S$8:$S$9)))))*Summary!$S$18</f>
        <v>0</v>
      </c>
      <c r="AA1775" s="47">
        <f>IFERROR(Table_Query_from_Mac10[[#This Row],[Incremental Cost]]/Table_Query_from_Mac10[[#This Row],[Incremental Sales]],0)</f>
        <v>0</v>
      </c>
      <c r="AB1775" s="47">
        <f>IFERROR(Table_Query_from_Mac10[[#This Row],[TotalCostFuture]]/Table_Query_from_Mac10[[#This Row],[totalsalesFuture]],0)</f>
        <v>0.44048027444253862</v>
      </c>
      <c r="AN1775" s="31">
        <v>4</v>
      </c>
      <c r="AO1775">
        <f t="shared" si="54"/>
        <v>1</v>
      </c>
      <c r="AQ1775" s="31">
        <v>83.29</v>
      </c>
      <c r="AR1775">
        <f t="shared" si="55"/>
        <v>29.15</v>
      </c>
    </row>
    <row r="1776" spans="1:44" x14ac:dyDescent="0.25">
      <c r="A1776">
        <v>90171</v>
      </c>
      <c r="B1776">
        <v>22</v>
      </c>
      <c r="C1776" t="s">
        <v>53</v>
      </c>
      <c r="D1776" t="s">
        <v>80</v>
      </c>
      <c r="E1776">
        <v>19</v>
      </c>
      <c r="F1776">
        <v>4.79</v>
      </c>
      <c r="G1776">
        <v>10.61</v>
      </c>
      <c r="H1776" s="1">
        <v>44840</v>
      </c>
      <c r="I1776" s="20">
        <v>0</v>
      </c>
      <c r="J1776" s="47">
        <f>Table_Query_from_Mac10[[#This Row],[unit_price]]-(Table_Query_from_Mac10[[#This Row],[unit_price]]*(Table_Query_from_Mac10[[#This Row],[discount_pct]]/100))</f>
        <v>10.61</v>
      </c>
      <c r="K1776" s="47">
        <f>Table_Query_from_Mac10[[#This Row],[unit_cost]]</f>
        <v>4.79</v>
      </c>
      <c r="L1776" s="47">
        <f>Table_Query_from_Mac10[[#This Row],[Live-cost]]*(1+Table_Query_from_Mac10[[#This Row],[CogsIncreasebyTYPE]])</f>
        <v>4.79</v>
      </c>
      <c r="M1776" s="47">
        <f>Table_Query_from_Mac10[[#This Row],[Live-cost]]*Table_Query_from_Mac10[[#This Row],[qty_to_ship]]</f>
        <v>91.01</v>
      </c>
      <c r="N1776" s="47">
        <f>IF(Table_Query_from_Mac10[[#This Row],[item_no]]="KDA",-Table_Query_from_Mac10[[#This Row],[unit_price]],Table_Query_from_Mac10[[#This Row],[Net Unit]]*Table_Query_from_Mac10[[#This Row],[qty_to_ship]])</f>
        <v>201.58999999999997</v>
      </c>
      <c r="O1776" s="47">
        <f>SUMIFS(Summary!C:C,Summary!H:H,Table_Query_from_Mac10[[#This Row],[Juiceoc]])</f>
        <v>0</v>
      </c>
      <c r="P1776" s="47">
        <f>SUMIFS(Summary!D:D,Summary!H:H,Table_Query_from_Mac10[[#This Row],[Juiceoc]])</f>
        <v>0</v>
      </c>
      <c r="Q1776" s="47">
        <f>SUMIFS(Summary!E:E,Summary!H:H,Table_Query_from_Mac10[[#This Row],[Juiceoc]])</f>
        <v>0</v>
      </c>
      <c r="R1776" s="47">
        <f>Table_Query_from_Mac10[[#This Row],[Net Unit]]*(1+Table_Query_from_Mac10[[#This Row],[PriceIncreasebyType]])</f>
        <v>10.61</v>
      </c>
      <c r="S1776" s="47">
        <f>Table_Query_from_Mac10[[#This Row],[UnitPriceFuture]]*Table_Query_from_Mac10[[#This Row],[qtytoShipFuture]]</f>
        <v>201.58999999999997</v>
      </c>
      <c r="T1776" s="47">
        <f>ROUND(Table_Query_from_Mac10[[#This Row],[qty_to_ship]]*(1+Table_Query_from_Mac10[[#This Row],[VolumeIncreasebyType]]),0)</f>
        <v>19</v>
      </c>
      <c r="U1776" s="47">
        <f>Table_Query_from_Mac10[[#This Row],[qtytoShipFuture]]*Table_Query_from_Mac10[[#This Row],[Future-cost]]</f>
        <v>91.01</v>
      </c>
      <c r="V1776" s="47">
        <f>Table_Query_from_Mac10[[#This Row],[qtytoShipFuture]]-Table_Query_from_Mac10[[#This Row],[qty_to_ship]]</f>
        <v>0</v>
      </c>
      <c r="W1776" s="47">
        <f>Table_Query_from_Mac10[[#This Row],[UnitPriceFuture]]</f>
        <v>10.61</v>
      </c>
      <c r="X1776" s="47">
        <f>Table_Query_from_Mac10[[#This Row],[Unit Increase]]*Table_Query_from_Mac10[[#This Row],[UnitPriceFuture]]</f>
        <v>0</v>
      </c>
      <c r="Y1776" s="47">
        <f>Table_Query_from_Mac10[[#This Row],[Unit Increase]]*Table_Query_from_Mac10[[#This Row],[Future-cost]]</f>
        <v>0</v>
      </c>
      <c r="Z1776" s="47">
        <f>-(Table_Query_from_Mac10[[#This Row],[Incremental Sales]]+((Table_Query_from_Mac10[[#This Row],[Incremental Sales]]*-(SUM(Summary!$S$8:$S$9)))))*Summary!$S$18</f>
        <v>0</v>
      </c>
      <c r="AA1776" s="47">
        <f>IFERROR(Table_Query_from_Mac10[[#This Row],[Incremental Cost]]/Table_Query_from_Mac10[[#This Row],[Incremental Sales]],0)</f>
        <v>0</v>
      </c>
      <c r="AB1776" s="47">
        <f>IFERROR(Table_Query_from_Mac10[[#This Row],[TotalCostFuture]]/Table_Query_from_Mac10[[#This Row],[totalsalesFuture]],0)</f>
        <v>0.45146088595664474</v>
      </c>
      <c r="AN1776" s="30">
        <v>75</v>
      </c>
      <c r="AO1776">
        <f t="shared" si="54"/>
        <v>19</v>
      </c>
      <c r="AQ1776" s="30">
        <v>30.3</v>
      </c>
      <c r="AR1776">
        <f t="shared" si="55"/>
        <v>10.61</v>
      </c>
    </row>
    <row r="1777" spans="1:44" x14ac:dyDescent="0.25">
      <c r="A1777">
        <v>90171</v>
      </c>
      <c r="B1777">
        <v>23</v>
      </c>
      <c r="C1777" t="s">
        <v>53</v>
      </c>
      <c r="D1777" t="s">
        <v>80</v>
      </c>
      <c r="E1777">
        <v>7</v>
      </c>
      <c r="F1777">
        <v>5.36</v>
      </c>
      <c r="G1777">
        <v>11.93</v>
      </c>
      <c r="H1777" s="1">
        <v>44840</v>
      </c>
      <c r="I1777" s="20">
        <v>0</v>
      </c>
      <c r="J1777" s="47">
        <f>Table_Query_from_Mac10[[#This Row],[unit_price]]-(Table_Query_from_Mac10[[#This Row],[unit_price]]*(Table_Query_from_Mac10[[#This Row],[discount_pct]]/100))</f>
        <v>11.93</v>
      </c>
      <c r="K1777" s="47">
        <f>Table_Query_from_Mac10[[#This Row],[unit_cost]]</f>
        <v>5.36</v>
      </c>
      <c r="L1777" s="47">
        <f>Table_Query_from_Mac10[[#This Row],[Live-cost]]*(1+Table_Query_from_Mac10[[#This Row],[CogsIncreasebyTYPE]])</f>
        <v>5.36</v>
      </c>
      <c r="M1777" s="47">
        <f>Table_Query_from_Mac10[[#This Row],[Live-cost]]*Table_Query_from_Mac10[[#This Row],[qty_to_ship]]</f>
        <v>37.520000000000003</v>
      </c>
      <c r="N1777" s="47">
        <f>IF(Table_Query_from_Mac10[[#This Row],[item_no]]="KDA",-Table_Query_from_Mac10[[#This Row],[unit_price]],Table_Query_from_Mac10[[#This Row],[Net Unit]]*Table_Query_from_Mac10[[#This Row],[qty_to_ship]])</f>
        <v>83.509999999999991</v>
      </c>
      <c r="O1777" s="47">
        <f>SUMIFS(Summary!C:C,Summary!H:H,Table_Query_from_Mac10[[#This Row],[Juiceoc]])</f>
        <v>0</v>
      </c>
      <c r="P1777" s="47">
        <f>SUMIFS(Summary!D:D,Summary!H:H,Table_Query_from_Mac10[[#This Row],[Juiceoc]])</f>
        <v>0</v>
      </c>
      <c r="Q1777" s="47">
        <f>SUMIFS(Summary!E:E,Summary!H:H,Table_Query_from_Mac10[[#This Row],[Juiceoc]])</f>
        <v>0</v>
      </c>
      <c r="R1777" s="47">
        <f>Table_Query_from_Mac10[[#This Row],[Net Unit]]*(1+Table_Query_from_Mac10[[#This Row],[PriceIncreasebyType]])</f>
        <v>11.93</v>
      </c>
      <c r="S1777" s="47">
        <f>Table_Query_from_Mac10[[#This Row],[UnitPriceFuture]]*Table_Query_from_Mac10[[#This Row],[qtytoShipFuture]]</f>
        <v>83.509999999999991</v>
      </c>
      <c r="T1777" s="47">
        <f>ROUND(Table_Query_from_Mac10[[#This Row],[qty_to_ship]]*(1+Table_Query_from_Mac10[[#This Row],[VolumeIncreasebyType]]),0)</f>
        <v>7</v>
      </c>
      <c r="U1777" s="47">
        <f>Table_Query_from_Mac10[[#This Row],[qtytoShipFuture]]*Table_Query_from_Mac10[[#This Row],[Future-cost]]</f>
        <v>37.520000000000003</v>
      </c>
      <c r="V1777" s="47">
        <f>Table_Query_from_Mac10[[#This Row],[qtytoShipFuture]]-Table_Query_from_Mac10[[#This Row],[qty_to_ship]]</f>
        <v>0</v>
      </c>
      <c r="W1777" s="47">
        <f>Table_Query_from_Mac10[[#This Row],[UnitPriceFuture]]</f>
        <v>11.93</v>
      </c>
      <c r="X1777" s="47">
        <f>Table_Query_from_Mac10[[#This Row],[Unit Increase]]*Table_Query_from_Mac10[[#This Row],[UnitPriceFuture]]</f>
        <v>0</v>
      </c>
      <c r="Y1777" s="47">
        <f>Table_Query_from_Mac10[[#This Row],[Unit Increase]]*Table_Query_from_Mac10[[#This Row],[Future-cost]]</f>
        <v>0</v>
      </c>
      <c r="Z1777" s="47">
        <f>-(Table_Query_from_Mac10[[#This Row],[Incremental Sales]]+((Table_Query_from_Mac10[[#This Row],[Incremental Sales]]*-(SUM(Summary!$S$8:$S$9)))))*Summary!$S$18</f>
        <v>0</v>
      </c>
      <c r="AA1777" s="47">
        <f>IFERROR(Table_Query_from_Mac10[[#This Row],[Incremental Cost]]/Table_Query_from_Mac10[[#This Row],[Incremental Sales]],0)</f>
        <v>0</v>
      </c>
      <c r="AB1777" s="47">
        <f>IFERROR(Table_Query_from_Mac10[[#This Row],[TotalCostFuture]]/Table_Query_from_Mac10[[#This Row],[totalsalesFuture]],0)</f>
        <v>0.4492875104777872</v>
      </c>
      <c r="AN1777" s="31">
        <v>25</v>
      </c>
      <c r="AO1777">
        <f t="shared" si="54"/>
        <v>7</v>
      </c>
      <c r="AQ1777" s="31">
        <v>34.090000000000003</v>
      </c>
      <c r="AR1777">
        <f t="shared" si="55"/>
        <v>11.93</v>
      </c>
    </row>
    <row r="1778" spans="1:44" x14ac:dyDescent="0.25">
      <c r="A1778">
        <v>90171</v>
      </c>
      <c r="B1778">
        <v>24</v>
      </c>
      <c r="C1778" t="s">
        <v>53</v>
      </c>
      <c r="D1778" t="s">
        <v>80</v>
      </c>
      <c r="E1778">
        <v>20</v>
      </c>
      <c r="F1778">
        <v>5.8</v>
      </c>
      <c r="G1778">
        <v>12.65</v>
      </c>
      <c r="H1778" s="1">
        <v>44840</v>
      </c>
      <c r="I1778" s="20">
        <v>0</v>
      </c>
      <c r="J1778" s="47">
        <f>Table_Query_from_Mac10[[#This Row],[unit_price]]-(Table_Query_from_Mac10[[#This Row],[unit_price]]*(Table_Query_from_Mac10[[#This Row],[discount_pct]]/100))</f>
        <v>12.65</v>
      </c>
      <c r="K1778" s="47">
        <f>Table_Query_from_Mac10[[#This Row],[unit_cost]]</f>
        <v>5.8</v>
      </c>
      <c r="L1778" s="47">
        <f>Table_Query_from_Mac10[[#This Row],[Live-cost]]*(1+Table_Query_from_Mac10[[#This Row],[CogsIncreasebyTYPE]])</f>
        <v>5.8</v>
      </c>
      <c r="M1778" s="47">
        <f>Table_Query_from_Mac10[[#This Row],[Live-cost]]*Table_Query_from_Mac10[[#This Row],[qty_to_ship]]</f>
        <v>116</v>
      </c>
      <c r="N1778" s="47">
        <f>IF(Table_Query_from_Mac10[[#This Row],[item_no]]="KDA",-Table_Query_from_Mac10[[#This Row],[unit_price]],Table_Query_from_Mac10[[#This Row],[Net Unit]]*Table_Query_from_Mac10[[#This Row],[qty_to_ship]])</f>
        <v>253</v>
      </c>
      <c r="O1778" s="47">
        <f>SUMIFS(Summary!C:C,Summary!H:H,Table_Query_from_Mac10[[#This Row],[Juiceoc]])</f>
        <v>0</v>
      </c>
      <c r="P1778" s="47">
        <f>SUMIFS(Summary!D:D,Summary!H:H,Table_Query_from_Mac10[[#This Row],[Juiceoc]])</f>
        <v>0</v>
      </c>
      <c r="Q1778" s="47">
        <f>SUMIFS(Summary!E:E,Summary!H:H,Table_Query_from_Mac10[[#This Row],[Juiceoc]])</f>
        <v>0</v>
      </c>
      <c r="R1778" s="47">
        <f>Table_Query_from_Mac10[[#This Row],[Net Unit]]*(1+Table_Query_from_Mac10[[#This Row],[PriceIncreasebyType]])</f>
        <v>12.65</v>
      </c>
      <c r="S1778" s="47">
        <f>Table_Query_from_Mac10[[#This Row],[UnitPriceFuture]]*Table_Query_from_Mac10[[#This Row],[qtytoShipFuture]]</f>
        <v>253</v>
      </c>
      <c r="T1778" s="47">
        <f>ROUND(Table_Query_from_Mac10[[#This Row],[qty_to_ship]]*(1+Table_Query_from_Mac10[[#This Row],[VolumeIncreasebyType]]),0)</f>
        <v>20</v>
      </c>
      <c r="U1778" s="47">
        <f>Table_Query_from_Mac10[[#This Row],[qtytoShipFuture]]*Table_Query_from_Mac10[[#This Row],[Future-cost]]</f>
        <v>116</v>
      </c>
      <c r="V1778" s="47">
        <f>Table_Query_from_Mac10[[#This Row],[qtytoShipFuture]]-Table_Query_from_Mac10[[#This Row],[qty_to_ship]]</f>
        <v>0</v>
      </c>
      <c r="W1778" s="47">
        <f>Table_Query_from_Mac10[[#This Row],[UnitPriceFuture]]</f>
        <v>12.65</v>
      </c>
      <c r="X1778" s="47">
        <f>Table_Query_from_Mac10[[#This Row],[Unit Increase]]*Table_Query_from_Mac10[[#This Row],[UnitPriceFuture]]</f>
        <v>0</v>
      </c>
      <c r="Y1778" s="47">
        <f>Table_Query_from_Mac10[[#This Row],[Unit Increase]]*Table_Query_from_Mac10[[#This Row],[Future-cost]]</f>
        <v>0</v>
      </c>
      <c r="Z1778" s="47">
        <f>-(Table_Query_from_Mac10[[#This Row],[Incremental Sales]]+((Table_Query_from_Mac10[[#This Row],[Incremental Sales]]*-(SUM(Summary!$S$8:$S$9)))))*Summary!$S$18</f>
        <v>0</v>
      </c>
      <c r="AA1778" s="47">
        <f>IFERROR(Table_Query_from_Mac10[[#This Row],[Incremental Cost]]/Table_Query_from_Mac10[[#This Row],[Incremental Sales]],0)</f>
        <v>0</v>
      </c>
      <c r="AB1778" s="47">
        <f>IFERROR(Table_Query_from_Mac10[[#This Row],[TotalCostFuture]]/Table_Query_from_Mac10[[#This Row],[totalsalesFuture]],0)</f>
        <v>0.45849802371541504</v>
      </c>
      <c r="AN1778" s="30">
        <v>80</v>
      </c>
      <c r="AO1778">
        <f t="shared" si="54"/>
        <v>20</v>
      </c>
      <c r="AQ1778" s="30">
        <v>36.14</v>
      </c>
      <c r="AR1778">
        <f t="shared" si="55"/>
        <v>12.65</v>
      </c>
    </row>
    <row r="1779" spans="1:44" x14ac:dyDescent="0.25">
      <c r="A1779">
        <v>90171</v>
      </c>
      <c r="B1779">
        <v>25</v>
      </c>
      <c r="C1779" t="s">
        <v>53</v>
      </c>
      <c r="D1779" t="s">
        <v>80</v>
      </c>
      <c r="E1779">
        <v>8</v>
      </c>
      <c r="F1779">
        <v>6.45</v>
      </c>
      <c r="G1779">
        <v>14.21</v>
      </c>
      <c r="H1779" s="1">
        <v>44840</v>
      </c>
      <c r="I1779" s="20">
        <v>0</v>
      </c>
      <c r="J1779" s="47">
        <f>Table_Query_from_Mac10[[#This Row],[unit_price]]-(Table_Query_from_Mac10[[#This Row],[unit_price]]*(Table_Query_from_Mac10[[#This Row],[discount_pct]]/100))</f>
        <v>14.21</v>
      </c>
      <c r="K1779" s="47">
        <f>Table_Query_from_Mac10[[#This Row],[unit_cost]]</f>
        <v>6.45</v>
      </c>
      <c r="L1779" s="47">
        <f>Table_Query_from_Mac10[[#This Row],[Live-cost]]*(1+Table_Query_from_Mac10[[#This Row],[CogsIncreasebyTYPE]])</f>
        <v>6.45</v>
      </c>
      <c r="M1779" s="47">
        <f>Table_Query_from_Mac10[[#This Row],[Live-cost]]*Table_Query_from_Mac10[[#This Row],[qty_to_ship]]</f>
        <v>51.6</v>
      </c>
      <c r="N1779" s="47">
        <f>IF(Table_Query_from_Mac10[[#This Row],[item_no]]="KDA",-Table_Query_from_Mac10[[#This Row],[unit_price]],Table_Query_from_Mac10[[#This Row],[Net Unit]]*Table_Query_from_Mac10[[#This Row],[qty_to_ship]])</f>
        <v>113.68</v>
      </c>
      <c r="O1779" s="47">
        <f>SUMIFS(Summary!C:C,Summary!H:H,Table_Query_from_Mac10[[#This Row],[Juiceoc]])</f>
        <v>0</v>
      </c>
      <c r="P1779" s="47">
        <f>SUMIFS(Summary!D:D,Summary!H:H,Table_Query_from_Mac10[[#This Row],[Juiceoc]])</f>
        <v>0</v>
      </c>
      <c r="Q1779" s="47">
        <f>SUMIFS(Summary!E:E,Summary!H:H,Table_Query_from_Mac10[[#This Row],[Juiceoc]])</f>
        <v>0</v>
      </c>
      <c r="R1779" s="47">
        <f>Table_Query_from_Mac10[[#This Row],[Net Unit]]*(1+Table_Query_from_Mac10[[#This Row],[PriceIncreasebyType]])</f>
        <v>14.21</v>
      </c>
      <c r="S1779" s="47">
        <f>Table_Query_from_Mac10[[#This Row],[UnitPriceFuture]]*Table_Query_from_Mac10[[#This Row],[qtytoShipFuture]]</f>
        <v>113.68</v>
      </c>
      <c r="T1779" s="47">
        <f>ROUND(Table_Query_from_Mac10[[#This Row],[qty_to_ship]]*(1+Table_Query_from_Mac10[[#This Row],[VolumeIncreasebyType]]),0)</f>
        <v>8</v>
      </c>
      <c r="U1779" s="47">
        <f>Table_Query_from_Mac10[[#This Row],[qtytoShipFuture]]*Table_Query_from_Mac10[[#This Row],[Future-cost]]</f>
        <v>51.6</v>
      </c>
      <c r="V1779" s="47">
        <f>Table_Query_from_Mac10[[#This Row],[qtytoShipFuture]]-Table_Query_from_Mac10[[#This Row],[qty_to_ship]]</f>
        <v>0</v>
      </c>
      <c r="W1779" s="47">
        <f>Table_Query_from_Mac10[[#This Row],[UnitPriceFuture]]</f>
        <v>14.21</v>
      </c>
      <c r="X1779" s="47">
        <f>Table_Query_from_Mac10[[#This Row],[Unit Increase]]*Table_Query_from_Mac10[[#This Row],[UnitPriceFuture]]</f>
        <v>0</v>
      </c>
      <c r="Y1779" s="47">
        <f>Table_Query_from_Mac10[[#This Row],[Unit Increase]]*Table_Query_from_Mac10[[#This Row],[Future-cost]]</f>
        <v>0</v>
      </c>
      <c r="Z1779" s="47">
        <f>-(Table_Query_from_Mac10[[#This Row],[Incremental Sales]]+((Table_Query_from_Mac10[[#This Row],[Incremental Sales]]*-(SUM(Summary!$S$8:$S$9)))))*Summary!$S$18</f>
        <v>0</v>
      </c>
      <c r="AA1779" s="47">
        <f>IFERROR(Table_Query_from_Mac10[[#This Row],[Incremental Cost]]/Table_Query_from_Mac10[[#This Row],[Incremental Sales]],0)</f>
        <v>0</v>
      </c>
      <c r="AB1779" s="47">
        <f>IFERROR(Table_Query_from_Mac10[[#This Row],[TotalCostFuture]]/Table_Query_from_Mac10[[#This Row],[totalsalesFuture]],0)</f>
        <v>0.45390570021111892</v>
      </c>
      <c r="AN1779" s="31">
        <v>32</v>
      </c>
      <c r="AO1779">
        <f t="shared" si="54"/>
        <v>8</v>
      </c>
      <c r="AQ1779" s="31">
        <v>40.61</v>
      </c>
      <c r="AR1779">
        <f t="shared" si="55"/>
        <v>14.21</v>
      </c>
    </row>
    <row r="1780" spans="1:44" x14ac:dyDescent="0.25">
      <c r="A1780">
        <v>90171</v>
      </c>
      <c r="B1780">
        <v>26</v>
      </c>
      <c r="C1780" t="s">
        <v>53</v>
      </c>
      <c r="D1780" t="s">
        <v>80</v>
      </c>
      <c r="E1780">
        <v>16</v>
      </c>
      <c r="F1780">
        <v>7.01</v>
      </c>
      <c r="G1780">
        <v>15.25</v>
      </c>
      <c r="H1780" s="1">
        <v>44840</v>
      </c>
      <c r="I1780" s="20">
        <v>0</v>
      </c>
      <c r="J1780" s="47">
        <f>Table_Query_from_Mac10[[#This Row],[unit_price]]-(Table_Query_from_Mac10[[#This Row],[unit_price]]*(Table_Query_from_Mac10[[#This Row],[discount_pct]]/100))</f>
        <v>15.25</v>
      </c>
      <c r="K1780" s="47">
        <f>Table_Query_from_Mac10[[#This Row],[unit_cost]]</f>
        <v>7.01</v>
      </c>
      <c r="L1780" s="47">
        <f>Table_Query_from_Mac10[[#This Row],[Live-cost]]*(1+Table_Query_from_Mac10[[#This Row],[CogsIncreasebyTYPE]])</f>
        <v>7.01</v>
      </c>
      <c r="M1780" s="47">
        <f>Table_Query_from_Mac10[[#This Row],[Live-cost]]*Table_Query_from_Mac10[[#This Row],[qty_to_ship]]</f>
        <v>112.16</v>
      </c>
      <c r="N1780" s="47">
        <f>IF(Table_Query_from_Mac10[[#This Row],[item_no]]="KDA",-Table_Query_from_Mac10[[#This Row],[unit_price]],Table_Query_from_Mac10[[#This Row],[Net Unit]]*Table_Query_from_Mac10[[#This Row],[qty_to_ship]])</f>
        <v>244</v>
      </c>
      <c r="O1780" s="47">
        <f>SUMIFS(Summary!C:C,Summary!H:H,Table_Query_from_Mac10[[#This Row],[Juiceoc]])</f>
        <v>0</v>
      </c>
      <c r="P1780" s="47">
        <f>SUMIFS(Summary!D:D,Summary!H:H,Table_Query_from_Mac10[[#This Row],[Juiceoc]])</f>
        <v>0</v>
      </c>
      <c r="Q1780" s="47">
        <f>SUMIFS(Summary!E:E,Summary!H:H,Table_Query_from_Mac10[[#This Row],[Juiceoc]])</f>
        <v>0</v>
      </c>
      <c r="R1780" s="47">
        <f>Table_Query_from_Mac10[[#This Row],[Net Unit]]*(1+Table_Query_from_Mac10[[#This Row],[PriceIncreasebyType]])</f>
        <v>15.25</v>
      </c>
      <c r="S1780" s="47">
        <f>Table_Query_from_Mac10[[#This Row],[UnitPriceFuture]]*Table_Query_from_Mac10[[#This Row],[qtytoShipFuture]]</f>
        <v>244</v>
      </c>
      <c r="T1780" s="47">
        <f>ROUND(Table_Query_from_Mac10[[#This Row],[qty_to_ship]]*(1+Table_Query_from_Mac10[[#This Row],[VolumeIncreasebyType]]),0)</f>
        <v>16</v>
      </c>
      <c r="U1780" s="47">
        <f>Table_Query_from_Mac10[[#This Row],[qtytoShipFuture]]*Table_Query_from_Mac10[[#This Row],[Future-cost]]</f>
        <v>112.16</v>
      </c>
      <c r="V1780" s="47">
        <f>Table_Query_from_Mac10[[#This Row],[qtytoShipFuture]]-Table_Query_from_Mac10[[#This Row],[qty_to_ship]]</f>
        <v>0</v>
      </c>
      <c r="W1780" s="47">
        <f>Table_Query_from_Mac10[[#This Row],[UnitPriceFuture]]</f>
        <v>15.25</v>
      </c>
      <c r="X1780" s="47">
        <f>Table_Query_from_Mac10[[#This Row],[Unit Increase]]*Table_Query_from_Mac10[[#This Row],[UnitPriceFuture]]</f>
        <v>0</v>
      </c>
      <c r="Y1780" s="47">
        <f>Table_Query_from_Mac10[[#This Row],[Unit Increase]]*Table_Query_from_Mac10[[#This Row],[Future-cost]]</f>
        <v>0</v>
      </c>
      <c r="Z1780" s="47">
        <f>-(Table_Query_from_Mac10[[#This Row],[Incremental Sales]]+((Table_Query_from_Mac10[[#This Row],[Incremental Sales]]*-(SUM(Summary!$S$8:$S$9)))))*Summary!$S$18</f>
        <v>0</v>
      </c>
      <c r="AA1780" s="47">
        <f>IFERROR(Table_Query_from_Mac10[[#This Row],[Incremental Cost]]/Table_Query_from_Mac10[[#This Row],[Incremental Sales]],0)</f>
        <v>0</v>
      </c>
      <c r="AB1780" s="47">
        <f>IFERROR(Table_Query_from_Mac10[[#This Row],[TotalCostFuture]]/Table_Query_from_Mac10[[#This Row],[totalsalesFuture]],0)</f>
        <v>0.45967213114754096</v>
      </c>
      <c r="AN1780" s="30">
        <v>64</v>
      </c>
      <c r="AO1780">
        <f t="shared" si="54"/>
        <v>16</v>
      </c>
      <c r="AQ1780" s="30">
        <v>43.57</v>
      </c>
      <c r="AR1780">
        <f t="shared" si="55"/>
        <v>15.25</v>
      </c>
    </row>
    <row r="1781" spans="1:44" x14ac:dyDescent="0.25">
      <c r="A1781">
        <v>90171</v>
      </c>
      <c r="B1781">
        <v>27</v>
      </c>
      <c r="C1781" t="s">
        <v>53</v>
      </c>
      <c r="D1781" t="s">
        <v>80</v>
      </c>
      <c r="E1781">
        <v>3</v>
      </c>
      <c r="F1781">
        <v>8.3699999999999992</v>
      </c>
      <c r="G1781">
        <v>18.07</v>
      </c>
      <c r="H1781" s="1">
        <v>44840</v>
      </c>
      <c r="I1781" s="20">
        <v>0</v>
      </c>
      <c r="J1781" s="47">
        <f>Table_Query_from_Mac10[[#This Row],[unit_price]]-(Table_Query_from_Mac10[[#This Row],[unit_price]]*(Table_Query_from_Mac10[[#This Row],[discount_pct]]/100))</f>
        <v>18.07</v>
      </c>
      <c r="K1781" s="47">
        <f>Table_Query_from_Mac10[[#This Row],[unit_cost]]</f>
        <v>8.3699999999999992</v>
      </c>
      <c r="L1781" s="47">
        <f>Table_Query_from_Mac10[[#This Row],[Live-cost]]*(1+Table_Query_from_Mac10[[#This Row],[CogsIncreasebyTYPE]])</f>
        <v>8.3699999999999992</v>
      </c>
      <c r="M1781" s="47">
        <f>Table_Query_from_Mac10[[#This Row],[Live-cost]]*Table_Query_from_Mac10[[#This Row],[qty_to_ship]]</f>
        <v>25.11</v>
      </c>
      <c r="N1781" s="47">
        <f>IF(Table_Query_from_Mac10[[#This Row],[item_no]]="KDA",-Table_Query_from_Mac10[[#This Row],[unit_price]],Table_Query_from_Mac10[[#This Row],[Net Unit]]*Table_Query_from_Mac10[[#This Row],[qty_to_ship]])</f>
        <v>54.21</v>
      </c>
      <c r="O1781" s="47">
        <f>SUMIFS(Summary!C:C,Summary!H:H,Table_Query_from_Mac10[[#This Row],[Juiceoc]])</f>
        <v>0</v>
      </c>
      <c r="P1781" s="47">
        <f>SUMIFS(Summary!D:D,Summary!H:H,Table_Query_from_Mac10[[#This Row],[Juiceoc]])</f>
        <v>0</v>
      </c>
      <c r="Q1781" s="47">
        <f>SUMIFS(Summary!E:E,Summary!H:H,Table_Query_from_Mac10[[#This Row],[Juiceoc]])</f>
        <v>0</v>
      </c>
      <c r="R1781" s="47">
        <f>Table_Query_from_Mac10[[#This Row],[Net Unit]]*(1+Table_Query_from_Mac10[[#This Row],[PriceIncreasebyType]])</f>
        <v>18.07</v>
      </c>
      <c r="S1781" s="47">
        <f>Table_Query_from_Mac10[[#This Row],[UnitPriceFuture]]*Table_Query_from_Mac10[[#This Row],[qtytoShipFuture]]</f>
        <v>54.21</v>
      </c>
      <c r="T1781" s="47">
        <f>ROUND(Table_Query_from_Mac10[[#This Row],[qty_to_ship]]*(1+Table_Query_from_Mac10[[#This Row],[VolumeIncreasebyType]]),0)</f>
        <v>3</v>
      </c>
      <c r="U1781" s="47">
        <f>Table_Query_from_Mac10[[#This Row],[qtytoShipFuture]]*Table_Query_from_Mac10[[#This Row],[Future-cost]]</f>
        <v>25.11</v>
      </c>
      <c r="V1781" s="47">
        <f>Table_Query_from_Mac10[[#This Row],[qtytoShipFuture]]-Table_Query_from_Mac10[[#This Row],[qty_to_ship]]</f>
        <v>0</v>
      </c>
      <c r="W1781" s="47">
        <f>Table_Query_from_Mac10[[#This Row],[UnitPriceFuture]]</f>
        <v>18.07</v>
      </c>
      <c r="X1781" s="47">
        <f>Table_Query_from_Mac10[[#This Row],[Unit Increase]]*Table_Query_from_Mac10[[#This Row],[UnitPriceFuture]]</f>
        <v>0</v>
      </c>
      <c r="Y1781" s="47">
        <f>Table_Query_from_Mac10[[#This Row],[Unit Increase]]*Table_Query_from_Mac10[[#This Row],[Future-cost]]</f>
        <v>0</v>
      </c>
      <c r="Z1781" s="47">
        <f>-(Table_Query_from_Mac10[[#This Row],[Incremental Sales]]+((Table_Query_from_Mac10[[#This Row],[Incremental Sales]]*-(SUM(Summary!$S$8:$S$9)))))*Summary!$S$18</f>
        <v>0</v>
      </c>
      <c r="AA1781" s="47">
        <f>IFERROR(Table_Query_from_Mac10[[#This Row],[Incremental Cost]]/Table_Query_from_Mac10[[#This Row],[Incremental Sales]],0)</f>
        <v>0</v>
      </c>
      <c r="AB1781" s="47">
        <f>IFERROR(Table_Query_from_Mac10[[#This Row],[TotalCostFuture]]/Table_Query_from_Mac10[[#This Row],[totalsalesFuture]],0)</f>
        <v>0.46319867183176533</v>
      </c>
      <c r="AN1781" s="31">
        <v>12</v>
      </c>
      <c r="AO1781">
        <f t="shared" si="54"/>
        <v>3</v>
      </c>
      <c r="AQ1781" s="31">
        <v>51.64</v>
      </c>
      <c r="AR1781">
        <f t="shared" si="55"/>
        <v>18.07</v>
      </c>
    </row>
    <row r="1782" spans="1:44" x14ac:dyDescent="0.25">
      <c r="A1782">
        <v>90171</v>
      </c>
      <c r="B1782">
        <v>28</v>
      </c>
      <c r="C1782" t="s">
        <v>53</v>
      </c>
      <c r="D1782" t="s">
        <v>80</v>
      </c>
      <c r="E1782">
        <v>5</v>
      </c>
      <c r="F1782">
        <v>9.77</v>
      </c>
      <c r="G1782">
        <v>21.49</v>
      </c>
      <c r="H1782" s="1">
        <v>44840</v>
      </c>
      <c r="I1782" s="20">
        <v>0</v>
      </c>
      <c r="J1782" s="47">
        <f>Table_Query_from_Mac10[[#This Row],[unit_price]]-(Table_Query_from_Mac10[[#This Row],[unit_price]]*(Table_Query_from_Mac10[[#This Row],[discount_pct]]/100))</f>
        <v>21.49</v>
      </c>
      <c r="K1782" s="47">
        <f>Table_Query_from_Mac10[[#This Row],[unit_cost]]</f>
        <v>9.77</v>
      </c>
      <c r="L1782" s="47">
        <f>Table_Query_from_Mac10[[#This Row],[Live-cost]]*(1+Table_Query_from_Mac10[[#This Row],[CogsIncreasebyTYPE]])</f>
        <v>9.77</v>
      </c>
      <c r="M1782" s="47">
        <f>Table_Query_from_Mac10[[#This Row],[Live-cost]]*Table_Query_from_Mac10[[#This Row],[qty_to_ship]]</f>
        <v>48.849999999999994</v>
      </c>
      <c r="N1782" s="47">
        <f>IF(Table_Query_from_Mac10[[#This Row],[item_no]]="KDA",-Table_Query_from_Mac10[[#This Row],[unit_price]],Table_Query_from_Mac10[[#This Row],[Net Unit]]*Table_Query_from_Mac10[[#This Row],[qty_to_ship]])</f>
        <v>107.44999999999999</v>
      </c>
      <c r="O1782" s="47">
        <f>SUMIFS(Summary!C:C,Summary!H:H,Table_Query_from_Mac10[[#This Row],[Juiceoc]])</f>
        <v>0</v>
      </c>
      <c r="P1782" s="47">
        <f>SUMIFS(Summary!D:D,Summary!H:H,Table_Query_from_Mac10[[#This Row],[Juiceoc]])</f>
        <v>0</v>
      </c>
      <c r="Q1782" s="47">
        <f>SUMIFS(Summary!E:E,Summary!H:H,Table_Query_from_Mac10[[#This Row],[Juiceoc]])</f>
        <v>0</v>
      </c>
      <c r="R1782" s="47">
        <f>Table_Query_from_Mac10[[#This Row],[Net Unit]]*(1+Table_Query_from_Mac10[[#This Row],[PriceIncreasebyType]])</f>
        <v>21.49</v>
      </c>
      <c r="S1782" s="47">
        <f>Table_Query_from_Mac10[[#This Row],[UnitPriceFuture]]*Table_Query_from_Mac10[[#This Row],[qtytoShipFuture]]</f>
        <v>107.44999999999999</v>
      </c>
      <c r="T1782" s="47">
        <f>ROUND(Table_Query_from_Mac10[[#This Row],[qty_to_ship]]*(1+Table_Query_from_Mac10[[#This Row],[VolumeIncreasebyType]]),0)</f>
        <v>5</v>
      </c>
      <c r="U1782" s="47">
        <f>Table_Query_from_Mac10[[#This Row],[qtytoShipFuture]]*Table_Query_from_Mac10[[#This Row],[Future-cost]]</f>
        <v>48.849999999999994</v>
      </c>
      <c r="V1782" s="47">
        <f>Table_Query_from_Mac10[[#This Row],[qtytoShipFuture]]-Table_Query_from_Mac10[[#This Row],[qty_to_ship]]</f>
        <v>0</v>
      </c>
      <c r="W1782" s="47">
        <f>Table_Query_from_Mac10[[#This Row],[UnitPriceFuture]]</f>
        <v>21.49</v>
      </c>
      <c r="X1782" s="47">
        <f>Table_Query_from_Mac10[[#This Row],[Unit Increase]]*Table_Query_from_Mac10[[#This Row],[UnitPriceFuture]]</f>
        <v>0</v>
      </c>
      <c r="Y1782" s="47">
        <f>Table_Query_from_Mac10[[#This Row],[Unit Increase]]*Table_Query_from_Mac10[[#This Row],[Future-cost]]</f>
        <v>0</v>
      </c>
      <c r="Z1782" s="47">
        <f>-(Table_Query_from_Mac10[[#This Row],[Incremental Sales]]+((Table_Query_from_Mac10[[#This Row],[Incremental Sales]]*-(SUM(Summary!$S$8:$S$9)))))*Summary!$S$18</f>
        <v>0</v>
      </c>
      <c r="AA1782" s="47">
        <f>IFERROR(Table_Query_from_Mac10[[#This Row],[Incremental Cost]]/Table_Query_from_Mac10[[#This Row],[Incremental Sales]],0)</f>
        <v>0</v>
      </c>
      <c r="AB1782" s="47">
        <f>IFERROR(Table_Query_from_Mac10[[#This Row],[TotalCostFuture]]/Table_Query_from_Mac10[[#This Row],[totalsalesFuture]],0)</f>
        <v>0.45463006049325266</v>
      </c>
      <c r="AN1782" s="30">
        <v>18</v>
      </c>
      <c r="AO1782">
        <f t="shared" si="54"/>
        <v>5</v>
      </c>
      <c r="AQ1782" s="30">
        <v>61.39</v>
      </c>
      <c r="AR1782">
        <f t="shared" si="55"/>
        <v>21.49</v>
      </c>
    </row>
    <row r="1783" spans="1:44" x14ac:dyDescent="0.25">
      <c r="A1783">
        <v>90171</v>
      </c>
      <c r="B1783">
        <v>29</v>
      </c>
      <c r="C1783" t="s">
        <v>53</v>
      </c>
      <c r="D1783" t="s">
        <v>80</v>
      </c>
      <c r="E1783">
        <v>3</v>
      </c>
      <c r="F1783">
        <v>11.16</v>
      </c>
      <c r="G1783">
        <v>24.95</v>
      </c>
      <c r="H1783" s="1">
        <v>44840</v>
      </c>
      <c r="I1783" s="20">
        <v>0</v>
      </c>
      <c r="J1783" s="47">
        <f>Table_Query_from_Mac10[[#This Row],[unit_price]]-(Table_Query_from_Mac10[[#This Row],[unit_price]]*(Table_Query_from_Mac10[[#This Row],[discount_pct]]/100))</f>
        <v>24.95</v>
      </c>
      <c r="K1783" s="47">
        <f>Table_Query_from_Mac10[[#This Row],[unit_cost]]</f>
        <v>11.16</v>
      </c>
      <c r="L1783" s="47">
        <f>Table_Query_from_Mac10[[#This Row],[Live-cost]]*(1+Table_Query_from_Mac10[[#This Row],[CogsIncreasebyTYPE]])</f>
        <v>11.16</v>
      </c>
      <c r="M1783" s="47">
        <f>Table_Query_from_Mac10[[#This Row],[Live-cost]]*Table_Query_from_Mac10[[#This Row],[qty_to_ship]]</f>
        <v>33.480000000000004</v>
      </c>
      <c r="N1783" s="47">
        <f>IF(Table_Query_from_Mac10[[#This Row],[item_no]]="KDA",-Table_Query_from_Mac10[[#This Row],[unit_price]],Table_Query_from_Mac10[[#This Row],[Net Unit]]*Table_Query_from_Mac10[[#This Row],[qty_to_ship]])</f>
        <v>74.849999999999994</v>
      </c>
      <c r="O1783" s="47">
        <f>SUMIFS(Summary!C:C,Summary!H:H,Table_Query_from_Mac10[[#This Row],[Juiceoc]])</f>
        <v>0</v>
      </c>
      <c r="P1783" s="47">
        <f>SUMIFS(Summary!D:D,Summary!H:H,Table_Query_from_Mac10[[#This Row],[Juiceoc]])</f>
        <v>0</v>
      </c>
      <c r="Q1783" s="47">
        <f>SUMIFS(Summary!E:E,Summary!H:H,Table_Query_from_Mac10[[#This Row],[Juiceoc]])</f>
        <v>0</v>
      </c>
      <c r="R1783" s="47">
        <f>Table_Query_from_Mac10[[#This Row],[Net Unit]]*(1+Table_Query_from_Mac10[[#This Row],[PriceIncreasebyType]])</f>
        <v>24.95</v>
      </c>
      <c r="S1783" s="47">
        <f>Table_Query_from_Mac10[[#This Row],[UnitPriceFuture]]*Table_Query_from_Mac10[[#This Row],[qtytoShipFuture]]</f>
        <v>74.849999999999994</v>
      </c>
      <c r="T1783" s="47">
        <f>ROUND(Table_Query_from_Mac10[[#This Row],[qty_to_ship]]*(1+Table_Query_from_Mac10[[#This Row],[VolumeIncreasebyType]]),0)</f>
        <v>3</v>
      </c>
      <c r="U1783" s="47">
        <f>Table_Query_from_Mac10[[#This Row],[qtytoShipFuture]]*Table_Query_from_Mac10[[#This Row],[Future-cost]]</f>
        <v>33.480000000000004</v>
      </c>
      <c r="V1783" s="47">
        <f>Table_Query_from_Mac10[[#This Row],[qtytoShipFuture]]-Table_Query_from_Mac10[[#This Row],[qty_to_ship]]</f>
        <v>0</v>
      </c>
      <c r="W1783" s="47">
        <f>Table_Query_from_Mac10[[#This Row],[UnitPriceFuture]]</f>
        <v>24.95</v>
      </c>
      <c r="X1783" s="47">
        <f>Table_Query_from_Mac10[[#This Row],[Unit Increase]]*Table_Query_from_Mac10[[#This Row],[UnitPriceFuture]]</f>
        <v>0</v>
      </c>
      <c r="Y1783" s="47">
        <f>Table_Query_from_Mac10[[#This Row],[Unit Increase]]*Table_Query_from_Mac10[[#This Row],[Future-cost]]</f>
        <v>0</v>
      </c>
      <c r="Z1783" s="47">
        <f>-(Table_Query_from_Mac10[[#This Row],[Incremental Sales]]+((Table_Query_from_Mac10[[#This Row],[Incremental Sales]]*-(SUM(Summary!$S$8:$S$9)))))*Summary!$S$18</f>
        <v>0</v>
      </c>
      <c r="AA1783" s="47">
        <f>IFERROR(Table_Query_from_Mac10[[#This Row],[Incremental Cost]]/Table_Query_from_Mac10[[#This Row],[Incremental Sales]],0)</f>
        <v>0</v>
      </c>
      <c r="AB1783" s="47">
        <f>IFERROR(Table_Query_from_Mac10[[#This Row],[TotalCostFuture]]/Table_Query_from_Mac10[[#This Row],[totalsalesFuture]],0)</f>
        <v>0.44729458917835679</v>
      </c>
      <c r="AN1783" s="31">
        <v>12</v>
      </c>
      <c r="AO1783">
        <f t="shared" si="54"/>
        <v>3</v>
      </c>
      <c r="AQ1783" s="31">
        <v>71.290000000000006</v>
      </c>
      <c r="AR1783">
        <f t="shared" si="55"/>
        <v>24.95</v>
      </c>
    </row>
    <row r="1784" spans="1:44" x14ac:dyDescent="0.25">
      <c r="A1784">
        <v>90171</v>
      </c>
      <c r="B1784">
        <v>30</v>
      </c>
      <c r="C1784" t="s">
        <v>53</v>
      </c>
      <c r="D1784" t="s">
        <v>80</v>
      </c>
      <c r="E1784">
        <v>2</v>
      </c>
      <c r="F1784">
        <v>12.77</v>
      </c>
      <c r="G1784">
        <v>28.68</v>
      </c>
      <c r="H1784" s="1">
        <v>44840</v>
      </c>
      <c r="I1784" s="20">
        <v>0</v>
      </c>
      <c r="J1784" s="47">
        <f>Table_Query_from_Mac10[[#This Row],[unit_price]]-(Table_Query_from_Mac10[[#This Row],[unit_price]]*(Table_Query_from_Mac10[[#This Row],[discount_pct]]/100))</f>
        <v>28.68</v>
      </c>
      <c r="K1784" s="47">
        <f>Table_Query_from_Mac10[[#This Row],[unit_cost]]</f>
        <v>12.77</v>
      </c>
      <c r="L1784" s="47">
        <f>Table_Query_from_Mac10[[#This Row],[Live-cost]]*(1+Table_Query_from_Mac10[[#This Row],[CogsIncreasebyTYPE]])</f>
        <v>12.77</v>
      </c>
      <c r="M1784" s="47">
        <f>Table_Query_from_Mac10[[#This Row],[Live-cost]]*Table_Query_from_Mac10[[#This Row],[qty_to_ship]]</f>
        <v>25.54</v>
      </c>
      <c r="N1784" s="47">
        <f>IF(Table_Query_from_Mac10[[#This Row],[item_no]]="KDA",-Table_Query_from_Mac10[[#This Row],[unit_price]],Table_Query_from_Mac10[[#This Row],[Net Unit]]*Table_Query_from_Mac10[[#This Row],[qty_to_ship]])</f>
        <v>57.36</v>
      </c>
      <c r="O1784" s="47">
        <f>SUMIFS(Summary!C:C,Summary!H:H,Table_Query_from_Mac10[[#This Row],[Juiceoc]])</f>
        <v>0</v>
      </c>
      <c r="P1784" s="47">
        <f>SUMIFS(Summary!D:D,Summary!H:H,Table_Query_from_Mac10[[#This Row],[Juiceoc]])</f>
        <v>0</v>
      </c>
      <c r="Q1784" s="47">
        <f>SUMIFS(Summary!E:E,Summary!H:H,Table_Query_from_Mac10[[#This Row],[Juiceoc]])</f>
        <v>0</v>
      </c>
      <c r="R1784" s="47">
        <f>Table_Query_from_Mac10[[#This Row],[Net Unit]]*(1+Table_Query_from_Mac10[[#This Row],[PriceIncreasebyType]])</f>
        <v>28.68</v>
      </c>
      <c r="S1784" s="47">
        <f>Table_Query_from_Mac10[[#This Row],[UnitPriceFuture]]*Table_Query_from_Mac10[[#This Row],[qtytoShipFuture]]</f>
        <v>57.36</v>
      </c>
      <c r="T1784" s="47">
        <f>ROUND(Table_Query_from_Mac10[[#This Row],[qty_to_ship]]*(1+Table_Query_from_Mac10[[#This Row],[VolumeIncreasebyType]]),0)</f>
        <v>2</v>
      </c>
      <c r="U1784" s="47">
        <f>Table_Query_from_Mac10[[#This Row],[qtytoShipFuture]]*Table_Query_from_Mac10[[#This Row],[Future-cost]]</f>
        <v>25.54</v>
      </c>
      <c r="V1784" s="47">
        <f>Table_Query_from_Mac10[[#This Row],[qtytoShipFuture]]-Table_Query_from_Mac10[[#This Row],[qty_to_ship]]</f>
        <v>0</v>
      </c>
      <c r="W1784" s="47">
        <f>Table_Query_from_Mac10[[#This Row],[UnitPriceFuture]]</f>
        <v>28.68</v>
      </c>
      <c r="X1784" s="47">
        <f>Table_Query_from_Mac10[[#This Row],[Unit Increase]]*Table_Query_from_Mac10[[#This Row],[UnitPriceFuture]]</f>
        <v>0</v>
      </c>
      <c r="Y1784" s="47">
        <f>Table_Query_from_Mac10[[#This Row],[Unit Increase]]*Table_Query_from_Mac10[[#This Row],[Future-cost]]</f>
        <v>0</v>
      </c>
      <c r="Z1784" s="47">
        <f>-(Table_Query_from_Mac10[[#This Row],[Incremental Sales]]+((Table_Query_from_Mac10[[#This Row],[Incremental Sales]]*-(SUM(Summary!$S$8:$S$9)))))*Summary!$S$18</f>
        <v>0</v>
      </c>
      <c r="AA1784" s="47">
        <f>IFERROR(Table_Query_from_Mac10[[#This Row],[Incremental Cost]]/Table_Query_from_Mac10[[#This Row],[Incremental Sales]],0)</f>
        <v>0</v>
      </c>
      <c r="AB1784" s="47">
        <f>IFERROR(Table_Query_from_Mac10[[#This Row],[TotalCostFuture]]/Table_Query_from_Mac10[[#This Row],[totalsalesFuture]],0)</f>
        <v>0.44525801952580196</v>
      </c>
      <c r="AN1784" s="30">
        <v>8</v>
      </c>
      <c r="AO1784">
        <f t="shared" si="54"/>
        <v>2</v>
      </c>
      <c r="AQ1784" s="30">
        <v>81.93</v>
      </c>
      <c r="AR1784">
        <f t="shared" si="55"/>
        <v>28.68</v>
      </c>
    </row>
    <row r="1785" spans="1:44" x14ac:dyDescent="0.25">
      <c r="A1785">
        <v>90171</v>
      </c>
      <c r="B1785">
        <v>31</v>
      </c>
      <c r="C1785" t="s">
        <v>53</v>
      </c>
      <c r="D1785" t="s">
        <v>80</v>
      </c>
      <c r="E1785">
        <v>1</v>
      </c>
      <c r="F1785">
        <v>14.67</v>
      </c>
      <c r="G1785">
        <v>33.840000000000003</v>
      </c>
      <c r="H1785" s="1">
        <v>44840</v>
      </c>
      <c r="I1785" s="20">
        <v>0</v>
      </c>
      <c r="J1785" s="47">
        <f>Table_Query_from_Mac10[[#This Row],[unit_price]]-(Table_Query_from_Mac10[[#This Row],[unit_price]]*(Table_Query_from_Mac10[[#This Row],[discount_pct]]/100))</f>
        <v>33.840000000000003</v>
      </c>
      <c r="K1785" s="47">
        <f>Table_Query_from_Mac10[[#This Row],[unit_cost]]</f>
        <v>14.67</v>
      </c>
      <c r="L1785" s="47">
        <f>Table_Query_from_Mac10[[#This Row],[Live-cost]]*(1+Table_Query_from_Mac10[[#This Row],[CogsIncreasebyTYPE]])</f>
        <v>14.67</v>
      </c>
      <c r="M1785" s="47">
        <f>Table_Query_from_Mac10[[#This Row],[Live-cost]]*Table_Query_from_Mac10[[#This Row],[qty_to_ship]]</f>
        <v>14.67</v>
      </c>
      <c r="N1785" s="47">
        <f>IF(Table_Query_from_Mac10[[#This Row],[item_no]]="KDA",-Table_Query_from_Mac10[[#This Row],[unit_price]],Table_Query_from_Mac10[[#This Row],[Net Unit]]*Table_Query_from_Mac10[[#This Row],[qty_to_ship]])</f>
        <v>33.840000000000003</v>
      </c>
      <c r="O1785" s="47">
        <f>SUMIFS(Summary!C:C,Summary!H:H,Table_Query_from_Mac10[[#This Row],[Juiceoc]])</f>
        <v>0</v>
      </c>
      <c r="P1785" s="47">
        <f>SUMIFS(Summary!D:D,Summary!H:H,Table_Query_from_Mac10[[#This Row],[Juiceoc]])</f>
        <v>0</v>
      </c>
      <c r="Q1785" s="47">
        <f>SUMIFS(Summary!E:E,Summary!H:H,Table_Query_from_Mac10[[#This Row],[Juiceoc]])</f>
        <v>0</v>
      </c>
      <c r="R1785" s="47">
        <f>Table_Query_from_Mac10[[#This Row],[Net Unit]]*(1+Table_Query_from_Mac10[[#This Row],[PriceIncreasebyType]])</f>
        <v>33.840000000000003</v>
      </c>
      <c r="S1785" s="47">
        <f>Table_Query_from_Mac10[[#This Row],[UnitPriceFuture]]*Table_Query_from_Mac10[[#This Row],[qtytoShipFuture]]</f>
        <v>33.840000000000003</v>
      </c>
      <c r="T1785" s="47">
        <f>ROUND(Table_Query_from_Mac10[[#This Row],[qty_to_ship]]*(1+Table_Query_from_Mac10[[#This Row],[VolumeIncreasebyType]]),0)</f>
        <v>1</v>
      </c>
      <c r="U1785" s="47">
        <f>Table_Query_from_Mac10[[#This Row],[qtytoShipFuture]]*Table_Query_from_Mac10[[#This Row],[Future-cost]]</f>
        <v>14.67</v>
      </c>
      <c r="V1785" s="47">
        <f>Table_Query_from_Mac10[[#This Row],[qtytoShipFuture]]-Table_Query_from_Mac10[[#This Row],[qty_to_ship]]</f>
        <v>0</v>
      </c>
      <c r="W1785" s="47">
        <f>Table_Query_from_Mac10[[#This Row],[UnitPriceFuture]]</f>
        <v>33.840000000000003</v>
      </c>
      <c r="X1785" s="47">
        <f>Table_Query_from_Mac10[[#This Row],[Unit Increase]]*Table_Query_from_Mac10[[#This Row],[UnitPriceFuture]]</f>
        <v>0</v>
      </c>
      <c r="Y1785" s="47">
        <f>Table_Query_from_Mac10[[#This Row],[Unit Increase]]*Table_Query_from_Mac10[[#This Row],[Future-cost]]</f>
        <v>0</v>
      </c>
      <c r="Z1785" s="47">
        <f>-(Table_Query_from_Mac10[[#This Row],[Incremental Sales]]+((Table_Query_from_Mac10[[#This Row],[Incremental Sales]]*-(SUM(Summary!$S$8:$S$9)))))*Summary!$S$18</f>
        <v>0</v>
      </c>
      <c r="AA1785" s="47">
        <f>IFERROR(Table_Query_from_Mac10[[#This Row],[Incremental Cost]]/Table_Query_from_Mac10[[#This Row],[Incremental Sales]],0)</f>
        <v>0</v>
      </c>
      <c r="AB1785" s="47">
        <f>IFERROR(Table_Query_from_Mac10[[#This Row],[TotalCostFuture]]/Table_Query_from_Mac10[[#This Row],[totalsalesFuture]],0)</f>
        <v>0.43351063829787229</v>
      </c>
      <c r="AN1785" s="31">
        <v>4</v>
      </c>
      <c r="AO1785">
        <f t="shared" si="54"/>
        <v>1</v>
      </c>
      <c r="AQ1785" s="31">
        <v>96.68</v>
      </c>
      <c r="AR1785">
        <f t="shared" si="55"/>
        <v>33.840000000000003</v>
      </c>
    </row>
    <row r="1786" spans="1:44" x14ac:dyDescent="0.25">
      <c r="A1786">
        <v>90179</v>
      </c>
      <c r="B1786">
        <v>1</v>
      </c>
      <c r="C1786" t="s">
        <v>55</v>
      </c>
      <c r="D1786" t="s">
        <v>81</v>
      </c>
      <c r="E1786">
        <v>24</v>
      </c>
      <c r="F1786">
        <v>7.41</v>
      </c>
      <c r="G1786">
        <v>14.47</v>
      </c>
      <c r="H1786" s="1">
        <v>44865</v>
      </c>
      <c r="I1786" s="20">
        <v>0</v>
      </c>
      <c r="J1786" s="47">
        <f>Table_Query_from_Mac10[[#This Row],[unit_price]]-(Table_Query_from_Mac10[[#This Row],[unit_price]]*(Table_Query_from_Mac10[[#This Row],[discount_pct]]/100))</f>
        <v>14.47</v>
      </c>
      <c r="K1786" s="47">
        <f>Table_Query_from_Mac10[[#This Row],[unit_cost]]</f>
        <v>7.41</v>
      </c>
      <c r="L1786" s="47">
        <f>Table_Query_from_Mac10[[#This Row],[Live-cost]]*(1+Table_Query_from_Mac10[[#This Row],[CogsIncreasebyTYPE]])</f>
        <v>7.41</v>
      </c>
      <c r="M1786" s="47">
        <f>Table_Query_from_Mac10[[#This Row],[Live-cost]]*Table_Query_from_Mac10[[#This Row],[qty_to_ship]]</f>
        <v>177.84</v>
      </c>
      <c r="N1786" s="47">
        <f>IF(Table_Query_from_Mac10[[#This Row],[item_no]]="KDA",-Table_Query_from_Mac10[[#This Row],[unit_price]],Table_Query_from_Mac10[[#This Row],[Net Unit]]*Table_Query_from_Mac10[[#This Row],[qty_to_ship]])</f>
        <v>347.28000000000003</v>
      </c>
      <c r="O1786" s="47">
        <f>SUMIFS(Summary!C:C,Summary!H:H,Table_Query_from_Mac10[[#This Row],[Juiceoc]])</f>
        <v>0</v>
      </c>
      <c r="P1786" s="47">
        <f>SUMIFS(Summary!D:D,Summary!H:H,Table_Query_from_Mac10[[#This Row],[Juiceoc]])</f>
        <v>0</v>
      </c>
      <c r="Q1786" s="47">
        <f>SUMIFS(Summary!E:E,Summary!H:H,Table_Query_from_Mac10[[#This Row],[Juiceoc]])</f>
        <v>0</v>
      </c>
      <c r="R1786" s="47">
        <f>Table_Query_from_Mac10[[#This Row],[Net Unit]]*(1+Table_Query_from_Mac10[[#This Row],[PriceIncreasebyType]])</f>
        <v>14.47</v>
      </c>
      <c r="S1786" s="47">
        <f>Table_Query_from_Mac10[[#This Row],[UnitPriceFuture]]*Table_Query_from_Mac10[[#This Row],[qtytoShipFuture]]</f>
        <v>347.28000000000003</v>
      </c>
      <c r="T1786" s="47">
        <f>ROUND(Table_Query_from_Mac10[[#This Row],[qty_to_ship]]*(1+Table_Query_from_Mac10[[#This Row],[VolumeIncreasebyType]]),0)</f>
        <v>24</v>
      </c>
      <c r="U1786" s="47">
        <f>Table_Query_from_Mac10[[#This Row],[qtytoShipFuture]]*Table_Query_from_Mac10[[#This Row],[Future-cost]]</f>
        <v>177.84</v>
      </c>
      <c r="V1786" s="47">
        <f>Table_Query_from_Mac10[[#This Row],[qtytoShipFuture]]-Table_Query_from_Mac10[[#This Row],[qty_to_ship]]</f>
        <v>0</v>
      </c>
      <c r="W1786" s="47">
        <f>Table_Query_from_Mac10[[#This Row],[UnitPriceFuture]]</f>
        <v>14.47</v>
      </c>
      <c r="X1786" s="47">
        <f>Table_Query_from_Mac10[[#This Row],[Unit Increase]]*Table_Query_from_Mac10[[#This Row],[UnitPriceFuture]]</f>
        <v>0</v>
      </c>
      <c r="Y1786" s="47">
        <f>Table_Query_from_Mac10[[#This Row],[Unit Increase]]*Table_Query_from_Mac10[[#This Row],[Future-cost]]</f>
        <v>0</v>
      </c>
      <c r="Z1786" s="47">
        <f>-(Table_Query_from_Mac10[[#This Row],[Incremental Sales]]+((Table_Query_from_Mac10[[#This Row],[Incremental Sales]]*-(SUM(Summary!$S$8:$S$9)))))*Summary!$S$18</f>
        <v>0</v>
      </c>
      <c r="AA1786" s="47">
        <f>IFERROR(Table_Query_from_Mac10[[#This Row],[Incremental Cost]]/Table_Query_from_Mac10[[#This Row],[Incremental Sales]],0)</f>
        <v>0</v>
      </c>
      <c r="AB1786" s="47">
        <f>IFERROR(Table_Query_from_Mac10[[#This Row],[TotalCostFuture]]/Table_Query_from_Mac10[[#This Row],[totalsalesFuture]],0)</f>
        <v>0.51209398756046987</v>
      </c>
      <c r="AN1786" s="30">
        <v>96</v>
      </c>
      <c r="AO1786">
        <f t="shared" si="54"/>
        <v>24</v>
      </c>
      <c r="AQ1786" s="30">
        <v>41.35</v>
      </c>
      <c r="AR1786">
        <f t="shared" si="55"/>
        <v>14.47</v>
      </c>
    </row>
    <row r="1787" spans="1:44" x14ac:dyDescent="0.25">
      <c r="A1787">
        <v>90179</v>
      </c>
      <c r="B1787">
        <v>2</v>
      </c>
      <c r="C1787" t="s">
        <v>55</v>
      </c>
      <c r="D1787" t="s">
        <v>81</v>
      </c>
      <c r="E1787">
        <v>24</v>
      </c>
      <c r="F1787">
        <v>8.23</v>
      </c>
      <c r="G1787">
        <v>15.78</v>
      </c>
      <c r="H1787" s="1">
        <v>44865</v>
      </c>
      <c r="I1787" s="20">
        <v>0</v>
      </c>
      <c r="J1787" s="47">
        <f>Table_Query_from_Mac10[[#This Row],[unit_price]]-(Table_Query_from_Mac10[[#This Row],[unit_price]]*(Table_Query_from_Mac10[[#This Row],[discount_pct]]/100))</f>
        <v>15.78</v>
      </c>
      <c r="K1787" s="47">
        <f>Table_Query_from_Mac10[[#This Row],[unit_cost]]</f>
        <v>8.23</v>
      </c>
      <c r="L1787" s="47">
        <f>Table_Query_from_Mac10[[#This Row],[Live-cost]]*(1+Table_Query_from_Mac10[[#This Row],[CogsIncreasebyTYPE]])</f>
        <v>8.23</v>
      </c>
      <c r="M1787" s="47">
        <f>Table_Query_from_Mac10[[#This Row],[Live-cost]]*Table_Query_from_Mac10[[#This Row],[qty_to_ship]]</f>
        <v>197.52</v>
      </c>
      <c r="N1787" s="47">
        <f>IF(Table_Query_from_Mac10[[#This Row],[item_no]]="KDA",-Table_Query_from_Mac10[[#This Row],[unit_price]],Table_Query_from_Mac10[[#This Row],[Net Unit]]*Table_Query_from_Mac10[[#This Row],[qty_to_ship]])</f>
        <v>378.71999999999997</v>
      </c>
      <c r="O1787" s="47">
        <f>SUMIFS(Summary!C:C,Summary!H:H,Table_Query_from_Mac10[[#This Row],[Juiceoc]])</f>
        <v>0</v>
      </c>
      <c r="P1787" s="47">
        <f>SUMIFS(Summary!D:D,Summary!H:H,Table_Query_from_Mac10[[#This Row],[Juiceoc]])</f>
        <v>0</v>
      </c>
      <c r="Q1787" s="47">
        <f>SUMIFS(Summary!E:E,Summary!H:H,Table_Query_from_Mac10[[#This Row],[Juiceoc]])</f>
        <v>0</v>
      </c>
      <c r="R1787" s="47">
        <f>Table_Query_from_Mac10[[#This Row],[Net Unit]]*(1+Table_Query_from_Mac10[[#This Row],[PriceIncreasebyType]])</f>
        <v>15.78</v>
      </c>
      <c r="S1787" s="47">
        <f>Table_Query_from_Mac10[[#This Row],[UnitPriceFuture]]*Table_Query_from_Mac10[[#This Row],[qtytoShipFuture]]</f>
        <v>378.71999999999997</v>
      </c>
      <c r="T1787" s="47">
        <f>ROUND(Table_Query_from_Mac10[[#This Row],[qty_to_ship]]*(1+Table_Query_from_Mac10[[#This Row],[VolumeIncreasebyType]]),0)</f>
        <v>24</v>
      </c>
      <c r="U1787" s="47">
        <f>Table_Query_from_Mac10[[#This Row],[qtytoShipFuture]]*Table_Query_from_Mac10[[#This Row],[Future-cost]]</f>
        <v>197.52</v>
      </c>
      <c r="V1787" s="47">
        <f>Table_Query_from_Mac10[[#This Row],[qtytoShipFuture]]-Table_Query_from_Mac10[[#This Row],[qty_to_ship]]</f>
        <v>0</v>
      </c>
      <c r="W1787" s="47">
        <f>Table_Query_from_Mac10[[#This Row],[UnitPriceFuture]]</f>
        <v>15.78</v>
      </c>
      <c r="X1787" s="47">
        <f>Table_Query_from_Mac10[[#This Row],[Unit Increase]]*Table_Query_from_Mac10[[#This Row],[UnitPriceFuture]]</f>
        <v>0</v>
      </c>
      <c r="Y1787" s="47">
        <f>Table_Query_from_Mac10[[#This Row],[Unit Increase]]*Table_Query_from_Mac10[[#This Row],[Future-cost]]</f>
        <v>0</v>
      </c>
      <c r="Z1787" s="47">
        <f>-(Table_Query_from_Mac10[[#This Row],[Incremental Sales]]+((Table_Query_from_Mac10[[#This Row],[Incremental Sales]]*-(SUM(Summary!$S$8:$S$9)))))*Summary!$S$18</f>
        <v>0</v>
      </c>
      <c r="AA1787" s="47">
        <f>IFERROR(Table_Query_from_Mac10[[#This Row],[Incremental Cost]]/Table_Query_from_Mac10[[#This Row],[Incremental Sales]],0)</f>
        <v>0</v>
      </c>
      <c r="AB1787" s="47">
        <f>IFERROR(Table_Query_from_Mac10[[#This Row],[TotalCostFuture]]/Table_Query_from_Mac10[[#This Row],[totalsalesFuture]],0)</f>
        <v>0.52154626108998736</v>
      </c>
      <c r="AN1787" s="31">
        <v>96</v>
      </c>
      <c r="AO1787">
        <f t="shared" si="54"/>
        <v>24</v>
      </c>
      <c r="AQ1787" s="31">
        <v>45.09</v>
      </c>
      <c r="AR1787">
        <f t="shared" si="55"/>
        <v>15.78</v>
      </c>
    </row>
    <row r="1788" spans="1:44" x14ac:dyDescent="0.25">
      <c r="A1788">
        <v>90179</v>
      </c>
      <c r="B1788">
        <v>3</v>
      </c>
      <c r="C1788" t="s">
        <v>55</v>
      </c>
      <c r="D1788" t="s">
        <v>81</v>
      </c>
      <c r="E1788">
        <v>18</v>
      </c>
      <c r="F1788">
        <v>9.6199999999999992</v>
      </c>
      <c r="G1788">
        <v>17.72</v>
      </c>
      <c r="H1788" s="1">
        <v>44865</v>
      </c>
      <c r="I1788" s="20">
        <v>0</v>
      </c>
      <c r="J1788" s="47">
        <f>Table_Query_from_Mac10[[#This Row],[unit_price]]-(Table_Query_from_Mac10[[#This Row],[unit_price]]*(Table_Query_from_Mac10[[#This Row],[discount_pct]]/100))</f>
        <v>17.72</v>
      </c>
      <c r="K1788" s="47">
        <f>Table_Query_from_Mac10[[#This Row],[unit_cost]]</f>
        <v>9.6199999999999992</v>
      </c>
      <c r="L1788" s="47">
        <f>Table_Query_from_Mac10[[#This Row],[Live-cost]]*(1+Table_Query_from_Mac10[[#This Row],[CogsIncreasebyTYPE]])</f>
        <v>9.6199999999999992</v>
      </c>
      <c r="M1788" s="47">
        <f>Table_Query_from_Mac10[[#This Row],[Live-cost]]*Table_Query_from_Mac10[[#This Row],[qty_to_ship]]</f>
        <v>173.16</v>
      </c>
      <c r="N1788" s="47">
        <f>IF(Table_Query_from_Mac10[[#This Row],[item_no]]="KDA",-Table_Query_from_Mac10[[#This Row],[unit_price]],Table_Query_from_Mac10[[#This Row],[Net Unit]]*Table_Query_from_Mac10[[#This Row],[qty_to_ship]])</f>
        <v>318.95999999999998</v>
      </c>
      <c r="O1788" s="47">
        <f>SUMIFS(Summary!C:C,Summary!H:H,Table_Query_from_Mac10[[#This Row],[Juiceoc]])</f>
        <v>0</v>
      </c>
      <c r="P1788" s="47">
        <f>SUMIFS(Summary!D:D,Summary!H:H,Table_Query_from_Mac10[[#This Row],[Juiceoc]])</f>
        <v>0</v>
      </c>
      <c r="Q1788" s="47">
        <f>SUMIFS(Summary!E:E,Summary!H:H,Table_Query_from_Mac10[[#This Row],[Juiceoc]])</f>
        <v>0</v>
      </c>
      <c r="R1788" s="47">
        <f>Table_Query_from_Mac10[[#This Row],[Net Unit]]*(1+Table_Query_from_Mac10[[#This Row],[PriceIncreasebyType]])</f>
        <v>17.72</v>
      </c>
      <c r="S1788" s="47">
        <f>Table_Query_from_Mac10[[#This Row],[UnitPriceFuture]]*Table_Query_from_Mac10[[#This Row],[qtytoShipFuture]]</f>
        <v>318.95999999999998</v>
      </c>
      <c r="T1788" s="47">
        <f>ROUND(Table_Query_from_Mac10[[#This Row],[qty_to_ship]]*(1+Table_Query_from_Mac10[[#This Row],[VolumeIncreasebyType]]),0)</f>
        <v>18</v>
      </c>
      <c r="U1788" s="47">
        <f>Table_Query_from_Mac10[[#This Row],[qtytoShipFuture]]*Table_Query_from_Mac10[[#This Row],[Future-cost]]</f>
        <v>173.16</v>
      </c>
      <c r="V1788" s="47">
        <f>Table_Query_from_Mac10[[#This Row],[qtytoShipFuture]]-Table_Query_from_Mac10[[#This Row],[qty_to_ship]]</f>
        <v>0</v>
      </c>
      <c r="W1788" s="47">
        <f>Table_Query_from_Mac10[[#This Row],[UnitPriceFuture]]</f>
        <v>17.72</v>
      </c>
      <c r="X1788" s="47">
        <f>Table_Query_from_Mac10[[#This Row],[Unit Increase]]*Table_Query_from_Mac10[[#This Row],[UnitPriceFuture]]</f>
        <v>0</v>
      </c>
      <c r="Y1788" s="47">
        <f>Table_Query_from_Mac10[[#This Row],[Unit Increase]]*Table_Query_from_Mac10[[#This Row],[Future-cost]]</f>
        <v>0</v>
      </c>
      <c r="Z1788" s="47">
        <f>-(Table_Query_from_Mac10[[#This Row],[Incremental Sales]]+((Table_Query_from_Mac10[[#This Row],[Incremental Sales]]*-(SUM(Summary!$S$8:$S$9)))))*Summary!$S$18</f>
        <v>0</v>
      </c>
      <c r="AA1788" s="47">
        <f>IFERROR(Table_Query_from_Mac10[[#This Row],[Incremental Cost]]/Table_Query_from_Mac10[[#This Row],[Incremental Sales]],0)</f>
        <v>0</v>
      </c>
      <c r="AB1788" s="47">
        <f>IFERROR(Table_Query_from_Mac10[[#This Row],[TotalCostFuture]]/Table_Query_from_Mac10[[#This Row],[totalsalesFuture]],0)</f>
        <v>0.54288939051918739</v>
      </c>
      <c r="AN1788" s="30">
        <v>72</v>
      </c>
      <c r="AO1788">
        <f t="shared" si="54"/>
        <v>18</v>
      </c>
      <c r="AQ1788" s="30">
        <v>50.63</v>
      </c>
      <c r="AR1788">
        <f t="shared" si="55"/>
        <v>17.72</v>
      </c>
    </row>
    <row r="1789" spans="1:44" x14ac:dyDescent="0.25">
      <c r="A1789">
        <v>90179</v>
      </c>
      <c r="B1789">
        <v>4</v>
      </c>
      <c r="C1789" t="s">
        <v>55</v>
      </c>
      <c r="D1789" t="s">
        <v>81</v>
      </c>
      <c r="E1789">
        <v>12</v>
      </c>
      <c r="F1789">
        <v>10.93</v>
      </c>
      <c r="G1789">
        <v>23.18</v>
      </c>
      <c r="H1789" s="1">
        <v>44865</v>
      </c>
      <c r="I1789" s="20">
        <v>0</v>
      </c>
      <c r="J1789" s="47">
        <f>Table_Query_from_Mac10[[#This Row],[unit_price]]-(Table_Query_from_Mac10[[#This Row],[unit_price]]*(Table_Query_from_Mac10[[#This Row],[discount_pct]]/100))</f>
        <v>23.18</v>
      </c>
      <c r="K1789" s="47">
        <f>Table_Query_from_Mac10[[#This Row],[unit_cost]]</f>
        <v>10.93</v>
      </c>
      <c r="L1789" s="47">
        <f>Table_Query_from_Mac10[[#This Row],[Live-cost]]*(1+Table_Query_from_Mac10[[#This Row],[CogsIncreasebyTYPE]])</f>
        <v>10.93</v>
      </c>
      <c r="M1789" s="47">
        <f>Table_Query_from_Mac10[[#This Row],[Live-cost]]*Table_Query_from_Mac10[[#This Row],[qty_to_ship]]</f>
        <v>131.16</v>
      </c>
      <c r="N1789" s="47">
        <f>IF(Table_Query_from_Mac10[[#This Row],[item_no]]="KDA",-Table_Query_from_Mac10[[#This Row],[unit_price]],Table_Query_from_Mac10[[#This Row],[Net Unit]]*Table_Query_from_Mac10[[#This Row],[qty_to_ship]])</f>
        <v>278.15999999999997</v>
      </c>
      <c r="O1789" s="47">
        <f>SUMIFS(Summary!C:C,Summary!H:H,Table_Query_from_Mac10[[#This Row],[Juiceoc]])</f>
        <v>0</v>
      </c>
      <c r="P1789" s="47">
        <f>SUMIFS(Summary!D:D,Summary!H:H,Table_Query_from_Mac10[[#This Row],[Juiceoc]])</f>
        <v>0</v>
      </c>
      <c r="Q1789" s="47">
        <f>SUMIFS(Summary!E:E,Summary!H:H,Table_Query_from_Mac10[[#This Row],[Juiceoc]])</f>
        <v>0</v>
      </c>
      <c r="R1789" s="47">
        <f>Table_Query_from_Mac10[[#This Row],[Net Unit]]*(1+Table_Query_from_Mac10[[#This Row],[PriceIncreasebyType]])</f>
        <v>23.18</v>
      </c>
      <c r="S1789" s="47">
        <f>Table_Query_from_Mac10[[#This Row],[UnitPriceFuture]]*Table_Query_from_Mac10[[#This Row],[qtytoShipFuture]]</f>
        <v>278.15999999999997</v>
      </c>
      <c r="T1789" s="47">
        <f>ROUND(Table_Query_from_Mac10[[#This Row],[qty_to_ship]]*(1+Table_Query_from_Mac10[[#This Row],[VolumeIncreasebyType]]),0)</f>
        <v>12</v>
      </c>
      <c r="U1789" s="47">
        <f>Table_Query_from_Mac10[[#This Row],[qtytoShipFuture]]*Table_Query_from_Mac10[[#This Row],[Future-cost]]</f>
        <v>131.16</v>
      </c>
      <c r="V1789" s="47">
        <f>Table_Query_from_Mac10[[#This Row],[qtytoShipFuture]]-Table_Query_from_Mac10[[#This Row],[qty_to_ship]]</f>
        <v>0</v>
      </c>
      <c r="W1789" s="47">
        <f>Table_Query_from_Mac10[[#This Row],[UnitPriceFuture]]</f>
        <v>23.18</v>
      </c>
      <c r="X1789" s="47">
        <f>Table_Query_from_Mac10[[#This Row],[Unit Increase]]*Table_Query_from_Mac10[[#This Row],[UnitPriceFuture]]</f>
        <v>0</v>
      </c>
      <c r="Y1789" s="47">
        <f>Table_Query_from_Mac10[[#This Row],[Unit Increase]]*Table_Query_from_Mac10[[#This Row],[Future-cost]]</f>
        <v>0</v>
      </c>
      <c r="Z1789" s="47">
        <f>-(Table_Query_from_Mac10[[#This Row],[Incremental Sales]]+((Table_Query_from_Mac10[[#This Row],[Incremental Sales]]*-(SUM(Summary!$S$8:$S$9)))))*Summary!$S$18</f>
        <v>0</v>
      </c>
      <c r="AA1789" s="47">
        <f>IFERROR(Table_Query_from_Mac10[[#This Row],[Incremental Cost]]/Table_Query_from_Mac10[[#This Row],[Incremental Sales]],0)</f>
        <v>0</v>
      </c>
      <c r="AB1789" s="47">
        <f>IFERROR(Table_Query_from_Mac10[[#This Row],[TotalCostFuture]]/Table_Query_from_Mac10[[#This Row],[totalsalesFuture]],0)</f>
        <v>0.47152717860224336</v>
      </c>
      <c r="AN1789" s="31">
        <v>48</v>
      </c>
      <c r="AO1789">
        <f t="shared" si="54"/>
        <v>12</v>
      </c>
      <c r="AQ1789" s="31">
        <v>66.22</v>
      </c>
      <c r="AR1789">
        <f t="shared" si="55"/>
        <v>23.18</v>
      </c>
    </row>
    <row r="1790" spans="1:44" x14ac:dyDescent="0.25">
      <c r="A1790">
        <v>90179</v>
      </c>
      <c r="B1790">
        <v>5</v>
      </c>
      <c r="C1790" t="s">
        <v>55</v>
      </c>
      <c r="D1790" t="s">
        <v>81</v>
      </c>
      <c r="E1790">
        <v>8</v>
      </c>
      <c r="F1790">
        <v>12.69</v>
      </c>
      <c r="G1790">
        <v>27.31</v>
      </c>
      <c r="H1790" s="1">
        <v>44865</v>
      </c>
      <c r="I1790" s="20">
        <v>0</v>
      </c>
      <c r="J1790" s="47">
        <f>Table_Query_from_Mac10[[#This Row],[unit_price]]-(Table_Query_from_Mac10[[#This Row],[unit_price]]*(Table_Query_from_Mac10[[#This Row],[discount_pct]]/100))</f>
        <v>27.31</v>
      </c>
      <c r="K1790" s="47">
        <f>Table_Query_from_Mac10[[#This Row],[unit_cost]]</f>
        <v>12.69</v>
      </c>
      <c r="L1790" s="47">
        <f>Table_Query_from_Mac10[[#This Row],[Live-cost]]*(1+Table_Query_from_Mac10[[#This Row],[CogsIncreasebyTYPE]])</f>
        <v>12.69</v>
      </c>
      <c r="M1790" s="47">
        <f>Table_Query_from_Mac10[[#This Row],[Live-cost]]*Table_Query_from_Mac10[[#This Row],[qty_to_ship]]</f>
        <v>101.52</v>
      </c>
      <c r="N1790" s="47">
        <f>IF(Table_Query_from_Mac10[[#This Row],[item_no]]="KDA",-Table_Query_from_Mac10[[#This Row],[unit_price]],Table_Query_from_Mac10[[#This Row],[Net Unit]]*Table_Query_from_Mac10[[#This Row],[qty_to_ship]])</f>
        <v>218.48</v>
      </c>
      <c r="O1790" s="47">
        <f>SUMIFS(Summary!C:C,Summary!H:H,Table_Query_from_Mac10[[#This Row],[Juiceoc]])</f>
        <v>0</v>
      </c>
      <c r="P1790" s="47">
        <f>SUMIFS(Summary!D:D,Summary!H:H,Table_Query_from_Mac10[[#This Row],[Juiceoc]])</f>
        <v>0</v>
      </c>
      <c r="Q1790" s="47">
        <f>SUMIFS(Summary!E:E,Summary!H:H,Table_Query_from_Mac10[[#This Row],[Juiceoc]])</f>
        <v>0</v>
      </c>
      <c r="R1790" s="47">
        <f>Table_Query_from_Mac10[[#This Row],[Net Unit]]*(1+Table_Query_from_Mac10[[#This Row],[PriceIncreasebyType]])</f>
        <v>27.31</v>
      </c>
      <c r="S1790" s="47">
        <f>Table_Query_from_Mac10[[#This Row],[UnitPriceFuture]]*Table_Query_from_Mac10[[#This Row],[qtytoShipFuture]]</f>
        <v>218.48</v>
      </c>
      <c r="T1790" s="47">
        <f>ROUND(Table_Query_from_Mac10[[#This Row],[qty_to_ship]]*(1+Table_Query_from_Mac10[[#This Row],[VolumeIncreasebyType]]),0)</f>
        <v>8</v>
      </c>
      <c r="U1790" s="47">
        <f>Table_Query_from_Mac10[[#This Row],[qtytoShipFuture]]*Table_Query_from_Mac10[[#This Row],[Future-cost]]</f>
        <v>101.52</v>
      </c>
      <c r="V1790" s="47">
        <f>Table_Query_from_Mac10[[#This Row],[qtytoShipFuture]]-Table_Query_from_Mac10[[#This Row],[qty_to_ship]]</f>
        <v>0</v>
      </c>
      <c r="W1790" s="47">
        <f>Table_Query_from_Mac10[[#This Row],[UnitPriceFuture]]</f>
        <v>27.31</v>
      </c>
      <c r="X1790" s="47">
        <f>Table_Query_from_Mac10[[#This Row],[Unit Increase]]*Table_Query_from_Mac10[[#This Row],[UnitPriceFuture]]</f>
        <v>0</v>
      </c>
      <c r="Y1790" s="47">
        <f>Table_Query_from_Mac10[[#This Row],[Unit Increase]]*Table_Query_from_Mac10[[#This Row],[Future-cost]]</f>
        <v>0</v>
      </c>
      <c r="Z1790" s="47">
        <f>-(Table_Query_from_Mac10[[#This Row],[Incremental Sales]]+((Table_Query_from_Mac10[[#This Row],[Incremental Sales]]*-(SUM(Summary!$S$8:$S$9)))))*Summary!$S$18</f>
        <v>0</v>
      </c>
      <c r="AA1790" s="47">
        <f>IFERROR(Table_Query_from_Mac10[[#This Row],[Incremental Cost]]/Table_Query_from_Mac10[[#This Row],[Incremental Sales]],0)</f>
        <v>0</v>
      </c>
      <c r="AB1790" s="47">
        <f>IFERROR(Table_Query_from_Mac10[[#This Row],[TotalCostFuture]]/Table_Query_from_Mac10[[#This Row],[totalsalesFuture]],0)</f>
        <v>0.46466495789088247</v>
      </c>
      <c r="AN1790" s="30">
        <v>32</v>
      </c>
      <c r="AO1790">
        <f t="shared" si="54"/>
        <v>8</v>
      </c>
      <c r="AQ1790" s="30">
        <v>78.040000000000006</v>
      </c>
      <c r="AR1790">
        <f t="shared" si="55"/>
        <v>27.31</v>
      </c>
    </row>
    <row r="1791" spans="1:44" x14ac:dyDescent="0.25">
      <c r="A1791">
        <v>90179</v>
      </c>
      <c r="B1791">
        <v>6</v>
      </c>
      <c r="C1791" t="s">
        <v>56</v>
      </c>
      <c r="D1791" t="s">
        <v>81</v>
      </c>
      <c r="E1791">
        <v>6</v>
      </c>
      <c r="F1791">
        <v>15.38</v>
      </c>
      <c r="G1791">
        <v>31.46</v>
      </c>
      <c r="H1791" s="1">
        <v>44865</v>
      </c>
      <c r="I1791" s="20">
        <v>0</v>
      </c>
      <c r="J1791" s="47">
        <f>Table_Query_from_Mac10[[#This Row],[unit_price]]-(Table_Query_from_Mac10[[#This Row],[unit_price]]*(Table_Query_from_Mac10[[#This Row],[discount_pct]]/100))</f>
        <v>31.46</v>
      </c>
      <c r="K1791" s="47">
        <f>Table_Query_from_Mac10[[#This Row],[unit_cost]]</f>
        <v>15.38</v>
      </c>
      <c r="L1791" s="47">
        <f>Table_Query_from_Mac10[[#This Row],[Live-cost]]*(1+Table_Query_from_Mac10[[#This Row],[CogsIncreasebyTYPE]])</f>
        <v>15.38</v>
      </c>
      <c r="M1791" s="47">
        <f>Table_Query_from_Mac10[[#This Row],[Live-cost]]*Table_Query_from_Mac10[[#This Row],[qty_to_ship]]</f>
        <v>92.28</v>
      </c>
      <c r="N1791" s="47">
        <f>IF(Table_Query_from_Mac10[[#This Row],[item_no]]="KDA",-Table_Query_from_Mac10[[#This Row],[unit_price]],Table_Query_from_Mac10[[#This Row],[Net Unit]]*Table_Query_from_Mac10[[#This Row],[qty_to_ship]])</f>
        <v>188.76</v>
      </c>
      <c r="O1791" s="47">
        <f>SUMIFS(Summary!C:C,Summary!H:H,Table_Query_from_Mac10[[#This Row],[Juiceoc]])</f>
        <v>0</v>
      </c>
      <c r="P1791" s="47">
        <f>SUMIFS(Summary!D:D,Summary!H:H,Table_Query_from_Mac10[[#This Row],[Juiceoc]])</f>
        <v>0</v>
      </c>
      <c r="Q1791" s="47">
        <f>SUMIFS(Summary!E:E,Summary!H:H,Table_Query_from_Mac10[[#This Row],[Juiceoc]])</f>
        <v>0</v>
      </c>
      <c r="R1791" s="47">
        <f>Table_Query_from_Mac10[[#This Row],[Net Unit]]*(1+Table_Query_from_Mac10[[#This Row],[PriceIncreasebyType]])</f>
        <v>31.46</v>
      </c>
      <c r="S1791" s="47">
        <f>Table_Query_from_Mac10[[#This Row],[UnitPriceFuture]]*Table_Query_from_Mac10[[#This Row],[qtytoShipFuture]]</f>
        <v>188.76</v>
      </c>
      <c r="T1791" s="47">
        <f>ROUND(Table_Query_from_Mac10[[#This Row],[qty_to_ship]]*(1+Table_Query_from_Mac10[[#This Row],[VolumeIncreasebyType]]),0)</f>
        <v>6</v>
      </c>
      <c r="U1791" s="47">
        <f>Table_Query_from_Mac10[[#This Row],[qtytoShipFuture]]*Table_Query_from_Mac10[[#This Row],[Future-cost]]</f>
        <v>92.28</v>
      </c>
      <c r="V1791" s="47">
        <f>Table_Query_from_Mac10[[#This Row],[qtytoShipFuture]]-Table_Query_from_Mac10[[#This Row],[qty_to_ship]]</f>
        <v>0</v>
      </c>
      <c r="W1791" s="47">
        <f>Table_Query_from_Mac10[[#This Row],[UnitPriceFuture]]</f>
        <v>31.46</v>
      </c>
      <c r="X1791" s="47">
        <f>Table_Query_from_Mac10[[#This Row],[Unit Increase]]*Table_Query_from_Mac10[[#This Row],[UnitPriceFuture]]</f>
        <v>0</v>
      </c>
      <c r="Y1791" s="47">
        <f>Table_Query_from_Mac10[[#This Row],[Unit Increase]]*Table_Query_from_Mac10[[#This Row],[Future-cost]]</f>
        <v>0</v>
      </c>
      <c r="Z1791" s="47">
        <f>-(Table_Query_from_Mac10[[#This Row],[Incremental Sales]]+((Table_Query_from_Mac10[[#This Row],[Incremental Sales]]*-(SUM(Summary!$S$8:$S$9)))))*Summary!$S$18</f>
        <v>0</v>
      </c>
      <c r="AA1791" s="47">
        <f>IFERROR(Table_Query_from_Mac10[[#This Row],[Incremental Cost]]/Table_Query_from_Mac10[[#This Row],[Incremental Sales]],0)</f>
        <v>0</v>
      </c>
      <c r="AB1791" s="47">
        <f>IFERROR(Table_Query_from_Mac10[[#This Row],[TotalCostFuture]]/Table_Query_from_Mac10[[#This Row],[totalsalesFuture]],0)</f>
        <v>0.48887476160203436</v>
      </c>
      <c r="AN1791" s="31">
        <v>24</v>
      </c>
      <c r="AO1791">
        <f t="shared" si="54"/>
        <v>6</v>
      </c>
      <c r="AQ1791" s="31">
        <v>89.88</v>
      </c>
      <c r="AR1791">
        <f t="shared" si="55"/>
        <v>31.46</v>
      </c>
    </row>
    <row r="1792" spans="1:44" x14ac:dyDescent="0.25">
      <c r="A1792">
        <v>90179</v>
      </c>
      <c r="B1792">
        <v>7</v>
      </c>
      <c r="C1792" t="s">
        <v>56</v>
      </c>
      <c r="D1792" t="s">
        <v>81</v>
      </c>
      <c r="E1792">
        <v>6</v>
      </c>
      <c r="F1792">
        <v>17.88</v>
      </c>
      <c r="G1792">
        <v>38.61</v>
      </c>
      <c r="H1792" s="1">
        <v>44865</v>
      </c>
      <c r="I1792" s="20">
        <v>0</v>
      </c>
      <c r="J1792" s="47">
        <f>Table_Query_from_Mac10[[#This Row],[unit_price]]-(Table_Query_from_Mac10[[#This Row],[unit_price]]*(Table_Query_from_Mac10[[#This Row],[discount_pct]]/100))</f>
        <v>38.61</v>
      </c>
      <c r="K1792" s="47">
        <f>Table_Query_from_Mac10[[#This Row],[unit_cost]]</f>
        <v>17.88</v>
      </c>
      <c r="L1792" s="47">
        <f>Table_Query_from_Mac10[[#This Row],[Live-cost]]*(1+Table_Query_from_Mac10[[#This Row],[CogsIncreasebyTYPE]])</f>
        <v>17.88</v>
      </c>
      <c r="M1792" s="47">
        <f>Table_Query_from_Mac10[[#This Row],[Live-cost]]*Table_Query_from_Mac10[[#This Row],[qty_to_ship]]</f>
        <v>107.28</v>
      </c>
      <c r="N1792" s="47">
        <f>IF(Table_Query_from_Mac10[[#This Row],[item_no]]="KDA",-Table_Query_from_Mac10[[#This Row],[unit_price]],Table_Query_from_Mac10[[#This Row],[Net Unit]]*Table_Query_from_Mac10[[#This Row],[qty_to_ship]])</f>
        <v>231.66</v>
      </c>
      <c r="O1792" s="47">
        <f>SUMIFS(Summary!C:C,Summary!H:H,Table_Query_from_Mac10[[#This Row],[Juiceoc]])</f>
        <v>0</v>
      </c>
      <c r="P1792" s="47">
        <f>SUMIFS(Summary!D:D,Summary!H:H,Table_Query_from_Mac10[[#This Row],[Juiceoc]])</f>
        <v>0</v>
      </c>
      <c r="Q1792" s="47">
        <f>SUMIFS(Summary!E:E,Summary!H:H,Table_Query_from_Mac10[[#This Row],[Juiceoc]])</f>
        <v>0</v>
      </c>
      <c r="R1792" s="47">
        <f>Table_Query_from_Mac10[[#This Row],[Net Unit]]*(1+Table_Query_from_Mac10[[#This Row],[PriceIncreasebyType]])</f>
        <v>38.61</v>
      </c>
      <c r="S1792" s="47">
        <f>Table_Query_from_Mac10[[#This Row],[UnitPriceFuture]]*Table_Query_from_Mac10[[#This Row],[qtytoShipFuture]]</f>
        <v>231.66</v>
      </c>
      <c r="T1792" s="47">
        <f>ROUND(Table_Query_from_Mac10[[#This Row],[qty_to_ship]]*(1+Table_Query_from_Mac10[[#This Row],[VolumeIncreasebyType]]),0)</f>
        <v>6</v>
      </c>
      <c r="U1792" s="47">
        <f>Table_Query_from_Mac10[[#This Row],[qtytoShipFuture]]*Table_Query_from_Mac10[[#This Row],[Future-cost]]</f>
        <v>107.28</v>
      </c>
      <c r="V1792" s="47">
        <f>Table_Query_from_Mac10[[#This Row],[qtytoShipFuture]]-Table_Query_from_Mac10[[#This Row],[qty_to_ship]]</f>
        <v>0</v>
      </c>
      <c r="W1792" s="47">
        <f>Table_Query_from_Mac10[[#This Row],[UnitPriceFuture]]</f>
        <v>38.61</v>
      </c>
      <c r="X1792" s="47">
        <f>Table_Query_from_Mac10[[#This Row],[Unit Increase]]*Table_Query_from_Mac10[[#This Row],[UnitPriceFuture]]</f>
        <v>0</v>
      </c>
      <c r="Y1792" s="47">
        <f>Table_Query_from_Mac10[[#This Row],[Unit Increase]]*Table_Query_from_Mac10[[#This Row],[Future-cost]]</f>
        <v>0</v>
      </c>
      <c r="Z1792" s="47">
        <f>-(Table_Query_from_Mac10[[#This Row],[Incremental Sales]]+((Table_Query_from_Mac10[[#This Row],[Incremental Sales]]*-(SUM(Summary!$S$8:$S$9)))))*Summary!$S$18</f>
        <v>0</v>
      </c>
      <c r="AA1792" s="47">
        <f>IFERROR(Table_Query_from_Mac10[[#This Row],[Incremental Cost]]/Table_Query_from_Mac10[[#This Row],[Incremental Sales]],0)</f>
        <v>0</v>
      </c>
      <c r="AB1792" s="47">
        <f>IFERROR(Table_Query_from_Mac10[[#This Row],[TotalCostFuture]]/Table_Query_from_Mac10[[#This Row],[totalsalesFuture]],0)</f>
        <v>0.4630924630924631</v>
      </c>
      <c r="AN1792" s="30">
        <v>24</v>
      </c>
      <c r="AO1792">
        <f t="shared" si="54"/>
        <v>6</v>
      </c>
      <c r="AQ1792" s="30">
        <v>110.32</v>
      </c>
      <c r="AR1792">
        <f t="shared" si="55"/>
        <v>38.61</v>
      </c>
    </row>
    <row r="1793" spans="1:44" x14ac:dyDescent="0.25">
      <c r="A1793">
        <v>90179</v>
      </c>
      <c r="B1793">
        <v>8</v>
      </c>
      <c r="C1793" t="s">
        <v>56</v>
      </c>
      <c r="D1793" t="s">
        <v>81</v>
      </c>
      <c r="E1793">
        <v>27</v>
      </c>
      <c r="F1793">
        <v>9.77</v>
      </c>
      <c r="G1793">
        <v>18.25</v>
      </c>
      <c r="H1793" s="1">
        <v>44865</v>
      </c>
      <c r="I1793" s="20">
        <v>0</v>
      </c>
      <c r="J1793" s="47">
        <f>Table_Query_from_Mac10[[#This Row],[unit_price]]-(Table_Query_from_Mac10[[#This Row],[unit_price]]*(Table_Query_from_Mac10[[#This Row],[discount_pct]]/100))</f>
        <v>18.25</v>
      </c>
      <c r="K1793" s="47">
        <f>Table_Query_from_Mac10[[#This Row],[unit_cost]]</f>
        <v>9.77</v>
      </c>
      <c r="L1793" s="47">
        <f>Table_Query_from_Mac10[[#This Row],[Live-cost]]*(1+Table_Query_from_Mac10[[#This Row],[CogsIncreasebyTYPE]])</f>
        <v>9.77</v>
      </c>
      <c r="M1793" s="47">
        <f>Table_Query_from_Mac10[[#This Row],[Live-cost]]*Table_Query_from_Mac10[[#This Row],[qty_to_ship]]</f>
        <v>263.78999999999996</v>
      </c>
      <c r="N1793" s="47">
        <f>IF(Table_Query_from_Mac10[[#This Row],[item_no]]="KDA",-Table_Query_from_Mac10[[#This Row],[unit_price]],Table_Query_from_Mac10[[#This Row],[Net Unit]]*Table_Query_from_Mac10[[#This Row],[qty_to_ship]])</f>
        <v>492.75</v>
      </c>
      <c r="O1793" s="47">
        <f>SUMIFS(Summary!C:C,Summary!H:H,Table_Query_from_Mac10[[#This Row],[Juiceoc]])</f>
        <v>0</v>
      </c>
      <c r="P1793" s="47">
        <f>SUMIFS(Summary!D:D,Summary!H:H,Table_Query_from_Mac10[[#This Row],[Juiceoc]])</f>
        <v>0</v>
      </c>
      <c r="Q1793" s="47">
        <f>SUMIFS(Summary!E:E,Summary!H:H,Table_Query_from_Mac10[[#This Row],[Juiceoc]])</f>
        <v>0</v>
      </c>
      <c r="R1793" s="47">
        <f>Table_Query_from_Mac10[[#This Row],[Net Unit]]*(1+Table_Query_from_Mac10[[#This Row],[PriceIncreasebyType]])</f>
        <v>18.25</v>
      </c>
      <c r="S1793" s="47">
        <f>Table_Query_from_Mac10[[#This Row],[UnitPriceFuture]]*Table_Query_from_Mac10[[#This Row],[qtytoShipFuture]]</f>
        <v>492.75</v>
      </c>
      <c r="T1793" s="47">
        <f>ROUND(Table_Query_from_Mac10[[#This Row],[qty_to_ship]]*(1+Table_Query_from_Mac10[[#This Row],[VolumeIncreasebyType]]),0)</f>
        <v>27</v>
      </c>
      <c r="U1793" s="47">
        <f>Table_Query_from_Mac10[[#This Row],[qtytoShipFuture]]*Table_Query_from_Mac10[[#This Row],[Future-cost]]</f>
        <v>263.78999999999996</v>
      </c>
      <c r="V1793" s="47">
        <f>Table_Query_from_Mac10[[#This Row],[qtytoShipFuture]]-Table_Query_from_Mac10[[#This Row],[qty_to_ship]]</f>
        <v>0</v>
      </c>
      <c r="W1793" s="47">
        <f>Table_Query_from_Mac10[[#This Row],[UnitPriceFuture]]</f>
        <v>18.25</v>
      </c>
      <c r="X1793" s="47">
        <f>Table_Query_from_Mac10[[#This Row],[Unit Increase]]*Table_Query_from_Mac10[[#This Row],[UnitPriceFuture]]</f>
        <v>0</v>
      </c>
      <c r="Y1793" s="47">
        <f>Table_Query_from_Mac10[[#This Row],[Unit Increase]]*Table_Query_from_Mac10[[#This Row],[Future-cost]]</f>
        <v>0</v>
      </c>
      <c r="Z1793" s="47">
        <f>-(Table_Query_from_Mac10[[#This Row],[Incremental Sales]]+((Table_Query_from_Mac10[[#This Row],[Incremental Sales]]*-(SUM(Summary!$S$8:$S$9)))))*Summary!$S$18</f>
        <v>0</v>
      </c>
      <c r="AA1793" s="47">
        <f>IFERROR(Table_Query_from_Mac10[[#This Row],[Incremental Cost]]/Table_Query_from_Mac10[[#This Row],[Incremental Sales]],0)</f>
        <v>0</v>
      </c>
      <c r="AB1793" s="47">
        <f>IFERROR(Table_Query_from_Mac10[[#This Row],[TotalCostFuture]]/Table_Query_from_Mac10[[#This Row],[totalsalesFuture]],0)</f>
        <v>0.53534246575342459</v>
      </c>
      <c r="AN1793" s="31">
        <v>108</v>
      </c>
      <c r="AO1793">
        <f t="shared" si="54"/>
        <v>27</v>
      </c>
      <c r="AQ1793" s="31">
        <v>52.13</v>
      </c>
      <c r="AR1793">
        <f t="shared" si="55"/>
        <v>18.25</v>
      </c>
    </row>
    <row r="1794" spans="1:44" x14ac:dyDescent="0.25">
      <c r="A1794">
        <v>90179</v>
      </c>
      <c r="B1794">
        <v>9</v>
      </c>
      <c r="C1794" t="s">
        <v>56</v>
      </c>
      <c r="D1794" t="s">
        <v>81</v>
      </c>
      <c r="E1794">
        <v>9</v>
      </c>
      <c r="F1794">
        <v>10.43</v>
      </c>
      <c r="G1794">
        <v>19.350000000000001</v>
      </c>
      <c r="H1794" s="1">
        <v>44865</v>
      </c>
      <c r="I1794" s="20">
        <v>0</v>
      </c>
      <c r="J1794" s="47">
        <f>Table_Query_from_Mac10[[#This Row],[unit_price]]-(Table_Query_from_Mac10[[#This Row],[unit_price]]*(Table_Query_from_Mac10[[#This Row],[discount_pct]]/100))</f>
        <v>19.350000000000001</v>
      </c>
      <c r="K1794" s="47">
        <f>Table_Query_from_Mac10[[#This Row],[unit_cost]]</f>
        <v>10.43</v>
      </c>
      <c r="L1794" s="47">
        <f>Table_Query_from_Mac10[[#This Row],[Live-cost]]*(1+Table_Query_from_Mac10[[#This Row],[CogsIncreasebyTYPE]])</f>
        <v>10.43</v>
      </c>
      <c r="M1794" s="47">
        <f>Table_Query_from_Mac10[[#This Row],[Live-cost]]*Table_Query_from_Mac10[[#This Row],[qty_to_ship]]</f>
        <v>93.87</v>
      </c>
      <c r="N1794" s="47">
        <f>IF(Table_Query_from_Mac10[[#This Row],[item_no]]="KDA",-Table_Query_from_Mac10[[#This Row],[unit_price]],Table_Query_from_Mac10[[#This Row],[Net Unit]]*Table_Query_from_Mac10[[#This Row],[qty_to_ship]])</f>
        <v>174.15</v>
      </c>
      <c r="O1794" s="47">
        <f>SUMIFS(Summary!C:C,Summary!H:H,Table_Query_from_Mac10[[#This Row],[Juiceoc]])</f>
        <v>0</v>
      </c>
      <c r="P1794" s="47">
        <f>SUMIFS(Summary!D:D,Summary!H:H,Table_Query_from_Mac10[[#This Row],[Juiceoc]])</f>
        <v>0</v>
      </c>
      <c r="Q1794" s="47">
        <f>SUMIFS(Summary!E:E,Summary!H:H,Table_Query_from_Mac10[[#This Row],[Juiceoc]])</f>
        <v>0</v>
      </c>
      <c r="R1794" s="47">
        <f>Table_Query_from_Mac10[[#This Row],[Net Unit]]*(1+Table_Query_from_Mac10[[#This Row],[PriceIncreasebyType]])</f>
        <v>19.350000000000001</v>
      </c>
      <c r="S1794" s="47">
        <f>Table_Query_from_Mac10[[#This Row],[UnitPriceFuture]]*Table_Query_from_Mac10[[#This Row],[qtytoShipFuture]]</f>
        <v>174.15</v>
      </c>
      <c r="T1794" s="47">
        <f>ROUND(Table_Query_from_Mac10[[#This Row],[qty_to_ship]]*(1+Table_Query_from_Mac10[[#This Row],[VolumeIncreasebyType]]),0)</f>
        <v>9</v>
      </c>
      <c r="U1794" s="47">
        <f>Table_Query_from_Mac10[[#This Row],[qtytoShipFuture]]*Table_Query_from_Mac10[[#This Row],[Future-cost]]</f>
        <v>93.87</v>
      </c>
      <c r="V1794" s="47">
        <f>Table_Query_from_Mac10[[#This Row],[qtytoShipFuture]]-Table_Query_from_Mac10[[#This Row],[qty_to_ship]]</f>
        <v>0</v>
      </c>
      <c r="W1794" s="47">
        <f>Table_Query_from_Mac10[[#This Row],[UnitPriceFuture]]</f>
        <v>19.350000000000001</v>
      </c>
      <c r="X1794" s="47">
        <f>Table_Query_from_Mac10[[#This Row],[Unit Increase]]*Table_Query_from_Mac10[[#This Row],[UnitPriceFuture]]</f>
        <v>0</v>
      </c>
      <c r="Y1794" s="47">
        <f>Table_Query_from_Mac10[[#This Row],[Unit Increase]]*Table_Query_from_Mac10[[#This Row],[Future-cost]]</f>
        <v>0</v>
      </c>
      <c r="Z1794" s="47">
        <f>-(Table_Query_from_Mac10[[#This Row],[Incremental Sales]]+((Table_Query_from_Mac10[[#This Row],[Incremental Sales]]*-(SUM(Summary!$S$8:$S$9)))))*Summary!$S$18</f>
        <v>0</v>
      </c>
      <c r="AA1794" s="47">
        <f>IFERROR(Table_Query_from_Mac10[[#This Row],[Incremental Cost]]/Table_Query_from_Mac10[[#This Row],[Incremental Sales]],0)</f>
        <v>0</v>
      </c>
      <c r="AB1794" s="47">
        <f>IFERROR(Table_Query_from_Mac10[[#This Row],[TotalCostFuture]]/Table_Query_from_Mac10[[#This Row],[totalsalesFuture]],0)</f>
        <v>0.53901808785529715</v>
      </c>
      <c r="AN1794" s="30">
        <v>36</v>
      </c>
      <c r="AO1794">
        <f t="shared" si="54"/>
        <v>9</v>
      </c>
      <c r="AQ1794" s="30">
        <v>55.28</v>
      </c>
      <c r="AR1794">
        <f t="shared" si="55"/>
        <v>19.350000000000001</v>
      </c>
    </row>
    <row r="1795" spans="1:44" x14ac:dyDescent="0.25">
      <c r="A1795">
        <v>90179</v>
      </c>
      <c r="B1795">
        <v>10</v>
      </c>
      <c r="C1795" t="s">
        <v>56</v>
      </c>
      <c r="D1795" t="s">
        <v>81</v>
      </c>
      <c r="E1795">
        <v>18</v>
      </c>
      <c r="F1795">
        <v>11.47</v>
      </c>
      <c r="G1795">
        <v>20.85</v>
      </c>
      <c r="H1795" s="1">
        <v>44865</v>
      </c>
      <c r="I1795" s="20">
        <v>0</v>
      </c>
      <c r="J1795" s="47">
        <f>Table_Query_from_Mac10[[#This Row],[unit_price]]-(Table_Query_from_Mac10[[#This Row],[unit_price]]*(Table_Query_from_Mac10[[#This Row],[discount_pct]]/100))</f>
        <v>20.85</v>
      </c>
      <c r="K1795" s="47">
        <f>Table_Query_from_Mac10[[#This Row],[unit_cost]]</f>
        <v>11.47</v>
      </c>
      <c r="L1795" s="47">
        <f>Table_Query_from_Mac10[[#This Row],[Live-cost]]*(1+Table_Query_from_Mac10[[#This Row],[CogsIncreasebyTYPE]])</f>
        <v>11.47</v>
      </c>
      <c r="M1795" s="47">
        <f>Table_Query_from_Mac10[[#This Row],[Live-cost]]*Table_Query_from_Mac10[[#This Row],[qty_to_ship]]</f>
        <v>206.46</v>
      </c>
      <c r="N1795" s="47">
        <f>IF(Table_Query_from_Mac10[[#This Row],[item_no]]="KDA",-Table_Query_from_Mac10[[#This Row],[unit_price]],Table_Query_from_Mac10[[#This Row],[Net Unit]]*Table_Query_from_Mac10[[#This Row],[qty_to_ship]])</f>
        <v>375.3</v>
      </c>
      <c r="O1795" s="47">
        <f>SUMIFS(Summary!C:C,Summary!H:H,Table_Query_from_Mac10[[#This Row],[Juiceoc]])</f>
        <v>0</v>
      </c>
      <c r="P1795" s="47">
        <f>SUMIFS(Summary!D:D,Summary!H:H,Table_Query_from_Mac10[[#This Row],[Juiceoc]])</f>
        <v>0</v>
      </c>
      <c r="Q1795" s="47">
        <f>SUMIFS(Summary!E:E,Summary!H:H,Table_Query_from_Mac10[[#This Row],[Juiceoc]])</f>
        <v>0</v>
      </c>
      <c r="R1795" s="47">
        <f>Table_Query_from_Mac10[[#This Row],[Net Unit]]*(1+Table_Query_from_Mac10[[#This Row],[PriceIncreasebyType]])</f>
        <v>20.85</v>
      </c>
      <c r="S1795" s="47">
        <f>Table_Query_from_Mac10[[#This Row],[UnitPriceFuture]]*Table_Query_from_Mac10[[#This Row],[qtytoShipFuture]]</f>
        <v>375.3</v>
      </c>
      <c r="T1795" s="47">
        <f>ROUND(Table_Query_from_Mac10[[#This Row],[qty_to_ship]]*(1+Table_Query_from_Mac10[[#This Row],[VolumeIncreasebyType]]),0)</f>
        <v>18</v>
      </c>
      <c r="U1795" s="47">
        <f>Table_Query_from_Mac10[[#This Row],[qtytoShipFuture]]*Table_Query_from_Mac10[[#This Row],[Future-cost]]</f>
        <v>206.46</v>
      </c>
      <c r="V1795" s="47">
        <f>Table_Query_from_Mac10[[#This Row],[qtytoShipFuture]]-Table_Query_from_Mac10[[#This Row],[qty_to_ship]]</f>
        <v>0</v>
      </c>
      <c r="W1795" s="47">
        <f>Table_Query_from_Mac10[[#This Row],[UnitPriceFuture]]</f>
        <v>20.85</v>
      </c>
      <c r="X1795" s="47">
        <f>Table_Query_from_Mac10[[#This Row],[Unit Increase]]*Table_Query_from_Mac10[[#This Row],[UnitPriceFuture]]</f>
        <v>0</v>
      </c>
      <c r="Y1795" s="47">
        <f>Table_Query_from_Mac10[[#This Row],[Unit Increase]]*Table_Query_from_Mac10[[#This Row],[Future-cost]]</f>
        <v>0</v>
      </c>
      <c r="Z1795" s="47">
        <f>-(Table_Query_from_Mac10[[#This Row],[Incremental Sales]]+((Table_Query_from_Mac10[[#This Row],[Incremental Sales]]*-(SUM(Summary!$S$8:$S$9)))))*Summary!$S$18</f>
        <v>0</v>
      </c>
      <c r="AA1795" s="47">
        <f>IFERROR(Table_Query_from_Mac10[[#This Row],[Incremental Cost]]/Table_Query_from_Mac10[[#This Row],[Incremental Sales]],0)</f>
        <v>0</v>
      </c>
      <c r="AB1795" s="47">
        <f>IFERROR(Table_Query_from_Mac10[[#This Row],[TotalCostFuture]]/Table_Query_from_Mac10[[#This Row],[totalsalesFuture]],0)</f>
        <v>0.55011990407673861</v>
      </c>
      <c r="AN1795" s="31">
        <v>72</v>
      </c>
      <c r="AO1795">
        <f t="shared" ref="AO1795:AO1858" si="56">CEILING(AN1795/4,1)</f>
        <v>18</v>
      </c>
      <c r="AQ1795" s="31">
        <v>59.58</v>
      </c>
      <c r="AR1795">
        <f t="shared" ref="AR1795:AR1858" si="57">ROUND(AQ1795/5*1.75,2)</f>
        <v>20.85</v>
      </c>
    </row>
    <row r="1796" spans="1:44" x14ac:dyDescent="0.25">
      <c r="A1796">
        <v>90179</v>
      </c>
      <c r="B1796">
        <v>11</v>
      </c>
      <c r="C1796" t="s">
        <v>56</v>
      </c>
      <c r="D1796" t="s">
        <v>81</v>
      </c>
      <c r="E1796">
        <v>16</v>
      </c>
      <c r="F1796">
        <v>12.71</v>
      </c>
      <c r="G1796">
        <v>23.7</v>
      </c>
      <c r="H1796" s="1">
        <v>44865</v>
      </c>
      <c r="I1796" s="20">
        <v>0</v>
      </c>
      <c r="J1796" s="47">
        <f>Table_Query_from_Mac10[[#This Row],[unit_price]]-(Table_Query_from_Mac10[[#This Row],[unit_price]]*(Table_Query_from_Mac10[[#This Row],[discount_pct]]/100))</f>
        <v>23.7</v>
      </c>
      <c r="K1796" s="47">
        <f>Table_Query_from_Mac10[[#This Row],[unit_cost]]</f>
        <v>12.71</v>
      </c>
      <c r="L1796" s="47">
        <f>Table_Query_from_Mac10[[#This Row],[Live-cost]]*(1+Table_Query_from_Mac10[[#This Row],[CogsIncreasebyTYPE]])</f>
        <v>12.71</v>
      </c>
      <c r="M1796" s="47">
        <f>Table_Query_from_Mac10[[#This Row],[Live-cost]]*Table_Query_from_Mac10[[#This Row],[qty_to_ship]]</f>
        <v>203.36</v>
      </c>
      <c r="N1796" s="47">
        <f>IF(Table_Query_from_Mac10[[#This Row],[item_no]]="KDA",-Table_Query_from_Mac10[[#This Row],[unit_price]],Table_Query_from_Mac10[[#This Row],[Net Unit]]*Table_Query_from_Mac10[[#This Row],[qty_to_ship]])</f>
        <v>379.2</v>
      </c>
      <c r="O1796" s="47">
        <f>SUMIFS(Summary!C:C,Summary!H:H,Table_Query_from_Mac10[[#This Row],[Juiceoc]])</f>
        <v>0</v>
      </c>
      <c r="P1796" s="47">
        <f>SUMIFS(Summary!D:D,Summary!H:H,Table_Query_from_Mac10[[#This Row],[Juiceoc]])</f>
        <v>0</v>
      </c>
      <c r="Q1796" s="47">
        <f>SUMIFS(Summary!E:E,Summary!H:H,Table_Query_from_Mac10[[#This Row],[Juiceoc]])</f>
        <v>0</v>
      </c>
      <c r="R1796" s="47">
        <f>Table_Query_from_Mac10[[#This Row],[Net Unit]]*(1+Table_Query_from_Mac10[[#This Row],[PriceIncreasebyType]])</f>
        <v>23.7</v>
      </c>
      <c r="S1796" s="47">
        <f>Table_Query_from_Mac10[[#This Row],[UnitPriceFuture]]*Table_Query_from_Mac10[[#This Row],[qtytoShipFuture]]</f>
        <v>379.2</v>
      </c>
      <c r="T1796" s="47">
        <f>ROUND(Table_Query_from_Mac10[[#This Row],[qty_to_ship]]*(1+Table_Query_from_Mac10[[#This Row],[VolumeIncreasebyType]]),0)</f>
        <v>16</v>
      </c>
      <c r="U1796" s="47">
        <f>Table_Query_from_Mac10[[#This Row],[qtytoShipFuture]]*Table_Query_from_Mac10[[#This Row],[Future-cost]]</f>
        <v>203.36</v>
      </c>
      <c r="V1796" s="47">
        <f>Table_Query_from_Mac10[[#This Row],[qtytoShipFuture]]-Table_Query_from_Mac10[[#This Row],[qty_to_ship]]</f>
        <v>0</v>
      </c>
      <c r="W1796" s="47">
        <f>Table_Query_from_Mac10[[#This Row],[UnitPriceFuture]]</f>
        <v>23.7</v>
      </c>
      <c r="X1796" s="47">
        <f>Table_Query_from_Mac10[[#This Row],[Unit Increase]]*Table_Query_from_Mac10[[#This Row],[UnitPriceFuture]]</f>
        <v>0</v>
      </c>
      <c r="Y1796" s="47">
        <f>Table_Query_from_Mac10[[#This Row],[Unit Increase]]*Table_Query_from_Mac10[[#This Row],[Future-cost]]</f>
        <v>0</v>
      </c>
      <c r="Z1796" s="47">
        <f>-(Table_Query_from_Mac10[[#This Row],[Incremental Sales]]+((Table_Query_from_Mac10[[#This Row],[Incremental Sales]]*-(SUM(Summary!$S$8:$S$9)))))*Summary!$S$18</f>
        <v>0</v>
      </c>
      <c r="AA1796" s="47">
        <f>IFERROR(Table_Query_from_Mac10[[#This Row],[Incremental Cost]]/Table_Query_from_Mac10[[#This Row],[Incremental Sales]],0)</f>
        <v>0</v>
      </c>
      <c r="AB1796" s="47">
        <f>IFERROR(Table_Query_from_Mac10[[#This Row],[TotalCostFuture]]/Table_Query_from_Mac10[[#This Row],[totalsalesFuture]],0)</f>
        <v>0.53628691983122367</v>
      </c>
      <c r="AN1796" s="30">
        <v>63</v>
      </c>
      <c r="AO1796">
        <f t="shared" si="56"/>
        <v>16</v>
      </c>
      <c r="AQ1796" s="30">
        <v>67.709999999999994</v>
      </c>
      <c r="AR1796">
        <f t="shared" si="57"/>
        <v>23.7</v>
      </c>
    </row>
    <row r="1797" spans="1:44" x14ac:dyDescent="0.25">
      <c r="A1797">
        <v>90180</v>
      </c>
      <c r="B1797">
        <v>1</v>
      </c>
      <c r="C1797" t="s">
        <v>55</v>
      </c>
      <c r="D1797" t="s">
        <v>81</v>
      </c>
      <c r="E1797">
        <v>20</v>
      </c>
      <c r="F1797">
        <v>5</v>
      </c>
      <c r="G1797">
        <v>12.58</v>
      </c>
      <c r="H1797" s="1">
        <v>44852</v>
      </c>
      <c r="I1797" s="20">
        <v>0</v>
      </c>
      <c r="J1797" s="47">
        <f>Table_Query_from_Mac10[[#This Row],[unit_price]]-(Table_Query_from_Mac10[[#This Row],[unit_price]]*(Table_Query_from_Mac10[[#This Row],[discount_pct]]/100))</f>
        <v>12.58</v>
      </c>
      <c r="K1797" s="47">
        <f>Table_Query_from_Mac10[[#This Row],[unit_cost]]</f>
        <v>5</v>
      </c>
      <c r="L1797" s="47">
        <f>Table_Query_from_Mac10[[#This Row],[Live-cost]]*(1+Table_Query_from_Mac10[[#This Row],[CogsIncreasebyTYPE]])</f>
        <v>5</v>
      </c>
      <c r="M1797" s="47">
        <f>Table_Query_from_Mac10[[#This Row],[Live-cost]]*Table_Query_from_Mac10[[#This Row],[qty_to_ship]]</f>
        <v>100</v>
      </c>
      <c r="N1797" s="47">
        <f>IF(Table_Query_from_Mac10[[#This Row],[item_no]]="KDA",-Table_Query_from_Mac10[[#This Row],[unit_price]],Table_Query_from_Mac10[[#This Row],[Net Unit]]*Table_Query_from_Mac10[[#This Row],[qty_to_ship]])</f>
        <v>251.6</v>
      </c>
      <c r="O1797" s="47">
        <f>SUMIFS(Summary!C:C,Summary!H:H,Table_Query_from_Mac10[[#This Row],[Juiceoc]])</f>
        <v>0</v>
      </c>
      <c r="P1797" s="47">
        <f>SUMIFS(Summary!D:D,Summary!H:H,Table_Query_from_Mac10[[#This Row],[Juiceoc]])</f>
        <v>0</v>
      </c>
      <c r="Q1797" s="47">
        <f>SUMIFS(Summary!E:E,Summary!H:H,Table_Query_from_Mac10[[#This Row],[Juiceoc]])</f>
        <v>0</v>
      </c>
      <c r="R1797" s="47">
        <f>Table_Query_from_Mac10[[#This Row],[Net Unit]]*(1+Table_Query_from_Mac10[[#This Row],[PriceIncreasebyType]])</f>
        <v>12.58</v>
      </c>
      <c r="S1797" s="47">
        <f>Table_Query_from_Mac10[[#This Row],[UnitPriceFuture]]*Table_Query_from_Mac10[[#This Row],[qtytoShipFuture]]</f>
        <v>251.6</v>
      </c>
      <c r="T1797" s="47">
        <f>ROUND(Table_Query_from_Mac10[[#This Row],[qty_to_ship]]*(1+Table_Query_from_Mac10[[#This Row],[VolumeIncreasebyType]]),0)</f>
        <v>20</v>
      </c>
      <c r="U1797" s="47">
        <f>Table_Query_from_Mac10[[#This Row],[qtytoShipFuture]]*Table_Query_from_Mac10[[#This Row],[Future-cost]]</f>
        <v>100</v>
      </c>
      <c r="V1797" s="47">
        <f>Table_Query_from_Mac10[[#This Row],[qtytoShipFuture]]-Table_Query_from_Mac10[[#This Row],[qty_to_ship]]</f>
        <v>0</v>
      </c>
      <c r="W1797" s="47">
        <f>Table_Query_from_Mac10[[#This Row],[UnitPriceFuture]]</f>
        <v>12.58</v>
      </c>
      <c r="X1797" s="47">
        <f>Table_Query_from_Mac10[[#This Row],[Unit Increase]]*Table_Query_from_Mac10[[#This Row],[UnitPriceFuture]]</f>
        <v>0</v>
      </c>
      <c r="Y1797" s="47">
        <f>Table_Query_from_Mac10[[#This Row],[Unit Increase]]*Table_Query_from_Mac10[[#This Row],[Future-cost]]</f>
        <v>0</v>
      </c>
      <c r="Z1797" s="47">
        <f>-(Table_Query_from_Mac10[[#This Row],[Incremental Sales]]+((Table_Query_from_Mac10[[#This Row],[Incremental Sales]]*-(SUM(Summary!$S$8:$S$9)))))*Summary!$S$18</f>
        <v>0</v>
      </c>
      <c r="AA1797" s="47">
        <f>IFERROR(Table_Query_from_Mac10[[#This Row],[Incremental Cost]]/Table_Query_from_Mac10[[#This Row],[Incremental Sales]],0)</f>
        <v>0</v>
      </c>
      <c r="AB1797" s="47">
        <f>IFERROR(Table_Query_from_Mac10[[#This Row],[TotalCostFuture]]/Table_Query_from_Mac10[[#This Row],[totalsalesFuture]],0)</f>
        <v>0.39745627980922099</v>
      </c>
      <c r="AN1797" s="31">
        <v>80</v>
      </c>
      <c r="AO1797">
        <f t="shared" si="56"/>
        <v>20</v>
      </c>
      <c r="AQ1797" s="31">
        <v>35.950000000000003</v>
      </c>
      <c r="AR1797">
        <f t="shared" si="57"/>
        <v>12.58</v>
      </c>
    </row>
    <row r="1798" spans="1:44" x14ac:dyDescent="0.25">
      <c r="A1798">
        <v>90180</v>
      </c>
      <c r="B1798">
        <v>2</v>
      </c>
      <c r="C1798" t="s">
        <v>55</v>
      </c>
      <c r="D1798" t="s">
        <v>81</v>
      </c>
      <c r="E1798">
        <v>24</v>
      </c>
      <c r="F1798">
        <v>6</v>
      </c>
      <c r="G1798">
        <v>14.93</v>
      </c>
      <c r="H1798" s="1">
        <v>44852</v>
      </c>
      <c r="I1798" s="20">
        <v>0</v>
      </c>
      <c r="J1798" s="47">
        <f>Table_Query_from_Mac10[[#This Row],[unit_price]]-(Table_Query_from_Mac10[[#This Row],[unit_price]]*(Table_Query_from_Mac10[[#This Row],[discount_pct]]/100))</f>
        <v>14.93</v>
      </c>
      <c r="K1798" s="47">
        <f>Table_Query_from_Mac10[[#This Row],[unit_cost]]</f>
        <v>6</v>
      </c>
      <c r="L1798" s="47">
        <f>Table_Query_from_Mac10[[#This Row],[Live-cost]]*(1+Table_Query_from_Mac10[[#This Row],[CogsIncreasebyTYPE]])</f>
        <v>6</v>
      </c>
      <c r="M1798" s="47">
        <f>Table_Query_from_Mac10[[#This Row],[Live-cost]]*Table_Query_from_Mac10[[#This Row],[qty_to_ship]]</f>
        <v>144</v>
      </c>
      <c r="N1798" s="47">
        <f>IF(Table_Query_from_Mac10[[#This Row],[item_no]]="KDA",-Table_Query_from_Mac10[[#This Row],[unit_price]],Table_Query_from_Mac10[[#This Row],[Net Unit]]*Table_Query_from_Mac10[[#This Row],[qty_to_ship]])</f>
        <v>358.32</v>
      </c>
      <c r="O1798" s="47">
        <f>SUMIFS(Summary!C:C,Summary!H:H,Table_Query_from_Mac10[[#This Row],[Juiceoc]])</f>
        <v>0</v>
      </c>
      <c r="P1798" s="47">
        <f>SUMIFS(Summary!D:D,Summary!H:H,Table_Query_from_Mac10[[#This Row],[Juiceoc]])</f>
        <v>0</v>
      </c>
      <c r="Q1798" s="47">
        <f>SUMIFS(Summary!E:E,Summary!H:H,Table_Query_from_Mac10[[#This Row],[Juiceoc]])</f>
        <v>0</v>
      </c>
      <c r="R1798" s="47">
        <f>Table_Query_from_Mac10[[#This Row],[Net Unit]]*(1+Table_Query_from_Mac10[[#This Row],[PriceIncreasebyType]])</f>
        <v>14.93</v>
      </c>
      <c r="S1798" s="47">
        <f>Table_Query_from_Mac10[[#This Row],[UnitPriceFuture]]*Table_Query_from_Mac10[[#This Row],[qtytoShipFuture]]</f>
        <v>358.32</v>
      </c>
      <c r="T1798" s="47">
        <f>ROUND(Table_Query_from_Mac10[[#This Row],[qty_to_ship]]*(1+Table_Query_from_Mac10[[#This Row],[VolumeIncreasebyType]]),0)</f>
        <v>24</v>
      </c>
      <c r="U1798" s="47">
        <f>Table_Query_from_Mac10[[#This Row],[qtytoShipFuture]]*Table_Query_from_Mac10[[#This Row],[Future-cost]]</f>
        <v>144</v>
      </c>
      <c r="V1798" s="47">
        <f>Table_Query_from_Mac10[[#This Row],[qtytoShipFuture]]-Table_Query_from_Mac10[[#This Row],[qty_to_ship]]</f>
        <v>0</v>
      </c>
      <c r="W1798" s="47">
        <f>Table_Query_from_Mac10[[#This Row],[UnitPriceFuture]]</f>
        <v>14.93</v>
      </c>
      <c r="X1798" s="47">
        <f>Table_Query_from_Mac10[[#This Row],[Unit Increase]]*Table_Query_from_Mac10[[#This Row],[UnitPriceFuture]]</f>
        <v>0</v>
      </c>
      <c r="Y1798" s="47">
        <f>Table_Query_from_Mac10[[#This Row],[Unit Increase]]*Table_Query_from_Mac10[[#This Row],[Future-cost]]</f>
        <v>0</v>
      </c>
      <c r="Z1798" s="47">
        <f>-(Table_Query_from_Mac10[[#This Row],[Incremental Sales]]+((Table_Query_from_Mac10[[#This Row],[Incremental Sales]]*-(SUM(Summary!$S$8:$S$9)))))*Summary!$S$18</f>
        <v>0</v>
      </c>
      <c r="AA1798" s="47">
        <f>IFERROR(Table_Query_from_Mac10[[#This Row],[Incremental Cost]]/Table_Query_from_Mac10[[#This Row],[Incremental Sales]],0)</f>
        <v>0</v>
      </c>
      <c r="AB1798" s="47">
        <f>IFERROR(Table_Query_from_Mac10[[#This Row],[TotalCostFuture]]/Table_Query_from_Mac10[[#This Row],[totalsalesFuture]],0)</f>
        <v>0.40187541862022774</v>
      </c>
      <c r="AN1798" s="30">
        <v>96</v>
      </c>
      <c r="AO1798">
        <f t="shared" si="56"/>
        <v>24</v>
      </c>
      <c r="AQ1798" s="30">
        <v>42.65</v>
      </c>
      <c r="AR1798">
        <f t="shared" si="57"/>
        <v>14.93</v>
      </c>
    </row>
    <row r="1799" spans="1:44" x14ac:dyDescent="0.25">
      <c r="A1799">
        <v>90180</v>
      </c>
      <c r="B1799">
        <v>3</v>
      </c>
      <c r="C1799" t="s">
        <v>55</v>
      </c>
      <c r="D1799" t="s">
        <v>81</v>
      </c>
      <c r="E1799">
        <v>8</v>
      </c>
      <c r="F1799">
        <v>7.37</v>
      </c>
      <c r="G1799">
        <v>18.7</v>
      </c>
      <c r="H1799" s="1">
        <v>44852</v>
      </c>
      <c r="I1799" s="20">
        <v>0</v>
      </c>
      <c r="J1799" s="47">
        <f>Table_Query_from_Mac10[[#This Row],[unit_price]]-(Table_Query_from_Mac10[[#This Row],[unit_price]]*(Table_Query_from_Mac10[[#This Row],[discount_pct]]/100))</f>
        <v>18.7</v>
      </c>
      <c r="K1799" s="47">
        <f>Table_Query_from_Mac10[[#This Row],[unit_cost]]</f>
        <v>7.37</v>
      </c>
      <c r="L1799" s="47">
        <f>Table_Query_from_Mac10[[#This Row],[Live-cost]]*(1+Table_Query_from_Mac10[[#This Row],[CogsIncreasebyTYPE]])</f>
        <v>7.37</v>
      </c>
      <c r="M1799" s="47">
        <f>Table_Query_from_Mac10[[#This Row],[Live-cost]]*Table_Query_from_Mac10[[#This Row],[qty_to_ship]]</f>
        <v>58.96</v>
      </c>
      <c r="N1799" s="47">
        <f>IF(Table_Query_from_Mac10[[#This Row],[item_no]]="KDA",-Table_Query_from_Mac10[[#This Row],[unit_price]],Table_Query_from_Mac10[[#This Row],[Net Unit]]*Table_Query_from_Mac10[[#This Row],[qty_to_ship]])</f>
        <v>149.6</v>
      </c>
      <c r="O1799" s="47">
        <f>SUMIFS(Summary!C:C,Summary!H:H,Table_Query_from_Mac10[[#This Row],[Juiceoc]])</f>
        <v>0</v>
      </c>
      <c r="P1799" s="47">
        <f>SUMIFS(Summary!D:D,Summary!H:H,Table_Query_from_Mac10[[#This Row],[Juiceoc]])</f>
        <v>0</v>
      </c>
      <c r="Q1799" s="47">
        <f>SUMIFS(Summary!E:E,Summary!H:H,Table_Query_from_Mac10[[#This Row],[Juiceoc]])</f>
        <v>0</v>
      </c>
      <c r="R1799" s="47">
        <f>Table_Query_from_Mac10[[#This Row],[Net Unit]]*(1+Table_Query_from_Mac10[[#This Row],[PriceIncreasebyType]])</f>
        <v>18.7</v>
      </c>
      <c r="S1799" s="47">
        <f>Table_Query_from_Mac10[[#This Row],[UnitPriceFuture]]*Table_Query_from_Mac10[[#This Row],[qtytoShipFuture]]</f>
        <v>149.6</v>
      </c>
      <c r="T1799" s="47">
        <f>ROUND(Table_Query_from_Mac10[[#This Row],[qty_to_ship]]*(1+Table_Query_from_Mac10[[#This Row],[VolumeIncreasebyType]]),0)</f>
        <v>8</v>
      </c>
      <c r="U1799" s="47">
        <f>Table_Query_from_Mac10[[#This Row],[qtytoShipFuture]]*Table_Query_from_Mac10[[#This Row],[Future-cost]]</f>
        <v>58.96</v>
      </c>
      <c r="V1799" s="47">
        <f>Table_Query_from_Mac10[[#This Row],[qtytoShipFuture]]-Table_Query_from_Mac10[[#This Row],[qty_to_ship]]</f>
        <v>0</v>
      </c>
      <c r="W1799" s="47">
        <f>Table_Query_from_Mac10[[#This Row],[UnitPriceFuture]]</f>
        <v>18.7</v>
      </c>
      <c r="X1799" s="47">
        <f>Table_Query_from_Mac10[[#This Row],[Unit Increase]]*Table_Query_from_Mac10[[#This Row],[UnitPriceFuture]]</f>
        <v>0</v>
      </c>
      <c r="Y1799" s="47">
        <f>Table_Query_from_Mac10[[#This Row],[Unit Increase]]*Table_Query_from_Mac10[[#This Row],[Future-cost]]</f>
        <v>0</v>
      </c>
      <c r="Z1799" s="47">
        <f>-(Table_Query_from_Mac10[[#This Row],[Incremental Sales]]+((Table_Query_from_Mac10[[#This Row],[Incremental Sales]]*-(SUM(Summary!$S$8:$S$9)))))*Summary!$S$18</f>
        <v>0</v>
      </c>
      <c r="AA1799" s="47">
        <f>IFERROR(Table_Query_from_Mac10[[#This Row],[Incremental Cost]]/Table_Query_from_Mac10[[#This Row],[Incremental Sales]],0)</f>
        <v>0</v>
      </c>
      <c r="AB1799" s="47">
        <f>IFERROR(Table_Query_from_Mac10[[#This Row],[TotalCostFuture]]/Table_Query_from_Mac10[[#This Row],[totalsalesFuture]],0)</f>
        <v>0.39411764705882357</v>
      </c>
      <c r="AN1799" s="31">
        <v>31</v>
      </c>
      <c r="AO1799">
        <f t="shared" si="56"/>
        <v>8</v>
      </c>
      <c r="AQ1799" s="31">
        <v>53.43</v>
      </c>
      <c r="AR1799">
        <f t="shared" si="57"/>
        <v>18.7</v>
      </c>
    </row>
    <row r="1800" spans="1:44" x14ac:dyDescent="0.25">
      <c r="A1800">
        <v>90180</v>
      </c>
      <c r="B1800">
        <v>4</v>
      </c>
      <c r="C1800" t="s">
        <v>55</v>
      </c>
      <c r="D1800" t="s">
        <v>81</v>
      </c>
      <c r="E1800">
        <v>45</v>
      </c>
      <c r="F1800">
        <v>1.01</v>
      </c>
      <c r="G1800">
        <v>2.54</v>
      </c>
      <c r="H1800" s="1">
        <v>44852</v>
      </c>
      <c r="I1800" s="20">
        <v>0</v>
      </c>
      <c r="J1800" s="47">
        <f>Table_Query_from_Mac10[[#This Row],[unit_price]]-(Table_Query_from_Mac10[[#This Row],[unit_price]]*(Table_Query_from_Mac10[[#This Row],[discount_pct]]/100))</f>
        <v>2.54</v>
      </c>
      <c r="K1800" s="47">
        <f>Table_Query_from_Mac10[[#This Row],[unit_cost]]</f>
        <v>1.01</v>
      </c>
      <c r="L1800" s="47">
        <f>Table_Query_from_Mac10[[#This Row],[Live-cost]]*(1+Table_Query_from_Mac10[[#This Row],[CogsIncreasebyTYPE]])</f>
        <v>1.01</v>
      </c>
      <c r="M1800" s="47">
        <f>Table_Query_from_Mac10[[#This Row],[Live-cost]]*Table_Query_from_Mac10[[#This Row],[qty_to_ship]]</f>
        <v>45.45</v>
      </c>
      <c r="N1800" s="47">
        <f>IF(Table_Query_from_Mac10[[#This Row],[item_no]]="KDA",-Table_Query_from_Mac10[[#This Row],[unit_price]],Table_Query_from_Mac10[[#This Row],[Net Unit]]*Table_Query_from_Mac10[[#This Row],[qty_to_ship]])</f>
        <v>114.3</v>
      </c>
      <c r="O1800" s="47">
        <f>SUMIFS(Summary!C:C,Summary!H:H,Table_Query_from_Mac10[[#This Row],[Juiceoc]])</f>
        <v>0</v>
      </c>
      <c r="P1800" s="47">
        <f>SUMIFS(Summary!D:D,Summary!H:H,Table_Query_from_Mac10[[#This Row],[Juiceoc]])</f>
        <v>0</v>
      </c>
      <c r="Q1800" s="47">
        <f>SUMIFS(Summary!E:E,Summary!H:H,Table_Query_from_Mac10[[#This Row],[Juiceoc]])</f>
        <v>0</v>
      </c>
      <c r="R1800" s="47">
        <f>Table_Query_from_Mac10[[#This Row],[Net Unit]]*(1+Table_Query_from_Mac10[[#This Row],[PriceIncreasebyType]])</f>
        <v>2.54</v>
      </c>
      <c r="S1800" s="47">
        <f>Table_Query_from_Mac10[[#This Row],[UnitPriceFuture]]*Table_Query_from_Mac10[[#This Row],[qtytoShipFuture]]</f>
        <v>114.3</v>
      </c>
      <c r="T1800" s="47">
        <f>ROUND(Table_Query_from_Mac10[[#This Row],[qty_to_ship]]*(1+Table_Query_from_Mac10[[#This Row],[VolumeIncreasebyType]]),0)</f>
        <v>45</v>
      </c>
      <c r="U1800" s="47">
        <f>Table_Query_from_Mac10[[#This Row],[qtytoShipFuture]]*Table_Query_from_Mac10[[#This Row],[Future-cost]]</f>
        <v>45.45</v>
      </c>
      <c r="V1800" s="47">
        <f>Table_Query_from_Mac10[[#This Row],[qtytoShipFuture]]-Table_Query_from_Mac10[[#This Row],[qty_to_ship]]</f>
        <v>0</v>
      </c>
      <c r="W1800" s="47">
        <f>Table_Query_from_Mac10[[#This Row],[UnitPriceFuture]]</f>
        <v>2.54</v>
      </c>
      <c r="X1800" s="47">
        <f>Table_Query_from_Mac10[[#This Row],[Unit Increase]]*Table_Query_from_Mac10[[#This Row],[UnitPriceFuture]]</f>
        <v>0</v>
      </c>
      <c r="Y1800" s="47">
        <f>Table_Query_from_Mac10[[#This Row],[Unit Increase]]*Table_Query_from_Mac10[[#This Row],[Future-cost]]</f>
        <v>0</v>
      </c>
      <c r="Z1800" s="47">
        <f>-(Table_Query_from_Mac10[[#This Row],[Incremental Sales]]+((Table_Query_from_Mac10[[#This Row],[Incremental Sales]]*-(SUM(Summary!$S$8:$S$9)))))*Summary!$S$18</f>
        <v>0</v>
      </c>
      <c r="AA1800" s="47">
        <f>IFERROR(Table_Query_from_Mac10[[#This Row],[Incremental Cost]]/Table_Query_from_Mac10[[#This Row],[Incremental Sales]],0)</f>
        <v>0</v>
      </c>
      <c r="AB1800" s="47">
        <f>IFERROR(Table_Query_from_Mac10[[#This Row],[TotalCostFuture]]/Table_Query_from_Mac10[[#This Row],[totalsalesFuture]],0)</f>
        <v>0.39763779527559057</v>
      </c>
      <c r="AN1800" s="30">
        <v>180</v>
      </c>
      <c r="AO1800">
        <f t="shared" si="56"/>
        <v>45</v>
      </c>
      <c r="AQ1800" s="30">
        <v>7.26</v>
      </c>
      <c r="AR1800">
        <f t="shared" si="57"/>
        <v>2.54</v>
      </c>
    </row>
    <row r="1801" spans="1:44" x14ac:dyDescent="0.25">
      <c r="A1801">
        <v>90180</v>
      </c>
      <c r="B1801">
        <v>5</v>
      </c>
      <c r="C1801" t="s">
        <v>55</v>
      </c>
      <c r="D1801" t="s">
        <v>81</v>
      </c>
      <c r="E1801">
        <v>15</v>
      </c>
      <c r="F1801">
        <v>1.1599999999999999</v>
      </c>
      <c r="G1801">
        <v>3.03</v>
      </c>
      <c r="H1801" s="1">
        <v>44852</v>
      </c>
      <c r="I1801" s="20">
        <v>0</v>
      </c>
      <c r="J1801" s="47">
        <f>Table_Query_from_Mac10[[#This Row],[unit_price]]-(Table_Query_from_Mac10[[#This Row],[unit_price]]*(Table_Query_from_Mac10[[#This Row],[discount_pct]]/100))</f>
        <v>3.03</v>
      </c>
      <c r="K1801" s="47">
        <f>Table_Query_from_Mac10[[#This Row],[unit_cost]]</f>
        <v>1.1599999999999999</v>
      </c>
      <c r="L1801" s="47">
        <f>Table_Query_from_Mac10[[#This Row],[Live-cost]]*(1+Table_Query_from_Mac10[[#This Row],[CogsIncreasebyTYPE]])</f>
        <v>1.1599999999999999</v>
      </c>
      <c r="M1801" s="47">
        <f>Table_Query_from_Mac10[[#This Row],[Live-cost]]*Table_Query_from_Mac10[[#This Row],[qty_to_ship]]</f>
        <v>17.399999999999999</v>
      </c>
      <c r="N1801" s="47">
        <f>IF(Table_Query_from_Mac10[[#This Row],[item_no]]="KDA",-Table_Query_from_Mac10[[#This Row],[unit_price]],Table_Query_from_Mac10[[#This Row],[Net Unit]]*Table_Query_from_Mac10[[#This Row],[qty_to_ship]])</f>
        <v>45.449999999999996</v>
      </c>
      <c r="O1801" s="47">
        <f>SUMIFS(Summary!C:C,Summary!H:H,Table_Query_from_Mac10[[#This Row],[Juiceoc]])</f>
        <v>0</v>
      </c>
      <c r="P1801" s="47">
        <f>SUMIFS(Summary!D:D,Summary!H:H,Table_Query_from_Mac10[[#This Row],[Juiceoc]])</f>
        <v>0</v>
      </c>
      <c r="Q1801" s="47">
        <f>SUMIFS(Summary!E:E,Summary!H:H,Table_Query_from_Mac10[[#This Row],[Juiceoc]])</f>
        <v>0</v>
      </c>
      <c r="R1801" s="47">
        <f>Table_Query_from_Mac10[[#This Row],[Net Unit]]*(1+Table_Query_from_Mac10[[#This Row],[PriceIncreasebyType]])</f>
        <v>3.03</v>
      </c>
      <c r="S1801" s="47">
        <f>Table_Query_from_Mac10[[#This Row],[UnitPriceFuture]]*Table_Query_from_Mac10[[#This Row],[qtytoShipFuture]]</f>
        <v>45.449999999999996</v>
      </c>
      <c r="T1801" s="47">
        <f>ROUND(Table_Query_from_Mac10[[#This Row],[qty_to_ship]]*(1+Table_Query_from_Mac10[[#This Row],[VolumeIncreasebyType]]),0)</f>
        <v>15</v>
      </c>
      <c r="U1801" s="47">
        <f>Table_Query_from_Mac10[[#This Row],[qtytoShipFuture]]*Table_Query_from_Mac10[[#This Row],[Future-cost]]</f>
        <v>17.399999999999999</v>
      </c>
      <c r="V1801" s="47">
        <f>Table_Query_from_Mac10[[#This Row],[qtytoShipFuture]]-Table_Query_from_Mac10[[#This Row],[qty_to_ship]]</f>
        <v>0</v>
      </c>
      <c r="W1801" s="47">
        <f>Table_Query_from_Mac10[[#This Row],[UnitPriceFuture]]</f>
        <v>3.03</v>
      </c>
      <c r="X1801" s="47">
        <f>Table_Query_from_Mac10[[#This Row],[Unit Increase]]*Table_Query_from_Mac10[[#This Row],[UnitPriceFuture]]</f>
        <v>0</v>
      </c>
      <c r="Y1801" s="47">
        <f>Table_Query_from_Mac10[[#This Row],[Unit Increase]]*Table_Query_from_Mac10[[#This Row],[Future-cost]]</f>
        <v>0</v>
      </c>
      <c r="Z1801" s="47">
        <f>-(Table_Query_from_Mac10[[#This Row],[Incremental Sales]]+((Table_Query_from_Mac10[[#This Row],[Incremental Sales]]*-(SUM(Summary!$S$8:$S$9)))))*Summary!$S$18</f>
        <v>0</v>
      </c>
      <c r="AA1801" s="47">
        <f>IFERROR(Table_Query_from_Mac10[[#This Row],[Incremental Cost]]/Table_Query_from_Mac10[[#This Row],[Incremental Sales]],0)</f>
        <v>0</v>
      </c>
      <c r="AB1801" s="47">
        <f>IFERROR(Table_Query_from_Mac10[[#This Row],[TotalCostFuture]]/Table_Query_from_Mac10[[#This Row],[totalsalesFuture]],0)</f>
        <v>0.38283828382838286</v>
      </c>
      <c r="AN1801" s="31">
        <v>60</v>
      </c>
      <c r="AO1801">
        <f t="shared" si="56"/>
        <v>15</v>
      </c>
      <c r="AQ1801" s="31">
        <v>8.65</v>
      </c>
      <c r="AR1801">
        <f t="shared" si="57"/>
        <v>3.03</v>
      </c>
    </row>
    <row r="1802" spans="1:44" x14ac:dyDescent="0.25">
      <c r="A1802">
        <v>90180</v>
      </c>
      <c r="B1802">
        <v>6</v>
      </c>
      <c r="C1802" t="s">
        <v>55</v>
      </c>
      <c r="D1802" t="s">
        <v>81</v>
      </c>
      <c r="E1802">
        <v>8</v>
      </c>
      <c r="F1802">
        <v>1.34</v>
      </c>
      <c r="G1802">
        <v>3.64</v>
      </c>
      <c r="H1802" s="1">
        <v>44852</v>
      </c>
      <c r="I1802" s="20">
        <v>0</v>
      </c>
      <c r="J1802" s="47">
        <f>Table_Query_from_Mac10[[#This Row],[unit_price]]-(Table_Query_from_Mac10[[#This Row],[unit_price]]*(Table_Query_from_Mac10[[#This Row],[discount_pct]]/100))</f>
        <v>3.64</v>
      </c>
      <c r="K1802" s="47">
        <f>Table_Query_from_Mac10[[#This Row],[unit_cost]]</f>
        <v>1.34</v>
      </c>
      <c r="L1802" s="47">
        <f>Table_Query_from_Mac10[[#This Row],[Live-cost]]*(1+Table_Query_from_Mac10[[#This Row],[CogsIncreasebyTYPE]])</f>
        <v>1.34</v>
      </c>
      <c r="M1802" s="47">
        <f>Table_Query_from_Mac10[[#This Row],[Live-cost]]*Table_Query_from_Mac10[[#This Row],[qty_to_ship]]</f>
        <v>10.72</v>
      </c>
      <c r="N1802" s="47">
        <f>IF(Table_Query_from_Mac10[[#This Row],[item_no]]="KDA",-Table_Query_from_Mac10[[#This Row],[unit_price]],Table_Query_from_Mac10[[#This Row],[Net Unit]]*Table_Query_from_Mac10[[#This Row],[qty_to_ship]])</f>
        <v>29.12</v>
      </c>
      <c r="O1802" s="47">
        <f>SUMIFS(Summary!C:C,Summary!H:H,Table_Query_from_Mac10[[#This Row],[Juiceoc]])</f>
        <v>0</v>
      </c>
      <c r="P1802" s="47">
        <f>SUMIFS(Summary!D:D,Summary!H:H,Table_Query_from_Mac10[[#This Row],[Juiceoc]])</f>
        <v>0</v>
      </c>
      <c r="Q1802" s="47">
        <f>SUMIFS(Summary!E:E,Summary!H:H,Table_Query_from_Mac10[[#This Row],[Juiceoc]])</f>
        <v>0</v>
      </c>
      <c r="R1802" s="47">
        <f>Table_Query_from_Mac10[[#This Row],[Net Unit]]*(1+Table_Query_from_Mac10[[#This Row],[PriceIncreasebyType]])</f>
        <v>3.64</v>
      </c>
      <c r="S1802" s="47">
        <f>Table_Query_from_Mac10[[#This Row],[UnitPriceFuture]]*Table_Query_from_Mac10[[#This Row],[qtytoShipFuture]]</f>
        <v>29.12</v>
      </c>
      <c r="T1802" s="47">
        <f>ROUND(Table_Query_from_Mac10[[#This Row],[qty_to_ship]]*(1+Table_Query_from_Mac10[[#This Row],[VolumeIncreasebyType]]),0)</f>
        <v>8</v>
      </c>
      <c r="U1802" s="47">
        <f>Table_Query_from_Mac10[[#This Row],[qtytoShipFuture]]*Table_Query_from_Mac10[[#This Row],[Future-cost]]</f>
        <v>10.72</v>
      </c>
      <c r="V1802" s="47">
        <f>Table_Query_from_Mac10[[#This Row],[qtytoShipFuture]]-Table_Query_from_Mac10[[#This Row],[qty_to_ship]]</f>
        <v>0</v>
      </c>
      <c r="W1802" s="47">
        <f>Table_Query_from_Mac10[[#This Row],[UnitPriceFuture]]</f>
        <v>3.64</v>
      </c>
      <c r="X1802" s="47">
        <f>Table_Query_from_Mac10[[#This Row],[Unit Increase]]*Table_Query_from_Mac10[[#This Row],[UnitPriceFuture]]</f>
        <v>0</v>
      </c>
      <c r="Y1802" s="47">
        <f>Table_Query_from_Mac10[[#This Row],[Unit Increase]]*Table_Query_from_Mac10[[#This Row],[Future-cost]]</f>
        <v>0</v>
      </c>
      <c r="Z1802" s="47">
        <f>-(Table_Query_from_Mac10[[#This Row],[Incremental Sales]]+((Table_Query_from_Mac10[[#This Row],[Incremental Sales]]*-(SUM(Summary!$S$8:$S$9)))))*Summary!$S$18</f>
        <v>0</v>
      </c>
      <c r="AA1802" s="47">
        <f>IFERROR(Table_Query_from_Mac10[[#This Row],[Incremental Cost]]/Table_Query_from_Mac10[[#This Row],[Incremental Sales]],0)</f>
        <v>0</v>
      </c>
      <c r="AB1802" s="47">
        <f>IFERROR(Table_Query_from_Mac10[[#This Row],[TotalCostFuture]]/Table_Query_from_Mac10[[#This Row],[totalsalesFuture]],0)</f>
        <v>0.36813186813186816</v>
      </c>
      <c r="AN1802" s="30">
        <v>30</v>
      </c>
      <c r="AO1802">
        <f t="shared" si="56"/>
        <v>8</v>
      </c>
      <c r="AQ1802" s="30">
        <v>10.4</v>
      </c>
      <c r="AR1802">
        <f t="shared" si="57"/>
        <v>3.64</v>
      </c>
    </row>
    <row r="1803" spans="1:44" x14ac:dyDescent="0.25">
      <c r="A1803">
        <v>90180</v>
      </c>
      <c r="B1803">
        <v>7</v>
      </c>
      <c r="C1803" t="s">
        <v>55</v>
      </c>
      <c r="D1803" t="s">
        <v>81</v>
      </c>
      <c r="E1803">
        <v>3</v>
      </c>
      <c r="F1803">
        <v>1.57</v>
      </c>
      <c r="G1803">
        <v>4.55</v>
      </c>
      <c r="H1803" s="1">
        <v>44852</v>
      </c>
      <c r="I1803" s="20">
        <v>0</v>
      </c>
      <c r="J1803" s="47">
        <f>Table_Query_from_Mac10[[#This Row],[unit_price]]-(Table_Query_from_Mac10[[#This Row],[unit_price]]*(Table_Query_from_Mac10[[#This Row],[discount_pct]]/100))</f>
        <v>4.55</v>
      </c>
      <c r="K1803" s="47">
        <f>Table_Query_from_Mac10[[#This Row],[unit_cost]]</f>
        <v>1.57</v>
      </c>
      <c r="L1803" s="47">
        <f>Table_Query_from_Mac10[[#This Row],[Live-cost]]*(1+Table_Query_from_Mac10[[#This Row],[CogsIncreasebyTYPE]])</f>
        <v>1.57</v>
      </c>
      <c r="M1803" s="47">
        <f>Table_Query_from_Mac10[[#This Row],[Live-cost]]*Table_Query_from_Mac10[[#This Row],[qty_to_ship]]</f>
        <v>4.71</v>
      </c>
      <c r="N1803" s="47">
        <f>IF(Table_Query_from_Mac10[[#This Row],[item_no]]="KDA",-Table_Query_from_Mac10[[#This Row],[unit_price]],Table_Query_from_Mac10[[#This Row],[Net Unit]]*Table_Query_from_Mac10[[#This Row],[qty_to_ship]])</f>
        <v>13.649999999999999</v>
      </c>
      <c r="O1803" s="47">
        <f>SUMIFS(Summary!C:C,Summary!H:H,Table_Query_from_Mac10[[#This Row],[Juiceoc]])</f>
        <v>0</v>
      </c>
      <c r="P1803" s="47">
        <f>SUMIFS(Summary!D:D,Summary!H:H,Table_Query_from_Mac10[[#This Row],[Juiceoc]])</f>
        <v>0</v>
      </c>
      <c r="Q1803" s="47">
        <f>SUMIFS(Summary!E:E,Summary!H:H,Table_Query_from_Mac10[[#This Row],[Juiceoc]])</f>
        <v>0</v>
      </c>
      <c r="R1803" s="47">
        <f>Table_Query_from_Mac10[[#This Row],[Net Unit]]*(1+Table_Query_from_Mac10[[#This Row],[PriceIncreasebyType]])</f>
        <v>4.55</v>
      </c>
      <c r="S1803" s="47">
        <f>Table_Query_from_Mac10[[#This Row],[UnitPriceFuture]]*Table_Query_from_Mac10[[#This Row],[qtytoShipFuture]]</f>
        <v>13.649999999999999</v>
      </c>
      <c r="T1803" s="47">
        <f>ROUND(Table_Query_from_Mac10[[#This Row],[qty_to_ship]]*(1+Table_Query_from_Mac10[[#This Row],[VolumeIncreasebyType]]),0)</f>
        <v>3</v>
      </c>
      <c r="U1803" s="47">
        <f>Table_Query_from_Mac10[[#This Row],[qtytoShipFuture]]*Table_Query_from_Mac10[[#This Row],[Future-cost]]</f>
        <v>4.71</v>
      </c>
      <c r="V1803" s="47">
        <f>Table_Query_from_Mac10[[#This Row],[qtytoShipFuture]]-Table_Query_from_Mac10[[#This Row],[qty_to_ship]]</f>
        <v>0</v>
      </c>
      <c r="W1803" s="47">
        <f>Table_Query_from_Mac10[[#This Row],[UnitPriceFuture]]</f>
        <v>4.55</v>
      </c>
      <c r="X1803" s="47">
        <f>Table_Query_from_Mac10[[#This Row],[Unit Increase]]*Table_Query_from_Mac10[[#This Row],[UnitPriceFuture]]</f>
        <v>0</v>
      </c>
      <c r="Y1803" s="47">
        <f>Table_Query_from_Mac10[[#This Row],[Unit Increase]]*Table_Query_from_Mac10[[#This Row],[Future-cost]]</f>
        <v>0</v>
      </c>
      <c r="Z1803" s="47">
        <f>-(Table_Query_from_Mac10[[#This Row],[Incremental Sales]]+((Table_Query_from_Mac10[[#This Row],[Incremental Sales]]*-(SUM(Summary!$S$8:$S$9)))))*Summary!$S$18</f>
        <v>0</v>
      </c>
      <c r="AA1803" s="47">
        <f>IFERROR(Table_Query_from_Mac10[[#This Row],[Incremental Cost]]/Table_Query_from_Mac10[[#This Row],[Incremental Sales]],0)</f>
        <v>0</v>
      </c>
      <c r="AB1803" s="47">
        <f>IFERROR(Table_Query_from_Mac10[[#This Row],[TotalCostFuture]]/Table_Query_from_Mac10[[#This Row],[totalsalesFuture]],0)</f>
        <v>0.34505494505494511</v>
      </c>
      <c r="AN1803" s="31">
        <v>10</v>
      </c>
      <c r="AO1803">
        <f t="shared" si="56"/>
        <v>3</v>
      </c>
      <c r="AQ1803" s="31">
        <v>13.01</v>
      </c>
      <c r="AR1803">
        <f t="shared" si="57"/>
        <v>4.55</v>
      </c>
    </row>
    <row r="1804" spans="1:44" x14ac:dyDescent="0.25">
      <c r="A1804">
        <v>90180</v>
      </c>
      <c r="B1804">
        <v>8</v>
      </c>
      <c r="C1804" t="s">
        <v>55</v>
      </c>
      <c r="D1804" t="s">
        <v>81</v>
      </c>
      <c r="E1804">
        <v>5</v>
      </c>
      <c r="F1804">
        <v>1.74</v>
      </c>
      <c r="G1804">
        <v>5.42</v>
      </c>
      <c r="H1804" s="1">
        <v>44852</v>
      </c>
      <c r="I1804" s="20">
        <v>0</v>
      </c>
      <c r="J1804" s="47">
        <f>Table_Query_from_Mac10[[#This Row],[unit_price]]-(Table_Query_from_Mac10[[#This Row],[unit_price]]*(Table_Query_from_Mac10[[#This Row],[discount_pct]]/100))</f>
        <v>5.42</v>
      </c>
      <c r="K1804" s="47">
        <f>Table_Query_from_Mac10[[#This Row],[unit_cost]]</f>
        <v>1.74</v>
      </c>
      <c r="L1804" s="47">
        <f>Table_Query_from_Mac10[[#This Row],[Live-cost]]*(1+Table_Query_from_Mac10[[#This Row],[CogsIncreasebyTYPE]])</f>
        <v>1.74</v>
      </c>
      <c r="M1804" s="47">
        <f>Table_Query_from_Mac10[[#This Row],[Live-cost]]*Table_Query_from_Mac10[[#This Row],[qty_to_ship]]</f>
        <v>8.6999999999999993</v>
      </c>
      <c r="N1804" s="47">
        <f>IF(Table_Query_from_Mac10[[#This Row],[item_no]]="KDA",-Table_Query_from_Mac10[[#This Row],[unit_price]],Table_Query_from_Mac10[[#This Row],[Net Unit]]*Table_Query_from_Mac10[[#This Row],[qty_to_ship]])</f>
        <v>27.1</v>
      </c>
      <c r="O1804" s="47">
        <f>SUMIFS(Summary!C:C,Summary!H:H,Table_Query_from_Mac10[[#This Row],[Juiceoc]])</f>
        <v>0</v>
      </c>
      <c r="P1804" s="47">
        <f>SUMIFS(Summary!D:D,Summary!H:H,Table_Query_from_Mac10[[#This Row],[Juiceoc]])</f>
        <v>0</v>
      </c>
      <c r="Q1804" s="47">
        <f>SUMIFS(Summary!E:E,Summary!H:H,Table_Query_from_Mac10[[#This Row],[Juiceoc]])</f>
        <v>0</v>
      </c>
      <c r="R1804" s="47">
        <f>Table_Query_from_Mac10[[#This Row],[Net Unit]]*(1+Table_Query_from_Mac10[[#This Row],[PriceIncreasebyType]])</f>
        <v>5.42</v>
      </c>
      <c r="S1804" s="47">
        <f>Table_Query_from_Mac10[[#This Row],[UnitPriceFuture]]*Table_Query_from_Mac10[[#This Row],[qtytoShipFuture]]</f>
        <v>27.1</v>
      </c>
      <c r="T1804" s="47">
        <f>ROUND(Table_Query_from_Mac10[[#This Row],[qty_to_ship]]*(1+Table_Query_from_Mac10[[#This Row],[VolumeIncreasebyType]]),0)</f>
        <v>5</v>
      </c>
      <c r="U1804" s="47">
        <f>Table_Query_from_Mac10[[#This Row],[qtytoShipFuture]]*Table_Query_from_Mac10[[#This Row],[Future-cost]]</f>
        <v>8.6999999999999993</v>
      </c>
      <c r="V1804" s="47">
        <f>Table_Query_from_Mac10[[#This Row],[qtytoShipFuture]]-Table_Query_from_Mac10[[#This Row],[qty_to_ship]]</f>
        <v>0</v>
      </c>
      <c r="W1804" s="47">
        <f>Table_Query_from_Mac10[[#This Row],[UnitPriceFuture]]</f>
        <v>5.42</v>
      </c>
      <c r="X1804" s="47">
        <f>Table_Query_from_Mac10[[#This Row],[Unit Increase]]*Table_Query_from_Mac10[[#This Row],[UnitPriceFuture]]</f>
        <v>0</v>
      </c>
      <c r="Y1804" s="47">
        <f>Table_Query_from_Mac10[[#This Row],[Unit Increase]]*Table_Query_from_Mac10[[#This Row],[Future-cost]]</f>
        <v>0</v>
      </c>
      <c r="Z1804" s="47">
        <f>-(Table_Query_from_Mac10[[#This Row],[Incremental Sales]]+((Table_Query_from_Mac10[[#This Row],[Incremental Sales]]*-(SUM(Summary!$S$8:$S$9)))))*Summary!$S$18</f>
        <v>0</v>
      </c>
      <c r="AA1804" s="47">
        <f>IFERROR(Table_Query_from_Mac10[[#This Row],[Incremental Cost]]/Table_Query_from_Mac10[[#This Row],[Incremental Sales]],0)</f>
        <v>0</v>
      </c>
      <c r="AB1804" s="47">
        <f>IFERROR(Table_Query_from_Mac10[[#This Row],[TotalCostFuture]]/Table_Query_from_Mac10[[#This Row],[totalsalesFuture]],0)</f>
        <v>0.3210332103321033</v>
      </c>
      <c r="AN1804" s="30">
        <v>20</v>
      </c>
      <c r="AO1804">
        <f t="shared" si="56"/>
        <v>5</v>
      </c>
      <c r="AQ1804" s="30">
        <v>15.48</v>
      </c>
      <c r="AR1804">
        <f t="shared" si="57"/>
        <v>5.42</v>
      </c>
    </row>
    <row r="1805" spans="1:44" x14ac:dyDescent="0.25">
      <c r="A1805">
        <v>90180</v>
      </c>
      <c r="B1805">
        <v>9</v>
      </c>
      <c r="C1805" t="s">
        <v>55</v>
      </c>
      <c r="D1805" t="s">
        <v>81</v>
      </c>
      <c r="E1805">
        <v>5</v>
      </c>
      <c r="F1805">
        <v>1.98</v>
      </c>
      <c r="G1805">
        <v>6.58</v>
      </c>
      <c r="H1805" s="1">
        <v>44852</v>
      </c>
      <c r="I1805" s="20">
        <v>0</v>
      </c>
      <c r="J1805" s="47">
        <f>Table_Query_from_Mac10[[#This Row],[unit_price]]-(Table_Query_from_Mac10[[#This Row],[unit_price]]*(Table_Query_from_Mac10[[#This Row],[discount_pct]]/100))</f>
        <v>6.58</v>
      </c>
      <c r="K1805" s="47">
        <f>Table_Query_from_Mac10[[#This Row],[unit_cost]]</f>
        <v>1.98</v>
      </c>
      <c r="L1805" s="47">
        <f>Table_Query_from_Mac10[[#This Row],[Live-cost]]*(1+Table_Query_from_Mac10[[#This Row],[CogsIncreasebyTYPE]])</f>
        <v>1.98</v>
      </c>
      <c r="M1805" s="47">
        <f>Table_Query_from_Mac10[[#This Row],[Live-cost]]*Table_Query_from_Mac10[[#This Row],[qty_to_ship]]</f>
        <v>9.9</v>
      </c>
      <c r="N1805" s="47">
        <f>IF(Table_Query_from_Mac10[[#This Row],[item_no]]="KDA",-Table_Query_from_Mac10[[#This Row],[unit_price]],Table_Query_from_Mac10[[#This Row],[Net Unit]]*Table_Query_from_Mac10[[#This Row],[qty_to_ship]])</f>
        <v>32.9</v>
      </c>
      <c r="O1805" s="47">
        <f>SUMIFS(Summary!C:C,Summary!H:H,Table_Query_from_Mac10[[#This Row],[Juiceoc]])</f>
        <v>0</v>
      </c>
      <c r="P1805" s="47">
        <f>SUMIFS(Summary!D:D,Summary!H:H,Table_Query_from_Mac10[[#This Row],[Juiceoc]])</f>
        <v>0</v>
      </c>
      <c r="Q1805" s="47">
        <f>SUMIFS(Summary!E:E,Summary!H:H,Table_Query_from_Mac10[[#This Row],[Juiceoc]])</f>
        <v>0</v>
      </c>
      <c r="R1805" s="47">
        <f>Table_Query_from_Mac10[[#This Row],[Net Unit]]*(1+Table_Query_from_Mac10[[#This Row],[PriceIncreasebyType]])</f>
        <v>6.58</v>
      </c>
      <c r="S1805" s="47">
        <f>Table_Query_from_Mac10[[#This Row],[UnitPriceFuture]]*Table_Query_from_Mac10[[#This Row],[qtytoShipFuture]]</f>
        <v>32.9</v>
      </c>
      <c r="T1805" s="47">
        <f>ROUND(Table_Query_from_Mac10[[#This Row],[qty_to_ship]]*(1+Table_Query_from_Mac10[[#This Row],[VolumeIncreasebyType]]),0)</f>
        <v>5</v>
      </c>
      <c r="U1805" s="47">
        <f>Table_Query_from_Mac10[[#This Row],[qtytoShipFuture]]*Table_Query_from_Mac10[[#This Row],[Future-cost]]</f>
        <v>9.9</v>
      </c>
      <c r="V1805" s="47">
        <f>Table_Query_from_Mac10[[#This Row],[qtytoShipFuture]]-Table_Query_from_Mac10[[#This Row],[qty_to_ship]]</f>
        <v>0</v>
      </c>
      <c r="W1805" s="47">
        <f>Table_Query_from_Mac10[[#This Row],[UnitPriceFuture]]</f>
        <v>6.58</v>
      </c>
      <c r="X1805" s="47">
        <f>Table_Query_from_Mac10[[#This Row],[Unit Increase]]*Table_Query_from_Mac10[[#This Row],[UnitPriceFuture]]</f>
        <v>0</v>
      </c>
      <c r="Y1805" s="47">
        <f>Table_Query_from_Mac10[[#This Row],[Unit Increase]]*Table_Query_from_Mac10[[#This Row],[Future-cost]]</f>
        <v>0</v>
      </c>
      <c r="Z1805" s="47">
        <f>-(Table_Query_from_Mac10[[#This Row],[Incremental Sales]]+((Table_Query_from_Mac10[[#This Row],[Incremental Sales]]*-(SUM(Summary!$S$8:$S$9)))))*Summary!$S$18</f>
        <v>0</v>
      </c>
      <c r="AA1805" s="47">
        <f>IFERROR(Table_Query_from_Mac10[[#This Row],[Incremental Cost]]/Table_Query_from_Mac10[[#This Row],[Incremental Sales]],0)</f>
        <v>0</v>
      </c>
      <c r="AB1805" s="47">
        <f>IFERROR(Table_Query_from_Mac10[[#This Row],[TotalCostFuture]]/Table_Query_from_Mac10[[#This Row],[totalsalesFuture]],0)</f>
        <v>0.30091185410334348</v>
      </c>
      <c r="AN1805" s="31">
        <v>20</v>
      </c>
      <c r="AO1805">
        <f t="shared" si="56"/>
        <v>5</v>
      </c>
      <c r="AQ1805" s="31">
        <v>18.809999999999999</v>
      </c>
      <c r="AR1805">
        <f t="shared" si="57"/>
        <v>6.58</v>
      </c>
    </row>
    <row r="1806" spans="1:44" x14ac:dyDescent="0.25">
      <c r="A1806">
        <v>90181</v>
      </c>
      <c r="B1806">
        <v>1</v>
      </c>
      <c r="C1806" t="s">
        <v>59</v>
      </c>
      <c r="D1806" t="s">
        <v>49</v>
      </c>
      <c r="E1806">
        <v>40</v>
      </c>
      <c r="F1806">
        <v>5.21</v>
      </c>
      <c r="G1806">
        <v>11.4</v>
      </c>
      <c r="H1806" s="1">
        <v>44847</v>
      </c>
      <c r="I1806" s="20">
        <v>0</v>
      </c>
      <c r="J1806" s="47">
        <f>Table_Query_from_Mac10[[#This Row],[unit_price]]-(Table_Query_from_Mac10[[#This Row],[unit_price]]*(Table_Query_from_Mac10[[#This Row],[discount_pct]]/100))</f>
        <v>11.4</v>
      </c>
      <c r="K1806" s="47">
        <f>Table_Query_from_Mac10[[#This Row],[unit_cost]]</f>
        <v>5.21</v>
      </c>
      <c r="L1806" s="47">
        <f>Table_Query_from_Mac10[[#This Row],[Live-cost]]*(1+Table_Query_from_Mac10[[#This Row],[CogsIncreasebyTYPE]])</f>
        <v>5.21</v>
      </c>
      <c r="M1806" s="47">
        <f>Table_Query_from_Mac10[[#This Row],[Live-cost]]*Table_Query_from_Mac10[[#This Row],[qty_to_ship]]</f>
        <v>208.4</v>
      </c>
      <c r="N1806" s="47">
        <f>IF(Table_Query_from_Mac10[[#This Row],[item_no]]="KDA",-Table_Query_from_Mac10[[#This Row],[unit_price]],Table_Query_from_Mac10[[#This Row],[Net Unit]]*Table_Query_from_Mac10[[#This Row],[qty_to_ship]])</f>
        <v>456</v>
      </c>
      <c r="O1806" s="47">
        <f>SUMIFS(Summary!C:C,Summary!H:H,Table_Query_from_Mac10[[#This Row],[Juiceoc]])</f>
        <v>0</v>
      </c>
      <c r="P1806" s="47">
        <f>SUMIFS(Summary!D:D,Summary!H:H,Table_Query_from_Mac10[[#This Row],[Juiceoc]])</f>
        <v>0</v>
      </c>
      <c r="Q1806" s="47">
        <f>SUMIFS(Summary!E:E,Summary!H:H,Table_Query_from_Mac10[[#This Row],[Juiceoc]])</f>
        <v>0</v>
      </c>
      <c r="R1806" s="47">
        <f>Table_Query_from_Mac10[[#This Row],[Net Unit]]*(1+Table_Query_from_Mac10[[#This Row],[PriceIncreasebyType]])</f>
        <v>11.4</v>
      </c>
      <c r="S1806" s="47">
        <f>Table_Query_from_Mac10[[#This Row],[UnitPriceFuture]]*Table_Query_from_Mac10[[#This Row],[qtytoShipFuture]]</f>
        <v>456</v>
      </c>
      <c r="T1806" s="47">
        <f>ROUND(Table_Query_from_Mac10[[#This Row],[qty_to_ship]]*(1+Table_Query_from_Mac10[[#This Row],[VolumeIncreasebyType]]),0)</f>
        <v>40</v>
      </c>
      <c r="U1806" s="47">
        <f>Table_Query_from_Mac10[[#This Row],[qtytoShipFuture]]*Table_Query_from_Mac10[[#This Row],[Future-cost]]</f>
        <v>208.4</v>
      </c>
      <c r="V1806" s="47">
        <f>Table_Query_from_Mac10[[#This Row],[qtytoShipFuture]]-Table_Query_from_Mac10[[#This Row],[qty_to_ship]]</f>
        <v>0</v>
      </c>
      <c r="W1806" s="47">
        <f>Table_Query_from_Mac10[[#This Row],[UnitPriceFuture]]</f>
        <v>11.4</v>
      </c>
      <c r="X1806" s="47">
        <f>Table_Query_from_Mac10[[#This Row],[Unit Increase]]*Table_Query_from_Mac10[[#This Row],[UnitPriceFuture]]</f>
        <v>0</v>
      </c>
      <c r="Y1806" s="47">
        <f>Table_Query_from_Mac10[[#This Row],[Unit Increase]]*Table_Query_from_Mac10[[#This Row],[Future-cost]]</f>
        <v>0</v>
      </c>
      <c r="Z1806" s="47">
        <f>-(Table_Query_from_Mac10[[#This Row],[Incremental Sales]]+((Table_Query_from_Mac10[[#This Row],[Incremental Sales]]*-(SUM(Summary!$S$8:$S$9)))))*Summary!$S$18</f>
        <v>0</v>
      </c>
      <c r="AA1806" s="47">
        <f>IFERROR(Table_Query_from_Mac10[[#This Row],[Incremental Cost]]/Table_Query_from_Mac10[[#This Row],[Incremental Sales]],0)</f>
        <v>0</v>
      </c>
      <c r="AB1806" s="47">
        <f>IFERROR(Table_Query_from_Mac10[[#This Row],[TotalCostFuture]]/Table_Query_from_Mac10[[#This Row],[totalsalesFuture]],0)</f>
        <v>0.45701754385964916</v>
      </c>
      <c r="AN1806" s="30">
        <v>160</v>
      </c>
      <c r="AO1806">
        <f t="shared" si="56"/>
        <v>40</v>
      </c>
      <c r="AQ1806" s="30">
        <v>32.57</v>
      </c>
      <c r="AR1806">
        <f t="shared" si="57"/>
        <v>11.4</v>
      </c>
    </row>
    <row r="1807" spans="1:44" x14ac:dyDescent="0.25">
      <c r="A1807">
        <v>90181</v>
      </c>
      <c r="B1807">
        <v>2</v>
      </c>
      <c r="C1807" t="s">
        <v>59</v>
      </c>
      <c r="D1807" t="s">
        <v>49</v>
      </c>
      <c r="E1807">
        <v>36</v>
      </c>
      <c r="F1807">
        <v>8.1999999999999993</v>
      </c>
      <c r="G1807">
        <v>19.239999999999998</v>
      </c>
      <c r="H1807" s="1">
        <v>44847</v>
      </c>
      <c r="I1807" s="20">
        <v>0</v>
      </c>
      <c r="J1807" s="47">
        <f>Table_Query_from_Mac10[[#This Row],[unit_price]]-(Table_Query_from_Mac10[[#This Row],[unit_price]]*(Table_Query_from_Mac10[[#This Row],[discount_pct]]/100))</f>
        <v>19.239999999999998</v>
      </c>
      <c r="K1807" s="47">
        <f>Table_Query_from_Mac10[[#This Row],[unit_cost]]</f>
        <v>8.1999999999999993</v>
      </c>
      <c r="L1807" s="47">
        <f>Table_Query_from_Mac10[[#This Row],[Live-cost]]*(1+Table_Query_from_Mac10[[#This Row],[CogsIncreasebyTYPE]])</f>
        <v>8.1999999999999993</v>
      </c>
      <c r="M1807" s="47">
        <f>Table_Query_from_Mac10[[#This Row],[Live-cost]]*Table_Query_from_Mac10[[#This Row],[qty_to_ship]]</f>
        <v>295.2</v>
      </c>
      <c r="N1807" s="47">
        <f>IF(Table_Query_from_Mac10[[#This Row],[item_no]]="KDA",-Table_Query_from_Mac10[[#This Row],[unit_price]],Table_Query_from_Mac10[[#This Row],[Net Unit]]*Table_Query_from_Mac10[[#This Row],[qty_to_ship]])</f>
        <v>692.64</v>
      </c>
      <c r="O1807" s="47">
        <f>SUMIFS(Summary!C:C,Summary!H:H,Table_Query_from_Mac10[[#This Row],[Juiceoc]])</f>
        <v>0</v>
      </c>
      <c r="P1807" s="47">
        <f>SUMIFS(Summary!D:D,Summary!H:H,Table_Query_from_Mac10[[#This Row],[Juiceoc]])</f>
        <v>0</v>
      </c>
      <c r="Q1807" s="47">
        <f>SUMIFS(Summary!E:E,Summary!H:H,Table_Query_from_Mac10[[#This Row],[Juiceoc]])</f>
        <v>0</v>
      </c>
      <c r="R1807" s="47">
        <f>Table_Query_from_Mac10[[#This Row],[Net Unit]]*(1+Table_Query_from_Mac10[[#This Row],[PriceIncreasebyType]])</f>
        <v>19.239999999999998</v>
      </c>
      <c r="S1807" s="47">
        <f>Table_Query_from_Mac10[[#This Row],[UnitPriceFuture]]*Table_Query_from_Mac10[[#This Row],[qtytoShipFuture]]</f>
        <v>692.64</v>
      </c>
      <c r="T1807" s="47">
        <f>ROUND(Table_Query_from_Mac10[[#This Row],[qty_to_ship]]*(1+Table_Query_from_Mac10[[#This Row],[VolumeIncreasebyType]]),0)</f>
        <v>36</v>
      </c>
      <c r="U1807" s="47">
        <f>Table_Query_from_Mac10[[#This Row],[qtytoShipFuture]]*Table_Query_from_Mac10[[#This Row],[Future-cost]]</f>
        <v>295.2</v>
      </c>
      <c r="V1807" s="47">
        <f>Table_Query_from_Mac10[[#This Row],[qtytoShipFuture]]-Table_Query_from_Mac10[[#This Row],[qty_to_ship]]</f>
        <v>0</v>
      </c>
      <c r="W1807" s="47">
        <f>Table_Query_from_Mac10[[#This Row],[UnitPriceFuture]]</f>
        <v>19.239999999999998</v>
      </c>
      <c r="X1807" s="47">
        <f>Table_Query_from_Mac10[[#This Row],[Unit Increase]]*Table_Query_from_Mac10[[#This Row],[UnitPriceFuture]]</f>
        <v>0</v>
      </c>
      <c r="Y1807" s="47">
        <f>Table_Query_from_Mac10[[#This Row],[Unit Increase]]*Table_Query_from_Mac10[[#This Row],[Future-cost]]</f>
        <v>0</v>
      </c>
      <c r="Z1807" s="47">
        <f>-(Table_Query_from_Mac10[[#This Row],[Incremental Sales]]+((Table_Query_from_Mac10[[#This Row],[Incremental Sales]]*-(SUM(Summary!$S$8:$S$9)))))*Summary!$S$18</f>
        <v>0</v>
      </c>
      <c r="AA1807" s="47">
        <f>IFERROR(Table_Query_from_Mac10[[#This Row],[Incremental Cost]]/Table_Query_from_Mac10[[#This Row],[Incremental Sales]],0)</f>
        <v>0</v>
      </c>
      <c r="AB1807" s="47">
        <f>IFERROR(Table_Query_from_Mac10[[#This Row],[TotalCostFuture]]/Table_Query_from_Mac10[[#This Row],[totalsalesFuture]],0)</f>
        <v>0.42619542619542616</v>
      </c>
      <c r="AN1807" s="31">
        <v>144</v>
      </c>
      <c r="AO1807">
        <f t="shared" si="56"/>
        <v>36</v>
      </c>
      <c r="AQ1807" s="31">
        <v>54.98</v>
      </c>
      <c r="AR1807">
        <f t="shared" si="57"/>
        <v>19.239999999999998</v>
      </c>
    </row>
    <row r="1808" spans="1:44" x14ac:dyDescent="0.25">
      <c r="A1808">
        <v>90181</v>
      </c>
      <c r="B1808">
        <v>3</v>
      </c>
      <c r="C1808" t="s">
        <v>59</v>
      </c>
      <c r="D1808" t="s">
        <v>49</v>
      </c>
      <c r="E1808">
        <v>4</v>
      </c>
      <c r="F1808">
        <v>12.88</v>
      </c>
      <c r="G1808">
        <v>31.17</v>
      </c>
      <c r="H1808" s="1">
        <v>44847</v>
      </c>
      <c r="I1808" s="20">
        <v>0</v>
      </c>
      <c r="J1808" s="47">
        <f>Table_Query_from_Mac10[[#This Row],[unit_price]]-(Table_Query_from_Mac10[[#This Row],[unit_price]]*(Table_Query_from_Mac10[[#This Row],[discount_pct]]/100))</f>
        <v>31.17</v>
      </c>
      <c r="K1808" s="47">
        <f>Table_Query_from_Mac10[[#This Row],[unit_cost]]</f>
        <v>12.88</v>
      </c>
      <c r="L1808" s="47">
        <f>Table_Query_from_Mac10[[#This Row],[Live-cost]]*(1+Table_Query_from_Mac10[[#This Row],[CogsIncreasebyTYPE]])</f>
        <v>12.88</v>
      </c>
      <c r="M1808" s="47">
        <f>Table_Query_from_Mac10[[#This Row],[Live-cost]]*Table_Query_from_Mac10[[#This Row],[qty_to_ship]]</f>
        <v>51.52</v>
      </c>
      <c r="N1808" s="47">
        <f>IF(Table_Query_from_Mac10[[#This Row],[item_no]]="KDA",-Table_Query_from_Mac10[[#This Row],[unit_price]],Table_Query_from_Mac10[[#This Row],[Net Unit]]*Table_Query_from_Mac10[[#This Row],[qty_to_ship]])</f>
        <v>124.68</v>
      </c>
      <c r="O1808" s="47">
        <f>SUMIFS(Summary!C:C,Summary!H:H,Table_Query_from_Mac10[[#This Row],[Juiceoc]])</f>
        <v>0</v>
      </c>
      <c r="P1808" s="47">
        <f>SUMIFS(Summary!D:D,Summary!H:H,Table_Query_from_Mac10[[#This Row],[Juiceoc]])</f>
        <v>0</v>
      </c>
      <c r="Q1808" s="47">
        <f>SUMIFS(Summary!E:E,Summary!H:H,Table_Query_from_Mac10[[#This Row],[Juiceoc]])</f>
        <v>0</v>
      </c>
      <c r="R1808" s="47">
        <f>Table_Query_from_Mac10[[#This Row],[Net Unit]]*(1+Table_Query_from_Mac10[[#This Row],[PriceIncreasebyType]])</f>
        <v>31.17</v>
      </c>
      <c r="S1808" s="47">
        <f>Table_Query_from_Mac10[[#This Row],[UnitPriceFuture]]*Table_Query_from_Mac10[[#This Row],[qtytoShipFuture]]</f>
        <v>124.68</v>
      </c>
      <c r="T1808" s="47">
        <f>ROUND(Table_Query_from_Mac10[[#This Row],[qty_to_ship]]*(1+Table_Query_from_Mac10[[#This Row],[VolumeIncreasebyType]]),0)</f>
        <v>4</v>
      </c>
      <c r="U1808" s="47">
        <f>Table_Query_from_Mac10[[#This Row],[qtytoShipFuture]]*Table_Query_from_Mac10[[#This Row],[Future-cost]]</f>
        <v>51.52</v>
      </c>
      <c r="V1808" s="47">
        <f>Table_Query_from_Mac10[[#This Row],[qtytoShipFuture]]-Table_Query_from_Mac10[[#This Row],[qty_to_ship]]</f>
        <v>0</v>
      </c>
      <c r="W1808" s="47">
        <f>Table_Query_from_Mac10[[#This Row],[UnitPriceFuture]]</f>
        <v>31.17</v>
      </c>
      <c r="X1808" s="47">
        <f>Table_Query_from_Mac10[[#This Row],[Unit Increase]]*Table_Query_from_Mac10[[#This Row],[UnitPriceFuture]]</f>
        <v>0</v>
      </c>
      <c r="Y1808" s="47">
        <f>Table_Query_from_Mac10[[#This Row],[Unit Increase]]*Table_Query_from_Mac10[[#This Row],[Future-cost]]</f>
        <v>0</v>
      </c>
      <c r="Z1808" s="47">
        <f>-(Table_Query_from_Mac10[[#This Row],[Incremental Sales]]+((Table_Query_from_Mac10[[#This Row],[Incremental Sales]]*-(SUM(Summary!$S$8:$S$9)))))*Summary!$S$18</f>
        <v>0</v>
      </c>
      <c r="AA1808" s="47">
        <f>IFERROR(Table_Query_from_Mac10[[#This Row],[Incremental Cost]]/Table_Query_from_Mac10[[#This Row],[Incremental Sales]],0)</f>
        <v>0</v>
      </c>
      <c r="AB1808" s="47">
        <f>IFERROR(Table_Query_from_Mac10[[#This Row],[TotalCostFuture]]/Table_Query_from_Mac10[[#This Row],[totalsalesFuture]],0)</f>
        <v>0.41321783766442094</v>
      </c>
      <c r="AN1808" s="30">
        <v>16</v>
      </c>
      <c r="AO1808">
        <f t="shared" si="56"/>
        <v>4</v>
      </c>
      <c r="AQ1808" s="30">
        <v>89.06</v>
      </c>
      <c r="AR1808">
        <f t="shared" si="57"/>
        <v>31.17</v>
      </c>
    </row>
    <row r="1809" spans="1:44" x14ac:dyDescent="0.25">
      <c r="A1809">
        <v>90181</v>
      </c>
      <c r="B1809">
        <v>4</v>
      </c>
      <c r="C1809" t="s">
        <v>57</v>
      </c>
      <c r="D1809" t="s">
        <v>49</v>
      </c>
      <c r="E1809">
        <v>3</v>
      </c>
      <c r="F1809">
        <v>9.7799999999999994</v>
      </c>
      <c r="G1809">
        <v>23.91</v>
      </c>
      <c r="H1809" s="1">
        <v>44847</v>
      </c>
      <c r="I1809" s="20">
        <v>0</v>
      </c>
      <c r="J1809" s="47">
        <f>Table_Query_from_Mac10[[#This Row],[unit_price]]-(Table_Query_from_Mac10[[#This Row],[unit_price]]*(Table_Query_from_Mac10[[#This Row],[discount_pct]]/100))</f>
        <v>23.91</v>
      </c>
      <c r="K1809" s="47">
        <f>Table_Query_from_Mac10[[#This Row],[unit_cost]]</f>
        <v>9.7799999999999994</v>
      </c>
      <c r="L1809" s="47">
        <f>Table_Query_from_Mac10[[#This Row],[Live-cost]]*(1+Table_Query_from_Mac10[[#This Row],[CogsIncreasebyTYPE]])</f>
        <v>9.7799999999999994</v>
      </c>
      <c r="M1809" s="47">
        <f>Table_Query_from_Mac10[[#This Row],[Live-cost]]*Table_Query_from_Mac10[[#This Row],[qty_to_ship]]</f>
        <v>29.339999999999996</v>
      </c>
      <c r="N1809" s="47">
        <f>IF(Table_Query_from_Mac10[[#This Row],[item_no]]="KDA",-Table_Query_from_Mac10[[#This Row],[unit_price]],Table_Query_from_Mac10[[#This Row],[Net Unit]]*Table_Query_from_Mac10[[#This Row],[qty_to_ship]])</f>
        <v>71.73</v>
      </c>
      <c r="O1809" s="47">
        <f>SUMIFS(Summary!C:C,Summary!H:H,Table_Query_from_Mac10[[#This Row],[Juiceoc]])</f>
        <v>0</v>
      </c>
      <c r="P1809" s="47">
        <f>SUMIFS(Summary!D:D,Summary!H:H,Table_Query_from_Mac10[[#This Row],[Juiceoc]])</f>
        <v>0</v>
      </c>
      <c r="Q1809" s="47">
        <f>SUMIFS(Summary!E:E,Summary!H:H,Table_Query_from_Mac10[[#This Row],[Juiceoc]])</f>
        <v>0</v>
      </c>
      <c r="R1809" s="47">
        <f>Table_Query_from_Mac10[[#This Row],[Net Unit]]*(1+Table_Query_from_Mac10[[#This Row],[PriceIncreasebyType]])</f>
        <v>23.91</v>
      </c>
      <c r="S1809" s="47">
        <f>Table_Query_from_Mac10[[#This Row],[UnitPriceFuture]]*Table_Query_from_Mac10[[#This Row],[qtytoShipFuture]]</f>
        <v>71.73</v>
      </c>
      <c r="T1809" s="47">
        <f>ROUND(Table_Query_from_Mac10[[#This Row],[qty_to_ship]]*(1+Table_Query_from_Mac10[[#This Row],[VolumeIncreasebyType]]),0)</f>
        <v>3</v>
      </c>
      <c r="U1809" s="47">
        <f>Table_Query_from_Mac10[[#This Row],[qtytoShipFuture]]*Table_Query_from_Mac10[[#This Row],[Future-cost]]</f>
        <v>29.339999999999996</v>
      </c>
      <c r="V1809" s="47">
        <f>Table_Query_from_Mac10[[#This Row],[qtytoShipFuture]]-Table_Query_from_Mac10[[#This Row],[qty_to_ship]]</f>
        <v>0</v>
      </c>
      <c r="W1809" s="47">
        <f>Table_Query_from_Mac10[[#This Row],[UnitPriceFuture]]</f>
        <v>23.91</v>
      </c>
      <c r="X1809" s="47">
        <f>Table_Query_from_Mac10[[#This Row],[Unit Increase]]*Table_Query_from_Mac10[[#This Row],[UnitPriceFuture]]</f>
        <v>0</v>
      </c>
      <c r="Y1809" s="47">
        <f>Table_Query_from_Mac10[[#This Row],[Unit Increase]]*Table_Query_from_Mac10[[#This Row],[Future-cost]]</f>
        <v>0</v>
      </c>
      <c r="Z1809" s="47">
        <f>-(Table_Query_from_Mac10[[#This Row],[Incremental Sales]]+((Table_Query_from_Mac10[[#This Row],[Incremental Sales]]*-(SUM(Summary!$S$8:$S$9)))))*Summary!$S$18</f>
        <v>0</v>
      </c>
      <c r="AA1809" s="47">
        <f>IFERROR(Table_Query_from_Mac10[[#This Row],[Incremental Cost]]/Table_Query_from_Mac10[[#This Row],[Incremental Sales]],0)</f>
        <v>0</v>
      </c>
      <c r="AB1809" s="47">
        <f>IFERROR(Table_Query_from_Mac10[[#This Row],[TotalCostFuture]]/Table_Query_from_Mac10[[#This Row],[totalsalesFuture]],0)</f>
        <v>0.40903387703889577</v>
      </c>
      <c r="AN1809" s="31">
        <v>9</v>
      </c>
      <c r="AO1809">
        <f t="shared" si="56"/>
        <v>3</v>
      </c>
      <c r="AQ1809" s="31">
        <v>68.3</v>
      </c>
      <c r="AR1809">
        <f t="shared" si="57"/>
        <v>23.91</v>
      </c>
    </row>
    <row r="1810" spans="1:44" x14ac:dyDescent="0.25">
      <c r="A1810">
        <v>90181</v>
      </c>
      <c r="B1810">
        <v>5</v>
      </c>
      <c r="C1810" t="s">
        <v>57</v>
      </c>
      <c r="D1810" t="s">
        <v>49</v>
      </c>
      <c r="E1810">
        <v>3</v>
      </c>
      <c r="F1810">
        <v>11.2</v>
      </c>
      <c r="G1810">
        <v>28.11</v>
      </c>
      <c r="H1810" s="1">
        <v>44847</v>
      </c>
      <c r="I1810" s="20">
        <v>0</v>
      </c>
      <c r="J1810" s="47">
        <f>Table_Query_from_Mac10[[#This Row],[unit_price]]-(Table_Query_from_Mac10[[#This Row],[unit_price]]*(Table_Query_from_Mac10[[#This Row],[discount_pct]]/100))</f>
        <v>28.11</v>
      </c>
      <c r="K1810" s="47">
        <f>Table_Query_from_Mac10[[#This Row],[unit_cost]]</f>
        <v>11.2</v>
      </c>
      <c r="L1810" s="47">
        <f>Table_Query_from_Mac10[[#This Row],[Live-cost]]*(1+Table_Query_from_Mac10[[#This Row],[CogsIncreasebyTYPE]])</f>
        <v>11.2</v>
      </c>
      <c r="M1810" s="47">
        <f>Table_Query_from_Mac10[[#This Row],[Live-cost]]*Table_Query_from_Mac10[[#This Row],[qty_to_ship]]</f>
        <v>33.599999999999994</v>
      </c>
      <c r="N1810" s="47">
        <f>IF(Table_Query_from_Mac10[[#This Row],[item_no]]="KDA",-Table_Query_from_Mac10[[#This Row],[unit_price]],Table_Query_from_Mac10[[#This Row],[Net Unit]]*Table_Query_from_Mac10[[#This Row],[qty_to_ship]])</f>
        <v>84.33</v>
      </c>
      <c r="O1810" s="47">
        <f>SUMIFS(Summary!C:C,Summary!H:H,Table_Query_from_Mac10[[#This Row],[Juiceoc]])</f>
        <v>0</v>
      </c>
      <c r="P1810" s="47">
        <f>SUMIFS(Summary!D:D,Summary!H:H,Table_Query_from_Mac10[[#This Row],[Juiceoc]])</f>
        <v>0</v>
      </c>
      <c r="Q1810" s="47">
        <f>SUMIFS(Summary!E:E,Summary!H:H,Table_Query_from_Mac10[[#This Row],[Juiceoc]])</f>
        <v>0</v>
      </c>
      <c r="R1810" s="47">
        <f>Table_Query_from_Mac10[[#This Row],[Net Unit]]*(1+Table_Query_from_Mac10[[#This Row],[PriceIncreasebyType]])</f>
        <v>28.11</v>
      </c>
      <c r="S1810" s="47">
        <f>Table_Query_from_Mac10[[#This Row],[UnitPriceFuture]]*Table_Query_from_Mac10[[#This Row],[qtytoShipFuture]]</f>
        <v>84.33</v>
      </c>
      <c r="T1810" s="47">
        <f>ROUND(Table_Query_from_Mac10[[#This Row],[qty_to_ship]]*(1+Table_Query_from_Mac10[[#This Row],[VolumeIncreasebyType]]),0)</f>
        <v>3</v>
      </c>
      <c r="U1810" s="47">
        <f>Table_Query_from_Mac10[[#This Row],[qtytoShipFuture]]*Table_Query_from_Mac10[[#This Row],[Future-cost]]</f>
        <v>33.599999999999994</v>
      </c>
      <c r="V1810" s="47">
        <f>Table_Query_from_Mac10[[#This Row],[qtytoShipFuture]]-Table_Query_from_Mac10[[#This Row],[qty_to_ship]]</f>
        <v>0</v>
      </c>
      <c r="W1810" s="47">
        <f>Table_Query_from_Mac10[[#This Row],[UnitPriceFuture]]</f>
        <v>28.11</v>
      </c>
      <c r="X1810" s="47">
        <f>Table_Query_from_Mac10[[#This Row],[Unit Increase]]*Table_Query_from_Mac10[[#This Row],[UnitPriceFuture]]</f>
        <v>0</v>
      </c>
      <c r="Y1810" s="47">
        <f>Table_Query_from_Mac10[[#This Row],[Unit Increase]]*Table_Query_from_Mac10[[#This Row],[Future-cost]]</f>
        <v>0</v>
      </c>
      <c r="Z1810" s="47">
        <f>-(Table_Query_from_Mac10[[#This Row],[Incremental Sales]]+((Table_Query_from_Mac10[[#This Row],[Incremental Sales]]*-(SUM(Summary!$S$8:$S$9)))))*Summary!$S$18</f>
        <v>0</v>
      </c>
      <c r="AA1810" s="47">
        <f>IFERROR(Table_Query_from_Mac10[[#This Row],[Incremental Cost]]/Table_Query_from_Mac10[[#This Row],[Incremental Sales]],0)</f>
        <v>0</v>
      </c>
      <c r="AB1810" s="47">
        <f>IFERROR(Table_Query_from_Mac10[[#This Row],[TotalCostFuture]]/Table_Query_from_Mac10[[#This Row],[totalsalesFuture]],0)</f>
        <v>0.39843472073995012</v>
      </c>
      <c r="AN1810" s="30">
        <v>12</v>
      </c>
      <c r="AO1810">
        <f t="shared" si="56"/>
        <v>3</v>
      </c>
      <c r="AQ1810" s="30">
        <v>80.3</v>
      </c>
      <c r="AR1810">
        <f t="shared" si="57"/>
        <v>28.11</v>
      </c>
    </row>
    <row r="1811" spans="1:44" x14ac:dyDescent="0.25">
      <c r="A1811">
        <v>90181</v>
      </c>
      <c r="B1811">
        <v>6</v>
      </c>
      <c r="C1811" t="s">
        <v>59</v>
      </c>
      <c r="D1811" t="s">
        <v>49</v>
      </c>
      <c r="E1811">
        <v>32</v>
      </c>
      <c r="F1811">
        <v>5.7</v>
      </c>
      <c r="G1811">
        <v>12.32</v>
      </c>
      <c r="H1811" s="1">
        <v>44847</v>
      </c>
      <c r="I1811" s="20">
        <v>0</v>
      </c>
      <c r="J1811" s="47">
        <f>Table_Query_from_Mac10[[#This Row],[unit_price]]-(Table_Query_from_Mac10[[#This Row],[unit_price]]*(Table_Query_from_Mac10[[#This Row],[discount_pct]]/100))</f>
        <v>12.32</v>
      </c>
      <c r="K1811" s="47">
        <f>Table_Query_from_Mac10[[#This Row],[unit_cost]]</f>
        <v>5.7</v>
      </c>
      <c r="L1811" s="47">
        <f>Table_Query_from_Mac10[[#This Row],[Live-cost]]*(1+Table_Query_from_Mac10[[#This Row],[CogsIncreasebyTYPE]])</f>
        <v>5.7</v>
      </c>
      <c r="M1811" s="47">
        <f>Table_Query_from_Mac10[[#This Row],[Live-cost]]*Table_Query_from_Mac10[[#This Row],[qty_to_ship]]</f>
        <v>182.4</v>
      </c>
      <c r="N1811" s="47">
        <f>IF(Table_Query_from_Mac10[[#This Row],[item_no]]="KDA",-Table_Query_from_Mac10[[#This Row],[unit_price]],Table_Query_from_Mac10[[#This Row],[Net Unit]]*Table_Query_from_Mac10[[#This Row],[qty_to_ship]])</f>
        <v>394.24</v>
      </c>
      <c r="O1811" s="47">
        <f>SUMIFS(Summary!C:C,Summary!H:H,Table_Query_from_Mac10[[#This Row],[Juiceoc]])</f>
        <v>0</v>
      </c>
      <c r="P1811" s="47">
        <f>SUMIFS(Summary!D:D,Summary!H:H,Table_Query_from_Mac10[[#This Row],[Juiceoc]])</f>
        <v>0</v>
      </c>
      <c r="Q1811" s="47">
        <f>SUMIFS(Summary!E:E,Summary!H:H,Table_Query_from_Mac10[[#This Row],[Juiceoc]])</f>
        <v>0</v>
      </c>
      <c r="R1811" s="47">
        <f>Table_Query_from_Mac10[[#This Row],[Net Unit]]*(1+Table_Query_from_Mac10[[#This Row],[PriceIncreasebyType]])</f>
        <v>12.32</v>
      </c>
      <c r="S1811" s="47">
        <f>Table_Query_from_Mac10[[#This Row],[UnitPriceFuture]]*Table_Query_from_Mac10[[#This Row],[qtytoShipFuture]]</f>
        <v>394.24</v>
      </c>
      <c r="T1811" s="47">
        <f>ROUND(Table_Query_from_Mac10[[#This Row],[qty_to_ship]]*(1+Table_Query_from_Mac10[[#This Row],[VolumeIncreasebyType]]),0)</f>
        <v>32</v>
      </c>
      <c r="U1811" s="47">
        <f>Table_Query_from_Mac10[[#This Row],[qtytoShipFuture]]*Table_Query_from_Mac10[[#This Row],[Future-cost]]</f>
        <v>182.4</v>
      </c>
      <c r="V1811" s="47">
        <f>Table_Query_from_Mac10[[#This Row],[qtytoShipFuture]]-Table_Query_from_Mac10[[#This Row],[qty_to_ship]]</f>
        <v>0</v>
      </c>
      <c r="W1811" s="47">
        <f>Table_Query_from_Mac10[[#This Row],[UnitPriceFuture]]</f>
        <v>12.32</v>
      </c>
      <c r="X1811" s="47">
        <f>Table_Query_from_Mac10[[#This Row],[Unit Increase]]*Table_Query_from_Mac10[[#This Row],[UnitPriceFuture]]</f>
        <v>0</v>
      </c>
      <c r="Y1811" s="47">
        <f>Table_Query_from_Mac10[[#This Row],[Unit Increase]]*Table_Query_from_Mac10[[#This Row],[Future-cost]]</f>
        <v>0</v>
      </c>
      <c r="Z1811" s="47">
        <f>-(Table_Query_from_Mac10[[#This Row],[Incremental Sales]]+((Table_Query_from_Mac10[[#This Row],[Incremental Sales]]*-(SUM(Summary!$S$8:$S$9)))))*Summary!$S$18</f>
        <v>0</v>
      </c>
      <c r="AA1811" s="47">
        <f>IFERROR(Table_Query_from_Mac10[[#This Row],[Incremental Cost]]/Table_Query_from_Mac10[[#This Row],[Incremental Sales]],0)</f>
        <v>0</v>
      </c>
      <c r="AB1811" s="47">
        <f>IFERROR(Table_Query_from_Mac10[[#This Row],[TotalCostFuture]]/Table_Query_from_Mac10[[#This Row],[totalsalesFuture]],0)</f>
        <v>0.46266233766233766</v>
      </c>
      <c r="AN1811" s="31">
        <v>128</v>
      </c>
      <c r="AO1811">
        <f t="shared" si="56"/>
        <v>32</v>
      </c>
      <c r="AQ1811" s="31">
        <v>35.19</v>
      </c>
      <c r="AR1811">
        <f t="shared" si="57"/>
        <v>12.32</v>
      </c>
    </row>
    <row r="1812" spans="1:44" x14ac:dyDescent="0.25">
      <c r="A1812">
        <v>90181</v>
      </c>
      <c r="B1812">
        <v>7</v>
      </c>
      <c r="C1812" t="s">
        <v>59</v>
      </c>
      <c r="D1812" t="s">
        <v>49</v>
      </c>
      <c r="E1812">
        <v>16</v>
      </c>
      <c r="F1812">
        <v>6.28</v>
      </c>
      <c r="G1812">
        <v>13.95</v>
      </c>
      <c r="H1812" s="1">
        <v>44847</v>
      </c>
      <c r="I1812" s="20">
        <v>0</v>
      </c>
      <c r="J1812" s="47">
        <f>Table_Query_from_Mac10[[#This Row],[unit_price]]-(Table_Query_from_Mac10[[#This Row],[unit_price]]*(Table_Query_from_Mac10[[#This Row],[discount_pct]]/100))</f>
        <v>13.95</v>
      </c>
      <c r="K1812" s="47">
        <f>Table_Query_from_Mac10[[#This Row],[unit_cost]]</f>
        <v>6.28</v>
      </c>
      <c r="L1812" s="47">
        <f>Table_Query_from_Mac10[[#This Row],[Live-cost]]*(1+Table_Query_from_Mac10[[#This Row],[CogsIncreasebyTYPE]])</f>
        <v>6.28</v>
      </c>
      <c r="M1812" s="47">
        <f>Table_Query_from_Mac10[[#This Row],[Live-cost]]*Table_Query_from_Mac10[[#This Row],[qty_to_ship]]</f>
        <v>100.48</v>
      </c>
      <c r="N1812" s="47">
        <f>IF(Table_Query_from_Mac10[[#This Row],[item_no]]="KDA",-Table_Query_from_Mac10[[#This Row],[unit_price]],Table_Query_from_Mac10[[#This Row],[Net Unit]]*Table_Query_from_Mac10[[#This Row],[qty_to_ship]])</f>
        <v>223.2</v>
      </c>
      <c r="O1812" s="47">
        <f>SUMIFS(Summary!C:C,Summary!H:H,Table_Query_from_Mac10[[#This Row],[Juiceoc]])</f>
        <v>0</v>
      </c>
      <c r="P1812" s="47">
        <f>SUMIFS(Summary!D:D,Summary!H:H,Table_Query_from_Mac10[[#This Row],[Juiceoc]])</f>
        <v>0</v>
      </c>
      <c r="Q1812" s="47">
        <f>SUMIFS(Summary!E:E,Summary!H:H,Table_Query_from_Mac10[[#This Row],[Juiceoc]])</f>
        <v>0</v>
      </c>
      <c r="R1812" s="47">
        <f>Table_Query_from_Mac10[[#This Row],[Net Unit]]*(1+Table_Query_from_Mac10[[#This Row],[PriceIncreasebyType]])</f>
        <v>13.95</v>
      </c>
      <c r="S1812" s="47">
        <f>Table_Query_from_Mac10[[#This Row],[UnitPriceFuture]]*Table_Query_from_Mac10[[#This Row],[qtytoShipFuture]]</f>
        <v>223.2</v>
      </c>
      <c r="T1812" s="47">
        <f>ROUND(Table_Query_from_Mac10[[#This Row],[qty_to_ship]]*(1+Table_Query_from_Mac10[[#This Row],[VolumeIncreasebyType]]),0)</f>
        <v>16</v>
      </c>
      <c r="U1812" s="47">
        <f>Table_Query_from_Mac10[[#This Row],[qtytoShipFuture]]*Table_Query_from_Mac10[[#This Row],[Future-cost]]</f>
        <v>100.48</v>
      </c>
      <c r="V1812" s="47">
        <f>Table_Query_from_Mac10[[#This Row],[qtytoShipFuture]]-Table_Query_from_Mac10[[#This Row],[qty_to_ship]]</f>
        <v>0</v>
      </c>
      <c r="W1812" s="47">
        <f>Table_Query_from_Mac10[[#This Row],[UnitPriceFuture]]</f>
        <v>13.95</v>
      </c>
      <c r="X1812" s="47">
        <f>Table_Query_from_Mac10[[#This Row],[Unit Increase]]*Table_Query_from_Mac10[[#This Row],[UnitPriceFuture]]</f>
        <v>0</v>
      </c>
      <c r="Y1812" s="47">
        <f>Table_Query_from_Mac10[[#This Row],[Unit Increase]]*Table_Query_from_Mac10[[#This Row],[Future-cost]]</f>
        <v>0</v>
      </c>
      <c r="Z1812" s="47">
        <f>-(Table_Query_from_Mac10[[#This Row],[Incremental Sales]]+((Table_Query_from_Mac10[[#This Row],[Incremental Sales]]*-(SUM(Summary!$S$8:$S$9)))))*Summary!$S$18</f>
        <v>0</v>
      </c>
      <c r="AA1812" s="47">
        <f>IFERROR(Table_Query_from_Mac10[[#This Row],[Incremental Cost]]/Table_Query_from_Mac10[[#This Row],[Incremental Sales]],0)</f>
        <v>0</v>
      </c>
      <c r="AB1812" s="47">
        <f>IFERROR(Table_Query_from_Mac10[[#This Row],[TotalCostFuture]]/Table_Query_from_Mac10[[#This Row],[totalsalesFuture]],0)</f>
        <v>0.4501792114695341</v>
      </c>
      <c r="AN1812" s="30">
        <v>64</v>
      </c>
      <c r="AO1812">
        <f t="shared" si="56"/>
        <v>16</v>
      </c>
      <c r="AQ1812" s="30">
        <v>39.85</v>
      </c>
      <c r="AR1812">
        <f t="shared" si="57"/>
        <v>13.95</v>
      </c>
    </row>
    <row r="1813" spans="1:44" x14ac:dyDescent="0.25">
      <c r="A1813">
        <v>90181</v>
      </c>
      <c r="B1813">
        <v>8</v>
      </c>
      <c r="C1813" t="s">
        <v>59</v>
      </c>
      <c r="D1813" t="s">
        <v>49</v>
      </c>
      <c r="E1813">
        <v>12</v>
      </c>
      <c r="F1813">
        <v>11.28</v>
      </c>
      <c r="G1813">
        <v>26.82</v>
      </c>
      <c r="H1813" s="1">
        <v>44847</v>
      </c>
      <c r="I1813" s="20">
        <v>0</v>
      </c>
      <c r="J1813" s="47">
        <f>Table_Query_from_Mac10[[#This Row],[unit_price]]-(Table_Query_from_Mac10[[#This Row],[unit_price]]*(Table_Query_from_Mac10[[#This Row],[discount_pct]]/100))</f>
        <v>26.82</v>
      </c>
      <c r="K1813" s="47">
        <f>Table_Query_from_Mac10[[#This Row],[unit_cost]]</f>
        <v>11.28</v>
      </c>
      <c r="L1813" s="47">
        <f>Table_Query_from_Mac10[[#This Row],[Live-cost]]*(1+Table_Query_from_Mac10[[#This Row],[CogsIncreasebyTYPE]])</f>
        <v>11.28</v>
      </c>
      <c r="M1813" s="47">
        <f>Table_Query_from_Mac10[[#This Row],[Live-cost]]*Table_Query_from_Mac10[[#This Row],[qty_to_ship]]</f>
        <v>135.35999999999999</v>
      </c>
      <c r="N1813" s="47">
        <f>IF(Table_Query_from_Mac10[[#This Row],[item_no]]="KDA",-Table_Query_from_Mac10[[#This Row],[unit_price]],Table_Query_from_Mac10[[#This Row],[Net Unit]]*Table_Query_from_Mac10[[#This Row],[qty_to_ship]])</f>
        <v>321.84000000000003</v>
      </c>
      <c r="O1813" s="47">
        <f>SUMIFS(Summary!C:C,Summary!H:H,Table_Query_from_Mac10[[#This Row],[Juiceoc]])</f>
        <v>0</v>
      </c>
      <c r="P1813" s="47">
        <f>SUMIFS(Summary!D:D,Summary!H:H,Table_Query_from_Mac10[[#This Row],[Juiceoc]])</f>
        <v>0</v>
      </c>
      <c r="Q1813" s="47">
        <f>SUMIFS(Summary!E:E,Summary!H:H,Table_Query_from_Mac10[[#This Row],[Juiceoc]])</f>
        <v>0</v>
      </c>
      <c r="R1813" s="47">
        <f>Table_Query_from_Mac10[[#This Row],[Net Unit]]*(1+Table_Query_from_Mac10[[#This Row],[PriceIncreasebyType]])</f>
        <v>26.82</v>
      </c>
      <c r="S1813" s="47">
        <f>Table_Query_from_Mac10[[#This Row],[UnitPriceFuture]]*Table_Query_from_Mac10[[#This Row],[qtytoShipFuture]]</f>
        <v>321.84000000000003</v>
      </c>
      <c r="T1813" s="47">
        <f>ROUND(Table_Query_from_Mac10[[#This Row],[qty_to_ship]]*(1+Table_Query_from_Mac10[[#This Row],[VolumeIncreasebyType]]),0)</f>
        <v>12</v>
      </c>
      <c r="U1813" s="47">
        <f>Table_Query_from_Mac10[[#This Row],[qtytoShipFuture]]*Table_Query_from_Mac10[[#This Row],[Future-cost]]</f>
        <v>135.35999999999999</v>
      </c>
      <c r="V1813" s="47">
        <f>Table_Query_from_Mac10[[#This Row],[qtytoShipFuture]]-Table_Query_from_Mac10[[#This Row],[qty_to_ship]]</f>
        <v>0</v>
      </c>
      <c r="W1813" s="47">
        <f>Table_Query_from_Mac10[[#This Row],[UnitPriceFuture]]</f>
        <v>26.82</v>
      </c>
      <c r="X1813" s="47">
        <f>Table_Query_from_Mac10[[#This Row],[Unit Increase]]*Table_Query_from_Mac10[[#This Row],[UnitPriceFuture]]</f>
        <v>0</v>
      </c>
      <c r="Y1813" s="47">
        <f>Table_Query_from_Mac10[[#This Row],[Unit Increase]]*Table_Query_from_Mac10[[#This Row],[Future-cost]]</f>
        <v>0</v>
      </c>
      <c r="Z1813" s="47">
        <f>-(Table_Query_from_Mac10[[#This Row],[Incremental Sales]]+((Table_Query_from_Mac10[[#This Row],[Incremental Sales]]*-(SUM(Summary!$S$8:$S$9)))))*Summary!$S$18</f>
        <v>0</v>
      </c>
      <c r="AA1813" s="47">
        <f>IFERROR(Table_Query_from_Mac10[[#This Row],[Incremental Cost]]/Table_Query_from_Mac10[[#This Row],[Incremental Sales]],0)</f>
        <v>0</v>
      </c>
      <c r="AB1813" s="47">
        <f>IFERROR(Table_Query_from_Mac10[[#This Row],[TotalCostFuture]]/Table_Query_from_Mac10[[#This Row],[totalsalesFuture]],0)</f>
        <v>0.42058165548098425</v>
      </c>
      <c r="AN1813" s="31">
        <v>48</v>
      </c>
      <c r="AO1813">
        <f t="shared" si="56"/>
        <v>12</v>
      </c>
      <c r="AQ1813" s="31">
        <v>76.64</v>
      </c>
      <c r="AR1813">
        <f t="shared" si="57"/>
        <v>26.82</v>
      </c>
    </row>
    <row r="1814" spans="1:44" x14ac:dyDescent="0.25">
      <c r="A1814">
        <v>90181</v>
      </c>
      <c r="B1814">
        <v>9</v>
      </c>
      <c r="C1814" t="s">
        <v>59</v>
      </c>
      <c r="D1814" t="s">
        <v>49</v>
      </c>
      <c r="E1814">
        <v>8</v>
      </c>
      <c r="F1814">
        <v>14.16</v>
      </c>
      <c r="G1814">
        <v>37.86</v>
      </c>
      <c r="H1814" s="1">
        <v>44847</v>
      </c>
      <c r="I1814" s="20">
        <v>0</v>
      </c>
      <c r="J1814" s="47">
        <f>Table_Query_from_Mac10[[#This Row],[unit_price]]-(Table_Query_from_Mac10[[#This Row],[unit_price]]*(Table_Query_from_Mac10[[#This Row],[discount_pct]]/100))</f>
        <v>37.86</v>
      </c>
      <c r="K1814" s="47">
        <f>Table_Query_from_Mac10[[#This Row],[unit_cost]]</f>
        <v>14.16</v>
      </c>
      <c r="L1814" s="47">
        <f>Table_Query_from_Mac10[[#This Row],[Live-cost]]*(1+Table_Query_from_Mac10[[#This Row],[CogsIncreasebyTYPE]])</f>
        <v>14.16</v>
      </c>
      <c r="M1814" s="47">
        <f>Table_Query_from_Mac10[[#This Row],[Live-cost]]*Table_Query_from_Mac10[[#This Row],[qty_to_ship]]</f>
        <v>113.28</v>
      </c>
      <c r="N1814" s="47">
        <f>IF(Table_Query_from_Mac10[[#This Row],[item_no]]="KDA",-Table_Query_from_Mac10[[#This Row],[unit_price]],Table_Query_from_Mac10[[#This Row],[Net Unit]]*Table_Query_from_Mac10[[#This Row],[qty_to_ship]])</f>
        <v>302.88</v>
      </c>
      <c r="O1814" s="47">
        <f>SUMIFS(Summary!C:C,Summary!H:H,Table_Query_from_Mac10[[#This Row],[Juiceoc]])</f>
        <v>0</v>
      </c>
      <c r="P1814" s="47">
        <f>SUMIFS(Summary!D:D,Summary!H:H,Table_Query_from_Mac10[[#This Row],[Juiceoc]])</f>
        <v>0</v>
      </c>
      <c r="Q1814" s="47">
        <f>SUMIFS(Summary!E:E,Summary!H:H,Table_Query_from_Mac10[[#This Row],[Juiceoc]])</f>
        <v>0</v>
      </c>
      <c r="R1814" s="47">
        <f>Table_Query_from_Mac10[[#This Row],[Net Unit]]*(1+Table_Query_from_Mac10[[#This Row],[PriceIncreasebyType]])</f>
        <v>37.86</v>
      </c>
      <c r="S1814" s="47">
        <f>Table_Query_from_Mac10[[#This Row],[UnitPriceFuture]]*Table_Query_from_Mac10[[#This Row],[qtytoShipFuture]]</f>
        <v>302.88</v>
      </c>
      <c r="T1814" s="47">
        <f>ROUND(Table_Query_from_Mac10[[#This Row],[qty_to_ship]]*(1+Table_Query_from_Mac10[[#This Row],[VolumeIncreasebyType]]),0)</f>
        <v>8</v>
      </c>
      <c r="U1814" s="47">
        <f>Table_Query_from_Mac10[[#This Row],[qtytoShipFuture]]*Table_Query_from_Mac10[[#This Row],[Future-cost]]</f>
        <v>113.28</v>
      </c>
      <c r="V1814" s="47">
        <f>Table_Query_from_Mac10[[#This Row],[qtytoShipFuture]]-Table_Query_from_Mac10[[#This Row],[qty_to_ship]]</f>
        <v>0</v>
      </c>
      <c r="W1814" s="47">
        <f>Table_Query_from_Mac10[[#This Row],[UnitPriceFuture]]</f>
        <v>37.86</v>
      </c>
      <c r="X1814" s="47">
        <f>Table_Query_from_Mac10[[#This Row],[Unit Increase]]*Table_Query_from_Mac10[[#This Row],[UnitPriceFuture]]</f>
        <v>0</v>
      </c>
      <c r="Y1814" s="47">
        <f>Table_Query_from_Mac10[[#This Row],[Unit Increase]]*Table_Query_from_Mac10[[#This Row],[Future-cost]]</f>
        <v>0</v>
      </c>
      <c r="Z1814" s="47">
        <f>-(Table_Query_from_Mac10[[#This Row],[Incremental Sales]]+((Table_Query_from_Mac10[[#This Row],[Incremental Sales]]*-(SUM(Summary!$S$8:$S$9)))))*Summary!$S$18</f>
        <v>0</v>
      </c>
      <c r="AA1814" s="47">
        <f>IFERROR(Table_Query_from_Mac10[[#This Row],[Incremental Cost]]/Table_Query_from_Mac10[[#This Row],[Incremental Sales]],0)</f>
        <v>0</v>
      </c>
      <c r="AB1814" s="47">
        <f>IFERROR(Table_Query_from_Mac10[[#This Row],[TotalCostFuture]]/Table_Query_from_Mac10[[#This Row],[totalsalesFuture]],0)</f>
        <v>0.37400950871632332</v>
      </c>
      <c r="AN1814" s="30">
        <v>32</v>
      </c>
      <c r="AO1814">
        <f t="shared" si="56"/>
        <v>8</v>
      </c>
      <c r="AQ1814" s="30">
        <v>108.16</v>
      </c>
      <c r="AR1814">
        <f t="shared" si="57"/>
        <v>37.86</v>
      </c>
    </row>
    <row r="1815" spans="1:44" x14ac:dyDescent="0.25">
      <c r="A1815">
        <v>90182</v>
      </c>
      <c r="B1815">
        <v>1</v>
      </c>
      <c r="C1815" t="s">
        <v>53</v>
      </c>
      <c r="D1815" t="s">
        <v>80</v>
      </c>
      <c r="E1815">
        <v>60</v>
      </c>
      <c r="F1815">
        <v>5.8</v>
      </c>
      <c r="G1815">
        <v>13.21</v>
      </c>
      <c r="H1815" s="1">
        <v>44860</v>
      </c>
      <c r="I1815" s="20">
        <v>3</v>
      </c>
      <c r="J1815" s="47">
        <f>Table_Query_from_Mac10[[#This Row],[unit_price]]-(Table_Query_from_Mac10[[#This Row],[unit_price]]*(Table_Query_from_Mac10[[#This Row],[discount_pct]]/100))</f>
        <v>12.813700000000001</v>
      </c>
      <c r="K1815" s="47">
        <f>Table_Query_from_Mac10[[#This Row],[unit_cost]]</f>
        <v>5.8</v>
      </c>
      <c r="L1815" s="47">
        <f>Table_Query_from_Mac10[[#This Row],[Live-cost]]*(1+Table_Query_from_Mac10[[#This Row],[CogsIncreasebyTYPE]])</f>
        <v>5.8</v>
      </c>
      <c r="M1815" s="47">
        <f>Table_Query_from_Mac10[[#This Row],[Live-cost]]*Table_Query_from_Mac10[[#This Row],[qty_to_ship]]</f>
        <v>348</v>
      </c>
      <c r="N1815" s="47">
        <f>IF(Table_Query_from_Mac10[[#This Row],[item_no]]="KDA",-Table_Query_from_Mac10[[#This Row],[unit_price]],Table_Query_from_Mac10[[#This Row],[Net Unit]]*Table_Query_from_Mac10[[#This Row],[qty_to_ship]])</f>
        <v>768.822</v>
      </c>
      <c r="O1815" s="47">
        <f>SUMIFS(Summary!C:C,Summary!H:H,Table_Query_from_Mac10[[#This Row],[Juiceoc]])</f>
        <v>0</v>
      </c>
      <c r="P1815" s="47">
        <f>SUMIFS(Summary!D:D,Summary!H:H,Table_Query_from_Mac10[[#This Row],[Juiceoc]])</f>
        <v>0</v>
      </c>
      <c r="Q1815" s="47">
        <f>SUMIFS(Summary!E:E,Summary!H:H,Table_Query_from_Mac10[[#This Row],[Juiceoc]])</f>
        <v>0</v>
      </c>
      <c r="R1815" s="47">
        <f>Table_Query_from_Mac10[[#This Row],[Net Unit]]*(1+Table_Query_from_Mac10[[#This Row],[PriceIncreasebyType]])</f>
        <v>12.813700000000001</v>
      </c>
      <c r="S1815" s="47">
        <f>Table_Query_from_Mac10[[#This Row],[UnitPriceFuture]]*Table_Query_from_Mac10[[#This Row],[qtytoShipFuture]]</f>
        <v>768.822</v>
      </c>
      <c r="T1815" s="47">
        <f>ROUND(Table_Query_from_Mac10[[#This Row],[qty_to_ship]]*(1+Table_Query_from_Mac10[[#This Row],[VolumeIncreasebyType]]),0)</f>
        <v>60</v>
      </c>
      <c r="U1815" s="47">
        <f>Table_Query_from_Mac10[[#This Row],[qtytoShipFuture]]*Table_Query_from_Mac10[[#This Row],[Future-cost]]</f>
        <v>348</v>
      </c>
      <c r="V1815" s="47">
        <f>Table_Query_from_Mac10[[#This Row],[qtytoShipFuture]]-Table_Query_from_Mac10[[#This Row],[qty_to_ship]]</f>
        <v>0</v>
      </c>
      <c r="W1815" s="47">
        <f>Table_Query_from_Mac10[[#This Row],[UnitPriceFuture]]</f>
        <v>12.813700000000001</v>
      </c>
      <c r="X1815" s="47">
        <f>Table_Query_from_Mac10[[#This Row],[Unit Increase]]*Table_Query_from_Mac10[[#This Row],[UnitPriceFuture]]</f>
        <v>0</v>
      </c>
      <c r="Y1815" s="47">
        <f>Table_Query_from_Mac10[[#This Row],[Unit Increase]]*Table_Query_from_Mac10[[#This Row],[Future-cost]]</f>
        <v>0</v>
      </c>
      <c r="Z1815" s="47">
        <f>-(Table_Query_from_Mac10[[#This Row],[Incremental Sales]]+((Table_Query_from_Mac10[[#This Row],[Incremental Sales]]*-(SUM(Summary!$S$8:$S$9)))))*Summary!$S$18</f>
        <v>0</v>
      </c>
      <c r="AA1815" s="47">
        <f>IFERROR(Table_Query_from_Mac10[[#This Row],[Incremental Cost]]/Table_Query_from_Mac10[[#This Row],[Incremental Sales]],0)</f>
        <v>0</v>
      </c>
      <c r="AB1815" s="47">
        <f>IFERROR(Table_Query_from_Mac10[[#This Row],[TotalCostFuture]]/Table_Query_from_Mac10[[#This Row],[totalsalesFuture]],0)</f>
        <v>0.45264053317933151</v>
      </c>
      <c r="AN1815" s="31">
        <v>240</v>
      </c>
      <c r="AO1815">
        <f t="shared" si="56"/>
        <v>60</v>
      </c>
      <c r="AQ1815" s="31">
        <v>37.75</v>
      </c>
      <c r="AR1815">
        <f t="shared" si="57"/>
        <v>13.21</v>
      </c>
    </row>
    <row r="1816" spans="1:44" x14ac:dyDescent="0.25">
      <c r="A1816">
        <v>90183</v>
      </c>
      <c r="B1816">
        <v>1</v>
      </c>
      <c r="C1816" t="s">
        <v>59</v>
      </c>
      <c r="D1816" t="s">
        <v>49</v>
      </c>
      <c r="E1816">
        <v>7</v>
      </c>
      <c r="F1816">
        <v>4.2699999999999996</v>
      </c>
      <c r="G1816">
        <v>9.24</v>
      </c>
      <c r="H1816" s="1">
        <v>44862</v>
      </c>
      <c r="I1816" s="20">
        <v>10</v>
      </c>
      <c r="J1816" s="47">
        <f>Table_Query_from_Mac10[[#This Row],[unit_price]]-(Table_Query_from_Mac10[[#This Row],[unit_price]]*(Table_Query_from_Mac10[[#This Row],[discount_pct]]/100))</f>
        <v>8.3160000000000007</v>
      </c>
      <c r="K1816" s="47">
        <f>Table_Query_from_Mac10[[#This Row],[unit_cost]]</f>
        <v>4.2699999999999996</v>
      </c>
      <c r="L1816" s="47">
        <f>Table_Query_from_Mac10[[#This Row],[Live-cost]]*(1+Table_Query_from_Mac10[[#This Row],[CogsIncreasebyTYPE]])</f>
        <v>4.2699999999999996</v>
      </c>
      <c r="M1816" s="47">
        <f>Table_Query_from_Mac10[[#This Row],[Live-cost]]*Table_Query_from_Mac10[[#This Row],[qty_to_ship]]</f>
        <v>29.889999999999997</v>
      </c>
      <c r="N1816" s="47">
        <f>IF(Table_Query_from_Mac10[[#This Row],[item_no]]="KDA",-Table_Query_from_Mac10[[#This Row],[unit_price]],Table_Query_from_Mac10[[#This Row],[Net Unit]]*Table_Query_from_Mac10[[#This Row],[qty_to_ship]])</f>
        <v>58.212000000000003</v>
      </c>
      <c r="O1816" s="47">
        <f>SUMIFS(Summary!C:C,Summary!H:H,Table_Query_from_Mac10[[#This Row],[Juiceoc]])</f>
        <v>0</v>
      </c>
      <c r="P1816" s="47">
        <f>SUMIFS(Summary!D:D,Summary!H:H,Table_Query_from_Mac10[[#This Row],[Juiceoc]])</f>
        <v>0</v>
      </c>
      <c r="Q1816" s="47">
        <f>SUMIFS(Summary!E:E,Summary!H:H,Table_Query_from_Mac10[[#This Row],[Juiceoc]])</f>
        <v>0</v>
      </c>
      <c r="R1816" s="47">
        <f>Table_Query_from_Mac10[[#This Row],[Net Unit]]*(1+Table_Query_from_Mac10[[#This Row],[PriceIncreasebyType]])</f>
        <v>8.3160000000000007</v>
      </c>
      <c r="S1816" s="47">
        <f>Table_Query_from_Mac10[[#This Row],[UnitPriceFuture]]*Table_Query_from_Mac10[[#This Row],[qtytoShipFuture]]</f>
        <v>58.212000000000003</v>
      </c>
      <c r="T1816" s="47">
        <f>ROUND(Table_Query_from_Mac10[[#This Row],[qty_to_ship]]*(1+Table_Query_from_Mac10[[#This Row],[VolumeIncreasebyType]]),0)</f>
        <v>7</v>
      </c>
      <c r="U1816" s="47">
        <f>Table_Query_from_Mac10[[#This Row],[qtytoShipFuture]]*Table_Query_from_Mac10[[#This Row],[Future-cost]]</f>
        <v>29.889999999999997</v>
      </c>
      <c r="V1816" s="47">
        <f>Table_Query_from_Mac10[[#This Row],[qtytoShipFuture]]-Table_Query_from_Mac10[[#This Row],[qty_to_ship]]</f>
        <v>0</v>
      </c>
      <c r="W1816" s="47">
        <f>Table_Query_from_Mac10[[#This Row],[UnitPriceFuture]]</f>
        <v>8.3160000000000007</v>
      </c>
      <c r="X1816" s="47">
        <f>Table_Query_from_Mac10[[#This Row],[Unit Increase]]*Table_Query_from_Mac10[[#This Row],[UnitPriceFuture]]</f>
        <v>0</v>
      </c>
      <c r="Y1816" s="47">
        <f>Table_Query_from_Mac10[[#This Row],[Unit Increase]]*Table_Query_from_Mac10[[#This Row],[Future-cost]]</f>
        <v>0</v>
      </c>
      <c r="Z1816" s="47">
        <f>-(Table_Query_from_Mac10[[#This Row],[Incremental Sales]]+((Table_Query_from_Mac10[[#This Row],[Incremental Sales]]*-(SUM(Summary!$S$8:$S$9)))))*Summary!$S$18</f>
        <v>0</v>
      </c>
      <c r="AA1816" s="47">
        <f>IFERROR(Table_Query_from_Mac10[[#This Row],[Incremental Cost]]/Table_Query_from_Mac10[[#This Row],[Incremental Sales]],0)</f>
        <v>0</v>
      </c>
      <c r="AB1816" s="47">
        <f>IFERROR(Table_Query_from_Mac10[[#This Row],[TotalCostFuture]]/Table_Query_from_Mac10[[#This Row],[totalsalesFuture]],0)</f>
        <v>0.51346801346801341</v>
      </c>
      <c r="AN1816" s="30">
        <v>25</v>
      </c>
      <c r="AO1816">
        <f t="shared" si="56"/>
        <v>7</v>
      </c>
      <c r="AQ1816" s="30">
        <v>26.39</v>
      </c>
      <c r="AR1816">
        <f t="shared" si="57"/>
        <v>9.24</v>
      </c>
    </row>
    <row r="1817" spans="1:44" x14ac:dyDescent="0.25">
      <c r="A1817">
        <v>90183</v>
      </c>
      <c r="B1817">
        <v>2</v>
      </c>
      <c r="C1817" t="s">
        <v>59</v>
      </c>
      <c r="D1817" t="s">
        <v>49</v>
      </c>
      <c r="E1817">
        <v>5</v>
      </c>
      <c r="F1817">
        <v>5.21</v>
      </c>
      <c r="G1817">
        <v>11.4</v>
      </c>
      <c r="H1817" s="1">
        <v>44862</v>
      </c>
      <c r="I1817" s="20">
        <v>10</v>
      </c>
      <c r="J1817" s="47">
        <f>Table_Query_from_Mac10[[#This Row],[unit_price]]-(Table_Query_from_Mac10[[#This Row],[unit_price]]*(Table_Query_from_Mac10[[#This Row],[discount_pct]]/100))</f>
        <v>10.26</v>
      </c>
      <c r="K1817" s="47">
        <f>Table_Query_from_Mac10[[#This Row],[unit_cost]]</f>
        <v>5.21</v>
      </c>
      <c r="L1817" s="47">
        <f>Table_Query_from_Mac10[[#This Row],[Live-cost]]*(1+Table_Query_from_Mac10[[#This Row],[CogsIncreasebyTYPE]])</f>
        <v>5.21</v>
      </c>
      <c r="M1817" s="47">
        <f>Table_Query_from_Mac10[[#This Row],[Live-cost]]*Table_Query_from_Mac10[[#This Row],[qty_to_ship]]</f>
        <v>26.05</v>
      </c>
      <c r="N1817" s="47">
        <f>IF(Table_Query_from_Mac10[[#This Row],[item_no]]="KDA",-Table_Query_from_Mac10[[#This Row],[unit_price]],Table_Query_from_Mac10[[#This Row],[Net Unit]]*Table_Query_from_Mac10[[#This Row],[qty_to_ship]])</f>
        <v>51.3</v>
      </c>
      <c r="O1817" s="47">
        <f>SUMIFS(Summary!C:C,Summary!H:H,Table_Query_from_Mac10[[#This Row],[Juiceoc]])</f>
        <v>0</v>
      </c>
      <c r="P1817" s="47">
        <f>SUMIFS(Summary!D:D,Summary!H:H,Table_Query_from_Mac10[[#This Row],[Juiceoc]])</f>
        <v>0</v>
      </c>
      <c r="Q1817" s="47">
        <f>SUMIFS(Summary!E:E,Summary!H:H,Table_Query_from_Mac10[[#This Row],[Juiceoc]])</f>
        <v>0</v>
      </c>
      <c r="R1817" s="47">
        <f>Table_Query_from_Mac10[[#This Row],[Net Unit]]*(1+Table_Query_from_Mac10[[#This Row],[PriceIncreasebyType]])</f>
        <v>10.26</v>
      </c>
      <c r="S1817" s="47">
        <f>Table_Query_from_Mac10[[#This Row],[UnitPriceFuture]]*Table_Query_from_Mac10[[#This Row],[qtytoShipFuture]]</f>
        <v>51.3</v>
      </c>
      <c r="T1817" s="47">
        <f>ROUND(Table_Query_from_Mac10[[#This Row],[qty_to_ship]]*(1+Table_Query_from_Mac10[[#This Row],[VolumeIncreasebyType]]),0)</f>
        <v>5</v>
      </c>
      <c r="U1817" s="47">
        <f>Table_Query_from_Mac10[[#This Row],[qtytoShipFuture]]*Table_Query_from_Mac10[[#This Row],[Future-cost]]</f>
        <v>26.05</v>
      </c>
      <c r="V1817" s="47">
        <f>Table_Query_from_Mac10[[#This Row],[qtytoShipFuture]]-Table_Query_from_Mac10[[#This Row],[qty_to_ship]]</f>
        <v>0</v>
      </c>
      <c r="W1817" s="47">
        <f>Table_Query_from_Mac10[[#This Row],[UnitPriceFuture]]</f>
        <v>10.26</v>
      </c>
      <c r="X1817" s="47">
        <f>Table_Query_from_Mac10[[#This Row],[Unit Increase]]*Table_Query_from_Mac10[[#This Row],[UnitPriceFuture]]</f>
        <v>0</v>
      </c>
      <c r="Y1817" s="47">
        <f>Table_Query_from_Mac10[[#This Row],[Unit Increase]]*Table_Query_from_Mac10[[#This Row],[Future-cost]]</f>
        <v>0</v>
      </c>
      <c r="Z1817" s="47">
        <f>-(Table_Query_from_Mac10[[#This Row],[Incremental Sales]]+((Table_Query_from_Mac10[[#This Row],[Incremental Sales]]*-(SUM(Summary!$S$8:$S$9)))))*Summary!$S$18</f>
        <v>0</v>
      </c>
      <c r="AA1817" s="47">
        <f>IFERROR(Table_Query_from_Mac10[[#This Row],[Incremental Cost]]/Table_Query_from_Mac10[[#This Row],[Incremental Sales]],0)</f>
        <v>0</v>
      </c>
      <c r="AB1817" s="47">
        <f>IFERROR(Table_Query_from_Mac10[[#This Row],[TotalCostFuture]]/Table_Query_from_Mac10[[#This Row],[totalsalesFuture]],0)</f>
        <v>0.50779727095516569</v>
      </c>
      <c r="AN1817" s="31">
        <v>20</v>
      </c>
      <c r="AO1817">
        <f t="shared" si="56"/>
        <v>5</v>
      </c>
      <c r="AQ1817" s="31">
        <v>32.57</v>
      </c>
      <c r="AR1817">
        <f t="shared" si="57"/>
        <v>11.4</v>
      </c>
    </row>
    <row r="1818" spans="1:44" x14ac:dyDescent="0.25">
      <c r="A1818">
        <v>90183</v>
      </c>
      <c r="B1818">
        <v>3</v>
      </c>
      <c r="C1818" t="s">
        <v>59</v>
      </c>
      <c r="D1818" t="s">
        <v>49</v>
      </c>
      <c r="E1818">
        <v>24</v>
      </c>
      <c r="F1818">
        <v>6.89</v>
      </c>
      <c r="G1818">
        <v>15.45</v>
      </c>
      <c r="H1818" s="1">
        <v>44862</v>
      </c>
      <c r="I1818" s="20">
        <v>10</v>
      </c>
      <c r="J1818" s="47">
        <f>Table_Query_from_Mac10[[#This Row],[unit_price]]-(Table_Query_from_Mac10[[#This Row],[unit_price]]*(Table_Query_from_Mac10[[#This Row],[discount_pct]]/100))</f>
        <v>13.904999999999999</v>
      </c>
      <c r="K1818" s="47">
        <f>Table_Query_from_Mac10[[#This Row],[unit_cost]]</f>
        <v>6.89</v>
      </c>
      <c r="L1818" s="47">
        <f>Table_Query_from_Mac10[[#This Row],[Live-cost]]*(1+Table_Query_from_Mac10[[#This Row],[CogsIncreasebyTYPE]])</f>
        <v>6.89</v>
      </c>
      <c r="M1818" s="47">
        <f>Table_Query_from_Mac10[[#This Row],[Live-cost]]*Table_Query_from_Mac10[[#This Row],[qty_to_ship]]</f>
        <v>165.35999999999999</v>
      </c>
      <c r="N1818" s="47">
        <f>IF(Table_Query_from_Mac10[[#This Row],[item_no]]="KDA",-Table_Query_from_Mac10[[#This Row],[unit_price]],Table_Query_from_Mac10[[#This Row],[Net Unit]]*Table_Query_from_Mac10[[#This Row],[qty_to_ship]])</f>
        <v>333.71999999999997</v>
      </c>
      <c r="O1818" s="47">
        <f>SUMIFS(Summary!C:C,Summary!H:H,Table_Query_from_Mac10[[#This Row],[Juiceoc]])</f>
        <v>0</v>
      </c>
      <c r="P1818" s="47">
        <f>SUMIFS(Summary!D:D,Summary!H:H,Table_Query_from_Mac10[[#This Row],[Juiceoc]])</f>
        <v>0</v>
      </c>
      <c r="Q1818" s="47">
        <f>SUMIFS(Summary!E:E,Summary!H:H,Table_Query_from_Mac10[[#This Row],[Juiceoc]])</f>
        <v>0</v>
      </c>
      <c r="R1818" s="47">
        <f>Table_Query_from_Mac10[[#This Row],[Net Unit]]*(1+Table_Query_from_Mac10[[#This Row],[PriceIncreasebyType]])</f>
        <v>13.904999999999999</v>
      </c>
      <c r="S1818" s="47">
        <f>Table_Query_from_Mac10[[#This Row],[UnitPriceFuture]]*Table_Query_from_Mac10[[#This Row],[qtytoShipFuture]]</f>
        <v>333.71999999999997</v>
      </c>
      <c r="T1818" s="47">
        <f>ROUND(Table_Query_from_Mac10[[#This Row],[qty_to_ship]]*(1+Table_Query_from_Mac10[[#This Row],[VolumeIncreasebyType]]),0)</f>
        <v>24</v>
      </c>
      <c r="U1818" s="47">
        <f>Table_Query_from_Mac10[[#This Row],[qtytoShipFuture]]*Table_Query_from_Mac10[[#This Row],[Future-cost]]</f>
        <v>165.35999999999999</v>
      </c>
      <c r="V1818" s="47">
        <f>Table_Query_from_Mac10[[#This Row],[qtytoShipFuture]]-Table_Query_from_Mac10[[#This Row],[qty_to_ship]]</f>
        <v>0</v>
      </c>
      <c r="W1818" s="47">
        <f>Table_Query_from_Mac10[[#This Row],[UnitPriceFuture]]</f>
        <v>13.904999999999999</v>
      </c>
      <c r="X1818" s="47">
        <f>Table_Query_from_Mac10[[#This Row],[Unit Increase]]*Table_Query_from_Mac10[[#This Row],[UnitPriceFuture]]</f>
        <v>0</v>
      </c>
      <c r="Y1818" s="47">
        <f>Table_Query_from_Mac10[[#This Row],[Unit Increase]]*Table_Query_from_Mac10[[#This Row],[Future-cost]]</f>
        <v>0</v>
      </c>
      <c r="Z1818" s="47">
        <f>-(Table_Query_from_Mac10[[#This Row],[Incremental Sales]]+((Table_Query_from_Mac10[[#This Row],[Incremental Sales]]*-(SUM(Summary!$S$8:$S$9)))))*Summary!$S$18</f>
        <v>0</v>
      </c>
      <c r="AA1818" s="47">
        <f>IFERROR(Table_Query_from_Mac10[[#This Row],[Incremental Cost]]/Table_Query_from_Mac10[[#This Row],[Incremental Sales]],0)</f>
        <v>0</v>
      </c>
      <c r="AB1818" s="47">
        <f>IFERROR(Table_Query_from_Mac10[[#This Row],[TotalCostFuture]]/Table_Query_from_Mac10[[#This Row],[totalsalesFuture]],0)</f>
        <v>0.4955052139518159</v>
      </c>
      <c r="AN1818" s="30">
        <v>96</v>
      </c>
      <c r="AO1818">
        <f t="shared" si="56"/>
        <v>24</v>
      </c>
      <c r="AQ1818" s="30">
        <v>44.15</v>
      </c>
      <c r="AR1818">
        <f t="shared" si="57"/>
        <v>15.45</v>
      </c>
    </row>
    <row r="1819" spans="1:44" x14ac:dyDescent="0.25">
      <c r="A1819">
        <v>90183</v>
      </c>
      <c r="B1819">
        <v>4</v>
      </c>
      <c r="C1819" t="s">
        <v>59</v>
      </c>
      <c r="D1819" t="s">
        <v>49</v>
      </c>
      <c r="E1819">
        <v>27</v>
      </c>
      <c r="F1819">
        <v>9.5500000000000007</v>
      </c>
      <c r="G1819">
        <v>23.29</v>
      </c>
      <c r="H1819" s="1">
        <v>44862</v>
      </c>
      <c r="I1819" s="20">
        <v>10</v>
      </c>
      <c r="J1819" s="47">
        <f>Table_Query_from_Mac10[[#This Row],[unit_price]]-(Table_Query_from_Mac10[[#This Row],[unit_price]]*(Table_Query_from_Mac10[[#This Row],[discount_pct]]/100))</f>
        <v>20.960999999999999</v>
      </c>
      <c r="K1819" s="47">
        <f>Table_Query_from_Mac10[[#This Row],[unit_cost]]</f>
        <v>9.5500000000000007</v>
      </c>
      <c r="L1819" s="47">
        <f>Table_Query_from_Mac10[[#This Row],[Live-cost]]*(1+Table_Query_from_Mac10[[#This Row],[CogsIncreasebyTYPE]])</f>
        <v>9.5500000000000007</v>
      </c>
      <c r="M1819" s="47">
        <f>Table_Query_from_Mac10[[#This Row],[Live-cost]]*Table_Query_from_Mac10[[#This Row],[qty_to_ship]]</f>
        <v>257.85000000000002</v>
      </c>
      <c r="N1819" s="47">
        <f>IF(Table_Query_from_Mac10[[#This Row],[item_no]]="KDA",-Table_Query_from_Mac10[[#This Row],[unit_price]],Table_Query_from_Mac10[[#This Row],[Net Unit]]*Table_Query_from_Mac10[[#This Row],[qty_to_ship]])</f>
        <v>565.947</v>
      </c>
      <c r="O1819" s="47">
        <f>SUMIFS(Summary!C:C,Summary!H:H,Table_Query_from_Mac10[[#This Row],[Juiceoc]])</f>
        <v>0</v>
      </c>
      <c r="P1819" s="47">
        <f>SUMIFS(Summary!D:D,Summary!H:H,Table_Query_from_Mac10[[#This Row],[Juiceoc]])</f>
        <v>0</v>
      </c>
      <c r="Q1819" s="47">
        <f>SUMIFS(Summary!E:E,Summary!H:H,Table_Query_from_Mac10[[#This Row],[Juiceoc]])</f>
        <v>0</v>
      </c>
      <c r="R1819" s="47">
        <f>Table_Query_from_Mac10[[#This Row],[Net Unit]]*(1+Table_Query_from_Mac10[[#This Row],[PriceIncreasebyType]])</f>
        <v>20.960999999999999</v>
      </c>
      <c r="S1819" s="47">
        <f>Table_Query_from_Mac10[[#This Row],[UnitPriceFuture]]*Table_Query_from_Mac10[[#This Row],[qtytoShipFuture]]</f>
        <v>565.947</v>
      </c>
      <c r="T1819" s="47">
        <f>ROUND(Table_Query_from_Mac10[[#This Row],[qty_to_ship]]*(1+Table_Query_from_Mac10[[#This Row],[VolumeIncreasebyType]]),0)</f>
        <v>27</v>
      </c>
      <c r="U1819" s="47">
        <f>Table_Query_from_Mac10[[#This Row],[qtytoShipFuture]]*Table_Query_from_Mac10[[#This Row],[Future-cost]]</f>
        <v>257.85000000000002</v>
      </c>
      <c r="V1819" s="47">
        <f>Table_Query_from_Mac10[[#This Row],[qtytoShipFuture]]-Table_Query_from_Mac10[[#This Row],[qty_to_ship]]</f>
        <v>0</v>
      </c>
      <c r="W1819" s="47">
        <f>Table_Query_from_Mac10[[#This Row],[UnitPriceFuture]]</f>
        <v>20.960999999999999</v>
      </c>
      <c r="X1819" s="47">
        <f>Table_Query_from_Mac10[[#This Row],[Unit Increase]]*Table_Query_from_Mac10[[#This Row],[UnitPriceFuture]]</f>
        <v>0</v>
      </c>
      <c r="Y1819" s="47">
        <f>Table_Query_from_Mac10[[#This Row],[Unit Increase]]*Table_Query_from_Mac10[[#This Row],[Future-cost]]</f>
        <v>0</v>
      </c>
      <c r="Z1819" s="47">
        <f>-(Table_Query_from_Mac10[[#This Row],[Incremental Sales]]+((Table_Query_from_Mac10[[#This Row],[Incremental Sales]]*-(SUM(Summary!$S$8:$S$9)))))*Summary!$S$18</f>
        <v>0</v>
      </c>
      <c r="AA1819" s="47">
        <f>IFERROR(Table_Query_from_Mac10[[#This Row],[Incremental Cost]]/Table_Query_from_Mac10[[#This Row],[Incremental Sales]],0)</f>
        <v>0</v>
      </c>
      <c r="AB1819" s="47">
        <f>IFERROR(Table_Query_from_Mac10[[#This Row],[TotalCostFuture]]/Table_Query_from_Mac10[[#This Row],[totalsalesFuture]],0)</f>
        <v>0.45560803396784511</v>
      </c>
      <c r="AN1819" s="31">
        <v>108</v>
      </c>
      <c r="AO1819">
        <f t="shared" si="56"/>
        <v>27</v>
      </c>
      <c r="AQ1819" s="31">
        <v>66.53</v>
      </c>
      <c r="AR1819">
        <f t="shared" si="57"/>
        <v>23.29</v>
      </c>
    </row>
    <row r="1820" spans="1:44" x14ac:dyDescent="0.25">
      <c r="A1820">
        <v>90183</v>
      </c>
      <c r="B1820">
        <v>5</v>
      </c>
      <c r="C1820" t="s">
        <v>59</v>
      </c>
      <c r="D1820" t="s">
        <v>49</v>
      </c>
      <c r="E1820">
        <v>6</v>
      </c>
      <c r="F1820">
        <v>11.28</v>
      </c>
      <c r="G1820">
        <v>26.82</v>
      </c>
      <c r="H1820" s="1">
        <v>44862</v>
      </c>
      <c r="I1820" s="20">
        <v>10</v>
      </c>
      <c r="J1820" s="47">
        <f>Table_Query_from_Mac10[[#This Row],[unit_price]]-(Table_Query_from_Mac10[[#This Row],[unit_price]]*(Table_Query_from_Mac10[[#This Row],[discount_pct]]/100))</f>
        <v>24.137999999999998</v>
      </c>
      <c r="K1820" s="47">
        <f>Table_Query_from_Mac10[[#This Row],[unit_cost]]</f>
        <v>11.28</v>
      </c>
      <c r="L1820" s="47">
        <f>Table_Query_from_Mac10[[#This Row],[Live-cost]]*(1+Table_Query_from_Mac10[[#This Row],[CogsIncreasebyTYPE]])</f>
        <v>11.28</v>
      </c>
      <c r="M1820" s="47">
        <f>Table_Query_from_Mac10[[#This Row],[Live-cost]]*Table_Query_from_Mac10[[#This Row],[qty_to_ship]]</f>
        <v>67.679999999999993</v>
      </c>
      <c r="N1820" s="47">
        <f>IF(Table_Query_from_Mac10[[#This Row],[item_no]]="KDA",-Table_Query_from_Mac10[[#This Row],[unit_price]],Table_Query_from_Mac10[[#This Row],[Net Unit]]*Table_Query_from_Mac10[[#This Row],[qty_to_ship]])</f>
        <v>144.82799999999997</v>
      </c>
      <c r="O1820" s="47">
        <f>SUMIFS(Summary!C:C,Summary!H:H,Table_Query_from_Mac10[[#This Row],[Juiceoc]])</f>
        <v>0</v>
      </c>
      <c r="P1820" s="47">
        <f>SUMIFS(Summary!D:D,Summary!H:H,Table_Query_from_Mac10[[#This Row],[Juiceoc]])</f>
        <v>0</v>
      </c>
      <c r="Q1820" s="47">
        <f>SUMIFS(Summary!E:E,Summary!H:H,Table_Query_from_Mac10[[#This Row],[Juiceoc]])</f>
        <v>0</v>
      </c>
      <c r="R1820" s="47">
        <f>Table_Query_from_Mac10[[#This Row],[Net Unit]]*(1+Table_Query_from_Mac10[[#This Row],[PriceIncreasebyType]])</f>
        <v>24.137999999999998</v>
      </c>
      <c r="S1820" s="47">
        <f>Table_Query_from_Mac10[[#This Row],[UnitPriceFuture]]*Table_Query_from_Mac10[[#This Row],[qtytoShipFuture]]</f>
        <v>144.82799999999997</v>
      </c>
      <c r="T1820" s="47">
        <f>ROUND(Table_Query_from_Mac10[[#This Row],[qty_to_ship]]*(1+Table_Query_from_Mac10[[#This Row],[VolumeIncreasebyType]]),0)</f>
        <v>6</v>
      </c>
      <c r="U1820" s="47">
        <f>Table_Query_from_Mac10[[#This Row],[qtytoShipFuture]]*Table_Query_from_Mac10[[#This Row],[Future-cost]]</f>
        <v>67.679999999999993</v>
      </c>
      <c r="V1820" s="47">
        <f>Table_Query_from_Mac10[[#This Row],[qtytoShipFuture]]-Table_Query_from_Mac10[[#This Row],[qty_to_ship]]</f>
        <v>0</v>
      </c>
      <c r="W1820" s="47">
        <f>Table_Query_from_Mac10[[#This Row],[UnitPriceFuture]]</f>
        <v>24.137999999999998</v>
      </c>
      <c r="X1820" s="47">
        <f>Table_Query_from_Mac10[[#This Row],[Unit Increase]]*Table_Query_from_Mac10[[#This Row],[UnitPriceFuture]]</f>
        <v>0</v>
      </c>
      <c r="Y1820" s="47">
        <f>Table_Query_from_Mac10[[#This Row],[Unit Increase]]*Table_Query_from_Mac10[[#This Row],[Future-cost]]</f>
        <v>0</v>
      </c>
      <c r="Z1820" s="47">
        <f>-(Table_Query_from_Mac10[[#This Row],[Incremental Sales]]+((Table_Query_from_Mac10[[#This Row],[Incremental Sales]]*-(SUM(Summary!$S$8:$S$9)))))*Summary!$S$18</f>
        <v>0</v>
      </c>
      <c r="AA1820" s="47">
        <f>IFERROR(Table_Query_from_Mac10[[#This Row],[Incremental Cost]]/Table_Query_from_Mac10[[#This Row],[Incremental Sales]],0)</f>
        <v>0</v>
      </c>
      <c r="AB1820" s="47">
        <f>IFERROR(Table_Query_from_Mac10[[#This Row],[TotalCostFuture]]/Table_Query_from_Mac10[[#This Row],[totalsalesFuture]],0)</f>
        <v>0.46731295053442706</v>
      </c>
      <c r="AN1820" s="30">
        <v>24</v>
      </c>
      <c r="AO1820">
        <f t="shared" si="56"/>
        <v>6</v>
      </c>
      <c r="AQ1820" s="30">
        <v>76.64</v>
      </c>
      <c r="AR1820">
        <f t="shared" si="57"/>
        <v>26.82</v>
      </c>
    </row>
    <row r="1821" spans="1:44" x14ac:dyDescent="0.25">
      <c r="A1821">
        <v>90183</v>
      </c>
      <c r="B1821">
        <v>6</v>
      </c>
      <c r="C1821" t="s">
        <v>57</v>
      </c>
      <c r="D1821" t="s">
        <v>49</v>
      </c>
      <c r="E1821">
        <v>3</v>
      </c>
      <c r="F1821">
        <v>7.7</v>
      </c>
      <c r="G1821">
        <v>17.84</v>
      </c>
      <c r="H1821" s="1">
        <v>44862</v>
      </c>
      <c r="I1821" s="20">
        <v>10</v>
      </c>
      <c r="J1821" s="47">
        <f>Table_Query_from_Mac10[[#This Row],[unit_price]]-(Table_Query_from_Mac10[[#This Row],[unit_price]]*(Table_Query_from_Mac10[[#This Row],[discount_pct]]/100))</f>
        <v>16.056000000000001</v>
      </c>
      <c r="K1821" s="47">
        <f>Table_Query_from_Mac10[[#This Row],[unit_cost]]</f>
        <v>7.7</v>
      </c>
      <c r="L1821" s="47">
        <f>Table_Query_from_Mac10[[#This Row],[Live-cost]]*(1+Table_Query_from_Mac10[[#This Row],[CogsIncreasebyTYPE]])</f>
        <v>7.7</v>
      </c>
      <c r="M1821" s="47">
        <f>Table_Query_from_Mac10[[#This Row],[Live-cost]]*Table_Query_from_Mac10[[#This Row],[qty_to_ship]]</f>
        <v>23.1</v>
      </c>
      <c r="N1821" s="47">
        <f>IF(Table_Query_from_Mac10[[#This Row],[item_no]]="KDA",-Table_Query_from_Mac10[[#This Row],[unit_price]],Table_Query_from_Mac10[[#This Row],[Net Unit]]*Table_Query_from_Mac10[[#This Row],[qty_to_ship]])</f>
        <v>48.168000000000006</v>
      </c>
      <c r="O1821" s="47">
        <f>SUMIFS(Summary!C:C,Summary!H:H,Table_Query_from_Mac10[[#This Row],[Juiceoc]])</f>
        <v>0</v>
      </c>
      <c r="P1821" s="47">
        <f>SUMIFS(Summary!D:D,Summary!H:H,Table_Query_from_Mac10[[#This Row],[Juiceoc]])</f>
        <v>0</v>
      </c>
      <c r="Q1821" s="47">
        <f>SUMIFS(Summary!E:E,Summary!H:H,Table_Query_from_Mac10[[#This Row],[Juiceoc]])</f>
        <v>0</v>
      </c>
      <c r="R1821" s="47">
        <f>Table_Query_from_Mac10[[#This Row],[Net Unit]]*(1+Table_Query_from_Mac10[[#This Row],[PriceIncreasebyType]])</f>
        <v>16.056000000000001</v>
      </c>
      <c r="S1821" s="47">
        <f>Table_Query_from_Mac10[[#This Row],[UnitPriceFuture]]*Table_Query_from_Mac10[[#This Row],[qtytoShipFuture]]</f>
        <v>48.168000000000006</v>
      </c>
      <c r="T1821" s="47">
        <f>ROUND(Table_Query_from_Mac10[[#This Row],[qty_to_ship]]*(1+Table_Query_from_Mac10[[#This Row],[VolumeIncreasebyType]]),0)</f>
        <v>3</v>
      </c>
      <c r="U1821" s="47">
        <f>Table_Query_from_Mac10[[#This Row],[qtytoShipFuture]]*Table_Query_from_Mac10[[#This Row],[Future-cost]]</f>
        <v>23.1</v>
      </c>
      <c r="V1821" s="47">
        <f>Table_Query_from_Mac10[[#This Row],[qtytoShipFuture]]-Table_Query_from_Mac10[[#This Row],[qty_to_ship]]</f>
        <v>0</v>
      </c>
      <c r="W1821" s="47">
        <f>Table_Query_from_Mac10[[#This Row],[UnitPriceFuture]]</f>
        <v>16.056000000000001</v>
      </c>
      <c r="X1821" s="47">
        <f>Table_Query_from_Mac10[[#This Row],[Unit Increase]]*Table_Query_from_Mac10[[#This Row],[UnitPriceFuture]]</f>
        <v>0</v>
      </c>
      <c r="Y1821" s="47">
        <f>Table_Query_from_Mac10[[#This Row],[Unit Increase]]*Table_Query_from_Mac10[[#This Row],[Future-cost]]</f>
        <v>0</v>
      </c>
      <c r="Z1821" s="47">
        <f>-(Table_Query_from_Mac10[[#This Row],[Incremental Sales]]+((Table_Query_from_Mac10[[#This Row],[Incremental Sales]]*-(SUM(Summary!$S$8:$S$9)))))*Summary!$S$18</f>
        <v>0</v>
      </c>
      <c r="AA1821" s="47">
        <f>IFERROR(Table_Query_from_Mac10[[#This Row],[Incremental Cost]]/Table_Query_from_Mac10[[#This Row],[Incremental Sales]],0)</f>
        <v>0</v>
      </c>
      <c r="AB1821" s="47">
        <f>IFERROR(Table_Query_from_Mac10[[#This Row],[TotalCostFuture]]/Table_Query_from_Mac10[[#This Row],[totalsalesFuture]],0)</f>
        <v>0.47957149975087193</v>
      </c>
      <c r="AN1821" s="31">
        <v>12</v>
      </c>
      <c r="AO1821">
        <f t="shared" si="56"/>
        <v>3</v>
      </c>
      <c r="AQ1821" s="31">
        <v>50.96</v>
      </c>
      <c r="AR1821">
        <f t="shared" si="57"/>
        <v>17.84</v>
      </c>
    </row>
    <row r="1822" spans="1:44" x14ac:dyDescent="0.25">
      <c r="A1822">
        <v>90183</v>
      </c>
      <c r="B1822">
        <v>7</v>
      </c>
      <c r="C1822" t="s">
        <v>59</v>
      </c>
      <c r="D1822" t="s">
        <v>49</v>
      </c>
      <c r="E1822">
        <v>4</v>
      </c>
      <c r="F1822">
        <v>6.28</v>
      </c>
      <c r="G1822">
        <v>13.95</v>
      </c>
      <c r="H1822" s="1">
        <v>44862</v>
      </c>
      <c r="I1822" s="20">
        <v>10</v>
      </c>
      <c r="J1822" s="47">
        <f>Table_Query_from_Mac10[[#This Row],[unit_price]]-(Table_Query_from_Mac10[[#This Row],[unit_price]]*(Table_Query_from_Mac10[[#This Row],[discount_pct]]/100))</f>
        <v>12.555</v>
      </c>
      <c r="K1822" s="47">
        <f>Table_Query_from_Mac10[[#This Row],[unit_cost]]</f>
        <v>6.28</v>
      </c>
      <c r="L1822" s="47">
        <f>Table_Query_from_Mac10[[#This Row],[Live-cost]]*(1+Table_Query_from_Mac10[[#This Row],[CogsIncreasebyTYPE]])</f>
        <v>6.28</v>
      </c>
      <c r="M1822" s="47">
        <f>Table_Query_from_Mac10[[#This Row],[Live-cost]]*Table_Query_from_Mac10[[#This Row],[qty_to_ship]]</f>
        <v>25.12</v>
      </c>
      <c r="N1822" s="47">
        <f>IF(Table_Query_from_Mac10[[#This Row],[item_no]]="KDA",-Table_Query_from_Mac10[[#This Row],[unit_price]],Table_Query_from_Mac10[[#This Row],[Net Unit]]*Table_Query_from_Mac10[[#This Row],[qty_to_ship]])</f>
        <v>50.22</v>
      </c>
      <c r="O1822" s="47">
        <f>SUMIFS(Summary!C:C,Summary!H:H,Table_Query_from_Mac10[[#This Row],[Juiceoc]])</f>
        <v>0</v>
      </c>
      <c r="P1822" s="47">
        <f>SUMIFS(Summary!D:D,Summary!H:H,Table_Query_from_Mac10[[#This Row],[Juiceoc]])</f>
        <v>0</v>
      </c>
      <c r="Q1822" s="47">
        <f>SUMIFS(Summary!E:E,Summary!H:H,Table_Query_from_Mac10[[#This Row],[Juiceoc]])</f>
        <v>0</v>
      </c>
      <c r="R1822" s="47">
        <f>Table_Query_from_Mac10[[#This Row],[Net Unit]]*(1+Table_Query_from_Mac10[[#This Row],[PriceIncreasebyType]])</f>
        <v>12.555</v>
      </c>
      <c r="S1822" s="47">
        <f>Table_Query_from_Mac10[[#This Row],[UnitPriceFuture]]*Table_Query_from_Mac10[[#This Row],[qtytoShipFuture]]</f>
        <v>50.22</v>
      </c>
      <c r="T1822" s="47">
        <f>ROUND(Table_Query_from_Mac10[[#This Row],[qty_to_ship]]*(1+Table_Query_from_Mac10[[#This Row],[VolumeIncreasebyType]]),0)</f>
        <v>4</v>
      </c>
      <c r="U1822" s="47">
        <f>Table_Query_from_Mac10[[#This Row],[qtytoShipFuture]]*Table_Query_from_Mac10[[#This Row],[Future-cost]]</f>
        <v>25.12</v>
      </c>
      <c r="V1822" s="47">
        <f>Table_Query_from_Mac10[[#This Row],[qtytoShipFuture]]-Table_Query_from_Mac10[[#This Row],[qty_to_ship]]</f>
        <v>0</v>
      </c>
      <c r="W1822" s="47">
        <f>Table_Query_from_Mac10[[#This Row],[UnitPriceFuture]]</f>
        <v>12.555</v>
      </c>
      <c r="X1822" s="47">
        <f>Table_Query_from_Mac10[[#This Row],[Unit Increase]]*Table_Query_from_Mac10[[#This Row],[UnitPriceFuture]]</f>
        <v>0</v>
      </c>
      <c r="Y1822" s="47">
        <f>Table_Query_from_Mac10[[#This Row],[Unit Increase]]*Table_Query_from_Mac10[[#This Row],[Future-cost]]</f>
        <v>0</v>
      </c>
      <c r="Z1822" s="47">
        <f>-(Table_Query_from_Mac10[[#This Row],[Incremental Sales]]+((Table_Query_from_Mac10[[#This Row],[Incremental Sales]]*-(SUM(Summary!$S$8:$S$9)))))*Summary!$S$18</f>
        <v>0</v>
      </c>
      <c r="AA1822" s="47">
        <f>IFERROR(Table_Query_from_Mac10[[#This Row],[Incremental Cost]]/Table_Query_from_Mac10[[#This Row],[Incremental Sales]],0)</f>
        <v>0</v>
      </c>
      <c r="AB1822" s="47">
        <f>IFERROR(Table_Query_from_Mac10[[#This Row],[TotalCostFuture]]/Table_Query_from_Mac10[[#This Row],[totalsalesFuture]],0)</f>
        <v>0.50019912385503784</v>
      </c>
      <c r="AN1822" s="30">
        <v>16</v>
      </c>
      <c r="AO1822">
        <f t="shared" si="56"/>
        <v>4</v>
      </c>
      <c r="AQ1822" s="30">
        <v>39.85</v>
      </c>
      <c r="AR1822">
        <f t="shared" si="57"/>
        <v>13.95</v>
      </c>
    </row>
    <row r="1823" spans="1:44" x14ac:dyDescent="0.25">
      <c r="A1823">
        <v>90183</v>
      </c>
      <c r="B1823">
        <v>8</v>
      </c>
      <c r="C1823" t="s">
        <v>59</v>
      </c>
      <c r="D1823" t="s">
        <v>49</v>
      </c>
      <c r="E1823">
        <v>9</v>
      </c>
      <c r="F1823">
        <v>8.1999999999999993</v>
      </c>
      <c r="G1823">
        <v>19.239999999999998</v>
      </c>
      <c r="H1823" s="1">
        <v>44862</v>
      </c>
      <c r="I1823" s="20">
        <v>10</v>
      </c>
      <c r="J1823" s="47">
        <f>Table_Query_from_Mac10[[#This Row],[unit_price]]-(Table_Query_from_Mac10[[#This Row],[unit_price]]*(Table_Query_from_Mac10[[#This Row],[discount_pct]]/100))</f>
        <v>17.315999999999999</v>
      </c>
      <c r="K1823" s="47">
        <f>Table_Query_from_Mac10[[#This Row],[unit_cost]]</f>
        <v>8.1999999999999993</v>
      </c>
      <c r="L1823" s="47">
        <f>Table_Query_from_Mac10[[#This Row],[Live-cost]]*(1+Table_Query_from_Mac10[[#This Row],[CogsIncreasebyTYPE]])</f>
        <v>8.1999999999999993</v>
      </c>
      <c r="M1823" s="47">
        <f>Table_Query_from_Mac10[[#This Row],[Live-cost]]*Table_Query_from_Mac10[[#This Row],[qty_to_ship]]</f>
        <v>73.8</v>
      </c>
      <c r="N1823" s="47">
        <f>IF(Table_Query_from_Mac10[[#This Row],[item_no]]="KDA",-Table_Query_from_Mac10[[#This Row],[unit_price]],Table_Query_from_Mac10[[#This Row],[Net Unit]]*Table_Query_from_Mac10[[#This Row],[qty_to_ship]])</f>
        <v>155.84399999999999</v>
      </c>
      <c r="O1823" s="47">
        <f>SUMIFS(Summary!C:C,Summary!H:H,Table_Query_from_Mac10[[#This Row],[Juiceoc]])</f>
        <v>0</v>
      </c>
      <c r="P1823" s="47">
        <f>SUMIFS(Summary!D:D,Summary!H:H,Table_Query_from_Mac10[[#This Row],[Juiceoc]])</f>
        <v>0</v>
      </c>
      <c r="Q1823" s="47">
        <f>SUMIFS(Summary!E:E,Summary!H:H,Table_Query_from_Mac10[[#This Row],[Juiceoc]])</f>
        <v>0</v>
      </c>
      <c r="R1823" s="47">
        <f>Table_Query_from_Mac10[[#This Row],[Net Unit]]*(1+Table_Query_from_Mac10[[#This Row],[PriceIncreasebyType]])</f>
        <v>17.315999999999999</v>
      </c>
      <c r="S1823" s="47">
        <f>Table_Query_from_Mac10[[#This Row],[UnitPriceFuture]]*Table_Query_from_Mac10[[#This Row],[qtytoShipFuture]]</f>
        <v>155.84399999999999</v>
      </c>
      <c r="T1823" s="47">
        <f>ROUND(Table_Query_from_Mac10[[#This Row],[qty_to_ship]]*(1+Table_Query_from_Mac10[[#This Row],[VolumeIncreasebyType]]),0)</f>
        <v>9</v>
      </c>
      <c r="U1823" s="47">
        <f>Table_Query_from_Mac10[[#This Row],[qtytoShipFuture]]*Table_Query_from_Mac10[[#This Row],[Future-cost]]</f>
        <v>73.8</v>
      </c>
      <c r="V1823" s="47">
        <f>Table_Query_from_Mac10[[#This Row],[qtytoShipFuture]]-Table_Query_from_Mac10[[#This Row],[qty_to_ship]]</f>
        <v>0</v>
      </c>
      <c r="W1823" s="47">
        <f>Table_Query_from_Mac10[[#This Row],[UnitPriceFuture]]</f>
        <v>17.315999999999999</v>
      </c>
      <c r="X1823" s="47">
        <f>Table_Query_from_Mac10[[#This Row],[Unit Increase]]*Table_Query_from_Mac10[[#This Row],[UnitPriceFuture]]</f>
        <v>0</v>
      </c>
      <c r="Y1823" s="47">
        <f>Table_Query_from_Mac10[[#This Row],[Unit Increase]]*Table_Query_from_Mac10[[#This Row],[Future-cost]]</f>
        <v>0</v>
      </c>
      <c r="Z1823" s="47">
        <f>-(Table_Query_from_Mac10[[#This Row],[Incremental Sales]]+((Table_Query_from_Mac10[[#This Row],[Incremental Sales]]*-(SUM(Summary!$S$8:$S$9)))))*Summary!$S$18</f>
        <v>0</v>
      </c>
      <c r="AA1823" s="47">
        <f>IFERROR(Table_Query_from_Mac10[[#This Row],[Incremental Cost]]/Table_Query_from_Mac10[[#This Row],[Incremental Sales]],0)</f>
        <v>0</v>
      </c>
      <c r="AB1823" s="47">
        <f>IFERROR(Table_Query_from_Mac10[[#This Row],[TotalCostFuture]]/Table_Query_from_Mac10[[#This Row],[totalsalesFuture]],0)</f>
        <v>0.47355047355047353</v>
      </c>
      <c r="AN1823" s="31">
        <v>36</v>
      </c>
      <c r="AO1823">
        <f t="shared" si="56"/>
        <v>9</v>
      </c>
      <c r="AQ1823" s="31">
        <v>54.98</v>
      </c>
      <c r="AR1823">
        <f t="shared" si="57"/>
        <v>19.239999999999998</v>
      </c>
    </row>
    <row r="1824" spans="1:44" x14ac:dyDescent="0.25">
      <c r="A1824">
        <v>90183</v>
      </c>
      <c r="B1824">
        <v>9</v>
      </c>
      <c r="C1824" t="s">
        <v>59</v>
      </c>
      <c r="D1824" t="s">
        <v>49</v>
      </c>
      <c r="E1824">
        <v>1</v>
      </c>
      <c r="F1824">
        <v>14.16</v>
      </c>
      <c r="G1824">
        <v>37.86</v>
      </c>
      <c r="H1824" s="1">
        <v>44862</v>
      </c>
      <c r="I1824" s="20">
        <v>10</v>
      </c>
      <c r="J1824" s="47">
        <f>Table_Query_from_Mac10[[#This Row],[unit_price]]-(Table_Query_from_Mac10[[#This Row],[unit_price]]*(Table_Query_from_Mac10[[#This Row],[discount_pct]]/100))</f>
        <v>34.073999999999998</v>
      </c>
      <c r="K1824" s="47">
        <f>Table_Query_from_Mac10[[#This Row],[unit_cost]]</f>
        <v>14.16</v>
      </c>
      <c r="L1824" s="47">
        <f>Table_Query_from_Mac10[[#This Row],[Live-cost]]*(1+Table_Query_from_Mac10[[#This Row],[CogsIncreasebyTYPE]])</f>
        <v>14.16</v>
      </c>
      <c r="M1824" s="47">
        <f>Table_Query_from_Mac10[[#This Row],[Live-cost]]*Table_Query_from_Mac10[[#This Row],[qty_to_ship]]</f>
        <v>14.16</v>
      </c>
      <c r="N1824" s="47">
        <f>IF(Table_Query_from_Mac10[[#This Row],[item_no]]="KDA",-Table_Query_from_Mac10[[#This Row],[unit_price]],Table_Query_from_Mac10[[#This Row],[Net Unit]]*Table_Query_from_Mac10[[#This Row],[qty_to_ship]])</f>
        <v>34.073999999999998</v>
      </c>
      <c r="O1824" s="47">
        <f>SUMIFS(Summary!C:C,Summary!H:H,Table_Query_from_Mac10[[#This Row],[Juiceoc]])</f>
        <v>0</v>
      </c>
      <c r="P1824" s="47">
        <f>SUMIFS(Summary!D:D,Summary!H:H,Table_Query_from_Mac10[[#This Row],[Juiceoc]])</f>
        <v>0</v>
      </c>
      <c r="Q1824" s="47">
        <f>SUMIFS(Summary!E:E,Summary!H:H,Table_Query_from_Mac10[[#This Row],[Juiceoc]])</f>
        <v>0</v>
      </c>
      <c r="R1824" s="47">
        <f>Table_Query_from_Mac10[[#This Row],[Net Unit]]*(1+Table_Query_from_Mac10[[#This Row],[PriceIncreasebyType]])</f>
        <v>34.073999999999998</v>
      </c>
      <c r="S1824" s="47">
        <f>Table_Query_from_Mac10[[#This Row],[UnitPriceFuture]]*Table_Query_from_Mac10[[#This Row],[qtytoShipFuture]]</f>
        <v>34.073999999999998</v>
      </c>
      <c r="T1824" s="47">
        <f>ROUND(Table_Query_from_Mac10[[#This Row],[qty_to_ship]]*(1+Table_Query_from_Mac10[[#This Row],[VolumeIncreasebyType]]),0)</f>
        <v>1</v>
      </c>
      <c r="U1824" s="47">
        <f>Table_Query_from_Mac10[[#This Row],[qtytoShipFuture]]*Table_Query_from_Mac10[[#This Row],[Future-cost]]</f>
        <v>14.16</v>
      </c>
      <c r="V1824" s="47">
        <f>Table_Query_from_Mac10[[#This Row],[qtytoShipFuture]]-Table_Query_from_Mac10[[#This Row],[qty_to_ship]]</f>
        <v>0</v>
      </c>
      <c r="W1824" s="47">
        <f>Table_Query_from_Mac10[[#This Row],[UnitPriceFuture]]</f>
        <v>34.073999999999998</v>
      </c>
      <c r="X1824" s="47">
        <f>Table_Query_from_Mac10[[#This Row],[Unit Increase]]*Table_Query_from_Mac10[[#This Row],[UnitPriceFuture]]</f>
        <v>0</v>
      </c>
      <c r="Y1824" s="47">
        <f>Table_Query_from_Mac10[[#This Row],[Unit Increase]]*Table_Query_from_Mac10[[#This Row],[Future-cost]]</f>
        <v>0</v>
      </c>
      <c r="Z1824" s="47">
        <f>-(Table_Query_from_Mac10[[#This Row],[Incremental Sales]]+((Table_Query_from_Mac10[[#This Row],[Incremental Sales]]*-(SUM(Summary!$S$8:$S$9)))))*Summary!$S$18</f>
        <v>0</v>
      </c>
      <c r="AA1824" s="47">
        <f>IFERROR(Table_Query_from_Mac10[[#This Row],[Incremental Cost]]/Table_Query_from_Mac10[[#This Row],[Incremental Sales]],0)</f>
        <v>0</v>
      </c>
      <c r="AB1824" s="47">
        <f>IFERROR(Table_Query_from_Mac10[[#This Row],[TotalCostFuture]]/Table_Query_from_Mac10[[#This Row],[totalsalesFuture]],0)</f>
        <v>0.41556612079591482</v>
      </c>
      <c r="AN1824" s="30">
        <v>4</v>
      </c>
      <c r="AO1824">
        <f t="shared" si="56"/>
        <v>1</v>
      </c>
      <c r="AQ1824" s="30">
        <v>108.16</v>
      </c>
      <c r="AR1824">
        <f t="shared" si="57"/>
        <v>37.86</v>
      </c>
    </row>
    <row r="1825" spans="1:44" x14ac:dyDescent="0.25">
      <c r="A1825">
        <v>90184</v>
      </c>
      <c r="B1825">
        <v>1</v>
      </c>
      <c r="C1825" t="s">
        <v>60</v>
      </c>
      <c r="D1825" t="s">
        <v>49</v>
      </c>
      <c r="E1825">
        <v>3</v>
      </c>
      <c r="F1825">
        <v>7.67</v>
      </c>
      <c r="G1825">
        <v>21.93</v>
      </c>
      <c r="H1825" s="1">
        <v>44845</v>
      </c>
      <c r="I1825" s="20">
        <v>0</v>
      </c>
      <c r="J1825" s="47">
        <f>Table_Query_from_Mac10[[#This Row],[unit_price]]-(Table_Query_from_Mac10[[#This Row],[unit_price]]*(Table_Query_from_Mac10[[#This Row],[discount_pct]]/100))</f>
        <v>21.93</v>
      </c>
      <c r="K1825" s="47">
        <f>Table_Query_from_Mac10[[#This Row],[unit_cost]]</f>
        <v>7.67</v>
      </c>
      <c r="L1825" s="47">
        <f>Table_Query_from_Mac10[[#This Row],[Live-cost]]*(1+Table_Query_from_Mac10[[#This Row],[CogsIncreasebyTYPE]])</f>
        <v>7.67</v>
      </c>
      <c r="M1825" s="47">
        <f>Table_Query_from_Mac10[[#This Row],[Live-cost]]*Table_Query_from_Mac10[[#This Row],[qty_to_ship]]</f>
        <v>23.009999999999998</v>
      </c>
      <c r="N1825" s="47">
        <f>IF(Table_Query_from_Mac10[[#This Row],[item_no]]="KDA",-Table_Query_from_Mac10[[#This Row],[unit_price]],Table_Query_from_Mac10[[#This Row],[Net Unit]]*Table_Query_from_Mac10[[#This Row],[qty_to_ship]])</f>
        <v>65.789999999999992</v>
      </c>
      <c r="O1825" s="47">
        <f>SUMIFS(Summary!C:C,Summary!H:H,Table_Query_from_Mac10[[#This Row],[Juiceoc]])</f>
        <v>0</v>
      </c>
      <c r="P1825" s="47">
        <f>SUMIFS(Summary!D:D,Summary!H:H,Table_Query_from_Mac10[[#This Row],[Juiceoc]])</f>
        <v>0</v>
      </c>
      <c r="Q1825" s="47">
        <f>SUMIFS(Summary!E:E,Summary!H:H,Table_Query_from_Mac10[[#This Row],[Juiceoc]])</f>
        <v>0</v>
      </c>
      <c r="R1825" s="47">
        <f>Table_Query_from_Mac10[[#This Row],[Net Unit]]*(1+Table_Query_from_Mac10[[#This Row],[PriceIncreasebyType]])</f>
        <v>21.93</v>
      </c>
      <c r="S1825" s="47">
        <f>Table_Query_from_Mac10[[#This Row],[UnitPriceFuture]]*Table_Query_from_Mac10[[#This Row],[qtytoShipFuture]]</f>
        <v>65.789999999999992</v>
      </c>
      <c r="T1825" s="47">
        <f>ROUND(Table_Query_from_Mac10[[#This Row],[qty_to_ship]]*(1+Table_Query_from_Mac10[[#This Row],[VolumeIncreasebyType]]),0)</f>
        <v>3</v>
      </c>
      <c r="U1825" s="47">
        <f>Table_Query_from_Mac10[[#This Row],[qtytoShipFuture]]*Table_Query_from_Mac10[[#This Row],[Future-cost]]</f>
        <v>23.009999999999998</v>
      </c>
      <c r="V1825" s="47">
        <f>Table_Query_from_Mac10[[#This Row],[qtytoShipFuture]]-Table_Query_from_Mac10[[#This Row],[qty_to_ship]]</f>
        <v>0</v>
      </c>
      <c r="W1825" s="47">
        <f>Table_Query_from_Mac10[[#This Row],[UnitPriceFuture]]</f>
        <v>21.93</v>
      </c>
      <c r="X1825" s="47">
        <f>Table_Query_from_Mac10[[#This Row],[Unit Increase]]*Table_Query_from_Mac10[[#This Row],[UnitPriceFuture]]</f>
        <v>0</v>
      </c>
      <c r="Y1825" s="47">
        <f>Table_Query_from_Mac10[[#This Row],[Unit Increase]]*Table_Query_from_Mac10[[#This Row],[Future-cost]]</f>
        <v>0</v>
      </c>
      <c r="Z1825" s="47">
        <f>-(Table_Query_from_Mac10[[#This Row],[Incremental Sales]]+((Table_Query_from_Mac10[[#This Row],[Incremental Sales]]*-(SUM(Summary!$S$8:$S$9)))))*Summary!$S$18</f>
        <v>0</v>
      </c>
      <c r="AA1825" s="47">
        <f>IFERROR(Table_Query_from_Mac10[[#This Row],[Incremental Cost]]/Table_Query_from_Mac10[[#This Row],[Incremental Sales]],0)</f>
        <v>0</v>
      </c>
      <c r="AB1825" s="47">
        <f>IFERROR(Table_Query_from_Mac10[[#This Row],[TotalCostFuture]]/Table_Query_from_Mac10[[#This Row],[totalsalesFuture]],0)</f>
        <v>0.34974920200638399</v>
      </c>
      <c r="AN1825" s="31">
        <v>9</v>
      </c>
      <c r="AO1825">
        <f t="shared" si="56"/>
        <v>3</v>
      </c>
      <c r="AQ1825" s="31">
        <v>62.65</v>
      </c>
      <c r="AR1825">
        <f t="shared" si="57"/>
        <v>21.93</v>
      </c>
    </row>
    <row r="1826" spans="1:44" x14ac:dyDescent="0.25">
      <c r="A1826">
        <v>90184</v>
      </c>
      <c r="B1826">
        <v>2</v>
      </c>
      <c r="C1826" t="s">
        <v>60</v>
      </c>
      <c r="D1826" t="s">
        <v>49</v>
      </c>
      <c r="E1826">
        <v>9</v>
      </c>
      <c r="F1826">
        <v>8.98</v>
      </c>
      <c r="G1826">
        <v>26.9</v>
      </c>
      <c r="H1826" s="1">
        <v>44845</v>
      </c>
      <c r="I1826" s="20">
        <v>0</v>
      </c>
      <c r="J1826" s="47">
        <f>Table_Query_from_Mac10[[#This Row],[unit_price]]-(Table_Query_from_Mac10[[#This Row],[unit_price]]*(Table_Query_from_Mac10[[#This Row],[discount_pct]]/100))</f>
        <v>26.9</v>
      </c>
      <c r="K1826" s="47">
        <f>Table_Query_from_Mac10[[#This Row],[unit_cost]]</f>
        <v>8.98</v>
      </c>
      <c r="L1826" s="47">
        <f>Table_Query_from_Mac10[[#This Row],[Live-cost]]*(1+Table_Query_from_Mac10[[#This Row],[CogsIncreasebyTYPE]])</f>
        <v>8.98</v>
      </c>
      <c r="M1826" s="47">
        <f>Table_Query_from_Mac10[[#This Row],[Live-cost]]*Table_Query_from_Mac10[[#This Row],[qty_to_ship]]</f>
        <v>80.820000000000007</v>
      </c>
      <c r="N1826" s="47">
        <f>IF(Table_Query_from_Mac10[[#This Row],[item_no]]="KDA",-Table_Query_from_Mac10[[#This Row],[unit_price]],Table_Query_from_Mac10[[#This Row],[Net Unit]]*Table_Query_from_Mac10[[#This Row],[qty_to_ship]])</f>
        <v>242.1</v>
      </c>
      <c r="O1826" s="47">
        <f>SUMIFS(Summary!C:C,Summary!H:H,Table_Query_from_Mac10[[#This Row],[Juiceoc]])</f>
        <v>0</v>
      </c>
      <c r="P1826" s="47">
        <f>SUMIFS(Summary!D:D,Summary!H:H,Table_Query_from_Mac10[[#This Row],[Juiceoc]])</f>
        <v>0</v>
      </c>
      <c r="Q1826" s="47">
        <f>SUMIFS(Summary!E:E,Summary!H:H,Table_Query_from_Mac10[[#This Row],[Juiceoc]])</f>
        <v>0</v>
      </c>
      <c r="R1826" s="47">
        <f>Table_Query_from_Mac10[[#This Row],[Net Unit]]*(1+Table_Query_from_Mac10[[#This Row],[PriceIncreasebyType]])</f>
        <v>26.9</v>
      </c>
      <c r="S1826" s="47">
        <f>Table_Query_from_Mac10[[#This Row],[UnitPriceFuture]]*Table_Query_from_Mac10[[#This Row],[qtytoShipFuture]]</f>
        <v>242.1</v>
      </c>
      <c r="T1826" s="47">
        <f>ROUND(Table_Query_from_Mac10[[#This Row],[qty_to_ship]]*(1+Table_Query_from_Mac10[[#This Row],[VolumeIncreasebyType]]),0)</f>
        <v>9</v>
      </c>
      <c r="U1826" s="47">
        <f>Table_Query_from_Mac10[[#This Row],[qtytoShipFuture]]*Table_Query_from_Mac10[[#This Row],[Future-cost]]</f>
        <v>80.820000000000007</v>
      </c>
      <c r="V1826" s="47">
        <f>Table_Query_from_Mac10[[#This Row],[qtytoShipFuture]]-Table_Query_from_Mac10[[#This Row],[qty_to_ship]]</f>
        <v>0</v>
      </c>
      <c r="W1826" s="47">
        <f>Table_Query_from_Mac10[[#This Row],[UnitPriceFuture]]</f>
        <v>26.9</v>
      </c>
      <c r="X1826" s="47">
        <f>Table_Query_from_Mac10[[#This Row],[Unit Increase]]*Table_Query_from_Mac10[[#This Row],[UnitPriceFuture]]</f>
        <v>0</v>
      </c>
      <c r="Y1826" s="47">
        <f>Table_Query_from_Mac10[[#This Row],[Unit Increase]]*Table_Query_from_Mac10[[#This Row],[Future-cost]]</f>
        <v>0</v>
      </c>
      <c r="Z1826" s="47">
        <f>-(Table_Query_from_Mac10[[#This Row],[Incremental Sales]]+((Table_Query_from_Mac10[[#This Row],[Incremental Sales]]*-(SUM(Summary!$S$8:$S$9)))))*Summary!$S$18</f>
        <v>0</v>
      </c>
      <c r="AA1826" s="47">
        <f>IFERROR(Table_Query_from_Mac10[[#This Row],[Incremental Cost]]/Table_Query_from_Mac10[[#This Row],[Incremental Sales]],0)</f>
        <v>0</v>
      </c>
      <c r="AB1826" s="47">
        <f>IFERROR(Table_Query_from_Mac10[[#This Row],[TotalCostFuture]]/Table_Query_from_Mac10[[#This Row],[totalsalesFuture]],0)</f>
        <v>0.33382899628252793</v>
      </c>
      <c r="AN1826" s="30">
        <v>36</v>
      </c>
      <c r="AO1826">
        <f t="shared" si="56"/>
        <v>9</v>
      </c>
      <c r="AQ1826" s="30">
        <v>76.87</v>
      </c>
      <c r="AR1826">
        <f t="shared" si="57"/>
        <v>26.9</v>
      </c>
    </row>
    <row r="1827" spans="1:44" x14ac:dyDescent="0.25">
      <c r="A1827">
        <v>90184</v>
      </c>
      <c r="B1827">
        <v>3</v>
      </c>
      <c r="C1827" t="s">
        <v>59</v>
      </c>
      <c r="D1827" t="s">
        <v>49</v>
      </c>
      <c r="E1827">
        <v>12</v>
      </c>
      <c r="F1827">
        <v>11.28</v>
      </c>
      <c r="G1827">
        <v>26.82</v>
      </c>
      <c r="H1827" s="1">
        <v>44845</v>
      </c>
      <c r="I1827" s="20">
        <v>0</v>
      </c>
      <c r="J1827" s="47">
        <f>Table_Query_from_Mac10[[#This Row],[unit_price]]-(Table_Query_from_Mac10[[#This Row],[unit_price]]*(Table_Query_from_Mac10[[#This Row],[discount_pct]]/100))</f>
        <v>26.82</v>
      </c>
      <c r="K1827" s="47">
        <f>Table_Query_from_Mac10[[#This Row],[unit_cost]]</f>
        <v>11.28</v>
      </c>
      <c r="L1827" s="47">
        <f>Table_Query_from_Mac10[[#This Row],[Live-cost]]*(1+Table_Query_from_Mac10[[#This Row],[CogsIncreasebyTYPE]])</f>
        <v>11.28</v>
      </c>
      <c r="M1827" s="47">
        <f>Table_Query_from_Mac10[[#This Row],[Live-cost]]*Table_Query_from_Mac10[[#This Row],[qty_to_ship]]</f>
        <v>135.35999999999999</v>
      </c>
      <c r="N1827" s="47">
        <f>IF(Table_Query_from_Mac10[[#This Row],[item_no]]="KDA",-Table_Query_from_Mac10[[#This Row],[unit_price]],Table_Query_from_Mac10[[#This Row],[Net Unit]]*Table_Query_from_Mac10[[#This Row],[qty_to_ship]])</f>
        <v>321.84000000000003</v>
      </c>
      <c r="O1827" s="47">
        <f>SUMIFS(Summary!C:C,Summary!H:H,Table_Query_from_Mac10[[#This Row],[Juiceoc]])</f>
        <v>0</v>
      </c>
      <c r="P1827" s="47">
        <f>SUMIFS(Summary!D:D,Summary!H:H,Table_Query_from_Mac10[[#This Row],[Juiceoc]])</f>
        <v>0</v>
      </c>
      <c r="Q1827" s="47">
        <f>SUMIFS(Summary!E:E,Summary!H:H,Table_Query_from_Mac10[[#This Row],[Juiceoc]])</f>
        <v>0</v>
      </c>
      <c r="R1827" s="47">
        <f>Table_Query_from_Mac10[[#This Row],[Net Unit]]*(1+Table_Query_from_Mac10[[#This Row],[PriceIncreasebyType]])</f>
        <v>26.82</v>
      </c>
      <c r="S1827" s="47">
        <f>Table_Query_from_Mac10[[#This Row],[UnitPriceFuture]]*Table_Query_from_Mac10[[#This Row],[qtytoShipFuture]]</f>
        <v>321.84000000000003</v>
      </c>
      <c r="T1827" s="47">
        <f>ROUND(Table_Query_from_Mac10[[#This Row],[qty_to_ship]]*(1+Table_Query_from_Mac10[[#This Row],[VolumeIncreasebyType]]),0)</f>
        <v>12</v>
      </c>
      <c r="U1827" s="47">
        <f>Table_Query_from_Mac10[[#This Row],[qtytoShipFuture]]*Table_Query_from_Mac10[[#This Row],[Future-cost]]</f>
        <v>135.35999999999999</v>
      </c>
      <c r="V1827" s="47">
        <f>Table_Query_from_Mac10[[#This Row],[qtytoShipFuture]]-Table_Query_from_Mac10[[#This Row],[qty_to_ship]]</f>
        <v>0</v>
      </c>
      <c r="W1827" s="47">
        <f>Table_Query_from_Mac10[[#This Row],[UnitPriceFuture]]</f>
        <v>26.82</v>
      </c>
      <c r="X1827" s="47">
        <f>Table_Query_from_Mac10[[#This Row],[Unit Increase]]*Table_Query_from_Mac10[[#This Row],[UnitPriceFuture]]</f>
        <v>0</v>
      </c>
      <c r="Y1827" s="47">
        <f>Table_Query_from_Mac10[[#This Row],[Unit Increase]]*Table_Query_from_Mac10[[#This Row],[Future-cost]]</f>
        <v>0</v>
      </c>
      <c r="Z1827" s="47">
        <f>-(Table_Query_from_Mac10[[#This Row],[Incremental Sales]]+((Table_Query_from_Mac10[[#This Row],[Incremental Sales]]*-(SUM(Summary!$S$8:$S$9)))))*Summary!$S$18</f>
        <v>0</v>
      </c>
      <c r="AA1827" s="47">
        <f>IFERROR(Table_Query_from_Mac10[[#This Row],[Incremental Cost]]/Table_Query_from_Mac10[[#This Row],[Incremental Sales]],0)</f>
        <v>0</v>
      </c>
      <c r="AB1827" s="47">
        <f>IFERROR(Table_Query_from_Mac10[[#This Row],[TotalCostFuture]]/Table_Query_from_Mac10[[#This Row],[totalsalesFuture]],0)</f>
        <v>0.42058165548098425</v>
      </c>
      <c r="AN1827" s="31">
        <v>48</v>
      </c>
      <c r="AO1827">
        <f t="shared" si="56"/>
        <v>12</v>
      </c>
      <c r="AQ1827" s="31">
        <v>76.64</v>
      </c>
      <c r="AR1827">
        <f t="shared" si="57"/>
        <v>26.82</v>
      </c>
    </row>
    <row r="1828" spans="1:44" x14ac:dyDescent="0.25">
      <c r="A1828">
        <v>90184</v>
      </c>
      <c r="B1828">
        <v>4</v>
      </c>
      <c r="C1828" t="s">
        <v>59</v>
      </c>
      <c r="D1828" t="s">
        <v>49</v>
      </c>
      <c r="E1828">
        <v>4</v>
      </c>
      <c r="F1828">
        <v>12.88</v>
      </c>
      <c r="G1828">
        <v>31.17</v>
      </c>
      <c r="H1828" s="1">
        <v>44845</v>
      </c>
      <c r="I1828" s="20">
        <v>0</v>
      </c>
      <c r="J1828" s="47">
        <f>Table_Query_from_Mac10[[#This Row],[unit_price]]-(Table_Query_from_Mac10[[#This Row],[unit_price]]*(Table_Query_from_Mac10[[#This Row],[discount_pct]]/100))</f>
        <v>31.17</v>
      </c>
      <c r="K1828" s="47">
        <f>Table_Query_from_Mac10[[#This Row],[unit_cost]]</f>
        <v>12.88</v>
      </c>
      <c r="L1828" s="47">
        <f>Table_Query_from_Mac10[[#This Row],[Live-cost]]*(1+Table_Query_from_Mac10[[#This Row],[CogsIncreasebyTYPE]])</f>
        <v>12.88</v>
      </c>
      <c r="M1828" s="47">
        <f>Table_Query_from_Mac10[[#This Row],[Live-cost]]*Table_Query_from_Mac10[[#This Row],[qty_to_ship]]</f>
        <v>51.52</v>
      </c>
      <c r="N1828" s="47">
        <f>IF(Table_Query_from_Mac10[[#This Row],[item_no]]="KDA",-Table_Query_from_Mac10[[#This Row],[unit_price]],Table_Query_from_Mac10[[#This Row],[Net Unit]]*Table_Query_from_Mac10[[#This Row],[qty_to_ship]])</f>
        <v>124.68</v>
      </c>
      <c r="O1828" s="47">
        <f>SUMIFS(Summary!C:C,Summary!H:H,Table_Query_from_Mac10[[#This Row],[Juiceoc]])</f>
        <v>0</v>
      </c>
      <c r="P1828" s="47">
        <f>SUMIFS(Summary!D:D,Summary!H:H,Table_Query_from_Mac10[[#This Row],[Juiceoc]])</f>
        <v>0</v>
      </c>
      <c r="Q1828" s="47">
        <f>SUMIFS(Summary!E:E,Summary!H:H,Table_Query_from_Mac10[[#This Row],[Juiceoc]])</f>
        <v>0</v>
      </c>
      <c r="R1828" s="47">
        <f>Table_Query_from_Mac10[[#This Row],[Net Unit]]*(1+Table_Query_from_Mac10[[#This Row],[PriceIncreasebyType]])</f>
        <v>31.17</v>
      </c>
      <c r="S1828" s="47">
        <f>Table_Query_from_Mac10[[#This Row],[UnitPriceFuture]]*Table_Query_from_Mac10[[#This Row],[qtytoShipFuture]]</f>
        <v>124.68</v>
      </c>
      <c r="T1828" s="47">
        <f>ROUND(Table_Query_from_Mac10[[#This Row],[qty_to_ship]]*(1+Table_Query_from_Mac10[[#This Row],[VolumeIncreasebyType]]),0)</f>
        <v>4</v>
      </c>
      <c r="U1828" s="47">
        <f>Table_Query_from_Mac10[[#This Row],[qtytoShipFuture]]*Table_Query_from_Mac10[[#This Row],[Future-cost]]</f>
        <v>51.52</v>
      </c>
      <c r="V1828" s="47">
        <f>Table_Query_from_Mac10[[#This Row],[qtytoShipFuture]]-Table_Query_from_Mac10[[#This Row],[qty_to_ship]]</f>
        <v>0</v>
      </c>
      <c r="W1828" s="47">
        <f>Table_Query_from_Mac10[[#This Row],[UnitPriceFuture]]</f>
        <v>31.17</v>
      </c>
      <c r="X1828" s="47">
        <f>Table_Query_from_Mac10[[#This Row],[Unit Increase]]*Table_Query_from_Mac10[[#This Row],[UnitPriceFuture]]</f>
        <v>0</v>
      </c>
      <c r="Y1828" s="47">
        <f>Table_Query_from_Mac10[[#This Row],[Unit Increase]]*Table_Query_from_Mac10[[#This Row],[Future-cost]]</f>
        <v>0</v>
      </c>
      <c r="Z1828" s="47">
        <f>-(Table_Query_from_Mac10[[#This Row],[Incremental Sales]]+((Table_Query_from_Mac10[[#This Row],[Incremental Sales]]*-(SUM(Summary!$S$8:$S$9)))))*Summary!$S$18</f>
        <v>0</v>
      </c>
      <c r="AA1828" s="47">
        <f>IFERROR(Table_Query_from_Mac10[[#This Row],[Incremental Cost]]/Table_Query_from_Mac10[[#This Row],[Incremental Sales]],0)</f>
        <v>0</v>
      </c>
      <c r="AB1828" s="47">
        <f>IFERROR(Table_Query_from_Mac10[[#This Row],[TotalCostFuture]]/Table_Query_from_Mac10[[#This Row],[totalsalesFuture]],0)</f>
        <v>0.41321783766442094</v>
      </c>
      <c r="AN1828" s="30">
        <v>16</v>
      </c>
      <c r="AO1828">
        <f t="shared" si="56"/>
        <v>4</v>
      </c>
      <c r="AQ1828" s="30">
        <v>89.06</v>
      </c>
      <c r="AR1828">
        <f t="shared" si="57"/>
        <v>31.17</v>
      </c>
    </row>
    <row r="1829" spans="1:44" x14ac:dyDescent="0.25">
      <c r="A1829">
        <v>90185</v>
      </c>
      <c r="B1829">
        <v>1</v>
      </c>
      <c r="C1829" t="s">
        <v>60</v>
      </c>
      <c r="D1829" t="s">
        <v>49</v>
      </c>
      <c r="E1829">
        <v>15</v>
      </c>
      <c r="F1829">
        <v>5.31</v>
      </c>
      <c r="G1829">
        <v>14.46</v>
      </c>
      <c r="H1829" s="1">
        <v>44841</v>
      </c>
      <c r="I1829" s="20">
        <v>0</v>
      </c>
      <c r="J1829" s="47">
        <f>Table_Query_from_Mac10[[#This Row],[unit_price]]-(Table_Query_from_Mac10[[#This Row],[unit_price]]*(Table_Query_from_Mac10[[#This Row],[discount_pct]]/100))</f>
        <v>14.46</v>
      </c>
      <c r="K1829" s="47">
        <f>Table_Query_from_Mac10[[#This Row],[unit_cost]]</f>
        <v>5.31</v>
      </c>
      <c r="L1829" s="47">
        <f>Table_Query_from_Mac10[[#This Row],[Live-cost]]*(1+Table_Query_from_Mac10[[#This Row],[CogsIncreasebyTYPE]])</f>
        <v>5.31</v>
      </c>
      <c r="M1829" s="47">
        <f>Table_Query_from_Mac10[[#This Row],[Live-cost]]*Table_Query_from_Mac10[[#This Row],[qty_to_ship]]</f>
        <v>79.649999999999991</v>
      </c>
      <c r="N1829" s="47">
        <f>IF(Table_Query_from_Mac10[[#This Row],[item_no]]="KDA",-Table_Query_from_Mac10[[#This Row],[unit_price]],Table_Query_from_Mac10[[#This Row],[Net Unit]]*Table_Query_from_Mac10[[#This Row],[qty_to_ship]])</f>
        <v>216.9</v>
      </c>
      <c r="O1829" s="47">
        <f>SUMIFS(Summary!C:C,Summary!H:H,Table_Query_from_Mac10[[#This Row],[Juiceoc]])</f>
        <v>0</v>
      </c>
      <c r="P1829" s="47">
        <f>SUMIFS(Summary!D:D,Summary!H:H,Table_Query_from_Mac10[[#This Row],[Juiceoc]])</f>
        <v>0</v>
      </c>
      <c r="Q1829" s="47">
        <f>SUMIFS(Summary!E:E,Summary!H:H,Table_Query_from_Mac10[[#This Row],[Juiceoc]])</f>
        <v>0</v>
      </c>
      <c r="R1829" s="47">
        <f>Table_Query_from_Mac10[[#This Row],[Net Unit]]*(1+Table_Query_from_Mac10[[#This Row],[PriceIncreasebyType]])</f>
        <v>14.46</v>
      </c>
      <c r="S1829" s="47">
        <f>Table_Query_from_Mac10[[#This Row],[UnitPriceFuture]]*Table_Query_from_Mac10[[#This Row],[qtytoShipFuture]]</f>
        <v>216.9</v>
      </c>
      <c r="T1829" s="47">
        <f>ROUND(Table_Query_from_Mac10[[#This Row],[qty_to_ship]]*(1+Table_Query_from_Mac10[[#This Row],[VolumeIncreasebyType]]),0)</f>
        <v>15</v>
      </c>
      <c r="U1829" s="47">
        <f>Table_Query_from_Mac10[[#This Row],[qtytoShipFuture]]*Table_Query_from_Mac10[[#This Row],[Future-cost]]</f>
        <v>79.649999999999991</v>
      </c>
      <c r="V1829" s="47">
        <f>Table_Query_from_Mac10[[#This Row],[qtytoShipFuture]]-Table_Query_from_Mac10[[#This Row],[qty_to_ship]]</f>
        <v>0</v>
      </c>
      <c r="W1829" s="47">
        <f>Table_Query_from_Mac10[[#This Row],[UnitPriceFuture]]</f>
        <v>14.46</v>
      </c>
      <c r="X1829" s="47">
        <f>Table_Query_from_Mac10[[#This Row],[Unit Increase]]*Table_Query_from_Mac10[[#This Row],[UnitPriceFuture]]</f>
        <v>0</v>
      </c>
      <c r="Y1829" s="47">
        <f>Table_Query_from_Mac10[[#This Row],[Unit Increase]]*Table_Query_from_Mac10[[#This Row],[Future-cost]]</f>
        <v>0</v>
      </c>
      <c r="Z1829" s="47">
        <f>-(Table_Query_from_Mac10[[#This Row],[Incremental Sales]]+((Table_Query_from_Mac10[[#This Row],[Incremental Sales]]*-(SUM(Summary!$S$8:$S$9)))))*Summary!$S$18</f>
        <v>0</v>
      </c>
      <c r="AA1829" s="47">
        <f>IFERROR(Table_Query_from_Mac10[[#This Row],[Incremental Cost]]/Table_Query_from_Mac10[[#This Row],[Incremental Sales]],0)</f>
        <v>0</v>
      </c>
      <c r="AB1829" s="47">
        <f>IFERROR(Table_Query_from_Mac10[[#This Row],[TotalCostFuture]]/Table_Query_from_Mac10[[#This Row],[totalsalesFuture]],0)</f>
        <v>0.3672199170124481</v>
      </c>
      <c r="AN1829" s="31">
        <v>60</v>
      </c>
      <c r="AO1829">
        <f t="shared" si="56"/>
        <v>15</v>
      </c>
      <c r="AQ1829" s="31">
        <v>41.31</v>
      </c>
      <c r="AR1829">
        <f t="shared" si="57"/>
        <v>14.46</v>
      </c>
    </row>
    <row r="1830" spans="1:44" x14ac:dyDescent="0.25">
      <c r="A1830">
        <v>90185</v>
      </c>
      <c r="B1830">
        <v>2</v>
      </c>
      <c r="C1830" t="s">
        <v>60</v>
      </c>
      <c r="D1830" t="s">
        <v>49</v>
      </c>
      <c r="E1830">
        <v>18</v>
      </c>
      <c r="F1830">
        <v>7.67</v>
      </c>
      <c r="G1830">
        <v>21.93</v>
      </c>
      <c r="H1830" s="1">
        <v>44841</v>
      </c>
      <c r="I1830" s="20">
        <v>0</v>
      </c>
      <c r="J1830" s="47">
        <f>Table_Query_from_Mac10[[#This Row],[unit_price]]-(Table_Query_from_Mac10[[#This Row],[unit_price]]*(Table_Query_from_Mac10[[#This Row],[discount_pct]]/100))</f>
        <v>21.93</v>
      </c>
      <c r="K1830" s="47">
        <f>Table_Query_from_Mac10[[#This Row],[unit_cost]]</f>
        <v>7.67</v>
      </c>
      <c r="L1830" s="47">
        <f>Table_Query_from_Mac10[[#This Row],[Live-cost]]*(1+Table_Query_from_Mac10[[#This Row],[CogsIncreasebyTYPE]])</f>
        <v>7.67</v>
      </c>
      <c r="M1830" s="47">
        <f>Table_Query_from_Mac10[[#This Row],[Live-cost]]*Table_Query_from_Mac10[[#This Row],[qty_to_ship]]</f>
        <v>138.06</v>
      </c>
      <c r="N1830" s="47">
        <f>IF(Table_Query_from_Mac10[[#This Row],[item_no]]="KDA",-Table_Query_from_Mac10[[#This Row],[unit_price]],Table_Query_from_Mac10[[#This Row],[Net Unit]]*Table_Query_from_Mac10[[#This Row],[qty_to_ship]])</f>
        <v>394.74</v>
      </c>
      <c r="O1830" s="47">
        <f>SUMIFS(Summary!C:C,Summary!H:H,Table_Query_from_Mac10[[#This Row],[Juiceoc]])</f>
        <v>0</v>
      </c>
      <c r="P1830" s="47">
        <f>SUMIFS(Summary!D:D,Summary!H:H,Table_Query_from_Mac10[[#This Row],[Juiceoc]])</f>
        <v>0</v>
      </c>
      <c r="Q1830" s="47">
        <f>SUMIFS(Summary!E:E,Summary!H:H,Table_Query_from_Mac10[[#This Row],[Juiceoc]])</f>
        <v>0</v>
      </c>
      <c r="R1830" s="47">
        <f>Table_Query_from_Mac10[[#This Row],[Net Unit]]*(1+Table_Query_from_Mac10[[#This Row],[PriceIncreasebyType]])</f>
        <v>21.93</v>
      </c>
      <c r="S1830" s="47">
        <f>Table_Query_from_Mac10[[#This Row],[UnitPriceFuture]]*Table_Query_from_Mac10[[#This Row],[qtytoShipFuture]]</f>
        <v>394.74</v>
      </c>
      <c r="T1830" s="47">
        <f>ROUND(Table_Query_from_Mac10[[#This Row],[qty_to_ship]]*(1+Table_Query_from_Mac10[[#This Row],[VolumeIncreasebyType]]),0)</f>
        <v>18</v>
      </c>
      <c r="U1830" s="47">
        <f>Table_Query_from_Mac10[[#This Row],[qtytoShipFuture]]*Table_Query_from_Mac10[[#This Row],[Future-cost]]</f>
        <v>138.06</v>
      </c>
      <c r="V1830" s="47">
        <f>Table_Query_from_Mac10[[#This Row],[qtytoShipFuture]]-Table_Query_from_Mac10[[#This Row],[qty_to_ship]]</f>
        <v>0</v>
      </c>
      <c r="W1830" s="47">
        <f>Table_Query_from_Mac10[[#This Row],[UnitPriceFuture]]</f>
        <v>21.93</v>
      </c>
      <c r="X1830" s="47">
        <f>Table_Query_from_Mac10[[#This Row],[Unit Increase]]*Table_Query_from_Mac10[[#This Row],[UnitPriceFuture]]</f>
        <v>0</v>
      </c>
      <c r="Y1830" s="47">
        <f>Table_Query_from_Mac10[[#This Row],[Unit Increase]]*Table_Query_from_Mac10[[#This Row],[Future-cost]]</f>
        <v>0</v>
      </c>
      <c r="Z1830" s="47">
        <f>-(Table_Query_from_Mac10[[#This Row],[Incremental Sales]]+((Table_Query_from_Mac10[[#This Row],[Incremental Sales]]*-(SUM(Summary!$S$8:$S$9)))))*Summary!$S$18</f>
        <v>0</v>
      </c>
      <c r="AA1830" s="47">
        <f>IFERROR(Table_Query_from_Mac10[[#This Row],[Incremental Cost]]/Table_Query_from_Mac10[[#This Row],[Incremental Sales]],0)</f>
        <v>0</v>
      </c>
      <c r="AB1830" s="47">
        <f>IFERROR(Table_Query_from_Mac10[[#This Row],[TotalCostFuture]]/Table_Query_from_Mac10[[#This Row],[totalsalesFuture]],0)</f>
        <v>0.34974920200638393</v>
      </c>
      <c r="AN1830" s="30">
        <v>72</v>
      </c>
      <c r="AO1830">
        <f t="shared" si="56"/>
        <v>18</v>
      </c>
      <c r="AQ1830" s="30">
        <v>62.65</v>
      </c>
      <c r="AR1830">
        <f t="shared" si="57"/>
        <v>21.93</v>
      </c>
    </row>
    <row r="1831" spans="1:44" x14ac:dyDescent="0.25">
      <c r="A1831">
        <v>90185</v>
      </c>
      <c r="B1831">
        <v>3</v>
      </c>
      <c r="C1831" t="s">
        <v>61</v>
      </c>
      <c r="D1831" t="s">
        <v>49</v>
      </c>
      <c r="E1831">
        <v>11</v>
      </c>
      <c r="F1831">
        <v>10.56</v>
      </c>
      <c r="G1831">
        <v>31.12</v>
      </c>
      <c r="H1831" s="1">
        <v>44841</v>
      </c>
      <c r="I1831" s="20">
        <v>0</v>
      </c>
      <c r="J1831" s="47">
        <f>Table_Query_from_Mac10[[#This Row],[unit_price]]-(Table_Query_from_Mac10[[#This Row],[unit_price]]*(Table_Query_from_Mac10[[#This Row],[discount_pct]]/100))</f>
        <v>31.12</v>
      </c>
      <c r="K1831" s="47">
        <f>Table_Query_from_Mac10[[#This Row],[unit_cost]]</f>
        <v>10.56</v>
      </c>
      <c r="L1831" s="47">
        <f>Table_Query_from_Mac10[[#This Row],[Live-cost]]*(1+Table_Query_from_Mac10[[#This Row],[CogsIncreasebyTYPE]])</f>
        <v>10.56</v>
      </c>
      <c r="M1831" s="47">
        <f>Table_Query_from_Mac10[[#This Row],[Live-cost]]*Table_Query_from_Mac10[[#This Row],[qty_to_ship]]</f>
        <v>116.16000000000001</v>
      </c>
      <c r="N1831" s="47">
        <f>IF(Table_Query_from_Mac10[[#This Row],[item_no]]="KDA",-Table_Query_from_Mac10[[#This Row],[unit_price]],Table_Query_from_Mac10[[#This Row],[Net Unit]]*Table_Query_from_Mac10[[#This Row],[qty_to_ship]])</f>
        <v>342.32</v>
      </c>
      <c r="O1831" s="47">
        <f>SUMIFS(Summary!C:C,Summary!H:H,Table_Query_from_Mac10[[#This Row],[Juiceoc]])</f>
        <v>0</v>
      </c>
      <c r="P1831" s="47">
        <f>SUMIFS(Summary!D:D,Summary!H:H,Table_Query_from_Mac10[[#This Row],[Juiceoc]])</f>
        <v>0</v>
      </c>
      <c r="Q1831" s="47">
        <f>SUMIFS(Summary!E:E,Summary!H:H,Table_Query_from_Mac10[[#This Row],[Juiceoc]])</f>
        <v>0</v>
      </c>
      <c r="R1831" s="47">
        <f>Table_Query_from_Mac10[[#This Row],[Net Unit]]*(1+Table_Query_from_Mac10[[#This Row],[PriceIncreasebyType]])</f>
        <v>31.12</v>
      </c>
      <c r="S1831" s="47">
        <f>Table_Query_from_Mac10[[#This Row],[UnitPriceFuture]]*Table_Query_from_Mac10[[#This Row],[qtytoShipFuture]]</f>
        <v>342.32</v>
      </c>
      <c r="T1831" s="47">
        <f>ROUND(Table_Query_from_Mac10[[#This Row],[qty_to_ship]]*(1+Table_Query_from_Mac10[[#This Row],[VolumeIncreasebyType]]),0)</f>
        <v>11</v>
      </c>
      <c r="U1831" s="47">
        <f>Table_Query_from_Mac10[[#This Row],[qtytoShipFuture]]*Table_Query_from_Mac10[[#This Row],[Future-cost]]</f>
        <v>116.16000000000001</v>
      </c>
      <c r="V1831" s="47">
        <f>Table_Query_from_Mac10[[#This Row],[qtytoShipFuture]]-Table_Query_from_Mac10[[#This Row],[qty_to_ship]]</f>
        <v>0</v>
      </c>
      <c r="W1831" s="47">
        <f>Table_Query_from_Mac10[[#This Row],[UnitPriceFuture]]</f>
        <v>31.12</v>
      </c>
      <c r="X1831" s="47">
        <f>Table_Query_from_Mac10[[#This Row],[Unit Increase]]*Table_Query_from_Mac10[[#This Row],[UnitPriceFuture]]</f>
        <v>0</v>
      </c>
      <c r="Y1831" s="47">
        <f>Table_Query_from_Mac10[[#This Row],[Unit Increase]]*Table_Query_from_Mac10[[#This Row],[Future-cost]]</f>
        <v>0</v>
      </c>
      <c r="Z1831" s="47">
        <f>-(Table_Query_from_Mac10[[#This Row],[Incremental Sales]]+((Table_Query_from_Mac10[[#This Row],[Incremental Sales]]*-(SUM(Summary!$S$8:$S$9)))))*Summary!$S$18</f>
        <v>0</v>
      </c>
      <c r="AA1831" s="47">
        <f>IFERROR(Table_Query_from_Mac10[[#This Row],[Incremental Cost]]/Table_Query_from_Mac10[[#This Row],[Incremental Sales]],0)</f>
        <v>0</v>
      </c>
      <c r="AB1831" s="47">
        <f>IFERROR(Table_Query_from_Mac10[[#This Row],[TotalCostFuture]]/Table_Query_from_Mac10[[#This Row],[totalsalesFuture]],0)</f>
        <v>0.33933161953727509</v>
      </c>
      <c r="AN1831" s="31">
        <v>42</v>
      </c>
      <c r="AO1831">
        <f t="shared" si="56"/>
        <v>11</v>
      </c>
      <c r="AQ1831" s="31">
        <v>88.92</v>
      </c>
      <c r="AR1831">
        <f t="shared" si="57"/>
        <v>31.12</v>
      </c>
    </row>
    <row r="1832" spans="1:44" x14ac:dyDescent="0.25">
      <c r="A1832">
        <v>90185</v>
      </c>
      <c r="B1832">
        <v>4</v>
      </c>
      <c r="C1832" t="s">
        <v>60</v>
      </c>
      <c r="D1832" t="s">
        <v>49</v>
      </c>
      <c r="E1832">
        <v>45</v>
      </c>
      <c r="F1832">
        <v>8.98</v>
      </c>
      <c r="G1832">
        <v>26.9</v>
      </c>
      <c r="H1832" s="1">
        <v>44841</v>
      </c>
      <c r="I1832" s="20">
        <v>0</v>
      </c>
      <c r="J1832" s="47">
        <f>Table_Query_from_Mac10[[#This Row],[unit_price]]-(Table_Query_from_Mac10[[#This Row],[unit_price]]*(Table_Query_from_Mac10[[#This Row],[discount_pct]]/100))</f>
        <v>26.9</v>
      </c>
      <c r="K1832" s="47">
        <f>Table_Query_from_Mac10[[#This Row],[unit_cost]]</f>
        <v>8.98</v>
      </c>
      <c r="L1832" s="47">
        <f>Table_Query_from_Mac10[[#This Row],[Live-cost]]*(1+Table_Query_from_Mac10[[#This Row],[CogsIncreasebyTYPE]])</f>
        <v>8.98</v>
      </c>
      <c r="M1832" s="47">
        <f>Table_Query_from_Mac10[[#This Row],[Live-cost]]*Table_Query_from_Mac10[[#This Row],[qty_to_ship]]</f>
        <v>404.1</v>
      </c>
      <c r="N1832" s="47">
        <f>IF(Table_Query_from_Mac10[[#This Row],[item_no]]="KDA",-Table_Query_from_Mac10[[#This Row],[unit_price]],Table_Query_from_Mac10[[#This Row],[Net Unit]]*Table_Query_from_Mac10[[#This Row],[qty_to_ship]])</f>
        <v>1210.5</v>
      </c>
      <c r="O1832" s="47">
        <f>SUMIFS(Summary!C:C,Summary!H:H,Table_Query_from_Mac10[[#This Row],[Juiceoc]])</f>
        <v>0</v>
      </c>
      <c r="P1832" s="47">
        <f>SUMIFS(Summary!D:D,Summary!H:H,Table_Query_from_Mac10[[#This Row],[Juiceoc]])</f>
        <v>0</v>
      </c>
      <c r="Q1832" s="47">
        <f>SUMIFS(Summary!E:E,Summary!H:H,Table_Query_from_Mac10[[#This Row],[Juiceoc]])</f>
        <v>0</v>
      </c>
      <c r="R1832" s="47">
        <f>Table_Query_from_Mac10[[#This Row],[Net Unit]]*(1+Table_Query_from_Mac10[[#This Row],[PriceIncreasebyType]])</f>
        <v>26.9</v>
      </c>
      <c r="S1832" s="47">
        <f>Table_Query_from_Mac10[[#This Row],[UnitPriceFuture]]*Table_Query_from_Mac10[[#This Row],[qtytoShipFuture]]</f>
        <v>1210.5</v>
      </c>
      <c r="T1832" s="47">
        <f>ROUND(Table_Query_from_Mac10[[#This Row],[qty_to_ship]]*(1+Table_Query_from_Mac10[[#This Row],[VolumeIncreasebyType]]),0)</f>
        <v>45</v>
      </c>
      <c r="U1832" s="47">
        <f>Table_Query_from_Mac10[[#This Row],[qtytoShipFuture]]*Table_Query_from_Mac10[[#This Row],[Future-cost]]</f>
        <v>404.1</v>
      </c>
      <c r="V1832" s="47">
        <f>Table_Query_from_Mac10[[#This Row],[qtytoShipFuture]]-Table_Query_from_Mac10[[#This Row],[qty_to_ship]]</f>
        <v>0</v>
      </c>
      <c r="W1832" s="47">
        <f>Table_Query_from_Mac10[[#This Row],[UnitPriceFuture]]</f>
        <v>26.9</v>
      </c>
      <c r="X1832" s="47">
        <f>Table_Query_from_Mac10[[#This Row],[Unit Increase]]*Table_Query_from_Mac10[[#This Row],[UnitPriceFuture]]</f>
        <v>0</v>
      </c>
      <c r="Y1832" s="47">
        <f>Table_Query_from_Mac10[[#This Row],[Unit Increase]]*Table_Query_from_Mac10[[#This Row],[Future-cost]]</f>
        <v>0</v>
      </c>
      <c r="Z1832" s="47">
        <f>-(Table_Query_from_Mac10[[#This Row],[Incremental Sales]]+((Table_Query_from_Mac10[[#This Row],[Incremental Sales]]*-(SUM(Summary!$S$8:$S$9)))))*Summary!$S$18</f>
        <v>0</v>
      </c>
      <c r="AA1832" s="47">
        <f>IFERROR(Table_Query_from_Mac10[[#This Row],[Incremental Cost]]/Table_Query_from_Mac10[[#This Row],[Incremental Sales]],0)</f>
        <v>0</v>
      </c>
      <c r="AB1832" s="47">
        <f>IFERROR(Table_Query_from_Mac10[[#This Row],[TotalCostFuture]]/Table_Query_from_Mac10[[#This Row],[totalsalesFuture]],0)</f>
        <v>0.33382899628252788</v>
      </c>
      <c r="AN1832" s="30">
        <v>180</v>
      </c>
      <c r="AO1832">
        <f t="shared" si="56"/>
        <v>45</v>
      </c>
      <c r="AQ1832" s="30">
        <v>76.87</v>
      </c>
      <c r="AR1832">
        <f t="shared" si="57"/>
        <v>26.9</v>
      </c>
    </row>
    <row r="1833" spans="1:44" x14ac:dyDescent="0.25">
      <c r="A1833">
        <v>90185</v>
      </c>
      <c r="B1833">
        <v>5</v>
      </c>
      <c r="C1833" t="s">
        <v>59</v>
      </c>
      <c r="D1833" t="s">
        <v>49</v>
      </c>
      <c r="E1833">
        <v>16</v>
      </c>
      <c r="F1833">
        <v>6.28</v>
      </c>
      <c r="G1833">
        <v>13.95</v>
      </c>
      <c r="H1833" s="1">
        <v>44841</v>
      </c>
      <c r="I1833" s="20">
        <v>0</v>
      </c>
      <c r="J1833" s="47">
        <f>Table_Query_from_Mac10[[#This Row],[unit_price]]-(Table_Query_from_Mac10[[#This Row],[unit_price]]*(Table_Query_from_Mac10[[#This Row],[discount_pct]]/100))</f>
        <v>13.95</v>
      </c>
      <c r="K1833" s="47">
        <f>Table_Query_from_Mac10[[#This Row],[unit_cost]]</f>
        <v>6.28</v>
      </c>
      <c r="L1833" s="47">
        <f>Table_Query_from_Mac10[[#This Row],[Live-cost]]*(1+Table_Query_from_Mac10[[#This Row],[CogsIncreasebyTYPE]])</f>
        <v>6.28</v>
      </c>
      <c r="M1833" s="47">
        <f>Table_Query_from_Mac10[[#This Row],[Live-cost]]*Table_Query_from_Mac10[[#This Row],[qty_to_ship]]</f>
        <v>100.48</v>
      </c>
      <c r="N1833" s="47">
        <f>IF(Table_Query_from_Mac10[[#This Row],[item_no]]="KDA",-Table_Query_from_Mac10[[#This Row],[unit_price]],Table_Query_from_Mac10[[#This Row],[Net Unit]]*Table_Query_from_Mac10[[#This Row],[qty_to_ship]])</f>
        <v>223.2</v>
      </c>
      <c r="O1833" s="47">
        <f>SUMIFS(Summary!C:C,Summary!H:H,Table_Query_from_Mac10[[#This Row],[Juiceoc]])</f>
        <v>0</v>
      </c>
      <c r="P1833" s="47">
        <f>SUMIFS(Summary!D:D,Summary!H:H,Table_Query_from_Mac10[[#This Row],[Juiceoc]])</f>
        <v>0</v>
      </c>
      <c r="Q1833" s="47">
        <f>SUMIFS(Summary!E:E,Summary!H:H,Table_Query_from_Mac10[[#This Row],[Juiceoc]])</f>
        <v>0</v>
      </c>
      <c r="R1833" s="47">
        <f>Table_Query_from_Mac10[[#This Row],[Net Unit]]*(1+Table_Query_from_Mac10[[#This Row],[PriceIncreasebyType]])</f>
        <v>13.95</v>
      </c>
      <c r="S1833" s="47">
        <f>Table_Query_from_Mac10[[#This Row],[UnitPriceFuture]]*Table_Query_from_Mac10[[#This Row],[qtytoShipFuture]]</f>
        <v>223.2</v>
      </c>
      <c r="T1833" s="47">
        <f>ROUND(Table_Query_from_Mac10[[#This Row],[qty_to_ship]]*(1+Table_Query_from_Mac10[[#This Row],[VolumeIncreasebyType]]),0)</f>
        <v>16</v>
      </c>
      <c r="U1833" s="47">
        <f>Table_Query_from_Mac10[[#This Row],[qtytoShipFuture]]*Table_Query_from_Mac10[[#This Row],[Future-cost]]</f>
        <v>100.48</v>
      </c>
      <c r="V1833" s="47">
        <f>Table_Query_from_Mac10[[#This Row],[qtytoShipFuture]]-Table_Query_from_Mac10[[#This Row],[qty_to_ship]]</f>
        <v>0</v>
      </c>
      <c r="W1833" s="47">
        <f>Table_Query_from_Mac10[[#This Row],[UnitPriceFuture]]</f>
        <v>13.95</v>
      </c>
      <c r="X1833" s="47">
        <f>Table_Query_from_Mac10[[#This Row],[Unit Increase]]*Table_Query_from_Mac10[[#This Row],[UnitPriceFuture]]</f>
        <v>0</v>
      </c>
      <c r="Y1833" s="47">
        <f>Table_Query_from_Mac10[[#This Row],[Unit Increase]]*Table_Query_from_Mac10[[#This Row],[Future-cost]]</f>
        <v>0</v>
      </c>
      <c r="Z1833" s="47">
        <f>-(Table_Query_from_Mac10[[#This Row],[Incremental Sales]]+((Table_Query_from_Mac10[[#This Row],[Incremental Sales]]*-(SUM(Summary!$S$8:$S$9)))))*Summary!$S$18</f>
        <v>0</v>
      </c>
      <c r="AA1833" s="47">
        <f>IFERROR(Table_Query_from_Mac10[[#This Row],[Incremental Cost]]/Table_Query_from_Mac10[[#This Row],[Incremental Sales]],0)</f>
        <v>0</v>
      </c>
      <c r="AB1833" s="47">
        <f>IFERROR(Table_Query_from_Mac10[[#This Row],[TotalCostFuture]]/Table_Query_from_Mac10[[#This Row],[totalsalesFuture]],0)</f>
        <v>0.4501792114695341</v>
      </c>
      <c r="AN1833" s="31">
        <v>64</v>
      </c>
      <c r="AO1833">
        <f t="shared" si="56"/>
        <v>16</v>
      </c>
      <c r="AQ1833" s="31">
        <v>39.85</v>
      </c>
      <c r="AR1833">
        <f t="shared" si="57"/>
        <v>13.95</v>
      </c>
    </row>
    <row r="1834" spans="1:44" x14ac:dyDescent="0.25">
      <c r="A1834">
        <v>90185</v>
      </c>
      <c r="B1834">
        <v>6</v>
      </c>
      <c r="C1834" t="s">
        <v>57</v>
      </c>
      <c r="D1834" t="s">
        <v>49</v>
      </c>
      <c r="E1834">
        <v>15</v>
      </c>
      <c r="F1834">
        <v>5.83</v>
      </c>
      <c r="G1834">
        <v>13.21</v>
      </c>
      <c r="H1834" s="1">
        <v>44841</v>
      </c>
      <c r="I1834" s="20">
        <v>0</v>
      </c>
      <c r="J1834" s="47">
        <f>Table_Query_from_Mac10[[#This Row],[unit_price]]-(Table_Query_from_Mac10[[#This Row],[unit_price]]*(Table_Query_from_Mac10[[#This Row],[discount_pct]]/100))</f>
        <v>13.21</v>
      </c>
      <c r="K1834" s="47">
        <f>Table_Query_from_Mac10[[#This Row],[unit_cost]]</f>
        <v>5.83</v>
      </c>
      <c r="L1834" s="47">
        <f>Table_Query_from_Mac10[[#This Row],[Live-cost]]*(1+Table_Query_from_Mac10[[#This Row],[CogsIncreasebyTYPE]])</f>
        <v>5.83</v>
      </c>
      <c r="M1834" s="47">
        <f>Table_Query_from_Mac10[[#This Row],[Live-cost]]*Table_Query_from_Mac10[[#This Row],[qty_to_ship]]</f>
        <v>87.45</v>
      </c>
      <c r="N1834" s="47">
        <f>IF(Table_Query_from_Mac10[[#This Row],[item_no]]="KDA",-Table_Query_from_Mac10[[#This Row],[unit_price]],Table_Query_from_Mac10[[#This Row],[Net Unit]]*Table_Query_from_Mac10[[#This Row],[qty_to_ship]])</f>
        <v>198.15</v>
      </c>
      <c r="O1834" s="47">
        <f>SUMIFS(Summary!C:C,Summary!H:H,Table_Query_from_Mac10[[#This Row],[Juiceoc]])</f>
        <v>0</v>
      </c>
      <c r="P1834" s="47">
        <f>SUMIFS(Summary!D:D,Summary!H:H,Table_Query_from_Mac10[[#This Row],[Juiceoc]])</f>
        <v>0</v>
      </c>
      <c r="Q1834" s="47">
        <f>SUMIFS(Summary!E:E,Summary!H:H,Table_Query_from_Mac10[[#This Row],[Juiceoc]])</f>
        <v>0</v>
      </c>
      <c r="R1834" s="47">
        <f>Table_Query_from_Mac10[[#This Row],[Net Unit]]*(1+Table_Query_from_Mac10[[#This Row],[PriceIncreasebyType]])</f>
        <v>13.21</v>
      </c>
      <c r="S1834" s="47">
        <f>Table_Query_from_Mac10[[#This Row],[UnitPriceFuture]]*Table_Query_from_Mac10[[#This Row],[qtytoShipFuture]]</f>
        <v>198.15</v>
      </c>
      <c r="T1834" s="47">
        <f>ROUND(Table_Query_from_Mac10[[#This Row],[qty_to_ship]]*(1+Table_Query_from_Mac10[[#This Row],[VolumeIncreasebyType]]),0)</f>
        <v>15</v>
      </c>
      <c r="U1834" s="47">
        <f>Table_Query_from_Mac10[[#This Row],[qtytoShipFuture]]*Table_Query_from_Mac10[[#This Row],[Future-cost]]</f>
        <v>87.45</v>
      </c>
      <c r="V1834" s="47">
        <f>Table_Query_from_Mac10[[#This Row],[qtytoShipFuture]]-Table_Query_from_Mac10[[#This Row],[qty_to_ship]]</f>
        <v>0</v>
      </c>
      <c r="W1834" s="47">
        <f>Table_Query_from_Mac10[[#This Row],[UnitPriceFuture]]</f>
        <v>13.21</v>
      </c>
      <c r="X1834" s="47">
        <f>Table_Query_from_Mac10[[#This Row],[Unit Increase]]*Table_Query_from_Mac10[[#This Row],[UnitPriceFuture]]</f>
        <v>0</v>
      </c>
      <c r="Y1834" s="47">
        <f>Table_Query_from_Mac10[[#This Row],[Unit Increase]]*Table_Query_from_Mac10[[#This Row],[Future-cost]]</f>
        <v>0</v>
      </c>
      <c r="Z1834" s="47">
        <f>-(Table_Query_from_Mac10[[#This Row],[Incremental Sales]]+((Table_Query_from_Mac10[[#This Row],[Incremental Sales]]*-(SUM(Summary!$S$8:$S$9)))))*Summary!$S$18</f>
        <v>0</v>
      </c>
      <c r="AA1834" s="47">
        <f>IFERROR(Table_Query_from_Mac10[[#This Row],[Incremental Cost]]/Table_Query_from_Mac10[[#This Row],[Incremental Sales]],0)</f>
        <v>0</v>
      </c>
      <c r="AB1834" s="47">
        <f>IFERROR(Table_Query_from_Mac10[[#This Row],[TotalCostFuture]]/Table_Query_from_Mac10[[#This Row],[totalsalesFuture]],0)</f>
        <v>0.44133232399697198</v>
      </c>
      <c r="AN1834" s="30">
        <v>60</v>
      </c>
      <c r="AO1834">
        <f t="shared" si="56"/>
        <v>15</v>
      </c>
      <c r="AQ1834" s="30">
        <v>37.75</v>
      </c>
      <c r="AR1834">
        <f t="shared" si="57"/>
        <v>13.21</v>
      </c>
    </row>
    <row r="1835" spans="1:44" x14ac:dyDescent="0.25">
      <c r="A1835">
        <v>90185</v>
      </c>
      <c r="B1835">
        <v>7</v>
      </c>
      <c r="C1835" t="s">
        <v>57</v>
      </c>
      <c r="D1835" t="s">
        <v>49</v>
      </c>
      <c r="E1835">
        <v>4</v>
      </c>
      <c r="F1835">
        <v>12.86</v>
      </c>
      <c r="G1835">
        <v>33.85</v>
      </c>
      <c r="H1835" s="1">
        <v>44841</v>
      </c>
      <c r="I1835" s="20">
        <v>0</v>
      </c>
      <c r="J1835" s="47">
        <f>Table_Query_from_Mac10[[#This Row],[unit_price]]-(Table_Query_from_Mac10[[#This Row],[unit_price]]*(Table_Query_from_Mac10[[#This Row],[discount_pct]]/100))</f>
        <v>33.85</v>
      </c>
      <c r="K1835" s="47">
        <f>Table_Query_from_Mac10[[#This Row],[unit_cost]]</f>
        <v>12.86</v>
      </c>
      <c r="L1835" s="47">
        <f>Table_Query_from_Mac10[[#This Row],[Live-cost]]*(1+Table_Query_from_Mac10[[#This Row],[CogsIncreasebyTYPE]])</f>
        <v>12.86</v>
      </c>
      <c r="M1835" s="47">
        <f>Table_Query_from_Mac10[[#This Row],[Live-cost]]*Table_Query_from_Mac10[[#This Row],[qty_to_ship]]</f>
        <v>51.44</v>
      </c>
      <c r="N1835" s="47">
        <f>IF(Table_Query_from_Mac10[[#This Row],[item_no]]="KDA",-Table_Query_from_Mac10[[#This Row],[unit_price]],Table_Query_from_Mac10[[#This Row],[Net Unit]]*Table_Query_from_Mac10[[#This Row],[qty_to_ship]])</f>
        <v>135.4</v>
      </c>
      <c r="O1835" s="47">
        <f>SUMIFS(Summary!C:C,Summary!H:H,Table_Query_from_Mac10[[#This Row],[Juiceoc]])</f>
        <v>0</v>
      </c>
      <c r="P1835" s="47">
        <f>SUMIFS(Summary!D:D,Summary!H:H,Table_Query_from_Mac10[[#This Row],[Juiceoc]])</f>
        <v>0</v>
      </c>
      <c r="Q1835" s="47">
        <f>SUMIFS(Summary!E:E,Summary!H:H,Table_Query_from_Mac10[[#This Row],[Juiceoc]])</f>
        <v>0</v>
      </c>
      <c r="R1835" s="47">
        <f>Table_Query_from_Mac10[[#This Row],[Net Unit]]*(1+Table_Query_from_Mac10[[#This Row],[PriceIncreasebyType]])</f>
        <v>33.85</v>
      </c>
      <c r="S1835" s="47">
        <f>Table_Query_from_Mac10[[#This Row],[UnitPriceFuture]]*Table_Query_from_Mac10[[#This Row],[qtytoShipFuture]]</f>
        <v>135.4</v>
      </c>
      <c r="T1835" s="47">
        <f>ROUND(Table_Query_from_Mac10[[#This Row],[qty_to_ship]]*(1+Table_Query_from_Mac10[[#This Row],[VolumeIncreasebyType]]),0)</f>
        <v>4</v>
      </c>
      <c r="U1835" s="47">
        <f>Table_Query_from_Mac10[[#This Row],[qtytoShipFuture]]*Table_Query_from_Mac10[[#This Row],[Future-cost]]</f>
        <v>51.44</v>
      </c>
      <c r="V1835" s="47">
        <f>Table_Query_from_Mac10[[#This Row],[qtytoShipFuture]]-Table_Query_from_Mac10[[#This Row],[qty_to_ship]]</f>
        <v>0</v>
      </c>
      <c r="W1835" s="47">
        <f>Table_Query_from_Mac10[[#This Row],[UnitPriceFuture]]</f>
        <v>33.85</v>
      </c>
      <c r="X1835" s="47">
        <f>Table_Query_from_Mac10[[#This Row],[Unit Increase]]*Table_Query_from_Mac10[[#This Row],[UnitPriceFuture]]</f>
        <v>0</v>
      </c>
      <c r="Y1835" s="47">
        <f>Table_Query_from_Mac10[[#This Row],[Unit Increase]]*Table_Query_from_Mac10[[#This Row],[Future-cost]]</f>
        <v>0</v>
      </c>
      <c r="Z1835" s="47">
        <f>-(Table_Query_from_Mac10[[#This Row],[Incremental Sales]]+((Table_Query_from_Mac10[[#This Row],[Incremental Sales]]*-(SUM(Summary!$S$8:$S$9)))))*Summary!$S$18</f>
        <v>0</v>
      </c>
      <c r="AA1835" s="47">
        <f>IFERROR(Table_Query_from_Mac10[[#This Row],[Incremental Cost]]/Table_Query_from_Mac10[[#This Row],[Incremental Sales]],0)</f>
        <v>0</v>
      </c>
      <c r="AB1835" s="47">
        <f>IFERROR(Table_Query_from_Mac10[[#This Row],[TotalCostFuture]]/Table_Query_from_Mac10[[#This Row],[totalsalesFuture]],0)</f>
        <v>0.3799113737075332</v>
      </c>
      <c r="AN1835" s="31">
        <v>16</v>
      </c>
      <c r="AO1835">
        <f t="shared" si="56"/>
        <v>4</v>
      </c>
      <c r="AQ1835" s="31">
        <v>96.72</v>
      </c>
      <c r="AR1835">
        <f t="shared" si="57"/>
        <v>33.85</v>
      </c>
    </row>
    <row r="1836" spans="1:44" x14ac:dyDescent="0.25">
      <c r="A1836">
        <v>90185</v>
      </c>
      <c r="B1836">
        <v>8</v>
      </c>
      <c r="C1836" t="s">
        <v>59</v>
      </c>
      <c r="D1836" t="s">
        <v>49</v>
      </c>
      <c r="E1836">
        <v>24</v>
      </c>
      <c r="F1836">
        <v>6.89</v>
      </c>
      <c r="G1836">
        <v>15.45</v>
      </c>
      <c r="H1836" s="1">
        <v>44841</v>
      </c>
      <c r="I1836" s="20">
        <v>0</v>
      </c>
      <c r="J1836" s="47">
        <f>Table_Query_from_Mac10[[#This Row],[unit_price]]-(Table_Query_from_Mac10[[#This Row],[unit_price]]*(Table_Query_from_Mac10[[#This Row],[discount_pct]]/100))</f>
        <v>15.45</v>
      </c>
      <c r="K1836" s="47">
        <f>Table_Query_from_Mac10[[#This Row],[unit_cost]]</f>
        <v>6.89</v>
      </c>
      <c r="L1836" s="47">
        <f>Table_Query_from_Mac10[[#This Row],[Live-cost]]*(1+Table_Query_from_Mac10[[#This Row],[CogsIncreasebyTYPE]])</f>
        <v>6.89</v>
      </c>
      <c r="M1836" s="47">
        <f>Table_Query_from_Mac10[[#This Row],[Live-cost]]*Table_Query_from_Mac10[[#This Row],[qty_to_ship]]</f>
        <v>165.35999999999999</v>
      </c>
      <c r="N1836" s="47">
        <f>IF(Table_Query_from_Mac10[[#This Row],[item_no]]="KDA",-Table_Query_from_Mac10[[#This Row],[unit_price]],Table_Query_from_Mac10[[#This Row],[Net Unit]]*Table_Query_from_Mac10[[#This Row],[qty_to_ship]])</f>
        <v>370.79999999999995</v>
      </c>
      <c r="O1836" s="47">
        <f>SUMIFS(Summary!C:C,Summary!H:H,Table_Query_from_Mac10[[#This Row],[Juiceoc]])</f>
        <v>0</v>
      </c>
      <c r="P1836" s="47">
        <f>SUMIFS(Summary!D:D,Summary!H:H,Table_Query_from_Mac10[[#This Row],[Juiceoc]])</f>
        <v>0</v>
      </c>
      <c r="Q1836" s="47">
        <f>SUMIFS(Summary!E:E,Summary!H:H,Table_Query_from_Mac10[[#This Row],[Juiceoc]])</f>
        <v>0</v>
      </c>
      <c r="R1836" s="47">
        <f>Table_Query_from_Mac10[[#This Row],[Net Unit]]*(1+Table_Query_from_Mac10[[#This Row],[PriceIncreasebyType]])</f>
        <v>15.45</v>
      </c>
      <c r="S1836" s="47">
        <f>Table_Query_from_Mac10[[#This Row],[UnitPriceFuture]]*Table_Query_from_Mac10[[#This Row],[qtytoShipFuture]]</f>
        <v>370.79999999999995</v>
      </c>
      <c r="T1836" s="47">
        <f>ROUND(Table_Query_from_Mac10[[#This Row],[qty_to_ship]]*(1+Table_Query_from_Mac10[[#This Row],[VolumeIncreasebyType]]),0)</f>
        <v>24</v>
      </c>
      <c r="U1836" s="47">
        <f>Table_Query_from_Mac10[[#This Row],[qtytoShipFuture]]*Table_Query_from_Mac10[[#This Row],[Future-cost]]</f>
        <v>165.35999999999999</v>
      </c>
      <c r="V1836" s="47">
        <f>Table_Query_from_Mac10[[#This Row],[qtytoShipFuture]]-Table_Query_from_Mac10[[#This Row],[qty_to_ship]]</f>
        <v>0</v>
      </c>
      <c r="W1836" s="47">
        <f>Table_Query_from_Mac10[[#This Row],[UnitPriceFuture]]</f>
        <v>15.45</v>
      </c>
      <c r="X1836" s="47">
        <f>Table_Query_from_Mac10[[#This Row],[Unit Increase]]*Table_Query_from_Mac10[[#This Row],[UnitPriceFuture]]</f>
        <v>0</v>
      </c>
      <c r="Y1836" s="47">
        <f>Table_Query_from_Mac10[[#This Row],[Unit Increase]]*Table_Query_from_Mac10[[#This Row],[Future-cost]]</f>
        <v>0</v>
      </c>
      <c r="Z1836" s="47">
        <f>-(Table_Query_from_Mac10[[#This Row],[Incremental Sales]]+((Table_Query_from_Mac10[[#This Row],[Incremental Sales]]*-(SUM(Summary!$S$8:$S$9)))))*Summary!$S$18</f>
        <v>0</v>
      </c>
      <c r="AA1836" s="47">
        <f>IFERROR(Table_Query_from_Mac10[[#This Row],[Incremental Cost]]/Table_Query_from_Mac10[[#This Row],[Incremental Sales]],0)</f>
        <v>0</v>
      </c>
      <c r="AB1836" s="47">
        <f>IFERROR(Table_Query_from_Mac10[[#This Row],[TotalCostFuture]]/Table_Query_from_Mac10[[#This Row],[totalsalesFuture]],0)</f>
        <v>0.44595469255663434</v>
      </c>
      <c r="AN1836" s="30">
        <v>96</v>
      </c>
      <c r="AO1836">
        <f t="shared" si="56"/>
        <v>24</v>
      </c>
      <c r="AQ1836" s="30">
        <v>44.15</v>
      </c>
      <c r="AR1836">
        <f t="shared" si="57"/>
        <v>15.45</v>
      </c>
    </row>
    <row r="1837" spans="1:44" x14ac:dyDescent="0.25">
      <c r="A1837">
        <v>90186</v>
      </c>
      <c r="B1837">
        <v>1</v>
      </c>
      <c r="C1837" t="s">
        <v>60</v>
      </c>
      <c r="D1837" t="s">
        <v>49</v>
      </c>
      <c r="E1837">
        <v>13</v>
      </c>
      <c r="F1837">
        <v>4.33</v>
      </c>
      <c r="G1837">
        <v>11.89</v>
      </c>
      <c r="H1837" s="1">
        <v>44861</v>
      </c>
      <c r="I1837" s="20">
        <v>0</v>
      </c>
      <c r="J1837" s="47">
        <f>Table_Query_from_Mac10[[#This Row],[unit_price]]-(Table_Query_from_Mac10[[#This Row],[unit_price]]*(Table_Query_from_Mac10[[#This Row],[discount_pct]]/100))</f>
        <v>11.89</v>
      </c>
      <c r="K1837" s="47">
        <f>Table_Query_from_Mac10[[#This Row],[unit_cost]]</f>
        <v>4.33</v>
      </c>
      <c r="L1837" s="47">
        <f>Table_Query_from_Mac10[[#This Row],[Live-cost]]*(1+Table_Query_from_Mac10[[#This Row],[CogsIncreasebyTYPE]])</f>
        <v>4.33</v>
      </c>
      <c r="M1837" s="47">
        <f>Table_Query_from_Mac10[[#This Row],[Live-cost]]*Table_Query_from_Mac10[[#This Row],[qty_to_ship]]</f>
        <v>56.29</v>
      </c>
      <c r="N1837" s="47">
        <f>IF(Table_Query_from_Mac10[[#This Row],[item_no]]="KDA",-Table_Query_from_Mac10[[#This Row],[unit_price]],Table_Query_from_Mac10[[#This Row],[Net Unit]]*Table_Query_from_Mac10[[#This Row],[qty_to_ship]])</f>
        <v>154.57</v>
      </c>
      <c r="O1837" s="47">
        <f>SUMIFS(Summary!C:C,Summary!H:H,Table_Query_from_Mac10[[#This Row],[Juiceoc]])</f>
        <v>0</v>
      </c>
      <c r="P1837" s="47">
        <f>SUMIFS(Summary!D:D,Summary!H:H,Table_Query_from_Mac10[[#This Row],[Juiceoc]])</f>
        <v>0</v>
      </c>
      <c r="Q1837" s="47">
        <f>SUMIFS(Summary!E:E,Summary!H:H,Table_Query_from_Mac10[[#This Row],[Juiceoc]])</f>
        <v>0</v>
      </c>
      <c r="R1837" s="47">
        <f>Table_Query_from_Mac10[[#This Row],[Net Unit]]*(1+Table_Query_from_Mac10[[#This Row],[PriceIncreasebyType]])</f>
        <v>11.89</v>
      </c>
      <c r="S1837" s="47">
        <f>Table_Query_from_Mac10[[#This Row],[UnitPriceFuture]]*Table_Query_from_Mac10[[#This Row],[qtytoShipFuture]]</f>
        <v>154.57</v>
      </c>
      <c r="T1837" s="47">
        <f>ROUND(Table_Query_from_Mac10[[#This Row],[qty_to_ship]]*(1+Table_Query_from_Mac10[[#This Row],[VolumeIncreasebyType]]),0)</f>
        <v>13</v>
      </c>
      <c r="U1837" s="47">
        <f>Table_Query_from_Mac10[[#This Row],[qtytoShipFuture]]*Table_Query_from_Mac10[[#This Row],[Future-cost]]</f>
        <v>56.29</v>
      </c>
      <c r="V1837" s="47">
        <f>Table_Query_from_Mac10[[#This Row],[qtytoShipFuture]]-Table_Query_from_Mac10[[#This Row],[qty_to_ship]]</f>
        <v>0</v>
      </c>
      <c r="W1837" s="47">
        <f>Table_Query_from_Mac10[[#This Row],[UnitPriceFuture]]</f>
        <v>11.89</v>
      </c>
      <c r="X1837" s="47">
        <f>Table_Query_from_Mac10[[#This Row],[Unit Increase]]*Table_Query_from_Mac10[[#This Row],[UnitPriceFuture]]</f>
        <v>0</v>
      </c>
      <c r="Y1837" s="47">
        <f>Table_Query_from_Mac10[[#This Row],[Unit Increase]]*Table_Query_from_Mac10[[#This Row],[Future-cost]]</f>
        <v>0</v>
      </c>
      <c r="Z1837" s="47">
        <f>-(Table_Query_from_Mac10[[#This Row],[Incremental Sales]]+((Table_Query_from_Mac10[[#This Row],[Incremental Sales]]*-(SUM(Summary!$S$8:$S$9)))))*Summary!$S$18</f>
        <v>0</v>
      </c>
      <c r="AA1837" s="47">
        <f>IFERROR(Table_Query_from_Mac10[[#This Row],[Incremental Cost]]/Table_Query_from_Mac10[[#This Row],[Incremental Sales]],0)</f>
        <v>0</v>
      </c>
      <c r="AB1837" s="47">
        <f>IFERROR(Table_Query_from_Mac10[[#This Row],[TotalCostFuture]]/Table_Query_from_Mac10[[#This Row],[totalsalesFuture]],0)</f>
        <v>0.36417157275021028</v>
      </c>
      <c r="AN1837" s="31">
        <v>50</v>
      </c>
      <c r="AO1837">
        <f t="shared" si="56"/>
        <v>13</v>
      </c>
      <c r="AQ1837" s="31">
        <v>33.979999999999997</v>
      </c>
      <c r="AR1837">
        <f t="shared" si="57"/>
        <v>11.89</v>
      </c>
    </row>
    <row r="1838" spans="1:44" x14ac:dyDescent="0.25">
      <c r="A1838">
        <v>90186</v>
      </c>
      <c r="B1838">
        <v>2</v>
      </c>
      <c r="C1838" t="s">
        <v>60</v>
      </c>
      <c r="D1838" t="s">
        <v>49</v>
      </c>
      <c r="E1838">
        <v>0</v>
      </c>
      <c r="F1838">
        <v>7.67</v>
      </c>
      <c r="G1838">
        <v>21.93</v>
      </c>
      <c r="H1838" s="1">
        <v>44861</v>
      </c>
      <c r="I1838" s="20">
        <v>0</v>
      </c>
      <c r="J1838" s="47">
        <f>Table_Query_from_Mac10[[#This Row],[unit_price]]-(Table_Query_from_Mac10[[#This Row],[unit_price]]*(Table_Query_from_Mac10[[#This Row],[discount_pct]]/100))</f>
        <v>21.93</v>
      </c>
      <c r="K1838" s="47">
        <f>Table_Query_from_Mac10[[#This Row],[unit_cost]]</f>
        <v>7.67</v>
      </c>
      <c r="L1838" s="47">
        <f>Table_Query_from_Mac10[[#This Row],[Live-cost]]*(1+Table_Query_from_Mac10[[#This Row],[CogsIncreasebyTYPE]])</f>
        <v>7.67</v>
      </c>
      <c r="M1838" s="47">
        <f>Table_Query_from_Mac10[[#This Row],[Live-cost]]*Table_Query_from_Mac10[[#This Row],[qty_to_ship]]</f>
        <v>0</v>
      </c>
      <c r="N1838" s="47">
        <f>IF(Table_Query_from_Mac10[[#This Row],[item_no]]="KDA",-Table_Query_from_Mac10[[#This Row],[unit_price]],Table_Query_from_Mac10[[#This Row],[Net Unit]]*Table_Query_from_Mac10[[#This Row],[qty_to_ship]])</f>
        <v>0</v>
      </c>
      <c r="O1838" s="47">
        <f>SUMIFS(Summary!C:C,Summary!H:H,Table_Query_from_Mac10[[#This Row],[Juiceoc]])</f>
        <v>0</v>
      </c>
      <c r="P1838" s="47">
        <f>SUMIFS(Summary!D:D,Summary!H:H,Table_Query_from_Mac10[[#This Row],[Juiceoc]])</f>
        <v>0</v>
      </c>
      <c r="Q1838" s="47">
        <f>SUMIFS(Summary!E:E,Summary!H:H,Table_Query_from_Mac10[[#This Row],[Juiceoc]])</f>
        <v>0</v>
      </c>
      <c r="R1838" s="47">
        <f>Table_Query_from_Mac10[[#This Row],[Net Unit]]*(1+Table_Query_from_Mac10[[#This Row],[PriceIncreasebyType]])</f>
        <v>21.93</v>
      </c>
      <c r="S1838" s="47">
        <f>Table_Query_from_Mac10[[#This Row],[UnitPriceFuture]]*Table_Query_from_Mac10[[#This Row],[qtytoShipFuture]]</f>
        <v>0</v>
      </c>
      <c r="T1838" s="47">
        <f>ROUND(Table_Query_from_Mac10[[#This Row],[qty_to_ship]]*(1+Table_Query_from_Mac10[[#This Row],[VolumeIncreasebyType]]),0)</f>
        <v>0</v>
      </c>
      <c r="U1838" s="47">
        <f>Table_Query_from_Mac10[[#This Row],[qtytoShipFuture]]*Table_Query_from_Mac10[[#This Row],[Future-cost]]</f>
        <v>0</v>
      </c>
      <c r="V1838" s="47">
        <f>Table_Query_from_Mac10[[#This Row],[qtytoShipFuture]]-Table_Query_from_Mac10[[#This Row],[qty_to_ship]]</f>
        <v>0</v>
      </c>
      <c r="W1838" s="47">
        <f>Table_Query_from_Mac10[[#This Row],[UnitPriceFuture]]</f>
        <v>21.93</v>
      </c>
      <c r="X1838" s="47">
        <f>Table_Query_from_Mac10[[#This Row],[Unit Increase]]*Table_Query_from_Mac10[[#This Row],[UnitPriceFuture]]</f>
        <v>0</v>
      </c>
      <c r="Y1838" s="47">
        <f>Table_Query_from_Mac10[[#This Row],[Unit Increase]]*Table_Query_from_Mac10[[#This Row],[Future-cost]]</f>
        <v>0</v>
      </c>
      <c r="Z1838" s="47">
        <f>-(Table_Query_from_Mac10[[#This Row],[Incremental Sales]]+((Table_Query_from_Mac10[[#This Row],[Incremental Sales]]*-(SUM(Summary!$S$8:$S$9)))))*Summary!$S$18</f>
        <v>0</v>
      </c>
      <c r="AA1838" s="47">
        <f>IFERROR(Table_Query_from_Mac10[[#This Row],[Incremental Cost]]/Table_Query_from_Mac10[[#This Row],[Incremental Sales]],0)</f>
        <v>0</v>
      </c>
      <c r="AB1838" s="47">
        <f>IFERROR(Table_Query_from_Mac10[[#This Row],[TotalCostFuture]]/Table_Query_from_Mac10[[#This Row],[totalsalesFuture]],0)</f>
        <v>0</v>
      </c>
      <c r="AN1838" s="30">
        <v>0</v>
      </c>
      <c r="AO1838">
        <f t="shared" si="56"/>
        <v>0</v>
      </c>
      <c r="AQ1838" s="30">
        <v>62.65</v>
      </c>
      <c r="AR1838">
        <f t="shared" si="57"/>
        <v>21.93</v>
      </c>
    </row>
    <row r="1839" spans="1:44" x14ac:dyDescent="0.25">
      <c r="A1839">
        <v>90186</v>
      </c>
      <c r="B1839">
        <v>3</v>
      </c>
      <c r="C1839" t="s">
        <v>60</v>
      </c>
      <c r="D1839" t="s">
        <v>49</v>
      </c>
      <c r="E1839">
        <v>9</v>
      </c>
      <c r="F1839">
        <v>8.98</v>
      </c>
      <c r="G1839">
        <v>26.9</v>
      </c>
      <c r="H1839" s="1">
        <v>44861</v>
      </c>
      <c r="I1839" s="20">
        <v>0</v>
      </c>
      <c r="J1839" s="47">
        <f>Table_Query_from_Mac10[[#This Row],[unit_price]]-(Table_Query_from_Mac10[[#This Row],[unit_price]]*(Table_Query_from_Mac10[[#This Row],[discount_pct]]/100))</f>
        <v>26.9</v>
      </c>
      <c r="K1839" s="47">
        <f>Table_Query_from_Mac10[[#This Row],[unit_cost]]</f>
        <v>8.98</v>
      </c>
      <c r="L1839" s="47">
        <f>Table_Query_from_Mac10[[#This Row],[Live-cost]]*(1+Table_Query_from_Mac10[[#This Row],[CogsIncreasebyTYPE]])</f>
        <v>8.98</v>
      </c>
      <c r="M1839" s="47">
        <f>Table_Query_from_Mac10[[#This Row],[Live-cost]]*Table_Query_from_Mac10[[#This Row],[qty_to_ship]]</f>
        <v>80.820000000000007</v>
      </c>
      <c r="N1839" s="47">
        <f>IF(Table_Query_from_Mac10[[#This Row],[item_no]]="KDA",-Table_Query_from_Mac10[[#This Row],[unit_price]],Table_Query_from_Mac10[[#This Row],[Net Unit]]*Table_Query_from_Mac10[[#This Row],[qty_to_ship]])</f>
        <v>242.1</v>
      </c>
      <c r="O1839" s="47">
        <f>SUMIFS(Summary!C:C,Summary!H:H,Table_Query_from_Mac10[[#This Row],[Juiceoc]])</f>
        <v>0</v>
      </c>
      <c r="P1839" s="47">
        <f>SUMIFS(Summary!D:D,Summary!H:H,Table_Query_from_Mac10[[#This Row],[Juiceoc]])</f>
        <v>0</v>
      </c>
      <c r="Q1839" s="47">
        <f>SUMIFS(Summary!E:E,Summary!H:H,Table_Query_from_Mac10[[#This Row],[Juiceoc]])</f>
        <v>0</v>
      </c>
      <c r="R1839" s="47">
        <f>Table_Query_from_Mac10[[#This Row],[Net Unit]]*(1+Table_Query_from_Mac10[[#This Row],[PriceIncreasebyType]])</f>
        <v>26.9</v>
      </c>
      <c r="S1839" s="47">
        <f>Table_Query_from_Mac10[[#This Row],[UnitPriceFuture]]*Table_Query_from_Mac10[[#This Row],[qtytoShipFuture]]</f>
        <v>242.1</v>
      </c>
      <c r="T1839" s="47">
        <f>ROUND(Table_Query_from_Mac10[[#This Row],[qty_to_ship]]*(1+Table_Query_from_Mac10[[#This Row],[VolumeIncreasebyType]]),0)</f>
        <v>9</v>
      </c>
      <c r="U1839" s="47">
        <f>Table_Query_from_Mac10[[#This Row],[qtytoShipFuture]]*Table_Query_from_Mac10[[#This Row],[Future-cost]]</f>
        <v>80.820000000000007</v>
      </c>
      <c r="V1839" s="47">
        <f>Table_Query_from_Mac10[[#This Row],[qtytoShipFuture]]-Table_Query_from_Mac10[[#This Row],[qty_to_ship]]</f>
        <v>0</v>
      </c>
      <c r="W1839" s="47">
        <f>Table_Query_from_Mac10[[#This Row],[UnitPriceFuture]]</f>
        <v>26.9</v>
      </c>
      <c r="X1839" s="47">
        <f>Table_Query_from_Mac10[[#This Row],[Unit Increase]]*Table_Query_from_Mac10[[#This Row],[UnitPriceFuture]]</f>
        <v>0</v>
      </c>
      <c r="Y1839" s="47">
        <f>Table_Query_from_Mac10[[#This Row],[Unit Increase]]*Table_Query_from_Mac10[[#This Row],[Future-cost]]</f>
        <v>0</v>
      </c>
      <c r="Z1839" s="47">
        <f>-(Table_Query_from_Mac10[[#This Row],[Incremental Sales]]+((Table_Query_from_Mac10[[#This Row],[Incremental Sales]]*-(SUM(Summary!$S$8:$S$9)))))*Summary!$S$18</f>
        <v>0</v>
      </c>
      <c r="AA1839" s="47">
        <f>IFERROR(Table_Query_from_Mac10[[#This Row],[Incremental Cost]]/Table_Query_from_Mac10[[#This Row],[Incremental Sales]],0)</f>
        <v>0</v>
      </c>
      <c r="AB1839" s="47">
        <f>IFERROR(Table_Query_from_Mac10[[#This Row],[TotalCostFuture]]/Table_Query_from_Mac10[[#This Row],[totalsalesFuture]],0)</f>
        <v>0.33382899628252793</v>
      </c>
      <c r="AN1839" s="31">
        <v>36</v>
      </c>
      <c r="AO1839">
        <f t="shared" si="56"/>
        <v>9</v>
      </c>
      <c r="AQ1839" s="31">
        <v>76.87</v>
      </c>
      <c r="AR1839">
        <f t="shared" si="57"/>
        <v>26.9</v>
      </c>
    </row>
    <row r="1840" spans="1:44" x14ac:dyDescent="0.25">
      <c r="A1840">
        <v>90186</v>
      </c>
      <c r="B1840">
        <v>4</v>
      </c>
      <c r="C1840" t="s">
        <v>58</v>
      </c>
      <c r="D1840" t="s">
        <v>49</v>
      </c>
      <c r="E1840">
        <v>45</v>
      </c>
      <c r="F1840">
        <v>3.74</v>
      </c>
      <c r="G1840">
        <v>7.88</v>
      </c>
      <c r="H1840" s="1">
        <v>44861</v>
      </c>
      <c r="I1840" s="20">
        <v>0</v>
      </c>
      <c r="J1840" s="47">
        <f>Table_Query_from_Mac10[[#This Row],[unit_price]]-(Table_Query_from_Mac10[[#This Row],[unit_price]]*(Table_Query_from_Mac10[[#This Row],[discount_pct]]/100))</f>
        <v>7.88</v>
      </c>
      <c r="K1840" s="47">
        <f>Table_Query_from_Mac10[[#This Row],[unit_cost]]</f>
        <v>3.74</v>
      </c>
      <c r="L1840" s="47">
        <f>Table_Query_from_Mac10[[#This Row],[Live-cost]]*(1+Table_Query_from_Mac10[[#This Row],[CogsIncreasebyTYPE]])</f>
        <v>3.74</v>
      </c>
      <c r="M1840" s="47">
        <f>Table_Query_from_Mac10[[#This Row],[Live-cost]]*Table_Query_from_Mac10[[#This Row],[qty_to_ship]]</f>
        <v>168.3</v>
      </c>
      <c r="N1840" s="47">
        <f>IF(Table_Query_from_Mac10[[#This Row],[item_no]]="KDA",-Table_Query_from_Mac10[[#This Row],[unit_price]],Table_Query_from_Mac10[[#This Row],[Net Unit]]*Table_Query_from_Mac10[[#This Row],[qty_to_ship]])</f>
        <v>354.6</v>
      </c>
      <c r="O1840" s="47">
        <f>SUMIFS(Summary!C:C,Summary!H:H,Table_Query_from_Mac10[[#This Row],[Juiceoc]])</f>
        <v>0</v>
      </c>
      <c r="P1840" s="47">
        <f>SUMIFS(Summary!D:D,Summary!H:H,Table_Query_from_Mac10[[#This Row],[Juiceoc]])</f>
        <v>0</v>
      </c>
      <c r="Q1840" s="47">
        <f>SUMIFS(Summary!E:E,Summary!H:H,Table_Query_from_Mac10[[#This Row],[Juiceoc]])</f>
        <v>0</v>
      </c>
      <c r="R1840" s="47">
        <f>Table_Query_from_Mac10[[#This Row],[Net Unit]]*(1+Table_Query_from_Mac10[[#This Row],[PriceIncreasebyType]])</f>
        <v>7.88</v>
      </c>
      <c r="S1840" s="47">
        <f>Table_Query_from_Mac10[[#This Row],[UnitPriceFuture]]*Table_Query_from_Mac10[[#This Row],[qtytoShipFuture]]</f>
        <v>354.6</v>
      </c>
      <c r="T1840" s="47">
        <f>ROUND(Table_Query_from_Mac10[[#This Row],[qty_to_ship]]*(1+Table_Query_from_Mac10[[#This Row],[VolumeIncreasebyType]]),0)</f>
        <v>45</v>
      </c>
      <c r="U1840" s="47">
        <f>Table_Query_from_Mac10[[#This Row],[qtytoShipFuture]]*Table_Query_from_Mac10[[#This Row],[Future-cost]]</f>
        <v>168.3</v>
      </c>
      <c r="V1840" s="47">
        <f>Table_Query_from_Mac10[[#This Row],[qtytoShipFuture]]-Table_Query_from_Mac10[[#This Row],[qty_to_ship]]</f>
        <v>0</v>
      </c>
      <c r="W1840" s="47">
        <f>Table_Query_from_Mac10[[#This Row],[UnitPriceFuture]]</f>
        <v>7.88</v>
      </c>
      <c r="X1840" s="47">
        <f>Table_Query_from_Mac10[[#This Row],[Unit Increase]]*Table_Query_from_Mac10[[#This Row],[UnitPriceFuture]]</f>
        <v>0</v>
      </c>
      <c r="Y1840" s="47">
        <f>Table_Query_from_Mac10[[#This Row],[Unit Increase]]*Table_Query_from_Mac10[[#This Row],[Future-cost]]</f>
        <v>0</v>
      </c>
      <c r="Z1840" s="47">
        <f>-(Table_Query_from_Mac10[[#This Row],[Incremental Sales]]+((Table_Query_from_Mac10[[#This Row],[Incremental Sales]]*-(SUM(Summary!$S$8:$S$9)))))*Summary!$S$18</f>
        <v>0</v>
      </c>
      <c r="AA1840" s="47">
        <f>IFERROR(Table_Query_from_Mac10[[#This Row],[Incremental Cost]]/Table_Query_from_Mac10[[#This Row],[Incremental Sales]],0)</f>
        <v>0</v>
      </c>
      <c r="AB1840" s="47">
        <f>IFERROR(Table_Query_from_Mac10[[#This Row],[TotalCostFuture]]/Table_Query_from_Mac10[[#This Row],[totalsalesFuture]],0)</f>
        <v>0.4746192893401015</v>
      </c>
      <c r="AN1840" s="30">
        <v>180</v>
      </c>
      <c r="AO1840">
        <f t="shared" si="56"/>
        <v>45</v>
      </c>
      <c r="AQ1840" s="30">
        <v>22.51</v>
      </c>
      <c r="AR1840">
        <f t="shared" si="57"/>
        <v>7.88</v>
      </c>
    </row>
    <row r="1841" spans="1:44" x14ac:dyDescent="0.25">
      <c r="A1841">
        <v>90186</v>
      </c>
      <c r="B1841">
        <v>5</v>
      </c>
      <c r="C1841" t="s">
        <v>59</v>
      </c>
      <c r="D1841" t="s">
        <v>49</v>
      </c>
      <c r="E1841">
        <v>40</v>
      </c>
      <c r="F1841">
        <v>5.21</v>
      </c>
      <c r="G1841">
        <v>11.4</v>
      </c>
      <c r="H1841" s="1">
        <v>44861</v>
      </c>
      <c r="I1841" s="20">
        <v>0</v>
      </c>
      <c r="J1841" s="47">
        <f>Table_Query_from_Mac10[[#This Row],[unit_price]]-(Table_Query_from_Mac10[[#This Row],[unit_price]]*(Table_Query_from_Mac10[[#This Row],[discount_pct]]/100))</f>
        <v>11.4</v>
      </c>
      <c r="K1841" s="47">
        <f>Table_Query_from_Mac10[[#This Row],[unit_cost]]</f>
        <v>5.21</v>
      </c>
      <c r="L1841" s="47">
        <f>Table_Query_from_Mac10[[#This Row],[Live-cost]]*(1+Table_Query_from_Mac10[[#This Row],[CogsIncreasebyTYPE]])</f>
        <v>5.21</v>
      </c>
      <c r="M1841" s="47">
        <f>Table_Query_from_Mac10[[#This Row],[Live-cost]]*Table_Query_from_Mac10[[#This Row],[qty_to_ship]]</f>
        <v>208.4</v>
      </c>
      <c r="N1841" s="47">
        <f>IF(Table_Query_from_Mac10[[#This Row],[item_no]]="KDA",-Table_Query_from_Mac10[[#This Row],[unit_price]],Table_Query_from_Mac10[[#This Row],[Net Unit]]*Table_Query_from_Mac10[[#This Row],[qty_to_ship]])</f>
        <v>456</v>
      </c>
      <c r="O1841" s="47">
        <f>SUMIFS(Summary!C:C,Summary!H:H,Table_Query_from_Mac10[[#This Row],[Juiceoc]])</f>
        <v>0</v>
      </c>
      <c r="P1841" s="47">
        <f>SUMIFS(Summary!D:D,Summary!H:H,Table_Query_from_Mac10[[#This Row],[Juiceoc]])</f>
        <v>0</v>
      </c>
      <c r="Q1841" s="47">
        <f>SUMIFS(Summary!E:E,Summary!H:H,Table_Query_from_Mac10[[#This Row],[Juiceoc]])</f>
        <v>0</v>
      </c>
      <c r="R1841" s="47">
        <f>Table_Query_from_Mac10[[#This Row],[Net Unit]]*(1+Table_Query_from_Mac10[[#This Row],[PriceIncreasebyType]])</f>
        <v>11.4</v>
      </c>
      <c r="S1841" s="47">
        <f>Table_Query_from_Mac10[[#This Row],[UnitPriceFuture]]*Table_Query_from_Mac10[[#This Row],[qtytoShipFuture]]</f>
        <v>456</v>
      </c>
      <c r="T1841" s="47">
        <f>ROUND(Table_Query_from_Mac10[[#This Row],[qty_to_ship]]*(1+Table_Query_from_Mac10[[#This Row],[VolumeIncreasebyType]]),0)</f>
        <v>40</v>
      </c>
      <c r="U1841" s="47">
        <f>Table_Query_from_Mac10[[#This Row],[qtytoShipFuture]]*Table_Query_from_Mac10[[#This Row],[Future-cost]]</f>
        <v>208.4</v>
      </c>
      <c r="V1841" s="47">
        <f>Table_Query_from_Mac10[[#This Row],[qtytoShipFuture]]-Table_Query_from_Mac10[[#This Row],[qty_to_ship]]</f>
        <v>0</v>
      </c>
      <c r="W1841" s="47">
        <f>Table_Query_from_Mac10[[#This Row],[UnitPriceFuture]]</f>
        <v>11.4</v>
      </c>
      <c r="X1841" s="47">
        <f>Table_Query_from_Mac10[[#This Row],[Unit Increase]]*Table_Query_from_Mac10[[#This Row],[UnitPriceFuture]]</f>
        <v>0</v>
      </c>
      <c r="Y1841" s="47">
        <f>Table_Query_from_Mac10[[#This Row],[Unit Increase]]*Table_Query_from_Mac10[[#This Row],[Future-cost]]</f>
        <v>0</v>
      </c>
      <c r="Z1841" s="47">
        <f>-(Table_Query_from_Mac10[[#This Row],[Incremental Sales]]+((Table_Query_from_Mac10[[#This Row],[Incremental Sales]]*-(SUM(Summary!$S$8:$S$9)))))*Summary!$S$18</f>
        <v>0</v>
      </c>
      <c r="AA1841" s="47">
        <f>IFERROR(Table_Query_from_Mac10[[#This Row],[Incremental Cost]]/Table_Query_from_Mac10[[#This Row],[Incremental Sales]],0)</f>
        <v>0</v>
      </c>
      <c r="AB1841" s="47">
        <f>IFERROR(Table_Query_from_Mac10[[#This Row],[TotalCostFuture]]/Table_Query_from_Mac10[[#This Row],[totalsalesFuture]],0)</f>
        <v>0.45701754385964916</v>
      </c>
      <c r="AN1841" s="31">
        <v>160</v>
      </c>
      <c r="AO1841">
        <f t="shared" si="56"/>
        <v>40</v>
      </c>
      <c r="AQ1841" s="31">
        <v>32.57</v>
      </c>
      <c r="AR1841">
        <f t="shared" si="57"/>
        <v>11.4</v>
      </c>
    </row>
    <row r="1842" spans="1:44" x14ac:dyDescent="0.25">
      <c r="A1842">
        <v>90186</v>
      </c>
      <c r="B1842">
        <v>6</v>
      </c>
      <c r="C1842" t="s">
        <v>59</v>
      </c>
      <c r="D1842" t="s">
        <v>49</v>
      </c>
      <c r="E1842">
        <v>36</v>
      </c>
      <c r="F1842">
        <v>6.89</v>
      </c>
      <c r="G1842">
        <v>15.45</v>
      </c>
      <c r="H1842" s="1">
        <v>44861</v>
      </c>
      <c r="I1842" s="20">
        <v>0</v>
      </c>
      <c r="J1842" s="47">
        <f>Table_Query_from_Mac10[[#This Row],[unit_price]]-(Table_Query_from_Mac10[[#This Row],[unit_price]]*(Table_Query_from_Mac10[[#This Row],[discount_pct]]/100))</f>
        <v>15.45</v>
      </c>
      <c r="K1842" s="47">
        <f>Table_Query_from_Mac10[[#This Row],[unit_cost]]</f>
        <v>6.89</v>
      </c>
      <c r="L1842" s="47">
        <f>Table_Query_from_Mac10[[#This Row],[Live-cost]]*(1+Table_Query_from_Mac10[[#This Row],[CogsIncreasebyTYPE]])</f>
        <v>6.89</v>
      </c>
      <c r="M1842" s="47">
        <f>Table_Query_from_Mac10[[#This Row],[Live-cost]]*Table_Query_from_Mac10[[#This Row],[qty_to_ship]]</f>
        <v>248.04</v>
      </c>
      <c r="N1842" s="47">
        <f>IF(Table_Query_from_Mac10[[#This Row],[item_no]]="KDA",-Table_Query_from_Mac10[[#This Row],[unit_price]],Table_Query_from_Mac10[[#This Row],[Net Unit]]*Table_Query_from_Mac10[[#This Row],[qty_to_ship]])</f>
        <v>556.19999999999993</v>
      </c>
      <c r="O1842" s="47">
        <f>SUMIFS(Summary!C:C,Summary!H:H,Table_Query_from_Mac10[[#This Row],[Juiceoc]])</f>
        <v>0</v>
      </c>
      <c r="P1842" s="47">
        <f>SUMIFS(Summary!D:D,Summary!H:H,Table_Query_from_Mac10[[#This Row],[Juiceoc]])</f>
        <v>0</v>
      </c>
      <c r="Q1842" s="47">
        <f>SUMIFS(Summary!E:E,Summary!H:H,Table_Query_from_Mac10[[#This Row],[Juiceoc]])</f>
        <v>0</v>
      </c>
      <c r="R1842" s="47">
        <f>Table_Query_from_Mac10[[#This Row],[Net Unit]]*(1+Table_Query_from_Mac10[[#This Row],[PriceIncreasebyType]])</f>
        <v>15.45</v>
      </c>
      <c r="S1842" s="47">
        <f>Table_Query_from_Mac10[[#This Row],[UnitPriceFuture]]*Table_Query_from_Mac10[[#This Row],[qtytoShipFuture]]</f>
        <v>556.19999999999993</v>
      </c>
      <c r="T1842" s="47">
        <f>ROUND(Table_Query_from_Mac10[[#This Row],[qty_to_ship]]*(1+Table_Query_from_Mac10[[#This Row],[VolumeIncreasebyType]]),0)</f>
        <v>36</v>
      </c>
      <c r="U1842" s="47">
        <f>Table_Query_from_Mac10[[#This Row],[qtytoShipFuture]]*Table_Query_from_Mac10[[#This Row],[Future-cost]]</f>
        <v>248.04</v>
      </c>
      <c r="V1842" s="47">
        <f>Table_Query_from_Mac10[[#This Row],[qtytoShipFuture]]-Table_Query_from_Mac10[[#This Row],[qty_to_ship]]</f>
        <v>0</v>
      </c>
      <c r="W1842" s="47">
        <f>Table_Query_from_Mac10[[#This Row],[UnitPriceFuture]]</f>
        <v>15.45</v>
      </c>
      <c r="X1842" s="47">
        <f>Table_Query_from_Mac10[[#This Row],[Unit Increase]]*Table_Query_from_Mac10[[#This Row],[UnitPriceFuture]]</f>
        <v>0</v>
      </c>
      <c r="Y1842" s="47">
        <f>Table_Query_from_Mac10[[#This Row],[Unit Increase]]*Table_Query_from_Mac10[[#This Row],[Future-cost]]</f>
        <v>0</v>
      </c>
      <c r="Z1842" s="47">
        <f>-(Table_Query_from_Mac10[[#This Row],[Incremental Sales]]+((Table_Query_from_Mac10[[#This Row],[Incremental Sales]]*-(SUM(Summary!$S$8:$S$9)))))*Summary!$S$18</f>
        <v>0</v>
      </c>
      <c r="AA1842" s="47">
        <f>IFERROR(Table_Query_from_Mac10[[#This Row],[Incremental Cost]]/Table_Query_from_Mac10[[#This Row],[Incremental Sales]],0)</f>
        <v>0</v>
      </c>
      <c r="AB1842" s="47">
        <f>IFERROR(Table_Query_from_Mac10[[#This Row],[TotalCostFuture]]/Table_Query_from_Mac10[[#This Row],[totalsalesFuture]],0)</f>
        <v>0.44595469255663434</v>
      </c>
      <c r="AN1842" s="30">
        <v>144</v>
      </c>
      <c r="AO1842">
        <f t="shared" si="56"/>
        <v>36</v>
      </c>
      <c r="AQ1842" s="30">
        <v>44.15</v>
      </c>
      <c r="AR1842">
        <f t="shared" si="57"/>
        <v>15.45</v>
      </c>
    </row>
    <row r="1843" spans="1:44" x14ac:dyDescent="0.25">
      <c r="A1843">
        <v>90186</v>
      </c>
      <c r="B1843">
        <v>7</v>
      </c>
      <c r="C1843" t="s">
        <v>59</v>
      </c>
      <c r="D1843" t="s">
        <v>49</v>
      </c>
      <c r="E1843">
        <v>18</v>
      </c>
      <c r="F1843">
        <v>8.1999999999999993</v>
      </c>
      <c r="G1843">
        <v>19.239999999999998</v>
      </c>
      <c r="H1843" s="1">
        <v>44861</v>
      </c>
      <c r="I1843" s="20">
        <v>0</v>
      </c>
      <c r="J1843" s="47">
        <f>Table_Query_from_Mac10[[#This Row],[unit_price]]-(Table_Query_from_Mac10[[#This Row],[unit_price]]*(Table_Query_from_Mac10[[#This Row],[discount_pct]]/100))</f>
        <v>19.239999999999998</v>
      </c>
      <c r="K1843" s="47">
        <f>Table_Query_from_Mac10[[#This Row],[unit_cost]]</f>
        <v>8.1999999999999993</v>
      </c>
      <c r="L1843" s="47">
        <f>Table_Query_from_Mac10[[#This Row],[Live-cost]]*(1+Table_Query_from_Mac10[[#This Row],[CogsIncreasebyTYPE]])</f>
        <v>8.1999999999999993</v>
      </c>
      <c r="M1843" s="47">
        <f>Table_Query_from_Mac10[[#This Row],[Live-cost]]*Table_Query_from_Mac10[[#This Row],[qty_to_ship]]</f>
        <v>147.6</v>
      </c>
      <c r="N1843" s="47">
        <f>IF(Table_Query_from_Mac10[[#This Row],[item_no]]="KDA",-Table_Query_from_Mac10[[#This Row],[unit_price]],Table_Query_from_Mac10[[#This Row],[Net Unit]]*Table_Query_from_Mac10[[#This Row],[qty_to_ship]])</f>
        <v>346.32</v>
      </c>
      <c r="O1843" s="47">
        <f>SUMIFS(Summary!C:C,Summary!H:H,Table_Query_from_Mac10[[#This Row],[Juiceoc]])</f>
        <v>0</v>
      </c>
      <c r="P1843" s="47">
        <f>SUMIFS(Summary!D:D,Summary!H:H,Table_Query_from_Mac10[[#This Row],[Juiceoc]])</f>
        <v>0</v>
      </c>
      <c r="Q1843" s="47">
        <f>SUMIFS(Summary!E:E,Summary!H:H,Table_Query_from_Mac10[[#This Row],[Juiceoc]])</f>
        <v>0</v>
      </c>
      <c r="R1843" s="47">
        <f>Table_Query_from_Mac10[[#This Row],[Net Unit]]*(1+Table_Query_from_Mac10[[#This Row],[PriceIncreasebyType]])</f>
        <v>19.239999999999998</v>
      </c>
      <c r="S1843" s="47">
        <f>Table_Query_from_Mac10[[#This Row],[UnitPriceFuture]]*Table_Query_from_Mac10[[#This Row],[qtytoShipFuture]]</f>
        <v>346.32</v>
      </c>
      <c r="T1843" s="47">
        <f>ROUND(Table_Query_from_Mac10[[#This Row],[qty_to_ship]]*(1+Table_Query_from_Mac10[[#This Row],[VolumeIncreasebyType]]),0)</f>
        <v>18</v>
      </c>
      <c r="U1843" s="47">
        <f>Table_Query_from_Mac10[[#This Row],[qtytoShipFuture]]*Table_Query_from_Mac10[[#This Row],[Future-cost]]</f>
        <v>147.6</v>
      </c>
      <c r="V1843" s="47">
        <f>Table_Query_from_Mac10[[#This Row],[qtytoShipFuture]]-Table_Query_from_Mac10[[#This Row],[qty_to_ship]]</f>
        <v>0</v>
      </c>
      <c r="W1843" s="47">
        <f>Table_Query_from_Mac10[[#This Row],[UnitPriceFuture]]</f>
        <v>19.239999999999998</v>
      </c>
      <c r="X1843" s="47">
        <f>Table_Query_from_Mac10[[#This Row],[Unit Increase]]*Table_Query_from_Mac10[[#This Row],[UnitPriceFuture]]</f>
        <v>0</v>
      </c>
      <c r="Y1843" s="47">
        <f>Table_Query_from_Mac10[[#This Row],[Unit Increase]]*Table_Query_from_Mac10[[#This Row],[Future-cost]]</f>
        <v>0</v>
      </c>
      <c r="Z1843" s="47">
        <f>-(Table_Query_from_Mac10[[#This Row],[Incremental Sales]]+((Table_Query_from_Mac10[[#This Row],[Incremental Sales]]*-(SUM(Summary!$S$8:$S$9)))))*Summary!$S$18</f>
        <v>0</v>
      </c>
      <c r="AA1843" s="47">
        <f>IFERROR(Table_Query_from_Mac10[[#This Row],[Incremental Cost]]/Table_Query_from_Mac10[[#This Row],[Incremental Sales]],0)</f>
        <v>0</v>
      </c>
      <c r="AB1843" s="47">
        <f>IFERROR(Table_Query_from_Mac10[[#This Row],[TotalCostFuture]]/Table_Query_from_Mac10[[#This Row],[totalsalesFuture]],0)</f>
        <v>0.42619542619542616</v>
      </c>
      <c r="AN1843" s="31">
        <v>72</v>
      </c>
      <c r="AO1843">
        <f t="shared" si="56"/>
        <v>18</v>
      </c>
      <c r="AQ1843" s="31">
        <v>54.98</v>
      </c>
      <c r="AR1843">
        <f t="shared" si="57"/>
        <v>19.239999999999998</v>
      </c>
    </row>
    <row r="1844" spans="1:44" x14ac:dyDescent="0.25">
      <c r="A1844">
        <v>90186</v>
      </c>
      <c r="B1844">
        <v>8</v>
      </c>
      <c r="C1844" t="s">
        <v>59</v>
      </c>
      <c r="D1844" t="s">
        <v>49</v>
      </c>
      <c r="E1844">
        <v>6</v>
      </c>
      <c r="F1844">
        <v>11.28</v>
      </c>
      <c r="G1844">
        <v>26.82</v>
      </c>
      <c r="H1844" s="1">
        <v>44861</v>
      </c>
      <c r="I1844" s="20">
        <v>0</v>
      </c>
      <c r="J1844" s="47">
        <f>Table_Query_from_Mac10[[#This Row],[unit_price]]-(Table_Query_from_Mac10[[#This Row],[unit_price]]*(Table_Query_from_Mac10[[#This Row],[discount_pct]]/100))</f>
        <v>26.82</v>
      </c>
      <c r="K1844" s="47">
        <f>Table_Query_from_Mac10[[#This Row],[unit_cost]]</f>
        <v>11.28</v>
      </c>
      <c r="L1844" s="47">
        <f>Table_Query_from_Mac10[[#This Row],[Live-cost]]*(1+Table_Query_from_Mac10[[#This Row],[CogsIncreasebyTYPE]])</f>
        <v>11.28</v>
      </c>
      <c r="M1844" s="47">
        <f>Table_Query_from_Mac10[[#This Row],[Live-cost]]*Table_Query_from_Mac10[[#This Row],[qty_to_ship]]</f>
        <v>67.679999999999993</v>
      </c>
      <c r="N1844" s="47">
        <f>IF(Table_Query_from_Mac10[[#This Row],[item_no]]="KDA",-Table_Query_from_Mac10[[#This Row],[unit_price]],Table_Query_from_Mac10[[#This Row],[Net Unit]]*Table_Query_from_Mac10[[#This Row],[qty_to_ship]])</f>
        <v>160.92000000000002</v>
      </c>
      <c r="O1844" s="47">
        <f>SUMIFS(Summary!C:C,Summary!H:H,Table_Query_from_Mac10[[#This Row],[Juiceoc]])</f>
        <v>0</v>
      </c>
      <c r="P1844" s="47">
        <f>SUMIFS(Summary!D:D,Summary!H:H,Table_Query_from_Mac10[[#This Row],[Juiceoc]])</f>
        <v>0</v>
      </c>
      <c r="Q1844" s="47">
        <f>SUMIFS(Summary!E:E,Summary!H:H,Table_Query_from_Mac10[[#This Row],[Juiceoc]])</f>
        <v>0</v>
      </c>
      <c r="R1844" s="47">
        <f>Table_Query_from_Mac10[[#This Row],[Net Unit]]*(1+Table_Query_from_Mac10[[#This Row],[PriceIncreasebyType]])</f>
        <v>26.82</v>
      </c>
      <c r="S1844" s="47">
        <f>Table_Query_from_Mac10[[#This Row],[UnitPriceFuture]]*Table_Query_from_Mac10[[#This Row],[qtytoShipFuture]]</f>
        <v>160.92000000000002</v>
      </c>
      <c r="T1844" s="47">
        <f>ROUND(Table_Query_from_Mac10[[#This Row],[qty_to_ship]]*(1+Table_Query_from_Mac10[[#This Row],[VolumeIncreasebyType]]),0)</f>
        <v>6</v>
      </c>
      <c r="U1844" s="47">
        <f>Table_Query_from_Mac10[[#This Row],[qtytoShipFuture]]*Table_Query_from_Mac10[[#This Row],[Future-cost]]</f>
        <v>67.679999999999993</v>
      </c>
      <c r="V1844" s="47">
        <f>Table_Query_from_Mac10[[#This Row],[qtytoShipFuture]]-Table_Query_from_Mac10[[#This Row],[qty_to_ship]]</f>
        <v>0</v>
      </c>
      <c r="W1844" s="47">
        <f>Table_Query_from_Mac10[[#This Row],[UnitPriceFuture]]</f>
        <v>26.82</v>
      </c>
      <c r="X1844" s="47">
        <f>Table_Query_from_Mac10[[#This Row],[Unit Increase]]*Table_Query_from_Mac10[[#This Row],[UnitPriceFuture]]</f>
        <v>0</v>
      </c>
      <c r="Y1844" s="47">
        <f>Table_Query_from_Mac10[[#This Row],[Unit Increase]]*Table_Query_from_Mac10[[#This Row],[Future-cost]]</f>
        <v>0</v>
      </c>
      <c r="Z1844" s="47">
        <f>-(Table_Query_from_Mac10[[#This Row],[Incremental Sales]]+((Table_Query_from_Mac10[[#This Row],[Incremental Sales]]*-(SUM(Summary!$S$8:$S$9)))))*Summary!$S$18</f>
        <v>0</v>
      </c>
      <c r="AA1844" s="47">
        <f>IFERROR(Table_Query_from_Mac10[[#This Row],[Incremental Cost]]/Table_Query_from_Mac10[[#This Row],[Incremental Sales]],0)</f>
        <v>0</v>
      </c>
      <c r="AB1844" s="47">
        <f>IFERROR(Table_Query_from_Mac10[[#This Row],[TotalCostFuture]]/Table_Query_from_Mac10[[#This Row],[totalsalesFuture]],0)</f>
        <v>0.42058165548098425</v>
      </c>
      <c r="AN1844" s="30">
        <v>24</v>
      </c>
      <c r="AO1844">
        <f t="shared" si="56"/>
        <v>6</v>
      </c>
      <c r="AQ1844" s="30">
        <v>76.64</v>
      </c>
      <c r="AR1844">
        <f t="shared" si="57"/>
        <v>26.82</v>
      </c>
    </row>
    <row r="1845" spans="1:44" x14ac:dyDescent="0.25">
      <c r="A1845">
        <v>90187</v>
      </c>
      <c r="B1845">
        <v>9</v>
      </c>
      <c r="C1845" t="s">
        <v>58</v>
      </c>
      <c r="D1845" t="s">
        <v>49</v>
      </c>
      <c r="E1845">
        <v>36</v>
      </c>
      <c r="F1845">
        <v>3.74</v>
      </c>
      <c r="G1845">
        <v>8.0500000000000007</v>
      </c>
      <c r="H1845" s="1">
        <v>44852</v>
      </c>
      <c r="I1845" s="20">
        <v>0</v>
      </c>
      <c r="J1845" s="47">
        <f>Table_Query_from_Mac10[[#This Row],[unit_price]]-(Table_Query_from_Mac10[[#This Row],[unit_price]]*(Table_Query_from_Mac10[[#This Row],[discount_pct]]/100))</f>
        <v>8.0500000000000007</v>
      </c>
      <c r="K1845" s="47">
        <f>Table_Query_from_Mac10[[#This Row],[unit_cost]]</f>
        <v>3.74</v>
      </c>
      <c r="L1845" s="47">
        <f>Table_Query_from_Mac10[[#This Row],[Live-cost]]*(1+Table_Query_from_Mac10[[#This Row],[CogsIncreasebyTYPE]])</f>
        <v>3.74</v>
      </c>
      <c r="M1845" s="47">
        <f>Table_Query_from_Mac10[[#This Row],[Live-cost]]*Table_Query_from_Mac10[[#This Row],[qty_to_ship]]</f>
        <v>134.64000000000001</v>
      </c>
      <c r="N1845" s="47">
        <f>IF(Table_Query_from_Mac10[[#This Row],[item_no]]="KDA",-Table_Query_from_Mac10[[#This Row],[unit_price]],Table_Query_from_Mac10[[#This Row],[Net Unit]]*Table_Query_from_Mac10[[#This Row],[qty_to_ship]])</f>
        <v>289.8</v>
      </c>
      <c r="O1845" s="47">
        <f>SUMIFS(Summary!C:C,Summary!H:H,Table_Query_from_Mac10[[#This Row],[Juiceoc]])</f>
        <v>0</v>
      </c>
      <c r="P1845" s="47">
        <f>SUMIFS(Summary!D:D,Summary!H:H,Table_Query_from_Mac10[[#This Row],[Juiceoc]])</f>
        <v>0</v>
      </c>
      <c r="Q1845" s="47">
        <f>SUMIFS(Summary!E:E,Summary!H:H,Table_Query_from_Mac10[[#This Row],[Juiceoc]])</f>
        <v>0</v>
      </c>
      <c r="R1845" s="47">
        <f>Table_Query_from_Mac10[[#This Row],[Net Unit]]*(1+Table_Query_from_Mac10[[#This Row],[PriceIncreasebyType]])</f>
        <v>8.0500000000000007</v>
      </c>
      <c r="S1845" s="47">
        <f>Table_Query_from_Mac10[[#This Row],[UnitPriceFuture]]*Table_Query_from_Mac10[[#This Row],[qtytoShipFuture]]</f>
        <v>289.8</v>
      </c>
      <c r="T1845" s="47">
        <f>ROUND(Table_Query_from_Mac10[[#This Row],[qty_to_ship]]*(1+Table_Query_from_Mac10[[#This Row],[VolumeIncreasebyType]]),0)</f>
        <v>36</v>
      </c>
      <c r="U1845" s="47">
        <f>Table_Query_from_Mac10[[#This Row],[qtytoShipFuture]]*Table_Query_from_Mac10[[#This Row],[Future-cost]]</f>
        <v>134.64000000000001</v>
      </c>
      <c r="V1845" s="47">
        <f>Table_Query_from_Mac10[[#This Row],[qtytoShipFuture]]-Table_Query_from_Mac10[[#This Row],[qty_to_ship]]</f>
        <v>0</v>
      </c>
      <c r="W1845" s="47">
        <f>Table_Query_from_Mac10[[#This Row],[UnitPriceFuture]]</f>
        <v>8.0500000000000007</v>
      </c>
      <c r="X1845" s="47">
        <f>Table_Query_from_Mac10[[#This Row],[Unit Increase]]*Table_Query_from_Mac10[[#This Row],[UnitPriceFuture]]</f>
        <v>0</v>
      </c>
      <c r="Y1845" s="47">
        <f>Table_Query_from_Mac10[[#This Row],[Unit Increase]]*Table_Query_from_Mac10[[#This Row],[Future-cost]]</f>
        <v>0</v>
      </c>
      <c r="Z1845" s="47">
        <f>-(Table_Query_from_Mac10[[#This Row],[Incremental Sales]]+((Table_Query_from_Mac10[[#This Row],[Incremental Sales]]*-(SUM(Summary!$S$8:$S$9)))))*Summary!$S$18</f>
        <v>0</v>
      </c>
      <c r="AA1845" s="47">
        <f>IFERROR(Table_Query_from_Mac10[[#This Row],[Incremental Cost]]/Table_Query_from_Mac10[[#This Row],[Incremental Sales]],0)</f>
        <v>0</v>
      </c>
      <c r="AB1845" s="47">
        <f>IFERROR(Table_Query_from_Mac10[[#This Row],[TotalCostFuture]]/Table_Query_from_Mac10[[#This Row],[totalsalesFuture]],0)</f>
        <v>0.46459627329192549</v>
      </c>
      <c r="AN1845" s="31">
        <v>144</v>
      </c>
      <c r="AO1845">
        <f t="shared" si="56"/>
        <v>36</v>
      </c>
      <c r="AQ1845" s="31">
        <v>23</v>
      </c>
      <c r="AR1845">
        <f t="shared" si="57"/>
        <v>8.0500000000000007</v>
      </c>
    </row>
    <row r="1846" spans="1:44" x14ac:dyDescent="0.25">
      <c r="A1846">
        <v>90188</v>
      </c>
      <c r="B1846">
        <v>1</v>
      </c>
      <c r="C1846" t="s">
        <v>59</v>
      </c>
      <c r="D1846" t="s">
        <v>49</v>
      </c>
      <c r="E1846">
        <v>16</v>
      </c>
      <c r="F1846">
        <v>5.7</v>
      </c>
      <c r="G1846">
        <v>11.18</v>
      </c>
      <c r="H1846" s="1">
        <v>44855</v>
      </c>
      <c r="I1846" s="20">
        <v>0</v>
      </c>
      <c r="J1846" s="47">
        <f>Table_Query_from_Mac10[[#This Row],[unit_price]]-(Table_Query_from_Mac10[[#This Row],[unit_price]]*(Table_Query_from_Mac10[[#This Row],[discount_pct]]/100))</f>
        <v>11.18</v>
      </c>
      <c r="K1846" s="47">
        <f>Table_Query_from_Mac10[[#This Row],[unit_cost]]</f>
        <v>5.7</v>
      </c>
      <c r="L1846" s="47">
        <f>Table_Query_from_Mac10[[#This Row],[Live-cost]]*(1+Table_Query_from_Mac10[[#This Row],[CogsIncreasebyTYPE]])</f>
        <v>5.7</v>
      </c>
      <c r="M1846" s="47">
        <f>Table_Query_from_Mac10[[#This Row],[Live-cost]]*Table_Query_from_Mac10[[#This Row],[qty_to_ship]]</f>
        <v>91.2</v>
      </c>
      <c r="N1846" s="47">
        <f>IF(Table_Query_from_Mac10[[#This Row],[item_no]]="KDA",-Table_Query_from_Mac10[[#This Row],[unit_price]],Table_Query_from_Mac10[[#This Row],[Net Unit]]*Table_Query_from_Mac10[[#This Row],[qty_to_ship]])</f>
        <v>178.88</v>
      </c>
      <c r="O1846" s="47">
        <f>SUMIFS(Summary!C:C,Summary!H:H,Table_Query_from_Mac10[[#This Row],[Juiceoc]])</f>
        <v>0</v>
      </c>
      <c r="P1846" s="47">
        <f>SUMIFS(Summary!D:D,Summary!H:H,Table_Query_from_Mac10[[#This Row],[Juiceoc]])</f>
        <v>0</v>
      </c>
      <c r="Q1846" s="47">
        <f>SUMIFS(Summary!E:E,Summary!H:H,Table_Query_from_Mac10[[#This Row],[Juiceoc]])</f>
        <v>0</v>
      </c>
      <c r="R1846" s="47">
        <f>Table_Query_from_Mac10[[#This Row],[Net Unit]]*(1+Table_Query_from_Mac10[[#This Row],[PriceIncreasebyType]])</f>
        <v>11.18</v>
      </c>
      <c r="S1846" s="47">
        <f>Table_Query_from_Mac10[[#This Row],[UnitPriceFuture]]*Table_Query_from_Mac10[[#This Row],[qtytoShipFuture]]</f>
        <v>178.88</v>
      </c>
      <c r="T1846" s="47">
        <f>ROUND(Table_Query_from_Mac10[[#This Row],[qty_to_ship]]*(1+Table_Query_from_Mac10[[#This Row],[VolumeIncreasebyType]]),0)</f>
        <v>16</v>
      </c>
      <c r="U1846" s="47">
        <f>Table_Query_from_Mac10[[#This Row],[qtytoShipFuture]]*Table_Query_from_Mac10[[#This Row],[Future-cost]]</f>
        <v>91.2</v>
      </c>
      <c r="V1846" s="47">
        <f>Table_Query_from_Mac10[[#This Row],[qtytoShipFuture]]-Table_Query_from_Mac10[[#This Row],[qty_to_ship]]</f>
        <v>0</v>
      </c>
      <c r="W1846" s="47">
        <f>Table_Query_from_Mac10[[#This Row],[UnitPriceFuture]]</f>
        <v>11.18</v>
      </c>
      <c r="X1846" s="47">
        <f>Table_Query_from_Mac10[[#This Row],[Unit Increase]]*Table_Query_from_Mac10[[#This Row],[UnitPriceFuture]]</f>
        <v>0</v>
      </c>
      <c r="Y1846" s="47">
        <f>Table_Query_from_Mac10[[#This Row],[Unit Increase]]*Table_Query_from_Mac10[[#This Row],[Future-cost]]</f>
        <v>0</v>
      </c>
      <c r="Z1846" s="47">
        <f>-(Table_Query_from_Mac10[[#This Row],[Incremental Sales]]+((Table_Query_from_Mac10[[#This Row],[Incremental Sales]]*-(SUM(Summary!$S$8:$S$9)))))*Summary!$S$18</f>
        <v>0</v>
      </c>
      <c r="AA1846" s="47">
        <f>IFERROR(Table_Query_from_Mac10[[#This Row],[Incremental Cost]]/Table_Query_from_Mac10[[#This Row],[Incremental Sales]],0)</f>
        <v>0</v>
      </c>
      <c r="AB1846" s="47">
        <f>IFERROR(Table_Query_from_Mac10[[#This Row],[TotalCostFuture]]/Table_Query_from_Mac10[[#This Row],[totalsalesFuture]],0)</f>
        <v>0.50983899821109124</v>
      </c>
      <c r="AN1846" s="30">
        <v>64</v>
      </c>
      <c r="AO1846">
        <f t="shared" si="56"/>
        <v>16</v>
      </c>
      <c r="AQ1846" s="30">
        <v>31.95</v>
      </c>
      <c r="AR1846">
        <f t="shared" si="57"/>
        <v>11.18</v>
      </c>
    </row>
    <row r="1847" spans="1:44" x14ac:dyDescent="0.25">
      <c r="A1847">
        <v>90188</v>
      </c>
      <c r="B1847">
        <v>2</v>
      </c>
      <c r="C1847" t="s">
        <v>59</v>
      </c>
      <c r="D1847" t="s">
        <v>49</v>
      </c>
      <c r="E1847">
        <v>9</v>
      </c>
      <c r="F1847">
        <v>9.5500000000000007</v>
      </c>
      <c r="G1847">
        <v>21.55</v>
      </c>
      <c r="H1847" s="1">
        <v>44855</v>
      </c>
      <c r="I1847" s="20">
        <v>0</v>
      </c>
      <c r="J1847" s="47">
        <f>Table_Query_from_Mac10[[#This Row],[unit_price]]-(Table_Query_from_Mac10[[#This Row],[unit_price]]*(Table_Query_from_Mac10[[#This Row],[discount_pct]]/100))</f>
        <v>21.55</v>
      </c>
      <c r="K1847" s="47">
        <f>Table_Query_from_Mac10[[#This Row],[unit_cost]]</f>
        <v>9.5500000000000007</v>
      </c>
      <c r="L1847" s="47">
        <f>Table_Query_from_Mac10[[#This Row],[Live-cost]]*(1+Table_Query_from_Mac10[[#This Row],[CogsIncreasebyTYPE]])</f>
        <v>9.5500000000000007</v>
      </c>
      <c r="M1847" s="47">
        <f>Table_Query_from_Mac10[[#This Row],[Live-cost]]*Table_Query_from_Mac10[[#This Row],[qty_to_ship]]</f>
        <v>85.95</v>
      </c>
      <c r="N1847" s="47">
        <f>IF(Table_Query_from_Mac10[[#This Row],[item_no]]="KDA",-Table_Query_from_Mac10[[#This Row],[unit_price]],Table_Query_from_Mac10[[#This Row],[Net Unit]]*Table_Query_from_Mac10[[#This Row],[qty_to_ship]])</f>
        <v>193.95000000000002</v>
      </c>
      <c r="O1847" s="47">
        <f>SUMIFS(Summary!C:C,Summary!H:H,Table_Query_from_Mac10[[#This Row],[Juiceoc]])</f>
        <v>0</v>
      </c>
      <c r="P1847" s="47">
        <f>SUMIFS(Summary!D:D,Summary!H:H,Table_Query_from_Mac10[[#This Row],[Juiceoc]])</f>
        <v>0</v>
      </c>
      <c r="Q1847" s="47">
        <f>SUMIFS(Summary!E:E,Summary!H:H,Table_Query_from_Mac10[[#This Row],[Juiceoc]])</f>
        <v>0</v>
      </c>
      <c r="R1847" s="47">
        <f>Table_Query_from_Mac10[[#This Row],[Net Unit]]*(1+Table_Query_from_Mac10[[#This Row],[PriceIncreasebyType]])</f>
        <v>21.55</v>
      </c>
      <c r="S1847" s="47">
        <f>Table_Query_from_Mac10[[#This Row],[UnitPriceFuture]]*Table_Query_from_Mac10[[#This Row],[qtytoShipFuture]]</f>
        <v>193.95000000000002</v>
      </c>
      <c r="T1847" s="47">
        <f>ROUND(Table_Query_from_Mac10[[#This Row],[qty_to_ship]]*(1+Table_Query_from_Mac10[[#This Row],[VolumeIncreasebyType]]),0)</f>
        <v>9</v>
      </c>
      <c r="U1847" s="47">
        <f>Table_Query_from_Mac10[[#This Row],[qtytoShipFuture]]*Table_Query_from_Mac10[[#This Row],[Future-cost]]</f>
        <v>85.95</v>
      </c>
      <c r="V1847" s="47">
        <f>Table_Query_from_Mac10[[#This Row],[qtytoShipFuture]]-Table_Query_from_Mac10[[#This Row],[qty_to_ship]]</f>
        <v>0</v>
      </c>
      <c r="W1847" s="47">
        <f>Table_Query_from_Mac10[[#This Row],[UnitPriceFuture]]</f>
        <v>21.55</v>
      </c>
      <c r="X1847" s="47">
        <f>Table_Query_from_Mac10[[#This Row],[Unit Increase]]*Table_Query_from_Mac10[[#This Row],[UnitPriceFuture]]</f>
        <v>0</v>
      </c>
      <c r="Y1847" s="47">
        <f>Table_Query_from_Mac10[[#This Row],[Unit Increase]]*Table_Query_from_Mac10[[#This Row],[Future-cost]]</f>
        <v>0</v>
      </c>
      <c r="Z1847" s="47">
        <f>-(Table_Query_from_Mac10[[#This Row],[Incremental Sales]]+((Table_Query_from_Mac10[[#This Row],[Incremental Sales]]*-(SUM(Summary!$S$8:$S$9)))))*Summary!$S$18</f>
        <v>0</v>
      </c>
      <c r="AA1847" s="47">
        <f>IFERROR(Table_Query_from_Mac10[[#This Row],[Incremental Cost]]/Table_Query_from_Mac10[[#This Row],[Incremental Sales]],0)</f>
        <v>0</v>
      </c>
      <c r="AB1847" s="47">
        <f>IFERROR(Table_Query_from_Mac10[[#This Row],[TotalCostFuture]]/Table_Query_from_Mac10[[#This Row],[totalsalesFuture]],0)</f>
        <v>0.44315545243619486</v>
      </c>
      <c r="AN1847" s="31">
        <v>36</v>
      </c>
      <c r="AO1847">
        <f t="shared" si="56"/>
        <v>9</v>
      </c>
      <c r="AQ1847" s="31">
        <v>61.58</v>
      </c>
      <c r="AR1847">
        <f t="shared" si="57"/>
        <v>21.55</v>
      </c>
    </row>
    <row r="1848" spans="1:44" x14ac:dyDescent="0.25">
      <c r="A1848">
        <v>90188</v>
      </c>
      <c r="B1848">
        <v>3</v>
      </c>
      <c r="C1848" t="s">
        <v>59</v>
      </c>
      <c r="D1848" t="s">
        <v>49</v>
      </c>
      <c r="E1848">
        <v>3</v>
      </c>
      <c r="F1848">
        <v>14.16</v>
      </c>
      <c r="G1848">
        <v>35.369999999999997</v>
      </c>
      <c r="H1848" s="1">
        <v>44855</v>
      </c>
      <c r="I1848" s="20">
        <v>0</v>
      </c>
      <c r="J1848" s="47">
        <f>Table_Query_from_Mac10[[#This Row],[unit_price]]-(Table_Query_from_Mac10[[#This Row],[unit_price]]*(Table_Query_from_Mac10[[#This Row],[discount_pct]]/100))</f>
        <v>35.369999999999997</v>
      </c>
      <c r="K1848" s="47">
        <f>Table_Query_from_Mac10[[#This Row],[unit_cost]]</f>
        <v>14.16</v>
      </c>
      <c r="L1848" s="47">
        <f>Table_Query_from_Mac10[[#This Row],[Live-cost]]*(1+Table_Query_from_Mac10[[#This Row],[CogsIncreasebyTYPE]])</f>
        <v>14.16</v>
      </c>
      <c r="M1848" s="47">
        <f>Table_Query_from_Mac10[[#This Row],[Live-cost]]*Table_Query_from_Mac10[[#This Row],[qty_to_ship]]</f>
        <v>42.480000000000004</v>
      </c>
      <c r="N1848" s="47">
        <f>IF(Table_Query_from_Mac10[[#This Row],[item_no]]="KDA",-Table_Query_from_Mac10[[#This Row],[unit_price]],Table_Query_from_Mac10[[#This Row],[Net Unit]]*Table_Query_from_Mac10[[#This Row],[qty_to_ship]])</f>
        <v>106.10999999999999</v>
      </c>
      <c r="O1848" s="47">
        <f>SUMIFS(Summary!C:C,Summary!H:H,Table_Query_from_Mac10[[#This Row],[Juiceoc]])</f>
        <v>0</v>
      </c>
      <c r="P1848" s="47">
        <f>SUMIFS(Summary!D:D,Summary!H:H,Table_Query_from_Mac10[[#This Row],[Juiceoc]])</f>
        <v>0</v>
      </c>
      <c r="Q1848" s="47">
        <f>SUMIFS(Summary!E:E,Summary!H:H,Table_Query_from_Mac10[[#This Row],[Juiceoc]])</f>
        <v>0</v>
      </c>
      <c r="R1848" s="47">
        <f>Table_Query_from_Mac10[[#This Row],[Net Unit]]*(1+Table_Query_from_Mac10[[#This Row],[PriceIncreasebyType]])</f>
        <v>35.369999999999997</v>
      </c>
      <c r="S1848" s="47">
        <f>Table_Query_from_Mac10[[#This Row],[UnitPriceFuture]]*Table_Query_from_Mac10[[#This Row],[qtytoShipFuture]]</f>
        <v>106.10999999999999</v>
      </c>
      <c r="T1848" s="47">
        <f>ROUND(Table_Query_from_Mac10[[#This Row],[qty_to_ship]]*(1+Table_Query_from_Mac10[[#This Row],[VolumeIncreasebyType]]),0)</f>
        <v>3</v>
      </c>
      <c r="U1848" s="47">
        <f>Table_Query_from_Mac10[[#This Row],[qtytoShipFuture]]*Table_Query_from_Mac10[[#This Row],[Future-cost]]</f>
        <v>42.480000000000004</v>
      </c>
      <c r="V1848" s="47">
        <f>Table_Query_from_Mac10[[#This Row],[qtytoShipFuture]]-Table_Query_from_Mac10[[#This Row],[qty_to_ship]]</f>
        <v>0</v>
      </c>
      <c r="W1848" s="47">
        <f>Table_Query_from_Mac10[[#This Row],[UnitPriceFuture]]</f>
        <v>35.369999999999997</v>
      </c>
      <c r="X1848" s="47">
        <f>Table_Query_from_Mac10[[#This Row],[Unit Increase]]*Table_Query_from_Mac10[[#This Row],[UnitPriceFuture]]</f>
        <v>0</v>
      </c>
      <c r="Y1848" s="47">
        <f>Table_Query_from_Mac10[[#This Row],[Unit Increase]]*Table_Query_from_Mac10[[#This Row],[Future-cost]]</f>
        <v>0</v>
      </c>
      <c r="Z1848" s="47">
        <f>-(Table_Query_from_Mac10[[#This Row],[Incremental Sales]]+((Table_Query_from_Mac10[[#This Row],[Incremental Sales]]*-(SUM(Summary!$S$8:$S$9)))))*Summary!$S$18</f>
        <v>0</v>
      </c>
      <c r="AA1848" s="47">
        <f>IFERROR(Table_Query_from_Mac10[[#This Row],[Incremental Cost]]/Table_Query_from_Mac10[[#This Row],[Incremental Sales]],0)</f>
        <v>0</v>
      </c>
      <c r="AB1848" s="47">
        <f>IFERROR(Table_Query_from_Mac10[[#This Row],[TotalCostFuture]]/Table_Query_from_Mac10[[#This Row],[totalsalesFuture]],0)</f>
        <v>0.40033927056827828</v>
      </c>
      <c r="AN1848" s="30">
        <v>12</v>
      </c>
      <c r="AO1848">
        <f t="shared" si="56"/>
        <v>3</v>
      </c>
      <c r="AQ1848" s="30">
        <v>101.06</v>
      </c>
      <c r="AR1848">
        <f t="shared" si="57"/>
        <v>35.369999999999997</v>
      </c>
    </row>
    <row r="1849" spans="1:44" x14ac:dyDescent="0.25">
      <c r="A1849">
        <v>90188</v>
      </c>
      <c r="B1849">
        <v>4</v>
      </c>
      <c r="C1849" t="s">
        <v>57</v>
      </c>
      <c r="D1849" t="s">
        <v>49</v>
      </c>
      <c r="E1849">
        <v>19</v>
      </c>
      <c r="F1849">
        <v>4.78</v>
      </c>
      <c r="G1849">
        <v>10.199999999999999</v>
      </c>
      <c r="H1849" s="1">
        <v>44855</v>
      </c>
      <c r="I1849" s="20">
        <v>0</v>
      </c>
      <c r="J1849" s="47">
        <f>Table_Query_from_Mac10[[#This Row],[unit_price]]-(Table_Query_from_Mac10[[#This Row],[unit_price]]*(Table_Query_from_Mac10[[#This Row],[discount_pct]]/100))</f>
        <v>10.199999999999999</v>
      </c>
      <c r="K1849" s="47">
        <f>Table_Query_from_Mac10[[#This Row],[unit_cost]]</f>
        <v>4.78</v>
      </c>
      <c r="L1849" s="47">
        <f>Table_Query_from_Mac10[[#This Row],[Live-cost]]*(1+Table_Query_from_Mac10[[#This Row],[CogsIncreasebyTYPE]])</f>
        <v>4.78</v>
      </c>
      <c r="M1849" s="47">
        <f>Table_Query_from_Mac10[[#This Row],[Live-cost]]*Table_Query_from_Mac10[[#This Row],[qty_to_ship]]</f>
        <v>90.820000000000007</v>
      </c>
      <c r="N1849" s="47">
        <f>IF(Table_Query_from_Mac10[[#This Row],[item_no]]="KDA",-Table_Query_from_Mac10[[#This Row],[unit_price]],Table_Query_from_Mac10[[#This Row],[Net Unit]]*Table_Query_from_Mac10[[#This Row],[qty_to_ship]])</f>
        <v>193.79999999999998</v>
      </c>
      <c r="O1849" s="47">
        <f>SUMIFS(Summary!C:C,Summary!H:H,Table_Query_from_Mac10[[#This Row],[Juiceoc]])</f>
        <v>0</v>
      </c>
      <c r="P1849" s="47">
        <f>SUMIFS(Summary!D:D,Summary!H:H,Table_Query_from_Mac10[[#This Row],[Juiceoc]])</f>
        <v>0</v>
      </c>
      <c r="Q1849" s="47">
        <f>SUMIFS(Summary!E:E,Summary!H:H,Table_Query_from_Mac10[[#This Row],[Juiceoc]])</f>
        <v>0</v>
      </c>
      <c r="R1849" s="47">
        <f>Table_Query_from_Mac10[[#This Row],[Net Unit]]*(1+Table_Query_from_Mac10[[#This Row],[PriceIncreasebyType]])</f>
        <v>10.199999999999999</v>
      </c>
      <c r="S1849" s="47">
        <f>Table_Query_from_Mac10[[#This Row],[UnitPriceFuture]]*Table_Query_from_Mac10[[#This Row],[qtytoShipFuture]]</f>
        <v>193.79999999999998</v>
      </c>
      <c r="T1849" s="47">
        <f>ROUND(Table_Query_from_Mac10[[#This Row],[qty_to_ship]]*(1+Table_Query_from_Mac10[[#This Row],[VolumeIncreasebyType]]),0)</f>
        <v>19</v>
      </c>
      <c r="U1849" s="47">
        <f>Table_Query_from_Mac10[[#This Row],[qtytoShipFuture]]*Table_Query_from_Mac10[[#This Row],[Future-cost]]</f>
        <v>90.820000000000007</v>
      </c>
      <c r="V1849" s="47">
        <f>Table_Query_from_Mac10[[#This Row],[qtytoShipFuture]]-Table_Query_from_Mac10[[#This Row],[qty_to_ship]]</f>
        <v>0</v>
      </c>
      <c r="W1849" s="47">
        <f>Table_Query_from_Mac10[[#This Row],[UnitPriceFuture]]</f>
        <v>10.199999999999999</v>
      </c>
      <c r="X1849" s="47">
        <f>Table_Query_from_Mac10[[#This Row],[Unit Increase]]*Table_Query_from_Mac10[[#This Row],[UnitPriceFuture]]</f>
        <v>0</v>
      </c>
      <c r="Y1849" s="47">
        <f>Table_Query_from_Mac10[[#This Row],[Unit Increase]]*Table_Query_from_Mac10[[#This Row],[Future-cost]]</f>
        <v>0</v>
      </c>
      <c r="Z1849" s="47">
        <f>-(Table_Query_from_Mac10[[#This Row],[Incremental Sales]]+((Table_Query_from_Mac10[[#This Row],[Incremental Sales]]*-(SUM(Summary!$S$8:$S$9)))))*Summary!$S$18</f>
        <v>0</v>
      </c>
      <c r="AA1849" s="47">
        <f>IFERROR(Table_Query_from_Mac10[[#This Row],[Incremental Cost]]/Table_Query_from_Mac10[[#This Row],[Incremental Sales]],0)</f>
        <v>0</v>
      </c>
      <c r="AB1849" s="47">
        <f>IFERROR(Table_Query_from_Mac10[[#This Row],[TotalCostFuture]]/Table_Query_from_Mac10[[#This Row],[totalsalesFuture]],0)</f>
        <v>0.46862745098039221</v>
      </c>
      <c r="AN1849" s="31">
        <v>75</v>
      </c>
      <c r="AO1849">
        <f t="shared" si="56"/>
        <v>19</v>
      </c>
      <c r="AQ1849" s="31">
        <v>29.15</v>
      </c>
      <c r="AR1849">
        <f t="shared" si="57"/>
        <v>10.199999999999999</v>
      </c>
    </row>
    <row r="1850" spans="1:44" x14ac:dyDescent="0.25">
      <c r="A1850">
        <v>90188</v>
      </c>
      <c r="B1850">
        <v>5</v>
      </c>
      <c r="C1850" t="s">
        <v>57</v>
      </c>
      <c r="D1850" t="s">
        <v>49</v>
      </c>
      <c r="E1850">
        <v>60</v>
      </c>
      <c r="F1850">
        <v>5.83</v>
      </c>
      <c r="G1850">
        <v>12.06</v>
      </c>
      <c r="H1850" s="1">
        <v>44855</v>
      </c>
      <c r="I1850" s="20">
        <v>0</v>
      </c>
      <c r="J1850" s="47">
        <f>Table_Query_from_Mac10[[#This Row],[unit_price]]-(Table_Query_from_Mac10[[#This Row],[unit_price]]*(Table_Query_from_Mac10[[#This Row],[discount_pct]]/100))</f>
        <v>12.06</v>
      </c>
      <c r="K1850" s="47">
        <f>Table_Query_from_Mac10[[#This Row],[unit_cost]]</f>
        <v>5.83</v>
      </c>
      <c r="L1850" s="47">
        <f>Table_Query_from_Mac10[[#This Row],[Live-cost]]*(1+Table_Query_from_Mac10[[#This Row],[CogsIncreasebyTYPE]])</f>
        <v>5.83</v>
      </c>
      <c r="M1850" s="47">
        <f>Table_Query_from_Mac10[[#This Row],[Live-cost]]*Table_Query_from_Mac10[[#This Row],[qty_to_ship]]</f>
        <v>349.8</v>
      </c>
      <c r="N1850" s="47">
        <f>IF(Table_Query_from_Mac10[[#This Row],[item_no]]="KDA",-Table_Query_from_Mac10[[#This Row],[unit_price]],Table_Query_from_Mac10[[#This Row],[Net Unit]]*Table_Query_from_Mac10[[#This Row],[qty_to_ship]])</f>
        <v>723.6</v>
      </c>
      <c r="O1850" s="47">
        <f>SUMIFS(Summary!C:C,Summary!H:H,Table_Query_from_Mac10[[#This Row],[Juiceoc]])</f>
        <v>0</v>
      </c>
      <c r="P1850" s="47">
        <f>SUMIFS(Summary!D:D,Summary!H:H,Table_Query_from_Mac10[[#This Row],[Juiceoc]])</f>
        <v>0</v>
      </c>
      <c r="Q1850" s="47">
        <f>SUMIFS(Summary!E:E,Summary!H:H,Table_Query_from_Mac10[[#This Row],[Juiceoc]])</f>
        <v>0</v>
      </c>
      <c r="R1850" s="47">
        <f>Table_Query_from_Mac10[[#This Row],[Net Unit]]*(1+Table_Query_from_Mac10[[#This Row],[PriceIncreasebyType]])</f>
        <v>12.06</v>
      </c>
      <c r="S1850" s="47">
        <f>Table_Query_from_Mac10[[#This Row],[UnitPriceFuture]]*Table_Query_from_Mac10[[#This Row],[qtytoShipFuture]]</f>
        <v>723.6</v>
      </c>
      <c r="T1850" s="47">
        <f>ROUND(Table_Query_from_Mac10[[#This Row],[qty_to_ship]]*(1+Table_Query_from_Mac10[[#This Row],[VolumeIncreasebyType]]),0)</f>
        <v>60</v>
      </c>
      <c r="U1850" s="47">
        <f>Table_Query_from_Mac10[[#This Row],[qtytoShipFuture]]*Table_Query_from_Mac10[[#This Row],[Future-cost]]</f>
        <v>349.8</v>
      </c>
      <c r="V1850" s="47">
        <f>Table_Query_from_Mac10[[#This Row],[qtytoShipFuture]]-Table_Query_from_Mac10[[#This Row],[qty_to_ship]]</f>
        <v>0</v>
      </c>
      <c r="W1850" s="47">
        <f>Table_Query_from_Mac10[[#This Row],[UnitPriceFuture]]</f>
        <v>12.06</v>
      </c>
      <c r="X1850" s="47">
        <f>Table_Query_from_Mac10[[#This Row],[Unit Increase]]*Table_Query_from_Mac10[[#This Row],[UnitPriceFuture]]</f>
        <v>0</v>
      </c>
      <c r="Y1850" s="47">
        <f>Table_Query_from_Mac10[[#This Row],[Unit Increase]]*Table_Query_from_Mac10[[#This Row],[Future-cost]]</f>
        <v>0</v>
      </c>
      <c r="Z1850" s="47">
        <f>-(Table_Query_from_Mac10[[#This Row],[Incremental Sales]]+((Table_Query_from_Mac10[[#This Row],[Incremental Sales]]*-(SUM(Summary!$S$8:$S$9)))))*Summary!$S$18</f>
        <v>0</v>
      </c>
      <c r="AA1850" s="47">
        <f>IFERROR(Table_Query_from_Mac10[[#This Row],[Incremental Cost]]/Table_Query_from_Mac10[[#This Row],[Incremental Sales]],0)</f>
        <v>0</v>
      </c>
      <c r="AB1850" s="47">
        <f>IFERROR(Table_Query_from_Mac10[[#This Row],[TotalCostFuture]]/Table_Query_from_Mac10[[#This Row],[totalsalesFuture]],0)</f>
        <v>0.48341625207296851</v>
      </c>
      <c r="AN1850" s="30">
        <v>240</v>
      </c>
      <c r="AO1850">
        <f t="shared" si="56"/>
        <v>60</v>
      </c>
      <c r="AQ1850" s="30">
        <v>34.450000000000003</v>
      </c>
      <c r="AR1850">
        <f t="shared" si="57"/>
        <v>12.06</v>
      </c>
    </row>
    <row r="1851" spans="1:44" x14ac:dyDescent="0.25">
      <c r="A1851">
        <v>90188</v>
      </c>
      <c r="B1851">
        <v>6</v>
      </c>
      <c r="C1851" t="s">
        <v>57</v>
      </c>
      <c r="D1851" t="s">
        <v>49</v>
      </c>
      <c r="E1851">
        <v>32</v>
      </c>
      <c r="F1851">
        <v>6.48</v>
      </c>
      <c r="G1851">
        <v>13.5</v>
      </c>
      <c r="H1851" s="1">
        <v>44855</v>
      </c>
      <c r="I1851" s="20">
        <v>0</v>
      </c>
      <c r="J1851" s="47">
        <f>Table_Query_from_Mac10[[#This Row],[unit_price]]-(Table_Query_from_Mac10[[#This Row],[unit_price]]*(Table_Query_from_Mac10[[#This Row],[discount_pct]]/100))</f>
        <v>13.5</v>
      </c>
      <c r="K1851" s="47">
        <f>Table_Query_from_Mac10[[#This Row],[unit_cost]]</f>
        <v>6.48</v>
      </c>
      <c r="L1851" s="47">
        <f>Table_Query_from_Mac10[[#This Row],[Live-cost]]*(1+Table_Query_from_Mac10[[#This Row],[CogsIncreasebyTYPE]])</f>
        <v>6.48</v>
      </c>
      <c r="M1851" s="47">
        <f>Table_Query_from_Mac10[[#This Row],[Live-cost]]*Table_Query_from_Mac10[[#This Row],[qty_to_ship]]</f>
        <v>207.36</v>
      </c>
      <c r="N1851" s="47">
        <f>IF(Table_Query_from_Mac10[[#This Row],[item_no]]="KDA",-Table_Query_from_Mac10[[#This Row],[unit_price]],Table_Query_from_Mac10[[#This Row],[Net Unit]]*Table_Query_from_Mac10[[#This Row],[qty_to_ship]])</f>
        <v>432</v>
      </c>
      <c r="O1851" s="47">
        <f>SUMIFS(Summary!C:C,Summary!H:H,Table_Query_from_Mac10[[#This Row],[Juiceoc]])</f>
        <v>0</v>
      </c>
      <c r="P1851" s="47">
        <f>SUMIFS(Summary!D:D,Summary!H:H,Table_Query_from_Mac10[[#This Row],[Juiceoc]])</f>
        <v>0</v>
      </c>
      <c r="Q1851" s="47">
        <f>SUMIFS(Summary!E:E,Summary!H:H,Table_Query_from_Mac10[[#This Row],[Juiceoc]])</f>
        <v>0</v>
      </c>
      <c r="R1851" s="47">
        <f>Table_Query_from_Mac10[[#This Row],[Net Unit]]*(1+Table_Query_from_Mac10[[#This Row],[PriceIncreasebyType]])</f>
        <v>13.5</v>
      </c>
      <c r="S1851" s="47">
        <f>Table_Query_from_Mac10[[#This Row],[UnitPriceFuture]]*Table_Query_from_Mac10[[#This Row],[qtytoShipFuture]]</f>
        <v>432</v>
      </c>
      <c r="T1851" s="47">
        <f>ROUND(Table_Query_from_Mac10[[#This Row],[qty_to_ship]]*(1+Table_Query_from_Mac10[[#This Row],[VolumeIncreasebyType]]),0)</f>
        <v>32</v>
      </c>
      <c r="U1851" s="47">
        <f>Table_Query_from_Mac10[[#This Row],[qtytoShipFuture]]*Table_Query_from_Mac10[[#This Row],[Future-cost]]</f>
        <v>207.36</v>
      </c>
      <c r="V1851" s="47">
        <f>Table_Query_from_Mac10[[#This Row],[qtytoShipFuture]]-Table_Query_from_Mac10[[#This Row],[qty_to_ship]]</f>
        <v>0</v>
      </c>
      <c r="W1851" s="47">
        <f>Table_Query_from_Mac10[[#This Row],[UnitPriceFuture]]</f>
        <v>13.5</v>
      </c>
      <c r="X1851" s="47">
        <f>Table_Query_from_Mac10[[#This Row],[Unit Increase]]*Table_Query_from_Mac10[[#This Row],[UnitPriceFuture]]</f>
        <v>0</v>
      </c>
      <c r="Y1851" s="47">
        <f>Table_Query_from_Mac10[[#This Row],[Unit Increase]]*Table_Query_from_Mac10[[#This Row],[Future-cost]]</f>
        <v>0</v>
      </c>
      <c r="Z1851" s="47">
        <f>-(Table_Query_from_Mac10[[#This Row],[Incremental Sales]]+((Table_Query_from_Mac10[[#This Row],[Incremental Sales]]*-(SUM(Summary!$S$8:$S$9)))))*Summary!$S$18</f>
        <v>0</v>
      </c>
      <c r="AA1851" s="47">
        <f>IFERROR(Table_Query_from_Mac10[[#This Row],[Incremental Cost]]/Table_Query_from_Mac10[[#This Row],[Incremental Sales]],0)</f>
        <v>0</v>
      </c>
      <c r="AB1851" s="47">
        <f>IFERROR(Table_Query_from_Mac10[[#This Row],[TotalCostFuture]]/Table_Query_from_Mac10[[#This Row],[totalsalesFuture]],0)</f>
        <v>0.48000000000000004</v>
      </c>
      <c r="AN1851" s="31">
        <v>128</v>
      </c>
      <c r="AO1851">
        <f t="shared" si="56"/>
        <v>32</v>
      </c>
      <c r="AQ1851" s="31">
        <v>38.57</v>
      </c>
      <c r="AR1851">
        <f t="shared" si="57"/>
        <v>13.5</v>
      </c>
    </row>
    <row r="1852" spans="1:44" x14ac:dyDescent="0.25">
      <c r="A1852">
        <v>90188</v>
      </c>
      <c r="B1852">
        <v>7</v>
      </c>
      <c r="C1852" t="s">
        <v>57</v>
      </c>
      <c r="D1852" t="s">
        <v>49</v>
      </c>
      <c r="E1852">
        <v>48</v>
      </c>
      <c r="F1852">
        <v>7.05</v>
      </c>
      <c r="G1852">
        <v>14.73</v>
      </c>
      <c r="H1852" s="1">
        <v>44855</v>
      </c>
      <c r="I1852" s="20">
        <v>0</v>
      </c>
      <c r="J1852" s="47">
        <f>Table_Query_from_Mac10[[#This Row],[unit_price]]-(Table_Query_from_Mac10[[#This Row],[unit_price]]*(Table_Query_from_Mac10[[#This Row],[discount_pct]]/100))</f>
        <v>14.73</v>
      </c>
      <c r="K1852" s="47">
        <f>Table_Query_from_Mac10[[#This Row],[unit_cost]]</f>
        <v>7.05</v>
      </c>
      <c r="L1852" s="47">
        <f>Table_Query_from_Mac10[[#This Row],[Live-cost]]*(1+Table_Query_from_Mac10[[#This Row],[CogsIncreasebyTYPE]])</f>
        <v>7.05</v>
      </c>
      <c r="M1852" s="47">
        <f>Table_Query_from_Mac10[[#This Row],[Live-cost]]*Table_Query_from_Mac10[[#This Row],[qty_to_ship]]</f>
        <v>338.4</v>
      </c>
      <c r="N1852" s="47">
        <f>IF(Table_Query_from_Mac10[[#This Row],[item_no]]="KDA",-Table_Query_from_Mac10[[#This Row],[unit_price]],Table_Query_from_Mac10[[#This Row],[Net Unit]]*Table_Query_from_Mac10[[#This Row],[qty_to_ship]])</f>
        <v>707.04</v>
      </c>
      <c r="O1852" s="47">
        <f>SUMIFS(Summary!C:C,Summary!H:H,Table_Query_from_Mac10[[#This Row],[Juiceoc]])</f>
        <v>0</v>
      </c>
      <c r="P1852" s="47">
        <f>SUMIFS(Summary!D:D,Summary!H:H,Table_Query_from_Mac10[[#This Row],[Juiceoc]])</f>
        <v>0</v>
      </c>
      <c r="Q1852" s="47">
        <f>SUMIFS(Summary!E:E,Summary!H:H,Table_Query_from_Mac10[[#This Row],[Juiceoc]])</f>
        <v>0</v>
      </c>
      <c r="R1852" s="47">
        <f>Table_Query_from_Mac10[[#This Row],[Net Unit]]*(1+Table_Query_from_Mac10[[#This Row],[PriceIncreasebyType]])</f>
        <v>14.73</v>
      </c>
      <c r="S1852" s="47">
        <f>Table_Query_from_Mac10[[#This Row],[UnitPriceFuture]]*Table_Query_from_Mac10[[#This Row],[qtytoShipFuture]]</f>
        <v>707.04</v>
      </c>
      <c r="T1852" s="47">
        <f>ROUND(Table_Query_from_Mac10[[#This Row],[qty_to_ship]]*(1+Table_Query_from_Mac10[[#This Row],[VolumeIncreasebyType]]),0)</f>
        <v>48</v>
      </c>
      <c r="U1852" s="47">
        <f>Table_Query_from_Mac10[[#This Row],[qtytoShipFuture]]*Table_Query_from_Mac10[[#This Row],[Future-cost]]</f>
        <v>338.4</v>
      </c>
      <c r="V1852" s="47">
        <f>Table_Query_from_Mac10[[#This Row],[qtytoShipFuture]]-Table_Query_from_Mac10[[#This Row],[qty_to_ship]]</f>
        <v>0</v>
      </c>
      <c r="W1852" s="47">
        <f>Table_Query_from_Mac10[[#This Row],[UnitPriceFuture]]</f>
        <v>14.73</v>
      </c>
      <c r="X1852" s="47">
        <f>Table_Query_from_Mac10[[#This Row],[Unit Increase]]*Table_Query_from_Mac10[[#This Row],[UnitPriceFuture]]</f>
        <v>0</v>
      </c>
      <c r="Y1852" s="47">
        <f>Table_Query_from_Mac10[[#This Row],[Unit Increase]]*Table_Query_from_Mac10[[#This Row],[Future-cost]]</f>
        <v>0</v>
      </c>
      <c r="Z1852" s="47">
        <f>-(Table_Query_from_Mac10[[#This Row],[Incremental Sales]]+((Table_Query_from_Mac10[[#This Row],[Incremental Sales]]*-(SUM(Summary!$S$8:$S$9)))))*Summary!$S$18</f>
        <v>0</v>
      </c>
      <c r="AA1852" s="47">
        <f>IFERROR(Table_Query_from_Mac10[[#This Row],[Incremental Cost]]/Table_Query_from_Mac10[[#This Row],[Incremental Sales]],0)</f>
        <v>0</v>
      </c>
      <c r="AB1852" s="47">
        <f>IFERROR(Table_Query_from_Mac10[[#This Row],[TotalCostFuture]]/Table_Query_from_Mac10[[#This Row],[totalsalesFuture]],0)</f>
        <v>0.47861507128309572</v>
      </c>
      <c r="AN1852" s="30">
        <v>192</v>
      </c>
      <c r="AO1852">
        <f t="shared" si="56"/>
        <v>48</v>
      </c>
      <c r="AQ1852" s="30">
        <v>42.09</v>
      </c>
      <c r="AR1852">
        <f t="shared" si="57"/>
        <v>14.73</v>
      </c>
    </row>
    <row r="1853" spans="1:44" x14ac:dyDescent="0.25">
      <c r="A1853">
        <v>90188</v>
      </c>
      <c r="B1853">
        <v>8</v>
      </c>
      <c r="C1853" t="s">
        <v>57</v>
      </c>
      <c r="D1853" t="s">
        <v>49</v>
      </c>
      <c r="E1853">
        <v>12</v>
      </c>
      <c r="F1853">
        <v>7.7</v>
      </c>
      <c r="G1853">
        <v>16.27</v>
      </c>
      <c r="H1853" s="1">
        <v>44855</v>
      </c>
      <c r="I1853" s="20">
        <v>0</v>
      </c>
      <c r="J1853" s="47">
        <f>Table_Query_from_Mac10[[#This Row],[unit_price]]-(Table_Query_from_Mac10[[#This Row],[unit_price]]*(Table_Query_from_Mac10[[#This Row],[discount_pct]]/100))</f>
        <v>16.27</v>
      </c>
      <c r="K1853" s="47">
        <f>Table_Query_from_Mac10[[#This Row],[unit_cost]]</f>
        <v>7.7</v>
      </c>
      <c r="L1853" s="47">
        <f>Table_Query_from_Mac10[[#This Row],[Live-cost]]*(1+Table_Query_from_Mac10[[#This Row],[CogsIncreasebyTYPE]])</f>
        <v>7.7</v>
      </c>
      <c r="M1853" s="47">
        <f>Table_Query_from_Mac10[[#This Row],[Live-cost]]*Table_Query_from_Mac10[[#This Row],[qty_to_ship]]</f>
        <v>92.4</v>
      </c>
      <c r="N1853" s="47">
        <f>IF(Table_Query_from_Mac10[[#This Row],[item_no]]="KDA",-Table_Query_from_Mac10[[#This Row],[unit_price]],Table_Query_from_Mac10[[#This Row],[Net Unit]]*Table_Query_from_Mac10[[#This Row],[qty_to_ship]])</f>
        <v>195.24</v>
      </c>
      <c r="O1853" s="47">
        <f>SUMIFS(Summary!C:C,Summary!H:H,Table_Query_from_Mac10[[#This Row],[Juiceoc]])</f>
        <v>0</v>
      </c>
      <c r="P1853" s="47">
        <f>SUMIFS(Summary!D:D,Summary!H:H,Table_Query_from_Mac10[[#This Row],[Juiceoc]])</f>
        <v>0</v>
      </c>
      <c r="Q1853" s="47">
        <f>SUMIFS(Summary!E:E,Summary!H:H,Table_Query_from_Mac10[[#This Row],[Juiceoc]])</f>
        <v>0</v>
      </c>
      <c r="R1853" s="47">
        <f>Table_Query_from_Mac10[[#This Row],[Net Unit]]*(1+Table_Query_from_Mac10[[#This Row],[PriceIncreasebyType]])</f>
        <v>16.27</v>
      </c>
      <c r="S1853" s="47">
        <f>Table_Query_from_Mac10[[#This Row],[UnitPriceFuture]]*Table_Query_from_Mac10[[#This Row],[qtytoShipFuture]]</f>
        <v>195.24</v>
      </c>
      <c r="T1853" s="47">
        <f>ROUND(Table_Query_from_Mac10[[#This Row],[qty_to_ship]]*(1+Table_Query_from_Mac10[[#This Row],[VolumeIncreasebyType]]),0)</f>
        <v>12</v>
      </c>
      <c r="U1853" s="47">
        <f>Table_Query_from_Mac10[[#This Row],[qtytoShipFuture]]*Table_Query_from_Mac10[[#This Row],[Future-cost]]</f>
        <v>92.4</v>
      </c>
      <c r="V1853" s="47">
        <f>Table_Query_from_Mac10[[#This Row],[qtytoShipFuture]]-Table_Query_from_Mac10[[#This Row],[qty_to_ship]]</f>
        <v>0</v>
      </c>
      <c r="W1853" s="47">
        <f>Table_Query_from_Mac10[[#This Row],[UnitPriceFuture]]</f>
        <v>16.27</v>
      </c>
      <c r="X1853" s="47">
        <f>Table_Query_from_Mac10[[#This Row],[Unit Increase]]*Table_Query_from_Mac10[[#This Row],[UnitPriceFuture]]</f>
        <v>0</v>
      </c>
      <c r="Y1853" s="47">
        <f>Table_Query_from_Mac10[[#This Row],[Unit Increase]]*Table_Query_from_Mac10[[#This Row],[Future-cost]]</f>
        <v>0</v>
      </c>
      <c r="Z1853" s="47">
        <f>-(Table_Query_from_Mac10[[#This Row],[Incremental Sales]]+((Table_Query_from_Mac10[[#This Row],[Incremental Sales]]*-(SUM(Summary!$S$8:$S$9)))))*Summary!$S$18</f>
        <v>0</v>
      </c>
      <c r="AA1853" s="47">
        <f>IFERROR(Table_Query_from_Mac10[[#This Row],[Incremental Cost]]/Table_Query_from_Mac10[[#This Row],[Incremental Sales]],0)</f>
        <v>0</v>
      </c>
      <c r="AB1853" s="47">
        <f>IFERROR(Table_Query_from_Mac10[[#This Row],[TotalCostFuture]]/Table_Query_from_Mac10[[#This Row],[totalsalesFuture]],0)</f>
        <v>0.4732636754763368</v>
      </c>
      <c r="AN1853" s="31">
        <v>48</v>
      </c>
      <c r="AO1853">
        <f t="shared" si="56"/>
        <v>12</v>
      </c>
      <c r="AQ1853" s="31">
        <v>46.49</v>
      </c>
      <c r="AR1853">
        <f t="shared" si="57"/>
        <v>16.27</v>
      </c>
    </row>
    <row r="1854" spans="1:44" x14ac:dyDescent="0.25">
      <c r="A1854">
        <v>90188</v>
      </c>
      <c r="B1854">
        <v>9</v>
      </c>
      <c r="C1854" t="s">
        <v>57</v>
      </c>
      <c r="D1854" t="s">
        <v>49</v>
      </c>
      <c r="E1854">
        <v>48</v>
      </c>
      <c r="F1854">
        <v>8.36</v>
      </c>
      <c r="G1854">
        <v>17.71</v>
      </c>
      <c r="H1854" s="1">
        <v>44855</v>
      </c>
      <c r="I1854" s="20">
        <v>0</v>
      </c>
      <c r="J1854" s="47">
        <f>Table_Query_from_Mac10[[#This Row],[unit_price]]-(Table_Query_from_Mac10[[#This Row],[unit_price]]*(Table_Query_from_Mac10[[#This Row],[discount_pct]]/100))</f>
        <v>17.71</v>
      </c>
      <c r="K1854" s="47">
        <f>Table_Query_from_Mac10[[#This Row],[unit_cost]]</f>
        <v>8.36</v>
      </c>
      <c r="L1854" s="47">
        <f>Table_Query_from_Mac10[[#This Row],[Live-cost]]*(1+Table_Query_from_Mac10[[#This Row],[CogsIncreasebyTYPE]])</f>
        <v>8.36</v>
      </c>
      <c r="M1854" s="47">
        <f>Table_Query_from_Mac10[[#This Row],[Live-cost]]*Table_Query_from_Mac10[[#This Row],[qty_to_ship]]</f>
        <v>401.28</v>
      </c>
      <c r="N1854" s="47">
        <f>IF(Table_Query_from_Mac10[[#This Row],[item_no]]="KDA",-Table_Query_from_Mac10[[#This Row],[unit_price]],Table_Query_from_Mac10[[#This Row],[Net Unit]]*Table_Query_from_Mac10[[#This Row],[qty_to_ship]])</f>
        <v>850.08</v>
      </c>
      <c r="O1854" s="47">
        <f>SUMIFS(Summary!C:C,Summary!H:H,Table_Query_from_Mac10[[#This Row],[Juiceoc]])</f>
        <v>0</v>
      </c>
      <c r="P1854" s="47">
        <f>SUMIFS(Summary!D:D,Summary!H:H,Table_Query_from_Mac10[[#This Row],[Juiceoc]])</f>
        <v>0</v>
      </c>
      <c r="Q1854" s="47">
        <f>SUMIFS(Summary!E:E,Summary!H:H,Table_Query_from_Mac10[[#This Row],[Juiceoc]])</f>
        <v>0</v>
      </c>
      <c r="R1854" s="47">
        <f>Table_Query_from_Mac10[[#This Row],[Net Unit]]*(1+Table_Query_from_Mac10[[#This Row],[PriceIncreasebyType]])</f>
        <v>17.71</v>
      </c>
      <c r="S1854" s="47">
        <f>Table_Query_from_Mac10[[#This Row],[UnitPriceFuture]]*Table_Query_from_Mac10[[#This Row],[qtytoShipFuture]]</f>
        <v>850.08</v>
      </c>
      <c r="T1854" s="47">
        <f>ROUND(Table_Query_from_Mac10[[#This Row],[qty_to_ship]]*(1+Table_Query_from_Mac10[[#This Row],[VolumeIncreasebyType]]),0)</f>
        <v>48</v>
      </c>
      <c r="U1854" s="47">
        <f>Table_Query_from_Mac10[[#This Row],[qtytoShipFuture]]*Table_Query_from_Mac10[[#This Row],[Future-cost]]</f>
        <v>401.28</v>
      </c>
      <c r="V1854" s="47">
        <f>Table_Query_from_Mac10[[#This Row],[qtytoShipFuture]]-Table_Query_from_Mac10[[#This Row],[qty_to_ship]]</f>
        <v>0</v>
      </c>
      <c r="W1854" s="47">
        <f>Table_Query_from_Mac10[[#This Row],[UnitPriceFuture]]</f>
        <v>17.71</v>
      </c>
      <c r="X1854" s="47">
        <f>Table_Query_from_Mac10[[#This Row],[Unit Increase]]*Table_Query_from_Mac10[[#This Row],[UnitPriceFuture]]</f>
        <v>0</v>
      </c>
      <c r="Y1854" s="47">
        <f>Table_Query_from_Mac10[[#This Row],[Unit Increase]]*Table_Query_from_Mac10[[#This Row],[Future-cost]]</f>
        <v>0</v>
      </c>
      <c r="Z1854" s="47">
        <f>-(Table_Query_from_Mac10[[#This Row],[Incremental Sales]]+((Table_Query_from_Mac10[[#This Row],[Incremental Sales]]*-(SUM(Summary!$S$8:$S$9)))))*Summary!$S$18</f>
        <v>0</v>
      </c>
      <c r="AA1854" s="47">
        <f>IFERROR(Table_Query_from_Mac10[[#This Row],[Incremental Cost]]/Table_Query_from_Mac10[[#This Row],[Incremental Sales]],0)</f>
        <v>0</v>
      </c>
      <c r="AB1854" s="47">
        <f>IFERROR(Table_Query_from_Mac10[[#This Row],[TotalCostFuture]]/Table_Query_from_Mac10[[#This Row],[totalsalesFuture]],0)</f>
        <v>0.47204968944099374</v>
      </c>
      <c r="AN1854" s="30">
        <v>192</v>
      </c>
      <c r="AO1854">
        <f t="shared" si="56"/>
        <v>48</v>
      </c>
      <c r="AQ1854" s="30">
        <v>50.59</v>
      </c>
      <c r="AR1854">
        <f t="shared" si="57"/>
        <v>17.71</v>
      </c>
    </row>
    <row r="1855" spans="1:44" x14ac:dyDescent="0.25">
      <c r="A1855">
        <v>90188</v>
      </c>
      <c r="B1855">
        <v>10</v>
      </c>
      <c r="C1855" t="s">
        <v>57</v>
      </c>
      <c r="D1855" t="s">
        <v>49</v>
      </c>
      <c r="E1855">
        <v>0</v>
      </c>
      <c r="F1855">
        <v>9.7799999999999994</v>
      </c>
      <c r="G1855">
        <v>21.76</v>
      </c>
      <c r="H1855" s="1">
        <v>44855</v>
      </c>
      <c r="I1855" s="20">
        <v>0</v>
      </c>
      <c r="J1855" s="47">
        <f>Table_Query_from_Mac10[[#This Row],[unit_price]]-(Table_Query_from_Mac10[[#This Row],[unit_price]]*(Table_Query_from_Mac10[[#This Row],[discount_pct]]/100))</f>
        <v>21.76</v>
      </c>
      <c r="K1855" s="47">
        <f>Table_Query_from_Mac10[[#This Row],[unit_cost]]</f>
        <v>9.7799999999999994</v>
      </c>
      <c r="L1855" s="47">
        <f>Table_Query_from_Mac10[[#This Row],[Live-cost]]*(1+Table_Query_from_Mac10[[#This Row],[CogsIncreasebyTYPE]])</f>
        <v>9.7799999999999994</v>
      </c>
      <c r="M1855" s="47">
        <f>Table_Query_from_Mac10[[#This Row],[Live-cost]]*Table_Query_from_Mac10[[#This Row],[qty_to_ship]]</f>
        <v>0</v>
      </c>
      <c r="N1855" s="47">
        <f>IF(Table_Query_from_Mac10[[#This Row],[item_no]]="KDA",-Table_Query_from_Mac10[[#This Row],[unit_price]],Table_Query_from_Mac10[[#This Row],[Net Unit]]*Table_Query_from_Mac10[[#This Row],[qty_to_ship]])</f>
        <v>0</v>
      </c>
      <c r="O1855" s="47">
        <f>SUMIFS(Summary!C:C,Summary!H:H,Table_Query_from_Mac10[[#This Row],[Juiceoc]])</f>
        <v>0</v>
      </c>
      <c r="P1855" s="47">
        <f>SUMIFS(Summary!D:D,Summary!H:H,Table_Query_from_Mac10[[#This Row],[Juiceoc]])</f>
        <v>0</v>
      </c>
      <c r="Q1855" s="47">
        <f>SUMIFS(Summary!E:E,Summary!H:H,Table_Query_from_Mac10[[#This Row],[Juiceoc]])</f>
        <v>0</v>
      </c>
      <c r="R1855" s="47">
        <f>Table_Query_from_Mac10[[#This Row],[Net Unit]]*(1+Table_Query_from_Mac10[[#This Row],[PriceIncreasebyType]])</f>
        <v>21.76</v>
      </c>
      <c r="S1855" s="47">
        <f>Table_Query_from_Mac10[[#This Row],[UnitPriceFuture]]*Table_Query_from_Mac10[[#This Row],[qtytoShipFuture]]</f>
        <v>0</v>
      </c>
      <c r="T1855" s="47">
        <f>ROUND(Table_Query_from_Mac10[[#This Row],[qty_to_ship]]*(1+Table_Query_from_Mac10[[#This Row],[VolumeIncreasebyType]]),0)</f>
        <v>0</v>
      </c>
      <c r="U1855" s="47">
        <f>Table_Query_from_Mac10[[#This Row],[qtytoShipFuture]]*Table_Query_from_Mac10[[#This Row],[Future-cost]]</f>
        <v>0</v>
      </c>
      <c r="V1855" s="47">
        <f>Table_Query_from_Mac10[[#This Row],[qtytoShipFuture]]-Table_Query_from_Mac10[[#This Row],[qty_to_ship]]</f>
        <v>0</v>
      </c>
      <c r="W1855" s="47">
        <f>Table_Query_from_Mac10[[#This Row],[UnitPriceFuture]]</f>
        <v>21.76</v>
      </c>
      <c r="X1855" s="47">
        <f>Table_Query_from_Mac10[[#This Row],[Unit Increase]]*Table_Query_from_Mac10[[#This Row],[UnitPriceFuture]]</f>
        <v>0</v>
      </c>
      <c r="Y1855" s="47">
        <f>Table_Query_from_Mac10[[#This Row],[Unit Increase]]*Table_Query_from_Mac10[[#This Row],[Future-cost]]</f>
        <v>0</v>
      </c>
      <c r="Z1855" s="47">
        <f>-(Table_Query_from_Mac10[[#This Row],[Incremental Sales]]+((Table_Query_from_Mac10[[#This Row],[Incremental Sales]]*-(SUM(Summary!$S$8:$S$9)))))*Summary!$S$18</f>
        <v>0</v>
      </c>
      <c r="AA1855" s="47">
        <f>IFERROR(Table_Query_from_Mac10[[#This Row],[Incremental Cost]]/Table_Query_from_Mac10[[#This Row],[Incremental Sales]],0)</f>
        <v>0</v>
      </c>
      <c r="AB1855" s="47">
        <f>IFERROR(Table_Query_from_Mac10[[#This Row],[TotalCostFuture]]/Table_Query_from_Mac10[[#This Row],[totalsalesFuture]],0)</f>
        <v>0</v>
      </c>
      <c r="AN1855" s="31">
        <v>0</v>
      </c>
      <c r="AO1855">
        <f t="shared" si="56"/>
        <v>0</v>
      </c>
      <c r="AQ1855" s="31">
        <v>62.18</v>
      </c>
      <c r="AR1855">
        <f t="shared" si="57"/>
        <v>21.76</v>
      </c>
    </row>
    <row r="1856" spans="1:44" x14ac:dyDescent="0.25">
      <c r="A1856">
        <v>90188</v>
      </c>
      <c r="B1856">
        <v>11</v>
      </c>
      <c r="C1856" t="s">
        <v>57</v>
      </c>
      <c r="D1856" t="s">
        <v>49</v>
      </c>
      <c r="E1856">
        <v>12</v>
      </c>
      <c r="F1856">
        <v>11.2</v>
      </c>
      <c r="G1856">
        <v>25.1</v>
      </c>
      <c r="H1856" s="1">
        <v>44855</v>
      </c>
      <c r="I1856" s="20">
        <v>0</v>
      </c>
      <c r="J1856" s="47">
        <f>Table_Query_from_Mac10[[#This Row],[unit_price]]-(Table_Query_from_Mac10[[#This Row],[unit_price]]*(Table_Query_from_Mac10[[#This Row],[discount_pct]]/100))</f>
        <v>25.1</v>
      </c>
      <c r="K1856" s="47">
        <f>Table_Query_from_Mac10[[#This Row],[unit_cost]]</f>
        <v>11.2</v>
      </c>
      <c r="L1856" s="47">
        <f>Table_Query_from_Mac10[[#This Row],[Live-cost]]*(1+Table_Query_from_Mac10[[#This Row],[CogsIncreasebyTYPE]])</f>
        <v>11.2</v>
      </c>
      <c r="M1856" s="47">
        <f>Table_Query_from_Mac10[[#This Row],[Live-cost]]*Table_Query_from_Mac10[[#This Row],[qty_to_ship]]</f>
        <v>134.39999999999998</v>
      </c>
      <c r="N1856" s="47">
        <f>IF(Table_Query_from_Mac10[[#This Row],[item_no]]="KDA",-Table_Query_from_Mac10[[#This Row],[unit_price]],Table_Query_from_Mac10[[#This Row],[Net Unit]]*Table_Query_from_Mac10[[#This Row],[qty_to_ship]])</f>
        <v>301.20000000000005</v>
      </c>
      <c r="O1856" s="47">
        <f>SUMIFS(Summary!C:C,Summary!H:H,Table_Query_from_Mac10[[#This Row],[Juiceoc]])</f>
        <v>0</v>
      </c>
      <c r="P1856" s="47">
        <f>SUMIFS(Summary!D:D,Summary!H:H,Table_Query_from_Mac10[[#This Row],[Juiceoc]])</f>
        <v>0</v>
      </c>
      <c r="Q1856" s="47">
        <f>SUMIFS(Summary!E:E,Summary!H:H,Table_Query_from_Mac10[[#This Row],[Juiceoc]])</f>
        <v>0</v>
      </c>
      <c r="R1856" s="47">
        <f>Table_Query_from_Mac10[[#This Row],[Net Unit]]*(1+Table_Query_from_Mac10[[#This Row],[PriceIncreasebyType]])</f>
        <v>25.1</v>
      </c>
      <c r="S1856" s="47">
        <f>Table_Query_from_Mac10[[#This Row],[UnitPriceFuture]]*Table_Query_from_Mac10[[#This Row],[qtytoShipFuture]]</f>
        <v>301.20000000000005</v>
      </c>
      <c r="T1856" s="47">
        <f>ROUND(Table_Query_from_Mac10[[#This Row],[qty_to_ship]]*(1+Table_Query_from_Mac10[[#This Row],[VolumeIncreasebyType]]),0)</f>
        <v>12</v>
      </c>
      <c r="U1856" s="47">
        <f>Table_Query_from_Mac10[[#This Row],[qtytoShipFuture]]*Table_Query_from_Mac10[[#This Row],[Future-cost]]</f>
        <v>134.39999999999998</v>
      </c>
      <c r="V1856" s="47">
        <f>Table_Query_from_Mac10[[#This Row],[qtytoShipFuture]]-Table_Query_from_Mac10[[#This Row],[qty_to_ship]]</f>
        <v>0</v>
      </c>
      <c r="W1856" s="47">
        <f>Table_Query_from_Mac10[[#This Row],[UnitPriceFuture]]</f>
        <v>25.1</v>
      </c>
      <c r="X1856" s="47">
        <f>Table_Query_from_Mac10[[#This Row],[Unit Increase]]*Table_Query_from_Mac10[[#This Row],[UnitPriceFuture]]</f>
        <v>0</v>
      </c>
      <c r="Y1856" s="47">
        <f>Table_Query_from_Mac10[[#This Row],[Unit Increase]]*Table_Query_from_Mac10[[#This Row],[Future-cost]]</f>
        <v>0</v>
      </c>
      <c r="Z1856" s="47">
        <f>-(Table_Query_from_Mac10[[#This Row],[Incremental Sales]]+((Table_Query_from_Mac10[[#This Row],[Incremental Sales]]*-(SUM(Summary!$S$8:$S$9)))))*Summary!$S$18</f>
        <v>0</v>
      </c>
      <c r="AA1856" s="47">
        <f>IFERROR(Table_Query_from_Mac10[[#This Row],[Incremental Cost]]/Table_Query_from_Mac10[[#This Row],[Incremental Sales]],0)</f>
        <v>0</v>
      </c>
      <c r="AB1856" s="47">
        <f>IFERROR(Table_Query_from_Mac10[[#This Row],[TotalCostFuture]]/Table_Query_from_Mac10[[#This Row],[totalsalesFuture]],0)</f>
        <v>0.44621513944223096</v>
      </c>
      <c r="AN1856" s="30">
        <v>48</v>
      </c>
      <c r="AO1856">
        <f t="shared" si="56"/>
        <v>12</v>
      </c>
      <c r="AQ1856" s="30">
        <v>71.7</v>
      </c>
      <c r="AR1856">
        <f t="shared" si="57"/>
        <v>25.1</v>
      </c>
    </row>
    <row r="1857" spans="1:44" x14ac:dyDescent="0.25">
      <c r="A1857">
        <v>90188</v>
      </c>
      <c r="B1857">
        <v>12</v>
      </c>
      <c r="C1857" t="s">
        <v>60</v>
      </c>
      <c r="D1857" t="s">
        <v>49</v>
      </c>
      <c r="E1857">
        <v>3</v>
      </c>
      <c r="F1857">
        <v>14.75</v>
      </c>
      <c r="G1857">
        <v>37.39</v>
      </c>
      <c r="H1857" s="1">
        <v>44855</v>
      </c>
      <c r="I1857" s="20">
        <v>0</v>
      </c>
      <c r="J1857" s="47">
        <f>Table_Query_from_Mac10[[#This Row],[unit_price]]-(Table_Query_from_Mac10[[#This Row],[unit_price]]*(Table_Query_from_Mac10[[#This Row],[discount_pct]]/100))</f>
        <v>37.39</v>
      </c>
      <c r="K1857" s="47">
        <f>Table_Query_from_Mac10[[#This Row],[unit_cost]]</f>
        <v>14.75</v>
      </c>
      <c r="L1857" s="47">
        <f>Table_Query_from_Mac10[[#This Row],[Live-cost]]*(1+Table_Query_from_Mac10[[#This Row],[CogsIncreasebyTYPE]])</f>
        <v>14.75</v>
      </c>
      <c r="M1857" s="47">
        <f>Table_Query_from_Mac10[[#This Row],[Live-cost]]*Table_Query_from_Mac10[[#This Row],[qty_to_ship]]</f>
        <v>44.25</v>
      </c>
      <c r="N1857" s="47">
        <f>IF(Table_Query_from_Mac10[[#This Row],[item_no]]="KDA",-Table_Query_from_Mac10[[#This Row],[unit_price]],Table_Query_from_Mac10[[#This Row],[Net Unit]]*Table_Query_from_Mac10[[#This Row],[qty_to_ship]])</f>
        <v>112.17</v>
      </c>
      <c r="O1857" s="47">
        <f>SUMIFS(Summary!C:C,Summary!H:H,Table_Query_from_Mac10[[#This Row],[Juiceoc]])</f>
        <v>0</v>
      </c>
      <c r="P1857" s="47">
        <f>SUMIFS(Summary!D:D,Summary!H:H,Table_Query_from_Mac10[[#This Row],[Juiceoc]])</f>
        <v>0</v>
      </c>
      <c r="Q1857" s="47">
        <f>SUMIFS(Summary!E:E,Summary!H:H,Table_Query_from_Mac10[[#This Row],[Juiceoc]])</f>
        <v>0</v>
      </c>
      <c r="R1857" s="47">
        <f>Table_Query_from_Mac10[[#This Row],[Net Unit]]*(1+Table_Query_from_Mac10[[#This Row],[PriceIncreasebyType]])</f>
        <v>37.39</v>
      </c>
      <c r="S1857" s="47">
        <f>Table_Query_from_Mac10[[#This Row],[UnitPriceFuture]]*Table_Query_from_Mac10[[#This Row],[qtytoShipFuture]]</f>
        <v>112.17</v>
      </c>
      <c r="T1857" s="47">
        <f>ROUND(Table_Query_from_Mac10[[#This Row],[qty_to_ship]]*(1+Table_Query_from_Mac10[[#This Row],[VolumeIncreasebyType]]),0)</f>
        <v>3</v>
      </c>
      <c r="U1857" s="47">
        <f>Table_Query_from_Mac10[[#This Row],[qtytoShipFuture]]*Table_Query_from_Mac10[[#This Row],[Future-cost]]</f>
        <v>44.25</v>
      </c>
      <c r="V1857" s="47">
        <f>Table_Query_from_Mac10[[#This Row],[qtytoShipFuture]]-Table_Query_from_Mac10[[#This Row],[qty_to_ship]]</f>
        <v>0</v>
      </c>
      <c r="W1857" s="47">
        <f>Table_Query_from_Mac10[[#This Row],[UnitPriceFuture]]</f>
        <v>37.39</v>
      </c>
      <c r="X1857" s="47">
        <f>Table_Query_from_Mac10[[#This Row],[Unit Increase]]*Table_Query_from_Mac10[[#This Row],[UnitPriceFuture]]</f>
        <v>0</v>
      </c>
      <c r="Y1857" s="47">
        <f>Table_Query_from_Mac10[[#This Row],[Unit Increase]]*Table_Query_from_Mac10[[#This Row],[Future-cost]]</f>
        <v>0</v>
      </c>
      <c r="Z1857" s="47">
        <f>-(Table_Query_from_Mac10[[#This Row],[Incremental Sales]]+((Table_Query_from_Mac10[[#This Row],[Incremental Sales]]*-(SUM(Summary!$S$8:$S$9)))))*Summary!$S$18</f>
        <v>0</v>
      </c>
      <c r="AA1857" s="47">
        <f>IFERROR(Table_Query_from_Mac10[[#This Row],[Incremental Cost]]/Table_Query_from_Mac10[[#This Row],[Incremental Sales]],0)</f>
        <v>0</v>
      </c>
      <c r="AB1857" s="47">
        <f>IFERROR(Table_Query_from_Mac10[[#This Row],[TotalCostFuture]]/Table_Query_from_Mac10[[#This Row],[totalsalesFuture]],0)</f>
        <v>0.39449050548274939</v>
      </c>
      <c r="AN1857" s="31">
        <v>12</v>
      </c>
      <c r="AO1857">
        <f t="shared" si="56"/>
        <v>3</v>
      </c>
      <c r="AQ1857" s="31">
        <v>106.84</v>
      </c>
      <c r="AR1857">
        <f t="shared" si="57"/>
        <v>37.39</v>
      </c>
    </row>
    <row r="1858" spans="1:44" x14ac:dyDescent="0.25">
      <c r="A1858">
        <v>90188</v>
      </c>
      <c r="B1858">
        <v>13</v>
      </c>
      <c r="C1858" t="s">
        <v>60</v>
      </c>
      <c r="D1858" t="s">
        <v>49</v>
      </c>
      <c r="E1858">
        <v>9</v>
      </c>
      <c r="F1858">
        <v>7.67</v>
      </c>
      <c r="G1858">
        <v>20.88</v>
      </c>
      <c r="H1858" s="1">
        <v>44855</v>
      </c>
      <c r="I1858" s="20">
        <v>0</v>
      </c>
      <c r="J1858" s="47">
        <f>Table_Query_from_Mac10[[#This Row],[unit_price]]-(Table_Query_from_Mac10[[#This Row],[unit_price]]*(Table_Query_from_Mac10[[#This Row],[discount_pct]]/100))</f>
        <v>20.88</v>
      </c>
      <c r="K1858" s="47">
        <f>Table_Query_from_Mac10[[#This Row],[unit_cost]]</f>
        <v>7.67</v>
      </c>
      <c r="L1858" s="47">
        <f>Table_Query_from_Mac10[[#This Row],[Live-cost]]*(1+Table_Query_from_Mac10[[#This Row],[CogsIncreasebyTYPE]])</f>
        <v>7.67</v>
      </c>
      <c r="M1858" s="47">
        <f>Table_Query_from_Mac10[[#This Row],[Live-cost]]*Table_Query_from_Mac10[[#This Row],[qty_to_ship]]</f>
        <v>69.03</v>
      </c>
      <c r="N1858" s="47">
        <f>IF(Table_Query_from_Mac10[[#This Row],[item_no]]="KDA",-Table_Query_from_Mac10[[#This Row],[unit_price]],Table_Query_from_Mac10[[#This Row],[Net Unit]]*Table_Query_from_Mac10[[#This Row],[qty_to_ship]])</f>
        <v>187.92</v>
      </c>
      <c r="O1858" s="47">
        <f>SUMIFS(Summary!C:C,Summary!H:H,Table_Query_from_Mac10[[#This Row],[Juiceoc]])</f>
        <v>0</v>
      </c>
      <c r="P1858" s="47">
        <f>SUMIFS(Summary!D:D,Summary!H:H,Table_Query_from_Mac10[[#This Row],[Juiceoc]])</f>
        <v>0</v>
      </c>
      <c r="Q1858" s="47">
        <f>SUMIFS(Summary!E:E,Summary!H:H,Table_Query_from_Mac10[[#This Row],[Juiceoc]])</f>
        <v>0</v>
      </c>
      <c r="R1858" s="47">
        <f>Table_Query_from_Mac10[[#This Row],[Net Unit]]*(1+Table_Query_from_Mac10[[#This Row],[PriceIncreasebyType]])</f>
        <v>20.88</v>
      </c>
      <c r="S1858" s="47">
        <f>Table_Query_from_Mac10[[#This Row],[UnitPriceFuture]]*Table_Query_from_Mac10[[#This Row],[qtytoShipFuture]]</f>
        <v>187.92</v>
      </c>
      <c r="T1858" s="47">
        <f>ROUND(Table_Query_from_Mac10[[#This Row],[qty_to_ship]]*(1+Table_Query_from_Mac10[[#This Row],[VolumeIncreasebyType]]),0)</f>
        <v>9</v>
      </c>
      <c r="U1858" s="47">
        <f>Table_Query_from_Mac10[[#This Row],[qtytoShipFuture]]*Table_Query_from_Mac10[[#This Row],[Future-cost]]</f>
        <v>69.03</v>
      </c>
      <c r="V1858" s="47">
        <f>Table_Query_from_Mac10[[#This Row],[qtytoShipFuture]]-Table_Query_from_Mac10[[#This Row],[qty_to_ship]]</f>
        <v>0</v>
      </c>
      <c r="W1858" s="47">
        <f>Table_Query_from_Mac10[[#This Row],[UnitPriceFuture]]</f>
        <v>20.88</v>
      </c>
      <c r="X1858" s="47">
        <f>Table_Query_from_Mac10[[#This Row],[Unit Increase]]*Table_Query_from_Mac10[[#This Row],[UnitPriceFuture]]</f>
        <v>0</v>
      </c>
      <c r="Y1858" s="47">
        <f>Table_Query_from_Mac10[[#This Row],[Unit Increase]]*Table_Query_from_Mac10[[#This Row],[Future-cost]]</f>
        <v>0</v>
      </c>
      <c r="Z1858" s="47">
        <f>-(Table_Query_from_Mac10[[#This Row],[Incremental Sales]]+((Table_Query_from_Mac10[[#This Row],[Incremental Sales]]*-(SUM(Summary!$S$8:$S$9)))))*Summary!$S$18</f>
        <v>0</v>
      </c>
      <c r="AA1858" s="47">
        <f>IFERROR(Table_Query_from_Mac10[[#This Row],[Incremental Cost]]/Table_Query_from_Mac10[[#This Row],[Incremental Sales]],0)</f>
        <v>0</v>
      </c>
      <c r="AB1858" s="47">
        <f>IFERROR(Table_Query_from_Mac10[[#This Row],[TotalCostFuture]]/Table_Query_from_Mac10[[#This Row],[totalsalesFuture]],0)</f>
        <v>0.3673371647509579</v>
      </c>
      <c r="AN1858" s="30">
        <v>36</v>
      </c>
      <c r="AO1858">
        <f t="shared" si="56"/>
        <v>9</v>
      </c>
      <c r="AQ1858" s="30">
        <v>59.67</v>
      </c>
      <c r="AR1858">
        <f t="shared" si="57"/>
        <v>20.88</v>
      </c>
    </row>
    <row r="1859" spans="1:44" x14ac:dyDescent="0.25">
      <c r="A1859">
        <v>90188</v>
      </c>
      <c r="B1859">
        <v>14</v>
      </c>
      <c r="C1859" t="s">
        <v>60</v>
      </c>
      <c r="D1859" t="s">
        <v>49</v>
      </c>
      <c r="E1859">
        <v>9</v>
      </c>
      <c r="F1859">
        <v>9.99</v>
      </c>
      <c r="G1859">
        <v>21.48</v>
      </c>
      <c r="H1859" s="1">
        <v>44855</v>
      </c>
      <c r="I1859" s="20">
        <v>0</v>
      </c>
      <c r="J1859" s="47">
        <f>Table_Query_from_Mac10[[#This Row],[unit_price]]-(Table_Query_from_Mac10[[#This Row],[unit_price]]*(Table_Query_from_Mac10[[#This Row],[discount_pct]]/100))</f>
        <v>21.48</v>
      </c>
      <c r="K1859" s="47">
        <f>Table_Query_from_Mac10[[#This Row],[unit_cost]]</f>
        <v>9.99</v>
      </c>
      <c r="L1859" s="47">
        <f>Table_Query_from_Mac10[[#This Row],[Live-cost]]*(1+Table_Query_from_Mac10[[#This Row],[CogsIncreasebyTYPE]])</f>
        <v>9.99</v>
      </c>
      <c r="M1859" s="47">
        <f>Table_Query_from_Mac10[[#This Row],[Live-cost]]*Table_Query_from_Mac10[[#This Row],[qty_to_ship]]</f>
        <v>89.91</v>
      </c>
      <c r="N1859" s="47">
        <f>IF(Table_Query_from_Mac10[[#This Row],[item_no]]="KDA",-Table_Query_from_Mac10[[#This Row],[unit_price]],Table_Query_from_Mac10[[#This Row],[Net Unit]]*Table_Query_from_Mac10[[#This Row],[qty_to_ship]])</f>
        <v>193.32</v>
      </c>
      <c r="O1859" s="47">
        <f>SUMIFS(Summary!C:C,Summary!H:H,Table_Query_from_Mac10[[#This Row],[Juiceoc]])</f>
        <v>0</v>
      </c>
      <c r="P1859" s="47">
        <f>SUMIFS(Summary!D:D,Summary!H:H,Table_Query_from_Mac10[[#This Row],[Juiceoc]])</f>
        <v>0</v>
      </c>
      <c r="Q1859" s="47">
        <f>SUMIFS(Summary!E:E,Summary!H:H,Table_Query_from_Mac10[[#This Row],[Juiceoc]])</f>
        <v>0</v>
      </c>
      <c r="R1859" s="47">
        <f>Table_Query_from_Mac10[[#This Row],[Net Unit]]*(1+Table_Query_from_Mac10[[#This Row],[PriceIncreasebyType]])</f>
        <v>21.48</v>
      </c>
      <c r="S1859" s="47">
        <f>Table_Query_from_Mac10[[#This Row],[UnitPriceFuture]]*Table_Query_from_Mac10[[#This Row],[qtytoShipFuture]]</f>
        <v>193.32</v>
      </c>
      <c r="T1859" s="47">
        <f>ROUND(Table_Query_from_Mac10[[#This Row],[qty_to_ship]]*(1+Table_Query_from_Mac10[[#This Row],[VolumeIncreasebyType]]),0)</f>
        <v>9</v>
      </c>
      <c r="U1859" s="47">
        <f>Table_Query_from_Mac10[[#This Row],[qtytoShipFuture]]*Table_Query_from_Mac10[[#This Row],[Future-cost]]</f>
        <v>89.91</v>
      </c>
      <c r="V1859" s="47">
        <f>Table_Query_from_Mac10[[#This Row],[qtytoShipFuture]]-Table_Query_from_Mac10[[#This Row],[qty_to_ship]]</f>
        <v>0</v>
      </c>
      <c r="W1859" s="47">
        <f>Table_Query_from_Mac10[[#This Row],[UnitPriceFuture]]</f>
        <v>21.48</v>
      </c>
      <c r="X1859" s="47">
        <f>Table_Query_from_Mac10[[#This Row],[Unit Increase]]*Table_Query_from_Mac10[[#This Row],[UnitPriceFuture]]</f>
        <v>0</v>
      </c>
      <c r="Y1859" s="47">
        <f>Table_Query_from_Mac10[[#This Row],[Unit Increase]]*Table_Query_from_Mac10[[#This Row],[Future-cost]]</f>
        <v>0</v>
      </c>
      <c r="Z1859" s="47">
        <f>-(Table_Query_from_Mac10[[#This Row],[Incremental Sales]]+((Table_Query_from_Mac10[[#This Row],[Incremental Sales]]*-(SUM(Summary!$S$8:$S$9)))))*Summary!$S$18</f>
        <v>0</v>
      </c>
      <c r="AA1859" s="47">
        <f>IFERROR(Table_Query_from_Mac10[[#This Row],[Incremental Cost]]/Table_Query_from_Mac10[[#This Row],[Incremental Sales]],0)</f>
        <v>0</v>
      </c>
      <c r="AB1859" s="47">
        <f>IFERROR(Table_Query_from_Mac10[[#This Row],[TotalCostFuture]]/Table_Query_from_Mac10[[#This Row],[totalsalesFuture]],0)</f>
        <v>0.46508379888268159</v>
      </c>
      <c r="AN1859" s="31">
        <v>36</v>
      </c>
      <c r="AO1859">
        <f t="shared" ref="AO1859:AO1922" si="58">CEILING(AN1859/4,1)</f>
        <v>9</v>
      </c>
      <c r="AQ1859" s="31">
        <v>61.38</v>
      </c>
      <c r="AR1859">
        <f t="shared" ref="AR1859:AR1922" si="59">ROUND(AQ1859/5*1.75,2)</f>
        <v>21.48</v>
      </c>
    </row>
    <row r="1860" spans="1:44" x14ac:dyDescent="0.25">
      <c r="A1860">
        <v>90188</v>
      </c>
      <c r="B1860">
        <v>15</v>
      </c>
      <c r="C1860" t="s">
        <v>60</v>
      </c>
      <c r="D1860" t="s">
        <v>49</v>
      </c>
      <c r="E1860">
        <v>3</v>
      </c>
      <c r="F1860">
        <v>1.1200000000000001</v>
      </c>
      <c r="G1860">
        <v>3.61</v>
      </c>
      <c r="H1860" s="1">
        <v>44855</v>
      </c>
      <c r="I1860" s="20">
        <v>0</v>
      </c>
      <c r="J1860" s="47">
        <f>Table_Query_from_Mac10[[#This Row],[unit_price]]-(Table_Query_from_Mac10[[#This Row],[unit_price]]*(Table_Query_from_Mac10[[#This Row],[discount_pct]]/100))</f>
        <v>3.61</v>
      </c>
      <c r="K1860" s="47">
        <f>Table_Query_from_Mac10[[#This Row],[unit_cost]]</f>
        <v>1.1200000000000001</v>
      </c>
      <c r="L1860" s="47">
        <f>Table_Query_from_Mac10[[#This Row],[Live-cost]]*(1+Table_Query_from_Mac10[[#This Row],[CogsIncreasebyTYPE]])</f>
        <v>1.1200000000000001</v>
      </c>
      <c r="M1860" s="47">
        <f>Table_Query_from_Mac10[[#This Row],[Live-cost]]*Table_Query_from_Mac10[[#This Row],[qty_to_ship]]</f>
        <v>3.3600000000000003</v>
      </c>
      <c r="N1860" s="47">
        <f>IF(Table_Query_from_Mac10[[#This Row],[item_no]]="KDA",-Table_Query_from_Mac10[[#This Row],[unit_price]],Table_Query_from_Mac10[[#This Row],[Net Unit]]*Table_Query_from_Mac10[[#This Row],[qty_to_ship]])</f>
        <v>10.83</v>
      </c>
      <c r="O1860" s="47">
        <f>SUMIFS(Summary!C:C,Summary!H:H,Table_Query_from_Mac10[[#This Row],[Juiceoc]])</f>
        <v>0</v>
      </c>
      <c r="P1860" s="47">
        <f>SUMIFS(Summary!D:D,Summary!H:H,Table_Query_from_Mac10[[#This Row],[Juiceoc]])</f>
        <v>0</v>
      </c>
      <c r="Q1860" s="47">
        <f>SUMIFS(Summary!E:E,Summary!H:H,Table_Query_from_Mac10[[#This Row],[Juiceoc]])</f>
        <v>0</v>
      </c>
      <c r="R1860" s="47">
        <f>Table_Query_from_Mac10[[#This Row],[Net Unit]]*(1+Table_Query_from_Mac10[[#This Row],[PriceIncreasebyType]])</f>
        <v>3.61</v>
      </c>
      <c r="S1860" s="47">
        <f>Table_Query_from_Mac10[[#This Row],[UnitPriceFuture]]*Table_Query_from_Mac10[[#This Row],[qtytoShipFuture]]</f>
        <v>10.83</v>
      </c>
      <c r="T1860" s="47">
        <f>ROUND(Table_Query_from_Mac10[[#This Row],[qty_to_ship]]*(1+Table_Query_from_Mac10[[#This Row],[VolumeIncreasebyType]]),0)</f>
        <v>3</v>
      </c>
      <c r="U1860" s="47">
        <f>Table_Query_from_Mac10[[#This Row],[qtytoShipFuture]]*Table_Query_from_Mac10[[#This Row],[Future-cost]]</f>
        <v>3.3600000000000003</v>
      </c>
      <c r="V1860" s="47">
        <f>Table_Query_from_Mac10[[#This Row],[qtytoShipFuture]]-Table_Query_from_Mac10[[#This Row],[qty_to_ship]]</f>
        <v>0</v>
      </c>
      <c r="W1860" s="47">
        <f>Table_Query_from_Mac10[[#This Row],[UnitPriceFuture]]</f>
        <v>3.61</v>
      </c>
      <c r="X1860" s="47">
        <f>Table_Query_from_Mac10[[#This Row],[Unit Increase]]*Table_Query_from_Mac10[[#This Row],[UnitPriceFuture]]</f>
        <v>0</v>
      </c>
      <c r="Y1860" s="47">
        <f>Table_Query_from_Mac10[[#This Row],[Unit Increase]]*Table_Query_from_Mac10[[#This Row],[Future-cost]]</f>
        <v>0</v>
      </c>
      <c r="Z1860" s="47">
        <f>-(Table_Query_from_Mac10[[#This Row],[Incremental Sales]]+((Table_Query_from_Mac10[[#This Row],[Incremental Sales]]*-(SUM(Summary!$S$8:$S$9)))))*Summary!$S$18</f>
        <v>0</v>
      </c>
      <c r="AA1860" s="47">
        <f>IFERROR(Table_Query_from_Mac10[[#This Row],[Incremental Cost]]/Table_Query_from_Mac10[[#This Row],[Incremental Sales]],0)</f>
        <v>0</v>
      </c>
      <c r="AB1860" s="47">
        <f>IFERROR(Table_Query_from_Mac10[[#This Row],[TotalCostFuture]]/Table_Query_from_Mac10[[#This Row],[totalsalesFuture]],0)</f>
        <v>0.31024930747922441</v>
      </c>
      <c r="AN1860" s="30">
        <v>12</v>
      </c>
      <c r="AO1860">
        <f t="shared" si="58"/>
        <v>3</v>
      </c>
      <c r="AQ1860" s="30">
        <v>10.3</v>
      </c>
      <c r="AR1860">
        <f t="shared" si="59"/>
        <v>3.61</v>
      </c>
    </row>
    <row r="1861" spans="1:44" x14ac:dyDescent="0.25">
      <c r="A1861">
        <v>90189</v>
      </c>
      <c r="B1861">
        <v>1</v>
      </c>
      <c r="C1861" t="s">
        <v>84</v>
      </c>
      <c r="D1861" t="s">
        <v>79</v>
      </c>
      <c r="E1861">
        <v>27</v>
      </c>
      <c r="F1861">
        <v>3.22</v>
      </c>
      <c r="G1861">
        <v>6.93</v>
      </c>
      <c r="H1861" s="1">
        <v>44852</v>
      </c>
      <c r="I1861" s="20">
        <v>0</v>
      </c>
      <c r="J1861" s="47">
        <f>Table_Query_from_Mac10[[#This Row],[unit_price]]-(Table_Query_from_Mac10[[#This Row],[unit_price]]*(Table_Query_from_Mac10[[#This Row],[discount_pct]]/100))</f>
        <v>6.93</v>
      </c>
      <c r="K1861" s="47">
        <f>Table_Query_from_Mac10[[#This Row],[unit_cost]]</f>
        <v>3.22</v>
      </c>
      <c r="L1861" s="47">
        <f>Table_Query_from_Mac10[[#This Row],[Live-cost]]*(1+Table_Query_from_Mac10[[#This Row],[CogsIncreasebyTYPE]])</f>
        <v>3.22</v>
      </c>
      <c r="M1861" s="47">
        <f>Table_Query_from_Mac10[[#This Row],[Live-cost]]*Table_Query_from_Mac10[[#This Row],[qty_to_ship]]</f>
        <v>86.940000000000012</v>
      </c>
      <c r="N1861" s="47">
        <f>IF(Table_Query_from_Mac10[[#This Row],[item_no]]="KDA",-Table_Query_from_Mac10[[#This Row],[unit_price]],Table_Query_from_Mac10[[#This Row],[Net Unit]]*Table_Query_from_Mac10[[#This Row],[qty_to_ship]])</f>
        <v>187.10999999999999</v>
      </c>
      <c r="O1861" s="47">
        <f>SUMIFS(Summary!C:C,Summary!H:H,Table_Query_from_Mac10[[#This Row],[Juiceoc]])</f>
        <v>0</v>
      </c>
      <c r="P1861" s="47">
        <f>SUMIFS(Summary!D:D,Summary!H:H,Table_Query_from_Mac10[[#This Row],[Juiceoc]])</f>
        <v>0</v>
      </c>
      <c r="Q1861" s="47">
        <f>SUMIFS(Summary!E:E,Summary!H:H,Table_Query_from_Mac10[[#This Row],[Juiceoc]])</f>
        <v>0</v>
      </c>
      <c r="R1861" s="47">
        <f>Table_Query_from_Mac10[[#This Row],[Net Unit]]*(1+Table_Query_from_Mac10[[#This Row],[PriceIncreasebyType]])</f>
        <v>6.93</v>
      </c>
      <c r="S1861" s="47">
        <f>Table_Query_from_Mac10[[#This Row],[UnitPriceFuture]]*Table_Query_from_Mac10[[#This Row],[qtytoShipFuture]]</f>
        <v>187.10999999999999</v>
      </c>
      <c r="T1861" s="47">
        <f>ROUND(Table_Query_from_Mac10[[#This Row],[qty_to_ship]]*(1+Table_Query_from_Mac10[[#This Row],[VolumeIncreasebyType]]),0)</f>
        <v>27</v>
      </c>
      <c r="U1861" s="47">
        <f>Table_Query_from_Mac10[[#This Row],[qtytoShipFuture]]*Table_Query_from_Mac10[[#This Row],[Future-cost]]</f>
        <v>86.940000000000012</v>
      </c>
      <c r="V1861" s="47">
        <f>Table_Query_from_Mac10[[#This Row],[qtytoShipFuture]]-Table_Query_from_Mac10[[#This Row],[qty_to_ship]]</f>
        <v>0</v>
      </c>
      <c r="W1861" s="47">
        <f>Table_Query_from_Mac10[[#This Row],[UnitPriceFuture]]</f>
        <v>6.93</v>
      </c>
      <c r="X1861" s="47">
        <f>Table_Query_from_Mac10[[#This Row],[Unit Increase]]*Table_Query_from_Mac10[[#This Row],[UnitPriceFuture]]</f>
        <v>0</v>
      </c>
      <c r="Y1861" s="47">
        <f>Table_Query_from_Mac10[[#This Row],[Unit Increase]]*Table_Query_from_Mac10[[#This Row],[Future-cost]]</f>
        <v>0</v>
      </c>
      <c r="Z1861" s="47">
        <f>-(Table_Query_from_Mac10[[#This Row],[Incremental Sales]]+((Table_Query_from_Mac10[[#This Row],[Incremental Sales]]*-(SUM(Summary!$S$8:$S$9)))))*Summary!$S$18</f>
        <v>0</v>
      </c>
      <c r="AA1861" s="47">
        <f>IFERROR(Table_Query_from_Mac10[[#This Row],[Incremental Cost]]/Table_Query_from_Mac10[[#This Row],[Incremental Sales]],0)</f>
        <v>0</v>
      </c>
      <c r="AB1861" s="47">
        <f>IFERROR(Table_Query_from_Mac10[[#This Row],[TotalCostFuture]]/Table_Query_from_Mac10[[#This Row],[totalsalesFuture]],0)</f>
        <v>0.46464646464646475</v>
      </c>
      <c r="AN1861" s="31">
        <v>108</v>
      </c>
      <c r="AO1861">
        <f t="shared" si="58"/>
        <v>27</v>
      </c>
      <c r="AQ1861" s="31">
        <v>19.809999999999999</v>
      </c>
      <c r="AR1861">
        <f t="shared" si="59"/>
        <v>6.93</v>
      </c>
    </row>
    <row r="1862" spans="1:44" x14ac:dyDescent="0.25">
      <c r="A1862">
        <v>90189</v>
      </c>
      <c r="B1862">
        <v>2</v>
      </c>
      <c r="C1862" t="s">
        <v>84</v>
      </c>
      <c r="D1862" t="s">
        <v>79</v>
      </c>
      <c r="E1862">
        <v>19</v>
      </c>
      <c r="F1862">
        <v>4.0999999999999996</v>
      </c>
      <c r="G1862">
        <v>9.17</v>
      </c>
      <c r="H1862" s="1">
        <v>44852</v>
      </c>
      <c r="I1862" s="20">
        <v>0</v>
      </c>
      <c r="J1862" s="47">
        <f>Table_Query_from_Mac10[[#This Row],[unit_price]]-(Table_Query_from_Mac10[[#This Row],[unit_price]]*(Table_Query_from_Mac10[[#This Row],[discount_pct]]/100))</f>
        <v>9.17</v>
      </c>
      <c r="K1862" s="47">
        <f>Table_Query_from_Mac10[[#This Row],[unit_cost]]</f>
        <v>4.0999999999999996</v>
      </c>
      <c r="L1862" s="47">
        <f>Table_Query_from_Mac10[[#This Row],[Live-cost]]*(1+Table_Query_from_Mac10[[#This Row],[CogsIncreasebyTYPE]])</f>
        <v>4.0999999999999996</v>
      </c>
      <c r="M1862" s="47">
        <f>Table_Query_from_Mac10[[#This Row],[Live-cost]]*Table_Query_from_Mac10[[#This Row],[qty_to_ship]]</f>
        <v>77.899999999999991</v>
      </c>
      <c r="N1862" s="47">
        <f>IF(Table_Query_from_Mac10[[#This Row],[item_no]]="KDA",-Table_Query_from_Mac10[[#This Row],[unit_price]],Table_Query_from_Mac10[[#This Row],[Net Unit]]*Table_Query_from_Mac10[[#This Row],[qty_to_ship]])</f>
        <v>174.23</v>
      </c>
      <c r="O1862" s="47">
        <f>SUMIFS(Summary!C:C,Summary!H:H,Table_Query_from_Mac10[[#This Row],[Juiceoc]])</f>
        <v>0</v>
      </c>
      <c r="P1862" s="47">
        <f>SUMIFS(Summary!D:D,Summary!H:H,Table_Query_from_Mac10[[#This Row],[Juiceoc]])</f>
        <v>0</v>
      </c>
      <c r="Q1862" s="47">
        <f>SUMIFS(Summary!E:E,Summary!H:H,Table_Query_from_Mac10[[#This Row],[Juiceoc]])</f>
        <v>0</v>
      </c>
      <c r="R1862" s="47">
        <f>Table_Query_from_Mac10[[#This Row],[Net Unit]]*(1+Table_Query_from_Mac10[[#This Row],[PriceIncreasebyType]])</f>
        <v>9.17</v>
      </c>
      <c r="S1862" s="47">
        <f>Table_Query_from_Mac10[[#This Row],[UnitPriceFuture]]*Table_Query_from_Mac10[[#This Row],[qtytoShipFuture]]</f>
        <v>174.23</v>
      </c>
      <c r="T1862" s="47">
        <f>ROUND(Table_Query_from_Mac10[[#This Row],[qty_to_ship]]*(1+Table_Query_from_Mac10[[#This Row],[VolumeIncreasebyType]]),0)</f>
        <v>19</v>
      </c>
      <c r="U1862" s="47">
        <f>Table_Query_from_Mac10[[#This Row],[qtytoShipFuture]]*Table_Query_from_Mac10[[#This Row],[Future-cost]]</f>
        <v>77.899999999999991</v>
      </c>
      <c r="V1862" s="47">
        <f>Table_Query_from_Mac10[[#This Row],[qtytoShipFuture]]-Table_Query_from_Mac10[[#This Row],[qty_to_ship]]</f>
        <v>0</v>
      </c>
      <c r="W1862" s="47">
        <f>Table_Query_from_Mac10[[#This Row],[UnitPriceFuture]]</f>
        <v>9.17</v>
      </c>
      <c r="X1862" s="47">
        <f>Table_Query_from_Mac10[[#This Row],[Unit Increase]]*Table_Query_from_Mac10[[#This Row],[UnitPriceFuture]]</f>
        <v>0</v>
      </c>
      <c r="Y1862" s="47">
        <f>Table_Query_from_Mac10[[#This Row],[Unit Increase]]*Table_Query_from_Mac10[[#This Row],[Future-cost]]</f>
        <v>0</v>
      </c>
      <c r="Z1862" s="47">
        <f>-(Table_Query_from_Mac10[[#This Row],[Incremental Sales]]+((Table_Query_from_Mac10[[#This Row],[Incremental Sales]]*-(SUM(Summary!$S$8:$S$9)))))*Summary!$S$18</f>
        <v>0</v>
      </c>
      <c r="AA1862" s="47">
        <f>IFERROR(Table_Query_from_Mac10[[#This Row],[Incremental Cost]]/Table_Query_from_Mac10[[#This Row],[Incremental Sales]],0)</f>
        <v>0</v>
      </c>
      <c r="AB1862" s="47">
        <f>IFERROR(Table_Query_from_Mac10[[#This Row],[TotalCostFuture]]/Table_Query_from_Mac10[[#This Row],[totalsalesFuture]],0)</f>
        <v>0.44711014176663028</v>
      </c>
      <c r="AN1862" s="30">
        <v>75</v>
      </c>
      <c r="AO1862">
        <f t="shared" si="58"/>
        <v>19</v>
      </c>
      <c r="AQ1862" s="30">
        <v>26.19</v>
      </c>
      <c r="AR1862">
        <f t="shared" si="59"/>
        <v>9.17</v>
      </c>
    </row>
    <row r="1863" spans="1:44" x14ac:dyDescent="0.25">
      <c r="A1863">
        <v>90189</v>
      </c>
      <c r="B1863">
        <v>3</v>
      </c>
      <c r="C1863" t="s">
        <v>86</v>
      </c>
      <c r="D1863" t="s">
        <v>79</v>
      </c>
      <c r="E1863">
        <v>19</v>
      </c>
      <c r="F1863">
        <v>4.97</v>
      </c>
      <c r="G1863">
        <v>11.5</v>
      </c>
      <c r="H1863" s="1">
        <v>44852</v>
      </c>
      <c r="I1863" s="20">
        <v>0</v>
      </c>
      <c r="J1863" s="47">
        <f>Table_Query_from_Mac10[[#This Row],[unit_price]]-(Table_Query_from_Mac10[[#This Row],[unit_price]]*(Table_Query_from_Mac10[[#This Row],[discount_pct]]/100))</f>
        <v>11.5</v>
      </c>
      <c r="K1863" s="47">
        <f>Table_Query_from_Mac10[[#This Row],[unit_cost]]</f>
        <v>4.97</v>
      </c>
      <c r="L1863" s="47">
        <f>Table_Query_from_Mac10[[#This Row],[Live-cost]]*(1+Table_Query_from_Mac10[[#This Row],[CogsIncreasebyTYPE]])</f>
        <v>4.97</v>
      </c>
      <c r="M1863" s="47">
        <f>Table_Query_from_Mac10[[#This Row],[Live-cost]]*Table_Query_from_Mac10[[#This Row],[qty_to_ship]]</f>
        <v>94.429999999999993</v>
      </c>
      <c r="N1863" s="47">
        <f>IF(Table_Query_from_Mac10[[#This Row],[item_no]]="KDA",-Table_Query_from_Mac10[[#This Row],[unit_price]],Table_Query_from_Mac10[[#This Row],[Net Unit]]*Table_Query_from_Mac10[[#This Row],[qty_to_ship]])</f>
        <v>218.5</v>
      </c>
      <c r="O1863" s="47">
        <f>SUMIFS(Summary!C:C,Summary!H:H,Table_Query_from_Mac10[[#This Row],[Juiceoc]])</f>
        <v>0</v>
      </c>
      <c r="P1863" s="47">
        <f>SUMIFS(Summary!D:D,Summary!H:H,Table_Query_from_Mac10[[#This Row],[Juiceoc]])</f>
        <v>0</v>
      </c>
      <c r="Q1863" s="47">
        <f>SUMIFS(Summary!E:E,Summary!H:H,Table_Query_from_Mac10[[#This Row],[Juiceoc]])</f>
        <v>0</v>
      </c>
      <c r="R1863" s="47">
        <f>Table_Query_from_Mac10[[#This Row],[Net Unit]]*(1+Table_Query_from_Mac10[[#This Row],[PriceIncreasebyType]])</f>
        <v>11.5</v>
      </c>
      <c r="S1863" s="47">
        <f>Table_Query_from_Mac10[[#This Row],[UnitPriceFuture]]*Table_Query_from_Mac10[[#This Row],[qtytoShipFuture]]</f>
        <v>218.5</v>
      </c>
      <c r="T1863" s="47">
        <f>ROUND(Table_Query_from_Mac10[[#This Row],[qty_to_ship]]*(1+Table_Query_from_Mac10[[#This Row],[VolumeIncreasebyType]]),0)</f>
        <v>19</v>
      </c>
      <c r="U1863" s="47">
        <f>Table_Query_from_Mac10[[#This Row],[qtytoShipFuture]]*Table_Query_from_Mac10[[#This Row],[Future-cost]]</f>
        <v>94.429999999999993</v>
      </c>
      <c r="V1863" s="47">
        <f>Table_Query_from_Mac10[[#This Row],[qtytoShipFuture]]-Table_Query_from_Mac10[[#This Row],[qty_to_ship]]</f>
        <v>0</v>
      </c>
      <c r="W1863" s="47">
        <f>Table_Query_from_Mac10[[#This Row],[UnitPriceFuture]]</f>
        <v>11.5</v>
      </c>
      <c r="X1863" s="47">
        <f>Table_Query_from_Mac10[[#This Row],[Unit Increase]]*Table_Query_from_Mac10[[#This Row],[UnitPriceFuture]]</f>
        <v>0</v>
      </c>
      <c r="Y1863" s="47">
        <f>Table_Query_from_Mac10[[#This Row],[Unit Increase]]*Table_Query_from_Mac10[[#This Row],[Future-cost]]</f>
        <v>0</v>
      </c>
      <c r="Z1863" s="47">
        <f>-(Table_Query_from_Mac10[[#This Row],[Incremental Sales]]+((Table_Query_from_Mac10[[#This Row],[Incremental Sales]]*-(SUM(Summary!$S$8:$S$9)))))*Summary!$S$18</f>
        <v>0</v>
      </c>
      <c r="AA1863" s="47">
        <f>IFERROR(Table_Query_from_Mac10[[#This Row],[Incremental Cost]]/Table_Query_from_Mac10[[#This Row],[Incremental Sales]],0)</f>
        <v>0</v>
      </c>
      <c r="AB1863" s="47">
        <f>IFERROR(Table_Query_from_Mac10[[#This Row],[TotalCostFuture]]/Table_Query_from_Mac10[[#This Row],[totalsalesFuture]],0)</f>
        <v>0.43217391304347824</v>
      </c>
      <c r="AN1863" s="31">
        <v>75</v>
      </c>
      <c r="AO1863">
        <f t="shared" si="58"/>
        <v>19</v>
      </c>
      <c r="AQ1863" s="31">
        <v>32.86</v>
      </c>
      <c r="AR1863">
        <f t="shared" si="59"/>
        <v>11.5</v>
      </c>
    </row>
    <row r="1864" spans="1:44" x14ac:dyDescent="0.25">
      <c r="A1864">
        <v>90189</v>
      </c>
      <c r="B1864">
        <v>4</v>
      </c>
      <c r="C1864" t="s">
        <v>86</v>
      </c>
      <c r="D1864" t="s">
        <v>79</v>
      </c>
      <c r="E1864">
        <v>20</v>
      </c>
      <c r="F1864">
        <v>5.99</v>
      </c>
      <c r="G1864">
        <v>13.05</v>
      </c>
      <c r="H1864" s="1">
        <v>44852</v>
      </c>
      <c r="I1864" s="20">
        <v>0</v>
      </c>
      <c r="J1864" s="47">
        <f>Table_Query_from_Mac10[[#This Row],[unit_price]]-(Table_Query_from_Mac10[[#This Row],[unit_price]]*(Table_Query_from_Mac10[[#This Row],[discount_pct]]/100))</f>
        <v>13.05</v>
      </c>
      <c r="K1864" s="47">
        <f>Table_Query_from_Mac10[[#This Row],[unit_cost]]</f>
        <v>5.99</v>
      </c>
      <c r="L1864" s="47">
        <f>Table_Query_from_Mac10[[#This Row],[Live-cost]]*(1+Table_Query_from_Mac10[[#This Row],[CogsIncreasebyTYPE]])</f>
        <v>5.99</v>
      </c>
      <c r="M1864" s="47">
        <f>Table_Query_from_Mac10[[#This Row],[Live-cost]]*Table_Query_from_Mac10[[#This Row],[qty_to_ship]]</f>
        <v>119.80000000000001</v>
      </c>
      <c r="N1864" s="47">
        <f>IF(Table_Query_from_Mac10[[#This Row],[item_no]]="KDA",-Table_Query_from_Mac10[[#This Row],[unit_price]],Table_Query_from_Mac10[[#This Row],[Net Unit]]*Table_Query_from_Mac10[[#This Row],[qty_to_ship]])</f>
        <v>261</v>
      </c>
      <c r="O1864" s="47">
        <f>SUMIFS(Summary!C:C,Summary!H:H,Table_Query_from_Mac10[[#This Row],[Juiceoc]])</f>
        <v>0</v>
      </c>
      <c r="P1864" s="47">
        <f>SUMIFS(Summary!D:D,Summary!H:H,Table_Query_from_Mac10[[#This Row],[Juiceoc]])</f>
        <v>0</v>
      </c>
      <c r="Q1864" s="47">
        <f>SUMIFS(Summary!E:E,Summary!H:H,Table_Query_from_Mac10[[#This Row],[Juiceoc]])</f>
        <v>0</v>
      </c>
      <c r="R1864" s="47">
        <f>Table_Query_from_Mac10[[#This Row],[Net Unit]]*(1+Table_Query_from_Mac10[[#This Row],[PriceIncreasebyType]])</f>
        <v>13.05</v>
      </c>
      <c r="S1864" s="47">
        <f>Table_Query_from_Mac10[[#This Row],[UnitPriceFuture]]*Table_Query_from_Mac10[[#This Row],[qtytoShipFuture]]</f>
        <v>261</v>
      </c>
      <c r="T1864" s="47">
        <f>ROUND(Table_Query_from_Mac10[[#This Row],[qty_to_ship]]*(1+Table_Query_from_Mac10[[#This Row],[VolumeIncreasebyType]]),0)</f>
        <v>20</v>
      </c>
      <c r="U1864" s="47">
        <f>Table_Query_from_Mac10[[#This Row],[qtytoShipFuture]]*Table_Query_from_Mac10[[#This Row],[Future-cost]]</f>
        <v>119.80000000000001</v>
      </c>
      <c r="V1864" s="47">
        <f>Table_Query_from_Mac10[[#This Row],[qtytoShipFuture]]-Table_Query_from_Mac10[[#This Row],[qty_to_ship]]</f>
        <v>0</v>
      </c>
      <c r="W1864" s="47">
        <f>Table_Query_from_Mac10[[#This Row],[UnitPriceFuture]]</f>
        <v>13.05</v>
      </c>
      <c r="X1864" s="47">
        <f>Table_Query_from_Mac10[[#This Row],[Unit Increase]]*Table_Query_from_Mac10[[#This Row],[UnitPriceFuture]]</f>
        <v>0</v>
      </c>
      <c r="Y1864" s="47">
        <f>Table_Query_from_Mac10[[#This Row],[Unit Increase]]*Table_Query_from_Mac10[[#This Row],[Future-cost]]</f>
        <v>0</v>
      </c>
      <c r="Z1864" s="47">
        <f>-(Table_Query_from_Mac10[[#This Row],[Incremental Sales]]+((Table_Query_from_Mac10[[#This Row],[Incremental Sales]]*-(SUM(Summary!$S$8:$S$9)))))*Summary!$S$18</f>
        <v>0</v>
      </c>
      <c r="AA1864" s="47">
        <f>IFERROR(Table_Query_from_Mac10[[#This Row],[Incremental Cost]]/Table_Query_from_Mac10[[#This Row],[Incremental Sales]],0)</f>
        <v>0</v>
      </c>
      <c r="AB1864" s="47">
        <f>IFERROR(Table_Query_from_Mac10[[#This Row],[TotalCostFuture]]/Table_Query_from_Mac10[[#This Row],[totalsalesFuture]],0)</f>
        <v>0.45900383141762457</v>
      </c>
      <c r="AN1864" s="30">
        <v>80</v>
      </c>
      <c r="AO1864">
        <f t="shared" si="58"/>
        <v>20</v>
      </c>
      <c r="AQ1864" s="30">
        <v>37.28</v>
      </c>
      <c r="AR1864">
        <f t="shared" si="59"/>
        <v>13.05</v>
      </c>
    </row>
    <row r="1865" spans="1:44" x14ac:dyDescent="0.25">
      <c r="A1865">
        <v>90189</v>
      </c>
      <c r="B1865">
        <v>5</v>
      </c>
      <c r="C1865" t="s">
        <v>86</v>
      </c>
      <c r="D1865" t="s">
        <v>79</v>
      </c>
      <c r="E1865">
        <v>24</v>
      </c>
      <c r="F1865">
        <v>6.64</v>
      </c>
      <c r="G1865">
        <v>14.64</v>
      </c>
      <c r="H1865" s="1">
        <v>44852</v>
      </c>
      <c r="I1865" s="20">
        <v>0</v>
      </c>
      <c r="J1865" s="47">
        <f>Table_Query_from_Mac10[[#This Row],[unit_price]]-(Table_Query_from_Mac10[[#This Row],[unit_price]]*(Table_Query_from_Mac10[[#This Row],[discount_pct]]/100))</f>
        <v>14.64</v>
      </c>
      <c r="K1865" s="47">
        <f>Table_Query_from_Mac10[[#This Row],[unit_cost]]</f>
        <v>6.64</v>
      </c>
      <c r="L1865" s="47">
        <f>Table_Query_from_Mac10[[#This Row],[Live-cost]]*(1+Table_Query_from_Mac10[[#This Row],[CogsIncreasebyTYPE]])</f>
        <v>6.64</v>
      </c>
      <c r="M1865" s="47">
        <f>Table_Query_from_Mac10[[#This Row],[Live-cost]]*Table_Query_from_Mac10[[#This Row],[qty_to_ship]]</f>
        <v>159.35999999999999</v>
      </c>
      <c r="N1865" s="47">
        <f>IF(Table_Query_from_Mac10[[#This Row],[item_no]]="KDA",-Table_Query_from_Mac10[[#This Row],[unit_price]],Table_Query_from_Mac10[[#This Row],[Net Unit]]*Table_Query_from_Mac10[[#This Row],[qty_to_ship]])</f>
        <v>351.36</v>
      </c>
      <c r="O1865" s="47">
        <f>SUMIFS(Summary!C:C,Summary!H:H,Table_Query_from_Mac10[[#This Row],[Juiceoc]])</f>
        <v>0</v>
      </c>
      <c r="P1865" s="47">
        <f>SUMIFS(Summary!D:D,Summary!H:H,Table_Query_from_Mac10[[#This Row],[Juiceoc]])</f>
        <v>0</v>
      </c>
      <c r="Q1865" s="47">
        <f>SUMIFS(Summary!E:E,Summary!H:H,Table_Query_from_Mac10[[#This Row],[Juiceoc]])</f>
        <v>0</v>
      </c>
      <c r="R1865" s="47">
        <f>Table_Query_from_Mac10[[#This Row],[Net Unit]]*(1+Table_Query_from_Mac10[[#This Row],[PriceIncreasebyType]])</f>
        <v>14.64</v>
      </c>
      <c r="S1865" s="47">
        <f>Table_Query_from_Mac10[[#This Row],[UnitPriceFuture]]*Table_Query_from_Mac10[[#This Row],[qtytoShipFuture]]</f>
        <v>351.36</v>
      </c>
      <c r="T1865" s="47">
        <f>ROUND(Table_Query_from_Mac10[[#This Row],[qty_to_ship]]*(1+Table_Query_from_Mac10[[#This Row],[VolumeIncreasebyType]]),0)</f>
        <v>24</v>
      </c>
      <c r="U1865" s="47">
        <f>Table_Query_from_Mac10[[#This Row],[qtytoShipFuture]]*Table_Query_from_Mac10[[#This Row],[Future-cost]]</f>
        <v>159.35999999999999</v>
      </c>
      <c r="V1865" s="47">
        <f>Table_Query_from_Mac10[[#This Row],[qtytoShipFuture]]-Table_Query_from_Mac10[[#This Row],[qty_to_ship]]</f>
        <v>0</v>
      </c>
      <c r="W1865" s="47">
        <f>Table_Query_from_Mac10[[#This Row],[UnitPriceFuture]]</f>
        <v>14.64</v>
      </c>
      <c r="X1865" s="47">
        <f>Table_Query_from_Mac10[[#This Row],[Unit Increase]]*Table_Query_from_Mac10[[#This Row],[UnitPriceFuture]]</f>
        <v>0</v>
      </c>
      <c r="Y1865" s="47">
        <f>Table_Query_from_Mac10[[#This Row],[Unit Increase]]*Table_Query_from_Mac10[[#This Row],[Future-cost]]</f>
        <v>0</v>
      </c>
      <c r="Z1865" s="47">
        <f>-(Table_Query_from_Mac10[[#This Row],[Incremental Sales]]+((Table_Query_from_Mac10[[#This Row],[Incremental Sales]]*-(SUM(Summary!$S$8:$S$9)))))*Summary!$S$18</f>
        <v>0</v>
      </c>
      <c r="AA1865" s="47">
        <f>IFERROR(Table_Query_from_Mac10[[#This Row],[Incremental Cost]]/Table_Query_from_Mac10[[#This Row],[Incremental Sales]],0)</f>
        <v>0</v>
      </c>
      <c r="AB1865" s="47">
        <f>IFERROR(Table_Query_from_Mac10[[#This Row],[TotalCostFuture]]/Table_Query_from_Mac10[[#This Row],[totalsalesFuture]],0)</f>
        <v>0.45355191256830596</v>
      </c>
      <c r="AN1865" s="31">
        <v>96</v>
      </c>
      <c r="AO1865">
        <f t="shared" si="58"/>
        <v>24</v>
      </c>
      <c r="AQ1865" s="31">
        <v>41.83</v>
      </c>
      <c r="AR1865">
        <f t="shared" si="59"/>
        <v>14.64</v>
      </c>
    </row>
    <row r="1866" spans="1:44" x14ac:dyDescent="0.25">
      <c r="A1866">
        <v>90189</v>
      </c>
      <c r="B1866">
        <v>7</v>
      </c>
      <c r="C1866" t="s">
        <v>86</v>
      </c>
      <c r="D1866" t="s">
        <v>79</v>
      </c>
      <c r="E1866">
        <v>20</v>
      </c>
      <c r="F1866">
        <v>4.95</v>
      </c>
      <c r="G1866">
        <v>9.69</v>
      </c>
      <c r="H1866" s="1">
        <v>44852</v>
      </c>
      <c r="I1866" s="20">
        <v>0</v>
      </c>
      <c r="J1866" s="47">
        <f>Table_Query_from_Mac10[[#This Row],[unit_price]]-(Table_Query_from_Mac10[[#This Row],[unit_price]]*(Table_Query_from_Mac10[[#This Row],[discount_pct]]/100))</f>
        <v>9.69</v>
      </c>
      <c r="K1866" s="47">
        <f>Table_Query_from_Mac10[[#This Row],[unit_cost]]</f>
        <v>4.95</v>
      </c>
      <c r="L1866" s="47">
        <f>Table_Query_from_Mac10[[#This Row],[Live-cost]]*(1+Table_Query_from_Mac10[[#This Row],[CogsIncreasebyTYPE]])</f>
        <v>4.95</v>
      </c>
      <c r="M1866" s="47">
        <f>Table_Query_from_Mac10[[#This Row],[Live-cost]]*Table_Query_from_Mac10[[#This Row],[qty_to_ship]]</f>
        <v>99</v>
      </c>
      <c r="N1866" s="47">
        <f>IF(Table_Query_from_Mac10[[#This Row],[item_no]]="KDA",-Table_Query_from_Mac10[[#This Row],[unit_price]],Table_Query_from_Mac10[[#This Row],[Net Unit]]*Table_Query_from_Mac10[[#This Row],[qty_to_ship]])</f>
        <v>193.79999999999998</v>
      </c>
      <c r="O1866" s="47">
        <f>SUMIFS(Summary!C:C,Summary!H:H,Table_Query_from_Mac10[[#This Row],[Juiceoc]])</f>
        <v>0</v>
      </c>
      <c r="P1866" s="47">
        <f>SUMIFS(Summary!D:D,Summary!H:H,Table_Query_from_Mac10[[#This Row],[Juiceoc]])</f>
        <v>0</v>
      </c>
      <c r="Q1866" s="47">
        <f>SUMIFS(Summary!E:E,Summary!H:H,Table_Query_from_Mac10[[#This Row],[Juiceoc]])</f>
        <v>0</v>
      </c>
      <c r="R1866" s="47">
        <f>Table_Query_from_Mac10[[#This Row],[Net Unit]]*(1+Table_Query_from_Mac10[[#This Row],[PriceIncreasebyType]])</f>
        <v>9.69</v>
      </c>
      <c r="S1866" s="47">
        <f>Table_Query_from_Mac10[[#This Row],[UnitPriceFuture]]*Table_Query_from_Mac10[[#This Row],[qtytoShipFuture]]</f>
        <v>193.79999999999998</v>
      </c>
      <c r="T1866" s="47">
        <f>ROUND(Table_Query_from_Mac10[[#This Row],[qty_to_ship]]*(1+Table_Query_from_Mac10[[#This Row],[VolumeIncreasebyType]]),0)</f>
        <v>20</v>
      </c>
      <c r="U1866" s="47">
        <f>Table_Query_from_Mac10[[#This Row],[qtytoShipFuture]]*Table_Query_from_Mac10[[#This Row],[Future-cost]]</f>
        <v>99</v>
      </c>
      <c r="V1866" s="47">
        <f>Table_Query_from_Mac10[[#This Row],[qtytoShipFuture]]-Table_Query_from_Mac10[[#This Row],[qty_to_ship]]</f>
        <v>0</v>
      </c>
      <c r="W1866" s="47">
        <f>Table_Query_from_Mac10[[#This Row],[UnitPriceFuture]]</f>
        <v>9.69</v>
      </c>
      <c r="X1866" s="47">
        <f>Table_Query_from_Mac10[[#This Row],[Unit Increase]]*Table_Query_from_Mac10[[#This Row],[UnitPriceFuture]]</f>
        <v>0</v>
      </c>
      <c r="Y1866" s="47">
        <f>Table_Query_from_Mac10[[#This Row],[Unit Increase]]*Table_Query_from_Mac10[[#This Row],[Future-cost]]</f>
        <v>0</v>
      </c>
      <c r="Z1866" s="47">
        <f>-(Table_Query_from_Mac10[[#This Row],[Incremental Sales]]+((Table_Query_from_Mac10[[#This Row],[Incremental Sales]]*-(SUM(Summary!$S$8:$S$9)))))*Summary!$S$18</f>
        <v>0</v>
      </c>
      <c r="AA1866" s="47">
        <f>IFERROR(Table_Query_from_Mac10[[#This Row],[Incremental Cost]]/Table_Query_from_Mac10[[#This Row],[Incremental Sales]],0)</f>
        <v>0</v>
      </c>
      <c r="AB1866" s="47">
        <f>IFERROR(Table_Query_from_Mac10[[#This Row],[TotalCostFuture]]/Table_Query_from_Mac10[[#This Row],[totalsalesFuture]],0)</f>
        <v>0.51083591331269351</v>
      </c>
      <c r="AN1866" s="30">
        <v>80</v>
      </c>
      <c r="AO1866">
        <f t="shared" si="58"/>
        <v>20</v>
      </c>
      <c r="AQ1866" s="30">
        <v>27.69</v>
      </c>
      <c r="AR1866">
        <f t="shared" si="59"/>
        <v>9.69</v>
      </c>
    </row>
    <row r="1867" spans="1:44" x14ac:dyDescent="0.25">
      <c r="A1867">
        <v>90189</v>
      </c>
      <c r="B1867">
        <v>8</v>
      </c>
      <c r="C1867" t="s">
        <v>86</v>
      </c>
      <c r="D1867" t="s">
        <v>79</v>
      </c>
      <c r="E1867">
        <v>12</v>
      </c>
      <c r="F1867">
        <v>5.93</v>
      </c>
      <c r="G1867">
        <v>12.17</v>
      </c>
      <c r="H1867" s="1">
        <v>44852</v>
      </c>
      <c r="I1867" s="20">
        <v>0</v>
      </c>
      <c r="J1867" s="47">
        <f>Table_Query_from_Mac10[[#This Row],[unit_price]]-(Table_Query_from_Mac10[[#This Row],[unit_price]]*(Table_Query_from_Mac10[[#This Row],[discount_pct]]/100))</f>
        <v>12.17</v>
      </c>
      <c r="K1867" s="47">
        <f>Table_Query_from_Mac10[[#This Row],[unit_cost]]</f>
        <v>5.93</v>
      </c>
      <c r="L1867" s="47">
        <f>Table_Query_from_Mac10[[#This Row],[Live-cost]]*(1+Table_Query_from_Mac10[[#This Row],[CogsIncreasebyTYPE]])</f>
        <v>5.93</v>
      </c>
      <c r="M1867" s="47">
        <f>Table_Query_from_Mac10[[#This Row],[Live-cost]]*Table_Query_from_Mac10[[#This Row],[qty_to_ship]]</f>
        <v>71.16</v>
      </c>
      <c r="N1867" s="47">
        <f>IF(Table_Query_from_Mac10[[#This Row],[item_no]]="KDA",-Table_Query_from_Mac10[[#This Row],[unit_price]],Table_Query_from_Mac10[[#This Row],[Net Unit]]*Table_Query_from_Mac10[[#This Row],[qty_to_ship]])</f>
        <v>146.04</v>
      </c>
      <c r="O1867" s="47">
        <f>SUMIFS(Summary!C:C,Summary!H:H,Table_Query_from_Mac10[[#This Row],[Juiceoc]])</f>
        <v>0</v>
      </c>
      <c r="P1867" s="47">
        <f>SUMIFS(Summary!D:D,Summary!H:H,Table_Query_from_Mac10[[#This Row],[Juiceoc]])</f>
        <v>0</v>
      </c>
      <c r="Q1867" s="47">
        <f>SUMIFS(Summary!E:E,Summary!H:H,Table_Query_from_Mac10[[#This Row],[Juiceoc]])</f>
        <v>0</v>
      </c>
      <c r="R1867" s="47">
        <f>Table_Query_from_Mac10[[#This Row],[Net Unit]]*(1+Table_Query_from_Mac10[[#This Row],[PriceIncreasebyType]])</f>
        <v>12.17</v>
      </c>
      <c r="S1867" s="47">
        <f>Table_Query_from_Mac10[[#This Row],[UnitPriceFuture]]*Table_Query_from_Mac10[[#This Row],[qtytoShipFuture]]</f>
        <v>146.04</v>
      </c>
      <c r="T1867" s="47">
        <f>ROUND(Table_Query_from_Mac10[[#This Row],[qty_to_ship]]*(1+Table_Query_from_Mac10[[#This Row],[VolumeIncreasebyType]]),0)</f>
        <v>12</v>
      </c>
      <c r="U1867" s="47">
        <f>Table_Query_from_Mac10[[#This Row],[qtytoShipFuture]]*Table_Query_from_Mac10[[#This Row],[Future-cost]]</f>
        <v>71.16</v>
      </c>
      <c r="V1867" s="47">
        <f>Table_Query_from_Mac10[[#This Row],[qtytoShipFuture]]-Table_Query_from_Mac10[[#This Row],[qty_to_ship]]</f>
        <v>0</v>
      </c>
      <c r="W1867" s="47">
        <f>Table_Query_from_Mac10[[#This Row],[UnitPriceFuture]]</f>
        <v>12.17</v>
      </c>
      <c r="X1867" s="47">
        <f>Table_Query_from_Mac10[[#This Row],[Unit Increase]]*Table_Query_from_Mac10[[#This Row],[UnitPriceFuture]]</f>
        <v>0</v>
      </c>
      <c r="Y1867" s="47">
        <f>Table_Query_from_Mac10[[#This Row],[Unit Increase]]*Table_Query_from_Mac10[[#This Row],[Future-cost]]</f>
        <v>0</v>
      </c>
      <c r="Z1867" s="47">
        <f>-(Table_Query_from_Mac10[[#This Row],[Incremental Sales]]+((Table_Query_from_Mac10[[#This Row],[Incremental Sales]]*-(SUM(Summary!$S$8:$S$9)))))*Summary!$S$18</f>
        <v>0</v>
      </c>
      <c r="AA1867" s="47">
        <f>IFERROR(Table_Query_from_Mac10[[#This Row],[Incremental Cost]]/Table_Query_from_Mac10[[#This Row],[Incremental Sales]],0)</f>
        <v>0</v>
      </c>
      <c r="AB1867" s="47">
        <f>IFERROR(Table_Query_from_Mac10[[#This Row],[TotalCostFuture]]/Table_Query_from_Mac10[[#This Row],[totalsalesFuture]],0)</f>
        <v>0.48726376335250615</v>
      </c>
      <c r="AN1867" s="31">
        <v>48</v>
      </c>
      <c r="AO1867">
        <f t="shared" si="58"/>
        <v>12</v>
      </c>
      <c r="AQ1867" s="31">
        <v>34.76</v>
      </c>
      <c r="AR1867">
        <f t="shared" si="59"/>
        <v>12.17</v>
      </c>
    </row>
    <row r="1868" spans="1:44" x14ac:dyDescent="0.25">
      <c r="A1868">
        <v>90189</v>
      </c>
      <c r="B1868">
        <v>9</v>
      </c>
      <c r="C1868" t="s">
        <v>86</v>
      </c>
      <c r="D1868" t="s">
        <v>79</v>
      </c>
      <c r="E1868">
        <v>7</v>
      </c>
      <c r="F1868">
        <v>8.3800000000000008</v>
      </c>
      <c r="G1868">
        <v>18</v>
      </c>
      <c r="H1868" s="1">
        <v>44852</v>
      </c>
      <c r="I1868" s="20">
        <v>0</v>
      </c>
      <c r="J1868" s="47">
        <f>Table_Query_from_Mac10[[#This Row],[unit_price]]-(Table_Query_from_Mac10[[#This Row],[unit_price]]*(Table_Query_from_Mac10[[#This Row],[discount_pct]]/100))</f>
        <v>18</v>
      </c>
      <c r="K1868" s="47">
        <f>Table_Query_from_Mac10[[#This Row],[unit_cost]]</f>
        <v>8.3800000000000008</v>
      </c>
      <c r="L1868" s="47">
        <f>Table_Query_from_Mac10[[#This Row],[Live-cost]]*(1+Table_Query_from_Mac10[[#This Row],[CogsIncreasebyTYPE]])</f>
        <v>8.3800000000000008</v>
      </c>
      <c r="M1868" s="47">
        <f>Table_Query_from_Mac10[[#This Row],[Live-cost]]*Table_Query_from_Mac10[[#This Row],[qty_to_ship]]</f>
        <v>58.660000000000004</v>
      </c>
      <c r="N1868" s="47">
        <f>IF(Table_Query_from_Mac10[[#This Row],[item_no]]="KDA",-Table_Query_from_Mac10[[#This Row],[unit_price]],Table_Query_from_Mac10[[#This Row],[Net Unit]]*Table_Query_from_Mac10[[#This Row],[qty_to_ship]])</f>
        <v>126</v>
      </c>
      <c r="O1868" s="47">
        <f>SUMIFS(Summary!C:C,Summary!H:H,Table_Query_from_Mac10[[#This Row],[Juiceoc]])</f>
        <v>0</v>
      </c>
      <c r="P1868" s="47">
        <f>SUMIFS(Summary!D:D,Summary!H:H,Table_Query_from_Mac10[[#This Row],[Juiceoc]])</f>
        <v>0</v>
      </c>
      <c r="Q1868" s="47">
        <f>SUMIFS(Summary!E:E,Summary!H:H,Table_Query_from_Mac10[[#This Row],[Juiceoc]])</f>
        <v>0</v>
      </c>
      <c r="R1868" s="47">
        <f>Table_Query_from_Mac10[[#This Row],[Net Unit]]*(1+Table_Query_from_Mac10[[#This Row],[PriceIncreasebyType]])</f>
        <v>18</v>
      </c>
      <c r="S1868" s="47">
        <f>Table_Query_from_Mac10[[#This Row],[UnitPriceFuture]]*Table_Query_from_Mac10[[#This Row],[qtytoShipFuture]]</f>
        <v>126</v>
      </c>
      <c r="T1868" s="47">
        <f>ROUND(Table_Query_from_Mac10[[#This Row],[qty_to_ship]]*(1+Table_Query_from_Mac10[[#This Row],[VolumeIncreasebyType]]),0)</f>
        <v>7</v>
      </c>
      <c r="U1868" s="47">
        <f>Table_Query_from_Mac10[[#This Row],[qtytoShipFuture]]*Table_Query_from_Mac10[[#This Row],[Future-cost]]</f>
        <v>58.660000000000004</v>
      </c>
      <c r="V1868" s="47">
        <f>Table_Query_from_Mac10[[#This Row],[qtytoShipFuture]]-Table_Query_from_Mac10[[#This Row],[qty_to_ship]]</f>
        <v>0</v>
      </c>
      <c r="W1868" s="47">
        <f>Table_Query_from_Mac10[[#This Row],[UnitPriceFuture]]</f>
        <v>18</v>
      </c>
      <c r="X1868" s="47">
        <f>Table_Query_from_Mac10[[#This Row],[Unit Increase]]*Table_Query_from_Mac10[[#This Row],[UnitPriceFuture]]</f>
        <v>0</v>
      </c>
      <c r="Y1868" s="47">
        <f>Table_Query_from_Mac10[[#This Row],[Unit Increase]]*Table_Query_from_Mac10[[#This Row],[Future-cost]]</f>
        <v>0</v>
      </c>
      <c r="Z1868" s="47">
        <f>-(Table_Query_from_Mac10[[#This Row],[Incremental Sales]]+((Table_Query_from_Mac10[[#This Row],[Incremental Sales]]*-(SUM(Summary!$S$8:$S$9)))))*Summary!$S$18</f>
        <v>0</v>
      </c>
      <c r="AA1868" s="47">
        <f>IFERROR(Table_Query_from_Mac10[[#This Row],[Incremental Cost]]/Table_Query_from_Mac10[[#This Row],[Incremental Sales]],0)</f>
        <v>0</v>
      </c>
      <c r="AB1868" s="47">
        <f>IFERROR(Table_Query_from_Mac10[[#This Row],[TotalCostFuture]]/Table_Query_from_Mac10[[#This Row],[totalsalesFuture]],0)</f>
        <v>0.46555555555555561</v>
      </c>
      <c r="AN1868" s="30">
        <v>27</v>
      </c>
      <c r="AO1868">
        <f t="shared" si="58"/>
        <v>7</v>
      </c>
      <c r="AQ1868" s="30">
        <v>51.42</v>
      </c>
      <c r="AR1868">
        <f t="shared" si="59"/>
        <v>18</v>
      </c>
    </row>
    <row r="1869" spans="1:44" x14ac:dyDescent="0.25">
      <c r="A1869">
        <v>90189</v>
      </c>
      <c r="B1869">
        <v>10</v>
      </c>
      <c r="C1869" t="s">
        <v>86</v>
      </c>
      <c r="D1869" t="s">
        <v>79</v>
      </c>
      <c r="E1869">
        <v>100</v>
      </c>
      <c r="F1869">
        <v>5.74</v>
      </c>
      <c r="G1869">
        <v>12.76</v>
      </c>
      <c r="H1869" s="1">
        <v>44852</v>
      </c>
      <c r="I1869" s="20">
        <v>0</v>
      </c>
      <c r="J1869" s="47">
        <f>Table_Query_from_Mac10[[#This Row],[unit_price]]-(Table_Query_from_Mac10[[#This Row],[unit_price]]*(Table_Query_from_Mac10[[#This Row],[discount_pct]]/100))</f>
        <v>12.76</v>
      </c>
      <c r="K1869" s="47">
        <f>Table_Query_from_Mac10[[#This Row],[unit_cost]]</f>
        <v>5.74</v>
      </c>
      <c r="L1869" s="47">
        <f>Table_Query_from_Mac10[[#This Row],[Live-cost]]*(1+Table_Query_from_Mac10[[#This Row],[CogsIncreasebyTYPE]])</f>
        <v>5.74</v>
      </c>
      <c r="M1869" s="47">
        <f>Table_Query_from_Mac10[[#This Row],[Live-cost]]*Table_Query_from_Mac10[[#This Row],[qty_to_ship]]</f>
        <v>574</v>
      </c>
      <c r="N1869" s="47">
        <f>IF(Table_Query_from_Mac10[[#This Row],[item_no]]="KDA",-Table_Query_from_Mac10[[#This Row],[unit_price]],Table_Query_from_Mac10[[#This Row],[Net Unit]]*Table_Query_from_Mac10[[#This Row],[qty_to_ship]])</f>
        <v>1276</v>
      </c>
      <c r="O1869" s="47">
        <f>SUMIFS(Summary!C:C,Summary!H:H,Table_Query_from_Mac10[[#This Row],[Juiceoc]])</f>
        <v>0</v>
      </c>
      <c r="P1869" s="47">
        <f>SUMIFS(Summary!D:D,Summary!H:H,Table_Query_from_Mac10[[#This Row],[Juiceoc]])</f>
        <v>0</v>
      </c>
      <c r="Q1869" s="47">
        <f>SUMIFS(Summary!E:E,Summary!H:H,Table_Query_from_Mac10[[#This Row],[Juiceoc]])</f>
        <v>0</v>
      </c>
      <c r="R1869" s="47">
        <f>Table_Query_from_Mac10[[#This Row],[Net Unit]]*(1+Table_Query_from_Mac10[[#This Row],[PriceIncreasebyType]])</f>
        <v>12.76</v>
      </c>
      <c r="S1869" s="47">
        <f>Table_Query_from_Mac10[[#This Row],[UnitPriceFuture]]*Table_Query_from_Mac10[[#This Row],[qtytoShipFuture]]</f>
        <v>1276</v>
      </c>
      <c r="T1869" s="47">
        <f>ROUND(Table_Query_from_Mac10[[#This Row],[qty_to_ship]]*(1+Table_Query_from_Mac10[[#This Row],[VolumeIncreasebyType]]),0)</f>
        <v>100</v>
      </c>
      <c r="U1869" s="47">
        <f>Table_Query_from_Mac10[[#This Row],[qtytoShipFuture]]*Table_Query_from_Mac10[[#This Row],[Future-cost]]</f>
        <v>574</v>
      </c>
      <c r="V1869" s="47">
        <f>Table_Query_from_Mac10[[#This Row],[qtytoShipFuture]]-Table_Query_from_Mac10[[#This Row],[qty_to_ship]]</f>
        <v>0</v>
      </c>
      <c r="W1869" s="47">
        <f>Table_Query_from_Mac10[[#This Row],[UnitPriceFuture]]</f>
        <v>12.76</v>
      </c>
      <c r="X1869" s="47">
        <f>Table_Query_from_Mac10[[#This Row],[Unit Increase]]*Table_Query_from_Mac10[[#This Row],[UnitPriceFuture]]</f>
        <v>0</v>
      </c>
      <c r="Y1869" s="47">
        <f>Table_Query_from_Mac10[[#This Row],[Unit Increase]]*Table_Query_from_Mac10[[#This Row],[Future-cost]]</f>
        <v>0</v>
      </c>
      <c r="Z1869" s="47">
        <f>-(Table_Query_from_Mac10[[#This Row],[Incremental Sales]]+((Table_Query_from_Mac10[[#This Row],[Incremental Sales]]*-(SUM(Summary!$S$8:$S$9)))))*Summary!$S$18</f>
        <v>0</v>
      </c>
      <c r="AA1869" s="47">
        <f>IFERROR(Table_Query_from_Mac10[[#This Row],[Incremental Cost]]/Table_Query_from_Mac10[[#This Row],[Incremental Sales]],0)</f>
        <v>0</v>
      </c>
      <c r="AB1869" s="47">
        <f>IFERROR(Table_Query_from_Mac10[[#This Row],[TotalCostFuture]]/Table_Query_from_Mac10[[#This Row],[totalsalesFuture]],0)</f>
        <v>0.44984326018808779</v>
      </c>
      <c r="AN1869" s="31">
        <v>400</v>
      </c>
      <c r="AO1869">
        <f t="shared" si="58"/>
        <v>100</v>
      </c>
      <c r="AQ1869" s="31">
        <v>36.47</v>
      </c>
      <c r="AR1869">
        <f t="shared" si="59"/>
        <v>12.76</v>
      </c>
    </row>
    <row r="1870" spans="1:44" x14ac:dyDescent="0.25">
      <c r="A1870">
        <v>90189</v>
      </c>
      <c r="B1870">
        <v>11</v>
      </c>
      <c r="C1870" t="s">
        <v>86</v>
      </c>
      <c r="D1870" t="s">
        <v>79</v>
      </c>
      <c r="E1870">
        <v>24</v>
      </c>
      <c r="F1870">
        <v>6.33</v>
      </c>
      <c r="G1870">
        <v>14.25</v>
      </c>
      <c r="H1870" s="1">
        <v>44852</v>
      </c>
      <c r="I1870" s="20">
        <v>0</v>
      </c>
      <c r="J1870" s="47">
        <f>Table_Query_from_Mac10[[#This Row],[unit_price]]-(Table_Query_from_Mac10[[#This Row],[unit_price]]*(Table_Query_from_Mac10[[#This Row],[discount_pct]]/100))</f>
        <v>14.25</v>
      </c>
      <c r="K1870" s="47">
        <f>Table_Query_from_Mac10[[#This Row],[unit_cost]]</f>
        <v>6.33</v>
      </c>
      <c r="L1870" s="47">
        <f>Table_Query_from_Mac10[[#This Row],[Live-cost]]*(1+Table_Query_from_Mac10[[#This Row],[CogsIncreasebyTYPE]])</f>
        <v>6.33</v>
      </c>
      <c r="M1870" s="47">
        <f>Table_Query_from_Mac10[[#This Row],[Live-cost]]*Table_Query_from_Mac10[[#This Row],[qty_to_ship]]</f>
        <v>151.92000000000002</v>
      </c>
      <c r="N1870" s="47">
        <f>IF(Table_Query_from_Mac10[[#This Row],[item_no]]="KDA",-Table_Query_from_Mac10[[#This Row],[unit_price]],Table_Query_from_Mac10[[#This Row],[Net Unit]]*Table_Query_from_Mac10[[#This Row],[qty_to_ship]])</f>
        <v>342</v>
      </c>
      <c r="O1870" s="47">
        <f>SUMIFS(Summary!C:C,Summary!H:H,Table_Query_from_Mac10[[#This Row],[Juiceoc]])</f>
        <v>0</v>
      </c>
      <c r="P1870" s="47">
        <f>SUMIFS(Summary!D:D,Summary!H:H,Table_Query_from_Mac10[[#This Row],[Juiceoc]])</f>
        <v>0</v>
      </c>
      <c r="Q1870" s="47">
        <f>SUMIFS(Summary!E:E,Summary!H:H,Table_Query_from_Mac10[[#This Row],[Juiceoc]])</f>
        <v>0</v>
      </c>
      <c r="R1870" s="47">
        <f>Table_Query_from_Mac10[[#This Row],[Net Unit]]*(1+Table_Query_from_Mac10[[#This Row],[PriceIncreasebyType]])</f>
        <v>14.25</v>
      </c>
      <c r="S1870" s="47">
        <f>Table_Query_from_Mac10[[#This Row],[UnitPriceFuture]]*Table_Query_from_Mac10[[#This Row],[qtytoShipFuture]]</f>
        <v>342</v>
      </c>
      <c r="T1870" s="47">
        <f>ROUND(Table_Query_from_Mac10[[#This Row],[qty_to_ship]]*(1+Table_Query_from_Mac10[[#This Row],[VolumeIncreasebyType]]),0)</f>
        <v>24</v>
      </c>
      <c r="U1870" s="47">
        <f>Table_Query_from_Mac10[[#This Row],[qtytoShipFuture]]*Table_Query_from_Mac10[[#This Row],[Future-cost]]</f>
        <v>151.92000000000002</v>
      </c>
      <c r="V1870" s="47">
        <f>Table_Query_from_Mac10[[#This Row],[qtytoShipFuture]]-Table_Query_from_Mac10[[#This Row],[qty_to_ship]]</f>
        <v>0</v>
      </c>
      <c r="W1870" s="47">
        <f>Table_Query_from_Mac10[[#This Row],[UnitPriceFuture]]</f>
        <v>14.25</v>
      </c>
      <c r="X1870" s="47">
        <f>Table_Query_from_Mac10[[#This Row],[Unit Increase]]*Table_Query_from_Mac10[[#This Row],[UnitPriceFuture]]</f>
        <v>0</v>
      </c>
      <c r="Y1870" s="47">
        <f>Table_Query_from_Mac10[[#This Row],[Unit Increase]]*Table_Query_from_Mac10[[#This Row],[Future-cost]]</f>
        <v>0</v>
      </c>
      <c r="Z1870" s="47">
        <f>-(Table_Query_from_Mac10[[#This Row],[Incremental Sales]]+((Table_Query_from_Mac10[[#This Row],[Incremental Sales]]*-(SUM(Summary!$S$8:$S$9)))))*Summary!$S$18</f>
        <v>0</v>
      </c>
      <c r="AA1870" s="47">
        <f>IFERROR(Table_Query_from_Mac10[[#This Row],[Incremental Cost]]/Table_Query_from_Mac10[[#This Row],[Incremental Sales]],0)</f>
        <v>0</v>
      </c>
      <c r="AB1870" s="47">
        <f>IFERROR(Table_Query_from_Mac10[[#This Row],[TotalCostFuture]]/Table_Query_from_Mac10[[#This Row],[totalsalesFuture]],0)</f>
        <v>0.4442105263157895</v>
      </c>
      <c r="AN1870" s="30">
        <v>96</v>
      </c>
      <c r="AO1870">
        <f t="shared" si="58"/>
        <v>24</v>
      </c>
      <c r="AQ1870" s="30">
        <v>40.700000000000003</v>
      </c>
      <c r="AR1870">
        <f t="shared" si="59"/>
        <v>14.25</v>
      </c>
    </row>
    <row r="1871" spans="1:44" x14ac:dyDescent="0.25">
      <c r="A1871">
        <v>90189</v>
      </c>
      <c r="B1871">
        <v>12</v>
      </c>
      <c r="C1871" t="s">
        <v>86</v>
      </c>
      <c r="D1871" t="s">
        <v>79</v>
      </c>
      <c r="E1871">
        <v>48</v>
      </c>
      <c r="F1871">
        <v>6.95</v>
      </c>
      <c r="G1871">
        <v>15.6</v>
      </c>
      <c r="H1871" s="1">
        <v>44852</v>
      </c>
      <c r="I1871" s="20">
        <v>0</v>
      </c>
      <c r="J1871" s="47">
        <f>Table_Query_from_Mac10[[#This Row],[unit_price]]-(Table_Query_from_Mac10[[#This Row],[unit_price]]*(Table_Query_from_Mac10[[#This Row],[discount_pct]]/100))</f>
        <v>15.6</v>
      </c>
      <c r="K1871" s="47">
        <f>Table_Query_from_Mac10[[#This Row],[unit_cost]]</f>
        <v>6.95</v>
      </c>
      <c r="L1871" s="47">
        <f>Table_Query_from_Mac10[[#This Row],[Live-cost]]*(1+Table_Query_from_Mac10[[#This Row],[CogsIncreasebyTYPE]])</f>
        <v>6.95</v>
      </c>
      <c r="M1871" s="47">
        <f>Table_Query_from_Mac10[[#This Row],[Live-cost]]*Table_Query_from_Mac10[[#This Row],[qty_to_ship]]</f>
        <v>333.6</v>
      </c>
      <c r="N1871" s="47">
        <f>IF(Table_Query_from_Mac10[[#This Row],[item_no]]="KDA",-Table_Query_from_Mac10[[#This Row],[unit_price]],Table_Query_from_Mac10[[#This Row],[Net Unit]]*Table_Query_from_Mac10[[#This Row],[qty_to_ship]])</f>
        <v>748.8</v>
      </c>
      <c r="O1871" s="47">
        <f>SUMIFS(Summary!C:C,Summary!H:H,Table_Query_from_Mac10[[#This Row],[Juiceoc]])</f>
        <v>0</v>
      </c>
      <c r="P1871" s="47">
        <f>SUMIFS(Summary!D:D,Summary!H:H,Table_Query_from_Mac10[[#This Row],[Juiceoc]])</f>
        <v>0</v>
      </c>
      <c r="Q1871" s="47">
        <f>SUMIFS(Summary!E:E,Summary!H:H,Table_Query_from_Mac10[[#This Row],[Juiceoc]])</f>
        <v>0</v>
      </c>
      <c r="R1871" s="47">
        <f>Table_Query_from_Mac10[[#This Row],[Net Unit]]*(1+Table_Query_from_Mac10[[#This Row],[PriceIncreasebyType]])</f>
        <v>15.6</v>
      </c>
      <c r="S1871" s="47">
        <f>Table_Query_from_Mac10[[#This Row],[UnitPriceFuture]]*Table_Query_from_Mac10[[#This Row],[qtytoShipFuture]]</f>
        <v>748.8</v>
      </c>
      <c r="T1871" s="47">
        <f>ROUND(Table_Query_from_Mac10[[#This Row],[qty_to_ship]]*(1+Table_Query_from_Mac10[[#This Row],[VolumeIncreasebyType]]),0)</f>
        <v>48</v>
      </c>
      <c r="U1871" s="47">
        <f>Table_Query_from_Mac10[[#This Row],[qtytoShipFuture]]*Table_Query_from_Mac10[[#This Row],[Future-cost]]</f>
        <v>333.6</v>
      </c>
      <c r="V1871" s="47">
        <f>Table_Query_from_Mac10[[#This Row],[qtytoShipFuture]]-Table_Query_from_Mac10[[#This Row],[qty_to_ship]]</f>
        <v>0</v>
      </c>
      <c r="W1871" s="47">
        <f>Table_Query_from_Mac10[[#This Row],[UnitPriceFuture]]</f>
        <v>15.6</v>
      </c>
      <c r="X1871" s="47">
        <f>Table_Query_from_Mac10[[#This Row],[Unit Increase]]*Table_Query_from_Mac10[[#This Row],[UnitPriceFuture]]</f>
        <v>0</v>
      </c>
      <c r="Y1871" s="47">
        <f>Table_Query_from_Mac10[[#This Row],[Unit Increase]]*Table_Query_from_Mac10[[#This Row],[Future-cost]]</f>
        <v>0</v>
      </c>
      <c r="Z1871" s="47">
        <f>-(Table_Query_from_Mac10[[#This Row],[Incremental Sales]]+((Table_Query_from_Mac10[[#This Row],[Incremental Sales]]*-(SUM(Summary!$S$8:$S$9)))))*Summary!$S$18</f>
        <v>0</v>
      </c>
      <c r="AA1871" s="47">
        <f>IFERROR(Table_Query_from_Mac10[[#This Row],[Incremental Cost]]/Table_Query_from_Mac10[[#This Row],[Incremental Sales]],0)</f>
        <v>0</v>
      </c>
      <c r="AB1871" s="47">
        <f>IFERROR(Table_Query_from_Mac10[[#This Row],[TotalCostFuture]]/Table_Query_from_Mac10[[#This Row],[totalsalesFuture]],0)</f>
        <v>0.4455128205128206</v>
      </c>
      <c r="AN1871" s="31">
        <v>192</v>
      </c>
      <c r="AO1871">
        <f t="shared" si="58"/>
        <v>48</v>
      </c>
      <c r="AQ1871" s="31">
        <v>44.56</v>
      </c>
      <c r="AR1871">
        <f t="shared" si="59"/>
        <v>15.6</v>
      </c>
    </row>
    <row r="1872" spans="1:44" x14ac:dyDescent="0.25">
      <c r="A1872">
        <v>90189</v>
      </c>
      <c r="B1872">
        <v>13</v>
      </c>
      <c r="C1872" t="s">
        <v>85</v>
      </c>
      <c r="D1872" t="s">
        <v>79</v>
      </c>
      <c r="E1872">
        <v>9</v>
      </c>
      <c r="F1872">
        <v>8.16</v>
      </c>
      <c r="G1872">
        <v>18.54</v>
      </c>
      <c r="H1872" s="1">
        <v>44852</v>
      </c>
      <c r="I1872" s="20">
        <v>0</v>
      </c>
      <c r="J1872" s="47">
        <f>Table_Query_from_Mac10[[#This Row],[unit_price]]-(Table_Query_from_Mac10[[#This Row],[unit_price]]*(Table_Query_from_Mac10[[#This Row],[discount_pct]]/100))</f>
        <v>18.54</v>
      </c>
      <c r="K1872" s="47">
        <f>Table_Query_from_Mac10[[#This Row],[unit_cost]]</f>
        <v>8.16</v>
      </c>
      <c r="L1872" s="47">
        <f>Table_Query_from_Mac10[[#This Row],[Live-cost]]*(1+Table_Query_from_Mac10[[#This Row],[CogsIncreasebyTYPE]])</f>
        <v>8.16</v>
      </c>
      <c r="M1872" s="47">
        <f>Table_Query_from_Mac10[[#This Row],[Live-cost]]*Table_Query_from_Mac10[[#This Row],[qty_to_ship]]</f>
        <v>73.44</v>
      </c>
      <c r="N1872" s="47">
        <f>IF(Table_Query_from_Mac10[[#This Row],[item_no]]="KDA",-Table_Query_from_Mac10[[#This Row],[unit_price]],Table_Query_from_Mac10[[#This Row],[Net Unit]]*Table_Query_from_Mac10[[#This Row],[qty_to_ship]])</f>
        <v>166.85999999999999</v>
      </c>
      <c r="O1872" s="47">
        <f>SUMIFS(Summary!C:C,Summary!H:H,Table_Query_from_Mac10[[#This Row],[Juiceoc]])</f>
        <v>0</v>
      </c>
      <c r="P1872" s="47">
        <f>SUMIFS(Summary!D:D,Summary!H:H,Table_Query_from_Mac10[[#This Row],[Juiceoc]])</f>
        <v>0</v>
      </c>
      <c r="Q1872" s="47">
        <f>SUMIFS(Summary!E:E,Summary!H:H,Table_Query_from_Mac10[[#This Row],[Juiceoc]])</f>
        <v>0</v>
      </c>
      <c r="R1872" s="47">
        <f>Table_Query_from_Mac10[[#This Row],[Net Unit]]*(1+Table_Query_from_Mac10[[#This Row],[PriceIncreasebyType]])</f>
        <v>18.54</v>
      </c>
      <c r="S1872" s="47">
        <f>Table_Query_from_Mac10[[#This Row],[UnitPriceFuture]]*Table_Query_from_Mac10[[#This Row],[qtytoShipFuture]]</f>
        <v>166.85999999999999</v>
      </c>
      <c r="T1872" s="47">
        <f>ROUND(Table_Query_from_Mac10[[#This Row],[qty_to_ship]]*(1+Table_Query_from_Mac10[[#This Row],[VolumeIncreasebyType]]),0)</f>
        <v>9</v>
      </c>
      <c r="U1872" s="47">
        <f>Table_Query_from_Mac10[[#This Row],[qtytoShipFuture]]*Table_Query_from_Mac10[[#This Row],[Future-cost]]</f>
        <v>73.44</v>
      </c>
      <c r="V1872" s="47">
        <f>Table_Query_from_Mac10[[#This Row],[qtytoShipFuture]]-Table_Query_from_Mac10[[#This Row],[qty_to_ship]]</f>
        <v>0</v>
      </c>
      <c r="W1872" s="47">
        <f>Table_Query_from_Mac10[[#This Row],[UnitPriceFuture]]</f>
        <v>18.54</v>
      </c>
      <c r="X1872" s="47">
        <f>Table_Query_from_Mac10[[#This Row],[Unit Increase]]*Table_Query_from_Mac10[[#This Row],[UnitPriceFuture]]</f>
        <v>0</v>
      </c>
      <c r="Y1872" s="47">
        <f>Table_Query_from_Mac10[[#This Row],[Unit Increase]]*Table_Query_from_Mac10[[#This Row],[Future-cost]]</f>
        <v>0</v>
      </c>
      <c r="Z1872" s="47">
        <f>-(Table_Query_from_Mac10[[#This Row],[Incremental Sales]]+((Table_Query_from_Mac10[[#This Row],[Incremental Sales]]*-(SUM(Summary!$S$8:$S$9)))))*Summary!$S$18</f>
        <v>0</v>
      </c>
      <c r="AA1872" s="47">
        <f>IFERROR(Table_Query_from_Mac10[[#This Row],[Incremental Cost]]/Table_Query_from_Mac10[[#This Row],[Incremental Sales]],0)</f>
        <v>0</v>
      </c>
      <c r="AB1872" s="47">
        <f>IFERROR(Table_Query_from_Mac10[[#This Row],[TotalCostFuture]]/Table_Query_from_Mac10[[#This Row],[totalsalesFuture]],0)</f>
        <v>0.44012944983818775</v>
      </c>
      <c r="AN1872" s="30">
        <v>36</v>
      </c>
      <c r="AO1872">
        <f t="shared" si="58"/>
        <v>9</v>
      </c>
      <c r="AQ1872" s="30">
        <v>52.98</v>
      </c>
      <c r="AR1872">
        <f t="shared" si="59"/>
        <v>18.54</v>
      </c>
    </row>
    <row r="1873" spans="1:44" x14ac:dyDescent="0.25">
      <c r="A1873">
        <v>90189</v>
      </c>
      <c r="B1873">
        <v>14</v>
      </c>
      <c r="C1873" t="s">
        <v>85</v>
      </c>
      <c r="D1873" t="s">
        <v>79</v>
      </c>
      <c r="E1873">
        <v>14</v>
      </c>
      <c r="F1873">
        <v>9.5</v>
      </c>
      <c r="G1873">
        <v>22.93</v>
      </c>
      <c r="H1873" s="1">
        <v>44852</v>
      </c>
      <c r="I1873" s="20">
        <v>0</v>
      </c>
      <c r="J1873" s="47">
        <f>Table_Query_from_Mac10[[#This Row],[unit_price]]-(Table_Query_from_Mac10[[#This Row],[unit_price]]*(Table_Query_from_Mac10[[#This Row],[discount_pct]]/100))</f>
        <v>22.93</v>
      </c>
      <c r="K1873" s="47">
        <f>Table_Query_from_Mac10[[#This Row],[unit_cost]]</f>
        <v>9.5</v>
      </c>
      <c r="L1873" s="47">
        <f>Table_Query_from_Mac10[[#This Row],[Live-cost]]*(1+Table_Query_from_Mac10[[#This Row],[CogsIncreasebyTYPE]])</f>
        <v>9.5</v>
      </c>
      <c r="M1873" s="47">
        <f>Table_Query_from_Mac10[[#This Row],[Live-cost]]*Table_Query_from_Mac10[[#This Row],[qty_to_ship]]</f>
        <v>133</v>
      </c>
      <c r="N1873" s="47">
        <f>IF(Table_Query_from_Mac10[[#This Row],[item_no]]="KDA",-Table_Query_from_Mac10[[#This Row],[unit_price]],Table_Query_from_Mac10[[#This Row],[Net Unit]]*Table_Query_from_Mac10[[#This Row],[qty_to_ship]])</f>
        <v>321.02</v>
      </c>
      <c r="O1873" s="47">
        <f>SUMIFS(Summary!C:C,Summary!H:H,Table_Query_from_Mac10[[#This Row],[Juiceoc]])</f>
        <v>0</v>
      </c>
      <c r="P1873" s="47">
        <f>SUMIFS(Summary!D:D,Summary!H:H,Table_Query_from_Mac10[[#This Row],[Juiceoc]])</f>
        <v>0</v>
      </c>
      <c r="Q1873" s="47">
        <f>SUMIFS(Summary!E:E,Summary!H:H,Table_Query_from_Mac10[[#This Row],[Juiceoc]])</f>
        <v>0</v>
      </c>
      <c r="R1873" s="47">
        <f>Table_Query_from_Mac10[[#This Row],[Net Unit]]*(1+Table_Query_from_Mac10[[#This Row],[PriceIncreasebyType]])</f>
        <v>22.93</v>
      </c>
      <c r="S1873" s="47">
        <f>Table_Query_from_Mac10[[#This Row],[UnitPriceFuture]]*Table_Query_from_Mac10[[#This Row],[qtytoShipFuture]]</f>
        <v>321.02</v>
      </c>
      <c r="T1873" s="47">
        <f>ROUND(Table_Query_from_Mac10[[#This Row],[qty_to_ship]]*(1+Table_Query_from_Mac10[[#This Row],[VolumeIncreasebyType]]),0)</f>
        <v>14</v>
      </c>
      <c r="U1873" s="47">
        <f>Table_Query_from_Mac10[[#This Row],[qtytoShipFuture]]*Table_Query_from_Mac10[[#This Row],[Future-cost]]</f>
        <v>133</v>
      </c>
      <c r="V1873" s="47">
        <f>Table_Query_from_Mac10[[#This Row],[qtytoShipFuture]]-Table_Query_from_Mac10[[#This Row],[qty_to_ship]]</f>
        <v>0</v>
      </c>
      <c r="W1873" s="47">
        <f>Table_Query_from_Mac10[[#This Row],[UnitPriceFuture]]</f>
        <v>22.93</v>
      </c>
      <c r="X1873" s="47">
        <f>Table_Query_from_Mac10[[#This Row],[Unit Increase]]*Table_Query_from_Mac10[[#This Row],[UnitPriceFuture]]</f>
        <v>0</v>
      </c>
      <c r="Y1873" s="47">
        <f>Table_Query_from_Mac10[[#This Row],[Unit Increase]]*Table_Query_from_Mac10[[#This Row],[Future-cost]]</f>
        <v>0</v>
      </c>
      <c r="Z1873" s="47">
        <f>-(Table_Query_from_Mac10[[#This Row],[Incremental Sales]]+((Table_Query_from_Mac10[[#This Row],[Incremental Sales]]*-(SUM(Summary!$S$8:$S$9)))))*Summary!$S$18</f>
        <v>0</v>
      </c>
      <c r="AA1873" s="47">
        <f>IFERROR(Table_Query_from_Mac10[[#This Row],[Incremental Cost]]/Table_Query_from_Mac10[[#This Row],[Incremental Sales]],0)</f>
        <v>0</v>
      </c>
      <c r="AB1873" s="47">
        <f>IFERROR(Table_Query_from_Mac10[[#This Row],[TotalCostFuture]]/Table_Query_from_Mac10[[#This Row],[totalsalesFuture]],0)</f>
        <v>0.41430440470998692</v>
      </c>
      <c r="AN1873" s="31">
        <v>54</v>
      </c>
      <c r="AO1873">
        <f t="shared" si="58"/>
        <v>14</v>
      </c>
      <c r="AQ1873" s="31">
        <v>65.52</v>
      </c>
      <c r="AR1873">
        <f t="shared" si="59"/>
        <v>22.93</v>
      </c>
    </row>
    <row r="1874" spans="1:44" x14ac:dyDescent="0.25">
      <c r="A1874">
        <v>90189</v>
      </c>
      <c r="B1874">
        <v>15</v>
      </c>
      <c r="C1874" t="s">
        <v>85</v>
      </c>
      <c r="D1874" t="s">
        <v>79</v>
      </c>
      <c r="E1874">
        <v>6</v>
      </c>
      <c r="F1874">
        <v>14.38</v>
      </c>
      <c r="G1874">
        <v>38.54</v>
      </c>
      <c r="H1874" s="1">
        <v>44852</v>
      </c>
      <c r="I1874" s="20">
        <v>0</v>
      </c>
      <c r="J1874" s="47">
        <f>Table_Query_from_Mac10[[#This Row],[unit_price]]-(Table_Query_from_Mac10[[#This Row],[unit_price]]*(Table_Query_from_Mac10[[#This Row],[discount_pct]]/100))</f>
        <v>38.54</v>
      </c>
      <c r="K1874" s="47">
        <f>Table_Query_from_Mac10[[#This Row],[unit_cost]]</f>
        <v>14.38</v>
      </c>
      <c r="L1874" s="47">
        <f>Table_Query_from_Mac10[[#This Row],[Live-cost]]*(1+Table_Query_from_Mac10[[#This Row],[CogsIncreasebyTYPE]])</f>
        <v>14.38</v>
      </c>
      <c r="M1874" s="47">
        <f>Table_Query_from_Mac10[[#This Row],[Live-cost]]*Table_Query_from_Mac10[[#This Row],[qty_to_ship]]</f>
        <v>86.28</v>
      </c>
      <c r="N1874" s="47">
        <f>IF(Table_Query_from_Mac10[[#This Row],[item_no]]="KDA",-Table_Query_from_Mac10[[#This Row],[unit_price]],Table_Query_from_Mac10[[#This Row],[Net Unit]]*Table_Query_from_Mac10[[#This Row],[qty_to_ship]])</f>
        <v>231.24</v>
      </c>
      <c r="O1874" s="47">
        <f>SUMIFS(Summary!C:C,Summary!H:H,Table_Query_from_Mac10[[#This Row],[Juiceoc]])</f>
        <v>0</v>
      </c>
      <c r="P1874" s="47">
        <f>SUMIFS(Summary!D:D,Summary!H:H,Table_Query_from_Mac10[[#This Row],[Juiceoc]])</f>
        <v>0</v>
      </c>
      <c r="Q1874" s="47">
        <f>SUMIFS(Summary!E:E,Summary!H:H,Table_Query_from_Mac10[[#This Row],[Juiceoc]])</f>
        <v>0</v>
      </c>
      <c r="R1874" s="47">
        <f>Table_Query_from_Mac10[[#This Row],[Net Unit]]*(1+Table_Query_from_Mac10[[#This Row],[PriceIncreasebyType]])</f>
        <v>38.54</v>
      </c>
      <c r="S1874" s="47">
        <f>Table_Query_from_Mac10[[#This Row],[UnitPriceFuture]]*Table_Query_from_Mac10[[#This Row],[qtytoShipFuture]]</f>
        <v>231.24</v>
      </c>
      <c r="T1874" s="47">
        <f>ROUND(Table_Query_from_Mac10[[#This Row],[qty_to_ship]]*(1+Table_Query_from_Mac10[[#This Row],[VolumeIncreasebyType]]),0)</f>
        <v>6</v>
      </c>
      <c r="U1874" s="47">
        <f>Table_Query_from_Mac10[[#This Row],[qtytoShipFuture]]*Table_Query_from_Mac10[[#This Row],[Future-cost]]</f>
        <v>86.28</v>
      </c>
      <c r="V1874" s="47">
        <f>Table_Query_from_Mac10[[#This Row],[qtytoShipFuture]]-Table_Query_from_Mac10[[#This Row],[qty_to_ship]]</f>
        <v>0</v>
      </c>
      <c r="W1874" s="47">
        <f>Table_Query_from_Mac10[[#This Row],[UnitPriceFuture]]</f>
        <v>38.54</v>
      </c>
      <c r="X1874" s="47">
        <f>Table_Query_from_Mac10[[#This Row],[Unit Increase]]*Table_Query_from_Mac10[[#This Row],[UnitPriceFuture]]</f>
        <v>0</v>
      </c>
      <c r="Y1874" s="47">
        <f>Table_Query_from_Mac10[[#This Row],[Unit Increase]]*Table_Query_from_Mac10[[#This Row],[Future-cost]]</f>
        <v>0</v>
      </c>
      <c r="Z1874" s="47">
        <f>-(Table_Query_from_Mac10[[#This Row],[Incremental Sales]]+((Table_Query_from_Mac10[[#This Row],[Incremental Sales]]*-(SUM(Summary!$S$8:$S$9)))))*Summary!$S$18</f>
        <v>0</v>
      </c>
      <c r="AA1874" s="47">
        <f>IFERROR(Table_Query_from_Mac10[[#This Row],[Incremental Cost]]/Table_Query_from_Mac10[[#This Row],[Incremental Sales]],0)</f>
        <v>0</v>
      </c>
      <c r="AB1874" s="47">
        <f>IFERROR(Table_Query_from_Mac10[[#This Row],[TotalCostFuture]]/Table_Query_from_Mac10[[#This Row],[totalsalesFuture]],0)</f>
        <v>0.37311883757135444</v>
      </c>
      <c r="AN1874" s="30">
        <v>24</v>
      </c>
      <c r="AO1874">
        <f t="shared" si="58"/>
        <v>6</v>
      </c>
      <c r="AQ1874" s="30">
        <v>110.12</v>
      </c>
      <c r="AR1874">
        <f t="shared" si="59"/>
        <v>38.54</v>
      </c>
    </row>
    <row r="1875" spans="1:44" x14ac:dyDescent="0.25">
      <c r="A1875">
        <v>90189</v>
      </c>
      <c r="B1875">
        <v>16</v>
      </c>
      <c r="C1875" t="s">
        <v>86</v>
      </c>
      <c r="D1875" t="s">
        <v>79</v>
      </c>
      <c r="E1875">
        <v>6</v>
      </c>
      <c r="F1875">
        <v>1.31</v>
      </c>
      <c r="G1875">
        <v>3.12</v>
      </c>
      <c r="H1875" s="1">
        <v>44852</v>
      </c>
      <c r="I1875" s="20">
        <v>0</v>
      </c>
      <c r="J1875" s="47">
        <f>Table_Query_from_Mac10[[#This Row],[unit_price]]-(Table_Query_from_Mac10[[#This Row],[unit_price]]*(Table_Query_from_Mac10[[#This Row],[discount_pct]]/100))</f>
        <v>3.12</v>
      </c>
      <c r="K1875" s="47">
        <f>Table_Query_from_Mac10[[#This Row],[unit_cost]]</f>
        <v>1.31</v>
      </c>
      <c r="L1875" s="47">
        <f>Table_Query_from_Mac10[[#This Row],[Live-cost]]*(1+Table_Query_from_Mac10[[#This Row],[CogsIncreasebyTYPE]])</f>
        <v>1.31</v>
      </c>
      <c r="M1875" s="47">
        <f>Table_Query_from_Mac10[[#This Row],[Live-cost]]*Table_Query_from_Mac10[[#This Row],[qty_to_ship]]</f>
        <v>7.86</v>
      </c>
      <c r="N1875" s="47">
        <f>IF(Table_Query_from_Mac10[[#This Row],[item_no]]="KDA",-Table_Query_from_Mac10[[#This Row],[unit_price]],Table_Query_from_Mac10[[#This Row],[Net Unit]]*Table_Query_from_Mac10[[#This Row],[qty_to_ship]])</f>
        <v>18.72</v>
      </c>
      <c r="O1875" s="47">
        <f>SUMIFS(Summary!C:C,Summary!H:H,Table_Query_from_Mac10[[#This Row],[Juiceoc]])</f>
        <v>0</v>
      </c>
      <c r="P1875" s="47">
        <f>SUMIFS(Summary!D:D,Summary!H:H,Table_Query_from_Mac10[[#This Row],[Juiceoc]])</f>
        <v>0</v>
      </c>
      <c r="Q1875" s="47">
        <f>SUMIFS(Summary!E:E,Summary!H:H,Table_Query_from_Mac10[[#This Row],[Juiceoc]])</f>
        <v>0</v>
      </c>
      <c r="R1875" s="47">
        <f>Table_Query_from_Mac10[[#This Row],[Net Unit]]*(1+Table_Query_from_Mac10[[#This Row],[PriceIncreasebyType]])</f>
        <v>3.12</v>
      </c>
      <c r="S1875" s="47">
        <f>Table_Query_from_Mac10[[#This Row],[UnitPriceFuture]]*Table_Query_from_Mac10[[#This Row],[qtytoShipFuture]]</f>
        <v>18.72</v>
      </c>
      <c r="T1875" s="47">
        <f>ROUND(Table_Query_from_Mac10[[#This Row],[qty_to_ship]]*(1+Table_Query_from_Mac10[[#This Row],[VolumeIncreasebyType]]),0)</f>
        <v>6</v>
      </c>
      <c r="U1875" s="47">
        <f>Table_Query_from_Mac10[[#This Row],[qtytoShipFuture]]*Table_Query_from_Mac10[[#This Row],[Future-cost]]</f>
        <v>7.86</v>
      </c>
      <c r="V1875" s="47">
        <f>Table_Query_from_Mac10[[#This Row],[qtytoShipFuture]]-Table_Query_from_Mac10[[#This Row],[qty_to_ship]]</f>
        <v>0</v>
      </c>
      <c r="W1875" s="47">
        <f>Table_Query_from_Mac10[[#This Row],[UnitPriceFuture]]</f>
        <v>3.12</v>
      </c>
      <c r="X1875" s="47">
        <f>Table_Query_from_Mac10[[#This Row],[Unit Increase]]*Table_Query_from_Mac10[[#This Row],[UnitPriceFuture]]</f>
        <v>0</v>
      </c>
      <c r="Y1875" s="47">
        <f>Table_Query_from_Mac10[[#This Row],[Unit Increase]]*Table_Query_from_Mac10[[#This Row],[Future-cost]]</f>
        <v>0</v>
      </c>
      <c r="Z1875" s="47">
        <f>-(Table_Query_from_Mac10[[#This Row],[Incremental Sales]]+((Table_Query_from_Mac10[[#This Row],[Incremental Sales]]*-(SUM(Summary!$S$8:$S$9)))))*Summary!$S$18</f>
        <v>0</v>
      </c>
      <c r="AA1875" s="47">
        <f>IFERROR(Table_Query_from_Mac10[[#This Row],[Incremental Cost]]/Table_Query_from_Mac10[[#This Row],[Incremental Sales]],0)</f>
        <v>0</v>
      </c>
      <c r="AB1875" s="47">
        <f>IFERROR(Table_Query_from_Mac10[[#This Row],[TotalCostFuture]]/Table_Query_from_Mac10[[#This Row],[totalsalesFuture]],0)</f>
        <v>0.41987179487179493</v>
      </c>
      <c r="AN1875" s="31">
        <v>24</v>
      </c>
      <c r="AO1875">
        <f t="shared" si="58"/>
        <v>6</v>
      </c>
      <c r="AQ1875" s="31">
        <v>8.9</v>
      </c>
      <c r="AR1875">
        <f t="shared" si="59"/>
        <v>3.12</v>
      </c>
    </row>
    <row r="1876" spans="1:44" x14ac:dyDescent="0.25">
      <c r="A1876">
        <v>90189</v>
      </c>
      <c r="B1876">
        <v>17</v>
      </c>
      <c r="C1876" t="s">
        <v>86</v>
      </c>
      <c r="D1876" t="s">
        <v>79</v>
      </c>
      <c r="E1876">
        <v>1</v>
      </c>
      <c r="F1876">
        <v>2.92</v>
      </c>
      <c r="G1876">
        <v>9.5</v>
      </c>
      <c r="H1876" s="1">
        <v>44852</v>
      </c>
      <c r="I1876" s="20">
        <v>0</v>
      </c>
      <c r="J1876" s="47">
        <f>Table_Query_from_Mac10[[#This Row],[unit_price]]-(Table_Query_from_Mac10[[#This Row],[unit_price]]*(Table_Query_from_Mac10[[#This Row],[discount_pct]]/100))</f>
        <v>9.5</v>
      </c>
      <c r="K1876" s="47">
        <f>Table_Query_from_Mac10[[#This Row],[unit_cost]]</f>
        <v>2.92</v>
      </c>
      <c r="L1876" s="47">
        <f>Table_Query_from_Mac10[[#This Row],[Live-cost]]*(1+Table_Query_from_Mac10[[#This Row],[CogsIncreasebyTYPE]])</f>
        <v>2.92</v>
      </c>
      <c r="M1876" s="47">
        <f>Table_Query_from_Mac10[[#This Row],[Live-cost]]*Table_Query_from_Mac10[[#This Row],[qty_to_ship]]</f>
        <v>2.92</v>
      </c>
      <c r="N1876" s="47">
        <f>IF(Table_Query_from_Mac10[[#This Row],[item_no]]="KDA",-Table_Query_from_Mac10[[#This Row],[unit_price]],Table_Query_from_Mac10[[#This Row],[Net Unit]]*Table_Query_from_Mac10[[#This Row],[qty_to_ship]])</f>
        <v>9.5</v>
      </c>
      <c r="O1876" s="47">
        <f>SUMIFS(Summary!C:C,Summary!H:H,Table_Query_from_Mac10[[#This Row],[Juiceoc]])</f>
        <v>0</v>
      </c>
      <c r="P1876" s="47">
        <f>SUMIFS(Summary!D:D,Summary!H:H,Table_Query_from_Mac10[[#This Row],[Juiceoc]])</f>
        <v>0</v>
      </c>
      <c r="Q1876" s="47">
        <f>SUMIFS(Summary!E:E,Summary!H:H,Table_Query_from_Mac10[[#This Row],[Juiceoc]])</f>
        <v>0</v>
      </c>
      <c r="R1876" s="47">
        <f>Table_Query_from_Mac10[[#This Row],[Net Unit]]*(1+Table_Query_from_Mac10[[#This Row],[PriceIncreasebyType]])</f>
        <v>9.5</v>
      </c>
      <c r="S1876" s="47">
        <f>Table_Query_from_Mac10[[#This Row],[UnitPriceFuture]]*Table_Query_from_Mac10[[#This Row],[qtytoShipFuture]]</f>
        <v>9.5</v>
      </c>
      <c r="T1876" s="47">
        <f>ROUND(Table_Query_from_Mac10[[#This Row],[qty_to_ship]]*(1+Table_Query_from_Mac10[[#This Row],[VolumeIncreasebyType]]),0)</f>
        <v>1</v>
      </c>
      <c r="U1876" s="47">
        <f>Table_Query_from_Mac10[[#This Row],[qtytoShipFuture]]*Table_Query_from_Mac10[[#This Row],[Future-cost]]</f>
        <v>2.92</v>
      </c>
      <c r="V1876" s="47">
        <f>Table_Query_from_Mac10[[#This Row],[qtytoShipFuture]]-Table_Query_from_Mac10[[#This Row],[qty_to_ship]]</f>
        <v>0</v>
      </c>
      <c r="W1876" s="47">
        <f>Table_Query_from_Mac10[[#This Row],[UnitPriceFuture]]</f>
        <v>9.5</v>
      </c>
      <c r="X1876" s="47">
        <f>Table_Query_from_Mac10[[#This Row],[Unit Increase]]*Table_Query_from_Mac10[[#This Row],[UnitPriceFuture]]</f>
        <v>0</v>
      </c>
      <c r="Y1876" s="47">
        <f>Table_Query_from_Mac10[[#This Row],[Unit Increase]]*Table_Query_from_Mac10[[#This Row],[Future-cost]]</f>
        <v>0</v>
      </c>
      <c r="Z1876" s="47">
        <f>-(Table_Query_from_Mac10[[#This Row],[Incremental Sales]]+((Table_Query_from_Mac10[[#This Row],[Incremental Sales]]*-(SUM(Summary!$S$8:$S$9)))))*Summary!$S$18</f>
        <v>0</v>
      </c>
      <c r="AA1876" s="47">
        <f>IFERROR(Table_Query_from_Mac10[[#This Row],[Incremental Cost]]/Table_Query_from_Mac10[[#This Row],[Incremental Sales]],0)</f>
        <v>0</v>
      </c>
      <c r="AB1876" s="47">
        <f>IFERROR(Table_Query_from_Mac10[[#This Row],[TotalCostFuture]]/Table_Query_from_Mac10[[#This Row],[totalsalesFuture]],0)</f>
        <v>0.30736842105263157</v>
      </c>
      <c r="AN1876" s="30">
        <v>4</v>
      </c>
      <c r="AO1876">
        <f t="shared" si="58"/>
        <v>1</v>
      </c>
      <c r="AQ1876" s="30">
        <v>27.14</v>
      </c>
      <c r="AR1876">
        <f t="shared" si="59"/>
        <v>9.5</v>
      </c>
    </row>
    <row r="1877" spans="1:44" x14ac:dyDescent="0.25">
      <c r="A1877">
        <v>90189</v>
      </c>
      <c r="B1877">
        <v>18</v>
      </c>
      <c r="C1877" t="s">
        <v>86</v>
      </c>
      <c r="D1877" t="s">
        <v>79</v>
      </c>
      <c r="E1877">
        <v>2</v>
      </c>
      <c r="F1877">
        <v>4.3</v>
      </c>
      <c r="G1877">
        <v>16.190000000000001</v>
      </c>
      <c r="H1877" s="1">
        <v>44852</v>
      </c>
      <c r="I1877" s="20">
        <v>0</v>
      </c>
      <c r="J1877" s="47">
        <f>Table_Query_from_Mac10[[#This Row],[unit_price]]-(Table_Query_from_Mac10[[#This Row],[unit_price]]*(Table_Query_from_Mac10[[#This Row],[discount_pct]]/100))</f>
        <v>16.190000000000001</v>
      </c>
      <c r="K1877" s="47">
        <f>Table_Query_from_Mac10[[#This Row],[unit_cost]]</f>
        <v>4.3</v>
      </c>
      <c r="L1877" s="47">
        <f>Table_Query_from_Mac10[[#This Row],[Live-cost]]*(1+Table_Query_from_Mac10[[#This Row],[CogsIncreasebyTYPE]])</f>
        <v>4.3</v>
      </c>
      <c r="M1877" s="47">
        <f>Table_Query_from_Mac10[[#This Row],[Live-cost]]*Table_Query_from_Mac10[[#This Row],[qty_to_ship]]</f>
        <v>8.6</v>
      </c>
      <c r="N1877" s="47">
        <f>IF(Table_Query_from_Mac10[[#This Row],[item_no]]="KDA",-Table_Query_from_Mac10[[#This Row],[unit_price]],Table_Query_from_Mac10[[#This Row],[Net Unit]]*Table_Query_from_Mac10[[#This Row],[qty_to_ship]])</f>
        <v>32.380000000000003</v>
      </c>
      <c r="O1877" s="47">
        <f>SUMIFS(Summary!C:C,Summary!H:H,Table_Query_from_Mac10[[#This Row],[Juiceoc]])</f>
        <v>0</v>
      </c>
      <c r="P1877" s="47">
        <f>SUMIFS(Summary!D:D,Summary!H:H,Table_Query_from_Mac10[[#This Row],[Juiceoc]])</f>
        <v>0</v>
      </c>
      <c r="Q1877" s="47">
        <f>SUMIFS(Summary!E:E,Summary!H:H,Table_Query_from_Mac10[[#This Row],[Juiceoc]])</f>
        <v>0</v>
      </c>
      <c r="R1877" s="47">
        <f>Table_Query_from_Mac10[[#This Row],[Net Unit]]*(1+Table_Query_from_Mac10[[#This Row],[PriceIncreasebyType]])</f>
        <v>16.190000000000001</v>
      </c>
      <c r="S1877" s="47">
        <f>Table_Query_from_Mac10[[#This Row],[UnitPriceFuture]]*Table_Query_from_Mac10[[#This Row],[qtytoShipFuture]]</f>
        <v>32.380000000000003</v>
      </c>
      <c r="T1877" s="47">
        <f>ROUND(Table_Query_from_Mac10[[#This Row],[qty_to_ship]]*(1+Table_Query_from_Mac10[[#This Row],[VolumeIncreasebyType]]),0)</f>
        <v>2</v>
      </c>
      <c r="U1877" s="47">
        <f>Table_Query_from_Mac10[[#This Row],[qtytoShipFuture]]*Table_Query_from_Mac10[[#This Row],[Future-cost]]</f>
        <v>8.6</v>
      </c>
      <c r="V1877" s="47">
        <f>Table_Query_from_Mac10[[#This Row],[qtytoShipFuture]]-Table_Query_from_Mac10[[#This Row],[qty_to_ship]]</f>
        <v>0</v>
      </c>
      <c r="W1877" s="47">
        <f>Table_Query_from_Mac10[[#This Row],[UnitPriceFuture]]</f>
        <v>16.190000000000001</v>
      </c>
      <c r="X1877" s="47">
        <f>Table_Query_from_Mac10[[#This Row],[Unit Increase]]*Table_Query_from_Mac10[[#This Row],[UnitPriceFuture]]</f>
        <v>0</v>
      </c>
      <c r="Y1877" s="47">
        <f>Table_Query_from_Mac10[[#This Row],[Unit Increase]]*Table_Query_from_Mac10[[#This Row],[Future-cost]]</f>
        <v>0</v>
      </c>
      <c r="Z1877" s="47">
        <f>-(Table_Query_from_Mac10[[#This Row],[Incremental Sales]]+((Table_Query_from_Mac10[[#This Row],[Incremental Sales]]*-(SUM(Summary!$S$8:$S$9)))))*Summary!$S$18</f>
        <v>0</v>
      </c>
      <c r="AA1877" s="47">
        <f>IFERROR(Table_Query_from_Mac10[[#This Row],[Incremental Cost]]/Table_Query_from_Mac10[[#This Row],[Incremental Sales]],0)</f>
        <v>0</v>
      </c>
      <c r="AB1877" s="47">
        <f>IFERROR(Table_Query_from_Mac10[[#This Row],[TotalCostFuture]]/Table_Query_from_Mac10[[#This Row],[totalsalesFuture]],0)</f>
        <v>0.26559604694255712</v>
      </c>
      <c r="AN1877" s="31">
        <v>8</v>
      </c>
      <c r="AO1877">
        <f t="shared" si="58"/>
        <v>2</v>
      </c>
      <c r="AQ1877" s="31">
        <v>46.25</v>
      </c>
      <c r="AR1877">
        <f t="shared" si="59"/>
        <v>16.190000000000001</v>
      </c>
    </row>
    <row r="1878" spans="1:44" x14ac:dyDescent="0.25">
      <c r="A1878">
        <v>90189</v>
      </c>
      <c r="B1878">
        <v>19</v>
      </c>
      <c r="C1878" t="s">
        <v>86</v>
      </c>
      <c r="D1878" t="s">
        <v>79</v>
      </c>
      <c r="E1878">
        <v>4</v>
      </c>
      <c r="F1878">
        <v>1.07</v>
      </c>
      <c r="G1878">
        <v>2.67</v>
      </c>
      <c r="H1878" s="1">
        <v>44852</v>
      </c>
      <c r="I1878" s="20">
        <v>0</v>
      </c>
      <c r="J1878" s="47">
        <f>Table_Query_from_Mac10[[#This Row],[unit_price]]-(Table_Query_from_Mac10[[#This Row],[unit_price]]*(Table_Query_from_Mac10[[#This Row],[discount_pct]]/100))</f>
        <v>2.67</v>
      </c>
      <c r="K1878" s="47">
        <f>Table_Query_from_Mac10[[#This Row],[unit_cost]]</f>
        <v>1.07</v>
      </c>
      <c r="L1878" s="47">
        <f>Table_Query_from_Mac10[[#This Row],[Live-cost]]*(1+Table_Query_from_Mac10[[#This Row],[CogsIncreasebyTYPE]])</f>
        <v>1.07</v>
      </c>
      <c r="M1878" s="47">
        <f>Table_Query_from_Mac10[[#This Row],[Live-cost]]*Table_Query_from_Mac10[[#This Row],[qty_to_ship]]</f>
        <v>4.28</v>
      </c>
      <c r="N1878" s="47">
        <f>IF(Table_Query_from_Mac10[[#This Row],[item_no]]="KDA",-Table_Query_from_Mac10[[#This Row],[unit_price]],Table_Query_from_Mac10[[#This Row],[Net Unit]]*Table_Query_from_Mac10[[#This Row],[qty_to_ship]])</f>
        <v>10.68</v>
      </c>
      <c r="O1878" s="47">
        <f>SUMIFS(Summary!C:C,Summary!H:H,Table_Query_from_Mac10[[#This Row],[Juiceoc]])</f>
        <v>0</v>
      </c>
      <c r="P1878" s="47">
        <f>SUMIFS(Summary!D:D,Summary!H:H,Table_Query_from_Mac10[[#This Row],[Juiceoc]])</f>
        <v>0</v>
      </c>
      <c r="Q1878" s="47">
        <f>SUMIFS(Summary!E:E,Summary!H:H,Table_Query_from_Mac10[[#This Row],[Juiceoc]])</f>
        <v>0</v>
      </c>
      <c r="R1878" s="47">
        <f>Table_Query_from_Mac10[[#This Row],[Net Unit]]*(1+Table_Query_from_Mac10[[#This Row],[PriceIncreasebyType]])</f>
        <v>2.67</v>
      </c>
      <c r="S1878" s="47">
        <f>Table_Query_from_Mac10[[#This Row],[UnitPriceFuture]]*Table_Query_from_Mac10[[#This Row],[qtytoShipFuture]]</f>
        <v>10.68</v>
      </c>
      <c r="T1878" s="47">
        <f>ROUND(Table_Query_from_Mac10[[#This Row],[qty_to_ship]]*(1+Table_Query_from_Mac10[[#This Row],[VolumeIncreasebyType]]),0)</f>
        <v>4</v>
      </c>
      <c r="U1878" s="47">
        <f>Table_Query_from_Mac10[[#This Row],[qtytoShipFuture]]*Table_Query_from_Mac10[[#This Row],[Future-cost]]</f>
        <v>4.28</v>
      </c>
      <c r="V1878" s="47">
        <f>Table_Query_from_Mac10[[#This Row],[qtytoShipFuture]]-Table_Query_from_Mac10[[#This Row],[qty_to_ship]]</f>
        <v>0</v>
      </c>
      <c r="W1878" s="47">
        <f>Table_Query_from_Mac10[[#This Row],[UnitPriceFuture]]</f>
        <v>2.67</v>
      </c>
      <c r="X1878" s="47">
        <f>Table_Query_from_Mac10[[#This Row],[Unit Increase]]*Table_Query_from_Mac10[[#This Row],[UnitPriceFuture]]</f>
        <v>0</v>
      </c>
      <c r="Y1878" s="47">
        <f>Table_Query_from_Mac10[[#This Row],[Unit Increase]]*Table_Query_from_Mac10[[#This Row],[Future-cost]]</f>
        <v>0</v>
      </c>
      <c r="Z1878" s="47">
        <f>-(Table_Query_from_Mac10[[#This Row],[Incremental Sales]]+((Table_Query_from_Mac10[[#This Row],[Incremental Sales]]*-(SUM(Summary!$S$8:$S$9)))))*Summary!$S$18</f>
        <v>0</v>
      </c>
      <c r="AA1878" s="47">
        <f>IFERROR(Table_Query_from_Mac10[[#This Row],[Incremental Cost]]/Table_Query_from_Mac10[[#This Row],[Incremental Sales]],0)</f>
        <v>0</v>
      </c>
      <c r="AB1878" s="47">
        <f>IFERROR(Table_Query_from_Mac10[[#This Row],[TotalCostFuture]]/Table_Query_from_Mac10[[#This Row],[totalsalesFuture]],0)</f>
        <v>0.40074906367041202</v>
      </c>
      <c r="AN1878" s="30">
        <v>15</v>
      </c>
      <c r="AO1878">
        <f t="shared" si="58"/>
        <v>4</v>
      </c>
      <c r="AQ1878" s="30">
        <v>7.64</v>
      </c>
      <c r="AR1878">
        <f t="shared" si="59"/>
        <v>2.67</v>
      </c>
    </row>
    <row r="1879" spans="1:44" x14ac:dyDescent="0.25">
      <c r="A1879">
        <v>90189</v>
      </c>
      <c r="B1879">
        <v>20</v>
      </c>
      <c r="C1879" t="s">
        <v>86</v>
      </c>
      <c r="D1879" t="s">
        <v>79</v>
      </c>
      <c r="E1879">
        <v>8</v>
      </c>
      <c r="F1879">
        <v>1.99</v>
      </c>
      <c r="G1879">
        <v>6.26</v>
      </c>
      <c r="H1879" s="1">
        <v>44852</v>
      </c>
      <c r="I1879" s="20">
        <v>0</v>
      </c>
      <c r="J1879" s="47">
        <f>Table_Query_from_Mac10[[#This Row],[unit_price]]-(Table_Query_from_Mac10[[#This Row],[unit_price]]*(Table_Query_from_Mac10[[#This Row],[discount_pct]]/100))</f>
        <v>6.26</v>
      </c>
      <c r="K1879" s="47">
        <f>Table_Query_from_Mac10[[#This Row],[unit_cost]]</f>
        <v>1.99</v>
      </c>
      <c r="L1879" s="47">
        <f>Table_Query_from_Mac10[[#This Row],[Live-cost]]*(1+Table_Query_from_Mac10[[#This Row],[CogsIncreasebyTYPE]])</f>
        <v>1.99</v>
      </c>
      <c r="M1879" s="47">
        <f>Table_Query_from_Mac10[[#This Row],[Live-cost]]*Table_Query_from_Mac10[[#This Row],[qty_to_ship]]</f>
        <v>15.92</v>
      </c>
      <c r="N1879" s="47">
        <f>IF(Table_Query_from_Mac10[[#This Row],[item_no]]="KDA",-Table_Query_from_Mac10[[#This Row],[unit_price]],Table_Query_from_Mac10[[#This Row],[Net Unit]]*Table_Query_from_Mac10[[#This Row],[qty_to_ship]])</f>
        <v>50.08</v>
      </c>
      <c r="O1879" s="47">
        <f>SUMIFS(Summary!C:C,Summary!H:H,Table_Query_from_Mac10[[#This Row],[Juiceoc]])</f>
        <v>0</v>
      </c>
      <c r="P1879" s="47">
        <f>SUMIFS(Summary!D:D,Summary!H:H,Table_Query_from_Mac10[[#This Row],[Juiceoc]])</f>
        <v>0</v>
      </c>
      <c r="Q1879" s="47">
        <f>SUMIFS(Summary!E:E,Summary!H:H,Table_Query_from_Mac10[[#This Row],[Juiceoc]])</f>
        <v>0</v>
      </c>
      <c r="R1879" s="47">
        <f>Table_Query_from_Mac10[[#This Row],[Net Unit]]*(1+Table_Query_from_Mac10[[#This Row],[PriceIncreasebyType]])</f>
        <v>6.26</v>
      </c>
      <c r="S1879" s="47">
        <f>Table_Query_from_Mac10[[#This Row],[UnitPriceFuture]]*Table_Query_from_Mac10[[#This Row],[qtytoShipFuture]]</f>
        <v>50.08</v>
      </c>
      <c r="T1879" s="47">
        <f>ROUND(Table_Query_from_Mac10[[#This Row],[qty_to_ship]]*(1+Table_Query_from_Mac10[[#This Row],[VolumeIncreasebyType]]),0)</f>
        <v>8</v>
      </c>
      <c r="U1879" s="47">
        <f>Table_Query_from_Mac10[[#This Row],[qtytoShipFuture]]*Table_Query_from_Mac10[[#This Row],[Future-cost]]</f>
        <v>15.92</v>
      </c>
      <c r="V1879" s="47">
        <f>Table_Query_from_Mac10[[#This Row],[qtytoShipFuture]]-Table_Query_from_Mac10[[#This Row],[qty_to_ship]]</f>
        <v>0</v>
      </c>
      <c r="W1879" s="47">
        <f>Table_Query_from_Mac10[[#This Row],[UnitPriceFuture]]</f>
        <v>6.26</v>
      </c>
      <c r="X1879" s="47">
        <f>Table_Query_from_Mac10[[#This Row],[Unit Increase]]*Table_Query_from_Mac10[[#This Row],[UnitPriceFuture]]</f>
        <v>0</v>
      </c>
      <c r="Y1879" s="47">
        <f>Table_Query_from_Mac10[[#This Row],[Unit Increase]]*Table_Query_from_Mac10[[#This Row],[Future-cost]]</f>
        <v>0</v>
      </c>
      <c r="Z1879" s="47">
        <f>-(Table_Query_from_Mac10[[#This Row],[Incremental Sales]]+((Table_Query_from_Mac10[[#This Row],[Incremental Sales]]*-(SUM(Summary!$S$8:$S$9)))))*Summary!$S$18</f>
        <v>0</v>
      </c>
      <c r="AA1879" s="47">
        <f>IFERROR(Table_Query_from_Mac10[[#This Row],[Incremental Cost]]/Table_Query_from_Mac10[[#This Row],[Incremental Sales]],0)</f>
        <v>0</v>
      </c>
      <c r="AB1879" s="47">
        <f>IFERROR(Table_Query_from_Mac10[[#This Row],[TotalCostFuture]]/Table_Query_from_Mac10[[#This Row],[totalsalesFuture]],0)</f>
        <v>0.31789137380191695</v>
      </c>
      <c r="AN1879" s="31">
        <v>30</v>
      </c>
      <c r="AO1879">
        <f t="shared" si="58"/>
        <v>8</v>
      </c>
      <c r="AQ1879" s="31">
        <v>17.88</v>
      </c>
      <c r="AR1879">
        <f t="shared" si="59"/>
        <v>6.26</v>
      </c>
    </row>
    <row r="1880" spans="1:44" x14ac:dyDescent="0.25">
      <c r="A1880">
        <v>90189</v>
      </c>
      <c r="B1880">
        <v>21</v>
      </c>
      <c r="C1880" t="s">
        <v>86</v>
      </c>
      <c r="D1880" t="s">
        <v>79</v>
      </c>
      <c r="E1880">
        <v>8</v>
      </c>
      <c r="F1880">
        <v>0.81</v>
      </c>
      <c r="G1880">
        <v>2.36</v>
      </c>
      <c r="H1880" s="1">
        <v>44852</v>
      </c>
      <c r="I1880" s="20">
        <v>0</v>
      </c>
      <c r="J1880" s="47">
        <f>Table_Query_from_Mac10[[#This Row],[unit_price]]-(Table_Query_from_Mac10[[#This Row],[unit_price]]*(Table_Query_from_Mac10[[#This Row],[discount_pct]]/100))</f>
        <v>2.36</v>
      </c>
      <c r="K1880" s="47">
        <f>Table_Query_from_Mac10[[#This Row],[unit_cost]]</f>
        <v>0.81</v>
      </c>
      <c r="L1880" s="47">
        <f>Table_Query_from_Mac10[[#This Row],[Live-cost]]*(1+Table_Query_from_Mac10[[#This Row],[CogsIncreasebyTYPE]])</f>
        <v>0.81</v>
      </c>
      <c r="M1880" s="47">
        <f>Table_Query_from_Mac10[[#This Row],[Live-cost]]*Table_Query_from_Mac10[[#This Row],[qty_to_ship]]</f>
        <v>6.48</v>
      </c>
      <c r="N1880" s="47">
        <f>IF(Table_Query_from_Mac10[[#This Row],[item_no]]="KDA",-Table_Query_from_Mac10[[#This Row],[unit_price]],Table_Query_from_Mac10[[#This Row],[Net Unit]]*Table_Query_from_Mac10[[#This Row],[qty_to_ship]])</f>
        <v>18.88</v>
      </c>
      <c r="O1880" s="47">
        <f>SUMIFS(Summary!C:C,Summary!H:H,Table_Query_from_Mac10[[#This Row],[Juiceoc]])</f>
        <v>0</v>
      </c>
      <c r="P1880" s="47">
        <f>SUMIFS(Summary!D:D,Summary!H:H,Table_Query_from_Mac10[[#This Row],[Juiceoc]])</f>
        <v>0</v>
      </c>
      <c r="Q1880" s="47">
        <f>SUMIFS(Summary!E:E,Summary!H:H,Table_Query_from_Mac10[[#This Row],[Juiceoc]])</f>
        <v>0</v>
      </c>
      <c r="R1880" s="47">
        <f>Table_Query_from_Mac10[[#This Row],[Net Unit]]*(1+Table_Query_from_Mac10[[#This Row],[PriceIncreasebyType]])</f>
        <v>2.36</v>
      </c>
      <c r="S1880" s="47">
        <f>Table_Query_from_Mac10[[#This Row],[UnitPriceFuture]]*Table_Query_from_Mac10[[#This Row],[qtytoShipFuture]]</f>
        <v>18.88</v>
      </c>
      <c r="T1880" s="47">
        <f>ROUND(Table_Query_from_Mac10[[#This Row],[qty_to_ship]]*(1+Table_Query_from_Mac10[[#This Row],[VolumeIncreasebyType]]),0)</f>
        <v>8</v>
      </c>
      <c r="U1880" s="47">
        <f>Table_Query_from_Mac10[[#This Row],[qtytoShipFuture]]*Table_Query_from_Mac10[[#This Row],[Future-cost]]</f>
        <v>6.48</v>
      </c>
      <c r="V1880" s="47">
        <f>Table_Query_from_Mac10[[#This Row],[qtytoShipFuture]]-Table_Query_from_Mac10[[#This Row],[qty_to_ship]]</f>
        <v>0</v>
      </c>
      <c r="W1880" s="47">
        <f>Table_Query_from_Mac10[[#This Row],[UnitPriceFuture]]</f>
        <v>2.36</v>
      </c>
      <c r="X1880" s="47">
        <f>Table_Query_from_Mac10[[#This Row],[Unit Increase]]*Table_Query_from_Mac10[[#This Row],[UnitPriceFuture]]</f>
        <v>0</v>
      </c>
      <c r="Y1880" s="47">
        <f>Table_Query_from_Mac10[[#This Row],[Unit Increase]]*Table_Query_from_Mac10[[#This Row],[Future-cost]]</f>
        <v>0</v>
      </c>
      <c r="Z1880" s="47">
        <f>-(Table_Query_from_Mac10[[#This Row],[Incremental Sales]]+((Table_Query_from_Mac10[[#This Row],[Incremental Sales]]*-(SUM(Summary!$S$8:$S$9)))))*Summary!$S$18</f>
        <v>0</v>
      </c>
      <c r="AA1880" s="47">
        <f>IFERROR(Table_Query_from_Mac10[[#This Row],[Incremental Cost]]/Table_Query_from_Mac10[[#This Row],[Incremental Sales]],0)</f>
        <v>0</v>
      </c>
      <c r="AB1880" s="47">
        <f>IFERROR(Table_Query_from_Mac10[[#This Row],[TotalCostFuture]]/Table_Query_from_Mac10[[#This Row],[totalsalesFuture]],0)</f>
        <v>0.34322033898305088</v>
      </c>
      <c r="AN1880" s="30">
        <v>30</v>
      </c>
      <c r="AO1880">
        <f t="shared" si="58"/>
        <v>8</v>
      </c>
      <c r="AQ1880" s="30">
        <v>6.73</v>
      </c>
      <c r="AR1880">
        <f t="shared" si="59"/>
        <v>2.36</v>
      </c>
    </row>
    <row r="1881" spans="1:44" x14ac:dyDescent="0.25">
      <c r="A1881">
        <v>90189</v>
      </c>
      <c r="B1881">
        <v>22</v>
      </c>
      <c r="C1881" t="s">
        <v>86</v>
      </c>
      <c r="D1881" t="s">
        <v>79</v>
      </c>
      <c r="E1881">
        <v>27</v>
      </c>
      <c r="F1881">
        <v>1.35</v>
      </c>
      <c r="G1881">
        <v>3.17</v>
      </c>
      <c r="H1881" s="1">
        <v>44852</v>
      </c>
      <c r="I1881" s="20">
        <v>0</v>
      </c>
      <c r="J1881" s="47">
        <f>Table_Query_from_Mac10[[#This Row],[unit_price]]-(Table_Query_from_Mac10[[#This Row],[unit_price]]*(Table_Query_from_Mac10[[#This Row],[discount_pct]]/100))</f>
        <v>3.17</v>
      </c>
      <c r="K1881" s="47">
        <f>Table_Query_from_Mac10[[#This Row],[unit_cost]]</f>
        <v>1.35</v>
      </c>
      <c r="L1881" s="47">
        <f>Table_Query_from_Mac10[[#This Row],[Live-cost]]*(1+Table_Query_from_Mac10[[#This Row],[CogsIncreasebyTYPE]])</f>
        <v>1.35</v>
      </c>
      <c r="M1881" s="47">
        <f>Table_Query_from_Mac10[[#This Row],[Live-cost]]*Table_Query_from_Mac10[[#This Row],[qty_to_ship]]</f>
        <v>36.450000000000003</v>
      </c>
      <c r="N1881" s="47">
        <f>IF(Table_Query_from_Mac10[[#This Row],[item_no]]="KDA",-Table_Query_from_Mac10[[#This Row],[unit_price]],Table_Query_from_Mac10[[#This Row],[Net Unit]]*Table_Query_from_Mac10[[#This Row],[qty_to_ship]])</f>
        <v>85.59</v>
      </c>
      <c r="O1881" s="47">
        <f>SUMIFS(Summary!C:C,Summary!H:H,Table_Query_from_Mac10[[#This Row],[Juiceoc]])</f>
        <v>0</v>
      </c>
      <c r="P1881" s="47">
        <f>SUMIFS(Summary!D:D,Summary!H:H,Table_Query_from_Mac10[[#This Row],[Juiceoc]])</f>
        <v>0</v>
      </c>
      <c r="Q1881" s="47">
        <f>SUMIFS(Summary!E:E,Summary!H:H,Table_Query_from_Mac10[[#This Row],[Juiceoc]])</f>
        <v>0</v>
      </c>
      <c r="R1881" s="47">
        <f>Table_Query_from_Mac10[[#This Row],[Net Unit]]*(1+Table_Query_from_Mac10[[#This Row],[PriceIncreasebyType]])</f>
        <v>3.17</v>
      </c>
      <c r="S1881" s="47">
        <f>Table_Query_from_Mac10[[#This Row],[UnitPriceFuture]]*Table_Query_from_Mac10[[#This Row],[qtytoShipFuture]]</f>
        <v>85.59</v>
      </c>
      <c r="T1881" s="47">
        <f>ROUND(Table_Query_from_Mac10[[#This Row],[qty_to_ship]]*(1+Table_Query_from_Mac10[[#This Row],[VolumeIncreasebyType]]),0)</f>
        <v>27</v>
      </c>
      <c r="U1881" s="47">
        <f>Table_Query_from_Mac10[[#This Row],[qtytoShipFuture]]*Table_Query_from_Mac10[[#This Row],[Future-cost]]</f>
        <v>36.450000000000003</v>
      </c>
      <c r="V1881" s="47">
        <f>Table_Query_from_Mac10[[#This Row],[qtytoShipFuture]]-Table_Query_from_Mac10[[#This Row],[qty_to_ship]]</f>
        <v>0</v>
      </c>
      <c r="W1881" s="47">
        <f>Table_Query_from_Mac10[[#This Row],[UnitPriceFuture]]</f>
        <v>3.17</v>
      </c>
      <c r="X1881" s="47">
        <f>Table_Query_from_Mac10[[#This Row],[Unit Increase]]*Table_Query_from_Mac10[[#This Row],[UnitPriceFuture]]</f>
        <v>0</v>
      </c>
      <c r="Y1881" s="47">
        <f>Table_Query_from_Mac10[[#This Row],[Unit Increase]]*Table_Query_from_Mac10[[#This Row],[Future-cost]]</f>
        <v>0</v>
      </c>
      <c r="Z1881" s="47">
        <f>-(Table_Query_from_Mac10[[#This Row],[Incremental Sales]]+((Table_Query_from_Mac10[[#This Row],[Incremental Sales]]*-(SUM(Summary!$S$8:$S$9)))))*Summary!$S$18</f>
        <v>0</v>
      </c>
      <c r="AA1881" s="47">
        <f>IFERROR(Table_Query_from_Mac10[[#This Row],[Incremental Cost]]/Table_Query_from_Mac10[[#This Row],[Incremental Sales]],0)</f>
        <v>0</v>
      </c>
      <c r="AB1881" s="47">
        <f>IFERROR(Table_Query_from_Mac10[[#This Row],[TotalCostFuture]]/Table_Query_from_Mac10[[#This Row],[totalsalesFuture]],0)</f>
        <v>0.42586750788643535</v>
      </c>
      <c r="AN1881" s="31">
        <v>105</v>
      </c>
      <c r="AO1881">
        <f t="shared" si="58"/>
        <v>27</v>
      </c>
      <c r="AQ1881" s="31">
        <v>9.0500000000000007</v>
      </c>
      <c r="AR1881">
        <f t="shared" si="59"/>
        <v>3.17</v>
      </c>
    </row>
    <row r="1882" spans="1:44" x14ac:dyDescent="0.25">
      <c r="A1882">
        <v>90190</v>
      </c>
      <c r="B1882">
        <v>1</v>
      </c>
      <c r="C1882" t="s">
        <v>55</v>
      </c>
      <c r="D1882" t="s">
        <v>81</v>
      </c>
      <c r="E1882">
        <v>10</v>
      </c>
      <c r="F1882">
        <v>10.18</v>
      </c>
      <c r="G1882">
        <v>27.29</v>
      </c>
      <c r="H1882" s="1">
        <v>44844</v>
      </c>
      <c r="I1882" s="20">
        <v>0</v>
      </c>
      <c r="J1882" s="47">
        <f>Table_Query_from_Mac10[[#This Row],[unit_price]]-(Table_Query_from_Mac10[[#This Row],[unit_price]]*(Table_Query_from_Mac10[[#This Row],[discount_pct]]/100))</f>
        <v>27.29</v>
      </c>
      <c r="K1882" s="47">
        <f>Table_Query_from_Mac10[[#This Row],[unit_cost]]</f>
        <v>10.18</v>
      </c>
      <c r="L1882" s="47">
        <f>Table_Query_from_Mac10[[#This Row],[Live-cost]]*(1+Table_Query_from_Mac10[[#This Row],[CogsIncreasebyTYPE]])</f>
        <v>10.18</v>
      </c>
      <c r="M1882" s="47">
        <f>Table_Query_from_Mac10[[#This Row],[Live-cost]]*Table_Query_from_Mac10[[#This Row],[qty_to_ship]]</f>
        <v>101.8</v>
      </c>
      <c r="N1882" s="47">
        <f>IF(Table_Query_from_Mac10[[#This Row],[item_no]]="KDA",-Table_Query_from_Mac10[[#This Row],[unit_price]],Table_Query_from_Mac10[[#This Row],[Net Unit]]*Table_Query_from_Mac10[[#This Row],[qty_to_ship]])</f>
        <v>272.89999999999998</v>
      </c>
      <c r="O1882" s="47">
        <f>SUMIFS(Summary!C:C,Summary!H:H,Table_Query_from_Mac10[[#This Row],[Juiceoc]])</f>
        <v>0</v>
      </c>
      <c r="P1882" s="47">
        <f>SUMIFS(Summary!D:D,Summary!H:H,Table_Query_from_Mac10[[#This Row],[Juiceoc]])</f>
        <v>0</v>
      </c>
      <c r="Q1882" s="47">
        <f>SUMIFS(Summary!E:E,Summary!H:H,Table_Query_from_Mac10[[#This Row],[Juiceoc]])</f>
        <v>0</v>
      </c>
      <c r="R1882" s="47">
        <f>Table_Query_from_Mac10[[#This Row],[Net Unit]]*(1+Table_Query_from_Mac10[[#This Row],[PriceIncreasebyType]])</f>
        <v>27.29</v>
      </c>
      <c r="S1882" s="47">
        <f>Table_Query_from_Mac10[[#This Row],[UnitPriceFuture]]*Table_Query_from_Mac10[[#This Row],[qtytoShipFuture]]</f>
        <v>272.89999999999998</v>
      </c>
      <c r="T1882" s="47">
        <f>ROUND(Table_Query_from_Mac10[[#This Row],[qty_to_ship]]*(1+Table_Query_from_Mac10[[#This Row],[VolumeIncreasebyType]]),0)</f>
        <v>10</v>
      </c>
      <c r="U1882" s="47">
        <f>Table_Query_from_Mac10[[#This Row],[qtytoShipFuture]]*Table_Query_from_Mac10[[#This Row],[Future-cost]]</f>
        <v>101.8</v>
      </c>
      <c r="V1882" s="47">
        <f>Table_Query_from_Mac10[[#This Row],[qtytoShipFuture]]-Table_Query_from_Mac10[[#This Row],[qty_to_ship]]</f>
        <v>0</v>
      </c>
      <c r="W1882" s="47">
        <f>Table_Query_from_Mac10[[#This Row],[UnitPriceFuture]]</f>
        <v>27.29</v>
      </c>
      <c r="X1882" s="47">
        <f>Table_Query_from_Mac10[[#This Row],[Unit Increase]]*Table_Query_from_Mac10[[#This Row],[UnitPriceFuture]]</f>
        <v>0</v>
      </c>
      <c r="Y1882" s="47">
        <f>Table_Query_from_Mac10[[#This Row],[Unit Increase]]*Table_Query_from_Mac10[[#This Row],[Future-cost]]</f>
        <v>0</v>
      </c>
      <c r="Z1882" s="47">
        <f>-(Table_Query_from_Mac10[[#This Row],[Incremental Sales]]+((Table_Query_from_Mac10[[#This Row],[Incremental Sales]]*-(SUM(Summary!$S$8:$S$9)))))*Summary!$S$18</f>
        <v>0</v>
      </c>
      <c r="AA1882" s="47">
        <f>IFERROR(Table_Query_from_Mac10[[#This Row],[Incremental Cost]]/Table_Query_from_Mac10[[#This Row],[Incremental Sales]],0)</f>
        <v>0</v>
      </c>
      <c r="AB1882" s="47">
        <f>IFERROR(Table_Query_from_Mac10[[#This Row],[TotalCostFuture]]/Table_Query_from_Mac10[[#This Row],[totalsalesFuture]],0)</f>
        <v>0.37303041407108833</v>
      </c>
      <c r="AN1882" s="30">
        <v>40</v>
      </c>
      <c r="AO1882">
        <f t="shared" si="58"/>
        <v>10</v>
      </c>
      <c r="AQ1882" s="30">
        <v>77.959999999999994</v>
      </c>
      <c r="AR1882">
        <f t="shared" si="59"/>
        <v>27.29</v>
      </c>
    </row>
    <row r="1883" spans="1:44" x14ac:dyDescent="0.25">
      <c r="A1883">
        <v>90190</v>
      </c>
      <c r="B1883">
        <v>2</v>
      </c>
      <c r="C1883" t="s">
        <v>55</v>
      </c>
      <c r="D1883" t="s">
        <v>81</v>
      </c>
      <c r="E1883">
        <v>4</v>
      </c>
      <c r="F1883">
        <v>12.04</v>
      </c>
      <c r="G1883">
        <v>31.43</v>
      </c>
      <c r="H1883" s="1">
        <v>44844</v>
      </c>
      <c r="I1883" s="20">
        <v>0</v>
      </c>
      <c r="J1883" s="47">
        <f>Table_Query_from_Mac10[[#This Row],[unit_price]]-(Table_Query_from_Mac10[[#This Row],[unit_price]]*(Table_Query_from_Mac10[[#This Row],[discount_pct]]/100))</f>
        <v>31.43</v>
      </c>
      <c r="K1883" s="47">
        <f>Table_Query_from_Mac10[[#This Row],[unit_cost]]</f>
        <v>12.04</v>
      </c>
      <c r="L1883" s="47">
        <f>Table_Query_from_Mac10[[#This Row],[Live-cost]]*(1+Table_Query_from_Mac10[[#This Row],[CogsIncreasebyTYPE]])</f>
        <v>12.04</v>
      </c>
      <c r="M1883" s="47">
        <f>Table_Query_from_Mac10[[#This Row],[Live-cost]]*Table_Query_from_Mac10[[#This Row],[qty_to_ship]]</f>
        <v>48.16</v>
      </c>
      <c r="N1883" s="47">
        <f>IF(Table_Query_from_Mac10[[#This Row],[item_no]]="KDA",-Table_Query_from_Mac10[[#This Row],[unit_price]],Table_Query_from_Mac10[[#This Row],[Net Unit]]*Table_Query_from_Mac10[[#This Row],[qty_to_ship]])</f>
        <v>125.72</v>
      </c>
      <c r="O1883" s="47">
        <f>SUMIFS(Summary!C:C,Summary!H:H,Table_Query_from_Mac10[[#This Row],[Juiceoc]])</f>
        <v>0</v>
      </c>
      <c r="P1883" s="47">
        <f>SUMIFS(Summary!D:D,Summary!H:H,Table_Query_from_Mac10[[#This Row],[Juiceoc]])</f>
        <v>0</v>
      </c>
      <c r="Q1883" s="47">
        <f>SUMIFS(Summary!E:E,Summary!H:H,Table_Query_from_Mac10[[#This Row],[Juiceoc]])</f>
        <v>0</v>
      </c>
      <c r="R1883" s="47">
        <f>Table_Query_from_Mac10[[#This Row],[Net Unit]]*(1+Table_Query_from_Mac10[[#This Row],[PriceIncreasebyType]])</f>
        <v>31.43</v>
      </c>
      <c r="S1883" s="47">
        <f>Table_Query_from_Mac10[[#This Row],[UnitPriceFuture]]*Table_Query_from_Mac10[[#This Row],[qtytoShipFuture]]</f>
        <v>125.72</v>
      </c>
      <c r="T1883" s="47">
        <f>ROUND(Table_Query_from_Mac10[[#This Row],[qty_to_ship]]*(1+Table_Query_from_Mac10[[#This Row],[VolumeIncreasebyType]]),0)</f>
        <v>4</v>
      </c>
      <c r="U1883" s="47">
        <f>Table_Query_from_Mac10[[#This Row],[qtytoShipFuture]]*Table_Query_from_Mac10[[#This Row],[Future-cost]]</f>
        <v>48.16</v>
      </c>
      <c r="V1883" s="47">
        <f>Table_Query_from_Mac10[[#This Row],[qtytoShipFuture]]-Table_Query_from_Mac10[[#This Row],[qty_to_ship]]</f>
        <v>0</v>
      </c>
      <c r="W1883" s="47">
        <f>Table_Query_from_Mac10[[#This Row],[UnitPriceFuture]]</f>
        <v>31.43</v>
      </c>
      <c r="X1883" s="47">
        <f>Table_Query_from_Mac10[[#This Row],[Unit Increase]]*Table_Query_from_Mac10[[#This Row],[UnitPriceFuture]]</f>
        <v>0</v>
      </c>
      <c r="Y1883" s="47">
        <f>Table_Query_from_Mac10[[#This Row],[Unit Increase]]*Table_Query_from_Mac10[[#This Row],[Future-cost]]</f>
        <v>0</v>
      </c>
      <c r="Z1883" s="47">
        <f>-(Table_Query_from_Mac10[[#This Row],[Incremental Sales]]+((Table_Query_from_Mac10[[#This Row],[Incremental Sales]]*-(SUM(Summary!$S$8:$S$9)))))*Summary!$S$18</f>
        <v>0</v>
      </c>
      <c r="AA1883" s="47">
        <f>IFERROR(Table_Query_from_Mac10[[#This Row],[Incremental Cost]]/Table_Query_from_Mac10[[#This Row],[Incremental Sales]],0)</f>
        <v>0</v>
      </c>
      <c r="AB1883" s="47">
        <f>IFERROR(Table_Query_from_Mac10[[#This Row],[TotalCostFuture]]/Table_Query_from_Mac10[[#This Row],[totalsalesFuture]],0)</f>
        <v>0.38307349665924273</v>
      </c>
      <c r="AN1883" s="31">
        <v>16</v>
      </c>
      <c r="AO1883">
        <f t="shared" si="58"/>
        <v>4</v>
      </c>
      <c r="AQ1883" s="31">
        <v>89.79</v>
      </c>
      <c r="AR1883">
        <f t="shared" si="59"/>
        <v>31.43</v>
      </c>
    </row>
    <row r="1884" spans="1:44" x14ac:dyDescent="0.25">
      <c r="A1884">
        <v>90190</v>
      </c>
      <c r="B1884">
        <v>3</v>
      </c>
      <c r="C1884" t="s">
        <v>55</v>
      </c>
      <c r="D1884" t="s">
        <v>81</v>
      </c>
      <c r="E1884">
        <v>3</v>
      </c>
      <c r="F1884">
        <v>13.68</v>
      </c>
      <c r="G1884">
        <v>36.54</v>
      </c>
      <c r="H1884" s="1">
        <v>44844</v>
      </c>
      <c r="I1884" s="20">
        <v>0</v>
      </c>
      <c r="J1884" s="47">
        <f>Table_Query_from_Mac10[[#This Row],[unit_price]]-(Table_Query_from_Mac10[[#This Row],[unit_price]]*(Table_Query_from_Mac10[[#This Row],[discount_pct]]/100))</f>
        <v>36.54</v>
      </c>
      <c r="K1884" s="47">
        <f>Table_Query_from_Mac10[[#This Row],[unit_cost]]</f>
        <v>13.68</v>
      </c>
      <c r="L1884" s="47">
        <f>Table_Query_from_Mac10[[#This Row],[Live-cost]]*(1+Table_Query_from_Mac10[[#This Row],[CogsIncreasebyTYPE]])</f>
        <v>13.68</v>
      </c>
      <c r="M1884" s="47">
        <f>Table_Query_from_Mac10[[#This Row],[Live-cost]]*Table_Query_from_Mac10[[#This Row],[qty_to_ship]]</f>
        <v>41.04</v>
      </c>
      <c r="N1884" s="47">
        <f>IF(Table_Query_from_Mac10[[#This Row],[item_no]]="KDA",-Table_Query_from_Mac10[[#This Row],[unit_price]],Table_Query_from_Mac10[[#This Row],[Net Unit]]*Table_Query_from_Mac10[[#This Row],[qty_to_ship]])</f>
        <v>109.62</v>
      </c>
      <c r="O1884" s="47">
        <f>SUMIFS(Summary!C:C,Summary!H:H,Table_Query_from_Mac10[[#This Row],[Juiceoc]])</f>
        <v>0</v>
      </c>
      <c r="P1884" s="47">
        <f>SUMIFS(Summary!D:D,Summary!H:H,Table_Query_from_Mac10[[#This Row],[Juiceoc]])</f>
        <v>0</v>
      </c>
      <c r="Q1884" s="47">
        <f>SUMIFS(Summary!E:E,Summary!H:H,Table_Query_from_Mac10[[#This Row],[Juiceoc]])</f>
        <v>0</v>
      </c>
      <c r="R1884" s="47">
        <f>Table_Query_from_Mac10[[#This Row],[Net Unit]]*(1+Table_Query_from_Mac10[[#This Row],[PriceIncreasebyType]])</f>
        <v>36.54</v>
      </c>
      <c r="S1884" s="47">
        <f>Table_Query_from_Mac10[[#This Row],[UnitPriceFuture]]*Table_Query_from_Mac10[[#This Row],[qtytoShipFuture]]</f>
        <v>109.62</v>
      </c>
      <c r="T1884" s="47">
        <f>ROUND(Table_Query_from_Mac10[[#This Row],[qty_to_ship]]*(1+Table_Query_from_Mac10[[#This Row],[VolumeIncreasebyType]]),0)</f>
        <v>3</v>
      </c>
      <c r="U1884" s="47">
        <f>Table_Query_from_Mac10[[#This Row],[qtytoShipFuture]]*Table_Query_from_Mac10[[#This Row],[Future-cost]]</f>
        <v>41.04</v>
      </c>
      <c r="V1884" s="47">
        <f>Table_Query_from_Mac10[[#This Row],[qtytoShipFuture]]-Table_Query_from_Mac10[[#This Row],[qty_to_ship]]</f>
        <v>0</v>
      </c>
      <c r="W1884" s="47">
        <f>Table_Query_from_Mac10[[#This Row],[UnitPriceFuture]]</f>
        <v>36.54</v>
      </c>
      <c r="X1884" s="47">
        <f>Table_Query_from_Mac10[[#This Row],[Unit Increase]]*Table_Query_from_Mac10[[#This Row],[UnitPriceFuture]]</f>
        <v>0</v>
      </c>
      <c r="Y1884" s="47">
        <f>Table_Query_from_Mac10[[#This Row],[Unit Increase]]*Table_Query_from_Mac10[[#This Row],[Future-cost]]</f>
        <v>0</v>
      </c>
      <c r="Z1884" s="47">
        <f>-(Table_Query_from_Mac10[[#This Row],[Incremental Sales]]+((Table_Query_from_Mac10[[#This Row],[Incremental Sales]]*-(SUM(Summary!$S$8:$S$9)))))*Summary!$S$18</f>
        <v>0</v>
      </c>
      <c r="AA1884" s="47">
        <f>IFERROR(Table_Query_from_Mac10[[#This Row],[Incremental Cost]]/Table_Query_from_Mac10[[#This Row],[Incremental Sales]],0)</f>
        <v>0</v>
      </c>
      <c r="AB1884" s="47">
        <f>IFERROR(Table_Query_from_Mac10[[#This Row],[TotalCostFuture]]/Table_Query_from_Mac10[[#This Row],[totalsalesFuture]],0)</f>
        <v>0.37438423645320196</v>
      </c>
      <c r="AN1884" s="30">
        <v>12</v>
      </c>
      <c r="AO1884">
        <f t="shared" si="58"/>
        <v>3</v>
      </c>
      <c r="AQ1884" s="30">
        <v>104.4</v>
      </c>
      <c r="AR1884">
        <f t="shared" si="59"/>
        <v>36.54</v>
      </c>
    </row>
    <row r="1885" spans="1:44" x14ac:dyDescent="0.25">
      <c r="A1885">
        <v>90190</v>
      </c>
      <c r="B1885">
        <v>4</v>
      </c>
      <c r="C1885" t="s">
        <v>55</v>
      </c>
      <c r="D1885" t="s">
        <v>81</v>
      </c>
      <c r="E1885">
        <v>22</v>
      </c>
      <c r="F1885">
        <v>4.53</v>
      </c>
      <c r="G1885">
        <v>10.86</v>
      </c>
      <c r="H1885" s="1">
        <v>44844</v>
      </c>
      <c r="I1885" s="20">
        <v>0</v>
      </c>
      <c r="J1885" s="47">
        <f>Table_Query_from_Mac10[[#This Row],[unit_price]]-(Table_Query_from_Mac10[[#This Row],[unit_price]]*(Table_Query_from_Mac10[[#This Row],[discount_pct]]/100))</f>
        <v>10.86</v>
      </c>
      <c r="K1885" s="47">
        <f>Table_Query_from_Mac10[[#This Row],[unit_cost]]</f>
        <v>4.53</v>
      </c>
      <c r="L1885" s="47">
        <f>Table_Query_from_Mac10[[#This Row],[Live-cost]]*(1+Table_Query_from_Mac10[[#This Row],[CogsIncreasebyTYPE]])</f>
        <v>4.53</v>
      </c>
      <c r="M1885" s="47">
        <f>Table_Query_from_Mac10[[#This Row],[Live-cost]]*Table_Query_from_Mac10[[#This Row],[qty_to_ship]]</f>
        <v>99.660000000000011</v>
      </c>
      <c r="N1885" s="47">
        <f>IF(Table_Query_from_Mac10[[#This Row],[item_no]]="KDA",-Table_Query_from_Mac10[[#This Row],[unit_price]],Table_Query_from_Mac10[[#This Row],[Net Unit]]*Table_Query_from_Mac10[[#This Row],[qty_to_ship]])</f>
        <v>238.92</v>
      </c>
      <c r="O1885" s="47">
        <f>SUMIFS(Summary!C:C,Summary!H:H,Table_Query_from_Mac10[[#This Row],[Juiceoc]])</f>
        <v>0</v>
      </c>
      <c r="P1885" s="47">
        <f>SUMIFS(Summary!D:D,Summary!H:H,Table_Query_from_Mac10[[#This Row],[Juiceoc]])</f>
        <v>0</v>
      </c>
      <c r="Q1885" s="47">
        <f>SUMIFS(Summary!E:E,Summary!H:H,Table_Query_from_Mac10[[#This Row],[Juiceoc]])</f>
        <v>0</v>
      </c>
      <c r="R1885" s="47">
        <f>Table_Query_from_Mac10[[#This Row],[Net Unit]]*(1+Table_Query_from_Mac10[[#This Row],[PriceIncreasebyType]])</f>
        <v>10.86</v>
      </c>
      <c r="S1885" s="47">
        <f>Table_Query_from_Mac10[[#This Row],[UnitPriceFuture]]*Table_Query_from_Mac10[[#This Row],[qtytoShipFuture]]</f>
        <v>238.92</v>
      </c>
      <c r="T1885" s="47">
        <f>ROUND(Table_Query_from_Mac10[[#This Row],[qty_to_ship]]*(1+Table_Query_from_Mac10[[#This Row],[VolumeIncreasebyType]]),0)</f>
        <v>22</v>
      </c>
      <c r="U1885" s="47">
        <f>Table_Query_from_Mac10[[#This Row],[qtytoShipFuture]]*Table_Query_from_Mac10[[#This Row],[Future-cost]]</f>
        <v>99.660000000000011</v>
      </c>
      <c r="V1885" s="47">
        <f>Table_Query_from_Mac10[[#This Row],[qtytoShipFuture]]-Table_Query_from_Mac10[[#This Row],[qty_to_ship]]</f>
        <v>0</v>
      </c>
      <c r="W1885" s="47">
        <f>Table_Query_from_Mac10[[#This Row],[UnitPriceFuture]]</f>
        <v>10.86</v>
      </c>
      <c r="X1885" s="47">
        <f>Table_Query_from_Mac10[[#This Row],[Unit Increase]]*Table_Query_from_Mac10[[#This Row],[UnitPriceFuture]]</f>
        <v>0</v>
      </c>
      <c r="Y1885" s="47">
        <f>Table_Query_from_Mac10[[#This Row],[Unit Increase]]*Table_Query_from_Mac10[[#This Row],[Future-cost]]</f>
        <v>0</v>
      </c>
      <c r="Z1885" s="47">
        <f>-(Table_Query_from_Mac10[[#This Row],[Incremental Sales]]+((Table_Query_from_Mac10[[#This Row],[Incremental Sales]]*-(SUM(Summary!$S$8:$S$9)))))*Summary!$S$18</f>
        <v>0</v>
      </c>
      <c r="AA1885" s="47">
        <f>IFERROR(Table_Query_from_Mac10[[#This Row],[Incremental Cost]]/Table_Query_from_Mac10[[#This Row],[Incremental Sales]],0)</f>
        <v>0</v>
      </c>
      <c r="AB1885" s="47">
        <f>IFERROR(Table_Query_from_Mac10[[#This Row],[TotalCostFuture]]/Table_Query_from_Mac10[[#This Row],[totalsalesFuture]],0)</f>
        <v>0.41712707182320446</v>
      </c>
      <c r="AN1885" s="31">
        <v>88</v>
      </c>
      <c r="AO1885">
        <f t="shared" si="58"/>
        <v>22</v>
      </c>
      <c r="AQ1885" s="31">
        <v>31.03</v>
      </c>
      <c r="AR1885">
        <f t="shared" si="59"/>
        <v>10.86</v>
      </c>
    </row>
    <row r="1886" spans="1:44" x14ac:dyDescent="0.25">
      <c r="A1886">
        <v>90191</v>
      </c>
      <c r="B1886">
        <v>1</v>
      </c>
      <c r="C1886" t="s">
        <v>55</v>
      </c>
      <c r="D1886" t="s">
        <v>81</v>
      </c>
      <c r="E1886">
        <v>8</v>
      </c>
      <c r="F1886">
        <v>7.37</v>
      </c>
      <c r="G1886">
        <v>18.14</v>
      </c>
      <c r="H1886" s="1">
        <v>44852</v>
      </c>
      <c r="I1886" s="20">
        <v>0</v>
      </c>
      <c r="J1886" s="47">
        <f>Table_Query_from_Mac10[[#This Row],[unit_price]]-(Table_Query_from_Mac10[[#This Row],[unit_price]]*(Table_Query_from_Mac10[[#This Row],[discount_pct]]/100))</f>
        <v>18.14</v>
      </c>
      <c r="K1886" s="47">
        <f>Table_Query_from_Mac10[[#This Row],[unit_cost]]</f>
        <v>7.37</v>
      </c>
      <c r="L1886" s="47">
        <f>Table_Query_from_Mac10[[#This Row],[Live-cost]]*(1+Table_Query_from_Mac10[[#This Row],[CogsIncreasebyTYPE]])</f>
        <v>7.37</v>
      </c>
      <c r="M1886" s="47">
        <f>Table_Query_from_Mac10[[#This Row],[Live-cost]]*Table_Query_from_Mac10[[#This Row],[qty_to_ship]]</f>
        <v>58.96</v>
      </c>
      <c r="N1886" s="47">
        <f>IF(Table_Query_from_Mac10[[#This Row],[item_no]]="KDA",-Table_Query_from_Mac10[[#This Row],[unit_price]],Table_Query_from_Mac10[[#This Row],[Net Unit]]*Table_Query_from_Mac10[[#This Row],[qty_to_ship]])</f>
        <v>145.12</v>
      </c>
      <c r="O1886" s="47">
        <f>SUMIFS(Summary!C:C,Summary!H:H,Table_Query_from_Mac10[[#This Row],[Juiceoc]])</f>
        <v>0</v>
      </c>
      <c r="P1886" s="47">
        <f>SUMIFS(Summary!D:D,Summary!H:H,Table_Query_from_Mac10[[#This Row],[Juiceoc]])</f>
        <v>0</v>
      </c>
      <c r="Q1886" s="47">
        <f>SUMIFS(Summary!E:E,Summary!H:H,Table_Query_from_Mac10[[#This Row],[Juiceoc]])</f>
        <v>0</v>
      </c>
      <c r="R1886" s="47">
        <f>Table_Query_from_Mac10[[#This Row],[Net Unit]]*(1+Table_Query_from_Mac10[[#This Row],[PriceIncreasebyType]])</f>
        <v>18.14</v>
      </c>
      <c r="S1886" s="47">
        <f>Table_Query_from_Mac10[[#This Row],[UnitPriceFuture]]*Table_Query_from_Mac10[[#This Row],[qtytoShipFuture]]</f>
        <v>145.12</v>
      </c>
      <c r="T1886" s="47">
        <f>ROUND(Table_Query_from_Mac10[[#This Row],[qty_to_ship]]*(1+Table_Query_from_Mac10[[#This Row],[VolumeIncreasebyType]]),0)</f>
        <v>8</v>
      </c>
      <c r="U1886" s="47">
        <f>Table_Query_from_Mac10[[#This Row],[qtytoShipFuture]]*Table_Query_from_Mac10[[#This Row],[Future-cost]]</f>
        <v>58.96</v>
      </c>
      <c r="V1886" s="47">
        <f>Table_Query_from_Mac10[[#This Row],[qtytoShipFuture]]-Table_Query_from_Mac10[[#This Row],[qty_to_ship]]</f>
        <v>0</v>
      </c>
      <c r="W1886" s="47">
        <f>Table_Query_from_Mac10[[#This Row],[UnitPriceFuture]]</f>
        <v>18.14</v>
      </c>
      <c r="X1886" s="47">
        <f>Table_Query_from_Mac10[[#This Row],[Unit Increase]]*Table_Query_from_Mac10[[#This Row],[UnitPriceFuture]]</f>
        <v>0</v>
      </c>
      <c r="Y1886" s="47">
        <f>Table_Query_from_Mac10[[#This Row],[Unit Increase]]*Table_Query_from_Mac10[[#This Row],[Future-cost]]</f>
        <v>0</v>
      </c>
      <c r="Z1886" s="47">
        <f>-(Table_Query_from_Mac10[[#This Row],[Incremental Sales]]+((Table_Query_from_Mac10[[#This Row],[Incremental Sales]]*-(SUM(Summary!$S$8:$S$9)))))*Summary!$S$18</f>
        <v>0</v>
      </c>
      <c r="AA1886" s="47">
        <f>IFERROR(Table_Query_from_Mac10[[#This Row],[Incremental Cost]]/Table_Query_from_Mac10[[#This Row],[Incremental Sales]],0)</f>
        <v>0</v>
      </c>
      <c r="AB1886" s="47">
        <f>IFERROR(Table_Query_from_Mac10[[#This Row],[TotalCostFuture]]/Table_Query_from_Mac10[[#This Row],[totalsalesFuture]],0)</f>
        <v>0.40628445424476295</v>
      </c>
      <c r="AN1886" s="30">
        <v>31</v>
      </c>
      <c r="AO1886">
        <f t="shared" si="58"/>
        <v>8</v>
      </c>
      <c r="AQ1886" s="30">
        <v>51.83</v>
      </c>
      <c r="AR1886">
        <f t="shared" si="59"/>
        <v>18.14</v>
      </c>
    </row>
    <row r="1887" spans="1:44" x14ac:dyDescent="0.25">
      <c r="A1887">
        <v>90191</v>
      </c>
      <c r="B1887">
        <v>2</v>
      </c>
      <c r="C1887" t="s">
        <v>55</v>
      </c>
      <c r="D1887" t="s">
        <v>81</v>
      </c>
      <c r="E1887">
        <v>8</v>
      </c>
      <c r="F1887">
        <v>8.81</v>
      </c>
      <c r="G1887">
        <v>22.56</v>
      </c>
      <c r="H1887" s="1">
        <v>44852</v>
      </c>
      <c r="I1887" s="20">
        <v>0</v>
      </c>
      <c r="J1887" s="47">
        <f>Table_Query_from_Mac10[[#This Row],[unit_price]]-(Table_Query_from_Mac10[[#This Row],[unit_price]]*(Table_Query_from_Mac10[[#This Row],[discount_pct]]/100))</f>
        <v>22.56</v>
      </c>
      <c r="K1887" s="47">
        <f>Table_Query_from_Mac10[[#This Row],[unit_cost]]</f>
        <v>8.81</v>
      </c>
      <c r="L1887" s="47">
        <f>Table_Query_from_Mac10[[#This Row],[Live-cost]]*(1+Table_Query_from_Mac10[[#This Row],[CogsIncreasebyTYPE]])</f>
        <v>8.81</v>
      </c>
      <c r="M1887" s="47">
        <f>Table_Query_from_Mac10[[#This Row],[Live-cost]]*Table_Query_from_Mac10[[#This Row],[qty_to_ship]]</f>
        <v>70.48</v>
      </c>
      <c r="N1887" s="47">
        <f>IF(Table_Query_from_Mac10[[#This Row],[item_no]]="KDA",-Table_Query_from_Mac10[[#This Row],[unit_price]],Table_Query_from_Mac10[[#This Row],[Net Unit]]*Table_Query_from_Mac10[[#This Row],[qty_to_ship]])</f>
        <v>180.48</v>
      </c>
      <c r="O1887" s="47">
        <f>SUMIFS(Summary!C:C,Summary!H:H,Table_Query_from_Mac10[[#This Row],[Juiceoc]])</f>
        <v>0</v>
      </c>
      <c r="P1887" s="47">
        <f>SUMIFS(Summary!D:D,Summary!H:H,Table_Query_from_Mac10[[#This Row],[Juiceoc]])</f>
        <v>0</v>
      </c>
      <c r="Q1887" s="47">
        <f>SUMIFS(Summary!E:E,Summary!H:H,Table_Query_from_Mac10[[#This Row],[Juiceoc]])</f>
        <v>0</v>
      </c>
      <c r="R1887" s="47">
        <f>Table_Query_from_Mac10[[#This Row],[Net Unit]]*(1+Table_Query_from_Mac10[[#This Row],[PriceIncreasebyType]])</f>
        <v>22.56</v>
      </c>
      <c r="S1887" s="47">
        <f>Table_Query_from_Mac10[[#This Row],[UnitPriceFuture]]*Table_Query_from_Mac10[[#This Row],[qtytoShipFuture]]</f>
        <v>180.48</v>
      </c>
      <c r="T1887" s="47">
        <f>ROUND(Table_Query_from_Mac10[[#This Row],[qty_to_ship]]*(1+Table_Query_from_Mac10[[#This Row],[VolumeIncreasebyType]]),0)</f>
        <v>8</v>
      </c>
      <c r="U1887" s="47">
        <f>Table_Query_from_Mac10[[#This Row],[qtytoShipFuture]]*Table_Query_from_Mac10[[#This Row],[Future-cost]]</f>
        <v>70.48</v>
      </c>
      <c r="V1887" s="47">
        <f>Table_Query_from_Mac10[[#This Row],[qtytoShipFuture]]-Table_Query_from_Mac10[[#This Row],[qty_to_ship]]</f>
        <v>0</v>
      </c>
      <c r="W1887" s="47">
        <f>Table_Query_from_Mac10[[#This Row],[UnitPriceFuture]]</f>
        <v>22.56</v>
      </c>
      <c r="X1887" s="47">
        <f>Table_Query_from_Mac10[[#This Row],[Unit Increase]]*Table_Query_from_Mac10[[#This Row],[UnitPriceFuture]]</f>
        <v>0</v>
      </c>
      <c r="Y1887" s="47">
        <f>Table_Query_from_Mac10[[#This Row],[Unit Increase]]*Table_Query_from_Mac10[[#This Row],[Future-cost]]</f>
        <v>0</v>
      </c>
      <c r="Z1887" s="47">
        <f>-(Table_Query_from_Mac10[[#This Row],[Incremental Sales]]+((Table_Query_from_Mac10[[#This Row],[Incremental Sales]]*-(SUM(Summary!$S$8:$S$9)))))*Summary!$S$18</f>
        <v>0</v>
      </c>
      <c r="AA1887" s="47">
        <f>IFERROR(Table_Query_from_Mac10[[#This Row],[Incremental Cost]]/Table_Query_from_Mac10[[#This Row],[Incremental Sales]],0)</f>
        <v>0</v>
      </c>
      <c r="AB1887" s="47">
        <f>IFERROR(Table_Query_from_Mac10[[#This Row],[TotalCostFuture]]/Table_Query_from_Mac10[[#This Row],[totalsalesFuture]],0)</f>
        <v>0.39051418439716318</v>
      </c>
      <c r="AN1887" s="31">
        <v>30</v>
      </c>
      <c r="AO1887">
        <f t="shared" si="58"/>
        <v>8</v>
      </c>
      <c r="AQ1887" s="31">
        <v>64.45</v>
      </c>
      <c r="AR1887">
        <f t="shared" si="59"/>
        <v>22.56</v>
      </c>
    </row>
    <row r="1888" spans="1:44" x14ac:dyDescent="0.25">
      <c r="A1888">
        <v>90191</v>
      </c>
      <c r="B1888">
        <v>3</v>
      </c>
      <c r="C1888" t="s">
        <v>55</v>
      </c>
      <c r="D1888" t="s">
        <v>81</v>
      </c>
      <c r="E1888">
        <v>4</v>
      </c>
      <c r="F1888">
        <v>12.04</v>
      </c>
      <c r="G1888">
        <v>31.43</v>
      </c>
      <c r="H1888" s="1">
        <v>44852</v>
      </c>
      <c r="I1888" s="20">
        <v>0</v>
      </c>
      <c r="J1888" s="47">
        <f>Table_Query_from_Mac10[[#This Row],[unit_price]]-(Table_Query_from_Mac10[[#This Row],[unit_price]]*(Table_Query_from_Mac10[[#This Row],[discount_pct]]/100))</f>
        <v>31.43</v>
      </c>
      <c r="K1888" s="47">
        <f>Table_Query_from_Mac10[[#This Row],[unit_cost]]</f>
        <v>12.04</v>
      </c>
      <c r="L1888" s="47">
        <f>Table_Query_from_Mac10[[#This Row],[Live-cost]]*(1+Table_Query_from_Mac10[[#This Row],[CogsIncreasebyTYPE]])</f>
        <v>12.04</v>
      </c>
      <c r="M1888" s="47">
        <f>Table_Query_from_Mac10[[#This Row],[Live-cost]]*Table_Query_from_Mac10[[#This Row],[qty_to_ship]]</f>
        <v>48.16</v>
      </c>
      <c r="N1888" s="47">
        <f>IF(Table_Query_from_Mac10[[#This Row],[item_no]]="KDA",-Table_Query_from_Mac10[[#This Row],[unit_price]],Table_Query_from_Mac10[[#This Row],[Net Unit]]*Table_Query_from_Mac10[[#This Row],[qty_to_ship]])</f>
        <v>125.72</v>
      </c>
      <c r="O1888" s="47">
        <f>SUMIFS(Summary!C:C,Summary!H:H,Table_Query_from_Mac10[[#This Row],[Juiceoc]])</f>
        <v>0</v>
      </c>
      <c r="P1888" s="47">
        <f>SUMIFS(Summary!D:D,Summary!H:H,Table_Query_from_Mac10[[#This Row],[Juiceoc]])</f>
        <v>0</v>
      </c>
      <c r="Q1888" s="47">
        <f>SUMIFS(Summary!E:E,Summary!H:H,Table_Query_from_Mac10[[#This Row],[Juiceoc]])</f>
        <v>0</v>
      </c>
      <c r="R1888" s="47">
        <f>Table_Query_from_Mac10[[#This Row],[Net Unit]]*(1+Table_Query_from_Mac10[[#This Row],[PriceIncreasebyType]])</f>
        <v>31.43</v>
      </c>
      <c r="S1888" s="47">
        <f>Table_Query_from_Mac10[[#This Row],[UnitPriceFuture]]*Table_Query_from_Mac10[[#This Row],[qtytoShipFuture]]</f>
        <v>125.72</v>
      </c>
      <c r="T1888" s="47">
        <f>ROUND(Table_Query_from_Mac10[[#This Row],[qty_to_ship]]*(1+Table_Query_from_Mac10[[#This Row],[VolumeIncreasebyType]]),0)</f>
        <v>4</v>
      </c>
      <c r="U1888" s="47">
        <f>Table_Query_from_Mac10[[#This Row],[qtytoShipFuture]]*Table_Query_from_Mac10[[#This Row],[Future-cost]]</f>
        <v>48.16</v>
      </c>
      <c r="V1888" s="47">
        <f>Table_Query_from_Mac10[[#This Row],[qtytoShipFuture]]-Table_Query_from_Mac10[[#This Row],[qty_to_ship]]</f>
        <v>0</v>
      </c>
      <c r="W1888" s="47">
        <f>Table_Query_from_Mac10[[#This Row],[UnitPriceFuture]]</f>
        <v>31.43</v>
      </c>
      <c r="X1888" s="47">
        <f>Table_Query_from_Mac10[[#This Row],[Unit Increase]]*Table_Query_from_Mac10[[#This Row],[UnitPriceFuture]]</f>
        <v>0</v>
      </c>
      <c r="Y1888" s="47">
        <f>Table_Query_from_Mac10[[#This Row],[Unit Increase]]*Table_Query_from_Mac10[[#This Row],[Future-cost]]</f>
        <v>0</v>
      </c>
      <c r="Z1888" s="47">
        <f>-(Table_Query_from_Mac10[[#This Row],[Incremental Sales]]+((Table_Query_from_Mac10[[#This Row],[Incremental Sales]]*-(SUM(Summary!$S$8:$S$9)))))*Summary!$S$18</f>
        <v>0</v>
      </c>
      <c r="AA1888" s="47">
        <f>IFERROR(Table_Query_from_Mac10[[#This Row],[Incremental Cost]]/Table_Query_from_Mac10[[#This Row],[Incremental Sales]],0)</f>
        <v>0</v>
      </c>
      <c r="AB1888" s="47">
        <f>IFERROR(Table_Query_from_Mac10[[#This Row],[TotalCostFuture]]/Table_Query_from_Mac10[[#This Row],[totalsalesFuture]],0)</f>
        <v>0.38307349665924273</v>
      </c>
      <c r="AN1888" s="30">
        <v>16</v>
      </c>
      <c r="AO1888">
        <f t="shared" si="58"/>
        <v>4</v>
      </c>
      <c r="AQ1888" s="30">
        <v>89.79</v>
      </c>
      <c r="AR1888">
        <f t="shared" si="59"/>
        <v>31.43</v>
      </c>
    </row>
    <row r="1889" spans="1:44" x14ac:dyDescent="0.25">
      <c r="A1889">
        <v>90191</v>
      </c>
      <c r="B1889">
        <v>4</v>
      </c>
      <c r="C1889" t="s">
        <v>55</v>
      </c>
      <c r="D1889" t="s">
        <v>81</v>
      </c>
      <c r="E1889">
        <v>0</v>
      </c>
      <c r="F1889">
        <v>15.22</v>
      </c>
      <c r="G1889">
        <v>44.36</v>
      </c>
      <c r="H1889" s="1">
        <v>44852</v>
      </c>
      <c r="I1889" s="20">
        <v>0</v>
      </c>
      <c r="J1889" s="47">
        <f>Table_Query_from_Mac10[[#This Row],[unit_price]]-(Table_Query_from_Mac10[[#This Row],[unit_price]]*(Table_Query_from_Mac10[[#This Row],[discount_pct]]/100))</f>
        <v>44.36</v>
      </c>
      <c r="K1889" s="47">
        <f>Table_Query_from_Mac10[[#This Row],[unit_cost]]</f>
        <v>15.22</v>
      </c>
      <c r="L1889" s="47">
        <f>Table_Query_from_Mac10[[#This Row],[Live-cost]]*(1+Table_Query_from_Mac10[[#This Row],[CogsIncreasebyTYPE]])</f>
        <v>15.22</v>
      </c>
      <c r="M1889" s="47">
        <f>Table_Query_from_Mac10[[#This Row],[Live-cost]]*Table_Query_from_Mac10[[#This Row],[qty_to_ship]]</f>
        <v>0</v>
      </c>
      <c r="N1889" s="47">
        <f>IF(Table_Query_from_Mac10[[#This Row],[item_no]]="KDA",-Table_Query_from_Mac10[[#This Row],[unit_price]],Table_Query_from_Mac10[[#This Row],[Net Unit]]*Table_Query_from_Mac10[[#This Row],[qty_to_ship]])</f>
        <v>0</v>
      </c>
      <c r="O1889" s="47">
        <f>SUMIFS(Summary!C:C,Summary!H:H,Table_Query_from_Mac10[[#This Row],[Juiceoc]])</f>
        <v>0</v>
      </c>
      <c r="P1889" s="47">
        <f>SUMIFS(Summary!D:D,Summary!H:H,Table_Query_from_Mac10[[#This Row],[Juiceoc]])</f>
        <v>0</v>
      </c>
      <c r="Q1889" s="47">
        <f>SUMIFS(Summary!E:E,Summary!H:H,Table_Query_from_Mac10[[#This Row],[Juiceoc]])</f>
        <v>0</v>
      </c>
      <c r="R1889" s="47">
        <f>Table_Query_from_Mac10[[#This Row],[Net Unit]]*(1+Table_Query_from_Mac10[[#This Row],[PriceIncreasebyType]])</f>
        <v>44.36</v>
      </c>
      <c r="S1889" s="47">
        <f>Table_Query_from_Mac10[[#This Row],[UnitPriceFuture]]*Table_Query_from_Mac10[[#This Row],[qtytoShipFuture]]</f>
        <v>0</v>
      </c>
      <c r="T1889" s="47">
        <f>ROUND(Table_Query_from_Mac10[[#This Row],[qty_to_ship]]*(1+Table_Query_from_Mac10[[#This Row],[VolumeIncreasebyType]]),0)</f>
        <v>0</v>
      </c>
      <c r="U1889" s="47">
        <f>Table_Query_from_Mac10[[#This Row],[qtytoShipFuture]]*Table_Query_from_Mac10[[#This Row],[Future-cost]]</f>
        <v>0</v>
      </c>
      <c r="V1889" s="47">
        <f>Table_Query_from_Mac10[[#This Row],[qtytoShipFuture]]-Table_Query_from_Mac10[[#This Row],[qty_to_ship]]</f>
        <v>0</v>
      </c>
      <c r="W1889" s="47">
        <f>Table_Query_from_Mac10[[#This Row],[UnitPriceFuture]]</f>
        <v>44.36</v>
      </c>
      <c r="X1889" s="47">
        <f>Table_Query_from_Mac10[[#This Row],[Unit Increase]]*Table_Query_from_Mac10[[#This Row],[UnitPriceFuture]]</f>
        <v>0</v>
      </c>
      <c r="Y1889" s="47">
        <f>Table_Query_from_Mac10[[#This Row],[Unit Increase]]*Table_Query_from_Mac10[[#This Row],[Future-cost]]</f>
        <v>0</v>
      </c>
      <c r="Z1889" s="47">
        <f>-(Table_Query_from_Mac10[[#This Row],[Incremental Sales]]+((Table_Query_from_Mac10[[#This Row],[Incremental Sales]]*-(SUM(Summary!$S$8:$S$9)))))*Summary!$S$18</f>
        <v>0</v>
      </c>
      <c r="AA1889" s="47">
        <f>IFERROR(Table_Query_from_Mac10[[#This Row],[Incremental Cost]]/Table_Query_from_Mac10[[#This Row],[Incremental Sales]],0)</f>
        <v>0</v>
      </c>
      <c r="AB1889" s="47">
        <f>IFERROR(Table_Query_from_Mac10[[#This Row],[TotalCostFuture]]/Table_Query_from_Mac10[[#This Row],[totalsalesFuture]],0)</f>
        <v>0</v>
      </c>
      <c r="AN1889" s="31">
        <v>0</v>
      </c>
      <c r="AO1889">
        <f t="shared" si="58"/>
        <v>0</v>
      </c>
      <c r="AQ1889" s="31">
        <v>126.73</v>
      </c>
      <c r="AR1889">
        <f t="shared" si="59"/>
        <v>44.36</v>
      </c>
    </row>
    <row r="1890" spans="1:44" x14ac:dyDescent="0.25">
      <c r="A1890">
        <v>90191</v>
      </c>
      <c r="B1890">
        <v>5</v>
      </c>
      <c r="C1890" t="s">
        <v>55</v>
      </c>
      <c r="D1890" t="s">
        <v>81</v>
      </c>
      <c r="E1890">
        <v>0</v>
      </c>
      <c r="F1890">
        <v>5</v>
      </c>
      <c r="G1890">
        <v>12.2</v>
      </c>
      <c r="H1890" s="1">
        <v>44852</v>
      </c>
      <c r="I1890" s="20">
        <v>0</v>
      </c>
      <c r="J1890" s="47">
        <f>Table_Query_from_Mac10[[#This Row],[unit_price]]-(Table_Query_from_Mac10[[#This Row],[unit_price]]*(Table_Query_from_Mac10[[#This Row],[discount_pct]]/100))</f>
        <v>12.2</v>
      </c>
      <c r="K1890" s="47">
        <f>Table_Query_from_Mac10[[#This Row],[unit_cost]]</f>
        <v>5</v>
      </c>
      <c r="L1890" s="47">
        <f>Table_Query_from_Mac10[[#This Row],[Live-cost]]*(1+Table_Query_from_Mac10[[#This Row],[CogsIncreasebyTYPE]])</f>
        <v>5</v>
      </c>
      <c r="M1890" s="47">
        <f>Table_Query_from_Mac10[[#This Row],[Live-cost]]*Table_Query_from_Mac10[[#This Row],[qty_to_ship]]</f>
        <v>0</v>
      </c>
      <c r="N1890" s="47">
        <f>IF(Table_Query_from_Mac10[[#This Row],[item_no]]="KDA",-Table_Query_from_Mac10[[#This Row],[unit_price]],Table_Query_from_Mac10[[#This Row],[Net Unit]]*Table_Query_from_Mac10[[#This Row],[qty_to_ship]])</f>
        <v>0</v>
      </c>
      <c r="O1890" s="47">
        <f>SUMIFS(Summary!C:C,Summary!H:H,Table_Query_from_Mac10[[#This Row],[Juiceoc]])</f>
        <v>0</v>
      </c>
      <c r="P1890" s="47">
        <f>SUMIFS(Summary!D:D,Summary!H:H,Table_Query_from_Mac10[[#This Row],[Juiceoc]])</f>
        <v>0</v>
      </c>
      <c r="Q1890" s="47">
        <f>SUMIFS(Summary!E:E,Summary!H:H,Table_Query_from_Mac10[[#This Row],[Juiceoc]])</f>
        <v>0</v>
      </c>
      <c r="R1890" s="47">
        <f>Table_Query_from_Mac10[[#This Row],[Net Unit]]*(1+Table_Query_from_Mac10[[#This Row],[PriceIncreasebyType]])</f>
        <v>12.2</v>
      </c>
      <c r="S1890" s="47">
        <f>Table_Query_from_Mac10[[#This Row],[UnitPriceFuture]]*Table_Query_from_Mac10[[#This Row],[qtytoShipFuture]]</f>
        <v>0</v>
      </c>
      <c r="T1890" s="47">
        <f>ROUND(Table_Query_from_Mac10[[#This Row],[qty_to_ship]]*(1+Table_Query_from_Mac10[[#This Row],[VolumeIncreasebyType]]),0)</f>
        <v>0</v>
      </c>
      <c r="U1890" s="47">
        <f>Table_Query_from_Mac10[[#This Row],[qtytoShipFuture]]*Table_Query_from_Mac10[[#This Row],[Future-cost]]</f>
        <v>0</v>
      </c>
      <c r="V1890" s="47">
        <f>Table_Query_from_Mac10[[#This Row],[qtytoShipFuture]]-Table_Query_from_Mac10[[#This Row],[qty_to_ship]]</f>
        <v>0</v>
      </c>
      <c r="W1890" s="47">
        <f>Table_Query_from_Mac10[[#This Row],[UnitPriceFuture]]</f>
        <v>12.2</v>
      </c>
      <c r="X1890" s="47">
        <f>Table_Query_from_Mac10[[#This Row],[Unit Increase]]*Table_Query_from_Mac10[[#This Row],[UnitPriceFuture]]</f>
        <v>0</v>
      </c>
      <c r="Y1890" s="47">
        <f>Table_Query_from_Mac10[[#This Row],[Unit Increase]]*Table_Query_from_Mac10[[#This Row],[Future-cost]]</f>
        <v>0</v>
      </c>
      <c r="Z1890" s="47">
        <f>-(Table_Query_from_Mac10[[#This Row],[Incremental Sales]]+((Table_Query_from_Mac10[[#This Row],[Incremental Sales]]*-(SUM(Summary!$S$8:$S$9)))))*Summary!$S$18</f>
        <v>0</v>
      </c>
      <c r="AA1890" s="47">
        <f>IFERROR(Table_Query_from_Mac10[[#This Row],[Incremental Cost]]/Table_Query_from_Mac10[[#This Row],[Incremental Sales]],0)</f>
        <v>0</v>
      </c>
      <c r="AB1890" s="47">
        <f>IFERROR(Table_Query_from_Mac10[[#This Row],[TotalCostFuture]]/Table_Query_from_Mac10[[#This Row],[totalsalesFuture]],0)</f>
        <v>0</v>
      </c>
      <c r="AN1890" s="30">
        <v>0</v>
      </c>
      <c r="AO1890">
        <f t="shared" si="58"/>
        <v>0</v>
      </c>
      <c r="AQ1890" s="30">
        <v>34.869999999999997</v>
      </c>
      <c r="AR1890">
        <f t="shared" si="59"/>
        <v>12.2</v>
      </c>
    </row>
    <row r="1891" spans="1:44" x14ac:dyDescent="0.25">
      <c r="A1891">
        <v>90191</v>
      </c>
      <c r="B1891">
        <v>6</v>
      </c>
      <c r="C1891" t="s">
        <v>55</v>
      </c>
      <c r="D1891" t="s">
        <v>81</v>
      </c>
      <c r="E1891">
        <v>14</v>
      </c>
      <c r="F1891">
        <v>5.49</v>
      </c>
      <c r="G1891">
        <v>13.35</v>
      </c>
      <c r="H1891" s="1">
        <v>44852</v>
      </c>
      <c r="I1891" s="20">
        <v>0</v>
      </c>
      <c r="J1891" s="47">
        <f>Table_Query_from_Mac10[[#This Row],[unit_price]]-(Table_Query_from_Mac10[[#This Row],[unit_price]]*(Table_Query_from_Mac10[[#This Row],[discount_pct]]/100))</f>
        <v>13.35</v>
      </c>
      <c r="K1891" s="47">
        <f>Table_Query_from_Mac10[[#This Row],[unit_cost]]</f>
        <v>5.49</v>
      </c>
      <c r="L1891" s="47">
        <f>Table_Query_from_Mac10[[#This Row],[Live-cost]]*(1+Table_Query_from_Mac10[[#This Row],[CogsIncreasebyTYPE]])</f>
        <v>5.49</v>
      </c>
      <c r="M1891" s="47">
        <f>Table_Query_from_Mac10[[#This Row],[Live-cost]]*Table_Query_from_Mac10[[#This Row],[qty_to_ship]]</f>
        <v>76.86</v>
      </c>
      <c r="N1891" s="47">
        <f>IF(Table_Query_from_Mac10[[#This Row],[item_no]]="KDA",-Table_Query_from_Mac10[[#This Row],[unit_price]],Table_Query_from_Mac10[[#This Row],[Net Unit]]*Table_Query_from_Mac10[[#This Row],[qty_to_ship]])</f>
        <v>186.9</v>
      </c>
      <c r="O1891" s="47">
        <f>SUMIFS(Summary!C:C,Summary!H:H,Table_Query_from_Mac10[[#This Row],[Juiceoc]])</f>
        <v>0</v>
      </c>
      <c r="P1891" s="47">
        <f>SUMIFS(Summary!D:D,Summary!H:H,Table_Query_from_Mac10[[#This Row],[Juiceoc]])</f>
        <v>0</v>
      </c>
      <c r="Q1891" s="47">
        <f>SUMIFS(Summary!E:E,Summary!H:H,Table_Query_from_Mac10[[#This Row],[Juiceoc]])</f>
        <v>0</v>
      </c>
      <c r="R1891" s="47">
        <f>Table_Query_from_Mac10[[#This Row],[Net Unit]]*(1+Table_Query_from_Mac10[[#This Row],[PriceIncreasebyType]])</f>
        <v>13.35</v>
      </c>
      <c r="S1891" s="47">
        <f>Table_Query_from_Mac10[[#This Row],[UnitPriceFuture]]*Table_Query_from_Mac10[[#This Row],[qtytoShipFuture]]</f>
        <v>186.9</v>
      </c>
      <c r="T1891" s="47">
        <f>ROUND(Table_Query_from_Mac10[[#This Row],[qty_to_ship]]*(1+Table_Query_from_Mac10[[#This Row],[VolumeIncreasebyType]]),0)</f>
        <v>14</v>
      </c>
      <c r="U1891" s="47">
        <f>Table_Query_from_Mac10[[#This Row],[qtytoShipFuture]]*Table_Query_from_Mac10[[#This Row],[Future-cost]]</f>
        <v>76.86</v>
      </c>
      <c r="V1891" s="47">
        <f>Table_Query_from_Mac10[[#This Row],[qtytoShipFuture]]-Table_Query_from_Mac10[[#This Row],[qty_to_ship]]</f>
        <v>0</v>
      </c>
      <c r="W1891" s="47">
        <f>Table_Query_from_Mac10[[#This Row],[UnitPriceFuture]]</f>
        <v>13.35</v>
      </c>
      <c r="X1891" s="47">
        <f>Table_Query_from_Mac10[[#This Row],[Unit Increase]]*Table_Query_from_Mac10[[#This Row],[UnitPriceFuture]]</f>
        <v>0</v>
      </c>
      <c r="Y1891" s="47">
        <f>Table_Query_from_Mac10[[#This Row],[Unit Increase]]*Table_Query_from_Mac10[[#This Row],[Future-cost]]</f>
        <v>0</v>
      </c>
      <c r="Z1891" s="47">
        <f>-(Table_Query_from_Mac10[[#This Row],[Incremental Sales]]+((Table_Query_from_Mac10[[#This Row],[Incremental Sales]]*-(SUM(Summary!$S$8:$S$9)))))*Summary!$S$18</f>
        <v>0</v>
      </c>
      <c r="AA1891" s="47">
        <f>IFERROR(Table_Query_from_Mac10[[#This Row],[Incremental Cost]]/Table_Query_from_Mac10[[#This Row],[Incremental Sales]],0)</f>
        <v>0</v>
      </c>
      <c r="AB1891" s="47">
        <f>IFERROR(Table_Query_from_Mac10[[#This Row],[TotalCostFuture]]/Table_Query_from_Mac10[[#This Row],[totalsalesFuture]],0)</f>
        <v>0.41123595505617977</v>
      </c>
      <c r="AN1891" s="31">
        <v>54</v>
      </c>
      <c r="AO1891">
        <f t="shared" si="58"/>
        <v>14</v>
      </c>
      <c r="AQ1891" s="31">
        <v>38.15</v>
      </c>
      <c r="AR1891">
        <f t="shared" si="59"/>
        <v>13.35</v>
      </c>
    </row>
    <row r="1892" spans="1:44" x14ac:dyDescent="0.25">
      <c r="A1892">
        <v>90132</v>
      </c>
      <c r="B1892">
        <v>3</v>
      </c>
      <c r="C1892" t="s">
        <v>55</v>
      </c>
      <c r="D1892" t="s">
        <v>81</v>
      </c>
      <c r="E1892">
        <v>12</v>
      </c>
      <c r="F1892">
        <v>6</v>
      </c>
      <c r="G1892">
        <v>14.48</v>
      </c>
      <c r="H1892" s="1">
        <v>44845</v>
      </c>
      <c r="I1892" s="20">
        <v>0</v>
      </c>
      <c r="J1892" s="47">
        <f>Table_Query_from_Mac10[[#This Row],[unit_price]]-(Table_Query_from_Mac10[[#This Row],[unit_price]]*(Table_Query_from_Mac10[[#This Row],[discount_pct]]/100))</f>
        <v>14.48</v>
      </c>
      <c r="K1892" s="47">
        <f>Table_Query_from_Mac10[[#This Row],[unit_cost]]</f>
        <v>6</v>
      </c>
      <c r="L1892" s="47">
        <f>Table_Query_from_Mac10[[#This Row],[Live-cost]]*(1+Table_Query_from_Mac10[[#This Row],[CogsIncreasebyTYPE]])</f>
        <v>6</v>
      </c>
      <c r="M1892" s="47">
        <f>Table_Query_from_Mac10[[#This Row],[Live-cost]]*Table_Query_from_Mac10[[#This Row],[qty_to_ship]]</f>
        <v>72</v>
      </c>
      <c r="N1892" s="47">
        <f>IF(Table_Query_from_Mac10[[#This Row],[item_no]]="KDA",-Table_Query_from_Mac10[[#This Row],[unit_price]],Table_Query_from_Mac10[[#This Row],[Net Unit]]*Table_Query_from_Mac10[[#This Row],[qty_to_ship]])</f>
        <v>173.76</v>
      </c>
      <c r="O1892" s="47">
        <f>SUMIFS(Summary!C:C,Summary!H:H,Table_Query_from_Mac10[[#This Row],[Juiceoc]])</f>
        <v>0</v>
      </c>
      <c r="P1892" s="47">
        <f>SUMIFS(Summary!D:D,Summary!H:H,Table_Query_from_Mac10[[#This Row],[Juiceoc]])</f>
        <v>0</v>
      </c>
      <c r="Q1892" s="47">
        <f>SUMIFS(Summary!E:E,Summary!H:H,Table_Query_from_Mac10[[#This Row],[Juiceoc]])</f>
        <v>0</v>
      </c>
      <c r="R1892" s="47">
        <f>Table_Query_from_Mac10[[#This Row],[Net Unit]]*(1+Table_Query_from_Mac10[[#This Row],[PriceIncreasebyType]])</f>
        <v>14.48</v>
      </c>
      <c r="S1892" s="47">
        <f>Table_Query_from_Mac10[[#This Row],[UnitPriceFuture]]*Table_Query_from_Mac10[[#This Row],[qtytoShipFuture]]</f>
        <v>173.76</v>
      </c>
      <c r="T1892" s="47">
        <f>ROUND(Table_Query_from_Mac10[[#This Row],[qty_to_ship]]*(1+Table_Query_from_Mac10[[#This Row],[VolumeIncreasebyType]]),0)</f>
        <v>12</v>
      </c>
      <c r="U1892" s="47">
        <f>Table_Query_from_Mac10[[#This Row],[qtytoShipFuture]]*Table_Query_from_Mac10[[#This Row],[Future-cost]]</f>
        <v>72</v>
      </c>
      <c r="V1892" s="47">
        <f>Table_Query_from_Mac10[[#This Row],[qtytoShipFuture]]-Table_Query_from_Mac10[[#This Row],[qty_to_ship]]</f>
        <v>0</v>
      </c>
      <c r="W1892" s="47">
        <f>Table_Query_from_Mac10[[#This Row],[UnitPriceFuture]]</f>
        <v>14.48</v>
      </c>
      <c r="X1892" s="47">
        <f>Table_Query_from_Mac10[[#This Row],[Unit Increase]]*Table_Query_from_Mac10[[#This Row],[UnitPriceFuture]]</f>
        <v>0</v>
      </c>
      <c r="Y1892" s="47">
        <f>Table_Query_from_Mac10[[#This Row],[Unit Increase]]*Table_Query_from_Mac10[[#This Row],[Future-cost]]</f>
        <v>0</v>
      </c>
      <c r="Z1892" s="47">
        <f>-(Table_Query_from_Mac10[[#This Row],[Incremental Sales]]+((Table_Query_from_Mac10[[#This Row],[Incremental Sales]]*-(SUM(Summary!$S$8:$S$9)))))*Summary!$S$18</f>
        <v>0</v>
      </c>
      <c r="AA1892" s="47">
        <f>IFERROR(Table_Query_from_Mac10[[#This Row],[Incremental Cost]]/Table_Query_from_Mac10[[#This Row],[Incremental Sales]],0)</f>
        <v>0</v>
      </c>
      <c r="AB1892" s="47">
        <f>IFERROR(Table_Query_from_Mac10[[#This Row],[TotalCostFuture]]/Table_Query_from_Mac10[[#This Row],[totalsalesFuture]],0)</f>
        <v>0.4143646408839779</v>
      </c>
      <c r="AN1892" s="30">
        <v>48</v>
      </c>
      <c r="AO1892">
        <f t="shared" si="58"/>
        <v>12</v>
      </c>
      <c r="AQ1892" s="30">
        <v>41.37</v>
      </c>
      <c r="AR1892">
        <f t="shared" si="59"/>
        <v>14.48</v>
      </c>
    </row>
    <row r="1893" spans="1:44" x14ac:dyDescent="0.25">
      <c r="A1893">
        <v>90132</v>
      </c>
      <c r="B1893">
        <v>4</v>
      </c>
      <c r="C1893" t="s">
        <v>55</v>
      </c>
      <c r="D1893" t="s">
        <v>81</v>
      </c>
      <c r="E1893">
        <v>12</v>
      </c>
      <c r="F1893">
        <v>6.6</v>
      </c>
      <c r="G1893">
        <v>16.420000000000002</v>
      </c>
      <c r="H1893" s="1">
        <v>44845</v>
      </c>
      <c r="I1893" s="20">
        <v>0</v>
      </c>
      <c r="J1893" s="47">
        <f>Table_Query_from_Mac10[[#This Row],[unit_price]]-(Table_Query_from_Mac10[[#This Row],[unit_price]]*(Table_Query_from_Mac10[[#This Row],[discount_pct]]/100))</f>
        <v>16.420000000000002</v>
      </c>
      <c r="K1893" s="47">
        <f>Table_Query_from_Mac10[[#This Row],[unit_cost]]</f>
        <v>6.6</v>
      </c>
      <c r="L1893" s="47">
        <f>Table_Query_from_Mac10[[#This Row],[Live-cost]]*(1+Table_Query_from_Mac10[[#This Row],[CogsIncreasebyTYPE]])</f>
        <v>6.6</v>
      </c>
      <c r="M1893" s="47">
        <f>Table_Query_from_Mac10[[#This Row],[Live-cost]]*Table_Query_from_Mac10[[#This Row],[qty_to_ship]]</f>
        <v>79.199999999999989</v>
      </c>
      <c r="N1893" s="47">
        <f>IF(Table_Query_from_Mac10[[#This Row],[item_no]]="KDA",-Table_Query_from_Mac10[[#This Row],[unit_price]],Table_Query_from_Mac10[[#This Row],[Net Unit]]*Table_Query_from_Mac10[[#This Row],[qty_to_ship]])</f>
        <v>197.04000000000002</v>
      </c>
      <c r="O1893" s="47">
        <f>SUMIFS(Summary!C:C,Summary!H:H,Table_Query_from_Mac10[[#This Row],[Juiceoc]])</f>
        <v>0</v>
      </c>
      <c r="P1893" s="47">
        <f>SUMIFS(Summary!D:D,Summary!H:H,Table_Query_from_Mac10[[#This Row],[Juiceoc]])</f>
        <v>0</v>
      </c>
      <c r="Q1893" s="47">
        <f>SUMIFS(Summary!E:E,Summary!H:H,Table_Query_from_Mac10[[#This Row],[Juiceoc]])</f>
        <v>0</v>
      </c>
      <c r="R1893" s="47">
        <f>Table_Query_from_Mac10[[#This Row],[Net Unit]]*(1+Table_Query_from_Mac10[[#This Row],[PriceIncreasebyType]])</f>
        <v>16.420000000000002</v>
      </c>
      <c r="S1893" s="47">
        <f>Table_Query_from_Mac10[[#This Row],[UnitPriceFuture]]*Table_Query_from_Mac10[[#This Row],[qtytoShipFuture]]</f>
        <v>197.04000000000002</v>
      </c>
      <c r="T1893" s="47">
        <f>ROUND(Table_Query_from_Mac10[[#This Row],[qty_to_ship]]*(1+Table_Query_from_Mac10[[#This Row],[VolumeIncreasebyType]]),0)</f>
        <v>12</v>
      </c>
      <c r="U1893" s="47">
        <f>Table_Query_from_Mac10[[#This Row],[qtytoShipFuture]]*Table_Query_from_Mac10[[#This Row],[Future-cost]]</f>
        <v>79.199999999999989</v>
      </c>
      <c r="V1893" s="47">
        <f>Table_Query_from_Mac10[[#This Row],[qtytoShipFuture]]-Table_Query_from_Mac10[[#This Row],[qty_to_ship]]</f>
        <v>0</v>
      </c>
      <c r="W1893" s="47">
        <f>Table_Query_from_Mac10[[#This Row],[UnitPriceFuture]]</f>
        <v>16.420000000000002</v>
      </c>
      <c r="X1893" s="47">
        <f>Table_Query_from_Mac10[[#This Row],[Unit Increase]]*Table_Query_from_Mac10[[#This Row],[UnitPriceFuture]]</f>
        <v>0</v>
      </c>
      <c r="Y1893" s="47">
        <f>Table_Query_from_Mac10[[#This Row],[Unit Increase]]*Table_Query_from_Mac10[[#This Row],[Future-cost]]</f>
        <v>0</v>
      </c>
      <c r="Z1893" s="47">
        <f>-(Table_Query_from_Mac10[[#This Row],[Incremental Sales]]+((Table_Query_from_Mac10[[#This Row],[Incremental Sales]]*-(SUM(Summary!$S$8:$S$9)))))*Summary!$S$18</f>
        <v>0</v>
      </c>
      <c r="AA1893" s="47">
        <f>IFERROR(Table_Query_from_Mac10[[#This Row],[Incremental Cost]]/Table_Query_from_Mac10[[#This Row],[Incremental Sales]],0)</f>
        <v>0</v>
      </c>
      <c r="AB1893" s="47">
        <f>IFERROR(Table_Query_from_Mac10[[#This Row],[TotalCostFuture]]/Table_Query_from_Mac10[[#This Row],[totalsalesFuture]],0)</f>
        <v>0.40194884287454313</v>
      </c>
      <c r="AN1893" s="31">
        <v>48</v>
      </c>
      <c r="AO1893">
        <f t="shared" si="58"/>
        <v>12</v>
      </c>
      <c r="AQ1893" s="31">
        <v>46.9</v>
      </c>
      <c r="AR1893">
        <f t="shared" si="59"/>
        <v>16.420000000000002</v>
      </c>
    </row>
    <row r="1894" spans="1:44" x14ac:dyDescent="0.25">
      <c r="A1894">
        <v>90132</v>
      </c>
      <c r="B1894">
        <v>5</v>
      </c>
      <c r="C1894" t="s">
        <v>55</v>
      </c>
      <c r="D1894" t="s">
        <v>81</v>
      </c>
      <c r="E1894">
        <v>7</v>
      </c>
      <c r="F1894">
        <v>9.06</v>
      </c>
      <c r="G1894">
        <v>22.99</v>
      </c>
      <c r="H1894" s="1">
        <v>44845</v>
      </c>
      <c r="I1894" s="20">
        <v>0</v>
      </c>
      <c r="J1894" s="47">
        <f>Table_Query_from_Mac10[[#This Row],[unit_price]]-(Table_Query_from_Mac10[[#This Row],[unit_price]]*(Table_Query_from_Mac10[[#This Row],[discount_pct]]/100))</f>
        <v>22.99</v>
      </c>
      <c r="K1894" s="47">
        <f>Table_Query_from_Mac10[[#This Row],[unit_cost]]</f>
        <v>9.06</v>
      </c>
      <c r="L1894" s="47">
        <f>Table_Query_from_Mac10[[#This Row],[Live-cost]]*(1+Table_Query_from_Mac10[[#This Row],[CogsIncreasebyTYPE]])</f>
        <v>9.06</v>
      </c>
      <c r="M1894" s="47">
        <f>Table_Query_from_Mac10[[#This Row],[Live-cost]]*Table_Query_from_Mac10[[#This Row],[qty_to_ship]]</f>
        <v>63.42</v>
      </c>
      <c r="N1894" s="47">
        <f>IF(Table_Query_from_Mac10[[#This Row],[item_no]]="KDA",-Table_Query_from_Mac10[[#This Row],[unit_price]],Table_Query_from_Mac10[[#This Row],[Net Unit]]*Table_Query_from_Mac10[[#This Row],[qty_to_ship]])</f>
        <v>160.92999999999998</v>
      </c>
      <c r="O1894" s="47">
        <f>SUMIFS(Summary!C:C,Summary!H:H,Table_Query_from_Mac10[[#This Row],[Juiceoc]])</f>
        <v>0</v>
      </c>
      <c r="P1894" s="47">
        <f>SUMIFS(Summary!D:D,Summary!H:H,Table_Query_from_Mac10[[#This Row],[Juiceoc]])</f>
        <v>0</v>
      </c>
      <c r="Q1894" s="47">
        <f>SUMIFS(Summary!E:E,Summary!H:H,Table_Query_from_Mac10[[#This Row],[Juiceoc]])</f>
        <v>0</v>
      </c>
      <c r="R1894" s="47">
        <f>Table_Query_from_Mac10[[#This Row],[Net Unit]]*(1+Table_Query_from_Mac10[[#This Row],[PriceIncreasebyType]])</f>
        <v>22.99</v>
      </c>
      <c r="S1894" s="47">
        <f>Table_Query_from_Mac10[[#This Row],[UnitPriceFuture]]*Table_Query_from_Mac10[[#This Row],[qtytoShipFuture]]</f>
        <v>160.92999999999998</v>
      </c>
      <c r="T1894" s="47">
        <f>ROUND(Table_Query_from_Mac10[[#This Row],[qty_to_ship]]*(1+Table_Query_from_Mac10[[#This Row],[VolumeIncreasebyType]]),0)</f>
        <v>7</v>
      </c>
      <c r="U1894" s="47">
        <f>Table_Query_from_Mac10[[#This Row],[qtytoShipFuture]]*Table_Query_from_Mac10[[#This Row],[Future-cost]]</f>
        <v>63.42</v>
      </c>
      <c r="V1894" s="47">
        <f>Table_Query_from_Mac10[[#This Row],[qtytoShipFuture]]-Table_Query_from_Mac10[[#This Row],[qty_to_ship]]</f>
        <v>0</v>
      </c>
      <c r="W1894" s="47">
        <f>Table_Query_from_Mac10[[#This Row],[UnitPriceFuture]]</f>
        <v>22.99</v>
      </c>
      <c r="X1894" s="47">
        <f>Table_Query_from_Mac10[[#This Row],[Unit Increase]]*Table_Query_from_Mac10[[#This Row],[UnitPriceFuture]]</f>
        <v>0</v>
      </c>
      <c r="Y1894" s="47">
        <f>Table_Query_from_Mac10[[#This Row],[Unit Increase]]*Table_Query_from_Mac10[[#This Row],[Future-cost]]</f>
        <v>0</v>
      </c>
      <c r="Z1894" s="47">
        <f>-(Table_Query_from_Mac10[[#This Row],[Incremental Sales]]+((Table_Query_from_Mac10[[#This Row],[Incremental Sales]]*-(SUM(Summary!$S$8:$S$9)))))*Summary!$S$18</f>
        <v>0</v>
      </c>
      <c r="AA1894" s="47">
        <f>IFERROR(Table_Query_from_Mac10[[#This Row],[Incremental Cost]]/Table_Query_from_Mac10[[#This Row],[Incremental Sales]],0)</f>
        <v>0</v>
      </c>
      <c r="AB1894" s="47">
        <f>IFERROR(Table_Query_from_Mac10[[#This Row],[TotalCostFuture]]/Table_Query_from_Mac10[[#This Row],[totalsalesFuture]],0)</f>
        <v>0.3940843845150066</v>
      </c>
      <c r="AN1894" s="30">
        <v>28</v>
      </c>
      <c r="AO1894">
        <f t="shared" si="58"/>
        <v>7</v>
      </c>
      <c r="AQ1894" s="30">
        <v>65.680000000000007</v>
      </c>
      <c r="AR1894">
        <f t="shared" si="59"/>
        <v>22.99</v>
      </c>
    </row>
    <row r="1895" spans="1:44" x14ac:dyDescent="0.25">
      <c r="A1895">
        <v>90192</v>
      </c>
      <c r="B1895">
        <v>1</v>
      </c>
      <c r="C1895" t="s">
        <v>55</v>
      </c>
      <c r="D1895" t="s">
        <v>81</v>
      </c>
      <c r="E1895">
        <v>10</v>
      </c>
      <c r="F1895">
        <v>10.18</v>
      </c>
      <c r="G1895">
        <v>27.29</v>
      </c>
      <c r="H1895" s="1">
        <v>44852</v>
      </c>
      <c r="I1895" s="20">
        <v>0</v>
      </c>
      <c r="J1895" s="47">
        <f>Table_Query_from_Mac10[[#This Row],[unit_price]]-(Table_Query_from_Mac10[[#This Row],[unit_price]]*(Table_Query_from_Mac10[[#This Row],[discount_pct]]/100))</f>
        <v>27.29</v>
      </c>
      <c r="K1895" s="47">
        <f>Table_Query_from_Mac10[[#This Row],[unit_cost]]</f>
        <v>10.18</v>
      </c>
      <c r="L1895" s="47">
        <f>Table_Query_from_Mac10[[#This Row],[Live-cost]]*(1+Table_Query_from_Mac10[[#This Row],[CogsIncreasebyTYPE]])</f>
        <v>10.18</v>
      </c>
      <c r="M1895" s="47">
        <f>Table_Query_from_Mac10[[#This Row],[Live-cost]]*Table_Query_from_Mac10[[#This Row],[qty_to_ship]]</f>
        <v>101.8</v>
      </c>
      <c r="N1895" s="47">
        <f>IF(Table_Query_from_Mac10[[#This Row],[item_no]]="KDA",-Table_Query_from_Mac10[[#This Row],[unit_price]],Table_Query_from_Mac10[[#This Row],[Net Unit]]*Table_Query_from_Mac10[[#This Row],[qty_to_ship]])</f>
        <v>272.89999999999998</v>
      </c>
      <c r="O1895" s="47">
        <f>SUMIFS(Summary!C:C,Summary!H:H,Table_Query_from_Mac10[[#This Row],[Juiceoc]])</f>
        <v>0</v>
      </c>
      <c r="P1895" s="47">
        <f>SUMIFS(Summary!D:D,Summary!H:H,Table_Query_from_Mac10[[#This Row],[Juiceoc]])</f>
        <v>0</v>
      </c>
      <c r="Q1895" s="47">
        <f>SUMIFS(Summary!E:E,Summary!H:H,Table_Query_from_Mac10[[#This Row],[Juiceoc]])</f>
        <v>0</v>
      </c>
      <c r="R1895" s="47">
        <f>Table_Query_from_Mac10[[#This Row],[Net Unit]]*(1+Table_Query_from_Mac10[[#This Row],[PriceIncreasebyType]])</f>
        <v>27.29</v>
      </c>
      <c r="S1895" s="47">
        <f>Table_Query_from_Mac10[[#This Row],[UnitPriceFuture]]*Table_Query_from_Mac10[[#This Row],[qtytoShipFuture]]</f>
        <v>272.89999999999998</v>
      </c>
      <c r="T1895" s="47">
        <f>ROUND(Table_Query_from_Mac10[[#This Row],[qty_to_ship]]*(1+Table_Query_from_Mac10[[#This Row],[VolumeIncreasebyType]]),0)</f>
        <v>10</v>
      </c>
      <c r="U1895" s="47">
        <f>Table_Query_from_Mac10[[#This Row],[qtytoShipFuture]]*Table_Query_from_Mac10[[#This Row],[Future-cost]]</f>
        <v>101.8</v>
      </c>
      <c r="V1895" s="47">
        <f>Table_Query_from_Mac10[[#This Row],[qtytoShipFuture]]-Table_Query_from_Mac10[[#This Row],[qty_to_ship]]</f>
        <v>0</v>
      </c>
      <c r="W1895" s="47">
        <f>Table_Query_from_Mac10[[#This Row],[UnitPriceFuture]]</f>
        <v>27.29</v>
      </c>
      <c r="X1895" s="47">
        <f>Table_Query_from_Mac10[[#This Row],[Unit Increase]]*Table_Query_from_Mac10[[#This Row],[UnitPriceFuture]]</f>
        <v>0</v>
      </c>
      <c r="Y1895" s="47">
        <f>Table_Query_from_Mac10[[#This Row],[Unit Increase]]*Table_Query_from_Mac10[[#This Row],[Future-cost]]</f>
        <v>0</v>
      </c>
      <c r="Z1895" s="47">
        <f>-(Table_Query_from_Mac10[[#This Row],[Incremental Sales]]+((Table_Query_from_Mac10[[#This Row],[Incremental Sales]]*-(SUM(Summary!$S$8:$S$9)))))*Summary!$S$18</f>
        <v>0</v>
      </c>
      <c r="AA1895" s="47">
        <f>IFERROR(Table_Query_from_Mac10[[#This Row],[Incremental Cost]]/Table_Query_from_Mac10[[#This Row],[Incremental Sales]],0)</f>
        <v>0</v>
      </c>
      <c r="AB1895" s="47">
        <f>IFERROR(Table_Query_from_Mac10[[#This Row],[TotalCostFuture]]/Table_Query_from_Mac10[[#This Row],[totalsalesFuture]],0)</f>
        <v>0.37303041407108833</v>
      </c>
      <c r="AN1895" s="31">
        <v>40</v>
      </c>
      <c r="AO1895">
        <f t="shared" si="58"/>
        <v>10</v>
      </c>
      <c r="AQ1895" s="31">
        <v>77.959999999999994</v>
      </c>
      <c r="AR1895">
        <f t="shared" si="59"/>
        <v>27.29</v>
      </c>
    </row>
    <row r="1896" spans="1:44" x14ac:dyDescent="0.25">
      <c r="A1896">
        <v>90192</v>
      </c>
      <c r="B1896">
        <v>2</v>
      </c>
      <c r="C1896" t="s">
        <v>55</v>
      </c>
      <c r="D1896" t="s">
        <v>81</v>
      </c>
      <c r="E1896">
        <v>4</v>
      </c>
      <c r="F1896">
        <v>12.04</v>
      </c>
      <c r="G1896">
        <v>31.43</v>
      </c>
      <c r="H1896" s="1">
        <v>44852</v>
      </c>
      <c r="I1896" s="20">
        <v>0</v>
      </c>
      <c r="J1896" s="47">
        <f>Table_Query_from_Mac10[[#This Row],[unit_price]]-(Table_Query_from_Mac10[[#This Row],[unit_price]]*(Table_Query_from_Mac10[[#This Row],[discount_pct]]/100))</f>
        <v>31.43</v>
      </c>
      <c r="K1896" s="47">
        <f>Table_Query_from_Mac10[[#This Row],[unit_cost]]</f>
        <v>12.04</v>
      </c>
      <c r="L1896" s="47">
        <f>Table_Query_from_Mac10[[#This Row],[Live-cost]]*(1+Table_Query_from_Mac10[[#This Row],[CogsIncreasebyTYPE]])</f>
        <v>12.04</v>
      </c>
      <c r="M1896" s="47">
        <f>Table_Query_from_Mac10[[#This Row],[Live-cost]]*Table_Query_from_Mac10[[#This Row],[qty_to_ship]]</f>
        <v>48.16</v>
      </c>
      <c r="N1896" s="47">
        <f>IF(Table_Query_from_Mac10[[#This Row],[item_no]]="KDA",-Table_Query_from_Mac10[[#This Row],[unit_price]],Table_Query_from_Mac10[[#This Row],[Net Unit]]*Table_Query_from_Mac10[[#This Row],[qty_to_ship]])</f>
        <v>125.72</v>
      </c>
      <c r="O1896" s="47">
        <f>SUMIFS(Summary!C:C,Summary!H:H,Table_Query_from_Mac10[[#This Row],[Juiceoc]])</f>
        <v>0</v>
      </c>
      <c r="P1896" s="47">
        <f>SUMIFS(Summary!D:D,Summary!H:H,Table_Query_from_Mac10[[#This Row],[Juiceoc]])</f>
        <v>0</v>
      </c>
      <c r="Q1896" s="47">
        <f>SUMIFS(Summary!E:E,Summary!H:H,Table_Query_from_Mac10[[#This Row],[Juiceoc]])</f>
        <v>0</v>
      </c>
      <c r="R1896" s="47">
        <f>Table_Query_from_Mac10[[#This Row],[Net Unit]]*(1+Table_Query_from_Mac10[[#This Row],[PriceIncreasebyType]])</f>
        <v>31.43</v>
      </c>
      <c r="S1896" s="47">
        <f>Table_Query_from_Mac10[[#This Row],[UnitPriceFuture]]*Table_Query_from_Mac10[[#This Row],[qtytoShipFuture]]</f>
        <v>125.72</v>
      </c>
      <c r="T1896" s="47">
        <f>ROUND(Table_Query_from_Mac10[[#This Row],[qty_to_ship]]*(1+Table_Query_from_Mac10[[#This Row],[VolumeIncreasebyType]]),0)</f>
        <v>4</v>
      </c>
      <c r="U1896" s="47">
        <f>Table_Query_from_Mac10[[#This Row],[qtytoShipFuture]]*Table_Query_from_Mac10[[#This Row],[Future-cost]]</f>
        <v>48.16</v>
      </c>
      <c r="V1896" s="47">
        <f>Table_Query_from_Mac10[[#This Row],[qtytoShipFuture]]-Table_Query_from_Mac10[[#This Row],[qty_to_ship]]</f>
        <v>0</v>
      </c>
      <c r="W1896" s="47">
        <f>Table_Query_from_Mac10[[#This Row],[UnitPriceFuture]]</f>
        <v>31.43</v>
      </c>
      <c r="X1896" s="47">
        <f>Table_Query_from_Mac10[[#This Row],[Unit Increase]]*Table_Query_from_Mac10[[#This Row],[UnitPriceFuture]]</f>
        <v>0</v>
      </c>
      <c r="Y1896" s="47">
        <f>Table_Query_from_Mac10[[#This Row],[Unit Increase]]*Table_Query_from_Mac10[[#This Row],[Future-cost]]</f>
        <v>0</v>
      </c>
      <c r="Z1896" s="47">
        <f>-(Table_Query_from_Mac10[[#This Row],[Incremental Sales]]+((Table_Query_from_Mac10[[#This Row],[Incremental Sales]]*-(SUM(Summary!$S$8:$S$9)))))*Summary!$S$18</f>
        <v>0</v>
      </c>
      <c r="AA1896" s="47">
        <f>IFERROR(Table_Query_from_Mac10[[#This Row],[Incremental Cost]]/Table_Query_from_Mac10[[#This Row],[Incremental Sales]],0)</f>
        <v>0</v>
      </c>
      <c r="AB1896" s="47">
        <f>IFERROR(Table_Query_from_Mac10[[#This Row],[TotalCostFuture]]/Table_Query_from_Mac10[[#This Row],[totalsalesFuture]],0)</f>
        <v>0.38307349665924273</v>
      </c>
      <c r="AN1896" s="30">
        <v>16</v>
      </c>
      <c r="AO1896">
        <f t="shared" si="58"/>
        <v>4</v>
      </c>
      <c r="AQ1896" s="30">
        <v>89.79</v>
      </c>
      <c r="AR1896">
        <f t="shared" si="59"/>
        <v>31.43</v>
      </c>
    </row>
    <row r="1897" spans="1:44" x14ac:dyDescent="0.25">
      <c r="A1897">
        <v>90192</v>
      </c>
      <c r="B1897">
        <v>3</v>
      </c>
      <c r="C1897" t="s">
        <v>55</v>
      </c>
      <c r="D1897" t="s">
        <v>81</v>
      </c>
      <c r="E1897">
        <v>24</v>
      </c>
      <c r="F1897">
        <v>6</v>
      </c>
      <c r="G1897">
        <v>14.48</v>
      </c>
      <c r="H1897" s="1">
        <v>44852</v>
      </c>
      <c r="I1897" s="20">
        <v>0</v>
      </c>
      <c r="J1897" s="47">
        <f>Table_Query_from_Mac10[[#This Row],[unit_price]]-(Table_Query_from_Mac10[[#This Row],[unit_price]]*(Table_Query_from_Mac10[[#This Row],[discount_pct]]/100))</f>
        <v>14.48</v>
      </c>
      <c r="K1897" s="47">
        <f>Table_Query_from_Mac10[[#This Row],[unit_cost]]</f>
        <v>6</v>
      </c>
      <c r="L1897" s="47">
        <f>Table_Query_from_Mac10[[#This Row],[Live-cost]]*(1+Table_Query_from_Mac10[[#This Row],[CogsIncreasebyTYPE]])</f>
        <v>6</v>
      </c>
      <c r="M1897" s="47">
        <f>Table_Query_from_Mac10[[#This Row],[Live-cost]]*Table_Query_from_Mac10[[#This Row],[qty_to_ship]]</f>
        <v>144</v>
      </c>
      <c r="N1897" s="47">
        <f>IF(Table_Query_from_Mac10[[#This Row],[item_no]]="KDA",-Table_Query_from_Mac10[[#This Row],[unit_price]],Table_Query_from_Mac10[[#This Row],[Net Unit]]*Table_Query_from_Mac10[[#This Row],[qty_to_ship]])</f>
        <v>347.52</v>
      </c>
      <c r="O1897" s="47">
        <f>SUMIFS(Summary!C:C,Summary!H:H,Table_Query_from_Mac10[[#This Row],[Juiceoc]])</f>
        <v>0</v>
      </c>
      <c r="P1897" s="47">
        <f>SUMIFS(Summary!D:D,Summary!H:H,Table_Query_from_Mac10[[#This Row],[Juiceoc]])</f>
        <v>0</v>
      </c>
      <c r="Q1897" s="47">
        <f>SUMIFS(Summary!E:E,Summary!H:H,Table_Query_from_Mac10[[#This Row],[Juiceoc]])</f>
        <v>0</v>
      </c>
      <c r="R1897" s="47">
        <f>Table_Query_from_Mac10[[#This Row],[Net Unit]]*(1+Table_Query_from_Mac10[[#This Row],[PriceIncreasebyType]])</f>
        <v>14.48</v>
      </c>
      <c r="S1897" s="47">
        <f>Table_Query_from_Mac10[[#This Row],[UnitPriceFuture]]*Table_Query_from_Mac10[[#This Row],[qtytoShipFuture]]</f>
        <v>347.52</v>
      </c>
      <c r="T1897" s="47">
        <f>ROUND(Table_Query_from_Mac10[[#This Row],[qty_to_ship]]*(1+Table_Query_from_Mac10[[#This Row],[VolumeIncreasebyType]]),0)</f>
        <v>24</v>
      </c>
      <c r="U1897" s="47">
        <f>Table_Query_from_Mac10[[#This Row],[qtytoShipFuture]]*Table_Query_from_Mac10[[#This Row],[Future-cost]]</f>
        <v>144</v>
      </c>
      <c r="V1897" s="47">
        <f>Table_Query_from_Mac10[[#This Row],[qtytoShipFuture]]-Table_Query_from_Mac10[[#This Row],[qty_to_ship]]</f>
        <v>0</v>
      </c>
      <c r="W1897" s="47">
        <f>Table_Query_from_Mac10[[#This Row],[UnitPriceFuture]]</f>
        <v>14.48</v>
      </c>
      <c r="X1897" s="47">
        <f>Table_Query_from_Mac10[[#This Row],[Unit Increase]]*Table_Query_from_Mac10[[#This Row],[UnitPriceFuture]]</f>
        <v>0</v>
      </c>
      <c r="Y1897" s="47">
        <f>Table_Query_from_Mac10[[#This Row],[Unit Increase]]*Table_Query_from_Mac10[[#This Row],[Future-cost]]</f>
        <v>0</v>
      </c>
      <c r="Z1897" s="47">
        <f>-(Table_Query_from_Mac10[[#This Row],[Incremental Sales]]+((Table_Query_from_Mac10[[#This Row],[Incremental Sales]]*-(SUM(Summary!$S$8:$S$9)))))*Summary!$S$18</f>
        <v>0</v>
      </c>
      <c r="AA1897" s="47">
        <f>IFERROR(Table_Query_from_Mac10[[#This Row],[Incremental Cost]]/Table_Query_from_Mac10[[#This Row],[Incremental Sales]],0)</f>
        <v>0</v>
      </c>
      <c r="AB1897" s="47">
        <f>IFERROR(Table_Query_from_Mac10[[#This Row],[TotalCostFuture]]/Table_Query_from_Mac10[[#This Row],[totalsalesFuture]],0)</f>
        <v>0.4143646408839779</v>
      </c>
      <c r="AN1897" s="31">
        <v>96</v>
      </c>
      <c r="AO1897">
        <f t="shared" si="58"/>
        <v>24</v>
      </c>
      <c r="AQ1897" s="31">
        <v>41.37</v>
      </c>
      <c r="AR1897">
        <f t="shared" si="59"/>
        <v>14.48</v>
      </c>
    </row>
    <row r="1898" spans="1:44" x14ac:dyDescent="0.25">
      <c r="A1898">
        <v>90192</v>
      </c>
      <c r="B1898">
        <v>4</v>
      </c>
      <c r="C1898" t="s">
        <v>55</v>
      </c>
      <c r="D1898" t="s">
        <v>81</v>
      </c>
      <c r="E1898">
        <v>12</v>
      </c>
      <c r="F1898">
        <v>6.6</v>
      </c>
      <c r="G1898">
        <v>16.420000000000002</v>
      </c>
      <c r="H1898" s="1">
        <v>44852</v>
      </c>
      <c r="I1898" s="20">
        <v>0</v>
      </c>
      <c r="J1898" s="47">
        <f>Table_Query_from_Mac10[[#This Row],[unit_price]]-(Table_Query_from_Mac10[[#This Row],[unit_price]]*(Table_Query_from_Mac10[[#This Row],[discount_pct]]/100))</f>
        <v>16.420000000000002</v>
      </c>
      <c r="K1898" s="47">
        <f>Table_Query_from_Mac10[[#This Row],[unit_cost]]</f>
        <v>6.6</v>
      </c>
      <c r="L1898" s="47">
        <f>Table_Query_from_Mac10[[#This Row],[Live-cost]]*(1+Table_Query_from_Mac10[[#This Row],[CogsIncreasebyTYPE]])</f>
        <v>6.6</v>
      </c>
      <c r="M1898" s="47">
        <f>Table_Query_from_Mac10[[#This Row],[Live-cost]]*Table_Query_from_Mac10[[#This Row],[qty_to_ship]]</f>
        <v>79.199999999999989</v>
      </c>
      <c r="N1898" s="47">
        <f>IF(Table_Query_from_Mac10[[#This Row],[item_no]]="KDA",-Table_Query_from_Mac10[[#This Row],[unit_price]],Table_Query_from_Mac10[[#This Row],[Net Unit]]*Table_Query_from_Mac10[[#This Row],[qty_to_ship]])</f>
        <v>197.04000000000002</v>
      </c>
      <c r="O1898" s="47">
        <f>SUMIFS(Summary!C:C,Summary!H:H,Table_Query_from_Mac10[[#This Row],[Juiceoc]])</f>
        <v>0</v>
      </c>
      <c r="P1898" s="47">
        <f>SUMIFS(Summary!D:D,Summary!H:H,Table_Query_from_Mac10[[#This Row],[Juiceoc]])</f>
        <v>0</v>
      </c>
      <c r="Q1898" s="47">
        <f>SUMIFS(Summary!E:E,Summary!H:H,Table_Query_from_Mac10[[#This Row],[Juiceoc]])</f>
        <v>0</v>
      </c>
      <c r="R1898" s="47">
        <f>Table_Query_from_Mac10[[#This Row],[Net Unit]]*(1+Table_Query_from_Mac10[[#This Row],[PriceIncreasebyType]])</f>
        <v>16.420000000000002</v>
      </c>
      <c r="S1898" s="47">
        <f>Table_Query_from_Mac10[[#This Row],[UnitPriceFuture]]*Table_Query_from_Mac10[[#This Row],[qtytoShipFuture]]</f>
        <v>197.04000000000002</v>
      </c>
      <c r="T1898" s="47">
        <f>ROUND(Table_Query_from_Mac10[[#This Row],[qty_to_ship]]*(1+Table_Query_from_Mac10[[#This Row],[VolumeIncreasebyType]]),0)</f>
        <v>12</v>
      </c>
      <c r="U1898" s="47">
        <f>Table_Query_from_Mac10[[#This Row],[qtytoShipFuture]]*Table_Query_from_Mac10[[#This Row],[Future-cost]]</f>
        <v>79.199999999999989</v>
      </c>
      <c r="V1898" s="47">
        <f>Table_Query_from_Mac10[[#This Row],[qtytoShipFuture]]-Table_Query_from_Mac10[[#This Row],[qty_to_ship]]</f>
        <v>0</v>
      </c>
      <c r="W1898" s="47">
        <f>Table_Query_from_Mac10[[#This Row],[UnitPriceFuture]]</f>
        <v>16.420000000000002</v>
      </c>
      <c r="X1898" s="47">
        <f>Table_Query_from_Mac10[[#This Row],[Unit Increase]]*Table_Query_from_Mac10[[#This Row],[UnitPriceFuture]]</f>
        <v>0</v>
      </c>
      <c r="Y1898" s="47">
        <f>Table_Query_from_Mac10[[#This Row],[Unit Increase]]*Table_Query_from_Mac10[[#This Row],[Future-cost]]</f>
        <v>0</v>
      </c>
      <c r="Z1898" s="47">
        <f>-(Table_Query_from_Mac10[[#This Row],[Incremental Sales]]+((Table_Query_from_Mac10[[#This Row],[Incremental Sales]]*-(SUM(Summary!$S$8:$S$9)))))*Summary!$S$18</f>
        <v>0</v>
      </c>
      <c r="AA1898" s="47">
        <f>IFERROR(Table_Query_from_Mac10[[#This Row],[Incremental Cost]]/Table_Query_from_Mac10[[#This Row],[Incremental Sales]],0)</f>
        <v>0</v>
      </c>
      <c r="AB1898" s="47">
        <f>IFERROR(Table_Query_from_Mac10[[#This Row],[TotalCostFuture]]/Table_Query_from_Mac10[[#This Row],[totalsalesFuture]],0)</f>
        <v>0.40194884287454313</v>
      </c>
      <c r="AN1898" s="30">
        <v>48</v>
      </c>
      <c r="AO1898">
        <f t="shared" si="58"/>
        <v>12</v>
      </c>
      <c r="AQ1898" s="30">
        <v>46.9</v>
      </c>
      <c r="AR1898">
        <f t="shared" si="59"/>
        <v>16.420000000000002</v>
      </c>
    </row>
    <row r="1899" spans="1:44" x14ac:dyDescent="0.25">
      <c r="A1899">
        <v>90192</v>
      </c>
      <c r="B1899">
        <v>5</v>
      </c>
      <c r="C1899" t="s">
        <v>55</v>
      </c>
      <c r="D1899" t="s">
        <v>81</v>
      </c>
      <c r="E1899">
        <v>12</v>
      </c>
      <c r="F1899">
        <v>7.4</v>
      </c>
      <c r="G1899">
        <v>19.170000000000002</v>
      </c>
      <c r="H1899" s="1">
        <v>44852</v>
      </c>
      <c r="I1899" s="20">
        <v>0</v>
      </c>
      <c r="J1899" s="47">
        <f>Table_Query_from_Mac10[[#This Row],[unit_price]]-(Table_Query_from_Mac10[[#This Row],[unit_price]]*(Table_Query_from_Mac10[[#This Row],[discount_pct]]/100))</f>
        <v>19.170000000000002</v>
      </c>
      <c r="K1899" s="47">
        <f>Table_Query_from_Mac10[[#This Row],[unit_cost]]</f>
        <v>7.4</v>
      </c>
      <c r="L1899" s="47">
        <f>Table_Query_from_Mac10[[#This Row],[Live-cost]]*(1+Table_Query_from_Mac10[[#This Row],[CogsIncreasebyTYPE]])</f>
        <v>7.4</v>
      </c>
      <c r="M1899" s="47">
        <f>Table_Query_from_Mac10[[#This Row],[Live-cost]]*Table_Query_from_Mac10[[#This Row],[qty_to_ship]]</f>
        <v>88.800000000000011</v>
      </c>
      <c r="N1899" s="47">
        <f>IF(Table_Query_from_Mac10[[#This Row],[item_no]]="KDA",-Table_Query_from_Mac10[[#This Row],[unit_price]],Table_Query_from_Mac10[[#This Row],[Net Unit]]*Table_Query_from_Mac10[[#This Row],[qty_to_ship]])</f>
        <v>230.04000000000002</v>
      </c>
      <c r="O1899" s="47">
        <f>SUMIFS(Summary!C:C,Summary!H:H,Table_Query_from_Mac10[[#This Row],[Juiceoc]])</f>
        <v>0</v>
      </c>
      <c r="P1899" s="47">
        <f>SUMIFS(Summary!D:D,Summary!H:H,Table_Query_from_Mac10[[#This Row],[Juiceoc]])</f>
        <v>0</v>
      </c>
      <c r="Q1899" s="47">
        <f>SUMIFS(Summary!E:E,Summary!H:H,Table_Query_from_Mac10[[#This Row],[Juiceoc]])</f>
        <v>0</v>
      </c>
      <c r="R1899" s="47">
        <f>Table_Query_from_Mac10[[#This Row],[Net Unit]]*(1+Table_Query_from_Mac10[[#This Row],[PriceIncreasebyType]])</f>
        <v>19.170000000000002</v>
      </c>
      <c r="S1899" s="47">
        <f>Table_Query_from_Mac10[[#This Row],[UnitPriceFuture]]*Table_Query_from_Mac10[[#This Row],[qtytoShipFuture]]</f>
        <v>230.04000000000002</v>
      </c>
      <c r="T1899" s="47">
        <f>ROUND(Table_Query_from_Mac10[[#This Row],[qty_to_ship]]*(1+Table_Query_from_Mac10[[#This Row],[VolumeIncreasebyType]]),0)</f>
        <v>12</v>
      </c>
      <c r="U1899" s="47">
        <f>Table_Query_from_Mac10[[#This Row],[qtytoShipFuture]]*Table_Query_from_Mac10[[#This Row],[Future-cost]]</f>
        <v>88.800000000000011</v>
      </c>
      <c r="V1899" s="47">
        <f>Table_Query_from_Mac10[[#This Row],[qtytoShipFuture]]-Table_Query_from_Mac10[[#This Row],[qty_to_ship]]</f>
        <v>0</v>
      </c>
      <c r="W1899" s="47">
        <f>Table_Query_from_Mac10[[#This Row],[UnitPriceFuture]]</f>
        <v>19.170000000000002</v>
      </c>
      <c r="X1899" s="47">
        <f>Table_Query_from_Mac10[[#This Row],[Unit Increase]]*Table_Query_from_Mac10[[#This Row],[UnitPriceFuture]]</f>
        <v>0</v>
      </c>
      <c r="Y1899" s="47">
        <f>Table_Query_from_Mac10[[#This Row],[Unit Increase]]*Table_Query_from_Mac10[[#This Row],[Future-cost]]</f>
        <v>0</v>
      </c>
      <c r="Z1899" s="47">
        <f>-(Table_Query_from_Mac10[[#This Row],[Incremental Sales]]+((Table_Query_from_Mac10[[#This Row],[Incremental Sales]]*-(SUM(Summary!$S$8:$S$9)))))*Summary!$S$18</f>
        <v>0</v>
      </c>
      <c r="AA1899" s="47">
        <f>IFERROR(Table_Query_from_Mac10[[#This Row],[Incremental Cost]]/Table_Query_from_Mac10[[#This Row],[Incremental Sales]],0)</f>
        <v>0</v>
      </c>
      <c r="AB1899" s="47">
        <f>IFERROR(Table_Query_from_Mac10[[#This Row],[TotalCostFuture]]/Table_Query_from_Mac10[[#This Row],[totalsalesFuture]],0)</f>
        <v>0.38601982263954099</v>
      </c>
      <c r="AN1899" s="31">
        <v>48</v>
      </c>
      <c r="AO1899">
        <f t="shared" si="58"/>
        <v>12</v>
      </c>
      <c r="AQ1899" s="31">
        <v>54.77</v>
      </c>
      <c r="AR1899">
        <f t="shared" si="59"/>
        <v>19.170000000000002</v>
      </c>
    </row>
    <row r="1900" spans="1:44" x14ac:dyDescent="0.25">
      <c r="A1900">
        <v>90193</v>
      </c>
      <c r="B1900">
        <v>1</v>
      </c>
      <c r="C1900" t="s">
        <v>55</v>
      </c>
      <c r="D1900" t="s">
        <v>81</v>
      </c>
      <c r="E1900">
        <v>8</v>
      </c>
      <c r="F1900">
        <v>7.37</v>
      </c>
      <c r="G1900">
        <v>18.14</v>
      </c>
      <c r="H1900" s="1">
        <v>44844</v>
      </c>
      <c r="I1900" s="20">
        <v>0</v>
      </c>
      <c r="J1900" s="47">
        <f>Table_Query_from_Mac10[[#This Row],[unit_price]]-(Table_Query_from_Mac10[[#This Row],[unit_price]]*(Table_Query_from_Mac10[[#This Row],[discount_pct]]/100))</f>
        <v>18.14</v>
      </c>
      <c r="K1900" s="47">
        <f>Table_Query_from_Mac10[[#This Row],[unit_cost]]</f>
        <v>7.37</v>
      </c>
      <c r="L1900" s="47">
        <f>Table_Query_from_Mac10[[#This Row],[Live-cost]]*(1+Table_Query_from_Mac10[[#This Row],[CogsIncreasebyTYPE]])</f>
        <v>7.37</v>
      </c>
      <c r="M1900" s="47">
        <f>Table_Query_from_Mac10[[#This Row],[Live-cost]]*Table_Query_from_Mac10[[#This Row],[qty_to_ship]]</f>
        <v>58.96</v>
      </c>
      <c r="N1900" s="47">
        <f>IF(Table_Query_from_Mac10[[#This Row],[item_no]]="KDA",-Table_Query_from_Mac10[[#This Row],[unit_price]],Table_Query_from_Mac10[[#This Row],[Net Unit]]*Table_Query_from_Mac10[[#This Row],[qty_to_ship]])</f>
        <v>145.12</v>
      </c>
      <c r="O1900" s="47">
        <f>SUMIFS(Summary!C:C,Summary!H:H,Table_Query_from_Mac10[[#This Row],[Juiceoc]])</f>
        <v>0</v>
      </c>
      <c r="P1900" s="47">
        <f>SUMIFS(Summary!D:D,Summary!H:H,Table_Query_from_Mac10[[#This Row],[Juiceoc]])</f>
        <v>0</v>
      </c>
      <c r="Q1900" s="47">
        <f>SUMIFS(Summary!E:E,Summary!H:H,Table_Query_from_Mac10[[#This Row],[Juiceoc]])</f>
        <v>0</v>
      </c>
      <c r="R1900" s="47">
        <f>Table_Query_from_Mac10[[#This Row],[Net Unit]]*(1+Table_Query_from_Mac10[[#This Row],[PriceIncreasebyType]])</f>
        <v>18.14</v>
      </c>
      <c r="S1900" s="47">
        <f>Table_Query_from_Mac10[[#This Row],[UnitPriceFuture]]*Table_Query_from_Mac10[[#This Row],[qtytoShipFuture]]</f>
        <v>145.12</v>
      </c>
      <c r="T1900" s="47">
        <f>ROUND(Table_Query_from_Mac10[[#This Row],[qty_to_ship]]*(1+Table_Query_from_Mac10[[#This Row],[VolumeIncreasebyType]]),0)</f>
        <v>8</v>
      </c>
      <c r="U1900" s="47">
        <f>Table_Query_from_Mac10[[#This Row],[qtytoShipFuture]]*Table_Query_from_Mac10[[#This Row],[Future-cost]]</f>
        <v>58.96</v>
      </c>
      <c r="V1900" s="47">
        <f>Table_Query_from_Mac10[[#This Row],[qtytoShipFuture]]-Table_Query_from_Mac10[[#This Row],[qty_to_ship]]</f>
        <v>0</v>
      </c>
      <c r="W1900" s="47">
        <f>Table_Query_from_Mac10[[#This Row],[UnitPriceFuture]]</f>
        <v>18.14</v>
      </c>
      <c r="X1900" s="47">
        <f>Table_Query_from_Mac10[[#This Row],[Unit Increase]]*Table_Query_from_Mac10[[#This Row],[UnitPriceFuture]]</f>
        <v>0</v>
      </c>
      <c r="Y1900" s="47">
        <f>Table_Query_from_Mac10[[#This Row],[Unit Increase]]*Table_Query_from_Mac10[[#This Row],[Future-cost]]</f>
        <v>0</v>
      </c>
      <c r="Z1900" s="47">
        <f>-(Table_Query_from_Mac10[[#This Row],[Incremental Sales]]+((Table_Query_from_Mac10[[#This Row],[Incremental Sales]]*-(SUM(Summary!$S$8:$S$9)))))*Summary!$S$18</f>
        <v>0</v>
      </c>
      <c r="AA1900" s="47">
        <f>IFERROR(Table_Query_from_Mac10[[#This Row],[Incremental Cost]]/Table_Query_from_Mac10[[#This Row],[Incremental Sales]],0)</f>
        <v>0</v>
      </c>
      <c r="AB1900" s="47">
        <f>IFERROR(Table_Query_from_Mac10[[#This Row],[TotalCostFuture]]/Table_Query_from_Mac10[[#This Row],[totalsalesFuture]],0)</f>
        <v>0.40628445424476295</v>
      </c>
      <c r="AN1900" s="30">
        <v>31</v>
      </c>
      <c r="AO1900">
        <f t="shared" si="58"/>
        <v>8</v>
      </c>
      <c r="AQ1900" s="30">
        <v>51.83</v>
      </c>
      <c r="AR1900">
        <f t="shared" si="59"/>
        <v>18.14</v>
      </c>
    </row>
    <row r="1901" spans="1:44" x14ac:dyDescent="0.25">
      <c r="A1901">
        <v>90193</v>
      </c>
      <c r="B1901">
        <v>2</v>
      </c>
      <c r="C1901" t="s">
        <v>55</v>
      </c>
      <c r="D1901" t="s">
        <v>81</v>
      </c>
      <c r="E1901">
        <v>4</v>
      </c>
      <c r="F1901">
        <v>12.04</v>
      </c>
      <c r="G1901">
        <v>31.43</v>
      </c>
      <c r="H1901" s="1">
        <v>44844</v>
      </c>
      <c r="I1901" s="20">
        <v>0</v>
      </c>
      <c r="J1901" s="47">
        <f>Table_Query_from_Mac10[[#This Row],[unit_price]]-(Table_Query_from_Mac10[[#This Row],[unit_price]]*(Table_Query_from_Mac10[[#This Row],[discount_pct]]/100))</f>
        <v>31.43</v>
      </c>
      <c r="K1901" s="47">
        <f>Table_Query_from_Mac10[[#This Row],[unit_cost]]</f>
        <v>12.04</v>
      </c>
      <c r="L1901" s="47">
        <f>Table_Query_from_Mac10[[#This Row],[Live-cost]]*(1+Table_Query_from_Mac10[[#This Row],[CogsIncreasebyTYPE]])</f>
        <v>12.04</v>
      </c>
      <c r="M1901" s="47">
        <f>Table_Query_from_Mac10[[#This Row],[Live-cost]]*Table_Query_from_Mac10[[#This Row],[qty_to_ship]]</f>
        <v>48.16</v>
      </c>
      <c r="N1901" s="47">
        <f>IF(Table_Query_from_Mac10[[#This Row],[item_no]]="KDA",-Table_Query_from_Mac10[[#This Row],[unit_price]],Table_Query_from_Mac10[[#This Row],[Net Unit]]*Table_Query_from_Mac10[[#This Row],[qty_to_ship]])</f>
        <v>125.72</v>
      </c>
      <c r="O1901" s="47">
        <f>SUMIFS(Summary!C:C,Summary!H:H,Table_Query_from_Mac10[[#This Row],[Juiceoc]])</f>
        <v>0</v>
      </c>
      <c r="P1901" s="47">
        <f>SUMIFS(Summary!D:D,Summary!H:H,Table_Query_from_Mac10[[#This Row],[Juiceoc]])</f>
        <v>0</v>
      </c>
      <c r="Q1901" s="47">
        <f>SUMIFS(Summary!E:E,Summary!H:H,Table_Query_from_Mac10[[#This Row],[Juiceoc]])</f>
        <v>0</v>
      </c>
      <c r="R1901" s="47">
        <f>Table_Query_from_Mac10[[#This Row],[Net Unit]]*(1+Table_Query_from_Mac10[[#This Row],[PriceIncreasebyType]])</f>
        <v>31.43</v>
      </c>
      <c r="S1901" s="47">
        <f>Table_Query_from_Mac10[[#This Row],[UnitPriceFuture]]*Table_Query_from_Mac10[[#This Row],[qtytoShipFuture]]</f>
        <v>125.72</v>
      </c>
      <c r="T1901" s="47">
        <f>ROUND(Table_Query_from_Mac10[[#This Row],[qty_to_ship]]*(1+Table_Query_from_Mac10[[#This Row],[VolumeIncreasebyType]]),0)</f>
        <v>4</v>
      </c>
      <c r="U1901" s="47">
        <f>Table_Query_from_Mac10[[#This Row],[qtytoShipFuture]]*Table_Query_from_Mac10[[#This Row],[Future-cost]]</f>
        <v>48.16</v>
      </c>
      <c r="V1901" s="47">
        <f>Table_Query_from_Mac10[[#This Row],[qtytoShipFuture]]-Table_Query_from_Mac10[[#This Row],[qty_to_ship]]</f>
        <v>0</v>
      </c>
      <c r="W1901" s="47">
        <f>Table_Query_from_Mac10[[#This Row],[UnitPriceFuture]]</f>
        <v>31.43</v>
      </c>
      <c r="X1901" s="47">
        <f>Table_Query_from_Mac10[[#This Row],[Unit Increase]]*Table_Query_from_Mac10[[#This Row],[UnitPriceFuture]]</f>
        <v>0</v>
      </c>
      <c r="Y1901" s="47">
        <f>Table_Query_from_Mac10[[#This Row],[Unit Increase]]*Table_Query_from_Mac10[[#This Row],[Future-cost]]</f>
        <v>0</v>
      </c>
      <c r="Z1901" s="47">
        <f>-(Table_Query_from_Mac10[[#This Row],[Incremental Sales]]+((Table_Query_from_Mac10[[#This Row],[Incremental Sales]]*-(SUM(Summary!$S$8:$S$9)))))*Summary!$S$18</f>
        <v>0</v>
      </c>
      <c r="AA1901" s="47">
        <f>IFERROR(Table_Query_from_Mac10[[#This Row],[Incremental Cost]]/Table_Query_from_Mac10[[#This Row],[Incremental Sales]],0)</f>
        <v>0</v>
      </c>
      <c r="AB1901" s="47">
        <f>IFERROR(Table_Query_from_Mac10[[#This Row],[TotalCostFuture]]/Table_Query_from_Mac10[[#This Row],[totalsalesFuture]],0)</f>
        <v>0.38307349665924273</v>
      </c>
      <c r="AN1901" s="31">
        <v>16</v>
      </c>
      <c r="AO1901">
        <f t="shared" si="58"/>
        <v>4</v>
      </c>
      <c r="AQ1901" s="31">
        <v>89.79</v>
      </c>
      <c r="AR1901">
        <f t="shared" si="59"/>
        <v>31.43</v>
      </c>
    </row>
    <row r="1902" spans="1:44" x14ac:dyDescent="0.25">
      <c r="A1902">
        <v>90193</v>
      </c>
      <c r="B1902">
        <v>3</v>
      </c>
      <c r="C1902" t="s">
        <v>55</v>
      </c>
      <c r="D1902" t="s">
        <v>81</v>
      </c>
      <c r="E1902">
        <v>3</v>
      </c>
      <c r="F1902">
        <v>15.22</v>
      </c>
      <c r="G1902">
        <v>44.36</v>
      </c>
      <c r="H1902" s="1">
        <v>44844</v>
      </c>
      <c r="I1902" s="20">
        <v>0</v>
      </c>
      <c r="J1902" s="47">
        <f>Table_Query_from_Mac10[[#This Row],[unit_price]]-(Table_Query_from_Mac10[[#This Row],[unit_price]]*(Table_Query_from_Mac10[[#This Row],[discount_pct]]/100))</f>
        <v>44.36</v>
      </c>
      <c r="K1902" s="47">
        <f>Table_Query_from_Mac10[[#This Row],[unit_cost]]</f>
        <v>15.22</v>
      </c>
      <c r="L1902" s="47">
        <f>Table_Query_from_Mac10[[#This Row],[Live-cost]]*(1+Table_Query_from_Mac10[[#This Row],[CogsIncreasebyTYPE]])</f>
        <v>15.22</v>
      </c>
      <c r="M1902" s="47">
        <f>Table_Query_from_Mac10[[#This Row],[Live-cost]]*Table_Query_from_Mac10[[#This Row],[qty_to_ship]]</f>
        <v>45.660000000000004</v>
      </c>
      <c r="N1902" s="47">
        <f>IF(Table_Query_from_Mac10[[#This Row],[item_no]]="KDA",-Table_Query_from_Mac10[[#This Row],[unit_price]],Table_Query_from_Mac10[[#This Row],[Net Unit]]*Table_Query_from_Mac10[[#This Row],[qty_to_ship]])</f>
        <v>133.07999999999998</v>
      </c>
      <c r="O1902" s="47">
        <f>SUMIFS(Summary!C:C,Summary!H:H,Table_Query_from_Mac10[[#This Row],[Juiceoc]])</f>
        <v>0</v>
      </c>
      <c r="P1902" s="47">
        <f>SUMIFS(Summary!D:D,Summary!H:H,Table_Query_from_Mac10[[#This Row],[Juiceoc]])</f>
        <v>0</v>
      </c>
      <c r="Q1902" s="47">
        <f>SUMIFS(Summary!E:E,Summary!H:H,Table_Query_from_Mac10[[#This Row],[Juiceoc]])</f>
        <v>0</v>
      </c>
      <c r="R1902" s="47">
        <f>Table_Query_from_Mac10[[#This Row],[Net Unit]]*(1+Table_Query_from_Mac10[[#This Row],[PriceIncreasebyType]])</f>
        <v>44.36</v>
      </c>
      <c r="S1902" s="47">
        <f>Table_Query_from_Mac10[[#This Row],[UnitPriceFuture]]*Table_Query_from_Mac10[[#This Row],[qtytoShipFuture]]</f>
        <v>133.07999999999998</v>
      </c>
      <c r="T1902" s="47">
        <f>ROUND(Table_Query_from_Mac10[[#This Row],[qty_to_ship]]*(1+Table_Query_from_Mac10[[#This Row],[VolumeIncreasebyType]]),0)</f>
        <v>3</v>
      </c>
      <c r="U1902" s="47">
        <f>Table_Query_from_Mac10[[#This Row],[qtytoShipFuture]]*Table_Query_from_Mac10[[#This Row],[Future-cost]]</f>
        <v>45.660000000000004</v>
      </c>
      <c r="V1902" s="47">
        <f>Table_Query_from_Mac10[[#This Row],[qtytoShipFuture]]-Table_Query_from_Mac10[[#This Row],[qty_to_ship]]</f>
        <v>0</v>
      </c>
      <c r="W1902" s="47">
        <f>Table_Query_from_Mac10[[#This Row],[UnitPriceFuture]]</f>
        <v>44.36</v>
      </c>
      <c r="X1902" s="47">
        <f>Table_Query_from_Mac10[[#This Row],[Unit Increase]]*Table_Query_from_Mac10[[#This Row],[UnitPriceFuture]]</f>
        <v>0</v>
      </c>
      <c r="Y1902" s="47">
        <f>Table_Query_from_Mac10[[#This Row],[Unit Increase]]*Table_Query_from_Mac10[[#This Row],[Future-cost]]</f>
        <v>0</v>
      </c>
      <c r="Z1902" s="47">
        <f>-(Table_Query_from_Mac10[[#This Row],[Incremental Sales]]+((Table_Query_from_Mac10[[#This Row],[Incremental Sales]]*-(SUM(Summary!$S$8:$S$9)))))*Summary!$S$18</f>
        <v>0</v>
      </c>
      <c r="AA1902" s="47">
        <f>IFERROR(Table_Query_from_Mac10[[#This Row],[Incremental Cost]]/Table_Query_from_Mac10[[#This Row],[Incremental Sales]],0)</f>
        <v>0</v>
      </c>
      <c r="AB1902" s="47">
        <f>IFERROR(Table_Query_from_Mac10[[#This Row],[TotalCostFuture]]/Table_Query_from_Mac10[[#This Row],[totalsalesFuture]],0)</f>
        <v>0.34310189359783594</v>
      </c>
      <c r="AN1902" s="30">
        <v>12</v>
      </c>
      <c r="AO1902">
        <f t="shared" si="58"/>
        <v>3</v>
      </c>
      <c r="AQ1902" s="30">
        <v>126.73</v>
      </c>
      <c r="AR1902">
        <f t="shared" si="59"/>
        <v>44.36</v>
      </c>
    </row>
    <row r="1903" spans="1:44" x14ac:dyDescent="0.25">
      <c r="A1903">
        <v>90193</v>
      </c>
      <c r="B1903">
        <v>4</v>
      </c>
      <c r="C1903" t="s">
        <v>55</v>
      </c>
      <c r="D1903" t="s">
        <v>81</v>
      </c>
      <c r="E1903">
        <v>0</v>
      </c>
      <c r="F1903">
        <v>6</v>
      </c>
      <c r="G1903">
        <v>14.48</v>
      </c>
      <c r="H1903" s="1">
        <v>44844</v>
      </c>
      <c r="I1903" s="20">
        <v>0</v>
      </c>
      <c r="J1903" s="47">
        <f>Table_Query_from_Mac10[[#This Row],[unit_price]]-(Table_Query_from_Mac10[[#This Row],[unit_price]]*(Table_Query_from_Mac10[[#This Row],[discount_pct]]/100))</f>
        <v>14.48</v>
      </c>
      <c r="K1903" s="47">
        <f>Table_Query_from_Mac10[[#This Row],[unit_cost]]</f>
        <v>6</v>
      </c>
      <c r="L1903" s="47">
        <f>Table_Query_from_Mac10[[#This Row],[Live-cost]]*(1+Table_Query_from_Mac10[[#This Row],[CogsIncreasebyTYPE]])</f>
        <v>6</v>
      </c>
      <c r="M1903" s="47">
        <f>Table_Query_from_Mac10[[#This Row],[Live-cost]]*Table_Query_from_Mac10[[#This Row],[qty_to_ship]]</f>
        <v>0</v>
      </c>
      <c r="N1903" s="47">
        <f>IF(Table_Query_from_Mac10[[#This Row],[item_no]]="KDA",-Table_Query_from_Mac10[[#This Row],[unit_price]],Table_Query_from_Mac10[[#This Row],[Net Unit]]*Table_Query_from_Mac10[[#This Row],[qty_to_ship]])</f>
        <v>0</v>
      </c>
      <c r="O1903" s="47">
        <f>SUMIFS(Summary!C:C,Summary!H:H,Table_Query_from_Mac10[[#This Row],[Juiceoc]])</f>
        <v>0</v>
      </c>
      <c r="P1903" s="47">
        <f>SUMIFS(Summary!D:D,Summary!H:H,Table_Query_from_Mac10[[#This Row],[Juiceoc]])</f>
        <v>0</v>
      </c>
      <c r="Q1903" s="47">
        <f>SUMIFS(Summary!E:E,Summary!H:H,Table_Query_from_Mac10[[#This Row],[Juiceoc]])</f>
        <v>0</v>
      </c>
      <c r="R1903" s="47">
        <f>Table_Query_from_Mac10[[#This Row],[Net Unit]]*(1+Table_Query_from_Mac10[[#This Row],[PriceIncreasebyType]])</f>
        <v>14.48</v>
      </c>
      <c r="S1903" s="47">
        <f>Table_Query_from_Mac10[[#This Row],[UnitPriceFuture]]*Table_Query_from_Mac10[[#This Row],[qtytoShipFuture]]</f>
        <v>0</v>
      </c>
      <c r="T1903" s="47">
        <f>ROUND(Table_Query_from_Mac10[[#This Row],[qty_to_ship]]*(1+Table_Query_from_Mac10[[#This Row],[VolumeIncreasebyType]]),0)</f>
        <v>0</v>
      </c>
      <c r="U1903" s="47">
        <f>Table_Query_from_Mac10[[#This Row],[qtytoShipFuture]]*Table_Query_from_Mac10[[#This Row],[Future-cost]]</f>
        <v>0</v>
      </c>
      <c r="V1903" s="47">
        <f>Table_Query_from_Mac10[[#This Row],[qtytoShipFuture]]-Table_Query_from_Mac10[[#This Row],[qty_to_ship]]</f>
        <v>0</v>
      </c>
      <c r="W1903" s="47">
        <f>Table_Query_from_Mac10[[#This Row],[UnitPriceFuture]]</f>
        <v>14.48</v>
      </c>
      <c r="X1903" s="47">
        <f>Table_Query_from_Mac10[[#This Row],[Unit Increase]]*Table_Query_from_Mac10[[#This Row],[UnitPriceFuture]]</f>
        <v>0</v>
      </c>
      <c r="Y1903" s="47">
        <f>Table_Query_from_Mac10[[#This Row],[Unit Increase]]*Table_Query_from_Mac10[[#This Row],[Future-cost]]</f>
        <v>0</v>
      </c>
      <c r="Z1903" s="47">
        <f>-(Table_Query_from_Mac10[[#This Row],[Incremental Sales]]+((Table_Query_from_Mac10[[#This Row],[Incremental Sales]]*-(SUM(Summary!$S$8:$S$9)))))*Summary!$S$18</f>
        <v>0</v>
      </c>
      <c r="AA1903" s="47">
        <f>IFERROR(Table_Query_from_Mac10[[#This Row],[Incremental Cost]]/Table_Query_from_Mac10[[#This Row],[Incremental Sales]],0)</f>
        <v>0</v>
      </c>
      <c r="AB1903" s="47">
        <f>IFERROR(Table_Query_from_Mac10[[#This Row],[TotalCostFuture]]/Table_Query_from_Mac10[[#This Row],[totalsalesFuture]],0)</f>
        <v>0</v>
      </c>
      <c r="AN1903" s="31">
        <v>0</v>
      </c>
      <c r="AO1903">
        <f t="shared" si="58"/>
        <v>0</v>
      </c>
      <c r="AQ1903" s="31">
        <v>41.37</v>
      </c>
      <c r="AR1903">
        <f t="shared" si="59"/>
        <v>14.48</v>
      </c>
    </row>
    <row r="1904" spans="1:44" x14ac:dyDescent="0.25">
      <c r="A1904">
        <v>90193</v>
      </c>
      <c r="B1904">
        <v>5</v>
      </c>
      <c r="C1904" t="s">
        <v>56</v>
      </c>
      <c r="D1904" t="s">
        <v>81</v>
      </c>
      <c r="E1904">
        <v>0</v>
      </c>
      <c r="F1904">
        <v>14.19</v>
      </c>
      <c r="G1904">
        <v>38.020000000000003</v>
      </c>
      <c r="H1904" s="1">
        <v>44844</v>
      </c>
      <c r="I1904" s="20">
        <v>0</v>
      </c>
      <c r="J1904" s="47">
        <f>Table_Query_from_Mac10[[#This Row],[unit_price]]-(Table_Query_from_Mac10[[#This Row],[unit_price]]*(Table_Query_from_Mac10[[#This Row],[discount_pct]]/100))</f>
        <v>38.020000000000003</v>
      </c>
      <c r="K1904" s="47">
        <f>Table_Query_from_Mac10[[#This Row],[unit_cost]]</f>
        <v>14.19</v>
      </c>
      <c r="L1904" s="47">
        <f>Table_Query_from_Mac10[[#This Row],[Live-cost]]*(1+Table_Query_from_Mac10[[#This Row],[CogsIncreasebyTYPE]])</f>
        <v>14.19</v>
      </c>
      <c r="M1904" s="47">
        <f>Table_Query_from_Mac10[[#This Row],[Live-cost]]*Table_Query_from_Mac10[[#This Row],[qty_to_ship]]</f>
        <v>0</v>
      </c>
      <c r="N1904" s="47">
        <f>IF(Table_Query_from_Mac10[[#This Row],[item_no]]="KDA",-Table_Query_from_Mac10[[#This Row],[unit_price]],Table_Query_from_Mac10[[#This Row],[Net Unit]]*Table_Query_from_Mac10[[#This Row],[qty_to_ship]])</f>
        <v>0</v>
      </c>
      <c r="O1904" s="47">
        <f>SUMIFS(Summary!C:C,Summary!H:H,Table_Query_from_Mac10[[#This Row],[Juiceoc]])</f>
        <v>0</v>
      </c>
      <c r="P1904" s="47">
        <f>SUMIFS(Summary!D:D,Summary!H:H,Table_Query_from_Mac10[[#This Row],[Juiceoc]])</f>
        <v>0</v>
      </c>
      <c r="Q1904" s="47">
        <f>SUMIFS(Summary!E:E,Summary!H:H,Table_Query_from_Mac10[[#This Row],[Juiceoc]])</f>
        <v>0</v>
      </c>
      <c r="R1904" s="47">
        <f>Table_Query_from_Mac10[[#This Row],[Net Unit]]*(1+Table_Query_from_Mac10[[#This Row],[PriceIncreasebyType]])</f>
        <v>38.020000000000003</v>
      </c>
      <c r="S1904" s="47">
        <f>Table_Query_from_Mac10[[#This Row],[UnitPriceFuture]]*Table_Query_from_Mac10[[#This Row],[qtytoShipFuture]]</f>
        <v>0</v>
      </c>
      <c r="T1904" s="47">
        <f>ROUND(Table_Query_from_Mac10[[#This Row],[qty_to_ship]]*(1+Table_Query_from_Mac10[[#This Row],[VolumeIncreasebyType]]),0)</f>
        <v>0</v>
      </c>
      <c r="U1904" s="47">
        <f>Table_Query_from_Mac10[[#This Row],[qtytoShipFuture]]*Table_Query_from_Mac10[[#This Row],[Future-cost]]</f>
        <v>0</v>
      </c>
      <c r="V1904" s="47">
        <f>Table_Query_from_Mac10[[#This Row],[qtytoShipFuture]]-Table_Query_from_Mac10[[#This Row],[qty_to_ship]]</f>
        <v>0</v>
      </c>
      <c r="W1904" s="47">
        <f>Table_Query_from_Mac10[[#This Row],[UnitPriceFuture]]</f>
        <v>38.020000000000003</v>
      </c>
      <c r="X1904" s="47">
        <f>Table_Query_from_Mac10[[#This Row],[Unit Increase]]*Table_Query_from_Mac10[[#This Row],[UnitPriceFuture]]</f>
        <v>0</v>
      </c>
      <c r="Y1904" s="47">
        <f>Table_Query_from_Mac10[[#This Row],[Unit Increase]]*Table_Query_from_Mac10[[#This Row],[Future-cost]]</f>
        <v>0</v>
      </c>
      <c r="Z1904" s="47">
        <f>-(Table_Query_from_Mac10[[#This Row],[Incremental Sales]]+((Table_Query_from_Mac10[[#This Row],[Incremental Sales]]*-(SUM(Summary!$S$8:$S$9)))))*Summary!$S$18</f>
        <v>0</v>
      </c>
      <c r="AA1904" s="47">
        <f>IFERROR(Table_Query_from_Mac10[[#This Row],[Incremental Cost]]/Table_Query_from_Mac10[[#This Row],[Incremental Sales]],0)</f>
        <v>0</v>
      </c>
      <c r="AB1904" s="47">
        <f>IFERROR(Table_Query_from_Mac10[[#This Row],[TotalCostFuture]]/Table_Query_from_Mac10[[#This Row],[totalsalesFuture]],0)</f>
        <v>0</v>
      </c>
      <c r="AN1904" s="30">
        <v>0</v>
      </c>
      <c r="AO1904">
        <f t="shared" si="58"/>
        <v>0</v>
      </c>
      <c r="AQ1904" s="30">
        <v>108.63</v>
      </c>
      <c r="AR1904">
        <f t="shared" si="59"/>
        <v>38.020000000000003</v>
      </c>
    </row>
    <row r="1905" spans="1:44" x14ac:dyDescent="0.25">
      <c r="A1905">
        <v>90193</v>
      </c>
      <c r="B1905">
        <v>6</v>
      </c>
      <c r="C1905" t="s">
        <v>55</v>
      </c>
      <c r="D1905" t="s">
        <v>81</v>
      </c>
      <c r="E1905">
        <v>0</v>
      </c>
      <c r="F1905">
        <v>8.31</v>
      </c>
      <c r="G1905">
        <v>21.09</v>
      </c>
      <c r="H1905" s="1">
        <v>44844</v>
      </c>
      <c r="I1905" s="20">
        <v>0</v>
      </c>
      <c r="J1905" s="47">
        <f>Table_Query_from_Mac10[[#This Row],[unit_price]]-(Table_Query_from_Mac10[[#This Row],[unit_price]]*(Table_Query_from_Mac10[[#This Row],[discount_pct]]/100))</f>
        <v>21.09</v>
      </c>
      <c r="K1905" s="47">
        <f>Table_Query_from_Mac10[[#This Row],[unit_cost]]</f>
        <v>8.31</v>
      </c>
      <c r="L1905" s="47">
        <f>Table_Query_from_Mac10[[#This Row],[Live-cost]]*(1+Table_Query_from_Mac10[[#This Row],[CogsIncreasebyTYPE]])</f>
        <v>8.31</v>
      </c>
      <c r="M1905" s="47">
        <f>Table_Query_from_Mac10[[#This Row],[Live-cost]]*Table_Query_from_Mac10[[#This Row],[qty_to_ship]]</f>
        <v>0</v>
      </c>
      <c r="N1905" s="47">
        <f>IF(Table_Query_from_Mac10[[#This Row],[item_no]]="KDA",-Table_Query_from_Mac10[[#This Row],[unit_price]],Table_Query_from_Mac10[[#This Row],[Net Unit]]*Table_Query_from_Mac10[[#This Row],[qty_to_ship]])</f>
        <v>0</v>
      </c>
      <c r="O1905" s="47">
        <f>SUMIFS(Summary!C:C,Summary!H:H,Table_Query_from_Mac10[[#This Row],[Juiceoc]])</f>
        <v>0</v>
      </c>
      <c r="P1905" s="47">
        <f>SUMIFS(Summary!D:D,Summary!H:H,Table_Query_from_Mac10[[#This Row],[Juiceoc]])</f>
        <v>0</v>
      </c>
      <c r="Q1905" s="47">
        <f>SUMIFS(Summary!E:E,Summary!H:H,Table_Query_from_Mac10[[#This Row],[Juiceoc]])</f>
        <v>0</v>
      </c>
      <c r="R1905" s="47">
        <f>Table_Query_from_Mac10[[#This Row],[Net Unit]]*(1+Table_Query_from_Mac10[[#This Row],[PriceIncreasebyType]])</f>
        <v>21.09</v>
      </c>
      <c r="S1905" s="47">
        <f>Table_Query_from_Mac10[[#This Row],[UnitPriceFuture]]*Table_Query_from_Mac10[[#This Row],[qtytoShipFuture]]</f>
        <v>0</v>
      </c>
      <c r="T1905" s="47">
        <f>ROUND(Table_Query_from_Mac10[[#This Row],[qty_to_ship]]*(1+Table_Query_from_Mac10[[#This Row],[VolumeIncreasebyType]]),0)</f>
        <v>0</v>
      </c>
      <c r="U1905" s="47">
        <f>Table_Query_from_Mac10[[#This Row],[qtytoShipFuture]]*Table_Query_from_Mac10[[#This Row],[Future-cost]]</f>
        <v>0</v>
      </c>
      <c r="V1905" s="47">
        <f>Table_Query_from_Mac10[[#This Row],[qtytoShipFuture]]-Table_Query_from_Mac10[[#This Row],[qty_to_ship]]</f>
        <v>0</v>
      </c>
      <c r="W1905" s="47">
        <f>Table_Query_from_Mac10[[#This Row],[UnitPriceFuture]]</f>
        <v>21.09</v>
      </c>
      <c r="X1905" s="47">
        <f>Table_Query_from_Mac10[[#This Row],[Unit Increase]]*Table_Query_from_Mac10[[#This Row],[UnitPriceFuture]]</f>
        <v>0</v>
      </c>
      <c r="Y1905" s="47">
        <f>Table_Query_from_Mac10[[#This Row],[Unit Increase]]*Table_Query_from_Mac10[[#This Row],[Future-cost]]</f>
        <v>0</v>
      </c>
      <c r="Z1905" s="47">
        <f>-(Table_Query_from_Mac10[[#This Row],[Incremental Sales]]+((Table_Query_from_Mac10[[#This Row],[Incremental Sales]]*-(SUM(Summary!$S$8:$S$9)))))*Summary!$S$18</f>
        <v>0</v>
      </c>
      <c r="AA1905" s="47">
        <f>IFERROR(Table_Query_from_Mac10[[#This Row],[Incremental Cost]]/Table_Query_from_Mac10[[#This Row],[Incremental Sales]],0)</f>
        <v>0</v>
      </c>
      <c r="AB1905" s="47">
        <f>IFERROR(Table_Query_from_Mac10[[#This Row],[TotalCostFuture]]/Table_Query_from_Mac10[[#This Row],[totalsalesFuture]],0)</f>
        <v>0</v>
      </c>
      <c r="AN1905" s="31">
        <v>0</v>
      </c>
      <c r="AO1905">
        <f t="shared" si="58"/>
        <v>0</v>
      </c>
      <c r="AQ1905" s="31">
        <v>60.26</v>
      </c>
      <c r="AR1905">
        <f t="shared" si="59"/>
        <v>21.09</v>
      </c>
    </row>
    <row r="1906" spans="1:44" x14ac:dyDescent="0.25">
      <c r="A1906">
        <v>90193</v>
      </c>
      <c r="B1906">
        <v>4</v>
      </c>
      <c r="C1906" t="s">
        <v>55</v>
      </c>
      <c r="D1906" t="s">
        <v>81</v>
      </c>
      <c r="E1906">
        <v>24</v>
      </c>
      <c r="F1906">
        <v>6</v>
      </c>
      <c r="G1906">
        <v>14.48</v>
      </c>
      <c r="H1906" s="1">
        <v>44852</v>
      </c>
      <c r="I1906" s="20">
        <v>0</v>
      </c>
      <c r="J1906" s="47">
        <f>Table_Query_from_Mac10[[#This Row],[unit_price]]-(Table_Query_from_Mac10[[#This Row],[unit_price]]*(Table_Query_from_Mac10[[#This Row],[discount_pct]]/100))</f>
        <v>14.48</v>
      </c>
      <c r="K1906" s="47">
        <f>Table_Query_from_Mac10[[#This Row],[unit_cost]]</f>
        <v>6</v>
      </c>
      <c r="L1906" s="47">
        <f>Table_Query_from_Mac10[[#This Row],[Live-cost]]*(1+Table_Query_from_Mac10[[#This Row],[CogsIncreasebyTYPE]])</f>
        <v>6</v>
      </c>
      <c r="M1906" s="47">
        <f>Table_Query_from_Mac10[[#This Row],[Live-cost]]*Table_Query_from_Mac10[[#This Row],[qty_to_ship]]</f>
        <v>144</v>
      </c>
      <c r="N1906" s="47">
        <f>IF(Table_Query_from_Mac10[[#This Row],[item_no]]="KDA",-Table_Query_from_Mac10[[#This Row],[unit_price]],Table_Query_from_Mac10[[#This Row],[Net Unit]]*Table_Query_from_Mac10[[#This Row],[qty_to_ship]])</f>
        <v>347.52</v>
      </c>
      <c r="O1906" s="47">
        <f>SUMIFS(Summary!C:C,Summary!H:H,Table_Query_from_Mac10[[#This Row],[Juiceoc]])</f>
        <v>0</v>
      </c>
      <c r="P1906" s="47">
        <f>SUMIFS(Summary!D:D,Summary!H:H,Table_Query_from_Mac10[[#This Row],[Juiceoc]])</f>
        <v>0</v>
      </c>
      <c r="Q1906" s="47">
        <f>SUMIFS(Summary!E:E,Summary!H:H,Table_Query_from_Mac10[[#This Row],[Juiceoc]])</f>
        <v>0</v>
      </c>
      <c r="R1906" s="47">
        <f>Table_Query_from_Mac10[[#This Row],[Net Unit]]*(1+Table_Query_from_Mac10[[#This Row],[PriceIncreasebyType]])</f>
        <v>14.48</v>
      </c>
      <c r="S1906" s="47">
        <f>Table_Query_from_Mac10[[#This Row],[UnitPriceFuture]]*Table_Query_from_Mac10[[#This Row],[qtytoShipFuture]]</f>
        <v>347.52</v>
      </c>
      <c r="T1906" s="47">
        <f>ROUND(Table_Query_from_Mac10[[#This Row],[qty_to_ship]]*(1+Table_Query_from_Mac10[[#This Row],[VolumeIncreasebyType]]),0)</f>
        <v>24</v>
      </c>
      <c r="U1906" s="47">
        <f>Table_Query_from_Mac10[[#This Row],[qtytoShipFuture]]*Table_Query_from_Mac10[[#This Row],[Future-cost]]</f>
        <v>144</v>
      </c>
      <c r="V1906" s="47">
        <f>Table_Query_from_Mac10[[#This Row],[qtytoShipFuture]]-Table_Query_from_Mac10[[#This Row],[qty_to_ship]]</f>
        <v>0</v>
      </c>
      <c r="W1906" s="47">
        <f>Table_Query_from_Mac10[[#This Row],[UnitPriceFuture]]</f>
        <v>14.48</v>
      </c>
      <c r="X1906" s="47">
        <f>Table_Query_from_Mac10[[#This Row],[Unit Increase]]*Table_Query_from_Mac10[[#This Row],[UnitPriceFuture]]</f>
        <v>0</v>
      </c>
      <c r="Y1906" s="47">
        <f>Table_Query_from_Mac10[[#This Row],[Unit Increase]]*Table_Query_from_Mac10[[#This Row],[Future-cost]]</f>
        <v>0</v>
      </c>
      <c r="Z1906" s="47">
        <f>-(Table_Query_from_Mac10[[#This Row],[Incremental Sales]]+((Table_Query_from_Mac10[[#This Row],[Incremental Sales]]*-(SUM(Summary!$S$8:$S$9)))))*Summary!$S$18</f>
        <v>0</v>
      </c>
      <c r="AA1906" s="47">
        <f>IFERROR(Table_Query_from_Mac10[[#This Row],[Incremental Cost]]/Table_Query_from_Mac10[[#This Row],[Incremental Sales]],0)</f>
        <v>0</v>
      </c>
      <c r="AB1906" s="47">
        <f>IFERROR(Table_Query_from_Mac10[[#This Row],[TotalCostFuture]]/Table_Query_from_Mac10[[#This Row],[totalsalesFuture]],0)</f>
        <v>0.4143646408839779</v>
      </c>
      <c r="AN1906" s="30">
        <v>96</v>
      </c>
      <c r="AO1906">
        <f t="shared" si="58"/>
        <v>24</v>
      </c>
      <c r="AQ1906" s="30">
        <v>41.37</v>
      </c>
      <c r="AR1906">
        <f t="shared" si="59"/>
        <v>14.48</v>
      </c>
    </row>
    <row r="1907" spans="1:44" x14ac:dyDescent="0.25">
      <c r="A1907">
        <v>90193</v>
      </c>
      <c r="B1907">
        <v>5</v>
      </c>
      <c r="C1907" t="s">
        <v>56</v>
      </c>
      <c r="D1907" t="s">
        <v>81</v>
      </c>
      <c r="E1907">
        <v>3</v>
      </c>
      <c r="F1907">
        <v>14.19</v>
      </c>
      <c r="G1907">
        <v>38.020000000000003</v>
      </c>
      <c r="H1907" s="1">
        <v>44852</v>
      </c>
      <c r="I1907" s="20">
        <v>0</v>
      </c>
      <c r="J1907" s="47">
        <f>Table_Query_from_Mac10[[#This Row],[unit_price]]-(Table_Query_from_Mac10[[#This Row],[unit_price]]*(Table_Query_from_Mac10[[#This Row],[discount_pct]]/100))</f>
        <v>38.020000000000003</v>
      </c>
      <c r="K1907" s="47">
        <f>Table_Query_from_Mac10[[#This Row],[unit_cost]]</f>
        <v>14.19</v>
      </c>
      <c r="L1907" s="47">
        <f>Table_Query_from_Mac10[[#This Row],[Live-cost]]*(1+Table_Query_from_Mac10[[#This Row],[CogsIncreasebyTYPE]])</f>
        <v>14.19</v>
      </c>
      <c r="M1907" s="47">
        <f>Table_Query_from_Mac10[[#This Row],[Live-cost]]*Table_Query_from_Mac10[[#This Row],[qty_to_ship]]</f>
        <v>42.57</v>
      </c>
      <c r="N1907" s="47">
        <f>IF(Table_Query_from_Mac10[[#This Row],[item_no]]="KDA",-Table_Query_from_Mac10[[#This Row],[unit_price]],Table_Query_from_Mac10[[#This Row],[Net Unit]]*Table_Query_from_Mac10[[#This Row],[qty_to_ship]])</f>
        <v>114.06</v>
      </c>
      <c r="O1907" s="47">
        <f>SUMIFS(Summary!C:C,Summary!H:H,Table_Query_from_Mac10[[#This Row],[Juiceoc]])</f>
        <v>0</v>
      </c>
      <c r="P1907" s="47">
        <f>SUMIFS(Summary!D:D,Summary!H:H,Table_Query_from_Mac10[[#This Row],[Juiceoc]])</f>
        <v>0</v>
      </c>
      <c r="Q1907" s="47">
        <f>SUMIFS(Summary!E:E,Summary!H:H,Table_Query_from_Mac10[[#This Row],[Juiceoc]])</f>
        <v>0</v>
      </c>
      <c r="R1907" s="47">
        <f>Table_Query_from_Mac10[[#This Row],[Net Unit]]*(1+Table_Query_from_Mac10[[#This Row],[PriceIncreasebyType]])</f>
        <v>38.020000000000003</v>
      </c>
      <c r="S1907" s="47">
        <f>Table_Query_from_Mac10[[#This Row],[UnitPriceFuture]]*Table_Query_from_Mac10[[#This Row],[qtytoShipFuture]]</f>
        <v>114.06</v>
      </c>
      <c r="T1907" s="47">
        <f>ROUND(Table_Query_from_Mac10[[#This Row],[qty_to_ship]]*(1+Table_Query_from_Mac10[[#This Row],[VolumeIncreasebyType]]),0)</f>
        <v>3</v>
      </c>
      <c r="U1907" s="47">
        <f>Table_Query_from_Mac10[[#This Row],[qtytoShipFuture]]*Table_Query_from_Mac10[[#This Row],[Future-cost]]</f>
        <v>42.57</v>
      </c>
      <c r="V1907" s="47">
        <f>Table_Query_from_Mac10[[#This Row],[qtytoShipFuture]]-Table_Query_from_Mac10[[#This Row],[qty_to_ship]]</f>
        <v>0</v>
      </c>
      <c r="W1907" s="47">
        <f>Table_Query_from_Mac10[[#This Row],[UnitPriceFuture]]</f>
        <v>38.020000000000003</v>
      </c>
      <c r="X1907" s="47">
        <f>Table_Query_from_Mac10[[#This Row],[Unit Increase]]*Table_Query_from_Mac10[[#This Row],[UnitPriceFuture]]</f>
        <v>0</v>
      </c>
      <c r="Y1907" s="47">
        <f>Table_Query_from_Mac10[[#This Row],[Unit Increase]]*Table_Query_from_Mac10[[#This Row],[Future-cost]]</f>
        <v>0</v>
      </c>
      <c r="Z1907" s="47">
        <f>-(Table_Query_from_Mac10[[#This Row],[Incremental Sales]]+((Table_Query_from_Mac10[[#This Row],[Incremental Sales]]*-(SUM(Summary!$S$8:$S$9)))))*Summary!$S$18</f>
        <v>0</v>
      </c>
      <c r="AA1907" s="47">
        <f>IFERROR(Table_Query_from_Mac10[[#This Row],[Incremental Cost]]/Table_Query_from_Mac10[[#This Row],[Incremental Sales]],0)</f>
        <v>0</v>
      </c>
      <c r="AB1907" s="47">
        <f>IFERROR(Table_Query_from_Mac10[[#This Row],[TotalCostFuture]]/Table_Query_from_Mac10[[#This Row],[totalsalesFuture]],0)</f>
        <v>0.37322461862177803</v>
      </c>
      <c r="AN1907" s="31">
        <v>12</v>
      </c>
      <c r="AO1907">
        <f t="shared" si="58"/>
        <v>3</v>
      </c>
      <c r="AQ1907" s="31">
        <v>108.63</v>
      </c>
      <c r="AR1907">
        <f t="shared" si="59"/>
        <v>38.020000000000003</v>
      </c>
    </row>
    <row r="1908" spans="1:44" x14ac:dyDescent="0.25">
      <c r="A1908">
        <v>90193</v>
      </c>
      <c r="B1908">
        <v>6</v>
      </c>
      <c r="C1908" t="s">
        <v>55</v>
      </c>
      <c r="D1908" t="s">
        <v>81</v>
      </c>
      <c r="E1908">
        <v>7</v>
      </c>
      <c r="F1908">
        <v>8.31</v>
      </c>
      <c r="G1908">
        <v>21.09</v>
      </c>
      <c r="H1908" s="1">
        <v>44852</v>
      </c>
      <c r="I1908" s="20">
        <v>0</v>
      </c>
      <c r="J1908" s="47">
        <f>Table_Query_from_Mac10[[#This Row],[unit_price]]-(Table_Query_from_Mac10[[#This Row],[unit_price]]*(Table_Query_from_Mac10[[#This Row],[discount_pct]]/100))</f>
        <v>21.09</v>
      </c>
      <c r="K1908" s="47">
        <f>Table_Query_from_Mac10[[#This Row],[unit_cost]]</f>
        <v>8.31</v>
      </c>
      <c r="L1908" s="47">
        <f>Table_Query_from_Mac10[[#This Row],[Live-cost]]*(1+Table_Query_from_Mac10[[#This Row],[CogsIncreasebyTYPE]])</f>
        <v>8.31</v>
      </c>
      <c r="M1908" s="47">
        <f>Table_Query_from_Mac10[[#This Row],[Live-cost]]*Table_Query_from_Mac10[[#This Row],[qty_to_ship]]</f>
        <v>58.17</v>
      </c>
      <c r="N1908" s="47">
        <f>IF(Table_Query_from_Mac10[[#This Row],[item_no]]="KDA",-Table_Query_from_Mac10[[#This Row],[unit_price]],Table_Query_from_Mac10[[#This Row],[Net Unit]]*Table_Query_from_Mac10[[#This Row],[qty_to_ship]])</f>
        <v>147.63</v>
      </c>
      <c r="O1908" s="47">
        <f>SUMIFS(Summary!C:C,Summary!H:H,Table_Query_from_Mac10[[#This Row],[Juiceoc]])</f>
        <v>0</v>
      </c>
      <c r="P1908" s="47">
        <f>SUMIFS(Summary!D:D,Summary!H:H,Table_Query_from_Mac10[[#This Row],[Juiceoc]])</f>
        <v>0</v>
      </c>
      <c r="Q1908" s="47">
        <f>SUMIFS(Summary!E:E,Summary!H:H,Table_Query_from_Mac10[[#This Row],[Juiceoc]])</f>
        <v>0</v>
      </c>
      <c r="R1908" s="47">
        <f>Table_Query_from_Mac10[[#This Row],[Net Unit]]*(1+Table_Query_from_Mac10[[#This Row],[PriceIncreasebyType]])</f>
        <v>21.09</v>
      </c>
      <c r="S1908" s="47">
        <f>Table_Query_from_Mac10[[#This Row],[UnitPriceFuture]]*Table_Query_from_Mac10[[#This Row],[qtytoShipFuture]]</f>
        <v>147.63</v>
      </c>
      <c r="T1908" s="47">
        <f>ROUND(Table_Query_from_Mac10[[#This Row],[qty_to_ship]]*(1+Table_Query_from_Mac10[[#This Row],[VolumeIncreasebyType]]),0)</f>
        <v>7</v>
      </c>
      <c r="U1908" s="47">
        <f>Table_Query_from_Mac10[[#This Row],[qtytoShipFuture]]*Table_Query_from_Mac10[[#This Row],[Future-cost]]</f>
        <v>58.17</v>
      </c>
      <c r="V1908" s="47">
        <f>Table_Query_from_Mac10[[#This Row],[qtytoShipFuture]]-Table_Query_from_Mac10[[#This Row],[qty_to_ship]]</f>
        <v>0</v>
      </c>
      <c r="W1908" s="47">
        <f>Table_Query_from_Mac10[[#This Row],[UnitPriceFuture]]</f>
        <v>21.09</v>
      </c>
      <c r="X1908" s="47">
        <f>Table_Query_from_Mac10[[#This Row],[Unit Increase]]*Table_Query_from_Mac10[[#This Row],[UnitPriceFuture]]</f>
        <v>0</v>
      </c>
      <c r="Y1908" s="47">
        <f>Table_Query_from_Mac10[[#This Row],[Unit Increase]]*Table_Query_from_Mac10[[#This Row],[Future-cost]]</f>
        <v>0</v>
      </c>
      <c r="Z1908" s="47">
        <f>-(Table_Query_from_Mac10[[#This Row],[Incremental Sales]]+((Table_Query_from_Mac10[[#This Row],[Incremental Sales]]*-(SUM(Summary!$S$8:$S$9)))))*Summary!$S$18</f>
        <v>0</v>
      </c>
      <c r="AA1908" s="47">
        <f>IFERROR(Table_Query_from_Mac10[[#This Row],[Incremental Cost]]/Table_Query_from_Mac10[[#This Row],[Incremental Sales]],0)</f>
        <v>0</v>
      </c>
      <c r="AB1908" s="47">
        <f>IFERROR(Table_Query_from_Mac10[[#This Row],[TotalCostFuture]]/Table_Query_from_Mac10[[#This Row],[totalsalesFuture]],0)</f>
        <v>0.39402560455192037</v>
      </c>
      <c r="AN1908" s="30">
        <v>28</v>
      </c>
      <c r="AO1908">
        <f t="shared" si="58"/>
        <v>7</v>
      </c>
      <c r="AQ1908" s="30">
        <v>60.26</v>
      </c>
      <c r="AR1908">
        <f t="shared" si="59"/>
        <v>21.09</v>
      </c>
    </row>
    <row r="1909" spans="1:44" x14ac:dyDescent="0.25">
      <c r="A1909">
        <v>90194</v>
      </c>
      <c r="B1909">
        <v>1</v>
      </c>
      <c r="C1909" t="s">
        <v>56</v>
      </c>
      <c r="D1909" t="s">
        <v>81</v>
      </c>
      <c r="E1909">
        <v>6</v>
      </c>
      <c r="F1909">
        <v>3.96</v>
      </c>
      <c r="G1909">
        <v>9.39</v>
      </c>
      <c r="H1909" s="1">
        <v>44841</v>
      </c>
      <c r="I1909" s="20">
        <v>3</v>
      </c>
      <c r="J1909" s="47">
        <f>Table_Query_from_Mac10[[#This Row],[unit_price]]-(Table_Query_from_Mac10[[#This Row],[unit_price]]*(Table_Query_from_Mac10[[#This Row],[discount_pct]]/100))</f>
        <v>9.1082999999999998</v>
      </c>
      <c r="K1909" s="47">
        <f>Table_Query_from_Mac10[[#This Row],[unit_cost]]</f>
        <v>3.96</v>
      </c>
      <c r="L1909" s="47">
        <f>Table_Query_from_Mac10[[#This Row],[Live-cost]]*(1+Table_Query_from_Mac10[[#This Row],[CogsIncreasebyTYPE]])</f>
        <v>3.96</v>
      </c>
      <c r="M1909" s="47">
        <f>Table_Query_from_Mac10[[#This Row],[Live-cost]]*Table_Query_from_Mac10[[#This Row],[qty_to_ship]]</f>
        <v>23.759999999999998</v>
      </c>
      <c r="N1909" s="47">
        <f>IF(Table_Query_from_Mac10[[#This Row],[item_no]]="KDA",-Table_Query_from_Mac10[[#This Row],[unit_price]],Table_Query_from_Mac10[[#This Row],[Net Unit]]*Table_Query_from_Mac10[[#This Row],[qty_to_ship]])</f>
        <v>54.649799999999999</v>
      </c>
      <c r="O1909" s="47">
        <f>SUMIFS(Summary!C:C,Summary!H:H,Table_Query_from_Mac10[[#This Row],[Juiceoc]])</f>
        <v>0</v>
      </c>
      <c r="P1909" s="47">
        <f>SUMIFS(Summary!D:D,Summary!H:H,Table_Query_from_Mac10[[#This Row],[Juiceoc]])</f>
        <v>0</v>
      </c>
      <c r="Q1909" s="47">
        <f>SUMIFS(Summary!E:E,Summary!H:H,Table_Query_from_Mac10[[#This Row],[Juiceoc]])</f>
        <v>0</v>
      </c>
      <c r="R1909" s="47">
        <f>Table_Query_from_Mac10[[#This Row],[Net Unit]]*(1+Table_Query_from_Mac10[[#This Row],[PriceIncreasebyType]])</f>
        <v>9.1082999999999998</v>
      </c>
      <c r="S1909" s="47">
        <f>Table_Query_from_Mac10[[#This Row],[UnitPriceFuture]]*Table_Query_from_Mac10[[#This Row],[qtytoShipFuture]]</f>
        <v>54.649799999999999</v>
      </c>
      <c r="T1909" s="47">
        <f>ROUND(Table_Query_from_Mac10[[#This Row],[qty_to_ship]]*(1+Table_Query_from_Mac10[[#This Row],[VolumeIncreasebyType]]),0)</f>
        <v>6</v>
      </c>
      <c r="U1909" s="47">
        <f>Table_Query_from_Mac10[[#This Row],[qtytoShipFuture]]*Table_Query_from_Mac10[[#This Row],[Future-cost]]</f>
        <v>23.759999999999998</v>
      </c>
      <c r="V1909" s="47">
        <f>Table_Query_from_Mac10[[#This Row],[qtytoShipFuture]]-Table_Query_from_Mac10[[#This Row],[qty_to_ship]]</f>
        <v>0</v>
      </c>
      <c r="W1909" s="47">
        <f>Table_Query_from_Mac10[[#This Row],[UnitPriceFuture]]</f>
        <v>9.1082999999999998</v>
      </c>
      <c r="X1909" s="47">
        <f>Table_Query_from_Mac10[[#This Row],[Unit Increase]]*Table_Query_from_Mac10[[#This Row],[UnitPriceFuture]]</f>
        <v>0</v>
      </c>
      <c r="Y1909" s="47">
        <f>Table_Query_from_Mac10[[#This Row],[Unit Increase]]*Table_Query_from_Mac10[[#This Row],[Future-cost]]</f>
        <v>0</v>
      </c>
      <c r="Z1909" s="47">
        <f>-(Table_Query_from_Mac10[[#This Row],[Incremental Sales]]+((Table_Query_from_Mac10[[#This Row],[Incremental Sales]]*-(SUM(Summary!$S$8:$S$9)))))*Summary!$S$18</f>
        <v>0</v>
      </c>
      <c r="AA1909" s="47">
        <f>IFERROR(Table_Query_from_Mac10[[#This Row],[Incremental Cost]]/Table_Query_from_Mac10[[#This Row],[Incremental Sales]],0)</f>
        <v>0</v>
      </c>
      <c r="AB1909" s="47">
        <f>IFERROR(Table_Query_from_Mac10[[#This Row],[TotalCostFuture]]/Table_Query_from_Mac10[[#This Row],[totalsalesFuture]],0)</f>
        <v>0.43476828826454988</v>
      </c>
      <c r="AN1909" s="31">
        <v>24</v>
      </c>
      <c r="AO1909">
        <f t="shared" si="58"/>
        <v>6</v>
      </c>
      <c r="AQ1909" s="31">
        <v>26.83</v>
      </c>
      <c r="AR1909">
        <f t="shared" si="59"/>
        <v>9.39</v>
      </c>
    </row>
    <row r="1910" spans="1:44" x14ac:dyDescent="0.25">
      <c r="A1910">
        <v>90194</v>
      </c>
      <c r="B1910">
        <v>2</v>
      </c>
      <c r="C1910" t="s">
        <v>55</v>
      </c>
      <c r="D1910" t="s">
        <v>81</v>
      </c>
      <c r="E1910">
        <v>3</v>
      </c>
      <c r="F1910">
        <v>5.04</v>
      </c>
      <c r="G1910">
        <v>12.02</v>
      </c>
      <c r="H1910" s="1">
        <v>44841</v>
      </c>
      <c r="I1910" s="20">
        <v>3</v>
      </c>
      <c r="J1910" s="47">
        <f>Table_Query_from_Mac10[[#This Row],[unit_price]]-(Table_Query_from_Mac10[[#This Row],[unit_price]]*(Table_Query_from_Mac10[[#This Row],[discount_pct]]/100))</f>
        <v>11.6594</v>
      </c>
      <c r="K1910" s="47">
        <f>Table_Query_from_Mac10[[#This Row],[unit_cost]]</f>
        <v>5.04</v>
      </c>
      <c r="L1910" s="47">
        <f>Table_Query_from_Mac10[[#This Row],[Live-cost]]*(1+Table_Query_from_Mac10[[#This Row],[CogsIncreasebyTYPE]])</f>
        <v>5.04</v>
      </c>
      <c r="M1910" s="47">
        <f>Table_Query_from_Mac10[[#This Row],[Live-cost]]*Table_Query_from_Mac10[[#This Row],[qty_to_ship]]</f>
        <v>15.120000000000001</v>
      </c>
      <c r="N1910" s="47">
        <f>IF(Table_Query_from_Mac10[[#This Row],[item_no]]="KDA",-Table_Query_from_Mac10[[#This Row],[unit_price]],Table_Query_from_Mac10[[#This Row],[Net Unit]]*Table_Query_from_Mac10[[#This Row],[qty_to_ship]])</f>
        <v>34.978200000000001</v>
      </c>
      <c r="O1910" s="47">
        <f>SUMIFS(Summary!C:C,Summary!H:H,Table_Query_from_Mac10[[#This Row],[Juiceoc]])</f>
        <v>0</v>
      </c>
      <c r="P1910" s="47">
        <f>SUMIFS(Summary!D:D,Summary!H:H,Table_Query_from_Mac10[[#This Row],[Juiceoc]])</f>
        <v>0</v>
      </c>
      <c r="Q1910" s="47">
        <f>SUMIFS(Summary!E:E,Summary!H:H,Table_Query_from_Mac10[[#This Row],[Juiceoc]])</f>
        <v>0</v>
      </c>
      <c r="R1910" s="47">
        <f>Table_Query_from_Mac10[[#This Row],[Net Unit]]*(1+Table_Query_from_Mac10[[#This Row],[PriceIncreasebyType]])</f>
        <v>11.6594</v>
      </c>
      <c r="S1910" s="47">
        <f>Table_Query_from_Mac10[[#This Row],[UnitPriceFuture]]*Table_Query_from_Mac10[[#This Row],[qtytoShipFuture]]</f>
        <v>34.978200000000001</v>
      </c>
      <c r="T1910" s="47">
        <f>ROUND(Table_Query_from_Mac10[[#This Row],[qty_to_ship]]*(1+Table_Query_from_Mac10[[#This Row],[VolumeIncreasebyType]]),0)</f>
        <v>3</v>
      </c>
      <c r="U1910" s="47">
        <f>Table_Query_from_Mac10[[#This Row],[qtytoShipFuture]]*Table_Query_from_Mac10[[#This Row],[Future-cost]]</f>
        <v>15.120000000000001</v>
      </c>
      <c r="V1910" s="47">
        <f>Table_Query_from_Mac10[[#This Row],[qtytoShipFuture]]-Table_Query_from_Mac10[[#This Row],[qty_to_ship]]</f>
        <v>0</v>
      </c>
      <c r="W1910" s="47">
        <f>Table_Query_from_Mac10[[#This Row],[UnitPriceFuture]]</f>
        <v>11.6594</v>
      </c>
      <c r="X1910" s="47">
        <f>Table_Query_from_Mac10[[#This Row],[Unit Increase]]*Table_Query_from_Mac10[[#This Row],[UnitPriceFuture]]</f>
        <v>0</v>
      </c>
      <c r="Y1910" s="47">
        <f>Table_Query_from_Mac10[[#This Row],[Unit Increase]]*Table_Query_from_Mac10[[#This Row],[Future-cost]]</f>
        <v>0</v>
      </c>
      <c r="Z1910" s="47">
        <f>-(Table_Query_from_Mac10[[#This Row],[Incremental Sales]]+((Table_Query_from_Mac10[[#This Row],[Incremental Sales]]*-(SUM(Summary!$S$8:$S$9)))))*Summary!$S$18</f>
        <v>0</v>
      </c>
      <c r="AA1910" s="47">
        <f>IFERROR(Table_Query_from_Mac10[[#This Row],[Incremental Cost]]/Table_Query_from_Mac10[[#This Row],[Incremental Sales]],0)</f>
        <v>0</v>
      </c>
      <c r="AB1910" s="47">
        <f>IFERROR(Table_Query_from_Mac10[[#This Row],[TotalCostFuture]]/Table_Query_from_Mac10[[#This Row],[totalsalesFuture]],0)</f>
        <v>0.43226924198500782</v>
      </c>
      <c r="AN1910" s="30">
        <v>9</v>
      </c>
      <c r="AO1910">
        <f t="shared" si="58"/>
        <v>3</v>
      </c>
      <c r="AQ1910" s="30">
        <v>34.340000000000003</v>
      </c>
      <c r="AR1910">
        <f t="shared" si="59"/>
        <v>12.02</v>
      </c>
    </row>
    <row r="1911" spans="1:44" x14ac:dyDescent="0.25">
      <c r="A1911">
        <v>90194</v>
      </c>
      <c r="B1911">
        <v>3</v>
      </c>
      <c r="C1911" t="s">
        <v>55</v>
      </c>
      <c r="D1911" t="s">
        <v>81</v>
      </c>
      <c r="E1911">
        <v>9</v>
      </c>
      <c r="F1911">
        <v>3.89</v>
      </c>
      <c r="G1911">
        <v>9.2799999999999994</v>
      </c>
      <c r="H1911" s="1">
        <v>44841</v>
      </c>
      <c r="I1911" s="20">
        <v>3</v>
      </c>
      <c r="J1911" s="47">
        <f>Table_Query_from_Mac10[[#This Row],[unit_price]]-(Table_Query_from_Mac10[[#This Row],[unit_price]]*(Table_Query_from_Mac10[[#This Row],[discount_pct]]/100))</f>
        <v>9.0015999999999998</v>
      </c>
      <c r="K1911" s="47">
        <f>Table_Query_from_Mac10[[#This Row],[unit_cost]]</f>
        <v>3.89</v>
      </c>
      <c r="L1911" s="47">
        <f>Table_Query_from_Mac10[[#This Row],[Live-cost]]*(1+Table_Query_from_Mac10[[#This Row],[CogsIncreasebyTYPE]])</f>
        <v>3.89</v>
      </c>
      <c r="M1911" s="47">
        <f>Table_Query_from_Mac10[[#This Row],[Live-cost]]*Table_Query_from_Mac10[[#This Row],[qty_to_ship]]</f>
        <v>35.01</v>
      </c>
      <c r="N1911" s="47">
        <f>IF(Table_Query_from_Mac10[[#This Row],[item_no]]="KDA",-Table_Query_from_Mac10[[#This Row],[unit_price]],Table_Query_from_Mac10[[#This Row],[Net Unit]]*Table_Query_from_Mac10[[#This Row],[qty_to_ship]])</f>
        <v>81.014399999999995</v>
      </c>
      <c r="O1911" s="47">
        <f>SUMIFS(Summary!C:C,Summary!H:H,Table_Query_from_Mac10[[#This Row],[Juiceoc]])</f>
        <v>0</v>
      </c>
      <c r="P1911" s="47">
        <f>SUMIFS(Summary!D:D,Summary!H:H,Table_Query_from_Mac10[[#This Row],[Juiceoc]])</f>
        <v>0</v>
      </c>
      <c r="Q1911" s="47">
        <f>SUMIFS(Summary!E:E,Summary!H:H,Table_Query_from_Mac10[[#This Row],[Juiceoc]])</f>
        <v>0</v>
      </c>
      <c r="R1911" s="47">
        <f>Table_Query_from_Mac10[[#This Row],[Net Unit]]*(1+Table_Query_from_Mac10[[#This Row],[PriceIncreasebyType]])</f>
        <v>9.0015999999999998</v>
      </c>
      <c r="S1911" s="47">
        <f>Table_Query_from_Mac10[[#This Row],[UnitPriceFuture]]*Table_Query_from_Mac10[[#This Row],[qtytoShipFuture]]</f>
        <v>81.014399999999995</v>
      </c>
      <c r="T1911" s="47">
        <f>ROUND(Table_Query_from_Mac10[[#This Row],[qty_to_ship]]*(1+Table_Query_from_Mac10[[#This Row],[VolumeIncreasebyType]]),0)</f>
        <v>9</v>
      </c>
      <c r="U1911" s="47">
        <f>Table_Query_from_Mac10[[#This Row],[qtytoShipFuture]]*Table_Query_from_Mac10[[#This Row],[Future-cost]]</f>
        <v>35.01</v>
      </c>
      <c r="V1911" s="47">
        <f>Table_Query_from_Mac10[[#This Row],[qtytoShipFuture]]-Table_Query_from_Mac10[[#This Row],[qty_to_ship]]</f>
        <v>0</v>
      </c>
      <c r="W1911" s="47">
        <f>Table_Query_from_Mac10[[#This Row],[UnitPriceFuture]]</f>
        <v>9.0015999999999998</v>
      </c>
      <c r="X1911" s="47">
        <f>Table_Query_from_Mac10[[#This Row],[Unit Increase]]*Table_Query_from_Mac10[[#This Row],[UnitPriceFuture]]</f>
        <v>0</v>
      </c>
      <c r="Y1911" s="47">
        <f>Table_Query_from_Mac10[[#This Row],[Unit Increase]]*Table_Query_from_Mac10[[#This Row],[Future-cost]]</f>
        <v>0</v>
      </c>
      <c r="Z1911" s="47">
        <f>-(Table_Query_from_Mac10[[#This Row],[Incremental Sales]]+((Table_Query_from_Mac10[[#This Row],[Incremental Sales]]*-(SUM(Summary!$S$8:$S$9)))))*Summary!$S$18</f>
        <v>0</v>
      </c>
      <c r="AA1911" s="47">
        <f>IFERROR(Table_Query_from_Mac10[[#This Row],[Incremental Cost]]/Table_Query_from_Mac10[[#This Row],[Incremental Sales]],0)</f>
        <v>0</v>
      </c>
      <c r="AB1911" s="47">
        <f>IFERROR(Table_Query_from_Mac10[[#This Row],[TotalCostFuture]]/Table_Query_from_Mac10[[#This Row],[totalsalesFuture]],0)</f>
        <v>0.43214539637397797</v>
      </c>
      <c r="AN1911" s="31">
        <v>36</v>
      </c>
      <c r="AO1911">
        <f t="shared" si="58"/>
        <v>9</v>
      </c>
      <c r="AQ1911" s="31">
        <v>26.51</v>
      </c>
      <c r="AR1911">
        <f t="shared" si="59"/>
        <v>9.2799999999999994</v>
      </c>
    </row>
    <row r="1912" spans="1:44" x14ac:dyDescent="0.25">
      <c r="A1912">
        <v>90194</v>
      </c>
      <c r="B1912">
        <v>4</v>
      </c>
      <c r="C1912" t="s">
        <v>55</v>
      </c>
      <c r="D1912" t="s">
        <v>81</v>
      </c>
      <c r="E1912">
        <v>7</v>
      </c>
      <c r="F1912">
        <v>4.3899999999999997</v>
      </c>
      <c r="G1912">
        <v>10.86</v>
      </c>
      <c r="H1912" s="1">
        <v>44841</v>
      </c>
      <c r="I1912" s="20">
        <v>3</v>
      </c>
      <c r="J1912" s="47">
        <f>Table_Query_from_Mac10[[#This Row],[unit_price]]-(Table_Query_from_Mac10[[#This Row],[unit_price]]*(Table_Query_from_Mac10[[#This Row],[discount_pct]]/100))</f>
        <v>10.5342</v>
      </c>
      <c r="K1912" s="47">
        <f>Table_Query_from_Mac10[[#This Row],[unit_cost]]</f>
        <v>4.3899999999999997</v>
      </c>
      <c r="L1912" s="47">
        <f>Table_Query_from_Mac10[[#This Row],[Live-cost]]*(1+Table_Query_from_Mac10[[#This Row],[CogsIncreasebyTYPE]])</f>
        <v>4.3899999999999997</v>
      </c>
      <c r="M1912" s="47">
        <f>Table_Query_from_Mac10[[#This Row],[Live-cost]]*Table_Query_from_Mac10[[#This Row],[qty_to_ship]]</f>
        <v>30.729999999999997</v>
      </c>
      <c r="N1912" s="47">
        <f>IF(Table_Query_from_Mac10[[#This Row],[item_no]]="KDA",-Table_Query_from_Mac10[[#This Row],[unit_price]],Table_Query_from_Mac10[[#This Row],[Net Unit]]*Table_Query_from_Mac10[[#This Row],[qty_to_ship]])</f>
        <v>73.739400000000003</v>
      </c>
      <c r="O1912" s="47">
        <f>SUMIFS(Summary!C:C,Summary!H:H,Table_Query_from_Mac10[[#This Row],[Juiceoc]])</f>
        <v>0</v>
      </c>
      <c r="P1912" s="47">
        <f>SUMIFS(Summary!D:D,Summary!H:H,Table_Query_from_Mac10[[#This Row],[Juiceoc]])</f>
        <v>0</v>
      </c>
      <c r="Q1912" s="47">
        <f>SUMIFS(Summary!E:E,Summary!H:H,Table_Query_from_Mac10[[#This Row],[Juiceoc]])</f>
        <v>0</v>
      </c>
      <c r="R1912" s="47">
        <f>Table_Query_from_Mac10[[#This Row],[Net Unit]]*(1+Table_Query_from_Mac10[[#This Row],[PriceIncreasebyType]])</f>
        <v>10.5342</v>
      </c>
      <c r="S1912" s="47">
        <f>Table_Query_from_Mac10[[#This Row],[UnitPriceFuture]]*Table_Query_from_Mac10[[#This Row],[qtytoShipFuture]]</f>
        <v>73.739400000000003</v>
      </c>
      <c r="T1912" s="47">
        <f>ROUND(Table_Query_from_Mac10[[#This Row],[qty_to_ship]]*(1+Table_Query_from_Mac10[[#This Row],[VolumeIncreasebyType]]),0)</f>
        <v>7</v>
      </c>
      <c r="U1912" s="47">
        <f>Table_Query_from_Mac10[[#This Row],[qtytoShipFuture]]*Table_Query_from_Mac10[[#This Row],[Future-cost]]</f>
        <v>30.729999999999997</v>
      </c>
      <c r="V1912" s="47">
        <f>Table_Query_from_Mac10[[#This Row],[qtytoShipFuture]]-Table_Query_from_Mac10[[#This Row],[qty_to_ship]]</f>
        <v>0</v>
      </c>
      <c r="W1912" s="47">
        <f>Table_Query_from_Mac10[[#This Row],[UnitPriceFuture]]</f>
        <v>10.5342</v>
      </c>
      <c r="X1912" s="47">
        <f>Table_Query_from_Mac10[[#This Row],[Unit Increase]]*Table_Query_from_Mac10[[#This Row],[UnitPriceFuture]]</f>
        <v>0</v>
      </c>
      <c r="Y1912" s="47">
        <f>Table_Query_from_Mac10[[#This Row],[Unit Increase]]*Table_Query_from_Mac10[[#This Row],[Future-cost]]</f>
        <v>0</v>
      </c>
      <c r="Z1912" s="47">
        <f>-(Table_Query_from_Mac10[[#This Row],[Incremental Sales]]+((Table_Query_from_Mac10[[#This Row],[Incremental Sales]]*-(SUM(Summary!$S$8:$S$9)))))*Summary!$S$18</f>
        <v>0</v>
      </c>
      <c r="AA1912" s="47">
        <f>IFERROR(Table_Query_from_Mac10[[#This Row],[Incremental Cost]]/Table_Query_from_Mac10[[#This Row],[Incremental Sales]],0)</f>
        <v>0</v>
      </c>
      <c r="AB1912" s="47">
        <f>IFERROR(Table_Query_from_Mac10[[#This Row],[TotalCostFuture]]/Table_Query_from_Mac10[[#This Row],[totalsalesFuture]],0)</f>
        <v>0.41673786334035801</v>
      </c>
      <c r="AN1912" s="30">
        <v>25</v>
      </c>
      <c r="AO1912">
        <f t="shared" si="58"/>
        <v>7</v>
      </c>
      <c r="AQ1912" s="30">
        <v>31.03</v>
      </c>
      <c r="AR1912">
        <f t="shared" si="59"/>
        <v>10.86</v>
      </c>
    </row>
    <row r="1913" spans="1:44" x14ac:dyDescent="0.25">
      <c r="A1913">
        <v>90194</v>
      </c>
      <c r="B1913">
        <v>5</v>
      </c>
      <c r="C1913" t="s">
        <v>55</v>
      </c>
      <c r="D1913" t="s">
        <v>81</v>
      </c>
      <c r="E1913">
        <v>19</v>
      </c>
      <c r="F1913">
        <v>4.8499999999999996</v>
      </c>
      <c r="G1913">
        <v>12.21</v>
      </c>
      <c r="H1913" s="1">
        <v>44841</v>
      </c>
      <c r="I1913" s="20">
        <v>3</v>
      </c>
      <c r="J1913" s="47">
        <f>Table_Query_from_Mac10[[#This Row],[unit_price]]-(Table_Query_from_Mac10[[#This Row],[unit_price]]*(Table_Query_from_Mac10[[#This Row],[discount_pct]]/100))</f>
        <v>11.8437</v>
      </c>
      <c r="K1913" s="47">
        <f>Table_Query_from_Mac10[[#This Row],[unit_cost]]</f>
        <v>4.8499999999999996</v>
      </c>
      <c r="L1913" s="47">
        <f>Table_Query_from_Mac10[[#This Row],[Live-cost]]*(1+Table_Query_from_Mac10[[#This Row],[CogsIncreasebyTYPE]])</f>
        <v>4.8499999999999996</v>
      </c>
      <c r="M1913" s="47">
        <f>Table_Query_from_Mac10[[#This Row],[Live-cost]]*Table_Query_from_Mac10[[#This Row],[qty_to_ship]]</f>
        <v>92.149999999999991</v>
      </c>
      <c r="N1913" s="47">
        <f>IF(Table_Query_from_Mac10[[#This Row],[item_no]]="KDA",-Table_Query_from_Mac10[[#This Row],[unit_price]],Table_Query_from_Mac10[[#This Row],[Net Unit]]*Table_Query_from_Mac10[[#This Row],[qty_to_ship]])</f>
        <v>225.03030000000001</v>
      </c>
      <c r="O1913" s="47">
        <f>SUMIFS(Summary!C:C,Summary!H:H,Table_Query_from_Mac10[[#This Row],[Juiceoc]])</f>
        <v>0</v>
      </c>
      <c r="P1913" s="47">
        <f>SUMIFS(Summary!D:D,Summary!H:H,Table_Query_from_Mac10[[#This Row],[Juiceoc]])</f>
        <v>0</v>
      </c>
      <c r="Q1913" s="47">
        <f>SUMIFS(Summary!E:E,Summary!H:H,Table_Query_from_Mac10[[#This Row],[Juiceoc]])</f>
        <v>0</v>
      </c>
      <c r="R1913" s="47">
        <f>Table_Query_from_Mac10[[#This Row],[Net Unit]]*(1+Table_Query_from_Mac10[[#This Row],[PriceIncreasebyType]])</f>
        <v>11.8437</v>
      </c>
      <c r="S1913" s="47">
        <f>Table_Query_from_Mac10[[#This Row],[UnitPriceFuture]]*Table_Query_from_Mac10[[#This Row],[qtytoShipFuture]]</f>
        <v>225.03030000000001</v>
      </c>
      <c r="T1913" s="47">
        <f>ROUND(Table_Query_from_Mac10[[#This Row],[qty_to_ship]]*(1+Table_Query_from_Mac10[[#This Row],[VolumeIncreasebyType]]),0)</f>
        <v>19</v>
      </c>
      <c r="U1913" s="47">
        <f>Table_Query_from_Mac10[[#This Row],[qtytoShipFuture]]*Table_Query_from_Mac10[[#This Row],[Future-cost]]</f>
        <v>92.149999999999991</v>
      </c>
      <c r="V1913" s="47">
        <f>Table_Query_from_Mac10[[#This Row],[qtytoShipFuture]]-Table_Query_from_Mac10[[#This Row],[qty_to_ship]]</f>
        <v>0</v>
      </c>
      <c r="W1913" s="47">
        <f>Table_Query_from_Mac10[[#This Row],[UnitPriceFuture]]</f>
        <v>11.8437</v>
      </c>
      <c r="X1913" s="47">
        <f>Table_Query_from_Mac10[[#This Row],[Unit Increase]]*Table_Query_from_Mac10[[#This Row],[UnitPriceFuture]]</f>
        <v>0</v>
      </c>
      <c r="Y1913" s="47">
        <f>Table_Query_from_Mac10[[#This Row],[Unit Increase]]*Table_Query_from_Mac10[[#This Row],[Future-cost]]</f>
        <v>0</v>
      </c>
      <c r="Z1913" s="47">
        <f>-(Table_Query_from_Mac10[[#This Row],[Incremental Sales]]+((Table_Query_from_Mac10[[#This Row],[Incremental Sales]]*-(SUM(Summary!$S$8:$S$9)))))*Summary!$S$18</f>
        <v>0</v>
      </c>
      <c r="AA1913" s="47">
        <f>IFERROR(Table_Query_from_Mac10[[#This Row],[Incremental Cost]]/Table_Query_from_Mac10[[#This Row],[Incremental Sales]],0)</f>
        <v>0</v>
      </c>
      <c r="AB1913" s="47">
        <f>IFERROR(Table_Query_from_Mac10[[#This Row],[TotalCostFuture]]/Table_Query_from_Mac10[[#This Row],[totalsalesFuture]],0)</f>
        <v>0.40950040950040945</v>
      </c>
      <c r="AN1913" s="31">
        <v>75</v>
      </c>
      <c r="AO1913">
        <f t="shared" si="58"/>
        <v>19</v>
      </c>
      <c r="AQ1913" s="31">
        <v>34.89</v>
      </c>
      <c r="AR1913">
        <f t="shared" si="59"/>
        <v>12.21</v>
      </c>
    </row>
    <row r="1914" spans="1:44" x14ac:dyDescent="0.25">
      <c r="A1914">
        <v>90194</v>
      </c>
      <c r="B1914">
        <v>6</v>
      </c>
      <c r="C1914" t="s">
        <v>55</v>
      </c>
      <c r="D1914" t="s">
        <v>81</v>
      </c>
      <c r="E1914">
        <v>30</v>
      </c>
      <c r="F1914">
        <v>5.31</v>
      </c>
      <c r="G1914">
        <v>13.35</v>
      </c>
      <c r="H1914" s="1">
        <v>44841</v>
      </c>
      <c r="I1914" s="20">
        <v>3</v>
      </c>
      <c r="J1914" s="47">
        <f>Table_Query_from_Mac10[[#This Row],[unit_price]]-(Table_Query_from_Mac10[[#This Row],[unit_price]]*(Table_Query_from_Mac10[[#This Row],[discount_pct]]/100))</f>
        <v>12.9495</v>
      </c>
      <c r="K1914" s="47">
        <f>Table_Query_from_Mac10[[#This Row],[unit_cost]]</f>
        <v>5.31</v>
      </c>
      <c r="L1914" s="47">
        <f>Table_Query_from_Mac10[[#This Row],[Live-cost]]*(1+Table_Query_from_Mac10[[#This Row],[CogsIncreasebyTYPE]])</f>
        <v>5.31</v>
      </c>
      <c r="M1914" s="47">
        <f>Table_Query_from_Mac10[[#This Row],[Live-cost]]*Table_Query_from_Mac10[[#This Row],[qty_to_ship]]</f>
        <v>159.29999999999998</v>
      </c>
      <c r="N1914" s="47">
        <f>IF(Table_Query_from_Mac10[[#This Row],[item_no]]="KDA",-Table_Query_from_Mac10[[#This Row],[unit_price]],Table_Query_from_Mac10[[#This Row],[Net Unit]]*Table_Query_from_Mac10[[#This Row],[qty_to_ship]])</f>
        <v>388.48500000000001</v>
      </c>
      <c r="O1914" s="47">
        <f>SUMIFS(Summary!C:C,Summary!H:H,Table_Query_from_Mac10[[#This Row],[Juiceoc]])</f>
        <v>0</v>
      </c>
      <c r="P1914" s="47">
        <f>SUMIFS(Summary!D:D,Summary!H:H,Table_Query_from_Mac10[[#This Row],[Juiceoc]])</f>
        <v>0</v>
      </c>
      <c r="Q1914" s="47">
        <f>SUMIFS(Summary!E:E,Summary!H:H,Table_Query_from_Mac10[[#This Row],[Juiceoc]])</f>
        <v>0</v>
      </c>
      <c r="R1914" s="47">
        <f>Table_Query_from_Mac10[[#This Row],[Net Unit]]*(1+Table_Query_from_Mac10[[#This Row],[PriceIncreasebyType]])</f>
        <v>12.9495</v>
      </c>
      <c r="S1914" s="47">
        <f>Table_Query_from_Mac10[[#This Row],[UnitPriceFuture]]*Table_Query_from_Mac10[[#This Row],[qtytoShipFuture]]</f>
        <v>388.48500000000001</v>
      </c>
      <c r="T1914" s="47">
        <f>ROUND(Table_Query_from_Mac10[[#This Row],[qty_to_ship]]*(1+Table_Query_from_Mac10[[#This Row],[VolumeIncreasebyType]]),0)</f>
        <v>30</v>
      </c>
      <c r="U1914" s="47">
        <f>Table_Query_from_Mac10[[#This Row],[qtytoShipFuture]]*Table_Query_from_Mac10[[#This Row],[Future-cost]]</f>
        <v>159.29999999999998</v>
      </c>
      <c r="V1914" s="47">
        <f>Table_Query_from_Mac10[[#This Row],[qtytoShipFuture]]-Table_Query_from_Mac10[[#This Row],[qty_to_ship]]</f>
        <v>0</v>
      </c>
      <c r="W1914" s="47">
        <f>Table_Query_from_Mac10[[#This Row],[UnitPriceFuture]]</f>
        <v>12.9495</v>
      </c>
      <c r="X1914" s="47">
        <f>Table_Query_from_Mac10[[#This Row],[Unit Increase]]*Table_Query_from_Mac10[[#This Row],[UnitPriceFuture]]</f>
        <v>0</v>
      </c>
      <c r="Y1914" s="47">
        <f>Table_Query_from_Mac10[[#This Row],[Unit Increase]]*Table_Query_from_Mac10[[#This Row],[Future-cost]]</f>
        <v>0</v>
      </c>
      <c r="Z1914" s="47">
        <f>-(Table_Query_from_Mac10[[#This Row],[Incremental Sales]]+((Table_Query_from_Mac10[[#This Row],[Incremental Sales]]*-(SUM(Summary!$S$8:$S$9)))))*Summary!$S$18</f>
        <v>0</v>
      </c>
      <c r="AA1914" s="47">
        <f>IFERROR(Table_Query_from_Mac10[[#This Row],[Incremental Cost]]/Table_Query_from_Mac10[[#This Row],[Incremental Sales]],0)</f>
        <v>0</v>
      </c>
      <c r="AB1914" s="47">
        <f>IFERROR(Table_Query_from_Mac10[[#This Row],[TotalCostFuture]]/Table_Query_from_Mac10[[#This Row],[totalsalesFuture]],0)</f>
        <v>0.41005444225645771</v>
      </c>
      <c r="AN1914" s="30">
        <v>120</v>
      </c>
      <c r="AO1914">
        <f t="shared" si="58"/>
        <v>30</v>
      </c>
      <c r="AQ1914" s="30">
        <v>38.130000000000003</v>
      </c>
      <c r="AR1914">
        <f t="shared" si="59"/>
        <v>13.35</v>
      </c>
    </row>
    <row r="1915" spans="1:44" x14ac:dyDescent="0.25">
      <c r="A1915">
        <v>90194</v>
      </c>
      <c r="B1915">
        <v>7</v>
      </c>
      <c r="C1915" t="s">
        <v>55</v>
      </c>
      <c r="D1915" t="s">
        <v>81</v>
      </c>
      <c r="E1915">
        <v>48</v>
      </c>
      <c r="F1915">
        <v>5.81</v>
      </c>
      <c r="G1915">
        <v>14.47</v>
      </c>
      <c r="H1915" s="1">
        <v>44841</v>
      </c>
      <c r="I1915" s="20">
        <v>3</v>
      </c>
      <c r="J1915" s="47">
        <f>Table_Query_from_Mac10[[#This Row],[unit_price]]-(Table_Query_from_Mac10[[#This Row],[unit_price]]*(Table_Query_from_Mac10[[#This Row],[discount_pct]]/100))</f>
        <v>14.0359</v>
      </c>
      <c r="K1915" s="47">
        <f>Table_Query_from_Mac10[[#This Row],[unit_cost]]</f>
        <v>5.81</v>
      </c>
      <c r="L1915" s="47">
        <f>Table_Query_from_Mac10[[#This Row],[Live-cost]]*(1+Table_Query_from_Mac10[[#This Row],[CogsIncreasebyTYPE]])</f>
        <v>5.81</v>
      </c>
      <c r="M1915" s="47">
        <f>Table_Query_from_Mac10[[#This Row],[Live-cost]]*Table_Query_from_Mac10[[#This Row],[qty_to_ship]]</f>
        <v>278.88</v>
      </c>
      <c r="N1915" s="47">
        <f>IF(Table_Query_from_Mac10[[#This Row],[item_no]]="KDA",-Table_Query_from_Mac10[[#This Row],[unit_price]],Table_Query_from_Mac10[[#This Row],[Net Unit]]*Table_Query_from_Mac10[[#This Row],[qty_to_ship]])</f>
        <v>673.72320000000002</v>
      </c>
      <c r="O1915" s="47">
        <f>SUMIFS(Summary!C:C,Summary!H:H,Table_Query_from_Mac10[[#This Row],[Juiceoc]])</f>
        <v>0</v>
      </c>
      <c r="P1915" s="47">
        <f>SUMIFS(Summary!D:D,Summary!H:H,Table_Query_from_Mac10[[#This Row],[Juiceoc]])</f>
        <v>0</v>
      </c>
      <c r="Q1915" s="47">
        <f>SUMIFS(Summary!E:E,Summary!H:H,Table_Query_from_Mac10[[#This Row],[Juiceoc]])</f>
        <v>0</v>
      </c>
      <c r="R1915" s="47">
        <f>Table_Query_from_Mac10[[#This Row],[Net Unit]]*(1+Table_Query_from_Mac10[[#This Row],[PriceIncreasebyType]])</f>
        <v>14.0359</v>
      </c>
      <c r="S1915" s="47">
        <f>Table_Query_from_Mac10[[#This Row],[UnitPriceFuture]]*Table_Query_from_Mac10[[#This Row],[qtytoShipFuture]]</f>
        <v>673.72320000000002</v>
      </c>
      <c r="T1915" s="47">
        <f>ROUND(Table_Query_from_Mac10[[#This Row],[qty_to_ship]]*(1+Table_Query_from_Mac10[[#This Row],[VolumeIncreasebyType]]),0)</f>
        <v>48</v>
      </c>
      <c r="U1915" s="47">
        <f>Table_Query_from_Mac10[[#This Row],[qtytoShipFuture]]*Table_Query_from_Mac10[[#This Row],[Future-cost]]</f>
        <v>278.88</v>
      </c>
      <c r="V1915" s="47">
        <f>Table_Query_from_Mac10[[#This Row],[qtytoShipFuture]]-Table_Query_from_Mac10[[#This Row],[qty_to_ship]]</f>
        <v>0</v>
      </c>
      <c r="W1915" s="47">
        <f>Table_Query_from_Mac10[[#This Row],[UnitPriceFuture]]</f>
        <v>14.0359</v>
      </c>
      <c r="X1915" s="47">
        <f>Table_Query_from_Mac10[[#This Row],[Unit Increase]]*Table_Query_from_Mac10[[#This Row],[UnitPriceFuture]]</f>
        <v>0</v>
      </c>
      <c r="Y1915" s="47">
        <f>Table_Query_from_Mac10[[#This Row],[Unit Increase]]*Table_Query_from_Mac10[[#This Row],[Future-cost]]</f>
        <v>0</v>
      </c>
      <c r="Z1915" s="47">
        <f>-(Table_Query_from_Mac10[[#This Row],[Incremental Sales]]+((Table_Query_from_Mac10[[#This Row],[Incremental Sales]]*-(SUM(Summary!$S$8:$S$9)))))*Summary!$S$18</f>
        <v>0</v>
      </c>
      <c r="AA1915" s="47">
        <f>IFERROR(Table_Query_from_Mac10[[#This Row],[Incremental Cost]]/Table_Query_from_Mac10[[#This Row],[Incremental Sales]],0)</f>
        <v>0</v>
      </c>
      <c r="AB1915" s="47">
        <f>IFERROR(Table_Query_from_Mac10[[#This Row],[TotalCostFuture]]/Table_Query_from_Mac10[[#This Row],[totalsalesFuture]],0)</f>
        <v>0.41393854330680607</v>
      </c>
      <c r="AN1915" s="31">
        <v>192</v>
      </c>
      <c r="AO1915">
        <f t="shared" si="58"/>
        <v>48</v>
      </c>
      <c r="AQ1915" s="31">
        <v>41.35</v>
      </c>
      <c r="AR1915">
        <f t="shared" si="59"/>
        <v>14.47</v>
      </c>
    </row>
    <row r="1916" spans="1:44" x14ac:dyDescent="0.25">
      <c r="A1916">
        <v>90194</v>
      </c>
      <c r="B1916">
        <v>8</v>
      </c>
      <c r="C1916" t="s">
        <v>55</v>
      </c>
      <c r="D1916" t="s">
        <v>81</v>
      </c>
      <c r="E1916">
        <v>16</v>
      </c>
      <c r="F1916">
        <v>6.38</v>
      </c>
      <c r="G1916">
        <v>16.420000000000002</v>
      </c>
      <c r="H1916" s="1">
        <v>44841</v>
      </c>
      <c r="I1916" s="20">
        <v>3</v>
      </c>
      <c r="J1916" s="47">
        <f>Table_Query_from_Mac10[[#This Row],[unit_price]]-(Table_Query_from_Mac10[[#This Row],[unit_price]]*(Table_Query_from_Mac10[[#This Row],[discount_pct]]/100))</f>
        <v>15.927400000000002</v>
      </c>
      <c r="K1916" s="47">
        <f>Table_Query_from_Mac10[[#This Row],[unit_cost]]</f>
        <v>6.38</v>
      </c>
      <c r="L1916" s="47">
        <f>Table_Query_from_Mac10[[#This Row],[Live-cost]]*(1+Table_Query_from_Mac10[[#This Row],[CogsIncreasebyTYPE]])</f>
        <v>6.38</v>
      </c>
      <c r="M1916" s="47">
        <f>Table_Query_from_Mac10[[#This Row],[Live-cost]]*Table_Query_from_Mac10[[#This Row],[qty_to_ship]]</f>
        <v>102.08</v>
      </c>
      <c r="N1916" s="47">
        <f>IF(Table_Query_from_Mac10[[#This Row],[item_no]]="KDA",-Table_Query_from_Mac10[[#This Row],[unit_price]],Table_Query_from_Mac10[[#This Row],[Net Unit]]*Table_Query_from_Mac10[[#This Row],[qty_to_ship]])</f>
        <v>254.83840000000004</v>
      </c>
      <c r="O1916" s="47">
        <f>SUMIFS(Summary!C:C,Summary!H:H,Table_Query_from_Mac10[[#This Row],[Juiceoc]])</f>
        <v>0</v>
      </c>
      <c r="P1916" s="47">
        <f>SUMIFS(Summary!D:D,Summary!H:H,Table_Query_from_Mac10[[#This Row],[Juiceoc]])</f>
        <v>0</v>
      </c>
      <c r="Q1916" s="47">
        <f>SUMIFS(Summary!E:E,Summary!H:H,Table_Query_from_Mac10[[#This Row],[Juiceoc]])</f>
        <v>0</v>
      </c>
      <c r="R1916" s="47">
        <f>Table_Query_from_Mac10[[#This Row],[Net Unit]]*(1+Table_Query_from_Mac10[[#This Row],[PriceIncreasebyType]])</f>
        <v>15.927400000000002</v>
      </c>
      <c r="S1916" s="47">
        <f>Table_Query_from_Mac10[[#This Row],[UnitPriceFuture]]*Table_Query_from_Mac10[[#This Row],[qtytoShipFuture]]</f>
        <v>254.83840000000004</v>
      </c>
      <c r="T1916" s="47">
        <f>ROUND(Table_Query_from_Mac10[[#This Row],[qty_to_ship]]*(1+Table_Query_from_Mac10[[#This Row],[VolumeIncreasebyType]]),0)</f>
        <v>16</v>
      </c>
      <c r="U1916" s="47">
        <f>Table_Query_from_Mac10[[#This Row],[qtytoShipFuture]]*Table_Query_from_Mac10[[#This Row],[Future-cost]]</f>
        <v>102.08</v>
      </c>
      <c r="V1916" s="47">
        <f>Table_Query_from_Mac10[[#This Row],[qtytoShipFuture]]-Table_Query_from_Mac10[[#This Row],[qty_to_ship]]</f>
        <v>0</v>
      </c>
      <c r="W1916" s="47">
        <f>Table_Query_from_Mac10[[#This Row],[UnitPriceFuture]]</f>
        <v>15.927400000000002</v>
      </c>
      <c r="X1916" s="47">
        <f>Table_Query_from_Mac10[[#This Row],[Unit Increase]]*Table_Query_from_Mac10[[#This Row],[UnitPriceFuture]]</f>
        <v>0</v>
      </c>
      <c r="Y1916" s="47">
        <f>Table_Query_from_Mac10[[#This Row],[Unit Increase]]*Table_Query_from_Mac10[[#This Row],[Future-cost]]</f>
        <v>0</v>
      </c>
      <c r="Z1916" s="47">
        <f>-(Table_Query_from_Mac10[[#This Row],[Incremental Sales]]+((Table_Query_from_Mac10[[#This Row],[Incremental Sales]]*-(SUM(Summary!$S$8:$S$9)))))*Summary!$S$18</f>
        <v>0</v>
      </c>
      <c r="AA1916" s="47">
        <f>IFERROR(Table_Query_from_Mac10[[#This Row],[Incremental Cost]]/Table_Query_from_Mac10[[#This Row],[Incremental Sales]],0)</f>
        <v>0</v>
      </c>
      <c r="AB1916" s="47">
        <f>IFERROR(Table_Query_from_Mac10[[#This Row],[TotalCostFuture]]/Table_Query_from_Mac10[[#This Row],[totalsalesFuture]],0)</f>
        <v>0.4005675753732561</v>
      </c>
      <c r="AN1916" s="30">
        <v>64</v>
      </c>
      <c r="AO1916">
        <f t="shared" si="58"/>
        <v>16</v>
      </c>
      <c r="AQ1916" s="30">
        <v>46.9</v>
      </c>
      <c r="AR1916">
        <f t="shared" si="59"/>
        <v>16.420000000000002</v>
      </c>
    </row>
    <row r="1917" spans="1:44" x14ac:dyDescent="0.25">
      <c r="A1917">
        <v>90194</v>
      </c>
      <c r="B1917">
        <v>9</v>
      </c>
      <c r="C1917" t="s">
        <v>55</v>
      </c>
      <c r="D1917" t="s">
        <v>81</v>
      </c>
      <c r="E1917">
        <v>6</v>
      </c>
      <c r="F1917">
        <v>7.17</v>
      </c>
      <c r="G1917">
        <v>18.14</v>
      </c>
      <c r="H1917" s="1">
        <v>44841</v>
      </c>
      <c r="I1917" s="20">
        <v>3</v>
      </c>
      <c r="J1917" s="47">
        <f>Table_Query_from_Mac10[[#This Row],[unit_price]]-(Table_Query_from_Mac10[[#This Row],[unit_price]]*(Table_Query_from_Mac10[[#This Row],[discount_pct]]/100))</f>
        <v>17.595800000000001</v>
      </c>
      <c r="K1917" s="47">
        <f>Table_Query_from_Mac10[[#This Row],[unit_cost]]</f>
        <v>7.17</v>
      </c>
      <c r="L1917" s="47">
        <f>Table_Query_from_Mac10[[#This Row],[Live-cost]]*(1+Table_Query_from_Mac10[[#This Row],[CogsIncreasebyTYPE]])</f>
        <v>7.17</v>
      </c>
      <c r="M1917" s="47">
        <f>Table_Query_from_Mac10[[#This Row],[Live-cost]]*Table_Query_from_Mac10[[#This Row],[qty_to_ship]]</f>
        <v>43.019999999999996</v>
      </c>
      <c r="N1917" s="47">
        <f>IF(Table_Query_from_Mac10[[#This Row],[item_no]]="KDA",-Table_Query_from_Mac10[[#This Row],[unit_price]],Table_Query_from_Mac10[[#This Row],[Net Unit]]*Table_Query_from_Mac10[[#This Row],[qty_to_ship]])</f>
        <v>105.57480000000001</v>
      </c>
      <c r="O1917" s="47">
        <f>SUMIFS(Summary!C:C,Summary!H:H,Table_Query_from_Mac10[[#This Row],[Juiceoc]])</f>
        <v>0</v>
      </c>
      <c r="P1917" s="47">
        <f>SUMIFS(Summary!D:D,Summary!H:H,Table_Query_from_Mac10[[#This Row],[Juiceoc]])</f>
        <v>0</v>
      </c>
      <c r="Q1917" s="47">
        <f>SUMIFS(Summary!E:E,Summary!H:H,Table_Query_from_Mac10[[#This Row],[Juiceoc]])</f>
        <v>0</v>
      </c>
      <c r="R1917" s="47">
        <f>Table_Query_from_Mac10[[#This Row],[Net Unit]]*(1+Table_Query_from_Mac10[[#This Row],[PriceIncreasebyType]])</f>
        <v>17.595800000000001</v>
      </c>
      <c r="S1917" s="47">
        <f>Table_Query_from_Mac10[[#This Row],[UnitPriceFuture]]*Table_Query_from_Mac10[[#This Row],[qtytoShipFuture]]</f>
        <v>105.57480000000001</v>
      </c>
      <c r="T1917" s="47">
        <f>ROUND(Table_Query_from_Mac10[[#This Row],[qty_to_ship]]*(1+Table_Query_from_Mac10[[#This Row],[VolumeIncreasebyType]]),0)</f>
        <v>6</v>
      </c>
      <c r="U1917" s="47">
        <f>Table_Query_from_Mac10[[#This Row],[qtytoShipFuture]]*Table_Query_from_Mac10[[#This Row],[Future-cost]]</f>
        <v>43.019999999999996</v>
      </c>
      <c r="V1917" s="47">
        <f>Table_Query_from_Mac10[[#This Row],[qtytoShipFuture]]-Table_Query_from_Mac10[[#This Row],[qty_to_ship]]</f>
        <v>0</v>
      </c>
      <c r="W1917" s="47">
        <f>Table_Query_from_Mac10[[#This Row],[UnitPriceFuture]]</f>
        <v>17.595800000000001</v>
      </c>
      <c r="X1917" s="47">
        <f>Table_Query_from_Mac10[[#This Row],[Unit Increase]]*Table_Query_from_Mac10[[#This Row],[UnitPriceFuture]]</f>
        <v>0</v>
      </c>
      <c r="Y1917" s="47">
        <f>Table_Query_from_Mac10[[#This Row],[Unit Increase]]*Table_Query_from_Mac10[[#This Row],[Future-cost]]</f>
        <v>0</v>
      </c>
      <c r="Z1917" s="47">
        <f>-(Table_Query_from_Mac10[[#This Row],[Incremental Sales]]+((Table_Query_from_Mac10[[#This Row],[Incremental Sales]]*-(SUM(Summary!$S$8:$S$9)))))*Summary!$S$18</f>
        <v>0</v>
      </c>
      <c r="AA1917" s="47">
        <f>IFERROR(Table_Query_from_Mac10[[#This Row],[Incremental Cost]]/Table_Query_from_Mac10[[#This Row],[Incremental Sales]],0)</f>
        <v>0</v>
      </c>
      <c r="AB1917" s="47">
        <f>IFERROR(Table_Query_from_Mac10[[#This Row],[TotalCostFuture]]/Table_Query_from_Mac10[[#This Row],[totalsalesFuture]],0)</f>
        <v>0.40748360404187356</v>
      </c>
      <c r="AN1917" s="31">
        <v>24</v>
      </c>
      <c r="AO1917">
        <f t="shared" si="58"/>
        <v>6</v>
      </c>
      <c r="AQ1917" s="31">
        <v>51.84</v>
      </c>
      <c r="AR1917">
        <f t="shared" si="59"/>
        <v>18.14</v>
      </c>
    </row>
    <row r="1918" spans="1:44" x14ac:dyDescent="0.25">
      <c r="A1918">
        <v>90194</v>
      </c>
      <c r="B1918">
        <v>10</v>
      </c>
      <c r="C1918" t="s">
        <v>55</v>
      </c>
      <c r="D1918" t="s">
        <v>81</v>
      </c>
      <c r="E1918">
        <v>14</v>
      </c>
      <c r="F1918">
        <v>8.5</v>
      </c>
      <c r="G1918">
        <v>22.57</v>
      </c>
      <c r="H1918" s="1">
        <v>44841</v>
      </c>
      <c r="I1918" s="20">
        <v>3</v>
      </c>
      <c r="J1918" s="47">
        <f>Table_Query_from_Mac10[[#This Row],[unit_price]]-(Table_Query_from_Mac10[[#This Row],[unit_price]]*(Table_Query_from_Mac10[[#This Row],[discount_pct]]/100))</f>
        <v>21.892900000000001</v>
      </c>
      <c r="K1918" s="47">
        <f>Table_Query_from_Mac10[[#This Row],[unit_cost]]</f>
        <v>8.5</v>
      </c>
      <c r="L1918" s="47">
        <f>Table_Query_from_Mac10[[#This Row],[Live-cost]]*(1+Table_Query_from_Mac10[[#This Row],[CogsIncreasebyTYPE]])</f>
        <v>8.5</v>
      </c>
      <c r="M1918" s="47">
        <f>Table_Query_from_Mac10[[#This Row],[Live-cost]]*Table_Query_from_Mac10[[#This Row],[qty_to_ship]]</f>
        <v>119</v>
      </c>
      <c r="N1918" s="47">
        <f>IF(Table_Query_from_Mac10[[#This Row],[item_no]]="KDA",-Table_Query_from_Mac10[[#This Row],[unit_price]],Table_Query_from_Mac10[[#This Row],[Net Unit]]*Table_Query_from_Mac10[[#This Row],[qty_to_ship]])</f>
        <v>306.50060000000002</v>
      </c>
      <c r="O1918" s="47">
        <f>SUMIFS(Summary!C:C,Summary!H:H,Table_Query_from_Mac10[[#This Row],[Juiceoc]])</f>
        <v>0</v>
      </c>
      <c r="P1918" s="47">
        <f>SUMIFS(Summary!D:D,Summary!H:H,Table_Query_from_Mac10[[#This Row],[Juiceoc]])</f>
        <v>0</v>
      </c>
      <c r="Q1918" s="47">
        <f>SUMIFS(Summary!E:E,Summary!H:H,Table_Query_from_Mac10[[#This Row],[Juiceoc]])</f>
        <v>0</v>
      </c>
      <c r="R1918" s="47">
        <f>Table_Query_from_Mac10[[#This Row],[Net Unit]]*(1+Table_Query_from_Mac10[[#This Row],[PriceIncreasebyType]])</f>
        <v>21.892900000000001</v>
      </c>
      <c r="S1918" s="47">
        <f>Table_Query_from_Mac10[[#This Row],[UnitPriceFuture]]*Table_Query_from_Mac10[[#This Row],[qtytoShipFuture]]</f>
        <v>306.50060000000002</v>
      </c>
      <c r="T1918" s="47">
        <f>ROUND(Table_Query_from_Mac10[[#This Row],[qty_to_ship]]*(1+Table_Query_from_Mac10[[#This Row],[VolumeIncreasebyType]]),0)</f>
        <v>14</v>
      </c>
      <c r="U1918" s="47">
        <f>Table_Query_from_Mac10[[#This Row],[qtytoShipFuture]]*Table_Query_from_Mac10[[#This Row],[Future-cost]]</f>
        <v>119</v>
      </c>
      <c r="V1918" s="47">
        <f>Table_Query_from_Mac10[[#This Row],[qtytoShipFuture]]-Table_Query_from_Mac10[[#This Row],[qty_to_ship]]</f>
        <v>0</v>
      </c>
      <c r="W1918" s="47">
        <f>Table_Query_from_Mac10[[#This Row],[UnitPriceFuture]]</f>
        <v>21.892900000000001</v>
      </c>
      <c r="X1918" s="47">
        <f>Table_Query_from_Mac10[[#This Row],[Unit Increase]]*Table_Query_from_Mac10[[#This Row],[UnitPriceFuture]]</f>
        <v>0</v>
      </c>
      <c r="Y1918" s="47">
        <f>Table_Query_from_Mac10[[#This Row],[Unit Increase]]*Table_Query_from_Mac10[[#This Row],[Future-cost]]</f>
        <v>0</v>
      </c>
      <c r="Z1918" s="47">
        <f>-(Table_Query_from_Mac10[[#This Row],[Incremental Sales]]+((Table_Query_from_Mac10[[#This Row],[Incremental Sales]]*-(SUM(Summary!$S$8:$S$9)))))*Summary!$S$18</f>
        <v>0</v>
      </c>
      <c r="AA1918" s="47">
        <f>IFERROR(Table_Query_from_Mac10[[#This Row],[Incremental Cost]]/Table_Query_from_Mac10[[#This Row],[Incremental Sales]],0)</f>
        <v>0</v>
      </c>
      <c r="AB1918" s="47">
        <f>IFERROR(Table_Query_from_Mac10[[#This Row],[TotalCostFuture]]/Table_Query_from_Mac10[[#This Row],[totalsalesFuture]],0)</f>
        <v>0.38825372609384773</v>
      </c>
      <c r="AN1918" s="30">
        <v>54</v>
      </c>
      <c r="AO1918">
        <f t="shared" si="58"/>
        <v>14</v>
      </c>
      <c r="AQ1918" s="30">
        <v>64.489999999999995</v>
      </c>
      <c r="AR1918">
        <f t="shared" si="59"/>
        <v>22.57</v>
      </c>
    </row>
    <row r="1919" spans="1:44" x14ac:dyDescent="0.25">
      <c r="A1919">
        <v>90194</v>
      </c>
      <c r="B1919">
        <v>11</v>
      </c>
      <c r="C1919" t="s">
        <v>55</v>
      </c>
      <c r="D1919" t="s">
        <v>81</v>
      </c>
      <c r="E1919">
        <v>8</v>
      </c>
      <c r="F1919">
        <v>11.84</v>
      </c>
      <c r="G1919">
        <v>31.43</v>
      </c>
      <c r="H1919" s="1">
        <v>44841</v>
      </c>
      <c r="I1919" s="20">
        <v>3</v>
      </c>
      <c r="J1919" s="47">
        <f>Table_Query_from_Mac10[[#This Row],[unit_price]]-(Table_Query_from_Mac10[[#This Row],[unit_price]]*(Table_Query_from_Mac10[[#This Row],[discount_pct]]/100))</f>
        <v>30.487099999999998</v>
      </c>
      <c r="K1919" s="47">
        <f>Table_Query_from_Mac10[[#This Row],[unit_cost]]</f>
        <v>11.84</v>
      </c>
      <c r="L1919" s="47">
        <f>Table_Query_from_Mac10[[#This Row],[Live-cost]]*(1+Table_Query_from_Mac10[[#This Row],[CogsIncreasebyTYPE]])</f>
        <v>11.84</v>
      </c>
      <c r="M1919" s="47">
        <f>Table_Query_from_Mac10[[#This Row],[Live-cost]]*Table_Query_from_Mac10[[#This Row],[qty_to_ship]]</f>
        <v>94.72</v>
      </c>
      <c r="N1919" s="47">
        <f>IF(Table_Query_from_Mac10[[#This Row],[item_no]]="KDA",-Table_Query_from_Mac10[[#This Row],[unit_price]],Table_Query_from_Mac10[[#This Row],[Net Unit]]*Table_Query_from_Mac10[[#This Row],[qty_to_ship]])</f>
        <v>243.89679999999998</v>
      </c>
      <c r="O1919" s="47">
        <f>SUMIFS(Summary!C:C,Summary!H:H,Table_Query_from_Mac10[[#This Row],[Juiceoc]])</f>
        <v>0</v>
      </c>
      <c r="P1919" s="47">
        <f>SUMIFS(Summary!D:D,Summary!H:H,Table_Query_from_Mac10[[#This Row],[Juiceoc]])</f>
        <v>0</v>
      </c>
      <c r="Q1919" s="47">
        <f>SUMIFS(Summary!E:E,Summary!H:H,Table_Query_from_Mac10[[#This Row],[Juiceoc]])</f>
        <v>0</v>
      </c>
      <c r="R1919" s="47">
        <f>Table_Query_from_Mac10[[#This Row],[Net Unit]]*(1+Table_Query_from_Mac10[[#This Row],[PriceIncreasebyType]])</f>
        <v>30.487099999999998</v>
      </c>
      <c r="S1919" s="47">
        <f>Table_Query_from_Mac10[[#This Row],[UnitPriceFuture]]*Table_Query_from_Mac10[[#This Row],[qtytoShipFuture]]</f>
        <v>243.89679999999998</v>
      </c>
      <c r="T1919" s="47">
        <f>ROUND(Table_Query_from_Mac10[[#This Row],[qty_to_ship]]*(1+Table_Query_from_Mac10[[#This Row],[VolumeIncreasebyType]]),0)</f>
        <v>8</v>
      </c>
      <c r="U1919" s="47">
        <f>Table_Query_from_Mac10[[#This Row],[qtytoShipFuture]]*Table_Query_from_Mac10[[#This Row],[Future-cost]]</f>
        <v>94.72</v>
      </c>
      <c r="V1919" s="47">
        <f>Table_Query_from_Mac10[[#This Row],[qtytoShipFuture]]-Table_Query_from_Mac10[[#This Row],[qty_to_ship]]</f>
        <v>0</v>
      </c>
      <c r="W1919" s="47">
        <f>Table_Query_from_Mac10[[#This Row],[UnitPriceFuture]]</f>
        <v>30.487099999999998</v>
      </c>
      <c r="X1919" s="47">
        <f>Table_Query_from_Mac10[[#This Row],[Unit Increase]]*Table_Query_from_Mac10[[#This Row],[UnitPriceFuture]]</f>
        <v>0</v>
      </c>
      <c r="Y1919" s="47">
        <f>Table_Query_from_Mac10[[#This Row],[Unit Increase]]*Table_Query_from_Mac10[[#This Row],[Future-cost]]</f>
        <v>0</v>
      </c>
      <c r="Z1919" s="47">
        <f>-(Table_Query_from_Mac10[[#This Row],[Incremental Sales]]+((Table_Query_from_Mac10[[#This Row],[Incremental Sales]]*-(SUM(Summary!$S$8:$S$9)))))*Summary!$S$18</f>
        <v>0</v>
      </c>
      <c r="AA1919" s="47">
        <f>IFERROR(Table_Query_from_Mac10[[#This Row],[Incremental Cost]]/Table_Query_from_Mac10[[#This Row],[Incremental Sales]],0)</f>
        <v>0</v>
      </c>
      <c r="AB1919" s="47">
        <f>IFERROR(Table_Query_from_Mac10[[#This Row],[TotalCostFuture]]/Table_Query_from_Mac10[[#This Row],[totalsalesFuture]],0)</f>
        <v>0.38836097890583232</v>
      </c>
      <c r="AN1919" s="31">
        <v>30</v>
      </c>
      <c r="AO1919">
        <f t="shared" si="58"/>
        <v>8</v>
      </c>
      <c r="AQ1919" s="31">
        <v>89.8</v>
      </c>
      <c r="AR1919">
        <f t="shared" si="59"/>
        <v>31.43</v>
      </c>
    </row>
    <row r="1920" spans="1:44" x14ac:dyDescent="0.25">
      <c r="A1920">
        <v>90194</v>
      </c>
      <c r="B1920">
        <v>12</v>
      </c>
      <c r="C1920" t="s">
        <v>55</v>
      </c>
      <c r="D1920" t="s">
        <v>81</v>
      </c>
      <c r="E1920">
        <v>4</v>
      </c>
      <c r="F1920">
        <v>13.3</v>
      </c>
      <c r="G1920">
        <v>36.54</v>
      </c>
      <c r="H1920" s="1">
        <v>44841</v>
      </c>
      <c r="I1920" s="20">
        <v>3</v>
      </c>
      <c r="J1920" s="47">
        <f>Table_Query_from_Mac10[[#This Row],[unit_price]]-(Table_Query_from_Mac10[[#This Row],[unit_price]]*(Table_Query_from_Mac10[[#This Row],[discount_pct]]/100))</f>
        <v>35.443799999999996</v>
      </c>
      <c r="K1920" s="47">
        <f>Table_Query_from_Mac10[[#This Row],[unit_cost]]</f>
        <v>13.3</v>
      </c>
      <c r="L1920" s="47">
        <f>Table_Query_from_Mac10[[#This Row],[Live-cost]]*(1+Table_Query_from_Mac10[[#This Row],[CogsIncreasebyTYPE]])</f>
        <v>13.3</v>
      </c>
      <c r="M1920" s="47">
        <f>Table_Query_from_Mac10[[#This Row],[Live-cost]]*Table_Query_from_Mac10[[#This Row],[qty_to_ship]]</f>
        <v>53.2</v>
      </c>
      <c r="N1920" s="47">
        <f>IF(Table_Query_from_Mac10[[#This Row],[item_no]]="KDA",-Table_Query_from_Mac10[[#This Row],[unit_price]],Table_Query_from_Mac10[[#This Row],[Net Unit]]*Table_Query_from_Mac10[[#This Row],[qty_to_ship]])</f>
        <v>141.77519999999998</v>
      </c>
      <c r="O1920" s="47">
        <f>SUMIFS(Summary!C:C,Summary!H:H,Table_Query_from_Mac10[[#This Row],[Juiceoc]])</f>
        <v>0</v>
      </c>
      <c r="P1920" s="47">
        <f>SUMIFS(Summary!D:D,Summary!H:H,Table_Query_from_Mac10[[#This Row],[Juiceoc]])</f>
        <v>0</v>
      </c>
      <c r="Q1920" s="47">
        <f>SUMIFS(Summary!E:E,Summary!H:H,Table_Query_from_Mac10[[#This Row],[Juiceoc]])</f>
        <v>0</v>
      </c>
      <c r="R1920" s="47">
        <f>Table_Query_from_Mac10[[#This Row],[Net Unit]]*(1+Table_Query_from_Mac10[[#This Row],[PriceIncreasebyType]])</f>
        <v>35.443799999999996</v>
      </c>
      <c r="S1920" s="47">
        <f>Table_Query_from_Mac10[[#This Row],[UnitPriceFuture]]*Table_Query_from_Mac10[[#This Row],[qtytoShipFuture]]</f>
        <v>141.77519999999998</v>
      </c>
      <c r="T1920" s="47">
        <f>ROUND(Table_Query_from_Mac10[[#This Row],[qty_to_ship]]*(1+Table_Query_from_Mac10[[#This Row],[VolumeIncreasebyType]]),0)</f>
        <v>4</v>
      </c>
      <c r="U1920" s="47">
        <f>Table_Query_from_Mac10[[#This Row],[qtytoShipFuture]]*Table_Query_from_Mac10[[#This Row],[Future-cost]]</f>
        <v>53.2</v>
      </c>
      <c r="V1920" s="47">
        <f>Table_Query_from_Mac10[[#This Row],[qtytoShipFuture]]-Table_Query_from_Mac10[[#This Row],[qty_to_ship]]</f>
        <v>0</v>
      </c>
      <c r="W1920" s="47">
        <f>Table_Query_from_Mac10[[#This Row],[UnitPriceFuture]]</f>
        <v>35.443799999999996</v>
      </c>
      <c r="X1920" s="47">
        <f>Table_Query_from_Mac10[[#This Row],[Unit Increase]]*Table_Query_from_Mac10[[#This Row],[UnitPriceFuture]]</f>
        <v>0</v>
      </c>
      <c r="Y1920" s="47">
        <f>Table_Query_from_Mac10[[#This Row],[Unit Increase]]*Table_Query_from_Mac10[[#This Row],[Future-cost]]</f>
        <v>0</v>
      </c>
      <c r="Z1920" s="47">
        <f>-(Table_Query_from_Mac10[[#This Row],[Incremental Sales]]+((Table_Query_from_Mac10[[#This Row],[Incremental Sales]]*-(SUM(Summary!$S$8:$S$9)))))*Summary!$S$18</f>
        <v>0</v>
      </c>
      <c r="AA1920" s="47">
        <f>IFERROR(Table_Query_from_Mac10[[#This Row],[Incremental Cost]]/Table_Query_from_Mac10[[#This Row],[Incremental Sales]],0)</f>
        <v>0</v>
      </c>
      <c r="AB1920" s="47">
        <f>IFERROR(Table_Query_from_Mac10[[#This Row],[TotalCostFuture]]/Table_Query_from_Mac10[[#This Row],[totalsalesFuture]],0)</f>
        <v>0.37524193229845565</v>
      </c>
      <c r="AN1920" s="30">
        <v>16</v>
      </c>
      <c r="AO1920">
        <f t="shared" si="58"/>
        <v>4</v>
      </c>
      <c r="AQ1920" s="30">
        <v>104.4</v>
      </c>
      <c r="AR1920">
        <f t="shared" si="59"/>
        <v>36.54</v>
      </c>
    </row>
    <row r="1921" spans="1:44" x14ac:dyDescent="0.25">
      <c r="A1921">
        <v>90194</v>
      </c>
      <c r="B1921">
        <v>13</v>
      </c>
      <c r="C1921" t="s">
        <v>55</v>
      </c>
      <c r="D1921" t="s">
        <v>81</v>
      </c>
      <c r="E1921">
        <v>2</v>
      </c>
      <c r="F1921">
        <v>14.58</v>
      </c>
      <c r="G1921">
        <v>44.36</v>
      </c>
      <c r="H1921" s="1">
        <v>44841</v>
      </c>
      <c r="I1921" s="20">
        <v>3</v>
      </c>
      <c r="J1921" s="47">
        <f>Table_Query_from_Mac10[[#This Row],[unit_price]]-(Table_Query_from_Mac10[[#This Row],[unit_price]]*(Table_Query_from_Mac10[[#This Row],[discount_pct]]/100))</f>
        <v>43.029200000000003</v>
      </c>
      <c r="K1921" s="47">
        <f>Table_Query_from_Mac10[[#This Row],[unit_cost]]</f>
        <v>14.58</v>
      </c>
      <c r="L1921" s="47">
        <f>Table_Query_from_Mac10[[#This Row],[Live-cost]]*(1+Table_Query_from_Mac10[[#This Row],[CogsIncreasebyTYPE]])</f>
        <v>14.58</v>
      </c>
      <c r="M1921" s="47">
        <f>Table_Query_from_Mac10[[#This Row],[Live-cost]]*Table_Query_from_Mac10[[#This Row],[qty_to_ship]]</f>
        <v>29.16</v>
      </c>
      <c r="N1921" s="47">
        <f>IF(Table_Query_from_Mac10[[#This Row],[item_no]]="KDA",-Table_Query_from_Mac10[[#This Row],[unit_price]],Table_Query_from_Mac10[[#This Row],[Net Unit]]*Table_Query_from_Mac10[[#This Row],[qty_to_ship]])</f>
        <v>86.058400000000006</v>
      </c>
      <c r="O1921" s="47">
        <f>SUMIFS(Summary!C:C,Summary!H:H,Table_Query_from_Mac10[[#This Row],[Juiceoc]])</f>
        <v>0</v>
      </c>
      <c r="P1921" s="47">
        <f>SUMIFS(Summary!D:D,Summary!H:H,Table_Query_from_Mac10[[#This Row],[Juiceoc]])</f>
        <v>0</v>
      </c>
      <c r="Q1921" s="47">
        <f>SUMIFS(Summary!E:E,Summary!H:H,Table_Query_from_Mac10[[#This Row],[Juiceoc]])</f>
        <v>0</v>
      </c>
      <c r="R1921" s="47">
        <f>Table_Query_from_Mac10[[#This Row],[Net Unit]]*(1+Table_Query_from_Mac10[[#This Row],[PriceIncreasebyType]])</f>
        <v>43.029200000000003</v>
      </c>
      <c r="S1921" s="47">
        <f>Table_Query_from_Mac10[[#This Row],[UnitPriceFuture]]*Table_Query_from_Mac10[[#This Row],[qtytoShipFuture]]</f>
        <v>86.058400000000006</v>
      </c>
      <c r="T1921" s="47">
        <f>ROUND(Table_Query_from_Mac10[[#This Row],[qty_to_ship]]*(1+Table_Query_from_Mac10[[#This Row],[VolumeIncreasebyType]]),0)</f>
        <v>2</v>
      </c>
      <c r="U1921" s="47">
        <f>Table_Query_from_Mac10[[#This Row],[qtytoShipFuture]]*Table_Query_from_Mac10[[#This Row],[Future-cost]]</f>
        <v>29.16</v>
      </c>
      <c r="V1921" s="47">
        <f>Table_Query_from_Mac10[[#This Row],[qtytoShipFuture]]-Table_Query_from_Mac10[[#This Row],[qty_to_ship]]</f>
        <v>0</v>
      </c>
      <c r="W1921" s="47">
        <f>Table_Query_from_Mac10[[#This Row],[UnitPriceFuture]]</f>
        <v>43.029200000000003</v>
      </c>
      <c r="X1921" s="47">
        <f>Table_Query_from_Mac10[[#This Row],[Unit Increase]]*Table_Query_from_Mac10[[#This Row],[UnitPriceFuture]]</f>
        <v>0</v>
      </c>
      <c r="Y1921" s="47">
        <f>Table_Query_from_Mac10[[#This Row],[Unit Increase]]*Table_Query_from_Mac10[[#This Row],[Future-cost]]</f>
        <v>0</v>
      </c>
      <c r="Z1921" s="47">
        <f>-(Table_Query_from_Mac10[[#This Row],[Incremental Sales]]+((Table_Query_from_Mac10[[#This Row],[Incremental Sales]]*-(SUM(Summary!$S$8:$S$9)))))*Summary!$S$18</f>
        <v>0</v>
      </c>
      <c r="AA1921" s="47">
        <f>IFERROR(Table_Query_from_Mac10[[#This Row],[Incremental Cost]]/Table_Query_from_Mac10[[#This Row],[Incremental Sales]],0)</f>
        <v>0</v>
      </c>
      <c r="AB1921" s="47">
        <f>IFERROR(Table_Query_from_Mac10[[#This Row],[TotalCostFuture]]/Table_Query_from_Mac10[[#This Row],[totalsalesFuture]],0)</f>
        <v>0.33883967166482293</v>
      </c>
      <c r="AN1921" s="31">
        <v>8</v>
      </c>
      <c r="AO1921">
        <f t="shared" si="58"/>
        <v>2</v>
      </c>
      <c r="AQ1921" s="31">
        <v>126.73</v>
      </c>
      <c r="AR1921">
        <f t="shared" si="59"/>
        <v>44.36</v>
      </c>
    </row>
    <row r="1922" spans="1:44" x14ac:dyDescent="0.25">
      <c r="A1922">
        <v>90194</v>
      </c>
      <c r="B1922">
        <v>14</v>
      </c>
      <c r="C1922" t="s">
        <v>55</v>
      </c>
      <c r="D1922" t="s">
        <v>81</v>
      </c>
      <c r="E1922">
        <v>5</v>
      </c>
      <c r="F1922">
        <v>5.94</v>
      </c>
      <c r="G1922">
        <v>15.62</v>
      </c>
      <c r="H1922" s="1">
        <v>44841</v>
      </c>
      <c r="I1922" s="20">
        <v>3</v>
      </c>
      <c r="J1922" s="47">
        <f>Table_Query_from_Mac10[[#This Row],[unit_price]]-(Table_Query_from_Mac10[[#This Row],[unit_price]]*(Table_Query_from_Mac10[[#This Row],[discount_pct]]/100))</f>
        <v>15.151399999999999</v>
      </c>
      <c r="K1922" s="47">
        <f>Table_Query_from_Mac10[[#This Row],[unit_cost]]</f>
        <v>5.94</v>
      </c>
      <c r="L1922" s="47">
        <f>Table_Query_from_Mac10[[#This Row],[Live-cost]]*(1+Table_Query_from_Mac10[[#This Row],[CogsIncreasebyTYPE]])</f>
        <v>5.94</v>
      </c>
      <c r="M1922" s="47">
        <f>Table_Query_from_Mac10[[#This Row],[Live-cost]]*Table_Query_from_Mac10[[#This Row],[qty_to_ship]]</f>
        <v>29.700000000000003</v>
      </c>
      <c r="N1922" s="47">
        <f>IF(Table_Query_from_Mac10[[#This Row],[item_no]]="KDA",-Table_Query_from_Mac10[[#This Row],[unit_price]],Table_Query_from_Mac10[[#This Row],[Net Unit]]*Table_Query_from_Mac10[[#This Row],[qty_to_ship]])</f>
        <v>75.756999999999991</v>
      </c>
      <c r="O1922" s="47">
        <f>SUMIFS(Summary!C:C,Summary!H:H,Table_Query_from_Mac10[[#This Row],[Juiceoc]])</f>
        <v>0</v>
      </c>
      <c r="P1922" s="47">
        <f>SUMIFS(Summary!D:D,Summary!H:H,Table_Query_from_Mac10[[#This Row],[Juiceoc]])</f>
        <v>0</v>
      </c>
      <c r="Q1922" s="47">
        <f>SUMIFS(Summary!E:E,Summary!H:H,Table_Query_from_Mac10[[#This Row],[Juiceoc]])</f>
        <v>0</v>
      </c>
      <c r="R1922" s="47">
        <f>Table_Query_from_Mac10[[#This Row],[Net Unit]]*(1+Table_Query_from_Mac10[[#This Row],[PriceIncreasebyType]])</f>
        <v>15.151399999999999</v>
      </c>
      <c r="S1922" s="47">
        <f>Table_Query_from_Mac10[[#This Row],[UnitPriceFuture]]*Table_Query_from_Mac10[[#This Row],[qtytoShipFuture]]</f>
        <v>75.756999999999991</v>
      </c>
      <c r="T1922" s="47">
        <f>ROUND(Table_Query_from_Mac10[[#This Row],[qty_to_ship]]*(1+Table_Query_from_Mac10[[#This Row],[VolumeIncreasebyType]]),0)</f>
        <v>5</v>
      </c>
      <c r="U1922" s="47">
        <f>Table_Query_from_Mac10[[#This Row],[qtytoShipFuture]]*Table_Query_from_Mac10[[#This Row],[Future-cost]]</f>
        <v>29.700000000000003</v>
      </c>
      <c r="V1922" s="47">
        <f>Table_Query_from_Mac10[[#This Row],[qtytoShipFuture]]-Table_Query_from_Mac10[[#This Row],[qty_to_ship]]</f>
        <v>0</v>
      </c>
      <c r="W1922" s="47">
        <f>Table_Query_from_Mac10[[#This Row],[UnitPriceFuture]]</f>
        <v>15.151399999999999</v>
      </c>
      <c r="X1922" s="47">
        <f>Table_Query_from_Mac10[[#This Row],[Unit Increase]]*Table_Query_from_Mac10[[#This Row],[UnitPriceFuture]]</f>
        <v>0</v>
      </c>
      <c r="Y1922" s="47">
        <f>Table_Query_from_Mac10[[#This Row],[Unit Increase]]*Table_Query_from_Mac10[[#This Row],[Future-cost]]</f>
        <v>0</v>
      </c>
      <c r="Z1922" s="47">
        <f>-(Table_Query_from_Mac10[[#This Row],[Incremental Sales]]+((Table_Query_from_Mac10[[#This Row],[Incremental Sales]]*-(SUM(Summary!$S$8:$S$9)))))*Summary!$S$18</f>
        <v>0</v>
      </c>
      <c r="AA1922" s="47">
        <f>IFERROR(Table_Query_from_Mac10[[#This Row],[Incremental Cost]]/Table_Query_from_Mac10[[#This Row],[Incremental Sales]],0)</f>
        <v>0</v>
      </c>
      <c r="AB1922" s="47">
        <f>IFERROR(Table_Query_from_Mac10[[#This Row],[TotalCostFuture]]/Table_Query_from_Mac10[[#This Row],[totalsalesFuture]],0)</f>
        <v>0.39204297952664446</v>
      </c>
      <c r="AN1922" s="30">
        <v>20</v>
      </c>
      <c r="AO1922">
        <f t="shared" si="58"/>
        <v>5</v>
      </c>
      <c r="AQ1922" s="30">
        <v>44.63</v>
      </c>
      <c r="AR1922">
        <f t="shared" si="59"/>
        <v>15.62</v>
      </c>
    </row>
    <row r="1923" spans="1:44" x14ac:dyDescent="0.25">
      <c r="A1923">
        <v>90194</v>
      </c>
      <c r="B1923">
        <v>15</v>
      </c>
      <c r="C1923" t="s">
        <v>55</v>
      </c>
      <c r="D1923" t="s">
        <v>81</v>
      </c>
      <c r="E1923">
        <v>16</v>
      </c>
      <c r="F1923">
        <v>6.59</v>
      </c>
      <c r="G1923">
        <v>17.5</v>
      </c>
      <c r="H1923" s="1">
        <v>44841</v>
      </c>
      <c r="I1923" s="20">
        <v>3</v>
      </c>
      <c r="J1923" s="47">
        <f>Table_Query_from_Mac10[[#This Row],[unit_price]]-(Table_Query_from_Mac10[[#This Row],[unit_price]]*(Table_Query_from_Mac10[[#This Row],[discount_pct]]/100))</f>
        <v>16.975000000000001</v>
      </c>
      <c r="K1923" s="47">
        <f>Table_Query_from_Mac10[[#This Row],[unit_cost]]</f>
        <v>6.59</v>
      </c>
      <c r="L1923" s="47">
        <f>Table_Query_from_Mac10[[#This Row],[Live-cost]]*(1+Table_Query_from_Mac10[[#This Row],[CogsIncreasebyTYPE]])</f>
        <v>6.59</v>
      </c>
      <c r="M1923" s="47">
        <f>Table_Query_from_Mac10[[#This Row],[Live-cost]]*Table_Query_from_Mac10[[#This Row],[qty_to_ship]]</f>
        <v>105.44</v>
      </c>
      <c r="N1923" s="47">
        <f>IF(Table_Query_from_Mac10[[#This Row],[item_no]]="KDA",-Table_Query_from_Mac10[[#This Row],[unit_price]],Table_Query_from_Mac10[[#This Row],[Net Unit]]*Table_Query_from_Mac10[[#This Row],[qty_to_ship]])</f>
        <v>271.60000000000002</v>
      </c>
      <c r="O1923" s="47">
        <f>SUMIFS(Summary!C:C,Summary!H:H,Table_Query_from_Mac10[[#This Row],[Juiceoc]])</f>
        <v>0</v>
      </c>
      <c r="P1923" s="47">
        <f>SUMIFS(Summary!D:D,Summary!H:H,Table_Query_from_Mac10[[#This Row],[Juiceoc]])</f>
        <v>0</v>
      </c>
      <c r="Q1923" s="47">
        <f>SUMIFS(Summary!E:E,Summary!H:H,Table_Query_from_Mac10[[#This Row],[Juiceoc]])</f>
        <v>0</v>
      </c>
      <c r="R1923" s="47">
        <f>Table_Query_from_Mac10[[#This Row],[Net Unit]]*(1+Table_Query_from_Mac10[[#This Row],[PriceIncreasebyType]])</f>
        <v>16.975000000000001</v>
      </c>
      <c r="S1923" s="47">
        <f>Table_Query_from_Mac10[[#This Row],[UnitPriceFuture]]*Table_Query_from_Mac10[[#This Row],[qtytoShipFuture]]</f>
        <v>271.60000000000002</v>
      </c>
      <c r="T1923" s="47">
        <f>ROUND(Table_Query_from_Mac10[[#This Row],[qty_to_ship]]*(1+Table_Query_from_Mac10[[#This Row],[VolumeIncreasebyType]]),0)</f>
        <v>16</v>
      </c>
      <c r="U1923" s="47">
        <f>Table_Query_from_Mac10[[#This Row],[qtytoShipFuture]]*Table_Query_from_Mac10[[#This Row],[Future-cost]]</f>
        <v>105.44</v>
      </c>
      <c r="V1923" s="47">
        <f>Table_Query_from_Mac10[[#This Row],[qtytoShipFuture]]-Table_Query_from_Mac10[[#This Row],[qty_to_ship]]</f>
        <v>0</v>
      </c>
      <c r="W1923" s="47">
        <f>Table_Query_from_Mac10[[#This Row],[UnitPriceFuture]]</f>
        <v>16.975000000000001</v>
      </c>
      <c r="X1923" s="47">
        <f>Table_Query_from_Mac10[[#This Row],[Unit Increase]]*Table_Query_from_Mac10[[#This Row],[UnitPriceFuture]]</f>
        <v>0</v>
      </c>
      <c r="Y1923" s="47">
        <f>Table_Query_from_Mac10[[#This Row],[Unit Increase]]*Table_Query_from_Mac10[[#This Row],[Future-cost]]</f>
        <v>0</v>
      </c>
      <c r="Z1923" s="47">
        <f>-(Table_Query_from_Mac10[[#This Row],[Incremental Sales]]+((Table_Query_from_Mac10[[#This Row],[Incremental Sales]]*-(SUM(Summary!$S$8:$S$9)))))*Summary!$S$18</f>
        <v>0</v>
      </c>
      <c r="AA1923" s="47">
        <f>IFERROR(Table_Query_from_Mac10[[#This Row],[Incremental Cost]]/Table_Query_from_Mac10[[#This Row],[Incremental Sales]],0)</f>
        <v>0</v>
      </c>
      <c r="AB1923" s="47">
        <f>IFERROR(Table_Query_from_Mac10[[#This Row],[TotalCostFuture]]/Table_Query_from_Mac10[[#This Row],[totalsalesFuture]],0)</f>
        <v>0.38821796759941085</v>
      </c>
      <c r="AN1923" s="31">
        <v>64</v>
      </c>
      <c r="AO1923">
        <f t="shared" ref="AO1923:AO1986" si="60">CEILING(AN1923/4,1)</f>
        <v>16</v>
      </c>
      <c r="AQ1923" s="31">
        <v>49.99</v>
      </c>
      <c r="AR1923">
        <f t="shared" ref="AR1923:AR1986" si="61">ROUND(AQ1923/5*1.75,2)</f>
        <v>17.5</v>
      </c>
    </row>
    <row r="1924" spans="1:44" x14ac:dyDescent="0.25">
      <c r="A1924">
        <v>90194</v>
      </c>
      <c r="B1924">
        <v>16</v>
      </c>
      <c r="C1924" t="s">
        <v>55</v>
      </c>
      <c r="D1924" t="s">
        <v>81</v>
      </c>
      <c r="E1924">
        <v>16</v>
      </c>
      <c r="F1924">
        <v>7.16</v>
      </c>
      <c r="G1924">
        <v>19.170000000000002</v>
      </c>
      <c r="H1924" s="1">
        <v>44841</v>
      </c>
      <c r="I1924" s="20">
        <v>3</v>
      </c>
      <c r="J1924" s="47">
        <f>Table_Query_from_Mac10[[#This Row],[unit_price]]-(Table_Query_from_Mac10[[#This Row],[unit_price]]*(Table_Query_from_Mac10[[#This Row],[discount_pct]]/100))</f>
        <v>18.594900000000003</v>
      </c>
      <c r="K1924" s="47">
        <f>Table_Query_from_Mac10[[#This Row],[unit_cost]]</f>
        <v>7.16</v>
      </c>
      <c r="L1924" s="47">
        <f>Table_Query_from_Mac10[[#This Row],[Live-cost]]*(1+Table_Query_from_Mac10[[#This Row],[CogsIncreasebyTYPE]])</f>
        <v>7.16</v>
      </c>
      <c r="M1924" s="47">
        <f>Table_Query_from_Mac10[[#This Row],[Live-cost]]*Table_Query_from_Mac10[[#This Row],[qty_to_ship]]</f>
        <v>114.56</v>
      </c>
      <c r="N1924" s="47">
        <f>IF(Table_Query_from_Mac10[[#This Row],[item_no]]="KDA",-Table_Query_from_Mac10[[#This Row],[unit_price]],Table_Query_from_Mac10[[#This Row],[Net Unit]]*Table_Query_from_Mac10[[#This Row],[qty_to_ship]])</f>
        <v>297.51840000000004</v>
      </c>
      <c r="O1924" s="47">
        <f>SUMIFS(Summary!C:C,Summary!H:H,Table_Query_from_Mac10[[#This Row],[Juiceoc]])</f>
        <v>0</v>
      </c>
      <c r="P1924" s="47">
        <f>SUMIFS(Summary!D:D,Summary!H:H,Table_Query_from_Mac10[[#This Row],[Juiceoc]])</f>
        <v>0</v>
      </c>
      <c r="Q1924" s="47">
        <f>SUMIFS(Summary!E:E,Summary!H:H,Table_Query_from_Mac10[[#This Row],[Juiceoc]])</f>
        <v>0</v>
      </c>
      <c r="R1924" s="47">
        <f>Table_Query_from_Mac10[[#This Row],[Net Unit]]*(1+Table_Query_from_Mac10[[#This Row],[PriceIncreasebyType]])</f>
        <v>18.594900000000003</v>
      </c>
      <c r="S1924" s="47">
        <f>Table_Query_from_Mac10[[#This Row],[UnitPriceFuture]]*Table_Query_from_Mac10[[#This Row],[qtytoShipFuture]]</f>
        <v>297.51840000000004</v>
      </c>
      <c r="T1924" s="47">
        <f>ROUND(Table_Query_from_Mac10[[#This Row],[qty_to_ship]]*(1+Table_Query_from_Mac10[[#This Row],[VolumeIncreasebyType]]),0)</f>
        <v>16</v>
      </c>
      <c r="U1924" s="47">
        <f>Table_Query_from_Mac10[[#This Row],[qtytoShipFuture]]*Table_Query_from_Mac10[[#This Row],[Future-cost]]</f>
        <v>114.56</v>
      </c>
      <c r="V1924" s="47">
        <f>Table_Query_from_Mac10[[#This Row],[qtytoShipFuture]]-Table_Query_from_Mac10[[#This Row],[qty_to_ship]]</f>
        <v>0</v>
      </c>
      <c r="W1924" s="47">
        <f>Table_Query_from_Mac10[[#This Row],[UnitPriceFuture]]</f>
        <v>18.594900000000003</v>
      </c>
      <c r="X1924" s="47">
        <f>Table_Query_from_Mac10[[#This Row],[Unit Increase]]*Table_Query_from_Mac10[[#This Row],[UnitPriceFuture]]</f>
        <v>0</v>
      </c>
      <c r="Y1924" s="47">
        <f>Table_Query_from_Mac10[[#This Row],[Unit Increase]]*Table_Query_from_Mac10[[#This Row],[Future-cost]]</f>
        <v>0</v>
      </c>
      <c r="Z1924" s="47">
        <f>-(Table_Query_from_Mac10[[#This Row],[Incremental Sales]]+((Table_Query_from_Mac10[[#This Row],[Incremental Sales]]*-(SUM(Summary!$S$8:$S$9)))))*Summary!$S$18</f>
        <v>0</v>
      </c>
      <c r="AA1924" s="47">
        <f>IFERROR(Table_Query_from_Mac10[[#This Row],[Incremental Cost]]/Table_Query_from_Mac10[[#This Row],[Incremental Sales]],0)</f>
        <v>0</v>
      </c>
      <c r="AB1924" s="47">
        <f>IFERROR(Table_Query_from_Mac10[[#This Row],[TotalCostFuture]]/Table_Query_from_Mac10[[#This Row],[totalsalesFuture]],0)</f>
        <v>0.38505181528268501</v>
      </c>
      <c r="AN1924" s="30">
        <v>64</v>
      </c>
      <c r="AO1924">
        <f t="shared" si="60"/>
        <v>16</v>
      </c>
      <c r="AQ1924" s="30">
        <v>54.76</v>
      </c>
      <c r="AR1924">
        <f t="shared" si="61"/>
        <v>19.170000000000002</v>
      </c>
    </row>
    <row r="1925" spans="1:44" x14ac:dyDescent="0.25">
      <c r="A1925">
        <v>90194</v>
      </c>
      <c r="B1925">
        <v>17</v>
      </c>
      <c r="C1925" t="s">
        <v>55</v>
      </c>
      <c r="D1925" t="s">
        <v>81</v>
      </c>
      <c r="E1925">
        <v>6</v>
      </c>
      <c r="F1925">
        <v>7.81</v>
      </c>
      <c r="G1925">
        <v>21.1</v>
      </c>
      <c r="H1925" s="1">
        <v>44841</v>
      </c>
      <c r="I1925" s="20">
        <v>3</v>
      </c>
      <c r="J1925" s="47">
        <f>Table_Query_from_Mac10[[#This Row],[unit_price]]-(Table_Query_from_Mac10[[#This Row],[unit_price]]*(Table_Query_from_Mac10[[#This Row],[discount_pct]]/100))</f>
        <v>20.467000000000002</v>
      </c>
      <c r="K1925" s="47">
        <f>Table_Query_from_Mac10[[#This Row],[unit_cost]]</f>
        <v>7.81</v>
      </c>
      <c r="L1925" s="47">
        <f>Table_Query_from_Mac10[[#This Row],[Live-cost]]*(1+Table_Query_from_Mac10[[#This Row],[CogsIncreasebyTYPE]])</f>
        <v>7.81</v>
      </c>
      <c r="M1925" s="47">
        <f>Table_Query_from_Mac10[[#This Row],[Live-cost]]*Table_Query_from_Mac10[[#This Row],[qty_to_ship]]</f>
        <v>46.86</v>
      </c>
      <c r="N1925" s="47">
        <f>IF(Table_Query_from_Mac10[[#This Row],[item_no]]="KDA",-Table_Query_from_Mac10[[#This Row],[unit_price]],Table_Query_from_Mac10[[#This Row],[Net Unit]]*Table_Query_from_Mac10[[#This Row],[qty_to_ship]])</f>
        <v>122.80200000000002</v>
      </c>
      <c r="O1925" s="47">
        <f>SUMIFS(Summary!C:C,Summary!H:H,Table_Query_from_Mac10[[#This Row],[Juiceoc]])</f>
        <v>0</v>
      </c>
      <c r="P1925" s="47">
        <f>SUMIFS(Summary!D:D,Summary!H:H,Table_Query_from_Mac10[[#This Row],[Juiceoc]])</f>
        <v>0</v>
      </c>
      <c r="Q1925" s="47">
        <f>SUMIFS(Summary!E:E,Summary!H:H,Table_Query_from_Mac10[[#This Row],[Juiceoc]])</f>
        <v>0</v>
      </c>
      <c r="R1925" s="47">
        <f>Table_Query_from_Mac10[[#This Row],[Net Unit]]*(1+Table_Query_from_Mac10[[#This Row],[PriceIncreasebyType]])</f>
        <v>20.467000000000002</v>
      </c>
      <c r="S1925" s="47">
        <f>Table_Query_from_Mac10[[#This Row],[UnitPriceFuture]]*Table_Query_from_Mac10[[#This Row],[qtytoShipFuture]]</f>
        <v>122.80200000000002</v>
      </c>
      <c r="T1925" s="47">
        <f>ROUND(Table_Query_from_Mac10[[#This Row],[qty_to_ship]]*(1+Table_Query_from_Mac10[[#This Row],[VolumeIncreasebyType]]),0)</f>
        <v>6</v>
      </c>
      <c r="U1925" s="47">
        <f>Table_Query_from_Mac10[[#This Row],[qtytoShipFuture]]*Table_Query_from_Mac10[[#This Row],[Future-cost]]</f>
        <v>46.86</v>
      </c>
      <c r="V1925" s="47">
        <f>Table_Query_from_Mac10[[#This Row],[qtytoShipFuture]]-Table_Query_from_Mac10[[#This Row],[qty_to_ship]]</f>
        <v>0</v>
      </c>
      <c r="W1925" s="47">
        <f>Table_Query_from_Mac10[[#This Row],[UnitPriceFuture]]</f>
        <v>20.467000000000002</v>
      </c>
      <c r="X1925" s="47">
        <f>Table_Query_from_Mac10[[#This Row],[Unit Increase]]*Table_Query_from_Mac10[[#This Row],[UnitPriceFuture]]</f>
        <v>0</v>
      </c>
      <c r="Y1925" s="47">
        <f>Table_Query_from_Mac10[[#This Row],[Unit Increase]]*Table_Query_from_Mac10[[#This Row],[Future-cost]]</f>
        <v>0</v>
      </c>
      <c r="Z1925" s="47">
        <f>-(Table_Query_from_Mac10[[#This Row],[Incremental Sales]]+((Table_Query_from_Mac10[[#This Row],[Incremental Sales]]*-(SUM(Summary!$S$8:$S$9)))))*Summary!$S$18</f>
        <v>0</v>
      </c>
      <c r="AA1925" s="47">
        <f>IFERROR(Table_Query_from_Mac10[[#This Row],[Incremental Cost]]/Table_Query_from_Mac10[[#This Row],[Incremental Sales]],0)</f>
        <v>0</v>
      </c>
      <c r="AB1925" s="47">
        <f>IFERROR(Table_Query_from_Mac10[[#This Row],[TotalCostFuture]]/Table_Query_from_Mac10[[#This Row],[totalsalesFuture]],0)</f>
        <v>0.38158987638637798</v>
      </c>
      <c r="AN1925" s="31">
        <v>24</v>
      </c>
      <c r="AO1925">
        <f t="shared" si="60"/>
        <v>6</v>
      </c>
      <c r="AQ1925" s="31">
        <v>60.28</v>
      </c>
      <c r="AR1925">
        <f t="shared" si="61"/>
        <v>21.1</v>
      </c>
    </row>
    <row r="1926" spans="1:44" x14ac:dyDescent="0.25">
      <c r="A1926">
        <v>90194</v>
      </c>
      <c r="B1926">
        <v>18</v>
      </c>
      <c r="C1926" t="s">
        <v>55</v>
      </c>
      <c r="D1926" t="s">
        <v>81</v>
      </c>
      <c r="E1926">
        <v>24</v>
      </c>
      <c r="F1926">
        <v>8.64</v>
      </c>
      <c r="G1926">
        <v>22.99</v>
      </c>
      <c r="H1926" s="1">
        <v>44841</v>
      </c>
      <c r="I1926" s="20">
        <v>3</v>
      </c>
      <c r="J1926" s="47">
        <f>Table_Query_from_Mac10[[#This Row],[unit_price]]-(Table_Query_from_Mac10[[#This Row],[unit_price]]*(Table_Query_from_Mac10[[#This Row],[discount_pct]]/100))</f>
        <v>22.3003</v>
      </c>
      <c r="K1926" s="47">
        <f>Table_Query_from_Mac10[[#This Row],[unit_cost]]</f>
        <v>8.64</v>
      </c>
      <c r="L1926" s="47">
        <f>Table_Query_from_Mac10[[#This Row],[Live-cost]]*(1+Table_Query_from_Mac10[[#This Row],[CogsIncreasebyTYPE]])</f>
        <v>8.64</v>
      </c>
      <c r="M1926" s="47">
        <f>Table_Query_from_Mac10[[#This Row],[Live-cost]]*Table_Query_from_Mac10[[#This Row],[qty_to_ship]]</f>
        <v>207.36</v>
      </c>
      <c r="N1926" s="47">
        <f>IF(Table_Query_from_Mac10[[#This Row],[item_no]]="KDA",-Table_Query_from_Mac10[[#This Row],[unit_price]],Table_Query_from_Mac10[[#This Row],[Net Unit]]*Table_Query_from_Mac10[[#This Row],[qty_to_ship]])</f>
        <v>535.20720000000006</v>
      </c>
      <c r="O1926" s="47">
        <f>SUMIFS(Summary!C:C,Summary!H:H,Table_Query_from_Mac10[[#This Row],[Juiceoc]])</f>
        <v>0</v>
      </c>
      <c r="P1926" s="47">
        <f>SUMIFS(Summary!D:D,Summary!H:H,Table_Query_from_Mac10[[#This Row],[Juiceoc]])</f>
        <v>0</v>
      </c>
      <c r="Q1926" s="47">
        <f>SUMIFS(Summary!E:E,Summary!H:H,Table_Query_from_Mac10[[#This Row],[Juiceoc]])</f>
        <v>0</v>
      </c>
      <c r="R1926" s="47">
        <f>Table_Query_from_Mac10[[#This Row],[Net Unit]]*(1+Table_Query_from_Mac10[[#This Row],[PriceIncreasebyType]])</f>
        <v>22.3003</v>
      </c>
      <c r="S1926" s="47">
        <f>Table_Query_from_Mac10[[#This Row],[UnitPriceFuture]]*Table_Query_from_Mac10[[#This Row],[qtytoShipFuture]]</f>
        <v>535.20720000000006</v>
      </c>
      <c r="T1926" s="47">
        <f>ROUND(Table_Query_from_Mac10[[#This Row],[qty_to_ship]]*(1+Table_Query_from_Mac10[[#This Row],[VolumeIncreasebyType]]),0)</f>
        <v>24</v>
      </c>
      <c r="U1926" s="47">
        <f>Table_Query_from_Mac10[[#This Row],[qtytoShipFuture]]*Table_Query_from_Mac10[[#This Row],[Future-cost]]</f>
        <v>207.36</v>
      </c>
      <c r="V1926" s="47">
        <f>Table_Query_from_Mac10[[#This Row],[qtytoShipFuture]]-Table_Query_from_Mac10[[#This Row],[qty_to_ship]]</f>
        <v>0</v>
      </c>
      <c r="W1926" s="47">
        <f>Table_Query_from_Mac10[[#This Row],[UnitPriceFuture]]</f>
        <v>22.3003</v>
      </c>
      <c r="X1926" s="47">
        <f>Table_Query_from_Mac10[[#This Row],[Unit Increase]]*Table_Query_from_Mac10[[#This Row],[UnitPriceFuture]]</f>
        <v>0</v>
      </c>
      <c r="Y1926" s="47">
        <f>Table_Query_from_Mac10[[#This Row],[Unit Increase]]*Table_Query_from_Mac10[[#This Row],[Future-cost]]</f>
        <v>0</v>
      </c>
      <c r="Z1926" s="47">
        <f>-(Table_Query_from_Mac10[[#This Row],[Incremental Sales]]+((Table_Query_from_Mac10[[#This Row],[Incremental Sales]]*-(SUM(Summary!$S$8:$S$9)))))*Summary!$S$18</f>
        <v>0</v>
      </c>
      <c r="AA1926" s="47">
        <f>IFERROR(Table_Query_from_Mac10[[#This Row],[Incremental Cost]]/Table_Query_from_Mac10[[#This Row],[Incremental Sales]],0)</f>
        <v>0</v>
      </c>
      <c r="AB1926" s="47">
        <f>IFERROR(Table_Query_from_Mac10[[#This Row],[TotalCostFuture]]/Table_Query_from_Mac10[[#This Row],[totalsalesFuture]],0)</f>
        <v>0.38743873400806267</v>
      </c>
      <c r="AN1926" s="30">
        <v>96</v>
      </c>
      <c r="AO1926">
        <f t="shared" si="60"/>
        <v>24</v>
      </c>
      <c r="AQ1926" s="30">
        <v>65.680000000000007</v>
      </c>
      <c r="AR1926">
        <f t="shared" si="61"/>
        <v>22.99</v>
      </c>
    </row>
    <row r="1927" spans="1:44" x14ac:dyDescent="0.25">
      <c r="A1927">
        <v>90194</v>
      </c>
      <c r="B1927">
        <v>19</v>
      </c>
      <c r="C1927" t="s">
        <v>55</v>
      </c>
      <c r="D1927" t="s">
        <v>81</v>
      </c>
      <c r="E1927">
        <v>9</v>
      </c>
      <c r="F1927">
        <v>10.09</v>
      </c>
      <c r="G1927">
        <v>28.24</v>
      </c>
      <c r="H1927" s="1">
        <v>44841</v>
      </c>
      <c r="I1927" s="20">
        <v>3</v>
      </c>
      <c r="J1927" s="47">
        <f>Table_Query_from_Mac10[[#This Row],[unit_price]]-(Table_Query_from_Mac10[[#This Row],[unit_price]]*(Table_Query_from_Mac10[[#This Row],[discount_pct]]/100))</f>
        <v>27.392799999999998</v>
      </c>
      <c r="K1927" s="47">
        <f>Table_Query_from_Mac10[[#This Row],[unit_cost]]</f>
        <v>10.09</v>
      </c>
      <c r="L1927" s="47">
        <f>Table_Query_from_Mac10[[#This Row],[Live-cost]]*(1+Table_Query_from_Mac10[[#This Row],[CogsIncreasebyTYPE]])</f>
        <v>10.09</v>
      </c>
      <c r="M1927" s="47">
        <f>Table_Query_from_Mac10[[#This Row],[Live-cost]]*Table_Query_from_Mac10[[#This Row],[qty_to_ship]]</f>
        <v>90.81</v>
      </c>
      <c r="N1927" s="47">
        <f>IF(Table_Query_from_Mac10[[#This Row],[item_no]]="KDA",-Table_Query_from_Mac10[[#This Row],[unit_price]],Table_Query_from_Mac10[[#This Row],[Net Unit]]*Table_Query_from_Mac10[[#This Row],[qty_to_ship]])</f>
        <v>246.53519999999997</v>
      </c>
      <c r="O1927" s="47">
        <f>SUMIFS(Summary!C:C,Summary!H:H,Table_Query_from_Mac10[[#This Row],[Juiceoc]])</f>
        <v>0</v>
      </c>
      <c r="P1927" s="47">
        <f>SUMIFS(Summary!D:D,Summary!H:H,Table_Query_from_Mac10[[#This Row],[Juiceoc]])</f>
        <v>0</v>
      </c>
      <c r="Q1927" s="47">
        <f>SUMIFS(Summary!E:E,Summary!H:H,Table_Query_from_Mac10[[#This Row],[Juiceoc]])</f>
        <v>0</v>
      </c>
      <c r="R1927" s="47">
        <f>Table_Query_from_Mac10[[#This Row],[Net Unit]]*(1+Table_Query_from_Mac10[[#This Row],[PriceIncreasebyType]])</f>
        <v>27.392799999999998</v>
      </c>
      <c r="S1927" s="47">
        <f>Table_Query_from_Mac10[[#This Row],[UnitPriceFuture]]*Table_Query_from_Mac10[[#This Row],[qtytoShipFuture]]</f>
        <v>246.53519999999997</v>
      </c>
      <c r="T1927" s="47">
        <f>ROUND(Table_Query_from_Mac10[[#This Row],[qty_to_ship]]*(1+Table_Query_from_Mac10[[#This Row],[VolumeIncreasebyType]]),0)</f>
        <v>9</v>
      </c>
      <c r="U1927" s="47">
        <f>Table_Query_from_Mac10[[#This Row],[qtytoShipFuture]]*Table_Query_from_Mac10[[#This Row],[Future-cost]]</f>
        <v>90.81</v>
      </c>
      <c r="V1927" s="47">
        <f>Table_Query_from_Mac10[[#This Row],[qtytoShipFuture]]-Table_Query_from_Mac10[[#This Row],[qty_to_ship]]</f>
        <v>0</v>
      </c>
      <c r="W1927" s="47">
        <f>Table_Query_from_Mac10[[#This Row],[UnitPriceFuture]]</f>
        <v>27.392799999999998</v>
      </c>
      <c r="X1927" s="47">
        <f>Table_Query_from_Mac10[[#This Row],[Unit Increase]]*Table_Query_from_Mac10[[#This Row],[UnitPriceFuture]]</f>
        <v>0</v>
      </c>
      <c r="Y1927" s="47">
        <f>Table_Query_from_Mac10[[#This Row],[Unit Increase]]*Table_Query_from_Mac10[[#This Row],[Future-cost]]</f>
        <v>0</v>
      </c>
      <c r="Z1927" s="47">
        <f>-(Table_Query_from_Mac10[[#This Row],[Incremental Sales]]+((Table_Query_from_Mac10[[#This Row],[Incremental Sales]]*-(SUM(Summary!$S$8:$S$9)))))*Summary!$S$18</f>
        <v>0</v>
      </c>
      <c r="AA1927" s="47">
        <f>IFERROR(Table_Query_from_Mac10[[#This Row],[Incremental Cost]]/Table_Query_from_Mac10[[#This Row],[Incremental Sales]],0)</f>
        <v>0</v>
      </c>
      <c r="AB1927" s="47">
        <f>IFERROR(Table_Query_from_Mac10[[#This Row],[TotalCostFuture]]/Table_Query_from_Mac10[[#This Row],[totalsalesFuture]],0)</f>
        <v>0.3683449665605561</v>
      </c>
      <c r="AN1927" s="31">
        <v>36</v>
      </c>
      <c r="AO1927">
        <f t="shared" si="60"/>
        <v>9</v>
      </c>
      <c r="AQ1927" s="31">
        <v>80.680000000000007</v>
      </c>
      <c r="AR1927">
        <f t="shared" si="61"/>
        <v>28.24</v>
      </c>
    </row>
    <row r="1928" spans="1:44" x14ac:dyDescent="0.25">
      <c r="A1928">
        <v>90194</v>
      </c>
      <c r="B1928">
        <v>20</v>
      </c>
      <c r="C1928" t="s">
        <v>55</v>
      </c>
      <c r="D1928" t="s">
        <v>81</v>
      </c>
      <c r="E1928">
        <v>6</v>
      </c>
      <c r="F1928">
        <v>11.51</v>
      </c>
      <c r="G1928">
        <v>31.84</v>
      </c>
      <c r="H1928" s="1">
        <v>44841</v>
      </c>
      <c r="I1928" s="20">
        <v>3</v>
      </c>
      <c r="J1928" s="47">
        <f>Table_Query_from_Mac10[[#This Row],[unit_price]]-(Table_Query_from_Mac10[[#This Row],[unit_price]]*(Table_Query_from_Mac10[[#This Row],[discount_pct]]/100))</f>
        <v>30.884799999999998</v>
      </c>
      <c r="K1928" s="47">
        <f>Table_Query_from_Mac10[[#This Row],[unit_cost]]</f>
        <v>11.51</v>
      </c>
      <c r="L1928" s="47">
        <f>Table_Query_from_Mac10[[#This Row],[Live-cost]]*(1+Table_Query_from_Mac10[[#This Row],[CogsIncreasebyTYPE]])</f>
        <v>11.51</v>
      </c>
      <c r="M1928" s="47">
        <f>Table_Query_from_Mac10[[#This Row],[Live-cost]]*Table_Query_from_Mac10[[#This Row],[qty_to_ship]]</f>
        <v>69.06</v>
      </c>
      <c r="N1928" s="47">
        <f>IF(Table_Query_from_Mac10[[#This Row],[item_no]]="KDA",-Table_Query_from_Mac10[[#This Row],[unit_price]],Table_Query_from_Mac10[[#This Row],[Net Unit]]*Table_Query_from_Mac10[[#This Row],[qty_to_ship]])</f>
        <v>185.30879999999999</v>
      </c>
      <c r="O1928" s="47">
        <f>SUMIFS(Summary!C:C,Summary!H:H,Table_Query_from_Mac10[[#This Row],[Juiceoc]])</f>
        <v>0</v>
      </c>
      <c r="P1928" s="47">
        <f>SUMIFS(Summary!D:D,Summary!H:H,Table_Query_from_Mac10[[#This Row],[Juiceoc]])</f>
        <v>0</v>
      </c>
      <c r="Q1928" s="47">
        <f>SUMIFS(Summary!E:E,Summary!H:H,Table_Query_from_Mac10[[#This Row],[Juiceoc]])</f>
        <v>0</v>
      </c>
      <c r="R1928" s="47">
        <f>Table_Query_from_Mac10[[#This Row],[Net Unit]]*(1+Table_Query_from_Mac10[[#This Row],[PriceIncreasebyType]])</f>
        <v>30.884799999999998</v>
      </c>
      <c r="S1928" s="47">
        <f>Table_Query_from_Mac10[[#This Row],[UnitPriceFuture]]*Table_Query_from_Mac10[[#This Row],[qtytoShipFuture]]</f>
        <v>185.30879999999999</v>
      </c>
      <c r="T1928" s="47">
        <f>ROUND(Table_Query_from_Mac10[[#This Row],[qty_to_ship]]*(1+Table_Query_from_Mac10[[#This Row],[VolumeIncreasebyType]]),0)</f>
        <v>6</v>
      </c>
      <c r="U1928" s="47">
        <f>Table_Query_from_Mac10[[#This Row],[qtytoShipFuture]]*Table_Query_from_Mac10[[#This Row],[Future-cost]]</f>
        <v>69.06</v>
      </c>
      <c r="V1928" s="47">
        <f>Table_Query_from_Mac10[[#This Row],[qtytoShipFuture]]-Table_Query_from_Mac10[[#This Row],[qty_to_ship]]</f>
        <v>0</v>
      </c>
      <c r="W1928" s="47">
        <f>Table_Query_from_Mac10[[#This Row],[UnitPriceFuture]]</f>
        <v>30.884799999999998</v>
      </c>
      <c r="X1928" s="47">
        <f>Table_Query_from_Mac10[[#This Row],[Unit Increase]]*Table_Query_from_Mac10[[#This Row],[UnitPriceFuture]]</f>
        <v>0</v>
      </c>
      <c r="Y1928" s="47">
        <f>Table_Query_from_Mac10[[#This Row],[Unit Increase]]*Table_Query_from_Mac10[[#This Row],[Future-cost]]</f>
        <v>0</v>
      </c>
      <c r="Z1928" s="47">
        <f>-(Table_Query_from_Mac10[[#This Row],[Incremental Sales]]+((Table_Query_from_Mac10[[#This Row],[Incremental Sales]]*-(SUM(Summary!$S$8:$S$9)))))*Summary!$S$18</f>
        <v>0</v>
      </c>
      <c r="AA1928" s="47">
        <f>IFERROR(Table_Query_from_Mac10[[#This Row],[Incremental Cost]]/Table_Query_from_Mac10[[#This Row],[Incremental Sales]],0)</f>
        <v>0</v>
      </c>
      <c r="AB1928" s="47">
        <f>IFERROR(Table_Query_from_Mac10[[#This Row],[TotalCostFuture]]/Table_Query_from_Mac10[[#This Row],[totalsalesFuture]],0)</f>
        <v>0.37267523182924939</v>
      </c>
      <c r="AN1928" s="30">
        <v>24</v>
      </c>
      <c r="AO1928">
        <f t="shared" si="60"/>
        <v>6</v>
      </c>
      <c r="AQ1928" s="30">
        <v>90.98</v>
      </c>
      <c r="AR1928">
        <f t="shared" si="61"/>
        <v>31.84</v>
      </c>
    </row>
    <row r="1929" spans="1:44" x14ac:dyDescent="0.25">
      <c r="A1929">
        <v>90194</v>
      </c>
      <c r="B1929">
        <v>21</v>
      </c>
      <c r="C1929" t="s">
        <v>55</v>
      </c>
      <c r="D1929" t="s">
        <v>81</v>
      </c>
      <c r="E1929">
        <v>4</v>
      </c>
      <c r="F1929">
        <v>13.35</v>
      </c>
      <c r="G1929">
        <v>38.020000000000003</v>
      </c>
      <c r="H1929" s="1">
        <v>44841</v>
      </c>
      <c r="I1929" s="20">
        <v>3</v>
      </c>
      <c r="J1929" s="47">
        <f>Table_Query_from_Mac10[[#This Row],[unit_price]]-(Table_Query_from_Mac10[[#This Row],[unit_price]]*(Table_Query_from_Mac10[[#This Row],[discount_pct]]/100))</f>
        <v>36.879400000000004</v>
      </c>
      <c r="K1929" s="47">
        <f>Table_Query_from_Mac10[[#This Row],[unit_cost]]</f>
        <v>13.35</v>
      </c>
      <c r="L1929" s="47">
        <f>Table_Query_from_Mac10[[#This Row],[Live-cost]]*(1+Table_Query_from_Mac10[[#This Row],[CogsIncreasebyTYPE]])</f>
        <v>13.35</v>
      </c>
      <c r="M1929" s="47">
        <f>Table_Query_from_Mac10[[#This Row],[Live-cost]]*Table_Query_from_Mac10[[#This Row],[qty_to_ship]]</f>
        <v>53.4</v>
      </c>
      <c r="N1929" s="47">
        <f>IF(Table_Query_from_Mac10[[#This Row],[item_no]]="KDA",-Table_Query_from_Mac10[[#This Row],[unit_price]],Table_Query_from_Mac10[[#This Row],[Net Unit]]*Table_Query_from_Mac10[[#This Row],[qty_to_ship]])</f>
        <v>147.51760000000002</v>
      </c>
      <c r="O1929" s="47">
        <f>SUMIFS(Summary!C:C,Summary!H:H,Table_Query_from_Mac10[[#This Row],[Juiceoc]])</f>
        <v>0</v>
      </c>
      <c r="P1929" s="47">
        <f>SUMIFS(Summary!D:D,Summary!H:H,Table_Query_from_Mac10[[#This Row],[Juiceoc]])</f>
        <v>0</v>
      </c>
      <c r="Q1929" s="47">
        <f>SUMIFS(Summary!E:E,Summary!H:H,Table_Query_from_Mac10[[#This Row],[Juiceoc]])</f>
        <v>0</v>
      </c>
      <c r="R1929" s="47">
        <f>Table_Query_from_Mac10[[#This Row],[Net Unit]]*(1+Table_Query_from_Mac10[[#This Row],[PriceIncreasebyType]])</f>
        <v>36.879400000000004</v>
      </c>
      <c r="S1929" s="47">
        <f>Table_Query_from_Mac10[[#This Row],[UnitPriceFuture]]*Table_Query_from_Mac10[[#This Row],[qtytoShipFuture]]</f>
        <v>147.51760000000002</v>
      </c>
      <c r="T1929" s="47">
        <f>ROUND(Table_Query_from_Mac10[[#This Row],[qty_to_ship]]*(1+Table_Query_from_Mac10[[#This Row],[VolumeIncreasebyType]]),0)</f>
        <v>4</v>
      </c>
      <c r="U1929" s="47">
        <f>Table_Query_from_Mac10[[#This Row],[qtytoShipFuture]]*Table_Query_from_Mac10[[#This Row],[Future-cost]]</f>
        <v>53.4</v>
      </c>
      <c r="V1929" s="47">
        <f>Table_Query_from_Mac10[[#This Row],[qtytoShipFuture]]-Table_Query_from_Mac10[[#This Row],[qty_to_ship]]</f>
        <v>0</v>
      </c>
      <c r="W1929" s="47">
        <f>Table_Query_from_Mac10[[#This Row],[UnitPriceFuture]]</f>
        <v>36.879400000000004</v>
      </c>
      <c r="X1929" s="47">
        <f>Table_Query_from_Mac10[[#This Row],[Unit Increase]]*Table_Query_from_Mac10[[#This Row],[UnitPriceFuture]]</f>
        <v>0</v>
      </c>
      <c r="Y1929" s="47">
        <f>Table_Query_from_Mac10[[#This Row],[Unit Increase]]*Table_Query_from_Mac10[[#This Row],[Future-cost]]</f>
        <v>0</v>
      </c>
      <c r="Z1929" s="47">
        <f>-(Table_Query_from_Mac10[[#This Row],[Incremental Sales]]+((Table_Query_from_Mac10[[#This Row],[Incremental Sales]]*-(SUM(Summary!$S$8:$S$9)))))*Summary!$S$18</f>
        <v>0</v>
      </c>
      <c r="AA1929" s="47">
        <f>IFERROR(Table_Query_from_Mac10[[#This Row],[Incremental Cost]]/Table_Query_from_Mac10[[#This Row],[Incremental Sales]],0)</f>
        <v>0</v>
      </c>
      <c r="AB1929" s="47">
        <f>IFERROR(Table_Query_from_Mac10[[#This Row],[TotalCostFuture]]/Table_Query_from_Mac10[[#This Row],[totalsalesFuture]],0)</f>
        <v>0.36199070483793117</v>
      </c>
      <c r="AN1929" s="31">
        <v>16</v>
      </c>
      <c r="AO1929">
        <f t="shared" si="60"/>
        <v>4</v>
      </c>
      <c r="AQ1929" s="31">
        <v>108.63</v>
      </c>
      <c r="AR1929">
        <f t="shared" si="61"/>
        <v>38.020000000000003</v>
      </c>
    </row>
    <row r="1930" spans="1:44" x14ac:dyDescent="0.25">
      <c r="A1930">
        <v>90194</v>
      </c>
      <c r="B1930">
        <v>22</v>
      </c>
      <c r="C1930" t="s">
        <v>55</v>
      </c>
      <c r="D1930" t="s">
        <v>81</v>
      </c>
      <c r="E1930">
        <v>6</v>
      </c>
      <c r="F1930">
        <v>2</v>
      </c>
      <c r="G1930">
        <v>7.26</v>
      </c>
      <c r="H1930" s="1">
        <v>44841</v>
      </c>
      <c r="I1930" s="20">
        <v>3</v>
      </c>
      <c r="J1930" s="47">
        <f>Table_Query_from_Mac10[[#This Row],[unit_price]]-(Table_Query_from_Mac10[[#This Row],[unit_price]]*(Table_Query_from_Mac10[[#This Row],[discount_pct]]/100))</f>
        <v>7.0421999999999993</v>
      </c>
      <c r="K1930" s="47">
        <f>Table_Query_from_Mac10[[#This Row],[unit_cost]]</f>
        <v>2</v>
      </c>
      <c r="L1930" s="47">
        <f>Table_Query_from_Mac10[[#This Row],[Live-cost]]*(1+Table_Query_from_Mac10[[#This Row],[CogsIncreasebyTYPE]])</f>
        <v>2</v>
      </c>
      <c r="M1930" s="47">
        <f>Table_Query_from_Mac10[[#This Row],[Live-cost]]*Table_Query_from_Mac10[[#This Row],[qty_to_ship]]</f>
        <v>12</v>
      </c>
      <c r="N1930" s="47">
        <f>IF(Table_Query_from_Mac10[[#This Row],[item_no]]="KDA",-Table_Query_from_Mac10[[#This Row],[unit_price]],Table_Query_from_Mac10[[#This Row],[Net Unit]]*Table_Query_from_Mac10[[#This Row],[qty_to_ship]])</f>
        <v>42.253199999999993</v>
      </c>
      <c r="O1930" s="47">
        <f>SUMIFS(Summary!C:C,Summary!H:H,Table_Query_from_Mac10[[#This Row],[Juiceoc]])</f>
        <v>0</v>
      </c>
      <c r="P1930" s="47">
        <f>SUMIFS(Summary!D:D,Summary!H:H,Table_Query_from_Mac10[[#This Row],[Juiceoc]])</f>
        <v>0</v>
      </c>
      <c r="Q1930" s="47">
        <f>SUMIFS(Summary!E:E,Summary!H:H,Table_Query_from_Mac10[[#This Row],[Juiceoc]])</f>
        <v>0</v>
      </c>
      <c r="R1930" s="47">
        <f>Table_Query_from_Mac10[[#This Row],[Net Unit]]*(1+Table_Query_from_Mac10[[#This Row],[PriceIncreasebyType]])</f>
        <v>7.0421999999999993</v>
      </c>
      <c r="S1930" s="47">
        <f>Table_Query_from_Mac10[[#This Row],[UnitPriceFuture]]*Table_Query_from_Mac10[[#This Row],[qtytoShipFuture]]</f>
        <v>42.253199999999993</v>
      </c>
      <c r="T1930" s="47">
        <f>ROUND(Table_Query_from_Mac10[[#This Row],[qty_to_ship]]*(1+Table_Query_from_Mac10[[#This Row],[VolumeIncreasebyType]]),0)</f>
        <v>6</v>
      </c>
      <c r="U1930" s="47">
        <f>Table_Query_from_Mac10[[#This Row],[qtytoShipFuture]]*Table_Query_from_Mac10[[#This Row],[Future-cost]]</f>
        <v>12</v>
      </c>
      <c r="V1930" s="47">
        <f>Table_Query_from_Mac10[[#This Row],[qtytoShipFuture]]-Table_Query_from_Mac10[[#This Row],[qty_to_ship]]</f>
        <v>0</v>
      </c>
      <c r="W1930" s="47">
        <f>Table_Query_from_Mac10[[#This Row],[UnitPriceFuture]]</f>
        <v>7.0421999999999993</v>
      </c>
      <c r="X1930" s="47">
        <f>Table_Query_from_Mac10[[#This Row],[Unit Increase]]*Table_Query_from_Mac10[[#This Row],[UnitPriceFuture]]</f>
        <v>0</v>
      </c>
      <c r="Y1930" s="47">
        <f>Table_Query_from_Mac10[[#This Row],[Unit Increase]]*Table_Query_from_Mac10[[#This Row],[Future-cost]]</f>
        <v>0</v>
      </c>
      <c r="Z1930" s="47">
        <f>-(Table_Query_from_Mac10[[#This Row],[Incremental Sales]]+((Table_Query_from_Mac10[[#This Row],[Incremental Sales]]*-(SUM(Summary!$S$8:$S$9)))))*Summary!$S$18</f>
        <v>0</v>
      </c>
      <c r="AA1930" s="47">
        <f>IFERROR(Table_Query_from_Mac10[[#This Row],[Incremental Cost]]/Table_Query_from_Mac10[[#This Row],[Incremental Sales]],0)</f>
        <v>0</v>
      </c>
      <c r="AB1930" s="47">
        <f>IFERROR(Table_Query_from_Mac10[[#This Row],[TotalCostFuture]]/Table_Query_from_Mac10[[#This Row],[totalsalesFuture]],0)</f>
        <v>0.28400215841640403</v>
      </c>
      <c r="AN1930" s="30">
        <v>24</v>
      </c>
      <c r="AO1930">
        <f t="shared" si="60"/>
        <v>6</v>
      </c>
      <c r="AQ1930" s="30">
        <v>20.75</v>
      </c>
      <c r="AR1930">
        <f t="shared" si="61"/>
        <v>7.26</v>
      </c>
    </row>
    <row r="1931" spans="1:44" x14ac:dyDescent="0.25">
      <c r="A1931">
        <v>90195</v>
      </c>
      <c r="B1931">
        <v>1</v>
      </c>
      <c r="C1931" t="s">
        <v>55</v>
      </c>
      <c r="D1931" t="s">
        <v>81</v>
      </c>
      <c r="E1931">
        <v>2</v>
      </c>
      <c r="F1931">
        <v>5.04</v>
      </c>
      <c r="G1931">
        <v>12.02</v>
      </c>
      <c r="H1931" s="1">
        <v>44844</v>
      </c>
      <c r="I1931" s="20">
        <v>3</v>
      </c>
      <c r="J1931" s="47">
        <f>Table_Query_from_Mac10[[#This Row],[unit_price]]-(Table_Query_from_Mac10[[#This Row],[unit_price]]*(Table_Query_from_Mac10[[#This Row],[discount_pct]]/100))</f>
        <v>11.6594</v>
      </c>
      <c r="K1931" s="47">
        <f>Table_Query_from_Mac10[[#This Row],[unit_cost]]</f>
        <v>5.04</v>
      </c>
      <c r="L1931" s="47">
        <f>Table_Query_from_Mac10[[#This Row],[Live-cost]]*(1+Table_Query_from_Mac10[[#This Row],[CogsIncreasebyTYPE]])</f>
        <v>5.04</v>
      </c>
      <c r="M1931" s="47">
        <f>Table_Query_from_Mac10[[#This Row],[Live-cost]]*Table_Query_from_Mac10[[#This Row],[qty_to_ship]]</f>
        <v>10.08</v>
      </c>
      <c r="N1931" s="47">
        <f>IF(Table_Query_from_Mac10[[#This Row],[item_no]]="KDA",-Table_Query_from_Mac10[[#This Row],[unit_price]],Table_Query_from_Mac10[[#This Row],[Net Unit]]*Table_Query_from_Mac10[[#This Row],[qty_to_ship]])</f>
        <v>23.3188</v>
      </c>
      <c r="O1931" s="47">
        <f>SUMIFS(Summary!C:C,Summary!H:H,Table_Query_from_Mac10[[#This Row],[Juiceoc]])</f>
        <v>0</v>
      </c>
      <c r="P1931" s="47">
        <f>SUMIFS(Summary!D:D,Summary!H:H,Table_Query_from_Mac10[[#This Row],[Juiceoc]])</f>
        <v>0</v>
      </c>
      <c r="Q1931" s="47">
        <f>SUMIFS(Summary!E:E,Summary!H:H,Table_Query_from_Mac10[[#This Row],[Juiceoc]])</f>
        <v>0</v>
      </c>
      <c r="R1931" s="47">
        <f>Table_Query_from_Mac10[[#This Row],[Net Unit]]*(1+Table_Query_from_Mac10[[#This Row],[PriceIncreasebyType]])</f>
        <v>11.6594</v>
      </c>
      <c r="S1931" s="47">
        <f>Table_Query_from_Mac10[[#This Row],[UnitPriceFuture]]*Table_Query_from_Mac10[[#This Row],[qtytoShipFuture]]</f>
        <v>23.3188</v>
      </c>
      <c r="T1931" s="47">
        <f>ROUND(Table_Query_from_Mac10[[#This Row],[qty_to_ship]]*(1+Table_Query_from_Mac10[[#This Row],[VolumeIncreasebyType]]),0)</f>
        <v>2</v>
      </c>
      <c r="U1931" s="47">
        <f>Table_Query_from_Mac10[[#This Row],[qtytoShipFuture]]*Table_Query_from_Mac10[[#This Row],[Future-cost]]</f>
        <v>10.08</v>
      </c>
      <c r="V1931" s="47">
        <f>Table_Query_from_Mac10[[#This Row],[qtytoShipFuture]]-Table_Query_from_Mac10[[#This Row],[qty_to_ship]]</f>
        <v>0</v>
      </c>
      <c r="W1931" s="47">
        <f>Table_Query_from_Mac10[[#This Row],[UnitPriceFuture]]</f>
        <v>11.6594</v>
      </c>
      <c r="X1931" s="47">
        <f>Table_Query_from_Mac10[[#This Row],[Unit Increase]]*Table_Query_from_Mac10[[#This Row],[UnitPriceFuture]]</f>
        <v>0</v>
      </c>
      <c r="Y1931" s="47">
        <f>Table_Query_from_Mac10[[#This Row],[Unit Increase]]*Table_Query_from_Mac10[[#This Row],[Future-cost]]</f>
        <v>0</v>
      </c>
      <c r="Z1931" s="47">
        <f>-(Table_Query_from_Mac10[[#This Row],[Incremental Sales]]+((Table_Query_from_Mac10[[#This Row],[Incremental Sales]]*-(SUM(Summary!$S$8:$S$9)))))*Summary!$S$18</f>
        <v>0</v>
      </c>
      <c r="AA1931" s="47">
        <f>IFERROR(Table_Query_from_Mac10[[#This Row],[Incremental Cost]]/Table_Query_from_Mac10[[#This Row],[Incremental Sales]],0)</f>
        <v>0</v>
      </c>
      <c r="AB1931" s="47">
        <f>IFERROR(Table_Query_from_Mac10[[#This Row],[TotalCostFuture]]/Table_Query_from_Mac10[[#This Row],[totalsalesFuture]],0)</f>
        <v>0.43226924198500782</v>
      </c>
      <c r="AN1931" s="31">
        <v>6</v>
      </c>
      <c r="AO1931">
        <f t="shared" si="60"/>
        <v>2</v>
      </c>
      <c r="AQ1931" s="31">
        <v>34.340000000000003</v>
      </c>
      <c r="AR1931">
        <f t="shared" si="61"/>
        <v>12.02</v>
      </c>
    </row>
    <row r="1932" spans="1:44" x14ac:dyDescent="0.25">
      <c r="A1932">
        <v>90195</v>
      </c>
      <c r="B1932">
        <v>2</v>
      </c>
      <c r="C1932" t="s">
        <v>56</v>
      </c>
      <c r="D1932" t="s">
        <v>81</v>
      </c>
      <c r="E1932">
        <v>1</v>
      </c>
      <c r="F1932">
        <v>6.22</v>
      </c>
      <c r="G1932">
        <v>17.149999999999999</v>
      </c>
      <c r="H1932" s="1">
        <v>44844</v>
      </c>
      <c r="I1932" s="20">
        <v>3</v>
      </c>
      <c r="J1932" s="47">
        <f>Table_Query_from_Mac10[[#This Row],[unit_price]]-(Table_Query_from_Mac10[[#This Row],[unit_price]]*(Table_Query_from_Mac10[[#This Row],[discount_pct]]/100))</f>
        <v>16.6355</v>
      </c>
      <c r="K1932" s="47">
        <f>Table_Query_from_Mac10[[#This Row],[unit_cost]]</f>
        <v>6.22</v>
      </c>
      <c r="L1932" s="47">
        <f>Table_Query_from_Mac10[[#This Row],[Live-cost]]*(1+Table_Query_from_Mac10[[#This Row],[CogsIncreasebyTYPE]])</f>
        <v>6.22</v>
      </c>
      <c r="M1932" s="47">
        <f>Table_Query_from_Mac10[[#This Row],[Live-cost]]*Table_Query_from_Mac10[[#This Row],[qty_to_ship]]</f>
        <v>6.22</v>
      </c>
      <c r="N1932" s="47">
        <f>IF(Table_Query_from_Mac10[[#This Row],[item_no]]="KDA",-Table_Query_from_Mac10[[#This Row],[unit_price]],Table_Query_from_Mac10[[#This Row],[Net Unit]]*Table_Query_from_Mac10[[#This Row],[qty_to_ship]])</f>
        <v>16.6355</v>
      </c>
      <c r="O1932" s="47">
        <f>SUMIFS(Summary!C:C,Summary!H:H,Table_Query_from_Mac10[[#This Row],[Juiceoc]])</f>
        <v>0</v>
      </c>
      <c r="P1932" s="47">
        <f>SUMIFS(Summary!D:D,Summary!H:H,Table_Query_from_Mac10[[#This Row],[Juiceoc]])</f>
        <v>0</v>
      </c>
      <c r="Q1932" s="47">
        <f>SUMIFS(Summary!E:E,Summary!H:H,Table_Query_from_Mac10[[#This Row],[Juiceoc]])</f>
        <v>0</v>
      </c>
      <c r="R1932" s="47">
        <f>Table_Query_from_Mac10[[#This Row],[Net Unit]]*(1+Table_Query_from_Mac10[[#This Row],[PriceIncreasebyType]])</f>
        <v>16.6355</v>
      </c>
      <c r="S1932" s="47">
        <f>Table_Query_from_Mac10[[#This Row],[UnitPriceFuture]]*Table_Query_from_Mac10[[#This Row],[qtytoShipFuture]]</f>
        <v>16.6355</v>
      </c>
      <c r="T1932" s="47">
        <f>ROUND(Table_Query_from_Mac10[[#This Row],[qty_to_ship]]*(1+Table_Query_from_Mac10[[#This Row],[VolumeIncreasebyType]]),0)</f>
        <v>1</v>
      </c>
      <c r="U1932" s="47">
        <f>Table_Query_from_Mac10[[#This Row],[qtytoShipFuture]]*Table_Query_from_Mac10[[#This Row],[Future-cost]]</f>
        <v>6.22</v>
      </c>
      <c r="V1932" s="47">
        <f>Table_Query_from_Mac10[[#This Row],[qtytoShipFuture]]-Table_Query_from_Mac10[[#This Row],[qty_to_ship]]</f>
        <v>0</v>
      </c>
      <c r="W1932" s="47">
        <f>Table_Query_from_Mac10[[#This Row],[UnitPriceFuture]]</f>
        <v>16.6355</v>
      </c>
      <c r="X1932" s="47">
        <f>Table_Query_from_Mac10[[#This Row],[Unit Increase]]*Table_Query_from_Mac10[[#This Row],[UnitPriceFuture]]</f>
        <v>0</v>
      </c>
      <c r="Y1932" s="47">
        <f>Table_Query_from_Mac10[[#This Row],[Unit Increase]]*Table_Query_from_Mac10[[#This Row],[Future-cost]]</f>
        <v>0</v>
      </c>
      <c r="Z1932" s="47">
        <f>-(Table_Query_from_Mac10[[#This Row],[Incremental Sales]]+((Table_Query_from_Mac10[[#This Row],[Incremental Sales]]*-(SUM(Summary!$S$8:$S$9)))))*Summary!$S$18</f>
        <v>0</v>
      </c>
      <c r="AA1932" s="47">
        <f>IFERROR(Table_Query_from_Mac10[[#This Row],[Incremental Cost]]/Table_Query_from_Mac10[[#This Row],[Incremental Sales]],0)</f>
        <v>0</v>
      </c>
      <c r="AB1932" s="47">
        <f>IFERROR(Table_Query_from_Mac10[[#This Row],[TotalCostFuture]]/Table_Query_from_Mac10[[#This Row],[totalsalesFuture]],0)</f>
        <v>0.3738991914880827</v>
      </c>
      <c r="AN1932" s="30">
        <v>3</v>
      </c>
      <c r="AO1932">
        <f t="shared" si="60"/>
        <v>1</v>
      </c>
      <c r="AQ1932" s="30">
        <v>48.99</v>
      </c>
      <c r="AR1932">
        <f t="shared" si="61"/>
        <v>17.149999999999999</v>
      </c>
    </row>
    <row r="1933" spans="1:44" x14ac:dyDescent="0.25">
      <c r="A1933">
        <v>90195</v>
      </c>
      <c r="B1933">
        <v>3</v>
      </c>
      <c r="C1933" t="s">
        <v>55</v>
      </c>
      <c r="D1933" t="s">
        <v>81</v>
      </c>
      <c r="E1933">
        <v>7</v>
      </c>
      <c r="F1933">
        <v>4.8499999999999996</v>
      </c>
      <c r="G1933">
        <v>12.21</v>
      </c>
      <c r="H1933" s="1">
        <v>44844</v>
      </c>
      <c r="I1933" s="20">
        <v>3</v>
      </c>
      <c r="J1933" s="47">
        <f>Table_Query_from_Mac10[[#This Row],[unit_price]]-(Table_Query_from_Mac10[[#This Row],[unit_price]]*(Table_Query_from_Mac10[[#This Row],[discount_pct]]/100))</f>
        <v>11.8437</v>
      </c>
      <c r="K1933" s="47">
        <f>Table_Query_from_Mac10[[#This Row],[unit_cost]]</f>
        <v>4.8499999999999996</v>
      </c>
      <c r="L1933" s="47">
        <f>Table_Query_from_Mac10[[#This Row],[Live-cost]]*(1+Table_Query_from_Mac10[[#This Row],[CogsIncreasebyTYPE]])</f>
        <v>4.8499999999999996</v>
      </c>
      <c r="M1933" s="47">
        <f>Table_Query_from_Mac10[[#This Row],[Live-cost]]*Table_Query_from_Mac10[[#This Row],[qty_to_ship]]</f>
        <v>33.949999999999996</v>
      </c>
      <c r="N1933" s="47">
        <f>IF(Table_Query_from_Mac10[[#This Row],[item_no]]="KDA",-Table_Query_from_Mac10[[#This Row],[unit_price]],Table_Query_from_Mac10[[#This Row],[Net Unit]]*Table_Query_from_Mac10[[#This Row],[qty_to_ship]])</f>
        <v>82.905900000000003</v>
      </c>
      <c r="O1933" s="47">
        <f>SUMIFS(Summary!C:C,Summary!H:H,Table_Query_from_Mac10[[#This Row],[Juiceoc]])</f>
        <v>0</v>
      </c>
      <c r="P1933" s="47">
        <f>SUMIFS(Summary!D:D,Summary!H:H,Table_Query_from_Mac10[[#This Row],[Juiceoc]])</f>
        <v>0</v>
      </c>
      <c r="Q1933" s="47">
        <f>SUMIFS(Summary!E:E,Summary!H:H,Table_Query_from_Mac10[[#This Row],[Juiceoc]])</f>
        <v>0</v>
      </c>
      <c r="R1933" s="47">
        <f>Table_Query_from_Mac10[[#This Row],[Net Unit]]*(1+Table_Query_from_Mac10[[#This Row],[PriceIncreasebyType]])</f>
        <v>11.8437</v>
      </c>
      <c r="S1933" s="47">
        <f>Table_Query_from_Mac10[[#This Row],[UnitPriceFuture]]*Table_Query_from_Mac10[[#This Row],[qtytoShipFuture]]</f>
        <v>82.905900000000003</v>
      </c>
      <c r="T1933" s="47">
        <f>ROUND(Table_Query_from_Mac10[[#This Row],[qty_to_ship]]*(1+Table_Query_from_Mac10[[#This Row],[VolumeIncreasebyType]]),0)</f>
        <v>7</v>
      </c>
      <c r="U1933" s="47">
        <f>Table_Query_from_Mac10[[#This Row],[qtytoShipFuture]]*Table_Query_from_Mac10[[#This Row],[Future-cost]]</f>
        <v>33.949999999999996</v>
      </c>
      <c r="V1933" s="47">
        <f>Table_Query_from_Mac10[[#This Row],[qtytoShipFuture]]-Table_Query_from_Mac10[[#This Row],[qty_to_ship]]</f>
        <v>0</v>
      </c>
      <c r="W1933" s="47">
        <f>Table_Query_from_Mac10[[#This Row],[UnitPriceFuture]]</f>
        <v>11.8437</v>
      </c>
      <c r="X1933" s="47">
        <f>Table_Query_from_Mac10[[#This Row],[Unit Increase]]*Table_Query_from_Mac10[[#This Row],[UnitPriceFuture]]</f>
        <v>0</v>
      </c>
      <c r="Y1933" s="47">
        <f>Table_Query_from_Mac10[[#This Row],[Unit Increase]]*Table_Query_from_Mac10[[#This Row],[Future-cost]]</f>
        <v>0</v>
      </c>
      <c r="Z1933" s="47">
        <f>-(Table_Query_from_Mac10[[#This Row],[Incremental Sales]]+((Table_Query_from_Mac10[[#This Row],[Incremental Sales]]*-(SUM(Summary!$S$8:$S$9)))))*Summary!$S$18</f>
        <v>0</v>
      </c>
      <c r="AA1933" s="47">
        <f>IFERROR(Table_Query_from_Mac10[[#This Row],[Incremental Cost]]/Table_Query_from_Mac10[[#This Row],[Incremental Sales]],0)</f>
        <v>0</v>
      </c>
      <c r="AB1933" s="47">
        <f>IFERROR(Table_Query_from_Mac10[[#This Row],[TotalCostFuture]]/Table_Query_from_Mac10[[#This Row],[totalsalesFuture]],0)</f>
        <v>0.40950040950040945</v>
      </c>
      <c r="AN1933" s="31">
        <v>25</v>
      </c>
      <c r="AO1933">
        <f t="shared" si="60"/>
        <v>7</v>
      </c>
      <c r="AQ1933" s="31">
        <v>34.89</v>
      </c>
      <c r="AR1933">
        <f t="shared" si="61"/>
        <v>12.21</v>
      </c>
    </row>
    <row r="1934" spans="1:44" x14ac:dyDescent="0.25">
      <c r="A1934">
        <v>90195</v>
      </c>
      <c r="B1934">
        <v>4</v>
      </c>
      <c r="C1934" t="s">
        <v>55</v>
      </c>
      <c r="D1934" t="s">
        <v>81</v>
      </c>
      <c r="E1934">
        <v>20</v>
      </c>
      <c r="F1934">
        <v>5.81</v>
      </c>
      <c r="G1934">
        <v>14.47</v>
      </c>
      <c r="H1934" s="1">
        <v>44844</v>
      </c>
      <c r="I1934" s="20">
        <v>3</v>
      </c>
      <c r="J1934" s="47">
        <f>Table_Query_from_Mac10[[#This Row],[unit_price]]-(Table_Query_from_Mac10[[#This Row],[unit_price]]*(Table_Query_from_Mac10[[#This Row],[discount_pct]]/100))</f>
        <v>14.0359</v>
      </c>
      <c r="K1934" s="47">
        <f>Table_Query_from_Mac10[[#This Row],[unit_cost]]</f>
        <v>5.81</v>
      </c>
      <c r="L1934" s="47">
        <f>Table_Query_from_Mac10[[#This Row],[Live-cost]]*(1+Table_Query_from_Mac10[[#This Row],[CogsIncreasebyTYPE]])</f>
        <v>5.81</v>
      </c>
      <c r="M1934" s="47">
        <f>Table_Query_from_Mac10[[#This Row],[Live-cost]]*Table_Query_from_Mac10[[#This Row],[qty_to_ship]]</f>
        <v>116.19999999999999</v>
      </c>
      <c r="N1934" s="47">
        <f>IF(Table_Query_from_Mac10[[#This Row],[item_no]]="KDA",-Table_Query_from_Mac10[[#This Row],[unit_price]],Table_Query_from_Mac10[[#This Row],[Net Unit]]*Table_Query_from_Mac10[[#This Row],[qty_to_ship]])</f>
        <v>280.71800000000002</v>
      </c>
      <c r="O1934" s="47">
        <f>SUMIFS(Summary!C:C,Summary!H:H,Table_Query_from_Mac10[[#This Row],[Juiceoc]])</f>
        <v>0</v>
      </c>
      <c r="P1934" s="47">
        <f>SUMIFS(Summary!D:D,Summary!H:H,Table_Query_from_Mac10[[#This Row],[Juiceoc]])</f>
        <v>0</v>
      </c>
      <c r="Q1934" s="47">
        <f>SUMIFS(Summary!E:E,Summary!H:H,Table_Query_from_Mac10[[#This Row],[Juiceoc]])</f>
        <v>0</v>
      </c>
      <c r="R1934" s="47">
        <f>Table_Query_from_Mac10[[#This Row],[Net Unit]]*(1+Table_Query_from_Mac10[[#This Row],[PriceIncreasebyType]])</f>
        <v>14.0359</v>
      </c>
      <c r="S1934" s="47">
        <f>Table_Query_from_Mac10[[#This Row],[UnitPriceFuture]]*Table_Query_from_Mac10[[#This Row],[qtytoShipFuture]]</f>
        <v>280.71800000000002</v>
      </c>
      <c r="T1934" s="47">
        <f>ROUND(Table_Query_from_Mac10[[#This Row],[qty_to_ship]]*(1+Table_Query_from_Mac10[[#This Row],[VolumeIncreasebyType]]),0)</f>
        <v>20</v>
      </c>
      <c r="U1934" s="47">
        <f>Table_Query_from_Mac10[[#This Row],[qtytoShipFuture]]*Table_Query_from_Mac10[[#This Row],[Future-cost]]</f>
        <v>116.19999999999999</v>
      </c>
      <c r="V1934" s="47">
        <f>Table_Query_from_Mac10[[#This Row],[qtytoShipFuture]]-Table_Query_from_Mac10[[#This Row],[qty_to_ship]]</f>
        <v>0</v>
      </c>
      <c r="W1934" s="47">
        <f>Table_Query_from_Mac10[[#This Row],[UnitPriceFuture]]</f>
        <v>14.0359</v>
      </c>
      <c r="X1934" s="47">
        <f>Table_Query_from_Mac10[[#This Row],[Unit Increase]]*Table_Query_from_Mac10[[#This Row],[UnitPriceFuture]]</f>
        <v>0</v>
      </c>
      <c r="Y1934" s="47">
        <f>Table_Query_from_Mac10[[#This Row],[Unit Increase]]*Table_Query_from_Mac10[[#This Row],[Future-cost]]</f>
        <v>0</v>
      </c>
      <c r="Z1934" s="47">
        <f>-(Table_Query_from_Mac10[[#This Row],[Incremental Sales]]+((Table_Query_from_Mac10[[#This Row],[Incremental Sales]]*-(SUM(Summary!$S$8:$S$9)))))*Summary!$S$18</f>
        <v>0</v>
      </c>
      <c r="AA1934" s="47">
        <f>IFERROR(Table_Query_from_Mac10[[#This Row],[Incremental Cost]]/Table_Query_from_Mac10[[#This Row],[Incremental Sales]],0)</f>
        <v>0</v>
      </c>
      <c r="AB1934" s="47">
        <f>IFERROR(Table_Query_from_Mac10[[#This Row],[TotalCostFuture]]/Table_Query_from_Mac10[[#This Row],[totalsalesFuture]],0)</f>
        <v>0.41393854330680607</v>
      </c>
      <c r="AN1934" s="30">
        <v>80</v>
      </c>
      <c r="AO1934">
        <f t="shared" si="60"/>
        <v>20</v>
      </c>
      <c r="AQ1934" s="30">
        <v>41.35</v>
      </c>
      <c r="AR1934">
        <f t="shared" si="61"/>
        <v>14.47</v>
      </c>
    </row>
    <row r="1935" spans="1:44" x14ac:dyDescent="0.25">
      <c r="A1935">
        <v>90195</v>
      </c>
      <c r="B1935">
        <v>5</v>
      </c>
      <c r="C1935" t="s">
        <v>55</v>
      </c>
      <c r="D1935" t="s">
        <v>81</v>
      </c>
      <c r="E1935">
        <v>4</v>
      </c>
      <c r="F1935">
        <v>13.3</v>
      </c>
      <c r="G1935">
        <v>36.54</v>
      </c>
      <c r="H1935" s="1">
        <v>44844</v>
      </c>
      <c r="I1935" s="20">
        <v>3</v>
      </c>
      <c r="J1935" s="47">
        <f>Table_Query_from_Mac10[[#This Row],[unit_price]]-(Table_Query_from_Mac10[[#This Row],[unit_price]]*(Table_Query_from_Mac10[[#This Row],[discount_pct]]/100))</f>
        <v>35.443799999999996</v>
      </c>
      <c r="K1935" s="47">
        <f>Table_Query_from_Mac10[[#This Row],[unit_cost]]</f>
        <v>13.3</v>
      </c>
      <c r="L1935" s="47">
        <f>Table_Query_from_Mac10[[#This Row],[Live-cost]]*(1+Table_Query_from_Mac10[[#This Row],[CogsIncreasebyTYPE]])</f>
        <v>13.3</v>
      </c>
      <c r="M1935" s="47">
        <f>Table_Query_from_Mac10[[#This Row],[Live-cost]]*Table_Query_from_Mac10[[#This Row],[qty_to_ship]]</f>
        <v>53.2</v>
      </c>
      <c r="N1935" s="47">
        <f>IF(Table_Query_from_Mac10[[#This Row],[item_no]]="KDA",-Table_Query_from_Mac10[[#This Row],[unit_price]],Table_Query_from_Mac10[[#This Row],[Net Unit]]*Table_Query_from_Mac10[[#This Row],[qty_to_ship]])</f>
        <v>141.77519999999998</v>
      </c>
      <c r="O1935" s="47">
        <f>SUMIFS(Summary!C:C,Summary!H:H,Table_Query_from_Mac10[[#This Row],[Juiceoc]])</f>
        <v>0</v>
      </c>
      <c r="P1935" s="47">
        <f>SUMIFS(Summary!D:D,Summary!H:H,Table_Query_from_Mac10[[#This Row],[Juiceoc]])</f>
        <v>0</v>
      </c>
      <c r="Q1935" s="47">
        <f>SUMIFS(Summary!E:E,Summary!H:H,Table_Query_from_Mac10[[#This Row],[Juiceoc]])</f>
        <v>0</v>
      </c>
      <c r="R1935" s="47">
        <f>Table_Query_from_Mac10[[#This Row],[Net Unit]]*(1+Table_Query_from_Mac10[[#This Row],[PriceIncreasebyType]])</f>
        <v>35.443799999999996</v>
      </c>
      <c r="S1935" s="47">
        <f>Table_Query_from_Mac10[[#This Row],[UnitPriceFuture]]*Table_Query_from_Mac10[[#This Row],[qtytoShipFuture]]</f>
        <v>141.77519999999998</v>
      </c>
      <c r="T1935" s="47">
        <f>ROUND(Table_Query_from_Mac10[[#This Row],[qty_to_ship]]*(1+Table_Query_from_Mac10[[#This Row],[VolumeIncreasebyType]]),0)</f>
        <v>4</v>
      </c>
      <c r="U1935" s="47">
        <f>Table_Query_from_Mac10[[#This Row],[qtytoShipFuture]]*Table_Query_from_Mac10[[#This Row],[Future-cost]]</f>
        <v>53.2</v>
      </c>
      <c r="V1935" s="47">
        <f>Table_Query_from_Mac10[[#This Row],[qtytoShipFuture]]-Table_Query_from_Mac10[[#This Row],[qty_to_ship]]</f>
        <v>0</v>
      </c>
      <c r="W1935" s="47">
        <f>Table_Query_from_Mac10[[#This Row],[UnitPriceFuture]]</f>
        <v>35.443799999999996</v>
      </c>
      <c r="X1935" s="47">
        <f>Table_Query_from_Mac10[[#This Row],[Unit Increase]]*Table_Query_from_Mac10[[#This Row],[UnitPriceFuture]]</f>
        <v>0</v>
      </c>
      <c r="Y1935" s="47">
        <f>Table_Query_from_Mac10[[#This Row],[Unit Increase]]*Table_Query_from_Mac10[[#This Row],[Future-cost]]</f>
        <v>0</v>
      </c>
      <c r="Z1935" s="47">
        <f>-(Table_Query_from_Mac10[[#This Row],[Incremental Sales]]+((Table_Query_from_Mac10[[#This Row],[Incremental Sales]]*-(SUM(Summary!$S$8:$S$9)))))*Summary!$S$18</f>
        <v>0</v>
      </c>
      <c r="AA1935" s="47">
        <f>IFERROR(Table_Query_from_Mac10[[#This Row],[Incremental Cost]]/Table_Query_from_Mac10[[#This Row],[Incremental Sales]],0)</f>
        <v>0</v>
      </c>
      <c r="AB1935" s="47">
        <f>IFERROR(Table_Query_from_Mac10[[#This Row],[TotalCostFuture]]/Table_Query_from_Mac10[[#This Row],[totalsalesFuture]],0)</f>
        <v>0.37524193229845565</v>
      </c>
      <c r="AN1935" s="31">
        <v>16</v>
      </c>
      <c r="AO1935">
        <f t="shared" si="60"/>
        <v>4</v>
      </c>
      <c r="AQ1935" s="31">
        <v>104.4</v>
      </c>
      <c r="AR1935">
        <f t="shared" si="61"/>
        <v>36.54</v>
      </c>
    </row>
    <row r="1936" spans="1:44" x14ac:dyDescent="0.25">
      <c r="A1936">
        <v>90195</v>
      </c>
      <c r="B1936">
        <v>6</v>
      </c>
      <c r="C1936" t="s">
        <v>55</v>
      </c>
      <c r="D1936" t="s">
        <v>81</v>
      </c>
      <c r="E1936">
        <v>1</v>
      </c>
      <c r="F1936">
        <v>14.58</v>
      </c>
      <c r="G1936">
        <v>44.36</v>
      </c>
      <c r="H1936" s="1">
        <v>44844</v>
      </c>
      <c r="I1936" s="20">
        <v>3</v>
      </c>
      <c r="J1936" s="47">
        <f>Table_Query_from_Mac10[[#This Row],[unit_price]]-(Table_Query_from_Mac10[[#This Row],[unit_price]]*(Table_Query_from_Mac10[[#This Row],[discount_pct]]/100))</f>
        <v>43.029200000000003</v>
      </c>
      <c r="K1936" s="47">
        <f>Table_Query_from_Mac10[[#This Row],[unit_cost]]</f>
        <v>14.58</v>
      </c>
      <c r="L1936" s="47">
        <f>Table_Query_from_Mac10[[#This Row],[Live-cost]]*(1+Table_Query_from_Mac10[[#This Row],[CogsIncreasebyTYPE]])</f>
        <v>14.58</v>
      </c>
      <c r="M1936" s="47">
        <f>Table_Query_from_Mac10[[#This Row],[Live-cost]]*Table_Query_from_Mac10[[#This Row],[qty_to_ship]]</f>
        <v>14.58</v>
      </c>
      <c r="N1936" s="47">
        <f>IF(Table_Query_from_Mac10[[#This Row],[item_no]]="KDA",-Table_Query_from_Mac10[[#This Row],[unit_price]],Table_Query_from_Mac10[[#This Row],[Net Unit]]*Table_Query_from_Mac10[[#This Row],[qty_to_ship]])</f>
        <v>43.029200000000003</v>
      </c>
      <c r="O1936" s="47">
        <f>SUMIFS(Summary!C:C,Summary!H:H,Table_Query_from_Mac10[[#This Row],[Juiceoc]])</f>
        <v>0</v>
      </c>
      <c r="P1936" s="47">
        <f>SUMIFS(Summary!D:D,Summary!H:H,Table_Query_from_Mac10[[#This Row],[Juiceoc]])</f>
        <v>0</v>
      </c>
      <c r="Q1936" s="47">
        <f>SUMIFS(Summary!E:E,Summary!H:H,Table_Query_from_Mac10[[#This Row],[Juiceoc]])</f>
        <v>0</v>
      </c>
      <c r="R1936" s="47">
        <f>Table_Query_from_Mac10[[#This Row],[Net Unit]]*(1+Table_Query_from_Mac10[[#This Row],[PriceIncreasebyType]])</f>
        <v>43.029200000000003</v>
      </c>
      <c r="S1936" s="47">
        <f>Table_Query_from_Mac10[[#This Row],[UnitPriceFuture]]*Table_Query_from_Mac10[[#This Row],[qtytoShipFuture]]</f>
        <v>43.029200000000003</v>
      </c>
      <c r="T1936" s="47">
        <f>ROUND(Table_Query_from_Mac10[[#This Row],[qty_to_ship]]*(1+Table_Query_from_Mac10[[#This Row],[VolumeIncreasebyType]]),0)</f>
        <v>1</v>
      </c>
      <c r="U1936" s="47">
        <f>Table_Query_from_Mac10[[#This Row],[qtytoShipFuture]]*Table_Query_from_Mac10[[#This Row],[Future-cost]]</f>
        <v>14.58</v>
      </c>
      <c r="V1936" s="47">
        <f>Table_Query_from_Mac10[[#This Row],[qtytoShipFuture]]-Table_Query_from_Mac10[[#This Row],[qty_to_ship]]</f>
        <v>0</v>
      </c>
      <c r="W1936" s="47">
        <f>Table_Query_from_Mac10[[#This Row],[UnitPriceFuture]]</f>
        <v>43.029200000000003</v>
      </c>
      <c r="X1936" s="47">
        <f>Table_Query_from_Mac10[[#This Row],[Unit Increase]]*Table_Query_from_Mac10[[#This Row],[UnitPriceFuture]]</f>
        <v>0</v>
      </c>
      <c r="Y1936" s="47">
        <f>Table_Query_from_Mac10[[#This Row],[Unit Increase]]*Table_Query_from_Mac10[[#This Row],[Future-cost]]</f>
        <v>0</v>
      </c>
      <c r="Z1936" s="47">
        <f>-(Table_Query_from_Mac10[[#This Row],[Incremental Sales]]+((Table_Query_from_Mac10[[#This Row],[Incremental Sales]]*-(SUM(Summary!$S$8:$S$9)))))*Summary!$S$18</f>
        <v>0</v>
      </c>
      <c r="AA1936" s="47">
        <f>IFERROR(Table_Query_from_Mac10[[#This Row],[Incremental Cost]]/Table_Query_from_Mac10[[#This Row],[Incremental Sales]],0)</f>
        <v>0</v>
      </c>
      <c r="AB1936" s="47">
        <f>IFERROR(Table_Query_from_Mac10[[#This Row],[TotalCostFuture]]/Table_Query_from_Mac10[[#This Row],[totalsalesFuture]],0)</f>
        <v>0.33883967166482293</v>
      </c>
      <c r="AN1936" s="30">
        <v>4</v>
      </c>
      <c r="AO1936">
        <f t="shared" si="60"/>
        <v>1</v>
      </c>
      <c r="AQ1936" s="30">
        <v>126.73</v>
      </c>
      <c r="AR1936">
        <f t="shared" si="61"/>
        <v>44.36</v>
      </c>
    </row>
    <row r="1937" spans="1:44" x14ac:dyDescent="0.25">
      <c r="A1937">
        <v>90195</v>
      </c>
      <c r="B1937">
        <v>7</v>
      </c>
      <c r="C1937" t="s">
        <v>55</v>
      </c>
      <c r="D1937" t="s">
        <v>81</v>
      </c>
      <c r="E1937">
        <v>25</v>
      </c>
      <c r="F1937">
        <v>5.51</v>
      </c>
      <c r="G1937">
        <v>14.88</v>
      </c>
      <c r="H1937" s="1">
        <v>44844</v>
      </c>
      <c r="I1937" s="20">
        <v>3</v>
      </c>
      <c r="J1937" s="47">
        <f>Table_Query_from_Mac10[[#This Row],[unit_price]]-(Table_Query_from_Mac10[[#This Row],[unit_price]]*(Table_Query_from_Mac10[[#This Row],[discount_pct]]/100))</f>
        <v>14.4336</v>
      </c>
      <c r="K1937" s="47">
        <f>Table_Query_from_Mac10[[#This Row],[unit_cost]]</f>
        <v>5.51</v>
      </c>
      <c r="L1937" s="47">
        <f>Table_Query_from_Mac10[[#This Row],[Live-cost]]*(1+Table_Query_from_Mac10[[#This Row],[CogsIncreasebyTYPE]])</f>
        <v>5.51</v>
      </c>
      <c r="M1937" s="47">
        <f>Table_Query_from_Mac10[[#This Row],[Live-cost]]*Table_Query_from_Mac10[[#This Row],[qty_to_ship]]</f>
        <v>137.75</v>
      </c>
      <c r="N1937" s="47">
        <f>IF(Table_Query_from_Mac10[[#This Row],[item_no]]="KDA",-Table_Query_from_Mac10[[#This Row],[unit_price]],Table_Query_from_Mac10[[#This Row],[Net Unit]]*Table_Query_from_Mac10[[#This Row],[qty_to_ship]])</f>
        <v>360.84000000000003</v>
      </c>
      <c r="O1937" s="47">
        <f>SUMIFS(Summary!C:C,Summary!H:H,Table_Query_from_Mac10[[#This Row],[Juiceoc]])</f>
        <v>0</v>
      </c>
      <c r="P1937" s="47">
        <f>SUMIFS(Summary!D:D,Summary!H:H,Table_Query_from_Mac10[[#This Row],[Juiceoc]])</f>
        <v>0</v>
      </c>
      <c r="Q1937" s="47">
        <f>SUMIFS(Summary!E:E,Summary!H:H,Table_Query_from_Mac10[[#This Row],[Juiceoc]])</f>
        <v>0</v>
      </c>
      <c r="R1937" s="47">
        <f>Table_Query_from_Mac10[[#This Row],[Net Unit]]*(1+Table_Query_from_Mac10[[#This Row],[PriceIncreasebyType]])</f>
        <v>14.4336</v>
      </c>
      <c r="S1937" s="47">
        <f>Table_Query_from_Mac10[[#This Row],[UnitPriceFuture]]*Table_Query_from_Mac10[[#This Row],[qtytoShipFuture]]</f>
        <v>360.84000000000003</v>
      </c>
      <c r="T1937" s="47">
        <f>ROUND(Table_Query_from_Mac10[[#This Row],[qty_to_ship]]*(1+Table_Query_from_Mac10[[#This Row],[VolumeIncreasebyType]]),0)</f>
        <v>25</v>
      </c>
      <c r="U1937" s="47">
        <f>Table_Query_from_Mac10[[#This Row],[qtytoShipFuture]]*Table_Query_from_Mac10[[#This Row],[Future-cost]]</f>
        <v>137.75</v>
      </c>
      <c r="V1937" s="47">
        <f>Table_Query_from_Mac10[[#This Row],[qtytoShipFuture]]-Table_Query_from_Mac10[[#This Row],[qty_to_ship]]</f>
        <v>0</v>
      </c>
      <c r="W1937" s="47">
        <f>Table_Query_from_Mac10[[#This Row],[UnitPriceFuture]]</f>
        <v>14.4336</v>
      </c>
      <c r="X1937" s="47">
        <f>Table_Query_from_Mac10[[#This Row],[Unit Increase]]*Table_Query_from_Mac10[[#This Row],[UnitPriceFuture]]</f>
        <v>0</v>
      </c>
      <c r="Y1937" s="47">
        <f>Table_Query_from_Mac10[[#This Row],[Unit Increase]]*Table_Query_from_Mac10[[#This Row],[Future-cost]]</f>
        <v>0</v>
      </c>
      <c r="Z1937" s="47">
        <f>-(Table_Query_from_Mac10[[#This Row],[Incremental Sales]]+((Table_Query_from_Mac10[[#This Row],[Incremental Sales]]*-(SUM(Summary!$S$8:$S$9)))))*Summary!$S$18</f>
        <v>0</v>
      </c>
      <c r="AA1937" s="47">
        <f>IFERROR(Table_Query_from_Mac10[[#This Row],[Incremental Cost]]/Table_Query_from_Mac10[[#This Row],[Incremental Sales]],0)</f>
        <v>0</v>
      </c>
      <c r="AB1937" s="47">
        <f>IFERROR(Table_Query_from_Mac10[[#This Row],[TotalCostFuture]]/Table_Query_from_Mac10[[#This Row],[totalsalesFuture]],0)</f>
        <v>0.38174814322137229</v>
      </c>
      <c r="AN1937" s="31">
        <v>100</v>
      </c>
      <c r="AO1937">
        <f t="shared" si="60"/>
        <v>25</v>
      </c>
      <c r="AQ1937" s="31">
        <v>42.5</v>
      </c>
      <c r="AR1937">
        <f t="shared" si="61"/>
        <v>14.88</v>
      </c>
    </row>
    <row r="1938" spans="1:44" x14ac:dyDescent="0.25">
      <c r="A1938">
        <v>90195</v>
      </c>
      <c r="B1938">
        <v>8</v>
      </c>
      <c r="C1938" t="s">
        <v>55</v>
      </c>
      <c r="D1938" t="s">
        <v>81</v>
      </c>
      <c r="E1938">
        <v>10</v>
      </c>
      <c r="F1938">
        <v>5.94</v>
      </c>
      <c r="G1938">
        <v>15.62</v>
      </c>
      <c r="H1938" s="1">
        <v>44844</v>
      </c>
      <c r="I1938" s="20">
        <v>3</v>
      </c>
      <c r="J1938" s="47">
        <f>Table_Query_from_Mac10[[#This Row],[unit_price]]-(Table_Query_from_Mac10[[#This Row],[unit_price]]*(Table_Query_from_Mac10[[#This Row],[discount_pct]]/100))</f>
        <v>15.151399999999999</v>
      </c>
      <c r="K1938" s="47">
        <f>Table_Query_from_Mac10[[#This Row],[unit_cost]]</f>
        <v>5.94</v>
      </c>
      <c r="L1938" s="47">
        <f>Table_Query_from_Mac10[[#This Row],[Live-cost]]*(1+Table_Query_from_Mac10[[#This Row],[CogsIncreasebyTYPE]])</f>
        <v>5.94</v>
      </c>
      <c r="M1938" s="47">
        <f>Table_Query_from_Mac10[[#This Row],[Live-cost]]*Table_Query_from_Mac10[[#This Row],[qty_to_ship]]</f>
        <v>59.400000000000006</v>
      </c>
      <c r="N1938" s="47">
        <f>IF(Table_Query_from_Mac10[[#This Row],[item_no]]="KDA",-Table_Query_from_Mac10[[#This Row],[unit_price]],Table_Query_from_Mac10[[#This Row],[Net Unit]]*Table_Query_from_Mac10[[#This Row],[qty_to_ship]])</f>
        <v>151.51399999999998</v>
      </c>
      <c r="O1938" s="47">
        <f>SUMIFS(Summary!C:C,Summary!H:H,Table_Query_from_Mac10[[#This Row],[Juiceoc]])</f>
        <v>0</v>
      </c>
      <c r="P1938" s="47">
        <f>SUMIFS(Summary!D:D,Summary!H:H,Table_Query_from_Mac10[[#This Row],[Juiceoc]])</f>
        <v>0</v>
      </c>
      <c r="Q1938" s="47">
        <f>SUMIFS(Summary!E:E,Summary!H:H,Table_Query_from_Mac10[[#This Row],[Juiceoc]])</f>
        <v>0</v>
      </c>
      <c r="R1938" s="47">
        <f>Table_Query_from_Mac10[[#This Row],[Net Unit]]*(1+Table_Query_from_Mac10[[#This Row],[PriceIncreasebyType]])</f>
        <v>15.151399999999999</v>
      </c>
      <c r="S1938" s="47">
        <f>Table_Query_from_Mac10[[#This Row],[UnitPriceFuture]]*Table_Query_from_Mac10[[#This Row],[qtytoShipFuture]]</f>
        <v>151.51399999999998</v>
      </c>
      <c r="T1938" s="47">
        <f>ROUND(Table_Query_from_Mac10[[#This Row],[qty_to_ship]]*(1+Table_Query_from_Mac10[[#This Row],[VolumeIncreasebyType]]),0)</f>
        <v>10</v>
      </c>
      <c r="U1938" s="47">
        <f>Table_Query_from_Mac10[[#This Row],[qtytoShipFuture]]*Table_Query_from_Mac10[[#This Row],[Future-cost]]</f>
        <v>59.400000000000006</v>
      </c>
      <c r="V1938" s="47">
        <f>Table_Query_from_Mac10[[#This Row],[qtytoShipFuture]]-Table_Query_from_Mac10[[#This Row],[qty_to_ship]]</f>
        <v>0</v>
      </c>
      <c r="W1938" s="47">
        <f>Table_Query_from_Mac10[[#This Row],[UnitPriceFuture]]</f>
        <v>15.151399999999999</v>
      </c>
      <c r="X1938" s="47">
        <f>Table_Query_from_Mac10[[#This Row],[Unit Increase]]*Table_Query_from_Mac10[[#This Row],[UnitPriceFuture]]</f>
        <v>0</v>
      </c>
      <c r="Y1938" s="47">
        <f>Table_Query_from_Mac10[[#This Row],[Unit Increase]]*Table_Query_from_Mac10[[#This Row],[Future-cost]]</f>
        <v>0</v>
      </c>
      <c r="Z1938" s="47">
        <f>-(Table_Query_from_Mac10[[#This Row],[Incremental Sales]]+((Table_Query_from_Mac10[[#This Row],[Incremental Sales]]*-(SUM(Summary!$S$8:$S$9)))))*Summary!$S$18</f>
        <v>0</v>
      </c>
      <c r="AA1938" s="47">
        <f>IFERROR(Table_Query_from_Mac10[[#This Row],[Incremental Cost]]/Table_Query_from_Mac10[[#This Row],[Incremental Sales]],0)</f>
        <v>0</v>
      </c>
      <c r="AB1938" s="47">
        <f>IFERROR(Table_Query_from_Mac10[[#This Row],[TotalCostFuture]]/Table_Query_from_Mac10[[#This Row],[totalsalesFuture]],0)</f>
        <v>0.39204297952664446</v>
      </c>
      <c r="AN1938" s="30">
        <v>40</v>
      </c>
      <c r="AO1938">
        <f t="shared" si="60"/>
        <v>10</v>
      </c>
      <c r="AQ1938" s="30">
        <v>44.63</v>
      </c>
      <c r="AR1938">
        <f t="shared" si="61"/>
        <v>15.62</v>
      </c>
    </row>
    <row r="1939" spans="1:44" x14ac:dyDescent="0.25">
      <c r="A1939">
        <v>90195</v>
      </c>
      <c r="B1939">
        <v>9</v>
      </c>
      <c r="C1939" t="s">
        <v>55</v>
      </c>
      <c r="D1939" t="s">
        <v>81</v>
      </c>
      <c r="E1939">
        <v>32</v>
      </c>
      <c r="F1939">
        <v>7.16</v>
      </c>
      <c r="G1939">
        <v>19.170000000000002</v>
      </c>
      <c r="H1939" s="1">
        <v>44844</v>
      </c>
      <c r="I1939" s="20">
        <v>3</v>
      </c>
      <c r="J1939" s="47">
        <f>Table_Query_from_Mac10[[#This Row],[unit_price]]-(Table_Query_from_Mac10[[#This Row],[unit_price]]*(Table_Query_from_Mac10[[#This Row],[discount_pct]]/100))</f>
        <v>18.594900000000003</v>
      </c>
      <c r="K1939" s="47">
        <f>Table_Query_from_Mac10[[#This Row],[unit_cost]]</f>
        <v>7.16</v>
      </c>
      <c r="L1939" s="47">
        <f>Table_Query_from_Mac10[[#This Row],[Live-cost]]*(1+Table_Query_from_Mac10[[#This Row],[CogsIncreasebyTYPE]])</f>
        <v>7.16</v>
      </c>
      <c r="M1939" s="47">
        <f>Table_Query_from_Mac10[[#This Row],[Live-cost]]*Table_Query_from_Mac10[[#This Row],[qty_to_ship]]</f>
        <v>229.12</v>
      </c>
      <c r="N1939" s="47">
        <f>IF(Table_Query_from_Mac10[[#This Row],[item_no]]="KDA",-Table_Query_from_Mac10[[#This Row],[unit_price]],Table_Query_from_Mac10[[#This Row],[Net Unit]]*Table_Query_from_Mac10[[#This Row],[qty_to_ship]])</f>
        <v>595.03680000000008</v>
      </c>
      <c r="O1939" s="47">
        <f>SUMIFS(Summary!C:C,Summary!H:H,Table_Query_from_Mac10[[#This Row],[Juiceoc]])</f>
        <v>0</v>
      </c>
      <c r="P1939" s="47">
        <f>SUMIFS(Summary!D:D,Summary!H:H,Table_Query_from_Mac10[[#This Row],[Juiceoc]])</f>
        <v>0</v>
      </c>
      <c r="Q1939" s="47">
        <f>SUMIFS(Summary!E:E,Summary!H:H,Table_Query_from_Mac10[[#This Row],[Juiceoc]])</f>
        <v>0</v>
      </c>
      <c r="R1939" s="47">
        <f>Table_Query_from_Mac10[[#This Row],[Net Unit]]*(1+Table_Query_from_Mac10[[#This Row],[PriceIncreasebyType]])</f>
        <v>18.594900000000003</v>
      </c>
      <c r="S1939" s="47">
        <f>Table_Query_from_Mac10[[#This Row],[UnitPriceFuture]]*Table_Query_from_Mac10[[#This Row],[qtytoShipFuture]]</f>
        <v>595.03680000000008</v>
      </c>
      <c r="T1939" s="47">
        <f>ROUND(Table_Query_from_Mac10[[#This Row],[qty_to_ship]]*(1+Table_Query_from_Mac10[[#This Row],[VolumeIncreasebyType]]),0)</f>
        <v>32</v>
      </c>
      <c r="U1939" s="47">
        <f>Table_Query_from_Mac10[[#This Row],[qtytoShipFuture]]*Table_Query_from_Mac10[[#This Row],[Future-cost]]</f>
        <v>229.12</v>
      </c>
      <c r="V1939" s="47">
        <f>Table_Query_from_Mac10[[#This Row],[qtytoShipFuture]]-Table_Query_from_Mac10[[#This Row],[qty_to_ship]]</f>
        <v>0</v>
      </c>
      <c r="W1939" s="47">
        <f>Table_Query_from_Mac10[[#This Row],[UnitPriceFuture]]</f>
        <v>18.594900000000003</v>
      </c>
      <c r="X1939" s="47">
        <f>Table_Query_from_Mac10[[#This Row],[Unit Increase]]*Table_Query_from_Mac10[[#This Row],[UnitPriceFuture]]</f>
        <v>0</v>
      </c>
      <c r="Y1939" s="47">
        <f>Table_Query_from_Mac10[[#This Row],[Unit Increase]]*Table_Query_from_Mac10[[#This Row],[Future-cost]]</f>
        <v>0</v>
      </c>
      <c r="Z1939" s="47">
        <f>-(Table_Query_from_Mac10[[#This Row],[Incremental Sales]]+((Table_Query_from_Mac10[[#This Row],[Incremental Sales]]*-(SUM(Summary!$S$8:$S$9)))))*Summary!$S$18</f>
        <v>0</v>
      </c>
      <c r="AA1939" s="47">
        <f>IFERROR(Table_Query_from_Mac10[[#This Row],[Incremental Cost]]/Table_Query_from_Mac10[[#This Row],[Incremental Sales]],0)</f>
        <v>0</v>
      </c>
      <c r="AB1939" s="47">
        <f>IFERROR(Table_Query_from_Mac10[[#This Row],[TotalCostFuture]]/Table_Query_from_Mac10[[#This Row],[totalsalesFuture]],0)</f>
        <v>0.38505181528268501</v>
      </c>
      <c r="AN1939" s="31">
        <v>128</v>
      </c>
      <c r="AO1939">
        <f t="shared" si="60"/>
        <v>32</v>
      </c>
      <c r="AQ1939" s="31">
        <v>54.76</v>
      </c>
      <c r="AR1939">
        <f t="shared" si="61"/>
        <v>19.170000000000002</v>
      </c>
    </row>
    <row r="1940" spans="1:44" x14ac:dyDescent="0.25">
      <c r="A1940">
        <v>90195</v>
      </c>
      <c r="B1940">
        <v>10</v>
      </c>
      <c r="C1940" t="s">
        <v>55</v>
      </c>
      <c r="D1940" t="s">
        <v>81</v>
      </c>
      <c r="E1940">
        <v>6</v>
      </c>
      <c r="F1940">
        <v>7.81</v>
      </c>
      <c r="G1940">
        <v>21.1</v>
      </c>
      <c r="H1940" s="1">
        <v>44844</v>
      </c>
      <c r="I1940" s="20">
        <v>3</v>
      </c>
      <c r="J1940" s="47">
        <f>Table_Query_from_Mac10[[#This Row],[unit_price]]-(Table_Query_from_Mac10[[#This Row],[unit_price]]*(Table_Query_from_Mac10[[#This Row],[discount_pct]]/100))</f>
        <v>20.467000000000002</v>
      </c>
      <c r="K1940" s="47">
        <f>Table_Query_from_Mac10[[#This Row],[unit_cost]]</f>
        <v>7.81</v>
      </c>
      <c r="L1940" s="47">
        <f>Table_Query_from_Mac10[[#This Row],[Live-cost]]*(1+Table_Query_from_Mac10[[#This Row],[CogsIncreasebyTYPE]])</f>
        <v>7.81</v>
      </c>
      <c r="M1940" s="47">
        <f>Table_Query_from_Mac10[[#This Row],[Live-cost]]*Table_Query_from_Mac10[[#This Row],[qty_to_ship]]</f>
        <v>46.86</v>
      </c>
      <c r="N1940" s="47">
        <f>IF(Table_Query_from_Mac10[[#This Row],[item_no]]="KDA",-Table_Query_from_Mac10[[#This Row],[unit_price]],Table_Query_from_Mac10[[#This Row],[Net Unit]]*Table_Query_from_Mac10[[#This Row],[qty_to_ship]])</f>
        <v>122.80200000000002</v>
      </c>
      <c r="O1940" s="47">
        <f>SUMIFS(Summary!C:C,Summary!H:H,Table_Query_from_Mac10[[#This Row],[Juiceoc]])</f>
        <v>0</v>
      </c>
      <c r="P1940" s="47">
        <f>SUMIFS(Summary!D:D,Summary!H:H,Table_Query_from_Mac10[[#This Row],[Juiceoc]])</f>
        <v>0</v>
      </c>
      <c r="Q1940" s="47">
        <f>SUMIFS(Summary!E:E,Summary!H:H,Table_Query_from_Mac10[[#This Row],[Juiceoc]])</f>
        <v>0</v>
      </c>
      <c r="R1940" s="47">
        <f>Table_Query_from_Mac10[[#This Row],[Net Unit]]*(1+Table_Query_from_Mac10[[#This Row],[PriceIncreasebyType]])</f>
        <v>20.467000000000002</v>
      </c>
      <c r="S1940" s="47">
        <f>Table_Query_from_Mac10[[#This Row],[UnitPriceFuture]]*Table_Query_from_Mac10[[#This Row],[qtytoShipFuture]]</f>
        <v>122.80200000000002</v>
      </c>
      <c r="T1940" s="47">
        <f>ROUND(Table_Query_from_Mac10[[#This Row],[qty_to_ship]]*(1+Table_Query_from_Mac10[[#This Row],[VolumeIncreasebyType]]),0)</f>
        <v>6</v>
      </c>
      <c r="U1940" s="47">
        <f>Table_Query_from_Mac10[[#This Row],[qtytoShipFuture]]*Table_Query_from_Mac10[[#This Row],[Future-cost]]</f>
        <v>46.86</v>
      </c>
      <c r="V1940" s="47">
        <f>Table_Query_from_Mac10[[#This Row],[qtytoShipFuture]]-Table_Query_from_Mac10[[#This Row],[qty_to_ship]]</f>
        <v>0</v>
      </c>
      <c r="W1940" s="47">
        <f>Table_Query_from_Mac10[[#This Row],[UnitPriceFuture]]</f>
        <v>20.467000000000002</v>
      </c>
      <c r="X1940" s="47">
        <f>Table_Query_from_Mac10[[#This Row],[Unit Increase]]*Table_Query_from_Mac10[[#This Row],[UnitPriceFuture]]</f>
        <v>0</v>
      </c>
      <c r="Y1940" s="47">
        <f>Table_Query_from_Mac10[[#This Row],[Unit Increase]]*Table_Query_from_Mac10[[#This Row],[Future-cost]]</f>
        <v>0</v>
      </c>
      <c r="Z1940" s="47">
        <f>-(Table_Query_from_Mac10[[#This Row],[Incremental Sales]]+((Table_Query_from_Mac10[[#This Row],[Incremental Sales]]*-(SUM(Summary!$S$8:$S$9)))))*Summary!$S$18</f>
        <v>0</v>
      </c>
      <c r="AA1940" s="47">
        <f>IFERROR(Table_Query_from_Mac10[[#This Row],[Incremental Cost]]/Table_Query_from_Mac10[[#This Row],[Incremental Sales]],0)</f>
        <v>0</v>
      </c>
      <c r="AB1940" s="47">
        <f>IFERROR(Table_Query_from_Mac10[[#This Row],[TotalCostFuture]]/Table_Query_from_Mac10[[#This Row],[totalsalesFuture]],0)</f>
        <v>0.38158987638637798</v>
      </c>
      <c r="AN1940" s="30">
        <v>24</v>
      </c>
      <c r="AO1940">
        <f t="shared" si="60"/>
        <v>6</v>
      </c>
      <c r="AQ1940" s="30">
        <v>60.28</v>
      </c>
      <c r="AR1940">
        <f t="shared" si="61"/>
        <v>21.1</v>
      </c>
    </row>
    <row r="1941" spans="1:44" x14ac:dyDescent="0.25">
      <c r="A1941">
        <v>90195</v>
      </c>
      <c r="B1941">
        <v>11</v>
      </c>
      <c r="C1941" t="s">
        <v>55</v>
      </c>
      <c r="D1941" t="s">
        <v>81</v>
      </c>
      <c r="E1941">
        <v>24</v>
      </c>
      <c r="F1941">
        <v>8.64</v>
      </c>
      <c r="G1941">
        <v>22.99</v>
      </c>
      <c r="H1941" s="1">
        <v>44844</v>
      </c>
      <c r="I1941" s="20">
        <v>3</v>
      </c>
      <c r="J1941" s="47">
        <f>Table_Query_from_Mac10[[#This Row],[unit_price]]-(Table_Query_from_Mac10[[#This Row],[unit_price]]*(Table_Query_from_Mac10[[#This Row],[discount_pct]]/100))</f>
        <v>22.3003</v>
      </c>
      <c r="K1941" s="47">
        <f>Table_Query_from_Mac10[[#This Row],[unit_cost]]</f>
        <v>8.64</v>
      </c>
      <c r="L1941" s="47">
        <f>Table_Query_from_Mac10[[#This Row],[Live-cost]]*(1+Table_Query_from_Mac10[[#This Row],[CogsIncreasebyTYPE]])</f>
        <v>8.64</v>
      </c>
      <c r="M1941" s="47">
        <f>Table_Query_from_Mac10[[#This Row],[Live-cost]]*Table_Query_from_Mac10[[#This Row],[qty_to_ship]]</f>
        <v>207.36</v>
      </c>
      <c r="N1941" s="47">
        <f>IF(Table_Query_from_Mac10[[#This Row],[item_no]]="KDA",-Table_Query_from_Mac10[[#This Row],[unit_price]],Table_Query_from_Mac10[[#This Row],[Net Unit]]*Table_Query_from_Mac10[[#This Row],[qty_to_ship]])</f>
        <v>535.20720000000006</v>
      </c>
      <c r="O1941" s="47">
        <f>SUMIFS(Summary!C:C,Summary!H:H,Table_Query_from_Mac10[[#This Row],[Juiceoc]])</f>
        <v>0</v>
      </c>
      <c r="P1941" s="47">
        <f>SUMIFS(Summary!D:D,Summary!H:H,Table_Query_from_Mac10[[#This Row],[Juiceoc]])</f>
        <v>0</v>
      </c>
      <c r="Q1941" s="47">
        <f>SUMIFS(Summary!E:E,Summary!H:H,Table_Query_from_Mac10[[#This Row],[Juiceoc]])</f>
        <v>0</v>
      </c>
      <c r="R1941" s="47">
        <f>Table_Query_from_Mac10[[#This Row],[Net Unit]]*(1+Table_Query_from_Mac10[[#This Row],[PriceIncreasebyType]])</f>
        <v>22.3003</v>
      </c>
      <c r="S1941" s="47">
        <f>Table_Query_from_Mac10[[#This Row],[UnitPriceFuture]]*Table_Query_from_Mac10[[#This Row],[qtytoShipFuture]]</f>
        <v>535.20720000000006</v>
      </c>
      <c r="T1941" s="47">
        <f>ROUND(Table_Query_from_Mac10[[#This Row],[qty_to_ship]]*(1+Table_Query_from_Mac10[[#This Row],[VolumeIncreasebyType]]),0)</f>
        <v>24</v>
      </c>
      <c r="U1941" s="47">
        <f>Table_Query_from_Mac10[[#This Row],[qtytoShipFuture]]*Table_Query_from_Mac10[[#This Row],[Future-cost]]</f>
        <v>207.36</v>
      </c>
      <c r="V1941" s="47">
        <f>Table_Query_from_Mac10[[#This Row],[qtytoShipFuture]]-Table_Query_from_Mac10[[#This Row],[qty_to_ship]]</f>
        <v>0</v>
      </c>
      <c r="W1941" s="47">
        <f>Table_Query_from_Mac10[[#This Row],[UnitPriceFuture]]</f>
        <v>22.3003</v>
      </c>
      <c r="X1941" s="47">
        <f>Table_Query_from_Mac10[[#This Row],[Unit Increase]]*Table_Query_from_Mac10[[#This Row],[UnitPriceFuture]]</f>
        <v>0</v>
      </c>
      <c r="Y1941" s="47">
        <f>Table_Query_from_Mac10[[#This Row],[Unit Increase]]*Table_Query_from_Mac10[[#This Row],[Future-cost]]</f>
        <v>0</v>
      </c>
      <c r="Z1941" s="47">
        <f>-(Table_Query_from_Mac10[[#This Row],[Incremental Sales]]+((Table_Query_from_Mac10[[#This Row],[Incremental Sales]]*-(SUM(Summary!$S$8:$S$9)))))*Summary!$S$18</f>
        <v>0</v>
      </c>
      <c r="AA1941" s="47">
        <f>IFERROR(Table_Query_from_Mac10[[#This Row],[Incremental Cost]]/Table_Query_from_Mac10[[#This Row],[Incremental Sales]],0)</f>
        <v>0</v>
      </c>
      <c r="AB1941" s="47">
        <f>IFERROR(Table_Query_from_Mac10[[#This Row],[TotalCostFuture]]/Table_Query_from_Mac10[[#This Row],[totalsalesFuture]],0)</f>
        <v>0.38743873400806267</v>
      </c>
      <c r="AN1941" s="31">
        <v>96</v>
      </c>
      <c r="AO1941">
        <f t="shared" si="60"/>
        <v>24</v>
      </c>
      <c r="AQ1941" s="31">
        <v>65.680000000000007</v>
      </c>
      <c r="AR1941">
        <f t="shared" si="61"/>
        <v>22.99</v>
      </c>
    </row>
    <row r="1942" spans="1:44" x14ac:dyDescent="0.25">
      <c r="A1942">
        <v>90195</v>
      </c>
      <c r="B1942">
        <v>12</v>
      </c>
      <c r="C1942" t="s">
        <v>55</v>
      </c>
      <c r="D1942" t="s">
        <v>81</v>
      </c>
      <c r="E1942">
        <v>27</v>
      </c>
      <c r="F1942">
        <v>10.09</v>
      </c>
      <c r="G1942">
        <v>28.24</v>
      </c>
      <c r="H1942" s="1">
        <v>44844</v>
      </c>
      <c r="I1942" s="20">
        <v>3</v>
      </c>
      <c r="J1942" s="47">
        <f>Table_Query_from_Mac10[[#This Row],[unit_price]]-(Table_Query_from_Mac10[[#This Row],[unit_price]]*(Table_Query_from_Mac10[[#This Row],[discount_pct]]/100))</f>
        <v>27.392799999999998</v>
      </c>
      <c r="K1942" s="47">
        <f>Table_Query_from_Mac10[[#This Row],[unit_cost]]</f>
        <v>10.09</v>
      </c>
      <c r="L1942" s="47">
        <f>Table_Query_from_Mac10[[#This Row],[Live-cost]]*(1+Table_Query_from_Mac10[[#This Row],[CogsIncreasebyTYPE]])</f>
        <v>10.09</v>
      </c>
      <c r="M1942" s="47">
        <f>Table_Query_from_Mac10[[#This Row],[Live-cost]]*Table_Query_from_Mac10[[#This Row],[qty_to_ship]]</f>
        <v>272.43</v>
      </c>
      <c r="N1942" s="47">
        <f>IF(Table_Query_from_Mac10[[#This Row],[item_no]]="KDA",-Table_Query_from_Mac10[[#This Row],[unit_price]],Table_Query_from_Mac10[[#This Row],[Net Unit]]*Table_Query_from_Mac10[[#This Row],[qty_to_ship]])</f>
        <v>739.60559999999998</v>
      </c>
      <c r="O1942" s="47">
        <f>SUMIFS(Summary!C:C,Summary!H:H,Table_Query_from_Mac10[[#This Row],[Juiceoc]])</f>
        <v>0</v>
      </c>
      <c r="P1942" s="47">
        <f>SUMIFS(Summary!D:D,Summary!H:H,Table_Query_from_Mac10[[#This Row],[Juiceoc]])</f>
        <v>0</v>
      </c>
      <c r="Q1942" s="47">
        <f>SUMIFS(Summary!E:E,Summary!H:H,Table_Query_from_Mac10[[#This Row],[Juiceoc]])</f>
        <v>0</v>
      </c>
      <c r="R1942" s="47">
        <f>Table_Query_from_Mac10[[#This Row],[Net Unit]]*(1+Table_Query_from_Mac10[[#This Row],[PriceIncreasebyType]])</f>
        <v>27.392799999999998</v>
      </c>
      <c r="S1942" s="47">
        <f>Table_Query_from_Mac10[[#This Row],[UnitPriceFuture]]*Table_Query_from_Mac10[[#This Row],[qtytoShipFuture]]</f>
        <v>739.60559999999998</v>
      </c>
      <c r="T1942" s="47">
        <f>ROUND(Table_Query_from_Mac10[[#This Row],[qty_to_ship]]*(1+Table_Query_from_Mac10[[#This Row],[VolumeIncreasebyType]]),0)</f>
        <v>27</v>
      </c>
      <c r="U1942" s="47">
        <f>Table_Query_from_Mac10[[#This Row],[qtytoShipFuture]]*Table_Query_from_Mac10[[#This Row],[Future-cost]]</f>
        <v>272.43</v>
      </c>
      <c r="V1942" s="47">
        <f>Table_Query_from_Mac10[[#This Row],[qtytoShipFuture]]-Table_Query_from_Mac10[[#This Row],[qty_to_ship]]</f>
        <v>0</v>
      </c>
      <c r="W1942" s="47">
        <f>Table_Query_from_Mac10[[#This Row],[UnitPriceFuture]]</f>
        <v>27.392799999999998</v>
      </c>
      <c r="X1942" s="47">
        <f>Table_Query_from_Mac10[[#This Row],[Unit Increase]]*Table_Query_from_Mac10[[#This Row],[UnitPriceFuture]]</f>
        <v>0</v>
      </c>
      <c r="Y1942" s="47">
        <f>Table_Query_from_Mac10[[#This Row],[Unit Increase]]*Table_Query_from_Mac10[[#This Row],[Future-cost]]</f>
        <v>0</v>
      </c>
      <c r="Z1942" s="47">
        <f>-(Table_Query_from_Mac10[[#This Row],[Incremental Sales]]+((Table_Query_from_Mac10[[#This Row],[Incremental Sales]]*-(SUM(Summary!$S$8:$S$9)))))*Summary!$S$18</f>
        <v>0</v>
      </c>
      <c r="AA1942" s="47">
        <f>IFERROR(Table_Query_from_Mac10[[#This Row],[Incremental Cost]]/Table_Query_from_Mac10[[#This Row],[Incremental Sales]],0)</f>
        <v>0</v>
      </c>
      <c r="AB1942" s="47">
        <f>IFERROR(Table_Query_from_Mac10[[#This Row],[TotalCostFuture]]/Table_Query_from_Mac10[[#This Row],[totalsalesFuture]],0)</f>
        <v>0.3683449665605561</v>
      </c>
      <c r="AN1942" s="30">
        <v>108</v>
      </c>
      <c r="AO1942">
        <f t="shared" si="60"/>
        <v>27</v>
      </c>
      <c r="AQ1942" s="30">
        <v>80.680000000000007</v>
      </c>
      <c r="AR1942">
        <f t="shared" si="61"/>
        <v>28.24</v>
      </c>
    </row>
    <row r="1943" spans="1:44" x14ac:dyDescent="0.25">
      <c r="A1943">
        <v>90195</v>
      </c>
      <c r="B1943">
        <v>13</v>
      </c>
      <c r="C1943" t="s">
        <v>55</v>
      </c>
      <c r="D1943" t="s">
        <v>81</v>
      </c>
      <c r="E1943">
        <v>6</v>
      </c>
      <c r="F1943">
        <v>11.51</v>
      </c>
      <c r="G1943">
        <v>31.84</v>
      </c>
      <c r="H1943" s="1">
        <v>44844</v>
      </c>
      <c r="I1943" s="20">
        <v>3</v>
      </c>
      <c r="J1943" s="47">
        <f>Table_Query_from_Mac10[[#This Row],[unit_price]]-(Table_Query_from_Mac10[[#This Row],[unit_price]]*(Table_Query_from_Mac10[[#This Row],[discount_pct]]/100))</f>
        <v>30.884799999999998</v>
      </c>
      <c r="K1943" s="47">
        <f>Table_Query_from_Mac10[[#This Row],[unit_cost]]</f>
        <v>11.51</v>
      </c>
      <c r="L1943" s="47">
        <f>Table_Query_from_Mac10[[#This Row],[Live-cost]]*(1+Table_Query_from_Mac10[[#This Row],[CogsIncreasebyTYPE]])</f>
        <v>11.51</v>
      </c>
      <c r="M1943" s="47">
        <f>Table_Query_from_Mac10[[#This Row],[Live-cost]]*Table_Query_from_Mac10[[#This Row],[qty_to_ship]]</f>
        <v>69.06</v>
      </c>
      <c r="N1943" s="47">
        <f>IF(Table_Query_from_Mac10[[#This Row],[item_no]]="KDA",-Table_Query_from_Mac10[[#This Row],[unit_price]],Table_Query_from_Mac10[[#This Row],[Net Unit]]*Table_Query_from_Mac10[[#This Row],[qty_to_ship]])</f>
        <v>185.30879999999999</v>
      </c>
      <c r="O1943" s="47">
        <f>SUMIFS(Summary!C:C,Summary!H:H,Table_Query_from_Mac10[[#This Row],[Juiceoc]])</f>
        <v>0</v>
      </c>
      <c r="P1943" s="47">
        <f>SUMIFS(Summary!D:D,Summary!H:H,Table_Query_from_Mac10[[#This Row],[Juiceoc]])</f>
        <v>0</v>
      </c>
      <c r="Q1943" s="47">
        <f>SUMIFS(Summary!E:E,Summary!H:H,Table_Query_from_Mac10[[#This Row],[Juiceoc]])</f>
        <v>0</v>
      </c>
      <c r="R1943" s="47">
        <f>Table_Query_from_Mac10[[#This Row],[Net Unit]]*(1+Table_Query_from_Mac10[[#This Row],[PriceIncreasebyType]])</f>
        <v>30.884799999999998</v>
      </c>
      <c r="S1943" s="47">
        <f>Table_Query_from_Mac10[[#This Row],[UnitPriceFuture]]*Table_Query_from_Mac10[[#This Row],[qtytoShipFuture]]</f>
        <v>185.30879999999999</v>
      </c>
      <c r="T1943" s="47">
        <f>ROUND(Table_Query_from_Mac10[[#This Row],[qty_to_ship]]*(1+Table_Query_from_Mac10[[#This Row],[VolumeIncreasebyType]]),0)</f>
        <v>6</v>
      </c>
      <c r="U1943" s="47">
        <f>Table_Query_from_Mac10[[#This Row],[qtytoShipFuture]]*Table_Query_from_Mac10[[#This Row],[Future-cost]]</f>
        <v>69.06</v>
      </c>
      <c r="V1943" s="47">
        <f>Table_Query_from_Mac10[[#This Row],[qtytoShipFuture]]-Table_Query_from_Mac10[[#This Row],[qty_to_ship]]</f>
        <v>0</v>
      </c>
      <c r="W1943" s="47">
        <f>Table_Query_from_Mac10[[#This Row],[UnitPriceFuture]]</f>
        <v>30.884799999999998</v>
      </c>
      <c r="X1943" s="47">
        <f>Table_Query_from_Mac10[[#This Row],[Unit Increase]]*Table_Query_from_Mac10[[#This Row],[UnitPriceFuture]]</f>
        <v>0</v>
      </c>
      <c r="Y1943" s="47">
        <f>Table_Query_from_Mac10[[#This Row],[Unit Increase]]*Table_Query_from_Mac10[[#This Row],[Future-cost]]</f>
        <v>0</v>
      </c>
      <c r="Z1943" s="47">
        <f>-(Table_Query_from_Mac10[[#This Row],[Incremental Sales]]+((Table_Query_from_Mac10[[#This Row],[Incremental Sales]]*-(SUM(Summary!$S$8:$S$9)))))*Summary!$S$18</f>
        <v>0</v>
      </c>
      <c r="AA1943" s="47">
        <f>IFERROR(Table_Query_from_Mac10[[#This Row],[Incremental Cost]]/Table_Query_from_Mac10[[#This Row],[Incremental Sales]],0)</f>
        <v>0</v>
      </c>
      <c r="AB1943" s="47">
        <f>IFERROR(Table_Query_from_Mac10[[#This Row],[TotalCostFuture]]/Table_Query_from_Mac10[[#This Row],[totalsalesFuture]],0)</f>
        <v>0.37267523182924939</v>
      </c>
      <c r="AN1943" s="31">
        <v>24</v>
      </c>
      <c r="AO1943">
        <f t="shared" si="60"/>
        <v>6</v>
      </c>
      <c r="AQ1943" s="31">
        <v>90.98</v>
      </c>
      <c r="AR1943">
        <f t="shared" si="61"/>
        <v>31.84</v>
      </c>
    </row>
    <row r="1944" spans="1:44" x14ac:dyDescent="0.25">
      <c r="A1944">
        <v>90195</v>
      </c>
      <c r="B1944">
        <v>14</v>
      </c>
      <c r="C1944" t="s">
        <v>55</v>
      </c>
      <c r="D1944" t="s">
        <v>81</v>
      </c>
      <c r="E1944">
        <v>4</v>
      </c>
      <c r="F1944">
        <v>13.35</v>
      </c>
      <c r="G1944">
        <v>38.020000000000003</v>
      </c>
      <c r="H1944" s="1">
        <v>44844</v>
      </c>
      <c r="I1944" s="20">
        <v>3</v>
      </c>
      <c r="J1944" s="47">
        <f>Table_Query_from_Mac10[[#This Row],[unit_price]]-(Table_Query_from_Mac10[[#This Row],[unit_price]]*(Table_Query_from_Mac10[[#This Row],[discount_pct]]/100))</f>
        <v>36.879400000000004</v>
      </c>
      <c r="K1944" s="47">
        <f>Table_Query_from_Mac10[[#This Row],[unit_cost]]</f>
        <v>13.35</v>
      </c>
      <c r="L1944" s="47">
        <f>Table_Query_from_Mac10[[#This Row],[Live-cost]]*(1+Table_Query_from_Mac10[[#This Row],[CogsIncreasebyTYPE]])</f>
        <v>13.35</v>
      </c>
      <c r="M1944" s="47">
        <f>Table_Query_from_Mac10[[#This Row],[Live-cost]]*Table_Query_from_Mac10[[#This Row],[qty_to_ship]]</f>
        <v>53.4</v>
      </c>
      <c r="N1944" s="47">
        <f>IF(Table_Query_from_Mac10[[#This Row],[item_no]]="KDA",-Table_Query_from_Mac10[[#This Row],[unit_price]],Table_Query_from_Mac10[[#This Row],[Net Unit]]*Table_Query_from_Mac10[[#This Row],[qty_to_ship]])</f>
        <v>147.51760000000002</v>
      </c>
      <c r="O1944" s="47">
        <f>SUMIFS(Summary!C:C,Summary!H:H,Table_Query_from_Mac10[[#This Row],[Juiceoc]])</f>
        <v>0</v>
      </c>
      <c r="P1944" s="47">
        <f>SUMIFS(Summary!D:D,Summary!H:H,Table_Query_from_Mac10[[#This Row],[Juiceoc]])</f>
        <v>0</v>
      </c>
      <c r="Q1944" s="47">
        <f>SUMIFS(Summary!E:E,Summary!H:H,Table_Query_from_Mac10[[#This Row],[Juiceoc]])</f>
        <v>0</v>
      </c>
      <c r="R1944" s="47">
        <f>Table_Query_from_Mac10[[#This Row],[Net Unit]]*(1+Table_Query_from_Mac10[[#This Row],[PriceIncreasebyType]])</f>
        <v>36.879400000000004</v>
      </c>
      <c r="S1944" s="47">
        <f>Table_Query_from_Mac10[[#This Row],[UnitPriceFuture]]*Table_Query_from_Mac10[[#This Row],[qtytoShipFuture]]</f>
        <v>147.51760000000002</v>
      </c>
      <c r="T1944" s="47">
        <f>ROUND(Table_Query_from_Mac10[[#This Row],[qty_to_ship]]*(1+Table_Query_from_Mac10[[#This Row],[VolumeIncreasebyType]]),0)</f>
        <v>4</v>
      </c>
      <c r="U1944" s="47">
        <f>Table_Query_from_Mac10[[#This Row],[qtytoShipFuture]]*Table_Query_from_Mac10[[#This Row],[Future-cost]]</f>
        <v>53.4</v>
      </c>
      <c r="V1944" s="47">
        <f>Table_Query_from_Mac10[[#This Row],[qtytoShipFuture]]-Table_Query_from_Mac10[[#This Row],[qty_to_ship]]</f>
        <v>0</v>
      </c>
      <c r="W1944" s="47">
        <f>Table_Query_from_Mac10[[#This Row],[UnitPriceFuture]]</f>
        <v>36.879400000000004</v>
      </c>
      <c r="X1944" s="47">
        <f>Table_Query_from_Mac10[[#This Row],[Unit Increase]]*Table_Query_from_Mac10[[#This Row],[UnitPriceFuture]]</f>
        <v>0</v>
      </c>
      <c r="Y1944" s="47">
        <f>Table_Query_from_Mac10[[#This Row],[Unit Increase]]*Table_Query_from_Mac10[[#This Row],[Future-cost]]</f>
        <v>0</v>
      </c>
      <c r="Z1944" s="47">
        <f>-(Table_Query_from_Mac10[[#This Row],[Incremental Sales]]+((Table_Query_from_Mac10[[#This Row],[Incremental Sales]]*-(SUM(Summary!$S$8:$S$9)))))*Summary!$S$18</f>
        <v>0</v>
      </c>
      <c r="AA1944" s="47">
        <f>IFERROR(Table_Query_from_Mac10[[#This Row],[Incremental Cost]]/Table_Query_from_Mac10[[#This Row],[Incremental Sales]],0)</f>
        <v>0</v>
      </c>
      <c r="AB1944" s="47">
        <f>IFERROR(Table_Query_from_Mac10[[#This Row],[TotalCostFuture]]/Table_Query_from_Mac10[[#This Row],[totalsalesFuture]],0)</f>
        <v>0.36199070483793117</v>
      </c>
      <c r="AN1944" s="30">
        <v>16</v>
      </c>
      <c r="AO1944">
        <f t="shared" si="60"/>
        <v>4</v>
      </c>
      <c r="AQ1944" s="30">
        <v>108.63</v>
      </c>
      <c r="AR1944">
        <f t="shared" si="61"/>
        <v>38.020000000000003</v>
      </c>
    </row>
    <row r="1945" spans="1:44" x14ac:dyDescent="0.25">
      <c r="A1945">
        <v>90195</v>
      </c>
      <c r="B1945">
        <v>15</v>
      </c>
      <c r="C1945" t="s">
        <v>55</v>
      </c>
      <c r="D1945" t="s">
        <v>81</v>
      </c>
      <c r="E1945">
        <v>8</v>
      </c>
      <c r="F1945">
        <v>15.13</v>
      </c>
      <c r="G1945">
        <v>44.98</v>
      </c>
      <c r="H1945" s="1">
        <v>44844</v>
      </c>
      <c r="I1945" s="20">
        <v>3</v>
      </c>
      <c r="J1945" s="47">
        <f>Table_Query_from_Mac10[[#This Row],[unit_price]]-(Table_Query_from_Mac10[[#This Row],[unit_price]]*(Table_Query_from_Mac10[[#This Row],[discount_pct]]/100))</f>
        <v>43.630599999999994</v>
      </c>
      <c r="K1945" s="47">
        <f>Table_Query_from_Mac10[[#This Row],[unit_cost]]</f>
        <v>15.13</v>
      </c>
      <c r="L1945" s="47">
        <f>Table_Query_from_Mac10[[#This Row],[Live-cost]]*(1+Table_Query_from_Mac10[[#This Row],[CogsIncreasebyTYPE]])</f>
        <v>15.13</v>
      </c>
      <c r="M1945" s="47">
        <f>Table_Query_from_Mac10[[#This Row],[Live-cost]]*Table_Query_from_Mac10[[#This Row],[qty_to_ship]]</f>
        <v>121.04</v>
      </c>
      <c r="N1945" s="47">
        <f>IF(Table_Query_from_Mac10[[#This Row],[item_no]]="KDA",-Table_Query_from_Mac10[[#This Row],[unit_price]],Table_Query_from_Mac10[[#This Row],[Net Unit]]*Table_Query_from_Mac10[[#This Row],[qty_to_ship]])</f>
        <v>349.04479999999995</v>
      </c>
      <c r="O1945" s="47">
        <f>SUMIFS(Summary!C:C,Summary!H:H,Table_Query_from_Mac10[[#This Row],[Juiceoc]])</f>
        <v>0</v>
      </c>
      <c r="P1945" s="47">
        <f>SUMIFS(Summary!D:D,Summary!H:H,Table_Query_from_Mac10[[#This Row],[Juiceoc]])</f>
        <v>0</v>
      </c>
      <c r="Q1945" s="47">
        <f>SUMIFS(Summary!E:E,Summary!H:H,Table_Query_from_Mac10[[#This Row],[Juiceoc]])</f>
        <v>0</v>
      </c>
      <c r="R1945" s="47">
        <f>Table_Query_from_Mac10[[#This Row],[Net Unit]]*(1+Table_Query_from_Mac10[[#This Row],[PriceIncreasebyType]])</f>
        <v>43.630599999999994</v>
      </c>
      <c r="S1945" s="47">
        <f>Table_Query_from_Mac10[[#This Row],[UnitPriceFuture]]*Table_Query_from_Mac10[[#This Row],[qtytoShipFuture]]</f>
        <v>349.04479999999995</v>
      </c>
      <c r="T1945" s="47">
        <f>ROUND(Table_Query_from_Mac10[[#This Row],[qty_to_ship]]*(1+Table_Query_from_Mac10[[#This Row],[VolumeIncreasebyType]]),0)</f>
        <v>8</v>
      </c>
      <c r="U1945" s="47">
        <f>Table_Query_from_Mac10[[#This Row],[qtytoShipFuture]]*Table_Query_from_Mac10[[#This Row],[Future-cost]]</f>
        <v>121.04</v>
      </c>
      <c r="V1945" s="47">
        <f>Table_Query_from_Mac10[[#This Row],[qtytoShipFuture]]-Table_Query_from_Mac10[[#This Row],[qty_to_ship]]</f>
        <v>0</v>
      </c>
      <c r="W1945" s="47">
        <f>Table_Query_from_Mac10[[#This Row],[UnitPriceFuture]]</f>
        <v>43.630599999999994</v>
      </c>
      <c r="X1945" s="47">
        <f>Table_Query_from_Mac10[[#This Row],[Unit Increase]]*Table_Query_from_Mac10[[#This Row],[UnitPriceFuture]]</f>
        <v>0</v>
      </c>
      <c r="Y1945" s="47">
        <f>Table_Query_from_Mac10[[#This Row],[Unit Increase]]*Table_Query_from_Mac10[[#This Row],[Future-cost]]</f>
        <v>0</v>
      </c>
      <c r="Z1945" s="47">
        <f>-(Table_Query_from_Mac10[[#This Row],[Incremental Sales]]+((Table_Query_from_Mac10[[#This Row],[Incremental Sales]]*-(SUM(Summary!$S$8:$S$9)))))*Summary!$S$18</f>
        <v>0</v>
      </c>
      <c r="AA1945" s="47">
        <f>IFERROR(Table_Query_from_Mac10[[#This Row],[Incremental Cost]]/Table_Query_from_Mac10[[#This Row],[Incremental Sales]],0)</f>
        <v>0</v>
      </c>
      <c r="AB1945" s="47">
        <f>IFERROR(Table_Query_from_Mac10[[#This Row],[TotalCostFuture]]/Table_Query_from_Mac10[[#This Row],[totalsalesFuture]],0)</f>
        <v>0.34677496986060247</v>
      </c>
      <c r="AN1945" s="31">
        <v>32</v>
      </c>
      <c r="AO1945">
        <f t="shared" si="60"/>
        <v>8</v>
      </c>
      <c r="AQ1945" s="31">
        <v>128.52000000000001</v>
      </c>
      <c r="AR1945">
        <f t="shared" si="61"/>
        <v>44.98</v>
      </c>
    </row>
    <row r="1946" spans="1:44" x14ac:dyDescent="0.25">
      <c r="A1946">
        <v>90195</v>
      </c>
      <c r="B1946">
        <v>16</v>
      </c>
      <c r="C1946" t="s">
        <v>55</v>
      </c>
      <c r="D1946" t="s">
        <v>81</v>
      </c>
      <c r="E1946">
        <v>6</v>
      </c>
      <c r="F1946">
        <v>16.73</v>
      </c>
      <c r="G1946">
        <v>56.8</v>
      </c>
      <c r="H1946" s="1">
        <v>44844</v>
      </c>
      <c r="I1946" s="20">
        <v>3</v>
      </c>
      <c r="J1946" s="47">
        <f>Table_Query_from_Mac10[[#This Row],[unit_price]]-(Table_Query_from_Mac10[[#This Row],[unit_price]]*(Table_Query_from_Mac10[[#This Row],[discount_pct]]/100))</f>
        <v>55.095999999999997</v>
      </c>
      <c r="K1946" s="47">
        <f>Table_Query_from_Mac10[[#This Row],[unit_cost]]</f>
        <v>16.73</v>
      </c>
      <c r="L1946" s="47">
        <f>Table_Query_from_Mac10[[#This Row],[Live-cost]]*(1+Table_Query_from_Mac10[[#This Row],[CogsIncreasebyTYPE]])</f>
        <v>16.73</v>
      </c>
      <c r="M1946" s="47">
        <f>Table_Query_from_Mac10[[#This Row],[Live-cost]]*Table_Query_from_Mac10[[#This Row],[qty_to_ship]]</f>
        <v>100.38</v>
      </c>
      <c r="N1946" s="47">
        <f>IF(Table_Query_from_Mac10[[#This Row],[item_no]]="KDA",-Table_Query_from_Mac10[[#This Row],[unit_price]],Table_Query_from_Mac10[[#This Row],[Net Unit]]*Table_Query_from_Mac10[[#This Row],[qty_to_ship]])</f>
        <v>330.57599999999996</v>
      </c>
      <c r="O1946" s="47">
        <f>SUMIFS(Summary!C:C,Summary!H:H,Table_Query_from_Mac10[[#This Row],[Juiceoc]])</f>
        <v>0</v>
      </c>
      <c r="P1946" s="47">
        <f>SUMIFS(Summary!D:D,Summary!H:H,Table_Query_from_Mac10[[#This Row],[Juiceoc]])</f>
        <v>0</v>
      </c>
      <c r="Q1946" s="47">
        <f>SUMIFS(Summary!E:E,Summary!H:H,Table_Query_from_Mac10[[#This Row],[Juiceoc]])</f>
        <v>0</v>
      </c>
      <c r="R1946" s="47">
        <f>Table_Query_from_Mac10[[#This Row],[Net Unit]]*(1+Table_Query_from_Mac10[[#This Row],[PriceIncreasebyType]])</f>
        <v>55.095999999999997</v>
      </c>
      <c r="S1946" s="47">
        <f>Table_Query_from_Mac10[[#This Row],[UnitPriceFuture]]*Table_Query_from_Mac10[[#This Row],[qtytoShipFuture]]</f>
        <v>330.57599999999996</v>
      </c>
      <c r="T1946" s="47">
        <f>ROUND(Table_Query_from_Mac10[[#This Row],[qty_to_ship]]*(1+Table_Query_from_Mac10[[#This Row],[VolumeIncreasebyType]]),0)</f>
        <v>6</v>
      </c>
      <c r="U1946" s="47">
        <f>Table_Query_from_Mac10[[#This Row],[qtytoShipFuture]]*Table_Query_from_Mac10[[#This Row],[Future-cost]]</f>
        <v>100.38</v>
      </c>
      <c r="V1946" s="47">
        <f>Table_Query_from_Mac10[[#This Row],[qtytoShipFuture]]-Table_Query_from_Mac10[[#This Row],[qty_to_ship]]</f>
        <v>0</v>
      </c>
      <c r="W1946" s="47">
        <f>Table_Query_from_Mac10[[#This Row],[UnitPriceFuture]]</f>
        <v>55.095999999999997</v>
      </c>
      <c r="X1946" s="47">
        <f>Table_Query_from_Mac10[[#This Row],[Unit Increase]]*Table_Query_from_Mac10[[#This Row],[UnitPriceFuture]]</f>
        <v>0</v>
      </c>
      <c r="Y1946" s="47">
        <f>Table_Query_from_Mac10[[#This Row],[Unit Increase]]*Table_Query_from_Mac10[[#This Row],[Future-cost]]</f>
        <v>0</v>
      </c>
      <c r="Z1946" s="47">
        <f>-(Table_Query_from_Mac10[[#This Row],[Incremental Sales]]+((Table_Query_from_Mac10[[#This Row],[Incremental Sales]]*-(SUM(Summary!$S$8:$S$9)))))*Summary!$S$18</f>
        <v>0</v>
      </c>
      <c r="AA1946" s="47">
        <f>IFERROR(Table_Query_from_Mac10[[#This Row],[Incremental Cost]]/Table_Query_from_Mac10[[#This Row],[Incremental Sales]],0)</f>
        <v>0</v>
      </c>
      <c r="AB1946" s="47">
        <f>IFERROR(Table_Query_from_Mac10[[#This Row],[TotalCostFuture]]/Table_Query_from_Mac10[[#This Row],[totalsalesFuture]],0)</f>
        <v>0.30365180775373896</v>
      </c>
      <c r="AN1946" s="30">
        <v>24</v>
      </c>
      <c r="AO1946">
        <f t="shared" si="60"/>
        <v>6</v>
      </c>
      <c r="AQ1946" s="30">
        <v>162.29</v>
      </c>
      <c r="AR1946">
        <f t="shared" si="61"/>
        <v>56.8</v>
      </c>
    </row>
    <row r="1947" spans="1:44" x14ac:dyDescent="0.25">
      <c r="A1947">
        <v>90196</v>
      </c>
      <c r="B1947">
        <v>1</v>
      </c>
      <c r="C1947" t="s">
        <v>53</v>
      </c>
      <c r="D1947" t="s">
        <v>80</v>
      </c>
      <c r="E1947">
        <v>19</v>
      </c>
      <c r="F1947">
        <v>4.79</v>
      </c>
      <c r="G1947">
        <v>11.9</v>
      </c>
      <c r="H1947" s="1">
        <v>44841</v>
      </c>
      <c r="I1947" s="20">
        <v>0</v>
      </c>
      <c r="J1947" s="47">
        <f>Table_Query_from_Mac10[[#This Row],[unit_price]]-(Table_Query_from_Mac10[[#This Row],[unit_price]]*(Table_Query_from_Mac10[[#This Row],[discount_pct]]/100))</f>
        <v>11.9</v>
      </c>
      <c r="K1947" s="47">
        <f>Table_Query_from_Mac10[[#This Row],[unit_cost]]</f>
        <v>4.79</v>
      </c>
      <c r="L1947" s="47">
        <f>Table_Query_from_Mac10[[#This Row],[Live-cost]]*(1+Table_Query_from_Mac10[[#This Row],[CogsIncreasebyTYPE]])</f>
        <v>4.79</v>
      </c>
      <c r="M1947" s="47">
        <f>Table_Query_from_Mac10[[#This Row],[Live-cost]]*Table_Query_from_Mac10[[#This Row],[qty_to_ship]]</f>
        <v>91.01</v>
      </c>
      <c r="N1947" s="47">
        <f>IF(Table_Query_from_Mac10[[#This Row],[item_no]]="KDA",-Table_Query_from_Mac10[[#This Row],[unit_price]],Table_Query_from_Mac10[[#This Row],[Net Unit]]*Table_Query_from_Mac10[[#This Row],[qty_to_ship]])</f>
        <v>226.1</v>
      </c>
      <c r="O1947" s="47">
        <f>SUMIFS(Summary!C:C,Summary!H:H,Table_Query_from_Mac10[[#This Row],[Juiceoc]])</f>
        <v>0</v>
      </c>
      <c r="P1947" s="47">
        <f>SUMIFS(Summary!D:D,Summary!H:H,Table_Query_from_Mac10[[#This Row],[Juiceoc]])</f>
        <v>0</v>
      </c>
      <c r="Q1947" s="47">
        <f>SUMIFS(Summary!E:E,Summary!H:H,Table_Query_from_Mac10[[#This Row],[Juiceoc]])</f>
        <v>0</v>
      </c>
      <c r="R1947" s="47">
        <f>Table_Query_from_Mac10[[#This Row],[Net Unit]]*(1+Table_Query_from_Mac10[[#This Row],[PriceIncreasebyType]])</f>
        <v>11.9</v>
      </c>
      <c r="S1947" s="47">
        <f>Table_Query_from_Mac10[[#This Row],[UnitPriceFuture]]*Table_Query_from_Mac10[[#This Row],[qtytoShipFuture]]</f>
        <v>226.1</v>
      </c>
      <c r="T1947" s="47">
        <f>ROUND(Table_Query_from_Mac10[[#This Row],[qty_to_ship]]*(1+Table_Query_from_Mac10[[#This Row],[VolumeIncreasebyType]]),0)</f>
        <v>19</v>
      </c>
      <c r="U1947" s="47">
        <f>Table_Query_from_Mac10[[#This Row],[qtytoShipFuture]]*Table_Query_from_Mac10[[#This Row],[Future-cost]]</f>
        <v>91.01</v>
      </c>
      <c r="V1947" s="47">
        <f>Table_Query_from_Mac10[[#This Row],[qtytoShipFuture]]-Table_Query_from_Mac10[[#This Row],[qty_to_ship]]</f>
        <v>0</v>
      </c>
      <c r="W1947" s="47">
        <f>Table_Query_from_Mac10[[#This Row],[UnitPriceFuture]]</f>
        <v>11.9</v>
      </c>
      <c r="X1947" s="47">
        <f>Table_Query_from_Mac10[[#This Row],[Unit Increase]]*Table_Query_from_Mac10[[#This Row],[UnitPriceFuture]]</f>
        <v>0</v>
      </c>
      <c r="Y1947" s="47">
        <f>Table_Query_from_Mac10[[#This Row],[Unit Increase]]*Table_Query_from_Mac10[[#This Row],[Future-cost]]</f>
        <v>0</v>
      </c>
      <c r="Z1947" s="47">
        <f>-(Table_Query_from_Mac10[[#This Row],[Incremental Sales]]+((Table_Query_from_Mac10[[#This Row],[Incremental Sales]]*-(SUM(Summary!$S$8:$S$9)))))*Summary!$S$18</f>
        <v>0</v>
      </c>
      <c r="AA1947" s="47">
        <f>IFERROR(Table_Query_from_Mac10[[#This Row],[Incremental Cost]]/Table_Query_from_Mac10[[#This Row],[Incremental Sales]],0)</f>
        <v>0</v>
      </c>
      <c r="AB1947" s="47">
        <f>IFERROR(Table_Query_from_Mac10[[#This Row],[TotalCostFuture]]/Table_Query_from_Mac10[[#This Row],[totalsalesFuture]],0)</f>
        <v>0.40252100840336136</v>
      </c>
      <c r="AN1947" s="31">
        <v>75</v>
      </c>
      <c r="AO1947">
        <f t="shared" si="60"/>
        <v>19</v>
      </c>
      <c r="AQ1947" s="31">
        <v>33.99</v>
      </c>
      <c r="AR1947">
        <f t="shared" si="61"/>
        <v>11.9</v>
      </c>
    </row>
    <row r="1948" spans="1:44" x14ac:dyDescent="0.25">
      <c r="A1948">
        <v>90196</v>
      </c>
      <c r="B1948">
        <v>2</v>
      </c>
      <c r="C1948" t="s">
        <v>53</v>
      </c>
      <c r="D1948" t="s">
        <v>80</v>
      </c>
      <c r="E1948">
        <v>60</v>
      </c>
      <c r="F1948">
        <v>5.8</v>
      </c>
      <c r="G1948">
        <v>13.5</v>
      </c>
      <c r="H1948" s="1">
        <v>44841</v>
      </c>
      <c r="I1948" s="20">
        <v>0</v>
      </c>
      <c r="J1948" s="47">
        <f>Table_Query_from_Mac10[[#This Row],[unit_price]]-(Table_Query_from_Mac10[[#This Row],[unit_price]]*(Table_Query_from_Mac10[[#This Row],[discount_pct]]/100))</f>
        <v>13.5</v>
      </c>
      <c r="K1948" s="47">
        <f>Table_Query_from_Mac10[[#This Row],[unit_cost]]</f>
        <v>5.8</v>
      </c>
      <c r="L1948" s="47">
        <f>Table_Query_from_Mac10[[#This Row],[Live-cost]]*(1+Table_Query_from_Mac10[[#This Row],[CogsIncreasebyTYPE]])</f>
        <v>5.8</v>
      </c>
      <c r="M1948" s="47">
        <f>Table_Query_from_Mac10[[#This Row],[Live-cost]]*Table_Query_from_Mac10[[#This Row],[qty_to_ship]]</f>
        <v>348</v>
      </c>
      <c r="N1948" s="47">
        <f>IF(Table_Query_from_Mac10[[#This Row],[item_no]]="KDA",-Table_Query_from_Mac10[[#This Row],[unit_price]],Table_Query_from_Mac10[[#This Row],[Net Unit]]*Table_Query_from_Mac10[[#This Row],[qty_to_ship]])</f>
        <v>810</v>
      </c>
      <c r="O1948" s="47">
        <f>SUMIFS(Summary!C:C,Summary!H:H,Table_Query_from_Mac10[[#This Row],[Juiceoc]])</f>
        <v>0</v>
      </c>
      <c r="P1948" s="47">
        <f>SUMIFS(Summary!D:D,Summary!H:H,Table_Query_from_Mac10[[#This Row],[Juiceoc]])</f>
        <v>0</v>
      </c>
      <c r="Q1948" s="47">
        <f>SUMIFS(Summary!E:E,Summary!H:H,Table_Query_from_Mac10[[#This Row],[Juiceoc]])</f>
        <v>0</v>
      </c>
      <c r="R1948" s="47">
        <f>Table_Query_from_Mac10[[#This Row],[Net Unit]]*(1+Table_Query_from_Mac10[[#This Row],[PriceIncreasebyType]])</f>
        <v>13.5</v>
      </c>
      <c r="S1948" s="47">
        <f>Table_Query_from_Mac10[[#This Row],[UnitPriceFuture]]*Table_Query_from_Mac10[[#This Row],[qtytoShipFuture]]</f>
        <v>810</v>
      </c>
      <c r="T1948" s="47">
        <f>ROUND(Table_Query_from_Mac10[[#This Row],[qty_to_ship]]*(1+Table_Query_from_Mac10[[#This Row],[VolumeIncreasebyType]]),0)</f>
        <v>60</v>
      </c>
      <c r="U1948" s="47">
        <f>Table_Query_from_Mac10[[#This Row],[qtytoShipFuture]]*Table_Query_from_Mac10[[#This Row],[Future-cost]]</f>
        <v>348</v>
      </c>
      <c r="V1948" s="47">
        <f>Table_Query_from_Mac10[[#This Row],[qtytoShipFuture]]-Table_Query_from_Mac10[[#This Row],[qty_to_ship]]</f>
        <v>0</v>
      </c>
      <c r="W1948" s="47">
        <f>Table_Query_from_Mac10[[#This Row],[UnitPriceFuture]]</f>
        <v>13.5</v>
      </c>
      <c r="X1948" s="47">
        <f>Table_Query_from_Mac10[[#This Row],[Unit Increase]]*Table_Query_from_Mac10[[#This Row],[UnitPriceFuture]]</f>
        <v>0</v>
      </c>
      <c r="Y1948" s="47">
        <f>Table_Query_from_Mac10[[#This Row],[Unit Increase]]*Table_Query_from_Mac10[[#This Row],[Future-cost]]</f>
        <v>0</v>
      </c>
      <c r="Z1948" s="47">
        <f>-(Table_Query_from_Mac10[[#This Row],[Incremental Sales]]+((Table_Query_from_Mac10[[#This Row],[Incremental Sales]]*-(SUM(Summary!$S$8:$S$9)))))*Summary!$S$18</f>
        <v>0</v>
      </c>
      <c r="AA1948" s="47">
        <f>IFERROR(Table_Query_from_Mac10[[#This Row],[Incremental Cost]]/Table_Query_from_Mac10[[#This Row],[Incremental Sales]],0)</f>
        <v>0</v>
      </c>
      <c r="AB1948" s="47">
        <f>IFERROR(Table_Query_from_Mac10[[#This Row],[TotalCostFuture]]/Table_Query_from_Mac10[[#This Row],[totalsalesFuture]],0)</f>
        <v>0.42962962962962964</v>
      </c>
      <c r="AN1948" s="30">
        <v>240</v>
      </c>
      <c r="AO1948">
        <f t="shared" si="60"/>
        <v>60</v>
      </c>
      <c r="AQ1948" s="30">
        <v>38.56</v>
      </c>
      <c r="AR1948">
        <f t="shared" si="61"/>
        <v>13.5</v>
      </c>
    </row>
    <row r="1949" spans="1:44" x14ac:dyDescent="0.25">
      <c r="A1949">
        <v>90196</v>
      </c>
      <c r="B1949">
        <v>3</v>
      </c>
      <c r="C1949" t="s">
        <v>53</v>
      </c>
      <c r="D1949" t="s">
        <v>80</v>
      </c>
      <c r="E1949">
        <v>32</v>
      </c>
      <c r="F1949">
        <v>6.45</v>
      </c>
      <c r="G1949">
        <v>15.13</v>
      </c>
      <c r="H1949" s="1">
        <v>44841</v>
      </c>
      <c r="I1949" s="20">
        <v>0</v>
      </c>
      <c r="J1949" s="47">
        <f>Table_Query_from_Mac10[[#This Row],[unit_price]]-(Table_Query_from_Mac10[[#This Row],[unit_price]]*(Table_Query_from_Mac10[[#This Row],[discount_pct]]/100))</f>
        <v>15.13</v>
      </c>
      <c r="K1949" s="47">
        <f>Table_Query_from_Mac10[[#This Row],[unit_cost]]</f>
        <v>6.45</v>
      </c>
      <c r="L1949" s="47">
        <f>Table_Query_from_Mac10[[#This Row],[Live-cost]]*(1+Table_Query_from_Mac10[[#This Row],[CogsIncreasebyTYPE]])</f>
        <v>6.45</v>
      </c>
      <c r="M1949" s="47">
        <f>Table_Query_from_Mac10[[#This Row],[Live-cost]]*Table_Query_from_Mac10[[#This Row],[qty_to_ship]]</f>
        <v>206.4</v>
      </c>
      <c r="N1949" s="47">
        <f>IF(Table_Query_from_Mac10[[#This Row],[item_no]]="KDA",-Table_Query_from_Mac10[[#This Row],[unit_price]],Table_Query_from_Mac10[[#This Row],[Net Unit]]*Table_Query_from_Mac10[[#This Row],[qty_to_ship]])</f>
        <v>484.16</v>
      </c>
      <c r="O1949" s="47">
        <f>SUMIFS(Summary!C:C,Summary!H:H,Table_Query_from_Mac10[[#This Row],[Juiceoc]])</f>
        <v>0</v>
      </c>
      <c r="P1949" s="47">
        <f>SUMIFS(Summary!D:D,Summary!H:H,Table_Query_from_Mac10[[#This Row],[Juiceoc]])</f>
        <v>0</v>
      </c>
      <c r="Q1949" s="47">
        <f>SUMIFS(Summary!E:E,Summary!H:H,Table_Query_from_Mac10[[#This Row],[Juiceoc]])</f>
        <v>0</v>
      </c>
      <c r="R1949" s="47">
        <f>Table_Query_from_Mac10[[#This Row],[Net Unit]]*(1+Table_Query_from_Mac10[[#This Row],[PriceIncreasebyType]])</f>
        <v>15.13</v>
      </c>
      <c r="S1949" s="47">
        <f>Table_Query_from_Mac10[[#This Row],[UnitPriceFuture]]*Table_Query_from_Mac10[[#This Row],[qtytoShipFuture]]</f>
        <v>484.16</v>
      </c>
      <c r="T1949" s="47">
        <f>ROUND(Table_Query_from_Mac10[[#This Row],[qty_to_ship]]*(1+Table_Query_from_Mac10[[#This Row],[VolumeIncreasebyType]]),0)</f>
        <v>32</v>
      </c>
      <c r="U1949" s="47">
        <f>Table_Query_from_Mac10[[#This Row],[qtytoShipFuture]]*Table_Query_from_Mac10[[#This Row],[Future-cost]]</f>
        <v>206.4</v>
      </c>
      <c r="V1949" s="47">
        <f>Table_Query_from_Mac10[[#This Row],[qtytoShipFuture]]-Table_Query_from_Mac10[[#This Row],[qty_to_ship]]</f>
        <v>0</v>
      </c>
      <c r="W1949" s="47">
        <f>Table_Query_from_Mac10[[#This Row],[UnitPriceFuture]]</f>
        <v>15.13</v>
      </c>
      <c r="X1949" s="47">
        <f>Table_Query_from_Mac10[[#This Row],[Unit Increase]]*Table_Query_from_Mac10[[#This Row],[UnitPriceFuture]]</f>
        <v>0</v>
      </c>
      <c r="Y1949" s="47">
        <f>Table_Query_from_Mac10[[#This Row],[Unit Increase]]*Table_Query_from_Mac10[[#This Row],[Future-cost]]</f>
        <v>0</v>
      </c>
      <c r="Z1949" s="47">
        <f>-(Table_Query_from_Mac10[[#This Row],[Incremental Sales]]+((Table_Query_from_Mac10[[#This Row],[Incremental Sales]]*-(SUM(Summary!$S$8:$S$9)))))*Summary!$S$18</f>
        <v>0</v>
      </c>
      <c r="AA1949" s="47">
        <f>IFERROR(Table_Query_from_Mac10[[#This Row],[Incremental Cost]]/Table_Query_from_Mac10[[#This Row],[Incremental Sales]],0)</f>
        <v>0</v>
      </c>
      <c r="AB1949" s="47">
        <f>IFERROR(Table_Query_from_Mac10[[#This Row],[TotalCostFuture]]/Table_Query_from_Mac10[[#This Row],[totalsalesFuture]],0)</f>
        <v>0.42630535360211497</v>
      </c>
      <c r="AN1949" s="31">
        <v>128</v>
      </c>
      <c r="AO1949">
        <f t="shared" si="60"/>
        <v>32</v>
      </c>
      <c r="AQ1949" s="31">
        <v>43.24</v>
      </c>
      <c r="AR1949">
        <f t="shared" si="61"/>
        <v>15.13</v>
      </c>
    </row>
    <row r="1950" spans="1:44" x14ac:dyDescent="0.25">
      <c r="A1950">
        <v>90196</v>
      </c>
      <c r="B1950">
        <v>4</v>
      </c>
      <c r="C1950" t="s">
        <v>53</v>
      </c>
      <c r="D1950" t="s">
        <v>80</v>
      </c>
      <c r="E1950">
        <v>32</v>
      </c>
      <c r="F1950">
        <v>7.01</v>
      </c>
      <c r="G1950">
        <v>16.559999999999999</v>
      </c>
      <c r="H1950" s="1">
        <v>44841</v>
      </c>
      <c r="I1950" s="20">
        <v>0</v>
      </c>
      <c r="J1950" s="47">
        <f>Table_Query_from_Mac10[[#This Row],[unit_price]]-(Table_Query_from_Mac10[[#This Row],[unit_price]]*(Table_Query_from_Mac10[[#This Row],[discount_pct]]/100))</f>
        <v>16.559999999999999</v>
      </c>
      <c r="K1950" s="47">
        <f>Table_Query_from_Mac10[[#This Row],[unit_cost]]</f>
        <v>7.01</v>
      </c>
      <c r="L1950" s="47">
        <f>Table_Query_from_Mac10[[#This Row],[Live-cost]]*(1+Table_Query_from_Mac10[[#This Row],[CogsIncreasebyTYPE]])</f>
        <v>7.01</v>
      </c>
      <c r="M1950" s="47">
        <f>Table_Query_from_Mac10[[#This Row],[Live-cost]]*Table_Query_from_Mac10[[#This Row],[qty_to_ship]]</f>
        <v>224.32</v>
      </c>
      <c r="N1950" s="47">
        <f>IF(Table_Query_from_Mac10[[#This Row],[item_no]]="KDA",-Table_Query_from_Mac10[[#This Row],[unit_price]],Table_Query_from_Mac10[[#This Row],[Net Unit]]*Table_Query_from_Mac10[[#This Row],[qty_to_ship]])</f>
        <v>529.91999999999996</v>
      </c>
      <c r="O1950" s="47">
        <f>SUMIFS(Summary!C:C,Summary!H:H,Table_Query_from_Mac10[[#This Row],[Juiceoc]])</f>
        <v>0</v>
      </c>
      <c r="P1950" s="47">
        <f>SUMIFS(Summary!D:D,Summary!H:H,Table_Query_from_Mac10[[#This Row],[Juiceoc]])</f>
        <v>0</v>
      </c>
      <c r="Q1950" s="47">
        <f>SUMIFS(Summary!E:E,Summary!H:H,Table_Query_from_Mac10[[#This Row],[Juiceoc]])</f>
        <v>0</v>
      </c>
      <c r="R1950" s="47">
        <f>Table_Query_from_Mac10[[#This Row],[Net Unit]]*(1+Table_Query_from_Mac10[[#This Row],[PriceIncreasebyType]])</f>
        <v>16.559999999999999</v>
      </c>
      <c r="S1950" s="47">
        <f>Table_Query_from_Mac10[[#This Row],[UnitPriceFuture]]*Table_Query_from_Mac10[[#This Row],[qtytoShipFuture]]</f>
        <v>529.91999999999996</v>
      </c>
      <c r="T1950" s="47">
        <f>ROUND(Table_Query_from_Mac10[[#This Row],[qty_to_ship]]*(1+Table_Query_from_Mac10[[#This Row],[VolumeIncreasebyType]]),0)</f>
        <v>32</v>
      </c>
      <c r="U1950" s="47">
        <f>Table_Query_from_Mac10[[#This Row],[qtytoShipFuture]]*Table_Query_from_Mac10[[#This Row],[Future-cost]]</f>
        <v>224.32</v>
      </c>
      <c r="V1950" s="47">
        <f>Table_Query_from_Mac10[[#This Row],[qtytoShipFuture]]-Table_Query_from_Mac10[[#This Row],[qty_to_ship]]</f>
        <v>0</v>
      </c>
      <c r="W1950" s="47">
        <f>Table_Query_from_Mac10[[#This Row],[UnitPriceFuture]]</f>
        <v>16.559999999999999</v>
      </c>
      <c r="X1950" s="47">
        <f>Table_Query_from_Mac10[[#This Row],[Unit Increase]]*Table_Query_from_Mac10[[#This Row],[UnitPriceFuture]]</f>
        <v>0</v>
      </c>
      <c r="Y1950" s="47">
        <f>Table_Query_from_Mac10[[#This Row],[Unit Increase]]*Table_Query_from_Mac10[[#This Row],[Future-cost]]</f>
        <v>0</v>
      </c>
      <c r="Z1950" s="47">
        <f>-(Table_Query_from_Mac10[[#This Row],[Incremental Sales]]+((Table_Query_from_Mac10[[#This Row],[Incremental Sales]]*-(SUM(Summary!$S$8:$S$9)))))*Summary!$S$18</f>
        <v>0</v>
      </c>
      <c r="AA1950" s="47">
        <f>IFERROR(Table_Query_from_Mac10[[#This Row],[Incremental Cost]]/Table_Query_from_Mac10[[#This Row],[Incremental Sales]],0)</f>
        <v>0</v>
      </c>
      <c r="AB1950" s="47">
        <f>IFERROR(Table_Query_from_Mac10[[#This Row],[TotalCostFuture]]/Table_Query_from_Mac10[[#This Row],[totalsalesFuture]],0)</f>
        <v>0.42330917874396135</v>
      </c>
      <c r="AN1950" s="30">
        <v>128</v>
      </c>
      <c r="AO1950">
        <f t="shared" si="60"/>
        <v>32</v>
      </c>
      <c r="AQ1950" s="30">
        <v>47.31</v>
      </c>
      <c r="AR1950">
        <f t="shared" si="61"/>
        <v>16.559999999999999</v>
      </c>
    </row>
    <row r="1951" spans="1:44" x14ac:dyDescent="0.25">
      <c r="A1951">
        <v>90196</v>
      </c>
      <c r="B1951">
        <v>5</v>
      </c>
      <c r="C1951" t="s">
        <v>53</v>
      </c>
      <c r="D1951" t="s">
        <v>80</v>
      </c>
      <c r="E1951">
        <v>12</v>
      </c>
      <c r="F1951">
        <v>8.3699999999999992</v>
      </c>
      <c r="G1951">
        <v>19.850000000000001</v>
      </c>
      <c r="H1951" s="1">
        <v>44841</v>
      </c>
      <c r="I1951" s="20">
        <v>0</v>
      </c>
      <c r="J1951" s="47">
        <f>Table_Query_from_Mac10[[#This Row],[unit_price]]-(Table_Query_from_Mac10[[#This Row],[unit_price]]*(Table_Query_from_Mac10[[#This Row],[discount_pct]]/100))</f>
        <v>19.850000000000001</v>
      </c>
      <c r="K1951" s="47">
        <f>Table_Query_from_Mac10[[#This Row],[unit_cost]]</f>
        <v>8.3699999999999992</v>
      </c>
      <c r="L1951" s="47">
        <f>Table_Query_from_Mac10[[#This Row],[Live-cost]]*(1+Table_Query_from_Mac10[[#This Row],[CogsIncreasebyTYPE]])</f>
        <v>8.3699999999999992</v>
      </c>
      <c r="M1951" s="47">
        <f>Table_Query_from_Mac10[[#This Row],[Live-cost]]*Table_Query_from_Mac10[[#This Row],[qty_to_ship]]</f>
        <v>100.44</v>
      </c>
      <c r="N1951" s="47">
        <f>IF(Table_Query_from_Mac10[[#This Row],[item_no]]="KDA",-Table_Query_from_Mac10[[#This Row],[unit_price]],Table_Query_from_Mac10[[#This Row],[Net Unit]]*Table_Query_from_Mac10[[#This Row],[qty_to_ship]])</f>
        <v>238.20000000000002</v>
      </c>
      <c r="O1951" s="47">
        <f>SUMIFS(Summary!C:C,Summary!H:H,Table_Query_from_Mac10[[#This Row],[Juiceoc]])</f>
        <v>0</v>
      </c>
      <c r="P1951" s="47">
        <f>SUMIFS(Summary!D:D,Summary!H:H,Table_Query_from_Mac10[[#This Row],[Juiceoc]])</f>
        <v>0</v>
      </c>
      <c r="Q1951" s="47">
        <f>SUMIFS(Summary!E:E,Summary!H:H,Table_Query_from_Mac10[[#This Row],[Juiceoc]])</f>
        <v>0</v>
      </c>
      <c r="R1951" s="47">
        <f>Table_Query_from_Mac10[[#This Row],[Net Unit]]*(1+Table_Query_from_Mac10[[#This Row],[PriceIncreasebyType]])</f>
        <v>19.850000000000001</v>
      </c>
      <c r="S1951" s="47">
        <f>Table_Query_from_Mac10[[#This Row],[UnitPriceFuture]]*Table_Query_from_Mac10[[#This Row],[qtytoShipFuture]]</f>
        <v>238.20000000000002</v>
      </c>
      <c r="T1951" s="47">
        <f>ROUND(Table_Query_from_Mac10[[#This Row],[qty_to_ship]]*(1+Table_Query_from_Mac10[[#This Row],[VolumeIncreasebyType]]),0)</f>
        <v>12</v>
      </c>
      <c r="U1951" s="47">
        <f>Table_Query_from_Mac10[[#This Row],[qtytoShipFuture]]*Table_Query_from_Mac10[[#This Row],[Future-cost]]</f>
        <v>100.44</v>
      </c>
      <c r="V1951" s="47">
        <f>Table_Query_from_Mac10[[#This Row],[qtytoShipFuture]]-Table_Query_from_Mac10[[#This Row],[qty_to_ship]]</f>
        <v>0</v>
      </c>
      <c r="W1951" s="47">
        <f>Table_Query_from_Mac10[[#This Row],[UnitPriceFuture]]</f>
        <v>19.850000000000001</v>
      </c>
      <c r="X1951" s="47">
        <f>Table_Query_from_Mac10[[#This Row],[Unit Increase]]*Table_Query_from_Mac10[[#This Row],[UnitPriceFuture]]</f>
        <v>0</v>
      </c>
      <c r="Y1951" s="47">
        <f>Table_Query_from_Mac10[[#This Row],[Unit Increase]]*Table_Query_from_Mac10[[#This Row],[Future-cost]]</f>
        <v>0</v>
      </c>
      <c r="Z1951" s="47">
        <f>-(Table_Query_from_Mac10[[#This Row],[Incremental Sales]]+((Table_Query_from_Mac10[[#This Row],[Incremental Sales]]*-(SUM(Summary!$S$8:$S$9)))))*Summary!$S$18</f>
        <v>0</v>
      </c>
      <c r="AA1951" s="47">
        <f>IFERROR(Table_Query_from_Mac10[[#This Row],[Incremental Cost]]/Table_Query_from_Mac10[[#This Row],[Incremental Sales]],0)</f>
        <v>0</v>
      </c>
      <c r="AB1951" s="47">
        <f>IFERROR(Table_Query_from_Mac10[[#This Row],[TotalCostFuture]]/Table_Query_from_Mac10[[#This Row],[totalsalesFuture]],0)</f>
        <v>0.42166246851385386</v>
      </c>
      <c r="AN1951" s="31">
        <v>48</v>
      </c>
      <c r="AO1951">
        <f t="shared" si="60"/>
        <v>12</v>
      </c>
      <c r="AQ1951" s="31">
        <v>56.72</v>
      </c>
      <c r="AR1951">
        <f t="shared" si="61"/>
        <v>19.850000000000001</v>
      </c>
    </row>
    <row r="1952" spans="1:44" x14ac:dyDescent="0.25">
      <c r="A1952">
        <v>90196</v>
      </c>
      <c r="B1952">
        <v>6</v>
      </c>
      <c r="C1952" t="s">
        <v>51</v>
      </c>
      <c r="D1952" t="s">
        <v>80</v>
      </c>
      <c r="E1952">
        <v>16</v>
      </c>
      <c r="F1952">
        <v>5.66</v>
      </c>
      <c r="G1952">
        <v>12.64</v>
      </c>
      <c r="H1952" s="1">
        <v>44841</v>
      </c>
      <c r="I1952" s="20">
        <v>0</v>
      </c>
      <c r="J1952" s="47">
        <f>Table_Query_from_Mac10[[#This Row],[unit_price]]-(Table_Query_from_Mac10[[#This Row],[unit_price]]*(Table_Query_from_Mac10[[#This Row],[discount_pct]]/100))</f>
        <v>12.64</v>
      </c>
      <c r="K1952" s="47">
        <f>Table_Query_from_Mac10[[#This Row],[unit_cost]]</f>
        <v>5.66</v>
      </c>
      <c r="L1952" s="47">
        <f>Table_Query_from_Mac10[[#This Row],[Live-cost]]*(1+Table_Query_from_Mac10[[#This Row],[CogsIncreasebyTYPE]])</f>
        <v>5.66</v>
      </c>
      <c r="M1952" s="47">
        <f>Table_Query_from_Mac10[[#This Row],[Live-cost]]*Table_Query_from_Mac10[[#This Row],[qty_to_ship]]</f>
        <v>90.56</v>
      </c>
      <c r="N1952" s="47">
        <f>IF(Table_Query_from_Mac10[[#This Row],[item_no]]="KDA",-Table_Query_from_Mac10[[#This Row],[unit_price]],Table_Query_from_Mac10[[#This Row],[Net Unit]]*Table_Query_from_Mac10[[#This Row],[qty_to_ship]])</f>
        <v>202.24</v>
      </c>
      <c r="O1952" s="47">
        <f>SUMIFS(Summary!C:C,Summary!H:H,Table_Query_from_Mac10[[#This Row],[Juiceoc]])</f>
        <v>0</v>
      </c>
      <c r="P1952" s="47">
        <f>SUMIFS(Summary!D:D,Summary!H:H,Table_Query_from_Mac10[[#This Row],[Juiceoc]])</f>
        <v>0</v>
      </c>
      <c r="Q1952" s="47">
        <f>SUMIFS(Summary!E:E,Summary!H:H,Table_Query_from_Mac10[[#This Row],[Juiceoc]])</f>
        <v>0</v>
      </c>
      <c r="R1952" s="47">
        <f>Table_Query_from_Mac10[[#This Row],[Net Unit]]*(1+Table_Query_from_Mac10[[#This Row],[PriceIncreasebyType]])</f>
        <v>12.64</v>
      </c>
      <c r="S1952" s="47">
        <f>Table_Query_from_Mac10[[#This Row],[UnitPriceFuture]]*Table_Query_from_Mac10[[#This Row],[qtytoShipFuture]]</f>
        <v>202.24</v>
      </c>
      <c r="T1952" s="47">
        <f>ROUND(Table_Query_from_Mac10[[#This Row],[qty_to_ship]]*(1+Table_Query_from_Mac10[[#This Row],[VolumeIncreasebyType]]),0)</f>
        <v>16</v>
      </c>
      <c r="U1952" s="47">
        <f>Table_Query_from_Mac10[[#This Row],[qtytoShipFuture]]*Table_Query_from_Mac10[[#This Row],[Future-cost]]</f>
        <v>90.56</v>
      </c>
      <c r="V1952" s="47">
        <f>Table_Query_from_Mac10[[#This Row],[qtytoShipFuture]]-Table_Query_from_Mac10[[#This Row],[qty_to_ship]]</f>
        <v>0</v>
      </c>
      <c r="W1952" s="47">
        <f>Table_Query_from_Mac10[[#This Row],[UnitPriceFuture]]</f>
        <v>12.64</v>
      </c>
      <c r="X1952" s="47">
        <f>Table_Query_from_Mac10[[#This Row],[Unit Increase]]*Table_Query_from_Mac10[[#This Row],[UnitPriceFuture]]</f>
        <v>0</v>
      </c>
      <c r="Y1952" s="47">
        <f>Table_Query_from_Mac10[[#This Row],[Unit Increase]]*Table_Query_from_Mac10[[#This Row],[Future-cost]]</f>
        <v>0</v>
      </c>
      <c r="Z1952" s="47">
        <f>-(Table_Query_from_Mac10[[#This Row],[Incremental Sales]]+((Table_Query_from_Mac10[[#This Row],[Incremental Sales]]*-(SUM(Summary!$S$8:$S$9)))))*Summary!$S$18</f>
        <v>0</v>
      </c>
      <c r="AA1952" s="47">
        <f>IFERROR(Table_Query_from_Mac10[[#This Row],[Incremental Cost]]/Table_Query_from_Mac10[[#This Row],[Incremental Sales]],0)</f>
        <v>0</v>
      </c>
      <c r="AB1952" s="47">
        <f>IFERROR(Table_Query_from_Mac10[[#This Row],[TotalCostFuture]]/Table_Query_from_Mac10[[#This Row],[totalsalesFuture]],0)</f>
        <v>0.44778481012658228</v>
      </c>
      <c r="AN1952" s="30">
        <v>64</v>
      </c>
      <c r="AO1952">
        <f t="shared" si="60"/>
        <v>16</v>
      </c>
      <c r="AQ1952" s="30">
        <v>36.1</v>
      </c>
      <c r="AR1952">
        <f t="shared" si="61"/>
        <v>12.64</v>
      </c>
    </row>
    <row r="1953" spans="1:44" x14ac:dyDescent="0.25">
      <c r="A1953">
        <v>90196</v>
      </c>
      <c r="B1953">
        <v>7</v>
      </c>
      <c r="C1953" t="s">
        <v>53</v>
      </c>
      <c r="D1953" t="s">
        <v>80</v>
      </c>
      <c r="E1953">
        <v>3</v>
      </c>
      <c r="F1953">
        <v>1.1499999999999999</v>
      </c>
      <c r="G1953">
        <v>3.84</v>
      </c>
      <c r="H1953" s="1">
        <v>44841</v>
      </c>
      <c r="I1953" s="20">
        <v>0</v>
      </c>
      <c r="J1953" s="47">
        <f>Table_Query_from_Mac10[[#This Row],[unit_price]]-(Table_Query_from_Mac10[[#This Row],[unit_price]]*(Table_Query_from_Mac10[[#This Row],[discount_pct]]/100))</f>
        <v>3.84</v>
      </c>
      <c r="K1953" s="47">
        <f>Table_Query_from_Mac10[[#This Row],[unit_cost]]</f>
        <v>1.1499999999999999</v>
      </c>
      <c r="L1953" s="47">
        <f>Table_Query_from_Mac10[[#This Row],[Live-cost]]*(1+Table_Query_from_Mac10[[#This Row],[CogsIncreasebyTYPE]])</f>
        <v>1.1499999999999999</v>
      </c>
      <c r="M1953" s="47">
        <f>Table_Query_from_Mac10[[#This Row],[Live-cost]]*Table_Query_from_Mac10[[#This Row],[qty_to_ship]]</f>
        <v>3.4499999999999997</v>
      </c>
      <c r="N1953" s="47">
        <f>IF(Table_Query_from_Mac10[[#This Row],[item_no]]="KDA",-Table_Query_from_Mac10[[#This Row],[unit_price]],Table_Query_from_Mac10[[#This Row],[Net Unit]]*Table_Query_from_Mac10[[#This Row],[qty_to_ship]])</f>
        <v>11.52</v>
      </c>
      <c r="O1953" s="47">
        <f>SUMIFS(Summary!C:C,Summary!H:H,Table_Query_from_Mac10[[#This Row],[Juiceoc]])</f>
        <v>0</v>
      </c>
      <c r="P1953" s="47">
        <f>SUMIFS(Summary!D:D,Summary!H:H,Table_Query_from_Mac10[[#This Row],[Juiceoc]])</f>
        <v>0</v>
      </c>
      <c r="Q1953" s="47">
        <f>SUMIFS(Summary!E:E,Summary!H:H,Table_Query_from_Mac10[[#This Row],[Juiceoc]])</f>
        <v>0</v>
      </c>
      <c r="R1953" s="47">
        <f>Table_Query_from_Mac10[[#This Row],[Net Unit]]*(1+Table_Query_from_Mac10[[#This Row],[PriceIncreasebyType]])</f>
        <v>3.84</v>
      </c>
      <c r="S1953" s="47">
        <f>Table_Query_from_Mac10[[#This Row],[UnitPriceFuture]]*Table_Query_from_Mac10[[#This Row],[qtytoShipFuture]]</f>
        <v>11.52</v>
      </c>
      <c r="T1953" s="47">
        <f>ROUND(Table_Query_from_Mac10[[#This Row],[qty_to_ship]]*(1+Table_Query_from_Mac10[[#This Row],[VolumeIncreasebyType]]),0)</f>
        <v>3</v>
      </c>
      <c r="U1953" s="47">
        <f>Table_Query_from_Mac10[[#This Row],[qtytoShipFuture]]*Table_Query_from_Mac10[[#This Row],[Future-cost]]</f>
        <v>3.4499999999999997</v>
      </c>
      <c r="V1953" s="47">
        <f>Table_Query_from_Mac10[[#This Row],[qtytoShipFuture]]-Table_Query_from_Mac10[[#This Row],[qty_to_ship]]</f>
        <v>0</v>
      </c>
      <c r="W1953" s="47">
        <f>Table_Query_from_Mac10[[#This Row],[UnitPriceFuture]]</f>
        <v>3.84</v>
      </c>
      <c r="X1953" s="47">
        <f>Table_Query_from_Mac10[[#This Row],[Unit Increase]]*Table_Query_from_Mac10[[#This Row],[UnitPriceFuture]]</f>
        <v>0</v>
      </c>
      <c r="Y1953" s="47">
        <f>Table_Query_from_Mac10[[#This Row],[Unit Increase]]*Table_Query_from_Mac10[[#This Row],[Future-cost]]</f>
        <v>0</v>
      </c>
      <c r="Z1953" s="47">
        <f>-(Table_Query_from_Mac10[[#This Row],[Incremental Sales]]+((Table_Query_from_Mac10[[#This Row],[Incremental Sales]]*-(SUM(Summary!$S$8:$S$9)))))*Summary!$S$18</f>
        <v>0</v>
      </c>
      <c r="AA1953" s="47">
        <f>IFERROR(Table_Query_from_Mac10[[#This Row],[Incremental Cost]]/Table_Query_from_Mac10[[#This Row],[Incremental Sales]],0)</f>
        <v>0</v>
      </c>
      <c r="AB1953" s="47">
        <f>IFERROR(Table_Query_from_Mac10[[#This Row],[TotalCostFuture]]/Table_Query_from_Mac10[[#This Row],[totalsalesFuture]],0)</f>
        <v>0.29947916666666663</v>
      </c>
      <c r="AN1953" s="31">
        <v>12</v>
      </c>
      <c r="AO1953">
        <f t="shared" si="60"/>
        <v>3</v>
      </c>
      <c r="AQ1953" s="31">
        <v>10.96</v>
      </c>
      <c r="AR1953">
        <f t="shared" si="61"/>
        <v>3.84</v>
      </c>
    </row>
    <row r="1954" spans="1:44" x14ac:dyDescent="0.25">
      <c r="A1954">
        <v>90196</v>
      </c>
      <c r="B1954">
        <v>8</v>
      </c>
      <c r="C1954" t="s">
        <v>53</v>
      </c>
      <c r="D1954" t="s">
        <v>80</v>
      </c>
      <c r="E1954">
        <v>2</v>
      </c>
      <c r="F1954">
        <v>1.41</v>
      </c>
      <c r="G1954">
        <v>4.46</v>
      </c>
      <c r="H1954" s="1">
        <v>44841</v>
      </c>
      <c r="I1954" s="20">
        <v>0</v>
      </c>
      <c r="J1954" s="47">
        <f>Table_Query_from_Mac10[[#This Row],[unit_price]]-(Table_Query_from_Mac10[[#This Row],[unit_price]]*(Table_Query_from_Mac10[[#This Row],[discount_pct]]/100))</f>
        <v>4.46</v>
      </c>
      <c r="K1954" s="47">
        <f>Table_Query_from_Mac10[[#This Row],[unit_cost]]</f>
        <v>1.41</v>
      </c>
      <c r="L1954" s="47">
        <f>Table_Query_from_Mac10[[#This Row],[Live-cost]]*(1+Table_Query_from_Mac10[[#This Row],[CogsIncreasebyTYPE]])</f>
        <v>1.41</v>
      </c>
      <c r="M1954" s="47">
        <f>Table_Query_from_Mac10[[#This Row],[Live-cost]]*Table_Query_from_Mac10[[#This Row],[qty_to_ship]]</f>
        <v>2.82</v>
      </c>
      <c r="N1954" s="47">
        <f>IF(Table_Query_from_Mac10[[#This Row],[item_no]]="KDA",-Table_Query_from_Mac10[[#This Row],[unit_price]],Table_Query_from_Mac10[[#This Row],[Net Unit]]*Table_Query_from_Mac10[[#This Row],[qty_to_ship]])</f>
        <v>8.92</v>
      </c>
      <c r="O1954" s="47">
        <f>SUMIFS(Summary!C:C,Summary!H:H,Table_Query_from_Mac10[[#This Row],[Juiceoc]])</f>
        <v>0</v>
      </c>
      <c r="P1954" s="47">
        <f>SUMIFS(Summary!D:D,Summary!H:H,Table_Query_from_Mac10[[#This Row],[Juiceoc]])</f>
        <v>0</v>
      </c>
      <c r="Q1954" s="47">
        <f>SUMIFS(Summary!E:E,Summary!H:H,Table_Query_from_Mac10[[#This Row],[Juiceoc]])</f>
        <v>0</v>
      </c>
      <c r="R1954" s="47">
        <f>Table_Query_from_Mac10[[#This Row],[Net Unit]]*(1+Table_Query_from_Mac10[[#This Row],[PriceIncreasebyType]])</f>
        <v>4.46</v>
      </c>
      <c r="S1954" s="47">
        <f>Table_Query_from_Mac10[[#This Row],[UnitPriceFuture]]*Table_Query_from_Mac10[[#This Row],[qtytoShipFuture]]</f>
        <v>8.92</v>
      </c>
      <c r="T1954" s="47">
        <f>ROUND(Table_Query_from_Mac10[[#This Row],[qty_to_ship]]*(1+Table_Query_from_Mac10[[#This Row],[VolumeIncreasebyType]]),0)</f>
        <v>2</v>
      </c>
      <c r="U1954" s="47">
        <f>Table_Query_from_Mac10[[#This Row],[qtytoShipFuture]]*Table_Query_from_Mac10[[#This Row],[Future-cost]]</f>
        <v>2.82</v>
      </c>
      <c r="V1954" s="47">
        <f>Table_Query_from_Mac10[[#This Row],[qtytoShipFuture]]-Table_Query_from_Mac10[[#This Row],[qty_to_ship]]</f>
        <v>0</v>
      </c>
      <c r="W1954" s="47">
        <f>Table_Query_from_Mac10[[#This Row],[UnitPriceFuture]]</f>
        <v>4.46</v>
      </c>
      <c r="X1954" s="47">
        <f>Table_Query_from_Mac10[[#This Row],[Unit Increase]]*Table_Query_from_Mac10[[#This Row],[UnitPriceFuture]]</f>
        <v>0</v>
      </c>
      <c r="Y1954" s="47">
        <f>Table_Query_from_Mac10[[#This Row],[Unit Increase]]*Table_Query_from_Mac10[[#This Row],[Future-cost]]</f>
        <v>0</v>
      </c>
      <c r="Z1954" s="47">
        <f>-(Table_Query_from_Mac10[[#This Row],[Incremental Sales]]+((Table_Query_from_Mac10[[#This Row],[Incremental Sales]]*-(SUM(Summary!$S$8:$S$9)))))*Summary!$S$18</f>
        <v>0</v>
      </c>
      <c r="AA1954" s="47">
        <f>IFERROR(Table_Query_from_Mac10[[#This Row],[Incremental Cost]]/Table_Query_from_Mac10[[#This Row],[Incremental Sales]],0)</f>
        <v>0</v>
      </c>
      <c r="AB1954" s="47">
        <f>IFERROR(Table_Query_from_Mac10[[#This Row],[TotalCostFuture]]/Table_Query_from_Mac10[[#This Row],[totalsalesFuture]],0)</f>
        <v>0.3161434977578475</v>
      </c>
      <c r="AN1954" s="30">
        <v>8</v>
      </c>
      <c r="AO1954">
        <f t="shared" si="60"/>
        <v>2</v>
      </c>
      <c r="AQ1954" s="30">
        <v>12.75</v>
      </c>
      <c r="AR1954">
        <f t="shared" si="61"/>
        <v>4.46</v>
      </c>
    </row>
    <row r="1955" spans="1:44" x14ac:dyDescent="0.25">
      <c r="A1955">
        <v>90090</v>
      </c>
      <c r="B1955">
        <v>4</v>
      </c>
      <c r="C1955" t="s">
        <v>51</v>
      </c>
      <c r="D1955" t="s">
        <v>80</v>
      </c>
      <c r="E1955">
        <v>25</v>
      </c>
      <c r="F1955">
        <v>4.25</v>
      </c>
      <c r="G1955">
        <v>8.7799999999999994</v>
      </c>
      <c r="H1955" s="1">
        <v>44844</v>
      </c>
      <c r="I1955" s="20">
        <v>0</v>
      </c>
      <c r="J1955" s="47">
        <f>Table_Query_from_Mac10[[#This Row],[unit_price]]-(Table_Query_from_Mac10[[#This Row],[unit_price]]*(Table_Query_from_Mac10[[#This Row],[discount_pct]]/100))</f>
        <v>8.7799999999999994</v>
      </c>
      <c r="K1955" s="47">
        <f>Table_Query_from_Mac10[[#This Row],[unit_cost]]</f>
        <v>4.25</v>
      </c>
      <c r="L1955" s="47">
        <f>Table_Query_from_Mac10[[#This Row],[Live-cost]]*(1+Table_Query_from_Mac10[[#This Row],[CogsIncreasebyTYPE]])</f>
        <v>4.25</v>
      </c>
      <c r="M1955" s="47">
        <f>Table_Query_from_Mac10[[#This Row],[Live-cost]]*Table_Query_from_Mac10[[#This Row],[qty_to_ship]]</f>
        <v>106.25</v>
      </c>
      <c r="N1955" s="47">
        <f>IF(Table_Query_from_Mac10[[#This Row],[item_no]]="KDA",-Table_Query_from_Mac10[[#This Row],[unit_price]],Table_Query_from_Mac10[[#This Row],[Net Unit]]*Table_Query_from_Mac10[[#This Row],[qty_to_ship]])</f>
        <v>219.49999999999997</v>
      </c>
      <c r="O1955" s="47">
        <f>SUMIFS(Summary!C:C,Summary!H:H,Table_Query_from_Mac10[[#This Row],[Juiceoc]])</f>
        <v>0</v>
      </c>
      <c r="P1955" s="47">
        <f>SUMIFS(Summary!D:D,Summary!H:H,Table_Query_from_Mac10[[#This Row],[Juiceoc]])</f>
        <v>0</v>
      </c>
      <c r="Q1955" s="47">
        <f>SUMIFS(Summary!E:E,Summary!H:H,Table_Query_from_Mac10[[#This Row],[Juiceoc]])</f>
        <v>0</v>
      </c>
      <c r="R1955" s="47">
        <f>Table_Query_from_Mac10[[#This Row],[Net Unit]]*(1+Table_Query_from_Mac10[[#This Row],[PriceIncreasebyType]])</f>
        <v>8.7799999999999994</v>
      </c>
      <c r="S1955" s="47">
        <f>Table_Query_from_Mac10[[#This Row],[UnitPriceFuture]]*Table_Query_from_Mac10[[#This Row],[qtytoShipFuture]]</f>
        <v>219.49999999999997</v>
      </c>
      <c r="T1955" s="47">
        <f>ROUND(Table_Query_from_Mac10[[#This Row],[qty_to_ship]]*(1+Table_Query_from_Mac10[[#This Row],[VolumeIncreasebyType]]),0)</f>
        <v>25</v>
      </c>
      <c r="U1955" s="47">
        <f>Table_Query_from_Mac10[[#This Row],[qtytoShipFuture]]*Table_Query_from_Mac10[[#This Row],[Future-cost]]</f>
        <v>106.25</v>
      </c>
      <c r="V1955" s="47">
        <f>Table_Query_from_Mac10[[#This Row],[qtytoShipFuture]]-Table_Query_from_Mac10[[#This Row],[qty_to_ship]]</f>
        <v>0</v>
      </c>
      <c r="W1955" s="47">
        <f>Table_Query_from_Mac10[[#This Row],[UnitPriceFuture]]</f>
        <v>8.7799999999999994</v>
      </c>
      <c r="X1955" s="47">
        <f>Table_Query_from_Mac10[[#This Row],[Unit Increase]]*Table_Query_from_Mac10[[#This Row],[UnitPriceFuture]]</f>
        <v>0</v>
      </c>
      <c r="Y1955" s="47">
        <f>Table_Query_from_Mac10[[#This Row],[Unit Increase]]*Table_Query_from_Mac10[[#This Row],[Future-cost]]</f>
        <v>0</v>
      </c>
      <c r="Z1955" s="47">
        <f>-(Table_Query_from_Mac10[[#This Row],[Incremental Sales]]+((Table_Query_from_Mac10[[#This Row],[Incremental Sales]]*-(SUM(Summary!$S$8:$S$9)))))*Summary!$S$18</f>
        <v>0</v>
      </c>
      <c r="AA1955" s="47">
        <f>IFERROR(Table_Query_from_Mac10[[#This Row],[Incremental Cost]]/Table_Query_from_Mac10[[#This Row],[Incremental Sales]],0)</f>
        <v>0</v>
      </c>
      <c r="AB1955" s="47">
        <f>IFERROR(Table_Query_from_Mac10[[#This Row],[TotalCostFuture]]/Table_Query_from_Mac10[[#This Row],[totalsalesFuture]],0)</f>
        <v>0.48405466970387251</v>
      </c>
      <c r="AN1955" s="31">
        <v>100</v>
      </c>
      <c r="AO1955">
        <f t="shared" si="60"/>
        <v>25</v>
      </c>
      <c r="AQ1955" s="31">
        <v>25.09</v>
      </c>
      <c r="AR1955">
        <f t="shared" si="61"/>
        <v>8.7799999999999994</v>
      </c>
    </row>
    <row r="1956" spans="1:44" x14ac:dyDescent="0.25">
      <c r="A1956">
        <v>90090</v>
      </c>
      <c r="B1956">
        <v>5</v>
      </c>
      <c r="C1956" t="s">
        <v>51</v>
      </c>
      <c r="D1956" t="s">
        <v>80</v>
      </c>
      <c r="E1956">
        <v>50</v>
      </c>
      <c r="F1956">
        <v>4.71</v>
      </c>
      <c r="G1956">
        <v>9.81</v>
      </c>
      <c r="H1956" s="1">
        <v>44844</v>
      </c>
      <c r="I1956" s="20">
        <v>0</v>
      </c>
      <c r="J1956" s="47">
        <f>Table_Query_from_Mac10[[#This Row],[unit_price]]-(Table_Query_from_Mac10[[#This Row],[unit_price]]*(Table_Query_from_Mac10[[#This Row],[discount_pct]]/100))</f>
        <v>9.81</v>
      </c>
      <c r="K1956" s="47">
        <f>Table_Query_from_Mac10[[#This Row],[unit_cost]]</f>
        <v>4.71</v>
      </c>
      <c r="L1956" s="47">
        <f>Table_Query_from_Mac10[[#This Row],[Live-cost]]*(1+Table_Query_from_Mac10[[#This Row],[CogsIncreasebyTYPE]])</f>
        <v>4.71</v>
      </c>
      <c r="M1956" s="47">
        <f>Table_Query_from_Mac10[[#This Row],[Live-cost]]*Table_Query_from_Mac10[[#This Row],[qty_to_ship]]</f>
        <v>235.5</v>
      </c>
      <c r="N1956" s="47">
        <f>IF(Table_Query_from_Mac10[[#This Row],[item_no]]="KDA",-Table_Query_from_Mac10[[#This Row],[unit_price]],Table_Query_from_Mac10[[#This Row],[Net Unit]]*Table_Query_from_Mac10[[#This Row],[qty_to_ship]])</f>
        <v>490.5</v>
      </c>
      <c r="O1956" s="47">
        <f>SUMIFS(Summary!C:C,Summary!H:H,Table_Query_from_Mac10[[#This Row],[Juiceoc]])</f>
        <v>0</v>
      </c>
      <c r="P1956" s="47">
        <f>SUMIFS(Summary!D:D,Summary!H:H,Table_Query_from_Mac10[[#This Row],[Juiceoc]])</f>
        <v>0</v>
      </c>
      <c r="Q1956" s="47">
        <f>SUMIFS(Summary!E:E,Summary!H:H,Table_Query_from_Mac10[[#This Row],[Juiceoc]])</f>
        <v>0</v>
      </c>
      <c r="R1956" s="47">
        <f>Table_Query_from_Mac10[[#This Row],[Net Unit]]*(1+Table_Query_from_Mac10[[#This Row],[PriceIncreasebyType]])</f>
        <v>9.81</v>
      </c>
      <c r="S1956" s="47">
        <f>Table_Query_from_Mac10[[#This Row],[UnitPriceFuture]]*Table_Query_from_Mac10[[#This Row],[qtytoShipFuture]]</f>
        <v>490.5</v>
      </c>
      <c r="T1956" s="47">
        <f>ROUND(Table_Query_from_Mac10[[#This Row],[qty_to_ship]]*(1+Table_Query_from_Mac10[[#This Row],[VolumeIncreasebyType]]),0)</f>
        <v>50</v>
      </c>
      <c r="U1956" s="47">
        <f>Table_Query_from_Mac10[[#This Row],[qtytoShipFuture]]*Table_Query_from_Mac10[[#This Row],[Future-cost]]</f>
        <v>235.5</v>
      </c>
      <c r="V1956" s="47">
        <f>Table_Query_from_Mac10[[#This Row],[qtytoShipFuture]]-Table_Query_from_Mac10[[#This Row],[qty_to_ship]]</f>
        <v>0</v>
      </c>
      <c r="W1956" s="47">
        <f>Table_Query_from_Mac10[[#This Row],[UnitPriceFuture]]</f>
        <v>9.81</v>
      </c>
      <c r="X1956" s="47">
        <f>Table_Query_from_Mac10[[#This Row],[Unit Increase]]*Table_Query_from_Mac10[[#This Row],[UnitPriceFuture]]</f>
        <v>0</v>
      </c>
      <c r="Y1956" s="47">
        <f>Table_Query_from_Mac10[[#This Row],[Unit Increase]]*Table_Query_from_Mac10[[#This Row],[Future-cost]]</f>
        <v>0</v>
      </c>
      <c r="Z1956" s="47">
        <f>-(Table_Query_from_Mac10[[#This Row],[Incremental Sales]]+((Table_Query_from_Mac10[[#This Row],[Incremental Sales]]*-(SUM(Summary!$S$8:$S$9)))))*Summary!$S$18</f>
        <v>0</v>
      </c>
      <c r="AA1956" s="47">
        <f>IFERROR(Table_Query_from_Mac10[[#This Row],[Incremental Cost]]/Table_Query_from_Mac10[[#This Row],[Incremental Sales]],0)</f>
        <v>0</v>
      </c>
      <c r="AB1956" s="47">
        <f>IFERROR(Table_Query_from_Mac10[[#This Row],[TotalCostFuture]]/Table_Query_from_Mac10[[#This Row],[totalsalesFuture]],0)</f>
        <v>0.4801223241590214</v>
      </c>
      <c r="AN1956" s="30">
        <v>200</v>
      </c>
      <c r="AO1956">
        <f t="shared" si="60"/>
        <v>50</v>
      </c>
      <c r="AQ1956" s="30">
        <v>28.04</v>
      </c>
      <c r="AR1956">
        <f t="shared" si="61"/>
        <v>9.81</v>
      </c>
    </row>
    <row r="1957" spans="1:44" x14ac:dyDescent="0.25">
      <c r="A1957">
        <v>90090</v>
      </c>
      <c r="B1957">
        <v>6</v>
      </c>
      <c r="C1957" t="s">
        <v>51</v>
      </c>
      <c r="D1957" t="s">
        <v>80</v>
      </c>
      <c r="E1957">
        <v>20</v>
      </c>
      <c r="F1957">
        <v>5.17</v>
      </c>
      <c r="G1957">
        <v>10.82</v>
      </c>
      <c r="H1957" s="1">
        <v>44844</v>
      </c>
      <c r="I1957" s="20">
        <v>0</v>
      </c>
      <c r="J1957" s="47">
        <f>Table_Query_from_Mac10[[#This Row],[unit_price]]-(Table_Query_from_Mac10[[#This Row],[unit_price]]*(Table_Query_from_Mac10[[#This Row],[discount_pct]]/100))</f>
        <v>10.82</v>
      </c>
      <c r="K1957" s="47">
        <f>Table_Query_from_Mac10[[#This Row],[unit_cost]]</f>
        <v>5.17</v>
      </c>
      <c r="L1957" s="47">
        <f>Table_Query_from_Mac10[[#This Row],[Live-cost]]*(1+Table_Query_from_Mac10[[#This Row],[CogsIncreasebyTYPE]])</f>
        <v>5.17</v>
      </c>
      <c r="M1957" s="47">
        <f>Table_Query_from_Mac10[[#This Row],[Live-cost]]*Table_Query_from_Mac10[[#This Row],[qty_to_ship]]</f>
        <v>103.4</v>
      </c>
      <c r="N1957" s="47">
        <f>IF(Table_Query_from_Mac10[[#This Row],[item_no]]="KDA",-Table_Query_from_Mac10[[#This Row],[unit_price]],Table_Query_from_Mac10[[#This Row],[Net Unit]]*Table_Query_from_Mac10[[#This Row],[qty_to_ship]])</f>
        <v>216.4</v>
      </c>
      <c r="O1957" s="47">
        <f>SUMIFS(Summary!C:C,Summary!H:H,Table_Query_from_Mac10[[#This Row],[Juiceoc]])</f>
        <v>0</v>
      </c>
      <c r="P1957" s="47">
        <f>SUMIFS(Summary!D:D,Summary!H:H,Table_Query_from_Mac10[[#This Row],[Juiceoc]])</f>
        <v>0</v>
      </c>
      <c r="Q1957" s="47">
        <f>SUMIFS(Summary!E:E,Summary!H:H,Table_Query_from_Mac10[[#This Row],[Juiceoc]])</f>
        <v>0</v>
      </c>
      <c r="R1957" s="47">
        <f>Table_Query_from_Mac10[[#This Row],[Net Unit]]*(1+Table_Query_from_Mac10[[#This Row],[PriceIncreasebyType]])</f>
        <v>10.82</v>
      </c>
      <c r="S1957" s="47">
        <f>Table_Query_from_Mac10[[#This Row],[UnitPriceFuture]]*Table_Query_from_Mac10[[#This Row],[qtytoShipFuture]]</f>
        <v>216.4</v>
      </c>
      <c r="T1957" s="47">
        <f>ROUND(Table_Query_from_Mac10[[#This Row],[qty_to_ship]]*(1+Table_Query_from_Mac10[[#This Row],[VolumeIncreasebyType]]),0)</f>
        <v>20</v>
      </c>
      <c r="U1957" s="47">
        <f>Table_Query_from_Mac10[[#This Row],[qtytoShipFuture]]*Table_Query_from_Mac10[[#This Row],[Future-cost]]</f>
        <v>103.4</v>
      </c>
      <c r="V1957" s="47">
        <f>Table_Query_from_Mac10[[#This Row],[qtytoShipFuture]]-Table_Query_from_Mac10[[#This Row],[qty_to_ship]]</f>
        <v>0</v>
      </c>
      <c r="W1957" s="47">
        <f>Table_Query_from_Mac10[[#This Row],[UnitPriceFuture]]</f>
        <v>10.82</v>
      </c>
      <c r="X1957" s="47">
        <f>Table_Query_from_Mac10[[#This Row],[Unit Increase]]*Table_Query_from_Mac10[[#This Row],[UnitPriceFuture]]</f>
        <v>0</v>
      </c>
      <c r="Y1957" s="47">
        <f>Table_Query_from_Mac10[[#This Row],[Unit Increase]]*Table_Query_from_Mac10[[#This Row],[Future-cost]]</f>
        <v>0</v>
      </c>
      <c r="Z1957" s="47">
        <f>-(Table_Query_from_Mac10[[#This Row],[Incremental Sales]]+((Table_Query_from_Mac10[[#This Row],[Incremental Sales]]*-(SUM(Summary!$S$8:$S$9)))))*Summary!$S$18</f>
        <v>0</v>
      </c>
      <c r="AA1957" s="47">
        <f>IFERROR(Table_Query_from_Mac10[[#This Row],[Incremental Cost]]/Table_Query_from_Mac10[[#This Row],[Incremental Sales]],0)</f>
        <v>0</v>
      </c>
      <c r="AB1957" s="47">
        <f>IFERROR(Table_Query_from_Mac10[[#This Row],[TotalCostFuture]]/Table_Query_from_Mac10[[#This Row],[totalsalesFuture]],0)</f>
        <v>0.47781885397412199</v>
      </c>
      <c r="AN1957" s="31">
        <v>80</v>
      </c>
      <c r="AO1957">
        <f t="shared" si="60"/>
        <v>20</v>
      </c>
      <c r="AQ1957" s="31">
        <v>30.92</v>
      </c>
      <c r="AR1957">
        <f t="shared" si="61"/>
        <v>10.82</v>
      </c>
    </row>
    <row r="1958" spans="1:44" x14ac:dyDescent="0.25">
      <c r="A1958">
        <v>90090</v>
      </c>
      <c r="B1958">
        <v>7</v>
      </c>
      <c r="C1958" t="s">
        <v>51</v>
      </c>
      <c r="D1958" t="s">
        <v>80</v>
      </c>
      <c r="E1958">
        <v>32</v>
      </c>
      <c r="F1958">
        <v>5.66</v>
      </c>
      <c r="G1958">
        <v>11.68</v>
      </c>
      <c r="H1958" s="1">
        <v>44844</v>
      </c>
      <c r="I1958" s="20">
        <v>0</v>
      </c>
      <c r="J1958" s="47">
        <f>Table_Query_from_Mac10[[#This Row],[unit_price]]-(Table_Query_from_Mac10[[#This Row],[unit_price]]*(Table_Query_from_Mac10[[#This Row],[discount_pct]]/100))</f>
        <v>11.68</v>
      </c>
      <c r="K1958" s="47">
        <f>Table_Query_from_Mac10[[#This Row],[unit_cost]]</f>
        <v>5.66</v>
      </c>
      <c r="L1958" s="47">
        <f>Table_Query_from_Mac10[[#This Row],[Live-cost]]*(1+Table_Query_from_Mac10[[#This Row],[CogsIncreasebyTYPE]])</f>
        <v>5.66</v>
      </c>
      <c r="M1958" s="47">
        <f>Table_Query_from_Mac10[[#This Row],[Live-cost]]*Table_Query_from_Mac10[[#This Row],[qty_to_ship]]</f>
        <v>181.12</v>
      </c>
      <c r="N1958" s="47">
        <f>IF(Table_Query_from_Mac10[[#This Row],[item_no]]="KDA",-Table_Query_from_Mac10[[#This Row],[unit_price]],Table_Query_from_Mac10[[#This Row],[Net Unit]]*Table_Query_from_Mac10[[#This Row],[qty_to_ship]])</f>
        <v>373.76</v>
      </c>
      <c r="O1958" s="47">
        <f>SUMIFS(Summary!C:C,Summary!H:H,Table_Query_from_Mac10[[#This Row],[Juiceoc]])</f>
        <v>0</v>
      </c>
      <c r="P1958" s="47">
        <f>SUMIFS(Summary!D:D,Summary!H:H,Table_Query_from_Mac10[[#This Row],[Juiceoc]])</f>
        <v>0</v>
      </c>
      <c r="Q1958" s="47">
        <f>SUMIFS(Summary!E:E,Summary!H:H,Table_Query_from_Mac10[[#This Row],[Juiceoc]])</f>
        <v>0</v>
      </c>
      <c r="R1958" s="47">
        <f>Table_Query_from_Mac10[[#This Row],[Net Unit]]*(1+Table_Query_from_Mac10[[#This Row],[PriceIncreasebyType]])</f>
        <v>11.68</v>
      </c>
      <c r="S1958" s="47">
        <f>Table_Query_from_Mac10[[#This Row],[UnitPriceFuture]]*Table_Query_from_Mac10[[#This Row],[qtytoShipFuture]]</f>
        <v>373.76</v>
      </c>
      <c r="T1958" s="47">
        <f>ROUND(Table_Query_from_Mac10[[#This Row],[qty_to_ship]]*(1+Table_Query_from_Mac10[[#This Row],[VolumeIncreasebyType]]),0)</f>
        <v>32</v>
      </c>
      <c r="U1958" s="47">
        <f>Table_Query_from_Mac10[[#This Row],[qtytoShipFuture]]*Table_Query_from_Mac10[[#This Row],[Future-cost]]</f>
        <v>181.12</v>
      </c>
      <c r="V1958" s="47">
        <f>Table_Query_from_Mac10[[#This Row],[qtytoShipFuture]]-Table_Query_from_Mac10[[#This Row],[qty_to_ship]]</f>
        <v>0</v>
      </c>
      <c r="W1958" s="47">
        <f>Table_Query_from_Mac10[[#This Row],[UnitPriceFuture]]</f>
        <v>11.68</v>
      </c>
      <c r="X1958" s="47">
        <f>Table_Query_from_Mac10[[#This Row],[Unit Increase]]*Table_Query_from_Mac10[[#This Row],[UnitPriceFuture]]</f>
        <v>0</v>
      </c>
      <c r="Y1958" s="47">
        <f>Table_Query_from_Mac10[[#This Row],[Unit Increase]]*Table_Query_from_Mac10[[#This Row],[Future-cost]]</f>
        <v>0</v>
      </c>
      <c r="Z1958" s="47">
        <f>-(Table_Query_from_Mac10[[#This Row],[Incremental Sales]]+((Table_Query_from_Mac10[[#This Row],[Incremental Sales]]*-(SUM(Summary!$S$8:$S$9)))))*Summary!$S$18</f>
        <v>0</v>
      </c>
      <c r="AA1958" s="47">
        <f>IFERROR(Table_Query_from_Mac10[[#This Row],[Incremental Cost]]/Table_Query_from_Mac10[[#This Row],[Incremental Sales]],0)</f>
        <v>0</v>
      </c>
      <c r="AB1958" s="47">
        <f>IFERROR(Table_Query_from_Mac10[[#This Row],[TotalCostFuture]]/Table_Query_from_Mac10[[#This Row],[totalsalesFuture]],0)</f>
        <v>0.48458904109589046</v>
      </c>
      <c r="AN1958" s="30">
        <v>128</v>
      </c>
      <c r="AO1958">
        <f t="shared" si="60"/>
        <v>32</v>
      </c>
      <c r="AQ1958" s="30">
        <v>33.36</v>
      </c>
      <c r="AR1958">
        <f t="shared" si="61"/>
        <v>11.68</v>
      </c>
    </row>
    <row r="1959" spans="1:44" x14ac:dyDescent="0.25">
      <c r="A1959">
        <v>90090</v>
      </c>
      <c r="B1959">
        <v>8</v>
      </c>
      <c r="C1959" t="s">
        <v>53</v>
      </c>
      <c r="D1959" t="s">
        <v>80</v>
      </c>
      <c r="E1959">
        <v>90</v>
      </c>
      <c r="F1959">
        <v>5.8</v>
      </c>
      <c r="G1959">
        <v>11.99</v>
      </c>
      <c r="H1959" s="1">
        <v>44844</v>
      </c>
      <c r="I1959" s="20">
        <v>0</v>
      </c>
      <c r="J1959" s="47">
        <f>Table_Query_from_Mac10[[#This Row],[unit_price]]-(Table_Query_from_Mac10[[#This Row],[unit_price]]*(Table_Query_from_Mac10[[#This Row],[discount_pct]]/100))</f>
        <v>11.99</v>
      </c>
      <c r="K1959" s="47">
        <f>Table_Query_from_Mac10[[#This Row],[unit_cost]]</f>
        <v>5.8</v>
      </c>
      <c r="L1959" s="47">
        <f>Table_Query_from_Mac10[[#This Row],[Live-cost]]*(1+Table_Query_from_Mac10[[#This Row],[CogsIncreasebyTYPE]])</f>
        <v>5.8</v>
      </c>
      <c r="M1959" s="47">
        <f>Table_Query_from_Mac10[[#This Row],[Live-cost]]*Table_Query_from_Mac10[[#This Row],[qty_to_ship]]</f>
        <v>522</v>
      </c>
      <c r="N1959" s="47">
        <f>IF(Table_Query_from_Mac10[[#This Row],[item_no]]="KDA",-Table_Query_from_Mac10[[#This Row],[unit_price]],Table_Query_from_Mac10[[#This Row],[Net Unit]]*Table_Query_from_Mac10[[#This Row],[qty_to_ship]])</f>
        <v>1079.0999999999999</v>
      </c>
      <c r="O1959" s="47">
        <f>SUMIFS(Summary!C:C,Summary!H:H,Table_Query_from_Mac10[[#This Row],[Juiceoc]])</f>
        <v>0</v>
      </c>
      <c r="P1959" s="47">
        <f>SUMIFS(Summary!D:D,Summary!H:H,Table_Query_from_Mac10[[#This Row],[Juiceoc]])</f>
        <v>0</v>
      </c>
      <c r="Q1959" s="47">
        <f>SUMIFS(Summary!E:E,Summary!H:H,Table_Query_from_Mac10[[#This Row],[Juiceoc]])</f>
        <v>0</v>
      </c>
      <c r="R1959" s="47">
        <f>Table_Query_from_Mac10[[#This Row],[Net Unit]]*(1+Table_Query_from_Mac10[[#This Row],[PriceIncreasebyType]])</f>
        <v>11.99</v>
      </c>
      <c r="S1959" s="47">
        <f>Table_Query_from_Mac10[[#This Row],[UnitPriceFuture]]*Table_Query_from_Mac10[[#This Row],[qtytoShipFuture]]</f>
        <v>1079.0999999999999</v>
      </c>
      <c r="T1959" s="47">
        <f>ROUND(Table_Query_from_Mac10[[#This Row],[qty_to_ship]]*(1+Table_Query_from_Mac10[[#This Row],[VolumeIncreasebyType]]),0)</f>
        <v>90</v>
      </c>
      <c r="U1959" s="47">
        <f>Table_Query_from_Mac10[[#This Row],[qtytoShipFuture]]*Table_Query_from_Mac10[[#This Row],[Future-cost]]</f>
        <v>522</v>
      </c>
      <c r="V1959" s="47">
        <f>Table_Query_from_Mac10[[#This Row],[qtytoShipFuture]]-Table_Query_from_Mac10[[#This Row],[qty_to_ship]]</f>
        <v>0</v>
      </c>
      <c r="W1959" s="47">
        <f>Table_Query_from_Mac10[[#This Row],[UnitPriceFuture]]</f>
        <v>11.99</v>
      </c>
      <c r="X1959" s="47">
        <f>Table_Query_from_Mac10[[#This Row],[Unit Increase]]*Table_Query_from_Mac10[[#This Row],[UnitPriceFuture]]</f>
        <v>0</v>
      </c>
      <c r="Y1959" s="47">
        <f>Table_Query_from_Mac10[[#This Row],[Unit Increase]]*Table_Query_from_Mac10[[#This Row],[Future-cost]]</f>
        <v>0</v>
      </c>
      <c r="Z1959" s="47">
        <f>-(Table_Query_from_Mac10[[#This Row],[Incremental Sales]]+((Table_Query_from_Mac10[[#This Row],[Incremental Sales]]*-(SUM(Summary!$S$8:$S$9)))))*Summary!$S$18</f>
        <v>0</v>
      </c>
      <c r="AA1959" s="47">
        <f>IFERROR(Table_Query_from_Mac10[[#This Row],[Incremental Cost]]/Table_Query_from_Mac10[[#This Row],[Incremental Sales]],0)</f>
        <v>0</v>
      </c>
      <c r="AB1959" s="47">
        <f>IFERROR(Table_Query_from_Mac10[[#This Row],[TotalCostFuture]]/Table_Query_from_Mac10[[#This Row],[totalsalesFuture]],0)</f>
        <v>0.48373644703919938</v>
      </c>
      <c r="AN1959" s="31">
        <v>360</v>
      </c>
      <c r="AO1959">
        <f t="shared" si="60"/>
        <v>90</v>
      </c>
      <c r="AQ1959" s="31">
        <v>34.25</v>
      </c>
      <c r="AR1959">
        <f t="shared" si="61"/>
        <v>11.99</v>
      </c>
    </row>
    <row r="1960" spans="1:44" x14ac:dyDescent="0.25">
      <c r="A1960">
        <v>90090</v>
      </c>
      <c r="B1960">
        <v>9</v>
      </c>
      <c r="C1960" t="s">
        <v>53</v>
      </c>
      <c r="D1960" t="s">
        <v>80</v>
      </c>
      <c r="E1960">
        <v>64</v>
      </c>
      <c r="F1960">
        <v>6.45</v>
      </c>
      <c r="G1960">
        <v>13.23</v>
      </c>
      <c r="H1960" s="1">
        <v>44844</v>
      </c>
      <c r="I1960" s="20">
        <v>0</v>
      </c>
      <c r="J1960" s="47">
        <f>Table_Query_from_Mac10[[#This Row],[unit_price]]-(Table_Query_from_Mac10[[#This Row],[unit_price]]*(Table_Query_from_Mac10[[#This Row],[discount_pct]]/100))</f>
        <v>13.23</v>
      </c>
      <c r="K1960" s="47">
        <f>Table_Query_from_Mac10[[#This Row],[unit_cost]]</f>
        <v>6.45</v>
      </c>
      <c r="L1960" s="47">
        <f>Table_Query_from_Mac10[[#This Row],[Live-cost]]*(1+Table_Query_from_Mac10[[#This Row],[CogsIncreasebyTYPE]])</f>
        <v>6.45</v>
      </c>
      <c r="M1960" s="47">
        <f>Table_Query_from_Mac10[[#This Row],[Live-cost]]*Table_Query_from_Mac10[[#This Row],[qty_to_ship]]</f>
        <v>412.8</v>
      </c>
      <c r="N1960" s="47">
        <f>IF(Table_Query_from_Mac10[[#This Row],[item_no]]="KDA",-Table_Query_from_Mac10[[#This Row],[unit_price]],Table_Query_from_Mac10[[#This Row],[Net Unit]]*Table_Query_from_Mac10[[#This Row],[qty_to_ship]])</f>
        <v>846.72</v>
      </c>
      <c r="O1960" s="47">
        <f>SUMIFS(Summary!C:C,Summary!H:H,Table_Query_from_Mac10[[#This Row],[Juiceoc]])</f>
        <v>0</v>
      </c>
      <c r="P1960" s="47">
        <f>SUMIFS(Summary!D:D,Summary!H:H,Table_Query_from_Mac10[[#This Row],[Juiceoc]])</f>
        <v>0</v>
      </c>
      <c r="Q1960" s="47">
        <f>SUMIFS(Summary!E:E,Summary!H:H,Table_Query_from_Mac10[[#This Row],[Juiceoc]])</f>
        <v>0</v>
      </c>
      <c r="R1960" s="47">
        <f>Table_Query_from_Mac10[[#This Row],[Net Unit]]*(1+Table_Query_from_Mac10[[#This Row],[PriceIncreasebyType]])</f>
        <v>13.23</v>
      </c>
      <c r="S1960" s="47">
        <f>Table_Query_from_Mac10[[#This Row],[UnitPriceFuture]]*Table_Query_from_Mac10[[#This Row],[qtytoShipFuture]]</f>
        <v>846.72</v>
      </c>
      <c r="T1960" s="47">
        <f>ROUND(Table_Query_from_Mac10[[#This Row],[qty_to_ship]]*(1+Table_Query_from_Mac10[[#This Row],[VolumeIncreasebyType]]),0)</f>
        <v>64</v>
      </c>
      <c r="U1960" s="47">
        <f>Table_Query_from_Mac10[[#This Row],[qtytoShipFuture]]*Table_Query_from_Mac10[[#This Row],[Future-cost]]</f>
        <v>412.8</v>
      </c>
      <c r="V1960" s="47">
        <f>Table_Query_from_Mac10[[#This Row],[qtytoShipFuture]]-Table_Query_from_Mac10[[#This Row],[qty_to_ship]]</f>
        <v>0</v>
      </c>
      <c r="W1960" s="47">
        <f>Table_Query_from_Mac10[[#This Row],[UnitPriceFuture]]</f>
        <v>13.23</v>
      </c>
      <c r="X1960" s="47">
        <f>Table_Query_from_Mac10[[#This Row],[Unit Increase]]*Table_Query_from_Mac10[[#This Row],[UnitPriceFuture]]</f>
        <v>0</v>
      </c>
      <c r="Y1960" s="47">
        <f>Table_Query_from_Mac10[[#This Row],[Unit Increase]]*Table_Query_from_Mac10[[#This Row],[Future-cost]]</f>
        <v>0</v>
      </c>
      <c r="Z1960" s="47">
        <f>-(Table_Query_from_Mac10[[#This Row],[Incremental Sales]]+((Table_Query_from_Mac10[[#This Row],[Incremental Sales]]*-(SUM(Summary!$S$8:$S$9)))))*Summary!$S$18</f>
        <v>0</v>
      </c>
      <c r="AA1960" s="47">
        <f>IFERROR(Table_Query_from_Mac10[[#This Row],[Incremental Cost]]/Table_Query_from_Mac10[[#This Row],[Incremental Sales]],0)</f>
        <v>0</v>
      </c>
      <c r="AB1960" s="47">
        <f>IFERROR(Table_Query_from_Mac10[[#This Row],[TotalCostFuture]]/Table_Query_from_Mac10[[#This Row],[totalsalesFuture]],0)</f>
        <v>0.48752834467120182</v>
      </c>
      <c r="AN1960" s="30">
        <v>256</v>
      </c>
      <c r="AO1960">
        <f t="shared" si="60"/>
        <v>64</v>
      </c>
      <c r="AQ1960" s="30">
        <v>37.81</v>
      </c>
      <c r="AR1960">
        <f t="shared" si="61"/>
        <v>13.23</v>
      </c>
    </row>
    <row r="1961" spans="1:44" x14ac:dyDescent="0.25">
      <c r="A1961">
        <v>90090</v>
      </c>
      <c r="B1961">
        <v>10</v>
      </c>
      <c r="C1961" t="s">
        <v>53</v>
      </c>
      <c r="D1961" t="s">
        <v>80</v>
      </c>
      <c r="E1961">
        <v>32</v>
      </c>
      <c r="F1961">
        <v>7.01</v>
      </c>
      <c r="G1961">
        <v>14.72</v>
      </c>
      <c r="H1961" s="1">
        <v>44844</v>
      </c>
      <c r="I1961" s="20">
        <v>0</v>
      </c>
      <c r="J1961" s="47">
        <f>Table_Query_from_Mac10[[#This Row],[unit_price]]-(Table_Query_from_Mac10[[#This Row],[unit_price]]*(Table_Query_from_Mac10[[#This Row],[discount_pct]]/100))</f>
        <v>14.72</v>
      </c>
      <c r="K1961" s="47">
        <f>Table_Query_from_Mac10[[#This Row],[unit_cost]]</f>
        <v>7.01</v>
      </c>
      <c r="L1961" s="47">
        <f>Table_Query_from_Mac10[[#This Row],[Live-cost]]*(1+Table_Query_from_Mac10[[#This Row],[CogsIncreasebyTYPE]])</f>
        <v>7.01</v>
      </c>
      <c r="M1961" s="47">
        <f>Table_Query_from_Mac10[[#This Row],[Live-cost]]*Table_Query_from_Mac10[[#This Row],[qty_to_ship]]</f>
        <v>224.32</v>
      </c>
      <c r="N1961" s="47">
        <f>IF(Table_Query_from_Mac10[[#This Row],[item_no]]="KDA",-Table_Query_from_Mac10[[#This Row],[unit_price]],Table_Query_from_Mac10[[#This Row],[Net Unit]]*Table_Query_from_Mac10[[#This Row],[qty_to_ship]])</f>
        <v>471.04</v>
      </c>
      <c r="O1961" s="47">
        <f>SUMIFS(Summary!C:C,Summary!H:H,Table_Query_from_Mac10[[#This Row],[Juiceoc]])</f>
        <v>0</v>
      </c>
      <c r="P1961" s="47">
        <f>SUMIFS(Summary!D:D,Summary!H:H,Table_Query_from_Mac10[[#This Row],[Juiceoc]])</f>
        <v>0</v>
      </c>
      <c r="Q1961" s="47">
        <f>SUMIFS(Summary!E:E,Summary!H:H,Table_Query_from_Mac10[[#This Row],[Juiceoc]])</f>
        <v>0</v>
      </c>
      <c r="R1961" s="47">
        <f>Table_Query_from_Mac10[[#This Row],[Net Unit]]*(1+Table_Query_from_Mac10[[#This Row],[PriceIncreasebyType]])</f>
        <v>14.72</v>
      </c>
      <c r="S1961" s="47">
        <f>Table_Query_from_Mac10[[#This Row],[UnitPriceFuture]]*Table_Query_from_Mac10[[#This Row],[qtytoShipFuture]]</f>
        <v>471.04</v>
      </c>
      <c r="T1961" s="47">
        <f>ROUND(Table_Query_from_Mac10[[#This Row],[qty_to_ship]]*(1+Table_Query_from_Mac10[[#This Row],[VolumeIncreasebyType]]),0)</f>
        <v>32</v>
      </c>
      <c r="U1961" s="47">
        <f>Table_Query_from_Mac10[[#This Row],[qtytoShipFuture]]*Table_Query_from_Mac10[[#This Row],[Future-cost]]</f>
        <v>224.32</v>
      </c>
      <c r="V1961" s="47">
        <f>Table_Query_from_Mac10[[#This Row],[qtytoShipFuture]]-Table_Query_from_Mac10[[#This Row],[qty_to_ship]]</f>
        <v>0</v>
      </c>
      <c r="W1961" s="47">
        <f>Table_Query_from_Mac10[[#This Row],[UnitPriceFuture]]</f>
        <v>14.72</v>
      </c>
      <c r="X1961" s="47">
        <f>Table_Query_from_Mac10[[#This Row],[Unit Increase]]*Table_Query_from_Mac10[[#This Row],[UnitPriceFuture]]</f>
        <v>0</v>
      </c>
      <c r="Y1961" s="47">
        <f>Table_Query_from_Mac10[[#This Row],[Unit Increase]]*Table_Query_from_Mac10[[#This Row],[Future-cost]]</f>
        <v>0</v>
      </c>
      <c r="Z1961" s="47">
        <f>-(Table_Query_from_Mac10[[#This Row],[Incremental Sales]]+((Table_Query_from_Mac10[[#This Row],[Incremental Sales]]*-(SUM(Summary!$S$8:$S$9)))))*Summary!$S$18</f>
        <v>0</v>
      </c>
      <c r="AA1961" s="47">
        <f>IFERROR(Table_Query_from_Mac10[[#This Row],[Incremental Cost]]/Table_Query_from_Mac10[[#This Row],[Incremental Sales]],0)</f>
        <v>0</v>
      </c>
      <c r="AB1961" s="47">
        <f>IFERROR(Table_Query_from_Mac10[[#This Row],[TotalCostFuture]]/Table_Query_from_Mac10[[#This Row],[totalsalesFuture]],0)</f>
        <v>0.47622282608695649</v>
      </c>
      <c r="AN1961" s="31">
        <v>128</v>
      </c>
      <c r="AO1961">
        <f t="shared" si="60"/>
        <v>32</v>
      </c>
      <c r="AQ1961" s="31">
        <v>42.06</v>
      </c>
      <c r="AR1961">
        <f t="shared" si="61"/>
        <v>14.72</v>
      </c>
    </row>
    <row r="1962" spans="1:44" x14ac:dyDescent="0.25">
      <c r="A1962">
        <v>90090</v>
      </c>
      <c r="B1962">
        <v>11</v>
      </c>
      <c r="C1962" t="s">
        <v>53</v>
      </c>
      <c r="D1962" t="s">
        <v>80</v>
      </c>
      <c r="E1962">
        <v>24</v>
      </c>
      <c r="F1962">
        <v>8.3699999999999992</v>
      </c>
      <c r="G1962">
        <v>17.649999999999999</v>
      </c>
      <c r="H1962" s="1">
        <v>44844</v>
      </c>
      <c r="I1962" s="20">
        <v>0</v>
      </c>
      <c r="J1962" s="47">
        <f>Table_Query_from_Mac10[[#This Row],[unit_price]]-(Table_Query_from_Mac10[[#This Row],[unit_price]]*(Table_Query_from_Mac10[[#This Row],[discount_pct]]/100))</f>
        <v>17.649999999999999</v>
      </c>
      <c r="K1962" s="47">
        <f>Table_Query_from_Mac10[[#This Row],[unit_cost]]</f>
        <v>8.3699999999999992</v>
      </c>
      <c r="L1962" s="47">
        <f>Table_Query_from_Mac10[[#This Row],[Live-cost]]*(1+Table_Query_from_Mac10[[#This Row],[CogsIncreasebyTYPE]])</f>
        <v>8.3699999999999992</v>
      </c>
      <c r="M1962" s="47">
        <f>Table_Query_from_Mac10[[#This Row],[Live-cost]]*Table_Query_from_Mac10[[#This Row],[qty_to_ship]]</f>
        <v>200.88</v>
      </c>
      <c r="N1962" s="47">
        <f>IF(Table_Query_from_Mac10[[#This Row],[item_no]]="KDA",-Table_Query_from_Mac10[[#This Row],[unit_price]],Table_Query_from_Mac10[[#This Row],[Net Unit]]*Table_Query_from_Mac10[[#This Row],[qty_to_ship]])</f>
        <v>423.59999999999997</v>
      </c>
      <c r="O1962" s="47">
        <f>SUMIFS(Summary!C:C,Summary!H:H,Table_Query_from_Mac10[[#This Row],[Juiceoc]])</f>
        <v>0</v>
      </c>
      <c r="P1962" s="47">
        <f>SUMIFS(Summary!D:D,Summary!H:H,Table_Query_from_Mac10[[#This Row],[Juiceoc]])</f>
        <v>0</v>
      </c>
      <c r="Q1962" s="47">
        <f>SUMIFS(Summary!E:E,Summary!H:H,Table_Query_from_Mac10[[#This Row],[Juiceoc]])</f>
        <v>0</v>
      </c>
      <c r="R1962" s="47">
        <f>Table_Query_from_Mac10[[#This Row],[Net Unit]]*(1+Table_Query_from_Mac10[[#This Row],[PriceIncreasebyType]])</f>
        <v>17.649999999999999</v>
      </c>
      <c r="S1962" s="47">
        <f>Table_Query_from_Mac10[[#This Row],[UnitPriceFuture]]*Table_Query_from_Mac10[[#This Row],[qtytoShipFuture]]</f>
        <v>423.59999999999997</v>
      </c>
      <c r="T1962" s="47">
        <f>ROUND(Table_Query_from_Mac10[[#This Row],[qty_to_ship]]*(1+Table_Query_from_Mac10[[#This Row],[VolumeIncreasebyType]]),0)</f>
        <v>24</v>
      </c>
      <c r="U1962" s="47">
        <f>Table_Query_from_Mac10[[#This Row],[qtytoShipFuture]]*Table_Query_from_Mac10[[#This Row],[Future-cost]]</f>
        <v>200.88</v>
      </c>
      <c r="V1962" s="47">
        <f>Table_Query_from_Mac10[[#This Row],[qtytoShipFuture]]-Table_Query_from_Mac10[[#This Row],[qty_to_ship]]</f>
        <v>0</v>
      </c>
      <c r="W1962" s="47">
        <f>Table_Query_from_Mac10[[#This Row],[UnitPriceFuture]]</f>
        <v>17.649999999999999</v>
      </c>
      <c r="X1962" s="47">
        <f>Table_Query_from_Mac10[[#This Row],[Unit Increase]]*Table_Query_from_Mac10[[#This Row],[UnitPriceFuture]]</f>
        <v>0</v>
      </c>
      <c r="Y1962" s="47">
        <f>Table_Query_from_Mac10[[#This Row],[Unit Increase]]*Table_Query_from_Mac10[[#This Row],[Future-cost]]</f>
        <v>0</v>
      </c>
      <c r="Z1962" s="47">
        <f>-(Table_Query_from_Mac10[[#This Row],[Incremental Sales]]+((Table_Query_from_Mac10[[#This Row],[Incremental Sales]]*-(SUM(Summary!$S$8:$S$9)))))*Summary!$S$18</f>
        <v>0</v>
      </c>
      <c r="AA1962" s="47">
        <f>IFERROR(Table_Query_from_Mac10[[#This Row],[Incremental Cost]]/Table_Query_from_Mac10[[#This Row],[Incremental Sales]],0)</f>
        <v>0</v>
      </c>
      <c r="AB1962" s="47">
        <f>IFERROR(Table_Query_from_Mac10[[#This Row],[TotalCostFuture]]/Table_Query_from_Mac10[[#This Row],[totalsalesFuture]],0)</f>
        <v>0.47422096317280454</v>
      </c>
      <c r="AN1962" s="30">
        <v>96</v>
      </c>
      <c r="AO1962">
        <f t="shared" si="60"/>
        <v>24</v>
      </c>
      <c r="AQ1962" s="30">
        <v>50.43</v>
      </c>
      <c r="AR1962">
        <f t="shared" si="61"/>
        <v>17.649999999999999</v>
      </c>
    </row>
    <row r="1963" spans="1:44" x14ac:dyDescent="0.25">
      <c r="A1963">
        <v>90090</v>
      </c>
      <c r="B1963">
        <v>12</v>
      </c>
      <c r="C1963" t="s">
        <v>53</v>
      </c>
      <c r="D1963" t="s">
        <v>80</v>
      </c>
      <c r="E1963">
        <v>6</v>
      </c>
      <c r="F1963">
        <v>11.16</v>
      </c>
      <c r="G1963">
        <v>25.7</v>
      </c>
      <c r="H1963" s="1">
        <v>44844</v>
      </c>
      <c r="I1963" s="20">
        <v>0</v>
      </c>
      <c r="J1963" s="47">
        <f>Table_Query_from_Mac10[[#This Row],[unit_price]]-(Table_Query_from_Mac10[[#This Row],[unit_price]]*(Table_Query_from_Mac10[[#This Row],[discount_pct]]/100))</f>
        <v>25.7</v>
      </c>
      <c r="K1963" s="47">
        <f>Table_Query_from_Mac10[[#This Row],[unit_cost]]</f>
        <v>11.16</v>
      </c>
      <c r="L1963" s="47">
        <f>Table_Query_from_Mac10[[#This Row],[Live-cost]]*(1+Table_Query_from_Mac10[[#This Row],[CogsIncreasebyTYPE]])</f>
        <v>11.16</v>
      </c>
      <c r="M1963" s="47">
        <f>Table_Query_from_Mac10[[#This Row],[Live-cost]]*Table_Query_from_Mac10[[#This Row],[qty_to_ship]]</f>
        <v>66.960000000000008</v>
      </c>
      <c r="N1963" s="47">
        <f>IF(Table_Query_from_Mac10[[#This Row],[item_no]]="KDA",-Table_Query_from_Mac10[[#This Row],[unit_price]],Table_Query_from_Mac10[[#This Row],[Net Unit]]*Table_Query_from_Mac10[[#This Row],[qty_to_ship]])</f>
        <v>154.19999999999999</v>
      </c>
      <c r="O1963" s="47">
        <f>SUMIFS(Summary!C:C,Summary!H:H,Table_Query_from_Mac10[[#This Row],[Juiceoc]])</f>
        <v>0</v>
      </c>
      <c r="P1963" s="47">
        <f>SUMIFS(Summary!D:D,Summary!H:H,Table_Query_from_Mac10[[#This Row],[Juiceoc]])</f>
        <v>0</v>
      </c>
      <c r="Q1963" s="47">
        <f>SUMIFS(Summary!E:E,Summary!H:H,Table_Query_from_Mac10[[#This Row],[Juiceoc]])</f>
        <v>0</v>
      </c>
      <c r="R1963" s="47">
        <f>Table_Query_from_Mac10[[#This Row],[Net Unit]]*(1+Table_Query_from_Mac10[[#This Row],[PriceIncreasebyType]])</f>
        <v>25.7</v>
      </c>
      <c r="S1963" s="47">
        <f>Table_Query_from_Mac10[[#This Row],[UnitPriceFuture]]*Table_Query_from_Mac10[[#This Row],[qtytoShipFuture]]</f>
        <v>154.19999999999999</v>
      </c>
      <c r="T1963" s="47">
        <f>ROUND(Table_Query_from_Mac10[[#This Row],[qty_to_ship]]*(1+Table_Query_from_Mac10[[#This Row],[VolumeIncreasebyType]]),0)</f>
        <v>6</v>
      </c>
      <c r="U1963" s="47">
        <f>Table_Query_from_Mac10[[#This Row],[qtytoShipFuture]]*Table_Query_from_Mac10[[#This Row],[Future-cost]]</f>
        <v>66.960000000000008</v>
      </c>
      <c r="V1963" s="47">
        <f>Table_Query_from_Mac10[[#This Row],[qtytoShipFuture]]-Table_Query_from_Mac10[[#This Row],[qty_to_ship]]</f>
        <v>0</v>
      </c>
      <c r="W1963" s="47">
        <f>Table_Query_from_Mac10[[#This Row],[UnitPriceFuture]]</f>
        <v>25.7</v>
      </c>
      <c r="X1963" s="47">
        <f>Table_Query_from_Mac10[[#This Row],[Unit Increase]]*Table_Query_from_Mac10[[#This Row],[UnitPriceFuture]]</f>
        <v>0</v>
      </c>
      <c r="Y1963" s="47">
        <f>Table_Query_from_Mac10[[#This Row],[Unit Increase]]*Table_Query_from_Mac10[[#This Row],[Future-cost]]</f>
        <v>0</v>
      </c>
      <c r="Z1963" s="47">
        <f>-(Table_Query_from_Mac10[[#This Row],[Incremental Sales]]+((Table_Query_from_Mac10[[#This Row],[Incremental Sales]]*-(SUM(Summary!$S$8:$S$9)))))*Summary!$S$18</f>
        <v>0</v>
      </c>
      <c r="AA1963" s="47">
        <f>IFERROR(Table_Query_from_Mac10[[#This Row],[Incremental Cost]]/Table_Query_from_Mac10[[#This Row],[Incremental Sales]],0)</f>
        <v>0</v>
      </c>
      <c r="AB1963" s="47">
        <f>IFERROR(Table_Query_from_Mac10[[#This Row],[TotalCostFuture]]/Table_Query_from_Mac10[[#This Row],[totalsalesFuture]],0)</f>
        <v>0.43424124513618684</v>
      </c>
      <c r="AN1963" s="31">
        <v>24</v>
      </c>
      <c r="AO1963">
        <f t="shared" si="60"/>
        <v>6</v>
      </c>
      <c r="AQ1963" s="31">
        <v>73.44</v>
      </c>
      <c r="AR1963">
        <f t="shared" si="61"/>
        <v>25.7</v>
      </c>
    </row>
    <row r="1964" spans="1:44" x14ac:dyDescent="0.25">
      <c r="A1964">
        <v>90090</v>
      </c>
      <c r="B1964">
        <v>13</v>
      </c>
      <c r="C1964" t="s">
        <v>53</v>
      </c>
      <c r="D1964" t="s">
        <v>80</v>
      </c>
      <c r="E1964">
        <v>2</v>
      </c>
      <c r="F1964">
        <v>14.67</v>
      </c>
      <c r="G1964">
        <v>37.42</v>
      </c>
      <c r="H1964" s="1">
        <v>44844</v>
      </c>
      <c r="I1964" s="20">
        <v>0</v>
      </c>
      <c r="J1964" s="47">
        <f>Table_Query_from_Mac10[[#This Row],[unit_price]]-(Table_Query_from_Mac10[[#This Row],[unit_price]]*(Table_Query_from_Mac10[[#This Row],[discount_pct]]/100))</f>
        <v>37.42</v>
      </c>
      <c r="K1964" s="47">
        <f>Table_Query_from_Mac10[[#This Row],[unit_cost]]</f>
        <v>14.67</v>
      </c>
      <c r="L1964" s="47">
        <f>Table_Query_from_Mac10[[#This Row],[Live-cost]]*(1+Table_Query_from_Mac10[[#This Row],[CogsIncreasebyTYPE]])</f>
        <v>14.67</v>
      </c>
      <c r="M1964" s="47">
        <f>Table_Query_from_Mac10[[#This Row],[Live-cost]]*Table_Query_from_Mac10[[#This Row],[qty_to_ship]]</f>
        <v>29.34</v>
      </c>
      <c r="N1964" s="47">
        <f>IF(Table_Query_from_Mac10[[#This Row],[item_no]]="KDA",-Table_Query_from_Mac10[[#This Row],[unit_price]],Table_Query_from_Mac10[[#This Row],[Net Unit]]*Table_Query_from_Mac10[[#This Row],[qty_to_ship]])</f>
        <v>74.84</v>
      </c>
      <c r="O1964" s="47">
        <f>SUMIFS(Summary!C:C,Summary!H:H,Table_Query_from_Mac10[[#This Row],[Juiceoc]])</f>
        <v>0</v>
      </c>
      <c r="P1964" s="47">
        <f>SUMIFS(Summary!D:D,Summary!H:H,Table_Query_from_Mac10[[#This Row],[Juiceoc]])</f>
        <v>0</v>
      </c>
      <c r="Q1964" s="47">
        <f>SUMIFS(Summary!E:E,Summary!H:H,Table_Query_from_Mac10[[#This Row],[Juiceoc]])</f>
        <v>0</v>
      </c>
      <c r="R1964" s="47">
        <f>Table_Query_from_Mac10[[#This Row],[Net Unit]]*(1+Table_Query_from_Mac10[[#This Row],[PriceIncreasebyType]])</f>
        <v>37.42</v>
      </c>
      <c r="S1964" s="47">
        <f>Table_Query_from_Mac10[[#This Row],[UnitPriceFuture]]*Table_Query_from_Mac10[[#This Row],[qtytoShipFuture]]</f>
        <v>74.84</v>
      </c>
      <c r="T1964" s="47">
        <f>ROUND(Table_Query_from_Mac10[[#This Row],[qty_to_ship]]*(1+Table_Query_from_Mac10[[#This Row],[VolumeIncreasebyType]]),0)</f>
        <v>2</v>
      </c>
      <c r="U1964" s="47">
        <f>Table_Query_from_Mac10[[#This Row],[qtytoShipFuture]]*Table_Query_from_Mac10[[#This Row],[Future-cost]]</f>
        <v>29.34</v>
      </c>
      <c r="V1964" s="47">
        <f>Table_Query_from_Mac10[[#This Row],[qtytoShipFuture]]-Table_Query_from_Mac10[[#This Row],[qty_to_ship]]</f>
        <v>0</v>
      </c>
      <c r="W1964" s="47">
        <f>Table_Query_from_Mac10[[#This Row],[UnitPriceFuture]]</f>
        <v>37.42</v>
      </c>
      <c r="X1964" s="47">
        <f>Table_Query_from_Mac10[[#This Row],[Unit Increase]]*Table_Query_from_Mac10[[#This Row],[UnitPriceFuture]]</f>
        <v>0</v>
      </c>
      <c r="Y1964" s="47">
        <f>Table_Query_from_Mac10[[#This Row],[Unit Increase]]*Table_Query_from_Mac10[[#This Row],[Future-cost]]</f>
        <v>0</v>
      </c>
      <c r="Z1964" s="47">
        <f>-(Table_Query_from_Mac10[[#This Row],[Incremental Sales]]+((Table_Query_from_Mac10[[#This Row],[Incremental Sales]]*-(SUM(Summary!$S$8:$S$9)))))*Summary!$S$18</f>
        <v>0</v>
      </c>
      <c r="AA1964" s="47">
        <f>IFERROR(Table_Query_from_Mac10[[#This Row],[Incremental Cost]]/Table_Query_from_Mac10[[#This Row],[Incremental Sales]],0)</f>
        <v>0</v>
      </c>
      <c r="AB1964" s="47">
        <f>IFERROR(Table_Query_from_Mac10[[#This Row],[TotalCostFuture]]/Table_Query_from_Mac10[[#This Row],[totalsalesFuture]],0)</f>
        <v>0.39203634420096201</v>
      </c>
      <c r="AN1964" s="30">
        <v>8</v>
      </c>
      <c r="AO1964">
        <f t="shared" si="60"/>
        <v>2</v>
      </c>
      <c r="AQ1964" s="30">
        <v>106.92</v>
      </c>
      <c r="AR1964">
        <f t="shared" si="61"/>
        <v>37.42</v>
      </c>
    </row>
    <row r="1965" spans="1:44" x14ac:dyDescent="0.25">
      <c r="A1965">
        <v>90090</v>
      </c>
      <c r="B1965">
        <v>14</v>
      </c>
      <c r="C1965" t="s">
        <v>53</v>
      </c>
      <c r="D1965" t="s">
        <v>80</v>
      </c>
      <c r="E1965">
        <v>4</v>
      </c>
      <c r="F1965">
        <v>12.77</v>
      </c>
      <c r="G1965">
        <v>30.68</v>
      </c>
      <c r="H1965" s="1">
        <v>44844</v>
      </c>
      <c r="I1965" s="20">
        <v>0</v>
      </c>
      <c r="J1965" s="47">
        <f>Table_Query_from_Mac10[[#This Row],[unit_price]]-(Table_Query_from_Mac10[[#This Row],[unit_price]]*(Table_Query_from_Mac10[[#This Row],[discount_pct]]/100))</f>
        <v>30.68</v>
      </c>
      <c r="K1965" s="47">
        <f>Table_Query_from_Mac10[[#This Row],[unit_cost]]</f>
        <v>12.77</v>
      </c>
      <c r="L1965" s="47">
        <f>Table_Query_from_Mac10[[#This Row],[Live-cost]]*(1+Table_Query_from_Mac10[[#This Row],[CogsIncreasebyTYPE]])</f>
        <v>12.77</v>
      </c>
      <c r="M1965" s="47">
        <f>Table_Query_from_Mac10[[#This Row],[Live-cost]]*Table_Query_from_Mac10[[#This Row],[qty_to_ship]]</f>
        <v>51.08</v>
      </c>
      <c r="N1965" s="47">
        <f>IF(Table_Query_from_Mac10[[#This Row],[item_no]]="KDA",-Table_Query_from_Mac10[[#This Row],[unit_price]],Table_Query_from_Mac10[[#This Row],[Net Unit]]*Table_Query_from_Mac10[[#This Row],[qty_to_ship]])</f>
        <v>122.72</v>
      </c>
      <c r="O1965" s="47">
        <f>SUMIFS(Summary!C:C,Summary!H:H,Table_Query_from_Mac10[[#This Row],[Juiceoc]])</f>
        <v>0</v>
      </c>
      <c r="P1965" s="47">
        <f>SUMIFS(Summary!D:D,Summary!H:H,Table_Query_from_Mac10[[#This Row],[Juiceoc]])</f>
        <v>0</v>
      </c>
      <c r="Q1965" s="47">
        <f>SUMIFS(Summary!E:E,Summary!H:H,Table_Query_from_Mac10[[#This Row],[Juiceoc]])</f>
        <v>0</v>
      </c>
      <c r="R1965" s="47">
        <f>Table_Query_from_Mac10[[#This Row],[Net Unit]]*(1+Table_Query_from_Mac10[[#This Row],[PriceIncreasebyType]])</f>
        <v>30.68</v>
      </c>
      <c r="S1965" s="47">
        <f>Table_Query_from_Mac10[[#This Row],[UnitPriceFuture]]*Table_Query_from_Mac10[[#This Row],[qtytoShipFuture]]</f>
        <v>122.72</v>
      </c>
      <c r="T1965" s="47">
        <f>ROUND(Table_Query_from_Mac10[[#This Row],[qty_to_ship]]*(1+Table_Query_from_Mac10[[#This Row],[VolumeIncreasebyType]]),0)</f>
        <v>4</v>
      </c>
      <c r="U1965" s="47">
        <f>Table_Query_from_Mac10[[#This Row],[qtytoShipFuture]]*Table_Query_from_Mac10[[#This Row],[Future-cost]]</f>
        <v>51.08</v>
      </c>
      <c r="V1965" s="47">
        <f>Table_Query_from_Mac10[[#This Row],[qtytoShipFuture]]-Table_Query_from_Mac10[[#This Row],[qty_to_ship]]</f>
        <v>0</v>
      </c>
      <c r="W1965" s="47">
        <f>Table_Query_from_Mac10[[#This Row],[UnitPriceFuture]]</f>
        <v>30.68</v>
      </c>
      <c r="X1965" s="47">
        <f>Table_Query_from_Mac10[[#This Row],[Unit Increase]]*Table_Query_from_Mac10[[#This Row],[UnitPriceFuture]]</f>
        <v>0</v>
      </c>
      <c r="Y1965" s="47">
        <f>Table_Query_from_Mac10[[#This Row],[Unit Increase]]*Table_Query_from_Mac10[[#This Row],[Future-cost]]</f>
        <v>0</v>
      </c>
      <c r="Z1965" s="47">
        <f>-(Table_Query_from_Mac10[[#This Row],[Incremental Sales]]+((Table_Query_from_Mac10[[#This Row],[Incremental Sales]]*-(SUM(Summary!$S$8:$S$9)))))*Summary!$S$18</f>
        <v>0</v>
      </c>
      <c r="AA1965" s="47">
        <f>IFERROR(Table_Query_from_Mac10[[#This Row],[Incremental Cost]]/Table_Query_from_Mac10[[#This Row],[Incremental Sales]],0)</f>
        <v>0</v>
      </c>
      <c r="AB1965" s="47">
        <f>IFERROR(Table_Query_from_Mac10[[#This Row],[TotalCostFuture]]/Table_Query_from_Mac10[[#This Row],[totalsalesFuture]],0)</f>
        <v>0.41623207301173404</v>
      </c>
      <c r="AN1965" s="31">
        <v>16</v>
      </c>
      <c r="AO1965">
        <f t="shared" si="60"/>
        <v>4</v>
      </c>
      <c r="AQ1965" s="31">
        <v>87.66</v>
      </c>
      <c r="AR1965">
        <f t="shared" si="61"/>
        <v>30.68</v>
      </c>
    </row>
    <row r="1966" spans="1:44" x14ac:dyDescent="0.25">
      <c r="A1966">
        <v>90197</v>
      </c>
      <c r="B1966">
        <v>1</v>
      </c>
      <c r="C1966" t="s">
        <v>51</v>
      </c>
      <c r="D1966" t="s">
        <v>80</v>
      </c>
      <c r="E1966">
        <v>36</v>
      </c>
      <c r="F1966">
        <v>3.05</v>
      </c>
      <c r="G1966">
        <v>6.23</v>
      </c>
      <c r="H1966" s="1">
        <v>44855</v>
      </c>
      <c r="I1966" s="20">
        <v>0</v>
      </c>
      <c r="J1966" s="47">
        <f>Table_Query_from_Mac10[[#This Row],[unit_price]]-(Table_Query_from_Mac10[[#This Row],[unit_price]]*(Table_Query_from_Mac10[[#This Row],[discount_pct]]/100))</f>
        <v>6.23</v>
      </c>
      <c r="K1966" s="47">
        <f>Table_Query_from_Mac10[[#This Row],[unit_cost]]</f>
        <v>3.05</v>
      </c>
      <c r="L1966" s="47">
        <f>Table_Query_from_Mac10[[#This Row],[Live-cost]]*(1+Table_Query_from_Mac10[[#This Row],[CogsIncreasebyTYPE]])</f>
        <v>3.05</v>
      </c>
      <c r="M1966" s="47">
        <f>Table_Query_from_Mac10[[#This Row],[Live-cost]]*Table_Query_from_Mac10[[#This Row],[qty_to_ship]]</f>
        <v>109.8</v>
      </c>
      <c r="N1966" s="47">
        <f>IF(Table_Query_from_Mac10[[#This Row],[item_no]]="KDA",-Table_Query_from_Mac10[[#This Row],[unit_price]],Table_Query_from_Mac10[[#This Row],[Net Unit]]*Table_Query_from_Mac10[[#This Row],[qty_to_ship]])</f>
        <v>224.28000000000003</v>
      </c>
      <c r="O1966" s="47">
        <f>SUMIFS(Summary!C:C,Summary!H:H,Table_Query_from_Mac10[[#This Row],[Juiceoc]])</f>
        <v>0</v>
      </c>
      <c r="P1966" s="47">
        <f>SUMIFS(Summary!D:D,Summary!H:H,Table_Query_from_Mac10[[#This Row],[Juiceoc]])</f>
        <v>0</v>
      </c>
      <c r="Q1966" s="47">
        <f>SUMIFS(Summary!E:E,Summary!H:H,Table_Query_from_Mac10[[#This Row],[Juiceoc]])</f>
        <v>0</v>
      </c>
      <c r="R1966" s="47">
        <f>Table_Query_from_Mac10[[#This Row],[Net Unit]]*(1+Table_Query_from_Mac10[[#This Row],[PriceIncreasebyType]])</f>
        <v>6.23</v>
      </c>
      <c r="S1966" s="47">
        <f>Table_Query_from_Mac10[[#This Row],[UnitPriceFuture]]*Table_Query_from_Mac10[[#This Row],[qtytoShipFuture]]</f>
        <v>224.28000000000003</v>
      </c>
      <c r="T1966" s="47">
        <f>ROUND(Table_Query_from_Mac10[[#This Row],[qty_to_ship]]*(1+Table_Query_from_Mac10[[#This Row],[VolumeIncreasebyType]]),0)</f>
        <v>36</v>
      </c>
      <c r="U1966" s="47">
        <f>Table_Query_from_Mac10[[#This Row],[qtytoShipFuture]]*Table_Query_from_Mac10[[#This Row],[Future-cost]]</f>
        <v>109.8</v>
      </c>
      <c r="V1966" s="47">
        <f>Table_Query_from_Mac10[[#This Row],[qtytoShipFuture]]-Table_Query_from_Mac10[[#This Row],[qty_to_ship]]</f>
        <v>0</v>
      </c>
      <c r="W1966" s="47">
        <f>Table_Query_from_Mac10[[#This Row],[UnitPriceFuture]]</f>
        <v>6.23</v>
      </c>
      <c r="X1966" s="47">
        <f>Table_Query_from_Mac10[[#This Row],[Unit Increase]]*Table_Query_from_Mac10[[#This Row],[UnitPriceFuture]]</f>
        <v>0</v>
      </c>
      <c r="Y1966" s="47">
        <f>Table_Query_from_Mac10[[#This Row],[Unit Increase]]*Table_Query_from_Mac10[[#This Row],[Future-cost]]</f>
        <v>0</v>
      </c>
      <c r="Z1966" s="47">
        <f>-(Table_Query_from_Mac10[[#This Row],[Incremental Sales]]+((Table_Query_from_Mac10[[#This Row],[Incremental Sales]]*-(SUM(Summary!$S$8:$S$9)))))*Summary!$S$18</f>
        <v>0</v>
      </c>
      <c r="AA1966" s="47">
        <f>IFERROR(Table_Query_from_Mac10[[#This Row],[Incremental Cost]]/Table_Query_from_Mac10[[#This Row],[Incremental Sales]],0)</f>
        <v>0</v>
      </c>
      <c r="AB1966" s="47">
        <f>IFERROR(Table_Query_from_Mac10[[#This Row],[TotalCostFuture]]/Table_Query_from_Mac10[[#This Row],[totalsalesFuture]],0)</f>
        <v>0.48956661316211869</v>
      </c>
      <c r="AN1966" s="30">
        <v>144</v>
      </c>
      <c r="AO1966">
        <f t="shared" si="60"/>
        <v>36</v>
      </c>
      <c r="AQ1966" s="30">
        <v>17.79</v>
      </c>
      <c r="AR1966">
        <f t="shared" si="61"/>
        <v>6.23</v>
      </c>
    </row>
    <row r="1967" spans="1:44" x14ac:dyDescent="0.25">
      <c r="A1967">
        <v>90197</v>
      </c>
      <c r="B1967">
        <v>2</v>
      </c>
      <c r="C1967" t="s">
        <v>53</v>
      </c>
      <c r="D1967" t="s">
        <v>80</v>
      </c>
      <c r="E1967">
        <v>19</v>
      </c>
      <c r="F1967">
        <v>4.79</v>
      </c>
      <c r="G1967">
        <v>10.199999999999999</v>
      </c>
      <c r="H1967" s="1">
        <v>44855</v>
      </c>
      <c r="I1967" s="20">
        <v>0</v>
      </c>
      <c r="J1967" s="47">
        <f>Table_Query_from_Mac10[[#This Row],[unit_price]]-(Table_Query_from_Mac10[[#This Row],[unit_price]]*(Table_Query_from_Mac10[[#This Row],[discount_pct]]/100))</f>
        <v>10.199999999999999</v>
      </c>
      <c r="K1967" s="47">
        <f>Table_Query_from_Mac10[[#This Row],[unit_cost]]</f>
        <v>4.79</v>
      </c>
      <c r="L1967" s="47">
        <f>Table_Query_from_Mac10[[#This Row],[Live-cost]]*(1+Table_Query_from_Mac10[[#This Row],[CogsIncreasebyTYPE]])</f>
        <v>4.79</v>
      </c>
      <c r="M1967" s="47">
        <f>Table_Query_from_Mac10[[#This Row],[Live-cost]]*Table_Query_from_Mac10[[#This Row],[qty_to_ship]]</f>
        <v>91.01</v>
      </c>
      <c r="N1967" s="47">
        <f>IF(Table_Query_from_Mac10[[#This Row],[item_no]]="KDA",-Table_Query_from_Mac10[[#This Row],[unit_price]],Table_Query_from_Mac10[[#This Row],[Net Unit]]*Table_Query_from_Mac10[[#This Row],[qty_to_ship]])</f>
        <v>193.79999999999998</v>
      </c>
      <c r="O1967" s="47">
        <f>SUMIFS(Summary!C:C,Summary!H:H,Table_Query_from_Mac10[[#This Row],[Juiceoc]])</f>
        <v>0</v>
      </c>
      <c r="P1967" s="47">
        <f>SUMIFS(Summary!D:D,Summary!H:H,Table_Query_from_Mac10[[#This Row],[Juiceoc]])</f>
        <v>0</v>
      </c>
      <c r="Q1967" s="47">
        <f>SUMIFS(Summary!E:E,Summary!H:H,Table_Query_from_Mac10[[#This Row],[Juiceoc]])</f>
        <v>0</v>
      </c>
      <c r="R1967" s="47">
        <f>Table_Query_from_Mac10[[#This Row],[Net Unit]]*(1+Table_Query_from_Mac10[[#This Row],[PriceIncreasebyType]])</f>
        <v>10.199999999999999</v>
      </c>
      <c r="S1967" s="47">
        <f>Table_Query_from_Mac10[[#This Row],[UnitPriceFuture]]*Table_Query_from_Mac10[[#This Row],[qtytoShipFuture]]</f>
        <v>193.79999999999998</v>
      </c>
      <c r="T1967" s="47">
        <f>ROUND(Table_Query_from_Mac10[[#This Row],[qty_to_ship]]*(1+Table_Query_from_Mac10[[#This Row],[VolumeIncreasebyType]]),0)</f>
        <v>19</v>
      </c>
      <c r="U1967" s="47">
        <f>Table_Query_from_Mac10[[#This Row],[qtytoShipFuture]]*Table_Query_from_Mac10[[#This Row],[Future-cost]]</f>
        <v>91.01</v>
      </c>
      <c r="V1967" s="47">
        <f>Table_Query_from_Mac10[[#This Row],[qtytoShipFuture]]-Table_Query_from_Mac10[[#This Row],[qty_to_ship]]</f>
        <v>0</v>
      </c>
      <c r="W1967" s="47">
        <f>Table_Query_from_Mac10[[#This Row],[UnitPriceFuture]]</f>
        <v>10.199999999999999</v>
      </c>
      <c r="X1967" s="47">
        <f>Table_Query_from_Mac10[[#This Row],[Unit Increase]]*Table_Query_from_Mac10[[#This Row],[UnitPriceFuture]]</f>
        <v>0</v>
      </c>
      <c r="Y1967" s="47">
        <f>Table_Query_from_Mac10[[#This Row],[Unit Increase]]*Table_Query_from_Mac10[[#This Row],[Future-cost]]</f>
        <v>0</v>
      </c>
      <c r="Z1967" s="47">
        <f>-(Table_Query_from_Mac10[[#This Row],[Incremental Sales]]+((Table_Query_from_Mac10[[#This Row],[Incremental Sales]]*-(SUM(Summary!$S$8:$S$9)))))*Summary!$S$18</f>
        <v>0</v>
      </c>
      <c r="AA1967" s="47">
        <f>IFERROR(Table_Query_from_Mac10[[#This Row],[Incremental Cost]]/Table_Query_from_Mac10[[#This Row],[Incremental Sales]],0)</f>
        <v>0</v>
      </c>
      <c r="AB1967" s="47">
        <f>IFERROR(Table_Query_from_Mac10[[#This Row],[TotalCostFuture]]/Table_Query_from_Mac10[[#This Row],[totalsalesFuture]],0)</f>
        <v>0.46960784313725495</v>
      </c>
      <c r="AN1967" s="31">
        <v>75</v>
      </c>
      <c r="AO1967">
        <f t="shared" si="60"/>
        <v>19</v>
      </c>
      <c r="AQ1967" s="31">
        <v>29.15</v>
      </c>
      <c r="AR1967">
        <f t="shared" si="61"/>
        <v>10.199999999999999</v>
      </c>
    </row>
    <row r="1968" spans="1:44" x14ac:dyDescent="0.25">
      <c r="A1968">
        <v>90197</v>
      </c>
      <c r="B1968">
        <v>3</v>
      </c>
      <c r="C1968" t="s">
        <v>53</v>
      </c>
      <c r="D1968" t="s">
        <v>80</v>
      </c>
      <c r="E1968">
        <v>48</v>
      </c>
      <c r="F1968">
        <v>7.01</v>
      </c>
      <c r="G1968">
        <v>14.73</v>
      </c>
      <c r="H1968" s="1">
        <v>44855</v>
      </c>
      <c r="I1968" s="20">
        <v>0</v>
      </c>
      <c r="J1968" s="47">
        <f>Table_Query_from_Mac10[[#This Row],[unit_price]]-(Table_Query_from_Mac10[[#This Row],[unit_price]]*(Table_Query_from_Mac10[[#This Row],[discount_pct]]/100))</f>
        <v>14.73</v>
      </c>
      <c r="K1968" s="47">
        <f>Table_Query_from_Mac10[[#This Row],[unit_cost]]</f>
        <v>7.01</v>
      </c>
      <c r="L1968" s="47">
        <f>Table_Query_from_Mac10[[#This Row],[Live-cost]]*(1+Table_Query_from_Mac10[[#This Row],[CogsIncreasebyTYPE]])</f>
        <v>7.01</v>
      </c>
      <c r="M1968" s="47">
        <f>Table_Query_from_Mac10[[#This Row],[Live-cost]]*Table_Query_from_Mac10[[#This Row],[qty_to_ship]]</f>
        <v>336.48</v>
      </c>
      <c r="N1968" s="47">
        <f>IF(Table_Query_from_Mac10[[#This Row],[item_no]]="KDA",-Table_Query_from_Mac10[[#This Row],[unit_price]],Table_Query_from_Mac10[[#This Row],[Net Unit]]*Table_Query_from_Mac10[[#This Row],[qty_to_ship]])</f>
        <v>707.04</v>
      </c>
      <c r="O1968" s="47">
        <f>SUMIFS(Summary!C:C,Summary!H:H,Table_Query_from_Mac10[[#This Row],[Juiceoc]])</f>
        <v>0</v>
      </c>
      <c r="P1968" s="47">
        <f>SUMIFS(Summary!D:D,Summary!H:H,Table_Query_from_Mac10[[#This Row],[Juiceoc]])</f>
        <v>0</v>
      </c>
      <c r="Q1968" s="47">
        <f>SUMIFS(Summary!E:E,Summary!H:H,Table_Query_from_Mac10[[#This Row],[Juiceoc]])</f>
        <v>0</v>
      </c>
      <c r="R1968" s="47">
        <f>Table_Query_from_Mac10[[#This Row],[Net Unit]]*(1+Table_Query_from_Mac10[[#This Row],[PriceIncreasebyType]])</f>
        <v>14.73</v>
      </c>
      <c r="S1968" s="47">
        <f>Table_Query_from_Mac10[[#This Row],[UnitPriceFuture]]*Table_Query_from_Mac10[[#This Row],[qtytoShipFuture]]</f>
        <v>707.04</v>
      </c>
      <c r="T1968" s="47">
        <f>ROUND(Table_Query_from_Mac10[[#This Row],[qty_to_ship]]*(1+Table_Query_from_Mac10[[#This Row],[VolumeIncreasebyType]]),0)</f>
        <v>48</v>
      </c>
      <c r="U1968" s="47">
        <f>Table_Query_from_Mac10[[#This Row],[qtytoShipFuture]]*Table_Query_from_Mac10[[#This Row],[Future-cost]]</f>
        <v>336.48</v>
      </c>
      <c r="V1968" s="47">
        <f>Table_Query_from_Mac10[[#This Row],[qtytoShipFuture]]-Table_Query_from_Mac10[[#This Row],[qty_to_ship]]</f>
        <v>0</v>
      </c>
      <c r="W1968" s="47">
        <f>Table_Query_from_Mac10[[#This Row],[UnitPriceFuture]]</f>
        <v>14.73</v>
      </c>
      <c r="X1968" s="47">
        <f>Table_Query_from_Mac10[[#This Row],[Unit Increase]]*Table_Query_from_Mac10[[#This Row],[UnitPriceFuture]]</f>
        <v>0</v>
      </c>
      <c r="Y1968" s="47">
        <f>Table_Query_from_Mac10[[#This Row],[Unit Increase]]*Table_Query_from_Mac10[[#This Row],[Future-cost]]</f>
        <v>0</v>
      </c>
      <c r="Z1968" s="47">
        <f>-(Table_Query_from_Mac10[[#This Row],[Incremental Sales]]+((Table_Query_from_Mac10[[#This Row],[Incremental Sales]]*-(SUM(Summary!$S$8:$S$9)))))*Summary!$S$18</f>
        <v>0</v>
      </c>
      <c r="AA1968" s="47">
        <f>IFERROR(Table_Query_from_Mac10[[#This Row],[Incremental Cost]]/Table_Query_from_Mac10[[#This Row],[Incremental Sales]],0)</f>
        <v>0</v>
      </c>
      <c r="AB1968" s="47">
        <f>IFERROR(Table_Query_from_Mac10[[#This Row],[TotalCostFuture]]/Table_Query_from_Mac10[[#This Row],[totalsalesFuture]],0)</f>
        <v>0.47589952477936187</v>
      </c>
      <c r="AN1968" s="30">
        <v>192</v>
      </c>
      <c r="AO1968">
        <f t="shared" si="60"/>
        <v>48</v>
      </c>
      <c r="AQ1968" s="30">
        <v>42.09</v>
      </c>
      <c r="AR1968">
        <f t="shared" si="61"/>
        <v>14.73</v>
      </c>
    </row>
    <row r="1969" spans="1:44" x14ac:dyDescent="0.25">
      <c r="A1969">
        <v>90197</v>
      </c>
      <c r="B1969">
        <v>4</v>
      </c>
      <c r="C1969" t="s">
        <v>53</v>
      </c>
      <c r="D1969" t="s">
        <v>80</v>
      </c>
      <c r="E1969">
        <v>42</v>
      </c>
      <c r="F1969">
        <v>7.66</v>
      </c>
      <c r="G1969">
        <v>16.27</v>
      </c>
      <c r="H1969" s="1">
        <v>44855</v>
      </c>
      <c r="I1969" s="20">
        <v>0</v>
      </c>
      <c r="J1969" s="47">
        <f>Table_Query_from_Mac10[[#This Row],[unit_price]]-(Table_Query_from_Mac10[[#This Row],[unit_price]]*(Table_Query_from_Mac10[[#This Row],[discount_pct]]/100))</f>
        <v>16.27</v>
      </c>
      <c r="K1969" s="47">
        <f>Table_Query_from_Mac10[[#This Row],[unit_cost]]</f>
        <v>7.66</v>
      </c>
      <c r="L1969" s="47">
        <f>Table_Query_from_Mac10[[#This Row],[Live-cost]]*(1+Table_Query_from_Mac10[[#This Row],[CogsIncreasebyTYPE]])</f>
        <v>7.66</v>
      </c>
      <c r="M1969" s="47">
        <f>Table_Query_from_Mac10[[#This Row],[Live-cost]]*Table_Query_from_Mac10[[#This Row],[qty_to_ship]]</f>
        <v>321.72000000000003</v>
      </c>
      <c r="N1969" s="47">
        <f>IF(Table_Query_from_Mac10[[#This Row],[item_no]]="KDA",-Table_Query_from_Mac10[[#This Row],[unit_price]],Table_Query_from_Mac10[[#This Row],[Net Unit]]*Table_Query_from_Mac10[[#This Row],[qty_to_ship]])</f>
        <v>683.34</v>
      </c>
      <c r="O1969" s="47">
        <f>SUMIFS(Summary!C:C,Summary!H:H,Table_Query_from_Mac10[[#This Row],[Juiceoc]])</f>
        <v>0</v>
      </c>
      <c r="P1969" s="47">
        <f>SUMIFS(Summary!D:D,Summary!H:H,Table_Query_from_Mac10[[#This Row],[Juiceoc]])</f>
        <v>0</v>
      </c>
      <c r="Q1969" s="47">
        <f>SUMIFS(Summary!E:E,Summary!H:H,Table_Query_from_Mac10[[#This Row],[Juiceoc]])</f>
        <v>0</v>
      </c>
      <c r="R1969" s="47">
        <f>Table_Query_from_Mac10[[#This Row],[Net Unit]]*(1+Table_Query_from_Mac10[[#This Row],[PriceIncreasebyType]])</f>
        <v>16.27</v>
      </c>
      <c r="S1969" s="47">
        <f>Table_Query_from_Mac10[[#This Row],[UnitPriceFuture]]*Table_Query_from_Mac10[[#This Row],[qtytoShipFuture]]</f>
        <v>683.34</v>
      </c>
      <c r="T1969" s="47">
        <f>ROUND(Table_Query_from_Mac10[[#This Row],[qty_to_ship]]*(1+Table_Query_from_Mac10[[#This Row],[VolumeIncreasebyType]]),0)</f>
        <v>42</v>
      </c>
      <c r="U1969" s="47">
        <f>Table_Query_from_Mac10[[#This Row],[qtytoShipFuture]]*Table_Query_from_Mac10[[#This Row],[Future-cost]]</f>
        <v>321.72000000000003</v>
      </c>
      <c r="V1969" s="47">
        <f>Table_Query_from_Mac10[[#This Row],[qtytoShipFuture]]-Table_Query_from_Mac10[[#This Row],[qty_to_ship]]</f>
        <v>0</v>
      </c>
      <c r="W1969" s="47">
        <f>Table_Query_from_Mac10[[#This Row],[UnitPriceFuture]]</f>
        <v>16.27</v>
      </c>
      <c r="X1969" s="47">
        <f>Table_Query_from_Mac10[[#This Row],[Unit Increase]]*Table_Query_from_Mac10[[#This Row],[UnitPriceFuture]]</f>
        <v>0</v>
      </c>
      <c r="Y1969" s="47">
        <f>Table_Query_from_Mac10[[#This Row],[Unit Increase]]*Table_Query_from_Mac10[[#This Row],[Future-cost]]</f>
        <v>0</v>
      </c>
      <c r="Z1969" s="47">
        <f>-(Table_Query_from_Mac10[[#This Row],[Incremental Sales]]+((Table_Query_from_Mac10[[#This Row],[Incremental Sales]]*-(SUM(Summary!$S$8:$S$9)))))*Summary!$S$18</f>
        <v>0</v>
      </c>
      <c r="AA1969" s="47">
        <f>IFERROR(Table_Query_from_Mac10[[#This Row],[Incremental Cost]]/Table_Query_from_Mac10[[#This Row],[Incremental Sales]],0)</f>
        <v>0</v>
      </c>
      <c r="AB1969" s="47">
        <f>IFERROR(Table_Query_from_Mac10[[#This Row],[TotalCostFuture]]/Table_Query_from_Mac10[[#This Row],[totalsalesFuture]],0)</f>
        <v>0.47080516287645974</v>
      </c>
      <c r="AN1969" s="31">
        <v>168</v>
      </c>
      <c r="AO1969">
        <f t="shared" si="60"/>
        <v>42</v>
      </c>
      <c r="AQ1969" s="31">
        <v>46.49</v>
      </c>
      <c r="AR1969">
        <f t="shared" si="61"/>
        <v>16.27</v>
      </c>
    </row>
    <row r="1970" spans="1:44" x14ac:dyDescent="0.25">
      <c r="A1970">
        <v>90197</v>
      </c>
      <c r="B1970">
        <v>5</v>
      </c>
      <c r="C1970" t="s">
        <v>53</v>
      </c>
      <c r="D1970" t="s">
        <v>80</v>
      </c>
      <c r="E1970">
        <v>12</v>
      </c>
      <c r="F1970">
        <v>8.3699999999999992</v>
      </c>
      <c r="G1970">
        <v>17.71</v>
      </c>
      <c r="H1970" s="1">
        <v>44855</v>
      </c>
      <c r="I1970" s="20">
        <v>0</v>
      </c>
      <c r="J1970" s="47">
        <f>Table_Query_from_Mac10[[#This Row],[unit_price]]-(Table_Query_from_Mac10[[#This Row],[unit_price]]*(Table_Query_from_Mac10[[#This Row],[discount_pct]]/100))</f>
        <v>17.71</v>
      </c>
      <c r="K1970" s="47">
        <f>Table_Query_from_Mac10[[#This Row],[unit_cost]]</f>
        <v>8.3699999999999992</v>
      </c>
      <c r="L1970" s="47">
        <f>Table_Query_from_Mac10[[#This Row],[Live-cost]]*(1+Table_Query_from_Mac10[[#This Row],[CogsIncreasebyTYPE]])</f>
        <v>8.3699999999999992</v>
      </c>
      <c r="M1970" s="47">
        <f>Table_Query_from_Mac10[[#This Row],[Live-cost]]*Table_Query_from_Mac10[[#This Row],[qty_to_ship]]</f>
        <v>100.44</v>
      </c>
      <c r="N1970" s="47">
        <f>IF(Table_Query_from_Mac10[[#This Row],[item_no]]="KDA",-Table_Query_from_Mac10[[#This Row],[unit_price]],Table_Query_from_Mac10[[#This Row],[Net Unit]]*Table_Query_from_Mac10[[#This Row],[qty_to_ship]])</f>
        <v>212.52</v>
      </c>
      <c r="O1970" s="47">
        <f>SUMIFS(Summary!C:C,Summary!H:H,Table_Query_from_Mac10[[#This Row],[Juiceoc]])</f>
        <v>0</v>
      </c>
      <c r="P1970" s="47">
        <f>SUMIFS(Summary!D:D,Summary!H:H,Table_Query_from_Mac10[[#This Row],[Juiceoc]])</f>
        <v>0</v>
      </c>
      <c r="Q1970" s="47">
        <f>SUMIFS(Summary!E:E,Summary!H:H,Table_Query_from_Mac10[[#This Row],[Juiceoc]])</f>
        <v>0</v>
      </c>
      <c r="R1970" s="47">
        <f>Table_Query_from_Mac10[[#This Row],[Net Unit]]*(1+Table_Query_from_Mac10[[#This Row],[PriceIncreasebyType]])</f>
        <v>17.71</v>
      </c>
      <c r="S1970" s="47">
        <f>Table_Query_from_Mac10[[#This Row],[UnitPriceFuture]]*Table_Query_from_Mac10[[#This Row],[qtytoShipFuture]]</f>
        <v>212.52</v>
      </c>
      <c r="T1970" s="47">
        <f>ROUND(Table_Query_from_Mac10[[#This Row],[qty_to_ship]]*(1+Table_Query_from_Mac10[[#This Row],[VolumeIncreasebyType]]),0)</f>
        <v>12</v>
      </c>
      <c r="U1970" s="47">
        <f>Table_Query_from_Mac10[[#This Row],[qtytoShipFuture]]*Table_Query_from_Mac10[[#This Row],[Future-cost]]</f>
        <v>100.44</v>
      </c>
      <c r="V1970" s="47">
        <f>Table_Query_from_Mac10[[#This Row],[qtytoShipFuture]]-Table_Query_from_Mac10[[#This Row],[qty_to_ship]]</f>
        <v>0</v>
      </c>
      <c r="W1970" s="47">
        <f>Table_Query_from_Mac10[[#This Row],[UnitPriceFuture]]</f>
        <v>17.71</v>
      </c>
      <c r="X1970" s="47">
        <f>Table_Query_from_Mac10[[#This Row],[Unit Increase]]*Table_Query_from_Mac10[[#This Row],[UnitPriceFuture]]</f>
        <v>0</v>
      </c>
      <c r="Y1970" s="47">
        <f>Table_Query_from_Mac10[[#This Row],[Unit Increase]]*Table_Query_from_Mac10[[#This Row],[Future-cost]]</f>
        <v>0</v>
      </c>
      <c r="Z1970" s="47">
        <f>-(Table_Query_from_Mac10[[#This Row],[Incremental Sales]]+((Table_Query_from_Mac10[[#This Row],[Incremental Sales]]*-(SUM(Summary!$S$8:$S$9)))))*Summary!$S$18</f>
        <v>0</v>
      </c>
      <c r="AA1970" s="47">
        <f>IFERROR(Table_Query_from_Mac10[[#This Row],[Incremental Cost]]/Table_Query_from_Mac10[[#This Row],[Incremental Sales]],0)</f>
        <v>0</v>
      </c>
      <c r="AB1970" s="47">
        <f>IFERROR(Table_Query_from_Mac10[[#This Row],[TotalCostFuture]]/Table_Query_from_Mac10[[#This Row],[totalsalesFuture]],0)</f>
        <v>0.47261434217955955</v>
      </c>
      <c r="AN1970" s="30">
        <v>48</v>
      </c>
      <c r="AO1970">
        <f t="shared" si="60"/>
        <v>12</v>
      </c>
      <c r="AQ1970" s="30">
        <v>50.59</v>
      </c>
      <c r="AR1970">
        <f t="shared" si="61"/>
        <v>17.71</v>
      </c>
    </row>
    <row r="1971" spans="1:44" x14ac:dyDescent="0.25">
      <c r="A1971">
        <v>90197</v>
      </c>
      <c r="B1971">
        <v>6</v>
      </c>
      <c r="C1971" t="s">
        <v>53</v>
      </c>
      <c r="D1971" t="s">
        <v>80</v>
      </c>
      <c r="E1971">
        <v>27</v>
      </c>
      <c r="F1971">
        <v>9.77</v>
      </c>
      <c r="G1971">
        <v>21.76</v>
      </c>
      <c r="H1971" s="1">
        <v>44855</v>
      </c>
      <c r="I1971" s="20">
        <v>0</v>
      </c>
      <c r="J1971" s="47">
        <f>Table_Query_from_Mac10[[#This Row],[unit_price]]-(Table_Query_from_Mac10[[#This Row],[unit_price]]*(Table_Query_from_Mac10[[#This Row],[discount_pct]]/100))</f>
        <v>21.76</v>
      </c>
      <c r="K1971" s="47">
        <f>Table_Query_from_Mac10[[#This Row],[unit_cost]]</f>
        <v>9.77</v>
      </c>
      <c r="L1971" s="47">
        <f>Table_Query_from_Mac10[[#This Row],[Live-cost]]*(1+Table_Query_from_Mac10[[#This Row],[CogsIncreasebyTYPE]])</f>
        <v>9.77</v>
      </c>
      <c r="M1971" s="47">
        <f>Table_Query_from_Mac10[[#This Row],[Live-cost]]*Table_Query_from_Mac10[[#This Row],[qty_to_ship]]</f>
        <v>263.78999999999996</v>
      </c>
      <c r="N1971" s="47">
        <f>IF(Table_Query_from_Mac10[[#This Row],[item_no]]="KDA",-Table_Query_from_Mac10[[#This Row],[unit_price]],Table_Query_from_Mac10[[#This Row],[Net Unit]]*Table_Query_from_Mac10[[#This Row],[qty_to_ship]])</f>
        <v>587.5200000000001</v>
      </c>
      <c r="O1971" s="47">
        <f>SUMIFS(Summary!C:C,Summary!H:H,Table_Query_from_Mac10[[#This Row],[Juiceoc]])</f>
        <v>0</v>
      </c>
      <c r="P1971" s="47">
        <f>SUMIFS(Summary!D:D,Summary!H:H,Table_Query_from_Mac10[[#This Row],[Juiceoc]])</f>
        <v>0</v>
      </c>
      <c r="Q1971" s="47">
        <f>SUMIFS(Summary!E:E,Summary!H:H,Table_Query_from_Mac10[[#This Row],[Juiceoc]])</f>
        <v>0</v>
      </c>
      <c r="R1971" s="47">
        <f>Table_Query_from_Mac10[[#This Row],[Net Unit]]*(1+Table_Query_from_Mac10[[#This Row],[PriceIncreasebyType]])</f>
        <v>21.76</v>
      </c>
      <c r="S1971" s="47">
        <f>Table_Query_from_Mac10[[#This Row],[UnitPriceFuture]]*Table_Query_from_Mac10[[#This Row],[qtytoShipFuture]]</f>
        <v>587.5200000000001</v>
      </c>
      <c r="T1971" s="47">
        <f>ROUND(Table_Query_from_Mac10[[#This Row],[qty_to_ship]]*(1+Table_Query_from_Mac10[[#This Row],[VolumeIncreasebyType]]),0)</f>
        <v>27</v>
      </c>
      <c r="U1971" s="47">
        <f>Table_Query_from_Mac10[[#This Row],[qtytoShipFuture]]*Table_Query_from_Mac10[[#This Row],[Future-cost]]</f>
        <v>263.78999999999996</v>
      </c>
      <c r="V1971" s="47">
        <f>Table_Query_from_Mac10[[#This Row],[qtytoShipFuture]]-Table_Query_from_Mac10[[#This Row],[qty_to_ship]]</f>
        <v>0</v>
      </c>
      <c r="W1971" s="47">
        <f>Table_Query_from_Mac10[[#This Row],[UnitPriceFuture]]</f>
        <v>21.76</v>
      </c>
      <c r="X1971" s="47">
        <f>Table_Query_from_Mac10[[#This Row],[Unit Increase]]*Table_Query_from_Mac10[[#This Row],[UnitPriceFuture]]</f>
        <v>0</v>
      </c>
      <c r="Y1971" s="47">
        <f>Table_Query_from_Mac10[[#This Row],[Unit Increase]]*Table_Query_from_Mac10[[#This Row],[Future-cost]]</f>
        <v>0</v>
      </c>
      <c r="Z1971" s="47">
        <f>-(Table_Query_from_Mac10[[#This Row],[Incremental Sales]]+((Table_Query_from_Mac10[[#This Row],[Incremental Sales]]*-(SUM(Summary!$S$8:$S$9)))))*Summary!$S$18</f>
        <v>0</v>
      </c>
      <c r="AA1971" s="47">
        <f>IFERROR(Table_Query_from_Mac10[[#This Row],[Incremental Cost]]/Table_Query_from_Mac10[[#This Row],[Incremental Sales]],0)</f>
        <v>0</v>
      </c>
      <c r="AB1971" s="47">
        <f>IFERROR(Table_Query_from_Mac10[[#This Row],[TotalCostFuture]]/Table_Query_from_Mac10[[#This Row],[totalsalesFuture]],0)</f>
        <v>0.44898897058823517</v>
      </c>
      <c r="AN1971" s="31">
        <v>108</v>
      </c>
      <c r="AO1971">
        <f t="shared" si="60"/>
        <v>27</v>
      </c>
      <c r="AQ1971" s="31">
        <v>62.18</v>
      </c>
      <c r="AR1971">
        <f t="shared" si="61"/>
        <v>21.76</v>
      </c>
    </row>
    <row r="1972" spans="1:44" x14ac:dyDescent="0.25">
      <c r="A1972">
        <v>90197</v>
      </c>
      <c r="B1972">
        <v>7</v>
      </c>
      <c r="C1972" t="s">
        <v>53</v>
      </c>
      <c r="D1972" t="s">
        <v>80</v>
      </c>
      <c r="E1972">
        <v>12</v>
      </c>
      <c r="F1972">
        <v>11.16</v>
      </c>
      <c r="G1972">
        <v>25.1</v>
      </c>
      <c r="H1972" s="1">
        <v>44855</v>
      </c>
      <c r="I1972" s="20">
        <v>0</v>
      </c>
      <c r="J1972" s="47">
        <f>Table_Query_from_Mac10[[#This Row],[unit_price]]-(Table_Query_from_Mac10[[#This Row],[unit_price]]*(Table_Query_from_Mac10[[#This Row],[discount_pct]]/100))</f>
        <v>25.1</v>
      </c>
      <c r="K1972" s="47">
        <f>Table_Query_from_Mac10[[#This Row],[unit_cost]]</f>
        <v>11.16</v>
      </c>
      <c r="L1972" s="47">
        <f>Table_Query_from_Mac10[[#This Row],[Live-cost]]*(1+Table_Query_from_Mac10[[#This Row],[CogsIncreasebyTYPE]])</f>
        <v>11.16</v>
      </c>
      <c r="M1972" s="47">
        <f>Table_Query_from_Mac10[[#This Row],[Live-cost]]*Table_Query_from_Mac10[[#This Row],[qty_to_ship]]</f>
        <v>133.92000000000002</v>
      </c>
      <c r="N1972" s="47">
        <f>IF(Table_Query_from_Mac10[[#This Row],[item_no]]="KDA",-Table_Query_from_Mac10[[#This Row],[unit_price]],Table_Query_from_Mac10[[#This Row],[Net Unit]]*Table_Query_from_Mac10[[#This Row],[qty_to_ship]])</f>
        <v>301.20000000000005</v>
      </c>
      <c r="O1972" s="47">
        <f>SUMIFS(Summary!C:C,Summary!H:H,Table_Query_from_Mac10[[#This Row],[Juiceoc]])</f>
        <v>0</v>
      </c>
      <c r="P1972" s="47">
        <f>SUMIFS(Summary!D:D,Summary!H:H,Table_Query_from_Mac10[[#This Row],[Juiceoc]])</f>
        <v>0</v>
      </c>
      <c r="Q1972" s="47">
        <f>SUMIFS(Summary!E:E,Summary!H:H,Table_Query_from_Mac10[[#This Row],[Juiceoc]])</f>
        <v>0</v>
      </c>
      <c r="R1972" s="47">
        <f>Table_Query_from_Mac10[[#This Row],[Net Unit]]*(1+Table_Query_from_Mac10[[#This Row],[PriceIncreasebyType]])</f>
        <v>25.1</v>
      </c>
      <c r="S1972" s="47">
        <f>Table_Query_from_Mac10[[#This Row],[UnitPriceFuture]]*Table_Query_from_Mac10[[#This Row],[qtytoShipFuture]]</f>
        <v>301.20000000000005</v>
      </c>
      <c r="T1972" s="47">
        <f>ROUND(Table_Query_from_Mac10[[#This Row],[qty_to_ship]]*(1+Table_Query_from_Mac10[[#This Row],[VolumeIncreasebyType]]),0)</f>
        <v>12</v>
      </c>
      <c r="U1972" s="47">
        <f>Table_Query_from_Mac10[[#This Row],[qtytoShipFuture]]*Table_Query_from_Mac10[[#This Row],[Future-cost]]</f>
        <v>133.92000000000002</v>
      </c>
      <c r="V1972" s="47">
        <f>Table_Query_from_Mac10[[#This Row],[qtytoShipFuture]]-Table_Query_from_Mac10[[#This Row],[qty_to_ship]]</f>
        <v>0</v>
      </c>
      <c r="W1972" s="47">
        <f>Table_Query_from_Mac10[[#This Row],[UnitPriceFuture]]</f>
        <v>25.1</v>
      </c>
      <c r="X1972" s="47">
        <f>Table_Query_from_Mac10[[#This Row],[Unit Increase]]*Table_Query_from_Mac10[[#This Row],[UnitPriceFuture]]</f>
        <v>0</v>
      </c>
      <c r="Y1972" s="47">
        <f>Table_Query_from_Mac10[[#This Row],[Unit Increase]]*Table_Query_from_Mac10[[#This Row],[Future-cost]]</f>
        <v>0</v>
      </c>
      <c r="Z1972" s="47">
        <f>-(Table_Query_from_Mac10[[#This Row],[Incremental Sales]]+((Table_Query_from_Mac10[[#This Row],[Incremental Sales]]*-(SUM(Summary!$S$8:$S$9)))))*Summary!$S$18</f>
        <v>0</v>
      </c>
      <c r="AA1972" s="47">
        <f>IFERROR(Table_Query_from_Mac10[[#This Row],[Incremental Cost]]/Table_Query_from_Mac10[[#This Row],[Incremental Sales]],0)</f>
        <v>0</v>
      </c>
      <c r="AB1972" s="47">
        <f>IFERROR(Table_Query_from_Mac10[[#This Row],[TotalCostFuture]]/Table_Query_from_Mac10[[#This Row],[totalsalesFuture]],0)</f>
        <v>0.44462151394422311</v>
      </c>
      <c r="AN1972" s="30">
        <v>48</v>
      </c>
      <c r="AO1972">
        <f t="shared" si="60"/>
        <v>12</v>
      </c>
      <c r="AQ1972" s="30">
        <v>71.7</v>
      </c>
      <c r="AR1972">
        <f t="shared" si="61"/>
        <v>25.1</v>
      </c>
    </row>
    <row r="1973" spans="1:44" x14ac:dyDescent="0.25">
      <c r="A1973">
        <v>90197</v>
      </c>
      <c r="B1973">
        <v>8</v>
      </c>
      <c r="C1973" t="s">
        <v>53</v>
      </c>
      <c r="D1973" t="s">
        <v>80</v>
      </c>
      <c r="E1973">
        <v>16</v>
      </c>
      <c r="F1973">
        <v>12.77</v>
      </c>
      <c r="G1973">
        <v>30.23</v>
      </c>
      <c r="H1973" s="1">
        <v>44855</v>
      </c>
      <c r="I1973" s="20">
        <v>0</v>
      </c>
      <c r="J1973" s="47">
        <f>Table_Query_from_Mac10[[#This Row],[unit_price]]-(Table_Query_from_Mac10[[#This Row],[unit_price]]*(Table_Query_from_Mac10[[#This Row],[discount_pct]]/100))</f>
        <v>30.23</v>
      </c>
      <c r="K1973" s="47">
        <f>Table_Query_from_Mac10[[#This Row],[unit_cost]]</f>
        <v>12.77</v>
      </c>
      <c r="L1973" s="47">
        <f>Table_Query_from_Mac10[[#This Row],[Live-cost]]*(1+Table_Query_from_Mac10[[#This Row],[CogsIncreasebyTYPE]])</f>
        <v>12.77</v>
      </c>
      <c r="M1973" s="47">
        <f>Table_Query_from_Mac10[[#This Row],[Live-cost]]*Table_Query_from_Mac10[[#This Row],[qty_to_ship]]</f>
        <v>204.32</v>
      </c>
      <c r="N1973" s="47">
        <f>IF(Table_Query_from_Mac10[[#This Row],[item_no]]="KDA",-Table_Query_from_Mac10[[#This Row],[unit_price]],Table_Query_from_Mac10[[#This Row],[Net Unit]]*Table_Query_from_Mac10[[#This Row],[qty_to_ship]])</f>
        <v>483.68</v>
      </c>
      <c r="O1973" s="47">
        <f>SUMIFS(Summary!C:C,Summary!H:H,Table_Query_from_Mac10[[#This Row],[Juiceoc]])</f>
        <v>0</v>
      </c>
      <c r="P1973" s="47">
        <f>SUMIFS(Summary!D:D,Summary!H:H,Table_Query_from_Mac10[[#This Row],[Juiceoc]])</f>
        <v>0</v>
      </c>
      <c r="Q1973" s="47">
        <f>SUMIFS(Summary!E:E,Summary!H:H,Table_Query_from_Mac10[[#This Row],[Juiceoc]])</f>
        <v>0</v>
      </c>
      <c r="R1973" s="47">
        <f>Table_Query_from_Mac10[[#This Row],[Net Unit]]*(1+Table_Query_from_Mac10[[#This Row],[PriceIncreasebyType]])</f>
        <v>30.23</v>
      </c>
      <c r="S1973" s="47">
        <f>Table_Query_from_Mac10[[#This Row],[UnitPriceFuture]]*Table_Query_from_Mac10[[#This Row],[qtytoShipFuture]]</f>
        <v>483.68</v>
      </c>
      <c r="T1973" s="47">
        <f>ROUND(Table_Query_from_Mac10[[#This Row],[qty_to_ship]]*(1+Table_Query_from_Mac10[[#This Row],[VolumeIncreasebyType]]),0)</f>
        <v>16</v>
      </c>
      <c r="U1973" s="47">
        <f>Table_Query_from_Mac10[[#This Row],[qtytoShipFuture]]*Table_Query_from_Mac10[[#This Row],[Future-cost]]</f>
        <v>204.32</v>
      </c>
      <c r="V1973" s="47">
        <f>Table_Query_from_Mac10[[#This Row],[qtytoShipFuture]]-Table_Query_from_Mac10[[#This Row],[qty_to_ship]]</f>
        <v>0</v>
      </c>
      <c r="W1973" s="47">
        <f>Table_Query_from_Mac10[[#This Row],[UnitPriceFuture]]</f>
        <v>30.23</v>
      </c>
      <c r="X1973" s="47">
        <f>Table_Query_from_Mac10[[#This Row],[Unit Increase]]*Table_Query_from_Mac10[[#This Row],[UnitPriceFuture]]</f>
        <v>0</v>
      </c>
      <c r="Y1973" s="47">
        <f>Table_Query_from_Mac10[[#This Row],[Unit Increase]]*Table_Query_from_Mac10[[#This Row],[Future-cost]]</f>
        <v>0</v>
      </c>
      <c r="Z1973" s="47">
        <f>-(Table_Query_from_Mac10[[#This Row],[Incremental Sales]]+((Table_Query_from_Mac10[[#This Row],[Incremental Sales]]*-(SUM(Summary!$S$8:$S$9)))))*Summary!$S$18</f>
        <v>0</v>
      </c>
      <c r="AA1973" s="47">
        <f>IFERROR(Table_Query_from_Mac10[[#This Row],[Incremental Cost]]/Table_Query_from_Mac10[[#This Row],[Incremental Sales]],0)</f>
        <v>0</v>
      </c>
      <c r="AB1973" s="47">
        <f>IFERROR(Table_Query_from_Mac10[[#This Row],[TotalCostFuture]]/Table_Query_from_Mac10[[#This Row],[totalsalesFuture]],0)</f>
        <v>0.42242805160436653</v>
      </c>
      <c r="AN1973" s="31">
        <v>64</v>
      </c>
      <c r="AO1973">
        <f t="shared" si="60"/>
        <v>16</v>
      </c>
      <c r="AQ1973" s="31">
        <v>86.38</v>
      </c>
      <c r="AR1973">
        <f t="shared" si="61"/>
        <v>30.23</v>
      </c>
    </row>
    <row r="1974" spans="1:44" x14ac:dyDescent="0.25">
      <c r="A1974">
        <v>90197</v>
      </c>
      <c r="B1974">
        <v>9</v>
      </c>
      <c r="C1974" t="s">
        <v>53</v>
      </c>
      <c r="D1974" t="s">
        <v>80</v>
      </c>
      <c r="E1974">
        <v>6</v>
      </c>
      <c r="F1974">
        <v>14.67</v>
      </c>
      <c r="G1974">
        <v>37.39</v>
      </c>
      <c r="H1974" s="1">
        <v>44855</v>
      </c>
      <c r="I1974" s="20">
        <v>0</v>
      </c>
      <c r="J1974" s="47">
        <f>Table_Query_from_Mac10[[#This Row],[unit_price]]-(Table_Query_from_Mac10[[#This Row],[unit_price]]*(Table_Query_from_Mac10[[#This Row],[discount_pct]]/100))</f>
        <v>37.39</v>
      </c>
      <c r="K1974" s="47">
        <f>Table_Query_from_Mac10[[#This Row],[unit_cost]]</f>
        <v>14.67</v>
      </c>
      <c r="L1974" s="47">
        <f>Table_Query_from_Mac10[[#This Row],[Live-cost]]*(1+Table_Query_from_Mac10[[#This Row],[CogsIncreasebyTYPE]])</f>
        <v>14.67</v>
      </c>
      <c r="M1974" s="47">
        <f>Table_Query_from_Mac10[[#This Row],[Live-cost]]*Table_Query_from_Mac10[[#This Row],[qty_to_ship]]</f>
        <v>88.02</v>
      </c>
      <c r="N1974" s="47">
        <f>IF(Table_Query_from_Mac10[[#This Row],[item_no]]="KDA",-Table_Query_from_Mac10[[#This Row],[unit_price]],Table_Query_from_Mac10[[#This Row],[Net Unit]]*Table_Query_from_Mac10[[#This Row],[qty_to_ship]])</f>
        <v>224.34</v>
      </c>
      <c r="O1974" s="47">
        <f>SUMIFS(Summary!C:C,Summary!H:H,Table_Query_from_Mac10[[#This Row],[Juiceoc]])</f>
        <v>0</v>
      </c>
      <c r="P1974" s="47">
        <f>SUMIFS(Summary!D:D,Summary!H:H,Table_Query_from_Mac10[[#This Row],[Juiceoc]])</f>
        <v>0</v>
      </c>
      <c r="Q1974" s="47">
        <f>SUMIFS(Summary!E:E,Summary!H:H,Table_Query_from_Mac10[[#This Row],[Juiceoc]])</f>
        <v>0</v>
      </c>
      <c r="R1974" s="47">
        <f>Table_Query_from_Mac10[[#This Row],[Net Unit]]*(1+Table_Query_from_Mac10[[#This Row],[PriceIncreasebyType]])</f>
        <v>37.39</v>
      </c>
      <c r="S1974" s="47">
        <f>Table_Query_from_Mac10[[#This Row],[UnitPriceFuture]]*Table_Query_from_Mac10[[#This Row],[qtytoShipFuture]]</f>
        <v>224.34</v>
      </c>
      <c r="T1974" s="47">
        <f>ROUND(Table_Query_from_Mac10[[#This Row],[qty_to_ship]]*(1+Table_Query_from_Mac10[[#This Row],[VolumeIncreasebyType]]),0)</f>
        <v>6</v>
      </c>
      <c r="U1974" s="47">
        <f>Table_Query_from_Mac10[[#This Row],[qtytoShipFuture]]*Table_Query_from_Mac10[[#This Row],[Future-cost]]</f>
        <v>88.02</v>
      </c>
      <c r="V1974" s="47">
        <f>Table_Query_from_Mac10[[#This Row],[qtytoShipFuture]]-Table_Query_from_Mac10[[#This Row],[qty_to_ship]]</f>
        <v>0</v>
      </c>
      <c r="W1974" s="47">
        <f>Table_Query_from_Mac10[[#This Row],[UnitPriceFuture]]</f>
        <v>37.39</v>
      </c>
      <c r="X1974" s="47">
        <f>Table_Query_from_Mac10[[#This Row],[Unit Increase]]*Table_Query_from_Mac10[[#This Row],[UnitPriceFuture]]</f>
        <v>0</v>
      </c>
      <c r="Y1974" s="47">
        <f>Table_Query_from_Mac10[[#This Row],[Unit Increase]]*Table_Query_from_Mac10[[#This Row],[Future-cost]]</f>
        <v>0</v>
      </c>
      <c r="Z1974" s="47">
        <f>-(Table_Query_from_Mac10[[#This Row],[Incremental Sales]]+((Table_Query_from_Mac10[[#This Row],[Incremental Sales]]*-(SUM(Summary!$S$8:$S$9)))))*Summary!$S$18</f>
        <v>0</v>
      </c>
      <c r="AA1974" s="47">
        <f>IFERROR(Table_Query_from_Mac10[[#This Row],[Incremental Cost]]/Table_Query_from_Mac10[[#This Row],[Incremental Sales]],0)</f>
        <v>0</v>
      </c>
      <c r="AB1974" s="47">
        <f>IFERROR(Table_Query_from_Mac10[[#This Row],[TotalCostFuture]]/Table_Query_from_Mac10[[#This Row],[totalsalesFuture]],0)</f>
        <v>0.39235089596148698</v>
      </c>
      <c r="AN1974" s="30">
        <v>24</v>
      </c>
      <c r="AO1974">
        <f t="shared" si="60"/>
        <v>6</v>
      </c>
      <c r="AQ1974" s="30">
        <v>106.84</v>
      </c>
      <c r="AR1974">
        <f t="shared" si="61"/>
        <v>37.39</v>
      </c>
    </row>
    <row r="1975" spans="1:44" x14ac:dyDescent="0.25">
      <c r="A1975">
        <v>90197</v>
      </c>
      <c r="B1975">
        <v>10</v>
      </c>
      <c r="C1975" t="s">
        <v>53</v>
      </c>
      <c r="D1975" t="s">
        <v>80</v>
      </c>
      <c r="E1975">
        <v>15</v>
      </c>
      <c r="F1975">
        <v>15.16</v>
      </c>
      <c r="G1975">
        <v>38.549999999999997</v>
      </c>
      <c r="H1975" s="1">
        <v>44855</v>
      </c>
      <c r="I1975" s="20">
        <v>0</v>
      </c>
      <c r="J1975" s="47">
        <f>Table_Query_from_Mac10[[#This Row],[unit_price]]-(Table_Query_from_Mac10[[#This Row],[unit_price]]*(Table_Query_from_Mac10[[#This Row],[discount_pct]]/100))</f>
        <v>38.549999999999997</v>
      </c>
      <c r="K1975" s="47">
        <f>Table_Query_from_Mac10[[#This Row],[unit_cost]]</f>
        <v>15.16</v>
      </c>
      <c r="L1975" s="47">
        <f>Table_Query_from_Mac10[[#This Row],[Live-cost]]*(1+Table_Query_from_Mac10[[#This Row],[CogsIncreasebyTYPE]])</f>
        <v>15.16</v>
      </c>
      <c r="M1975" s="47">
        <f>Table_Query_from_Mac10[[#This Row],[Live-cost]]*Table_Query_from_Mac10[[#This Row],[qty_to_ship]]</f>
        <v>227.4</v>
      </c>
      <c r="N1975" s="47">
        <f>IF(Table_Query_from_Mac10[[#This Row],[item_no]]="KDA",-Table_Query_from_Mac10[[#This Row],[unit_price]],Table_Query_from_Mac10[[#This Row],[Net Unit]]*Table_Query_from_Mac10[[#This Row],[qty_to_ship]])</f>
        <v>578.25</v>
      </c>
      <c r="O1975" s="47">
        <f>SUMIFS(Summary!C:C,Summary!H:H,Table_Query_from_Mac10[[#This Row],[Juiceoc]])</f>
        <v>0</v>
      </c>
      <c r="P1975" s="47">
        <f>SUMIFS(Summary!D:D,Summary!H:H,Table_Query_from_Mac10[[#This Row],[Juiceoc]])</f>
        <v>0</v>
      </c>
      <c r="Q1975" s="47">
        <f>SUMIFS(Summary!E:E,Summary!H:H,Table_Query_from_Mac10[[#This Row],[Juiceoc]])</f>
        <v>0</v>
      </c>
      <c r="R1975" s="47">
        <f>Table_Query_from_Mac10[[#This Row],[Net Unit]]*(1+Table_Query_from_Mac10[[#This Row],[PriceIncreasebyType]])</f>
        <v>38.549999999999997</v>
      </c>
      <c r="S1975" s="47">
        <f>Table_Query_from_Mac10[[#This Row],[UnitPriceFuture]]*Table_Query_from_Mac10[[#This Row],[qtytoShipFuture]]</f>
        <v>578.25</v>
      </c>
      <c r="T1975" s="47">
        <f>ROUND(Table_Query_from_Mac10[[#This Row],[qty_to_ship]]*(1+Table_Query_from_Mac10[[#This Row],[VolumeIncreasebyType]]),0)</f>
        <v>15</v>
      </c>
      <c r="U1975" s="47">
        <f>Table_Query_from_Mac10[[#This Row],[qtytoShipFuture]]*Table_Query_from_Mac10[[#This Row],[Future-cost]]</f>
        <v>227.4</v>
      </c>
      <c r="V1975" s="47">
        <f>Table_Query_from_Mac10[[#This Row],[qtytoShipFuture]]-Table_Query_from_Mac10[[#This Row],[qty_to_ship]]</f>
        <v>0</v>
      </c>
      <c r="W1975" s="47">
        <f>Table_Query_from_Mac10[[#This Row],[UnitPriceFuture]]</f>
        <v>38.549999999999997</v>
      </c>
      <c r="X1975" s="47">
        <f>Table_Query_from_Mac10[[#This Row],[Unit Increase]]*Table_Query_from_Mac10[[#This Row],[UnitPriceFuture]]</f>
        <v>0</v>
      </c>
      <c r="Y1975" s="47">
        <f>Table_Query_from_Mac10[[#This Row],[Unit Increase]]*Table_Query_from_Mac10[[#This Row],[Future-cost]]</f>
        <v>0</v>
      </c>
      <c r="Z1975" s="47">
        <f>-(Table_Query_from_Mac10[[#This Row],[Incremental Sales]]+((Table_Query_from_Mac10[[#This Row],[Incremental Sales]]*-(SUM(Summary!$S$8:$S$9)))))*Summary!$S$18</f>
        <v>0</v>
      </c>
      <c r="AA1975" s="47">
        <f>IFERROR(Table_Query_from_Mac10[[#This Row],[Incremental Cost]]/Table_Query_from_Mac10[[#This Row],[Incremental Sales]],0)</f>
        <v>0</v>
      </c>
      <c r="AB1975" s="47">
        <f>IFERROR(Table_Query_from_Mac10[[#This Row],[TotalCostFuture]]/Table_Query_from_Mac10[[#This Row],[totalsalesFuture]],0)</f>
        <v>0.39325551232166017</v>
      </c>
      <c r="AN1975" s="31">
        <v>60</v>
      </c>
      <c r="AO1975">
        <f t="shared" si="60"/>
        <v>15</v>
      </c>
      <c r="AQ1975" s="31">
        <v>110.14</v>
      </c>
      <c r="AR1975">
        <f t="shared" si="61"/>
        <v>38.549999999999997</v>
      </c>
    </row>
    <row r="1976" spans="1:44" x14ac:dyDescent="0.25">
      <c r="A1976">
        <v>90197</v>
      </c>
      <c r="B1976">
        <v>11</v>
      </c>
      <c r="C1976" t="s">
        <v>52</v>
      </c>
      <c r="D1976" t="s">
        <v>80</v>
      </c>
      <c r="E1976">
        <v>16</v>
      </c>
      <c r="F1976">
        <v>6.22</v>
      </c>
      <c r="G1976">
        <v>13.57</v>
      </c>
      <c r="H1976" s="1">
        <v>44855</v>
      </c>
      <c r="I1976" s="20">
        <v>0</v>
      </c>
      <c r="J1976" s="47">
        <f>Table_Query_from_Mac10[[#This Row],[unit_price]]-(Table_Query_from_Mac10[[#This Row],[unit_price]]*(Table_Query_from_Mac10[[#This Row],[discount_pct]]/100))</f>
        <v>13.57</v>
      </c>
      <c r="K1976" s="47">
        <f>Table_Query_from_Mac10[[#This Row],[unit_cost]]</f>
        <v>6.22</v>
      </c>
      <c r="L1976" s="47">
        <f>Table_Query_from_Mac10[[#This Row],[Live-cost]]*(1+Table_Query_from_Mac10[[#This Row],[CogsIncreasebyTYPE]])</f>
        <v>6.22</v>
      </c>
      <c r="M1976" s="47">
        <f>Table_Query_from_Mac10[[#This Row],[Live-cost]]*Table_Query_from_Mac10[[#This Row],[qty_to_ship]]</f>
        <v>99.52</v>
      </c>
      <c r="N1976" s="47">
        <f>IF(Table_Query_from_Mac10[[#This Row],[item_no]]="KDA",-Table_Query_from_Mac10[[#This Row],[unit_price]],Table_Query_from_Mac10[[#This Row],[Net Unit]]*Table_Query_from_Mac10[[#This Row],[qty_to_ship]])</f>
        <v>217.12</v>
      </c>
      <c r="O1976" s="47">
        <f>SUMIFS(Summary!C:C,Summary!H:H,Table_Query_from_Mac10[[#This Row],[Juiceoc]])</f>
        <v>0</v>
      </c>
      <c r="P1976" s="47">
        <f>SUMIFS(Summary!D:D,Summary!H:H,Table_Query_from_Mac10[[#This Row],[Juiceoc]])</f>
        <v>0</v>
      </c>
      <c r="Q1976" s="47">
        <f>SUMIFS(Summary!E:E,Summary!H:H,Table_Query_from_Mac10[[#This Row],[Juiceoc]])</f>
        <v>0</v>
      </c>
      <c r="R1976" s="47">
        <f>Table_Query_from_Mac10[[#This Row],[Net Unit]]*(1+Table_Query_from_Mac10[[#This Row],[PriceIncreasebyType]])</f>
        <v>13.57</v>
      </c>
      <c r="S1976" s="47">
        <f>Table_Query_from_Mac10[[#This Row],[UnitPriceFuture]]*Table_Query_from_Mac10[[#This Row],[qtytoShipFuture]]</f>
        <v>217.12</v>
      </c>
      <c r="T1976" s="47">
        <f>ROUND(Table_Query_from_Mac10[[#This Row],[qty_to_ship]]*(1+Table_Query_from_Mac10[[#This Row],[VolumeIncreasebyType]]),0)</f>
        <v>16</v>
      </c>
      <c r="U1976" s="47">
        <f>Table_Query_from_Mac10[[#This Row],[qtytoShipFuture]]*Table_Query_from_Mac10[[#This Row],[Future-cost]]</f>
        <v>99.52</v>
      </c>
      <c r="V1976" s="47">
        <f>Table_Query_from_Mac10[[#This Row],[qtytoShipFuture]]-Table_Query_from_Mac10[[#This Row],[qty_to_ship]]</f>
        <v>0</v>
      </c>
      <c r="W1976" s="47">
        <f>Table_Query_from_Mac10[[#This Row],[UnitPriceFuture]]</f>
        <v>13.57</v>
      </c>
      <c r="X1976" s="47">
        <f>Table_Query_from_Mac10[[#This Row],[Unit Increase]]*Table_Query_from_Mac10[[#This Row],[UnitPriceFuture]]</f>
        <v>0</v>
      </c>
      <c r="Y1976" s="47">
        <f>Table_Query_from_Mac10[[#This Row],[Unit Increase]]*Table_Query_from_Mac10[[#This Row],[Future-cost]]</f>
        <v>0</v>
      </c>
      <c r="Z1976" s="47">
        <f>-(Table_Query_from_Mac10[[#This Row],[Incremental Sales]]+((Table_Query_from_Mac10[[#This Row],[Incremental Sales]]*-(SUM(Summary!$S$8:$S$9)))))*Summary!$S$18</f>
        <v>0</v>
      </c>
      <c r="AA1976" s="47">
        <f>IFERROR(Table_Query_from_Mac10[[#This Row],[Incremental Cost]]/Table_Query_from_Mac10[[#This Row],[Incremental Sales]],0)</f>
        <v>0</v>
      </c>
      <c r="AB1976" s="47">
        <f>IFERROR(Table_Query_from_Mac10[[#This Row],[TotalCostFuture]]/Table_Query_from_Mac10[[#This Row],[totalsalesFuture]],0)</f>
        <v>0.45836403831982309</v>
      </c>
      <c r="AN1976" s="30">
        <v>64</v>
      </c>
      <c r="AO1976">
        <f t="shared" si="60"/>
        <v>16</v>
      </c>
      <c r="AQ1976" s="30">
        <v>38.770000000000003</v>
      </c>
      <c r="AR1976">
        <f t="shared" si="61"/>
        <v>13.57</v>
      </c>
    </row>
    <row r="1977" spans="1:44" x14ac:dyDescent="0.25">
      <c r="A1977">
        <v>90198</v>
      </c>
      <c r="B1977">
        <v>21</v>
      </c>
      <c r="C1977" t="s">
        <v>86</v>
      </c>
      <c r="D1977" t="s">
        <v>79</v>
      </c>
      <c r="E1977">
        <v>3</v>
      </c>
      <c r="F1977">
        <v>1.57</v>
      </c>
      <c r="G1977">
        <v>3.79</v>
      </c>
      <c r="H1977" s="1">
        <v>44859</v>
      </c>
      <c r="I1977" s="20">
        <v>0</v>
      </c>
      <c r="J1977" s="47">
        <f>Table_Query_from_Mac10[[#This Row],[unit_price]]-(Table_Query_from_Mac10[[#This Row],[unit_price]]*(Table_Query_from_Mac10[[#This Row],[discount_pct]]/100))</f>
        <v>3.79</v>
      </c>
      <c r="K1977" s="47">
        <f>Table_Query_from_Mac10[[#This Row],[unit_cost]]</f>
        <v>1.57</v>
      </c>
      <c r="L1977" s="47">
        <f>Table_Query_from_Mac10[[#This Row],[Live-cost]]*(1+Table_Query_from_Mac10[[#This Row],[CogsIncreasebyTYPE]])</f>
        <v>1.57</v>
      </c>
      <c r="M1977" s="47">
        <f>Table_Query_from_Mac10[[#This Row],[Live-cost]]*Table_Query_from_Mac10[[#This Row],[qty_to_ship]]</f>
        <v>4.71</v>
      </c>
      <c r="N1977" s="47">
        <f>IF(Table_Query_from_Mac10[[#This Row],[item_no]]="KDA",-Table_Query_from_Mac10[[#This Row],[unit_price]],Table_Query_from_Mac10[[#This Row],[Net Unit]]*Table_Query_from_Mac10[[#This Row],[qty_to_ship]])</f>
        <v>11.370000000000001</v>
      </c>
      <c r="O1977" s="47">
        <f>SUMIFS(Summary!C:C,Summary!H:H,Table_Query_from_Mac10[[#This Row],[Juiceoc]])</f>
        <v>0</v>
      </c>
      <c r="P1977" s="47">
        <f>SUMIFS(Summary!D:D,Summary!H:H,Table_Query_from_Mac10[[#This Row],[Juiceoc]])</f>
        <v>0</v>
      </c>
      <c r="Q1977" s="47">
        <f>SUMIFS(Summary!E:E,Summary!H:H,Table_Query_from_Mac10[[#This Row],[Juiceoc]])</f>
        <v>0</v>
      </c>
      <c r="R1977" s="47">
        <f>Table_Query_from_Mac10[[#This Row],[Net Unit]]*(1+Table_Query_from_Mac10[[#This Row],[PriceIncreasebyType]])</f>
        <v>3.79</v>
      </c>
      <c r="S1977" s="47">
        <f>Table_Query_from_Mac10[[#This Row],[UnitPriceFuture]]*Table_Query_from_Mac10[[#This Row],[qtytoShipFuture]]</f>
        <v>11.370000000000001</v>
      </c>
      <c r="T1977" s="47">
        <f>ROUND(Table_Query_from_Mac10[[#This Row],[qty_to_ship]]*(1+Table_Query_from_Mac10[[#This Row],[VolumeIncreasebyType]]),0)</f>
        <v>3</v>
      </c>
      <c r="U1977" s="47">
        <f>Table_Query_from_Mac10[[#This Row],[qtytoShipFuture]]*Table_Query_from_Mac10[[#This Row],[Future-cost]]</f>
        <v>4.71</v>
      </c>
      <c r="V1977" s="47">
        <f>Table_Query_from_Mac10[[#This Row],[qtytoShipFuture]]-Table_Query_from_Mac10[[#This Row],[qty_to_ship]]</f>
        <v>0</v>
      </c>
      <c r="W1977" s="47">
        <f>Table_Query_from_Mac10[[#This Row],[UnitPriceFuture]]</f>
        <v>3.79</v>
      </c>
      <c r="X1977" s="47">
        <f>Table_Query_from_Mac10[[#This Row],[Unit Increase]]*Table_Query_from_Mac10[[#This Row],[UnitPriceFuture]]</f>
        <v>0</v>
      </c>
      <c r="Y1977" s="47">
        <f>Table_Query_from_Mac10[[#This Row],[Unit Increase]]*Table_Query_from_Mac10[[#This Row],[Future-cost]]</f>
        <v>0</v>
      </c>
      <c r="Z1977" s="47">
        <f>-(Table_Query_from_Mac10[[#This Row],[Incremental Sales]]+((Table_Query_from_Mac10[[#This Row],[Incremental Sales]]*-(SUM(Summary!$S$8:$S$9)))))*Summary!$S$18</f>
        <v>0</v>
      </c>
      <c r="AA1977" s="47">
        <f>IFERROR(Table_Query_from_Mac10[[#This Row],[Incremental Cost]]/Table_Query_from_Mac10[[#This Row],[Incremental Sales]],0)</f>
        <v>0</v>
      </c>
      <c r="AB1977" s="47">
        <f>IFERROR(Table_Query_from_Mac10[[#This Row],[TotalCostFuture]]/Table_Query_from_Mac10[[#This Row],[totalsalesFuture]],0)</f>
        <v>0.41424802110817938</v>
      </c>
      <c r="AN1977" s="31">
        <v>10</v>
      </c>
      <c r="AO1977">
        <f t="shared" si="60"/>
        <v>3</v>
      </c>
      <c r="AQ1977" s="31">
        <v>10.82</v>
      </c>
      <c r="AR1977">
        <f t="shared" si="61"/>
        <v>3.79</v>
      </c>
    </row>
    <row r="1978" spans="1:44" x14ac:dyDescent="0.25">
      <c r="A1978">
        <v>90198</v>
      </c>
      <c r="B1978">
        <v>23</v>
      </c>
      <c r="C1978" t="s">
        <v>86</v>
      </c>
      <c r="D1978" t="s">
        <v>79</v>
      </c>
      <c r="E1978">
        <v>30</v>
      </c>
      <c r="F1978">
        <v>1.99</v>
      </c>
      <c r="G1978">
        <v>4.76</v>
      </c>
      <c r="H1978" s="1">
        <v>44859</v>
      </c>
      <c r="I1978" s="20">
        <v>0</v>
      </c>
      <c r="J1978" s="47">
        <f>Table_Query_from_Mac10[[#This Row],[unit_price]]-(Table_Query_from_Mac10[[#This Row],[unit_price]]*(Table_Query_from_Mac10[[#This Row],[discount_pct]]/100))</f>
        <v>4.76</v>
      </c>
      <c r="K1978" s="47">
        <f>Table_Query_from_Mac10[[#This Row],[unit_cost]]</f>
        <v>1.99</v>
      </c>
      <c r="L1978" s="47">
        <f>Table_Query_from_Mac10[[#This Row],[Live-cost]]*(1+Table_Query_from_Mac10[[#This Row],[CogsIncreasebyTYPE]])</f>
        <v>1.99</v>
      </c>
      <c r="M1978" s="47">
        <f>Table_Query_from_Mac10[[#This Row],[Live-cost]]*Table_Query_from_Mac10[[#This Row],[qty_to_ship]]</f>
        <v>59.7</v>
      </c>
      <c r="N1978" s="47">
        <f>IF(Table_Query_from_Mac10[[#This Row],[item_no]]="KDA",-Table_Query_from_Mac10[[#This Row],[unit_price]],Table_Query_from_Mac10[[#This Row],[Net Unit]]*Table_Query_from_Mac10[[#This Row],[qty_to_ship]])</f>
        <v>142.79999999999998</v>
      </c>
      <c r="O1978" s="47">
        <f>SUMIFS(Summary!C:C,Summary!H:H,Table_Query_from_Mac10[[#This Row],[Juiceoc]])</f>
        <v>0</v>
      </c>
      <c r="P1978" s="47">
        <f>SUMIFS(Summary!D:D,Summary!H:H,Table_Query_from_Mac10[[#This Row],[Juiceoc]])</f>
        <v>0</v>
      </c>
      <c r="Q1978" s="47">
        <f>SUMIFS(Summary!E:E,Summary!H:H,Table_Query_from_Mac10[[#This Row],[Juiceoc]])</f>
        <v>0</v>
      </c>
      <c r="R1978" s="47">
        <f>Table_Query_from_Mac10[[#This Row],[Net Unit]]*(1+Table_Query_from_Mac10[[#This Row],[PriceIncreasebyType]])</f>
        <v>4.76</v>
      </c>
      <c r="S1978" s="47">
        <f>Table_Query_from_Mac10[[#This Row],[UnitPriceFuture]]*Table_Query_from_Mac10[[#This Row],[qtytoShipFuture]]</f>
        <v>142.79999999999998</v>
      </c>
      <c r="T1978" s="47">
        <f>ROUND(Table_Query_from_Mac10[[#This Row],[qty_to_ship]]*(1+Table_Query_from_Mac10[[#This Row],[VolumeIncreasebyType]]),0)</f>
        <v>30</v>
      </c>
      <c r="U1978" s="47">
        <f>Table_Query_from_Mac10[[#This Row],[qtytoShipFuture]]*Table_Query_from_Mac10[[#This Row],[Future-cost]]</f>
        <v>59.7</v>
      </c>
      <c r="V1978" s="47">
        <f>Table_Query_from_Mac10[[#This Row],[qtytoShipFuture]]-Table_Query_from_Mac10[[#This Row],[qty_to_ship]]</f>
        <v>0</v>
      </c>
      <c r="W1978" s="47">
        <f>Table_Query_from_Mac10[[#This Row],[UnitPriceFuture]]</f>
        <v>4.76</v>
      </c>
      <c r="X1978" s="47">
        <f>Table_Query_from_Mac10[[#This Row],[Unit Increase]]*Table_Query_from_Mac10[[#This Row],[UnitPriceFuture]]</f>
        <v>0</v>
      </c>
      <c r="Y1978" s="47">
        <f>Table_Query_from_Mac10[[#This Row],[Unit Increase]]*Table_Query_from_Mac10[[#This Row],[Future-cost]]</f>
        <v>0</v>
      </c>
      <c r="Z1978" s="47">
        <f>-(Table_Query_from_Mac10[[#This Row],[Incremental Sales]]+((Table_Query_from_Mac10[[#This Row],[Incremental Sales]]*-(SUM(Summary!$S$8:$S$9)))))*Summary!$S$18</f>
        <v>0</v>
      </c>
      <c r="AA1978" s="47">
        <f>IFERROR(Table_Query_from_Mac10[[#This Row],[Incremental Cost]]/Table_Query_from_Mac10[[#This Row],[Incremental Sales]],0)</f>
        <v>0</v>
      </c>
      <c r="AB1978" s="47">
        <f>IFERROR(Table_Query_from_Mac10[[#This Row],[TotalCostFuture]]/Table_Query_from_Mac10[[#This Row],[totalsalesFuture]],0)</f>
        <v>0.41806722689075637</v>
      </c>
      <c r="AN1978" s="30">
        <v>120</v>
      </c>
      <c r="AO1978">
        <f t="shared" si="60"/>
        <v>30</v>
      </c>
      <c r="AQ1978" s="30">
        <v>13.6</v>
      </c>
      <c r="AR1978">
        <f t="shared" si="61"/>
        <v>4.76</v>
      </c>
    </row>
    <row r="1979" spans="1:44" x14ac:dyDescent="0.25">
      <c r="A1979">
        <v>90198</v>
      </c>
      <c r="B1979">
        <v>24</v>
      </c>
      <c r="C1979" t="s">
        <v>86</v>
      </c>
      <c r="D1979" t="s">
        <v>79</v>
      </c>
      <c r="E1979">
        <v>25</v>
      </c>
      <c r="F1979">
        <v>2.11</v>
      </c>
      <c r="G1979">
        <v>5.29</v>
      </c>
      <c r="H1979" s="1">
        <v>44859</v>
      </c>
      <c r="I1979" s="20">
        <v>0</v>
      </c>
      <c r="J1979" s="47">
        <f>Table_Query_from_Mac10[[#This Row],[unit_price]]-(Table_Query_from_Mac10[[#This Row],[unit_price]]*(Table_Query_from_Mac10[[#This Row],[discount_pct]]/100))</f>
        <v>5.29</v>
      </c>
      <c r="K1979" s="47">
        <f>Table_Query_from_Mac10[[#This Row],[unit_cost]]</f>
        <v>2.11</v>
      </c>
      <c r="L1979" s="47">
        <f>Table_Query_from_Mac10[[#This Row],[Live-cost]]*(1+Table_Query_from_Mac10[[#This Row],[CogsIncreasebyTYPE]])</f>
        <v>2.11</v>
      </c>
      <c r="M1979" s="47">
        <f>Table_Query_from_Mac10[[#This Row],[Live-cost]]*Table_Query_from_Mac10[[#This Row],[qty_to_ship]]</f>
        <v>52.75</v>
      </c>
      <c r="N1979" s="47">
        <f>IF(Table_Query_from_Mac10[[#This Row],[item_no]]="KDA",-Table_Query_from_Mac10[[#This Row],[unit_price]],Table_Query_from_Mac10[[#This Row],[Net Unit]]*Table_Query_from_Mac10[[#This Row],[qty_to_ship]])</f>
        <v>132.25</v>
      </c>
      <c r="O1979" s="47">
        <f>SUMIFS(Summary!C:C,Summary!H:H,Table_Query_from_Mac10[[#This Row],[Juiceoc]])</f>
        <v>0</v>
      </c>
      <c r="P1979" s="47">
        <f>SUMIFS(Summary!D:D,Summary!H:H,Table_Query_from_Mac10[[#This Row],[Juiceoc]])</f>
        <v>0</v>
      </c>
      <c r="Q1979" s="47">
        <f>SUMIFS(Summary!E:E,Summary!H:H,Table_Query_from_Mac10[[#This Row],[Juiceoc]])</f>
        <v>0</v>
      </c>
      <c r="R1979" s="47">
        <f>Table_Query_from_Mac10[[#This Row],[Net Unit]]*(1+Table_Query_from_Mac10[[#This Row],[PriceIncreasebyType]])</f>
        <v>5.29</v>
      </c>
      <c r="S1979" s="47">
        <f>Table_Query_from_Mac10[[#This Row],[UnitPriceFuture]]*Table_Query_from_Mac10[[#This Row],[qtytoShipFuture]]</f>
        <v>132.25</v>
      </c>
      <c r="T1979" s="47">
        <f>ROUND(Table_Query_from_Mac10[[#This Row],[qty_to_ship]]*(1+Table_Query_from_Mac10[[#This Row],[VolumeIncreasebyType]]),0)</f>
        <v>25</v>
      </c>
      <c r="U1979" s="47">
        <f>Table_Query_from_Mac10[[#This Row],[qtytoShipFuture]]*Table_Query_from_Mac10[[#This Row],[Future-cost]]</f>
        <v>52.75</v>
      </c>
      <c r="V1979" s="47">
        <f>Table_Query_from_Mac10[[#This Row],[qtytoShipFuture]]-Table_Query_from_Mac10[[#This Row],[qty_to_ship]]</f>
        <v>0</v>
      </c>
      <c r="W1979" s="47">
        <f>Table_Query_from_Mac10[[#This Row],[UnitPriceFuture]]</f>
        <v>5.29</v>
      </c>
      <c r="X1979" s="47">
        <f>Table_Query_from_Mac10[[#This Row],[Unit Increase]]*Table_Query_from_Mac10[[#This Row],[UnitPriceFuture]]</f>
        <v>0</v>
      </c>
      <c r="Y1979" s="47">
        <f>Table_Query_from_Mac10[[#This Row],[Unit Increase]]*Table_Query_from_Mac10[[#This Row],[Future-cost]]</f>
        <v>0</v>
      </c>
      <c r="Z1979" s="47">
        <f>-(Table_Query_from_Mac10[[#This Row],[Incremental Sales]]+((Table_Query_from_Mac10[[#This Row],[Incremental Sales]]*-(SUM(Summary!$S$8:$S$9)))))*Summary!$S$18</f>
        <v>0</v>
      </c>
      <c r="AA1979" s="47">
        <f>IFERROR(Table_Query_from_Mac10[[#This Row],[Incremental Cost]]/Table_Query_from_Mac10[[#This Row],[Incremental Sales]],0)</f>
        <v>0</v>
      </c>
      <c r="AB1979" s="47">
        <f>IFERROR(Table_Query_from_Mac10[[#This Row],[TotalCostFuture]]/Table_Query_from_Mac10[[#This Row],[totalsalesFuture]],0)</f>
        <v>0.3988657844990548</v>
      </c>
      <c r="AN1979" s="31">
        <v>100</v>
      </c>
      <c r="AO1979">
        <f t="shared" si="60"/>
        <v>25</v>
      </c>
      <c r="AQ1979" s="31">
        <v>15.11</v>
      </c>
      <c r="AR1979">
        <f t="shared" si="61"/>
        <v>5.29</v>
      </c>
    </row>
    <row r="1980" spans="1:44" x14ac:dyDescent="0.25">
      <c r="A1980">
        <v>90198</v>
      </c>
      <c r="B1980">
        <v>25</v>
      </c>
      <c r="C1980" t="s">
        <v>86</v>
      </c>
      <c r="D1980" t="s">
        <v>79</v>
      </c>
      <c r="E1980">
        <v>6</v>
      </c>
      <c r="F1980">
        <v>0.87</v>
      </c>
      <c r="G1980">
        <v>2.27</v>
      </c>
      <c r="H1980" s="1">
        <v>44859</v>
      </c>
      <c r="I1980" s="20">
        <v>0</v>
      </c>
      <c r="J1980" s="47">
        <f>Table_Query_from_Mac10[[#This Row],[unit_price]]-(Table_Query_from_Mac10[[#This Row],[unit_price]]*(Table_Query_from_Mac10[[#This Row],[discount_pct]]/100))</f>
        <v>2.27</v>
      </c>
      <c r="K1980" s="47">
        <f>Table_Query_from_Mac10[[#This Row],[unit_cost]]</f>
        <v>0.87</v>
      </c>
      <c r="L1980" s="47">
        <f>Table_Query_from_Mac10[[#This Row],[Live-cost]]*(1+Table_Query_from_Mac10[[#This Row],[CogsIncreasebyTYPE]])</f>
        <v>0.87</v>
      </c>
      <c r="M1980" s="47">
        <f>Table_Query_from_Mac10[[#This Row],[Live-cost]]*Table_Query_from_Mac10[[#This Row],[qty_to_ship]]</f>
        <v>5.22</v>
      </c>
      <c r="N1980" s="47">
        <f>IF(Table_Query_from_Mac10[[#This Row],[item_no]]="KDA",-Table_Query_from_Mac10[[#This Row],[unit_price]],Table_Query_from_Mac10[[#This Row],[Net Unit]]*Table_Query_from_Mac10[[#This Row],[qty_to_ship]])</f>
        <v>13.620000000000001</v>
      </c>
      <c r="O1980" s="47">
        <f>SUMIFS(Summary!C:C,Summary!H:H,Table_Query_from_Mac10[[#This Row],[Juiceoc]])</f>
        <v>0</v>
      </c>
      <c r="P1980" s="47">
        <f>SUMIFS(Summary!D:D,Summary!H:H,Table_Query_from_Mac10[[#This Row],[Juiceoc]])</f>
        <v>0</v>
      </c>
      <c r="Q1980" s="47">
        <f>SUMIFS(Summary!E:E,Summary!H:H,Table_Query_from_Mac10[[#This Row],[Juiceoc]])</f>
        <v>0</v>
      </c>
      <c r="R1980" s="47">
        <f>Table_Query_from_Mac10[[#This Row],[Net Unit]]*(1+Table_Query_from_Mac10[[#This Row],[PriceIncreasebyType]])</f>
        <v>2.27</v>
      </c>
      <c r="S1980" s="47">
        <f>Table_Query_from_Mac10[[#This Row],[UnitPriceFuture]]*Table_Query_from_Mac10[[#This Row],[qtytoShipFuture]]</f>
        <v>13.620000000000001</v>
      </c>
      <c r="T1980" s="47">
        <f>ROUND(Table_Query_from_Mac10[[#This Row],[qty_to_ship]]*(1+Table_Query_from_Mac10[[#This Row],[VolumeIncreasebyType]]),0)</f>
        <v>6</v>
      </c>
      <c r="U1980" s="47">
        <f>Table_Query_from_Mac10[[#This Row],[qtytoShipFuture]]*Table_Query_from_Mac10[[#This Row],[Future-cost]]</f>
        <v>5.22</v>
      </c>
      <c r="V1980" s="47">
        <f>Table_Query_from_Mac10[[#This Row],[qtytoShipFuture]]-Table_Query_from_Mac10[[#This Row],[qty_to_ship]]</f>
        <v>0</v>
      </c>
      <c r="W1980" s="47">
        <f>Table_Query_from_Mac10[[#This Row],[UnitPriceFuture]]</f>
        <v>2.27</v>
      </c>
      <c r="X1980" s="47">
        <f>Table_Query_from_Mac10[[#This Row],[Unit Increase]]*Table_Query_from_Mac10[[#This Row],[UnitPriceFuture]]</f>
        <v>0</v>
      </c>
      <c r="Y1980" s="47">
        <f>Table_Query_from_Mac10[[#This Row],[Unit Increase]]*Table_Query_from_Mac10[[#This Row],[Future-cost]]</f>
        <v>0</v>
      </c>
      <c r="Z1980" s="47">
        <f>-(Table_Query_from_Mac10[[#This Row],[Incremental Sales]]+((Table_Query_from_Mac10[[#This Row],[Incremental Sales]]*-(SUM(Summary!$S$8:$S$9)))))*Summary!$S$18</f>
        <v>0</v>
      </c>
      <c r="AA1980" s="47">
        <f>IFERROR(Table_Query_from_Mac10[[#This Row],[Incremental Cost]]/Table_Query_from_Mac10[[#This Row],[Incremental Sales]],0)</f>
        <v>0</v>
      </c>
      <c r="AB1980" s="47">
        <f>IFERROR(Table_Query_from_Mac10[[#This Row],[TotalCostFuture]]/Table_Query_from_Mac10[[#This Row],[totalsalesFuture]],0)</f>
        <v>0.38325991189427311</v>
      </c>
      <c r="AN1980" s="30">
        <v>24</v>
      </c>
      <c r="AO1980">
        <f t="shared" si="60"/>
        <v>6</v>
      </c>
      <c r="AQ1980" s="30">
        <v>6.49</v>
      </c>
      <c r="AR1980">
        <f t="shared" si="61"/>
        <v>2.27</v>
      </c>
    </row>
    <row r="1981" spans="1:44" x14ac:dyDescent="0.25">
      <c r="A1981">
        <v>90199</v>
      </c>
      <c r="B1981">
        <v>1</v>
      </c>
      <c r="C1981" t="s">
        <v>51</v>
      </c>
      <c r="D1981" t="s">
        <v>80</v>
      </c>
      <c r="E1981">
        <v>84</v>
      </c>
      <c r="F1981">
        <v>6.9</v>
      </c>
      <c r="G1981">
        <v>16.45</v>
      </c>
      <c r="H1981" s="1">
        <v>44859</v>
      </c>
      <c r="I1981" s="20">
        <v>0</v>
      </c>
      <c r="J1981" s="47">
        <f>Table_Query_from_Mac10[[#This Row],[unit_price]]-(Table_Query_from_Mac10[[#This Row],[unit_price]]*(Table_Query_from_Mac10[[#This Row],[discount_pct]]/100))</f>
        <v>16.45</v>
      </c>
      <c r="K1981" s="47">
        <f>Table_Query_from_Mac10[[#This Row],[unit_cost]]</f>
        <v>6.9</v>
      </c>
      <c r="L1981" s="47">
        <f>Table_Query_from_Mac10[[#This Row],[Live-cost]]*(1+Table_Query_from_Mac10[[#This Row],[CogsIncreasebyTYPE]])</f>
        <v>6.9</v>
      </c>
      <c r="M1981" s="47">
        <f>Table_Query_from_Mac10[[#This Row],[Live-cost]]*Table_Query_from_Mac10[[#This Row],[qty_to_ship]]</f>
        <v>579.6</v>
      </c>
      <c r="N1981" s="47">
        <f>IF(Table_Query_from_Mac10[[#This Row],[item_no]]="KDA",-Table_Query_from_Mac10[[#This Row],[unit_price]],Table_Query_from_Mac10[[#This Row],[Net Unit]]*Table_Query_from_Mac10[[#This Row],[qty_to_ship]])</f>
        <v>1381.8</v>
      </c>
      <c r="O1981" s="47">
        <f>SUMIFS(Summary!C:C,Summary!H:H,Table_Query_from_Mac10[[#This Row],[Juiceoc]])</f>
        <v>0</v>
      </c>
      <c r="P1981" s="47">
        <f>SUMIFS(Summary!D:D,Summary!H:H,Table_Query_from_Mac10[[#This Row],[Juiceoc]])</f>
        <v>0</v>
      </c>
      <c r="Q1981" s="47">
        <f>SUMIFS(Summary!E:E,Summary!H:H,Table_Query_from_Mac10[[#This Row],[Juiceoc]])</f>
        <v>0</v>
      </c>
      <c r="R1981" s="47">
        <f>Table_Query_from_Mac10[[#This Row],[Net Unit]]*(1+Table_Query_from_Mac10[[#This Row],[PriceIncreasebyType]])</f>
        <v>16.45</v>
      </c>
      <c r="S1981" s="47">
        <f>Table_Query_from_Mac10[[#This Row],[UnitPriceFuture]]*Table_Query_from_Mac10[[#This Row],[qtytoShipFuture]]</f>
        <v>1381.8</v>
      </c>
      <c r="T1981" s="47">
        <f>ROUND(Table_Query_from_Mac10[[#This Row],[qty_to_ship]]*(1+Table_Query_from_Mac10[[#This Row],[VolumeIncreasebyType]]),0)</f>
        <v>84</v>
      </c>
      <c r="U1981" s="47">
        <f>Table_Query_from_Mac10[[#This Row],[qtytoShipFuture]]*Table_Query_from_Mac10[[#This Row],[Future-cost]]</f>
        <v>579.6</v>
      </c>
      <c r="V1981" s="47">
        <f>Table_Query_from_Mac10[[#This Row],[qtytoShipFuture]]-Table_Query_from_Mac10[[#This Row],[qty_to_ship]]</f>
        <v>0</v>
      </c>
      <c r="W1981" s="47">
        <f>Table_Query_from_Mac10[[#This Row],[UnitPriceFuture]]</f>
        <v>16.45</v>
      </c>
      <c r="X1981" s="47">
        <f>Table_Query_from_Mac10[[#This Row],[Unit Increase]]*Table_Query_from_Mac10[[#This Row],[UnitPriceFuture]]</f>
        <v>0</v>
      </c>
      <c r="Y1981" s="47">
        <f>Table_Query_from_Mac10[[#This Row],[Unit Increase]]*Table_Query_from_Mac10[[#This Row],[Future-cost]]</f>
        <v>0</v>
      </c>
      <c r="Z1981" s="47">
        <f>-(Table_Query_from_Mac10[[#This Row],[Incremental Sales]]+((Table_Query_from_Mac10[[#This Row],[Incremental Sales]]*-(SUM(Summary!$S$8:$S$9)))))*Summary!$S$18</f>
        <v>0</v>
      </c>
      <c r="AA1981" s="47">
        <f>IFERROR(Table_Query_from_Mac10[[#This Row],[Incremental Cost]]/Table_Query_from_Mac10[[#This Row],[Incremental Sales]],0)</f>
        <v>0</v>
      </c>
      <c r="AB1981" s="47">
        <f>IFERROR(Table_Query_from_Mac10[[#This Row],[TotalCostFuture]]/Table_Query_from_Mac10[[#This Row],[totalsalesFuture]],0)</f>
        <v>0.41945288753799392</v>
      </c>
      <c r="AN1981" s="31">
        <v>336</v>
      </c>
      <c r="AO1981">
        <f t="shared" si="60"/>
        <v>84</v>
      </c>
      <c r="AQ1981" s="31">
        <v>47.01</v>
      </c>
      <c r="AR1981">
        <f t="shared" si="61"/>
        <v>16.45</v>
      </c>
    </row>
    <row r="1982" spans="1:44" x14ac:dyDescent="0.25">
      <c r="A1982">
        <v>90199</v>
      </c>
      <c r="B1982">
        <v>2</v>
      </c>
      <c r="C1982" t="s">
        <v>51</v>
      </c>
      <c r="D1982" t="s">
        <v>80</v>
      </c>
      <c r="E1982">
        <v>36</v>
      </c>
      <c r="F1982">
        <v>8.19</v>
      </c>
      <c r="G1982">
        <v>20.45</v>
      </c>
      <c r="H1982" s="1">
        <v>44859</v>
      </c>
      <c r="I1982" s="20">
        <v>0</v>
      </c>
      <c r="J1982" s="47">
        <f>Table_Query_from_Mac10[[#This Row],[unit_price]]-(Table_Query_from_Mac10[[#This Row],[unit_price]]*(Table_Query_from_Mac10[[#This Row],[discount_pct]]/100))</f>
        <v>20.45</v>
      </c>
      <c r="K1982" s="47">
        <f>Table_Query_from_Mac10[[#This Row],[unit_cost]]</f>
        <v>8.19</v>
      </c>
      <c r="L1982" s="47">
        <f>Table_Query_from_Mac10[[#This Row],[Live-cost]]*(1+Table_Query_from_Mac10[[#This Row],[CogsIncreasebyTYPE]])</f>
        <v>8.19</v>
      </c>
      <c r="M1982" s="47">
        <f>Table_Query_from_Mac10[[#This Row],[Live-cost]]*Table_Query_from_Mac10[[#This Row],[qty_to_ship]]</f>
        <v>294.83999999999997</v>
      </c>
      <c r="N1982" s="47">
        <f>IF(Table_Query_from_Mac10[[#This Row],[item_no]]="KDA",-Table_Query_from_Mac10[[#This Row],[unit_price]],Table_Query_from_Mac10[[#This Row],[Net Unit]]*Table_Query_from_Mac10[[#This Row],[qty_to_ship]])</f>
        <v>736.19999999999993</v>
      </c>
      <c r="O1982" s="47">
        <f>SUMIFS(Summary!C:C,Summary!H:H,Table_Query_from_Mac10[[#This Row],[Juiceoc]])</f>
        <v>0</v>
      </c>
      <c r="P1982" s="47">
        <f>SUMIFS(Summary!D:D,Summary!H:H,Table_Query_from_Mac10[[#This Row],[Juiceoc]])</f>
        <v>0</v>
      </c>
      <c r="Q1982" s="47">
        <f>SUMIFS(Summary!E:E,Summary!H:H,Table_Query_from_Mac10[[#This Row],[Juiceoc]])</f>
        <v>0</v>
      </c>
      <c r="R1982" s="47">
        <f>Table_Query_from_Mac10[[#This Row],[Net Unit]]*(1+Table_Query_from_Mac10[[#This Row],[PriceIncreasebyType]])</f>
        <v>20.45</v>
      </c>
      <c r="S1982" s="47">
        <f>Table_Query_from_Mac10[[#This Row],[UnitPriceFuture]]*Table_Query_from_Mac10[[#This Row],[qtytoShipFuture]]</f>
        <v>736.19999999999993</v>
      </c>
      <c r="T1982" s="47">
        <f>ROUND(Table_Query_from_Mac10[[#This Row],[qty_to_ship]]*(1+Table_Query_from_Mac10[[#This Row],[VolumeIncreasebyType]]),0)</f>
        <v>36</v>
      </c>
      <c r="U1982" s="47">
        <f>Table_Query_from_Mac10[[#This Row],[qtytoShipFuture]]*Table_Query_from_Mac10[[#This Row],[Future-cost]]</f>
        <v>294.83999999999997</v>
      </c>
      <c r="V1982" s="47">
        <f>Table_Query_from_Mac10[[#This Row],[qtytoShipFuture]]-Table_Query_from_Mac10[[#This Row],[qty_to_ship]]</f>
        <v>0</v>
      </c>
      <c r="W1982" s="47">
        <f>Table_Query_from_Mac10[[#This Row],[UnitPriceFuture]]</f>
        <v>20.45</v>
      </c>
      <c r="X1982" s="47">
        <f>Table_Query_from_Mac10[[#This Row],[Unit Increase]]*Table_Query_from_Mac10[[#This Row],[UnitPriceFuture]]</f>
        <v>0</v>
      </c>
      <c r="Y1982" s="47">
        <f>Table_Query_from_Mac10[[#This Row],[Unit Increase]]*Table_Query_from_Mac10[[#This Row],[Future-cost]]</f>
        <v>0</v>
      </c>
      <c r="Z1982" s="47">
        <f>-(Table_Query_from_Mac10[[#This Row],[Incremental Sales]]+((Table_Query_from_Mac10[[#This Row],[Incremental Sales]]*-(SUM(Summary!$S$8:$S$9)))))*Summary!$S$18</f>
        <v>0</v>
      </c>
      <c r="AA1982" s="47">
        <f>IFERROR(Table_Query_from_Mac10[[#This Row],[Incremental Cost]]/Table_Query_from_Mac10[[#This Row],[Incremental Sales]],0)</f>
        <v>0</v>
      </c>
      <c r="AB1982" s="47">
        <f>IFERROR(Table_Query_from_Mac10[[#This Row],[TotalCostFuture]]/Table_Query_from_Mac10[[#This Row],[totalsalesFuture]],0)</f>
        <v>0.40048899755501222</v>
      </c>
      <c r="AN1982" s="30">
        <v>144</v>
      </c>
      <c r="AO1982">
        <f t="shared" si="60"/>
        <v>36</v>
      </c>
      <c r="AQ1982" s="30">
        <v>58.42</v>
      </c>
      <c r="AR1982">
        <f t="shared" si="61"/>
        <v>20.45</v>
      </c>
    </row>
    <row r="1983" spans="1:44" x14ac:dyDescent="0.25">
      <c r="A1983">
        <v>90199</v>
      </c>
      <c r="B1983">
        <v>3</v>
      </c>
      <c r="C1983" t="s">
        <v>51</v>
      </c>
      <c r="D1983" t="s">
        <v>80</v>
      </c>
      <c r="E1983">
        <v>18</v>
      </c>
      <c r="F1983">
        <v>9.51</v>
      </c>
      <c r="G1983">
        <v>24.56</v>
      </c>
      <c r="H1983" s="1">
        <v>44859</v>
      </c>
      <c r="I1983" s="20">
        <v>0</v>
      </c>
      <c r="J1983" s="47">
        <f>Table_Query_from_Mac10[[#This Row],[unit_price]]-(Table_Query_from_Mac10[[#This Row],[unit_price]]*(Table_Query_from_Mac10[[#This Row],[discount_pct]]/100))</f>
        <v>24.56</v>
      </c>
      <c r="K1983" s="47">
        <f>Table_Query_from_Mac10[[#This Row],[unit_cost]]</f>
        <v>9.51</v>
      </c>
      <c r="L1983" s="47">
        <f>Table_Query_from_Mac10[[#This Row],[Live-cost]]*(1+Table_Query_from_Mac10[[#This Row],[CogsIncreasebyTYPE]])</f>
        <v>9.51</v>
      </c>
      <c r="M1983" s="47">
        <f>Table_Query_from_Mac10[[#This Row],[Live-cost]]*Table_Query_from_Mac10[[#This Row],[qty_to_ship]]</f>
        <v>171.18</v>
      </c>
      <c r="N1983" s="47">
        <f>IF(Table_Query_from_Mac10[[#This Row],[item_no]]="KDA",-Table_Query_from_Mac10[[#This Row],[unit_price]],Table_Query_from_Mac10[[#This Row],[Net Unit]]*Table_Query_from_Mac10[[#This Row],[qty_to_ship]])</f>
        <v>442.08</v>
      </c>
      <c r="O1983" s="47">
        <f>SUMIFS(Summary!C:C,Summary!H:H,Table_Query_from_Mac10[[#This Row],[Juiceoc]])</f>
        <v>0</v>
      </c>
      <c r="P1983" s="47">
        <f>SUMIFS(Summary!D:D,Summary!H:H,Table_Query_from_Mac10[[#This Row],[Juiceoc]])</f>
        <v>0</v>
      </c>
      <c r="Q1983" s="47">
        <f>SUMIFS(Summary!E:E,Summary!H:H,Table_Query_from_Mac10[[#This Row],[Juiceoc]])</f>
        <v>0</v>
      </c>
      <c r="R1983" s="47">
        <f>Table_Query_from_Mac10[[#This Row],[Net Unit]]*(1+Table_Query_from_Mac10[[#This Row],[PriceIncreasebyType]])</f>
        <v>24.56</v>
      </c>
      <c r="S1983" s="47">
        <f>Table_Query_from_Mac10[[#This Row],[UnitPriceFuture]]*Table_Query_from_Mac10[[#This Row],[qtytoShipFuture]]</f>
        <v>442.08</v>
      </c>
      <c r="T1983" s="47">
        <f>ROUND(Table_Query_from_Mac10[[#This Row],[qty_to_ship]]*(1+Table_Query_from_Mac10[[#This Row],[VolumeIncreasebyType]]),0)</f>
        <v>18</v>
      </c>
      <c r="U1983" s="47">
        <f>Table_Query_from_Mac10[[#This Row],[qtytoShipFuture]]*Table_Query_from_Mac10[[#This Row],[Future-cost]]</f>
        <v>171.18</v>
      </c>
      <c r="V1983" s="47">
        <f>Table_Query_from_Mac10[[#This Row],[qtytoShipFuture]]-Table_Query_from_Mac10[[#This Row],[qty_to_ship]]</f>
        <v>0</v>
      </c>
      <c r="W1983" s="47">
        <f>Table_Query_from_Mac10[[#This Row],[UnitPriceFuture]]</f>
        <v>24.56</v>
      </c>
      <c r="X1983" s="47">
        <f>Table_Query_from_Mac10[[#This Row],[Unit Increase]]*Table_Query_from_Mac10[[#This Row],[UnitPriceFuture]]</f>
        <v>0</v>
      </c>
      <c r="Y1983" s="47">
        <f>Table_Query_from_Mac10[[#This Row],[Unit Increase]]*Table_Query_from_Mac10[[#This Row],[Future-cost]]</f>
        <v>0</v>
      </c>
      <c r="Z1983" s="47">
        <f>-(Table_Query_from_Mac10[[#This Row],[Incremental Sales]]+((Table_Query_from_Mac10[[#This Row],[Incremental Sales]]*-(SUM(Summary!$S$8:$S$9)))))*Summary!$S$18</f>
        <v>0</v>
      </c>
      <c r="AA1983" s="47">
        <f>IFERROR(Table_Query_from_Mac10[[#This Row],[Incremental Cost]]/Table_Query_from_Mac10[[#This Row],[Incremental Sales]],0)</f>
        <v>0</v>
      </c>
      <c r="AB1983" s="47">
        <f>IFERROR(Table_Query_from_Mac10[[#This Row],[TotalCostFuture]]/Table_Query_from_Mac10[[#This Row],[totalsalesFuture]],0)</f>
        <v>0.38721498371335505</v>
      </c>
      <c r="AN1983" s="31">
        <v>72</v>
      </c>
      <c r="AO1983">
        <f t="shared" si="60"/>
        <v>18</v>
      </c>
      <c r="AQ1983" s="31">
        <v>70.17</v>
      </c>
      <c r="AR1983">
        <f t="shared" si="61"/>
        <v>24.56</v>
      </c>
    </row>
    <row r="1984" spans="1:44" x14ac:dyDescent="0.25">
      <c r="A1984">
        <v>90199</v>
      </c>
      <c r="B1984">
        <v>4</v>
      </c>
      <c r="C1984" t="s">
        <v>51</v>
      </c>
      <c r="D1984" t="s">
        <v>80</v>
      </c>
      <c r="E1984">
        <v>100</v>
      </c>
      <c r="F1984">
        <v>4.71</v>
      </c>
      <c r="G1984">
        <v>11.01</v>
      </c>
      <c r="H1984" s="1">
        <v>44859</v>
      </c>
      <c r="I1984" s="20">
        <v>0</v>
      </c>
      <c r="J1984" s="47">
        <f>Table_Query_from_Mac10[[#This Row],[unit_price]]-(Table_Query_from_Mac10[[#This Row],[unit_price]]*(Table_Query_from_Mac10[[#This Row],[discount_pct]]/100))</f>
        <v>11.01</v>
      </c>
      <c r="K1984" s="47">
        <f>Table_Query_from_Mac10[[#This Row],[unit_cost]]</f>
        <v>4.71</v>
      </c>
      <c r="L1984" s="47">
        <f>Table_Query_from_Mac10[[#This Row],[Live-cost]]*(1+Table_Query_from_Mac10[[#This Row],[CogsIncreasebyTYPE]])</f>
        <v>4.71</v>
      </c>
      <c r="M1984" s="47">
        <f>Table_Query_from_Mac10[[#This Row],[Live-cost]]*Table_Query_from_Mac10[[#This Row],[qty_to_ship]]</f>
        <v>471</v>
      </c>
      <c r="N1984" s="47">
        <f>IF(Table_Query_from_Mac10[[#This Row],[item_no]]="KDA",-Table_Query_from_Mac10[[#This Row],[unit_price]],Table_Query_from_Mac10[[#This Row],[Net Unit]]*Table_Query_from_Mac10[[#This Row],[qty_to_ship]])</f>
        <v>1101</v>
      </c>
      <c r="O1984" s="47">
        <f>SUMIFS(Summary!C:C,Summary!H:H,Table_Query_from_Mac10[[#This Row],[Juiceoc]])</f>
        <v>0</v>
      </c>
      <c r="P1984" s="47">
        <f>SUMIFS(Summary!D:D,Summary!H:H,Table_Query_from_Mac10[[#This Row],[Juiceoc]])</f>
        <v>0</v>
      </c>
      <c r="Q1984" s="47">
        <f>SUMIFS(Summary!E:E,Summary!H:H,Table_Query_from_Mac10[[#This Row],[Juiceoc]])</f>
        <v>0</v>
      </c>
      <c r="R1984" s="47">
        <f>Table_Query_from_Mac10[[#This Row],[Net Unit]]*(1+Table_Query_from_Mac10[[#This Row],[PriceIncreasebyType]])</f>
        <v>11.01</v>
      </c>
      <c r="S1984" s="47">
        <f>Table_Query_from_Mac10[[#This Row],[UnitPriceFuture]]*Table_Query_from_Mac10[[#This Row],[qtytoShipFuture]]</f>
        <v>1101</v>
      </c>
      <c r="T1984" s="47">
        <f>ROUND(Table_Query_from_Mac10[[#This Row],[qty_to_ship]]*(1+Table_Query_from_Mac10[[#This Row],[VolumeIncreasebyType]]),0)</f>
        <v>100</v>
      </c>
      <c r="U1984" s="47">
        <f>Table_Query_from_Mac10[[#This Row],[qtytoShipFuture]]*Table_Query_from_Mac10[[#This Row],[Future-cost]]</f>
        <v>471</v>
      </c>
      <c r="V1984" s="47">
        <f>Table_Query_from_Mac10[[#This Row],[qtytoShipFuture]]-Table_Query_from_Mac10[[#This Row],[qty_to_ship]]</f>
        <v>0</v>
      </c>
      <c r="W1984" s="47">
        <f>Table_Query_from_Mac10[[#This Row],[UnitPriceFuture]]</f>
        <v>11.01</v>
      </c>
      <c r="X1984" s="47">
        <f>Table_Query_from_Mac10[[#This Row],[Unit Increase]]*Table_Query_from_Mac10[[#This Row],[UnitPriceFuture]]</f>
        <v>0</v>
      </c>
      <c r="Y1984" s="47">
        <f>Table_Query_from_Mac10[[#This Row],[Unit Increase]]*Table_Query_from_Mac10[[#This Row],[Future-cost]]</f>
        <v>0</v>
      </c>
      <c r="Z1984" s="47">
        <f>-(Table_Query_from_Mac10[[#This Row],[Incremental Sales]]+((Table_Query_from_Mac10[[#This Row],[Incremental Sales]]*-(SUM(Summary!$S$8:$S$9)))))*Summary!$S$18</f>
        <v>0</v>
      </c>
      <c r="AA1984" s="47">
        <f>IFERROR(Table_Query_from_Mac10[[#This Row],[Incremental Cost]]/Table_Query_from_Mac10[[#This Row],[Incremental Sales]],0)</f>
        <v>0</v>
      </c>
      <c r="AB1984" s="47">
        <f>IFERROR(Table_Query_from_Mac10[[#This Row],[TotalCostFuture]]/Table_Query_from_Mac10[[#This Row],[totalsalesFuture]],0)</f>
        <v>0.42779291553133514</v>
      </c>
      <c r="AN1984" s="30">
        <v>400</v>
      </c>
      <c r="AO1984">
        <f t="shared" si="60"/>
        <v>100</v>
      </c>
      <c r="AQ1984" s="30">
        <v>31.45</v>
      </c>
      <c r="AR1984">
        <f t="shared" si="61"/>
        <v>11.01</v>
      </c>
    </row>
    <row r="1985" spans="1:44" x14ac:dyDescent="0.25">
      <c r="A1985">
        <v>90199</v>
      </c>
      <c r="B1985">
        <v>5</v>
      </c>
      <c r="C1985" t="s">
        <v>51</v>
      </c>
      <c r="D1985" t="s">
        <v>80</v>
      </c>
      <c r="E1985">
        <v>112</v>
      </c>
      <c r="F1985">
        <v>5.66</v>
      </c>
      <c r="G1985">
        <v>13.04</v>
      </c>
      <c r="H1985" s="1">
        <v>44859</v>
      </c>
      <c r="I1985" s="20">
        <v>0</v>
      </c>
      <c r="J1985" s="47">
        <f>Table_Query_from_Mac10[[#This Row],[unit_price]]-(Table_Query_from_Mac10[[#This Row],[unit_price]]*(Table_Query_from_Mac10[[#This Row],[discount_pct]]/100))</f>
        <v>13.04</v>
      </c>
      <c r="K1985" s="47">
        <f>Table_Query_from_Mac10[[#This Row],[unit_cost]]</f>
        <v>5.66</v>
      </c>
      <c r="L1985" s="47">
        <f>Table_Query_from_Mac10[[#This Row],[Live-cost]]*(1+Table_Query_from_Mac10[[#This Row],[CogsIncreasebyTYPE]])</f>
        <v>5.66</v>
      </c>
      <c r="M1985" s="47">
        <f>Table_Query_from_Mac10[[#This Row],[Live-cost]]*Table_Query_from_Mac10[[#This Row],[qty_to_ship]]</f>
        <v>633.92000000000007</v>
      </c>
      <c r="N1985" s="47">
        <f>IF(Table_Query_from_Mac10[[#This Row],[item_no]]="KDA",-Table_Query_from_Mac10[[#This Row],[unit_price]],Table_Query_from_Mac10[[#This Row],[Net Unit]]*Table_Query_from_Mac10[[#This Row],[qty_to_ship]])</f>
        <v>1460.48</v>
      </c>
      <c r="O1985" s="47">
        <f>SUMIFS(Summary!C:C,Summary!H:H,Table_Query_from_Mac10[[#This Row],[Juiceoc]])</f>
        <v>0</v>
      </c>
      <c r="P1985" s="47">
        <f>SUMIFS(Summary!D:D,Summary!H:H,Table_Query_from_Mac10[[#This Row],[Juiceoc]])</f>
        <v>0</v>
      </c>
      <c r="Q1985" s="47">
        <f>SUMIFS(Summary!E:E,Summary!H:H,Table_Query_from_Mac10[[#This Row],[Juiceoc]])</f>
        <v>0</v>
      </c>
      <c r="R1985" s="47">
        <f>Table_Query_from_Mac10[[#This Row],[Net Unit]]*(1+Table_Query_from_Mac10[[#This Row],[PriceIncreasebyType]])</f>
        <v>13.04</v>
      </c>
      <c r="S1985" s="47">
        <f>Table_Query_from_Mac10[[#This Row],[UnitPriceFuture]]*Table_Query_from_Mac10[[#This Row],[qtytoShipFuture]]</f>
        <v>1460.48</v>
      </c>
      <c r="T1985" s="47">
        <f>ROUND(Table_Query_from_Mac10[[#This Row],[qty_to_ship]]*(1+Table_Query_from_Mac10[[#This Row],[VolumeIncreasebyType]]),0)</f>
        <v>112</v>
      </c>
      <c r="U1985" s="47">
        <f>Table_Query_from_Mac10[[#This Row],[qtytoShipFuture]]*Table_Query_from_Mac10[[#This Row],[Future-cost]]</f>
        <v>633.92000000000007</v>
      </c>
      <c r="V1985" s="47">
        <f>Table_Query_from_Mac10[[#This Row],[qtytoShipFuture]]-Table_Query_from_Mac10[[#This Row],[qty_to_ship]]</f>
        <v>0</v>
      </c>
      <c r="W1985" s="47">
        <f>Table_Query_from_Mac10[[#This Row],[UnitPriceFuture]]</f>
        <v>13.04</v>
      </c>
      <c r="X1985" s="47">
        <f>Table_Query_from_Mac10[[#This Row],[Unit Increase]]*Table_Query_from_Mac10[[#This Row],[UnitPriceFuture]]</f>
        <v>0</v>
      </c>
      <c r="Y1985" s="47">
        <f>Table_Query_from_Mac10[[#This Row],[Unit Increase]]*Table_Query_from_Mac10[[#This Row],[Future-cost]]</f>
        <v>0</v>
      </c>
      <c r="Z1985" s="47">
        <f>-(Table_Query_from_Mac10[[#This Row],[Incremental Sales]]+((Table_Query_from_Mac10[[#This Row],[Incremental Sales]]*-(SUM(Summary!$S$8:$S$9)))))*Summary!$S$18</f>
        <v>0</v>
      </c>
      <c r="AA1985" s="47">
        <f>IFERROR(Table_Query_from_Mac10[[#This Row],[Incremental Cost]]/Table_Query_from_Mac10[[#This Row],[Incremental Sales]],0)</f>
        <v>0</v>
      </c>
      <c r="AB1985" s="47">
        <f>IFERROR(Table_Query_from_Mac10[[#This Row],[TotalCostFuture]]/Table_Query_from_Mac10[[#This Row],[totalsalesFuture]],0)</f>
        <v>0.43404907975460127</v>
      </c>
      <c r="AN1985" s="31">
        <v>448</v>
      </c>
      <c r="AO1985">
        <f t="shared" si="60"/>
        <v>112</v>
      </c>
      <c r="AQ1985" s="31">
        <v>37.270000000000003</v>
      </c>
      <c r="AR1985">
        <f t="shared" si="61"/>
        <v>13.04</v>
      </c>
    </row>
    <row r="1986" spans="1:44" x14ac:dyDescent="0.25">
      <c r="A1986">
        <v>90200</v>
      </c>
      <c r="B1986">
        <v>1</v>
      </c>
      <c r="C1986" t="s">
        <v>55</v>
      </c>
      <c r="D1986" t="s">
        <v>81</v>
      </c>
      <c r="E1986">
        <v>9</v>
      </c>
      <c r="F1986">
        <v>10.09</v>
      </c>
      <c r="G1986">
        <v>27.39</v>
      </c>
      <c r="H1986" s="1">
        <v>44853</v>
      </c>
      <c r="I1986" s="20">
        <v>0</v>
      </c>
      <c r="J1986" s="47">
        <f>Table_Query_from_Mac10[[#This Row],[unit_price]]-(Table_Query_from_Mac10[[#This Row],[unit_price]]*(Table_Query_from_Mac10[[#This Row],[discount_pct]]/100))</f>
        <v>27.39</v>
      </c>
      <c r="K1986" s="47">
        <f>Table_Query_from_Mac10[[#This Row],[unit_cost]]</f>
        <v>10.09</v>
      </c>
      <c r="L1986" s="47">
        <f>Table_Query_from_Mac10[[#This Row],[Live-cost]]*(1+Table_Query_from_Mac10[[#This Row],[CogsIncreasebyTYPE]])</f>
        <v>10.09</v>
      </c>
      <c r="M1986" s="47">
        <f>Table_Query_from_Mac10[[#This Row],[Live-cost]]*Table_Query_from_Mac10[[#This Row],[qty_to_ship]]</f>
        <v>90.81</v>
      </c>
      <c r="N1986" s="47">
        <f>IF(Table_Query_from_Mac10[[#This Row],[item_no]]="KDA",-Table_Query_from_Mac10[[#This Row],[unit_price]],Table_Query_from_Mac10[[#This Row],[Net Unit]]*Table_Query_from_Mac10[[#This Row],[qty_to_ship]])</f>
        <v>246.51</v>
      </c>
      <c r="O1986" s="47">
        <f>SUMIFS(Summary!C:C,Summary!H:H,Table_Query_from_Mac10[[#This Row],[Juiceoc]])</f>
        <v>0</v>
      </c>
      <c r="P1986" s="47">
        <f>SUMIFS(Summary!D:D,Summary!H:H,Table_Query_from_Mac10[[#This Row],[Juiceoc]])</f>
        <v>0</v>
      </c>
      <c r="Q1986" s="47">
        <f>SUMIFS(Summary!E:E,Summary!H:H,Table_Query_from_Mac10[[#This Row],[Juiceoc]])</f>
        <v>0</v>
      </c>
      <c r="R1986" s="47">
        <f>Table_Query_from_Mac10[[#This Row],[Net Unit]]*(1+Table_Query_from_Mac10[[#This Row],[PriceIncreasebyType]])</f>
        <v>27.39</v>
      </c>
      <c r="S1986" s="47">
        <f>Table_Query_from_Mac10[[#This Row],[UnitPriceFuture]]*Table_Query_from_Mac10[[#This Row],[qtytoShipFuture]]</f>
        <v>246.51</v>
      </c>
      <c r="T1986" s="47">
        <f>ROUND(Table_Query_from_Mac10[[#This Row],[qty_to_ship]]*(1+Table_Query_from_Mac10[[#This Row],[VolumeIncreasebyType]]),0)</f>
        <v>9</v>
      </c>
      <c r="U1986" s="47">
        <f>Table_Query_from_Mac10[[#This Row],[qtytoShipFuture]]*Table_Query_from_Mac10[[#This Row],[Future-cost]]</f>
        <v>90.81</v>
      </c>
      <c r="V1986" s="47">
        <f>Table_Query_from_Mac10[[#This Row],[qtytoShipFuture]]-Table_Query_from_Mac10[[#This Row],[qty_to_ship]]</f>
        <v>0</v>
      </c>
      <c r="W1986" s="47">
        <f>Table_Query_from_Mac10[[#This Row],[UnitPriceFuture]]</f>
        <v>27.39</v>
      </c>
      <c r="X1986" s="47">
        <f>Table_Query_from_Mac10[[#This Row],[Unit Increase]]*Table_Query_from_Mac10[[#This Row],[UnitPriceFuture]]</f>
        <v>0</v>
      </c>
      <c r="Y1986" s="47">
        <f>Table_Query_from_Mac10[[#This Row],[Unit Increase]]*Table_Query_from_Mac10[[#This Row],[Future-cost]]</f>
        <v>0</v>
      </c>
      <c r="Z1986" s="47">
        <f>-(Table_Query_from_Mac10[[#This Row],[Incremental Sales]]+((Table_Query_from_Mac10[[#This Row],[Incremental Sales]]*-(SUM(Summary!$S$8:$S$9)))))*Summary!$S$18</f>
        <v>0</v>
      </c>
      <c r="AA1986" s="47">
        <f>IFERROR(Table_Query_from_Mac10[[#This Row],[Incremental Cost]]/Table_Query_from_Mac10[[#This Row],[Incremental Sales]],0)</f>
        <v>0</v>
      </c>
      <c r="AB1986" s="47">
        <f>IFERROR(Table_Query_from_Mac10[[#This Row],[TotalCostFuture]]/Table_Query_from_Mac10[[#This Row],[totalsalesFuture]],0)</f>
        <v>0.3683826213946696</v>
      </c>
      <c r="AN1986" s="30">
        <v>36</v>
      </c>
      <c r="AO1986">
        <f t="shared" si="60"/>
        <v>9</v>
      </c>
      <c r="AQ1986" s="30">
        <v>78.25</v>
      </c>
      <c r="AR1986">
        <f t="shared" si="61"/>
        <v>27.39</v>
      </c>
    </row>
    <row r="1987" spans="1:44" x14ac:dyDescent="0.25">
      <c r="A1987">
        <v>90200</v>
      </c>
      <c r="B1987">
        <v>2</v>
      </c>
      <c r="C1987" t="s">
        <v>55</v>
      </c>
      <c r="D1987" t="s">
        <v>81</v>
      </c>
      <c r="E1987">
        <v>4</v>
      </c>
      <c r="F1987">
        <v>13.35</v>
      </c>
      <c r="G1987">
        <v>36.880000000000003</v>
      </c>
      <c r="H1987" s="1">
        <v>44853</v>
      </c>
      <c r="I1987" s="20">
        <v>0</v>
      </c>
      <c r="J1987" s="47">
        <f>Table_Query_from_Mac10[[#This Row],[unit_price]]-(Table_Query_from_Mac10[[#This Row],[unit_price]]*(Table_Query_from_Mac10[[#This Row],[discount_pct]]/100))</f>
        <v>36.880000000000003</v>
      </c>
      <c r="K1987" s="47">
        <f>Table_Query_from_Mac10[[#This Row],[unit_cost]]</f>
        <v>13.35</v>
      </c>
      <c r="L1987" s="47">
        <f>Table_Query_from_Mac10[[#This Row],[Live-cost]]*(1+Table_Query_from_Mac10[[#This Row],[CogsIncreasebyTYPE]])</f>
        <v>13.35</v>
      </c>
      <c r="M1987" s="47">
        <f>Table_Query_from_Mac10[[#This Row],[Live-cost]]*Table_Query_from_Mac10[[#This Row],[qty_to_ship]]</f>
        <v>53.4</v>
      </c>
      <c r="N1987" s="47">
        <f>IF(Table_Query_from_Mac10[[#This Row],[item_no]]="KDA",-Table_Query_from_Mac10[[#This Row],[unit_price]],Table_Query_from_Mac10[[#This Row],[Net Unit]]*Table_Query_from_Mac10[[#This Row],[qty_to_ship]])</f>
        <v>147.52000000000001</v>
      </c>
      <c r="O1987" s="47">
        <f>SUMIFS(Summary!C:C,Summary!H:H,Table_Query_from_Mac10[[#This Row],[Juiceoc]])</f>
        <v>0</v>
      </c>
      <c r="P1987" s="47">
        <f>SUMIFS(Summary!D:D,Summary!H:H,Table_Query_from_Mac10[[#This Row],[Juiceoc]])</f>
        <v>0</v>
      </c>
      <c r="Q1987" s="47">
        <f>SUMIFS(Summary!E:E,Summary!H:H,Table_Query_from_Mac10[[#This Row],[Juiceoc]])</f>
        <v>0</v>
      </c>
      <c r="R1987" s="47">
        <f>Table_Query_from_Mac10[[#This Row],[Net Unit]]*(1+Table_Query_from_Mac10[[#This Row],[PriceIncreasebyType]])</f>
        <v>36.880000000000003</v>
      </c>
      <c r="S1987" s="47">
        <f>Table_Query_from_Mac10[[#This Row],[UnitPriceFuture]]*Table_Query_from_Mac10[[#This Row],[qtytoShipFuture]]</f>
        <v>147.52000000000001</v>
      </c>
      <c r="T1987" s="47">
        <f>ROUND(Table_Query_from_Mac10[[#This Row],[qty_to_ship]]*(1+Table_Query_from_Mac10[[#This Row],[VolumeIncreasebyType]]),0)</f>
        <v>4</v>
      </c>
      <c r="U1987" s="47">
        <f>Table_Query_from_Mac10[[#This Row],[qtytoShipFuture]]*Table_Query_from_Mac10[[#This Row],[Future-cost]]</f>
        <v>53.4</v>
      </c>
      <c r="V1987" s="47">
        <f>Table_Query_from_Mac10[[#This Row],[qtytoShipFuture]]-Table_Query_from_Mac10[[#This Row],[qty_to_ship]]</f>
        <v>0</v>
      </c>
      <c r="W1987" s="47">
        <f>Table_Query_from_Mac10[[#This Row],[UnitPriceFuture]]</f>
        <v>36.880000000000003</v>
      </c>
      <c r="X1987" s="47">
        <f>Table_Query_from_Mac10[[#This Row],[Unit Increase]]*Table_Query_from_Mac10[[#This Row],[UnitPriceFuture]]</f>
        <v>0</v>
      </c>
      <c r="Y1987" s="47">
        <f>Table_Query_from_Mac10[[#This Row],[Unit Increase]]*Table_Query_from_Mac10[[#This Row],[Future-cost]]</f>
        <v>0</v>
      </c>
      <c r="Z1987" s="47">
        <f>-(Table_Query_from_Mac10[[#This Row],[Incremental Sales]]+((Table_Query_from_Mac10[[#This Row],[Incremental Sales]]*-(SUM(Summary!$S$8:$S$9)))))*Summary!$S$18</f>
        <v>0</v>
      </c>
      <c r="AA1987" s="47">
        <f>IFERROR(Table_Query_from_Mac10[[#This Row],[Incremental Cost]]/Table_Query_from_Mac10[[#This Row],[Incremental Sales]],0)</f>
        <v>0</v>
      </c>
      <c r="AB1987" s="47">
        <f>IFERROR(Table_Query_from_Mac10[[#This Row],[TotalCostFuture]]/Table_Query_from_Mac10[[#This Row],[totalsalesFuture]],0)</f>
        <v>0.36198481561822121</v>
      </c>
      <c r="AN1987" s="31">
        <v>16</v>
      </c>
      <c r="AO1987">
        <f t="shared" ref="AO1987:AO2050" si="62">CEILING(AN1987/4,1)</f>
        <v>4</v>
      </c>
      <c r="AQ1987" s="31">
        <v>105.36</v>
      </c>
      <c r="AR1987">
        <f t="shared" ref="AR1987:AR2050" si="63">ROUND(AQ1987/5*1.75,2)</f>
        <v>36.880000000000003</v>
      </c>
    </row>
    <row r="1988" spans="1:44" x14ac:dyDescent="0.25">
      <c r="A1988">
        <v>90200</v>
      </c>
      <c r="B1988">
        <v>3</v>
      </c>
      <c r="C1988" t="s">
        <v>55</v>
      </c>
      <c r="D1988" t="s">
        <v>81</v>
      </c>
      <c r="E1988">
        <v>4</v>
      </c>
      <c r="F1988">
        <v>15.13</v>
      </c>
      <c r="G1988">
        <v>43.63</v>
      </c>
      <c r="H1988" s="1">
        <v>44853</v>
      </c>
      <c r="I1988" s="20">
        <v>0</v>
      </c>
      <c r="J1988" s="47">
        <f>Table_Query_from_Mac10[[#This Row],[unit_price]]-(Table_Query_from_Mac10[[#This Row],[unit_price]]*(Table_Query_from_Mac10[[#This Row],[discount_pct]]/100))</f>
        <v>43.63</v>
      </c>
      <c r="K1988" s="47">
        <f>Table_Query_from_Mac10[[#This Row],[unit_cost]]</f>
        <v>15.13</v>
      </c>
      <c r="L1988" s="47">
        <f>Table_Query_from_Mac10[[#This Row],[Live-cost]]*(1+Table_Query_from_Mac10[[#This Row],[CogsIncreasebyTYPE]])</f>
        <v>15.13</v>
      </c>
      <c r="M1988" s="47">
        <f>Table_Query_from_Mac10[[#This Row],[Live-cost]]*Table_Query_from_Mac10[[#This Row],[qty_to_ship]]</f>
        <v>60.52</v>
      </c>
      <c r="N1988" s="47">
        <f>IF(Table_Query_from_Mac10[[#This Row],[item_no]]="KDA",-Table_Query_from_Mac10[[#This Row],[unit_price]],Table_Query_from_Mac10[[#This Row],[Net Unit]]*Table_Query_from_Mac10[[#This Row],[qty_to_ship]])</f>
        <v>174.52</v>
      </c>
      <c r="O1988" s="47">
        <f>SUMIFS(Summary!C:C,Summary!H:H,Table_Query_from_Mac10[[#This Row],[Juiceoc]])</f>
        <v>0</v>
      </c>
      <c r="P1988" s="47">
        <f>SUMIFS(Summary!D:D,Summary!H:H,Table_Query_from_Mac10[[#This Row],[Juiceoc]])</f>
        <v>0</v>
      </c>
      <c r="Q1988" s="47">
        <f>SUMIFS(Summary!E:E,Summary!H:H,Table_Query_from_Mac10[[#This Row],[Juiceoc]])</f>
        <v>0</v>
      </c>
      <c r="R1988" s="47">
        <f>Table_Query_from_Mac10[[#This Row],[Net Unit]]*(1+Table_Query_from_Mac10[[#This Row],[PriceIncreasebyType]])</f>
        <v>43.63</v>
      </c>
      <c r="S1988" s="47">
        <f>Table_Query_from_Mac10[[#This Row],[UnitPriceFuture]]*Table_Query_from_Mac10[[#This Row],[qtytoShipFuture]]</f>
        <v>174.52</v>
      </c>
      <c r="T1988" s="47">
        <f>ROUND(Table_Query_from_Mac10[[#This Row],[qty_to_ship]]*(1+Table_Query_from_Mac10[[#This Row],[VolumeIncreasebyType]]),0)</f>
        <v>4</v>
      </c>
      <c r="U1988" s="47">
        <f>Table_Query_from_Mac10[[#This Row],[qtytoShipFuture]]*Table_Query_from_Mac10[[#This Row],[Future-cost]]</f>
        <v>60.52</v>
      </c>
      <c r="V1988" s="47">
        <f>Table_Query_from_Mac10[[#This Row],[qtytoShipFuture]]-Table_Query_from_Mac10[[#This Row],[qty_to_ship]]</f>
        <v>0</v>
      </c>
      <c r="W1988" s="47">
        <f>Table_Query_from_Mac10[[#This Row],[UnitPriceFuture]]</f>
        <v>43.63</v>
      </c>
      <c r="X1988" s="47">
        <f>Table_Query_from_Mac10[[#This Row],[Unit Increase]]*Table_Query_from_Mac10[[#This Row],[UnitPriceFuture]]</f>
        <v>0</v>
      </c>
      <c r="Y1988" s="47">
        <f>Table_Query_from_Mac10[[#This Row],[Unit Increase]]*Table_Query_from_Mac10[[#This Row],[Future-cost]]</f>
        <v>0</v>
      </c>
      <c r="Z1988" s="47">
        <f>-(Table_Query_from_Mac10[[#This Row],[Incremental Sales]]+((Table_Query_from_Mac10[[#This Row],[Incremental Sales]]*-(SUM(Summary!$S$8:$S$9)))))*Summary!$S$18</f>
        <v>0</v>
      </c>
      <c r="AA1988" s="47">
        <f>IFERROR(Table_Query_from_Mac10[[#This Row],[Incremental Cost]]/Table_Query_from_Mac10[[#This Row],[Incremental Sales]],0)</f>
        <v>0</v>
      </c>
      <c r="AB1988" s="47">
        <f>IFERROR(Table_Query_from_Mac10[[#This Row],[TotalCostFuture]]/Table_Query_from_Mac10[[#This Row],[totalsalesFuture]],0)</f>
        <v>0.34677973871189549</v>
      </c>
      <c r="AN1988" s="30">
        <v>16</v>
      </c>
      <c r="AO1988">
        <f t="shared" si="62"/>
        <v>4</v>
      </c>
      <c r="AQ1988" s="30">
        <v>124.66</v>
      </c>
      <c r="AR1988">
        <f t="shared" si="63"/>
        <v>43.63</v>
      </c>
    </row>
    <row r="1989" spans="1:44" x14ac:dyDescent="0.25">
      <c r="A1989">
        <v>90200</v>
      </c>
      <c r="B1989">
        <v>4</v>
      </c>
      <c r="C1989" t="s">
        <v>55</v>
      </c>
      <c r="D1989" t="s">
        <v>81</v>
      </c>
      <c r="E1989">
        <v>2</v>
      </c>
      <c r="F1989">
        <v>16.73</v>
      </c>
      <c r="G1989">
        <v>55.1</v>
      </c>
      <c r="H1989" s="1">
        <v>44853</v>
      </c>
      <c r="I1989" s="20">
        <v>0</v>
      </c>
      <c r="J1989" s="47">
        <f>Table_Query_from_Mac10[[#This Row],[unit_price]]-(Table_Query_from_Mac10[[#This Row],[unit_price]]*(Table_Query_from_Mac10[[#This Row],[discount_pct]]/100))</f>
        <v>55.1</v>
      </c>
      <c r="K1989" s="47">
        <f>Table_Query_from_Mac10[[#This Row],[unit_cost]]</f>
        <v>16.73</v>
      </c>
      <c r="L1989" s="47">
        <f>Table_Query_from_Mac10[[#This Row],[Live-cost]]*(1+Table_Query_from_Mac10[[#This Row],[CogsIncreasebyTYPE]])</f>
        <v>16.73</v>
      </c>
      <c r="M1989" s="47">
        <f>Table_Query_from_Mac10[[#This Row],[Live-cost]]*Table_Query_from_Mac10[[#This Row],[qty_to_ship]]</f>
        <v>33.46</v>
      </c>
      <c r="N1989" s="47">
        <f>IF(Table_Query_from_Mac10[[#This Row],[item_no]]="KDA",-Table_Query_from_Mac10[[#This Row],[unit_price]],Table_Query_from_Mac10[[#This Row],[Net Unit]]*Table_Query_from_Mac10[[#This Row],[qty_to_ship]])</f>
        <v>110.2</v>
      </c>
      <c r="O1989" s="47">
        <f>SUMIFS(Summary!C:C,Summary!H:H,Table_Query_from_Mac10[[#This Row],[Juiceoc]])</f>
        <v>0</v>
      </c>
      <c r="P1989" s="47">
        <f>SUMIFS(Summary!D:D,Summary!H:H,Table_Query_from_Mac10[[#This Row],[Juiceoc]])</f>
        <v>0</v>
      </c>
      <c r="Q1989" s="47">
        <f>SUMIFS(Summary!E:E,Summary!H:H,Table_Query_from_Mac10[[#This Row],[Juiceoc]])</f>
        <v>0</v>
      </c>
      <c r="R1989" s="47">
        <f>Table_Query_from_Mac10[[#This Row],[Net Unit]]*(1+Table_Query_from_Mac10[[#This Row],[PriceIncreasebyType]])</f>
        <v>55.1</v>
      </c>
      <c r="S1989" s="47">
        <f>Table_Query_from_Mac10[[#This Row],[UnitPriceFuture]]*Table_Query_from_Mac10[[#This Row],[qtytoShipFuture]]</f>
        <v>110.2</v>
      </c>
      <c r="T1989" s="47">
        <f>ROUND(Table_Query_from_Mac10[[#This Row],[qty_to_ship]]*(1+Table_Query_from_Mac10[[#This Row],[VolumeIncreasebyType]]),0)</f>
        <v>2</v>
      </c>
      <c r="U1989" s="47">
        <f>Table_Query_from_Mac10[[#This Row],[qtytoShipFuture]]*Table_Query_from_Mac10[[#This Row],[Future-cost]]</f>
        <v>33.46</v>
      </c>
      <c r="V1989" s="47">
        <f>Table_Query_from_Mac10[[#This Row],[qtytoShipFuture]]-Table_Query_from_Mac10[[#This Row],[qty_to_ship]]</f>
        <v>0</v>
      </c>
      <c r="W1989" s="47">
        <f>Table_Query_from_Mac10[[#This Row],[UnitPriceFuture]]</f>
        <v>55.1</v>
      </c>
      <c r="X1989" s="47">
        <f>Table_Query_from_Mac10[[#This Row],[Unit Increase]]*Table_Query_from_Mac10[[#This Row],[UnitPriceFuture]]</f>
        <v>0</v>
      </c>
      <c r="Y1989" s="47">
        <f>Table_Query_from_Mac10[[#This Row],[Unit Increase]]*Table_Query_from_Mac10[[#This Row],[Future-cost]]</f>
        <v>0</v>
      </c>
      <c r="Z1989" s="47">
        <f>-(Table_Query_from_Mac10[[#This Row],[Incremental Sales]]+((Table_Query_from_Mac10[[#This Row],[Incremental Sales]]*-(SUM(Summary!$S$8:$S$9)))))*Summary!$S$18</f>
        <v>0</v>
      </c>
      <c r="AA1989" s="47">
        <f>IFERROR(Table_Query_from_Mac10[[#This Row],[Incremental Cost]]/Table_Query_from_Mac10[[#This Row],[Incremental Sales]],0)</f>
        <v>0</v>
      </c>
      <c r="AB1989" s="47">
        <f>IFERROR(Table_Query_from_Mac10[[#This Row],[TotalCostFuture]]/Table_Query_from_Mac10[[#This Row],[totalsalesFuture]],0)</f>
        <v>0.30362976406533576</v>
      </c>
      <c r="AN1989" s="31">
        <v>8</v>
      </c>
      <c r="AO1989">
        <f t="shared" si="62"/>
        <v>2</v>
      </c>
      <c r="AQ1989" s="31">
        <v>157.44</v>
      </c>
      <c r="AR1989">
        <f t="shared" si="63"/>
        <v>55.1</v>
      </c>
    </row>
    <row r="1990" spans="1:44" x14ac:dyDescent="0.25">
      <c r="A1990">
        <v>90200</v>
      </c>
      <c r="B1990">
        <v>5</v>
      </c>
      <c r="C1990" t="s">
        <v>55</v>
      </c>
      <c r="D1990" t="s">
        <v>81</v>
      </c>
      <c r="E1990">
        <v>3</v>
      </c>
      <c r="F1990">
        <v>7.81</v>
      </c>
      <c r="G1990">
        <v>20.46</v>
      </c>
      <c r="H1990" s="1">
        <v>44853</v>
      </c>
      <c r="I1990" s="20">
        <v>0</v>
      </c>
      <c r="J1990" s="47">
        <f>Table_Query_from_Mac10[[#This Row],[unit_price]]-(Table_Query_from_Mac10[[#This Row],[unit_price]]*(Table_Query_from_Mac10[[#This Row],[discount_pct]]/100))</f>
        <v>20.46</v>
      </c>
      <c r="K1990" s="47">
        <f>Table_Query_from_Mac10[[#This Row],[unit_cost]]</f>
        <v>7.81</v>
      </c>
      <c r="L1990" s="47">
        <f>Table_Query_from_Mac10[[#This Row],[Live-cost]]*(1+Table_Query_from_Mac10[[#This Row],[CogsIncreasebyTYPE]])</f>
        <v>7.81</v>
      </c>
      <c r="M1990" s="47">
        <f>Table_Query_from_Mac10[[#This Row],[Live-cost]]*Table_Query_from_Mac10[[#This Row],[qty_to_ship]]</f>
        <v>23.43</v>
      </c>
      <c r="N1990" s="47">
        <f>IF(Table_Query_from_Mac10[[#This Row],[item_no]]="KDA",-Table_Query_from_Mac10[[#This Row],[unit_price]],Table_Query_from_Mac10[[#This Row],[Net Unit]]*Table_Query_from_Mac10[[#This Row],[qty_to_ship]])</f>
        <v>61.38</v>
      </c>
      <c r="O1990" s="47">
        <f>SUMIFS(Summary!C:C,Summary!H:H,Table_Query_from_Mac10[[#This Row],[Juiceoc]])</f>
        <v>0</v>
      </c>
      <c r="P1990" s="47">
        <f>SUMIFS(Summary!D:D,Summary!H:H,Table_Query_from_Mac10[[#This Row],[Juiceoc]])</f>
        <v>0</v>
      </c>
      <c r="Q1990" s="47">
        <f>SUMIFS(Summary!E:E,Summary!H:H,Table_Query_from_Mac10[[#This Row],[Juiceoc]])</f>
        <v>0</v>
      </c>
      <c r="R1990" s="47">
        <f>Table_Query_from_Mac10[[#This Row],[Net Unit]]*(1+Table_Query_from_Mac10[[#This Row],[PriceIncreasebyType]])</f>
        <v>20.46</v>
      </c>
      <c r="S1990" s="47">
        <f>Table_Query_from_Mac10[[#This Row],[UnitPriceFuture]]*Table_Query_from_Mac10[[#This Row],[qtytoShipFuture]]</f>
        <v>61.38</v>
      </c>
      <c r="T1990" s="47">
        <f>ROUND(Table_Query_from_Mac10[[#This Row],[qty_to_ship]]*(1+Table_Query_from_Mac10[[#This Row],[VolumeIncreasebyType]]),0)</f>
        <v>3</v>
      </c>
      <c r="U1990" s="47">
        <f>Table_Query_from_Mac10[[#This Row],[qtytoShipFuture]]*Table_Query_from_Mac10[[#This Row],[Future-cost]]</f>
        <v>23.43</v>
      </c>
      <c r="V1990" s="47">
        <f>Table_Query_from_Mac10[[#This Row],[qtytoShipFuture]]-Table_Query_from_Mac10[[#This Row],[qty_to_ship]]</f>
        <v>0</v>
      </c>
      <c r="W1990" s="47">
        <f>Table_Query_from_Mac10[[#This Row],[UnitPriceFuture]]</f>
        <v>20.46</v>
      </c>
      <c r="X1990" s="47">
        <f>Table_Query_from_Mac10[[#This Row],[Unit Increase]]*Table_Query_from_Mac10[[#This Row],[UnitPriceFuture]]</f>
        <v>0</v>
      </c>
      <c r="Y1990" s="47">
        <f>Table_Query_from_Mac10[[#This Row],[Unit Increase]]*Table_Query_from_Mac10[[#This Row],[Future-cost]]</f>
        <v>0</v>
      </c>
      <c r="Z1990" s="47">
        <f>-(Table_Query_from_Mac10[[#This Row],[Incremental Sales]]+((Table_Query_from_Mac10[[#This Row],[Incremental Sales]]*-(SUM(Summary!$S$8:$S$9)))))*Summary!$S$18</f>
        <v>0</v>
      </c>
      <c r="AA1990" s="47">
        <f>IFERROR(Table_Query_from_Mac10[[#This Row],[Incremental Cost]]/Table_Query_from_Mac10[[#This Row],[Incremental Sales]],0)</f>
        <v>0</v>
      </c>
      <c r="AB1990" s="47">
        <f>IFERROR(Table_Query_from_Mac10[[#This Row],[TotalCostFuture]]/Table_Query_from_Mac10[[#This Row],[totalsalesFuture]],0)</f>
        <v>0.38172043010752688</v>
      </c>
      <c r="AN1990" s="30">
        <v>12</v>
      </c>
      <c r="AO1990">
        <f t="shared" si="62"/>
        <v>3</v>
      </c>
      <c r="AQ1990" s="30">
        <v>58.47</v>
      </c>
      <c r="AR1990">
        <f t="shared" si="63"/>
        <v>20.46</v>
      </c>
    </row>
    <row r="1991" spans="1:44" x14ac:dyDescent="0.25">
      <c r="A1991">
        <v>90201</v>
      </c>
      <c r="B1991">
        <v>1</v>
      </c>
      <c r="C1991" t="s">
        <v>56</v>
      </c>
      <c r="D1991" t="s">
        <v>81</v>
      </c>
      <c r="E1991">
        <v>8</v>
      </c>
      <c r="F1991">
        <v>2.2599999999999998</v>
      </c>
      <c r="G1991">
        <v>5.04</v>
      </c>
      <c r="H1991" s="1">
        <v>44851</v>
      </c>
      <c r="I1991" s="20">
        <v>0</v>
      </c>
      <c r="J1991" s="47">
        <f>Table_Query_from_Mac10[[#This Row],[unit_price]]-(Table_Query_from_Mac10[[#This Row],[unit_price]]*(Table_Query_from_Mac10[[#This Row],[discount_pct]]/100))</f>
        <v>5.04</v>
      </c>
      <c r="K1991" s="47">
        <f>Table_Query_from_Mac10[[#This Row],[unit_cost]]</f>
        <v>2.2599999999999998</v>
      </c>
      <c r="L1991" s="47">
        <f>Table_Query_from_Mac10[[#This Row],[Live-cost]]*(1+Table_Query_from_Mac10[[#This Row],[CogsIncreasebyTYPE]])</f>
        <v>2.2599999999999998</v>
      </c>
      <c r="M1991" s="47">
        <f>Table_Query_from_Mac10[[#This Row],[Live-cost]]*Table_Query_from_Mac10[[#This Row],[qty_to_ship]]</f>
        <v>18.079999999999998</v>
      </c>
      <c r="N1991" s="47">
        <f>IF(Table_Query_from_Mac10[[#This Row],[item_no]]="KDA",-Table_Query_from_Mac10[[#This Row],[unit_price]],Table_Query_from_Mac10[[#This Row],[Net Unit]]*Table_Query_from_Mac10[[#This Row],[qty_to_ship]])</f>
        <v>40.32</v>
      </c>
      <c r="O1991" s="47">
        <f>SUMIFS(Summary!C:C,Summary!H:H,Table_Query_from_Mac10[[#This Row],[Juiceoc]])</f>
        <v>0</v>
      </c>
      <c r="P1991" s="47">
        <f>SUMIFS(Summary!D:D,Summary!H:H,Table_Query_from_Mac10[[#This Row],[Juiceoc]])</f>
        <v>0</v>
      </c>
      <c r="Q1991" s="47">
        <f>SUMIFS(Summary!E:E,Summary!H:H,Table_Query_from_Mac10[[#This Row],[Juiceoc]])</f>
        <v>0</v>
      </c>
      <c r="R1991" s="47">
        <f>Table_Query_from_Mac10[[#This Row],[Net Unit]]*(1+Table_Query_from_Mac10[[#This Row],[PriceIncreasebyType]])</f>
        <v>5.04</v>
      </c>
      <c r="S1991" s="47">
        <f>Table_Query_from_Mac10[[#This Row],[UnitPriceFuture]]*Table_Query_from_Mac10[[#This Row],[qtytoShipFuture]]</f>
        <v>40.32</v>
      </c>
      <c r="T1991" s="47">
        <f>ROUND(Table_Query_from_Mac10[[#This Row],[qty_to_ship]]*(1+Table_Query_from_Mac10[[#This Row],[VolumeIncreasebyType]]),0)</f>
        <v>8</v>
      </c>
      <c r="U1991" s="47">
        <f>Table_Query_from_Mac10[[#This Row],[qtytoShipFuture]]*Table_Query_from_Mac10[[#This Row],[Future-cost]]</f>
        <v>18.079999999999998</v>
      </c>
      <c r="V1991" s="47">
        <f>Table_Query_from_Mac10[[#This Row],[qtytoShipFuture]]-Table_Query_from_Mac10[[#This Row],[qty_to_ship]]</f>
        <v>0</v>
      </c>
      <c r="W1991" s="47">
        <f>Table_Query_from_Mac10[[#This Row],[UnitPriceFuture]]</f>
        <v>5.04</v>
      </c>
      <c r="X1991" s="47">
        <f>Table_Query_from_Mac10[[#This Row],[Unit Increase]]*Table_Query_from_Mac10[[#This Row],[UnitPriceFuture]]</f>
        <v>0</v>
      </c>
      <c r="Y1991" s="47">
        <f>Table_Query_from_Mac10[[#This Row],[Unit Increase]]*Table_Query_from_Mac10[[#This Row],[Future-cost]]</f>
        <v>0</v>
      </c>
      <c r="Z1991" s="47">
        <f>-(Table_Query_from_Mac10[[#This Row],[Incremental Sales]]+((Table_Query_from_Mac10[[#This Row],[Incremental Sales]]*-(SUM(Summary!$S$8:$S$9)))))*Summary!$S$18</f>
        <v>0</v>
      </c>
      <c r="AA1991" s="47">
        <f>IFERROR(Table_Query_from_Mac10[[#This Row],[Incremental Cost]]/Table_Query_from_Mac10[[#This Row],[Incremental Sales]],0)</f>
        <v>0</v>
      </c>
      <c r="AB1991" s="47">
        <f>IFERROR(Table_Query_from_Mac10[[#This Row],[TotalCostFuture]]/Table_Query_from_Mac10[[#This Row],[totalsalesFuture]],0)</f>
        <v>0.44841269841269837</v>
      </c>
      <c r="AN1991" s="31">
        <v>30</v>
      </c>
      <c r="AO1991">
        <f t="shared" si="62"/>
        <v>8</v>
      </c>
      <c r="AQ1991" s="31">
        <v>14.39</v>
      </c>
      <c r="AR1991">
        <f t="shared" si="63"/>
        <v>5.04</v>
      </c>
    </row>
    <row r="1992" spans="1:44" x14ac:dyDescent="0.25">
      <c r="A1992">
        <v>90201</v>
      </c>
      <c r="B1992">
        <v>2</v>
      </c>
      <c r="C1992" t="s">
        <v>56</v>
      </c>
      <c r="D1992" t="s">
        <v>81</v>
      </c>
      <c r="E1992">
        <v>60</v>
      </c>
      <c r="F1992">
        <v>2.66</v>
      </c>
      <c r="G1992">
        <v>5.99</v>
      </c>
      <c r="H1992" s="1">
        <v>44851</v>
      </c>
      <c r="I1992" s="20">
        <v>0</v>
      </c>
      <c r="J1992" s="47">
        <f>Table_Query_from_Mac10[[#This Row],[unit_price]]-(Table_Query_from_Mac10[[#This Row],[unit_price]]*(Table_Query_from_Mac10[[#This Row],[discount_pct]]/100))</f>
        <v>5.99</v>
      </c>
      <c r="K1992" s="47">
        <f>Table_Query_from_Mac10[[#This Row],[unit_cost]]</f>
        <v>2.66</v>
      </c>
      <c r="L1992" s="47">
        <f>Table_Query_from_Mac10[[#This Row],[Live-cost]]*(1+Table_Query_from_Mac10[[#This Row],[CogsIncreasebyTYPE]])</f>
        <v>2.66</v>
      </c>
      <c r="M1992" s="47">
        <f>Table_Query_from_Mac10[[#This Row],[Live-cost]]*Table_Query_from_Mac10[[#This Row],[qty_to_ship]]</f>
        <v>159.60000000000002</v>
      </c>
      <c r="N1992" s="47">
        <f>IF(Table_Query_from_Mac10[[#This Row],[item_no]]="KDA",-Table_Query_from_Mac10[[#This Row],[unit_price]],Table_Query_from_Mac10[[#This Row],[Net Unit]]*Table_Query_from_Mac10[[#This Row],[qty_to_ship]])</f>
        <v>359.40000000000003</v>
      </c>
      <c r="O1992" s="47">
        <f>SUMIFS(Summary!C:C,Summary!H:H,Table_Query_from_Mac10[[#This Row],[Juiceoc]])</f>
        <v>0</v>
      </c>
      <c r="P1992" s="47">
        <f>SUMIFS(Summary!D:D,Summary!H:H,Table_Query_from_Mac10[[#This Row],[Juiceoc]])</f>
        <v>0</v>
      </c>
      <c r="Q1992" s="47">
        <f>SUMIFS(Summary!E:E,Summary!H:H,Table_Query_from_Mac10[[#This Row],[Juiceoc]])</f>
        <v>0</v>
      </c>
      <c r="R1992" s="47">
        <f>Table_Query_from_Mac10[[#This Row],[Net Unit]]*(1+Table_Query_from_Mac10[[#This Row],[PriceIncreasebyType]])</f>
        <v>5.99</v>
      </c>
      <c r="S1992" s="47">
        <f>Table_Query_from_Mac10[[#This Row],[UnitPriceFuture]]*Table_Query_from_Mac10[[#This Row],[qtytoShipFuture]]</f>
        <v>359.40000000000003</v>
      </c>
      <c r="T1992" s="47">
        <f>ROUND(Table_Query_from_Mac10[[#This Row],[qty_to_ship]]*(1+Table_Query_from_Mac10[[#This Row],[VolumeIncreasebyType]]),0)</f>
        <v>60</v>
      </c>
      <c r="U1992" s="47">
        <f>Table_Query_from_Mac10[[#This Row],[qtytoShipFuture]]*Table_Query_from_Mac10[[#This Row],[Future-cost]]</f>
        <v>159.60000000000002</v>
      </c>
      <c r="V1992" s="47">
        <f>Table_Query_from_Mac10[[#This Row],[qtytoShipFuture]]-Table_Query_from_Mac10[[#This Row],[qty_to_ship]]</f>
        <v>0</v>
      </c>
      <c r="W1992" s="47">
        <f>Table_Query_from_Mac10[[#This Row],[UnitPriceFuture]]</f>
        <v>5.99</v>
      </c>
      <c r="X1992" s="47">
        <f>Table_Query_from_Mac10[[#This Row],[Unit Increase]]*Table_Query_from_Mac10[[#This Row],[UnitPriceFuture]]</f>
        <v>0</v>
      </c>
      <c r="Y1992" s="47">
        <f>Table_Query_from_Mac10[[#This Row],[Unit Increase]]*Table_Query_from_Mac10[[#This Row],[Future-cost]]</f>
        <v>0</v>
      </c>
      <c r="Z1992" s="47">
        <f>-(Table_Query_from_Mac10[[#This Row],[Incremental Sales]]+((Table_Query_from_Mac10[[#This Row],[Incremental Sales]]*-(SUM(Summary!$S$8:$S$9)))))*Summary!$S$18</f>
        <v>0</v>
      </c>
      <c r="AA1992" s="47">
        <f>IFERROR(Table_Query_from_Mac10[[#This Row],[Incremental Cost]]/Table_Query_from_Mac10[[#This Row],[Incremental Sales]],0)</f>
        <v>0</v>
      </c>
      <c r="AB1992" s="47">
        <f>IFERROR(Table_Query_from_Mac10[[#This Row],[TotalCostFuture]]/Table_Query_from_Mac10[[#This Row],[totalsalesFuture]],0)</f>
        <v>0.44407345575959933</v>
      </c>
      <c r="AN1992" s="30">
        <v>240</v>
      </c>
      <c r="AO1992">
        <f t="shared" si="62"/>
        <v>60</v>
      </c>
      <c r="AQ1992" s="30">
        <v>17.100000000000001</v>
      </c>
      <c r="AR1992">
        <f t="shared" si="63"/>
        <v>5.99</v>
      </c>
    </row>
    <row r="1993" spans="1:44" x14ac:dyDescent="0.25">
      <c r="A1993">
        <v>90201</v>
      </c>
      <c r="B1993">
        <v>3</v>
      </c>
      <c r="C1993" t="s">
        <v>56</v>
      </c>
      <c r="D1993" t="s">
        <v>81</v>
      </c>
      <c r="E1993">
        <v>1</v>
      </c>
      <c r="F1993">
        <v>2.81</v>
      </c>
      <c r="G1993">
        <v>7.14</v>
      </c>
      <c r="H1993" s="1">
        <v>44851</v>
      </c>
      <c r="I1993" s="20">
        <v>0</v>
      </c>
      <c r="J1993" s="47">
        <f>Table_Query_from_Mac10[[#This Row],[unit_price]]-(Table_Query_from_Mac10[[#This Row],[unit_price]]*(Table_Query_from_Mac10[[#This Row],[discount_pct]]/100))</f>
        <v>7.14</v>
      </c>
      <c r="K1993" s="47">
        <f>Table_Query_from_Mac10[[#This Row],[unit_cost]]</f>
        <v>2.81</v>
      </c>
      <c r="L1993" s="47">
        <f>Table_Query_from_Mac10[[#This Row],[Live-cost]]*(1+Table_Query_from_Mac10[[#This Row],[CogsIncreasebyTYPE]])</f>
        <v>2.81</v>
      </c>
      <c r="M1993" s="47">
        <f>Table_Query_from_Mac10[[#This Row],[Live-cost]]*Table_Query_from_Mac10[[#This Row],[qty_to_ship]]</f>
        <v>2.81</v>
      </c>
      <c r="N1993" s="47">
        <f>IF(Table_Query_from_Mac10[[#This Row],[item_no]]="KDA",-Table_Query_from_Mac10[[#This Row],[unit_price]],Table_Query_from_Mac10[[#This Row],[Net Unit]]*Table_Query_from_Mac10[[#This Row],[qty_to_ship]])</f>
        <v>7.14</v>
      </c>
      <c r="O1993" s="47">
        <f>SUMIFS(Summary!C:C,Summary!H:H,Table_Query_from_Mac10[[#This Row],[Juiceoc]])</f>
        <v>0</v>
      </c>
      <c r="P1993" s="47">
        <f>SUMIFS(Summary!D:D,Summary!H:H,Table_Query_from_Mac10[[#This Row],[Juiceoc]])</f>
        <v>0</v>
      </c>
      <c r="Q1993" s="47">
        <f>SUMIFS(Summary!E:E,Summary!H:H,Table_Query_from_Mac10[[#This Row],[Juiceoc]])</f>
        <v>0</v>
      </c>
      <c r="R1993" s="47">
        <f>Table_Query_from_Mac10[[#This Row],[Net Unit]]*(1+Table_Query_from_Mac10[[#This Row],[PriceIncreasebyType]])</f>
        <v>7.14</v>
      </c>
      <c r="S1993" s="47">
        <f>Table_Query_from_Mac10[[#This Row],[UnitPriceFuture]]*Table_Query_from_Mac10[[#This Row],[qtytoShipFuture]]</f>
        <v>7.14</v>
      </c>
      <c r="T1993" s="47">
        <f>ROUND(Table_Query_from_Mac10[[#This Row],[qty_to_ship]]*(1+Table_Query_from_Mac10[[#This Row],[VolumeIncreasebyType]]),0)</f>
        <v>1</v>
      </c>
      <c r="U1993" s="47">
        <f>Table_Query_from_Mac10[[#This Row],[qtytoShipFuture]]*Table_Query_from_Mac10[[#This Row],[Future-cost]]</f>
        <v>2.81</v>
      </c>
      <c r="V1993" s="47">
        <f>Table_Query_from_Mac10[[#This Row],[qtytoShipFuture]]-Table_Query_from_Mac10[[#This Row],[qty_to_ship]]</f>
        <v>0</v>
      </c>
      <c r="W1993" s="47">
        <f>Table_Query_from_Mac10[[#This Row],[UnitPriceFuture]]</f>
        <v>7.14</v>
      </c>
      <c r="X1993" s="47">
        <f>Table_Query_from_Mac10[[#This Row],[Unit Increase]]*Table_Query_from_Mac10[[#This Row],[UnitPriceFuture]]</f>
        <v>0</v>
      </c>
      <c r="Y1993" s="47">
        <f>Table_Query_from_Mac10[[#This Row],[Unit Increase]]*Table_Query_from_Mac10[[#This Row],[Future-cost]]</f>
        <v>0</v>
      </c>
      <c r="Z1993" s="47">
        <f>-(Table_Query_from_Mac10[[#This Row],[Incremental Sales]]+((Table_Query_from_Mac10[[#This Row],[Incremental Sales]]*-(SUM(Summary!$S$8:$S$9)))))*Summary!$S$18</f>
        <v>0</v>
      </c>
      <c r="AA1993" s="47">
        <f>IFERROR(Table_Query_from_Mac10[[#This Row],[Incremental Cost]]/Table_Query_from_Mac10[[#This Row],[Incremental Sales]],0)</f>
        <v>0</v>
      </c>
      <c r="AB1993" s="47">
        <f>IFERROR(Table_Query_from_Mac10[[#This Row],[TotalCostFuture]]/Table_Query_from_Mac10[[#This Row],[totalsalesFuture]],0)</f>
        <v>0.39355742296918772</v>
      </c>
      <c r="AN1993" s="31">
        <v>3</v>
      </c>
      <c r="AO1993">
        <f t="shared" si="62"/>
        <v>1</v>
      </c>
      <c r="AQ1993" s="31">
        <v>20.41</v>
      </c>
      <c r="AR1993">
        <f t="shared" si="63"/>
        <v>7.14</v>
      </c>
    </row>
    <row r="1994" spans="1:44" x14ac:dyDescent="0.25">
      <c r="A1994">
        <v>90201</v>
      </c>
      <c r="B1994">
        <v>4</v>
      </c>
      <c r="C1994" t="s">
        <v>56</v>
      </c>
      <c r="D1994" t="s">
        <v>81</v>
      </c>
      <c r="E1994">
        <v>60</v>
      </c>
      <c r="F1994">
        <v>3.03</v>
      </c>
      <c r="G1994">
        <v>7.54</v>
      </c>
      <c r="H1994" s="1">
        <v>44851</v>
      </c>
      <c r="I1994" s="20">
        <v>0</v>
      </c>
      <c r="J1994" s="47">
        <f>Table_Query_from_Mac10[[#This Row],[unit_price]]-(Table_Query_from_Mac10[[#This Row],[unit_price]]*(Table_Query_from_Mac10[[#This Row],[discount_pct]]/100))</f>
        <v>7.54</v>
      </c>
      <c r="K1994" s="47">
        <f>Table_Query_from_Mac10[[#This Row],[unit_cost]]</f>
        <v>3.03</v>
      </c>
      <c r="L1994" s="47">
        <f>Table_Query_from_Mac10[[#This Row],[Live-cost]]*(1+Table_Query_from_Mac10[[#This Row],[CogsIncreasebyTYPE]])</f>
        <v>3.03</v>
      </c>
      <c r="M1994" s="47">
        <f>Table_Query_from_Mac10[[#This Row],[Live-cost]]*Table_Query_from_Mac10[[#This Row],[qty_to_ship]]</f>
        <v>181.79999999999998</v>
      </c>
      <c r="N1994" s="47">
        <f>IF(Table_Query_from_Mac10[[#This Row],[item_no]]="KDA",-Table_Query_from_Mac10[[#This Row],[unit_price]],Table_Query_from_Mac10[[#This Row],[Net Unit]]*Table_Query_from_Mac10[[#This Row],[qty_to_ship]])</f>
        <v>452.4</v>
      </c>
      <c r="O1994" s="47">
        <f>SUMIFS(Summary!C:C,Summary!H:H,Table_Query_from_Mac10[[#This Row],[Juiceoc]])</f>
        <v>0</v>
      </c>
      <c r="P1994" s="47">
        <f>SUMIFS(Summary!D:D,Summary!H:H,Table_Query_from_Mac10[[#This Row],[Juiceoc]])</f>
        <v>0</v>
      </c>
      <c r="Q1994" s="47">
        <f>SUMIFS(Summary!E:E,Summary!H:H,Table_Query_from_Mac10[[#This Row],[Juiceoc]])</f>
        <v>0</v>
      </c>
      <c r="R1994" s="47">
        <f>Table_Query_from_Mac10[[#This Row],[Net Unit]]*(1+Table_Query_from_Mac10[[#This Row],[PriceIncreasebyType]])</f>
        <v>7.54</v>
      </c>
      <c r="S1994" s="47">
        <f>Table_Query_from_Mac10[[#This Row],[UnitPriceFuture]]*Table_Query_from_Mac10[[#This Row],[qtytoShipFuture]]</f>
        <v>452.4</v>
      </c>
      <c r="T1994" s="47">
        <f>ROUND(Table_Query_from_Mac10[[#This Row],[qty_to_ship]]*(1+Table_Query_from_Mac10[[#This Row],[VolumeIncreasebyType]]),0)</f>
        <v>60</v>
      </c>
      <c r="U1994" s="47">
        <f>Table_Query_from_Mac10[[#This Row],[qtytoShipFuture]]*Table_Query_from_Mac10[[#This Row],[Future-cost]]</f>
        <v>181.79999999999998</v>
      </c>
      <c r="V1994" s="47">
        <f>Table_Query_from_Mac10[[#This Row],[qtytoShipFuture]]-Table_Query_from_Mac10[[#This Row],[qty_to_ship]]</f>
        <v>0</v>
      </c>
      <c r="W1994" s="47">
        <f>Table_Query_from_Mac10[[#This Row],[UnitPriceFuture]]</f>
        <v>7.54</v>
      </c>
      <c r="X1994" s="47">
        <f>Table_Query_from_Mac10[[#This Row],[Unit Increase]]*Table_Query_from_Mac10[[#This Row],[UnitPriceFuture]]</f>
        <v>0</v>
      </c>
      <c r="Y1994" s="47">
        <f>Table_Query_from_Mac10[[#This Row],[Unit Increase]]*Table_Query_from_Mac10[[#This Row],[Future-cost]]</f>
        <v>0</v>
      </c>
      <c r="Z1994" s="47">
        <f>-(Table_Query_from_Mac10[[#This Row],[Incremental Sales]]+((Table_Query_from_Mac10[[#This Row],[Incremental Sales]]*-(SUM(Summary!$S$8:$S$9)))))*Summary!$S$18</f>
        <v>0</v>
      </c>
      <c r="AA1994" s="47">
        <f>IFERROR(Table_Query_from_Mac10[[#This Row],[Incremental Cost]]/Table_Query_from_Mac10[[#This Row],[Incremental Sales]],0)</f>
        <v>0</v>
      </c>
      <c r="AB1994" s="47">
        <f>IFERROR(Table_Query_from_Mac10[[#This Row],[TotalCostFuture]]/Table_Query_from_Mac10[[#This Row],[totalsalesFuture]],0)</f>
        <v>0.40185676392572944</v>
      </c>
      <c r="AN1994" s="30">
        <v>240</v>
      </c>
      <c r="AO1994">
        <f t="shared" si="62"/>
        <v>60</v>
      </c>
      <c r="AQ1994" s="30">
        <v>21.53</v>
      </c>
      <c r="AR1994">
        <f t="shared" si="63"/>
        <v>7.54</v>
      </c>
    </row>
    <row r="1995" spans="1:44" x14ac:dyDescent="0.25">
      <c r="A1995">
        <v>90201</v>
      </c>
      <c r="B1995">
        <v>5</v>
      </c>
      <c r="C1995" t="s">
        <v>55</v>
      </c>
      <c r="D1995" t="s">
        <v>81</v>
      </c>
      <c r="E1995">
        <v>30</v>
      </c>
      <c r="F1995">
        <v>3.64</v>
      </c>
      <c r="G1995">
        <v>8.81</v>
      </c>
      <c r="H1995" s="1">
        <v>44851</v>
      </c>
      <c r="I1995" s="20">
        <v>0</v>
      </c>
      <c r="J1995" s="47">
        <f>Table_Query_from_Mac10[[#This Row],[unit_price]]-(Table_Query_from_Mac10[[#This Row],[unit_price]]*(Table_Query_from_Mac10[[#This Row],[discount_pct]]/100))</f>
        <v>8.81</v>
      </c>
      <c r="K1995" s="47">
        <f>Table_Query_from_Mac10[[#This Row],[unit_cost]]</f>
        <v>3.64</v>
      </c>
      <c r="L1995" s="47">
        <f>Table_Query_from_Mac10[[#This Row],[Live-cost]]*(1+Table_Query_from_Mac10[[#This Row],[CogsIncreasebyTYPE]])</f>
        <v>3.64</v>
      </c>
      <c r="M1995" s="47">
        <f>Table_Query_from_Mac10[[#This Row],[Live-cost]]*Table_Query_from_Mac10[[#This Row],[qty_to_ship]]</f>
        <v>109.2</v>
      </c>
      <c r="N1995" s="47">
        <f>IF(Table_Query_from_Mac10[[#This Row],[item_no]]="KDA",-Table_Query_from_Mac10[[#This Row],[unit_price]],Table_Query_from_Mac10[[#This Row],[Net Unit]]*Table_Query_from_Mac10[[#This Row],[qty_to_ship]])</f>
        <v>264.3</v>
      </c>
      <c r="O1995" s="47">
        <f>SUMIFS(Summary!C:C,Summary!H:H,Table_Query_from_Mac10[[#This Row],[Juiceoc]])</f>
        <v>0</v>
      </c>
      <c r="P1995" s="47">
        <f>SUMIFS(Summary!D:D,Summary!H:H,Table_Query_from_Mac10[[#This Row],[Juiceoc]])</f>
        <v>0</v>
      </c>
      <c r="Q1995" s="47">
        <f>SUMIFS(Summary!E:E,Summary!H:H,Table_Query_from_Mac10[[#This Row],[Juiceoc]])</f>
        <v>0</v>
      </c>
      <c r="R1995" s="47">
        <f>Table_Query_from_Mac10[[#This Row],[Net Unit]]*(1+Table_Query_from_Mac10[[#This Row],[PriceIncreasebyType]])</f>
        <v>8.81</v>
      </c>
      <c r="S1995" s="47">
        <f>Table_Query_from_Mac10[[#This Row],[UnitPriceFuture]]*Table_Query_from_Mac10[[#This Row],[qtytoShipFuture]]</f>
        <v>264.3</v>
      </c>
      <c r="T1995" s="47">
        <f>ROUND(Table_Query_from_Mac10[[#This Row],[qty_to_ship]]*(1+Table_Query_from_Mac10[[#This Row],[VolumeIncreasebyType]]),0)</f>
        <v>30</v>
      </c>
      <c r="U1995" s="47">
        <f>Table_Query_from_Mac10[[#This Row],[qtytoShipFuture]]*Table_Query_from_Mac10[[#This Row],[Future-cost]]</f>
        <v>109.2</v>
      </c>
      <c r="V1995" s="47">
        <f>Table_Query_from_Mac10[[#This Row],[qtytoShipFuture]]-Table_Query_from_Mac10[[#This Row],[qty_to_ship]]</f>
        <v>0</v>
      </c>
      <c r="W1995" s="47">
        <f>Table_Query_from_Mac10[[#This Row],[UnitPriceFuture]]</f>
        <v>8.81</v>
      </c>
      <c r="X1995" s="47">
        <f>Table_Query_from_Mac10[[#This Row],[Unit Increase]]*Table_Query_from_Mac10[[#This Row],[UnitPriceFuture]]</f>
        <v>0</v>
      </c>
      <c r="Y1995" s="47">
        <f>Table_Query_from_Mac10[[#This Row],[Unit Increase]]*Table_Query_from_Mac10[[#This Row],[Future-cost]]</f>
        <v>0</v>
      </c>
      <c r="Z1995" s="47">
        <f>-(Table_Query_from_Mac10[[#This Row],[Incremental Sales]]+((Table_Query_from_Mac10[[#This Row],[Incremental Sales]]*-(SUM(Summary!$S$8:$S$9)))))*Summary!$S$18</f>
        <v>0</v>
      </c>
      <c r="AA1995" s="47">
        <f>IFERROR(Table_Query_from_Mac10[[#This Row],[Incremental Cost]]/Table_Query_from_Mac10[[#This Row],[Incremental Sales]],0)</f>
        <v>0</v>
      </c>
      <c r="AB1995" s="47">
        <f>IFERROR(Table_Query_from_Mac10[[#This Row],[TotalCostFuture]]/Table_Query_from_Mac10[[#This Row],[totalsalesFuture]],0)</f>
        <v>0.41316685584562995</v>
      </c>
      <c r="AN1995" s="31">
        <v>120</v>
      </c>
      <c r="AO1995">
        <f t="shared" si="62"/>
        <v>30</v>
      </c>
      <c r="AQ1995" s="31">
        <v>25.16</v>
      </c>
      <c r="AR1995">
        <f t="shared" si="63"/>
        <v>8.81</v>
      </c>
    </row>
    <row r="1996" spans="1:44" x14ac:dyDescent="0.25">
      <c r="A1996">
        <v>90201</v>
      </c>
      <c r="B1996">
        <v>3</v>
      </c>
      <c r="C1996" t="s">
        <v>56</v>
      </c>
      <c r="D1996" t="s">
        <v>81</v>
      </c>
      <c r="E1996">
        <v>1</v>
      </c>
      <c r="F1996">
        <v>2.81</v>
      </c>
      <c r="G1996">
        <v>7.14</v>
      </c>
      <c r="H1996" s="1">
        <v>44855</v>
      </c>
      <c r="I1996" s="20">
        <v>0</v>
      </c>
      <c r="J1996" s="47">
        <f>Table_Query_from_Mac10[[#This Row],[unit_price]]-(Table_Query_from_Mac10[[#This Row],[unit_price]]*(Table_Query_from_Mac10[[#This Row],[discount_pct]]/100))</f>
        <v>7.14</v>
      </c>
      <c r="K1996" s="47">
        <f>Table_Query_from_Mac10[[#This Row],[unit_cost]]</f>
        <v>2.81</v>
      </c>
      <c r="L1996" s="47">
        <f>Table_Query_from_Mac10[[#This Row],[Live-cost]]*(1+Table_Query_from_Mac10[[#This Row],[CogsIncreasebyTYPE]])</f>
        <v>2.81</v>
      </c>
      <c r="M1996" s="47">
        <f>Table_Query_from_Mac10[[#This Row],[Live-cost]]*Table_Query_from_Mac10[[#This Row],[qty_to_ship]]</f>
        <v>2.81</v>
      </c>
      <c r="N1996" s="47">
        <f>IF(Table_Query_from_Mac10[[#This Row],[item_no]]="KDA",-Table_Query_from_Mac10[[#This Row],[unit_price]],Table_Query_from_Mac10[[#This Row],[Net Unit]]*Table_Query_from_Mac10[[#This Row],[qty_to_ship]])</f>
        <v>7.14</v>
      </c>
      <c r="O1996" s="47">
        <f>SUMIFS(Summary!C:C,Summary!H:H,Table_Query_from_Mac10[[#This Row],[Juiceoc]])</f>
        <v>0</v>
      </c>
      <c r="P1996" s="47">
        <f>SUMIFS(Summary!D:D,Summary!H:H,Table_Query_from_Mac10[[#This Row],[Juiceoc]])</f>
        <v>0</v>
      </c>
      <c r="Q1996" s="47">
        <f>SUMIFS(Summary!E:E,Summary!H:H,Table_Query_from_Mac10[[#This Row],[Juiceoc]])</f>
        <v>0</v>
      </c>
      <c r="R1996" s="47">
        <f>Table_Query_from_Mac10[[#This Row],[Net Unit]]*(1+Table_Query_from_Mac10[[#This Row],[PriceIncreasebyType]])</f>
        <v>7.14</v>
      </c>
      <c r="S1996" s="47">
        <f>Table_Query_from_Mac10[[#This Row],[UnitPriceFuture]]*Table_Query_from_Mac10[[#This Row],[qtytoShipFuture]]</f>
        <v>7.14</v>
      </c>
      <c r="T1996" s="47">
        <f>ROUND(Table_Query_from_Mac10[[#This Row],[qty_to_ship]]*(1+Table_Query_from_Mac10[[#This Row],[VolumeIncreasebyType]]),0)</f>
        <v>1</v>
      </c>
      <c r="U1996" s="47">
        <f>Table_Query_from_Mac10[[#This Row],[qtytoShipFuture]]*Table_Query_from_Mac10[[#This Row],[Future-cost]]</f>
        <v>2.81</v>
      </c>
      <c r="V1996" s="47">
        <f>Table_Query_from_Mac10[[#This Row],[qtytoShipFuture]]-Table_Query_from_Mac10[[#This Row],[qty_to_ship]]</f>
        <v>0</v>
      </c>
      <c r="W1996" s="47">
        <f>Table_Query_from_Mac10[[#This Row],[UnitPriceFuture]]</f>
        <v>7.14</v>
      </c>
      <c r="X1996" s="47">
        <f>Table_Query_from_Mac10[[#This Row],[Unit Increase]]*Table_Query_from_Mac10[[#This Row],[UnitPriceFuture]]</f>
        <v>0</v>
      </c>
      <c r="Y1996" s="47">
        <f>Table_Query_from_Mac10[[#This Row],[Unit Increase]]*Table_Query_from_Mac10[[#This Row],[Future-cost]]</f>
        <v>0</v>
      </c>
      <c r="Z1996" s="47">
        <f>-(Table_Query_from_Mac10[[#This Row],[Incremental Sales]]+((Table_Query_from_Mac10[[#This Row],[Incremental Sales]]*-(SUM(Summary!$S$8:$S$9)))))*Summary!$S$18</f>
        <v>0</v>
      </c>
      <c r="AA1996" s="47">
        <f>IFERROR(Table_Query_from_Mac10[[#This Row],[Incremental Cost]]/Table_Query_from_Mac10[[#This Row],[Incremental Sales]],0)</f>
        <v>0</v>
      </c>
      <c r="AB1996" s="47">
        <f>IFERROR(Table_Query_from_Mac10[[#This Row],[TotalCostFuture]]/Table_Query_from_Mac10[[#This Row],[totalsalesFuture]],0)</f>
        <v>0.39355742296918772</v>
      </c>
      <c r="AN1996" s="30">
        <v>3</v>
      </c>
      <c r="AO1996">
        <f t="shared" si="62"/>
        <v>1</v>
      </c>
      <c r="AQ1996" s="30">
        <v>20.41</v>
      </c>
      <c r="AR1996">
        <f t="shared" si="63"/>
        <v>7.14</v>
      </c>
    </row>
    <row r="1997" spans="1:44" x14ac:dyDescent="0.25">
      <c r="A1997">
        <v>90202</v>
      </c>
      <c r="B1997">
        <v>1</v>
      </c>
      <c r="C1997" t="s">
        <v>55</v>
      </c>
      <c r="D1997" t="s">
        <v>81</v>
      </c>
      <c r="E1997">
        <v>24</v>
      </c>
      <c r="F1997">
        <v>8.64</v>
      </c>
      <c r="G1997">
        <v>22.29</v>
      </c>
      <c r="H1997" s="1">
        <v>44853</v>
      </c>
      <c r="I1997" s="20">
        <v>0</v>
      </c>
      <c r="J1997" s="47">
        <f>Table_Query_from_Mac10[[#This Row],[unit_price]]-(Table_Query_from_Mac10[[#This Row],[unit_price]]*(Table_Query_from_Mac10[[#This Row],[discount_pct]]/100))</f>
        <v>22.29</v>
      </c>
      <c r="K1997" s="47">
        <f>Table_Query_from_Mac10[[#This Row],[unit_cost]]</f>
        <v>8.64</v>
      </c>
      <c r="L1997" s="47">
        <f>Table_Query_from_Mac10[[#This Row],[Live-cost]]*(1+Table_Query_from_Mac10[[#This Row],[CogsIncreasebyTYPE]])</f>
        <v>8.64</v>
      </c>
      <c r="M1997" s="47">
        <f>Table_Query_from_Mac10[[#This Row],[Live-cost]]*Table_Query_from_Mac10[[#This Row],[qty_to_ship]]</f>
        <v>207.36</v>
      </c>
      <c r="N1997" s="47">
        <f>IF(Table_Query_from_Mac10[[#This Row],[item_no]]="KDA",-Table_Query_from_Mac10[[#This Row],[unit_price]],Table_Query_from_Mac10[[#This Row],[Net Unit]]*Table_Query_from_Mac10[[#This Row],[qty_to_ship]])</f>
        <v>534.96</v>
      </c>
      <c r="O1997" s="47">
        <f>SUMIFS(Summary!C:C,Summary!H:H,Table_Query_from_Mac10[[#This Row],[Juiceoc]])</f>
        <v>0</v>
      </c>
      <c r="P1997" s="47">
        <f>SUMIFS(Summary!D:D,Summary!H:H,Table_Query_from_Mac10[[#This Row],[Juiceoc]])</f>
        <v>0</v>
      </c>
      <c r="Q1997" s="47">
        <f>SUMIFS(Summary!E:E,Summary!H:H,Table_Query_from_Mac10[[#This Row],[Juiceoc]])</f>
        <v>0</v>
      </c>
      <c r="R1997" s="47">
        <f>Table_Query_from_Mac10[[#This Row],[Net Unit]]*(1+Table_Query_from_Mac10[[#This Row],[PriceIncreasebyType]])</f>
        <v>22.29</v>
      </c>
      <c r="S1997" s="47">
        <f>Table_Query_from_Mac10[[#This Row],[UnitPriceFuture]]*Table_Query_from_Mac10[[#This Row],[qtytoShipFuture]]</f>
        <v>534.96</v>
      </c>
      <c r="T1997" s="47">
        <f>ROUND(Table_Query_from_Mac10[[#This Row],[qty_to_ship]]*(1+Table_Query_from_Mac10[[#This Row],[VolumeIncreasebyType]]),0)</f>
        <v>24</v>
      </c>
      <c r="U1997" s="47">
        <f>Table_Query_from_Mac10[[#This Row],[qtytoShipFuture]]*Table_Query_from_Mac10[[#This Row],[Future-cost]]</f>
        <v>207.36</v>
      </c>
      <c r="V1997" s="47">
        <f>Table_Query_from_Mac10[[#This Row],[qtytoShipFuture]]-Table_Query_from_Mac10[[#This Row],[qty_to_ship]]</f>
        <v>0</v>
      </c>
      <c r="W1997" s="47">
        <f>Table_Query_from_Mac10[[#This Row],[UnitPriceFuture]]</f>
        <v>22.29</v>
      </c>
      <c r="X1997" s="47">
        <f>Table_Query_from_Mac10[[#This Row],[Unit Increase]]*Table_Query_from_Mac10[[#This Row],[UnitPriceFuture]]</f>
        <v>0</v>
      </c>
      <c r="Y1997" s="47">
        <f>Table_Query_from_Mac10[[#This Row],[Unit Increase]]*Table_Query_from_Mac10[[#This Row],[Future-cost]]</f>
        <v>0</v>
      </c>
      <c r="Z1997" s="47">
        <f>-(Table_Query_from_Mac10[[#This Row],[Incremental Sales]]+((Table_Query_from_Mac10[[#This Row],[Incremental Sales]]*-(SUM(Summary!$S$8:$S$9)))))*Summary!$S$18</f>
        <v>0</v>
      </c>
      <c r="AA1997" s="47">
        <f>IFERROR(Table_Query_from_Mac10[[#This Row],[Incremental Cost]]/Table_Query_from_Mac10[[#This Row],[Incremental Sales]],0)</f>
        <v>0</v>
      </c>
      <c r="AB1997" s="47">
        <f>IFERROR(Table_Query_from_Mac10[[#This Row],[TotalCostFuture]]/Table_Query_from_Mac10[[#This Row],[totalsalesFuture]],0)</f>
        <v>0.38761776581426649</v>
      </c>
      <c r="AN1997" s="31">
        <v>96</v>
      </c>
      <c r="AO1997">
        <f t="shared" si="62"/>
        <v>24</v>
      </c>
      <c r="AQ1997" s="31">
        <v>63.68</v>
      </c>
      <c r="AR1997">
        <f t="shared" si="63"/>
        <v>22.29</v>
      </c>
    </row>
    <row r="1998" spans="1:44" x14ac:dyDescent="0.25">
      <c r="A1998">
        <v>90202</v>
      </c>
      <c r="B1998">
        <v>2</v>
      </c>
      <c r="C1998" t="s">
        <v>55</v>
      </c>
      <c r="D1998" t="s">
        <v>81</v>
      </c>
      <c r="E1998">
        <v>23</v>
      </c>
      <c r="F1998">
        <v>10.09</v>
      </c>
      <c r="G1998">
        <v>27.39</v>
      </c>
      <c r="H1998" s="1">
        <v>44853</v>
      </c>
      <c r="I1998" s="20">
        <v>0</v>
      </c>
      <c r="J1998" s="47">
        <f>Table_Query_from_Mac10[[#This Row],[unit_price]]-(Table_Query_from_Mac10[[#This Row],[unit_price]]*(Table_Query_from_Mac10[[#This Row],[discount_pct]]/100))</f>
        <v>27.39</v>
      </c>
      <c r="K1998" s="47">
        <f>Table_Query_from_Mac10[[#This Row],[unit_cost]]</f>
        <v>10.09</v>
      </c>
      <c r="L1998" s="47">
        <f>Table_Query_from_Mac10[[#This Row],[Live-cost]]*(1+Table_Query_from_Mac10[[#This Row],[CogsIncreasebyTYPE]])</f>
        <v>10.09</v>
      </c>
      <c r="M1998" s="47">
        <f>Table_Query_from_Mac10[[#This Row],[Live-cost]]*Table_Query_from_Mac10[[#This Row],[qty_to_ship]]</f>
        <v>232.07</v>
      </c>
      <c r="N1998" s="47">
        <f>IF(Table_Query_from_Mac10[[#This Row],[item_no]]="KDA",-Table_Query_from_Mac10[[#This Row],[unit_price]],Table_Query_from_Mac10[[#This Row],[Net Unit]]*Table_Query_from_Mac10[[#This Row],[qty_to_ship]])</f>
        <v>629.97</v>
      </c>
      <c r="O1998" s="47">
        <f>SUMIFS(Summary!C:C,Summary!H:H,Table_Query_from_Mac10[[#This Row],[Juiceoc]])</f>
        <v>0</v>
      </c>
      <c r="P1998" s="47">
        <f>SUMIFS(Summary!D:D,Summary!H:H,Table_Query_from_Mac10[[#This Row],[Juiceoc]])</f>
        <v>0</v>
      </c>
      <c r="Q1998" s="47">
        <f>SUMIFS(Summary!E:E,Summary!H:H,Table_Query_from_Mac10[[#This Row],[Juiceoc]])</f>
        <v>0</v>
      </c>
      <c r="R1998" s="47">
        <f>Table_Query_from_Mac10[[#This Row],[Net Unit]]*(1+Table_Query_from_Mac10[[#This Row],[PriceIncreasebyType]])</f>
        <v>27.39</v>
      </c>
      <c r="S1998" s="47">
        <f>Table_Query_from_Mac10[[#This Row],[UnitPriceFuture]]*Table_Query_from_Mac10[[#This Row],[qtytoShipFuture]]</f>
        <v>629.97</v>
      </c>
      <c r="T1998" s="47">
        <f>ROUND(Table_Query_from_Mac10[[#This Row],[qty_to_ship]]*(1+Table_Query_from_Mac10[[#This Row],[VolumeIncreasebyType]]),0)</f>
        <v>23</v>
      </c>
      <c r="U1998" s="47">
        <f>Table_Query_from_Mac10[[#This Row],[qtytoShipFuture]]*Table_Query_from_Mac10[[#This Row],[Future-cost]]</f>
        <v>232.07</v>
      </c>
      <c r="V1998" s="47">
        <f>Table_Query_from_Mac10[[#This Row],[qtytoShipFuture]]-Table_Query_from_Mac10[[#This Row],[qty_to_ship]]</f>
        <v>0</v>
      </c>
      <c r="W1998" s="47">
        <f>Table_Query_from_Mac10[[#This Row],[UnitPriceFuture]]</f>
        <v>27.39</v>
      </c>
      <c r="X1998" s="47">
        <f>Table_Query_from_Mac10[[#This Row],[Unit Increase]]*Table_Query_from_Mac10[[#This Row],[UnitPriceFuture]]</f>
        <v>0</v>
      </c>
      <c r="Y1998" s="47">
        <f>Table_Query_from_Mac10[[#This Row],[Unit Increase]]*Table_Query_from_Mac10[[#This Row],[Future-cost]]</f>
        <v>0</v>
      </c>
      <c r="Z1998" s="47">
        <f>-(Table_Query_from_Mac10[[#This Row],[Incremental Sales]]+((Table_Query_from_Mac10[[#This Row],[Incremental Sales]]*-(SUM(Summary!$S$8:$S$9)))))*Summary!$S$18</f>
        <v>0</v>
      </c>
      <c r="AA1998" s="47">
        <f>IFERROR(Table_Query_from_Mac10[[#This Row],[Incremental Cost]]/Table_Query_from_Mac10[[#This Row],[Incremental Sales]],0)</f>
        <v>0</v>
      </c>
      <c r="AB1998" s="47">
        <f>IFERROR(Table_Query_from_Mac10[[#This Row],[TotalCostFuture]]/Table_Query_from_Mac10[[#This Row],[totalsalesFuture]],0)</f>
        <v>0.36838262139466954</v>
      </c>
      <c r="AN1998" s="30">
        <v>90</v>
      </c>
      <c r="AO1998">
        <f t="shared" si="62"/>
        <v>23</v>
      </c>
      <c r="AQ1998" s="30">
        <v>78.25</v>
      </c>
      <c r="AR1998">
        <f t="shared" si="63"/>
        <v>27.39</v>
      </c>
    </row>
    <row r="1999" spans="1:44" x14ac:dyDescent="0.25">
      <c r="A1999">
        <v>90202</v>
      </c>
      <c r="B1999">
        <v>3</v>
      </c>
      <c r="C1999" t="s">
        <v>55</v>
      </c>
      <c r="D1999" t="s">
        <v>81</v>
      </c>
      <c r="E1999">
        <v>15</v>
      </c>
      <c r="F1999">
        <v>11.51</v>
      </c>
      <c r="G1999">
        <v>30.88</v>
      </c>
      <c r="H1999" s="1">
        <v>44853</v>
      </c>
      <c r="I1999" s="20">
        <v>0</v>
      </c>
      <c r="J1999" s="47">
        <f>Table_Query_from_Mac10[[#This Row],[unit_price]]-(Table_Query_from_Mac10[[#This Row],[unit_price]]*(Table_Query_from_Mac10[[#This Row],[discount_pct]]/100))</f>
        <v>30.88</v>
      </c>
      <c r="K1999" s="47">
        <f>Table_Query_from_Mac10[[#This Row],[unit_cost]]</f>
        <v>11.51</v>
      </c>
      <c r="L1999" s="47">
        <f>Table_Query_from_Mac10[[#This Row],[Live-cost]]*(1+Table_Query_from_Mac10[[#This Row],[CogsIncreasebyTYPE]])</f>
        <v>11.51</v>
      </c>
      <c r="M1999" s="47">
        <f>Table_Query_from_Mac10[[#This Row],[Live-cost]]*Table_Query_from_Mac10[[#This Row],[qty_to_ship]]</f>
        <v>172.65</v>
      </c>
      <c r="N1999" s="47">
        <f>IF(Table_Query_from_Mac10[[#This Row],[item_no]]="KDA",-Table_Query_from_Mac10[[#This Row],[unit_price]],Table_Query_from_Mac10[[#This Row],[Net Unit]]*Table_Query_from_Mac10[[#This Row],[qty_to_ship]])</f>
        <v>463.2</v>
      </c>
      <c r="O1999" s="47">
        <f>SUMIFS(Summary!C:C,Summary!H:H,Table_Query_from_Mac10[[#This Row],[Juiceoc]])</f>
        <v>0</v>
      </c>
      <c r="P1999" s="47">
        <f>SUMIFS(Summary!D:D,Summary!H:H,Table_Query_from_Mac10[[#This Row],[Juiceoc]])</f>
        <v>0</v>
      </c>
      <c r="Q1999" s="47">
        <f>SUMIFS(Summary!E:E,Summary!H:H,Table_Query_from_Mac10[[#This Row],[Juiceoc]])</f>
        <v>0</v>
      </c>
      <c r="R1999" s="47">
        <f>Table_Query_from_Mac10[[#This Row],[Net Unit]]*(1+Table_Query_from_Mac10[[#This Row],[PriceIncreasebyType]])</f>
        <v>30.88</v>
      </c>
      <c r="S1999" s="47">
        <f>Table_Query_from_Mac10[[#This Row],[UnitPriceFuture]]*Table_Query_from_Mac10[[#This Row],[qtytoShipFuture]]</f>
        <v>463.2</v>
      </c>
      <c r="T1999" s="47">
        <f>ROUND(Table_Query_from_Mac10[[#This Row],[qty_to_ship]]*(1+Table_Query_from_Mac10[[#This Row],[VolumeIncreasebyType]]),0)</f>
        <v>15</v>
      </c>
      <c r="U1999" s="47">
        <f>Table_Query_from_Mac10[[#This Row],[qtytoShipFuture]]*Table_Query_from_Mac10[[#This Row],[Future-cost]]</f>
        <v>172.65</v>
      </c>
      <c r="V1999" s="47">
        <f>Table_Query_from_Mac10[[#This Row],[qtytoShipFuture]]-Table_Query_from_Mac10[[#This Row],[qty_to_ship]]</f>
        <v>0</v>
      </c>
      <c r="W1999" s="47">
        <f>Table_Query_from_Mac10[[#This Row],[UnitPriceFuture]]</f>
        <v>30.88</v>
      </c>
      <c r="X1999" s="47">
        <f>Table_Query_from_Mac10[[#This Row],[Unit Increase]]*Table_Query_from_Mac10[[#This Row],[UnitPriceFuture]]</f>
        <v>0</v>
      </c>
      <c r="Y1999" s="47">
        <f>Table_Query_from_Mac10[[#This Row],[Unit Increase]]*Table_Query_from_Mac10[[#This Row],[Future-cost]]</f>
        <v>0</v>
      </c>
      <c r="Z1999" s="47">
        <f>-(Table_Query_from_Mac10[[#This Row],[Incremental Sales]]+((Table_Query_from_Mac10[[#This Row],[Incremental Sales]]*-(SUM(Summary!$S$8:$S$9)))))*Summary!$S$18</f>
        <v>0</v>
      </c>
      <c r="AA1999" s="47">
        <f>IFERROR(Table_Query_from_Mac10[[#This Row],[Incremental Cost]]/Table_Query_from_Mac10[[#This Row],[Incremental Sales]],0)</f>
        <v>0</v>
      </c>
      <c r="AB1999" s="47">
        <f>IFERROR(Table_Query_from_Mac10[[#This Row],[TotalCostFuture]]/Table_Query_from_Mac10[[#This Row],[totalsalesFuture]],0)</f>
        <v>0.37273316062176171</v>
      </c>
      <c r="AN1999" s="31">
        <v>60</v>
      </c>
      <c r="AO1999">
        <f t="shared" si="62"/>
        <v>15</v>
      </c>
      <c r="AQ1999" s="31">
        <v>88.23</v>
      </c>
      <c r="AR1999">
        <f t="shared" si="63"/>
        <v>30.88</v>
      </c>
    </row>
    <row r="2000" spans="1:44" x14ac:dyDescent="0.25">
      <c r="A2000">
        <v>90202</v>
      </c>
      <c r="B2000">
        <v>4</v>
      </c>
      <c r="C2000" t="s">
        <v>55</v>
      </c>
      <c r="D2000" t="s">
        <v>81</v>
      </c>
      <c r="E2000">
        <v>12</v>
      </c>
      <c r="F2000">
        <v>13.35</v>
      </c>
      <c r="G2000">
        <v>36.880000000000003</v>
      </c>
      <c r="H2000" s="1">
        <v>44853</v>
      </c>
      <c r="I2000" s="20">
        <v>0</v>
      </c>
      <c r="J2000" s="47">
        <f>Table_Query_from_Mac10[[#This Row],[unit_price]]-(Table_Query_from_Mac10[[#This Row],[unit_price]]*(Table_Query_from_Mac10[[#This Row],[discount_pct]]/100))</f>
        <v>36.880000000000003</v>
      </c>
      <c r="K2000" s="47">
        <f>Table_Query_from_Mac10[[#This Row],[unit_cost]]</f>
        <v>13.35</v>
      </c>
      <c r="L2000" s="47">
        <f>Table_Query_from_Mac10[[#This Row],[Live-cost]]*(1+Table_Query_from_Mac10[[#This Row],[CogsIncreasebyTYPE]])</f>
        <v>13.35</v>
      </c>
      <c r="M2000" s="47">
        <f>Table_Query_from_Mac10[[#This Row],[Live-cost]]*Table_Query_from_Mac10[[#This Row],[qty_to_ship]]</f>
        <v>160.19999999999999</v>
      </c>
      <c r="N2000" s="47">
        <f>IF(Table_Query_from_Mac10[[#This Row],[item_no]]="KDA",-Table_Query_from_Mac10[[#This Row],[unit_price]],Table_Query_from_Mac10[[#This Row],[Net Unit]]*Table_Query_from_Mac10[[#This Row],[qty_to_ship]])</f>
        <v>442.56000000000006</v>
      </c>
      <c r="O2000" s="47">
        <f>SUMIFS(Summary!C:C,Summary!H:H,Table_Query_from_Mac10[[#This Row],[Juiceoc]])</f>
        <v>0</v>
      </c>
      <c r="P2000" s="47">
        <f>SUMIFS(Summary!D:D,Summary!H:H,Table_Query_from_Mac10[[#This Row],[Juiceoc]])</f>
        <v>0</v>
      </c>
      <c r="Q2000" s="47">
        <f>SUMIFS(Summary!E:E,Summary!H:H,Table_Query_from_Mac10[[#This Row],[Juiceoc]])</f>
        <v>0</v>
      </c>
      <c r="R2000" s="47">
        <f>Table_Query_from_Mac10[[#This Row],[Net Unit]]*(1+Table_Query_from_Mac10[[#This Row],[PriceIncreasebyType]])</f>
        <v>36.880000000000003</v>
      </c>
      <c r="S2000" s="47">
        <f>Table_Query_from_Mac10[[#This Row],[UnitPriceFuture]]*Table_Query_from_Mac10[[#This Row],[qtytoShipFuture]]</f>
        <v>442.56000000000006</v>
      </c>
      <c r="T2000" s="47">
        <f>ROUND(Table_Query_from_Mac10[[#This Row],[qty_to_ship]]*(1+Table_Query_from_Mac10[[#This Row],[VolumeIncreasebyType]]),0)</f>
        <v>12</v>
      </c>
      <c r="U2000" s="47">
        <f>Table_Query_from_Mac10[[#This Row],[qtytoShipFuture]]*Table_Query_from_Mac10[[#This Row],[Future-cost]]</f>
        <v>160.19999999999999</v>
      </c>
      <c r="V2000" s="47">
        <f>Table_Query_from_Mac10[[#This Row],[qtytoShipFuture]]-Table_Query_from_Mac10[[#This Row],[qty_to_ship]]</f>
        <v>0</v>
      </c>
      <c r="W2000" s="47">
        <f>Table_Query_from_Mac10[[#This Row],[UnitPriceFuture]]</f>
        <v>36.880000000000003</v>
      </c>
      <c r="X2000" s="47">
        <f>Table_Query_from_Mac10[[#This Row],[Unit Increase]]*Table_Query_from_Mac10[[#This Row],[UnitPriceFuture]]</f>
        <v>0</v>
      </c>
      <c r="Y2000" s="47">
        <f>Table_Query_from_Mac10[[#This Row],[Unit Increase]]*Table_Query_from_Mac10[[#This Row],[Future-cost]]</f>
        <v>0</v>
      </c>
      <c r="Z2000" s="47">
        <f>-(Table_Query_from_Mac10[[#This Row],[Incremental Sales]]+((Table_Query_from_Mac10[[#This Row],[Incremental Sales]]*-(SUM(Summary!$S$8:$S$9)))))*Summary!$S$18</f>
        <v>0</v>
      </c>
      <c r="AA2000" s="47">
        <f>IFERROR(Table_Query_from_Mac10[[#This Row],[Incremental Cost]]/Table_Query_from_Mac10[[#This Row],[Incremental Sales]],0)</f>
        <v>0</v>
      </c>
      <c r="AB2000" s="47">
        <f>IFERROR(Table_Query_from_Mac10[[#This Row],[TotalCostFuture]]/Table_Query_from_Mac10[[#This Row],[totalsalesFuture]],0)</f>
        <v>0.36198481561822121</v>
      </c>
      <c r="AN2000" s="30">
        <v>48</v>
      </c>
      <c r="AO2000">
        <f t="shared" si="62"/>
        <v>12</v>
      </c>
      <c r="AQ2000" s="30">
        <v>105.36</v>
      </c>
      <c r="AR2000">
        <f t="shared" si="63"/>
        <v>36.880000000000003</v>
      </c>
    </row>
    <row r="2001" spans="1:44" x14ac:dyDescent="0.25">
      <c r="A2001">
        <v>90202</v>
      </c>
      <c r="B2001">
        <v>5</v>
      </c>
      <c r="C2001" t="s">
        <v>55</v>
      </c>
      <c r="D2001" t="s">
        <v>81</v>
      </c>
      <c r="E2001">
        <v>15</v>
      </c>
      <c r="F2001">
        <v>15.13</v>
      </c>
      <c r="G2001">
        <v>43.63</v>
      </c>
      <c r="H2001" s="1">
        <v>44853</v>
      </c>
      <c r="I2001" s="20">
        <v>0</v>
      </c>
      <c r="J2001" s="47">
        <f>Table_Query_from_Mac10[[#This Row],[unit_price]]-(Table_Query_from_Mac10[[#This Row],[unit_price]]*(Table_Query_from_Mac10[[#This Row],[discount_pct]]/100))</f>
        <v>43.63</v>
      </c>
      <c r="K2001" s="47">
        <f>Table_Query_from_Mac10[[#This Row],[unit_cost]]</f>
        <v>15.13</v>
      </c>
      <c r="L2001" s="47">
        <f>Table_Query_from_Mac10[[#This Row],[Live-cost]]*(1+Table_Query_from_Mac10[[#This Row],[CogsIncreasebyTYPE]])</f>
        <v>15.13</v>
      </c>
      <c r="M2001" s="47">
        <f>Table_Query_from_Mac10[[#This Row],[Live-cost]]*Table_Query_from_Mac10[[#This Row],[qty_to_ship]]</f>
        <v>226.95000000000002</v>
      </c>
      <c r="N2001" s="47">
        <f>IF(Table_Query_from_Mac10[[#This Row],[item_no]]="KDA",-Table_Query_from_Mac10[[#This Row],[unit_price]],Table_Query_from_Mac10[[#This Row],[Net Unit]]*Table_Query_from_Mac10[[#This Row],[qty_to_ship]])</f>
        <v>654.45000000000005</v>
      </c>
      <c r="O2001" s="47">
        <f>SUMIFS(Summary!C:C,Summary!H:H,Table_Query_from_Mac10[[#This Row],[Juiceoc]])</f>
        <v>0</v>
      </c>
      <c r="P2001" s="47">
        <f>SUMIFS(Summary!D:D,Summary!H:H,Table_Query_from_Mac10[[#This Row],[Juiceoc]])</f>
        <v>0</v>
      </c>
      <c r="Q2001" s="47">
        <f>SUMIFS(Summary!E:E,Summary!H:H,Table_Query_from_Mac10[[#This Row],[Juiceoc]])</f>
        <v>0</v>
      </c>
      <c r="R2001" s="47">
        <f>Table_Query_from_Mac10[[#This Row],[Net Unit]]*(1+Table_Query_from_Mac10[[#This Row],[PriceIncreasebyType]])</f>
        <v>43.63</v>
      </c>
      <c r="S2001" s="47">
        <f>Table_Query_from_Mac10[[#This Row],[UnitPriceFuture]]*Table_Query_from_Mac10[[#This Row],[qtytoShipFuture]]</f>
        <v>654.45000000000005</v>
      </c>
      <c r="T2001" s="47">
        <f>ROUND(Table_Query_from_Mac10[[#This Row],[qty_to_ship]]*(1+Table_Query_from_Mac10[[#This Row],[VolumeIncreasebyType]]),0)</f>
        <v>15</v>
      </c>
      <c r="U2001" s="47">
        <f>Table_Query_from_Mac10[[#This Row],[qtytoShipFuture]]*Table_Query_from_Mac10[[#This Row],[Future-cost]]</f>
        <v>226.95000000000002</v>
      </c>
      <c r="V2001" s="47">
        <f>Table_Query_from_Mac10[[#This Row],[qtytoShipFuture]]-Table_Query_from_Mac10[[#This Row],[qty_to_ship]]</f>
        <v>0</v>
      </c>
      <c r="W2001" s="47">
        <f>Table_Query_from_Mac10[[#This Row],[UnitPriceFuture]]</f>
        <v>43.63</v>
      </c>
      <c r="X2001" s="47">
        <f>Table_Query_from_Mac10[[#This Row],[Unit Increase]]*Table_Query_from_Mac10[[#This Row],[UnitPriceFuture]]</f>
        <v>0</v>
      </c>
      <c r="Y2001" s="47">
        <f>Table_Query_from_Mac10[[#This Row],[Unit Increase]]*Table_Query_from_Mac10[[#This Row],[Future-cost]]</f>
        <v>0</v>
      </c>
      <c r="Z2001" s="47">
        <f>-(Table_Query_from_Mac10[[#This Row],[Incremental Sales]]+((Table_Query_from_Mac10[[#This Row],[Incremental Sales]]*-(SUM(Summary!$S$8:$S$9)))))*Summary!$S$18</f>
        <v>0</v>
      </c>
      <c r="AA2001" s="47">
        <f>IFERROR(Table_Query_from_Mac10[[#This Row],[Incremental Cost]]/Table_Query_from_Mac10[[#This Row],[Incremental Sales]],0)</f>
        <v>0</v>
      </c>
      <c r="AB2001" s="47">
        <f>IFERROR(Table_Query_from_Mac10[[#This Row],[TotalCostFuture]]/Table_Query_from_Mac10[[#This Row],[totalsalesFuture]],0)</f>
        <v>0.34677973871189549</v>
      </c>
      <c r="AN2001" s="31">
        <v>60</v>
      </c>
      <c r="AO2001">
        <f t="shared" si="62"/>
        <v>15</v>
      </c>
      <c r="AQ2001" s="31">
        <v>124.66</v>
      </c>
      <c r="AR2001">
        <f t="shared" si="63"/>
        <v>43.63</v>
      </c>
    </row>
    <row r="2002" spans="1:44" x14ac:dyDescent="0.25">
      <c r="A2002">
        <v>90202</v>
      </c>
      <c r="B2002">
        <v>6</v>
      </c>
      <c r="C2002" t="s">
        <v>55</v>
      </c>
      <c r="D2002" t="s">
        <v>81</v>
      </c>
      <c r="E2002">
        <v>6</v>
      </c>
      <c r="F2002">
        <v>16.73</v>
      </c>
      <c r="G2002">
        <v>55.1</v>
      </c>
      <c r="H2002" s="1">
        <v>44853</v>
      </c>
      <c r="I2002" s="20">
        <v>0</v>
      </c>
      <c r="J2002" s="47">
        <f>Table_Query_from_Mac10[[#This Row],[unit_price]]-(Table_Query_from_Mac10[[#This Row],[unit_price]]*(Table_Query_from_Mac10[[#This Row],[discount_pct]]/100))</f>
        <v>55.1</v>
      </c>
      <c r="K2002" s="47">
        <f>Table_Query_from_Mac10[[#This Row],[unit_cost]]</f>
        <v>16.73</v>
      </c>
      <c r="L2002" s="47">
        <f>Table_Query_from_Mac10[[#This Row],[Live-cost]]*(1+Table_Query_from_Mac10[[#This Row],[CogsIncreasebyTYPE]])</f>
        <v>16.73</v>
      </c>
      <c r="M2002" s="47">
        <f>Table_Query_from_Mac10[[#This Row],[Live-cost]]*Table_Query_from_Mac10[[#This Row],[qty_to_ship]]</f>
        <v>100.38</v>
      </c>
      <c r="N2002" s="47">
        <f>IF(Table_Query_from_Mac10[[#This Row],[item_no]]="KDA",-Table_Query_from_Mac10[[#This Row],[unit_price]],Table_Query_from_Mac10[[#This Row],[Net Unit]]*Table_Query_from_Mac10[[#This Row],[qty_to_ship]])</f>
        <v>330.6</v>
      </c>
      <c r="O2002" s="47">
        <f>SUMIFS(Summary!C:C,Summary!H:H,Table_Query_from_Mac10[[#This Row],[Juiceoc]])</f>
        <v>0</v>
      </c>
      <c r="P2002" s="47">
        <f>SUMIFS(Summary!D:D,Summary!H:H,Table_Query_from_Mac10[[#This Row],[Juiceoc]])</f>
        <v>0</v>
      </c>
      <c r="Q2002" s="47">
        <f>SUMIFS(Summary!E:E,Summary!H:H,Table_Query_from_Mac10[[#This Row],[Juiceoc]])</f>
        <v>0</v>
      </c>
      <c r="R2002" s="47">
        <f>Table_Query_from_Mac10[[#This Row],[Net Unit]]*(1+Table_Query_from_Mac10[[#This Row],[PriceIncreasebyType]])</f>
        <v>55.1</v>
      </c>
      <c r="S2002" s="47">
        <f>Table_Query_from_Mac10[[#This Row],[UnitPriceFuture]]*Table_Query_from_Mac10[[#This Row],[qtytoShipFuture]]</f>
        <v>330.6</v>
      </c>
      <c r="T2002" s="47">
        <f>ROUND(Table_Query_from_Mac10[[#This Row],[qty_to_ship]]*(1+Table_Query_from_Mac10[[#This Row],[VolumeIncreasebyType]]),0)</f>
        <v>6</v>
      </c>
      <c r="U2002" s="47">
        <f>Table_Query_from_Mac10[[#This Row],[qtytoShipFuture]]*Table_Query_from_Mac10[[#This Row],[Future-cost]]</f>
        <v>100.38</v>
      </c>
      <c r="V2002" s="47">
        <f>Table_Query_from_Mac10[[#This Row],[qtytoShipFuture]]-Table_Query_from_Mac10[[#This Row],[qty_to_ship]]</f>
        <v>0</v>
      </c>
      <c r="W2002" s="47">
        <f>Table_Query_from_Mac10[[#This Row],[UnitPriceFuture]]</f>
        <v>55.1</v>
      </c>
      <c r="X2002" s="47">
        <f>Table_Query_from_Mac10[[#This Row],[Unit Increase]]*Table_Query_from_Mac10[[#This Row],[UnitPriceFuture]]</f>
        <v>0</v>
      </c>
      <c r="Y2002" s="47">
        <f>Table_Query_from_Mac10[[#This Row],[Unit Increase]]*Table_Query_from_Mac10[[#This Row],[Future-cost]]</f>
        <v>0</v>
      </c>
      <c r="Z2002" s="47">
        <f>-(Table_Query_from_Mac10[[#This Row],[Incremental Sales]]+((Table_Query_from_Mac10[[#This Row],[Incremental Sales]]*-(SUM(Summary!$S$8:$S$9)))))*Summary!$S$18</f>
        <v>0</v>
      </c>
      <c r="AA2002" s="47">
        <f>IFERROR(Table_Query_from_Mac10[[#This Row],[Incremental Cost]]/Table_Query_from_Mac10[[#This Row],[Incremental Sales]],0)</f>
        <v>0</v>
      </c>
      <c r="AB2002" s="47">
        <f>IFERROR(Table_Query_from_Mac10[[#This Row],[TotalCostFuture]]/Table_Query_from_Mac10[[#This Row],[totalsalesFuture]],0)</f>
        <v>0.30362976406533571</v>
      </c>
      <c r="AN2002" s="30">
        <v>24</v>
      </c>
      <c r="AO2002">
        <f t="shared" si="62"/>
        <v>6</v>
      </c>
      <c r="AQ2002" s="30">
        <v>157.44</v>
      </c>
      <c r="AR2002">
        <f t="shared" si="63"/>
        <v>55.1</v>
      </c>
    </row>
    <row r="2003" spans="1:44" x14ac:dyDescent="0.25">
      <c r="A2003">
        <v>90202</v>
      </c>
      <c r="B2003">
        <v>7</v>
      </c>
      <c r="C2003" t="s">
        <v>55</v>
      </c>
      <c r="D2003" t="s">
        <v>81</v>
      </c>
      <c r="E2003">
        <v>7</v>
      </c>
      <c r="F2003">
        <v>5.51</v>
      </c>
      <c r="G2003">
        <v>14.43</v>
      </c>
      <c r="H2003" s="1">
        <v>44853</v>
      </c>
      <c r="I2003" s="20">
        <v>0</v>
      </c>
      <c r="J2003" s="47">
        <f>Table_Query_from_Mac10[[#This Row],[unit_price]]-(Table_Query_from_Mac10[[#This Row],[unit_price]]*(Table_Query_from_Mac10[[#This Row],[discount_pct]]/100))</f>
        <v>14.43</v>
      </c>
      <c r="K2003" s="47">
        <f>Table_Query_from_Mac10[[#This Row],[unit_cost]]</f>
        <v>5.51</v>
      </c>
      <c r="L2003" s="47">
        <f>Table_Query_from_Mac10[[#This Row],[Live-cost]]*(1+Table_Query_from_Mac10[[#This Row],[CogsIncreasebyTYPE]])</f>
        <v>5.51</v>
      </c>
      <c r="M2003" s="47">
        <f>Table_Query_from_Mac10[[#This Row],[Live-cost]]*Table_Query_from_Mac10[[#This Row],[qty_to_ship]]</f>
        <v>38.57</v>
      </c>
      <c r="N2003" s="47">
        <f>IF(Table_Query_from_Mac10[[#This Row],[item_no]]="KDA",-Table_Query_from_Mac10[[#This Row],[unit_price]],Table_Query_from_Mac10[[#This Row],[Net Unit]]*Table_Query_from_Mac10[[#This Row],[qty_to_ship]])</f>
        <v>101.00999999999999</v>
      </c>
      <c r="O2003" s="47">
        <f>SUMIFS(Summary!C:C,Summary!H:H,Table_Query_from_Mac10[[#This Row],[Juiceoc]])</f>
        <v>0</v>
      </c>
      <c r="P2003" s="47">
        <f>SUMIFS(Summary!D:D,Summary!H:H,Table_Query_from_Mac10[[#This Row],[Juiceoc]])</f>
        <v>0</v>
      </c>
      <c r="Q2003" s="47">
        <f>SUMIFS(Summary!E:E,Summary!H:H,Table_Query_from_Mac10[[#This Row],[Juiceoc]])</f>
        <v>0</v>
      </c>
      <c r="R2003" s="47">
        <f>Table_Query_from_Mac10[[#This Row],[Net Unit]]*(1+Table_Query_from_Mac10[[#This Row],[PriceIncreasebyType]])</f>
        <v>14.43</v>
      </c>
      <c r="S2003" s="47">
        <f>Table_Query_from_Mac10[[#This Row],[UnitPriceFuture]]*Table_Query_from_Mac10[[#This Row],[qtytoShipFuture]]</f>
        <v>101.00999999999999</v>
      </c>
      <c r="T2003" s="47">
        <f>ROUND(Table_Query_from_Mac10[[#This Row],[qty_to_ship]]*(1+Table_Query_from_Mac10[[#This Row],[VolumeIncreasebyType]]),0)</f>
        <v>7</v>
      </c>
      <c r="U2003" s="47">
        <f>Table_Query_from_Mac10[[#This Row],[qtytoShipFuture]]*Table_Query_from_Mac10[[#This Row],[Future-cost]]</f>
        <v>38.57</v>
      </c>
      <c r="V2003" s="47">
        <f>Table_Query_from_Mac10[[#This Row],[qtytoShipFuture]]-Table_Query_from_Mac10[[#This Row],[qty_to_ship]]</f>
        <v>0</v>
      </c>
      <c r="W2003" s="47">
        <f>Table_Query_from_Mac10[[#This Row],[UnitPriceFuture]]</f>
        <v>14.43</v>
      </c>
      <c r="X2003" s="47">
        <f>Table_Query_from_Mac10[[#This Row],[Unit Increase]]*Table_Query_from_Mac10[[#This Row],[UnitPriceFuture]]</f>
        <v>0</v>
      </c>
      <c r="Y2003" s="47">
        <f>Table_Query_from_Mac10[[#This Row],[Unit Increase]]*Table_Query_from_Mac10[[#This Row],[Future-cost]]</f>
        <v>0</v>
      </c>
      <c r="Z2003" s="47">
        <f>-(Table_Query_from_Mac10[[#This Row],[Incremental Sales]]+((Table_Query_from_Mac10[[#This Row],[Incremental Sales]]*-(SUM(Summary!$S$8:$S$9)))))*Summary!$S$18</f>
        <v>0</v>
      </c>
      <c r="AA2003" s="47">
        <f>IFERROR(Table_Query_from_Mac10[[#This Row],[Incremental Cost]]/Table_Query_from_Mac10[[#This Row],[Incremental Sales]],0)</f>
        <v>0</v>
      </c>
      <c r="AB2003" s="47">
        <f>IFERROR(Table_Query_from_Mac10[[#This Row],[TotalCostFuture]]/Table_Query_from_Mac10[[#This Row],[totalsalesFuture]],0)</f>
        <v>0.3818433818433819</v>
      </c>
      <c r="AN2003" s="31">
        <v>25</v>
      </c>
      <c r="AO2003">
        <f t="shared" si="62"/>
        <v>7</v>
      </c>
      <c r="AQ2003" s="31">
        <v>41.23</v>
      </c>
      <c r="AR2003">
        <f t="shared" si="63"/>
        <v>14.43</v>
      </c>
    </row>
    <row r="2004" spans="1:44" x14ac:dyDescent="0.25">
      <c r="A2004">
        <v>90202</v>
      </c>
      <c r="B2004">
        <v>8</v>
      </c>
      <c r="C2004" t="s">
        <v>55</v>
      </c>
      <c r="D2004" t="s">
        <v>81</v>
      </c>
      <c r="E2004">
        <v>10</v>
      </c>
      <c r="F2004">
        <v>5.94</v>
      </c>
      <c r="G2004">
        <v>15.15</v>
      </c>
      <c r="H2004" s="1">
        <v>44853</v>
      </c>
      <c r="I2004" s="20">
        <v>0</v>
      </c>
      <c r="J2004" s="47">
        <f>Table_Query_from_Mac10[[#This Row],[unit_price]]-(Table_Query_from_Mac10[[#This Row],[unit_price]]*(Table_Query_from_Mac10[[#This Row],[discount_pct]]/100))</f>
        <v>15.15</v>
      </c>
      <c r="K2004" s="47">
        <f>Table_Query_from_Mac10[[#This Row],[unit_cost]]</f>
        <v>5.94</v>
      </c>
      <c r="L2004" s="47">
        <f>Table_Query_from_Mac10[[#This Row],[Live-cost]]*(1+Table_Query_from_Mac10[[#This Row],[CogsIncreasebyTYPE]])</f>
        <v>5.94</v>
      </c>
      <c r="M2004" s="47">
        <f>Table_Query_from_Mac10[[#This Row],[Live-cost]]*Table_Query_from_Mac10[[#This Row],[qty_to_ship]]</f>
        <v>59.400000000000006</v>
      </c>
      <c r="N2004" s="47">
        <f>IF(Table_Query_from_Mac10[[#This Row],[item_no]]="KDA",-Table_Query_from_Mac10[[#This Row],[unit_price]],Table_Query_from_Mac10[[#This Row],[Net Unit]]*Table_Query_from_Mac10[[#This Row],[qty_to_ship]])</f>
        <v>151.5</v>
      </c>
      <c r="O2004" s="47">
        <f>SUMIFS(Summary!C:C,Summary!H:H,Table_Query_from_Mac10[[#This Row],[Juiceoc]])</f>
        <v>0</v>
      </c>
      <c r="P2004" s="47">
        <f>SUMIFS(Summary!D:D,Summary!H:H,Table_Query_from_Mac10[[#This Row],[Juiceoc]])</f>
        <v>0</v>
      </c>
      <c r="Q2004" s="47">
        <f>SUMIFS(Summary!E:E,Summary!H:H,Table_Query_from_Mac10[[#This Row],[Juiceoc]])</f>
        <v>0</v>
      </c>
      <c r="R2004" s="47">
        <f>Table_Query_from_Mac10[[#This Row],[Net Unit]]*(1+Table_Query_from_Mac10[[#This Row],[PriceIncreasebyType]])</f>
        <v>15.15</v>
      </c>
      <c r="S2004" s="47">
        <f>Table_Query_from_Mac10[[#This Row],[UnitPriceFuture]]*Table_Query_from_Mac10[[#This Row],[qtytoShipFuture]]</f>
        <v>151.5</v>
      </c>
      <c r="T2004" s="47">
        <f>ROUND(Table_Query_from_Mac10[[#This Row],[qty_to_ship]]*(1+Table_Query_from_Mac10[[#This Row],[VolumeIncreasebyType]]),0)</f>
        <v>10</v>
      </c>
      <c r="U2004" s="47">
        <f>Table_Query_from_Mac10[[#This Row],[qtytoShipFuture]]*Table_Query_from_Mac10[[#This Row],[Future-cost]]</f>
        <v>59.400000000000006</v>
      </c>
      <c r="V2004" s="47">
        <f>Table_Query_from_Mac10[[#This Row],[qtytoShipFuture]]-Table_Query_from_Mac10[[#This Row],[qty_to_ship]]</f>
        <v>0</v>
      </c>
      <c r="W2004" s="47">
        <f>Table_Query_from_Mac10[[#This Row],[UnitPriceFuture]]</f>
        <v>15.15</v>
      </c>
      <c r="X2004" s="47">
        <f>Table_Query_from_Mac10[[#This Row],[Unit Increase]]*Table_Query_from_Mac10[[#This Row],[UnitPriceFuture]]</f>
        <v>0</v>
      </c>
      <c r="Y2004" s="47">
        <f>Table_Query_from_Mac10[[#This Row],[Unit Increase]]*Table_Query_from_Mac10[[#This Row],[Future-cost]]</f>
        <v>0</v>
      </c>
      <c r="Z2004" s="47">
        <f>-(Table_Query_from_Mac10[[#This Row],[Incremental Sales]]+((Table_Query_from_Mac10[[#This Row],[Incremental Sales]]*-(SUM(Summary!$S$8:$S$9)))))*Summary!$S$18</f>
        <v>0</v>
      </c>
      <c r="AA2004" s="47">
        <f>IFERROR(Table_Query_from_Mac10[[#This Row],[Incremental Cost]]/Table_Query_from_Mac10[[#This Row],[Incremental Sales]],0)</f>
        <v>0</v>
      </c>
      <c r="AB2004" s="47">
        <f>IFERROR(Table_Query_from_Mac10[[#This Row],[TotalCostFuture]]/Table_Query_from_Mac10[[#This Row],[totalsalesFuture]],0)</f>
        <v>0.39207920792079209</v>
      </c>
      <c r="AN2004" s="30">
        <v>40</v>
      </c>
      <c r="AO2004">
        <f t="shared" si="62"/>
        <v>10</v>
      </c>
      <c r="AQ2004" s="30">
        <v>43.29</v>
      </c>
      <c r="AR2004">
        <f t="shared" si="63"/>
        <v>15.15</v>
      </c>
    </row>
    <row r="2005" spans="1:44" x14ac:dyDescent="0.25">
      <c r="A2005">
        <v>90202</v>
      </c>
      <c r="B2005">
        <v>9</v>
      </c>
      <c r="C2005" t="s">
        <v>55</v>
      </c>
      <c r="D2005" t="s">
        <v>81</v>
      </c>
      <c r="E2005">
        <v>8</v>
      </c>
      <c r="F2005">
        <v>6.59</v>
      </c>
      <c r="G2005">
        <v>16.97</v>
      </c>
      <c r="H2005" s="1">
        <v>44853</v>
      </c>
      <c r="I2005" s="20">
        <v>0</v>
      </c>
      <c r="J2005" s="47">
        <f>Table_Query_from_Mac10[[#This Row],[unit_price]]-(Table_Query_from_Mac10[[#This Row],[unit_price]]*(Table_Query_from_Mac10[[#This Row],[discount_pct]]/100))</f>
        <v>16.97</v>
      </c>
      <c r="K2005" s="47">
        <f>Table_Query_from_Mac10[[#This Row],[unit_cost]]</f>
        <v>6.59</v>
      </c>
      <c r="L2005" s="47">
        <f>Table_Query_from_Mac10[[#This Row],[Live-cost]]*(1+Table_Query_from_Mac10[[#This Row],[CogsIncreasebyTYPE]])</f>
        <v>6.59</v>
      </c>
      <c r="M2005" s="47">
        <f>Table_Query_from_Mac10[[#This Row],[Live-cost]]*Table_Query_from_Mac10[[#This Row],[qty_to_ship]]</f>
        <v>52.72</v>
      </c>
      <c r="N2005" s="47">
        <f>IF(Table_Query_from_Mac10[[#This Row],[item_no]]="KDA",-Table_Query_from_Mac10[[#This Row],[unit_price]],Table_Query_from_Mac10[[#This Row],[Net Unit]]*Table_Query_from_Mac10[[#This Row],[qty_to_ship]])</f>
        <v>135.76</v>
      </c>
      <c r="O2005" s="47">
        <f>SUMIFS(Summary!C:C,Summary!H:H,Table_Query_from_Mac10[[#This Row],[Juiceoc]])</f>
        <v>0</v>
      </c>
      <c r="P2005" s="47">
        <f>SUMIFS(Summary!D:D,Summary!H:H,Table_Query_from_Mac10[[#This Row],[Juiceoc]])</f>
        <v>0</v>
      </c>
      <c r="Q2005" s="47">
        <f>SUMIFS(Summary!E:E,Summary!H:H,Table_Query_from_Mac10[[#This Row],[Juiceoc]])</f>
        <v>0</v>
      </c>
      <c r="R2005" s="47">
        <f>Table_Query_from_Mac10[[#This Row],[Net Unit]]*(1+Table_Query_from_Mac10[[#This Row],[PriceIncreasebyType]])</f>
        <v>16.97</v>
      </c>
      <c r="S2005" s="47">
        <f>Table_Query_from_Mac10[[#This Row],[UnitPriceFuture]]*Table_Query_from_Mac10[[#This Row],[qtytoShipFuture]]</f>
        <v>135.76</v>
      </c>
      <c r="T2005" s="47">
        <f>ROUND(Table_Query_from_Mac10[[#This Row],[qty_to_ship]]*(1+Table_Query_from_Mac10[[#This Row],[VolumeIncreasebyType]]),0)</f>
        <v>8</v>
      </c>
      <c r="U2005" s="47">
        <f>Table_Query_from_Mac10[[#This Row],[qtytoShipFuture]]*Table_Query_from_Mac10[[#This Row],[Future-cost]]</f>
        <v>52.72</v>
      </c>
      <c r="V2005" s="47">
        <f>Table_Query_from_Mac10[[#This Row],[qtytoShipFuture]]-Table_Query_from_Mac10[[#This Row],[qty_to_ship]]</f>
        <v>0</v>
      </c>
      <c r="W2005" s="47">
        <f>Table_Query_from_Mac10[[#This Row],[UnitPriceFuture]]</f>
        <v>16.97</v>
      </c>
      <c r="X2005" s="47">
        <f>Table_Query_from_Mac10[[#This Row],[Unit Increase]]*Table_Query_from_Mac10[[#This Row],[UnitPriceFuture]]</f>
        <v>0</v>
      </c>
      <c r="Y2005" s="47">
        <f>Table_Query_from_Mac10[[#This Row],[Unit Increase]]*Table_Query_from_Mac10[[#This Row],[Future-cost]]</f>
        <v>0</v>
      </c>
      <c r="Z2005" s="47">
        <f>-(Table_Query_from_Mac10[[#This Row],[Incremental Sales]]+((Table_Query_from_Mac10[[#This Row],[Incremental Sales]]*-(SUM(Summary!$S$8:$S$9)))))*Summary!$S$18</f>
        <v>0</v>
      </c>
      <c r="AA2005" s="47">
        <f>IFERROR(Table_Query_from_Mac10[[#This Row],[Incremental Cost]]/Table_Query_from_Mac10[[#This Row],[Incremental Sales]],0)</f>
        <v>0</v>
      </c>
      <c r="AB2005" s="47">
        <f>IFERROR(Table_Query_from_Mac10[[#This Row],[TotalCostFuture]]/Table_Query_from_Mac10[[#This Row],[totalsalesFuture]],0)</f>
        <v>0.38833235120801418</v>
      </c>
      <c r="AN2005" s="31">
        <v>32</v>
      </c>
      <c r="AO2005">
        <f t="shared" si="62"/>
        <v>8</v>
      </c>
      <c r="AQ2005" s="31">
        <v>48.48</v>
      </c>
      <c r="AR2005">
        <f t="shared" si="63"/>
        <v>16.97</v>
      </c>
    </row>
    <row r="2006" spans="1:44" x14ac:dyDescent="0.25">
      <c r="A2006">
        <v>90202</v>
      </c>
      <c r="B2006">
        <v>10</v>
      </c>
      <c r="C2006" t="s">
        <v>55</v>
      </c>
      <c r="D2006" t="s">
        <v>81</v>
      </c>
      <c r="E2006">
        <v>16</v>
      </c>
      <c r="F2006">
        <v>7.16</v>
      </c>
      <c r="G2006">
        <v>18.600000000000001</v>
      </c>
      <c r="H2006" s="1">
        <v>44853</v>
      </c>
      <c r="I2006" s="20">
        <v>0</v>
      </c>
      <c r="J2006" s="47">
        <f>Table_Query_from_Mac10[[#This Row],[unit_price]]-(Table_Query_from_Mac10[[#This Row],[unit_price]]*(Table_Query_from_Mac10[[#This Row],[discount_pct]]/100))</f>
        <v>18.600000000000001</v>
      </c>
      <c r="K2006" s="47">
        <f>Table_Query_from_Mac10[[#This Row],[unit_cost]]</f>
        <v>7.16</v>
      </c>
      <c r="L2006" s="47">
        <f>Table_Query_from_Mac10[[#This Row],[Live-cost]]*(1+Table_Query_from_Mac10[[#This Row],[CogsIncreasebyTYPE]])</f>
        <v>7.16</v>
      </c>
      <c r="M2006" s="47">
        <f>Table_Query_from_Mac10[[#This Row],[Live-cost]]*Table_Query_from_Mac10[[#This Row],[qty_to_ship]]</f>
        <v>114.56</v>
      </c>
      <c r="N2006" s="47">
        <f>IF(Table_Query_from_Mac10[[#This Row],[item_no]]="KDA",-Table_Query_from_Mac10[[#This Row],[unit_price]],Table_Query_from_Mac10[[#This Row],[Net Unit]]*Table_Query_from_Mac10[[#This Row],[qty_to_ship]])</f>
        <v>297.60000000000002</v>
      </c>
      <c r="O2006" s="47">
        <f>SUMIFS(Summary!C:C,Summary!H:H,Table_Query_from_Mac10[[#This Row],[Juiceoc]])</f>
        <v>0</v>
      </c>
      <c r="P2006" s="47">
        <f>SUMIFS(Summary!D:D,Summary!H:H,Table_Query_from_Mac10[[#This Row],[Juiceoc]])</f>
        <v>0</v>
      </c>
      <c r="Q2006" s="47">
        <f>SUMIFS(Summary!E:E,Summary!H:H,Table_Query_from_Mac10[[#This Row],[Juiceoc]])</f>
        <v>0</v>
      </c>
      <c r="R2006" s="47">
        <f>Table_Query_from_Mac10[[#This Row],[Net Unit]]*(1+Table_Query_from_Mac10[[#This Row],[PriceIncreasebyType]])</f>
        <v>18.600000000000001</v>
      </c>
      <c r="S2006" s="47">
        <f>Table_Query_from_Mac10[[#This Row],[UnitPriceFuture]]*Table_Query_from_Mac10[[#This Row],[qtytoShipFuture]]</f>
        <v>297.60000000000002</v>
      </c>
      <c r="T2006" s="47">
        <f>ROUND(Table_Query_from_Mac10[[#This Row],[qty_to_ship]]*(1+Table_Query_from_Mac10[[#This Row],[VolumeIncreasebyType]]),0)</f>
        <v>16</v>
      </c>
      <c r="U2006" s="47">
        <f>Table_Query_from_Mac10[[#This Row],[qtytoShipFuture]]*Table_Query_from_Mac10[[#This Row],[Future-cost]]</f>
        <v>114.56</v>
      </c>
      <c r="V2006" s="47">
        <f>Table_Query_from_Mac10[[#This Row],[qtytoShipFuture]]-Table_Query_from_Mac10[[#This Row],[qty_to_ship]]</f>
        <v>0</v>
      </c>
      <c r="W2006" s="47">
        <f>Table_Query_from_Mac10[[#This Row],[UnitPriceFuture]]</f>
        <v>18.600000000000001</v>
      </c>
      <c r="X2006" s="47">
        <f>Table_Query_from_Mac10[[#This Row],[Unit Increase]]*Table_Query_from_Mac10[[#This Row],[UnitPriceFuture]]</f>
        <v>0</v>
      </c>
      <c r="Y2006" s="47">
        <f>Table_Query_from_Mac10[[#This Row],[Unit Increase]]*Table_Query_from_Mac10[[#This Row],[Future-cost]]</f>
        <v>0</v>
      </c>
      <c r="Z2006" s="47">
        <f>-(Table_Query_from_Mac10[[#This Row],[Incremental Sales]]+((Table_Query_from_Mac10[[#This Row],[Incremental Sales]]*-(SUM(Summary!$S$8:$S$9)))))*Summary!$S$18</f>
        <v>0</v>
      </c>
      <c r="AA2006" s="47">
        <f>IFERROR(Table_Query_from_Mac10[[#This Row],[Incremental Cost]]/Table_Query_from_Mac10[[#This Row],[Incremental Sales]],0)</f>
        <v>0</v>
      </c>
      <c r="AB2006" s="47">
        <f>IFERROR(Table_Query_from_Mac10[[#This Row],[TotalCostFuture]]/Table_Query_from_Mac10[[#This Row],[totalsalesFuture]],0)</f>
        <v>0.38494623655913979</v>
      </c>
      <c r="AN2006" s="30">
        <v>64</v>
      </c>
      <c r="AO2006">
        <f t="shared" si="62"/>
        <v>16</v>
      </c>
      <c r="AQ2006" s="30">
        <v>53.14</v>
      </c>
      <c r="AR2006">
        <f t="shared" si="63"/>
        <v>18.600000000000001</v>
      </c>
    </row>
    <row r="2007" spans="1:44" x14ac:dyDescent="0.25">
      <c r="A2007">
        <v>90202</v>
      </c>
      <c r="B2007">
        <v>11</v>
      </c>
      <c r="C2007" t="s">
        <v>55</v>
      </c>
      <c r="D2007" t="s">
        <v>81</v>
      </c>
      <c r="E2007">
        <v>15</v>
      </c>
      <c r="F2007">
        <v>7.81</v>
      </c>
      <c r="G2007">
        <v>20.46</v>
      </c>
      <c r="H2007" s="1">
        <v>44853</v>
      </c>
      <c r="I2007" s="20">
        <v>0</v>
      </c>
      <c r="J2007" s="47">
        <f>Table_Query_from_Mac10[[#This Row],[unit_price]]-(Table_Query_from_Mac10[[#This Row],[unit_price]]*(Table_Query_from_Mac10[[#This Row],[discount_pct]]/100))</f>
        <v>20.46</v>
      </c>
      <c r="K2007" s="47">
        <f>Table_Query_from_Mac10[[#This Row],[unit_cost]]</f>
        <v>7.81</v>
      </c>
      <c r="L2007" s="47">
        <f>Table_Query_from_Mac10[[#This Row],[Live-cost]]*(1+Table_Query_from_Mac10[[#This Row],[CogsIncreasebyTYPE]])</f>
        <v>7.81</v>
      </c>
      <c r="M2007" s="47">
        <f>Table_Query_from_Mac10[[#This Row],[Live-cost]]*Table_Query_from_Mac10[[#This Row],[qty_to_ship]]</f>
        <v>117.14999999999999</v>
      </c>
      <c r="N2007" s="47">
        <f>IF(Table_Query_from_Mac10[[#This Row],[item_no]]="KDA",-Table_Query_from_Mac10[[#This Row],[unit_price]],Table_Query_from_Mac10[[#This Row],[Net Unit]]*Table_Query_from_Mac10[[#This Row],[qty_to_ship]])</f>
        <v>306.90000000000003</v>
      </c>
      <c r="O2007" s="47">
        <f>SUMIFS(Summary!C:C,Summary!H:H,Table_Query_from_Mac10[[#This Row],[Juiceoc]])</f>
        <v>0</v>
      </c>
      <c r="P2007" s="47">
        <f>SUMIFS(Summary!D:D,Summary!H:H,Table_Query_from_Mac10[[#This Row],[Juiceoc]])</f>
        <v>0</v>
      </c>
      <c r="Q2007" s="47">
        <f>SUMIFS(Summary!E:E,Summary!H:H,Table_Query_from_Mac10[[#This Row],[Juiceoc]])</f>
        <v>0</v>
      </c>
      <c r="R2007" s="47">
        <f>Table_Query_from_Mac10[[#This Row],[Net Unit]]*(1+Table_Query_from_Mac10[[#This Row],[PriceIncreasebyType]])</f>
        <v>20.46</v>
      </c>
      <c r="S2007" s="47">
        <f>Table_Query_from_Mac10[[#This Row],[UnitPriceFuture]]*Table_Query_from_Mac10[[#This Row],[qtytoShipFuture]]</f>
        <v>306.90000000000003</v>
      </c>
      <c r="T2007" s="47">
        <f>ROUND(Table_Query_from_Mac10[[#This Row],[qty_to_ship]]*(1+Table_Query_from_Mac10[[#This Row],[VolumeIncreasebyType]]),0)</f>
        <v>15</v>
      </c>
      <c r="U2007" s="47">
        <f>Table_Query_from_Mac10[[#This Row],[qtytoShipFuture]]*Table_Query_from_Mac10[[#This Row],[Future-cost]]</f>
        <v>117.14999999999999</v>
      </c>
      <c r="V2007" s="47">
        <f>Table_Query_from_Mac10[[#This Row],[qtytoShipFuture]]-Table_Query_from_Mac10[[#This Row],[qty_to_ship]]</f>
        <v>0</v>
      </c>
      <c r="W2007" s="47">
        <f>Table_Query_from_Mac10[[#This Row],[UnitPriceFuture]]</f>
        <v>20.46</v>
      </c>
      <c r="X2007" s="47">
        <f>Table_Query_from_Mac10[[#This Row],[Unit Increase]]*Table_Query_from_Mac10[[#This Row],[UnitPriceFuture]]</f>
        <v>0</v>
      </c>
      <c r="Y2007" s="47">
        <f>Table_Query_from_Mac10[[#This Row],[Unit Increase]]*Table_Query_from_Mac10[[#This Row],[Future-cost]]</f>
        <v>0</v>
      </c>
      <c r="Z2007" s="47">
        <f>-(Table_Query_from_Mac10[[#This Row],[Incremental Sales]]+((Table_Query_from_Mac10[[#This Row],[Incremental Sales]]*-(SUM(Summary!$S$8:$S$9)))))*Summary!$S$18</f>
        <v>0</v>
      </c>
      <c r="AA2007" s="47">
        <f>IFERROR(Table_Query_from_Mac10[[#This Row],[Incremental Cost]]/Table_Query_from_Mac10[[#This Row],[Incremental Sales]],0)</f>
        <v>0</v>
      </c>
      <c r="AB2007" s="47">
        <f>IFERROR(Table_Query_from_Mac10[[#This Row],[TotalCostFuture]]/Table_Query_from_Mac10[[#This Row],[totalsalesFuture]],0)</f>
        <v>0.38172043010752682</v>
      </c>
      <c r="AN2007" s="31">
        <v>60</v>
      </c>
      <c r="AO2007">
        <f t="shared" si="62"/>
        <v>15</v>
      </c>
      <c r="AQ2007" s="31">
        <v>58.47</v>
      </c>
      <c r="AR2007">
        <f t="shared" si="63"/>
        <v>20.46</v>
      </c>
    </row>
    <row r="2008" spans="1:44" x14ac:dyDescent="0.25">
      <c r="A2008">
        <v>90203</v>
      </c>
      <c r="B2008">
        <v>1</v>
      </c>
      <c r="C2008" t="s">
        <v>57</v>
      </c>
      <c r="D2008" t="s">
        <v>49</v>
      </c>
      <c r="E2008">
        <v>48</v>
      </c>
      <c r="F2008">
        <v>8.36</v>
      </c>
      <c r="G2008">
        <v>18.62</v>
      </c>
      <c r="H2008" s="1">
        <v>44865</v>
      </c>
      <c r="I2008" s="20">
        <v>0</v>
      </c>
      <c r="J2008" s="47">
        <f>Table_Query_from_Mac10[[#This Row],[unit_price]]-(Table_Query_from_Mac10[[#This Row],[unit_price]]*(Table_Query_from_Mac10[[#This Row],[discount_pct]]/100))</f>
        <v>18.62</v>
      </c>
      <c r="K2008" s="47">
        <f>Table_Query_from_Mac10[[#This Row],[unit_cost]]</f>
        <v>8.36</v>
      </c>
      <c r="L2008" s="47">
        <f>Table_Query_from_Mac10[[#This Row],[Live-cost]]*(1+Table_Query_from_Mac10[[#This Row],[CogsIncreasebyTYPE]])</f>
        <v>8.36</v>
      </c>
      <c r="M2008" s="47">
        <f>Table_Query_from_Mac10[[#This Row],[Live-cost]]*Table_Query_from_Mac10[[#This Row],[qty_to_ship]]</f>
        <v>401.28</v>
      </c>
      <c r="N2008" s="47">
        <f>IF(Table_Query_from_Mac10[[#This Row],[item_no]]="KDA",-Table_Query_from_Mac10[[#This Row],[unit_price]],Table_Query_from_Mac10[[#This Row],[Net Unit]]*Table_Query_from_Mac10[[#This Row],[qty_to_ship]])</f>
        <v>893.76</v>
      </c>
      <c r="O2008" s="47">
        <f>SUMIFS(Summary!C:C,Summary!H:H,Table_Query_from_Mac10[[#This Row],[Juiceoc]])</f>
        <v>0</v>
      </c>
      <c r="P2008" s="47">
        <f>SUMIFS(Summary!D:D,Summary!H:H,Table_Query_from_Mac10[[#This Row],[Juiceoc]])</f>
        <v>0</v>
      </c>
      <c r="Q2008" s="47">
        <f>SUMIFS(Summary!E:E,Summary!H:H,Table_Query_from_Mac10[[#This Row],[Juiceoc]])</f>
        <v>0</v>
      </c>
      <c r="R2008" s="47">
        <f>Table_Query_from_Mac10[[#This Row],[Net Unit]]*(1+Table_Query_from_Mac10[[#This Row],[PriceIncreasebyType]])</f>
        <v>18.62</v>
      </c>
      <c r="S2008" s="47">
        <f>Table_Query_from_Mac10[[#This Row],[UnitPriceFuture]]*Table_Query_from_Mac10[[#This Row],[qtytoShipFuture]]</f>
        <v>893.76</v>
      </c>
      <c r="T2008" s="47">
        <f>ROUND(Table_Query_from_Mac10[[#This Row],[qty_to_ship]]*(1+Table_Query_from_Mac10[[#This Row],[VolumeIncreasebyType]]),0)</f>
        <v>48</v>
      </c>
      <c r="U2008" s="47">
        <f>Table_Query_from_Mac10[[#This Row],[qtytoShipFuture]]*Table_Query_from_Mac10[[#This Row],[Future-cost]]</f>
        <v>401.28</v>
      </c>
      <c r="V2008" s="47">
        <f>Table_Query_from_Mac10[[#This Row],[qtytoShipFuture]]-Table_Query_from_Mac10[[#This Row],[qty_to_ship]]</f>
        <v>0</v>
      </c>
      <c r="W2008" s="47">
        <f>Table_Query_from_Mac10[[#This Row],[UnitPriceFuture]]</f>
        <v>18.62</v>
      </c>
      <c r="X2008" s="47">
        <f>Table_Query_from_Mac10[[#This Row],[Unit Increase]]*Table_Query_from_Mac10[[#This Row],[UnitPriceFuture]]</f>
        <v>0</v>
      </c>
      <c r="Y2008" s="47">
        <f>Table_Query_from_Mac10[[#This Row],[Unit Increase]]*Table_Query_from_Mac10[[#This Row],[Future-cost]]</f>
        <v>0</v>
      </c>
      <c r="Z2008" s="47">
        <f>-(Table_Query_from_Mac10[[#This Row],[Incremental Sales]]+((Table_Query_from_Mac10[[#This Row],[Incremental Sales]]*-(SUM(Summary!$S$8:$S$9)))))*Summary!$S$18</f>
        <v>0</v>
      </c>
      <c r="AA2008" s="47">
        <f>IFERROR(Table_Query_from_Mac10[[#This Row],[Incremental Cost]]/Table_Query_from_Mac10[[#This Row],[Incremental Sales]],0)</f>
        <v>0</v>
      </c>
      <c r="AB2008" s="47">
        <f>IFERROR(Table_Query_from_Mac10[[#This Row],[TotalCostFuture]]/Table_Query_from_Mac10[[#This Row],[totalsalesFuture]],0)</f>
        <v>0.44897959183673469</v>
      </c>
      <c r="AN2008" s="30">
        <v>192</v>
      </c>
      <c r="AO2008">
        <f t="shared" si="62"/>
        <v>48</v>
      </c>
      <c r="AQ2008" s="30">
        <v>53.21</v>
      </c>
      <c r="AR2008">
        <f t="shared" si="63"/>
        <v>18.62</v>
      </c>
    </row>
    <row r="2009" spans="1:44" x14ac:dyDescent="0.25">
      <c r="A2009">
        <v>90203</v>
      </c>
      <c r="B2009">
        <v>2</v>
      </c>
      <c r="C2009" t="s">
        <v>57</v>
      </c>
      <c r="D2009" t="s">
        <v>49</v>
      </c>
      <c r="E2009">
        <v>80</v>
      </c>
      <c r="F2009">
        <v>7.05</v>
      </c>
      <c r="G2009">
        <v>15.56</v>
      </c>
      <c r="H2009" s="1">
        <v>44865</v>
      </c>
      <c r="I2009" s="20">
        <v>0</v>
      </c>
      <c r="J2009" s="47">
        <f>Table_Query_from_Mac10[[#This Row],[unit_price]]-(Table_Query_from_Mac10[[#This Row],[unit_price]]*(Table_Query_from_Mac10[[#This Row],[discount_pct]]/100))</f>
        <v>15.56</v>
      </c>
      <c r="K2009" s="47">
        <f>Table_Query_from_Mac10[[#This Row],[unit_cost]]</f>
        <v>7.05</v>
      </c>
      <c r="L2009" s="47">
        <f>Table_Query_from_Mac10[[#This Row],[Live-cost]]*(1+Table_Query_from_Mac10[[#This Row],[CogsIncreasebyTYPE]])</f>
        <v>7.05</v>
      </c>
      <c r="M2009" s="47">
        <f>Table_Query_from_Mac10[[#This Row],[Live-cost]]*Table_Query_from_Mac10[[#This Row],[qty_to_ship]]</f>
        <v>564</v>
      </c>
      <c r="N2009" s="47">
        <f>IF(Table_Query_from_Mac10[[#This Row],[item_no]]="KDA",-Table_Query_from_Mac10[[#This Row],[unit_price]],Table_Query_from_Mac10[[#This Row],[Net Unit]]*Table_Query_from_Mac10[[#This Row],[qty_to_ship]])</f>
        <v>1244.8</v>
      </c>
      <c r="O2009" s="47">
        <f>SUMIFS(Summary!C:C,Summary!H:H,Table_Query_from_Mac10[[#This Row],[Juiceoc]])</f>
        <v>0</v>
      </c>
      <c r="P2009" s="47">
        <f>SUMIFS(Summary!D:D,Summary!H:H,Table_Query_from_Mac10[[#This Row],[Juiceoc]])</f>
        <v>0</v>
      </c>
      <c r="Q2009" s="47">
        <f>SUMIFS(Summary!E:E,Summary!H:H,Table_Query_from_Mac10[[#This Row],[Juiceoc]])</f>
        <v>0</v>
      </c>
      <c r="R2009" s="47">
        <f>Table_Query_from_Mac10[[#This Row],[Net Unit]]*(1+Table_Query_from_Mac10[[#This Row],[PriceIncreasebyType]])</f>
        <v>15.56</v>
      </c>
      <c r="S2009" s="47">
        <f>Table_Query_from_Mac10[[#This Row],[UnitPriceFuture]]*Table_Query_from_Mac10[[#This Row],[qtytoShipFuture]]</f>
        <v>1244.8</v>
      </c>
      <c r="T2009" s="47">
        <f>ROUND(Table_Query_from_Mac10[[#This Row],[qty_to_ship]]*(1+Table_Query_from_Mac10[[#This Row],[VolumeIncreasebyType]]),0)</f>
        <v>80</v>
      </c>
      <c r="U2009" s="47">
        <f>Table_Query_from_Mac10[[#This Row],[qtytoShipFuture]]*Table_Query_from_Mac10[[#This Row],[Future-cost]]</f>
        <v>564</v>
      </c>
      <c r="V2009" s="47">
        <f>Table_Query_from_Mac10[[#This Row],[qtytoShipFuture]]-Table_Query_from_Mac10[[#This Row],[qty_to_ship]]</f>
        <v>0</v>
      </c>
      <c r="W2009" s="47">
        <f>Table_Query_from_Mac10[[#This Row],[UnitPriceFuture]]</f>
        <v>15.56</v>
      </c>
      <c r="X2009" s="47">
        <f>Table_Query_from_Mac10[[#This Row],[Unit Increase]]*Table_Query_from_Mac10[[#This Row],[UnitPriceFuture]]</f>
        <v>0</v>
      </c>
      <c r="Y2009" s="47">
        <f>Table_Query_from_Mac10[[#This Row],[Unit Increase]]*Table_Query_from_Mac10[[#This Row],[Future-cost]]</f>
        <v>0</v>
      </c>
      <c r="Z2009" s="47">
        <f>-(Table_Query_from_Mac10[[#This Row],[Incremental Sales]]+((Table_Query_from_Mac10[[#This Row],[Incremental Sales]]*-(SUM(Summary!$S$8:$S$9)))))*Summary!$S$18</f>
        <v>0</v>
      </c>
      <c r="AA2009" s="47">
        <f>IFERROR(Table_Query_from_Mac10[[#This Row],[Incremental Cost]]/Table_Query_from_Mac10[[#This Row],[Incremental Sales]],0)</f>
        <v>0</v>
      </c>
      <c r="AB2009" s="47">
        <f>IFERROR(Table_Query_from_Mac10[[#This Row],[TotalCostFuture]]/Table_Query_from_Mac10[[#This Row],[totalsalesFuture]],0)</f>
        <v>0.45308483290488433</v>
      </c>
      <c r="AN2009" s="31">
        <v>320</v>
      </c>
      <c r="AO2009">
        <f t="shared" si="62"/>
        <v>80</v>
      </c>
      <c r="AQ2009" s="31">
        <v>44.45</v>
      </c>
      <c r="AR2009">
        <f t="shared" si="63"/>
        <v>15.56</v>
      </c>
    </row>
    <row r="2010" spans="1:44" x14ac:dyDescent="0.25">
      <c r="A2010">
        <v>90203</v>
      </c>
      <c r="B2010">
        <v>3</v>
      </c>
      <c r="C2010" t="s">
        <v>59</v>
      </c>
      <c r="D2010" t="s">
        <v>49</v>
      </c>
      <c r="E2010">
        <v>48</v>
      </c>
      <c r="F2010">
        <v>5.7</v>
      </c>
      <c r="G2010">
        <v>11.96</v>
      </c>
      <c r="H2010" s="1">
        <v>44865</v>
      </c>
      <c r="I2010" s="20">
        <v>0</v>
      </c>
      <c r="J2010" s="47">
        <f>Table_Query_from_Mac10[[#This Row],[unit_price]]-(Table_Query_from_Mac10[[#This Row],[unit_price]]*(Table_Query_from_Mac10[[#This Row],[discount_pct]]/100))</f>
        <v>11.96</v>
      </c>
      <c r="K2010" s="47">
        <f>Table_Query_from_Mac10[[#This Row],[unit_cost]]</f>
        <v>5.7</v>
      </c>
      <c r="L2010" s="47">
        <f>Table_Query_from_Mac10[[#This Row],[Live-cost]]*(1+Table_Query_from_Mac10[[#This Row],[CogsIncreasebyTYPE]])</f>
        <v>5.7</v>
      </c>
      <c r="M2010" s="47">
        <f>Table_Query_from_Mac10[[#This Row],[Live-cost]]*Table_Query_from_Mac10[[#This Row],[qty_to_ship]]</f>
        <v>273.60000000000002</v>
      </c>
      <c r="N2010" s="47">
        <f>IF(Table_Query_from_Mac10[[#This Row],[item_no]]="KDA",-Table_Query_from_Mac10[[#This Row],[unit_price]],Table_Query_from_Mac10[[#This Row],[Net Unit]]*Table_Query_from_Mac10[[#This Row],[qty_to_ship]])</f>
        <v>574.08000000000004</v>
      </c>
      <c r="O2010" s="47">
        <f>SUMIFS(Summary!C:C,Summary!H:H,Table_Query_from_Mac10[[#This Row],[Juiceoc]])</f>
        <v>0</v>
      </c>
      <c r="P2010" s="47">
        <f>SUMIFS(Summary!D:D,Summary!H:H,Table_Query_from_Mac10[[#This Row],[Juiceoc]])</f>
        <v>0</v>
      </c>
      <c r="Q2010" s="47">
        <f>SUMIFS(Summary!E:E,Summary!H:H,Table_Query_from_Mac10[[#This Row],[Juiceoc]])</f>
        <v>0</v>
      </c>
      <c r="R2010" s="47">
        <f>Table_Query_from_Mac10[[#This Row],[Net Unit]]*(1+Table_Query_from_Mac10[[#This Row],[PriceIncreasebyType]])</f>
        <v>11.96</v>
      </c>
      <c r="S2010" s="47">
        <f>Table_Query_from_Mac10[[#This Row],[UnitPriceFuture]]*Table_Query_from_Mac10[[#This Row],[qtytoShipFuture]]</f>
        <v>574.08000000000004</v>
      </c>
      <c r="T2010" s="47">
        <f>ROUND(Table_Query_from_Mac10[[#This Row],[qty_to_ship]]*(1+Table_Query_from_Mac10[[#This Row],[VolumeIncreasebyType]]),0)</f>
        <v>48</v>
      </c>
      <c r="U2010" s="47">
        <f>Table_Query_from_Mac10[[#This Row],[qtytoShipFuture]]*Table_Query_from_Mac10[[#This Row],[Future-cost]]</f>
        <v>273.60000000000002</v>
      </c>
      <c r="V2010" s="47">
        <f>Table_Query_from_Mac10[[#This Row],[qtytoShipFuture]]-Table_Query_from_Mac10[[#This Row],[qty_to_ship]]</f>
        <v>0</v>
      </c>
      <c r="W2010" s="47">
        <f>Table_Query_from_Mac10[[#This Row],[UnitPriceFuture]]</f>
        <v>11.96</v>
      </c>
      <c r="X2010" s="47">
        <f>Table_Query_from_Mac10[[#This Row],[Unit Increase]]*Table_Query_from_Mac10[[#This Row],[UnitPriceFuture]]</f>
        <v>0</v>
      </c>
      <c r="Y2010" s="47">
        <f>Table_Query_from_Mac10[[#This Row],[Unit Increase]]*Table_Query_from_Mac10[[#This Row],[Future-cost]]</f>
        <v>0</v>
      </c>
      <c r="Z2010" s="47">
        <f>-(Table_Query_from_Mac10[[#This Row],[Incremental Sales]]+((Table_Query_from_Mac10[[#This Row],[Incremental Sales]]*-(SUM(Summary!$S$8:$S$9)))))*Summary!$S$18</f>
        <v>0</v>
      </c>
      <c r="AA2010" s="47">
        <f>IFERROR(Table_Query_from_Mac10[[#This Row],[Incremental Cost]]/Table_Query_from_Mac10[[#This Row],[Incremental Sales]],0)</f>
        <v>0</v>
      </c>
      <c r="AB2010" s="47">
        <f>IFERROR(Table_Query_from_Mac10[[#This Row],[TotalCostFuture]]/Table_Query_from_Mac10[[#This Row],[totalsalesFuture]],0)</f>
        <v>0.47658862876254182</v>
      </c>
      <c r="AN2010" s="30">
        <v>192</v>
      </c>
      <c r="AO2010">
        <f t="shared" si="62"/>
        <v>48</v>
      </c>
      <c r="AQ2010" s="30">
        <v>34.18</v>
      </c>
      <c r="AR2010">
        <f t="shared" si="63"/>
        <v>11.96</v>
      </c>
    </row>
    <row r="2011" spans="1:44" x14ac:dyDescent="0.25">
      <c r="A2011">
        <v>90203</v>
      </c>
      <c r="B2011">
        <v>4</v>
      </c>
      <c r="C2011" t="s">
        <v>59</v>
      </c>
      <c r="D2011" t="s">
        <v>49</v>
      </c>
      <c r="E2011">
        <v>100</v>
      </c>
      <c r="F2011">
        <v>4.2699999999999996</v>
      </c>
      <c r="G2011">
        <v>8.98</v>
      </c>
      <c r="H2011" s="1">
        <v>44865</v>
      </c>
      <c r="I2011" s="20">
        <v>0</v>
      </c>
      <c r="J2011" s="47">
        <f>Table_Query_from_Mac10[[#This Row],[unit_price]]-(Table_Query_from_Mac10[[#This Row],[unit_price]]*(Table_Query_from_Mac10[[#This Row],[discount_pct]]/100))</f>
        <v>8.98</v>
      </c>
      <c r="K2011" s="47">
        <f>Table_Query_from_Mac10[[#This Row],[unit_cost]]</f>
        <v>4.2699999999999996</v>
      </c>
      <c r="L2011" s="47">
        <f>Table_Query_from_Mac10[[#This Row],[Live-cost]]*(1+Table_Query_from_Mac10[[#This Row],[CogsIncreasebyTYPE]])</f>
        <v>4.2699999999999996</v>
      </c>
      <c r="M2011" s="47">
        <f>Table_Query_from_Mac10[[#This Row],[Live-cost]]*Table_Query_from_Mac10[[#This Row],[qty_to_ship]]</f>
        <v>426.99999999999994</v>
      </c>
      <c r="N2011" s="47">
        <f>IF(Table_Query_from_Mac10[[#This Row],[item_no]]="KDA",-Table_Query_from_Mac10[[#This Row],[unit_price]],Table_Query_from_Mac10[[#This Row],[Net Unit]]*Table_Query_from_Mac10[[#This Row],[qty_to_ship]])</f>
        <v>898</v>
      </c>
      <c r="O2011" s="47">
        <f>SUMIFS(Summary!C:C,Summary!H:H,Table_Query_from_Mac10[[#This Row],[Juiceoc]])</f>
        <v>0</v>
      </c>
      <c r="P2011" s="47">
        <f>SUMIFS(Summary!D:D,Summary!H:H,Table_Query_from_Mac10[[#This Row],[Juiceoc]])</f>
        <v>0</v>
      </c>
      <c r="Q2011" s="47">
        <f>SUMIFS(Summary!E:E,Summary!H:H,Table_Query_from_Mac10[[#This Row],[Juiceoc]])</f>
        <v>0</v>
      </c>
      <c r="R2011" s="47">
        <f>Table_Query_from_Mac10[[#This Row],[Net Unit]]*(1+Table_Query_from_Mac10[[#This Row],[PriceIncreasebyType]])</f>
        <v>8.98</v>
      </c>
      <c r="S2011" s="47">
        <f>Table_Query_from_Mac10[[#This Row],[UnitPriceFuture]]*Table_Query_from_Mac10[[#This Row],[qtytoShipFuture]]</f>
        <v>898</v>
      </c>
      <c r="T2011" s="47">
        <f>ROUND(Table_Query_from_Mac10[[#This Row],[qty_to_ship]]*(1+Table_Query_from_Mac10[[#This Row],[VolumeIncreasebyType]]),0)</f>
        <v>100</v>
      </c>
      <c r="U2011" s="47">
        <f>Table_Query_from_Mac10[[#This Row],[qtytoShipFuture]]*Table_Query_from_Mac10[[#This Row],[Future-cost]]</f>
        <v>426.99999999999994</v>
      </c>
      <c r="V2011" s="47">
        <f>Table_Query_from_Mac10[[#This Row],[qtytoShipFuture]]-Table_Query_from_Mac10[[#This Row],[qty_to_ship]]</f>
        <v>0</v>
      </c>
      <c r="W2011" s="47">
        <f>Table_Query_from_Mac10[[#This Row],[UnitPriceFuture]]</f>
        <v>8.98</v>
      </c>
      <c r="X2011" s="47">
        <f>Table_Query_from_Mac10[[#This Row],[Unit Increase]]*Table_Query_from_Mac10[[#This Row],[UnitPriceFuture]]</f>
        <v>0</v>
      </c>
      <c r="Y2011" s="47">
        <f>Table_Query_from_Mac10[[#This Row],[Unit Increase]]*Table_Query_from_Mac10[[#This Row],[Future-cost]]</f>
        <v>0</v>
      </c>
      <c r="Z2011" s="47">
        <f>-(Table_Query_from_Mac10[[#This Row],[Incremental Sales]]+((Table_Query_from_Mac10[[#This Row],[Incremental Sales]]*-(SUM(Summary!$S$8:$S$9)))))*Summary!$S$18</f>
        <v>0</v>
      </c>
      <c r="AA2011" s="47">
        <f>IFERROR(Table_Query_from_Mac10[[#This Row],[Incremental Cost]]/Table_Query_from_Mac10[[#This Row],[Incremental Sales]],0)</f>
        <v>0</v>
      </c>
      <c r="AB2011" s="47">
        <f>IFERROR(Table_Query_from_Mac10[[#This Row],[TotalCostFuture]]/Table_Query_from_Mac10[[#This Row],[totalsalesFuture]],0)</f>
        <v>0.47550111358574604</v>
      </c>
      <c r="AN2011" s="31">
        <v>400</v>
      </c>
      <c r="AO2011">
        <f t="shared" si="62"/>
        <v>100</v>
      </c>
      <c r="AQ2011" s="31">
        <v>25.67</v>
      </c>
      <c r="AR2011">
        <f t="shared" si="63"/>
        <v>8.98</v>
      </c>
    </row>
    <row r="2012" spans="1:44" x14ac:dyDescent="0.25">
      <c r="A2012">
        <v>90203</v>
      </c>
      <c r="B2012">
        <v>5</v>
      </c>
      <c r="C2012" t="s">
        <v>57</v>
      </c>
      <c r="D2012" t="s">
        <v>49</v>
      </c>
      <c r="E2012">
        <v>20</v>
      </c>
      <c r="F2012">
        <v>5.83</v>
      </c>
      <c r="G2012">
        <v>12.65</v>
      </c>
      <c r="H2012" s="1">
        <v>44865</v>
      </c>
      <c r="I2012" s="20">
        <v>0</v>
      </c>
      <c r="J2012" s="47">
        <f>Table_Query_from_Mac10[[#This Row],[unit_price]]-(Table_Query_from_Mac10[[#This Row],[unit_price]]*(Table_Query_from_Mac10[[#This Row],[discount_pct]]/100))</f>
        <v>12.65</v>
      </c>
      <c r="K2012" s="47">
        <f>Table_Query_from_Mac10[[#This Row],[unit_cost]]</f>
        <v>5.83</v>
      </c>
      <c r="L2012" s="47">
        <f>Table_Query_from_Mac10[[#This Row],[Live-cost]]*(1+Table_Query_from_Mac10[[#This Row],[CogsIncreasebyTYPE]])</f>
        <v>5.83</v>
      </c>
      <c r="M2012" s="47">
        <f>Table_Query_from_Mac10[[#This Row],[Live-cost]]*Table_Query_from_Mac10[[#This Row],[qty_to_ship]]</f>
        <v>116.6</v>
      </c>
      <c r="N2012" s="47">
        <f>IF(Table_Query_from_Mac10[[#This Row],[item_no]]="KDA",-Table_Query_from_Mac10[[#This Row],[unit_price]],Table_Query_from_Mac10[[#This Row],[Net Unit]]*Table_Query_from_Mac10[[#This Row],[qty_to_ship]])</f>
        <v>253</v>
      </c>
      <c r="O2012" s="47">
        <f>SUMIFS(Summary!C:C,Summary!H:H,Table_Query_from_Mac10[[#This Row],[Juiceoc]])</f>
        <v>0</v>
      </c>
      <c r="P2012" s="47">
        <f>SUMIFS(Summary!D:D,Summary!H:H,Table_Query_from_Mac10[[#This Row],[Juiceoc]])</f>
        <v>0</v>
      </c>
      <c r="Q2012" s="47">
        <f>SUMIFS(Summary!E:E,Summary!H:H,Table_Query_from_Mac10[[#This Row],[Juiceoc]])</f>
        <v>0</v>
      </c>
      <c r="R2012" s="47">
        <f>Table_Query_from_Mac10[[#This Row],[Net Unit]]*(1+Table_Query_from_Mac10[[#This Row],[PriceIncreasebyType]])</f>
        <v>12.65</v>
      </c>
      <c r="S2012" s="47">
        <f>Table_Query_from_Mac10[[#This Row],[UnitPriceFuture]]*Table_Query_from_Mac10[[#This Row],[qtytoShipFuture]]</f>
        <v>253</v>
      </c>
      <c r="T2012" s="47">
        <f>ROUND(Table_Query_from_Mac10[[#This Row],[qty_to_ship]]*(1+Table_Query_from_Mac10[[#This Row],[VolumeIncreasebyType]]),0)</f>
        <v>20</v>
      </c>
      <c r="U2012" s="47">
        <f>Table_Query_from_Mac10[[#This Row],[qtytoShipFuture]]*Table_Query_from_Mac10[[#This Row],[Future-cost]]</f>
        <v>116.6</v>
      </c>
      <c r="V2012" s="47">
        <f>Table_Query_from_Mac10[[#This Row],[qtytoShipFuture]]-Table_Query_from_Mac10[[#This Row],[qty_to_ship]]</f>
        <v>0</v>
      </c>
      <c r="W2012" s="47">
        <f>Table_Query_from_Mac10[[#This Row],[UnitPriceFuture]]</f>
        <v>12.65</v>
      </c>
      <c r="X2012" s="47">
        <f>Table_Query_from_Mac10[[#This Row],[Unit Increase]]*Table_Query_from_Mac10[[#This Row],[UnitPriceFuture]]</f>
        <v>0</v>
      </c>
      <c r="Y2012" s="47">
        <f>Table_Query_from_Mac10[[#This Row],[Unit Increase]]*Table_Query_from_Mac10[[#This Row],[Future-cost]]</f>
        <v>0</v>
      </c>
      <c r="Z2012" s="47">
        <f>-(Table_Query_from_Mac10[[#This Row],[Incremental Sales]]+((Table_Query_from_Mac10[[#This Row],[Incremental Sales]]*-(SUM(Summary!$S$8:$S$9)))))*Summary!$S$18</f>
        <v>0</v>
      </c>
      <c r="AA2012" s="47">
        <f>IFERROR(Table_Query_from_Mac10[[#This Row],[Incremental Cost]]/Table_Query_from_Mac10[[#This Row],[Incremental Sales]],0)</f>
        <v>0</v>
      </c>
      <c r="AB2012" s="47">
        <f>IFERROR(Table_Query_from_Mac10[[#This Row],[TotalCostFuture]]/Table_Query_from_Mac10[[#This Row],[totalsalesFuture]],0)</f>
        <v>0.46086956521739131</v>
      </c>
      <c r="AN2012" s="30">
        <v>80</v>
      </c>
      <c r="AO2012">
        <f t="shared" si="62"/>
        <v>20</v>
      </c>
      <c r="AQ2012" s="30">
        <v>36.14</v>
      </c>
      <c r="AR2012">
        <f t="shared" si="63"/>
        <v>12.65</v>
      </c>
    </row>
    <row r="2013" spans="1:44" x14ac:dyDescent="0.25">
      <c r="A2013">
        <v>90203</v>
      </c>
      <c r="B2013">
        <v>6</v>
      </c>
      <c r="C2013" t="s">
        <v>59</v>
      </c>
      <c r="D2013" t="s">
        <v>49</v>
      </c>
      <c r="E2013">
        <v>40</v>
      </c>
      <c r="F2013">
        <v>5.21</v>
      </c>
      <c r="G2013">
        <v>10.94</v>
      </c>
      <c r="H2013" s="1">
        <v>44865</v>
      </c>
      <c r="I2013" s="20">
        <v>0</v>
      </c>
      <c r="J2013" s="47">
        <f>Table_Query_from_Mac10[[#This Row],[unit_price]]-(Table_Query_from_Mac10[[#This Row],[unit_price]]*(Table_Query_from_Mac10[[#This Row],[discount_pct]]/100))</f>
        <v>10.94</v>
      </c>
      <c r="K2013" s="47">
        <f>Table_Query_from_Mac10[[#This Row],[unit_cost]]</f>
        <v>5.21</v>
      </c>
      <c r="L2013" s="47">
        <f>Table_Query_from_Mac10[[#This Row],[Live-cost]]*(1+Table_Query_from_Mac10[[#This Row],[CogsIncreasebyTYPE]])</f>
        <v>5.21</v>
      </c>
      <c r="M2013" s="47">
        <f>Table_Query_from_Mac10[[#This Row],[Live-cost]]*Table_Query_from_Mac10[[#This Row],[qty_to_ship]]</f>
        <v>208.4</v>
      </c>
      <c r="N2013" s="47">
        <f>IF(Table_Query_from_Mac10[[#This Row],[item_no]]="KDA",-Table_Query_from_Mac10[[#This Row],[unit_price]],Table_Query_from_Mac10[[#This Row],[Net Unit]]*Table_Query_from_Mac10[[#This Row],[qty_to_ship]])</f>
        <v>437.59999999999997</v>
      </c>
      <c r="O2013" s="47">
        <f>SUMIFS(Summary!C:C,Summary!H:H,Table_Query_from_Mac10[[#This Row],[Juiceoc]])</f>
        <v>0</v>
      </c>
      <c r="P2013" s="47">
        <f>SUMIFS(Summary!D:D,Summary!H:H,Table_Query_from_Mac10[[#This Row],[Juiceoc]])</f>
        <v>0</v>
      </c>
      <c r="Q2013" s="47">
        <f>SUMIFS(Summary!E:E,Summary!H:H,Table_Query_from_Mac10[[#This Row],[Juiceoc]])</f>
        <v>0</v>
      </c>
      <c r="R2013" s="47">
        <f>Table_Query_from_Mac10[[#This Row],[Net Unit]]*(1+Table_Query_from_Mac10[[#This Row],[PriceIncreasebyType]])</f>
        <v>10.94</v>
      </c>
      <c r="S2013" s="47">
        <f>Table_Query_from_Mac10[[#This Row],[UnitPriceFuture]]*Table_Query_from_Mac10[[#This Row],[qtytoShipFuture]]</f>
        <v>437.59999999999997</v>
      </c>
      <c r="T2013" s="47">
        <f>ROUND(Table_Query_from_Mac10[[#This Row],[qty_to_ship]]*(1+Table_Query_from_Mac10[[#This Row],[VolumeIncreasebyType]]),0)</f>
        <v>40</v>
      </c>
      <c r="U2013" s="47">
        <f>Table_Query_from_Mac10[[#This Row],[qtytoShipFuture]]*Table_Query_from_Mac10[[#This Row],[Future-cost]]</f>
        <v>208.4</v>
      </c>
      <c r="V2013" s="47">
        <f>Table_Query_from_Mac10[[#This Row],[qtytoShipFuture]]-Table_Query_from_Mac10[[#This Row],[qty_to_ship]]</f>
        <v>0</v>
      </c>
      <c r="W2013" s="47">
        <f>Table_Query_from_Mac10[[#This Row],[UnitPriceFuture]]</f>
        <v>10.94</v>
      </c>
      <c r="X2013" s="47">
        <f>Table_Query_from_Mac10[[#This Row],[Unit Increase]]*Table_Query_from_Mac10[[#This Row],[UnitPriceFuture]]</f>
        <v>0</v>
      </c>
      <c r="Y2013" s="47">
        <f>Table_Query_from_Mac10[[#This Row],[Unit Increase]]*Table_Query_from_Mac10[[#This Row],[Future-cost]]</f>
        <v>0</v>
      </c>
      <c r="Z2013" s="47">
        <f>-(Table_Query_from_Mac10[[#This Row],[Incremental Sales]]+((Table_Query_from_Mac10[[#This Row],[Incremental Sales]]*-(SUM(Summary!$S$8:$S$9)))))*Summary!$S$18</f>
        <v>0</v>
      </c>
      <c r="AA2013" s="47">
        <f>IFERROR(Table_Query_from_Mac10[[#This Row],[Incremental Cost]]/Table_Query_from_Mac10[[#This Row],[Incremental Sales]],0)</f>
        <v>0</v>
      </c>
      <c r="AB2013" s="47">
        <f>IFERROR(Table_Query_from_Mac10[[#This Row],[TotalCostFuture]]/Table_Query_from_Mac10[[#This Row],[totalsalesFuture]],0)</f>
        <v>0.47623400365630719</v>
      </c>
      <c r="AN2013" s="31">
        <v>160</v>
      </c>
      <c r="AO2013">
        <f t="shared" si="62"/>
        <v>40</v>
      </c>
      <c r="AQ2013" s="31">
        <v>31.27</v>
      </c>
      <c r="AR2013">
        <f t="shared" si="63"/>
        <v>10.94</v>
      </c>
    </row>
    <row r="2014" spans="1:44" x14ac:dyDescent="0.25">
      <c r="A2014">
        <v>90203</v>
      </c>
      <c r="B2014">
        <v>7</v>
      </c>
      <c r="C2014" t="s">
        <v>57</v>
      </c>
      <c r="D2014" t="s">
        <v>49</v>
      </c>
      <c r="E2014">
        <v>64</v>
      </c>
      <c r="F2014">
        <v>6.48</v>
      </c>
      <c r="G2014">
        <v>14.22</v>
      </c>
      <c r="H2014" s="1">
        <v>44865</v>
      </c>
      <c r="I2014" s="20">
        <v>0</v>
      </c>
      <c r="J2014" s="47">
        <f>Table_Query_from_Mac10[[#This Row],[unit_price]]-(Table_Query_from_Mac10[[#This Row],[unit_price]]*(Table_Query_from_Mac10[[#This Row],[discount_pct]]/100))</f>
        <v>14.22</v>
      </c>
      <c r="K2014" s="47">
        <f>Table_Query_from_Mac10[[#This Row],[unit_cost]]</f>
        <v>6.48</v>
      </c>
      <c r="L2014" s="47">
        <f>Table_Query_from_Mac10[[#This Row],[Live-cost]]*(1+Table_Query_from_Mac10[[#This Row],[CogsIncreasebyTYPE]])</f>
        <v>6.48</v>
      </c>
      <c r="M2014" s="47">
        <f>Table_Query_from_Mac10[[#This Row],[Live-cost]]*Table_Query_from_Mac10[[#This Row],[qty_to_ship]]</f>
        <v>414.72</v>
      </c>
      <c r="N2014" s="47">
        <f>IF(Table_Query_from_Mac10[[#This Row],[item_no]]="KDA",-Table_Query_from_Mac10[[#This Row],[unit_price]],Table_Query_from_Mac10[[#This Row],[Net Unit]]*Table_Query_from_Mac10[[#This Row],[qty_to_ship]])</f>
        <v>910.08</v>
      </c>
      <c r="O2014" s="47">
        <f>SUMIFS(Summary!C:C,Summary!H:H,Table_Query_from_Mac10[[#This Row],[Juiceoc]])</f>
        <v>0</v>
      </c>
      <c r="P2014" s="47">
        <f>SUMIFS(Summary!D:D,Summary!H:H,Table_Query_from_Mac10[[#This Row],[Juiceoc]])</f>
        <v>0</v>
      </c>
      <c r="Q2014" s="47">
        <f>SUMIFS(Summary!E:E,Summary!H:H,Table_Query_from_Mac10[[#This Row],[Juiceoc]])</f>
        <v>0</v>
      </c>
      <c r="R2014" s="47">
        <f>Table_Query_from_Mac10[[#This Row],[Net Unit]]*(1+Table_Query_from_Mac10[[#This Row],[PriceIncreasebyType]])</f>
        <v>14.22</v>
      </c>
      <c r="S2014" s="47">
        <f>Table_Query_from_Mac10[[#This Row],[UnitPriceFuture]]*Table_Query_from_Mac10[[#This Row],[qtytoShipFuture]]</f>
        <v>910.08</v>
      </c>
      <c r="T2014" s="47">
        <f>ROUND(Table_Query_from_Mac10[[#This Row],[qty_to_ship]]*(1+Table_Query_from_Mac10[[#This Row],[VolumeIncreasebyType]]),0)</f>
        <v>64</v>
      </c>
      <c r="U2014" s="47">
        <f>Table_Query_from_Mac10[[#This Row],[qtytoShipFuture]]*Table_Query_from_Mac10[[#This Row],[Future-cost]]</f>
        <v>414.72</v>
      </c>
      <c r="V2014" s="47">
        <f>Table_Query_from_Mac10[[#This Row],[qtytoShipFuture]]-Table_Query_from_Mac10[[#This Row],[qty_to_ship]]</f>
        <v>0</v>
      </c>
      <c r="W2014" s="47">
        <f>Table_Query_from_Mac10[[#This Row],[UnitPriceFuture]]</f>
        <v>14.22</v>
      </c>
      <c r="X2014" s="47">
        <f>Table_Query_from_Mac10[[#This Row],[Unit Increase]]*Table_Query_from_Mac10[[#This Row],[UnitPriceFuture]]</f>
        <v>0</v>
      </c>
      <c r="Y2014" s="47">
        <f>Table_Query_from_Mac10[[#This Row],[Unit Increase]]*Table_Query_from_Mac10[[#This Row],[Future-cost]]</f>
        <v>0</v>
      </c>
      <c r="Z2014" s="47">
        <f>-(Table_Query_from_Mac10[[#This Row],[Incremental Sales]]+((Table_Query_from_Mac10[[#This Row],[Incremental Sales]]*-(SUM(Summary!$S$8:$S$9)))))*Summary!$S$18</f>
        <v>0</v>
      </c>
      <c r="AA2014" s="47">
        <f>IFERROR(Table_Query_from_Mac10[[#This Row],[Incremental Cost]]/Table_Query_from_Mac10[[#This Row],[Incremental Sales]],0)</f>
        <v>0</v>
      </c>
      <c r="AB2014" s="47">
        <f>IFERROR(Table_Query_from_Mac10[[#This Row],[TotalCostFuture]]/Table_Query_from_Mac10[[#This Row],[totalsalesFuture]],0)</f>
        <v>0.45569620253164556</v>
      </c>
      <c r="AN2014" s="30">
        <v>256</v>
      </c>
      <c r="AO2014">
        <f t="shared" si="62"/>
        <v>64</v>
      </c>
      <c r="AQ2014" s="30">
        <v>40.64</v>
      </c>
      <c r="AR2014">
        <f t="shared" si="63"/>
        <v>14.22</v>
      </c>
    </row>
    <row r="2015" spans="1:44" x14ac:dyDescent="0.25">
      <c r="A2015">
        <v>90203</v>
      </c>
      <c r="B2015">
        <v>8</v>
      </c>
      <c r="C2015" t="s">
        <v>59</v>
      </c>
      <c r="D2015" t="s">
        <v>49</v>
      </c>
      <c r="E2015">
        <v>50</v>
      </c>
      <c r="F2015">
        <v>4.74</v>
      </c>
      <c r="G2015">
        <v>10.02</v>
      </c>
      <c r="H2015" s="1">
        <v>44865</v>
      </c>
      <c r="I2015" s="20">
        <v>0</v>
      </c>
      <c r="J2015" s="47">
        <f>Table_Query_from_Mac10[[#This Row],[unit_price]]-(Table_Query_from_Mac10[[#This Row],[unit_price]]*(Table_Query_from_Mac10[[#This Row],[discount_pct]]/100))</f>
        <v>10.02</v>
      </c>
      <c r="K2015" s="47">
        <f>Table_Query_from_Mac10[[#This Row],[unit_cost]]</f>
        <v>4.74</v>
      </c>
      <c r="L2015" s="47">
        <f>Table_Query_from_Mac10[[#This Row],[Live-cost]]*(1+Table_Query_from_Mac10[[#This Row],[CogsIncreasebyTYPE]])</f>
        <v>4.74</v>
      </c>
      <c r="M2015" s="47">
        <f>Table_Query_from_Mac10[[#This Row],[Live-cost]]*Table_Query_from_Mac10[[#This Row],[qty_to_ship]]</f>
        <v>237</v>
      </c>
      <c r="N2015" s="47">
        <f>IF(Table_Query_from_Mac10[[#This Row],[item_no]]="KDA",-Table_Query_from_Mac10[[#This Row],[unit_price]],Table_Query_from_Mac10[[#This Row],[Net Unit]]*Table_Query_from_Mac10[[#This Row],[qty_to_ship]])</f>
        <v>501</v>
      </c>
      <c r="O2015" s="47">
        <f>SUMIFS(Summary!C:C,Summary!H:H,Table_Query_from_Mac10[[#This Row],[Juiceoc]])</f>
        <v>0</v>
      </c>
      <c r="P2015" s="47">
        <f>SUMIFS(Summary!D:D,Summary!H:H,Table_Query_from_Mac10[[#This Row],[Juiceoc]])</f>
        <v>0</v>
      </c>
      <c r="Q2015" s="47">
        <f>SUMIFS(Summary!E:E,Summary!H:H,Table_Query_from_Mac10[[#This Row],[Juiceoc]])</f>
        <v>0</v>
      </c>
      <c r="R2015" s="47">
        <f>Table_Query_from_Mac10[[#This Row],[Net Unit]]*(1+Table_Query_from_Mac10[[#This Row],[PriceIncreasebyType]])</f>
        <v>10.02</v>
      </c>
      <c r="S2015" s="47">
        <f>Table_Query_from_Mac10[[#This Row],[UnitPriceFuture]]*Table_Query_from_Mac10[[#This Row],[qtytoShipFuture]]</f>
        <v>501</v>
      </c>
      <c r="T2015" s="47">
        <f>ROUND(Table_Query_from_Mac10[[#This Row],[qty_to_ship]]*(1+Table_Query_from_Mac10[[#This Row],[VolumeIncreasebyType]]),0)</f>
        <v>50</v>
      </c>
      <c r="U2015" s="47">
        <f>Table_Query_from_Mac10[[#This Row],[qtytoShipFuture]]*Table_Query_from_Mac10[[#This Row],[Future-cost]]</f>
        <v>237</v>
      </c>
      <c r="V2015" s="47">
        <f>Table_Query_from_Mac10[[#This Row],[qtytoShipFuture]]-Table_Query_from_Mac10[[#This Row],[qty_to_ship]]</f>
        <v>0</v>
      </c>
      <c r="W2015" s="47">
        <f>Table_Query_from_Mac10[[#This Row],[UnitPriceFuture]]</f>
        <v>10.02</v>
      </c>
      <c r="X2015" s="47">
        <f>Table_Query_from_Mac10[[#This Row],[Unit Increase]]*Table_Query_from_Mac10[[#This Row],[UnitPriceFuture]]</f>
        <v>0</v>
      </c>
      <c r="Y2015" s="47">
        <f>Table_Query_from_Mac10[[#This Row],[Unit Increase]]*Table_Query_from_Mac10[[#This Row],[Future-cost]]</f>
        <v>0</v>
      </c>
      <c r="Z2015" s="47">
        <f>-(Table_Query_from_Mac10[[#This Row],[Incremental Sales]]+((Table_Query_from_Mac10[[#This Row],[Incremental Sales]]*-(SUM(Summary!$S$8:$S$9)))))*Summary!$S$18</f>
        <v>0</v>
      </c>
      <c r="AA2015" s="47">
        <f>IFERROR(Table_Query_from_Mac10[[#This Row],[Incremental Cost]]/Table_Query_from_Mac10[[#This Row],[Incremental Sales]],0)</f>
        <v>0</v>
      </c>
      <c r="AB2015" s="47">
        <f>IFERROR(Table_Query_from_Mac10[[#This Row],[TotalCostFuture]]/Table_Query_from_Mac10[[#This Row],[totalsalesFuture]],0)</f>
        <v>0.47305389221556887</v>
      </c>
      <c r="AN2015" s="31">
        <v>200</v>
      </c>
      <c r="AO2015">
        <f t="shared" si="62"/>
        <v>50</v>
      </c>
      <c r="AQ2015" s="31">
        <v>28.62</v>
      </c>
      <c r="AR2015">
        <f t="shared" si="63"/>
        <v>10.02</v>
      </c>
    </row>
    <row r="2016" spans="1:44" x14ac:dyDescent="0.25">
      <c r="A2016">
        <v>90204</v>
      </c>
      <c r="B2016">
        <v>1</v>
      </c>
      <c r="C2016" t="s">
        <v>84</v>
      </c>
      <c r="D2016" t="s">
        <v>79</v>
      </c>
      <c r="E2016">
        <v>25</v>
      </c>
      <c r="F2016">
        <v>4.0999999999999996</v>
      </c>
      <c r="G2016">
        <v>9.17</v>
      </c>
      <c r="H2016" s="1">
        <v>44861</v>
      </c>
      <c r="I2016" s="20">
        <v>0</v>
      </c>
      <c r="J2016" s="47">
        <f>Table_Query_from_Mac10[[#This Row],[unit_price]]-(Table_Query_from_Mac10[[#This Row],[unit_price]]*(Table_Query_from_Mac10[[#This Row],[discount_pct]]/100))</f>
        <v>9.17</v>
      </c>
      <c r="K2016" s="47">
        <f>Table_Query_from_Mac10[[#This Row],[unit_cost]]</f>
        <v>4.0999999999999996</v>
      </c>
      <c r="L2016" s="47">
        <f>Table_Query_from_Mac10[[#This Row],[Live-cost]]*(1+Table_Query_from_Mac10[[#This Row],[CogsIncreasebyTYPE]])</f>
        <v>4.0999999999999996</v>
      </c>
      <c r="M2016" s="47">
        <f>Table_Query_from_Mac10[[#This Row],[Live-cost]]*Table_Query_from_Mac10[[#This Row],[qty_to_ship]]</f>
        <v>102.49999999999999</v>
      </c>
      <c r="N2016" s="47">
        <f>IF(Table_Query_from_Mac10[[#This Row],[item_no]]="KDA",-Table_Query_from_Mac10[[#This Row],[unit_price]],Table_Query_from_Mac10[[#This Row],[Net Unit]]*Table_Query_from_Mac10[[#This Row],[qty_to_ship]])</f>
        <v>229.25</v>
      </c>
      <c r="O2016" s="47">
        <f>SUMIFS(Summary!C:C,Summary!H:H,Table_Query_from_Mac10[[#This Row],[Juiceoc]])</f>
        <v>0</v>
      </c>
      <c r="P2016" s="47">
        <f>SUMIFS(Summary!D:D,Summary!H:H,Table_Query_from_Mac10[[#This Row],[Juiceoc]])</f>
        <v>0</v>
      </c>
      <c r="Q2016" s="47">
        <f>SUMIFS(Summary!E:E,Summary!H:H,Table_Query_from_Mac10[[#This Row],[Juiceoc]])</f>
        <v>0</v>
      </c>
      <c r="R2016" s="47">
        <f>Table_Query_from_Mac10[[#This Row],[Net Unit]]*(1+Table_Query_from_Mac10[[#This Row],[PriceIncreasebyType]])</f>
        <v>9.17</v>
      </c>
      <c r="S2016" s="47">
        <f>Table_Query_from_Mac10[[#This Row],[UnitPriceFuture]]*Table_Query_from_Mac10[[#This Row],[qtytoShipFuture]]</f>
        <v>229.25</v>
      </c>
      <c r="T2016" s="47">
        <f>ROUND(Table_Query_from_Mac10[[#This Row],[qty_to_ship]]*(1+Table_Query_from_Mac10[[#This Row],[VolumeIncreasebyType]]),0)</f>
        <v>25</v>
      </c>
      <c r="U2016" s="47">
        <f>Table_Query_from_Mac10[[#This Row],[qtytoShipFuture]]*Table_Query_from_Mac10[[#This Row],[Future-cost]]</f>
        <v>102.49999999999999</v>
      </c>
      <c r="V2016" s="47">
        <f>Table_Query_from_Mac10[[#This Row],[qtytoShipFuture]]-Table_Query_from_Mac10[[#This Row],[qty_to_ship]]</f>
        <v>0</v>
      </c>
      <c r="W2016" s="47">
        <f>Table_Query_from_Mac10[[#This Row],[UnitPriceFuture]]</f>
        <v>9.17</v>
      </c>
      <c r="X2016" s="47">
        <f>Table_Query_from_Mac10[[#This Row],[Unit Increase]]*Table_Query_from_Mac10[[#This Row],[UnitPriceFuture]]</f>
        <v>0</v>
      </c>
      <c r="Y2016" s="47">
        <f>Table_Query_from_Mac10[[#This Row],[Unit Increase]]*Table_Query_from_Mac10[[#This Row],[Future-cost]]</f>
        <v>0</v>
      </c>
      <c r="Z2016" s="47">
        <f>-(Table_Query_from_Mac10[[#This Row],[Incremental Sales]]+((Table_Query_from_Mac10[[#This Row],[Incremental Sales]]*-(SUM(Summary!$S$8:$S$9)))))*Summary!$S$18</f>
        <v>0</v>
      </c>
      <c r="AA2016" s="47">
        <f>IFERROR(Table_Query_from_Mac10[[#This Row],[Incremental Cost]]/Table_Query_from_Mac10[[#This Row],[Incremental Sales]],0)</f>
        <v>0</v>
      </c>
      <c r="AB2016" s="47">
        <f>IFERROR(Table_Query_from_Mac10[[#This Row],[TotalCostFuture]]/Table_Query_from_Mac10[[#This Row],[totalsalesFuture]],0)</f>
        <v>0.44711014176663028</v>
      </c>
      <c r="AN2016" s="30">
        <v>100</v>
      </c>
      <c r="AO2016">
        <f t="shared" si="62"/>
        <v>25</v>
      </c>
      <c r="AQ2016" s="30">
        <v>26.19</v>
      </c>
      <c r="AR2016">
        <f t="shared" si="63"/>
        <v>9.17</v>
      </c>
    </row>
    <row r="2017" spans="1:44" x14ac:dyDescent="0.25">
      <c r="A2017">
        <v>90204</v>
      </c>
      <c r="B2017">
        <v>2</v>
      </c>
      <c r="C2017" t="s">
        <v>84</v>
      </c>
      <c r="D2017" t="s">
        <v>79</v>
      </c>
      <c r="E2017">
        <v>25</v>
      </c>
      <c r="F2017">
        <v>4.57</v>
      </c>
      <c r="G2017">
        <v>9.9499999999999993</v>
      </c>
      <c r="H2017" s="1">
        <v>44861</v>
      </c>
      <c r="I2017" s="20">
        <v>0</v>
      </c>
      <c r="J2017" s="47">
        <f>Table_Query_from_Mac10[[#This Row],[unit_price]]-(Table_Query_from_Mac10[[#This Row],[unit_price]]*(Table_Query_from_Mac10[[#This Row],[discount_pct]]/100))</f>
        <v>9.9499999999999993</v>
      </c>
      <c r="K2017" s="47">
        <f>Table_Query_from_Mac10[[#This Row],[unit_cost]]</f>
        <v>4.57</v>
      </c>
      <c r="L2017" s="47">
        <f>Table_Query_from_Mac10[[#This Row],[Live-cost]]*(1+Table_Query_from_Mac10[[#This Row],[CogsIncreasebyTYPE]])</f>
        <v>4.57</v>
      </c>
      <c r="M2017" s="47">
        <f>Table_Query_from_Mac10[[#This Row],[Live-cost]]*Table_Query_from_Mac10[[#This Row],[qty_to_ship]]</f>
        <v>114.25</v>
      </c>
      <c r="N2017" s="47">
        <f>IF(Table_Query_from_Mac10[[#This Row],[item_no]]="KDA",-Table_Query_from_Mac10[[#This Row],[unit_price]],Table_Query_from_Mac10[[#This Row],[Net Unit]]*Table_Query_from_Mac10[[#This Row],[qty_to_ship]])</f>
        <v>248.74999999999997</v>
      </c>
      <c r="O2017" s="47">
        <f>SUMIFS(Summary!C:C,Summary!H:H,Table_Query_from_Mac10[[#This Row],[Juiceoc]])</f>
        <v>0</v>
      </c>
      <c r="P2017" s="47">
        <f>SUMIFS(Summary!D:D,Summary!H:H,Table_Query_from_Mac10[[#This Row],[Juiceoc]])</f>
        <v>0</v>
      </c>
      <c r="Q2017" s="47">
        <f>SUMIFS(Summary!E:E,Summary!H:H,Table_Query_from_Mac10[[#This Row],[Juiceoc]])</f>
        <v>0</v>
      </c>
      <c r="R2017" s="47">
        <f>Table_Query_from_Mac10[[#This Row],[Net Unit]]*(1+Table_Query_from_Mac10[[#This Row],[PriceIncreasebyType]])</f>
        <v>9.9499999999999993</v>
      </c>
      <c r="S2017" s="47">
        <f>Table_Query_from_Mac10[[#This Row],[UnitPriceFuture]]*Table_Query_from_Mac10[[#This Row],[qtytoShipFuture]]</f>
        <v>248.74999999999997</v>
      </c>
      <c r="T2017" s="47">
        <f>ROUND(Table_Query_from_Mac10[[#This Row],[qty_to_ship]]*(1+Table_Query_from_Mac10[[#This Row],[VolumeIncreasebyType]]),0)</f>
        <v>25</v>
      </c>
      <c r="U2017" s="47">
        <f>Table_Query_from_Mac10[[#This Row],[qtytoShipFuture]]*Table_Query_from_Mac10[[#This Row],[Future-cost]]</f>
        <v>114.25</v>
      </c>
      <c r="V2017" s="47">
        <f>Table_Query_from_Mac10[[#This Row],[qtytoShipFuture]]-Table_Query_from_Mac10[[#This Row],[qty_to_ship]]</f>
        <v>0</v>
      </c>
      <c r="W2017" s="47">
        <f>Table_Query_from_Mac10[[#This Row],[UnitPriceFuture]]</f>
        <v>9.9499999999999993</v>
      </c>
      <c r="X2017" s="47">
        <f>Table_Query_from_Mac10[[#This Row],[Unit Increase]]*Table_Query_from_Mac10[[#This Row],[UnitPriceFuture]]</f>
        <v>0</v>
      </c>
      <c r="Y2017" s="47">
        <f>Table_Query_from_Mac10[[#This Row],[Unit Increase]]*Table_Query_from_Mac10[[#This Row],[Future-cost]]</f>
        <v>0</v>
      </c>
      <c r="Z2017" s="47">
        <f>-(Table_Query_from_Mac10[[#This Row],[Incremental Sales]]+((Table_Query_from_Mac10[[#This Row],[Incremental Sales]]*-(SUM(Summary!$S$8:$S$9)))))*Summary!$S$18</f>
        <v>0</v>
      </c>
      <c r="AA2017" s="47">
        <f>IFERROR(Table_Query_from_Mac10[[#This Row],[Incremental Cost]]/Table_Query_from_Mac10[[#This Row],[Incremental Sales]],0)</f>
        <v>0</v>
      </c>
      <c r="AB2017" s="47">
        <f>IFERROR(Table_Query_from_Mac10[[#This Row],[TotalCostFuture]]/Table_Query_from_Mac10[[#This Row],[totalsalesFuture]],0)</f>
        <v>0.45929648241206034</v>
      </c>
      <c r="AN2017" s="31">
        <v>100</v>
      </c>
      <c r="AO2017">
        <f t="shared" si="62"/>
        <v>25</v>
      </c>
      <c r="AQ2017" s="31">
        <v>28.44</v>
      </c>
      <c r="AR2017">
        <f t="shared" si="63"/>
        <v>9.9499999999999993</v>
      </c>
    </row>
    <row r="2018" spans="1:44" x14ac:dyDescent="0.25">
      <c r="A2018">
        <v>90117</v>
      </c>
      <c r="B2018">
        <v>6</v>
      </c>
      <c r="C2018" t="s">
        <v>55</v>
      </c>
      <c r="D2018" t="s">
        <v>81</v>
      </c>
      <c r="E2018">
        <v>5</v>
      </c>
      <c r="F2018">
        <v>8.5</v>
      </c>
      <c r="G2018">
        <v>22.57</v>
      </c>
      <c r="H2018" s="1">
        <v>44845</v>
      </c>
      <c r="I2018" s="20">
        <v>7</v>
      </c>
      <c r="J2018" s="47">
        <f>Table_Query_from_Mac10[[#This Row],[unit_price]]-(Table_Query_from_Mac10[[#This Row],[unit_price]]*(Table_Query_from_Mac10[[#This Row],[discount_pct]]/100))</f>
        <v>20.990100000000002</v>
      </c>
      <c r="K2018" s="47">
        <f>Table_Query_from_Mac10[[#This Row],[unit_cost]]</f>
        <v>8.5</v>
      </c>
      <c r="L2018" s="47">
        <f>Table_Query_from_Mac10[[#This Row],[Live-cost]]*(1+Table_Query_from_Mac10[[#This Row],[CogsIncreasebyTYPE]])</f>
        <v>8.5</v>
      </c>
      <c r="M2018" s="47">
        <f>Table_Query_from_Mac10[[#This Row],[Live-cost]]*Table_Query_from_Mac10[[#This Row],[qty_to_ship]]</f>
        <v>42.5</v>
      </c>
      <c r="N2018" s="47">
        <f>IF(Table_Query_from_Mac10[[#This Row],[item_no]]="KDA",-Table_Query_from_Mac10[[#This Row],[unit_price]],Table_Query_from_Mac10[[#This Row],[Net Unit]]*Table_Query_from_Mac10[[#This Row],[qty_to_ship]])</f>
        <v>104.95050000000001</v>
      </c>
      <c r="O2018" s="47">
        <f>SUMIFS(Summary!C:C,Summary!H:H,Table_Query_from_Mac10[[#This Row],[Juiceoc]])</f>
        <v>0</v>
      </c>
      <c r="P2018" s="47">
        <f>SUMIFS(Summary!D:D,Summary!H:H,Table_Query_from_Mac10[[#This Row],[Juiceoc]])</f>
        <v>0</v>
      </c>
      <c r="Q2018" s="47">
        <f>SUMIFS(Summary!E:E,Summary!H:H,Table_Query_from_Mac10[[#This Row],[Juiceoc]])</f>
        <v>0</v>
      </c>
      <c r="R2018" s="47">
        <f>Table_Query_from_Mac10[[#This Row],[Net Unit]]*(1+Table_Query_from_Mac10[[#This Row],[PriceIncreasebyType]])</f>
        <v>20.990100000000002</v>
      </c>
      <c r="S2018" s="47">
        <f>Table_Query_from_Mac10[[#This Row],[UnitPriceFuture]]*Table_Query_from_Mac10[[#This Row],[qtytoShipFuture]]</f>
        <v>104.95050000000001</v>
      </c>
      <c r="T2018" s="47">
        <f>ROUND(Table_Query_from_Mac10[[#This Row],[qty_to_ship]]*(1+Table_Query_from_Mac10[[#This Row],[VolumeIncreasebyType]]),0)</f>
        <v>5</v>
      </c>
      <c r="U2018" s="47">
        <f>Table_Query_from_Mac10[[#This Row],[qtytoShipFuture]]*Table_Query_from_Mac10[[#This Row],[Future-cost]]</f>
        <v>42.5</v>
      </c>
      <c r="V2018" s="47">
        <f>Table_Query_from_Mac10[[#This Row],[qtytoShipFuture]]-Table_Query_from_Mac10[[#This Row],[qty_to_ship]]</f>
        <v>0</v>
      </c>
      <c r="W2018" s="47">
        <f>Table_Query_from_Mac10[[#This Row],[UnitPriceFuture]]</f>
        <v>20.990100000000002</v>
      </c>
      <c r="X2018" s="47">
        <f>Table_Query_from_Mac10[[#This Row],[Unit Increase]]*Table_Query_from_Mac10[[#This Row],[UnitPriceFuture]]</f>
        <v>0</v>
      </c>
      <c r="Y2018" s="47">
        <f>Table_Query_from_Mac10[[#This Row],[Unit Increase]]*Table_Query_from_Mac10[[#This Row],[Future-cost]]</f>
        <v>0</v>
      </c>
      <c r="Z2018" s="47">
        <f>-(Table_Query_from_Mac10[[#This Row],[Incremental Sales]]+((Table_Query_from_Mac10[[#This Row],[Incremental Sales]]*-(SUM(Summary!$S$8:$S$9)))))*Summary!$S$18</f>
        <v>0</v>
      </c>
      <c r="AA2018" s="47">
        <f>IFERROR(Table_Query_from_Mac10[[#This Row],[Incremental Cost]]/Table_Query_from_Mac10[[#This Row],[Incremental Sales]],0)</f>
        <v>0</v>
      </c>
      <c r="AB2018" s="47">
        <f>IFERROR(Table_Query_from_Mac10[[#This Row],[TotalCostFuture]]/Table_Query_from_Mac10[[#This Row],[totalsalesFuture]],0)</f>
        <v>0.40495281108713155</v>
      </c>
      <c r="AN2018" s="30">
        <v>18</v>
      </c>
      <c r="AO2018">
        <f t="shared" si="62"/>
        <v>5</v>
      </c>
      <c r="AQ2018" s="30">
        <v>64.489999999999995</v>
      </c>
      <c r="AR2018">
        <f t="shared" si="63"/>
        <v>22.57</v>
      </c>
    </row>
    <row r="2019" spans="1:44" x14ac:dyDescent="0.25">
      <c r="A2019">
        <v>90117</v>
      </c>
      <c r="B2019">
        <v>7</v>
      </c>
      <c r="C2019" t="s">
        <v>55</v>
      </c>
      <c r="D2019" t="s">
        <v>81</v>
      </c>
      <c r="E2019">
        <v>3</v>
      </c>
      <c r="F2019">
        <v>11.84</v>
      </c>
      <c r="G2019">
        <v>31.43</v>
      </c>
      <c r="H2019" s="1">
        <v>44845</v>
      </c>
      <c r="I2019" s="20">
        <v>7</v>
      </c>
      <c r="J2019" s="47">
        <f>Table_Query_from_Mac10[[#This Row],[unit_price]]-(Table_Query_from_Mac10[[#This Row],[unit_price]]*(Table_Query_from_Mac10[[#This Row],[discount_pct]]/100))</f>
        <v>29.229900000000001</v>
      </c>
      <c r="K2019" s="47">
        <f>Table_Query_from_Mac10[[#This Row],[unit_cost]]</f>
        <v>11.84</v>
      </c>
      <c r="L2019" s="47">
        <f>Table_Query_from_Mac10[[#This Row],[Live-cost]]*(1+Table_Query_from_Mac10[[#This Row],[CogsIncreasebyTYPE]])</f>
        <v>11.84</v>
      </c>
      <c r="M2019" s="47">
        <f>Table_Query_from_Mac10[[#This Row],[Live-cost]]*Table_Query_from_Mac10[[#This Row],[qty_to_ship]]</f>
        <v>35.519999999999996</v>
      </c>
      <c r="N2019" s="47">
        <f>IF(Table_Query_from_Mac10[[#This Row],[item_no]]="KDA",-Table_Query_from_Mac10[[#This Row],[unit_price]],Table_Query_from_Mac10[[#This Row],[Net Unit]]*Table_Query_from_Mac10[[#This Row],[qty_to_ship]])</f>
        <v>87.689700000000002</v>
      </c>
      <c r="O2019" s="47">
        <f>SUMIFS(Summary!C:C,Summary!H:H,Table_Query_from_Mac10[[#This Row],[Juiceoc]])</f>
        <v>0</v>
      </c>
      <c r="P2019" s="47">
        <f>SUMIFS(Summary!D:D,Summary!H:H,Table_Query_from_Mac10[[#This Row],[Juiceoc]])</f>
        <v>0</v>
      </c>
      <c r="Q2019" s="47">
        <f>SUMIFS(Summary!E:E,Summary!H:H,Table_Query_from_Mac10[[#This Row],[Juiceoc]])</f>
        <v>0</v>
      </c>
      <c r="R2019" s="47">
        <f>Table_Query_from_Mac10[[#This Row],[Net Unit]]*(1+Table_Query_from_Mac10[[#This Row],[PriceIncreasebyType]])</f>
        <v>29.229900000000001</v>
      </c>
      <c r="S2019" s="47">
        <f>Table_Query_from_Mac10[[#This Row],[UnitPriceFuture]]*Table_Query_from_Mac10[[#This Row],[qtytoShipFuture]]</f>
        <v>87.689700000000002</v>
      </c>
      <c r="T2019" s="47">
        <f>ROUND(Table_Query_from_Mac10[[#This Row],[qty_to_ship]]*(1+Table_Query_from_Mac10[[#This Row],[VolumeIncreasebyType]]),0)</f>
        <v>3</v>
      </c>
      <c r="U2019" s="47">
        <f>Table_Query_from_Mac10[[#This Row],[qtytoShipFuture]]*Table_Query_from_Mac10[[#This Row],[Future-cost]]</f>
        <v>35.519999999999996</v>
      </c>
      <c r="V2019" s="47">
        <f>Table_Query_from_Mac10[[#This Row],[qtytoShipFuture]]-Table_Query_from_Mac10[[#This Row],[qty_to_ship]]</f>
        <v>0</v>
      </c>
      <c r="W2019" s="47">
        <f>Table_Query_from_Mac10[[#This Row],[UnitPriceFuture]]</f>
        <v>29.229900000000001</v>
      </c>
      <c r="X2019" s="47">
        <f>Table_Query_from_Mac10[[#This Row],[Unit Increase]]*Table_Query_from_Mac10[[#This Row],[UnitPriceFuture]]</f>
        <v>0</v>
      </c>
      <c r="Y2019" s="47">
        <f>Table_Query_from_Mac10[[#This Row],[Unit Increase]]*Table_Query_from_Mac10[[#This Row],[Future-cost]]</f>
        <v>0</v>
      </c>
      <c r="Z2019" s="47">
        <f>-(Table_Query_from_Mac10[[#This Row],[Incremental Sales]]+((Table_Query_from_Mac10[[#This Row],[Incremental Sales]]*-(SUM(Summary!$S$8:$S$9)))))*Summary!$S$18</f>
        <v>0</v>
      </c>
      <c r="AA2019" s="47">
        <f>IFERROR(Table_Query_from_Mac10[[#This Row],[Incremental Cost]]/Table_Query_from_Mac10[[#This Row],[Incremental Sales]],0)</f>
        <v>0</v>
      </c>
      <c r="AB2019" s="47">
        <f>IFERROR(Table_Query_from_Mac10[[#This Row],[TotalCostFuture]]/Table_Query_from_Mac10[[#This Row],[totalsalesFuture]],0)</f>
        <v>0.4050646769232874</v>
      </c>
      <c r="AN2019" s="31">
        <v>12</v>
      </c>
      <c r="AO2019">
        <f t="shared" si="62"/>
        <v>3</v>
      </c>
      <c r="AQ2019" s="31">
        <v>89.8</v>
      </c>
      <c r="AR2019">
        <f t="shared" si="63"/>
        <v>31.43</v>
      </c>
    </row>
    <row r="2020" spans="1:44" x14ac:dyDescent="0.25">
      <c r="A2020">
        <v>90117</v>
      </c>
      <c r="B2020">
        <v>8</v>
      </c>
      <c r="C2020" t="s">
        <v>55</v>
      </c>
      <c r="D2020" t="s">
        <v>81</v>
      </c>
      <c r="E2020">
        <v>1</v>
      </c>
      <c r="F2020">
        <v>15.22</v>
      </c>
      <c r="G2020">
        <v>44.36</v>
      </c>
      <c r="H2020" s="1">
        <v>44845</v>
      </c>
      <c r="I2020" s="20">
        <v>7</v>
      </c>
      <c r="J2020" s="47">
        <f>Table_Query_from_Mac10[[#This Row],[unit_price]]-(Table_Query_from_Mac10[[#This Row],[unit_price]]*(Table_Query_from_Mac10[[#This Row],[discount_pct]]/100))</f>
        <v>41.254799999999996</v>
      </c>
      <c r="K2020" s="47">
        <f>Table_Query_from_Mac10[[#This Row],[unit_cost]]</f>
        <v>15.22</v>
      </c>
      <c r="L2020" s="47">
        <f>Table_Query_from_Mac10[[#This Row],[Live-cost]]*(1+Table_Query_from_Mac10[[#This Row],[CogsIncreasebyTYPE]])</f>
        <v>15.22</v>
      </c>
      <c r="M2020" s="47">
        <f>Table_Query_from_Mac10[[#This Row],[Live-cost]]*Table_Query_from_Mac10[[#This Row],[qty_to_ship]]</f>
        <v>15.22</v>
      </c>
      <c r="N2020" s="47">
        <f>IF(Table_Query_from_Mac10[[#This Row],[item_no]]="KDA",-Table_Query_from_Mac10[[#This Row],[unit_price]],Table_Query_from_Mac10[[#This Row],[Net Unit]]*Table_Query_from_Mac10[[#This Row],[qty_to_ship]])</f>
        <v>41.254799999999996</v>
      </c>
      <c r="O2020" s="47">
        <f>SUMIFS(Summary!C:C,Summary!H:H,Table_Query_from_Mac10[[#This Row],[Juiceoc]])</f>
        <v>0</v>
      </c>
      <c r="P2020" s="47">
        <f>SUMIFS(Summary!D:D,Summary!H:H,Table_Query_from_Mac10[[#This Row],[Juiceoc]])</f>
        <v>0</v>
      </c>
      <c r="Q2020" s="47">
        <f>SUMIFS(Summary!E:E,Summary!H:H,Table_Query_from_Mac10[[#This Row],[Juiceoc]])</f>
        <v>0</v>
      </c>
      <c r="R2020" s="47">
        <f>Table_Query_from_Mac10[[#This Row],[Net Unit]]*(1+Table_Query_from_Mac10[[#This Row],[PriceIncreasebyType]])</f>
        <v>41.254799999999996</v>
      </c>
      <c r="S2020" s="47">
        <f>Table_Query_from_Mac10[[#This Row],[UnitPriceFuture]]*Table_Query_from_Mac10[[#This Row],[qtytoShipFuture]]</f>
        <v>41.254799999999996</v>
      </c>
      <c r="T2020" s="47">
        <f>ROUND(Table_Query_from_Mac10[[#This Row],[qty_to_ship]]*(1+Table_Query_from_Mac10[[#This Row],[VolumeIncreasebyType]]),0)</f>
        <v>1</v>
      </c>
      <c r="U2020" s="47">
        <f>Table_Query_from_Mac10[[#This Row],[qtytoShipFuture]]*Table_Query_from_Mac10[[#This Row],[Future-cost]]</f>
        <v>15.22</v>
      </c>
      <c r="V2020" s="47">
        <f>Table_Query_from_Mac10[[#This Row],[qtytoShipFuture]]-Table_Query_from_Mac10[[#This Row],[qty_to_ship]]</f>
        <v>0</v>
      </c>
      <c r="W2020" s="47">
        <f>Table_Query_from_Mac10[[#This Row],[UnitPriceFuture]]</f>
        <v>41.254799999999996</v>
      </c>
      <c r="X2020" s="47">
        <f>Table_Query_from_Mac10[[#This Row],[Unit Increase]]*Table_Query_from_Mac10[[#This Row],[UnitPriceFuture]]</f>
        <v>0</v>
      </c>
      <c r="Y2020" s="47">
        <f>Table_Query_from_Mac10[[#This Row],[Unit Increase]]*Table_Query_from_Mac10[[#This Row],[Future-cost]]</f>
        <v>0</v>
      </c>
      <c r="Z2020" s="47">
        <f>-(Table_Query_from_Mac10[[#This Row],[Incremental Sales]]+((Table_Query_from_Mac10[[#This Row],[Incremental Sales]]*-(SUM(Summary!$S$8:$S$9)))))*Summary!$S$18</f>
        <v>0</v>
      </c>
      <c r="AA2020" s="47">
        <f>IFERROR(Table_Query_from_Mac10[[#This Row],[Incremental Cost]]/Table_Query_from_Mac10[[#This Row],[Incremental Sales]],0)</f>
        <v>0</v>
      </c>
      <c r="AB2020" s="47">
        <f>IFERROR(Table_Query_from_Mac10[[#This Row],[TotalCostFuture]]/Table_Query_from_Mac10[[#This Row],[totalsalesFuture]],0)</f>
        <v>0.36892676730950102</v>
      </c>
      <c r="AN2020" s="30">
        <v>4</v>
      </c>
      <c r="AO2020">
        <f t="shared" si="62"/>
        <v>1</v>
      </c>
      <c r="AQ2020" s="30">
        <v>126.73</v>
      </c>
      <c r="AR2020">
        <f t="shared" si="63"/>
        <v>44.36</v>
      </c>
    </row>
    <row r="2021" spans="1:44" x14ac:dyDescent="0.25">
      <c r="A2021">
        <v>90117</v>
      </c>
      <c r="B2021">
        <v>9</v>
      </c>
      <c r="C2021" t="s">
        <v>55</v>
      </c>
      <c r="D2021" t="s">
        <v>81</v>
      </c>
      <c r="E2021">
        <v>4</v>
      </c>
      <c r="F2021">
        <v>7.16</v>
      </c>
      <c r="G2021">
        <v>19.170000000000002</v>
      </c>
      <c r="H2021" s="1">
        <v>44845</v>
      </c>
      <c r="I2021" s="20">
        <v>7</v>
      </c>
      <c r="J2021" s="47">
        <f>Table_Query_from_Mac10[[#This Row],[unit_price]]-(Table_Query_from_Mac10[[#This Row],[unit_price]]*(Table_Query_from_Mac10[[#This Row],[discount_pct]]/100))</f>
        <v>17.828100000000003</v>
      </c>
      <c r="K2021" s="47">
        <f>Table_Query_from_Mac10[[#This Row],[unit_cost]]</f>
        <v>7.16</v>
      </c>
      <c r="L2021" s="47">
        <f>Table_Query_from_Mac10[[#This Row],[Live-cost]]*(1+Table_Query_from_Mac10[[#This Row],[CogsIncreasebyTYPE]])</f>
        <v>7.16</v>
      </c>
      <c r="M2021" s="47">
        <f>Table_Query_from_Mac10[[#This Row],[Live-cost]]*Table_Query_from_Mac10[[#This Row],[qty_to_ship]]</f>
        <v>28.64</v>
      </c>
      <c r="N2021" s="47">
        <f>IF(Table_Query_from_Mac10[[#This Row],[item_no]]="KDA",-Table_Query_from_Mac10[[#This Row],[unit_price]],Table_Query_from_Mac10[[#This Row],[Net Unit]]*Table_Query_from_Mac10[[#This Row],[qty_to_ship]])</f>
        <v>71.312400000000011</v>
      </c>
      <c r="O2021" s="47">
        <f>SUMIFS(Summary!C:C,Summary!H:H,Table_Query_from_Mac10[[#This Row],[Juiceoc]])</f>
        <v>0</v>
      </c>
      <c r="P2021" s="47">
        <f>SUMIFS(Summary!D:D,Summary!H:H,Table_Query_from_Mac10[[#This Row],[Juiceoc]])</f>
        <v>0</v>
      </c>
      <c r="Q2021" s="47">
        <f>SUMIFS(Summary!E:E,Summary!H:H,Table_Query_from_Mac10[[#This Row],[Juiceoc]])</f>
        <v>0</v>
      </c>
      <c r="R2021" s="47">
        <f>Table_Query_from_Mac10[[#This Row],[Net Unit]]*(1+Table_Query_from_Mac10[[#This Row],[PriceIncreasebyType]])</f>
        <v>17.828100000000003</v>
      </c>
      <c r="S2021" s="47">
        <f>Table_Query_from_Mac10[[#This Row],[UnitPriceFuture]]*Table_Query_from_Mac10[[#This Row],[qtytoShipFuture]]</f>
        <v>71.312400000000011</v>
      </c>
      <c r="T2021" s="47">
        <f>ROUND(Table_Query_from_Mac10[[#This Row],[qty_to_ship]]*(1+Table_Query_from_Mac10[[#This Row],[VolumeIncreasebyType]]),0)</f>
        <v>4</v>
      </c>
      <c r="U2021" s="47">
        <f>Table_Query_from_Mac10[[#This Row],[qtytoShipFuture]]*Table_Query_from_Mac10[[#This Row],[Future-cost]]</f>
        <v>28.64</v>
      </c>
      <c r="V2021" s="47">
        <f>Table_Query_from_Mac10[[#This Row],[qtytoShipFuture]]-Table_Query_from_Mac10[[#This Row],[qty_to_ship]]</f>
        <v>0</v>
      </c>
      <c r="W2021" s="47">
        <f>Table_Query_from_Mac10[[#This Row],[UnitPriceFuture]]</f>
        <v>17.828100000000003</v>
      </c>
      <c r="X2021" s="47">
        <f>Table_Query_from_Mac10[[#This Row],[Unit Increase]]*Table_Query_from_Mac10[[#This Row],[UnitPriceFuture]]</f>
        <v>0</v>
      </c>
      <c r="Y2021" s="47">
        <f>Table_Query_from_Mac10[[#This Row],[Unit Increase]]*Table_Query_from_Mac10[[#This Row],[Future-cost]]</f>
        <v>0</v>
      </c>
      <c r="Z2021" s="47">
        <f>-(Table_Query_from_Mac10[[#This Row],[Incremental Sales]]+((Table_Query_from_Mac10[[#This Row],[Incremental Sales]]*-(SUM(Summary!$S$8:$S$9)))))*Summary!$S$18</f>
        <v>0</v>
      </c>
      <c r="AA2021" s="47">
        <f>IFERROR(Table_Query_from_Mac10[[#This Row],[Incremental Cost]]/Table_Query_from_Mac10[[#This Row],[Incremental Sales]],0)</f>
        <v>0</v>
      </c>
      <c r="AB2021" s="47">
        <f>IFERROR(Table_Query_from_Mac10[[#This Row],[TotalCostFuture]]/Table_Query_from_Mac10[[#This Row],[totalsalesFuture]],0)</f>
        <v>0.40161318368194027</v>
      </c>
      <c r="AN2021" s="31">
        <v>16</v>
      </c>
      <c r="AO2021">
        <f t="shared" si="62"/>
        <v>4</v>
      </c>
      <c r="AQ2021" s="31">
        <v>54.76</v>
      </c>
      <c r="AR2021">
        <f t="shared" si="63"/>
        <v>19.170000000000002</v>
      </c>
    </row>
    <row r="2022" spans="1:44" x14ac:dyDescent="0.25">
      <c r="A2022">
        <v>90117</v>
      </c>
      <c r="B2022">
        <v>10</v>
      </c>
      <c r="C2022" t="s">
        <v>55</v>
      </c>
      <c r="D2022" t="s">
        <v>81</v>
      </c>
      <c r="E2022">
        <v>2</v>
      </c>
      <c r="F2022">
        <v>11.51</v>
      </c>
      <c r="G2022">
        <v>31.84</v>
      </c>
      <c r="H2022" s="1">
        <v>44845</v>
      </c>
      <c r="I2022" s="20">
        <v>7</v>
      </c>
      <c r="J2022" s="47">
        <f>Table_Query_from_Mac10[[#This Row],[unit_price]]-(Table_Query_from_Mac10[[#This Row],[unit_price]]*(Table_Query_from_Mac10[[#This Row],[discount_pct]]/100))</f>
        <v>29.6112</v>
      </c>
      <c r="K2022" s="47">
        <f>Table_Query_from_Mac10[[#This Row],[unit_cost]]</f>
        <v>11.51</v>
      </c>
      <c r="L2022" s="47">
        <f>Table_Query_from_Mac10[[#This Row],[Live-cost]]*(1+Table_Query_from_Mac10[[#This Row],[CogsIncreasebyTYPE]])</f>
        <v>11.51</v>
      </c>
      <c r="M2022" s="47">
        <f>Table_Query_from_Mac10[[#This Row],[Live-cost]]*Table_Query_from_Mac10[[#This Row],[qty_to_ship]]</f>
        <v>23.02</v>
      </c>
      <c r="N2022" s="47">
        <f>IF(Table_Query_from_Mac10[[#This Row],[item_no]]="KDA",-Table_Query_from_Mac10[[#This Row],[unit_price]],Table_Query_from_Mac10[[#This Row],[Net Unit]]*Table_Query_from_Mac10[[#This Row],[qty_to_ship]])</f>
        <v>59.2224</v>
      </c>
      <c r="O2022" s="47">
        <f>SUMIFS(Summary!C:C,Summary!H:H,Table_Query_from_Mac10[[#This Row],[Juiceoc]])</f>
        <v>0</v>
      </c>
      <c r="P2022" s="47">
        <f>SUMIFS(Summary!D:D,Summary!H:H,Table_Query_from_Mac10[[#This Row],[Juiceoc]])</f>
        <v>0</v>
      </c>
      <c r="Q2022" s="47">
        <f>SUMIFS(Summary!E:E,Summary!H:H,Table_Query_from_Mac10[[#This Row],[Juiceoc]])</f>
        <v>0</v>
      </c>
      <c r="R2022" s="47">
        <f>Table_Query_from_Mac10[[#This Row],[Net Unit]]*(1+Table_Query_from_Mac10[[#This Row],[PriceIncreasebyType]])</f>
        <v>29.6112</v>
      </c>
      <c r="S2022" s="47">
        <f>Table_Query_from_Mac10[[#This Row],[UnitPriceFuture]]*Table_Query_from_Mac10[[#This Row],[qtytoShipFuture]]</f>
        <v>59.2224</v>
      </c>
      <c r="T2022" s="47">
        <f>ROUND(Table_Query_from_Mac10[[#This Row],[qty_to_ship]]*(1+Table_Query_from_Mac10[[#This Row],[VolumeIncreasebyType]]),0)</f>
        <v>2</v>
      </c>
      <c r="U2022" s="47">
        <f>Table_Query_from_Mac10[[#This Row],[qtytoShipFuture]]*Table_Query_from_Mac10[[#This Row],[Future-cost]]</f>
        <v>23.02</v>
      </c>
      <c r="V2022" s="47">
        <f>Table_Query_from_Mac10[[#This Row],[qtytoShipFuture]]-Table_Query_from_Mac10[[#This Row],[qty_to_ship]]</f>
        <v>0</v>
      </c>
      <c r="W2022" s="47">
        <f>Table_Query_from_Mac10[[#This Row],[UnitPriceFuture]]</f>
        <v>29.6112</v>
      </c>
      <c r="X2022" s="47">
        <f>Table_Query_from_Mac10[[#This Row],[Unit Increase]]*Table_Query_from_Mac10[[#This Row],[UnitPriceFuture]]</f>
        <v>0</v>
      </c>
      <c r="Y2022" s="47">
        <f>Table_Query_from_Mac10[[#This Row],[Unit Increase]]*Table_Query_from_Mac10[[#This Row],[Future-cost]]</f>
        <v>0</v>
      </c>
      <c r="Z2022" s="47">
        <f>-(Table_Query_from_Mac10[[#This Row],[Incremental Sales]]+((Table_Query_from_Mac10[[#This Row],[Incremental Sales]]*-(SUM(Summary!$S$8:$S$9)))))*Summary!$S$18</f>
        <v>0</v>
      </c>
      <c r="AA2022" s="47">
        <f>IFERROR(Table_Query_from_Mac10[[#This Row],[Incremental Cost]]/Table_Query_from_Mac10[[#This Row],[Incremental Sales]],0)</f>
        <v>0</v>
      </c>
      <c r="AB2022" s="47">
        <f>IFERROR(Table_Query_from_Mac10[[#This Row],[TotalCostFuture]]/Table_Query_from_Mac10[[#This Row],[totalsalesFuture]],0)</f>
        <v>0.38870427405846436</v>
      </c>
      <c r="AN2022" s="30">
        <v>6</v>
      </c>
      <c r="AO2022">
        <f t="shared" si="62"/>
        <v>2</v>
      </c>
      <c r="AQ2022" s="30">
        <v>90.98</v>
      </c>
      <c r="AR2022">
        <f t="shared" si="63"/>
        <v>31.84</v>
      </c>
    </row>
    <row r="2023" spans="1:44" x14ac:dyDescent="0.25">
      <c r="A2023">
        <v>90205</v>
      </c>
      <c r="B2023">
        <v>1</v>
      </c>
      <c r="C2023" t="s">
        <v>51</v>
      </c>
      <c r="D2023" t="s">
        <v>80</v>
      </c>
      <c r="E2023">
        <v>9</v>
      </c>
      <c r="F2023">
        <v>3.05</v>
      </c>
      <c r="G2023">
        <v>8.18</v>
      </c>
      <c r="H2023" s="1">
        <v>44841</v>
      </c>
      <c r="I2023" s="20">
        <v>9</v>
      </c>
      <c r="J2023" s="47">
        <f>Table_Query_from_Mac10[[#This Row],[unit_price]]-(Table_Query_from_Mac10[[#This Row],[unit_price]]*(Table_Query_from_Mac10[[#This Row],[discount_pct]]/100))</f>
        <v>7.4437999999999995</v>
      </c>
      <c r="K2023" s="47">
        <f>Table_Query_from_Mac10[[#This Row],[unit_cost]]</f>
        <v>3.05</v>
      </c>
      <c r="L2023" s="47">
        <f>Table_Query_from_Mac10[[#This Row],[Live-cost]]*(1+Table_Query_from_Mac10[[#This Row],[CogsIncreasebyTYPE]])</f>
        <v>3.05</v>
      </c>
      <c r="M2023" s="47">
        <f>Table_Query_from_Mac10[[#This Row],[Live-cost]]*Table_Query_from_Mac10[[#This Row],[qty_to_ship]]</f>
        <v>27.45</v>
      </c>
      <c r="N2023" s="47">
        <f>IF(Table_Query_from_Mac10[[#This Row],[item_no]]="KDA",-Table_Query_from_Mac10[[#This Row],[unit_price]],Table_Query_from_Mac10[[#This Row],[Net Unit]]*Table_Query_from_Mac10[[#This Row],[qty_to_ship]])</f>
        <v>66.994199999999992</v>
      </c>
      <c r="O2023" s="47">
        <f>SUMIFS(Summary!C:C,Summary!H:H,Table_Query_from_Mac10[[#This Row],[Juiceoc]])</f>
        <v>0</v>
      </c>
      <c r="P2023" s="47">
        <f>SUMIFS(Summary!D:D,Summary!H:H,Table_Query_from_Mac10[[#This Row],[Juiceoc]])</f>
        <v>0</v>
      </c>
      <c r="Q2023" s="47">
        <f>SUMIFS(Summary!E:E,Summary!H:H,Table_Query_from_Mac10[[#This Row],[Juiceoc]])</f>
        <v>0</v>
      </c>
      <c r="R2023" s="47">
        <f>Table_Query_from_Mac10[[#This Row],[Net Unit]]*(1+Table_Query_from_Mac10[[#This Row],[PriceIncreasebyType]])</f>
        <v>7.4437999999999995</v>
      </c>
      <c r="S2023" s="47">
        <f>Table_Query_from_Mac10[[#This Row],[UnitPriceFuture]]*Table_Query_from_Mac10[[#This Row],[qtytoShipFuture]]</f>
        <v>66.994199999999992</v>
      </c>
      <c r="T2023" s="47">
        <f>ROUND(Table_Query_from_Mac10[[#This Row],[qty_to_ship]]*(1+Table_Query_from_Mac10[[#This Row],[VolumeIncreasebyType]]),0)</f>
        <v>9</v>
      </c>
      <c r="U2023" s="47">
        <f>Table_Query_from_Mac10[[#This Row],[qtytoShipFuture]]*Table_Query_from_Mac10[[#This Row],[Future-cost]]</f>
        <v>27.45</v>
      </c>
      <c r="V2023" s="47">
        <f>Table_Query_from_Mac10[[#This Row],[qtytoShipFuture]]-Table_Query_from_Mac10[[#This Row],[qty_to_ship]]</f>
        <v>0</v>
      </c>
      <c r="W2023" s="47">
        <f>Table_Query_from_Mac10[[#This Row],[UnitPriceFuture]]</f>
        <v>7.4437999999999995</v>
      </c>
      <c r="X2023" s="47">
        <f>Table_Query_from_Mac10[[#This Row],[Unit Increase]]*Table_Query_from_Mac10[[#This Row],[UnitPriceFuture]]</f>
        <v>0</v>
      </c>
      <c r="Y2023" s="47">
        <f>Table_Query_from_Mac10[[#This Row],[Unit Increase]]*Table_Query_from_Mac10[[#This Row],[Future-cost]]</f>
        <v>0</v>
      </c>
      <c r="Z2023" s="47">
        <f>-(Table_Query_from_Mac10[[#This Row],[Incremental Sales]]+((Table_Query_from_Mac10[[#This Row],[Incremental Sales]]*-(SUM(Summary!$S$8:$S$9)))))*Summary!$S$18</f>
        <v>0</v>
      </c>
      <c r="AA2023" s="47">
        <f>IFERROR(Table_Query_from_Mac10[[#This Row],[Incremental Cost]]/Table_Query_from_Mac10[[#This Row],[Incremental Sales]],0)</f>
        <v>0</v>
      </c>
      <c r="AB2023" s="47">
        <f>IFERROR(Table_Query_from_Mac10[[#This Row],[TotalCostFuture]]/Table_Query_from_Mac10[[#This Row],[totalsalesFuture]],0)</f>
        <v>0.40973696230419948</v>
      </c>
      <c r="AN2023" s="31">
        <v>36</v>
      </c>
      <c r="AO2023">
        <f t="shared" si="62"/>
        <v>9</v>
      </c>
      <c r="AQ2023" s="31">
        <v>23.37</v>
      </c>
      <c r="AR2023">
        <f t="shared" si="63"/>
        <v>8.18</v>
      </c>
    </row>
    <row r="2024" spans="1:44" x14ac:dyDescent="0.25">
      <c r="A2024">
        <v>90205</v>
      </c>
      <c r="B2024">
        <v>2</v>
      </c>
      <c r="C2024" t="s">
        <v>51</v>
      </c>
      <c r="D2024" t="s">
        <v>80</v>
      </c>
      <c r="E2024">
        <v>13</v>
      </c>
      <c r="F2024">
        <v>3.92</v>
      </c>
      <c r="G2024">
        <v>10.7</v>
      </c>
      <c r="H2024" s="1">
        <v>44841</v>
      </c>
      <c r="I2024" s="20">
        <v>9</v>
      </c>
      <c r="J2024" s="47">
        <f>Table_Query_from_Mac10[[#This Row],[unit_price]]-(Table_Query_from_Mac10[[#This Row],[unit_price]]*(Table_Query_from_Mac10[[#This Row],[discount_pct]]/100))</f>
        <v>9.7370000000000001</v>
      </c>
      <c r="K2024" s="47">
        <f>Table_Query_from_Mac10[[#This Row],[unit_cost]]</f>
        <v>3.92</v>
      </c>
      <c r="L2024" s="47">
        <f>Table_Query_from_Mac10[[#This Row],[Live-cost]]*(1+Table_Query_from_Mac10[[#This Row],[CogsIncreasebyTYPE]])</f>
        <v>3.92</v>
      </c>
      <c r="M2024" s="47">
        <f>Table_Query_from_Mac10[[#This Row],[Live-cost]]*Table_Query_from_Mac10[[#This Row],[qty_to_ship]]</f>
        <v>50.96</v>
      </c>
      <c r="N2024" s="47">
        <f>IF(Table_Query_from_Mac10[[#This Row],[item_no]]="KDA",-Table_Query_from_Mac10[[#This Row],[unit_price]],Table_Query_from_Mac10[[#This Row],[Net Unit]]*Table_Query_from_Mac10[[#This Row],[qty_to_ship]])</f>
        <v>126.581</v>
      </c>
      <c r="O2024" s="47">
        <f>SUMIFS(Summary!C:C,Summary!H:H,Table_Query_from_Mac10[[#This Row],[Juiceoc]])</f>
        <v>0</v>
      </c>
      <c r="P2024" s="47">
        <f>SUMIFS(Summary!D:D,Summary!H:H,Table_Query_from_Mac10[[#This Row],[Juiceoc]])</f>
        <v>0</v>
      </c>
      <c r="Q2024" s="47">
        <f>SUMIFS(Summary!E:E,Summary!H:H,Table_Query_from_Mac10[[#This Row],[Juiceoc]])</f>
        <v>0</v>
      </c>
      <c r="R2024" s="47">
        <f>Table_Query_from_Mac10[[#This Row],[Net Unit]]*(1+Table_Query_from_Mac10[[#This Row],[PriceIncreasebyType]])</f>
        <v>9.7370000000000001</v>
      </c>
      <c r="S2024" s="47">
        <f>Table_Query_from_Mac10[[#This Row],[UnitPriceFuture]]*Table_Query_from_Mac10[[#This Row],[qtytoShipFuture]]</f>
        <v>126.581</v>
      </c>
      <c r="T2024" s="47">
        <f>ROUND(Table_Query_from_Mac10[[#This Row],[qty_to_ship]]*(1+Table_Query_from_Mac10[[#This Row],[VolumeIncreasebyType]]),0)</f>
        <v>13</v>
      </c>
      <c r="U2024" s="47">
        <f>Table_Query_from_Mac10[[#This Row],[qtytoShipFuture]]*Table_Query_from_Mac10[[#This Row],[Future-cost]]</f>
        <v>50.96</v>
      </c>
      <c r="V2024" s="47">
        <f>Table_Query_from_Mac10[[#This Row],[qtytoShipFuture]]-Table_Query_from_Mac10[[#This Row],[qty_to_ship]]</f>
        <v>0</v>
      </c>
      <c r="W2024" s="47">
        <f>Table_Query_from_Mac10[[#This Row],[UnitPriceFuture]]</f>
        <v>9.7370000000000001</v>
      </c>
      <c r="X2024" s="47">
        <f>Table_Query_from_Mac10[[#This Row],[Unit Increase]]*Table_Query_from_Mac10[[#This Row],[UnitPriceFuture]]</f>
        <v>0</v>
      </c>
      <c r="Y2024" s="47">
        <f>Table_Query_from_Mac10[[#This Row],[Unit Increase]]*Table_Query_from_Mac10[[#This Row],[Future-cost]]</f>
        <v>0</v>
      </c>
      <c r="Z2024" s="47">
        <f>-(Table_Query_from_Mac10[[#This Row],[Incremental Sales]]+((Table_Query_from_Mac10[[#This Row],[Incremental Sales]]*-(SUM(Summary!$S$8:$S$9)))))*Summary!$S$18</f>
        <v>0</v>
      </c>
      <c r="AA2024" s="47">
        <f>IFERROR(Table_Query_from_Mac10[[#This Row],[Incremental Cost]]/Table_Query_from_Mac10[[#This Row],[Incremental Sales]],0)</f>
        <v>0</v>
      </c>
      <c r="AB2024" s="47">
        <f>IFERROR(Table_Query_from_Mac10[[#This Row],[TotalCostFuture]]/Table_Query_from_Mac10[[#This Row],[totalsalesFuture]],0)</f>
        <v>0.40258806613946801</v>
      </c>
      <c r="AN2024" s="30">
        <v>50</v>
      </c>
      <c r="AO2024">
        <f t="shared" si="62"/>
        <v>13</v>
      </c>
      <c r="AQ2024" s="30">
        <v>30.56</v>
      </c>
      <c r="AR2024">
        <f t="shared" si="63"/>
        <v>10.7</v>
      </c>
    </row>
    <row r="2025" spans="1:44" x14ac:dyDescent="0.25">
      <c r="A2025">
        <v>90205</v>
      </c>
      <c r="B2025">
        <v>3</v>
      </c>
      <c r="C2025" t="s">
        <v>51</v>
      </c>
      <c r="D2025" t="s">
        <v>80</v>
      </c>
      <c r="E2025">
        <v>10</v>
      </c>
      <c r="F2025">
        <v>4.83</v>
      </c>
      <c r="G2025">
        <v>12.65</v>
      </c>
      <c r="H2025" s="1">
        <v>44841</v>
      </c>
      <c r="I2025" s="20">
        <v>9</v>
      </c>
      <c r="J2025" s="47">
        <f>Table_Query_from_Mac10[[#This Row],[unit_price]]-(Table_Query_from_Mac10[[#This Row],[unit_price]]*(Table_Query_from_Mac10[[#This Row],[discount_pct]]/100))</f>
        <v>11.5115</v>
      </c>
      <c r="K2025" s="47">
        <f>Table_Query_from_Mac10[[#This Row],[unit_cost]]</f>
        <v>4.83</v>
      </c>
      <c r="L2025" s="47">
        <f>Table_Query_from_Mac10[[#This Row],[Live-cost]]*(1+Table_Query_from_Mac10[[#This Row],[CogsIncreasebyTYPE]])</f>
        <v>4.83</v>
      </c>
      <c r="M2025" s="47">
        <f>Table_Query_from_Mac10[[#This Row],[Live-cost]]*Table_Query_from_Mac10[[#This Row],[qty_to_ship]]</f>
        <v>48.3</v>
      </c>
      <c r="N2025" s="47">
        <f>IF(Table_Query_from_Mac10[[#This Row],[item_no]]="KDA",-Table_Query_from_Mac10[[#This Row],[unit_price]],Table_Query_from_Mac10[[#This Row],[Net Unit]]*Table_Query_from_Mac10[[#This Row],[qty_to_ship]])</f>
        <v>115.11499999999999</v>
      </c>
      <c r="O2025" s="47">
        <f>SUMIFS(Summary!C:C,Summary!H:H,Table_Query_from_Mac10[[#This Row],[Juiceoc]])</f>
        <v>0</v>
      </c>
      <c r="P2025" s="47">
        <f>SUMIFS(Summary!D:D,Summary!H:H,Table_Query_from_Mac10[[#This Row],[Juiceoc]])</f>
        <v>0</v>
      </c>
      <c r="Q2025" s="47">
        <f>SUMIFS(Summary!E:E,Summary!H:H,Table_Query_from_Mac10[[#This Row],[Juiceoc]])</f>
        <v>0</v>
      </c>
      <c r="R2025" s="47">
        <f>Table_Query_from_Mac10[[#This Row],[Net Unit]]*(1+Table_Query_from_Mac10[[#This Row],[PriceIncreasebyType]])</f>
        <v>11.5115</v>
      </c>
      <c r="S2025" s="47">
        <f>Table_Query_from_Mac10[[#This Row],[UnitPriceFuture]]*Table_Query_from_Mac10[[#This Row],[qtytoShipFuture]]</f>
        <v>115.11499999999999</v>
      </c>
      <c r="T2025" s="47">
        <f>ROUND(Table_Query_from_Mac10[[#This Row],[qty_to_ship]]*(1+Table_Query_from_Mac10[[#This Row],[VolumeIncreasebyType]]),0)</f>
        <v>10</v>
      </c>
      <c r="U2025" s="47">
        <f>Table_Query_from_Mac10[[#This Row],[qtytoShipFuture]]*Table_Query_from_Mac10[[#This Row],[Future-cost]]</f>
        <v>48.3</v>
      </c>
      <c r="V2025" s="47">
        <f>Table_Query_from_Mac10[[#This Row],[qtytoShipFuture]]-Table_Query_from_Mac10[[#This Row],[qty_to_ship]]</f>
        <v>0</v>
      </c>
      <c r="W2025" s="47">
        <f>Table_Query_from_Mac10[[#This Row],[UnitPriceFuture]]</f>
        <v>11.5115</v>
      </c>
      <c r="X2025" s="47">
        <f>Table_Query_from_Mac10[[#This Row],[Unit Increase]]*Table_Query_from_Mac10[[#This Row],[UnitPriceFuture]]</f>
        <v>0</v>
      </c>
      <c r="Y2025" s="47">
        <f>Table_Query_from_Mac10[[#This Row],[Unit Increase]]*Table_Query_from_Mac10[[#This Row],[Future-cost]]</f>
        <v>0</v>
      </c>
      <c r="Z2025" s="47">
        <f>-(Table_Query_from_Mac10[[#This Row],[Incremental Sales]]+((Table_Query_from_Mac10[[#This Row],[Incremental Sales]]*-(SUM(Summary!$S$8:$S$9)))))*Summary!$S$18</f>
        <v>0</v>
      </c>
      <c r="AA2025" s="47">
        <f>IFERROR(Table_Query_from_Mac10[[#This Row],[Incremental Cost]]/Table_Query_from_Mac10[[#This Row],[Incremental Sales]],0)</f>
        <v>0</v>
      </c>
      <c r="AB2025" s="47">
        <f>IFERROR(Table_Query_from_Mac10[[#This Row],[TotalCostFuture]]/Table_Query_from_Mac10[[#This Row],[totalsalesFuture]],0)</f>
        <v>0.41958041958041958</v>
      </c>
      <c r="AN2025" s="31">
        <v>40</v>
      </c>
      <c r="AO2025">
        <f t="shared" si="62"/>
        <v>10</v>
      </c>
      <c r="AQ2025" s="31">
        <v>36.14</v>
      </c>
      <c r="AR2025">
        <f t="shared" si="63"/>
        <v>12.65</v>
      </c>
    </row>
    <row r="2026" spans="1:44" x14ac:dyDescent="0.25">
      <c r="A2026">
        <v>90205</v>
      </c>
      <c r="B2026">
        <v>4</v>
      </c>
      <c r="C2026" t="s">
        <v>51</v>
      </c>
      <c r="D2026" t="s">
        <v>80</v>
      </c>
      <c r="E2026">
        <v>3</v>
      </c>
      <c r="F2026">
        <v>8.15</v>
      </c>
      <c r="G2026">
        <v>23.4</v>
      </c>
      <c r="H2026" s="1">
        <v>44841</v>
      </c>
      <c r="I2026" s="20">
        <v>9</v>
      </c>
      <c r="J2026" s="47">
        <f>Table_Query_from_Mac10[[#This Row],[unit_price]]-(Table_Query_from_Mac10[[#This Row],[unit_price]]*(Table_Query_from_Mac10[[#This Row],[discount_pct]]/100))</f>
        <v>21.293999999999997</v>
      </c>
      <c r="K2026" s="47">
        <f>Table_Query_from_Mac10[[#This Row],[unit_cost]]</f>
        <v>8.15</v>
      </c>
      <c r="L2026" s="47">
        <f>Table_Query_from_Mac10[[#This Row],[Live-cost]]*(1+Table_Query_from_Mac10[[#This Row],[CogsIncreasebyTYPE]])</f>
        <v>8.15</v>
      </c>
      <c r="M2026" s="47">
        <f>Table_Query_from_Mac10[[#This Row],[Live-cost]]*Table_Query_from_Mac10[[#This Row],[qty_to_ship]]</f>
        <v>24.450000000000003</v>
      </c>
      <c r="N2026" s="47">
        <f>IF(Table_Query_from_Mac10[[#This Row],[item_no]]="KDA",-Table_Query_from_Mac10[[#This Row],[unit_price]],Table_Query_from_Mac10[[#This Row],[Net Unit]]*Table_Query_from_Mac10[[#This Row],[qty_to_ship]])</f>
        <v>63.881999999999991</v>
      </c>
      <c r="O2026" s="47">
        <f>SUMIFS(Summary!C:C,Summary!H:H,Table_Query_from_Mac10[[#This Row],[Juiceoc]])</f>
        <v>0</v>
      </c>
      <c r="P2026" s="47">
        <f>SUMIFS(Summary!D:D,Summary!H:H,Table_Query_from_Mac10[[#This Row],[Juiceoc]])</f>
        <v>0</v>
      </c>
      <c r="Q2026" s="47">
        <f>SUMIFS(Summary!E:E,Summary!H:H,Table_Query_from_Mac10[[#This Row],[Juiceoc]])</f>
        <v>0</v>
      </c>
      <c r="R2026" s="47">
        <f>Table_Query_from_Mac10[[#This Row],[Net Unit]]*(1+Table_Query_from_Mac10[[#This Row],[PriceIncreasebyType]])</f>
        <v>21.293999999999997</v>
      </c>
      <c r="S2026" s="47">
        <f>Table_Query_from_Mac10[[#This Row],[UnitPriceFuture]]*Table_Query_from_Mac10[[#This Row],[qtytoShipFuture]]</f>
        <v>63.881999999999991</v>
      </c>
      <c r="T2026" s="47">
        <f>ROUND(Table_Query_from_Mac10[[#This Row],[qty_to_ship]]*(1+Table_Query_from_Mac10[[#This Row],[VolumeIncreasebyType]]),0)</f>
        <v>3</v>
      </c>
      <c r="U2026" s="47">
        <f>Table_Query_from_Mac10[[#This Row],[qtytoShipFuture]]*Table_Query_from_Mac10[[#This Row],[Future-cost]]</f>
        <v>24.450000000000003</v>
      </c>
      <c r="V2026" s="47">
        <f>Table_Query_from_Mac10[[#This Row],[qtytoShipFuture]]-Table_Query_from_Mac10[[#This Row],[qty_to_ship]]</f>
        <v>0</v>
      </c>
      <c r="W2026" s="47">
        <f>Table_Query_from_Mac10[[#This Row],[UnitPriceFuture]]</f>
        <v>21.293999999999997</v>
      </c>
      <c r="X2026" s="47">
        <f>Table_Query_from_Mac10[[#This Row],[Unit Increase]]*Table_Query_from_Mac10[[#This Row],[UnitPriceFuture]]</f>
        <v>0</v>
      </c>
      <c r="Y2026" s="47">
        <f>Table_Query_from_Mac10[[#This Row],[Unit Increase]]*Table_Query_from_Mac10[[#This Row],[Future-cost]]</f>
        <v>0</v>
      </c>
      <c r="Z2026" s="47">
        <f>-(Table_Query_from_Mac10[[#This Row],[Incremental Sales]]+((Table_Query_from_Mac10[[#This Row],[Incremental Sales]]*-(SUM(Summary!$S$8:$S$9)))))*Summary!$S$18</f>
        <v>0</v>
      </c>
      <c r="AA2026" s="47">
        <f>IFERROR(Table_Query_from_Mac10[[#This Row],[Incremental Cost]]/Table_Query_from_Mac10[[#This Row],[Incremental Sales]],0)</f>
        <v>0</v>
      </c>
      <c r="AB2026" s="47">
        <f>IFERROR(Table_Query_from_Mac10[[#This Row],[TotalCostFuture]]/Table_Query_from_Mac10[[#This Row],[totalsalesFuture]],0)</f>
        <v>0.38273692119845976</v>
      </c>
      <c r="AN2026" s="30">
        <v>9</v>
      </c>
      <c r="AO2026">
        <f t="shared" si="62"/>
        <v>3</v>
      </c>
      <c r="AQ2026" s="30">
        <v>66.86</v>
      </c>
      <c r="AR2026">
        <f t="shared" si="63"/>
        <v>23.4</v>
      </c>
    </row>
    <row r="2027" spans="1:44" x14ac:dyDescent="0.25">
      <c r="A2027">
        <v>90205</v>
      </c>
      <c r="B2027">
        <v>5</v>
      </c>
      <c r="C2027" t="s">
        <v>53</v>
      </c>
      <c r="D2027" t="s">
        <v>80</v>
      </c>
      <c r="E2027">
        <v>15</v>
      </c>
      <c r="F2027">
        <v>5.8</v>
      </c>
      <c r="G2027">
        <v>15.89</v>
      </c>
      <c r="H2027" s="1">
        <v>44841</v>
      </c>
      <c r="I2027" s="20">
        <v>5</v>
      </c>
      <c r="J2027" s="47">
        <f>Table_Query_from_Mac10[[#This Row],[unit_price]]-(Table_Query_from_Mac10[[#This Row],[unit_price]]*(Table_Query_from_Mac10[[#This Row],[discount_pct]]/100))</f>
        <v>15.095500000000001</v>
      </c>
      <c r="K2027" s="47">
        <f>Table_Query_from_Mac10[[#This Row],[unit_cost]]</f>
        <v>5.8</v>
      </c>
      <c r="L2027" s="47">
        <f>Table_Query_from_Mac10[[#This Row],[Live-cost]]*(1+Table_Query_from_Mac10[[#This Row],[CogsIncreasebyTYPE]])</f>
        <v>5.8</v>
      </c>
      <c r="M2027" s="47">
        <f>Table_Query_from_Mac10[[#This Row],[Live-cost]]*Table_Query_from_Mac10[[#This Row],[qty_to_ship]]</f>
        <v>87</v>
      </c>
      <c r="N2027" s="47">
        <f>IF(Table_Query_from_Mac10[[#This Row],[item_no]]="KDA",-Table_Query_from_Mac10[[#This Row],[unit_price]],Table_Query_from_Mac10[[#This Row],[Net Unit]]*Table_Query_from_Mac10[[#This Row],[qty_to_ship]])</f>
        <v>226.4325</v>
      </c>
      <c r="O2027" s="47">
        <f>SUMIFS(Summary!C:C,Summary!H:H,Table_Query_from_Mac10[[#This Row],[Juiceoc]])</f>
        <v>0</v>
      </c>
      <c r="P2027" s="47">
        <f>SUMIFS(Summary!D:D,Summary!H:H,Table_Query_from_Mac10[[#This Row],[Juiceoc]])</f>
        <v>0</v>
      </c>
      <c r="Q2027" s="47">
        <f>SUMIFS(Summary!E:E,Summary!H:H,Table_Query_from_Mac10[[#This Row],[Juiceoc]])</f>
        <v>0</v>
      </c>
      <c r="R2027" s="47">
        <f>Table_Query_from_Mac10[[#This Row],[Net Unit]]*(1+Table_Query_from_Mac10[[#This Row],[PriceIncreasebyType]])</f>
        <v>15.095500000000001</v>
      </c>
      <c r="S2027" s="47">
        <f>Table_Query_from_Mac10[[#This Row],[UnitPriceFuture]]*Table_Query_from_Mac10[[#This Row],[qtytoShipFuture]]</f>
        <v>226.4325</v>
      </c>
      <c r="T2027" s="47">
        <f>ROUND(Table_Query_from_Mac10[[#This Row],[qty_to_ship]]*(1+Table_Query_from_Mac10[[#This Row],[VolumeIncreasebyType]]),0)</f>
        <v>15</v>
      </c>
      <c r="U2027" s="47">
        <f>Table_Query_from_Mac10[[#This Row],[qtytoShipFuture]]*Table_Query_from_Mac10[[#This Row],[Future-cost]]</f>
        <v>87</v>
      </c>
      <c r="V2027" s="47">
        <f>Table_Query_from_Mac10[[#This Row],[qtytoShipFuture]]-Table_Query_from_Mac10[[#This Row],[qty_to_ship]]</f>
        <v>0</v>
      </c>
      <c r="W2027" s="47">
        <f>Table_Query_from_Mac10[[#This Row],[UnitPriceFuture]]</f>
        <v>15.095500000000001</v>
      </c>
      <c r="X2027" s="47">
        <f>Table_Query_from_Mac10[[#This Row],[Unit Increase]]*Table_Query_from_Mac10[[#This Row],[UnitPriceFuture]]</f>
        <v>0</v>
      </c>
      <c r="Y2027" s="47">
        <f>Table_Query_from_Mac10[[#This Row],[Unit Increase]]*Table_Query_from_Mac10[[#This Row],[Future-cost]]</f>
        <v>0</v>
      </c>
      <c r="Z2027" s="47">
        <f>-(Table_Query_from_Mac10[[#This Row],[Incremental Sales]]+((Table_Query_from_Mac10[[#This Row],[Incremental Sales]]*-(SUM(Summary!$S$8:$S$9)))))*Summary!$S$18</f>
        <v>0</v>
      </c>
      <c r="AA2027" s="47">
        <f>IFERROR(Table_Query_from_Mac10[[#This Row],[Incremental Cost]]/Table_Query_from_Mac10[[#This Row],[Incremental Sales]],0)</f>
        <v>0</v>
      </c>
      <c r="AB2027" s="47">
        <f>IFERROR(Table_Query_from_Mac10[[#This Row],[TotalCostFuture]]/Table_Query_from_Mac10[[#This Row],[totalsalesFuture]],0)</f>
        <v>0.38422046305190288</v>
      </c>
      <c r="AN2027" s="31">
        <v>60</v>
      </c>
      <c r="AO2027">
        <f t="shared" si="62"/>
        <v>15</v>
      </c>
      <c r="AQ2027" s="31">
        <v>45.41</v>
      </c>
      <c r="AR2027">
        <f t="shared" si="63"/>
        <v>15.89</v>
      </c>
    </row>
    <row r="2028" spans="1:44" x14ac:dyDescent="0.25">
      <c r="A2028">
        <v>90205</v>
      </c>
      <c r="B2028">
        <v>6</v>
      </c>
      <c r="C2028" t="s">
        <v>53</v>
      </c>
      <c r="D2028" t="s">
        <v>80</v>
      </c>
      <c r="E2028">
        <v>4</v>
      </c>
      <c r="F2028">
        <v>7.01</v>
      </c>
      <c r="G2028">
        <v>19.54</v>
      </c>
      <c r="H2028" s="1">
        <v>44841</v>
      </c>
      <c r="I2028" s="20">
        <v>5</v>
      </c>
      <c r="J2028" s="47">
        <f>Table_Query_from_Mac10[[#This Row],[unit_price]]-(Table_Query_from_Mac10[[#This Row],[unit_price]]*(Table_Query_from_Mac10[[#This Row],[discount_pct]]/100))</f>
        <v>18.562999999999999</v>
      </c>
      <c r="K2028" s="47">
        <f>Table_Query_from_Mac10[[#This Row],[unit_cost]]</f>
        <v>7.01</v>
      </c>
      <c r="L2028" s="47">
        <f>Table_Query_from_Mac10[[#This Row],[Live-cost]]*(1+Table_Query_from_Mac10[[#This Row],[CogsIncreasebyTYPE]])</f>
        <v>7.01</v>
      </c>
      <c r="M2028" s="47">
        <f>Table_Query_from_Mac10[[#This Row],[Live-cost]]*Table_Query_from_Mac10[[#This Row],[qty_to_ship]]</f>
        <v>28.04</v>
      </c>
      <c r="N2028" s="47">
        <f>IF(Table_Query_from_Mac10[[#This Row],[item_no]]="KDA",-Table_Query_from_Mac10[[#This Row],[unit_price]],Table_Query_from_Mac10[[#This Row],[Net Unit]]*Table_Query_from_Mac10[[#This Row],[qty_to_ship]])</f>
        <v>74.251999999999995</v>
      </c>
      <c r="O2028" s="47">
        <f>SUMIFS(Summary!C:C,Summary!H:H,Table_Query_from_Mac10[[#This Row],[Juiceoc]])</f>
        <v>0</v>
      </c>
      <c r="P2028" s="47">
        <f>SUMIFS(Summary!D:D,Summary!H:H,Table_Query_from_Mac10[[#This Row],[Juiceoc]])</f>
        <v>0</v>
      </c>
      <c r="Q2028" s="47">
        <f>SUMIFS(Summary!E:E,Summary!H:H,Table_Query_from_Mac10[[#This Row],[Juiceoc]])</f>
        <v>0</v>
      </c>
      <c r="R2028" s="47">
        <f>Table_Query_from_Mac10[[#This Row],[Net Unit]]*(1+Table_Query_from_Mac10[[#This Row],[PriceIncreasebyType]])</f>
        <v>18.562999999999999</v>
      </c>
      <c r="S2028" s="47">
        <f>Table_Query_from_Mac10[[#This Row],[UnitPriceFuture]]*Table_Query_from_Mac10[[#This Row],[qtytoShipFuture]]</f>
        <v>74.251999999999995</v>
      </c>
      <c r="T2028" s="47">
        <f>ROUND(Table_Query_from_Mac10[[#This Row],[qty_to_ship]]*(1+Table_Query_from_Mac10[[#This Row],[VolumeIncreasebyType]]),0)</f>
        <v>4</v>
      </c>
      <c r="U2028" s="47">
        <f>Table_Query_from_Mac10[[#This Row],[qtytoShipFuture]]*Table_Query_from_Mac10[[#This Row],[Future-cost]]</f>
        <v>28.04</v>
      </c>
      <c r="V2028" s="47">
        <f>Table_Query_from_Mac10[[#This Row],[qtytoShipFuture]]-Table_Query_from_Mac10[[#This Row],[qty_to_ship]]</f>
        <v>0</v>
      </c>
      <c r="W2028" s="47">
        <f>Table_Query_from_Mac10[[#This Row],[UnitPriceFuture]]</f>
        <v>18.562999999999999</v>
      </c>
      <c r="X2028" s="47">
        <f>Table_Query_from_Mac10[[#This Row],[Unit Increase]]*Table_Query_from_Mac10[[#This Row],[UnitPriceFuture]]</f>
        <v>0</v>
      </c>
      <c r="Y2028" s="47">
        <f>Table_Query_from_Mac10[[#This Row],[Unit Increase]]*Table_Query_from_Mac10[[#This Row],[Future-cost]]</f>
        <v>0</v>
      </c>
      <c r="Z2028" s="47">
        <f>-(Table_Query_from_Mac10[[#This Row],[Incremental Sales]]+((Table_Query_from_Mac10[[#This Row],[Incremental Sales]]*-(SUM(Summary!$S$8:$S$9)))))*Summary!$S$18</f>
        <v>0</v>
      </c>
      <c r="AA2028" s="47">
        <f>IFERROR(Table_Query_from_Mac10[[#This Row],[Incremental Cost]]/Table_Query_from_Mac10[[#This Row],[Incremental Sales]],0)</f>
        <v>0</v>
      </c>
      <c r="AB2028" s="47">
        <f>IFERROR(Table_Query_from_Mac10[[#This Row],[TotalCostFuture]]/Table_Query_from_Mac10[[#This Row],[totalsalesFuture]],0)</f>
        <v>0.37763292571243873</v>
      </c>
      <c r="AN2028" s="30">
        <v>16</v>
      </c>
      <c r="AO2028">
        <f t="shared" si="62"/>
        <v>4</v>
      </c>
      <c r="AQ2028" s="30">
        <v>55.83</v>
      </c>
      <c r="AR2028">
        <f t="shared" si="63"/>
        <v>19.54</v>
      </c>
    </row>
    <row r="2029" spans="1:44" x14ac:dyDescent="0.25">
      <c r="A2029">
        <v>90205</v>
      </c>
      <c r="B2029">
        <v>7</v>
      </c>
      <c r="C2029" t="s">
        <v>53</v>
      </c>
      <c r="D2029" t="s">
        <v>80</v>
      </c>
      <c r="E2029">
        <v>24</v>
      </c>
      <c r="F2029">
        <v>1.1499999999999999</v>
      </c>
      <c r="G2029">
        <v>3.91</v>
      </c>
      <c r="H2029" s="1">
        <v>44841</v>
      </c>
      <c r="I2029" s="20">
        <v>0</v>
      </c>
      <c r="J2029" s="47">
        <f>Table_Query_from_Mac10[[#This Row],[unit_price]]-(Table_Query_from_Mac10[[#This Row],[unit_price]]*(Table_Query_from_Mac10[[#This Row],[discount_pct]]/100))</f>
        <v>3.91</v>
      </c>
      <c r="K2029" s="47">
        <f>Table_Query_from_Mac10[[#This Row],[unit_cost]]</f>
        <v>1.1499999999999999</v>
      </c>
      <c r="L2029" s="47">
        <f>Table_Query_from_Mac10[[#This Row],[Live-cost]]*(1+Table_Query_from_Mac10[[#This Row],[CogsIncreasebyTYPE]])</f>
        <v>1.1499999999999999</v>
      </c>
      <c r="M2029" s="47">
        <f>Table_Query_from_Mac10[[#This Row],[Live-cost]]*Table_Query_from_Mac10[[#This Row],[qty_to_ship]]</f>
        <v>27.599999999999998</v>
      </c>
      <c r="N2029" s="47">
        <f>IF(Table_Query_from_Mac10[[#This Row],[item_no]]="KDA",-Table_Query_from_Mac10[[#This Row],[unit_price]],Table_Query_from_Mac10[[#This Row],[Net Unit]]*Table_Query_from_Mac10[[#This Row],[qty_to_ship]])</f>
        <v>93.84</v>
      </c>
      <c r="O2029" s="47">
        <f>SUMIFS(Summary!C:C,Summary!H:H,Table_Query_from_Mac10[[#This Row],[Juiceoc]])</f>
        <v>0</v>
      </c>
      <c r="P2029" s="47">
        <f>SUMIFS(Summary!D:D,Summary!H:H,Table_Query_from_Mac10[[#This Row],[Juiceoc]])</f>
        <v>0</v>
      </c>
      <c r="Q2029" s="47">
        <f>SUMIFS(Summary!E:E,Summary!H:H,Table_Query_from_Mac10[[#This Row],[Juiceoc]])</f>
        <v>0</v>
      </c>
      <c r="R2029" s="47">
        <f>Table_Query_from_Mac10[[#This Row],[Net Unit]]*(1+Table_Query_from_Mac10[[#This Row],[PriceIncreasebyType]])</f>
        <v>3.91</v>
      </c>
      <c r="S2029" s="47">
        <f>Table_Query_from_Mac10[[#This Row],[UnitPriceFuture]]*Table_Query_from_Mac10[[#This Row],[qtytoShipFuture]]</f>
        <v>93.84</v>
      </c>
      <c r="T2029" s="47">
        <f>ROUND(Table_Query_from_Mac10[[#This Row],[qty_to_ship]]*(1+Table_Query_from_Mac10[[#This Row],[VolumeIncreasebyType]]),0)</f>
        <v>24</v>
      </c>
      <c r="U2029" s="47">
        <f>Table_Query_from_Mac10[[#This Row],[qtytoShipFuture]]*Table_Query_from_Mac10[[#This Row],[Future-cost]]</f>
        <v>27.599999999999998</v>
      </c>
      <c r="V2029" s="47">
        <f>Table_Query_from_Mac10[[#This Row],[qtytoShipFuture]]-Table_Query_from_Mac10[[#This Row],[qty_to_ship]]</f>
        <v>0</v>
      </c>
      <c r="W2029" s="47">
        <f>Table_Query_from_Mac10[[#This Row],[UnitPriceFuture]]</f>
        <v>3.91</v>
      </c>
      <c r="X2029" s="47">
        <f>Table_Query_from_Mac10[[#This Row],[Unit Increase]]*Table_Query_from_Mac10[[#This Row],[UnitPriceFuture]]</f>
        <v>0</v>
      </c>
      <c r="Y2029" s="47">
        <f>Table_Query_from_Mac10[[#This Row],[Unit Increase]]*Table_Query_from_Mac10[[#This Row],[Future-cost]]</f>
        <v>0</v>
      </c>
      <c r="Z2029" s="47">
        <f>-(Table_Query_from_Mac10[[#This Row],[Incremental Sales]]+((Table_Query_from_Mac10[[#This Row],[Incremental Sales]]*-(SUM(Summary!$S$8:$S$9)))))*Summary!$S$18</f>
        <v>0</v>
      </c>
      <c r="AA2029" s="47">
        <f>IFERROR(Table_Query_from_Mac10[[#This Row],[Incremental Cost]]/Table_Query_from_Mac10[[#This Row],[Incremental Sales]],0)</f>
        <v>0</v>
      </c>
      <c r="AB2029" s="47">
        <f>IFERROR(Table_Query_from_Mac10[[#This Row],[TotalCostFuture]]/Table_Query_from_Mac10[[#This Row],[totalsalesFuture]],0)</f>
        <v>0.29411764705882348</v>
      </c>
      <c r="AN2029" s="31">
        <v>96</v>
      </c>
      <c r="AO2029">
        <f t="shared" si="62"/>
        <v>24</v>
      </c>
      <c r="AQ2029" s="31">
        <v>11.18</v>
      </c>
      <c r="AR2029">
        <f t="shared" si="63"/>
        <v>3.91</v>
      </c>
    </row>
    <row r="2030" spans="1:44" x14ac:dyDescent="0.25">
      <c r="A2030">
        <v>90205</v>
      </c>
      <c r="B2030">
        <v>8</v>
      </c>
      <c r="C2030" t="s">
        <v>53</v>
      </c>
      <c r="D2030" t="s">
        <v>80</v>
      </c>
      <c r="E2030">
        <v>4</v>
      </c>
      <c r="F2030">
        <v>1.23</v>
      </c>
      <c r="G2030">
        <v>3.96</v>
      </c>
      <c r="H2030" s="1">
        <v>44841</v>
      </c>
      <c r="I2030" s="20">
        <v>0</v>
      </c>
      <c r="J2030" s="47">
        <f>Table_Query_from_Mac10[[#This Row],[unit_price]]-(Table_Query_from_Mac10[[#This Row],[unit_price]]*(Table_Query_from_Mac10[[#This Row],[discount_pct]]/100))</f>
        <v>3.96</v>
      </c>
      <c r="K2030" s="47">
        <f>Table_Query_from_Mac10[[#This Row],[unit_cost]]</f>
        <v>1.23</v>
      </c>
      <c r="L2030" s="47">
        <f>Table_Query_from_Mac10[[#This Row],[Live-cost]]*(1+Table_Query_from_Mac10[[#This Row],[CogsIncreasebyTYPE]])</f>
        <v>1.23</v>
      </c>
      <c r="M2030" s="47">
        <f>Table_Query_from_Mac10[[#This Row],[Live-cost]]*Table_Query_from_Mac10[[#This Row],[qty_to_ship]]</f>
        <v>4.92</v>
      </c>
      <c r="N2030" s="47">
        <f>IF(Table_Query_from_Mac10[[#This Row],[item_no]]="KDA",-Table_Query_from_Mac10[[#This Row],[unit_price]],Table_Query_from_Mac10[[#This Row],[Net Unit]]*Table_Query_from_Mac10[[#This Row],[qty_to_ship]])</f>
        <v>15.84</v>
      </c>
      <c r="O2030" s="47">
        <f>SUMIFS(Summary!C:C,Summary!H:H,Table_Query_from_Mac10[[#This Row],[Juiceoc]])</f>
        <v>0</v>
      </c>
      <c r="P2030" s="47">
        <f>SUMIFS(Summary!D:D,Summary!H:H,Table_Query_from_Mac10[[#This Row],[Juiceoc]])</f>
        <v>0</v>
      </c>
      <c r="Q2030" s="47">
        <f>SUMIFS(Summary!E:E,Summary!H:H,Table_Query_from_Mac10[[#This Row],[Juiceoc]])</f>
        <v>0</v>
      </c>
      <c r="R2030" s="47">
        <f>Table_Query_from_Mac10[[#This Row],[Net Unit]]*(1+Table_Query_from_Mac10[[#This Row],[PriceIncreasebyType]])</f>
        <v>3.96</v>
      </c>
      <c r="S2030" s="47">
        <f>Table_Query_from_Mac10[[#This Row],[UnitPriceFuture]]*Table_Query_from_Mac10[[#This Row],[qtytoShipFuture]]</f>
        <v>15.84</v>
      </c>
      <c r="T2030" s="47">
        <f>ROUND(Table_Query_from_Mac10[[#This Row],[qty_to_ship]]*(1+Table_Query_from_Mac10[[#This Row],[VolumeIncreasebyType]]),0)</f>
        <v>4</v>
      </c>
      <c r="U2030" s="47">
        <f>Table_Query_from_Mac10[[#This Row],[qtytoShipFuture]]*Table_Query_from_Mac10[[#This Row],[Future-cost]]</f>
        <v>4.92</v>
      </c>
      <c r="V2030" s="47">
        <f>Table_Query_from_Mac10[[#This Row],[qtytoShipFuture]]-Table_Query_from_Mac10[[#This Row],[qty_to_ship]]</f>
        <v>0</v>
      </c>
      <c r="W2030" s="47">
        <f>Table_Query_from_Mac10[[#This Row],[UnitPriceFuture]]</f>
        <v>3.96</v>
      </c>
      <c r="X2030" s="47">
        <f>Table_Query_from_Mac10[[#This Row],[Unit Increase]]*Table_Query_from_Mac10[[#This Row],[UnitPriceFuture]]</f>
        <v>0</v>
      </c>
      <c r="Y2030" s="47">
        <f>Table_Query_from_Mac10[[#This Row],[Unit Increase]]*Table_Query_from_Mac10[[#This Row],[Future-cost]]</f>
        <v>0</v>
      </c>
      <c r="Z2030" s="47">
        <f>-(Table_Query_from_Mac10[[#This Row],[Incremental Sales]]+((Table_Query_from_Mac10[[#This Row],[Incremental Sales]]*-(SUM(Summary!$S$8:$S$9)))))*Summary!$S$18</f>
        <v>0</v>
      </c>
      <c r="AA2030" s="47">
        <f>IFERROR(Table_Query_from_Mac10[[#This Row],[Incremental Cost]]/Table_Query_from_Mac10[[#This Row],[Incremental Sales]],0)</f>
        <v>0</v>
      </c>
      <c r="AB2030" s="47">
        <f>IFERROR(Table_Query_from_Mac10[[#This Row],[TotalCostFuture]]/Table_Query_from_Mac10[[#This Row],[totalsalesFuture]],0)</f>
        <v>0.31060606060606061</v>
      </c>
      <c r="AN2030" s="30">
        <v>15</v>
      </c>
      <c r="AO2030">
        <f t="shared" si="62"/>
        <v>4</v>
      </c>
      <c r="AQ2030" s="30">
        <v>11.3</v>
      </c>
      <c r="AR2030">
        <f t="shared" si="63"/>
        <v>3.96</v>
      </c>
    </row>
    <row r="2031" spans="1:44" x14ac:dyDescent="0.25">
      <c r="A2031">
        <v>90205</v>
      </c>
      <c r="B2031">
        <v>9</v>
      </c>
      <c r="C2031" t="s">
        <v>53</v>
      </c>
      <c r="D2031" t="s">
        <v>80</v>
      </c>
      <c r="E2031">
        <v>7</v>
      </c>
      <c r="F2031">
        <v>3.94</v>
      </c>
      <c r="G2031">
        <v>9.83</v>
      </c>
      <c r="H2031" s="1">
        <v>44841</v>
      </c>
      <c r="I2031" s="20">
        <v>9</v>
      </c>
      <c r="J2031" s="47">
        <f>Table_Query_from_Mac10[[#This Row],[unit_price]]-(Table_Query_from_Mac10[[#This Row],[unit_price]]*(Table_Query_from_Mac10[[#This Row],[discount_pct]]/100))</f>
        <v>8.9452999999999996</v>
      </c>
      <c r="K2031" s="47">
        <f>Table_Query_from_Mac10[[#This Row],[unit_cost]]</f>
        <v>3.94</v>
      </c>
      <c r="L2031" s="47">
        <f>Table_Query_from_Mac10[[#This Row],[Live-cost]]*(1+Table_Query_from_Mac10[[#This Row],[CogsIncreasebyTYPE]])</f>
        <v>3.94</v>
      </c>
      <c r="M2031" s="47">
        <f>Table_Query_from_Mac10[[#This Row],[Live-cost]]*Table_Query_from_Mac10[[#This Row],[qty_to_ship]]</f>
        <v>27.58</v>
      </c>
      <c r="N2031" s="47">
        <f>IF(Table_Query_from_Mac10[[#This Row],[item_no]]="KDA",-Table_Query_from_Mac10[[#This Row],[unit_price]],Table_Query_from_Mac10[[#This Row],[Net Unit]]*Table_Query_from_Mac10[[#This Row],[qty_to_ship]])</f>
        <v>62.617099999999994</v>
      </c>
      <c r="O2031" s="47">
        <f>SUMIFS(Summary!C:C,Summary!H:H,Table_Query_from_Mac10[[#This Row],[Juiceoc]])</f>
        <v>0</v>
      </c>
      <c r="P2031" s="47">
        <f>SUMIFS(Summary!D:D,Summary!H:H,Table_Query_from_Mac10[[#This Row],[Juiceoc]])</f>
        <v>0</v>
      </c>
      <c r="Q2031" s="47">
        <f>SUMIFS(Summary!E:E,Summary!H:H,Table_Query_from_Mac10[[#This Row],[Juiceoc]])</f>
        <v>0</v>
      </c>
      <c r="R2031" s="47">
        <f>Table_Query_from_Mac10[[#This Row],[Net Unit]]*(1+Table_Query_from_Mac10[[#This Row],[PriceIncreasebyType]])</f>
        <v>8.9452999999999996</v>
      </c>
      <c r="S2031" s="47">
        <f>Table_Query_from_Mac10[[#This Row],[UnitPriceFuture]]*Table_Query_from_Mac10[[#This Row],[qtytoShipFuture]]</f>
        <v>62.617099999999994</v>
      </c>
      <c r="T2031" s="47">
        <f>ROUND(Table_Query_from_Mac10[[#This Row],[qty_to_ship]]*(1+Table_Query_from_Mac10[[#This Row],[VolumeIncreasebyType]]),0)</f>
        <v>7</v>
      </c>
      <c r="U2031" s="47">
        <f>Table_Query_from_Mac10[[#This Row],[qtytoShipFuture]]*Table_Query_from_Mac10[[#This Row],[Future-cost]]</f>
        <v>27.58</v>
      </c>
      <c r="V2031" s="47">
        <f>Table_Query_from_Mac10[[#This Row],[qtytoShipFuture]]-Table_Query_from_Mac10[[#This Row],[qty_to_ship]]</f>
        <v>0</v>
      </c>
      <c r="W2031" s="47">
        <f>Table_Query_from_Mac10[[#This Row],[UnitPriceFuture]]</f>
        <v>8.9452999999999996</v>
      </c>
      <c r="X2031" s="47">
        <f>Table_Query_from_Mac10[[#This Row],[Unit Increase]]*Table_Query_from_Mac10[[#This Row],[UnitPriceFuture]]</f>
        <v>0</v>
      </c>
      <c r="Y2031" s="47">
        <f>Table_Query_from_Mac10[[#This Row],[Unit Increase]]*Table_Query_from_Mac10[[#This Row],[Future-cost]]</f>
        <v>0</v>
      </c>
      <c r="Z2031" s="47">
        <f>-(Table_Query_from_Mac10[[#This Row],[Incremental Sales]]+((Table_Query_from_Mac10[[#This Row],[Incremental Sales]]*-(SUM(Summary!$S$8:$S$9)))))*Summary!$S$18</f>
        <v>0</v>
      </c>
      <c r="AA2031" s="47">
        <f>IFERROR(Table_Query_from_Mac10[[#This Row],[Incremental Cost]]/Table_Query_from_Mac10[[#This Row],[Incremental Sales]],0)</f>
        <v>0</v>
      </c>
      <c r="AB2031" s="47">
        <f>IFERROR(Table_Query_from_Mac10[[#This Row],[TotalCostFuture]]/Table_Query_from_Mac10[[#This Row],[totalsalesFuture]],0)</f>
        <v>0.44045476395425531</v>
      </c>
      <c r="AN2031" s="31">
        <v>25</v>
      </c>
      <c r="AO2031">
        <f t="shared" si="62"/>
        <v>7</v>
      </c>
      <c r="AQ2031" s="31">
        <v>28.08</v>
      </c>
      <c r="AR2031">
        <f t="shared" si="63"/>
        <v>9.83</v>
      </c>
    </row>
    <row r="2032" spans="1:44" x14ac:dyDescent="0.25">
      <c r="A2032">
        <v>90205</v>
      </c>
      <c r="B2032">
        <v>10</v>
      </c>
      <c r="C2032" t="s">
        <v>53</v>
      </c>
      <c r="D2032" t="s">
        <v>80</v>
      </c>
      <c r="E2032">
        <v>7</v>
      </c>
      <c r="F2032">
        <v>4.4000000000000004</v>
      </c>
      <c r="G2032">
        <v>10.7</v>
      </c>
      <c r="H2032" s="1">
        <v>44841</v>
      </c>
      <c r="I2032" s="20">
        <v>9</v>
      </c>
      <c r="J2032" s="47">
        <f>Table_Query_from_Mac10[[#This Row],[unit_price]]-(Table_Query_from_Mac10[[#This Row],[unit_price]]*(Table_Query_from_Mac10[[#This Row],[discount_pct]]/100))</f>
        <v>9.7370000000000001</v>
      </c>
      <c r="K2032" s="47">
        <f>Table_Query_from_Mac10[[#This Row],[unit_cost]]</f>
        <v>4.4000000000000004</v>
      </c>
      <c r="L2032" s="47">
        <f>Table_Query_from_Mac10[[#This Row],[Live-cost]]*(1+Table_Query_from_Mac10[[#This Row],[CogsIncreasebyTYPE]])</f>
        <v>4.4000000000000004</v>
      </c>
      <c r="M2032" s="47">
        <f>Table_Query_from_Mac10[[#This Row],[Live-cost]]*Table_Query_from_Mac10[[#This Row],[qty_to_ship]]</f>
        <v>30.800000000000004</v>
      </c>
      <c r="N2032" s="47">
        <f>IF(Table_Query_from_Mac10[[#This Row],[item_no]]="KDA",-Table_Query_from_Mac10[[#This Row],[unit_price]],Table_Query_from_Mac10[[#This Row],[Net Unit]]*Table_Query_from_Mac10[[#This Row],[qty_to_ship]])</f>
        <v>68.159000000000006</v>
      </c>
      <c r="O2032" s="47">
        <f>SUMIFS(Summary!C:C,Summary!H:H,Table_Query_from_Mac10[[#This Row],[Juiceoc]])</f>
        <v>0</v>
      </c>
      <c r="P2032" s="47">
        <f>SUMIFS(Summary!D:D,Summary!H:H,Table_Query_from_Mac10[[#This Row],[Juiceoc]])</f>
        <v>0</v>
      </c>
      <c r="Q2032" s="47">
        <f>SUMIFS(Summary!E:E,Summary!H:H,Table_Query_from_Mac10[[#This Row],[Juiceoc]])</f>
        <v>0</v>
      </c>
      <c r="R2032" s="47">
        <f>Table_Query_from_Mac10[[#This Row],[Net Unit]]*(1+Table_Query_from_Mac10[[#This Row],[PriceIncreasebyType]])</f>
        <v>9.7370000000000001</v>
      </c>
      <c r="S2032" s="47">
        <f>Table_Query_from_Mac10[[#This Row],[UnitPriceFuture]]*Table_Query_from_Mac10[[#This Row],[qtytoShipFuture]]</f>
        <v>68.159000000000006</v>
      </c>
      <c r="T2032" s="47">
        <f>ROUND(Table_Query_from_Mac10[[#This Row],[qty_to_ship]]*(1+Table_Query_from_Mac10[[#This Row],[VolumeIncreasebyType]]),0)</f>
        <v>7</v>
      </c>
      <c r="U2032" s="47">
        <f>Table_Query_from_Mac10[[#This Row],[qtytoShipFuture]]*Table_Query_from_Mac10[[#This Row],[Future-cost]]</f>
        <v>30.800000000000004</v>
      </c>
      <c r="V2032" s="47">
        <f>Table_Query_from_Mac10[[#This Row],[qtytoShipFuture]]-Table_Query_from_Mac10[[#This Row],[qty_to_ship]]</f>
        <v>0</v>
      </c>
      <c r="W2032" s="47">
        <f>Table_Query_from_Mac10[[#This Row],[UnitPriceFuture]]</f>
        <v>9.7370000000000001</v>
      </c>
      <c r="X2032" s="47">
        <f>Table_Query_from_Mac10[[#This Row],[Unit Increase]]*Table_Query_from_Mac10[[#This Row],[UnitPriceFuture]]</f>
        <v>0</v>
      </c>
      <c r="Y2032" s="47">
        <f>Table_Query_from_Mac10[[#This Row],[Unit Increase]]*Table_Query_from_Mac10[[#This Row],[Future-cost]]</f>
        <v>0</v>
      </c>
      <c r="Z2032" s="47">
        <f>-(Table_Query_from_Mac10[[#This Row],[Incremental Sales]]+((Table_Query_from_Mac10[[#This Row],[Incremental Sales]]*-(SUM(Summary!$S$8:$S$9)))))*Summary!$S$18</f>
        <v>0</v>
      </c>
      <c r="AA2032" s="47">
        <f>IFERROR(Table_Query_from_Mac10[[#This Row],[Incremental Cost]]/Table_Query_from_Mac10[[#This Row],[Incremental Sales]],0)</f>
        <v>0</v>
      </c>
      <c r="AB2032" s="47">
        <f>IFERROR(Table_Query_from_Mac10[[#This Row],[TotalCostFuture]]/Table_Query_from_Mac10[[#This Row],[totalsalesFuture]],0)</f>
        <v>0.45188456403409677</v>
      </c>
      <c r="AN2032" s="30">
        <v>25</v>
      </c>
      <c r="AO2032">
        <f t="shared" si="62"/>
        <v>7</v>
      </c>
      <c r="AQ2032" s="30">
        <v>30.56</v>
      </c>
      <c r="AR2032">
        <f t="shared" si="63"/>
        <v>10.7</v>
      </c>
    </row>
    <row r="2033" spans="1:44" x14ac:dyDescent="0.25">
      <c r="A2033">
        <v>90205</v>
      </c>
      <c r="B2033">
        <v>11</v>
      </c>
      <c r="C2033" t="s">
        <v>54</v>
      </c>
      <c r="D2033" t="s">
        <v>80</v>
      </c>
      <c r="E2033">
        <v>2</v>
      </c>
      <c r="F2033">
        <v>9.69</v>
      </c>
      <c r="G2033">
        <v>25.63</v>
      </c>
      <c r="H2033" s="1">
        <v>44841</v>
      </c>
      <c r="I2033" s="20">
        <v>9</v>
      </c>
      <c r="J2033" s="47">
        <f>Table_Query_from_Mac10[[#This Row],[unit_price]]-(Table_Query_from_Mac10[[#This Row],[unit_price]]*(Table_Query_from_Mac10[[#This Row],[discount_pct]]/100))</f>
        <v>23.3233</v>
      </c>
      <c r="K2033" s="47">
        <f>Table_Query_from_Mac10[[#This Row],[unit_cost]]</f>
        <v>9.69</v>
      </c>
      <c r="L2033" s="47">
        <f>Table_Query_from_Mac10[[#This Row],[Live-cost]]*(1+Table_Query_from_Mac10[[#This Row],[CogsIncreasebyTYPE]])</f>
        <v>9.69</v>
      </c>
      <c r="M2033" s="47">
        <f>Table_Query_from_Mac10[[#This Row],[Live-cost]]*Table_Query_from_Mac10[[#This Row],[qty_to_ship]]</f>
        <v>19.38</v>
      </c>
      <c r="N2033" s="47">
        <f>IF(Table_Query_from_Mac10[[#This Row],[item_no]]="KDA",-Table_Query_from_Mac10[[#This Row],[unit_price]],Table_Query_from_Mac10[[#This Row],[Net Unit]]*Table_Query_from_Mac10[[#This Row],[qty_to_ship]])</f>
        <v>46.646599999999999</v>
      </c>
      <c r="O2033" s="47">
        <f>SUMIFS(Summary!C:C,Summary!H:H,Table_Query_from_Mac10[[#This Row],[Juiceoc]])</f>
        <v>0</v>
      </c>
      <c r="P2033" s="47">
        <f>SUMIFS(Summary!D:D,Summary!H:H,Table_Query_from_Mac10[[#This Row],[Juiceoc]])</f>
        <v>0</v>
      </c>
      <c r="Q2033" s="47">
        <f>SUMIFS(Summary!E:E,Summary!H:H,Table_Query_from_Mac10[[#This Row],[Juiceoc]])</f>
        <v>0</v>
      </c>
      <c r="R2033" s="47">
        <f>Table_Query_from_Mac10[[#This Row],[Net Unit]]*(1+Table_Query_from_Mac10[[#This Row],[PriceIncreasebyType]])</f>
        <v>23.3233</v>
      </c>
      <c r="S2033" s="47">
        <f>Table_Query_from_Mac10[[#This Row],[UnitPriceFuture]]*Table_Query_from_Mac10[[#This Row],[qtytoShipFuture]]</f>
        <v>46.646599999999999</v>
      </c>
      <c r="T2033" s="47">
        <f>ROUND(Table_Query_from_Mac10[[#This Row],[qty_to_ship]]*(1+Table_Query_from_Mac10[[#This Row],[VolumeIncreasebyType]]),0)</f>
        <v>2</v>
      </c>
      <c r="U2033" s="47">
        <f>Table_Query_from_Mac10[[#This Row],[qtytoShipFuture]]*Table_Query_from_Mac10[[#This Row],[Future-cost]]</f>
        <v>19.38</v>
      </c>
      <c r="V2033" s="47">
        <f>Table_Query_from_Mac10[[#This Row],[qtytoShipFuture]]-Table_Query_from_Mac10[[#This Row],[qty_to_ship]]</f>
        <v>0</v>
      </c>
      <c r="W2033" s="47">
        <f>Table_Query_from_Mac10[[#This Row],[UnitPriceFuture]]</f>
        <v>23.3233</v>
      </c>
      <c r="X2033" s="47">
        <f>Table_Query_from_Mac10[[#This Row],[Unit Increase]]*Table_Query_from_Mac10[[#This Row],[UnitPriceFuture]]</f>
        <v>0</v>
      </c>
      <c r="Y2033" s="47">
        <f>Table_Query_from_Mac10[[#This Row],[Unit Increase]]*Table_Query_from_Mac10[[#This Row],[Future-cost]]</f>
        <v>0</v>
      </c>
      <c r="Z2033" s="47">
        <f>-(Table_Query_from_Mac10[[#This Row],[Incremental Sales]]+((Table_Query_from_Mac10[[#This Row],[Incremental Sales]]*-(SUM(Summary!$S$8:$S$9)))))*Summary!$S$18</f>
        <v>0</v>
      </c>
      <c r="AA2033" s="47">
        <f>IFERROR(Table_Query_from_Mac10[[#This Row],[Incremental Cost]]/Table_Query_from_Mac10[[#This Row],[Incremental Sales]],0)</f>
        <v>0</v>
      </c>
      <c r="AB2033" s="47">
        <f>IFERROR(Table_Query_from_Mac10[[#This Row],[TotalCostFuture]]/Table_Query_from_Mac10[[#This Row],[totalsalesFuture]],0)</f>
        <v>0.41546436396221803</v>
      </c>
      <c r="AN2033" s="31">
        <v>6</v>
      </c>
      <c r="AO2033">
        <f t="shared" si="62"/>
        <v>2</v>
      </c>
      <c r="AQ2033" s="31">
        <v>73.22</v>
      </c>
      <c r="AR2033">
        <f t="shared" si="63"/>
        <v>25.63</v>
      </c>
    </row>
    <row r="2034" spans="1:44" x14ac:dyDescent="0.25">
      <c r="A2034">
        <v>90205</v>
      </c>
      <c r="B2034">
        <v>12</v>
      </c>
      <c r="C2034" t="s">
        <v>54</v>
      </c>
      <c r="D2034" t="s">
        <v>80</v>
      </c>
      <c r="E2034">
        <v>1</v>
      </c>
      <c r="F2034">
        <v>11.19</v>
      </c>
      <c r="G2034">
        <v>29.09</v>
      </c>
      <c r="H2034" s="1">
        <v>44841</v>
      </c>
      <c r="I2034" s="20">
        <v>9</v>
      </c>
      <c r="J2034" s="47">
        <f>Table_Query_from_Mac10[[#This Row],[unit_price]]-(Table_Query_from_Mac10[[#This Row],[unit_price]]*(Table_Query_from_Mac10[[#This Row],[discount_pct]]/100))</f>
        <v>26.471899999999998</v>
      </c>
      <c r="K2034" s="47">
        <f>Table_Query_from_Mac10[[#This Row],[unit_cost]]</f>
        <v>11.19</v>
      </c>
      <c r="L2034" s="47">
        <f>Table_Query_from_Mac10[[#This Row],[Live-cost]]*(1+Table_Query_from_Mac10[[#This Row],[CogsIncreasebyTYPE]])</f>
        <v>11.19</v>
      </c>
      <c r="M2034" s="47">
        <f>Table_Query_from_Mac10[[#This Row],[Live-cost]]*Table_Query_from_Mac10[[#This Row],[qty_to_ship]]</f>
        <v>11.19</v>
      </c>
      <c r="N2034" s="47">
        <f>IF(Table_Query_from_Mac10[[#This Row],[item_no]]="KDA",-Table_Query_from_Mac10[[#This Row],[unit_price]],Table_Query_from_Mac10[[#This Row],[Net Unit]]*Table_Query_from_Mac10[[#This Row],[qty_to_ship]])</f>
        <v>26.471899999999998</v>
      </c>
      <c r="O2034" s="47">
        <f>SUMIFS(Summary!C:C,Summary!H:H,Table_Query_from_Mac10[[#This Row],[Juiceoc]])</f>
        <v>0</v>
      </c>
      <c r="P2034" s="47">
        <f>SUMIFS(Summary!D:D,Summary!H:H,Table_Query_from_Mac10[[#This Row],[Juiceoc]])</f>
        <v>0</v>
      </c>
      <c r="Q2034" s="47">
        <f>SUMIFS(Summary!E:E,Summary!H:H,Table_Query_from_Mac10[[#This Row],[Juiceoc]])</f>
        <v>0</v>
      </c>
      <c r="R2034" s="47">
        <f>Table_Query_from_Mac10[[#This Row],[Net Unit]]*(1+Table_Query_from_Mac10[[#This Row],[PriceIncreasebyType]])</f>
        <v>26.471899999999998</v>
      </c>
      <c r="S2034" s="47">
        <f>Table_Query_from_Mac10[[#This Row],[UnitPriceFuture]]*Table_Query_from_Mac10[[#This Row],[qtytoShipFuture]]</f>
        <v>26.471899999999998</v>
      </c>
      <c r="T2034" s="47">
        <f>ROUND(Table_Query_from_Mac10[[#This Row],[qty_to_ship]]*(1+Table_Query_from_Mac10[[#This Row],[VolumeIncreasebyType]]),0)</f>
        <v>1</v>
      </c>
      <c r="U2034" s="47">
        <f>Table_Query_from_Mac10[[#This Row],[qtytoShipFuture]]*Table_Query_from_Mac10[[#This Row],[Future-cost]]</f>
        <v>11.19</v>
      </c>
      <c r="V2034" s="47">
        <f>Table_Query_from_Mac10[[#This Row],[qtytoShipFuture]]-Table_Query_from_Mac10[[#This Row],[qty_to_ship]]</f>
        <v>0</v>
      </c>
      <c r="W2034" s="47">
        <f>Table_Query_from_Mac10[[#This Row],[UnitPriceFuture]]</f>
        <v>26.471899999999998</v>
      </c>
      <c r="X2034" s="47">
        <f>Table_Query_from_Mac10[[#This Row],[Unit Increase]]*Table_Query_from_Mac10[[#This Row],[UnitPriceFuture]]</f>
        <v>0</v>
      </c>
      <c r="Y2034" s="47">
        <f>Table_Query_from_Mac10[[#This Row],[Unit Increase]]*Table_Query_from_Mac10[[#This Row],[Future-cost]]</f>
        <v>0</v>
      </c>
      <c r="Z2034" s="47">
        <f>-(Table_Query_from_Mac10[[#This Row],[Incremental Sales]]+((Table_Query_from_Mac10[[#This Row],[Incremental Sales]]*-(SUM(Summary!$S$8:$S$9)))))*Summary!$S$18</f>
        <v>0</v>
      </c>
      <c r="AA2034" s="47">
        <f>IFERROR(Table_Query_from_Mac10[[#This Row],[Incremental Cost]]/Table_Query_from_Mac10[[#This Row],[Incremental Sales]],0)</f>
        <v>0</v>
      </c>
      <c r="AB2034" s="47">
        <f>IFERROR(Table_Query_from_Mac10[[#This Row],[TotalCostFuture]]/Table_Query_from_Mac10[[#This Row],[totalsalesFuture]],0)</f>
        <v>0.42271238558622543</v>
      </c>
      <c r="AN2034" s="30">
        <v>4</v>
      </c>
      <c r="AO2034">
        <f t="shared" si="62"/>
        <v>1</v>
      </c>
      <c r="AQ2034" s="30">
        <v>83.12</v>
      </c>
      <c r="AR2034">
        <f t="shared" si="63"/>
        <v>29.09</v>
      </c>
    </row>
    <row r="2035" spans="1:44" x14ac:dyDescent="0.25">
      <c r="A2035">
        <v>90206</v>
      </c>
      <c r="B2035">
        <v>1</v>
      </c>
      <c r="C2035" t="s">
        <v>53</v>
      </c>
      <c r="D2035" t="s">
        <v>80</v>
      </c>
      <c r="E2035">
        <v>1</v>
      </c>
      <c r="F2035">
        <v>10.039999999999999</v>
      </c>
      <c r="G2035">
        <v>24.37</v>
      </c>
      <c r="H2035" s="1">
        <v>44852</v>
      </c>
      <c r="I2035" s="20">
        <v>6</v>
      </c>
      <c r="J2035" s="47">
        <f>Table_Query_from_Mac10[[#This Row],[unit_price]]-(Table_Query_from_Mac10[[#This Row],[unit_price]]*(Table_Query_from_Mac10[[#This Row],[discount_pct]]/100))</f>
        <v>22.907800000000002</v>
      </c>
      <c r="K2035" s="47">
        <f>Table_Query_from_Mac10[[#This Row],[unit_cost]]</f>
        <v>10.039999999999999</v>
      </c>
      <c r="L2035" s="47">
        <f>Table_Query_from_Mac10[[#This Row],[Live-cost]]*(1+Table_Query_from_Mac10[[#This Row],[CogsIncreasebyTYPE]])</f>
        <v>10.039999999999999</v>
      </c>
      <c r="M2035" s="47">
        <f>Table_Query_from_Mac10[[#This Row],[Live-cost]]*Table_Query_from_Mac10[[#This Row],[qty_to_ship]]</f>
        <v>10.039999999999999</v>
      </c>
      <c r="N2035" s="47">
        <f>IF(Table_Query_from_Mac10[[#This Row],[item_no]]="KDA",-Table_Query_from_Mac10[[#This Row],[unit_price]],Table_Query_from_Mac10[[#This Row],[Net Unit]]*Table_Query_from_Mac10[[#This Row],[qty_to_ship]])</f>
        <v>22.907800000000002</v>
      </c>
      <c r="O2035" s="47">
        <f>SUMIFS(Summary!C:C,Summary!H:H,Table_Query_from_Mac10[[#This Row],[Juiceoc]])</f>
        <v>0</v>
      </c>
      <c r="P2035" s="47">
        <f>SUMIFS(Summary!D:D,Summary!H:H,Table_Query_from_Mac10[[#This Row],[Juiceoc]])</f>
        <v>0</v>
      </c>
      <c r="Q2035" s="47">
        <f>SUMIFS(Summary!E:E,Summary!H:H,Table_Query_from_Mac10[[#This Row],[Juiceoc]])</f>
        <v>0</v>
      </c>
      <c r="R2035" s="47">
        <f>Table_Query_from_Mac10[[#This Row],[Net Unit]]*(1+Table_Query_from_Mac10[[#This Row],[PriceIncreasebyType]])</f>
        <v>22.907800000000002</v>
      </c>
      <c r="S2035" s="47">
        <f>Table_Query_from_Mac10[[#This Row],[UnitPriceFuture]]*Table_Query_from_Mac10[[#This Row],[qtytoShipFuture]]</f>
        <v>22.907800000000002</v>
      </c>
      <c r="T2035" s="47">
        <f>ROUND(Table_Query_from_Mac10[[#This Row],[qty_to_ship]]*(1+Table_Query_from_Mac10[[#This Row],[VolumeIncreasebyType]]),0)</f>
        <v>1</v>
      </c>
      <c r="U2035" s="47">
        <f>Table_Query_from_Mac10[[#This Row],[qtytoShipFuture]]*Table_Query_from_Mac10[[#This Row],[Future-cost]]</f>
        <v>10.039999999999999</v>
      </c>
      <c r="V2035" s="47">
        <f>Table_Query_from_Mac10[[#This Row],[qtytoShipFuture]]-Table_Query_from_Mac10[[#This Row],[qty_to_ship]]</f>
        <v>0</v>
      </c>
      <c r="W2035" s="47">
        <f>Table_Query_from_Mac10[[#This Row],[UnitPriceFuture]]</f>
        <v>22.907800000000002</v>
      </c>
      <c r="X2035" s="47">
        <f>Table_Query_from_Mac10[[#This Row],[Unit Increase]]*Table_Query_from_Mac10[[#This Row],[UnitPriceFuture]]</f>
        <v>0</v>
      </c>
      <c r="Y2035" s="47">
        <f>Table_Query_from_Mac10[[#This Row],[Unit Increase]]*Table_Query_from_Mac10[[#This Row],[Future-cost]]</f>
        <v>0</v>
      </c>
      <c r="Z2035" s="47">
        <f>-(Table_Query_from_Mac10[[#This Row],[Incremental Sales]]+((Table_Query_from_Mac10[[#This Row],[Incremental Sales]]*-(SUM(Summary!$S$8:$S$9)))))*Summary!$S$18</f>
        <v>0</v>
      </c>
      <c r="AA2035" s="47">
        <f>IFERROR(Table_Query_from_Mac10[[#This Row],[Incremental Cost]]/Table_Query_from_Mac10[[#This Row],[Incremental Sales]],0)</f>
        <v>0</v>
      </c>
      <c r="AB2035" s="47">
        <f>IFERROR(Table_Query_from_Mac10[[#This Row],[TotalCostFuture]]/Table_Query_from_Mac10[[#This Row],[totalsalesFuture]],0)</f>
        <v>0.43827866490889561</v>
      </c>
      <c r="AN2035" s="31">
        <v>3</v>
      </c>
      <c r="AO2035">
        <f t="shared" si="62"/>
        <v>1</v>
      </c>
      <c r="AQ2035" s="31">
        <v>69.64</v>
      </c>
      <c r="AR2035">
        <f t="shared" si="63"/>
        <v>24.37</v>
      </c>
    </row>
    <row r="2036" spans="1:44" x14ac:dyDescent="0.25">
      <c r="A2036">
        <v>90206</v>
      </c>
      <c r="B2036">
        <v>2</v>
      </c>
      <c r="C2036" t="s">
        <v>53</v>
      </c>
      <c r="D2036" t="s">
        <v>80</v>
      </c>
      <c r="E2036">
        <v>1</v>
      </c>
      <c r="F2036">
        <v>16.71</v>
      </c>
      <c r="G2036">
        <v>46.63</v>
      </c>
      <c r="H2036" s="1">
        <v>44852</v>
      </c>
      <c r="I2036" s="20">
        <v>6</v>
      </c>
      <c r="J2036" s="47">
        <f>Table_Query_from_Mac10[[#This Row],[unit_price]]-(Table_Query_from_Mac10[[#This Row],[unit_price]]*(Table_Query_from_Mac10[[#This Row],[discount_pct]]/100))</f>
        <v>43.8322</v>
      </c>
      <c r="K2036" s="47">
        <f>Table_Query_from_Mac10[[#This Row],[unit_cost]]</f>
        <v>16.71</v>
      </c>
      <c r="L2036" s="47">
        <f>Table_Query_from_Mac10[[#This Row],[Live-cost]]*(1+Table_Query_from_Mac10[[#This Row],[CogsIncreasebyTYPE]])</f>
        <v>16.71</v>
      </c>
      <c r="M2036" s="47">
        <f>Table_Query_from_Mac10[[#This Row],[Live-cost]]*Table_Query_from_Mac10[[#This Row],[qty_to_ship]]</f>
        <v>16.71</v>
      </c>
      <c r="N2036" s="47">
        <f>IF(Table_Query_from_Mac10[[#This Row],[item_no]]="KDA",-Table_Query_from_Mac10[[#This Row],[unit_price]],Table_Query_from_Mac10[[#This Row],[Net Unit]]*Table_Query_from_Mac10[[#This Row],[qty_to_ship]])</f>
        <v>43.8322</v>
      </c>
      <c r="O2036" s="47">
        <f>SUMIFS(Summary!C:C,Summary!H:H,Table_Query_from_Mac10[[#This Row],[Juiceoc]])</f>
        <v>0</v>
      </c>
      <c r="P2036" s="47">
        <f>SUMIFS(Summary!D:D,Summary!H:H,Table_Query_from_Mac10[[#This Row],[Juiceoc]])</f>
        <v>0</v>
      </c>
      <c r="Q2036" s="47">
        <f>SUMIFS(Summary!E:E,Summary!H:H,Table_Query_from_Mac10[[#This Row],[Juiceoc]])</f>
        <v>0</v>
      </c>
      <c r="R2036" s="47">
        <f>Table_Query_from_Mac10[[#This Row],[Net Unit]]*(1+Table_Query_from_Mac10[[#This Row],[PriceIncreasebyType]])</f>
        <v>43.8322</v>
      </c>
      <c r="S2036" s="47">
        <f>Table_Query_from_Mac10[[#This Row],[UnitPriceFuture]]*Table_Query_from_Mac10[[#This Row],[qtytoShipFuture]]</f>
        <v>43.8322</v>
      </c>
      <c r="T2036" s="47">
        <f>ROUND(Table_Query_from_Mac10[[#This Row],[qty_to_ship]]*(1+Table_Query_from_Mac10[[#This Row],[VolumeIncreasebyType]]),0)</f>
        <v>1</v>
      </c>
      <c r="U2036" s="47">
        <f>Table_Query_from_Mac10[[#This Row],[qtytoShipFuture]]*Table_Query_from_Mac10[[#This Row],[Future-cost]]</f>
        <v>16.71</v>
      </c>
      <c r="V2036" s="47">
        <f>Table_Query_from_Mac10[[#This Row],[qtytoShipFuture]]-Table_Query_from_Mac10[[#This Row],[qty_to_ship]]</f>
        <v>0</v>
      </c>
      <c r="W2036" s="47">
        <f>Table_Query_from_Mac10[[#This Row],[UnitPriceFuture]]</f>
        <v>43.8322</v>
      </c>
      <c r="X2036" s="47">
        <f>Table_Query_from_Mac10[[#This Row],[Unit Increase]]*Table_Query_from_Mac10[[#This Row],[UnitPriceFuture]]</f>
        <v>0</v>
      </c>
      <c r="Y2036" s="47">
        <f>Table_Query_from_Mac10[[#This Row],[Unit Increase]]*Table_Query_from_Mac10[[#This Row],[Future-cost]]</f>
        <v>0</v>
      </c>
      <c r="Z2036" s="47">
        <f>-(Table_Query_from_Mac10[[#This Row],[Incremental Sales]]+((Table_Query_from_Mac10[[#This Row],[Incremental Sales]]*-(SUM(Summary!$S$8:$S$9)))))*Summary!$S$18</f>
        <v>0</v>
      </c>
      <c r="AA2036" s="47">
        <f>IFERROR(Table_Query_from_Mac10[[#This Row],[Incremental Cost]]/Table_Query_from_Mac10[[#This Row],[Incremental Sales]],0)</f>
        <v>0</v>
      </c>
      <c r="AB2036" s="47">
        <f>IFERROR(Table_Query_from_Mac10[[#This Row],[TotalCostFuture]]/Table_Query_from_Mac10[[#This Row],[totalsalesFuture]],0)</f>
        <v>0.38122658684711241</v>
      </c>
      <c r="AN2036" s="30">
        <v>2</v>
      </c>
      <c r="AO2036">
        <f t="shared" si="62"/>
        <v>1</v>
      </c>
      <c r="AQ2036" s="30">
        <v>133.22999999999999</v>
      </c>
      <c r="AR2036">
        <f t="shared" si="63"/>
        <v>46.63</v>
      </c>
    </row>
    <row r="2037" spans="1:44" x14ac:dyDescent="0.25">
      <c r="A2037">
        <v>90206</v>
      </c>
      <c r="B2037">
        <v>3</v>
      </c>
      <c r="C2037" t="s">
        <v>53</v>
      </c>
      <c r="D2037" t="s">
        <v>80</v>
      </c>
      <c r="E2037">
        <v>104</v>
      </c>
      <c r="F2037">
        <v>6.45</v>
      </c>
      <c r="G2037">
        <v>15.12</v>
      </c>
      <c r="H2037" s="1">
        <v>44852</v>
      </c>
      <c r="I2037" s="20">
        <v>6</v>
      </c>
      <c r="J2037" s="47">
        <f>Table_Query_from_Mac10[[#This Row],[unit_price]]-(Table_Query_from_Mac10[[#This Row],[unit_price]]*(Table_Query_from_Mac10[[#This Row],[discount_pct]]/100))</f>
        <v>14.2128</v>
      </c>
      <c r="K2037" s="47">
        <f>Table_Query_from_Mac10[[#This Row],[unit_cost]]</f>
        <v>6.45</v>
      </c>
      <c r="L2037" s="47">
        <f>Table_Query_from_Mac10[[#This Row],[Live-cost]]*(1+Table_Query_from_Mac10[[#This Row],[CogsIncreasebyTYPE]])</f>
        <v>6.45</v>
      </c>
      <c r="M2037" s="47">
        <f>Table_Query_from_Mac10[[#This Row],[Live-cost]]*Table_Query_from_Mac10[[#This Row],[qty_to_ship]]</f>
        <v>670.80000000000007</v>
      </c>
      <c r="N2037" s="47">
        <f>IF(Table_Query_from_Mac10[[#This Row],[item_no]]="KDA",-Table_Query_from_Mac10[[#This Row],[unit_price]],Table_Query_from_Mac10[[#This Row],[Net Unit]]*Table_Query_from_Mac10[[#This Row],[qty_to_ship]])</f>
        <v>1478.1312</v>
      </c>
      <c r="O2037" s="47">
        <f>SUMIFS(Summary!C:C,Summary!H:H,Table_Query_from_Mac10[[#This Row],[Juiceoc]])</f>
        <v>0</v>
      </c>
      <c r="P2037" s="47">
        <f>SUMIFS(Summary!D:D,Summary!H:H,Table_Query_from_Mac10[[#This Row],[Juiceoc]])</f>
        <v>0</v>
      </c>
      <c r="Q2037" s="47">
        <f>SUMIFS(Summary!E:E,Summary!H:H,Table_Query_from_Mac10[[#This Row],[Juiceoc]])</f>
        <v>0</v>
      </c>
      <c r="R2037" s="47">
        <f>Table_Query_from_Mac10[[#This Row],[Net Unit]]*(1+Table_Query_from_Mac10[[#This Row],[PriceIncreasebyType]])</f>
        <v>14.2128</v>
      </c>
      <c r="S2037" s="47">
        <f>Table_Query_from_Mac10[[#This Row],[UnitPriceFuture]]*Table_Query_from_Mac10[[#This Row],[qtytoShipFuture]]</f>
        <v>1478.1312</v>
      </c>
      <c r="T2037" s="47">
        <f>ROUND(Table_Query_from_Mac10[[#This Row],[qty_to_ship]]*(1+Table_Query_from_Mac10[[#This Row],[VolumeIncreasebyType]]),0)</f>
        <v>104</v>
      </c>
      <c r="U2037" s="47">
        <f>Table_Query_from_Mac10[[#This Row],[qtytoShipFuture]]*Table_Query_from_Mac10[[#This Row],[Future-cost]]</f>
        <v>670.80000000000007</v>
      </c>
      <c r="V2037" s="47">
        <f>Table_Query_from_Mac10[[#This Row],[qtytoShipFuture]]-Table_Query_from_Mac10[[#This Row],[qty_to_ship]]</f>
        <v>0</v>
      </c>
      <c r="W2037" s="47">
        <f>Table_Query_from_Mac10[[#This Row],[UnitPriceFuture]]</f>
        <v>14.2128</v>
      </c>
      <c r="X2037" s="47">
        <f>Table_Query_from_Mac10[[#This Row],[Unit Increase]]*Table_Query_from_Mac10[[#This Row],[UnitPriceFuture]]</f>
        <v>0</v>
      </c>
      <c r="Y2037" s="47">
        <f>Table_Query_from_Mac10[[#This Row],[Unit Increase]]*Table_Query_from_Mac10[[#This Row],[Future-cost]]</f>
        <v>0</v>
      </c>
      <c r="Z2037" s="47">
        <f>-(Table_Query_from_Mac10[[#This Row],[Incremental Sales]]+((Table_Query_from_Mac10[[#This Row],[Incremental Sales]]*-(SUM(Summary!$S$8:$S$9)))))*Summary!$S$18</f>
        <v>0</v>
      </c>
      <c r="AA2037" s="47">
        <f>IFERROR(Table_Query_from_Mac10[[#This Row],[Incremental Cost]]/Table_Query_from_Mac10[[#This Row],[Incremental Sales]],0)</f>
        <v>0</v>
      </c>
      <c r="AB2037" s="47">
        <f>IFERROR(Table_Query_from_Mac10[[#This Row],[TotalCostFuture]]/Table_Query_from_Mac10[[#This Row],[totalsalesFuture]],0)</f>
        <v>0.45381627828436344</v>
      </c>
      <c r="AN2037" s="31">
        <v>416</v>
      </c>
      <c r="AO2037">
        <f t="shared" si="62"/>
        <v>104</v>
      </c>
      <c r="AQ2037" s="31">
        <v>43.19</v>
      </c>
      <c r="AR2037">
        <f t="shared" si="63"/>
        <v>15.12</v>
      </c>
    </row>
    <row r="2038" spans="1:44" x14ac:dyDescent="0.25">
      <c r="A2038">
        <v>90206</v>
      </c>
      <c r="B2038">
        <v>4</v>
      </c>
      <c r="C2038" t="s">
        <v>53</v>
      </c>
      <c r="D2038" t="s">
        <v>80</v>
      </c>
      <c r="E2038">
        <v>19</v>
      </c>
      <c r="F2038">
        <v>4.79</v>
      </c>
      <c r="G2038">
        <v>11.42</v>
      </c>
      <c r="H2038" s="1">
        <v>44852</v>
      </c>
      <c r="I2038" s="20">
        <v>6</v>
      </c>
      <c r="J2038" s="47">
        <f>Table_Query_from_Mac10[[#This Row],[unit_price]]-(Table_Query_from_Mac10[[#This Row],[unit_price]]*(Table_Query_from_Mac10[[#This Row],[discount_pct]]/100))</f>
        <v>10.7348</v>
      </c>
      <c r="K2038" s="47">
        <f>Table_Query_from_Mac10[[#This Row],[unit_cost]]</f>
        <v>4.79</v>
      </c>
      <c r="L2038" s="47">
        <f>Table_Query_from_Mac10[[#This Row],[Live-cost]]*(1+Table_Query_from_Mac10[[#This Row],[CogsIncreasebyTYPE]])</f>
        <v>4.79</v>
      </c>
      <c r="M2038" s="47">
        <f>Table_Query_from_Mac10[[#This Row],[Live-cost]]*Table_Query_from_Mac10[[#This Row],[qty_to_ship]]</f>
        <v>91.01</v>
      </c>
      <c r="N2038" s="47">
        <f>IF(Table_Query_from_Mac10[[#This Row],[item_no]]="KDA",-Table_Query_from_Mac10[[#This Row],[unit_price]],Table_Query_from_Mac10[[#This Row],[Net Unit]]*Table_Query_from_Mac10[[#This Row],[qty_to_ship]])</f>
        <v>203.96119999999999</v>
      </c>
      <c r="O2038" s="47">
        <f>SUMIFS(Summary!C:C,Summary!H:H,Table_Query_from_Mac10[[#This Row],[Juiceoc]])</f>
        <v>0</v>
      </c>
      <c r="P2038" s="47">
        <f>SUMIFS(Summary!D:D,Summary!H:H,Table_Query_from_Mac10[[#This Row],[Juiceoc]])</f>
        <v>0</v>
      </c>
      <c r="Q2038" s="47">
        <f>SUMIFS(Summary!E:E,Summary!H:H,Table_Query_from_Mac10[[#This Row],[Juiceoc]])</f>
        <v>0</v>
      </c>
      <c r="R2038" s="47">
        <f>Table_Query_from_Mac10[[#This Row],[Net Unit]]*(1+Table_Query_from_Mac10[[#This Row],[PriceIncreasebyType]])</f>
        <v>10.7348</v>
      </c>
      <c r="S2038" s="47">
        <f>Table_Query_from_Mac10[[#This Row],[UnitPriceFuture]]*Table_Query_from_Mac10[[#This Row],[qtytoShipFuture]]</f>
        <v>203.96119999999999</v>
      </c>
      <c r="T2038" s="47">
        <f>ROUND(Table_Query_from_Mac10[[#This Row],[qty_to_ship]]*(1+Table_Query_from_Mac10[[#This Row],[VolumeIncreasebyType]]),0)</f>
        <v>19</v>
      </c>
      <c r="U2038" s="47">
        <f>Table_Query_from_Mac10[[#This Row],[qtytoShipFuture]]*Table_Query_from_Mac10[[#This Row],[Future-cost]]</f>
        <v>91.01</v>
      </c>
      <c r="V2038" s="47">
        <f>Table_Query_from_Mac10[[#This Row],[qtytoShipFuture]]-Table_Query_from_Mac10[[#This Row],[qty_to_ship]]</f>
        <v>0</v>
      </c>
      <c r="W2038" s="47">
        <f>Table_Query_from_Mac10[[#This Row],[UnitPriceFuture]]</f>
        <v>10.7348</v>
      </c>
      <c r="X2038" s="47">
        <f>Table_Query_from_Mac10[[#This Row],[Unit Increase]]*Table_Query_from_Mac10[[#This Row],[UnitPriceFuture]]</f>
        <v>0</v>
      </c>
      <c r="Y2038" s="47">
        <f>Table_Query_from_Mac10[[#This Row],[Unit Increase]]*Table_Query_from_Mac10[[#This Row],[Future-cost]]</f>
        <v>0</v>
      </c>
      <c r="Z2038" s="47">
        <f>-(Table_Query_from_Mac10[[#This Row],[Incremental Sales]]+((Table_Query_from_Mac10[[#This Row],[Incremental Sales]]*-(SUM(Summary!$S$8:$S$9)))))*Summary!$S$18</f>
        <v>0</v>
      </c>
      <c r="AA2038" s="47">
        <f>IFERROR(Table_Query_from_Mac10[[#This Row],[Incremental Cost]]/Table_Query_from_Mac10[[#This Row],[Incremental Sales]],0)</f>
        <v>0</v>
      </c>
      <c r="AB2038" s="47">
        <f>IFERROR(Table_Query_from_Mac10[[#This Row],[TotalCostFuture]]/Table_Query_from_Mac10[[#This Row],[totalsalesFuture]],0)</f>
        <v>0.44621231881357831</v>
      </c>
      <c r="AN2038" s="30">
        <v>75</v>
      </c>
      <c r="AO2038">
        <f t="shared" si="62"/>
        <v>19</v>
      </c>
      <c r="AQ2038" s="30">
        <v>32.64</v>
      </c>
      <c r="AR2038">
        <f t="shared" si="63"/>
        <v>11.42</v>
      </c>
    </row>
    <row r="2039" spans="1:44" x14ac:dyDescent="0.25">
      <c r="A2039">
        <v>90206</v>
      </c>
      <c r="B2039">
        <v>5</v>
      </c>
      <c r="C2039" t="s">
        <v>53</v>
      </c>
      <c r="D2039" t="s">
        <v>80</v>
      </c>
      <c r="E2039">
        <v>195</v>
      </c>
      <c r="F2039">
        <v>5.8</v>
      </c>
      <c r="G2039">
        <v>13.5</v>
      </c>
      <c r="H2039" s="1">
        <v>44852</v>
      </c>
      <c r="I2039" s="20">
        <v>6</v>
      </c>
      <c r="J2039" s="47">
        <f>Table_Query_from_Mac10[[#This Row],[unit_price]]-(Table_Query_from_Mac10[[#This Row],[unit_price]]*(Table_Query_from_Mac10[[#This Row],[discount_pct]]/100))</f>
        <v>12.69</v>
      </c>
      <c r="K2039" s="47">
        <f>Table_Query_from_Mac10[[#This Row],[unit_cost]]</f>
        <v>5.8</v>
      </c>
      <c r="L2039" s="47">
        <f>Table_Query_from_Mac10[[#This Row],[Live-cost]]*(1+Table_Query_from_Mac10[[#This Row],[CogsIncreasebyTYPE]])</f>
        <v>5.8</v>
      </c>
      <c r="M2039" s="47">
        <f>Table_Query_from_Mac10[[#This Row],[Live-cost]]*Table_Query_from_Mac10[[#This Row],[qty_to_ship]]</f>
        <v>1131</v>
      </c>
      <c r="N2039" s="47">
        <f>IF(Table_Query_from_Mac10[[#This Row],[item_no]]="KDA",-Table_Query_from_Mac10[[#This Row],[unit_price]],Table_Query_from_Mac10[[#This Row],[Net Unit]]*Table_Query_from_Mac10[[#This Row],[qty_to_ship]])</f>
        <v>2474.5499999999997</v>
      </c>
      <c r="O2039" s="47">
        <f>SUMIFS(Summary!C:C,Summary!H:H,Table_Query_from_Mac10[[#This Row],[Juiceoc]])</f>
        <v>0</v>
      </c>
      <c r="P2039" s="47">
        <f>SUMIFS(Summary!D:D,Summary!H:H,Table_Query_from_Mac10[[#This Row],[Juiceoc]])</f>
        <v>0</v>
      </c>
      <c r="Q2039" s="47">
        <f>SUMIFS(Summary!E:E,Summary!H:H,Table_Query_from_Mac10[[#This Row],[Juiceoc]])</f>
        <v>0</v>
      </c>
      <c r="R2039" s="47">
        <f>Table_Query_from_Mac10[[#This Row],[Net Unit]]*(1+Table_Query_from_Mac10[[#This Row],[PriceIncreasebyType]])</f>
        <v>12.69</v>
      </c>
      <c r="S2039" s="47">
        <f>Table_Query_from_Mac10[[#This Row],[UnitPriceFuture]]*Table_Query_from_Mac10[[#This Row],[qtytoShipFuture]]</f>
        <v>2474.5499999999997</v>
      </c>
      <c r="T2039" s="47">
        <f>ROUND(Table_Query_from_Mac10[[#This Row],[qty_to_ship]]*(1+Table_Query_from_Mac10[[#This Row],[VolumeIncreasebyType]]),0)</f>
        <v>195</v>
      </c>
      <c r="U2039" s="47">
        <f>Table_Query_from_Mac10[[#This Row],[qtytoShipFuture]]*Table_Query_from_Mac10[[#This Row],[Future-cost]]</f>
        <v>1131</v>
      </c>
      <c r="V2039" s="47">
        <f>Table_Query_from_Mac10[[#This Row],[qtytoShipFuture]]-Table_Query_from_Mac10[[#This Row],[qty_to_ship]]</f>
        <v>0</v>
      </c>
      <c r="W2039" s="47">
        <f>Table_Query_from_Mac10[[#This Row],[UnitPriceFuture]]</f>
        <v>12.69</v>
      </c>
      <c r="X2039" s="47">
        <f>Table_Query_from_Mac10[[#This Row],[Unit Increase]]*Table_Query_from_Mac10[[#This Row],[UnitPriceFuture]]</f>
        <v>0</v>
      </c>
      <c r="Y2039" s="47">
        <f>Table_Query_from_Mac10[[#This Row],[Unit Increase]]*Table_Query_from_Mac10[[#This Row],[Future-cost]]</f>
        <v>0</v>
      </c>
      <c r="Z2039" s="47">
        <f>-(Table_Query_from_Mac10[[#This Row],[Incremental Sales]]+((Table_Query_from_Mac10[[#This Row],[Incremental Sales]]*-(SUM(Summary!$S$8:$S$9)))))*Summary!$S$18</f>
        <v>0</v>
      </c>
      <c r="AA2039" s="47">
        <f>IFERROR(Table_Query_from_Mac10[[#This Row],[Incremental Cost]]/Table_Query_from_Mac10[[#This Row],[Incremental Sales]],0)</f>
        <v>0</v>
      </c>
      <c r="AB2039" s="47">
        <f>IFERROR(Table_Query_from_Mac10[[#This Row],[TotalCostFuture]]/Table_Query_from_Mac10[[#This Row],[totalsalesFuture]],0)</f>
        <v>0.45705279747832944</v>
      </c>
      <c r="AN2039" s="31">
        <v>780</v>
      </c>
      <c r="AO2039">
        <f t="shared" si="62"/>
        <v>195</v>
      </c>
      <c r="AQ2039" s="31">
        <v>38.57</v>
      </c>
      <c r="AR2039">
        <f t="shared" si="63"/>
        <v>13.5</v>
      </c>
    </row>
    <row r="2040" spans="1:44" x14ac:dyDescent="0.25">
      <c r="A2040">
        <v>90206</v>
      </c>
      <c r="B2040">
        <v>6</v>
      </c>
      <c r="C2040" t="s">
        <v>53</v>
      </c>
      <c r="D2040" t="s">
        <v>80</v>
      </c>
      <c r="E2040">
        <v>20</v>
      </c>
      <c r="F2040">
        <v>11.16</v>
      </c>
      <c r="G2040">
        <v>28.11</v>
      </c>
      <c r="H2040" s="1">
        <v>44852</v>
      </c>
      <c r="I2040" s="20">
        <v>6</v>
      </c>
      <c r="J2040" s="47">
        <f>Table_Query_from_Mac10[[#This Row],[unit_price]]-(Table_Query_from_Mac10[[#This Row],[unit_price]]*(Table_Query_from_Mac10[[#This Row],[discount_pct]]/100))</f>
        <v>26.423400000000001</v>
      </c>
      <c r="K2040" s="47">
        <f>Table_Query_from_Mac10[[#This Row],[unit_cost]]</f>
        <v>11.16</v>
      </c>
      <c r="L2040" s="47">
        <f>Table_Query_from_Mac10[[#This Row],[Live-cost]]*(1+Table_Query_from_Mac10[[#This Row],[CogsIncreasebyTYPE]])</f>
        <v>11.16</v>
      </c>
      <c r="M2040" s="47">
        <f>Table_Query_from_Mac10[[#This Row],[Live-cost]]*Table_Query_from_Mac10[[#This Row],[qty_to_ship]]</f>
        <v>223.2</v>
      </c>
      <c r="N2040" s="47">
        <f>IF(Table_Query_from_Mac10[[#This Row],[item_no]]="KDA",-Table_Query_from_Mac10[[#This Row],[unit_price]],Table_Query_from_Mac10[[#This Row],[Net Unit]]*Table_Query_from_Mac10[[#This Row],[qty_to_ship]])</f>
        <v>528.46800000000007</v>
      </c>
      <c r="O2040" s="47">
        <f>SUMIFS(Summary!C:C,Summary!H:H,Table_Query_from_Mac10[[#This Row],[Juiceoc]])</f>
        <v>0</v>
      </c>
      <c r="P2040" s="47">
        <f>SUMIFS(Summary!D:D,Summary!H:H,Table_Query_from_Mac10[[#This Row],[Juiceoc]])</f>
        <v>0</v>
      </c>
      <c r="Q2040" s="47">
        <f>SUMIFS(Summary!E:E,Summary!H:H,Table_Query_from_Mac10[[#This Row],[Juiceoc]])</f>
        <v>0</v>
      </c>
      <c r="R2040" s="47">
        <f>Table_Query_from_Mac10[[#This Row],[Net Unit]]*(1+Table_Query_from_Mac10[[#This Row],[PriceIncreasebyType]])</f>
        <v>26.423400000000001</v>
      </c>
      <c r="S2040" s="47">
        <f>Table_Query_from_Mac10[[#This Row],[UnitPriceFuture]]*Table_Query_from_Mac10[[#This Row],[qtytoShipFuture]]</f>
        <v>528.46800000000007</v>
      </c>
      <c r="T2040" s="47">
        <f>ROUND(Table_Query_from_Mac10[[#This Row],[qty_to_ship]]*(1+Table_Query_from_Mac10[[#This Row],[VolumeIncreasebyType]]),0)</f>
        <v>20</v>
      </c>
      <c r="U2040" s="47">
        <f>Table_Query_from_Mac10[[#This Row],[qtytoShipFuture]]*Table_Query_from_Mac10[[#This Row],[Future-cost]]</f>
        <v>223.2</v>
      </c>
      <c r="V2040" s="47">
        <f>Table_Query_from_Mac10[[#This Row],[qtytoShipFuture]]-Table_Query_from_Mac10[[#This Row],[qty_to_ship]]</f>
        <v>0</v>
      </c>
      <c r="W2040" s="47">
        <f>Table_Query_from_Mac10[[#This Row],[UnitPriceFuture]]</f>
        <v>26.423400000000001</v>
      </c>
      <c r="X2040" s="47">
        <f>Table_Query_from_Mac10[[#This Row],[Unit Increase]]*Table_Query_from_Mac10[[#This Row],[UnitPriceFuture]]</f>
        <v>0</v>
      </c>
      <c r="Y2040" s="47">
        <f>Table_Query_from_Mac10[[#This Row],[Unit Increase]]*Table_Query_from_Mac10[[#This Row],[Future-cost]]</f>
        <v>0</v>
      </c>
      <c r="Z2040" s="47">
        <f>-(Table_Query_from_Mac10[[#This Row],[Incremental Sales]]+((Table_Query_from_Mac10[[#This Row],[Incremental Sales]]*-(SUM(Summary!$S$8:$S$9)))))*Summary!$S$18</f>
        <v>0</v>
      </c>
      <c r="AA2040" s="47">
        <f>IFERROR(Table_Query_from_Mac10[[#This Row],[Incremental Cost]]/Table_Query_from_Mac10[[#This Row],[Incremental Sales]],0)</f>
        <v>0</v>
      </c>
      <c r="AB2040" s="47">
        <f>IFERROR(Table_Query_from_Mac10[[#This Row],[TotalCostFuture]]/Table_Query_from_Mac10[[#This Row],[totalsalesFuture]],0)</f>
        <v>0.42235291446218115</v>
      </c>
      <c r="AN2040" s="30">
        <v>78</v>
      </c>
      <c r="AO2040">
        <f t="shared" si="62"/>
        <v>20</v>
      </c>
      <c r="AQ2040" s="30">
        <v>80.3</v>
      </c>
      <c r="AR2040">
        <f t="shared" si="63"/>
        <v>28.11</v>
      </c>
    </row>
    <row r="2041" spans="1:44" x14ac:dyDescent="0.25">
      <c r="A2041">
        <v>90206</v>
      </c>
      <c r="B2041">
        <v>7</v>
      </c>
      <c r="C2041" t="s">
        <v>53</v>
      </c>
      <c r="D2041" t="s">
        <v>80</v>
      </c>
      <c r="E2041">
        <v>17</v>
      </c>
      <c r="F2041">
        <v>12.77</v>
      </c>
      <c r="G2041">
        <v>33.85</v>
      </c>
      <c r="H2041" s="1">
        <v>44852</v>
      </c>
      <c r="I2041" s="20">
        <v>6</v>
      </c>
      <c r="J2041" s="47">
        <f>Table_Query_from_Mac10[[#This Row],[unit_price]]-(Table_Query_from_Mac10[[#This Row],[unit_price]]*(Table_Query_from_Mac10[[#This Row],[discount_pct]]/100))</f>
        <v>31.819000000000003</v>
      </c>
      <c r="K2041" s="47">
        <f>Table_Query_from_Mac10[[#This Row],[unit_cost]]</f>
        <v>12.77</v>
      </c>
      <c r="L2041" s="47">
        <f>Table_Query_from_Mac10[[#This Row],[Live-cost]]*(1+Table_Query_from_Mac10[[#This Row],[CogsIncreasebyTYPE]])</f>
        <v>12.77</v>
      </c>
      <c r="M2041" s="47">
        <f>Table_Query_from_Mac10[[#This Row],[Live-cost]]*Table_Query_from_Mac10[[#This Row],[qty_to_ship]]</f>
        <v>217.09</v>
      </c>
      <c r="N2041" s="47">
        <f>IF(Table_Query_from_Mac10[[#This Row],[item_no]]="KDA",-Table_Query_from_Mac10[[#This Row],[unit_price]],Table_Query_from_Mac10[[#This Row],[Net Unit]]*Table_Query_from_Mac10[[#This Row],[qty_to_ship]])</f>
        <v>540.923</v>
      </c>
      <c r="O2041" s="47">
        <f>SUMIFS(Summary!C:C,Summary!H:H,Table_Query_from_Mac10[[#This Row],[Juiceoc]])</f>
        <v>0</v>
      </c>
      <c r="P2041" s="47">
        <f>SUMIFS(Summary!D:D,Summary!H:H,Table_Query_from_Mac10[[#This Row],[Juiceoc]])</f>
        <v>0</v>
      </c>
      <c r="Q2041" s="47">
        <f>SUMIFS(Summary!E:E,Summary!H:H,Table_Query_from_Mac10[[#This Row],[Juiceoc]])</f>
        <v>0</v>
      </c>
      <c r="R2041" s="47">
        <f>Table_Query_from_Mac10[[#This Row],[Net Unit]]*(1+Table_Query_from_Mac10[[#This Row],[PriceIncreasebyType]])</f>
        <v>31.819000000000003</v>
      </c>
      <c r="S2041" s="47">
        <f>Table_Query_from_Mac10[[#This Row],[UnitPriceFuture]]*Table_Query_from_Mac10[[#This Row],[qtytoShipFuture]]</f>
        <v>540.923</v>
      </c>
      <c r="T2041" s="47">
        <f>ROUND(Table_Query_from_Mac10[[#This Row],[qty_to_ship]]*(1+Table_Query_from_Mac10[[#This Row],[VolumeIncreasebyType]]),0)</f>
        <v>17</v>
      </c>
      <c r="U2041" s="47">
        <f>Table_Query_from_Mac10[[#This Row],[qtytoShipFuture]]*Table_Query_from_Mac10[[#This Row],[Future-cost]]</f>
        <v>217.09</v>
      </c>
      <c r="V2041" s="47">
        <f>Table_Query_from_Mac10[[#This Row],[qtytoShipFuture]]-Table_Query_from_Mac10[[#This Row],[qty_to_ship]]</f>
        <v>0</v>
      </c>
      <c r="W2041" s="47">
        <f>Table_Query_from_Mac10[[#This Row],[UnitPriceFuture]]</f>
        <v>31.819000000000003</v>
      </c>
      <c r="X2041" s="47">
        <f>Table_Query_from_Mac10[[#This Row],[Unit Increase]]*Table_Query_from_Mac10[[#This Row],[UnitPriceFuture]]</f>
        <v>0</v>
      </c>
      <c r="Y2041" s="47">
        <f>Table_Query_from_Mac10[[#This Row],[Unit Increase]]*Table_Query_from_Mac10[[#This Row],[Future-cost]]</f>
        <v>0</v>
      </c>
      <c r="Z2041" s="47">
        <f>-(Table_Query_from_Mac10[[#This Row],[Incremental Sales]]+((Table_Query_from_Mac10[[#This Row],[Incremental Sales]]*-(SUM(Summary!$S$8:$S$9)))))*Summary!$S$18</f>
        <v>0</v>
      </c>
      <c r="AA2041" s="47">
        <f>IFERROR(Table_Query_from_Mac10[[#This Row],[Incremental Cost]]/Table_Query_from_Mac10[[#This Row],[Incremental Sales]],0)</f>
        <v>0</v>
      </c>
      <c r="AB2041" s="47">
        <f>IFERROR(Table_Query_from_Mac10[[#This Row],[TotalCostFuture]]/Table_Query_from_Mac10[[#This Row],[totalsalesFuture]],0)</f>
        <v>0.40133253716333012</v>
      </c>
      <c r="AN2041" s="31">
        <v>68</v>
      </c>
      <c r="AO2041">
        <f t="shared" si="62"/>
        <v>17</v>
      </c>
      <c r="AQ2041" s="31">
        <v>96.72</v>
      </c>
      <c r="AR2041">
        <f t="shared" si="63"/>
        <v>33.85</v>
      </c>
    </row>
    <row r="2042" spans="1:44" x14ac:dyDescent="0.25">
      <c r="A2042">
        <v>90206</v>
      </c>
      <c r="B2042">
        <v>8</v>
      </c>
      <c r="C2042" t="s">
        <v>51</v>
      </c>
      <c r="D2042" t="s">
        <v>80</v>
      </c>
      <c r="E2042">
        <v>12</v>
      </c>
      <c r="F2042">
        <v>5.68</v>
      </c>
      <c r="G2042">
        <v>12.77</v>
      </c>
      <c r="H2042" s="1">
        <v>44852</v>
      </c>
      <c r="I2042" s="20">
        <v>6</v>
      </c>
      <c r="J2042" s="47">
        <f>Table_Query_from_Mac10[[#This Row],[unit_price]]-(Table_Query_from_Mac10[[#This Row],[unit_price]]*(Table_Query_from_Mac10[[#This Row],[discount_pct]]/100))</f>
        <v>12.0038</v>
      </c>
      <c r="K2042" s="47">
        <f>Table_Query_from_Mac10[[#This Row],[unit_cost]]</f>
        <v>5.68</v>
      </c>
      <c r="L2042" s="47">
        <f>Table_Query_from_Mac10[[#This Row],[Live-cost]]*(1+Table_Query_from_Mac10[[#This Row],[CogsIncreasebyTYPE]])</f>
        <v>5.68</v>
      </c>
      <c r="M2042" s="47">
        <f>Table_Query_from_Mac10[[#This Row],[Live-cost]]*Table_Query_from_Mac10[[#This Row],[qty_to_ship]]</f>
        <v>68.16</v>
      </c>
      <c r="N2042" s="47">
        <f>IF(Table_Query_from_Mac10[[#This Row],[item_no]]="KDA",-Table_Query_from_Mac10[[#This Row],[unit_price]],Table_Query_from_Mac10[[#This Row],[Net Unit]]*Table_Query_from_Mac10[[#This Row],[qty_to_ship]])</f>
        <v>144.04560000000001</v>
      </c>
      <c r="O2042" s="47">
        <f>SUMIFS(Summary!C:C,Summary!H:H,Table_Query_from_Mac10[[#This Row],[Juiceoc]])</f>
        <v>0</v>
      </c>
      <c r="P2042" s="47">
        <f>SUMIFS(Summary!D:D,Summary!H:H,Table_Query_from_Mac10[[#This Row],[Juiceoc]])</f>
        <v>0</v>
      </c>
      <c r="Q2042" s="47">
        <f>SUMIFS(Summary!E:E,Summary!H:H,Table_Query_from_Mac10[[#This Row],[Juiceoc]])</f>
        <v>0</v>
      </c>
      <c r="R2042" s="47">
        <f>Table_Query_from_Mac10[[#This Row],[Net Unit]]*(1+Table_Query_from_Mac10[[#This Row],[PriceIncreasebyType]])</f>
        <v>12.0038</v>
      </c>
      <c r="S2042" s="47">
        <f>Table_Query_from_Mac10[[#This Row],[UnitPriceFuture]]*Table_Query_from_Mac10[[#This Row],[qtytoShipFuture]]</f>
        <v>144.04560000000001</v>
      </c>
      <c r="T2042" s="47">
        <f>ROUND(Table_Query_from_Mac10[[#This Row],[qty_to_ship]]*(1+Table_Query_from_Mac10[[#This Row],[VolumeIncreasebyType]]),0)</f>
        <v>12</v>
      </c>
      <c r="U2042" s="47">
        <f>Table_Query_from_Mac10[[#This Row],[qtytoShipFuture]]*Table_Query_from_Mac10[[#This Row],[Future-cost]]</f>
        <v>68.16</v>
      </c>
      <c r="V2042" s="47">
        <f>Table_Query_from_Mac10[[#This Row],[qtytoShipFuture]]-Table_Query_from_Mac10[[#This Row],[qty_to_ship]]</f>
        <v>0</v>
      </c>
      <c r="W2042" s="47">
        <f>Table_Query_from_Mac10[[#This Row],[UnitPriceFuture]]</f>
        <v>12.0038</v>
      </c>
      <c r="X2042" s="47">
        <f>Table_Query_from_Mac10[[#This Row],[Unit Increase]]*Table_Query_from_Mac10[[#This Row],[UnitPriceFuture]]</f>
        <v>0</v>
      </c>
      <c r="Y2042" s="47">
        <f>Table_Query_from_Mac10[[#This Row],[Unit Increase]]*Table_Query_from_Mac10[[#This Row],[Future-cost]]</f>
        <v>0</v>
      </c>
      <c r="Z2042" s="47">
        <f>-(Table_Query_from_Mac10[[#This Row],[Incremental Sales]]+((Table_Query_from_Mac10[[#This Row],[Incremental Sales]]*-(SUM(Summary!$S$8:$S$9)))))*Summary!$S$18</f>
        <v>0</v>
      </c>
      <c r="AA2042" s="47">
        <f>IFERROR(Table_Query_from_Mac10[[#This Row],[Incremental Cost]]/Table_Query_from_Mac10[[#This Row],[Incremental Sales]],0)</f>
        <v>0</v>
      </c>
      <c r="AB2042" s="47">
        <f>IFERROR(Table_Query_from_Mac10[[#This Row],[TotalCostFuture]]/Table_Query_from_Mac10[[#This Row],[totalsalesFuture]],0)</f>
        <v>0.47318349189423342</v>
      </c>
      <c r="AN2042" s="30">
        <v>45</v>
      </c>
      <c r="AO2042">
        <f t="shared" si="62"/>
        <v>12</v>
      </c>
      <c r="AQ2042" s="30">
        <v>36.49</v>
      </c>
      <c r="AR2042">
        <f t="shared" si="63"/>
        <v>12.77</v>
      </c>
    </row>
    <row r="2043" spans="1:44" x14ac:dyDescent="0.25">
      <c r="A2043">
        <v>90206</v>
      </c>
      <c r="B2043">
        <v>9</v>
      </c>
      <c r="C2043" t="s">
        <v>51</v>
      </c>
      <c r="D2043" t="s">
        <v>80</v>
      </c>
      <c r="E2043">
        <v>1</v>
      </c>
      <c r="F2043">
        <v>3.17</v>
      </c>
      <c r="G2043">
        <v>7.23</v>
      </c>
      <c r="H2043" s="1">
        <v>44852</v>
      </c>
      <c r="I2043" s="20">
        <v>6</v>
      </c>
      <c r="J2043" s="47">
        <f>Table_Query_from_Mac10[[#This Row],[unit_price]]-(Table_Query_from_Mac10[[#This Row],[unit_price]]*(Table_Query_from_Mac10[[#This Row],[discount_pct]]/100))</f>
        <v>6.7962000000000007</v>
      </c>
      <c r="K2043" s="47">
        <f>Table_Query_from_Mac10[[#This Row],[unit_cost]]</f>
        <v>3.17</v>
      </c>
      <c r="L2043" s="47">
        <f>Table_Query_from_Mac10[[#This Row],[Live-cost]]*(1+Table_Query_from_Mac10[[#This Row],[CogsIncreasebyTYPE]])</f>
        <v>3.17</v>
      </c>
      <c r="M2043" s="47">
        <f>Table_Query_from_Mac10[[#This Row],[Live-cost]]*Table_Query_from_Mac10[[#This Row],[qty_to_ship]]</f>
        <v>3.17</v>
      </c>
      <c r="N2043" s="47">
        <f>IF(Table_Query_from_Mac10[[#This Row],[item_no]]="KDA",-Table_Query_from_Mac10[[#This Row],[unit_price]],Table_Query_from_Mac10[[#This Row],[Net Unit]]*Table_Query_from_Mac10[[#This Row],[qty_to_ship]])</f>
        <v>6.7962000000000007</v>
      </c>
      <c r="O2043" s="47">
        <f>SUMIFS(Summary!C:C,Summary!H:H,Table_Query_from_Mac10[[#This Row],[Juiceoc]])</f>
        <v>0</v>
      </c>
      <c r="P2043" s="47">
        <f>SUMIFS(Summary!D:D,Summary!H:H,Table_Query_from_Mac10[[#This Row],[Juiceoc]])</f>
        <v>0</v>
      </c>
      <c r="Q2043" s="47">
        <f>SUMIFS(Summary!E:E,Summary!H:H,Table_Query_from_Mac10[[#This Row],[Juiceoc]])</f>
        <v>0</v>
      </c>
      <c r="R2043" s="47">
        <f>Table_Query_from_Mac10[[#This Row],[Net Unit]]*(1+Table_Query_from_Mac10[[#This Row],[PriceIncreasebyType]])</f>
        <v>6.7962000000000007</v>
      </c>
      <c r="S2043" s="47">
        <f>Table_Query_from_Mac10[[#This Row],[UnitPriceFuture]]*Table_Query_from_Mac10[[#This Row],[qtytoShipFuture]]</f>
        <v>6.7962000000000007</v>
      </c>
      <c r="T2043" s="47">
        <f>ROUND(Table_Query_from_Mac10[[#This Row],[qty_to_ship]]*(1+Table_Query_from_Mac10[[#This Row],[VolumeIncreasebyType]]),0)</f>
        <v>1</v>
      </c>
      <c r="U2043" s="47">
        <f>Table_Query_from_Mac10[[#This Row],[qtytoShipFuture]]*Table_Query_from_Mac10[[#This Row],[Future-cost]]</f>
        <v>3.17</v>
      </c>
      <c r="V2043" s="47">
        <f>Table_Query_from_Mac10[[#This Row],[qtytoShipFuture]]-Table_Query_from_Mac10[[#This Row],[qty_to_ship]]</f>
        <v>0</v>
      </c>
      <c r="W2043" s="47">
        <f>Table_Query_from_Mac10[[#This Row],[UnitPriceFuture]]</f>
        <v>6.7962000000000007</v>
      </c>
      <c r="X2043" s="47">
        <f>Table_Query_from_Mac10[[#This Row],[Unit Increase]]*Table_Query_from_Mac10[[#This Row],[UnitPriceFuture]]</f>
        <v>0</v>
      </c>
      <c r="Y2043" s="47">
        <f>Table_Query_from_Mac10[[#This Row],[Unit Increase]]*Table_Query_from_Mac10[[#This Row],[Future-cost]]</f>
        <v>0</v>
      </c>
      <c r="Z2043" s="47">
        <f>-(Table_Query_from_Mac10[[#This Row],[Incremental Sales]]+((Table_Query_from_Mac10[[#This Row],[Incremental Sales]]*-(SUM(Summary!$S$8:$S$9)))))*Summary!$S$18</f>
        <v>0</v>
      </c>
      <c r="AA2043" s="47">
        <f>IFERROR(Table_Query_from_Mac10[[#This Row],[Incremental Cost]]/Table_Query_from_Mac10[[#This Row],[Incremental Sales]],0)</f>
        <v>0</v>
      </c>
      <c r="AB2043" s="47">
        <f>IFERROR(Table_Query_from_Mac10[[#This Row],[TotalCostFuture]]/Table_Query_from_Mac10[[#This Row],[totalsalesFuture]],0)</f>
        <v>0.46643712662958708</v>
      </c>
      <c r="AN2043" s="31">
        <v>2</v>
      </c>
      <c r="AO2043">
        <f t="shared" si="62"/>
        <v>1</v>
      </c>
      <c r="AQ2043" s="31">
        <v>20.65</v>
      </c>
      <c r="AR2043">
        <f t="shared" si="63"/>
        <v>7.23</v>
      </c>
    </row>
    <row r="2044" spans="1:44" x14ac:dyDescent="0.25">
      <c r="A2044">
        <v>90207</v>
      </c>
      <c r="B2044">
        <v>1</v>
      </c>
      <c r="C2044" t="s">
        <v>55</v>
      </c>
      <c r="D2044" t="s">
        <v>81</v>
      </c>
      <c r="E2044">
        <v>16</v>
      </c>
      <c r="F2044">
        <v>7.37</v>
      </c>
      <c r="G2044">
        <v>18.14</v>
      </c>
      <c r="H2044" s="1">
        <v>44844</v>
      </c>
      <c r="I2044" s="20">
        <v>0</v>
      </c>
      <c r="J2044" s="47">
        <f>Table_Query_from_Mac10[[#This Row],[unit_price]]-(Table_Query_from_Mac10[[#This Row],[unit_price]]*(Table_Query_from_Mac10[[#This Row],[discount_pct]]/100))</f>
        <v>18.14</v>
      </c>
      <c r="K2044" s="47">
        <f>Table_Query_from_Mac10[[#This Row],[unit_cost]]</f>
        <v>7.37</v>
      </c>
      <c r="L2044" s="47">
        <f>Table_Query_from_Mac10[[#This Row],[Live-cost]]*(1+Table_Query_from_Mac10[[#This Row],[CogsIncreasebyTYPE]])</f>
        <v>7.37</v>
      </c>
      <c r="M2044" s="47">
        <f>Table_Query_from_Mac10[[#This Row],[Live-cost]]*Table_Query_from_Mac10[[#This Row],[qty_to_ship]]</f>
        <v>117.92</v>
      </c>
      <c r="N2044" s="47">
        <f>IF(Table_Query_from_Mac10[[#This Row],[item_no]]="KDA",-Table_Query_from_Mac10[[#This Row],[unit_price]],Table_Query_from_Mac10[[#This Row],[Net Unit]]*Table_Query_from_Mac10[[#This Row],[qty_to_ship]])</f>
        <v>290.24</v>
      </c>
      <c r="O2044" s="47">
        <f>SUMIFS(Summary!C:C,Summary!H:H,Table_Query_from_Mac10[[#This Row],[Juiceoc]])</f>
        <v>0</v>
      </c>
      <c r="P2044" s="47">
        <f>SUMIFS(Summary!D:D,Summary!H:H,Table_Query_from_Mac10[[#This Row],[Juiceoc]])</f>
        <v>0</v>
      </c>
      <c r="Q2044" s="47">
        <f>SUMIFS(Summary!E:E,Summary!H:H,Table_Query_from_Mac10[[#This Row],[Juiceoc]])</f>
        <v>0</v>
      </c>
      <c r="R2044" s="47">
        <f>Table_Query_from_Mac10[[#This Row],[Net Unit]]*(1+Table_Query_from_Mac10[[#This Row],[PriceIncreasebyType]])</f>
        <v>18.14</v>
      </c>
      <c r="S2044" s="47">
        <f>Table_Query_from_Mac10[[#This Row],[UnitPriceFuture]]*Table_Query_from_Mac10[[#This Row],[qtytoShipFuture]]</f>
        <v>290.24</v>
      </c>
      <c r="T2044" s="47">
        <f>ROUND(Table_Query_from_Mac10[[#This Row],[qty_to_ship]]*(1+Table_Query_from_Mac10[[#This Row],[VolumeIncreasebyType]]),0)</f>
        <v>16</v>
      </c>
      <c r="U2044" s="47">
        <f>Table_Query_from_Mac10[[#This Row],[qtytoShipFuture]]*Table_Query_from_Mac10[[#This Row],[Future-cost]]</f>
        <v>117.92</v>
      </c>
      <c r="V2044" s="47">
        <f>Table_Query_from_Mac10[[#This Row],[qtytoShipFuture]]-Table_Query_from_Mac10[[#This Row],[qty_to_ship]]</f>
        <v>0</v>
      </c>
      <c r="W2044" s="47">
        <f>Table_Query_from_Mac10[[#This Row],[UnitPriceFuture]]</f>
        <v>18.14</v>
      </c>
      <c r="X2044" s="47">
        <f>Table_Query_from_Mac10[[#This Row],[Unit Increase]]*Table_Query_from_Mac10[[#This Row],[UnitPriceFuture]]</f>
        <v>0</v>
      </c>
      <c r="Y2044" s="47">
        <f>Table_Query_from_Mac10[[#This Row],[Unit Increase]]*Table_Query_from_Mac10[[#This Row],[Future-cost]]</f>
        <v>0</v>
      </c>
      <c r="Z2044" s="47">
        <f>-(Table_Query_from_Mac10[[#This Row],[Incremental Sales]]+((Table_Query_from_Mac10[[#This Row],[Incremental Sales]]*-(SUM(Summary!$S$8:$S$9)))))*Summary!$S$18</f>
        <v>0</v>
      </c>
      <c r="AA2044" s="47">
        <f>IFERROR(Table_Query_from_Mac10[[#This Row],[Incremental Cost]]/Table_Query_from_Mac10[[#This Row],[Incremental Sales]],0)</f>
        <v>0</v>
      </c>
      <c r="AB2044" s="47">
        <f>IFERROR(Table_Query_from_Mac10[[#This Row],[TotalCostFuture]]/Table_Query_from_Mac10[[#This Row],[totalsalesFuture]],0)</f>
        <v>0.40628445424476295</v>
      </c>
      <c r="AN2044" s="30">
        <v>62</v>
      </c>
      <c r="AO2044">
        <f t="shared" si="62"/>
        <v>16</v>
      </c>
      <c r="AQ2044" s="30">
        <v>51.83</v>
      </c>
      <c r="AR2044">
        <f t="shared" si="63"/>
        <v>18.14</v>
      </c>
    </row>
    <row r="2045" spans="1:44" x14ac:dyDescent="0.25">
      <c r="A2045">
        <v>90207</v>
      </c>
      <c r="B2045">
        <v>2</v>
      </c>
      <c r="C2045" t="s">
        <v>55</v>
      </c>
      <c r="D2045" t="s">
        <v>81</v>
      </c>
      <c r="E2045">
        <v>23</v>
      </c>
      <c r="F2045">
        <v>8.81</v>
      </c>
      <c r="G2045">
        <v>22.56</v>
      </c>
      <c r="H2045" s="1">
        <v>44844</v>
      </c>
      <c r="I2045" s="20">
        <v>0</v>
      </c>
      <c r="J2045" s="47">
        <f>Table_Query_from_Mac10[[#This Row],[unit_price]]-(Table_Query_from_Mac10[[#This Row],[unit_price]]*(Table_Query_from_Mac10[[#This Row],[discount_pct]]/100))</f>
        <v>22.56</v>
      </c>
      <c r="K2045" s="47">
        <f>Table_Query_from_Mac10[[#This Row],[unit_cost]]</f>
        <v>8.81</v>
      </c>
      <c r="L2045" s="47">
        <f>Table_Query_from_Mac10[[#This Row],[Live-cost]]*(1+Table_Query_from_Mac10[[#This Row],[CogsIncreasebyTYPE]])</f>
        <v>8.81</v>
      </c>
      <c r="M2045" s="47">
        <f>Table_Query_from_Mac10[[#This Row],[Live-cost]]*Table_Query_from_Mac10[[#This Row],[qty_to_ship]]</f>
        <v>202.63000000000002</v>
      </c>
      <c r="N2045" s="47">
        <f>IF(Table_Query_from_Mac10[[#This Row],[item_no]]="KDA",-Table_Query_from_Mac10[[#This Row],[unit_price]],Table_Query_from_Mac10[[#This Row],[Net Unit]]*Table_Query_from_Mac10[[#This Row],[qty_to_ship]])</f>
        <v>518.88</v>
      </c>
      <c r="O2045" s="47">
        <f>SUMIFS(Summary!C:C,Summary!H:H,Table_Query_from_Mac10[[#This Row],[Juiceoc]])</f>
        <v>0</v>
      </c>
      <c r="P2045" s="47">
        <f>SUMIFS(Summary!D:D,Summary!H:H,Table_Query_from_Mac10[[#This Row],[Juiceoc]])</f>
        <v>0</v>
      </c>
      <c r="Q2045" s="47">
        <f>SUMIFS(Summary!E:E,Summary!H:H,Table_Query_from_Mac10[[#This Row],[Juiceoc]])</f>
        <v>0</v>
      </c>
      <c r="R2045" s="47">
        <f>Table_Query_from_Mac10[[#This Row],[Net Unit]]*(1+Table_Query_from_Mac10[[#This Row],[PriceIncreasebyType]])</f>
        <v>22.56</v>
      </c>
      <c r="S2045" s="47">
        <f>Table_Query_from_Mac10[[#This Row],[UnitPriceFuture]]*Table_Query_from_Mac10[[#This Row],[qtytoShipFuture]]</f>
        <v>518.88</v>
      </c>
      <c r="T2045" s="47">
        <f>ROUND(Table_Query_from_Mac10[[#This Row],[qty_to_ship]]*(1+Table_Query_from_Mac10[[#This Row],[VolumeIncreasebyType]]),0)</f>
        <v>23</v>
      </c>
      <c r="U2045" s="47">
        <f>Table_Query_from_Mac10[[#This Row],[qtytoShipFuture]]*Table_Query_from_Mac10[[#This Row],[Future-cost]]</f>
        <v>202.63000000000002</v>
      </c>
      <c r="V2045" s="47">
        <f>Table_Query_from_Mac10[[#This Row],[qtytoShipFuture]]-Table_Query_from_Mac10[[#This Row],[qty_to_ship]]</f>
        <v>0</v>
      </c>
      <c r="W2045" s="47">
        <f>Table_Query_from_Mac10[[#This Row],[UnitPriceFuture]]</f>
        <v>22.56</v>
      </c>
      <c r="X2045" s="47">
        <f>Table_Query_from_Mac10[[#This Row],[Unit Increase]]*Table_Query_from_Mac10[[#This Row],[UnitPriceFuture]]</f>
        <v>0</v>
      </c>
      <c r="Y2045" s="47">
        <f>Table_Query_from_Mac10[[#This Row],[Unit Increase]]*Table_Query_from_Mac10[[#This Row],[Future-cost]]</f>
        <v>0</v>
      </c>
      <c r="Z2045" s="47">
        <f>-(Table_Query_from_Mac10[[#This Row],[Incremental Sales]]+((Table_Query_from_Mac10[[#This Row],[Incremental Sales]]*-(SUM(Summary!$S$8:$S$9)))))*Summary!$S$18</f>
        <v>0</v>
      </c>
      <c r="AA2045" s="47">
        <f>IFERROR(Table_Query_from_Mac10[[#This Row],[Incremental Cost]]/Table_Query_from_Mac10[[#This Row],[Incremental Sales]],0)</f>
        <v>0</v>
      </c>
      <c r="AB2045" s="47">
        <f>IFERROR(Table_Query_from_Mac10[[#This Row],[TotalCostFuture]]/Table_Query_from_Mac10[[#This Row],[totalsalesFuture]],0)</f>
        <v>0.39051418439716318</v>
      </c>
      <c r="AN2045" s="31">
        <v>90</v>
      </c>
      <c r="AO2045">
        <f t="shared" si="62"/>
        <v>23</v>
      </c>
      <c r="AQ2045" s="31">
        <v>64.45</v>
      </c>
      <c r="AR2045">
        <f t="shared" si="63"/>
        <v>22.56</v>
      </c>
    </row>
    <row r="2046" spans="1:44" x14ac:dyDescent="0.25">
      <c r="A2046">
        <v>90207</v>
      </c>
      <c r="B2046">
        <v>3</v>
      </c>
      <c r="C2046" t="s">
        <v>55</v>
      </c>
      <c r="D2046" t="s">
        <v>81</v>
      </c>
      <c r="E2046">
        <v>3</v>
      </c>
      <c r="F2046">
        <v>13.68</v>
      </c>
      <c r="G2046">
        <v>36.54</v>
      </c>
      <c r="H2046" s="1">
        <v>44844</v>
      </c>
      <c r="I2046" s="20">
        <v>0</v>
      </c>
      <c r="J2046" s="47">
        <f>Table_Query_from_Mac10[[#This Row],[unit_price]]-(Table_Query_from_Mac10[[#This Row],[unit_price]]*(Table_Query_from_Mac10[[#This Row],[discount_pct]]/100))</f>
        <v>36.54</v>
      </c>
      <c r="K2046" s="47">
        <f>Table_Query_from_Mac10[[#This Row],[unit_cost]]</f>
        <v>13.68</v>
      </c>
      <c r="L2046" s="47">
        <f>Table_Query_from_Mac10[[#This Row],[Live-cost]]*(1+Table_Query_from_Mac10[[#This Row],[CogsIncreasebyTYPE]])</f>
        <v>13.68</v>
      </c>
      <c r="M2046" s="47">
        <f>Table_Query_from_Mac10[[#This Row],[Live-cost]]*Table_Query_from_Mac10[[#This Row],[qty_to_ship]]</f>
        <v>41.04</v>
      </c>
      <c r="N2046" s="47">
        <f>IF(Table_Query_from_Mac10[[#This Row],[item_no]]="KDA",-Table_Query_from_Mac10[[#This Row],[unit_price]],Table_Query_from_Mac10[[#This Row],[Net Unit]]*Table_Query_from_Mac10[[#This Row],[qty_to_ship]])</f>
        <v>109.62</v>
      </c>
      <c r="O2046" s="47">
        <f>SUMIFS(Summary!C:C,Summary!H:H,Table_Query_from_Mac10[[#This Row],[Juiceoc]])</f>
        <v>0</v>
      </c>
      <c r="P2046" s="47">
        <f>SUMIFS(Summary!D:D,Summary!H:H,Table_Query_from_Mac10[[#This Row],[Juiceoc]])</f>
        <v>0</v>
      </c>
      <c r="Q2046" s="47">
        <f>SUMIFS(Summary!E:E,Summary!H:H,Table_Query_from_Mac10[[#This Row],[Juiceoc]])</f>
        <v>0</v>
      </c>
      <c r="R2046" s="47">
        <f>Table_Query_from_Mac10[[#This Row],[Net Unit]]*(1+Table_Query_from_Mac10[[#This Row],[PriceIncreasebyType]])</f>
        <v>36.54</v>
      </c>
      <c r="S2046" s="47">
        <f>Table_Query_from_Mac10[[#This Row],[UnitPriceFuture]]*Table_Query_from_Mac10[[#This Row],[qtytoShipFuture]]</f>
        <v>109.62</v>
      </c>
      <c r="T2046" s="47">
        <f>ROUND(Table_Query_from_Mac10[[#This Row],[qty_to_ship]]*(1+Table_Query_from_Mac10[[#This Row],[VolumeIncreasebyType]]),0)</f>
        <v>3</v>
      </c>
      <c r="U2046" s="47">
        <f>Table_Query_from_Mac10[[#This Row],[qtytoShipFuture]]*Table_Query_from_Mac10[[#This Row],[Future-cost]]</f>
        <v>41.04</v>
      </c>
      <c r="V2046" s="47">
        <f>Table_Query_from_Mac10[[#This Row],[qtytoShipFuture]]-Table_Query_from_Mac10[[#This Row],[qty_to_ship]]</f>
        <v>0</v>
      </c>
      <c r="W2046" s="47">
        <f>Table_Query_from_Mac10[[#This Row],[UnitPriceFuture]]</f>
        <v>36.54</v>
      </c>
      <c r="X2046" s="47">
        <f>Table_Query_from_Mac10[[#This Row],[Unit Increase]]*Table_Query_from_Mac10[[#This Row],[UnitPriceFuture]]</f>
        <v>0</v>
      </c>
      <c r="Y2046" s="47">
        <f>Table_Query_from_Mac10[[#This Row],[Unit Increase]]*Table_Query_from_Mac10[[#This Row],[Future-cost]]</f>
        <v>0</v>
      </c>
      <c r="Z2046" s="47">
        <f>-(Table_Query_from_Mac10[[#This Row],[Incremental Sales]]+((Table_Query_from_Mac10[[#This Row],[Incremental Sales]]*-(SUM(Summary!$S$8:$S$9)))))*Summary!$S$18</f>
        <v>0</v>
      </c>
      <c r="AA2046" s="47">
        <f>IFERROR(Table_Query_from_Mac10[[#This Row],[Incremental Cost]]/Table_Query_from_Mac10[[#This Row],[Incremental Sales]],0)</f>
        <v>0</v>
      </c>
      <c r="AB2046" s="47">
        <f>IFERROR(Table_Query_from_Mac10[[#This Row],[TotalCostFuture]]/Table_Query_from_Mac10[[#This Row],[totalsalesFuture]],0)</f>
        <v>0.37438423645320196</v>
      </c>
      <c r="AN2046" s="30">
        <v>12</v>
      </c>
      <c r="AO2046">
        <f t="shared" si="62"/>
        <v>3</v>
      </c>
      <c r="AQ2046" s="30">
        <v>104.4</v>
      </c>
      <c r="AR2046">
        <f t="shared" si="63"/>
        <v>36.54</v>
      </c>
    </row>
    <row r="2047" spans="1:44" x14ac:dyDescent="0.25">
      <c r="A2047">
        <v>90207</v>
      </c>
      <c r="B2047">
        <v>4</v>
      </c>
      <c r="C2047" t="s">
        <v>55</v>
      </c>
      <c r="D2047" t="s">
        <v>81</v>
      </c>
      <c r="E2047">
        <v>24</v>
      </c>
      <c r="F2047">
        <v>6</v>
      </c>
      <c r="G2047">
        <v>14.48</v>
      </c>
      <c r="H2047" s="1">
        <v>44844</v>
      </c>
      <c r="I2047" s="20">
        <v>0</v>
      </c>
      <c r="J2047" s="47">
        <f>Table_Query_from_Mac10[[#This Row],[unit_price]]-(Table_Query_from_Mac10[[#This Row],[unit_price]]*(Table_Query_from_Mac10[[#This Row],[discount_pct]]/100))</f>
        <v>14.48</v>
      </c>
      <c r="K2047" s="47">
        <f>Table_Query_from_Mac10[[#This Row],[unit_cost]]</f>
        <v>6</v>
      </c>
      <c r="L2047" s="47">
        <f>Table_Query_from_Mac10[[#This Row],[Live-cost]]*(1+Table_Query_from_Mac10[[#This Row],[CogsIncreasebyTYPE]])</f>
        <v>6</v>
      </c>
      <c r="M2047" s="47">
        <f>Table_Query_from_Mac10[[#This Row],[Live-cost]]*Table_Query_from_Mac10[[#This Row],[qty_to_ship]]</f>
        <v>144</v>
      </c>
      <c r="N2047" s="47">
        <f>IF(Table_Query_from_Mac10[[#This Row],[item_no]]="KDA",-Table_Query_from_Mac10[[#This Row],[unit_price]],Table_Query_from_Mac10[[#This Row],[Net Unit]]*Table_Query_from_Mac10[[#This Row],[qty_to_ship]])</f>
        <v>347.52</v>
      </c>
      <c r="O2047" s="47">
        <f>SUMIFS(Summary!C:C,Summary!H:H,Table_Query_from_Mac10[[#This Row],[Juiceoc]])</f>
        <v>0</v>
      </c>
      <c r="P2047" s="47">
        <f>SUMIFS(Summary!D:D,Summary!H:H,Table_Query_from_Mac10[[#This Row],[Juiceoc]])</f>
        <v>0</v>
      </c>
      <c r="Q2047" s="47">
        <f>SUMIFS(Summary!E:E,Summary!H:H,Table_Query_from_Mac10[[#This Row],[Juiceoc]])</f>
        <v>0</v>
      </c>
      <c r="R2047" s="47">
        <f>Table_Query_from_Mac10[[#This Row],[Net Unit]]*(1+Table_Query_from_Mac10[[#This Row],[PriceIncreasebyType]])</f>
        <v>14.48</v>
      </c>
      <c r="S2047" s="47">
        <f>Table_Query_from_Mac10[[#This Row],[UnitPriceFuture]]*Table_Query_from_Mac10[[#This Row],[qtytoShipFuture]]</f>
        <v>347.52</v>
      </c>
      <c r="T2047" s="47">
        <f>ROUND(Table_Query_from_Mac10[[#This Row],[qty_to_ship]]*(1+Table_Query_from_Mac10[[#This Row],[VolumeIncreasebyType]]),0)</f>
        <v>24</v>
      </c>
      <c r="U2047" s="47">
        <f>Table_Query_from_Mac10[[#This Row],[qtytoShipFuture]]*Table_Query_from_Mac10[[#This Row],[Future-cost]]</f>
        <v>144</v>
      </c>
      <c r="V2047" s="47">
        <f>Table_Query_from_Mac10[[#This Row],[qtytoShipFuture]]-Table_Query_from_Mac10[[#This Row],[qty_to_ship]]</f>
        <v>0</v>
      </c>
      <c r="W2047" s="47">
        <f>Table_Query_from_Mac10[[#This Row],[UnitPriceFuture]]</f>
        <v>14.48</v>
      </c>
      <c r="X2047" s="47">
        <f>Table_Query_from_Mac10[[#This Row],[Unit Increase]]*Table_Query_from_Mac10[[#This Row],[UnitPriceFuture]]</f>
        <v>0</v>
      </c>
      <c r="Y2047" s="47">
        <f>Table_Query_from_Mac10[[#This Row],[Unit Increase]]*Table_Query_from_Mac10[[#This Row],[Future-cost]]</f>
        <v>0</v>
      </c>
      <c r="Z2047" s="47">
        <f>-(Table_Query_from_Mac10[[#This Row],[Incremental Sales]]+((Table_Query_from_Mac10[[#This Row],[Incremental Sales]]*-(SUM(Summary!$S$8:$S$9)))))*Summary!$S$18</f>
        <v>0</v>
      </c>
      <c r="AA2047" s="47">
        <f>IFERROR(Table_Query_from_Mac10[[#This Row],[Incremental Cost]]/Table_Query_from_Mac10[[#This Row],[Incremental Sales]],0)</f>
        <v>0</v>
      </c>
      <c r="AB2047" s="47">
        <f>IFERROR(Table_Query_from_Mac10[[#This Row],[TotalCostFuture]]/Table_Query_from_Mac10[[#This Row],[totalsalesFuture]],0)</f>
        <v>0.4143646408839779</v>
      </c>
      <c r="AN2047" s="31">
        <v>96</v>
      </c>
      <c r="AO2047">
        <f t="shared" si="62"/>
        <v>24</v>
      </c>
      <c r="AQ2047" s="31">
        <v>41.37</v>
      </c>
      <c r="AR2047">
        <f t="shared" si="63"/>
        <v>14.48</v>
      </c>
    </row>
    <row r="2048" spans="1:44" x14ac:dyDescent="0.25">
      <c r="A2048">
        <v>90207</v>
      </c>
      <c r="B2048">
        <v>5</v>
      </c>
      <c r="C2048" t="s">
        <v>55</v>
      </c>
      <c r="D2048" t="s">
        <v>81</v>
      </c>
      <c r="E2048">
        <v>12</v>
      </c>
      <c r="F2048">
        <v>6.6</v>
      </c>
      <c r="G2048">
        <v>16.420000000000002</v>
      </c>
      <c r="H2048" s="1">
        <v>44844</v>
      </c>
      <c r="I2048" s="20">
        <v>0</v>
      </c>
      <c r="J2048" s="47">
        <f>Table_Query_from_Mac10[[#This Row],[unit_price]]-(Table_Query_from_Mac10[[#This Row],[unit_price]]*(Table_Query_from_Mac10[[#This Row],[discount_pct]]/100))</f>
        <v>16.420000000000002</v>
      </c>
      <c r="K2048" s="47">
        <f>Table_Query_from_Mac10[[#This Row],[unit_cost]]</f>
        <v>6.6</v>
      </c>
      <c r="L2048" s="47">
        <f>Table_Query_from_Mac10[[#This Row],[Live-cost]]*(1+Table_Query_from_Mac10[[#This Row],[CogsIncreasebyTYPE]])</f>
        <v>6.6</v>
      </c>
      <c r="M2048" s="47">
        <f>Table_Query_from_Mac10[[#This Row],[Live-cost]]*Table_Query_from_Mac10[[#This Row],[qty_to_ship]]</f>
        <v>79.199999999999989</v>
      </c>
      <c r="N2048" s="47">
        <f>IF(Table_Query_from_Mac10[[#This Row],[item_no]]="KDA",-Table_Query_from_Mac10[[#This Row],[unit_price]],Table_Query_from_Mac10[[#This Row],[Net Unit]]*Table_Query_from_Mac10[[#This Row],[qty_to_ship]])</f>
        <v>197.04000000000002</v>
      </c>
      <c r="O2048" s="47">
        <f>SUMIFS(Summary!C:C,Summary!H:H,Table_Query_from_Mac10[[#This Row],[Juiceoc]])</f>
        <v>0</v>
      </c>
      <c r="P2048" s="47">
        <f>SUMIFS(Summary!D:D,Summary!H:H,Table_Query_from_Mac10[[#This Row],[Juiceoc]])</f>
        <v>0</v>
      </c>
      <c r="Q2048" s="47">
        <f>SUMIFS(Summary!E:E,Summary!H:H,Table_Query_from_Mac10[[#This Row],[Juiceoc]])</f>
        <v>0</v>
      </c>
      <c r="R2048" s="47">
        <f>Table_Query_from_Mac10[[#This Row],[Net Unit]]*(1+Table_Query_from_Mac10[[#This Row],[PriceIncreasebyType]])</f>
        <v>16.420000000000002</v>
      </c>
      <c r="S2048" s="47">
        <f>Table_Query_from_Mac10[[#This Row],[UnitPriceFuture]]*Table_Query_from_Mac10[[#This Row],[qtytoShipFuture]]</f>
        <v>197.04000000000002</v>
      </c>
      <c r="T2048" s="47">
        <f>ROUND(Table_Query_from_Mac10[[#This Row],[qty_to_ship]]*(1+Table_Query_from_Mac10[[#This Row],[VolumeIncreasebyType]]),0)</f>
        <v>12</v>
      </c>
      <c r="U2048" s="47">
        <f>Table_Query_from_Mac10[[#This Row],[qtytoShipFuture]]*Table_Query_from_Mac10[[#This Row],[Future-cost]]</f>
        <v>79.199999999999989</v>
      </c>
      <c r="V2048" s="47">
        <f>Table_Query_from_Mac10[[#This Row],[qtytoShipFuture]]-Table_Query_from_Mac10[[#This Row],[qty_to_ship]]</f>
        <v>0</v>
      </c>
      <c r="W2048" s="47">
        <f>Table_Query_from_Mac10[[#This Row],[UnitPriceFuture]]</f>
        <v>16.420000000000002</v>
      </c>
      <c r="X2048" s="47">
        <f>Table_Query_from_Mac10[[#This Row],[Unit Increase]]*Table_Query_from_Mac10[[#This Row],[UnitPriceFuture]]</f>
        <v>0</v>
      </c>
      <c r="Y2048" s="47">
        <f>Table_Query_from_Mac10[[#This Row],[Unit Increase]]*Table_Query_from_Mac10[[#This Row],[Future-cost]]</f>
        <v>0</v>
      </c>
      <c r="Z2048" s="47">
        <f>-(Table_Query_from_Mac10[[#This Row],[Incremental Sales]]+((Table_Query_from_Mac10[[#This Row],[Incremental Sales]]*-(SUM(Summary!$S$8:$S$9)))))*Summary!$S$18</f>
        <v>0</v>
      </c>
      <c r="AA2048" s="47">
        <f>IFERROR(Table_Query_from_Mac10[[#This Row],[Incremental Cost]]/Table_Query_from_Mac10[[#This Row],[Incremental Sales]],0)</f>
        <v>0</v>
      </c>
      <c r="AB2048" s="47">
        <f>IFERROR(Table_Query_from_Mac10[[#This Row],[TotalCostFuture]]/Table_Query_from_Mac10[[#This Row],[totalsalesFuture]],0)</f>
        <v>0.40194884287454313</v>
      </c>
      <c r="AN2048" s="30">
        <v>48</v>
      </c>
      <c r="AO2048">
        <f t="shared" si="62"/>
        <v>12</v>
      </c>
      <c r="AQ2048" s="30">
        <v>46.9</v>
      </c>
      <c r="AR2048">
        <f t="shared" si="63"/>
        <v>16.420000000000002</v>
      </c>
    </row>
    <row r="2049" spans="1:44" x14ac:dyDescent="0.25">
      <c r="A2049">
        <v>90208</v>
      </c>
      <c r="B2049">
        <v>1</v>
      </c>
      <c r="C2049" t="s">
        <v>55</v>
      </c>
      <c r="D2049" t="s">
        <v>81</v>
      </c>
      <c r="E2049">
        <v>16</v>
      </c>
      <c r="F2049">
        <v>7.37</v>
      </c>
      <c r="G2049">
        <v>18.14</v>
      </c>
      <c r="H2049" s="1">
        <v>44841</v>
      </c>
      <c r="I2049" s="20">
        <v>0</v>
      </c>
      <c r="J2049" s="47">
        <f>Table_Query_from_Mac10[[#This Row],[unit_price]]-(Table_Query_from_Mac10[[#This Row],[unit_price]]*(Table_Query_from_Mac10[[#This Row],[discount_pct]]/100))</f>
        <v>18.14</v>
      </c>
      <c r="K2049" s="47">
        <f>Table_Query_from_Mac10[[#This Row],[unit_cost]]</f>
        <v>7.37</v>
      </c>
      <c r="L2049" s="47">
        <f>Table_Query_from_Mac10[[#This Row],[Live-cost]]*(1+Table_Query_from_Mac10[[#This Row],[CogsIncreasebyTYPE]])</f>
        <v>7.37</v>
      </c>
      <c r="M2049" s="47">
        <f>Table_Query_from_Mac10[[#This Row],[Live-cost]]*Table_Query_from_Mac10[[#This Row],[qty_to_ship]]</f>
        <v>117.92</v>
      </c>
      <c r="N2049" s="47">
        <f>IF(Table_Query_from_Mac10[[#This Row],[item_no]]="KDA",-Table_Query_from_Mac10[[#This Row],[unit_price]],Table_Query_from_Mac10[[#This Row],[Net Unit]]*Table_Query_from_Mac10[[#This Row],[qty_to_ship]])</f>
        <v>290.24</v>
      </c>
      <c r="O2049" s="47">
        <f>SUMIFS(Summary!C:C,Summary!H:H,Table_Query_from_Mac10[[#This Row],[Juiceoc]])</f>
        <v>0</v>
      </c>
      <c r="P2049" s="47">
        <f>SUMIFS(Summary!D:D,Summary!H:H,Table_Query_from_Mac10[[#This Row],[Juiceoc]])</f>
        <v>0</v>
      </c>
      <c r="Q2049" s="47">
        <f>SUMIFS(Summary!E:E,Summary!H:H,Table_Query_from_Mac10[[#This Row],[Juiceoc]])</f>
        <v>0</v>
      </c>
      <c r="R2049" s="47">
        <f>Table_Query_from_Mac10[[#This Row],[Net Unit]]*(1+Table_Query_from_Mac10[[#This Row],[PriceIncreasebyType]])</f>
        <v>18.14</v>
      </c>
      <c r="S2049" s="47">
        <f>Table_Query_from_Mac10[[#This Row],[UnitPriceFuture]]*Table_Query_from_Mac10[[#This Row],[qtytoShipFuture]]</f>
        <v>290.24</v>
      </c>
      <c r="T2049" s="47">
        <f>ROUND(Table_Query_from_Mac10[[#This Row],[qty_to_ship]]*(1+Table_Query_from_Mac10[[#This Row],[VolumeIncreasebyType]]),0)</f>
        <v>16</v>
      </c>
      <c r="U2049" s="47">
        <f>Table_Query_from_Mac10[[#This Row],[qtytoShipFuture]]*Table_Query_from_Mac10[[#This Row],[Future-cost]]</f>
        <v>117.92</v>
      </c>
      <c r="V2049" s="47">
        <f>Table_Query_from_Mac10[[#This Row],[qtytoShipFuture]]-Table_Query_from_Mac10[[#This Row],[qty_to_ship]]</f>
        <v>0</v>
      </c>
      <c r="W2049" s="47">
        <f>Table_Query_from_Mac10[[#This Row],[UnitPriceFuture]]</f>
        <v>18.14</v>
      </c>
      <c r="X2049" s="47">
        <f>Table_Query_from_Mac10[[#This Row],[Unit Increase]]*Table_Query_from_Mac10[[#This Row],[UnitPriceFuture]]</f>
        <v>0</v>
      </c>
      <c r="Y2049" s="47">
        <f>Table_Query_from_Mac10[[#This Row],[Unit Increase]]*Table_Query_from_Mac10[[#This Row],[Future-cost]]</f>
        <v>0</v>
      </c>
      <c r="Z2049" s="47">
        <f>-(Table_Query_from_Mac10[[#This Row],[Incremental Sales]]+((Table_Query_from_Mac10[[#This Row],[Incremental Sales]]*-(SUM(Summary!$S$8:$S$9)))))*Summary!$S$18</f>
        <v>0</v>
      </c>
      <c r="AA2049" s="47">
        <f>IFERROR(Table_Query_from_Mac10[[#This Row],[Incremental Cost]]/Table_Query_from_Mac10[[#This Row],[Incremental Sales]],0)</f>
        <v>0</v>
      </c>
      <c r="AB2049" s="47">
        <f>IFERROR(Table_Query_from_Mac10[[#This Row],[TotalCostFuture]]/Table_Query_from_Mac10[[#This Row],[totalsalesFuture]],0)</f>
        <v>0.40628445424476295</v>
      </c>
      <c r="AN2049" s="31">
        <v>62</v>
      </c>
      <c r="AO2049">
        <f t="shared" si="62"/>
        <v>16</v>
      </c>
      <c r="AQ2049" s="31">
        <v>51.83</v>
      </c>
      <c r="AR2049">
        <f t="shared" si="63"/>
        <v>18.14</v>
      </c>
    </row>
    <row r="2050" spans="1:44" x14ac:dyDescent="0.25">
      <c r="A2050">
        <v>90208</v>
      </c>
      <c r="B2050">
        <v>2</v>
      </c>
      <c r="C2050" t="s">
        <v>55</v>
      </c>
      <c r="D2050" t="s">
        <v>81</v>
      </c>
      <c r="E2050">
        <v>8</v>
      </c>
      <c r="F2050">
        <v>8.81</v>
      </c>
      <c r="G2050">
        <v>22.56</v>
      </c>
      <c r="H2050" s="1">
        <v>44841</v>
      </c>
      <c r="I2050" s="20">
        <v>0</v>
      </c>
      <c r="J2050" s="47">
        <f>Table_Query_from_Mac10[[#This Row],[unit_price]]-(Table_Query_from_Mac10[[#This Row],[unit_price]]*(Table_Query_from_Mac10[[#This Row],[discount_pct]]/100))</f>
        <v>22.56</v>
      </c>
      <c r="K2050" s="47">
        <f>Table_Query_from_Mac10[[#This Row],[unit_cost]]</f>
        <v>8.81</v>
      </c>
      <c r="L2050" s="47">
        <f>Table_Query_from_Mac10[[#This Row],[Live-cost]]*(1+Table_Query_from_Mac10[[#This Row],[CogsIncreasebyTYPE]])</f>
        <v>8.81</v>
      </c>
      <c r="M2050" s="47">
        <f>Table_Query_from_Mac10[[#This Row],[Live-cost]]*Table_Query_from_Mac10[[#This Row],[qty_to_ship]]</f>
        <v>70.48</v>
      </c>
      <c r="N2050" s="47">
        <f>IF(Table_Query_from_Mac10[[#This Row],[item_no]]="KDA",-Table_Query_from_Mac10[[#This Row],[unit_price]],Table_Query_from_Mac10[[#This Row],[Net Unit]]*Table_Query_from_Mac10[[#This Row],[qty_to_ship]])</f>
        <v>180.48</v>
      </c>
      <c r="O2050" s="47">
        <f>SUMIFS(Summary!C:C,Summary!H:H,Table_Query_from_Mac10[[#This Row],[Juiceoc]])</f>
        <v>0</v>
      </c>
      <c r="P2050" s="47">
        <f>SUMIFS(Summary!D:D,Summary!H:H,Table_Query_from_Mac10[[#This Row],[Juiceoc]])</f>
        <v>0</v>
      </c>
      <c r="Q2050" s="47">
        <f>SUMIFS(Summary!E:E,Summary!H:H,Table_Query_from_Mac10[[#This Row],[Juiceoc]])</f>
        <v>0</v>
      </c>
      <c r="R2050" s="47">
        <f>Table_Query_from_Mac10[[#This Row],[Net Unit]]*(1+Table_Query_from_Mac10[[#This Row],[PriceIncreasebyType]])</f>
        <v>22.56</v>
      </c>
      <c r="S2050" s="47">
        <f>Table_Query_from_Mac10[[#This Row],[UnitPriceFuture]]*Table_Query_from_Mac10[[#This Row],[qtytoShipFuture]]</f>
        <v>180.48</v>
      </c>
      <c r="T2050" s="47">
        <f>ROUND(Table_Query_from_Mac10[[#This Row],[qty_to_ship]]*(1+Table_Query_from_Mac10[[#This Row],[VolumeIncreasebyType]]),0)</f>
        <v>8</v>
      </c>
      <c r="U2050" s="47">
        <f>Table_Query_from_Mac10[[#This Row],[qtytoShipFuture]]*Table_Query_from_Mac10[[#This Row],[Future-cost]]</f>
        <v>70.48</v>
      </c>
      <c r="V2050" s="47">
        <f>Table_Query_from_Mac10[[#This Row],[qtytoShipFuture]]-Table_Query_from_Mac10[[#This Row],[qty_to_ship]]</f>
        <v>0</v>
      </c>
      <c r="W2050" s="47">
        <f>Table_Query_from_Mac10[[#This Row],[UnitPriceFuture]]</f>
        <v>22.56</v>
      </c>
      <c r="X2050" s="47">
        <f>Table_Query_from_Mac10[[#This Row],[Unit Increase]]*Table_Query_from_Mac10[[#This Row],[UnitPriceFuture]]</f>
        <v>0</v>
      </c>
      <c r="Y2050" s="47">
        <f>Table_Query_from_Mac10[[#This Row],[Unit Increase]]*Table_Query_from_Mac10[[#This Row],[Future-cost]]</f>
        <v>0</v>
      </c>
      <c r="Z2050" s="47">
        <f>-(Table_Query_from_Mac10[[#This Row],[Incremental Sales]]+((Table_Query_from_Mac10[[#This Row],[Incremental Sales]]*-(SUM(Summary!$S$8:$S$9)))))*Summary!$S$18</f>
        <v>0</v>
      </c>
      <c r="AA2050" s="47">
        <f>IFERROR(Table_Query_from_Mac10[[#This Row],[Incremental Cost]]/Table_Query_from_Mac10[[#This Row],[Incremental Sales]],0)</f>
        <v>0</v>
      </c>
      <c r="AB2050" s="47">
        <f>IFERROR(Table_Query_from_Mac10[[#This Row],[TotalCostFuture]]/Table_Query_from_Mac10[[#This Row],[totalsalesFuture]],0)</f>
        <v>0.39051418439716318</v>
      </c>
      <c r="AN2050" s="30">
        <v>30</v>
      </c>
      <c r="AO2050">
        <f t="shared" si="62"/>
        <v>8</v>
      </c>
      <c r="AQ2050" s="30">
        <v>64.45</v>
      </c>
      <c r="AR2050">
        <f t="shared" si="63"/>
        <v>22.56</v>
      </c>
    </row>
    <row r="2051" spans="1:44" x14ac:dyDescent="0.25">
      <c r="A2051">
        <v>90208</v>
      </c>
      <c r="B2051">
        <v>3</v>
      </c>
      <c r="C2051" t="s">
        <v>55</v>
      </c>
      <c r="D2051" t="s">
        <v>81</v>
      </c>
      <c r="E2051">
        <v>3</v>
      </c>
      <c r="F2051">
        <v>13.68</v>
      </c>
      <c r="G2051">
        <v>36.54</v>
      </c>
      <c r="H2051" s="1">
        <v>44841</v>
      </c>
      <c r="I2051" s="20">
        <v>0</v>
      </c>
      <c r="J2051" s="47">
        <f>Table_Query_from_Mac10[[#This Row],[unit_price]]-(Table_Query_from_Mac10[[#This Row],[unit_price]]*(Table_Query_from_Mac10[[#This Row],[discount_pct]]/100))</f>
        <v>36.54</v>
      </c>
      <c r="K2051" s="47">
        <f>Table_Query_from_Mac10[[#This Row],[unit_cost]]</f>
        <v>13.68</v>
      </c>
      <c r="L2051" s="47">
        <f>Table_Query_from_Mac10[[#This Row],[Live-cost]]*(1+Table_Query_from_Mac10[[#This Row],[CogsIncreasebyTYPE]])</f>
        <v>13.68</v>
      </c>
      <c r="M2051" s="47">
        <f>Table_Query_from_Mac10[[#This Row],[Live-cost]]*Table_Query_from_Mac10[[#This Row],[qty_to_ship]]</f>
        <v>41.04</v>
      </c>
      <c r="N2051" s="47">
        <f>IF(Table_Query_from_Mac10[[#This Row],[item_no]]="KDA",-Table_Query_from_Mac10[[#This Row],[unit_price]],Table_Query_from_Mac10[[#This Row],[Net Unit]]*Table_Query_from_Mac10[[#This Row],[qty_to_ship]])</f>
        <v>109.62</v>
      </c>
      <c r="O2051" s="47">
        <f>SUMIFS(Summary!C:C,Summary!H:H,Table_Query_from_Mac10[[#This Row],[Juiceoc]])</f>
        <v>0</v>
      </c>
      <c r="P2051" s="47">
        <f>SUMIFS(Summary!D:D,Summary!H:H,Table_Query_from_Mac10[[#This Row],[Juiceoc]])</f>
        <v>0</v>
      </c>
      <c r="Q2051" s="47">
        <f>SUMIFS(Summary!E:E,Summary!H:H,Table_Query_from_Mac10[[#This Row],[Juiceoc]])</f>
        <v>0</v>
      </c>
      <c r="R2051" s="47">
        <f>Table_Query_from_Mac10[[#This Row],[Net Unit]]*(1+Table_Query_from_Mac10[[#This Row],[PriceIncreasebyType]])</f>
        <v>36.54</v>
      </c>
      <c r="S2051" s="47">
        <f>Table_Query_from_Mac10[[#This Row],[UnitPriceFuture]]*Table_Query_from_Mac10[[#This Row],[qtytoShipFuture]]</f>
        <v>109.62</v>
      </c>
      <c r="T2051" s="47">
        <f>ROUND(Table_Query_from_Mac10[[#This Row],[qty_to_ship]]*(1+Table_Query_from_Mac10[[#This Row],[VolumeIncreasebyType]]),0)</f>
        <v>3</v>
      </c>
      <c r="U2051" s="47">
        <f>Table_Query_from_Mac10[[#This Row],[qtytoShipFuture]]*Table_Query_from_Mac10[[#This Row],[Future-cost]]</f>
        <v>41.04</v>
      </c>
      <c r="V2051" s="47">
        <f>Table_Query_from_Mac10[[#This Row],[qtytoShipFuture]]-Table_Query_from_Mac10[[#This Row],[qty_to_ship]]</f>
        <v>0</v>
      </c>
      <c r="W2051" s="47">
        <f>Table_Query_from_Mac10[[#This Row],[UnitPriceFuture]]</f>
        <v>36.54</v>
      </c>
      <c r="X2051" s="47">
        <f>Table_Query_from_Mac10[[#This Row],[Unit Increase]]*Table_Query_from_Mac10[[#This Row],[UnitPriceFuture]]</f>
        <v>0</v>
      </c>
      <c r="Y2051" s="47">
        <f>Table_Query_from_Mac10[[#This Row],[Unit Increase]]*Table_Query_from_Mac10[[#This Row],[Future-cost]]</f>
        <v>0</v>
      </c>
      <c r="Z2051" s="47">
        <f>-(Table_Query_from_Mac10[[#This Row],[Incremental Sales]]+((Table_Query_from_Mac10[[#This Row],[Incremental Sales]]*-(SUM(Summary!$S$8:$S$9)))))*Summary!$S$18</f>
        <v>0</v>
      </c>
      <c r="AA2051" s="47">
        <f>IFERROR(Table_Query_from_Mac10[[#This Row],[Incremental Cost]]/Table_Query_from_Mac10[[#This Row],[Incremental Sales]],0)</f>
        <v>0</v>
      </c>
      <c r="AB2051" s="47">
        <f>IFERROR(Table_Query_from_Mac10[[#This Row],[TotalCostFuture]]/Table_Query_from_Mac10[[#This Row],[totalsalesFuture]],0)</f>
        <v>0.37438423645320196</v>
      </c>
      <c r="AN2051" s="31">
        <v>12</v>
      </c>
      <c r="AO2051">
        <f t="shared" ref="AO2051:AO2114" si="64">CEILING(AN2051/4,1)</f>
        <v>3</v>
      </c>
      <c r="AQ2051" s="31">
        <v>104.4</v>
      </c>
      <c r="AR2051">
        <f t="shared" ref="AR2051:AR2114" si="65">ROUND(AQ2051/5*1.75,2)</f>
        <v>36.54</v>
      </c>
    </row>
    <row r="2052" spans="1:44" x14ac:dyDescent="0.25">
      <c r="A2052">
        <v>90208</v>
      </c>
      <c r="B2052">
        <v>4</v>
      </c>
      <c r="C2052" t="s">
        <v>55</v>
      </c>
      <c r="D2052" t="s">
        <v>81</v>
      </c>
      <c r="E2052">
        <v>14</v>
      </c>
      <c r="F2052">
        <v>5.49</v>
      </c>
      <c r="G2052">
        <v>13.35</v>
      </c>
      <c r="H2052" s="1">
        <v>44841</v>
      </c>
      <c r="I2052" s="20">
        <v>0</v>
      </c>
      <c r="J2052" s="47">
        <f>Table_Query_from_Mac10[[#This Row],[unit_price]]-(Table_Query_from_Mac10[[#This Row],[unit_price]]*(Table_Query_from_Mac10[[#This Row],[discount_pct]]/100))</f>
        <v>13.35</v>
      </c>
      <c r="K2052" s="47">
        <f>Table_Query_from_Mac10[[#This Row],[unit_cost]]</f>
        <v>5.49</v>
      </c>
      <c r="L2052" s="47">
        <f>Table_Query_from_Mac10[[#This Row],[Live-cost]]*(1+Table_Query_from_Mac10[[#This Row],[CogsIncreasebyTYPE]])</f>
        <v>5.49</v>
      </c>
      <c r="M2052" s="47">
        <f>Table_Query_from_Mac10[[#This Row],[Live-cost]]*Table_Query_from_Mac10[[#This Row],[qty_to_ship]]</f>
        <v>76.86</v>
      </c>
      <c r="N2052" s="47">
        <f>IF(Table_Query_from_Mac10[[#This Row],[item_no]]="KDA",-Table_Query_from_Mac10[[#This Row],[unit_price]],Table_Query_from_Mac10[[#This Row],[Net Unit]]*Table_Query_from_Mac10[[#This Row],[qty_to_ship]])</f>
        <v>186.9</v>
      </c>
      <c r="O2052" s="47">
        <f>SUMIFS(Summary!C:C,Summary!H:H,Table_Query_from_Mac10[[#This Row],[Juiceoc]])</f>
        <v>0</v>
      </c>
      <c r="P2052" s="47">
        <f>SUMIFS(Summary!D:D,Summary!H:H,Table_Query_from_Mac10[[#This Row],[Juiceoc]])</f>
        <v>0</v>
      </c>
      <c r="Q2052" s="47">
        <f>SUMIFS(Summary!E:E,Summary!H:H,Table_Query_from_Mac10[[#This Row],[Juiceoc]])</f>
        <v>0</v>
      </c>
      <c r="R2052" s="47">
        <f>Table_Query_from_Mac10[[#This Row],[Net Unit]]*(1+Table_Query_from_Mac10[[#This Row],[PriceIncreasebyType]])</f>
        <v>13.35</v>
      </c>
      <c r="S2052" s="47">
        <f>Table_Query_from_Mac10[[#This Row],[UnitPriceFuture]]*Table_Query_from_Mac10[[#This Row],[qtytoShipFuture]]</f>
        <v>186.9</v>
      </c>
      <c r="T2052" s="47">
        <f>ROUND(Table_Query_from_Mac10[[#This Row],[qty_to_ship]]*(1+Table_Query_from_Mac10[[#This Row],[VolumeIncreasebyType]]),0)</f>
        <v>14</v>
      </c>
      <c r="U2052" s="47">
        <f>Table_Query_from_Mac10[[#This Row],[qtytoShipFuture]]*Table_Query_from_Mac10[[#This Row],[Future-cost]]</f>
        <v>76.86</v>
      </c>
      <c r="V2052" s="47">
        <f>Table_Query_from_Mac10[[#This Row],[qtytoShipFuture]]-Table_Query_from_Mac10[[#This Row],[qty_to_ship]]</f>
        <v>0</v>
      </c>
      <c r="W2052" s="47">
        <f>Table_Query_from_Mac10[[#This Row],[UnitPriceFuture]]</f>
        <v>13.35</v>
      </c>
      <c r="X2052" s="47">
        <f>Table_Query_from_Mac10[[#This Row],[Unit Increase]]*Table_Query_from_Mac10[[#This Row],[UnitPriceFuture]]</f>
        <v>0</v>
      </c>
      <c r="Y2052" s="47">
        <f>Table_Query_from_Mac10[[#This Row],[Unit Increase]]*Table_Query_from_Mac10[[#This Row],[Future-cost]]</f>
        <v>0</v>
      </c>
      <c r="Z2052" s="47">
        <f>-(Table_Query_from_Mac10[[#This Row],[Incremental Sales]]+((Table_Query_from_Mac10[[#This Row],[Incremental Sales]]*-(SUM(Summary!$S$8:$S$9)))))*Summary!$S$18</f>
        <v>0</v>
      </c>
      <c r="AA2052" s="47">
        <f>IFERROR(Table_Query_from_Mac10[[#This Row],[Incremental Cost]]/Table_Query_from_Mac10[[#This Row],[Incremental Sales]],0)</f>
        <v>0</v>
      </c>
      <c r="AB2052" s="47">
        <f>IFERROR(Table_Query_from_Mac10[[#This Row],[TotalCostFuture]]/Table_Query_from_Mac10[[#This Row],[totalsalesFuture]],0)</f>
        <v>0.41123595505617977</v>
      </c>
      <c r="AN2052" s="30">
        <v>54</v>
      </c>
      <c r="AO2052">
        <f t="shared" si="64"/>
        <v>14</v>
      </c>
      <c r="AQ2052" s="30">
        <v>38.15</v>
      </c>
      <c r="AR2052">
        <f t="shared" si="65"/>
        <v>13.35</v>
      </c>
    </row>
    <row r="2053" spans="1:44" x14ac:dyDescent="0.25">
      <c r="A2053">
        <v>90208</v>
      </c>
      <c r="B2053">
        <v>5</v>
      </c>
      <c r="C2053" t="s">
        <v>55</v>
      </c>
      <c r="D2053" t="s">
        <v>81</v>
      </c>
      <c r="E2053">
        <v>12</v>
      </c>
      <c r="F2053">
        <v>6</v>
      </c>
      <c r="G2053">
        <v>14.48</v>
      </c>
      <c r="H2053" s="1">
        <v>44841</v>
      </c>
      <c r="I2053" s="20">
        <v>0</v>
      </c>
      <c r="J2053" s="47">
        <f>Table_Query_from_Mac10[[#This Row],[unit_price]]-(Table_Query_from_Mac10[[#This Row],[unit_price]]*(Table_Query_from_Mac10[[#This Row],[discount_pct]]/100))</f>
        <v>14.48</v>
      </c>
      <c r="K2053" s="47">
        <f>Table_Query_from_Mac10[[#This Row],[unit_cost]]</f>
        <v>6</v>
      </c>
      <c r="L2053" s="47">
        <f>Table_Query_from_Mac10[[#This Row],[Live-cost]]*(1+Table_Query_from_Mac10[[#This Row],[CogsIncreasebyTYPE]])</f>
        <v>6</v>
      </c>
      <c r="M2053" s="47">
        <f>Table_Query_from_Mac10[[#This Row],[Live-cost]]*Table_Query_from_Mac10[[#This Row],[qty_to_ship]]</f>
        <v>72</v>
      </c>
      <c r="N2053" s="47">
        <f>IF(Table_Query_from_Mac10[[#This Row],[item_no]]="KDA",-Table_Query_from_Mac10[[#This Row],[unit_price]],Table_Query_from_Mac10[[#This Row],[Net Unit]]*Table_Query_from_Mac10[[#This Row],[qty_to_ship]])</f>
        <v>173.76</v>
      </c>
      <c r="O2053" s="47">
        <f>SUMIFS(Summary!C:C,Summary!H:H,Table_Query_from_Mac10[[#This Row],[Juiceoc]])</f>
        <v>0</v>
      </c>
      <c r="P2053" s="47">
        <f>SUMIFS(Summary!D:D,Summary!H:H,Table_Query_from_Mac10[[#This Row],[Juiceoc]])</f>
        <v>0</v>
      </c>
      <c r="Q2053" s="47">
        <f>SUMIFS(Summary!E:E,Summary!H:H,Table_Query_from_Mac10[[#This Row],[Juiceoc]])</f>
        <v>0</v>
      </c>
      <c r="R2053" s="47">
        <f>Table_Query_from_Mac10[[#This Row],[Net Unit]]*(1+Table_Query_from_Mac10[[#This Row],[PriceIncreasebyType]])</f>
        <v>14.48</v>
      </c>
      <c r="S2053" s="47">
        <f>Table_Query_from_Mac10[[#This Row],[UnitPriceFuture]]*Table_Query_from_Mac10[[#This Row],[qtytoShipFuture]]</f>
        <v>173.76</v>
      </c>
      <c r="T2053" s="47">
        <f>ROUND(Table_Query_from_Mac10[[#This Row],[qty_to_ship]]*(1+Table_Query_from_Mac10[[#This Row],[VolumeIncreasebyType]]),0)</f>
        <v>12</v>
      </c>
      <c r="U2053" s="47">
        <f>Table_Query_from_Mac10[[#This Row],[qtytoShipFuture]]*Table_Query_from_Mac10[[#This Row],[Future-cost]]</f>
        <v>72</v>
      </c>
      <c r="V2053" s="47">
        <f>Table_Query_from_Mac10[[#This Row],[qtytoShipFuture]]-Table_Query_from_Mac10[[#This Row],[qty_to_ship]]</f>
        <v>0</v>
      </c>
      <c r="W2053" s="47">
        <f>Table_Query_from_Mac10[[#This Row],[UnitPriceFuture]]</f>
        <v>14.48</v>
      </c>
      <c r="X2053" s="47">
        <f>Table_Query_from_Mac10[[#This Row],[Unit Increase]]*Table_Query_from_Mac10[[#This Row],[UnitPriceFuture]]</f>
        <v>0</v>
      </c>
      <c r="Y2053" s="47">
        <f>Table_Query_from_Mac10[[#This Row],[Unit Increase]]*Table_Query_from_Mac10[[#This Row],[Future-cost]]</f>
        <v>0</v>
      </c>
      <c r="Z2053" s="47">
        <f>-(Table_Query_from_Mac10[[#This Row],[Incremental Sales]]+((Table_Query_from_Mac10[[#This Row],[Incremental Sales]]*-(SUM(Summary!$S$8:$S$9)))))*Summary!$S$18</f>
        <v>0</v>
      </c>
      <c r="AA2053" s="47">
        <f>IFERROR(Table_Query_from_Mac10[[#This Row],[Incremental Cost]]/Table_Query_from_Mac10[[#This Row],[Incremental Sales]],0)</f>
        <v>0</v>
      </c>
      <c r="AB2053" s="47">
        <f>IFERROR(Table_Query_from_Mac10[[#This Row],[TotalCostFuture]]/Table_Query_from_Mac10[[#This Row],[totalsalesFuture]],0)</f>
        <v>0.4143646408839779</v>
      </c>
      <c r="AN2053" s="31">
        <v>48</v>
      </c>
      <c r="AO2053">
        <f t="shared" si="64"/>
        <v>12</v>
      </c>
      <c r="AQ2053" s="31">
        <v>41.37</v>
      </c>
      <c r="AR2053">
        <f t="shared" si="65"/>
        <v>14.48</v>
      </c>
    </row>
    <row r="2054" spans="1:44" x14ac:dyDescent="0.25">
      <c r="A2054">
        <v>90209</v>
      </c>
      <c r="B2054">
        <v>1</v>
      </c>
      <c r="C2054" t="s">
        <v>55</v>
      </c>
      <c r="D2054" t="s">
        <v>81</v>
      </c>
      <c r="E2054">
        <v>12</v>
      </c>
      <c r="F2054">
        <v>8.64</v>
      </c>
      <c r="G2054">
        <v>22.29</v>
      </c>
      <c r="H2054" s="1">
        <v>44840</v>
      </c>
      <c r="I2054" s="20">
        <v>0</v>
      </c>
      <c r="J2054" s="47">
        <f>Table_Query_from_Mac10[[#This Row],[unit_price]]-(Table_Query_from_Mac10[[#This Row],[unit_price]]*(Table_Query_from_Mac10[[#This Row],[discount_pct]]/100))</f>
        <v>22.29</v>
      </c>
      <c r="K2054" s="47">
        <f>Table_Query_from_Mac10[[#This Row],[unit_cost]]</f>
        <v>8.64</v>
      </c>
      <c r="L2054" s="47">
        <f>Table_Query_from_Mac10[[#This Row],[Live-cost]]*(1+Table_Query_from_Mac10[[#This Row],[CogsIncreasebyTYPE]])</f>
        <v>8.64</v>
      </c>
      <c r="M2054" s="47">
        <f>Table_Query_from_Mac10[[#This Row],[Live-cost]]*Table_Query_from_Mac10[[#This Row],[qty_to_ship]]</f>
        <v>103.68</v>
      </c>
      <c r="N2054" s="47">
        <f>IF(Table_Query_from_Mac10[[#This Row],[item_no]]="KDA",-Table_Query_from_Mac10[[#This Row],[unit_price]],Table_Query_from_Mac10[[#This Row],[Net Unit]]*Table_Query_from_Mac10[[#This Row],[qty_to_ship]])</f>
        <v>267.48</v>
      </c>
      <c r="O2054" s="47">
        <f>SUMIFS(Summary!C:C,Summary!H:H,Table_Query_from_Mac10[[#This Row],[Juiceoc]])</f>
        <v>0</v>
      </c>
      <c r="P2054" s="47">
        <f>SUMIFS(Summary!D:D,Summary!H:H,Table_Query_from_Mac10[[#This Row],[Juiceoc]])</f>
        <v>0</v>
      </c>
      <c r="Q2054" s="47">
        <f>SUMIFS(Summary!E:E,Summary!H:H,Table_Query_from_Mac10[[#This Row],[Juiceoc]])</f>
        <v>0</v>
      </c>
      <c r="R2054" s="47">
        <f>Table_Query_from_Mac10[[#This Row],[Net Unit]]*(1+Table_Query_from_Mac10[[#This Row],[PriceIncreasebyType]])</f>
        <v>22.29</v>
      </c>
      <c r="S2054" s="47">
        <f>Table_Query_from_Mac10[[#This Row],[UnitPriceFuture]]*Table_Query_from_Mac10[[#This Row],[qtytoShipFuture]]</f>
        <v>267.48</v>
      </c>
      <c r="T2054" s="47">
        <f>ROUND(Table_Query_from_Mac10[[#This Row],[qty_to_ship]]*(1+Table_Query_from_Mac10[[#This Row],[VolumeIncreasebyType]]),0)</f>
        <v>12</v>
      </c>
      <c r="U2054" s="47">
        <f>Table_Query_from_Mac10[[#This Row],[qtytoShipFuture]]*Table_Query_from_Mac10[[#This Row],[Future-cost]]</f>
        <v>103.68</v>
      </c>
      <c r="V2054" s="47">
        <f>Table_Query_from_Mac10[[#This Row],[qtytoShipFuture]]-Table_Query_from_Mac10[[#This Row],[qty_to_ship]]</f>
        <v>0</v>
      </c>
      <c r="W2054" s="47">
        <f>Table_Query_from_Mac10[[#This Row],[UnitPriceFuture]]</f>
        <v>22.29</v>
      </c>
      <c r="X2054" s="47">
        <f>Table_Query_from_Mac10[[#This Row],[Unit Increase]]*Table_Query_from_Mac10[[#This Row],[UnitPriceFuture]]</f>
        <v>0</v>
      </c>
      <c r="Y2054" s="47">
        <f>Table_Query_from_Mac10[[#This Row],[Unit Increase]]*Table_Query_from_Mac10[[#This Row],[Future-cost]]</f>
        <v>0</v>
      </c>
      <c r="Z2054" s="47">
        <f>-(Table_Query_from_Mac10[[#This Row],[Incremental Sales]]+((Table_Query_from_Mac10[[#This Row],[Incremental Sales]]*-(SUM(Summary!$S$8:$S$9)))))*Summary!$S$18</f>
        <v>0</v>
      </c>
      <c r="AA2054" s="47">
        <f>IFERROR(Table_Query_from_Mac10[[#This Row],[Incremental Cost]]/Table_Query_from_Mac10[[#This Row],[Incremental Sales]],0)</f>
        <v>0</v>
      </c>
      <c r="AB2054" s="47">
        <f>IFERROR(Table_Query_from_Mac10[[#This Row],[TotalCostFuture]]/Table_Query_from_Mac10[[#This Row],[totalsalesFuture]],0)</f>
        <v>0.38761776581426649</v>
      </c>
      <c r="AN2054" s="30">
        <v>48</v>
      </c>
      <c r="AO2054">
        <f t="shared" si="64"/>
        <v>12</v>
      </c>
      <c r="AQ2054" s="30">
        <v>63.68</v>
      </c>
      <c r="AR2054">
        <f t="shared" si="65"/>
        <v>22.29</v>
      </c>
    </row>
    <row r="2055" spans="1:44" x14ac:dyDescent="0.25">
      <c r="A2055">
        <v>90209</v>
      </c>
      <c r="B2055">
        <v>2</v>
      </c>
      <c r="C2055" t="s">
        <v>55</v>
      </c>
      <c r="D2055" t="s">
        <v>81</v>
      </c>
      <c r="E2055">
        <v>9</v>
      </c>
      <c r="F2055">
        <v>10.09</v>
      </c>
      <c r="G2055">
        <v>27.39</v>
      </c>
      <c r="H2055" s="1">
        <v>44840</v>
      </c>
      <c r="I2055" s="20">
        <v>0</v>
      </c>
      <c r="J2055" s="47">
        <f>Table_Query_from_Mac10[[#This Row],[unit_price]]-(Table_Query_from_Mac10[[#This Row],[unit_price]]*(Table_Query_from_Mac10[[#This Row],[discount_pct]]/100))</f>
        <v>27.39</v>
      </c>
      <c r="K2055" s="47">
        <f>Table_Query_from_Mac10[[#This Row],[unit_cost]]</f>
        <v>10.09</v>
      </c>
      <c r="L2055" s="47">
        <f>Table_Query_from_Mac10[[#This Row],[Live-cost]]*(1+Table_Query_from_Mac10[[#This Row],[CogsIncreasebyTYPE]])</f>
        <v>10.09</v>
      </c>
      <c r="M2055" s="47">
        <f>Table_Query_from_Mac10[[#This Row],[Live-cost]]*Table_Query_from_Mac10[[#This Row],[qty_to_ship]]</f>
        <v>90.81</v>
      </c>
      <c r="N2055" s="47">
        <f>IF(Table_Query_from_Mac10[[#This Row],[item_no]]="KDA",-Table_Query_from_Mac10[[#This Row],[unit_price]],Table_Query_from_Mac10[[#This Row],[Net Unit]]*Table_Query_from_Mac10[[#This Row],[qty_to_ship]])</f>
        <v>246.51</v>
      </c>
      <c r="O2055" s="47">
        <f>SUMIFS(Summary!C:C,Summary!H:H,Table_Query_from_Mac10[[#This Row],[Juiceoc]])</f>
        <v>0</v>
      </c>
      <c r="P2055" s="47">
        <f>SUMIFS(Summary!D:D,Summary!H:H,Table_Query_from_Mac10[[#This Row],[Juiceoc]])</f>
        <v>0</v>
      </c>
      <c r="Q2055" s="47">
        <f>SUMIFS(Summary!E:E,Summary!H:H,Table_Query_from_Mac10[[#This Row],[Juiceoc]])</f>
        <v>0</v>
      </c>
      <c r="R2055" s="47">
        <f>Table_Query_from_Mac10[[#This Row],[Net Unit]]*(1+Table_Query_from_Mac10[[#This Row],[PriceIncreasebyType]])</f>
        <v>27.39</v>
      </c>
      <c r="S2055" s="47">
        <f>Table_Query_from_Mac10[[#This Row],[UnitPriceFuture]]*Table_Query_from_Mac10[[#This Row],[qtytoShipFuture]]</f>
        <v>246.51</v>
      </c>
      <c r="T2055" s="47">
        <f>ROUND(Table_Query_from_Mac10[[#This Row],[qty_to_ship]]*(1+Table_Query_from_Mac10[[#This Row],[VolumeIncreasebyType]]),0)</f>
        <v>9</v>
      </c>
      <c r="U2055" s="47">
        <f>Table_Query_from_Mac10[[#This Row],[qtytoShipFuture]]*Table_Query_from_Mac10[[#This Row],[Future-cost]]</f>
        <v>90.81</v>
      </c>
      <c r="V2055" s="47">
        <f>Table_Query_from_Mac10[[#This Row],[qtytoShipFuture]]-Table_Query_from_Mac10[[#This Row],[qty_to_ship]]</f>
        <v>0</v>
      </c>
      <c r="W2055" s="47">
        <f>Table_Query_from_Mac10[[#This Row],[UnitPriceFuture]]</f>
        <v>27.39</v>
      </c>
      <c r="X2055" s="47">
        <f>Table_Query_from_Mac10[[#This Row],[Unit Increase]]*Table_Query_from_Mac10[[#This Row],[UnitPriceFuture]]</f>
        <v>0</v>
      </c>
      <c r="Y2055" s="47">
        <f>Table_Query_from_Mac10[[#This Row],[Unit Increase]]*Table_Query_from_Mac10[[#This Row],[Future-cost]]</f>
        <v>0</v>
      </c>
      <c r="Z2055" s="47">
        <f>-(Table_Query_from_Mac10[[#This Row],[Incremental Sales]]+((Table_Query_from_Mac10[[#This Row],[Incremental Sales]]*-(SUM(Summary!$S$8:$S$9)))))*Summary!$S$18</f>
        <v>0</v>
      </c>
      <c r="AA2055" s="47">
        <f>IFERROR(Table_Query_from_Mac10[[#This Row],[Incremental Cost]]/Table_Query_from_Mac10[[#This Row],[Incremental Sales]],0)</f>
        <v>0</v>
      </c>
      <c r="AB2055" s="47">
        <f>IFERROR(Table_Query_from_Mac10[[#This Row],[TotalCostFuture]]/Table_Query_from_Mac10[[#This Row],[totalsalesFuture]],0)</f>
        <v>0.3683826213946696</v>
      </c>
      <c r="AN2055" s="31">
        <v>36</v>
      </c>
      <c r="AO2055">
        <f t="shared" si="64"/>
        <v>9</v>
      </c>
      <c r="AQ2055" s="31">
        <v>78.25</v>
      </c>
      <c r="AR2055">
        <f t="shared" si="65"/>
        <v>27.39</v>
      </c>
    </row>
    <row r="2056" spans="1:44" x14ac:dyDescent="0.25">
      <c r="A2056">
        <v>90209</v>
      </c>
      <c r="B2056">
        <v>3</v>
      </c>
      <c r="C2056" t="s">
        <v>55</v>
      </c>
      <c r="D2056" t="s">
        <v>81</v>
      </c>
      <c r="E2056">
        <v>12</v>
      </c>
      <c r="F2056">
        <v>11.51</v>
      </c>
      <c r="G2056">
        <v>30.88</v>
      </c>
      <c r="H2056" s="1">
        <v>44840</v>
      </c>
      <c r="I2056" s="20">
        <v>0</v>
      </c>
      <c r="J2056" s="47">
        <f>Table_Query_from_Mac10[[#This Row],[unit_price]]-(Table_Query_from_Mac10[[#This Row],[unit_price]]*(Table_Query_from_Mac10[[#This Row],[discount_pct]]/100))</f>
        <v>30.88</v>
      </c>
      <c r="K2056" s="47">
        <f>Table_Query_from_Mac10[[#This Row],[unit_cost]]</f>
        <v>11.51</v>
      </c>
      <c r="L2056" s="47">
        <f>Table_Query_from_Mac10[[#This Row],[Live-cost]]*(1+Table_Query_from_Mac10[[#This Row],[CogsIncreasebyTYPE]])</f>
        <v>11.51</v>
      </c>
      <c r="M2056" s="47">
        <f>Table_Query_from_Mac10[[#This Row],[Live-cost]]*Table_Query_from_Mac10[[#This Row],[qty_to_ship]]</f>
        <v>138.12</v>
      </c>
      <c r="N2056" s="47">
        <f>IF(Table_Query_from_Mac10[[#This Row],[item_no]]="KDA",-Table_Query_from_Mac10[[#This Row],[unit_price]],Table_Query_from_Mac10[[#This Row],[Net Unit]]*Table_Query_from_Mac10[[#This Row],[qty_to_ship]])</f>
        <v>370.56</v>
      </c>
      <c r="O2056" s="47">
        <f>SUMIFS(Summary!C:C,Summary!H:H,Table_Query_from_Mac10[[#This Row],[Juiceoc]])</f>
        <v>0</v>
      </c>
      <c r="P2056" s="47">
        <f>SUMIFS(Summary!D:D,Summary!H:H,Table_Query_from_Mac10[[#This Row],[Juiceoc]])</f>
        <v>0</v>
      </c>
      <c r="Q2056" s="47">
        <f>SUMIFS(Summary!E:E,Summary!H:H,Table_Query_from_Mac10[[#This Row],[Juiceoc]])</f>
        <v>0</v>
      </c>
      <c r="R2056" s="47">
        <f>Table_Query_from_Mac10[[#This Row],[Net Unit]]*(1+Table_Query_from_Mac10[[#This Row],[PriceIncreasebyType]])</f>
        <v>30.88</v>
      </c>
      <c r="S2056" s="47">
        <f>Table_Query_from_Mac10[[#This Row],[UnitPriceFuture]]*Table_Query_from_Mac10[[#This Row],[qtytoShipFuture]]</f>
        <v>370.56</v>
      </c>
      <c r="T2056" s="47">
        <f>ROUND(Table_Query_from_Mac10[[#This Row],[qty_to_ship]]*(1+Table_Query_from_Mac10[[#This Row],[VolumeIncreasebyType]]),0)</f>
        <v>12</v>
      </c>
      <c r="U2056" s="47">
        <f>Table_Query_from_Mac10[[#This Row],[qtytoShipFuture]]*Table_Query_from_Mac10[[#This Row],[Future-cost]]</f>
        <v>138.12</v>
      </c>
      <c r="V2056" s="47">
        <f>Table_Query_from_Mac10[[#This Row],[qtytoShipFuture]]-Table_Query_from_Mac10[[#This Row],[qty_to_ship]]</f>
        <v>0</v>
      </c>
      <c r="W2056" s="47">
        <f>Table_Query_from_Mac10[[#This Row],[UnitPriceFuture]]</f>
        <v>30.88</v>
      </c>
      <c r="X2056" s="47">
        <f>Table_Query_from_Mac10[[#This Row],[Unit Increase]]*Table_Query_from_Mac10[[#This Row],[UnitPriceFuture]]</f>
        <v>0</v>
      </c>
      <c r="Y2056" s="47">
        <f>Table_Query_from_Mac10[[#This Row],[Unit Increase]]*Table_Query_from_Mac10[[#This Row],[Future-cost]]</f>
        <v>0</v>
      </c>
      <c r="Z2056" s="47">
        <f>-(Table_Query_from_Mac10[[#This Row],[Incremental Sales]]+((Table_Query_from_Mac10[[#This Row],[Incremental Sales]]*-(SUM(Summary!$S$8:$S$9)))))*Summary!$S$18</f>
        <v>0</v>
      </c>
      <c r="AA2056" s="47">
        <f>IFERROR(Table_Query_from_Mac10[[#This Row],[Incremental Cost]]/Table_Query_from_Mac10[[#This Row],[Incremental Sales]],0)</f>
        <v>0</v>
      </c>
      <c r="AB2056" s="47">
        <f>IFERROR(Table_Query_from_Mac10[[#This Row],[TotalCostFuture]]/Table_Query_from_Mac10[[#This Row],[totalsalesFuture]],0)</f>
        <v>0.37273316062176165</v>
      </c>
      <c r="AN2056" s="30">
        <v>48</v>
      </c>
      <c r="AO2056">
        <f t="shared" si="64"/>
        <v>12</v>
      </c>
      <c r="AQ2056" s="30">
        <v>88.23</v>
      </c>
      <c r="AR2056">
        <f t="shared" si="65"/>
        <v>30.88</v>
      </c>
    </row>
    <row r="2057" spans="1:44" x14ac:dyDescent="0.25">
      <c r="A2057">
        <v>90209</v>
      </c>
      <c r="B2057">
        <v>4</v>
      </c>
      <c r="C2057" t="s">
        <v>55</v>
      </c>
      <c r="D2057" t="s">
        <v>81</v>
      </c>
      <c r="E2057">
        <v>1</v>
      </c>
      <c r="F2057">
        <v>16.73</v>
      </c>
      <c r="G2057">
        <v>55.1</v>
      </c>
      <c r="H2057" s="1">
        <v>44840</v>
      </c>
      <c r="I2057" s="20">
        <v>0</v>
      </c>
      <c r="J2057" s="47">
        <f>Table_Query_from_Mac10[[#This Row],[unit_price]]-(Table_Query_from_Mac10[[#This Row],[unit_price]]*(Table_Query_from_Mac10[[#This Row],[discount_pct]]/100))</f>
        <v>55.1</v>
      </c>
      <c r="K2057" s="47">
        <f>Table_Query_from_Mac10[[#This Row],[unit_cost]]</f>
        <v>16.73</v>
      </c>
      <c r="L2057" s="47">
        <f>Table_Query_from_Mac10[[#This Row],[Live-cost]]*(1+Table_Query_from_Mac10[[#This Row],[CogsIncreasebyTYPE]])</f>
        <v>16.73</v>
      </c>
      <c r="M2057" s="47">
        <f>Table_Query_from_Mac10[[#This Row],[Live-cost]]*Table_Query_from_Mac10[[#This Row],[qty_to_ship]]</f>
        <v>16.73</v>
      </c>
      <c r="N2057" s="47">
        <f>IF(Table_Query_from_Mac10[[#This Row],[item_no]]="KDA",-Table_Query_from_Mac10[[#This Row],[unit_price]],Table_Query_from_Mac10[[#This Row],[Net Unit]]*Table_Query_from_Mac10[[#This Row],[qty_to_ship]])</f>
        <v>55.1</v>
      </c>
      <c r="O2057" s="47">
        <f>SUMIFS(Summary!C:C,Summary!H:H,Table_Query_from_Mac10[[#This Row],[Juiceoc]])</f>
        <v>0</v>
      </c>
      <c r="P2057" s="47">
        <f>SUMIFS(Summary!D:D,Summary!H:H,Table_Query_from_Mac10[[#This Row],[Juiceoc]])</f>
        <v>0</v>
      </c>
      <c r="Q2057" s="47">
        <f>SUMIFS(Summary!E:E,Summary!H:H,Table_Query_from_Mac10[[#This Row],[Juiceoc]])</f>
        <v>0</v>
      </c>
      <c r="R2057" s="47">
        <f>Table_Query_from_Mac10[[#This Row],[Net Unit]]*(1+Table_Query_from_Mac10[[#This Row],[PriceIncreasebyType]])</f>
        <v>55.1</v>
      </c>
      <c r="S2057" s="47">
        <f>Table_Query_from_Mac10[[#This Row],[UnitPriceFuture]]*Table_Query_from_Mac10[[#This Row],[qtytoShipFuture]]</f>
        <v>55.1</v>
      </c>
      <c r="T2057" s="47">
        <f>ROUND(Table_Query_from_Mac10[[#This Row],[qty_to_ship]]*(1+Table_Query_from_Mac10[[#This Row],[VolumeIncreasebyType]]),0)</f>
        <v>1</v>
      </c>
      <c r="U2057" s="47">
        <f>Table_Query_from_Mac10[[#This Row],[qtytoShipFuture]]*Table_Query_from_Mac10[[#This Row],[Future-cost]]</f>
        <v>16.73</v>
      </c>
      <c r="V2057" s="47">
        <f>Table_Query_from_Mac10[[#This Row],[qtytoShipFuture]]-Table_Query_from_Mac10[[#This Row],[qty_to_ship]]</f>
        <v>0</v>
      </c>
      <c r="W2057" s="47">
        <f>Table_Query_from_Mac10[[#This Row],[UnitPriceFuture]]</f>
        <v>55.1</v>
      </c>
      <c r="X2057" s="47">
        <f>Table_Query_from_Mac10[[#This Row],[Unit Increase]]*Table_Query_from_Mac10[[#This Row],[UnitPriceFuture]]</f>
        <v>0</v>
      </c>
      <c r="Y2057" s="47">
        <f>Table_Query_from_Mac10[[#This Row],[Unit Increase]]*Table_Query_from_Mac10[[#This Row],[Future-cost]]</f>
        <v>0</v>
      </c>
      <c r="Z2057" s="47">
        <f>-(Table_Query_from_Mac10[[#This Row],[Incremental Sales]]+((Table_Query_from_Mac10[[#This Row],[Incremental Sales]]*-(SUM(Summary!$S$8:$S$9)))))*Summary!$S$18</f>
        <v>0</v>
      </c>
      <c r="AA2057" s="47">
        <f>IFERROR(Table_Query_from_Mac10[[#This Row],[Incremental Cost]]/Table_Query_from_Mac10[[#This Row],[Incremental Sales]],0)</f>
        <v>0</v>
      </c>
      <c r="AB2057" s="47">
        <f>IFERROR(Table_Query_from_Mac10[[#This Row],[TotalCostFuture]]/Table_Query_from_Mac10[[#This Row],[totalsalesFuture]],0)</f>
        <v>0.30362976406533576</v>
      </c>
      <c r="AN2057" s="31">
        <v>4</v>
      </c>
      <c r="AO2057">
        <f t="shared" si="64"/>
        <v>1</v>
      </c>
      <c r="AQ2057" s="31">
        <v>157.44</v>
      </c>
      <c r="AR2057">
        <f t="shared" si="65"/>
        <v>55.1</v>
      </c>
    </row>
    <row r="2058" spans="1:44" x14ac:dyDescent="0.25">
      <c r="A2058">
        <v>90209</v>
      </c>
      <c r="B2058">
        <v>5</v>
      </c>
      <c r="C2058" t="s">
        <v>55</v>
      </c>
      <c r="D2058" t="s">
        <v>81</v>
      </c>
      <c r="E2058">
        <v>6</v>
      </c>
      <c r="F2058">
        <v>7.81</v>
      </c>
      <c r="G2058">
        <v>20.46</v>
      </c>
      <c r="H2058" s="1">
        <v>44840</v>
      </c>
      <c r="I2058" s="20">
        <v>0</v>
      </c>
      <c r="J2058" s="47">
        <f>Table_Query_from_Mac10[[#This Row],[unit_price]]-(Table_Query_from_Mac10[[#This Row],[unit_price]]*(Table_Query_from_Mac10[[#This Row],[discount_pct]]/100))</f>
        <v>20.46</v>
      </c>
      <c r="K2058" s="47">
        <f>Table_Query_from_Mac10[[#This Row],[unit_cost]]</f>
        <v>7.81</v>
      </c>
      <c r="L2058" s="47">
        <f>Table_Query_from_Mac10[[#This Row],[Live-cost]]*(1+Table_Query_from_Mac10[[#This Row],[CogsIncreasebyTYPE]])</f>
        <v>7.81</v>
      </c>
      <c r="M2058" s="47">
        <f>Table_Query_from_Mac10[[#This Row],[Live-cost]]*Table_Query_from_Mac10[[#This Row],[qty_to_ship]]</f>
        <v>46.86</v>
      </c>
      <c r="N2058" s="47">
        <f>IF(Table_Query_from_Mac10[[#This Row],[item_no]]="KDA",-Table_Query_from_Mac10[[#This Row],[unit_price]],Table_Query_from_Mac10[[#This Row],[Net Unit]]*Table_Query_from_Mac10[[#This Row],[qty_to_ship]])</f>
        <v>122.76</v>
      </c>
      <c r="O2058" s="47">
        <f>SUMIFS(Summary!C:C,Summary!H:H,Table_Query_from_Mac10[[#This Row],[Juiceoc]])</f>
        <v>0</v>
      </c>
      <c r="P2058" s="47">
        <f>SUMIFS(Summary!D:D,Summary!H:H,Table_Query_from_Mac10[[#This Row],[Juiceoc]])</f>
        <v>0</v>
      </c>
      <c r="Q2058" s="47">
        <f>SUMIFS(Summary!E:E,Summary!H:H,Table_Query_from_Mac10[[#This Row],[Juiceoc]])</f>
        <v>0</v>
      </c>
      <c r="R2058" s="47">
        <f>Table_Query_from_Mac10[[#This Row],[Net Unit]]*(1+Table_Query_from_Mac10[[#This Row],[PriceIncreasebyType]])</f>
        <v>20.46</v>
      </c>
      <c r="S2058" s="47">
        <f>Table_Query_from_Mac10[[#This Row],[UnitPriceFuture]]*Table_Query_from_Mac10[[#This Row],[qtytoShipFuture]]</f>
        <v>122.76</v>
      </c>
      <c r="T2058" s="47">
        <f>ROUND(Table_Query_from_Mac10[[#This Row],[qty_to_ship]]*(1+Table_Query_from_Mac10[[#This Row],[VolumeIncreasebyType]]),0)</f>
        <v>6</v>
      </c>
      <c r="U2058" s="47">
        <f>Table_Query_from_Mac10[[#This Row],[qtytoShipFuture]]*Table_Query_from_Mac10[[#This Row],[Future-cost]]</f>
        <v>46.86</v>
      </c>
      <c r="V2058" s="47">
        <f>Table_Query_from_Mac10[[#This Row],[qtytoShipFuture]]-Table_Query_from_Mac10[[#This Row],[qty_to_ship]]</f>
        <v>0</v>
      </c>
      <c r="W2058" s="47">
        <f>Table_Query_from_Mac10[[#This Row],[UnitPriceFuture]]</f>
        <v>20.46</v>
      </c>
      <c r="X2058" s="47">
        <f>Table_Query_from_Mac10[[#This Row],[Unit Increase]]*Table_Query_from_Mac10[[#This Row],[UnitPriceFuture]]</f>
        <v>0</v>
      </c>
      <c r="Y2058" s="47">
        <f>Table_Query_from_Mac10[[#This Row],[Unit Increase]]*Table_Query_from_Mac10[[#This Row],[Future-cost]]</f>
        <v>0</v>
      </c>
      <c r="Z2058" s="47">
        <f>-(Table_Query_from_Mac10[[#This Row],[Incremental Sales]]+((Table_Query_from_Mac10[[#This Row],[Incremental Sales]]*-(SUM(Summary!$S$8:$S$9)))))*Summary!$S$18</f>
        <v>0</v>
      </c>
      <c r="AA2058" s="47">
        <f>IFERROR(Table_Query_from_Mac10[[#This Row],[Incremental Cost]]/Table_Query_from_Mac10[[#This Row],[Incremental Sales]],0)</f>
        <v>0</v>
      </c>
      <c r="AB2058" s="47">
        <f>IFERROR(Table_Query_from_Mac10[[#This Row],[TotalCostFuture]]/Table_Query_from_Mac10[[#This Row],[totalsalesFuture]],0)</f>
        <v>0.38172043010752688</v>
      </c>
      <c r="AN2058" s="30">
        <v>24</v>
      </c>
      <c r="AO2058">
        <f t="shared" si="64"/>
        <v>6</v>
      </c>
      <c r="AQ2058" s="30">
        <v>58.47</v>
      </c>
      <c r="AR2058">
        <f t="shared" si="65"/>
        <v>20.46</v>
      </c>
    </row>
    <row r="2059" spans="1:44" x14ac:dyDescent="0.25">
      <c r="A2059">
        <v>90210</v>
      </c>
      <c r="B2059">
        <v>1</v>
      </c>
      <c r="C2059" t="s">
        <v>55</v>
      </c>
      <c r="D2059" t="s">
        <v>81</v>
      </c>
      <c r="E2059">
        <v>15</v>
      </c>
      <c r="F2059">
        <v>10.38</v>
      </c>
      <c r="G2059">
        <v>26.19</v>
      </c>
      <c r="H2059" s="1">
        <v>44847</v>
      </c>
      <c r="I2059" s="20">
        <v>0</v>
      </c>
      <c r="J2059" s="47">
        <f>Table_Query_from_Mac10[[#This Row],[unit_price]]-(Table_Query_from_Mac10[[#This Row],[unit_price]]*(Table_Query_from_Mac10[[#This Row],[discount_pct]]/100))</f>
        <v>26.19</v>
      </c>
      <c r="K2059" s="47">
        <f>Table_Query_from_Mac10[[#This Row],[unit_cost]]</f>
        <v>10.38</v>
      </c>
      <c r="L2059" s="47">
        <f>Table_Query_from_Mac10[[#This Row],[Live-cost]]*(1+Table_Query_from_Mac10[[#This Row],[CogsIncreasebyTYPE]])</f>
        <v>10.38</v>
      </c>
      <c r="M2059" s="47">
        <f>Table_Query_from_Mac10[[#This Row],[Live-cost]]*Table_Query_from_Mac10[[#This Row],[qty_to_ship]]</f>
        <v>155.70000000000002</v>
      </c>
      <c r="N2059" s="47">
        <f>IF(Table_Query_from_Mac10[[#This Row],[item_no]]="KDA",-Table_Query_from_Mac10[[#This Row],[unit_price]],Table_Query_from_Mac10[[#This Row],[Net Unit]]*Table_Query_from_Mac10[[#This Row],[qty_to_ship]])</f>
        <v>392.85</v>
      </c>
      <c r="O2059" s="47">
        <f>SUMIFS(Summary!C:C,Summary!H:H,Table_Query_from_Mac10[[#This Row],[Juiceoc]])</f>
        <v>0</v>
      </c>
      <c r="P2059" s="47">
        <f>SUMIFS(Summary!D:D,Summary!H:H,Table_Query_from_Mac10[[#This Row],[Juiceoc]])</f>
        <v>0</v>
      </c>
      <c r="Q2059" s="47">
        <f>SUMIFS(Summary!E:E,Summary!H:H,Table_Query_from_Mac10[[#This Row],[Juiceoc]])</f>
        <v>0</v>
      </c>
      <c r="R2059" s="47">
        <f>Table_Query_from_Mac10[[#This Row],[Net Unit]]*(1+Table_Query_from_Mac10[[#This Row],[PriceIncreasebyType]])</f>
        <v>26.19</v>
      </c>
      <c r="S2059" s="47">
        <f>Table_Query_from_Mac10[[#This Row],[UnitPriceFuture]]*Table_Query_from_Mac10[[#This Row],[qtytoShipFuture]]</f>
        <v>392.85</v>
      </c>
      <c r="T2059" s="47">
        <f>ROUND(Table_Query_from_Mac10[[#This Row],[qty_to_ship]]*(1+Table_Query_from_Mac10[[#This Row],[VolumeIncreasebyType]]),0)</f>
        <v>15</v>
      </c>
      <c r="U2059" s="47">
        <f>Table_Query_from_Mac10[[#This Row],[qtytoShipFuture]]*Table_Query_from_Mac10[[#This Row],[Future-cost]]</f>
        <v>155.70000000000002</v>
      </c>
      <c r="V2059" s="47">
        <f>Table_Query_from_Mac10[[#This Row],[qtytoShipFuture]]-Table_Query_from_Mac10[[#This Row],[qty_to_ship]]</f>
        <v>0</v>
      </c>
      <c r="W2059" s="47">
        <f>Table_Query_from_Mac10[[#This Row],[UnitPriceFuture]]</f>
        <v>26.19</v>
      </c>
      <c r="X2059" s="47">
        <f>Table_Query_from_Mac10[[#This Row],[Unit Increase]]*Table_Query_from_Mac10[[#This Row],[UnitPriceFuture]]</f>
        <v>0</v>
      </c>
      <c r="Y2059" s="47">
        <f>Table_Query_from_Mac10[[#This Row],[Unit Increase]]*Table_Query_from_Mac10[[#This Row],[Future-cost]]</f>
        <v>0</v>
      </c>
      <c r="Z2059" s="47">
        <f>-(Table_Query_from_Mac10[[#This Row],[Incremental Sales]]+((Table_Query_from_Mac10[[#This Row],[Incremental Sales]]*-(SUM(Summary!$S$8:$S$9)))))*Summary!$S$18</f>
        <v>0</v>
      </c>
      <c r="AA2059" s="47">
        <f>IFERROR(Table_Query_from_Mac10[[#This Row],[Incremental Cost]]/Table_Query_from_Mac10[[#This Row],[Incremental Sales]],0)</f>
        <v>0</v>
      </c>
      <c r="AB2059" s="47">
        <f>IFERROR(Table_Query_from_Mac10[[#This Row],[TotalCostFuture]]/Table_Query_from_Mac10[[#This Row],[totalsalesFuture]],0)</f>
        <v>0.39633447880870565</v>
      </c>
      <c r="AN2059" s="31">
        <v>60</v>
      </c>
      <c r="AO2059">
        <f t="shared" si="64"/>
        <v>15</v>
      </c>
      <c r="AQ2059" s="31">
        <v>74.83</v>
      </c>
      <c r="AR2059">
        <f t="shared" si="65"/>
        <v>26.19</v>
      </c>
    </row>
    <row r="2060" spans="1:44" x14ac:dyDescent="0.25">
      <c r="A2060">
        <v>90210</v>
      </c>
      <c r="B2060">
        <v>2</v>
      </c>
      <c r="C2060" t="s">
        <v>56</v>
      </c>
      <c r="D2060" t="s">
        <v>81</v>
      </c>
      <c r="E2060">
        <v>3</v>
      </c>
      <c r="F2060">
        <v>14.19</v>
      </c>
      <c r="G2060">
        <v>37.11</v>
      </c>
      <c r="H2060" s="1">
        <v>44847</v>
      </c>
      <c r="I2060" s="20">
        <v>0</v>
      </c>
      <c r="J2060" s="47">
        <f>Table_Query_from_Mac10[[#This Row],[unit_price]]-(Table_Query_from_Mac10[[#This Row],[unit_price]]*(Table_Query_from_Mac10[[#This Row],[discount_pct]]/100))</f>
        <v>37.11</v>
      </c>
      <c r="K2060" s="47">
        <f>Table_Query_from_Mac10[[#This Row],[unit_cost]]</f>
        <v>14.19</v>
      </c>
      <c r="L2060" s="47">
        <f>Table_Query_from_Mac10[[#This Row],[Live-cost]]*(1+Table_Query_from_Mac10[[#This Row],[CogsIncreasebyTYPE]])</f>
        <v>14.19</v>
      </c>
      <c r="M2060" s="47">
        <f>Table_Query_from_Mac10[[#This Row],[Live-cost]]*Table_Query_from_Mac10[[#This Row],[qty_to_ship]]</f>
        <v>42.57</v>
      </c>
      <c r="N2060" s="47">
        <f>IF(Table_Query_from_Mac10[[#This Row],[item_no]]="KDA",-Table_Query_from_Mac10[[#This Row],[unit_price]],Table_Query_from_Mac10[[#This Row],[Net Unit]]*Table_Query_from_Mac10[[#This Row],[qty_to_ship]])</f>
        <v>111.33</v>
      </c>
      <c r="O2060" s="47">
        <f>SUMIFS(Summary!C:C,Summary!H:H,Table_Query_from_Mac10[[#This Row],[Juiceoc]])</f>
        <v>0</v>
      </c>
      <c r="P2060" s="47">
        <f>SUMIFS(Summary!D:D,Summary!H:H,Table_Query_from_Mac10[[#This Row],[Juiceoc]])</f>
        <v>0</v>
      </c>
      <c r="Q2060" s="47">
        <f>SUMIFS(Summary!E:E,Summary!H:H,Table_Query_from_Mac10[[#This Row],[Juiceoc]])</f>
        <v>0</v>
      </c>
      <c r="R2060" s="47">
        <f>Table_Query_from_Mac10[[#This Row],[Net Unit]]*(1+Table_Query_from_Mac10[[#This Row],[PriceIncreasebyType]])</f>
        <v>37.11</v>
      </c>
      <c r="S2060" s="47">
        <f>Table_Query_from_Mac10[[#This Row],[UnitPriceFuture]]*Table_Query_from_Mac10[[#This Row],[qtytoShipFuture]]</f>
        <v>111.33</v>
      </c>
      <c r="T2060" s="47">
        <f>ROUND(Table_Query_from_Mac10[[#This Row],[qty_to_ship]]*(1+Table_Query_from_Mac10[[#This Row],[VolumeIncreasebyType]]),0)</f>
        <v>3</v>
      </c>
      <c r="U2060" s="47">
        <f>Table_Query_from_Mac10[[#This Row],[qtytoShipFuture]]*Table_Query_from_Mac10[[#This Row],[Future-cost]]</f>
        <v>42.57</v>
      </c>
      <c r="V2060" s="47">
        <f>Table_Query_from_Mac10[[#This Row],[qtytoShipFuture]]-Table_Query_from_Mac10[[#This Row],[qty_to_ship]]</f>
        <v>0</v>
      </c>
      <c r="W2060" s="47">
        <f>Table_Query_from_Mac10[[#This Row],[UnitPriceFuture]]</f>
        <v>37.11</v>
      </c>
      <c r="X2060" s="47">
        <f>Table_Query_from_Mac10[[#This Row],[Unit Increase]]*Table_Query_from_Mac10[[#This Row],[UnitPriceFuture]]</f>
        <v>0</v>
      </c>
      <c r="Y2060" s="47">
        <f>Table_Query_from_Mac10[[#This Row],[Unit Increase]]*Table_Query_from_Mac10[[#This Row],[Future-cost]]</f>
        <v>0</v>
      </c>
      <c r="Z2060" s="47">
        <f>-(Table_Query_from_Mac10[[#This Row],[Incremental Sales]]+((Table_Query_from_Mac10[[#This Row],[Incremental Sales]]*-(SUM(Summary!$S$8:$S$9)))))*Summary!$S$18</f>
        <v>0</v>
      </c>
      <c r="AA2060" s="47">
        <f>IFERROR(Table_Query_from_Mac10[[#This Row],[Incremental Cost]]/Table_Query_from_Mac10[[#This Row],[Incremental Sales]],0)</f>
        <v>0</v>
      </c>
      <c r="AB2060" s="47">
        <f>IFERROR(Table_Query_from_Mac10[[#This Row],[TotalCostFuture]]/Table_Query_from_Mac10[[#This Row],[totalsalesFuture]],0)</f>
        <v>0.38237671786580435</v>
      </c>
      <c r="AN2060" s="30">
        <v>12</v>
      </c>
      <c r="AO2060">
        <f t="shared" si="64"/>
        <v>3</v>
      </c>
      <c r="AQ2060" s="30">
        <v>106.03</v>
      </c>
      <c r="AR2060">
        <f t="shared" si="65"/>
        <v>37.11</v>
      </c>
    </row>
    <row r="2061" spans="1:44" x14ac:dyDescent="0.25">
      <c r="A2061">
        <v>90210</v>
      </c>
      <c r="B2061">
        <v>3</v>
      </c>
      <c r="C2061" t="s">
        <v>55</v>
      </c>
      <c r="D2061" t="s">
        <v>81</v>
      </c>
      <c r="E2061">
        <v>3</v>
      </c>
      <c r="F2061">
        <v>17.62</v>
      </c>
      <c r="G2061">
        <v>57.1</v>
      </c>
      <c r="H2061" s="1">
        <v>44847</v>
      </c>
      <c r="I2061" s="20">
        <v>0</v>
      </c>
      <c r="J2061" s="47">
        <f>Table_Query_from_Mac10[[#This Row],[unit_price]]-(Table_Query_from_Mac10[[#This Row],[unit_price]]*(Table_Query_from_Mac10[[#This Row],[discount_pct]]/100))</f>
        <v>57.1</v>
      </c>
      <c r="K2061" s="47">
        <f>Table_Query_from_Mac10[[#This Row],[unit_cost]]</f>
        <v>17.62</v>
      </c>
      <c r="L2061" s="47">
        <f>Table_Query_from_Mac10[[#This Row],[Live-cost]]*(1+Table_Query_from_Mac10[[#This Row],[CogsIncreasebyTYPE]])</f>
        <v>17.62</v>
      </c>
      <c r="M2061" s="47">
        <f>Table_Query_from_Mac10[[#This Row],[Live-cost]]*Table_Query_from_Mac10[[#This Row],[qty_to_ship]]</f>
        <v>52.86</v>
      </c>
      <c r="N2061" s="47">
        <f>IF(Table_Query_from_Mac10[[#This Row],[item_no]]="KDA",-Table_Query_from_Mac10[[#This Row],[unit_price]],Table_Query_from_Mac10[[#This Row],[Net Unit]]*Table_Query_from_Mac10[[#This Row],[qty_to_ship]])</f>
        <v>171.3</v>
      </c>
      <c r="O2061" s="47">
        <f>SUMIFS(Summary!C:C,Summary!H:H,Table_Query_from_Mac10[[#This Row],[Juiceoc]])</f>
        <v>0</v>
      </c>
      <c r="P2061" s="47">
        <f>SUMIFS(Summary!D:D,Summary!H:H,Table_Query_from_Mac10[[#This Row],[Juiceoc]])</f>
        <v>0</v>
      </c>
      <c r="Q2061" s="47">
        <f>SUMIFS(Summary!E:E,Summary!H:H,Table_Query_from_Mac10[[#This Row],[Juiceoc]])</f>
        <v>0</v>
      </c>
      <c r="R2061" s="47">
        <f>Table_Query_from_Mac10[[#This Row],[Net Unit]]*(1+Table_Query_from_Mac10[[#This Row],[PriceIncreasebyType]])</f>
        <v>57.1</v>
      </c>
      <c r="S2061" s="47">
        <f>Table_Query_from_Mac10[[#This Row],[UnitPriceFuture]]*Table_Query_from_Mac10[[#This Row],[qtytoShipFuture]]</f>
        <v>171.3</v>
      </c>
      <c r="T2061" s="47">
        <f>ROUND(Table_Query_from_Mac10[[#This Row],[qty_to_ship]]*(1+Table_Query_from_Mac10[[#This Row],[VolumeIncreasebyType]]),0)</f>
        <v>3</v>
      </c>
      <c r="U2061" s="47">
        <f>Table_Query_from_Mac10[[#This Row],[qtytoShipFuture]]*Table_Query_from_Mac10[[#This Row],[Future-cost]]</f>
        <v>52.86</v>
      </c>
      <c r="V2061" s="47">
        <f>Table_Query_from_Mac10[[#This Row],[qtytoShipFuture]]-Table_Query_from_Mac10[[#This Row],[qty_to_ship]]</f>
        <v>0</v>
      </c>
      <c r="W2061" s="47">
        <f>Table_Query_from_Mac10[[#This Row],[UnitPriceFuture]]</f>
        <v>57.1</v>
      </c>
      <c r="X2061" s="47">
        <f>Table_Query_from_Mac10[[#This Row],[Unit Increase]]*Table_Query_from_Mac10[[#This Row],[UnitPriceFuture]]</f>
        <v>0</v>
      </c>
      <c r="Y2061" s="47">
        <f>Table_Query_from_Mac10[[#This Row],[Unit Increase]]*Table_Query_from_Mac10[[#This Row],[Future-cost]]</f>
        <v>0</v>
      </c>
      <c r="Z2061" s="47">
        <f>-(Table_Query_from_Mac10[[#This Row],[Incremental Sales]]+((Table_Query_from_Mac10[[#This Row],[Incremental Sales]]*-(SUM(Summary!$S$8:$S$9)))))*Summary!$S$18</f>
        <v>0</v>
      </c>
      <c r="AA2061" s="47">
        <f>IFERROR(Table_Query_from_Mac10[[#This Row],[Incremental Cost]]/Table_Query_from_Mac10[[#This Row],[Incremental Sales]],0)</f>
        <v>0</v>
      </c>
      <c r="AB2061" s="47">
        <f>IFERROR(Table_Query_from_Mac10[[#This Row],[TotalCostFuture]]/Table_Query_from_Mac10[[#This Row],[totalsalesFuture]],0)</f>
        <v>0.30858143607705779</v>
      </c>
      <c r="AN2061" s="31">
        <v>12</v>
      </c>
      <c r="AO2061">
        <f t="shared" si="64"/>
        <v>3</v>
      </c>
      <c r="AQ2061" s="31">
        <v>163.13</v>
      </c>
      <c r="AR2061">
        <f t="shared" si="65"/>
        <v>57.1</v>
      </c>
    </row>
    <row r="2062" spans="1:44" x14ac:dyDescent="0.25">
      <c r="A2062">
        <v>90210</v>
      </c>
      <c r="B2062">
        <v>4</v>
      </c>
      <c r="C2062" t="s">
        <v>55</v>
      </c>
      <c r="D2062" t="s">
        <v>81</v>
      </c>
      <c r="E2062">
        <v>12</v>
      </c>
      <c r="F2062">
        <v>7.4</v>
      </c>
      <c r="G2062">
        <v>17.77</v>
      </c>
      <c r="H2062" s="1">
        <v>44847</v>
      </c>
      <c r="I2062" s="20">
        <v>0</v>
      </c>
      <c r="J2062" s="47">
        <f>Table_Query_from_Mac10[[#This Row],[unit_price]]-(Table_Query_from_Mac10[[#This Row],[unit_price]]*(Table_Query_from_Mac10[[#This Row],[discount_pct]]/100))</f>
        <v>17.77</v>
      </c>
      <c r="K2062" s="47">
        <f>Table_Query_from_Mac10[[#This Row],[unit_cost]]</f>
        <v>7.4</v>
      </c>
      <c r="L2062" s="47">
        <f>Table_Query_from_Mac10[[#This Row],[Live-cost]]*(1+Table_Query_from_Mac10[[#This Row],[CogsIncreasebyTYPE]])</f>
        <v>7.4</v>
      </c>
      <c r="M2062" s="47">
        <f>Table_Query_from_Mac10[[#This Row],[Live-cost]]*Table_Query_from_Mac10[[#This Row],[qty_to_ship]]</f>
        <v>88.800000000000011</v>
      </c>
      <c r="N2062" s="47">
        <f>IF(Table_Query_from_Mac10[[#This Row],[item_no]]="KDA",-Table_Query_from_Mac10[[#This Row],[unit_price]],Table_Query_from_Mac10[[#This Row],[Net Unit]]*Table_Query_from_Mac10[[#This Row],[qty_to_ship]])</f>
        <v>213.24</v>
      </c>
      <c r="O2062" s="47">
        <f>SUMIFS(Summary!C:C,Summary!H:H,Table_Query_from_Mac10[[#This Row],[Juiceoc]])</f>
        <v>0</v>
      </c>
      <c r="P2062" s="47">
        <f>SUMIFS(Summary!D:D,Summary!H:H,Table_Query_from_Mac10[[#This Row],[Juiceoc]])</f>
        <v>0</v>
      </c>
      <c r="Q2062" s="47">
        <f>SUMIFS(Summary!E:E,Summary!H:H,Table_Query_from_Mac10[[#This Row],[Juiceoc]])</f>
        <v>0</v>
      </c>
      <c r="R2062" s="47">
        <f>Table_Query_from_Mac10[[#This Row],[Net Unit]]*(1+Table_Query_from_Mac10[[#This Row],[PriceIncreasebyType]])</f>
        <v>17.77</v>
      </c>
      <c r="S2062" s="47">
        <f>Table_Query_from_Mac10[[#This Row],[UnitPriceFuture]]*Table_Query_from_Mac10[[#This Row],[qtytoShipFuture]]</f>
        <v>213.24</v>
      </c>
      <c r="T2062" s="47">
        <f>ROUND(Table_Query_from_Mac10[[#This Row],[qty_to_ship]]*(1+Table_Query_from_Mac10[[#This Row],[VolumeIncreasebyType]]),0)</f>
        <v>12</v>
      </c>
      <c r="U2062" s="47">
        <f>Table_Query_from_Mac10[[#This Row],[qtytoShipFuture]]*Table_Query_from_Mac10[[#This Row],[Future-cost]]</f>
        <v>88.800000000000011</v>
      </c>
      <c r="V2062" s="47">
        <f>Table_Query_from_Mac10[[#This Row],[qtytoShipFuture]]-Table_Query_from_Mac10[[#This Row],[qty_to_ship]]</f>
        <v>0</v>
      </c>
      <c r="W2062" s="47">
        <f>Table_Query_from_Mac10[[#This Row],[UnitPriceFuture]]</f>
        <v>17.77</v>
      </c>
      <c r="X2062" s="47">
        <f>Table_Query_from_Mac10[[#This Row],[Unit Increase]]*Table_Query_from_Mac10[[#This Row],[UnitPriceFuture]]</f>
        <v>0</v>
      </c>
      <c r="Y2062" s="47">
        <f>Table_Query_from_Mac10[[#This Row],[Unit Increase]]*Table_Query_from_Mac10[[#This Row],[Future-cost]]</f>
        <v>0</v>
      </c>
      <c r="Z2062" s="47">
        <f>-(Table_Query_from_Mac10[[#This Row],[Incremental Sales]]+((Table_Query_from_Mac10[[#This Row],[Incremental Sales]]*-(SUM(Summary!$S$8:$S$9)))))*Summary!$S$18</f>
        <v>0</v>
      </c>
      <c r="AA2062" s="47">
        <f>IFERROR(Table_Query_from_Mac10[[#This Row],[Incremental Cost]]/Table_Query_from_Mac10[[#This Row],[Incremental Sales]],0)</f>
        <v>0</v>
      </c>
      <c r="AB2062" s="47">
        <f>IFERROR(Table_Query_from_Mac10[[#This Row],[TotalCostFuture]]/Table_Query_from_Mac10[[#This Row],[totalsalesFuture]],0)</f>
        <v>0.41643218908272372</v>
      </c>
      <c r="AN2062" s="30">
        <v>48</v>
      </c>
      <c r="AO2062">
        <f t="shared" si="64"/>
        <v>12</v>
      </c>
      <c r="AQ2062" s="30">
        <v>50.78</v>
      </c>
      <c r="AR2062">
        <f t="shared" si="65"/>
        <v>17.77</v>
      </c>
    </row>
    <row r="2063" spans="1:44" x14ac:dyDescent="0.25">
      <c r="A2063">
        <v>90211</v>
      </c>
      <c r="B2063">
        <v>11</v>
      </c>
      <c r="C2063" t="s">
        <v>55</v>
      </c>
      <c r="D2063" t="s">
        <v>81</v>
      </c>
      <c r="E2063">
        <v>4</v>
      </c>
      <c r="F2063">
        <v>7.16</v>
      </c>
      <c r="G2063">
        <v>19.170000000000002</v>
      </c>
      <c r="H2063" s="1">
        <v>44859</v>
      </c>
      <c r="I2063" s="20">
        <v>7</v>
      </c>
      <c r="J2063" s="47">
        <f>Table_Query_from_Mac10[[#This Row],[unit_price]]-(Table_Query_from_Mac10[[#This Row],[unit_price]]*(Table_Query_from_Mac10[[#This Row],[discount_pct]]/100))</f>
        <v>17.828100000000003</v>
      </c>
      <c r="K2063" s="47">
        <f>Table_Query_from_Mac10[[#This Row],[unit_cost]]</f>
        <v>7.16</v>
      </c>
      <c r="L2063" s="47">
        <f>Table_Query_from_Mac10[[#This Row],[Live-cost]]*(1+Table_Query_from_Mac10[[#This Row],[CogsIncreasebyTYPE]])</f>
        <v>7.16</v>
      </c>
      <c r="M2063" s="47">
        <f>Table_Query_from_Mac10[[#This Row],[Live-cost]]*Table_Query_from_Mac10[[#This Row],[qty_to_ship]]</f>
        <v>28.64</v>
      </c>
      <c r="N2063" s="47">
        <f>IF(Table_Query_from_Mac10[[#This Row],[item_no]]="KDA",-Table_Query_from_Mac10[[#This Row],[unit_price]],Table_Query_from_Mac10[[#This Row],[Net Unit]]*Table_Query_from_Mac10[[#This Row],[qty_to_ship]])</f>
        <v>71.312400000000011</v>
      </c>
      <c r="O2063" s="47">
        <f>SUMIFS(Summary!C:C,Summary!H:H,Table_Query_from_Mac10[[#This Row],[Juiceoc]])</f>
        <v>0</v>
      </c>
      <c r="P2063" s="47">
        <f>SUMIFS(Summary!D:D,Summary!H:H,Table_Query_from_Mac10[[#This Row],[Juiceoc]])</f>
        <v>0</v>
      </c>
      <c r="Q2063" s="47">
        <f>SUMIFS(Summary!E:E,Summary!H:H,Table_Query_from_Mac10[[#This Row],[Juiceoc]])</f>
        <v>0</v>
      </c>
      <c r="R2063" s="47">
        <f>Table_Query_from_Mac10[[#This Row],[Net Unit]]*(1+Table_Query_from_Mac10[[#This Row],[PriceIncreasebyType]])</f>
        <v>17.828100000000003</v>
      </c>
      <c r="S2063" s="47">
        <f>Table_Query_from_Mac10[[#This Row],[UnitPriceFuture]]*Table_Query_from_Mac10[[#This Row],[qtytoShipFuture]]</f>
        <v>71.312400000000011</v>
      </c>
      <c r="T2063" s="47">
        <f>ROUND(Table_Query_from_Mac10[[#This Row],[qty_to_ship]]*(1+Table_Query_from_Mac10[[#This Row],[VolumeIncreasebyType]]),0)</f>
        <v>4</v>
      </c>
      <c r="U2063" s="47">
        <f>Table_Query_from_Mac10[[#This Row],[qtytoShipFuture]]*Table_Query_from_Mac10[[#This Row],[Future-cost]]</f>
        <v>28.64</v>
      </c>
      <c r="V2063" s="47">
        <f>Table_Query_from_Mac10[[#This Row],[qtytoShipFuture]]-Table_Query_from_Mac10[[#This Row],[qty_to_ship]]</f>
        <v>0</v>
      </c>
      <c r="W2063" s="47">
        <f>Table_Query_from_Mac10[[#This Row],[UnitPriceFuture]]</f>
        <v>17.828100000000003</v>
      </c>
      <c r="X2063" s="47">
        <f>Table_Query_from_Mac10[[#This Row],[Unit Increase]]*Table_Query_from_Mac10[[#This Row],[UnitPriceFuture]]</f>
        <v>0</v>
      </c>
      <c r="Y2063" s="47">
        <f>Table_Query_from_Mac10[[#This Row],[Unit Increase]]*Table_Query_from_Mac10[[#This Row],[Future-cost]]</f>
        <v>0</v>
      </c>
      <c r="Z2063" s="47">
        <f>-(Table_Query_from_Mac10[[#This Row],[Incremental Sales]]+((Table_Query_from_Mac10[[#This Row],[Incremental Sales]]*-(SUM(Summary!$S$8:$S$9)))))*Summary!$S$18</f>
        <v>0</v>
      </c>
      <c r="AA2063" s="47">
        <f>IFERROR(Table_Query_from_Mac10[[#This Row],[Incremental Cost]]/Table_Query_from_Mac10[[#This Row],[Incremental Sales]],0)</f>
        <v>0</v>
      </c>
      <c r="AB2063" s="47">
        <f>IFERROR(Table_Query_from_Mac10[[#This Row],[TotalCostFuture]]/Table_Query_from_Mac10[[#This Row],[totalsalesFuture]],0)</f>
        <v>0.40161318368194027</v>
      </c>
      <c r="AN2063" s="31">
        <v>16</v>
      </c>
      <c r="AO2063">
        <f t="shared" si="64"/>
        <v>4</v>
      </c>
      <c r="AQ2063" s="31">
        <v>54.76</v>
      </c>
      <c r="AR2063">
        <f t="shared" si="65"/>
        <v>19.170000000000002</v>
      </c>
    </row>
    <row r="2064" spans="1:44" x14ac:dyDescent="0.25">
      <c r="A2064">
        <v>90211</v>
      </c>
      <c r="B2064">
        <v>12</v>
      </c>
      <c r="C2064" t="s">
        <v>55</v>
      </c>
      <c r="D2064" t="s">
        <v>81</v>
      </c>
      <c r="E2064">
        <v>3</v>
      </c>
      <c r="F2064">
        <v>7.81</v>
      </c>
      <c r="G2064">
        <v>21.1</v>
      </c>
      <c r="H2064" s="1">
        <v>44859</v>
      </c>
      <c r="I2064" s="20">
        <v>7</v>
      </c>
      <c r="J2064" s="47">
        <f>Table_Query_from_Mac10[[#This Row],[unit_price]]-(Table_Query_from_Mac10[[#This Row],[unit_price]]*(Table_Query_from_Mac10[[#This Row],[discount_pct]]/100))</f>
        <v>19.623000000000001</v>
      </c>
      <c r="K2064" s="47">
        <f>Table_Query_from_Mac10[[#This Row],[unit_cost]]</f>
        <v>7.81</v>
      </c>
      <c r="L2064" s="47">
        <f>Table_Query_from_Mac10[[#This Row],[Live-cost]]*(1+Table_Query_from_Mac10[[#This Row],[CogsIncreasebyTYPE]])</f>
        <v>7.81</v>
      </c>
      <c r="M2064" s="47">
        <f>Table_Query_from_Mac10[[#This Row],[Live-cost]]*Table_Query_from_Mac10[[#This Row],[qty_to_ship]]</f>
        <v>23.43</v>
      </c>
      <c r="N2064" s="47">
        <f>IF(Table_Query_from_Mac10[[#This Row],[item_no]]="KDA",-Table_Query_from_Mac10[[#This Row],[unit_price]],Table_Query_from_Mac10[[#This Row],[Net Unit]]*Table_Query_from_Mac10[[#This Row],[qty_to_ship]])</f>
        <v>58.869</v>
      </c>
      <c r="O2064" s="47">
        <f>SUMIFS(Summary!C:C,Summary!H:H,Table_Query_from_Mac10[[#This Row],[Juiceoc]])</f>
        <v>0</v>
      </c>
      <c r="P2064" s="47">
        <f>SUMIFS(Summary!D:D,Summary!H:H,Table_Query_from_Mac10[[#This Row],[Juiceoc]])</f>
        <v>0</v>
      </c>
      <c r="Q2064" s="47">
        <f>SUMIFS(Summary!E:E,Summary!H:H,Table_Query_from_Mac10[[#This Row],[Juiceoc]])</f>
        <v>0</v>
      </c>
      <c r="R2064" s="47">
        <f>Table_Query_from_Mac10[[#This Row],[Net Unit]]*(1+Table_Query_from_Mac10[[#This Row],[PriceIncreasebyType]])</f>
        <v>19.623000000000001</v>
      </c>
      <c r="S2064" s="47">
        <f>Table_Query_from_Mac10[[#This Row],[UnitPriceFuture]]*Table_Query_from_Mac10[[#This Row],[qtytoShipFuture]]</f>
        <v>58.869</v>
      </c>
      <c r="T2064" s="47">
        <f>ROUND(Table_Query_from_Mac10[[#This Row],[qty_to_ship]]*(1+Table_Query_from_Mac10[[#This Row],[VolumeIncreasebyType]]),0)</f>
        <v>3</v>
      </c>
      <c r="U2064" s="47">
        <f>Table_Query_from_Mac10[[#This Row],[qtytoShipFuture]]*Table_Query_from_Mac10[[#This Row],[Future-cost]]</f>
        <v>23.43</v>
      </c>
      <c r="V2064" s="47">
        <f>Table_Query_from_Mac10[[#This Row],[qtytoShipFuture]]-Table_Query_from_Mac10[[#This Row],[qty_to_ship]]</f>
        <v>0</v>
      </c>
      <c r="W2064" s="47">
        <f>Table_Query_from_Mac10[[#This Row],[UnitPriceFuture]]</f>
        <v>19.623000000000001</v>
      </c>
      <c r="X2064" s="47">
        <f>Table_Query_from_Mac10[[#This Row],[Unit Increase]]*Table_Query_from_Mac10[[#This Row],[UnitPriceFuture]]</f>
        <v>0</v>
      </c>
      <c r="Y2064" s="47">
        <f>Table_Query_from_Mac10[[#This Row],[Unit Increase]]*Table_Query_from_Mac10[[#This Row],[Future-cost]]</f>
        <v>0</v>
      </c>
      <c r="Z2064" s="47">
        <f>-(Table_Query_from_Mac10[[#This Row],[Incremental Sales]]+((Table_Query_from_Mac10[[#This Row],[Incremental Sales]]*-(SUM(Summary!$S$8:$S$9)))))*Summary!$S$18</f>
        <v>0</v>
      </c>
      <c r="AA2064" s="47">
        <f>IFERROR(Table_Query_from_Mac10[[#This Row],[Incremental Cost]]/Table_Query_from_Mac10[[#This Row],[Incremental Sales]],0)</f>
        <v>0</v>
      </c>
      <c r="AB2064" s="47">
        <f>IFERROR(Table_Query_from_Mac10[[#This Row],[TotalCostFuture]]/Table_Query_from_Mac10[[#This Row],[totalsalesFuture]],0)</f>
        <v>0.39800234418794272</v>
      </c>
      <c r="AN2064" s="30">
        <v>12</v>
      </c>
      <c r="AO2064">
        <f t="shared" si="64"/>
        <v>3</v>
      </c>
      <c r="AQ2064" s="30">
        <v>60.28</v>
      </c>
      <c r="AR2064">
        <f t="shared" si="65"/>
        <v>21.1</v>
      </c>
    </row>
    <row r="2065" spans="1:44" x14ac:dyDescent="0.25">
      <c r="A2065">
        <v>90211</v>
      </c>
      <c r="B2065">
        <v>13</v>
      </c>
      <c r="C2065" t="s">
        <v>55</v>
      </c>
      <c r="D2065" t="s">
        <v>81</v>
      </c>
      <c r="E2065">
        <v>3</v>
      </c>
      <c r="F2065">
        <v>8.64</v>
      </c>
      <c r="G2065">
        <v>22.99</v>
      </c>
      <c r="H2065" s="1">
        <v>44859</v>
      </c>
      <c r="I2065" s="20">
        <v>7</v>
      </c>
      <c r="J2065" s="47">
        <f>Table_Query_from_Mac10[[#This Row],[unit_price]]-(Table_Query_from_Mac10[[#This Row],[unit_price]]*(Table_Query_from_Mac10[[#This Row],[discount_pct]]/100))</f>
        <v>21.380699999999997</v>
      </c>
      <c r="K2065" s="47">
        <f>Table_Query_from_Mac10[[#This Row],[unit_cost]]</f>
        <v>8.64</v>
      </c>
      <c r="L2065" s="47">
        <f>Table_Query_from_Mac10[[#This Row],[Live-cost]]*(1+Table_Query_from_Mac10[[#This Row],[CogsIncreasebyTYPE]])</f>
        <v>8.64</v>
      </c>
      <c r="M2065" s="47">
        <f>Table_Query_from_Mac10[[#This Row],[Live-cost]]*Table_Query_from_Mac10[[#This Row],[qty_to_ship]]</f>
        <v>25.92</v>
      </c>
      <c r="N2065" s="47">
        <f>IF(Table_Query_from_Mac10[[#This Row],[item_no]]="KDA",-Table_Query_from_Mac10[[#This Row],[unit_price]],Table_Query_from_Mac10[[#This Row],[Net Unit]]*Table_Query_from_Mac10[[#This Row],[qty_to_ship]])</f>
        <v>64.142099999999999</v>
      </c>
      <c r="O2065" s="47">
        <f>SUMIFS(Summary!C:C,Summary!H:H,Table_Query_from_Mac10[[#This Row],[Juiceoc]])</f>
        <v>0</v>
      </c>
      <c r="P2065" s="47">
        <f>SUMIFS(Summary!D:D,Summary!H:H,Table_Query_from_Mac10[[#This Row],[Juiceoc]])</f>
        <v>0</v>
      </c>
      <c r="Q2065" s="47">
        <f>SUMIFS(Summary!E:E,Summary!H:H,Table_Query_from_Mac10[[#This Row],[Juiceoc]])</f>
        <v>0</v>
      </c>
      <c r="R2065" s="47">
        <f>Table_Query_from_Mac10[[#This Row],[Net Unit]]*(1+Table_Query_from_Mac10[[#This Row],[PriceIncreasebyType]])</f>
        <v>21.380699999999997</v>
      </c>
      <c r="S2065" s="47">
        <f>Table_Query_from_Mac10[[#This Row],[UnitPriceFuture]]*Table_Query_from_Mac10[[#This Row],[qtytoShipFuture]]</f>
        <v>64.142099999999999</v>
      </c>
      <c r="T2065" s="47">
        <f>ROUND(Table_Query_from_Mac10[[#This Row],[qty_to_ship]]*(1+Table_Query_from_Mac10[[#This Row],[VolumeIncreasebyType]]),0)</f>
        <v>3</v>
      </c>
      <c r="U2065" s="47">
        <f>Table_Query_from_Mac10[[#This Row],[qtytoShipFuture]]*Table_Query_from_Mac10[[#This Row],[Future-cost]]</f>
        <v>25.92</v>
      </c>
      <c r="V2065" s="47">
        <f>Table_Query_from_Mac10[[#This Row],[qtytoShipFuture]]-Table_Query_from_Mac10[[#This Row],[qty_to_ship]]</f>
        <v>0</v>
      </c>
      <c r="W2065" s="47">
        <f>Table_Query_from_Mac10[[#This Row],[UnitPriceFuture]]</f>
        <v>21.380699999999997</v>
      </c>
      <c r="X2065" s="47">
        <f>Table_Query_from_Mac10[[#This Row],[Unit Increase]]*Table_Query_from_Mac10[[#This Row],[UnitPriceFuture]]</f>
        <v>0</v>
      </c>
      <c r="Y2065" s="47">
        <f>Table_Query_from_Mac10[[#This Row],[Unit Increase]]*Table_Query_from_Mac10[[#This Row],[Future-cost]]</f>
        <v>0</v>
      </c>
      <c r="Z2065" s="47">
        <f>-(Table_Query_from_Mac10[[#This Row],[Incremental Sales]]+((Table_Query_from_Mac10[[#This Row],[Incremental Sales]]*-(SUM(Summary!$S$8:$S$9)))))*Summary!$S$18</f>
        <v>0</v>
      </c>
      <c r="AA2065" s="47">
        <f>IFERROR(Table_Query_from_Mac10[[#This Row],[Incremental Cost]]/Table_Query_from_Mac10[[#This Row],[Incremental Sales]],0)</f>
        <v>0</v>
      </c>
      <c r="AB2065" s="47">
        <f>IFERROR(Table_Query_from_Mac10[[#This Row],[TotalCostFuture]]/Table_Query_from_Mac10[[#This Row],[totalsalesFuture]],0)</f>
        <v>0.40410276557830194</v>
      </c>
      <c r="AN2065" s="31">
        <v>12</v>
      </c>
      <c r="AO2065">
        <f t="shared" si="64"/>
        <v>3</v>
      </c>
      <c r="AQ2065" s="31">
        <v>65.680000000000007</v>
      </c>
      <c r="AR2065">
        <f t="shared" si="65"/>
        <v>22.99</v>
      </c>
    </row>
    <row r="2066" spans="1:44" x14ac:dyDescent="0.25">
      <c r="A2066">
        <v>90211</v>
      </c>
      <c r="B2066">
        <v>14</v>
      </c>
      <c r="C2066" t="s">
        <v>55</v>
      </c>
      <c r="D2066" t="s">
        <v>81</v>
      </c>
      <c r="E2066">
        <v>3</v>
      </c>
      <c r="F2066">
        <v>10.09</v>
      </c>
      <c r="G2066">
        <v>28.24</v>
      </c>
      <c r="H2066" s="1">
        <v>44859</v>
      </c>
      <c r="I2066" s="20">
        <v>7</v>
      </c>
      <c r="J2066" s="47">
        <f>Table_Query_from_Mac10[[#This Row],[unit_price]]-(Table_Query_from_Mac10[[#This Row],[unit_price]]*(Table_Query_from_Mac10[[#This Row],[discount_pct]]/100))</f>
        <v>26.263199999999998</v>
      </c>
      <c r="K2066" s="47">
        <f>Table_Query_from_Mac10[[#This Row],[unit_cost]]</f>
        <v>10.09</v>
      </c>
      <c r="L2066" s="47">
        <f>Table_Query_from_Mac10[[#This Row],[Live-cost]]*(1+Table_Query_from_Mac10[[#This Row],[CogsIncreasebyTYPE]])</f>
        <v>10.09</v>
      </c>
      <c r="M2066" s="47">
        <f>Table_Query_from_Mac10[[#This Row],[Live-cost]]*Table_Query_from_Mac10[[#This Row],[qty_to_ship]]</f>
        <v>30.27</v>
      </c>
      <c r="N2066" s="47">
        <f>IF(Table_Query_from_Mac10[[#This Row],[item_no]]="KDA",-Table_Query_from_Mac10[[#This Row],[unit_price]],Table_Query_from_Mac10[[#This Row],[Net Unit]]*Table_Query_from_Mac10[[#This Row],[qty_to_ship]])</f>
        <v>78.789599999999993</v>
      </c>
      <c r="O2066" s="47">
        <f>SUMIFS(Summary!C:C,Summary!H:H,Table_Query_from_Mac10[[#This Row],[Juiceoc]])</f>
        <v>0</v>
      </c>
      <c r="P2066" s="47">
        <f>SUMIFS(Summary!D:D,Summary!H:H,Table_Query_from_Mac10[[#This Row],[Juiceoc]])</f>
        <v>0</v>
      </c>
      <c r="Q2066" s="47">
        <f>SUMIFS(Summary!E:E,Summary!H:H,Table_Query_from_Mac10[[#This Row],[Juiceoc]])</f>
        <v>0</v>
      </c>
      <c r="R2066" s="47">
        <f>Table_Query_from_Mac10[[#This Row],[Net Unit]]*(1+Table_Query_from_Mac10[[#This Row],[PriceIncreasebyType]])</f>
        <v>26.263199999999998</v>
      </c>
      <c r="S2066" s="47">
        <f>Table_Query_from_Mac10[[#This Row],[UnitPriceFuture]]*Table_Query_from_Mac10[[#This Row],[qtytoShipFuture]]</f>
        <v>78.789599999999993</v>
      </c>
      <c r="T2066" s="47">
        <f>ROUND(Table_Query_from_Mac10[[#This Row],[qty_to_ship]]*(1+Table_Query_from_Mac10[[#This Row],[VolumeIncreasebyType]]),0)</f>
        <v>3</v>
      </c>
      <c r="U2066" s="47">
        <f>Table_Query_from_Mac10[[#This Row],[qtytoShipFuture]]*Table_Query_from_Mac10[[#This Row],[Future-cost]]</f>
        <v>30.27</v>
      </c>
      <c r="V2066" s="47">
        <f>Table_Query_from_Mac10[[#This Row],[qtytoShipFuture]]-Table_Query_from_Mac10[[#This Row],[qty_to_ship]]</f>
        <v>0</v>
      </c>
      <c r="W2066" s="47">
        <f>Table_Query_from_Mac10[[#This Row],[UnitPriceFuture]]</f>
        <v>26.263199999999998</v>
      </c>
      <c r="X2066" s="47">
        <f>Table_Query_from_Mac10[[#This Row],[Unit Increase]]*Table_Query_from_Mac10[[#This Row],[UnitPriceFuture]]</f>
        <v>0</v>
      </c>
      <c r="Y2066" s="47">
        <f>Table_Query_from_Mac10[[#This Row],[Unit Increase]]*Table_Query_from_Mac10[[#This Row],[Future-cost]]</f>
        <v>0</v>
      </c>
      <c r="Z2066" s="47">
        <f>-(Table_Query_from_Mac10[[#This Row],[Incremental Sales]]+((Table_Query_from_Mac10[[#This Row],[Incremental Sales]]*-(SUM(Summary!$S$8:$S$9)))))*Summary!$S$18</f>
        <v>0</v>
      </c>
      <c r="AA2066" s="47">
        <f>IFERROR(Table_Query_from_Mac10[[#This Row],[Incremental Cost]]/Table_Query_from_Mac10[[#This Row],[Incremental Sales]],0)</f>
        <v>0</v>
      </c>
      <c r="AB2066" s="47">
        <f>IFERROR(Table_Query_from_Mac10[[#This Row],[TotalCostFuture]]/Table_Query_from_Mac10[[#This Row],[totalsalesFuture]],0)</f>
        <v>0.38418776082122519</v>
      </c>
      <c r="AN2066" s="30">
        <v>9</v>
      </c>
      <c r="AO2066">
        <f t="shared" si="64"/>
        <v>3</v>
      </c>
      <c r="AQ2066" s="30">
        <v>80.680000000000007</v>
      </c>
      <c r="AR2066">
        <f t="shared" si="65"/>
        <v>28.24</v>
      </c>
    </row>
    <row r="2067" spans="1:44" x14ac:dyDescent="0.25">
      <c r="A2067">
        <v>90211</v>
      </c>
      <c r="B2067">
        <v>15</v>
      </c>
      <c r="C2067" t="s">
        <v>55</v>
      </c>
      <c r="D2067" t="s">
        <v>81</v>
      </c>
      <c r="E2067">
        <v>2</v>
      </c>
      <c r="F2067">
        <v>11.51</v>
      </c>
      <c r="G2067">
        <v>31.84</v>
      </c>
      <c r="H2067" s="1">
        <v>44859</v>
      </c>
      <c r="I2067" s="20">
        <v>7</v>
      </c>
      <c r="J2067" s="47">
        <f>Table_Query_from_Mac10[[#This Row],[unit_price]]-(Table_Query_from_Mac10[[#This Row],[unit_price]]*(Table_Query_from_Mac10[[#This Row],[discount_pct]]/100))</f>
        <v>29.6112</v>
      </c>
      <c r="K2067" s="47">
        <f>Table_Query_from_Mac10[[#This Row],[unit_cost]]</f>
        <v>11.51</v>
      </c>
      <c r="L2067" s="47">
        <f>Table_Query_from_Mac10[[#This Row],[Live-cost]]*(1+Table_Query_from_Mac10[[#This Row],[CogsIncreasebyTYPE]])</f>
        <v>11.51</v>
      </c>
      <c r="M2067" s="47">
        <f>Table_Query_from_Mac10[[#This Row],[Live-cost]]*Table_Query_from_Mac10[[#This Row],[qty_to_ship]]</f>
        <v>23.02</v>
      </c>
      <c r="N2067" s="47">
        <f>IF(Table_Query_from_Mac10[[#This Row],[item_no]]="KDA",-Table_Query_from_Mac10[[#This Row],[unit_price]],Table_Query_from_Mac10[[#This Row],[Net Unit]]*Table_Query_from_Mac10[[#This Row],[qty_to_ship]])</f>
        <v>59.2224</v>
      </c>
      <c r="O2067" s="47">
        <f>SUMIFS(Summary!C:C,Summary!H:H,Table_Query_from_Mac10[[#This Row],[Juiceoc]])</f>
        <v>0</v>
      </c>
      <c r="P2067" s="47">
        <f>SUMIFS(Summary!D:D,Summary!H:H,Table_Query_from_Mac10[[#This Row],[Juiceoc]])</f>
        <v>0</v>
      </c>
      <c r="Q2067" s="47">
        <f>SUMIFS(Summary!E:E,Summary!H:H,Table_Query_from_Mac10[[#This Row],[Juiceoc]])</f>
        <v>0</v>
      </c>
      <c r="R2067" s="47">
        <f>Table_Query_from_Mac10[[#This Row],[Net Unit]]*(1+Table_Query_from_Mac10[[#This Row],[PriceIncreasebyType]])</f>
        <v>29.6112</v>
      </c>
      <c r="S2067" s="47">
        <f>Table_Query_from_Mac10[[#This Row],[UnitPriceFuture]]*Table_Query_from_Mac10[[#This Row],[qtytoShipFuture]]</f>
        <v>59.2224</v>
      </c>
      <c r="T2067" s="47">
        <f>ROUND(Table_Query_from_Mac10[[#This Row],[qty_to_ship]]*(1+Table_Query_from_Mac10[[#This Row],[VolumeIncreasebyType]]),0)</f>
        <v>2</v>
      </c>
      <c r="U2067" s="47">
        <f>Table_Query_from_Mac10[[#This Row],[qtytoShipFuture]]*Table_Query_from_Mac10[[#This Row],[Future-cost]]</f>
        <v>23.02</v>
      </c>
      <c r="V2067" s="47">
        <f>Table_Query_from_Mac10[[#This Row],[qtytoShipFuture]]-Table_Query_from_Mac10[[#This Row],[qty_to_ship]]</f>
        <v>0</v>
      </c>
      <c r="W2067" s="47">
        <f>Table_Query_from_Mac10[[#This Row],[UnitPriceFuture]]</f>
        <v>29.6112</v>
      </c>
      <c r="X2067" s="47">
        <f>Table_Query_from_Mac10[[#This Row],[Unit Increase]]*Table_Query_from_Mac10[[#This Row],[UnitPriceFuture]]</f>
        <v>0</v>
      </c>
      <c r="Y2067" s="47">
        <f>Table_Query_from_Mac10[[#This Row],[Unit Increase]]*Table_Query_from_Mac10[[#This Row],[Future-cost]]</f>
        <v>0</v>
      </c>
      <c r="Z2067" s="47">
        <f>-(Table_Query_from_Mac10[[#This Row],[Incremental Sales]]+((Table_Query_from_Mac10[[#This Row],[Incremental Sales]]*-(SUM(Summary!$S$8:$S$9)))))*Summary!$S$18</f>
        <v>0</v>
      </c>
      <c r="AA2067" s="47">
        <f>IFERROR(Table_Query_from_Mac10[[#This Row],[Incremental Cost]]/Table_Query_from_Mac10[[#This Row],[Incremental Sales]],0)</f>
        <v>0</v>
      </c>
      <c r="AB2067" s="47">
        <f>IFERROR(Table_Query_from_Mac10[[#This Row],[TotalCostFuture]]/Table_Query_from_Mac10[[#This Row],[totalsalesFuture]],0)</f>
        <v>0.38870427405846436</v>
      </c>
      <c r="AN2067" s="31">
        <v>6</v>
      </c>
      <c r="AO2067">
        <f t="shared" si="64"/>
        <v>2</v>
      </c>
      <c r="AQ2067" s="31">
        <v>90.98</v>
      </c>
      <c r="AR2067">
        <f t="shared" si="65"/>
        <v>31.84</v>
      </c>
    </row>
    <row r="2068" spans="1:44" x14ac:dyDescent="0.25">
      <c r="A2068">
        <v>90211</v>
      </c>
      <c r="B2068">
        <v>16</v>
      </c>
      <c r="C2068" t="s">
        <v>55</v>
      </c>
      <c r="D2068" t="s">
        <v>81</v>
      </c>
      <c r="E2068">
        <v>1</v>
      </c>
      <c r="F2068">
        <v>16.03</v>
      </c>
      <c r="G2068">
        <v>44.98</v>
      </c>
      <c r="H2068" s="1">
        <v>44859</v>
      </c>
      <c r="I2068" s="20">
        <v>7</v>
      </c>
      <c r="J2068" s="47">
        <f>Table_Query_from_Mac10[[#This Row],[unit_price]]-(Table_Query_from_Mac10[[#This Row],[unit_price]]*(Table_Query_from_Mac10[[#This Row],[discount_pct]]/100))</f>
        <v>41.831399999999995</v>
      </c>
      <c r="K2068" s="47">
        <f>Table_Query_from_Mac10[[#This Row],[unit_cost]]</f>
        <v>16.03</v>
      </c>
      <c r="L2068" s="47">
        <f>Table_Query_from_Mac10[[#This Row],[Live-cost]]*(1+Table_Query_from_Mac10[[#This Row],[CogsIncreasebyTYPE]])</f>
        <v>16.03</v>
      </c>
      <c r="M2068" s="47">
        <f>Table_Query_from_Mac10[[#This Row],[Live-cost]]*Table_Query_from_Mac10[[#This Row],[qty_to_ship]]</f>
        <v>16.03</v>
      </c>
      <c r="N2068" s="47">
        <f>IF(Table_Query_from_Mac10[[#This Row],[item_no]]="KDA",-Table_Query_from_Mac10[[#This Row],[unit_price]],Table_Query_from_Mac10[[#This Row],[Net Unit]]*Table_Query_from_Mac10[[#This Row],[qty_to_ship]])</f>
        <v>41.831399999999995</v>
      </c>
      <c r="O2068" s="47">
        <f>SUMIFS(Summary!C:C,Summary!H:H,Table_Query_from_Mac10[[#This Row],[Juiceoc]])</f>
        <v>0</v>
      </c>
      <c r="P2068" s="47">
        <f>SUMIFS(Summary!D:D,Summary!H:H,Table_Query_from_Mac10[[#This Row],[Juiceoc]])</f>
        <v>0</v>
      </c>
      <c r="Q2068" s="47">
        <f>SUMIFS(Summary!E:E,Summary!H:H,Table_Query_from_Mac10[[#This Row],[Juiceoc]])</f>
        <v>0</v>
      </c>
      <c r="R2068" s="47">
        <f>Table_Query_from_Mac10[[#This Row],[Net Unit]]*(1+Table_Query_from_Mac10[[#This Row],[PriceIncreasebyType]])</f>
        <v>41.831399999999995</v>
      </c>
      <c r="S2068" s="47">
        <f>Table_Query_from_Mac10[[#This Row],[UnitPriceFuture]]*Table_Query_from_Mac10[[#This Row],[qtytoShipFuture]]</f>
        <v>41.831399999999995</v>
      </c>
      <c r="T2068" s="47">
        <f>ROUND(Table_Query_from_Mac10[[#This Row],[qty_to_ship]]*(1+Table_Query_from_Mac10[[#This Row],[VolumeIncreasebyType]]),0)</f>
        <v>1</v>
      </c>
      <c r="U2068" s="47">
        <f>Table_Query_from_Mac10[[#This Row],[qtytoShipFuture]]*Table_Query_from_Mac10[[#This Row],[Future-cost]]</f>
        <v>16.03</v>
      </c>
      <c r="V2068" s="47">
        <f>Table_Query_from_Mac10[[#This Row],[qtytoShipFuture]]-Table_Query_from_Mac10[[#This Row],[qty_to_ship]]</f>
        <v>0</v>
      </c>
      <c r="W2068" s="47">
        <f>Table_Query_from_Mac10[[#This Row],[UnitPriceFuture]]</f>
        <v>41.831399999999995</v>
      </c>
      <c r="X2068" s="47">
        <f>Table_Query_from_Mac10[[#This Row],[Unit Increase]]*Table_Query_from_Mac10[[#This Row],[UnitPriceFuture]]</f>
        <v>0</v>
      </c>
      <c r="Y2068" s="47">
        <f>Table_Query_from_Mac10[[#This Row],[Unit Increase]]*Table_Query_from_Mac10[[#This Row],[Future-cost]]</f>
        <v>0</v>
      </c>
      <c r="Z2068" s="47">
        <f>-(Table_Query_from_Mac10[[#This Row],[Incremental Sales]]+((Table_Query_from_Mac10[[#This Row],[Incremental Sales]]*-(SUM(Summary!$S$8:$S$9)))))*Summary!$S$18</f>
        <v>0</v>
      </c>
      <c r="AA2068" s="47">
        <f>IFERROR(Table_Query_from_Mac10[[#This Row],[Incremental Cost]]/Table_Query_from_Mac10[[#This Row],[Incremental Sales]],0)</f>
        <v>0</v>
      </c>
      <c r="AB2068" s="47">
        <f>IFERROR(Table_Query_from_Mac10[[#This Row],[TotalCostFuture]]/Table_Query_from_Mac10[[#This Row],[totalsalesFuture]],0)</f>
        <v>0.3832049608667174</v>
      </c>
      <c r="AN2068" s="30">
        <v>4</v>
      </c>
      <c r="AO2068">
        <f t="shared" si="64"/>
        <v>1</v>
      </c>
      <c r="AQ2068" s="30">
        <v>128.52000000000001</v>
      </c>
      <c r="AR2068">
        <f t="shared" si="65"/>
        <v>44.98</v>
      </c>
    </row>
    <row r="2069" spans="1:44" x14ac:dyDescent="0.25">
      <c r="A2069">
        <v>90211</v>
      </c>
      <c r="B2069">
        <v>17</v>
      </c>
      <c r="C2069" t="s">
        <v>55</v>
      </c>
      <c r="D2069" t="s">
        <v>81</v>
      </c>
      <c r="E2069">
        <v>2</v>
      </c>
      <c r="F2069">
        <v>4.68</v>
      </c>
      <c r="G2069">
        <v>13.3</v>
      </c>
      <c r="H2069" s="1">
        <v>44859</v>
      </c>
      <c r="I2069" s="20">
        <v>0</v>
      </c>
      <c r="J2069" s="47">
        <f>Table_Query_from_Mac10[[#This Row],[unit_price]]-(Table_Query_from_Mac10[[#This Row],[unit_price]]*(Table_Query_from_Mac10[[#This Row],[discount_pct]]/100))</f>
        <v>13.3</v>
      </c>
      <c r="K2069" s="47">
        <f>Table_Query_from_Mac10[[#This Row],[unit_cost]]</f>
        <v>4.68</v>
      </c>
      <c r="L2069" s="47">
        <f>Table_Query_from_Mac10[[#This Row],[Live-cost]]*(1+Table_Query_from_Mac10[[#This Row],[CogsIncreasebyTYPE]])</f>
        <v>4.68</v>
      </c>
      <c r="M2069" s="47">
        <f>Table_Query_from_Mac10[[#This Row],[Live-cost]]*Table_Query_from_Mac10[[#This Row],[qty_to_ship]]</f>
        <v>9.36</v>
      </c>
      <c r="N2069" s="47">
        <f>IF(Table_Query_from_Mac10[[#This Row],[item_no]]="KDA",-Table_Query_from_Mac10[[#This Row],[unit_price]],Table_Query_from_Mac10[[#This Row],[Net Unit]]*Table_Query_from_Mac10[[#This Row],[qty_to_ship]])</f>
        <v>26.6</v>
      </c>
      <c r="O2069" s="47">
        <f>SUMIFS(Summary!C:C,Summary!H:H,Table_Query_from_Mac10[[#This Row],[Juiceoc]])</f>
        <v>0</v>
      </c>
      <c r="P2069" s="47">
        <f>SUMIFS(Summary!D:D,Summary!H:H,Table_Query_from_Mac10[[#This Row],[Juiceoc]])</f>
        <v>0</v>
      </c>
      <c r="Q2069" s="47">
        <f>SUMIFS(Summary!E:E,Summary!H:H,Table_Query_from_Mac10[[#This Row],[Juiceoc]])</f>
        <v>0</v>
      </c>
      <c r="R2069" s="47">
        <f>Table_Query_from_Mac10[[#This Row],[Net Unit]]*(1+Table_Query_from_Mac10[[#This Row],[PriceIncreasebyType]])</f>
        <v>13.3</v>
      </c>
      <c r="S2069" s="47">
        <f>Table_Query_from_Mac10[[#This Row],[UnitPriceFuture]]*Table_Query_from_Mac10[[#This Row],[qtytoShipFuture]]</f>
        <v>26.6</v>
      </c>
      <c r="T2069" s="47">
        <f>ROUND(Table_Query_from_Mac10[[#This Row],[qty_to_ship]]*(1+Table_Query_from_Mac10[[#This Row],[VolumeIncreasebyType]]),0)</f>
        <v>2</v>
      </c>
      <c r="U2069" s="47">
        <f>Table_Query_from_Mac10[[#This Row],[qtytoShipFuture]]*Table_Query_from_Mac10[[#This Row],[Future-cost]]</f>
        <v>9.36</v>
      </c>
      <c r="V2069" s="47">
        <f>Table_Query_from_Mac10[[#This Row],[qtytoShipFuture]]-Table_Query_from_Mac10[[#This Row],[qty_to_ship]]</f>
        <v>0</v>
      </c>
      <c r="W2069" s="47">
        <f>Table_Query_from_Mac10[[#This Row],[UnitPriceFuture]]</f>
        <v>13.3</v>
      </c>
      <c r="X2069" s="47">
        <f>Table_Query_from_Mac10[[#This Row],[Unit Increase]]*Table_Query_from_Mac10[[#This Row],[UnitPriceFuture]]</f>
        <v>0</v>
      </c>
      <c r="Y2069" s="47">
        <f>Table_Query_from_Mac10[[#This Row],[Unit Increase]]*Table_Query_from_Mac10[[#This Row],[Future-cost]]</f>
        <v>0</v>
      </c>
      <c r="Z2069" s="47">
        <f>-(Table_Query_from_Mac10[[#This Row],[Incremental Sales]]+((Table_Query_from_Mac10[[#This Row],[Incremental Sales]]*-(SUM(Summary!$S$8:$S$9)))))*Summary!$S$18</f>
        <v>0</v>
      </c>
      <c r="AA2069" s="47">
        <f>IFERROR(Table_Query_from_Mac10[[#This Row],[Incremental Cost]]/Table_Query_from_Mac10[[#This Row],[Incremental Sales]],0)</f>
        <v>0</v>
      </c>
      <c r="AB2069" s="47">
        <f>IFERROR(Table_Query_from_Mac10[[#This Row],[TotalCostFuture]]/Table_Query_from_Mac10[[#This Row],[totalsalesFuture]],0)</f>
        <v>0.35187969924812024</v>
      </c>
      <c r="AN2069" s="31">
        <v>8</v>
      </c>
      <c r="AO2069">
        <f t="shared" si="64"/>
        <v>2</v>
      </c>
      <c r="AQ2069" s="31">
        <v>38</v>
      </c>
      <c r="AR2069">
        <f t="shared" si="65"/>
        <v>13.3</v>
      </c>
    </row>
    <row r="2070" spans="1:44" x14ac:dyDescent="0.25">
      <c r="A2070">
        <v>90212</v>
      </c>
      <c r="B2070">
        <v>1</v>
      </c>
      <c r="C2070" t="s">
        <v>55</v>
      </c>
      <c r="D2070" t="s">
        <v>81</v>
      </c>
      <c r="E2070">
        <v>7</v>
      </c>
      <c r="F2070">
        <v>4.8499999999999996</v>
      </c>
      <c r="G2070">
        <v>12.21</v>
      </c>
      <c r="H2070" s="1">
        <v>44853</v>
      </c>
      <c r="I2070" s="20">
        <v>7</v>
      </c>
      <c r="J2070" s="47">
        <f>Table_Query_from_Mac10[[#This Row],[unit_price]]-(Table_Query_from_Mac10[[#This Row],[unit_price]]*(Table_Query_from_Mac10[[#This Row],[discount_pct]]/100))</f>
        <v>11.355300000000002</v>
      </c>
      <c r="K2070" s="47">
        <f>Table_Query_from_Mac10[[#This Row],[unit_cost]]</f>
        <v>4.8499999999999996</v>
      </c>
      <c r="L2070" s="47">
        <f>Table_Query_from_Mac10[[#This Row],[Live-cost]]*(1+Table_Query_from_Mac10[[#This Row],[CogsIncreasebyTYPE]])</f>
        <v>4.8499999999999996</v>
      </c>
      <c r="M2070" s="47">
        <f>Table_Query_from_Mac10[[#This Row],[Live-cost]]*Table_Query_from_Mac10[[#This Row],[qty_to_ship]]</f>
        <v>33.949999999999996</v>
      </c>
      <c r="N2070" s="47">
        <f>IF(Table_Query_from_Mac10[[#This Row],[item_no]]="KDA",-Table_Query_from_Mac10[[#This Row],[unit_price]],Table_Query_from_Mac10[[#This Row],[Net Unit]]*Table_Query_from_Mac10[[#This Row],[qty_to_ship]])</f>
        <v>79.487100000000012</v>
      </c>
      <c r="O2070" s="47">
        <f>SUMIFS(Summary!C:C,Summary!H:H,Table_Query_from_Mac10[[#This Row],[Juiceoc]])</f>
        <v>0</v>
      </c>
      <c r="P2070" s="47">
        <f>SUMIFS(Summary!D:D,Summary!H:H,Table_Query_from_Mac10[[#This Row],[Juiceoc]])</f>
        <v>0</v>
      </c>
      <c r="Q2070" s="47">
        <f>SUMIFS(Summary!E:E,Summary!H:H,Table_Query_from_Mac10[[#This Row],[Juiceoc]])</f>
        <v>0</v>
      </c>
      <c r="R2070" s="47">
        <f>Table_Query_from_Mac10[[#This Row],[Net Unit]]*(1+Table_Query_from_Mac10[[#This Row],[PriceIncreasebyType]])</f>
        <v>11.355300000000002</v>
      </c>
      <c r="S2070" s="47">
        <f>Table_Query_from_Mac10[[#This Row],[UnitPriceFuture]]*Table_Query_from_Mac10[[#This Row],[qtytoShipFuture]]</f>
        <v>79.487100000000012</v>
      </c>
      <c r="T2070" s="47">
        <f>ROUND(Table_Query_from_Mac10[[#This Row],[qty_to_ship]]*(1+Table_Query_from_Mac10[[#This Row],[VolumeIncreasebyType]]),0)</f>
        <v>7</v>
      </c>
      <c r="U2070" s="47">
        <f>Table_Query_from_Mac10[[#This Row],[qtytoShipFuture]]*Table_Query_from_Mac10[[#This Row],[Future-cost]]</f>
        <v>33.949999999999996</v>
      </c>
      <c r="V2070" s="47">
        <f>Table_Query_from_Mac10[[#This Row],[qtytoShipFuture]]-Table_Query_from_Mac10[[#This Row],[qty_to_ship]]</f>
        <v>0</v>
      </c>
      <c r="W2070" s="47">
        <f>Table_Query_from_Mac10[[#This Row],[UnitPriceFuture]]</f>
        <v>11.355300000000002</v>
      </c>
      <c r="X2070" s="47">
        <f>Table_Query_from_Mac10[[#This Row],[Unit Increase]]*Table_Query_from_Mac10[[#This Row],[UnitPriceFuture]]</f>
        <v>0</v>
      </c>
      <c r="Y2070" s="47">
        <f>Table_Query_from_Mac10[[#This Row],[Unit Increase]]*Table_Query_from_Mac10[[#This Row],[Future-cost]]</f>
        <v>0</v>
      </c>
      <c r="Z2070" s="47">
        <f>-(Table_Query_from_Mac10[[#This Row],[Incremental Sales]]+((Table_Query_from_Mac10[[#This Row],[Incremental Sales]]*-(SUM(Summary!$S$8:$S$9)))))*Summary!$S$18</f>
        <v>0</v>
      </c>
      <c r="AA2070" s="47">
        <f>IFERROR(Table_Query_from_Mac10[[#This Row],[Incremental Cost]]/Table_Query_from_Mac10[[#This Row],[Incremental Sales]],0)</f>
        <v>0</v>
      </c>
      <c r="AB2070" s="47">
        <f>IFERROR(Table_Query_from_Mac10[[#This Row],[TotalCostFuture]]/Table_Query_from_Mac10[[#This Row],[totalsalesFuture]],0)</f>
        <v>0.42711333033913668</v>
      </c>
      <c r="AN2070" s="30">
        <v>25</v>
      </c>
      <c r="AO2070">
        <f t="shared" si="64"/>
        <v>7</v>
      </c>
      <c r="AQ2070" s="30">
        <v>34.89</v>
      </c>
      <c r="AR2070">
        <f t="shared" si="65"/>
        <v>12.21</v>
      </c>
    </row>
    <row r="2071" spans="1:44" x14ac:dyDescent="0.25">
      <c r="A2071">
        <v>90212</v>
      </c>
      <c r="B2071">
        <v>2</v>
      </c>
      <c r="C2071" t="s">
        <v>55</v>
      </c>
      <c r="D2071" t="s">
        <v>81</v>
      </c>
      <c r="E2071">
        <v>5</v>
      </c>
      <c r="F2071">
        <v>5.31</v>
      </c>
      <c r="G2071">
        <v>13.35</v>
      </c>
      <c r="H2071" s="1">
        <v>44853</v>
      </c>
      <c r="I2071" s="20">
        <v>7</v>
      </c>
      <c r="J2071" s="47">
        <f>Table_Query_from_Mac10[[#This Row],[unit_price]]-(Table_Query_from_Mac10[[#This Row],[unit_price]]*(Table_Query_from_Mac10[[#This Row],[discount_pct]]/100))</f>
        <v>12.4155</v>
      </c>
      <c r="K2071" s="47">
        <f>Table_Query_from_Mac10[[#This Row],[unit_cost]]</f>
        <v>5.31</v>
      </c>
      <c r="L2071" s="47">
        <f>Table_Query_from_Mac10[[#This Row],[Live-cost]]*(1+Table_Query_from_Mac10[[#This Row],[CogsIncreasebyTYPE]])</f>
        <v>5.31</v>
      </c>
      <c r="M2071" s="47">
        <f>Table_Query_from_Mac10[[#This Row],[Live-cost]]*Table_Query_from_Mac10[[#This Row],[qty_to_ship]]</f>
        <v>26.549999999999997</v>
      </c>
      <c r="N2071" s="47">
        <f>IF(Table_Query_from_Mac10[[#This Row],[item_no]]="KDA",-Table_Query_from_Mac10[[#This Row],[unit_price]],Table_Query_from_Mac10[[#This Row],[Net Unit]]*Table_Query_from_Mac10[[#This Row],[qty_to_ship]])</f>
        <v>62.077500000000001</v>
      </c>
      <c r="O2071" s="47">
        <f>SUMIFS(Summary!C:C,Summary!H:H,Table_Query_from_Mac10[[#This Row],[Juiceoc]])</f>
        <v>0</v>
      </c>
      <c r="P2071" s="47">
        <f>SUMIFS(Summary!D:D,Summary!H:H,Table_Query_from_Mac10[[#This Row],[Juiceoc]])</f>
        <v>0</v>
      </c>
      <c r="Q2071" s="47">
        <f>SUMIFS(Summary!E:E,Summary!H:H,Table_Query_from_Mac10[[#This Row],[Juiceoc]])</f>
        <v>0</v>
      </c>
      <c r="R2071" s="47">
        <f>Table_Query_from_Mac10[[#This Row],[Net Unit]]*(1+Table_Query_from_Mac10[[#This Row],[PriceIncreasebyType]])</f>
        <v>12.4155</v>
      </c>
      <c r="S2071" s="47">
        <f>Table_Query_from_Mac10[[#This Row],[UnitPriceFuture]]*Table_Query_from_Mac10[[#This Row],[qtytoShipFuture]]</f>
        <v>62.077500000000001</v>
      </c>
      <c r="T2071" s="47">
        <f>ROUND(Table_Query_from_Mac10[[#This Row],[qty_to_ship]]*(1+Table_Query_from_Mac10[[#This Row],[VolumeIncreasebyType]]),0)</f>
        <v>5</v>
      </c>
      <c r="U2071" s="47">
        <f>Table_Query_from_Mac10[[#This Row],[qtytoShipFuture]]*Table_Query_from_Mac10[[#This Row],[Future-cost]]</f>
        <v>26.549999999999997</v>
      </c>
      <c r="V2071" s="47">
        <f>Table_Query_from_Mac10[[#This Row],[qtytoShipFuture]]-Table_Query_from_Mac10[[#This Row],[qty_to_ship]]</f>
        <v>0</v>
      </c>
      <c r="W2071" s="47">
        <f>Table_Query_from_Mac10[[#This Row],[UnitPriceFuture]]</f>
        <v>12.4155</v>
      </c>
      <c r="X2071" s="47">
        <f>Table_Query_from_Mac10[[#This Row],[Unit Increase]]*Table_Query_from_Mac10[[#This Row],[UnitPriceFuture]]</f>
        <v>0</v>
      </c>
      <c r="Y2071" s="47">
        <f>Table_Query_from_Mac10[[#This Row],[Unit Increase]]*Table_Query_from_Mac10[[#This Row],[Future-cost]]</f>
        <v>0</v>
      </c>
      <c r="Z2071" s="47">
        <f>-(Table_Query_from_Mac10[[#This Row],[Incremental Sales]]+((Table_Query_from_Mac10[[#This Row],[Incremental Sales]]*-(SUM(Summary!$S$8:$S$9)))))*Summary!$S$18</f>
        <v>0</v>
      </c>
      <c r="AA2071" s="47">
        <f>IFERROR(Table_Query_from_Mac10[[#This Row],[Incremental Cost]]/Table_Query_from_Mac10[[#This Row],[Incremental Sales]],0)</f>
        <v>0</v>
      </c>
      <c r="AB2071" s="47">
        <f>IFERROR(Table_Query_from_Mac10[[#This Row],[TotalCostFuture]]/Table_Query_from_Mac10[[#This Row],[totalsalesFuture]],0)</f>
        <v>0.42769119246103654</v>
      </c>
      <c r="AN2071" s="31">
        <v>20</v>
      </c>
      <c r="AO2071">
        <f t="shared" si="64"/>
        <v>5</v>
      </c>
      <c r="AQ2071" s="31">
        <v>38.130000000000003</v>
      </c>
      <c r="AR2071">
        <f t="shared" si="65"/>
        <v>13.35</v>
      </c>
    </row>
    <row r="2072" spans="1:44" x14ac:dyDescent="0.25">
      <c r="A2072">
        <v>90212</v>
      </c>
      <c r="B2072">
        <v>3</v>
      </c>
      <c r="C2072" t="s">
        <v>55</v>
      </c>
      <c r="D2072" t="s">
        <v>81</v>
      </c>
      <c r="E2072">
        <v>16</v>
      </c>
      <c r="F2072">
        <v>5.81</v>
      </c>
      <c r="G2072">
        <v>14.47</v>
      </c>
      <c r="H2072" s="1">
        <v>44853</v>
      </c>
      <c r="I2072" s="20">
        <v>7</v>
      </c>
      <c r="J2072" s="47">
        <f>Table_Query_from_Mac10[[#This Row],[unit_price]]-(Table_Query_from_Mac10[[#This Row],[unit_price]]*(Table_Query_from_Mac10[[#This Row],[discount_pct]]/100))</f>
        <v>13.457100000000001</v>
      </c>
      <c r="K2072" s="47">
        <f>Table_Query_from_Mac10[[#This Row],[unit_cost]]</f>
        <v>5.81</v>
      </c>
      <c r="L2072" s="47">
        <f>Table_Query_from_Mac10[[#This Row],[Live-cost]]*(1+Table_Query_from_Mac10[[#This Row],[CogsIncreasebyTYPE]])</f>
        <v>5.81</v>
      </c>
      <c r="M2072" s="47">
        <f>Table_Query_from_Mac10[[#This Row],[Live-cost]]*Table_Query_from_Mac10[[#This Row],[qty_to_ship]]</f>
        <v>92.96</v>
      </c>
      <c r="N2072" s="47">
        <f>IF(Table_Query_from_Mac10[[#This Row],[item_no]]="KDA",-Table_Query_from_Mac10[[#This Row],[unit_price]],Table_Query_from_Mac10[[#This Row],[Net Unit]]*Table_Query_from_Mac10[[#This Row],[qty_to_ship]])</f>
        <v>215.31360000000001</v>
      </c>
      <c r="O2072" s="47">
        <f>SUMIFS(Summary!C:C,Summary!H:H,Table_Query_from_Mac10[[#This Row],[Juiceoc]])</f>
        <v>0</v>
      </c>
      <c r="P2072" s="47">
        <f>SUMIFS(Summary!D:D,Summary!H:H,Table_Query_from_Mac10[[#This Row],[Juiceoc]])</f>
        <v>0</v>
      </c>
      <c r="Q2072" s="47">
        <f>SUMIFS(Summary!E:E,Summary!H:H,Table_Query_from_Mac10[[#This Row],[Juiceoc]])</f>
        <v>0</v>
      </c>
      <c r="R2072" s="47">
        <f>Table_Query_from_Mac10[[#This Row],[Net Unit]]*(1+Table_Query_from_Mac10[[#This Row],[PriceIncreasebyType]])</f>
        <v>13.457100000000001</v>
      </c>
      <c r="S2072" s="47">
        <f>Table_Query_from_Mac10[[#This Row],[UnitPriceFuture]]*Table_Query_from_Mac10[[#This Row],[qtytoShipFuture]]</f>
        <v>215.31360000000001</v>
      </c>
      <c r="T2072" s="47">
        <f>ROUND(Table_Query_from_Mac10[[#This Row],[qty_to_ship]]*(1+Table_Query_from_Mac10[[#This Row],[VolumeIncreasebyType]]),0)</f>
        <v>16</v>
      </c>
      <c r="U2072" s="47">
        <f>Table_Query_from_Mac10[[#This Row],[qtytoShipFuture]]*Table_Query_from_Mac10[[#This Row],[Future-cost]]</f>
        <v>92.96</v>
      </c>
      <c r="V2072" s="47">
        <f>Table_Query_from_Mac10[[#This Row],[qtytoShipFuture]]-Table_Query_from_Mac10[[#This Row],[qty_to_ship]]</f>
        <v>0</v>
      </c>
      <c r="W2072" s="47">
        <f>Table_Query_from_Mac10[[#This Row],[UnitPriceFuture]]</f>
        <v>13.457100000000001</v>
      </c>
      <c r="X2072" s="47">
        <f>Table_Query_from_Mac10[[#This Row],[Unit Increase]]*Table_Query_from_Mac10[[#This Row],[UnitPriceFuture]]</f>
        <v>0</v>
      </c>
      <c r="Y2072" s="47">
        <f>Table_Query_from_Mac10[[#This Row],[Unit Increase]]*Table_Query_from_Mac10[[#This Row],[Future-cost]]</f>
        <v>0</v>
      </c>
      <c r="Z2072" s="47">
        <f>-(Table_Query_from_Mac10[[#This Row],[Incremental Sales]]+((Table_Query_from_Mac10[[#This Row],[Incremental Sales]]*-(SUM(Summary!$S$8:$S$9)))))*Summary!$S$18</f>
        <v>0</v>
      </c>
      <c r="AA2072" s="47">
        <f>IFERROR(Table_Query_from_Mac10[[#This Row],[Incremental Cost]]/Table_Query_from_Mac10[[#This Row],[Incremental Sales]],0)</f>
        <v>0</v>
      </c>
      <c r="AB2072" s="47">
        <f>IFERROR(Table_Query_from_Mac10[[#This Row],[TotalCostFuture]]/Table_Query_from_Mac10[[#This Row],[totalsalesFuture]],0)</f>
        <v>0.43174235162107732</v>
      </c>
      <c r="AN2072" s="30">
        <v>64</v>
      </c>
      <c r="AO2072">
        <f t="shared" si="64"/>
        <v>16</v>
      </c>
      <c r="AQ2072" s="30">
        <v>41.35</v>
      </c>
      <c r="AR2072">
        <f t="shared" si="65"/>
        <v>14.47</v>
      </c>
    </row>
    <row r="2073" spans="1:44" x14ac:dyDescent="0.25">
      <c r="A2073">
        <v>90212</v>
      </c>
      <c r="B2073">
        <v>4</v>
      </c>
      <c r="C2073" t="s">
        <v>55</v>
      </c>
      <c r="D2073" t="s">
        <v>81</v>
      </c>
      <c r="E2073">
        <v>4</v>
      </c>
      <c r="F2073">
        <v>6.38</v>
      </c>
      <c r="G2073">
        <v>16.420000000000002</v>
      </c>
      <c r="H2073" s="1">
        <v>44853</v>
      </c>
      <c r="I2073" s="20">
        <v>7</v>
      </c>
      <c r="J2073" s="47">
        <f>Table_Query_from_Mac10[[#This Row],[unit_price]]-(Table_Query_from_Mac10[[#This Row],[unit_price]]*(Table_Query_from_Mac10[[#This Row],[discount_pct]]/100))</f>
        <v>15.270600000000002</v>
      </c>
      <c r="K2073" s="47">
        <f>Table_Query_from_Mac10[[#This Row],[unit_cost]]</f>
        <v>6.38</v>
      </c>
      <c r="L2073" s="47">
        <f>Table_Query_from_Mac10[[#This Row],[Live-cost]]*(1+Table_Query_from_Mac10[[#This Row],[CogsIncreasebyTYPE]])</f>
        <v>6.38</v>
      </c>
      <c r="M2073" s="47">
        <f>Table_Query_from_Mac10[[#This Row],[Live-cost]]*Table_Query_from_Mac10[[#This Row],[qty_to_ship]]</f>
        <v>25.52</v>
      </c>
      <c r="N2073" s="47">
        <f>IF(Table_Query_from_Mac10[[#This Row],[item_no]]="KDA",-Table_Query_from_Mac10[[#This Row],[unit_price]],Table_Query_from_Mac10[[#This Row],[Net Unit]]*Table_Query_from_Mac10[[#This Row],[qty_to_ship]])</f>
        <v>61.082400000000007</v>
      </c>
      <c r="O2073" s="47">
        <f>SUMIFS(Summary!C:C,Summary!H:H,Table_Query_from_Mac10[[#This Row],[Juiceoc]])</f>
        <v>0</v>
      </c>
      <c r="P2073" s="47">
        <f>SUMIFS(Summary!D:D,Summary!H:H,Table_Query_from_Mac10[[#This Row],[Juiceoc]])</f>
        <v>0</v>
      </c>
      <c r="Q2073" s="47">
        <f>SUMIFS(Summary!E:E,Summary!H:H,Table_Query_from_Mac10[[#This Row],[Juiceoc]])</f>
        <v>0</v>
      </c>
      <c r="R2073" s="47">
        <f>Table_Query_from_Mac10[[#This Row],[Net Unit]]*(1+Table_Query_from_Mac10[[#This Row],[PriceIncreasebyType]])</f>
        <v>15.270600000000002</v>
      </c>
      <c r="S2073" s="47">
        <f>Table_Query_from_Mac10[[#This Row],[UnitPriceFuture]]*Table_Query_from_Mac10[[#This Row],[qtytoShipFuture]]</f>
        <v>61.082400000000007</v>
      </c>
      <c r="T2073" s="47">
        <f>ROUND(Table_Query_from_Mac10[[#This Row],[qty_to_ship]]*(1+Table_Query_from_Mac10[[#This Row],[VolumeIncreasebyType]]),0)</f>
        <v>4</v>
      </c>
      <c r="U2073" s="47">
        <f>Table_Query_from_Mac10[[#This Row],[qtytoShipFuture]]*Table_Query_from_Mac10[[#This Row],[Future-cost]]</f>
        <v>25.52</v>
      </c>
      <c r="V2073" s="47">
        <f>Table_Query_from_Mac10[[#This Row],[qtytoShipFuture]]-Table_Query_from_Mac10[[#This Row],[qty_to_ship]]</f>
        <v>0</v>
      </c>
      <c r="W2073" s="47">
        <f>Table_Query_from_Mac10[[#This Row],[UnitPriceFuture]]</f>
        <v>15.270600000000002</v>
      </c>
      <c r="X2073" s="47">
        <f>Table_Query_from_Mac10[[#This Row],[Unit Increase]]*Table_Query_from_Mac10[[#This Row],[UnitPriceFuture]]</f>
        <v>0</v>
      </c>
      <c r="Y2073" s="47">
        <f>Table_Query_from_Mac10[[#This Row],[Unit Increase]]*Table_Query_from_Mac10[[#This Row],[Future-cost]]</f>
        <v>0</v>
      </c>
      <c r="Z2073" s="47">
        <f>-(Table_Query_from_Mac10[[#This Row],[Incremental Sales]]+((Table_Query_from_Mac10[[#This Row],[Incremental Sales]]*-(SUM(Summary!$S$8:$S$9)))))*Summary!$S$18</f>
        <v>0</v>
      </c>
      <c r="AA2073" s="47">
        <f>IFERROR(Table_Query_from_Mac10[[#This Row],[Incremental Cost]]/Table_Query_from_Mac10[[#This Row],[Incremental Sales]],0)</f>
        <v>0</v>
      </c>
      <c r="AB2073" s="47">
        <f>IFERROR(Table_Query_from_Mac10[[#This Row],[TotalCostFuture]]/Table_Query_from_Mac10[[#This Row],[totalsalesFuture]],0)</f>
        <v>0.41779628829253596</v>
      </c>
      <c r="AN2073" s="31">
        <v>16</v>
      </c>
      <c r="AO2073">
        <f t="shared" si="64"/>
        <v>4</v>
      </c>
      <c r="AQ2073" s="31">
        <v>46.9</v>
      </c>
      <c r="AR2073">
        <f t="shared" si="65"/>
        <v>16.420000000000002</v>
      </c>
    </row>
    <row r="2074" spans="1:44" x14ac:dyDescent="0.25">
      <c r="A2074">
        <v>90212</v>
      </c>
      <c r="B2074">
        <v>5</v>
      </c>
      <c r="C2074" t="s">
        <v>55</v>
      </c>
      <c r="D2074" t="s">
        <v>81</v>
      </c>
      <c r="E2074">
        <v>6</v>
      </c>
      <c r="F2074">
        <v>7.17</v>
      </c>
      <c r="G2074">
        <v>18.14</v>
      </c>
      <c r="H2074" s="1">
        <v>44853</v>
      </c>
      <c r="I2074" s="20">
        <v>7</v>
      </c>
      <c r="J2074" s="47">
        <f>Table_Query_from_Mac10[[#This Row],[unit_price]]-(Table_Query_from_Mac10[[#This Row],[unit_price]]*(Table_Query_from_Mac10[[#This Row],[discount_pct]]/100))</f>
        <v>16.870200000000001</v>
      </c>
      <c r="K2074" s="47">
        <f>Table_Query_from_Mac10[[#This Row],[unit_cost]]</f>
        <v>7.17</v>
      </c>
      <c r="L2074" s="47">
        <f>Table_Query_from_Mac10[[#This Row],[Live-cost]]*(1+Table_Query_from_Mac10[[#This Row],[CogsIncreasebyTYPE]])</f>
        <v>7.17</v>
      </c>
      <c r="M2074" s="47">
        <f>Table_Query_from_Mac10[[#This Row],[Live-cost]]*Table_Query_from_Mac10[[#This Row],[qty_to_ship]]</f>
        <v>43.019999999999996</v>
      </c>
      <c r="N2074" s="47">
        <f>IF(Table_Query_from_Mac10[[#This Row],[item_no]]="KDA",-Table_Query_from_Mac10[[#This Row],[unit_price]],Table_Query_from_Mac10[[#This Row],[Net Unit]]*Table_Query_from_Mac10[[#This Row],[qty_to_ship]])</f>
        <v>101.22120000000001</v>
      </c>
      <c r="O2074" s="47">
        <f>SUMIFS(Summary!C:C,Summary!H:H,Table_Query_from_Mac10[[#This Row],[Juiceoc]])</f>
        <v>0</v>
      </c>
      <c r="P2074" s="47">
        <f>SUMIFS(Summary!D:D,Summary!H:H,Table_Query_from_Mac10[[#This Row],[Juiceoc]])</f>
        <v>0</v>
      </c>
      <c r="Q2074" s="47">
        <f>SUMIFS(Summary!E:E,Summary!H:H,Table_Query_from_Mac10[[#This Row],[Juiceoc]])</f>
        <v>0</v>
      </c>
      <c r="R2074" s="47">
        <f>Table_Query_from_Mac10[[#This Row],[Net Unit]]*(1+Table_Query_from_Mac10[[#This Row],[PriceIncreasebyType]])</f>
        <v>16.870200000000001</v>
      </c>
      <c r="S2074" s="47">
        <f>Table_Query_from_Mac10[[#This Row],[UnitPriceFuture]]*Table_Query_from_Mac10[[#This Row],[qtytoShipFuture]]</f>
        <v>101.22120000000001</v>
      </c>
      <c r="T2074" s="47">
        <f>ROUND(Table_Query_from_Mac10[[#This Row],[qty_to_ship]]*(1+Table_Query_from_Mac10[[#This Row],[VolumeIncreasebyType]]),0)</f>
        <v>6</v>
      </c>
      <c r="U2074" s="47">
        <f>Table_Query_from_Mac10[[#This Row],[qtytoShipFuture]]*Table_Query_from_Mac10[[#This Row],[Future-cost]]</f>
        <v>43.019999999999996</v>
      </c>
      <c r="V2074" s="47">
        <f>Table_Query_from_Mac10[[#This Row],[qtytoShipFuture]]-Table_Query_from_Mac10[[#This Row],[qty_to_ship]]</f>
        <v>0</v>
      </c>
      <c r="W2074" s="47">
        <f>Table_Query_from_Mac10[[#This Row],[UnitPriceFuture]]</f>
        <v>16.870200000000001</v>
      </c>
      <c r="X2074" s="47">
        <f>Table_Query_from_Mac10[[#This Row],[Unit Increase]]*Table_Query_from_Mac10[[#This Row],[UnitPriceFuture]]</f>
        <v>0</v>
      </c>
      <c r="Y2074" s="47">
        <f>Table_Query_from_Mac10[[#This Row],[Unit Increase]]*Table_Query_from_Mac10[[#This Row],[Future-cost]]</f>
        <v>0</v>
      </c>
      <c r="Z2074" s="47">
        <f>-(Table_Query_from_Mac10[[#This Row],[Incremental Sales]]+((Table_Query_from_Mac10[[#This Row],[Incremental Sales]]*-(SUM(Summary!$S$8:$S$9)))))*Summary!$S$18</f>
        <v>0</v>
      </c>
      <c r="AA2074" s="47">
        <f>IFERROR(Table_Query_from_Mac10[[#This Row],[Incremental Cost]]/Table_Query_from_Mac10[[#This Row],[Incremental Sales]],0)</f>
        <v>0</v>
      </c>
      <c r="AB2074" s="47">
        <f>IFERROR(Table_Query_from_Mac10[[#This Row],[TotalCostFuture]]/Table_Query_from_Mac10[[#This Row],[totalsalesFuture]],0)</f>
        <v>0.4250097805598036</v>
      </c>
      <c r="AN2074" s="30">
        <v>24</v>
      </c>
      <c r="AO2074">
        <f t="shared" si="64"/>
        <v>6</v>
      </c>
      <c r="AQ2074" s="30">
        <v>51.84</v>
      </c>
      <c r="AR2074">
        <f t="shared" si="65"/>
        <v>18.14</v>
      </c>
    </row>
    <row r="2075" spans="1:44" x14ac:dyDescent="0.25">
      <c r="A2075">
        <v>90212</v>
      </c>
      <c r="B2075">
        <v>6</v>
      </c>
      <c r="C2075" t="s">
        <v>55</v>
      </c>
      <c r="D2075" t="s">
        <v>81</v>
      </c>
      <c r="E2075">
        <v>3</v>
      </c>
      <c r="F2075">
        <v>9.86</v>
      </c>
      <c r="G2075">
        <v>27.29</v>
      </c>
      <c r="H2075" s="1">
        <v>44853</v>
      </c>
      <c r="I2075" s="20">
        <v>7</v>
      </c>
      <c r="J2075" s="47">
        <f>Table_Query_from_Mac10[[#This Row],[unit_price]]-(Table_Query_from_Mac10[[#This Row],[unit_price]]*(Table_Query_from_Mac10[[#This Row],[discount_pct]]/100))</f>
        <v>25.3797</v>
      </c>
      <c r="K2075" s="47">
        <f>Table_Query_from_Mac10[[#This Row],[unit_cost]]</f>
        <v>9.86</v>
      </c>
      <c r="L2075" s="47">
        <f>Table_Query_from_Mac10[[#This Row],[Live-cost]]*(1+Table_Query_from_Mac10[[#This Row],[CogsIncreasebyTYPE]])</f>
        <v>9.86</v>
      </c>
      <c r="M2075" s="47">
        <f>Table_Query_from_Mac10[[#This Row],[Live-cost]]*Table_Query_from_Mac10[[#This Row],[qty_to_ship]]</f>
        <v>29.58</v>
      </c>
      <c r="N2075" s="47">
        <f>IF(Table_Query_from_Mac10[[#This Row],[item_no]]="KDA",-Table_Query_from_Mac10[[#This Row],[unit_price]],Table_Query_from_Mac10[[#This Row],[Net Unit]]*Table_Query_from_Mac10[[#This Row],[qty_to_ship]])</f>
        <v>76.139099999999999</v>
      </c>
      <c r="O2075" s="47">
        <f>SUMIFS(Summary!C:C,Summary!H:H,Table_Query_from_Mac10[[#This Row],[Juiceoc]])</f>
        <v>0</v>
      </c>
      <c r="P2075" s="47">
        <f>SUMIFS(Summary!D:D,Summary!H:H,Table_Query_from_Mac10[[#This Row],[Juiceoc]])</f>
        <v>0</v>
      </c>
      <c r="Q2075" s="47">
        <f>SUMIFS(Summary!E:E,Summary!H:H,Table_Query_from_Mac10[[#This Row],[Juiceoc]])</f>
        <v>0</v>
      </c>
      <c r="R2075" s="47">
        <f>Table_Query_from_Mac10[[#This Row],[Net Unit]]*(1+Table_Query_from_Mac10[[#This Row],[PriceIncreasebyType]])</f>
        <v>25.3797</v>
      </c>
      <c r="S2075" s="47">
        <f>Table_Query_from_Mac10[[#This Row],[UnitPriceFuture]]*Table_Query_from_Mac10[[#This Row],[qtytoShipFuture]]</f>
        <v>76.139099999999999</v>
      </c>
      <c r="T2075" s="47">
        <f>ROUND(Table_Query_from_Mac10[[#This Row],[qty_to_ship]]*(1+Table_Query_from_Mac10[[#This Row],[VolumeIncreasebyType]]),0)</f>
        <v>3</v>
      </c>
      <c r="U2075" s="47">
        <f>Table_Query_from_Mac10[[#This Row],[qtytoShipFuture]]*Table_Query_from_Mac10[[#This Row],[Future-cost]]</f>
        <v>29.58</v>
      </c>
      <c r="V2075" s="47">
        <f>Table_Query_from_Mac10[[#This Row],[qtytoShipFuture]]-Table_Query_from_Mac10[[#This Row],[qty_to_ship]]</f>
        <v>0</v>
      </c>
      <c r="W2075" s="47">
        <f>Table_Query_from_Mac10[[#This Row],[UnitPriceFuture]]</f>
        <v>25.3797</v>
      </c>
      <c r="X2075" s="47">
        <f>Table_Query_from_Mac10[[#This Row],[Unit Increase]]*Table_Query_from_Mac10[[#This Row],[UnitPriceFuture]]</f>
        <v>0</v>
      </c>
      <c r="Y2075" s="47">
        <f>Table_Query_from_Mac10[[#This Row],[Unit Increase]]*Table_Query_from_Mac10[[#This Row],[Future-cost]]</f>
        <v>0</v>
      </c>
      <c r="Z2075" s="47">
        <f>-(Table_Query_from_Mac10[[#This Row],[Incremental Sales]]+((Table_Query_from_Mac10[[#This Row],[Incremental Sales]]*-(SUM(Summary!$S$8:$S$9)))))*Summary!$S$18</f>
        <v>0</v>
      </c>
      <c r="AA2075" s="47">
        <f>IFERROR(Table_Query_from_Mac10[[#This Row],[Incremental Cost]]/Table_Query_from_Mac10[[#This Row],[Incremental Sales]],0)</f>
        <v>0</v>
      </c>
      <c r="AB2075" s="47">
        <f>IFERROR(Table_Query_from_Mac10[[#This Row],[TotalCostFuture]]/Table_Query_from_Mac10[[#This Row],[totalsalesFuture]],0)</f>
        <v>0.38849947004889734</v>
      </c>
      <c r="AN2075" s="31">
        <v>9</v>
      </c>
      <c r="AO2075">
        <f t="shared" si="64"/>
        <v>3</v>
      </c>
      <c r="AQ2075" s="31">
        <v>77.959999999999994</v>
      </c>
      <c r="AR2075">
        <f t="shared" si="65"/>
        <v>27.29</v>
      </c>
    </row>
    <row r="2076" spans="1:44" x14ac:dyDescent="0.25">
      <c r="A2076">
        <v>90212</v>
      </c>
      <c r="B2076">
        <v>7</v>
      </c>
      <c r="C2076" t="s">
        <v>55</v>
      </c>
      <c r="D2076" t="s">
        <v>81</v>
      </c>
      <c r="E2076">
        <v>5</v>
      </c>
      <c r="F2076">
        <v>11.84</v>
      </c>
      <c r="G2076">
        <v>31.43</v>
      </c>
      <c r="H2076" s="1">
        <v>44853</v>
      </c>
      <c r="I2076" s="20">
        <v>7</v>
      </c>
      <c r="J2076" s="47">
        <f>Table_Query_from_Mac10[[#This Row],[unit_price]]-(Table_Query_from_Mac10[[#This Row],[unit_price]]*(Table_Query_from_Mac10[[#This Row],[discount_pct]]/100))</f>
        <v>29.229900000000001</v>
      </c>
      <c r="K2076" s="47">
        <f>Table_Query_from_Mac10[[#This Row],[unit_cost]]</f>
        <v>11.84</v>
      </c>
      <c r="L2076" s="47">
        <f>Table_Query_from_Mac10[[#This Row],[Live-cost]]*(1+Table_Query_from_Mac10[[#This Row],[CogsIncreasebyTYPE]])</f>
        <v>11.84</v>
      </c>
      <c r="M2076" s="47">
        <f>Table_Query_from_Mac10[[#This Row],[Live-cost]]*Table_Query_from_Mac10[[#This Row],[qty_to_ship]]</f>
        <v>59.2</v>
      </c>
      <c r="N2076" s="47">
        <f>IF(Table_Query_from_Mac10[[#This Row],[item_no]]="KDA",-Table_Query_from_Mac10[[#This Row],[unit_price]],Table_Query_from_Mac10[[#This Row],[Net Unit]]*Table_Query_from_Mac10[[#This Row],[qty_to_ship]])</f>
        <v>146.14949999999999</v>
      </c>
      <c r="O2076" s="47">
        <f>SUMIFS(Summary!C:C,Summary!H:H,Table_Query_from_Mac10[[#This Row],[Juiceoc]])</f>
        <v>0</v>
      </c>
      <c r="P2076" s="47">
        <f>SUMIFS(Summary!D:D,Summary!H:H,Table_Query_from_Mac10[[#This Row],[Juiceoc]])</f>
        <v>0</v>
      </c>
      <c r="Q2076" s="47">
        <f>SUMIFS(Summary!E:E,Summary!H:H,Table_Query_from_Mac10[[#This Row],[Juiceoc]])</f>
        <v>0</v>
      </c>
      <c r="R2076" s="47">
        <f>Table_Query_from_Mac10[[#This Row],[Net Unit]]*(1+Table_Query_from_Mac10[[#This Row],[PriceIncreasebyType]])</f>
        <v>29.229900000000001</v>
      </c>
      <c r="S2076" s="47">
        <f>Table_Query_from_Mac10[[#This Row],[UnitPriceFuture]]*Table_Query_from_Mac10[[#This Row],[qtytoShipFuture]]</f>
        <v>146.14949999999999</v>
      </c>
      <c r="T2076" s="47">
        <f>ROUND(Table_Query_from_Mac10[[#This Row],[qty_to_ship]]*(1+Table_Query_from_Mac10[[#This Row],[VolumeIncreasebyType]]),0)</f>
        <v>5</v>
      </c>
      <c r="U2076" s="47">
        <f>Table_Query_from_Mac10[[#This Row],[qtytoShipFuture]]*Table_Query_from_Mac10[[#This Row],[Future-cost]]</f>
        <v>59.2</v>
      </c>
      <c r="V2076" s="47">
        <f>Table_Query_from_Mac10[[#This Row],[qtytoShipFuture]]-Table_Query_from_Mac10[[#This Row],[qty_to_ship]]</f>
        <v>0</v>
      </c>
      <c r="W2076" s="47">
        <f>Table_Query_from_Mac10[[#This Row],[UnitPriceFuture]]</f>
        <v>29.229900000000001</v>
      </c>
      <c r="X2076" s="47">
        <f>Table_Query_from_Mac10[[#This Row],[Unit Increase]]*Table_Query_from_Mac10[[#This Row],[UnitPriceFuture]]</f>
        <v>0</v>
      </c>
      <c r="Y2076" s="47">
        <f>Table_Query_from_Mac10[[#This Row],[Unit Increase]]*Table_Query_from_Mac10[[#This Row],[Future-cost]]</f>
        <v>0</v>
      </c>
      <c r="Z2076" s="47">
        <f>-(Table_Query_from_Mac10[[#This Row],[Incremental Sales]]+((Table_Query_from_Mac10[[#This Row],[Incremental Sales]]*-(SUM(Summary!$S$8:$S$9)))))*Summary!$S$18</f>
        <v>0</v>
      </c>
      <c r="AA2076" s="47">
        <f>IFERROR(Table_Query_from_Mac10[[#This Row],[Incremental Cost]]/Table_Query_from_Mac10[[#This Row],[Incremental Sales]],0)</f>
        <v>0</v>
      </c>
      <c r="AB2076" s="47">
        <f>IFERROR(Table_Query_from_Mac10[[#This Row],[TotalCostFuture]]/Table_Query_from_Mac10[[#This Row],[totalsalesFuture]],0)</f>
        <v>0.40506467692328751</v>
      </c>
      <c r="AN2076" s="30">
        <v>18</v>
      </c>
      <c r="AO2076">
        <f t="shared" si="64"/>
        <v>5</v>
      </c>
      <c r="AQ2076" s="30">
        <v>89.8</v>
      </c>
      <c r="AR2076">
        <f t="shared" si="65"/>
        <v>31.43</v>
      </c>
    </row>
    <row r="2077" spans="1:44" x14ac:dyDescent="0.25">
      <c r="A2077">
        <v>90212</v>
      </c>
      <c r="B2077">
        <v>8</v>
      </c>
      <c r="C2077" t="s">
        <v>55</v>
      </c>
      <c r="D2077" t="s">
        <v>81</v>
      </c>
      <c r="E2077">
        <v>3</v>
      </c>
      <c r="F2077">
        <v>13.68</v>
      </c>
      <c r="G2077">
        <v>36.54</v>
      </c>
      <c r="H2077" s="1">
        <v>44853</v>
      </c>
      <c r="I2077" s="20">
        <v>7</v>
      </c>
      <c r="J2077" s="47">
        <f>Table_Query_from_Mac10[[#This Row],[unit_price]]-(Table_Query_from_Mac10[[#This Row],[unit_price]]*(Table_Query_from_Mac10[[#This Row],[discount_pct]]/100))</f>
        <v>33.982199999999999</v>
      </c>
      <c r="K2077" s="47">
        <f>Table_Query_from_Mac10[[#This Row],[unit_cost]]</f>
        <v>13.68</v>
      </c>
      <c r="L2077" s="47">
        <f>Table_Query_from_Mac10[[#This Row],[Live-cost]]*(1+Table_Query_from_Mac10[[#This Row],[CogsIncreasebyTYPE]])</f>
        <v>13.68</v>
      </c>
      <c r="M2077" s="47">
        <f>Table_Query_from_Mac10[[#This Row],[Live-cost]]*Table_Query_from_Mac10[[#This Row],[qty_to_ship]]</f>
        <v>41.04</v>
      </c>
      <c r="N2077" s="47">
        <f>IF(Table_Query_from_Mac10[[#This Row],[item_no]]="KDA",-Table_Query_from_Mac10[[#This Row],[unit_price]],Table_Query_from_Mac10[[#This Row],[Net Unit]]*Table_Query_from_Mac10[[#This Row],[qty_to_ship]])</f>
        <v>101.94659999999999</v>
      </c>
      <c r="O2077" s="47">
        <f>SUMIFS(Summary!C:C,Summary!H:H,Table_Query_from_Mac10[[#This Row],[Juiceoc]])</f>
        <v>0</v>
      </c>
      <c r="P2077" s="47">
        <f>SUMIFS(Summary!D:D,Summary!H:H,Table_Query_from_Mac10[[#This Row],[Juiceoc]])</f>
        <v>0</v>
      </c>
      <c r="Q2077" s="47">
        <f>SUMIFS(Summary!E:E,Summary!H:H,Table_Query_from_Mac10[[#This Row],[Juiceoc]])</f>
        <v>0</v>
      </c>
      <c r="R2077" s="47">
        <f>Table_Query_from_Mac10[[#This Row],[Net Unit]]*(1+Table_Query_from_Mac10[[#This Row],[PriceIncreasebyType]])</f>
        <v>33.982199999999999</v>
      </c>
      <c r="S2077" s="47">
        <f>Table_Query_from_Mac10[[#This Row],[UnitPriceFuture]]*Table_Query_from_Mac10[[#This Row],[qtytoShipFuture]]</f>
        <v>101.94659999999999</v>
      </c>
      <c r="T2077" s="47">
        <f>ROUND(Table_Query_from_Mac10[[#This Row],[qty_to_ship]]*(1+Table_Query_from_Mac10[[#This Row],[VolumeIncreasebyType]]),0)</f>
        <v>3</v>
      </c>
      <c r="U2077" s="47">
        <f>Table_Query_from_Mac10[[#This Row],[qtytoShipFuture]]*Table_Query_from_Mac10[[#This Row],[Future-cost]]</f>
        <v>41.04</v>
      </c>
      <c r="V2077" s="47">
        <f>Table_Query_from_Mac10[[#This Row],[qtytoShipFuture]]-Table_Query_from_Mac10[[#This Row],[qty_to_ship]]</f>
        <v>0</v>
      </c>
      <c r="W2077" s="47">
        <f>Table_Query_from_Mac10[[#This Row],[UnitPriceFuture]]</f>
        <v>33.982199999999999</v>
      </c>
      <c r="X2077" s="47">
        <f>Table_Query_from_Mac10[[#This Row],[Unit Increase]]*Table_Query_from_Mac10[[#This Row],[UnitPriceFuture]]</f>
        <v>0</v>
      </c>
      <c r="Y2077" s="47">
        <f>Table_Query_from_Mac10[[#This Row],[Unit Increase]]*Table_Query_from_Mac10[[#This Row],[Future-cost]]</f>
        <v>0</v>
      </c>
      <c r="Z2077" s="47">
        <f>-(Table_Query_from_Mac10[[#This Row],[Incremental Sales]]+((Table_Query_from_Mac10[[#This Row],[Incremental Sales]]*-(SUM(Summary!$S$8:$S$9)))))*Summary!$S$18</f>
        <v>0</v>
      </c>
      <c r="AA2077" s="47">
        <f>IFERROR(Table_Query_from_Mac10[[#This Row],[Incremental Cost]]/Table_Query_from_Mac10[[#This Row],[Incremental Sales]],0)</f>
        <v>0</v>
      </c>
      <c r="AB2077" s="47">
        <f>IFERROR(Table_Query_from_Mac10[[#This Row],[TotalCostFuture]]/Table_Query_from_Mac10[[#This Row],[totalsalesFuture]],0)</f>
        <v>0.4025636951109699</v>
      </c>
      <c r="AN2077" s="31">
        <v>12</v>
      </c>
      <c r="AO2077">
        <f t="shared" si="64"/>
        <v>3</v>
      </c>
      <c r="AQ2077" s="31">
        <v>104.4</v>
      </c>
      <c r="AR2077">
        <f t="shared" si="65"/>
        <v>36.54</v>
      </c>
    </row>
    <row r="2078" spans="1:44" x14ac:dyDescent="0.25">
      <c r="A2078">
        <v>90213</v>
      </c>
      <c r="B2078">
        <v>1</v>
      </c>
      <c r="C2078" t="s">
        <v>55</v>
      </c>
      <c r="D2078" t="s">
        <v>81</v>
      </c>
      <c r="E2078">
        <v>7</v>
      </c>
      <c r="F2078">
        <v>4.8499999999999996</v>
      </c>
      <c r="G2078">
        <v>12.21</v>
      </c>
      <c r="H2078" s="1">
        <v>44859</v>
      </c>
      <c r="I2078" s="20">
        <v>7</v>
      </c>
      <c r="J2078" s="47">
        <f>Table_Query_from_Mac10[[#This Row],[unit_price]]-(Table_Query_from_Mac10[[#This Row],[unit_price]]*(Table_Query_from_Mac10[[#This Row],[discount_pct]]/100))</f>
        <v>11.355300000000002</v>
      </c>
      <c r="K2078" s="47">
        <f>Table_Query_from_Mac10[[#This Row],[unit_cost]]</f>
        <v>4.8499999999999996</v>
      </c>
      <c r="L2078" s="47">
        <f>Table_Query_from_Mac10[[#This Row],[Live-cost]]*(1+Table_Query_from_Mac10[[#This Row],[CogsIncreasebyTYPE]])</f>
        <v>4.8499999999999996</v>
      </c>
      <c r="M2078" s="47">
        <f>Table_Query_from_Mac10[[#This Row],[Live-cost]]*Table_Query_from_Mac10[[#This Row],[qty_to_ship]]</f>
        <v>33.949999999999996</v>
      </c>
      <c r="N2078" s="47">
        <f>IF(Table_Query_from_Mac10[[#This Row],[item_no]]="KDA",-Table_Query_from_Mac10[[#This Row],[unit_price]],Table_Query_from_Mac10[[#This Row],[Net Unit]]*Table_Query_from_Mac10[[#This Row],[qty_to_ship]])</f>
        <v>79.487100000000012</v>
      </c>
      <c r="O2078" s="47">
        <f>SUMIFS(Summary!C:C,Summary!H:H,Table_Query_from_Mac10[[#This Row],[Juiceoc]])</f>
        <v>0</v>
      </c>
      <c r="P2078" s="47">
        <f>SUMIFS(Summary!D:D,Summary!H:H,Table_Query_from_Mac10[[#This Row],[Juiceoc]])</f>
        <v>0</v>
      </c>
      <c r="Q2078" s="47">
        <f>SUMIFS(Summary!E:E,Summary!H:H,Table_Query_from_Mac10[[#This Row],[Juiceoc]])</f>
        <v>0</v>
      </c>
      <c r="R2078" s="47">
        <f>Table_Query_from_Mac10[[#This Row],[Net Unit]]*(1+Table_Query_from_Mac10[[#This Row],[PriceIncreasebyType]])</f>
        <v>11.355300000000002</v>
      </c>
      <c r="S2078" s="47">
        <f>Table_Query_from_Mac10[[#This Row],[UnitPriceFuture]]*Table_Query_from_Mac10[[#This Row],[qtytoShipFuture]]</f>
        <v>79.487100000000012</v>
      </c>
      <c r="T2078" s="47">
        <f>ROUND(Table_Query_from_Mac10[[#This Row],[qty_to_ship]]*(1+Table_Query_from_Mac10[[#This Row],[VolumeIncreasebyType]]),0)</f>
        <v>7</v>
      </c>
      <c r="U2078" s="47">
        <f>Table_Query_from_Mac10[[#This Row],[qtytoShipFuture]]*Table_Query_from_Mac10[[#This Row],[Future-cost]]</f>
        <v>33.949999999999996</v>
      </c>
      <c r="V2078" s="47">
        <f>Table_Query_from_Mac10[[#This Row],[qtytoShipFuture]]-Table_Query_from_Mac10[[#This Row],[qty_to_ship]]</f>
        <v>0</v>
      </c>
      <c r="W2078" s="47">
        <f>Table_Query_from_Mac10[[#This Row],[UnitPriceFuture]]</f>
        <v>11.355300000000002</v>
      </c>
      <c r="X2078" s="47">
        <f>Table_Query_from_Mac10[[#This Row],[Unit Increase]]*Table_Query_from_Mac10[[#This Row],[UnitPriceFuture]]</f>
        <v>0</v>
      </c>
      <c r="Y2078" s="47">
        <f>Table_Query_from_Mac10[[#This Row],[Unit Increase]]*Table_Query_from_Mac10[[#This Row],[Future-cost]]</f>
        <v>0</v>
      </c>
      <c r="Z2078" s="47">
        <f>-(Table_Query_from_Mac10[[#This Row],[Incremental Sales]]+((Table_Query_from_Mac10[[#This Row],[Incremental Sales]]*-(SUM(Summary!$S$8:$S$9)))))*Summary!$S$18</f>
        <v>0</v>
      </c>
      <c r="AA2078" s="47">
        <f>IFERROR(Table_Query_from_Mac10[[#This Row],[Incremental Cost]]/Table_Query_from_Mac10[[#This Row],[Incremental Sales]],0)</f>
        <v>0</v>
      </c>
      <c r="AB2078" s="47">
        <f>IFERROR(Table_Query_from_Mac10[[#This Row],[TotalCostFuture]]/Table_Query_from_Mac10[[#This Row],[totalsalesFuture]],0)</f>
        <v>0.42711333033913668</v>
      </c>
      <c r="AN2078" s="30">
        <v>25</v>
      </c>
      <c r="AO2078">
        <f t="shared" si="64"/>
        <v>7</v>
      </c>
      <c r="AQ2078" s="30">
        <v>34.89</v>
      </c>
      <c r="AR2078">
        <f t="shared" si="65"/>
        <v>12.21</v>
      </c>
    </row>
    <row r="2079" spans="1:44" x14ac:dyDescent="0.25">
      <c r="A2079">
        <v>90213</v>
      </c>
      <c r="B2079">
        <v>2</v>
      </c>
      <c r="C2079" t="s">
        <v>55</v>
      </c>
      <c r="D2079" t="s">
        <v>81</v>
      </c>
      <c r="E2079">
        <v>5</v>
      </c>
      <c r="F2079">
        <v>5.31</v>
      </c>
      <c r="G2079">
        <v>13.35</v>
      </c>
      <c r="H2079" s="1">
        <v>44859</v>
      </c>
      <c r="I2079" s="20">
        <v>7</v>
      </c>
      <c r="J2079" s="47">
        <f>Table_Query_from_Mac10[[#This Row],[unit_price]]-(Table_Query_from_Mac10[[#This Row],[unit_price]]*(Table_Query_from_Mac10[[#This Row],[discount_pct]]/100))</f>
        <v>12.4155</v>
      </c>
      <c r="K2079" s="47">
        <f>Table_Query_from_Mac10[[#This Row],[unit_cost]]</f>
        <v>5.31</v>
      </c>
      <c r="L2079" s="47">
        <f>Table_Query_from_Mac10[[#This Row],[Live-cost]]*(1+Table_Query_from_Mac10[[#This Row],[CogsIncreasebyTYPE]])</f>
        <v>5.31</v>
      </c>
      <c r="M2079" s="47">
        <f>Table_Query_from_Mac10[[#This Row],[Live-cost]]*Table_Query_from_Mac10[[#This Row],[qty_to_ship]]</f>
        <v>26.549999999999997</v>
      </c>
      <c r="N2079" s="47">
        <f>IF(Table_Query_from_Mac10[[#This Row],[item_no]]="KDA",-Table_Query_from_Mac10[[#This Row],[unit_price]],Table_Query_from_Mac10[[#This Row],[Net Unit]]*Table_Query_from_Mac10[[#This Row],[qty_to_ship]])</f>
        <v>62.077500000000001</v>
      </c>
      <c r="O2079" s="47">
        <f>SUMIFS(Summary!C:C,Summary!H:H,Table_Query_from_Mac10[[#This Row],[Juiceoc]])</f>
        <v>0</v>
      </c>
      <c r="P2079" s="47">
        <f>SUMIFS(Summary!D:D,Summary!H:H,Table_Query_from_Mac10[[#This Row],[Juiceoc]])</f>
        <v>0</v>
      </c>
      <c r="Q2079" s="47">
        <f>SUMIFS(Summary!E:E,Summary!H:H,Table_Query_from_Mac10[[#This Row],[Juiceoc]])</f>
        <v>0</v>
      </c>
      <c r="R2079" s="47">
        <f>Table_Query_from_Mac10[[#This Row],[Net Unit]]*(1+Table_Query_from_Mac10[[#This Row],[PriceIncreasebyType]])</f>
        <v>12.4155</v>
      </c>
      <c r="S2079" s="47">
        <f>Table_Query_from_Mac10[[#This Row],[UnitPriceFuture]]*Table_Query_from_Mac10[[#This Row],[qtytoShipFuture]]</f>
        <v>62.077500000000001</v>
      </c>
      <c r="T2079" s="47">
        <f>ROUND(Table_Query_from_Mac10[[#This Row],[qty_to_ship]]*(1+Table_Query_from_Mac10[[#This Row],[VolumeIncreasebyType]]),0)</f>
        <v>5</v>
      </c>
      <c r="U2079" s="47">
        <f>Table_Query_from_Mac10[[#This Row],[qtytoShipFuture]]*Table_Query_from_Mac10[[#This Row],[Future-cost]]</f>
        <v>26.549999999999997</v>
      </c>
      <c r="V2079" s="47">
        <f>Table_Query_from_Mac10[[#This Row],[qtytoShipFuture]]-Table_Query_from_Mac10[[#This Row],[qty_to_ship]]</f>
        <v>0</v>
      </c>
      <c r="W2079" s="47">
        <f>Table_Query_from_Mac10[[#This Row],[UnitPriceFuture]]</f>
        <v>12.4155</v>
      </c>
      <c r="X2079" s="47">
        <f>Table_Query_from_Mac10[[#This Row],[Unit Increase]]*Table_Query_from_Mac10[[#This Row],[UnitPriceFuture]]</f>
        <v>0</v>
      </c>
      <c r="Y2079" s="47">
        <f>Table_Query_from_Mac10[[#This Row],[Unit Increase]]*Table_Query_from_Mac10[[#This Row],[Future-cost]]</f>
        <v>0</v>
      </c>
      <c r="Z2079" s="47">
        <f>-(Table_Query_from_Mac10[[#This Row],[Incremental Sales]]+((Table_Query_from_Mac10[[#This Row],[Incremental Sales]]*-(SUM(Summary!$S$8:$S$9)))))*Summary!$S$18</f>
        <v>0</v>
      </c>
      <c r="AA2079" s="47">
        <f>IFERROR(Table_Query_from_Mac10[[#This Row],[Incremental Cost]]/Table_Query_from_Mac10[[#This Row],[Incremental Sales]],0)</f>
        <v>0</v>
      </c>
      <c r="AB2079" s="47">
        <f>IFERROR(Table_Query_from_Mac10[[#This Row],[TotalCostFuture]]/Table_Query_from_Mac10[[#This Row],[totalsalesFuture]],0)</f>
        <v>0.42769119246103654</v>
      </c>
      <c r="AN2079" s="31">
        <v>20</v>
      </c>
      <c r="AO2079">
        <f t="shared" si="64"/>
        <v>5</v>
      </c>
      <c r="AQ2079" s="31">
        <v>38.130000000000003</v>
      </c>
      <c r="AR2079">
        <f t="shared" si="65"/>
        <v>13.35</v>
      </c>
    </row>
    <row r="2080" spans="1:44" x14ac:dyDescent="0.25">
      <c r="A2080">
        <v>90213</v>
      </c>
      <c r="B2080">
        <v>3</v>
      </c>
      <c r="C2080" t="s">
        <v>55</v>
      </c>
      <c r="D2080" t="s">
        <v>81</v>
      </c>
      <c r="E2080">
        <v>16</v>
      </c>
      <c r="F2080">
        <v>5.81</v>
      </c>
      <c r="G2080">
        <v>14.47</v>
      </c>
      <c r="H2080" s="1">
        <v>44859</v>
      </c>
      <c r="I2080" s="20">
        <v>7</v>
      </c>
      <c r="J2080" s="47">
        <f>Table_Query_from_Mac10[[#This Row],[unit_price]]-(Table_Query_from_Mac10[[#This Row],[unit_price]]*(Table_Query_from_Mac10[[#This Row],[discount_pct]]/100))</f>
        <v>13.457100000000001</v>
      </c>
      <c r="K2080" s="47">
        <f>Table_Query_from_Mac10[[#This Row],[unit_cost]]</f>
        <v>5.81</v>
      </c>
      <c r="L2080" s="47">
        <f>Table_Query_from_Mac10[[#This Row],[Live-cost]]*(1+Table_Query_from_Mac10[[#This Row],[CogsIncreasebyTYPE]])</f>
        <v>5.81</v>
      </c>
      <c r="M2080" s="47">
        <f>Table_Query_from_Mac10[[#This Row],[Live-cost]]*Table_Query_from_Mac10[[#This Row],[qty_to_ship]]</f>
        <v>92.96</v>
      </c>
      <c r="N2080" s="47">
        <f>IF(Table_Query_from_Mac10[[#This Row],[item_no]]="KDA",-Table_Query_from_Mac10[[#This Row],[unit_price]],Table_Query_from_Mac10[[#This Row],[Net Unit]]*Table_Query_from_Mac10[[#This Row],[qty_to_ship]])</f>
        <v>215.31360000000001</v>
      </c>
      <c r="O2080" s="47">
        <f>SUMIFS(Summary!C:C,Summary!H:H,Table_Query_from_Mac10[[#This Row],[Juiceoc]])</f>
        <v>0</v>
      </c>
      <c r="P2080" s="47">
        <f>SUMIFS(Summary!D:D,Summary!H:H,Table_Query_from_Mac10[[#This Row],[Juiceoc]])</f>
        <v>0</v>
      </c>
      <c r="Q2080" s="47">
        <f>SUMIFS(Summary!E:E,Summary!H:H,Table_Query_from_Mac10[[#This Row],[Juiceoc]])</f>
        <v>0</v>
      </c>
      <c r="R2080" s="47">
        <f>Table_Query_from_Mac10[[#This Row],[Net Unit]]*(1+Table_Query_from_Mac10[[#This Row],[PriceIncreasebyType]])</f>
        <v>13.457100000000001</v>
      </c>
      <c r="S2080" s="47">
        <f>Table_Query_from_Mac10[[#This Row],[UnitPriceFuture]]*Table_Query_from_Mac10[[#This Row],[qtytoShipFuture]]</f>
        <v>215.31360000000001</v>
      </c>
      <c r="T2080" s="47">
        <f>ROUND(Table_Query_from_Mac10[[#This Row],[qty_to_ship]]*(1+Table_Query_from_Mac10[[#This Row],[VolumeIncreasebyType]]),0)</f>
        <v>16</v>
      </c>
      <c r="U2080" s="47">
        <f>Table_Query_from_Mac10[[#This Row],[qtytoShipFuture]]*Table_Query_from_Mac10[[#This Row],[Future-cost]]</f>
        <v>92.96</v>
      </c>
      <c r="V2080" s="47">
        <f>Table_Query_from_Mac10[[#This Row],[qtytoShipFuture]]-Table_Query_from_Mac10[[#This Row],[qty_to_ship]]</f>
        <v>0</v>
      </c>
      <c r="W2080" s="47">
        <f>Table_Query_from_Mac10[[#This Row],[UnitPriceFuture]]</f>
        <v>13.457100000000001</v>
      </c>
      <c r="X2080" s="47">
        <f>Table_Query_from_Mac10[[#This Row],[Unit Increase]]*Table_Query_from_Mac10[[#This Row],[UnitPriceFuture]]</f>
        <v>0</v>
      </c>
      <c r="Y2080" s="47">
        <f>Table_Query_from_Mac10[[#This Row],[Unit Increase]]*Table_Query_from_Mac10[[#This Row],[Future-cost]]</f>
        <v>0</v>
      </c>
      <c r="Z2080" s="47">
        <f>-(Table_Query_from_Mac10[[#This Row],[Incremental Sales]]+((Table_Query_from_Mac10[[#This Row],[Incremental Sales]]*-(SUM(Summary!$S$8:$S$9)))))*Summary!$S$18</f>
        <v>0</v>
      </c>
      <c r="AA2080" s="47">
        <f>IFERROR(Table_Query_from_Mac10[[#This Row],[Incremental Cost]]/Table_Query_from_Mac10[[#This Row],[Incremental Sales]],0)</f>
        <v>0</v>
      </c>
      <c r="AB2080" s="47">
        <f>IFERROR(Table_Query_from_Mac10[[#This Row],[TotalCostFuture]]/Table_Query_from_Mac10[[#This Row],[totalsalesFuture]],0)</f>
        <v>0.43174235162107732</v>
      </c>
      <c r="AN2080" s="30">
        <v>64</v>
      </c>
      <c r="AO2080">
        <f t="shared" si="64"/>
        <v>16</v>
      </c>
      <c r="AQ2080" s="30">
        <v>41.35</v>
      </c>
      <c r="AR2080">
        <f t="shared" si="65"/>
        <v>14.47</v>
      </c>
    </row>
    <row r="2081" spans="1:44" x14ac:dyDescent="0.25">
      <c r="A2081">
        <v>90080</v>
      </c>
      <c r="B2081">
        <v>13</v>
      </c>
      <c r="C2081" t="s">
        <v>51</v>
      </c>
      <c r="D2081" t="s">
        <v>80</v>
      </c>
      <c r="E2081">
        <v>8</v>
      </c>
      <c r="F2081">
        <v>12.84</v>
      </c>
      <c r="G2081">
        <v>32.08</v>
      </c>
      <c r="H2081" s="1">
        <v>44860</v>
      </c>
      <c r="I2081" s="20">
        <v>5</v>
      </c>
      <c r="J2081" s="47">
        <f>Table_Query_from_Mac10[[#This Row],[unit_price]]-(Table_Query_from_Mac10[[#This Row],[unit_price]]*(Table_Query_from_Mac10[[#This Row],[discount_pct]]/100))</f>
        <v>30.475999999999999</v>
      </c>
      <c r="K2081" s="47">
        <f>Table_Query_from_Mac10[[#This Row],[unit_cost]]</f>
        <v>12.84</v>
      </c>
      <c r="L2081" s="47">
        <f>Table_Query_from_Mac10[[#This Row],[Live-cost]]*(1+Table_Query_from_Mac10[[#This Row],[CogsIncreasebyTYPE]])</f>
        <v>12.84</v>
      </c>
      <c r="M2081" s="47">
        <f>Table_Query_from_Mac10[[#This Row],[Live-cost]]*Table_Query_from_Mac10[[#This Row],[qty_to_ship]]</f>
        <v>102.72</v>
      </c>
      <c r="N2081" s="47">
        <f>IF(Table_Query_from_Mac10[[#This Row],[item_no]]="KDA",-Table_Query_from_Mac10[[#This Row],[unit_price]],Table_Query_from_Mac10[[#This Row],[Net Unit]]*Table_Query_from_Mac10[[#This Row],[qty_to_ship]])</f>
        <v>243.80799999999999</v>
      </c>
      <c r="O2081" s="47">
        <f>SUMIFS(Summary!C:C,Summary!H:H,Table_Query_from_Mac10[[#This Row],[Juiceoc]])</f>
        <v>0</v>
      </c>
      <c r="P2081" s="47">
        <f>SUMIFS(Summary!D:D,Summary!H:H,Table_Query_from_Mac10[[#This Row],[Juiceoc]])</f>
        <v>0</v>
      </c>
      <c r="Q2081" s="47">
        <f>SUMIFS(Summary!E:E,Summary!H:H,Table_Query_from_Mac10[[#This Row],[Juiceoc]])</f>
        <v>0</v>
      </c>
      <c r="R2081" s="47">
        <f>Table_Query_from_Mac10[[#This Row],[Net Unit]]*(1+Table_Query_from_Mac10[[#This Row],[PriceIncreasebyType]])</f>
        <v>30.475999999999999</v>
      </c>
      <c r="S2081" s="47">
        <f>Table_Query_from_Mac10[[#This Row],[UnitPriceFuture]]*Table_Query_from_Mac10[[#This Row],[qtytoShipFuture]]</f>
        <v>243.80799999999999</v>
      </c>
      <c r="T2081" s="47">
        <f>ROUND(Table_Query_from_Mac10[[#This Row],[qty_to_ship]]*(1+Table_Query_from_Mac10[[#This Row],[VolumeIncreasebyType]]),0)</f>
        <v>8</v>
      </c>
      <c r="U2081" s="47">
        <f>Table_Query_from_Mac10[[#This Row],[qtytoShipFuture]]*Table_Query_from_Mac10[[#This Row],[Future-cost]]</f>
        <v>102.72</v>
      </c>
      <c r="V2081" s="47">
        <f>Table_Query_from_Mac10[[#This Row],[qtytoShipFuture]]-Table_Query_from_Mac10[[#This Row],[qty_to_ship]]</f>
        <v>0</v>
      </c>
      <c r="W2081" s="47">
        <f>Table_Query_from_Mac10[[#This Row],[UnitPriceFuture]]</f>
        <v>30.475999999999999</v>
      </c>
      <c r="X2081" s="47">
        <f>Table_Query_from_Mac10[[#This Row],[Unit Increase]]*Table_Query_from_Mac10[[#This Row],[UnitPriceFuture]]</f>
        <v>0</v>
      </c>
      <c r="Y2081" s="47">
        <f>Table_Query_from_Mac10[[#This Row],[Unit Increase]]*Table_Query_from_Mac10[[#This Row],[Future-cost]]</f>
        <v>0</v>
      </c>
      <c r="Z2081" s="47">
        <f>-(Table_Query_from_Mac10[[#This Row],[Incremental Sales]]+((Table_Query_from_Mac10[[#This Row],[Incremental Sales]]*-(SUM(Summary!$S$8:$S$9)))))*Summary!$S$18</f>
        <v>0</v>
      </c>
      <c r="AA2081" s="47">
        <f>IFERROR(Table_Query_from_Mac10[[#This Row],[Incremental Cost]]/Table_Query_from_Mac10[[#This Row],[Incremental Sales]],0)</f>
        <v>0</v>
      </c>
      <c r="AB2081" s="47">
        <f>IFERROR(Table_Query_from_Mac10[[#This Row],[TotalCostFuture]]/Table_Query_from_Mac10[[#This Row],[totalsalesFuture]],0)</f>
        <v>0.42131513321958264</v>
      </c>
      <c r="AN2081" s="31">
        <v>32</v>
      </c>
      <c r="AO2081">
        <f t="shared" si="64"/>
        <v>8</v>
      </c>
      <c r="AQ2081" s="31">
        <v>91.66</v>
      </c>
      <c r="AR2081">
        <f t="shared" si="65"/>
        <v>32.08</v>
      </c>
    </row>
    <row r="2082" spans="1:44" x14ac:dyDescent="0.25">
      <c r="A2082">
        <v>90214</v>
      </c>
      <c r="B2082">
        <v>1</v>
      </c>
      <c r="C2082" t="s">
        <v>51</v>
      </c>
      <c r="D2082" t="s">
        <v>80</v>
      </c>
      <c r="E2082">
        <v>7</v>
      </c>
      <c r="F2082">
        <v>3.92</v>
      </c>
      <c r="G2082">
        <v>9.48</v>
      </c>
      <c r="H2082" s="1">
        <v>44861</v>
      </c>
      <c r="I2082" s="20">
        <v>0</v>
      </c>
      <c r="J2082" s="47">
        <f>Table_Query_from_Mac10[[#This Row],[unit_price]]-(Table_Query_from_Mac10[[#This Row],[unit_price]]*(Table_Query_from_Mac10[[#This Row],[discount_pct]]/100))</f>
        <v>9.48</v>
      </c>
      <c r="K2082" s="47">
        <f>Table_Query_from_Mac10[[#This Row],[unit_cost]]</f>
        <v>3.92</v>
      </c>
      <c r="L2082" s="47">
        <f>Table_Query_from_Mac10[[#This Row],[Live-cost]]*(1+Table_Query_from_Mac10[[#This Row],[CogsIncreasebyTYPE]])</f>
        <v>3.92</v>
      </c>
      <c r="M2082" s="47">
        <f>Table_Query_from_Mac10[[#This Row],[Live-cost]]*Table_Query_from_Mac10[[#This Row],[qty_to_ship]]</f>
        <v>27.439999999999998</v>
      </c>
      <c r="N2082" s="47">
        <f>IF(Table_Query_from_Mac10[[#This Row],[item_no]]="KDA",-Table_Query_from_Mac10[[#This Row],[unit_price]],Table_Query_from_Mac10[[#This Row],[Net Unit]]*Table_Query_from_Mac10[[#This Row],[qty_to_ship]])</f>
        <v>66.36</v>
      </c>
      <c r="O2082" s="47">
        <f>SUMIFS(Summary!C:C,Summary!H:H,Table_Query_from_Mac10[[#This Row],[Juiceoc]])</f>
        <v>0</v>
      </c>
      <c r="P2082" s="47">
        <f>SUMIFS(Summary!D:D,Summary!H:H,Table_Query_from_Mac10[[#This Row],[Juiceoc]])</f>
        <v>0</v>
      </c>
      <c r="Q2082" s="47">
        <f>SUMIFS(Summary!E:E,Summary!H:H,Table_Query_from_Mac10[[#This Row],[Juiceoc]])</f>
        <v>0</v>
      </c>
      <c r="R2082" s="47">
        <f>Table_Query_from_Mac10[[#This Row],[Net Unit]]*(1+Table_Query_from_Mac10[[#This Row],[PriceIncreasebyType]])</f>
        <v>9.48</v>
      </c>
      <c r="S2082" s="47">
        <f>Table_Query_from_Mac10[[#This Row],[UnitPriceFuture]]*Table_Query_from_Mac10[[#This Row],[qtytoShipFuture]]</f>
        <v>66.36</v>
      </c>
      <c r="T2082" s="47">
        <f>ROUND(Table_Query_from_Mac10[[#This Row],[qty_to_ship]]*(1+Table_Query_from_Mac10[[#This Row],[VolumeIncreasebyType]]),0)</f>
        <v>7</v>
      </c>
      <c r="U2082" s="47">
        <f>Table_Query_from_Mac10[[#This Row],[qtytoShipFuture]]*Table_Query_from_Mac10[[#This Row],[Future-cost]]</f>
        <v>27.439999999999998</v>
      </c>
      <c r="V2082" s="47">
        <f>Table_Query_from_Mac10[[#This Row],[qtytoShipFuture]]-Table_Query_from_Mac10[[#This Row],[qty_to_ship]]</f>
        <v>0</v>
      </c>
      <c r="W2082" s="47">
        <f>Table_Query_from_Mac10[[#This Row],[UnitPriceFuture]]</f>
        <v>9.48</v>
      </c>
      <c r="X2082" s="47">
        <f>Table_Query_from_Mac10[[#This Row],[Unit Increase]]*Table_Query_from_Mac10[[#This Row],[UnitPriceFuture]]</f>
        <v>0</v>
      </c>
      <c r="Y2082" s="47">
        <f>Table_Query_from_Mac10[[#This Row],[Unit Increase]]*Table_Query_from_Mac10[[#This Row],[Future-cost]]</f>
        <v>0</v>
      </c>
      <c r="Z2082" s="47">
        <f>-(Table_Query_from_Mac10[[#This Row],[Incremental Sales]]+((Table_Query_from_Mac10[[#This Row],[Incremental Sales]]*-(SUM(Summary!$S$8:$S$9)))))*Summary!$S$18</f>
        <v>0</v>
      </c>
      <c r="AA2082" s="47">
        <f>IFERROR(Table_Query_from_Mac10[[#This Row],[Incremental Cost]]/Table_Query_from_Mac10[[#This Row],[Incremental Sales]],0)</f>
        <v>0</v>
      </c>
      <c r="AB2082" s="47">
        <f>IFERROR(Table_Query_from_Mac10[[#This Row],[TotalCostFuture]]/Table_Query_from_Mac10[[#This Row],[totalsalesFuture]],0)</f>
        <v>0.4135021097046413</v>
      </c>
      <c r="AN2082" s="30">
        <v>25</v>
      </c>
      <c r="AO2082">
        <f t="shared" si="64"/>
        <v>7</v>
      </c>
      <c r="AQ2082" s="30">
        <v>27.09</v>
      </c>
      <c r="AR2082">
        <f t="shared" si="65"/>
        <v>9.48</v>
      </c>
    </row>
    <row r="2083" spans="1:44" x14ac:dyDescent="0.25">
      <c r="A2083">
        <v>90214</v>
      </c>
      <c r="B2083">
        <v>2</v>
      </c>
      <c r="C2083" t="s">
        <v>53</v>
      </c>
      <c r="D2083" t="s">
        <v>80</v>
      </c>
      <c r="E2083">
        <v>25</v>
      </c>
      <c r="F2083">
        <v>5.36</v>
      </c>
      <c r="G2083">
        <v>12.77</v>
      </c>
      <c r="H2083" s="1">
        <v>44861</v>
      </c>
      <c r="I2083" s="20">
        <v>0</v>
      </c>
      <c r="J2083" s="47">
        <f>Table_Query_from_Mac10[[#This Row],[unit_price]]-(Table_Query_from_Mac10[[#This Row],[unit_price]]*(Table_Query_from_Mac10[[#This Row],[discount_pct]]/100))</f>
        <v>12.77</v>
      </c>
      <c r="K2083" s="47">
        <f>Table_Query_from_Mac10[[#This Row],[unit_cost]]</f>
        <v>5.36</v>
      </c>
      <c r="L2083" s="47">
        <f>Table_Query_from_Mac10[[#This Row],[Live-cost]]*(1+Table_Query_from_Mac10[[#This Row],[CogsIncreasebyTYPE]])</f>
        <v>5.36</v>
      </c>
      <c r="M2083" s="47">
        <f>Table_Query_from_Mac10[[#This Row],[Live-cost]]*Table_Query_from_Mac10[[#This Row],[qty_to_ship]]</f>
        <v>134</v>
      </c>
      <c r="N2083" s="47">
        <f>IF(Table_Query_from_Mac10[[#This Row],[item_no]]="KDA",-Table_Query_from_Mac10[[#This Row],[unit_price]],Table_Query_from_Mac10[[#This Row],[Net Unit]]*Table_Query_from_Mac10[[#This Row],[qty_to_ship]])</f>
        <v>319.25</v>
      </c>
      <c r="O2083" s="47">
        <f>SUMIFS(Summary!C:C,Summary!H:H,Table_Query_from_Mac10[[#This Row],[Juiceoc]])</f>
        <v>0</v>
      </c>
      <c r="P2083" s="47">
        <f>SUMIFS(Summary!D:D,Summary!H:H,Table_Query_from_Mac10[[#This Row],[Juiceoc]])</f>
        <v>0</v>
      </c>
      <c r="Q2083" s="47">
        <f>SUMIFS(Summary!E:E,Summary!H:H,Table_Query_from_Mac10[[#This Row],[Juiceoc]])</f>
        <v>0</v>
      </c>
      <c r="R2083" s="47">
        <f>Table_Query_from_Mac10[[#This Row],[Net Unit]]*(1+Table_Query_from_Mac10[[#This Row],[PriceIncreasebyType]])</f>
        <v>12.77</v>
      </c>
      <c r="S2083" s="47">
        <f>Table_Query_from_Mac10[[#This Row],[UnitPriceFuture]]*Table_Query_from_Mac10[[#This Row],[qtytoShipFuture]]</f>
        <v>319.25</v>
      </c>
      <c r="T2083" s="47">
        <f>ROUND(Table_Query_from_Mac10[[#This Row],[qty_to_ship]]*(1+Table_Query_from_Mac10[[#This Row],[VolumeIncreasebyType]]),0)</f>
        <v>25</v>
      </c>
      <c r="U2083" s="47">
        <f>Table_Query_from_Mac10[[#This Row],[qtytoShipFuture]]*Table_Query_from_Mac10[[#This Row],[Future-cost]]</f>
        <v>134</v>
      </c>
      <c r="V2083" s="47">
        <f>Table_Query_from_Mac10[[#This Row],[qtytoShipFuture]]-Table_Query_from_Mac10[[#This Row],[qty_to_ship]]</f>
        <v>0</v>
      </c>
      <c r="W2083" s="47">
        <f>Table_Query_from_Mac10[[#This Row],[UnitPriceFuture]]</f>
        <v>12.77</v>
      </c>
      <c r="X2083" s="47">
        <f>Table_Query_from_Mac10[[#This Row],[Unit Increase]]*Table_Query_from_Mac10[[#This Row],[UnitPriceFuture]]</f>
        <v>0</v>
      </c>
      <c r="Y2083" s="47">
        <f>Table_Query_from_Mac10[[#This Row],[Unit Increase]]*Table_Query_from_Mac10[[#This Row],[Future-cost]]</f>
        <v>0</v>
      </c>
      <c r="Z2083" s="47">
        <f>-(Table_Query_from_Mac10[[#This Row],[Incremental Sales]]+((Table_Query_from_Mac10[[#This Row],[Incremental Sales]]*-(SUM(Summary!$S$8:$S$9)))))*Summary!$S$18</f>
        <v>0</v>
      </c>
      <c r="AA2083" s="47">
        <f>IFERROR(Table_Query_from_Mac10[[#This Row],[Incremental Cost]]/Table_Query_from_Mac10[[#This Row],[Incremental Sales]],0)</f>
        <v>0</v>
      </c>
      <c r="AB2083" s="47">
        <f>IFERROR(Table_Query_from_Mac10[[#This Row],[TotalCostFuture]]/Table_Query_from_Mac10[[#This Row],[totalsalesFuture]],0)</f>
        <v>0.41973375097885668</v>
      </c>
      <c r="AN2083" s="31">
        <v>100</v>
      </c>
      <c r="AO2083">
        <f t="shared" si="64"/>
        <v>25</v>
      </c>
      <c r="AQ2083" s="31">
        <v>36.49</v>
      </c>
      <c r="AR2083">
        <f t="shared" si="65"/>
        <v>12.77</v>
      </c>
    </row>
    <row r="2084" spans="1:44" x14ac:dyDescent="0.25">
      <c r="A2084">
        <v>90214</v>
      </c>
      <c r="B2084">
        <v>3</v>
      </c>
      <c r="C2084" t="s">
        <v>53</v>
      </c>
      <c r="D2084" t="s">
        <v>80</v>
      </c>
      <c r="E2084">
        <v>100</v>
      </c>
      <c r="F2084">
        <v>5.8</v>
      </c>
      <c r="G2084">
        <v>13.5</v>
      </c>
      <c r="H2084" s="1">
        <v>44861</v>
      </c>
      <c r="I2084" s="20">
        <v>0</v>
      </c>
      <c r="J2084" s="47">
        <f>Table_Query_from_Mac10[[#This Row],[unit_price]]-(Table_Query_from_Mac10[[#This Row],[unit_price]]*(Table_Query_from_Mac10[[#This Row],[discount_pct]]/100))</f>
        <v>13.5</v>
      </c>
      <c r="K2084" s="47">
        <f>Table_Query_from_Mac10[[#This Row],[unit_cost]]</f>
        <v>5.8</v>
      </c>
      <c r="L2084" s="47">
        <f>Table_Query_from_Mac10[[#This Row],[Live-cost]]*(1+Table_Query_from_Mac10[[#This Row],[CogsIncreasebyTYPE]])</f>
        <v>5.8</v>
      </c>
      <c r="M2084" s="47">
        <f>Table_Query_from_Mac10[[#This Row],[Live-cost]]*Table_Query_from_Mac10[[#This Row],[qty_to_ship]]</f>
        <v>580</v>
      </c>
      <c r="N2084" s="47">
        <f>IF(Table_Query_from_Mac10[[#This Row],[item_no]]="KDA",-Table_Query_from_Mac10[[#This Row],[unit_price]],Table_Query_from_Mac10[[#This Row],[Net Unit]]*Table_Query_from_Mac10[[#This Row],[qty_to_ship]])</f>
        <v>1350</v>
      </c>
      <c r="O2084" s="47">
        <f>SUMIFS(Summary!C:C,Summary!H:H,Table_Query_from_Mac10[[#This Row],[Juiceoc]])</f>
        <v>0</v>
      </c>
      <c r="P2084" s="47">
        <f>SUMIFS(Summary!D:D,Summary!H:H,Table_Query_from_Mac10[[#This Row],[Juiceoc]])</f>
        <v>0</v>
      </c>
      <c r="Q2084" s="47">
        <f>SUMIFS(Summary!E:E,Summary!H:H,Table_Query_from_Mac10[[#This Row],[Juiceoc]])</f>
        <v>0</v>
      </c>
      <c r="R2084" s="47">
        <f>Table_Query_from_Mac10[[#This Row],[Net Unit]]*(1+Table_Query_from_Mac10[[#This Row],[PriceIncreasebyType]])</f>
        <v>13.5</v>
      </c>
      <c r="S2084" s="47">
        <f>Table_Query_from_Mac10[[#This Row],[UnitPriceFuture]]*Table_Query_from_Mac10[[#This Row],[qtytoShipFuture]]</f>
        <v>1350</v>
      </c>
      <c r="T2084" s="47">
        <f>ROUND(Table_Query_from_Mac10[[#This Row],[qty_to_ship]]*(1+Table_Query_from_Mac10[[#This Row],[VolumeIncreasebyType]]),0)</f>
        <v>100</v>
      </c>
      <c r="U2084" s="47">
        <f>Table_Query_from_Mac10[[#This Row],[qtytoShipFuture]]*Table_Query_from_Mac10[[#This Row],[Future-cost]]</f>
        <v>580</v>
      </c>
      <c r="V2084" s="47">
        <f>Table_Query_from_Mac10[[#This Row],[qtytoShipFuture]]-Table_Query_from_Mac10[[#This Row],[qty_to_ship]]</f>
        <v>0</v>
      </c>
      <c r="W2084" s="47">
        <f>Table_Query_from_Mac10[[#This Row],[UnitPriceFuture]]</f>
        <v>13.5</v>
      </c>
      <c r="X2084" s="47">
        <f>Table_Query_from_Mac10[[#This Row],[Unit Increase]]*Table_Query_from_Mac10[[#This Row],[UnitPriceFuture]]</f>
        <v>0</v>
      </c>
      <c r="Y2084" s="47">
        <f>Table_Query_from_Mac10[[#This Row],[Unit Increase]]*Table_Query_from_Mac10[[#This Row],[Future-cost]]</f>
        <v>0</v>
      </c>
      <c r="Z2084" s="47">
        <f>-(Table_Query_from_Mac10[[#This Row],[Incremental Sales]]+((Table_Query_from_Mac10[[#This Row],[Incremental Sales]]*-(SUM(Summary!$S$8:$S$9)))))*Summary!$S$18</f>
        <v>0</v>
      </c>
      <c r="AA2084" s="47">
        <f>IFERROR(Table_Query_from_Mac10[[#This Row],[Incremental Cost]]/Table_Query_from_Mac10[[#This Row],[Incremental Sales]],0)</f>
        <v>0</v>
      </c>
      <c r="AB2084" s="47">
        <f>IFERROR(Table_Query_from_Mac10[[#This Row],[TotalCostFuture]]/Table_Query_from_Mac10[[#This Row],[totalsalesFuture]],0)</f>
        <v>0.42962962962962964</v>
      </c>
      <c r="AN2084" s="30">
        <v>400</v>
      </c>
      <c r="AO2084">
        <f t="shared" si="64"/>
        <v>100</v>
      </c>
      <c r="AQ2084" s="30">
        <v>38.57</v>
      </c>
      <c r="AR2084">
        <f t="shared" si="65"/>
        <v>13.5</v>
      </c>
    </row>
    <row r="2085" spans="1:44" x14ac:dyDescent="0.25">
      <c r="A2085">
        <v>90214</v>
      </c>
      <c r="B2085">
        <v>4</v>
      </c>
      <c r="C2085" t="s">
        <v>53</v>
      </c>
      <c r="D2085" t="s">
        <v>80</v>
      </c>
      <c r="E2085">
        <v>16</v>
      </c>
      <c r="F2085">
        <v>6.45</v>
      </c>
      <c r="G2085">
        <v>15.12</v>
      </c>
      <c r="H2085" s="1">
        <v>44861</v>
      </c>
      <c r="I2085" s="20">
        <v>0</v>
      </c>
      <c r="J2085" s="47">
        <f>Table_Query_from_Mac10[[#This Row],[unit_price]]-(Table_Query_from_Mac10[[#This Row],[unit_price]]*(Table_Query_from_Mac10[[#This Row],[discount_pct]]/100))</f>
        <v>15.12</v>
      </c>
      <c r="K2085" s="47">
        <f>Table_Query_from_Mac10[[#This Row],[unit_cost]]</f>
        <v>6.45</v>
      </c>
      <c r="L2085" s="47">
        <f>Table_Query_from_Mac10[[#This Row],[Live-cost]]*(1+Table_Query_from_Mac10[[#This Row],[CogsIncreasebyTYPE]])</f>
        <v>6.45</v>
      </c>
      <c r="M2085" s="47">
        <f>Table_Query_from_Mac10[[#This Row],[Live-cost]]*Table_Query_from_Mac10[[#This Row],[qty_to_ship]]</f>
        <v>103.2</v>
      </c>
      <c r="N2085" s="47">
        <f>IF(Table_Query_from_Mac10[[#This Row],[item_no]]="KDA",-Table_Query_from_Mac10[[#This Row],[unit_price]],Table_Query_from_Mac10[[#This Row],[Net Unit]]*Table_Query_from_Mac10[[#This Row],[qty_to_ship]])</f>
        <v>241.92</v>
      </c>
      <c r="O2085" s="47">
        <f>SUMIFS(Summary!C:C,Summary!H:H,Table_Query_from_Mac10[[#This Row],[Juiceoc]])</f>
        <v>0</v>
      </c>
      <c r="P2085" s="47">
        <f>SUMIFS(Summary!D:D,Summary!H:H,Table_Query_from_Mac10[[#This Row],[Juiceoc]])</f>
        <v>0</v>
      </c>
      <c r="Q2085" s="47">
        <f>SUMIFS(Summary!E:E,Summary!H:H,Table_Query_from_Mac10[[#This Row],[Juiceoc]])</f>
        <v>0</v>
      </c>
      <c r="R2085" s="47">
        <f>Table_Query_from_Mac10[[#This Row],[Net Unit]]*(1+Table_Query_from_Mac10[[#This Row],[PriceIncreasebyType]])</f>
        <v>15.12</v>
      </c>
      <c r="S2085" s="47">
        <f>Table_Query_from_Mac10[[#This Row],[UnitPriceFuture]]*Table_Query_from_Mac10[[#This Row],[qtytoShipFuture]]</f>
        <v>241.92</v>
      </c>
      <c r="T2085" s="47">
        <f>ROUND(Table_Query_from_Mac10[[#This Row],[qty_to_ship]]*(1+Table_Query_from_Mac10[[#This Row],[VolumeIncreasebyType]]),0)</f>
        <v>16</v>
      </c>
      <c r="U2085" s="47">
        <f>Table_Query_from_Mac10[[#This Row],[qtytoShipFuture]]*Table_Query_from_Mac10[[#This Row],[Future-cost]]</f>
        <v>103.2</v>
      </c>
      <c r="V2085" s="47">
        <f>Table_Query_from_Mac10[[#This Row],[qtytoShipFuture]]-Table_Query_from_Mac10[[#This Row],[qty_to_ship]]</f>
        <v>0</v>
      </c>
      <c r="W2085" s="47">
        <f>Table_Query_from_Mac10[[#This Row],[UnitPriceFuture]]</f>
        <v>15.12</v>
      </c>
      <c r="X2085" s="47">
        <f>Table_Query_from_Mac10[[#This Row],[Unit Increase]]*Table_Query_from_Mac10[[#This Row],[UnitPriceFuture]]</f>
        <v>0</v>
      </c>
      <c r="Y2085" s="47">
        <f>Table_Query_from_Mac10[[#This Row],[Unit Increase]]*Table_Query_from_Mac10[[#This Row],[Future-cost]]</f>
        <v>0</v>
      </c>
      <c r="Z2085" s="47">
        <f>-(Table_Query_from_Mac10[[#This Row],[Incremental Sales]]+((Table_Query_from_Mac10[[#This Row],[Incremental Sales]]*-(SUM(Summary!$S$8:$S$9)))))*Summary!$S$18</f>
        <v>0</v>
      </c>
      <c r="AA2085" s="47">
        <f>IFERROR(Table_Query_from_Mac10[[#This Row],[Incremental Cost]]/Table_Query_from_Mac10[[#This Row],[Incremental Sales]],0)</f>
        <v>0</v>
      </c>
      <c r="AB2085" s="47">
        <f>IFERROR(Table_Query_from_Mac10[[#This Row],[TotalCostFuture]]/Table_Query_from_Mac10[[#This Row],[totalsalesFuture]],0)</f>
        <v>0.42658730158730163</v>
      </c>
      <c r="AN2085" s="31">
        <v>64</v>
      </c>
      <c r="AO2085">
        <f t="shared" si="64"/>
        <v>16</v>
      </c>
      <c r="AQ2085" s="31">
        <v>43.19</v>
      </c>
      <c r="AR2085">
        <f t="shared" si="65"/>
        <v>15.12</v>
      </c>
    </row>
    <row r="2086" spans="1:44" x14ac:dyDescent="0.25">
      <c r="A2086">
        <v>90214</v>
      </c>
      <c r="B2086">
        <v>5</v>
      </c>
      <c r="C2086" t="s">
        <v>53</v>
      </c>
      <c r="D2086" t="s">
        <v>80</v>
      </c>
      <c r="E2086">
        <v>32</v>
      </c>
      <c r="F2086">
        <v>7.01</v>
      </c>
      <c r="G2086">
        <v>16.5</v>
      </c>
      <c r="H2086" s="1">
        <v>44861</v>
      </c>
      <c r="I2086" s="20">
        <v>0</v>
      </c>
      <c r="J2086" s="47">
        <f>Table_Query_from_Mac10[[#This Row],[unit_price]]-(Table_Query_from_Mac10[[#This Row],[unit_price]]*(Table_Query_from_Mac10[[#This Row],[discount_pct]]/100))</f>
        <v>16.5</v>
      </c>
      <c r="K2086" s="47">
        <f>Table_Query_from_Mac10[[#This Row],[unit_cost]]</f>
        <v>7.01</v>
      </c>
      <c r="L2086" s="47">
        <f>Table_Query_from_Mac10[[#This Row],[Live-cost]]*(1+Table_Query_from_Mac10[[#This Row],[CogsIncreasebyTYPE]])</f>
        <v>7.01</v>
      </c>
      <c r="M2086" s="47">
        <f>Table_Query_from_Mac10[[#This Row],[Live-cost]]*Table_Query_from_Mac10[[#This Row],[qty_to_ship]]</f>
        <v>224.32</v>
      </c>
      <c r="N2086" s="47">
        <f>IF(Table_Query_from_Mac10[[#This Row],[item_no]]="KDA",-Table_Query_from_Mac10[[#This Row],[unit_price]],Table_Query_from_Mac10[[#This Row],[Net Unit]]*Table_Query_from_Mac10[[#This Row],[qty_to_ship]])</f>
        <v>528</v>
      </c>
      <c r="O2086" s="47">
        <f>SUMIFS(Summary!C:C,Summary!H:H,Table_Query_from_Mac10[[#This Row],[Juiceoc]])</f>
        <v>0</v>
      </c>
      <c r="P2086" s="47">
        <f>SUMIFS(Summary!D:D,Summary!H:H,Table_Query_from_Mac10[[#This Row],[Juiceoc]])</f>
        <v>0</v>
      </c>
      <c r="Q2086" s="47">
        <f>SUMIFS(Summary!E:E,Summary!H:H,Table_Query_from_Mac10[[#This Row],[Juiceoc]])</f>
        <v>0</v>
      </c>
      <c r="R2086" s="47">
        <f>Table_Query_from_Mac10[[#This Row],[Net Unit]]*(1+Table_Query_from_Mac10[[#This Row],[PriceIncreasebyType]])</f>
        <v>16.5</v>
      </c>
      <c r="S2086" s="47">
        <f>Table_Query_from_Mac10[[#This Row],[UnitPriceFuture]]*Table_Query_from_Mac10[[#This Row],[qtytoShipFuture]]</f>
        <v>528</v>
      </c>
      <c r="T2086" s="47">
        <f>ROUND(Table_Query_from_Mac10[[#This Row],[qty_to_ship]]*(1+Table_Query_from_Mac10[[#This Row],[VolumeIncreasebyType]]),0)</f>
        <v>32</v>
      </c>
      <c r="U2086" s="47">
        <f>Table_Query_from_Mac10[[#This Row],[qtytoShipFuture]]*Table_Query_from_Mac10[[#This Row],[Future-cost]]</f>
        <v>224.32</v>
      </c>
      <c r="V2086" s="47">
        <f>Table_Query_from_Mac10[[#This Row],[qtytoShipFuture]]-Table_Query_from_Mac10[[#This Row],[qty_to_ship]]</f>
        <v>0</v>
      </c>
      <c r="W2086" s="47">
        <f>Table_Query_from_Mac10[[#This Row],[UnitPriceFuture]]</f>
        <v>16.5</v>
      </c>
      <c r="X2086" s="47">
        <f>Table_Query_from_Mac10[[#This Row],[Unit Increase]]*Table_Query_from_Mac10[[#This Row],[UnitPriceFuture]]</f>
        <v>0</v>
      </c>
      <c r="Y2086" s="47">
        <f>Table_Query_from_Mac10[[#This Row],[Unit Increase]]*Table_Query_from_Mac10[[#This Row],[Future-cost]]</f>
        <v>0</v>
      </c>
      <c r="Z2086" s="47">
        <f>-(Table_Query_from_Mac10[[#This Row],[Incremental Sales]]+((Table_Query_from_Mac10[[#This Row],[Incremental Sales]]*-(SUM(Summary!$S$8:$S$9)))))*Summary!$S$18</f>
        <v>0</v>
      </c>
      <c r="AA2086" s="47">
        <f>IFERROR(Table_Query_from_Mac10[[#This Row],[Incremental Cost]]/Table_Query_from_Mac10[[#This Row],[Incremental Sales]],0)</f>
        <v>0</v>
      </c>
      <c r="AB2086" s="47">
        <f>IFERROR(Table_Query_from_Mac10[[#This Row],[TotalCostFuture]]/Table_Query_from_Mac10[[#This Row],[totalsalesFuture]],0)</f>
        <v>0.42484848484848481</v>
      </c>
      <c r="AN2086" s="30">
        <v>128</v>
      </c>
      <c r="AO2086">
        <f t="shared" si="64"/>
        <v>32</v>
      </c>
      <c r="AQ2086" s="30">
        <v>47.13</v>
      </c>
      <c r="AR2086">
        <f t="shared" si="65"/>
        <v>16.5</v>
      </c>
    </row>
    <row r="2087" spans="1:44" x14ac:dyDescent="0.25">
      <c r="A2087">
        <v>90214</v>
      </c>
      <c r="B2087">
        <v>6</v>
      </c>
      <c r="C2087" t="s">
        <v>53</v>
      </c>
      <c r="D2087" t="s">
        <v>80</v>
      </c>
      <c r="E2087">
        <v>5</v>
      </c>
      <c r="F2087">
        <v>9.77</v>
      </c>
      <c r="G2087">
        <v>24.37</v>
      </c>
      <c r="H2087" s="1">
        <v>44861</v>
      </c>
      <c r="I2087" s="20">
        <v>0</v>
      </c>
      <c r="J2087" s="47">
        <f>Table_Query_from_Mac10[[#This Row],[unit_price]]-(Table_Query_from_Mac10[[#This Row],[unit_price]]*(Table_Query_from_Mac10[[#This Row],[discount_pct]]/100))</f>
        <v>24.37</v>
      </c>
      <c r="K2087" s="47">
        <f>Table_Query_from_Mac10[[#This Row],[unit_cost]]</f>
        <v>9.77</v>
      </c>
      <c r="L2087" s="47">
        <f>Table_Query_from_Mac10[[#This Row],[Live-cost]]*(1+Table_Query_from_Mac10[[#This Row],[CogsIncreasebyTYPE]])</f>
        <v>9.77</v>
      </c>
      <c r="M2087" s="47">
        <f>Table_Query_from_Mac10[[#This Row],[Live-cost]]*Table_Query_from_Mac10[[#This Row],[qty_to_ship]]</f>
        <v>48.849999999999994</v>
      </c>
      <c r="N2087" s="47">
        <f>IF(Table_Query_from_Mac10[[#This Row],[item_no]]="KDA",-Table_Query_from_Mac10[[#This Row],[unit_price]],Table_Query_from_Mac10[[#This Row],[Net Unit]]*Table_Query_from_Mac10[[#This Row],[qty_to_ship]])</f>
        <v>121.85000000000001</v>
      </c>
      <c r="O2087" s="47">
        <f>SUMIFS(Summary!C:C,Summary!H:H,Table_Query_from_Mac10[[#This Row],[Juiceoc]])</f>
        <v>0</v>
      </c>
      <c r="P2087" s="47">
        <f>SUMIFS(Summary!D:D,Summary!H:H,Table_Query_from_Mac10[[#This Row],[Juiceoc]])</f>
        <v>0</v>
      </c>
      <c r="Q2087" s="47">
        <f>SUMIFS(Summary!E:E,Summary!H:H,Table_Query_from_Mac10[[#This Row],[Juiceoc]])</f>
        <v>0</v>
      </c>
      <c r="R2087" s="47">
        <f>Table_Query_from_Mac10[[#This Row],[Net Unit]]*(1+Table_Query_from_Mac10[[#This Row],[PriceIncreasebyType]])</f>
        <v>24.37</v>
      </c>
      <c r="S2087" s="47">
        <f>Table_Query_from_Mac10[[#This Row],[UnitPriceFuture]]*Table_Query_from_Mac10[[#This Row],[qtytoShipFuture]]</f>
        <v>121.85000000000001</v>
      </c>
      <c r="T2087" s="47">
        <f>ROUND(Table_Query_from_Mac10[[#This Row],[qty_to_ship]]*(1+Table_Query_from_Mac10[[#This Row],[VolumeIncreasebyType]]),0)</f>
        <v>5</v>
      </c>
      <c r="U2087" s="47">
        <f>Table_Query_from_Mac10[[#This Row],[qtytoShipFuture]]*Table_Query_from_Mac10[[#This Row],[Future-cost]]</f>
        <v>48.849999999999994</v>
      </c>
      <c r="V2087" s="47">
        <f>Table_Query_from_Mac10[[#This Row],[qtytoShipFuture]]-Table_Query_from_Mac10[[#This Row],[qty_to_ship]]</f>
        <v>0</v>
      </c>
      <c r="W2087" s="47">
        <f>Table_Query_from_Mac10[[#This Row],[UnitPriceFuture]]</f>
        <v>24.37</v>
      </c>
      <c r="X2087" s="47">
        <f>Table_Query_from_Mac10[[#This Row],[Unit Increase]]*Table_Query_from_Mac10[[#This Row],[UnitPriceFuture]]</f>
        <v>0</v>
      </c>
      <c r="Y2087" s="47">
        <f>Table_Query_from_Mac10[[#This Row],[Unit Increase]]*Table_Query_from_Mac10[[#This Row],[Future-cost]]</f>
        <v>0</v>
      </c>
      <c r="Z2087" s="47">
        <f>-(Table_Query_from_Mac10[[#This Row],[Incremental Sales]]+((Table_Query_from_Mac10[[#This Row],[Incremental Sales]]*-(SUM(Summary!$S$8:$S$9)))))*Summary!$S$18</f>
        <v>0</v>
      </c>
      <c r="AA2087" s="47">
        <f>IFERROR(Table_Query_from_Mac10[[#This Row],[Incremental Cost]]/Table_Query_from_Mac10[[#This Row],[Incremental Sales]],0)</f>
        <v>0</v>
      </c>
      <c r="AB2087" s="47">
        <f>IFERROR(Table_Query_from_Mac10[[#This Row],[TotalCostFuture]]/Table_Query_from_Mac10[[#This Row],[totalsalesFuture]],0)</f>
        <v>0.40090274928190389</v>
      </c>
      <c r="AN2087" s="31">
        <v>18</v>
      </c>
      <c r="AO2087">
        <f t="shared" si="64"/>
        <v>5</v>
      </c>
      <c r="AQ2087" s="31">
        <v>69.64</v>
      </c>
      <c r="AR2087">
        <f t="shared" si="65"/>
        <v>24.37</v>
      </c>
    </row>
    <row r="2088" spans="1:44" x14ac:dyDescent="0.25">
      <c r="A2088">
        <v>90214</v>
      </c>
      <c r="B2088">
        <v>7</v>
      </c>
      <c r="C2088" t="s">
        <v>53</v>
      </c>
      <c r="D2088" t="s">
        <v>80</v>
      </c>
      <c r="E2088">
        <v>6</v>
      </c>
      <c r="F2088">
        <v>11.16</v>
      </c>
      <c r="G2088">
        <v>28.11</v>
      </c>
      <c r="H2088" s="1">
        <v>44861</v>
      </c>
      <c r="I2088" s="20">
        <v>0</v>
      </c>
      <c r="J2088" s="47">
        <f>Table_Query_from_Mac10[[#This Row],[unit_price]]-(Table_Query_from_Mac10[[#This Row],[unit_price]]*(Table_Query_from_Mac10[[#This Row],[discount_pct]]/100))</f>
        <v>28.11</v>
      </c>
      <c r="K2088" s="47">
        <f>Table_Query_from_Mac10[[#This Row],[unit_cost]]</f>
        <v>11.16</v>
      </c>
      <c r="L2088" s="47">
        <f>Table_Query_from_Mac10[[#This Row],[Live-cost]]*(1+Table_Query_from_Mac10[[#This Row],[CogsIncreasebyTYPE]])</f>
        <v>11.16</v>
      </c>
      <c r="M2088" s="47">
        <f>Table_Query_from_Mac10[[#This Row],[Live-cost]]*Table_Query_from_Mac10[[#This Row],[qty_to_ship]]</f>
        <v>66.960000000000008</v>
      </c>
      <c r="N2088" s="47">
        <f>IF(Table_Query_from_Mac10[[#This Row],[item_no]]="KDA",-Table_Query_from_Mac10[[#This Row],[unit_price]],Table_Query_from_Mac10[[#This Row],[Net Unit]]*Table_Query_from_Mac10[[#This Row],[qty_to_ship]])</f>
        <v>168.66</v>
      </c>
      <c r="O2088" s="47">
        <f>SUMIFS(Summary!C:C,Summary!H:H,Table_Query_from_Mac10[[#This Row],[Juiceoc]])</f>
        <v>0</v>
      </c>
      <c r="P2088" s="47">
        <f>SUMIFS(Summary!D:D,Summary!H:H,Table_Query_from_Mac10[[#This Row],[Juiceoc]])</f>
        <v>0</v>
      </c>
      <c r="Q2088" s="47">
        <f>SUMIFS(Summary!E:E,Summary!H:H,Table_Query_from_Mac10[[#This Row],[Juiceoc]])</f>
        <v>0</v>
      </c>
      <c r="R2088" s="47">
        <f>Table_Query_from_Mac10[[#This Row],[Net Unit]]*(1+Table_Query_from_Mac10[[#This Row],[PriceIncreasebyType]])</f>
        <v>28.11</v>
      </c>
      <c r="S2088" s="47">
        <f>Table_Query_from_Mac10[[#This Row],[UnitPriceFuture]]*Table_Query_from_Mac10[[#This Row],[qtytoShipFuture]]</f>
        <v>168.66</v>
      </c>
      <c r="T2088" s="47">
        <f>ROUND(Table_Query_from_Mac10[[#This Row],[qty_to_ship]]*(1+Table_Query_from_Mac10[[#This Row],[VolumeIncreasebyType]]),0)</f>
        <v>6</v>
      </c>
      <c r="U2088" s="47">
        <f>Table_Query_from_Mac10[[#This Row],[qtytoShipFuture]]*Table_Query_from_Mac10[[#This Row],[Future-cost]]</f>
        <v>66.960000000000008</v>
      </c>
      <c r="V2088" s="47">
        <f>Table_Query_from_Mac10[[#This Row],[qtytoShipFuture]]-Table_Query_from_Mac10[[#This Row],[qty_to_ship]]</f>
        <v>0</v>
      </c>
      <c r="W2088" s="47">
        <f>Table_Query_from_Mac10[[#This Row],[UnitPriceFuture]]</f>
        <v>28.11</v>
      </c>
      <c r="X2088" s="47">
        <f>Table_Query_from_Mac10[[#This Row],[Unit Increase]]*Table_Query_from_Mac10[[#This Row],[UnitPriceFuture]]</f>
        <v>0</v>
      </c>
      <c r="Y2088" s="47">
        <f>Table_Query_from_Mac10[[#This Row],[Unit Increase]]*Table_Query_from_Mac10[[#This Row],[Future-cost]]</f>
        <v>0</v>
      </c>
      <c r="Z2088" s="47">
        <f>-(Table_Query_from_Mac10[[#This Row],[Incremental Sales]]+((Table_Query_from_Mac10[[#This Row],[Incremental Sales]]*-(SUM(Summary!$S$8:$S$9)))))*Summary!$S$18</f>
        <v>0</v>
      </c>
      <c r="AA2088" s="47">
        <f>IFERROR(Table_Query_from_Mac10[[#This Row],[Incremental Cost]]/Table_Query_from_Mac10[[#This Row],[Incremental Sales]],0)</f>
        <v>0</v>
      </c>
      <c r="AB2088" s="47">
        <f>IFERROR(Table_Query_from_Mac10[[#This Row],[TotalCostFuture]]/Table_Query_from_Mac10[[#This Row],[totalsalesFuture]],0)</f>
        <v>0.39701173959445041</v>
      </c>
      <c r="AN2088" s="30">
        <v>24</v>
      </c>
      <c r="AO2088">
        <f t="shared" si="64"/>
        <v>6</v>
      </c>
      <c r="AQ2088" s="30">
        <v>80.3</v>
      </c>
      <c r="AR2088">
        <f t="shared" si="65"/>
        <v>28.11</v>
      </c>
    </row>
    <row r="2089" spans="1:44" x14ac:dyDescent="0.25">
      <c r="A2089">
        <v>90214</v>
      </c>
      <c r="B2089">
        <v>8</v>
      </c>
      <c r="C2089" t="s">
        <v>53</v>
      </c>
      <c r="D2089" t="s">
        <v>80</v>
      </c>
      <c r="E2089">
        <v>6</v>
      </c>
      <c r="F2089">
        <v>12.77</v>
      </c>
      <c r="G2089">
        <v>33.85</v>
      </c>
      <c r="H2089" s="1">
        <v>44861</v>
      </c>
      <c r="I2089" s="20">
        <v>0</v>
      </c>
      <c r="J2089" s="47">
        <f>Table_Query_from_Mac10[[#This Row],[unit_price]]-(Table_Query_from_Mac10[[#This Row],[unit_price]]*(Table_Query_from_Mac10[[#This Row],[discount_pct]]/100))</f>
        <v>33.85</v>
      </c>
      <c r="K2089" s="47">
        <f>Table_Query_from_Mac10[[#This Row],[unit_cost]]</f>
        <v>12.77</v>
      </c>
      <c r="L2089" s="47">
        <f>Table_Query_from_Mac10[[#This Row],[Live-cost]]*(1+Table_Query_from_Mac10[[#This Row],[CogsIncreasebyTYPE]])</f>
        <v>12.77</v>
      </c>
      <c r="M2089" s="47">
        <f>Table_Query_from_Mac10[[#This Row],[Live-cost]]*Table_Query_from_Mac10[[#This Row],[qty_to_ship]]</f>
        <v>76.62</v>
      </c>
      <c r="N2089" s="47">
        <f>IF(Table_Query_from_Mac10[[#This Row],[item_no]]="KDA",-Table_Query_from_Mac10[[#This Row],[unit_price]],Table_Query_from_Mac10[[#This Row],[Net Unit]]*Table_Query_from_Mac10[[#This Row],[qty_to_ship]])</f>
        <v>203.10000000000002</v>
      </c>
      <c r="O2089" s="47">
        <f>SUMIFS(Summary!C:C,Summary!H:H,Table_Query_from_Mac10[[#This Row],[Juiceoc]])</f>
        <v>0</v>
      </c>
      <c r="P2089" s="47">
        <f>SUMIFS(Summary!D:D,Summary!H:H,Table_Query_from_Mac10[[#This Row],[Juiceoc]])</f>
        <v>0</v>
      </c>
      <c r="Q2089" s="47">
        <f>SUMIFS(Summary!E:E,Summary!H:H,Table_Query_from_Mac10[[#This Row],[Juiceoc]])</f>
        <v>0</v>
      </c>
      <c r="R2089" s="47">
        <f>Table_Query_from_Mac10[[#This Row],[Net Unit]]*(1+Table_Query_from_Mac10[[#This Row],[PriceIncreasebyType]])</f>
        <v>33.85</v>
      </c>
      <c r="S2089" s="47">
        <f>Table_Query_from_Mac10[[#This Row],[UnitPriceFuture]]*Table_Query_from_Mac10[[#This Row],[qtytoShipFuture]]</f>
        <v>203.10000000000002</v>
      </c>
      <c r="T2089" s="47">
        <f>ROUND(Table_Query_from_Mac10[[#This Row],[qty_to_ship]]*(1+Table_Query_from_Mac10[[#This Row],[VolumeIncreasebyType]]),0)</f>
        <v>6</v>
      </c>
      <c r="U2089" s="47">
        <f>Table_Query_from_Mac10[[#This Row],[qtytoShipFuture]]*Table_Query_from_Mac10[[#This Row],[Future-cost]]</f>
        <v>76.62</v>
      </c>
      <c r="V2089" s="47">
        <f>Table_Query_from_Mac10[[#This Row],[qtytoShipFuture]]-Table_Query_from_Mac10[[#This Row],[qty_to_ship]]</f>
        <v>0</v>
      </c>
      <c r="W2089" s="47">
        <f>Table_Query_from_Mac10[[#This Row],[UnitPriceFuture]]</f>
        <v>33.85</v>
      </c>
      <c r="X2089" s="47">
        <f>Table_Query_from_Mac10[[#This Row],[Unit Increase]]*Table_Query_from_Mac10[[#This Row],[UnitPriceFuture]]</f>
        <v>0</v>
      </c>
      <c r="Y2089" s="47">
        <f>Table_Query_from_Mac10[[#This Row],[Unit Increase]]*Table_Query_from_Mac10[[#This Row],[Future-cost]]</f>
        <v>0</v>
      </c>
      <c r="Z2089" s="47">
        <f>-(Table_Query_from_Mac10[[#This Row],[Incremental Sales]]+((Table_Query_from_Mac10[[#This Row],[Incremental Sales]]*-(SUM(Summary!$S$8:$S$9)))))*Summary!$S$18</f>
        <v>0</v>
      </c>
      <c r="AA2089" s="47">
        <f>IFERROR(Table_Query_from_Mac10[[#This Row],[Incremental Cost]]/Table_Query_from_Mac10[[#This Row],[Incremental Sales]],0)</f>
        <v>0</v>
      </c>
      <c r="AB2089" s="47">
        <f>IFERROR(Table_Query_from_Mac10[[#This Row],[TotalCostFuture]]/Table_Query_from_Mac10[[#This Row],[totalsalesFuture]],0)</f>
        <v>0.37725258493353026</v>
      </c>
      <c r="AN2089" s="31">
        <v>24</v>
      </c>
      <c r="AO2089">
        <f t="shared" si="64"/>
        <v>6</v>
      </c>
      <c r="AQ2089" s="31">
        <v>96.72</v>
      </c>
      <c r="AR2089">
        <f t="shared" si="65"/>
        <v>33.85</v>
      </c>
    </row>
    <row r="2090" spans="1:44" x14ac:dyDescent="0.25">
      <c r="A2090">
        <v>90214</v>
      </c>
      <c r="B2090">
        <v>9</v>
      </c>
      <c r="C2090" t="s">
        <v>53</v>
      </c>
      <c r="D2090" t="s">
        <v>80</v>
      </c>
      <c r="E2090">
        <v>2</v>
      </c>
      <c r="F2090">
        <v>14.67</v>
      </c>
      <c r="G2090">
        <v>39.74</v>
      </c>
      <c r="H2090" s="1">
        <v>44861</v>
      </c>
      <c r="I2090" s="20">
        <v>0</v>
      </c>
      <c r="J2090" s="47">
        <f>Table_Query_from_Mac10[[#This Row],[unit_price]]-(Table_Query_from_Mac10[[#This Row],[unit_price]]*(Table_Query_from_Mac10[[#This Row],[discount_pct]]/100))</f>
        <v>39.74</v>
      </c>
      <c r="K2090" s="47">
        <f>Table_Query_from_Mac10[[#This Row],[unit_cost]]</f>
        <v>14.67</v>
      </c>
      <c r="L2090" s="47">
        <f>Table_Query_from_Mac10[[#This Row],[Live-cost]]*(1+Table_Query_from_Mac10[[#This Row],[CogsIncreasebyTYPE]])</f>
        <v>14.67</v>
      </c>
      <c r="M2090" s="47">
        <f>Table_Query_from_Mac10[[#This Row],[Live-cost]]*Table_Query_from_Mac10[[#This Row],[qty_to_ship]]</f>
        <v>29.34</v>
      </c>
      <c r="N2090" s="47">
        <f>IF(Table_Query_from_Mac10[[#This Row],[item_no]]="KDA",-Table_Query_from_Mac10[[#This Row],[unit_price]],Table_Query_from_Mac10[[#This Row],[Net Unit]]*Table_Query_from_Mac10[[#This Row],[qty_to_ship]])</f>
        <v>79.48</v>
      </c>
      <c r="O2090" s="47">
        <f>SUMIFS(Summary!C:C,Summary!H:H,Table_Query_from_Mac10[[#This Row],[Juiceoc]])</f>
        <v>0</v>
      </c>
      <c r="P2090" s="47">
        <f>SUMIFS(Summary!D:D,Summary!H:H,Table_Query_from_Mac10[[#This Row],[Juiceoc]])</f>
        <v>0</v>
      </c>
      <c r="Q2090" s="47">
        <f>SUMIFS(Summary!E:E,Summary!H:H,Table_Query_from_Mac10[[#This Row],[Juiceoc]])</f>
        <v>0</v>
      </c>
      <c r="R2090" s="47">
        <f>Table_Query_from_Mac10[[#This Row],[Net Unit]]*(1+Table_Query_from_Mac10[[#This Row],[PriceIncreasebyType]])</f>
        <v>39.74</v>
      </c>
      <c r="S2090" s="47">
        <f>Table_Query_from_Mac10[[#This Row],[UnitPriceFuture]]*Table_Query_from_Mac10[[#This Row],[qtytoShipFuture]]</f>
        <v>79.48</v>
      </c>
      <c r="T2090" s="47">
        <f>ROUND(Table_Query_from_Mac10[[#This Row],[qty_to_ship]]*(1+Table_Query_from_Mac10[[#This Row],[VolumeIncreasebyType]]),0)</f>
        <v>2</v>
      </c>
      <c r="U2090" s="47">
        <f>Table_Query_from_Mac10[[#This Row],[qtytoShipFuture]]*Table_Query_from_Mac10[[#This Row],[Future-cost]]</f>
        <v>29.34</v>
      </c>
      <c r="V2090" s="47">
        <f>Table_Query_from_Mac10[[#This Row],[qtytoShipFuture]]-Table_Query_from_Mac10[[#This Row],[qty_to_ship]]</f>
        <v>0</v>
      </c>
      <c r="W2090" s="47">
        <f>Table_Query_from_Mac10[[#This Row],[UnitPriceFuture]]</f>
        <v>39.74</v>
      </c>
      <c r="X2090" s="47">
        <f>Table_Query_from_Mac10[[#This Row],[Unit Increase]]*Table_Query_from_Mac10[[#This Row],[UnitPriceFuture]]</f>
        <v>0</v>
      </c>
      <c r="Y2090" s="47">
        <f>Table_Query_from_Mac10[[#This Row],[Unit Increase]]*Table_Query_from_Mac10[[#This Row],[Future-cost]]</f>
        <v>0</v>
      </c>
      <c r="Z2090" s="47">
        <f>-(Table_Query_from_Mac10[[#This Row],[Incremental Sales]]+((Table_Query_from_Mac10[[#This Row],[Incremental Sales]]*-(SUM(Summary!$S$8:$S$9)))))*Summary!$S$18</f>
        <v>0</v>
      </c>
      <c r="AA2090" s="47">
        <f>IFERROR(Table_Query_from_Mac10[[#This Row],[Incremental Cost]]/Table_Query_from_Mac10[[#This Row],[Incremental Sales]],0)</f>
        <v>0</v>
      </c>
      <c r="AB2090" s="47">
        <f>IFERROR(Table_Query_from_Mac10[[#This Row],[TotalCostFuture]]/Table_Query_from_Mac10[[#This Row],[totalsalesFuture]],0)</f>
        <v>0.36914947156517358</v>
      </c>
      <c r="AN2090" s="30">
        <v>8</v>
      </c>
      <c r="AO2090">
        <f t="shared" si="64"/>
        <v>2</v>
      </c>
      <c r="AQ2090" s="30">
        <v>113.54</v>
      </c>
      <c r="AR2090">
        <f t="shared" si="65"/>
        <v>39.74</v>
      </c>
    </row>
    <row r="2091" spans="1:44" x14ac:dyDescent="0.25">
      <c r="A2091">
        <v>90215</v>
      </c>
      <c r="B2091">
        <v>1</v>
      </c>
      <c r="C2091" t="s">
        <v>86</v>
      </c>
      <c r="D2091" t="s">
        <v>79</v>
      </c>
      <c r="E2091">
        <v>12</v>
      </c>
      <c r="F2091">
        <v>11.48</v>
      </c>
      <c r="G2091">
        <v>26.85</v>
      </c>
      <c r="H2091" s="1">
        <v>44865</v>
      </c>
      <c r="I2091" s="20">
        <v>0</v>
      </c>
      <c r="J2091" s="47">
        <f>Table_Query_from_Mac10[[#This Row],[unit_price]]-(Table_Query_from_Mac10[[#This Row],[unit_price]]*(Table_Query_from_Mac10[[#This Row],[discount_pct]]/100))</f>
        <v>26.85</v>
      </c>
      <c r="K2091" s="47">
        <f>Table_Query_from_Mac10[[#This Row],[unit_cost]]</f>
        <v>11.48</v>
      </c>
      <c r="L2091" s="47">
        <f>Table_Query_from_Mac10[[#This Row],[Live-cost]]*(1+Table_Query_from_Mac10[[#This Row],[CogsIncreasebyTYPE]])</f>
        <v>11.48</v>
      </c>
      <c r="M2091" s="47">
        <f>Table_Query_from_Mac10[[#This Row],[Live-cost]]*Table_Query_from_Mac10[[#This Row],[qty_to_ship]]</f>
        <v>137.76</v>
      </c>
      <c r="N2091" s="47">
        <f>IF(Table_Query_from_Mac10[[#This Row],[item_no]]="KDA",-Table_Query_from_Mac10[[#This Row],[unit_price]],Table_Query_from_Mac10[[#This Row],[Net Unit]]*Table_Query_from_Mac10[[#This Row],[qty_to_ship]])</f>
        <v>322.20000000000005</v>
      </c>
      <c r="O2091" s="47">
        <f>SUMIFS(Summary!C:C,Summary!H:H,Table_Query_from_Mac10[[#This Row],[Juiceoc]])</f>
        <v>0</v>
      </c>
      <c r="P2091" s="47">
        <f>SUMIFS(Summary!D:D,Summary!H:H,Table_Query_from_Mac10[[#This Row],[Juiceoc]])</f>
        <v>0</v>
      </c>
      <c r="Q2091" s="47">
        <f>SUMIFS(Summary!E:E,Summary!H:H,Table_Query_from_Mac10[[#This Row],[Juiceoc]])</f>
        <v>0</v>
      </c>
      <c r="R2091" s="47">
        <f>Table_Query_from_Mac10[[#This Row],[Net Unit]]*(1+Table_Query_from_Mac10[[#This Row],[PriceIncreasebyType]])</f>
        <v>26.85</v>
      </c>
      <c r="S2091" s="47">
        <f>Table_Query_from_Mac10[[#This Row],[UnitPriceFuture]]*Table_Query_from_Mac10[[#This Row],[qtytoShipFuture]]</f>
        <v>322.20000000000005</v>
      </c>
      <c r="T2091" s="47">
        <f>ROUND(Table_Query_from_Mac10[[#This Row],[qty_to_ship]]*(1+Table_Query_from_Mac10[[#This Row],[VolumeIncreasebyType]]),0)</f>
        <v>12</v>
      </c>
      <c r="U2091" s="47">
        <f>Table_Query_from_Mac10[[#This Row],[qtytoShipFuture]]*Table_Query_from_Mac10[[#This Row],[Future-cost]]</f>
        <v>137.76</v>
      </c>
      <c r="V2091" s="47">
        <f>Table_Query_from_Mac10[[#This Row],[qtytoShipFuture]]-Table_Query_from_Mac10[[#This Row],[qty_to_ship]]</f>
        <v>0</v>
      </c>
      <c r="W2091" s="47">
        <f>Table_Query_from_Mac10[[#This Row],[UnitPriceFuture]]</f>
        <v>26.85</v>
      </c>
      <c r="X2091" s="47">
        <f>Table_Query_from_Mac10[[#This Row],[Unit Increase]]*Table_Query_from_Mac10[[#This Row],[UnitPriceFuture]]</f>
        <v>0</v>
      </c>
      <c r="Y2091" s="47">
        <f>Table_Query_from_Mac10[[#This Row],[Unit Increase]]*Table_Query_from_Mac10[[#This Row],[Future-cost]]</f>
        <v>0</v>
      </c>
      <c r="Z2091" s="47">
        <f>-(Table_Query_from_Mac10[[#This Row],[Incremental Sales]]+((Table_Query_from_Mac10[[#This Row],[Incremental Sales]]*-(SUM(Summary!$S$8:$S$9)))))*Summary!$S$18</f>
        <v>0</v>
      </c>
      <c r="AA2091" s="47">
        <f>IFERROR(Table_Query_from_Mac10[[#This Row],[Incremental Cost]]/Table_Query_from_Mac10[[#This Row],[Incremental Sales]],0)</f>
        <v>0</v>
      </c>
      <c r="AB2091" s="47">
        <f>IFERROR(Table_Query_from_Mac10[[#This Row],[TotalCostFuture]]/Table_Query_from_Mac10[[#This Row],[totalsalesFuture]],0)</f>
        <v>0.42756052141526996</v>
      </c>
      <c r="AN2091" s="31">
        <v>48</v>
      </c>
      <c r="AO2091">
        <f t="shared" si="64"/>
        <v>12</v>
      </c>
      <c r="AQ2091" s="31">
        <v>76.709999999999994</v>
      </c>
      <c r="AR2091">
        <f t="shared" si="65"/>
        <v>26.85</v>
      </c>
    </row>
    <row r="2092" spans="1:44" x14ac:dyDescent="0.25">
      <c r="A2092">
        <v>90215</v>
      </c>
      <c r="B2092">
        <v>2</v>
      </c>
      <c r="C2092" t="s">
        <v>86</v>
      </c>
      <c r="D2092" t="s">
        <v>79</v>
      </c>
      <c r="E2092">
        <v>113</v>
      </c>
      <c r="F2092">
        <v>4.97</v>
      </c>
      <c r="G2092">
        <v>11.55</v>
      </c>
      <c r="H2092" s="1">
        <v>44865</v>
      </c>
      <c r="I2092" s="20">
        <v>0</v>
      </c>
      <c r="J2092" s="47">
        <f>Table_Query_from_Mac10[[#This Row],[unit_price]]-(Table_Query_from_Mac10[[#This Row],[unit_price]]*(Table_Query_from_Mac10[[#This Row],[discount_pct]]/100))</f>
        <v>11.55</v>
      </c>
      <c r="K2092" s="47">
        <f>Table_Query_from_Mac10[[#This Row],[unit_cost]]</f>
        <v>4.97</v>
      </c>
      <c r="L2092" s="47">
        <f>Table_Query_from_Mac10[[#This Row],[Live-cost]]*(1+Table_Query_from_Mac10[[#This Row],[CogsIncreasebyTYPE]])</f>
        <v>4.97</v>
      </c>
      <c r="M2092" s="47">
        <f>Table_Query_from_Mac10[[#This Row],[Live-cost]]*Table_Query_from_Mac10[[#This Row],[qty_to_ship]]</f>
        <v>561.61</v>
      </c>
      <c r="N2092" s="47">
        <f>IF(Table_Query_from_Mac10[[#This Row],[item_no]]="KDA",-Table_Query_from_Mac10[[#This Row],[unit_price]],Table_Query_from_Mac10[[#This Row],[Net Unit]]*Table_Query_from_Mac10[[#This Row],[qty_to_ship]])</f>
        <v>1305.1500000000001</v>
      </c>
      <c r="O2092" s="47">
        <f>SUMIFS(Summary!C:C,Summary!H:H,Table_Query_from_Mac10[[#This Row],[Juiceoc]])</f>
        <v>0</v>
      </c>
      <c r="P2092" s="47">
        <f>SUMIFS(Summary!D:D,Summary!H:H,Table_Query_from_Mac10[[#This Row],[Juiceoc]])</f>
        <v>0</v>
      </c>
      <c r="Q2092" s="47">
        <f>SUMIFS(Summary!E:E,Summary!H:H,Table_Query_from_Mac10[[#This Row],[Juiceoc]])</f>
        <v>0</v>
      </c>
      <c r="R2092" s="47">
        <f>Table_Query_from_Mac10[[#This Row],[Net Unit]]*(1+Table_Query_from_Mac10[[#This Row],[PriceIncreasebyType]])</f>
        <v>11.55</v>
      </c>
      <c r="S2092" s="47">
        <f>Table_Query_from_Mac10[[#This Row],[UnitPriceFuture]]*Table_Query_from_Mac10[[#This Row],[qtytoShipFuture]]</f>
        <v>1305.1500000000001</v>
      </c>
      <c r="T2092" s="47">
        <f>ROUND(Table_Query_from_Mac10[[#This Row],[qty_to_ship]]*(1+Table_Query_from_Mac10[[#This Row],[VolumeIncreasebyType]]),0)</f>
        <v>113</v>
      </c>
      <c r="U2092" s="47">
        <f>Table_Query_from_Mac10[[#This Row],[qtytoShipFuture]]*Table_Query_from_Mac10[[#This Row],[Future-cost]]</f>
        <v>561.61</v>
      </c>
      <c r="V2092" s="47">
        <f>Table_Query_from_Mac10[[#This Row],[qtytoShipFuture]]-Table_Query_from_Mac10[[#This Row],[qty_to_ship]]</f>
        <v>0</v>
      </c>
      <c r="W2092" s="47">
        <f>Table_Query_from_Mac10[[#This Row],[UnitPriceFuture]]</f>
        <v>11.55</v>
      </c>
      <c r="X2092" s="47">
        <f>Table_Query_from_Mac10[[#This Row],[Unit Increase]]*Table_Query_from_Mac10[[#This Row],[UnitPriceFuture]]</f>
        <v>0</v>
      </c>
      <c r="Y2092" s="47">
        <f>Table_Query_from_Mac10[[#This Row],[Unit Increase]]*Table_Query_from_Mac10[[#This Row],[Future-cost]]</f>
        <v>0</v>
      </c>
      <c r="Z2092" s="47">
        <f>-(Table_Query_from_Mac10[[#This Row],[Incremental Sales]]+((Table_Query_from_Mac10[[#This Row],[Incremental Sales]]*-(SUM(Summary!$S$8:$S$9)))))*Summary!$S$18</f>
        <v>0</v>
      </c>
      <c r="AA2092" s="47">
        <f>IFERROR(Table_Query_from_Mac10[[#This Row],[Incremental Cost]]/Table_Query_from_Mac10[[#This Row],[Incremental Sales]],0)</f>
        <v>0</v>
      </c>
      <c r="AB2092" s="47">
        <f>IFERROR(Table_Query_from_Mac10[[#This Row],[TotalCostFuture]]/Table_Query_from_Mac10[[#This Row],[totalsalesFuture]],0)</f>
        <v>0.4303030303030303</v>
      </c>
      <c r="AN2092" s="30">
        <v>450</v>
      </c>
      <c r="AO2092">
        <f t="shared" si="64"/>
        <v>113</v>
      </c>
      <c r="AQ2092" s="30">
        <v>32.99</v>
      </c>
      <c r="AR2092">
        <f t="shared" si="65"/>
        <v>11.55</v>
      </c>
    </row>
    <row r="2093" spans="1:44" x14ac:dyDescent="0.25">
      <c r="A2093">
        <v>90215</v>
      </c>
      <c r="B2093">
        <v>3</v>
      </c>
      <c r="C2093" t="s">
        <v>86</v>
      </c>
      <c r="D2093" t="s">
        <v>79</v>
      </c>
      <c r="E2093">
        <v>80</v>
      </c>
      <c r="F2093">
        <v>5.99</v>
      </c>
      <c r="G2093">
        <v>13.91</v>
      </c>
      <c r="H2093" s="1">
        <v>44865</v>
      </c>
      <c r="I2093" s="20">
        <v>0</v>
      </c>
      <c r="J2093" s="47">
        <f>Table_Query_from_Mac10[[#This Row],[unit_price]]-(Table_Query_from_Mac10[[#This Row],[unit_price]]*(Table_Query_from_Mac10[[#This Row],[discount_pct]]/100))</f>
        <v>13.91</v>
      </c>
      <c r="K2093" s="47">
        <f>Table_Query_from_Mac10[[#This Row],[unit_cost]]</f>
        <v>5.99</v>
      </c>
      <c r="L2093" s="47">
        <f>Table_Query_from_Mac10[[#This Row],[Live-cost]]*(1+Table_Query_from_Mac10[[#This Row],[CogsIncreasebyTYPE]])</f>
        <v>5.99</v>
      </c>
      <c r="M2093" s="47">
        <f>Table_Query_from_Mac10[[#This Row],[Live-cost]]*Table_Query_from_Mac10[[#This Row],[qty_to_ship]]</f>
        <v>479.20000000000005</v>
      </c>
      <c r="N2093" s="47">
        <f>IF(Table_Query_from_Mac10[[#This Row],[item_no]]="KDA",-Table_Query_from_Mac10[[#This Row],[unit_price]],Table_Query_from_Mac10[[#This Row],[Net Unit]]*Table_Query_from_Mac10[[#This Row],[qty_to_ship]])</f>
        <v>1112.8</v>
      </c>
      <c r="O2093" s="47">
        <f>SUMIFS(Summary!C:C,Summary!H:H,Table_Query_from_Mac10[[#This Row],[Juiceoc]])</f>
        <v>0</v>
      </c>
      <c r="P2093" s="47">
        <f>SUMIFS(Summary!D:D,Summary!H:H,Table_Query_from_Mac10[[#This Row],[Juiceoc]])</f>
        <v>0</v>
      </c>
      <c r="Q2093" s="47">
        <f>SUMIFS(Summary!E:E,Summary!H:H,Table_Query_from_Mac10[[#This Row],[Juiceoc]])</f>
        <v>0</v>
      </c>
      <c r="R2093" s="47">
        <f>Table_Query_from_Mac10[[#This Row],[Net Unit]]*(1+Table_Query_from_Mac10[[#This Row],[PriceIncreasebyType]])</f>
        <v>13.91</v>
      </c>
      <c r="S2093" s="47">
        <f>Table_Query_from_Mac10[[#This Row],[UnitPriceFuture]]*Table_Query_from_Mac10[[#This Row],[qtytoShipFuture]]</f>
        <v>1112.8</v>
      </c>
      <c r="T2093" s="47">
        <f>ROUND(Table_Query_from_Mac10[[#This Row],[qty_to_ship]]*(1+Table_Query_from_Mac10[[#This Row],[VolumeIncreasebyType]]),0)</f>
        <v>80</v>
      </c>
      <c r="U2093" s="47">
        <f>Table_Query_from_Mac10[[#This Row],[qtytoShipFuture]]*Table_Query_from_Mac10[[#This Row],[Future-cost]]</f>
        <v>479.20000000000005</v>
      </c>
      <c r="V2093" s="47">
        <f>Table_Query_from_Mac10[[#This Row],[qtytoShipFuture]]-Table_Query_from_Mac10[[#This Row],[qty_to_ship]]</f>
        <v>0</v>
      </c>
      <c r="W2093" s="47">
        <f>Table_Query_from_Mac10[[#This Row],[UnitPriceFuture]]</f>
        <v>13.91</v>
      </c>
      <c r="X2093" s="47">
        <f>Table_Query_from_Mac10[[#This Row],[Unit Increase]]*Table_Query_from_Mac10[[#This Row],[UnitPriceFuture]]</f>
        <v>0</v>
      </c>
      <c r="Y2093" s="47">
        <f>Table_Query_from_Mac10[[#This Row],[Unit Increase]]*Table_Query_from_Mac10[[#This Row],[Future-cost]]</f>
        <v>0</v>
      </c>
      <c r="Z2093" s="47">
        <f>-(Table_Query_from_Mac10[[#This Row],[Incremental Sales]]+((Table_Query_from_Mac10[[#This Row],[Incremental Sales]]*-(SUM(Summary!$S$8:$S$9)))))*Summary!$S$18</f>
        <v>0</v>
      </c>
      <c r="AA2093" s="47">
        <f>IFERROR(Table_Query_from_Mac10[[#This Row],[Incremental Cost]]/Table_Query_from_Mac10[[#This Row],[Incremental Sales]],0)</f>
        <v>0</v>
      </c>
      <c r="AB2093" s="47">
        <f>IFERROR(Table_Query_from_Mac10[[#This Row],[TotalCostFuture]]/Table_Query_from_Mac10[[#This Row],[totalsalesFuture]],0)</f>
        <v>0.43062544931703817</v>
      </c>
      <c r="AN2093" s="31">
        <v>320</v>
      </c>
      <c r="AO2093">
        <f t="shared" si="64"/>
        <v>80</v>
      </c>
      <c r="AQ2093" s="31">
        <v>39.729999999999997</v>
      </c>
      <c r="AR2093">
        <f t="shared" si="65"/>
        <v>13.91</v>
      </c>
    </row>
    <row r="2094" spans="1:44" x14ac:dyDescent="0.25">
      <c r="A2094">
        <v>90215</v>
      </c>
      <c r="B2094">
        <v>4</v>
      </c>
      <c r="C2094" t="s">
        <v>86</v>
      </c>
      <c r="D2094" t="s">
        <v>79</v>
      </c>
      <c r="E2094">
        <v>16</v>
      </c>
      <c r="F2094">
        <v>6.64</v>
      </c>
      <c r="G2094">
        <v>15.44</v>
      </c>
      <c r="H2094" s="1">
        <v>44865</v>
      </c>
      <c r="I2094" s="20">
        <v>0</v>
      </c>
      <c r="J2094" s="47">
        <f>Table_Query_from_Mac10[[#This Row],[unit_price]]-(Table_Query_from_Mac10[[#This Row],[unit_price]]*(Table_Query_from_Mac10[[#This Row],[discount_pct]]/100))</f>
        <v>15.44</v>
      </c>
      <c r="K2094" s="47">
        <f>Table_Query_from_Mac10[[#This Row],[unit_cost]]</f>
        <v>6.64</v>
      </c>
      <c r="L2094" s="47">
        <f>Table_Query_from_Mac10[[#This Row],[Live-cost]]*(1+Table_Query_from_Mac10[[#This Row],[CogsIncreasebyTYPE]])</f>
        <v>6.64</v>
      </c>
      <c r="M2094" s="47">
        <f>Table_Query_from_Mac10[[#This Row],[Live-cost]]*Table_Query_from_Mac10[[#This Row],[qty_to_ship]]</f>
        <v>106.24</v>
      </c>
      <c r="N2094" s="47">
        <f>IF(Table_Query_from_Mac10[[#This Row],[item_no]]="KDA",-Table_Query_from_Mac10[[#This Row],[unit_price]],Table_Query_from_Mac10[[#This Row],[Net Unit]]*Table_Query_from_Mac10[[#This Row],[qty_to_ship]])</f>
        <v>247.04</v>
      </c>
      <c r="O2094" s="47">
        <f>SUMIFS(Summary!C:C,Summary!H:H,Table_Query_from_Mac10[[#This Row],[Juiceoc]])</f>
        <v>0</v>
      </c>
      <c r="P2094" s="47">
        <f>SUMIFS(Summary!D:D,Summary!H:H,Table_Query_from_Mac10[[#This Row],[Juiceoc]])</f>
        <v>0</v>
      </c>
      <c r="Q2094" s="47">
        <f>SUMIFS(Summary!E:E,Summary!H:H,Table_Query_from_Mac10[[#This Row],[Juiceoc]])</f>
        <v>0</v>
      </c>
      <c r="R2094" s="47">
        <f>Table_Query_from_Mac10[[#This Row],[Net Unit]]*(1+Table_Query_from_Mac10[[#This Row],[PriceIncreasebyType]])</f>
        <v>15.44</v>
      </c>
      <c r="S2094" s="47">
        <f>Table_Query_from_Mac10[[#This Row],[UnitPriceFuture]]*Table_Query_from_Mac10[[#This Row],[qtytoShipFuture]]</f>
        <v>247.04</v>
      </c>
      <c r="T2094" s="47">
        <f>ROUND(Table_Query_from_Mac10[[#This Row],[qty_to_ship]]*(1+Table_Query_from_Mac10[[#This Row],[VolumeIncreasebyType]]),0)</f>
        <v>16</v>
      </c>
      <c r="U2094" s="47">
        <f>Table_Query_from_Mac10[[#This Row],[qtytoShipFuture]]*Table_Query_from_Mac10[[#This Row],[Future-cost]]</f>
        <v>106.24</v>
      </c>
      <c r="V2094" s="47">
        <f>Table_Query_from_Mac10[[#This Row],[qtytoShipFuture]]-Table_Query_from_Mac10[[#This Row],[qty_to_ship]]</f>
        <v>0</v>
      </c>
      <c r="W2094" s="47">
        <f>Table_Query_from_Mac10[[#This Row],[UnitPriceFuture]]</f>
        <v>15.44</v>
      </c>
      <c r="X2094" s="47">
        <f>Table_Query_from_Mac10[[#This Row],[Unit Increase]]*Table_Query_from_Mac10[[#This Row],[UnitPriceFuture]]</f>
        <v>0</v>
      </c>
      <c r="Y2094" s="47">
        <f>Table_Query_from_Mac10[[#This Row],[Unit Increase]]*Table_Query_from_Mac10[[#This Row],[Future-cost]]</f>
        <v>0</v>
      </c>
      <c r="Z2094" s="47">
        <f>-(Table_Query_from_Mac10[[#This Row],[Incremental Sales]]+((Table_Query_from_Mac10[[#This Row],[Incremental Sales]]*-(SUM(Summary!$S$8:$S$9)))))*Summary!$S$18</f>
        <v>0</v>
      </c>
      <c r="AA2094" s="47">
        <f>IFERROR(Table_Query_from_Mac10[[#This Row],[Incremental Cost]]/Table_Query_from_Mac10[[#This Row],[Incremental Sales]],0)</f>
        <v>0</v>
      </c>
      <c r="AB2094" s="47">
        <f>IFERROR(Table_Query_from_Mac10[[#This Row],[TotalCostFuture]]/Table_Query_from_Mac10[[#This Row],[totalsalesFuture]],0)</f>
        <v>0.43005181347150256</v>
      </c>
      <c r="AN2094" s="30">
        <v>64</v>
      </c>
      <c r="AO2094">
        <f t="shared" si="64"/>
        <v>16</v>
      </c>
      <c r="AQ2094" s="30">
        <v>44.1</v>
      </c>
      <c r="AR2094">
        <f t="shared" si="65"/>
        <v>15.44</v>
      </c>
    </row>
    <row r="2095" spans="1:44" x14ac:dyDescent="0.25">
      <c r="A2095">
        <v>90215</v>
      </c>
      <c r="B2095">
        <v>5</v>
      </c>
      <c r="C2095" t="s">
        <v>86</v>
      </c>
      <c r="D2095" t="s">
        <v>79</v>
      </c>
      <c r="E2095">
        <v>16</v>
      </c>
      <c r="F2095">
        <v>7.21</v>
      </c>
      <c r="G2095">
        <v>16.87</v>
      </c>
      <c r="H2095" s="1">
        <v>44865</v>
      </c>
      <c r="I2095" s="20">
        <v>0</v>
      </c>
      <c r="J2095" s="47">
        <f>Table_Query_from_Mac10[[#This Row],[unit_price]]-(Table_Query_from_Mac10[[#This Row],[unit_price]]*(Table_Query_from_Mac10[[#This Row],[discount_pct]]/100))</f>
        <v>16.87</v>
      </c>
      <c r="K2095" s="47">
        <f>Table_Query_from_Mac10[[#This Row],[unit_cost]]</f>
        <v>7.21</v>
      </c>
      <c r="L2095" s="47">
        <f>Table_Query_from_Mac10[[#This Row],[Live-cost]]*(1+Table_Query_from_Mac10[[#This Row],[CogsIncreasebyTYPE]])</f>
        <v>7.21</v>
      </c>
      <c r="M2095" s="47">
        <f>Table_Query_from_Mac10[[#This Row],[Live-cost]]*Table_Query_from_Mac10[[#This Row],[qty_to_ship]]</f>
        <v>115.36</v>
      </c>
      <c r="N2095" s="47">
        <f>IF(Table_Query_from_Mac10[[#This Row],[item_no]]="KDA",-Table_Query_from_Mac10[[#This Row],[unit_price]],Table_Query_from_Mac10[[#This Row],[Net Unit]]*Table_Query_from_Mac10[[#This Row],[qty_to_ship]])</f>
        <v>269.92</v>
      </c>
      <c r="O2095" s="47">
        <f>SUMIFS(Summary!C:C,Summary!H:H,Table_Query_from_Mac10[[#This Row],[Juiceoc]])</f>
        <v>0</v>
      </c>
      <c r="P2095" s="47">
        <f>SUMIFS(Summary!D:D,Summary!H:H,Table_Query_from_Mac10[[#This Row],[Juiceoc]])</f>
        <v>0</v>
      </c>
      <c r="Q2095" s="47">
        <f>SUMIFS(Summary!E:E,Summary!H:H,Table_Query_from_Mac10[[#This Row],[Juiceoc]])</f>
        <v>0</v>
      </c>
      <c r="R2095" s="47">
        <f>Table_Query_from_Mac10[[#This Row],[Net Unit]]*(1+Table_Query_from_Mac10[[#This Row],[PriceIncreasebyType]])</f>
        <v>16.87</v>
      </c>
      <c r="S2095" s="47">
        <f>Table_Query_from_Mac10[[#This Row],[UnitPriceFuture]]*Table_Query_from_Mac10[[#This Row],[qtytoShipFuture]]</f>
        <v>269.92</v>
      </c>
      <c r="T2095" s="47">
        <f>ROUND(Table_Query_from_Mac10[[#This Row],[qty_to_ship]]*(1+Table_Query_from_Mac10[[#This Row],[VolumeIncreasebyType]]),0)</f>
        <v>16</v>
      </c>
      <c r="U2095" s="47">
        <f>Table_Query_from_Mac10[[#This Row],[qtytoShipFuture]]*Table_Query_from_Mac10[[#This Row],[Future-cost]]</f>
        <v>115.36</v>
      </c>
      <c r="V2095" s="47">
        <f>Table_Query_from_Mac10[[#This Row],[qtytoShipFuture]]-Table_Query_from_Mac10[[#This Row],[qty_to_ship]]</f>
        <v>0</v>
      </c>
      <c r="W2095" s="47">
        <f>Table_Query_from_Mac10[[#This Row],[UnitPriceFuture]]</f>
        <v>16.87</v>
      </c>
      <c r="X2095" s="47">
        <f>Table_Query_from_Mac10[[#This Row],[Unit Increase]]*Table_Query_from_Mac10[[#This Row],[UnitPriceFuture]]</f>
        <v>0</v>
      </c>
      <c r="Y2095" s="47">
        <f>Table_Query_from_Mac10[[#This Row],[Unit Increase]]*Table_Query_from_Mac10[[#This Row],[Future-cost]]</f>
        <v>0</v>
      </c>
      <c r="Z2095" s="47">
        <f>-(Table_Query_from_Mac10[[#This Row],[Incremental Sales]]+((Table_Query_from_Mac10[[#This Row],[Incremental Sales]]*-(SUM(Summary!$S$8:$S$9)))))*Summary!$S$18</f>
        <v>0</v>
      </c>
      <c r="AA2095" s="47">
        <f>IFERROR(Table_Query_from_Mac10[[#This Row],[Incremental Cost]]/Table_Query_from_Mac10[[#This Row],[Incremental Sales]],0)</f>
        <v>0</v>
      </c>
      <c r="AB2095" s="47">
        <f>IFERROR(Table_Query_from_Mac10[[#This Row],[TotalCostFuture]]/Table_Query_from_Mac10[[#This Row],[totalsalesFuture]],0)</f>
        <v>0.42738589211618255</v>
      </c>
      <c r="AN2095" s="31">
        <v>64</v>
      </c>
      <c r="AO2095">
        <f t="shared" si="64"/>
        <v>16</v>
      </c>
      <c r="AQ2095" s="31">
        <v>48.21</v>
      </c>
      <c r="AR2095">
        <f t="shared" si="65"/>
        <v>16.87</v>
      </c>
    </row>
    <row r="2096" spans="1:44" x14ac:dyDescent="0.25">
      <c r="A2096">
        <v>90215</v>
      </c>
      <c r="B2096">
        <v>6</v>
      </c>
      <c r="C2096" t="s">
        <v>84</v>
      </c>
      <c r="D2096" t="s">
        <v>79</v>
      </c>
      <c r="E2096">
        <v>9</v>
      </c>
      <c r="F2096">
        <v>7.3</v>
      </c>
      <c r="G2096">
        <v>16.34</v>
      </c>
      <c r="H2096" s="1">
        <v>44865</v>
      </c>
      <c r="I2096" s="20">
        <v>0</v>
      </c>
      <c r="J2096" s="47">
        <f>Table_Query_from_Mac10[[#This Row],[unit_price]]-(Table_Query_from_Mac10[[#This Row],[unit_price]]*(Table_Query_from_Mac10[[#This Row],[discount_pct]]/100))</f>
        <v>16.34</v>
      </c>
      <c r="K2096" s="47">
        <f>Table_Query_from_Mac10[[#This Row],[unit_cost]]</f>
        <v>7.3</v>
      </c>
      <c r="L2096" s="47">
        <f>Table_Query_from_Mac10[[#This Row],[Live-cost]]*(1+Table_Query_from_Mac10[[#This Row],[CogsIncreasebyTYPE]])</f>
        <v>7.3</v>
      </c>
      <c r="M2096" s="47">
        <f>Table_Query_from_Mac10[[#This Row],[Live-cost]]*Table_Query_from_Mac10[[#This Row],[qty_to_ship]]</f>
        <v>65.7</v>
      </c>
      <c r="N2096" s="47">
        <f>IF(Table_Query_from_Mac10[[#This Row],[item_no]]="KDA",-Table_Query_from_Mac10[[#This Row],[unit_price]],Table_Query_from_Mac10[[#This Row],[Net Unit]]*Table_Query_from_Mac10[[#This Row],[qty_to_ship]])</f>
        <v>147.06</v>
      </c>
      <c r="O2096" s="47">
        <f>SUMIFS(Summary!C:C,Summary!H:H,Table_Query_from_Mac10[[#This Row],[Juiceoc]])</f>
        <v>0</v>
      </c>
      <c r="P2096" s="47">
        <f>SUMIFS(Summary!D:D,Summary!H:H,Table_Query_from_Mac10[[#This Row],[Juiceoc]])</f>
        <v>0</v>
      </c>
      <c r="Q2096" s="47">
        <f>SUMIFS(Summary!E:E,Summary!H:H,Table_Query_from_Mac10[[#This Row],[Juiceoc]])</f>
        <v>0</v>
      </c>
      <c r="R2096" s="47">
        <f>Table_Query_from_Mac10[[#This Row],[Net Unit]]*(1+Table_Query_from_Mac10[[#This Row],[PriceIncreasebyType]])</f>
        <v>16.34</v>
      </c>
      <c r="S2096" s="47">
        <f>Table_Query_from_Mac10[[#This Row],[UnitPriceFuture]]*Table_Query_from_Mac10[[#This Row],[qtytoShipFuture]]</f>
        <v>147.06</v>
      </c>
      <c r="T2096" s="47">
        <f>ROUND(Table_Query_from_Mac10[[#This Row],[qty_to_ship]]*(1+Table_Query_from_Mac10[[#This Row],[VolumeIncreasebyType]]),0)</f>
        <v>9</v>
      </c>
      <c r="U2096" s="47">
        <f>Table_Query_from_Mac10[[#This Row],[qtytoShipFuture]]*Table_Query_from_Mac10[[#This Row],[Future-cost]]</f>
        <v>65.7</v>
      </c>
      <c r="V2096" s="47">
        <f>Table_Query_from_Mac10[[#This Row],[qtytoShipFuture]]-Table_Query_from_Mac10[[#This Row],[qty_to_ship]]</f>
        <v>0</v>
      </c>
      <c r="W2096" s="47">
        <f>Table_Query_from_Mac10[[#This Row],[UnitPriceFuture]]</f>
        <v>16.34</v>
      </c>
      <c r="X2096" s="47">
        <f>Table_Query_from_Mac10[[#This Row],[Unit Increase]]*Table_Query_from_Mac10[[#This Row],[UnitPriceFuture]]</f>
        <v>0</v>
      </c>
      <c r="Y2096" s="47">
        <f>Table_Query_from_Mac10[[#This Row],[Unit Increase]]*Table_Query_from_Mac10[[#This Row],[Future-cost]]</f>
        <v>0</v>
      </c>
      <c r="Z2096" s="47">
        <f>-(Table_Query_from_Mac10[[#This Row],[Incremental Sales]]+((Table_Query_from_Mac10[[#This Row],[Incremental Sales]]*-(SUM(Summary!$S$8:$S$9)))))*Summary!$S$18</f>
        <v>0</v>
      </c>
      <c r="AA2096" s="47">
        <f>IFERROR(Table_Query_from_Mac10[[#This Row],[Incremental Cost]]/Table_Query_from_Mac10[[#This Row],[Incremental Sales]],0)</f>
        <v>0</v>
      </c>
      <c r="AB2096" s="47">
        <f>IFERROR(Table_Query_from_Mac10[[#This Row],[TotalCostFuture]]/Table_Query_from_Mac10[[#This Row],[totalsalesFuture]],0)</f>
        <v>0.44675642594859244</v>
      </c>
      <c r="AN2096" s="30">
        <v>36</v>
      </c>
      <c r="AO2096">
        <f t="shared" si="64"/>
        <v>9</v>
      </c>
      <c r="AQ2096" s="30">
        <v>46.69</v>
      </c>
      <c r="AR2096">
        <f t="shared" si="65"/>
        <v>16.34</v>
      </c>
    </row>
    <row r="2097" spans="1:44" x14ac:dyDescent="0.25">
      <c r="A2097">
        <v>90215</v>
      </c>
      <c r="B2097">
        <v>7</v>
      </c>
      <c r="C2097" t="s">
        <v>84</v>
      </c>
      <c r="D2097" t="s">
        <v>79</v>
      </c>
      <c r="E2097">
        <v>9</v>
      </c>
      <c r="F2097">
        <v>8.4600000000000009</v>
      </c>
      <c r="G2097">
        <v>19.11</v>
      </c>
      <c r="H2097" s="1">
        <v>44865</v>
      </c>
      <c r="I2097" s="20">
        <v>0</v>
      </c>
      <c r="J2097" s="47">
        <f>Table_Query_from_Mac10[[#This Row],[unit_price]]-(Table_Query_from_Mac10[[#This Row],[unit_price]]*(Table_Query_from_Mac10[[#This Row],[discount_pct]]/100))</f>
        <v>19.11</v>
      </c>
      <c r="K2097" s="47">
        <f>Table_Query_from_Mac10[[#This Row],[unit_cost]]</f>
        <v>8.4600000000000009</v>
      </c>
      <c r="L2097" s="47">
        <f>Table_Query_from_Mac10[[#This Row],[Live-cost]]*(1+Table_Query_from_Mac10[[#This Row],[CogsIncreasebyTYPE]])</f>
        <v>8.4600000000000009</v>
      </c>
      <c r="M2097" s="47">
        <f>Table_Query_from_Mac10[[#This Row],[Live-cost]]*Table_Query_from_Mac10[[#This Row],[qty_to_ship]]</f>
        <v>76.140000000000015</v>
      </c>
      <c r="N2097" s="47">
        <f>IF(Table_Query_from_Mac10[[#This Row],[item_no]]="KDA",-Table_Query_from_Mac10[[#This Row],[unit_price]],Table_Query_from_Mac10[[#This Row],[Net Unit]]*Table_Query_from_Mac10[[#This Row],[qty_to_ship]])</f>
        <v>171.99</v>
      </c>
      <c r="O2097" s="47">
        <f>SUMIFS(Summary!C:C,Summary!H:H,Table_Query_from_Mac10[[#This Row],[Juiceoc]])</f>
        <v>0</v>
      </c>
      <c r="P2097" s="47">
        <f>SUMIFS(Summary!D:D,Summary!H:H,Table_Query_from_Mac10[[#This Row],[Juiceoc]])</f>
        <v>0</v>
      </c>
      <c r="Q2097" s="47">
        <f>SUMIFS(Summary!E:E,Summary!H:H,Table_Query_from_Mac10[[#This Row],[Juiceoc]])</f>
        <v>0</v>
      </c>
      <c r="R2097" s="47">
        <f>Table_Query_from_Mac10[[#This Row],[Net Unit]]*(1+Table_Query_from_Mac10[[#This Row],[PriceIncreasebyType]])</f>
        <v>19.11</v>
      </c>
      <c r="S2097" s="47">
        <f>Table_Query_from_Mac10[[#This Row],[UnitPriceFuture]]*Table_Query_from_Mac10[[#This Row],[qtytoShipFuture]]</f>
        <v>171.99</v>
      </c>
      <c r="T2097" s="47">
        <f>ROUND(Table_Query_from_Mac10[[#This Row],[qty_to_ship]]*(1+Table_Query_from_Mac10[[#This Row],[VolumeIncreasebyType]]),0)</f>
        <v>9</v>
      </c>
      <c r="U2097" s="47">
        <f>Table_Query_from_Mac10[[#This Row],[qtytoShipFuture]]*Table_Query_from_Mac10[[#This Row],[Future-cost]]</f>
        <v>76.140000000000015</v>
      </c>
      <c r="V2097" s="47">
        <f>Table_Query_from_Mac10[[#This Row],[qtytoShipFuture]]-Table_Query_from_Mac10[[#This Row],[qty_to_ship]]</f>
        <v>0</v>
      </c>
      <c r="W2097" s="47">
        <f>Table_Query_from_Mac10[[#This Row],[UnitPriceFuture]]</f>
        <v>19.11</v>
      </c>
      <c r="X2097" s="47">
        <f>Table_Query_from_Mac10[[#This Row],[Unit Increase]]*Table_Query_from_Mac10[[#This Row],[UnitPriceFuture]]</f>
        <v>0</v>
      </c>
      <c r="Y2097" s="47">
        <f>Table_Query_from_Mac10[[#This Row],[Unit Increase]]*Table_Query_from_Mac10[[#This Row],[Future-cost]]</f>
        <v>0</v>
      </c>
      <c r="Z2097" s="47">
        <f>-(Table_Query_from_Mac10[[#This Row],[Incremental Sales]]+((Table_Query_from_Mac10[[#This Row],[Incremental Sales]]*-(SUM(Summary!$S$8:$S$9)))))*Summary!$S$18</f>
        <v>0</v>
      </c>
      <c r="AA2097" s="47">
        <f>IFERROR(Table_Query_from_Mac10[[#This Row],[Incremental Cost]]/Table_Query_from_Mac10[[#This Row],[Incremental Sales]],0)</f>
        <v>0</v>
      </c>
      <c r="AB2097" s="47">
        <f>IFERROR(Table_Query_from_Mac10[[#This Row],[TotalCostFuture]]/Table_Query_from_Mac10[[#This Row],[totalsalesFuture]],0)</f>
        <v>0.44270015698587134</v>
      </c>
      <c r="AN2097" s="31">
        <v>36</v>
      </c>
      <c r="AO2097">
        <f t="shared" si="64"/>
        <v>9</v>
      </c>
      <c r="AQ2097" s="31">
        <v>54.61</v>
      </c>
      <c r="AR2097">
        <f t="shared" si="65"/>
        <v>19.11</v>
      </c>
    </row>
    <row r="2098" spans="1:44" x14ac:dyDescent="0.25">
      <c r="A2098">
        <v>90215</v>
      </c>
      <c r="B2098">
        <v>8</v>
      </c>
      <c r="C2098" t="s">
        <v>84</v>
      </c>
      <c r="D2098" t="s">
        <v>79</v>
      </c>
      <c r="E2098">
        <v>4</v>
      </c>
      <c r="F2098">
        <v>11.78</v>
      </c>
      <c r="G2098">
        <v>26.95</v>
      </c>
      <c r="H2098" s="1">
        <v>44865</v>
      </c>
      <c r="I2098" s="20">
        <v>0</v>
      </c>
      <c r="J2098" s="47">
        <f>Table_Query_from_Mac10[[#This Row],[unit_price]]-(Table_Query_from_Mac10[[#This Row],[unit_price]]*(Table_Query_from_Mac10[[#This Row],[discount_pct]]/100))</f>
        <v>26.95</v>
      </c>
      <c r="K2098" s="47">
        <f>Table_Query_from_Mac10[[#This Row],[unit_cost]]</f>
        <v>11.78</v>
      </c>
      <c r="L2098" s="47">
        <f>Table_Query_from_Mac10[[#This Row],[Live-cost]]*(1+Table_Query_from_Mac10[[#This Row],[CogsIncreasebyTYPE]])</f>
        <v>11.78</v>
      </c>
      <c r="M2098" s="47">
        <f>Table_Query_from_Mac10[[#This Row],[Live-cost]]*Table_Query_from_Mac10[[#This Row],[qty_to_ship]]</f>
        <v>47.12</v>
      </c>
      <c r="N2098" s="47">
        <f>IF(Table_Query_from_Mac10[[#This Row],[item_no]]="KDA",-Table_Query_from_Mac10[[#This Row],[unit_price]],Table_Query_from_Mac10[[#This Row],[Net Unit]]*Table_Query_from_Mac10[[#This Row],[qty_to_ship]])</f>
        <v>107.8</v>
      </c>
      <c r="O2098" s="47">
        <f>SUMIFS(Summary!C:C,Summary!H:H,Table_Query_from_Mac10[[#This Row],[Juiceoc]])</f>
        <v>0</v>
      </c>
      <c r="P2098" s="47">
        <f>SUMIFS(Summary!D:D,Summary!H:H,Table_Query_from_Mac10[[#This Row],[Juiceoc]])</f>
        <v>0</v>
      </c>
      <c r="Q2098" s="47">
        <f>SUMIFS(Summary!E:E,Summary!H:H,Table_Query_from_Mac10[[#This Row],[Juiceoc]])</f>
        <v>0</v>
      </c>
      <c r="R2098" s="47">
        <f>Table_Query_from_Mac10[[#This Row],[Net Unit]]*(1+Table_Query_from_Mac10[[#This Row],[PriceIncreasebyType]])</f>
        <v>26.95</v>
      </c>
      <c r="S2098" s="47">
        <f>Table_Query_from_Mac10[[#This Row],[UnitPriceFuture]]*Table_Query_from_Mac10[[#This Row],[qtytoShipFuture]]</f>
        <v>107.8</v>
      </c>
      <c r="T2098" s="47">
        <f>ROUND(Table_Query_from_Mac10[[#This Row],[qty_to_ship]]*(1+Table_Query_from_Mac10[[#This Row],[VolumeIncreasebyType]]),0)</f>
        <v>4</v>
      </c>
      <c r="U2098" s="47">
        <f>Table_Query_from_Mac10[[#This Row],[qtytoShipFuture]]*Table_Query_from_Mac10[[#This Row],[Future-cost]]</f>
        <v>47.12</v>
      </c>
      <c r="V2098" s="47">
        <f>Table_Query_from_Mac10[[#This Row],[qtytoShipFuture]]-Table_Query_from_Mac10[[#This Row],[qty_to_ship]]</f>
        <v>0</v>
      </c>
      <c r="W2098" s="47">
        <f>Table_Query_from_Mac10[[#This Row],[UnitPriceFuture]]</f>
        <v>26.95</v>
      </c>
      <c r="X2098" s="47">
        <f>Table_Query_from_Mac10[[#This Row],[Unit Increase]]*Table_Query_from_Mac10[[#This Row],[UnitPriceFuture]]</f>
        <v>0</v>
      </c>
      <c r="Y2098" s="47">
        <f>Table_Query_from_Mac10[[#This Row],[Unit Increase]]*Table_Query_from_Mac10[[#This Row],[Future-cost]]</f>
        <v>0</v>
      </c>
      <c r="Z2098" s="47">
        <f>-(Table_Query_from_Mac10[[#This Row],[Incremental Sales]]+((Table_Query_from_Mac10[[#This Row],[Incremental Sales]]*-(SUM(Summary!$S$8:$S$9)))))*Summary!$S$18</f>
        <v>0</v>
      </c>
      <c r="AA2098" s="47">
        <f>IFERROR(Table_Query_from_Mac10[[#This Row],[Incremental Cost]]/Table_Query_from_Mac10[[#This Row],[Incremental Sales]],0)</f>
        <v>0</v>
      </c>
      <c r="AB2098" s="47">
        <f>IFERROR(Table_Query_from_Mac10[[#This Row],[TotalCostFuture]]/Table_Query_from_Mac10[[#This Row],[totalsalesFuture]],0)</f>
        <v>0.43710575139146568</v>
      </c>
      <c r="AN2098" s="30">
        <v>16</v>
      </c>
      <c r="AO2098">
        <f t="shared" si="64"/>
        <v>4</v>
      </c>
      <c r="AQ2098" s="30">
        <v>76.989999999999995</v>
      </c>
      <c r="AR2098">
        <f t="shared" si="65"/>
        <v>26.95</v>
      </c>
    </row>
    <row r="2099" spans="1:44" x14ac:dyDescent="0.25">
      <c r="A2099">
        <v>90215</v>
      </c>
      <c r="B2099">
        <v>9</v>
      </c>
      <c r="C2099" t="s">
        <v>84</v>
      </c>
      <c r="D2099" t="s">
        <v>79</v>
      </c>
      <c r="E2099">
        <v>36</v>
      </c>
      <c r="F2099">
        <v>3.22</v>
      </c>
      <c r="G2099">
        <v>7.37</v>
      </c>
      <c r="H2099" s="1">
        <v>44865</v>
      </c>
      <c r="I2099" s="20">
        <v>0</v>
      </c>
      <c r="J2099" s="47">
        <f>Table_Query_from_Mac10[[#This Row],[unit_price]]-(Table_Query_from_Mac10[[#This Row],[unit_price]]*(Table_Query_from_Mac10[[#This Row],[discount_pct]]/100))</f>
        <v>7.37</v>
      </c>
      <c r="K2099" s="47">
        <f>Table_Query_from_Mac10[[#This Row],[unit_cost]]</f>
        <v>3.22</v>
      </c>
      <c r="L2099" s="47">
        <f>Table_Query_from_Mac10[[#This Row],[Live-cost]]*(1+Table_Query_from_Mac10[[#This Row],[CogsIncreasebyTYPE]])</f>
        <v>3.22</v>
      </c>
      <c r="M2099" s="47">
        <f>Table_Query_from_Mac10[[#This Row],[Live-cost]]*Table_Query_from_Mac10[[#This Row],[qty_to_ship]]</f>
        <v>115.92</v>
      </c>
      <c r="N2099" s="47">
        <f>IF(Table_Query_from_Mac10[[#This Row],[item_no]]="KDA",-Table_Query_from_Mac10[[#This Row],[unit_price]],Table_Query_from_Mac10[[#This Row],[Net Unit]]*Table_Query_from_Mac10[[#This Row],[qty_to_ship]])</f>
        <v>265.32</v>
      </c>
      <c r="O2099" s="47">
        <f>SUMIFS(Summary!C:C,Summary!H:H,Table_Query_from_Mac10[[#This Row],[Juiceoc]])</f>
        <v>0</v>
      </c>
      <c r="P2099" s="47">
        <f>SUMIFS(Summary!D:D,Summary!H:H,Table_Query_from_Mac10[[#This Row],[Juiceoc]])</f>
        <v>0</v>
      </c>
      <c r="Q2099" s="47">
        <f>SUMIFS(Summary!E:E,Summary!H:H,Table_Query_from_Mac10[[#This Row],[Juiceoc]])</f>
        <v>0</v>
      </c>
      <c r="R2099" s="47">
        <f>Table_Query_from_Mac10[[#This Row],[Net Unit]]*(1+Table_Query_from_Mac10[[#This Row],[PriceIncreasebyType]])</f>
        <v>7.37</v>
      </c>
      <c r="S2099" s="47">
        <f>Table_Query_from_Mac10[[#This Row],[UnitPriceFuture]]*Table_Query_from_Mac10[[#This Row],[qtytoShipFuture]]</f>
        <v>265.32</v>
      </c>
      <c r="T2099" s="47">
        <f>ROUND(Table_Query_from_Mac10[[#This Row],[qty_to_ship]]*(1+Table_Query_from_Mac10[[#This Row],[VolumeIncreasebyType]]),0)</f>
        <v>36</v>
      </c>
      <c r="U2099" s="47">
        <f>Table_Query_from_Mac10[[#This Row],[qtytoShipFuture]]*Table_Query_from_Mac10[[#This Row],[Future-cost]]</f>
        <v>115.92</v>
      </c>
      <c r="V2099" s="47">
        <f>Table_Query_from_Mac10[[#This Row],[qtytoShipFuture]]-Table_Query_from_Mac10[[#This Row],[qty_to_ship]]</f>
        <v>0</v>
      </c>
      <c r="W2099" s="47">
        <f>Table_Query_from_Mac10[[#This Row],[UnitPriceFuture]]</f>
        <v>7.37</v>
      </c>
      <c r="X2099" s="47">
        <f>Table_Query_from_Mac10[[#This Row],[Unit Increase]]*Table_Query_from_Mac10[[#This Row],[UnitPriceFuture]]</f>
        <v>0</v>
      </c>
      <c r="Y2099" s="47">
        <f>Table_Query_from_Mac10[[#This Row],[Unit Increase]]*Table_Query_from_Mac10[[#This Row],[Future-cost]]</f>
        <v>0</v>
      </c>
      <c r="Z2099" s="47">
        <f>-(Table_Query_from_Mac10[[#This Row],[Incremental Sales]]+((Table_Query_from_Mac10[[#This Row],[Incremental Sales]]*-(SUM(Summary!$S$8:$S$9)))))*Summary!$S$18</f>
        <v>0</v>
      </c>
      <c r="AA2099" s="47">
        <f>IFERROR(Table_Query_from_Mac10[[#This Row],[Incremental Cost]]/Table_Query_from_Mac10[[#This Row],[Incremental Sales]],0)</f>
        <v>0</v>
      </c>
      <c r="AB2099" s="47">
        <f>IFERROR(Table_Query_from_Mac10[[#This Row],[TotalCostFuture]]/Table_Query_from_Mac10[[#This Row],[totalsalesFuture]],0)</f>
        <v>0.43690637720488468</v>
      </c>
      <c r="AN2099" s="31">
        <v>144</v>
      </c>
      <c r="AO2099">
        <f t="shared" si="64"/>
        <v>36</v>
      </c>
      <c r="AQ2099" s="31">
        <v>21.05</v>
      </c>
      <c r="AR2099">
        <f t="shared" si="65"/>
        <v>7.37</v>
      </c>
    </row>
    <row r="2100" spans="1:44" x14ac:dyDescent="0.25">
      <c r="A2100">
        <v>90215</v>
      </c>
      <c r="B2100">
        <v>10</v>
      </c>
      <c r="C2100" t="s">
        <v>84</v>
      </c>
      <c r="D2100" t="s">
        <v>79</v>
      </c>
      <c r="E2100">
        <v>50</v>
      </c>
      <c r="F2100">
        <v>4.0999999999999996</v>
      </c>
      <c r="G2100">
        <v>9.2200000000000006</v>
      </c>
      <c r="H2100" s="1">
        <v>44865</v>
      </c>
      <c r="I2100" s="20">
        <v>0</v>
      </c>
      <c r="J2100" s="47">
        <f>Table_Query_from_Mac10[[#This Row],[unit_price]]-(Table_Query_from_Mac10[[#This Row],[unit_price]]*(Table_Query_from_Mac10[[#This Row],[discount_pct]]/100))</f>
        <v>9.2200000000000006</v>
      </c>
      <c r="K2100" s="47">
        <f>Table_Query_from_Mac10[[#This Row],[unit_cost]]</f>
        <v>4.0999999999999996</v>
      </c>
      <c r="L2100" s="47">
        <f>Table_Query_from_Mac10[[#This Row],[Live-cost]]*(1+Table_Query_from_Mac10[[#This Row],[CogsIncreasebyTYPE]])</f>
        <v>4.0999999999999996</v>
      </c>
      <c r="M2100" s="47">
        <f>Table_Query_from_Mac10[[#This Row],[Live-cost]]*Table_Query_from_Mac10[[#This Row],[qty_to_ship]]</f>
        <v>204.99999999999997</v>
      </c>
      <c r="N2100" s="47">
        <f>IF(Table_Query_from_Mac10[[#This Row],[item_no]]="KDA",-Table_Query_from_Mac10[[#This Row],[unit_price]],Table_Query_from_Mac10[[#This Row],[Net Unit]]*Table_Query_from_Mac10[[#This Row],[qty_to_ship]])</f>
        <v>461.00000000000006</v>
      </c>
      <c r="O2100" s="47">
        <f>SUMIFS(Summary!C:C,Summary!H:H,Table_Query_from_Mac10[[#This Row],[Juiceoc]])</f>
        <v>0</v>
      </c>
      <c r="P2100" s="47">
        <f>SUMIFS(Summary!D:D,Summary!H:H,Table_Query_from_Mac10[[#This Row],[Juiceoc]])</f>
        <v>0</v>
      </c>
      <c r="Q2100" s="47">
        <f>SUMIFS(Summary!E:E,Summary!H:H,Table_Query_from_Mac10[[#This Row],[Juiceoc]])</f>
        <v>0</v>
      </c>
      <c r="R2100" s="47">
        <f>Table_Query_from_Mac10[[#This Row],[Net Unit]]*(1+Table_Query_from_Mac10[[#This Row],[PriceIncreasebyType]])</f>
        <v>9.2200000000000006</v>
      </c>
      <c r="S2100" s="47">
        <f>Table_Query_from_Mac10[[#This Row],[UnitPriceFuture]]*Table_Query_from_Mac10[[#This Row],[qtytoShipFuture]]</f>
        <v>461.00000000000006</v>
      </c>
      <c r="T2100" s="47">
        <f>ROUND(Table_Query_from_Mac10[[#This Row],[qty_to_ship]]*(1+Table_Query_from_Mac10[[#This Row],[VolumeIncreasebyType]]),0)</f>
        <v>50</v>
      </c>
      <c r="U2100" s="47">
        <f>Table_Query_from_Mac10[[#This Row],[qtytoShipFuture]]*Table_Query_from_Mac10[[#This Row],[Future-cost]]</f>
        <v>204.99999999999997</v>
      </c>
      <c r="V2100" s="47">
        <f>Table_Query_from_Mac10[[#This Row],[qtytoShipFuture]]-Table_Query_from_Mac10[[#This Row],[qty_to_ship]]</f>
        <v>0</v>
      </c>
      <c r="W2100" s="47">
        <f>Table_Query_from_Mac10[[#This Row],[UnitPriceFuture]]</f>
        <v>9.2200000000000006</v>
      </c>
      <c r="X2100" s="47">
        <f>Table_Query_from_Mac10[[#This Row],[Unit Increase]]*Table_Query_from_Mac10[[#This Row],[UnitPriceFuture]]</f>
        <v>0</v>
      </c>
      <c r="Y2100" s="47">
        <f>Table_Query_from_Mac10[[#This Row],[Unit Increase]]*Table_Query_from_Mac10[[#This Row],[Future-cost]]</f>
        <v>0</v>
      </c>
      <c r="Z2100" s="47">
        <f>-(Table_Query_from_Mac10[[#This Row],[Incremental Sales]]+((Table_Query_from_Mac10[[#This Row],[Incremental Sales]]*-(SUM(Summary!$S$8:$S$9)))))*Summary!$S$18</f>
        <v>0</v>
      </c>
      <c r="AA2100" s="47">
        <f>IFERROR(Table_Query_from_Mac10[[#This Row],[Incremental Cost]]/Table_Query_from_Mac10[[#This Row],[Incremental Sales]],0)</f>
        <v>0</v>
      </c>
      <c r="AB2100" s="47">
        <f>IFERROR(Table_Query_from_Mac10[[#This Row],[TotalCostFuture]]/Table_Query_from_Mac10[[#This Row],[totalsalesFuture]],0)</f>
        <v>0.44468546637744022</v>
      </c>
      <c r="AN2100" s="30">
        <v>200</v>
      </c>
      <c r="AO2100">
        <f t="shared" si="64"/>
        <v>50</v>
      </c>
      <c r="AQ2100" s="30">
        <v>26.34</v>
      </c>
      <c r="AR2100">
        <f t="shared" si="65"/>
        <v>9.2200000000000006</v>
      </c>
    </row>
    <row r="2101" spans="1:44" x14ac:dyDescent="0.25">
      <c r="A2101">
        <v>90215</v>
      </c>
      <c r="B2101">
        <v>11</v>
      </c>
      <c r="C2101" t="s">
        <v>84</v>
      </c>
      <c r="D2101" t="s">
        <v>79</v>
      </c>
      <c r="E2101">
        <v>25</v>
      </c>
      <c r="F2101">
        <v>4.57</v>
      </c>
      <c r="G2101">
        <v>10.33</v>
      </c>
      <c r="H2101" s="1">
        <v>44865</v>
      </c>
      <c r="I2101" s="20">
        <v>0</v>
      </c>
      <c r="J2101" s="47">
        <f>Table_Query_from_Mac10[[#This Row],[unit_price]]-(Table_Query_from_Mac10[[#This Row],[unit_price]]*(Table_Query_from_Mac10[[#This Row],[discount_pct]]/100))</f>
        <v>10.33</v>
      </c>
      <c r="K2101" s="47">
        <f>Table_Query_from_Mac10[[#This Row],[unit_cost]]</f>
        <v>4.57</v>
      </c>
      <c r="L2101" s="47">
        <f>Table_Query_from_Mac10[[#This Row],[Live-cost]]*(1+Table_Query_from_Mac10[[#This Row],[CogsIncreasebyTYPE]])</f>
        <v>4.57</v>
      </c>
      <c r="M2101" s="47">
        <f>Table_Query_from_Mac10[[#This Row],[Live-cost]]*Table_Query_from_Mac10[[#This Row],[qty_to_ship]]</f>
        <v>114.25</v>
      </c>
      <c r="N2101" s="47">
        <f>IF(Table_Query_from_Mac10[[#This Row],[item_no]]="KDA",-Table_Query_from_Mac10[[#This Row],[unit_price]],Table_Query_from_Mac10[[#This Row],[Net Unit]]*Table_Query_from_Mac10[[#This Row],[qty_to_ship]])</f>
        <v>258.25</v>
      </c>
      <c r="O2101" s="47">
        <f>SUMIFS(Summary!C:C,Summary!H:H,Table_Query_from_Mac10[[#This Row],[Juiceoc]])</f>
        <v>0</v>
      </c>
      <c r="P2101" s="47">
        <f>SUMIFS(Summary!D:D,Summary!H:H,Table_Query_from_Mac10[[#This Row],[Juiceoc]])</f>
        <v>0</v>
      </c>
      <c r="Q2101" s="47">
        <f>SUMIFS(Summary!E:E,Summary!H:H,Table_Query_from_Mac10[[#This Row],[Juiceoc]])</f>
        <v>0</v>
      </c>
      <c r="R2101" s="47">
        <f>Table_Query_from_Mac10[[#This Row],[Net Unit]]*(1+Table_Query_from_Mac10[[#This Row],[PriceIncreasebyType]])</f>
        <v>10.33</v>
      </c>
      <c r="S2101" s="47">
        <f>Table_Query_from_Mac10[[#This Row],[UnitPriceFuture]]*Table_Query_from_Mac10[[#This Row],[qtytoShipFuture]]</f>
        <v>258.25</v>
      </c>
      <c r="T2101" s="47">
        <f>ROUND(Table_Query_from_Mac10[[#This Row],[qty_to_ship]]*(1+Table_Query_from_Mac10[[#This Row],[VolumeIncreasebyType]]),0)</f>
        <v>25</v>
      </c>
      <c r="U2101" s="47">
        <f>Table_Query_from_Mac10[[#This Row],[qtytoShipFuture]]*Table_Query_from_Mac10[[#This Row],[Future-cost]]</f>
        <v>114.25</v>
      </c>
      <c r="V2101" s="47">
        <f>Table_Query_from_Mac10[[#This Row],[qtytoShipFuture]]-Table_Query_from_Mac10[[#This Row],[qty_to_ship]]</f>
        <v>0</v>
      </c>
      <c r="W2101" s="47">
        <f>Table_Query_from_Mac10[[#This Row],[UnitPriceFuture]]</f>
        <v>10.33</v>
      </c>
      <c r="X2101" s="47">
        <f>Table_Query_from_Mac10[[#This Row],[Unit Increase]]*Table_Query_from_Mac10[[#This Row],[UnitPriceFuture]]</f>
        <v>0</v>
      </c>
      <c r="Y2101" s="47">
        <f>Table_Query_from_Mac10[[#This Row],[Unit Increase]]*Table_Query_from_Mac10[[#This Row],[Future-cost]]</f>
        <v>0</v>
      </c>
      <c r="Z2101" s="47">
        <f>-(Table_Query_from_Mac10[[#This Row],[Incremental Sales]]+((Table_Query_from_Mac10[[#This Row],[Incremental Sales]]*-(SUM(Summary!$S$8:$S$9)))))*Summary!$S$18</f>
        <v>0</v>
      </c>
      <c r="AA2101" s="47">
        <f>IFERROR(Table_Query_from_Mac10[[#This Row],[Incremental Cost]]/Table_Query_from_Mac10[[#This Row],[Incremental Sales]],0)</f>
        <v>0</v>
      </c>
      <c r="AB2101" s="47">
        <f>IFERROR(Table_Query_from_Mac10[[#This Row],[TotalCostFuture]]/Table_Query_from_Mac10[[#This Row],[totalsalesFuture]],0)</f>
        <v>0.44240077444336884</v>
      </c>
      <c r="AN2101" s="31">
        <v>100</v>
      </c>
      <c r="AO2101">
        <f t="shared" si="64"/>
        <v>25</v>
      </c>
      <c r="AQ2101" s="31">
        <v>29.52</v>
      </c>
      <c r="AR2101">
        <f t="shared" si="65"/>
        <v>10.33</v>
      </c>
    </row>
    <row r="2102" spans="1:44" x14ac:dyDescent="0.25">
      <c r="A2102">
        <v>90215</v>
      </c>
      <c r="B2102">
        <v>12</v>
      </c>
      <c r="C2102" t="s">
        <v>84</v>
      </c>
      <c r="D2102" t="s">
        <v>79</v>
      </c>
      <c r="E2102">
        <v>60</v>
      </c>
      <c r="F2102">
        <v>5.03</v>
      </c>
      <c r="G2102">
        <v>11.32</v>
      </c>
      <c r="H2102" s="1">
        <v>44865</v>
      </c>
      <c r="I2102" s="20">
        <v>0</v>
      </c>
      <c r="J2102" s="47">
        <f>Table_Query_from_Mac10[[#This Row],[unit_price]]-(Table_Query_from_Mac10[[#This Row],[unit_price]]*(Table_Query_from_Mac10[[#This Row],[discount_pct]]/100))</f>
        <v>11.32</v>
      </c>
      <c r="K2102" s="47">
        <f>Table_Query_from_Mac10[[#This Row],[unit_cost]]</f>
        <v>5.03</v>
      </c>
      <c r="L2102" s="47">
        <f>Table_Query_from_Mac10[[#This Row],[Live-cost]]*(1+Table_Query_from_Mac10[[#This Row],[CogsIncreasebyTYPE]])</f>
        <v>5.03</v>
      </c>
      <c r="M2102" s="47">
        <f>Table_Query_from_Mac10[[#This Row],[Live-cost]]*Table_Query_from_Mac10[[#This Row],[qty_to_ship]]</f>
        <v>301.8</v>
      </c>
      <c r="N2102" s="47">
        <f>IF(Table_Query_from_Mac10[[#This Row],[item_no]]="KDA",-Table_Query_from_Mac10[[#This Row],[unit_price]],Table_Query_from_Mac10[[#This Row],[Net Unit]]*Table_Query_from_Mac10[[#This Row],[qty_to_ship]])</f>
        <v>679.2</v>
      </c>
      <c r="O2102" s="47">
        <f>SUMIFS(Summary!C:C,Summary!H:H,Table_Query_from_Mac10[[#This Row],[Juiceoc]])</f>
        <v>0</v>
      </c>
      <c r="P2102" s="47">
        <f>SUMIFS(Summary!D:D,Summary!H:H,Table_Query_from_Mac10[[#This Row],[Juiceoc]])</f>
        <v>0</v>
      </c>
      <c r="Q2102" s="47">
        <f>SUMIFS(Summary!E:E,Summary!H:H,Table_Query_from_Mac10[[#This Row],[Juiceoc]])</f>
        <v>0</v>
      </c>
      <c r="R2102" s="47">
        <f>Table_Query_from_Mac10[[#This Row],[Net Unit]]*(1+Table_Query_from_Mac10[[#This Row],[PriceIncreasebyType]])</f>
        <v>11.32</v>
      </c>
      <c r="S2102" s="47">
        <f>Table_Query_from_Mac10[[#This Row],[UnitPriceFuture]]*Table_Query_from_Mac10[[#This Row],[qtytoShipFuture]]</f>
        <v>679.2</v>
      </c>
      <c r="T2102" s="47">
        <f>ROUND(Table_Query_from_Mac10[[#This Row],[qty_to_ship]]*(1+Table_Query_from_Mac10[[#This Row],[VolumeIncreasebyType]]),0)</f>
        <v>60</v>
      </c>
      <c r="U2102" s="47">
        <f>Table_Query_from_Mac10[[#This Row],[qtytoShipFuture]]*Table_Query_from_Mac10[[#This Row],[Future-cost]]</f>
        <v>301.8</v>
      </c>
      <c r="V2102" s="47">
        <f>Table_Query_from_Mac10[[#This Row],[qtytoShipFuture]]-Table_Query_from_Mac10[[#This Row],[qty_to_ship]]</f>
        <v>0</v>
      </c>
      <c r="W2102" s="47">
        <f>Table_Query_from_Mac10[[#This Row],[UnitPriceFuture]]</f>
        <v>11.32</v>
      </c>
      <c r="X2102" s="47">
        <f>Table_Query_from_Mac10[[#This Row],[Unit Increase]]*Table_Query_from_Mac10[[#This Row],[UnitPriceFuture]]</f>
        <v>0</v>
      </c>
      <c r="Y2102" s="47">
        <f>Table_Query_from_Mac10[[#This Row],[Unit Increase]]*Table_Query_from_Mac10[[#This Row],[Future-cost]]</f>
        <v>0</v>
      </c>
      <c r="Z2102" s="47">
        <f>-(Table_Query_from_Mac10[[#This Row],[Incremental Sales]]+((Table_Query_from_Mac10[[#This Row],[Incremental Sales]]*-(SUM(Summary!$S$8:$S$9)))))*Summary!$S$18</f>
        <v>0</v>
      </c>
      <c r="AA2102" s="47">
        <f>IFERROR(Table_Query_from_Mac10[[#This Row],[Incremental Cost]]/Table_Query_from_Mac10[[#This Row],[Incremental Sales]],0)</f>
        <v>0</v>
      </c>
      <c r="AB2102" s="47">
        <f>IFERROR(Table_Query_from_Mac10[[#This Row],[TotalCostFuture]]/Table_Query_from_Mac10[[#This Row],[totalsalesFuture]],0)</f>
        <v>0.44434628975265017</v>
      </c>
      <c r="AN2102" s="30">
        <v>240</v>
      </c>
      <c r="AO2102">
        <f t="shared" si="64"/>
        <v>60</v>
      </c>
      <c r="AQ2102" s="30">
        <v>32.33</v>
      </c>
      <c r="AR2102">
        <f t="shared" si="65"/>
        <v>11.32</v>
      </c>
    </row>
    <row r="2103" spans="1:44" x14ac:dyDescent="0.25">
      <c r="A2103">
        <v>90216</v>
      </c>
      <c r="B2103">
        <v>1</v>
      </c>
      <c r="C2103" t="s">
        <v>55</v>
      </c>
      <c r="D2103" t="s">
        <v>81</v>
      </c>
      <c r="E2103">
        <v>19</v>
      </c>
      <c r="F2103">
        <v>4.3899999999999997</v>
      </c>
      <c r="G2103">
        <v>10.86</v>
      </c>
      <c r="H2103" s="1">
        <v>44840</v>
      </c>
      <c r="I2103" s="20">
        <v>0</v>
      </c>
      <c r="J2103" s="47">
        <f>Table_Query_from_Mac10[[#This Row],[unit_price]]-(Table_Query_from_Mac10[[#This Row],[unit_price]]*(Table_Query_from_Mac10[[#This Row],[discount_pct]]/100))</f>
        <v>10.86</v>
      </c>
      <c r="K2103" s="47">
        <f>Table_Query_from_Mac10[[#This Row],[unit_cost]]</f>
        <v>4.3899999999999997</v>
      </c>
      <c r="L2103" s="47">
        <f>Table_Query_from_Mac10[[#This Row],[Live-cost]]*(1+Table_Query_from_Mac10[[#This Row],[CogsIncreasebyTYPE]])</f>
        <v>4.3899999999999997</v>
      </c>
      <c r="M2103" s="47">
        <f>Table_Query_from_Mac10[[#This Row],[Live-cost]]*Table_Query_from_Mac10[[#This Row],[qty_to_ship]]</f>
        <v>83.41</v>
      </c>
      <c r="N2103" s="47">
        <f>IF(Table_Query_from_Mac10[[#This Row],[item_no]]="KDA",-Table_Query_from_Mac10[[#This Row],[unit_price]],Table_Query_from_Mac10[[#This Row],[Net Unit]]*Table_Query_from_Mac10[[#This Row],[qty_to_ship]])</f>
        <v>206.33999999999997</v>
      </c>
      <c r="O2103" s="47">
        <f>SUMIFS(Summary!C:C,Summary!H:H,Table_Query_from_Mac10[[#This Row],[Juiceoc]])</f>
        <v>0</v>
      </c>
      <c r="P2103" s="47">
        <f>SUMIFS(Summary!D:D,Summary!H:H,Table_Query_from_Mac10[[#This Row],[Juiceoc]])</f>
        <v>0</v>
      </c>
      <c r="Q2103" s="47">
        <f>SUMIFS(Summary!E:E,Summary!H:H,Table_Query_from_Mac10[[#This Row],[Juiceoc]])</f>
        <v>0</v>
      </c>
      <c r="R2103" s="47">
        <f>Table_Query_from_Mac10[[#This Row],[Net Unit]]*(1+Table_Query_from_Mac10[[#This Row],[PriceIncreasebyType]])</f>
        <v>10.86</v>
      </c>
      <c r="S2103" s="47">
        <f>Table_Query_from_Mac10[[#This Row],[UnitPriceFuture]]*Table_Query_from_Mac10[[#This Row],[qtytoShipFuture]]</f>
        <v>206.33999999999997</v>
      </c>
      <c r="T2103" s="47">
        <f>ROUND(Table_Query_from_Mac10[[#This Row],[qty_to_ship]]*(1+Table_Query_from_Mac10[[#This Row],[VolumeIncreasebyType]]),0)</f>
        <v>19</v>
      </c>
      <c r="U2103" s="47">
        <f>Table_Query_from_Mac10[[#This Row],[qtytoShipFuture]]*Table_Query_from_Mac10[[#This Row],[Future-cost]]</f>
        <v>83.41</v>
      </c>
      <c r="V2103" s="47">
        <f>Table_Query_from_Mac10[[#This Row],[qtytoShipFuture]]-Table_Query_from_Mac10[[#This Row],[qty_to_ship]]</f>
        <v>0</v>
      </c>
      <c r="W2103" s="47">
        <f>Table_Query_from_Mac10[[#This Row],[UnitPriceFuture]]</f>
        <v>10.86</v>
      </c>
      <c r="X2103" s="47">
        <f>Table_Query_from_Mac10[[#This Row],[Unit Increase]]*Table_Query_from_Mac10[[#This Row],[UnitPriceFuture]]</f>
        <v>0</v>
      </c>
      <c r="Y2103" s="47">
        <f>Table_Query_from_Mac10[[#This Row],[Unit Increase]]*Table_Query_from_Mac10[[#This Row],[Future-cost]]</f>
        <v>0</v>
      </c>
      <c r="Z2103" s="47">
        <f>-(Table_Query_from_Mac10[[#This Row],[Incremental Sales]]+((Table_Query_from_Mac10[[#This Row],[Incremental Sales]]*-(SUM(Summary!$S$8:$S$9)))))*Summary!$S$18</f>
        <v>0</v>
      </c>
      <c r="AA2103" s="47">
        <f>IFERROR(Table_Query_from_Mac10[[#This Row],[Incremental Cost]]/Table_Query_from_Mac10[[#This Row],[Incremental Sales]],0)</f>
        <v>0</v>
      </c>
      <c r="AB2103" s="47">
        <f>IFERROR(Table_Query_from_Mac10[[#This Row],[TotalCostFuture]]/Table_Query_from_Mac10[[#This Row],[totalsalesFuture]],0)</f>
        <v>0.40423572744014735</v>
      </c>
      <c r="AN2103" s="31">
        <v>75</v>
      </c>
      <c r="AO2103">
        <f t="shared" si="64"/>
        <v>19</v>
      </c>
      <c r="AQ2103" s="31">
        <v>31.03</v>
      </c>
      <c r="AR2103">
        <f t="shared" si="65"/>
        <v>10.86</v>
      </c>
    </row>
    <row r="2104" spans="1:44" x14ac:dyDescent="0.25">
      <c r="A2104">
        <v>90216</v>
      </c>
      <c r="B2104">
        <v>2</v>
      </c>
      <c r="C2104" t="s">
        <v>55</v>
      </c>
      <c r="D2104" t="s">
        <v>81</v>
      </c>
      <c r="E2104">
        <v>25</v>
      </c>
      <c r="F2104">
        <v>4.8499999999999996</v>
      </c>
      <c r="G2104">
        <v>12.21</v>
      </c>
      <c r="H2104" s="1">
        <v>44840</v>
      </c>
      <c r="I2104" s="20">
        <v>0</v>
      </c>
      <c r="J2104" s="47">
        <f>Table_Query_from_Mac10[[#This Row],[unit_price]]-(Table_Query_from_Mac10[[#This Row],[unit_price]]*(Table_Query_from_Mac10[[#This Row],[discount_pct]]/100))</f>
        <v>12.21</v>
      </c>
      <c r="K2104" s="47">
        <f>Table_Query_from_Mac10[[#This Row],[unit_cost]]</f>
        <v>4.8499999999999996</v>
      </c>
      <c r="L2104" s="47">
        <f>Table_Query_from_Mac10[[#This Row],[Live-cost]]*(1+Table_Query_from_Mac10[[#This Row],[CogsIncreasebyTYPE]])</f>
        <v>4.8499999999999996</v>
      </c>
      <c r="M2104" s="47">
        <f>Table_Query_from_Mac10[[#This Row],[Live-cost]]*Table_Query_from_Mac10[[#This Row],[qty_to_ship]]</f>
        <v>121.24999999999999</v>
      </c>
      <c r="N2104" s="47">
        <f>IF(Table_Query_from_Mac10[[#This Row],[item_no]]="KDA",-Table_Query_from_Mac10[[#This Row],[unit_price]],Table_Query_from_Mac10[[#This Row],[Net Unit]]*Table_Query_from_Mac10[[#This Row],[qty_to_ship]])</f>
        <v>305.25</v>
      </c>
      <c r="O2104" s="47">
        <f>SUMIFS(Summary!C:C,Summary!H:H,Table_Query_from_Mac10[[#This Row],[Juiceoc]])</f>
        <v>0</v>
      </c>
      <c r="P2104" s="47">
        <f>SUMIFS(Summary!D:D,Summary!H:H,Table_Query_from_Mac10[[#This Row],[Juiceoc]])</f>
        <v>0</v>
      </c>
      <c r="Q2104" s="47">
        <f>SUMIFS(Summary!E:E,Summary!H:H,Table_Query_from_Mac10[[#This Row],[Juiceoc]])</f>
        <v>0</v>
      </c>
      <c r="R2104" s="47">
        <f>Table_Query_from_Mac10[[#This Row],[Net Unit]]*(1+Table_Query_from_Mac10[[#This Row],[PriceIncreasebyType]])</f>
        <v>12.21</v>
      </c>
      <c r="S2104" s="47">
        <f>Table_Query_from_Mac10[[#This Row],[UnitPriceFuture]]*Table_Query_from_Mac10[[#This Row],[qtytoShipFuture]]</f>
        <v>305.25</v>
      </c>
      <c r="T2104" s="47">
        <f>ROUND(Table_Query_from_Mac10[[#This Row],[qty_to_ship]]*(1+Table_Query_from_Mac10[[#This Row],[VolumeIncreasebyType]]),0)</f>
        <v>25</v>
      </c>
      <c r="U2104" s="47">
        <f>Table_Query_from_Mac10[[#This Row],[qtytoShipFuture]]*Table_Query_from_Mac10[[#This Row],[Future-cost]]</f>
        <v>121.24999999999999</v>
      </c>
      <c r="V2104" s="47">
        <f>Table_Query_from_Mac10[[#This Row],[qtytoShipFuture]]-Table_Query_from_Mac10[[#This Row],[qty_to_ship]]</f>
        <v>0</v>
      </c>
      <c r="W2104" s="47">
        <f>Table_Query_from_Mac10[[#This Row],[UnitPriceFuture]]</f>
        <v>12.21</v>
      </c>
      <c r="X2104" s="47">
        <f>Table_Query_from_Mac10[[#This Row],[Unit Increase]]*Table_Query_from_Mac10[[#This Row],[UnitPriceFuture]]</f>
        <v>0</v>
      </c>
      <c r="Y2104" s="47">
        <f>Table_Query_from_Mac10[[#This Row],[Unit Increase]]*Table_Query_from_Mac10[[#This Row],[Future-cost]]</f>
        <v>0</v>
      </c>
      <c r="Z2104" s="47">
        <f>-(Table_Query_from_Mac10[[#This Row],[Incremental Sales]]+((Table_Query_from_Mac10[[#This Row],[Incremental Sales]]*-(SUM(Summary!$S$8:$S$9)))))*Summary!$S$18</f>
        <v>0</v>
      </c>
      <c r="AA2104" s="47">
        <f>IFERROR(Table_Query_from_Mac10[[#This Row],[Incremental Cost]]/Table_Query_from_Mac10[[#This Row],[Incremental Sales]],0)</f>
        <v>0</v>
      </c>
      <c r="AB2104" s="47">
        <f>IFERROR(Table_Query_from_Mac10[[#This Row],[TotalCostFuture]]/Table_Query_from_Mac10[[#This Row],[totalsalesFuture]],0)</f>
        <v>0.39721539721539717</v>
      </c>
      <c r="AN2104" s="30">
        <v>100</v>
      </c>
      <c r="AO2104">
        <f t="shared" si="64"/>
        <v>25</v>
      </c>
      <c r="AQ2104" s="30">
        <v>34.89</v>
      </c>
      <c r="AR2104">
        <f t="shared" si="65"/>
        <v>12.21</v>
      </c>
    </row>
    <row r="2105" spans="1:44" x14ac:dyDescent="0.25">
      <c r="A2105">
        <v>90216</v>
      </c>
      <c r="B2105">
        <v>3</v>
      </c>
      <c r="C2105" t="s">
        <v>55</v>
      </c>
      <c r="D2105" t="s">
        <v>81</v>
      </c>
      <c r="E2105">
        <v>20</v>
      </c>
      <c r="F2105">
        <v>5.31</v>
      </c>
      <c r="G2105">
        <v>13.35</v>
      </c>
      <c r="H2105" s="1">
        <v>44840</v>
      </c>
      <c r="I2105" s="20">
        <v>0</v>
      </c>
      <c r="J2105" s="47">
        <f>Table_Query_from_Mac10[[#This Row],[unit_price]]-(Table_Query_from_Mac10[[#This Row],[unit_price]]*(Table_Query_from_Mac10[[#This Row],[discount_pct]]/100))</f>
        <v>13.35</v>
      </c>
      <c r="K2105" s="47">
        <f>Table_Query_from_Mac10[[#This Row],[unit_cost]]</f>
        <v>5.31</v>
      </c>
      <c r="L2105" s="47">
        <f>Table_Query_from_Mac10[[#This Row],[Live-cost]]*(1+Table_Query_from_Mac10[[#This Row],[CogsIncreasebyTYPE]])</f>
        <v>5.31</v>
      </c>
      <c r="M2105" s="47">
        <f>Table_Query_from_Mac10[[#This Row],[Live-cost]]*Table_Query_from_Mac10[[#This Row],[qty_to_ship]]</f>
        <v>106.19999999999999</v>
      </c>
      <c r="N2105" s="47">
        <f>IF(Table_Query_from_Mac10[[#This Row],[item_no]]="KDA",-Table_Query_from_Mac10[[#This Row],[unit_price]],Table_Query_from_Mac10[[#This Row],[Net Unit]]*Table_Query_from_Mac10[[#This Row],[qty_to_ship]])</f>
        <v>267</v>
      </c>
      <c r="O2105" s="47">
        <f>SUMIFS(Summary!C:C,Summary!H:H,Table_Query_from_Mac10[[#This Row],[Juiceoc]])</f>
        <v>0</v>
      </c>
      <c r="P2105" s="47">
        <f>SUMIFS(Summary!D:D,Summary!H:H,Table_Query_from_Mac10[[#This Row],[Juiceoc]])</f>
        <v>0</v>
      </c>
      <c r="Q2105" s="47">
        <f>SUMIFS(Summary!E:E,Summary!H:H,Table_Query_from_Mac10[[#This Row],[Juiceoc]])</f>
        <v>0</v>
      </c>
      <c r="R2105" s="47">
        <f>Table_Query_from_Mac10[[#This Row],[Net Unit]]*(1+Table_Query_from_Mac10[[#This Row],[PriceIncreasebyType]])</f>
        <v>13.35</v>
      </c>
      <c r="S2105" s="47">
        <f>Table_Query_from_Mac10[[#This Row],[UnitPriceFuture]]*Table_Query_from_Mac10[[#This Row],[qtytoShipFuture]]</f>
        <v>267</v>
      </c>
      <c r="T2105" s="47">
        <f>ROUND(Table_Query_from_Mac10[[#This Row],[qty_to_ship]]*(1+Table_Query_from_Mac10[[#This Row],[VolumeIncreasebyType]]),0)</f>
        <v>20</v>
      </c>
      <c r="U2105" s="47">
        <f>Table_Query_from_Mac10[[#This Row],[qtytoShipFuture]]*Table_Query_from_Mac10[[#This Row],[Future-cost]]</f>
        <v>106.19999999999999</v>
      </c>
      <c r="V2105" s="47">
        <f>Table_Query_from_Mac10[[#This Row],[qtytoShipFuture]]-Table_Query_from_Mac10[[#This Row],[qty_to_ship]]</f>
        <v>0</v>
      </c>
      <c r="W2105" s="47">
        <f>Table_Query_from_Mac10[[#This Row],[UnitPriceFuture]]</f>
        <v>13.35</v>
      </c>
      <c r="X2105" s="47">
        <f>Table_Query_from_Mac10[[#This Row],[Unit Increase]]*Table_Query_from_Mac10[[#This Row],[UnitPriceFuture]]</f>
        <v>0</v>
      </c>
      <c r="Y2105" s="47">
        <f>Table_Query_from_Mac10[[#This Row],[Unit Increase]]*Table_Query_from_Mac10[[#This Row],[Future-cost]]</f>
        <v>0</v>
      </c>
      <c r="Z2105" s="47">
        <f>-(Table_Query_from_Mac10[[#This Row],[Incremental Sales]]+((Table_Query_from_Mac10[[#This Row],[Incremental Sales]]*-(SUM(Summary!$S$8:$S$9)))))*Summary!$S$18</f>
        <v>0</v>
      </c>
      <c r="AA2105" s="47">
        <f>IFERROR(Table_Query_from_Mac10[[#This Row],[Incremental Cost]]/Table_Query_from_Mac10[[#This Row],[Incremental Sales]],0)</f>
        <v>0</v>
      </c>
      <c r="AB2105" s="47">
        <f>IFERROR(Table_Query_from_Mac10[[#This Row],[TotalCostFuture]]/Table_Query_from_Mac10[[#This Row],[totalsalesFuture]],0)</f>
        <v>0.39775280898876403</v>
      </c>
      <c r="AN2105" s="31">
        <v>80</v>
      </c>
      <c r="AO2105">
        <f t="shared" si="64"/>
        <v>20</v>
      </c>
      <c r="AQ2105" s="31">
        <v>38.130000000000003</v>
      </c>
      <c r="AR2105">
        <f t="shared" si="65"/>
        <v>13.35</v>
      </c>
    </row>
    <row r="2106" spans="1:44" x14ac:dyDescent="0.25">
      <c r="A2106">
        <v>90216</v>
      </c>
      <c r="B2106">
        <v>4</v>
      </c>
      <c r="C2106" t="s">
        <v>55</v>
      </c>
      <c r="D2106" t="s">
        <v>81</v>
      </c>
      <c r="E2106">
        <v>32</v>
      </c>
      <c r="F2106">
        <v>5.81</v>
      </c>
      <c r="G2106">
        <v>14.47</v>
      </c>
      <c r="H2106" s="1">
        <v>44840</v>
      </c>
      <c r="I2106" s="20">
        <v>0</v>
      </c>
      <c r="J2106" s="47">
        <f>Table_Query_from_Mac10[[#This Row],[unit_price]]-(Table_Query_from_Mac10[[#This Row],[unit_price]]*(Table_Query_from_Mac10[[#This Row],[discount_pct]]/100))</f>
        <v>14.47</v>
      </c>
      <c r="K2106" s="47">
        <f>Table_Query_from_Mac10[[#This Row],[unit_cost]]</f>
        <v>5.81</v>
      </c>
      <c r="L2106" s="47">
        <f>Table_Query_from_Mac10[[#This Row],[Live-cost]]*(1+Table_Query_from_Mac10[[#This Row],[CogsIncreasebyTYPE]])</f>
        <v>5.81</v>
      </c>
      <c r="M2106" s="47">
        <f>Table_Query_from_Mac10[[#This Row],[Live-cost]]*Table_Query_from_Mac10[[#This Row],[qty_to_ship]]</f>
        <v>185.92</v>
      </c>
      <c r="N2106" s="47">
        <f>IF(Table_Query_from_Mac10[[#This Row],[item_no]]="KDA",-Table_Query_from_Mac10[[#This Row],[unit_price]],Table_Query_from_Mac10[[#This Row],[Net Unit]]*Table_Query_from_Mac10[[#This Row],[qty_to_ship]])</f>
        <v>463.04</v>
      </c>
      <c r="O2106" s="47">
        <f>SUMIFS(Summary!C:C,Summary!H:H,Table_Query_from_Mac10[[#This Row],[Juiceoc]])</f>
        <v>0</v>
      </c>
      <c r="P2106" s="47">
        <f>SUMIFS(Summary!D:D,Summary!H:H,Table_Query_from_Mac10[[#This Row],[Juiceoc]])</f>
        <v>0</v>
      </c>
      <c r="Q2106" s="47">
        <f>SUMIFS(Summary!E:E,Summary!H:H,Table_Query_from_Mac10[[#This Row],[Juiceoc]])</f>
        <v>0</v>
      </c>
      <c r="R2106" s="47">
        <f>Table_Query_from_Mac10[[#This Row],[Net Unit]]*(1+Table_Query_from_Mac10[[#This Row],[PriceIncreasebyType]])</f>
        <v>14.47</v>
      </c>
      <c r="S2106" s="47">
        <f>Table_Query_from_Mac10[[#This Row],[UnitPriceFuture]]*Table_Query_from_Mac10[[#This Row],[qtytoShipFuture]]</f>
        <v>463.04</v>
      </c>
      <c r="T2106" s="47">
        <f>ROUND(Table_Query_from_Mac10[[#This Row],[qty_to_ship]]*(1+Table_Query_from_Mac10[[#This Row],[VolumeIncreasebyType]]),0)</f>
        <v>32</v>
      </c>
      <c r="U2106" s="47">
        <f>Table_Query_from_Mac10[[#This Row],[qtytoShipFuture]]*Table_Query_from_Mac10[[#This Row],[Future-cost]]</f>
        <v>185.92</v>
      </c>
      <c r="V2106" s="47">
        <f>Table_Query_from_Mac10[[#This Row],[qtytoShipFuture]]-Table_Query_from_Mac10[[#This Row],[qty_to_ship]]</f>
        <v>0</v>
      </c>
      <c r="W2106" s="47">
        <f>Table_Query_from_Mac10[[#This Row],[UnitPriceFuture]]</f>
        <v>14.47</v>
      </c>
      <c r="X2106" s="47">
        <f>Table_Query_from_Mac10[[#This Row],[Unit Increase]]*Table_Query_from_Mac10[[#This Row],[UnitPriceFuture]]</f>
        <v>0</v>
      </c>
      <c r="Y2106" s="47">
        <f>Table_Query_from_Mac10[[#This Row],[Unit Increase]]*Table_Query_from_Mac10[[#This Row],[Future-cost]]</f>
        <v>0</v>
      </c>
      <c r="Z2106" s="47">
        <f>-(Table_Query_from_Mac10[[#This Row],[Incremental Sales]]+((Table_Query_from_Mac10[[#This Row],[Incremental Sales]]*-(SUM(Summary!$S$8:$S$9)))))*Summary!$S$18</f>
        <v>0</v>
      </c>
      <c r="AA2106" s="47">
        <f>IFERROR(Table_Query_from_Mac10[[#This Row],[Incremental Cost]]/Table_Query_from_Mac10[[#This Row],[Incremental Sales]],0)</f>
        <v>0</v>
      </c>
      <c r="AB2106" s="47">
        <f>IFERROR(Table_Query_from_Mac10[[#This Row],[TotalCostFuture]]/Table_Query_from_Mac10[[#This Row],[totalsalesFuture]],0)</f>
        <v>0.4015203870076019</v>
      </c>
      <c r="AN2106" s="30">
        <v>128</v>
      </c>
      <c r="AO2106">
        <f t="shared" si="64"/>
        <v>32</v>
      </c>
      <c r="AQ2106" s="30">
        <v>41.35</v>
      </c>
      <c r="AR2106">
        <f t="shared" si="65"/>
        <v>14.47</v>
      </c>
    </row>
    <row r="2107" spans="1:44" x14ac:dyDescent="0.25">
      <c r="A2107">
        <v>90216</v>
      </c>
      <c r="B2107">
        <v>5</v>
      </c>
      <c r="C2107" t="s">
        <v>55</v>
      </c>
      <c r="D2107" t="s">
        <v>81</v>
      </c>
      <c r="E2107">
        <v>16</v>
      </c>
      <c r="F2107">
        <v>6.38</v>
      </c>
      <c r="G2107">
        <v>16.420000000000002</v>
      </c>
      <c r="H2107" s="1">
        <v>44840</v>
      </c>
      <c r="I2107" s="20">
        <v>0</v>
      </c>
      <c r="J2107" s="47">
        <f>Table_Query_from_Mac10[[#This Row],[unit_price]]-(Table_Query_from_Mac10[[#This Row],[unit_price]]*(Table_Query_from_Mac10[[#This Row],[discount_pct]]/100))</f>
        <v>16.420000000000002</v>
      </c>
      <c r="K2107" s="47">
        <f>Table_Query_from_Mac10[[#This Row],[unit_cost]]</f>
        <v>6.38</v>
      </c>
      <c r="L2107" s="47">
        <f>Table_Query_from_Mac10[[#This Row],[Live-cost]]*(1+Table_Query_from_Mac10[[#This Row],[CogsIncreasebyTYPE]])</f>
        <v>6.38</v>
      </c>
      <c r="M2107" s="47">
        <f>Table_Query_from_Mac10[[#This Row],[Live-cost]]*Table_Query_from_Mac10[[#This Row],[qty_to_ship]]</f>
        <v>102.08</v>
      </c>
      <c r="N2107" s="47">
        <f>IF(Table_Query_from_Mac10[[#This Row],[item_no]]="KDA",-Table_Query_from_Mac10[[#This Row],[unit_price]],Table_Query_from_Mac10[[#This Row],[Net Unit]]*Table_Query_from_Mac10[[#This Row],[qty_to_ship]])</f>
        <v>262.72000000000003</v>
      </c>
      <c r="O2107" s="47">
        <f>SUMIFS(Summary!C:C,Summary!H:H,Table_Query_from_Mac10[[#This Row],[Juiceoc]])</f>
        <v>0</v>
      </c>
      <c r="P2107" s="47">
        <f>SUMIFS(Summary!D:D,Summary!H:H,Table_Query_from_Mac10[[#This Row],[Juiceoc]])</f>
        <v>0</v>
      </c>
      <c r="Q2107" s="47">
        <f>SUMIFS(Summary!E:E,Summary!H:H,Table_Query_from_Mac10[[#This Row],[Juiceoc]])</f>
        <v>0</v>
      </c>
      <c r="R2107" s="47">
        <f>Table_Query_from_Mac10[[#This Row],[Net Unit]]*(1+Table_Query_from_Mac10[[#This Row],[PriceIncreasebyType]])</f>
        <v>16.420000000000002</v>
      </c>
      <c r="S2107" s="47">
        <f>Table_Query_from_Mac10[[#This Row],[UnitPriceFuture]]*Table_Query_from_Mac10[[#This Row],[qtytoShipFuture]]</f>
        <v>262.72000000000003</v>
      </c>
      <c r="T2107" s="47">
        <f>ROUND(Table_Query_from_Mac10[[#This Row],[qty_to_ship]]*(1+Table_Query_from_Mac10[[#This Row],[VolumeIncreasebyType]]),0)</f>
        <v>16</v>
      </c>
      <c r="U2107" s="47">
        <f>Table_Query_from_Mac10[[#This Row],[qtytoShipFuture]]*Table_Query_from_Mac10[[#This Row],[Future-cost]]</f>
        <v>102.08</v>
      </c>
      <c r="V2107" s="47">
        <f>Table_Query_from_Mac10[[#This Row],[qtytoShipFuture]]-Table_Query_from_Mac10[[#This Row],[qty_to_ship]]</f>
        <v>0</v>
      </c>
      <c r="W2107" s="47">
        <f>Table_Query_from_Mac10[[#This Row],[UnitPriceFuture]]</f>
        <v>16.420000000000002</v>
      </c>
      <c r="X2107" s="47">
        <f>Table_Query_from_Mac10[[#This Row],[Unit Increase]]*Table_Query_from_Mac10[[#This Row],[UnitPriceFuture]]</f>
        <v>0</v>
      </c>
      <c r="Y2107" s="47">
        <f>Table_Query_from_Mac10[[#This Row],[Unit Increase]]*Table_Query_from_Mac10[[#This Row],[Future-cost]]</f>
        <v>0</v>
      </c>
      <c r="Z2107" s="47">
        <f>-(Table_Query_from_Mac10[[#This Row],[Incremental Sales]]+((Table_Query_from_Mac10[[#This Row],[Incremental Sales]]*-(SUM(Summary!$S$8:$S$9)))))*Summary!$S$18</f>
        <v>0</v>
      </c>
      <c r="AA2107" s="47">
        <f>IFERROR(Table_Query_from_Mac10[[#This Row],[Incremental Cost]]/Table_Query_from_Mac10[[#This Row],[Incremental Sales]],0)</f>
        <v>0</v>
      </c>
      <c r="AB2107" s="47">
        <f>IFERROR(Table_Query_from_Mac10[[#This Row],[TotalCostFuture]]/Table_Query_from_Mac10[[#This Row],[totalsalesFuture]],0)</f>
        <v>0.38855054811205841</v>
      </c>
      <c r="AN2107" s="31">
        <v>64</v>
      </c>
      <c r="AO2107">
        <f t="shared" si="64"/>
        <v>16</v>
      </c>
      <c r="AQ2107" s="31">
        <v>46.9</v>
      </c>
      <c r="AR2107">
        <f t="shared" si="65"/>
        <v>16.420000000000002</v>
      </c>
    </row>
    <row r="2108" spans="1:44" x14ac:dyDescent="0.25">
      <c r="A2108">
        <v>90216</v>
      </c>
      <c r="B2108">
        <v>6</v>
      </c>
      <c r="C2108" t="s">
        <v>55</v>
      </c>
      <c r="D2108" t="s">
        <v>81</v>
      </c>
      <c r="E2108">
        <v>12</v>
      </c>
      <c r="F2108">
        <v>7.17</v>
      </c>
      <c r="G2108">
        <v>18.14</v>
      </c>
      <c r="H2108" s="1">
        <v>44840</v>
      </c>
      <c r="I2108" s="20">
        <v>0</v>
      </c>
      <c r="J2108" s="47">
        <f>Table_Query_from_Mac10[[#This Row],[unit_price]]-(Table_Query_from_Mac10[[#This Row],[unit_price]]*(Table_Query_from_Mac10[[#This Row],[discount_pct]]/100))</f>
        <v>18.14</v>
      </c>
      <c r="K2108" s="47">
        <f>Table_Query_from_Mac10[[#This Row],[unit_cost]]</f>
        <v>7.17</v>
      </c>
      <c r="L2108" s="47">
        <f>Table_Query_from_Mac10[[#This Row],[Live-cost]]*(1+Table_Query_from_Mac10[[#This Row],[CogsIncreasebyTYPE]])</f>
        <v>7.17</v>
      </c>
      <c r="M2108" s="47">
        <f>Table_Query_from_Mac10[[#This Row],[Live-cost]]*Table_Query_from_Mac10[[#This Row],[qty_to_ship]]</f>
        <v>86.039999999999992</v>
      </c>
      <c r="N2108" s="47">
        <f>IF(Table_Query_from_Mac10[[#This Row],[item_no]]="KDA",-Table_Query_from_Mac10[[#This Row],[unit_price]],Table_Query_from_Mac10[[#This Row],[Net Unit]]*Table_Query_from_Mac10[[#This Row],[qty_to_ship]])</f>
        <v>217.68</v>
      </c>
      <c r="O2108" s="47">
        <f>SUMIFS(Summary!C:C,Summary!H:H,Table_Query_from_Mac10[[#This Row],[Juiceoc]])</f>
        <v>0</v>
      </c>
      <c r="P2108" s="47">
        <f>SUMIFS(Summary!D:D,Summary!H:H,Table_Query_from_Mac10[[#This Row],[Juiceoc]])</f>
        <v>0</v>
      </c>
      <c r="Q2108" s="47">
        <f>SUMIFS(Summary!E:E,Summary!H:H,Table_Query_from_Mac10[[#This Row],[Juiceoc]])</f>
        <v>0</v>
      </c>
      <c r="R2108" s="47">
        <f>Table_Query_from_Mac10[[#This Row],[Net Unit]]*(1+Table_Query_from_Mac10[[#This Row],[PriceIncreasebyType]])</f>
        <v>18.14</v>
      </c>
      <c r="S2108" s="47">
        <f>Table_Query_from_Mac10[[#This Row],[UnitPriceFuture]]*Table_Query_from_Mac10[[#This Row],[qtytoShipFuture]]</f>
        <v>217.68</v>
      </c>
      <c r="T2108" s="47">
        <f>ROUND(Table_Query_from_Mac10[[#This Row],[qty_to_ship]]*(1+Table_Query_from_Mac10[[#This Row],[VolumeIncreasebyType]]),0)</f>
        <v>12</v>
      </c>
      <c r="U2108" s="47">
        <f>Table_Query_from_Mac10[[#This Row],[qtytoShipFuture]]*Table_Query_from_Mac10[[#This Row],[Future-cost]]</f>
        <v>86.039999999999992</v>
      </c>
      <c r="V2108" s="47">
        <f>Table_Query_from_Mac10[[#This Row],[qtytoShipFuture]]-Table_Query_from_Mac10[[#This Row],[qty_to_ship]]</f>
        <v>0</v>
      </c>
      <c r="W2108" s="47">
        <f>Table_Query_from_Mac10[[#This Row],[UnitPriceFuture]]</f>
        <v>18.14</v>
      </c>
      <c r="X2108" s="47">
        <f>Table_Query_from_Mac10[[#This Row],[Unit Increase]]*Table_Query_from_Mac10[[#This Row],[UnitPriceFuture]]</f>
        <v>0</v>
      </c>
      <c r="Y2108" s="47">
        <f>Table_Query_from_Mac10[[#This Row],[Unit Increase]]*Table_Query_from_Mac10[[#This Row],[Future-cost]]</f>
        <v>0</v>
      </c>
      <c r="Z2108" s="47">
        <f>-(Table_Query_from_Mac10[[#This Row],[Incremental Sales]]+((Table_Query_from_Mac10[[#This Row],[Incremental Sales]]*-(SUM(Summary!$S$8:$S$9)))))*Summary!$S$18</f>
        <v>0</v>
      </c>
      <c r="AA2108" s="47">
        <f>IFERROR(Table_Query_from_Mac10[[#This Row],[Incremental Cost]]/Table_Query_from_Mac10[[#This Row],[Incremental Sales]],0)</f>
        <v>0</v>
      </c>
      <c r="AB2108" s="47">
        <f>IFERROR(Table_Query_from_Mac10[[#This Row],[TotalCostFuture]]/Table_Query_from_Mac10[[#This Row],[totalsalesFuture]],0)</f>
        <v>0.39525909592061736</v>
      </c>
      <c r="AN2108" s="30">
        <v>48</v>
      </c>
      <c r="AO2108">
        <f t="shared" si="64"/>
        <v>12</v>
      </c>
      <c r="AQ2108" s="30">
        <v>51.84</v>
      </c>
      <c r="AR2108">
        <f t="shared" si="65"/>
        <v>18.14</v>
      </c>
    </row>
    <row r="2109" spans="1:44" x14ac:dyDescent="0.25">
      <c r="A2109">
        <v>90216</v>
      </c>
      <c r="B2109">
        <v>7</v>
      </c>
      <c r="C2109" t="s">
        <v>55</v>
      </c>
      <c r="D2109" t="s">
        <v>81</v>
      </c>
      <c r="E2109">
        <v>9</v>
      </c>
      <c r="F2109">
        <v>8.5</v>
      </c>
      <c r="G2109">
        <v>22.57</v>
      </c>
      <c r="H2109" s="1">
        <v>44840</v>
      </c>
      <c r="I2109" s="20">
        <v>0</v>
      </c>
      <c r="J2109" s="47">
        <f>Table_Query_from_Mac10[[#This Row],[unit_price]]-(Table_Query_from_Mac10[[#This Row],[unit_price]]*(Table_Query_from_Mac10[[#This Row],[discount_pct]]/100))</f>
        <v>22.57</v>
      </c>
      <c r="K2109" s="47">
        <f>Table_Query_from_Mac10[[#This Row],[unit_cost]]</f>
        <v>8.5</v>
      </c>
      <c r="L2109" s="47">
        <f>Table_Query_from_Mac10[[#This Row],[Live-cost]]*(1+Table_Query_from_Mac10[[#This Row],[CogsIncreasebyTYPE]])</f>
        <v>8.5</v>
      </c>
      <c r="M2109" s="47">
        <f>Table_Query_from_Mac10[[#This Row],[Live-cost]]*Table_Query_from_Mac10[[#This Row],[qty_to_ship]]</f>
        <v>76.5</v>
      </c>
      <c r="N2109" s="47">
        <f>IF(Table_Query_from_Mac10[[#This Row],[item_no]]="KDA",-Table_Query_from_Mac10[[#This Row],[unit_price]],Table_Query_from_Mac10[[#This Row],[Net Unit]]*Table_Query_from_Mac10[[#This Row],[qty_to_ship]])</f>
        <v>203.13</v>
      </c>
      <c r="O2109" s="47">
        <f>SUMIFS(Summary!C:C,Summary!H:H,Table_Query_from_Mac10[[#This Row],[Juiceoc]])</f>
        <v>0</v>
      </c>
      <c r="P2109" s="47">
        <f>SUMIFS(Summary!D:D,Summary!H:H,Table_Query_from_Mac10[[#This Row],[Juiceoc]])</f>
        <v>0</v>
      </c>
      <c r="Q2109" s="47">
        <f>SUMIFS(Summary!E:E,Summary!H:H,Table_Query_from_Mac10[[#This Row],[Juiceoc]])</f>
        <v>0</v>
      </c>
      <c r="R2109" s="47">
        <f>Table_Query_from_Mac10[[#This Row],[Net Unit]]*(1+Table_Query_from_Mac10[[#This Row],[PriceIncreasebyType]])</f>
        <v>22.57</v>
      </c>
      <c r="S2109" s="47">
        <f>Table_Query_from_Mac10[[#This Row],[UnitPriceFuture]]*Table_Query_from_Mac10[[#This Row],[qtytoShipFuture]]</f>
        <v>203.13</v>
      </c>
      <c r="T2109" s="47">
        <f>ROUND(Table_Query_from_Mac10[[#This Row],[qty_to_ship]]*(1+Table_Query_from_Mac10[[#This Row],[VolumeIncreasebyType]]),0)</f>
        <v>9</v>
      </c>
      <c r="U2109" s="47">
        <f>Table_Query_from_Mac10[[#This Row],[qtytoShipFuture]]*Table_Query_from_Mac10[[#This Row],[Future-cost]]</f>
        <v>76.5</v>
      </c>
      <c r="V2109" s="47">
        <f>Table_Query_from_Mac10[[#This Row],[qtytoShipFuture]]-Table_Query_from_Mac10[[#This Row],[qty_to_ship]]</f>
        <v>0</v>
      </c>
      <c r="W2109" s="47">
        <f>Table_Query_from_Mac10[[#This Row],[UnitPriceFuture]]</f>
        <v>22.57</v>
      </c>
      <c r="X2109" s="47">
        <f>Table_Query_from_Mac10[[#This Row],[Unit Increase]]*Table_Query_from_Mac10[[#This Row],[UnitPriceFuture]]</f>
        <v>0</v>
      </c>
      <c r="Y2109" s="47">
        <f>Table_Query_from_Mac10[[#This Row],[Unit Increase]]*Table_Query_from_Mac10[[#This Row],[Future-cost]]</f>
        <v>0</v>
      </c>
      <c r="Z2109" s="47">
        <f>-(Table_Query_from_Mac10[[#This Row],[Incremental Sales]]+((Table_Query_from_Mac10[[#This Row],[Incremental Sales]]*-(SUM(Summary!$S$8:$S$9)))))*Summary!$S$18</f>
        <v>0</v>
      </c>
      <c r="AA2109" s="47">
        <f>IFERROR(Table_Query_from_Mac10[[#This Row],[Incremental Cost]]/Table_Query_from_Mac10[[#This Row],[Incremental Sales]],0)</f>
        <v>0</v>
      </c>
      <c r="AB2109" s="47">
        <f>IFERROR(Table_Query_from_Mac10[[#This Row],[TotalCostFuture]]/Table_Query_from_Mac10[[#This Row],[totalsalesFuture]],0)</f>
        <v>0.37660611431103236</v>
      </c>
      <c r="AN2109" s="31">
        <v>36</v>
      </c>
      <c r="AO2109">
        <f t="shared" si="64"/>
        <v>9</v>
      </c>
      <c r="AQ2109" s="31">
        <v>64.489999999999995</v>
      </c>
      <c r="AR2109">
        <f t="shared" si="65"/>
        <v>22.57</v>
      </c>
    </row>
    <row r="2110" spans="1:44" x14ac:dyDescent="0.25">
      <c r="A2110">
        <v>90216</v>
      </c>
      <c r="B2110">
        <v>8</v>
      </c>
      <c r="C2110" t="s">
        <v>55</v>
      </c>
      <c r="D2110" t="s">
        <v>81</v>
      </c>
      <c r="E2110">
        <v>9</v>
      </c>
      <c r="F2110">
        <v>9.86</v>
      </c>
      <c r="G2110">
        <v>27.29</v>
      </c>
      <c r="H2110" s="1">
        <v>44840</v>
      </c>
      <c r="I2110" s="20">
        <v>0</v>
      </c>
      <c r="J2110" s="47">
        <f>Table_Query_from_Mac10[[#This Row],[unit_price]]-(Table_Query_from_Mac10[[#This Row],[unit_price]]*(Table_Query_from_Mac10[[#This Row],[discount_pct]]/100))</f>
        <v>27.29</v>
      </c>
      <c r="K2110" s="47">
        <f>Table_Query_from_Mac10[[#This Row],[unit_cost]]</f>
        <v>9.86</v>
      </c>
      <c r="L2110" s="47">
        <f>Table_Query_from_Mac10[[#This Row],[Live-cost]]*(1+Table_Query_from_Mac10[[#This Row],[CogsIncreasebyTYPE]])</f>
        <v>9.86</v>
      </c>
      <c r="M2110" s="47">
        <f>Table_Query_from_Mac10[[#This Row],[Live-cost]]*Table_Query_from_Mac10[[#This Row],[qty_to_ship]]</f>
        <v>88.74</v>
      </c>
      <c r="N2110" s="47">
        <f>IF(Table_Query_from_Mac10[[#This Row],[item_no]]="KDA",-Table_Query_from_Mac10[[#This Row],[unit_price]],Table_Query_from_Mac10[[#This Row],[Net Unit]]*Table_Query_from_Mac10[[#This Row],[qty_to_ship]])</f>
        <v>245.60999999999999</v>
      </c>
      <c r="O2110" s="47">
        <f>SUMIFS(Summary!C:C,Summary!H:H,Table_Query_from_Mac10[[#This Row],[Juiceoc]])</f>
        <v>0</v>
      </c>
      <c r="P2110" s="47">
        <f>SUMIFS(Summary!D:D,Summary!H:H,Table_Query_from_Mac10[[#This Row],[Juiceoc]])</f>
        <v>0</v>
      </c>
      <c r="Q2110" s="47">
        <f>SUMIFS(Summary!E:E,Summary!H:H,Table_Query_from_Mac10[[#This Row],[Juiceoc]])</f>
        <v>0</v>
      </c>
      <c r="R2110" s="47">
        <f>Table_Query_from_Mac10[[#This Row],[Net Unit]]*(1+Table_Query_from_Mac10[[#This Row],[PriceIncreasebyType]])</f>
        <v>27.29</v>
      </c>
      <c r="S2110" s="47">
        <f>Table_Query_from_Mac10[[#This Row],[UnitPriceFuture]]*Table_Query_from_Mac10[[#This Row],[qtytoShipFuture]]</f>
        <v>245.60999999999999</v>
      </c>
      <c r="T2110" s="47">
        <f>ROUND(Table_Query_from_Mac10[[#This Row],[qty_to_ship]]*(1+Table_Query_from_Mac10[[#This Row],[VolumeIncreasebyType]]),0)</f>
        <v>9</v>
      </c>
      <c r="U2110" s="47">
        <f>Table_Query_from_Mac10[[#This Row],[qtytoShipFuture]]*Table_Query_from_Mac10[[#This Row],[Future-cost]]</f>
        <v>88.74</v>
      </c>
      <c r="V2110" s="47">
        <f>Table_Query_from_Mac10[[#This Row],[qtytoShipFuture]]-Table_Query_from_Mac10[[#This Row],[qty_to_ship]]</f>
        <v>0</v>
      </c>
      <c r="W2110" s="47">
        <f>Table_Query_from_Mac10[[#This Row],[UnitPriceFuture]]</f>
        <v>27.29</v>
      </c>
      <c r="X2110" s="47">
        <f>Table_Query_from_Mac10[[#This Row],[Unit Increase]]*Table_Query_from_Mac10[[#This Row],[UnitPriceFuture]]</f>
        <v>0</v>
      </c>
      <c r="Y2110" s="47">
        <f>Table_Query_from_Mac10[[#This Row],[Unit Increase]]*Table_Query_from_Mac10[[#This Row],[Future-cost]]</f>
        <v>0</v>
      </c>
      <c r="Z2110" s="47">
        <f>-(Table_Query_from_Mac10[[#This Row],[Incremental Sales]]+((Table_Query_from_Mac10[[#This Row],[Incremental Sales]]*-(SUM(Summary!$S$8:$S$9)))))*Summary!$S$18</f>
        <v>0</v>
      </c>
      <c r="AA2110" s="47">
        <f>IFERROR(Table_Query_from_Mac10[[#This Row],[Incremental Cost]]/Table_Query_from_Mac10[[#This Row],[Incremental Sales]],0)</f>
        <v>0</v>
      </c>
      <c r="AB2110" s="47">
        <f>IFERROR(Table_Query_from_Mac10[[#This Row],[TotalCostFuture]]/Table_Query_from_Mac10[[#This Row],[totalsalesFuture]],0)</f>
        <v>0.36130450714547452</v>
      </c>
      <c r="AN2110" s="30">
        <v>36</v>
      </c>
      <c r="AO2110">
        <f t="shared" si="64"/>
        <v>9</v>
      </c>
      <c r="AQ2110" s="30">
        <v>77.959999999999994</v>
      </c>
      <c r="AR2110">
        <f t="shared" si="65"/>
        <v>27.29</v>
      </c>
    </row>
    <row r="2111" spans="1:44" x14ac:dyDescent="0.25">
      <c r="A2111">
        <v>90216</v>
      </c>
      <c r="B2111">
        <v>9</v>
      </c>
      <c r="C2111" t="s">
        <v>55</v>
      </c>
      <c r="D2111" t="s">
        <v>81</v>
      </c>
      <c r="E2111">
        <v>6</v>
      </c>
      <c r="F2111">
        <v>11.84</v>
      </c>
      <c r="G2111">
        <v>31.43</v>
      </c>
      <c r="H2111" s="1">
        <v>44840</v>
      </c>
      <c r="I2111" s="20">
        <v>0</v>
      </c>
      <c r="J2111" s="47">
        <f>Table_Query_from_Mac10[[#This Row],[unit_price]]-(Table_Query_from_Mac10[[#This Row],[unit_price]]*(Table_Query_from_Mac10[[#This Row],[discount_pct]]/100))</f>
        <v>31.43</v>
      </c>
      <c r="K2111" s="47">
        <f>Table_Query_from_Mac10[[#This Row],[unit_cost]]</f>
        <v>11.84</v>
      </c>
      <c r="L2111" s="47">
        <f>Table_Query_from_Mac10[[#This Row],[Live-cost]]*(1+Table_Query_from_Mac10[[#This Row],[CogsIncreasebyTYPE]])</f>
        <v>11.84</v>
      </c>
      <c r="M2111" s="47">
        <f>Table_Query_from_Mac10[[#This Row],[Live-cost]]*Table_Query_from_Mac10[[#This Row],[qty_to_ship]]</f>
        <v>71.039999999999992</v>
      </c>
      <c r="N2111" s="47">
        <f>IF(Table_Query_from_Mac10[[#This Row],[item_no]]="KDA",-Table_Query_from_Mac10[[#This Row],[unit_price]],Table_Query_from_Mac10[[#This Row],[Net Unit]]*Table_Query_from_Mac10[[#This Row],[qty_to_ship]])</f>
        <v>188.57999999999998</v>
      </c>
      <c r="O2111" s="47">
        <f>SUMIFS(Summary!C:C,Summary!H:H,Table_Query_from_Mac10[[#This Row],[Juiceoc]])</f>
        <v>0</v>
      </c>
      <c r="P2111" s="47">
        <f>SUMIFS(Summary!D:D,Summary!H:H,Table_Query_from_Mac10[[#This Row],[Juiceoc]])</f>
        <v>0</v>
      </c>
      <c r="Q2111" s="47">
        <f>SUMIFS(Summary!E:E,Summary!H:H,Table_Query_from_Mac10[[#This Row],[Juiceoc]])</f>
        <v>0</v>
      </c>
      <c r="R2111" s="47">
        <f>Table_Query_from_Mac10[[#This Row],[Net Unit]]*(1+Table_Query_from_Mac10[[#This Row],[PriceIncreasebyType]])</f>
        <v>31.43</v>
      </c>
      <c r="S2111" s="47">
        <f>Table_Query_from_Mac10[[#This Row],[UnitPriceFuture]]*Table_Query_from_Mac10[[#This Row],[qtytoShipFuture]]</f>
        <v>188.57999999999998</v>
      </c>
      <c r="T2111" s="47">
        <f>ROUND(Table_Query_from_Mac10[[#This Row],[qty_to_ship]]*(1+Table_Query_from_Mac10[[#This Row],[VolumeIncreasebyType]]),0)</f>
        <v>6</v>
      </c>
      <c r="U2111" s="47">
        <f>Table_Query_from_Mac10[[#This Row],[qtytoShipFuture]]*Table_Query_from_Mac10[[#This Row],[Future-cost]]</f>
        <v>71.039999999999992</v>
      </c>
      <c r="V2111" s="47">
        <f>Table_Query_from_Mac10[[#This Row],[qtytoShipFuture]]-Table_Query_from_Mac10[[#This Row],[qty_to_ship]]</f>
        <v>0</v>
      </c>
      <c r="W2111" s="47">
        <f>Table_Query_from_Mac10[[#This Row],[UnitPriceFuture]]</f>
        <v>31.43</v>
      </c>
      <c r="X2111" s="47">
        <f>Table_Query_from_Mac10[[#This Row],[Unit Increase]]*Table_Query_from_Mac10[[#This Row],[UnitPriceFuture]]</f>
        <v>0</v>
      </c>
      <c r="Y2111" s="47">
        <f>Table_Query_from_Mac10[[#This Row],[Unit Increase]]*Table_Query_from_Mac10[[#This Row],[Future-cost]]</f>
        <v>0</v>
      </c>
      <c r="Z2111" s="47">
        <f>-(Table_Query_from_Mac10[[#This Row],[Incremental Sales]]+((Table_Query_from_Mac10[[#This Row],[Incremental Sales]]*-(SUM(Summary!$S$8:$S$9)))))*Summary!$S$18</f>
        <v>0</v>
      </c>
      <c r="AA2111" s="47">
        <f>IFERROR(Table_Query_from_Mac10[[#This Row],[Incremental Cost]]/Table_Query_from_Mac10[[#This Row],[Incremental Sales]],0)</f>
        <v>0</v>
      </c>
      <c r="AB2111" s="47">
        <f>IFERROR(Table_Query_from_Mac10[[#This Row],[TotalCostFuture]]/Table_Query_from_Mac10[[#This Row],[totalsalesFuture]],0)</f>
        <v>0.37671014953865734</v>
      </c>
      <c r="AN2111" s="31">
        <v>24</v>
      </c>
      <c r="AO2111">
        <f t="shared" si="64"/>
        <v>6</v>
      </c>
      <c r="AQ2111" s="31">
        <v>89.8</v>
      </c>
      <c r="AR2111">
        <f t="shared" si="65"/>
        <v>31.43</v>
      </c>
    </row>
    <row r="2112" spans="1:44" x14ac:dyDescent="0.25">
      <c r="A2112">
        <v>90216</v>
      </c>
      <c r="B2112">
        <v>10</v>
      </c>
      <c r="C2112" t="s">
        <v>55</v>
      </c>
      <c r="D2112" t="s">
        <v>81</v>
      </c>
      <c r="E2112">
        <v>2</v>
      </c>
      <c r="F2112">
        <v>13.3</v>
      </c>
      <c r="G2112">
        <v>36.54</v>
      </c>
      <c r="H2112" s="1">
        <v>44840</v>
      </c>
      <c r="I2112" s="20">
        <v>0</v>
      </c>
      <c r="J2112" s="47">
        <f>Table_Query_from_Mac10[[#This Row],[unit_price]]-(Table_Query_from_Mac10[[#This Row],[unit_price]]*(Table_Query_from_Mac10[[#This Row],[discount_pct]]/100))</f>
        <v>36.54</v>
      </c>
      <c r="K2112" s="47">
        <f>Table_Query_from_Mac10[[#This Row],[unit_cost]]</f>
        <v>13.3</v>
      </c>
      <c r="L2112" s="47">
        <f>Table_Query_from_Mac10[[#This Row],[Live-cost]]*(1+Table_Query_from_Mac10[[#This Row],[CogsIncreasebyTYPE]])</f>
        <v>13.3</v>
      </c>
      <c r="M2112" s="47">
        <f>Table_Query_from_Mac10[[#This Row],[Live-cost]]*Table_Query_from_Mac10[[#This Row],[qty_to_ship]]</f>
        <v>26.6</v>
      </c>
      <c r="N2112" s="47">
        <f>IF(Table_Query_from_Mac10[[#This Row],[item_no]]="KDA",-Table_Query_from_Mac10[[#This Row],[unit_price]],Table_Query_from_Mac10[[#This Row],[Net Unit]]*Table_Query_from_Mac10[[#This Row],[qty_to_ship]])</f>
        <v>73.08</v>
      </c>
      <c r="O2112" s="47">
        <f>SUMIFS(Summary!C:C,Summary!H:H,Table_Query_from_Mac10[[#This Row],[Juiceoc]])</f>
        <v>0</v>
      </c>
      <c r="P2112" s="47">
        <f>SUMIFS(Summary!D:D,Summary!H:H,Table_Query_from_Mac10[[#This Row],[Juiceoc]])</f>
        <v>0</v>
      </c>
      <c r="Q2112" s="47">
        <f>SUMIFS(Summary!E:E,Summary!H:H,Table_Query_from_Mac10[[#This Row],[Juiceoc]])</f>
        <v>0</v>
      </c>
      <c r="R2112" s="47">
        <f>Table_Query_from_Mac10[[#This Row],[Net Unit]]*(1+Table_Query_from_Mac10[[#This Row],[PriceIncreasebyType]])</f>
        <v>36.54</v>
      </c>
      <c r="S2112" s="47">
        <f>Table_Query_from_Mac10[[#This Row],[UnitPriceFuture]]*Table_Query_from_Mac10[[#This Row],[qtytoShipFuture]]</f>
        <v>73.08</v>
      </c>
      <c r="T2112" s="47">
        <f>ROUND(Table_Query_from_Mac10[[#This Row],[qty_to_ship]]*(1+Table_Query_from_Mac10[[#This Row],[VolumeIncreasebyType]]),0)</f>
        <v>2</v>
      </c>
      <c r="U2112" s="47">
        <f>Table_Query_from_Mac10[[#This Row],[qtytoShipFuture]]*Table_Query_from_Mac10[[#This Row],[Future-cost]]</f>
        <v>26.6</v>
      </c>
      <c r="V2112" s="47">
        <f>Table_Query_from_Mac10[[#This Row],[qtytoShipFuture]]-Table_Query_from_Mac10[[#This Row],[qty_to_ship]]</f>
        <v>0</v>
      </c>
      <c r="W2112" s="47">
        <f>Table_Query_from_Mac10[[#This Row],[UnitPriceFuture]]</f>
        <v>36.54</v>
      </c>
      <c r="X2112" s="47">
        <f>Table_Query_from_Mac10[[#This Row],[Unit Increase]]*Table_Query_from_Mac10[[#This Row],[UnitPriceFuture]]</f>
        <v>0</v>
      </c>
      <c r="Y2112" s="47">
        <f>Table_Query_from_Mac10[[#This Row],[Unit Increase]]*Table_Query_from_Mac10[[#This Row],[Future-cost]]</f>
        <v>0</v>
      </c>
      <c r="Z2112" s="47">
        <f>-(Table_Query_from_Mac10[[#This Row],[Incremental Sales]]+((Table_Query_from_Mac10[[#This Row],[Incremental Sales]]*-(SUM(Summary!$S$8:$S$9)))))*Summary!$S$18</f>
        <v>0</v>
      </c>
      <c r="AA2112" s="47">
        <f>IFERROR(Table_Query_from_Mac10[[#This Row],[Incremental Cost]]/Table_Query_from_Mac10[[#This Row],[Incremental Sales]],0)</f>
        <v>0</v>
      </c>
      <c r="AB2112" s="47">
        <f>IFERROR(Table_Query_from_Mac10[[#This Row],[TotalCostFuture]]/Table_Query_from_Mac10[[#This Row],[totalsalesFuture]],0)</f>
        <v>0.36398467432950193</v>
      </c>
      <c r="AN2112" s="30">
        <v>8</v>
      </c>
      <c r="AO2112">
        <f t="shared" si="64"/>
        <v>2</v>
      </c>
      <c r="AQ2112" s="30">
        <v>104.4</v>
      </c>
      <c r="AR2112">
        <f t="shared" si="65"/>
        <v>36.54</v>
      </c>
    </row>
    <row r="2113" spans="1:44" x14ac:dyDescent="0.25">
      <c r="A2113">
        <v>90216</v>
      </c>
      <c r="B2113">
        <v>11</v>
      </c>
      <c r="C2113" t="s">
        <v>55</v>
      </c>
      <c r="D2113" t="s">
        <v>81</v>
      </c>
      <c r="E2113">
        <v>2</v>
      </c>
      <c r="F2113">
        <v>14.58</v>
      </c>
      <c r="G2113">
        <v>44.36</v>
      </c>
      <c r="H2113" s="1">
        <v>44840</v>
      </c>
      <c r="I2113" s="20">
        <v>0</v>
      </c>
      <c r="J2113" s="47">
        <f>Table_Query_from_Mac10[[#This Row],[unit_price]]-(Table_Query_from_Mac10[[#This Row],[unit_price]]*(Table_Query_from_Mac10[[#This Row],[discount_pct]]/100))</f>
        <v>44.36</v>
      </c>
      <c r="K2113" s="47">
        <f>Table_Query_from_Mac10[[#This Row],[unit_cost]]</f>
        <v>14.58</v>
      </c>
      <c r="L2113" s="47">
        <f>Table_Query_from_Mac10[[#This Row],[Live-cost]]*(1+Table_Query_from_Mac10[[#This Row],[CogsIncreasebyTYPE]])</f>
        <v>14.58</v>
      </c>
      <c r="M2113" s="47">
        <f>Table_Query_from_Mac10[[#This Row],[Live-cost]]*Table_Query_from_Mac10[[#This Row],[qty_to_ship]]</f>
        <v>29.16</v>
      </c>
      <c r="N2113" s="47">
        <f>IF(Table_Query_from_Mac10[[#This Row],[item_no]]="KDA",-Table_Query_from_Mac10[[#This Row],[unit_price]],Table_Query_from_Mac10[[#This Row],[Net Unit]]*Table_Query_from_Mac10[[#This Row],[qty_to_ship]])</f>
        <v>88.72</v>
      </c>
      <c r="O2113" s="47">
        <f>SUMIFS(Summary!C:C,Summary!H:H,Table_Query_from_Mac10[[#This Row],[Juiceoc]])</f>
        <v>0</v>
      </c>
      <c r="P2113" s="47">
        <f>SUMIFS(Summary!D:D,Summary!H:H,Table_Query_from_Mac10[[#This Row],[Juiceoc]])</f>
        <v>0</v>
      </c>
      <c r="Q2113" s="47">
        <f>SUMIFS(Summary!E:E,Summary!H:H,Table_Query_from_Mac10[[#This Row],[Juiceoc]])</f>
        <v>0</v>
      </c>
      <c r="R2113" s="47">
        <f>Table_Query_from_Mac10[[#This Row],[Net Unit]]*(1+Table_Query_from_Mac10[[#This Row],[PriceIncreasebyType]])</f>
        <v>44.36</v>
      </c>
      <c r="S2113" s="47">
        <f>Table_Query_from_Mac10[[#This Row],[UnitPriceFuture]]*Table_Query_from_Mac10[[#This Row],[qtytoShipFuture]]</f>
        <v>88.72</v>
      </c>
      <c r="T2113" s="47">
        <f>ROUND(Table_Query_from_Mac10[[#This Row],[qty_to_ship]]*(1+Table_Query_from_Mac10[[#This Row],[VolumeIncreasebyType]]),0)</f>
        <v>2</v>
      </c>
      <c r="U2113" s="47">
        <f>Table_Query_from_Mac10[[#This Row],[qtytoShipFuture]]*Table_Query_from_Mac10[[#This Row],[Future-cost]]</f>
        <v>29.16</v>
      </c>
      <c r="V2113" s="47">
        <f>Table_Query_from_Mac10[[#This Row],[qtytoShipFuture]]-Table_Query_from_Mac10[[#This Row],[qty_to_ship]]</f>
        <v>0</v>
      </c>
      <c r="W2113" s="47">
        <f>Table_Query_from_Mac10[[#This Row],[UnitPriceFuture]]</f>
        <v>44.36</v>
      </c>
      <c r="X2113" s="47">
        <f>Table_Query_from_Mac10[[#This Row],[Unit Increase]]*Table_Query_from_Mac10[[#This Row],[UnitPriceFuture]]</f>
        <v>0</v>
      </c>
      <c r="Y2113" s="47">
        <f>Table_Query_from_Mac10[[#This Row],[Unit Increase]]*Table_Query_from_Mac10[[#This Row],[Future-cost]]</f>
        <v>0</v>
      </c>
      <c r="Z2113" s="47">
        <f>-(Table_Query_from_Mac10[[#This Row],[Incremental Sales]]+((Table_Query_from_Mac10[[#This Row],[Incremental Sales]]*-(SUM(Summary!$S$8:$S$9)))))*Summary!$S$18</f>
        <v>0</v>
      </c>
      <c r="AA2113" s="47">
        <f>IFERROR(Table_Query_from_Mac10[[#This Row],[Incremental Cost]]/Table_Query_from_Mac10[[#This Row],[Incremental Sales]],0)</f>
        <v>0</v>
      </c>
      <c r="AB2113" s="47">
        <f>IFERROR(Table_Query_from_Mac10[[#This Row],[TotalCostFuture]]/Table_Query_from_Mac10[[#This Row],[totalsalesFuture]],0)</f>
        <v>0.32867448151487827</v>
      </c>
      <c r="AN2113" s="31">
        <v>8</v>
      </c>
      <c r="AO2113">
        <f t="shared" si="64"/>
        <v>2</v>
      </c>
      <c r="AQ2113" s="31">
        <v>126.73</v>
      </c>
      <c r="AR2113">
        <f t="shared" si="65"/>
        <v>44.36</v>
      </c>
    </row>
    <row r="2114" spans="1:44" x14ac:dyDescent="0.25">
      <c r="A2114">
        <v>90216</v>
      </c>
      <c r="B2114">
        <v>12</v>
      </c>
      <c r="C2114" t="s">
        <v>55</v>
      </c>
      <c r="D2114" t="s">
        <v>81</v>
      </c>
      <c r="E2114">
        <v>4</v>
      </c>
      <c r="F2114">
        <v>4.68</v>
      </c>
      <c r="G2114">
        <v>13.3</v>
      </c>
      <c r="H2114" s="1">
        <v>44840</v>
      </c>
      <c r="I2114" s="20">
        <v>0</v>
      </c>
      <c r="J2114" s="47">
        <f>Table_Query_from_Mac10[[#This Row],[unit_price]]-(Table_Query_from_Mac10[[#This Row],[unit_price]]*(Table_Query_from_Mac10[[#This Row],[discount_pct]]/100))</f>
        <v>13.3</v>
      </c>
      <c r="K2114" s="47">
        <f>Table_Query_from_Mac10[[#This Row],[unit_cost]]</f>
        <v>4.68</v>
      </c>
      <c r="L2114" s="47">
        <f>Table_Query_from_Mac10[[#This Row],[Live-cost]]*(1+Table_Query_from_Mac10[[#This Row],[CogsIncreasebyTYPE]])</f>
        <v>4.68</v>
      </c>
      <c r="M2114" s="47">
        <f>Table_Query_from_Mac10[[#This Row],[Live-cost]]*Table_Query_from_Mac10[[#This Row],[qty_to_ship]]</f>
        <v>18.72</v>
      </c>
      <c r="N2114" s="47">
        <f>IF(Table_Query_from_Mac10[[#This Row],[item_no]]="KDA",-Table_Query_from_Mac10[[#This Row],[unit_price]],Table_Query_from_Mac10[[#This Row],[Net Unit]]*Table_Query_from_Mac10[[#This Row],[qty_to_ship]])</f>
        <v>53.2</v>
      </c>
      <c r="O2114" s="47">
        <f>SUMIFS(Summary!C:C,Summary!H:H,Table_Query_from_Mac10[[#This Row],[Juiceoc]])</f>
        <v>0</v>
      </c>
      <c r="P2114" s="47">
        <f>SUMIFS(Summary!D:D,Summary!H:H,Table_Query_from_Mac10[[#This Row],[Juiceoc]])</f>
        <v>0</v>
      </c>
      <c r="Q2114" s="47">
        <f>SUMIFS(Summary!E:E,Summary!H:H,Table_Query_from_Mac10[[#This Row],[Juiceoc]])</f>
        <v>0</v>
      </c>
      <c r="R2114" s="47">
        <f>Table_Query_from_Mac10[[#This Row],[Net Unit]]*(1+Table_Query_from_Mac10[[#This Row],[PriceIncreasebyType]])</f>
        <v>13.3</v>
      </c>
      <c r="S2114" s="47">
        <f>Table_Query_from_Mac10[[#This Row],[UnitPriceFuture]]*Table_Query_from_Mac10[[#This Row],[qtytoShipFuture]]</f>
        <v>53.2</v>
      </c>
      <c r="T2114" s="47">
        <f>ROUND(Table_Query_from_Mac10[[#This Row],[qty_to_ship]]*(1+Table_Query_from_Mac10[[#This Row],[VolumeIncreasebyType]]),0)</f>
        <v>4</v>
      </c>
      <c r="U2114" s="47">
        <f>Table_Query_from_Mac10[[#This Row],[qtytoShipFuture]]*Table_Query_from_Mac10[[#This Row],[Future-cost]]</f>
        <v>18.72</v>
      </c>
      <c r="V2114" s="47">
        <f>Table_Query_from_Mac10[[#This Row],[qtytoShipFuture]]-Table_Query_from_Mac10[[#This Row],[qty_to_ship]]</f>
        <v>0</v>
      </c>
      <c r="W2114" s="47">
        <f>Table_Query_from_Mac10[[#This Row],[UnitPriceFuture]]</f>
        <v>13.3</v>
      </c>
      <c r="X2114" s="47">
        <f>Table_Query_from_Mac10[[#This Row],[Unit Increase]]*Table_Query_from_Mac10[[#This Row],[UnitPriceFuture]]</f>
        <v>0</v>
      </c>
      <c r="Y2114" s="47">
        <f>Table_Query_from_Mac10[[#This Row],[Unit Increase]]*Table_Query_from_Mac10[[#This Row],[Future-cost]]</f>
        <v>0</v>
      </c>
      <c r="Z2114" s="47">
        <f>-(Table_Query_from_Mac10[[#This Row],[Incremental Sales]]+((Table_Query_from_Mac10[[#This Row],[Incremental Sales]]*-(SUM(Summary!$S$8:$S$9)))))*Summary!$S$18</f>
        <v>0</v>
      </c>
      <c r="AA2114" s="47">
        <f>IFERROR(Table_Query_from_Mac10[[#This Row],[Incremental Cost]]/Table_Query_from_Mac10[[#This Row],[Incremental Sales]],0)</f>
        <v>0</v>
      </c>
      <c r="AB2114" s="47">
        <f>IFERROR(Table_Query_from_Mac10[[#This Row],[TotalCostFuture]]/Table_Query_from_Mac10[[#This Row],[totalsalesFuture]],0)</f>
        <v>0.35187969924812024</v>
      </c>
      <c r="AN2114" s="30">
        <v>16</v>
      </c>
      <c r="AO2114">
        <f t="shared" si="64"/>
        <v>4</v>
      </c>
      <c r="AQ2114" s="30">
        <v>38</v>
      </c>
      <c r="AR2114">
        <f t="shared" si="65"/>
        <v>13.3</v>
      </c>
    </row>
    <row r="2115" spans="1:44" x14ac:dyDescent="0.25">
      <c r="A2115">
        <v>90217</v>
      </c>
      <c r="B2115">
        <v>1</v>
      </c>
      <c r="C2115" t="s">
        <v>84</v>
      </c>
      <c r="D2115" t="s">
        <v>79</v>
      </c>
      <c r="E2115">
        <v>16</v>
      </c>
      <c r="F2115">
        <v>6.02</v>
      </c>
      <c r="G2115">
        <v>14.93</v>
      </c>
      <c r="H2115" s="1">
        <v>44839</v>
      </c>
      <c r="I2115" s="20">
        <v>0</v>
      </c>
      <c r="J2115" s="47">
        <f>Table_Query_from_Mac10[[#This Row],[unit_price]]-(Table_Query_from_Mac10[[#This Row],[unit_price]]*(Table_Query_from_Mac10[[#This Row],[discount_pct]]/100))</f>
        <v>14.93</v>
      </c>
      <c r="K2115" s="47">
        <f>Table_Query_from_Mac10[[#This Row],[unit_cost]]</f>
        <v>6.02</v>
      </c>
      <c r="L2115" s="47">
        <f>Table_Query_from_Mac10[[#This Row],[Live-cost]]*(1+Table_Query_from_Mac10[[#This Row],[CogsIncreasebyTYPE]])</f>
        <v>6.02</v>
      </c>
      <c r="M2115" s="47">
        <f>Table_Query_from_Mac10[[#This Row],[Live-cost]]*Table_Query_from_Mac10[[#This Row],[qty_to_ship]]</f>
        <v>96.32</v>
      </c>
      <c r="N2115" s="47">
        <f>IF(Table_Query_from_Mac10[[#This Row],[item_no]]="KDA",-Table_Query_from_Mac10[[#This Row],[unit_price]],Table_Query_from_Mac10[[#This Row],[Net Unit]]*Table_Query_from_Mac10[[#This Row],[qty_to_ship]])</f>
        <v>238.88</v>
      </c>
      <c r="O2115" s="47">
        <f>SUMIFS(Summary!C:C,Summary!H:H,Table_Query_from_Mac10[[#This Row],[Juiceoc]])</f>
        <v>0</v>
      </c>
      <c r="P2115" s="47">
        <f>SUMIFS(Summary!D:D,Summary!H:H,Table_Query_from_Mac10[[#This Row],[Juiceoc]])</f>
        <v>0</v>
      </c>
      <c r="Q2115" s="47">
        <f>SUMIFS(Summary!E:E,Summary!H:H,Table_Query_from_Mac10[[#This Row],[Juiceoc]])</f>
        <v>0</v>
      </c>
      <c r="R2115" s="47">
        <f>Table_Query_from_Mac10[[#This Row],[Net Unit]]*(1+Table_Query_from_Mac10[[#This Row],[PriceIncreasebyType]])</f>
        <v>14.93</v>
      </c>
      <c r="S2115" s="47">
        <f>Table_Query_from_Mac10[[#This Row],[UnitPriceFuture]]*Table_Query_from_Mac10[[#This Row],[qtytoShipFuture]]</f>
        <v>238.88</v>
      </c>
      <c r="T2115" s="47">
        <f>ROUND(Table_Query_from_Mac10[[#This Row],[qty_to_ship]]*(1+Table_Query_from_Mac10[[#This Row],[VolumeIncreasebyType]]),0)</f>
        <v>16</v>
      </c>
      <c r="U2115" s="47">
        <f>Table_Query_from_Mac10[[#This Row],[qtytoShipFuture]]*Table_Query_from_Mac10[[#This Row],[Future-cost]]</f>
        <v>96.32</v>
      </c>
      <c r="V2115" s="47">
        <f>Table_Query_from_Mac10[[#This Row],[qtytoShipFuture]]-Table_Query_from_Mac10[[#This Row],[qty_to_ship]]</f>
        <v>0</v>
      </c>
      <c r="W2115" s="47">
        <f>Table_Query_from_Mac10[[#This Row],[UnitPriceFuture]]</f>
        <v>14.93</v>
      </c>
      <c r="X2115" s="47">
        <f>Table_Query_from_Mac10[[#This Row],[Unit Increase]]*Table_Query_from_Mac10[[#This Row],[UnitPriceFuture]]</f>
        <v>0</v>
      </c>
      <c r="Y2115" s="47">
        <f>Table_Query_from_Mac10[[#This Row],[Unit Increase]]*Table_Query_from_Mac10[[#This Row],[Future-cost]]</f>
        <v>0</v>
      </c>
      <c r="Z2115" s="47">
        <f>-(Table_Query_from_Mac10[[#This Row],[Incremental Sales]]+((Table_Query_from_Mac10[[#This Row],[Incremental Sales]]*-(SUM(Summary!$S$8:$S$9)))))*Summary!$S$18</f>
        <v>0</v>
      </c>
      <c r="AA2115" s="47">
        <f>IFERROR(Table_Query_from_Mac10[[#This Row],[Incremental Cost]]/Table_Query_from_Mac10[[#This Row],[Incremental Sales]],0)</f>
        <v>0</v>
      </c>
      <c r="AB2115" s="47">
        <f>IFERROR(Table_Query_from_Mac10[[#This Row],[TotalCostFuture]]/Table_Query_from_Mac10[[#This Row],[totalsalesFuture]],0)</f>
        <v>0.40321500334896182</v>
      </c>
      <c r="AN2115" s="31">
        <v>64</v>
      </c>
      <c r="AO2115">
        <f t="shared" ref="AO2115:AO2178" si="66">CEILING(AN2115/4,1)</f>
        <v>16</v>
      </c>
      <c r="AQ2115" s="31">
        <v>42.65</v>
      </c>
      <c r="AR2115">
        <f t="shared" ref="AR2115:AR2178" si="67">ROUND(AQ2115/5*1.75,2)</f>
        <v>14.93</v>
      </c>
    </row>
    <row r="2116" spans="1:44" x14ac:dyDescent="0.25">
      <c r="A2116">
        <v>90217</v>
      </c>
      <c r="B2116">
        <v>2</v>
      </c>
      <c r="C2116" t="s">
        <v>84</v>
      </c>
      <c r="D2116" t="s">
        <v>79</v>
      </c>
      <c r="E2116">
        <v>9</v>
      </c>
      <c r="F2116">
        <v>7.3</v>
      </c>
      <c r="G2116">
        <v>18.170000000000002</v>
      </c>
      <c r="H2116" s="1">
        <v>44839</v>
      </c>
      <c r="I2116" s="20">
        <v>0</v>
      </c>
      <c r="J2116" s="47">
        <f>Table_Query_from_Mac10[[#This Row],[unit_price]]-(Table_Query_from_Mac10[[#This Row],[unit_price]]*(Table_Query_from_Mac10[[#This Row],[discount_pct]]/100))</f>
        <v>18.170000000000002</v>
      </c>
      <c r="K2116" s="47">
        <f>Table_Query_from_Mac10[[#This Row],[unit_cost]]</f>
        <v>7.3</v>
      </c>
      <c r="L2116" s="47">
        <f>Table_Query_from_Mac10[[#This Row],[Live-cost]]*(1+Table_Query_from_Mac10[[#This Row],[CogsIncreasebyTYPE]])</f>
        <v>7.3</v>
      </c>
      <c r="M2116" s="47">
        <f>Table_Query_from_Mac10[[#This Row],[Live-cost]]*Table_Query_from_Mac10[[#This Row],[qty_to_ship]]</f>
        <v>65.7</v>
      </c>
      <c r="N2116" s="47">
        <f>IF(Table_Query_from_Mac10[[#This Row],[item_no]]="KDA",-Table_Query_from_Mac10[[#This Row],[unit_price]],Table_Query_from_Mac10[[#This Row],[Net Unit]]*Table_Query_from_Mac10[[#This Row],[qty_to_ship]])</f>
        <v>163.53000000000003</v>
      </c>
      <c r="O2116" s="47">
        <f>SUMIFS(Summary!C:C,Summary!H:H,Table_Query_from_Mac10[[#This Row],[Juiceoc]])</f>
        <v>0</v>
      </c>
      <c r="P2116" s="47">
        <f>SUMIFS(Summary!D:D,Summary!H:H,Table_Query_from_Mac10[[#This Row],[Juiceoc]])</f>
        <v>0</v>
      </c>
      <c r="Q2116" s="47">
        <f>SUMIFS(Summary!E:E,Summary!H:H,Table_Query_from_Mac10[[#This Row],[Juiceoc]])</f>
        <v>0</v>
      </c>
      <c r="R2116" s="47">
        <f>Table_Query_from_Mac10[[#This Row],[Net Unit]]*(1+Table_Query_from_Mac10[[#This Row],[PriceIncreasebyType]])</f>
        <v>18.170000000000002</v>
      </c>
      <c r="S2116" s="47">
        <f>Table_Query_from_Mac10[[#This Row],[UnitPriceFuture]]*Table_Query_from_Mac10[[#This Row],[qtytoShipFuture]]</f>
        <v>163.53000000000003</v>
      </c>
      <c r="T2116" s="47">
        <f>ROUND(Table_Query_from_Mac10[[#This Row],[qty_to_ship]]*(1+Table_Query_from_Mac10[[#This Row],[VolumeIncreasebyType]]),0)</f>
        <v>9</v>
      </c>
      <c r="U2116" s="47">
        <f>Table_Query_from_Mac10[[#This Row],[qtytoShipFuture]]*Table_Query_from_Mac10[[#This Row],[Future-cost]]</f>
        <v>65.7</v>
      </c>
      <c r="V2116" s="47">
        <f>Table_Query_from_Mac10[[#This Row],[qtytoShipFuture]]-Table_Query_from_Mac10[[#This Row],[qty_to_ship]]</f>
        <v>0</v>
      </c>
      <c r="W2116" s="47">
        <f>Table_Query_from_Mac10[[#This Row],[UnitPriceFuture]]</f>
        <v>18.170000000000002</v>
      </c>
      <c r="X2116" s="47">
        <f>Table_Query_from_Mac10[[#This Row],[Unit Increase]]*Table_Query_from_Mac10[[#This Row],[UnitPriceFuture]]</f>
        <v>0</v>
      </c>
      <c r="Y2116" s="47">
        <f>Table_Query_from_Mac10[[#This Row],[Unit Increase]]*Table_Query_from_Mac10[[#This Row],[Future-cost]]</f>
        <v>0</v>
      </c>
      <c r="Z2116" s="47">
        <f>-(Table_Query_from_Mac10[[#This Row],[Incremental Sales]]+((Table_Query_from_Mac10[[#This Row],[Incremental Sales]]*-(SUM(Summary!$S$8:$S$9)))))*Summary!$S$18</f>
        <v>0</v>
      </c>
      <c r="AA2116" s="47">
        <f>IFERROR(Table_Query_from_Mac10[[#This Row],[Incremental Cost]]/Table_Query_from_Mac10[[#This Row],[Incremental Sales]],0)</f>
        <v>0</v>
      </c>
      <c r="AB2116" s="47">
        <f>IFERROR(Table_Query_from_Mac10[[#This Row],[TotalCostFuture]]/Table_Query_from_Mac10[[#This Row],[totalsalesFuture]],0)</f>
        <v>0.40176114474408359</v>
      </c>
      <c r="AN2116" s="30">
        <v>36</v>
      </c>
      <c r="AO2116">
        <f t="shared" si="66"/>
        <v>9</v>
      </c>
      <c r="AQ2116" s="30">
        <v>51.92</v>
      </c>
      <c r="AR2116">
        <f t="shared" si="67"/>
        <v>18.170000000000002</v>
      </c>
    </row>
    <row r="2117" spans="1:44" x14ac:dyDescent="0.25">
      <c r="A2117">
        <v>90217</v>
      </c>
      <c r="B2117">
        <v>3</v>
      </c>
      <c r="C2117" t="s">
        <v>84</v>
      </c>
      <c r="D2117" t="s">
        <v>79</v>
      </c>
      <c r="E2117">
        <v>5</v>
      </c>
      <c r="F2117">
        <v>8.4600000000000009</v>
      </c>
      <c r="G2117">
        <v>21.78</v>
      </c>
      <c r="H2117" s="1">
        <v>44839</v>
      </c>
      <c r="I2117" s="20">
        <v>0</v>
      </c>
      <c r="J2117" s="47">
        <f>Table_Query_from_Mac10[[#This Row],[unit_price]]-(Table_Query_from_Mac10[[#This Row],[unit_price]]*(Table_Query_from_Mac10[[#This Row],[discount_pct]]/100))</f>
        <v>21.78</v>
      </c>
      <c r="K2117" s="47">
        <f>Table_Query_from_Mac10[[#This Row],[unit_cost]]</f>
        <v>8.4600000000000009</v>
      </c>
      <c r="L2117" s="47">
        <f>Table_Query_from_Mac10[[#This Row],[Live-cost]]*(1+Table_Query_from_Mac10[[#This Row],[CogsIncreasebyTYPE]])</f>
        <v>8.4600000000000009</v>
      </c>
      <c r="M2117" s="47">
        <f>Table_Query_from_Mac10[[#This Row],[Live-cost]]*Table_Query_from_Mac10[[#This Row],[qty_to_ship]]</f>
        <v>42.300000000000004</v>
      </c>
      <c r="N2117" s="47">
        <f>IF(Table_Query_from_Mac10[[#This Row],[item_no]]="KDA",-Table_Query_from_Mac10[[#This Row],[unit_price]],Table_Query_from_Mac10[[#This Row],[Net Unit]]*Table_Query_from_Mac10[[#This Row],[qty_to_ship]])</f>
        <v>108.9</v>
      </c>
      <c r="O2117" s="47">
        <f>SUMIFS(Summary!C:C,Summary!H:H,Table_Query_from_Mac10[[#This Row],[Juiceoc]])</f>
        <v>0</v>
      </c>
      <c r="P2117" s="47">
        <f>SUMIFS(Summary!D:D,Summary!H:H,Table_Query_from_Mac10[[#This Row],[Juiceoc]])</f>
        <v>0</v>
      </c>
      <c r="Q2117" s="47">
        <f>SUMIFS(Summary!E:E,Summary!H:H,Table_Query_from_Mac10[[#This Row],[Juiceoc]])</f>
        <v>0</v>
      </c>
      <c r="R2117" s="47">
        <f>Table_Query_from_Mac10[[#This Row],[Net Unit]]*(1+Table_Query_from_Mac10[[#This Row],[PriceIncreasebyType]])</f>
        <v>21.78</v>
      </c>
      <c r="S2117" s="47">
        <f>Table_Query_from_Mac10[[#This Row],[UnitPriceFuture]]*Table_Query_from_Mac10[[#This Row],[qtytoShipFuture]]</f>
        <v>108.9</v>
      </c>
      <c r="T2117" s="47">
        <f>ROUND(Table_Query_from_Mac10[[#This Row],[qty_to_ship]]*(1+Table_Query_from_Mac10[[#This Row],[VolumeIncreasebyType]]),0)</f>
        <v>5</v>
      </c>
      <c r="U2117" s="47">
        <f>Table_Query_from_Mac10[[#This Row],[qtytoShipFuture]]*Table_Query_from_Mac10[[#This Row],[Future-cost]]</f>
        <v>42.300000000000004</v>
      </c>
      <c r="V2117" s="47">
        <f>Table_Query_from_Mac10[[#This Row],[qtytoShipFuture]]-Table_Query_from_Mac10[[#This Row],[qty_to_ship]]</f>
        <v>0</v>
      </c>
      <c r="W2117" s="47">
        <f>Table_Query_from_Mac10[[#This Row],[UnitPriceFuture]]</f>
        <v>21.78</v>
      </c>
      <c r="X2117" s="47">
        <f>Table_Query_from_Mac10[[#This Row],[Unit Increase]]*Table_Query_from_Mac10[[#This Row],[UnitPriceFuture]]</f>
        <v>0</v>
      </c>
      <c r="Y2117" s="47">
        <f>Table_Query_from_Mac10[[#This Row],[Unit Increase]]*Table_Query_from_Mac10[[#This Row],[Future-cost]]</f>
        <v>0</v>
      </c>
      <c r="Z2117" s="47">
        <f>-(Table_Query_from_Mac10[[#This Row],[Incremental Sales]]+((Table_Query_from_Mac10[[#This Row],[Incremental Sales]]*-(SUM(Summary!$S$8:$S$9)))))*Summary!$S$18</f>
        <v>0</v>
      </c>
      <c r="AA2117" s="47">
        <f>IFERROR(Table_Query_from_Mac10[[#This Row],[Incremental Cost]]/Table_Query_from_Mac10[[#This Row],[Incremental Sales]],0)</f>
        <v>0</v>
      </c>
      <c r="AB2117" s="47">
        <f>IFERROR(Table_Query_from_Mac10[[#This Row],[TotalCostFuture]]/Table_Query_from_Mac10[[#This Row],[totalsalesFuture]],0)</f>
        <v>0.38842975206611574</v>
      </c>
      <c r="AN2117" s="31">
        <v>18</v>
      </c>
      <c r="AO2117">
        <f t="shared" si="66"/>
        <v>5</v>
      </c>
      <c r="AQ2117" s="31">
        <v>62.22</v>
      </c>
      <c r="AR2117">
        <f t="shared" si="67"/>
        <v>21.78</v>
      </c>
    </row>
    <row r="2118" spans="1:44" x14ac:dyDescent="0.25">
      <c r="A2118">
        <v>90217</v>
      </c>
      <c r="B2118">
        <v>4</v>
      </c>
      <c r="C2118" t="s">
        <v>84</v>
      </c>
      <c r="D2118" t="s">
        <v>79</v>
      </c>
      <c r="E2118">
        <v>6</v>
      </c>
      <c r="F2118">
        <v>10.199999999999999</v>
      </c>
      <c r="G2118">
        <v>25.63</v>
      </c>
      <c r="H2118" s="1">
        <v>44839</v>
      </c>
      <c r="I2118" s="20">
        <v>0</v>
      </c>
      <c r="J2118" s="47">
        <f>Table_Query_from_Mac10[[#This Row],[unit_price]]-(Table_Query_from_Mac10[[#This Row],[unit_price]]*(Table_Query_from_Mac10[[#This Row],[discount_pct]]/100))</f>
        <v>25.63</v>
      </c>
      <c r="K2118" s="47">
        <f>Table_Query_from_Mac10[[#This Row],[unit_cost]]</f>
        <v>10.199999999999999</v>
      </c>
      <c r="L2118" s="47">
        <f>Table_Query_from_Mac10[[#This Row],[Live-cost]]*(1+Table_Query_from_Mac10[[#This Row],[CogsIncreasebyTYPE]])</f>
        <v>10.199999999999999</v>
      </c>
      <c r="M2118" s="47">
        <f>Table_Query_from_Mac10[[#This Row],[Live-cost]]*Table_Query_from_Mac10[[#This Row],[qty_to_ship]]</f>
        <v>61.199999999999996</v>
      </c>
      <c r="N2118" s="47">
        <f>IF(Table_Query_from_Mac10[[#This Row],[item_no]]="KDA",-Table_Query_from_Mac10[[#This Row],[unit_price]],Table_Query_from_Mac10[[#This Row],[Net Unit]]*Table_Query_from_Mac10[[#This Row],[qty_to_ship]])</f>
        <v>153.78</v>
      </c>
      <c r="O2118" s="47">
        <f>SUMIFS(Summary!C:C,Summary!H:H,Table_Query_from_Mac10[[#This Row],[Juiceoc]])</f>
        <v>0</v>
      </c>
      <c r="P2118" s="47">
        <f>SUMIFS(Summary!D:D,Summary!H:H,Table_Query_from_Mac10[[#This Row],[Juiceoc]])</f>
        <v>0</v>
      </c>
      <c r="Q2118" s="47">
        <f>SUMIFS(Summary!E:E,Summary!H:H,Table_Query_from_Mac10[[#This Row],[Juiceoc]])</f>
        <v>0</v>
      </c>
      <c r="R2118" s="47">
        <f>Table_Query_from_Mac10[[#This Row],[Net Unit]]*(1+Table_Query_from_Mac10[[#This Row],[PriceIncreasebyType]])</f>
        <v>25.63</v>
      </c>
      <c r="S2118" s="47">
        <f>Table_Query_from_Mac10[[#This Row],[UnitPriceFuture]]*Table_Query_from_Mac10[[#This Row],[qtytoShipFuture]]</f>
        <v>153.78</v>
      </c>
      <c r="T2118" s="47">
        <f>ROUND(Table_Query_from_Mac10[[#This Row],[qty_to_ship]]*(1+Table_Query_from_Mac10[[#This Row],[VolumeIncreasebyType]]),0)</f>
        <v>6</v>
      </c>
      <c r="U2118" s="47">
        <f>Table_Query_from_Mac10[[#This Row],[qtytoShipFuture]]*Table_Query_from_Mac10[[#This Row],[Future-cost]]</f>
        <v>61.199999999999996</v>
      </c>
      <c r="V2118" s="47">
        <f>Table_Query_from_Mac10[[#This Row],[qtytoShipFuture]]-Table_Query_from_Mac10[[#This Row],[qty_to_ship]]</f>
        <v>0</v>
      </c>
      <c r="W2118" s="47">
        <f>Table_Query_from_Mac10[[#This Row],[UnitPriceFuture]]</f>
        <v>25.63</v>
      </c>
      <c r="X2118" s="47">
        <f>Table_Query_from_Mac10[[#This Row],[Unit Increase]]*Table_Query_from_Mac10[[#This Row],[UnitPriceFuture]]</f>
        <v>0</v>
      </c>
      <c r="Y2118" s="47">
        <f>Table_Query_from_Mac10[[#This Row],[Unit Increase]]*Table_Query_from_Mac10[[#This Row],[Future-cost]]</f>
        <v>0</v>
      </c>
      <c r="Z2118" s="47">
        <f>-(Table_Query_from_Mac10[[#This Row],[Incremental Sales]]+((Table_Query_from_Mac10[[#This Row],[Incremental Sales]]*-(SUM(Summary!$S$8:$S$9)))))*Summary!$S$18</f>
        <v>0</v>
      </c>
      <c r="AA2118" s="47">
        <f>IFERROR(Table_Query_from_Mac10[[#This Row],[Incremental Cost]]/Table_Query_from_Mac10[[#This Row],[Incremental Sales]],0)</f>
        <v>0</v>
      </c>
      <c r="AB2118" s="47">
        <f>IFERROR(Table_Query_from_Mac10[[#This Row],[TotalCostFuture]]/Table_Query_from_Mac10[[#This Row],[totalsalesFuture]],0)</f>
        <v>0.39797112758486147</v>
      </c>
      <c r="AN2118" s="30">
        <v>24</v>
      </c>
      <c r="AO2118">
        <f t="shared" si="66"/>
        <v>6</v>
      </c>
      <c r="AQ2118" s="30">
        <v>73.239999999999995</v>
      </c>
      <c r="AR2118">
        <f t="shared" si="67"/>
        <v>25.63</v>
      </c>
    </row>
    <row r="2119" spans="1:44" x14ac:dyDescent="0.25">
      <c r="A2119">
        <v>90217</v>
      </c>
      <c r="B2119">
        <v>5</v>
      </c>
      <c r="C2119" t="s">
        <v>84</v>
      </c>
      <c r="D2119" t="s">
        <v>79</v>
      </c>
      <c r="E2119">
        <v>4</v>
      </c>
      <c r="F2119">
        <v>11.78</v>
      </c>
      <c r="G2119">
        <v>29.63</v>
      </c>
      <c r="H2119" s="1">
        <v>44839</v>
      </c>
      <c r="I2119" s="20">
        <v>0</v>
      </c>
      <c r="J2119" s="47">
        <f>Table_Query_from_Mac10[[#This Row],[unit_price]]-(Table_Query_from_Mac10[[#This Row],[unit_price]]*(Table_Query_from_Mac10[[#This Row],[discount_pct]]/100))</f>
        <v>29.63</v>
      </c>
      <c r="K2119" s="47">
        <f>Table_Query_from_Mac10[[#This Row],[unit_cost]]</f>
        <v>11.78</v>
      </c>
      <c r="L2119" s="47">
        <f>Table_Query_from_Mac10[[#This Row],[Live-cost]]*(1+Table_Query_from_Mac10[[#This Row],[CogsIncreasebyTYPE]])</f>
        <v>11.78</v>
      </c>
      <c r="M2119" s="47">
        <f>Table_Query_from_Mac10[[#This Row],[Live-cost]]*Table_Query_from_Mac10[[#This Row],[qty_to_ship]]</f>
        <v>47.12</v>
      </c>
      <c r="N2119" s="47">
        <f>IF(Table_Query_from_Mac10[[#This Row],[item_no]]="KDA",-Table_Query_from_Mac10[[#This Row],[unit_price]],Table_Query_from_Mac10[[#This Row],[Net Unit]]*Table_Query_from_Mac10[[#This Row],[qty_to_ship]])</f>
        <v>118.52</v>
      </c>
      <c r="O2119" s="47">
        <f>SUMIFS(Summary!C:C,Summary!H:H,Table_Query_from_Mac10[[#This Row],[Juiceoc]])</f>
        <v>0</v>
      </c>
      <c r="P2119" s="47">
        <f>SUMIFS(Summary!D:D,Summary!H:H,Table_Query_from_Mac10[[#This Row],[Juiceoc]])</f>
        <v>0</v>
      </c>
      <c r="Q2119" s="47">
        <f>SUMIFS(Summary!E:E,Summary!H:H,Table_Query_from_Mac10[[#This Row],[Juiceoc]])</f>
        <v>0</v>
      </c>
      <c r="R2119" s="47">
        <f>Table_Query_from_Mac10[[#This Row],[Net Unit]]*(1+Table_Query_from_Mac10[[#This Row],[PriceIncreasebyType]])</f>
        <v>29.63</v>
      </c>
      <c r="S2119" s="47">
        <f>Table_Query_from_Mac10[[#This Row],[UnitPriceFuture]]*Table_Query_from_Mac10[[#This Row],[qtytoShipFuture]]</f>
        <v>118.52</v>
      </c>
      <c r="T2119" s="47">
        <f>ROUND(Table_Query_from_Mac10[[#This Row],[qty_to_ship]]*(1+Table_Query_from_Mac10[[#This Row],[VolumeIncreasebyType]]),0)</f>
        <v>4</v>
      </c>
      <c r="U2119" s="47">
        <f>Table_Query_from_Mac10[[#This Row],[qtytoShipFuture]]*Table_Query_from_Mac10[[#This Row],[Future-cost]]</f>
        <v>47.12</v>
      </c>
      <c r="V2119" s="47">
        <f>Table_Query_from_Mac10[[#This Row],[qtytoShipFuture]]-Table_Query_from_Mac10[[#This Row],[qty_to_ship]]</f>
        <v>0</v>
      </c>
      <c r="W2119" s="47">
        <f>Table_Query_from_Mac10[[#This Row],[UnitPriceFuture]]</f>
        <v>29.63</v>
      </c>
      <c r="X2119" s="47">
        <f>Table_Query_from_Mac10[[#This Row],[Unit Increase]]*Table_Query_from_Mac10[[#This Row],[UnitPriceFuture]]</f>
        <v>0</v>
      </c>
      <c r="Y2119" s="47">
        <f>Table_Query_from_Mac10[[#This Row],[Unit Increase]]*Table_Query_from_Mac10[[#This Row],[Future-cost]]</f>
        <v>0</v>
      </c>
      <c r="Z2119" s="47">
        <f>-(Table_Query_from_Mac10[[#This Row],[Incremental Sales]]+((Table_Query_from_Mac10[[#This Row],[Incremental Sales]]*-(SUM(Summary!$S$8:$S$9)))))*Summary!$S$18</f>
        <v>0</v>
      </c>
      <c r="AA2119" s="47">
        <f>IFERROR(Table_Query_from_Mac10[[#This Row],[Incremental Cost]]/Table_Query_from_Mac10[[#This Row],[Incremental Sales]],0)</f>
        <v>0</v>
      </c>
      <c r="AB2119" s="47">
        <f>IFERROR(Table_Query_from_Mac10[[#This Row],[TotalCostFuture]]/Table_Query_from_Mac10[[#This Row],[totalsalesFuture]],0)</f>
        <v>0.3975700303746203</v>
      </c>
      <c r="AN2119" s="31">
        <v>16</v>
      </c>
      <c r="AO2119">
        <f t="shared" si="66"/>
        <v>4</v>
      </c>
      <c r="AQ2119" s="31">
        <v>84.67</v>
      </c>
      <c r="AR2119">
        <f t="shared" si="67"/>
        <v>29.63</v>
      </c>
    </row>
    <row r="2120" spans="1:44" x14ac:dyDescent="0.25">
      <c r="A2120">
        <v>90217</v>
      </c>
      <c r="B2120">
        <v>6</v>
      </c>
      <c r="C2120" t="s">
        <v>84</v>
      </c>
      <c r="D2120" t="s">
        <v>79</v>
      </c>
      <c r="E2120">
        <v>18</v>
      </c>
      <c r="F2120">
        <v>3.22</v>
      </c>
      <c r="G2120">
        <v>7.67</v>
      </c>
      <c r="H2120" s="1">
        <v>44839</v>
      </c>
      <c r="I2120" s="20">
        <v>0</v>
      </c>
      <c r="J2120" s="47">
        <f>Table_Query_from_Mac10[[#This Row],[unit_price]]-(Table_Query_from_Mac10[[#This Row],[unit_price]]*(Table_Query_from_Mac10[[#This Row],[discount_pct]]/100))</f>
        <v>7.67</v>
      </c>
      <c r="K2120" s="47">
        <f>Table_Query_from_Mac10[[#This Row],[unit_cost]]</f>
        <v>3.22</v>
      </c>
      <c r="L2120" s="47">
        <f>Table_Query_from_Mac10[[#This Row],[Live-cost]]*(1+Table_Query_from_Mac10[[#This Row],[CogsIncreasebyTYPE]])</f>
        <v>3.22</v>
      </c>
      <c r="M2120" s="47">
        <f>Table_Query_from_Mac10[[#This Row],[Live-cost]]*Table_Query_from_Mac10[[#This Row],[qty_to_ship]]</f>
        <v>57.96</v>
      </c>
      <c r="N2120" s="47">
        <f>IF(Table_Query_from_Mac10[[#This Row],[item_no]]="KDA",-Table_Query_from_Mac10[[#This Row],[unit_price]],Table_Query_from_Mac10[[#This Row],[Net Unit]]*Table_Query_from_Mac10[[#This Row],[qty_to_ship]])</f>
        <v>138.06</v>
      </c>
      <c r="O2120" s="47">
        <f>SUMIFS(Summary!C:C,Summary!H:H,Table_Query_from_Mac10[[#This Row],[Juiceoc]])</f>
        <v>0</v>
      </c>
      <c r="P2120" s="47">
        <f>SUMIFS(Summary!D:D,Summary!H:H,Table_Query_from_Mac10[[#This Row],[Juiceoc]])</f>
        <v>0</v>
      </c>
      <c r="Q2120" s="47">
        <f>SUMIFS(Summary!E:E,Summary!H:H,Table_Query_from_Mac10[[#This Row],[Juiceoc]])</f>
        <v>0</v>
      </c>
      <c r="R2120" s="47">
        <f>Table_Query_from_Mac10[[#This Row],[Net Unit]]*(1+Table_Query_from_Mac10[[#This Row],[PriceIncreasebyType]])</f>
        <v>7.67</v>
      </c>
      <c r="S2120" s="47">
        <f>Table_Query_from_Mac10[[#This Row],[UnitPriceFuture]]*Table_Query_from_Mac10[[#This Row],[qtytoShipFuture]]</f>
        <v>138.06</v>
      </c>
      <c r="T2120" s="47">
        <f>ROUND(Table_Query_from_Mac10[[#This Row],[qty_to_ship]]*(1+Table_Query_from_Mac10[[#This Row],[VolumeIncreasebyType]]),0)</f>
        <v>18</v>
      </c>
      <c r="U2120" s="47">
        <f>Table_Query_from_Mac10[[#This Row],[qtytoShipFuture]]*Table_Query_from_Mac10[[#This Row],[Future-cost]]</f>
        <v>57.96</v>
      </c>
      <c r="V2120" s="47">
        <f>Table_Query_from_Mac10[[#This Row],[qtytoShipFuture]]-Table_Query_from_Mac10[[#This Row],[qty_to_ship]]</f>
        <v>0</v>
      </c>
      <c r="W2120" s="47">
        <f>Table_Query_from_Mac10[[#This Row],[UnitPriceFuture]]</f>
        <v>7.67</v>
      </c>
      <c r="X2120" s="47">
        <f>Table_Query_from_Mac10[[#This Row],[Unit Increase]]*Table_Query_from_Mac10[[#This Row],[UnitPriceFuture]]</f>
        <v>0</v>
      </c>
      <c r="Y2120" s="47">
        <f>Table_Query_from_Mac10[[#This Row],[Unit Increase]]*Table_Query_from_Mac10[[#This Row],[Future-cost]]</f>
        <v>0</v>
      </c>
      <c r="Z2120" s="47">
        <f>-(Table_Query_from_Mac10[[#This Row],[Incremental Sales]]+((Table_Query_from_Mac10[[#This Row],[Incremental Sales]]*-(SUM(Summary!$S$8:$S$9)))))*Summary!$S$18</f>
        <v>0</v>
      </c>
      <c r="AA2120" s="47">
        <f>IFERROR(Table_Query_from_Mac10[[#This Row],[Incremental Cost]]/Table_Query_from_Mac10[[#This Row],[Incremental Sales]],0)</f>
        <v>0</v>
      </c>
      <c r="AB2120" s="47">
        <f>IFERROR(Table_Query_from_Mac10[[#This Row],[TotalCostFuture]]/Table_Query_from_Mac10[[#This Row],[totalsalesFuture]],0)</f>
        <v>0.41981747066492831</v>
      </c>
      <c r="AN2120" s="30">
        <v>72</v>
      </c>
      <c r="AO2120">
        <f t="shared" si="66"/>
        <v>18</v>
      </c>
      <c r="AQ2120" s="30">
        <v>21.9</v>
      </c>
      <c r="AR2120">
        <f t="shared" si="67"/>
        <v>7.67</v>
      </c>
    </row>
    <row r="2121" spans="1:44" x14ac:dyDescent="0.25">
      <c r="A2121">
        <v>90217</v>
      </c>
      <c r="B2121">
        <v>7</v>
      </c>
      <c r="C2121" t="s">
        <v>84</v>
      </c>
      <c r="D2121" t="s">
        <v>79</v>
      </c>
      <c r="E2121">
        <v>18</v>
      </c>
      <c r="F2121">
        <v>3.7</v>
      </c>
      <c r="G2121">
        <v>8.91</v>
      </c>
      <c r="H2121" s="1">
        <v>44839</v>
      </c>
      <c r="I2121" s="20">
        <v>0</v>
      </c>
      <c r="J2121" s="47">
        <f>Table_Query_from_Mac10[[#This Row],[unit_price]]-(Table_Query_from_Mac10[[#This Row],[unit_price]]*(Table_Query_from_Mac10[[#This Row],[discount_pct]]/100))</f>
        <v>8.91</v>
      </c>
      <c r="K2121" s="47">
        <f>Table_Query_from_Mac10[[#This Row],[unit_cost]]</f>
        <v>3.7</v>
      </c>
      <c r="L2121" s="47">
        <f>Table_Query_from_Mac10[[#This Row],[Live-cost]]*(1+Table_Query_from_Mac10[[#This Row],[CogsIncreasebyTYPE]])</f>
        <v>3.7</v>
      </c>
      <c r="M2121" s="47">
        <f>Table_Query_from_Mac10[[#This Row],[Live-cost]]*Table_Query_from_Mac10[[#This Row],[qty_to_ship]]</f>
        <v>66.600000000000009</v>
      </c>
      <c r="N2121" s="47">
        <f>IF(Table_Query_from_Mac10[[#This Row],[item_no]]="KDA",-Table_Query_from_Mac10[[#This Row],[unit_price]],Table_Query_from_Mac10[[#This Row],[Net Unit]]*Table_Query_from_Mac10[[#This Row],[qty_to_ship]])</f>
        <v>160.38</v>
      </c>
      <c r="O2121" s="47">
        <f>SUMIFS(Summary!C:C,Summary!H:H,Table_Query_from_Mac10[[#This Row],[Juiceoc]])</f>
        <v>0</v>
      </c>
      <c r="P2121" s="47">
        <f>SUMIFS(Summary!D:D,Summary!H:H,Table_Query_from_Mac10[[#This Row],[Juiceoc]])</f>
        <v>0</v>
      </c>
      <c r="Q2121" s="47">
        <f>SUMIFS(Summary!E:E,Summary!H:H,Table_Query_from_Mac10[[#This Row],[Juiceoc]])</f>
        <v>0</v>
      </c>
      <c r="R2121" s="47">
        <f>Table_Query_from_Mac10[[#This Row],[Net Unit]]*(1+Table_Query_from_Mac10[[#This Row],[PriceIncreasebyType]])</f>
        <v>8.91</v>
      </c>
      <c r="S2121" s="47">
        <f>Table_Query_from_Mac10[[#This Row],[UnitPriceFuture]]*Table_Query_from_Mac10[[#This Row],[qtytoShipFuture]]</f>
        <v>160.38</v>
      </c>
      <c r="T2121" s="47">
        <f>ROUND(Table_Query_from_Mac10[[#This Row],[qty_to_ship]]*(1+Table_Query_from_Mac10[[#This Row],[VolumeIncreasebyType]]),0)</f>
        <v>18</v>
      </c>
      <c r="U2121" s="47">
        <f>Table_Query_from_Mac10[[#This Row],[qtytoShipFuture]]*Table_Query_from_Mac10[[#This Row],[Future-cost]]</f>
        <v>66.600000000000009</v>
      </c>
      <c r="V2121" s="47">
        <f>Table_Query_from_Mac10[[#This Row],[qtytoShipFuture]]-Table_Query_from_Mac10[[#This Row],[qty_to_ship]]</f>
        <v>0</v>
      </c>
      <c r="W2121" s="47">
        <f>Table_Query_from_Mac10[[#This Row],[UnitPriceFuture]]</f>
        <v>8.91</v>
      </c>
      <c r="X2121" s="47">
        <f>Table_Query_from_Mac10[[#This Row],[Unit Increase]]*Table_Query_from_Mac10[[#This Row],[UnitPriceFuture]]</f>
        <v>0</v>
      </c>
      <c r="Y2121" s="47">
        <f>Table_Query_from_Mac10[[#This Row],[Unit Increase]]*Table_Query_from_Mac10[[#This Row],[Future-cost]]</f>
        <v>0</v>
      </c>
      <c r="Z2121" s="47">
        <f>-(Table_Query_from_Mac10[[#This Row],[Incremental Sales]]+((Table_Query_from_Mac10[[#This Row],[Incremental Sales]]*-(SUM(Summary!$S$8:$S$9)))))*Summary!$S$18</f>
        <v>0</v>
      </c>
      <c r="AA2121" s="47">
        <f>IFERROR(Table_Query_from_Mac10[[#This Row],[Incremental Cost]]/Table_Query_from_Mac10[[#This Row],[Incremental Sales]],0)</f>
        <v>0</v>
      </c>
      <c r="AB2121" s="47">
        <f>IFERROR(Table_Query_from_Mac10[[#This Row],[TotalCostFuture]]/Table_Query_from_Mac10[[#This Row],[totalsalesFuture]],0)</f>
        <v>0.41526374859708198</v>
      </c>
      <c r="AN2121" s="31">
        <v>72</v>
      </c>
      <c r="AO2121">
        <f t="shared" si="66"/>
        <v>18</v>
      </c>
      <c r="AQ2121" s="31">
        <v>25.45</v>
      </c>
      <c r="AR2121">
        <f t="shared" si="67"/>
        <v>8.91</v>
      </c>
    </row>
    <row r="2122" spans="1:44" x14ac:dyDescent="0.25">
      <c r="A2122">
        <v>90217</v>
      </c>
      <c r="B2122">
        <v>8</v>
      </c>
      <c r="C2122" t="s">
        <v>84</v>
      </c>
      <c r="D2122" t="s">
        <v>79</v>
      </c>
      <c r="E2122">
        <v>7</v>
      </c>
      <c r="F2122">
        <v>4.0999999999999996</v>
      </c>
      <c r="G2122">
        <v>10.1</v>
      </c>
      <c r="H2122" s="1">
        <v>44839</v>
      </c>
      <c r="I2122" s="20">
        <v>0</v>
      </c>
      <c r="J2122" s="47">
        <f>Table_Query_from_Mac10[[#This Row],[unit_price]]-(Table_Query_from_Mac10[[#This Row],[unit_price]]*(Table_Query_from_Mac10[[#This Row],[discount_pct]]/100))</f>
        <v>10.1</v>
      </c>
      <c r="K2122" s="47">
        <f>Table_Query_from_Mac10[[#This Row],[unit_cost]]</f>
        <v>4.0999999999999996</v>
      </c>
      <c r="L2122" s="47">
        <f>Table_Query_from_Mac10[[#This Row],[Live-cost]]*(1+Table_Query_from_Mac10[[#This Row],[CogsIncreasebyTYPE]])</f>
        <v>4.0999999999999996</v>
      </c>
      <c r="M2122" s="47">
        <f>Table_Query_from_Mac10[[#This Row],[Live-cost]]*Table_Query_from_Mac10[[#This Row],[qty_to_ship]]</f>
        <v>28.699999999999996</v>
      </c>
      <c r="N2122" s="47">
        <f>IF(Table_Query_from_Mac10[[#This Row],[item_no]]="KDA",-Table_Query_from_Mac10[[#This Row],[unit_price]],Table_Query_from_Mac10[[#This Row],[Net Unit]]*Table_Query_from_Mac10[[#This Row],[qty_to_ship]])</f>
        <v>70.7</v>
      </c>
      <c r="O2122" s="47">
        <f>SUMIFS(Summary!C:C,Summary!H:H,Table_Query_from_Mac10[[#This Row],[Juiceoc]])</f>
        <v>0</v>
      </c>
      <c r="P2122" s="47">
        <f>SUMIFS(Summary!D:D,Summary!H:H,Table_Query_from_Mac10[[#This Row],[Juiceoc]])</f>
        <v>0</v>
      </c>
      <c r="Q2122" s="47">
        <f>SUMIFS(Summary!E:E,Summary!H:H,Table_Query_from_Mac10[[#This Row],[Juiceoc]])</f>
        <v>0</v>
      </c>
      <c r="R2122" s="47">
        <f>Table_Query_from_Mac10[[#This Row],[Net Unit]]*(1+Table_Query_from_Mac10[[#This Row],[PriceIncreasebyType]])</f>
        <v>10.1</v>
      </c>
      <c r="S2122" s="47">
        <f>Table_Query_from_Mac10[[#This Row],[UnitPriceFuture]]*Table_Query_from_Mac10[[#This Row],[qtytoShipFuture]]</f>
        <v>70.7</v>
      </c>
      <c r="T2122" s="47">
        <f>ROUND(Table_Query_from_Mac10[[#This Row],[qty_to_ship]]*(1+Table_Query_from_Mac10[[#This Row],[VolumeIncreasebyType]]),0)</f>
        <v>7</v>
      </c>
      <c r="U2122" s="47">
        <f>Table_Query_from_Mac10[[#This Row],[qtytoShipFuture]]*Table_Query_from_Mac10[[#This Row],[Future-cost]]</f>
        <v>28.699999999999996</v>
      </c>
      <c r="V2122" s="47">
        <f>Table_Query_from_Mac10[[#This Row],[qtytoShipFuture]]-Table_Query_from_Mac10[[#This Row],[qty_to_ship]]</f>
        <v>0</v>
      </c>
      <c r="W2122" s="47">
        <f>Table_Query_from_Mac10[[#This Row],[UnitPriceFuture]]</f>
        <v>10.1</v>
      </c>
      <c r="X2122" s="47">
        <f>Table_Query_from_Mac10[[#This Row],[Unit Increase]]*Table_Query_from_Mac10[[#This Row],[UnitPriceFuture]]</f>
        <v>0</v>
      </c>
      <c r="Y2122" s="47">
        <f>Table_Query_from_Mac10[[#This Row],[Unit Increase]]*Table_Query_from_Mac10[[#This Row],[Future-cost]]</f>
        <v>0</v>
      </c>
      <c r="Z2122" s="47">
        <f>-(Table_Query_from_Mac10[[#This Row],[Incremental Sales]]+((Table_Query_from_Mac10[[#This Row],[Incremental Sales]]*-(SUM(Summary!$S$8:$S$9)))))*Summary!$S$18</f>
        <v>0</v>
      </c>
      <c r="AA2122" s="47">
        <f>IFERROR(Table_Query_from_Mac10[[#This Row],[Incremental Cost]]/Table_Query_from_Mac10[[#This Row],[Incremental Sales]],0)</f>
        <v>0</v>
      </c>
      <c r="AB2122" s="47">
        <f>IFERROR(Table_Query_from_Mac10[[#This Row],[TotalCostFuture]]/Table_Query_from_Mac10[[#This Row],[totalsalesFuture]],0)</f>
        <v>0.40594059405940586</v>
      </c>
      <c r="AN2122" s="30">
        <v>25</v>
      </c>
      <c r="AO2122">
        <f t="shared" si="66"/>
        <v>7</v>
      </c>
      <c r="AQ2122" s="30">
        <v>28.85</v>
      </c>
      <c r="AR2122">
        <f t="shared" si="67"/>
        <v>10.1</v>
      </c>
    </row>
    <row r="2123" spans="1:44" x14ac:dyDescent="0.25">
      <c r="A2123">
        <v>90217</v>
      </c>
      <c r="B2123">
        <v>9</v>
      </c>
      <c r="C2123" t="s">
        <v>84</v>
      </c>
      <c r="D2123" t="s">
        <v>79</v>
      </c>
      <c r="E2123">
        <v>25</v>
      </c>
      <c r="F2123">
        <v>4.57</v>
      </c>
      <c r="G2123">
        <v>11</v>
      </c>
      <c r="H2123" s="1">
        <v>44839</v>
      </c>
      <c r="I2123" s="20">
        <v>0</v>
      </c>
      <c r="J2123" s="47">
        <f>Table_Query_from_Mac10[[#This Row],[unit_price]]-(Table_Query_from_Mac10[[#This Row],[unit_price]]*(Table_Query_from_Mac10[[#This Row],[discount_pct]]/100))</f>
        <v>11</v>
      </c>
      <c r="K2123" s="47">
        <f>Table_Query_from_Mac10[[#This Row],[unit_cost]]</f>
        <v>4.57</v>
      </c>
      <c r="L2123" s="47">
        <f>Table_Query_from_Mac10[[#This Row],[Live-cost]]*(1+Table_Query_from_Mac10[[#This Row],[CogsIncreasebyTYPE]])</f>
        <v>4.57</v>
      </c>
      <c r="M2123" s="47">
        <f>Table_Query_from_Mac10[[#This Row],[Live-cost]]*Table_Query_from_Mac10[[#This Row],[qty_to_ship]]</f>
        <v>114.25</v>
      </c>
      <c r="N2123" s="47">
        <f>IF(Table_Query_from_Mac10[[#This Row],[item_no]]="KDA",-Table_Query_from_Mac10[[#This Row],[unit_price]],Table_Query_from_Mac10[[#This Row],[Net Unit]]*Table_Query_from_Mac10[[#This Row],[qty_to_ship]])</f>
        <v>275</v>
      </c>
      <c r="O2123" s="47">
        <f>SUMIFS(Summary!C:C,Summary!H:H,Table_Query_from_Mac10[[#This Row],[Juiceoc]])</f>
        <v>0</v>
      </c>
      <c r="P2123" s="47">
        <f>SUMIFS(Summary!D:D,Summary!H:H,Table_Query_from_Mac10[[#This Row],[Juiceoc]])</f>
        <v>0</v>
      </c>
      <c r="Q2123" s="47">
        <f>SUMIFS(Summary!E:E,Summary!H:H,Table_Query_from_Mac10[[#This Row],[Juiceoc]])</f>
        <v>0</v>
      </c>
      <c r="R2123" s="47">
        <f>Table_Query_from_Mac10[[#This Row],[Net Unit]]*(1+Table_Query_from_Mac10[[#This Row],[PriceIncreasebyType]])</f>
        <v>11</v>
      </c>
      <c r="S2123" s="47">
        <f>Table_Query_from_Mac10[[#This Row],[UnitPriceFuture]]*Table_Query_from_Mac10[[#This Row],[qtytoShipFuture]]</f>
        <v>275</v>
      </c>
      <c r="T2123" s="47">
        <f>ROUND(Table_Query_from_Mac10[[#This Row],[qty_to_ship]]*(1+Table_Query_from_Mac10[[#This Row],[VolumeIncreasebyType]]),0)</f>
        <v>25</v>
      </c>
      <c r="U2123" s="47">
        <f>Table_Query_from_Mac10[[#This Row],[qtytoShipFuture]]*Table_Query_from_Mac10[[#This Row],[Future-cost]]</f>
        <v>114.25</v>
      </c>
      <c r="V2123" s="47">
        <f>Table_Query_from_Mac10[[#This Row],[qtytoShipFuture]]-Table_Query_from_Mac10[[#This Row],[qty_to_ship]]</f>
        <v>0</v>
      </c>
      <c r="W2123" s="47">
        <f>Table_Query_from_Mac10[[#This Row],[UnitPriceFuture]]</f>
        <v>11</v>
      </c>
      <c r="X2123" s="47">
        <f>Table_Query_from_Mac10[[#This Row],[Unit Increase]]*Table_Query_from_Mac10[[#This Row],[UnitPriceFuture]]</f>
        <v>0</v>
      </c>
      <c r="Y2123" s="47">
        <f>Table_Query_from_Mac10[[#This Row],[Unit Increase]]*Table_Query_from_Mac10[[#This Row],[Future-cost]]</f>
        <v>0</v>
      </c>
      <c r="Z2123" s="47">
        <f>-(Table_Query_from_Mac10[[#This Row],[Incremental Sales]]+((Table_Query_from_Mac10[[#This Row],[Incremental Sales]]*-(SUM(Summary!$S$8:$S$9)))))*Summary!$S$18</f>
        <v>0</v>
      </c>
      <c r="AA2123" s="47">
        <f>IFERROR(Table_Query_from_Mac10[[#This Row],[Incremental Cost]]/Table_Query_from_Mac10[[#This Row],[Incremental Sales]],0)</f>
        <v>0</v>
      </c>
      <c r="AB2123" s="47">
        <f>IFERROR(Table_Query_from_Mac10[[#This Row],[TotalCostFuture]]/Table_Query_from_Mac10[[#This Row],[totalsalesFuture]],0)</f>
        <v>0.41545454545454547</v>
      </c>
      <c r="AN2123" s="31">
        <v>100</v>
      </c>
      <c r="AO2123">
        <f t="shared" si="66"/>
        <v>25</v>
      </c>
      <c r="AQ2123" s="31">
        <v>31.43</v>
      </c>
      <c r="AR2123">
        <f t="shared" si="67"/>
        <v>11</v>
      </c>
    </row>
    <row r="2124" spans="1:44" x14ac:dyDescent="0.25">
      <c r="A2124">
        <v>90217</v>
      </c>
      <c r="B2124">
        <v>10</v>
      </c>
      <c r="C2124" t="s">
        <v>84</v>
      </c>
      <c r="D2124" t="s">
        <v>79</v>
      </c>
      <c r="E2124">
        <v>30</v>
      </c>
      <c r="F2124">
        <v>5.03</v>
      </c>
      <c r="G2124">
        <v>11.94</v>
      </c>
      <c r="H2124" s="1">
        <v>44839</v>
      </c>
      <c r="I2124" s="20">
        <v>0</v>
      </c>
      <c r="J2124" s="47">
        <f>Table_Query_from_Mac10[[#This Row],[unit_price]]-(Table_Query_from_Mac10[[#This Row],[unit_price]]*(Table_Query_from_Mac10[[#This Row],[discount_pct]]/100))</f>
        <v>11.94</v>
      </c>
      <c r="K2124" s="47">
        <f>Table_Query_from_Mac10[[#This Row],[unit_cost]]</f>
        <v>5.03</v>
      </c>
      <c r="L2124" s="47">
        <f>Table_Query_from_Mac10[[#This Row],[Live-cost]]*(1+Table_Query_from_Mac10[[#This Row],[CogsIncreasebyTYPE]])</f>
        <v>5.03</v>
      </c>
      <c r="M2124" s="47">
        <f>Table_Query_from_Mac10[[#This Row],[Live-cost]]*Table_Query_from_Mac10[[#This Row],[qty_to_ship]]</f>
        <v>150.9</v>
      </c>
      <c r="N2124" s="47">
        <f>IF(Table_Query_from_Mac10[[#This Row],[item_no]]="KDA",-Table_Query_from_Mac10[[#This Row],[unit_price]],Table_Query_from_Mac10[[#This Row],[Net Unit]]*Table_Query_from_Mac10[[#This Row],[qty_to_ship]])</f>
        <v>358.2</v>
      </c>
      <c r="O2124" s="47">
        <f>SUMIFS(Summary!C:C,Summary!H:H,Table_Query_from_Mac10[[#This Row],[Juiceoc]])</f>
        <v>0</v>
      </c>
      <c r="P2124" s="47">
        <f>SUMIFS(Summary!D:D,Summary!H:H,Table_Query_from_Mac10[[#This Row],[Juiceoc]])</f>
        <v>0</v>
      </c>
      <c r="Q2124" s="47">
        <f>SUMIFS(Summary!E:E,Summary!H:H,Table_Query_from_Mac10[[#This Row],[Juiceoc]])</f>
        <v>0</v>
      </c>
      <c r="R2124" s="47">
        <f>Table_Query_from_Mac10[[#This Row],[Net Unit]]*(1+Table_Query_from_Mac10[[#This Row],[PriceIncreasebyType]])</f>
        <v>11.94</v>
      </c>
      <c r="S2124" s="47">
        <f>Table_Query_from_Mac10[[#This Row],[UnitPriceFuture]]*Table_Query_from_Mac10[[#This Row],[qtytoShipFuture]]</f>
        <v>358.2</v>
      </c>
      <c r="T2124" s="47">
        <f>ROUND(Table_Query_from_Mac10[[#This Row],[qty_to_ship]]*(1+Table_Query_from_Mac10[[#This Row],[VolumeIncreasebyType]]),0)</f>
        <v>30</v>
      </c>
      <c r="U2124" s="47">
        <f>Table_Query_from_Mac10[[#This Row],[qtytoShipFuture]]*Table_Query_from_Mac10[[#This Row],[Future-cost]]</f>
        <v>150.9</v>
      </c>
      <c r="V2124" s="47">
        <f>Table_Query_from_Mac10[[#This Row],[qtytoShipFuture]]-Table_Query_from_Mac10[[#This Row],[qty_to_ship]]</f>
        <v>0</v>
      </c>
      <c r="W2124" s="47">
        <f>Table_Query_from_Mac10[[#This Row],[UnitPriceFuture]]</f>
        <v>11.94</v>
      </c>
      <c r="X2124" s="47">
        <f>Table_Query_from_Mac10[[#This Row],[Unit Increase]]*Table_Query_from_Mac10[[#This Row],[UnitPriceFuture]]</f>
        <v>0</v>
      </c>
      <c r="Y2124" s="47">
        <f>Table_Query_from_Mac10[[#This Row],[Unit Increase]]*Table_Query_from_Mac10[[#This Row],[Future-cost]]</f>
        <v>0</v>
      </c>
      <c r="Z2124" s="47">
        <f>-(Table_Query_from_Mac10[[#This Row],[Incremental Sales]]+((Table_Query_from_Mac10[[#This Row],[Incremental Sales]]*-(SUM(Summary!$S$8:$S$9)))))*Summary!$S$18</f>
        <v>0</v>
      </c>
      <c r="AA2124" s="47">
        <f>IFERROR(Table_Query_from_Mac10[[#This Row],[Incremental Cost]]/Table_Query_from_Mac10[[#This Row],[Incremental Sales]],0)</f>
        <v>0</v>
      </c>
      <c r="AB2124" s="47">
        <f>IFERROR(Table_Query_from_Mac10[[#This Row],[TotalCostFuture]]/Table_Query_from_Mac10[[#This Row],[totalsalesFuture]],0)</f>
        <v>0.42127303182579567</v>
      </c>
      <c r="AN2124" s="30">
        <v>120</v>
      </c>
      <c r="AO2124">
        <f t="shared" si="66"/>
        <v>30</v>
      </c>
      <c r="AQ2124" s="30">
        <v>34.1</v>
      </c>
      <c r="AR2124">
        <f t="shared" si="67"/>
        <v>11.94</v>
      </c>
    </row>
    <row r="2125" spans="1:44" x14ac:dyDescent="0.25">
      <c r="A2125">
        <v>90217</v>
      </c>
      <c r="B2125">
        <v>11</v>
      </c>
      <c r="C2125" t="s">
        <v>84</v>
      </c>
      <c r="D2125" t="s">
        <v>79</v>
      </c>
      <c r="E2125">
        <v>16</v>
      </c>
      <c r="F2125">
        <v>5.51</v>
      </c>
      <c r="G2125">
        <v>13.52</v>
      </c>
      <c r="H2125" s="1">
        <v>44839</v>
      </c>
      <c r="I2125" s="20">
        <v>0</v>
      </c>
      <c r="J2125" s="47">
        <f>Table_Query_from_Mac10[[#This Row],[unit_price]]-(Table_Query_from_Mac10[[#This Row],[unit_price]]*(Table_Query_from_Mac10[[#This Row],[discount_pct]]/100))</f>
        <v>13.52</v>
      </c>
      <c r="K2125" s="47">
        <f>Table_Query_from_Mac10[[#This Row],[unit_cost]]</f>
        <v>5.51</v>
      </c>
      <c r="L2125" s="47">
        <f>Table_Query_from_Mac10[[#This Row],[Live-cost]]*(1+Table_Query_from_Mac10[[#This Row],[CogsIncreasebyTYPE]])</f>
        <v>5.51</v>
      </c>
      <c r="M2125" s="47">
        <f>Table_Query_from_Mac10[[#This Row],[Live-cost]]*Table_Query_from_Mac10[[#This Row],[qty_to_ship]]</f>
        <v>88.16</v>
      </c>
      <c r="N2125" s="47">
        <f>IF(Table_Query_from_Mac10[[#This Row],[item_no]]="KDA",-Table_Query_from_Mac10[[#This Row],[unit_price]],Table_Query_from_Mac10[[#This Row],[Net Unit]]*Table_Query_from_Mac10[[#This Row],[qty_to_ship]])</f>
        <v>216.32</v>
      </c>
      <c r="O2125" s="47">
        <f>SUMIFS(Summary!C:C,Summary!H:H,Table_Query_from_Mac10[[#This Row],[Juiceoc]])</f>
        <v>0</v>
      </c>
      <c r="P2125" s="47">
        <f>SUMIFS(Summary!D:D,Summary!H:H,Table_Query_from_Mac10[[#This Row],[Juiceoc]])</f>
        <v>0</v>
      </c>
      <c r="Q2125" s="47">
        <f>SUMIFS(Summary!E:E,Summary!H:H,Table_Query_from_Mac10[[#This Row],[Juiceoc]])</f>
        <v>0</v>
      </c>
      <c r="R2125" s="47">
        <f>Table_Query_from_Mac10[[#This Row],[Net Unit]]*(1+Table_Query_from_Mac10[[#This Row],[PriceIncreasebyType]])</f>
        <v>13.52</v>
      </c>
      <c r="S2125" s="47">
        <f>Table_Query_from_Mac10[[#This Row],[UnitPriceFuture]]*Table_Query_from_Mac10[[#This Row],[qtytoShipFuture]]</f>
        <v>216.32</v>
      </c>
      <c r="T2125" s="47">
        <f>ROUND(Table_Query_from_Mac10[[#This Row],[qty_to_ship]]*(1+Table_Query_from_Mac10[[#This Row],[VolumeIncreasebyType]]),0)</f>
        <v>16</v>
      </c>
      <c r="U2125" s="47">
        <f>Table_Query_from_Mac10[[#This Row],[qtytoShipFuture]]*Table_Query_from_Mac10[[#This Row],[Future-cost]]</f>
        <v>88.16</v>
      </c>
      <c r="V2125" s="47">
        <f>Table_Query_from_Mac10[[#This Row],[qtytoShipFuture]]-Table_Query_from_Mac10[[#This Row],[qty_to_ship]]</f>
        <v>0</v>
      </c>
      <c r="W2125" s="47">
        <f>Table_Query_from_Mac10[[#This Row],[UnitPriceFuture]]</f>
        <v>13.52</v>
      </c>
      <c r="X2125" s="47">
        <f>Table_Query_from_Mac10[[#This Row],[Unit Increase]]*Table_Query_from_Mac10[[#This Row],[UnitPriceFuture]]</f>
        <v>0</v>
      </c>
      <c r="Y2125" s="47">
        <f>Table_Query_from_Mac10[[#This Row],[Unit Increase]]*Table_Query_from_Mac10[[#This Row],[Future-cost]]</f>
        <v>0</v>
      </c>
      <c r="Z2125" s="47">
        <f>-(Table_Query_from_Mac10[[#This Row],[Incremental Sales]]+((Table_Query_from_Mac10[[#This Row],[Incremental Sales]]*-(SUM(Summary!$S$8:$S$9)))))*Summary!$S$18</f>
        <v>0</v>
      </c>
      <c r="AA2125" s="47">
        <f>IFERROR(Table_Query_from_Mac10[[#This Row],[Incremental Cost]]/Table_Query_from_Mac10[[#This Row],[Incremental Sales]],0)</f>
        <v>0</v>
      </c>
      <c r="AB2125" s="47">
        <f>IFERROR(Table_Query_from_Mac10[[#This Row],[TotalCostFuture]]/Table_Query_from_Mac10[[#This Row],[totalsalesFuture]],0)</f>
        <v>0.40754437869822485</v>
      </c>
      <c r="AN2125" s="31">
        <v>64</v>
      </c>
      <c r="AO2125">
        <f t="shared" si="66"/>
        <v>16</v>
      </c>
      <c r="AQ2125" s="31">
        <v>38.619999999999997</v>
      </c>
      <c r="AR2125">
        <f t="shared" si="67"/>
        <v>13.52</v>
      </c>
    </row>
    <row r="2126" spans="1:44" x14ac:dyDescent="0.25">
      <c r="A2126">
        <v>90217</v>
      </c>
      <c r="B2126">
        <v>12</v>
      </c>
      <c r="C2126" t="s">
        <v>86</v>
      </c>
      <c r="D2126" t="s">
        <v>79</v>
      </c>
      <c r="E2126">
        <v>12</v>
      </c>
      <c r="F2126">
        <v>8.59</v>
      </c>
      <c r="G2126">
        <v>20.69</v>
      </c>
      <c r="H2126" s="1">
        <v>44839</v>
      </c>
      <c r="I2126" s="20">
        <v>0</v>
      </c>
      <c r="J2126" s="47">
        <f>Table_Query_from_Mac10[[#This Row],[unit_price]]-(Table_Query_from_Mac10[[#This Row],[unit_price]]*(Table_Query_from_Mac10[[#This Row],[discount_pct]]/100))</f>
        <v>20.69</v>
      </c>
      <c r="K2126" s="47">
        <f>Table_Query_from_Mac10[[#This Row],[unit_cost]]</f>
        <v>8.59</v>
      </c>
      <c r="L2126" s="47">
        <f>Table_Query_from_Mac10[[#This Row],[Live-cost]]*(1+Table_Query_from_Mac10[[#This Row],[CogsIncreasebyTYPE]])</f>
        <v>8.59</v>
      </c>
      <c r="M2126" s="47">
        <f>Table_Query_from_Mac10[[#This Row],[Live-cost]]*Table_Query_from_Mac10[[#This Row],[qty_to_ship]]</f>
        <v>103.08</v>
      </c>
      <c r="N2126" s="47">
        <f>IF(Table_Query_from_Mac10[[#This Row],[item_no]]="KDA",-Table_Query_from_Mac10[[#This Row],[unit_price]],Table_Query_from_Mac10[[#This Row],[Net Unit]]*Table_Query_from_Mac10[[#This Row],[qty_to_ship]])</f>
        <v>248.28000000000003</v>
      </c>
      <c r="O2126" s="47">
        <f>SUMIFS(Summary!C:C,Summary!H:H,Table_Query_from_Mac10[[#This Row],[Juiceoc]])</f>
        <v>0</v>
      </c>
      <c r="P2126" s="47">
        <f>SUMIFS(Summary!D:D,Summary!H:H,Table_Query_from_Mac10[[#This Row],[Juiceoc]])</f>
        <v>0</v>
      </c>
      <c r="Q2126" s="47">
        <f>SUMIFS(Summary!E:E,Summary!H:H,Table_Query_from_Mac10[[#This Row],[Juiceoc]])</f>
        <v>0</v>
      </c>
      <c r="R2126" s="47">
        <f>Table_Query_from_Mac10[[#This Row],[Net Unit]]*(1+Table_Query_from_Mac10[[#This Row],[PriceIncreasebyType]])</f>
        <v>20.69</v>
      </c>
      <c r="S2126" s="47">
        <f>Table_Query_from_Mac10[[#This Row],[UnitPriceFuture]]*Table_Query_from_Mac10[[#This Row],[qtytoShipFuture]]</f>
        <v>248.28000000000003</v>
      </c>
      <c r="T2126" s="47">
        <f>ROUND(Table_Query_from_Mac10[[#This Row],[qty_to_ship]]*(1+Table_Query_from_Mac10[[#This Row],[VolumeIncreasebyType]]),0)</f>
        <v>12</v>
      </c>
      <c r="U2126" s="47">
        <f>Table_Query_from_Mac10[[#This Row],[qtytoShipFuture]]*Table_Query_from_Mac10[[#This Row],[Future-cost]]</f>
        <v>103.08</v>
      </c>
      <c r="V2126" s="47">
        <f>Table_Query_from_Mac10[[#This Row],[qtytoShipFuture]]-Table_Query_from_Mac10[[#This Row],[qty_to_ship]]</f>
        <v>0</v>
      </c>
      <c r="W2126" s="47">
        <f>Table_Query_from_Mac10[[#This Row],[UnitPriceFuture]]</f>
        <v>20.69</v>
      </c>
      <c r="X2126" s="47">
        <f>Table_Query_from_Mac10[[#This Row],[Unit Increase]]*Table_Query_from_Mac10[[#This Row],[UnitPriceFuture]]</f>
        <v>0</v>
      </c>
      <c r="Y2126" s="47">
        <f>Table_Query_from_Mac10[[#This Row],[Unit Increase]]*Table_Query_from_Mac10[[#This Row],[Future-cost]]</f>
        <v>0</v>
      </c>
      <c r="Z2126" s="47">
        <f>-(Table_Query_from_Mac10[[#This Row],[Incremental Sales]]+((Table_Query_from_Mac10[[#This Row],[Incremental Sales]]*-(SUM(Summary!$S$8:$S$9)))))*Summary!$S$18</f>
        <v>0</v>
      </c>
      <c r="AA2126" s="47">
        <f>IFERROR(Table_Query_from_Mac10[[#This Row],[Incremental Cost]]/Table_Query_from_Mac10[[#This Row],[Incremental Sales]],0)</f>
        <v>0</v>
      </c>
      <c r="AB2126" s="47">
        <f>IFERROR(Table_Query_from_Mac10[[#This Row],[TotalCostFuture]]/Table_Query_from_Mac10[[#This Row],[totalsalesFuture]],0)</f>
        <v>0.41517641372643782</v>
      </c>
      <c r="AN2126" s="30">
        <v>48</v>
      </c>
      <c r="AO2126">
        <f t="shared" si="66"/>
        <v>12</v>
      </c>
      <c r="AQ2126" s="30">
        <v>59.12</v>
      </c>
      <c r="AR2126">
        <f t="shared" si="67"/>
        <v>20.69</v>
      </c>
    </row>
    <row r="2127" spans="1:44" x14ac:dyDescent="0.25">
      <c r="A2127">
        <v>90217</v>
      </c>
      <c r="B2127">
        <v>13</v>
      </c>
      <c r="C2127" t="s">
        <v>86</v>
      </c>
      <c r="D2127" t="s">
        <v>79</v>
      </c>
      <c r="E2127">
        <v>9</v>
      </c>
      <c r="F2127">
        <v>10.039999999999999</v>
      </c>
      <c r="G2127">
        <v>25.43</v>
      </c>
      <c r="H2127" s="1">
        <v>44839</v>
      </c>
      <c r="I2127" s="20">
        <v>0</v>
      </c>
      <c r="J2127" s="47">
        <f>Table_Query_from_Mac10[[#This Row],[unit_price]]-(Table_Query_from_Mac10[[#This Row],[unit_price]]*(Table_Query_from_Mac10[[#This Row],[discount_pct]]/100))</f>
        <v>25.43</v>
      </c>
      <c r="K2127" s="47">
        <f>Table_Query_from_Mac10[[#This Row],[unit_cost]]</f>
        <v>10.039999999999999</v>
      </c>
      <c r="L2127" s="47">
        <f>Table_Query_from_Mac10[[#This Row],[Live-cost]]*(1+Table_Query_from_Mac10[[#This Row],[CogsIncreasebyTYPE]])</f>
        <v>10.039999999999999</v>
      </c>
      <c r="M2127" s="47">
        <f>Table_Query_from_Mac10[[#This Row],[Live-cost]]*Table_Query_from_Mac10[[#This Row],[qty_to_ship]]</f>
        <v>90.359999999999985</v>
      </c>
      <c r="N2127" s="47">
        <f>IF(Table_Query_from_Mac10[[#This Row],[item_no]]="KDA",-Table_Query_from_Mac10[[#This Row],[unit_price]],Table_Query_from_Mac10[[#This Row],[Net Unit]]*Table_Query_from_Mac10[[#This Row],[qty_to_ship]])</f>
        <v>228.87</v>
      </c>
      <c r="O2127" s="47">
        <f>SUMIFS(Summary!C:C,Summary!H:H,Table_Query_from_Mac10[[#This Row],[Juiceoc]])</f>
        <v>0</v>
      </c>
      <c r="P2127" s="47">
        <f>SUMIFS(Summary!D:D,Summary!H:H,Table_Query_from_Mac10[[#This Row],[Juiceoc]])</f>
        <v>0</v>
      </c>
      <c r="Q2127" s="47">
        <f>SUMIFS(Summary!E:E,Summary!H:H,Table_Query_from_Mac10[[#This Row],[Juiceoc]])</f>
        <v>0</v>
      </c>
      <c r="R2127" s="47">
        <f>Table_Query_from_Mac10[[#This Row],[Net Unit]]*(1+Table_Query_from_Mac10[[#This Row],[PriceIncreasebyType]])</f>
        <v>25.43</v>
      </c>
      <c r="S2127" s="47">
        <f>Table_Query_from_Mac10[[#This Row],[UnitPriceFuture]]*Table_Query_from_Mac10[[#This Row],[qtytoShipFuture]]</f>
        <v>228.87</v>
      </c>
      <c r="T2127" s="47">
        <f>ROUND(Table_Query_from_Mac10[[#This Row],[qty_to_ship]]*(1+Table_Query_from_Mac10[[#This Row],[VolumeIncreasebyType]]),0)</f>
        <v>9</v>
      </c>
      <c r="U2127" s="47">
        <f>Table_Query_from_Mac10[[#This Row],[qtytoShipFuture]]*Table_Query_from_Mac10[[#This Row],[Future-cost]]</f>
        <v>90.359999999999985</v>
      </c>
      <c r="V2127" s="47">
        <f>Table_Query_from_Mac10[[#This Row],[qtytoShipFuture]]-Table_Query_from_Mac10[[#This Row],[qty_to_ship]]</f>
        <v>0</v>
      </c>
      <c r="W2127" s="47">
        <f>Table_Query_from_Mac10[[#This Row],[UnitPriceFuture]]</f>
        <v>25.43</v>
      </c>
      <c r="X2127" s="47">
        <f>Table_Query_from_Mac10[[#This Row],[Unit Increase]]*Table_Query_from_Mac10[[#This Row],[UnitPriceFuture]]</f>
        <v>0</v>
      </c>
      <c r="Y2127" s="47">
        <f>Table_Query_from_Mac10[[#This Row],[Unit Increase]]*Table_Query_from_Mac10[[#This Row],[Future-cost]]</f>
        <v>0</v>
      </c>
      <c r="Z2127" s="47">
        <f>-(Table_Query_from_Mac10[[#This Row],[Incremental Sales]]+((Table_Query_from_Mac10[[#This Row],[Incremental Sales]]*-(SUM(Summary!$S$8:$S$9)))))*Summary!$S$18</f>
        <v>0</v>
      </c>
      <c r="AA2127" s="47">
        <f>IFERROR(Table_Query_from_Mac10[[#This Row],[Incremental Cost]]/Table_Query_from_Mac10[[#This Row],[Incremental Sales]],0)</f>
        <v>0</v>
      </c>
      <c r="AB2127" s="47">
        <f>IFERROR(Table_Query_from_Mac10[[#This Row],[TotalCostFuture]]/Table_Query_from_Mac10[[#This Row],[totalsalesFuture]],0)</f>
        <v>0.39480928037750679</v>
      </c>
      <c r="AN2127" s="31">
        <v>36</v>
      </c>
      <c r="AO2127">
        <f t="shared" si="66"/>
        <v>9</v>
      </c>
      <c r="AQ2127" s="31">
        <v>72.650000000000006</v>
      </c>
      <c r="AR2127">
        <f t="shared" si="67"/>
        <v>25.43</v>
      </c>
    </row>
    <row r="2128" spans="1:44" x14ac:dyDescent="0.25">
      <c r="A2128">
        <v>90217</v>
      </c>
      <c r="B2128">
        <v>14</v>
      </c>
      <c r="C2128" t="s">
        <v>86</v>
      </c>
      <c r="D2128" t="s">
        <v>79</v>
      </c>
      <c r="E2128">
        <v>6</v>
      </c>
      <c r="F2128">
        <v>11.48</v>
      </c>
      <c r="G2128">
        <v>30.2</v>
      </c>
      <c r="H2128" s="1">
        <v>44839</v>
      </c>
      <c r="I2128" s="20">
        <v>0</v>
      </c>
      <c r="J2128" s="47">
        <f>Table_Query_from_Mac10[[#This Row],[unit_price]]-(Table_Query_from_Mac10[[#This Row],[unit_price]]*(Table_Query_from_Mac10[[#This Row],[discount_pct]]/100))</f>
        <v>30.2</v>
      </c>
      <c r="K2128" s="47">
        <f>Table_Query_from_Mac10[[#This Row],[unit_cost]]</f>
        <v>11.48</v>
      </c>
      <c r="L2128" s="47">
        <f>Table_Query_from_Mac10[[#This Row],[Live-cost]]*(1+Table_Query_from_Mac10[[#This Row],[CogsIncreasebyTYPE]])</f>
        <v>11.48</v>
      </c>
      <c r="M2128" s="47">
        <f>Table_Query_from_Mac10[[#This Row],[Live-cost]]*Table_Query_from_Mac10[[#This Row],[qty_to_ship]]</f>
        <v>68.88</v>
      </c>
      <c r="N2128" s="47">
        <f>IF(Table_Query_from_Mac10[[#This Row],[item_no]]="KDA",-Table_Query_from_Mac10[[#This Row],[unit_price]],Table_Query_from_Mac10[[#This Row],[Net Unit]]*Table_Query_from_Mac10[[#This Row],[qty_to_ship]])</f>
        <v>181.2</v>
      </c>
      <c r="O2128" s="47">
        <f>SUMIFS(Summary!C:C,Summary!H:H,Table_Query_from_Mac10[[#This Row],[Juiceoc]])</f>
        <v>0</v>
      </c>
      <c r="P2128" s="47">
        <f>SUMIFS(Summary!D:D,Summary!H:H,Table_Query_from_Mac10[[#This Row],[Juiceoc]])</f>
        <v>0</v>
      </c>
      <c r="Q2128" s="47">
        <f>SUMIFS(Summary!E:E,Summary!H:H,Table_Query_from_Mac10[[#This Row],[Juiceoc]])</f>
        <v>0</v>
      </c>
      <c r="R2128" s="47">
        <f>Table_Query_from_Mac10[[#This Row],[Net Unit]]*(1+Table_Query_from_Mac10[[#This Row],[PriceIncreasebyType]])</f>
        <v>30.2</v>
      </c>
      <c r="S2128" s="47">
        <f>Table_Query_from_Mac10[[#This Row],[UnitPriceFuture]]*Table_Query_from_Mac10[[#This Row],[qtytoShipFuture]]</f>
        <v>181.2</v>
      </c>
      <c r="T2128" s="47">
        <f>ROUND(Table_Query_from_Mac10[[#This Row],[qty_to_ship]]*(1+Table_Query_from_Mac10[[#This Row],[VolumeIncreasebyType]]),0)</f>
        <v>6</v>
      </c>
      <c r="U2128" s="47">
        <f>Table_Query_from_Mac10[[#This Row],[qtytoShipFuture]]*Table_Query_from_Mac10[[#This Row],[Future-cost]]</f>
        <v>68.88</v>
      </c>
      <c r="V2128" s="47">
        <f>Table_Query_from_Mac10[[#This Row],[qtytoShipFuture]]-Table_Query_from_Mac10[[#This Row],[qty_to_ship]]</f>
        <v>0</v>
      </c>
      <c r="W2128" s="47">
        <f>Table_Query_from_Mac10[[#This Row],[UnitPriceFuture]]</f>
        <v>30.2</v>
      </c>
      <c r="X2128" s="47">
        <f>Table_Query_from_Mac10[[#This Row],[Unit Increase]]*Table_Query_from_Mac10[[#This Row],[UnitPriceFuture]]</f>
        <v>0</v>
      </c>
      <c r="Y2128" s="47">
        <f>Table_Query_from_Mac10[[#This Row],[Unit Increase]]*Table_Query_from_Mac10[[#This Row],[Future-cost]]</f>
        <v>0</v>
      </c>
      <c r="Z2128" s="47">
        <f>-(Table_Query_from_Mac10[[#This Row],[Incremental Sales]]+((Table_Query_from_Mac10[[#This Row],[Incremental Sales]]*-(SUM(Summary!$S$8:$S$9)))))*Summary!$S$18</f>
        <v>0</v>
      </c>
      <c r="AA2128" s="47">
        <f>IFERROR(Table_Query_from_Mac10[[#This Row],[Incremental Cost]]/Table_Query_from_Mac10[[#This Row],[Incremental Sales]],0)</f>
        <v>0</v>
      </c>
      <c r="AB2128" s="47">
        <f>IFERROR(Table_Query_from_Mac10[[#This Row],[TotalCostFuture]]/Table_Query_from_Mac10[[#This Row],[totalsalesFuture]],0)</f>
        <v>0.3801324503311258</v>
      </c>
      <c r="AN2128" s="30">
        <v>24</v>
      </c>
      <c r="AO2128">
        <f t="shared" si="66"/>
        <v>6</v>
      </c>
      <c r="AQ2128" s="30">
        <v>86.28</v>
      </c>
      <c r="AR2128">
        <f t="shared" si="67"/>
        <v>30.2</v>
      </c>
    </row>
    <row r="2129" spans="1:44" x14ac:dyDescent="0.25">
      <c r="A2129">
        <v>90217</v>
      </c>
      <c r="B2129">
        <v>15</v>
      </c>
      <c r="C2129" t="s">
        <v>86</v>
      </c>
      <c r="D2129" t="s">
        <v>79</v>
      </c>
      <c r="E2129">
        <v>4</v>
      </c>
      <c r="F2129">
        <v>13.1</v>
      </c>
      <c r="G2129">
        <v>36.03</v>
      </c>
      <c r="H2129" s="1">
        <v>44839</v>
      </c>
      <c r="I2129" s="20">
        <v>0</v>
      </c>
      <c r="J2129" s="47">
        <f>Table_Query_from_Mac10[[#This Row],[unit_price]]-(Table_Query_from_Mac10[[#This Row],[unit_price]]*(Table_Query_from_Mac10[[#This Row],[discount_pct]]/100))</f>
        <v>36.03</v>
      </c>
      <c r="K2129" s="47">
        <f>Table_Query_from_Mac10[[#This Row],[unit_cost]]</f>
        <v>13.1</v>
      </c>
      <c r="L2129" s="47">
        <f>Table_Query_from_Mac10[[#This Row],[Live-cost]]*(1+Table_Query_from_Mac10[[#This Row],[CogsIncreasebyTYPE]])</f>
        <v>13.1</v>
      </c>
      <c r="M2129" s="47">
        <f>Table_Query_from_Mac10[[#This Row],[Live-cost]]*Table_Query_from_Mac10[[#This Row],[qty_to_ship]]</f>
        <v>52.4</v>
      </c>
      <c r="N2129" s="47">
        <f>IF(Table_Query_from_Mac10[[#This Row],[item_no]]="KDA",-Table_Query_from_Mac10[[#This Row],[unit_price]],Table_Query_from_Mac10[[#This Row],[Net Unit]]*Table_Query_from_Mac10[[#This Row],[qty_to_ship]])</f>
        <v>144.12</v>
      </c>
      <c r="O2129" s="47">
        <f>SUMIFS(Summary!C:C,Summary!H:H,Table_Query_from_Mac10[[#This Row],[Juiceoc]])</f>
        <v>0</v>
      </c>
      <c r="P2129" s="47">
        <f>SUMIFS(Summary!D:D,Summary!H:H,Table_Query_from_Mac10[[#This Row],[Juiceoc]])</f>
        <v>0</v>
      </c>
      <c r="Q2129" s="47">
        <f>SUMIFS(Summary!E:E,Summary!H:H,Table_Query_from_Mac10[[#This Row],[Juiceoc]])</f>
        <v>0</v>
      </c>
      <c r="R2129" s="47">
        <f>Table_Query_from_Mac10[[#This Row],[Net Unit]]*(1+Table_Query_from_Mac10[[#This Row],[PriceIncreasebyType]])</f>
        <v>36.03</v>
      </c>
      <c r="S2129" s="47">
        <f>Table_Query_from_Mac10[[#This Row],[UnitPriceFuture]]*Table_Query_from_Mac10[[#This Row],[qtytoShipFuture]]</f>
        <v>144.12</v>
      </c>
      <c r="T2129" s="47">
        <f>ROUND(Table_Query_from_Mac10[[#This Row],[qty_to_ship]]*(1+Table_Query_from_Mac10[[#This Row],[VolumeIncreasebyType]]),0)</f>
        <v>4</v>
      </c>
      <c r="U2129" s="47">
        <f>Table_Query_from_Mac10[[#This Row],[qtytoShipFuture]]*Table_Query_from_Mac10[[#This Row],[Future-cost]]</f>
        <v>52.4</v>
      </c>
      <c r="V2129" s="47">
        <f>Table_Query_from_Mac10[[#This Row],[qtytoShipFuture]]-Table_Query_from_Mac10[[#This Row],[qty_to_ship]]</f>
        <v>0</v>
      </c>
      <c r="W2129" s="47">
        <f>Table_Query_from_Mac10[[#This Row],[UnitPriceFuture]]</f>
        <v>36.03</v>
      </c>
      <c r="X2129" s="47">
        <f>Table_Query_from_Mac10[[#This Row],[Unit Increase]]*Table_Query_from_Mac10[[#This Row],[UnitPriceFuture]]</f>
        <v>0</v>
      </c>
      <c r="Y2129" s="47">
        <f>Table_Query_from_Mac10[[#This Row],[Unit Increase]]*Table_Query_from_Mac10[[#This Row],[Future-cost]]</f>
        <v>0</v>
      </c>
      <c r="Z2129" s="47">
        <f>-(Table_Query_from_Mac10[[#This Row],[Incremental Sales]]+((Table_Query_from_Mac10[[#This Row],[Incremental Sales]]*-(SUM(Summary!$S$8:$S$9)))))*Summary!$S$18</f>
        <v>0</v>
      </c>
      <c r="AA2129" s="47">
        <f>IFERROR(Table_Query_from_Mac10[[#This Row],[Incremental Cost]]/Table_Query_from_Mac10[[#This Row],[Incremental Sales]],0)</f>
        <v>0</v>
      </c>
      <c r="AB2129" s="47">
        <f>IFERROR(Table_Query_from_Mac10[[#This Row],[TotalCostFuture]]/Table_Query_from_Mac10[[#This Row],[totalsalesFuture]],0)</f>
        <v>0.36358590063835688</v>
      </c>
      <c r="AN2129" s="31">
        <v>16</v>
      </c>
      <c r="AO2129">
        <f t="shared" si="66"/>
        <v>4</v>
      </c>
      <c r="AQ2129" s="31">
        <v>102.94</v>
      </c>
      <c r="AR2129">
        <f t="shared" si="67"/>
        <v>36.03</v>
      </c>
    </row>
    <row r="2130" spans="1:44" x14ac:dyDescent="0.25">
      <c r="A2130">
        <v>90217</v>
      </c>
      <c r="B2130">
        <v>16</v>
      </c>
      <c r="C2130" t="s">
        <v>86</v>
      </c>
      <c r="D2130" t="s">
        <v>79</v>
      </c>
      <c r="E2130">
        <v>4</v>
      </c>
      <c r="F2130">
        <v>15.07</v>
      </c>
      <c r="G2130">
        <v>42.65</v>
      </c>
      <c r="H2130" s="1">
        <v>44839</v>
      </c>
      <c r="I2130" s="20">
        <v>0</v>
      </c>
      <c r="J2130" s="47">
        <f>Table_Query_from_Mac10[[#This Row],[unit_price]]-(Table_Query_from_Mac10[[#This Row],[unit_price]]*(Table_Query_from_Mac10[[#This Row],[discount_pct]]/100))</f>
        <v>42.65</v>
      </c>
      <c r="K2130" s="47">
        <f>Table_Query_from_Mac10[[#This Row],[unit_cost]]</f>
        <v>15.07</v>
      </c>
      <c r="L2130" s="47">
        <f>Table_Query_from_Mac10[[#This Row],[Live-cost]]*(1+Table_Query_from_Mac10[[#This Row],[CogsIncreasebyTYPE]])</f>
        <v>15.07</v>
      </c>
      <c r="M2130" s="47">
        <f>Table_Query_from_Mac10[[#This Row],[Live-cost]]*Table_Query_from_Mac10[[#This Row],[qty_to_ship]]</f>
        <v>60.28</v>
      </c>
      <c r="N2130" s="47">
        <f>IF(Table_Query_from_Mac10[[#This Row],[item_no]]="KDA",-Table_Query_from_Mac10[[#This Row],[unit_price]],Table_Query_from_Mac10[[#This Row],[Net Unit]]*Table_Query_from_Mac10[[#This Row],[qty_to_ship]])</f>
        <v>170.6</v>
      </c>
      <c r="O2130" s="47">
        <f>SUMIFS(Summary!C:C,Summary!H:H,Table_Query_from_Mac10[[#This Row],[Juiceoc]])</f>
        <v>0</v>
      </c>
      <c r="P2130" s="47">
        <f>SUMIFS(Summary!D:D,Summary!H:H,Table_Query_from_Mac10[[#This Row],[Juiceoc]])</f>
        <v>0</v>
      </c>
      <c r="Q2130" s="47">
        <f>SUMIFS(Summary!E:E,Summary!H:H,Table_Query_from_Mac10[[#This Row],[Juiceoc]])</f>
        <v>0</v>
      </c>
      <c r="R2130" s="47">
        <f>Table_Query_from_Mac10[[#This Row],[Net Unit]]*(1+Table_Query_from_Mac10[[#This Row],[PriceIncreasebyType]])</f>
        <v>42.65</v>
      </c>
      <c r="S2130" s="47">
        <f>Table_Query_from_Mac10[[#This Row],[UnitPriceFuture]]*Table_Query_from_Mac10[[#This Row],[qtytoShipFuture]]</f>
        <v>170.6</v>
      </c>
      <c r="T2130" s="47">
        <f>ROUND(Table_Query_from_Mac10[[#This Row],[qty_to_ship]]*(1+Table_Query_from_Mac10[[#This Row],[VolumeIncreasebyType]]),0)</f>
        <v>4</v>
      </c>
      <c r="U2130" s="47">
        <f>Table_Query_from_Mac10[[#This Row],[qtytoShipFuture]]*Table_Query_from_Mac10[[#This Row],[Future-cost]]</f>
        <v>60.28</v>
      </c>
      <c r="V2130" s="47">
        <f>Table_Query_from_Mac10[[#This Row],[qtytoShipFuture]]-Table_Query_from_Mac10[[#This Row],[qty_to_ship]]</f>
        <v>0</v>
      </c>
      <c r="W2130" s="47">
        <f>Table_Query_from_Mac10[[#This Row],[UnitPriceFuture]]</f>
        <v>42.65</v>
      </c>
      <c r="X2130" s="47">
        <f>Table_Query_from_Mac10[[#This Row],[Unit Increase]]*Table_Query_from_Mac10[[#This Row],[UnitPriceFuture]]</f>
        <v>0</v>
      </c>
      <c r="Y2130" s="47">
        <f>Table_Query_from_Mac10[[#This Row],[Unit Increase]]*Table_Query_from_Mac10[[#This Row],[Future-cost]]</f>
        <v>0</v>
      </c>
      <c r="Z2130" s="47">
        <f>-(Table_Query_from_Mac10[[#This Row],[Incremental Sales]]+((Table_Query_from_Mac10[[#This Row],[Incremental Sales]]*-(SUM(Summary!$S$8:$S$9)))))*Summary!$S$18</f>
        <v>0</v>
      </c>
      <c r="AA2130" s="47">
        <f>IFERROR(Table_Query_from_Mac10[[#This Row],[Incremental Cost]]/Table_Query_from_Mac10[[#This Row],[Incremental Sales]],0)</f>
        <v>0</v>
      </c>
      <c r="AB2130" s="47">
        <f>IFERROR(Table_Query_from_Mac10[[#This Row],[TotalCostFuture]]/Table_Query_from_Mac10[[#This Row],[totalsalesFuture]],0)</f>
        <v>0.35334114888628371</v>
      </c>
      <c r="AN2130" s="30">
        <v>16</v>
      </c>
      <c r="AO2130">
        <f t="shared" si="66"/>
        <v>4</v>
      </c>
      <c r="AQ2130" s="30">
        <v>121.87</v>
      </c>
      <c r="AR2130">
        <f t="shared" si="67"/>
        <v>42.65</v>
      </c>
    </row>
    <row r="2131" spans="1:44" x14ac:dyDescent="0.25">
      <c r="A2131">
        <v>90217</v>
      </c>
      <c r="B2131">
        <v>17</v>
      </c>
      <c r="C2131" t="s">
        <v>86</v>
      </c>
      <c r="D2131" t="s">
        <v>79</v>
      </c>
      <c r="E2131">
        <v>19</v>
      </c>
      <c r="F2131">
        <v>4.97</v>
      </c>
      <c r="G2131">
        <v>12.37</v>
      </c>
      <c r="H2131" s="1">
        <v>44839</v>
      </c>
      <c r="I2131" s="20">
        <v>0</v>
      </c>
      <c r="J2131" s="47">
        <f>Table_Query_from_Mac10[[#This Row],[unit_price]]-(Table_Query_from_Mac10[[#This Row],[unit_price]]*(Table_Query_from_Mac10[[#This Row],[discount_pct]]/100))</f>
        <v>12.37</v>
      </c>
      <c r="K2131" s="47">
        <f>Table_Query_from_Mac10[[#This Row],[unit_cost]]</f>
        <v>4.97</v>
      </c>
      <c r="L2131" s="47">
        <f>Table_Query_from_Mac10[[#This Row],[Live-cost]]*(1+Table_Query_from_Mac10[[#This Row],[CogsIncreasebyTYPE]])</f>
        <v>4.97</v>
      </c>
      <c r="M2131" s="47">
        <f>Table_Query_from_Mac10[[#This Row],[Live-cost]]*Table_Query_from_Mac10[[#This Row],[qty_to_ship]]</f>
        <v>94.429999999999993</v>
      </c>
      <c r="N2131" s="47">
        <f>IF(Table_Query_from_Mac10[[#This Row],[item_no]]="KDA",-Table_Query_from_Mac10[[#This Row],[unit_price]],Table_Query_from_Mac10[[#This Row],[Net Unit]]*Table_Query_from_Mac10[[#This Row],[qty_to_ship]])</f>
        <v>235.02999999999997</v>
      </c>
      <c r="O2131" s="47">
        <f>SUMIFS(Summary!C:C,Summary!H:H,Table_Query_from_Mac10[[#This Row],[Juiceoc]])</f>
        <v>0</v>
      </c>
      <c r="P2131" s="47">
        <f>SUMIFS(Summary!D:D,Summary!H:H,Table_Query_from_Mac10[[#This Row],[Juiceoc]])</f>
        <v>0</v>
      </c>
      <c r="Q2131" s="47">
        <f>SUMIFS(Summary!E:E,Summary!H:H,Table_Query_from_Mac10[[#This Row],[Juiceoc]])</f>
        <v>0</v>
      </c>
      <c r="R2131" s="47">
        <f>Table_Query_from_Mac10[[#This Row],[Net Unit]]*(1+Table_Query_from_Mac10[[#This Row],[PriceIncreasebyType]])</f>
        <v>12.37</v>
      </c>
      <c r="S2131" s="47">
        <f>Table_Query_from_Mac10[[#This Row],[UnitPriceFuture]]*Table_Query_from_Mac10[[#This Row],[qtytoShipFuture]]</f>
        <v>235.02999999999997</v>
      </c>
      <c r="T2131" s="47">
        <f>ROUND(Table_Query_from_Mac10[[#This Row],[qty_to_ship]]*(1+Table_Query_from_Mac10[[#This Row],[VolumeIncreasebyType]]),0)</f>
        <v>19</v>
      </c>
      <c r="U2131" s="47">
        <f>Table_Query_from_Mac10[[#This Row],[qtytoShipFuture]]*Table_Query_from_Mac10[[#This Row],[Future-cost]]</f>
        <v>94.429999999999993</v>
      </c>
      <c r="V2131" s="47">
        <f>Table_Query_from_Mac10[[#This Row],[qtytoShipFuture]]-Table_Query_from_Mac10[[#This Row],[qty_to_ship]]</f>
        <v>0</v>
      </c>
      <c r="W2131" s="47">
        <f>Table_Query_from_Mac10[[#This Row],[UnitPriceFuture]]</f>
        <v>12.37</v>
      </c>
      <c r="X2131" s="47">
        <f>Table_Query_from_Mac10[[#This Row],[Unit Increase]]*Table_Query_from_Mac10[[#This Row],[UnitPriceFuture]]</f>
        <v>0</v>
      </c>
      <c r="Y2131" s="47">
        <f>Table_Query_from_Mac10[[#This Row],[Unit Increase]]*Table_Query_from_Mac10[[#This Row],[Future-cost]]</f>
        <v>0</v>
      </c>
      <c r="Z2131" s="47">
        <f>-(Table_Query_from_Mac10[[#This Row],[Incremental Sales]]+((Table_Query_from_Mac10[[#This Row],[Incremental Sales]]*-(SUM(Summary!$S$8:$S$9)))))*Summary!$S$18</f>
        <v>0</v>
      </c>
      <c r="AA2131" s="47">
        <f>IFERROR(Table_Query_from_Mac10[[#This Row],[Incremental Cost]]/Table_Query_from_Mac10[[#This Row],[Incremental Sales]],0)</f>
        <v>0</v>
      </c>
      <c r="AB2131" s="47">
        <f>IFERROR(Table_Query_from_Mac10[[#This Row],[TotalCostFuture]]/Table_Query_from_Mac10[[#This Row],[totalsalesFuture]],0)</f>
        <v>0.40177849636216656</v>
      </c>
      <c r="AN2131" s="31">
        <v>75</v>
      </c>
      <c r="AO2131">
        <f t="shared" si="66"/>
        <v>19</v>
      </c>
      <c r="AQ2131" s="31">
        <v>35.35</v>
      </c>
      <c r="AR2131">
        <f t="shared" si="67"/>
        <v>12.37</v>
      </c>
    </row>
    <row r="2132" spans="1:44" x14ac:dyDescent="0.25">
      <c r="A2132">
        <v>90217</v>
      </c>
      <c r="B2132">
        <v>18</v>
      </c>
      <c r="C2132" t="s">
        <v>86</v>
      </c>
      <c r="D2132" t="s">
        <v>79</v>
      </c>
      <c r="E2132">
        <v>13</v>
      </c>
      <c r="F2132">
        <v>5.56</v>
      </c>
      <c r="G2132">
        <v>13.39</v>
      </c>
      <c r="H2132" s="1">
        <v>44839</v>
      </c>
      <c r="I2132" s="20">
        <v>0</v>
      </c>
      <c r="J2132" s="47">
        <f>Table_Query_from_Mac10[[#This Row],[unit_price]]-(Table_Query_from_Mac10[[#This Row],[unit_price]]*(Table_Query_from_Mac10[[#This Row],[discount_pct]]/100))</f>
        <v>13.39</v>
      </c>
      <c r="K2132" s="47">
        <f>Table_Query_from_Mac10[[#This Row],[unit_cost]]</f>
        <v>5.56</v>
      </c>
      <c r="L2132" s="47">
        <f>Table_Query_from_Mac10[[#This Row],[Live-cost]]*(1+Table_Query_from_Mac10[[#This Row],[CogsIncreasebyTYPE]])</f>
        <v>5.56</v>
      </c>
      <c r="M2132" s="47">
        <f>Table_Query_from_Mac10[[#This Row],[Live-cost]]*Table_Query_from_Mac10[[#This Row],[qty_to_ship]]</f>
        <v>72.28</v>
      </c>
      <c r="N2132" s="47">
        <f>IF(Table_Query_from_Mac10[[#This Row],[item_no]]="KDA",-Table_Query_from_Mac10[[#This Row],[unit_price]],Table_Query_from_Mac10[[#This Row],[Net Unit]]*Table_Query_from_Mac10[[#This Row],[qty_to_ship]])</f>
        <v>174.07</v>
      </c>
      <c r="O2132" s="47">
        <f>SUMIFS(Summary!C:C,Summary!H:H,Table_Query_from_Mac10[[#This Row],[Juiceoc]])</f>
        <v>0</v>
      </c>
      <c r="P2132" s="47">
        <f>SUMIFS(Summary!D:D,Summary!H:H,Table_Query_from_Mac10[[#This Row],[Juiceoc]])</f>
        <v>0</v>
      </c>
      <c r="Q2132" s="47">
        <f>SUMIFS(Summary!E:E,Summary!H:H,Table_Query_from_Mac10[[#This Row],[Juiceoc]])</f>
        <v>0</v>
      </c>
      <c r="R2132" s="47">
        <f>Table_Query_from_Mac10[[#This Row],[Net Unit]]*(1+Table_Query_from_Mac10[[#This Row],[PriceIncreasebyType]])</f>
        <v>13.39</v>
      </c>
      <c r="S2132" s="47">
        <f>Table_Query_from_Mac10[[#This Row],[UnitPriceFuture]]*Table_Query_from_Mac10[[#This Row],[qtytoShipFuture]]</f>
        <v>174.07</v>
      </c>
      <c r="T2132" s="47">
        <f>ROUND(Table_Query_from_Mac10[[#This Row],[qty_to_ship]]*(1+Table_Query_from_Mac10[[#This Row],[VolumeIncreasebyType]]),0)</f>
        <v>13</v>
      </c>
      <c r="U2132" s="47">
        <f>Table_Query_from_Mac10[[#This Row],[qtytoShipFuture]]*Table_Query_from_Mac10[[#This Row],[Future-cost]]</f>
        <v>72.28</v>
      </c>
      <c r="V2132" s="47">
        <f>Table_Query_from_Mac10[[#This Row],[qtytoShipFuture]]-Table_Query_from_Mac10[[#This Row],[qty_to_ship]]</f>
        <v>0</v>
      </c>
      <c r="W2132" s="47">
        <f>Table_Query_from_Mac10[[#This Row],[UnitPriceFuture]]</f>
        <v>13.39</v>
      </c>
      <c r="X2132" s="47">
        <f>Table_Query_from_Mac10[[#This Row],[Unit Increase]]*Table_Query_from_Mac10[[#This Row],[UnitPriceFuture]]</f>
        <v>0</v>
      </c>
      <c r="Y2132" s="47">
        <f>Table_Query_from_Mac10[[#This Row],[Unit Increase]]*Table_Query_from_Mac10[[#This Row],[Future-cost]]</f>
        <v>0</v>
      </c>
      <c r="Z2132" s="47">
        <f>-(Table_Query_from_Mac10[[#This Row],[Incremental Sales]]+((Table_Query_from_Mac10[[#This Row],[Incremental Sales]]*-(SUM(Summary!$S$8:$S$9)))))*Summary!$S$18</f>
        <v>0</v>
      </c>
      <c r="AA2132" s="47">
        <f>IFERROR(Table_Query_from_Mac10[[#This Row],[Incremental Cost]]/Table_Query_from_Mac10[[#This Row],[Incremental Sales]],0)</f>
        <v>0</v>
      </c>
      <c r="AB2132" s="47">
        <f>IFERROR(Table_Query_from_Mac10[[#This Row],[TotalCostFuture]]/Table_Query_from_Mac10[[#This Row],[totalsalesFuture]],0)</f>
        <v>0.41523525018670654</v>
      </c>
      <c r="AN2132" s="30">
        <v>50</v>
      </c>
      <c r="AO2132">
        <f t="shared" si="66"/>
        <v>13</v>
      </c>
      <c r="AQ2132" s="30">
        <v>38.25</v>
      </c>
      <c r="AR2132">
        <f t="shared" si="67"/>
        <v>13.39</v>
      </c>
    </row>
    <row r="2133" spans="1:44" x14ac:dyDescent="0.25">
      <c r="A2133">
        <v>90217</v>
      </c>
      <c r="B2133">
        <v>19</v>
      </c>
      <c r="C2133" t="s">
        <v>86</v>
      </c>
      <c r="D2133" t="s">
        <v>79</v>
      </c>
      <c r="E2133">
        <v>30</v>
      </c>
      <c r="F2133">
        <v>5.99</v>
      </c>
      <c r="G2133">
        <v>14.03</v>
      </c>
      <c r="H2133" s="1">
        <v>44839</v>
      </c>
      <c r="I2133" s="20">
        <v>0</v>
      </c>
      <c r="J2133" s="47">
        <f>Table_Query_from_Mac10[[#This Row],[unit_price]]-(Table_Query_from_Mac10[[#This Row],[unit_price]]*(Table_Query_from_Mac10[[#This Row],[discount_pct]]/100))</f>
        <v>14.03</v>
      </c>
      <c r="K2133" s="47">
        <f>Table_Query_from_Mac10[[#This Row],[unit_cost]]</f>
        <v>5.99</v>
      </c>
      <c r="L2133" s="47">
        <f>Table_Query_from_Mac10[[#This Row],[Live-cost]]*(1+Table_Query_from_Mac10[[#This Row],[CogsIncreasebyTYPE]])</f>
        <v>5.99</v>
      </c>
      <c r="M2133" s="47">
        <f>Table_Query_from_Mac10[[#This Row],[Live-cost]]*Table_Query_from_Mac10[[#This Row],[qty_to_ship]]</f>
        <v>179.70000000000002</v>
      </c>
      <c r="N2133" s="47">
        <f>IF(Table_Query_from_Mac10[[#This Row],[item_no]]="KDA",-Table_Query_from_Mac10[[#This Row],[unit_price]],Table_Query_from_Mac10[[#This Row],[Net Unit]]*Table_Query_from_Mac10[[#This Row],[qty_to_ship]])</f>
        <v>420.9</v>
      </c>
      <c r="O2133" s="47">
        <f>SUMIFS(Summary!C:C,Summary!H:H,Table_Query_from_Mac10[[#This Row],[Juiceoc]])</f>
        <v>0</v>
      </c>
      <c r="P2133" s="47">
        <f>SUMIFS(Summary!D:D,Summary!H:H,Table_Query_from_Mac10[[#This Row],[Juiceoc]])</f>
        <v>0</v>
      </c>
      <c r="Q2133" s="47">
        <f>SUMIFS(Summary!E:E,Summary!H:H,Table_Query_from_Mac10[[#This Row],[Juiceoc]])</f>
        <v>0</v>
      </c>
      <c r="R2133" s="47">
        <f>Table_Query_from_Mac10[[#This Row],[Net Unit]]*(1+Table_Query_from_Mac10[[#This Row],[PriceIncreasebyType]])</f>
        <v>14.03</v>
      </c>
      <c r="S2133" s="47">
        <f>Table_Query_from_Mac10[[#This Row],[UnitPriceFuture]]*Table_Query_from_Mac10[[#This Row],[qtytoShipFuture]]</f>
        <v>420.9</v>
      </c>
      <c r="T2133" s="47">
        <f>ROUND(Table_Query_from_Mac10[[#This Row],[qty_to_ship]]*(1+Table_Query_from_Mac10[[#This Row],[VolumeIncreasebyType]]),0)</f>
        <v>30</v>
      </c>
      <c r="U2133" s="47">
        <f>Table_Query_from_Mac10[[#This Row],[qtytoShipFuture]]*Table_Query_from_Mac10[[#This Row],[Future-cost]]</f>
        <v>179.70000000000002</v>
      </c>
      <c r="V2133" s="47">
        <f>Table_Query_from_Mac10[[#This Row],[qtytoShipFuture]]-Table_Query_from_Mac10[[#This Row],[qty_to_ship]]</f>
        <v>0</v>
      </c>
      <c r="W2133" s="47">
        <f>Table_Query_from_Mac10[[#This Row],[UnitPriceFuture]]</f>
        <v>14.03</v>
      </c>
      <c r="X2133" s="47">
        <f>Table_Query_from_Mac10[[#This Row],[Unit Increase]]*Table_Query_from_Mac10[[#This Row],[UnitPriceFuture]]</f>
        <v>0</v>
      </c>
      <c r="Y2133" s="47">
        <f>Table_Query_from_Mac10[[#This Row],[Unit Increase]]*Table_Query_from_Mac10[[#This Row],[Future-cost]]</f>
        <v>0</v>
      </c>
      <c r="Z2133" s="47">
        <f>-(Table_Query_from_Mac10[[#This Row],[Incremental Sales]]+((Table_Query_from_Mac10[[#This Row],[Incremental Sales]]*-(SUM(Summary!$S$8:$S$9)))))*Summary!$S$18</f>
        <v>0</v>
      </c>
      <c r="AA2133" s="47">
        <f>IFERROR(Table_Query_from_Mac10[[#This Row],[Incremental Cost]]/Table_Query_from_Mac10[[#This Row],[Incremental Sales]],0)</f>
        <v>0</v>
      </c>
      <c r="AB2133" s="47">
        <f>IFERROR(Table_Query_from_Mac10[[#This Row],[TotalCostFuture]]/Table_Query_from_Mac10[[#This Row],[totalsalesFuture]],0)</f>
        <v>0.42694226657163226</v>
      </c>
      <c r="AN2133" s="31">
        <v>120</v>
      </c>
      <c r="AO2133">
        <f t="shared" si="66"/>
        <v>30</v>
      </c>
      <c r="AQ2133" s="31">
        <v>40.08</v>
      </c>
      <c r="AR2133">
        <f t="shared" si="67"/>
        <v>14.03</v>
      </c>
    </row>
    <row r="2134" spans="1:44" x14ac:dyDescent="0.25">
      <c r="A2134">
        <v>90217</v>
      </c>
      <c r="B2134">
        <v>20</v>
      </c>
      <c r="C2134" t="s">
        <v>86</v>
      </c>
      <c r="D2134" t="s">
        <v>79</v>
      </c>
      <c r="E2134">
        <v>32</v>
      </c>
      <c r="F2134">
        <v>6.64</v>
      </c>
      <c r="G2134">
        <v>15.77</v>
      </c>
      <c r="H2134" s="1">
        <v>44839</v>
      </c>
      <c r="I2134" s="20">
        <v>0</v>
      </c>
      <c r="J2134" s="47">
        <f>Table_Query_from_Mac10[[#This Row],[unit_price]]-(Table_Query_from_Mac10[[#This Row],[unit_price]]*(Table_Query_from_Mac10[[#This Row],[discount_pct]]/100))</f>
        <v>15.77</v>
      </c>
      <c r="K2134" s="47">
        <f>Table_Query_from_Mac10[[#This Row],[unit_cost]]</f>
        <v>6.64</v>
      </c>
      <c r="L2134" s="47">
        <f>Table_Query_from_Mac10[[#This Row],[Live-cost]]*(1+Table_Query_from_Mac10[[#This Row],[CogsIncreasebyTYPE]])</f>
        <v>6.64</v>
      </c>
      <c r="M2134" s="47">
        <f>Table_Query_from_Mac10[[#This Row],[Live-cost]]*Table_Query_from_Mac10[[#This Row],[qty_to_ship]]</f>
        <v>212.48</v>
      </c>
      <c r="N2134" s="47">
        <f>IF(Table_Query_from_Mac10[[#This Row],[item_no]]="KDA",-Table_Query_from_Mac10[[#This Row],[unit_price]],Table_Query_from_Mac10[[#This Row],[Net Unit]]*Table_Query_from_Mac10[[#This Row],[qty_to_ship]])</f>
        <v>504.64</v>
      </c>
      <c r="O2134" s="47">
        <f>SUMIFS(Summary!C:C,Summary!H:H,Table_Query_from_Mac10[[#This Row],[Juiceoc]])</f>
        <v>0</v>
      </c>
      <c r="P2134" s="47">
        <f>SUMIFS(Summary!D:D,Summary!H:H,Table_Query_from_Mac10[[#This Row],[Juiceoc]])</f>
        <v>0</v>
      </c>
      <c r="Q2134" s="47">
        <f>SUMIFS(Summary!E:E,Summary!H:H,Table_Query_from_Mac10[[#This Row],[Juiceoc]])</f>
        <v>0</v>
      </c>
      <c r="R2134" s="47">
        <f>Table_Query_from_Mac10[[#This Row],[Net Unit]]*(1+Table_Query_from_Mac10[[#This Row],[PriceIncreasebyType]])</f>
        <v>15.77</v>
      </c>
      <c r="S2134" s="47">
        <f>Table_Query_from_Mac10[[#This Row],[UnitPriceFuture]]*Table_Query_from_Mac10[[#This Row],[qtytoShipFuture]]</f>
        <v>504.64</v>
      </c>
      <c r="T2134" s="47">
        <f>ROUND(Table_Query_from_Mac10[[#This Row],[qty_to_ship]]*(1+Table_Query_from_Mac10[[#This Row],[VolumeIncreasebyType]]),0)</f>
        <v>32</v>
      </c>
      <c r="U2134" s="47">
        <f>Table_Query_from_Mac10[[#This Row],[qtytoShipFuture]]*Table_Query_from_Mac10[[#This Row],[Future-cost]]</f>
        <v>212.48</v>
      </c>
      <c r="V2134" s="47">
        <f>Table_Query_from_Mac10[[#This Row],[qtytoShipFuture]]-Table_Query_from_Mac10[[#This Row],[qty_to_ship]]</f>
        <v>0</v>
      </c>
      <c r="W2134" s="47">
        <f>Table_Query_from_Mac10[[#This Row],[UnitPriceFuture]]</f>
        <v>15.77</v>
      </c>
      <c r="X2134" s="47">
        <f>Table_Query_from_Mac10[[#This Row],[Unit Increase]]*Table_Query_from_Mac10[[#This Row],[UnitPriceFuture]]</f>
        <v>0</v>
      </c>
      <c r="Y2134" s="47">
        <f>Table_Query_from_Mac10[[#This Row],[Unit Increase]]*Table_Query_from_Mac10[[#This Row],[Future-cost]]</f>
        <v>0</v>
      </c>
      <c r="Z2134" s="47">
        <f>-(Table_Query_from_Mac10[[#This Row],[Incremental Sales]]+((Table_Query_from_Mac10[[#This Row],[Incremental Sales]]*-(SUM(Summary!$S$8:$S$9)))))*Summary!$S$18</f>
        <v>0</v>
      </c>
      <c r="AA2134" s="47">
        <f>IFERROR(Table_Query_from_Mac10[[#This Row],[Incremental Cost]]/Table_Query_from_Mac10[[#This Row],[Incremental Sales]],0)</f>
        <v>0</v>
      </c>
      <c r="AB2134" s="47">
        <f>IFERROR(Table_Query_from_Mac10[[#This Row],[TotalCostFuture]]/Table_Query_from_Mac10[[#This Row],[totalsalesFuture]],0)</f>
        <v>0.42105263157894735</v>
      </c>
      <c r="AN2134" s="30">
        <v>128</v>
      </c>
      <c r="AO2134">
        <f t="shared" si="66"/>
        <v>32</v>
      </c>
      <c r="AQ2134" s="30">
        <v>45.06</v>
      </c>
      <c r="AR2134">
        <f t="shared" si="67"/>
        <v>15.77</v>
      </c>
    </row>
    <row r="2135" spans="1:44" x14ac:dyDescent="0.25">
      <c r="A2135">
        <v>90217</v>
      </c>
      <c r="B2135">
        <v>21</v>
      </c>
      <c r="C2135" t="s">
        <v>86</v>
      </c>
      <c r="D2135" t="s">
        <v>79</v>
      </c>
      <c r="E2135">
        <v>40</v>
      </c>
      <c r="F2135">
        <v>7.21</v>
      </c>
      <c r="G2135">
        <v>17.260000000000002</v>
      </c>
      <c r="H2135" s="1">
        <v>44839</v>
      </c>
      <c r="I2135" s="20">
        <v>0</v>
      </c>
      <c r="J2135" s="47">
        <f>Table_Query_from_Mac10[[#This Row],[unit_price]]-(Table_Query_from_Mac10[[#This Row],[unit_price]]*(Table_Query_from_Mac10[[#This Row],[discount_pct]]/100))</f>
        <v>17.260000000000002</v>
      </c>
      <c r="K2135" s="47">
        <f>Table_Query_from_Mac10[[#This Row],[unit_cost]]</f>
        <v>7.21</v>
      </c>
      <c r="L2135" s="47">
        <f>Table_Query_from_Mac10[[#This Row],[Live-cost]]*(1+Table_Query_from_Mac10[[#This Row],[CogsIncreasebyTYPE]])</f>
        <v>7.21</v>
      </c>
      <c r="M2135" s="47">
        <f>Table_Query_from_Mac10[[#This Row],[Live-cost]]*Table_Query_from_Mac10[[#This Row],[qty_to_ship]]</f>
        <v>288.39999999999998</v>
      </c>
      <c r="N2135" s="47">
        <f>IF(Table_Query_from_Mac10[[#This Row],[item_no]]="KDA",-Table_Query_from_Mac10[[#This Row],[unit_price]],Table_Query_from_Mac10[[#This Row],[Net Unit]]*Table_Query_from_Mac10[[#This Row],[qty_to_ship]])</f>
        <v>690.40000000000009</v>
      </c>
      <c r="O2135" s="47">
        <f>SUMIFS(Summary!C:C,Summary!H:H,Table_Query_from_Mac10[[#This Row],[Juiceoc]])</f>
        <v>0</v>
      </c>
      <c r="P2135" s="47">
        <f>SUMIFS(Summary!D:D,Summary!H:H,Table_Query_from_Mac10[[#This Row],[Juiceoc]])</f>
        <v>0</v>
      </c>
      <c r="Q2135" s="47">
        <f>SUMIFS(Summary!E:E,Summary!H:H,Table_Query_from_Mac10[[#This Row],[Juiceoc]])</f>
        <v>0</v>
      </c>
      <c r="R2135" s="47">
        <f>Table_Query_from_Mac10[[#This Row],[Net Unit]]*(1+Table_Query_from_Mac10[[#This Row],[PriceIncreasebyType]])</f>
        <v>17.260000000000002</v>
      </c>
      <c r="S2135" s="47">
        <f>Table_Query_from_Mac10[[#This Row],[UnitPriceFuture]]*Table_Query_from_Mac10[[#This Row],[qtytoShipFuture]]</f>
        <v>690.40000000000009</v>
      </c>
      <c r="T2135" s="47">
        <f>ROUND(Table_Query_from_Mac10[[#This Row],[qty_to_ship]]*(1+Table_Query_from_Mac10[[#This Row],[VolumeIncreasebyType]]),0)</f>
        <v>40</v>
      </c>
      <c r="U2135" s="47">
        <f>Table_Query_from_Mac10[[#This Row],[qtytoShipFuture]]*Table_Query_from_Mac10[[#This Row],[Future-cost]]</f>
        <v>288.39999999999998</v>
      </c>
      <c r="V2135" s="47">
        <f>Table_Query_from_Mac10[[#This Row],[qtytoShipFuture]]-Table_Query_from_Mac10[[#This Row],[qty_to_ship]]</f>
        <v>0</v>
      </c>
      <c r="W2135" s="47">
        <f>Table_Query_from_Mac10[[#This Row],[UnitPriceFuture]]</f>
        <v>17.260000000000002</v>
      </c>
      <c r="X2135" s="47">
        <f>Table_Query_from_Mac10[[#This Row],[Unit Increase]]*Table_Query_from_Mac10[[#This Row],[UnitPriceFuture]]</f>
        <v>0</v>
      </c>
      <c r="Y2135" s="47">
        <f>Table_Query_from_Mac10[[#This Row],[Unit Increase]]*Table_Query_from_Mac10[[#This Row],[Future-cost]]</f>
        <v>0</v>
      </c>
      <c r="Z2135" s="47">
        <f>-(Table_Query_from_Mac10[[#This Row],[Incremental Sales]]+((Table_Query_from_Mac10[[#This Row],[Incremental Sales]]*-(SUM(Summary!$S$8:$S$9)))))*Summary!$S$18</f>
        <v>0</v>
      </c>
      <c r="AA2135" s="47">
        <f>IFERROR(Table_Query_from_Mac10[[#This Row],[Incremental Cost]]/Table_Query_from_Mac10[[#This Row],[Incremental Sales]],0)</f>
        <v>0</v>
      </c>
      <c r="AB2135" s="47">
        <f>IFERROR(Table_Query_from_Mac10[[#This Row],[TotalCostFuture]]/Table_Query_from_Mac10[[#This Row],[totalsalesFuture]],0)</f>
        <v>0.41772885283893385</v>
      </c>
      <c r="AN2135" s="31">
        <v>160</v>
      </c>
      <c r="AO2135">
        <f t="shared" si="66"/>
        <v>40</v>
      </c>
      <c r="AQ2135" s="31">
        <v>49.3</v>
      </c>
      <c r="AR2135">
        <f t="shared" si="67"/>
        <v>17.260000000000002</v>
      </c>
    </row>
    <row r="2136" spans="1:44" x14ac:dyDescent="0.25">
      <c r="A2136">
        <v>90217</v>
      </c>
      <c r="B2136">
        <v>22</v>
      </c>
      <c r="C2136" t="s">
        <v>86</v>
      </c>
      <c r="D2136" t="s">
        <v>79</v>
      </c>
      <c r="E2136">
        <v>12</v>
      </c>
      <c r="F2136">
        <v>7.88</v>
      </c>
      <c r="G2136">
        <v>19</v>
      </c>
      <c r="H2136" s="1">
        <v>44839</v>
      </c>
      <c r="I2136" s="20">
        <v>0</v>
      </c>
      <c r="J2136" s="47">
        <f>Table_Query_from_Mac10[[#This Row],[unit_price]]-(Table_Query_from_Mac10[[#This Row],[unit_price]]*(Table_Query_from_Mac10[[#This Row],[discount_pct]]/100))</f>
        <v>19</v>
      </c>
      <c r="K2136" s="47">
        <f>Table_Query_from_Mac10[[#This Row],[unit_cost]]</f>
        <v>7.88</v>
      </c>
      <c r="L2136" s="47">
        <f>Table_Query_from_Mac10[[#This Row],[Live-cost]]*(1+Table_Query_from_Mac10[[#This Row],[CogsIncreasebyTYPE]])</f>
        <v>7.88</v>
      </c>
      <c r="M2136" s="47">
        <f>Table_Query_from_Mac10[[#This Row],[Live-cost]]*Table_Query_from_Mac10[[#This Row],[qty_to_ship]]</f>
        <v>94.56</v>
      </c>
      <c r="N2136" s="47">
        <f>IF(Table_Query_from_Mac10[[#This Row],[item_no]]="KDA",-Table_Query_from_Mac10[[#This Row],[unit_price]],Table_Query_from_Mac10[[#This Row],[Net Unit]]*Table_Query_from_Mac10[[#This Row],[qty_to_ship]])</f>
        <v>228</v>
      </c>
      <c r="O2136" s="47">
        <f>SUMIFS(Summary!C:C,Summary!H:H,Table_Query_from_Mac10[[#This Row],[Juiceoc]])</f>
        <v>0</v>
      </c>
      <c r="P2136" s="47">
        <f>SUMIFS(Summary!D:D,Summary!H:H,Table_Query_from_Mac10[[#This Row],[Juiceoc]])</f>
        <v>0</v>
      </c>
      <c r="Q2136" s="47">
        <f>SUMIFS(Summary!E:E,Summary!H:H,Table_Query_from_Mac10[[#This Row],[Juiceoc]])</f>
        <v>0</v>
      </c>
      <c r="R2136" s="47">
        <f>Table_Query_from_Mac10[[#This Row],[Net Unit]]*(1+Table_Query_from_Mac10[[#This Row],[PriceIncreasebyType]])</f>
        <v>19</v>
      </c>
      <c r="S2136" s="47">
        <f>Table_Query_from_Mac10[[#This Row],[UnitPriceFuture]]*Table_Query_from_Mac10[[#This Row],[qtytoShipFuture]]</f>
        <v>228</v>
      </c>
      <c r="T2136" s="47">
        <f>ROUND(Table_Query_from_Mac10[[#This Row],[qty_to_ship]]*(1+Table_Query_from_Mac10[[#This Row],[VolumeIncreasebyType]]),0)</f>
        <v>12</v>
      </c>
      <c r="U2136" s="47">
        <f>Table_Query_from_Mac10[[#This Row],[qtytoShipFuture]]*Table_Query_from_Mac10[[#This Row],[Future-cost]]</f>
        <v>94.56</v>
      </c>
      <c r="V2136" s="47">
        <f>Table_Query_from_Mac10[[#This Row],[qtytoShipFuture]]-Table_Query_from_Mac10[[#This Row],[qty_to_ship]]</f>
        <v>0</v>
      </c>
      <c r="W2136" s="47">
        <f>Table_Query_from_Mac10[[#This Row],[UnitPriceFuture]]</f>
        <v>19</v>
      </c>
      <c r="X2136" s="47">
        <f>Table_Query_from_Mac10[[#This Row],[Unit Increase]]*Table_Query_from_Mac10[[#This Row],[UnitPriceFuture]]</f>
        <v>0</v>
      </c>
      <c r="Y2136" s="47">
        <f>Table_Query_from_Mac10[[#This Row],[Unit Increase]]*Table_Query_from_Mac10[[#This Row],[Future-cost]]</f>
        <v>0</v>
      </c>
      <c r="Z2136" s="47">
        <f>-(Table_Query_from_Mac10[[#This Row],[Incremental Sales]]+((Table_Query_from_Mac10[[#This Row],[Incremental Sales]]*-(SUM(Summary!$S$8:$S$9)))))*Summary!$S$18</f>
        <v>0</v>
      </c>
      <c r="AA2136" s="47">
        <f>IFERROR(Table_Query_from_Mac10[[#This Row],[Incremental Cost]]/Table_Query_from_Mac10[[#This Row],[Incremental Sales]],0)</f>
        <v>0</v>
      </c>
      <c r="AB2136" s="47">
        <f>IFERROR(Table_Query_from_Mac10[[#This Row],[TotalCostFuture]]/Table_Query_from_Mac10[[#This Row],[totalsalesFuture]],0)</f>
        <v>0.41473684210526318</v>
      </c>
      <c r="AN2136" s="30">
        <v>48</v>
      </c>
      <c r="AO2136">
        <f t="shared" si="66"/>
        <v>12</v>
      </c>
      <c r="AQ2136" s="30">
        <v>54.28</v>
      </c>
      <c r="AR2136">
        <f t="shared" si="67"/>
        <v>19</v>
      </c>
    </row>
    <row r="2137" spans="1:44" x14ac:dyDescent="0.25">
      <c r="A2137">
        <v>90217</v>
      </c>
      <c r="B2137">
        <v>23</v>
      </c>
      <c r="C2137" t="s">
        <v>86</v>
      </c>
      <c r="D2137" t="s">
        <v>79</v>
      </c>
      <c r="E2137">
        <v>24</v>
      </c>
      <c r="F2137">
        <v>1.31</v>
      </c>
      <c r="G2137">
        <v>3.91</v>
      </c>
      <c r="H2137" s="1">
        <v>44839</v>
      </c>
      <c r="I2137" s="20">
        <v>0</v>
      </c>
      <c r="J2137" s="47">
        <f>Table_Query_from_Mac10[[#This Row],[unit_price]]-(Table_Query_from_Mac10[[#This Row],[unit_price]]*(Table_Query_from_Mac10[[#This Row],[discount_pct]]/100))</f>
        <v>3.91</v>
      </c>
      <c r="K2137" s="47">
        <f>Table_Query_from_Mac10[[#This Row],[unit_cost]]</f>
        <v>1.31</v>
      </c>
      <c r="L2137" s="47">
        <f>Table_Query_from_Mac10[[#This Row],[Live-cost]]*(1+Table_Query_from_Mac10[[#This Row],[CogsIncreasebyTYPE]])</f>
        <v>1.31</v>
      </c>
      <c r="M2137" s="47">
        <f>Table_Query_from_Mac10[[#This Row],[Live-cost]]*Table_Query_from_Mac10[[#This Row],[qty_to_ship]]</f>
        <v>31.44</v>
      </c>
      <c r="N2137" s="47">
        <f>IF(Table_Query_from_Mac10[[#This Row],[item_no]]="KDA",-Table_Query_from_Mac10[[#This Row],[unit_price]],Table_Query_from_Mac10[[#This Row],[Net Unit]]*Table_Query_from_Mac10[[#This Row],[qty_to_ship]])</f>
        <v>93.84</v>
      </c>
      <c r="O2137" s="47">
        <f>SUMIFS(Summary!C:C,Summary!H:H,Table_Query_from_Mac10[[#This Row],[Juiceoc]])</f>
        <v>0</v>
      </c>
      <c r="P2137" s="47">
        <f>SUMIFS(Summary!D:D,Summary!H:H,Table_Query_from_Mac10[[#This Row],[Juiceoc]])</f>
        <v>0</v>
      </c>
      <c r="Q2137" s="47">
        <f>SUMIFS(Summary!E:E,Summary!H:H,Table_Query_from_Mac10[[#This Row],[Juiceoc]])</f>
        <v>0</v>
      </c>
      <c r="R2137" s="47">
        <f>Table_Query_from_Mac10[[#This Row],[Net Unit]]*(1+Table_Query_from_Mac10[[#This Row],[PriceIncreasebyType]])</f>
        <v>3.91</v>
      </c>
      <c r="S2137" s="47">
        <f>Table_Query_from_Mac10[[#This Row],[UnitPriceFuture]]*Table_Query_from_Mac10[[#This Row],[qtytoShipFuture]]</f>
        <v>93.84</v>
      </c>
      <c r="T2137" s="47">
        <f>ROUND(Table_Query_from_Mac10[[#This Row],[qty_to_ship]]*(1+Table_Query_from_Mac10[[#This Row],[VolumeIncreasebyType]]),0)</f>
        <v>24</v>
      </c>
      <c r="U2137" s="47">
        <f>Table_Query_from_Mac10[[#This Row],[qtytoShipFuture]]*Table_Query_from_Mac10[[#This Row],[Future-cost]]</f>
        <v>31.44</v>
      </c>
      <c r="V2137" s="47">
        <f>Table_Query_from_Mac10[[#This Row],[qtytoShipFuture]]-Table_Query_from_Mac10[[#This Row],[qty_to_ship]]</f>
        <v>0</v>
      </c>
      <c r="W2137" s="47">
        <f>Table_Query_from_Mac10[[#This Row],[UnitPriceFuture]]</f>
        <v>3.91</v>
      </c>
      <c r="X2137" s="47">
        <f>Table_Query_from_Mac10[[#This Row],[Unit Increase]]*Table_Query_from_Mac10[[#This Row],[UnitPriceFuture]]</f>
        <v>0</v>
      </c>
      <c r="Y2137" s="47">
        <f>Table_Query_from_Mac10[[#This Row],[Unit Increase]]*Table_Query_from_Mac10[[#This Row],[Future-cost]]</f>
        <v>0</v>
      </c>
      <c r="Z2137" s="47">
        <f>-(Table_Query_from_Mac10[[#This Row],[Incremental Sales]]+((Table_Query_from_Mac10[[#This Row],[Incremental Sales]]*-(SUM(Summary!$S$8:$S$9)))))*Summary!$S$18</f>
        <v>0</v>
      </c>
      <c r="AA2137" s="47">
        <f>IFERROR(Table_Query_from_Mac10[[#This Row],[Incremental Cost]]/Table_Query_from_Mac10[[#This Row],[Incremental Sales]],0)</f>
        <v>0</v>
      </c>
      <c r="AB2137" s="47">
        <f>IFERROR(Table_Query_from_Mac10[[#This Row],[TotalCostFuture]]/Table_Query_from_Mac10[[#This Row],[totalsalesFuture]],0)</f>
        <v>0.33503836317135549</v>
      </c>
      <c r="AN2137" s="31">
        <v>96</v>
      </c>
      <c r="AO2137">
        <f t="shared" si="66"/>
        <v>24</v>
      </c>
      <c r="AQ2137" s="31">
        <v>11.17</v>
      </c>
      <c r="AR2137">
        <f t="shared" si="67"/>
        <v>3.91</v>
      </c>
    </row>
    <row r="2138" spans="1:44" x14ac:dyDescent="0.25">
      <c r="A2138">
        <v>90217</v>
      </c>
      <c r="B2138">
        <v>24</v>
      </c>
      <c r="C2138" t="s">
        <v>86</v>
      </c>
      <c r="D2138" t="s">
        <v>79</v>
      </c>
      <c r="E2138">
        <v>4</v>
      </c>
      <c r="F2138">
        <v>1.56</v>
      </c>
      <c r="G2138">
        <v>5.72</v>
      </c>
      <c r="H2138" s="1">
        <v>44839</v>
      </c>
      <c r="I2138" s="20">
        <v>0</v>
      </c>
      <c r="J2138" s="47">
        <f>Table_Query_from_Mac10[[#This Row],[unit_price]]-(Table_Query_from_Mac10[[#This Row],[unit_price]]*(Table_Query_from_Mac10[[#This Row],[discount_pct]]/100))</f>
        <v>5.72</v>
      </c>
      <c r="K2138" s="47">
        <f>Table_Query_from_Mac10[[#This Row],[unit_cost]]</f>
        <v>1.56</v>
      </c>
      <c r="L2138" s="47">
        <f>Table_Query_from_Mac10[[#This Row],[Live-cost]]*(1+Table_Query_from_Mac10[[#This Row],[CogsIncreasebyTYPE]])</f>
        <v>1.56</v>
      </c>
      <c r="M2138" s="47">
        <f>Table_Query_from_Mac10[[#This Row],[Live-cost]]*Table_Query_from_Mac10[[#This Row],[qty_to_ship]]</f>
        <v>6.24</v>
      </c>
      <c r="N2138" s="47">
        <f>IF(Table_Query_from_Mac10[[#This Row],[item_no]]="KDA",-Table_Query_from_Mac10[[#This Row],[unit_price]],Table_Query_from_Mac10[[#This Row],[Net Unit]]*Table_Query_from_Mac10[[#This Row],[qty_to_ship]])</f>
        <v>22.88</v>
      </c>
      <c r="O2138" s="47">
        <f>SUMIFS(Summary!C:C,Summary!H:H,Table_Query_from_Mac10[[#This Row],[Juiceoc]])</f>
        <v>0</v>
      </c>
      <c r="P2138" s="47">
        <f>SUMIFS(Summary!D:D,Summary!H:H,Table_Query_from_Mac10[[#This Row],[Juiceoc]])</f>
        <v>0</v>
      </c>
      <c r="Q2138" s="47">
        <f>SUMIFS(Summary!E:E,Summary!H:H,Table_Query_from_Mac10[[#This Row],[Juiceoc]])</f>
        <v>0</v>
      </c>
      <c r="R2138" s="47">
        <f>Table_Query_from_Mac10[[#This Row],[Net Unit]]*(1+Table_Query_from_Mac10[[#This Row],[PriceIncreasebyType]])</f>
        <v>5.72</v>
      </c>
      <c r="S2138" s="47">
        <f>Table_Query_from_Mac10[[#This Row],[UnitPriceFuture]]*Table_Query_from_Mac10[[#This Row],[qtytoShipFuture]]</f>
        <v>22.88</v>
      </c>
      <c r="T2138" s="47">
        <f>ROUND(Table_Query_from_Mac10[[#This Row],[qty_to_ship]]*(1+Table_Query_from_Mac10[[#This Row],[VolumeIncreasebyType]]),0)</f>
        <v>4</v>
      </c>
      <c r="U2138" s="47">
        <f>Table_Query_from_Mac10[[#This Row],[qtytoShipFuture]]*Table_Query_from_Mac10[[#This Row],[Future-cost]]</f>
        <v>6.24</v>
      </c>
      <c r="V2138" s="47">
        <f>Table_Query_from_Mac10[[#This Row],[qtytoShipFuture]]-Table_Query_from_Mac10[[#This Row],[qty_to_ship]]</f>
        <v>0</v>
      </c>
      <c r="W2138" s="47">
        <f>Table_Query_from_Mac10[[#This Row],[UnitPriceFuture]]</f>
        <v>5.72</v>
      </c>
      <c r="X2138" s="47">
        <f>Table_Query_from_Mac10[[#This Row],[Unit Increase]]*Table_Query_from_Mac10[[#This Row],[UnitPriceFuture]]</f>
        <v>0</v>
      </c>
      <c r="Y2138" s="47">
        <f>Table_Query_from_Mac10[[#This Row],[Unit Increase]]*Table_Query_from_Mac10[[#This Row],[Future-cost]]</f>
        <v>0</v>
      </c>
      <c r="Z2138" s="47">
        <f>-(Table_Query_from_Mac10[[#This Row],[Incremental Sales]]+((Table_Query_from_Mac10[[#This Row],[Incremental Sales]]*-(SUM(Summary!$S$8:$S$9)))))*Summary!$S$18</f>
        <v>0</v>
      </c>
      <c r="AA2138" s="47">
        <f>IFERROR(Table_Query_from_Mac10[[#This Row],[Incremental Cost]]/Table_Query_from_Mac10[[#This Row],[Incremental Sales]],0)</f>
        <v>0</v>
      </c>
      <c r="AB2138" s="47">
        <f>IFERROR(Table_Query_from_Mac10[[#This Row],[TotalCostFuture]]/Table_Query_from_Mac10[[#This Row],[totalsalesFuture]],0)</f>
        <v>0.27272727272727276</v>
      </c>
      <c r="AN2138" s="30">
        <v>16</v>
      </c>
      <c r="AO2138">
        <f t="shared" si="66"/>
        <v>4</v>
      </c>
      <c r="AQ2138" s="30">
        <v>16.34</v>
      </c>
      <c r="AR2138">
        <f t="shared" si="67"/>
        <v>5.72</v>
      </c>
    </row>
    <row r="2139" spans="1:44" x14ac:dyDescent="0.25">
      <c r="A2139">
        <v>90218</v>
      </c>
      <c r="B2139">
        <v>1</v>
      </c>
      <c r="C2139" t="s">
        <v>86</v>
      </c>
      <c r="D2139" t="s">
        <v>79</v>
      </c>
      <c r="E2139">
        <v>120</v>
      </c>
      <c r="F2139">
        <v>1.35</v>
      </c>
      <c r="G2139">
        <v>3.73</v>
      </c>
      <c r="H2139" s="1">
        <v>44845</v>
      </c>
      <c r="I2139" s="20">
        <v>0</v>
      </c>
      <c r="J2139" s="47">
        <f>Table_Query_from_Mac10[[#This Row],[unit_price]]-(Table_Query_from_Mac10[[#This Row],[unit_price]]*(Table_Query_from_Mac10[[#This Row],[discount_pct]]/100))</f>
        <v>3.73</v>
      </c>
      <c r="K2139" s="47">
        <f>Table_Query_from_Mac10[[#This Row],[unit_cost]]</f>
        <v>1.35</v>
      </c>
      <c r="L2139" s="47">
        <f>Table_Query_from_Mac10[[#This Row],[Live-cost]]*(1+Table_Query_from_Mac10[[#This Row],[CogsIncreasebyTYPE]])</f>
        <v>1.35</v>
      </c>
      <c r="M2139" s="47">
        <f>Table_Query_from_Mac10[[#This Row],[Live-cost]]*Table_Query_from_Mac10[[#This Row],[qty_to_ship]]</f>
        <v>162</v>
      </c>
      <c r="N2139" s="47">
        <f>IF(Table_Query_from_Mac10[[#This Row],[item_no]]="KDA",-Table_Query_from_Mac10[[#This Row],[unit_price]],Table_Query_from_Mac10[[#This Row],[Net Unit]]*Table_Query_from_Mac10[[#This Row],[qty_to_ship]])</f>
        <v>447.6</v>
      </c>
      <c r="O2139" s="47">
        <f>SUMIFS(Summary!C:C,Summary!H:H,Table_Query_from_Mac10[[#This Row],[Juiceoc]])</f>
        <v>0</v>
      </c>
      <c r="P2139" s="47">
        <f>SUMIFS(Summary!D:D,Summary!H:H,Table_Query_from_Mac10[[#This Row],[Juiceoc]])</f>
        <v>0</v>
      </c>
      <c r="Q2139" s="47">
        <f>SUMIFS(Summary!E:E,Summary!H:H,Table_Query_from_Mac10[[#This Row],[Juiceoc]])</f>
        <v>0</v>
      </c>
      <c r="R2139" s="47">
        <f>Table_Query_from_Mac10[[#This Row],[Net Unit]]*(1+Table_Query_from_Mac10[[#This Row],[PriceIncreasebyType]])</f>
        <v>3.73</v>
      </c>
      <c r="S2139" s="47">
        <f>Table_Query_from_Mac10[[#This Row],[UnitPriceFuture]]*Table_Query_from_Mac10[[#This Row],[qtytoShipFuture]]</f>
        <v>447.6</v>
      </c>
      <c r="T2139" s="47">
        <f>ROUND(Table_Query_from_Mac10[[#This Row],[qty_to_ship]]*(1+Table_Query_from_Mac10[[#This Row],[VolumeIncreasebyType]]),0)</f>
        <v>120</v>
      </c>
      <c r="U2139" s="47">
        <f>Table_Query_from_Mac10[[#This Row],[qtytoShipFuture]]*Table_Query_from_Mac10[[#This Row],[Future-cost]]</f>
        <v>162</v>
      </c>
      <c r="V2139" s="47">
        <f>Table_Query_from_Mac10[[#This Row],[qtytoShipFuture]]-Table_Query_from_Mac10[[#This Row],[qty_to_ship]]</f>
        <v>0</v>
      </c>
      <c r="W2139" s="47">
        <f>Table_Query_from_Mac10[[#This Row],[UnitPriceFuture]]</f>
        <v>3.73</v>
      </c>
      <c r="X2139" s="47">
        <f>Table_Query_from_Mac10[[#This Row],[Unit Increase]]*Table_Query_from_Mac10[[#This Row],[UnitPriceFuture]]</f>
        <v>0</v>
      </c>
      <c r="Y2139" s="47">
        <f>Table_Query_from_Mac10[[#This Row],[Unit Increase]]*Table_Query_from_Mac10[[#This Row],[Future-cost]]</f>
        <v>0</v>
      </c>
      <c r="Z2139" s="47">
        <f>-(Table_Query_from_Mac10[[#This Row],[Incremental Sales]]+((Table_Query_from_Mac10[[#This Row],[Incremental Sales]]*-(SUM(Summary!$S$8:$S$9)))))*Summary!$S$18</f>
        <v>0</v>
      </c>
      <c r="AA2139" s="47">
        <f>IFERROR(Table_Query_from_Mac10[[#This Row],[Incremental Cost]]/Table_Query_from_Mac10[[#This Row],[Incremental Sales]],0)</f>
        <v>0</v>
      </c>
      <c r="AB2139" s="47">
        <f>IFERROR(Table_Query_from_Mac10[[#This Row],[TotalCostFuture]]/Table_Query_from_Mac10[[#This Row],[totalsalesFuture]],0)</f>
        <v>0.36193029490616618</v>
      </c>
      <c r="AN2139" s="31">
        <v>480</v>
      </c>
      <c r="AO2139">
        <f t="shared" si="66"/>
        <v>120</v>
      </c>
      <c r="AQ2139" s="31">
        <v>10.65</v>
      </c>
      <c r="AR2139">
        <f t="shared" si="67"/>
        <v>3.73</v>
      </c>
    </row>
    <row r="2140" spans="1:44" x14ac:dyDescent="0.25">
      <c r="A2140">
        <v>90218</v>
      </c>
      <c r="B2140">
        <v>2</v>
      </c>
      <c r="C2140" t="s">
        <v>86</v>
      </c>
      <c r="D2140" t="s">
        <v>79</v>
      </c>
      <c r="E2140">
        <v>80</v>
      </c>
      <c r="F2140">
        <v>1.59</v>
      </c>
      <c r="G2140">
        <v>4.67</v>
      </c>
      <c r="H2140" s="1">
        <v>44845</v>
      </c>
      <c r="I2140" s="20">
        <v>0</v>
      </c>
      <c r="J2140" s="47">
        <f>Table_Query_from_Mac10[[#This Row],[unit_price]]-(Table_Query_from_Mac10[[#This Row],[unit_price]]*(Table_Query_from_Mac10[[#This Row],[discount_pct]]/100))</f>
        <v>4.67</v>
      </c>
      <c r="K2140" s="47">
        <f>Table_Query_from_Mac10[[#This Row],[unit_cost]]</f>
        <v>1.59</v>
      </c>
      <c r="L2140" s="47">
        <f>Table_Query_from_Mac10[[#This Row],[Live-cost]]*(1+Table_Query_from_Mac10[[#This Row],[CogsIncreasebyTYPE]])</f>
        <v>1.59</v>
      </c>
      <c r="M2140" s="47">
        <f>Table_Query_from_Mac10[[#This Row],[Live-cost]]*Table_Query_from_Mac10[[#This Row],[qty_to_ship]]</f>
        <v>127.2</v>
      </c>
      <c r="N2140" s="47">
        <f>IF(Table_Query_from_Mac10[[#This Row],[item_no]]="KDA",-Table_Query_from_Mac10[[#This Row],[unit_price]],Table_Query_from_Mac10[[#This Row],[Net Unit]]*Table_Query_from_Mac10[[#This Row],[qty_to_ship]])</f>
        <v>373.6</v>
      </c>
      <c r="O2140" s="47">
        <f>SUMIFS(Summary!C:C,Summary!H:H,Table_Query_from_Mac10[[#This Row],[Juiceoc]])</f>
        <v>0</v>
      </c>
      <c r="P2140" s="47">
        <f>SUMIFS(Summary!D:D,Summary!H:H,Table_Query_from_Mac10[[#This Row],[Juiceoc]])</f>
        <v>0</v>
      </c>
      <c r="Q2140" s="47">
        <f>SUMIFS(Summary!E:E,Summary!H:H,Table_Query_from_Mac10[[#This Row],[Juiceoc]])</f>
        <v>0</v>
      </c>
      <c r="R2140" s="47">
        <f>Table_Query_from_Mac10[[#This Row],[Net Unit]]*(1+Table_Query_from_Mac10[[#This Row],[PriceIncreasebyType]])</f>
        <v>4.67</v>
      </c>
      <c r="S2140" s="47">
        <f>Table_Query_from_Mac10[[#This Row],[UnitPriceFuture]]*Table_Query_from_Mac10[[#This Row],[qtytoShipFuture]]</f>
        <v>373.6</v>
      </c>
      <c r="T2140" s="47">
        <f>ROUND(Table_Query_from_Mac10[[#This Row],[qty_to_ship]]*(1+Table_Query_from_Mac10[[#This Row],[VolumeIncreasebyType]]),0)</f>
        <v>80</v>
      </c>
      <c r="U2140" s="47">
        <f>Table_Query_from_Mac10[[#This Row],[qtytoShipFuture]]*Table_Query_from_Mac10[[#This Row],[Future-cost]]</f>
        <v>127.2</v>
      </c>
      <c r="V2140" s="47">
        <f>Table_Query_from_Mac10[[#This Row],[qtytoShipFuture]]-Table_Query_from_Mac10[[#This Row],[qty_to_ship]]</f>
        <v>0</v>
      </c>
      <c r="W2140" s="47">
        <f>Table_Query_from_Mac10[[#This Row],[UnitPriceFuture]]</f>
        <v>4.67</v>
      </c>
      <c r="X2140" s="47">
        <f>Table_Query_from_Mac10[[#This Row],[Unit Increase]]*Table_Query_from_Mac10[[#This Row],[UnitPriceFuture]]</f>
        <v>0</v>
      </c>
      <c r="Y2140" s="47">
        <f>Table_Query_from_Mac10[[#This Row],[Unit Increase]]*Table_Query_from_Mac10[[#This Row],[Future-cost]]</f>
        <v>0</v>
      </c>
      <c r="Z2140" s="47">
        <f>-(Table_Query_from_Mac10[[#This Row],[Incremental Sales]]+((Table_Query_from_Mac10[[#This Row],[Incremental Sales]]*-(SUM(Summary!$S$8:$S$9)))))*Summary!$S$18</f>
        <v>0</v>
      </c>
      <c r="AA2140" s="47">
        <f>IFERROR(Table_Query_from_Mac10[[#This Row],[Incremental Cost]]/Table_Query_from_Mac10[[#This Row],[Incremental Sales]],0)</f>
        <v>0</v>
      </c>
      <c r="AB2140" s="47">
        <f>IFERROR(Table_Query_from_Mac10[[#This Row],[TotalCostFuture]]/Table_Query_from_Mac10[[#This Row],[totalsalesFuture]],0)</f>
        <v>0.34047109207708776</v>
      </c>
      <c r="AN2140" s="30">
        <v>320</v>
      </c>
      <c r="AO2140">
        <f t="shared" si="66"/>
        <v>80</v>
      </c>
      <c r="AQ2140" s="30">
        <v>13.35</v>
      </c>
      <c r="AR2140">
        <f t="shared" si="67"/>
        <v>4.67</v>
      </c>
    </row>
    <row r="2141" spans="1:44" x14ac:dyDescent="0.25">
      <c r="A2141">
        <v>90218</v>
      </c>
      <c r="B2141">
        <v>3</v>
      </c>
      <c r="C2141" t="s">
        <v>86</v>
      </c>
      <c r="D2141" t="s">
        <v>79</v>
      </c>
      <c r="E2141">
        <v>40</v>
      </c>
      <c r="F2141">
        <v>1.99</v>
      </c>
      <c r="G2141">
        <v>6.76</v>
      </c>
      <c r="H2141" s="1">
        <v>44845</v>
      </c>
      <c r="I2141" s="20">
        <v>0</v>
      </c>
      <c r="J2141" s="47">
        <f>Table_Query_from_Mac10[[#This Row],[unit_price]]-(Table_Query_from_Mac10[[#This Row],[unit_price]]*(Table_Query_from_Mac10[[#This Row],[discount_pct]]/100))</f>
        <v>6.76</v>
      </c>
      <c r="K2141" s="47">
        <f>Table_Query_from_Mac10[[#This Row],[unit_cost]]</f>
        <v>1.99</v>
      </c>
      <c r="L2141" s="47">
        <f>Table_Query_from_Mac10[[#This Row],[Live-cost]]*(1+Table_Query_from_Mac10[[#This Row],[CogsIncreasebyTYPE]])</f>
        <v>1.99</v>
      </c>
      <c r="M2141" s="47">
        <f>Table_Query_from_Mac10[[#This Row],[Live-cost]]*Table_Query_from_Mac10[[#This Row],[qty_to_ship]]</f>
        <v>79.599999999999994</v>
      </c>
      <c r="N2141" s="47">
        <f>IF(Table_Query_from_Mac10[[#This Row],[item_no]]="KDA",-Table_Query_from_Mac10[[#This Row],[unit_price]],Table_Query_from_Mac10[[#This Row],[Net Unit]]*Table_Query_from_Mac10[[#This Row],[qty_to_ship]])</f>
        <v>270.39999999999998</v>
      </c>
      <c r="O2141" s="47">
        <f>SUMIFS(Summary!C:C,Summary!H:H,Table_Query_from_Mac10[[#This Row],[Juiceoc]])</f>
        <v>0</v>
      </c>
      <c r="P2141" s="47">
        <f>SUMIFS(Summary!D:D,Summary!H:H,Table_Query_from_Mac10[[#This Row],[Juiceoc]])</f>
        <v>0</v>
      </c>
      <c r="Q2141" s="47">
        <f>SUMIFS(Summary!E:E,Summary!H:H,Table_Query_from_Mac10[[#This Row],[Juiceoc]])</f>
        <v>0</v>
      </c>
      <c r="R2141" s="47">
        <f>Table_Query_from_Mac10[[#This Row],[Net Unit]]*(1+Table_Query_from_Mac10[[#This Row],[PriceIncreasebyType]])</f>
        <v>6.76</v>
      </c>
      <c r="S2141" s="47">
        <f>Table_Query_from_Mac10[[#This Row],[UnitPriceFuture]]*Table_Query_from_Mac10[[#This Row],[qtytoShipFuture]]</f>
        <v>270.39999999999998</v>
      </c>
      <c r="T2141" s="47">
        <f>ROUND(Table_Query_from_Mac10[[#This Row],[qty_to_ship]]*(1+Table_Query_from_Mac10[[#This Row],[VolumeIncreasebyType]]),0)</f>
        <v>40</v>
      </c>
      <c r="U2141" s="47">
        <f>Table_Query_from_Mac10[[#This Row],[qtytoShipFuture]]*Table_Query_from_Mac10[[#This Row],[Future-cost]]</f>
        <v>79.599999999999994</v>
      </c>
      <c r="V2141" s="47">
        <f>Table_Query_from_Mac10[[#This Row],[qtytoShipFuture]]-Table_Query_from_Mac10[[#This Row],[qty_to_ship]]</f>
        <v>0</v>
      </c>
      <c r="W2141" s="47">
        <f>Table_Query_from_Mac10[[#This Row],[UnitPriceFuture]]</f>
        <v>6.76</v>
      </c>
      <c r="X2141" s="47">
        <f>Table_Query_from_Mac10[[#This Row],[Unit Increase]]*Table_Query_from_Mac10[[#This Row],[UnitPriceFuture]]</f>
        <v>0</v>
      </c>
      <c r="Y2141" s="47">
        <f>Table_Query_from_Mac10[[#This Row],[Unit Increase]]*Table_Query_from_Mac10[[#This Row],[Future-cost]]</f>
        <v>0</v>
      </c>
      <c r="Z2141" s="47">
        <f>-(Table_Query_from_Mac10[[#This Row],[Incremental Sales]]+((Table_Query_from_Mac10[[#This Row],[Incremental Sales]]*-(SUM(Summary!$S$8:$S$9)))))*Summary!$S$18</f>
        <v>0</v>
      </c>
      <c r="AA2141" s="47">
        <f>IFERROR(Table_Query_from_Mac10[[#This Row],[Incremental Cost]]/Table_Query_from_Mac10[[#This Row],[Incremental Sales]],0)</f>
        <v>0</v>
      </c>
      <c r="AB2141" s="47">
        <f>IFERROR(Table_Query_from_Mac10[[#This Row],[TotalCostFuture]]/Table_Query_from_Mac10[[#This Row],[totalsalesFuture]],0)</f>
        <v>0.29437869822485208</v>
      </c>
      <c r="AN2141" s="31">
        <v>160</v>
      </c>
      <c r="AO2141">
        <f t="shared" si="66"/>
        <v>40</v>
      </c>
      <c r="AQ2141" s="31">
        <v>19.309999999999999</v>
      </c>
      <c r="AR2141">
        <f t="shared" si="67"/>
        <v>6.76</v>
      </c>
    </row>
    <row r="2142" spans="1:44" x14ac:dyDescent="0.25">
      <c r="A2142">
        <v>90218</v>
      </c>
      <c r="B2142">
        <v>4</v>
      </c>
      <c r="C2142" t="s">
        <v>86</v>
      </c>
      <c r="D2142" t="s">
        <v>79</v>
      </c>
      <c r="E2142">
        <v>225</v>
      </c>
      <c r="F2142">
        <v>1.02</v>
      </c>
      <c r="G2142">
        <v>2.6</v>
      </c>
      <c r="H2142" s="1">
        <v>44845</v>
      </c>
      <c r="I2142" s="20">
        <v>0</v>
      </c>
      <c r="J2142" s="47">
        <f>Table_Query_from_Mac10[[#This Row],[unit_price]]-(Table_Query_from_Mac10[[#This Row],[unit_price]]*(Table_Query_from_Mac10[[#This Row],[discount_pct]]/100))</f>
        <v>2.6</v>
      </c>
      <c r="K2142" s="47">
        <f>Table_Query_from_Mac10[[#This Row],[unit_cost]]</f>
        <v>1.02</v>
      </c>
      <c r="L2142" s="47">
        <f>Table_Query_from_Mac10[[#This Row],[Live-cost]]*(1+Table_Query_from_Mac10[[#This Row],[CogsIncreasebyTYPE]])</f>
        <v>1.02</v>
      </c>
      <c r="M2142" s="47">
        <f>Table_Query_from_Mac10[[#This Row],[Live-cost]]*Table_Query_from_Mac10[[#This Row],[qty_to_ship]]</f>
        <v>229.5</v>
      </c>
      <c r="N2142" s="47">
        <f>IF(Table_Query_from_Mac10[[#This Row],[item_no]]="KDA",-Table_Query_from_Mac10[[#This Row],[unit_price]],Table_Query_from_Mac10[[#This Row],[Net Unit]]*Table_Query_from_Mac10[[#This Row],[qty_to_ship]])</f>
        <v>585</v>
      </c>
      <c r="O2142" s="47">
        <f>SUMIFS(Summary!C:C,Summary!H:H,Table_Query_from_Mac10[[#This Row],[Juiceoc]])</f>
        <v>0</v>
      </c>
      <c r="P2142" s="47">
        <f>SUMIFS(Summary!D:D,Summary!H:H,Table_Query_from_Mac10[[#This Row],[Juiceoc]])</f>
        <v>0</v>
      </c>
      <c r="Q2142" s="47">
        <f>SUMIFS(Summary!E:E,Summary!H:H,Table_Query_from_Mac10[[#This Row],[Juiceoc]])</f>
        <v>0</v>
      </c>
      <c r="R2142" s="47">
        <f>Table_Query_from_Mac10[[#This Row],[Net Unit]]*(1+Table_Query_from_Mac10[[#This Row],[PriceIncreasebyType]])</f>
        <v>2.6</v>
      </c>
      <c r="S2142" s="47">
        <f>Table_Query_from_Mac10[[#This Row],[UnitPriceFuture]]*Table_Query_from_Mac10[[#This Row],[qtytoShipFuture]]</f>
        <v>585</v>
      </c>
      <c r="T2142" s="47">
        <f>ROUND(Table_Query_from_Mac10[[#This Row],[qty_to_ship]]*(1+Table_Query_from_Mac10[[#This Row],[VolumeIncreasebyType]]),0)</f>
        <v>225</v>
      </c>
      <c r="U2142" s="47">
        <f>Table_Query_from_Mac10[[#This Row],[qtytoShipFuture]]*Table_Query_from_Mac10[[#This Row],[Future-cost]]</f>
        <v>229.5</v>
      </c>
      <c r="V2142" s="47">
        <f>Table_Query_from_Mac10[[#This Row],[qtytoShipFuture]]-Table_Query_from_Mac10[[#This Row],[qty_to_ship]]</f>
        <v>0</v>
      </c>
      <c r="W2142" s="47">
        <f>Table_Query_from_Mac10[[#This Row],[UnitPriceFuture]]</f>
        <v>2.6</v>
      </c>
      <c r="X2142" s="47">
        <f>Table_Query_from_Mac10[[#This Row],[Unit Increase]]*Table_Query_from_Mac10[[#This Row],[UnitPriceFuture]]</f>
        <v>0</v>
      </c>
      <c r="Y2142" s="47">
        <f>Table_Query_from_Mac10[[#This Row],[Unit Increase]]*Table_Query_from_Mac10[[#This Row],[Future-cost]]</f>
        <v>0</v>
      </c>
      <c r="Z2142" s="47">
        <f>-(Table_Query_from_Mac10[[#This Row],[Incremental Sales]]+((Table_Query_from_Mac10[[#This Row],[Incremental Sales]]*-(SUM(Summary!$S$8:$S$9)))))*Summary!$S$18</f>
        <v>0</v>
      </c>
      <c r="AA2142" s="47">
        <f>IFERROR(Table_Query_from_Mac10[[#This Row],[Incremental Cost]]/Table_Query_from_Mac10[[#This Row],[Incremental Sales]],0)</f>
        <v>0</v>
      </c>
      <c r="AB2142" s="47">
        <f>IFERROR(Table_Query_from_Mac10[[#This Row],[TotalCostFuture]]/Table_Query_from_Mac10[[#This Row],[totalsalesFuture]],0)</f>
        <v>0.3923076923076923</v>
      </c>
      <c r="AN2142" s="30">
        <v>900</v>
      </c>
      <c r="AO2142">
        <f t="shared" si="66"/>
        <v>225</v>
      </c>
      <c r="AQ2142" s="30">
        <v>7.44</v>
      </c>
      <c r="AR2142">
        <f t="shared" si="67"/>
        <v>2.6</v>
      </c>
    </row>
    <row r="2143" spans="1:44" x14ac:dyDescent="0.25">
      <c r="A2143">
        <v>90218</v>
      </c>
      <c r="B2143">
        <v>5</v>
      </c>
      <c r="C2143" t="s">
        <v>86</v>
      </c>
      <c r="D2143" t="s">
        <v>79</v>
      </c>
      <c r="E2143">
        <v>225</v>
      </c>
      <c r="F2143">
        <v>1.18</v>
      </c>
      <c r="G2143">
        <v>3.11</v>
      </c>
      <c r="H2143" s="1">
        <v>44845</v>
      </c>
      <c r="I2143" s="20">
        <v>0</v>
      </c>
      <c r="J2143" s="47">
        <f>Table_Query_from_Mac10[[#This Row],[unit_price]]-(Table_Query_from_Mac10[[#This Row],[unit_price]]*(Table_Query_from_Mac10[[#This Row],[discount_pct]]/100))</f>
        <v>3.11</v>
      </c>
      <c r="K2143" s="47">
        <f>Table_Query_from_Mac10[[#This Row],[unit_cost]]</f>
        <v>1.18</v>
      </c>
      <c r="L2143" s="47">
        <f>Table_Query_from_Mac10[[#This Row],[Live-cost]]*(1+Table_Query_from_Mac10[[#This Row],[CogsIncreasebyTYPE]])</f>
        <v>1.18</v>
      </c>
      <c r="M2143" s="47">
        <f>Table_Query_from_Mac10[[#This Row],[Live-cost]]*Table_Query_from_Mac10[[#This Row],[qty_to_ship]]</f>
        <v>265.5</v>
      </c>
      <c r="N2143" s="47">
        <f>IF(Table_Query_from_Mac10[[#This Row],[item_no]]="KDA",-Table_Query_from_Mac10[[#This Row],[unit_price]],Table_Query_from_Mac10[[#This Row],[Net Unit]]*Table_Query_from_Mac10[[#This Row],[qty_to_ship]])</f>
        <v>699.75</v>
      </c>
      <c r="O2143" s="47">
        <f>SUMIFS(Summary!C:C,Summary!H:H,Table_Query_from_Mac10[[#This Row],[Juiceoc]])</f>
        <v>0</v>
      </c>
      <c r="P2143" s="47">
        <f>SUMIFS(Summary!D:D,Summary!H:H,Table_Query_from_Mac10[[#This Row],[Juiceoc]])</f>
        <v>0</v>
      </c>
      <c r="Q2143" s="47">
        <f>SUMIFS(Summary!E:E,Summary!H:H,Table_Query_from_Mac10[[#This Row],[Juiceoc]])</f>
        <v>0</v>
      </c>
      <c r="R2143" s="47">
        <f>Table_Query_from_Mac10[[#This Row],[Net Unit]]*(1+Table_Query_from_Mac10[[#This Row],[PriceIncreasebyType]])</f>
        <v>3.11</v>
      </c>
      <c r="S2143" s="47">
        <f>Table_Query_from_Mac10[[#This Row],[UnitPriceFuture]]*Table_Query_from_Mac10[[#This Row],[qtytoShipFuture]]</f>
        <v>699.75</v>
      </c>
      <c r="T2143" s="47">
        <f>ROUND(Table_Query_from_Mac10[[#This Row],[qty_to_ship]]*(1+Table_Query_from_Mac10[[#This Row],[VolumeIncreasebyType]]),0)</f>
        <v>225</v>
      </c>
      <c r="U2143" s="47">
        <f>Table_Query_from_Mac10[[#This Row],[qtytoShipFuture]]*Table_Query_from_Mac10[[#This Row],[Future-cost]]</f>
        <v>265.5</v>
      </c>
      <c r="V2143" s="47">
        <f>Table_Query_from_Mac10[[#This Row],[qtytoShipFuture]]-Table_Query_from_Mac10[[#This Row],[qty_to_ship]]</f>
        <v>0</v>
      </c>
      <c r="W2143" s="47">
        <f>Table_Query_from_Mac10[[#This Row],[UnitPriceFuture]]</f>
        <v>3.11</v>
      </c>
      <c r="X2143" s="47">
        <f>Table_Query_from_Mac10[[#This Row],[Unit Increase]]*Table_Query_from_Mac10[[#This Row],[UnitPriceFuture]]</f>
        <v>0</v>
      </c>
      <c r="Y2143" s="47">
        <f>Table_Query_from_Mac10[[#This Row],[Unit Increase]]*Table_Query_from_Mac10[[#This Row],[Future-cost]]</f>
        <v>0</v>
      </c>
      <c r="Z2143" s="47">
        <f>-(Table_Query_from_Mac10[[#This Row],[Incremental Sales]]+((Table_Query_from_Mac10[[#This Row],[Incremental Sales]]*-(SUM(Summary!$S$8:$S$9)))))*Summary!$S$18</f>
        <v>0</v>
      </c>
      <c r="AA2143" s="47">
        <f>IFERROR(Table_Query_from_Mac10[[#This Row],[Incremental Cost]]/Table_Query_from_Mac10[[#This Row],[Incremental Sales]],0)</f>
        <v>0</v>
      </c>
      <c r="AB2143" s="47">
        <f>IFERROR(Table_Query_from_Mac10[[#This Row],[TotalCostFuture]]/Table_Query_from_Mac10[[#This Row],[totalsalesFuture]],0)</f>
        <v>0.37942122186495175</v>
      </c>
      <c r="AN2143" s="31">
        <v>900</v>
      </c>
      <c r="AO2143">
        <f t="shared" si="66"/>
        <v>225</v>
      </c>
      <c r="AQ2143" s="31">
        <v>8.8800000000000008</v>
      </c>
      <c r="AR2143">
        <f t="shared" si="67"/>
        <v>3.11</v>
      </c>
    </row>
    <row r="2144" spans="1:44" x14ac:dyDescent="0.25">
      <c r="A2144">
        <v>90065</v>
      </c>
      <c r="B2144">
        <v>13</v>
      </c>
      <c r="C2144" t="s">
        <v>53</v>
      </c>
      <c r="D2144" t="s">
        <v>80</v>
      </c>
      <c r="E2144">
        <v>6</v>
      </c>
      <c r="F2144">
        <v>12.77</v>
      </c>
      <c r="G2144">
        <v>26.99</v>
      </c>
      <c r="H2144" s="1">
        <v>44855</v>
      </c>
      <c r="I2144" s="20">
        <v>0</v>
      </c>
      <c r="J2144" s="47">
        <f>Table_Query_from_Mac10[[#This Row],[unit_price]]-(Table_Query_from_Mac10[[#This Row],[unit_price]]*(Table_Query_from_Mac10[[#This Row],[discount_pct]]/100))</f>
        <v>26.99</v>
      </c>
      <c r="K2144" s="47">
        <f>Table_Query_from_Mac10[[#This Row],[unit_cost]]</f>
        <v>12.77</v>
      </c>
      <c r="L2144" s="47">
        <f>Table_Query_from_Mac10[[#This Row],[Live-cost]]*(1+Table_Query_from_Mac10[[#This Row],[CogsIncreasebyTYPE]])</f>
        <v>12.77</v>
      </c>
      <c r="M2144" s="47">
        <f>Table_Query_from_Mac10[[#This Row],[Live-cost]]*Table_Query_from_Mac10[[#This Row],[qty_to_ship]]</f>
        <v>76.62</v>
      </c>
      <c r="N2144" s="47">
        <f>IF(Table_Query_from_Mac10[[#This Row],[item_no]]="KDA",-Table_Query_from_Mac10[[#This Row],[unit_price]],Table_Query_from_Mac10[[#This Row],[Net Unit]]*Table_Query_from_Mac10[[#This Row],[qty_to_ship]])</f>
        <v>161.94</v>
      </c>
      <c r="O2144" s="47">
        <f>SUMIFS(Summary!C:C,Summary!H:H,Table_Query_from_Mac10[[#This Row],[Juiceoc]])</f>
        <v>0</v>
      </c>
      <c r="P2144" s="47">
        <f>SUMIFS(Summary!D:D,Summary!H:H,Table_Query_from_Mac10[[#This Row],[Juiceoc]])</f>
        <v>0</v>
      </c>
      <c r="Q2144" s="47">
        <f>SUMIFS(Summary!E:E,Summary!H:H,Table_Query_from_Mac10[[#This Row],[Juiceoc]])</f>
        <v>0</v>
      </c>
      <c r="R2144" s="47">
        <f>Table_Query_from_Mac10[[#This Row],[Net Unit]]*(1+Table_Query_from_Mac10[[#This Row],[PriceIncreasebyType]])</f>
        <v>26.99</v>
      </c>
      <c r="S2144" s="47">
        <f>Table_Query_from_Mac10[[#This Row],[UnitPriceFuture]]*Table_Query_from_Mac10[[#This Row],[qtytoShipFuture]]</f>
        <v>161.94</v>
      </c>
      <c r="T2144" s="47">
        <f>ROUND(Table_Query_from_Mac10[[#This Row],[qty_to_ship]]*(1+Table_Query_from_Mac10[[#This Row],[VolumeIncreasebyType]]),0)</f>
        <v>6</v>
      </c>
      <c r="U2144" s="47">
        <f>Table_Query_from_Mac10[[#This Row],[qtytoShipFuture]]*Table_Query_from_Mac10[[#This Row],[Future-cost]]</f>
        <v>76.62</v>
      </c>
      <c r="V2144" s="47">
        <f>Table_Query_from_Mac10[[#This Row],[qtytoShipFuture]]-Table_Query_from_Mac10[[#This Row],[qty_to_ship]]</f>
        <v>0</v>
      </c>
      <c r="W2144" s="47">
        <f>Table_Query_from_Mac10[[#This Row],[UnitPriceFuture]]</f>
        <v>26.99</v>
      </c>
      <c r="X2144" s="47">
        <f>Table_Query_from_Mac10[[#This Row],[Unit Increase]]*Table_Query_from_Mac10[[#This Row],[UnitPriceFuture]]</f>
        <v>0</v>
      </c>
      <c r="Y2144" s="47">
        <f>Table_Query_from_Mac10[[#This Row],[Unit Increase]]*Table_Query_from_Mac10[[#This Row],[Future-cost]]</f>
        <v>0</v>
      </c>
      <c r="Z2144" s="47">
        <f>-(Table_Query_from_Mac10[[#This Row],[Incremental Sales]]+((Table_Query_from_Mac10[[#This Row],[Incremental Sales]]*-(SUM(Summary!$S$8:$S$9)))))*Summary!$S$18</f>
        <v>0</v>
      </c>
      <c r="AA2144" s="47">
        <f>IFERROR(Table_Query_from_Mac10[[#This Row],[Incremental Cost]]/Table_Query_from_Mac10[[#This Row],[Incremental Sales]],0)</f>
        <v>0</v>
      </c>
      <c r="AB2144" s="47">
        <f>IFERROR(Table_Query_from_Mac10[[#This Row],[TotalCostFuture]]/Table_Query_from_Mac10[[#This Row],[totalsalesFuture]],0)</f>
        <v>0.47313819933308637</v>
      </c>
      <c r="AN2144" s="30">
        <v>24</v>
      </c>
      <c r="AO2144">
        <f t="shared" si="66"/>
        <v>6</v>
      </c>
      <c r="AQ2144" s="30">
        <v>77.099999999999994</v>
      </c>
      <c r="AR2144">
        <f t="shared" si="67"/>
        <v>26.99</v>
      </c>
    </row>
    <row r="2145" spans="1:44" x14ac:dyDescent="0.25">
      <c r="A2145">
        <v>90065</v>
      </c>
      <c r="B2145">
        <v>14</v>
      </c>
      <c r="C2145" t="s">
        <v>53</v>
      </c>
      <c r="D2145" t="s">
        <v>80</v>
      </c>
      <c r="E2145">
        <v>3</v>
      </c>
      <c r="F2145">
        <v>14.67</v>
      </c>
      <c r="G2145">
        <v>32.81</v>
      </c>
      <c r="H2145" s="1">
        <v>44855</v>
      </c>
      <c r="I2145" s="20">
        <v>0</v>
      </c>
      <c r="J2145" s="47">
        <f>Table_Query_from_Mac10[[#This Row],[unit_price]]-(Table_Query_from_Mac10[[#This Row],[unit_price]]*(Table_Query_from_Mac10[[#This Row],[discount_pct]]/100))</f>
        <v>32.81</v>
      </c>
      <c r="K2145" s="47">
        <f>Table_Query_from_Mac10[[#This Row],[unit_cost]]</f>
        <v>14.67</v>
      </c>
      <c r="L2145" s="47">
        <f>Table_Query_from_Mac10[[#This Row],[Live-cost]]*(1+Table_Query_from_Mac10[[#This Row],[CogsIncreasebyTYPE]])</f>
        <v>14.67</v>
      </c>
      <c r="M2145" s="47">
        <f>Table_Query_from_Mac10[[#This Row],[Live-cost]]*Table_Query_from_Mac10[[#This Row],[qty_to_ship]]</f>
        <v>44.01</v>
      </c>
      <c r="N2145" s="47">
        <f>IF(Table_Query_from_Mac10[[#This Row],[item_no]]="KDA",-Table_Query_from_Mac10[[#This Row],[unit_price]],Table_Query_from_Mac10[[#This Row],[Net Unit]]*Table_Query_from_Mac10[[#This Row],[qty_to_ship]])</f>
        <v>98.43</v>
      </c>
      <c r="O2145" s="47">
        <f>SUMIFS(Summary!C:C,Summary!H:H,Table_Query_from_Mac10[[#This Row],[Juiceoc]])</f>
        <v>0</v>
      </c>
      <c r="P2145" s="47">
        <f>SUMIFS(Summary!D:D,Summary!H:H,Table_Query_from_Mac10[[#This Row],[Juiceoc]])</f>
        <v>0</v>
      </c>
      <c r="Q2145" s="47">
        <f>SUMIFS(Summary!E:E,Summary!H:H,Table_Query_from_Mac10[[#This Row],[Juiceoc]])</f>
        <v>0</v>
      </c>
      <c r="R2145" s="47">
        <f>Table_Query_from_Mac10[[#This Row],[Net Unit]]*(1+Table_Query_from_Mac10[[#This Row],[PriceIncreasebyType]])</f>
        <v>32.81</v>
      </c>
      <c r="S2145" s="47">
        <f>Table_Query_from_Mac10[[#This Row],[UnitPriceFuture]]*Table_Query_from_Mac10[[#This Row],[qtytoShipFuture]]</f>
        <v>98.43</v>
      </c>
      <c r="T2145" s="47">
        <f>ROUND(Table_Query_from_Mac10[[#This Row],[qty_to_ship]]*(1+Table_Query_from_Mac10[[#This Row],[VolumeIncreasebyType]]),0)</f>
        <v>3</v>
      </c>
      <c r="U2145" s="47">
        <f>Table_Query_from_Mac10[[#This Row],[qtytoShipFuture]]*Table_Query_from_Mac10[[#This Row],[Future-cost]]</f>
        <v>44.01</v>
      </c>
      <c r="V2145" s="47">
        <f>Table_Query_from_Mac10[[#This Row],[qtytoShipFuture]]-Table_Query_from_Mac10[[#This Row],[qty_to_ship]]</f>
        <v>0</v>
      </c>
      <c r="W2145" s="47">
        <f>Table_Query_from_Mac10[[#This Row],[UnitPriceFuture]]</f>
        <v>32.81</v>
      </c>
      <c r="X2145" s="47">
        <f>Table_Query_from_Mac10[[#This Row],[Unit Increase]]*Table_Query_from_Mac10[[#This Row],[UnitPriceFuture]]</f>
        <v>0</v>
      </c>
      <c r="Y2145" s="47">
        <f>Table_Query_from_Mac10[[#This Row],[Unit Increase]]*Table_Query_from_Mac10[[#This Row],[Future-cost]]</f>
        <v>0</v>
      </c>
      <c r="Z2145" s="47">
        <f>-(Table_Query_from_Mac10[[#This Row],[Incremental Sales]]+((Table_Query_from_Mac10[[#This Row],[Incremental Sales]]*-(SUM(Summary!$S$8:$S$9)))))*Summary!$S$18</f>
        <v>0</v>
      </c>
      <c r="AA2145" s="47">
        <f>IFERROR(Table_Query_from_Mac10[[#This Row],[Incremental Cost]]/Table_Query_from_Mac10[[#This Row],[Incremental Sales]],0)</f>
        <v>0</v>
      </c>
      <c r="AB2145" s="47">
        <f>IFERROR(Table_Query_from_Mac10[[#This Row],[TotalCostFuture]]/Table_Query_from_Mac10[[#This Row],[totalsalesFuture]],0)</f>
        <v>0.44711978055470886</v>
      </c>
      <c r="AN2145" s="31">
        <v>12</v>
      </c>
      <c r="AO2145">
        <f t="shared" si="66"/>
        <v>3</v>
      </c>
      <c r="AQ2145" s="31">
        <v>93.74</v>
      </c>
      <c r="AR2145">
        <f t="shared" si="67"/>
        <v>32.81</v>
      </c>
    </row>
    <row r="2146" spans="1:44" x14ac:dyDescent="0.25">
      <c r="A2146">
        <v>90065</v>
      </c>
      <c r="B2146">
        <v>15</v>
      </c>
      <c r="C2146" t="s">
        <v>53</v>
      </c>
      <c r="D2146" t="s">
        <v>80</v>
      </c>
      <c r="E2146">
        <v>12</v>
      </c>
      <c r="F2146">
        <v>1.1499999999999999</v>
      </c>
      <c r="G2146">
        <v>3.67</v>
      </c>
      <c r="H2146" s="1">
        <v>44855</v>
      </c>
      <c r="I2146" s="20">
        <v>0</v>
      </c>
      <c r="J2146" s="47">
        <f>Table_Query_from_Mac10[[#This Row],[unit_price]]-(Table_Query_from_Mac10[[#This Row],[unit_price]]*(Table_Query_from_Mac10[[#This Row],[discount_pct]]/100))</f>
        <v>3.67</v>
      </c>
      <c r="K2146" s="47">
        <f>Table_Query_from_Mac10[[#This Row],[unit_cost]]</f>
        <v>1.1499999999999999</v>
      </c>
      <c r="L2146" s="47">
        <f>Table_Query_from_Mac10[[#This Row],[Live-cost]]*(1+Table_Query_from_Mac10[[#This Row],[CogsIncreasebyTYPE]])</f>
        <v>1.1499999999999999</v>
      </c>
      <c r="M2146" s="47">
        <f>Table_Query_from_Mac10[[#This Row],[Live-cost]]*Table_Query_from_Mac10[[#This Row],[qty_to_ship]]</f>
        <v>13.799999999999999</v>
      </c>
      <c r="N2146" s="47">
        <f>IF(Table_Query_from_Mac10[[#This Row],[item_no]]="KDA",-Table_Query_from_Mac10[[#This Row],[unit_price]],Table_Query_from_Mac10[[#This Row],[Net Unit]]*Table_Query_from_Mac10[[#This Row],[qty_to_ship]])</f>
        <v>44.04</v>
      </c>
      <c r="O2146" s="47">
        <f>SUMIFS(Summary!C:C,Summary!H:H,Table_Query_from_Mac10[[#This Row],[Juiceoc]])</f>
        <v>0</v>
      </c>
      <c r="P2146" s="47">
        <f>SUMIFS(Summary!D:D,Summary!H:H,Table_Query_from_Mac10[[#This Row],[Juiceoc]])</f>
        <v>0</v>
      </c>
      <c r="Q2146" s="47">
        <f>SUMIFS(Summary!E:E,Summary!H:H,Table_Query_from_Mac10[[#This Row],[Juiceoc]])</f>
        <v>0</v>
      </c>
      <c r="R2146" s="47">
        <f>Table_Query_from_Mac10[[#This Row],[Net Unit]]*(1+Table_Query_from_Mac10[[#This Row],[PriceIncreasebyType]])</f>
        <v>3.67</v>
      </c>
      <c r="S2146" s="47">
        <f>Table_Query_from_Mac10[[#This Row],[UnitPriceFuture]]*Table_Query_from_Mac10[[#This Row],[qtytoShipFuture]]</f>
        <v>44.04</v>
      </c>
      <c r="T2146" s="47">
        <f>ROUND(Table_Query_from_Mac10[[#This Row],[qty_to_ship]]*(1+Table_Query_from_Mac10[[#This Row],[VolumeIncreasebyType]]),0)</f>
        <v>12</v>
      </c>
      <c r="U2146" s="47">
        <f>Table_Query_from_Mac10[[#This Row],[qtytoShipFuture]]*Table_Query_from_Mac10[[#This Row],[Future-cost]]</f>
        <v>13.799999999999999</v>
      </c>
      <c r="V2146" s="47">
        <f>Table_Query_from_Mac10[[#This Row],[qtytoShipFuture]]-Table_Query_from_Mac10[[#This Row],[qty_to_ship]]</f>
        <v>0</v>
      </c>
      <c r="W2146" s="47">
        <f>Table_Query_from_Mac10[[#This Row],[UnitPriceFuture]]</f>
        <v>3.67</v>
      </c>
      <c r="X2146" s="47">
        <f>Table_Query_from_Mac10[[#This Row],[Unit Increase]]*Table_Query_from_Mac10[[#This Row],[UnitPriceFuture]]</f>
        <v>0</v>
      </c>
      <c r="Y2146" s="47">
        <f>Table_Query_from_Mac10[[#This Row],[Unit Increase]]*Table_Query_from_Mac10[[#This Row],[Future-cost]]</f>
        <v>0</v>
      </c>
      <c r="Z2146" s="47">
        <f>-(Table_Query_from_Mac10[[#This Row],[Incremental Sales]]+((Table_Query_from_Mac10[[#This Row],[Incremental Sales]]*-(SUM(Summary!$S$8:$S$9)))))*Summary!$S$18</f>
        <v>0</v>
      </c>
      <c r="AA2146" s="47">
        <f>IFERROR(Table_Query_from_Mac10[[#This Row],[Incremental Cost]]/Table_Query_from_Mac10[[#This Row],[Incremental Sales]],0)</f>
        <v>0</v>
      </c>
      <c r="AB2146" s="47">
        <f>IFERROR(Table_Query_from_Mac10[[#This Row],[TotalCostFuture]]/Table_Query_from_Mac10[[#This Row],[totalsalesFuture]],0)</f>
        <v>0.31335149863760214</v>
      </c>
      <c r="AN2146" s="30">
        <v>48</v>
      </c>
      <c r="AO2146">
        <f t="shared" si="66"/>
        <v>12</v>
      </c>
      <c r="AQ2146" s="30">
        <v>10.49</v>
      </c>
      <c r="AR2146">
        <f t="shared" si="67"/>
        <v>3.67</v>
      </c>
    </row>
    <row r="2147" spans="1:44" x14ac:dyDescent="0.25">
      <c r="A2147">
        <v>90065</v>
      </c>
      <c r="B2147">
        <v>16</v>
      </c>
      <c r="C2147" t="s">
        <v>53</v>
      </c>
      <c r="D2147" t="s">
        <v>80</v>
      </c>
      <c r="E2147">
        <v>25</v>
      </c>
      <c r="F2147">
        <v>1.72</v>
      </c>
      <c r="G2147">
        <v>5.18</v>
      </c>
      <c r="H2147" s="1">
        <v>44855</v>
      </c>
      <c r="I2147" s="20">
        <v>0</v>
      </c>
      <c r="J2147" s="47">
        <f>Table_Query_from_Mac10[[#This Row],[unit_price]]-(Table_Query_from_Mac10[[#This Row],[unit_price]]*(Table_Query_from_Mac10[[#This Row],[discount_pct]]/100))</f>
        <v>5.18</v>
      </c>
      <c r="K2147" s="47">
        <f>Table_Query_from_Mac10[[#This Row],[unit_cost]]</f>
        <v>1.72</v>
      </c>
      <c r="L2147" s="47">
        <f>Table_Query_from_Mac10[[#This Row],[Live-cost]]*(1+Table_Query_from_Mac10[[#This Row],[CogsIncreasebyTYPE]])</f>
        <v>1.72</v>
      </c>
      <c r="M2147" s="47">
        <f>Table_Query_from_Mac10[[#This Row],[Live-cost]]*Table_Query_from_Mac10[[#This Row],[qty_to_ship]]</f>
        <v>43</v>
      </c>
      <c r="N2147" s="47">
        <f>IF(Table_Query_from_Mac10[[#This Row],[item_no]]="KDA",-Table_Query_from_Mac10[[#This Row],[unit_price]],Table_Query_from_Mac10[[#This Row],[Net Unit]]*Table_Query_from_Mac10[[#This Row],[qty_to_ship]])</f>
        <v>129.5</v>
      </c>
      <c r="O2147" s="47">
        <f>SUMIFS(Summary!C:C,Summary!H:H,Table_Query_from_Mac10[[#This Row],[Juiceoc]])</f>
        <v>0</v>
      </c>
      <c r="P2147" s="47">
        <f>SUMIFS(Summary!D:D,Summary!H:H,Table_Query_from_Mac10[[#This Row],[Juiceoc]])</f>
        <v>0</v>
      </c>
      <c r="Q2147" s="47">
        <f>SUMIFS(Summary!E:E,Summary!H:H,Table_Query_from_Mac10[[#This Row],[Juiceoc]])</f>
        <v>0</v>
      </c>
      <c r="R2147" s="47">
        <f>Table_Query_from_Mac10[[#This Row],[Net Unit]]*(1+Table_Query_from_Mac10[[#This Row],[PriceIncreasebyType]])</f>
        <v>5.18</v>
      </c>
      <c r="S2147" s="47">
        <f>Table_Query_from_Mac10[[#This Row],[UnitPriceFuture]]*Table_Query_from_Mac10[[#This Row],[qtytoShipFuture]]</f>
        <v>129.5</v>
      </c>
      <c r="T2147" s="47">
        <f>ROUND(Table_Query_from_Mac10[[#This Row],[qty_to_ship]]*(1+Table_Query_from_Mac10[[#This Row],[VolumeIncreasebyType]]),0)</f>
        <v>25</v>
      </c>
      <c r="U2147" s="47">
        <f>Table_Query_from_Mac10[[#This Row],[qtytoShipFuture]]*Table_Query_from_Mac10[[#This Row],[Future-cost]]</f>
        <v>43</v>
      </c>
      <c r="V2147" s="47">
        <f>Table_Query_from_Mac10[[#This Row],[qtytoShipFuture]]-Table_Query_from_Mac10[[#This Row],[qty_to_ship]]</f>
        <v>0</v>
      </c>
      <c r="W2147" s="47">
        <f>Table_Query_from_Mac10[[#This Row],[UnitPriceFuture]]</f>
        <v>5.18</v>
      </c>
      <c r="X2147" s="47">
        <f>Table_Query_from_Mac10[[#This Row],[Unit Increase]]*Table_Query_from_Mac10[[#This Row],[UnitPriceFuture]]</f>
        <v>0</v>
      </c>
      <c r="Y2147" s="47">
        <f>Table_Query_from_Mac10[[#This Row],[Unit Increase]]*Table_Query_from_Mac10[[#This Row],[Future-cost]]</f>
        <v>0</v>
      </c>
      <c r="Z2147" s="47">
        <f>-(Table_Query_from_Mac10[[#This Row],[Incremental Sales]]+((Table_Query_from_Mac10[[#This Row],[Incremental Sales]]*-(SUM(Summary!$S$8:$S$9)))))*Summary!$S$18</f>
        <v>0</v>
      </c>
      <c r="AA2147" s="47">
        <f>IFERROR(Table_Query_from_Mac10[[#This Row],[Incremental Cost]]/Table_Query_from_Mac10[[#This Row],[Incremental Sales]],0)</f>
        <v>0</v>
      </c>
      <c r="AB2147" s="47">
        <f>IFERROR(Table_Query_from_Mac10[[#This Row],[TotalCostFuture]]/Table_Query_from_Mac10[[#This Row],[totalsalesFuture]],0)</f>
        <v>0.33204633204633205</v>
      </c>
      <c r="AN2147" s="31">
        <v>100</v>
      </c>
      <c r="AO2147">
        <f t="shared" si="66"/>
        <v>25</v>
      </c>
      <c r="AQ2147" s="31">
        <v>14.81</v>
      </c>
      <c r="AR2147">
        <f t="shared" si="67"/>
        <v>5.18</v>
      </c>
    </row>
    <row r="2148" spans="1:44" x14ac:dyDescent="0.25">
      <c r="A2148">
        <v>90065</v>
      </c>
      <c r="B2148">
        <v>17</v>
      </c>
      <c r="C2148" t="s">
        <v>53</v>
      </c>
      <c r="D2148" t="s">
        <v>80</v>
      </c>
      <c r="E2148">
        <v>8</v>
      </c>
      <c r="F2148">
        <v>1.89</v>
      </c>
      <c r="G2148">
        <v>6.02</v>
      </c>
      <c r="H2148" s="1">
        <v>44855</v>
      </c>
      <c r="I2148" s="20">
        <v>0</v>
      </c>
      <c r="J2148" s="47">
        <f>Table_Query_from_Mac10[[#This Row],[unit_price]]-(Table_Query_from_Mac10[[#This Row],[unit_price]]*(Table_Query_from_Mac10[[#This Row],[discount_pct]]/100))</f>
        <v>6.02</v>
      </c>
      <c r="K2148" s="47">
        <f>Table_Query_from_Mac10[[#This Row],[unit_cost]]</f>
        <v>1.89</v>
      </c>
      <c r="L2148" s="47">
        <f>Table_Query_from_Mac10[[#This Row],[Live-cost]]*(1+Table_Query_from_Mac10[[#This Row],[CogsIncreasebyTYPE]])</f>
        <v>1.89</v>
      </c>
      <c r="M2148" s="47">
        <f>Table_Query_from_Mac10[[#This Row],[Live-cost]]*Table_Query_from_Mac10[[#This Row],[qty_to_ship]]</f>
        <v>15.12</v>
      </c>
      <c r="N2148" s="47">
        <f>IF(Table_Query_from_Mac10[[#This Row],[item_no]]="KDA",-Table_Query_from_Mac10[[#This Row],[unit_price]],Table_Query_from_Mac10[[#This Row],[Net Unit]]*Table_Query_from_Mac10[[#This Row],[qty_to_ship]])</f>
        <v>48.16</v>
      </c>
      <c r="O2148" s="47">
        <f>SUMIFS(Summary!C:C,Summary!H:H,Table_Query_from_Mac10[[#This Row],[Juiceoc]])</f>
        <v>0</v>
      </c>
      <c r="P2148" s="47">
        <f>SUMIFS(Summary!D:D,Summary!H:H,Table_Query_from_Mac10[[#This Row],[Juiceoc]])</f>
        <v>0</v>
      </c>
      <c r="Q2148" s="47">
        <f>SUMIFS(Summary!E:E,Summary!H:H,Table_Query_from_Mac10[[#This Row],[Juiceoc]])</f>
        <v>0</v>
      </c>
      <c r="R2148" s="47">
        <f>Table_Query_from_Mac10[[#This Row],[Net Unit]]*(1+Table_Query_from_Mac10[[#This Row],[PriceIncreasebyType]])</f>
        <v>6.02</v>
      </c>
      <c r="S2148" s="47">
        <f>Table_Query_from_Mac10[[#This Row],[UnitPriceFuture]]*Table_Query_from_Mac10[[#This Row],[qtytoShipFuture]]</f>
        <v>48.16</v>
      </c>
      <c r="T2148" s="47">
        <f>ROUND(Table_Query_from_Mac10[[#This Row],[qty_to_ship]]*(1+Table_Query_from_Mac10[[#This Row],[VolumeIncreasebyType]]),0)</f>
        <v>8</v>
      </c>
      <c r="U2148" s="47">
        <f>Table_Query_from_Mac10[[#This Row],[qtytoShipFuture]]*Table_Query_from_Mac10[[#This Row],[Future-cost]]</f>
        <v>15.12</v>
      </c>
      <c r="V2148" s="47">
        <f>Table_Query_from_Mac10[[#This Row],[qtytoShipFuture]]-Table_Query_from_Mac10[[#This Row],[qty_to_ship]]</f>
        <v>0</v>
      </c>
      <c r="W2148" s="47">
        <f>Table_Query_from_Mac10[[#This Row],[UnitPriceFuture]]</f>
        <v>6.02</v>
      </c>
      <c r="X2148" s="47">
        <f>Table_Query_from_Mac10[[#This Row],[Unit Increase]]*Table_Query_from_Mac10[[#This Row],[UnitPriceFuture]]</f>
        <v>0</v>
      </c>
      <c r="Y2148" s="47">
        <f>Table_Query_from_Mac10[[#This Row],[Unit Increase]]*Table_Query_from_Mac10[[#This Row],[Future-cost]]</f>
        <v>0</v>
      </c>
      <c r="Z2148" s="47">
        <f>-(Table_Query_from_Mac10[[#This Row],[Incremental Sales]]+((Table_Query_from_Mac10[[#This Row],[Incremental Sales]]*-(SUM(Summary!$S$8:$S$9)))))*Summary!$S$18</f>
        <v>0</v>
      </c>
      <c r="AA2148" s="47">
        <f>IFERROR(Table_Query_from_Mac10[[#This Row],[Incremental Cost]]/Table_Query_from_Mac10[[#This Row],[Incremental Sales]],0)</f>
        <v>0</v>
      </c>
      <c r="AB2148" s="47">
        <f>IFERROR(Table_Query_from_Mac10[[#This Row],[TotalCostFuture]]/Table_Query_from_Mac10[[#This Row],[totalsalesFuture]],0)</f>
        <v>0.31395348837209303</v>
      </c>
      <c r="AN2148" s="30">
        <v>32</v>
      </c>
      <c r="AO2148">
        <f t="shared" si="66"/>
        <v>8</v>
      </c>
      <c r="AQ2148" s="30">
        <v>17.2</v>
      </c>
      <c r="AR2148">
        <f t="shared" si="67"/>
        <v>6.02</v>
      </c>
    </row>
    <row r="2149" spans="1:44" x14ac:dyDescent="0.25">
      <c r="A2149">
        <v>90219</v>
      </c>
      <c r="B2149">
        <v>2</v>
      </c>
      <c r="C2149" t="s">
        <v>55</v>
      </c>
      <c r="D2149" t="s">
        <v>81</v>
      </c>
      <c r="E2149">
        <v>0</v>
      </c>
      <c r="F2149">
        <v>4.8499999999999996</v>
      </c>
      <c r="G2149">
        <v>12.21</v>
      </c>
      <c r="H2149" s="1">
        <v>44840</v>
      </c>
      <c r="I2149" s="20">
        <v>7</v>
      </c>
      <c r="J2149" s="47">
        <f>Table_Query_from_Mac10[[#This Row],[unit_price]]-(Table_Query_from_Mac10[[#This Row],[unit_price]]*(Table_Query_from_Mac10[[#This Row],[discount_pct]]/100))</f>
        <v>11.355300000000002</v>
      </c>
      <c r="K2149" s="47">
        <f>Table_Query_from_Mac10[[#This Row],[unit_cost]]</f>
        <v>4.8499999999999996</v>
      </c>
      <c r="L2149" s="47">
        <f>Table_Query_from_Mac10[[#This Row],[Live-cost]]*(1+Table_Query_from_Mac10[[#This Row],[CogsIncreasebyTYPE]])</f>
        <v>4.8499999999999996</v>
      </c>
      <c r="M2149" s="47">
        <f>Table_Query_from_Mac10[[#This Row],[Live-cost]]*Table_Query_from_Mac10[[#This Row],[qty_to_ship]]</f>
        <v>0</v>
      </c>
      <c r="N2149" s="47">
        <f>IF(Table_Query_from_Mac10[[#This Row],[item_no]]="KDA",-Table_Query_from_Mac10[[#This Row],[unit_price]],Table_Query_from_Mac10[[#This Row],[Net Unit]]*Table_Query_from_Mac10[[#This Row],[qty_to_ship]])</f>
        <v>0</v>
      </c>
      <c r="O2149" s="47">
        <f>SUMIFS(Summary!C:C,Summary!H:H,Table_Query_from_Mac10[[#This Row],[Juiceoc]])</f>
        <v>0</v>
      </c>
      <c r="P2149" s="47">
        <f>SUMIFS(Summary!D:D,Summary!H:H,Table_Query_from_Mac10[[#This Row],[Juiceoc]])</f>
        <v>0</v>
      </c>
      <c r="Q2149" s="47">
        <f>SUMIFS(Summary!E:E,Summary!H:H,Table_Query_from_Mac10[[#This Row],[Juiceoc]])</f>
        <v>0</v>
      </c>
      <c r="R2149" s="47">
        <f>Table_Query_from_Mac10[[#This Row],[Net Unit]]*(1+Table_Query_from_Mac10[[#This Row],[PriceIncreasebyType]])</f>
        <v>11.355300000000002</v>
      </c>
      <c r="S2149" s="47">
        <f>Table_Query_from_Mac10[[#This Row],[UnitPriceFuture]]*Table_Query_from_Mac10[[#This Row],[qtytoShipFuture]]</f>
        <v>0</v>
      </c>
      <c r="T2149" s="47">
        <f>ROUND(Table_Query_from_Mac10[[#This Row],[qty_to_ship]]*(1+Table_Query_from_Mac10[[#This Row],[VolumeIncreasebyType]]),0)</f>
        <v>0</v>
      </c>
      <c r="U2149" s="47">
        <f>Table_Query_from_Mac10[[#This Row],[qtytoShipFuture]]*Table_Query_from_Mac10[[#This Row],[Future-cost]]</f>
        <v>0</v>
      </c>
      <c r="V2149" s="47">
        <f>Table_Query_from_Mac10[[#This Row],[qtytoShipFuture]]-Table_Query_from_Mac10[[#This Row],[qty_to_ship]]</f>
        <v>0</v>
      </c>
      <c r="W2149" s="47">
        <f>Table_Query_from_Mac10[[#This Row],[UnitPriceFuture]]</f>
        <v>11.355300000000002</v>
      </c>
      <c r="X2149" s="47">
        <f>Table_Query_from_Mac10[[#This Row],[Unit Increase]]*Table_Query_from_Mac10[[#This Row],[UnitPriceFuture]]</f>
        <v>0</v>
      </c>
      <c r="Y2149" s="47">
        <f>Table_Query_from_Mac10[[#This Row],[Unit Increase]]*Table_Query_from_Mac10[[#This Row],[Future-cost]]</f>
        <v>0</v>
      </c>
      <c r="Z2149" s="47">
        <f>-(Table_Query_from_Mac10[[#This Row],[Incremental Sales]]+((Table_Query_from_Mac10[[#This Row],[Incremental Sales]]*-(SUM(Summary!$S$8:$S$9)))))*Summary!$S$18</f>
        <v>0</v>
      </c>
      <c r="AA2149" s="47">
        <f>IFERROR(Table_Query_from_Mac10[[#This Row],[Incremental Cost]]/Table_Query_from_Mac10[[#This Row],[Incremental Sales]],0)</f>
        <v>0</v>
      </c>
      <c r="AB2149" s="47">
        <f>IFERROR(Table_Query_from_Mac10[[#This Row],[TotalCostFuture]]/Table_Query_from_Mac10[[#This Row],[totalsalesFuture]],0)</f>
        <v>0</v>
      </c>
      <c r="AN2149" s="31">
        <v>0</v>
      </c>
      <c r="AO2149">
        <f t="shared" si="66"/>
        <v>0</v>
      </c>
      <c r="AQ2149" s="31">
        <v>34.89</v>
      </c>
      <c r="AR2149">
        <f t="shared" si="67"/>
        <v>12.21</v>
      </c>
    </row>
    <row r="2150" spans="1:44" x14ac:dyDescent="0.25">
      <c r="A2150">
        <v>90219</v>
      </c>
      <c r="B2150">
        <v>3</v>
      </c>
      <c r="C2150" t="s">
        <v>55</v>
      </c>
      <c r="D2150" t="s">
        <v>81</v>
      </c>
      <c r="E2150">
        <v>4</v>
      </c>
      <c r="F2150">
        <v>5.81</v>
      </c>
      <c r="G2150">
        <v>14.47</v>
      </c>
      <c r="H2150" s="1">
        <v>44840</v>
      </c>
      <c r="I2150" s="20">
        <v>7</v>
      </c>
      <c r="J2150" s="47">
        <f>Table_Query_from_Mac10[[#This Row],[unit_price]]-(Table_Query_from_Mac10[[#This Row],[unit_price]]*(Table_Query_from_Mac10[[#This Row],[discount_pct]]/100))</f>
        <v>13.457100000000001</v>
      </c>
      <c r="K2150" s="47">
        <f>Table_Query_from_Mac10[[#This Row],[unit_cost]]</f>
        <v>5.81</v>
      </c>
      <c r="L2150" s="47">
        <f>Table_Query_from_Mac10[[#This Row],[Live-cost]]*(1+Table_Query_from_Mac10[[#This Row],[CogsIncreasebyTYPE]])</f>
        <v>5.81</v>
      </c>
      <c r="M2150" s="47">
        <f>Table_Query_from_Mac10[[#This Row],[Live-cost]]*Table_Query_from_Mac10[[#This Row],[qty_to_ship]]</f>
        <v>23.24</v>
      </c>
      <c r="N2150" s="47">
        <f>IF(Table_Query_from_Mac10[[#This Row],[item_no]]="KDA",-Table_Query_from_Mac10[[#This Row],[unit_price]],Table_Query_from_Mac10[[#This Row],[Net Unit]]*Table_Query_from_Mac10[[#This Row],[qty_to_ship]])</f>
        <v>53.828400000000002</v>
      </c>
      <c r="O2150" s="47">
        <f>SUMIFS(Summary!C:C,Summary!H:H,Table_Query_from_Mac10[[#This Row],[Juiceoc]])</f>
        <v>0</v>
      </c>
      <c r="P2150" s="47">
        <f>SUMIFS(Summary!D:D,Summary!H:H,Table_Query_from_Mac10[[#This Row],[Juiceoc]])</f>
        <v>0</v>
      </c>
      <c r="Q2150" s="47">
        <f>SUMIFS(Summary!E:E,Summary!H:H,Table_Query_from_Mac10[[#This Row],[Juiceoc]])</f>
        <v>0</v>
      </c>
      <c r="R2150" s="47">
        <f>Table_Query_from_Mac10[[#This Row],[Net Unit]]*(1+Table_Query_from_Mac10[[#This Row],[PriceIncreasebyType]])</f>
        <v>13.457100000000001</v>
      </c>
      <c r="S2150" s="47">
        <f>Table_Query_from_Mac10[[#This Row],[UnitPriceFuture]]*Table_Query_from_Mac10[[#This Row],[qtytoShipFuture]]</f>
        <v>53.828400000000002</v>
      </c>
      <c r="T2150" s="47">
        <f>ROUND(Table_Query_from_Mac10[[#This Row],[qty_to_ship]]*(1+Table_Query_from_Mac10[[#This Row],[VolumeIncreasebyType]]),0)</f>
        <v>4</v>
      </c>
      <c r="U2150" s="47">
        <f>Table_Query_from_Mac10[[#This Row],[qtytoShipFuture]]*Table_Query_from_Mac10[[#This Row],[Future-cost]]</f>
        <v>23.24</v>
      </c>
      <c r="V2150" s="47">
        <f>Table_Query_from_Mac10[[#This Row],[qtytoShipFuture]]-Table_Query_from_Mac10[[#This Row],[qty_to_ship]]</f>
        <v>0</v>
      </c>
      <c r="W2150" s="47">
        <f>Table_Query_from_Mac10[[#This Row],[UnitPriceFuture]]</f>
        <v>13.457100000000001</v>
      </c>
      <c r="X2150" s="47">
        <f>Table_Query_from_Mac10[[#This Row],[Unit Increase]]*Table_Query_from_Mac10[[#This Row],[UnitPriceFuture]]</f>
        <v>0</v>
      </c>
      <c r="Y2150" s="47">
        <f>Table_Query_from_Mac10[[#This Row],[Unit Increase]]*Table_Query_from_Mac10[[#This Row],[Future-cost]]</f>
        <v>0</v>
      </c>
      <c r="Z2150" s="47">
        <f>-(Table_Query_from_Mac10[[#This Row],[Incremental Sales]]+((Table_Query_from_Mac10[[#This Row],[Incremental Sales]]*-(SUM(Summary!$S$8:$S$9)))))*Summary!$S$18</f>
        <v>0</v>
      </c>
      <c r="AA2150" s="47">
        <f>IFERROR(Table_Query_from_Mac10[[#This Row],[Incremental Cost]]/Table_Query_from_Mac10[[#This Row],[Incremental Sales]],0)</f>
        <v>0</v>
      </c>
      <c r="AB2150" s="47">
        <f>IFERROR(Table_Query_from_Mac10[[#This Row],[TotalCostFuture]]/Table_Query_from_Mac10[[#This Row],[totalsalesFuture]],0)</f>
        <v>0.43174235162107732</v>
      </c>
      <c r="AN2150" s="30">
        <v>16</v>
      </c>
      <c r="AO2150">
        <f t="shared" si="66"/>
        <v>4</v>
      </c>
      <c r="AQ2150" s="30">
        <v>41.35</v>
      </c>
      <c r="AR2150">
        <f t="shared" si="67"/>
        <v>14.47</v>
      </c>
    </row>
    <row r="2151" spans="1:44" x14ac:dyDescent="0.25">
      <c r="A2151">
        <v>90219</v>
      </c>
      <c r="B2151">
        <v>4</v>
      </c>
      <c r="C2151" t="s">
        <v>55</v>
      </c>
      <c r="D2151" t="s">
        <v>81</v>
      </c>
      <c r="E2151">
        <v>0</v>
      </c>
      <c r="F2151">
        <v>6.38</v>
      </c>
      <c r="G2151">
        <v>16.420000000000002</v>
      </c>
      <c r="H2151" s="1">
        <v>44840</v>
      </c>
      <c r="I2151" s="20">
        <v>7</v>
      </c>
      <c r="J2151" s="47">
        <f>Table_Query_from_Mac10[[#This Row],[unit_price]]-(Table_Query_from_Mac10[[#This Row],[unit_price]]*(Table_Query_from_Mac10[[#This Row],[discount_pct]]/100))</f>
        <v>15.270600000000002</v>
      </c>
      <c r="K2151" s="47">
        <f>Table_Query_from_Mac10[[#This Row],[unit_cost]]</f>
        <v>6.38</v>
      </c>
      <c r="L2151" s="47">
        <f>Table_Query_from_Mac10[[#This Row],[Live-cost]]*(1+Table_Query_from_Mac10[[#This Row],[CogsIncreasebyTYPE]])</f>
        <v>6.38</v>
      </c>
      <c r="M2151" s="47">
        <f>Table_Query_from_Mac10[[#This Row],[Live-cost]]*Table_Query_from_Mac10[[#This Row],[qty_to_ship]]</f>
        <v>0</v>
      </c>
      <c r="N2151" s="47">
        <f>IF(Table_Query_from_Mac10[[#This Row],[item_no]]="KDA",-Table_Query_from_Mac10[[#This Row],[unit_price]],Table_Query_from_Mac10[[#This Row],[Net Unit]]*Table_Query_from_Mac10[[#This Row],[qty_to_ship]])</f>
        <v>0</v>
      </c>
      <c r="O2151" s="47">
        <f>SUMIFS(Summary!C:C,Summary!H:H,Table_Query_from_Mac10[[#This Row],[Juiceoc]])</f>
        <v>0</v>
      </c>
      <c r="P2151" s="47">
        <f>SUMIFS(Summary!D:D,Summary!H:H,Table_Query_from_Mac10[[#This Row],[Juiceoc]])</f>
        <v>0</v>
      </c>
      <c r="Q2151" s="47">
        <f>SUMIFS(Summary!E:E,Summary!H:H,Table_Query_from_Mac10[[#This Row],[Juiceoc]])</f>
        <v>0</v>
      </c>
      <c r="R2151" s="47">
        <f>Table_Query_from_Mac10[[#This Row],[Net Unit]]*(1+Table_Query_from_Mac10[[#This Row],[PriceIncreasebyType]])</f>
        <v>15.270600000000002</v>
      </c>
      <c r="S2151" s="47">
        <f>Table_Query_from_Mac10[[#This Row],[UnitPriceFuture]]*Table_Query_from_Mac10[[#This Row],[qtytoShipFuture]]</f>
        <v>0</v>
      </c>
      <c r="T2151" s="47">
        <f>ROUND(Table_Query_from_Mac10[[#This Row],[qty_to_ship]]*(1+Table_Query_from_Mac10[[#This Row],[VolumeIncreasebyType]]),0)</f>
        <v>0</v>
      </c>
      <c r="U2151" s="47">
        <f>Table_Query_from_Mac10[[#This Row],[qtytoShipFuture]]*Table_Query_from_Mac10[[#This Row],[Future-cost]]</f>
        <v>0</v>
      </c>
      <c r="V2151" s="47">
        <f>Table_Query_from_Mac10[[#This Row],[qtytoShipFuture]]-Table_Query_from_Mac10[[#This Row],[qty_to_ship]]</f>
        <v>0</v>
      </c>
      <c r="W2151" s="47">
        <f>Table_Query_from_Mac10[[#This Row],[UnitPriceFuture]]</f>
        <v>15.270600000000002</v>
      </c>
      <c r="X2151" s="47">
        <f>Table_Query_from_Mac10[[#This Row],[Unit Increase]]*Table_Query_from_Mac10[[#This Row],[UnitPriceFuture]]</f>
        <v>0</v>
      </c>
      <c r="Y2151" s="47">
        <f>Table_Query_from_Mac10[[#This Row],[Unit Increase]]*Table_Query_from_Mac10[[#This Row],[Future-cost]]</f>
        <v>0</v>
      </c>
      <c r="Z2151" s="47">
        <f>-(Table_Query_from_Mac10[[#This Row],[Incremental Sales]]+((Table_Query_from_Mac10[[#This Row],[Incremental Sales]]*-(SUM(Summary!$S$8:$S$9)))))*Summary!$S$18</f>
        <v>0</v>
      </c>
      <c r="AA2151" s="47">
        <f>IFERROR(Table_Query_from_Mac10[[#This Row],[Incremental Cost]]/Table_Query_from_Mac10[[#This Row],[Incremental Sales]],0)</f>
        <v>0</v>
      </c>
      <c r="AB2151" s="47">
        <f>IFERROR(Table_Query_from_Mac10[[#This Row],[TotalCostFuture]]/Table_Query_from_Mac10[[#This Row],[totalsalesFuture]],0)</f>
        <v>0</v>
      </c>
      <c r="AN2151" s="31">
        <v>0</v>
      </c>
      <c r="AO2151">
        <f t="shared" si="66"/>
        <v>0</v>
      </c>
      <c r="AQ2151" s="31">
        <v>46.9</v>
      </c>
      <c r="AR2151">
        <f t="shared" si="67"/>
        <v>16.420000000000002</v>
      </c>
    </row>
    <row r="2152" spans="1:44" x14ac:dyDescent="0.25">
      <c r="A2152">
        <v>90219</v>
      </c>
      <c r="B2152">
        <v>5</v>
      </c>
      <c r="C2152" t="s">
        <v>55</v>
      </c>
      <c r="D2152" t="s">
        <v>81</v>
      </c>
      <c r="E2152">
        <v>0</v>
      </c>
      <c r="F2152">
        <v>7.17</v>
      </c>
      <c r="G2152">
        <v>18.14</v>
      </c>
      <c r="H2152" s="1">
        <v>44840</v>
      </c>
      <c r="I2152" s="20">
        <v>7</v>
      </c>
      <c r="J2152" s="47">
        <f>Table_Query_from_Mac10[[#This Row],[unit_price]]-(Table_Query_from_Mac10[[#This Row],[unit_price]]*(Table_Query_from_Mac10[[#This Row],[discount_pct]]/100))</f>
        <v>16.870200000000001</v>
      </c>
      <c r="K2152" s="47">
        <f>Table_Query_from_Mac10[[#This Row],[unit_cost]]</f>
        <v>7.17</v>
      </c>
      <c r="L2152" s="47">
        <f>Table_Query_from_Mac10[[#This Row],[Live-cost]]*(1+Table_Query_from_Mac10[[#This Row],[CogsIncreasebyTYPE]])</f>
        <v>7.17</v>
      </c>
      <c r="M2152" s="47">
        <f>Table_Query_from_Mac10[[#This Row],[Live-cost]]*Table_Query_from_Mac10[[#This Row],[qty_to_ship]]</f>
        <v>0</v>
      </c>
      <c r="N2152" s="47">
        <f>IF(Table_Query_from_Mac10[[#This Row],[item_no]]="KDA",-Table_Query_from_Mac10[[#This Row],[unit_price]],Table_Query_from_Mac10[[#This Row],[Net Unit]]*Table_Query_from_Mac10[[#This Row],[qty_to_ship]])</f>
        <v>0</v>
      </c>
      <c r="O2152" s="47">
        <f>SUMIFS(Summary!C:C,Summary!H:H,Table_Query_from_Mac10[[#This Row],[Juiceoc]])</f>
        <v>0</v>
      </c>
      <c r="P2152" s="47">
        <f>SUMIFS(Summary!D:D,Summary!H:H,Table_Query_from_Mac10[[#This Row],[Juiceoc]])</f>
        <v>0</v>
      </c>
      <c r="Q2152" s="47">
        <f>SUMIFS(Summary!E:E,Summary!H:H,Table_Query_from_Mac10[[#This Row],[Juiceoc]])</f>
        <v>0</v>
      </c>
      <c r="R2152" s="47">
        <f>Table_Query_from_Mac10[[#This Row],[Net Unit]]*(1+Table_Query_from_Mac10[[#This Row],[PriceIncreasebyType]])</f>
        <v>16.870200000000001</v>
      </c>
      <c r="S2152" s="47">
        <f>Table_Query_from_Mac10[[#This Row],[UnitPriceFuture]]*Table_Query_from_Mac10[[#This Row],[qtytoShipFuture]]</f>
        <v>0</v>
      </c>
      <c r="T2152" s="47">
        <f>ROUND(Table_Query_from_Mac10[[#This Row],[qty_to_ship]]*(1+Table_Query_from_Mac10[[#This Row],[VolumeIncreasebyType]]),0)</f>
        <v>0</v>
      </c>
      <c r="U2152" s="47">
        <f>Table_Query_from_Mac10[[#This Row],[qtytoShipFuture]]*Table_Query_from_Mac10[[#This Row],[Future-cost]]</f>
        <v>0</v>
      </c>
      <c r="V2152" s="47">
        <f>Table_Query_from_Mac10[[#This Row],[qtytoShipFuture]]-Table_Query_from_Mac10[[#This Row],[qty_to_ship]]</f>
        <v>0</v>
      </c>
      <c r="W2152" s="47">
        <f>Table_Query_from_Mac10[[#This Row],[UnitPriceFuture]]</f>
        <v>16.870200000000001</v>
      </c>
      <c r="X2152" s="47">
        <f>Table_Query_from_Mac10[[#This Row],[Unit Increase]]*Table_Query_from_Mac10[[#This Row],[UnitPriceFuture]]</f>
        <v>0</v>
      </c>
      <c r="Y2152" s="47">
        <f>Table_Query_from_Mac10[[#This Row],[Unit Increase]]*Table_Query_from_Mac10[[#This Row],[Future-cost]]</f>
        <v>0</v>
      </c>
      <c r="Z2152" s="47">
        <f>-(Table_Query_from_Mac10[[#This Row],[Incremental Sales]]+((Table_Query_from_Mac10[[#This Row],[Incremental Sales]]*-(SUM(Summary!$S$8:$S$9)))))*Summary!$S$18</f>
        <v>0</v>
      </c>
      <c r="AA2152" s="47">
        <f>IFERROR(Table_Query_from_Mac10[[#This Row],[Incremental Cost]]/Table_Query_from_Mac10[[#This Row],[Incremental Sales]],0)</f>
        <v>0</v>
      </c>
      <c r="AB2152" s="47">
        <f>IFERROR(Table_Query_from_Mac10[[#This Row],[TotalCostFuture]]/Table_Query_from_Mac10[[#This Row],[totalsalesFuture]],0)</f>
        <v>0</v>
      </c>
      <c r="AN2152" s="30">
        <v>0</v>
      </c>
      <c r="AO2152">
        <f t="shared" si="66"/>
        <v>0</v>
      </c>
      <c r="AQ2152" s="30">
        <v>51.84</v>
      </c>
      <c r="AR2152">
        <f t="shared" si="67"/>
        <v>18.14</v>
      </c>
    </row>
    <row r="2153" spans="1:44" x14ac:dyDescent="0.25">
      <c r="A2153">
        <v>90219</v>
      </c>
      <c r="B2153">
        <v>6</v>
      </c>
      <c r="C2153" t="s">
        <v>55</v>
      </c>
      <c r="D2153" t="s">
        <v>81</v>
      </c>
      <c r="E2153">
        <v>3</v>
      </c>
      <c r="F2153">
        <v>8.5</v>
      </c>
      <c r="G2153">
        <v>22.57</v>
      </c>
      <c r="H2153" s="1">
        <v>44840</v>
      </c>
      <c r="I2153" s="20">
        <v>7</v>
      </c>
      <c r="J2153" s="47">
        <f>Table_Query_from_Mac10[[#This Row],[unit_price]]-(Table_Query_from_Mac10[[#This Row],[unit_price]]*(Table_Query_from_Mac10[[#This Row],[discount_pct]]/100))</f>
        <v>20.990100000000002</v>
      </c>
      <c r="K2153" s="47">
        <f>Table_Query_from_Mac10[[#This Row],[unit_cost]]</f>
        <v>8.5</v>
      </c>
      <c r="L2153" s="47">
        <f>Table_Query_from_Mac10[[#This Row],[Live-cost]]*(1+Table_Query_from_Mac10[[#This Row],[CogsIncreasebyTYPE]])</f>
        <v>8.5</v>
      </c>
      <c r="M2153" s="47">
        <f>Table_Query_from_Mac10[[#This Row],[Live-cost]]*Table_Query_from_Mac10[[#This Row],[qty_to_ship]]</f>
        <v>25.5</v>
      </c>
      <c r="N2153" s="47">
        <f>IF(Table_Query_from_Mac10[[#This Row],[item_no]]="KDA",-Table_Query_from_Mac10[[#This Row],[unit_price]],Table_Query_from_Mac10[[#This Row],[Net Unit]]*Table_Query_from_Mac10[[#This Row],[qty_to_ship]])</f>
        <v>62.970300000000009</v>
      </c>
      <c r="O2153" s="47">
        <f>SUMIFS(Summary!C:C,Summary!H:H,Table_Query_from_Mac10[[#This Row],[Juiceoc]])</f>
        <v>0</v>
      </c>
      <c r="P2153" s="47">
        <f>SUMIFS(Summary!D:D,Summary!H:H,Table_Query_from_Mac10[[#This Row],[Juiceoc]])</f>
        <v>0</v>
      </c>
      <c r="Q2153" s="47">
        <f>SUMIFS(Summary!E:E,Summary!H:H,Table_Query_from_Mac10[[#This Row],[Juiceoc]])</f>
        <v>0</v>
      </c>
      <c r="R2153" s="47">
        <f>Table_Query_from_Mac10[[#This Row],[Net Unit]]*(1+Table_Query_from_Mac10[[#This Row],[PriceIncreasebyType]])</f>
        <v>20.990100000000002</v>
      </c>
      <c r="S2153" s="47">
        <f>Table_Query_from_Mac10[[#This Row],[UnitPriceFuture]]*Table_Query_from_Mac10[[#This Row],[qtytoShipFuture]]</f>
        <v>62.970300000000009</v>
      </c>
      <c r="T2153" s="47">
        <f>ROUND(Table_Query_from_Mac10[[#This Row],[qty_to_ship]]*(1+Table_Query_from_Mac10[[#This Row],[VolumeIncreasebyType]]),0)</f>
        <v>3</v>
      </c>
      <c r="U2153" s="47">
        <f>Table_Query_from_Mac10[[#This Row],[qtytoShipFuture]]*Table_Query_from_Mac10[[#This Row],[Future-cost]]</f>
        <v>25.5</v>
      </c>
      <c r="V2153" s="47">
        <f>Table_Query_from_Mac10[[#This Row],[qtytoShipFuture]]-Table_Query_from_Mac10[[#This Row],[qty_to_ship]]</f>
        <v>0</v>
      </c>
      <c r="W2153" s="47">
        <f>Table_Query_from_Mac10[[#This Row],[UnitPriceFuture]]</f>
        <v>20.990100000000002</v>
      </c>
      <c r="X2153" s="47">
        <f>Table_Query_from_Mac10[[#This Row],[Unit Increase]]*Table_Query_from_Mac10[[#This Row],[UnitPriceFuture]]</f>
        <v>0</v>
      </c>
      <c r="Y2153" s="47">
        <f>Table_Query_from_Mac10[[#This Row],[Unit Increase]]*Table_Query_from_Mac10[[#This Row],[Future-cost]]</f>
        <v>0</v>
      </c>
      <c r="Z2153" s="47">
        <f>-(Table_Query_from_Mac10[[#This Row],[Incremental Sales]]+((Table_Query_from_Mac10[[#This Row],[Incremental Sales]]*-(SUM(Summary!$S$8:$S$9)))))*Summary!$S$18</f>
        <v>0</v>
      </c>
      <c r="AA2153" s="47">
        <f>IFERROR(Table_Query_from_Mac10[[#This Row],[Incremental Cost]]/Table_Query_from_Mac10[[#This Row],[Incremental Sales]],0)</f>
        <v>0</v>
      </c>
      <c r="AB2153" s="47">
        <f>IFERROR(Table_Query_from_Mac10[[#This Row],[TotalCostFuture]]/Table_Query_from_Mac10[[#This Row],[totalsalesFuture]],0)</f>
        <v>0.40495281108713149</v>
      </c>
      <c r="AN2153" s="31">
        <v>9</v>
      </c>
      <c r="AO2153">
        <f t="shared" si="66"/>
        <v>3</v>
      </c>
      <c r="AQ2153" s="31">
        <v>64.489999999999995</v>
      </c>
      <c r="AR2153">
        <f t="shared" si="67"/>
        <v>22.57</v>
      </c>
    </row>
    <row r="2154" spans="1:44" x14ac:dyDescent="0.25">
      <c r="A2154">
        <v>90219</v>
      </c>
      <c r="B2154">
        <v>7</v>
      </c>
      <c r="C2154" t="s">
        <v>55</v>
      </c>
      <c r="D2154" t="s">
        <v>81</v>
      </c>
      <c r="E2154">
        <v>3</v>
      </c>
      <c r="F2154">
        <v>9.86</v>
      </c>
      <c r="G2154">
        <v>27.29</v>
      </c>
      <c r="H2154" s="1">
        <v>44840</v>
      </c>
      <c r="I2154" s="20">
        <v>7</v>
      </c>
      <c r="J2154" s="47">
        <f>Table_Query_from_Mac10[[#This Row],[unit_price]]-(Table_Query_from_Mac10[[#This Row],[unit_price]]*(Table_Query_from_Mac10[[#This Row],[discount_pct]]/100))</f>
        <v>25.3797</v>
      </c>
      <c r="K2154" s="47">
        <f>Table_Query_from_Mac10[[#This Row],[unit_cost]]</f>
        <v>9.86</v>
      </c>
      <c r="L2154" s="47">
        <f>Table_Query_from_Mac10[[#This Row],[Live-cost]]*(1+Table_Query_from_Mac10[[#This Row],[CogsIncreasebyTYPE]])</f>
        <v>9.86</v>
      </c>
      <c r="M2154" s="47">
        <f>Table_Query_from_Mac10[[#This Row],[Live-cost]]*Table_Query_from_Mac10[[#This Row],[qty_to_ship]]</f>
        <v>29.58</v>
      </c>
      <c r="N2154" s="47">
        <f>IF(Table_Query_from_Mac10[[#This Row],[item_no]]="KDA",-Table_Query_from_Mac10[[#This Row],[unit_price]],Table_Query_from_Mac10[[#This Row],[Net Unit]]*Table_Query_from_Mac10[[#This Row],[qty_to_ship]])</f>
        <v>76.139099999999999</v>
      </c>
      <c r="O2154" s="47">
        <f>SUMIFS(Summary!C:C,Summary!H:H,Table_Query_from_Mac10[[#This Row],[Juiceoc]])</f>
        <v>0</v>
      </c>
      <c r="P2154" s="47">
        <f>SUMIFS(Summary!D:D,Summary!H:H,Table_Query_from_Mac10[[#This Row],[Juiceoc]])</f>
        <v>0</v>
      </c>
      <c r="Q2154" s="47">
        <f>SUMIFS(Summary!E:E,Summary!H:H,Table_Query_from_Mac10[[#This Row],[Juiceoc]])</f>
        <v>0</v>
      </c>
      <c r="R2154" s="47">
        <f>Table_Query_from_Mac10[[#This Row],[Net Unit]]*(1+Table_Query_from_Mac10[[#This Row],[PriceIncreasebyType]])</f>
        <v>25.3797</v>
      </c>
      <c r="S2154" s="47">
        <f>Table_Query_from_Mac10[[#This Row],[UnitPriceFuture]]*Table_Query_from_Mac10[[#This Row],[qtytoShipFuture]]</f>
        <v>76.139099999999999</v>
      </c>
      <c r="T2154" s="47">
        <f>ROUND(Table_Query_from_Mac10[[#This Row],[qty_to_ship]]*(1+Table_Query_from_Mac10[[#This Row],[VolumeIncreasebyType]]),0)</f>
        <v>3</v>
      </c>
      <c r="U2154" s="47">
        <f>Table_Query_from_Mac10[[#This Row],[qtytoShipFuture]]*Table_Query_from_Mac10[[#This Row],[Future-cost]]</f>
        <v>29.58</v>
      </c>
      <c r="V2154" s="47">
        <f>Table_Query_from_Mac10[[#This Row],[qtytoShipFuture]]-Table_Query_from_Mac10[[#This Row],[qty_to_ship]]</f>
        <v>0</v>
      </c>
      <c r="W2154" s="47">
        <f>Table_Query_from_Mac10[[#This Row],[UnitPriceFuture]]</f>
        <v>25.3797</v>
      </c>
      <c r="X2154" s="47">
        <f>Table_Query_from_Mac10[[#This Row],[Unit Increase]]*Table_Query_from_Mac10[[#This Row],[UnitPriceFuture]]</f>
        <v>0</v>
      </c>
      <c r="Y2154" s="47">
        <f>Table_Query_from_Mac10[[#This Row],[Unit Increase]]*Table_Query_from_Mac10[[#This Row],[Future-cost]]</f>
        <v>0</v>
      </c>
      <c r="Z2154" s="47">
        <f>-(Table_Query_from_Mac10[[#This Row],[Incremental Sales]]+((Table_Query_from_Mac10[[#This Row],[Incremental Sales]]*-(SUM(Summary!$S$8:$S$9)))))*Summary!$S$18</f>
        <v>0</v>
      </c>
      <c r="AA2154" s="47">
        <f>IFERROR(Table_Query_from_Mac10[[#This Row],[Incremental Cost]]/Table_Query_from_Mac10[[#This Row],[Incremental Sales]],0)</f>
        <v>0</v>
      </c>
      <c r="AB2154" s="47">
        <f>IFERROR(Table_Query_from_Mac10[[#This Row],[TotalCostFuture]]/Table_Query_from_Mac10[[#This Row],[totalsalesFuture]],0)</f>
        <v>0.38849947004889734</v>
      </c>
      <c r="AN2154" s="30">
        <v>9</v>
      </c>
      <c r="AO2154">
        <f t="shared" si="66"/>
        <v>3</v>
      </c>
      <c r="AQ2154" s="30">
        <v>77.959999999999994</v>
      </c>
      <c r="AR2154">
        <f t="shared" si="67"/>
        <v>27.29</v>
      </c>
    </row>
    <row r="2155" spans="1:44" x14ac:dyDescent="0.25">
      <c r="A2155">
        <v>90219</v>
      </c>
      <c r="B2155">
        <v>8</v>
      </c>
      <c r="C2155" t="s">
        <v>55</v>
      </c>
      <c r="D2155" t="s">
        <v>81</v>
      </c>
      <c r="E2155">
        <v>0</v>
      </c>
      <c r="F2155">
        <v>11.84</v>
      </c>
      <c r="G2155">
        <v>31.43</v>
      </c>
      <c r="H2155" s="1">
        <v>44840</v>
      </c>
      <c r="I2155" s="20">
        <v>7</v>
      </c>
      <c r="J2155" s="47">
        <f>Table_Query_from_Mac10[[#This Row],[unit_price]]-(Table_Query_from_Mac10[[#This Row],[unit_price]]*(Table_Query_from_Mac10[[#This Row],[discount_pct]]/100))</f>
        <v>29.229900000000001</v>
      </c>
      <c r="K2155" s="47">
        <f>Table_Query_from_Mac10[[#This Row],[unit_cost]]</f>
        <v>11.84</v>
      </c>
      <c r="L2155" s="47">
        <f>Table_Query_from_Mac10[[#This Row],[Live-cost]]*(1+Table_Query_from_Mac10[[#This Row],[CogsIncreasebyTYPE]])</f>
        <v>11.84</v>
      </c>
      <c r="M2155" s="47">
        <f>Table_Query_from_Mac10[[#This Row],[Live-cost]]*Table_Query_from_Mac10[[#This Row],[qty_to_ship]]</f>
        <v>0</v>
      </c>
      <c r="N2155" s="47">
        <f>IF(Table_Query_from_Mac10[[#This Row],[item_no]]="KDA",-Table_Query_from_Mac10[[#This Row],[unit_price]],Table_Query_from_Mac10[[#This Row],[Net Unit]]*Table_Query_from_Mac10[[#This Row],[qty_to_ship]])</f>
        <v>0</v>
      </c>
      <c r="O2155" s="47">
        <f>SUMIFS(Summary!C:C,Summary!H:H,Table_Query_from_Mac10[[#This Row],[Juiceoc]])</f>
        <v>0</v>
      </c>
      <c r="P2155" s="47">
        <f>SUMIFS(Summary!D:D,Summary!H:H,Table_Query_from_Mac10[[#This Row],[Juiceoc]])</f>
        <v>0</v>
      </c>
      <c r="Q2155" s="47">
        <f>SUMIFS(Summary!E:E,Summary!H:H,Table_Query_from_Mac10[[#This Row],[Juiceoc]])</f>
        <v>0</v>
      </c>
      <c r="R2155" s="47">
        <f>Table_Query_from_Mac10[[#This Row],[Net Unit]]*(1+Table_Query_from_Mac10[[#This Row],[PriceIncreasebyType]])</f>
        <v>29.229900000000001</v>
      </c>
      <c r="S2155" s="47">
        <f>Table_Query_from_Mac10[[#This Row],[UnitPriceFuture]]*Table_Query_from_Mac10[[#This Row],[qtytoShipFuture]]</f>
        <v>0</v>
      </c>
      <c r="T2155" s="47">
        <f>ROUND(Table_Query_from_Mac10[[#This Row],[qty_to_ship]]*(1+Table_Query_from_Mac10[[#This Row],[VolumeIncreasebyType]]),0)</f>
        <v>0</v>
      </c>
      <c r="U2155" s="47">
        <f>Table_Query_from_Mac10[[#This Row],[qtytoShipFuture]]*Table_Query_from_Mac10[[#This Row],[Future-cost]]</f>
        <v>0</v>
      </c>
      <c r="V2155" s="47">
        <f>Table_Query_from_Mac10[[#This Row],[qtytoShipFuture]]-Table_Query_from_Mac10[[#This Row],[qty_to_ship]]</f>
        <v>0</v>
      </c>
      <c r="W2155" s="47">
        <f>Table_Query_from_Mac10[[#This Row],[UnitPriceFuture]]</f>
        <v>29.229900000000001</v>
      </c>
      <c r="X2155" s="47">
        <f>Table_Query_from_Mac10[[#This Row],[Unit Increase]]*Table_Query_from_Mac10[[#This Row],[UnitPriceFuture]]</f>
        <v>0</v>
      </c>
      <c r="Y2155" s="47">
        <f>Table_Query_from_Mac10[[#This Row],[Unit Increase]]*Table_Query_from_Mac10[[#This Row],[Future-cost]]</f>
        <v>0</v>
      </c>
      <c r="Z2155" s="47">
        <f>-(Table_Query_from_Mac10[[#This Row],[Incremental Sales]]+((Table_Query_from_Mac10[[#This Row],[Incremental Sales]]*-(SUM(Summary!$S$8:$S$9)))))*Summary!$S$18</f>
        <v>0</v>
      </c>
      <c r="AA2155" s="47">
        <f>IFERROR(Table_Query_from_Mac10[[#This Row],[Incremental Cost]]/Table_Query_from_Mac10[[#This Row],[Incremental Sales]],0)</f>
        <v>0</v>
      </c>
      <c r="AB2155" s="47">
        <f>IFERROR(Table_Query_from_Mac10[[#This Row],[TotalCostFuture]]/Table_Query_from_Mac10[[#This Row],[totalsalesFuture]],0)</f>
        <v>0</v>
      </c>
      <c r="AN2155" s="31">
        <v>0</v>
      </c>
      <c r="AO2155">
        <f t="shared" si="66"/>
        <v>0</v>
      </c>
      <c r="AQ2155" s="31">
        <v>89.8</v>
      </c>
      <c r="AR2155">
        <f t="shared" si="67"/>
        <v>31.43</v>
      </c>
    </row>
    <row r="2156" spans="1:44" x14ac:dyDescent="0.25">
      <c r="A2156">
        <v>90219</v>
      </c>
      <c r="B2156">
        <v>9</v>
      </c>
      <c r="C2156" t="s">
        <v>55</v>
      </c>
      <c r="D2156" t="s">
        <v>81</v>
      </c>
      <c r="E2156">
        <v>0</v>
      </c>
      <c r="F2156">
        <v>13.68</v>
      </c>
      <c r="G2156">
        <v>36.54</v>
      </c>
      <c r="H2156" s="1">
        <v>44840</v>
      </c>
      <c r="I2156" s="20">
        <v>7</v>
      </c>
      <c r="J2156" s="47">
        <f>Table_Query_from_Mac10[[#This Row],[unit_price]]-(Table_Query_from_Mac10[[#This Row],[unit_price]]*(Table_Query_from_Mac10[[#This Row],[discount_pct]]/100))</f>
        <v>33.982199999999999</v>
      </c>
      <c r="K2156" s="47">
        <f>Table_Query_from_Mac10[[#This Row],[unit_cost]]</f>
        <v>13.68</v>
      </c>
      <c r="L2156" s="47">
        <f>Table_Query_from_Mac10[[#This Row],[Live-cost]]*(1+Table_Query_from_Mac10[[#This Row],[CogsIncreasebyTYPE]])</f>
        <v>13.68</v>
      </c>
      <c r="M2156" s="47">
        <f>Table_Query_from_Mac10[[#This Row],[Live-cost]]*Table_Query_from_Mac10[[#This Row],[qty_to_ship]]</f>
        <v>0</v>
      </c>
      <c r="N2156" s="47">
        <f>IF(Table_Query_from_Mac10[[#This Row],[item_no]]="KDA",-Table_Query_from_Mac10[[#This Row],[unit_price]],Table_Query_from_Mac10[[#This Row],[Net Unit]]*Table_Query_from_Mac10[[#This Row],[qty_to_ship]])</f>
        <v>0</v>
      </c>
      <c r="O2156" s="47">
        <f>SUMIFS(Summary!C:C,Summary!H:H,Table_Query_from_Mac10[[#This Row],[Juiceoc]])</f>
        <v>0</v>
      </c>
      <c r="P2156" s="47">
        <f>SUMIFS(Summary!D:D,Summary!H:H,Table_Query_from_Mac10[[#This Row],[Juiceoc]])</f>
        <v>0</v>
      </c>
      <c r="Q2156" s="47">
        <f>SUMIFS(Summary!E:E,Summary!H:H,Table_Query_from_Mac10[[#This Row],[Juiceoc]])</f>
        <v>0</v>
      </c>
      <c r="R2156" s="47">
        <f>Table_Query_from_Mac10[[#This Row],[Net Unit]]*(1+Table_Query_from_Mac10[[#This Row],[PriceIncreasebyType]])</f>
        <v>33.982199999999999</v>
      </c>
      <c r="S2156" s="47">
        <f>Table_Query_from_Mac10[[#This Row],[UnitPriceFuture]]*Table_Query_from_Mac10[[#This Row],[qtytoShipFuture]]</f>
        <v>0</v>
      </c>
      <c r="T2156" s="47">
        <f>ROUND(Table_Query_from_Mac10[[#This Row],[qty_to_ship]]*(1+Table_Query_from_Mac10[[#This Row],[VolumeIncreasebyType]]),0)</f>
        <v>0</v>
      </c>
      <c r="U2156" s="47">
        <f>Table_Query_from_Mac10[[#This Row],[qtytoShipFuture]]*Table_Query_from_Mac10[[#This Row],[Future-cost]]</f>
        <v>0</v>
      </c>
      <c r="V2156" s="47">
        <f>Table_Query_from_Mac10[[#This Row],[qtytoShipFuture]]-Table_Query_from_Mac10[[#This Row],[qty_to_ship]]</f>
        <v>0</v>
      </c>
      <c r="W2156" s="47">
        <f>Table_Query_from_Mac10[[#This Row],[UnitPriceFuture]]</f>
        <v>33.982199999999999</v>
      </c>
      <c r="X2156" s="47">
        <f>Table_Query_from_Mac10[[#This Row],[Unit Increase]]*Table_Query_from_Mac10[[#This Row],[UnitPriceFuture]]</f>
        <v>0</v>
      </c>
      <c r="Y2156" s="47">
        <f>Table_Query_from_Mac10[[#This Row],[Unit Increase]]*Table_Query_from_Mac10[[#This Row],[Future-cost]]</f>
        <v>0</v>
      </c>
      <c r="Z2156" s="47">
        <f>-(Table_Query_from_Mac10[[#This Row],[Incremental Sales]]+((Table_Query_from_Mac10[[#This Row],[Incremental Sales]]*-(SUM(Summary!$S$8:$S$9)))))*Summary!$S$18</f>
        <v>0</v>
      </c>
      <c r="AA2156" s="47">
        <f>IFERROR(Table_Query_from_Mac10[[#This Row],[Incremental Cost]]/Table_Query_from_Mac10[[#This Row],[Incremental Sales]],0)</f>
        <v>0</v>
      </c>
      <c r="AB2156" s="47">
        <f>IFERROR(Table_Query_from_Mac10[[#This Row],[TotalCostFuture]]/Table_Query_from_Mac10[[#This Row],[totalsalesFuture]],0)</f>
        <v>0</v>
      </c>
      <c r="AN2156" s="30">
        <v>0</v>
      </c>
      <c r="AO2156">
        <f t="shared" si="66"/>
        <v>0</v>
      </c>
      <c r="AQ2156" s="30">
        <v>104.4</v>
      </c>
      <c r="AR2156">
        <f t="shared" si="67"/>
        <v>36.54</v>
      </c>
    </row>
    <row r="2157" spans="1:44" x14ac:dyDescent="0.25">
      <c r="A2157">
        <v>90219</v>
      </c>
      <c r="B2157">
        <v>10</v>
      </c>
      <c r="C2157" t="s">
        <v>55</v>
      </c>
      <c r="D2157" t="s">
        <v>81</v>
      </c>
      <c r="E2157">
        <v>0</v>
      </c>
      <c r="F2157">
        <v>7.81</v>
      </c>
      <c r="G2157">
        <v>21.1</v>
      </c>
      <c r="H2157" s="1">
        <v>44840</v>
      </c>
      <c r="I2157" s="20">
        <v>7</v>
      </c>
      <c r="J2157" s="47">
        <f>Table_Query_from_Mac10[[#This Row],[unit_price]]-(Table_Query_from_Mac10[[#This Row],[unit_price]]*(Table_Query_from_Mac10[[#This Row],[discount_pct]]/100))</f>
        <v>19.623000000000001</v>
      </c>
      <c r="K2157" s="47">
        <f>Table_Query_from_Mac10[[#This Row],[unit_cost]]</f>
        <v>7.81</v>
      </c>
      <c r="L2157" s="47">
        <f>Table_Query_from_Mac10[[#This Row],[Live-cost]]*(1+Table_Query_from_Mac10[[#This Row],[CogsIncreasebyTYPE]])</f>
        <v>7.81</v>
      </c>
      <c r="M2157" s="47">
        <f>Table_Query_from_Mac10[[#This Row],[Live-cost]]*Table_Query_from_Mac10[[#This Row],[qty_to_ship]]</f>
        <v>0</v>
      </c>
      <c r="N2157" s="47">
        <f>IF(Table_Query_from_Mac10[[#This Row],[item_no]]="KDA",-Table_Query_from_Mac10[[#This Row],[unit_price]],Table_Query_from_Mac10[[#This Row],[Net Unit]]*Table_Query_from_Mac10[[#This Row],[qty_to_ship]])</f>
        <v>0</v>
      </c>
      <c r="O2157" s="47">
        <f>SUMIFS(Summary!C:C,Summary!H:H,Table_Query_from_Mac10[[#This Row],[Juiceoc]])</f>
        <v>0</v>
      </c>
      <c r="P2157" s="47">
        <f>SUMIFS(Summary!D:D,Summary!H:H,Table_Query_from_Mac10[[#This Row],[Juiceoc]])</f>
        <v>0</v>
      </c>
      <c r="Q2157" s="47">
        <f>SUMIFS(Summary!E:E,Summary!H:H,Table_Query_from_Mac10[[#This Row],[Juiceoc]])</f>
        <v>0</v>
      </c>
      <c r="R2157" s="47">
        <f>Table_Query_from_Mac10[[#This Row],[Net Unit]]*(1+Table_Query_from_Mac10[[#This Row],[PriceIncreasebyType]])</f>
        <v>19.623000000000001</v>
      </c>
      <c r="S2157" s="47">
        <f>Table_Query_from_Mac10[[#This Row],[UnitPriceFuture]]*Table_Query_from_Mac10[[#This Row],[qtytoShipFuture]]</f>
        <v>0</v>
      </c>
      <c r="T2157" s="47">
        <f>ROUND(Table_Query_from_Mac10[[#This Row],[qty_to_ship]]*(1+Table_Query_from_Mac10[[#This Row],[VolumeIncreasebyType]]),0)</f>
        <v>0</v>
      </c>
      <c r="U2157" s="47">
        <f>Table_Query_from_Mac10[[#This Row],[qtytoShipFuture]]*Table_Query_from_Mac10[[#This Row],[Future-cost]]</f>
        <v>0</v>
      </c>
      <c r="V2157" s="47">
        <f>Table_Query_from_Mac10[[#This Row],[qtytoShipFuture]]-Table_Query_from_Mac10[[#This Row],[qty_to_ship]]</f>
        <v>0</v>
      </c>
      <c r="W2157" s="47">
        <f>Table_Query_from_Mac10[[#This Row],[UnitPriceFuture]]</f>
        <v>19.623000000000001</v>
      </c>
      <c r="X2157" s="47">
        <f>Table_Query_from_Mac10[[#This Row],[Unit Increase]]*Table_Query_from_Mac10[[#This Row],[UnitPriceFuture]]</f>
        <v>0</v>
      </c>
      <c r="Y2157" s="47">
        <f>Table_Query_from_Mac10[[#This Row],[Unit Increase]]*Table_Query_from_Mac10[[#This Row],[Future-cost]]</f>
        <v>0</v>
      </c>
      <c r="Z2157" s="47">
        <f>-(Table_Query_from_Mac10[[#This Row],[Incremental Sales]]+((Table_Query_from_Mac10[[#This Row],[Incremental Sales]]*-(SUM(Summary!$S$8:$S$9)))))*Summary!$S$18</f>
        <v>0</v>
      </c>
      <c r="AA2157" s="47">
        <f>IFERROR(Table_Query_from_Mac10[[#This Row],[Incremental Cost]]/Table_Query_from_Mac10[[#This Row],[Incremental Sales]],0)</f>
        <v>0</v>
      </c>
      <c r="AB2157" s="47">
        <f>IFERROR(Table_Query_from_Mac10[[#This Row],[TotalCostFuture]]/Table_Query_from_Mac10[[#This Row],[totalsalesFuture]],0)</f>
        <v>0</v>
      </c>
      <c r="AN2157" s="31">
        <v>0</v>
      </c>
      <c r="AO2157">
        <f t="shared" si="66"/>
        <v>0</v>
      </c>
      <c r="AQ2157" s="31">
        <v>60.28</v>
      </c>
      <c r="AR2157">
        <f t="shared" si="67"/>
        <v>21.1</v>
      </c>
    </row>
    <row r="2158" spans="1:44" x14ac:dyDescent="0.25">
      <c r="A2158">
        <v>90219</v>
      </c>
      <c r="B2158">
        <v>11</v>
      </c>
      <c r="C2158" t="s">
        <v>55</v>
      </c>
      <c r="D2158" t="s">
        <v>81</v>
      </c>
      <c r="E2158">
        <v>0</v>
      </c>
      <c r="F2158">
        <v>8.64</v>
      </c>
      <c r="G2158">
        <v>22.99</v>
      </c>
      <c r="H2158" s="1">
        <v>44840</v>
      </c>
      <c r="I2158" s="20">
        <v>7</v>
      </c>
      <c r="J2158" s="47">
        <f>Table_Query_from_Mac10[[#This Row],[unit_price]]-(Table_Query_from_Mac10[[#This Row],[unit_price]]*(Table_Query_from_Mac10[[#This Row],[discount_pct]]/100))</f>
        <v>21.380699999999997</v>
      </c>
      <c r="K2158" s="47">
        <f>Table_Query_from_Mac10[[#This Row],[unit_cost]]</f>
        <v>8.64</v>
      </c>
      <c r="L2158" s="47">
        <f>Table_Query_from_Mac10[[#This Row],[Live-cost]]*(1+Table_Query_from_Mac10[[#This Row],[CogsIncreasebyTYPE]])</f>
        <v>8.64</v>
      </c>
      <c r="M2158" s="47">
        <f>Table_Query_from_Mac10[[#This Row],[Live-cost]]*Table_Query_from_Mac10[[#This Row],[qty_to_ship]]</f>
        <v>0</v>
      </c>
      <c r="N2158" s="47">
        <f>IF(Table_Query_from_Mac10[[#This Row],[item_no]]="KDA",-Table_Query_from_Mac10[[#This Row],[unit_price]],Table_Query_from_Mac10[[#This Row],[Net Unit]]*Table_Query_from_Mac10[[#This Row],[qty_to_ship]])</f>
        <v>0</v>
      </c>
      <c r="O2158" s="47">
        <f>SUMIFS(Summary!C:C,Summary!H:H,Table_Query_from_Mac10[[#This Row],[Juiceoc]])</f>
        <v>0</v>
      </c>
      <c r="P2158" s="47">
        <f>SUMIFS(Summary!D:D,Summary!H:H,Table_Query_from_Mac10[[#This Row],[Juiceoc]])</f>
        <v>0</v>
      </c>
      <c r="Q2158" s="47">
        <f>SUMIFS(Summary!E:E,Summary!H:H,Table_Query_from_Mac10[[#This Row],[Juiceoc]])</f>
        <v>0</v>
      </c>
      <c r="R2158" s="47">
        <f>Table_Query_from_Mac10[[#This Row],[Net Unit]]*(1+Table_Query_from_Mac10[[#This Row],[PriceIncreasebyType]])</f>
        <v>21.380699999999997</v>
      </c>
      <c r="S2158" s="47">
        <f>Table_Query_from_Mac10[[#This Row],[UnitPriceFuture]]*Table_Query_from_Mac10[[#This Row],[qtytoShipFuture]]</f>
        <v>0</v>
      </c>
      <c r="T2158" s="47">
        <f>ROUND(Table_Query_from_Mac10[[#This Row],[qty_to_ship]]*(1+Table_Query_from_Mac10[[#This Row],[VolumeIncreasebyType]]),0)</f>
        <v>0</v>
      </c>
      <c r="U2158" s="47">
        <f>Table_Query_from_Mac10[[#This Row],[qtytoShipFuture]]*Table_Query_from_Mac10[[#This Row],[Future-cost]]</f>
        <v>0</v>
      </c>
      <c r="V2158" s="47">
        <f>Table_Query_from_Mac10[[#This Row],[qtytoShipFuture]]-Table_Query_from_Mac10[[#This Row],[qty_to_ship]]</f>
        <v>0</v>
      </c>
      <c r="W2158" s="47">
        <f>Table_Query_from_Mac10[[#This Row],[UnitPriceFuture]]</f>
        <v>21.380699999999997</v>
      </c>
      <c r="X2158" s="47">
        <f>Table_Query_from_Mac10[[#This Row],[Unit Increase]]*Table_Query_from_Mac10[[#This Row],[UnitPriceFuture]]</f>
        <v>0</v>
      </c>
      <c r="Y2158" s="47">
        <f>Table_Query_from_Mac10[[#This Row],[Unit Increase]]*Table_Query_from_Mac10[[#This Row],[Future-cost]]</f>
        <v>0</v>
      </c>
      <c r="Z2158" s="47">
        <f>-(Table_Query_from_Mac10[[#This Row],[Incremental Sales]]+((Table_Query_from_Mac10[[#This Row],[Incremental Sales]]*-(SUM(Summary!$S$8:$S$9)))))*Summary!$S$18</f>
        <v>0</v>
      </c>
      <c r="AA2158" s="47">
        <f>IFERROR(Table_Query_from_Mac10[[#This Row],[Incremental Cost]]/Table_Query_from_Mac10[[#This Row],[Incremental Sales]],0)</f>
        <v>0</v>
      </c>
      <c r="AB2158" s="47">
        <f>IFERROR(Table_Query_from_Mac10[[#This Row],[TotalCostFuture]]/Table_Query_from_Mac10[[#This Row],[totalsalesFuture]],0)</f>
        <v>0</v>
      </c>
      <c r="AN2158" s="30">
        <v>0</v>
      </c>
      <c r="AO2158">
        <f t="shared" si="66"/>
        <v>0</v>
      </c>
      <c r="AQ2158" s="30">
        <v>65.680000000000007</v>
      </c>
      <c r="AR2158">
        <f t="shared" si="67"/>
        <v>22.99</v>
      </c>
    </row>
    <row r="2159" spans="1:44" x14ac:dyDescent="0.25">
      <c r="A2159">
        <v>90219</v>
      </c>
      <c r="B2159">
        <v>12</v>
      </c>
      <c r="C2159" t="s">
        <v>55</v>
      </c>
      <c r="D2159" t="s">
        <v>81</v>
      </c>
      <c r="E2159">
        <v>0</v>
      </c>
      <c r="F2159">
        <v>4.68</v>
      </c>
      <c r="G2159">
        <v>13.3</v>
      </c>
      <c r="H2159" s="1">
        <v>44840</v>
      </c>
      <c r="I2159" s="20">
        <v>0</v>
      </c>
      <c r="J2159" s="47">
        <f>Table_Query_from_Mac10[[#This Row],[unit_price]]-(Table_Query_from_Mac10[[#This Row],[unit_price]]*(Table_Query_from_Mac10[[#This Row],[discount_pct]]/100))</f>
        <v>13.3</v>
      </c>
      <c r="K2159" s="47">
        <f>Table_Query_from_Mac10[[#This Row],[unit_cost]]</f>
        <v>4.68</v>
      </c>
      <c r="L2159" s="47">
        <f>Table_Query_from_Mac10[[#This Row],[Live-cost]]*(1+Table_Query_from_Mac10[[#This Row],[CogsIncreasebyTYPE]])</f>
        <v>4.68</v>
      </c>
      <c r="M2159" s="47">
        <f>Table_Query_from_Mac10[[#This Row],[Live-cost]]*Table_Query_from_Mac10[[#This Row],[qty_to_ship]]</f>
        <v>0</v>
      </c>
      <c r="N2159" s="47">
        <f>IF(Table_Query_from_Mac10[[#This Row],[item_no]]="KDA",-Table_Query_from_Mac10[[#This Row],[unit_price]],Table_Query_from_Mac10[[#This Row],[Net Unit]]*Table_Query_from_Mac10[[#This Row],[qty_to_ship]])</f>
        <v>0</v>
      </c>
      <c r="O2159" s="47">
        <f>SUMIFS(Summary!C:C,Summary!H:H,Table_Query_from_Mac10[[#This Row],[Juiceoc]])</f>
        <v>0</v>
      </c>
      <c r="P2159" s="47">
        <f>SUMIFS(Summary!D:D,Summary!H:H,Table_Query_from_Mac10[[#This Row],[Juiceoc]])</f>
        <v>0</v>
      </c>
      <c r="Q2159" s="47">
        <f>SUMIFS(Summary!E:E,Summary!H:H,Table_Query_from_Mac10[[#This Row],[Juiceoc]])</f>
        <v>0</v>
      </c>
      <c r="R2159" s="47">
        <f>Table_Query_from_Mac10[[#This Row],[Net Unit]]*(1+Table_Query_from_Mac10[[#This Row],[PriceIncreasebyType]])</f>
        <v>13.3</v>
      </c>
      <c r="S2159" s="47">
        <f>Table_Query_from_Mac10[[#This Row],[UnitPriceFuture]]*Table_Query_from_Mac10[[#This Row],[qtytoShipFuture]]</f>
        <v>0</v>
      </c>
      <c r="T2159" s="47">
        <f>ROUND(Table_Query_from_Mac10[[#This Row],[qty_to_ship]]*(1+Table_Query_from_Mac10[[#This Row],[VolumeIncreasebyType]]),0)</f>
        <v>0</v>
      </c>
      <c r="U2159" s="47">
        <f>Table_Query_from_Mac10[[#This Row],[qtytoShipFuture]]*Table_Query_from_Mac10[[#This Row],[Future-cost]]</f>
        <v>0</v>
      </c>
      <c r="V2159" s="47">
        <f>Table_Query_from_Mac10[[#This Row],[qtytoShipFuture]]-Table_Query_from_Mac10[[#This Row],[qty_to_ship]]</f>
        <v>0</v>
      </c>
      <c r="W2159" s="47">
        <f>Table_Query_from_Mac10[[#This Row],[UnitPriceFuture]]</f>
        <v>13.3</v>
      </c>
      <c r="X2159" s="47">
        <f>Table_Query_from_Mac10[[#This Row],[Unit Increase]]*Table_Query_from_Mac10[[#This Row],[UnitPriceFuture]]</f>
        <v>0</v>
      </c>
      <c r="Y2159" s="47">
        <f>Table_Query_from_Mac10[[#This Row],[Unit Increase]]*Table_Query_from_Mac10[[#This Row],[Future-cost]]</f>
        <v>0</v>
      </c>
      <c r="Z2159" s="47">
        <f>-(Table_Query_from_Mac10[[#This Row],[Incremental Sales]]+((Table_Query_from_Mac10[[#This Row],[Incremental Sales]]*-(SUM(Summary!$S$8:$S$9)))))*Summary!$S$18</f>
        <v>0</v>
      </c>
      <c r="AA2159" s="47">
        <f>IFERROR(Table_Query_from_Mac10[[#This Row],[Incremental Cost]]/Table_Query_from_Mac10[[#This Row],[Incremental Sales]],0)</f>
        <v>0</v>
      </c>
      <c r="AB2159" s="47">
        <f>IFERROR(Table_Query_from_Mac10[[#This Row],[TotalCostFuture]]/Table_Query_from_Mac10[[#This Row],[totalsalesFuture]],0)</f>
        <v>0</v>
      </c>
      <c r="AN2159" s="31">
        <v>0</v>
      </c>
      <c r="AO2159">
        <f t="shared" si="66"/>
        <v>0</v>
      </c>
      <c r="AQ2159" s="31">
        <v>38</v>
      </c>
      <c r="AR2159">
        <f t="shared" si="67"/>
        <v>13.3</v>
      </c>
    </row>
    <row r="2160" spans="1:44" x14ac:dyDescent="0.25">
      <c r="A2160">
        <v>90219</v>
      </c>
      <c r="B2160">
        <v>1</v>
      </c>
      <c r="C2160" t="s">
        <v>55</v>
      </c>
      <c r="D2160" t="s">
        <v>81</v>
      </c>
      <c r="E2160">
        <v>7</v>
      </c>
      <c r="F2160">
        <v>4.53</v>
      </c>
      <c r="G2160">
        <v>10.86</v>
      </c>
      <c r="H2160" s="1">
        <v>44853</v>
      </c>
      <c r="I2160" s="20">
        <v>7</v>
      </c>
      <c r="J2160" s="47">
        <f>Table_Query_from_Mac10[[#This Row],[unit_price]]-(Table_Query_from_Mac10[[#This Row],[unit_price]]*(Table_Query_from_Mac10[[#This Row],[discount_pct]]/100))</f>
        <v>10.0998</v>
      </c>
      <c r="K2160" s="47">
        <f>Table_Query_from_Mac10[[#This Row],[unit_cost]]</f>
        <v>4.53</v>
      </c>
      <c r="L2160" s="47">
        <f>Table_Query_from_Mac10[[#This Row],[Live-cost]]*(1+Table_Query_from_Mac10[[#This Row],[CogsIncreasebyTYPE]])</f>
        <v>4.53</v>
      </c>
      <c r="M2160" s="47">
        <f>Table_Query_from_Mac10[[#This Row],[Live-cost]]*Table_Query_from_Mac10[[#This Row],[qty_to_ship]]</f>
        <v>31.71</v>
      </c>
      <c r="N2160" s="47">
        <f>IF(Table_Query_from_Mac10[[#This Row],[item_no]]="KDA",-Table_Query_from_Mac10[[#This Row],[unit_price]],Table_Query_from_Mac10[[#This Row],[Net Unit]]*Table_Query_from_Mac10[[#This Row],[qty_to_ship]])</f>
        <v>70.698599999999999</v>
      </c>
      <c r="O2160" s="47">
        <f>SUMIFS(Summary!C:C,Summary!H:H,Table_Query_from_Mac10[[#This Row],[Juiceoc]])</f>
        <v>0</v>
      </c>
      <c r="P2160" s="47">
        <f>SUMIFS(Summary!D:D,Summary!H:H,Table_Query_from_Mac10[[#This Row],[Juiceoc]])</f>
        <v>0</v>
      </c>
      <c r="Q2160" s="47">
        <f>SUMIFS(Summary!E:E,Summary!H:H,Table_Query_from_Mac10[[#This Row],[Juiceoc]])</f>
        <v>0</v>
      </c>
      <c r="R2160" s="47">
        <f>Table_Query_from_Mac10[[#This Row],[Net Unit]]*(1+Table_Query_from_Mac10[[#This Row],[PriceIncreasebyType]])</f>
        <v>10.0998</v>
      </c>
      <c r="S2160" s="47">
        <f>Table_Query_from_Mac10[[#This Row],[UnitPriceFuture]]*Table_Query_from_Mac10[[#This Row],[qtytoShipFuture]]</f>
        <v>70.698599999999999</v>
      </c>
      <c r="T2160" s="47">
        <f>ROUND(Table_Query_from_Mac10[[#This Row],[qty_to_ship]]*(1+Table_Query_from_Mac10[[#This Row],[VolumeIncreasebyType]]),0)</f>
        <v>7</v>
      </c>
      <c r="U2160" s="47">
        <f>Table_Query_from_Mac10[[#This Row],[qtytoShipFuture]]*Table_Query_from_Mac10[[#This Row],[Future-cost]]</f>
        <v>31.71</v>
      </c>
      <c r="V2160" s="47">
        <f>Table_Query_from_Mac10[[#This Row],[qtytoShipFuture]]-Table_Query_from_Mac10[[#This Row],[qty_to_ship]]</f>
        <v>0</v>
      </c>
      <c r="W2160" s="47">
        <f>Table_Query_from_Mac10[[#This Row],[UnitPriceFuture]]</f>
        <v>10.0998</v>
      </c>
      <c r="X2160" s="47">
        <f>Table_Query_from_Mac10[[#This Row],[Unit Increase]]*Table_Query_from_Mac10[[#This Row],[UnitPriceFuture]]</f>
        <v>0</v>
      </c>
      <c r="Y2160" s="47">
        <f>Table_Query_from_Mac10[[#This Row],[Unit Increase]]*Table_Query_from_Mac10[[#This Row],[Future-cost]]</f>
        <v>0</v>
      </c>
      <c r="Z2160" s="47">
        <f>-(Table_Query_from_Mac10[[#This Row],[Incremental Sales]]+((Table_Query_from_Mac10[[#This Row],[Incremental Sales]]*-(SUM(Summary!$S$8:$S$9)))))*Summary!$S$18</f>
        <v>0</v>
      </c>
      <c r="AA2160" s="47">
        <f>IFERROR(Table_Query_from_Mac10[[#This Row],[Incremental Cost]]/Table_Query_from_Mac10[[#This Row],[Incremental Sales]],0)</f>
        <v>0</v>
      </c>
      <c r="AB2160" s="47">
        <f>IFERROR(Table_Query_from_Mac10[[#This Row],[TotalCostFuture]]/Table_Query_from_Mac10[[#This Row],[totalsalesFuture]],0)</f>
        <v>0.44852373314323057</v>
      </c>
      <c r="AN2160" s="30">
        <v>25</v>
      </c>
      <c r="AO2160">
        <f t="shared" si="66"/>
        <v>7</v>
      </c>
      <c r="AQ2160" s="30">
        <v>31.03</v>
      </c>
      <c r="AR2160">
        <f t="shared" si="67"/>
        <v>10.86</v>
      </c>
    </row>
    <row r="2161" spans="1:44" x14ac:dyDescent="0.25">
      <c r="A2161">
        <v>90219</v>
      </c>
      <c r="B2161">
        <v>2</v>
      </c>
      <c r="C2161" t="s">
        <v>55</v>
      </c>
      <c r="D2161" t="s">
        <v>81</v>
      </c>
      <c r="E2161">
        <v>7</v>
      </c>
      <c r="F2161">
        <v>4.8499999999999996</v>
      </c>
      <c r="G2161">
        <v>12.21</v>
      </c>
      <c r="H2161" s="1">
        <v>44853</v>
      </c>
      <c r="I2161" s="20">
        <v>7</v>
      </c>
      <c r="J2161" s="47">
        <f>Table_Query_from_Mac10[[#This Row],[unit_price]]-(Table_Query_from_Mac10[[#This Row],[unit_price]]*(Table_Query_from_Mac10[[#This Row],[discount_pct]]/100))</f>
        <v>11.355300000000002</v>
      </c>
      <c r="K2161" s="47">
        <f>Table_Query_from_Mac10[[#This Row],[unit_cost]]</f>
        <v>4.8499999999999996</v>
      </c>
      <c r="L2161" s="47">
        <f>Table_Query_from_Mac10[[#This Row],[Live-cost]]*(1+Table_Query_from_Mac10[[#This Row],[CogsIncreasebyTYPE]])</f>
        <v>4.8499999999999996</v>
      </c>
      <c r="M2161" s="47">
        <f>Table_Query_from_Mac10[[#This Row],[Live-cost]]*Table_Query_from_Mac10[[#This Row],[qty_to_ship]]</f>
        <v>33.949999999999996</v>
      </c>
      <c r="N2161" s="47">
        <f>IF(Table_Query_from_Mac10[[#This Row],[item_no]]="KDA",-Table_Query_from_Mac10[[#This Row],[unit_price]],Table_Query_from_Mac10[[#This Row],[Net Unit]]*Table_Query_from_Mac10[[#This Row],[qty_to_ship]])</f>
        <v>79.487100000000012</v>
      </c>
      <c r="O2161" s="47">
        <f>SUMIFS(Summary!C:C,Summary!H:H,Table_Query_from_Mac10[[#This Row],[Juiceoc]])</f>
        <v>0</v>
      </c>
      <c r="P2161" s="47">
        <f>SUMIFS(Summary!D:D,Summary!H:H,Table_Query_from_Mac10[[#This Row],[Juiceoc]])</f>
        <v>0</v>
      </c>
      <c r="Q2161" s="47">
        <f>SUMIFS(Summary!E:E,Summary!H:H,Table_Query_from_Mac10[[#This Row],[Juiceoc]])</f>
        <v>0</v>
      </c>
      <c r="R2161" s="47">
        <f>Table_Query_from_Mac10[[#This Row],[Net Unit]]*(1+Table_Query_from_Mac10[[#This Row],[PriceIncreasebyType]])</f>
        <v>11.355300000000002</v>
      </c>
      <c r="S2161" s="47">
        <f>Table_Query_from_Mac10[[#This Row],[UnitPriceFuture]]*Table_Query_from_Mac10[[#This Row],[qtytoShipFuture]]</f>
        <v>79.487100000000012</v>
      </c>
      <c r="T2161" s="47">
        <f>ROUND(Table_Query_from_Mac10[[#This Row],[qty_to_ship]]*(1+Table_Query_from_Mac10[[#This Row],[VolumeIncreasebyType]]),0)</f>
        <v>7</v>
      </c>
      <c r="U2161" s="47">
        <f>Table_Query_from_Mac10[[#This Row],[qtytoShipFuture]]*Table_Query_from_Mac10[[#This Row],[Future-cost]]</f>
        <v>33.949999999999996</v>
      </c>
      <c r="V2161" s="47">
        <f>Table_Query_from_Mac10[[#This Row],[qtytoShipFuture]]-Table_Query_from_Mac10[[#This Row],[qty_to_ship]]</f>
        <v>0</v>
      </c>
      <c r="W2161" s="47">
        <f>Table_Query_from_Mac10[[#This Row],[UnitPriceFuture]]</f>
        <v>11.355300000000002</v>
      </c>
      <c r="X2161" s="47">
        <f>Table_Query_from_Mac10[[#This Row],[Unit Increase]]*Table_Query_from_Mac10[[#This Row],[UnitPriceFuture]]</f>
        <v>0</v>
      </c>
      <c r="Y2161" s="47">
        <f>Table_Query_from_Mac10[[#This Row],[Unit Increase]]*Table_Query_from_Mac10[[#This Row],[Future-cost]]</f>
        <v>0</v>
      </c>
      <c r="Z2161" s="47">
        <f>-(Table_Query_from_Mac10[[#This Row],[Incremental Sales]]+((Table_Query_from_Mac10[[#This Row],[Incremental Sales]]*-(SUM(Summary!$S$8:$S$9)))))*Summary!$S$18</f>
        <v>0</v>
      </c>
      <c r="AA2161" s="47">
        <f>IFERROR(Table_Query_from_Mac10[[#This Row],[Incremental Cost]]/Table_Query_from_Mac10[[#This Row],[Incremental Sales]],0)</f>
        <v>0</v>
      </c>
      <c r="AB2161" s="47">
        <f>IFERROR(Table_Query_from_Mac10[[#This Row],[TotalCostFuture]]/Table_Query_from_Mac10[[#This Row],[totalsalesFuture]],0)</f>
        <v>0.42711333033913668</v>
      </c>
      <c r="AN2161" s="31">
        <v>25</v>
      </c>
      <c r="AO2161">
        <f t="shared" si="66"/>
        <v>7</v>
      </c>
      <c r="AQ2161" s="31">
        <v>34.89</v>
      </c>
      <c r="AR2161">
        <f t="shared" si="67"/>
        <v>12.21</v>
      </c>
    </row>
    <row r="2162" spans="1:44" x14ac:dyDescent="0.25">
      <c r="A2162">
        <v>90219</v>
      </c>
      <c r="B2162">
        <v>3</v>
      </c>
      <c r="C2162" t="s">
        <v>55</v>
      </c>
      <c r="D2162" t="s">
        <v>81</v>
      </c>
      <c r="E2162">
        <v>4</v>
      </c>
      <c r="F2162">
        <v>5.81</v>
      </c>
      <c r="G2162">
        <v>14.47</v>
      </c>
      <c r="H2162" s="1">
        <v>44853</v>
      </c>
      <c r="I2162" s="20">
        <v>7</v>
      </c>
      <c r="J2162" s="47">
        <f>Table_Query_from_Mac10[[#This Row],[unit_price]]-(Table_Query_from_Mac10[[#This Row],[unit_price]]*(Table_Query_from_Mac10[[#This Row],[discount_pct]]/100))</f>
        <v>13.457100000000001</v>
      </c>
      <c r="K2162" s="47">
        <f>Table_Query_from_Mac10[[#This Row],[unit_cost]]</f>
        <v>5.81</v>
      </c>
      <c r="L2162" s="47">
        <f>Table_Query_from_Mac10[[#This Row],[Live-cost]]*(1+Table_Query_from_Mac10[[#This Row],[CogsIncreasebyTYPE]])</f>
        <v>5.81</v>
      </c>
      <c r="M2162" s="47">
        <f>Table_Query_from_Mac10[[#This Row],[Live-cost]]*Table_Query_from_Mac10[[#This Row],[qty_to_ship]]</f>
        <v>23.24</v>
      </c>
      <c r="N2162" s="47">
        <f>IF(Table_Query_from_Mac10[[#This Row],[item_no]]="KDA",-Table_Query_from_Mac10[[#This Row],[unit_price]],Table_Query_from_Mac10[[#This Row],[Net Unit]]*Table_Query_from_Mac10[[#This Row],[qty_to_ship]])</f>
        <v>53.828400000000002</v>
      </c>
      <c r="O2162" s="47">
        <f>SUMIFS(Summary!C:C,Summary!H:H,Table_Query_from_Mac10[[#This Row],[Juiceoc]])</f>
        <v>0</v>
      </c>
      <c r="P2162" s="47">
        <f>SUMIFS(Summary!D:D,Summary!H:H,Table_Query_from_Mac10[[#This Row],[Juiceoc]])</f>
        <v>0</v>
      </c>
      <c r="Q2162" s="47">
        <f>SUMIFS(Summary!E:E,Summary!H:H,Table_Query_from_Mac10[[#This Row],[Juiceoc]])</f>
        <v>0</v>
      </c>
      <c r="R2162" s="47">
        <f>Table_Query_from_Mac10[[#This Row],[Net Unit]]*(1+Table_Query_from_Mac10[[#This Row],[PriceIncreasebyType]])</f>
        <v>13.457100000000001</v>
      </c>
      <c r="S2162" s="47">
        <f>Table_Query_from_Mac10[[#This Row],[UnitPriceFuture]]*Table_Query_from_Mac10[[#This Row],[qtytoShipFuture]]</f>
        <v>53.828400000000002</v>
      </c>
      <c r="T2162" s="47">
        <f>ROUND(Table_Query_from_Mac10[[#This Row],[qty_to_ship]]*(1+Table_Query_from_Mac10[[#This Row],[VolumeIncreasebyType]]),0)</f>
        <v>4</v>
      </c>
      <c r="U2162" s="47">
        <f>Table_Query_from_Mac10[[#This Row],[qtytoShipFuture]]*Table_Query_from_Mac10[[#This Row],[Future-cost]]</f>
        <v>23.24</v>
      </c>
      <c r="V2162" s="47">
        <f>Table_Query_from_Mac10[[#This Row],[qtytoShipFuture]]-Table_Query_from_Mac10[[#This Row],[qty_to_ship]]</f>
        <v>0</v>
      </c>
      <c r="W2162" s="47">
        <f>Table_Query_from_Mac10[[#This Row],[UnitPriceFuture]]</f>
        <v>13.457100000000001</v>
      </c>
      <c r="X2162" s="47">
        <f>Table_Query_from_Mac10[[#This Row],[Unit Increase]]*Table_Query_from_Mac10[[#This Row],[UnitPriceFuture]]</f>
        <v>0</v>
      </c>
      <c r="Y2162" s="47">
        <f>Table_Query_from_Mac10[[#This Row],[Unit Increase]]*Table_Query_from_Mac10[[#This Row],[Future-cost]]</f>
        <v>0</v>
      </c>
      <c r="Z2162" s="47">
        <f>-(Table_Query_from_Mac10[[#This Row],[Incremental Sales]]+((Table_Query_from_Mac10[[#This Row],[Incremental Sales]]*-(SUM(Summary!$S$8:$S$9)))))*Summary!$S$18</f>
        <v>0</v>
      </c>
      <c r="AA2162" s="47">
        <f>IFERROR(Table_Query_from_Mac10[[#This Row],[Incremental Cost]]/Table_Query_from_Mac10[[#This Row],[Incremental Sales]],0)</f>
        <v>0</v>
      </c>
      <c r="AB2162" s="47">
        <f>IFERROR(Table_Query_from_Mac10[[#This Row],[TotalCostFuture]]/Table_Query_from_Mac10[[#This Row],[totalsalesFuture]],0)</f>
        <v>0.43174235162107732</v>
      </c>
      <c r="AN2162" s="30">
        <v>16</v>
      </c>
      <c r="AO2162">
        <f t="shared" si="66"/>
        <v>4</v>
      </c>
      <c r="AQ2162" s="30">
        <v>41.35</v>
      </c>
      <c r="AR2162">
        <f t="shared" si="67"/>
        <v>14.47</v>
      </c>
    </row>
    <row r="2163" spans="1:44" x14ac:dyDescent="0.25">
      <c r="A2163">
        <v>90219</v>
      </c>
      <c r="B2163">
        <v>4</v>
      </c>
      <c r="C2163" t="s">
        <v>55</v>
      </c>
      <c r="D2163" t="s">
        <v>81</v>
      </c>
      <c r="E2163">
        <v>4</v>
      </c>
      <c r="F2163">
        <v>6.38</v>
      </c>
      <c r="G2163">
        <v>16.420000000000002</v>
      </c>
      <c r="H2163" s="1">
        <v>44853</v>
      </c>
      <c r="I2163" s="20">
        <v>7</v>
      </c>
      <c r="J2163" s="47">
        <f>Table_Query_from_Mac10[[#This Row],[unit_price]]-(Table_Query_from_Mac10[[#This Row],[unit_price]]*(Table_Query_from_Mac10[[#This Row],[discount_pct]]/100))</f>
        <v>15.270600000000002</v>
      </c>
      <c r="K2163" s="47">
        <f>Table_Query_from_Mac10[[#This Row],[unit_cost]]</f>
        <v>6.38</v>
      </c>
      <c r="L2163" s="47">
        <f>Table_Query_from_Mac10[[#This Row],[Live-cost]]*(1+Table_Query_from_Mac10[[#This Row],[CogsIncreasebyTYPE]])</f>
        <v>6.38</v>
      </c>
      <c r="M2163" s="47">
        <f>Table_Query_from_Mac10[[#This Row],[Live-cost]]*Table_Query_from_Mac10[[#This Row],[qty_to_ship]]</f>
        <v>25.52</v>
      </c>
      <c r="N2163" s="47">
        <f>IF(Table_Query_from_Mac10[[#This Row],[item_no]]="KDA",-Table_Query_from_Mac10[[#This Row],[unit_price]],Table_Query_from_Mac10[[#This Row],[Net Unit]]*Table_Query_from_Mac10[[#This Row],[qty_to_ship]])</f>
        <v>61.082400000000007</v>
      </c>
      <c r="O2163" s="47">
        <f>SUMIFS(Summary!C:C,Summary!H:H,Table_Query_from_Mac10[[#This Row],[Juiceoc]])</f>
        <v>0</v>
      </c>
      <c r="P2163" s="47">
        <f>SUMIFS(Summary!D:D,Summary!H:H,Table_Query_from_Mac10[[#This Row],[Juiceoc]])</f>
        <v>0</v>
      </c>
      <c r="Q2163" s="47">
        <f>SUMIFS(Summary!E:E,Summary!H:H,Table_Query_from_Mac10[[#This Row],[Juiceoc]])</f>
        <v>0</v>
      </c>
      <c r="R2163" s="47">
        <f>Table_Query_from_Mac10[[#This Row],[Net Unit]]*(1+Table_Query_from_Mac10[[#This Row],[PriceIncreasebyType]])</f>
        <v>15.270600000000002</v>
      </c>
      <c r="S2163" s="47">
        <f>Table_Query_from_Mac10[[#This Row],[UnitPriceFuture]]*Table_Query_from_Mac10[[#This Row],[qtytoShipFuture]]</f>
        <v>61.082400000000007</v>
      </c>
      <c r="T2163" s="47">
        <f>ROUND(Table_Query_from_Mac10[[#This Row],[qty_to_ship]]*(1+Table_Query_from_Mac10[[#This Row],[VolumeIncreasebyType]]),0)</f>
        <v>4</v>
      </c>
      <c r="U2163" s="47">
        <f>Table_Query_from_Mac10[[#This Row],[qtytoShipFuture]]*Table_Query_from_Mac10[[#This Row],[Future-cost]]</f>
        <v>25.52</v>
      </c>
      <c r="V2163" s="47">
        <f>Table_Query_from_Mac10[[#This Row],[qtytoShipFuture]]-Table_Query_from_Mac10[[#This Row],[qty_to_ship]]</f>
        <v>0</v>
      </c>
      <c r="W2163" s="47">
        <f>Table_Query_from_Mac10[[#This Row],[UnitPriceFuture]]</f>
        <v>15.270600000000002</v>
      </c>
      <c r="X2163" s="47">
        <f>Table_Query_from_Mac10[[#This Row],[Unit Increase]]*Table_Query_from_Mac10[[#This Row],[UnitPriceFuture]]</f>
        <v>0</v>
      </c>
      <c r="Y2163" s="47">
        <f>Table_Query_from_Mac10[[#This Row],[Unit Increase]]*Table_Query_from_Mac10[[#This Row],[Future-cost]]</f>
        <v>0</v>
      </c>
      <c r="Z2163" s="47">
        <f>-(Table_Query_from_Mac10[[#This Row],[Incremental Sales]]+((Table_Query_from_Mac10[[#This Row],[Incremental Sales]]*-(SUM(Summary!$S$8:$S$9)))))*Summary!$S$18</f>
        <v>0</v>
      </c>
      <c r="AA2163" s="47">
        <f>IFERROR(Table_Query_from_Mac10[[#This Row],[Incremental Cost]]/Table_Query_from_Mac10[[#This Row],[Incremental Sales]],0)</f>
        <v>0</v>
      </c>
      <c r="AB2163" s="47">
        <f>IFERROR(Table_Query_from_Mac10[[#This Row],[TotalCostFuture]]/Table_Query_from_Mac10[[#This Row],[totalsalesFuture]],0)</f>
        <v>0.41779628829253596</v>
      </c>
      <c r="AN2163" s="31">
        <v>16</v>
      </c>
      <c r="AO2163">
        <f t="shared" si="66"/>
        <v>4</v>
      </c>
      <c r="AQ2163" s="31">
        <v>46.9</v>
      </c>
      <c r="AR2163">
        <f t="shared" si="67"/>
        <v>16.420000000000002</v>
      </c>
    </row>
    <row r="2164" spans="1:44" x14ac:dyDescent="0.25">
      <c r="A2164">
        <v>90219</v>
      </c>
      <c r="B2164">
        <v>5</v>
      </c>
      <c r="C2164" t="s">
        <v>55</v>
      </c>
      <c r="D2164" t="s">
        <v>81</v>
      </c>
      <c r="E2164">
        <v>3</v>
      </c>
      <c r="F2164">
        <v>7.17</v>
      </c>
      <c r="G2164">
        <v>18.14</v>
      </c>
      <c r="H2164" s="1">
        <v>44853</v>
      </c>
      <c r="I2164" s="20">
        <v>7</v>
      </c>
      <c r="J2164" s="47">
        <f>Table_Query_from_Mac10[[#This Row],[unit_price]]-(Table_Query_from_Mac10[[#This Row],[unit_price]]*(Table_Query_from_Mac10[[#This Row],[discount_pct]]/100))</f>
        <v>16.870200000000001</v>
      </c>
      <c r="K2164" s="47">
        <f>Table_Query_from_Mac10[[#This Row],[unit_cost]]</f>
        <v>7.17</v>
      </c>
      <c r="L2164" s="47">
        <f>Table_Query_from_Mac10[[#This Row],[Live-cost]]*(1+Table_Query_from_Mac10[[#This Row],[CogsIncreasebyTYPE]])</f>
        <v>7.17</v>
      </c>
      <c r="M2164" s="47">
        <f>Table_Query_from_Mac10[[#This Row],[Live-cost]]*Table_Query_from_Mac10[[#This Row],[qty_to_ship]]</f>
        <v>21.509999999999998</v>
      </c>
      <c r="N2164" s="47">
        <f>IF(Table_Query_from_Mac10[[#This Row],[item_no]]="KDA",-Table_Query_from_Mac10[[#This Row],[unit_price]],Table_Query_from_Mac10[[#This Row],[Net Unit]]*Table_Query_from_Mac10[[#This Row],[qty_to_ship]])</f>
        <v>50.610600000000005</v>
      </c>
      <c r="O2164" s="47">
        <f>SUMIFS(Summary!C:C,Summary!H:H,Table_Query_from_Mac10[[#This Row],[Juiceoc]])</f>
        <v>0</v>
      </c>
      <c r="P2164" s="47">
        <f>SUMIFS(Summary!D:D,Summary!H:H,Table_Query_from_Mac10[[#This Row],[Juiceoc]])</f>
        <v>0</v>
      </c>
      <c r="Q2164" s="47">
        <f>SUMIFS(Summary!E:E,Summary!H:H,Table_Query_from_Mac10[[#This Row],[Juiceoc]])</f>
        <v>0</v>
      </c>
      <c r="R2164" s="47">
        <f>Table_Query_from_Mac10[[#This Row],[Net Unit]]*(1+Table_Query_from_Mac10[[#This Row],[PriceIncreasebyType]])</f>
        <v>16.870200000000001</v>
      </c>
      <c r="S2164" s="47">
        <f>Table_Query_from_Mac10[[#This Row],[UnitPriceFuture]]*Table_Query_from_Mac10[[#This Row],[qtytoShipFuture]]</f>
        <v>50.610600000000005</v>
      </c>
      <c r="T2164" s="47">
        <f>ROUND(Table_Query_from_Mac10[[#This Row],[qty_to_ship]]*(1+Table_Query_from_Mac10[[#This Row],[VolumeIncreasebyType]]),0)</f>
        <v>3</v>
      </c>
      <c r="U2164" s="47">
        <f>Table_Query_from_Mac10[[#This Row],[qtytoShipFuture]]*Table_Query_from_Mac10[[#This Row],[Future-cost]]</f>
        <v>21.509999999999998</v>
      </c>
      <c r="V2164" s="47">
        <f>Table_Query_from_Mac10[[#This Row],[qtytoShipFuture]]-Table_Query_from_Mac10[[#This Row],[qty_to_ship]]</f>
        <v>0</v>
      </c>
      <c r="W2164" s="47">
        <f>Table_Query_from_Mac10[[#This Row],[UnitPriceFuture]]</f>
        <v>16.870200000000001</v>
      </c>
      <c r="X2164" s="47">
        <f>Table_Query_from_Mac10[[#This Row],[Unit Increase]]*Table_Query_from_Mac10[[#This Row],[UnitPriceFuture]]</f>
        <v>0</v>
      </c>
      <c r="Y2164" s="47">
        <f>Table_Query_from_Mac10[[#This Row],[Unit Increase]]*Table_Query_from_Mac10[[#This Row],[Future-cost]]</f>
        <v>0</v>
      </c>
      <c r="Z2164" s="47">
        <f>-(Table_Query_from_Mac10[[#This Row],[Incremental Sales]]+((Table_Query_from_Mac10[[#This Row],[Incremental Sales]]*-(SUM(Summary!$S$8:$S$9)))))*Summary!$S$18</f>
        <v>0</v>
      </c>
      <c r="AA2164" s="47">
        <f>IFERROR(Table_Query_from_Mac10[[#This Row],[Incremental Cost]]/Table_Query_from_Mac10[[#This Row],[Incremental Sales]],0)</f>
        <v>0</v>
      </c>
      <c r="AB2164" s="47">
        <f>IFERROR(Table_Query_from_Mac10[[#This Row],[TotalCostFuture]]/Table_Query_from_Mac10[[#This Row],[totalsalesFuture]],0)</f>
        <v>0.4250097805598036</v>
      </c>
      <c r="AN2164" s="30">
        <v>12</v>
      </c>
      <c r="AO2164">
        <f t="shared" si="66"/>
        <v>3</v>
      </c>
      <c r="AQ2164" s="30">
        <v>51.84</v>
      </c>
      <c r="AR2164">
        <f t="shared" si="67"/>
        <v>18.14</v>
      </c>
    </row>
    <row r="2165" spans="1:44" x14ac:dyDescent="0.25">
      <c r="A2165">
        <v>90219</v>
      </c>
      <c r="B2165">
        <v>6</v>
      </c>
      <c r="C2165" t="s">
        <v>55</v>
      </c>
      <c r="D2165" t="s">
        <v>81</v>
      </c>
      <c r="E2165">
        <v>3</v>
      </c>
      <c r="F2165">
        <v>8.5</v>
      </c>
      <c r="G2165">
        <v>22.57</v>
      </c>
      <c r="H2165" s="1">
        <v>44853</v>
      </c>
      <c r="I2165" s="20">
        <v>7</v>
      </c>
      <c r="J2165" s="47">
        <f>Table_Query_from_Mac10[[#This Row],[unit_price]]-(Table_Query_from_Mac10[[#This Row],[unit_price]]*(Table_Query_from_Mac10[[#This Row],[discount_pct]]/100))</f>
        <v>20.990100000000002</v>
      </c>
      <c r="K2165" s="47">
        <f>Table_Query_from_Mac10[[#This Row],[unit_cost]]</f>
        <v>8.5</v>
      </c>
      <c r="L2165" s="47">
        <f>Table_Query_from_Mac10[[#This Row],[Live-cost]]*(1+Table_Query_from_Mac10[[#This Row],[CogsIncreasebyTYPE]])</f>
        <v>8.5</v>
      </c>
      <c r="M2165" s="47">
        <f>Table_Query_from_Mac10[[#This Row],[Live-cost]]*Table_Query_from_Mac10[[#This Row],[qty_to_ship]]</f>
        <v>25.5</v>
      </c>
      <c r="N2165" s="47">
        <f>IF(Table_Query_from_Mac10[[#This Row],[item_no]]="KDA",-Table_Query_from_Mac10[[#This Row],[unit_price]],Table_Query_from_Mac10[[#This Row],[Net Unit]]*Table_Query_from_Mac10[[#This Row],[qty_to_ship]])</f>
        <v>62.970300000000009</v>
      </c>
      <c r="O2165" s="47">
        <f>SUMIFS(Summary!C:C,Summary!H:H,Table_Query_from_Mac10[[#This Row],[Juiceoc]])</f>
        <v>0</v>
      </c>
      <c r="P2165" s="47">
        <f>SUMIFS(Summary!D:D,Summary!H:H,Table_Query_from_Mac10[[#This Row],[Juiceoc]])</f>
        <v>0</v>
      </c>
      <c r="Q2165" s="47">
        <f>SUMIFS(Summary!E:E,Summary!H:H,Table_Query_from_Mac10[[#This Row],[Juiceoc]])</f>
        <v>0</v>
      </c>
      <c r="R2165" s="47">
        <f>Table_Query_from_Mac10[[#This Row],[Net Unit]]*(1+Table_Query_from_Mac10[[#This Row],[PriceIncreasebyType]])</f>
        <v>20.990100000000002</v>
      </c>
      <c r="S2165" s="47">
        <f>Table_Query_from_Mac10[[#This Row],[UnitPriceFuture]]*Table_Query_from_Mac10[[#This Row],[qtytoShipFuture]]</f>
        <v>62.970300000000009</v>
      </c>
      <c r="T2165" s="47">
        <f>ROUND(Table_Query_from_Mac10[[#This Row],[qty_to_ship]]*(1+Table_Query_from_Mac10[[#This Row],[VolumeIncreasebyType]]),0)</f>
        <v>3</v>
      </c>
      <c r="U2165" s="47">
        <f>Table_Query_from_Mac10[[#This Row],[qtytoShipFuture]]*Table_Query_from_Mac10[[#This Row],[Future-cost]]</f>
        <v>25.5</v>
      </c>
      <c r="V2165" s="47">
        <f>Table_Query_from_Mac10[[#This Row],[qtytoShipFuture]]-Table_Query_from_Mac10[[#This Row],[qty_to_ship]]</f>
        <v>0</v>
      </c>
      <c r="W2165" s="47">
        <f>Table_Query_from_Mac10[[#This Row],[UnitPriceFuture]]</f>
        <v>20.990100000000002</v>
      </c>
      <c r="X2165" s="47">
        <f>Table_Query_from_Mac10[[#This Row],[Unit Increase]]*Table_Query_from_Mac10[[#This Row],[UnitPriceFuture]]</f>
        <v>0</v>
      </c>
      <c r="Y2165" s="47">
        <f>Table_Query_from_Mac10[[#This Row],[Unit Increase]]*Table_Query_from_Mac10[[#This Row],[Future-cost]]</f>
        <v>0</v>
      </c>
      <c r="Z2165" s="47">
        <f>-(Table_Query_from_Mac10[[#This Row],[Incremental Sales]]+((Table_Query_from_Mac10[[#This Row],[Incremental Sales]]*-(SUM(Summary!$S$8:$S$9)))))*Summary!$S$18</f>
        <v>0</v>
      </c>
      <c r="AA2165" s="47">
        <f>IFERROR(Table_Query_from_Mac10[[#This Row],[Incremental Cost]]/Table_Query_from_Mac10[[#This Row],[Incremental Sales]],0)</f>
        <v>0</v>
      </c>
      <c r="AB2165" s="47">
        <f>IFERROR(Table_Query_from_Mac10[[#This Row],[TotalCostFuture]]/Table_Query_from_Mac10[[#This Row],[totalsalesFuture]],0)</f>
        <v>0.40495281108713149</v>
      </c>
      <c r="AN2165" s="31">
        <v>9</v>
      </c>
      <c r="AO2165">
        <f t="shared" si="66"/>
        <v>3</v>
      </c>
      <c r="AQ2165" s="31">
        <v>64.489999999999995</v>
      </c>
      <c r="AR2165">
        <f t="shared" si="67"/>
        <v>22.57</v>
      </c>
    </row>
    <row r="2166" spans="1:44" x14ac:dyDescent="0.25">
      <c r="A2166">
        <v>90219</v>
      </c>
      <c r="B2166">
        <v>8</v>
      </c>
      <c r="C2166" t="s">
        <v>55</v>
      </c>
      <c r="D2166" t="s">
        <v>81</v>
      </c>
      <c r="E2166">
        <v>2</v>
      </c>
      <c r="F2166">
        <v>11.84</v>
      </c>
      <c r="G2166">
        <v>31.43</v>
      </c>
      <c r="H2166" s="1">
        <v>44853</v>
      </c>
      <c r="I2166" s="20">
        <v>7</v>
      </c>
      <c r="J2166" s="47">
        <f>Table_Query_from_Mac10[[#This Row],[unit_price]]-(Table_Query_from_Mac10[[#This Row],[unit_price]]*(Table_Query_from_Mac10[[#This Row],[discount_pct]]/100))</f>
        <v>29.229900000000001</v>
      </c>
      <c r="K2166" s="47">
        <f>Table_Query_from_Mac10[[#This Row],[unit_cost]]</f>
        <v>11.84</v>
      </c>
      <c r="L2166" s="47">
        <f>Table_Query_from_Mac10[[#This Row],[Live-cost]]*(1+Table_Query_from_Mac10[[#This Row],[CogsIncreasebyTYPE]])</f>
        <v>11.84</v>
      </c>
      <c r="M2166" s="47">
        <f>Table_Query_from_Mac10[[#This Row],[Live-cost]]*Table_Query_from_Mac10[[#This Row],[qty_to_ship]]</f>
        <v>23.68</v>
      </c>
      <c r="N2166" s="47">
        <f>IF(Table_Query_from_Mac10[[#This Row],[item_no]]="KDA",-Table_Query_from_Mac10[[#This Row],[unit_price]],Table_Query_from_Mac10[[#This Row],[Net Unit]]*Table_Query_from_Mac10[[#This Row],[qty_to_ship]])</f>
        <v>58.459800000000001</v>
      </c>
      <c r="O2166" s="47">
        <f>SUMIFS(Summary!C:C,Summary!H:H,Table_Query_from_Mac10[[#This Row],[Juiceoc]])</f>
        <v>0</v>
      </c>
      <c r="P2166" s="47">
        <f>SUMIFS(Summary!D:D,Summary!H:H,Table_Query_from_Mac10[[#This Row],[Juiceoc]])</f>
        <v>0</v>
      </c>
      <c r="Q2166" s="47">
        <f>SUMIFS(Summary!E:E,Summary!H:H,Table_Query_from_Mac10[[#This Row],[Juiceoc]])</f>
        <v>0</v>
      </c>
      <c r="R2166" s="47">
        <f>Table_Query_from_Mac10[[#This Row],[Net Unit]]*(1+Table_Query_from_Mac10[[#This Row],[PriceIncreasebyType]])</f>
        <v>29.229900000000001</v>
      </c>
      <c r="S2166" s="47">
        <f>Table_Query_from_Mac10[[#This Row],[UnitPriceFuture]]*Table_Query_from_Mac10[[#This Row],[qtytoShipFuture]]</f>
        <v>58.459800000000001</v>
      </c>
      <c r="T2166" s="47">
        <f>ROUND(Table_Query_from_Mac10[[#This Row],[qty_to_ship]]*(1+Table_Query_from_Mac10[[#This Row],[VolumeIncreasebyType]]),0)</f>
        <v>2</v>
      </c>
      <c r="U2166" s="47">
        <f>Table_Query_from_Mac10[[#This Row],[qtytoShipFuture]]*Table_Query_from_Mac10[[#This Row],[Future-cost]]</f>
        <v>23.68</v>
      </c>
      <c r="V2166" s="47">
        <f>Table_Query_from_Mac10[[#This Row],[qtytoShipFuture]]-Table_Query_from_Mac10[[#This Row],[qty_to_ship]]</f>
        <v>0</v>
      </c>
      <c r="W2166" s="47">
        <f>Table_Query_from_Mac10[[#This Row],[UnitPriceFuture]]</f>
        <v>29.229900000000001</v>
      </c>
      <c r="X2166" s="47">
        <f>Table_Query_from_Mac10[[#This Row],[Unit Increase]]*Table_Query_from_Mac10[[#This Row],[UnitPriceFuture]]</f>
        <v>0</v>
      </c>
      <c r="Y2166" s="47">
        <f>Table_Query_from_Mac10[[#This Row],[Unit Increase]]*Table_Query_from_Mac10[[#This Row],[Future-cost]]</f>
        <v>0</v>
      </c>
      <c r="Z2166" s="47">
        <f>-(Table_Query_from_Mac10[[#This Row],[Incremental Sales]]+((Table_Query_from_Mac10[[#This Row],[Incremental Sales]]*-(SUM(Summary!$S$8:$S$9)))))*Summary!$S$18</f>
        <v>0</v>
      </c>
      <c r="AA2166" s="47">
        <f>IFERROR(Table_Query_from_Mac10[[#This Row],[Incremental Cost]]/Table_Query_from_Mac10[[#This Row],[Incremental Sales]],0)</f>
        <v>0</v>
      </c>
      <c r="AB2166" s="47">
        <f>IFERROR(Table_Query_from_Mac10[[#This Row],[TotalCostFuture]]/Table_Query_from_Mac10[[#This Row],[totalsalesFuture]],0)</f>
        <v>0.40506467692328746</v>
      </c>
      <c r="AN2166" s="30">
        <v>6</v>
      </c>
      <c r="AO2166">
        <f t="shared" si="66"/>
        <v>2</v>
      </c>
      <c r="AQ2166" s="30">
        <v>89.8</v>
      </c>
      <c r="AR2166">
        <f t="shared" si="67"/>
        <v>31.43</v>
      </c>
    </row>
    <row r="2167" spans="1:44" x14ac:dyDescent="0.25">
      <c r="A2167">
        <v>90219</v>
      </c>
      <c r="B2167">
        <v>9</v>
      </c>
      <c r="C2167" t="s">
        <v>55</v>
      </c>
      <c r="D2167" t="s">
        <v>81</v>
      </c>
      <c r="E2167">
        <v>1</v>
      </c>
      <c r="F2167">
        <v>13.68</v>
      </c>
      <c r="G2167">
        <v>36.54</v>
      </c>
      <c r="H2167" s="1">
        <v>44853</v>
      </c>
      <c r="I2167" s="20">
        <v>7</v>
      </c>
      <c r="J2167" s="47">
        <f>Table_Query_from_Mac10[[#This Row],[unit_price]]-(Table_Query_from_Mac10[[#This Row],[unit_price]]*(Table_Query_from_Mac10[[#This Row],[discount_pct]]/100))</f>
        <v>33.982199999999999</v>
      </c>
      <c r="K2167" s="47">
        <f>Table_Query_from_Mac10[[#This Row],[unit_cost]]</f>
        <v>13.68</v>
      </c>
      <c r="L2167" s="47">
        <f>Table_Query_from_Mac10[[#This Row],[Live-cost]]*(1+Table_Query_from_Mac10[[#This Row],[CogsIncreasebyTYPE]])</f>
        <v>13.68</v>
      </c>
      <c r="M2167" s="47">
        <f>Table_Query_from_Mac10[[#This Row],[Live-cost]]*Table_Query_from_Mac10[[#This Row],[qty_to_ship]]</f>
        <v>13.68</v>
      </c>
      <c r="N2167" s="47">
        <f>IF(Table_Query_from_Mac10[[#This Row],[item_no]]="KDA",-Table_Query_from_Mac10[[#This Row],[unit_price]],Table_Query_from_Mac10[[#This Row],[Net Unit]]*Table_Query_from_Mac10[[#This Row],[qty_to_ship]])</f>
        <v>33.982199999999999</v>
      </c>
      <c r="O2167" s="47">
        <f>SUMIFS(Summary!C:C,Summary!H:H,Table_Query_from_Mac10[[#This Row],[Juiceoc]])</f>
        <v>0</v>
      </c>
      <c r="P2167" s="47">
        <f>SUMIFS(Summary!D:D,Summary!H:H,Table_Query_from_Mac10[[#This Row],[Juiceoc]])</f>
        <v>0</v>
      </c>
      <c r="Q2167" s="47">
        <f>SUMIFS(Summary!E:E,Summary!H:H,Table_Query_from_Mac10[[#This Row],[Juiceoc]])</f>
        <v>0</v>
      </c>
      <c r="R2167" s="47">
        <f>Table_Query_from_Mac10[[#This Row],[Net Unit]]*(1+Table_Query_from_Mac10[[#This Row],[PriceIncreasebyType]])</f>
        <v>33.982199999999999</v>
      </c>
      <c r="S2167" s="47">
        <f>Table_Query_from_Mac10[[#This Row],[UnitPriceFuture]]*Table_Query_from_Mac10[[#This Row],[qtytoShipFuture]]</f>
        <v>33.982199999999999</v>
      </c>
      <c r="T2167" s="47">
        <f>ROUND(Table_Query_from_Mac10[[#This Row],[qty_to_ship]]*(1+Table_Query_from_Mac10[[#This Row],[VolumeIncreasebyType]]),0)</f>
        <v>1</v>
      </c>
      <c r="U2167" s="47">
        <f>Table_Query_from_Mac10[[#This Row],[qtytoShipFuture]]*Table_Query_from_Mac10[[#This Row],[Future-cost]]</f>
        <v>13.68</v>
      </c>
      <c r="V2167" s="47">
        <f>Table_Query_from_Mac10[[#This Row],[qtytoShipFuture]]-Table_Query_from_Mac10[[#This Row],[qty_to_ship]]</f>
        <v>0</v>
      </c>
      <c r="W2167" s="47">
        <f>Table_Query_from_Mac10[[#This Row],[UnitPriceFuture]]</f>
        <v>33.982199999999999</v>
      </c>
      <c r="X2167" s="47">
        <f>Table_Query_from_Mac10[[#This Row],[Unit Increase]]*Table_Query_from_Mac10[[#This Row],[UnitPriceFuture]]</f>
        <v>0</v>
      </c>
      <c r="Y2167" s="47">
        <f>Table_Query_from_Mac10[[#This Row],[Unit Increase]]*Table_Query_from_Mac10[[#This Row],[Future-cost]]</f>
        <v>0</v>
      </c>
      <c r="Z2167" s="47">
        <f>-(Table_Query_from_Mac10[[#This Row],[Incremental Sales]]+((Table_Query_from_Mac10[[#This Row],[Incremental Sales]]*-(SUM(Summary!$S$8:$S$9)))))*Summary!$S$18</f>
        <v>0</v>
      </c>
      <c r="AA2167" s="47">
        <f>IFERROR(Table_Query_from_Mac10[[#This Row],[Incremental Cost]]/Table_Query_from_Mac10[[#This Row],[Incremental Sales]],0)</f>
        <v>0</v>
      </c>
      <c r="AB2167" s="47">
        <f>IFERROR(Table_Query_from_Mac10[[#This Row],[TotalCostFuture]]/Table_Query_from_Mac10[[#This Row],[totalsalesFuture]],0)</f>
        <v>0.40256369511096984</v>
      </c>
      <c r="AN2167" s="31">
        <v>4</v>
      </c>
      <c r="AO2167">
        <f t="shared" si="66"/>
        <v>1</v>
      </c>
      <c r="AQ2167" s="31">
        <v>104.4</v>
      </c>
      <c r="AR2167">
        <f t="shared" si="67"/>
        <v>36.54</v>
      </c>
    </row>
    <row r="2168" spans="1:44" x14ac:dyDescent="0.25">
      <c r="A2168">
        <v>90219</v>
      </c>
      <c r="B2168">
        <v>10</v>
      </c>
      <c r="C2168" t="s">
        <v>55</v>
      </c>
      <c r="D2168" t="s">
        <v>81</v>
      </c>
      <c r="E2168">
        <v>3</v>
      </c>
      <c r="F2168">
        <v>7.81</v>
      </c>
      <c r="G2168">
        <v>21.1</v>
      </c>
      <c r="H2168" s="1">
        <v>44853</v>
      </c>
      <c r="I2168" s="20">
        <v>7</v>
      </c>
      <c r="J2168" s="47">
        <f>Table_Query_from_Mac10[[#This Row],[unit_price]]-(Table_Query_from_Mac10[[#This Row],[unit_price]]*(Table_Query_from_Mac10[[#This Row],[discount_pct]]/100))</f>
        <v>19.623000000000001</v>
      </c>
      <c r="K2168" s="47">
        <f>Table_Query_from_Mac10[[#This Row],[unit_cost]]</f>
        <v>7.81</v>
      </c>
      <c r="L2168" s="47">
        <f>Table_Query_from_Mac10[[#This Row],[Live-cost]]*(1+Table_Query_from_Mac10[[#This Row],[CogsIncreasebyTYPE]])</f>
        <v>7.81</v>
      </c>
      <c r="M2168" s="47">
        <f>Table_Query_from_Mac10[[#This Row],[Live-cost]]*Table_Query_from_Mac10[[#This Row],[qty_to_ship]]</f>
        <v>23.43</v>
      </c>
      <c r="N2168" s="47">
        <f>IF(Table_Query_from_Mac10[[#This Row],[item_no]]="KDA",-Table_Query_from_Mac10[[#This Row],[unit_price]],Table_Query_from_Mac10[[#This Row],[Net Unit]]*Table_Query_from_Mac10[[#This Row],[qty_to_ship]])</f>
        <v>58.869</v>
      </c>
      <c r="O2168" s="47">
        <f>SUMIFS(Summary!C:C,Summary!H:H,Table_Query_from_Mac10[[#This Row],[Juiceoc]])</f>
        <v>0</v>
      </c>
      <c r="P2168" s="47">
        <f>SUMIFS(Summary!D:D,Summary!H:H,Table_Query_from_Mac10[[#This Row],[Juiceoc]])</f>
        <v>0</v>
      </c>
      <c r="Q2168" s="47">
        <f>SUMIFS(Summary!E:E,Summary!H:H,Table_Query_from_Mac10[[#This Row],[Juiceoc]])</f>
        <v>0</v>
      </c>
      <c r="R2168" s="47">
        <f>Table_Query_from_Mac10[[#This Row],[Net Unit]]*(1+Table_Query_from_Mac10[[#This Row],[PriceIncreasebyType]])</f>
        <v>19.623000000000001</v>
      </c>
      <c r="S2168" s="47">
        <f>Table_Query_from_Mac10[[#This Row],[UnitPriceFuture]]*Table_Query_from_Mac10[[#This Row],[qtytoShipFuture]]</f>
        <v>58.869</v>
      </c>
      <c r="T2168" s="47">
        <f>ROUND(Table_Query_from_Mac10[[#This Row],[qty_to_ship]]*(1+Table_Query_from_Mac10[[#This Row],[VolumeIncreasebyType]]),0)</f>
        <v>3</v>
      </c>
      <c r="U2168" s="47">
        <f>Table_Query_from_Mac10[[#This Row],[qtytoShipFuture]]*Table_Query_from_Mac10[[#This Row],[Future-cost]]</f>
        <v>23.43</v>
      </c>
      <c r="V2168" s="47">
        <f>Table_Query_from_Mac10[[#This Row],[qtytoShipFuture]]-Table_Query_from_Mac10[[#This Row],[qty_to_ship]]</f>
        <v>0</v>
      </c>
      <c r="W2168" s="47">
        <f>Table_Query_from_Mac10[[#This Row],[UnitPriceFuture]]</f>
        <v>19.623000000000001</v>
      </c>
      <c r="X2168" s="47">
        <f>Table_Query_from_Mac10[[#This Row],[Unit Increase]]*Table_Query_from_Mac10[[#This Row],[UnitPriceFuture]]</f>
        <v>0</v>
      </c>
      <c r="Y2168" s="47">
        <f>Table_Query_from_Mac10[[#This Row],[Unit Increase]]*Table_Query_from_Mac10[[#This Row],[Future-cost]]</f>
        <v>0</v>
      </c>
      <c r="Z2168" s="47">
        <f>-(Table_Query_from_Mac10[[#This Row],[Incremental Sales]]+((Table_Query_from_Mac10[[#This Row],[Incremental Sales]]*-(SUM(Summary!$S$8:$S$9)))))*Summary!$S$18</f>
        <v>0</v>
      </c>
      <c r="AA2168" s="47">
        <f>IFERROR(Table_Query_from_Mac10[[#This Row],[Incremental Cost]]/Table_Query_from_Mac10[[#This Row],[Incremental Sales]],0)</f>
        <v>0</v>
      </c>
      <c r="AB2168" s="47">
        <f>IFERROR(Table_Query_from_Mac10[[#This Row],[TotalCostFuture]]/Table_Query_from_Mac10[[#This Row],[totalsalesFuture]],0)</f>
        <v>0.39800234418794272</v>
      </c>
      <c r="AN2168" s="30">
        <v>12</v>
      </c>
      <c r="AO2168">
        <f t="shared" si="66"/>
        <v>3</v>
      </c>
      <c r="AQ2168" s="30">
        <v>60.28</v>
      </c>
      <c r="AR2168">
        <f t="shared" si="67"/>
        <v>21.1</v>
      </c>
    </row>
    <row r="2169" spans="1:44" x14ac:dyDescent="0.25">
      <c r="A2169">
        <v>90219</v>
      </c>
      <c r="B2169">
        <v>11</v>
      </c>
      <c r="C2169" t="s">
        <v>55</v>
      </c>
      <c r="D2169" t="s">
        <v>81</v>
      </c>
      <c r="E2169">
        <v>3</v>
      </c>
      <c r="F2169">
        <v>8.64</v>
      </c>
      <c r="G2169">
        <v>22.99</v>
      </c>
      <c r="H2169" s="1">
        <v>44853</v>
      </c>
      <c r="I2169" s="20">
        <v>7</v>
      </c>
      <c r="J2169" s="47">
        <f>Table_Query_from_Mac10[[#This Row],[unit_price]]-(Table_Query_from_Mac10[[#This Row],[unit_price]]*(Table_Query_from_Mac10[[#This Row],[discount_pct]]/100))</f>
        <v>21.380699999999997</v>
      </c>
      <c r="K2169" s="47">
        <f>Table_Query_from_Mac10[[#This Row],[unit_cost]]</f>
        <v>8.64</v>
      </c>
      <c r="L2169" s="47">
        <f>Table_Query_from_Mac10[[#This Row],[Live-cost]]*(1+Table_Query_from_Mac10[[#This Row],[CogsIncreasebyTYPE]])</f>
        <v>8.64</v>
      </c>
      <c r="M2169" s="47">
        <f>Table_Query_from_Mac10[[#This Row],[Live-cost]]*Table_Query_from_Mac10[[#This Row],[qty_to_ship]]</f>
        <v>25.92</v>
      </c>
      <c r="N2169" s="47">
        <f>IF(Table_Query_from_Mac10[[#This Row],[item_no]]="KDA",-Table_Query_from_Mac10[[#This Row],[unit_price]],Table_Query_from_Mac10[[#This Row],[Net Unit]]*Table_Query_from_Mac10[[#This Row],[qty_to_ship]])</f>
        <v>64.142099999999999</v>
      </c>
      <c r="O2169" s="47">
        <f>SUMIFS(Summary!C:C,Summary!H:H,Table_Query_from_Mac10[[#This Row],[Juiceoc]])</f>
        <v>0</v>
      </c>
      <c r="P2169" s="47">
        <f>SUMIFS(Summary!D:D,Summary!H:H,Table_Query_from_Mac10[[#This Row],[Juiceoc]])</f>
        <v>0</v>
      </c>
      <c r="Q2169" s="47">
        <f>SUMIFS(Summary!E:E,Summary!H:H,Table_Query_from_Mac10[[#This Row],[Juiceoc]])</f>
        <v>0</v>
      </c>
      <c r="R2169" s="47">
        <f>Table_Query_from_Mac10[[#This Row],[Net Unit]]*(1+Table_Query_from_Mac10[[#This Row],[PriceIncreasebyType]])</f>
        <v>21.380699999999997</v>
      </c>
      <c r="S2169" s="47">
        <f>Table_Query_from_Mac10[[#This Row],[UnitPriceFuture]]*Table_Query_from_Mac10[[#This Row],[qtytoShipFuture]]</f>
        <v>64.142099999999999</v>
      </c>
      <c r="T2169" s="47">
        <f>ROUND(Table_Query_from_Mac10[[#This Row],[qty_to_ship]]*(1+Table_Query_from_Mac10[[#This Row],[VolumeIncreasebyType]]),0)</f>
        <v>3</v>
      </c>
      <c r="U2169" s="47">
        <f>Table_Query_from_Mac10[[#This Row],[qtytoShipFuture]]*Table_Query_from_Mac10[[#This Row],[Future-cost]]</f>
        <v>25.92</v>
      </c>
      <c r="V2169" s="47">
        <f>Table_Query_from_Mac10[[#This Row],[qtytoShipFuture]]-Table_Query_from_Mac10[[#This Row],[qty_to_ship]]</f>
        <v>0</v>
      </c>
      <c r="W2169" s="47">
        <f>Table_Query_from_Mac10[[#This Row],[UnitPriceFuture]]</f>
        <v>21.380699999999997</v>
      </c>
      <c r="X2169" s="47">
        <f>Table_Query_from_Mac10[[#This Row],[Unit Increase]]*Table_Query_from_Mac10[[#This Row],[UnitPriceFuture]]</f>
        <v>0</v>
      </c>
      <c r="Y2169" s="47">
        <f>Table_Query_from_Mac10[[#This Row],[Unit Increase]]*Table_Query_from_Mac10[[#This Row],[Future-cost]]</f>
        <v>0</v>
      </c>
      <c r="Z2169" s="47">
        <f>-(Table_Query_from_Mac10[[#This Row],[Incremental Sales]]+((Table_Query_from_Mac10[[#This Row],[Incremental Sales]]*-(SUM(Summary!$S$8:$S$9)))))*Summary!$S$18</f>
        <v>0</v>
      </c>
      <c r="AA2169" s="47">
        <f>IFERROR(Table_Query_from_Mac10[[#This Row],[Incremental Cost]]/Table_Query_from_Mac10[[#This Row],[Incremental Sales]],0)</f>
        <v>0</v>
      </c>
      <c r="AB2169" s="47">
        <f>IFERROR(Table_Query_from_Mac10[[#This Row],[TotalCostFuture]]/Table_Query_from_Mac10[[#This Row],[totalsalesFuture]],0)</f>
        <v>0.40410276557830194</v>
      </c>
      <c r="AN2169" s="31">
        <v>12</v>
      </c>
      <c r="AO2169">
        <f t="shared" si="66"/>
        <v>3</v>
      </c>
      <c r="AQ2169" s="31">
        <v>65.680000000000007</v>
      </c>
      <c r="AR2169">
        <f t="shared" si="67"/>
        <v>22.99</v>
      </c>
    </row>
    <row r="2170" spans="1:44" x14ac:dyDescent="0.25">
      <c r="A2170">
        <v>90219</v>
      </c>
      <c r="B2170">
        <v>12</v>
      </c>
      <c r="C2170" t="s">
        <v>55</v>
      </c>
      <c r="D2170" t="s">
        <v>81</v>
      </c>
      <c r="E2170">
        <v>1</v>
      </c>
      <c r="F2170">
        <v>4.68</v>
      </c>
      <c r="G2170">
        <v>13.3</v>
      </c>
      <c r="H2170" s="1">
        <v>44853</v>
      </c>
      <c r="I2170" s="20">
        <v>0</v>
      </c>
      <c r="J2170" s="47">
        <f>Table_Query_from_Mac10[[#This Row],[unit_price]]-(Table_Query_from_Mac10[[#This Row],[unit_price]]*(Table_Query_from_Mac10[[#This Row],[discount_pct]]/100))</f>
        <v>13.3</v>
      </c>
      <c r="K2170" s="47">
        <f>Table_Query_from_Mac10[[#This Row],[unit_cost]]</f>
        <v>4.68</v>
      </c>
      <c r="L2170" s="47">
        <f>Table_Query_from_Mac10[[#This Row],[Live-cost]]*(1+Table_Query_from_Mac10[[#This Row],[CogsIncreasebyTYPE]])</f>
        <v>4.68</v>
      </c>
      <c r="M2170" s="47">
        <f>Table_Query_from_Mac10[[#This Row],[Live-cost]]*Table_Query_from_Mac10[[#This Row],[qty_to_ship]]</f>
        <v>4.68</v>
      </c>
      <c r="N2170" s="47">
        <f>IF(Table_Query_from_Mac10[[#This Row],[item_no]]="KDA",-Table_Query_from_Mac10[[#This Row],[unit_price]],Table_Query_from_Mac10[[#This Row],[Net Unit]]*Table_Query_from_Mac10[[#This Row],[qty_to_ship]])</f>
        <v>13.3</v>
      </c>
      <c r="O2170" s="47">
        <f>SUMIFS(Summary!C:C,Summary!H:H,Table_Query_from_Mac10[[#This Row],[Juiceoc]])</f>
        <v>0</v>
      </c>
      <c r="P2170" s="47">
        <f>SUMIFS(Summary!D:D,Summary!H:H,Table_Query_from_Mac10[[#This Row],[Juiceoc]])</f>
        <v>0</v>
      </c>
      <c r="Q2170" s="47">
        <f>SUMIFS(Summary!E:E,Summary!H:H,Table_Query_from_Mac10[[#This Row],[Juiceoc]])</f>
        <v>0</v>
      </c>
      <c r="R2170" s="47">
        <f>Table_Query_from_Mac10[[#This Row],[Net Unit]]*(1+Table_Query_from_Mac10[[#This Row],[PriceIncreasebyType]])</f>
        <v>13.3</v>
      </c>
      <c r="S2170" s="47">
        <f>Table_Query_from_Mac10[[#This Row],[UnitPriceFuture]]*Table_Query_from_Mac10[[#This Row],[qtytoShipFuture]]</f>
        <v>13.3</v>
      </c>
      <c r="T2170" s="47">
        <f>ROUND(Table_Query_from_Mac10[[#This Row],[qty_to_ship]]*(1+Table_Query_from_Mac10[[#This Row],[VolumeIncreasebyType]]),0)</f>
        <v>1</v>
      </c>
      <c r="U2170" s="47">
        <f>Table_Query_from_Mac10[[#This Row],[qtytoShipFuture]]*Table_Query_from_Mac10[[#This Row],[Future-cost]]</f>
        <v>4.68</v>
      </c>
      <c r="V2170" s="47">
        <f>Table_Query_from_Mac10[[#This Row],[qtytoShipFuture]]-Table_Query_from_Mac10[[#This Row],[qty_to_ship]]</f>
        <v>0</v>
      </c>
      <c r="W2170" s="47">
        <f>Table_Query_from_Mac10[[#This Row],[UnitPriceFuture]]</f>
        <v>13.3</v>
      </c>
      <c r="X2170" s="47">
        <f>Table_Query_from_Mac10[[#This Row],[Unit Increase]]*Table_Query_from_Mac10[[#This Row],[UnitPriceFuture]]</f>
        <v>0</v>
      </c>
      <c r="Y2170" s="47">
        <f>Table_Query_from_Mac10[[#This Row],[Unit Increase]]*Table_Query_from_Mac10[[#This Row],[Future-cost]]</f>
        <v>0</v>
      </c>
      <c r="Z2170" s="47">
        <f>-(Table_Query_from_Mac10[[#This Row],[Incremental Sales]]+((Table_Query_from_Mac10[[#This Row],[Incremental Sales]]*-(SUM(Summary!$S$8:$S$9)))))*Summary!$S$18</f>
        <v>0</v>
      </c>
      <c r="AA2170" s="47">
        <f>IFERROR(Table_Query_from_Mac10[[#This Row],[Incremental Cost]]/Table_Query_from_Mac10[[#This Row],[Incremental Sales]],0)</f>
        <v>0</v>
      </c>
      <c r="AB2170" s="47">
        <f>IFERROR(Table_Query_from_Mac10[[#This Row],[TotalCostFuture]]/Table_Query_from_Mac10[[#This Row],[totalsalesFuture]],0)</f>
        <v>0.35187969924812024</v>
      </c>
      <c r="AN2170" s="30">
        <v>4</v>
      </c>
      <c r="AO2170">
        <f t="shared" si="66"/>
        <v>1</v>
      </c>
      <c r="AQ2170" s="30">
        <v>38</v>
      </c>
      <c r="AR2170">
        <f t="shared" si="67"/>
        <v>13.3</v>
      </c>
    </row>
    <row r="2171" spans="1:44" x14ac:dyDescent="0.25">
      <c r="A2171">
        <v>90220</v>
      </c>
      <c r="B2171">
        <v>1</v>
      </c>
      <c r="C2171" t="s">
        <v>55</v>
      </c>
      <c r="D2171" t="s">
        <v>81</v>
      </c>
      <c r="E2171">
        <v>16</v>
      </c>
      <c r="F2171">
        <v>5.81</v>
      </c>
      <c r="G2171">
        <v>14.47</v>
      </c>
      <c r="H2171" s="1">
        <v>44852</v>
      </c>
      <c r="I2171" s="20">
        <v>7</v>
      </c>
      <c r="J2171" s="47">
        <f>Table_Query_from_Mac10[[#This Row],[unit_price]]-(Table_Query_from_Mac10[[#This Row],[unit_price]]*(Table_Query_from_Mac10[[#This Row],[discount_pct]]/100))</f>
        <v>13.457100000000001</v>
      </c>
      <c r="K2171" s="47">
        <f>Table_Query_from_Mac10[[#This Row],[unit_cost]]</f>
        <v>5.81</v>
      </c>
      <c r="L2171" s="47">
        <f>Table_Query_from_Mac10[[#This Row],[Live-cost]]*(1+Table_Query_from_Mac10[[#This Row],[CogsIncreasebyTYPE]])</f>
        <v>5.81</v>
      </c>
      <c r="M2171" s="47">
        <f>Table_Query_from_Mac10[[#This Row],[Live-cost]]*Table_Query_from_Mac10[[#This Row],[qty_to_ship]]</f>
        <v>92.96</v>
      </c>
      <c r="N2171" s="47">
        <f>IF(Table_Query_from_Mac10[[#This Row],[item_no]]="KDA",-Table_Query_from_Mac10[[#This Row],[unit_price]],Table_Query_from_Mac10[[#This Row],[Net Unit]]*Table_Query_from_Mac10[[#This Row],[qty_to_ship]])</f>
        <v>215.31360000000001</v>
      </c>
      <c r="O2171" s="47">
        <f>SUMIFS(Summary!C:C,Summary!H:H,Table_Query_from_Mac10[[#This Row],[Juiceoc]])</f>
        <v>0</v>
      </c>
      <c r="P2171" s="47">
        <f>SUMIFS(Summary!D:D,Summary!H:H,Table_Query_from_Mac10[[#This Row],[Juiceoc]])</f>
        <v>0</v>
      </c>
      <c r="Q2171" s="47">
        <f>SUMIFS(Summary!E:E,Summary!H:H,Table_Query_from_Mac10[[#This Row],[Juiceoc]])</f>
        <v>0</v>
      </c>
      <c r="R2171" s="47">
        <f>Table_Query_from_Mac10[[#This Row],[Net Unit]]*(1+Table_Query_from_Mac10[[#This Row],[PriceIncreasebyType]])</f>
        <v>13.457100000000001</v>
      </c>
      <c r="S2171" s="47">
        <f>Table_Query_from_Mac10[[#This Row],[UnitPriceFuture]]*Table_Query_from_Mac10[[#This Row],[qtytoShipFuture]]</f>
        <v>215.31360000000001</v>
      </c>
      <c r="T2171" s="47">
        <f>ROUND(Table_Query_from_Mac10[[#This Row],[qty_to_ship]]*(1+Table_Query_from_Mac10[[#This Row],[VolumeIncreasebyType]]),0)</f>
        <v>16</v>
      </c>
      <c r="U2171" s="47">
        <f>Table_Query_from_Mac10[[#This Row],[qtytoShipFuture]]*Table_Query_from_Mac10[[#This Row],[Future-cost]]</f>
        <v>92.96</v>
      </c>
      <c r="V2171" s="47">
        <f>Table_Query_from_Mac10[[#This Row],[qtytoShipFuture]]-Table_Query_from_Mac10[[#This Row],[qty_to_ship]]</f>
        <v>0</v>
      </c>
      <c r="W2171" s="47">
        <f>Table_Query_from_Mac10[[#This Row],[UnitPriceFuture]]</f>
        <v>13.457100000000001</v>
      </c>
      <c r="X2171" s="47">
        <f>Table_Query_from_Mac10[[#This Row],[Unit Increase]]*Table_Query_from_Mac10[[#This Row],[UnitPriceFuture]]</f>
        <v>0</v>
      </c>
      <c r="Y2171" s="47">
        <f>Table_Query_from_Mac10[[#This Row],[Unit Increase]]*Table_Query_from_Mac10[[#This Row],[Future-cost]]</f>
        <v>0</v>
      </c>
      <c r="Z2171" s="47">
        <f>-(Table_Query_from_Mac10[[#This Row],[Incremental Sales]]+((Table_Query_from_Mac10[[#This Row],[Incremental Sales]]*-(SUM(Summary!$S$8:$S$9)))))*Summary!$S$18</f>
        <v>0</v>
      </c>
      <c r="AA2171" s="47">
        <f>IFERROR(Table_Query_from_Mac10[[#This Row],[Incremental Cost]]/Table_Query_from_Mac10[[#This Row],[Incremental Sales]],0)</f>
        <v>0</v>
      </c>
      <c r="AB2171" s="47">
        <f>IFERROR(Table_Query_from_Mac10[[#This Row],[TotalCostFuture]]/Table_Query_from_Mac10[[#This Row],[totalsalesFuture]],0)</f>
        <v>0.43174235162107732</v>
      </c>
      <c r="AN2171" s="31">
        <v>64</v>
      </c>
      <c r="AO2171">
        <f t="shared" si="66"/>
        <v>16</v>
      </c>
      <c r="AQ2171" s="31">
        <v>41.35</v>
      </c>
      <c r="AR2171">
        <f t="shared" si="67"/>
        <v>14.47</v>
      </c>
    </row>
    <row r="2172" spans="1:44" x14ac:dyDescent="0.25">
      <c r="A2172">
        <v>90220</v>
      </c>
      <c r="B2172">
        <v>2</v>
      </c>
      <c r="C2172" t="s">
        <v>55</v>
      </c>
      <c r="D2172" t="s">
        <v>81</v>
      </c>
      <c r="E2172">
        <v>8</v>
      </c>
      <c r="F2172">
        <v>6.38</v>
      </c>
      <c r="G2172">
        <v>16.420000000000002</v>
      </c>
      <c r="H2172" s="1">
        <v>44852</v>
      </c>
      <c r="I2172" s="20">
        <v>7</v>
      </c>
      <c r="J2172" s="47">
        <f>Table_Query_from_Mac10[[#This Row],[unit_price]]-(Table_Query_from_Mac10[[#This Row],[unit_price]]*(Table_Query_from_Mac10[[#This Row],[discount_pct]]/100))</f>
        <v>15.270600000000002</v>
      </c>
      <c r="K2172" s="47">
        <f>Table_Query_from_Mac10[[#This Row],[unit_cost]]</f>
        <v>6.38</v>
      </c>
      <c r="L2172" s="47">
        <f>Table_Query_from_Mac10[[#This Row],[Live-cost]]*(1+Table_Query_from_Mac10[[#This Row],[CogsIncreasebyTYPE]])</f>
        <v>6.38</v>
      </c>
      <c r="M2172" s="47">
        <f>Table_Query_from_Mac10[[#This Row],[Live-cost]]*Table_Query_from_Mac10[[#This Row],[qty_to_ship]]</f>
        <v>51.04</v>
      </c>
      <c r="N2172" s="47">
        <f>IF(Table_Query_from_Mac10[[#This Row],[item_no]]="KDA",-Table_Query_from_Mac10[[#This Row],[unit_price]],Table_Query_from_Mac10[[#This Row],[Net Unit]]*Table_Query_from_Mac10[[#This Row],[qty_to_ship]])</f>
        <v>122.16480000000001</v>
      </c>
      <c r="O2172" s="47">
        <f>SUMIFS(Summary!C:C,Summary!H:H,Table_Query_from_Mac10[[#This Row],[Juiceoc]])</f>
        <v>0</v>
      </c>
      <c r="P2172" s="47">
        <f>SUMIFS(Summary!D:D,Summary!H:H,Table_Query_from_Mac10[[#This Row],[Juiceoc]])</f>
        <v>0</v>
      </c>
      <c r="Q2172" s="47">
        <f>SUMIFS(Summary!E:E,Summary!H:H,Table_Query_from_Mac10[[#This Row],[Juiceoc]])</f>
        <v>0</v>
      </c>
      <c r="R2172" s="47">
        <f>Table_Query_from_Mac10[[#This Row],[Net Unit]]*(1+Table_Query_from_Mac10[[#This Row],[PriceIncreasebyType]])</f>
        <v>15.270600000000002</v>
      </c>
      <c r="S2172" s="47">
        <f>Table_Query_from_Mac10[[#This Row],[UnitPriceFuture]]*Table_Query_from_Mac10[[#This Row],[qtytoShipFuture]]</f>
        <v>122.16480000000001</v>
      </c>
      <c r="T2172" s="47">
        <f>ROUND(Table_Query_from_Mac10[[#This Row],[qty_to_ship]]*(1+Table_Query_from_Mac10[[#This Row],[VolumeIncreasebyType]]),0)</f>
        <v>8</v>
      </c>
      <c r="U2172" s="47">
        <f>Table_Query_from_Mac10[[#This Row],[qtytoShipFuture]]*Table_Query_from_Mac10[[#This Row],[Future-cost]]</f>
        <v>51.04</v>
      </c>
      <c r="V2172" s="47">
        <f>Table_Query_from_Mac10[[#This Row],[qtytoShipFuture]]-Table_Query_from_Mac10[[#This Row],[qty_to_ship]]</f>
        <v>0</v>
      </c>
      <c r="W2172" s="47">
        <f>Table_Query_from_Mac10[[#This Row],[UnitPriceFuture]]</f>
        <v>15.270600000000002</v>
      </c>
      <c r="X2172" s="47">
        <f>Table_Query_from_Mac10[[#This Row],[Unit Increase]]*Table_Query_from_Mac10[[#This Row],[UnitPriceFuture]]</f>
        <v>0</v>
      </c>
      <c r="Y2172" s="47">
        <f>Table_Query_from_Mac10[[#This Row],[Unit Increase]]*Table_Query_from_Mac10[[#This Row],[Future-cost]]</f>
        <v>0</v>
      </c>
      <c r="Z2172" s="47">
        <f>-(Table_Query_from_Mac10[[#This Row],[Incremental Sales]]+((Table_Query_from_Mac10[[#This Row],[Incremental Sales]]*-(SUM(Summary!$S$8:$S$9)))))*Summary!$S$18</f>
        <v>0</v>
      </c>
      <c r="AA2172" s="47">
        <f>IFERROR(Table_Query_from_Mac10[[#This Row],[Incremental Cost]]/Table_Query_from_Mac10[[#This Row],[Incremental Sales]],0)</f>
        <v>0</v>
      </c>
      <c r="AB2172" s="47">
        <f>IFERROR(Table_Query_from_Mac10[[#This Row],[TotalCostFuture]]/Table_Query_from_Mac10[[#This Row],[totalsalesFuture]],0)</f>
        <v>0.41779628829253596</v>
      </c>
      <c r="AN2172" s="30">
        <v>32</v>
      </c>
      <c r="AO2172">
        <f t="shared" si="66"/>
        <v>8</v>
      </c>
      <c r="AQ2172" s="30">
        <v>46.9</v>
      </c>
      <c r="AR2172">
        <f t="shared" si="67"/>
        <v>16.420000000000002</v>
      </c>
    </row>
    <row r="2173" spans="1:44" x14ac:dyDescent="0.25">
      <c r="A2173">
        <v>90220</v>
      </c>
      <c r="B2173">
        <v>3</v>
      </c>
      <c r="C2173" t="s">
        <v>55</v>
      </c>
      <c r="D2173" t="s">
        <v>81</v>
      </c>
      <c r="E2173">
        <v>12</v>
      </c>
      <c r="F2173">
        <v>7.17</v>
      </c>
      <c r="G2173">
        <v>18.14</v>
      </c>
      <c r="H2173" s="1">
        <v>44852</v>
      </c>
      <c r="I2173" s="20">
        <v>7</v>
      </c>
      <c r="J2173" s="47">
        <f>Table_Query_from_Mac10[[#This Row],[unit_price]]-(Table_Query_from_Mac10[[#This Row],[unit_price]]*(Table_Query_from_Mac10[[#This Row],[discount_pct]]/100))</f>
        <v>16.870200000000001</v>
      </c>
      <c r="K2173" s="47">
        <f>Table_Query_from_Mac10[[#This Row],[unit_cost]]</f>
        <v>7.17</v>
      </c>
      <c r="L2173" s="47">
        <f>Table_Query_from_Mac10[[#This Row],[Live-cost]]*(1+Table_Query_from_Mac10[[#This Row],[CogsIncreasebyTYPE]])</f>
        <v>7.17</v>
      </c>
      <c r="M2173" s="47">
        <f>Table_Query_from_Mac10[[#This Row],[Live-cost]]*Table_Query_from_Mac10[[#This Row],[qty_to_ship]]</f>
        <v>86.039999999999992</v>
      </c>
      <c r="N2173" s="47">
        <f>IF(Table_Query_from_Mac10[[#This Row],[item_no]]="KDA",-Table_Query_from_Mac10[[#This Row],[unit_price]],Table_Query_from_Mac10[[#This Row],[Net Unit]]*Table_Query_from_Mac10[[#This Row],[qty_to_ship]])</f>
        <v>202.44240000000002</v>
      </c>
      <c r="O2173" s="47">
        <f>SUMIFS(Summary!C:C,Summary!H:H,Table_Query_from_Mac10[[#This Row],[Juiceoc]])</f>
        <v>0</v>
      </c>
      <c r="P2173" s="47">
        <f>SUMIFS(Summary!D:D,Summary!H:H,Table_Query_from_Mac10[[#This Row],[Juiceoc]])</f>
        <v>0</v>
      </c>
      <c r="Q2173" s="47">
        <f>SUMIFS(Summary!E:E,Summary!H:H,Table_Query_from_Mac10[[#This Row],[Juiceoc]])</f>
        <v>0</v>
      </c>
      <c r="R2173" s="47">
        <f>Table_Query_from_Mac10[[#This Row],[Net Unit]]*(1+Table_Query_from_Mac10[[#This Row],[PriceIncreasebyType]])</f>
        <v>16.870200000000001</v>
      </c>
      <c r="S2173" s="47">
        <f>Table_Query_from_Mac10[[#This Row],[UnitPriceFuture]]*Table_Query_from_Mac10[[#This Row],[qtytoShipFuture]]</f>
        <v>202.44240000000002</v>
      </c>
      <c r="T2173" s="47">
        <f>ROUND(Table_Query_from_Mac10[[#This Row],[qty_to_ship]]*(1+Table_Query_from_Mac10[[#This Row],[VolumeIncreasebyType]]),0)</f>
        <v>12</v>
      </c>
      <c r="U2173" s="47">
        <f>Table_Query_from_Mac10[[#This Row],[qtytoShipFuture]]*Table_Query_from_Mac10[[#This Row],[Future-cost]]</f>
        <v>86.039999999999992</v>
      </c>
      <c r="V2173" s="47">
        <f>Table_Query_from_Mac10[[#This Row],[qtytoShipFuture]]-Table_Query_from_Mac10[[#This Row],[qty_to_ship]]</f>
        <v>0</v>
      </c>
      <c r="W2173" s="47">
        <f>Table_Query_from_Mac10[[#This Row],[UnitPriceFuture]]</f>
        <v>16.870200000000001</v>
      </c>
      <c r="X2173" s="47">
        <f>Table_Query_from_Mac10[[#This Row],[Unit Increase]]*Table_Query_from_Mac10[[#This Row],[UnitPriceFuture]]</f>
        <v>0</v>
      </c>
      <c r="Y2173" s="47">
        <f>Table_Query_from_Mac10[[#This Row],[Unit Increase]]*Table_Query_from_Mac10[[#This Row],[Future-cost]]</f>
        <v>0</v>
      </c>
      <c r="Z2173" s="47">
        <f>-(Table_Query_from_Mac10[[#This Row],[Incremental Sales]]+((Table_Query_from_Mac10[[#This Row],[Incremental Sales]]*-(SUM(Summary!$S$8:$S$9)))))*Summary!$S$18</f>
        <v>0</v>
      </c>
      <c r="AA2173" s="47">
        <f>IFERROR(Table_Query_from_Mac10[[#This Row],[Incremental Cost]]/Table_Query_from_Mac10[[#This Row],[Incremental Sales]],0)</f>
        <v>0</v>
      </c>
      <c r="AB2173" s="47">
        <f>IFERROR(Table_Query_from_Mac10[[#This Row],[TotalCostFuture]]/Table_Query_from_Mac10[[#This Row],[totalsalesFuture]],0)</f>
        <v>0.4250097805598036</v>
      </c>
      <c r="AN2173" s="31">
        <v>48</v>
      </c>
      <c r="AO2173">
        <f t="shared" si="66"/>
        <v>12</v>
      </c>
      <c r="AQ2173" s="31">
        <v>51.84</v>
      </c>
      <c r="AR2173">
        <f t="shared" si="67"/>
        <v>18.14</v>
      </c>
    </row>
    <row r="2174" spans="1:44" x14ac:dyDescent="0.25">
      <c r="A2174">
        <v>90220</v>
      </c>
      <c r="B2174">
        <v>4</v>
      </c>
      <c r="C2174" t="s">
        <v>55</v>
      </c>
      <c r="D2174" t="s">
        <v>81</v>
      </c>
      <c r="E2174">
        <v>9</v>
      </c>
      <c r="F2174">
        <v>8.5</v>
      </c>
      <c r="G2174">
        <v>22.57</v>
      </c>
      <c r="H2174" s="1">
        <v>44852</v>
      </c>
      <c r="I2174" s="20">
        <v>7</v>
      </c>
      <c r="J2174" s="47">
        <f>Table_Query_from_Mac10[[#This Row],[unit_price]]-(Table_Query_from_Mac10[[#This Row],[unit_price]]*(Table_Query_from_Mac10[[#This Row],[discount_pct]]/100))</f>
        <v>20.990100000000002</v>
      </c>
      <c r="K2174" s="47">
        <f>Table_Query_from_Mac10[[#This Row],[unit_cost]]</f>
        <v>8.5</v>
      </c>
      <c r="L2174" s="47">
        <f>Table_Query_from_Mac10[[#This Row],[Live-cost]]*(1+Table_Query_from_Mac10[[#This Row],[CogsIncreasebyTYPE]])</f>
        <v>8.5</v>
      </c>
      <c r="M2174" s="47">
        <f>Table_Query_from_Mac10[[#This Row],[Live-cost]]*Table_Query_from_Mac10[[#This Row],[qty_to_ship]]</f>
        <v>76.5</v>
      </c>
      <c r="N2174" s="47">
        <f>IF(Table_Query_from_Mac10[[#This Row],[item_no]]="KDA",-Table_Query_from_Mac10[[#This Row],[unit_price]],Table_Query_from_Mac10[[#This Row],[Net Unit]]*Table_Query_from_Mac10[[#This Row],[qty_to_ship]])</f>
        <v>188.91090000000003</v>
      </c>
      <c r="O2174" s="47">
        <f>SUMIFS(Summary!C:C,Summary!H:H,Table_Query_from_Mac10[[#This Row],[Juiceoc]])</f>
        <v>0</v>
      </c>
      <c r="P2174" s="47">
        <f>SUMIFS(Summary!D:D,Summary!H:H,Table_Query_from_Mac10[[#This Row],[Juiceoc]])</f>
        <v>0</v>
      </c>
      <c r="Q2174" s="47">
        <f>SUMIFS(Summary!E:E,Summary!H:H,Table_Query_from_Mac10[[#This Row],[Juiceoc]])</f>
        <v>0</v>
      </c>
      <c r="R2174" s="47">
        <f>Table_Query_from_Mac10[[#This Row],[Net Unit]]*(1+Table_Query_from_Mac10[[#This Row],[PriceIncreasebyType]])</f>
        <v>20.990100000000002</v>
      </c>
      <c r="S2174" s="47">
        <f>Table_Query_from_Mac10[[#This Row],[UnitPriceFuture]]*Table_Query_from_Mac10[[#This Row],[qtytoShipFuture]]</f>
        <v>188.91090000000003</v>
      </c>
      <c r="T2174" s="47">
        <f>ROUND(Table_Query_from_Mac10[[#This Row],[qty_to_ship]]*(1+Table_Query_from_Mac10[[#This Row],[VolumeIncreasebyType]]),0)</f>
        <v>9</v>
      </c>
      <c r="U2174" s="47">
        <f>Table_Query_from_Mac10[[#This Row],[qtytoShipFuture]]*Table_Query_from_Mac10[[#This Row],[Future-cost]]</f>
        <v>76.5</v>
      </c>
      <c r="V2174" s="47">
        <f>Table_Query_from_Mac10[[#This Row],[qtytoShipFuture]]-Table_Query_from_Mac10[[#This Row],[qty_to_ship]]</f>
        <v>0</v>
      </c>
      <c r="W2174" s="47">
        <f>Table_Query_from_Mac10[[#This Row],[UnitPriceFuture]]</f>
        <v>20.990100000000002</v>
      </c>
      <c r="X2174" s="47">
        <f>Table_Query_from_Mac10[[#This Row],[Unit Increase]]*Table_Query_from_Mac10[[#This Row],[UnitPriceFuture]]</f>
        <v>0</v>
      </c>
      <c r="Y2174" s="47">
        <f>Table_Query_from_Mac10[[#This Row],[Unit Increase]]*Table_Query_from_Mac10[[#This Row],[Future-cost]]</f>
        <v>0</v>
      </c>
      <c r="Z2174" s="47">
        <f>-(Table_Query_from_Mac10[[#This Row],[Incremental Sales]]+((Table_Query_from_Mac10[[#This Row],[Incremental Sales]]*-(SUM(Summary!$S$8:$S$9)))))*Summary!$S$18</f>
        <v>0</v>
      </c>
      <c r="AA2174" s="47">
        <f>IFERROR(Table_Query_from_Mac10[[#This Row],[Incremental Cost]]/Table_Query_from_Mac10[[#This Row],[Incremental Sales]],0)</f>
        <v>0</v>
      </c>
      <c r="AB2174" s="47">
        <f>IFERROR(Table_Query_from_Mac10[[#This Row],[TotalCostFuture]]/Table_Query_from_Mac10[[#This Row],[totalsalesFuture]],0)</f>
        <v>0.40495281108713149</v>
      </c>
      <c r="AN2174" s="30">
        <v>36</v>
      </c>
      <c r="AO2174">
        <f t="shared" si="66"/>
        <v>9</v>
      </c>
      <c r="AQ2174" s="30">
        <v>64.489999999999995</v>
      </c>
      <c r="AR2174">
        <f t="shared" si="67"/>
        <v>22.57</v>
      </c>
    </row>
    <row r="2175" spans="1:44" x14ac:dyDescent="0.25">
      <c r="A2175">
        <v>90220</v>
      </c>
      <c r="B2175">
        <v>5</v>
      </c>
      <c r="C2175" t="s">
        <v>55</v>
      </c>
      <c r="D2175" t="s">
        <v>81</v>
      </c>
      <c r="E2175">
        <v>3</v>
      </c>
      <c r="F2175">
        <v>9.86</v>
      </c>
      <c r="G2175">
        <v>27.29</v>
      </c>
      <c r="H2175" s="1">
        <v>44852</v>
      </c>
      <c r="I2175" s="20">
        <v>7</v>
      </c>
      <c r="J2175" s="47">
        <f>Table_Query_from_Mac10[[#This Row],[unit_price]]-(Table_Query_from_Mac10[[#This Row],[unit_price]]*(Table_Query_from_Mac10[[#This Row],[discount_pct]]/100))</f>
        <v>25.3797</v>
      </c>
      <c r="K2175" s="47">
        <f>Table_Query_from_Mac10[[#This Row],[unit_cost]]</f>
        <v>9.86</v>
      </c>
      <c r="L2175" s="47">
        <f>Table_Query_from_Mac10[[#This Row],[Live-cost]]*(1+Table_Query_from_Mac10[[#This Row],[CogsIncreasebyTYPE]])</f>
        <v>9.86</v>
      </c>
      <c r="M2175" s="47">
        <f>Table_Query_from_Mac10[[#This Row],[Live-cost]]*Table_Query_from_Mac10[[#This Row],[qty_to_ship]]</f>
        <v>29.58</v>
      </c>
      <c r="N2175" s="47">
        <f>IF(Table_Query_from_Mac10[[#This Row],[item_no]]="KDA",-Table_Query_from_Mac10[[#This Row],[unit_price]],Table_Query_from_Mac10[[#This Row],[Net Unit]]*Table_Query_from_Mac10[[#This Row],[qty_to_ship]])</f>
        <v>76.139099999999999</v>
      </c>
      <c r="O2175" s="47">
        <f>SUMIFS(Summary!C:C,Summary!H:H,Table_Query_from_Mac10[[#This Row],[Juiceoc]])</f>
        <v>0</v>
      </c>
      <c r="P2175" s="47">
        <f>SUMIFS(Summary!D:D,Summary!H:H,Table_Query_from_Mac10[[#This Row],[Juiceoc]])</f>
        <v>0</v>
      </c>
      <c r="Q2175" s="47">
        <f>SUMIFS(Summary!E:E,Summary!H:H,Table_Query_from_Mac10[[#This Row],[Juiceoc]])</f>
        <v>0</v>
      </c>
      <c r="R2175" s="47">
        <f>Table_Query_from_Mac10[[#This Row],[Net Unit]]*(1+Table_Query_from_Mac10[[#This Row],[PriceIncreasebyType]])</f>
        <v>25.3797</v>
      </c>
      <c r="S2175" s="47">
        <f>Table_Query_from_Mac10[[#This Row],[UnitPriceFuture]]*Table_Query_from_Mac10[[#This Row],[qtytoShipFuture]]</f>
        <v>76.139099999999999</v>
      </c>
      <c r="T2175" s="47">
        <f>ROUND(Table_Query_from_Mac10[[#This Row],[qty_to_ship]]*(1+Table_Query_from_Mac10[[#This Row],[VolumeIncreasebyType]]),0)</f>
        <v>3</v>
      </c>
      <c r="U2175" s="47">
        <f>Table_Query_from_Mac10[[#This Row],[qtytoShipFuture]]*Table_Query_from_Mac10[[#This Row],[Future-cost]]</f>
        <v>29.58</v>
      </c>
      <c r="V2175" s="47">
        <f>Table_Query_from_Mac10[[#This Row],[qtytoShipFuture]]-Table_Query_from_Mac10[[#This Row],[qty_to_ship]]</f>
        <v>0</v>
      </c>
      <c r="W2175" s="47">
        <f>Table_Query_from_Mac10[[#This Row],[UnitPriceFuture]]</f>
        <v>25.3797</v>
      </c>
      <c r="X2175" s="47">
        <f>Table_Query_from_Mac10[[#This Row],[Unit Increase]]*Table_Query_from_Mac10[[#This Row],[UnitPriceFuture]]</f>
        <v>0</v>
      </c>
      <c r="Y2175" s="47">
        <f>Table_Query_from_Mac10[[#This Row],[Unit Increase]]*Table_Query_from_Mac10[[#This Row],[Future-cost]]</f>
        <v>0</v>
      </c>
      <c r="Z2175" s="47">
        <f>-(Table_Query_from_Mac10[[#This Row],[Incremental Sales]]+((Table_Query_from_Mac10[[#This Row],[Incremental Sales]]*-(SUM(Summary!$S$8:$S$9)))))*Summary!$S$18</f>
        <v>0</v>
      </c>
      <c r="AA2175" s="47">
        <f>IFERROR(Table_Query_from_Mac10[[#This Row],[Incremental Cost]]/Table_Query_from_Mac10[[#This Row],[Incremental Sales]],0)</f>
        <v>0</v>
      </c>
      <c r="AB2175" s="47">
        <f>IFERROR(Table_Query_from_Mac10[[#This Row],[TotalCostFuture]]/Table_Query_from_Mac10[[#This Row],[totalsalesFuture]],0)</f>
        <v>0.38849947004889734</v>
      </c>
      <c r="AN2175" s="31">
        <v>9</v>
      </c>
      <c r="AO2175">
        <f t="shared" si="66"/>
        <v>3</v>
      </c>
      <c r="AQ2175" s="31">
        <v>77.959999999999994</v>
      </c>
      <c r="AR2175">
        <f t="shared" si="67"/>
        <v>27.29</v>
      </c>
    </row>
    <row r="2176" spans="1:44" x14ac:dyDescent="0.25">
      <c r="A2176">
        <v>90220</v>
      </c>
      <c r="B2176">
        <v>6</v>
      </c>
      <c r="C2176" t="s">
        <v>55</v>
      </c>
      <c r="D2176" t="s">
        <v>81</v>
      </c>
      <c r="E2176">
        <v>6</v>
      </c>
      <c r="F2176">
        <v>11.84</v>
      </c>
      <c r="G2176">
        <v>31.43</v>
      </c>
      <c r="H2176" s="1">
        <v>44852</v>
      </c>
      <c r="I2176" s="20">
        <v>7</v>
      </c>
      <c r="J2176" s="47">
        <f>Table_Query_from_Mac10[[#This Row],[unit_price]]-(Table_Query_from_Mac10[[#This Row],[unit_price]]*(Table_Query_from_Mac10[[#This Row],[discount_pct]]/100))</f>
        <v>29.229900000000001</v>
      </c>
      <c r="K2176" s="47">
        <f>Table_Query_from_Mac10[[#This Row],[unit_cost]]</f>
        <v>11.84</v>
      </c>
      <c r="L2176" s="47">
        <f>Table_Query_from_Mac10[[#This Row],[Live-cost]]*(1+Table_Query_from_Mac10[[#This Row],[CogsIncreasebyTYPE]])</f>
        <v>11.84</v>
      </c>
      <c r="M2176" s="47">
        <f>Table_Query_from_Mac10[[#This Row],[Live-cost]]*Table_Query_from_Mac10[[#This Row],[qty_to_ship]]</f>
        <v>71.039999999999992</v>
      </c>
      <c r="N2176" s="47">
        <f>IF(Table_Query_from_Mac10[[#This Row],[item_no]]="KDA",-Table_Query_from_Mac10[[#This Row],[unit_price]],Table_Query_from_Mac10[[#This Row],[Net Unit]]*Table_Query_from_Mac10[[#This Row],[qty_to_ship]])</f>
        <v>175.3794</v>
      </c>
      <c r="O2176" s="47">
        <f>SUMIFS(Summary!C:C,Summary!H:H,Table_Query_from_Mac10[[#This Row],[Juiceoc]])</f>
        <v>0</v>
      </c>
      <c r="P2176" s="47">
        <f>SUMIFS(Summary!D:D,Summary!H:H,Table_Query_from_Mac10[[#This Row],[Juiceoc]])</f>
        <v>0</v>
      </c>
      <c r="Q2176" s="47">
        <f>SUMIFS(Summary!E:E,Summary!H:H,Table_Query_from_Mac10[[#This Row],[Juiceoc]])</f>
        <v>0</v>
      </c>
      <c r="R2176" s="47">
        <f>Table_Query_from_Mac10[[#This Row],[Net Unit]]*(1+Table_Query_from_Mac10[[#This Row],[PriceIncreasebyType]])</f>
        <v>29.229900000000001</v>
      </c>
      <c r="S2176" s="47">
        <f>Table_Query_from_Mac10[[#This Row],[UnitPriceFuture]]*Table_Query_from_Mac10[[#This Row],[qtytoShipFuture]]</f>
        <v>175.3794</v>
      </c>
      <c r="T2176" s="47">
        <f>ROUND(Table_Query_from_Mac10[[#This Row],[qty_to_ship]]*(1+Table_Query_from_Mac10[[#This Row],[VolumeIncreasebyType]]),0)</f>
        <v>6</v>
      </c>
      <c r="U2176" s="47">
        <f>Table_Query_from_Mac10[[#This Row],[qtytoShipFuture]]*Table_Query_from_Mac10[[#This Row],[Future-cost]]</f>
        <v>71.039999999999992</v>
      </c>
      <c r="V2176" s="47">
        <f>Table_Query_from_Mac10[[#This Row],[qtytoShipFuture]]-Table_Query_from_Mac10[[#This Row],[qty_to_ship]]</f>
        <v>0</v>
      </c>
      <c r="W2176" s="47">
        <f>Table_Query_from_Mac10[[#This Row],[UnitPriceFuture]]</f>
        <v>29.229900000000001</v>
      </c>
      <c r="X2176" s="47">
        <f>Table_Query_from_Mac10[[#This Row],[Unit Increase]]*Table_Query_from_Mac10[[#This Row],[UnitPriceFuture]]</f>
        <v>0</v>
      </c>
      <c r="Y2176" s="47">
        <f>Table_Query_from_Mac10[[#This Row],[Unit Increase]]*Table_Query_from_Mac10[[#This Row],[Future-cost]]</f>
        <v>0</v>
      </c>
      <c r="Z2176" s="47">
        <f>-(Table_Query_from_Mac10[[#This Row],[Incremental Sales]]+((Table_Query_from_Mac10[[#This Row],[Incremental Sales]]*-(SUM(Summary!$S$8:$S$9)))))*Summary!$S$18</f>
        <v>0</v>
      </c>
      <c r="AA2176" s="47">
        <f>IFERROR(Table_Query_from_Mac10[[#This Row],[Incremental Cost]]/Table_Query_from_Mac10[[#This Row],[Incremental Sales]],0)</f>
        <v>0</v>
      </c>
      <c r="AB2176" s="47">
        <f>IFERROR(Table_Query_from_Mac10[[#This Row],[TotalCostFuture]]/Table_Query_from_Mac10[[#This Row],[totalsalesFuture]],0)</f>
        <v>0.4050646769232874</v>
      </c>
      <c r="AN2176" s="30">
        <v>24</v>
      </c>
      <c r="AO2176">
        <f t="shared" si="66"/>
        <v>6</v>
      </c>
      <c r="AQ2176" s="30">
        <v>89.8</v>
      </c>
      <c r="AR2176">
        <f t="shared" si="67"/>
        <v>31.43</v>
      </c>
    </row>
    <row r="2177" spans="1:44" x14ac:dyDescent="0.25">
      <c r="A2177">
        <v>90220</v>
      </c>
      <c r="B2177">
        <v>7</v>
      </c>
      <c r="C2177" t="s">
        <v>55</v>
      </c>
      <c r="D2177" t="s">
        <v>81</v>
      </c>
      <c r="E2177">
        <v>1</v>
      </c>
      <c r="F2177">
        <v>4.68</v>
      </c>
      <c r="G2177">
        <v>13.3</v>
      </c>
      <c r="H2177" s="1">
        <v>44852</v>
      </c>
      <c r="I2177" s="20">
        <v>0</v>
      </c>
      <c r="J2177" s="47">
        <f>Table_Query_from_Mac10[[#This Row],[unit_price]]-(Table_Query_from_Mac10[[#This Row],[unit_price]]*(Table_Query_from_Mac10[[#This Row],[discount_pct]]/100))</f>
        <v>13.3</v>
      </c>
      <c r="K2177" s="47">
        <f>Table_Query_from_Mac10[[#This Row],[unit_cost]]</f>
        <v>4.68</v>
      </c>
      <c r="L2177" s="47">
        <f>Table_Query_from_Mac10[[#This Row],[Live-cost]]*(1+Table_Query_from_Mac10[[#This Row],[CogsIncreasebyTYPE]])</f>
        <v>4.68</v>
      </c>
      <c r="M2177" s="47">
        <f>Table_Query_from_Mac10[[#This Row],[Live-cost]]*Table_Query_from_Mac10[[#This Row],[qty_to_ship]]</f>
        <v>4.68</v>
      </c>
      <c r="N2177" s="47">
        <f>IF(Table_Query_from_Mac10[[#This Row],[item_no]]="KDA",-Table_Query_from_Mac10[[#This Row],[unit_price]],Table_Query_from_Mac10[[#This Row],[Net Unit]]*Table_Query_from_Mac10[[#This Row],[qty_to_ship]])</f>
        <v>13.3</v>
      </c>
      <c r="O2177" s="47">
        <f>SUMIFS(Summary!C:C,Summary!H:H,Table_Query_from_Mac10[[#This Row],[Juiceoc]])</f>
        <v>0</v>
      </c>
      <c r="P2177" s="47">
        <f>SUMIFS(Summary!D:D,Summary!H:H,Table_Query_from_Mac10[[#This Row],[Juiceoc]])</f>
        <v>0</v>
      </c>
      <c r="Q2177" s="47">
        <f>SUMIFS(Summary!E:E,Summary!H:H,Table_Query_from_Mac10[[#This Row],[Juiceoc]])</f>
        <v>0</v>
      </c>
      <c r="R2177" s="47">
        <f>Table_Query_from_Mac10[[#This Row],[Net Unit]]*(1+Table_Query_from_Mac10[[#This Row],[PriceIncreasebyType]])</f>
        <v>13.3</v>
      </c>
      <c r="S2177" s="47">
        <f>Table_Query_from_Mac10[[#This Row],[UnitPriceFuture]]*Table_Query_from_Mac10[[#This Row],[qtytoShipFuture]]</f>
        <v>13.3</v>
      </c>
      <c r="T2177" s="47">
        <f>ROUND(Table_Query_from_Mac10[[#This Row],[qty_to_ship]]*(1+Table_Query_from_Mac10[[#This Row],[VolumeIncreasebyType]]),0)</f>
        <v>1</v>
      </c>
      <c r="U2177" s="47">
        <f>Table_Query_from_Mac10[[#This Row],[qtytoShipFuture]]*Table_Query_from_Mac10[[#This Row],[Future-cost]]</f>
        <v>4.68</v>
      </c>
      <c r="V2177" s="47">
        <f>Table_Query_from_Mac10[[#This Row],[qtytoShipFuture]]-Table_Query_from_Mac10[[#This Row],[qty_to_ship]]</f>
        <v>0</v>
      </c>
      <c r="W2177" s="47">
        <f>Table_Query_from_Mac10[[#This Row],[UnitPriceFuture]]</f>
        <v>13.3</v>
      </c>
      <c r="X2177" s="47">
        <f>Table_Query_from_Mac10[[#This Row],[Unit Increase]]*Table_Query_from_Mac10[[#This Row],[UnitPriceFuture]]</f>
        <v>0</v>
      </c>
      <c r="Y2177" s="47">
        <f>Table_Query_from_Mac10[[#This Row],[Unit Increase]]*Table_Query_from_Mac10[[#This Row],[Future-cost]]</f>
        <v>0</v>
      </c>
      <c r="Z2177" s="47">
        <f>-(Table_Query_from_Mac10[[#This Row],[Incremental Sales]]+((Table_Query_from_Mac10[[#This Row],[Incremental Sales]]*-(SUM(Summary!$S$8:$S$9)))))*Summary!$S$18</f>
        <v>0</v>
      </c>
      <c r="AA2177" s="47">
        <f>IFERROR(Table_Query_from_Mac10[[#This Row],[Incremental Cost]]/Table_Query_from_Mac10[[#This Row],[Incremental Sales]],0)</f>
        <v>0</v>
      </c>
      <c r="AB2177" s="47">
        <f>IFERROR(Table_Query_from_Mac10[[#This Row],[TotalCostFuture]]/Table_Query_from_Mac10[[#This Row],[totalsalesFuture]],0)</f>
        <v>0.35187969924812024</v>
      </c>
      <c r="AN2177" s="31">
        <v>4</v>
      </c>
      <c r="AO2177">
        <f t="shared" si="66"/>
        <v>1</v>
      </c>
      <c r="AQ2177" s="31">
        <v>38</v>
      </c>
      <c r="AR2177">
        <f t="shared" si="67"/>
        <v>13.3</v>
      </c>
    </row>
    <row r="2178" spans="1:44" x14ac:dyDescent="0.25">
      <c r="A2178">
        <v>90221</v>
      </c>
      <c r="B2178">
        <v>1</v>
      </c>
      <c r="C2178" t="s">
        <v>55</v>
      </c>
      <c r="D2178" t="s">
        <v>81</v>
      </c>
      <c r="E2178">
        <v>7</v>
      </c>
      <c r="F2178">
        <v>4.8499999999999996</v>
      </c>
      <c r="G2178">
        <v>12.21</v>
      </c>
      <c r="H2178" s="1">
        <v>44855</v>
      </c>
      <c r="I2178" s="20">
        <v>7</v>
      </c>
      <c r="J2178" s="47">
        <f>Table_Query_from_Mac10[[#This Row],[unit_price]]-(Table_Query_from_Mac10[[#This Row],[unit_price]]*(Table_Query_from_Mac10[[#This Row],[discount_pct]]/100))</f>
        <v>11.355300000000002</v>
      </c>
      <c r="K2178" s="47">
        <f>Table_Query_from_Mac10[[#This Row],[unit_cost]]</f>
        <v>4.8499999999999996</v>
      </c>
      <c r="L2178" s="47">
        <f>Table_Query_from_Mac10[[#This Row],[Live-cost]]*(1+Table_Query_from_Mac10[[#This Row],[CogsIncreasebyTYPE]])</f>
        <v>4.8499999999999996</v>
      </c>
      <c r="M2178" s="47">
        <f>Table_Query_from_Mac10[[#This Row],[Live-cost]]*Table_Query_from_Mac10[[#This Row],[qty_to_ship]]</f>
        <v>33.949999999999996</v>
      </c>
      <c r="N2178" s="47">
        <f>IF(Table_Query_from_Mac10[[#This Row],[item_no]]="KDA",-Table_Query_from_Mac10[[#This Row],[unit_price]],Table_Query_from_Mac10[[#This Row],[Net Unit]]*Table_Query_from_Mac10[[#This Row],[qty_to_ship]])</f>
        <v>79.487100000000012</v>
      </c>
      <c r="O2178" s="47">
        <f>SUMIFS(Summary!C:C,Summary!H:H,Table_Query_from_Mac10[[#This Row],[Juiceoc]])</f>
        <v>0</v>
      </c>
      <c r="P2178" s="47">
        <f>SUMIFS(Summary!D:D,Summary!H:H,Table_Query_from_Mac10[[#This Row],[Juiceoc]])</f>
        <v>0</v>
      </c>
      <c r="Q2178" s="47">
        <f>SUMIFS(Summary!E:E,Summary!H:H,Table_Query_from_Mac10[[#This Row],[Juiceoc]])</f>
        <v>0</v>
      </c>
      <c r="R2178" s="47">
        <f>Table_Query_from_Mac10[[#This Row],[Net Unit]]*(1+Table_Query_from_Mac10[[#This Row],[PriceIncreasebyType]])</f>
        <v>11.355300000000002</v>
      </c>
      <c r="S2178" s="47">
        <f>Table_Query_from_Mac10[[#This Row],[UnitPriceFuture]]*Table_Query_from_Mac10[[#This Row],[qtytoShipFuture]]</f>
        <v>79.487100000000012</v>
      </c>
      <c r="T2178" s="47">
        <f>ROUND(Table_Query_from_Mac10[[#This Row],[qty_to_ship]]*(1+Table_Query_from_Mac10[[#This Row],[VolumeIncreasebyType]]),0)</f>
        <v>7</v>
      </c>
      <c r="U2178" s="47">
        <f>Table_Query_from_Mac10[[#This Row],[qtytoShipFuture]]*Table_Query_from_Mac10[[#This Row],[Future-cost]]</f>
        <v>33.949999999999996</v>
      </c>
      <c r="V2178" s="47">
        <f>Table_Query_from_Mac10[[#This Row],[qtytoShipFuture]]-Table_Query_from_Mac10[[#This Row],[qty_to_ship]]</f>
        <v>0</v>
      </c>
      <c r="W2178" s="47">
        <f>Table_Query_from_Mac10[[#This Row],[UnitPriceFuture]]</f>
        <v>11.355300000000002</v>
      </c>
      <c r="X2178" s="47">
        <f>Table_Query_from_Mac10[[#This Row],[Unit Increase]]*Table_Query_from_Mac10[[#This Row],[UnitPriceFuture]]</f>
        <v>0</v>
      </c>
      <c r="Y2178" s="47">
        <f>Table_Query_from_Mac10[[#This Row],[Unit Increase]]*Table_Query_from_Mac10[[#This Row],[Future-cost]]</f>
        <v>0</v>
      </c>
      <c r="Z2178" s="47">
        <f>-(Table_Query_from_Mac10[[#This Row],[Incremental Sales]]+((Table_Query_from_Mac10[[#This Row],[Incremental Sales]]*-(SUM(Summary!$S$8:$S$9)))))*Summary!$S$18</f>
        <v>0</v>
      </c>
      <c r="AA2178" s="47">
        <f>IFERROR(Table_Query_from_Mac10[[#This Row],[Incremental Cost]]/Table_Query_from_Mac10[[#This Row],[Incremental Sales]],0)</f>
        <v>0</v>
      </c>
      <c r="AB2178" s="47">
        <f>IFERROR(Table_Query_from_Mac10[[#This Row],[TotalCostFuture]]/Table_Query_from_Mac10[[#This Row],[totalsalesFuture]],0)</f>
        <v>0.42711333033913668</v>
      </c>
      <c r="AN2178" s="30">
        <v>25</v>
      </c>
      <c r="AO2178">
        <f t="shared" si="66"/>
        <v>7</v>
      </c>
      <c r="AQ2178" s="30">
        <v>34.89</v>
      </c>
      <c r="AR2178">
        <f t="shared" si="67"/>
        <v>12.21</v>
      </c>
    </row>
    <row r="2179" spans="1:44" x14ac:dyDescent="0.25">
      <c r="A2179">
        <v>90221</v>
      </c>
      <c r="B2179">
        <v>2</v>
      </c>
      <c r="C2179" t="s">
        <v>55</v>
      </c>
      <c r="D2179" t="s">
        <v>81</v>
      </c>
      <c r="E2179">
        <v>8</v>
      </c>
      <c r="F2179">
        <v>5.81</v>
      </c>
      <c r="G2179">
        <v>14.47</v>
      </c>
      <c r="H2179" s="1">
        <v>44855</v>
      </c>
      <c r="I2179" s="20">
        <v>7</v>
      </c>
      <c r="J2179" s="47">
        <f>Table_Query_from_Mac10[[#This Row],[unit_price]]-(Table_Query_from_Mac10[[#This Row],[unit_price]]*(Table_Query_from_Mac10[[#This Row],[discount_pct]]/100))</f>
        <v>13.457100000000001</v>
      </c>
      <c r="K2179" s="47">
        <f>Table_Query_from_Mac10[[#This Row],[unit_cost]]</f>
        <v>5.81</v>
      </c>
      <c r="L2179" s="47">
        <f>Table_Query_from_Mac10[[#This Row],[Live-cost]]*(1+Table_Query_from_Mac10[[#This Row],[CogsIncreasebyTYPE]])</f>
        <v>5.81</v>
      </c>
      <c r="M2179" s="47">
        <f>Table_Query_from_Mac10[[#This Row],[Live-cost]]*Table_Query_from_Mac10[[#This Row],[qty_to_ship]]</f>
        <v>46.48</v>
      </c>
      <c r="N2179" s="47">
        <f>IF(Table_Query_from_Mac10[[#This Row],[item_no]]="KDA",-Table_Query_from_Mac10[[#This Row],[unit_price]],Table_Query_from_Mac10[[#This Row],[Net Unit]]*Table_Query_from_Mac10[[#This Row],[qty_to_ship]])</f>
        <v>107.6568</v>
      </c>
      <c r="O2179" s="47">
        <f>SUMIFS(Summary!C:C,Summary!H:H,Table_Query_from_Mac10[[#This Row],[Juiceoc]])</f>
        <v>0</v>
      </c>
      <c r="P2179" s="47">
        <f>SUMIFS(Summary!D:D,Summary!H:H,Table_Query_from_Mac10[[#This Row],[Juiceoc]])</f>
        <v>0</v>
      </c>
      <c r="Q2179" s="47">
        <f>SUMIFS(Summary!E:E,Summary!H:H,Table_Query_from_Mac10[[#This Row],[Juiceoc]])</f>
        <v>0</v>
      </c>
      <c r="R2179" s="47">
        <f>Table_Query_from_Mac10[[#This Row],[Net Unit]]*(1+Table_Query_from_Mac10[[#This Row],[PriceIncreasebyType]])</f>
        <v>13.457100000000001</v>
      </c>
      <c r="S2179" s="47">
        <f>Table_Query_from_Mac10[[#This Row],[UnitPriceFuture]]*Table_Query_from_Mac10[[#This Row],[qtytoShipFuture]]</f>
        <v>107.6568</v>
      </c>
      <c r="T2179" s="47">
        <f>ROUND(Table_Query_from_Mac10[[#This Row],[qty_to_ship]]*(1+Table_Query_from_Mac10[[#This Row],[VolumeIncreasebyType]]),0)</f>
        <v>8</v>
      </c>
      <c r="U2179" s="47">
        <f>Table_Query_from_Mac10[[#This Row],[qtytoShipFuture]]*Table_Query_from_Mac10[[#This Row],[Future-cost]]</f>
        <v>46.48</v>
      </c>
      <c r="V2179" s="47">
        <f>Table_Query_from_Mac10[[#This Row],[qtytoShipFuture]]-Table_Query_from_Mac10[[#This Row],[qty_to_ship]]</f>
        <v>0</v>
      </c>
      <c r="W2179" s="47">
        <f>Table_Query_from_Mac10[[#This Row],[UnitPriceFuture]]</f>
        <v>13.457100000000001</v>
      </c>
      <c r="X2179" s="47">
        <f>Table_Query_from_Mac10[[#This Row],[Unit Increase]]*Table_Query_from_Mac10[[#This Row],[UnitPriceFuture]]</f>
        <v>0</v>
      </c>
      <c r="Y2179" s="47">
        <f>Table_Query_from_Mac10[[#This Row],[Unit Increase]]*Table_Query_from_Mac10[[#This Row],[Future-cost]]</f>
        <v>0</v>
      </c>
      <c r="Z2179" s="47">
        <f>-(Table_Query_from_Mac10[[#This Row],[Incremental Sales]]+((Table_Query_from_Mac10[[#This Row],[Incremental Sales]]*-(SUM(Summary!$S$8:$S$9)))))*Summary!$S$18</f>
        <v>0</v>
      </c>
      <c r="AA2179" s="47">
        <f>IFERROR(Table_Query_from_Mac10[[#This Row],[Incremental Cost]]/Table_Query_from_Mac10[[#This Row],[Incremental Sales]],0)</f>
        <v>0</v>
      </c>
      <c r="AB2179" s="47">
        <f>IFERROR(Table_Query_from_Mac10[[#This Row],[TotalCostFuture]]/Table_Query_from_Mac10[[#This Row],[totalsalesFuture]],0)</f>
        <v>0.43174235162107732</v>
      </c>
      <c r="AN2179" s="31">
        <v>32</v>
      </c>
      <c r="AO2179">
        <f t="shared" ref="AO2179:AO2242" si="68">CEILING(AN2179/4,1)</f>
        <v>8</v>
      </c>
      <c r="AQ2179" s="31">
        <v>41.35</v>
      </c>
      <c r="AR2179">
        <f t="shared" ref="AR2179:AR2242" si="69">ROUND(AQ2179/5*1.75,2)</f>
        <v>14.47</v>
      </c>
    </row>
    <row r="2180" spans="1:44" x14ac:dyDescent="0.25">
      <c r="A2180">
        <v>90221</v>
      </c>
      <c r="B2180">
        <v>3</v>
      </c>
      <c r="C2180" t="s">
        <v>55</v>
      </c>
      <c r="D2180" t="s">
        <v>81</v>
      </c>
      <c r="E2180">
        <v>3</v>
      </c>
      <c r="F2180">
        <v>7.17</v>
      </c>
      <c r="G2180">
        <v>18.14</v>
      </c>
      <c r="H2180" s="1">
        <v>44855</v>
      </c>
      <c r="I2180" s="20">
        <v>7</v>
      </c>
      <c r="J2180" s="47">
        <f>Table_Query_from_Mac10[[#This Row],[unit_price]]-(Table_Query_from_Mac10[[#This Row],[unit_price]]*(Table_Query_from_Mac10[[#This Row],[discount_pct]]/100))</f>
        <v>16.870200000000001</v>
      </c>
      <c r="K2180" s="47">
        <f>Table_Query_from_Mac10[[#This Row],[unit_cost]]</f>
        <v>7.17</v>
      </c>
      <c r="L2180" s="47">
        <f>Table_Query_from_Mac10[[#This Row],[Live-cost]]*(1+Table_Query_from_Mac10[[#This Row],[CogsIncreasebyTYPE]])</f>
        <v>7.17</v>
      </c>
      <c r="M2180" s="47">
        <f>Table_Query_from_Mac10[[#This Row],[Live-cost]]*Table_Query_from_Mac10[[#This Row],[qty_to_ship]]</f>
        <v>21.509999999999998</v>
      </c>
      <c r="N2180" s="47">
        <f>IF(Table_Query_from_Mac10[[#This Row],[item_no]]="KDA",-Table_Query_from_Mac10[[#This Row],[unit_price]],Table_Query_from_Mac10[[#This Row],[Net Unit]]*Table_Query_from_Mac10[[#This Row],[qty_to_ship]])</f>
        <v>50.610600000000005</v>
      </c>
      <c r="O2180" s="47">
        <f>SUMIFS(Summary!C:C,Summary!H:H,Table_Query_from_Mac10[[#This Row],[Juiceoc]])</f>
        <v>0</v>
      </c>
      <c r="P2180" s="47">
        <f>SUMIFS(Summary!D:D,Summary!H:H,Table_Query_from_Mac10[[#This Row],[Juiceoc]])</f>
        <v>0</v>
      </c>
      <c r="Q2180" s="47">
        <f>SUMIFS(Summary!E:E,Summary!H:H,Table_Query_from_Mac10[[#This Row],[Juiceoc]])</f>
        <v>0</v>
      </c>
      <c r="R2180" s="47">
        <f>Table_Query_from_Mac10[[#This Row],[Net Unit]]*(1+Table_Query_from_Mac10[[#This Row],[PriceIncreasebyType]])</f>
        <v>16.870200000000001</v>
      </c>
      <c r="S2180" s="47">
        <f>Table_Query_from_Mac10[[#This Row],[UnitPriceFuture]]*Table_Query_from_Mac10[[#This Row],[qtytoShipFuture]]</f>
        <v>50.610600000000005</v>
      </c>
      <c r="T2180" s="47">
        <f>ROUND(Table_Query_from_Mac10[[#This Row],[qty_to_ship]]*(1+Table_Query_from_Mac10[[#This Row],[VolumeIncreasebyType]]),0)</f>
        <v>3</v>
      </c>
      <c r="U2180" s="47">
        <f>Table_Query_from_Mac10[[#This Row],[qtytoShipFuture]]*Table_Query_from_Mac10[[#This Row],[Future-cost]]</f>
        <v>21.509999999999998</v>
      </c>
      <c r="V2180" s="47">
        <f>Table_Query_from_Mac10[[#This Row],[qtytoShipFuture]]-Table_Query_from_Mac10[[#This Row],[qty_to_ship]]</f>
        <v>0</v>
      </c>
      <c r="W2180" s="47">
        <f>Table_Query_from_Mac10[[#This Row],[UnitPriceFuture]]</f>
        <v>16.870200000000001</v>
      </c>
      <c r="X2180" s="47">
        <f>Table_Query_from_Mac10[[#This Row],[Unit Increase]]*Table_Query_from_Mac10[[#This Row],[UnitPriceFuture]]</f>
        <v>0</v>
      </c>
      <c r="Y2180" s="47">
        <f>Table_Query_from_Mac10[[#This Row],[Unit Increase]]*Table_Query_from_Mac10[[#This Row],[Future-cost]]</f>
        <v>0</v>
      </c>
      <c r="Z2180" s="47">
        <f>-(Table_Query_from_Mac10[[#This Row],[Incremental Sales]]+((Table_Query_from_Mac10[[#This Row],[Incremental Sales]]*-(SUM(Summary!$S$8:$S$9)))))*Summary!$S$18</f>
        <v>0</v>
      </c>
      <c r="AA2180" s="47">
        <f>IFERROR(Table_Query_from_Mac10[[#This Row],[Incremental Cost]]/Table_Query_from_Mac10[[#This Row],[Incremental Sales]],0)</f>
        <v>0</v>
      </c>
      <c r="AB2180" s="47">
        <f>IFERROR(Table_Query_from_Mac10[[#This Row],[TotalCostFuture]]/Table_Query_from_Mac10[[#This Row],[totalsalesFuture]],0)</f>
        <v>0.4250097805598036</v>
      </c>
      <c r="AN2180" s="30">
        <v>12</v>
      </c>
      <c r="AO2180">
        <f t="shared" si="68"/>
        <v>3</v>
      </c>
      <c r="AQ2180" s="30">
        <v>51.84</v>
      </c>
      <c r="AR2180">
        <f t="shared" si="69"/>
        <v>18.14</v>
      </c>
    </row>
    <row r="2181" spans="1:44" x14ac:dyDescent="0.25">
      <c r="A2181">
        <v>90221</v>
      </c>
      <c r="B2181">
        <v>4</v>
      </c>
      <c r="C2181" t="s">
        <v>55</v>
      </c>
      <c r="D2181" t="s">
        <v>81</v>
      </c>
      <c r="E2181">
        <v>6</v>
      </c>
      <c r="F2181">
        <v>11.84</v>
      </c>
      <c r="G2181">
        <v>31.43</v>
      </c>
      <c r="H2181" s="1">
        <v>44855</v>
      </c>
      <c r="I2181" s="20">
        <v>7</v>
      </c>
      <c r="J2181" s="47">
        <f>Table_Query_from_Mac10[[#This Row],[unit_price]]-(Table_Query_from_Mac10[[#This Row],[unit_price]]*(Table_Query_from_Mac10[[#This Row],[discount_pct]]/100))</f>
        <v>29.229900000000001</v>
      </c>
      <c r="K2181" s="47">
        <f>Table_Query_from_Mac10[[#This Row],[unit_cost]]</f>
        <v>11.84</v>
      </c>
      <c r="L2181" s="47">
        <f>Table_Query_from_Mac10[[#This Row],[Live-cost]]*(1+Table_Query_from_Mac10[[#This Row],[CogsIncreasebyTYPE]])</f>
        <v>11.84</v>
      </c>
      <c r="M2181" s="47">
        <f>Table_Query_from_Mac10[[#This Row],[Live-cost]]*Table_Query_from_Mac10[[#This Row],[qty_to_ship]]</f>
        <v>71.039999999999992</v>
      </c>
      <c r="N2181" s="47">
        <f>IF(Table_Query_from_Mac10[[#This Row],[item_no]]="KDA",-Table_Query_from_Mac10[[#This Row],[unit_price]],Table_Query_from_Mac10[[#This Row],[Net Unit]]*Table_Query_from_Mac10[[#This Row],[qty_to_ship]])</f>
        <v>175.3794</v>
      </c>
      <c r="O2181" s="47">
        <f>SUMIFS(Summary!C:C,Summary!H:H,Table_Query_from_Mac10[[#This Row],[Juiceoc]])</f>
        <v>0</v>
      </c>
      <c r="P2181" s="47">
        <f>SUMIFS(Summary!D:D,Summary!H:H,Table_Query_from_Mac10[[#This Row],[Juiceoc]])</f>
        <v>0</v>
      </c>
      <c r="Q2181" s="47">
        <f>SUMIFS(Summary!E:E,Summary!H:H,Table_Query_from_Mac10[[#This Row],[Juiceoc]])</f>
        <v>0</v>
      </c>
      <c r="R2181" s="47">
        <f>Table_Query_from_Mac10[[#This Row],[Net Unit]]*(1+Table_Query_from_Mac10[[#This Row],[PriceIncreasebyType]])</f>
        <v>29.229900000000001</v>
      </c>
      <c r="S2181" s="47">
        <f>Table_Query_from_Mac10[[#This Row],[UnitPriceFuture]]*Table_Query_from_Mac10[[#This Row],[qtytoShipFuture]]</f>
        <v>175.3794</v>
      </c>
      <c r="T2181" s="47">
        <f>ROUND(Table_Query_from_Mac10[[#This Row],[qty_to_ship]]*(1+Table_Query_from_Mac10[[#This Row],[VolumeIncreasebyType]]),0)</f>
        <v>6</v>
      </c>
      <c r="U2181" s="47">
        <f>Table_Query_from_Mac10[[#This Row],[qtytoShipFuture]]*Table_Query_from_Mac10[[#This Row],[Future-cost]]</f>
        <v>71.039999999999992</v>
      </c>
      <c r="V2181" s="47">
        <f>Table_Query_from_Mac10[[#This Row],[qtytoShipFuture]]-Table_Query_from_Mac10[[#This Row],[qty_to_ship]]</f>
        <v>0</v>
      </c>
      <c r="W2181" s="47">
        <f>Table_Query_from_Mac10[[#This Row],[UnitPriceFuture]]</f>
        <v>29.229900000000001</v>
      </c>
      <c r="X2181" s="47">
        <f>Table_Query_from_Mac10[[#This Row],[Unit Increase]]*Table_Query_from_Mac10[[#This Row],[UnitPriceFuture]]</f>
        <v>0</v>
      </c>
      <c r="Y2181" s="47">
        <f>Table_Query_from_Mac10[[#This Row],[Unit Increase]]*Table_Query_from_Mac10[[#This Row],[Future-cost]]</f>
        <v>0</v>
      </c>
      <c r="Z2181" s="47">
        <f>-(Table_Query_from_Mac10[[#This Row],[Incremental Sales]]+((Table_Query_from_Mac10[[#This Row],[Incremental Sales]]*-(SUM(Summary!$S$8:$S$9)))))*Summary!$S$18</f>
        <v>0</v>
      </c>
      <c r="AA2181" s="47">
        <f>IFERROR(Table_Query_from_Mac10[[#This Row],[Incremental Cost]]/Table_Query_from_Mac10[[#This Row],[Incremental Sales]],0)</f>
        <v>0</v>
      </c>
      <c r="AB2181" s="47">
        <f>IFERROR(Table_Query_from_Mac10[[#This Row],[TotalCostFuture]]/Table_Query_from_Mac10[[#This Row],[totalsalesFuture]],0)</f>
        <v>0.4050646769232874</v>
      </c>
      <c r="AN2181" s="31">
        <v>24</v>
      </c>
      <c r="AO2181">
        <f t="shared" si="68"/>
        <v>6</v>
      </c>
      <c r="AQ2181" s="31">
        <v>89.8</v>
      </c>
      <c r="AR2181">
        <f t="shared" si="69"/>
        <v>31.43</v>
      </c>
    </row>
    <row r="2182" spans="1:44" x14ac:dyDescent="0.25">
      <c r="A2182">
        <v>90221</v>
      </c>
      <c r="B2182">
        <v>5</v>
      </c>
      <c r="C2182" t="s">
        <v>55</v>
      </c>
      <c r="D2182" t="s">
        <v>81</v>
      </c>
      <c r="E2182">
        <v>4</v>
      </c>
      <c r="F2182">
        <v>6.59</v>
      </c>
      <c r="G2182">
        <v>17.5</v>
      </c>
      <c r="H2182" s="1">
        <v>44855</v>
      </c>
      <c r="I2182" s="20">
        <v>7</v>
      </c>
      <c r="J2182" s="47">
        <f>Table_Query_from_Mac10[[#This Row],[unit_price]]-(Table_Query_from_Mac10[[#This Row],[unit_price]]*(Table_Query_from_Mac10[[#This Row],[discount_pct]]/100))</f>
        <v>16.274999999999999</v>
      </c>
      <c r="K2182" s="47">
        <f>Table_Query_from_Mac10[[#This Row],[unit_cost]]</f>
        <v>6.59</v>
      </c>
      <c r="L2182" s="47">
        <f>Table_Query_from_Mac10[[#This Row],[Live-cost]]*(1+Table_Query_from_Mac10[[#This Row],[CogsIncreasebyTYPE]])</f>
        <v>6.59</v>
      </c>
      <c r="M2182" s="47">
        <f>Table_Query_from_Mac10[[#This Row],[Live-cost]]*Table_Query_from_Mac10[[#This Row],[qty_to_ship]]</f>
        <v>26.36</v>
      </c>
      <c r="N2182" s="47">
        <f>IF(Table_Query_from_Mac10[[#This Row],[item_no]]="KDA",-Table_Query_from_Mac10[[#This Row],[unit_price]],Table_Query_from_Mac10[[#This Row],[Net Unit]]*Table_Query_from_Mac10[[#This Row],[qty_to_ship]])</f>
        <v>65.099999999999994</v>
      </c>
      <c r="O2182" s="47">
        <f>SUMIFS(Summary!C:C,Summary!H:H,Table_Query_from_Mac10[[#This Row],[Juiceoc]])</f>
        <v>0</v>
      </c>
      <c r="P2182" s="47">
        <f>SUMIFS(Summary!D:D,Summary!H:H,Table_Query_from_Mac10[[#This Row],[Juiceoc]])</f>
        <v>0</v>
      </c>
      <c r="Q2182" s="47">
        <f>SUMIFS(Summary!E:E,Summary!H:H,Table_Query_from_Mac10[[#This Row],[Juiceoc]])</f>
        <v>0</v>
      </c>
      <c r="R2182" s="47">
        <f>Table_Query_from_Mac10[[#This Row],[Net Unit]]*(1+Table_Query_from_Mac10[[#This Row],[PriceIncreasebyType]])</f>
        <v>16.274999999999999</v>
      </c>
      <c r="S2182" s="47">
        <f>Table_Query_from_Mac10[[#This Row],[UnitPriceFuture]]*Table_Query_from_Mac10[[#This Row],[qtytoShipFuture]]</f>
        <v>65.099999999999994</v>
      </c>
      <c r="T2182" s="47">
        <f>ROUND(Table_Query_from_Mac10[[#This Row],[qty_to_ship]]*(1+Table_Query_from_Mac10[[#This Row],[VolumeIncreasebyType]]),0)</f>
        <v>4</v>
      </c>
      <c r="U2182" s="47">
        <f>Table_Query_from_Mac10[[#This Row],[qtytoShipFuture]]*Table_Query_from_Mac10[[#This Row],[Future-cost]]</f>
        <v>26.36</v>
      </c>
      <c r="V2182" s="47">
        <f>Table_Query_from_Mac10[[#This Row],[qtytoShipFuture]]-Table_Query_from_Mac10[[#This Row],[qty_to_ship]]</f>
        <v>0</v>
      </c>
      <c r="W2182" s="47">
        <f>Table_Query_from_Mac10[[#This Row],[UnitPriceFuture]]</f>
        <v>16.274999999999999</v>
      </c>
      <c r="X2182" s="47">
        <f>Table_Query_from_Mac10[[#This Row],[Unit Increase]]*Table_Query_from_Mac10[[#This Row],[UnitPriceFuture]]</f>
        <v>0</v>
      </c>
      <c r="Y2182" s="47">
        <f>Table_Query_from_Mac10[[#This Row],[Unit Increase]]*Table_Query_from_Mac10[[#This Row],[Future-cost]]</f>
        <v>0</v>
      </c>
      <c r="Z2182" s="47">
        <f>-(Table_Query_from_Mac10[[#This Row],[Incremental Sales]]+((Table_Query_from_Mac10[[#This Row],[Incremental Sales]]*-(SUM(Summary!$S$8:$S$9)))))*Summary!$S$18</f>
        <v>0</v>
      </c>
      <c r="AA2182" s="47">
        <f>IFERROR(Table_Query_from_Mac10[[#This Row],[Incremental Cost]]/Table_Query_from_Mac10[[#This Row],[Incremental Sales]],0)</f>
        <v>0</v>
      </c>
      <c r="AB2182" s="47">
        <f>IFERROR(Table_Query_from_Mac10[[#This Row],[TotalCostFuture]]/Table_Query_from_Mac10[[#This Row],[totalsalesFuture]],0)</f>
        <v>0.40491551459293396</v>
      </c>
      <c r="AN2182" s="30">
        <v>16</v>
      </c>
      <c r="AO2182">
        <f t="shared" si="68"/>
        <v>4</v>
      </c>
      <c r="AQ2182" s="30">
        <v>49.99</v>
      </c>
      <c r="AR2182">
        <f t="shared" si="69"/>
        <v>17.5</v>
      </c>
    </row>
    <row r="2183" spans="1:44" x14ac:dyDescent="0.25">
      <c r="A2183">
        <v>90221</v>
      </c>
      <c r="B2183">
        <v>6</v>
      </c>
      <c r="C2183" t="s">
        <v>55</v>
      </c>
      <c r="D2183" t="s">
        <v>81</v>
      </c>
      <c r="E2183">
        <v>8</v>
      </c>
      <c r="F2183">
        <v>7.16</v>
      </c>
      <c r="G2183">
        <v>19.170000000000002</v>
      </c>
      <c r="H2183" s="1">
        <v>44855</v>
      </c>
      <c r="I2183" s="20">
        <v>7</v>
      </c>
      <c r="J2183" s="47">
        <f>Table_Query_from_Mac10[[#This Row],[unit_price]]-(Table_Query_from_Mac10[[#This Row],[unit_price]]*(Table_Query_from_Mac10[[#This Row],[discount_pct]]/100))</f>
        <v>17.828100000000003</v>
      </c>
      <c r="K2183" s="47">
        <f>Table_Query_from_Mac10[[#This Row],[unit_cost]]</f>
        <v>7.16</v>
      </c>
      <c r="L2183" s="47">
        <f>Table_Query_from_Mac10[[#This Row],[Live-cost]]*(1+Table_Query_from_Mac10[[#This Row],[CogsIncreasebyTYPE]])</f>
        <v>7.16</v>
      </c>
      <c r="M2183" s="47">
        <f>Table_Query_from_Mac10[[#This Row],[Live-cost]]*Table_Query_from_Mac10[[#This Row],[qty_to_ship]]</f>
        <v>57.28</v>
      </c>
      <c r="N2183" s="47">
        <f>IF(Table_Query_from_Mac10[[#This Row],[item_no]]="KDA",-Table_Query_from_Mac10[[#This Row],[unit_price]],Table_Query_from_Mac10[[#This Row],[Net Unit]]*Table_Query_from_Mac10[[#This Row],[qty_to_ship]])</f>
        <v>142.62480000000002</v>
      </c>
      <c r="O2183" s="47">
        <f>SUMIFS(Summary!C:C,Summary!H:H,Table_Query_from_Mac10[[#This Row],[Juiceoc]])</f>
        <v>0</v>
      </c>
      <c r="P2183" s="47">
        <f>SUMIFS(Summary!D:D,Summary!H:H,Table_Query_from_Mac10[[#This Row],[Juiceoc]])</f>
        <v>0</v>
      </c>
      <c r="Q2183" s="47">
        <f>SUMIFS(Summary!E:E,Summary!H:H,Table_Query_from_Mac10[[#This Row],[Juiceoc]])</f>
        <v>0</v>
      </c>
      <c r="R2183" s="47">
        <f>Table_Query_from_Mac10[[#This Row],[Net Unit]]*(1+Table_Query_from_Mac10[[#This Row],[PriceIncreasebyType]])</f>
        <v>17.828100000000003</v>
      </c>
      <c r="S2183" s="47">
        <f>Table_Query_from_Mac10[[#This Row],[UnitPriceFuture]]*Table_Query_from_Mac10[[#This Row],[qtytoShipFuture]]</f>
        <v>142.62480000000002</v>
      </c>
      <c r="T2183" s="47">
        <f>ROUND(Table_Query_from_Mac10[[#This Row],[qty_to_ship]]*(1+Table_Query_from_Mac10[[#This Row],[VolumeIncreasebyType]]),0)</f>
        <v>8</v>
      </c>
      <c r="U2183" s="47">
        <f>Table_Query_from_Mac10[[#This Row],[qtytoShipFuture]]*Table_Query_from_Mac10[[#This Row],[Future-cost]]</f>
        <v>57.28</v>
      </c>
      <c r="V2183" s="47">
        <f>Table_Query_from_Mac10[[#This Row],[qtytoShipFuture]]-Table_Query_from_Mac10[[#This Row],[qty_to_ship]]</f>
        <v>0</v>
      </c>
      <c r="W2183" s="47">
        <f>Table_Query_from_Mac10[[#This Row],[UnitPriceFuture]]</f>
        <v>17.828100000000003</v>
      </c>
      <c r="X2183" s="47">
        <f>Table_Query_from_Mac10[[#This Row],[Unit Increase]]*Table_Query_from_Mac10[[#This Row],[UnitPriceFuture]]</f>
        <v>0</v>
      </c>
      <c r="Y2183" s="47">
        <f>Table_Query_from_Mac10[[#This Row],[Unit Increase]]*Table_Query_from_Mac10[[#This Row],[Future-cost]]</f>
        <v>0</v>
      </c>
      <c r="Z2183" s="47">
        <f>-(Table_Query_from_Mac10[[#This Row],[Incremental Sales]]+((Table_Query_from_Mac10[[#This Row],[Incremental Sales]]*-(SUM(Summary!$S$8:$S$9)))))*Summary!$S$18</f>
        <v>0</v>
      </c>
      <c r="AA2183" s="47">
        <f>IFERROR(Table_Query_from_Mac10[[#This Row],[Incremental Cost]]/Table_Query_from_Mac10[[#This Row],[Incremental Sales]],0)</f>
        <v>0</v>
      </c>
      <c r="AB2183" s="47">
        <f>IFERROR(Table_Query_from_Mac10[[#This Row],[TotalCostFuture]]/Table_Query_from_Mac10[[#This Row],[totalsalesFuture]],0)</f>
        <v>0.40161318368194027</v>
      </c>
      <c r="AN2183" s="31">
        <v>32</v>
      </c>
      <c r="AO2183">
        <f t="shared" si="68"/>
        <v>8</v>
      </c>
      <c r="AQ2183" s="31">
        <v>54.76</v>
      </c>
      <c r="AR2183">
        <f t="shared" si="69"/>
        <v>19.170000000000002</v>
      </c>
    </row>
    <row r="2184" spans="1:44" x14ac:dyDescent="0.25">
      <c r="A2184">
        <v>90221</v>
      </c>
      <c r="B2184">
        <v>7</v>
      </c>
      <c r="C2184" t="s">
        <v>55</v>
      </c>
      <c r="D2184" t="s">
        <v>81</v>
      </c>
      <c r="E2184">
        <v>3</v>
      </c>
      <c r="F2184">
        <v>8.64</v>
      </c>
      <c r="G2184">
        <v>22.99</v>
      </c>
      <c r="H2184" s="1">
        <v>44855</v>
      </c>
      <c r="I2184" s="20">
        <v>7</v>
      </c>
      <c r="J2184" s="47">
        <f>Table_Query_from_Mac10[[#This Row],[unit_price]]-(Table_Query_from_Mac10[[#This Row],[unit_price]]*(Table_Query_from_Mac10[[#This Row],[discount_pct]]/100))</f>
        <v>21.380699999999997</v>
      </c>
      <c r="K2184" s="47">
        <f>Table_Query_from_Mac10[[#This Row],[unit_cost]]</f>
        <v>8.64</v>
      </c>
      <c r="L2184" s="47">
        <f>Table_Query_from_Mac10[[#This Row],[Live-cost]]*(1+Table_Query_from_Mac10[[#This Row],[CogsIncreasebyTYPE]])</f>
        <v>8.64</v>
      </c>
      <c r="M2184" s="47">
        <f>Table_Query_from_Mac10[[#This Row],[Live-cost]]*Table_Query_from_Mac10[[#This Row],[qty_to_ship]]</f>
        <v>25.92</v>
      </c>
      <c r="N2184" s="47">
        <f>IF(Table_Query_from_Mac10[[#This Row],[item_no]]="KDA",-Table_Query_from_Mac10[[#This Row],[unit_price]],Table_Query_from_Mac10[[#This Row],[Net Unit]]*Table_Query_from_Mac10[[#This Row],[qty_to_ship]])</f>
        <v>64.142099999999999</v>
      </c>
      <c r="O2184" s="47">
        <f>SUMIFS(Summary!C:C,Summary!H:H,Table_Query_from_Mac10[[#This Row],[Juiceoc]])</f>
        <v>0</v>
      </c>
      <c r="P2184" s="47">
        <f>SUMIFS(Summary!D:D,Summary!H:H,Table_Query_from_Mac10[[#This Row],[Juiceoc]])</f>
        <v>0</v>
      </c>
      <c r="Q2184" s="47">
        <f>SUMIFS(Summary!E:E,Summary!H:H,Table_Query_from_Mac10[[#This Row],[Juiceoc]])</f>
        <v>0</v>
      </c>
      <c r="R2184" s="47">
        <f>Table_Query_from_Mac10[[#This Row],[Net Unit]]*(1+Table_Query_from_Mac10[[#This Row],[PriceIncreasebyType]])</f>
        <v>21.380699999999997</v>
      </c>
      <c r="S2184" s="47">
        <f>Table_Query_from_Mac10[[#This Row],[UnitPriceFuture]]*Table_Query_from_Mac10[[#This Row],[qtytoShipFuture]]</f>
        <v>64.142099999999999</v>
      </c>
      <c r="T2184" s="47">
        <f>ROUND(Table_Query_from_Mac10[[#This Row],[qty_to_ship]]*(1+Table_Query_from_Mac10[[#This Row],[VolumeIncreasebyType]]),0)</f>
        <v>3</v>
      </c>
      <c r="U2184" s="47">
        <f>Table_Query_from_Mac10[[#This Row],[qtytoShipFuture]]*Table_Query_from_Mac10[[#This Row],[Future-cost]]</f>
        <v>25.92</v>
      </c>
      <c r="V2184" s="47">
        <f>Table_Query_from_Mac10[[#This Row],[qtytoShipFuture]]-Table_Query_from_Mac10[[#This Row],[qty_to_ship]]</f>
        <v>0</v>
      </c>
      <c r="W2184" s="47">
        <f>Table_Query_from_Mac10[[#This Row],[UnitPriceFuture]]</f>
        <v>21.380699999999997</v>
      </c>
      <c r="X2184" s="47">
        <f>Table_Query_from_Mac10[[#This Row],[Unit Increase]]*Table_Query_from_Mac10[[#This Row],[UnitPriceFuture]]</f>
        <v>0</v>
      </c>
      <c r="Y2184" s="47">
        <f>Table_Query_from_Mac10[[#This Row],[Unit Increase]]*Table_Query_from_Mac10[[#This Row],[Future-cost]]</f>
        <v>0</v>
      </c>
      <c r="Z2184" s="47">
        <f>-(Table_Query_from_Mac10[[#This Row],[Incremental Sales]]+((Table_Query_from_Mac10[[#This Row],[Incremental Sales]]*-(SUM(Summary!$S$8:$S$9)))))*Summary!$S$18</f>
        <v>0</v>
      </c>
      <c r="AA2184" s="47">
        <f>IFERROR(Table_Query_from_Mac10[[#This Row],[Incremental Cost]]/Table_Query_from_Mac10[[#This Row],[Incremental Sales]],0)</f>
        <v>0</v>
      </c>
      <c r="AB2184" s="47">
        <f>IFERROR(Table_Query_from_Mac10[[#This Row],[TotalCostFuture]]/Table_Query_from_Mac10[[#This Row],[totalsalesFuture]],0)</f>
        <v>0.40410276557830194</v>
      </c>
      <c r="AN2184" s="30">
        <v>12</v>
      </c>
      <c r="AO2184">
        <f t="shared" si="68"/>
        <v>3</v>
      </c>
      <c r="AQ2184" s="30">
        <v>65.680000000000007</v>
      </c>
      <c r="AR2184">
        <f t="shared" si="69"/>
        <v>22.99</v>
      </c>
    </row>
    <row r="2185" spans="1:44" x14ac:dyDescent="0.25">
      <c r="A2185">
        <v>90221</v>
      </c>
      <c r="B2185">
        <v>8</v>
      </c>
      <c r="C2185" t="s">
        <v>55</v>
      </c>
      <c r="D2185" t="s">
        <v>81</v>
      </c>
      <c r="E2185">
        <v>2</v>
      </c>
      <c r="F2185">
        <v>11.51</v>
      </c>
      <c r="G2185">
        <v>31.84</v>
      </c>
      <c r="H2185" s="1">
        <v>44855</v>
      </c>
      <c r="I2185" s="20">
        <v>7</v>
      </c>
      <c r="J2185" s="47">
        <f>Table_Query_from_Mac10[[#This Row],[unit_price]]-(Table_Query_from_Mac10[[#This Row],[unit_price]]*(Table_Query_from_Mac10[[#This Row],[discount_pct]]/100))</f>
        <v>29.6112</v>
      </c>
      <c r="K2185" s="47">
        <f>Table_Query_from_Mac10[[#This Row],[unit_cost]]</f>
        <v>11.51</v>
      </c>
      <c r="L2185" s="47">
        <f>Table_Query_from_Mac10[[#This Row],[Live-cost]]*(1+Table_Query_from_Mac10[[#This Row],[CogsIncreasebyTYPE]])</f>
        <v>11.51</v>
      </c>
      <c r="M2185" s="47">
        <f>Table_Query_from_Mac10[[#This Row],[Live-cost]]*Table_Query_from_Mac10[[#This Row],[qty_to_ship]]</f>
        <v>23.02</v>
      </c>
      <c r="N2185" s="47">
        <f>IF(Table_Query_from_Mac10[[#This Row],[item_no]]="KDA",-Table_Query_from_Mac10[[#This Row],[unit_price]],Table_Query_from_Mac10[[#This Row],[Net Unit]]*Table_Query_from_Mac10[[#This Row],[qty_to_ship]])</f>
        <v>59.2224</v>
      </c>
      <c r="O2185" s="47">
        <f>SUMIFS(Summary!C:C,Summary!H:H,Table_Query_from_Mac10[[#This Row],[Juiceoc]])</f>
        <v>0</v>
      </c>
      <c r="P2185" s="47">
        <f>SUMIFS(Summary!D:D,Summary!H:H,Table_Query_from_Mac10[[#This Row],[Juiceoc]])</f>
        <v>0</v>
      </c>
      <c r="Q2185" s="47">
        <f>SUMIFS(Summary!E:E,Summary!H:H,Table_Query_from_Mac10[[#This Row],[Juiceoc]])</f>
        <v>0</v>
      </c>
      <c r="R2185" s="47">
        <f>Table_Query_from_Mac10[[#This Row],[Net Unit]]*(1+Table_Query_from_Mac10[[#This Row],[PriceIncreasebyType]])</f>
        <v>29.6112</v>
      </c>
      <c r="S2185" s="47">
        <f>Table_Query_from_Mac10[[#This Row],[UnitPriceFuture]]*Table_Query_from_Mac10[[#This Row],[qtytoShipFuture]]</f>
        <v>59.2224</v>
      </c>
      <c r="T2185" s="47">
        <f>ROUND(Table_Query_from_Mac10[[#This Row],[qty_to_ship]]*(1+Table_Query_from_Mac10[[#This Row],[VolumeIncreasebyType]]),0)</f>
        <v>2</v>
      </c>
      <c r="U2185" s="47">
        <f>Table_Query_from_Mac10[[#This Row],[qtytoShipFuture]]*Table_Query_from_Mac10[[#This Row],[Future-cost]]</f>
        <v>23.02</v>
      </c>
      <c r="V2185" s="47">
        <f>Table_Query_from_Mac10[[#This Row],[qtytoShipFuture]]-Table_Query_from_Mac10[[#This Row],[qty_to_ship]]</f>
        <v>0</v>
      </c>
      <c r="W2185" s="47">
        <f>Table_Query_from_Mac10[[#This Row],[UnitPriceFuture]]</f>
        <v>29.6112</v>
      </c>
      <c r="X2185" s="47">
        <f>Table_Query_from_Mac10[[#This Row],[Unit Increase]]*Table_Query_from_Mac10[[#This Row],[UnitPriceFuture]]</f>
        <v>0</v>
      </c>
      <c r="Y2185" s="47">
        <f>Table_Query_from_Mac10[[#This Row],[Unit Increase]]*Table_Query_from_Mac10[[#This Row],[Future-cost]]</f>
        <v>0</v>
      </c>
      <c r="Z2185" s="47">
        <f>-(Table_Query_from_Mac10[[#This Row],[Incremental Sales]]+((Table_Query_from_Mac10[[#This Row],[Incremental Sales]]*-(SUM(Summary!$S$8:$S$9)))))*Summary!$S$18</f>
        <v>0</v>
      </c>
      <c r="AA2185" s="47">
        <f>IFERROR(Table_Query_from_Mac10[[#This Row],[Incremental Cost]]/Table_Query_from_Mac10[[#This Row],[Incremental Sales]],0)</f>
        <v>0</v>
      </c>
      <c r="AB2185" s="47">
        <f>IFERROR(Table_Query_from_Mac10[[#This Row],[TotalCostFuture]]/Table_Query_from_Mac10[[#This Row],[totalsalesFuture]],0)</f>
        <v>0.38870427405846436</v>
      </c>
      <c r="AN2185" s="31">
        <v>6</v>
      </c>
      <c r="AO2185">
        <f t="shared" si="68"/>
        <v>2</v>
      </c>
      <c r="AQ2185" s="31">
        <v>90.98</v>
      </c>
      <c r="AR2185">
        <f t="shared" si="69"/>
        <v>31.84</v>
      </c>
    </row>
    <row r="2186" spans="1:44" x14ac:dyDescent="0.25">
      <c r="A2186">
        <v>90221</v>
      </c>
      <c r="B2186">
        <v>9</v>
      </c>
      <c r="C2186" t="s">
        <v>55</v>
      </c>
      <c r="D2186" t="s">
        <v>81</v>
      </c>
      <c r="E2186">
        <v>1</v>
      </c>
      <c r="F2186">
        <v>13.35</v>
      </c>
      <c r="G2186">
        <v>38.020000000000003</v>
      </c>
      <c r="H2186" s="1">
        <v>44855</v>
      </c>
      <c r="I2186" s="20">
        <v>7</v>
      </c>
      <c r="J2186" s="47">
        <f>Table_Query_from_Mac10[[#This Row],[unit_price]]-(Table_Query_from_Mac10[[#This Row],[unit_price]]*(Table_Query_from_Mac10[[#This Row],[discount_pct]]/100))</f>
        <v>35.358600000000003</v>
      </c>
      <c r="K2186" s="47">
        <f>Table_Query_from_Mac10[[#This Row],[unit_cost]]</f>
        <v>13.35</v>
      </c>
      <c r="L2186" s="47">
        <f>Table_Query_from_Mac10[[#This Row],[Live-cost]]*(1+Table_Query_from_Mac10[[#This Row],[CogsIncreasebyTYPE]])</f>
        <v>13.35</v>
      </c>
      <c r="M2186" s="47">
        <f>Table_Query_from_Mac10[[#This Row],[Live-cost]]*Table_Query_from_Mac10[[#This Row],[qty_to_ship]]</f>
        <v>13.35</v>
      </c>
      <c r="N2186" s="47">
        <f>IF(Table_Query_from_Mac10[[#This Row],[item_no]]="KDA",-Table_Query_from_Mac10[[#This Row],[unit_price]],Table_Query_from_Mac10[[#This Row],[Net Unit]]*Table_Query_from_Mac10[[#This Row],[qty_to_ship]])</f>
        <v>35.358600000000003</v>
      </c>
      <c r="O2186" s="47">
        <f>SUMIFS(Summary!C:C,Summary!H:H,Table_Query_from_Mac10[[#This Row],[Juiceoc]])</f>
        <v>0</v>
      </c>
      <c r="P2186" s="47">
        <f>SUMIFS(Summary!D:D,Summary!H:H,Table_Query_from_Mac10[[#This Row],[Juiceoc]])</f>
        <v>0</v>
      </c>
      <c r="Q2186" s="47">
        <f>SUMIFS(Summary!E:E,Summary!H:H,Table_Query_from_Mac10[[#This Row],[Juiceoc]])</f>
        <v>0</v>
      </c>
      <c r="R2186" s="47">
        <f>Table_Query_from_Mac10[[#This Row],[Net Unit]]*(1+Table_Query_from_Mac10[[#This Row],[PriceIncreasebyType]])</f>
        <v>35.358600000000003</v>
      </c>
      <c r="S2186" s="47">
        <f>Table_Query_from_Mac10[[#This Row],[UnitPriceFuture]]*Table_Query_from_Mac10[[#This Row],[qtytoShipFuture]]</f>
        <v>35.358600000000003</v>
      </c>
      <c r="T2186" s="47">
        <f>ROUND(Table_Query_from_Mac10[[#This Row],[qty_to_ship]]*(1+Table_Query_from_Mac10[[#This Row],[VolumeIncreasebyType]]),0)</f>
        <v>1</v>
      </c>
      <c r="U2186" s="47">
        <f>Table_Query_from_Mac10[[#This Row],[qtytoShipFuture]]*Table_Query_from_Mac10[[#This Row],[Future-cost]]</f>
        <v>13.35</v>
      </c>
      <c r="V2186" s="47">
        <f>Table_Query_from_Mac10[[#This Row],[qtytoShipFuture]]-Table_Query_from_Mac10[[#This Row],[qty_to_ship]]</f>
        <v>0</v>
      </c>
      <c r="W2186" s="47">
        <f>Table_Query_from_Mac10[[#This Row],[UnitPriceFuture]]</f>
        <v>35.358600000000003</v>
      </c>
      <c r="X2186" s="47">
        <f>Table_Query_from_Mac10[[#This Row],[Unit Increase]]*Table_Query_from_Mac10[[#This Row],[UnitPriceFuture]]</f>
        <v>0</v>
      </c>
      <c r="Y2186" s="47">
        <f>Table_Query_from_Mac10[[#This Row],[Unit Increase]]*Table_Query_from_Mac10[[#This Row],[Future-cost]]</f>
        <v>0</v>
      </c>
      <c r="Z2186" s="47">
        <f>-(Table_Query_from_Mac10[[#This Row],[Incremental Sales]]+((Table_Query_from_Mac10[[#This Row],[Incremental Sales]]*-(SUM(Summary!$S$8:$S$9)))))*Summary!$S$18</f>
        <v>0</v>
      </c>
      <c r="AA2186" s="47">
        <f>IFERROR(Table_Query_from_Mac10[[#This Row],[Incremental Cost]]/Table_Query_from_Mac10[[#This Row],[Incremental Sales]],0)</f>
        <v>0</v>
      </c>
      <c r="AB2186" s="47">
        <f>IFERROR(Table_Query_from_Mac10[[#This Row],[TotalCostFuture]]/Table_Query_from_Mac10[[#This Row],[totalsalesFuture]],0)</f>
        <v>0.3775601975191325</v>
      </c>
      <c r="AN2186" s="30">
        <v>4</v>
      </c>
      <c r="AO2186">
        <f t="shared" si="68"/>
        <v>1</v>
      </c>
      <c r="AQ2186" s="30">
        <v>108.63</v>
      </c>
      <c r="AR2186">
        <f t="shared" si="69"/>
        <v>38.020000000000003</v>
      </c>
    </row>
    <row r="2187" spans="1:44" x14ac:dyDescent="0.25">
      <c r="A2187">
        <v>90222</v>
      </c>
      <c r="B2187">
        <v>1</v>
      </c>
      <c r="C2187" t="s">
        <v>55</v>
      </c>
      <c r="D2187" t="s">
        <v>81</v>
      </c>
      <c r="E2187">
        <v>12</v>
      </c>
      <c r="F2187">
        <v>13.57</v>
      </c>
      <c r="G2187">
        <v>36.270000000000003</v>
      </c>
      <c r="H2187" s="1">
        <v>44844</v>
      </c>
      <c r="I2187" s="20">
        <v>0</v>
      </c>
      <c r="J2187" s="47">
        <f>Table_Query_from_Mac10[[#This Row],[unit_price]]-(Table_Query_from_Mac10[[#This Row],[unit_price]]*(Table_Query_from_Mac10[[#This Row],[discount_pct]]/100))</f>
        <v>36.270000000000003</v>
      </c>
      <c r="K2187" s="47">
        <f>Table_Query_from_Mac10[[#This Row],[unit_cost]]</f>
        <v>13.57</v>
      </c>
      <c r="L2187" s="47">
        <f>Table_Query_from_Mac10[[#This Row],[Live-cost]]*(1+Table_Query_from_Mac10[[#This Row],[CogsIncreasebyTYPE]])</f>
        <v>13.57</v>
      </c>
      <c r="M2187" s="47">
        <f>Table_Query_from_Mac10[[#This Row],[Live-cost]]*Table_Query_from_Mac10[[#This Row],[qty_to_ship]]</f>
        <v>162.84</v>
      </c>
      <c r="N2187" s="47">
        <f>IF(Table_Query_from_Mac10[[#This Row],[item_no]]="KDA",-Table_Query_from_Mac10[[#This Row],[unit_price]],Table_Query_from_Mac10[[#This Row],[Net Unit]]*Table_Query_from_Mac10[[#This Row],[qty_to_ship]])</f>
        <v>435.24</v>
      </c>
      <c r="O2187" s="47">
        <f>SUMIFS(Summary!C:C,Summary!H:H,Table_Query_from_Mac10[[#This Row],[Juiceoc]])</f>
        <v>0</v>
      </c>
      <c r="P2187" s="47">
        <f>SUMIFS(Summary!D:D,Summary!H:H,Table_Query_from_Mac10[[#This Row],[Juiceoc]])</f>
        <v>0</v>
      </c>
      <c r="Q2187" s="47">
        <f>SUMIFS(Summary!E:E,Summary!H:H,Table_Query_from_Mac10[[#This Row],[Juiceoc]])</f>
        <v>0</v>
      </c>
      <c r="R2187" s="47">
        <f>Table_Query_from_Mac10[[#This Row],[Net Unit]]*(1+Table_Query_from_Mac10[[#This Row],[PriceIncreasebyType]])</f>
        <v>36.270000000000003</v>
      </c>
      <c r="S2187" s="47">
        <f>Table_Query_from_Mac10[[#This Row],[UnitPriceFuture]]*Table_Query_from_Mac10[[#This Row],[qtytoShipFuture]]</f>
        <v>435.24</v>
      </c>
      <c r="T2187" s="47">
        <f>ROUND(Table_Query_from_Mac10[[#This Row],[qty_to_ship]]*(1+Table_Query_from_Mac10[[#This Row],[VolumeIncreasebyType]]),0)</f>
        <v>12</v>
      </c>
      <c r="U2187" s="47">
        <f>Table_Query_from_Mac10[[#This Row],[qtytoShipFuture]]*Table_Query_from_Mac10[[#This Row],[Future-cost]]</f>
        <v>162.84</v>
      </c>
      <c r="V2187" s="47">
        <f>Table_Query_from_Mac10[[#This Row],[qtytoShipFuture]]-Table_Query_from_Mac10[[#This Row],[qty_to_ship]]</f>
        <v>0</v>
      </c>
      <c r="W2187" s="47">
        <f>Table_Query_from_Mac10[[#This Row],[UnitPriceFuture]]</f>
        <v>36.270000000000003</v>
      </c>
      <c r="X2187" s="47">
        <f>Table_Query_from_Mac10[[#This Row],[Unit Increase]]*Table_Query_from_Mac10[[#This Row],[UnitPriceFuture]]</f>
        <v>0</v>
      </c>
      <c r="Y2187" s="47">
        <f>Table_Query_from_Mac10[[#This Row],[Unit Increase]]*Table_Query_from_Mac10[[#This Row],[Future-cost]]</f>
        <v>0</v>
      </c>
      <c r="Z2187" s="47">
        <f>-(Table_Query_from_Mac10[[#This Row],[Incremental Sales]]+((Table_Query_from_Mac10[[#This Row],[Incremental Sales]]*-(SUM(Summary!$S$8:$S$9)))))*Summary!$S$18</f>
        <v>0</v>
      </c>
      <c r="AA2187" s="47">
        <f>IFERROR(Table_Query_from_Mac10[[#This Row],[Incremental Cost]]/Table_Query_from_Mac10[[#This Row],[Incremental Sales]],0)</f>
        <v>0</v>
      </c>
      <c r="AB2187" s="47">
        <f>IFERROR(Table_Query_from_Mac10[[#This Row],[TotalCostFuture]]/Table_Query_from_Mac10[[#This Row],[totalsalesFuture]],0)</f>
        <v>0.37413840639647089</v>
      </c>
      <c r="AN2187" s="31">
        <v>48</v>
      </c>
      <c r="AO2187">
        <f t="shared" si="68"/>
        <v>12</v>
      </c>
      <c r="AQ2187" s="31">
        <v>103.64</v>
      </c>
      <c r="AR2187">
        <f t="shared" si="69"/>
        <v>36.270000000000003</v>
      </c>
    </row>
    <row r="2188" spans="1:44" x14ac:dyDescent="0.25">
      <c r="A2188">
        <v>90222</v>
      </c>
      <c r="B2188">
        <v>2</v>
      </c>
      <c r="C2188" t="s">
        <v>56</v>
      </c>
      <c r="D2188" t="s">
        <v>81</v>
      </c>
      <c r="E2188">
        <v>5</v>
      </c>
      <c r="F2188">
        <v>15.38</v>
      </c>
      <c r="G2188">
        <v>42.8</v>
      </c>
      <c r="H2188" s="1">
        <v>44844</v>
      </c>
      <c r="I2188" s="20">
        <v>0</v>
      </c>
      <c r="J2188" s="47">
        <f>Table_Query_from_Mac10[[#This Row],[unit_price]]-(Table_Query_from_Mac10[[#This Row],[unit_price]]*(Table_Query_from_Mac10[[#This Row],[discount_pct]]/100))</f>
        <v>42.8</v>
      </c>
      <c r="K2188" s="47">
        <f>Table_Query_from_Mac10[[#This Row],[unit_cost]]</f>
        <v>15.38</v>
      </c>
      <c r="L2188" s="47">
        <f>Table_Query_from_Mac10[[#This Row],[Live-cost]]*(1+Table_Query_from_Mac10[[#This Row],[CogsIncreasebyTYPE]])</f>
        <v>15.38</v>
      </c>
      <c r="M2188" s="47">
        <f>Table_Query_from_Mac10[[#This Row],[Live-cost]]*Table_Query_from_Mac10[[#This Row],[qty_to_ship]]</f>
        <v>76.900000000000006</v>
      </c>
      <c r="N2188" s="47">
        <f>IF(Table_Query_from_Mac10[[#This Row],[item_no]]="KDA",-Table_Query_from_Mac10[[#This Row],[unit_price]],Table_Query_from_Mac10[[#This Row],[Net Unit]]*Table_Query_from_Mac10[[#This Row],[qty_to_ship]])</f>
        <v>214</v>
      </c>
      <c r="O2188" s="47">
        <f>SUMIFS(Summary!C:C,Summary!H:H,Table_Query_from_Mac10[[#This Row],[Juiceoc]])</f>
        <v>0</v>
      </c>
      <c r="P2188" s="47">
        <f>SUMIFS(Summary!D:D,Summary!H:H,Table_Query_from_Mac10[[#This Row],[Juiceoc]])</f>
        <v>0</v>
      </c>
      <c r="Q2188" s="47">
        <f>SUMIFS(Summary!E:E,Summary!H:H,Table_Query_from_Mac10[[#This Row],[Juiceoc]])</f>
        <v>0</v>
      </c>
      <c r="R2188" s="47">
        <f>Table_Query_from_Mac10[[#This Row],[Net Unit]]*(1+Table_Query_from_Mac10[[#This Row],[PriceIncreasebyType]])</f>
        <v>42.8</v>
      </c>
      <c r="S2188" s="47">
        <f>Table_Query_from_Mac10[[#This Row],[UnitPriceFuture]]*Table_Query_from_Mac10[[#This Row],[qtytoShipFuture]]</f>
        <v>214</v>
      </c>
      <c r="T2188" s="47">
        <f>ROUND(Table_Query_from_Mac10[[#This Row],[qty_to_ship]]*(1+Table_Query_from_Mac10[[#This Row],[VolumeIncreasebyType]]),0)</f>
        <v>5</v>
      </c>
      <c r="U2188" s="47">
        <f>Table_Query_from_Mac10[[#This Row],[qtytoShipFuture]]*Table_Query_from_Mac10[[#This Row],[Future-cost]]</f>
        <v>76.900000000000006</v>
      </c>
      <c r="V2188" s="47">
        <f>Table_Query_from_Mac10[[#This Row],[qtytoShipFuture]]-Table_Query_from_Mac10[[#This Row],[qty_to_ship]]</f>
        <v>0</v>
      </c>
      <c r="W2188" s="47">
        <f>Table_Query_from_Mac10[[#This Row],[UnitPriceFuture]]</f>
        <v>42.8</v>
      </c>
      <c r="X2188" s="47">
        <f>Table_Query_from_Mac10[[#This Row],[Unit Increase]]*Table_Query_from_Mac10[[#This Row],[UnitPriceFuture]]</f>
        <v>0</v>
      </c>
      <c r="Y2188" s="47">
        <f>Table_Query_from_Mac10[[#This Row],[Unit Increase]]*Table_Query_from_Mac10[[#This Row],[Future-cost]]</f>
        <v>0</v>
      </c>
      <c r="Z2188" s="47">
        <f>-(Table_Query_from_Mac10[[#This Row],[Incremental Sales]]+((Table_Query_from_Mac10[[#This Row],[Incremental Sales]]*-(SUM(Summary!$S$8:$S$9)))))*Summary!$S$18</f>
        <v>0</v>
      </c>
      <c r="AA2188" s="47">
        <f>IFERROR(Table_Query_from_Mac10[[#This Row],[Incremental Cost]]/Table_Query_from_Mac10[[#This Row],[Incremental Sales]],0)</f>
        <v>0</v>
      </c>
      <c r="AB2188" s="47">
        <f>IFERROR(Table_Query_from_Mac10[[#This Row],[TotalCostFuture]]/Table_Query_from_Mac10[[#This Row],[totalsalesFuture]],0)</f>
        <v>0.3593457943925234</v>
      </c>
      <c r="AN2188" s="30">
        <v>18</v>
      </c>
      <c r="AO2188">
        <f t="shared" si="68"/>
        <v>5</v>
      </c>
      <c r="AQ2188" s="30">
        <v>122.28</v>
      </c>
      <c r="AR2188">
        <f t="shared" si="69"/>
        <v>42.8</v>
      </c>
    </row>
    <row r="2189" spans="1:44" x14ac:dyDescent="0.25">
      <c r="A2189">
        <v>90222</v>
      </c>
      <c r="B2189">
        <v>3</v>
      </c>
      <c r="C2189" t="s">
        <v>56</v>
      </c>
      <c r="D2189" t="s">
        <v>81</v>
      </c>
      <c r="E2189">
        <v>126</v>
      </c>
      <c r="F2189">
        <v>10.43</v>
      </c>
      <c r="G2189">
        <v>25.74</v>
      </c>
      <c r="H2189" s="1">
        <v>44844</v>
      </c>
      <c r="I2189" s="20">
        <v>0</v>
      </c>
      <c r="J2189" s="47">
        <f>Table_Query_from_Mac10[[#This Row],[unit_price]]-(Table_Query_from_Mac10[[#This Row],[unit_price]]*(Table_Query_from_Mac10[[#This Row],[discount_pct]]/100))</f>
        <v>25.74</v>
      </c>
      <c r="K2189" s="47">
        <f>Table_Query_from_Mac10[[#This Row],[unit_cost]]</f>
        <v>10.43</v>
      </c>
      <c r="L2189" s="47">
        <f>Table_Query_from_Mac10[[#This Row],[Live-cost]]*(1+Table_Query_from_Mac10[[#This Row],[CogsIncreasebyTYPE]])</f>
        <v>10.43</v>
      </c>
      <c r="M2189" s="47">
        <f>Table_Query_from_Mac10[[#This Row],[Live-cost]]*Table_Query_from_Mac10[[#This Row],[qty_to_ship]]</f>
        <v>1314.18</v>
      </c>
      <c r="N2189" s="47">
        <f>IF(Table_Query_from_Mac10[[#This Row],[item_no]]="KDA",-Table_Query_from_Mac10[[#This Row],[unit_price]],Table_Query_from_Mac10[[#This Row],[Net Unit]]*Table_Query_from_Mac10[[#This Row],[qty_to_ship]])</f>
        <v>3243.24</v>
      </c>
      <c r="O2189" s="47">
        <f>SUMIFS(Summary!C:C,Summary!H:H,Table_Query_from_Mac10[[#This Row],[Juiceoc]])</f>
        <v>0</v>
      </c>
      <c r="P2189" s="47">
        <f>SUMIFS(Summary!D:D,Summary!H:H,Table_Query_from_Mac10[[#This Row],[Juiceoc]])</f>
        <v>0</v>
      </c>
      <c r="Q2189" s="47">
        <f>SUMIFS(Summary!E:E,Summary!H:H,Table_Query_from_Mac10[[#This Row],[Juiceoc]])</f>
        <v>0</v>
      </c>
      <c r="R2189" s="47">
        <f>Table_Query_from_Mac10[[#This Row],[Net Unit]]*(1+Table_Query_from_Mac10[[#This Row],[PriceIncreasebyType]])</f>
        <v>25.74</v>
      </c>
      <c r="S2189" s="47">
        <f>Table_Query_from_Mac10[[#This Row],[UnitPriceFuture]]*Table_Query_from_Mac10[[#This Row],[qtytoShipFuture]]</f>
        <v>3243.24</v>
      </c>
      <c r="T2189" s="47">
        <f>ROUND(Table_Query_from_Mac10[[#This Row],[qty_to_ship]]*(1+Table_Query_from_Mac10[[#This Row],[VolumeIncreasebyType]]),0)</f>
        <v>126</v>
      </c>
      <c r="U2189" s="47">
        <f>Table_Query_from_Mac10[[#This Row],[qtytoShipFuture]]*Table_Query_from_Mac10[[#This Row],[Future-cost]]</f>
        <v>1314.18</v>
      </c>
      <c r="V2189" s="47">
        <f>Table_Query_from_Mac10[[#This Row],[qtytoShipFuture]]-Table_Query_from_Mac10[[#This Row],[qty_to_ship]]</f>
        <v>0</v>
      </c>
      <c r="W2189" s="47">
        <f>Table_Query_from_Mac10[[#This Row],[UnitPriceFuture]]</f>
        <v>25.74</v>
      </c>
      <c r="X2189" s="47">
        <f>Table_Query_from_Mac10[[#This Row],[Unit Increase]]*Table_Query_from_Mac10[[#This Row],[UnitPriceFuture]]</f>
        <v>0</v>
      </c>
      <c r="Y2189" s="47">
        <f>Table_Query_from_Mac10[[#This Row],[Unit Increase]]*Table_Query_from_Mac10[[#This Row],[Future-cost]]</f>
        <v>0</v>
      </c>
      <c r="Z2189" s="47">
        <f>-(Table_Query_from_Mac10[[#This Row],[Incremental Sales]]+((Table_Query_from_Mac10[[#This Row],[Incremental Sales]]*-(SUM(Summary!$S$8:$S$9)))))*Summary!$S$18</f>
        <v>0</v>
      </c>
      <c r="AA2189" s="47">
        <f>IFERROR(Table_Query_from_Mac10[[#This Row],[Incremental Cost]]/Table_Query_from_Mac10[[#This Row],[Incremental Sales]],0)</f>
        <v>0</v>
      </c>
      <c r="AB2189" s="47">
        <f>IFERROR(Table_Query_from_Mac10[[#This Row],[TotalCostFuture]]/Table_Query_from_Mac10[[#This Row],[totalsalesFuture]],0)</f>
        <v>0.40520590520590527</v>
      </c>
      <c r="AN2189" s="31">
        <v>504</v>
      </c>
      <c r="AO2189">
        <f t="shared" si="68"/>
        <v>126</v>
      </c>
      <c r="AQ2189" s="31">
        <v>73.55</v>
      </c>
      <c r="AR2189">
        <f t="shared" si="69"/>
        <v>25.74</v>
      </c>
    </row>
    <row r="2190" spans="1:44" x14ac:dyDescent="0.25">
      <c r="A2190">
        <v>90222</v>
      </c>
      <c r="B2190">
        <v>4</v>
      </c>
      <c r="C2190" t="s">
        <v>55</v>
      </c>
      <c r="D2190" t="s">
        <v>81</v>
      </c>
      <c r="E2190">
        <v>12</v>
      </c>
      <c r="F2190">
        <v>7.04</v>
      </c>
      <c r="G2190">
        <v>17.46</v>
      </c>
      <c r="H2190" s="1">
        <v>44844</v>
      </c>
      <c r="I2190" s="20">
        <v>0</v>
      </c>
      <c r="J2190" s="47">
        <f>Table_Query_from_Mac10[[#This Row],[unit_price]]-(Table_Query_from_Mac10[[#This Row],[unit_price]]*(Table_Query_from_Mac10[[#This Row],[discount_pct]]/100))</f>
        <v>17.46</v>
      </c>
      <c r="K2190" s="47">
        <f>Table_Query_from_Mac10[[#This Row],[unit_cost]]</f>
        <v>7.04</v>
      </c>
      <c r="L2190" s="47">
        <f>Table_Query_from_Mac10[[#This Row],[Live-cost]]*(1+Table_Query_from_Mac10[[#This Row],[CogsIncreasebyTYPE]])</f>
        <v>7.04</v>
      </c>
      <c r="M2190" s="47">
        <f>Table_Query_from_Mac10[[#This Row],[Live-cost]]*Table_Query_from_Mac10[[#This Row],[qty_to_ship]]</f>
        <v>84.48</v>
      </c>
      <c r="N2190" s="47">
        <f>IF(Table_Query_from_Mac10[[#This Row],[item_no]]="KDA",-Table_Query_from_Mac10[[#This Row],[unit_price]],Table_Query_from_Mac10[[#This Row],[Net Unit]]*Table_Query_from_Mac10[[#This Row],[qty_to_ship]])</f>
        <v>209.52</v>
      </c>
      <c r="O2190" s="47">
        <f>SUMIFS(Summary!C:C,Summary!H:H,Table_Query_from_Mac10[[#This Row],[Juiceoc]])</f>
        <v>0</v>
      </c>
      <c r="P2190" s="47">
        <f>SUMIFS(Summary!D:D,Summary!H:H,Table_Query_from_Mac10[[#This Row],[Juiceoc]])</f>
        <v>0</v>
      </c>
      <c r="Q2190" s="47">
        <f>SUMIFS(Summary!E:E,Summary!H:H,Table_Query_from_Mac10[[#This Row],[Juiceoc]])</f>
        <v>0</v>
      </c>
      <c r="R2190" s="47">
        <f>Table_Query_from_Mac10[[#This Row],[Net Unit]]*(1+Table_Query_from_Mac10[[#This Row],[PriceIncreasebyType]])</f>
        <v>17.46</v>
      </c>
      <c r="S2190" s="47">
        <f>Table_Query_from_Mac10[[#This Row],[UnitPriceFuture]]*Table_Query_from_Mac10[[#This Row],[qtytoShipFuture]]</f>
        <v>209.52</v>
      </c>
      <c r="T2190" s="47">
        <f>ROUND(Table_Query_from_Mac10[[#This Row],[qty_to_ship]]*(1+Table_Query_from_Mac10[[#This Row],[VolumeIncreasebyType]]),0)</f>
        <v>12</v>
      </c>
      <c r="U2190" s="47">
        <f>Table_Query_from_Mac10[[#This Row],[qtytoShipFuture]]*Table_Query_from_Mac10[[#This Row],[Future-cost]]</f>
        <v>84.48</v>
      </c>
      <c r="V2190" s="47">
        <f>Table_Query_from_Mac10[[#This Row],[qtytoShipFuture]]-Table_Query_from_Mac10[[#This Row],[qty_to_ship]]</f>
        <v>0</v>
      </c>
      <c r="W2190" s="47">
        <f>Table_Query_from_Mac10[[#This Row],[UnitPriceFuture]]</f>
        <v>17.46</v>
      </c>
      <c r="X2190" s="47">
        <f>Table_Query_from_Mac10[[#This Row],[Unit Increase]]*Table_Query_from_Mac10[[#This Row],[UnitPriceFuture]]</f>
        <v>0</v>
      </c>
      <c r="Y2190" s="47">
        <f>Table_Query_from_Mac10[[#This Row],[Unit Increase]]*Table_Query_from_Mac10[[#This Row],[Future-cost]]</f>
        <v>0</v>
      </c>
      <c r="Z2190" s="47">
        <f>-(Table_Query_from_Mac10[[#This Row],[Incremental Sales]]+((Table_Query_from_Mac10[[#This Row],[Incremental Sales]]*-(SUM(Summary!$S$8:$S$9)))))*Summary!$S$18</f>
        <v>0</v>
      </c>
      <c r="AA2190" s="47">
        <f>IFERROR(Table_Query_from_Mac10[[#This Row],[Incremental Cost]]/Table_Query_from_Mac10[[#This Row],[Incremental Sales]],0)</f>
        <v>0</v>
      </c>
      <c r="AB2190" s="47">
        <f>IFERROR(Table_Query_from_Mac10[[#This Row],[TotalCostFuture]]/Table_Query_from_Mac10[[#This Row],[totalsalesFuture]],0)</f>
        <v>0.4032073310423826</v>
      </c>
      <c r="AN2190" s="30">
        <v>48</v>
      </c>
      <c r="AO2190">
        <f t="shared" si="68"/>
        <v>12</v>
      </c>
      <c r="AQ2190" s="30">
        <v>49.89</v>
      </c>
      <c r="AR2190">
        <f t="shared" si="69"/>
        <v>17.46</v>
      </c>
    </row>
    <row r="2191" spans="1:44" x14ac:dyDescent="0.25">
      <c r="A2191">
        <v>90222</v>
      </c>
      <c r="B2191">
        <v>5</v>
      </c>
      <c r="C2191" t="s">
        <v>56</v>
      </c>
      <c r="D2191" t="s">
        <v>81</v>
      </c>
      <c r="E2191">
        <v>36</v>
      </c>
      <c r="F2191">
        <v>6.55</v>
      </c>
      <c r="G2191">
        <v>15.5</v>
      </c>
      <c r="H2191" s="1">
        <v>44844</v>
      </c>
      <c r="I2191" s="20">
        <v>0</v>
      </c>
      <c r="J2191" s="47">
        <f>Table_Query_from_Mac10[[#This Row],[unit_price]]-(Table_Query_from_Mac10[[#This Row],[unit_price]]*(Table_Query_from_Mac10[[#This Row],[discount_pct]]/100))</f>
        <v>15.5</v>
      </c>
      <c r="K2191" s="47">
        <f>Table_Query_from_Mac10[[#This Row],[unit_cost]]</f>
        <v>6.55</v>
      </c>
      <c r="L2191" s="47">
        <f>Table_Query_from_Mac10[[#This Row],[Live-cost]]*(1+Table_Query_from_Mac10[[#This Row],[CogsIncreasebyTYPE]])</f>
        <v>6.55</v>
      </c>
      <c r="M2191" s="47">
        <f>Table_Query_from_Mac10[[#This Row],[Live-cost]]*Table_Query_from_Mac10[[#This Row],[qty_to_ship]]</f>
        <v>235.79999999999998</v>
      </c>
      <c r="N2191" s="47">
        <f>IF(Table_Query_from_Mac10[[#This Row],[item_no]]="KDA",-Table_Query_from_Mac10[[#This Row],[unit_price]],Table_Query_from_Mac10[[#This Row],[Net Unit]]*Table_Query_from_Mac10[[#This Row],[qty_to_ship]])</f>
        <v>558</v>
      </c>
      <c r="O2191" s="47">
        <f>SUMIFS(Summary!C:C,Summary!H:H,Table_Query_from_Mac10[[#This Row],[Juiceoc]])</f>
        <v>0</v>
      </c>
      <c r="P2191" s="47">
        <f>SUMIFS(Summary!D:D,Summary!H:H,Table_Query_from_Mac10[[#This Row],[Juiceoc]])</f>
        <v>0</v>
      </c>
      <c r="Q2191" s="47">
        <f>SUMIFS(Summary!E:E,Summary!H:H,Table_Query_from_Mac10[[#This Row],[Juiceoc]])</f>
        <v>0</v>
      </c>
      <c r="R2191" s="47">
        <f>Table_Query_from_Mac10[[#This Row],[Net Unit]]*(1+Table_Query_from_Mac10[[#This Row],[PriceIncreasebyType]])</f>
        <v>15.5</v>
      </c>
      <c r="S2191" s="47">
        <f>Table_Query_from_Mac10[[#This Row],[UnitPriceFuture]]*Table_Query_from_Mac10[[#This Row],[qtytoShipFuture]]</f>
        <v>558</v>
      </c>
      <c r="T2191" s="47">
        <f>ROUND(Table_Query_from_Mac10[[#This Row],[qty_to_ship]]*(1+Table_Query_from_Mac10[[#This Row],[VolumeIncreasebyType]]),0)</f>
        <v>36</v>
      </c>
      <c r="U2191" s="47">
        <f>Table_Query_from_Mac10[[#This Row],[qtytoShipFuture]]*Table_Query_from_Mac10[[#This Row],[Future-cost]]</f>
        <v>235.79999999999998</v>
      </c>
      <c r="V2191" s="47">
        <f>Table_Query_from_Mac10[[#This Row],[qtytoShipFuture]]-Table_Query_from_Mac10[[#This Row],[qty_to_ship]]</f>
        <v>0</v>
      </c>
      <c r="W2191" s="47">
        <f>Table_Query_from_Mac10[[#This Row],[UnitPriceFuture]]</f>
        <v>15.5</v>
      </c>
      <c r="X2191" s="47">
        <f>Table_Query_from_Mac10[[#This Row],[Unit Increase]]*Table_Query_from_Mac10[[#This Row],[UnitPriceFuture]]</f>
        <v>0</v>
      </c>
      <c r="Y2191" s="47">
        <f>Table_Query_from_Mac10[[#This Row],[Unit Increase]]*Table_Query_from_Mac10[[#This Row],[Future-cost]]</f>
        <v>0</v>
      </c>
      <c r="Z2191" s="47">
        <f>-(Table_Query_from_Mac10[[#This Row],[Incremental Sales]]+((Table_Query_from_Mac10[[#This Row],[Incremental Sales]]*-(SUM(Summary!$S$8:$S$9)))))*Summary!$S$18</f>
        <v>0</v>
      </c>
      <c r="AA2191" s="47">
        <f>IFERROR(Table_Query_from_Mac10[[#This Row],[Incremental Cost]]/Table_Query_from_Mac10[[#This Row],[Incremental Sales]],0)</f>
        <v>0</v>
      </c>
      <c r="AB2191" s="47">
        <f>IFERROR(Table_Query_from_Mac10[[#This Row],[TotalCostFuture]]/Table_Query_from_Mac10[[#This Row],[totalsalesFuture]],0)</f>
        <v>0.42258064516129029</v>
      </c>
      <c r="AN2191" s="31">
        <v>144</v>
      </c>
      <c r="AO2191">
        <f t="shared" si="68"/>
        <v>36</v>
      </c>
      <c r="AQ2191" s="31">
        <v>44.29</v>
      </c>
      <c r="AR2191">
        <f t="shared" si="69"/>
        <v>15.5</v>
      </c>
    </row>
    <row r="2192" spans="1:44" x14ac:dyDescent="0.25">
      <c r="A2192">
        <v>90222</v>
      </c>
      <c r="B2192">
        <v>6</v>
      </c>
      <c r="C2192" t="s">
        <v>56</v>
      </c>
      <c r="D2192" t="s">
        <v>81</v>
      </c>
      <c r="E2192">
        <v>21</v>
      </c>
      <c r="F2192">
        <v>8.11</v>
      </c>
      <c r="G2192">
        <v>20.56</v>
      </c>
      <c r="H2192" s="1">
        <v>44844</v>
      </c>
      <c r="I2192" s="20">
        <v>0</v>
      </c>
      <c r="J2192" s="47">
        <f>Table_Query_from_Mac10[[#This Row],[unit_price]]-(Table_Query_from_Mac10[[#This Row],[unit_price]]*(Table_Query_from_Mac10[[#This Row],[discount_pct]]/100))</f>
        <v>20.56</v>
      </c>
      <c r="K2192" s="47">
        <f>Table_Query_from_Mac10[[#This Row],[unit_cost]]</f>
        <v>8.11</v>
      </c>
      <c r="L2192" s="47">
        <f>Table_Query_from_Mac10[[#This Row],[Live-cost]]*(1+Table_Query_from_Mac10[[#This Row],[CogsIncreasebyTYPE]])</f>
        <v>8.11</v>
      </c>
      <c r="M2192" s="47">
        <f>Table_Query_from_Mac10[[#This Row],[Live-cost]]*Table_Query_from_Mac10[[#This Row],[qty_to_ship]]</f>
        <v>170.31</v>
      </c>
      <c r="N2192" s="47">
        <f>IF(Table_Query_from_Mac10[[#This Row],[item_no]]="KDA",-Table_Query_from_Mac10[[#This Row],[unit_price]],Table_Query_from_Mac10[[#This Row],[Net Unit]]*Table_Query_from_Mac10[[#This Row],[qty_to_ship]])</f>
        <v>431.76</v>
      </c>
      <c r="O2192" s="47">
        <f>SUMIFS(Summary!C:C,Summary!H:H,Table_Query_from_Mac10[[#This Row],[Juiceoc]])</f>
        <v>0</v>
      </c>
      <c r="P2192" s="47">
        <f>SUMIFS(Summary!D:D,Summary!H:H,Table_Query_from_Mac10[[#This Row],[Juiceoc]])</f>
        <v>0</v>
      </c>
      <c r="Q2192" s="47">
        <f>SUMIFS(Summary!E:E,Summary!H:H,Table_Query_from_Mac10[[#This Row],[Juiceoc]])</f>
        <v>0</v>
      </c>
      <c r="R2192" s="47">
        <f>Table_Query_from_Mac10[[#This Row],[Net Unit]]*(1+Table_Query_from_Mac10[[#This Row],[PriceIncreasebyType]])</f>
        <v>20.56</v>
      </c>
      <c r="S2192" s="47">
        <f>Table_Query_from_Mac10[[#This Row],[UnitPriceFuture]]*Table_Query_from_Mac10[[#This Row],[qtytoShipFuture]]</f>
        <v>431.76</v>
      </c>
      <c r="T2192" s="47">
        <f>ROUND(Table_Query_from_Mac10[[#This Row],[qty_to_ship]]*(1+Table_Query_from_Mac10[[#This Row],[VolumeIncreasebyType]]),0)</f>
        <v>21</v>
      </c>
      <c r="U2192" s="47">
        <f>Table_Query_from_Mac10[[#This Row],[qtytoShipFuture]]*Table_Query_from_Mac10[[#This Row],[Future-cost]]</f>
        <v>170.31</v>
      </c>
      <c r="V2192" s="47">
        <f>Table_Query_from_Mac10[[#This Row],[qtytoShipFuture]]-Table_Query_from_Mac10[[#This Row],[qty_to_ship]]</f>
        <v>0</v>
      </c>
      <c r="W2192" s="47">
        <f>Table_Query_from_Mac10[[#This Row],[UnitPriceFuture]]</f>
        <v>20.56</v>
      </c>
      <c r="X2192" s="47">
        <f>Table_Query_from_Mac10[[#This Row],[Unit Increase]]*Table_Query_from_Mac10[[#This Row],[UnitPriceFuture]]</f>
        <v>0</v>
      </c>
      <c r="Y2192" s="47">
        <f>Table_Query_from_Mac10[[#This Row],[Unit Increase]]*Table_Query_from_Mac10[[#This Row],[Future-cost]]</f>
        <v>0</v>
      </c>
      <c r="Z2192" s="47">
        <f>-(Table_Query_from_Mac10[[#This Row],[Incremental Sales]]+((Table_Query_from_Mac10[[#This Row],[Incremental Sales]]*-(SUM(Summary!$S$8:$S$9)))))*Summary!$S$18</f>
        <v>0</v>
      </c>
      <c r="AA2192" s="47">
        <f>IFERROR(Table_Query_from_Mac10[[#This Row],[Incremental Cost]]/Table_Query_from_Mac10[[#This Row],[Incremental Sales]],0)</f>
        <v>0</v>
      </c>
      <c r="AB2192" s="47">
        <f>IFERROR(Table_Query_from_Mac10[[#This Row],[TotalCostFuture]]/Table_Query_from_Mac10[[#This Row],[totalsalesFuture]],0)</f>
        <v>0.39445525291828792</v>
      </c>
      <c r="AN2192" s="30">
        <v>84</v>
      </c>
      <c r="AO2192">
        <f t="shared" si="68"/>
        <v>21</v>
      </c>
      <c r="AQ2192" s="30">
        <v>58.74</v>
      </c>
      <c r="AR2192">
        <f t="shared" si="69"/>
        <v>20.56</v>
      </c>
    </row>
    <row r="2193" spans="1:44" x14ac:dyDescent="0.25">
      <c r="A2193">
        <v>90223</v>
      </c>
      <c r="B2193">
        <v>1</v>
      </c>
      <c r="C2193" t="s">
        <v>55</v>
      </c>
      <c r="D2193" t="s">
        <v>81</v>
      </c>
      <c r="E2193">
        <v>160</v>
      </c>
      <c r="F2193">
        <v>4.68</v>
      </c>
      <c r="G2193">
        <v>13.3</v>
      </c>
      <c r="H2193" s="1">
        <v>44837</v>
      </c>
      <c r="I2193" s="20">
        <v>5</v>
      </c>
      <c r="J2193" s="47">
        <f>Table_Query_from_Mac10[[#This Row],[unit_price]]-(Table_Query_from_Mac10[[#This Row],[unit_price]]*(Table_Query_from_Mac10[[#This Row],[discount_pct]]/100))</f>
        <v>12.635000000000002</v>
      </c>
      <c r="K2193" s="47">
        <f>Table_Query_from_Mac10[[#This Row],[unit_cost]]</f>
        <v>4.68</v>
      </c>
      <c r="L2193" s="47">
        <f>Table_Query_from_Mac10[[#This Row],[Live-cost]]*(1+Table_Query_from_Mac10[[#This Row],[CogsIncreasebyTYPE]])</f>
        <v>4.68</v>
      </c>
      <c r="M2193" s="47">
        <f>Table_Query_from_Mac10[[#This Row],[Live-cost]]*Table_Query_from_Mac10[[#This Row],[qty_to_ship]]</f>
        <v>748.8</v>
      </c>
      <c r="N2193" s="47">
        <f>IF(Table_Query_from_Mac10[[#This Row],[item_no]]="KDA",-Table_Query_from_Mac10[[#This Row],[unit_price]],Table_Query_from_Mac10[[#This Row],[Net Unit]]*Table_Query_from_Mac10[[#This Row],[qty_to_ship]])</f>
        <v>2021.6000000000004</v>
      </c>
      <c r="O2193" s="47">
        <f>SUMIFS(Summary!C:C,Summary!H:H,Table_Query_from_Mac10[[#This Row],[Juiceoc]])</f>
        <v>0</v>
      </c>
      <c r="P2193" s="47">
        <f>SUMIFS(Summary!D:D,Summary!H:H,Table_Query_from_Mac10[[#This Row],[Juiceoc]])</f>
        <v>0</v>
      </c>
      <c r="Q2193" s="47">
        <f>SUMIFS(Summary!E:E,Summary!H:H,Table_Query_from_Mac10[[#This Row],[Juiceoc]])</f>
        <v>0</v>
      </c>
      <c r="R2193" s="47">
        <f>Table_Query_from_Mac10[[#This Row],[Net Unit]]*(1+Table_Query_from_Mac10[[#This Row],[PriceIncreasebyType]])</f>
        <v>12.635000000000002</v>
      </c>
      <c r="S2193" s="47">
        <f>Table_Query_from_Mac10[[#This Row],[UnitPriceFuture]]*Table_Query_from_Mac10[[#This Row],[qtytoShipFuture]]</f>
        <v>2021.6000000000004</v>
      </c>
      <c r="T2193" s="47">
        <f>ROUND(Table_Query_from_Mac10[[#This Row],[qty_to_ship]]*(1+Table_Query_from_Mac10[[#This Row],[VolumeIncreasebyType]]),0)</f>
        <v>160</v>
      </c>
      <c r="U2193" s="47">
        <f>Table_Query_from_Mac10[[#This Row],[qtytoShipFuture]]*Table_Query_from_Mac10[[#This Row],[Future-cost]]</f>
        <v>748.8</v>
      </c>
      <c r="V2193" s="47">
        <f>Table_Query_from_Mac10[[#This Row],[qtytoShipFuture]]-Table_Query_from_Mac10[[#This Row],[qty_to_ship]]</f>
        <v>0</v>
      </c>
      <c r="W2193" s="47">
        <f>Table_Query_from_Mac10[[#This Row],[UnitPriceFuture]]</f>
        <v>12.635000000000002</v>
      </c>
      <c r="X2193" s="47">
        <f>Table_Query_from_Mac10[[#This Row],[Unit Increase]]*Table_Query_from_Mac10[[#This Row],[UnitPriceFuture]]</f>
        <v>0</v>
      </c>
      <c r="Y2193" s="47">
        <f>Table_Query_from_Mac10[[#This Row],[Unit Increase]]*Table_Query_from_Mac10[[#This Row],[Future-cost]]</f>
        <v>0</v>
      </c>
      <c r="Z2193" s="47">
        <f>-(Table_Query_from_Mac10[[#This Row],[Incremental Sales]]+((Table_Query_from_Mac10[[#This Row],[Incremental Sales]]*-(SUM(Summary!$S$8:$S$9)))))*Summary!$S$18</f>
        <v>0</v>
      </c>
      <c r="AA2193" s="47">
        <f>IFERROR(Table_Query_from_Mac10[[#This Row],[Incremental Cost]]/Table_Query_from_Mac10[[#This Row],[Incremental Sales]],0)</f>
        <v>0</v>
      </c>
      <c r="AB2193" s="47">
        <f>IFERROR(Table_Query_from_Mac10[[#This Row],[TotalCostFuture]]/Table_Query_from_Mac10[[#This Row],[totalsalesFuture]],0)</f>
        <v>0.37039968341907392</v>
      </c>
      <c r="AN2193" s="31">
        <v>640</v>
      </c>
      <c r="AO2193">
        <f t="shared" si="68"/>
        <v>160</v>
      </c>
      <c r="AQ2193" s="31">
        <v>38</v>
      </c>
      <c r="AR2193">
        <f t="shared" si="69"/>
        <v>13.3</v>
      </c>
    </row>
    <row r="2194" spans="1:44" x14ac:dyDescent="0.25">
      <c r="A2194">
        <v>90224</v>
      </c>
      <c r="B2194">
        <v>1</v>
      </c>
      <c r="C2194" t="s">
        <v>86</v>
      </c>
      <c r="D2194" t="s">
        <v>79</v>
      </c>
      <c r="E2194">
        <v>9</v>
      </c>
      <c r="F2194">
        <v>10.039999999999999</v>
      </c>
      <c r="G2194">
        <v>22.84</v>
      </c>
      <c r="H2194" s="1">
        <v>44848</v>
      </c>
      <c r="I2194" s="20">
        <v>0</v>
      </c>
      <c r="J2194" s="47">
        <f>Table_Query_from_Mac10[[#This Row],[unit_price]]-(Table_Query_from_Mac10[[#This Row],[unit_price]]*(Table_Query_from_Mac10[[#This Row],[discount_pct]]/100))</f>
        <v>22.84</v>
      </c>
      <c r="K2194" s="47">
        <f>Table_Query_from_Mac10[[#This Row],[unit_cost]]</f>
        <v>10.039999999999999</v>
      </c>
      <c r="L2194" s="47">
        <f>Table_Query_from_Mac10[[#This Row],[Live-cost]]*(1+Table_Query_from_Mac10[[#This Row],[CogsIncreasebyTYPE]])</f>
        <v>10.039999999999999</v>
      </c>
      <c r="M2194" s="47">
        <f>Table_Query_from_Mac10[[#This Row],[Live-cost]]*Table_Query_from_Mac10[[#This Row],[qty_to_ship]]</f>
        <v>90.359999999999985</v>
      </c>
      <c r="N2194" s="47">
        <f>IF(Table_Query_from_Mac10[[#This Row],[item_no]]="KDA",-Table_Query_from_Mac10[[#This Row],[unit_price]],Table_Query_from_Mac10[[#This Row],[Net Unit]]*Table_Query_from_Mac10[[#This Row],[qty_to_ship]])</f>
        <v>205.56</v>
      </c>
      <c r="O2194" s="47">
        <f>SUMIFS(Summary!C:C,Summary!H:H,Table_Query_from_Mac10[[#This Row],[Juiceoc]])</f>
        <v>0</v>
      </c>
      <c r="P2194" s="47">
        <f>SUMIFS(Summary!D:D,Summary!H:H,Table_Query_from_Mac10[[#This Row],[Juiceoc]])</f>
        <v>0</v>
      </c>
      <c r="Q2194" s="47">
        <f>SUMIFS(Summary!E:E,Summary!H:H,Table_Query_from_Mac10[[#This Row],[Juiceoc]])</f>
        <v>0</v>
      </c>
      <c r="R2194" s="47">
        <f>Table_Query_from_Mac10[[#This Row],[Net Unit]]*(1+Table_Query_from_Mac10[[#This Row],[PriceIncreasebyType]])</f>
        <v>22.84</v>
      </c>
      <c r="S2194" s="47">
        <f>Table_Query_from_Mac10[[#This Row],[UnitPriceFuture]]*Table_Query_from_Mac10[[#This Row],[qtytoShipFuture]]</f>
        <v>205.56</v>
      </c>
      <c r="T2194" s="47">
        <f>ROUND(Table_Query_from_Mac10[[#This Row],[qty_to_ship]]*(1+Table_Query_from_Mac10[[#This Row],[VolumeIncreasebyType]]),0)</f>
        <v>9</v>
      </c>
      <c r="U2194" s="47">
        <f>Table_Query_from_Mac10[[#This Row],[qtytoShipFuture]]*Table_Query_from_Mac10[[#This Row],[Future-cost]]</f>
        <v>90.359999999999985</v>
      </c>
      <c r="V2194" s="47">
        <f>Table_Query_from_Mac10[[#This Row],[qtytoShipFuture]]-Table_Query_from_Mac10[[#This Row],[qty_to_ship]]</f>
        <v>0</v>
      </c>
      <c r="W2194" s="47">
        <f>Table_Query_from_Mac10[[#This Row],[UnitPriceFuture]]</f>
        <v>22.84</v>
      </c>
      <c r="X2194" s="47">
        <f>Table_Query_from_Mac10[[#This Row],[Unit Increase]]*Table_Query_from_Mac10[[#This Row],[UnitPriceFuture]]</f>
        <v>0</v>
      </c>
      <c r="Y2194" s="47">
        <f>Table_Query_from_Mac10[[#This Row],[Unit Increase]]*Table_Query_from_Mac10[[#This Row],[Future-cost]]</f>
        <v>0</v>
      </c>
      <c r="Z2194" s="47">
        <f>-(Table_Query_from_Mac10[[#This Row],[Incremental Sales]]+((Table_Query_from_Mac10[[#This Row],[Incremental Sales]]*-(SUM(Summary!$S$8:$S$9)))))*Summary!$S$18</f>
        <v>0</v>
      </c>
      <c r="AA2194" s="47">
        <f>IFERROR(Table_Query_from_Mac10[[#This Row],[Incremental Cost]]/Table_Query_from_Mac10[[#This Row],[Incremental Sales]],0)</f>
        <v>0</v>
      </c>
      <c r="AB2194" s="47">
        <f>IFERROR(Table_Query_from_Mac10[[#This Row],[TotalCostFuture]]/Table_Query_from_Mac10[[#This Row],[totalsalesFuture]],0)</f>
        <v>0.43957968476357262</v>
      </c>
      <c r="AN2194" s="30">
        <v>36</v>
      </c>
      <c r="AO2194">
        <f t="shared" si="68"/>
        <v>9</v>
      </c>
      <c r="AQ2194" s="30">
        <v>65.27</v>
      </c>
      <c r="AR2194">
        <f t="shared" si="69"/>
        <v>22.84</v>
      </c>
    </row>
    <row r="2195" spans="1:44" x14ac:dyDescent="0.25">
      <c r="A2195">
        <v>90224</v>
      </c>
      <c r="B2195">
        <v>2</v>
      </c>
      <c r="C2195" t="s">
        <v>86</v>
      </c>
      <c r="D2195" t="s">
        <v>79</v>
      </c>
      <c r="E2195">
        <v>6</v>
      </c>
      <c r="F2195">
        <v>11.58</v>
      </c>
      <c r="G2195">
        <v>26.78</v>
      </c>
      <c r="H2195" s="1">
        <v>44848</v>
      </c>
      <c r="I2195" s="20">
        <v>0</v>
      </c>
      <c r="J2195" s="47">
        <f>Table_Query_from_Mac10[[#This Row],[unit_price]]-(Table_Query_from_Mac10[[#This Row],[unit_price]]*(Table_Query_from_Mac10[[#This Row],[discount_pct]]/100))</f>
        <v>26.78</v>
      </c>
      <c r="K2195" s="47">
        <f>Table_Query_from_Mac10[[#This Row],[unit_cost]]</f>
        <v>11.58</v>
      </c>
      <c r="L2195" s="47">
        <f>Table_Query_from_Mac10[[#This Row],[Live-cost]]*(1+Table_Query_from_Mac10[[#This Row],[CogsIncreasebyTYPE]])</f>
        <v>11.58</v>
      </c>
      <c r="M2195" s="47">
        <f>Table_Query_from_Mac10[[#This Row],[Live-cost]]*Table_Query_from_Mac10[[#This Row],[qty_to_ship]]</f>
        <v>69.48</v>
      </c>
      <c r="N2195" s="47">
        <f>IF(Table_Query_from_Mac10[[#This Row],[item_no]]="KDA",-Table_Query_from_Mac10[[#This Row],[unit_price]],Table_Query_from_Mac10[[#This Row],[Net Unit]]*Table_Query_from_Mac10[[#This Row],[qty_to_ship]])</f>
        <v>160.68</v>
      </c>
      <c r="O2195" s="47">
        <f>SUMIFS(Summary!C:C,Summary!H:H,Table_Query_from_Mac10[[#This Row],[Juiceoc]])</f>
        <v>0</v>
      </c>
      <c r="P2195" s="47">
        <f>SUMIFS(Summary!D:D,Summary!H:H,Table_Query_from_Mac10[[#This Row],[Juiceoc]])</f>
        <v>0</v>
      </c>
      <c r="Q2195" s="47">
        <f>SUMIFS(Summary!E:E,Summary!H:H,Table_Query_from_Mac10[[#This Row],[Juiceoc]])</f>
        <v>0</v>
      </c>
      <c r="R2195" s="47">
        <f>Table_Query_from_Mac10[[#This Row],[Net Unit]]*(1+Table_Query_from_Mac10[[#This Row],[PriceIncreasebyType]])</f>
        <v>26.78</v>
      </c>
      <c r="S2195" s="47">
        <f>Table_Query_from_Mac10[[#This Row],[UnitPriceFuture]]*Table_Query_from_Mac10[[#This Row],[qtytoShipFuture]]</f>
        <v>160.68</v>
      </c>
      <c r="T2195" s="47">
        <f>ROUND(Table_Query_from_Mac10[[#This Row],[qty_to_ship]]*(1+Table_Query_from_Mac10[[#This Row],[VolumeIncreasebyType]]),0)</f>
        <v>6</v>
      </c>
      <c r="U2195" s="47">
        <f>Table_Query_from_Mac10[[#This Row],[qtytoShipFuture]]*Table_Query_from_Mac10[[#This Row],[Future-cost]]</f>
        <v>69.48</v>
      </c>
      <c r="V2195" s="47">
        <f>Table_Query_from_Mac10[[#This Row],[qtytoShipFuture]]-Table_Query_from_Mac10[[#This Row],[qty_to_ship]]</f>
        <v>0</v>
      </c>
      <c r="W2195" s="47">
        <f>Table_Query_from_Mac10[[#This Row],[UnitPriceFuture]]</f>
        <v>26.78</v>
      </c>
      <c r="X2195" s="47">
        <f>Table_Query_from_Mac10[[#This Row],[Unit Increase]]*Table_Query_from_Mac10[[#This Row],[UnitPriceFuture]]</f>
        <v>0</v>
      </c>
      <c r="Y2195" s="47">
        <f>Table_Query_from_Mac10[[#This Row],[Unit Increase]]*Table_Query_from_Mac10[[#This Row],[Future-cost]]</f>
        <v>0</v>
      </c>
      <c r="Z2195" s="47">
        <f>-(Table_Query_from_Mac10[[#This Row],[Incremental Sales]]+((Table_Query_from_Mac10[[#This Row],[Incremental Sales]]*-(SUM(Summary!$S$8:$S$9)))))*Summary!$S$18</f>
        <v>0</v>
      </c>
      <c r="AA2195" s="47">
        <f>IFERROR(Table_Query_from_Mac10[[#This Row],[Incremental Cost]]/Table_Query_from_Mac10[[#This Row],[Incremental Sales]],0)</f>
        <v>0</v>
      </c>
      <c r="AB2195" s="47">
        <f>IFERROR(Table_Query_from_Mac10[[#This Row],[TotalCostFuture]]/Table_Query_from_Mac10[[#This Row],[totalsalesFuture]],0)</f>
        <v>0.43241224794622851</v>
      </c>
      <c r="AN2195" s="31">
        <v>24</v>
      </c>
      <c r="AO2195">
        <f t="shared" si="68"/>
        <v>6</v>
      </c>
      <c r="AQ2195" s="31">
        <v>76.510000000000005</v>
      </c>
      <c r="AR2195">
        <f t="shared" si="69"/>
        <v>26.78</v>
      </c>
    </row>
    <row r="2196" spans="1:44" x14ac:dyDescent="0.25">
      <c r="A2196">
        <v>90224</v>
      </c>
      <c r="B2196">
        <v>3</v>
      </c>
      <c r="C2196" t="s">
        <v>86</v>
      </c>
      <c r="D2196" t="s">
        <v>79</v>
      </c>
      <c r="E2196">
        <v>4</v>
      </c>
      <c r="F2196">
        <v>13.1</v>
      </c>
      <c r="G2196">
        <v>31.58</v>
      </c>
      <c r="H2196" s="1">
        <v>44848</v>
      </c>
      <c r="I2196" s="20">
        <v>0</v>
      </c>
      <c r="J2196" s="47">
        <f>Table_Query_from_Mac10[[#This Row],[unit_price]]-(Table_Query_from_Mac10[[#This Row],[unit_price]]*(Table_Query_from_Mac10[[#This Row],[discount_pct]]/100))</f>
        <v>31.58</v>
      </c>
      <c r="K2196" s="47">
        <f>Table_Query_from_Mac10[[#This Row],[unit_cost]]</f>
        <v>13.1</v>
      </c>
      <c r="L2196" s="47">
        <f>Table_Query_from_Mac10[[#This Row],[Live-cost]]*(1+Table_Query_from_Mac10[[#This Row],[CogsIncreasebyTYPE]])</f>
        <v>13.1</v>
      </c>
      <c r="M2196" s="47">
        <f>Table_Query_from_Mac10[[#This Row],[Live-cost]]*Table_Query_from_Mac10[[#This Row],[qty_to_ship]]</f>
        <v>52.4</v>
      </c>
      <c r="N2196" s="47">
        <f>IF(Table_Query_from_Mac10[[#This Row],[item_no]]="KDA",-Table_Query_from_Mac10[[#This Row],[unit_price]],Table_Query_from_Mac10[[#This Row],[Net Unit]]*Table_Query_from_Mac10[[#This Row],[qty_to_ship]])</f>
        <v>126.32</v>
      </c>
      <c r="O2196" s="47">
        <f>SUMIFS(Summary!C:C,Summary!H:H,Table_Query_from_Mac10[[#This Row],[Juiceoc]])</f>
        <v>0</v>
      </c>
      <c r="P2196" s="47">
        <f>SUMIFS(Summary!D:D,Summary!H:H,Table_Query_from_Mac10[[#This Row],[Juiceoc]])</f>
        <v>0</v>
      </c>
      <c r="Q2196" s="47">
        <f>SUMIFS(Summary!E:E,Summary!H:H,Table_Query_from_Mac10[[#This Row],[Juiceoc]])</f>
        <v>0</v>
      </c>
      <c r="R2196" s="47">
        <f>Table_Query_from_Mac10[[#This Row],[Net Unit]]*(1+Table_Query_from_Mac10[[#This Row],[PriceIncreasebyType]])</f>
        <v>31.58</v>
      </c>
      <c r="S2196" s="47">
        <f>Table_Query_from_Mac10[[#This Row],[UnitPriceFuture]]*Table_Query_from_Mac10[[#This Row],[qtytoShipFuture]]</f>
        <v>126.32</v>
      </c>
      <c r="T2196" s="47">
        <f>ROUND(Table_Query_from_Mac10[[#This Row],[qty_to_ship]]*(1+Table_Query_from_Mac10[[#This Row],[VolumeIncreasebyType]]),0)</f>
        <v>4</v>
      </c>
      <c r="U2196" s="47">
        <f>Table_Query_from_Mac10[[#This Row],[qtytoShipFuture]]*Table_Query_from_Mac10[[#This Row],[Future-cost]]</f>
        <v>52.4</v>
      </c>
      <c r="V2196" s="47">
        <f>Table_Query_from_Mac10[[#This Row],[qtytoShipFuture]]-Table_Query_from_Mac10[[#This Row],[qty_to_ship]]</f>
        <v>0</v>
      </c>
      <c r="W2196" s="47">
        <f>Table_Query_from_Mac10[[#This Row],[UnitPriceFuture]]</f>
        <v>31.58</v>
      </c>
      <c r="X2196" s="47">
        <f>Table_Query_from_Mac10[[#This Row],[Unit Increase]]*Table_Query_from_Mac10[[#This Row],[UnitPriceFuture]]</f>
        <v>0</v>
      </c>
      <c r="Y2196" s="47">
        <f>Table_Query_from_Mac10[[#This Row],[Unit Increase]]*Table_Query_from_Mac10[[#This Row],[Future-cost]]</f>
        <v>0</v>
      </c>
      <c r="Z2196" s="47">
        <f>-(Table_Query_from_Mac10[[#This Row],[Incremental Sales]]+((Table_Query_from_Mac10[[#This Row],[Incremental Sales]]*-(SUM(Summary!$S$8:$S$9)))))*Summary!$S$18</f>
        <v>0</v>
      </c>
      <c r="AA2196" s="47">
        <f>IFERROR(Table_Query_from_Mac10[[#This Row],[Incremental Cost]]/Table_Query_from_Mac10[[#This Row],[Incremental Sales]],0)</f>
        <v>0</v>
      </c>
      <c r="AB2196" s="47">
        <f>IFERROR(Table_Query_from_Mac10[[#This Row],[TotalCostFuture]]/Table_Query_from_Mac10[[#This Row],[totalsalesFuture]],0)</f>
        <v>0.41481950601646611</v>
      </c>
      <c r="AN2196" s="30">
        <v>16</v>
      </c>
      <c r="AO2196">
        <f t="shared" si="68"/>
        <v>4</v>
      </c>
      <c r="AQ2196" s="30">
        <v>90.24</v>
      </c>
      <c r="AR2196">
        <f t="shared" si="69"/>
        <v>31.58</v>
      </c>
    </row>
    <row r="2197" spans="1:44" x14ac:dyDescent="0.25">
      <c r="A2197">
        <v>90224</v>
      </c>
      <c r="B2197">
        <v>4</v>
      </c>
      <c r="C2197" t="s">
        <v>86</v>
      </c>
      <c r="D2197" t="s">
        <v>79</v>
      </c>
      <c r="E2197">
        <v>4</v>
      </c>
      <c r="F2197">
        <v>15.07</v>
      </c>
      <c r="G2197">
        <v>37.79</v>
      </c>
      <c r="H2197" s="1">
        <v>44848</v>
      </c>
      <c r="I2197" s="20">
        <v>0</v>
      </c>
      <c r="J2197" s="47">
        <f>Table_Query_from_Mac10[[#This Row],[unit_price]]-(Table_Query_from_Mac10[[#This Row],[unit_price]]*(Table_Query_from_Mac10[[#This Row],[discount_pct]]/100))</f>
        <v>37.79</v>
      </c>
      <c r="K2197" s="47">
        <f>Table_Query_from_Mac10[[#This Row],[unit_cost]]</f>
        <v>15.07</v>
      </c>
      <c r="L2197" s="47">
        <f>Table_Query_from_Mac10[[#This Row],[Live-cost]]*(1+Table_Query_from_Mac10[[#This Row],[CogsIncreasebyTYPE]])</f>
        <v>15.07</v>
      </c>
      <c r="M2197" s="47">
        <f>Table_Query_from_Mac10[[#This Row],[Live-cost]]*Table_Query_from_Mac10[[#This Row],[qty_to_ship]]</f>
        <v>60.28</v>
      </c>
      <c r="N2197" s="47">
        <f>IF(Table_Query_from_Mac10[[#This Row],[item_no]]="KDA",-Table_Query_from_Mac10[[#This Row],[unit_price]],Table_Query_from_Mac10[[#This Row],[Net Unit]]*Table_Query_from_Mac10[[#This Row],[qty_to_ship]])</f>
        <v>151.16</v>
      </c>
      <c r="O2197" s="47">
        <f>SUMIFS(Summary!C:C,Summary!H:H,Table_Query_from_Mac10[[#This Row],[Juiceoc]])</f>
        <v>0</v>
      </c>
      <c r="P2197" s="47">
        <f>SUMIFS(Summary!D:D,Summary!H:H,Table_Query_from_Mac10[[#This Row],[Juiceoc]])</f>
        <v>0</v>
      </c>
      <c r="Q2197" s="47">
        <f>SUMIFS(Summary!E:E,Summary!H:H,Table_Query_from_Mac10[[#This Row],[Juiceoc]])</f>
        <v>0</v>
      </c>
      <c r="R2197" s="47">
        <f>Table_Query_from_Mac10[[#This Row],[Net Unit]]*(1+Table_Query_from_Mac10[[#This Row],[PriceIncreasebyType]])</f>
        <v>37.79</v>
      </c>
      <c r="S2197" s="47">
        <f>Table_Query_from_Mac10[[#This Row],[UnitPriceFuture]]*Table_Query_from_Mac10[[#This Row],[qtytoShipFuture]]</f>
        <v>151.16</v>
      </c>
      <c r="T2197" s="47">
        <f>ROUND(Table_Query_from_Mac10[[#This Row],[qty_to_ship]]*(1+Table_Query_from_Mac10[[#This Row],[VolumeIncreasebyType]]),0)</f>
        <v>4</v>
      </c>
      <c r="U2197" s="47">
        <f>Table_Query_from_Mac10[[#This Row],[qtytoShipFuture]]*Table_Query_from_Mac10[[#This Row],[Future-cost]]</f>
        <v>60.28</v>
      </c>
      <c r="V2197" s="47">
        <f>Table_Query_from_Mac10[[#This Row],[qtytoShipFuture]]-Table_Query_from_Mac10[[#This Row],[qty_to_ship]]</f>
        <v>0</v>
      </c>
      <c r="W2197" s="47">
        <f>Table_Query_from_Mac10[[#This Row],[UnitPriceFuture]]</f>
        <v>37.79</v>
      </c>
      <c r="X2197" s="47">
        <f>Table_Query_from_Mac10[[#This Row],[Unit Increase]]*Table_Query_from_Mac10[[#This Row],[UnitPriceFuture]]</f>
        <v>0</v>
      </c>
      <c r="Y2197" s="47">
        <f>Table_Query_from_Mac10[[#This Row],[Unit Increase]]*Table_Query_from_Mac10[[#This Row],[Future-cost]]</f>
        <v>0</v>
      </c>
      <c r="Z2197" s="47">
        <f>-(Table_Query_from_Mac10[[#This Row],[Incremental Sales]]+((Table_Query_from_Mac10[[#This Row],[Incremental Sales]]*-(SUM(Summary!$S$8:$S$9)))))*Summary!$S$18</f>
        <v>0</v>
      </c>
      <c r="AA2197" s="47">
        <f>IFERROR(Table_Query_from_Mac10[[#This Row],[Incremental Cost]]/Table_Query_from_Mac10[[#This Row],[Incremental Sales]],0)</f>
        <v>0</v>
      </c>
      <c r="AB2197" s="47">
        <f>IFERROR(Table_Query_from_Mac10[[#This Row],[TotalCostFuture]]/Table_Query_from_Mac10[[#This Row],[totalsalesFuture]],0)</f>
        <v>0.3987827467584017</v>
      </c>
      <c r="AN2197" s="31">
        <v>16</v>
      </c>
      <c r="AO2197">
        <f t="shared" si="68"/>
        <v>4</v>
      </c>
      <c r="AQ2197" s="31">
        <v>107.96</v>
      </c>
      <c r="AR2197">
        <f t="shared" si="69"/>
        <v>37.79</v>
      </c>
    </row>
    <row r="2198" spans="1:44" x14ac:dyDescent="0.25">
      <c r="A2198">
        <v>90224</v>
      </c>
      <c r="B2198">
        <v>5</v>
      </c>
      <c r="C2198" t="s">
        <v>86</v>
      </c>
      <c r="D2198" t="s">
        <v>79</v>
      </c>
      <c r="E2198">
        <v>4</v>
      </c>
      <c r="F2198">
        <v>14.52</v>
      </c>
      <c r="G2198">
        <v>37.46</v>
      </c>
      <c r="H2198" s="1">
        <v>44848</v>
      </c>
      <c r="I2198" s="20">
        <v>0</v>
      </c>
      <c r="J2198" s="47">
        <f>Table_Query_from_Mac10[[#This Row],[unit_price]]-(Table_Query_from_Mac10[[#This Row],[unit_price]]*(Table_Query_from_Mac10[[#This Row],[discount_pct]]/100))</f>
        <v>37.46</v>
      </c>
      <c r="K2198" s="47">
        <f>Table_Query_from_Mac10[[#This Row],[unit_cost]]</f>
        <v>14.52</v>
      </c>
      <c r="L2198" s="47">
        <f>Table_Query_from_Mac10[[#This Row],[Live-cost]]*(1+Table_Query_from_Mac10[[#This Row],[CogsIncreasebyTYPE]])</f>
        <v>14.52</v>
      </c>
      <c r="M2198" s="47">
        <f>Table_Query_from_Mac10[[#This Row],[Live-cost]]*Table_Query_from_Mac10[[#This Row],[qty_to_ship]]</f>
        <v>58.08</v>
      </c>
      <c r="N2198" s="47">
        <f>IF(Table_Query_from_Mac10[[#This Row],[item_no]]="KDA",-Table_Query_from_Mac10[[#This Row],[unit_price]],Table_Query_from_Mac10[[#This Row],[Net Unit]]*Table_Query_from_Mac10[[#This Row],[qty_to_ship]])</f>
        <v>149.84</v>
      </c>
      <c r="O2198" s="47">
        <f>SUMIFS(Summary!C:C,Summary!H:H,Table_Query_from_Mac10[[#This Row],[Juiceoc]])</f>
        <v>0</v>
      </c>
      <c r="P2198" s="47">
        <f>SUMIFS(Summary!D:D,Summary!H:H,Table_Query_from_Mac10[[#This Row],[Juiceoc]])</f>
        <v>0</v>
      </c>
      <c r="Q2198" s="47">
        <f>SUMIFS(Summary!E:E,Summary!H:H,Table_Query_from_Mac10[[#This Row],[Juiceoc]])</f>
        <v>0</v>
      </c>
      <c r="R2198" s="47">
        <f>Table_Query_from_Mac10[[#This Row],[Net Unit]]*(1+Table_Query_from_Mac10[[#This Row],[PriceIncreasebyType]])</f>
        <v>37.46</v>
      </c>
      <c r="S2198" s="47">
        <f>Table_Query_from_Mac10[[#This Row],[UnitPriceFuture]]*Table_Query_from_Mac10[[#This Row],[qtytoShipFuture]]</f>
        <v>149.84</v>
      </c>
      <c r="T2198" s="47">
        <f>ROUND(Table_Query_from_Mac10[[#This Row],[qty_to_ship]]*(1+Table_Query_from_Mac10[[#This Row],[VolumeIncreasebyType]]),0)</f>
        <v>4</v>
      </c>
      <c r="U2198" s="47">
        <f>Table_Query_from_Mac10[[#This Row],[qtytoShipFuture]]*Table_Query_from_Mac10[[#This Row],[Future-cost]]</f>
        <v>58.08</v>
      </c>
      <c r="V2198" s="47">
        <f>Table_Query_from_Mac10[[#This Row],[qtytoShipFuture]]-Table_Query_from_Mac10[[#This Row],[qty_to_ship]]</f>
        <v>0</v>
      </c>
      <c r="W2198" s="47">
        <f>Table_Query_from_Mac10[[#This Row],[UnitPriceFuture]]</f>
        <v>37.46</v>
      </c>
      <c r="X2198" s="47">
        <f>Table_Query_from_Mac10[[#This Row],[Unit Increase]]*Table_Query_from_Mac10[[#This Row],[UnitPriceFuture]]</f>
        <v>0</v>
      </c>
      <c r="Y2198" s="47">
        <f>Table_Query_from_Mac10[[#This Row],[Unit Increase]]*Table_Query_from_Mac10[[#This Row],[Future-cost]]</f>
        <v>0</v>
      </c>
      <c r="Z2198" s="47">
        <f>-(Table_Query_from_Mac10[[#This Row],[Incremental Sales]]+((Table_Query_from_Mac10[[#This Row],[Incremental Sales]]*-(SUM(Summary!$S$8:$S$9)))))*Summary!$S$18</f>
        <v>0</v>
      </c>
      <c r="AA2198" s="47">
        <f>IFERROR(Table_Query_from_Mac10[[#This Row],[Incremental Cost]]/Table_Query_from_Mac10[[#This Row],[Incremental Sales]],0)</f>
        <v>0</v>
      </c>
      <c r="AB2198" s="47">
        <f>IFERROR(Table_Query_from_Mac10[[#This Row],[TotalCostFuture]]/Table_Query_from_Mac10[[#This Row],[totalsalesFuture]],0)</f>
        <v>0.38761345435130806</v>
      </c>
      <c r="AN2198" s="30">
        <v>16</v>
      </c>
      <c r="AO2198">
        <f t="shared" si="68"/>
        <v>4</v>
      </c>
      <c r="AQ2198" s="30">
        <v>107.02</v>
      </c>
      <c r="AR2198">
        <f t="shared" si="69"/>
        <v>37.46</v>
      </c>
    </row>
    <row r="2199" spans="1:44" x14ac:dyDescent="0.25">
      <c r="A2199">
        <v>90224</v>
      </c>
      <c r="B2199">
        <v>6</v>
      </c>
      <c r="C2199" t="s">
        <v>86</v>
      </c>
      <c r="D2199" t="s">
        <v>79</v>
      </c>
      <c r="E2199">
        <v>12</v>
      </c>
      <c r="F2199">
        <v>1.31</v>
      </c>
      <c r="G2199">
        <v>3.91</v>
      </c>
      <c r="H2199" s="1">
        <v>44848</v>
      </c>
      <c r="I2199" s="20">
        <v>0</v>
      </c>
      <c r="J2199" s="47">
        <f>Table_Query_from_Mac10[[#This Row],[unit_price]]-(Table_Query_from_Mac10[[#This Row],[unit_price]]*(Table_Query_from_Mac10[[#This Row],[discount_pct]]/100))</f>
        <v>3.91</v>
      </c>
      <c r="K2199" s="47">
        <f>Table_Query_from_Mac10[[#This Row],[unit_cost]]</f>
        <v>1.31</v>
      </c>
      <c r="L2199" s="47">
        <f>Table_Query_from_Mac10[[#This Row],[Live-cost]]*(1+Table_Query_from_Mac10[[#This Row],[CogsIncreasebyTYPE]])</f>
        <v>1.31</v>
      </c>
      <c r="M2199" s="47">
        <f>Table_Query_from_Mac10[[#This Row],[Live-cost]]*Table_Query_from_Mac10[[#This Row],[qty_to_ship]]</f>
        <v>15.72</v>
      </c>
      <c r="N2199" s="47">
        <f>IF(Table_Query_from_Mac10[[#This Row],[item_no]]="KDA",-Table_Query_from_Mac10[[#This Row],[unit_price]],Table_Query_from_Mac10[[#This Row],[Net Unit]]*Table_Query_from_Mac10[[#This Row],[qty_to_ship]])</f>
        <v>46.92</v>
      </c>
      <c r="O2199" s="47">
        <f>SUMIFS(Summary!C:C,Summary!H:H,Table_Query_from_Mac10[[#This Row],[Juiceoc]])</f>
        <v>0</v>
      </c>
      <c r="P2199" s="47">
        <f>SUMIFS(Summary!D:D,Summary!H:H,Table_Query_from_Mac10[[#This Row],[Juiceoc]])</f>
        <v>0</v>
      </c>
      <c r="Q2199" s="47">
        <f>SUMIFS(Summary!E:E,Summary!H:H,Table_Query_from_Mac10[[#This Row],[Juiceoc]])</f>
        <v>0</v>
      </c>
      <c r="R2199" s="47">
        <f>Table_Query_from_Mac10[[#This Row],[Net Unit]]*(1+Table_Query_from_Mac10[[#This Row],[PriceIncreasebyType]])</f>
        <v>3.91</v>
      </c>
      <c r="S2199" s="47">
        <f>Table_Query_from_Mac10[[#This Row],[UnitPriceFuture]]*Table_Query_from_Mac10[[#This Row],[qtytoShipFuture]]</f>
        <v>46.92</v>
      </c>
      <c r="T2199" s="47">
        <f>ROUND(Table_Query_from_Mac10[[#This Row],[qty_to_ship]]*(1+Table_Query_from_Mac10[[#This Row],[VolumeIncreasebyType]]),0)</f>
        <v>12</v>
      </c>
      <c r="U2199" s="47">
        <f>Table_Query_from_Mac10[[#This Row],[qtytoShipFuture]]*Table_Query_from_Mac10[[#This Row],[Future-cost]]</f>
        <v>15.72</v>
      </c>
      <c r="V2199" s="47">
        <f>Table_Query_from_Mac10[[#This Row],[qtytoShipFuture]]-Table_Query_from_Mac10[[#This Row],[qty_to_ship]]</f>
        <v>0</v>
      </c>
      <c r="W2199" s="47">
        <f>Table_Query_from_Mac10[[#This Row],[UnitPriceFuture]]</f>
        <v>3.91</v>
      </c>
      <c r="X2199" s="47">
        <f>Table_Query_from_Mac10[[#This Row],[Unit Increase]]*Table_Query_from_Mac10[[#This Row],[UnitPriceFuture]]</f>
        <v>0</v>
      </c>
      <c r="Y2199" s="47">
        <f>Table_Query_from_Mac10[[#This Row],[Unit Increase]]*Table_Query_from_Mac10[[#This Row],[Future-cost]]</f>
        <v>0</v>
      </c>
      <c r="Z2199" s="47">
        <f>-(Table_Query_from_Mac10[[#This Row],[Incremental Sales]]+((Table_Query_from_Mac10[[#This Row],[Incremental Sales]]*-(SUM(Summary!$S$8:$S$9)))))*Summary!$S$18</f>
        <v>0</v>
      </c>
      <c r="AA2199" s="47">
        <f>IFERROR(Table_Query_from_Mac10[[#This Row],[Incremental Cost]]/Table_Query_from_Mac10[[#This Row],[Incremental Sales]],0)</f>
        <v>0</v>
      </c>
      <c r="AB2199" s="47">
        <f>IFERROR(Table_Query_from_Mac10[[#This Row],[TotalCostFuture]]/Table_Query_from_Mac10[[#This Row],[totalsalesFuture]],0)</f>
        <v>0.33503836317135549</v>
      </c>
      <c r="AN2199" s="31">
        <v>48</v>
      </c>
      <c r="AO2199">
        <f t="shared" si="68"/>
        <v>12</v>
      </c>
      <c r="AQ2199" s="31">
        <v>11.18</v>
      </c>
      <c r="AR2199">
        <f t="shared" si="69"/>
        <v>3.91</v>
      </c>
    </row>
    <row r="2200" spans="1:44" x14ac:dyDescent="0.25">
      <c r="A2200">
        <v>90224</v>
      </c>
      <c r="B2200">
        <v>7</v>
      </c>
      <c r="C2200" t="s">
        <v>86</v>
      </c>
      <c r="D2200" t="s">
        <v>79</v>
      </c>
      <c r="E2200">
        <v>12</v>
      </c>
      <c r="F2200">
        <v>1.2</v>
      </c>
      <c r="G2200">
        <v>3.91</v>
      </c>
      <c r="H2200" s="1">
        <v>44848</v>
      </c>
      <c r="I2200" s="20">
        <v>0</v>
      </c>
      <c r="J2200" s="47">
        <f>Table_Query_from_Mac10[[#This Row],[unit_price]]-(Table_Query_from_Mac10[[#This Row],[unit_price]]*(Table_Query_from_Mac10[[#This Row],[discount_pct]]/100))</f>
        <v>3.91</v>
      </c>
      <c r="K2200" s="47">
        <f>Table_Query_from_Mac10[[#This Row],[unit_cost]]</f>
        <v>1.2</v>
      </c>
      <c r="L2200" s="47">
        <f>Table_Query_from_Mac10[[#This Row],[Live-cost]]*(1+Table_Query_from_Mac10[[#This Row],[CogsIncreasebyTYPE]])</f>
        <v>1.2</v>
      </c>
      <c r="M2200" s="47">
        <f>Table_Query_from_Mac10[[#This Row],[Live-cost]]*Table_Query_from_Mac10[[#This Row],[qty_to_ship]]</f>
        <v>14.399999999999999</v>
      </c>
      <c r="N2200" s="47">
        <f>IF(Table_Query_from_Mac10[[#This Row],[item_no]]="KDA",-Table_Query_from_Mac10[[#This Row],[unit_price]],Table_Query_from_Mac10[[#This Row],[Net Unit]]*Table_Query_from_Mac10[[#This Row],[qty_to_ship]])</f>
        <v>46.92</v>
      </c>
      <c r="O2200" s="47">
        <f>SUMIFS(Summary!C:C,Summary!H:H,Table_Query_from_Mac10[[#This Row],[Juiceoc]])</f>
        <v>0</v>
      </c>
      <c r="P2200" s="47">
        <f>SUMIFS(Summary!D:D,Summary!H:H,Table_Query_from_Mac10[[#This Row],[Juiceoc]])</f>
        <v>0</v>
      </c>
      <c r="Q2200" s="47">
        <f>SUMIFS(Summary!E:E,Summary!H:H,Table_Query_from_Mac10[[#This Row],[Juiceoc]])</f>
        <v>0</v>
      </c>
      <c r="R2200" s="47">
        <f>Table_Query_from_Mac10[[#This Row],[Net Unit]]*(1+Table_Query_from_Mac10[[#This Row],[PriceIncreasebyType]])</f>
        <v>3.91</v>
      </c>
      <c r="S2200" s="47">
        <f>Table_Query_from_Mac10[[#This Row],[UnitPriceFuture]]*Table_Query_from_Mac10[[#This Row],[qtytoShipFuture]]</f>
        <v>46.92</v>
      </c>
      <c r="T2200" s="47">
        <f>ROUND(Table_Query_from_Mac10[[#This Row],[qty_to_ship]]*(1+Table_Query_from_Mac10[[#This Row],[VolumeIncreasebyType]]),0)</f>
        <v>12</v>
      </c>
      <c r="U2200" s="47">
        <f>Table_Query_from_Mac10[[#This Row],[qtytoShipFuture]]*Table_Query_from_Mac10[[#This Row],[Future-cost]]</f>
        <v>14.399999999999999</v>
      </c>
      <c r="V2200" s="47">
        <f>Table_Query_from_Mac10[[#This Row],[qtytoShipFuture]]-Table_Query_from_Mac10[[#This Row],[qty_to_ship]]</f>
        <v>0</v>
      </c>
      <c r="W2200" s="47">
        <f>Table_Query_from_Mac10[[#This Row],[UnitPriceFuture]]</f>
        <v>3.91</v>
      </c>
      <c r="X2200" s="47">
        <f>Table_Query_from_Mac10[[#This Row],[Unit Increase]]*Table_Query_from_Mac10[[#This Row],[UnitPriceFuture]]</f>
        <v>0</v>
      </c>
      <c r="Y2200" s="47">
        <f>Table_Query_from_Mac10[[#This Row],[Unit Increase]]*Table_Query_from_Mac10[[#This Row],[Future-cost]]</f>
        <v>0</v>
      </c>
      <c r="Z2200" s="47">
        <f>-(Table_Query_from_Mac10[[#This Row],[Incremental Sales]]+((Table_Query_from_Mac10[[#This Row],[Incremental Sales]]*-(SUM(Summary!$S$8:$S$9)))))*Summary!$S$18</f>
        <v>0</v>
      </c>
      <c r="AA2200" s="47">
        <f>IFERROR(Table_Query_from_Mac10[[#This Row],[Incremental Cost]]/Table_Query_from_Mac10[[#This Row],[Incremental Sales]],0)</f>
        <v>0</v>
      </c>
      <c r="AB2200" s="47">
        <f>IFERROR(Table_Query_from_Mac10[[#This Row],[TotalCostFuture]]/Table_Query_from_Mac10[[#This Row],[totalsalesFuture]],0)</f>
        <v>0.30690537084398972</v>
      </c>
      <c r="AN2200" s="30">
        <v>48</v>
      </c>
      <c r="AO2200">
        <f t="shared" si="68"/>
        <v>12</v>
      </c>
      <c r="AQ2200" s="30">
        <v>11.18</v>
      </c>
      <c r="AR2200">
        <f t="shared" si="69"/>
        <v>3.91</v>
      </c>
    </row>
    <row r="2201" spans="1:44" x14ac:dyDescent="0.25">
      <c r="A2201">
        <v>90224</v>
      </c>
      <c r="B2201">
        <v>8</v>
      </c>
      <c r="C2201" t="s">
        <v>86</v>
      </c>
      <c r="D2201" t="s">
        <v>79</v>
      </c>
      <c r="E2201">
        <v>25</v>
      </c>
      <c r="F2201">
        <v>5.56</v>
      </c>
      <c r="G2201">
        <v>11.93</v>
      </c>
      <c r="H2201" s="1">
        <v>44848</v>
      </c>
      <c r="I2201" s="20">
        <v>0</v>
      </c>
      <c r="J2201" s="47">
        <f>Table_Query_from_Mac10[[#This Row],[unit_price]]-(Table_Query_from_Mac10[[#This Row],[unit_price]]*(Table_Query_from_Mac10[[#This Row],[discount_pct]]/100))</f>
        <v>11.93</v>
      </c>
      <c r="K2201" s="47">
        <f>Table_Query_from_Mac10[[#This Row],[unit_cost]]</f>
        <v>5.56</v>
      </c>
      <c r="L2201" s="47">
        <f>Table_Query_from_Mac10[[#This Row],[Live-cost]]*(1+Table_Query_from_Mac10[[#This Row],[CogsIncreasebyTYPE]])</f>
        <v>5.56</v>
      </c>
      <c r="M2201" s="47">
        <f>Table_Query_from_Mac10[[#This Row],[Live-cost]]*Table_Query_from_Mac10[[#This Row],[qty_to_ship]]</f>
        <v>139</v>
      </c>
      <c r="N2201" s="47">
        <f>IF(Table_Query_from_Mac10[[#This Row],[item_no]]="KDA",-Table_Query_from_Mac10[[#This Row],[unit_price]],Table_Query_from_Mac10[[#This Row],[Net Unit]]*Table_Query_from_Mac10[[#This Row],[qty_to_ship]])</f>
        <v>298.25</v>
      </c>
      <c r="O2201" s="47">
        <f>SUMIFS(Summary!C:C,Summary!H:H,Table_Query_from_Mac10[[#This Row],[Juiceoc]])</f>
        <v>0</v>
      </c>
      <c r="P2201" s="47">
        <f>SUMIFS(Summary!D:D,Summary!H:H,Table_Query_from_Mac10[[#This Row],[Juiceoc]])</f>
        <v>0</v>
      </c>
      <c r="Q2201" s="47">
        <f>SUMIFS(Summary!E:E,Summary!H:H,Table_Query_from_Mac10[[#This Row],[Juiceoc]])</f>
        <v>0</v>
      </c>
      <c r="R2201" s="47">
        <f>Table_Query_from_Mac10[[#This Row],[Net Unit]]*(1+Table_Query_from_Mac10[[#This Row],[PriceIncreasebyType]])</f>
        <v>11.93</v>
      </c>
      <c r="S2201" s="47">
        <f>Table_Query_from_Mac10[[#This Row],[UnitPriceFuture]]*Table_Query_from_Mac10[[#This Row],[qtytoShipFuture]]</f>
        <v>298.25</v>
      </c>
      <c r="T2201" s="47">
        <f>ROUND(Table_Query_from_Mac10[[#This Row],[qty_to_ship]]*(1+Table_Query_from_Mac10[[#This Row],[VolumeIncreasebyType]]),0)</f>
        <v>25</v>
      </c>
      <c r="U2201" s="47">
        <f>Table_Query_from_Mac10[[#This Row],[qtytoShipFuture]]*Table_Query_from_Mac10[[#This Row],[Future-cost]]</f>
        <v>139</v>
      </c>
      <c r="V2201" s="47">
        <f>Table_Query_from_Mac10[[#This Row],[qtytoShipFuture]]-Table_Query_from_Mac10[[#This Row],[qty_to_ship]]</f>
        <v>0</v>
      </c>
      <c r="W2201" s="47">
        <f>Table_Query_from_Mac10[[#This Row],[UnitPriceFuture]]</f>
        <v>11.93</v>
      </c>
      <c r="X2201" s="47">
        <f>Table_Query_from_Mac10[[#This Row],[Unit Increase]]*Table_Query_from_Mac10[[#This Row],[UnitPriceFuture]]</f>
        <v>0</v>
      </c>
      <c r="Y2201" s="47">
        <f>Table_Query_from_Mac10[[#This Row],[Unit Increase]]*Table_Query_from_Mac10[[#This Row],[Future-cost]]</f>
        <v>0</v>
      </c>
      <c r="Z2201" s="47">
        <f>-(Table_Query_from_Mac10[[#This Row],[Incremental Sales]]+((Table_Query_from_Mac10[[#This Row],[Incremental Sales]]*-(SUM(Summary!$S$8:$S$9)))))*Summary!$S$18</f>
        <v>0</v>
      </c>
      <c r="AA2201" s="47">
        <f>IFERROR(Table_Query_from_Mac10[[#This Row],[Incremental Cost]]/Table_Query_from_Mac10[[#This Row],[Incremental Sales]],0)</f>
        <v>0</v>
      </c>
      <c r="AB2201" s="47">
        <f>IFERROR(Table_Query_from_Mac10[[#This Row],[TotalCostFuture]]/Table_Query_from_Mac10[[#This Row],[totalsalesFuture]],0)</f>
        <v>0.46605196982397318</v>
      </c>
      <c r="AN2201" s="31">
        <v>100</v>
      </c>
      <c r="AO2201">
        <f t="shared" si="68"/>
        <v>25</v>
      </c>
      <c r="AQ2201" s="31">
        <v>34.090000000000003</v>
      </c>
      <c r="AR2201">
        <f t="shared" si="69"/>
        <v>11.93</v>
      </c>
    </row>
    <row r="2202" spans="1:44" x14ac:dyDescent="0.25">
      <c r="A2202">
        <v>90224</v>
      </c>
      <c r="B2202">
        <v>9</v>
      </c>
      <c r="C2202" t="s">
        <v>86</v>
      </c>
      <c r="D2202" t="s">
        <v>79</v>
      </c>
      <c r="E2202">
        <v>50</v>
      </c>
      <c r="F2202">
        <v>4.8899999999999997</v>
      </c>
      <c r="G2202">
        <v>10.44</v>
      </c>
      <c r="H2202" s="1">
        <v>44848</v>
      </c>
      <c r="I2202" s="20">
        <v>0</v>
      </c>
      <c r="J2202" s="47">
        <f>Table_Query_from_Mac10[[#This Row],[unit_price]]-(Table_Query_from_Mac10[[#This Row],[unit_price]]*(Table_Query_from_Mac10[[#This Row],[discount_pct]]/100))</f>
        <v>10.44</v>
      </c>
      <c r="K2202" s="47">
        <f>Table_Query_from_Mac10[[#This Row],[unit_cost]]</f>
        <v>4.8899999999999997</v>
      </c>
      <c r="L2202" s="47">
        <f>Table_Query_from_Mac10[[#This Row],[Live-cost]]*(1+Table_Query_from_Mac10[[#This Row],[CogsIncreasebyTYPE]])</f>
        <v>4.8899999999999997</v>
      </c>
      <c r="M2202" s="47">
        <f>Table_Query_from_Mac10[[#This Row],[Live-cost]]*Table_Query_from_Mac10[[#This Row],[qty_to_ship]]</f>
        <v>244.49999999999997</v>
      </c>
      <c r="N2202" s="47">
        <f>IF(Table_Query_from_Mac10[[#This Row],[item_no]]="KDA",-Table_Query_from_Mac10[[#This Row],[unit_price]],Table_Query_from_Mac10[[#This Row],[Net Unit]]*Table_Query_from_Mac10[[#This Row],[qty_to_ship]])</f>
        <v>522</v>
      </c>
      <c r="O2202" s="47">
        <f>SUMIFS(Summary!C:C,Summary!H:H,Table_Query_from_Mac10[[#This Row],[Juiceoc]])</f>
        <v>0</v>
      </c>
      <c r="P2202" s="47">
        <f>SUMIFS(Summary!D:D,Summary!H:H,Table_Query_from_Mac10[[#This Row],[Juiceoc]])</f>
        <v>0</v>
      </c>
      <c r="Q2202" s="47">
        <f>SUMIFS(Summary!E:E,Summary!H:H,Table_Query_from_Mac10[[#This Row],[Juiceoc]])</f>
        <v>0</v>
      </c>
      <c r="R2202" s="47">
        <f>Table_Query_from_Mac10[[#This Row],[Net Unit]]*(1+Table_Query_from_Mac10[[#This Row],[PriceIncreasebyType]])</f>
        <v>10.44</v>
      </c>
      <c r="S2202" s="47">
        <f>Table_Query_from_Mac10[[#This Row],[UnitPriceFuture]]*Table_Query_from_Mac10[[#This Row],[qtytoShipFuture]]</f>
        <v>522</v>
      </c>
      <c r="T2202" s="47">
        <f>ROUND(Table_Query_from_Mac10[[#This Row],[qty_to_ship]]*(1+Table_Query_from_Mac10[[#This Row],[VolumeIncreasebyType]]),0)</f>
        <v>50</v>
      </c>
      <c r="U2202" s="47">
        <f>Table_Query_from_Mac10[[#This Row],[qtytoShipFuture]]*Table_Query_from_Mac10[[#This Row],[Future-cost]]</f>
        <v>244.49999999999997</v>
      </c>
      <c r="V2202" s="47">
        <f>Table_Query_from_Mac10[[#This Row],[qtytoShipFuture]]-Table_Query_from_Mac10[[#This Row],[qty_to_ship]]</f>
        <v>0</v>
      </c>
      <c r="W2202" s="47">
        <f>Table_Query_from_Mac10[[#This Row],[UnitPriceFuture]]</f>
        <v>10.44</v>
      </c>
      <c r="X2202" s="47">
        <f>Table_Query_from_Mac10[[#This Row],[Unit Increase]]*Table_Query_from_Mac10[[#This Row],[UnitPriceFuture]]</f>
        <v>0</v>
      </c>
      <c r="Y2202" s="47">
        <f>Table_Query_from_Mac10[[#This Row],[Unit Increase]]*Table_Query_from_Mac10[[#This Row],[Future-cost]]</f>
        <v>0</v>
      </c>
      <c r="Z2202" s="47">
        <f>-(Table_Query_from_Mac10[[#This Row],[Incremental Sales]]+((Table_Query_from_Mac10[[#This Row],[Incremental Sales]]*-(SUM(Summary!$S$8:$S$9)))))*Summary!$S$18</f>
        <v>0</v>
      </c>
      <c r="AA2202" s="47">
        <f>IFERROR(Table_Query_from_Mac10[[#This Row],[Incremental Cost]]/Table_Query_from_Mac10[[#This Row],[Incremental Sales]],0)</f>
        <v>0</v>
      </c>
      <c r="AB2202" s="47">
        <f>IFERROR(Table_Query_from_Mac10[[#This Row],[TotalCostFuture]]/Table_Query_from_Mac10[[#This Row],[totalsalesFuture]],0)</f>
        <v>0.4683908045977011</v>
      </c>
      <c r="AN2202" s="30">
        <v>200</v>
      </c>
      <c r="AO2202">
        <f t="shared" si="68"/>
        <v>50</v>
      </c>
      <c r="AQ2202" s="30">
        <v>29.84</v>
      </c>
      <c r="AR2202">
        <f t="shared" si="69"/>
        <v>10.44</v>
      </c>
    </row>
    <row r="2203" spans="1:44" x14ac:dyDescent="0.25">
      <c r="A2203">
        <v>90224</v>
      </c>
      <c r="B2203">
        <v>10</v>
      </c>
      <c r="C2203" t="s">
        <v>86</v>
      </c>
      <c r="D2203" t="s">
        <v>79</v>
      </c>
      <c r="E2203">
        <v>20</v>
      </c>
      <c r="F2203">
        <v>5.36</v>
      </c>
      <c r="G2203">
        <v>11.46</v>
      </c>
      <c r="H2203" s="1">
        <v>44848</v>
      </c>
      <c r="I2203" s="20">
        <v>0</v>
      </c>
      <c r="J2203" s="47">
        <f>Table_Query_from_Mac10[[#This Row],[unit_price]]-(Table_Query_from_Mac10[[#This Row],[unit_price]]*(Table_Query_from_Mac10[[#This Row],[discount_pct]]/100))</f>
        <v>11.46</v>
      </c>
      <c r="K2203" s="47">
        <f>Table_Query_from_Mac10[[#This Row],[unit_cost]]</f>
        <v>5.36</v>
      </c>
      <c r="L2203" s="47">
        <f>Table_Query_from_Mac10[[#This Row],[Live-cost]]*(1+Table_Query_from_Mac10[[#This Row],[CogsIncreasebyTYPE]])</f>
        <v>5.36</v>
      </c>
      <c r="M2203" s="47">
        <f>Table_Query_from_Mac10[[#This Row],[Live-cost]]*Table_Query_from_Mac10[[#This Row],[qty_to_ship]]</f>
        <v>107.2</v>
      </c>
      <c r="N2203" s="47">
        <f>IF(Table_Query_from_Mac10[[#This Row],[item_no]]="KDA",-Table_Query_from_Mac10[[#This Row],[unit_price]],Table_Query_from_Mac10[[#This Row],[Net Unit]]*Table_Query_from_Mac10[[#This Row],[qty_to_ship]])</f>
        <v>229.20000000000002</v>
      </c>
      <c r="O2203" s="47">
        <f>SUMIFS(Summary!C:C,Summary!H:H,Table_Query_from_Mac10[[#This Row],[Juiceoc]])</f>
        <v>0</v>
      </c>
      <c r="P2203" s="47">
        <f>SUMIFS(Summary!D:D,Summary!H:H,Table_Query_from_Mac10[[#This Row],[Juiceoc]])</f>
        <v>0</v>
      </c>
      <c r="Q2203" s="47">
        <f>SUMIFS(Summary!E:E,Summary!H:H,Table_Query_from_Mac10[[#This Row],[Juiceoc]])</f>
        <v>0</v>
      </c>
      <c r="R2203" s="47">
        <f>Table_Query_from_Mac10[[#This Row],[Net Unit]]*(1+Table_Query_from_Mac10[[#This Row],[PriceIncreasebyType]])</f>
        <v>11.46</v>
      </c>
      <c r="S2203" s="47">
        <f>Table_Query_from_Mac10[[#This Row],[UnitPriceFuture]]*Table_Query_from_Mac10[[#This Row],[qtytoShipFuture]]</f>
        <v>229.20000000000002</v>
      </c>
      <c r="T2203" s="47">
        <f>ROUND(Table_Query_from_Mac10[[#This Row],[qty_to_ship]]*(1+Table_Query_from_Mac10[[#This Row],[VolumeIncreasebyType]]),0)</f>
        <v>20</v>
      </c>
      <c r="U2203" s="47">
        <f>Table_Query_from_Mac10[[#This Row],[qtytoShipFuture]]*Table_Query_from_Mac10[[#This Row],[Future-cost]]</f>
        <v>107.2</v>
      </c>
      <c r="V2203" s="47">
        <f>Table_Query_from_Mac10[[#This Row],[qtytoShipFuture]]-Table_Query_from_Mac10[[#This Row],[qty_to_ship]]</f>
        <v>0</v>
      </c>
      <c r="W2203" s="47">
        <f>Table_Query_from_Mac10[[#This Row],[UnitPriceFuture]]</f>
        <v>11.46</v>
      </c>
      <c r="X2203" s="47">
        <f>Table_Query_from_Mac10[[#This Row],[Unit Increase]]*Table_Query_from_Mac10[[#This Row],[UnitPriceFuture]]</f>
        <v>0</v>
      </c>
      <c r="Y2203" s="47">
        <f>Table_Query_from_Mac10[[#This Row],[Unit Increase]]*Table_Query_from_Mac10[[#This Row],[Future-cost]]</f>
        <v>0</v>
      </c>
      <c r="Z2203" s="47">
        <f>-(Table_Query_from_Mac10[[#This Row],[Incremental Sales]]+((Table_Query_from_Mac10[[#This Row],[Incremental Sales]]*-(SUM(Summary!$S$8:$S$9)))))*Summary!$S$18</f>
        <v>0</v>
      </c>
      <c r="AA2203" s="47">
        <f>IFERROR(Table_Query_from_Mac10[[#This Row],[Incremental Cost]]/Table_Query_from_Mac10[[#This Row],[Incremental Sales]],0)</f>
        <v>0</v>
      </c>
      <c r="AB2203" s="47">
        <f>IFERROR(Table_Query_from_Mac10[[#This Row],[TotalCostFuture]]/Table_Query_from_Mac10[[#This Row],[totalsalesFuture]],0)</f>
        <v>0.46771378708551481</v>
      </c>
      <c r="AN2203" s="31">
        <v>80</v>
      </c>
      <c r="AO2203">
        <f t="shared" si="68"/>
        <v>20</v>
      </c>
      <c r="AQ2203" s="31">
        <v>32.75</v>
      </c>
      <c r="AR2203">
        <f t="shared" si="69"/>
        <v>11.46</v>
      </c>
    </row>
    <row r="2204" spans="1:44" x14ac:dyDescent="0.25">
      <c r="A2204">
        <v>90224</v>
      </c>
      <c r="B2204">
        <v>11</v>
      </c>
      <c r="C2204" t="s">
        <v>86</v>
      </c>
      <c r="D2204" t="s">
        <v>79</v>
      </c>
      <c r="E2204">
        <v>16</v>
      </c>
      <c r="F2204">
        <v>6.64</v>
      </c>
      <c r="G2204">
        <v>14.14</v>
      </c>
      <c r="H2204" s="1">
        <v>44848</v>
      </c>
      <c r="I2204" s="20">
        <v>0</v>
      </c>
      <c r="J2204" s="47">
        <f>Table_Query_from_Mac10[[#This Row],[unit_price]]-(Table_Query_from_Mac10[[#This Row],[unit_price]]*(Table_Query_from_Mac10[[#This Row],[discount_pct]]/100))</f>
        <v>14.14</v>
      </c>
      <c r="K2204" s="47">
        <f>Table_Query_from_Mac10[[#This Row],[unit_cost]]</f>
        <v>6.64</v>
      </c>
      <c r="L2204" s="47">
        <f>Table_Query_from_Mac10[[#This Row],[Live-cost]]*(1+Table_Query_from_Mac10[[#This Row],[CogsIncreasebyTYPE]])</f>
        <v>6.64</v>
      </c>
      <c r="M2204" s="47">
        <f>Table_Query_from_Mac10[[#This Row],[Live-cost]]*Table_Query_from_Mac10[[#This Row],[qty_to_ship]]</f>
        <v>106.24</v>
      </c>
      <c r="N2204" s="47">
        <f>IF(Table_Query_from_Mac10[[#This Row],[item_no]]="KDA",-Table_Query_from_Mac10[[#This Row],[unit_price]],Table_Query_from_Mac10[[#This Row],[Net Unit]]*Table_Query_from_Mac10[[#This Row],[qty_to_ship]])</f>
        <v>226.24</v>
      </c>
      <c r="O2204" s="47">
        <f>SUMIFS(Summary!C:C,Summary!H:H,Table_Query_from_Mac10[[#This Row],[Juiceoc]])</f>
        <v>0</v>
      </c>
      <c r="P2204" s="47">
        <f>SUMIFS(Summary!D:D,Summary!H:H,Table_Query_from_Mac10[[#This Row],[Juiceoc]])</f>
        <v>0</v>
      </c>
      <c r="Q2204" s="47">
        <f>SUMIFS(Summary!E:E,Summary!H:H,Table_Query_from_Mac10[[#This Row],[Juiceoc]])</f>
        <v>0</v>
      </c>
      <c r="R2204" s="47">
        <f>Table_Query_from_Mac10[[#This Row],[Net Unit]]*(1+Table_Query_from_Mac10[[#This Row],[PriceIncreasebyType]])</f>
        <v>14.14</v>
      </c>
      <c r="S2204" s="47">
        <f>Table_Query_from_Mac10[[#This Row],[UnitPriceFuture]]*Table_Query_from_Mac10[[#This Row],[qtytoShipFuture]]</f>
        <v>226.24</v>
      </c>
      <c r="T2204" s="47">
        <f>ROUND(Table_Query_from_Mac10[[#This Row],[qty_to_ship]]*(1+Table_Query_from_Mac10[[#This Row],[VolumeIncreasebyType]]),0)</f>
        <v>16</v>
      </c>
      <c r="U2204" s="47">
        <f>Table_Query_from_Mac10[[#This Row],[qtytoShipFuture]]*Table_Query_from_Mac10[[#This Row],[Future-cost]]</f>
        <v>106.24</v>
      </c>
      <c r="V2204" s="47">
        <f>Table_Query_from_Mac10[[#This Row],[qtytoShipFuture]]-Table_Query_from_Mac10[[#This Row],[qty_to_ship]]</f>
        <v>0</v>
      </c>
      <c r="W2204" s="47">
        <f>Table_Query_from_Mac10[[#This Row],[UnitPriceFuture]]</f>
        <v>14.14</v>
      </c>
      <c r="X2204" s="47">
        <f>Table_Query_from_Mac10[[#This Row],[Unit Increase]]*Table_Query_from_Mac10[[#This Row],[UnitPriceFuture]]</f>
        <v>0</v>
      </c>
      <c r="Y2204" s="47">
        <f>Table_Query_from_Mac10[[#This Row],[Unit Increase]]*Table_Query_from_Mac10[[#This Row],[Future-cost]]</f>
        <v>0</v>
      </c>
      <c r="Z2204" s="47">
        <f>-(Table_Query_from_Mac10[[#This Row],[Incremental Sales]]+((Table_Query_from_Mac10[[#This Row],[Incremental Sales]]*-(SUM(Summary!$S$8:$S$9)))))*Summary!$S$18</f>
        <v>0</v>
      </c>
      <c r="AA2204" s="47">
        <f>IFERROR(Table_Query_from_Mac10[[#This Row],[Incremental Cost]]/Table_Query_from_Mac10[[#This Row],[Incremental Sales]],0)</f>
        <v>0</v>
      </c>
      <c r="AB2204" s="47">
        <f>IFERROR(Table_Query_from_Mac10[[#This Row],[TotalCostFuture]]/Table_Query_from_Mac10[[#This Row],[totalsalesFuture]],0)</f>
        <v>0.46958981612446954</v>
      </c>
      <c r="AN2204" s="30">
        <v>64</v>
      </c>
      <c r="AO2204">
        <f t="shared" si="68"/>
        <v>16</v>
      </c>
      <c r="AQ2204" s="30">
        <v>40.39</v>
      </c>
      <c r="AR2204">
        <f t="shared" si="69"/>
        <v>14.14</v>
      </c>
    </row>
    <row r="2205" spans="1:44" x14ac:dyDescent="0.25">
      <c r="A2205">
        <v>90224</v>
      </c>
      <c r="B2205">
        <v>12</v>
      </c>
      <c r="C2205" t="s">
        <v>86</v>
      </c>
      <c r="D2205" t="s">
        <v>79</v>
      </c>
      <c r="E2205">
        <v>16</v>
      </c>
      <c r="F2205">
        <v>7.21</v>
      </c>
      <c r="G2205">
        <v>15.45</v>
      </c>
      <c r="H2205" s="1">
        <v>44848</v>
      </c>
      <c r="I2205" s="20">
        <v>0</v>
      </c>
      <c r="J2205" s="47">
        <f>Table_Query_from_Mac10[[#This Row],[unit_price]]-(Table_Query_from_Mac10[[#This Row],[unit_price]]*(Table_Query_from_Mac10[[#This Row],[discount_pct]]/100))</f>
        <v>15.45</v>
      </c>
      <c r="K2205" s="47">
        <f>Table_Query_from_Mac10[[#This Row],[unit_cost]]</f>
        <v>7.21</v>
      </c>
      <c r="L2205" s="47">
        <f>Table_Query_from_Mac10[[#This Row],[Live-cost]]*(1+Table_Query_from_Mac10[[#This Row],[CogsIncreasebyTYPE]])</f>
        <v>7.21</v>
      </c>
      <c r="M2205" s="47">
        <f>Table_Query_from_Mac10[[#This Row],[Live-cost]]*Table_Query_from_Mac10[[#This Row],[qty_to_ship]]</f>
        <v>115.36</v>
      </c>
      <c r="N2205" s="47">
        <f>IF(Table_Query_from_Mac10[[#This Row],[item_no]]="KDA",-Table_Query_from_Mac10[[#This Row],[unit_price]],Table_Query_from_Mac10[[#This Row],[Net Unit]]*Table_Query_from_Mac10[[#This Row],[qty_to_ship]])</f>
        <v>247.2</v>
      </c>
      <c r="O2205" s="47">
        <f>SUMIFS(Summary!C:C,Summary!H:H,Table_Query_from_Mac10[[#This Row],[Juiceoc]])</f>
        <v>0</v>
      </c>
      <c r="P2205" s="47">
        <f>SUMIFS(Summary!D:D,Summary!H:H,Table_Query_from_Mac10[[#This Row],[Juiceoc]])</f>
        <v>0</v>
      </c>
      <c r="Q2205" s="47">
        <f>SUMIFS(Summary!E:E,Summary!H:H,Table_Query_from_Mac10[[#This Row],[Juiceoc]])</f>
        <v>0</v>
      </c>
      <c r="R2205" s="47">
        <f>Table_Query_from_Mac10[[#This Row],[Net Unit]]*(1+Table_Query_from_Mac10[[#This Row],[PriceIncreasebyType]])</f>
        <v>15.45</v>
      </c>
      <c r="S2205" s="47">
        <f>Table_Query_from_Mac10[[#This Row],[UnitPriceFuture]]*Table_Query_from_Mac10[[#This Row],[qtytoShipFuture]]</f>
        <v>247.2</v>
      </c>
      <c r="T2205" s="47">
        <f>ROUND(Table_Query_from_Mac10[[#This Row],[qty_to_ship]]*(1+Table_Query_from_Mac10[[#This Row],[VolumeIncreasebyType]]),0)</f>
        <v>16</v>
      </c>
      <c r="U2205" s="47">
        <f>Table_Query_from_Mac10[[#This Row],[qtytoShipFuture]]*Table_Query_from_Mac10[[#This Row],[Future-cost]]</f>
        <v>115.36</v>
      </c>
      <c r="V2205" s="47">
        <f>Table_Query_from_Mac10[[#This Row],[qtytoShipFuture]]-Table_Query_from_Mac10[[#This Row],[qty_to_ship]]</f>
        <v>0</v>
      </c>
      <c r="W2205" s="47">
        <f>Table_Query_from_Mac10[[#This Row],[UnitPriceFuture]]</f>
        <v>15.45</v>
      </c>
      <c r="X2205" s="47">
        <f>Table_Query_from_Mac10[[#This Row],[Unit Increase]]*Table_Query_from_Mac10[[#This Row],[UnitPriceFuture]]</f>
        <v>0</v>
      </c>
      <c r="Y2205" s="47">
        <f>Table_Query_from_Mac10[[#This Row],[Unit Increase]]*Table_Query_from_Mac10[[#This Row],[Future-cost]]</f>
        <v>0</v>
      </c>
      <c r="Z2205" s="47">
        <f>-(Table_Query_from_Mac10[[#This Row],[Incremental Sales]]+((Table_Query_from_Mac10[[#This Row],[Incremental Sales]]*-(SUM(Summary!$S$8:$S$9)))))*Summary!$S$18</f>
        <v>0</v>
      </c>
      <c r="AA2205" s="47">
        <f>IFERROR(Table_Query_from_Mac10[[#This Row],[Incremental Cost]]/Table_Query_from_Mac10[[#This Row],[Incremental Sales]],0)</f>
        <v>0</v>
      </c>
      <c r="AB2205" s="47">
        <f>IFERROR(Table_Query_from_Mac10[[#This Row],[TotalCostFuture]]/Table_Query_from_Mac10[[#This Row],[totalsalesFuture]],0)</f>
        <v>0.46666666666666667</v>
      </c>
      <c r="AN2205" s="31">
        <v>64</v>
      </c>
      <c r="AO2205">
        <f t="shared" si="68"/>
        <v>16</v>
      </c>
      <c r="AQ2205" s="31">
        <v>44.14</v>
      </c>
      <c r="AR2205">
        <f t="shared" si="69"/>
        <v>15.45</v>
      </c>
    </row>
    <row r="2206" spans="1:44" x14ac:dyDescent="0.25">
      <c r="A2206">
        <v>90224</v>
      </c>
      <c r="B2206">
        <v>13</v>
      </c>
      <c r="C2206" t="s">
        <v>86</v>
      </c>
      <c r="D2206" t="s">
        <v>79</v>
      </c>
      <c r="E2206">
        <v>12</v>
      </c>
      <c r="F2206">
        <v>7.88</v>
      </c>
      <c r="G2206">
        <v>16.850000000000001</v>
      </c>
      <c r="H2206" s="1">
        <v>44848</v>
      </c>
      <c r="I2206" s="20">
        <v>0</v>
      </c>
      <c r="J2206" s="47">
        <f>Table_Query_from_Mac10[[#This Row],[unit_price]]-(Table_Query_from_Mac10[[#This Row],[unit_price]]*(Table_Query_from_Mac10[[#This Row],[discount_pct]]/100))</f>
        <v>16.850000000000001</v>
      </c>
      <c r="K2206" s="47">
        <f>Table_Query_from_Mac10[[#This Row],[unit_cost]]</f>
        <v>7.88</v>
      </c>
      <c r="L2206" s="47">
        <f>Table_Query_from_Mac10[[#This Row],[Live-cost]]*(1+Table_Query_from_Mac10[[#This Row],[CogsIncreasebyTYPE]])</f>
        <v>7.88</v>
      </c>
      <c r="M2206" s="47">
        <f>Table_Query_from_Mac10[[#This Row],[Live-cost]]*Table_Query_from_Mac10[[#This Row],[qty_to_ship]]</f>
        <v>94.56</v>
      </c>
      <c r="N2206" s="47">
        <f>IF(Table_Query_from_Mac10[[#This Row],[item_no]]="KDA",-Table_Query_from_Mac10[[#This Row],[unit_price]],Table_Query_from_Mac10[[#This Row],[Net Unit]]*Table_Query_from_Mac10[[#This Row],[qty_to_ship]])</f>
        <v>202.20000000000002</v>
      </c>
      <c r="O2206" s="47">
        <f>SUMIFS(Summary!C:C,Summary!H:H,Table_Query_from_Mac10[[#This Row],[Juiceoc]])</f>
        <v>0</v>
      </c>
      <c r="P2206" s="47">
        <f>SUMIFS(Summary!D:D,Summary!H:H,Table_Query_from_Mac10[[#This Row],[Juiceoc]])</f>
        <v>0</v>
      </c>
      <c r="Q2206" s="47">
        <f>SUMIFS(Summary!E:E,Summary!H:H,Table_Query_from_Mac10[[#This Row],[Juiceoc]])</f>
        <v>0</v>
      </c>
      <c r="R2206" s="47">
        <f>Table_Query_from_Mac10[[#This Row],[Net Unit]]*(1+Table_Query_from_Mac10[[#This Row],[PriceIncreasebyType]])</f>
        <v>16.850000000000001</v>
      </c>
      <c r="S2206" s="47">
        <f>Table_Query_from_Mac10[[#This Row],[UnitPriceFuture]]*Table_Query_from_Mac10[[#This Row],[qtytoShipFuture]]</f>
        <v>202.20000000000002</v>
      </c>
      <c r="T2206" s="47">
        <f>ROUND(Table_Query_from_Mac10[[#This Row],[qty_to_ship]]*(1+Table_Query_from_Mac10[[#This Row],[VolumeIncreasebyType]]),0)</f>
        <v>12</v>
      </c>
      <c r="U2206" s="47">
        <f>Table_Query_from_Mac10[[#This Row],[qtytoShipFuture]]*Table_Query_from_Mac10[[#This Row],[Future-cost]]</f>
        <v>94.56</v>
      </c>
      <c r="V2206" s="47">
        <f>Table_Query_from_Mac10[[#This Row],[qtytoShipFuture]]-Table_Query_from_Mac10[[#This Row],[qty_to_ship]]</f>
        <v>0</v>
      </c>
      <c r="W2206" s="47">
        <f>Table_Query_from_Mac10[[#This Row],[UnitPriceFuture]]</f>
        <v>16.850000000000001</v>
      </c>
      <c r="X2206" s="47">
        <f>Table_Query_from_Mac10[[#This Row],[Unit Increase]]*Table_Query_from_Mac10[[#This Row],[UnitPriceFuture]]</f>
        <v>0</v>
      </c>
      <c r="Y2206" s="47">
        <f>Table_Query_from_Mac10[[#This Row],[Unit Increase]]*Table_Query_from_Mac10[[#This Row],[Future-cost]]</f>
        <v>0</v>
      </c>
      <c r="Z2206" s="47">
        <f>-(Table_Query_from_Mac10[[#This Row],[Incremental Sales]]+((Table_Query_from_Mac10[[#This Row],[Incremental Sales]]*-(SUM(Summary!$S$8:$S$9)))))*Summary!$S$18</f>
        <v>0</v>
      </c>
      <c r="AA2206" s="47">
        <f>IFERROR(Table_Query_from_Mac10[[#This Row],[Incremental Cost]]/Table_Query_from_Mac10[[#This Row],[Incremental Sales]],0)</f>
        <v>0</v>
      </c>
      <c r="AB2206" s="47">
        <f>IFERROR(Table_Query_from_Mac10[[#This Row],[TotalCostFuture]]/Table_Query_from_Mac10[[#This Row],[totalsalesFuture]],0)</f>
        <v>0.46765578635014832</v>
      </c>
      <c r="AN2206" s="30">
        <v>48</v>
      </c>
      <c r="AO2206">
        <f t="shared" si="68"/>
        <v>12</v>
      </c>
      <c r="AQ2206" s="30">
        <v>48.15</v>
      </c>
      <c r="AR2206">
        <f t="shared" si="69"/>
        <v>16.850000000000001</v>
      </c>
    </row>
    <row r="2207" spans="1:44" x14ac:dyDescent="0.25">
      <c r="A2207">
        <v>90106</v>
      </c>
      <c r="B2207">
        <v>14</v>
      </c>
      <c r="C2207" t="s">
        <v>51</v>
      </c>
      <c r="D2207" t="s">
        <v>80</v>
      </c>
      <c r="E2207">
        <v>2</v>
      </c>
      <c r="F2207">
        <v>11.36</v>
      </c>
      <c r="G2207">
        <v>29.35</v>
      </c>
      <c r="H2207" s="1">
        <v>44853</v>
      </c>
      <c r="I2207" s="20">
        <v>0</v>
      </c>
      <c r="J2207" s="47">
        <f>Table_Query_from_Mac10[[#This Row],[unit_price]]-(Table_Query_from_Mac10[[#This Row],[unit_price]]*(Table_Query_from_Mac10[[#This Row],[discount_pct]]/100))</f>
        <v>29.35</v>
      </c>
      <c r="K2207" s="47">
        <f>Table_Query_from_Mac10[[#This Row],[unit_cost]]</f>
        <v>11.36</v>
      </c>
      <c r="L2207" s="47">
        <f>Table_Query_from_Mac10[[#This Row],[Live-cost]]*(1+Table_Query_from_Mac10[[#This Row],[CogsIncreasebyTYPE]])</f>
        <v>11.36</v>
      </c>
      <c r="M2207" s="47">
        <f>Table_Query_from_Mac10[[#This Row],[Live-cost]]*Table_Query_from_Mac10[[#This Row],[qty_to_ship]]</f>
        <v>22.72</v>
      </c>
      <c r="N2207" s="47">
        <f>IF(Table_Query_from_Mac10[[#This Row],[item_no]]="KDA",-Table_Query_from_Mac10[[#This Row],[unit_price]],Table_Query_from_Mac10[[#This Row],[Net Unit]]*Table_Query_from_Mac10[[#This Row],[qty_to_ship]])</f>
        <v>58.7</v>
      </c>
      <c r="O2207" s="47">
        <f>SUMIFS(Summary!C:C,Summary!H:H,Table_Query_from_Mac10[[#This Row],[Juiceoc]])</f>
        <v>0</v>
      </c>
      <c r="P2207" s="47">
        <f>SUMIFS(Summary!D:D,Summary!H:H,Table_Query_from_Mac10[[#This Row],[Juiceoc]])</f>
        <v>0</v>
      </c>
      <c r="Q2207" s="47">
        <f>SUMIFS(Summary!E:E,Summary!H:H,Table_Query_from_Mac10[[#This Row],[Juiceoc]])</f>
        <v>0</v>
      </c>
      <c r="R2207" s="47">
        <f>Table_Query_from_Mac10[[#This Row],[Net Unit]]*(1+Table_Query_from_Mac10[[#This Row],[PriceIncreasebyType]])</f>
        <v>29.35</v>
      </c>
      <c r="S2207" s="47">
        <f>Table_Query_from_Mac10[[#This Row],[UnitPriceFuture]]*Table_Query_from_Mac10[[#This Row],[qtytoShipFuture]]</f>
        <v>58.7</v>
      </c>
      <c r="T2207" s="47">
        <f>ROUND(Table_Query_from_Mac10[[#This Row],[qty_to_ship]]*(1+Table_Query_from_Mac10[[#This Row],[VolumeIncreasebyType]]),0)</f>
        <v>2</v>
      </c>
      <c r="U2207" s="47">
        <f>Table_Query_from_Mac10[[#This Row],[qtytoShipFuture]]*Table_Query_from_Mac10[[#This Row],[Future-cost]]</f>
        <v>22.72</v>
      </c>
      <c r="V2207" s="47">
        <f>Table_Query_from_Mac10[[#This Row],[qtytoShipFuture]]-Table_Query_from_Mac10[[#This Row],[qty_to_ship]]</f>
        <v>0</v>
      </c>
      <c r="W2207" s="47">
        <f>Table_Query_from_Mac10[[#This Row],[UnitPriceFuture]]</f>
        <v>29.35</v>
      </c>
      <c r="X2207" s="47">
        <f>Table_Query_from_Mac10[[#This Row],[Unit Increase]]*Table_Query_from_Mac10[[#This Row],[UnitPriceFuture]]</f>
        <v>0</v>
      </c>
      <c r="Y2207" s="47">
        <f>Table_Query_from_Mac10[[#This Row],[Unit Increase]]*Table_Query_from_Mac10[[#This Row],[Future-cost]]</f>
        <v>0</v>
      </c>
      <c r="Z2207" s="47">
        <f>-(Table_Query_from_Mac10[[#This Row],[Incremental Sales]]+((Table_Query_from_Mac10[[#This Row],[Incremental Sales]]*-(SUM(Summary!$S$8:$S$9)))))*Summary!$S$18</f>
        <v>0</v>
      </c>
      <c r="AA2207" s="47">
        <f>IFERROR(Table_Query_from_Mac10[[#This Row],[Incremental Cost]]/Table_Query_from_Mac10[[#This Row],[Incremental Sales]],0)</f>
        <v>0</v>
      </c>
      <c r="AB2207" s="47">
        <f>IFERROR(Table_Query_from_Mac10[[#This Row],[TotalCostFuture]]/Table_Query_from_Mac10[[#This Row],[totalsalesFuture]],0)</f>
        <v>0.38705281090289606</v>
      </c>
      <c r="AN2207" s="31">
        <v>8</v>
      </c>
      <c r="AO2207">
        <f t="shared" si="68"/>
        <v>2</v>
      </c>
      <c r="AQ2207" s="31">
        <v>83.87</v>
      </c>
      <c r="AR2207">
        <f t="shared" si="69"/>
        <v>29.35</v>
      </c>
    </row>
    <row r="2208" spans="1:44" x14ac:dyDescent="0.25">
      <c r="A2208">
        <v>90106</v>
      </c>
      <c r="B2208">
        <v>15</v>
      </c>
      <c r="C2208" t="s">
        <v>51</v>
      </c>
      <c r="D2208" t="s">
        <v>80</v>
      </c>
      <c r="E2208">
        <v>1</v>
      </c>
      <c r="F2208">
        <v>12.25</v>
      </c>
      <c r="G2208">
        <v>35.880000000000003</v>
      </c>
      <c r="H2208" s="1">
        <v>44853</v>
      </c>
      <c r="I2208" s="20">
        <v>0</v>
      </c>
      <c r="J2208" s="47">
        <f>Table_Query_from_Mac10[[#This Row],[unit_price]]-(Table_Query_from_Mac10[[#This Row],[unit_price]]*(Table_Query_from_Mac10[[#This Row],[discount_pct]]/100))</f>
        <v>35.880000000000003</v>
      </c>
      <c r="K2208" s="47">
        <f>Table_Query_from_Mac10[[#This Row],[unit_cost]]</f>
        <v>12.25</v>
      </c>
      <c r="L2208" s="47">
        <f>Table_Query_from_Mac10[[#This Row],[Live-cost]]*(1+Table_Query_from_Mac10[[#This Row],[CogsIncreasebyTYPE]])</f>
        <v>12.25</v>
      </c>
      <c r="M2208" s="47">
        <f>Table_Query_from_Mac10[[#This Row],[Live-cost]]*Table_Query_from_Mac10[[#This Row],[qty_to_ship]]</f>
        <v>12.25</v>
      </c>
      <c r="N2208" s="47">
        <f>IF(Table_Query_from_Mac10[[#This Row],[item_no]]="KDA",-Table_Query_from_Mac10[[#This Row],[unit_price]],Table_Query_from_Mac10[[#This Row],[Net Unit]]*Table_Query_from_Mac10[[#This Row],[qty_to_ship]])</f>
        <v>35.880000000000003</v>
      </c>
      <c r="O2208" s="47">
        <f>SUMIFS(Summary!C:C,Summary!H:H,Table_Query_from_Mac10[[#This Row],[Juiceoc]])</f>
        <v>0</v>
      </c>
      <c r="P2208" s="47">
        <f>SUMIFS(Summary!D:D,Summary!H:H,Table_Query_from_Mac10[[#This Row],[Juiceoc]])</f>
        <v>0</v>
      </c>
      <c r="Q2208" s="47">
        <f>SUMIFS(Summary!E:E,Summary!H:H,Table_Query_from_Mac10[[#This Row],[Juiceoc]])</f>
        <v>0</v>
      </c>
      <c r="R2208" s="47">
        <f>Table_Query_from_Mac10[[#This Row],[Net Unit]]*(1+Table_Query_from_Mac10[[#This Row],[PriceIncreasebyType]])</f>
        <v>35.880000000000003</v>
      </c>
      <c r="S2208" s="47">
        <f>Table_Query_from_Mac10[[#This Row],[UnitPriceFuture]]*Table_Query_from_Mac10[[#This Row],[qtytoShipFuture]]</f>
        <v>35.880000000000003</v>
      </c>
      <c r="T2208" s="47">
        <f>ROUND(Table_Query_from_Mac10[[#This Row],[qty_to_ship]]*(1+Table_Query_from_Mac10[[#This Row],[VolumeIncreasebyType]]),0)</f>
        <v>1</v>
      </c>
      <c r="U2208" s="47">
        <f>Table_Query_from_Mac10[[#This Row],[qtytoShipFuture]]*Table_Query_from_Mac10[[#This Row],[Future-cost]]</f>
        <v>12.25</v>
      </c>
      <c r="V2208" s="47">
        <f>Table_Query_from_Mac10[[#This Row],[qtytoShipFuture]]-Table_Query_from_Mac10[[#This Row],[qty_to_ship]]</f>
        <v>0</v>
      </c>
      <c r="W2208" s="47">
        <f>Table_Query_from_Mac10[[#This Row],[UnitPriceFuture]]</f>
        <v>35.880000000000003</v>
      </c>
      <c r="X2208" s="47">
        <f>Table_Query_from_Mac10[[#This Row],[Unit Increase]]*Table_Query_from_Mac10[[#This Row],[UnitPriceFuture]]</f>
        <v>0</v>
      </c>
      <c r="Y2208" s="47">
        <f>Table_Query_from_Mac10[[#This Row],[Unit Increase]]*Table_Query_from_Mac10[[#This Row],[Future-cost]]</f>
        <v>0</v>
      </c>
      <c r="Z2208" s="47">
        <f>-(Table_Query_from_Mac10[[#This Row],[Incremental Sales]]+((Table_Query_from_Mac10[[#This Row],[Incremental Sales]]*-(SUM(Summary!$S$8:$S$9)))))*Summary!$S$18</f>
        <v>0</v>
      </c>
      <c r="AA2208" s="47">
        <f>IFERROR(Table_Query_from_Mac10[[#This Row],[Incremental Cost]]/Table_Query_from_Mac10[[#This Row],[Incremental Sales]],0)</f>
        <v>0</v>
      </c>
      <c r="AB2208" s="47">
        <f>IFERROR(Table_Query_from_Mac10[[#This Row],[TotalCostFuture]]/Table_Query_from_Mac10[[#This Row],[totalsalesFuture]],0)</f>
        <v>0.34141583054626529</v>
      </c>
      <c r="AN2208" s="30">
        <v>4</v>
      </c>
      <c r="AO2208">
        <f t="shared" si="68"/>
        <v>1</v>
      </c>
      <c r="AQ2208" s="30">
        <v>102.5</v>
      </c>
      <c r="AR2208">
        <f t="shared" si="69"/>
        <v>35.880000000000003</v>
      </c>
    </row>
    <row r="2209" spans="1:44" x14ac:dyDescent="0.25">
      <c r="A2209">
        <v>90106</v>
      </c>
      <c r="B2209">
        <v>16</v>
      </c>
      <c r="C2209" t="s">
        <v>51</v>
      </c>
      <c r="D2209" t="s">
        <v>80</v>
      </c>
      <c r="E2209">
        <v>3</v>
      </c>
      <c r="F2209">
        <v>6.9</v>
      </c>
      <c r="G2209">
        <v>17.350000000000001</v>
      </c>
      <c r="H2209" s="1">
        <v>44853</v>
      </c>
      <c r="I2209" s="20">
        <v>0</v>
      </c>
      <c r="J2209" s="47">
        <f>Table_Query_from_Mac10[[#This Row],[unit_price]]-(Table_Query_from_Mac10[[#This Row],[unit_price]]*(Table_Query_from_Mac10[[#This Row],[discount_pct]]/100))</f>
        <v>17.350000000000001</v>
      </c>
      <c r="K2209" s="47">
        <f>Table_Query_from_Mac10[[#This Row],[unit_cost]]</f>
        <v>6.9</v>
      </c>
      <c r="L2209" s="47">
        <f>Table_Query_from_Mac10[[#This Row],[Live-cost]]*(1+Table_Query_from_Mac10[[#This Row],[CogsIncreasebyTYPE]])</f>
        <v>6.9</v>
      </c>
      <c r="M2209" s="47">
        <f>Table_Query_from_Mac10[[#This Row],[Live-cost]]*Table_Query_from_Mac10[[#This Row],[qty_to_ship]]</f>
        <v>20.700000000000003</v>
      </c>
      <c r="N2209" s="47">
        <f>IF(Table_Query_from_Mac10[[#This Row],[item_no]]="KDA",-Table_Query_from_Mac10[[#This Row],[unit_price]],Table_Query_from_Mac10[[#This Row],[Net Unit]]*Table_Query_from_Mac10[[#This Row],[qty_to_ship]])</f>
        <v>52.050000000000004</v>
      </c>
      <c r="O2209" s="47">
        <f>SUMIFS(Summary!C:C,Summary!H:H,Table_Query_from_Mac10[[#This Row],[Juiceoc]])</f>
        <v>0</v>
      </c>
      <c r="P2209" s="47">
        <f>SUMIFS(Summary!D:D,Summary!H:H,Table_Query_from_Mac10[[#This Row],[Juiceoc]])</f>
        <v>0</v>
      </c>
      <c r="Q2209" s="47">
        <f>SUMIFS(Summary!E:E,Summary!H:H,Table_Query_from_Mac10[[#This Row],[Juiceoc]])</f>
        <v>0</v>
      </c>
      <c r="R2209" s="47">
        <f>Table_Query_from_Mac10[[#This Row],[Net Unit]]*(1+Table_Query_from_Mac10[[#This Row],[PriceIncreasebyType]])</f>
        <v>17.350000000000001</v>
      </c>
      <c r="S2209" s="47">
        <f>Table_Query_from_Mac10[[#This Row],[UnitPriceFuture]]*Table_Query_from_Mac10[[#This Row],[qtytoShipFuture]]</f>
        <v>52.050000000000004</v>
      </c>
      <c r="T2209" s="47">
        <f>ROUND(Table_Query_from_Mac10[[#This Row],[qty_to_ship]]*(1+Table_Query_from_Mac10[[#This Row],[VolumeIncreasebyType]]),0)</f>
        <v>3</v>
      </c>
      <c r="U2209" s="47">
        <f>Table_Query_from_Mac10[[#This Row],[qtytoShipFuture]]*Table_Query_from_Mac10[[#This Row],[Future-cost]]</f>
        <v>20.700000000000003</v>
      </c>
      <c r="V2209" s="47">
        <f>Table_Query_from_Mac10[[#This Row],[qtytoShipFuture]]-Table_Query_from_Mac10[[#This Row],[qty_to_ship]]</f>
        <v>0</v>
      </c>
      <c r="W2209" s="47">
        <f>Table_Query_from_Mac10[[#This Row],[UnitPriceFuture]]</f>
        <v>17.350000000000001</v>
      </c>
      <c r="X2209" s="47">
        <f>Table_Query_from_Mac10[[#This Row],[Unit Increase]]*Table_Query_from_Mac10[[#This Row],[UnitPriceFuture]]</f>
        <v>0</v>
      </c>
      <c r="Y2209" s="47">
        <f>Table_Query_from_Mac10[[#This Row],[Unit Increase]]*Table_Query_from_Mac10[[#This Row],[Future-cost]]</f>
        <v>0</v>
      </c>
      <c r="Z2209" s="47">
        <f>-(Table_Query_from_Mac10[[#This Row],[Incremental Sales]]+((Table_Query_from_Mac10[[#This Row],[Incremental Sales]]*-(SUM(Summary!$S$8:$S$9)))))*Summary!$S$18</f>
        <v>0</v>
      </c>
      <c r="AA2209" s="47">
        <f>IFERROR(Table_Query_from_Mac10[[#This Row],[Incremental Cost]]/Table_Query_from_Mac10[[#This Row],[Incremental Sales]],0)</f>
        <v>0</v>
      </c>
      <c r="AB2209" s="47">
        <f>IFERROR(Table_Query_from_Mac10[[#This Row],[TotalCostFuture]]/Table_Query_from_Mac10[[#This Row],[totalsalesFuture]],0)</f>
        <v>0.39769452449567727</v>
      </c>
      <c r="AN2209" s="31">
        <v>12</v>
      </c>
      <c r="AO2209">
        <f t="shared" si="68"/>
        <v>3</v>
      </c>
      <c r="AQ2209" s="31">
        <v>49.57</v>
      </c>
      <c r="AR2209">
        <f t="shared" si="69"/>
        <v>17.350000000000001</v>
      </c>
    </row>
    <row r="2210" spans="1:44" x14ac:dyDescent="0.25">
      <c r="A2210">
        <v>90106</v>
      </c>
      <c r="B2210">
        <v>17</v>
      </c>
      <c r="C2210" t="s">
        <v>51</v>
      </c>
      <c r="D2210" t="s">
        <v>80</v>
      </c>
      <c r="E2210">
        <v>3</v>
      </c>
      <c r="F2210">
        <v>9.51</v>
      </c>
      <c r="G2210">
        <v>25.84</v>
      </c>
      <c r="H2210" s="1">
        <v>44853</v>
      </c>
      <c r="I2210" s="20">
        <v>0</v>
      </c>
      <c r="J2210" s="47">
        <f>Table_Query_from_Mac10[[#This Row],[unit_price]]-(Table_Query_from_Mac10[[#This Row],[unit_price]]*(Table_Query_from_Mac10[[#This Row],[discount_pct]]/100))</f>
        <v>25.84</v>
      </c>
      <c r="K2210" s="47">
        <f>Table_Query_from_Mac10[[#This Row],[unit_cost]]</f>
        <v>9.51</v>
      </c>
      <c r="L2210" s="47">
        <f>Table_Query_from_Mac10[[#This Row],[Live-cost]]*(1+Table_Query_from_Mac10[[#This Row],[CogsIncreasebyTYPE]])</f>
        <v>9.51</v>
      </c>
      <c r="M2210" s="47">
        <f>Table_Query_from_Mac10[[#This Row],[Live-cost]]*Table_Query_from_Mac10[[#This Row],[qty_to_ship]]</f>
        <v>28.53</v>
      </c>
      <c r="N2210" s="47">
        <f>IF(Table_Query_from_Mac10[[#This Row],[item_no]]="KDA",-Table_Query_from_Mac10[[#This Row],[unit_price]],Table_Query_from_Mac10[[#This Row],[Net Unit]]*Table_Query_from_Mac10[[#This Row],[qty_to_ship]])</f>
        <v>77.52</v>
      </c>
      <c r="O2210" s="47">
        <f>SUMIFS(Summary!C:C,Summary!H:H,Table_Query_from_Mac10[[#This Row],[Juiceoc]])</f>
        <v>0</v>
      </c>
      <c r="P2210" s="47">
        <f>SUMIFS(Summary!D:D,Summary!H:H,Table_Query_from_Mac10[[#This Row],[Juiceoc]])</f>
        <v>0</v>
      </c>
      <c r="Q2210" s="47">
        <f>SUMIFS(Summary!E:E,Summary!H:H,Table_Query_from_Mac10[[#This Row],[Juiceoc]])</f>
        <v>0</v>
      </c>
      <c r="R2210" s="47">
        <f>Table_Query_from_Mac10[[#This Row],[Net Unit]]*(1+Table_Query_from_Mac10[[#This Row],[PriceIncreasebyType]])</f>
        <v>25.84</v>
      </c>
      <c r="S2210" s="47">
        <f>Table_Query_from_Mac10[[#This Row],[UnitPriceFuture]]*Table_Query_from_Mac10[[#This Row],[qtytoShipFuture]]</f>
        <v>77.52</v>
      </c>
      <c r="T2210" s="47">
        <f>ROUND(Table_Query_from_Mac10[[#This Row],[qty_to_ship]]*(1+Table_Query_from_Mac10[[#This Row],[VolumeIncreasebyType]]),0)</f>
        <v>3</v>
      </c>
      <c r="U2210" s="47">
        <f>Table_Query_from_Mac10[[#This Row],[qtytoShipFuture]]*Table_Query_from_Mac10[[#This Row],[Future-cost]]</f>
        <v>28.53</v>
      </c>
      <c r="V2210" s="47">
        <f>Table_Query_from_Mac10[[#This Row],[qtytoShipFuture]]-Table_Query_from_Mac10[[#This Row],[qty_to_ship]]</f>
        <v>0</v>
      </c>
      <c r="W2210" s="47">
        <f>Table_Query_from_Mac10[[#This Row],[UnitPriceFuture]]</f>
        <v>25.84</v>
      </c>
      <c r="X2210" s="47">
        <f>Table_Query_from_Mac10[[#This Row],[Unit Increase]]*Table_Query_from_Mac10[[#This Row],[UnitPriceFuture]]</f>
        <v>0</v>
      </c>
      <c r="Y2210" s="47">
        <f>Table_Query_from_Mac10[[#This Row],[Unit Increase]]*Table_Query_from_Mac10[[#This Row],[Future-cost]]</f>
        <v>0</v>
      </c>
      <c r="Z2210" s="47">
        <f>-(Table_Query_from_Mac10[[#This Row],[Incremental Sales]]+((Table_Query_from_Mac10[[#This Row],[Incremental Sales]]*-(SUM(Summary!$S$8:$S$9)))))*Summary!$S$18</f>
        <v>0</v>
      </c>
      <c r="AA2210" s="47">
        <f>IFERROR(Table_Query_from_Mac10[[#This Row],[Incremental Cost]]/Table_Query_from_Mac10[[#This Row],[Incremental Sales]],0)</f>
        <v>0</v>
      </c>
      <c r="AB2210" s="47">
        <f>IFERROR(Table_Query_from_Mac10[[#This Row],[TotalCostFuture]]/Table_Query_from_Mac10[[#This Row],[totalsalesFuture]],0)</f>
        <v>0.36803405572755421</v>
      </c>
      <c r="AN2210" s="30">
        <v>9</v>
      </c>
      <c r="AO2210">
        <f t="shared" si="68"/>
        <v>3</v>
      </c>
      <c r="AQ2210" s="30">
        <v>73.83</v>
      </c>
      <c r="AR2210">
        <f t="shared" si="69"/>
        <v>25.84</v>
      </c>
    </row>
    <row r="2211" spans="1:44" x14ac:dyDescent="0.25">
      <c r="A2211">
        <v>90106</v>
      </c>
      <c r="B2211">
        <v>18</v>
      </c>
      <c r="C2211" t="s">
        <v>51</v>
      </c>
      <c r="D2211" t="s">
        <v>80</v>
      </c>
      <c r="E2211">
        <v>2</v>
      </c>
      <c r="F2211">
        <v>12.84</v>
      </c>
      <c r="G2211">
        <v>34.15</v>
      </c>
      <c r="H2211" s="1">
        <v>44853</v>
      </c>
      <c r="I2211" s="20">
        <v>0</v>
      </c>
      <c r="J2211" s="47">
        <f>Table_Query_from_Mac10[[#This Row],[unit_price]]-(Table_Query_from_Mac10[[#This Row],[unit_price]]*(Table_Query_from_Mac10[[#This Row],[discount_pct]]/100))</f>
        <v>34.15</v>
      </c>
      <c r="K2211" s="47">
        <f>Table_Query_from_Mac10[[#This Row],[unit_cost]]</f>
        <v>12.84</v>
      </c>
      <c r="L2211" s="47">
        <f>Table_Query_from_Mac10[[#This Row],[Live-cost]]*(1+Table_Query_from_Mac10[[#This Row],[CogsIncreasebyTYPE]])</f>
        <v>12.84</v>
      </c>
      <c r="M2211" s="47">
        <f>Table_Query_from_Mac10[[#This Row],[Live-cost]]*Table_Query_from_Mac10[[#This Row],[qty_to_ship]]</f>
        <v>25.68</v>
      </c>
      <c r="N2211" s="47">
        <f>IF(Table_Query_from_Mac10[[#This Row],[item_no]]="KDA",-Table_Query_from_Mac10[[#This Row],[unit_price]],Table_Query_from_Mac10[[#This Row],[Net Unit]]*Table_Query_from_Mac10[[#This Row],[qty_to_ship]])</f>
        <v>68.3</v>
      </c>
      <c r="O2211" s="47">
        <f>SUMIFS(Summary!C:C,Summary!H:H,Table_Query_from_Mac10[[#This Row],[Juiceoc]])</f>
        <v>0</v>
      </c>
      <c r="P2211" s="47">
        <f>SUMIFS(Summary!D:D,Summary!H:H,Table_Query_from_Mac10[[#This Row],[Juiceoc]])</f>
        <v>0</v>
      </c>
      <c r="Q2211" s="47">
        <f>SUMIFS(Summary!E:E,Summary!H:H,Table_Query_from_Mac10[[#This Row],[Juiceoc]])</f>
        <v>0</v>
      </c>
      <c r="R2211" s="47">
        <f>Table_Query_from_Mac10[[#This Row],[Net Unit]]*(1+Table_Query_from_Mac10[[#This Row],[PriceIncreasebyType]])</f>
        <v>34.15</v>
      </c>
      <c r="S2211" s="47">
        <f>Table_Query_from_Mac10[[#This Row],[UnitPriceFuture]]*Table_Query_from_Mac10[[#This Row],[qtytoShipFuture]]</f>
        <v>68.3</v>
      </c>
      <c r="T2211" s="47">
        <f>ROUND(Table_Query_from_Mac10[[#This Row],[qty_to_ship]]*(1+Table_Query_from_Mac10[[#This Row],[VolumeIncreasebyType]]),0)</f>
        <v>2</v>
      </c>
      <c r="U2211" s="47">
        <f>Table_Query_from_Mac10[[#This Row],[qtytoShipFuture]]*Table_Query_from_Mac10[[#This Row],[Future-cost]]</f>
        <v>25.68</v>
      </c>
      <c r="V2211" s="47">
        <f>Table_Query_from_Mac10[[#This Row],[qtytoShipFuture]]-Table_Query_from_Mac10[[#This Row],[qty_to_ship]]</f>
        <v>0</v>
      </c>
      <c r="W2211" s="47">
        <f>Table_Query_from_Mac10[[#This Row],[UnitPriceFuture]]</f>
        <v>34.15</v>
      </c>
      <c r="X2211" s="47">
        <f>Table_Query_from_Mac10[[#This Row],[Unit Increase]]*Table_Query_from_Mac10[[#This Row],[UnitPriceFuture]]</f>
        <v>0</v>
      </c>
      <c r="Y2211" s="47">
        <f>Table_Query_from_Mac10[[#This Row],[Unit Increase]]*Table_Query_from_Mac10[[#This Row],[Future-cost]]</f>
        <v>0</v>
      </c>
      <c r="Z2211" s="47">
        <f>-(Table_Query_from_Mac10[[#This Row],[Incremental Sales]]+((Table_Query_from_Mac10[[#This Row],[Incremental Sales]]*-(SUM(Summary!$S$8:$S$9)))))*Summary!$S$18</f>
        <v>0</v>
      </c>
      <c r="AA2211" s="47">
        <f>IFERROR(Table_Query_from_Mac10[[#This Row],[Incremental Cost]]/Table_Query_from_Mac10[[#This Row],[Incremental Sales]],0)</f>
        <v>0</v>
      </c>
      <c r="AB2211" s="47">
        <f>IFERROR(Table_Query_from_Mac10[[#This Row],[TotalCostFuture]]/Table_Query_from_Mac10[[#This Row],[totalsalesFuture]],0)</f>
        <v>0.37598828696925329</v>
      </c>
      <c r="AN2211" s="31">
        <v>8</v>
      </c>
      <c r="AO2211">
        <f t="shared" si="68"/>
        <v>2</v>
      </c>
      <c r="AQ2211" s="31">
        <v>97.58</v>
      </c>
      <c r="AR2211">
        <f t="shared" si="69"/>
        <v>34.15</v>
      </c>
    </row>
    <row r="2212" spans="1:44" x14ac:dyDescent="0.25">
      <c r="A2212">
        <v>90106</v>
      </c>
      <c r="B2212">
        <v>19</v>
      </c>
      <c r="C2212" t="s">
        <v>53</v>
      </c>
      <c r="D2212" t="s">
        <v>80</v>
      </c>
      <c r="E2212">
        <v>3</v>
      </c>
      <c r="F2212">
        <v>8.3699999999999992</v>
      </c>
      <c r="G2212">
        <v>21.14</v>
      </c>
      <c r="H2212" s="1">
        <v>44853</v>
      </c>
      <c r="I2212" s="20">
        <v>0</v>
      </c>
      <c r="J2212" s="47">
        <f>Table_Query_from_Mac10[[#This Row],[unit_price]]-(Table_Query_from_Mac10[[#This Row],[unit_price]]*(Table_Query_from_Mac10[[#This Row],[discount_pct]]/100))</f>
        <v>21.14</v>
      </c>
      <c r="K2212" s="47">
        <f>Table_Query_from_Mac10[[#This Row],[unit_cost]]</f>
        <v>8.3699999999999992</v>
      </c>
      <c r="L2212" s="47">
        <f>Table_Query_from_Mac10[[#This Row],[Live-cost]]*(1+Table_Query_from_Mac10[[#This Row],[CogsIncreasebyTYPE]])</f>
        <v>8.3699999999999992</v>
      </c>
      <c r="M2212" s="47">
        <f>Table_Query_from_Mac10[[#This Row],[Live-cost]]*Table_Query_from_Mac10[[#This Row],[qty_to_ship]]</f>
        <v>25.11</v>
      </c>
      <c r="N2212" s="47">
        <f>IF(Table_Query_from_Mac10[[#This Row],[item_no]]="KDA",-Table_Query_from_Mac10[[#This Row],[unit_price]],Table_Query_from_Mac10[[#This Row],[Net Unit]]*Table_Query_from_Mac10[[#This Row],[qty_to_ship]])</f>
        <v>63.42</v>
      </c>
      <c r="O2212" s="47">
        <f>SUMIFS(Summary!C:C,Summary!H:H,Table_Query_from_Mac10[[#This Row],[Juiceoc]])</f>
        <v>0</v>
      </c>
      <c r="P2212" s="47">
        <f>SUMIFS(Summary!D:D,Summary!H:H,Table_Query_from_Mac10[[#This Row],[Juiceoc]])</f>
        <v>0</v>
      </c>
      <c r="Q2212" s="47">
        <f>SUMIFS(Summary!E:E,Summary!H:H,Table_Query_from_Mac10[[#This Row],[Juiceoc]])</f>
        <v>0</v>
      </c>
      <c r="R2212" s="47">
        <f>Table_Query_from_Mac10[[#This Row],[Net Unit]]*(1+Table_Query_from_Mac10[[#This Row],[PriceIncreasebyType]])</f>
        <v>21.14</v>
      </c>
      <c r="S2212" s="47">
        <f>Table_Query_from_Mac10[[#This Row],[UnitPriceFuture]]*Table_Query_from_Mac10[[#This Row],[qtytoShipFuture]]</f>
        <v>63.42</v>
      </c>
      <c r="T2212" s="47">
        <f>ROUND(Table_Query_from_Mac10[[#This Row],[qty_to_ship]]*(1+Table_Query_from_Mac10[[#This Row],[VolumeIncreasebyType]]),0)</f>
        <v>3</v>
      </c>
      <c r="U2212" s="47">
        <f>Table_Query_from_Mac10[[#This Row],[qtytoShipFuture]]*Table_Query_from_Mac10[[#This Row],[Future-cost]]</f>
        <v>25.11</v>
      </c>
      <c r="V2212" s="47">
        <f>Table_Query_from_Mac10[[#This Row],[qtytoShipFuture]]-Table_Query_from_Mac10[[#This Row],[qty_to_ship]]</f>
        <v>0</v>
      </c>
      <c r="W2212" s="47">
        <f>Table_Query_from_Mac10[[#This Row],[UnitPriceFuture]]</f>
        <v>21.14</v>
      </c>
      <c r="X2212" s="47">
        <f>Table_Query_from_Mac10[[#This Row],[Unit Increase]]*Table_Query_from_Mac10[[#This Row],[UnitPriceFuture]]</f>
        <v>0</v>
      </c>
      <c r="Y2212" s="47">
        <f>Table_Query_from_Mac10[[#This Row],[Unit Increase]]*Table_Query_from_Mac10[[#This Row],[Future-cost]]</f>
        <v>0</v>
      </c>
      <c r="Z2212" s="47">
        <f>-(Table_Query_from_Mac10[[#This Row],[Incremental Sales]]+((Table_Query_from_Mac10[[#This Row],[Incremental Sales]]*-(SUM(Summary!$S$8:$S$9)))))*Summary!$S$18</f>
        <v>0</v>
      </c>
      <c r="AA2212" s="47">
        <f>IFERROR(Table_Query_from_Mac10[[#This Row],[Incremental Cost]]/Table_Query_from_Mac10[[#This Row],[Incremental Sales]],0)</f>
        <v>0</v>
      </c>
      <c r="AB2212" s="47">
        <f>IFERROR(Table_Query_from_Mac10[[#This Row],[TotalCostFuture]]/Table_Query_from_Mac10[[#This Row],[totalsalesFuture]],0)</f>
        <v>0.39593188268684953</v>
      </c>
      <c r="AN2212" s="30">
        <v>12</v>
      </c>
      <c r="AO2212">
        <f t="shared" si="68"/>
        <v>3</v>
      </c>
      <c r="AQ2212" s="30">
        <v>60.41</v>
      </c>
      <c r="AR2212">
        <f t="shared" si="69"/>
        <v>21.14</v>
      </c>
    </row>
    <row r="2213" spans="1:44" x14ac:dyDescent="0.25">
      <c r="A2213">
        <v>90106</v>
      </c>
      <c r="B2213">
        <v>20</v>
      </c>
      <c r="C2213" t="s">
        <v>53</v>
      </c>
      <c r="D2213" t="s">
        <v>80</v>
      </c>
      <c r="E2213">
        <v>3</v>
      </c>
      <c r="F2213">
        <v>9.77</v>
      </c>
      <c r="G2213">
        <v>25.92</v>
      </c>
      <c r="H2213" s="1">
        <v>44853</v>
      </c>
      <c r="I2213" s="20">
        <v>0</v>
      </c>
      <c r="J2213" s="47">
        <f>Table_Query_from_Mac10[[#This Row],[unit_price]]-(Table_Query_from_Mac10[[#This Row],[unit_price]]*(Table_Query_from_Mac10[[#This Row],[discount_pct]]/100))</f>
        <v>25.92</v>
      </c>
      <c r="K2213" s="47">
        <f>Table_Query_from_Mac10[[#This Row],[unit_cost]]</f>
        <v>9.77</v>
      </c>
      <c r="L2213" s="47">
        <f>Table_Query_from_Mac10[[#This Row],[Live-cost]]*(1+Table_Query_from_Mac10[[#This Row],[CogsIncreasebyTYPE]])</f>
        <v>9.77</v>
      </c>
      <c r="M2213" s="47">
        <f>Table_Query_from_Mac10[[#This Row],[Live-cost]]*Table_Query_from_Mac10[[#This Row],[qty_to_ship]]</f>
        <v>29.31</v>
      </c>
      <c r="N2213" s="47">
        <f>IF(Table_Query_from_Mac10[[#This Row],[item_no]]="KDA",-Table_Query_from_Mac10[[#This Row],[unit_price]],Table_Query_from_Mac10[[#This Row],[Net Unit]]*Table_Query_from_Mac10[[#This Row],[qty_to_ship]])</f>
        <v>77.760000000000005</v>
      </c>
      <c r="O2213" s="47">
        <f>SUMIFS(Summary!C:C,Summary!H:H,Table_Query_from_Mac10[[#This Row],[Juiceoc]])</f>
        <v>0</v>
      </c>
      <c r="P2213" s="47">
        <f>SUMIFS(Summary!D:D,Summary!H:H,Table_Query_from_Mac10[[#This Row],[Juiceoc]])</f>
        <v>0</v>
      </c>
      <c r="Q2213" s="47">
        <f>SUMIFS(Summary!E:E,Summary!H:H,Table_Query_from_Mac10[[#This Row],[Juiceoc]])</f>
        <v>0</v>
      </c>
      <c r="R2213" s="47">
        <f>Table_Query_from_Mac10[[#This Row],[Net Unit]]*(1+Table_Query_from_Mac10[[#This Row],[PriceIncreasebyType]])</f>
        <v>25.92</v>
      </c>
      <c r="S2213" s="47">
        <f>Table_Query_from_Mac10[[#This Row],[UnitPriceFuture]]*Table_Query_from_Mac10[[#This Row],[qtytoShipFuture]]</f>
        <v>77.760000000000005</v>
      </c>
      <c r="T2213" s="47">
        <f>ROUND(Table_Query_from_Mac10[[#This Row],[qty_to_ship]]*(1+Table_Query_from_Mac10[[#This Row],[VolumeIncreasebyType]]),0)</f>
        <v>3</v>
      </c>
      <c r="U2213" s="47">
        <f>Table_Query_from_Mac10[[#This Row],[qtytoShipFuture]]*Table_Query_from_Mac10[[#This Row],[Future-cost]]</f>
        <v>29.31</v>
      </c>
      <c r="V2213" s="47">
        <f>Table_Query_from_Mac10[[#This Row],[qtytoShipFuture]]-Table_Query_from_Mac10[[#This Row],[qty_to_ship]]</f>
        <v>0</v>
      </c>
      <c r="W2213" s="47">
        <f>Table_Query_from_Mac10[[#This Row],[UnitPriceFuture]]</f>
        <v>25.92</v>
      </c>
      <c r="X2213" s="47">
        <f>Table_Query_from_Mac10[[#This Row],[Unit Increase]]*Table_Query_from_Mac10[[#This Row],[UnitPriceFuture]]</f>
        <v>0</v>
      </c>
      <c r="Y2213" s="47">
        <f>Table_Query_from_Mac10[[#This Row],[Unit Increase]]*Table_Query_from_Mac10[[#This Row],[Future-cost]]</f>
        <v>0</v>
      </c>
      <c r="Z2213" s="47">
        <f>-(Table_Query_from_Mac10[[#This Row],[Incremental Sales]]+((Table_Query_from_Mac10[[#This Row],[Incremental Sales]]*-(SUM(Summary!$S$8:$S$9)))))*Summary!$S$18</f>
        <v>0</v>
      </c>
      <c r="AA2213" s="47">
        <f>IFERROR(Table_Query_from_Mac10[[#This Row],[Incremental Cost]]/Table_Query_from_Mac10[[#This Row],[Incremental Sales]],0)</f>
        <v>0</v>
      </c>
      <c r="AB2213" s="47">
        <f>IFERROR(Table_Query_from_Mac10[[#This Row],[TotalCostFuture]]/Table_Query_from_Mac10[[#This Row],[totalsalesFuture]],0)</f>
        <v>0.37692901234567899</v>
      </c>
      <c r="AN2213" s="31">
        <v>9</v>
      </c>
      <c r="AO2213">
        <f t="shared" si="68"/>
        <v>3</v>
      </c>
      <c r="AQ2213" s="31">
        <v>74.06</v>
      </c>
      <c r="AR2213">
        <f t="shared" si="69"/>
        <v>25.92</v>
      </c>
    </row>
    <row r="2214" spans="1:44" x14ac:dyDescent="0.25">
      <c r="A2214">
        <v>90225</v>
      </c>
      <c r="B2214">
        <v>1</v>
      </c>
      <c r="C2214" t="s">
        <v>51</v>
      </c>
      <c r="D2214" t="s">
        <v>80</v>
      </c>
      <c r="E2214">
        <v>25</v>
      </c>
      <c r="F2214">
        <v>3.92</v>
      </c>
      <c r="G2214">
        <v>9.99</v>
      </c>
      <c r="H2214" s="1">
        <v>44853</v>
      </c>
      <c r="I2214" s="20">
        <v>0</v>
      </c>
      <c r="J2214" s="47">
        <f>Table_Query_from_Mac10[[#This Row],[unit_price]]-(Table_Query_from_Mac10[[#This Row],[unit_price]]*(Table_Query_from_Mac10[[#This Row],[discount_pct]]/100))</f>
        <v>9.99</v>
      </c>
      <c r="K2214" s="47">
        <f>Table_Query_from_Mac10[[#This Row],[unit_cost]]</f>
        <v>3.92</v>
      </c>
      <c r="L2214" s="47">
        <f>Table_Query_from_Mac10[[#This Row],[Live-cost]]*(1+Table_Query_from_Mac10[[#This Row],[CogsIncreasebyTYPE]])</f>
        <v>3.92</v>
      </c>
      <c r="M2214" s="47">
        <f>Table_Query_from_Mac10[[#This Row],[Live-cost]]*Table_Query_from_Mac10[[#This Row],[qty_to_ship]]</f>
        <v>98</v>
      </c>
      <c r="N2214" s="47">
        <f>IF(Table_Query_from_Mac10[[#This Row],[item_no]]="KDA",-Table_Query_from_Mac10[[#This Row],[unit_price]],Table_Query_from_Mac10[[#This Row],[Net Unit]]*Table_Query_from_Mac10[[#This Row],[qty_to_ship]])</f>
        <v>249.75</v>
      </c>
      <c r="O2214" s="47">
        <f>SUMIFS(Summary!C:C,Summary!H:H,Table_Query_from_Mac10[[#This Row],[Juiceoc]])</f>
        <v>0</v>
      </c>
      <c r="P2214" s="47">
        <f>SUMIFS(Summary!D:D,Summary!H:H,Table_Query_from_Mac10[[#This Row],[Juiceoc]])</f>
        <v>0</v>
      </c>
      <c r="Q2214" s="47">
        <f>SUMIFS(Summary!E:E,Summary!H:H,Table_Query_from_Mac10[[#This Row],[Juiceoc]])</f>
        <v>0</v>
      </c>
      <c r="R2214" s="47">
        <f>Table_Query_from_Mac10[[#This Row],[Net Unit]]*(1+Table_Query_from_Mac10[[#This Row],[PriceIncreasebyType]])</f>
        <v>9.99</v>
      </c>
      <c r="S2214" s="47">
        <f>Table_Query_from_Mac10[[#This Row],[UnitPriceFuture]]*Table_Query_from_Mac10[[#This Row],[qtytoShipFuture]]</f>
        <v>249.75</v>
      </c>
      <c r="T2214" s="47">
        <f>ROUND(Table_Query_from_Mac10[[#This Row],[qty_to_ship]]*(1+Table_Query_from_Mac10[[#This Row],[VolumeIncreasebyType]]),0)</f>
        <v>25</v>
      </c>
      <c r="U2214" s="47">
        <f>Table_Query_from_Mac10[[#This Row],[qtytoShipFuture]]*Table_Query_from_Mac10[[#This Row],[Future-cost]]</f>
        <v>98</v>
      </c>
      <c r="V2214" s="47">
        <f>Table_Query_from_Mac10[[#This Row],[qtytoShipFuture]]-Table_Query_from_Mac10[[#This Row],[qty_to_ship]]</f>
        <v>0</v>
      </c>
      <c r="W2214" s="47">
        <f>Table_Query_from_Mac10[[#This Row],[UnitPriceFuture]]</f>
        <v>9.99</v>
      </c>
      <c r="X2214" s="47">
        <f>Table_Query_from_Mac10[[#This Row],[Unit Increase]]*Table_Query_from_Mac10[[#This Row],[UnitPriceFuture]]</f>
        <v>0</v>
      </c>
      <c r="Y2214" s="47">
        <f>Table_Query_from_Mac10[[#This Row],[Unit Increase]]*Table_Query_from_Mac10[[#This Row],[Future-cost]]</f>
        <v>0</v>
      </c>
      <c r="Z2214" s="47">
        <f>-(Table_Query_from_Mac10[[#This Row],[Incremental Sales]]+((Table_Query_from_Mac10[[#This Row],[Incremental Sales]]*-(SUM(Summary!$S$8:$S$9)))))*Summary!$S$18</f>
        <v>0</v>
      </c>
      <c r="AA2214" s="47">
        <f>IFERROR(Table_Query_from_Mac10[[#This Row],[Incremental Cost]]/Table_Query_from_Mac10[[#This Row],[Incremental Sales]],0)</f>
        <v>0</v>
      </c>
      <c r="AB2214" s="47">
        <f>IFERROR(Table_Query_from_Mac10[[#This Row],[TotalCostFuture]]/Table_Query_from_Mac10[[#This Row],[totalsalesFuture]],0)</f>
        <v>0.39239239239239238</v>
      </c>
      <c r="AN2214" s="30">
        <v>100</v>
      </c>
      <c r="AO2214">
        <f t="shared" si="68"/>
        <v>25</v>
      </c>
      <c r="AQ2214" s="30">
        <v>28.54</v>
      </c>
      <c r="AR2214">
        <f t="shared" si="69"/>
        <v>9.99</v>
      </c>
    </row>
    <row r="2215" spans="1:44" x14ac:dyDescent="0.25">
      <c r="A2215">
        <v>90225</v>
      </c>
      <c r="B2215">
        <v>2</v>
      </c>
      <c r="C2215" t="s">
        <v>51</v>
      </c>
      <c r="D2215" t="s">
        <v>80</v>
      </c>
      <c r="E2215">
        <v>13</v>
      </c>
      <c r="F2215">
        <v>4.3899999999999997</v>
      </c>
      <c r="G2215">
        <v>10.89</v>
      </c>
      <c r="H2215" s="1">
        <v>44853</v>
      </c>
      <c r="I2215" s="20">
        <v>0</v>
      </c>
      <c r="J2215" s="47">
        <f>Table_Query_from_Mac10[[#This Row],[unit_price]]-(Table_Query_from_Mac10[[#This Row],[unit_price]]*(Table_Query_from_Mac10[[#This Row],[discount_pct]]/100))</f>
        <v>10.89</v>
      </c>
      <c r="K2215" s="47">
        <f>Table_Query_from_Mac10[[#This Row],[unit_cost]]</f>
        <v>4.3899999999999997</v>
      </c>
      <c r="L2215" s="47">
        <f>Table_Query_from_Mac10[[#This Row],[Live-cost]]*(1+Table_Query_from_Mac10[[#This Row],[CogsIncreasebyTYPE]])</f>
        <v>4.3899999999999997</v>
      </c>
      <c r="M2215" s="47">
        <f>Table_Query_from_Mac10[[#This Row],[Live-cost]]*Table_Query_from_Mac10[[#This Row],[qty_to_ship]]</f>
        <v>57.069999999999993</v>
      </c>
      <c r="N2215" s="47">
        <f>IF(Table_Query_from_Mac10[[#This Row],[item_no]]="KDA",-Table_Query_from_Mac10[[#This Row],[unit_price]],Table_Query_from_Mac10[[#This Row],[Net Unit]]*Table_Query_from_Mac10[[#This Row],[qty_to_ship]])</f>
        <v>141.57</v>
      </c>
      <c r="O2215" s="47">
        <f>SUMIFS(Summary!C:C,Summary!H:H,Table_Query_from_Mac10[[#This Row],[Juiceoc]])</f>
        <v>0</v>
      </c>
      <c r="P2215" s="47">
        <f>SUMIFS(Summary!D:D,Summary!H:H,Table_Query_from_Mac10[[#This Row],[Juiceoc]])</f>
        <v>0</v>
      </c>
      <c r="Q2215" s="47">
        <f>SUMIFS(Summary!E:E,Summary!H:H,Table_Query_from_Mac10[[#This Row],[Juiceoc]])</f>
        <v>0</v>
      </c>
      <c r="R2215" s="47">
        <f>Table_Query_from_Mac10[[#This Row],[Net Unit]]*(1+Table_Query_from_Mac10[[#This Row],[PriceIncreasebyType]])</f>
        <v>10.89</v>
      </c>
      <c r="S2215" s="47">
        <f>Table_Query_from_Mac10[[#This Row],[UnitPriceFuture]]*Table_Query_from_Mac10[[#This Row],[qtytoShipFuture]]</f>
        <v>141.57</v>
      </c>
      <c r="T2215" s="47">
        <f>ROUND(Table_Query_from_Mac10[[#This Row],[qty_to_ship]]*(1+Table_Query_from_Mac10[[#This Row],[VolumeIncreasebyType]]),0)</f>
        <v>13</v>
      </c>
      <c r="U2215" s="47">
        <f>Table_Query_from_Mac10[[#This Row],[qtytoShipFuture]]*Table_Query_from_Mac10[[#This Row],[Future-cost]]</f>
        <v>57.069999999999993</v>
      </c>
      <c r="V2215" s="47">
        <f>Table_Query_from_Mac10[[#This Row],[qtytoShipFuture]]-Table_Query_from_Mac10[[#This Row],[qty_to_ship]]</f>
        <v>0</v>
      </c>
      <c r="W2215" s="47">
        <f>Table_Query_from_Mac10[[#This Row],[UnitPriceFuture]]</f>
        <v>10.89</v>
      </c>
      <c r="X2215" s="47">
        <f>Table_Query_from_Mac10[[#This Row],[Unit Increase]]*Table_Query_from_Mac10[[#This Row],[UnitPriceFuture]]</f>
        <v>0</v>
      </c>
      <c r="Y2215" s="47">
        <f>Table_Query_from_Mac10[[#This Row],[Unit Increase]]*Table_Query_from_Mac10[[#This Row],[Future-cost]]</f>
        <v>0</v>
      </c>
      <c r="Z2215" s="47">
        <f>-(Table_Query_from_Mac10[[#This Row],[Incremental Sales]]+((Table_Query_from_Mac10[[#This Row],[Incremental Sales]]*-(SUM(Summary!$S$8:$S$9)))))*Summary!$S$18</f>
        <v>0</v>
      </c>
      <c r="AA2215" s="47">
        <f>IFERROR(Table_Query_from_Mac10[[#This Row],[Incremental Cost]]/Table_Query_from_Mac10[[#This Row],[Incremental Sales]],0)</f>
        <v>0</v>
      </c>
      <c r="AB2215" s="47">
        <f>IFERROR(Table_Query_from_Mac10[[#This Row],[TotalCostFuture]]/Table_Query_from_Mac10[[#This Row],[totalsalesFuture]],0)</f>
        <v>0.40312213039485761</v>
      </c>
      <c r="AN2215" s="31">
        <v>50</v>
      </c>
      <c r="AO2215">
        <f t="shared" si="68"/>
        <v>13</v>
      </c>
      <c r="AQ2215" s="31">
        <v>31.1</v>
      </c>
      <c r="AR2215">
        <f t="shared" si="69"/>
        <v>10.89</v>
      </c>
    </row>
    <row r="2216" spans="1:44" x14ac:dyDescent="0.25">
      <c r="A2216">
        <v>90225</v>
      </c>
      <c r="B2216">
        <v>3</v>
      </c>
      <c r="C2216" t="s">
        <v>51</v>
      </c>
      <c r="D2216" t="s">
        <v>80</v>
      </c>
      <c r="E2216">
        <v>20</v>
      </c>
      <c r="F2216">
        <v>4.83</v>
      </c>
      <c r="G2216">
        <v>11.8</v>
      </c>
      <c r="H2216" s="1">
        <v>44853</v>
      </c>
      <c r="I2216" s="20">
        <v>0</v>
      </c>
      <c r="J2216" s="47">
        <f>Table_Query_from_Mac10[[#This Row],[unit_price]]-(Table_Query_from_Mac10[[#This Row],[unit_price]]*(Table_Query_from_Mac10[[#This Row],[discount_pct]]/100))</f>
        <v>11.8</v>
      </c>
      <c r="K2216" s="47">
        <f>Table_Query_from_Mac10[[#This Row],[unit_cost]]</f>
        <v>4.83</v>
      </c>
      <c r="L2216" s="47">
        <f>Table_Query_from_Mac10[[#This Row],[Live-cost]]*(1+Table_Query_from_Mac10[[#This Row],[CogsIncreasebyTYPE]])</f>
        <v>4.83</v>
      </c>
      <c r="M2216" s="47">
        <f>Table_Query_from_Mac10[[#This Row],[Live-cost]]*Table_Query_from_Mac10[[#This Row],[qty_to_ship]]</f>
        <v>96.6</v>
      </c>
      <c r="N2216" s="47">
        <f>IF(Table_Query_from_Mac10[[#This Row],[item_no]]="KDA",-Table_Query_from_Mac10[[#This Row],[unit_price]],Table_Query_from_Mac10[[#This Row],[Net Unit]]*Table_Query_from_Mac10[[#This Row],[qty_to_ship]])</f>
        <v>236</v>
      </c>
      <c r="O2216" s="47">
        <f>SUMIFS(Summary!C:C,Summary!H:H,Table_Query_from_Mac10[[#This Row],[Juiceoc]])</f>
        <v>0</v>
      </c>
      <c r="P2216" s="47">
        <f>SUMIFS(Summary!D:D,Summary!H:H,Table_Query_from_Mac10[[#This Row],[Juiceoc]])</f>
        <v>0</v>
      </c>
      <c r="Q2216" s="47">
        <f>SUMIFS(Summary!E:E,Summary!H:H,Table_Query_from_Mac10[[#This Row],[Juiceoc]])</f>
        <v>0</v>
      </c>
      <c r="R2216" s="47">
        <f>Table_Query_from_Mac10[[#This Row],[Net Unit]]*(1+Table_Query_from_Mac10[[#This Row],[PriceIncreasebyType]])</f>
        <v>11.8</v>
      </c>
      <c r="S2216" s="47">
        <f>Table_Query_from_Mac10[[#This Row],[UnitPriceFuture]]*Table_Query_from_Mac10[[#This Row],[qtytoShipFuture]]</f>
        <v>236</v>
      </c>
      <c r="T2216" s="47">
        <f>ROUND(Table_Query_from_Mac10[[#This Row],[qty_to_ship]]*(1+Table_Query_from_Mac10[[#This Row],[VolumeIncreasebyType]]),0)</f>
        <v>20</v>
      </c>
      <c r="U2216" s="47">
        <f>Table_Query_from_Mac10[[#This Row],[qtytoShipFuture]]*Table_Query_from_Mac10[[#This Row],[Future-cost]]</f>
        <v>96.6</v>
      </c>
      <c r="V2216" s="47">
        <f>Table_Query_from_Mac10[[#This Row],[qtytoShipFuture]]-Table_Query_from_Mac10[[#This Row],[qty_to_ship]]</f>
        <v>0</v>
      </c>
      <c r="W2216" s="47">
        <f>Table_Query_from_Mac10[[#This Row],[UnitPriceFuture]]</f>
        <v>11.8</v>
      </c>
      <c r="X2216" s="47">
        <f>Table_Query_from_Mac10[[#This Row],[Unit Increase]]*Table_Query_from_Mac10[[#This Row],[UnitPriceFuture]]</f>
        <v>0</v>
      </c>
      <c r="Y2216" s="47">
        <f>Table_Query_from_Mac10[[#This Row],[Unit Increase]]*Table_Query_from_Mac10[[#This Row],[Future-cost]]</f>
        <v>0</v>
      </c>
      <c r="Z2216" s="47">
        <f>-(Table_Query_from_Mac10[[#This Row],[Incremental Sales]]+((Table_Query_from_Mac10[[#This Row],[Incremental Sales]]*-(SUM(Summary!$S$8:$S$9)))))*Summary!$S$18</f>
        <v>0</v>
      </c>
      <c r="AA2216" s="47">
        <f>IFERROR(Table_Query_from_Mac10[[#This Row],[Incremental Cost]]/Table_Query_from_Mac10[[#This Row],[Incremental Sales]],0)</f>
        <v>0</v>
      </c>
      <c r="AB2216" s="47">
        <f>IFERROR(Table_Query_from_Mac10[[#This Row],[TotalCostFuture]]/Table_Query_from_Mac10[[#This Row],[totalsalesFuture]],0)</f>
        <v>0.40932203389830507</v>
      </c>
      <c r="AN2216" s="30">
        <v>80</v>
      </c>
      <c r="AO2216">
        <f t="shared" si="68"/>
        <v>20</v>
      </c>
      <c r="AQ2216" s="30">
        <v>33.72</v>
      </c>
      <c r="AR2216">
        <f t="shared" si="69"/>
        <v>11.8</v>
      </c>
    </row>
    <row r="2217" spans="1:44" x14ac:dyDescent="0.25">
      <c r="A2217">
        <v>90225</v>
      </c>
      <c r="B2217">
        <v>4</v>
      </c>
      <c r="C2217" t="s">
        <v>51</v>
      </c>
      <c r="D2217" t="s">
        <v>80</v>
      </c>
      <c r="E2217">
        <v>4</v>
      </c>
      <c r="F2217">
        <v>5.81</v>
      </c>
      <c r="G2217">
        <v>14.78</v>
      </c>
      <c r="H2217" s="1">
        <v>44853</v>
      </c>
      <c r="I2217" s="20">
        <v>0</v>
      </c>
      <c r="J2217" s="47">
        <f>Table_Query_from_Mac10[[#This Row],[unit_price]]-(Table_Query_from_Mac10[[#This Row],[unit_price]]*(Table_Query_from_Mac10[[#This Row],[discount_pct]]/100))</f>
        <v>14.78</v>
      </c>
      <c r="K2217" s="47">
        <f>Table_Query_from_Mac10[[#This Row],[unit_cost]]</f>
        <v>5.81</v>
      </c>
      <c r="L2217" s="47">
        <f>Table_Query_from_Mac10[[#This Row],[Live-cost]]*(1+Table_Query_from_Mac10[[#This Row],[CogsIncreasebyTYPE]])</f>
        <v>5.81</v>
      </c>
      <c r="M2217" s="47">
        <f>Table_Query_from_Mac10[[#This Row],[Live-cost]]*Table_Query_from_Mac10[[#This Row],[qty_to_ship]]</f>
        <v>23.24</v>
      </c>
      <c r="N2217" s="47">
        <f>IF(Table_Query_from_Mac10[[#This Row],[item_no]]="KDA",-Table_Query_from_Mac10[[#This Row],[unit_price]],Table_Query_from_Mac10[[#This Row],[Net Unit]]*Table_Query_from_Mac10[[#This Row],[qty_to_ship]])</f>
        <v>59.12</v>
      </c>
      <c r="O2217" s="47">
        <f>SUMIFS(Summary!C:C,Summary!H:H,Table_Query_from_Mac10[[#This Row],[Juiceoc]])</f>
        <v>0</v>
      </c>
      <c r="P2217" s="47">
        <f>SUMIFS(Summary!D:D,Summary!H:H,Table_Query_from_Mac10[[#This Row],[Juiceoc]])</f>
        <v>0</v>
      </c>
      <c r="Q2217" s="47">
        <f>SUMIFS(Summary!E:E,Summary!H:H,Table_Query_from_Mac10[[#This Row],[Juiceoc]])</f>
        <v>0</v>
      </c>
      <c r="R2217" s="47">
        <f>Table_Query_from_Mac10[[#This Row],[Net Unit]]*(1+Table_Query_from_Mac10[[#This Row],[PriceIncreasebyType]])</f>
        <v>14.78</v>
      </c>
      <c r="S2217" s="47">
        <f>Table_Query_from_Mac10[[#This Row],[UnitPriceFuture]]*Table_Query_from_Mac10[[#This Row],[qtytoShipFuture]]</f>
        <v>59.12</v>
      </c>
      <c r="T2217" s="47">
        <f>ROUND(Table_Query_from_Mac10[[#This Row],[qty_to_ship]]*(1+Table_Query_from_Mac10[[#This Row],[VolumeIncreasebyType]]),0)</f>
        <v>4</v>
      </c>
      <c r="U2217" s="47">
        <f>Table_Query_from_Mac10[[#This Row],[qtytoShipFuture]]*Table_Query_from_Mac10[[#This Row],[Future-cost]]</f>
        <v>23.24</v>
      </c>
      <c r="V2217" s="47">
        <f>Table_Query_from_Mac10[[#This Row],[qtytoShipFuture]]-Table_Query_from_Mac10[[#This Row],[qty_to_ship]]</f>
        <v>0</v>
      </c>
      <c r="W2217" s="47">
        <f>Table_Query_from_Mac10[[#This Row],[UnitPriceFuture]]</f>
        <v>14.78</v>
      </c>
      <c r="X2217" s="47">
        <f>Table_Query_from_Mac10[[#This Row],[Unit Increase]]*Table_Query_from_Mac10[[#This Row],[UnitPriceFuture]]</f>
        <v>0</v>
      </c>
      <c r="Y2217" s="47">
        <f>Table_Query_from_Mac10[[#This Row],[Unit Increase]]*Table_Query_from_Mac10[[#This Row],[Future-cost]]</f>
        <v>0</v>
      </c>
      <c r="Z2217" s="47">
        <f>-(Table_Query_from_Mac10[[#This Row],[Incremental Sales]]+((Table_Query_from_Mac10[[#This Row],[Incremental Sales]]*-(SUM(Summary!$S$8:$S$9)))))*Summary!$S$18</f>
        <v>0</v>
      </c>
      <c r="AA2217" s="47">
        <f>IFERROR(Table_Query_from_Mac10[[#This Row],[Incremental Cost]]/Table_Query_from_Mac10[[#This Row],[Incremental Sales]],0)</f>
        <v>0</v>
      </c>
      <c r="AB2217" s="47">
        <f>IFERROR(Table_Query_from_Mac10[[#This Row],[TotalCostFuture]]/Table_Query_from_Mac10[[#This Row],[totalsalesFuture]],0)</f>
        <v>0.39309878213802435</v>
      </c>
      <c r="AN2217" s="31">
        <v>16</v>
      </c>
      <c r="AO2217">
        <f t="shared" si="68"/>
        <v>4</v>
      </c>
      <c r="AQ2217" s="31">
        <v>42.22</v>
      </c>
      <c r="AR2217">
        <f t="shared" si="69"/>
        <v>14.78</v>
      </c>
    </row>
    <row r="2218" spans="1:44" x14ac:dyDescent="0.25">
      <c r="A2218">
        <v>90225</v>
      </c>
      <c r="B2218">
        <v>5</v>
      </c>
      <c r="C2218" t="s">
        <v>51</v>
      </c>
      <c r="D2218" t="s">
        <v>80</v>
      </c>
      <c r="E2218">
        <v>36</v>
      </c>
      <c r="F2218">
        <v>3.05</v>
      </c>
      <c r="G2218">
        <v>7.58</v>
      </c>
      <c r="H2218" s="1">
        <v>44853</v>
      </c>
      <c r="I2218" s="20">
        <v>0</v>
      </c>
      <c r="J2218" s="47">
        <f>Table_Query_from_Mac10[[#This Row],[unit_price]]-(Table_Query_from_Mac10[[#This Row],[unit_price]]*(Table_Query_from_Mac10[[#This Row],[discount_pct]]/100))</f>
        <v>7.58</v>
      </c>
      <c r="K2218" s="47">
        <f>Table_Query_from_Mac10[[#This Row],[unit_cost]]</f>
        <v>3.05</v>
      </c>
      <c r="L2218" s="47">
        <f>Table_Query_from_Mac10[[#This Row],[Live-cost]]*(1+Table_Query_from_Mac10[[#This Row],[CogsIncreasebyTYPE]])</f>
        <v>3.05</v>
      </c>
      <c r="M2218" s="47">
        <f>Table_Query_from_Mac10[[#This Row],[Live-cost]]*Table_Query_from_Mac10[[#This Row],[qty_to_ship]]</f>
        <v>109.8</v>
      </c>
      <c r="N2218" s="47">
        <f>IF(Table_Query_from_Mac10[[#This Row],[item_no]]="KDA",-Table_Query_from_Mac10[[#This Row],[unit_price]],Table_Query_from_Mac10[[#This Row],[Net Unit]]*Table_Query_from_Mac10[[#This Row],[qty_to_ship]])</f>
        <v>272.88</v>
      </c>
      <c r="O2218" s="47">
        <f>SUMIFS(Summary!C:C,Summary!H:H,Table_Query_from_Mac10[[#This Row],[Juiceoc]])</f>
        <v>0</v>
      </c>
      <c r="P2218" s="47">
        <f>SUMIFS(Summary!D:D,Summary!H:H,Table_Query_from_Mac10[[#This Row],[Juiceoc]])</f>
        <v>0</v>
      </c>
      <c r="Q2218" s="47">
        <f>SUMIFS(Summary!E:E,Summary!H:H,Table_Query_from_Mac10[[#This Row],[Juiceoc]])</f>
        <v>0</v>
      </c>
      <c r="R2218" s="47">
        <f>Table_Query_from_Mac10[[#This Row],[Net Unit]]*(1+Table_Query_from_Mac10[[#This Row],[PriceIncreasebyType]])</f>
        <v>7.58</v>
      </c>
      <c r="S2218" s="47">
        <f>Table_Query_from_Mac10[[#This Row],[UnitPriceFuture]]*Table_Query_from_Mac10[[#This Row],[qtytoShipFuture]]</f>
        <v>272.88</v>
      </c>
      <c r="T2218" s="47">
        <f>ROUND(Table_Query_from_Mac10[[#This Row],[qty_to_ship]]*(1+Table_Query_from_Mac10[[#This Row],[VolumeIncreasebyType]]),0)</f>
        <v>36</v>
      </c>
      <c r="U2218" s="47">
        <f>Table_Query_from_Mac10[[#This Row],[qtytoShipFuture]]*Table_Query_from_Mac10[[#This Row],[Future-cost]]</f>
        <v>109.8</v>
      </c>
      <c r="V2218" s="47">
        <f>Table_Query_from_Mac10[[#This Row],[qtytoShipFuture]]-Table_Query_from_Mac10[[#This Row],[qty_to_ship]]</f>
        <v>0</v>
      </c>
      <c r="W2218" s="47">
        <f>Table_Query_from_Mac10[[#This Row],[UnitPriceFuture]]</f>
        <v>7.58</v>
      </c>
      <c r="X2218" s="47">
        <f>Table_Query_from_Mac10[[#This Row],[Unit Increase]]*Table_Query_from_Mac10[[#This Row],[UnitPriceFuture]]</f>
        <v>0</v>
      </c>
      <c r="Y2218" s="47">
        <f>Table_Query_from_Mac10[[#This Row],[Unit Increase]]*Table_Query_from_Mac10[[#This Row],[Future-cost]]</f>
        <v>0</v>
      </c>
      <c r="Z2218" s="47">
        <f>-(Table_Query_from_Mac10[[#This Row],[Incremental Sales]]+((Table_Query_from_Mac10[[#This Row],[Incremental Sales]]*-(SUM(Summary!$S$8:$S$9)))))*Summary!$S$18</f>
        <v>0</v>
      </c>
      <c r="AA2218" s="47">
        <f>IFERROR(Table_Query_from_Mac10[[#This Row],[Incremental Cost]]/Table_Query_from_Mac10[[#This Row],[Incremental Sales]],0)</f>
        <v>0</v>
      </c>
      <c r="AB2218" s="47">
        <f>IFERROR(Table_Query_from_Mac10[[#This Row],[TotalCostFuture]]/Table_Query_from_Mac10[[#This Row],[totalsalesFuture]],0)</f>
        <v>0.40237467018469658</v>
      </c>
      <c r="AN2218" s="30">
        <v>144</v>
      </c>
      <c r="AO2218">
        <f t="shared" si="68"/>
        <v>36</v>
      </c>
      <c r="AQ2218" s="30">
        <v>21.67</v>
      </c>
      <c r="AR2218">
        <f t="shared" si="69"/>
        <v>7.58</v>
      </c>
    </row>
    <row r="2219" spans="1:44" x14ac:dyDescent="0.25">
      <c r="A2219">
        <v>90225</v>
      </c>
      <c r="B2219">
        <v>6</v>
      </c>
      <c r="C2219" t="s">
        <v>51</v>
      </c>
      <c r="D2219" t="s">
        <v>80</v>
      </c>
      <c r="E2219">
        <v>3</v>
      </c>
      <c r="F2219">
        <v>7.05</v>
      </c>
      <c r="G2219">
        <v>17.989999999999998</v>
      </c>
      <c r="H2219" s="1">
        <v>44853</v>
      </c>
      <c r="I2219" s="20">
        <v>0</v>
      </c>
      <c r="J2219" s="47">
        <f>Table_Query_from_Mac10[[#This Row],[unit_price]]-(Table_Query_from_Mac10[[#This Row],[unit_price]]*(Table_Query_from_Mac10[[#This Row],[discount_pct]]/100))</f>
        <v>17.989999999999998</v>
      </c>
      <c r="K2219" s="47">
        <f>Table_Query_from_Mac10[[#This Row],[unit_cost]]</f>
        <v>7.05</v>
      </c>
      <c r="L2219" s="47">
        <f>Table_Query_from_Mac10[[#This Row],[Live-cost]]*(1+Table_Query_from_Mac10[[#This Row],[CogsIncreasebyTYPE]])</f>
        <v>7.05</v>
      </c>
      <c r="M2219" s="47">
        <f>Table_Query_from_Mac10[[#This Row],[Live-cost]]*Table_Query_from_Mac10[[#This Row],[qty_to_ship]]</f>
        <v>21.15</v>
      </c>
      <c r="N2219" s="47">
        <f>IF(Table_Query_from_Mac10[[#This Row],[item_no]]="KDA",-Table_Query_from_Mac10[[#This Row],[unit_price]],Table_Query_from_Mac10[[#This Row],[Net Unit]]*Table_Query_from_Mac10[[#This Row],[qty_to_ship]])</f>
        <v>53.97</v>
      </c>
      <c r="O2219" s="47">
        <f>SUMIFS(Summary!C:C,Summary!H:H,Table_Query_from_Mac10[[#This Row],[Juiceoc]])</f>
        <v>0</v>
      </c>
      <c r="P2219" s="47">
        <f>SUMIFS(Summary!D:D,Summary!H:H,Table_Query_from_Mac10[[#This Row],[Juiceoc]])</f>
        <v>0</v>
      </c>
      <c r="Q2219" s="47">
        <f>SUMIFS(Summary!E:E,Summary!H:H,Table_Query_from_Mac10[[#This Row],[Juiceoc]])</f>
        <v>0</v>
      </c>
      <c r="R2219" s="47">
        <f>Table_Query_from_Mac10[[#This Row],[Net Unit]]*(1+Table_Query_from_Mac10[[#This Row],[PriceIncreasebyType]])</f>
        <v>17.989999999999998</v>
      </c>
      <c r="S2219" s="47">
        <f>Table_Query_from_Mac10[[#This Row],[UnitPriceFuture]]*Table_Query_from_Mac10[[#This Row],[qtytoShipFuture]]</f>
        <v>53.97</v>
      </c>
      <c r="T2219" s="47">
        <f>ROUND(Table_Query_from_Mac10[[#This Row],[qty_to_ship]]*(1+Table_Query_from_Mac10[[#This Row],[VolumeIncreasebyType]]),0)</f>
        <v>3</v>
      </c>
      <c r="U2219" s="47">
        <f>Table_Query_from_Mac10[[#This Row],[qtytoShipFuture]]*Table_Query_from_Mac10[[#This Row],[Future-cost]]</f>
        <v>21.15</v>
      </c>
      <c r="V2219" s="47">
        <f>Table_Query_from_Mac10[[#This Row],[qtytoShipFuture]]-Table_Query_from_Mac10[[#This Row],[qty_to_ship]]</f>
        <v>0</v>
      </c>
      <c r="W2219" s="47">
        <f>Table_Query_from_Mac10[[#This Row],[UnitPriceFuture]]</f>
        <v>17.989999999999998</v>
      </c>
      <c r="X2219" s="47">
        <f>Table_Query_from_Mac10[[#This Row],[Unit Increase]]*Table_Query_from_Mac10[[#This Row],[UnitPriceFuture]]</f>
        <v>0</v>
      </c>
      <c r="Y2219" s="47">
        <f>Table_Query_from_Mac10[[#This Row],[Unit Increase]]*Table_Query_from_Mac10[[#This Row],[Future-cost]]</f>
        <v>0</v>
      </c>
      <c r="Z2219" s="47">
        <f>-(Table_Query_from_Mac10[[#This Row],[Incremental Sales]]+((Table_Query_from_Mac10[[#This Row],[Incremental Sales]]*-(SUM(Summary!$S$8:$S$9)))))*Summary!$S$18</f>
        <v>0</v>
      </c>
      <c r="AA2219" s="47">
        <f>IFERROR(Table_Query_from_Mac10[[#This Row],[Incremental Cost]]/Table_Query_from_Mac10[[#This Row],[Incremental Sales]],0)</f>
        <v>0</v>
      </c>
      <c r="AB2219" s="47">
        <f>IFERROR(Table_Query_from_Mac10[[#This Row],[TotalCostFuture]]/Table_Query_from_Mac10[[#This Row],[totalsalesFuture]],0)</f>
        <v>0.39188438021122846</v>
      </c>
      <c r="AN2219" s="31">
        <v>9</v>
      </c>
      <c r="AO2219">
        <f t="shared" si="68"/>
        <v>3</v>
      </c>
      <c r="AQ2219" s="31">
        <v>51.39</v>
      </c>
      <c r="AR2219">
        <f t="shared" si="69"/>
        <v>17.989999999999998</v>
      </c>
    </row>
    <row r="2220" spans="1:44" x14ac:dyDescent="0.25">
      <c r="A2220">
        <v>90225</v>
      </c>
      <c r="B2220">
        <v>7</v>
      </c>
      <c r="C2220" t="s">
        <v>51</v>
      </c>
      <c r="D2220" t="s">
        <v>80</v>
      </c>
      <c r="E2220">
        <v>3</v>
      </c>
      <c r="F2220">
        <v>8.15</v>
      </c>
      <c r="G2220">
        <v>21.57</v>
      </c>
      <c r="H2220" s="1">
        <v>44853</v>
      </c>
      <c r="I2220" s="20">
        <v>0</v>
      </c>
      <c r="J2220" s="47">
        <f>Table_Query_from_Mac10[[#This Row],[unit_price]]-(Table_Query_from_Mac10[[#This Row],[unit_price]]*(Table_Query_from_Mac10[[#This Row],[discount_pct]]/100))</f>
        <v>21.57</v>
      </c>
      <c r="K2220" s="47">
        <f>Table_Query_from_Mac10[[#This Row],[unit_cost]]</f>
        <v>8.15</v>
      </c>
      <c r="L2220" s="47">
        <f>Table_Query_from_Mac10[[#This Row],[Live-cost]]*(1+Table_Query_from_Mac10[[#This Row],[CogsIncreasebyTYPE]])</f>
        <v>8.15</v>
      </c>
      <c r="M2220" s="47">
        <f>Table_Query_from_Mac10[[#This Row],[Live-cost]]*Table_Query_from_Mac10[[#This Row],[qty_to_ship]]</f>
        <v>24.450000000000003</v>
      </c>
      <c r="N2220" s="47">
        <f>IF(Table_Query_from_Mac10[[#This Row],[item_no]]="KDA",-Table_Query_from_Mac10[[#This Row],[unit_price]],Table_Query_from_Mac10[[#This Row],[Net Unit]]*Table_Query_from_Mac10[[#This Row],[qty_to_ship]])</f>
        <v>64.710000000000008</v>
      </c>
      <c r="O2220" s="47">
        <f>SUMIFS(Summary!C:C,Summary!H:H,Table_Query_from_Mac10[[#This Row],[Juiceoc]])</f>
        <v>0</v>
      </c>
      <c r="P2220" s="47">
        <f>SUMIFS(Summary!D:D,Summary!H:H,Table_Query_from_Mac10[[#This Row],[Juiceoc]])</f>
        <v>0</v>
      </c>
      <c r="Q2220" s="47">
        <f>SUMIFS(Summary!E:E,Summary!H:H,Table_Query_from_Mac10[[#This Row],[Juiceoc]])</f>
        <v>0</v>
      </c>
      <c r="R2220" s="47">
        <f>Table_Query_from_Mac10[[#This Row],[Net Unit]]*(1+Table_Query_from_Mac10[[#This Row],[PriceIncreasebyType]])</f>
        <v>21.57</v>
      </c>
      <c r="S2220" s="47">
        <f>Table_Query_from_Mac10[[#This Row],[UnitPriceFuture]]*Table_Query_from_Mac10[[#This Row],[qtytoShipFuture]]</f>
        <v>64.710000000000008</v>
      </c>
      <c r="T2220" s="47">
        <f>ROUND(Table_Query_from_Mac10[[#This Row],[qty_to_ship]]*(1+Table_Query_from_Mac10[[#This Row],[VolumeIncreasebyType]]),0)</f>
        <v>3</v>
      </c>
      <c r="U2220" s="47">
        <f>Table_Query_from_Mac10[[#This Row],[qtytoShipFuture]]*Table_Query_from_Mac10[[#This Row],[Future-cost]]</f>
        <v>24.450000000000003</v>
      </c>
      <c r="V2220" s="47">
        <f>Table_Query_from_Mac10[[#This Row],[qtytoShipFuture]]-Table_Query_from_Mac10[[#This Row],[qty_to_ship]]</f>
        <v>0</v>
      </c>
      <c r="W2220" s="47">
        <f>Table_Query_from_Mac10[[#This Row],[UnitPriceFuture]]</f>
        <v>21.57</v>
      </c>
      <c r="X2220" s="47">
        <f>Table_Query_from_Mac10[[#This Row],[Unit Increase]]*Table_Query_from_Mac10[[#This Row],[UnitPriceFuture]]</f>
        <v>0</v>
      </c>
      <c r="Y2220" s="47">
        <f>Table_Query_from_Mac10[[#This Row],[Unit Increase]]*Table_Query_from_Mac10[[#This Row],[Future-cost]]</f>
        <v>0</v>
      </c>
      <c r="Z2220" s="47">
        <f>-(Table_Query_from_Mac10[[#This Row],[Incremental Sales]]+((Table_Query_from_Mac10[[#This Row],[Incremental Sales]]*-(SUM(Summary!$S$8:$S$9)))))*Summary!$S$18</f>
        <v>0</v>
      </c>
      <c r="AA2220" s="47">
        <f>IFERROR(Table_Query_from_Mac10[[#This Row],[Incremental Cost]]/Table_Query_from_Mac10[[#This Row],[Incremental Sales]],0)</f>
        <v>0</v>
      </c>
      <c r="AB2220" s="47">
        <f>IFERROR(Table_Query_from_Mac10[[#This Row],[TotalCostFuture]]/Table_Query_from_Mac10[[#This Row],[totalsalesFuture]],0)</f>
        <v>0.37783959202596196</v>
      </c>
      <c r="AN2220" s="30">
        <v>9</v>
      </c>
      <c r="AO2220">
        <f t="shared" si="68"/>
        <v>3</v>
      </c>
      <c r="AQ2220" s="30">
        <v>61.62</v>
      </c>
      <c r="AR2220">
        <f t="shared" si="69"/>
        <v>21.57</v>
      </c>
    </row>
    <row r="2221" spans="1:44" x14ac:dyDescent="0.25">
      <c r="A2221">
        <v>90225</v>
      </c>
      <c r="B2221">
        <v>8</v>
      </c>
      <c r="C2221" t="s">
        <v>51</v>
      </c>
      <c r="D2221" t="s">
        <v>80</v>
      </c>
      <c r="E2221">
        <v>7</v>
      </c>
      <c r="F2221">
        <v>4.71</v>
      </c>
      <c r="G2221">
        <v>11.65</v>
      </c>
      <c r="H2221" s="1">
        <v>44853</v>
      </c>
      <c r="I2221" s="20">
        <v>0</v>
      </c>
      <c r="J2221" s="47">
        <f>Table_Query_from_Mac10[[#This Row],[unit_price]]-(Table_Query_from_Mac10[[#This Row],[unit_price]]*(Table_Query_from_Mac10[[#This Row],[discount_pct]]/100))</f>
        <v>11.65</v>
      </c>
      <c r="K2221" s="47">
        <f>Table_Query_from_Mac10[[#This Row],[unit_cost]]</f>
        <v>4.71</v>
      </c>
      <c r="L2221" s="47">
        <f>Table_Query_from_Mac10[[#This Row],[Live-cost]]*(1+Table_Query_from_Mac10[[#This Row],[CogsIncreasebyTYPE]])</f>
        <v>4.71</v>
      </c>
      <c r="M2221" s="47">
        <f>Table_Query_from_Mac10[[#This Row],[Live-cost]]*Table_Query_from_Mac10[[#This Row],[qty_to_ship]]</f>
        <v>32.97</v>
      </c>
      <c r="N2221" s="47">
        <f>IF(Table_Query_from_Mac10[[#This Row],[item_no]]="KDA",-Table_Query_from_Mac10[[#This Row],[unit_price]],Table_Query_from_Mac10[[#This Row],[Net Unit]]*Table_Query_from_Mac10[[#This Row],[qty_to_ship]])</f>
        <v>81.55</v>
      </c>
      <c r="O2221" s="47">
        <f>SUMIFS(Summary!C:C,Summary!H:H,Table_Query_from_Mac10[[#This Row],[Juiceoc]])</f>
        <v>0</v>
      </c>
      <c r="P2221" s="47">
        <f>SUMIFS(Summary!D:D,Summary!H:H,Table_Query_from_Mac10[[#This Row],[Juiceoc]])</f>
        <v>0</v>
      </c>
      <c r="Q2221" s="47">
        <f>SUMIFS(Summary!E:E,Summary!H:H,Table_Query_from_Mac10[[#This Row],[Juiceoc]])</f>
        <v>0</v>
      </c>
      <c r="R2221" s="47">
        <f>Table_Query_from_Mac10[[#This Row],[Net Unit]]*(1+Table_Query_from_Mac10[[#This Row],[PriceIncreasebyType]])</f>
        <v>11.65</v>
      </c>
      <c r="S2221" s="47">
        <f>Table_Query_from_Mac10[[#This Row],[UnitPriceFuture]]*Table_Query_from_Mac10[[#This Row],[qtytoShipFuture]]</f>
        <v>81.55</v>
      </c>
      <c r="T2221" s="47">
        <f>ROUND(Table_Query_from_Mac10[[#This Row],[qty_to_ship]]*(1+Table_Query_from_Mac10[[#This Row],[VolumeIncreasebyType]]),0)</f>
        <v>7</v>
      </c>
      <c r="U2221" s="47">
        <f>Table_Query_from_Mac10[[#This Row],[qtytoShipFuture]]*Table_Query_from_Mac10[[#This Row],[Future-cost]]</f>
        <v>32.97</v>
      </c>
      <c r="V2221" s="47">
        <f>Table_Query_from_Mac10[[#This Row],[qtytoShipFuture]]-Table_Query_from_Mac10[[#This Row],[qty_to_ship]]</f>
        <v>0</v>
      </c>
      <c r="W2221" s="47">
        <f>Table_Query_from_Mac10[[#This Row],[UnitPriceFuture]]</f>
        <v>11.65</v>
      </c>
      <c r="X2221" s="47">
        <f>Table_Query_from_Mac10[[#This Row],[Unit Increase]]*Table_Query_from_Mac10[[#This Row],[UnitPriceFuture]]</f>
        <v>0</v>
      </c>
      <c r="Y2221" s="47">
        <f>Table_Query_from_Mac10[[#This Row],[Unit Increase]]*Table_Query_from_Mac10[[#This Row],[Future-cost]]</f>
        <v>0</v>
      </c>
      <c r="Z2221" s="47">
        <f>-(Table_Query_from_Mac10[[#This Row],[Incremental Sales]]+((Table_Query_from_Mac10[[#This Row],[Incremental Sales]]*-(SUM(Summary!$S$8:$S$9)))))*Summary!$S$18</f>
        <v>0</v>
      </c>
      <c r="AA2221" s="47">
        <f>IFERROR(Table_Query_from_Mac10[[#This Row],[Incremental Cost]]/Table_Query_from_Mac10[[#This Row],[Incremental Sales]],0)</f>
        <v>0</v>
      </c>
      <c r="AB2221" s="47">
        <f>IFERROR(Table_Query_from_Mac10[[#This Row],[TotalCostFuture]]/Table_Query_from_Mac10[[#This Row],[totalsalesFuture]],0)</f>
        <v>0.40429184549356223</v>
      </c>
      <c r="AN2221" s="31">
        <v>25</v>
      </c>
      <c r="AO2221">
        <f t="shared" si="68"/>
        <v>7</v>
      </c>
      <c r="AQ2221" s="31">
        <v>33.29</v>
      </c>
      <c r="AR2221">
        <f t="shared" si="69"/>
        <v>11.65</v>
      </c>
    </row>
    <row r="2222" spans="1:44" x14ac:dyDescent="0.25">
      <c r="A2222">
        <v>90225</v>
      </c>
      <c r="B2222">
        <v>9</v>
      </c>
      <c r="C2222" t="s">
        <v>51</v>
      </c>
      <c r="D2222" t="s">
        <v>80</v>
      </c>
      <c r="E2222">
        <v>10</v>
      </c>
      <c r="F2222">
        <v>5.17</v>
      </c>
      <c r="G2222">
        <v>12.7</v>
      </c>
      <c r="H2222" s="1">
        <v>44853</v>
      </c>
      <c r="I2222" s="20">
        <v>0</v>
      </c>
      <c r="J2222" s="47">
        <f>Table_Query_from_Mac10[[#This Row],[unit_price]]-(Table_Query_from_Mac10[[#This Row],[unit_price]]*(Table_Query_from_Mac10[[#This Row],[discount_pct]]/100))</f>
        <v>12.7</v>
      </c>
      <c r="K2222" s="47">
        <f>Table_Query_from_Mac10[[#This Row],[unit_cost]]</f>
        <v>5.17</v>
      </c>
      <c r="L2222" s="47">
        <f>Table_Query_from_Mac10[[#This Row],[Live-cost]]*(1+Table_Query_from_Mac10[[#This Row],[CogsIncreasebyTYPE]])</f>
        <v>5.17</v>
      </c>
      <c r="M2222" s="47">
        <f>Table_Query_from_Mac10[[#This Row],[Live-cost]]*Table_Query_from_Mac10[[#This Row],[qty_to_ship]]</f>
        <v>51.7</v>
      </c>
      <c r="N2222" s="47">
        <f>IF(Table_Query_from_Mac10[[#This Row],[item_no]]="KDA",-Table_Query_from_Mac10[[#This Row],[unit_price]],Table_Query_from_Mac10[[#This Row],[Net Unit]]*Table_Query_from_Mac10[[#This Row],[qty_to_ship]])</f>
        <v>127</v>
      </c>
      <c r="O2222" s="47">
        <f>SUMIFS(Summary!C:C,Summary!H:H,Table_Query_from_Mac10[[#This Row],[Juiceoc]])</f>
        <v>0</v>
      </c>
      <c r="P2222" s="47">
        <f>SUMIFS(Summary!D:D,Summary!H:H,Table_Query_from_Mac10[[#This Row],[Juiceoc]])</f>
        <v>0</v>
      </c>
      <c r="Q2222" s="47">
        <f>SUMIFS(Summary!E:E,Summary!H:H,Table_Query_from_Mac10[[#This Row],[Juiceoc]])</f>
        <v>0</v>
      </c>
      <c r="R2222" s="47">
        <f>Table_Query_from_Mac10[[#This Row],[Net Unit]]*(1+Table_Query_from_Mac10[[#This Row],[PriceIncreasebyType]])</f>
        <v>12.7</v>
      </c>
      <c r="S2222" s="47">
        <f>Table_Query_from_Mac10[[#This Row],[UnitPriceFuture]]*Table_Query_from_Mac10[[#This Row],[qtytoShipFuture]]</f>
        <v>127</v>
      </c>
      <c r="T2222" s="47">
        <f>ROUND(Table_Query_from_Mac10[[#This Row],[qty_to_ship]]*(1+Table_Query_from_Mac10[[#This Row],[VolumeIncreasebyType]]),0)</f>
        <v>10</v>
      </c>
      <c r="U2222" s="47">
        <f>Table_Query_from_Mac10[[#This Row],[qtytoShipFuture]]*Table_Query_from_Mac10[[#This Row],[Future-cost]]</f>
        <v>51.7</v>
      </c>
      <c r="V2222" s="47">
        <f>Table_Query_from_Mac10[[#This Row],[qtytoShipFuture]]-Table_Query_from_Mac10[[#This Row],[qty_to_ship]]</f>
        <v>0</v>
      </c>
      <c r="W2222" s="47">
        <f>Table_Query_from_Mac10[[#This Row],[UnitPriceFuture]]</f>
        <v>12.7</v>
      </c>
      <c r="X2222" s="47">
        <f>Table_Query_from_Mac10[[#This Row],[Unit Increase]]*Table_Query_from_Mac10[[#This Row],[UnitPriceFuture]]</f>
        <v>0</v>
      </c>
      <c r="Y2222" s="47">
        <f>Table_Query_from_Mac10[[#This Row],[Unit Increase]]*Table_Query_from_Mac10[[#This Row],[Future-cost]]</f>
        <v>0</v>
      </c>
      <c r="Z2222" s="47">
        <f>-(Table_Query_from_Mac10[[#This Row],[Incremental Sales]]+((Table_Query_from_Mac10[[#This Row],[Incremental Sales]]*-(SUM(Summary!$S$8:$S$9)))))*Summary!$S$18</f>
        <v>0</v>
      </c>
      <c r="AA2222" s="47">
        <f>IFERROR(Table_Query_from_Mac10[[#This Row],[Incremental Cost]]/Table_Query_from_Mac10[[#This Row],[Incremental Sales]],0)</f>
        <v>0</v>
      </c>
      <c r="AB2222" s="47">
        <f>IFERROR(Table_Query_from_Mac10[[#This Row],[TotalCostFuture]]/Table_Query_from_Mac10[[#This Row],[totalsalesFuture]],0)</f>
        <v>0.40708661417322839</v>
      </c>
      <c r="AN2222" s="30">
        <v>40</v>
      </c>
      <c r="AO2222">
        <f t="shared" si="68"/>
        <v>10</v>
      </c>
      <c r="AQ2222" s="30">
        <v>36.29</v>
      </c>
      <c r="AR2222">
        <f t="shared" si="69"/>
        <v>12.7</v>
      </c>
    </row>
    <row r="2223" spans="1:44" x14ac:dyDescent="0.25">
      <c r="A2223">
        <v>90225</v>
      </c>
      <c r="B2223">
        <v>10</v>
      </c>
      <c r="C2223" t="s">
        <v>51</v>
      </c>
      <c r="D2223" t="s">
        <v>80</v>
      </c>
      <c r="E2223">
        <v>4</v>
      </c>
      <c r="F2223">
        <v>5.66</v>
      </c>
      <c r="G2223">
        <v>13.83</v>
      </c>
      <c r="H2223" s="1">
        <v>44853</v>
      </c>
      <c r="I2223" s="20">
        <v>0</v>
      </c>
      <c r="J2223" s="47">
        <f>Table_Query_from_Mac10[[#This Row],[unit_price]]-(Table_Query_from_Mac10[[#This Row],[unit_price]]*(Table_Query_from_Mac10[[#This Row],[discount_pct]]/100))</f>
        <v>13.83</v>
      </c>
      <c r="K2223" s="47">
        <f>Table_Query_from_Mac10[[#This Row],[unit_cost]]</f>
        <v>5.66</v>
      </c>
      <c r="L2223" s="47">
        <f>Table_Query_from_Mac10[[#This Row],[Live-cost]]*(1+Table_Query_from_Mac10[[#This Row],[CogsIncreasebyTYPE]])</f>
        <v>5.66</v>
      </c>
      <c r="M2223" s="47">
        <f>Table_Query_from_Mac10[[#This Row],[Live-cost]]*Table_Query_from_Mac10[[#This Row],[qty_to_ship]]</f>
        <v>22.64</v>
      </c>
      <c r="N2223" s="47">
        <f>IF(Table_Query_from_Mac10[[#This Row],[item_no]]="KDA",-Table_Query_from_Mac10[[#This Row],[unit_price]],Table_Query_from_Mac10[[#This Row],[Net Unit]]*Table_Query_from_Mac10[[#This Row],[qty_to_ship]])</f>
        <v>55.32</v>
      </c>
      <c r="O2223" s="47">
        <f>SUMIFS(Summary!C:C,Summary!H:H,Table_Query_from_Mac10[[#This Row],[Juiceoc]])</f>
        <v>0</v>
      </c>
      <c r="P2223" s="47">
        <f>SUMIFS(Summary!D:D,Summary!H:H,Table_Query_from_Mac10[[#This Row],[Juiceoc]])</f>
        <v>0</v>
      </c>
      <c r="Q2223" s="47">
        <f>SUMIFS(Summary!E:E,Summary!H:H,Table_Query_from_Mac10[[#This Row],[Juiceoc]])</f>
        <v>0</v>
      </c>
      <c r="R2223" s="47">
        <f>Table_Query_from_Mac10[[#This Row],[Net Unit]]*(1+Table_Query_from_Mac10[[#This Row],[PriceIncreasebyType]])</f>
        <v>13.83</v>
      </c>
      <c r="S2223" s="47">
        <f>Table_Query_from_Mac10[[#This Row],[UnitPriceFuture]]*Table_Query_from_Mac10[[#This Row],[qtytoShipFuture]]</f>
        <v>55.32</v>
      </c>
      <c r="T2223" s="47">
        <f>ROUND(Table_Query_from_Mac10[[#This Row],[qty_to_ship]]*(1+Table_Query_from_Mac10[[#This Row],[VolumeIncreasebyType]]),0)</f>
        <v>4</v>
      </c>
      <c r="U2223" s="47">
        <f>Table_Query_from_Mac10[[#This Row],[qtytoShipFuture]]*Table_Query_from_Mac10[[#This Row],[Future-cost]]</f>
        <v>22.64</v>
      </c>
      <c r="V2223" s="47">
        <f>Table_Query_from_Mac10[[#This Row],[qtytoShipFuture]]-Table_Query_from_Mac10[[#This Row],[qty_to_ship]]</f>
        <v>0</v>
      </c>
      <c r="W2223" s="47">
        <f>Table_Query_from_Mac10[[#This Row],[UnitPriceFuture]]</f>
        <v>13.83</v>
      </c>
      <c r="X2223" s="47">
        <f>Table_Query_from_Mac10[[#This Row],[Unit Increase]]*Table_Query_from_Mac10[[#This Row],[UnitPriceFuture]]</f>
        <v>0</v>
      </c>
      <c r="Y2223" s="47">
        <f>Table_Query_from_Mac10[[#This Row],[Unit Increase]]*Table_Query_from_Mac10[[#This Row],[Future-cost]]</f>
        <v>0</v>
      </c>
      <c r="Z2223" s="47">
        <f>-(Table_Query_from_Mac10[[#This Row],[Incremental Sales]]+((Table_Query_from_Mac10[[#This Row],[Incremental Sales]]*-(SUM(Summary!$S$8:$S$9)))))*Summary!$S$18</f>
        <v>0</v>
      </c>
      <c r="AA2223" s="47">
        <f>IFERROR(Table_Query_from_Mac10[[#This Row],[Incremental Cost]]/Table_Query_from_Mac10[[#This Row],[Incremental Sales]],0)</f>
        <v>0</v>
      </c>
      <c r="AB2223" s="47">
        <f>IFERROR(Table_Query_from_Mac10[[#This Row],[TotalCostFuture]]/Table_Query_from_Mac10[[#This Row],[totalsalesFuture]],0)</f>
        <v>0.40925524222704268</v>
      </c>
      <c r="AN2223" s="31">
        <v>16</v>
      </c>
      <c r="AO2223">
        <f t="shared" si="68"/>
        <v>4</v>
      </c>
      <c r="AQ2223" s="31">
        <v>39.51</v>
      </c>
      <c r="AR2223">
        <f t="shared" si="69"/>
        <v>13.83</v>
      </c>
    </row>
    <row r="2224" spans="1:44" x14ac:dyDescent="0.25">
      <c r="A2224">
        <v>90225</v>
      </c>
      <c r="B2224">
        <v>11</v>
      </c>
      <c r="C2224" t="s">
        <v>51</v>
      </c>
      <c r="D2224" t="s">
        <v>80</v>
      </c>
      <c r="E2224">
        <v>3</v>
      </c>
      <c r="F2224">
        <v>6.9</v>
      </c>
      <c r="G2224">
        <v>17.350000000000001</v>
      </c>
      <c r="H2224" s="1">
        <v>44853</v>
      </c>
      <c r="I2224" s="20">
        <v>0</v>
      </c>
      <c r="J2224" s="47">
        <f>Table_Query_from_Mac10[[#This Row],[unit_price]]-(Table_Query_from_Mac10[[#This Row],[unit_price]]*(Table_Query_from_Mac10[[#This Row],[discount_pct]]/100))</f>
        <v>17.350000000000001</v>
      </c>
      <c r="K2224" s="47">
        <f>Table_Query_from_Mac10[[#This Row],[unit_cost]]</f>
        <v>6.9</v>
      </c>
      <c r="L2224" s="47">
        <f>Table_Query_from_Mac10[[#This Row],[Live-cost]]*(1+Table_Query_from_Mac10[[#This Row],[CogsIncreasebyTYPE]])</f>
        <v>6.9</v>
      </c>
      <c r="M2224" s="47">
        <f>Table_Query_from_Mac10[[#This Row],[Live-cost]]*Table_Query_from_Mac10[[#This Row],[qty_to_ship]]</f>
        <v>20.700000000000003</v>
      </c>
      <c r="N2224" s="47">
        <f>IF(Table_Query_from_Mac10[[#This Row],[item_no]]="KDA",-Table_Query_from_Mac10[[#This Row],[unit_price]],Table_Query_from_Mac10[[#This Row],[Net Unit]]*Table_Query_from_Mac10[[#This Row],[qty_to_ship]])</f>
        <v>52.050000000000004</v>
      </c>
      <c r="O2224" s="47">
        <f>SUMIFS(Summary!C:C,Summary!H:H,Table_Query_from_Mac10[[#This Row],[Juiceoc]])</f>
        <v>0</v>
      </c>
      <c r="P2224" s="47">
        <f>SUMIFS(Summary!D:D,Summary!H:H,Table_Query_from_Mac10[[#This Row],[Juiceoc]])</f>
        <v>0</v>
      </c>
      <c r="Q2224" s="47">
        <f>SUMIFS(Summary!E:E,Summary!H:H,Table_Query_from_Mac10[[#This Row],[Juiceoc]])</f>
        <v>0</v>
      </c>
      <c r="R2224" s="47">
        <f>Table_Query_from_Mac10[[#This Row],[Net Unit]]*(1+Table_Query_from_Mac10[[#This Row],[PriceIncreasebyType]])</f>
        <v>17.350000000000001</v>
      </c>
      <c r="S2224" s="47">
        <f>Table_Query_from_Mac10[[#This Row],[UnitPriceFuture]]*Table_Query_from_Mac10[[#This Row],[qtytoShipFuture]]</f>
        <v>52.050000000000004</v>
      </c>
      <c r="T2224" s="47">
        <f>ROUND(Table_Query_from_Mac10[[#This Row],[qty_to_ship]]*(1+Table_Query_from_Mac10[[#This Row],[VolumeIncreasebyType]]),0)</f>
        <v>3</v>
      </c>
      <c r="U2224" s="47">
        <f>Table_Query_from_Mac10[[#This Row],[qtytoShipFuture]]*Table_Query_from_Mac10[[#This Row],[Future-cost]]</f>
        <v>20.700000000000003</v>
      </c>
      <c r="V2224" s="47">
        <f>Table_Query_from_Mac10[[#This Row],[qtytoShipFuture]]-Table_Query_from_Mac10[[#This Row],[qty_to_ship]]</f>
        <v>0</v>
      </c>
      <c r="W2224" s="47">
        <f>Table_Query_from_Mac10[[#This Row],[UnitPriceFuture]]</f>
        <v>17.350000000000001</v>
      </c>
      <c r="X2224" s="47">
        <f>Table_Query_from_Mac10[[#This Row],[Unit Increase]]*Table_Query_from_Mac10[[#This Row],[UnitPriceFuture]]</f>
        <v>0</v>
      </c>
      <c r="Y2224" s="47">
        <f>Table_Query_from_Mac10[[#This Row],[Unit Increase]]*Table_Query_from_Mac10[[#This Row],[Future-cost]]</f>
        <v>0</v>
      </c>
      <c r="Z2224" s="47">
        <f>-(Table_Query_from_Mac10[[#This Row],[Incremental Sales]]+((Table_Query_from_Mac10[[#This Row],[Incremental Sales]]*-(SUM(Summary!$S$8:$S$9)))))*Summary!$S$18</f>
        <v>0</v>
      </c>
      <c r="AA2224" s="47">
        <f>IFERROR(Table_Query_from_Mac10[[#This Row],[Incremental Cost]]/Table_Query_from_Mac10[[#This Row],[Incremental Sales]],0)</f>
        <v>0</v>
      </c>
      <c r="AB2224" s="47">
        <f>IFERROR(Table_Query_from_Mac10[[#This Row],[TotalCostFuture]]/Table_Query_from_Mac10[[#This Row],[totalsalesFuture]],0)</f>
        <v>0.39769452449567727</v>
      </c>
      <c r="AN2224" s="30">
        <v>12</v>
      </c>
      <c r="AO2224">
        <f t="shared" si="68"/>
        <v>3</v>
      </c>
      <c r="AQ2224" s="30">
        <v>49.57</v>
      </c>
      <c r="AR2224">
        <f t="shared" si="69"/>
        <v>17.350000000000001</v>
      </c>
    </row>
    <row r="2225" spans="1:44" x14ac:dyDescent="0.25">
      <c r="A2225">
        <v>90225</v>
      </c>
      <c r="B2225">
        <v>12</v>
      </c>
      <c r="C2225" t="s">
        <v>53</v>
      </c>
      <c r="D2225" t="s">
        <v>80</v>
      </c>
      <c r="E2225">
        <v>5</v>
      </c>
      <c r="F2225">
        <v>5.8</v>
      </c>
      <c r="G2225">
        <v>14.35</v>
      </c>
      <c r="H2225" s="1">
        <v>44853</v>
      </c>
      <c r="I2225" s="20">
        <v>0</v>
      </c>
      <c r="J2225" s="47">
        <f>Table_Query_from_Mac10[[#This Row],[unit_price]]-(Table_Query_from_Mac10[[#This Row],[unit_price]]*(Table_Query_from_Mac10[[#This Row],[discount_pct]]/100))</f>
        <v>14.35</v>
      </c>
      <c r="K2225" s="47">
        <f>Table_Query_from_Mac10[[#This Row],[unit_cost]]</f>
        <v>5.8</v>
      </c>
      <c r="L2225" s="47">
        <f>Table_Query_from_Mac10[[#This Row],[Live-cost]]*(1+Table_Query_from_Mac10[[#This Row],[CogsIncreasebyTYPE]])</f>
        <v>5.8</v>
      </c>
      <c r="M2225" s="47">
        <f>Table_Query_from_Mac10[[#This Row],[Live-cost]]*Table_Query_from_Mac10[[#This Row],[qty_to_ship]]</f>
        <v>29</v>
      </c>
      <c r="N2225" s="47">
        <f>IF(Table_Query_from_Mac10[[#This Row],[item_no]]="KDA",-Table_Query_from_Mac10[[#This Row],[unit_price]],Table_Query_from_Mac10[[#This Row],[Net Unit]]*Table_Query_from_Mac10[[#This Row],[qty_to_ship]])</f>
        <v>71.75</v>
      </c>
      <c r="O2225" s="47">
        <f>SUMIFS(Summary!C:C,Summary!H:H,Table_Query_from_Mac10[[#This Row],[Juiceoc]])</f>
        <v>0</v>
      </c>
      <c r="P2225" s="47">
        <f>SUMIFS(Summary!D:D,Summary!H:H,Table_Query_from_Mac10[[#This Row],[Juiceoc]])</f>
        <v>0</v>
      </c>
      <c r="Q2225" s="47">
        <f>SUMIFS(Summary!E:E,Summary!H:H,Table_Query_from_Mac10[[#This Row],[Juiceoc]])</f>
        <v>0</v>
      </c>
      <c r="R2225" s="47">
        <f>Table_Query_from_Mac10[[#This Row],[Net Unit]]*(1+Table_Query_from_Mac10[[#This Row],[PriceIncreasebyType]])</f>
        <v>14.35</v>
      </c>
      <c r="S2225" s="47">
        <f>Table_Query_from_Mac10[[#This Row],[UnitPriceFuture]]*Table_Query_from_Mac10[[#This Row],[qtytoShipFuture]]</f>
        <v>71.75</v>
      </c>
      <c r="T2225" s="47">
        <f>ROUND(Table_Query_from_Mac10[[#This Row],[qty_to_ship]]*(1+Table_Query_from_Mac10[[#This Row],[VolumeIncreasebyType]]),0)</f>
        <v>5</v>
      </c>
      <c r="U2225" s="47">
        <f>Table_Query_from_Mac10[[#This Row],[qtytoShipFuture]]*Table_Query_from_Mac10[[#This Row],[Future-cost]]</f>
        <v>29</v>
      </c>
      <c r="V2225" s="47">
        <f>Table_Query_from_Mac10[[#This Row],[qtytoShipFuture]]-Table_Query_from_Mac10[[#This Row],[qty_to_ship]]</f>
        <v>0</v>
      </c>
      <c r="W2225" s="47">
        <f>Table_Query_from_Mac10[[#This Row],[UnitPriceFuture]]</f>
        <v>14.35</v>
      </c>
      <c r="X2225" s="47">
        <f>Table_Query_from_Mac10[[#This Row],[Unit Increase]]*Table_Query_from_Mac10[[#This Row],[UnitPriceFuture]]</f>
        <v>0</v>
      </c>
      <c r="Y2225" s="47">
        <f>Table_Query_from_Mac10[[#This Row],[Unit Increase]]*Table_Query_from_Mac10[[#This Row],[Future-cost]]</f>
        <v>0</v>
      </c>
      <c r="Z2225" s="47">
        <f>-(Table_Query_from_Mac10[[#This Row],[Incremental Sales]]+((Table_Query_from_Mac10[[#This Row],[Incremental Sales]]*-(SUM(Summary!$S$8:$S$9)))))*Summary!$S$18</f>
        <v>0</v>
      </c>
      <c r="AA2225" s="47">
        <f>IFERROR(Table_Query_from_Mac10[[#This Row],[Incremental Cost]]/Table_Query_from_Mac10[[#This Row],[Incremental Sales]],0)</f>
        <v>0</v>
      </c>
      <c r="AB2225" s="47">
        <f>IFERROR(Table_Query_from_Mac10[[#This Row],[TotalCostFuture]]/Table_Query_from_Mac10[[#This Row],[totalsalesFuture]],0)</f>
        <v>0.40418118466898956</v>
      </c>
      <c r="AN2225" s="31">
        <v>20</v>
      </c>
      <c r="AO2225">
        <f t="shared" si="68"/>
        <v>5</v>
      </c>
      <c r="AQ2225" s="31">
        <v>40.99</v>
      </c>
      <c r="AR2225">
        <f t="shared" si="69"/>
        <v>14.35</v>
      </c>
    </row>
    <row r="2226" spans="1:44" x14ac:dyDescent="0.25">
      <c r="A2226">
        <v>90225</v>
      </c>
      <c r="B2226">
        <v>13</v>
      </c>
      <c r="C2226" t="s">
        <v>53</v>
      </c>
      <c r="D2226" t="s">
        <v>80</v>
      </c>
      <c r="E2226">
        <v>4</v>
      </c>
      <c r="F2226">
        <v>6.45</v>
      </c>
      <c r="G2226">
        <v>16.09</v>
      </c>
      <c r="H2226" s="1">
        <v>44853</v>
      </c>
      <c r="I2226" s="20">
        <v>0</v>
      </c>
      <c r="J2226" s="47">
        <f>Table_Query_from_Mac10[[#This Row],[unit_price]]-(Table_Query_from_Mac10[[#This Row],[unit_price]]*(Table_Query_from_Mac10[[#This Row],[discount_pct]]/100))</f>
        <v>16.09</v>
      </c>
      <c r="K2226" s="47">
        <f>Table_Query_from_Mac10[[#This Row],[unit_cost]]</f>
        <v>6.45</v>
      </c>
      <c r="L2226" s="47">
        <f>Table_Query_from_Mac10[[#This Row],[Live-cost]]*(1+Table_Query_from_Mac10[[#This Row],[CogsIncreasebyTYPE]])</f>
        <v>6.45</v>
      </c>
      <c r="M2226" s="47">
        <f>Table_Query_from_Mac10[[#This Row],[Live-cost]]*Table_Query_from_Mac10[[#This Row],[qty_to_ship]]</f>
        <v>25.8</v>
      </c>
      <c r="N2226" s="47">
        <f>IF(Table_Query_from_Mac10[[#This Row],[item_no]]="KDA",-Table_Query_from_Mac10[[#This Row],[unit_price]],Table_Query_from_Mac10[[#This Row],[Net Unit]]*Table_Query_from_Mac10[[#This Row],[qty_to_ship]])</f>
        <v>64.36</v>
      </c>
      <c r="O2226" s="47">
        <f>SUMIFS(Summary!C:C,Summary!H:H,Table_Query_from_Mac10[[#This Row],[Juiceoc]])</f>
        <v>0</v>
      </c>
      <c r="P2226" s="47">
        <f>SUMIFS(Summary!D:D,Summary!H:H,Table_Query_from_Mac10[[#This Row],[Juiceoc]])</f>
        <v>0</v>
      </c>
      <c r="Q2226" s="47">
        <f>SUMIFS(Summary!E:E,Summary!H:H,Table_Query_from_Mac10[[#This Row],[Juiceoc]])</f>
        <v>0</v>
      </c>
      <c r="R2226" s="47">
        <f>Table_Query_from_Mac10[[#This Row],[Net Unit]]*(1+Table_Query_from_Mac10[[#This Row],[PriceIncreasebyType]])</f>
        <v>16.09</v>
      </c>
      <c r="S2226" s="47">
        <f>Table_Query_from_Mac10[[#This Row],[UnitPriceFuture]]*Table_Query_from_Mac10[[#This Row],[qtytoShipFuture]]</f>
        <v>64.36</v>
      </c>
      <c r="T2226" s="47">
        <f>ROUND(Table_Query_from_Mac10[[#This Row],[qty_to_ship]]*(1+Table_Query_from_Mac10[[#This Row],[VolumeIncreasebyType]]),0)</f>
        <v>4</v>
      </c>
      <c r="U2226" s="47">
        <f>Table_Query_from_Mac10[[#This Row],[qtytoShipFuture]]*Table_Query_from_Mac10[[#This Row],[Future-cost]]</f>
        <v>25.8</v>
      </c>
      <c r="V2226" s="47">
        <f>Table_Query_from_Mac10[[#This Row],[qtytoShipFuture]]-Table_Query_from_Mac10[[#This Row],[qty_to_ship]]</f>
        <v>0</v>
      </c>
      <c r="W2226" s="47">
        <f>Table_Query_from_Mac10[[#This Row],[UnitPriceFuture]]</f>
        <v>16.09</v>
      </c>
      <c r="X2226" s="47">
        <f>Table_Query_from_Mac10[[#This Row],[Unit Increase]]*Table_Query_from_Mac10[[#This Row],[UnitPriceFuture]]</f>
        <v>0</v>
      </c>
      <c r="Y2226" s="47">
        <f>Table_Query_from_Mac10[[#This Row],[Unit Increase]]*Table_Query_from_Mac10[[#This Row],[Future-cost]]</f>
        <v>0</v>
      </c>
      <c r="Z2226" s="47">
        <f>-(Table_Query_from_Mac10[[#This Row],[Incremental Sales]]+((Table_Query_from_Mac10[[#This Row],[Incremental Sales]]*-(SUM(Summary!$S$8:$S$9)))))*Summary!$S$18</f>
        <v>0</v>
      </c>
      <c r="AA2226" s="47">
        <f>IFERROR(Table_Query_from_Mac10[[#This Row],[Incremental Cost]]/Table_Query_from_Mac10[[#This Row],[Incremental Sales]],0)</f>
        <v>0</v>
      </c>
      <c r="AB2226" s="47">
        <f>IFERROR(Table_Query_from_Mac10[[#This Row],[TotalCostFuture]]/Table_Query_from_Mac10[[#This Row],[totalsalesFuture]],0)</f>
        <v>0.40087010565568676</v>
      </c>
      <c r="AN2226" s="30">
        <v>16</v>
      </c>
      <c r="AO2226">
        <f t="shared" si="68"/>
        <v>4</v>
      </c>
      <c r="AQ2226" s="30">
        <v>45.98</v>
      </c>
      <c r="AR2226">
        <f t="shared" si="69"/>
        <v>16.09</v>
      </c>
    </row>
    <row r="2227" spans="1:44" x14ac:dyDescent="0.25">
      <c r="A2227">
        <v>90226</v>
      </c>
      <c r="B2227">
        <v>1</v>
      </c>
      <c r="C2227" t="s">
        <v>53</v>
      </c>
      <c r="D2227" t="s">
        <v>80</v>
      </c>
      <c r="E2227">
        <v>25</v>
      </c>
      <c r="F2227">
        <v>5.36</v>
      </c>
      <c r="G2227">
        <v>12.77</v>
      </c>
      <c r="H2227" s="1">
        <v>44852</v>
      </c>
      <c r="I2227" s="20">
        <v>8</v>
      </c>
      <c r="J2227" s="47">
        <f>Table_Query_from_Mac10[[#This Row],[unit_price]]-(Table_Query_from_Mac10[[#This Row],[unit_price]]*(Table_Query_from_Mac10[[#This Row],[discount_pct]]/100))</f>
        <v>11.7484</v>
      </c>
      <c r="K2227" s="47">
        <f>Table_Query_from_Mac10[[#This Row],[unit_cost]]</f>
        <v>5.36</v>
      </c>
      <c r="L2227" s="47">
        <f>Table_Query_from_Mac10[[#This Row],[Live-cost]]*(1+Table_Query_from_Mac10[[#This Row],[CogsIncreasebyTYPE]])</f>
        <v>5.36</v>
      </c>
      <c r="M2227" s="47">
        <f>Table_Query_from_Mac10[[#This Row],[Live-cost]]*Table_Query_from_Mac10[[#This Row],[qty_to_ship]]</f>
        <v>134</v>
      </c>
      <c r="N2227" s="47">
        <f>IF(Table_Query_from_Mac10[[#This Row],[item_no]]="KDA",-Table_Query_from_Mac10[[#This Row],[unit_price]],Table_Query_from_Mac10[[#This Row],[Net Unit]]*Table_Query_from_Mac10[[#This Row],[qty_to_ship]])</f>
        <v>293.70999999999998</v>
      </c>
      <c r="O2227" s="47">
        <f>SUMIFS(Summary!C:C,Summary!H:H,Table_Query_from_Mac10[[#This Row],[Juiceoc]])</f>
        <v>0</v>
      </c>
      <c r="P2227" s="47">
        <f>SUMIFS(Summary!D:D,Summary!H:H,Table_Query_from_Mac10[[#This Row],[Juiceoc]])</f>
        <v>0</v>
      </c>
      <c r="Q2227" s="47">
        <f>SUMIFS(Summary!E:E,Summary!H:H,Table_Query_from_Mac10[[#This Row],[Juiceoc]])</f>
        <v>0</v>
      </c>
      <c r="R2227" s="47">
        <f>Table_Query_from_Mac10[[#This Row],[Net Unit]]*(1+Table_Query_from_Mac10[[#This Row],[PriceIncreasebyType]])</f>
        <v>11.7484</v>
      </c>
      <c r="S2227" s="47">
        <f>Table_Query_from_Mac10[[#This Row],[UnitPriceFuture]]*Table_Query_from_Mac10[[#This Row],[qtytoShipFuture]]</f>
        <v>293.70999999999998</v>
      </c>
      <c r="T2227" s="47">
        <f>ROUND(Table_Query_from_Mac10[[#This Row],[qty_to_ship]]*(1+Table_Query_from_Mac10[[#This Row],[VolumeIncreasebyType]]),0)</f>
        <v>25</v>
      </c>
      <c r="U2227" s="47">
        <f>Table_Query_from_Mac10[[#This Row],[qtytoShipFuture]]*Table_Query_from_Mac10[[#This Row],[Future-cost]]</f>
        <v>134</v>
      </c>
      <c r="V2227" s="47">
        <f>Table_Query_from_Mac10[[#This Row],[qtytoShipFuture]]-Table_Query_from_Mac10[[#This Row],[qty_to_ship]]</f>
        <v>0</v>
      </c>
      <c r="W2227" s="47">
        <f>Table_Query_from_Mac10[[#This Row],[UnitPriceFuture]]</f>
        <v>11.7484</v>
      </c>
      <c r="X2227" s="47">
        <f>Table_Query_from_Mac10[[#This Row],[Unit Increase]]*Table_Query_from_Mac10[[#This Row],[UnitPriceFuture]]</f>
        <v>0</v>
      </c>
      <c r="Y2227" s="47">
        <f>Table_Query_from_Mac10[[#This Row],[Unit Increase]]*Table_Query_from_Mac10[[#This Row],[Future-cost]]</f>
        <v>0</v>
      </c>
      <c r="Z2227" s="47">
        <f>-(Table_Query_from_Mac10[[#This Row],[Incremental Sales]]+((Table_Query_from_Mac10[[#This Row],[Incremental Sales]]*-(SUM(Summary!$S$8:$S$9)))))*Summary!$S$18</f>
        <v>0</v>
      </c>
      <c r="AA2227" s="47">
        <f>IFERROR(Table_Query_from_Mac10[[#This Row],[Incremental Cost]]/Table_Query_from_Mac10[[#This Row],[Incremental Sales]],0)</f>
        <v>0</v>
      </c>
      <c r="AB2227" s="47">
        <f>IFERROR(Table_Query_from_Mac10[[#This Row],[TotalCostFuture]]/Table_Query_from_Mac10[[#This Row],[totalsalesFuture]],0)</f>
        <v>0.45623233802049645</v>
      </c>
      <c r="AN2227" s="31">
        <v>100</v>
      </c>
      <c r="AO2227">
        <f t="shared" si="68"/>
        <v>25</v>
      </c>
      <c r="AQ2227" s="31">
        <v>36.49</v>
      </c>
      <c r="AR2227">
        <f t="shared" si="69"/>
        <v>12.77</v>
      </c>
    </row>
    <row r="2228" spans="1:44" x14ac:dyDescent="0.25">
      <c r="A2228">
        <v>90226</v>
      </c>
      <c r="B2228">
        <v>2</v>
      </c>
      <c r="C2228" t="s">
        <v>53</v>
      </c>
      <c r="D2228" t="s">
        <v>80</v>
      </c>
      <c r="E2228">
        <v>260</v>
      </c>
      <c r="F2228">
        <v>5.8</v>
      </c>
      <c r="G2228">
        <v>13.5</v>
      </c>
      <c r="H2228" s="1">
        <v>44852</v>
      </c>
      <c r="I2228" s="20">
        <v>8</v>
      </c>
      <c r="J2228" s="47">
        <f>Table_Query_from_Mac10[[#This Row],[unit_price]]-(Table_Query_from_Mac10[[#This Row],[unit_price]]*(Table_Query_from_Mac10[[#This Row],[discount_pct]]/100))</f>
        <v>12.42</v>
      </c>
      <c r="K2228" s="47">
        <f>Table_Query_from_Mac10[[#This Row],[unit_cost]]</f>
        <v>5.8</v>
      </c>
      <c r="L2228" s="47">
        <f>Table_Query_from_Mac10[[#This Row],[Live-cost]]*(1+Table_Query_from_Mac10[[#This Row],[CogsIncreasebyTYPE]])</f>
        <v>5.8</v>
      </c>
      <c r="M2228" s="47">
        <f>Table_Query_from_Mac10[[#This Row],[Live-cost]]*Table_Query_from_Mac10[[#This Row],[qty_to_ship]]</f>
        <v>1508</v>
      </c>
      <c r="N2228" s="47">
        <f>IF(Table_Query_from_Mac10[[#This Row],[item_no]]="KDA",-Table_Query_from_Mac10[[#This Row],[unit_price]],Table_Query_from_Mac10[[#This Row],[Net Unit]]*Table_Query_from_Mac10[[#This Row],[qty_to_ship]])</f>
        <v>3229.2</v>
      </c>
      <c r="O2228" s="47">
        <f>SUMIFS(Summary!C:C,Summary!H:H,Table_Query_from_Mac10[[#This Row],[Juiceoc]])</f>
        <v>0</v>
      </c>
      <c r="P2228" s="47">
        <f>SUMIFS(Summary!D:D,Summary!H:H,Table_Query_from_Mac10[[#This Row],[Juiceoc]])</f>
        <v>0</v>
      </c>
      <c r="Q2228" s="47">
        <f>SUMIFS(Summary!E:E,Summary!H:H,Table_Query_from_Mac10[[#This Row],[Juiceoc]])</f>
        <v>0</v>
      </c>
      <c r="R2228" s="47">
        <f>Table_Query_from_Mac10[[#This Row],[Net Unit]]*(1+Table_Query_from_Mac10[[#This Row],[PriceIncreasebyType]])</f>
        <v>12.42</v>
      </c>
      <c r="S2228" s="47">
        <f>Table_Query_from_Mac10[[#This Row],[UnitPriceFuture]]*Table_Query_from_Mac10[[#This Row],[qtytoShipFuture]]</f>
        <v>3229.2</v>
      </c>
      <c r="T2228" s="47">
        <f>ROUND(Table_Query_from_Mac10[[#This Row],[qty_to_ship]]*(1+Table_Query_from_Mac10[[#This Row],[VolumeIncreasebyType]]),0)</f>
        <v>260</v>
      </c>
      <c r="U2228" s="47">
        <f>Table_Query_from_Mac10[[#This Row],[qtytoShipFuture]]*Table_Query_from_Mac10[[#This Row],[Future-cost]]</f>
        <v>1508</v>
      </c>
      <c r="V2228" s="47">
        <f>Table_Query_from_Mac10[[#This Row],[qtytoShipFuture]]-Table_Query_from_Mac10[[#This Row],[qty_to_ship]]</f>
        <v>0</v>
      </c>
      <c r="W2228" s="47">
        <f>Table_Query_from_Mac10[[#This Row],[UnitPriceFuture]]</f>
        <v>12.42</v>
      </c>
      <c r="X2228" s="47">
        <f>Table_Query_from_Mac10[[#This Row],[Unit Increase]]*Table_Query_from_Mac10[[#This Row],[UnitPriceFuture]]</f>
        <v>0</v>
      </c>
      <c r="Y2228" s="47">
        <f>Table_Query_from_Mac10[[#This Row],[Unit Increase]]*Table_Query_from_Mac10[[#This Row],[Future-cost]]</f>
        <v>0</v>
      </c>
      <c r="Z2228" s="47">
        <f>-(Table_Query_from_Mac10[[#This Row],[Incremental Sales]]+((Table_Query_from_Mac10[[#This Row],[Incremental Sales]]*-(SUM(Summary!$S$8:$S$9)))))*Summary!$S$18</f>
        <v>0</v>
      </c>
      <c r="AA2228" s="47">
        <f>IFERROR(Table_Query_from_Mac10[[#This Row],[Incremental Cost]]/Table_Query_from_Mac10[[#This Row],[Incremental Sales]],0)</f>
        <v>0</v>
      </c>
      <c r="AB2228" s="47">
        <f>IFERROR(Table_Query_from_Mac10[[#This Row],[TotalCostFuture]]/Table_Query_from_Mac10[[#This Row],[totalsalesFuture]],0)</f>
        <v>0.4669887278582931</v>
      </c>
      <c r="AN2228" s="30">
        <v>1040</v>
      </c>
      <c r="AO2228">
        <f t="shared" si="68"/>
        <v>260</v>
      </c>
      <c r="AQ2228" s="30">
        <v>38.57</v>
      </c>
      <c r="AR2228">
        <f t="shared" si="69"/>
        <v>13.5</v>
      </c>
    </row>
    <row r="2229" spans="1:44" x14ac:dyDescent="0.25">
      <c r="A2229">
        <v>90226</v>
      </c>
      <c r="B2229">
        <v>3</v>
      </c>
      <c r="C2229" t="s">
        <v>53</v>
      </c>
      <c r="D2229" t="s">
        <v>80</v>
      </c>
      <c r="E2229">
        <v>16</v>
      </c>
      <c r="F2229">
        <v>6.45</v>
      </c>
      <c r="G2229">
        <v>15.12</v>
      </c>
      <c r="H2229" s="1">
        <v>44852</v>
      </c>
      <c r="I2229" s="20">
        <v>8</v>
      </c>
      <c r="J2229" s="47">
        <f>Table_Query_from_Mac10[[#This Row],[unit_price]]-(Table_Query_from_Mac10[[#This Row],[unit_price]]*(Table_Query_from_Mac10[[#This Row],[discount_pct]]/100))</f>
        <v>13.910399999999999</v>
      </c>
      <c r="K2229" s="47">
        <f>Table_Query_from_Mac10[[#This Row],[unit_cost]]</f>
        <v>6.45</v>
      </c>
      <c r="L2229" s="47">
        <f>Table_Query_from_Mac10[[#This Row],[Live-cost]]*(1+Table_Query_from_Mac10[[#This Row],[CogsIncreasebyTYPE]])</f>
        <v>6.45</v>
      </c>
      <c r="M2229" s="47">
        <f>Table_Query_from_Mac10[[#This Row],[Live-cost]]*Table_Query_from_Mac10[[#This Row],[qty_to_ship]]</f>
        <v>103.2</v>
      </c>
      <c r="N2229" s="47">
        <f>IF(Table_Query_from_Mac10[[#This Row],[item_no]]="KDA",-Table_Query_from_Mac10[[#This Row],[unit_price]],Table_Query_from_Mac10[[#This Row],[Net Unit]]*Table_Query_from_Mac10[[#This Row],[qty_to_ship]])</f>
        <v>222.56639999999999</v>
      </c>
      <c r="O2229" s="47">
        <f>SUMIFS(Summary!C:C,Summary!H:H,Table_Query_from_Mac10[[#This Row],[Juiceoc]])</f>
        <v>0</v>
      </c>
      <c r="P2229" s="47">
        <f>SUMIFS(Summary!D:D,Summary!H:H,Table_Query_from_Mac10[[#This Row],[Juiceoc]])</f>
        <v>0</v>
      </c>
      <c r="Q2229" s="47">
        <f>SUMIFS(Summary!E:E,Summary!H:H,Table_Query_from_Mac10[[#This Row],[Juiceoc]])</f>
        <v>0</v>
      </c>
      <c r="R2229" s="47">
        <f>Table_Query_from_Mac10[[#This Row],[Net Unit]]*(1+Table_Query_from_Mac10[[#This Row],[PriceIncreasebyType]])</f>
        <v>13.910399999999999</v>
      </c>
      <c r="S2229" s="47">
        <f>Table_Query_from_Mac10[[#This Row],[UnitPriceFuture]]*Table_Query_from_Mac10[[#This Row],[qtytoShipFuture]]</f>
        <v>222.56639999999999</v>
      </c>
      <c r="T2229" s="47">
        <f>ROUND(Table_Query_from_Mac10[[#This Row],[qty_to_ship]]*(1+Table_Query_from_Mac10[[#This Row],[VolumeIncreasebyType]]),0)</f>
        <v>16</v>
      </c>
      <c r="U2229" s="47">
        <f>Table_Query_from_Mac10[[#This Row],[qtytoShipFuture]]*Table_Query_from_Mac10[[#This Row],[Future-cost]]</f>
        <v>103.2</v>
      </c>
      <c r="V2229" s="47">
        <f>Table_Query_from_Mac10[[#This Row],[qtytoShipFuture]]-Table_Query_from_Mac10[[#This Row],[qty_to_ship]]</f>
        <v>0</v>
      </c>
      <c r="W2229" s="47">
        <f>Table_Query_from_Mac10[[#This Row],[UnitPriceFuture]]</f>
        <v>13.910399999999999</v>
      </c>
      <c r="X2229" s="47">
        <f>Table_Query_from_Mac10[[#This Row],[Unit Increase]]*Table_Query_from_Mac10[[#This Row],[UnitPriceFuture]]</f>
        <v>0</v>
      </c>
      <c r="Y2229" s="47">
        <f>Table_Query_from_Mac10[[#This Row],[Unit Increase]]*Table_Query_from_Mac10[[#This Row],[Future-cost]]</f>
        <v>0</v>
      </c>
      <c r="Z2229" s="47">
        <f>-(Table_Query_from_Mac10[[#This Row],[Incremental Sales]]+((Table_Query_from_Mac10[[#This Row],[Incremental Sales]]*-(SUM(Summary!$S$8:$S$9)))))*Summary!$S$18</f>
        <v>0</v>
      </c>
      <c r="AA2229" s="47">
        <f>IFERROR(Table_Query_from_Mac10[[#This Row],[Incremental Cost]]/Table_Query_from_Mac10[[#This Row],[Incremental Sales]],0)</f>
        <v>0</v>
      </c>
      <c r="AB2229" s="47">
        <f>IFERROR(Table_Query_from_Mac10[[#This Row],[TotalCostFuture]]/Table_Query_from_Mac10[[#This Row],[totalsalesFuture]],0)</f>
        <v>0.46368184955141478</v>
      </c>
      <c r="AN2229" s="31">
        <v>64</v>
      </c>
      <c r="AO2229">
        <f t="shared" si="68"/>
        <v>16</v>
      </c>
      <c r="AQ2229" s="31">
        <v>43.19</v>
      </c>
      <c r="AR2229">
        <f t="shared" si="69"/>
        <v>15.12</v>
      </c>
    </row>
    <row r="2230" spans="1:44" x14ac:dyDescent="0.25">
      <c r="A2230">
        <v>90226</v>
      </c>
      <c r="B2230">
        <v>4</v>
      </c>
      <c r="C2230" t="s">
        <v>53</v>
      </c>
      <c r="D2230" t="s">
        <v>80</v>
      </c>
      <c r="E2230">
        <v>16</v>
      </c>
      <c r="F2230">
        <v>7.01</v>
      </c>
      <c r="G2230">
        <v>16.5</v>
      </c>
      <c r="H2230" s="1">
        <v>44852</v>
      </c>
      <c r="I2230" s="20">
        <v>8</v>
      </c>
      <c r="J2230" s="47">
        <f>Table_Query_from_Mac10[[#This Row],[unit_price]]-(Table_Query_from_Mac10[[#This Row],[unit_price]]*(Table_Query_from_Mac10[[#This Row],[discount_pct]]/100))</f>
        <v>15.18</v>
      </c>
      <c r="K2230" s="47">
        <f>Table_Query_from_Mac10[[#This Row],[unit_cost]]</f>
        <v>7.01</v>
      </c>
      <c r="L2230" s="47">
        <f>Table_Query_from_Mac10[[#This Row],[Live-cost]]*(1+Table_Query_from_Mac10[[#This Row],[CogsIncreasebyTYPE]])</f>
        <v>7.01</v>
      </c>
      <c r="M2230" s="47">
        <f>Table_Query_from_Mac10[[#This Row],[Live-cost]]*Table_Query_from_Mac10[[#This Row],[qty_to_ship]]</f>
        <v>112.16</v>
      </c>
      <c r="N2230" s="47">
        <f>IF(Table_Query_from_Mac10[[#This Row],[item_no]]="KDA",-Table_Query_from_Mac10[[#This Row],[unit_price]],Table_Query_from_Mac10[[#This Row],[Net Unit]]*Table_Query_from_Mac10[[#This Row],[qty_to_ship]])</f>
        <v>242.88</v>
      </c>
      <c r="O2230" s="47">
        <f>SUMIFS(Summary!C:C,Summary!H:H,Table_Query_from_Mac10[[#This Row],[Juiceoc]])</f>
        <v>0</v>
      </c>
      <c r="P2230" s="47">
        <f>SUMIFS(Summary!D:D,Summary!H:H,Table_Query_from_Mac10[[#This Row],[Juiceoc]])</f>
        <v>0</v>
      </c>
      <c r="Q2230" s="47">
        <f>SUMIFS(Summary!E:E,Summary!H:H,Table_Query_from_Mac10[[#This Row],[Juiceoc]])</f>
        <v>0</v>
      </c>
      <c r="R2230" s="47">
        <f>Table_Query_from_Mac10[[#This Row],[Net Unit]]*(1+Table_Query_from_Mac10[[#This Row],[PriceIncreasebyType]])</f>
        <v>15.18</v>
      </c>
      <c r="S2230" s="47">
        <f>Table_Query_from_Mac10[[#This Row],[UnitPriceFuture]]*Table_Query_from_Mac10[[#This Row],[qtytoShipFuture]]</f>
        <v>242.88</v>
      </c>
      <c r="T2230" s="47">
        <f>ROUND(Table_Query_from_Mac10[[#This Row],[qty_to_ship]]*(1+Table_Query_from_Mac10[[#This Row],[VolumeIncreasebyType]]),0)</f>
        <v>16</v>
      </c>
      <c r="U2230" s="47">
        <f>Table_Query_from_Mac10[[#This Row],[qtytoShipFuture]]*Table_Query_from_Mac10[[#This Row],[Future-cost]]</f>
        <v>112.16</v>
      </c>
      <c r="V2230" s="47">
        <f>Table_Query_from_Mac10[[#This Row],[qtytoShipFuture]]-Table_Query_from_Mac10[[#This Row],[qty_to_ship]]</f>
        <v>0</v>
      </c>
      <c r="W2230" s="47">
        <f>Table_Query_from_Mac10[[#This Row],[UnitPriceFuture]]</f>
        <v>15.18</v>
      </c>
      <c r="X2230" s="47">
        <f>Table_Query_from_Mac10[[#This Row],[Unit Increase]]*Table_Query_from_Mac10[[#This Row],[UnitPriceFuture]]</f>
        <v>0</v>
      </c>
      <c r="Y2230" s="47">
        <f>Table_Query_from_Mac10[[#This Row],[Unit Increase]]*Table_Query_from_Mac10[[#This Row],[Future-cost]]</f>
        <v>0</v>
      </c>
      <c r="Z2230" s="47">
        <f>-(Table_Query_from_Mac10[[#This Row],[Incremental Sales]]+((Table_Query_from_Mac10[[#This Row],[Incremental Sales]]*-(SUM(Summary!$S$8:$S$9)))))*Summary!$S$18</f>
        <v>0</v>
      </c>
      <c r="AA2230" s="47">
        <f>IFERROR(Table_Query_from_Mac10[[#This Row],[Incremental Cost]]/Table_Query_from_Mac10[[#This Row],[Incremental Sales]],0)</f>
        <v>0</v>
      </c>
      <c r="AB2230" s="47">
        <f>IFERROR(Table_Query_from_Mac10[[#This Row],[TotalCostFuture]]/Table_Query_from_Mac10[[#This Row],[totalsalesFuture]],0)</f>
        <v>0.46179183135704877</v>
      </c>
      <c r="AN2230" s="30">
        <v>64</v>
      </c>
      <c r="AO2230">
        <f t="shared" si="68"/>
        <v>16</v>
      </c>
      <c r="AQ2230" s="30">
        <v>47.13</v>
      </c>
      <c r="AR2230">
        <f t="shared" si="69"/>
        <v>16.5</v>
      </c>
    </row>
    <row r="2231" spans="1:44" x14ac:dyDescent="0.25">
      <c r="A2231">
        <v>90226</v>
      </c>
      <c r="B2231">
        <v>5</v>
      </c>
      <c r="C2231" t="s">
        <v>53</v>
      </c>
      <c r="D2231" t="s">
        <v>80</v>
      </c>
      <c r="E2231">
        <v>12</v>
      </c>
      <c r="F2231">
        <v>8.3699999999999992</v>
      </c>
      <c r="G2231">
        <v>19.829999999999998</v>
      </c>
      <c r="H2231" s="1">
        <v>44852</v>
      </c>
      <c r="I2231" s="20">
        <v>8</v>
      </c>
      <c r="J2231" s="47">
        <f>Table_Query_from_Mac10[[#This Row],[unit_price]]-(Table_Query_from_Mac10[[#This Row],[unit_price]]*(Table_Query_from_Mac10[[#This Row],[discount_pct]]/100))</f>
        <v>18.243599999999997</v>
      </c>
      <c r="K2231" s="47">
        <f>Table_Query_from_Mac10[[#This Row],[unit_cost]]</f>
        <v>8.3699999999999992</v>
      </c>
      <c r="L2231" s="47">
        <f>Table_Query_from_Mac10[[#This Row],[Live-cost]]*(1+Table_Query_from_Mac10[[#This Row],[CogsIncreasebyTYPE]])</f>
        <v>8.3699999999999992</v>
      </c>
      <c r="M2231" s="47">
        <f>Table_Query_from_Mac10[[#This Row],[Live-cost]]*Table_Query_from_Mac10[[#This Row],[qty_to_ship]]</f>
        <v>100.44</v>
      </c>
      <c r="N2231" s="47">
        <f>IF(Table_Query_from_Mac10[[#This Row],[item_no]]="KDA",-Table_Query_from_Mac10[[#This Row],[unit_price]],Table_Query_from_Mac10[[#This Row],[Net Unit]]*Table_Query_from_Mac10[[#This Row],[qty_to_ship]])</f>
        <v>218.92319999999995</v>
      </c>
      <c r="O2231" s="47">
        <f>SUMIFS(Summary!C:C,Summary!H:H,Table_Query_from_Mac10[[#This Row],[Juiceoc]])</f>
        <v>0</v>
      </c>
      <c r="P2231" s="47">
        <f>SUMIFS(Summary!D:D,Summary!H:H,Table_Query_from_Mac10[[#This Row],[Juiceoc]])</f>
        <v>0</v>
      </c>
      <c r="Q2231" s="47">
        <f>SUMIFS(Summary!E:E,Summary!H:H,Table_Query_from_Mac10[[#This Row],[Juiceoc]])</f>
        <v>0</v>
      </c>
      <c r="R2231" s="47">
        <f>Table_Query_from_Mac10[[#This Row],[Net Unit]]*(1+Table_Query_from_Mac10[[#This Row],[PriceIncreasebyType]])</f>
        <v>18.243599999999997</v>
      </c>
      <c r="S2231" s="47">
        <f>Table_Query_from_Mac10[[#This Row],[UnitPriceFuture]]*Table_Query_from_Mac10[[#This Row],[qtytoShipFuture]]</f>
        <v>218.92319999999995</v>
      </c>
      <c r="T2231" s="47">
        <f>ROUND(Table_Query_from_Mac10[[#This Row],[qty_to_ship]]*(1+Table_Query_from_Mac10[[#This Row],[VolumeIncreasebyType]]),0)</f>
        <v>12</v>
      </c>
      <c r="U2231" s="47">
        <f>Table_Query_from_Mac10[[#This Row],[qtytoShipFuture]]*Table_Query_from_Mac10[[#This Row],[Future-cost]]</f>
        <v>100.44</v>
      </c>
      <c r="V2231" s="47">
        <f>Table_Query_from_Mac10[[#This Row],[qtytoShipFuture]]-Table_Query_from_Mac10[[#This Row],[qty_to_ship]]</f>
        <v>0</v>
      </c>
      <c r="W2231" s="47">
        <f>Table_Query_from_Mac10[[#This Row],[UnitPriceFuture]]</f>
        <v>18.243599999999997</v>
      </c>
      <c r="X2231" s="47">
        <f>Table_Query_from_Mac10[[#This Row],[Unit Increase]]*Table_Query_from_Mac10[[#This Row],[UnitPriceFuture]]</f>
        <v>0</v>
      </c>
      <c r="Y2231" s="47">
        <f>Table_Query_from_Mac10[[#This Row],[Unit Increase]]*Table_Query_from_Mac10[[#This Row],[Future-cost]]</f>
        <v>0</v>
      </c>
      <c r="Z2231" s="47">
        <f>-(Table_Query_from_Mac10[[#This Row],[Incremental Sales]]+((Table_Query_from_Mac10[[#This Row],[Incremental Sales]]*-(SUM(Summary!$S$8:$S$9)))))*Summary!$S$18</f>
        <v>0</v>
      </c>
      <c r="AA2231" s="47">
        <f>IFERROR(Table_Query_from_Mac10[[#This Row],[Incremental Cost]]/Table_Query_from_Mac10[[#This Row],[Incremental Sales]],0)</f>
        <v>0</v>
      </c>
      <c r="AB2231" s="47">
        <f>IFERROR(Table_Query_from_Mac10[[#This Row],[TotalCostFuture]]/Table_Query_from_Mac10[[#This Row],[totalsalesFuture]],0)</f>
        <v>0.45879102808656197</v>
      </c>
      <c r="AN2231" s="31">
        <v>48</v>
      </c>
      <c r="AO2231">
        <f t="shared" si="68"/>
        <v>12</v>
      </c>
      <c r="AQ2231" s="31">
        <v>56.65</v>
      </c>
      <c r="AR2231">
        <f t="shared" si="69"/>
        <v>19.829999999999998</v>
      </c>
    </row>
    <row r="2232" spans="1:44" x14ac:dyDescent="0.25">
      <c r="A2232">
        <v>90226</v>
      </c>
      <c r="B2232">
        <v>6</v>
      </c>
      <c r="C2232" t="s">
        <v>53</v>
      </c>
      <c r="D2232" t="s">
        <v>80</v>
      </c>
      <c r="E2232">
        <v>9</v>
      </c>
      <c r="F2232">
        <v>9.77</v>
      </c>
      <c r="G2232">
        <v>24.37</v>
      </c>
      <c r="H2232" s="1">
        <v>44852</v>
      </c>
      <c r="I2232" s="20">
        <v>8</v>
      </c>
      <c r="J2232" s="47">
        <f>Table_Query_from_Mac10[[#This Row],[unit_price]]-(Table_Query_from_Mac10[[#This Row],[unit_price]]*(Table_Query_from_Mac10[[#This Row],[discount_pct]]/100))</f>
        <v>22.420400000000001</v>
      </c>
      <c r="K2232" s="47">
        <f>Table_Query_from_Mac10[[#This Row],[unit_cost]]</f>
        <v>9.77</v>
      </c>
      <c r="L2232" s="47">
        <f>Table_Query_from_Mac10[[#This Row],[Live-cost]]*(1+Table_Query_from_Mac10[[#This Row],[CogsIncreasebyTYPE]])</f>
        <v>9.77</v>
      </c>
      <c r="M2232" s="47">
        <f>Table_Query_from_Mac10[[#This Row],[Live-cost]]*Table_Query_from_Mac10[[#This Row],[qty_to_ship]]</f>
        <v>87.929999999999993</v>
      </c>
      <c r="N2232" s="47">
        <f>IF(Table_Query_from_Mac10[[#This Row],[item_no]]="KDA",-Table_Query_from_Mac10[[#This Row],[unit_price]],Table_Query_from_Mac10[[#This Row],[Net Unit]]*Table_Query_from_Mac10[[#This Row],[qty_to_ship]])</f>
        <v>201.78360000000001</v>
      </c>
      <c r="O2232" s="47">
        <f>SUMIFS(Summary!C:C,Summary!H:H,Table_Query_from_Mac10[[#This Row],[Juiceoc]])</f>
        <v>0</v>
      </c>
      <c r="P2232" s="47">
        <f>SUMIFS(Summary!D:D,Summary!H:H,Table_Query_from_Mac10[[#This Row],[Juiceoc]])</f>
        <v>0</v>
      </c>
      <c r="Q2232" s="47">
        <f>SUMIFS(Summary!E:E,Summary!H:H,Table_Query_from_Mac10[[#This Row],[Juiceoc]])</f>
        <v>0</v>
      </c>
      <c r="R2232" s="47">
        <f>Table_Query_from_Mac10[[#This Row],[Net Unit]]*(1+Table_Query_from_Mac10[[#This Row],[PriceIncreasebyType]])</f>
        <v>22.420400000000001</v>
      </c>
      <c r="S2232" s="47">
        <f>Table_Query_from_Mac10[[#This Row],[UnitPriceFuture]]*Table_Query_from_Mac10[[#This Row],[qtytoShipFuture]]</f>
        <v>201.78360000000001</v>
      </c>
      <c r="T2232" s="47">
        <f>ROUND(Table_Query_from_Mac10[[#This Row],[qty_to_ship]]*(1+Table_Query_from_Mac10[[#This Row],[VolumeIncreasebyType]]),0)</f>
        <v>9</v>
      </c>
      <c r="U2232" s="47">
        <f>Table_Query_from_Mac10[[#This Row],[qtytoShipFuture]]*Table_Query_from_Mac10[[#This Row],[Future-cost]]</f>
        <v>87.929999999999993</v>
      </c>
      <c r="V2232" s="47">
        <f>Table_Query_from_Mac10[[#This Row],[qtytoShipFuture]]-Table_Query_from_Mac10[[#This Row],[qty_to_ship]]</f>
        <v>0</v>
      </c>
      <c r="W2232" s="47">
        <f>Table_Query_from_Mac10[[#This Row],[UnitPriceFuture]]</f>
        <v>22.420400000000001</v>
      </c>
      <c r="X2232" s="47">
        <f>Table_Query_from_Mac10[[#This Row],[Unit Increase]]*Table_Query_from_Mac10[[#This Row],[UnitPriceFuture]]</f>
        <v>0</v>
      </c>
      <c r="Y2232" s="47">
        <f>Table_Query_from_Mac10[[#This Row],[Unit Increase]]*Table_Query_from_Mac10[[#This Row],[Future-cost]]</f>
        <v>0</v>
      </c>
      <c r="Z2232" s="47">
        <f>-(Table_Query_from_Mac10[[#This Row],[Incremental Sales]]+((Table_Query_from_Mac10[[#This Row],[Incremental Sales]]*-(SUM(Summary!$S$8:$S$9)))))*Summary!$S$18</f>
        <v>0</v>
      </c>
      <c r="AA2232" s="47">
        <f>IFERROR(Table_Query_from_Mac10[[#This Row],[Incremental Cost]]/Table_Query_from_Mac10[[#This Row],[Incremental Sales]],0)</f>
        <v>0</v>
      </c>
      <c r="AB2232" s="47">
        <f>IFERROR(Table_Query_from_Mac10[[#This Row],[TotalCostFuture]]/Table_Query_from_Mac10[[#This Row],[totalsalesFuture]],0)</f>
        <v>0.43576385791511296</v>
      </c>
      <c r="AN2232" s="30">
        <v>36</v>
      </c>
      <c r="AO2232">
        <f t="shared" si="68"/>
        <v>9</v>
      </c>
      <c r="AQ2232" s="30">
        <v>69.64</v>
      </c>
      <c r="AR2232">
        <f t="shared" si="69"/>
        <v>24.37</v>
      </c>
    </row>
    <row r="2233" spans="1:44" x14ac:dyDescent="0.25">
      <c r="A2233">
        <v>90226</v>
      </c>
      <c r="B2233">
        <v>7</v>
      </c>
      <c r="C2233" t="s">
        <v>53</v>
      </c>
      <c r="D2233" t="s">
        <v>80</v>
      </c>
      <c r="E2233">
        <v>36</v>
      </c>
      <c r="F2233">
        <v>11.16</v>
      </c>
      <c r="G2233">
        <v>28.11</v>
      </c>
      <c r="H2233" s="1">
        <v>44852</v>
      </c>
      <c r="I2233" s="20">
        <v>8</v>
      </c>
      <c r="J2233" s="47">
        <f>Table_Query_from_Mac10[[#This Row],[unit_price]]-(Table_Query_from_Mac10[[#This Row],[unit_price]]*(Table_Query_from_Mac10[[#This Row],[discount_pct]]/100))</f>
        <v>25.8612</v>
      </c>
      <c r="K2233" s="47">
        <f>Table_Query_from_Mac10[[#This Row],[unit_cost]]</f>
        <v>11.16</v>
      </c>
      <c r="L2233" s="47">
        <f>Table_Query_from_Mac10[[#This Row],[Live-cost]]*(1+Table_Query_from_Mac10[[#This Row],[CogsIncreasebyTYPE]])</f>
        <v>11.16</v>
      </c>
      <c r="M2233" s="47">
        <f>Table_Query_from_Mac10[[#This Row],[Live-cost]]*Table_Query_from_Mac10[[#This Row],[qty_to_ship]]</f>
        <v>401.76</v>
      </c>
      <c r="N2233" s="47">
        <f>IF(Table_Query_from_Mac10[[#This Row],[item_no]]="KDA",-Table_Query_from_Mac10[[#This Row],[unit_price]],Table_Query_from_Mac10[[#This Row],[Net Unit]]*Table_Query_from_Mac10[[#This Row],[qty_to_ship]])</f>
        <v>931.00319999999999</v>
      </c>
      <c r="O2233" s="47">
        <f>SUMIFS(Summary!C:C,Summary!H:H,Table_Query_from_Mac10[[#This Row],[Juiceoc]])</f>
        <v>0</v>
      </c>
      <c r="P2233" s="47">
        <f>SUMIFS(Summary!D:D,Summary!H:H,Table_Query_from_Mac10[[#This Row],[Juiceoc]])</f>
        <v>0</v>
      </c>
      <c r="Q2233" s="47">
        <f>SUMIFS(Summary!E:E,Summary!H:H,Table_Query_from_Mac10[[#This Row],[Juiceoc]])</f>
        <v>0</v>
      </c>
      <c r="R2233" s="47">
        <f>Table_Query_from_Mac10[[#This Row],[Net Unit]]*(1+Table_Query_from_Mac10[[#This Row],[PriceIncreasebyType]])</f>
        <v>25.8612</v>
      </c>
      <c r="S2233" s="47">
        <f>Table_Query_from_Mac10[[#This Row],[UnitPriceFuture]]*Table_Query_from_Mac10[[#This Row],[qtytoShipFuture]]</f>
        <v>931.00319999999999</v>
      </c>
      <c r="T2233" s="47">
        <f>ROUND(Table_Query_from_Mac10[[#This Row],[qty_to_ship]]*(1+Table_Query_from_Mac10[[#This Row],[VolumeIncreasebyType]]),0)</f>
        <v>36</v>
      </c>
      <c r="U2233" s="47">
        <f>Table_Query_from_Mac10[[#This Row],[qtytoShipFuture]]*Table_Query_from_Mac10[[#This Row],[Future-cost]]</f>
        <v>401.76</v>
      </c>
      <c r="V2233" s="47">
        <f>Table_Query_from_Mac10[[#This Row],[qtytoShipFuture]]-Table_Query_from_Mac10[[#This Row],[qty_to_ship]]</f>
        <v>0</v>
      </c>
      <c r="W2233" s="47">
        <f>Table_Query_from_Mac10[[#This Row],[UnitPriceFuture]]</f>
        <v>25.8612</v>
      </c>
      <c r="X2233" s="47">
        <f>Table_Query_from_Mac10[[#This Row],[Unit Increase]]*Table_Query_from_Mac10[[#This Row],[UnitPriceFuture]]</f>
        <v>0</v>
      </c>
      <c r="Y2233" s="47">
        <f>Table_Query_from_Mac10[[#This Row],[Unit Increase]]*Table_Query_from_Mac10[[#This Row],[Future-cost]]</f>
        <v>0</v>
      </c>
      <c r="Z2233" s="47">
        <f>-(Table_Query_from_Mac10[[#This Row],[Incremental Sales]]+((Table_Query_from_Mac10[[#This Row],[Incremental Sales]]*-(SUM(Summary!$S$8:$S$9)))))*Summary!$S$18</f>
        <v>0</v>
      </c>
      <c r="AA2233" s="47">
        <f>IFERROR(Table_Query_from_Mac10[[#This Row],[Incremental Cost]]/Table_Query_from_Mac10[[#This Row],[Incremental Sales]],0)</f>
        <v>0</v>
      </c>
      <c r="AB2233" s="47">
        <f>IFERROR(Table_Query_from_Mac10[[#This Row],[TotalCostFuture]]/Table_Query_from_Mac10[[#This Row],[totalsalesFuture]],0)</f>
        <v>0.43153449955918516</v>
      </c>
      <c r="AN2233" s="31">
        <v>144</v>
      </c>
      <c r="AO2233">
        <f t="shared" si="68"/>
        <v>36</v>
      </c>
      <c r="AQ2233" s="31">
        <v>80.3</v>
      </c>
      <c r="AR2233">
        <f t="shared" si="69"/>
        <v>28.11</v>
      </c>
    </row>
    <row r="2234" spans="1:44" x14ac:dyDescent="0.25">
      <c r="A2234">
        <v>90227</v>
      </c>
      <c r="B2234">
        <v>1</v>
      </c>
      <c r="C2234" t="s">
        <v>55</v>
      </c>
      <c r="D2234" t="s">
        <v>81</v>
      </c>
      <c r="E2234">
        <v>6</v>
      </c>
      <c r="F2234">
        <v>11.84</v>
      </c>
      <c r="G2234">
        <v>30.48</v>
      </c>
      <c r="H2234" s="1">
        <v>44858</v>
      </c>
      <c r="I2234" s="20">
        <v>0</v>
      </c>
      <c r="J2234" s="47">
        <f>Table_Query_from_Mac10[[#This Row],[unit_price]]-(Table_Query_from_Mac10[[#This Row],[unit_price]]*(Table_Query_from_Mac10[[#This Row],[discount_pct]]/100))</f>
        <v>30.48</v>
      </c>
      <c r="K2234" s="47">
        <f>Table_Query_from_Mac10[[#This Row],[unit_cost]]</f>
        <v>11.84</v>
      </c>
      <c r="L2234" s="47">
        <f>Table_Query_from_Mac10[[#This Row],[Live-cost]]*(1+Table_Query_from_Mac10[[#This Row],[CogsIncreasebyTYPE]])</f>
        <v>11.84</v>
      </c>
      <c r="M2234" s="47">
        <f>Table_Query_from_Mac10[[#This Row],[Live-cost]]*Table_Query_from_Mac10[[#This Row],[qty_to_ship]]</f>
        <v>71.039999999999992</v>
      </c>
      <c r="N2234" s="47">
        <f>IF(Table_Query_from_Mac10[[#This Row],[item_no]]="KDA",-Table_Query_from_Mac10[[#This Row],[unit_price]],Table_Query_from_Mac10[[#This Row],[Net Unit]]*Table_Query_from_Mac10[[#This Row],[qty_to_ship]])</f>
        <v>182.88</v>
      </c>
      <c r="O2234" s="47">
        <f>SUMIFS(Summary!C:C,Summary!H:H,Table_Query_from_Mac10[[#This Row],[Juiceoc]])</f>
        <v>0</v>
      </c>
      <c r="P2234" s="47">
        <f>SUMIFS(Summary!D:D,Summary!H:H,Table_Query_from_Mac10[[#This Row],[Juiceoc]])</f>
        <v>0</v>
      </c>
      <c r="Q2234" s="47">
        <f>SUMIFS(Summary!E:E,Summary!H:H,Table_Query_from_Mac10[[#This Row],[Juiceoc]])</f>
        <v>0</v>
      </c>
      <c r="R2234" s="47">
        <f>Table_Query_from_Mac10[[#This Row],[Net Unit]]*(1+Table_Query_from_Mac10[[#This Row],[PriceIncreasebyType]])</f>
        <v>30.48</v>
      </c>
      <c r="S2234" s="47">
        <f>Table_Query_from_Mac10[[#This Row],[UnitPriceFuture]]*Table_Query_from_Mac10[[#This Row],[qtytoShipFuture]]</f>
        <v>182.88</v>
      </c>
      <c r="T2234" s="47">
        <f>ROUND(Table_Query_from_Mac10[[#This Row],[qty_to_ship]]*(1+Table_Query_from_Mac10[[#This Row],[VolumeIncreasebyType]]),0)</f>
        <v>6</v>
      </c>
      <c r="U2234" s="47">
        <f>Table_Query_from_Mac10[[#This Row],[qtytoShipFuture]]*Table_Query_from_Mac10[[#This Row],[Future-cost]]</f>
        <v>71.039999999999992</v>
      </c>
      <c r="V2234" s="47">
        <f>Table_Query_from_Mac10[[#This Row],[qtytoShipFuture]]-Table_Query_from_Mac10[[#This Row],[qty_to_ship]]</f>
        <v>0</v>
      </c>
      <c r="W2234" s="47">
        <f>Table_Query_from_Mac10[[#This Row],[UnitPriceFuture]]</f>
        <v>30.48</v>
      </c>
      <c r="X2234" s="47">
        <f>Table_Query_from_Mac10[[#This Row],[Unit Increase]]*Table_Query_from_Mac10[[#This Row],[UnitPriceFuture]]</f>
        <v>0</v>
      </c>
      <c r="Y2234" s="47">
        <f>Table_Query_from_Mac10[[#This Row],[Unit Increase]]*Table_Query_from_Mac10[[#This Row],[Future-cost]]</f>
        <v>0</v>
      </c>
      <c r="Z2234" s="47">
        <f>-(Table_Query_from_Mac10[[#This Row],[Incremental Sales]]+((Table_Query_from_Mac10[[#This Row],[Incremental Sales]]*-(SUM(Summary!$S$8:$S$9)))))*Summary!$S$18</f>
        <v>0</v>
      </c>
      <c r="AA2234" s="47">
        <f>IFERROR(Table_Query_from_Mac10[[#This Row],[Incremental Cost]]/Table_Query_from_Mac10[[#This Row],[Incremental Sales]],0)</f>
        <v>0</v>
      </c>
      <c r="AB2234" s="47">
        <f>IFERROR(Table_Query_from_Mac10[[#This Row],[TotalCostFuture]]/Table_Query_from_Mac10[[#This Row],[totalsalesFuture]],0)</f>
        <v>0.38845144356955374</v>
      </c>
      <c r="AN2234" s="30">
        <v>24</v>
      </c>
      <c r="AO2234">
        <f t="shared" si="68"/>
        <v>6</v>
      </c>
      <c r="AQ2234" s="30">
        <v>87.09</v>
      </c>
      <c r="AR2234">
        <f t="shared" si="69"/>
        <v>30.48</v>
      </c>
    </row>
    <row r="2235" spans="1:44" x14ac:dyDescent="0.25">
      <c r="A2235">
        <v>90227</v>
      </c>
      <c r="B2235">
        <v>3</v>
      </c>
      <c r="C2235" t="s">
        <v>55</v>
      </c>
      <c r="D2235" t="s">
        <v>81</v>
      </c>
      <c r="E2235">
        <v>10</v>
      </c>
      <c r="F2235">
        <v>5.31</v>
      </c>
      <c r="G2235">
        <v>12.95</v>
      </c>
      <c r="H2235" s="1">
        <v>44858</v>
      </c>
      <c r="I2235" s="20">
        <v>0</v>
      </c>
      <c r="J2235" s="47">
        <f>Table_Query_from_Mac10[[#This Row],[unit_price]]-(Table_Query_from_Mac10[[#This Row],[unit_price]]*(Table_Query_from_Mac10[[#This Row],[discount_pct]]/100))</f>
        <v>12.95</v>
      </c>
      <c r="K2235" s="47">
        <f>Table_Query_from_Mac10[[#This Row],[unit_cost]]</f>
        <v>5.31</v>
      </c>
      <c r="L2235" s="47">
        <f>Table_Query_from_Mac10[[#This Row],[Live-cost]]*(1+Table_Query_from_Mac10[[#This Row],[CogsIncreasebyTYPE]])</f>
        <v>5.31</v>
      </c>
      <c r="M2235" s="47">
        <f>Table_Query_from_Mac10[[#This Row],[Live-cost]]*Table_Query_from_Mac10[[#This Row],[qty_to_ship]]</f>
        <v>53.099999999999994</v>
      </c>
      <c r="N2235" s="47">
        <f>IF(Table_Query_from_Mac10[[#This Row],[item_no]]="KDA",-Table_Query_from_Mac10[[#This Row],[unit_price]],Table_Query_from_Mac10[[#This Row],[Net Unit]]*Table_Query_from_Mac10[[#This Row],[qty_to_ship]])</f>
        <v>129.5</v>
      </c>
      <c r="O2235" s="47">
        <f>SUMIFS(Summary!C:C,Summary!H:H,Table_Query_from_Mac10[[#This Row],[Juiceoc]])</f>
        <v>0</v>
      </c>
      <c r="P2235" s="47">
        <f>SUMIFS(Summary!D:D,Summary!H:H,Table_Query_from_Mac10[[#This Row],[Juiceoc]])</f>
        <v>0</v>
      </c>
      <c r="Q2235" s="47">
        <f>SUMIFS(Summary!E:E,Summary!H:H,Table_Query_from_Mac10[[#This Row],[Juiceoc]])</f>
        <v>0</v>
      </c>
      <c r="R2235" s="47">
        <f>Table_Query_from_Mac10[[#This Row],[Net Unit]]*(1+Table_Query_from_Mac10[[#This Row],[PriceIncreasebyType]])</f>
        <v>12.95</v>
      </c>
      <c r="S2235" s="47">
        <f>Table_Query_from_Mac10[[#This Row],[UnitPriceFuture]]*Table_Query_from_Mac10[[#This Row],[qtytoShipFuture]]</f>
        <v>129.5</v>
      </c>
      <c r="T2235" s="47">
        <f>ROUND(Table_Query_from_Mac10[[#This Row],[qty_to_ship]]*(1+Table_Query_from_Mac10[[#This Row],[VolumeIncreasebyType]]),0)</f>
        <v>10</v>
      </c>
      <c r="U2235" s="47">
        <f>Table_Query_from_Mac10[[#This Row],[qtytoShipFuture]]*Table_Query_from_Mac10[[#This Row],[Future-cost]]</f>
        <v>53.099999999999994</v>
      </c>
      <c r="V2235" s="47">
        <f>Table_Query_from_Mac10[[#This Row],[qtytoShipFuture]]-Table_Query_from_Mac10[[#This Row],[qty_to_ship]]</f>
        <v>0</v>
      </c>
      <c r="W2235" s="47">
        <f>Table_Query_from_Mac10[[#This Row],[UnitPriceFuture]]</f>
        <v>12.95</v>
      </c>
      <c r="X2235" s="47">
        <f>Table_Query_from_Mac10[[#This Row],[Unit Increase]]*Table_Query_from_Mac10[[#This Row],[UnitPriceFuture]]</f>
        <v>0</v>
      </c>
      <c r="Y2235" s="47">
        <f>Table_Query_from_Mac10[[#This Row],[Unit Increase]]*Table_Query_from_Mac10[[#This Row],[Future-cost]]</f>
        <v>0</v>
      </c>
      <c r="Z2235" s="47">
        <f>-(Table_Query_from_Mac10[[#This Row],[Incremental Sales]]+((Table_Query_from_Mac10[[#This Row],[Incremental Sales]]*-(SUM(Summary!$S$8:$S$9)))))*Summary!$S$18</f>
        <v>0</v>
      </c>
      <c r="AA2235" s="47">
        <f>IFERROR(Table_Query_from_Mac10[[#This Row],[Incremental Cost]]/Table_Query_from_Mac10[[#This Row],[Incremental Sales]],0)</f>
        <v>0</v>
      </c>
      <c r="AB2235" s="47">
        <f>IFERROR(Table_Query_from_Mac10[[#This Row],[TotalCostFuture]]/Table_Query_from_Mac10[[#This Row],[totalsalesFuture]],0)</f>
        <v>0.41003861003860997</v>
      </c>
      <c r="AN2235" s="31">
        <v>40</v>
      </c>
      <c r="AO2235">
        <f t="shared" si="68"/>
        <v>10</v>
      </c>
      <c r="AQ2235" s="31">
        <v>37</v>
      </c>
      <c r="AR2235">
        <f t="shared" si="69"/>
        <v>12.95</v>
      </c>
    </row>
    <row r="2236" spans="1:44" x14ac:dyDescent="0.25">
      <c r="A2236">
        <v>90227</v>
      </c>
      <c r="B2236">
        <v>4</v>
      </c>
      <c r="C2236" t="s">
        <v>55</v>
      </c>
      <c r="D2236" t="s">
        <v>81</v>
      </c>
      <c r="E2236">
        <v>8</v>
      </c>
      <c r="F2236">
        <v>5.81</v>
      </c>
      <c r="G2236">
        <v>14.04</v>
      </c>
      <c r="H2236" s="1">
        <v>44858</v>
      </c>
      <c r="I2236" s="20">
        <v>0</v>
      </c>
      <c r="J2236" s="47">
        <f>Table_Query_from_Mac10[[#This Row],[unit_price]]-(Table_Query_from_Mac10[[#This Row],[unit_price]]*(Table_Query_from_Mac10[[#This Row],[discount_pct]]/100))</f>
        <v>14.04</v>
      </c>
      <c r="K2236" s="47">
        <f>Table_Query_from_Mac10[[#This Row],[unit_cost]]</f>
        <v>5.81</v>
      </c>
      <c r="L2236" s="47">
        <f>Table_Query_from_Mac10[[#This Row],[Live-cost]]*(1+Table_Query_from_Mac10[[#This Row],[CogsIncreasebyTYPE]])</f>
        <v>5.81</v>
      </c>
      <c r="M2236" s="47">
        <f>Table_Query_from_Mac10[[#This Row],[Live-cost]]*Table_Query_from_Mac10[[#This Row],[qty_to_ship]]</f>
        <v>46.48</v>
      </c>
      <c r="N2236" s="47">
        <f>IF(Table_Query_from_Mac10[[#This Row],[item_no]]="KDA",-Table_Query_from_Mac10[[#This Row],[unit_price]],Table_Query_from_Mac10[[#This Row],[Net Unit]]*Table_Query_from_Mac10[[#This Row],[qty_to_ship]])</f>
        <v>112.32</v>
      </c>
      <c r="O2236" s="47">
        <f>SUMIFS(Summary!C:C,Summary!H:H,Table_Query_from_Mac10[[#This Row],[Juiceoc]])</f>
        <v>0</v>
      </c>
      <c r="P2236" s="47">
        <f>SUMIFS(Summary!D:D,Summary!H:H,Table_Query_from_Mac10[[#This Row],[Juiceoc]])</f>
        <v>0</v>
      </c>
      <c r="Q2236" s="47">
        <f>SUMIFS(Summary!E:E,Summary!H:H,Table_Query_from_Mac10[[#This Row],[Juiceoc]])</f>
        <v>0</v>
      </c>
      <c r="R2236" s="47">
        <f>Table_Query_from_Mac10[[#This Row],[Net Unit]]*(1+Table_Query_from_Mac10[[#This Row],[PriceIncreasebyType]])</f>
        <v>14.04</v>
      </c>
      <c r="S2236" s="47">
        <f>Table_Query_from_Mac10[[#This Row],[UnitPriceFuture]]*Table_Query_from_Mac10[[#This Row],[qtytoShipFuture]]</f>
        <v>112.32</v>
      </c>
      <c r="T2236" s="47">
        <f>ROUND(Table_Query_from_Mac10[[#This Row],[qty_to_ship]]*(1+Table_Query_from_Mac10[[#This Row],[VolumeIncreasebyType]]),0)</f>
        <v>8</v>
      </c>
      <c r="U2236" s="47">
        <f>Table_Query_from_Mac10[[#This Row],[qtytoShipFuture]]*Table_Query_from_Mac10[[#This Row],[Future-cost]]</f>
        <v>46.48</v>
      </c>
      <c r="V2236" s="47">
        <f>Table_Query_from_Mac10[[#This Row],[qtytoShipFuture]]-Table_Query_from_Mac10[[#This Row],[qty_to_ship]]</f>
        <v>0</v>
      </c>
      <c r="W2236" s="47">
        <f>Table_Query_from_Mac10[[#This Row],[UnitPriceFuture]]</f>
        <v>14.04</v>
      </c>
      <c r="X2236" s="47">
        <f>Table_Query_from_Mac10[[#This Row],[Unit Increase]]*Table_Query_from_Mac10[[#This Row],[UnitPriceFuture]]</f>
        <v>0</v>
      </c>
      <c r="Y2236" s="47">
        <f>Table_Query_from_Mac10[[#This Row],[Unit Increase]]*Table_Query_from_Mac10[[#This Row],[Future-cost]]</f>
        <v>0</v>
      </c>
      <c r="Z2236" s="47">
        <f>-(Table_Query_from_Mac10[[#This Row],[Incremental Sales]]+((Table_Query_from_Mac10[[#This Row],[Incremental Sales]]*-(SUM(Summary!$S$8:$S$9)))))*Summary!$S$18</f>
        <v>0</v>
      </c>
      <c r="AA2236" s="47">
        <f>IFERROR(Table_Query_from_Mac10[[#This Row],[Incremental Cost]]/Table_Query_from_Mac10[[#This Row],[Incremental Sales]],0)</f>
        <v>0</v>
      </c>
      <c r="AB2236" s="47">
        <f>IFERROR(Table_Query_from_Mac10[[#This Row],[TotalCostFuture]]/Table_Query_from_Mac10[[#This Row],[totalsalesFuture]],0)</f>
        <v>0.41381766381766383</v>
      </c>
      <c r="AN2236" s="30">
        <v>32</v>
      </c>
      <c r="AO2236">
        <f t="shared" si="68"/>
        <v>8</v>
      </c>
      <c r="AQ2236" s="30">
        <v>40.119999999999997</v>
      </c>
      <c r="AR2236">
        <f t="shared" si="69"/>
        <v>14.04</v>
      </c>
    </row>
    <row r="2237" spans="1:44" x14ac:dyDescent="0.25">
      <c r="A2237">
        <v>90227</v>
      </c>
      <c r="B2237">
        <v>5</v>
      </c>
      <c r="C2237" t="s">
        <v>55</v>
      </c>
      <c r="D2237" t="s">
        <v>81</v>
      </c>
      <c r="E2237">
        <v>9</v>
      </c>
      <c r="F2237">
        <v>10.09</v>
      </c>
      <c r="G2237">
        <v>27.39</v>
      </c>
      <c r="H2237" s="1">
        <v>44858</v>
      </c>
      <c r="I2237" s="20">
        <v>0</v>
      </c>
      <c r="J2237" s="47">
        <f>Table_Query_from_Mac10[[#This Row],[unit_price]]-(Table_Query_from_Mac10[[#This Row],[unit_price]]*(Table_Query_from_Mac10[[#This Row],[discount_pct]]/100))</f>
        <v>27.39</v>
      </c>
      <c r="K2237" s="47">
        <f>Table_Query_from_Mac10[[#This Row],[unit_cost]]</f>
        <v>10.09</v>
      </c>
      <c r="L2237" s="47">
        <f>Table_Query_from_Mac10[[#This Row],[Live-cost]]*(1+Table_Query_from_Mac10[[#This Row],[CogsIncreasebyTYPE]])</f>
        <v>10.09</v>
      </c>
      <c r="M2237" s="47">
        <f>Table_Query_from_Mac10[[#This Row],[Live-cost]]*Table_Query_from_Mac10[[#This Row],[qty_to_ship]]</f>
        <v>90.81</v>
      </c>
      <c r="N2237" s="47">
        <f>IF(Table_Query_from_Mac10[[#This Row],[item_no]]="KDA",-Table_Query_from_Mac10[[#This Row],[unit_price]],Table_Query_from_Mac10[[#This Row],[Net Unit]]*Table_Query_from_Mac10[[#This Row],[qty_to_ship]])</f>
        <v>246.51</v>
      </c>
      <c r="O2237" s="47">
        <f>SUMIFS(Summary!C:C,Summary!H:H,Table_Query_from_Mac10[[#This Row],[Juiceoc]])</f>
        <v>0</v>
      </c>
      <c r="P2237" s="47">
        <f>SUMIFS(Summary!D:D,Summary!H:H,Table_Query_from_Mac10[[#This Row],[Juiceoc]])</f>
        <v>0</v>
      </c>
      <c r="Q2237" s="47">
        <f>SUMIFS(Summary!E:E,Summary!H:H,Table_Query_from_Mac10[[#This Row],[Juiceoc]])</f>
        <v>0</v>
      </c>
      <c r="R2237" s="47">
        <f>Table_Query_from_Mac10[[#This Row],[Net Unit]]*(1+Table_Query_from_Mac10[[#This Row],[PriceIncreasebyType]])</f>
        <v>27.39</v>
      </c>
      <c r="S2237" s="47">
        <f>Table_Query_from_Mac10[[#This Row],[UnitPriceFuture]]*Table_Query_from_Mac10[[#This Row],[qtytoShipFuture]]</f>
        <v>246.51</v>
      </c>
      <c r="T2237" s="47">
        <f>ROUND(Table_Query_from_Mac10[[#This Row],[qty_to_ship]]*(1+Table_Query_from_Mac10[[#This Row],[VolumeIncreasebyType]]),0)</f>
        <v>9</v>
      </c>
      <c r="U2237" s="47">
        <f>Table_Query_from_Mac10[[#This Row],[qtytoShipFuture]]*Table_Query_from_Mac10[[#This Row],[Future-cost]]</f>
        <v>90.81</v>
      </c>
      <c r="V2237" s="47">
        <f>Table_Query_from_Mac10[[#This Row],[qtytoShipFuture]]-Table_Query_from_Mac10[[#This Row],[qty_to_ship]]</f>
        <v>0</v>
      </c>
      <c r="W2237" s="47">
        <f>Table_Query_from_Mac10[[#This Row],[UnitPriceFuture]]</f>
        <v>27.39</v>
      </c>
      <c r="X2237" s="47">
        <f>Table_Query_from_Mac10[[#This Row],[Unit Increase]]*Table_Query_from_Mac10[[#This Row],[UnitPriceFuture]]</f>
        <v>0</v>
      </c>
      <c r="Y2237" s="47">
        <f>Table_Query_from_Mac10[[#This Row],[Unit Increase]]*Table_Query_from_Mac10[[#This Row],[Future-cost]]</f>
        <v>0</v>
      </c>
      <c r="Z2237" s="47">
        <f>-(Table_Query_from_Mac10[[#This Row],[Incremental Sales]]+((Table_Query_from_Mac10[[#This Row],[Incremental Sales]]*-(SUM(Summary!$S$8:$S$9)))))*Summary!$S$18</f>
        <v>0</v>
      </c>
      <c r="AA2237" s="47">
        <f>IFERROR(Table_Query_from_Mac10[[#This Row],[Incremental Cost]]/Table_Query_from_Mac10[[#This Row],[Incremental Sales]],0)</f>
        <v>0</v>
      </c>
      <c r="AB2237" s="47">
        <f>IFERROR(Table_Query_from_Mac10[[#This Row],[TotalCostFuture]]/Table_Query_from_Mac10[[#This Row],[totalsalesFuture]],0)</f>
        <v>0.3683826213946696</v>
      </c>
      <c r="AN2237" s="31">
        <v>36</v>
      </c>
      <c r="AO2237">
        <f t="shared" si="68"/>
        <v>9</v>
      </c>
      <c r="AQ2237" s="31">
        <v>78.25</v>
      </c>
      <c r="AR2237">
        <f t="shared" si="69"/>
        <v>27.39</v>
      </c>
    </row>
    <row r="2238" spans="1:44" x14ac:dyDescent="0.25">
      <c r="A2238">
        <v>90227</v>
      </c>
      <c r="B2238">
        <v>6</v>
      </c>
      <c r="C2238" t="s">
        <v>55</v>
      </c>
      <c r="D2238" t="s">
        <v>81</v>
      </c>
      <c r="E2238">
        <v>6</v>
      </c>
      <c r="F2238">
        <v>11.51</v>
      </c>
      <c r="G2238">
        <v>30.88</v>
      </c>
      <c r="H2238" s="1">
        <v>44858</v>
      </c>
      <c r="I2238" s="20">
        <v>0</v>
      </c>
      <c r="J2238" s="47">
        <f>Table_Query_from_Mac10[[#This Row],[unit_price]]-(Table_Query_from_Mac10[[#This Row],[unit_price]]*(Table_Query_from_Mac10[[#This Row],[discount_pct]]/100))</f>
        <v>30.88</v>
      </c>
      <c r="K2238" s="47">
        <f>Table_Query_from_Mac10[[#This Row],[unit_cost]]</f>
        <v>11.51</v>
      </c>
      <c r="L2238" s="47">
        <f>Table_Query_from_Mac10[[#This Row],[Live-cost]]*(1+Table_Query_from_Mac10[[#This Row],[CogsIncreasebyTYPE]])</f>
        <v>11.51</v>
      </c>
      <c r="M2238" s="47">
        <f>Table_Query_from_Mac10[[#This Row],[Live-cost]]*Table_Query_from_Mac10[[#This Row],[qty_to_ship]]</f>
        <v>69.06</v>
      </c>
      <c r="N2238" s="47">
        <f>IF(Table_Query_from_Mac10[[#This Row],[item_no]]="KDA",-Table_Query_from_Mac10[[#This Row],[unit_price]],Table_Query_from_Mac10[[#This Row],[Net Unit]]*Table_Query_from_Mac10[[#This Row],[qty_to_ship]])</f>
        <v>185.28</v>
      </c>
      <c r="O2238" s="47">
        <f>SUMIFS(Summary!C:C,Summary!H:H,Table_Query_from_Mac10[[#This Row],[Juiceoc]])</f>
        <v>0</v>
      </c>
      <c r="P2238" s="47">
        <f>SUMIFS(Summary!D:D,Summary!H:H,Table_Query_from_Mac10[[#This Row],[Juiceoc]])</f>
        <v>0</v>
      </c>
      <c r="Q2238" s="47">
        <f>SUMIFS(Summary!E:E,Summary!H:H,Table_Query_from_Mac10[[#This Row],[Juiceoc]])</f>
        <v>0</v>
      </c>
      <c r="R2238" s="47">
        <f>Table_Query_from_Mac10[[#This Row],[Net Unit]]*(1+Table_Query_from_Mac10[[#This Row],[PriceIncreasebyType]])</f>
        <v>30.88</v>
      </c>
      <c r="S2238" s="47">
        <f>Table_Query_from_Mac10[[#This Row],[UnitPriceFuture]]*Table_Query_from_Mac10[[#This Row],[qtytoShipFuture]]</f>
        <v>185.28</v>
      </c>
      <c r="T2238" s="47">
        <f>ROUND(Table_Query_from_Mac10[[#This Row],[qty_to_ship]]*(1+Table_Query_from_Mac10[[#This Row],[VolumeIncreasebyType]]),0)</f>
        <v>6</v>
      </c>
      <c r="U2238" s="47">
        <f>Table_Query_from_Mac10[[#This Row],[qtytoShipFuture]]*Table_Query_from_Mac10[[#This Row],[Future-cost]]</f>
        <v>69.06</v>
      </c>
      <c r="V2238" s="47">
        <f>Table_Query_from_Mac10[[#This Row],[qtytoShipFuture]]-Table_Query_from_Mac10[[#This Row],[qty_to_ship]]</f>
        <v>0</v>
      </c>
      <c r="W2238" s="47">
        <f>Table_Query_from_Mac10[[#This Row],[UnitPriceFuture]]</f>
        <v>30.88</v>
      </c>
      <c r="X2238" s="47">
        <f>Table_Query_from_Mac10[[#This Row],[Unit Increase]]*Table_Query_from_Mac10[[#This Row],[UnitPriceFuture]]</f>
        <v>0</v>
      </c>
      <c r="Y2238" s="47">
        <f>Table_Query_from_Mac10[[#This Row],[Unit Increase]]*Table_Query_from_Mac10[[#This Row],[Future-cost]]</f>
        <v>0</v>
      </c>
      <c r="Z2238" s="47">
        <f>-(Table_Query_from_Mac10[[#This Row],[Incremental Sales]]+((Table_Query_from_Mac10[[#This Row],[Incremental Sales]]*-(SUM(Summary!$S$8:$S$9)))))*Summary!$S$18</f>
        <v>0</v>
      </c>
      <c r="AA2238" s="47">
        <f>IFERROR(Table_Query_from_Mac10[[#This Row],[Incremental Cost]]/Table_Query_from_Mac10[[#This Row],[Incremental Sales]],0)</f>
        <v>0</v>
      </c>
      <c r="AB2238" s="47">
        <f>IFERROR(Table_Query_from_Mac10[[#This Row],[TotalCostFuture]]/Table_Query_from_Mac10[[#This Row],[totalsalesFuture]],0)</f>
        <v>0.37273316062176165</v>
      </c>
      <c r="AN2238" s="30">
        <v>24</v>
      </c>
      <c r="AO2238">
        <f t="shared" si="68"/>
        <v>6</v>
      </c>
      <c r="AQ2238" s="30">
        <v>88.23</v>
      </c>
      <c r="AR2238">
        <f t="shared" si="69"/>
        <v>30.88</v>
      </c>
    </row>
    <row r="2239" spans="1:44" x14ac:dyDescent="0.25">
      <c r="A2239">
        <v>90227</v>
      </c>
      <c r="B2239">
        <v>7</v>
      </c>
      <c r="C2239" t="s">
        <v>55</v>
      </c>
      <c r="D2239" t="s">
        <v>81</v>
      </c>
      <c r="E2239">
        <v>14</v>
      </c>
      <c r="F2239">
        <v>15.13</v>
      </c>
      <c r="G2239">
        <v>43.63</v>
      </c>
      <c r="H2239" s="1">
        <v>44858</v>
      </c>
      <c r="I2239" s="20">
        <v>0</v>
      </c>
      <c r="J2239" s="47">
        <f>Table_Query_from_Mac10[[#This Row],[unit_price]]-(Table_Query_from_Mac10[[#This Row],[unit_price]]*(Table_Query_from_Mac10[[#This Row],[discount_pct]]/100))</f>
        <v>43.63</v>
      </c>
      <c r="K2239" s="47">
        <f>Table_Query_from_Mac10[[#This Row],[unit_cost]]</f>
        <v>15.13</v>
      </c>
      <c r="L2239" s="47">
        <f>Table_Query_from_Mac10[[#This Row],[Live-cost]]*(1+Table_Query_from_Mac10[[#This Row],[CogsIncreasebyTYPE]])</f>
        <v>15.13</v>
      </c>
      <c r="M2239" s="47">
        <f>Table_Query_from_Mac10[[#This Row],[Live-cost]]*Table_Query_from_Mac10[[#This Row],[qty_to_ship]]</f>
        <v>211.82000000000002</v>
      </c>
      <c r="N2239" s="47">
        <f>IF(Table_Query_from_Mac10[[#This Row],[item_no]]="KDA",-Table_Query_from_Mac10[[#This Row],[unit_price]],Table_Query_from_Mac10[[#This Row],[Net Unit]]*Table_Query_from_Mac10[[#This Row],[qty_to_ship]])</f>
        <v>610.82000000000005</v>
      </c>
      <c r="O2239" s="47">
        <f>SUMIFS(Summary!C:C,Summary!H:H,Table_Query_from_Mac10[[#This Row],[Juiceoc]])</f>
        <v>0</v>
      </c>
      <c r="P2239" s="47">
        <f>SUMIFS(Summary!D:D,Summary!H:H,Table_Query_from_Mac10[[#This Row],[Juiceoc]])</f>
        <v>0</v>
      </c>
      <c r="Q2239" s="47">
        <f>SUMIFS(Summary!E:E,Summary!H:H,Table_Query_from_Mac10[[#This Row],[Juiceoc]])</f>
        <v>0</v>
      </c>
      <c r="R2239" s="47">
        <f>Table_Query_from_Mac10[[#This Row],[Net Unit]]*(1+Table_Query_from_Mac10[[#This Row],[PriceIncreasebyType]])</f>
        <v>43.63</v>
      </c>
      <c r="S2239" s="47">
        <f>Table_Query_from_Mac10[[#This Row],[UnitPriceFuture]]*Table_Query_from_Mac10[[#This Row],[qtytoShipFuture]]</f>
        <v>610.82000000000005</v>
      </c>
      <c r="T2239" s="47">
        <f>ROUND(Table_Query_from_Mac10[[#This Row],[qty_to_ship]]*(1+Table_Query_from_Mac10[[#This Row],[VolumeIncreasebyType]]),0)</f>
        <v>14</v>
      </c>
      <c r="U2239" s="47">
        <f>Table_Query_from_Mac10[[#This Row],[qtytoShipFuture]]*Table_Query_from_Mac10[[#This Row],[Future-cost]]</f>
        <v>211.82000000000002</v>
      </c>
      <c r="V2239" s="47">
        <f>Table_Query_from_Mac10[[#This Row],[qtytoShipFuture]]-Table_Query_from_Mac10[[#This Row],[qty_to_ship]]</f>
        <v>0</v>
      </c>
      <c r="W2239" s="47">
        <f>Table_Query_from_Mac10[[#This Row],[UnitPriceFuture]]</f>
        <v>43.63</v>
      </c>
      <c r="X2239" s="47">
        <f>Table_Query_from_Mac10[[#This Row],[Unit Increase]]*Table_Query_from_Mac10[[#This Row],[UnitPriceFuture]]</f>
        <v>0</v>
      </c>
      <c r="Y2239" s="47">
        <f>Table_Query_from_Mac10[[#This Row],[Unit Increase]]*Table_Query_from_Mac10[[#This Row],[Future-cost]]</f>
        <v>0</v>
      </c>
      <c r="Z2239" s="47">
        <f>-(Table_Query_from_Mac10[[#This Row],[Incremental Sales]]+((Table_Query_from_Mac10[[#This Row],[Incremental Sales]]*-(SUM(Summary!$S$8:$S$9)))))*Summary!$S$18</f>
        <v>0</v>
      </c>
      <c r="AA2239" s="47">
        <f>IFERROR(Table_Query_from_Mac10[[#This Row],[Incremental Cost]]/Table_Query_from_Mac10[[#This Row],[Incremental Sales]],0)</f>
        <v>0</v>
      </c>
      <c r="AB2239" s="47">
        <f>IFERROR(Table_Query_from_Mac10[[#This Row],[TotalCostFuture]]/Table_Query_from_Mac10[[#This Row],[totalsalesFuture]],0)</f>
        <v>0.34677973871189549</v>
      </c>
      <c r="AN2239" s="31">
        <v>56</v>
      </c>
      <c r="AO2239">
        <f t="shared" si="68"/>
        <v>14</v>
      </c>
      <c r="AQ2239" s="31">
        <v>124.66</v>
      </c>
      <c r="AR2239">
        <f t="shared" si="69"/>
        <v>43.63</v>
      </c>
    </row>
    <row r="2240" spans="1:44" x14ac:dyDescent="0.25">
      <c r="A2240">
        <v>90227</v>
      </c>
      <c r="B2240">
        <v>8</v>
      </c>
      <c r="C2240" t="s">
        <v>55</v>
      </c>
      <c r="D2240" t="s">
        <v>81</v>
      </c>
      <c r="E2240">
        <v>7</v>
      </c>
      <c r="F2240">
        <v>9.86</v>
      </c>
      <c r="G2240">
        <v>26.47</v>
      </c>
      <c r="H2240" s="1">
        <v>44858</v>
      </c>
      <c r="I2240" s="20">
        <v>0</v>
      </c>
      <c r="J2240" s="47">
        <f>Table_Query_from_Mac10[[#This Row],[unit_price]]-(Table_Query_from_Mac10[[#This Row],[unit_price]]*(Table_Query_from_Mac10[[#This Row],[discount_pct]]/100))</f>
        <v>26.47</v>
      </c>
      <c r="K2240" s="47">
        <f>Table_Query_from_Mac10[[#This Row],[unit_cost]]</f>
        <v>9.86</v>
      </c>
      <c r="L2240" s="47">
        <f>Table_Query_from_Mac10[[#This Row],[Live-cost]]*(1+Table_Query_from_Mac10[[#This Row],[CogsIncreasebyTYPE]])</f>
        <v>9.86</v>
      </c>
      <c r="M2240" s="47">
        <f>Table_Query_from_Mac10[[#This Row],[Live-cost]]*Table_Query_from_Mac10[[#This Row],[qty_to_ship]]</f>
        <v>69.02</v>
      </c>
      <c r="N2240" s="47">
        <f>IF(Table_Query_from_Mac10[[#This Row],[item_no]]="KDA",-Table_Query_from_Mac10[[#This Row],[unit_price]],Table_Query_from_Mac10[[#This Row],[Net Unit]]*Table_Query_from_Mac10[[#This Row],[qty_to_ship]])</f>
        <v>185.29</v>
      </c>
      <c r="O2240" s="47">
        <f>SUMIFS(Summary!C:C,Summary!H:H,Table_Query_from_Mac10[[#This Row],[Juiceoc]])</f>
        <v>0</v>
      </c>
      <c r="P2240" s="47">
        <f>SUMIFS(Summary!D:D,Summary!H:H,Table_Query_from_Mac10[[#This Row],[Juiceoc]])</f>
        <v>0</v>
      </c>
      <c r="Q2240" s="47">
        <f>SUMIFS(Summary!E:E,Summary!H:H,Table_Query_from_Mac10[[#This Row],[Juiceoc]])</f>
        <v>0</v>
      </c>
      <c r="R2240" s="47">
        <f>Table_Query_from_Mac10[[#This Row],[Net Unit]]*(1+Table_Query_from_Mac10[[#This Row],[PriceIncreasebyType]])</f>
        <v>26.47</v>
      </c>
      <c r="S2240" s="47">
        <f>Table_Query_from_Mac10[[#This Row],[UnitPriceFuture]]*Table_Query_from_Mac10[[#This Row],[qtytoShipFuture]]</f>
        <v>185.29</v>
      </c>
      <c r="T2240" s="47">
        <f>ROUND(Table_Query_from_Mac10[[#This Row],[qty_to_ship]]*(1+Table_Query_from_Mac10[[#This Row],[VolumeIncreasebyType]]),0)</f>
        <v>7</v>
      </c>
      <c r="U2240" s="47">
        <f>Table_Query_from_Mac10[[#This Row],[qtytoShipFuture]]*Table_Query_from_Mac10[[#This Row],[Future-cost]]</f>
        <v>69.02</v>
      </c>
      <c r="V2240" s="47">
        <f>Table_Query_from_Mac10[[#This Row],[qtytoShipFuture]]-Table_Query_from_Mac10[[#This Row],[qty_to_ship]]</f>
        <v>0</v>
      </c>
      <c r="W2240" s="47">
        <f>Table_Query_from_Mac10[[#This Row],[UnitPriceFuture]]</f>
        <v>26.47</v>
      </c>
      <c r="X2240" s="47">
        <f>Table_Query_from_Mac10[[#This Row],[Unit Increase]]*Table_Query_from_Mac10[[#This Row],[UnitPriceFuture]]</f>
        <v>0</v>
      </c>
      <c r="Y2240" s="47">
        <f>Table_Query_from_Mac10[[#This Row],[Unit Increase]]*Table_Query_from_Mac10[[#This Row],[Future-cost]]</f>
        <v>0</v>
      </c>
      <c r="Z2240" s="47">
        <f>-(Table_Query_from_Mac10[[#This Row],[Incremental Sales]]+((Table_Query_from_Mac10[[#This Row],[Incremental Sales]]*-(SUM(Summary!$S$8:$S$9)))))*Summary!$S$18</f>
        <v>0</v>
      </c>
      <c r="AA2240" s="47">
        <f>IFERROR(Table_Query_from_Mac10[[#This Row],[Incremental Cost]]/Table_Query_from_Mac10[[#This Row],[Incremental Sales]],0)</f>
        <v>0</v>
      </c>
      <c r="AB2240" s="47">
        <f>IFERROR(Table_Query_from_Mac10[[#This Row],[TotalCostFuture]]/Table_Query_from_Mac10[[#This Row],[totalsalesFuture]],0)</f>
        <v>0.3724971666037023</v>
      </c>
      <c r="AN2240" s="30">
        <v>27</v>
      </c>
      <c r="AO2240">
        <f t="shared" si="68"/>
        <v>7</v>
      </c>
      <c r="AQ2240" s="30">
        <v>75.62</v>
      </c>
      <c r="AR2240">
        <f t="shared" si="69"/>
        <v>26.47</v>
      </c>
    </row>
    <row r="2241" spans="1:44" x14ac:dyDescent="0.25">
      <c r="A2241">
        <v>90228</v>
      </c>
      <c r="B2241">
        <v>1</v>
      </c>
      <c r="C2241" t="s">
        <v>55</v>
      </c>
      <c r="D2241" t="s">
        <v>81</v>
      </c>
      <c r="E2241">
        <v>8</v>
      </c>
      <c r="F2241">
        <v>7.37</v>
      </c>
      <c r="G2241">
        <v>18.14</v>
      </c>
      <c r="H2241" s="1">
        <v>44861</v>
      </c>
      <c r="I2241" s="20">
        <v>0</v>
      </c>
      <c r="J2241" s="47">
        <f>Table_Query_from_Mac10[[#This Row],[unit_price]]-(Table_Query_from_Mac10[[#This Row],[unit_price]]*(Table_Query_from_Mac10[[#This Row],[discount_pct]]/100))</f>
        <v>18.14</v>
      </c>
      <c r="K2241" s="47">
        <f>Table_Query_from_Mac10[[#This Row],[unit_cost]]</f>
        <v>7.37</v>
      </c>
      <c r="L2241" s="47">
        <f>Table_Query_from_Mac10[[#This Row],[Live-cost]]*(1+Table_Query_from_Mac10[[#This Row],[CogsIncreasebyTYPE]])</f>
        <v>7.37</v>
      </c>
      <c r="M2241" s="47">
        <f>Table_Query_from_Mac10[[#This Row],[Live-cost]]*Table_Query_from_Mac10[[#This Row],[qty_to_ship]]</f>
        <v>58.96</v>
      </c>
      <c r="N2241" s="47">
        <f>IF(Table_Query_from_Mac10[[#This Row],[item_no]]="KDA",-Table_Query_from_Mac10[[#This Row],[unit_price]],Table_Query_from_Mac10[[#This Row],[Net Unit]]*Table_Query_from_Mac10[[#This Row],[qty_to_ship]])</f>
        <v>145.12</v>
      </c>
      <c r="O2241" s="47">
        <f>SUMIFS(Summary!C:C,Summary!H:H,Table_Query_from_Mac10[[#This Row],[Juiceoc]])</f>
        <v>0</v>
      </c>
      <c r="P2241" s="47">
        <f>SUMIFS(Summary!D:D,Summary!H:H,Table_Query_from_Mac10[[#This Row],[Juiceoc]])</f>
        <v>0</v>
      </c>
      <c r="Q2241" s="47">
        <f>SUMIFS(Summary!E:E,Summary!H:H,Table_Query_from_Mac10[[#This Row],[Juiceoc]])</f>
        <v>0</v>
      </c>
      <c r="R2241" s="47">
        <f>Table_Query_from_Mac10[[#This Row],[Net Unit]]*(1+Table_Query_from_Mac10[[#This Row],[PriceIncreasebyType]])</f>
        <v>18.14</v>
      </c>
      <c r="S2241" s="47">
        <f>Table_Query_from_Mac10[[#This Row],[UnitPriceFuture]]*Table_Query_from_Mac10[[#This Row],[qtytoShipFuture]]</f>
        <v>145.12</v>
      </c>
      <c r="T2241" s="47">
        <f>ROUND(Table_Query_from_Mac10[[#This Row],[qty_to_ship]]*(1+Table_Query_from_Mac10[[#This Row],[VolumeIncreasebyType]]),0)</f>
        <v>8</v>
      </c>
      <c r="U2241" s="47">
        <f>Table_Query_from_Mac10[[#This Row],[qtytoShipFuture]]*Table_Query_from_Mac10[[#This Row],[Future-cost]]</f>
        <v>58.96</v>
      </c>
      <c r="V2241" s="47">
        <f>Table_Query_from_Mac10[[#This Row],[qtytoShipFuture]]-Table_Query_from_Mac10[[#This Row],[qty_to_ship]]</f>
        <v>0</v>
      </c>
      <c r="W2241" s="47">
        <f>Table_Query_from_Mac10[[#This Row],[UnitPriceFuture]]</f>
        <v>18.14</v>
      </c>
      <c r="X2241" s="47">
        <f>Table_Query_from_Mac10[[#This Row],[Unit Increase]]*Table_Query_from_Mac10[[#This Row],[UnitPriceFuture]]</f>
        <v>0</v>
      </c>
      <c r="Y2241" s="47">
        <f>Table_Query_from_Mac10[[#This Row],[Unit Increase]]*Table_Query_from_Mac10[[#This Row],[Future-cost]]</f>
        <v>0</v>
      </c>
      <c r="Z2241" s="47">
        <f>-(Table_Query_from_Mac10[[#This Row],[Incremental Sales]]+((Table_Query_from_Mac10[[#This Row],[Incremental Sales]]*-(SUM(Summary!$S$8:$S$9)))))*Summary!$S$18</f>
        <v>0</v>
      </c>
      <c r="AA2241" s="47">
        <f>IFERROR(Table_Query_from_Mac10[[#This Row],[Incremental Cost]]/Table_Query_from_Mac10[[#This Row],[Incremental Sales]],0)</f>
        <v>0</v>
      </c>
      <c r="AB2241" s="47">
        <f>IFERROR(Table_Query_from_Mac10[[#This Row],[TotalCostFuture]]/Table_Query_from_Mac10[[#This Row],[totalsalesFuture]],0)</f>
        <v>0.40628445424476295</v>
      </c>
      <c r="AN2241" s="31">
        <v>31</v>
      </c>
      <c r="AO2241">
        <f t="shared" si="68"/>
        <v>8</v>
      </c>
      <c r="AQ2241" s="31">
        <v>51.83</v>
      </c>
      <c r="AR2241">
        <f t="shared" si="69"/>
        <v>18.14</v>
      </c>
    </row>
    <row r="2242" spans="1:44" x14ac:dyDescent="0.25">
      <c r="A2242">
        <v>90228</v>
      </c>
      <c r="B2242">
        <v>2</v>
      </c>
      <c r="C2242" t="s">
        <v>55</v>
      </c>
      <c r="D2242" t="s">
        <v>81</v>
      </c>
      <c r="E2242">
        <v>3</v>
      </c>
      <c r="F2242">
        <v>13.68</v>
      </c>
      <c r="G2242">
        <v>36.54</v>
      </c>
      <c r="H2242" s="1">
        <v>44861</v>
      </c>
      <c r="I2242" s="20">
        <v>0</v>
      </c>
      <c r="J2242" s="47">
        <f>Table_Query_from_Mac10[[#This Row],[unit_price]]-(Table_Query_from_Mac10[[#This Row],[unit_price]]*(Table_Query_from_Mac10[[#This Row],[discount_pct]]/100))</f>
        <v>36.54</v>
      </c>
      <c r="K2242" s="47">
        <f>Table_Query_from_Mac10[[#This Row],[unit_cost]]</f>
        <v>13.68</v>
      </c>
      <c r="L2242" s="47">
        <f>Table_Query_from_Mac10[[#This Row],[Live-cost]]*(1+Table_Query_from_Mac10[[#This Row],[CogsIncreasebyTYPE]])</f>
        <v>13.68</v>
      </c>
      <c r="M2242" s="47">
        <f>Table_Query_from_Mac10[[#This Row],[Live-cost]]*Table_Query_from_Mac10[[#This Row],[qty_to_ship]]</f>
        <v>41.04</v>
      </c>
      <c r="N2242" s="47">
        <f>IF(Table_Query_from_Mac10[[#This Row],[item_no]]="KDA",-Table_Query_from_Mac10[[#This Row],[unit_price]],Table_Query_from_Mac10[[#This Row],[Net Unit]]*Table_Query_from_Mac10[[#This Row],[qty_to_ship]])</f>
        <v>109.62</v>
      </c>
      <c r="O2242" s="47">
        <f>SUMIFS(Summary!C:C,Summary!H:H,Table_Query_from_Mac10[[#This Row],[Juiceoc]])</f>
        <v>0</v>
      </c>
      <c r="P2242" s="47">
        <f>SUMIFS(Summary!D:D,Summary!H:H,Table_Query_from_Mac10[[#This Row],[Juiceoc]])</f>
        <v>0</v>
      </c>
      <c r="Q2242" s="47">
        <f>SUMIFS(Summary!E:E,Summary!H:H,Table_Query_from_Mac10[[#This Row],[Juiceoc]])</f>
        <v>0</v>
      </c>
      <c r="R2242" s="47">
        <f>Table_Query_from_Mac10[[#This Row],[Net Unit]]*(1+Table_Query_from_Mac10[[#This Row],[PriceIncreasebyType]])</f>
        <v>36.54</v>
      </c>
      <c r="S2242" s="47">
        <f>Table_Query_from_Mac10[[#This Row],[UnitPriceFuture]]*Table_Query_from_Mac10[[#This Row],[qtytoShipFuture]]</f>
        <v>109.62</v>
      </c>
      <c r="T2242" s="47">
        <f>ROUND(Table_Query_from_Mac10[[#This Row],[qty_to_ship]]*(1+Table_Query_from_Mac10[[#This Row],[VolumeIncreasebyType]]),0)</f>
        <v>3</v>
      </c>
      <c r="U2242" s="47">
        <f>Table_Query_from_Mac10[[#This Row],[qtytoShipFuture]]*Table_Query_from_Mac10[[#This Row],[Future-cost]]</f>
        <v>41.04</v>
      </c>
      <c r="V2242" s="47">
        <f>Table_Query_from_Mac10[[#This Row],[qtytoShipFuture]]-Table_Query_from_Mac10[[#This Row],[qty_to_ship]]</f>
        <v>0</v>
      </c>
      <c r="W2242" s="47">
        <f>Table_Query_from_Mac10[[#This Row],[UnitPriceFuture]]</f>
        <v>36.54</v>
      </c>
      <c r="X2242" s="47">
        <f>Table_Query_from_Mac10[[#This Row],[Unit Increase]]*Table_Query_from_Mac10[[#This Row],[UnitPriceFuture]]</f>
        <v>0</v>
      </c>
      <c r="Y2242" s="47">
        <f>Table_Query_from_Mac10[[#This Row],[Unit Increase]]*Table_Query_from_Mac10[[#This Row],[Future-cost]]</f>
        <v>0</v>
      </c>
      <c r="Z2242" s="47">
        <f>-(Table_Query_from_Mac10[[#This Row],[Incremental Sales]]+((Table_Query_from_Mac10[[#This Row],[Incremental Sales]]*-(SUM(Summary!$S$8:$S$9)))))*Summary!$S$18</f>
        <v>0</v>
      </c>
      <c r="AA2242" s="47">
        <f>IFERROR(Table_Query_from_Mac10[[#This Row],[Incremental Cost]]/Table_Query_from_Mac10[[#This Row],[Incremental Sales]],0)</f>
        <v>0</v>
      </c>
      <c r="AB2242" s="47">
        <f>IFERROR(Table_Query_from_Mac10[[#This Row],[TotalCostFuture]]/Table_Query_from_Mac10[[#This Row],[totalsalesFuture]],0)</f>
        <v>0.37438423645320196</v>
      </c>
      <c r="AN2242" s="30">
        <v>12</v>
      </c>
      <c r="AO2242">
        <f t="shared" si="68"/>
        <v>3</v>
      </c>
      <c r="AQ2242" s="30">
        <v>104.4</v>
      </c>
      <c r="AR2242">
        <f t="shared" si="69"/>
        <v>36.54</v>
      </c>
    </row>
    <row r="2243" spans="1:44" x14ac:dyDescent="0.25">
      <c r="A2243">
        <v>90228</v>
      </c>
      <c r="B2243">
        <v>3</v>
      </c>
      <c r="C2243" t="s">
        <v>55</v>
      </c>
      <c r="D2243" t="s">
        <v>81</v>
      </c>
      <c r="E2243">
        <v>4</v>
      </c>
      <c r="F2243">
        <v>12.1</v>
      </c>
      <c r="G2243">
        <v>31.85</v>
      </c>
      <c r="H2243" s="1">
        <v>44861</v>
      </c>
      <c r="I2243" s="20">
        <v>0</v>
      </c>
      <c r="J2243" s="47">
        <f>Table_Query_from_Mac10[[#This Row],[unit_price]]-(Table_Query_from_Mac10[[#This Row],[unit_price]]*(Table_Query_from_Mac10[[#This Row],[discount_pct]]/100))</f>
        <v>31.85</v>
      </c>
      <c r="K2243" s="47">
        <f>Table_Query_from_Mac10[[#This Row],[unit_cost]]</f>
        <v>12.1</v>
      </c>
      <c r="L2243" s="47">
        <f>Table_Query_from_Mac10[[#This Row],[Live-cost]]*(1+Table_Query_from_Mac10[[#This Row],[CogsIncreasebyTYPE]])</f>
        <v>12.1</v>
      </c>
      <c r="M2243" s="47">
        <f>Table_Query_from_Mac10[[#This Row],[Live-cost]]*Table_Query_from_Mac10[[#This Row],[qty_to_ship]]</f>
        <v>48.4</v>
      </c>
      <c r="N2243" s="47">
        <f>IF(Table_Query_from_Mac10[[#This Row],[item_no]]="KDA",-Table_Query_from_Mac10[[#This Row],[unit_price]],Table_Query_from_Mac10[[#This Row],[Net Unit]]*Table_Query_from_Mac10[[#This Row],[qty_to_ship]])</f>
        <v>127.4</v>
      </c>
      <c r="O2243" s="47">
        <f>SUMIFS(Summary!C:C,Summary!H:H,Table_Query_from_Mac10[[#This Row],[Juiceoc]])</f>
        <v>0</v>
      </c>
      <c r="P2243" s="47">
        <f>SUMIFS(Summary!D:D,Summary!H:H,Table_Query_from_Mac10[[#This Row],[Juiceoc]])</f>
        <v>0</v>
      </c>
      <c r="Q2243" s="47">
        <f>SUMIFS(Summary!E:E,Summary!H:H,Table_Query_from_Mac10[[#This Row],[Juiceoc]])</f>
        <v>0</v>
      </c>
      <c r="R2243" s="47">
        <f>Table_Query_from_Mac10[[#This Row],[Net Unit]]*(1+Table_Query_from_Mac10[[#This Row],[PriceIncreasebyType]])</f>
        <v>31.85</v>
      </c>
      <c r="S2243" s="47">
        <f>Table_Query_from_Mac10[[#This Row],[UnitPriceFuture]]*Table_Query_from_Mac10[[#This Row],[qtytoShipFuture]]</f>
        <v>127.4</v>
      </c>
      <c r="T2243" s="47">
        <f>ROUND(Table_Query_from_Mac10[[#This Row],[qty_to_ship]]*(1+Table_Query_from_Mac10[[#This Row],[VolumeIncreasebyType]]),0)</f>
        <v>4</v>
      </c>
      <c r="U2243" s="47">
        <f>Table_Query_from_Mac10[[#This Row],[qtytoShipFuture]]*Table_Query_from_Mac10[[#This Row],[Future-cost]]</f>
        <v>48.4</v>
      </c>
      <c r="V2243" s="47">
        <f>Table_Query_from_Mac10[[#This Row],[qtytoShipFuture]]-Table_Query_from_Mac10[[#This Row],[qty_to_ship]]</f>
        <v>0</v>
      </c>
      <c r="W2243" s="47">
        <f>Table_Query_from_Mac10[[#This Row],[UnitPriceFuture]]</f>
        <v>31.85</v>
      </c>
      <c r="X2243" s="47">
        <f>Table_Query_from_Mac10[[#This Row],[Unit Increase]]*Table_Query_from_Mac10[[#This Row],[UnitPriceFuture]]</f>
        <v>0</v>
      </c>
      <c r="Y2243" s="47">
        <f>Table_Query_from_Mac10[[#This Row],[Unit Increase]]*Table_Query_from_Mac10[[#This Row],[Future-cost]]</f>
        <v>0</v>
      </c>
      <c r="Z2243" s="47">
        <f>-(Table_Query_from_Mac10[[#This Row],[Incremental Sales]]+((Table_Query_from_Mac10[[#This Row],[Incremental Sales]]*-(SUM(Summary!$S$8:$S$9)))))*Summary!$S$18</f>
        <v>0</v>
      </c>
      <c r="AA2243" s="47">
        <f>IFERROR(Table_Query_from_Mac10[[#This Row],[Incremental Cost]]/Table_Query_from_Mac10[[#This Row],[Incremental Sales]],0)</f>
        <v>0</v>
      </c>
      <c r="AB2243" s="47">
        <f>IFERROR(Table_Query_from_Mac10[[#This Row],[TotalCostFuture]]/Table_Query_from_Mac10[[#This Row],[totalsalesFuture]],0)</f>
        <v>0.37990580847723704</v>
      </c>
      <c r="AN2243" s="31">
        <v>15</v>
      </c>
      <c r="AO2243">
        <f t="shared" ref="AO2243:AO2306" si="70">CEILING(AN2243/4,1)</f>
        <v>4</v>
      </c>
      <c r="AQ2243" s="31">
        <v>90.99</v>
      </c>
      <c r="AR2243">
        <f t="shared" ref="AR2243:AR2306" si="71">ROUND(AQ2243/5*1.75,2)</f>
        <v>31.85</v>
      </c>
    </row>
    <row r="2244" spans="1:44" x14ac:dyDescent="0.25">
      <c r="A2244">
        <v>90228</v>
      </c>
      <c r="B2244">
        <v>4</v>
      </c>
      <c r="C2244" t="s">
        <v>56</v>
      </c>
      <c r="D2244" t="s">
        <v>81</v>
      </c>
      <c r="E2244">
        <v>6</v>
      </c>
      <c r="F2244">
        <v>14.19</v>
      </c>
      <c r="G2244">
        <v>38.020000000000003</v>
      </c>
      <c r="H2244" s="1">
        <v>44861</v>
      </c>
      <c r="I2244" s="20">
        <v>0</v>
      </c>
      <c r="J2244" s="47">
        <f>Table_Query_from_Mac10[[#This Row],[unit_price]]-(Table_Query_from_Mac10[[#This Row],[unit_price]]*(Table_Query_from_Mac10[[#This Row],[discount_pct]]/100))</f>
        <v>38.020000000000003</v>
      </c>
      <c r="K2244" s="47">
        <f>Table_Query_from_Mac10[[#This Row],[unit_cost]]</f>
        <v>14.19</v>
      </c>
      <c r="L2244" s="47">
        <f>Table_Query_from_Mac10[[#This Row],[Live-cost]]*(1+Table_Query_from_Mac10[[#This Row],[CogsIncreasebyTYPE]])</f>
        <v>14.19</v>
      </c>
      <c r="M2244" s="47">
        <f>Table_Query_from_Mac10[[#This Row],[Live-cost]]*Table_Query_from_Mac10[[#This Row],[qty_to_ship]]</f>
        <v>85.14</v>
      </c>
      <c r="N2244" s="47">
        <f>IF(Table_Query_from_Mac10[[#This Row],[item_no]]="KDA",-Table_Query_from_Mac10[[#This Row],[unit_price]],Table_Query_from_Mac10[[#This Row],[Net Unit]]*Table_Query_from_Mac10[[#This Row],[qty_to_ship]])</f>
        <v>228.12</v>
      </c>
      <c r="O2244" s="47">
        <f>SUMIFS(Summary!C:C,Summary!H:H,Table_Query_from_Mac10[[#This Row],[Juiceoc]])</f>
        <v>0</v>
      </c>
      <c r="P2244" s="47">
        <f>SUMIFS(Summary!D:D,Summary!H:H,Table_Query_from_Mac10[[#This Row],[Juiceoc]])</f>
        <v>0</v>
      </c>
      <c r="Q2244" s="47">
        <f>SUMIFS(Summary!E:E,Summary!H:H,Table_Query_from_Mac10[[#This Row],[Juiceoc]])</f>
        <v>0</v>
      </c>
      <c r="R2244" s="47">
        <f>Table_Query_from_Mac10[[#This Row],[Net Unit]]*(1+Table_Query_from_Mac10[[#This Row],[PriceIncreasebyType]])</f>
        <v>38.020000000000003</v>
      </c>
      <c r="S2244" s="47">
        <f>Table_Query_from_Mac10[[#This Row],[UnitPriceFuture]]*Table_Query_from_Mac10[[#This Row],[qtytoShipFuture]]</f>
        <v>228.12</v>
      </c>
      <c r="T2244" s="47">
        <f>ROUND(Table_Query_from_Mac10[[#This Row],[qty_to_ship]]*(1+Table_Query_from_Mac10[[#This Row],[VolumeIncreasebyType]]),0)</f>
        <v>6</v>
      </c>
      <c r="U2244" s="47">
        <f>Table_Query_from_Mac10[[#This Row],[qtytoShipFuture]]*Table_Query_from_Mac10[[#This Row],[Future-cost]]</f>
        <v>85.14</v>
      </c>
      <c r="V2244" s="47">
        <f>Table_Query_from_Mac10[[#This Row],[qtytoShipFuture]]-Table_Query_from_Mac10[[#This Row],[qty_to_ship]]</f>
        <v>0</v>
      </c>
      <c r="W2244" s="47">
        <f>Table_Query_from_Mac10[[#This Row],[UnitPriceFuture]]</f>
        <v>38.020000000000003</v>
      </c>
      <c r="X2244" s="47">
        <f>Table_Query_from_Mac10[[#This Row],[Unit Increase]]*Table_Query_from_Mac10[[#This Row],[UnitPriceFuture]]</f>
        <v>0</v>
      </c>
      <c r="Y2244" s="47">
        <f>Table_Query_from_Mac10[[#This Row],[Unit Increase]]*Table_Query_from_Mac10[[#This Row],[Future-cost]]</f>
        <v>0</v>
      </c>
      <c r="Z2244" s="47">
        <f>-(Table_Query_from_Mac10[[#This Row],[Incremental Sales]]+((Table_Query_from_Mac10[[#This Row],[Incremental Sales]]*-(SUM(Summary!$S$8:$S$9)))))*Summary!$S$18</f>
        <v>0</v>
      </c>
      <c r="AA2244" s="47">
        <f>IFERROR(Table_Query_from_Mac10[[#This Row],[Incremental Cost]]/Table_Query_from_Mac10[[#This Row],[Incremental Sales]],0)</f>
        <v>0</v>
      </c>
      <c r="AB2244" s="47">
        <f>IFERROR(Table_Query_from_Mac10[[#This Row],[TotalCostFuture]]/Table_Query_from_Mac10[[#This Row],[totalsalesFuture]],0)</f>
        <v>0.37322461862177803</v>
      </c>
      <c r="AN2244" s="30">
        <v>24</v>
      </c>
      <c r="AO2244">
        <f t="shared" si="70"/>
        <v>6</v>
      </c>
      <c r="AQ2244" s="30">
        <v>108.63</v>
      </c>
      <c r="AR2244">
        <f t="shared" si="71"/>
        <v>38.020000000000003</v>
      </c>
    </row>
    <row r="2245" spans="1:44" x14ac:dyDescent="0.25">
      <c r="A2245">
        <v>90228</v>
      </c>
      <c r="B2245">
        <v>5</v>
      </c>
      <c r="C2245" t="s">
        <v>55</v>
      </c>
      <c r="D2245" t="s">
        <v>81</v>
      </c>
      <c r="E2245">
        <v>12</v>
      </c>
      <c r="F2245">
        <v>7.4</v>
      </c>
      <c r="G2245">
        <v>19.170000000000002</v>
      </c>
      <c r="H2245" s="1">
        <v>44861</v>
      </c>
      <c r="I2245" s="20">
        <v>0</v>
      </c>
      <c r="J2245" s="47">
        <f>Table_Query_from_Mac10[[#This Row],[unit_price]]-(Table_Query_from_Mac10[[#This Row],[unit_price]]*(Table_Query_from_Mac10[[#This Row],[discount_pct]]/100))</f>
        <v>19.170000000000002</v>
      </c>
      <c r="K2245" s="47">
        <f>Table_Query_from_Mac10[[#This Row],[unit_cost]]</f>
        <v>7.4</v>
      </c>
      <c r="L2245" s="47">
        <f>Table_Query_from_Mac10[[#This Row],[Live-cost]]*(1+Table_Query_from_Mac10[[#This Row],[CogsIncreasebyTYPE]])</f>
        <v>7.4</v>
      </c>
      <c r="M2245" s="47">
        <f>Table_Query_from_Mac10[[#This Row],[Live-cost]]*Table_Query_from_Mac10[[#This Row],[qty_to_ship]]</f>
        <v>88.800000000000011</v>
      </c>
      <c r="N2245" s="47">
        <f>IF(Table_Query_from_Mac10[[#This Row],[item_no]]="KDA",-Table_Query_from_Mac10[[#This Row],[unit_price]],Table_Query_from_Mac10[[#This Row],[Net Unit]]*Table_Query_from_Mac10[[#This Row],[qty_to_ship]])</f>
        <v>230.04000000000002</v>
      </c>
      <c r="O2245" s="47">
        <f>SUMIFS(Summary!C:C,Summary!H:H,Table_Query_from_Mac10[[#This Row],[Juiceoc]])</f>
        <v>0</v>
      </c>
      <c r="P2245" s="47">
        <f>SUMIFS(Summary!D:D,Summary!H:H,Table_Query_from_Mac10[[#This Row],[Juiceoc]])</f>
        <v>0</v>
      </c>
      <c r="Q2245" s="47">
        <f>SUMIFS(Summary!E:E,Summary!H:H,Table_Query_from_Mac10[[#This Row],[Juiceoc]])</f>
        <v>0</v>
      </c>
      <c r="R2245" s="47">
        <f>Table_Query_from_Mac10[[#This Row],[Net Unit]]*(1+Table_Query_from_Mac10[[#This Row],[PriceIncreasebyType]])</f>
        <v>19.170000000000002</v>
      </c>
      <c r="S2245" s="47">
        <f>Table_Query_from_Mac10[[#This Row],[UnitPriceFuture]]*Table_Query_from_Mac10[[#This Row],[qtytoShipFuture]]</f>
        <v>230.04000000000002</v>
      </c>
      <c r="T2245" s="47">
        <f>ROUND(Table_Query_from_Mac10[[#This Row],[qty_to_ship]]*(1+Table_Query_from_Mac10[[#This Row],[VolumeIncreasebyType]]),0)</f>
        <v>12</v>
      </c>
      <c r="U2245" s="47">
        <f>Table_Query_from_Mac10[[#This Row],[qtytoShipFuture]]*Table_Query_from_Mac10[[#This Row],[Future-cost]]</f>
        <v>88.800000000000011</v>
      </c>
      <c r="V2245" s="47">
        <f>Table_Query_from_Mac10[[#This Row],[qtytoShipFuture]]-Table_Query_from_Mac10[[#This Row],[qty_to_ship]]</f>
        <v>0</v>
      </c>
      <c r="W2245" s="47">
        <f>Table_Query_from_Mac10[[#This Row],[UnitPriceFuture]]</f>
        <v>19.170000000000002</v>
      </c>
      <c r="X2245" s="47">
        <f>Table_Query_from_Mac10[[#This Row],[Unit Increase]]*Table_Query_from_Mac10[[#This Row],[UnitPriceFuture]]</f>
        <v>0</v>
      </c>
      <c r="Y2245" s="47">
        <f>Table_Query_from_Mac10[[#This Row],[Unit Increase]]*Table_Query_from_Mac10[[#This Row],[Future-cost]]</f>
        <v>0</v>
      </c>
      <c r="Z2245" s="47">
        <f>-(Table_Query_from_Mac10[[#This Row],[Incremental Sales]]+((Table_Query_from_Mac10[[#This Row],[Incremental Sales]]*-(SUM(Summary!$S$8:$S$9)))))*Summary!$S$18</f>
        <v>0</v>
      </c>
      <c r="AA2245" s="47">
        <f>IFERROR(Table_Query_from_Mac10[[#This Row],[Incremental Cost]]/Table_Query_from_Mac10[[#This Row],[Incremental Sales]],0)</f>
        <v>0</v>
      </c>
      <c r="AB2245" s="47">
        <f>IFERROR(Table_Query_from_Mac10[[#This Row],[TotalCostFuture]]/Table_Query_from_Mac10[[#This Row],[totalsalesFuture]],0)</f>
        <v>0.38601982263954099</v>
      </c>
      <c r="AN2245" s="31">
        <v>48</v>
      </c>
      <c r="AO2245">
        <f t="shared" si="70"/>
        <v>12</v>
      </c>
      <c r="AQ2245" s="31">
        <v>54.77</v>
      </c>
      <c r="AR2245">
        <f t="shared" si="71"/>
        <v>19.170000000000002</v>
      </c>
    </row>
    <row r="2246" spans="1:44" x14ac:dyDescent="0.25">
      <c r="A2246">
        <v>90229</v>
      </c>
      <c r="B2246">
        <v>1</v>
      </c>
      <c r="C2246" t="s">
        <v>55</v>
      </c>
      <c r="D2246" t="s">
        <v>81</v>
      </c>
      <c r="E2246">
        <v>3</v>
      </c>
      <c r="F2246">
        <v>1.23</v>
      </c>
      <c r="G2246">
        <v>3.8</v>
      </c>
      <c r="H2246" s="1">
        <v>44848</v>
      </c>
      <c r="I2246" s="20">
        <v>0</v>
      </c>
      <c r="J2246" s="47">
        <f>Table_Query_from_Mac10[[#This Row],[unit_price]]-(Table_Query_from_Mac10[[#This Row],[unit_price]]*(Table_Query_from_Mac10[[#This Row],[discount_pct]]/100))</f>
        <v>3.8</v>
      </c>
      <c r="K2246" s="47">
        <f>Table_Query_from_Mac10[[#This Row],[unit_cost]]</f>
        <v>1.23</v>
      </c>
      <c r="L2246" s="47">
        <f>Table_Query_from_Mac10[[#This Row],[Live-cost]]*(1+Table_Query_from_Mac10[[#This Row],[CogsIncreasebyTYPE]])</f>
        <v>1.23</v>
      </c>
      <c r="M2246" s="47">
        <f>Table_Query_from_Mac10[[#This Row],[Live-cost]]*Table_Query_from_Mac10[[#This Row],[qty_to_ship]]</f>
        <v>3.69</v>
      </c>
      <c r="N2246" s="47">
        <f>IF(Table_Query_from_Mac10[[#This Row],[item_no]]="KDA",-Table_Query_from_Mac10[[#This Row],[unit_price]],Table_Query_from_Mac10[[#This Row],[Net Unit]]*Table_Query_from_Mac10[[#This Row],[qty_to_ship]])</f>
        <v>11.399999999999999</v>
      </c>
      <c r="O2246" s="47">
        <f>SUMIFS(Summary!C:C,Summary!H:H,Table_Query_from_Mac10[[#This Row],[Juiceoc]])</f>
        <v>0</v>
      </c>
      <c r="P2246" s="47">
        <f>SUMIFS(Summary!D:D,Summary!H:H,Table_Query_from_Mac10[[#This Row],[Juiceoc]])</f>
        <v>0</v>
      </c>
      <c r="Q2246" s="47">
        <f>SUMIFS(Summary!E:E,Summary!H:H,Table_Query_from_Mac10[[#This Row],[Juiceoc]])</f>
        <v>0</v>
      </c>
      <c r="R2246" s="47">
        <f>Table_Query_from_Mac10[[#This Row],[Net Unit]]*(1+Table_Query_from_Mac10[[#This Row],[PriceIncreasebyType]])</f>
        <v>3.8</v>
      </c>
      <c r="S2246" s="47">
        <f>Table_Query_from_Mac10[[#This Row],[UnitPriceFuture]]*Table_Query_from_Mac10[[#This Row],[qtytoShipFuture]]</f>
        <v>11.399999999999999</v>
      </c>
      <c r="T2246" s="47">
        <f>ROUND(Table_Query_from_Mac10[[#This Row],[qty_to_ship]]*(1+Table_Query_from_Mac10[[#This Row],[VolumeIncreasebyType]]),0)</f>
        <v>3</v>
      </c>
      <c r="U2246" s="47">
        <f>Table_Query_from_Mac10[[#This Row],[qtytoShipFuture]]*Table_Query_from_Mac10[[#This Row],[Future-cost]]</f>
        <v>3.69</v>
      </c>
      <c r="V2246" s="47">
        <f>Table_Query_from_Mac10[[#This Row],[qtytoShipFuture]]-Table_Query_from_Mac10[[#This Row],[qty_to_ship]]</f>
        <v>0</v>
      </c>
      <c r="W2246" s="47">
        <f>Table_Query_from_Mac10[[#This Row],[UnitPriceFuture]]</f>
        <v>3.8</v>
      </c>
      <c r="X2246" s="47">
        <f>Table_Query_from_Mac10[[#This Row],[Unit Increase]]*Table_Query_from_Mac10[[#This Row],[UnitPriceFuture]]</f>
        <v>0</v>
      </c>
      <c r="Y2246" s="47">
        <f>Table_Query_from_Mac10[[#This Row],[Unit Increase]]*Table_Query_from_Mac10[[#This Row],[Future-cost]]</f>
        <v>0</v>
      </c>
      <c r="Z2246" s="47">
        <f>-(Table_Query_from_Mac10[[#This Row],[Incremental Sales]]+((Table_Query_from_Mac10[[#This Row],[Incremental Sales]]*-(SUM(Summary!$S$8:$S$9)))))*Summary!$S$18</f>
        <v>0</v>
      </c>
      <c r="AA2246" s="47">
        <f>IFERROR(Table_Query_from_Mac10[[#This Row],[Incremental Cost]]/Table_Query_from_Mac10[[#This Row],[Incremental Sales]],0)</f>
        <v>0</v>
      </c>
      <c r="AB2246" s="47">
        <f>IFERROR(Table_Query_from_Mac10[[#This Row],[TotalCostFuture]]/Table_Query_from_Mac10[[#This Row],[totalsalesFuture]],0)</f>
        <v>0.32368421052631585</v>
      </c>
      <c r="AN2246" s="30">
        <v>12</v>
      </c>
      <c r="AO2246">
        <f t="shared" si="70"/>
        <v>3</v>
      </c>
      <c r="AQ2246" s="30">
        <v>10.86</v>
      </c>
      <c r="AR2246">
        <f t="shared" si="71"/>
        <v>3.8</v>
      </c>
    </row>
    <row r="2247" spans="1:44" x14ac:dyDescent="0.25">
      <c r="A2247">
        <v>90229</v>
      </c>
      <c r="B2247">
        <v>2</v>
      </c>
      <c r="C2247" t="s">
        <v>55</v>
      </c>
      <c r="D2247" t="s">
        <v>81</v>
      </c>
      <c r="E2247">
        <v>3</v>
      </c>
      <c r="F2247">
        <v>1.7</v>
      </c>
      <c r="G2247">
        <v>4.49</v>
      </c>
      <c r="H2247" s="1">
        <v>44848</v>
      </c>
      <c r="I2247" s="20">
        <v>0</v>
      </c>
      <c r="J2247" s="47">
        <f>Table_Query_from_Mac10[[#This Row],[unit_price]]-(Table_Query_from_Mac10[[#This Row],[unit_price]]*(Table_Query_from_Mac10[[#This Row],[discount_pct]]/100))</f>
        <v>4.49</v>
      </c>
      <c r="K2247" s="47">
        <f>Table_Query_from_Mac10[[#This Row],[unit_cost]]</f>
        <v>1.7</v>
      </c>
      <c r="L2247" s="47">
        <f>Table_Query_from_Mac10[[#This Row],[Live-cost]]*(1+Table_Query_from_Mac10[[#This Row],[CogsIncreasebyTYPE]])</f>
        <v>1.7</v>
      </c>
      <c r="M2247" s="47">
        <f>Table_Query_from_Mac10[[#This Row],[Live-cost]]*Table_Query_from_Mac10[[#This Row],[qty_to_ship]]</f>
        <v>5.0999999999999996</v>
      </c>
      <c r="N2247" s="47">
        <f>IF(Table_Query_from_Mac10[[#This Row],[item_no]]="KDA",-Table_Query_from_Mac10[[#This Row],[unit_price]],Table_Query_from_Mac10[[#This Row],[Net Unit]]*Table_Query_from_Mac10[[#This Row],[qty_to_ship]])</f>
        <v>13.47</v>
      </c>
      <c r="O2247" s="47">
        <f>SUMIFS(Summary!C:C,Summary!H:H,Table_Query_from_Mac10[[#This Row],[Juiceoc]])</f>
        <v>0</v>
      </c>
      <c r="P2247" s="47">
        <f>SUMIFS(Summary!D:D,Summary!H:H,Table_Query_from_Mac10[[#This Row],[Juiceoc]])</f>
        <v>0</v>
      </c>
      <c r="Q2247" s="47">
        <f>SUMIFS(Summary!E:E,Summary!H:H,Table_Query_from_Mac10[[#This Row],[Juiceoc]])</f>
        <v>0</v>
      </c>
      <c r="R2247" s="47">
        <f>Table_Query_from_Mac10[[#This Row],[Net Unit]]*(1+Table_Query_from_Mac10[[#This Row],[PriceIncreasebyType]])</f>
        <v>4.49</v>
      </c>
      <c r="S2247" s="47">
        <f>Table_Query_from_Mac10[[#This Row],[UnitPriceFuture]]*Table_Query_from_Mac10[[#This Row],[qtytoShipFuture]]</f>
        <v>13.47</v>
      </c>
      <c r="T2247" s="47">
        <f>ROUND(Table_Query_from_Mac10[[#This Row],[qty_to_ship]]*(1+Table_Query_from_Mac10[[#This Row],[VolumeIncreasebyType]]),0)</f>
        <v>3</v>
      </c>
      <c r="U2247" s="47">
        <f>Table_Query_from_Mac10[[#This Row],[qtytoShipFuture]]*Table_Query_from_Mac10[[#This Row],[Future-cost]]</f>
        <v>5.0999999999999996</v>
      </c>
      <c r="V2247" s="47">
        <f>Table_Query_from_Mac10[[#This Row],[qtytoShipFuture]]-Table_Query_from_Mac10[[#This Row],[qty_to_ship]]</f>
        <v>0</v>
      </c>
      <c r="W2247" s="47">
        <f>Table_Query_from_Mac10[[#This Row],[UnitPriceFuture]]</f>
        <v>4.49</v>
      </c>
      <c r="X2247" s="47">
        <f>Table_Query_from_Mac10[[#This Row],[Unit Increase]]*Table_Query_from_Mac10[[#This Row],[UnitPriceFuture]]</f>
        <v>0</v>
      </c>
      <c r="Y2247" s="47">
        <f>Table_Query_from_Mac10[[#This Row],[Unit Increase]]*Table_Query_from_Mac10[[#This Row],[Future-cost]]</f>
        <v>0</v>
      </c>
      <c r="Z2247" s="47">
        <f>-(Table_Query_from_Mac10[[#This Row],[Incremental Sales]]+((Table_Query_from_Mac10[[#This Row],[Incremental Sales]]*-(SUM(Summary!$S$8:$S$9)))))*Summary!$S$18</f>
        <v>0</v>
      </c>
      <c r="AA2247" s="47">
        <f>IFERROR(Table_Query_from_Mac10[[#This Row],[Incremental Cost]]/Table_Query_from_Mac10[[#This Row],[Incremental Sales]],0)</f>
        <v>0</v>
      </c>
      <c r="AB2247" s="47">
        <f>IFERROR(Table_Query_from_Mac10[[#This Row],[TotalCostFuture]]/Table_Query_from_Mac10[[#This Row],[totalsalesFuture]],0)</f>
        <v>0.3786191536748329</v>
      </c>
      <c r="AN2247" s="31">
        <v>10</v>
      </c>
      <c r="AO2247">
        <f t="shared" si="70"/>
        <v>3</v>
      </c>
      <c r="AQ2247" s="31">
        <v>12.83</v>
      </c>
      <c r="AR2247">
        <f t="shared" si="71"/>
        <v>4.49</v>
      </c>
    </row>
    <row r="2248" spans="1:44" x14ac:dyDescent="0.25">
      <c r="A2248">
        <v>90229</v>
      </c>
      <c r="B2248">
        <v>3</v>
      </c>
      <c r="C2248" t="s">
        <v>55</v>
      </c>
      <c r="D2248" t="s">
        <v>81</v>
      </c>
      <c r="E2248">
        <v>3</v>
      </c>
      <c r="F2248">
        <v>1.97</v>
      </c>
      <c r="G2248">
        <v>5.17</v>
      </c>
      <c r="H2248" s="1">
        <v>44848</v>
      </c>
      <c r="I2248" s="20">
        <v>0</v>
      </c>
      <c r="J2248" s="47">
        <f>Table_Query_from_Mac10[[#This Row],[unit_price]]-(Table_Query_from_Mac10[[#This Row],[unit_price]]*(Table_Query_from_Mac10[[#This Row],[discount_pct]]/100))</f>
        <v>5.17</v>
      </c>
      <c r="K2248" s="47">
        <f>Table_Query_from_Mac10[[#This Row],[unit_cost]]</f>
        <v>1.97</v>
      </c>
      <c r="L2248" s="47">
        <f>Table_Query_from_Mac10[[#This Row],[Live-cost]]*(1+Table_Query_from_Mac10[[#This Row],[CogsIncreasebyTYPE]])</f>
        <v>1.97</v>
      </c>
      <c r="M2248" s="47">
        <f>Table_Query_from_Mac10[[#This Row],[Live-cost]]*Table_Query_from_Mac10[[#This Row],[qty_to_ship]]</f>
        <v>5.91</v>
      </c>
      <c r="N2248" s="47">
        <f>IF(Table_Query_from_Mac10[[#This Row],[item_no]]="KDA",-Table_Query_from_Mac10[[#This Row],[unit_price]],Table_Query_from_Mac10[[#This Row],[Net Unit]]*Table_Query_from_Mac10[[#This Row],[qty_to_ship]])</f>
        <v>15.51</v>
      </c>
      <c r="O2248" s="47">
        <f>SUMIFS(Summary!C:C,Summary!H:H,Table_Query_from_Mac10[[#This Row],[Juiceoc]])</f>
        <v>0</v>
      </c>
      <c r="P2248" s="47">
        <f>SUMIFS(Summary!D:D,Summary!H:H,Table_Query_from_Mac10[[#This Row],[Juiceoc]])</f>
        <v>0</v>
      </c>
      <c r="Q2248" s="47">
        <f>SUMIFS(Summary!E:E,Summary!H:H,Table_Query_from_Mac10[[#This Row],[Juiceoc]])</f>
        <v>0</v>
      </c>
      <c r="R2248" s="47">
        <f>Table_Query_from_Mac10[[#This Row],[Net Unit]]*(1+Table_Query_from_Mac10[[#This Row],[PriceIncreasebyType]])</f>
        <v>5.17</v>
      </c>
      <c r="S2248" s="47">
        <f>Table_Query_from_Mac10[[#This Row],[UnitPriceFuture]]*Table_Query_from_Mac10[[#This Row],[qtytoShipFuture]]</f>
        <v>15.51</v>
      </c>
      <c r="T2248" s="47">
        <f>ROUND(Table_Query_from_Mac10[[#This Row],[qty_to_ship]]*(1+Table_Query_from_Mac10[[#This Row],[VolumeIncreasebyType]]),0)</f>
        <v>3</v>
      </c>
      <c r="U2248" s="47">
        <f>Table_Query_from_Mac10[[#This Row],[qtytoShipFuture]]*Table_Query_from_Mac10[[#This Row],[Future-cost]]</f>
        <v>5.91</v>
      </c>
      <c r="V2248" s="47">
        <f>Table_Query_from_Mac10[[#This Row],[qtytoShipFuture]]-Table_Query_from_Mac10[[#This Row],[qty_to_ship]]</f>
        <v>0</v>
      </c>
      <c r="W2248" s="47">
        <f>Table_Query_from_Mac10[[#This Row],[UnitPriceFuture]]</f>
        <v>5.17</v>
      </c>
      <c r="X2248" s="47">
        <f>Table_Query_from_Mac10[[#This Row],[Unit Increase]]*Table_Query_from_Mac10[[#This Row],[UnitPriceFuture]]</f>
        <v>0</v>
      </c>
      <c r="Y2248" s="47">
        <f>Table_Query_from_Mac10[[#This Row],[Unit Increase]]*Table_Query_from_Mac10[[#This Row],[Future-cost]]</f>
        <v>0</v>
      </c>
      <c r="Z2248" s="47">
        <f>-(Table_Query_from_Mac10[[#This Row],[Incremental Sales]]+((Table_Query_from_Mac10[[#This Row],[Incremental Sales]]*-(SUM(Summary!$S$8:$S$9)))))*Summary!$S$18</f>
        <v>0</v>
      </c>
      <c r="AA2248" s="47">
        <f>IFERROR(Table_Query_from_Mac10[[#This Row],[Incremental Cost]]/Table_Query_from_Mac10[[#This Row],[Incremental Sales]],0)</f>
        <v>0</v>
      </c>
      <c r="AB2248" s="47">
        <f>IFERROR(Table_Query_from_Mac10[[#This Row],[TotalCostFuture]]/Table_Query_from_Mac10[[#This Row],[totalsalesFuture]],0)</f>
        <v>0.38104448742746616</v>
      </c>
      <c r="AN2248" s="30">
        <v>10</v>
      </c>
      <c r="AO2248">
        <f t="shared" si="70"/>
        <v>3</v>
      </c>
      <c r="AQ2248" s="30">
        <v>14.77</v>
      </c>
      <c r="AR2248">
        <f t="shared" si="71"/>
        <v>5.17</v>
      </c>
    </row>
    <row r="2249" spans="1:44" x14ac:dyDescent="0.25">
      <c r="A2249">
        <v>90229</v>
      </c>
      <c r="B2249">
        <v>4</v>
      </c>
      <c r="C2249" t="s">
        <v>56</v>
      </c>
      <c r="D2249" t="s">
        <v>81</v>
      </c>
      <c r="E2249">
        <v>2</v>
      </c>
      <c r="F2249">
        <v>6.22</v>
      </c>
      <c r="G2249">
        <v>15.2</v>
      </c>
      <c r="H2249" s="1">
        <v>44848</v>
      </c>
      <c r="I2249" s="20">
        <v>0</v>
      </c>
      <c r="J2249" s="47">
        <f>Table_Query_from_Mac10[[#This Row],[unit_price]]-(Table_Query_from_Mac10[[#This Row],[unit_price]]*(Table_Query_from_Mac10[[#This Row],[discount_pct]]/100))</f>
        <v>15.2</v>
      </c>
      <c r="K2249" s="47">
        <f>Table_Query_from_Mac10[[#This Row],[unit_cost]]</f>
        <v>6.22</v>
      </c>
      <c r="L2249" s="47">
        <f>Table_Query_from_Mac10[[#This Row],[Live-cost]]*(1+Table_Query_from_Mac10[[#This Row],[CogsIncreasebyTYPE]])</f>
        <v>6.22</v>
      </c>
      <c r="M2249" s="47">
        <f>Table_Query_from_Mac10[[#This Row],[Live-cost]]*Table_Query_from_Mac10[[#This Row],[qty_to_ship]]</f>
        <v>12.44</v>
      </c>
      <c r="N2249" s="47">
        <f>IF(Table_Query_from_Mac10[[#This Row],[item_no]]="KDA",-Table_Query_from_Mac10[[#This Row],[unit_price]],Table_Query_from_Mac10[[#This Row],[Net Unit]]*Table_Query_from_Mac10[[#This Row],[qty_to_ship]])</f>
        <v>30.4</v>
      </c>
      <c r="O2249" s="47">
        <f>SUMIFS(Summary!C:C,Summary!H:H,Table_Query_from_Mac10[[#This Row],[Juiceoc]])</f>
        <v>0</v>
      </c>
      <c r="P2249" s="47">
        <f>SUMIFS(Summary!D:D,Summary!H:H,Table_Query_from_Mac10[[#This Row],[Juiceoc]])</f>
        <v>0</v>
      </c>
      <c r="Q2249" s="47">
        <f>SUMIFS(Summary!E:E,Summary!H:H,Table_Query_from_Mac10[[#This Row],[Juiceoc]])</f>
        <v>0</v>
      </c>
      <c r="R2249" s="47">
        <f>Table_Query_from_Mac10[[#This Row],[Net Unit]]*(1+Table_Query_from_Mac10[[#This Row],[PriceIncreasebyType]])</f>
        <v>15.2</v>
      </c>
      <c r="S2249" s="47">
        <f>Table_Query_from_Mac10[[#This Row],[UnitPriceFuture]]*Table_Query_from_Mac10[[#This Row],[qtytoShipFuture]]</f>
        <v>30.4</v>
      </c>
      <c r="T2249" s="47">
        <f>ROUND(Table_Query_from_Mac10[[#This Row],[qty_to_ship]]*(1+Table_Query_from_Mac10[[#This Row],[VolumeIncreasebyType]]),0)</f>
        <v>2</v>
      </c>
      <c r="U2249" s="47">
        <f>Table_Query_from_Mac10[[#This Row],[qtytoShipFuture]]*Table_Query_from_Mac10[[#This Row],[Future-cost]]</f>
        <v>12.44</v>
      </c>
      <c r="V2249" s="47">
        <f>Table_Query_from_Mac10[[#This Row],[qtytoShipFuture]]-Table_Query_from_Mac10[[#This Row],[qty_to_ship]]</f>
        <v>0</v>
      </c>
      <c r="W2249" s="47">
        <f>Table_Query_from_Mac10[[#This Row],[UnitPriceFuture]]</f>
        <v>15.2</v>
      </c>
      <c r="X2249" s="47">
        <f>Table_Query_from_Mac10[[#This Row],[Unit Increase]]*Table_Query_from_Mac10[[#This Row],[UnitPriceFuture]]</f>
        <v>0</v>
      </c>
      <c r="Y2249" s="47">
        <f>Table_Query_from_Mac10[[#This Row],[Unit Increase]]*Table_Query_from_Mac10[[#This Row],[Future-cost]]</f>
        <v>0</v>
      </c>
      <c r="Z2249" s="47">
        <f>-(Table_Query_from_Mac10[[#This Row],[Incremental Sales]]+((Table_Query_from_Mac10[[#This Row],[Incremental Sales]]*-(SUM(Summary!$S$8:$S$9)))))*Summary!$S$18</f>
        <v>0</v>
      </c>
      <c r="AA2249" s="47">
        <f>IFERROR(Table_Query_from_Mac10[[#This Row],[Incremental Cost]]/Table_Query_from_Mac10[[#This Row],[Incremental Sales]],0)</f>
        <v>0</v>
      </c>
      <c r="AB2249" s="47">
        <f>IFERROR(Table_Query_from_Mac10[[#This Row],[TotalCostFuture]]/Table_Query_from_Mac10[[#This Row],[totalsalesFuture]],0)</f>
        <v>0.40921052631578947</v>
      </c>
      <c r="AN2249" s="31">
        <v>8</v>
      </c>
      <c r="AO2249">
        <f t="shared" si="70"/>
        <v>2</v>
      </c>
      <c r="AQ2249" s="31">
        <v>43.44</v>
      </c>
      <c r="AR2249">
        <f t="shared" si="71"/>
        <v>15.2</v>
      </c>
    </row>
    <row r="2250" spans="1:44" x14ac:dyDescent="0.25">
      <c r="A2250">
        <v>90229</v>
      </c>
      <c r="B2250">
        <v>5</v>
      </c>
      <c r="C2250" t="s">
        <v>55</v>
      </c>
      <c r="D2250" t="s">
        <v>81</v>
      </c>
      <c r="E2250">
        <v>7</v>
      </c>
      <c r="F2250">
        <v>8.57</v>
      </c>
      <c r="G2250">
        <v>20.83</v>
      </c>
      <c r="H2250" s="1">
        <v>44848</v>
      </c>
      <c r="I2250" s="20">
        <v>0</v>
      </c>
      <c r="J2250" s="47">
        <f>Table_Query_from_Mac10[[#This Row],[unit_price]]-(Table_Query_from_Mac10[[#This Row],[unit_price]]*(Table_Query_from_Mac10[[#This Row],[discount_pct]]/100))</f>
        <v>20.83</v>
      </c>
      <c r="K2250" s="47">
        <f>Table_Query_from_Mac10[[#This Row],[unit_cost]]</f>
        <v>8.57</v>
      </c>
      <c r="L2250" s="47">
        <f>Table_Query_from_Mac10[[#This Row],[Live-cost]]*(1+Table_Query_from_Mac10[[#This Row],[CogsIncreasebyTYPE]])</f>
        <v>8.57</v>
      </c>
      <c r="M2250" s="47">
        <f>Table_Query_from_Mac10[[#This Row],[Live-cost]]*Table_Query_from_Mac10[[#This Row],[qty_to_ship]]</f>
        <v>59.99</v>
      </c>
      <c r="N2250" s="47">
        <f>IF(Table_Query_from_Mac10[[#This Row],[item_no]]="KDA",-Table_Query_from_Mac10[[#This Row],[unit_price]],Table_Query_from_Mac10[[#This Row],[Net Unit]]*Table_Query_from_Mac10[[#This Row],[qty_to_ship]])</f>
        <v>145.81</v>
      </c>
      <c r="O2250" s="47">
        <f>SUMIFS(Summary!C:C,Summary!H:H,Table_Query_from_Mac10[[#This Row],[Juiceoc]])</f>
        <v>0</v>
      </c>
      <c r="P2250" s="47">
        <f>SUMIFS(Summary!D:D,Summary!H:H,Table_Query_from_Mac10[[#This Row],[Juiceoc]])</f>
        <v>0</v>
      </c>
      <c r="Q2250" s="47">
        <f>SUMIFS(Summary!E:E,Summary!H:H,Table_Query_from_Mac10[[#This Row],[Juiceoc]])</f>
        <v>0</v>
      </c>
      <c r="R2250" s="47">
        <f>Table_Query_from_Mac10[[#This Row],[Net Unit]]*(1+Table_Query_from_Mac10[[#This Row],[PriceIncreasebyType]])</f>
        <v>20.83</v>
      </c>
      <c r="S2250" s="47">
        <f>Table_Query_from_Mac10[[#This Row],[UnitPriceFuture]]*Table_Query_from_Mac10[[#This Row],[qtytoShipFuture]]</f>
        <v>145.81</v>
      </c>
      <c r="T2250" s="47">
        <f>ROUND(Table_Query_from_Mac10[[#This Row],[qty_to_ship]]*(1+Table_Query_from_Mac10[[#This Row],[VolumeIncreasebyType]]),0)</f>
        <v>7</v>
      </c>
      <c r="U2250" s="47">
        <f>Table_Query_from_Mac10[[#This Row],[qtytoShipFuture]]*Table_Query_from_Mac10[[#This Row],[Future-cost]]</f>
        <v>59.99</v>
      </c>
      <c r="V2250" s="47">
        <f>Table_Query_from_Mac10[[#This Row],[qtytoShipFuture]]-Table_Query_from_Mac10[[#This Row],[qty_to_ship]]</f>
        <v>0</v>
      </c>
      <c r="W2250" s="47">
        <f>Table_Query_from_Mac10[[#This Row],[UnitPriceFuture]]</f>
        <v>20.83</v>
      </c>
      <c r="X2250" s="47">
        <f>Table_Query_from_Mac10[[#This Row],[Unit Increase]]*Table_Query_from_Mac10[[#This Row],[UnitPriceFuture]]</f>
        <v>0</v>
      </c>
      <c r="Y2250" s="47">
        <f>Table_Query_from_Mac10[[#This Row],[Unit Increase]]*Table_Query_from_Mac10[[#This Row],[Future-cost]]</f>
        <v>0</v>
      </c>
      <c r="Z2250" s="47">
        <f>-(Table_Query_from_Mac10[[#This Row],[Incremental Sales]]+((Table_Query_from_Mac10[[#This Row],[Incremental Sales]]*-(SUM(Summary!$S$8:$S$9)))))*Summary!$S$18</f>
        <v>0</v>
      </c>
      <c r="AA2250" s="47">
        <f>IFERROR(Table_Query_from_Mac10[[#This Row],[Incremental Cost]]/Table_Query_from_Mac10[[#This Row],[Incremental Sales]],0)</f>
        <v>0</v>
      </c>
      <c r="AB2250" s="47">
        <f>IFERROR(Table_Query_from_Mac10[[#This Row],[TotalCostFuture]]/Table_Query_from_Mac10[[#This Row],[totalsalesFuture]],0)</f>
        <v>0.41142582813250123</v>
      </c>
      <c r="AN2250" s="30">
        <v>28</v>
      </c>
      <c r="AO2250">
        <f t="shared" si="70"/>
        <v>7</v>
      </c>
      <c r="AQ2250" s="30">
        <v>59.52</v>
      </c>
      <c r="AR2250">
        <f t="shared" si="71"/>
        <v>20.83</v>
      </c>
    </row>
    <row r="2251" spans="1:44" x14ac:dyDescent="0.25">
      <c r="A2251">
        <v>90229</v>
      </c>
      <c r="B2251">
        <v>6</v>
      </c>
      <c r="C2251" t="s">
        <v>55</v>
      </c>
      <c r="D2251" t="s">
        <v>81</v>
      </c>
      <c r="E2251">
        <v>6</v>
      </c>
      <c r="F2251">
        <v>13.57</v>
      </c>
      <c r="G2251">
        <v>36.270000000000003</v>
      </c>
      <c r="H2251" s="1">
        <v>44848</v>
      </c>
      <c r="I2251" s="20">
        <v>0</v>
      </c>
      <c r="J2251" s="47">
        <f>Table_Query_from_Mac10[[#This Row],[unit_price]]-(Table_Query_from_Mac10[[#This Row],[unit_price]]*(Table_Query_from_Mac10[[#This Row],[discount_pct]]/100))</f>
        <v>36.270000000000003</v>
      </c>
      <c r="K2251" s="47">
        <f>Table_Query_from_Mac10[[#This Row],[unit_cost]]</f>
        <v>13.57</v>
      </c>
      <c r="L2251" s="47">
        <f>Table_Query_from_Mac10[[#This Row],[Live-cost]]*(1+Table_Query_from_Mac10[[#This Row],[CogsIncreasebyTYPE]])</f>
        <v>13.57</v>
      </c>
      <c r="M2251" s="47">
        <f>Table_Query_from_Mac10[[#This Row],[Live-cost]]*Table_Query_from_Mac10[[#This Row],[qty_to_ship]]</f>
        <v>81.42</v>
      </c>
      <c r="N2251" s="47">
        <f>IF(Table_Query_from_Mac10[[#This Row],[item_no]]="KDA",-Table_Query_from_Mac10[[#This Row],[unit_price]],Table_Query_from_Mac10[[#This Row],[Net Unit]]*Table_Query_from_Mac10[[#This Row],[qty_to_ship]])</f>
        <v>217.62</v>
      </c>
      <c r="O2251" s="47">
        <f>SUMIFS(Summary!C:C,Summary!H:H,Table_Query_from_Mac10[[#This Row],[Juiceoc]])</f>
        <v>0</v>
      </c>
      <c r="P2251" s="47">
        <f>SUMIFS(Summary!D:D,Summary!H:H,Table_Query_from_Mac10[[#This Row],[Juiceoc]])</f>
        <v>0</v>
      </c>
      <c r="Q2251" s="47">
        <f>SUMIFS(Summary!E:E,Summary!H:H,Table_Query_from_Mac10[[#This Row],[Juiceoc]])</f>
        <v>0</v>
      </c>
      <c r="R2251" s="47">
        <f>Table_Query_from_Mac10[[#This Row],[Net Unit]]*(1+Table_Query_from_Mac10[[#This Row],[PriceIncreasebyType]])</f>
        <v>36.270000000000003</v>
      </c>
      <c r="S2251" s="47">
        <f>Table_Query_from_Mac10[[#This Row],[UnitPriceFuture]]*Table_Query_from_Mac10[[#This Row],[qtytoShipFuture]]</f>
        <v>217.62</v>
      </c>
      <c r="T2251" s="47">
        <f>ROUND(Table_Query_from_Mac10[[#This Row],[qty_to_ship]]*(1+Table_Query_from_Mac10[[#This Row],[VolumeIncreasebyType]]),0)</f>
        <v>6</v>
      </c>
      <c r="U2251" s="47">
        <f>Table_Query_from_Mac10[[#This Row],[qtytoShipFuture]]*Table_Query_from_Mac10[[#This Row],[Future-cost]]</f>
        <v>81.42</v>
      </c>
      <c r="V2251" s="47">
        <f>Table_Query_from_Mac10[[#This Row],[qtytoShipFuture]]-Table_Query_from_Mac10[[#This Row],[qty_to_ship]]</f>
        <v>0</v>
      </c>
      <c r="W2251" s="47">
        <f>Table_Query_from_Mac10[[#This Row],[UnitPriceFuture]]</f>
        <v>36.270000000000003</v>
      </c>
      <c r="X2251" s="47">
        <f>Table_Query_from_Mac10[[#This Row],[Unit Increase]]*Table_Query_from_Mac10[[#This Row],[UnitPriceFuture]]</f>
        <v>0</v>
      </c>
      <c r="Y2251" s="47">
        <f>Table_Query_from_Mac10[[#This Row],[Unit Increase]]*Table_Query_from_Mac10[[#This Row],[Future-cost]]</f>
        <v>0</v>
      </c>
      <c r="Z2251" s="47">
        <f>-(Table_Query_from_Mac10[[#This Row],[Incremental Sales]]+((Table_Query_from_Mac10[[#This Row],[Incremental Sales]]*-(SUM(Summary!$S$8:$S$9)))))*Summary!$S$18</f>
        <v>0</v>
      </c>
      <c r="AA2251" s="47">
        <f>IFERROR(Table_Query_from_Mac10[[#This Row],[Incremental Cost]]/Table_Query_from_Mac10[[#This Row],[Incremental Sales]],0)</f>
        <v>0</v>
      </c>
      <c r="AB2251" s="47">
        <f>IFERROR(Table_Query_from_Mac10[[#This Row],[TotalCostFuture]]/Table_Query_from_Mac10[[#This Row],[totalsalesFuture]],0)</f>
        <v>0.37413840639647089</v>
      </c>
      <c r="AN2251" s="31">
        <v>24</v>
      </c>
      <c r="AO2251">
        <f t="shared" si="70"/>
        <v>6</v>
      </c>
      <c r="AQ2251" s="31">
        <v>103.64</v>
      </c>
      <c r="AR2251">
        <f t="shared" si="71"/>
        <v>36.270000000000003</v>
      </c>
    </row>
    <row r="2252" spans="1:44" x14ac:dyDescent="0.25">
      <c r="A2252">
        <v>90229</v>
      </c>
      <c r="B2252">
        <v>7</v>
      </c>
      <c r="C2252" t="s">
        <v>56</v>
      </c>
      <c r="D2252" t="s">
        <v>81</v>
      </c>
      <c r="E2252">
        <v>3</v>
      </c>
      <c r="F2252">
        <v>15.38</v>
      </c>
      <c r="G2252">
        <v>42.8</v>
      </c>
      <c r="H2252" s="1">
        <v>44848</v>
      </c>
      <c r="I2252" s="20">
        <v>0</v>
      </c>
      <c r="J2252" s="47">
        <f>Table_Query_from_Mac10[[#This Row],[unit_price]]-(Table_Query_from_Mac10[[#This Row],[unit_price]]*(Table_Query_from_Mac10[[#This Row],[discount_pct]]/100))</f>
        <v>42.8</v>
      </c>
      <c r="K2252" s="47">
        <f>Table_Query_from_Mac10[[#This Row],[unit_cost]]</f>
        <v>15.38</v>
      </c>
      <c r="L2252" s="47">
        <f>Table_Query_from_Mac10[[#This Row],[Live-cost]]*(1+Table_Query_from_Mac10[[#This Row],[CogsIncreasebyTYPE]])</f>
        <v>15.38</v>
      </c>
      <c r="M2252" s="47">
        <f>Table_Query_from_Mac10[[#This Row],[Live-cost]]*Table_Query_from_Mac10[[#This Row],[qty_to_ship]]</f>
        <v>46.14</v>
      </c>
      <c r="N2252" s="47">
        <f>IF(Table_Query_from_Mac10[[#This Row],[item_no]]="KDA",-Table_Query_from_Mac10[[#This Row],[unit_price]],Table_Query_from_Mac10[[#This Row],[Net Unit]]*Table_Query_from_Mac10[[#This Row],[qty_to_ship]])</f>
        <v>128.39999999999998</v>
      </c>
      <c r="O2252" s="47">
        <f>SUMIFS(Summary!C:C,Summary!H:H,Table_Query_from_Mac10[[#This Row],[Juiceoc]])</f>
        <v>0</v>
      </c>
      <c r="P2252" s="47">
        <f>SUMIFS(Summary!D:D,Summary!H:H,Table_Query_from_Mac10[[#This Row],[Juiceoc]])</f>
        <v>0</v>
      </c>
      <c r="Q2252" s="47">
        <f>SUMIFS(Summary!E:E,Summary!H:H,Table_Query_from_Mac10[[#This Row],[Juiceoc]])</f>
        <v>0</v>
      </c>
      <c r="R2252" s="47">
        <f>Table_Query_from_Mac10[[#This Row],[Net Unit]]*(1+Table_Query_from_Mac10[[#This Row],[PriceIncreasebyType]])</f>
        <v>42.8</v>
      </c>
      <c r="S2252" s="47">
        <f>Table_Query_from_Mac10[[#This Row],[UnitPriceFuture]]*Table_Query_from_Mac10[[#This Row],[qtytoShipFuture]]</f>
        <v>128.39999999999998</v>
      </c>
      <c r="T2252" s="47">
        <f>ROUND(Table_Query_from_Mac10[[#This Row],[qty_to_ship]]*(1+Table_Query_from_Mac10[[#This Row],[VolumeIncreasebyType]]),0)</f>
        <v>3</v>
      </c>
      <c r="U2252" s="47">
        <f>Table_Query_from_Mac10[[#This Row],[qtytoShipFuture]]*Table_Query_from_Mac10[[#This Row],[Future-cost]]</f>
        <v>46.14</v>
      </c>
      <c r="V2252" s="47">
        <f>Table_Query_from_Mac10[[#This Row],[qtytoShipFuture]]-Table_Query_from_Mac10[[#This Row],[qty_to_ship]]</f>
        <v>0</v>
      </c>
      <c r="W2252" s="47">
        <f>Table_Query_from_Mac10[[#This Row],[UnitPriceFuture]]</f>
        <v>42.8</v>
      </c>
      <c r="X2252" s="47">
        <f>Table_Query_from_Mac10[[#This Row],[Unit Increase]]*Table_Query_from_Mac10[[#This Row],[UnitPriceFuture]]</f>
        <v>0</v>
      </c>
      <c r="Y2252" s="47">
        <f>Table_Query_from_Mac10[[#This Row],[Unit Increase]]*Table_Query_from_Mac10[[#This Row],[Future-cost]]</f>
        <v>0</v>
      </c>
      <c r="Z2252" s="47">
        <f>-(Table_Query_from_Mac10[[#This Row],[Incremental Sales]]+((Table_Query_from_Mac10[[#This Row],[Incremental Sales]]*-(SUM(Summary!$S$8:$S$9)))))*Summary!$S$18</f>
        <v>0</v>
      </c>
      <c r="AA2252" s="47">
        <f>IFERROR(Table_Query_from_Mac10[[#This Row],[Incremental Cost]]/Table_Query_from_Mac10[[#This Row],[Incremental Sales]],0)</f>
        <v>0</v>
      </c>
      <c r="AB2252" s="47">
        <f>IFERROR(Table_Query_from_Mac10[[#This Row],[TotalCostFuture]]/Table_Query_from_Mac10[[#This Row],[totalsalesFuture]],0)</f>
        <v>0.35934579439252345</v>
      </c>
      <c r="AN2252" s="30">
        <v>12</v>
      </c>
      <c r="AO2252">
        <f t="shared" si="70"/>
        <v>3</v>
      </c>
      <c r="AQ2252" s="30">
        <v>122.28</v>
      </c>
      <c r="AR2252">
        <f t="shared" si="71"/>
        <v>42.8</v>
      </c>
    </row>
    <row r="2253" spans="1:44" x14ac:dyDescent="0.25">
      <c r="A2253">
        <v>90229</v>
      </c>
      <c r="B2253">
        <v>8</v>
      </c>
      <c r="C2253" t="s">
        <v>56</v>
      </c>
      <c r="D2253" t="s">
        <v>81</v>
      </c>
      <c r="E2253">
        <v>1</v>
      </c>
      <c r="F2253">
        <v>13.45</v>
      </c>
      <c r="G2253">
        <v>36.33</v>
      </c>
      <c r="H2253" s="1">
        <v>44848</v>
      </c>
      <c r="I2253" s="20">
        <v>0</v>
      </c>
      <c r="J2253" s="47">
        <f>Table_Query_from_Mac10[[#This Row],[unit_price]]-(Table_Query_from_Mac10[[#This Row],[unit_price]]*(Table_Query_from_Mac10[[#This Row],[discount_pct]]/100))</f>
        <v>36.33</v>
      </c>
      <c r="K2253" s="47">
        <f>Table_Query_from_Mac10[[#This Row],[unit_cost]]</f>
        <v>13.45</v>
      </c>
      <c r="L2253" s="47">
        <f>Table_Query_from_Mac10[[#This Row],[Live-cost]]*(1+Table_Query_from_Mac10[[#This Row],[CogsIncreasebyTYPE]])</f>
        <v>13.45</v>
      </c>
      <c r="M2253" s="47">
        <f>Table_Query_from_Mac10[[#This Row],[Live-cost]]*Table_Query_from_Mac10[[#This Row],[qty_to_ship]]</f>
        <v>13.45</v>
      </c>
      <c r="N2253" s="47">
        <f>IF(Table_Query_from_Mac10[[#This Row],[item_no]]="KDA",-Table_Query_from_Mac10[[#This Row],[unit_price]],Table_Query_from_Mac10[[#This Row],[Net Unit]]*Table_Query_from_Mac10[[#This Row],[qty_to_ship]])</f>
        <v>36.33</v>
      </c>
      <c r="O2253" s="47">
        <f>SUMIFS(Summary!C:C,Summary!H:H,Table_Query_from_Mac10[[#This Row],[Juiceoc]])</f>
        <v>0</v>
      </c>
      <c r="P2253" s="47">
        <f>SUMIFS(Summary!D:D,Summary!H:H,Table_Query_from_Mac10[[#This Row],[Juiceoc]])</f>
        <v>0</v>
      </c>
      <c r="Q2253" s="47">
        <f>SUMIFS(Summary!E:E,Summary!H:H,Table_Query_from_Mac10[[#This Row],[Juiceoc]])</f>
        <v>0</v>
      </c>
      <c r="R2253" s="47">
        <f>Table_Query_from_Mac10[[#This Row],[Net Unit]]*(1+Table_Query_from_Mac10[[#This Row],[PriceIncreasebyType]])</f>
        <v>36.33</v>
      </c>
      <c r="S2253" s="47">
        <f>Table_Query_from_Mac10[[#This Row],[UnitPriceFuture]]*Table_Query_from_Mac10[[#This Row],[qtytoShipFuture]]</f>
        <v>36.33</v>
      </c>
      <c r="T2253" s="47">
        <f>ROUND(Table_Query_from_Mac10[[#This Row],[qty_to_ship]]*(1+Table_Query_from_Mac10[[#This Row],[VolumeIncreasebyType]]),0)</f>
        <v>1</v>
      </c>
      <c r="U2253" s="47">
        <f>Table_Query_from_Mac10[[#This Row],[qtytoShipFuture]]*Table_Query_from_Mac10[[#This Row],[Future-cost]]</f>
        <v>13.45</v>
      </c>
      <c r="V2253" s="47">
        <f>Table_Query_from_Mac10[[#This Row],[qtytoShipFuture]]-Table_Query_from_Mac10[[#This Row],[qty_to_ship]]</f>
        <v>0</v>
      </c>
      <c r="W2253" s="47">
        <f>Table_Query_from_Mac10[[#This Row],[UnitPriceFuture]]</f>
        <v>36.33</v>
      </c>
      <c r="X2253" s="47">
        <f>Table_Query_from_Mac10[[#This Row],[Unit Increase]]*Table_Query_from_Mac10[[#This Row],[UnitPriceFuture]]</f>
        <v>0</v>
      </c>
      <c r="Y2253" s="47">
        <f>Table_Query_from_Mac10[[#This Row],[Unit Increase]]*Table_Query_from_Mac10[[#This Row],[Future-cost]]</f>
        <v>0</v>
      </c>
      <c r="Z2253" s="47">
        <f>-(Table_Query_from_Mac10[[#This Row],[Incremental Sales]]+((Table_Query_from_Mac10[[#This Row],[Incremental Sales]]*-(SUM(Summary!$S$8:$S$9)))))*Summary!$S$18</f>
        <v>0</v>
      </c>
      <c r="AA2253" s="47">
        <f>IFERROR(Table_Query_from_Mac10[[#This Row],[Incremental Cost]]/Table_Query_from_Mac10[[#This Row],[Incremental Sales]],0)</f>
        <v>0</v>
      </c>
      <c r="AB2253" s="47">
        <f>IFERROR(Table_Query_from_Mac10[[#This Row],[TotalCostFuture]]/Table_Query_from_Mac10[[#This Row],[totalsalesFuture]],0)</f>
        <v>0.37021745114230664</v>
      </c>
      <c r="AN2253" s="31">
        <v>4</v>
      </c>
      <c r="AO2253">
        <f t="shared" si="70"/>
        <v>1</v>
      </c>
      <c r="AQ2253" s="31">
        <v>103.8</v>
      </c>
      <c r="AR2253">
        <f t="shared" si="71"/>
        <v>36.33</v>
      </c>
    </row>
    <row r="2254" spans="1:44" x14ac:dyDescent="0.25">
      <c r="A2254">
        <v>90229</v>
      </c>
      <c r="B2254">
        <v>9</v>
      </c>
      <c r="C2254" t="s">
        <v>56</v>
      </c>
      <c r="D2254" t="s">
        <v>81</v>
      </c>
      <c r="E2254">
        <v>12</v>
      </c>
      <c r="F2254">
        <v>5.05</v>
      </c>
      <c r="G2254">
        <v>12.54</v>
      </c>
      <c r="H2254" s="1">
        <v>44848</v>
      </c>
      <c r="I2254" s="20">
        <v>0</v>
      </c>
      <c r="J2254" s="47">
        <f>Table_Query_from_Mac10[[#This Row],[unit_price]]-(Table_Query_from_Mac10[[#This Row],[unit_price]]*(Table_Query_from_Mac10[[#This Row],[discount_pct]]/100))</f>
        <v>12.54</v>
      </c>
      <c r="K2254" s="47">
        <f>Table_Query_from_Mac10[[#This Row],[unit_cost]]</f>
        <v>5.05</v>
      </c>
      <c r="L2254" s="47">
        <f>Table_Query_from_Mac10[[#This Row],[Live-cost]]*(1+Table_Query_from_Mac10[[#This Row],[CogsIncreasebyTYPE]])</f>
        <v>5.05</v>
      </c>
      <c r="M2254" s="47">
        <f>Table_Query_from_Mac10[[#This Row],[Live-cost]]*Table_Query_from_Mac10[[#This Row],[qty_to_ship]]</f>
        <v>60.599999999999994</v>
      </c>
      <c r="N2254" s="47">
        <f>IF(Table_Query_from_Mac10[[#This Row],[item_no]]="KDA",-Table_Query_from_Mac10[[#This Row],[unit_price]],Table_Query_from_Mac10[[#This Row],[Net Unit]]*Table_Query_from_Mac10[[#This Row],[qty_to_ship]])</f>
        <v>150.47999999999999</v>
      </c>
      <c r="O2254" s="47">
        <f>SUMIFS(Summary!C:C,Summary!H:H,Table_Query_from_Mac10[[#This Row],[Juiceoc]])</f>
        <v>0</v>
      </c>
      <c r="P2254" s="47">
        <f>SUMIFS(Summary!D:D,Summary!H:H,Table_Query_from_Mac10[[#This Row],[Juiceoc]])</f>
        <v>0</v>
      </c>
      <c r="Q2254" s="47">
        <f>SUMIFS(Summary!E:E,Summary!H:H,Table_Query_from_Mac10[[#This Row],[Juiceoc]])</f>
        <v>0</v>
      </c>
      <c r="R2254" s="47">
        <f>Table_Query_from_Mac10[[#This Row],[Net Unit]]*(1+Table_Query_from_Mac10[[#This Row],[PriceIncreasebyType]])</f>
        <v>12.54</v>
      </c>
      <c r="S2254" s="47">
        <f>Table_Query_from_Mac10[[#This Row],[UnitPriceFuture]]*Table_Query_from_Mac10[[#This Row],[qtytoShipFuture]]</f>
        <v>150.47999999999999</v>
      </c>
      <c r="T2254" s="47">
        <f>ROUND(Table_Query_from_Mac10[[#This Row],[qty_to_ship]]*(1+Table_Query_from_Mac10[[#This Row],[VolumeIncreasebyType]]),0)</f>
        <v>12</v>
      </c>
      <c r="U2254" s="47">
        <f>Table_Query_from_Mac10[[#This Row],[qtytoShipFuture]]*Table_Query_from_Mac10[[#This Row],[Future-cost]]</f>
        <v>60.599999999999994</v>
      </c>
      <c r="V2254" s="47">
        <f>Table_Query_from_Mac10[[#This Row],[qtytoShipFuture]]-Table_Query_from_Mac10[[#This Row],[qty_to_ship]]</f>
        <v>0</v>
      </c>
      <c r="W2254" s="47">
        <f>Table_Query_from_Mac10[[#This Row],[UnitPriceFuture]]</f>
        <v>12.54</v>
      </c>
      <c r="X2254" s="47">
        <f>Table_Query_from_Mac10[[#This Row],[Unit Increase]]*Table_Query_from_Mac10[[#This Row],[UnitPriceFuture]]</f>
        <v>0</v>
      </c>
      <c r="Y2254" s="47">
        <f>Table_Query_from_Mac10[[#This Row],[Unit Increase]]*Table_Query_from_Mac10[[#This Row],[Future-cost]]</f>
        <v>0</v>
      </c>
      <c r="Z2254" s="47">
        <f>-(Table_Query_from_Mac10[[#This Row],[Incremental Sales]]+((Table_Query_from_Mac10[[#This Row],[Incremental Sales]]*-(SUM(Summary!$S$8:$S$9)))))*Summary!$S$18</f>
        <v>0</v>
      </c>
      <c r="AA2254" s="47">
        <f>IFERROR(Table_Query_from_Mac10[[#This Row],[Incremental Cost]]/Table_Query_from_Mac10[[#This Row],[Incremental Sales]],0)</f>
        <v>0</v>
      </c>
      <c r="AB2254" s="47">
        <f>IFERROR(Table_Query_from_Mac10[[#This Row],[TotalCostFuture]]/Table_Query_from_Mac10[[#This Row],[totalsalesFuture]],0)</f>
        <v>0.40271132376395535</v>
      </c>
      <c r="AN2254" s="30">
        <v>45</v>
      </c>
      <c r="AO2254">
        <f t="shared" si="70"/>
        <v>12</v>
      </c>
      <c r="AQ2254" s="30">
        <v>35.83</v>
      </c>
      <c r="AR2254">
        <f t="shared" si="71"/>
        <v>12.54</v>
      </c>
    </row>
    <row r="2255" spans="1:44" x14ac:dyDescent="0.25">
      <c r="A2255">
        <v>90229</v>
      </c>
      <c r="B2255">
        <v>10</v>
      </c>
      <c r="C2255" t="s">
        <v>56</v>
      </c>
      <c r="D2255" t="s">
        <v>81</v>
      </c>
      <c r="E2255">
        <v>18</v>
      </c>
      <c r="F2255">
        <v>6.55</v>
      </c>
      <c r="G2255">
        <v>15.5</v>
      </c>
      <c r="H2255" s="1">
        <v>44848</v>
      </c>
      <c r="I2255" s="20">
        <v>0</v>
      </c>
      <c r="J2255" s="47">
        <f>Table_Query_from_Mac10[[#This Row],[unit_price]]-(Table_Query_from_Mac10[[#This Row],[unit_price]]*(Table_Query_from_Mac10[[#This Row],[discount_pct]]/100))</f>
        <v>15.5</v>
      </c>
      <c r="K2255" s="47">
        <f>Table_Query_from_Mac10[[#This Row],[unit_cost]]</f>
        <v>6.55</v>
      </c>
      <c r="L2255" s="47">
        <f>Table_Query_from_Mac10[[#This Row],[Live-cost]]*(1+Table_Query_from_Mac10[[#This Row],[CogsIncreasebyTYPE]])</f>
        <v>6.55</v>
      </c>
      <c r="M2255" s="47">
        <f>Table_Query_from_Mac10[[#This Row],[Live-cost]]*Table_Query_from_Mac10[[#This Row],[qty_to_ship]]</f>
        <v>117.89999999999999</v>
      </c>
      <c r="N2255" s="47">
        <f>IF(Table_Query_from_Mac10[[#This Row],[item_no]]="KDA",-Table_Query_from_Mac10[[#This Row],[unit_price]],Table_Query_from_Mac10[[#This Row],[Net Unit]]*Table_Query_from_Mac10[[#This Row],[qty_to_ship]])</f>
        <v>279</v>
      </c>
      <c r="O2255" s="47">
        <f>SUMIFS(Summary!C:C,Summary!H:H,Table_Query_from_Mac10[[#This Row],[Juiceoc]])</f>
        <v>0</v>
      </c>
      <c r="P2255" s="47">
        <f>SUMIFS(Summary!D:D,Summary!H:H,Table_Query_from_Mac10[[#This Row],[Juiceoc]])</f>
        <v>0</v>
      </c>
      <c r="Q2255" s="47">
        <f>SUMIFS(Summary!E:E,Summary!H:H,Table_Query_from_Mac10[[#This Row],[Juiceoc]])</f>
        <v>0</v>
      </c>
      <c r="R2255" s="47">
        <f>Table_Query_from_Mac10[[#This Row],[Net Unit]]*(1+Table_Query_from_Mac10[[#This Row],[PriceIncreasebyType]])</f>
        <v>15.5</v>
      </c>
      <c r="S2255" s="47">
        <f>Table_Query_from_Mac10[[#This Row],[UnitPriceFuture]]*Table_Query_from_Mac10[[#This Row],[qtytoShipFuture]]</f>
        <v>279</v>
      </c>
      <c r="T2255" s="47">
        <f>ROUND(Table_Query_from_Mac10[[#This Row],[qty_to_ship]]*(1+Table_Query_from_Mac10[[#This Row],[VolumeIncreasebyType]]),0)</f>
        <v>18</v>
      </c>
      <c r="U2255" s="47">
        <f>Table_Query_from_Mac10[[#This Row],[qtytoShipFuture]]*Table_Query_from_Mac10[[#This Row],[Future-cost]]</f>
        <v>117.89999999999999</v>
      </c>
      <c r="V2255" s="47">
        <f>Table_Query_from_Mac10[[#This Row],[qtytoShipFuture]]-Table_Query_from_Mac10[[#This Row],[qty_to_ship]]</f>
        <v>0</v>
      </c>
      <c r="W2255" s="47">
        <f>Table_Query_from_Mac10[[#This Row],[UnitPriceFuture]]</f>
        <v>15.5</v>
      </c>
      <c r="X2255" s="47">
        <f>Table_Query_from_Mac10[[#This Row],[Unit Increase]]*Table_Query_from_Mac10[[#This Row],[UnitPriceFuture]]</f>
        <v>0</v>
      </c>
      <c r="Y2255" s="47">
        <f>Table_Query_from_Mac10[[#This Row],[Unit Increase]]*Table_Query_from_Mac10[[#This Row],[Future-cost]]</f>
        <v>0</v>
      </c>
      <c r="Z2255" s="47">
        <f>-(Table_Query_from_Mac10[[#This Row],[Incremental Sales]]+((Table_Query_from_Mac10[[#This Row],[Incremental Sales]]*-(SUM(Summary!$S$8:$S$9)))))*Summary!$S$18</f>
        <v>0</v>
      </c>
      <c r="AA2255" s="47">
        <f>IFERROR(Table_Query_from_Mac10[[#This Row],[Incremental Cost]]/Table_Query_from_Mac10[[#This Row],[Incremental Sales]],0)</f>
        <v>0</v>
      </c>
      <c r="AB2255" s="47">
        <f>IFERROR(Table_Query_from_Mac10[[#This Row],[TotalCostFuture]]/Table_Query_from_Mac10[[#This Row],[totalsalesFuture]],0)</f>
        <v>0.42258064516129029</v>
      </c>
      <c r="AN2255" s="31">
        <v>72</v>
      </c>
      <c r="AO2255">
        <f t="shared" si="70"/>
        <v>18</v>
      </c>
      <c r="AQ2255" s="31">
        <v>44.29</v>
      </c>
      <c r="AR2255">
        <f t="shared" si="71"/>
        <v>15.5</v>
      </c>
    </row>
    <row r="2256" spans="1:44" x14ac:dyDescent="0.25">
      <c r="A2256">
        <v>90229</v>
      </c>
      <c r="B2256">
        <v>11</v>
      </c>
      <c r="C2256" t="s">
        <v>56</v>
      </c>
      <c r="D2256" t="s">
        <v>81</v>
      </c>
      <c r="E2256">
        <v>12</v>
      </c>
      <c r="F2256">
        <v>5.45</v>
      </c>
      <c r="G2256">
        <v>13.52</v>
      </c>
      <c r="H2256" s="1">
        <v>44848</v>
      </c>
      <c r="I2256" s="20">
        <v>0</v>
      </c>
      <c r="J2256" s="47">
        <f>Table_Query_from_Mac10[[#This Row],[unit_price]]-(Table_Query_from_Mac10[[#This Row],[unit_price]]*(Table_Query_from_Mac10[[#This Row],[discount_pct]]/100))</f>
        <v>13.52</v>
      </c>
      <c r="K2256" s="47">
        <f>Table_Query_from_Mac10[[#This Row],[unit_cost]]</f>
        <v>5.45</v>
      </c>
      <c r="L2256" s="47">
        <f>Table_Query_from_Mac10[[#This Row],[Live-cost]]*(1+Table_Query_from_Mac10[[#This Row],[CogsIncreasebyTYPE]])</f>
        <v>5.45</v>
      </c>
      <c r="M2256" s="47">
        <f>Table_Query_from_Mac10[[#This Row],[Live-cost]]*Table_Query_from_Mac10[[#This Row],[qty_to_ship]]</f>
        <v>65.400000000000006</v>
      </c>
      <c r="N2256" s="47">
        <f>IF(Table_Query_from_Mac10[[#This Row],[item_no]]="KDA",-Table_Query_from_Mac10[[#This Row],[unit_price]],Table_Query_from_Mac10[[#This Row],[Net Unit]]*Table_Query_from_Mac10[[#This Row],[qty_to_ship]])</f>
        <v>162.24</v>
      </c>
      <c r="O2256" s="47">
        <f>SUMIFS(Summary!C:C,Summary!H:H,Table_Query_from_Mac10[[#This Row],[Juiceoc]])</f>
        <v>0</v>
      </c>
      <c r="P2256" s="47">
        <f>SUMIFS(Summary!D:D,Summary!H:H,Table_Query_from_Mac10[[#This Row],[Juiceoc]])</f>
        <v>0</v>
      </c>
      <c r="Q2256" s="47">
        <f>SUMIFS(Summary!E:E,Summary!H:H,Table_Query_from_Mac10[[#This Row],[Juiceoc]])</f>
        <v>0</v>
      </c>
      <c r="R2256" s="47">
        <f>Table_Query_from_Mac10[[#This Row],[Net Unit]]*(1+Table_Query_from_Mac10[[#This Row],[PriceIncreasebyType]])</f>
        <v>13.52</v>
      </c>
      <c r="S2256" s="47">
        <f>Table_Query_from_Mac10[[#This Row],[UnitPriceFuture]]*Table_Query_from_Mac10[[#This Row],[qtytoShipFuture]]</f>
        <v>162.24</v>
      </c>
      <c r="T2256" s="47">
        <f>ROUND(Table_Query_from_Mac10[[#This Row],[qty_to_ship]]*(1+Table_Query_from_Mac10[[#This Row],[VolumeIncreasebyType]]),0)</f>
        <v>12</v>
      </c>
      <c r="U2256" s="47">
        <f>Table_Query_from_Mac10[[#This Row],[qtytoShipFuture]]*Table_Query_from_Mac10[[#This Row],[Future-cost]]</f>
        <v>65.400000000000006</v>
      </c>
      <c r="V2256" s="47">
        <f>Table_Query_from_Mac10[[#This Row],[qtytoShipFuture]]-Table_Query_from_Mac10[[#This Row],[qty_to_ship]]</f>
        <v>0</v>
      </c>
      <c r="W2256" s="47">
        <f>Table_Query_from_Mac10[[#This Row],[UnitPriceFuture]]</f>
        <v>13.52</v>
      </c>
      <c r="X2256" s="47">
        <f>Table_Query_from_Mac10[[#This Row],[Unit Increase]]*Table_Query_from_Mac10[[#This Row],[UnitPriceFuture]]</f>
        <v>0</v>
      </c>
      <c r="Y2256" s="47">
        <f>Table_Query_from_Mac10[[#This Row],[Unit Increase]]*Table_Query_from_Mac10[[#This Row],[Future-cost]]</f>
        <v>0</v>
      </c>
      <c r="Z2256" s="47">
        <f>-(Table_Query_from_Mac10[[#This Row],[Incremental Sales]]+((Table_Query_from_Mac10[[#This Row],[Incremental Sales]]*-(SUM(Summary!$S$8:$S$9)))))*Summary!$S$18</f>
        <v>0</v>
      </c>
      <c r="AA2256" s="47">
        <f>IFERROR(Table_Query_from_Mac10[[#This Row],[Incremental Cost]]/Table_Query_from_Mac10[[#This Row],[Incremental Sales]],0)</f>
        <v>0</v>
      </c>
      <c r="AB2256" s="47">
        <f>IFERROR(Table_Query_from_Mac10[[#This Row],[TotalCostFuture]]/Table_Query_from_Mac10[[#This Row],[totalsalesFuture]],0)</f>
        <v>0.40310650887573968</v>
      </c>
      <c r="AN2256" s="30">
        <v>45</v>
      </c>
      <c r="AO2256">
        <f t="shared" si="70"/>
        <v>12</v>
      </c>
      <c r="AQ2256" s="30">
        <v>38.619999999999997</v>
      </c>
      <c r="AR2256">
        <f t="shared" si="71"/>
        <v>13.52</v>
      </c>
    </row>
    <row r="2257" spans="1:44" x14ac:dyDescent="0.25">
      <c r="A2257">
        <v>90229</v>
      </c>
      <c r="B2257">
        <v>12</v>
      </c>
      <c r="C2257" t="s">
        <v>55</v>
      </c>
      <c r="D2257" t="s">
        <v>81</v>
      </c>
      <c r="E2257">
        <v>12</v>
      </c>
      <c r="F2257">
        <v>5.88</v>
      </c>
      <c r="G2257">
        <v>14.3</v>
      </c>
      <c r="H2257" s="1">
        <v>44848</v>
      </c>
      <c r="I2257" s="20">
        <v>0</v>
      </c>
      <c r="J2257" s="47">
        <f>Table_Query_from_Mac10[[#This Row],[unit_price]]-(Table_Query_from_Mac10[[#This Row],[unit_price]]*(Table_Query_from_Mac10[[#This Row],[discount_pct]]/100))</f>
        <v>14.3</v>
      </c>
      <c r="K2257" s="47">
        <f>Table_Query_from_Mac10[[#This Row],[unit_cost]]</f>
        <v>5.88</v>
      </c>
      <c r="L2257" s="47">
        <f>Table_Query_from_Mac10[[#This Row],[Live-cost]]*(1+Table_Query_from_Mac10[[#This Row],[CogsIncreasebyTYPE]])</f>
        <v>5.88</v>
      </c>
      <c r="M2257" s="47">
        <f>Table_Query_from_Mac10[[#This Row],[Live-cost]]*Table_Query_from_Mac10[[#This Row],[qty_to_ship]]</f>
        <v>70.56</v>
      </c>
      <c r="N2257" s="47">
        <f>IF(Table_Query_from_Mac10[[#This Row],[item_no]]="KDA",-Table_Query_from_Mac10[[#This Row],[unit_price]],Table_Query_from_Mac10[[#This Row],[Net Unit]]*Table_Query_from_Mac10[[#This Row],[qty_to_ship]])</f>
        <v>171.60000000000002</v>
      </c>
      <c r="O2257" s="47">
        <f>SUMIFS(Summary!C:C,Summary!H:H,Table_Query_from_Mac10[[#This Row],[Juiceoc]])</f>
        <v>0</v>
      </c>
      <c r="P2257" s="47">
        <f>SUMIFS(Summary!D:D,Summary!H:H,Table_Query_from_Mac10[[#This Row],[Juiceoc]])</f>
        <v>0</v>
      </c>
      <c r="Q2257" s="47">
        <f>SUMIFS(Summary!E:E,Summary!H:H,Table_Query_from_Mac10[[#This Row],[Juiceoc]])</f>
        <v>0</v>
      </c>
      <c r="R2257" s="47">
        <f>Table_Query_from_Mac10[[#This Row],[Net Unit]]*(1+Table_Query_from_Mac10[[#This Row],[PriceIncreasebyType]])</f>
        <v>14.3</v>
      </c>
      <c r="S2257" s="47">
        <f>Table_Query_from_Mac10[[#This Row],[UnitPriceFuture]]*Table_Query_from_Mac10[[#This Row],[qtytoShipFuture]]</f>
        <v>171.60000000000002</v>
      </c>
      <c r="T2257" s="47">
        <f>ROUND(Table_Query_from_Mac10[[#This Row],[qty_to_ship]]*(1+Table_Query_from_Mac10[[#This Row],[VolumeIncreasebyType]]),0)</f>
        <v>12</v>
      </c>
      <c r="U2257" s="47">
        <f>Table_Query_from_Mac10[[#This Row],[qtytoShipFuture]]*Table_Query_from_Mac10[[#This Row],[Future-cost]]</f>
        <v>70.56</v>
      </c>
      <c r="V2257" s="47">
        <f>Table_Query_from_Mac10[[#This Row],[qtytoShipFuture]]-Table_Query_from_Mac10[[#This Row],[qty_to_ship]]</f>
        <v>0</v>
      </c>
      <c r="W2257" s="47">
        <f>Table_Query_from_Mac10[[#This Row],[UnitPriceFuture]]</f>
        <v>14.3</v>
      </c>
      <c r="X2257" s="47">
        <f>Table_Query_from_Mac10[[#This Row],[Unit Increase]]*Table_Query_from_Mac10[[#This Row],[UnitPriceFuture]]</f>
        <v>0</v>
      </c>
      <c r="Y2257" s="47">
        <f>Table_Query_from_Mac10[[#This Row],[Unit Increase]]*Table_Query_from_Mac10[[#This Row],[Future-cost]]</f>
        <v>0</v>
      </c>
      <c r="Z2257" s="47">
        <f>-(Table_Query_from_Mac10[[#This Row],[Incremental Sales]]+((Table_Query_from_Mac10[[#This Row],[Incremental Sales]]*-(SUM(Summary!$S$8:$S$9)))))*Summary!$S$18</f>
        <v>0</v>
      </c>
      <c r="AA2257" s="47">
        <f>IFERROR(Table_Query_from_Mac10[[#This Row],[Incremental Cost]]/Table_Query_from_Mac10[[#This Row],[Incremental Sales]],0)</f>
        <v>0</v>
      </c>
      <c r="AB2257" s="47">
        <f>IFERROR(Table_Query_from_Mac10[[#This Row],[TotalCostFuture]]/Table_Query_from_Mac10[[#This Row],[totalsalesFuture]],0)</f>
        <v>0.41118881118881112</v>
      </c>
      <c r="AN2257" s="31">
        <v>45</v>
      </c>
      <c r="AO2257">
        <f t="shared" si="70"/>
        <v>12</v>
      </c>
      <c r="AQ2257" s="31">
        <v>40.869999999999997</v>
      </c>
      <c r="AR2257">
        <f t="shared" si="71"/>
        <v>14.3</v>
      </c>
    </row>
    <row r="2258" spans="1:44" x14ac:dyDescent="0.25">
      <c r="A2258">
        <v>90229</v>
      </c>
      <c r="B2258">
        <v>13</v>
      </c>
      <c r="C2258" t="s">
        <v>55</v>
      </c>
      <c r="D2258" t="s">
        <v>81</v>
      </c>
      <c r="E2258">
        <v>12</v>
      </c>
      <c r="F2258">
        <v>6.44</v>
      </c>
      <c r="G2258">
        <v>16.05</v>
      </c>
      <c r="H2258" s="1">
        <v>44848</v>
      </c>
      <c r="I2258" s="20">
        <v>0</v>
      </c>
      <c r="J2258" s="47">
        <f>Table_Query_from_Mac10[[#This Row],[unit_price]]-(Table_Query_from_Mac10[[#This Row],[unit_price]]*(Table_Query_from_Mac10[[#This Row],[discount_pct]]/100))</f>
        <v>16.05</v>
      </c>
      <c r="K2258" s="47">
        <f>Table_Query_from_Mac10[[#This Row],[unit_cost]]</f>
        <v>6.44</v>
      </c>
      <c r="L2258" s="47">
        <f>Table_Query_from_Mac10[[#This Row],[Live-cost]]*(1+Table_Query_from_Mac10[[#This Row],[CogsIncreasebyTYPE]])</f>
        <v>6.44</v>
      </c>
      <c r="M2258" s="47">
        <f>Table_Query_from_Mac10[[#This Row],[Live-cost]]*Table_Query_from_Mac10[[#This Row],[qty_to_ship]]</f>
        <v>77.28</v>
      </c>
      <c r="N2258" s="47">
        <f>IF(Table_Query_from_Mac10[[#This Row],[item_no]]="KDA",-Table_Query_from_Mac10[[#This Row],[unit_price]],Table_Query_from_Mac10[[#This Row],[Net Unit]]*Table_Query_from_Mac10[[#This Row],[qty_to_ship]])</f>
        <v>192.60000000000002</v>
      </c>
      <c r="O2258" s="47">
        <f>SUMIFS(Summary!C:C,Summary!H:H,Table_Query_from_Mac10[[#This Row],[Juiceoc]])</f>
        <v>0</v>
      </c>
      <c r="P2258" s="47">
        <f>SUMIFS(Summary!D:D,Summary!H:H,Table_Query_from_Mac10[[#This Row],[Juiceoc]])</f>
        <v>0</v>
      </c>
      <c r="Q2258" s="47">
        <f>SUMIFS(Summary!E:E,Summary!H:H,Table_Query_from_Mac10[[#This Row],[Juiceoc]])</f>
        <v>0</v>
      </c>
      <c r="R2258" s="47">
        <f>Table_Query_from_Mac10[[#This Row],[Net Unit]]*(1+Table_Query_from_Mac10[[#This Row],[PriceIncreasebyType]])</f>
        <v>16.05</v>
      </c>
      <c r="S2258" s="47">
        <f>Table_Query_from_Mac10[[#This Row],[UnitPriceFuture]]*Table_Query_from_Mac10[[#This Row],[qtytoShipFuture]]</f>
        <v>192.60000000000002</v>
      </c>
      <c r="T2258" s="47">
        <f>ROUND(Table_Query_from_Mac10[[#This Row],[qty_to_ship]]*(1+Table_Query_from_Mac10[[#This Row],[VolumeIncreasebyType]]),0)</f>
        <v>12</v>
      </c>
      <c r="U2258" s="47">
        <f>Table_Query_from_Mac10[[#This Row],[qtytoShipFuture]]*Table_Query_from_Mac10[[#This Row],[Future-cost]]</f>
        <v>77.28</v>
      </c>
      <c r="V2258" s="47">
        <f>Table_Query_from_Mac10[[#This Row],[qtytoShipFuture]]-Table_Query_from_Mac10[[#This Row],[qty_to_ship]]</f>
        <v>0</v>
      </c>
      <c r="W2258" s="47">
        <f>Table_Query_from_Mac10[[#This Row],[UnitPriceFuture]]</f>
        <v>16.05</v>
      </c>
      <c r="X2258" s="47">
        <f>Table_Query_from_Mac10[[#This Row],[Unit Increase]]*Table_Query_from_Mac10[[#This Row],[UnitPriceFuture]]</f>
        <v>0</v>
      </c>
      <c r="Y2258" s="47">
        <f>Table_Query_from_Mac10[[#This Row],[Unit Increase]]*Table_Query_from_Mac10[[#This Row],[Future-cost]]</f>
        <v>0</v>
      </c>
      <c r="Z2258" s="47">
        <f>-(Table_Query_from_Mac10[[#This Row],[Incremental Sales]]+((Table_Query_from_Mac10[[#This Row],[Incremental Sales]]*-(SUM(Summary!$S$8:$S$9)))))*Summary!$S$18</f>
        <v>0</v>
      </c>
      <c r="AA2258" s="47">
        <f>IFERROR(Table_Query_from_Mac10[[#This Row],[Incremental Cost]]/Table_Query_from_Mac10[[#This Row],[Incremental Sales]],0)</f>
        <v>0</v>
      </c>
      <c r="AB2258" s="47">
        <f>IFERROR(Table_Query_from_Mac10[[#This Row],[TotalCostFuture]]/Table_Query_from_Mac10[[#This Row],[totalsalesFuture]],0)</f>
        <v>0.40124610591900306</v>
      </c>
      <c r="AN2258" s="30">
        <v>48</v>
      </c>
      <c r="AO2258">
        <f t="shared" si="70"/>
        <v>12</v>
      </c>
      <c r="AQ2258" s="30">
        <v>45.87</v>
      </c>
      <c r="AR2258">
        <f t="shared" si="71"/>
        <v>16.05</v>
      </c>
    </row>
    <row r="2259" spans="1:44" x14ac:dyDescent="0.25">
      <c r="A2259">
        <v>90229</v>
      </c>
      <c r="B2259">
        <v>14</v>
      </c>
      <c r="C2259" t="s">
        <v>55</v>
      </c>
      <c r="D2259" t="s">
        <v>81</v>
      </c>
      <c r="E2259">
        <v>12</v>
      </c>
      <c r="F2259">
        <v>7.04</v>
      </c>
      <c r="G2259">
        <v>17.46</v>
      </c>
      <c r="H2259" s="1">
        <v>44848</v>
      </c>
      <c r="I2259" s="20">
        <v>0</v>
      </c>
      <c r="J2259" s="47">
        <f>Table_Query_from_Mac10[[#This Row],[unit_price]]-(Table_Query_from_Mac10[[#This Row],[unit_price]]*(Table_Query_from_Mac10[[#This Row],[discount_pct]]/100))</f>
        <v>17.46</v>
      </c>
      <c r="K2259" s="47">
        <f>Table_Query_from_Mac10[[#This Row],[unit_cost]]</f>
        <v>7.04</v>
      </c>
      <c r="L2259" s="47">
        <f>Table_Query_from_Mac10[[#This Row],[Live-cost]]*(1+Table_Query_from_Mac10[[#This Row],[CogsIncreasebyTYPE]])</f>
        <v>7.04</v>
      </c>
      <c r="M2259" s="47">
        <f>Table_Query_from_Mac10[[#This Row],[Live-cost]]*Table_Query_from_Mac10[[#This Row],[qty_to_ship]]</f>
        <v>84.48</v>
      </c>
      <c r="N2259" s="47">
        <f>IF(Table_Query_from_Mac10[[#This Row],[item_no]]="KDA",-Table_Query_from_Mac10[[#This Row],[unit_price]],Table_Query_from_Mac10[[#This Row],[Net Unit]]*Table_Query_from_Mac10[[#This Row],[qty_to_ship]])</f>
        <v>209.52</v>
      </c>
      <c r="O2259" s="47">
        <f>SUMIFS(Summary!C:C,Summary!H:H,Table_Query_from_Mac10[[#This Row],[Juiceoc]])</f>
        <v>0</v>
      </c>
      <c r="P2259" s="47">
        <f>SUMIFS(Summary!D:D,Summary!H:H,Table_Query_from_Mac10[[#This Row],[Juiceoc]])</f>
        <v>0</v>
      </c>
      <c r="Q2259" s="47">
        <f>SUMIFS(Summary!E:E,Summary!H:H,Table_Query_from_Mac10[[#This Row],[Juiceoc]])</f>
        <v>0</v>
      </c>
      <c r="R2259" s="47">
        <f>Table_Query_from_Mac10[[#This Row],[Net Unit]]*(1+Table_Query_from_Mac10[[#This Row],[PriceIncreasebyType]])</f>
        <v>17.46</v>
      </c>
      <c r="S2259" s="47">
        <f>Table_Query_from_Mac10[[#This Row],[UnitPriceFuture]]*Table_Query_from_Mac10[[#This Row],[qtytoShipFuture]]</f>
        <v>209.52</v>
      </c>
      <c r="T2259" s="47">
        <f>ROUND(Table_Query_from_Mac10[[#This Row],[qty_to_ship]]*(1+Table_Query_from_Mac10[[#This Row],[VolumeIncreasebyType]]),0)</f>
        <v>12</v>
      </c>
      <c r="U2259" s="47">
        <f>Table_Query_from_Mac10[[#This Row],[qtytoShipFuture]]*Table_Query_from_Mac10[[#This Row],[Future-cost]]</f>
        <v>84.48</v>
      </c>
      <c r="V2259" s="47">
        <f>Table_Query_from_Mac10[[#This Row],[qtytoShipFuture]]-Table_Query_from_Mac10[[#This Row],[qty_to_ship]]</f>
        <v>0</v>
      </c>
      <c r="W2259" s="47">
        <f>Table_Query_from_Mac10[[#This Row],[UnitPriceFuture]]</f>
        <v>17.46</v>
      </c>
      <c r="X2259" s="47">
        <f>Table_Query_from_Mac10[[#This Row],[Unit Increase]]*Table_Query_from_Mac10[[#This Row],[UnitPriceFuture]]</f>
        <v>0</v>
      </c>
      <c r="Y2259" s="47">
        <f>Table_Query_from_Mac10[[#This Row],[Unit Increase]]*Table_Query_from_Mac10[[#This Row],[Future-cost]]</f>
        <v>0</v>
      </c>
      <c r="Z2259" s="47">
        <f>-(Table_Query_from_Mac10[[#This Row],[Incremental Sales]]+((Table_Query_from_Mac10[[#This Row],[Incremental Sales]]*-(SUM(Summary!$S$8:$S$9)))))*Summary!$S$18</f>
        <v>0</v>
      </c>
      <c r="AA2259" s="47">
        <f>IFERROR(Table_Query_from_Mac10[[#This Row],[Incremental Cost]]/Table_Query_from_Mac10[[#This Row],[Incremental Sales]],0)</f>
        <v>0</v>
      </c>
      <c r="AB2259" s="47">
        <f>IFERROR(Table_Query_from_Mac10[[#This Row],[TotalCostFuture]]/Table_Query_from_Mac10[[#This Row],[totalsalesFuture]],0)</f>
        <v>0.4032073310423826</v>
      </c>
      <c r="AN2259" s="31">
        <v>48</v>
      </c>
      <c r="AO2259">
        <f t="shared" si="70"/>
        <v>12</v>
      </c>
      <c r="AQ2259" s="31">
        <v>49.89</v>
      </c>
      <c r="AR2259">
        <f t="shared" si="71"/>
        <v>17.46</v>
      </c>
    </row>
    <row r="2260" spans="1:44" x14ac:dyDescent="0.25">
      <c r="A2260">
        <v>90230</v>
      </c>
      <c r="B2260">
        <v>1</v>
      </c>
      <c r="C2260" t="s">
        <v>55</v>
      </c>
      <c r="D2260" t="s">
        <v>81</v>
      </c>
      <c r="E2260">
        <v>5</v>
      </c>
      <c r="F2260">
        <v>1.49</v>
      </c>
      <c r="G2260">
        <v>5.37</v>
      </c>
      <c r="H2260" s="1">
        <v>44848</v>
      </c>
      <c r="I2260" s="20">
        <v>0</v>
      </c>
      <c r="J2260" s="47">
        <f>Table_Query_from_Mac10[[#This Row],[unit_price]]-(Table_Query_from_Mac10[[#This Row],[unit_price]]*(Table_Query_from_Mac10[[#This Row],[discount_pct]]/100))</f>
        <v>5.37</v>
      </c>
      <c r="K2260" s="47">
        <f>Table_Query_from_Mac10[[#This Row],[unit_cost]]</f>
        <v>1.49</v>
      </c>
      <c r="L2260" s="47">
        <f>Table_Query_from_Mac10[[#This Row],[Live-cost]]*(1+Table_Query_from_Mac10[[#This Row],[CogsIncreasebyTYPE]])</f>
        <v>1.49</v>
      </c>
      <c r="M2260" s="47">
        <f>Table_Query_from_Mac10[[#This Row],[Live-cost]]*Table_Query_from_Mac10[[#This Row],[qty_to_ship]]</f>
        <v>7.45</v>
      </c>
      <c r="N2260" s="47">
        <f>IF(Table_Query_from_Mac10[[#This Row],[item_no]]="KDA",-Table_Query_from_Mac10[[#This Row],[unit_price]],Table_Query_from_Mac10[[#This Row],[Net Unit]]*Table_Query_from_Mac10[[#This Row],[qty_to_ship]])</f>
        <v>26.85</v>
      </c>
      <c r="O2260" s="47">
        <f>SUMIFS(Summary!C:C,Summary!H:H,Table_Query_from_Mac10[[#This Row],[Juiceoc]])</f>
        <v>0</v>
      </c>
      <c r="P2260" s="47">
        <f>SUMIFS(Summary!D:D,Summary!H:H,Table_Query_from_Mac10[[#This Row],[Juiceoc]])</f>
        <v>0</v>
      </c>
      <c r="Q2260" s="47">
        <f>SUMIFS(Summary!E:E,Summary!H:H,Table_Query_from_Mac10[[#This Row],[Juiceoc]])</f>
        <v>0</v>
      </c>
      <c r="R2260" s="47">
        <f>Table_Query_from_Mac10[[#This Row],[Net Unit]]*(1+Table_Query_from_Mac10[[#This Row],[PriceIncreasebyType]])</f>
        <v>5.37</v>
      </c>
      <c r="S2260" s="47">
        <f>Table_Query_from_Mac10[[#This Row],[UnitPriceFuture]]*Table_Query_from_Mac10[[#This Row],[qtytoShipFuture]]</f>
        <v>26.85</v>
      </c>
      <c r="T2260" s="47">
        <f>ROUND(Table_Query_from_Mac10[[#This Row],[qty_to_ship]]*(1+Table_Query_from_Mac10[[#This Row],[VolumeIncreasebyType]]),0)</f>
        <v>5</v>
      </c>
      <c r="U2260" s="47">
        <f>Table_Query_from_Mac10[[#This Row],[qtytoShipFuture]]*Table_Query_from_Mac10[[#This Row],[Future-cost]]</f>
        <v>7.45</v>
      </c>
      <c r="V2260" s="47">
        <f>Table_Query_from_Mac10[[#This Row],[qtytoShipFuture]]-Table_Query_from_Mac10[[#This Row],[qty_to_ship]]</f>
        <v>0</v>
      </c>
      <c r="W2260" s="47">
        <f>Table_Query_from_Mac10[[#This Row],[UnitPriceFuture]]</f>
        <v>5.37</v>
      </c>
      <c r="X2260" s="47">
        <f>Table_Query_from_Mac10[[#This Row],[Unit Increase]]*Table_Query_from_Mac10[[#This Row],[UnitPriceFuture]]</f>
        <v>0</v>
      </c>
      <c r="Y2260" s="47">
        <f>Table_Query_from_Mac10[[#This Row],[Unit Increase]]*Table_Query_from_Mac10[[#This Row],[Future-cost]]</f>
        <v>0</v>
      </c>
      <c r="Z2260" s="47">
        <f>-(Table_Query_from_Mac10[[#This Row],[Incremental Sales]]+((Table_Query_from_Mac10[[#This Row],[Incremental Sales]]*-(SUM(Summary!$S$8:$S$9)))))*Summary!$S$18</f>
        <v>0</v>
      </c>
      <c r="AA2260" s="47">
        <f>IFERROR(Table_Query_from_Mac10[[#This Row],[Incremental Cost]]/Table_Query_from_Mac10[[#This Row],[Incremental Sales]],0)</f>
        <v>0</v>
      </c>
      <c r="AB2260" s="47">
        <f>IFERROR(Table_Query_from_Mac10[[#This Row],[TotalCostFuture]]/Table_Query_from_Mac10[[#This Row],[totalsalesFuture]],0)</f>
        <v>0.27746741154562382</v>
      </c>
      <c r="AN2260" s="30">
        <v>20</v>
      </c>
      <c r="AO2260">
        <f t="shared" si="70"/>
        <v>5</v>
      </c>
      <c r="AQ2260" s="30">
        <v>15.35</v>
      </c>
      <c r="AR2260">
        <f t="shared" si="71"/>
        <v>5.37</v>
      </c>
    </row>
    <row r="2261" spans="1:44" x14ac:dyDescent="0.25">
      <c r="A2261">
        <v>90230</v>
      </c>
      <c r="B2261">
        <v>2</v>
      </c>
      <c r="C2261" t="s">
        <v>55</v>
      </c>
      <c r="D2261" t="s">
        <v>81</v>
      </c>
      <c r="E2261">
        <v>6</v>
      </c>
      <c r="F2261">
        <v>10.93</v>
      </c>
      <c r="G2261">
        <v>29.37</v>
      </c>
      <c r="H2261" s="1">
        <v>44848</v>
      </c>
      <c r="I2261" s="20">
        <v>0</v>
      </c>
      <c r="J2261" s="47">
        <f>Table_Query_from_Mac10[[#This Row],[unit_price]]-(Table_Query_from_Mac10[[#This Row],[unit_price]]*(Table_Query_from_Mac10[[#This Row],[discount_pct]]/100))</f>
        <v>29.37</v>
      </c>
      <c r="K2261" s="47">
        <f>Table_Query_from_Mac10[[#This Row],[unit_cost]]</f>
        <v>10.93</v>
      </c>
      <c r="L2261" s="47">
        <f>Table_Query_from_Mac10[[#This Row],[Live-cost]]*(1+Table_Query_from_Mac10[[#This Row],[CogsIncreasebyTYPE]])</f>
        <v>10.93</v>
      </c>
      <c r="M2261" s="47">
        <f>Table_Query_from_Mac10[[#This Row],[Live-cost]]*Table_Query_from_Mac10[[#This Row],[qty_to_ship]]</f>
        <v>65.58</v>
      </c>
      <c r="N2261" s="47">
        <f>IF(Table_Query_from_Mac10[[#This Row],[item_no]]="KDA",-Table_Query_from_Mac10[[#This Row],[unit_price]],Table_Query_from_Mac10[[#This Row],[Net Unit]]*Table_Query_from_Mac10[[#This Row],[qty_to_ship]])</f>
        <v>176.22</v>
      </c>
      <c r="O2261" s="47">
        <f>SUMIFS(Summary!C:C,Summary!H:H,Table_Query_from_Mac10[[#This Row],[Juiceoc]])</f>
        <v>0</v>
      </c>
      <c r="P2261" s="47">
        <f>SUMIFS(Summary!D:D,Summary!H:H,Table_Query_from_Mac10[[#This Row],[Juiceoc]])</f>
        <v>0</v>
      </c>
      <c r="Q2261" s="47">
        <f>SUMIFS(Summary!E:E,Summary!H:H,Table_Query_from_Mac10[[#This Row],[Juiceoc]])</f>
        <v>0</v>
      </c>
      <c r="R2261" s="47">
        <f>Table_Query_from_Mac10[[#This Row],[Net Unit]]*(1+Table_Query_from_Mac10[[#This Row],[PriceIncreasebyType]])</f>
        <v>29.37</v>
      </c>
      <c r="S2261" s="47">
        <f>Table_Query_from_Mac10[[#This Row],[UnitPriceFuture]]*Table_Query_from_Mac10[[#This Row],[qtytoShipFuture]]</f>
        <v>176.22</v>
      </c>
      <c r="T2261" s="47">
        <f>ROUND(Table_Query_from_Mac10[[#This Row],[qty_to_ship]]*(1+Table_Query_from_Mac10[[#This Row],[VolumeIncreasebyType]]),0)</f>
        <v>6</v>
      </c>
      <c r="U2261" s="47">
        <f>Table_Query_from_Mac10[[#This Row],[qtytoShipFuture]]*Table_Query_from_Mac10[[#This Row],[Future-cost]]</f>
        <v>65.58</v>
      </c>
      <c r="V2261" s="47">
        <f>Table_Query_from_Mac10[[#This Row],[qtytoShipFuture]]-Table_Query_from_Mac10[[#This Row],[qty_to_ship]]</f>
        <v>0</v>
      </c>
      <c r="W2261" s="47">
        <f>Table_Query_from_Mac10[[#This Row],[UnitPriceFuture]]</f>
        <v>29.37</v>
      </c>
      <c r="X2261" s="47">
        <f>Table_Query_from_Mac10[[#This Row],[Unit Increase]]*Table_Query_from_Mac10[[#This Row],[UnitPriceFuture]]</f>
        <v>0</v>
      </c>
      <c r="Y2261" s="47">
        <f>Table_Query_from_Mac10[[#This Row],[Unit Increase]]*Table_Query_from_Mac10[[#This Row],[Future-cost]]</f>
        <v>0</v>
      </c>
      <c r="Z2261" s="47">
        <f>-(Table_Query_from_Mac10[[#This Row],[Incremental Sales]]+((Table_Query_from_Mac10[[#This Row],[Incremental Sales]]*-(SUM(Summary!$S$8:$S$9)))))*Summary!$S$18</f>
        <v>0</v>
      </c>
      <c r="AA2261" s="47">
        <f>IFERROR(Table_Query_from_Mac10[[#This Row],[Incremental Cost]]/Table_Query_from_Mac10[[#This Row],[Incremental Sales]],0)</f>
        <v>0</v>
      </c>
      <c r="AB2261" s="47">
        <f>IFERROR(Table_Query_from_Mac10[[#This Row],[TotalCostFuture]]/Table_Query_from_Mac10[[#This Row],[totalsalesFuture]],0)</f>
        <v>0.3721484508001362</v>
      </c>
      <c r="AN2261" s="31">
        <v>24</v>
      </c>
      <c r="AO2261">
        <f t="shared" si="70"/>
        <v>6</v>
      </c>
      <c r="AQ2261" s="31">
        <v>83.9</v>
      </c>
      <c r="AR2261">
        <f t="shared" si="71"/>
        <v>29.37</v>
      </c>
    </row>
    <row r="2262" spans="1:44" x14ac:dyDescent="0.25">
      <c r="A2262">
        <v>90230</v>
      </c>
      <c r="B2262">
        <v>3</v>
      </c>
      <c r="C2262" t="s">
        <v>55</v>
      </c>
      <c r="D2262" t="s">
        <v>81</v>
      </c>
      <c r="E2262">
        <v>4</v>
      </c>
      <c r="F2262">
        <v>12.69</v>
      </c>
      <c r="G2262">
        <v>35.19</v>
      </c>
      <c r="H2262" s="1">
        <v>44848</v>
      </c>
      <c r="I2262" s="20">
        <v>0</v>
      </c>
      <c r="J2262" s="47">
        <f>Table_Query_from_Mac10[[#This Row],[unit_price]]-(Table_Query_from_Mac10[[#This Row],[unit_price]]*(Table_Query_from_Mac10[[#This Row],[discount_pct]]/100))</f>
        <v>35.19</v>
      </c>
      <c r="K2262" s="47">
        <f>Table_Query_from_Mac10[[#This Row],[unit_cost]]</f>
        <v>12.69</v>
      </c>
      <c r="L2262" s="47">
        <f>Table_Query_from_Mac10[[#This Row],[Live-cost]]*(1+Table_Query_from_Mac10[[#This Row],[CogsIncreasebyTYPE]])</f>
        <v>12.69</v>
      </c>
      <c r="M2262" s="47">
        <f>Table_Query_from_Mac10[[#This Row],[Live-cost]]*Table_Query_from_Mac10[[#This Row],[qty_to_ship]]</f>
        <v>50.76</v>
      </c>
      <c r="N2262" s="47">
        <f>IF(Table_Query_from_Mac10[[#This Row],[item_no]]="KDA",-Table_Query_from_Mac10[[#This Row],[unit_price]],Table_Query_from_Mac10[[#This Row],[Net Unit]]*Table_Query_from_Mac10[[#This Row],[qty_to_ship]])</f>
        <v>140.76</v>
      </c>
      <c r="O2262" s="47">
        <f>SUMIFS(Summary!C:C,Summary!H:H,Table_Query_from_Mac10[[#This Row],[Juiceoc]])</f>
        <v>0</v>
      </c>
      <c r="P2262" s="47">
        <f>SUMIFS(Summary!D:D,Summary!H:H,Table_Query_from_Mac10[[#This Row],[Juiceoc]])</f>
        <v>0</v>
      </c>
      <c r="Q2262" s="47">
        <f>SUMIFS(Summary!E:E,Summary!H:H,Table_Query_from_Mac10[[#This Row],[Juiceoc]])</f>
        <v>0</v>
      </c>
      <c r="R2262" s="47">
        <f>Table_Query_from_Mac10[[#This Row],[Net Unit]]*(1+Table_Query_from_Mac10[[#This Row],[PriceIncreasebyType]])</f>
        <v>35.19</v>
      </c>
      <c r="S2262" s="47">
        <f>Table_Query_from_Mac10[[#This Row],[UnitPriceFuture]]*Table_Query_from_Mac10[[#This Row],[qtytoShipFuture]]</f>
        <v>140.76</v>
      </c>
      <c r="T2262" s="47">
        <f>ROUND(Table_Query_from_Mac10[[#This Row],[qty_to_ship]]*(1+Table_Query_from_Mac10[[#This Row],[VolumeIncreasebyType]]),0)</f>
        <v>4</v>
      </c>
      <c r="U2262" s="47">
        <f>Table_Query_from_Mac10[[#This Row],[qtytoShipFuture]]*Table_Query_from_Mac10[[#This Row],[Future-cost]]</f>
        <v>50.76</v>
      </c>
      <c r="V2262" s="47">
        <f>Table_Query_from_Mac10[[#This Row],[qtytoShipFuture]]-Table_Query_from_Mac10[[#This Row],[qty_to_ship]]</f>
        <v>0</v>
      </c>
      <c r="W2262" s="47">
        <f>Table_Query_from_Mac10[[#This Row],[UnitPriceFuture]]</f>
        <v>35.19</v>
      </c>
      <c r="X2262" s="47">
        <f>Table_Query_from_Mac10[[#This Row],[Unit Increase]]*Table_Query_from_Mac10[[#This Row],[UnitPriceFuture]]</f>
        <v>0</v>
      </c>
      <c r="Y2262" s="47">
        <f>Table_Query_from_Mac10[[#This Row],[Unit Increase]]*Table_Query_from_Mac10[[#This Row],[Future-cost]]</f>
        <v>0</v>
      </c>
      <c r="Z2262" s="47">
        <f>-(Table_Query_from_Mac10[[#This Row],[Incremental Sales]]+((Table_Query_from_Mac10[[#This Row],[Incremental Sales]]*-(SUM(Summary!$S$8:$S$9)))))*Summary!$S$18</f>
        <v>0</v>
      </c>
      <c r="AA2262" s="47">
        <f>IFERROR(Table_Query_from_Mac10[[#This Row],[Incremental Cost]]/Table_Query_from_Mac10[[#This Row],[Incremental Sales]],0)</f>
        <v>0</v>
      </c>
      <c r="AB2262" s="47">
        <f>IFERROR(Table_Query_from_Mac10[[#This Row],[TotalCostFuture]]/Table_Query_from_Mac10[[#This Row],[totalsalesFuture]],0)</f>
        <v>0.36061381074168797</v>
      </c>
      <c r="AN2262" s="30">
        <v>16</v>
      </c>
      <c r="AO2262">
        <f t="shared" si="70"/>
        <v>4</v>
      </c>
      <c r="AQ2262" s="30">
        <v>100.53</v>
      </c>
      <c r="AR2262">
        <f t="shared" si="71"/>
        <v>35.19</v>
      </c>
    </row>
    <row r="2263" spans="1:44" x14ac:dyDescent="0.25">
      <c r="A2263">
        <v>90230</v>
      </c>
      <c r="B2263">
        <v>4</v>
      </c>
      <c r="C2263" t="s">
        <v>55</v>
      </c>
      <c r="D2263" t="s">
        <v>81</v>
      </c>
      <c r="E2263">
        <v>1</v>
      </c>
      <c r="F2263">
        <v>11.57</v>
      </c>
      <c r="G2263">
        <v>29.14</v>
      </c>
      <c r="H2263" s="1">
        <v>44848</v>
      </c>
      <c r="I2263" s="20">
        <v>0</v>
      </c>
      <c r="J2263" s="47">
        <f>Table_Query_from_Mac10[[#This Row],[unit_price]]-(Table_Query_from_Mac10[[#This Row],[unit_price]]*(Table_Query_from_Mac10[[#This Row],[discount_pct]]/100))</f>
        <v>29.14</v>
      </c>
      <c r="K2263" s="47">
        <f>Table_Query_from_Mac10[[#This Row],[unit_cost]]</f>
        <v>11.57</v>
      </c>
      <c r="L2263" s="47">
        <f>Table_Query_from_Mac10[[#This Row],[Live-cost]]*(1+Table_Query_from_Mac10[[#This Row],[CogsIncreasebyTYPE]])</f>
        <v>11.57</v>
      </c>
      <c r="M2263" s="47">
        <f>Table_Query_from_Mac10[[#This Row],[Live-cost]]*Table_Query_from_Mac10[[#This Row],[qty_to_ship]]</f>
        <v>11.57</v>
      </c>
      <c r="N2263" s="47">
        <f>IF(Table_Query_from_Mac10[[#This Row],[item_no]]="KDA",-Table_Query_from_Mac10[[#This Row],[unit_price]],Table_Query_from_Mac10[[#This Row],[Net Unit]]*Table_Query_from_Mac10[[#This Row],[qty_to_ship]])</f>
        <v>29.14</v>
      </c>
      <c r="O2263" s="47">
        <f>SUMIFS(Summary!C:C,Summary!H:H,Table_Query_from_Mac10[[#This Row],[Juiceoc]])</f>
        <v>0</v>
      </c>
      <c r="P2263" s="47">
        <f>SUMIFS(Summary!D:D,Summary!H:H,Table_Query_from_Mac10[[#This Row],[Juiceoc]])</f>
        <v>0</v>
      </c>
      <c r="Q2263" s="47">
        <f>SUMIFS(Summary!E:E,Summary!H:H,Table_Query_from_Mac10[[#This Row],[Juiceoc]])</f>
        <v>0</v>
      </c>
      <c r="R2263" s="47">
        <f>Table_Query_from_Mac10[[#This Row],[Net Unit]]*(1+Table_Query_from_Mac10[[#This Row],[PriceIncreasebyType]])</f>
        <v>29.14</v>
      </c>
      <c r="S2263" s="47">
        <f>Table_Query_from_Mac10[[#This Row],[UnitPriceFuture]]*Table_Query_from_Mac10[[#This Row],[qtytoShipFuture]]</f>
        <v>29.14</v>
      </c>
      <c r="T2263" s="47">
        <f>ROUND(Table_Query_from_Mac10[[#This Row],[qty_to_ship]]*(1+Table_Query_from_Mac10[[#This Row],[VolumeIncreasebyType]]),0)</f>
        <v>1</v>
      </c>
      <c r="U2263" s="47">
        <f>Table_Query_from_Mac10[[#This Row],[qtytoShipFuture]]*Table_Query_from_Mac10[[#This Row],[Future-cost]]</f>
        <v>11.57</v>
      </c>
      <c r="V2263" s="47">
        <f>Table_Query_from_Mac10[[#This Row],[qtytoShipFuture]]-Table_Query_from_Mac10[[#This Row],[qty_to_ship]]</f>
        <v>0</v>
      </c>
      <c r="W2263" s="47">
        <f>Table_Query_from_Mac10[[#This Row],[UnitPriceFuture]]</f>
        <v>29.14</v>
      </c>
      <c r="X2263" s="47">
        <f>Table_Query_from_Mac10[[#This Row],[Unit Increase]]*Table_Query_from_Mac10[[#This Row],[UnitPriceFuture]]</f>
        <v>0</v>
      </c>
      <c r="Y2263" s="47">
        <f>Table_Query_from_Mac10[[#This Row],[Unit Increase]]*Table_Query_from_Mac10[[#This Row],[Future-cost]]</f>
        <v>0</v>
      </c>
      <c r="Z2263" s="47">
        <f>-(Table_Query_from_Mac10[[#This Row],[Incremental Sales]]+((Table_Query_from_Mac10[[#This Row],[Incremental Sales]]*-(SUM(Summary!$S$8:$S$9)))))*Summary!$S$18</f>
        <v>0</v>
      </c>
      <c r="AA2263" s="47">
        <f>IFERROR(Table_Query_from_Mac10[[#This Row],[Incremental Cost]]/Table_Query_from_Mac10[[#This Row],[Incremental Sales]],0)</f>
        <v>0</v>
      </c>
      <c r="AB2263" s="47">
        <f>IFERROR(Table_Query_from_Mac10[[#This Row],[TotalCostFuture]]/Table_Query_from_Mac10[[#This Row],[totalsalesFuture]],0)</f>
        <v>0.39704873026767329</v>
      </c>
      <c r="AN2263" s="31">
        <v>4</v>
      </c>
      <c r="AO2263">
        <f t="shared" si="70"/>
        <v>1</v>
      </c>
      <c r="AQ2263" s="31">
        <v>83.27</v>
      </c>
      <c r="AR2263">
        <f t="shared" si="71"/>
        <v>29.14</v>
      </c>
    </row>
    <row r="2264" spans="1:44" x14ac:dyDescent="0.25">
      <c r="A2264">
        <v>90230</v>
      </c>
      <c r="B2264">
        <v>5</v>
      </c>
      <c r="C2264" t="s">
        <v>56</v>
      </c>
      <c r="D2264" t="s">
        <v>81</v>
      </c>
      <c r="E2264">
        <v>6</v>
      </c>
      <c r="F2264">
        <v>15.38</v>
      </c>
      <c r="G2264">
        <v>42.8</v>
      </c>
      <c r="H2264" s="1">
        <v>44848</v>
      </c>
      <c r="I2264" s="20">
        <v>0</v>
      </c>
      <c r="J2264" s="47">
        <f>Table_Query_from_Mac10[[#This Row],[unit_price]]-(Table_Query_from_Mac10[[#This Row],[unit_price]]*(Table_Query_from_Mac10[[#This Row],[discount_pct]]/100))</f>
        <v>42.8</v>
      </c>
      <c r="K2264" s="47">
        <f>Table_Query_from_Mac10[[#This Row],[unit_cost]]</f>
        <v>15.38</v>
      </c>
      <c r="L2264" s="47">
        <f>Table_Query_from_Mac10[[#This Row],[Live-cost]]*(1+Table_Query_from_Mac10[[#This Row],[CogsIncreasebyTYPE]])</f>
        <v>15.38</v>
      </c>
      <c r="M2264" s="47">
        <f>Table_Query_from_Mac10[[#This Row],[Live-cost]]*Table_Query_from_Mac10[[#This Row],[qty_to_ship]]</f>
        <v>92.28</v>
      </c>
      <c r="N2264" s="47">
        <f>IF(Table_Query_from_Mac10[[#This Row],[item_no]]="KDA",-Table_Query_from_Mac10[[#This Row],[unit_price]],Table_Query_from_Mac10[[#This Row],[Net Unit]]*Table_Query_from_Mac10[[#This Row],[qty_to_ship]])</f>
        <v>256.79999999999995</v>
      </c>
      <c r="O2264" s="47">
        <f>SUMIFS(Summary!C:C,Summary!H:H,Table_Query_from_Mac10[[#This Row],[Juiceoc]])</f>
        <v>0</v>
      </c>
      <c r="P2264" s="47">
        <f>SUMIFS(Summary!D:D,Summary!H:H,Table_Query_from_Mac10[[#This Row],[Juiceoc]])</f>
        <v>0</v>
      </c>
      <c r="Q2264" s="47">
        <f>SUMIFS(Summary!E:E,Summary!H:H,Table_Query_from_Mac10[[#This Row],[Juiceoc]])</f>
        <v>0</v>
      </c>
      <c r="R2264" s="47">
        <f>Table_Query_from_Mac10[[#This Row],[Net Unit]]*(1+Table_Query_from_Mac10[[#This Row],[PriceIncreasebyType]])</f>
        <v>42.8</v>
      </c>
      <c r="S2264" s="47">
        <f>Table_Query_from_Mac10[[#This Row],[UnitPriceFuture]]*Table_Query_from_Mac10[[#This Row],[qtytoShipFuture]]</f>
        <v>256.79999999999995</v>
      </c>
      <c r="T2264" s="47">
        <f>ROUND(Table_Query_from_Mac10[[#This Row],[qty_to_ship]]*(1+Table_Query_from_Mac10[[#This Row],[VolumeIncreasebyType]]),0)</f>
        <v>6</v>
      </c>
      <c r="U2264" s="47">
        <f>Table_Query_from_Mac10[[#This Row],[qtytoShipFuture]]*Table_Query_from_Mac10[[#This Row],[Future-cost]]</f>
        <v>92.28</v>
      </c>
      <c r="V2264" s="47">
        <f>Table_Query_from_Mac10[[#This Row],[qtytoShipFuture]]-Table_Query_from_Mac10[[#This Row],[qty_to_ship]]</f>
        <v>0</v>
      </c>
      <c r="W2264" s="47">
        <f>Table_Query_from_Mac10[[#This Row],[UnitPriceFuture]]</f>
        <v>42.8</v>
      </c>
      <c r="X2264" s="47">
        <f>Table_Query_from_Mac10[[#This Row],[Unit Increase]]*Table_Query_from_Mac10[[#This Row],[UnitPriceFuture]]</f>
        <v>0</v>
      </c>
      <c r="Y2264" s="47">
        <f>Table_Query_from_Mac10[[#This Row],[Unit Increase]]*Table_Query_from_Mac10[[#This Row],[Future-cost]]</f>
        <v>0</v>
      </c>
      <c r="Z2264" s="47">
        <f>-(Table_Query_from_Mac10[[#This Row],[Incremental Sales]]+((Table_Query_from_Mac10[[#This Row],[Incremental Sales]]*-(SUM(Summary!$S$8:$S$9)))))*Summary!$S$18</f>
        <v>0</v>
      </c>
      <c r="AA2264" s="47">
        <f>IFERROR(Table_Query_from_Mac10[[#This Row],[Incremental Cost]]/Table_Query_from_Mac10[[#This Row],[Incremental Sales]],0)</f>
        <v>0</v>
      </c>
      <c r="AB2264" s="47">
        <f>IFERROR(Table_Query_from_Mac10[[#This Row],[TotalCostFuture]]/Table_Query_from_Mac10[[#This Row],[totalsalesFuture]],0)</f>
        <v>0.35934579439252345</v>
      </c>
      <c r="AN2264" s="30">
        <v>24</v>
      </c>
      <c r="AO2264">
        <f t="shared" si="70"/>
        <v>6</v>
      </c>
      <c r="AQ2264" s="30">
        <v>122.28</v>
      </c>
      <c r="AR2264">
        <f t="shared" si="71"/>
        <v>42.8</v>
      </c>
    </row>
    <row r="2265" spans="1:44" x14ac:dyDescent="0.25">
      <c r="A2265">
        <v>90230</v>
      </c>
      <c r="B2265">
        <v>6</v>
      </c>
      <c r="C2265" t="s">
        <v>55</v>
      </c>
      <c r="D2265" t="s">
        <v>81</v>
      </c>
      <c r="E2265">
        <v>1</v>
      </c>
      <c r="F2265">
        <v>12.54</v>
      </c>
      <c r="G2265">
        <v>35.24</v>
      </c>
      <c r="H2265" s="1">
        <v>44848</v>
      </c>
      <c r="I2265" s="20">
        <v>0</v>
      </c>
      <c r="J2265" s="47">
        <f>Table_Query_from_Mac10[[#This Row],[unit_price]]-(Table_Query_from_Mac10[[#This Row],[unit_price]]*(Table_Query_from_Mac10[[#This Row],[discount_pct]]/100))</f>
        <v>35.24</v>
      </c>
      <c r="K2265" s="47">
        <f>Table_Query_from_Mac10[[#This Row],[unit_cost]]</f>
        <v>12.54</v>
      </c>
      <c r="L2265" s="47">
        <f>Table_Query_from_Mac10[[#This Row],[Live-cost]]*(1+Table_Query_from_Mac10[[#This Row],[CogsIncreasebyTYPE]])</f>
        <v>12.54</v>
      </c>
      <c r="M2265" s="47">
        <f>Table_Query_from_Mac10[[#This Row],[Live-cost]]*Table_Query_from_Mac10[[#This Row],[qty_to_ship]]</f>
        <v>12.54</v>
      </c>
      <c r="N2265" s="47">
        <f>IF(Table_Query_from_Mac10[[#This Row],[item_no]]="KDA",-Table_Query_from_Mac10[[#This Row],[unit_price]],Table_Query_from_Mac10[[#This Row],[Net Unit]]*Table_Query_from_Mac10[[#This Row],[qty_to_ship]])</f>
        <v>35.24</v>
      </c>
      <c r="O2265" s="47">
        <f>SUMIFS(Summary!C:C,Summary!H:H,Table_Query_from_Mac10[[#This Row],[Juiceoc]])</f>
        <v>0</v>
      </c>
      <c r="P2265" s="47">
        <f>SUMIFS(Summary!D:D,Summary!H:H,Table_Query_from_Mac10[[#This Row],[Juiceoc]])</f>
        <v>0</v>
      </c>
      <c r="Q2265" s="47">
        <f>SUMIFS(Summary!E:E,Summary!H:H,Table_Query_from_Mac10[[#This Row],[Juiceoc]])</f>
        <v>0</v>
      </c>
      <c r="R2265" s="47">
        <f>Table_Query_from_Mac10[[#This Row],[Net Unit]]*(1+Table_Query_from_Mac10[[#This Row],[PriceIncreasebyType]])</f>
        <v>35.24</v>
      </c>
      <c r="S2265" s="47">
        <f>Table_Query_from_Mac10[[#This Row],[UnitPriceFuture]]*Table_Query_from_Mac10[[#This Row],[qtytoShipFuture]]</f>
        <v>35.24</v>
      </c>
      <c r="T2265" s="47">
        <f>ROUND(Table_Query_from_Mac10[[#This Row],[qty_to_ship]]*(1+Table_Query_from_Mac10[[#This Row],[VolumeIncreasebyType]]),0)</f>
        <v>1</v>
      </c>
      <c r="U2265" s="47">
        <f>Table_Query_from_Mac10[[#This Row],[qtytoShipFuture]]*Table_Query_from_Mac10[[#This Row],[Future-cost]]</f>
        <v>12.54</v>
      </c>
      <c r="V2265" s="47">
        <f>Table_Query_from_Mac10[[#This Row],[qtytoShipFuture]]-Table_Query_from_Mac10[[#This Row],[qty_to_ship]]</f>
        <v>0</v>
      </c>
      <c r="W2265" s="47">
        <f>Table_Query_from_Mac10[[#This Row],[UnitPriceFuture]]</f>
        <v>35.24</v>
      </c>
      <c r="X2265" s="47">
        <f>Table_Query_from_Mac10[[#This Row],[Unit Increase]]*Table_Query_from_Mac10[[#This Row],[UnitPriceFuture]]</f>
        <v>0</v>
      </c>
      <c r="Y2265" s="47">
        <f>Table_Query_from_Mac10[[#This Row],[Unit Increase]]*Table_Query_from_Mac10[[#This Row],[Future-cost]]</f>
        <v>0</v>
      </c>
      <c r="Z2265" s="47">
        <f>-(Table_Query_from_Mac10[[#This Row],[Incremental Sales]]+((Table_Query_from_Mac10[[#This Row],[Incremental Sales]]*-(SUM(Summary!$S$8:$S$9)))))*Summary!$S$18</f>
        <v>0</v>
      </c>
      <c r="AA2265" s="47">
        <f>IFERROR(Table_Query_from_Mac10[[#This Row],[Incremental Cost]]/Table_Query_from_Mac10[[#This Row],[Incremental Sales]],0)</f>
        <v>0</v>
      </c>
      <c r="AB2265" s="47">
        <f>IFERROR(Table_Query_from_Mac10[[#This Row],[TotalCostFuture]]/Table_Query_from_Mac10[[#This Row],[totalsalesFuture]],0)</f>
        <v>0.35584562996594776</v>
      </c>
      <c r="AN2265" s="31">
        <v>4</v>
      </c>
      <c r="AO2265">
        <f t="shared" si="70"/>
        <v>1</v>
      </c>
      <c r="AQ2265" s="31">
        <v>100.68</v>
      </c>
      <c r="AR2265">
        <f t="shared" si="71"/>
        <v>35.24</v>
      </c>
    </row>
    <row r="2266" spans="1:44" x14ac:dyDescent="0.25">
      <c r="A2266">
        <v>90230</v>
      </c>
      <c r="B2266">
        <v>7</v>
      </c>
      <c r="C2266" t="s">
        <v>55</v>
      </c>
      <c r="D2266" t="s">
        <v>81</v>
      </c>
      <c r="E2266">
        <v>24</v>
      </c>
      <c r="F2266">
        <v>3.33</v>
      </c>
      <c r="G2266">
        <v>7.75</v>
      </c>
      <c r="H2266" s="1">
        <v>44848</v>
      </c>
      <c r="I2266" s="20">
        <v>0</v>
      </c>
      <c r="J2266" s="47">
        <f>Table_Query_from_Mac10[[#This Row],[unit_price]]-(Table_Query_from_Mac10[[#This Row],[unit_price]]*(Table_Query_from_Mac10[[#This Row],[discount_pct]]/100))</f>
        <v>7.75</v>
      </c>
      <c r="K2266" s="47">
        <f>Table_Query_from_Mac10[[#This Row],[unit_cost]]</f>
        <v>3.33</v>
      </c>
      <c r="L2266" s="47">
        <f>Table_Query_from_Mac10[[#This Row],[Live-cost]]*(1+Table_Query_from_Mac10[[#This Row],[CogsIncreasebyTYPE]])</f>
        <v>3.33</v>
      </c>
      <c r="M2266" s="47">
        <f>Table_Query_from_Mac10[[#This Row],[Live-cost]]*Table_Query_from_Mac10[[#This Row],[qty_to_ship]]</f>
        <v>79.92</v>
      </c>
      <c r="N2266" s="47">
        <f>IF(Table_Query_from_Mac10[[#This Row],[item_no]]="KDA",-Table_Query_from_Mac10[[#This Row],[unit_price]],Table_Query_from_Mac10[[#This Row],[Net Unit]]*Table_Query_from_Mac10[[#This Row],[qty_to_ship]])</f>
        <v>186</v>
      </c>
      <c r="O2266" s="47">
        <f>SUMIFS(Summary!C:C,Summary!H:H,Table_Query_from_Mac10[[#This Row],[Juiceoc]])</f>
        <v>0</v>
      </c>
      <c r="P2266" s="47">
        <f>SUMIFS(Summary!D:D,Summary!H:H,Table_Query_from_Mac10[[#This Row],[Juiceoc]])</f>
        <v>0</v>
      </c>
      <c r="Q2266" s="47">
        <f>SUMIFS(Summary!E:E,Summary!H:H,Table_Query_from_Mac10[[#This Row],[Juiceoc]])</f>
        <v>0</v>
      </c>
      <c r="R2266" s="47">
        <f>Table_Query_from_Mac10[[#This Row],[Net Unit]]*(1+Table_Query_from_Mac10[[#This Row],[PriceIncreasebyType]])</f>
        <v>7.75</v>
      </c>
      <c r="S2266" s="47">
        <f>Table_Query_from_Mac10[[#This Row],[UnitPriceFuture]]*Table_Query_from_Mac10[[#This Row],[qtytoShipFuture]]</f>
        <v>186</v>
      </c>
      <c r="T2266" s="47">
        <f>ROUND(Table_Query_from_Mac10[[#This Row],[qty_to_ship]]*(1+Table_Query_from_Mac10[[#This Row],[VolumeIncreasebyType]]),0)</f>
        <v>24</v>
      </c>
      <c r="U2266" s="47">
        <f>Table_Query_from_Mac10[[#This Row],[qtytoShipFuture]]*Table_Query_from_Mac10[[#This Row],[Future-cost]]</f>
        <v>79.92</v>
      </c>
      <c r="V2266" s="47">
        <f>Table_Query_from_Mac10[[#This Row],[qtytoShipFuture]]-Table_Query_from_Mac10[[#This Row],[qty_to_ship]]</f>
        <v>0</v>
      </c>
      <c r="W2266" s="47">
        <f>Table_Query_from_Mac10[[#This Row],[UnitPriceFuture]]</f>
        <v>7.75</v>
      </c>
      <c r="X2266" s="47">
        <f>Table_Query_from_Mac10[[#This Row],[Unit Increase]]*Table_Query_from_Mac10[[#This Row],[UnitPriceFuture]]</f>
        <v>0</v>
      </c>
      <c r="Y2266" s="47">
        <f>Table_Query_from_Mac10[[#This Row],[Unit Increase]]*Table_Query_from_Mac10[[#This Row],[Future-cost]]</f>
        <v>0</v>
      </c>
      <c r="Z2266" s="47">
        <f>-(Table_Query_from_Mac10[[#This Row],[Incremental Sales]]+((Table_Query_from_Mac10[[#This Row],[Incremental Sales]]*-(SUM(Summary!$S$8:$S$9)))))*Summary!$S$18</f>
        <v>0</v>
      </c>
      <c r="AA2266" s="47">
        <f>IFERROR(Table_Query_from_Mac10[[#This Row],[Incremental Cost]]/Table_Query_from_Mac10[[#This Row],[Incremental Sales]],0)</f>
        <v>0</v>
      </c>
      <c r="AB2266" s="47">
        <f>IFERROR(Table_Query_from_Mac10[[#This Row],[TotalCostFuture]]/Table_Query_from_Mac10[[#This Row],[totalsalesFuture]],0)</f>
        <v>0.42967741935483872</v>
      </c>
      <c r="AN2266" s="30">
        <v>96</v>
      </c>
      <c r="AO2266">
        <f t="shared" si="70"/>
        <v>24</v>
      </c>
      <c r="AQ2266" s="30">
        <v>22.13</v>
      </c>
      <c r="AR2266">
        <f t="shared" si="71"/>
        <v>7.75</v>
      </c>
    </row>
    <row r="2267" spans="1:44" x14ac:dyDescent="0.25">
      <c r="A2267">
        <v>90230</v>
      </c>
      <c r="B2267">
        <v>8</v>
      </c>
      <c r="C2267" t="s">
        <v>56</v>
      </c>
      <c r="D2267" t="s">
        <v>81</v>
      </c>
      <c r="E2267">
        <v>12</v>
      </c>
      <c r="F2267">
        <v>5.05</v>
      </c>
      <c r="G2267">
        <v>12.54</v>
      </c>
      <c r="H2267" s="1">
        <v>44848</v>
      </c>
      <c r="I2267" s="20">
        <v>0</v>
      </c>
      <c r="J2267" s="47">
        <f>Table_Query_from_Mac10[[#This Row],[unit_price]]-(Table_Query_from_Mac10[[#This Row],[unit_price]]*(Table_Query_from_Mac10[[#This Row],[discount_pct]]/100))</f>
        <v>12.54</v>
      </c>
      <c r="K2267" s="47">
        <f>Table_Query_from_Mac10[[#This Row],[unit_cost]]</f>
        <v>5.05</v>
      </c>
      <c r="L2267" s="47">
        <f>Table_Query_from_Mac10[[#This Row],[Live-cost]]*(1+Table_Query_from_Mac10[[#This Row],[CogsIncreasebyTYPE]])</f>
        <v>5.05</v>
      </c>
      <c r="M2267" s="47">
        <f>Table_Query_from_Mac10[[#This Row],[Live-cost]]*Table_Query_from_Mac10[[#This Row],[qty_to_ship]]</f>
        <v>60.599999999999994</v>
      </c>
      <c r="N2267" s="47">
        <f>IF(Table_Query_from_Mac10[[#This Row],[item_no]]="KDA",-Table_Query_from_Mac10[[#This Row],[unit_price]],Table_Query_from_Mac10[[#This Row],[Net Unit]]*Table_Query_from_Mac10[[#This Row],[qty_to_ship]])</f>
        <v>150.47999999999999</v>
      </c>
      <c r="O2267" s="47">
        <f>SUMIFS(Summary!C:C,Summary!H:H,Table_Query_from_Mac10[[#This Row],[Juiceoc]])</f>
        <v>0</v>
      </c>
      <c r="P2267" s="47">
        <f>SUMIFS(Summary!D:D,Summary!H:H,Table_Query_from_Mac10[[#This Row],[Juiceoc]])</f>
        <v>0</v>
      </c>
      <c r="Q2267" s="47">
        <f>SUMIFS(Summary!E:E,Summary!H:H,Table_Query_from_Mac10[[#This Row],[Juiceoc]])</f>
        <v>0</v>
      </c>
      <c r="R2267" s="47">
        <f>Table_Query_from_Mac10[[#This Row],[Net Unit]]*(1+Table_Query_from_Mac10[[#This Row],[PriceIncreasebyType]])</f>
        <v>12.54</v>
      </c>
      <c r="S2267" s="47">
        <f>Table_Query_from_Mac10[[#This Row],[UnitPriceFuture]]*Table_Query_from_Mac10[[#This Row],[qtytoShipFuture]]</f>
        <v>150.47999999999999</v>
      </c>
      <c r="T2267" s="47">
        <f>ROUND(Table_Query_from_Mac10[[#This Row],[qty_to_ship]]*(1+Table_Query_from_Mac10[[#This Row],[VolumeIncreasebyType]]),0)</f>
        <v>12</v>
      </c>
      <c r="U2267" s="47">
        <f>Table_Query_from_Mac10[[#This Row],[qtytoShipFuture]]*Table_Query_from_Mac10[[#This Row],[Future-cost]]</f>
        <v>60.599999999999994</v>
      </c>
      <c r="V2267" s="47">
        <f>Table_Query_from_Mac10[[#This Row],[qtytoShipFuture]]-Table_Query_from_Mac10[[#This Row],[qty_to_ship]]</f>
        <v>0</v>
      </c>
      <c r="W2267" s="47">
        <f>Table_Query_from_Mac10[[#This Row],[UnitPriceFuture]]</f>
        <v>12.54</v>
      </c>
      <c r="X2267" s="47">
        <f>Table_Query_from_Mac10[[#This Row],[Unit Increase]]*Table_Query_from_Mac10[[#This Row],[UnitPriceFuture]]</f>
        <v>0</v>
      </c>
      <c r="Y2267" s="47">
        <f>Table_Query_from_Mac10[[#This Row],[Unit Increase]]*Table_Query_from_Mac10[[#This Row],[Future-cost]]</f>
        <v>0</v>
      </c>
      <c r="Z2267" s="47">
        <f>-(Table_Query_from_Mac10[[#This Row],[Incremental Sales]]+((Table_Query_from_Mac10[[#This Row],[Incremental Sales]]*-(SUM(Summary!$S$8:$S$9)))))*Summary!$S$18</f>
        <v>0</v>
      </c>
      <c r="AA2267" s="47">
        <f>IFERROR(Table_Query_from_Mac10[[#This Row],[Incremental Cost]]/Table_Query_from_Mac10[[#This Row],[Incremental Sales]],0)</f>
        <v>0</v>
      </c>
      <c r="AB2267" s="47">
        <f>IFERROR(Table_Query_from_Mac10[[#This Row],[TotalCostFuture]]/Table_Query_from_Mac10[[#This Row],[totalsalesFuture]],0)</f>
        <v>0.40271132376395535</v>
      </c>
      <c r="AN2267" s="31">
        <v>45</v>
      </c>
      <c r="AO2267">
        <f t="shared" si="70"/>
        <v>12</v>
      </c>
      <c r="AQ2267" s="31">
        <v>35.83</v>
      </c>
      <c r="AR2267">
        <f t="shared" si="71"/>
        <v>12.54</v>
      </c>
    </row>
    <row r="2268" spans="1:44" x14ac:dyDescent="0.25">
      <c r="A2268">
        <v>90230</v>
      </c>
      <c r="B2268">
        <v>9</v>
      </c>
      <c r="C2268" t="s">
        <v>55</v>
      </c>
      <c r="D2268" t="s">
        <v>81</v>
      </c>
      <c r="E2268">
        <v>25</v>
      </c>
      <c r="F2268">
        <v>5.23</v>
      </c>
      <c r="G2268">
        <v>13.11</v>
      </c>
      <c r="H2268" s="1">
        <v>44848</v>
      </c>
      <c r="I2268" s="20">
        <v>0</v>
      </c>
      <c r="J2268" s="47">
        <f>Table_Query_from_Mac10[[#This Row],[unit_price]]-(Table_Query_from_Mac10[[#This Row],[unit_price]]*(Table_Query_from_Mac10[[#This Row],[discount_pct]]/100))</f>
        <v>13.11</v>
      </c>
      <c r="K2268" s="47">
        <f>Table_Query_from_Mac10[[#This Row],[unit_cost]]</f>
        <v>5.23</v>
      </c>
      <c r="L2268" s="47">
        <f>Table_Query_from_Mac10[[#This Row],[Live-cost]]*(1+Table_Query_from_Mac10[[#This Row],[CogsIncreasebyTYPE]])</f>
        <v>5.23</v>
      </c>
      <c r="M2268" s="47">
        <f>Table_Query_from_Mac10[[#This Row],[Live-cost]]*Table_Query_from_Mac10[[#This Row],[qty_to_ship]]</f>
        <v>130.75</v>
      </c>
      <c r="N2268" s="47">
        <f>IF(Table_Query_from_Mac10[[#This Row],[item_no]]="KDA",-Table_Query_from_Mac10[[#This Row],[unit_price]],Table_Query_from_Mac10[[#This Row],[Net Unit]]*Table_Query_from_Mac10[[#This Row],[qty_to_ship]])</f>
        <v>327.75</v>
      </c>
      <c r="O2268" s="47">
        <f>SUMIFS(Summary!C:C,Summary!H:H,Table_Query_from_Mac10[[#This Row],[Juiceoc]])</f>
        <v>0</v>
      </c>
      <c r="P2268" s="47">
        <f>SUMIFS(Summary!D:D,Summary!H:H,Table_Query_from_Mac10[[#This Row],[Juiceoc]])</f>
        <v>0</v>
      </c>
      <c r="Q2268" s="47">
        <f>SUMIFS(Summary!E:E,Summary!H:H,Table_Query_from_Mac10[[#This Row],[Juiceoc]])</f>
        <v>0</v>
      </c>
      <c r="R2268" s="47">
        <f>Table_Query_from_Mac10[[#This Row],[Net Unit]]*(1+Table_Query_from_Mac10[[#This Row],[PriceIncreasebyType]])</f>
        <v>13.11</v>
      </c>
      <c r="S2268" s="47">
        <f>Table_Query_from_Mac10[[#This Row],[UnitPriceFuture]]*Table_Query_from_Mac10[[#This Row],[qtytoShipFuture]]</f>
        <v>327.75</v>
      </c>
      <c r="T2268" s="47">
        <f>ROUND(Table_Query_from_Mac10[[#This Row],[qty_to_ship]]*(1+Table_Query_from_Mac10[[#This Row],[VolumeIncreasebyType]]),0)</f>
        <v>25</v>
      </c>
      <c r="U2268" s="47">
        <f>Table_Query_from_Mac10[[#This Row],[qtytoShipFuture]]*Table_Query_from_Mac10[[#This Row],[Future-cost]]</f>
        <v>130.75</v>
      </c>
      <c r="V2268" s="47">
        <f>Table_Query_from_Mac10[[#This Row],[qtytoShipFuture]]-Table_Query_from_Mac10[[#This Row],[qty_to_ship]]</f>
        <v>0</v>
      </c>
      <c r="W2268" s="47">
        <f>Table_Query_from_Mac10[[#This Row],[UnitPriceFuture]]</f>
        <v>13.11</v>
      </c>
      <c r="X2268" s="47">
        <f>Table_Query_from_Mac10[[#This Row],[Unit Increase]]*Table_Query_from_Mac10[[#This Row],[UnitPriceFuture]]</f>
        <v>0</v>
      </c>
      <c r="Y2268" s="47">
        <f>Table_Query_from_Mac10[[#This Row],[Unit Increase]]*Table_Query_from_Mac10[[#This Row],[Future-cost]]</f>
        <v>0</v>
      </c>
      <c r="Z2268" s="47">
        <f>-(Table_Query_from_Mac10[[#This Row],[Incremental Sales]]+((Table_Query_from_Mac10[[#This Row],[Incremental Sales]]*-(SUM(Summary!$S$8:$S$9)))))*Summary!$S$18</f>
        <v>0</v>
      </c>
      <c r="AA2268" s="47">
        <f>IFERROR(Table_Query_from_Mac10[[#This Row],[Incremental Cost]]/Table_Query_from_Mac10[[#This Row],[Incremental Sales]],0)</f>
        <v>0</v>
      </c>
      <c r="AB2268" s="47">
        <f>IFERROR(Table_Query_from_Mac10[[#This Row],[TotalCostFuture]]/Table_Query_from_Mac10[[#This Row],[totalsalesFuture]],0)</f>
        <v>0.39893211289092295</v>
      </c>
      <c r="AN2268" s="30">
        <v>100</v>
      </c>
      <c r="AO2268">
        <f t="shared" si="70"/>
        <v>25</v>
      </c>
      <c r="AQ2268" s="30">
        <v>37.46</v>
      </c>
      <c r="AR2268">
        <f t="shared" si="71"/>
        <v>13.11</v>
      </c>
    </row>
    <row r="2269" spans="1:44" x14ac:dyDescent="0.25">
      <c r="A2269">
        <v>90230</v>
      </c>
      <c r="B2269">
        <v>10</v>
      </c>
      <c r="C2269" t="s">
        <v>55</v>
      </c>
      <c r="D2269" t="s">
        <v>81</v>
      </c>
      <c r="E2269">
        <v>60</v>
      </c>
      <c r="F2269">
        <v>5.71</v>
      </c>
      <c r="G2269">
        <v>13.87</v>
      </c>
      <c r="H2269" s="1">
        <v>44848</v>
      </c>
      <c r="I2269" s="20">
        <v>0</v>
      </c>
      <c r="J2269" s="47">
        <f>Table_Query_from_Mac10[[#This Row],[unit_price]]-(Table_Query_from_Mac10[[#This Row],[unit_price]]*(Table_Query_from_Mac10[[#This Row],[discount_pct]]/100))</f>
        <v>13.87</v>
      </c>
      <c r="K2269" s="47">
        <f>Table_Query_from_Mac10[[#This Row],[unit_cost]]</f>
        <v>5.71</v>
      </c>
      <c r="L2269" s="47">
        <f>Table_Query_from_Mac10[[#This Row],[Live-cost]]*(1+Table_Query_from_Mac10[[#This Row],[CogsIncreasebyTYPE]])</f>
        <v>5.71</v>
      </c>
      <c r="M2269" s="47">
        <f>Table_Query_from_Mac10[[#This Row],[Live-cost]]*Table_Query_from_Mac10[[#This Row],[qty_to_ship]]</f>
        <v>342.6</v>
      </c>
      <c r="N2269" s="47">
        <f>IF(Table_Query_from_Mac10[[#This Row],[item_no]]="KDA",-Table_Query_from_Mac10[[#This Row],[unit_price]],Table_Query_from_Mac10[[#This Row],[Net Unit]]*Table_Query_from_Mac10[[#This Row],[qty_to_ship]])</f>
        <v>832.19999999999993</v>
      </c>
      <c r="O2269" s="47">
        <f>SUMIFS(Summary!C:C,Summary!H:H,Table_Query_from_Mac10[[#This Row],[Juiceoc]])</f>
        <v>0</v>
      </c>
      <c r="P2269" s="47">
        <f>SUMIFS(Summary!D:D,Summary!H:H,Table_Query_from_Mac10[[#This Row],[Juiceoc]])</f>
        <v>0</v>
      </c>
      <c r="Q2269" s="47">
        <f>SUMIFS(Summary!E:E,Summary!H:H,Table_Query_from_Mac10[[#This Row],[Juiceoc]])</f>
        <v>0</v>
      </c>
      <c r="R2269" s="47">
        <f>Table_Query_from_Mac10[[#This Row],[Net Unit]]*(1+Table_Query_from_Mac10[[#This Row],[PriceIncreasebyType]])</f>
        <v>13.87</v>
      </c>
      <c r="S2269" s="47">
        <f>Table_Query_from_Mac10[[#This Row],[UnitPriceFuture]]*Table_Query_from_Mac10[[#This Row],[qtytoShipFuture]]</f>
        <v>832.19999999999993</v>
      </c>
      <c r="T2269" s="47">
        <f>ROUND(Table_Query_from_Mac10[[#This Row],[qty_to_ship]]*(1+Table_Query_from_Mac10[[#This Row],[VolumeIncreasebyType]]),0)</f>
        <v>60</v>
      </c>
      <c r="U2269" s="47">
        <f>Table_Query_from_Mac10[[#This Row],[qtytoShipFuture]]*Table_Query_from_Mac10[[#This Row],[Future-cost]]</f>
        <v>342.6</v>
      </c>
      <c r="V2269" s="47">
        <f>Table_Query_from_Mac10[[#This Row],[qtytoShipFuture]]-Table_Query_from_Mac10[[#This Row],[qty_to_ship]]</f>
        <v>0</v>
      </c>
      <c r="W2269" s="47">
        <f>Table_Query_from_Mac10[[#This Row],[UnitPriceFuture]]</f>
        <v>13.87</v>
      </c>
      <c r="X2269" s="47">
        <f>Table_Query_from_Mac10[[#This Row],[Unit Increase]]*Table_Query_from_Mac10[[#This Row],[UnitPriceFuture]]</f>
        <v>0</v>
      </c>
      <c r="Y2269" s="47">
        <f>Table_Query_from_Mac10[[#This Row],[Unit Increase]]*Table_Query_from_Mac10[[#This Row],[Future-cost]]</f>
        <v>0</v>
      </c>
      <c r="Z2269" s="47">
        <f>-(Table_Query_from_Mac10[[#This Row],[Incremental Sales]]+((Table_Query_from_Mac10[[#This Row],[Incremental Sales]]*-(SUM(Summary!$S$8:$S$9)))))*Summary!$S$18</f>
        <v>0</v>
      </c>
      <c r="AA2269" s="47">
        <f>IFERROR(Table_Query_from_Mac10[[#This Row],[Incremental Cost]]/Table_Query_from_Mac10[[#This Row],[Incremental Sales]],0)</f>
        <v>0</v>
      </c>
      <c r="AB2269" s="47">
        <f>IFERROR(Table_Query_from_Mac10[[#This Row],[TotalCostFuture]]/Table_Query_from_Mac10[[#This Row],[totalsalesFuture]],0)</f>
        <v>0.41167988464311472</v>
      </c>
      <c r="AN2269" s="31">
        <v>240</v>
      </c>
      <c r="AO2269">
        <f t="shared" si="70"/>
        <v>60</v>
      </c>
      <c r="AQ2269" s="31">
        <v>39.619999999999997</v>
      </c>
      <c r="AR2269">
        <f t="shared" si="71"/>
        <v>13.87</v>
      </c>
    </row>
    <row r="2270" spans="1:44" x14ac:dyDescent="0.25">
      <c r="A2270">
        <v>90231</v>
      </c>
      <c r="B2270">
        <v>1</v>
      </c>
      <c r="C2270" t="s">
        <v>56</v>
      </c>
      <c r="D2270" t="s">
        <v>81</v>
      </c>
      <c r="E2270">
        <v>1</v>
      </c>
      <c r="F2270">
        <v>18.05</v>
      </c>
      <c r="G2270">
        <v>51.73</v>
      </c>
      <c r="H2270" s="1">
        <v>44846</v>
      </c>
      <c r="I2270" s="20">
        <v>0</v>
      </c>
      <c r="J2270" s="47">
        <f>Table_Query_from_Mac10[[#This Row],[unit_price]]-(Table_Query_from_Mac10[[#This Row],[unit_price]]*(Table_Query_from_Mac10[[#This Row],[discount_pct]]/100))</f>
        <v>51.73</v>
      </c>
      <c r="K2270" s="47">
        <f>Table_Query_from_Mac10[[#This Row],[unit_cost]]</f>
        <v>18.05</v>
      </c>
      <c r="L2270" s="47">
        <f>Table_Query_from_Mac10[[#This Row],[Live-cost]]*(1+Table_Query_from_Mac10[[#This Row],[CogsIncreasebyTYPE]])</f>
        <v>18.05</v>
      </c>
      <c r="M2270" s="47">
        <f>Table_Query_from_Mac10[[#This Row],[Live-cost]]*Table_Query_from_Mac10[[#This Row],[qty_to_ship]]</f>
        <v>18.05</v>
      </c>
      <c r="N2270" s="47">
        <f>IF(Table_Query_from_Mac10[[#This Row],[item_no]]="KDA",-Table_Query_from_Mac10[[#This Row],[unit_price]],Table_Query_from_Mac10[[#This Row],[Net Unit]]*Table_Query_from_Mac10[[#This Row],[qty_to_ship]])</f>
        <v>51.73</v>
      </c>
      <c r="O2270" s="47">
        <f>SUMIFS(Summary!C:C,Summary!H:H,Table_Query_from_Mac10[[#This Row],[Juiceoc]])</f>
        <v>0</v>
      </c>
      <c r="P2270" s="47">
        <f>SUMIFS(Summary!D:D,Summary!H:H,Table_Query_from_Mac10[[#This Row],[Juiceoc]])</f>
        <v>0</v>
      </c>
      <c r="Q2270" s="47">
        <f>SUMIFS(Summary!E:E,Summary!H:H,Table_Query_from_Mac10[[#This Row],[Juiceoc]])</f>
        <v>0</v>
      </c>
      <c r="R2270" s="47">
        <f>Table_Query_from_Mac10[[#This Row],[Net Unit]]*(1+Table_Query_from_Mac10[[#This Row],[PriceIncreasebyType]])</f>
        <v>51.73</v>
      </c>
      <c r="S2270" s="47">
        <f>Table_Query_from_Mac10[[#This Row],[UnitPriceFuture]]*Table_Query_from_Mac10[[#This Row],[qtytoShipFuture]]</f>
        <v>51.73</v>
      </c>
      <c r="T2270" s="47">
        <f>ROUND(Table_Query_from_Mac10[[#This Row],[qty_to_ship]]*(1+Table_Query_from_Mac10[[#This Row],[VolumeIncreasebyType]]),0)</f>
        <v>1</v>
      </c>
      <c r="U2270" s="47">
        <f>Table_Query_from_Mac10[[#This Row],[qtytoShipFuture]]*Table_Query_from_Mac10[[#This Row],[Future-cost]]</f>
        <v>18.05</v>
      </c>
      <c r="V2270" s="47">
        <f>Table_Query_from_Mac10[[#This Row],[qtytoShipFuture]]-Table_Query_from_Mac10[[#This Row],[qty_to_ship]]</f>
        <v>0</v>
      </c>
      <c r="W2270" s="47">
        <f>Table_Query_from_Mac10[[#This Row],[UnitPriceFuture]]</f>
        <v>51.73</v>
      </c>
      <c r="X2270" s="47">
        <f>Table_Query_from_Mac10[[#This Row],[Unit Increase]]*Table_Query_from_Mac10[[#This Row],[UnitPriceFuture]]</f>
        <v>0</v>
      </c>
      <c r="Y2270" s="47">
        <f>Table_Query_from_Mac10[[#This Row],[Unit Increase]]*Table_Query_from_Mac10[[#This Row],[Future-cost]]</f>
        <v>0</v>
      </c>
      <c r="Z2270" s="47">
        <f>-(Table_Query_from_Mac10[[#This Row],[Incremental Sales]]+((Table_Query_from_Mac10[[#This Row],[Incremental Sales]]*-(SUM(Summary!$S$8:$S$9)))))*Summary!$S$18</f>
        <v>0</v>
      </c>
      <c r="AA2270" s="47">
        <f>IFERROR(Table_Query_from_Mac10[[#This Row],[Incremental Cost]]/Table_Query_from_Mac10[[#This Row],[Incremental Sales]],0)</f>
        <v>0</v>
      </c>
      <c r="AB2270" s="47">
        <f>IFERROR(Table_Query_from_Mac10[[#This Row],[TotalCostFuture]]/Table_Query_from_Mac10[[#This Row],[totalsalesFuture]],0)</f>
        <v>0.34892712159288619</v>
      </c>
      <c r="AN2270" s="30">
        <v>2</v>
      </c>
      <c r="AO2270">
        <f t="shared" si="70"/>
        <v>1</v>
      </c>
      <c r="AQ2270" s="30">
        <v>147.80000000000001</v>
      </c>
      <c r="AR2270">
        <f t="shared" si="71"/>
        <v>51.73</v>
      </c>
    </row>
    <row r="2271" spans="1:44" x14ac:dyDescent="0.25">
      <c r="A2271">
        <v>90231</v>
      </c>
      <c r="B2271">
        <v>2</v>
      </c>
      <c r="C2271" t="s">
        <v>55</v>
      </c>
      <c r="D2271" t="s">
        <v>81</v>
      </c>
      <c r="E2271">
        <v>24</v>
      </c>
      <c r="F2271">
        <v>7.17</v>
      </c>
      <c r="G2271">
        <v>17.600000000000001</v>
      </c>
      <c r="H2271" s="1">
        <v>44846</v>
      </c>
      <c r="I2271" s="20">
        <v>0</v>
      </c>
      <c r="J2271" s="47">
        <f>Table_Query_from_Mac10[[#This Row],[unit_price]]-(Table_Query_from_Mac10[[#This Row],[unit_price]]*(Table_Query_from_Mac10[[#This Row],[discount_pct]]/100))</f>
        <v>17.600000000000001</v>
      </c>
      <c r="K2271" s="47">
        <f>Table_Query_from_Mac10[[#This Row],[unit_cost]]</f>
        <v>7.17</v>
      </c>
      <c r="L2271" s="47">
        <f>Table_Query_from_Mac10[[#This Row],[Live-cost]]*(1+Table_Query_from_Mac10[[#This Row],[CogsIncreasebyTYPE]])</f>
        <v>7.17</v>
      </c>
      <c r="M2271" s="47">
        <f>Table_Query_from_Mac10[[#This Row],[Live-cost]]*Table_Query_from_Mac10[[#This Row],[qty_to_ship]]</f>
        <v>172.07999999999998</v>
      </c>
      <c r="N2271" s="47">
        <f>IF(Table_Query_from_Mac10[[#This Row],[item_no]]="KDA",-Table_Query_from_Mac10[[#This Row],[unit_price]],Table_Query_from_Mac10[[#This Row],[Net Unit]]*Table_Query_from_Mac10[[#This Row],[qty_to_ship]])</f>
        <v>422.40000000000003</v>
      </c>
      <c r="O2271" s="47">
        <f>SUMIFS(Summary!C:C,Summary!H:H,Table_Query_from_Mac10[[#This Row],[Juiceoc]])</f>
        <v>0</v>
      </c>
      <c r="P2271" s="47">
        <f>SUMIFS(Summary!D:D,Summary!H:H,Table_Query_from_Mac10[[#This Row],[Juiceoc]])</f>
        <v>0</v>
      </c>
      <c r="Q2271" s="47">
        <f>SUMIFS(Summary!E:E,Summary!H:H,Table_Query_from_Mac10[[#This Row],[Juiceoc]])</f>
        <v>0</v>
      </c>
      <c r="R2271" s="47">
        <f>Table_Query_from_Mac10[[#This Row],[Net Unit]]*(1+Table_Query_from_Mac10[[#This Row],[PriceIncreasebyType]])</f>
        <v>17.600000000000001</v>
      </c>
      <c r="S2271" s="47">
        <f>Table_Query_from_Mac10[[#This Row],[UnitPriceFuture]]*Table_Query_from_Mac10[[#This Row],[qtytoShipFuture]]</f>
        <v>422.40000000000003</v>
      </c>
      <c r="T2271" s="47">
        <f>ROUND(Table_Query_from_Mac10[[#This Row],[qty_to_ship]]*(1+Table_Query_from_Mac10[[#This Row],[VolumeIncreasebyType]]),0)</f>
        <v>24</v>
      </c>
      <c r="U2271" s="47">
        <f>Table_Query_from_Mac10[[#This Row],[qtytoShipFuture]]*Table_Query_from_Mac10[[#This Row],[Future-cost]]</f>
        <v>172.07999999999998</v>
      </c>
      <c r="V2271" s="47">
        <f>Table_Query_from_Mac10[[#This Row],[qtytoShipFuture]]-Table_Query_from_Mac10[[#This Row],[qty_to_ship]]</f>
        <v>0</v>
      </c>
      <c r="W2271" s="47">
        <f>Table_Query_from_Mac10[[#This Row],[UnitPriceFuture]]</f>
        <v>17.600000000000001</v>
      </c>
      <c r="X2271" s="47">
        <f>Table_Query_from_Mac10[[#This Row],[Unit Increase]]*Table_Query_from_Mac10[[#This Row],[UnitPriceFuture]]</f>
        <v>0</v>
      </c>
      <c r="Y2271" s="47">
        <f>Table_Query_from_Mac10[[#This Row],[Unit Increase]]*Table_Query_from_Mac10[[#This Row],[Future-cost]]</f>
        <v>0</v>
      </c>
      <c r="Z2271" s="47">
        <f>-(Table_Query_from_Mac10[[#This Row],[Incremental Sales]]+((Table_Query_from_Mac10[[#This Row],[Incremental Sales]]*-(SUM(Summary!$S$8:$S$9)))))*Summary!$S$18</f>
        <v>0</v>
      </c>
      <c r="AA2271" s="47">
        <f>IFERROR(Table_Query_from_Mac10[[#This Row],[Incremental Cost]]/Table_Query_from_Mac10[[#This Row],[Incremental Sales]],0)</f>
        <v>0</v>
      </c>
      <c r="AB2271" s="47">
        <f>IFERROR(Table_Query_from_Mac10[[#This Row],[TotalCostFuture]]/Table_Query_from_Mac10[[#This Row],[totalsalesFuture]],0)</f>
        <v>0.40738636363636355</v>
      </c>
      <c r="AN2271" s="31">
        <v>96</v>
      </c>
      <c r="AO2271">
        <f t="shared" si="70"/>
        <v>24</v>
      </c>
      <c r="AQ2271" s="31">
        <v>50.28</v>
      </c>
      <c r="AR2271">
        <f t="shared" si="71"/>
        <v>17.600000000000001</v>
      </c>
    </row>
    <row r="2272" spans="1:44" x14ac:dyDescent="0.25">
      <c r="A2272">
        <v>90231</v>
      </c>
      <c r="B2272">
        <v>3</v>
      </c>
      <c r="C2272" t="s">
        <v>55</v>
      </c>
      <c r="D2272" t="s">
        <v>81</v>
      </c>
      <c r="E2272">
        <v>38</v>
      </c>
      <c r="F2272">
        <v>4.8499999999999996</v>
      </c>
      <c r="G2272">
        <v>11.84</v>
      </c>
      <c r="H2272" s="1">
        <v>44846</v>
      </c>
      <c r="I2272" s="20">
        <v>0</v>
      </c>
      <c r="J2272" s="47">
        <f>Table_Query_from_Mac10[[#This Row],[unit_price]]-(Table_Query_from_Mac10[[#This Row],[unit_price]]*(Table_Query_from_Mac10[[#This Row],[discount_pct]]/100))</f>
        <v>11.84</v>
      </c>
      <c r="K2272" s="47">
        <f>Table_Query_from_Mac10[[#This Row],[unit_cost]]</f>
        <v>4.8499999999999996</v>
      </c>
      <c r="L2272" s="47">
        <f>Table_Query_from_Mac10[[#This Row],[Live-cost]]*(1+Table_Query_from_Mac10[[#This Row],[CogsIncreasebyTYPE]])</f>
        <v>4.8499999999999996</v>
      </c>
      <c r="M2272" s="47">
        <f>Table_Query_from_Mac10[[#This Row],[Live-cost]]*Table_Query_from_Mac10[[#This Row],[qty_to_ship]]</f>
        <v>184.29999999999998</v>
      </c>
      <c r="N2272" s="47">
        <f>IF(Table_Query_from_Mac10[[#This Row],[item_no]]="KDA",-Table_Query_from_Mac10[[#This Row],[unit_price]],Table_Query_from_Mac10[[#This Row],[Net Unit]]*Table_Query_from_Mac10[[#This Row],[qty_to_ship]])</f>
        <v>449.92</v>
      </c>
      <c r="O2272" s="47">
        <f>SUMIFS(Summary!C:C,Summary!H:H,Table_Query_from_Mac10[[#This Row],[Juiceoc]])</f>
        <v>0</v>
      </c>
      <c r="P2272" s="47">
        <f>SUMIFS(Summary!D:D,Summary!H:H,Table_Query_from_Mac10[[#This Row],[Juiceoc]])</f>
        <v>0</v>
      </c>
      <c r="Q2272" s="47">
        <f>SUMIFS(Summary!E:E,Summary!H:H,Table_Query_from_Mac10[[#This Row],[Juiceoc]])</f>
        <v>0</v>
      </c>
      <c r="R2272" s="47">
        <f>Table_Query_from_Mac10[[#This Row],[Net Unit]]*(1+Table_Query_from_Mac10[[#This Row],[PriceIncreasebyType]])</f>
        <v>11.84</v>
      </c>
      <c r="S2272" s="47">
        <f>Table_Query_from_Mac10[[#This Row],[UnitPriceFuture]]*Table_Query_from_Mac10[[#This Row],[qtytoShipFuture]]</f>
        <v>449.92</v>
      </c>
      <c r="T2272" s="47">
        <f>ROUND(Table_Query_from_Mac10[[#This Row],[qty_to_ship]]*(1+Table_Query_from_Mac10[[#This Row],[VolumeIncreasebyType]]),0)</f>
        <v>38</v>
      </c>
      <c r="U2272" s="47">
        <f>Table_Query_from_Mac10[[#This Row],[qtytoShipFuture]]*Table_Query_from_Mac10[[#This Row],[Future-cost]]</f>
        <v>184.29999999999998</v>
      </c>
      <c r="V2272" s="47">
        <f>Table_Query_from_Mac10[[#This Row],[qtytoShipFuture]]-Table_Query_from_Mac10[[#This Row],[qty_to_ship]]</f>
        <v>0</v>
      </c>
      <c r="W2272" s="47">
        <f>Table_Query_from_Mac10[[#This Row],[UnitPriceFuture]]</f>
        <v>11.84</v>
      </c>
      <c r="X2272" s="47">
        <f>Table_Query_from_Mac10[[#This Row],[Unit Increase]]*Table_Query_from_Mac10[[#This Row],[UnitPriceFuture]]</f>
        <v>0</v>
      </c>
      <c r="Y2272" s="47">
        <f>Table_Query_from_Mac10[[#This Row],[Unit Increase]]*Table_Query_from_Mac10[[#This Row],[Future-cost]]</f>
        <v>0</v>
      </c>
      <c r="Z2272" s="47">
        <f>-(Table_Query_from_Mac10[[#This Row],[Incremental Sales]]+((Table_Query_from_Mac10[[#This Row],[Incremental Sales]]*-(SUM(Summary!$S$8:$S$9)))))*Summary!$S$18</f>
        <v>0</v>
      </c>
      <c r="AA2272" s="47">
        <f>IFERROR(Table_Query_from_Mac10[[#This Row],[Incremental Cost]]/Table_Query_from_Mac10[[#This Row],[Incremental Sales]],0)</f>
        <v>0</v>
      </c>
      <c r="AB2272" s="47">
        <f>IFERROR(Table_Query_from_Mac10[[#This Row],[TotalCostFuture]]/Table_Query_from_Mac10[[#This Row],[totalsalesFuture]],0)</f>
        <v>0.40962837837837834</v>
      </c>
      <c r="AN2272" s="30">
        <v>150</v>
      </c>
      <c r="AO2272">
        <f t="shared" si="70"/>
        <v>38</v>
      </c>
      <c r="AQ2272" s="30">
        <v>33.840000000000003</v>
      </c>
      <c r="AR2272">
        <f t="shared" si="71"/>
        <v>11.84</v>
      </c>
    </row>
    <row r="2273" spans="1:44" x14ac:dyDescent="0.25">
      <c r="A2273">
        <v>90231</v>
      </c>
      <c r="B2273">
        <v>4</v>
      </c>
      <c r="C2273" t="s">
        <v>55</v>
      </c>
      <c r="D2273" t="s">
        <v>81</v>
      </c>
      <c r="E2273">
        <v>9</v>
      </c>
      <c r="F2273">
        <v>10.09</v>
      </c>
      <c r="G2273">
        <v>27.39</v>
      </c>
      <c r="H2273" s="1">
        <v>44846</v>
      </c>
      <c r="I2273" s="20">
        <v>0</v>
      </c>
      <c r="J2273" s="47">
        <f>Table_Query_from_Mac10[[#This Row],[unit_price]]-(Table_Query_from_Mac10[[#This Row],[unit_price]]*(Table_Query_from_Mac10[[#This Row],[discount_pct]]/100))</f>
        <v>27.39</v>
      </c>
      <c r="K2273" s="47">
        <f>Table_Query_from_Mac10[[#This Row],[unit_cost]]</f>
        <v>10.09</v>
      </c>
      <c r="L2273" s="47">
        <f>Table_Query_from_Mac10[[#This Row],[Live-cost]]*(1+Table_Query_from_Mac10[[#This Row],[CogsIncreasebyTYPE]])</f>
        <v>10.09</v>
      </c>
      <c r="M2273" s="47">
        <f>Table_Query_from_Mac10[[#This Row],[Live-cost]]*Table_Query_from_Mac10[[#This Row],[qty_to_ship]]</f>
        <v>90.81</v>
      </c>
      <c r="N2273" s="47">
        <f>IF(Table_Query_from_Mac10[[#This Row],[item_no]]="KDA",-Table_Query_from_Mac10[[#This Row],[unit_price]],Table_Query_from_Mac10[[#This Row],[Net Unit]]*Table_Query_from_Mac10[[#This Row],[qty_to_ship]])</f>
        <v>246.51</v>
      </c>
      <c r="O2273" s="47">
        <f>SUMIFS(Summary!C:C,Summary!H:H,Table_Query_from_Mac10[[#This Row],[Juiceoc]])</f>
        <v>0</v>
      </c>
      <c r="P2273" s="47">
        <f>SUMIFS(Summary!D:D,Summary!H:H,Table_Query_from_Mac10[[#This Row],[Juiceoc]])</f>
        <v>0</v>
      </c>
      <c r="Q2273" s="47">
        <f>SUMIFS(Summary!E:E,Summary!H:H,Table_Query_from_Mac10[[#This Row],[Juiceoc]])</f>
        <v>0</v>
      </c>
      <c r="R2273" s="47">
        <f>Table_Query_from_Mac10[[#This Row],[Net Unit]]*(1+Table_Query_from_Mac10[[#This Row],[PriceIncreasebyType]])</f>
        <v>27.39</v>
      </c>
      <c r="S2273" s="47">
        <f>Table_Query_from_Mac10[[#This Row],[UnitPriceFuture]]*Table_Query_from_Mac10[[#This Row],[qtytoShipFuture]]</f>
        <v>246.51</v>
      </c>
      <c r="T2273" s="47">
        <f>ROUND(Table_Query_from_Mac10[[#This Row],[qty_to_ship]]*(1+Table_Query_from_Mac10[[#This Row],[VolumeIncreasebyType]]),0)</f>
        <v>9</v>
      </c>
      <c r="U2273" s="47">
        <f>Table_Query_from_Mac10[[#This Row],[qtytoShipFuture]]*Table_Query_from_Mac10[[#This Row],[Future-cost]]</f>
        <v>90.81</v>
      </c>
      <c r="V2273" s="47">
        <f>Table_Query_from_Mac10[[#This Row],[qtytoShipFuture]]-Table_Query_from_Mac10[[#This Row],[qty_to_ship]]</f>
        <v>0</v>
      </c>
      <c r="W2273" s="47">
        <f>Table_Query_from_Mac10[[#This Row],[UnitPriceFuture]]</f>
        <v>27.39</v>
      </c>
      <c r="X2273" s="47">
        <f>Table_Query_from_Mac10[[#This Row],[Unit Increase]]*Table_Query_from_Mac10[[#This Row],[UnitPriceFuture]]</f>
        <v>0</v>
      </c>
      <c r="Y2273" s="47">
        <f>Table_Query_from_Mac10[[#This Row],[Unit Increase]]*Table_Query_from_Mac10[[#This Row],[Future-cost]]</f>
        <v>0</v>
      </c>
      <c r="Z2273" s="47">
        <f>-(Table_Query_from_Mac10[[#This Row],[Incremental Sales]]+((Table_Query_from_Mac10[[#This Row],[Incremental Sales]]*-(SUM(Summary!$S$8:$S$9)))))*Summary!$S$18</f>
        <v>0</v>
      </c>
      <c r="AA2273" s="47">
        <f>IFERROR(Table_Query_from_Mac10[[#This Row],[Incremental Cost]]/Table_Query_from_Mac10[[#This Row],[Incremental Sales]],0)</f>
        <v>0</v>
      </c>
      <c r="AB2273" s="47">
        <f>IFERROR(Table_Query_from_Mac10[[#This Row],[TotalCostFuture]]/Table_Query_from_Mac10[[#This Row],[totalsalesFuture]],0)</f>
        <v>0.3683826213946696</v>
      </c>
      <c r="AN2273" s="31">
        <v>36</v>
      </c>
      <c r="AO2273">
        <f t="shared" si="70"/>
        <v>9</v>
      </c>
      <c r="AQ2273" s="31">
        <v>78.25</v>
      </c>
      <c r="AR2273">
        <f t="shared" si="71"/>
        <v>27.39</v>
      </c>
    </row>
    <row r="2274" spans="1:44" x14ac:dyDescent="0.25">
      <c r="A2274">
        <v>90232</v>
      </c>
      <c r="B2274">
        <v>1</v>
      </c>
      <c r="C2274" t="s">
        <v>55</v>
      </c>
      <c r="D2274" t="s">
        <v>81</v>
      </c>
      <c r="E2274">
        <v>16</v>
      </c>
      <c r="F2274">
        <v>7.37</v>
      </c>
      <c r="G2274">
        <v>18.14</v>
      </c>
      <c r="H2274" s="1">
        <v>44845</v>
      </c>
      <c r="I2274" s="20">
        <v>0</v>
      </c>
      <c r="J2274" s="47">
        <f>Table_Query_from_Mac10[[#This Row],[unit_price]]-(Table_Query_from_Mac10[[#This Row],[unit_price]]*(Table_Query_from_Mac10[[#This Row],[discount_pct]]/100))</f>
        <v>18.14</v>
      </c>
      <c r="K2274" s="47">
        <f>Table_Query_from_Mac10[[#This Row],[unit_cost]]</f>
        <v>7.37</v>
      </c>
      <c r="L2274" s="47">
        <f>Table_Query_from_Mac10[[#This Row],[Live-cost]]*(1+Table_Query_from_Mac10[[#This Row],[CogsIncreasebyTYPE]])</f>
        <v>7.37</v>
      </c>
      <c r="M2274" s="47">
        <f>Table_Query_from_Mac10[[#This Row],[Live-cost]]*Table_Query_from_Mac10[[#This Row],[qty_to_ship]]</f>
        <v>117.92</v>
      </c>
      <c r="N2274" s="47">
        <f>IF(Table_Query_from_Mac10[[#This Row],[item_no]]="KDA",-Table_Query_from_Mac10[[#This Row],[unit_price]],Table_Query_from_Mac10[[#This Row],[Net Unit]]*Table_Query_from_Mac10[[#This Row],[qty_to_ship]])</f>
        <v>290.24</v>
      </c>
      <c r="O2274" s="47">
        <f>SUMIFS(Summary!C:C,Summary!H:H,Table_Query_from_Mac10[[#This Row],[Juiceoc]])</f>
        <v>0</v>
      </c>
      <c r="P2274" s="47">
        <f>SUMIFS(Summary!D:D,Summary!H:H,Table_Query_from_Mac10[[#This Row],[Juiceoc]])</f>
        <v>0</v>
      </c>
      <c r="Q2274" s="47">
        <f>SUMIFS(Summary!E:E,Summary!H:H,Table_Query_from_Mac10[[#This Row],[Juiceoc]])</f>
        <v>0</v>
      </c>
      <c r="R2274" s="47">
        <f>Table_Query_from_Mac10[[#This Row],[Net Unit]]*(1+Table_Query_from_Mac10[[#This Row],[PriceIncreasebyType]])</f>
        <v>18.14</v>
      </c>
      <c r="S2274" s="47">
        <f>Table_Query_from_Mac10[[#This Row],[UnitPriceFuture]]*Table_Query_from_Mac10[[#This Row],[qtytoShipFuture]]</f>
        <v>290.24</v>
      </c>
      <c r="T2274" s="47">
        <f>ROUND(Table_Query_from_Mac10[[#This Row],[qty_to_ship]]*(1+Table_Query_from_Mac10[[#This Row],[VolumeIncreasebyType]]),0)</f>
        <v>16</v>
      </c>
      <c r="U2274" s="47">
        <f>Table_Query_from_Mac10[[#This Row],[qtytoShipFuture]]*Table_Query_from_Mac10[[#This Row],[Future-cost]]</f>
        <v>117.92</v>
      </c>
      <c r="V2274" s="47">
        <f>Table_Query_from_Mac10[[#This Row],[qtytoShipFuture]]-Table_Query_from_Mac10[[#This Row],[qty_to_ship]]</f>
        <v>0</v>
      </c>
      <c r="W2274" s="47">
        <f>Table_Query_from_Mac10[[#This Row],[UnitPriceFuture]]</f>
        <v>18.14</v>
      </c>
      <c r="X2274" s="47">
        <f>Table_Query_from_Mac10[[#This Row],[Unit Increase]]*Table_Query_from_Mac10[[#This Row],[UnitPriceFuture]]</f>
        <v>0</v>
      </c>
      <c r="Y2274" s="47">
        <f>Table_Query_from_Mac10[[#This Row],[Unit Increase]]*Table_Query_from_Mac10[[#This Row],[Future-cost]]</f>
        <v>0</v>
      </c>
      <c r="Z2274" s="47">
        <f>-(Table_Query_from_Mac10[[#This Row],[Incremental Sales]]+((Table_Query_from_Mac10[[#This Row],[Incremental Sales]]*-(SUM(Summary!$S$8:$S$9)))))*Summary!$S$18</f>
        <v>0</v>
      </c>
      <c r="AA2274" s="47">
        <f>IFERROR(Table_Query_from_Mac10[[#This Row],[Incremental Cost]]/Table_Query_from_Mac10[[#This Row],[Incremental Sales]],0)</f>
        <v>0</v>
      </c>
      <c r="AB2274" s="47">
        <f>IFERROR(Table_Query_from_Mac10[[#This Row],[TotalCostFuture]]/Table_Query_from_Mac10[[#This Row],[totalsalesFuture]],0)</f>
        <v>0.40628445424476295</v>
      </c>
      <c r="AN2274" s="30">
        <v>62</v>
      </c>
      <c r="AO2274">
        <f t="shared" si="70"/>
        <v>16</v>
      </c>
      <c r="AQ2274" s="30">
        <v>51.83</v>
      </c>
      <c r="AR2274">
        <f t="shared" si="71"/>
        <v>18.14</v>
      </c>
    </row>
    <row r="2275" spans="1:44" x14ac:dyDescent="0.25">
      <c r="A2275">
        <v>90232</v>
      </c>
      <c r="B2275">
        <v>2</v>
      </c>
      <c r="C2275" t="s">
        <v>55</v>
      </c>
      <c r="D2275" t="s">
        <v>81</v>
      </c>
      <c r="E2275">
        <v>8</v>
      </c>
      <c r="F2275">
        <v>8.81</v>
      </c>
      <c r="G2275">
        <v>22.56</v>
      </c>
      <c r="H2275" s="1">
        <v>44845</v>
      </c>
      <c r="I2275" s="20">
        <v>0</v>
      </c>
      <c r="J2275" s="47">
        <f>Table_Query_from_Mac10[[#This Row],[unit_price]]-(Table_Query_from_Mac10[[#This Row],[unit_price]]*(Table_Query_from_Mac10[[#This Row],[discount_pct]]/100))</f>
        <v>22.56</v>
      </c>
      <c r="K2275" s="47">
        <f>Table_Query_from_Mac10[[#This Row],[unit_cost]]</f>
        <v>8.81</v>
      </c>
      <c r="L2275" s="47">
        <f>Table_Query_from_Mac10[[#This Row],[Live-cost]]*(1+Table_Query_from_Mac10[[#This Row],[CogsIncreasebyTYPE]])</f>
        <v>8.81</v>
      </c>
      <c r="M2275" s="47">
        <f>Table_Query_from_Mac10[[#This Row],[Live-cost]]*Table_Query_from_Mac10[[#This Row],[qty_to_ship]]</f>
        <v>70.48</v>
      </c>
      <c r="N2275" s="47">
        <f>IF(Table_Query_from_Mac10[[#This Row],[item_no]]="KDA",-Table_Query_from_Mac10[[#This Row],[unit_price]],Table_Query_from_Mac10[[#This Row],[Net Unit]]*Table_Query_from_Mac10[[#This Row],[qty_to_ship]])</f>
        <v>180.48</v>
      </c>
      <c r="O2275" s="47">
        <f>SUMIFS(Summary!C:C,Summary!H:H,Table_Query_from_Mac10[[#This Row],[Juiceoc]])</f>
        <v>0</v>
      </c>
      <c r="P2275" s="47">
        <f>SUMIFS(Summary!D:D,Summary!H:H,Table_Query_from_Mac10[[#This Row],[Juiceoc]])</f>
        <v>0</v>
      </c>
      <c r="Q2275" s="47">
        <f>SUMIFS(Summary!E:E,Summary!H:H,Table_Query_from_Mac10[[#This Row],[Juiceoc]])</f>
        <v>0</v>
      </c>
      <c r="R2275" s="47">
        <f>Table_Query_from_Mac10[[#This Row],[Net Unit]]*(1+Table_Query_from_Mac10[[#This Row],[PriceIncreasebyType]])</f>
        <v>22.56</v>
      </c>
      <c r="S2275" s="47">
        <f>Table_Query_from_Mac10[[#This Row],[UnitPriceFuture]]*Table_Query_from_Mac10[[#This Row],[qtytoShipFuture]]</f>
        <v>180.48</v>
      </c>
      <c r="T2275" s="47">
        <f>ROUND(Table_Query_from_Mac10[[#This Row],[qty_to_ship]]*(1+Table_Query_from_Mac10[[#This Row],[VolumeIncreasebyType]]),0)</f>
        <v>8</v>
      </c>
      <c r="U2275" s="47">
        <f>Table_Query_from_Mac10[[#This Row],[qtytoShipFuture]]*Table_Query_from_Mac10[[#This Row],[Future-cost]]</f>
        <v>70.48</v>
      </c>
      <c r="V2275" s="47">
        <f>Table_Query_from_Mac10[[#This Row],[qtytoShipFuture]]-Table_Query_from_Mac10[[#This Row],[qty_to_ship]]</f>
        <v>0</v>
      </c>
      <c r="W2275" s="47">
        <f>Table_Query_from_Mac10[[#This Row],[UnitPriceFuture]]</f>
        <v>22.56</v>
      </c>
      <c r="X2275" s="47">
        <f>Table_Query_from_Mac10[[#This Row],[Unit Increase]]*Table_Query_from_Mac10[[#This Row],[UnitPriceFuture]]</f>
        <v>0</v>
      </c>
      <c r="Y2275" s="47">
        <f>Table_Query_from_Mac10[[#This Row],[Unit Increase]]*Table_Query_from_Mac10[[#This Row],[Future-cost]]</f>
        <v>0</v>
      </c>
      <c r="Z2275" s="47">
        <f>-(Table_Query_from_Mac10[[#This Row],[Incremental Sales]]+((Table_Query_from_Mac10[[#This Row],[Incremental Sales]]*-(SUM(Summary!$S$8:$S$9)))))*Summary!$S$18</f>
        <v>0</v>
      </c>
      <c r="AA2275" s="47">
        <f>IFERROR(Table_Query_from_Mac10[[#This Row],[Incremental Cost]]/Table_Query_from_Mac10[[#This Row],[Incremental Sales]],0)</f>
        <v>0</v>
      </c>
      <c r="AB2275" s="47">
        <f>IFERROR(Table_Query_from_Mac10[[#This Row],[TotalCostFuture]]/Table_Query_from_Mac10[[#This Row],[totalsalesFuture]],0)</f>
        <v>0.39051418439716318</v>
      </c>
      <c r="AN2275" s="31">
        <v>30</v>
      </c>
      <c r="AO2275">
        <f t="shared" si="70"/>
        <v>8</v>
      </c>
      <c r="AQ2275" s="31">
        <v>64.45</v>
      </c>
      <c r="AR2275">
        <f t="shared" si="71"/>
        <v>22.56</v>
      </c>
    </row>
    <row r="2276" spans="1:44" x14ac:dyDescent="0.25">
      <c r="A2276">
        <v>90232</v>
      </c>
      <c r="B2276">
        <v>3</v>
      </c>
      <c r="C2276" t="s">
        <v>55</v>
      </c>
      <c r="D2276" t="s">
        <v>81</v>
      </c>
      <c r="E2276">
        <v>24</v>
      </c>
      <c r="F2276">
        <v>6</v>
      </c>
      <c r="G2276">
        <v>14.48</v>
      </c>
      <c r="H2276" s="1">
        <v>44845</v>
      </c>
      <c r="I2276" s="20">
        <v>0</v>
      </c>
      <c r="J2276" s="47">
        <f>Table_Query_from_Mac10[[#This Row],[unit_price]]-(Table_Query_from_Mac10[[#This Row],[unit_price]]*(Table_Query_from_Mac10[[#This Row],[discount_pct]]/100))</f>
        <v>14.48</v>
      </c>
      <c r="K2276" s="47">
        <f>Table_Query_from_Mac10[[#This Row],[unit_cost]]</f>
        <v>6</v>
      </c>
      <c r="L2276" s="47">
        <f>Table_Query_from_Mac10[[#This Row],[Live-cost]]*(1+Table_Query_from_Mac10[[#This Row],[CogsIncreasebyTYPE]])</f>
        <v>6</v>
      </c>
      <c r="M2276" s="47">
        <f>Table_Query_from_Mac10[[#This Row],[Live-cost]]*Table_Query_from_Mac10[[#This Row],[qty_to_ship]]</f>
        <v>144</v>
      </c>
      <c r="N2276" s="47">
        <f>IF(Table_Query_from_Mac10[[#This Row],[item_no]]="KDA",-Table_Query_from_Mac10[[#This Row],[unit_price]],Table_Query_from_Mac10[[#This Row],[Net Unit]]*Table_Query_from_Mac10[[#This Row],[qty_to_ship]])</f>
        <v>347.52</v>
      </c>
      <c r="O2276" s="47">
        <f>SUMIFS(Summary!C:C,Summary!H:H,Table_Query_from_Mac10[[#This Row],[Juiceoc]])</f>
        <v>0</v>
      </c>
      <c r="P2276" s="47">
        <f>SUMIFS(Summary!D:D,Summary!H:H,Table_Query_from_Mac10[[#This Row],[Juiceoc]])</f>
        <v>0</v>
      </c>
      <c r="Q2276" s="47">
        <f>SUMIFS(Summary!E:E,Summary!H:H,Table_Query_from_Mac10[[#This Row],[Juiceoc]])</f>
        <v>0</v>
      </c>
      <c r="R2276" s="47">
        <f>Table_Query_from_Mac10[[#This Row],[Net Unit]]*(1+Table_Query_from_Mac10[[#This Row],[PriceIncreasebyType]])</f>
        <v>14.48</v>
      </c>
      <c r="S2276" s="47">
        <f>Table_Query_from_Mac10[[#This Row],[UnitPriceFuture]]*Table_Query_from_Mac10[[#This Row],[qtytoShipFuture]]</f>
        <v>347.52</v>
      </c>
      <c r="T2276" s="47">
        <f>ROUND(Table_Query_from_Mac10[[#This Row],[qty_to_ship]]*(1+Table_Query_from_Mac10[[#This Row],[VolumeIncreasebyType]]),0)</f>
        <v>24</v>
      </c>
      <c r="U2276" s="47">
        <f>Table_Query_from_Mac10[[#This Row],[qtytoShipFuture]]*Table_Query_from_Mac10[[#This Row],[Future-cost]]</f>
        <v>144</v>
      </c>
      <c r="V2276" s="47">
        <f>Table_Query_from_Mac10[[#This Row],[qtytoShipFuture]]-Table_Query_from_Mac10[[#This Row],[qty_to_ship]]</f>
        <v>0</v>
      </c>
      <c r="W2276" s="47">
        <f>Table_Query_from_Mac10[[#This Row],[UnitPriceFuture]]</f>
        <v>14.48</v>
      </c>
      <c r="X2276" s="47">
        <f>Table_Query_from_Mac10[[#This Row],[Unit Increase]]*Table_Query_from_Mac10[[#This Row],[UnitPriceFuture]]</f>
        <v>0</v>
      </c>
      <c r="Y2276" s="47">
        <f>Table_Query_from_Mac10[[#This Row],[Unit Increase]]*Table_Query_from_Mac10[[#This Row],[Future-cost]]</f>
        <v>0</v>
      </c>
      <c r="Z2276" s="47">
        <f>-(Table_Query_from_Mac10[[#This Row],[Incremental Sales]]+((Table_Query_from_Mac10[[#This Row],[Incremental Sales]]*-(SUM(Summary!$S$8:$S$9)))))*Summary!$S$18</f>
        <v>0</v>
      </c>
      <c r="AA2276" s="47">
        <f>IFERROR(Table_Query_from_Mac10[[#This Row],[Incremental Cost]]/Table_Query_from_Mac10[[#This Row],[Incremental Sales]],0)</f>
        <v>0</v>
      </c>
      <c r="AB2276" s="47">
        <f>IFERROR(Table_Query_from_Mac10[[#This Row],[TotalCostFuture]]/Table_Query_from_Mac10[[#This Row],[totalsalesFuture]],0)</f>
        <v>0.4143646408839779</v>
      </c>
      <c r="AN2276" s="30">
        <v>96</v>
      </c>
      <c r="AO2276">
        <f t="shared" si="70"/>
        <v>24</v>
      </c>
      <c r="AQ2276" s="30">
        <v>41.37</v>
      </c>
      <c r="AR2276">
        <f t="shared" si="71"/>
        <v>14.48</v>
      </c>
    </row>
    <row r="2277" spans="1:44" x14ac:dyDescent="0.25">
      <c r="A2277">
        <v>90232</v>
      </c>
      <c r="B2277">
        <v>4</v>
      </c>
      <c r="C2277" t="s">
        <v>55</v>
      </c>
      <c r="D2277" t="s">
        <v>81</v>
      </c>
      <c r="E2277">
        <v>12</v>
      </c>
      <c r="F2277">
        <v>7.4</v>
      </c>
      <c r="G2277">
        <v>19.170000000000002</v>
      </c>
      <c r="H2277" s="1">
        <v>44845</v>
      </c>
      <c r="I2277" s="20">
        <v>0</v>
      </c>
      <c r="J2277" s="47">
        <f>Table_Query_from_Mac10[[#This Row],[unit_price]]-(Table_Query_from_Mac10[[#This Row],[unit_price]]*(Table_Query_from_Mac10[[#This Row],[discount_pct]]/100))</f>
        <v>19.170000000000002</v>
      </c>
      <c r="K2277" s="47">
        <f>Table_Query_from_Mac10[[#This Row],[unit_cost]]</f>
        <v>7.4</v>
      </c>
      <c r="L2277" s="47">
        <f>Table_Query_from_Mac10[[#This Row],[Live-cost]]*(1+Table_Query_from_Mac10[[#This Row],[CogsIncreasebyTYPE]])</f>
        <v>7.4</v>
      </c>
      <c r="M2277" s="47">
        <f>Table_Query_from_Mac10[[#This Row],[Live-cost]]*Table_Query_from_Mac10[[#This Row],[qty_to_ship]]</f>
        <v>88.800000000000011</v>
      </c>
      <c r="N2277" s="47">
        <f>IF(Table_Query_from_Mac10[[#This Row],[item_no]]="KDA",-Table_Query_from_Mac10[[#This Row],[unit_price]],Table_Query_from_Mac10[[#This Row],[Net Unit]]*Table_Query_from_Mac10[[#This Row],[qty_to_ship]])</f>
        <v>230.04000000000002</v>
      </c>
      <c r="O2277" s="47">
        <f>SUMIFS(Summary!C:C,Summary!H:H,Table_Query_from_Mac10[[#This Row],[Juiceoc]])</f>
        <v>0</v>
      </c>
      <c r="P2277" s="47">
        <f>SUMIFS(Summary!D:D,Summary!H:H,Table_Query_from_Mac10[[#This Row],[Juiceoc]])</f>
        <v>0</v>
      </c>
      <c r="Q2277" s="47">
        <f>SUMIFS(Summary!E:E,Summary!H:H,Table_Query_from_Mac10[[#This Row],[Juiceoc]])</f>
        <v>0</v>
      </c>
      <c r="R2277" s="47">
        <f>Table_Query_from_Mac10[[#This Row],[Net Unit]]*(1+Table_Query_from_Mac10[[#This Row],[PriceIncreasebyType]])</f>
        <v>19.170000000000002</v>
      </c>
      <c r="S2277" s="47">
        <f>Table_Query_from_Mac10[[#This Row],[UnitPriceFuture]]*Table_Query_from_Mac10[[#This Row],[qtytoShipFuture]]</f>
        <v>230.04000000000002</v>
      </c>
      <c r="T2277" s="47">
        <f>ROUND(Table_Query_from_Mac10[[#This Row],[qty_to_ship]]*(1+Table_Query_from_Mac10[[#This Row],[VolumeIncreasebyType]]),0)</f>
        <v>12</v>
      </c>
      <c r="U2277" s="47">
        <f>Table_Query_from_Mac10[[#This Row],[qtytoShipFuture]]*Table_Query_from_Mac10[[#This Row],[Future-cost]]</f>
        <v>88.800000000000011</v>
      </c>
      <c r="V2277" s="47">
        <f>Table_Query_from_Mac10[[#This Row],[qtytoShipFuture]]-Table_Query_from_Mac10[[#This Row],[qty_to_ship]]</f>
        <v>0</v>
      </c>
      <c r="W2277" s="47">
        <f>Table_Query_from_Mac10[[#This Row],[UnitPriceFuture]]</f>
        <v>19.170000000000002</v>
      </c>
      <c r="X2277" s="47">
        <f>Table_Query_from_Mac10[[#This Row],[Unit Increase]]*Table_Query_from_Mac10[[#This Row],[UnitPriceFuture]]</f>
        <v>0</v>
      </c>
      <c r="Y2277" s="47">
        <f>Table_Query_from_Mac10[[#This Row],[Unit Increase]]*Table_Query_from_Mac10[[#This Row],[Future-cost]]</f>
        <v>0</v>
      </c>
      <c r="Z2277" s="47">
        <f>-(Table_Query_from_Mac10[[#This Row],[Incremental Sales]]+((Table_Query_from_Mac10[[#This Row],[Incremental Sales]]*-(SUM(Summary!$S$8:$S$9)))))*Summary!$S$18</f>
        <v>0</v>
      </c>
      <c r="AA2277" s="47">
        <f>IFERROR(Table_Query_from_Mac10[[#This Row],[Incremental Cost]]/Table_Query_from_Mac10[[#This Row],[Incremental Sales]],0)</f>
        <v>0</v>
      </c>
      <c r="AB2277" s="47">
        <f>IFERROR(Table_Query_from_Mac10[[#This Row],[TotalCostFuture]]/Table_Query_from_Mac10[[#This Row],[totalsalesFuture]],0)</f>
        <v>0.38601982263954099</v>
      </c>
      <c r="AN2277" s="31">
        <v>48</v>
      </c>
      <c r="AO2277">
        <f t="shared" si="70"/>
        <v>12</v>
      </c>
      <c r="AQ2277" s="31">
        <v>54.77</v>
      </c>
      <c r="AR2277">
        <f t="shared" si="71"/>
        <v>19.170000000000002</v>
      </c>
    </row>
    <row r="2278" spans="1:44" x14ac:dyDescent="0.25">
      <c r="A2278">
        <v>90232</v>
      </c>
      <c r="B2278">
        <v>5</v>
      </c>
      <c r="C2278" t="s">
        <v>56</v>
      </c>
      <c r="D2278" t="s">
        <v>81</v>
      </c>
      <c r="E2278">
        <v>3</v>
      </c>
      <c r="F2278">
        <v>14.19</v>
      </c>
      <c r="G2278">
        <v>38.020000000000003</v>
      </c>
      <c r="H2278" s="1">
        <v>44845</v>
      </c>
      <c r="I2278" s="20">
        <v>0</v>
      </c>
      <c r="J2278" s="47">
        <f>Table_Query_from_Mac10[[#This Row],[unit_price]]-(Table_Query_from_Mac10[[#This Row],[unit_price]]*(Table_Query_from_Mac10[[#This Row],[discount_pct]]/100))</f>
        <v>38.020000000000003</v>
      </c>
      <c r="K2278" s="47">
        <f>Table_Query_from_Mac10[[#This Row],[unit_cost]]</f>
        <v>14.19</v>
      </c>
      <c r="L2278" s="47">
        <f>Table_Query_from_Mac10[[#This Row],[Live-cost]]*(1+Table_Query_from_Mac10[[#This Row],[CogsIncreasebyTYPE]])</f>
        <v>14.19</v>
      </c>
      <c r="M2278" s="47">
        <f>Table_Query_from_Mac10[[#This Row],[Live-cost]]*Table_Query_from_Mac10[[#This Row],[qty_to_ship]]</f>
        <v>42.57</v>
      </c>
      <c r="N2278" s="47">
        <f>IF(Table_Query_from_Mac10[[#This Row],[item_no]]="KDA",-Table_Query_from_Mac10[[#This Row],[unit_price]],Table_Query_from_Mac10[[#This Row],[Net Unit]]*Table_Query_from_Mac10[[#This Row],[qty_to_ship]])</f>
        <v>114.06</v>
      </c>
      <c r="O2278" s="47">
        <f>SUMIFS(Summary!C:C,Summary!H:H,Table_Query_from_Mac10[[#This Row],[Juiceoc]])</f>
        <v>0</v>
      </c>
      <c r="P2278" s="47">
        <f>SUMIFS(Summary!D:D,Summary!H:H,Table_Query_from_Mac10[[#This Row],[Juiceoc]])</f>
        <v>0</v>
      </c>
      <c r="Q2278" s="47">
        <f>SUMIFS(Summary!E:E,Summary!H:H,Table_Query_from_Mac10[[#This Row],[Juiceoc]])</f>
        <v>0</v>
      </c>
      <c r="R2278" s="47">
        <f>Table_Query_from_Mac10[[#This Row],[Net Unit]]*(1+Table_Query_from_Mac10[[#This Row],[PriceIncreasebyType]])</f>
        <v>38.020000000000003</v>
      </c>
      <c r="S2278" s="47">
        <f>Table_Query_from_Mac10[[#This Row],[UnitPriceFuture]]*Table_Query_from_Mac10[[#This Row],[qtytoShipFuture]]</f>
        <v>114.06</v>
      </c>
      <c r="T2278" s="47">
        <f>ROUND(Table_Query_from_Mac10[[#This Row],[qty_to_ship]]*(1+Table_Query_from_Mac10[[#This Row],[VolumeIncreasebyType]]),0)</f>
        <v>3</v>
      </c>
      <c r="U2278" s="47">
        <f>Table_Query_from_Mac10[[#This Row],[qtytoShipFuture]]*Table_Query_from_Mac10[[#This Row],[Future-cost]]</f>
        <v>42.57</v>
      </c>
      <c r="V2278" s="47">
        <f>Table_Query_from_Mac10[[#This Row],[qtytoShipFuture]]-Table_Query_from_Mac10[[#This Row],[qty_to_ship]]</f>
        <v>0</v>
      </c>
      <c r="W2278" s="47">
        <f>Table_Query_from_Mac10[[#This Row],[UnitPriceFuture]]</f>
        <v>38.020000000000003</v>
      </c>
      <c r="X2278" s="47">
        <f>Table_Query_from_Mac10[[#This Row],[Unit Increase]]*Table_Query_from_Mac10[[#This Row],[UnitPriceFuture]]</f>
        <v>0</v>
      </c>
      <c r="Y2278" s="47">
        <f>Table_Query_from_Mac10[[#This Row],[Unit Increase]]*Table_Query_from_Mac10[[#This Row],[Future-cost]]</f>
        <v>0</v>
      </c>
      <c r="Z2278" s="47">
        <f>-(Table_Query_from_Mac10[[#This Row],[Incremental Sales]]+((Table_Query_from_Mac10[[#This Row],[Incremental Sales]]*-(SUM(Summary!$S$8:$S$9)))))*Summary!$S$18</f>
        <v>0</v>
      </c>
      <c r="AA2278" s="47">
        <f>IFERROR(Table_Query_from_Mac10[[#This Row],[Incremental Cost]]/Table_Query_from_Mac10[[#This Row],[Incremental Sales]],0)</f>
        <v>0</v>
      </c>
      <c r="AB2278" s="47">
        <f>IFERROR(Table_Query_from_Mac10[[#This Row],[TotalCostFuture]]/Table_Query_from_Mac10[[#This Row],[totalsalesFuture]],0)</f>
        <v>0.37322461862177803</v>
      </c>
      <c r="AN2278" s="30">
        <v>12</v>
      </c>
      <c r="AO2278">
        <f t="shared" si="70"/>
        <v>3</v>
      </c>
      <c r="AQ2278" s="30">
        <v>108.63</v>
      </c>
      <c r="AR2278">
        <f t="shared" si="71"/>
        <v>38.020000000000003</v>
      </c>
    </row>
    <row r="2279" spans="1:44" x14ac:dyDescent="0.25">
      <c r="A2279">
        <v>90232</v>
      </c>
      <c r="B2279">
        <v>6</v>
      </c>
      <c r="C2279" t="s">
        <v>55</v>
      </c>
      <c r="D2279" t="s">
        <v>81</v>
      </c>
      <c r="E2279">
        <v>2</v>
      </c>
      <c r="F2279">
        <v>17.62</v>
      </c>
      <c r="G2279">
        <v>56.79</v>
      </c>
      <c r="H2279" s="1">
        <v>44845</v>
      </c>
      <c r="I2279" s="20">
        <v>0</v>
      </c>
      <c r="J2279" s="47">
        <f>Table_Query_from_Mac10[[#This Row],[unit_price]]-(Table_Query_from_Mac10[[#This Row],[unit_price]]*(Table_Query_from_Mac10[[#This Row],[discount_pct]]/100))</f>
        <v>56.79</v>
      </c>
      <c r="K2279" s="47">
        <f>Table_Query_from_Mac10[[#This Row],[unit_cost]]</f>
        <v>17.62</v>
      </c>
      <c r="L2279" s="47">
        <f>Table_Query_from_Mac10[[#This Row],[Live-cost]]*(1+Table_Query_from_Mac10[[#This Row],[CogsIncreasebyTYPE]])</f>
        <v>17.62</v>
      </c>
      <c r="M2279" s="47">
        <f>Table_Query_from_Mac10[[#This Row],[Live-cost]]*Table_Query_from_Mac10[[#This Row],[qty_to_ship]]</f>
        <v>35.24</v>
      </c>
      <c r="N2279" s="47">
        <f>IF(Table_Query_from_Mac10[[#This Row],[item_no]]="KDA",-Table_Query_from_Mac10[[#This Row],[unit_price]],Table_Query_from_Mac10[[#This Row],[Net Unit]]*Table_Query_from_Mac10[[#This Row],[qty_to_ship]])</f>
        <v>113.58</v>
      </c>
      <c r="O2279" s="47">
        <f>SUMIFS(Summary!C:C,Summary!H:H,Table_Query_from_Mac10[[#This Row],[Juiceoc]])</f>
        <v>0</v>
      </c>
      <c r="P2279" s="47">
        <f>SUMIFS(Summary!D:D,Summary!H:H,Table_Query_from_Mac10[[#This Row],[Juiceoc]])</f>
        <v>0</v>
      </c>
      <c r="Q2279" s="47">
        <f>SUMIFS(Summary!E:E,Summary!H:H,Table_Query_from_Mac10[[#This Row],[Juiceoc]])</f>
        <v>0</v>
      </c>
      <c r="R2279" s="47">
        <f>Table_Query_from_Mac10[[#This Row],[Net Unit]]*(1+Table_Query_from_Mac10[[#This Row],[PriceIncreasebyType]])</f>
        <v>56.79</v>
      </c>
      <c r="S2279" s="47">
        <f>Table_Query_from_Mac10[[#This Row],[UnitPriceFuture]]*Table_Query_from_Mac10[[#This Row],[qtytoShipFuture]]</f>
        <v>113.58</v>
      </c>
      <c r="T2279" s="47">
        <f>ROUND(Table_Query_from_Mac10[[#This Row],[qty_to_ship]]*(1+Table_Query_from_Mac10[[#This Row],[VolumeIncreasebyType]]),0)</f>
        <v>2</v>
      </c>
      <c r="U2279" s="47">
        <f>Table_Query_from_Mac10[[#This Row],[qtytoShipFuture]]*Table_Query_from_Mac10[[#This Row],[Future-cost]]</f>
        <v>35.24</v>
      </c>
      <c r="V2279" s="47">
        <f>Table_Query_from_Mac10[[#This Row],[qtytoShipFuture]]-Table_Query_from_Mac10[[#This Row],[qty_to_ship]]</f>
        <v>0</v>
      </c>
      <c r="W2279" s="47">
        <f>Table_Query_from_Mac10[[#This Row],[UnitPriceFuture]]</f>
        <v>56.79</v>
      </c>
      <c r="X2279" s="47">
        <f>Table_Query_from_Mac10[[#This Row],[Unit Increase]]*Table_Query_from_Mac10[[#This Row],[UnitPriceFuture]]</f>
        <v>0</v>
      </c>
      <c r="Y2279" s="47">
        <f>Table_Query_from_Mac10[[#This Row],[Unit Increase]]*Table_Query_from_Mac10[[#This Row],[Future-cost]]</f>
        <v>0</v>
      </c>
      <c r="Z2279" s="47">
        <f>-(Table_Query_from_Mac10[[#This Row],[Incremental Sales]]+((Table_Query_from_Mac10[[#This Row],[Incremental Sales]]*-(SUM(Summary!$S$8:$S$9)))))*Summary!$S$18</f>
        <v>0</v>
      </c>
      <c r="AA2279" s="47">
        <f>IFERROR(Table_Query_from_Mac10[[#This Row],[Incremental Cost]]/Table_Query_from_Mac10[[#This Row],[Incremental Sales]],0)</f>
        <v>0</v>
      </c>
      <c r="AB2279" s="47">
        <f>IFERROR(Table_Query_from_Mac10[[#This Row],[TotalCostFuture]]/Table_Query_from_Mac10[[#This Row],[totalsalesFuture]],0)</f>
        <v>0.31026589188237369</v>
      </c>
      <c r="AN2279" s="31">
        <v>6</v>
      </c>
      <c r="AO2279">
        <f t="shared" si="70"/>
        <v>2</v>
      </c>
      <c r="AQ2279" s="31">
        <v>162.25</v>
      </c>
      <c r="AR2279">
        <f t="shared" si="71"/>
        <v>56.79</v>
      </c>
    </row>
    <row r="2280" spans="1:44" x14ac:dyDescent="0.25">
      <c r="A2280">
        <v>90233</v>
      </c>
      <c r="B2280">
        <v>1</v>
      </c>
      <c r="C2280" t="s">
        <v>55</v>
      </c>
      <c r="D2280" t="s">
        <v>81</v>
      </c>
      <c r="E2280">
        <v>10</v>
      </c>
      <c r="F2280">
        <v>10.18</v>
      </c>
      <c r="G2280">
        <v>27.29</v>
      </c>
      <c r="H2280" s="1">
        <v>44839</v>
      </c>
      <c r="I2280" s="20">
        <v>0</v>
      </c>
      <c r="J2280" s="47">
        <f>Table_Query_from_Mac10[[#This Row],[unit_price]]-(Table_Query_from_Mac10[[#This Row],[unit_price]]*(Table_Query_from_Mac10[[#This Row],[discount_pct]]/100))</f>
        <v>27.29</v>
      </c>
      <c r="K2280" s="47">
        <f>Table_Query_from_Mac10[[#This Row],[unit_cost]]</f>
        <v>10.18</v>
      </c>
      <c r="L2280" s="47">
        <f>Table_Query_from_Mac10[[#This Row],[Live-cost]]*(1+Table_Query_from_Mac10[[#This Row],[CogsIncreasebyTYPE]])</f>
        <v>10.18</v>
      </c>
      <c r="M2280" s="47">
        <f>Table_Query_from_Mac10[[#This Row],[Live-cost]]*Table_Query_from_Mac10[[#This Row],[qty_to_ship]]</f>
        <v>101.8</v>
      </c>
      <c r="N2280" s="47">
        <f>IF(Table_Query_from_Mac10[[#This Row],[item_no]]="KDA",-Table_Query_from_Mac10[[#This Row],[unit_price]],Table_Query_from_Mac10[[#This Row],[Net Unit]]*Table_Query_from_Mac10[[#This Row],[qty_to_ship]])</f>
        <v>272.89999999999998</v>
      </c>
      <c r="O2280" s="47">
        <f>SUMIFS(Summary!C:C,Summary!H:H,Table_Query_from_Mac10[[#This Row],[Juiceoc]])</f>
        <v>0</v>
      </c>
      <c r="P2280" s="47">
        <f>SUMIFS(Summary!D:D,Summary!H:H,Table_Query_from_Mac10[[#This Row],[Juiceoc]])</f>
        <v>0</v>
      </c>
      <c r="Q2280" s="47">
        <f>SUMIFS(Summary!E:E,Summary!H:H,Table_Query_from_Mac10[[#This Row],[Juiceoc]])</f>
        <v>0</v>
      </c>
      <c r="R2280" s="47">
        <f>Table_Query_from_Mac10[[#This Row],[Net Unit]]*(1+Table_Query_from_Mac10[[#This Row],[PriceIncreasebyType]])</f>
        <v>27.29</v>
      </c>
      <c r="S2280" s="47">
        <f>Table_Query_from_Mac10[[#This Row],[UnitPriceFuture]]*Table_Query_from_Mac10[[#This Row],[qtytoShipFuture]]</f>
        <v>272.89999999999998</v>
      </c>
      <c r="T2280" s="47">
        <f>ROUND(Table_Query_from_Mac10[[#This Row],[qty_to_ship]]*(1+Table_Query_from_Mac10[[#This Row],[VolumeIncreasebyType]]),0)</f>
        <v>10</v>
      </c>
      <c r="U2280" s="47">
        <f>Table_Query_from_Mac10[[#This Row],[qtytoShipFuture]]*Table_Query_from_Mac10[[#This Row],[Future-cost]]</f>
        <v>101.8</v>
      </c>
      <c r="V2280" s="47">
        <f>Table_Query_from_Mac10[[#This Row],[qtytoShipFuture]]-Table_Query_from_Mac10[[#This Row],[qty_to_ship]]</f>
        <v>0</v>
      </c>
      <c r="W2280" s="47">
        <f>Table_Query_from_Mac10[[#This Row],[UnitPriceFuture]]</f>
        <v>27.29</v>
      </c>
      <c r="X2280" s="47">
        <f>Table_Query_from_Mac10[[#This Row],[Unit Increase]]*Table_Query_from_Mac10[[#This Row],[UnitPriceFuture]]</f>
        <v>0</v>
      </c>
      <c r="Y2280" s="47">
        <f>Table_Query_from_Mac10[[#This Row],[Unit Increase]]*Table_Query_from_Mac10[[#This Row],[Future-cost]]</f>
        <v>0</v>
      </c>
      <c r="Z2280" s="47">
        <f>-(Table_Query_from_Mac10[[#This Row],[Incremental Sales]]+((Table_Query_from_Mac10[[#This Row],[Incremental Sales]]*-(SUM(Summary!$S$8:$S$9)))))*Summary!$S$18</f>
        <v>0</v>
      </c>
      <c r="AA2280" s="47">
        <f>IFERROR(Table_Query_from_Mac10[[#This Row],[Incremental Cost]]/Table_Query_from_Mac10[[#This Row],[Incremental Sales]],0)</f>
        <v>0</v>
      </c>
      <c r="AB2280" s="47">
        <f>IFERROR(Table_Query_from_Mac10[[#This Row],[TotalCostFuture]]/Table_Query_from_Mac10[[#This Row],[totalsalesFuture]],0)</f>
        <v>0.37303041407108833</v>
      </c>
      <c r="AN2280" s="30">
        <v>40</v>
      </c>
      <c r="AO2280">
        <f t="shared" si="70"/>
        <v>10</v>
      </c>
      <c r="AQ2280" s="30">
        <v>77.959999999999994</v>
      </c>
      <c r="AR2280">
        <f t="shared" si="71"/>
        <v>27.29</v>
      </c>
    </row>
    <row r="2281" spans="1:44" x14ac:dyDescent="0.25">
      <c r="A2281">
        <v>90233</v>
      </c>
      <c r="B2281">
        <v>2</v>
      </c>
      <c r="C2281" t="s">
        <v>55</v>
      </c>
      <c r="D2281" t="s">
        <v>81</v>
      </c>
      <c r="E2281">
        <v>3</v>
      </c>
      <c r="F2281">
        <v>13.68</v>
      </c>
      <c r="G2281">
        <v>36.54</v>
      </c>
      <c r="H2281" s="1">
        <v>44839</v>
      </c>
      <c r="I2281" s="20">
        <v>0</v>
      </c>
      <c r="J2281" s="47">
        <f>Table_Query_from_Mac10[[#This Row],[unit_price]]-(Table_Query_from_Mac10[[#This Row],[unit_price]]*(Table_Query_from_Mac10[[#This Row],[discount_pct]]/100))</f>
        <v>36.54</v>
      </c>
      <c r="K2281" s="47">
        <f>Table_Query_from_Mac10[[#This Row],[unit_cost]]</f>
        <v>13.68</v>
      </c>
      <c r="L2281" s="47">
        <f>Table_Query_from_Mac10[[#This Row],[Live-cost]]*(1+Table_Query_from_Mac10[[#This Row],[CogsIncreasebyTYPE]])</f>
        <v>13.68</v>
      </c>
      <c r="M2281" s="47">
        <f>Table_Query_from_Mac10[[#This Row],[Live-cost]]*Table_Query_from_Mac10[[#This Row],[qty_to_ship]]</f>
        <v>41.04</v>
      </c>
      <c r="N2281" s="47">
        <f>IF(Table_Query_from_Mac10[[#This Row],[item_no]]="KDA",-Table_Query_from_Mac10[[#This Row],[unit_price]],Table_Query_from_Mac10[[#This Row],[Net Unit]]*Table_Query_from_Mac10[[#This Row],[qty_to_ship]])</f>
        <v>109.62</v>
      </c>
      <c r="O2281" s="47">
        <f>SUMIFS(Summary!C:C,Summary!H:H,Table_Query_from_Mac10[[#This Row],[Juiceoc]])</f>
        <v>0</v>
      </c>
      <c r="P2281" s="47">
        <f>SUMIFS(Summary!D:D,Summary!H:H,Table_Query_from_Mac10[[#This Row],[Juiceoc]])</f>
        <v>0</v>
      </c>
      <c r="Q2281" s="47">
        <f>SUMIFS(Summary!E:E,Summary!H:H,Table_Query_from_Mac10[[#This Row],[Juiceoc]])</f>
        <v>0</v>
      </c>
      <c r="R2281" s="47">
        <f>Table_Query_from_Mac10[[#This Row],[Net Unit]]*(1+Table_Query_from_Mac10[[#This Row],[PriceIncreasebyType]])</f>
        <v>36.54</v>
      </c>
      <c r="S2281" s="47">
        <f>Table_Query_from_Mac10[[#This Row],[UnitPriceFuture]]*Table_Query_from_Mac10[[#This Row],[qtytoShipFuture]]</f>
        <v>109.62</v>
      </c>
      <c r="T2281" s="47">
        <f>ROUND(Table_Query_from_Mac10[[#This Row],[qty_to_ship]]*(1+Table_Query_from_Mac10[[#This Row],[VolumeIncreasebyType]]),0)</f>
        <v>3</v>
      </c>
      <c r="U2281" s="47">
        <f>Table_Query_from_Mac10[[#This Row],[qtytoShipFuture]]*Table_Query_from_Mac10[[#This Row],[Future-cost]]</f>
        <v>41.04</v>
      </c>
      <c r="V2281" s="47">
        <f>Table_Query_from_Mac10[[#This Row],[qtytoShipFuture]]-Table_Query_from_Mac10[[#This Row],[qty_to_ship]]</f>
        <v>0</v>
      </c>
      <c r="W2281" s="47">
        <f>Table_Query_from_Mac10[[#This Row],[UnitPriceFuture]]</f>
        <v>36.54</v>
      </c>
      <c r="X2281" s="47">
        <f>Table_Query_from_Mac10[[#This Row],[Unit Increase]]*Table_Query_from_Mac10[[#This Row],[UnitPriceFuture]]</f>
        <v>0</v>
      </c>
      <c r="Y2281" s="47">
        <f>Table_Query_from_Mac10[[#This Row],[Unit Increase]]*Table_Query_from_Mac10[[#This Row],[Future-cost]]</f>
        <v>0</v>
      </c>
      <c r="Z2281" s="47">
        <f>-(Table_Query_from_Mac10[[#This Row],[Incremental Sales]]+((Table_Query_from_Mac10[[#This Row],[Incremental Sales]]*-(SUM(Summary!$S$8:$S$9)))))*Summary!$S$18</f>
        <v>0</v>
      </c>
      <c r="AA2281" s="47">
        <f>IFERROR(Table_Query_from_Mac10[[#This Row],[Incremental Cost]]/Table_Query_from_Mac10[[#This Row],[Incremental Sales]],0)</f>
        <v>0</v>
      </c>
      <c r="AB2281" s="47">
        <f>IFERROR(Table_Query_from_Mac10[[#This Row],[TotalCostFuture]]/Table_Query_from_Mac10[[#This Row],[totalsalesFuture]],0)</f>
        <v>0.37438423645320196</v>
      </c>
      <c r="AN2281" s="31">
        <v>12</v>
      </c>
      <c r="AO2281">
        <f t="shared" si="70"/>
        <v>3</v>
      </c>
      <c r="AQ2281" s="31">
        <v>104.4</v>
      </c>
      <c r="AR2281">
        <f t="shared" si="71"/>
        <v>36.54</v>
      </c>
    </row>
    <row r="2282" spans="1:44" x14ac:dyDescent="0.25">
      <c r="A2282">
        <v>90233</v>
      </c>
      <c r="B2282">
        <v>3</v>
      </c>
      <c r="C2282" t="s">
        <v>55</v>
      </c>
      <c r="D2282" t="s">
        <v>81</v>
      </c>
      <c r="E2282">
        <v>15</v>
      </c>
      <c r="F2282">
        <v>10.38</v>
      </c>
      <c r="G2282">
        <v>28.22</v>
      </c>
      <c r="H2282" s="1">
        <v>44839</v>
      </c>
      <c r="I2282" s="20">
        <v>0</v>
      </c>
      <c r="J2282" s="47">
        <f>Table_Query_from_Mac10[[#This Row],[unit_price]]-(Table_Query_from_Mac10[[#This Row],[unit_price]]*(Table_Query_from_Mac10[[#This Row],[discount_pct]]/100))</f>
        <v>28.22</v>
      </c>
      <c r="K2282" s="47">
        <f>Table_Query_from_Mac10[[#This Row],[unit_cost]]</f>
        <v>10.38</v>
      </c>
      <c r="L2282" s="47">
        <f>Table_Query_from_Mac10[[#This Row],[Live-cost]]*(1+Table_Query_from_Mac10[[#This Row],[CogsIncreasebyTYPE]])</f>
        <v>10.38</v>
      </c>
      <c r="M2282" s="47">
        <f>Table_Query_from_Mac10[[#This Row],[Live-cost]]*Table_Query_from_Mac10[[#This Row],[qty_to_ship]]</f>
        <v>155.70000000000002</v>
      </c>
      <c r="N2282" s="47">
        <f>IF(Table_Query_from_Mac10[[#This Row],[item_no]]="KDA",-Table_Query_from_Mac10[[#This Row],[unit_price]],Table_Query_from_Mac10[[#This Row],[Net Unit]]*Table_Query_from_Mac10[[#This Row],[qty_to_ship]])</f>
        <v>423.29999999999995</v>
      </c>
      <c r="O2282" s="47">
        <f>SUMIFS(Summary!C:C,Summary!H:H,Table_Query_from_Mac10[[#This Row],[Juiceoc]])</f>
        <v>0</v>
      </c>
      <c r="P2282" s="47">
        <f>SUMIFS(Summary!D:D,Summary!H:H,Table_Query_from_Mac10[[#This Row],[Juiceoc]])</f>
        <v>0</v>
      </c>
      <c r="Q2282" s="47">
        <f>SUMIFS(Summary!E:E,Summary!H:H,Table_Query_from_Mac10[[#This Row],[Juiceoc]])</f>
        <v>0</v>
      </c>
      <c r="R2282" s="47">
        <f>Table_Query_from_Mac10[[#This Row],[Net Unit]]*(1+Table_Query_from_Mac10[[#This Row],[PriceIncreasebyType]])</f>
        <v>28.22</v>
      </c>
      <c r="S2282" s="47">
        <f>Table_Query_from_Mac10[[#This Row],[UnitPriceFuture]]*Table_Query_from_Mac10[[#This Row],[qtytoShipFuture]]</f>
        <v>423.29999999999995</v>
      </c>
      <c r="T2282" s="47">
        <f>ROUND(Table_Query_from_Mac10[[#This Row],[qty_to_ship]]*(1+Table_Query_from_Mac10[[#This Row],[VolumeIncreasebyType]]),0)</f>
        <v>15</v>
      </c>
      <c r="U2282" s="47">
        <f>Table_Query_from_Mac10[[#This Row],[qtytoShipFuture]]*Table_Query_from_Mac10[[#This Row],[Future-cost]]</f>
        <v>155.70000000000002</v>
      </c>
      <c r="V2282" s="47">
        <f>Table_Query_from_Mac10[[#This Row],[qtytoShipFuture]]-Table_Query_from_Mac10[[#This Row],[qty_to_ship]]</f>
        <v>0</v>
      </c>
      <c r="W2282" s="47">
        <f>Table_Query_from_Mac10[[#This Row],[UnitPriceFuture]]</f>
        <v>28.22</v>
      </c>
      <c r="X2282" s="47">
        <f>Table_Query_from_Mac10[[#This Row],[Unit Increase]]*Table_Query_from_Mac10[[#This Row],[UnitPriceFuture]]</f>
        <v>0</v>
      </c>
      <c r="Y2282" s="47">
        <f>Table_Query_from_Mac10[[#This Row],[Unit Increase]]*Table_Query_from_Mac10[[#This Row],[Future-cost]]</f>
        <v>0</v>
      </c>
      <c r="Z2282" s="47">
        <f>-(Table_Query_from_Mac10[[#This Row],[Incremental Sales]]+((Table_Query_from_Mac10[[#This Row],[Incremental Sales]]*-(SUM(Summary!$S$8:$S$9)))))*Summary!$S$18</f>
        <v>0</v>
      </c>
      <c r="AA2282" s="47">
        <f>IFERROR(Table_Query_from_Mac10[[#This Row],[Incremental Cost]]/Table_Query_from_Mac10[[#This Row],[Incremental Sales]],0)</f>
        <v>0</v>
      </c>
      <c r="AB2282" s="47">
        <f>IFERROR(Table_Query_from_Mac10[[#This Row],[TotalCostFuture]]/Table_Query_from_Mac10[[#This Row],[totalsalesFuture]],0)</f>
        <v>0.36782423812898662</v>
      </c>
      <c r="AN2282" s="30">
        <v>60</v>
      </c>
      <c r="AO2282">
        <f t="shared" si="70"/>
        <v>15</v>
      </c>
      <c r="AQ2282" s="30">
        <v>80.64</v>
      </c>
      <c r="AR2282">
        <f t="shared" si="71"/>
        <v>28.22</v>
      </c>
    </row>
    <row r="2283" spans="1:44" x14ac:dyDescent="0.25">
      <c r="A2283">
        <v>90233</v>
      </c>
      <c r="B2283">
        <v>4</v>
      </c>
      <c r="C2283" t="s">
        <v>55</v>
      </c>
      <c r="D2283" t="s">
        <v>81</v>
      </c>
      <c r="E2283">
        <v>12</v>
      </c>
      <c r="F2283">
        <v>7.4</v>
      </c>
      <c r="G2283">
        <v>19.170000000000002</v>
      </c>
      <c r="H2283" s="1">
        <v>44839</v>
      </c>
      <c r="I2283" s="20">
        <v>0</v>
      </c>
      <c r="J2283" s="47">
        <f>Table_Query_from_Mac10[[#This Row],[unit_price]]-(Table_Query_from_Mac10[[#This Row],[unit_price]]*(Table_Query_from_Mac10[[#This Row],[discount_pct]]/100))</f>
        <v>19.170000000000002</v>
      </c>
      <c r="K2283" s="47">
        <f>Table_Query_from_Mac10[[#This Row],[unit_cost]]</f>
        <v>7.4</v>
      </c>
      <c r="L2283" s="47">
        <f>Table_Query_from_Mac10[[#This Row],[Live-cost]]*(1+Table_Query_from_Mac10[[#This Row],[CogsIncreasebyTYPE]])</f>
        <v>7.4</v>
      </c>
      <c r="M2283" s="47">
        <f>Table_Query_from_Mac10[[#This Row],[Live-cost]]*Table_Query_from_Mac10[[#This Row],[qty_to_ship]]</f>
        <v>88.800000000000011</v>
      </c>
      <c r="N2283" s="47">
        <f>IF(Table_Query_from_Mac10[[#This Row],[item_no]]="KDA",-Table_Query_from_Mac10[[#This Row],[unit_price]],Table_Query_from_Mac10[[#This Row],[Net Unit]]*Table_Query_from_Mac10[[#This Row],[qty_to_ship]])</f>
        <v>230.04000000000002</v>
      </c>
      <c r="O2283" s="47">
        <f>SUMIFS(Summary!C:C,Summary!H:H,Table_Query_from_Mac10[[#This Row],[Juiceoc]])</f>
        <v>0</v>
      </c>
      <c r="P2283" s="47">
        <f>SUMIFS(Summary!D:D,Summary!H:H,Table_Query_from_Mac10[[#This Row],[Juiceoc]])</f>
        <v>0</v>
      </c>
      <c r="Q2283" s="47">
        <f>SUMIFS(Summary!E:E,Summary!H:H,Table_Query_from_Mac10[[#This Row],[Juiceoc]])</f>
        <v>0</v>
      </c>
      <c r="R2283" s="47">
        <f>Table_Query_from_Mac10[[#This Row],[Net Unit]]*(1+Table_Query_from_Mac10[[#This Row],[PriceIncreasebyType]])</f>
        <v>19.170000000000002</v>
      </c>
      <c r="S2283" s="47">
        <f>Table_Query_from_Mac10[[#This Row],[UnitPriceFuture]]*Table_Query_from_Mac10[[#This Row],[qtytoShipFuture]]</f>
        <v>230.04000000000002</v>
      </c>
      <c r="T2283" s="47">
        <f>ROUND(Table_Query_from_Mac10[[#This Row],[qty_to_ship]]*(1+Table_Query_from_Mac10[[#This Row],[VolumeIncreasebyType]]),0)</f>
        <v>12</v>
      </c>
      <c r="U2283" s="47">
        <f>Table_Query_from_Mac10[[#This Row],[qtytoShipFuture]]*Table_Query_from_Mac10[[#This Row],[Future-cost]]</f>
        <v>88.800000000000011</v>
      </c>
      <c r="V2283" s="47">
        <f>Table_Query_from_Mac10[[#This Row],[qtytoShipFuture]]-Table_Query_from_Mac10[[#This Row],[qty_to_ship]]</f>
        <v>0</v>
      </c>
      <c r="W2283" s="47">
        <f>Table_Query_from_Mac10[[#This Row],[UnitPriceFuture]]</f>
        <v>19.170000000000002</v>
      </c>
      <c r="X2283" s="47">
        <f>Table_Query_from_Mac10[[#This Row],[Unit Increase]]*Table_Query_from_Mac10[[#This Row],[UnitPriceFuture]]</f>
        <v>0</v>
      </c>
      <c r="Y2283" s="47">
        <f>Table_Query_from_Mac10[[#This Row],[Unit Increase]]*Table_Query_from_Mac10[[#This Row],[Future-cost]]</f>
        <v>0</v>
      </c>
      <c r="Z2283" s="47">
        <f>-(Table_Query_from_Mac10[[#This Row],[Incremental Sales]]+((Table_Query_from_Mac10[[#This Row],[Incremental Sales]]*-(SUM(Summary!$S$8:$S$9)))))*Summary!$S$18</f>
        <v>0</v>
      </c>
      <c r="AA2283" s="47">
        <f>IFERROR(Table_Query_from_Mac10[[#This Row],[Incremental Cost]]/Table_Query_from_Mac10[[#This Row],[Incremental Sales]],0)</f>
        <v>0</v>
      </c>
      <c r="AB2283" s="47">
        <f>IFERROR(Table_Query_from_Mac10[[#This Row],[TotalCostFuture]]/Table_Query_from_Mac10[[#This Row],[totalsalesFuture]],0)</f>
        <v>0.38601982263954099</v>
      </c>
      <c r="AN2283" s="31">
        <v>48</v>
      </c>
      <c r="AO2283">
        <f t="shared" si="70"/>
        <v>12</v>
      </c>
      <c r="AQ2283" s="31">
        <v>54.77</v>
      </c>
      <c r="AR2283">
        <f t="shared" si="71"/>
        <v>19.170000000000002</v>
      </c>
    </row>
    <row r="2284" spans="1:44" x14ac:dyDescent="0.25">
      <c r="A2284">
        <v>90234</v>
      </c>
      <c r="B2284">
        <v>1</v>
      </c>
      <c r="C2284" t="s">
        <v>55</v>
      </c>
      <c r="D2284" t="s">
        <v>81</v>
      </c>
      <c r="E2284">
        <v>5</v>
      </c>
      <c r="F2284">
        <v>8.5</v>
      </c>
      <c r="G2284">
        <v>21.89</v>
      </c>
      <c r="H2284" s="1">
        <v>44838</v>
      </c>
      <c r="I2284" s="20">
        <v>0</v>
      </c>
      <c r="J2284" s="47">
        <f>Table_Query_from_Mac10[[#This Row],[unit_price]]-(Table_Query_from_Mac10[[#This Row],[unit_price]]*(Table_Query_from_Mac10[[#This Row],[discount_pct]]/100))</f>
        <v>21.89</v>
      </c>
      <c r="K2284" s="47">
        <f>Table_Query_from_Mac10[[#This Row],[unit_cost]]</f>
        <v>8.5</v>
      </c>
      <c r="L2284" s="47">
        <f>Table_Query_from_Mac10[[#This Row],[Live-cost]]*(1+Table_Query_from_Mac10[[#This Row],[CogsIncreasebyTYPE]])</f>
        <v>8.5</v>
      </c>
      <c r="M2284" s="47">
        <f>Table_Query_from_Mac10[[#This Row],[Live-cost]]*Table_Query_from_Mac10[[#This Row],[qty_to_ship]]</f>
        <v>42.5</v>
      </c>
      <c r="N2284" s="47">
        <f>IF(Table_Query_from_Mac10[[#This Row],[item_no]]="KDA",-Table_Query_from_Mac10[[#This Row],[unit_price]],Table_Query_from_Mac10[[#This Row],[Net Unit]]*Table_Query_from_Mac10[[#This Row],[qty_to_ship]])</f>
        <v>109.45</v>
      </c>
      <c r="O2284" s="47">
        <f>SUMIFS(Summary!C:C,Summary!H:H,Table_Query_from_Mac10[[#This Row],[Juiceoc]])</f>
        <v>0</v>
      </c>
      <c r="P2284" s="47">
        <f>SUMIFS(Summary!D:D,Summary!H:H,Table_Query_from_Mac10[[#This Row],[Juiceoc]])</f>
        <v>0</v>
      </c>
      <c r="Q2284" s="47">
        <f>SUMIFS(Summary!E:E,Summary!H:H,Table_Query_from_Mac10[[#This Row],[Juiceoc]])</f>
        <v>0</v>
      </c>
      <c r="R2284" s="47">
        <f>Table_Query_from_Mac10[[#This Row],[Net Unit]]*(1+Table_Query_from_Mac10[[#This Row],[PriceIncreasebyType]])</f>
        <v>21.89</v>
      </c>
      <c r="S2284" s="47">
        <f>Table_Query_from_Mac10[[#This Row],[UnitPriceFuture]]*Table_Query_from_Mac10[[#This Row],[qtytoShipFuture]]</f>
        <v>109.45</v>
      </c>
      <c r="T2284" s="47">
        <f>ROUND(Table_Query_from_Mac10[[#This Row],[qty_to_ship]]*(1+Table_Query_from_Mac10[[#This Row],[VolumeIncreasebyType]]),0)</f>
        <v>5</v>
      </c>
      <c r="U2284" s="47">
        <f>Table_Query_from_Mac10[[#This Row],[qtytoShipFuture]]*Table_Query_from_Mac10[[#This Row],[Future-cost]]</f>
        <v>42.5</v>
      </c>
      <c r="V2284" s="47">
        <f>Table_Query_from_Mac10[[#This Row],[qtytoShipFuture]]-Table_Query_from_Mac10[[#This Row],[qty_to_ship]]</f>
        <v>0</v>
      </c>
      <c r="W2284" s="47">
        <f>Table_Query_from_Mac10[[#This Row],[UnitPriceFuture]]</f>
        <v>21.89</v>
      </c>
      <c r="X2284" s="47">
        <f>Table_Query_from_Mac10[[#This Row],[Unit Increase]]*Table_Query_from_Mac10[[#This Row],[UnitPriceFuture]]</f>
        <v>0</v>
      </c>
      <c r="Y2284" s="47">
        <f>Table_Query_from_Mac10[[#This Row],[Unit Increase]]*Table_Query_from_Mac10[[#This Row],[Future-cost]]</f>
        <v>0</v>
      </c>
      <c r="Z2284" s="47">
        <f>-(Table_Query_from_Mac10[[#This Row],[Incremental Sales]]+((Table_Query_from_Mac10[[#This Row],[Incremental Sales]]*-(SUM(Summary!$S$8:$S$9)))))*Summary!$S$18</f>
        <v>0</v>
      </c>
      <c r="AA2284" s="47">
        <f>IFERROR(Table_Query_from_Mac10[[#This Row],[Incremental Cost]]/Table_Query_from_Mac10[[#This Row],[Incremental Sales]],0)</f>
        <v>0</v>
      </c>
      <c r="AB2284" s="47">
        <f>IFERROR(Table_Query_from_Mac10[[#This Row],[TotalCostFuture]]/Table_Query_from_Mac10[[#This Row],[totalsalesFuture]],0)</f>
        <v>0.38830516217450889</v>
      </c>
      <c r="AN2284" s="30">
        <v>18</v>
      </c>
      <c r="AO2284">
        <f t="shared" si="70"/>
        <v>5</v>
      </c>
      <c r="AQ2284" s="30">
        <v>62.55</v>
      </c>
      <c r="AR2284">
        <f t="shared" si="71"/>
        <v>21.89</v>
      </c>
    </row>
    <row r="2285" spans="1:44" x14ac:dyDescent="0.25">
      <c r="A2285">
        <v>90234</v>
      </c>
      <c r="B2285">
        <v>2</v>
      </c>
      <c r="C2285" t="s">
        <v>55</v>
      </c>
      <c r="D2285" t="s">
        <v>81</v>
      </c>
      <c r="E2285">
        <v>6</v>
      </c>
      <c r="F2285">
        <v>11.84</v>
      </c>
      <c r="G2285">
        <v>30.48</v>
      </c>
      <c r="H2285" s="1">
        <v>44838</v>
      </c>
      <c r="I2285" s="20">
        <v>0</v>
      </c>
      <c r="J2285" s="47">
        <f>Table_Query_from_Mac10[[#This Row],[unit_price]]-(Table_Query_from_Mac10[[#This Row],[unit_price]]*(Table_Query_from_Mac10[[#This Row],[discount_pct]]/100))</f>
        <v>30.48</v>
      </c>
      <c r="K2285" s="47">
        <f>Table_Query_from_Mac10[[#This Row],[unit_cost]]</f>
        <v>11.84</v>
      </c>
      <c r="L2285" s="47">
        <f>Table_Query_from_Mac10[[#This Row],[Live-cost]]*(1+Table_Query_from_Mac10[[#This Row],[CogsIncreasebyTYPE]])</f>
        <v>11.84</v>
      </c>
      <c r="M2285" s="47">
        <f>Table_Query_from_Mac10[[#This Row],[Live-cost]]*Table_Query_from_Mac10[[#This Row],[qty_to_ship]]</f>
        <v>71.039999999999992</v>
      </c>
      <c r="N2285" s="47">
        <f>IF(Table_Query_from_Mac10[[#This Row],[item_no]]="KDA",-Table_Query_from_Mac10[[#This Row],[unit_price]],Table_Query_from_Mac10[[#This Row],[Net Unit]]*Table_Query_from_Mac10[[#This Row],[qty_to_ship]])</f>
        <v>182.88</v>
      </c>
      <c r="O2285" s="47">
        <f>SUMIFS(Summary!C:C,Summary!H:H,Table_Query_from_Mac10[[#This Row],[Juiceoc]])</f>
        <v>0</v>
      </c>
      <c r="P2285" s="47">
        <f>SUMIFS(Summary!D:D,Summary!H:H,Table_Query_from_Mac10[[#This Row],[Juiceoc]])</f>
        <v>0</v>
      </c>
      <c r="Q2285" s="47">
        <f>SUMIFS(Summary!E:E,Summary!H:H,Table_Query_from_Mac10[[#This Row],[Juiceoc]])</f>
        <v>0</v>
      </c>
      <c r="R2285" s="47">
        <f>Table_Query_from_Mac10[[#This Row],[Net Unit]]*(1+Table_Query_from_Mac10[[#This Row],[PriceIncreasebyType]])</f>
        <v>30.48</v>
      </c>
      <c r="S2285" s="47">
        <f>Table_Query_from_Mac10[[#This Row],[UnitPriceFuture]]*Table_Query_from_Mac10[[#This Row],[qtytoShipFuture]]</f>
        <v>182.88</v>
      </c>
      <c r="T2285" s="47">
        <f>ROUND(Table_Query_from_Mac10[[#This Row],[qty_to_ship]]*(1+Table_Query_from_Mac10[[#This Row],[VolumeIncreasebyType]]),0)</f>
        <v>6</v>
      </c>
      <c r="U2285" s="47">
        <f>Table_Query_from_Mac10[[#This Row],[qtytoShipFuture]]*Table_Query_from_Mac10[[#This Row],[Future-cost]]</f>
        <v>71.039999999999992</v>
      </c>
      <c r="V2285" s="47">
        <f>Table_Query_from_Mac10[[#This Row],[qtytoShipFuture]]-Table_Query_from_Mac10[[#This Row],[qty_to_ship]]</f>
        <v>0</v>
      </c>
      <c r="W2285" s="47">
        <f>Table_Query_from_Mac10[[#This Row],[UnitPriceFuture]]</f>
        <v>30.48</v>
      </c>
      <c r="X2285" s="47">
        <f>Table_Query_from_Mac10[[#This Row],[Unit Increase]]*Table_Query_from_Mac10[[#This Row],[UnitPriceFuture]]</f>
        <v>0</v>
      </c>
      <c r="Y2285" s="47">
        <f>Table_Query_from_Mac10[[#This Row],[Unit Increase]]*Table_Query_from_Mac10[[#This Row],[Future-cost]]</f>
        <v>0</v>
      </c>
      <c r="Z2285" s="47">
        <f>-(Table_Query_from_Mac10[[#This Row],[Incremental Sales]]+((Table_Query_from_Mac10[[#This Row],[Incremental Sales]]*-(SUM(Summary!$S$8:$S$9)))))*Summary!$S$18</f>
        <v>0</v>
      </c>
      <c r="AA2285" s="47">
        <f>IFERROR(Table_Query_from_Mac10[[#This Row],[Incremental Cost]]/Table_Query_from_Mac10[[#This Row],[Incremental Sales]],0)</f>
        <v>0</v>
      </c>
      <c r="AB2285" s="47">
        <f>IFERROR(Table_Query_from_Mac10[[#This Row],[TotalCostFuture]]/Table_Query_from_Mac10[[#This Row],[totalsalesFuture]],0)</f>
        <v>0.38845144356955374</v>
      </c>
      <c r="AN2285" s="31">
        <v>24</v>
      </c>
      <c r="AO2285">
        <f t="shared" si="70"/>
        <v>6</v>
      </c>
      <c r="AQ2285" s="31">
        <v>87.09</v>
      </c>
      <c r="AR2285">
        <f t="shared" si="71"/>
        <v>30.48</v>
      </c>
    </row>
    <row r="2286" spans="1:44" x14ac:dyDescent="0.25">
      <c r="A2286">
        <v>90234</v>
      </c>
      <c r="B2286">
        <v>3</v>
      </c>
      <c r="C2286" t="s">
        <v>55</v>
      </c>
      <c r="D2286" t="s">
        <v>81</v>
      </c>
      <c r="E2286">
        <v>2</v>
      </c>
      <c r="F2286">
        <v>14.58</v>
      </c>
      <c r="G2286">
        <v>43.02</v>
      </c>
      <c r="H2286" s="1">
        <v>44838</v>
      </c>
      <c r="I2286" s="20">
        <v>0</v>
      </c>
      <c r="J2286" s="47">
        <f>Table_Query_from_Mac10[[#This Row],[unit_price]]-(Table_Query_from_Mac10[[#This Row],[unit_price]]*(Table_Query_from_Mac10[[#This Row],[discount_pct]]/100))</f>
        <v>43.02</v>
      </c>
      <c r="K2286" s="47">
        <f>Table_Query_from_Mac10[[#This Row],[unit_cost]]</f>
        <v>14.58</v>
      </c>
      <c r="L2286" s="47">
        <f>Table_Query_from_Mac10[[#This Row],[Live-cost]]*(1+Table_Query_from_Mac10[[#This Row],[CogsIncreasebyTYPE]])</f>
        <v>14.58</v>
      </c>
      <c r="M2286" s="47">
        <f>Table_Query_from_Mac10[[#This Row],[Live-cost]]*Table_Query_from_Mac10[[#This Row],[qty_to_ship]]</f>
        <v>29.16</v>
      </c>
      <c r="N2286" s="47">
        <f>IF(Table_Query_from_Mac10[[#This Row],[item_no]]="KDA",-Table_Query_from_Mac10[[#This Row],[unit_price]],Table_Query_from_Mac10[[#This Row],[Net Unit]]*Table_Query_from_Mac10[[#This Row],[qty_to_ship]])</f>
        <v>86.04</v>
      </c>
      <c r="O2286" s="47">
        <f>SUMIFS(Summary!C:C,Summary!H:H,Table_Query_from_Mac10[[#This Row],[Juiceoc]])</f>
        <v>0</v>
      </c>
      <c r="P2286" s="47">
        <f>SUMIFS(Summary!D:D,Summary!H:H,Table_Query_from_Mac10[[#This Row],[Juiceoc]])</f>
        <v>0</v>
      </c>
      <c r="Q2286" s="47">
        <f>SUMIFS(Summary!E:E,Summary!H:H,Table_Query_from_Mac10[[#This Row],[Juiceoc]])</f>
        <v>0</v>
      </c>
      <c r="R2286" s="47">
        <f>Table_Query_from_Mac10[[#This Row],[Net Unit]]*(1+Table_Query_from_Mac10[[#This Row],[PriceIncreasebyType]])</f>
        <v>43.02</v>
      </c>
      <c r="S2286" s="47">
        <f>Table_Query_from_Mac10[[#This Row],[UnitPriceFuture]]*Table_Query_from_Mac10[[#This Row],[qtytoShipFuture]]</f>
        <v>86.04</v>
      </c>
      <c r="T2286" s="47">
        <f>ROUND(Table_Query_from_Mac10[[#This Row],[qty_to_ship]]*(1+Table_Query_from_Mac10[[#This Row],[VolumeIncreasebyType]]),0)</f>
        <v>2</v>
      </c>
      <c r="U2286" s="47">
        <f>Table_Query_from_Mac10[[#This Row],[qtytoShipFuture]]*Table_Query_from_Mac10[[#This Row],[Future-cost]]</f>
        <v>29.16</v>
      </c>
      <c r="V2286" s="47">
        <f>Table_Query_from_Mac10[[#This Row],[qtytoShipFuture]]-Table_Query_from_Mac10[[#This Row],[qty_to_ship]]</f>
        <v>0</v>
      </c>
      <c r="W2286" s="47">
        <f>Table_Query_from_Mac10[[#This Row],[UnitPriceFuture]]</f>
        <v>43.02</v>
      </c>
      <c r="X2286" s="47">
        <f>Table_Query_from_Mac10[[#This Row],[Unit Increase]]*Table_Query_from_Mac10[[#This Row],[UnitPriceFuture]]</f>
        <v>0</v>
      </c>
      <c r="Y2286" s="47">
        <f>Table_Query_from_Mac10[[#This Row],[Unit Increase]]*Table_Query_from_Mac10[[#This Row],[Future-cost]]</f>
        <v>0</v>
      </c>
      <c r="Z2286" s="47">
        <f>-(Table_Query_from_Mac10[[#This Row],[Incremental Sales]]+((Table_Query_from_Mac10[[#This Row],[Incremental Sales]]*-(SUM(Summary!$S$8:$S$9)))))*Summary!$S$18</f>
        <v>0</v>
      </c>
      <c r="AA2286" s="47">
        <f>IFERROR(Table_Query_from_Mac10[[#This Row],[Incremental Cost]]/Table_Query_from_Mac10[[#This Row],[Incremental Sales]],0)</f>
        <v>0</v>
      </c>
      <c r="AB2286" s="47">
        <f>IFERROR(Table_Query_from_Mac10[[#This Row],[TotalCostFuture]]/Table_Query_from_Mac10[[#This Row],[totalsalesFuture]],0)</f>
        <v>0.33891213389121339</v>
      </c>
      <c r="AN2286" s="30">
        <v>8</v>
      </c>
      <c r="AO2286">
        <f t="shared" si="70"/>
        <v>2</v>
      </c>
      <c r="AQ2286" s="30">
        <v>122.92</v>
      </c>
      <c r="AR2286">
        <f t="shared" si="71"/>
        <v>43.02</v>
      </c>
    </row>
    <row r="2287" spans="1:44" x14ac:dyDescent="0.25">
      <c r="A2287">
        <v>90234</v>
      </c>
      <c r="B2287">
        <v>4</v>
      </c>
      <c r="C2287" t="s">
        <v>55</v>
      </c>
      <c r="D2287" t="s">
        <v>81</v>
      </c>
      <c r="E2287">
        <v>16</v>
      </c>
      <c r="F2287">
        <v>5.81</v>
      </c>
      <c r="G2287">
        <v>14.04</v>
      </c>
      <c r="H2287" s="1">
        <v>44838</v>
      </c>
      <c r="I2287" s="20">
        <v>0</v>
      </c>
      <c r="J2287" s="47">
        <f>Table_Query_from_Mac10[[#This Row],[unit_price]]-(Table_Query_from_Mac10[[#This Row],[unit_price]]*(Table_Query_from_Mac10[[#This Row],[discount_pct]]/100))</f>
        <v>14.04</v>
      </c>
      <c r="K2287" s="47">
        <f>Table_Query_from_Mac10[[#This Row],[unit_cost]]</f>
        <v>5.81</v>
      </c>
      <c r="L2287" s="47">
        <f>Table_Query_from_Mac10[[#This Row],[Live-cost]]*(1+Table_Query_from_Mac10[[#This Row],[CogsIncreasebyTYPE]])</f>
        <v>5.81</v>
      </c>
      <c r="M2287" s="47">
        <f>Table_Query_from_Mac10[[#This Row],[Live-cost]]*Table_Query_from_Mac10[[#This Row],[qty_to_ship]]</f>
        <v>92.96</v>
      </c>
      <c r="N2287" s="47">
        <f>IF(Table_Query_from_Mac10[[#This Row],[item_no]]="KDA",-Table_Query_from_Mac10[[#This Row],[unit_price]],Table_Query_from_Mac10[[#This Row],[Net Unit]]*Table_Query_from_Mac10[[#This Row],[qty_to_ship]])</f>
        <v>224.64</v>
      </c>
      <c r="O2287" s="47">
        <f>SUMIFS(Summary!C:C,Summary!H:H,Table_Query_from_Mac10[[#This Row],[Juiceoc]])</f>
        <v>0</v>
      </c>
      <c r="P2287" s="47">
        <f>SUMIFS(Summary!D:D,Summary!H:H,Table_Query_from_Mac10[[#This Row],[Juiceoc]])</f>
        <v>0</v>
      </c>
      <c r="Q2287" s="47">
        <f>SUMIFS(Summary!E:E,Summary!H:H,Table_Query_from_Mac10[[#This Row],[Juiceoc]])</f>
        <v>0</v>
      </c>
      <c r="R2287" s="47">
        <f>Table_Query_from_Mac10[[#This Row],[Net Unit]]*(1+Table_Query_from_Mac10[[#This Row],[PriceIncreasebyType]])</f>
        <v>14.04</v>
      </c>
      <c r="S2287" s="47">
        <f>Table_Query_from_Mac10[[#This Row],[UnitPriceFuture]]*Table_Query_from_Mac10[[#This Row],[qtytoShipFuture]]</f>
        <v>224.64</v>
      </c>
      <c r="T2287" s="47">
        <f>ROUND(Table_Query_from_Mac10[[#This Row],[qty_to_ship]]*(1+Table_Query_from_Mac10[[#This Row],[VolumeIncreasebyType]]),0)</f>
        <v>16</v>
      </c>
      <c r="U2287" s="47">
        <f>Table_Query_from_Mac10[[#This Row],[qtytoShipFuture]]*Table_Query_from_Mac10[[#This Row],[Future-cost]]</f>
        <v>92.96</v>
      </c>
      <c r="V2287" s="47">
        <f>Table_Query_from_Mac10[[#This Row],[qtytoShipFuture]]-Table_Query_from_Mac10[[#This Row],[qty_to_ship]]</f>
        <v>0</v>
      </c>
      <c r="W2287" s="47">
        <f>Table_Query_from_Mac10[[#This Row],[UnitPriceFuture]]</f>
        <v>14.04</v>
      </c>
      <c r="X2287" s="47">
        <f>Table_Query_from_Mac10[[#This Row],[Unit Increase]]*Table_Query_from_Mac10[[#This Row],[UnitPriceFuture]]</f>
        <v>0</v>
      </c>
      <c r="Y2287" s="47">
        <f>Table_Query_from_Mac10[[#This Row],[Unit Increase]]*Table_Query_from_Mac10[[#This Row],[Future-cost]]</f>
        <v>0</v>
      </c>
      <c r="Z2287" s="47">
        <f>-(Table_Query_from_Mac10[[#This Row],[Incremental Sales]]+((Table_Query_from_Mac10[[#This Row],[Incremental Sales]]*-(SUM(Summary!$S$8:$S$9)))))*Summary!$S$18</f>
        <v>0</v>
      </c>
      <c r="AA2287" s="47">
        <f>IFERROR(Table_Query_from_Mac10[[#This Row],[Incremental Cost]]/Table_Query_from_Mac10[[#This Row],[Incremental Sales]],0)</f>
        <v>0</v>
      </c>
      <c r="AB2287" s="47">
        <f>IFERROR(Table_Query_from_Mac10[[#This Row],[TotalCostFuture]]/Table_Query_from_Mac10[[#This Row],[totalsalesFuture]],0)</f>
        <v>0.41381766381766383</v>
      </c>
      <c r="AN2287" s="31">
        <v>64</v>
      </c>
      <c r="AO2287">
        <f t="shared" si="70"/>
        <v>16</v>
      </c>
      <c r="AQ2287" s="31">
        <v>40.119999999999997</v>
      </c>
      <c r="AR2287">
        <f t="shared" si="71"/>
        <v>14.04</v>
      </c>
    </row>
    <row r="2288" spans="1:44" x14ac:dyDescent="0.25">
      <c r="A2288">
        <v>90234</v>
      </c>
      <c r="B2288">
        <v>5</v>
      </c>
      <c r="C2288" t="s">
        <v>55</v>
      </c>
      <c r="D2288" t="s">
        <v>81</v>
      </c>
      <c r="E2288">
        <v>8</v>
      </c>
      <c r="F2288">
        <v>6.38</v>
      </c>
      <c r="G2288">
        <v>15.92</v>
      </c>
      <c r="H2288" s="1">
        <v>44838</v>
      </c>
      <c r="I2288" s="20">
        <v>0</v>
      </c>
      <c r="J2288" s="47">
        <f>Table_Query_from_Mac10[[#This Row],[unit_price]]-(Table_Query_from_Mac10[[#This Row],[unit_price]]*(Table_Query_from_Mac10[[#This Row],[discount_pct]]/100))</f>
        <v>15.92</v>
      </c>
      <c r="K2288" s="47">
        <f>Table_Query_from_Mac10[[#This Row],[unit_cost]]</f>
        <v>6.38</v>
      </c>
      <c r="L2288" s="47">
        <f>Table_Query_from_Mac10[[#This Row],[Live-cost]]*(1+Table_Query_from_Mac10[[#This Row],[CogsIncreasebyTYPE]])</f>
        <v>6.38</v>
      </c>
      <c r="M2288" s="47">
        <f>Table_Query_from_Mac10[[#This Row],[Live-cost]]*Table_Query_from_Mac10[[#This Row],[qty_to_ship]]</f>
        <v>51.04</v>
      </c>
      <c r="N2288" s="47">
        <f>IF(Table_Query_from_Mac10[[#This Row],[item_no]]="KDA",-Table_Query_from_Mac10[[#This Row],[unit_price]],Table_Query_from_Mac10[[#This Row],[Net Unit]]*Table_Query_from_Mac10[[#This Row],[qty_to_ship]])</f>
        <v>127.36</v>
      </c>
      <c r="O2288" s="47">
        <f>SUMIFS(Summary!C:C,Summary!H:H,Table_Query_from_Mac10[[#This Row],[Juiceoc]])</f>
        <v>0</v>
      </c>
      <c r="P2288" s="47">
        <f>SUMIFS(Summary!D:D,Summary!H:H,Table_Query_from_Mac10[[#This Row],[Juiceoc]])</f>
        <v>0</v>
      </c>
      <c r="Q2288" s="47">
        <f>SUMIFS(Summary!E:E,Summary!H:H,Table_Query_from_Mac10[[#This Row],[Juiceoc]])</f>
        <v>0</v>
      </c>
      <c r="R2288" s="47">
        <f>Table_Query_from_Mac10[[#This Row],[Net Unit]]*(1+Table_Query_from_Mac10[[#This Row],[PriceIncreasebyType]])</f>
        <v>15.92</v>
      </c>
      <c r="S2288" s="47">
        <f>Table_Query_from_Mac10[[#This Row],[UnitPriceFuture]]*Table_Query_from_Mac10[[#This Row],[qtytoShipFuture]]</f>
        <v>127.36</v>
      </c>
      <c r="T2288" s="47">
        <f>ROUND(Table_Query_from_Mac10[[#This Row],[qty_to_ship]]*(1+Table_Query_from_Mac10[[#This Row],[VolumeIncreasebyType]]),0)</f>
        <v>8</v>
      </c>
      <c r="U2288" s="47">
        <f>Table_Query_from_Mac10[[#This Row],[qtytoShipFuture]]*Table_Query_from_Mac10[[#This Row],[Future-cost]]</f>
        <v>51.04</v>
      </c>
      <c r="V2288" s="47">
        <f>Table_Query_from_Mac10[[#This Row],[qtytoShipFuture]]-Table_Query_from_Mac10[[#This Row],[qty_to_ship]]</f>
        <v>0</v>
      </c>
      <c r="W2288" s="47">
        <f>Table_Query_from_Mac10[[#This Row],[UnitPriceFuture]]</f>
        <v>15.92</v>
      </c>
      <c r="X2288" s="47">
        <f>Table_Query_from_Mac10[[#This Row],[Unit Increase]]*Table_Query_from_Mac10[[#This Row],[UnitPriceFuture]]</f>
        <v>0</v>
      </c>
      <c r="Y2288" s="47">
        <f>Table_Query_from_Mac10[[#This Row],[Unit Increase]]*Table_Query_from_Mac10[[#This Row],[Future-cost]]</f>
        <v>0</v>
      </c>
      <c r="Z2288" s="47">
        <f>-(Table_Query_from_Mac10[[#This Row],[Incremental Sales]]+((Table_Query_from_Mac10[[#This Row],[Incremental Sales]]*-(SUM(Summary!$S$8:$S$9)))))*Summary!$S$18</f>
        <v>0</v>
      </c>
      <c r="AA2288" s="47">
        <f>IFERROR(Table_Query_from_Mac10[[#This Row],[Incremental Cost]]/Table_Query_from_Mac10[[#This Row],[Incremental Sales]],0)</f>
        <v>0</v>
      </c>
      <c r="AB2288" s="47">
        <f>IFERROR(Table_Query_from_Mac10[[#This Row],[TotalCostFuture]]/Table_Query_from_Mac10[[#This Row],[totalsalesFuture]],0)</f>
        <v>0.40075376884422109</v>
      </c>
      <c r="AN2288" s="30">
        <v>32</v>
      </c>
      <c r="AO2288">
        <f t="shared" si="70"/>
        <v>8</v>
      </c>
      <c r="AQ2288" s="30">
        <v>45.48</v>
      </c>
      <c r="AR2288">
        <f t="shared" si="71"/>
        <v>15.92</v>
      </c>
    </row>
    <row r="2289" spans="1:44" x14ac:dyDescent="0.25">
      <c r="A2289">
        <v>90235</v>
      </c>
      <c r="B2289">
        <v>1</v>
      </c>
      <c r="C2289" t="s">
        <v>55</v>
      </c>
      <c r="D2289" t="s">
        <v>81</v>
      </c>
      <c r="E2289">
        <v>24</v>
      </c>
      <c r="F2289">
        <v>8.64</v>
      </c>
      <c r="G2289">
        <v>22.29</v>
      </c>
      <c r="H2289" s="1">
        <v>44840</v>
      </c>
      <c r="I2289" s="20">
        <v>0</v>
      </c>
      <c r="J2289" s="47">
        <f>Table_Query_from_Mac10[[#This Row],[unit_price]]-(Table_Query_from_Mac10[[#This Row],[unit_price]]*(Table_Query_from_Mac10[[#This Row],[discount_pct]]/100))</f>
        <v>22.29</v>
      </c>
      <c r="K2289" s="47">
        <f>Table_Query_from_Mac10[[#This Row],[unit_cost]]</f>
        <v>8.64</v>
      </c>
      <c r="L2289" s="47">
        <f>Table_Query_from_Mac10[[#This Row],[Live-cost]]*(1+Table_Query_from_Mac10[[#This Row],[CogsIncreasebyTYPE]])</f>
        <v>8.64</v>
      </c>
      <c r="M2289" s="47">
        <f>Table_Query_from_Mac10[[#This Row],[Live-cost]]*Table_Query_from_Mac10[[#This Row],[qty_to_ship]]</f>
        <v>207.36</v>
      </c>
      <c r="N2289" s="47">
        <f>IF(Table_Query_from_Mac10[[#This Row],[item_no]]="KDA",-Table_Query_from_Mac10[[#This Row],[unit_price]],Table_Query_from_Mac10[[#This Row],[Net Unit]]*Table_Query_from_Mac10[[#This Row],[qty_to_ship]])</f>
        <v>534.96</v>
      </c>
      <c r="O2289" s="47">
        <f>SUMIFS(Summary!C:C,Summary!H:H,Table_Query_from_Mac10[[#This Row],[Juiceoc]])</f>
        <v>0</v>
      </c>
      <c r="P2289" s="47">
        <f>SUMIFS(Summary!D:D,Summary!H:H,Table_Query_from_Mac10[[#This Row],[Juiceoc]])</f>
        <v>0</v>
      </c>
      <c r="Q2289" s="47">
        <f>SUMIFS(Summary!E:E,Summary!H:H,Table_Query_from_Mac10[[#This Row],[Juiceoc]])</f>
        <v>0</v>
      </c>
      <c r="R2289" s="47">
        <f>Table_Query_from_Mac10[[#This Row],[Net Unit]]*(1+Table_Query_from_Mac10[[#This Row],[PriceIncreasebyType]])</f>
        <v>22.29</v>
      </c>
      <c r="S2289" s="47">
        <f>Table_Query_from_Mac10[[#This Row],[UnitPriceFuture]]*Table_Query_from_Mac10[[#This Row],[qtytoShipFuture]]</f>
        <v>534.96</v>
      </c>
      <c r="T2289" s="47">
        <f>ROUND(Table_Query_from_Mac10[[#This Row],[qty_to_ship]]*(1+Table_Query_from_Mac10[[#This Row],[VolumeIncreasebyType]]),0)</f>
        <v>24</v>
      </c>
      <c r="U2289" s="47">
        <f>Table_Query_from_Mac10[[#This Row],[qtytoShipFuture]]*Table_Query_from_Mac10[[#This Row],[Future-cost]]</f>
        <v>207.36</v>
      </c>
      <c r="V2289" s="47">
        <f>Table_Query_from_Mac10[[#This Row],[qtytoShipFuture]]-Table_Query_from_Mac10[[#This Row],[qty_to_ship]]</f>
        <v>0</v>
      </c>
      <c r="W2289" s="47">
        <f>Table_Query_from_Mac10[[#This Row],[UnitPriceFuture]]</f>
        <v>22.29</v>
      </c>
      <c r="X2289" s="47">
        <f>Table_Query_from_Mac10[[#This Row],[Unit Increase]]*Table_Query_from_Mac10[[#This Row],[UnitPriceFuture]]</f>
        <v>0</v>
      </c>
      <c r="Y2289" s="47">
        <f>Table_Query_from_Mac10[[#This Row],[Unit Increase]]*Table_Query_from_Mac10[[#This Row],[Future-cost]]</f>
        <v>0</v>
      </c>
      <c r="Z2289" s="47">
        <f>-(Table_Query_from_Mac10[[#This Row],[Incremental Sales]]+((Table_Query_from_Mac10[[#This Row],[Incremental Sales]]*-(SUM(Summary!$S$8:$S$9)))))*Summary!$S$18</f>
        <v>0</v>
      </c>
      <c r="AA2289" s="47">
        <f>IFERROR(Table_Query_from_Mac10[[#This Row],[Incremental Cost]]/Table_Query_from_Mac10[[#This Row],[Incremental Sales]],0)</f>
        <v>0</v>
      </c>
      <c r="AB2289" s="47">
        <f>IFERROR(Table_Query_from_Mac10[[#This Row],[TotalCostFuture]]/Table_Query_from_Mac10[[#This Row],[totalsalesFuture]],0)</f>
        <v>0.38761776581426649</v>
      </c>
      <c r="AN2289" s="31">
        <v>96</v>
      </c>
      <c r="AO2289">
        <f t="shared" si="70"/>
        <v>24</v>
      </c>
      <c r="AQ2289" s="31">
        <v>63.68</v>
      </c>
      <c r="AR2289">
        <f t="shared" si="71"/>
        <v>22.29</v>
      </c>
    </row>
    <row r="2290" spans="1:44" x14ac:dyDescent="0.25">
      <c r="A2290">
        <v>90235</v>
      </c>
      <c r="B2290">
        <v>2</v>
      </c>
      <c r="C2290" t="s">
        <v>55</v>
      </c>
      <c r="D2290" t="s">
        <v>81</v>
      </c>
      <c r="E2290">
        <v>9</v>
      </c>
      <c r="F2290">
        <v>10.09</v>
      </c>
      <c r="G2290">
        <v>27.39</v>
      </c>
      <c r="H2290" s="1">
        <v>44840</v>
      </c>
      <c r="I2290" s="20">
        <v>0</v>
      </c>
      <c r="J2290" s="47">
        <f>Table_Query_from_Mac10[[#This Row],[unit_price]]-(Table_Query_from_Mac10[[#This Row],[unit_price]]*(Table_Query_from_Mac10[[#This Row],[discount_pct]]/100))</f>
        <v>27.39</v>
      </c>
      <c r="K2290" s="47">
        <f>Table_Query_from_Mac10[[#This Row],[unit_cost]]</f>
        <v>10.09</v>
      </c>
      <c r="L2290" s="47">
        <f>Table_Query_from_Mac10[[#This Row],[Live-cost]]*(1+Table_Query_from_Mac10[[#This Row],[CogsIncreasebyTYPE]])</f>
        <v>10.09</v>
      </c>
      <c r="M2290" s="47">
        <f>Table_Query_from_Mac10[[#This Row],[Live-cost]]*Table_Query_from_Mac10[[#This Row],[qty_to_ship]]</f>
        <v>90.81</v>
      </c>
      <c r="N2290" s="47">
        <f>IF(Table_Query_from_Mac10[[#This Row],[item_no]]="KDA",-Table_Query_from_Mac10[[#This Row],[unit_price]],Table_Query_from_Mac10[[#This Row],[Net Unit]]*Table_Query_from_Mac10[[#This Row],[qty_to_ship]])</f>
        <v>246.51</v>
      </c>
      <c r="O2290" s="47">
        <f>SUMIFS(Summary!C:C,Summary!H:H,Table_Query_from_Mac10[[#This Row],[Juiceoc]])</f>
        <v>0</v>
      </c>
      <c r="P2290" s="47">
        <f>SUMIFS(Summary!D:D,Summary!H:H,Table_Query_from_Mac10[[#This Row],[Juiceoc]])</f>
        <v>0</v>
      </c>
      <c r="Q2290" s="47">
        <f>SUMIFS(Summary!E:E,Summary!H:H,Table_Query_from_Mac10[[#This Row],[Juiceoc]])</f>
        <v>0</v>
      </c>
      <c r="R2290" s="47">
        <f>Table_Query_from_Mac10[[#This Row],[Net Unit]]*(1+Table_Query_from_Mac10[[#This Row],[PriceIncreasebyType]])</f>
        <v>27.39</v>
      </c>
      <c r="S2290" s="47">
        <f>Table_Query_from_Mac10[[#This Row],[UnitPriceFuture]]*Table_Query_from_Mac10[[#This Row],[qtytoShipFuture]]</f>
        <v>246.51</v>
      </c>
      <c r="T2290" s="47">
        <f>ROUND(Table_Query_from_Mac10[[#This Row],[qty_to_ship]]*(1+Table_Query_from_Mac10[[#This Row],[VolumeIncreasebyType]]),0)</f>
        <v>9</v>
      </c>
      <c r="U2290" s="47">
        <f>Table_Query_from_Mac10[[#This Row],[qtytoShipFuture]]*Table_Query_from_Mac10[[#This Row],[Future-cost]]</f>
        <v>90.81</v>
      </c>
      <c r="V2290" s="47">
        <f>Table_Query_from_Mac10[[#This Row],[qtytoShipFuture]]-Table_Query_from_Mac10[[#This Row],[qty_to_ship]]</f>
        <v>0</v>
      </c>
      <c r="W2290" s="47">
        <f>Table_Query_from_Mac10[[#This Row],[UnitPriceFuture]]</f>
        <v>27.39</v>
      </c>
      <c r="X2290" s="47">
        <f>Table_Query_from_Mac10[[#This Row],[Unit Increase]]*Table_Query_from_Mac10[[#This Row],[UnitPriceFuture]]</f>
        <v>0</v>
      </c>
      <c r="Y2290" s="47">
        <f>Table_Query_from_Mac10[[#This Row],[Unit Increase]]*Table_Query_from_Mac10[[#This Row],[Future-cost]]</f>
        <v>0</v>
      </c>
      <c r="Z2290" s="47">
        <f>-(Table_Query_from_Mac10[[#This Row],[Incremental Sales]]+((Table_Query_from_Mac10[[#This Row],[Incremental Sales]]*-(SUM(Summary!$S$8:$S$9)))))*Summary!$S$18</f>
        <v>0</v>
      </c>
      <c r="AA2290" s="47">
        <f>IFERROR(Table_Query_from_Mac10[[#This Row],[Incremental Cost]]/Table_Query_from_Mac10[[#This Row],[Incremental Sales]],0)</f>
        <v>0</v>
      </c>
      <c r="AB2290" s="47">
        <f>IFERROR(Table_Query_from_Mac10[[#This Row],[TotalCostFuture]]/Table_Query_from_Mac10[[#This Row],[totalsalesFuture]],0)</f>
        <v>0.3683826213946696</v>
      </c>
      <c r="AN2290" s="30">
        <v>36</v>
      </c>
      <c r="AO2290">
        <f t="shared" si="70"/>
        <v>9</v>
      </c>
      <c r="AQ2290" s="30">
        <v>78.25</v>
      </c>
      <c r="AR2290">
        <f t="shared" si="71"/>
        <v>27.39</v>
      </c>
    </row>
    <row r="2291" spans="1:44" x14ac:dyDescent="0.25">
      <c r="A2291">
        <v>90235</v>
      </c>
      <c r="B2291">
        <v>3</v>
      </c>
      <c r="C2291" t="s">
        <v>55</v>
      </c>
      <c r="D2291" t="s">
        <v>81</v>
      </c>
      <c r="E2291">
        <v>6</v>
      </c>
      <c r="F2291">
        <v>11.51</v>
      </c>
      <c r="G2291">
        <v>30.88</v>
      </c>
      <c r="H2291" s="1">
        <v>44840</v>
      </c>
      <c r="I2291" s="20">
        <v>0</v>
      </c>
      <c r="J2291" s="47">
        <f>Table_Query_from_Mac10[[#This Row],[unit_price]]-(Table_Query_from_Mac10[[#This Row],[unit_price]]*(Table_Query_from_Mac10[[#This Row],[discount_pct]]/100))</f>
        <v>30.88</v>
      </c>
      <c r="K2291" s="47">
        <f>Table_Query_from_Mac10[[#This Row],[unit_cost]]</f>
        <v>11.51</v>
      </c>
      <c r="L2291" s="47">
        <f>Table_Query_from_Mac10[[#This Row],[Live-cost]]*(1+Table_Query_from_Mac10[[#This Row],[CogsIncreasebyTYPE]])</f>
        <v>11.51</v>
      </c>
      <c r="M2291" s="47">
        <f>Table_Query_from_Mac10[[#This Row],[Live-cost]]*Table_Query_from_Mac10[[#This Row],[qty_to_ship]]</f>
        <v>69.06</v>
      </c>
      <c r="N2291" s="47">
        <f>IF(Table_Query_from_Mac10[[#This Row],[item_no]]="KDA",-Table_Query_from_Mac10[[#This Row],[unit_price]],Table_Query_from_Mac10[[#This Row],[Net Unit]]*Table_Query_from_Mac10[[#This Row],[qty_to_ship]])</f>
        <v>185.28</v>
      </c>
      <c r="O2291" s="47">
        <f>SUMIFS(Summary!C:C,Summary!H:H,Table_Query_from_Mac10[[#This Row],[Juiceoc]])</f>
        <v>0</v>
      </c>
      <c r="P2291" s="47">
        <f>SUMIFS(Summary!D:D,Summary!H:H,Table_Query_from_Mac10[[#This Row],[Juiceoc]])</f>
        <v>0</v>
      </c>
      <c r="Q2291" s="47">
        <f>SUMIFS(Summary!E:E,Summary!H:H,Table_Query_from_Mac10[[#This Row],[Juiceoc]])</f>
        <v>0</v>
      </c>
      <c r="R2291" s="47">
        <f>Table_Query_from_Mac10[[#This Row],[Net Unit]]*(1+Table_Query_from_Mac10[[#This Row],[PriceIncreasebyType]])</f>
        <v>30.88</v>
      </c>
      <c r="S2291" s="47">
        <f>Table_Query_from_Mac10[[#This Row],[UnitPriceFuture]]*Table_Query_from_Mac10[[#This Row],[qtytoShipFuture]]</f>
        <v>185.28</v>
      </c>
      <c r="T2291" s="47">
        <f>ROUND(Table_Query_from_Mac10[[#This Row],[qty_to_ship]]*(1+Table_Query_from_Mac10[[#This Row],[VolumeIncreasebyType]]),0)</f>
        <v>6</v>
      </c>
      <c r="U2291" s="47">
        <f>Table_Query_from_Mac10[[#This Row],[qtytoShipFuture]]*Table_Query_from_Mac10[[#This Row],[Future-cost]]</f>
        <v>69.06</v>
      </c>
      <c r="V2291" s="47">
        <f>Table_Query_from_Mac10[[#This Row],[qtytoShipFuture]]-Table_Query_from_Mac10[[#This Row],[qty_to_ship]]</f>
        <v>0</v>
      </c>
      <c r="W2291" s="47">
        <f>Table_Query_from_Mac10[[#This Row],[UnitPriceFuture]]</f>
        <v>30.88</v>
      </c>
      <c r="X2291" s="47">
        <f>Table_Query_from_Mac10[[#This Row],[Unit Increase]]*Table_Query_from_Mac10[[#This Row],[UnitPriceFuture]]</f>
        <v>0</v>
      </c>
      <c r="Y2291" s="47">
        <f>Table_Query_from_Mac10[[#This Row],[Unit Increase]]*Table_Query_from_Mac10[[#This Row],[Future-cost]]</f>
        <v>0</v>
      </c>
      <c r="Z2291" s="47">
        <f>-(Table_Query_from_Mac10[[#This Row],[Incremental Sales]]+((Table_Query_from_Mac10[[#This Row],[Incremental Sales]]*-(SUM(Summary!$S$8:$S$9)))))*Summary!$S$18</f>
        <v>0</v>
      </c>
      <c r="AA2291" s="47">
        <f>IFERROR(Table_Query_from_Mac10[[#This Row],[Incremental Cost]]/Table_Query_from_Mac10[[#This Row],[Incremental Sales]],0)</f>
        <v>0</v>
      </c>
      <c r="AB2291" s="47">
        <f>IFERROR(Table_Query_from_Mac10[[#This Row],[TotalCostFuture]]/Table_Query_from_Mac10[[#This Row],[totalsalesFuture]],0)</f>
        <v>0.37273316062176165</v>
      </c>
      <c r="AN2291" s="31">
        <v>24</v>
      </c>
      <c r="AO2291">
        <f t="shared" si="70"/>
        <v>6</v>
      </c>
      <c r="AQ2291" s="31">
        <v>88.23</v>
      </c>
      <c r="AR2291">
        <f t="shared" si="71"/>
        <v>30.88</v>
      </c>
    </row>
    <row r="2292" spans="1:44" x14ac:dyDescent="0.25">
      <c r="A2292">
        <v>90235</v>
      </c>
      <c r="B2292">
        <v>4</v>
      </c>
      <c r="C2292" t="s">
        <v>55</v>
      </c>
      <c r="D2292" t="s">
        <v>81</v>
      </c>
      <c r="E2292">
        <v>14</v>
      </c>
      <c r="F2292">
        <v>15.13</v>
      </c>
      <c r="G2292">
        <v>43.63</v>
      </c>
      <c r="H2292" s="1">
        <v>44840</v>
      </c>
      <c r="I2292" s="20">
        <v>0</v>
      </c>
      <c r="J2292" s="47">
        <f>Table_Query_from_Mac10[[#This Row],[unit_price]]-(Table_Query_from_Mac10[[#This Row],[unit_price]]*(Table_Query_from_Mac10[[#This Row],[discount_pct]]/100))</f>
        <v>43.63</v>
      </c>
      <c r="K2292" s="47">
        <f>Table_Query_from_Mac10[[#This Row],[unit_cost]]</f>
        <v>15.13</v>
      </c>
      <c r="L2292" s="47">
        <f>Table_Query_from_Mac10[[#This Row],[Live-cost]]*(1+Table_Query_from_Mac10[[#This Row],[CogsIncreasebyTYPE]])</f>
        <v>15.13</v>
      </c>
      <c r="M2292" s="47">
        <f>Table_Query_from_Mac10[[#This Row],[Live-cost]]*Table_Query_from_Mac10[[#This Row],[qty_to_ship]]</f>
        <v>211.82000000000002</v>
      </c>
      <c r="N2292" s="47">
        <f>IF(Table_Query_from_Mac10[[#This Row],[item_no]]="KDA",-Table_Query_from_Mac10[[#This Row],[unit_price]],Table_Query_from_Mac10[[#This Row],[Net Unit]]*Table_Query_from_Mac10[[#This Row],[qty_to_ship]])</f>
        <v>610.82000000000005</v>
      </c>
      <c r="O2292" s="47">
        <f>SUMIFS(Summary!C:C,Summary!H:H,Table_Query_from_Mac10[[#This Row],[Juiceoc]])</f>
        <v>0</v>
      </c>
      <c r="P2292" s="47">
        <f>SUMIFS(Summary!D:D,Summary!H:H,Table_Query_from_Mac10[[#This Row],[Juiceoc]])</f>
        <v>0</v>
      </c>
      <c r="Q2292" s="47">
        <f>SUMIFS(Summary!E:E,Summary!H:H,Table_Query_from_Mac10[[#This Row],[Juiceoc]])</f>
        <v>0</v>
      </c>
      <c r="R2292" s="47">
        <f>Table_Query_from_Mac10[[#This Row],[Net Unit]]*(1+Table_Query_from_Mac10[[#This Row],[PriceIncreasebyType]])</f>
        <v>43.63</v>
      </c>
      <c r="S2292" s="47">
        <f>Table_Query_from_Mac10[[#This Row],[UnitPriceFuture]]*Table_Query_from_Mac10[[#This Row],[qtytoShipFuture]]</f>
        <v>610.82000000000005</v>
      </c>
      <c r="T2292" s="47">
        <f>ROUND(Table_Query_from_Mac10[[#This Row],[qty_to_ship]]*(1+Table_Query_from_Mac10[[#This Row],[VolumeIncreasebyType]]),0)</f>
        <v>14</v>
      </c>
      <c r="U2292" s="47">
        <f>Table_Query_from_Mac10[[#This Row],[qtytoShipFuture]]*Table_Query_from_Mac10[[#This Row],[Future-cost]]</f>
        <v>211.82000000000002</v>
      </c>
      <c r="V2292" s="47">
        <f>Table_Query_from_Mac10[[#This Row],[qtytoShipFuture]]-Table_Query_from_Mac10[[#This Row],[qty_to_ship]]</f>
        <v>0</v>
      </c>
      <c r="W2292" s="47">
        <f>Table_Query_from_Mac10[[#This Row],[UnitPriceFuture]]</f>
        <v>43.63</v>
      </c>
      <c r="X2292" s="47">
        <f>Table_Query_from_Mac10[[#This Row],[Unit Increase]]*Table_Query_from_Mac10[[#This Row],[UnitPriceFuture]]</f>
        <v>0</v>
      </c>
      <c r="Y2292" s="47">
        <f>Table_Query_from_Mac10[[#This Row],[Unit Increase]]*Table_Query_from_Mac10[[#This Row],[Future-cost]]</f>
        <v>0</v>
      </c>
      <c r="Z2292" s="47">
        <f>-(Table_Query_from_Mac10[[#This Row],[Incremental Sales]]+((Table_Query_from_Mac10[[#This Row],[Incremental Sales]]*-(SUM(Summary!$S$8:$S$9)))))*Summary!$S$18</f>
        <v>0</v>
      </c>
      <c r="AA2292" s="47">
        <f>IFERROR(Table_Query_from_Mac10[[#This Row],[Incremental Cost]]/Table_Query_from_Mac10[[#This Row],[Incremental Sales]],0)</f>
        <v>0</v>
      </c>
      <c r="AB2292" s="47">
        <f>IFERROR(Table_Query_from_Mac10[[#This Row],[TotalCostFuture]]/Table_Query_from_Mac10[[#This Row],[totalsalesFuture]],0)</f>
        <v>0.34677973871189549</v>
      </c>
      <c r="AN2292" s="30">
        <v>56</v>
      </c>
      <c r="AO2292">
        <f t="shared" si="70"/>
        <v>14</v>
      </c>
      <c r="AQ2292" s="30">
        <v>124.66</v>
      </c>
      <c r="AR2292">
        <f t="shared" si="71"/>
        <v>43.63</v>
      </c>
    </row>
    <row r="2293" spans="1:44" x14ac:dyDescent="0.25">
      <c r="A2293">
        <v>90235</v>
      </c>
      <c r="B2293">
        <v>5</v>
      </c>
      <c r="C2293" t="s">
        <v>55</v>
      </c>
      <c r="D2293" t="s">
        <v>81</v>
      </c>
      <c r="E2293">
        <v>16</v>
      </c>
      <c r="F2293">
        <v>16.73</v>
      </c>
      <c r="G2293">
        <v>55.1</v>
      </c>
      <c r="H2293" s="1">
        <v>44840</v>
      </c>
      <c r="I2293" s="20">
        <v>0</v>
      </c>
      <c r="J2293" s="47">
        <f>Table_Query_from_Mac10[[#This Row],[unit_price]]-(Table_Query_from_Mac10[[#This Row],[unit_price]]*(Table_Query_from_Mac10[[#This Row],[discount_pct]]/100))</f>
        <v>55.1</v>
      </c>
      <c r="K2293" s="47">
        <f>Table_Query_from_Mac10[[#This Row],[unit_cost]]</f>
        <v>16.73</v>
      </c>
      <c r="L2293" s="47">
        <f>Table_Query_from_Mac10[[#This Row],[Live-cost]]*(1+Table_Query_from_Mac10[[#This Row],[CogsIncreasebyTYPE]])</f>
        <v>16.73</v>
      </c>
      <c r="M2293" s="47">
        <f>Table_Query_from_Mac10[[#This Row],[Live-cost]]*Table_Query_from_Mac10[[#This Row],[qty_to_ship]]</f>
        <v>267.68</v>
      </c>
      <c r="N2293" s="47">
        <f>IF(Table_Query_from_Mac10[[#This Row],[item_no]]="KDA",-Table_Query_from_Mac10[[#This Row],[unit_price]],Table_Query_from_Mac10[[#This Row],[Net Unit]]*Table_Query_from_Mac10[[#This Row],[qty_to_ship]])</f>
        <v>881.6</v>
      </c>
      <c r="O2293" s="47">
        <f>SUMIFS(Summary!C:C,Summary!H:H,Table_Query_from_Mac10[[#This Row],[Juiceoc]])</f>
        <v>0</v>
      </c>
      <c r="P2293" s="47">
        <f>SUMIFS(Summary!D:D,Summary!H:H,Table_Query_from_Mac10[[#This Row],[Juiceoc]])</f>
        <v>0</v>
      </c>
      <c r="Q2293" s="47">
        <f>SUMIFS(Summary!E:E,Summary!H:H,Table_Query_from_Mac10[[#This Row],[Juiceoc]])</f>
        <v>0</v>
      </c>
      <c r="R2293" s="47">
        <f>Table_Query_from_Mac10[[#This Row],[Net Unit]]*(1+Table_Query_from_Mac10[[#This Row],[PriceIncreasebyType]])</f>
        <v>55.1</v>
      </c>
      <c r="S2293" s="47">
        <f>Table_Query_from_Mac10[[#This Row],[UnitPriceFuture]]*Table_Query_from_Mac10[[#This Row],[qtytoShipFuture]]</f>
        <v>881.6</v>
      </c>
      <c r="T2293" s="47">
        <f>ROUND(Table_Query_from_Mac10[[#This Row],[qty_to_ship]]*(1+Table_Query_from_Mac10[[#This Row],[VolumeIncreasebyType]]),0)</f>
        <v>16</v>
      </c>
      <c r="U2293" s="47">
        <f>Table_Query_from_Mac10[[#This Row],[qtytoShipFuture]]*Table_Query_from_Mac10[[#This Row],[Future-cost]]</f>
        <v>267.68</v>
      </c>
      <c r="V2293" s="47">
        <f>Table_Query_from_Mac10[[#This Row],[qtytoShipFuture]]-Table_Query_from_Mac10[[#This Row],[qty_to_ship]]</f>
        <v>0</v>
      </c>
      <c r="W2293" s="47">
        <f>Table_Query_from_Mac10[[#This Row],[UnitPriceFuture]]</f>
        <v>55.1</v>
      </c>
      <c r="X2293" s="47">
        <f>Table_Query_from_Mac10[[#This Row],[Unit Increase]]*Table_Query_from_Mac10[[#This Row],[UnitPriceFuture]]</f>
        <v>0</v>
      </c>
      <c r="Y2293" s="47">
        <f>Table_Query_from_Mac10[[#This Row],[Unit Increase]]*Table_Query_from_Mac10[[#This Row],[Future-cost]]</f>
        <v>0</v>
      </c>
      <c r="Z2293" s="47">
        <f>-(Table_Query_from_Mac10[[#This Row],[Incremental Sales]]+((Table_Query_from_Mac10[[#This Row],[Incremental Sales]]*-(SUM(Summary!$S$8:$S$9)))))*Summary!$S$18</f>
        <v>0</v>
      </c>
      <c r="AA2293" s="47">
        <f>IFERROR(Table_Query_from_Mac10[[#This Row],[Incremental Cost]]/Table_Query_from_Mac10[[#This Row],[Incremental Sales]],0)</f>
        <v>0</v>
      </c>
      <c r="AB2293" s="47">
        <f>IFERROR(Table_Query_from_Mac10[[#This Row],[TotalCostFuture]]/Table_Query_from_Mac10[[#This Row],[totalsalesFuture]],0)</f>
        <v>0.30362976406533576</v>
      </c>
      <c r="AN2293" s="31">
        <v>64</v>
      </c>
      <c r="AO2293">
        <f t="shared" si="70"/>
        <v>16</v>
      </c>
      <c r="AQ2293" s="31">
        <v>157.44</v>
      </c>
      <c r="AR2293">
        <f t="shared" si="71"/>
        <v>55.1</v>
      </c>
    </row>
    <row r="2294" spans="1:44" x14ac:dyDescent="0.25">
      <c r="A2294">
        <v>90235</v>
      </c>
      <c r="B2294">
        <v>6</v>
      </c>
      <c r="C2294" t="s">
        <v>55</v>
      </c>
      <c r="D2294" t="s">
        <v>81</v>
      </c>
      <c r="E2294">
        <v>16</v>
      </c>
      <c r="F2294">
        <v>7.16</v>
      </c>
      <c r="G2294">
        <v>18.600000000000001</v>
      </c>
      <c r="H2294" s="1">
        <v>44840</v>
      </c>
      <c r="I2294" s="20">
        <v>0</v>
      </c>
      <c r="J2294" s="47">
        <f>Table_Query_from_Mac10[[#This Row],[unit_price]]-(Table_Query_from_Mac10[[#This Row],[unit_price]]*(Table_Query_from_Mac10[[#This Row],[discount_pct]]/100))</f>
        <v>18.600000000000001</v>
      </c>
      <c r="K2294" s="47">
        <f>Table_Query_from_Mac10[[#This Row],[unit_cost]]</f>
        <v>7.16</v>
      </c>
      <c r="L2294" s="47">
        <f>Table_Query_from_Mac10[[#This Row],[Live-cost]]*(1+Table_Query_from_Mac10[[#This Row],[CogsIncreasebyTYPE]])</f>
        <v>7.16</v>
      </c>
      <c r="M2294" s="47">
        <f>Table_Query_from_Mac10[[#This Row],[Live-cost]]*Table_Query_from_Mac10[[#This Row],[qty_to_ship]]</f>
        <v>114.56</v>
      </c>
      <c r="N2294" s="47">
        <f>IF(Table_Query_from_Mac10[[#This Row],[item_no]]="KDA",-Table_Query_from_Mac10[[#This Row],[unit_price]],Table_Query_from_Mac10[[#This Row],[Net Unit]]*Table_Query_from_Mac10[[#This Row],[qty_to_ship]])</f>
        <v>297.60000000000002</v>
      </c>
      <c r="O2294" s="47">
        <f>SUMIFS(Summary!C:C,Summary!H:H,Table_Query_from_Mac10[[#This Row],[Juiceoc]])</f>
        <v>0</v>
      </c>
      <c r="P2294" s="47">
        <f>SUMIFS(Summary!D:D,Summary!H:H,Table_Query_from_Mac10[[#This Row],[Juiceoc]])</f>
        <v>0</v>
      </c>
      <c r="Q2294" s="47">
        <f>SUMIFS(Summary!E:E,Summary!H:H,Table_Query_from_Mac10[[#This Row],[Juiceoc]])</f>
        <v>0</v>
      </c>
      <c r="R2294" s="47">
        <f>Table_Query_from_Mac10[[#This Row],[Net Unit]]*(1+Table_Query_from_Mac10[[#This Row],[PriceIncreasebyType]])</f>
        <v>18.600000000000001</v>
      </c>
      <c r="S2294" s="47">
        <f>Table_Query_from_Mac10[[#This Row],[UnitPriceFuture]]*Table_Query_from_Mac10[[#This Row],[qtytoShipFuture]]</f>
        <v>297.60000000000002</v>
      </c>
      <c r="T2294" s="47">
        <f>ROUND(Table_Query_from_Mac10[[#This Row],[qty_to_ship]]*(1+Table_Query_from_Mac10[[#This Row],[VolumeIncreasebyType]]),0)</f>
        <v>16</v>
      </c>
      <c r="U2294" s="47">
        <f>Table_Query_from_Mac10[[#This Row],[qtytoShipFuture]]*Table_Query_from_Mac10[[#This Row],[Future-cost]]</f>
        <v>114.56</v>
      </c>
      <c r="V2294" s="47">
        <f>Table_Query_from_Mac10[[#This Row],[qtytoShipFuture]]-Table_Query_from_Mac10[[#This Row],[qty_to_ship]]</f>
        <v>0</v>
      </c>
      <c r="W2294" s="47">
        <f>Table_Query_from_Mac10[[#This Row],[UnitPriceFuture]]</f>
        <v>18.600000000000001</v>
      </c>
      <c r="X2294" s="47">
        <f>Table_Query_from_Mac10[[#This Row],[Unit Increase]]*Table_Query_from_Mac10[[#This Row],[UnitPriceFuture]]</f>
        <v>0</v>
      </c>
      <c r="Y2294" s="47">
        <f>Table_Query_from_Mac10[[#This Row],[Unit Increase]]*Table_Query_from_Mac10[[#This Row],[Future-cost]]</f>
        <v>0</v>
      </c>
      <c r="Z2294" s="47">
        <f>-(Table_Query_from_Mac10[[#This Row],[Incremental Sales]]+((Table_Query_from_Mac10[[#This Row],[Incremental Sales]]*-(SUM(Summary!$S$8:$S$9)))))*Summary!$S$18</f>
        <v>0</v>
      </c>
      <c r="AA2294" s="47">
        <f>IFERROR(Table_Query_from_Mac10[[#This Row],[Incremental Cost]]/Table_Query_from_Mac10[[#This Row],[Incremental Sales]],0)</f>
        <v>0</v>
      </c>
      <c r="AB2294" s="47">
        <f>IFERROR(Table_Query_from_Mac10[[#This Row],[TotalCostFuture]]/Table_Query_from_Mac10[[#This Row],[totalsalesFuture]],0)</f>
        <v>0.38494623655913979</v>
      </c>
      <c r="AN2294" s="30">
        <v>64</v>
      </c>
      <c r="AO2294">
        <f t="shared" si="70"/>
        <v>16</v>
      </c>
      <c r="AQ2294" s="30">
        <v>53.14</v>
      </c>
      <c r="AR2294">
        <f t="shared" si="71"/>
        <v>18.600000000000001</v>
      </c>
    </row>
    <row r="2295" spans="1:44" x14ac:dyDescent="0.25">
      <c r="A2295">
        <v>90235</v>
      </c>
      <c r="B2295">
        <v>7</v>
      </c>
      <c r="C2295" t="s">
        <v>55</v>
      </c>
      <c r="D2295" t="s">
        <v>81</v>
      </c>
      <c r="E2295">
        <v>12</v>
      </c>
      <c r="F2295">
        <v>7.81</v>
      </c>
      <c r="G2295">
        <v>20.46</v>
      </c>
      <c r="H2295" s="1">
        <v>44840</v>
      </c>
      <c r="I2295" s="20">
        <v>0</v>
      </c>
      <c r="J2295" s="47">
        <f>Table_Query_from_Mac10[[#This Row],[unit_price]]-(Table_Query_from_Mac10[[#This Row],[unit_price]]*(Table_Query_from_Mac10[[#This Row],[discount_pct]]/100))</f>
        <v>20.46</v>
      </c>
      <c r="K2295" s="47">
        <f>Table_Query_from_Mac10[[#This Row],[unit_cost]]</f>
        <v>7.81</v>
      </c>
      <c r="L2295" s="47">
        <f>Table_Query_from_Mac10[[#This Row],[Live-cost]]*(1+Table_Query_from_Mac10[[#This Row],[CogsIncreasebyTYPE]])</f>
        <v>7.81</v>
      </c>
      <c r="M2295" s="47">
        <f>Table_Query_from_Mac10[[#This Row],[Live-cost]]*Table_Query_from_Mac10[[#This Row],[qty_to_ship]]</f>
        <v>93.72</v>
      </c>
      <c r="N2295" s="47">
        <f>IF(Table_Query_from_Mac10[[#This Row],[item_no]]="KDA",-Table_Query_from_Mac10[[#This Row],[unit_price]],Table_Query_from_Mac10[[#This Row],[Net Unit]]*Table_Query_from_Mac10[[#This Row],[qty_to_ship]])</f>
        <v>245.52</v>
      </c>
      <c r="O2295" s="47">
        <f>SUMIFS(Summary!C:C,Summary!H:H,Table_Query_from_Mac10[[#This Row],[Juiceoc]])</f>
        <v>0</v>
      </c>
      <c r="P2295" s="47">
        <f>SUMIFS(Summary!D:D,Summary!H:H,Table_Query_from_Mac10[[#This Row],[Juiceoc]])</f>
        <v>0</v>
      </c>
      <c r="Q2295" s="47">
        <f>SUMIFS(Summary!E:E,Summary!H:H,Table_Query_from_Mac10[[#This Row],[Juiceoc]])</f>
        <v>0</v>
      </c>
      <c r="R2295" s="47">
        <f>Table_Query_from_Mac10[[#This Row],[Net Unit]]*(1+Table_Query_from_Mac10[[#This Row],[PriceIncreasebyType]])</f>
        <v>20.46</v>
      </c>
      <c r="S2295" s="47">
        <f>Table_Query_from_Mac10[[#This Row],[UnitPriceFuture]]*Table_Query_from_Mac10[[#This Row],[qtytoShipFuture]]</f>
        <v>245.52</v>
      </c>
      <c r="T2295" s="47">
        <f>ROUND(Table_Query_from_Mac10[[#This Row],[qty_to_ship]]*(1+Table_Query_from_Mac10[[#This Row],[VolumeIncreasebyType]]),0)</f>
        <v>12</v>
      </c>
      <c r="U2295" s="47">
        <f>Table_Query_from_Mac10[[#This Row],[qtytoShipFuture]]*Table_Query_from_Mac10[[#This Row],[Future-cost]]</f>
        <v>93.72</v>
      </c>
      <c r="V2295" s="47">
        <f>Table_Query_from_Mac10[[#This Row],[qtytoShipFuture]]-Table_Query_from_Mac10[[#This Row],[qty_to_ship]]</f>
        <v>0</v>
      </c>
      <c r="W2295" s="47">
        <f>Table_Query_from_Mac10[[#This Row],[UnitPriceFuture]]</f>
        <v>20.46</v>
      </c>
      <c r="X2295" s="47">
        <f>Table_Query_from_Mac10[[#This Row],[Unit Increase]]*Table_Query_from_Mac10[[#This Row],[UnitPriceFuture]]</f>
        <v>0</v>
      </c>
      <c r="Y2295" s="47">
        <f>Table_Query_from_Mac10[[#This Row],[Unit Increase]]*Table_Query_from_Mac10[[#This Row],[Future-cost]]</f>
        <v>0</v>
      </c>
      <c r="Z2295" s="47">
        <f>-(Table_Query_from_Mac10[[#This Row],[Incremental Sales]]+((Table_Query_from_Mac10[[#This Row],[Incremental Sales]]*-(SUM(Summary!$S$8:$S$9)))))*Summary!$S$18</f>
        <v>0</v>
      </c>
      <c r="AA2295" s="47">
        <f>IFERROR(Table_Query_from_Mac10[[#This Row],[Incremental Cost]]/Table_Query_from_Mac10[[#This Row],[Incremental Sales]],0)</f>
        <v>0</v>
      </c>
      <c r="AB2295" s="47">
        <f>IFERROR(Table_Query_from_Mac10[[#This Row],[TotalCostFuture]]/Table_Query_from_Mac10[[#This Row],[totalsalesFuture]],0)</f>
        <v>0.38172043010752688</v>
      </c>
      <c r="AN2295" s="31">
        <v>48</v>
      </c>
      <c r="AO2295">
        <f t="shared" si="70"/>
        <v>12</v>
      </c>
      <c r="AQ2295" s="31">
        <v>58.47</v>
      </c>
      <c r="AR2295">
        <f t="shared" si="71"/>
        <v>20.46</v>
      </c>
    </row>
    <row r="2296" spans="1:44" x14ac:dyDescent="0.25">
      <c r="A2296">
        <v>90236</v>
      </c>
      <c r="B2296">
        <v>1</v>
      </c>
      <c r="C2296" t="s">
        <v>55</v>
      </c>
      <c r="D2296" t="s">
        <v>81</v>
      </c>
      <c r="E2296">
        <v>15</v>
      </c>
      <c r="F2296">
        <v>8.81</v>
      </c>
      <c r="G2296">
        <v>22.56</v>
      </c>
      <c r="H2296" s="1">
        <v>44847</v>
      </c>
      <c r="I2296" s="20">
        <v>0</v>
      </c>
      <c r="J2296" s="47">
        <f>Table_Query_from_Mac10[[#This Row],[unit_price]]-(Table_Query_from_Mac10[[#This Row],[unit_price]]*(Table_Query_from_Mac10[[#This Row],[discount_pct]]/100))</f>
        <v>22.56</v>
      </c>
      <c r="K2296" s="47">
        <f>Table_Query_from_Mac10[[#This Row],[unit_cost]]</f>
        <v>8.81</v>
      </c>
      <c r="L2296" s="47">
        <f>Table_Query_from_Mac10[[#This Row],[Live-cost]]*(1+Table_Query_from_Mac10[[#This Row],[CogsIncreasebyTYPE]])</f>
        <v>8.81</v>
      </c>
      <c r="M2296" s="47">
        <f>Table_Query_from_Mac10[[#This Row],[Live-cost]]*Table_Query_from_Mac10[[#This Row],[qty_to_ship]]</f>
        <v>132.15</v>
      </c>
      <c r="N2296" s="47">
        <f>IF(Table_Query_from_Mac10[[#This Row],[item_no]]="KDA",-Table_Query_from_Mac10[[#This Row],[unit_price]],Table_Query_from_Mac10[[#This Row],[Net Unit]]*Table_Query_from_Mac10[[#This Row],[qty_to_ship]])</f>
        <v>338.4</v>
      </c>
      <c r="O2296" s="47">
        <f>SUMIFS(Summary!C:C,Summary!H:H,Table_Query_from_Mac10[[#This Row],[Juiceoc]])</f>
        <v>0</v>
      </c>
      <c r="P2296" s="47">
        <f>SUMIFS(Summary!D:D,Summary!H:H,Table_Query_from_Mac10[[#This Row],[Juiceoc]])</f>
        <v>0</v>
      </c>
      <c r="Q2296" s="47">
        <f>SUMIFS(Summary!E:E,Summary!H:H,Table_Query_from_Mac10[[#This Row],[Juiceoc]])</f>
        <v>0</v>
      </c>
      <c r="R2296" s="47">
        <f>Table_Query_from_Mac10[[#This Row],[Net Unit]]*(1+Table_Query_from_Mac10[[#This Row],[PriceIncreasebyType]])</f>
        <v>22.56</v>
      </c>
      <c r="S2296" s="47">
        <f>Table_Query_from_Mac10[[#This Row],[UnitPriceFuture]]*Table_Query_from_Mac10[[#This Row],[qtytoShipFuture]]</f>
        <v>338.4</v>
      </c>
      <c r="T2296" s="47">
        <f>ROUND(Table_Query_from_Mac10[[#This Row],[qty_to_ship]]*(1+Table_Query_from_Mac10[[#This Row],[VolumeIncreasebyType]]),0)</f>
        <v>15</v>
      </c>
      <c r="U2296" s="47">
        <f>Table_Query_from_Mac10[[#This Row],[qtytoShipFuture]]*Table_Query_from_Mac10[[#This Row],[Future-cost]]</f>
        <v>132.15</v>
      </c>
      <c r="V2296" s="47">
        <f>Table_Query_from_Mac10[[#This Row],[qtytoShipFuture]]-Table_Query_from_Mac10[[#This Row],[qty_to_ship]]</f>
        <v>0</v>
      </c>
      <c r="W2296" s="47">
        <f>Table_Query_from_Mac10[[#This Row],[UnitPriceFuture]]</f>
        <v>22.56</v>
      </c>
      <c r="X2296" s="47">
        <f>Table_Query_from_Mac10[[#This Row],[Unit Increase]]*Table_Query_from_Mac10[[#This Row],[UnitPriceFuture]]</f>
        <v>0</v>
      </c>
      <c r="Y2296" s="47">
        <f>Table_Query_from_Mac10[[#This Row],[Unit Increase]]*Table_Query_from_Mac10[[#This Row],[Future-cost]]</f>
        <v>0</v>
      </c>
      <c r="Z2296" s="47">
        <f>-(Table_Query_from_Mac10[[#This Row],[Incremental Sales]]+((Table_Query_from_Mac10[[#This Row],[Incremental Sales]]*-(SUM(Summary!$S$8:$S$9)))))*Summary!$S$18</f>
        <v>0</v>
      </c>
      <c r="AA2296" s="47">
        <f>IFERROR(Table_Query_from_Mac10[[#This Row],[Incremental Cost]]/Table_Query_from_Mac10[[#This Row],[Incremental Sales]],0)</f>
        <v>0</v>
      </c>
      <c r="AB2296" s="47">
        <f>IFERROR(Table_Query_from_Mac10[[#This Row],[TotalCostFuture]]/Table_Query_from_Mac10[[#This Row],[totalsalesFuture]],0)</f>
        <v>0.39051418439716318</v>
      </c>
      <c r="AN2296" s="30">
        <v>60</v>
      </c>
      <c r="AO2296">
        <f t="shared" si="70"/>
        <v>15</v>
      </c>
      <c r="AQ2296" s="30">
        <v>64.45</v>
      </c>
      <c r="AR2296">
        <f t="shared" si="71"/>
        <v>22.56</v>
      </c>
    </row>
    <row r="2297" spans="1:44" x14ac:dyDescent="0.25">
      <c r="A2297">
        <v>90236</v>
      </c>
      <c r="B2297">
        <v>2</v>
      </c>
      <c r="C2297" t="s">
        <v>55</v>
      </c>
      <c r="D2297" t="s">
        <v>81</v>
      </c>
      <c r="E2297">
        <v>10</v>
      </c>
      <c r="F2297">
        <v>10.18</v>
      </c>
      <c r="G2297">
        <v>27.29</v>
      </c>
      <c r="H2297" s="1">
        <v>44847</v>
      </c>
      <c r="I2297" s="20">
        <v>0</v>
      </c>
      <c r="J2297" s="47">
        <f>Table_Query_from_Mac10[[#This Row],[unit_price]]-(Table_Query_from_Mac10[[#This Row],[unit_price]]*(Table_Query_from_Mac10[[#This Row],[discount_pct]]/100))</f>
        <v>27.29</v>
      </c>
      <c r="K2297" s="47">
        <f>Table_Query_from_Mac10[[#This Row],[unit_cost]]</f>
        <v>10.18</v>
      </c>
      <c r="L2297" s="47">
        <f>Table_Query_from_Mac10[[#This Row],[Live-cost]]*(1+Table_Query_from_Mac10[[#This Row],[CogsIncreasebyTYPE]])</f>
        <v>10.18</v>
      </c>
      <c r="M2297" s="47">
        <f>Table_Query_from_Mac10[[#This Row],[Live-cost]]*Table_Query_from_Mac10[[#This Row],[qty_to_ship]]</f>
        <v>101.8</v>
      </c>
      <c r="N2297" s="47">
        <f>IF(Table_Query_from_Mac10[[#This Row],[item_no]]="KDA",-Table_Query_from_Mac10[[#This Row],[unit_price]],Table_Query_from_Mac10[[#This Row],[Net Unit]]*Table_Query_from_Mac10[[#This Row],[qty_to_ship]])</f>
        <v>272.89999999999998</v>
      </c>
      <c r="O2297" s="47">
        <f>SUMIFS(Summary!C:C,Summary!H:H,Table_Query_from_Mac10[[#This Row],[Juiceoc]])</f>
        <v>0</v>
      </c>
      <c r="P2297" s="47">
        <f>SUMIFS(Summary!D:D,Summary!H:H,Table_Query_from_Mac10[[#This Row],[Juiceoc]])</f>
        <v>0</v>
      </c>
      <c r="Q2297" s="47">
        <f>SUMIFS(Summary!E:E,Summary!H:H,Table_Query_from_Mac10[[#This Row],[Juiceoc]])</f>
        <v>0</v>
      </c>
      <c r="R2297" s="47">
        <f>Table_Query_from_Mac10[[#This Row],[Net Unit]]*(1+Table_Query_from_Mac10[[#This Row],[PriceIncreasebyType]])</f>
        <v>27.29</v>
      </c>
      <c r="S2297" s="47">
        <f>Table_Query_from_Mac10[[#This Row],[UnitPriceFuture]]*Table_Query_from_Mac10[[#This Row],[qtytoShipFuture]]</f>
        <v>272.89999999999998</v>
      </c>
      <c r="T2297" s="47">
        <f>ROUND(Table_Query_from_Mac10[[#This Row],[qty_to_ship]]*(1+Table_Query_from_Mac10[[#This Row],[VolumeIncreasebyType]]),0)</f>
        <v>10</v>
      </c>
      <c r="U2297" s="47">
        <f>Table_Query_from_Mac10[[#This Row],[qtytoShipFuture]]*Table_Query_from_Mac10[[#This Row],[Future-cost]]</f>
        <v>101.8</v>
      </c>
      <c r="V2297" s="47">
        <f>Table_Query_from_Mac10[[#This Row],[qtytoShipFuture]]-Table_Query_from_Mac10[[#This Row],[qty_to_ship]]</f>
        <v>0</v>
      </c>
      <c r="W2297" s="47">
        <f>Table_Query_from_Mac10[[#This Row],[UnitPriceFuture]]</f>
        <v>27.29</v>
      </c>
      <c r="X2297" s="47">
        <f>Table_Query_from_Mac10[[#This Row],[Unit Increase]]*Table_Query_from_Mac10[[#This Row],[UnitPriceFuture]]</f>
        <v>0</v>
      </c>
      <c r="Y2297" s="47">
        <f>Table_Query_from_Mac10[[#This Row],[Unit Increase]]*Table_Query_from_Mac10[[#This Row],[Future-cost]]</f>
        <v>0</v>
      </c>
      <c r="Z2297" s="47">
        <f>-(Table_Query_from_Mac10[[#This Row],[Incremental Sales]]+((Table_Query_from_Mac10[[#This Row],[Incremental Sales]]*-(SUM(Summary!$S$8:$S$9)))))*Summary!$S$18</f>
        <v>0</v>
      </c>
      <c r="AA2297" s="47">
        <f>IFERROR(Table_Query_from_Mac10[[#This Row],[Incremental Cost]]/Table_Query_from_Mac10[[#This Row],[Incremental Sales]],0)</f>
        <v>0</v>
      </c>
      <c r="AB2297" s="47">
        <f>IFERROR(Table_Query_from_Mac10[[#This Row],[TotalCostFuture]]/Table_Query_from_Mac10[[#This Row],[totalsalesFuture]],0)</f>
        <v>0.37303041407108833</v>
      </c>
      <c r="AN2297" s="31">
        <v>40</v>
      </c>
      <c r="AO2297">
        <f t="shared" si="70"/>
        <v>10</v>
      </c>
      <c r="AQ2297" s="31">
        <v>77.959999999999994</v>
      </c>
      <c r="AR2297">
        <f t="shared" si="71"/>
        <v>27.29</v>
      </c>
    </row>
    <row r="2298" spans="1:44" x14ac:dyDescent="0.25">
      <c r="A2298">
        <v>90236</v>
      </c>
      <c r="B2298">
        <v>3</v>
      </c>
      <c r="C2298" t="s">
        <v>55</v>
      </c>
      <c r="D2298" t="s">
        <v>81</v>
      </c>
      <c r="E2298">
        <v>3</v>
      </c>
      <c r="F2298">
        <v>15.22</v>
      </c>
      <c r="G2298">
        <v>44.36</v>
      </c>
      <c r="H2298" s="1">
        <v>44847</v>
      </c>
      <c r="I2298" s="20">
        <v>0</v>
      </c>
      <c r="J2298" s="47">
        <f>Table_Query_from_Mac10[[#This Row],[unit_price]]-(Table_Query_from_Mac10[[#This Row],[unit_price]]*(Table_Query_from_Mac10[[#This Row],[discount_pct]]/100))</f>
        <v>44.36</v>
      </c>
      <c r="K2298" s="47">
        <f>Table_Query_from_Mac10[[#This Row],[unit_cost]]</f>
        <v>15.22</v>
      </c>
      <c r="L2298" s="47">
        <f>Table_Query_from_Mac10[[#This Row],[Live-cost]]*(1+Table_Query_from_Mac10[[#This Row],[CogsIncreasebyTYPE]])</f>
        <v>15.22</v>
      </c>
      <c r="M2298" s="47">
        <f>Table_Query_from_Mac10[[#This Row],[Live-cost]]*Table_Query_from_Mac10[[#This Row],[qty_to_ship]]</f>
        <v>45.660000000000004</v>
      </c>
      <c r="N2298" s="47">
        <f>IF(Table_Query_from_Mac10[[#This Row],[item_no]]="KDA",-Table_Query_from_Mac10[[#This Row],[unit_price]],Table_Query_from_Mac10[[#This Row],[Net Unit]]*Table_Query_from_Mac10[[#This Row],[qty_to_ship]])</f>
        <v>133.07999999999998</v>
      </c>
      <c r="O2298" s="47">
        <f>SUMIFS(Summary!C:C,Summary!H:H,Table_Query_from_Mac10[[#This Row],[Juiceoc]])</f>
        <v>0</v>
      </c>
      <c r="P2298" s="47">
        <f>SUMIFS(Summary!D:D,Summary!H:H,Table_Query_from_Mac10[[#This Row],[Juiceoc]])</f>
        <v>0</v>
      </c>
      <c r="Q2298" s="47">
        <f>SUMIFS(Summary!E:E,Summary!H:H,Table_Query_from_Mac10[[#This Row],[Juiceoc]])</f>
        <v>0</v>
      </c>
      <c r="R2298" s="47">
        <f>Table_Query_from_Mac10[[#This Row],[Net Unit]]*(1+Table_Query_from_Mac10[[#This Row],[PriceIncreasebyType]])</f>
        <v>44.36</v>
      </c>
      <c r="S2298" s="47">
        <f>Table_Query_from_Mac10[[#This Row],[UnitPriceFuture]]*Table_Query_from_Mac10[[#This Row],[qtytoShipFuture]]</f>
        <v>133.07999999999998</v>
      </c>
      <c r="T2298" s="47">
        <f>ROUND(Table_Query_from_Mac10[[#This Row],[qty_to_ship]]*(1+Table_Query_from_Mac10[[#This Row],[VolumeIncreasebyType]]),0)</f>
        <v>3</v>
      </c>
      <c r="U2298" s="47">
        <f>Table_Query_from_Mac10[[#This Row],[qtytoShipFuture]]*Table_Query_from_Mac10[[#This Row],[Future-cost]]</f>
        <v>45.660000000000004</v>
      </c>
      <c r="V2298" s="47">
        <f>Table_Query_from_Mac10[[#This Row],[qtytoShipFuture]]-Table_Query_from_Mac10[[#This Row],[qty_to_ship]]</f>
        <v>0</v>
      </c>
      <c r="W2298" s="47">
        <f>Table_Query_from_Mac10[[#This Row],[UnitPriceFuture]]</f>
        <v>44.36</v>
      </c>
      <c r="X2298" s="47">
        <f>Table_Query_from_Mac10[[#This Row],[Unit Increase]]*Table_Query_from_Mac10[[#This Row],[UnitPriceFuture]]</f>
        <v>0</v>
      </c>
      <c r="Y2298" s="47">
        <f>Table_Query_from_Mac10[[#This Row],[Unit Increase]]*Table_Query_from_Mac10[[#This Row],[Future-cost]]</f>
        <v>0</v>
      </c>
      <c r="Z2298" s="47">
        <f>-(Table_Query_from_Mac10[[#This Row],[Incremental Sales]]+((Table_Query_from_Mac10[[#This Row],[Incremental Sales]]*-(SUM(Summary!$S$8:$S$9)))))*Summary!$S$18</f>
        <v>0</v>
      </c>
      <c r="AA2298" s="47">
        <f>IFERROR(Table_Query_from_Mac10[[#This Row],[Incremental Cost]]/Table_Query_from_Mac10[[#This Row],[Incremental Sales]],0)</f>
        <v>0</v>
      </c>
      <c r="AB2298" s="47">
        <f>IFERROR(Table_Query_from_Mac10[[#This Row],[TotalCostFuture]]/Table_Query_from_Mac10[[#This Row],[totalsalesFuture]],0)</f>
        <v>0.34310189359783594</v>
      </c>
      <c r="AN2298" s="30">
        <v>12</v>
      </c>
      <c r="AO2298">
        <f t="shared" si="70"/>
        <v>3</v>
      </c>
      <c r="AQ2298" s="30">
        <v>126.73</v>
      </c>
      <c r="AR2298">
        <f t="shared" si="71"/>
        <v>44.36</v>
      </c>
    </row>
    <row r="2299" spans="1:44" x14ac:dyDescent="0.25">
      <c r="A2299">
        <v>90236</v>
      </c>
      <c r="B2299">
        <v>4</v>
      </c>
      <c r="C2299" t="s">
        <v>55</v>
      </c>
      <c r="D2299" t="s">
        <v>81</v>
      </c>
      <c r="E2299">
        <v>40</v>
      </c>
      <c r="F2299">
        <v>5</v>
      </c>
      <c r="G2299">
        <v>12.2</v>
      </c>
      <c r="H2299" s="1">
        <v>44847</v>
      </c>
      <c r="I2299" s="20">
        <v>0</v>
      </c>
      <c r="J2299" s="47">
        <f>Table_Query_from_Mac10[[#This Row],[unit_price]]-(Table_Query_from_Mac10[[#This Row],[unit_price]]*(Table_Query_from_Mac10[[#This Row],[discount_pct]]/100))</f>
        <v>12.2</v>
      </c>
      <c r="K2299" s="47">
        <f>Table_Query_from_Mac10[[#This Row],[unit_cost]]</f>
        <v>5</v>
      </c>
      <c r="L2299" s="47">
        <f>Table_Query_from_Mac10[[#This Row],[Live-cost]]*(1+Table_Query_from_Mac10[[#This Row],[CogsIncreasebyTYPE]])</f>
        <v>5</v>
      </c>
      <c r="M2299" s="47">
        <f>Table_Query_from_Mac10[[#This Row],[Live-cost]]*Table_Query_from_Mac10[[#This Row],[qty_to_ship]]</f>
        <v>200</v>
      </c>
      <c r="N2299" s="47">
        <f>IF(Table_Query_from_Mac10[[#This Row],[item_no]]="KDA",-Table_Query_from_Mac10[[#This Row],[unit_price]],Table_Query_from_Mac10[[#This Row],[Net Unit]]*Table_Query_from_Mac10[[#This Row],[qty_to_ship]])</f>
        <v>488</v>
      </c>
      <c r="O2299" s="47">
        <f>SUMIFS(Summary!C:C,Summary!H:H,Table_Query_from_Mac10[[#This Row],[Juiceoc]])</f>
        <v>0</v>
      </c>
      <c r="P2299" s="47">
        <f>SUMIFS(Summary!D:D,Summary!H:H,Table_Query_from_Mac10[[#This Row],[Juiceoc]])</f>
        <v>0</v>
      </c>
      <c r="Q2299" s="47">
        <f>SUMIFS(Summary!E:E,Summary!H:H,Table_Query_from_Mac10[[#This Row],[Juiceoc]])</f>
        <v>0</v>
      </c>
      <c r="R2299" s="47">
        <f>Table_Query_from_Mac10[[#This Row],[Net Unit]]*(1+Table_Query_from_Mac10[[#This Row],[PriceIncreasebyType]])</f>
        <v>12.2</v>
      </c>
      <c r="S2299" s="47">
        <f>Table_Query_from_Mac10[[#This Row],[UnitPriceFuture]]*Table_Query_from_Mac10[[#This Row],[qtytoShipFuture]]</f>
        <v>488</v>
      </c>
      <c r="T2299" s="47">
        <f>ROUND(Table_Query_from_Mac10[[#This Row],[qty_to_ship]]*(1+Table_Query_from_Mac10[[#This Row],[VolumeIncreasebyType]]),0)</f>
        <v>40</v>
      </c>
      <c r="U2299" s="47">
        <f>Table_Query_from_Mac10[[#This Row],[qtytoShipFuture]]*Table_Query_from_Mac10[[#This Row],[Future-cost]]</f>
        <v>200</v>
      </c>
      <c r="V2299" s="47">
        <f>Table_Query_from_Mac10[[#This Row],[qtytoShipFuture]]-Table_Query_from_Mac10[[#This Row],[qty_to_ship]]</f>
        <v>0</v>
      </c>
      <c r="W2299" s="47">
        <f>Table_Query_from_Mac10[[#This Row],[UnitPriceFuture]]</f>
        <v>12.2</v>
      </c>
      <c r="X2299" s="47">
        <f>Table_Query_from_Mac10[[#This Row],[Unit Increase]]*Table_Query_from_Mac10[[#This Row],[UnitPriceFuture]]</f>
        <v>0</v>
      </c>
      <c r="Y2299" s="47">
        <f>Table_Query_from_Mac10[[#This Row],[Unit Increase]]*Table_Query_from_Mac10[[#This Row],[Future-cost]]</f>
        <v>0</v>
      </c>
      <c r="Z2299" s="47">
        <f>-(Table_Query_from_Mac10[[#This Row],[Incremental Sales]]+((Table_Query_from_Mac10[[#This Row],[Incremental Sales]]*-(SUM(Summary!$S$8:$S$9)))))*Summary!$S$18</f>
        <v>0</v>
      </c>
      <c r="AA2299" s="47">
        <f>IFERROR(Table_Query_from_Mac10[[#This Row],[Incremental Cost]]/Table_Query_from_Mac10[[#This Row],[Incremental Sales]],0)</f>
        <v>0</v>
      </c>
      <c r="AB2299" s="47">
        <f>IFERROR(Table_Query_from_Mac10[[#This Row],[TotalCostFuture]]/Table_Query_from_Mac10[[#This Row],[totalsalesFuture]],0)</f>
        <v>0.4098360655737705</v>
      </c>
      <c r="AN2299" s="31">
        <v>160</v>
      </c>
      <c r="AO2299">
        <f t="shared" si="70"/>
        <v>40</v>
      </c>
      <c r="AQ2299" s="31">
        <v>34.869999999999997</v>
      </c>
      <c r="AR2299">
        <f t="shared" si="71"/>
        <v>12.2</v>
      </c>
    </row>
    <row r="2300" spans="1:44" x14ac:dyDescent="0.25">
      <c r="A2300">
        <v>90237</v>
      </c>
      <c r="B2300">
        <v>1</v>
      </c>
      <c r="C2300" t="s">
        <v>55</v>
      </c>
      <c r="D2300" t="s">
        <v>81</v>
      </c>
      <c r="E2300">
        <v>24</v>
      </c>
      <c r="F2300">
        <v>7.41</v>
      </c>
      <c r="G2300">
        <v>14.47</v>
      </c>
      <c r="H2300" s="1">
        <v>44848</v>
      </c>
      <c r="I2300" s="20">
        <v>0</v>
      </c>
      <c r="J2300" s="47">
        <f>Table_Query_from_Mac10[[#This Row],[unit_price]]-(Table_Query_from_Mac10[[#This Row],[unit_price]]*(Table_Query_from_Mac10[[#This Row],[discount_pct]]/100))</f>
        <v>14.47</v>
      </c>
      <c r="K2300" s="47">
        <f>Table_Query_from_Mac10[[#This Row],[unit_cost]]</f>
        <v>7.41</v>
      </c>
      <c r="L2300" s="47">
        <f>Table_Query_from_Mac10[[#This Row],[Live-cost]]*(1+Table_Query_from_Mac10[[#This Row],[CogsIncreasebyTYPE]])</f>
        <v>7.41</v>
      </c>
      <c r="M2300" s="47">
        <f>Table_Query_from_Mac10[[#This Row],[Live-cost]]*Table_Query_from_Mac10[[#This Row],[qty_to_ship]]</f>
        <v>177.84</v>
      </c>
      <c r="N2300" s="47">
        <f>IF(Table_Query_from_Mac10[[#This Row],[item_no]]="KDA",-Table_Query_from_Mac10[[#This Row],[unit_price]],Table_Query_from_Mac10[[#This Row],[Net Unit]]*Table_Query_from_Mac10[[#This Row],[qty_to_ship]])</f>
        <v>347.28000000000003</v>
      </c>
      <c r="O2300" s="47">
        <f>SUMIFS(Summary!C:C,Summary!H:H,Table_Query_from_Mac10[[#This Row],[Juiceoc]])</f>
        <v>0</v>
      </c>
      <c r="P2300" s="47">
        <f>SUMIFS(Summary!D:D,Summary!H:H,Table_Query_from_Mac10[[#This Row],[Juiceoc]])</f>
        <v>0</v>
      </c>
      <c r="Q2300" s="47">
        <f>SUMIFS(Summary!E:E,Summary!H:H,Table_Query_from_Mac10[[#This Row],[Juiceoc]])</f>
        <v>0</v>
      </c>
      <c r="R2300" s="47">
        <f>Table_Query_from_Mac10[[#This Row],[Net Unit]]*(1+Table_Query_from_Mac10[[#This Row],[PriceIncreasebyType]])</f>
        <v>14.47</v>
      </c>
      <c r="S2300" s="47">
        <f>Table_Query_from_Mac10[[#This Row],[UnitPriceFuture]]*Table_Query_from_Mac10[[#This Row],[qtytoShipFuture]]</f>
        <v>347.28000000000003</v>
      </c>
      <c r="T2300" s="47">
        <f>ROUND(Table_Query_from_Mac10[[#This Row],[qty_to_ship]]*(1+Table_Query_from_Mac10[[#This Row],[VolumeIncreasebyType]]),0)</f>
        <v>24</v>
      </c>
      <c r="U2300" s="47">
        <f>Table_Query_from_Mac10[[#This Row],[qtytoShipFuture]]*Table_Query_from_Mac10[[#This Row],[Future-cost]]</f>
        <v>177.84</v>
      </c>
      <c r="V2300" s="47">
        <f>Table_Query_from_Mac10[[#This Row],[qtytoShipFuture]]-Table_Query_from_Mac10[[#This Row],[qty_to_ship]]</f>
        <v>0</v>
      </c>
      <c r="W2300" s="47">
        <f>Table_Query_from_Mac10[[#This Row],[UnitPriceFuture]]</f>
        <v>14.47</v>
      </c>
      <c r="X2300" s="47">
        <f>Table_Query_from_Mac10[[#This Row],[Unit Increase]]*Table_Query_from_Mac10[[#This Row],[UnitPriceFuture]]</f>
        <v>0</v>
      </c>
      <c r="Y2300" s="47">
        <f>Table_Query_from_Mac10[[#This Row],[Unit Increase]]*Table_Query_from_Mac10[[#This Row],[Future-cost]]</f>
        <v>0</v>
      </c>
      <c r="Z2300" s="47">
        <f>-(Table_Query_from_Mac10[[#This Row],[Incremental Sales]]+((Table_Query_from_Mac10[[#This Row],[Incremental Sales]]*-(SUM(Summary!$S$8:$S$9)))))*Summary!$S$18</f>
        <v>0</v>
      </c>
      <c r="AA2300" s="47">
        <f>IFERROR(Table_Query_from_Mac10[[#This Row],[Incremental Cost]]/Table_Query_from_Mac10[[#This Row],[Incremental Sales]],0)</f>
        <v>0</v>
      </c>
      <c r="AB2300" s="47">
        <f>IFERROR(Table_Query_from_Mac10[[#This Row],[TotalCostFuture]]/Table_Query_from_Mac10[[#This Row],[totalsalesFuture]],0)</f>
        <v>0.51209398756046987</v>
      </c>
      <c r="AN2300" s="30">
        <v>96</v>
      </c>
      <c r="AO2300">
        <f t="shared" si="70"/>
        <v>24</v>
      </c>
      <c r="AQ2300" s="30">
        <v>41.35</v>
      </c>
      <c r="AR2300">
        <f t="shared" si="71"/>
        <v>14.47</v>
      </c>
    </row>
    <row r="2301" spans="1:44" x14ac:dyDescent="0.25">
      <c r="A2301">
        <v>90237</v>
      </c>
      <c r="B2301">
        <v>2</v>
      </c>
      <c r="C2301" t="s">
        <v>55</v>
      </c>
      <c r="D2301" t="s">
        <v>81</v>
      </c>
      <c r="E2301">
        <v>24</v>
      </c>
      <c r="F2301">
        <v>8.23</v>
      </c>
      <c r="G2301">
        <v>15.78</v>
      </c>
      <c r="H2301" s="1">
        <v>44848</v>
      </c>
      <c r="I2301" s="20">
        <v>0</v>
      </c>
      <c r="J2301" s="47">
        <f>Table_Query_from_Mac10[[#This Row],[unit_price]]-(Table_Query_from_Mac10[[#This Row],[unit_price]]*(Table_Query_from_Mac10[[#This Row],[discount_pct]]/100))</f>
        <v>15.78</v>
      </c>
      <c r="K2301" s="47">
        <f>Table_Query_from_Mac10[[#This Row],[unit_cost]]</f>
        <v>8.23</v>
      </c>
      <c r="L2301" s="47">
        <f>Table_Query_from_Mac10[[#This Row],[Live-cost]]*(1+Table_Query_from_Mac10[[#This Row],[CogsIncreasebyTYPE]])</f>
        <v>8.23</v>
      </c>
      <c r="M2301" s="47">
        <f>Table_Query_from_Mac10[[#This Row],[Live-cost]]*Table_Query_from_Mac10[[#This Row],[qty_to_ship]]</f>
        <v>197.52</v>
      </c>
      <c r="N2301" s="47">
        <f>IF(Table_Query_from_Mac10[[#This Row],[item_no]]="KDA",-Table_Query_from_Mac10[[#This Row],[unit_price]],Table_Query_from_Mac10[[#This Row],[Net Unit]]*Table_Query_from_Mac10[[#This Row],[qty_to_ship]])</f>
        <v>378.71999999999997</v>
      </c>
      <c r="O2301" s="47">
        <f>SUMIFS(Summary!C:C,Summary!H:H,Table_Query_from_Mac10[[#This Row],[Juiceoc]])</f>
        <v>0</v>
      </c>
      <c r="P2301" s="47">
        <f>SUMIFS(Summary!D:D,Summary!H:H,Table_Query_from_Mac10[[#This Row],[Juiceoc]])</f>
        <v>0</v>
      </c>
      <c r="Q2301" s="47">
        <f>SUMIFS(Summary!E:E,Summary!H:H,Table_Query_from_Mac10[[#This Row],[Juiceoc]])</f>
        <v>0</v>
      </c>
      <c r="R2301" s="47">
        <f>Table_Query_from_Mac10[[#This Row],[Net Unit]]*(1+Table_Query_from_Mac10[[#This Row],[PriceIncreasebyType]])</f>
        <v>15.78</v>
      </c>
      <c r="S2301" s="47">
        <f>Table_Query_from_Mac10[[#This Row],[UnitPriceFuture]]*Table_Query_from_Mac10[[#This Row],[qtytoShipFuture]]</f>
        <v>378.71999999999997</v>
      </c>
      <c r="T2301" s="47">
        <f>ROUND(Table_Query_from_Mac10[[#This Row],[qty_to_ship]]*(1+Table_Query_from_Mac10[[#This Row],[VolumeIncreasebyType]]),0)</f>
        <v>24</v>
      </c>
      <c r="U2301" s="47">
        <f>Table_Query_from_Mac10[[#This Row],[qtytoShipFuture]]*Table_Query_from_Mac10[[#This Row],[Future-cost]]</f>
        <v>197.52</v>
      </c>
      <c r="V2301" s="47">
        <f>Table_Query_from_Mac10[[#This Row],[qtytoShipFuture]]-Table_Query_from_Mac10[[#This Row],[qty_to_ship]]</f>
        <v>0</v>
      </c>
      <c r="W2301" s="47">
        <f>Table_Query_from_Mac10[[#This Row],[UnitPriceFuture]]</f>
        <v>15.78</v>
      </c>
      <c r="X2301" s="47">
        <f>Table_Query_from_Mac10[[#This Row],[Unit Increase]]*Table_Query_from_Mac10[[#This Row],[UnitPriceFuture]]</f>
        <v>0</v>
      </c>
      <c r="Y2301" s="47">
        <f>Table_Query_from_Mac10[[#This Row],[Unit Increase]]*Table_Query_from_Mac10[[#This Row],[Future-cost]]</f>
        <v>0</v>
      </c>
      <c r="Z2301" s="47">
        <f>-(Table_Query_from_Mac10[[#This Row],[Incremental Sales]]+((Table_Query_from_Mac10[[#This Row],[Incremental Sales]]*-(SUM(Summary!$S$8:$S$9)))))*Summary!$S$18</f>
        <v>0</v>
      </c>
      <c r="AA2301" s="47">
        <f>IFERROR(Table_Query_from_Mac10[[#This Row],[Incremental Cost]]/Table_Query_from_Mac10[[#This Row],[Incremental Sales]],0)</f>
        <v>0</v>
      </c>
      <c r="AB2301" s="47">
        <f>IFERROR(Table_Query_from_Mac10[[#This Row],[TotalCostFuture]]/Table_Query_from_Mac10[[#This Row],[totalsalesFuture]],0)</f>
        <v>0.52154626108998736</v>
      </c>
      <c r="AN2301" s="31">
        <v>96</v>
      </c>
      <c r="AO2301">
        <f t="shared" si="70"/>
        <v>24</v>
      </c>
      <c r="AQ2301" s="31">
        <v>45.09</v>
      </c>
      <c r="AR2301">
        <f t="shared" si="71"/>
        <v>15.78</v>
      </c>
    </row>
    <row r="2302" spans="1:44" x14ac:dyDescent="0.25">
      <c r="A2302">
        <v>90237</v>
      </c>
      <c r="B2302">
        <v>3</v>
      </c>
      <c r="C2302" t="s">
        <v>55</v>
      </c>
      <c r="D2302" t="s">
        <v>81</v>
      </c>
      <c r="E2302">
        <v>18</v>
      </c>
      <c r="F2302">
        <v>9.6199999999999992</v>
      </c>
      <c r="G2302">
        <v>17.72</v>
      </c>
      <c r="H2302" s="1">
        <v>44848</v>
      </c>
      <c r="I2302" s="20">
        <v>0</v>
      </c>
      <c r="J2302" s="47">
        <f>Table_Query_from_Mac10[[#This Row],[unit_price]]-(Table_Query_from_Mac10[[#This Row],[unit_price]]*(Table_Query_from_Mac10[[#This Row],[discount_pct]]/100))</f>
        <v>17.72</v>
      </c>
      <c r="K2302" s="47">
        <f>Table_Query_from_Mac10[[#This Row],[unit_cost]]</f>
        <v>9.6199999999999992</v>
      </c>
      <c r="L2302" s="47">
        <f>Table_Query_from_Mac10[[#This Row],[Live-cost]]*(1+Table_Query_from_Mac10[[#This Row],[CogsIncreasebyTYPE]])</f>
        <v>9.6199999999999992</v>
      </c>
      <c r="M2302" s="47">
        <f>Table_Query_from_Mac10[[#This Row],[Live-cost]]*Table_Query_from_Mac10[[#This Row],[qty_to_ship]]</f>
        <v>173.16</v>
      </c>
      <c r="N2302" s="47">
        <f>IF(Table_Query_from_Mac10[[#This Row],[item_no]]="KDA",-Table_Query_from_Mac10[[#This Row],[unit_price]],Table_Query_from_Mac10[[#This Row],[Net Unit]]*Table_Query_from_Mac10[[#This Row],[qty_to_ship]])</f>
        <v>318.95999999999998</v>
      </c>
      <c r="O2302" s="47">
        <f>SUMIFS(Summary!C:C,Summary!H:H,Table_Query_from_Mac10[[#This Row],[Juiceoc]])</f>
        <v>0</v>
      </c>
      <c r="P2302" s="47">
        <f>SUMIFS(Summary!D:D,Summary!H:H,Table_Query_from_Mac10[[#This Row],[Juiceoc]])</f>
        <v>0</v>
      </c>
      <c r="Q2302" s="47">
        <f>SUMIFS(Summary!E:E,Summary!H:H,Table_Query_from_Mac10[[#This Row],[Juiceoc]])</f>
        <v>0</v>
      </c>
      <c r="R2302" s="47">
        <f>Table_Query_from_Mac10[[#This Row],[Net Unit]]*(1+Table_Query_from_Mac10[[#This Row],[PriceIncreasebyType]])</f>
        <v>17.72</v>
      </c>
      <c r="S2302" s="47">
        <f>Table_Query_from_Mac10[[#This Row],[UnitPriceFuture]]*Table_Query_from_Mac10[[#This Row],[qtytoShipFuture]]</f>
        <v>318.95999999999998</v>
      </c>
      <c r="T2302" s="47">
        <f>ROUND(Table_Query_from_Mac10[[#This Row],[qty_to_ship]]*(1+Table_Query_from_Mac10[[#This Row],[VolumeIncreasebyType]]),0)</f>
        <v>18</v>
      </c>
      <c r="U2302" s="47">
        <f>Table_Query_from_Mac10[[#This Row],[qtytoShipFuture]]*Table_Query_from_Mac10[[#This Row],[Future-cost]]</f>
        <v>173.16</v>
      </c>
      <c r="V2302" s="47">
        <f>Table_Query_from_Mac10[[#This Row],[qtytoShipFuture]]-Table_Query_from_Mac10[[#This Row],[qty_to_ship]]</f>
        <v>0</v>
      </c>
      <c r="W2302" s="47">
        <f>Table_Query_from_Mac10[[#This Row],[UnitPriceFuture]]</f>
        <v>17.72</v>
      </c>
      <c r="X2302" s="47">
        <f>Table_Query_from_Mac10[[#This Row],[Unit Increase]]*Table_Query_from_Mac10[[#This Row],[UnitPriceFuture]]</f>
        <v>0</v>
      </c>
      <c r="Y2302" s="47">
        <f>Table_Query_from_Mac10[[#This Row],[Unit Increase]]*Table_Query_from_Mac10[[#This Row],[Future-cost]]</f>
        <v>0</v>
      </c>
      <c r="Z2302" s="47">
        <f>-(Table_Query_from_Mac10[[#This Row],[Incremental Sales]]+((Table_Query_from_Mac10[[#This Row],[Incremental Sales]]*-(SUM(Summary!$S$8:$S$9)))))*Summary!$S$18</f>
        <v>0</v>
      </c>
      <c r="AA2302" s="47">
        <f>IFERROR(Table_Query_from_Mac10[[#This Row],[Incremental Cost]]/Table_Query_from_Mac10[[#This Row],[Incremental Sales]],0)</f>
        <v>0</v>
      </c>
      <c r="AB2302" s="47">
        <f>IFERROR(Table_Query_from_Mac10[[#This Row],[TotalCostFuture]]/Table_Query_from_Mac10[[#This Row],[totalsalesFuture]],0)</f>
        <v>0.54288939051918739</v>
      </c>
      <c r="AN2302" s="30">
        <v>72</v>
      </c>
      <c r="AO2302">
        <f t="shared" si="70"/>
        <v>18</v>
      </c>
      <c r="AQ2302" s="30">
        <v>50.63</v>
      </c>
      <c r="AR2302">
        <f t="shared" si="71"/>
        <v>17.72</v>
      </c>
    </row>
    <row r="2303" spans="1:44" x14ac:dyDescent="0.25">
      <c r="A2303">
        <v>90237</v>
      </c>
      <c r="B2303">
        <v>4</v>
      </c>
      <c r="C2303" t="s">
        <v>55</v>
      </c>
      <c r="D2303" t="s">
        <v>81</v>
      </c>
      <c r="E2303">
        <v>12</v>
      </c>
      <c r="F2303">
        <v>10.93</v>
      </c>
      <c r="G2303">
        <v>23.18</v>
      </c>
      <c r="H2303" s="1">
        <v>44848</v>
      </c>
      <c r="I2303" s="20">
        <v>0</v>
      </c>
      <c r="J2303" s="47">
        <f>Table_Query_from_Mac10[[#This Row],[unit_price]]-(Table_Query_from_Mac10[[#This Row],[unit_price]]*(Table_Query_from_Mac10[[#This Row],[discount_pct]]/100))</f>
        <v>23.18</v>
      </c>
      <c r="K2303" s="47">
        <f>Table_Query_from_Mac10[[#This Row],[unit_cost]]</f>
        <v>10.93</v>
      </c>
      <c r="L2303" s="47">
        <f>Table_Query_from_Mac10[[#This Row],[Live-cost]]*(1+Table_Query_from_Mac10[[#This Row],[CogsIncreasebyTYPE]])</f>
        <v>10.93</v>
      </c>
      <c r="M2303" s="47">
        <f>Table_Query_from_Mac10[[#This Row],[Live-cost]]*Table_Query_from_Mac10[[#This Row],[qty_to_ship]]</f>
        <v>131.16</v>
      </c>
      <c r="N2303" s="47">
        <f>IF(Table_Query_from_Mac10[[#This Row],[item_no]]="KDA",-Table_Query_from_Mac10[[#This Row],[unit_price]],Table_Query_from_Mac10[[#This Row],[Net Unit]]*Table_Query_from_Mac10[[#This Row],[qty_to_ship]])</f>
        <v>278.15999999999997</v>
      </c>
      <c r="O2303" s="47">
        <f>SUMIFS(Summary!C:C,Summary!H:H,Table_Query_from_Mac10[[#This Row],[Juiceoc]])</f>
        <v>0</v>
      </c>
      <c r="P2303" s="47">
        <f>SUMIFS(Summary!D:D,Summary!H:H,Table_Query_from_Mac10[[#This Row],[Juiceoc]])</f>
        <v>0</v>
      </c>
      <c r="Q2303" s="47">
        <f>SUMIFS(Summary!E:E,Summary!H:H,Table_Query_from_Mac10[[#This Row],[Juiceoc]])</f>
        <v>0</v>
      </c>
      <c r="R2303" s="47">
        <f>Table_Query_from_Mac10[[#This Row],[Net Unit]]*(1+Table_Query_from_Mac10[[#This Row],[PriceIncreasebyType]])</f>
        <v>23.18</v>
      </c>
      <c r="S2303" s="47">
        <f>Table_Query_from_Mac10[[#This Row],[UnitPriceFuture]]*Table_Query_from_Mac10[[#This Row],[qtytoShipFuture]]</f>
        <v>278.15999999999997</v>
      </c>
      <c r="T2303" s="47">
        <f>ROUND(Table_Query_from_Mac10[[#This Row],[qty_to_ship]]*(1+Table_Query_from_Mac10[[#This Row],[VolumeIncreasebyType]]),0)</f>
        <v>12</v>
      </c>
      <c r="U2303" s="47">
        <f>Table_Query_from_Mac10[[#This Row],[qtytoShipFuture]]*Table_Query_from_Mac10[[#This Row],[Future-cost]]</f>
        <v>131.16</v>
      </c>
      <c r="V2303" s="47">
        <f>Table_Query_from_Mac10[[#This Row],[qtytoShipFuture]]-Table_Query_from_Mac10[[#This Row],[qty_to_ship]]</f>
        <v>0</v>
      </c>
      <c r="W2303" s="47">
        <f>Table_Query_from_Mac10[[#This Row],[UnitPriceFuture]]</f>
        <v>23.18</v>
      </c>
      <c r="X2303" s="47">
        <f>Table_Query_from_Mac10[[#This Row],[Unit Increase]]*Table_Query_from_Mac10[[#This Row],[UnitPriceFuture]]</f>
        <v>0</v>
      </c>
      <c r="Y2303" s="47">
        <f>Table_Query_from_Mac10[[#This Row],[Unit Increase]]*Table_Query_from_Mac10[[#This Row],[Future-cost]]</f>
        <v>0</v>
      </c>
      <c r="Z2303" s="47">
        <f>-(Table_Query_from_Mac10[[#This Row],[Incremental Sales]]+((Table_Query_from_Mac10[[#This Row],[Incremental Sales]]*-(SUM(Summary!$S$8:$S$9)))))*Summary!$S$18</f>
        <v>0</v>
      </c>
      <c r="AA2303" s="47">
        <f>IFERROR(Table_Query_from_Mac10[[#This Row],[Incremental Cost]]/Table_Query_from_Mac10[[#This Row],[Incremental Sales]],0)</f>
        <v>0</v>
      </c>
      <c r="AB2303" s="47">
        <f>IFERROR(Table_Query_from_Mac10[[#This Row],[TotalCostFuture]]/Table_Query_from_Mac10[[#This Row],[totalsalesFuture]],0)</f>
        <v>0.47152717860224336</v>
      </c>
      <c r="AN2303" s="31">
        <v>48</v>
      </c>
      <c r="AO2303">
        <f t="shared" si="70"/>
        <v>12</v>
      </c>
      <c r="AQ2303" s="31">
        <v>66.22</v>
      </c>
      <c r="AR2303">
        <f t="shared" si="71"/>
        <v>23.18</v>
      </c>
    </row>
    <row r="2304" spans="1:44" x14ac:dyDescent="0.25">
      <c r="A2304">
        <v>90237</v>
      </c>
      <c r="B2304">
        <v>5</v>
      </c>
      <c r="C2304" t="s">
        <v>55</v>
      </c>
      <c r="D2304" t="s">
        <v>81</v>
      </c>
      <c r="E2304">
        <v>8</v>
      </c>
      <c r="F2304">
        <v>12.69</v>
      </c>
      <c r="G2304">
        <v>27.31</v>
      </c>
      <c r="H2304" s="1">
        <v>44848</v>
      </c>
      <c r="I2304" s="20">
        <v>0</v>
      </c>
      <c r="J2304" s="47">
        <f>Table_Query_from_Mac10[[#This Row],[unit_price]]-(Table_Query_from_Mac10[[#This Row],[unit_price]]*(Table_Query_from_Mac10[[#This Row],[discount_pct]]/100))</f>
        <v>27.31</v>
      </c>
      <c r="K2304" s="47">
        <f>Table_Query_from_Mac10[[#This Row],[unit_cost]]</f>
        <v>12.69</v>
      </c>
      <c r="L2304" s="47">
        <f>Table_Query_from_Mac10[[#This Row],[Live-cost]]*(1+Table_Query_from_Mac10[[#This Row],[CogsIncreasebyTYPE]])</f>
        <v>12.69</v>
      </c>
      <c r="M2304" s="47">
        <f>Table_Query_from_Mac10[[#This Row],[Live-cost]]*Table_Query_from_Mac10[[#This Row],[qty_to_ship]]</f>
        <v>101.52</v>
      </c>
      <c r="N2304" s="47">
        <f>IF(Table_Query_from_Mac10[[#This Row],[item_no]]="KDA",-Table_Query_from_Mac10[[#This Row],[unit_price]],Table_Query_from_Mac10[[#This Row],[Net Unit]]*Table_Query_from_Mac10[[#This Row],[qty_to_ship]])</f>
        <v>218.48</v>
      </c>
      <c r="O2304" s="47">
        <f>SUMIFS(Summary!C:C,Summary!H:H,Table_Query_from_Mac10[[#This Row],[Juiceoc]])</f>
        <v>0</v>
      </c>
      <c r="P2304" s="47">
        <f>SUMIFS(Summary!D:D,Summary!H:H,Table_Query_from_Mac10[[#This Row],[Juiceoc]])</f>
        <v>0</v>
      </c>
      <c r="Q2304" s="47">
        <f>SUMIFS(Summary!E:E,Summary!H:H,Table_Query_from_Mac10[[#This Row],[Juiceoc]])</f>
        <v>0</v>
      </c>
      <c r="R2304" s="47">
        <f>Table_Query_from_Mac10[[#This Row],[Net Unit]]*(1+Table_Query_from_Mac10[[#This Row],[PriceIncreasebyType]])</f>
        <v>27.31</v>
      </c>
      <c r="S2304" s="47">
        <f>Table_Query_from_Mac10[[#This Row],[UnitPriceFuture]]*Table_Query_from_Mac10[[#This Row],[qtytoShipFuture]]</f>
        <v>218.48</v>
      </c>
      <c r="T2304" s="47">
        <f>ROUND(Table_Query_from_Mac10[[#This Row],[qty_to_ship]]*(1+Table_Query_from_Mac10[[#This Row],[VolumeIncreasebyType]]),0)</f>
        <v>8</v>
      </c>
      <c r="U2304" s="47">
        <f>Table_Query_from_Mac10[[#This Row],[qtytoShipFuture]]*Table_Query_from_Mac10[[#This Row],[Future-cost]]</f>
        <v>101.52</v>
      </c>
      <c r="V2304" s="47">
        <f>Table_Query_from_Mac10[[#This Row],[qtytoShipFuture]]-Table_Query_from_Mac10[[#This Row],[qty_to_ship]]</f>
        <v>0</v>
      </c>
      <c r="W2304" s="47">
        <f>Table_Query_from_Mac10[[#This Row],[UnitPriceFuture]]</f>
        <v>27.31</v>
      </c>
      <c r="X2304" s="47">
        <f>Table_Query_from_Mac10[[#This Row],[Unit Increase]]*Table_Query_from_Mac10[[#This Row],[UnitPriceFuture]]</f>
        <v>0</v>
      </c>
      <c r="Y2304" s="47">
        <f>Table_Query_from_Mac10[[#This Row],[Unit Increase]]*Table_Query_from_Mac10[[#This Row],[Future-cost]]</f>
        <v>0</v>
      </c>
      <c r="Z2304" s="47">
        <f>-(Table_Query_from_Mac10[[#This Row],[Incremental Sales]]+((Table_Query_from_Mac10[[#This Row],[Incremental Sales]]*-(SUM(Summary!$S$8:$S$9)))))*Summary!$S$18</f>
        <v>0</v>
      </c>
      <c r="AA2304" s="47">
        <f>IFERROR(Table_Query_from_Mac10[[#This Row],[Incremental Cost]]/Table_Query_from_Mac10[[#This Row],[Incremental Sales]],0)</f>
        <v>0</v>
      </c>
      <c r="AB2304" s="47">
        <f>IFERROR(Table_Query_from_Mac10[[#This Row],[TotalCostFuture]]/Table_Query_from_Mac10[[#This Row],[totalsalesFuture]],0)</f>
        <v>0.46466495789088247</v>
      </c>
      <c r="AN2304" s="30">
        <v>32</v>
      </c>
      <c r="AO2304">
        <f t="shared" si="70"/>
        <v>8</v>
      </c>
      <c r="AQ2304" s="30">
        <v>78.040000000000006</v>
      </c>
      <c r="AR2304">
        <f t="shared" si="71"/>
        <v>27.31</v>
      </c>
    </row>
    <row r="2305" spans="1:44" x14ac:dyDescent="0.25">
      <c r="A2305">
        <v>90237</v>
      </c>
      <c r="B2305">
        <v>6</v>
      </c>
      <c r="C2305" t="s">
        <v>56</v>
      </c>
      <c r="D2305" t="s">
        <v>81</v>
      </c>
      <c r="E2305">
        <v>6</v>
      </c>
      <c r="F2305">
        <v>15.38</v>
      </c>
      <c r="G2305">
        <v>31.46</v>
      </c>
      <c r="H2305" s="1">
        <v>44848</v>
      </c>
      <c r="I2305" s="20">
        <v>0</v>
      </c>
      <c r="J2305" s="47">
        <f>Table_Query_from_Mac10[[#This Row],[unit_price]]-(Table_Query_from_Mac10[[#This Row],[unit_price]]*(Table_Query_from_Mac10[[#This Row],[discount_pct]]/100))</f>
        <v>31.46</v>
      </c>
      <c r="K2305" s="47">
        <f>Table_Query_from_Mac10[[#This Row],[unit_cost]]</f>
        <v>15.38</v>
      </c>
      <c r="L2305" s="47">
        <f>Table_Query_from_Mac10[[#This Row],[Live-cost]]*(1+Table_Query_from_Mac10[[#This Row],[CogsIncreasebyTYPE]])</f>
        <v>15.38</v>
      </c>
      <c r="M2305" s="47">
        <f>Table_Query_from_Mac10[[#This Row],[Live-cost]]*Table_Query_from_Mac10[[#This Row],[qty_to_ship]]</f>
        <v>92.28</v>
      </c>
      <c r="N2305" s="47">
        <f>IF(Table_Query_from_Mac10[[#This Row],[item_no]]="KDA",-Table_Query_from_Mac10[[#This Row],[unit_price]],Table_Query_from_Mac10[[#This Row],[Net Unit]]*Table_Query_from_Mac10[[#This Row],[qty_to_ship]])</f>
        <v>188.76</v>
      </c>
      <c r="O2305" s="47">
        <f>SUMIFS(Summary!C:C,Summary!H:H,Table_Query_from_Mac10[[#This Row],[Juiceoc]])</f>
        <v>0</v>
      </c>
      <c r="P2305" s="47">
        <f>SUMIFS(Summary!D:D,Summary!H:H,Table_Query_from_Mac10[[#This Row],[Juiceoc]])</f>
        <v>0</v>
      </c>
      <c r="Q2305" s="47">
        <f>SUMIFS(Summary!E:E,Summary!H:H,Table_Query_from_Mac10[[#This Row],[Juiceoc]])</f>
        <v>0</v>
      </c>
      <c r="R2305" s="47">
        <f>Table_Query_from_Mac10[[#This Row],[Net Unit]]*(1+Table_Query_from_Mac10[[#This Row],[PriceIncreasebyType]])</f>
        <v>31.46</v>
      </c>
      <c r="S2305" s="47">
        <f>Table_Query_from_Mac10[[#This Row],[UnitPriceFuture]]*Table_Query_from_Mac10[[#This Row],[qtytoShipFuture]]</f>
        <v>188.76</v>
      </c>
      <c r="T2305" s="47">
        <f>ROUND(Table_Query_from_Mac10[[#This Row],[qty_to_ship]]*(1+Table_Query_from_Mac10[[#This Row],[VolumeIncreasebyType]]),0)</f>
        <v>6</v>
      </c>
      <c r="U2305" s="47">
        <f>Table_Query_from_Mac10[[#This Row],[qtytoShipFuture]]*Table_Query_from_Mac10[[#This Row],[Future-cost]]</f>
        <v>92.28</v>
      </c>
      <c r="V2305" s="47">
        <f>Table_Query_from_Mac10[[#This Row],[qtytoShipFuture]]-Table_Query_from_Mac10[[#This Row],[qty_to_ship]]</f>
        <v>0</v>
      </c>
      <c r="W2305" s="47">
        <f>Table_Query_from_Mac10[[#This Row],[UnitPriceFuture]]</f>
        <v>31.46</v>
      </c>
      <c r="X2305" s="47">
        <f>Table_Query_from_Mac10[[#This Row],[Unit Increase]]*Table_Query_from_Mac10[[#This Row],[UnitPriceFuture]]</f>
        <v>0</v>
      </c>
      <c r="Y2305" s="47">
        <f>Table_Query_from_Mac10[[#This Row],[Unit Increase]]*Table_Query_from_Mac10[[#This Row],[Future-cost]]</f>
        <v>0</v>
      </c>
      <c r="Z2305" s="47">
        <f>-(Table_Query_from_Mac10[[#This Row],[Incremental Sales]]+((Table_Query_from_Mac10[[#This Row],[Incremental Sales]]*-(SUM(Summary!$S$8:$S$9)))))*Summary!$S$18</f>
        <v>0</v>
      </c>
      <c r="AA2305" s="47">
        <f>IFERROR(Table_Query_from_Mac10[[#This Row],[Incremental Cost]]/Table_Query_from_Mac10[[#This Row],[Incremental Sales]],0)</f>
        <v>0</v>
      </c>
      <c r="AB2305" s="47">
        <f>IFERROR(Table_Query_from_Mac10[[#This Row],[TotalCostFuture]]/Table_Query_from_Mac10[[#This Row],[totalsalesFuture]],0)</f>
        <v>0.48887476160203436</v>
      </c>
      <c r="AN2305" s="31">
        <v>24</v>
      </c>
      <c r="AO2305">
        <f t="shared" si="70"/>
        <v>6</v>
      </c>
      <c r="AQ2305" s="31">
        <v>89.88</v>
      </c>
      <c r="AR2305">
        <f t="shared" si="71"/>
        <v>31.46</v>
      </c>
    </row>
    <row r="2306" spans="1:44" x14ac:dyDescent="0.25">
      <c r="A2306">
        <v>90237</v>
      </c>
      <c r="B2306">
        <v>7</v>
      </c>
      <c r="C2306" t="s">
        <v>56</v>
      </c>
      <c r="D2306" t="s">
        <v>81</v>
      </c>
      <c r="E2306">
        <v>6</v>
      </c>
      <c r="F2306">
        <v>17.88</v>
      </c>
      <c r="G2306">
        <v>38.61</v>
      </c>
      <c r="H2306" s="1">
        <v>44848</v>
      </c>
      <c r="I2306" s="20">
        <v>0</v>
      </c>
      <c r="J2306" s="47">
        <f>Table_Query_from_Mac10[[#This Row],[unit_price]]-(Table_Query_from_Mac10[[#This Row],[unit_price]]*(Table_Query_from_Mac10[[#This Row],[discount_pct]]/100))</f>
        <v>38.61</v>
      </c>
      <c r="K2306" s="47">
        <f>Table_Query_from_Mac10[[#This Row],[unit_cost]]</f>
        <v>17.88</v>
      </c>
      <c r="L2306" s="47">
        <f>Table_Query_from_Mac10[[#This Row],[Live-cost]]*(1+Table_Query_from_Mac10[[#This Row],[CogsIncreasebyTYPE]])</f>
        <v>17.88</v>
      </c>
      <c r="M2306" s="47">
        <f>Table_Query_from_Mac10[[#This Row],[Live-cost]]*Table_Query_from_Mac10[[#This Row],[qty_to_ship]]</f>
        <v>107.28</v>
      </c>
      <c r="N2306" s="47">
        <f>IF(Table_Query_from_Mac10[[#This Row],[item_no]]="KDA",-Table_Query_from_Mac10[[#This Row],[unit_price]],Table_Query_from_Mac10[[#This Row],[Net Unit]]*Table_Query_from_Mac10[[#This Row],[qty_to_ship]])</f>
        <v>231.66</v>
      </c>
      <c r="O2306" s="47">
        <f>SUMIFS(Summary!C:C,Summary!H:H,Table_Query_from_Mac10[[#This Row],[Juiceoc]])</f>
        <v>0</v>
      </c>
      <c r="P2306" s="47">
        <f>SUMIFS(Summary!D:D,Summary!H:H,Table_Query_from_Mac10[[#This Row],[Juiceoc]])</f>
        <v>0</v>
      </c>
      <c r="Q2306" s="47">
        <f>SUMIFS(Summary!E:E,Summary!H:H,Table_Query_from_Mac10[[#This Row],[Juiceoc]])</f>
        <v>0</v>
      </c>
      <c r="R2306" s="47">
        <f>Table_Query_from_Mac10[[#This Row],[Net Unit]]*(1+Table_Query_from_Mac10[[#This Row],[PriceIncreasebyType]])</f>
        <v>38.61</v>
      </c>
      <c r="S2306" s="47">
        <f>Table_Query_from_Mac10[[#This Row],[UnitPriceFuture]]*Table_Query_from_Mac10[[#This Row],[qtytoShipFuture]]</f>
        <v>231.66</v>
      </c>
      <c r="T2306" s="47">
        <f>ROUND(Table_Query_from_Mac10[[#This Row],[qty_to_ship]]*(1+Table_Query_from_Mac10[[#This Row],[VolumeIncreasebyType]]),0)</f>
        <v>6</v>
      </c>
      <c r="U2306" s="47">
        <f>Table_Query_from_Mac10[[#This Row],[qtytoShipFuture]]*Table_Query_from_Mac10[[#This Row],[Future-cost]]</f>
        <v>107.28</v>
      </c>
      <c r="V2306" s="47">
        <f>Table_Query_from_Mac10[[#This Row],[qtytoShipFuture]]-Table_Query_from_Mac10[[#This Row],[qty_to_ship]]</f>
        <v>0</v>
      </c>
      <c r="W2306" s="47">
        <f>Table_Query_from_Mac10[[#This Row],[UnitPriceFuture]]</f>
        <v>38.61</v>
      </c>
      <c r="X2306" s="47">
        <f>Table_Query_from_Mac10[[#This Row],[Unit Increase]]*Table_Query_from_Mac10[[#This Row],[UnitPriceFuture]]</f>
        <v>0</v>
      </c>
      <c r="Y2306" s="47">
        <f>Table_Query_from_Mac10[[#This Row],[Unit Increase]]*Table_Query_from_Mac10[[#This Row],[Future-cost]]</f>
        <v>0</v>
      </c>
      <c r="Z2306" s="47">
        <f>-(Table_Query_from_Mac10[[#This Row],[Incremental Sales]]+((Table_Query_from_Mac10[[#This Row],[Incremental Sales]]*-(SUM(Summary!$S$8:$S$9)))))*Summary!$S$18</f>
        <v>0</v>
      </c>
      <c r="AA2306" s="47">
        <f>IFERROR(Table_Query_from_Mac10[[#This Row],[Incremental Cost]]/Table_Query_from_Mac10[[#This Row],[Incremental Sales]],0)</f>
        <v>0</v>
      </c>
      <c r="AB2306" s="47">
        <f>IFERROR(Table_Query_from_Mac10[[#This Row],[TotalCostFuture]]/Table_Query_from_Mac10[[#This Row],[totalsalesFuture]],0)</f>
        <v>0.4630924630924631</v>
      </c>
      <c r="AN2306" s="30">
        <v>24</v>
      </c>
      <c r="AO2306">
        <f t="shared" si="70"/>
        <v>6</v>
      </c>
      <c r="AQ2306" s="30">
        <v>110.32</v>
      </c>
      <c r="AR2306">
        <f t="shared" si="71"/>
        <v>38.61</v>
      </c>
    </row>
    <row r="2307" spans="1:44" x14ac:dyDescent="0.25">
      <c r="A2307">
        <v>90237</v>
      </c>
      <c r="B2307">
        <v>8</v>
      </c>
      <c r="C2307" t="s">
        <v>56</v>
      </c>
      <c r="D2307" t="s">
        <v>81</v>
      </c>
      <c r="E2307">
        <v>27</v>
      </c>
      <c r="F2307">
        <v>9.77</v>
      </c>
      <c r="G2307">
        <v>18.25</v>
      </c>
      <c r="H2307" s="1">
        <v>44848</v>
      </c>
      <c r="I2307" s="20">
        <v>0</v>
      </c>
      <c r="J2307" s="47">
        <f>Table_Query_from_Mac10[[#This Row],[unit_price]]-(Table_Query_from_Mac10[[#This Row],[unit_price]]*(Table_Query_from_Mac10[[#This Row],[discount_pct]]/100))</f>
        <v>18.25</v>
      </c>
      <c r="K2307" s="47">
        <f>Table_Query_from_Mac10[[#This Row],[unit_cost]]</f>
        <v>9.77</v>
      </c>
      <c r="L2307" s="47">
        <f>Table_Query_from_Mac10[[#This Row],[Live-cost]]*(1+Table_Query_from_Mac10[[#This Row],[CogsIncreasebyTYPE]])</f>
        <v>9.77</v>
      </c>
      <c r="M2307" s="47">
        <f>Table_Query_from_Mac10[[#This Row],[Live-cost]]*Table_Query_from_Mac10[[#This Row],[qty_to_ship]]</f>
        <v>263.78999999999996</v>
      </c>
      <c r="N2307" s="47">
        <f>IF(Table_Query_from_Mac10[[#This Row],[item_no]]="KDA",-Table_Query_from_Mac10[[#This Row],[unit_price]],Table_Query_from_Mac10[[#This Row],[Net Unit]]*Table_Query_from_Mac10[[#This Row],[qty_to_ship]])</f>
        <v>492.75</v>
      </c>
      <c r="O2307" s="47">
        <f>SUMIFS(Summary!C:C,Summary!H:H,Table_Query_from_Mac10[[#This Row],[Juiceoc]])</f>
        <v>0</v>
      </c>
      <c r="P2307" s="47">
        <f>SUMIFS(Summary!D:D,Summary!H:H,Table_Query_from_Mac10[[#This Row],[Juiceoc]])</f>
        <v>0</v>
      </c>
      <c r="Q2307" s="47">
        <f>SUMIFS(Summary!E:E,Summary!H:H,Table_Query_from_Mac10[[#This Row],[Juiceoc]])</f>
        <v>0</v>
      </c>
      <c r="R2307" s="47">
        <f>Table_Query_from_Mac10[[#This Row],[Net Unit]]*(1+Table_Query_from_Mac10[[#This Row],[PriceIncreasebyType]])</f>
        <v>18.25</v>
      </c>
      <c r="S2307" s="47">
        <f>Table_Query_from_Mac10[[#This Row],[UnitPriceFuture]]*Table_Query_from_Mac10[[#This Row],[qtytoShipFuture]]</f>
        <v>492.75</v>
      </c>
      <c r="T2307" s="47">
        <f>ROUND(Table_Query_from_Mac10[[#This Row],[qty_to_ship]]*(1+Table_Query_from_Mac10[[#This Row],[VolumeIncreasebyType]]),0)</f>
        <v>27</v>
      </c>
      <c r="U2307" s="47">
        <f>Table_Query_from_Mac10[[#This Row],[qtytoShipFuture]]*Table_Query_from_Mac10[[#This Row],[Future-cost]]</f>
        <v>263.78999999999996</v>
      </c>
      <c r="V2307" s="47">
        <f>Table_Query_from_Mac10[[#This Row],[qtytoShipFuture]]-Table_Query_from_Mac10[[#This Row],[qty_to_ship]]</f>
        <v>0</v>
      </c>
      <c r="W2307" s="47">
        <f>Table_Query_from_Mac10[[#This Row],[UnitPriceFuture]]</f>
        <v>18.25</v>
      </c>
      <c r="X2307" s="47">
        <f>Table_Query_from_Mac10[[#This Row],[Unit Increase]]*Table_Query_from_Mac10[[#This Row],[UnitPriceFuture]]</f>
        <v>0</v>
      </c>
      <c r="Y2307" s="47">
        <f>Table_Query_from_Mac10[[#This Row],[Unit Increase]]*Table_Query_from_Mac10[[#This Row],[Future-cost]]</f>
        <v>0</v>
      </c>
      <c r="Z2307" s="47">
        <f>-(Table_Query_from_Mac10[[#This Row],[Incremental Sales]]+((Table_Query_from_Mac10[[#This Row],[Incremental Sales]]*-(SUM(Summary!$S$8:$S$9)))))*Summary!$S$18</f>
        <v>0</v>
      </c>
      <c r="AA2307" s="47">
        <f>IFERROR(Table_Query_from_Mac10[[#This Row],[Incremental Cost]]/Table_Query_from_Mac10[[#This Row],[Incremental Sales]],0)</f>
        <v>0</v>
      </c>
      <c r="AB2307" s="47">
        <f>IFERROR(Table_Query_from_Mac10[[#This Row],[TotalCostFuture]]/Table_Query_from_Mac10[[#This Row],[totalsalesFuture]],0)</f>
        <v>0.53534246575342459</v>
      </c>
      <c r="AN2307" s="31">
        <v>108</v>
      </c>
      <c r="AO2307">
        <f t="shared" ref="AO2307:AO2370" si="72">CEILING(AN2307/4,1)</f>
        <v>27</v>
      </c>
      <c r="AQ2307" s="31">
        <v>52.13</v>
      </c>
      <c r="AR2307">
        <f t="shared" ref="AR2307:AR2370" si="73">ROUND(AQ2307/5*1.75,2)</f>
        <v>18.25</v>
      </c>
    </row>
    <row r="2308" spans="1:44" x14ac:dyDescent="0.25">
      <c r="A2308">
        <v>90237</v>
      </c>
      <c r="B2308">
        <v>9</v>
      </c>
      <c r="C2308" t="s">
        <v>56</v>
      </c>
      <c r="D2308" t="s">
        <v>81</v>
      </c>
      <c r="E2308">
        <v>9</v>
      </c>
      <c r="F2308">
        <v>10.43</v>
      </c>
      <c r="G2308">
        <v>19.350000000000001</v>
      </c>
      <c r="H2308" s="1">
        <v>44848</v>
      </c>
      <c r="I2308" s="20">
        <v>0</v>
      </c>
      <c r="J2308" s="47">
        <f>Table_Query_from_Mac10[[#This Row],[unit_price]]-(Table_Query_from_Mac10[[#This Row],[unit_price]]*(Table_Query_from_Mac10[[#This Row],[discount_pct]]/100))</f>
        <v>19.350000000000001</v>
      </c>
      <c r="K2308" s="47">
        <f>Table_Query_from_Mac10[[#This Row],[unit_cost]]</f>
        <v>10.43</v>
      </c>
      <c r="L2308" s="47">
        <f>Table_Query_from_Mac10[[#This Row],[Live-cost]]*(1+Table_Query_from_Mac10[[#This Row],[CogsIncreasebyTYPE]])</f>
        <v>10.43</v>
      </c>
      <c r="M2308" s="47">
        <f>Table_Query_from_Mac10[[#This Row],[Live-cost]]*Table_Query_from_Mac10[[#This Row],[qty_to_ship]]</f>
        <v>93.87</v>
      </c>
      <c r="N2308" s="47">
        <f>IF(Table_Query_from_Mac10[[#This Row],[item_no]]="KDA",-Table_Query_from_Mac10[[#This Row],[unit_price]],Table_Query_from_Mac10[[#This Row],[Net Unit]]*Table_Query_from_Mac10[[#This Row],[qty_to_ship]])</f>
        <v>174.15</v>
      </c>
      <c r="O2308" s="47">
        <f>SUMIFS(Summary!C:C,Summary!H:H,Table_Query_from_Mac10[[#This Row],[Juiceoc]])</f>
        <v>0</v>
      </c>
      <c r="P2308" s="47">
        <f>SUMIFS(Summary!D:D,Summary!H:H,Table_Query_from_Mac10[[#This Row],[Juiceoc]])</f>
        <v>0</v>
      </c>
      <c r="Q2308" s="47">
        <f>SUMIFS(Summary!E:E,Summary!H:H,Table_Query_from_Mac10[[#This Row],[Juiceoc]])</f>
        <v>0</v>
      </c>
      <c r="R2308" s="47">
        <f>Table_Query_from_Mac10[[#This Row],[Net Unit]]*(1+Table_Query_from_Mac10[[#This Row],[PriceIncreasebyType]])</f>
        <v>19.350000000000001</v>
      </c>
      <c r="S2308" s="47">
        <f>Table_Query_from_Mac10[[#This Row],[UnitPriceFuture]]*Table_Query_from_Mac10[[#This Row],[qtytoShipFuture]]</f>
        <v>174.15</v>
      </c>
      <c r="T2308" s="47">
        <f>ROUND(Table_Query_from_Mac10[[#This Row],[qty_to_ship]]*(1+Table_Query_from_Mac10[[#This Row],[VolumeIncreasebyType]]),0)</f>
        <v>9</v>
      </c>
      <c r="U2308" s="47">
        <f>Table_Query_from_Mac10[[#This Row],[qtytoShipFuture]]*Table_Query_from_Mac10[[#This Row],[Future-cost]]</f>
        <v>93.87</v>
      </c>
      <c r="V2308" s="47">
        <f>Table_Query_from_Mac10[[#This Row],[qtytoShipFuture]]-Table_Query_from_Mac10[[#This Row],[qty_to_ship]]</f>
        <v>0</v>
      </c>
      <c r="W2308" s="47">
        <f>Table_Query_from_Mac10[[#This Row],[UnitPriceFuture]]</f>
        <v>19.350000000000001</v>
      </c>
      <c r="X2308" s="47">
        <f>Table_Query_from_Mac10[[#This Row],[Unit Increase]]*Table_Query_from_Mac10[[#This Row],[UnitPriceFuture]]</f>
        <v>0</v>
      </c>
      <c r="Y2308" s="47">
        <f>Table_Query_from_Mac10[[#This Row],[Unit Increase]]*Table_Query_from_Mac10[[#This Row],[Future-cost]]</f>
        <v>0</v>
      </c>
      <c r="Z2308" s="47">
        <f>-(Table_Query_from_Mac10[[#This Row],[Incremental Sales]]+((Table_Query_from_Mac10[[#This Row],[Incremental Sales]]*-(SUM(Summary!$S$8:$S$9)))))*Summary!$S$18</f>
        <v>0</v>
      </c>
      <c r="AA2308" s="47">
        <f>IFERROR(Table_Query_from_Mac10[[#This Row],[Incremental Cost]]/Table_Query_from_Mac10[[#This Row],[Incremental Sales]],0)</f>
        <v>0</v>
      </c>
      <c r="AB2308" s="47">
        <f>IFERROR(Table_Query_from_Mac10[[#This Row],[TotalCostFuture]]/Table_Query_from_Mac10[[#This Row],[totalsalesFuture]],0)</f>
        <v>0.53901808785529715</v>
      </c>
      <c r="AN2308" s="30">
        <v>36</v>
      </c>
      <c r="AO2308">
        <f t="shared" si="72"/>
        <v>9</v>
      </c>
      <c r="AQ2308" s="30">
        <v>55.28</v>
      </c>
      <c r="AR2308">
        <f t="shared" si="73"/>
        <v>19.350000000000001</v>
      </c>
    </row>
    <row r="2309" spans="1:44" x14ac:dyDescent="0.25">
      <c r="A2309">
        <v>90237</v>
      </c>
      <c r="B2309">
        <v>10</v>
      </c>
      <c r="C2309" t="s">
        <v>56</v>
      </c>
      <c r="D2309" t="s">
        <v>81</v>
      </c>
      <c r="E2309">
        <v>18</v>
      </c>
      <c r="F2309">
        <v>11.47</v>
      </c>
      <c r="G2309">
        <v>20.85</v>
      </c>
      <c r="H2309" s="1">
        <v>44848</v>
      </c>
      <c r="I2309" s="20">
        <v>0</v>
      </c>
      <c r="J2309" s="47">
        <f>Table_Query_from_Mac10[[#This Row],[unit_price]]-(Table_Query_from_Mac10[[#This Row],[unit_price]]*(Table_Query_from_Mac10[[#This Row],[discount_pct]]/100))</f>
        <v>20.85</v>
      </c>
      <c r="K2309" s="47">
        <f>Table_Query_from_Mac10[[#This Row],[unit_cost]]</f>
        <v>11.47</v>
      </c>
      <c r="L2309" s="47">
        <f>Table_Query_from_Mac10[[#This Row],[Live-cost]]*(1+Table_Query_from_Mac10[[#This Row],[CogsIncreasebyTYPE]])</f>
        <v>11.47</v>
      </c>
      <c r="M2309" s="47">
        <f>Table_Query_from_Mac10[[#This Row],[Live-cost]]*Table_Query_from_Mac10[[#This Row],[qty_to_ship]]</f>
        <v>206.46</v>
      </c>
      <c r="N2309" s="47">
        <f>IF(Table_Query_from_Mac10[[#This Row],[item_no]]="KDA",-Table_Query_from_Mac10[[#This Row],[unit_price]],Table_Query_from_Mac10[[#This Row],[Net Unit]]*Table_Query_from_Mac10[[#This Row],[qty_to_ship]])</f>
        <v>375.3</v>
      </c>
      <c r="O2309" s="47">
        <f>SUMIFS(Summary!C:C,Summary!H:H,Table_Query_from_Mac10[[#This Row],[Juiceoc]])</f>
        <v>0</v>
      </c>
      <c r="P2309" s="47">
        <f>SUMIFS(Summary!D:D,Summary!H:H,Table_Query_from_Mac10[[#This Row],[Juiceoc]])</f>
        <v>0</v>
      </c>
      <c r="Q2309" s="47">
        <f>SUMIFS(Summary!E:E,Summary!H:H,Table_Query_from_Mac10[[#This Row],[Juiceoc]])</f>
        <v>0</v>
      </c>
      <c r="R2309" s="47">
        <f>Table_Query_from_Mac10[[#This Row],[Net Unit]]*(1+Table_Query_from_Mac10[[#This Row],[PriceIncreasebyType]])</f>
        <v>20.85</v>
      </c>
      <c r="S2309" s="47">
        <f>Table_Query_from_Mac10[[#This Row],[UnitPriceFuture]]*Table_Query_from_Mac10[[#This Row],[qtytoShipFuture]]</f>
        <v>375.3</v>
      </c>
      <c r="T2309" s="47">
        <f>ROUND(Table_Query_from_Mac10[[#This Row],[qty_to_ship]]*(1+Table_Query_from_Mac10[[#This Row],[VolumeIncreasebyType]]),0)</f>
        <v>18</v>
      </c>
      <c r="U2309" s="47">
        <f>Table_Query_from_Mac10[[#This Row],[qtytoShipFuture]]*Table_Query_from_Mac10[[#This Row],[Future-cost]]</f>
        <v>206.46</v>
      </c>
      <c r="V2309" s="47">
        <f>Table_Query_from_Mac10[[#This Row],[qtytoShipFuture]]-Table_Query_from_Mac10[[#This Row],[qty_to_ship]]</f>
        <v>0</v>
      </c>
      <c r="W2309" s="47">
        <f>Table_Query_from_Mac10[[#This Row],[UnitPriceFuture]]</f>
        <v>20.85</v>
      </c>
      <c r="X2309" s="47">
        <f>Table_Query_from_Mac10[[#This Row],[Unit Increase]]*Table_Query_from_Mac10[[#This Row],[UnitPriceFuture]]</f>
        <v>0</v>
      </c>
      <c r="Y2309" s="47">
        <f>Table_Query_from_Mac10[[#This Row],[Unit Increase]]*Table_Query_from_Mac10[[#This Row],[Future-cost]]</f>
        <v>0</v>
      </c>
      <c r="Z2309" s="47">
        <f>-(Table_Query_from_Mac10[[#This Row],[Incremental Sales]]+((Table_Query_from_Mac10[[#This Row],[Incremental Sales]]*-(SUM(Summary!$S$8:$S$9)))))*Summary!$S$18</f>
        <v>0</v>
      </c>
      <c r="AA2309" s="47">
        <f>IFERROR(Table_Query_from_Mac10[[#This Row],[Incremental Cost]]/Table_Query_from_Mac10[[#This Row],[Incremental Sales]],0)</f>
        <v>0</v>
      </c>
      <c r="AB2309" s="47">
        <f>IFERROR(Table_Query_from_Mac10[[#This Row],[TotalCostFuture]]/Table_Query_from_Mac10[[#This Row],[totalsalesFuture]],0)</f>
        <v>0.55011990407673861</v>
      </c>
      <c r="AN2309" s="31">
        <v>72</v>
      </c>
      <c r="AO2309">
        <f t="shared" si="72"/>
        <v>18</v>
      </c>
      <c r="AQ2309" s="31">
        <v>59.58</v>
      </c>
      <c r="AR2309">
        <f t="shared" si="73"/>
        <v>20.85</v>
      </c>
    </row>
    <row r="2310" spans="1:44" x14ac:dyDescent="0.25">
      <c r="A2310">
        <v>90237</v>
      </c>
      <c r="B2310">
        <v>11</v>
      </c>
      <c r="C2310" t="s">
        <v>56</v>
      </c>
      <c r="D2310" t="s">
        <v>81</v>
      </c>
      <c r="E2310">
        <v>16</v>
      </c>
      <c r="F2310">
        <v>12.71</v>
      </c>
      <c r="G2310">
        <v>23.7</v>
      </c>
      <c r="H2310" s="1">
        <v>44848</v>
      </c>
      <c r="I2310" s="20">
        <v>0</v>
      </c>
      <c r="J2310" s="47">
        <f>Table_Query_from_Mac10[[#This Row],[unit_price]]-(Table_Query_from_Mac10[[#This Row],[unit_price]]*(Table_Query_from_Mac10[[#This Row],[discount_pct]]/100))</f>
        <v>23.7</v>
      </c>
      <c r="K2310" s="47">
        <f>Table_Query_from_Mac10[[#This Row],[unit_cost]]</f>
        <v>12.71</v>
      </c>
      <c r="L2310" s="47">
        <f>Table_Query_from_Mac10[[#This Row],[Live-cost]]*(1+Table_Query_from_Mac10[[#This Row],[CogsIncreasebyTYPE]])</f>
        <v>12.71</v>
      </c>
      <c r="M2310" s="47">
        <f>Table_Query_from_Mac10[[#This Row],[Live-cost]]*Table_Query_from_Mac10[[#This Row],[qty_to_ship]]</f>
        <v>203.36</v>
      </c>
      <c r="N2310" s="47">
        <f>IF(Table_Query_from_Mac10[[#This Row],[item_no]]="KDA",-Table_Query_from_Mac10[[#This Row],[unit_price]],Table_Query_from_Mac10[[#This Row],[Net Unit]]*Table_Query_from_Mac10[[#This Row],[qty_to_ship]])</f>
        <v>379.2</v>
      </c>
      <c r="O2310" s="47">
        <f>SUMIFS(Summary!C:C,Summary!H:H,Table_Query_from_Mac10[[#This Row],[Juiceoc]])</f>
        <v>0</v>
      </c>
      <c r="P2310" s="47">
        <f>SUMIFS(Summary!D:D,Summary!H:H,Table_Query_from_Mac10[[#This Row],[Juiceoc]])</f>
        <v>0</v>
      </c>
      <c r="Q2310" s="47">
        <f>SUMIFS(Summary!E:E,Summary!H:H,Table_Query_from_Mac10[[#This Row],[Juiceoc]])</f>
        <v>0</v>
      </c>
      <c r="R2310" s="47">
        <f>Table_Query_from_Mac10[[#This Row],[Net Unit]]*(1+Table_Query_from_Mac10[[#This Row],[PriceIncreasebyType]])</f>
        <v>23.7</v>
      </c>
      <c r="S2310" s="47">
        <f>Table_Query_from_Mac10[[#This Row],[UnitPriceFuture]]*Table_Query_from_Mac10[[#This Row],[qtytoShipFuture]]</f>
        <v>379.2</v>
      </c>
      <c r="T2310" s="47">
        <f>ROUND(Table_Query_from_Mac10[[#This Row],[qty_to_ship]]*(1+Table_Query_from_Mac10[[#This Row],[VolumeIncreasebyType]]),0)</f>
        <v>16</v>
      </c>
      <c r="U2310" s="47">
        <f>Table_Query_from_Mac10[[#This Row],[qtytoShipFuture]]*Table_Query_from_Mac10[[#This Row],[Future-cost]]</f>
        <v>203.36</v>
      </c>
      <c r="V2310" s="47">
        <f>Table_Query_from_Mac10[[#This Row],[qtytoShipFuture]]-Table_Query_from_Mac10[[#This Row],[qty_to_ship]]</f>
        <v>0</v>
      </c>
      <c r="W2310" s="47">
        <f>Table_Query_from_Mac10[[#This Row],[UnitPriceFuture]]</f>
        <v>23.7</v>
      </c>
      <c r="X2310" s="47">
        <f>Table_Query_from_Mac10[[#This Row],[Unit Increase]]*Table_Query_from_Mac10[[#This Row],[UnitPriceFuture]]</f>
        <v>0</v>
      </c>
      <c r="Y2310" s="47">
        <f>Table_Query_from_Mac10[[#This Row],[Unit Increase]]*Table_Query_from_Mac10[[#This Row],[Future-cost]]</f>
        <v>0</v>
      </c>
      <c r="Z2310" s="47">
        <f>-(Table_Query_from_Mac10[[#This Row],[Incremental Sales]]+((Table_Query_from_Mac10[[#This Row],[Incremental Sales]]*-(SUM(Summary!$S$8:$S$9)))))*Summary!$S$18</f>
        <v>0</v>
      </c>
      <c r="AA2310" s="47">
        <f>IFERROR(Table_Query_from_Mac10[[#This Row],[Incremental Cost]]/Table_Query_from_Mac10[[#This Row],[Incremental Sales]],0)</f>
        <v>0</v>
      </c>
      <c r="AB2310" s="47">
        <f>IFERROR(Table_Query_from_Mac10[[#This Row],[TotalCostFuture]]/Table_Query_from_Mac10[[#This Row],[totalsalesFuture]],0)</f>
        <v>0.53628691983122367</v>
      </c>
      <c r="AN2310" s="30">
        <v>63</v>
      </c>
      <c r="AO2310">
        <f t="shared" si="72"/>
        <v>16</v>
      </c>
      <c r="AQ2310" s="30">
        <v>67.709999999999994</v>
      </c>
      <c r="AR2310">
        <f t="shared" si="73"/>
        <v>23.7</v>
      </c>
    </row>
    <row r="2311" spans="1:44" x14ac:dyDescent="0.25">
      <c r="A2311">
        <v>90238</v>
      </c>
      <c r="B2311">
        <v>1</v>
      </c>
      <c r="C2311" t="s">
        <v>55</v>
      </c>
      <c r="D2311" t="s">
        <v>81</v>
      </c>
      <c r="E2311">
        <v>12</v>
      </c>
      <c r="F2311">
        <v>7.41</v>
      </c>
      <c r="G2311">
        <v>14.47</v>
      </c>
      <c r="H2311" s="1">
        <v>44851</v>
      </c>
      <c r="I2311" s="20">
        <v>0</v>
      </c>
      <c r="J2311" s="47">
        <f>Table_Query_from_Mac10[[#This Row],[unit_price]]-(Table_Query_from_Mac10[[#This Row],[unit_price]]*(Table_Query_from_Mac10[[#This Row],[discount_pct]]/100))</f>
        <v>14.47</v>
      </c>
      <c r="K2311" s="47">
        <f>Table_Query_from_Mac10[[#This Row],[unit_cost]]</f>
        <v>7.41</v>
      </c>
      <c r="L2311" s="47">
        <f>Table_Query_from_Mac10[[#This Row],[Live-cost]]*(1+Table_Query_from_Mac10[[#This Row],[CogsIncreasebyTYPE]])</f>
        <v>7.41</v>
      </c>
      <c r="M2311" s="47">
        <f>Table_Query_from_Mac10[[#This Row],[Live-cost]]*Table_Query_from_Mac10[[#This Row],[qty_to_ship]]</f>
        <v>88.92</v>
      </c>
      <c r="N2311" s="47">
        <f>IF(Table_Query_from_Mac10[[#This Row],[item_no]]="KDA",-Table_Query_from_Mac10[[#This Row],[unit_price]],Table_Query_from_Mac10[[#This Row],[Net Unit]]*Table_Query_from_Mac10[[#This Row],[qty_to_ship]])</f>
        <v>173.64000000000001</v>
      </c>
      <c r="O2311" s="47">
        <f>SUMIFS(Summary!C:C,Summary!H:H,Table_Query_from_Mac10[[#This Row],[Juiceoc]])</f>
        <v>0</v>
      </c>
      <c r="P2311" s="47">
        <f>SUMIFS(Summary!D:D,Summary!H:H,Table_Query_from_Mac10[[#This Row],[Juiceoc]])</f>
        <v>0</v>
      </c>
      <c r="Q2311" s="47">
        <f>SUMIFS(Summary!E:E,Summary!H:H,Table_Query_from_Mac10[[#This Row],[Juiceoc]])</f>
        <v>0</v>
      </c>
      <c r="R2311" s="47">
        <f>Table_Query_from_Mac10[[#This Row],[Net Unit]]*(1+Table_Query_from_Mac10[[#This Row],[PriceIncreasebyType]])</f>
        <v>14.47</v>
      </c>
      <c r="S2311" s="47">
        <f>Table_Query_from_Mac10[[#This Row],[UnitPriceFuture]]*Table_Query_from_Mac10[[#This Row],[qtytoShipFuture]]</f>
        <v>173.64000000000001</v>
      </c>
      <c r="T2311" s="47">
        <f>ROUND(Table_Query_from_Mac10[[#This Row],[qty_to_ship]]*(1+Table_Query_from_Mac10[[#This Row],[VolumeIncreasebyType]]),0)</f>
        <v>12</v>
      </c>
      <c r="U2311" s="47">
        <f>Table_Query_from_Mac10[[#This Row],[qtytoShipFuture]]*Table_Query_from_Mac10[[#This Row],[Future-cost]]</f>
        <v>88.92</v>
      </c>
      <c r="V2311" s="47">
        <f>Table_Query_from_Mac10[[#This Row],[qtytoShipFuture]]-Table_Query_from_Mac10[[#This Row],[qty_to_ship]]</f>
        <v>0</v>
      </c>
      <c r="W2311" s="47">
        <f>Table_Query_from_Mac10[[#This Row],[UnitPriceFuture]]</f>
        <v>14.47</v>
      </c>
      <c r="X2311" s="47">
        <f>Table_Query_from_Mac10[[#This Row],[Unit Increase]]*Table_Query_from_Mac10[[#This Row],[UnitPriceFuture]]</f>
        <v>0</v>
      </c>
      <c r="Y2311" s="47">
        <f>Table_Query_from_Mac10[[#This Row],[Unit Increase]]*Table_Query_from_Mac10[[#This Row],[Future-cost]]</f>
        <v>0</v>
      </c>
      <c r="Z2311" s="47">
        <f>-(Table_Query_from_Mac10[[#This Row],[Incremental Sales]]+((Table_Query_from_Mac10[[#This Row],[Incremental Sales]]*-(SUM(Summary!$S$8:$S$9)))))*Summary!$S$18</f>
        <v>0</v>
      </c>
      <c r="AA2311" s="47">
        <f>IFERROR(Table_Query_from_Mac10[[#This Row],[Incremental Cost]]/Table_Query_from_Mac10[[#This Row],[Incremental Sales]],0)</f>
        <v>0</v>
      </c>
      <c r="AB2311" s="47">
        <f>IFERROR(Table_Query_from_Mac10[[#This Row],[TotalCostFuture]]/Table_Query_from_Mac10[[#This Row],[totalsalesFuture]],0)</f>
        <v>0.51209398756046987</v>
      </c>
      <c r="AN2311" s="31">
        <v>48</v>
      </c>
      <c r="AO2311">
        <f t="shared" si="72"/>
        <v>12</v>
      </c>
      <c r="AQ2311" s="31">
        <v>41.35</v>
      </c>
      <c r="AR2311">
        <f t="shared" si="73"/>
        <v>14.47</v>
      </c>
    </row>
    <row r="2312" spans="1:44" x14ac:dyDescent="0.25">
      <c r="A2312">
        <v>90238</v>
      </c>
      <c r="B2312">
        <v>2</v>
      </c>
      <c r="C2312" t="s">
        <v>55</v>
      </c>
      <c r="D2312" t="s">
        <v>81</v>
      </c>
      <c r="E2312">
        <v>12</v>
      </c>
      <c r="F2312">
        <v>8.23</v>
      </c>
      <c r="G2312">
        <v>15.78</v>
      </c>
      <c r="H2312" s="1">
        <v>44851</v>
      </c>
      <c r="I2312" s="20">
        <v>0</v>
      </c>
      <c r="J2312" s="47">
        <f>Table_Query_from_Mac10[[#This Row],[unit_price]]-(Table_Query_from_Mac10[[#This Row],[unit_price]]*(Table_Query_from_Mac10[[#This Row],[discount_pct]]/100))</f>
        <v>15.78</v>
      </c>
      <c r="K2312" s="47">
        <f>Table_Query_from_Mac10[[#This Row],[unit_cost]]</f>
        <v>8.23</v>
      </c>
      <c r="L2312" s="47">
        <f>Table_Query_from_Mac10[[#This Row],[Live-cost]]*(1+Table_Query_from_Mac10[[#This Row],[CogsIncreasebyTYPE]])</f>
        <v>8.23</v>
      </c>
      <c r="M2312" s="47">
        <f>Table_Query_from_Mac10[[#This Row],[Live-cost]]*Table_Query_from_Mac10[[#This Row],[qty_to_ship]]</f>
        <v>98.76</v>
      </c>
      <c r="N2312" s="47">
        <f>IF(Table_Query_from_Mac10[[#This Row],[item_no]]="KDA",-Table_Query_from_Mac10[[#This Row],[unit_price]],Table_Query_from_Mac10[[#This Row],[Net Unit]]*Table_Query_from_Mac10[[#This Row],[qty_to_ship]])</f>
        <v>189.35999999999999</v>
      </c>
      <c r="O2312" s="47">
        <f>SUMIFS(Summary!C:C,Summary!H:H,Table_Query_from_Mac10[[#This Row],[Juiceoc]])</f>
        <v>0</v>
      </c>
      <c r="P2312" s="47">
        <f>SUMIFS(Summary!D:D,Summary!H:H,Table_Query_from_Mac10[[#This Row],[Juiceoc]])</f>
        <v>0</v>
      </c>
      <c r="Q2312" s="47">
        <f>SUMIFS(Summary!E:E,Summary!H:H,Table_Query_from_Mac10[[#This Row],[Juiceoc]])</f>
        <v>0</v>
      </c>
      <c r="R2312" s="47">
        <f>Table_Query_from_Mac10[[#This Row],[Net Unit]]*(1+Table_Query_from_Mac10[[#This Row],[PriceIncreasebyType]])</f>
        <v>15.78</v>
      </c>
      <c r="S2312" s="47">
        <f>Table_Query_from_Mac10[[#This Row],[UnitPriceFuture]]*Table_Query_from_Mac10[[#This Row],[qtytoShipFuture]]</f>
        <v>189.35999999999999</v>
      </c>
      <c r="T2312" s="47">
        <f>ROUND(Table_Query_from_Mac10[[#This Row],[qty_to_ship]]*(1+Table_Query_from_Mac10[[#This Row],[VolumeIncreasebyType]]),0)</f>
        <v>12</v>
      </c>
      <c r="U2312" s="47">
        <f>Table_Query_from_Mac10[[#This Row],[qtytoShipFuture]]*Table_Query_from_Mac10[[#This Row],[Future-cost]]</f>
        <v>98.76</v>
      </c>
      <c r="V2312" s="47">
        <f>Table_Query_from_Mac10[[#This Row],[qtytoShipFuture]]-Table_Query_from_Mac10[[#This Row],[qty_to_ship]]</f>
        <v>0</v>
      </c>
      <c r="W2312" s="47">
        <f>Table_Query_from_Mac10[[#This Row],[UnitPriceFuture]]</f>
        <v>15.78</v>
      </c>
      <c r="X2312" s="47">
        <f>Table_Query_from_Mac10[[#This Row],[Unit Increase]]*Table_Query_from_Mac10[[#This Row],[UnitPriceFuture]]</f>
        <v>0</v>
      </c>
      <c r="Y2312" s="47">
        <f>Table_Query_from_Mac10[[#This Row],[Unit Increase]]*Table_Query_from_Mac10[[#This Row],[Future-cost]]</f>
        <v>0</v>
      </c>
      <c r="Z2312" s="47">
        <f>-(Table_Query_from_Mac10[[#This Row],[Incremental Sales]]+((Table_Query_from_Mac10[[#This Row],[Incremental Sales]]*-(SUM(Summary!$S$8:$S$9)))))*Summary!$S$18</f>
        <v>0</v>
      </c>
      <c r="AA2312" s="47">
        <f>IFERROR(Table_Query_from_Mac10[[#This Row],[Incremental Cost]]/Table_Query_from_Mac10[[#This Row],[Incremental Sales]],0)</f>
        <v>0</v>
      </c>
      <c r="AB2312" s="47">
        <f>IFERROR(Table_Query_from_Mac10[[#This Row],[TotalCostFuture]]/Table_Query_from_Mac10[[#This Row],[totalsalesFuture]],0)</f>
        <v>0.52154626108998736</v>
      </c>
      <c r="AN2312" s="30">
        <v>48</v>
      </c>
      <c r="AO2312">
        <f t="shared" si="72"/>
        <v>12</v>
      </c>
      <c r="AQ2312" s="30">
        <v>45.09</v>
      </c>
      <c r="AR2312">
        <f t="shared" si="73"/>
        <v>15.78</v>
      </c>
    </row>
    <row r="2313" spans="1:44" x14ac:dyDescent="0.25">
      <c r="A2313">
        <v>90238</v>
      </c>
      <c r="B2313">
        <v>3</v>
      </c>
      <c r="C2313" t="s">
        <v>55</v>
      </c>
      <c r="D2313" t="s">
        <v>81</v>
      </c>
      <c r="E2313">
        <v>9</v>
      </c>
      <c r="F2313">
        <v>9.6199999999999992</v>
      </c>
      <c r="G2313">
        <v>17.72</v>
      </c>
      <c r="H2313" s="1">
        <v>44851</v>
      </c>
      <c r="I2313" s="20">
        <v>0</v>
      </c>
      <c r="J2313" s="47">
        <f>Table_Query_from_Mac10[[#This Row],[unit_price]]-(Table_Query_from_Mac10[[#This Row],[unit_price]]*(Table_Query_from_Mac10[[#This Row],[discount_pct]]/100))</f>
        <v>17.72</v>
      </c>
      <c r="K2313" s="47">
        <f>Table_Query_from_Mac10[[#This Row],[unit_cost]]</f>
        <v>9.6199999999999992</v>
      </c>
      <c r="L2313" s="47">
        <f>Table_Query_from_Mac10[[#This Row],[Live-cost]]*(1+Table_Query_from_Mac10[[#This Row],[CogsIncreasebyTYPE]])</f>
        <v>9.6199999999999992</v>
      </c>
      <c r="M2313" s="47">
        <f>Table_Query_from_Mac10[[#This Row],[Live-cost]]*Table_Query_from_Mac10[[#This Row],[qty_to_ship]]</f>
        <v>86.58</v>
      </c>
      <c r="N2313" s="47">
        <f>IF(Table_Query_from_Mac10[[#This Row],[item_no]]="KDA",-Table_Query_from_Mac10[[#This Row],[unit_price]],Table_Query_from_Mac10[[#This Row],[Net Unit]]*Table_Query_from_Mac10[[#This Row],[qty_to_ship]])</f>
        <v>159.47999999999999</v>
      </c>
      <c r="O2313" s="47">
        <f>SUMIFS(Summary!C:C,Summary!H:H,Table_Query_from_Mac10[[#This Row],[Juiceoc]])</f>
        <v>0</v>
      </c>
      <c r="P2313" s="47">
        <f>SUMIFS(Summary!D:D,Summary!H:H,Table_Query_from_Mac10[[#This Row],[Juiceoc]])</f>
        <v>0</v>
      </c>
      <c r="Q2313" s="47">
        <f>SUMIFS(Summary!E:E,Summary!H:H,Table_Query_from_Mac10[[#This Row],[Juiceoc]])</f>
        <v>0</v>
      </c>
      <c r="R2313" s="47">
        <f>Table_Query_from_Mac10[[#This Row],[Net Unit]]*(1+Table_Query_from_Mac10[[#This Row],[PriceIncreasebyType]])</f>
        <v>17.72</v>
      </c>
      <c r="S2313" s="47">
        <f>Table_Query_from_Mac10[[#This Row],[UnitPriceFuture]]*Table_Query_from_Mac10[[#This Row],[qtytoShipFuture]]</f>
        <v>159.47999999999999</v>
      </c>
      <c r="T2313" s="47">
        <f>ROUND(Table_Query_from_Mac10[[#This Row],[qty_to_ship]]*(1+Table_Query_from_Mac10[[#This Row],[VolumeIncreasebyType]]),0)</f>
        <v>9</v>
      </c>
      <c r="U2313" s="47">
        <f>Table_Query_from_Mac10[[#This Row],[qtytoShipFuture]]*Table_Query_from_Mac10[[#This Row],[Future-cost]]</f>
        <v>86.58</v>
      </c>
      <c r="V2313" s="47">
        <f>Table_Query_from_Mac10[[#This Row],[qtytoShipFuture]]-Table_Query_from_Mac10[[#This Row],[qty_to_ship]]</f>
        <v>0</v>
      </c>
      <c r="W2313" s="47">
        <f>Table_Query_from_Mac10[[#This Row],[UnitPriceFuture]]</f>
        <v>17.72</v>
      </c>
      <c r="X2313" s="47">
        <f>Table_Query_from_Mac10[[#This Row],[Unit Increase]]*Table_Query_from_Mac10[[#This Row],[UnitPriceFuture]]</f>
        <v>0</v>
      </c>
      <c r="Y2313" s="47">
        <f>Table_Query_from_Mac10[[#This Row],[Unit Increase]]*Table_Query_from_Mac10[[#This Row],[Future-cost]]</f>
        <v>0</v>
      </c>
      <c r="Z2313" s="47">
        <f>-(Table_Query_from_Mac10[[#This Row],[Incremental Sales]]+((Table_Query_from_Mac10[[#This Row],[Incremental Sales]]*-(SUM(Summary!$S$8:$S$9)))))*Summary!$S$18</f>
        <v>0</v>
      </c>
      <c r="AA2313" s="47">
        <f>IFERROR(Table_Query_from_Mac10[[#This Row],[Incremental Cost]]/Table_Query_from_Mac10[[#This Row],[Incremental Sales]],0)</f>
        <v>0</v>
      </c>
      <c r="AB2313" s="47">
        <f>IFERROR(Table_Query_from_Mac10[[#This Row],[TotalCostFuture]]/Table_Query_from_Mac10[[#This Row],[totalsalesFuture]],0)</f>
        <v>0.54288939051918739</v>
      </c>
      <c r="AN2313" s="31">
        <v>36</v>
      </c>
      <c r="AO2313">
        <f t="shared" si="72"/>
        <v>9</v>
      </c>
      <c r="AQ2313" s="31">
        <v>50.63</v>
      </c>
      <c r="AR2313">
        <f t="shared" si="73"/>
        <v>17.72</v>
      </c>
    </row>
    <row r="2314" spans="1:44" x14ac:dyDescent="0.25">
      <c r="A2314">
        <v>90238</v>
      </c>
      <c r="B2314">
        <v>4</v>
      </c>
      <c r="C2314" t="s">
        <v>55</v>
      </c>
      <c r="D2314" t="s">
        <v>81</v>
      </c>
      <c r="E2314">
        <v>4</v>
      </c>
      <c r="F2314">
        <v>12.69</v>
      </c>
      <c r="G2314">
        <v>27.31</v>
      </c>
      <c r="H2314" s="1">
        <v>44851</v>
      </c>
      <c r="I2314" s="20">
        <v>0</v>
      </c>
      <c r="J2314" s="47">
        <f>Table_Query_from_Mac10[[#This Row],[unit_price]]-(Table_Query_from_Mac10[[#This Row],[unit_price]]*(Table_Query_from_Mac10[[#This Row],[discount_pct]]/100))</f>
        <v>27.31</v>
      </c>
      <c r="K2314" s="47">
        <f>Table_Query_from_Mac10[[#This Row],[unit_cost]]</f>
        <v>12.69</v>
      </c>
      <c r="L2314" s="47">
        <f>Table_Query_from_Mac10[[#This Row],[Live-cost]]*(1+Table_Query_from_Mac10[[#This Row],[CogsIncreasebyTYPE]])</f>
        <v>12.69</v>
      </c>
      <c r="M2314" s="47">
        <f>Table_Query_from_Mac10[[#This Row],[Live-cost]]*Table_Query_from_Mac10[[#This Row],[qty_to_ship]]</f>
        <v>50.76</v>
      </c>
      <c r="N2314" s="47">
        <f>IF(Table_Query_from_Mac10[[#This Row],[item_no]]="KDA",-Table_Query_from_Mac10[[#This Row],[unit_price]],Table_Query_from_Mac10[[#This Row],[Net Unit]]*Table_Query_from_Mac10[[#This Row],[qty_to_ship]])</f>
        <v>109.24</v>
      </c>
      <c r="O2314" s="47">
        <f>SUMIFS(Summary!C:C,Summary!H:H,Table_Query_from_Mac10[[#This Row],[Juiceoc]])</f>
        <v>0</v>
      </c>
      <c r="P2314" s="47">
        <f>SUMIFS(Summary!D:D,Summary!H:H,Table_Query_from_Mac10[[#This Row],[Juiceoc]])</f>
        <v>0</v>
      </c>
      <c r="Q2314" s="47">
        <f>SUMIFS(Summary!E:E,Summary!H:H,Table_Query_from_Mac10[[#This Row],[Juiceoc]])</f>
        <v>0</v>
      </c>
      <c r="R2314" s="47">
        <f>Table_Query_from_Mac10[[#This Row],[Net Unit]]*(1+Table_Query_from_Mac10[[#This Row],[PriceIncreasebyType]])</f>
        <v>27.31</v>
      </c>
      <c r="S2314" s="47">
        <f>Table_Query_from_Mac10[[#This Row],[UnitPriceFuture]]*Table_Query_from_Mac10[[#This Row],[qtytoShipFuture]]</f>
        <v>109.24</v>
      </c>
      <c r="T2314" s="47">
        <f>ROUND(Table_Query_from_Mac10[[#This Row],[qty_to_ship]]*(1+Table_Query_from_Mac10[[#This Row],[VolumeIncreasebyType]]),0)</f>
        <v>4</v>
      </c>
      <c r="U2314" s="47">
        <f>Table_Query_from_Mac10[[#This Row],[qtytoShipFuture]]*Table_Query_from_Mac10[[#This Row],[Future-cost]]</f>
        <v>50.76</v>
      </c>
      <c r="V2314" s="47">
        <f>Table_Query_from_Mac10[[#This Row],[qtytoShipFuture]]-Table_Query_from_Mac10[[#This Row],[qty_to_ship]]</f>
        <v>0</v>
      </c>
      <c r="W2314" s="47">
        <f>Table_Query_from_Mac10[[#This Row],[UnitPriceFuture]]</f>
        <v>27.31</v>
      </c>
      <c r="X2314" s="47">
        <f>Table_Query_from_Mac10[[#This Row],[Unit Increase]]*Table_Query_from_Mac10[[#This Row],[UnitPriceFuture]]</f>
        <v>0</v>
      </c>
      <c r="Y2314" s="47">
        <f>Table_Query_from_Mac10[[#This Row],[Unit Increase]]*Table_Query_from_Mac10[[#This Row],[Future-cost]]</f>
        <v>0</v>
      </c>
      <c r="Z2314" s="47">
        <f>-(Table_Query_from_Mac10[[#This Row],[Incremental Sales]]+((Table_Query_from_Mac10[[#This Row],[Incremental Sales]]*-(SUM(Summary!$S$8:$S$9)))))*Summary!$S$18</f>
        <v>0</v>
      </c>
      <c r="AA2314" s="47">
        <f>IFERROR(Table_Query_from_Mac10[[#This Row],[Incremental Cost]]/Table_Query_from_Mac10[[#This Row],[Incremental Sales]],0)</f>
        <v>0</v>
      </c>
      <c r="AB2314" s="47">
        <f>IFERROR(Table_Query_from_Mac10[[#This Row],[TotalCostFuture]]/Table_Query_from_Mac10[[#This Row],[totalsalesFuture]],0)</f>
        <v>0.46466495789088247</v>
      </c>
      <c r="AN2314" s="30">
        <v>16</v>
      </c>
      <c r="AO2314">
        <f t="shared" si="72"/>
        <v>4</v>
      </c>
      <c r="AQ2314" s="30">
        <v>78.040000000000006</v>
      </c>
      <c r="AR2314">
        <f t="shared" si="73"/>
        <v>27.31</v>
      </c>
    </row>
    <row r="2315" spans="1:44" x14ac:dyDescent="0.25">
      <c r="A2315">
        <v>90238</v>
      </c>
      <c r="B2315">
        <v>5</v>
      </c>
      <c r="C2315" t="s">
        <v>56</v>
      </c>
      <c r="D2315" t="s">
        <v>81</v>
      </c>
      <c r="E2315">
        <v>9</v>
      </c>
      <c r="F2315">
        <v>9.77</v>
      </c>
      <c r="G2315">
        <v>18.25</v>
      </c>
      <c r="H2315" s="1">
        <v>44851</v>
      </c>
      <c r="I2315" s="20">
        <v>0</v>
      </c>
      <c r="J2315" s="47">
        <f>Table_Query_from_Mac10[[#This Row],[unit_price]]-(Table_Query_from_Mac10[[#This Row],[unit_price]]*(Table_Query_from_Mac10[[#This Row],[discount_pct]]/100))</f>
        <v>18.25</v>
      </c>
      <c r="K2315" s="47">
        <f>Table_Query_from_Mac10[[#This Row],[unit_cost]]</f>
        <v>9.77</v>
      </c>
      <c r="L2315" s="47">
        <f>Table_Query_from_Mac10[[#This Row],[Live-cost]]*(1+Table_Query_from_Mac10[[#This Row],[CogsIncreasebyTYPE]])</f>
        <v>9.77</v>
      </c>
      <c r="M2315" s="47">
        <f>Table_Query_from_Mac10[[#This Row],[Live-cost]]*Table_Query_from_Mac10[[#This Row],[qty_to_ship]]</f>
        <v>87.929999999999993</v>
      </c>
      <c r="N2315" s="47">
        <f>IF(Table_Query_from_Mac10[[#This Row],[item_no]]="KDA",-Table_Query_from_Mac10[[#This Row],[unit_price]],Table_Query_from_Mac10[[#This Row],[Net Unit]]*Table_Query_from_Mac10[[#This Row],[qty_to_ship]])</f>
        <v>164.25</v>
      </c>
      <c r="O2315" s="47">
        <f>SUMIFS(Summary!C:C,Summary!H:H,Table_Query_from_Mac10[[#This Row],[Juiceoc]])</f>
        <v>0</v>
      </c>
      <c r="P2315" s="47">
        <f>SUMIFS(Summary!D:D,Summary!H:H,Table_Query_from_Mac10[[#This Row],[Juiceoc]])</f>
        <v>0</v>
      </c>
      <c r="Q2315" s="47">
        <f>SUMIFS(Summary!E:E,Summary!H:H,Table_Query_from_Mac10[[#This Row],[Juiceoc]])</f>
        <v>0</v>
      </c>
      <c r="R2315" s="47">
        <f>Table_Query_from_Mac10[[#This Row],[Net Unit]]*(1+Table_Query_from_Mac10[[#This Row],[PriceIncreasebyType]])</f>
        <v>18.25</v>
      </c>
      <c r="S2315" s="47">
        <f>Table_Query_from_Mac10[[#This Row],[UnitPriceFuture]]*Table_Query_from_Mac10[[#This Row],[qtytoShipFuture]]</f>
        <v>164.25</v>
      </c>
      <c r="T2315" s="47">
        <f>ROUND(Table_Query_from_Mac10[[#This Row],[qty_to_ship]]*(1+Table_Query_from_Mac10[[#This Row],[VolumeIncreasebyType]]),0)</f>
        <v>9</v>
      </c>
      <c r="U2315" s="47">
        <f>Table_Query_from_Mac10[[#This Row],[qtytoShipFuture]]*Table_Query_from_Mac10[[#This Row],[Future-cost]]</f>
        <v>87.929999999999993</v>
      </c>
      <c r="V2315" s="47">
        <f>Table_Query_from_Mac10[[#This Row],[qtytoShipFuture]]-Table_Query_from_Mac10[[#This Row],[qty_to_ship]]</f>
        <v>0</v>
      </c>
      <c r="W2315" s="47">
        <f>Table_Query_from_Mac10[[#This Row],[UnitPriceFuture]]</f>
        <v>18.25</v>
      </c>
      <c r="X2315" s="47">
        <f>Table_Query_from_Mac10[[#This Row],[Unit Increase]]*Table_Query_from_Mac10[[#This Row],[UnitPriceFuture]]</f>
        <v>0</v>
      </c>
      <c r="Y2315" s="47">
        <f>Table_Query_from_Mac10[[#This Row],[Unit Increase]]*Table_Query_from_Mac10[[#This Row],[Future-cost]]</f>
        <v>0</v>
      </c>
      <c r="Z2315" s="47">
        <f>-(Table_Query_from_Mac10[[#This Row],[Incremental Sales]]+((Table_Query_from_Mac10[[#This Row],[Incremental Sales]]*-(SUM(Summary!$S$8:$S$9)))))*Summary!$S$18</f>
        <v>0</v>
      </c>
      <c r="AA2315" s="47">
        <f>IFERROR(Table_Query_from_Mac10[[#This Row],[Incremental Cost]]/Table_Query_from_Mac10[[#This Row],[Incremental Sales]],0)</f>
        <v>0</v>
      </c>
      <c r="AB2315" s="47">
        <f>IFERROR(Table_Query_from_Mac10[[#This Row],[TotalCostFuture]]/Table_Query_from_Mac10[[#This Row],[totalsalesFuture]],0)</f>
        <v>0.53534246575342459</v>
      </c>
      <c r="AN2315" s="31">
        <v>36</v>
      </c>
      <c r="AO2315">
        <f t="shared" si="72"/>
        <v>9</v>
      </c>
      <c r="AQ2315" s="31">
        <v>52.13</v>
      </c>
      <c r="AR2315">
        <f t="shared" si="73"/>
        <v>18.25</v>
      </c>
    </row>
    <row r="2316" spans="1:44" x14ac:dyDescent="0.25">
      <c r="A2316">
        <v>90238</v>
      </c>
      <c r="B2316">
        <v>6</v>
      </c>
      <c r="C2316" t="s">
        <v>56</v>
      </c>
      <c r="D2316" t="s">
        <v>81</v>
      </c>
      <c r="E2316">
        <v>6</v>
      </c>
      <c r="F2316">
        <v>11.47</v>
      </c>
      <c r="G2316">
        <v>20.85</v>
      </c>
      <c r="H2316" s="1">
        <v>44851</v>
      </c>
      <c r="I2316" s="20">
        <v>0</v>
      </c>
      <c r="J2316" s="47">
        <f>Table_Query_from_Mac10[[#This Row],[unit_price]]-(Table_Query_from_Mac10[[#This Row],[unit_price]]*(Table_Query_from_Mac10[[#This Row],[discount_pct]]/100))</f>
        <v>20.85</v>
      </c>
      <c r="K2316" s="47">
        <f>Table_Query_from_Mac10[[#This Row],[unit_cost]]</f>
        <v>11.47</v>
      </c>
      <c r="L2316" s="47">
        <f>Table_Query_from_Mac10[[#This Row],[Live-cost]]*(1+Table_Query_from_Mac10[[#This Row],[CogsIncreasebyTYPE]])</f>
        <v>11.47</v>
      </c>
      <c r="M2316" s="47">
        <f>Table_Query_from_Mac10[[#This Row],[Live-cost]]*Table_Query_from_Mac10[[#This Row],[qty_to_ship]]</f>
        <v>68.820000000000007</v>
      </c>
      <c r="N2316" s="47">
        <f>IF(Table_Query_from_Mac10[[#This Row],[item_no]]="KDA",-Table_Query_from_Mac10[[#This Row],[unit_price]],Table_Query_from_Mac10[[#This Row],[Net Unit]]*Table_Query_from_Mac10[[#This Row],[qty_to_ship]])</f>
        <v>125.10000000000001</v>
      </c>
      <c r="O2316" s="47">
        <f>SUMIFS(Summary!C:C,Summary!H:H,Table_Query_from_Mac10[[#This Row],[Juiceoc]])</f>
        <v>0</v>
      </c>
      <c r="P2316" s="47">
        <f>SUMIFS(Summary!D:D,Summary!H:H,Table_Query_from_Mac10[[#This Row],[Juiceoc]])</f>
        <v>0</v>
      </c>
      <c r="Q2316" s="47">
        <f>SUMIFS(Summary!E:E,Summary!H:H,Table_Query_from_Mac10[[#This Row],[Juiceoc]])</f>
        <v>0</v>
      </c>
      <c r="R2316" s="47">
        <f>Table_Query_from_Mac10[[#This Row],[Net Unit]]*(1+Table_Query_from_Mac10[[#This Row],[PriceIncreasebyType]])</f>
        <v>20.85</v>
      </c>
      <c r="S2316" s="47">
        <f>Table_Query_from_Mac10[[#This Row],[UnitPriceFuture]]*Table_Query_from_Mac10[[#This Row],[qtytoShipFuture]]</f>
        <v>125.10000000000001</v>
      </c>
      <c r="T2316" s="47">
        <f>ROUND(Table_Query_from_Mac10[[#This Row],[qty_to_ship]]*(1+Table_Query_from_Mac10[[#This Row],[VolumeIncreasebyType]]),0)</f>
        <v>6</v>
      </c>
      <c r="U2316" s="47">
        <f>Table_Query_from_Mac10[[#This Row],[qtytoShipFuture]]*Table_Query_from_Mac10[[#This Row],[Future-cost]]</f>
        <v>68.820000000000007</v>
      </c>
      <c r="V2316" s="47">
        <f>Table_Query_from_Mac10[[#This Row],[qtytoShipFuture]]-Table_Query_from_Mac10[[#This Row],[qty_to_ship]]</f>
        <v>0</v>
      </c>
      <c r="W2316" s="47">
        <f>Table_Query_from_Mac10[[#This Row],[UnitPriceFuture]]</f>
        <v>20.85</v>
      </c>
      <c r="X2316" s="47">
        <f>Table_Query_from_Mac10[[#This Row],[Unit Increase]]*Table_Query_from_Mac10[[#This Row],[UnitPriceFuture]]</f>
        <v>0</v>
      </c>
      <c r="Y2316" s="47">
        <f>Table_Query_from_Mac10[[#This Row],[Unit Increase]]*Table_Query_from_Mac10[[#This Row],[Future-cost]]</f>
        <v>0</v>
      </c>
      <c r="Z2316" s="47">
        <f>-(Table_Query_from_Mac10[[#This Row],[Incremental Sales]]+((Table_Query_from_Mac10[[#This Row],[Incremental Sales]]*-(SUM(Summary!$S$8:$S$9)))))*Summary!$S$18</f>
        <v>0</v>
      </c>
      <c r="AA2316" s="47">
        <f>IFERROR(Table_Query_from_Mac10[[#This Row],[Incremental Cost]]/Table_Query_from_Mac10[[#This Row],[Incremental Sales]],0)</f>
        <v>0</v>
      </c>
      <c r="AB2316" s="47">
        <f>IFERROR(Table_Query_from_Mac10[[#This Row],[TotalCostFuture]]/Table_Query_from_Mac10[[#This Row],[totalsalesFuture]],0)</f>
        <v>0.55011990407673861</v>
      </c>
      <c r="AN2316" s="30">
        <v>24</v>
      </c>
      <c r="AO2316">
        <f t="shared" si="72"/>
        <v>6</v>
      </c>
      <c r="AQ2316" s="30">
        <v>59.58</v>
      </c>
      <c r="AR2316">
        <f t="shared" si="73"/>
        <v>20.85</v>
      </c>
    </row>
    <row r="2317" spans="1:44" x14ac:dyDescent="0.25">
      <c r="A2317">
        <v>90238</v>
      </c>
      <c r="B2317">
        <v>7</v>
      </c>
      <c r="C2317" t="s">
        <v>56</v>
      </c>
      <c r="D2317" t="s">
        <v>81</v>
      </c>
      <c r="E2317">
        <v>6</v>
      </c>
      <c r="F2317">
        <v>12.71</v>
      </c>
      <c r="G2317">
        <v>23.7</v>
      </c>
      <c r="H2317" s="1">
        <v>44851</v>
      </c>
      <c r="I2317" s="20">
        <v>0</v>
      </c>
      <c r="J2317" s="47">
        <f>Table_Query_from_Mac10[[#This Row],[unit_price]]-(Table_Query_from_Mac10[[#This Row],[unit_price]]*(Table_Query_from_Mac10[[#This Row],[discount_pct]]/100))</f>
        <v>23.7</v>
      </c>
      <c r="K2317" s="47">
        <f>Table_Query_from_Mac10[[#This Row],[unit_cost]]</f>
        <v>12.71</v>
      </c>
      <c r="L2317" s="47">
        <f>Table_Query_from_Mac10[[#This Row],[Live-cost]]*(1+Table_Query_from_Mac10[[#This Row],[CogsIncreasebyTYPE]])</f>
        <v>12.71</v>
      </c>
      <c r="M2317" s="47">
        <f>Table_Query_from_Mac10[[#This Row],[Live-cost]]*Table_Query_from_Mac10[[#This Row],[qty_to_ship]]</f>
        <v>76.260000000000005</v>
      </c>
      <c r="N2317" s="47">
        <f>IF(Table_Query_from_Mac10[[#This Row],[item_no]]="KDA",-Table_Query_from_Mac10[[#This Row],[unit_price]],Table_Query_from_Mac10[[#This Row],[Net Unit]]*Table_Query_from_Mac10[[#This Row],[qty_to_ship]])</f>
        <v>142.19999999999999</v>
      </c>
      <c r="O2317" s="47">
        <f>SUMIFS(Summary!C:C,Summary!H:H,Table_Query_from_Mac10[[#This Row],[Juiceoc]])</f>
        <v>0</v>
      </c>
      <c r="P2317" s="47">
        <f>SUMIFS(Summary!D:D,Summary!H:H,Table_Query_from_Mac10[[#This Row],[Juiceoc]])</f>
        <v>0</v>
      </c>
      <c r="Q2317" s="47">
        <f>SUMIFS(Summary!E:E,Summary!H:H,Table_Query_from_Mac10[[#This Row],[Juiceoc]])</f>
        <v>0</v>
      </c>
      <c r="R2317" s="47">
        <f>Table_Query_from_Mac10[[#This Row],[Net Unit]]*(1+Table_Query_from_Mac10[[#This Row],[PriceIncreasebyType]])</f>
        <v>23.7</v>
      </c>
      <c r="S2317" s="47">
        <f>Table_Query_from_Mac10[[#This Row],[UnitPriceFuture]]*Table_Query_from_Mac10[[#This Row],[qtytoShipFuture]]</f>
        <v>142.19999999999999</v>
      </c>
      <c r="T2317" s="47">
        <f>ROUND(Table_Query_from_Mac10[[#This Row],[qty_to_ship]]*(1+Table_Query_from_Mac10[[#This Row],[VolumeIncreasebyType]]),0)</f>
        <v>6</v>
      </c>
      <c r="U2317" s="47">
        <f>Table_Query_from_Mac10[[#This Row],[qtytoShipFuture]]*Table_Query_from_Mac10[[#This Row],[Future-cost]]</f>
        <v>76.260000000000005</v>
      </c>
      <c r="V2317" s="47">
        <f>Table_Query_from_Mac10[[#This Row],[qtytoShipFuture]]-Table_Query_from_Mac10[[#This Row],[qty_to_ship]]</f>
        <v>0</v>
      </c>
      <c r="W2317" s="47">
        <f>Table_Query_from_Mac10[[#This Row],[UnitPriceFuture]]</f>
        <v>23.7</v>
      </c>
      <c r="X2317" s="47">
        <f>Table_Query_from_Mac10[[#This Row],[Unit Increase]]*Table_Query_from_Mac10[[#This Row],[UnitPriceFuture]]</f>
        <v>0</v>
      </c>
      <c r="Y2317" s="47">
        <f>Table_Query_from_Mac10[[#This Row],[Unit Increase]]*Table_Query_from_Mac10[[#This Row],[Future-cost]]</f>
        <v>0</v>
      </c>
      <c r="Z2317" s="47">
        <f>-(Table_Query_from_Mac10[[#This Row],[Incremental Sales]]+((Table_Query_from_Mac10[[#This Row],[Incremental Sales]]*-(SUM(Summary!$S$8:$S$9)))))*Summary!$S$18</f>
        <v>0</v>
      </c>
      <c r="AA2317" s="47">
        <f>IFERROR(Table_Query_from_Mac10[[#This Row],[Incremental Cost]]/Table_Query_from_Mac10[[#This Row],[Incremental Sales]],0)</f>
        <v>0</v>
      </c>
      <c r="AB2317" s="47">
        <f>IFERROR(Table_Query_from_Mac10[[#This Row],[TotalCostFuture]]/Table_Query_from_Mac10[[#This Row],[totalsalesFuture]],0)</f>
        <v>0.53628691983122367</v>
      </c>
      <c r="AN2317" s="31">
        <v>21</v>
      </c>
      <c r="AO2317">
        <f t="shared" si="72"/>
        <v>6</v>
      </c>
      <c r="AQ2317" s="31">
        <v>67.709999999999994</v>
      </c>
      <c r="AR2317">
        <f t="shared" si="73"/>
        <v>23.7</v>
      </c>
    </row>
    <row r="2318" spans="1:44" x14ac:dyDescent="0.25">
      <c r="A2318">
        <v>90239</v>
      </c>
      <c r="B2318">
        <v>4</v>
      </c>
      <c r="C2318" t="s">
        <v>55</v>
      </c>
      <c r="D2318" t="s">
        <v>81</v>
      </c>
      <c r="E2318">
        <v>3</v>
      </c>
      <c r="F2318">
        <v>11.84</v>
      </c>
      <c r="G2318">
        <v>31.43</v>
      </c>
      <c r="H2318" s="1">
        <v>44858</v>
      </c>
      <c r="I2318" s="20">
        <v>7</v>
      </c>
      <c r="J2318" s="47">
        <f>Table_Query_from_Mac10[[#This Row],[unit_price]]-(Table_Query_from_Mac10[[#This Row],[unit_price]]*(Table_Query_from_Mac10[[#This Row],[discount_pct]]/100))</f>
        <v>29.229900000000001</v>
      </c>
      <c r="K2318" s="47">
        <f>Table_Query_from_Mac10[[#This Row],[unit_cost]]</f>
        <v>11.84</v>
      </c>
      <c r="L2318" s="47">
        <f>Table_Query_from_Mac10[[#This Row],[Live-cost]]*(1+Table_Query_from_Mac10[[#This Row],[CogsIncreasebyTYPE]])</f>
        <v>11.84</v>
      </c>
      <c r="M2318" s="47">
        <f>Table_Query_from_Mac10[[#This Row],[Live-cost]]*Table_Query_from_Mac10[[#This Row],[qty_to_ship]]</f>
        <v>35.519999999999996</v>
      </c>
      <c r="N2318" s="47">
        <f>IF(Table_Query_from_Mac10[[#This Row],[item_no]]="KDA",-Table_Query_from_Mac10[[#This Row],[unit_price]],Table_Query_from_Mac10[[#This Row],[Net Unit]]*Table_Query_from_Mac10[[#This Row],[qty_to_ship]])</f>
        <v>87.689700000000002</v>
      </c>
      <c r="O2318" s="47">
        <f>SUMIFS(Summary!C:C,Summary!H:H,Table_Query_from_Mac10[[#This Row],[Juiceoc]])</f>
        <v>0</v>
      </c>
      <c r="P2318" s="47">
        <f>SUMIFS(Summary!D:D,Summary!H:H,Table_Query_from_Mac10[[#This Row],[Juiceoc]])</f>
        <v>0</v>
      </c>
      <c r="Q2318" s="47">
        <f>SUMIFS(Summary!E:E,Summary!H:H,Table_Query_from_Mac10[[#This Row],[Juiceoc]])</f>
        <v>0</v>
      </c>
      <c r="R2318" s="47">
        <f>Table_Query_from_Mac10[[#This Row],[Net Unit]]*(1+Table_Query_from_Mac10[[#This Row],[PriceIncreasebyType]])</f>
        <v>29.229900000000001</v>
      </c>
      <c r="S2318" s="47">
        <f>Table_Query_from_Mac10[[#This Row],[UnitPriceFuture]]*Table_Query_from_Mac10[[#This Row],[qtytoShipFuture]]</f>
        <v>87.689700000000002</v>
      </c>
      <c r="T2318" s="47">
        <f>ROUND(Table_Query_from_Mac10[[#This Row],[qty_to_ship]]*(1+Table_Query_from_Mac10[[#This Row],[VolumeIncreasebyType]]),0)</f>
        <v>3</v>
      </c>
      <c r="U2318" s="47">
        <f>Table_Query_from_Mac10[[#This Row],[qtytoShipFuture]]*Table_Query_from_Mac10[[#This Row],[Future-cost]]</f>
        <v>35.519999999999996</v>
      </c>
      <c r="V2318" s="47">
        <f>Table_Query_from_Mac10[[#This Row],[qtytoShipFuture]]-Table_Query_from_Mac10[[#This Row],[qty_to_ship]]</f>
        <v>0</v>
      </c>
      <c r="W2318" s="47">
        <f>Table_Query_from_Mac10[[#This Row],[UnitPriceFuture]]</f>
        <v>29.229900000000001</v>
      </c>
      <c r="X2318" s="47">
        <f>Table_Query_from_Mac10[[#This Row],[Unit Increase]]*Table_Query_from_Mac10[[#This Row],[UnitPriceFuture]]</f>
        <v>0</v>
      </c>
      <c r="Y2318" s="47">
        <f>Table_Query_from_Mac10[[#This Row],[Unit Increase]]*Table_Query_from_Mac10[[#This Row],[Future-cost]]</f>
        <v>0</v>
      </c>
      <c r="Z2318" s="47">
        <f>-(Table_Query_from_Mac10[[#This Row],[Incremental Sales]]+((Table_Query_from_Mac10[[#This Row],[Incremental Sales]]*-(SUM(Summary!$S$8:$S$9)))))*Summary!$S$18</f>
        <v>0</v>
      </c>
      <c r="AA2318" s="47">
        <f>IFERROR(Table_Query_from_Mac10[[#This Row],[Incremental Cost]]/Table_Query_from_Mac10[[#This Row],[Incremental Sales]],0)</f>
        <v>0</v>
      </c>
      <c r="AB2318" s="47">
        <f>IFERROR(Table_Query_from_Mac10[[#This Row],[TotalCostFuture]]/Table_Query_from_Mac10[[#This Row],[totalsalesFuture]],0)</f>
        <v>0.4050646769232874</v>
      </c>
      <c r="AN2318" s="30">
        <v>12</v>
      </c>
      <c r="AO2318">
        <f t="shared" si="72"/>
        <v>3</v>
      </c>
      <c r="AQ2318" s="30">
        <v>89.8</v>
      </c>
      <c r="AR2318">
        <f t="shared" si="73"/>
        <v>31.43</v>
      </c>
    </row>
    <row r="2319" spans="1:44" x14ac:dyDescent="0.25">
      <c r="A2319">
        <v>90239</v>
      </c>
      <c r="B2319">
        <v>5</v>
      </c>
      <c r="C2319" t="s">
        <v>55</v>
      </c>
      <c r="D2319" t="s">
        <v>81</v>
      </c>
      <c r="E2319">
        <v>3</v>
      </c>
      <c r="F2319">
        <v>4.68</v>
      </c>
      <c r="G2319">
        <v>13.3</v>
      </c>
      <c r="H2319" s="1">
        <v>44858</v>
      </c>
      <c r="I2319" s="20">
        <v>0</v>
      </c>
      <c r="J2319" s="47">
        <f>Table_Query_from_Mac10[[#This Row],[unit_price]]-(Table_Query_from_Mac10[[#This Row],[unit_price]]*(Table_Query_from_Mac10[[#This Row],[discount_pct]]/100))</f>
        <v>13.3</v>
      </c>
      <c r="K2319" s="47">
        <f>Table_Query_from_Mac10[[#This Row],[unit_cost]]</f>
        <v>4.68</v>
      </c>
      <c r="L2319" s="47">
        <f>Table_Query_from_Mac10[[#This Row],[Live-cost]]*(1+Table_Query_from_Mac10[[#This Row],[CogsIncreasebyTYPE]])</f>
        <v>4.68</v>
      </c>
      <c r="M2319" s="47">
        <f>Table_Query_from_Mac10[[#This Row],[Live-cost]]*Table_Query_from_Mac10[[#This Row],[qty_to_ship]]</f>
        <v>14.04</v>
      </c>
      <c r="N2319" s="47">
        <f>IF(Table_Query_from_Mac10[[#This Row],[item_no]]="KDA",-Table_Query_from_Mac10[[#This Row],[unit_price]],Table_Query_from_Mac10[[#This Row],[Net Unit]]*Table_Query_from_Mac10[[#This Row],[qty_to_ship]])</f>
        <v>39.900000000000006</v>
      </c>
      <c r="O2319" s="47">
        <f>SUMIFS(Summary!C:C,Summary!H:H,Table_Query_from_Mac10[[#This Row],[Juiceoc]])</f>
        <v>0</v>
      </c>
      <c r="P2319" s="47">
        <f>SUMIFS(Summary!D:D,Summary!H:H,Table_Query_from_Mac10[[#This Row],[Juiceoc]])</f>
        <v>0</v>
      </c>
      <c r="Q2319" s="47">
        <f>SUMIFS(Summary!E:E,Summary!H:H,Table_Query_from_Mac10[[#This Row],[Juiceoc]])</f>
        <v>0</v>
      </c>
      <c r="R2319" s="47">
        <f>Table_Query_from_Mac10[[#This Row],[Net Unit]]*(1+Table_Query_from_Mac10[[#This Row],[PriceIncreasebyType]])</f>
        <v>13.3</v>
      </c>
      <c r="S2319" s="47">
        <f>Table_Query_from_Mac10[[#This Row],[UnitPriceFuture]]*Table_Query_from_Mac10[[#This Row],[qtytoShipFuture]]</f>
        <v>39.900000000000006</v>
      </c>
      <c r="T2319" s="47">
        <f>ROUND(Table_Query_from_Mac10[[#This Row],[qty_to_ship]]*(1+Table_Query_from_Mac10[[#This Row],[VolumeIncreasebyType]]),0)</f>
        <v>3</v>
      </c>
      <c r="U2319" s="47">
        <f>Table_Query_from_Mac10[[#This Row],[qtytoShipFuture]]*Table_Query_from_Mac10[[#This Row],[Future-cost]]</f>
        <v>14.04</v>
      </c>
      <c r="V2319" s="47">
        <f>Table_Query_from_Mac10[[#This Row],[qtytoShipFuture]]-Table_Query_from_Mac10[[#This Row],[qty_to_ship]]</f>
        <v>0</v>
      </c>
      <c r="W2319" s="47">
        <f>Table_Query_from_Mac10[[#This Row],[UnitPriceFuture]]</f>
        <v>13.3</v>
      </c>
      <c r="X2319" s="47">
        <f>Table_Query_from_Mac10[[#This Row],[Unit Increase]]*Table_Query_from_Mac10[[#This Row],[UnitPriceFuture]]</f>
        <v>0</v>
      </c>
      <c r="Y2319" s="47">
        <f>Table_Query_from_Mac10[[#This Row],[Unit Increase]]*Table_Query_from_Mac10[[#This Row],[Future-cost]]</f>
        <v>0</v>
      </c>
      <c r="Z2319" s="47">
        <f>-(Table_Query_from_Mac10[[#This Row],[Incremental Sales]]+((Table_Query_from_Mac10[[#This Row],[Incremental Sales]]*-(SUM(Summary!$S$8:$S$9)))))*Summary!$S$18</f>
        <v>0</v>
      </c>
      <c r="AA2319" s="47">
        <f>IFERROR(Table_Query_from_Mac10[[#This Row],[Incremental Cost]]/Table_Query_from_Mac10[[#This Row],[Incremental Sales]],0)</f>
        <v>0</v>
      </c>
      <c r="AB2319" s="47">
        <f>IFERROR(Table_Query_from_Mac10[[#This Row],[TotalCostFuture]]/Table_Query_from_Mac10[[#This Row],[totalsalesFuture]],0)</f>
        <v>0.35187969924812024</v>
      </c>
      <c r="AN2319" s="31">
        <v>12</v>
      </c>
      <c r="AO2319">
        <f t="shared" si="72"/>
        <v>3</v>
      </c>
      <c r="AQ2319" s="31">
        <v>38</v>
      </c>
      <c r="AR2319">
        <f t="shared" si="73"/>
        <v>13.3</v>
      </c>
    </row>
    <row r="2320" spans="1:44" x14ac:dyDescent="0.25">
      <c r="A2320">
        <v>90240</v>
      </c>
      <c r="B2320">
        <v>1</v>
      </c>
      <c r="C2320" t="s">
        <v>53</v>
      </c>
      <c r="D2320" t="s">
        <v>80</v>
      </c>
      <c r="E2320">
        <v>13</v>
      </c>
      <c r="F2320">
        <v>4.79</v>
      </c>
      <c r="G2320">
        <v>11.42</v>
      </c>
      <c r="H2320" s="1">
        <v>44845</v>
      </c>
      <c r="I2320" s="20">
        <v>0</v>
      </c>
      <c r="J2320" s="47">
        <f>Table_Query_from_Mac10[[#This Row],[unit_price]]-(Table_Query_from_Mac10[[#This Row],[unit_price]]*(Table_Query_from_Mac10[[#This Row],[discount_pct]]/100))</f>
        <v>11.42</v>
      </c>
      <c r="K2320" s="47">
        <f>Table_Query_from_Mac10[[#This Row],[unit_cost]]</f>
        <v>4.79</v>
      </c>
      <c r="L2320" s="47">
        <f>Table_Query_from_Mac10[[#This Row],[Live-cost]]*(1+Table_Query_from_Mac10[[#This Row],[CogsIncreasebyTYPE]])</f>
        <v>4.79</v>
      </c>
      <c r="M2320" s="47">
        <f>Table_Query_from_Mac10[[#This Row],[Live-cost]]*Table_Query_from_Mac10[[#This Row],[qty_to_ship]]</f>
        <v>62.27</v>
      </c>
      <c r="N2320" s="47">
        <f>IF(Table_Query_from_Mac10[[#This Row],[item_no]]="KDA",-Table_Query_from_Mac10[[#This Row],[unit_price]],Table_Query_from_Mac10[[#This Row],[Net Unit]]*Table_Query_from_Mac10[[#This Row],[qty_to_ship]])</f>
        <v>148.46</v>
      </c>
      <c r="O2320" s="47">
        <f>SUMIFS(Summary!C:C,Summary!H:H,Table_Query_from_Mac10[[#This Row],[Juiceoc]])</f>
        <v>0</v>
      </c>
      <c r="P2320" s="47">
        <f>SUMIFS(Summary!D:D,Summary!H:H,Table_Query_from_Mac10[[#This Row],[Juiceoc]])</f>
        <v>0</v>
      </c>
      <c r="Q2320" s="47">
        <f>SUMIFS(Summary!E:E,Summary!H:H,Table_Query_from_Mac10[[#This Row],[Juiceoc]])</f>
        <v>0</v>
      </c>
      <c r="R2320" s="47">
        <f>Table_Query_from_Mac10[[#This Row],[Net Unit]]*(1+Table_Query_from_Mac10[[#This Row],[PriceIncreasebyType]])</f>
        <v>11.42</v>
      </c>
      <c r="S2320" s="47">
        <f>Table_Query_from_Mac10[[#This Row],[UnitPriceFuture]]*Table_Query_from_Mac10[[#This Row],[qtytoShipFuture]]</f>
        <v>148.46</v>
      </c>
      <c r="T2320" s="47">
        <f>ROUND(Table_Query_from_Mac10[[#This Row],[qty_to_ship]]*(1+Table_Query_from_Mac10[[#This Row],[VolumeIncreasebyType]]),0)</f>
        <v>13</v>
      </c>
      <c r="U2320" s="47">
        <f>Table_Query_from_Mac10[[#This Row],[qtytoShipFuture]]*Table_Query_from_Mac10[[#This Row],[Future-cost]]</f>
        <v>62.27</v>
      </c>
      <c r="V2320" s="47">
        <f>Table_Query_from_Mac10[[#This Row],[qtytoShipFuture]]-Table_Query_from_Mac10[[#This Row],[qty_to_ship]]</f>
        <v>0</v>
      </c>
      <c r="W2320" s="47">
        <f>Table_Query_from_Mac10[[#This Row],[UnitPriceFuture]]</f>
        <v>11.42</v>
      </c>
      <c r="X2320" s="47">
        <f>Table_Query_from_Mac10[[#This Row],[Unit Increase]]*Table_Query_from_Mac10[[#This Row],[UnitPriceFuture]]</f>
        <v>0</v>
      </c>
      <c r="Y2320" s="47">
        <f>Table_Query_from_Mac10[[#This Row],[Unit Increase]]*Table_Query_from_Mac10[[#This Row],[Future-cost]]</f>
        <v>0</v>
      </c>
      <c r="Z2320" s="47">
        <f>-(Table_Query_from_Mac10[[#This Row],[Incremental Sales]]+((Table_Query_from_Mac10[[#This Row],[Incremental Sales]]*-(SUM(Summary!$S$8:$S$9)))))*Summary!$S$18</f>
        <v>0</v>
      </c>
      <c r="AA2320" s="47">
        <f>IFERROR(Table_Query_from_Mac10[[#This Row],[Incremental Cost]]/Table_Query_from_Mac10[[#This Row],[Incremental Sales]],0)</f>
        <v>0</v>
      </c>
      <c r="AB2320" s="47">
        <f>IFERROR(Table_Query_from_Mac10[[#This Row],[TotalCostFuture]]/Table_Query_from_Mac10[[#This Row],[totalsalesFuture]],0)</f>
        <v>0.41943957968476359</v>
      </c>
      <c r="AN2320" s="30">
        <v>50</v>
      </c>
      <c r="AO2320">
        <f t="shared" si="72"/>
        <v>13</v>
      </c>
      <c r="AQ2320" s="30">
        <v>32.64</v>
      </c>
      <c r="AR2320">
        <f t="shared" si="73"/>
        <v>11.42</v>
      </c>
    </row>
    <row r="2321" spans="1:44" x14ac:dyDescent="0.25">
      <c r="A2321">
        <v>90240</v>
      </c>
      <c r="B2321">
        <v>2</v>
      </c>
      <c r="C2321" t="s">
        <v>53</v>
      </c>
      <c r="D2321" t="s">
        <v>80</v>
      </c>
      <c r="E2321">
        <v>19</v>
      </c>
      <c r="F2321">
        <v>5.36</v>
      </c>
      <c r="G2321">
        <v>12.77</v>
      </c>
      <c r="H2321" s="1">
        <v>44845</v>
      </c>
      <c r="I2321" s="20">
        <v>0</v>
      </c>
      <c r="J2321" s="47">
        <f>Table_Query_from_Mac10[[#This Row],[unit_price]]-(Table_Query_from_Mac10[[#This Row],[unit_price]]*(Table_Query_from_Mac10[[#This Row],[discount_pct]]/100))</f>
        <v>12.77</v>
      </c>
      <c r="K2321" s="47">
        <f>Table_Query_from_Mac10[[#This Row],[unit_cost]]</f>
        <v>5.36</v>
      </c>
      <c r="L2321" s="47">
        <f>Table_Query_from_Mac10[[#This Row],[Live-cost]]*(1+Table_Query_from_Mac10[[#This Row],[CogsIncreasebyTYPE]])</f>
        <v>5.36</v>
      </c>
      <c r="M2321" s="47">
        <f>Table_Query_from_Mac10[[#This Row],[Live-cost]]*Table_Query_from_Mac10[[#This Row],[qty_to_ship]]</f>
        <v>101.84</v>
      </c>
      <c r="N2321" s="47">
        <f>IF(Table_Query_from_Mac10[[#This Row],[item_no]]="KDA",-Table_Query_from_Mac10[[#This Row],[unit_price]],Table_Query_from_Mac10[[#This Row],[Net Unit]]*Table_Query_from_Mac10[[#This Row],[qty_to_ship]])</f>
        <v>242.63</v>
      </c>
      <c r="O2321" s="47">
        <f>SUMIFS(Summary!C:C,Summary!H:H,Table_Query_from_Mac10[[#This Row],[Juiceoc]])</f>
        <v>0</v>
      </c>
      <c r="P2321" s="47">
        <f>SUMIFS(Summary!D:D,Summary!H:H,Table_Query_from_Mac10[[#This Row],[Juiceoc]])</f>
        <v>0</v>
      </c>
      <c r="Q2321" s="47">
        <f>SUMIFS(Summary!E:E,Summary!H:H,Table_Query_from_Mac10[[#This Row],[Juiceoc]])</f>
        <v>0</v>
      </c>
      <c r="R2321" s="47">
        <f>Table_Query_from_Mac10[[#This Row],[Net Unit]]*(1+Table_Query_from_Mac10[[#This Row],[PriceIncreasebyType]])</f>
        <v>12.77</v>
      </c>
      <c r="S2321" s="47">
        <f>Table_Query_from_Mac10[[#This Row],[UnitPriceFuture]]*Table_Query_from_Mac10[[#This Row],[qtytoShipFuture]]</f>
        <v>242.63</v>
      </c>
      <c r="T2321" s="47">
        <f>ROUND(Table_Query_from_Mac10[[#This Row],[qty_to_ship]]*(1+Table_Query_from_Mac10[[#This Row],[VolumeIncreasebyType]]),0)</f>
        <v>19</v>
      </c>
      <c r="U2321" s="47">
        <f>Table_Query_from_Mac10[[#This Row],[qtytoShipFuture]]*Table_Query_from_Mac10[[#This Row],[Future-cost]]</f>
        <v>101.84</v>
      </c>
      <c r="V2321" s="47">
        <f>Table_Query_from_Mac10[[#This Row],[qtytoShipFuture]]-Table_Query_from_Mac10[[#This Row],[qty_to_ship]]</f>
        <v>0</v>
      </c>
      <c r="W2321" s="47">
        <f>Table_Query_from_Mac10[[#This Row],[UnitPriceFuture]]</f>
        <v>12.77</v>
      </c>
      <c r="X2321" s="47">
        <f>Table_Query_from_Mac10[[#This Row],[Unit Increase]]*Table_Query_from_Mac10[[#This Row],[UnitPriceFuture]]</f>
        <v>0</v>
      </c>
      <c r="Y2321" s="47">
        <f>Table_Query_from_Mac10[[#This Row],[Unit Increase]]*Table_Query_from_Mac10[[#This Row],[Future-cost]]</f>
        <v>0</v>
      </c>
      <c r="Z2321" s="47">
        <f>-(Table_Query_from_Mac10[[#This Row],[Incremental Sales]]+((Table_Query_from_Mac10[[#This Row],[Incremental Sales]]*-(SUM(Summary!$S$8:$S$9)))))*Summary!$S$18</f>
        <v>0</v>
      </c>
      <c r="AA2321" s="47">
        <f>IFERROR(Table_Query_from_Mac10[[#This Row],[Incremental Cost]]/Table_Query_from_Mac10[[#This Row],[Incremental Sales]],0)</f>
        <v>0</v>
      </c>
      <c r="AB2321" s="47">
        <f>IFERROR(Table_Query_from_Mac10[[#This Row],[TotalCostFuture]]/Table_Query_from_Mac10[[#This Row],[totalsalesFuture]],0)</f>
        <v>0.41973375097885673</v>
      </c>
      <c r="AN2321" s="31">
        <v>75</v>
      </c>
      <c r="AO2321">
        <f t="shared" si="72"/>
        <v>19</v>
      </c>
      <c r="AQ2321" s="31">
        <v>36.49</v>
      </c>
      <c r="AR2321">
        <f t="shared" si="73"/>
        <v>12.77</v>
      </c>
    </row>
    <row r="2322" spans="1:44" x14ac:dyDescent="0.25">
      <c r="A2322">
        <v>90240</v>
      </c>
      <c r="B2322">
        <v>3</v>
      </c>
      <c r="C2322" t="s">
        <v>53</v>
      </c>
      <c r="D2322" t="s">
        <v>80</v>
      </c>
      <c r="E2322">
        <v>24</v>
      </c>
      <c r="F2322">
        <v>6.45</v>
      </c>
      <c r="G2322">
        <v>15.12</v>
      </c>
      <c r="H2322" s="1">
        <v>44845</v>
      </c>
      <c r="I2322" s="20">
        <v>0</v>
      </c>
      <c r="J2322" s="47">
        <f>Table_Query_from_Mac10[[#This Row],[unit_price]]-(Table_Query_from_Mac10[[#This Row],[unit_price]]*(Table_Query_from_Mac10[[#This Row],[discount_pct]]/100))</f>
        <v>15.12</v>
      </c>
      <c r="K2322" s="47">
        <f>Table_Query_from_Mac10[[#This Row],[unit_cost]]</f>
        <v>6.45</v>
      </c>
      <c r="L2322" s="47">
        <f>Table_Query_from_Mac10[[#This Row],[Live-cost]]*(1+Table_Query_from_Mac10[[#This Row],[CogsIncreasebyTYPE]])</f>
        <v>6.45</v>
      </c>
      <c r="M2322" s="47">
        <f>Table_Query_from_Mac10[[#This Row],[Live-cost]]*Table_Query_from_Mac10[[#This Row],[qty_to_ship]]</f>
        <v>154.80000000000001</v>
      </c>
      <c r="N2322" s="47">
        <f>IF(Table_Query_from_Mac10[[#This Row],[item_no]]="KDA",-Table_Query_from_Mac10[[#This Row],[unit_price]],Table_Query_from_Mac10[[#This Row],[Net Unit]]*Table_Query_from_Mac10[[#This Row],[qty_to_ship]])</f>
        <v>362.88</v>
      </c>
      <c r="O2322" s="47">
        <f>SUMIFS(Summary!C:C,Summary!H:H,Table_Query_from_Mac10[[#This Row],[Juiceoc]])</f>
        <v>0</v>
      </c>
      <c r="P2322" s="47">
        <f>SUMIFS(Summary!D:D,Summary!H:H,Table_Query_from_Mac10[[#This Row],[Juiceoc]])</f>
        <v>0</v>
      </c>
      <c r="Q2322" s="47">
        <f>SUMIFS(Summary!E:E,Summary!H:H,Table_Query_from_Mac10[[#This Row],[Juiceoc]])</f>
        <v>0</v>
      </c>
      <c r="R2322" s="47">
        <f>Table_Query_from_Mac10[[#This Row],[Net Unit]]*(1+Table_Query_from_Mac10[[#This Row],[PriceIncreasebyType]])</f>
        <v>15.12</v>
      </c>
      <c r="S2322" s="47">
        <f>Table_Query_from_Mac10[[#This Row],[UnitPriceFuture]]*Table_Query_from_Mac10[[#This Row],[qtytoShipFuture]]</f>
        <v>362.88</v>
      </c>
      <c r="T2322" s="47">
        <f>ROUND(Table_Query_from_Mac10[[#This Row],[qty_to_ship]]*(1+Table_Query_from_Mac10[[#This Row],[VolumeIncreasebyType]]),0)</f>
        <v>24</v>
      </c>
      <c r="U2322" s="47">
        <f>Table_Query_from_Mac10[[#This Row],[qtytoShipFuture]]*Table_Query_from_Mac10[[#This Row],[Future-cost]]</f>
        <v>154.80000000000001</v>
      </c>
      <c r="V2322" s="47">
        <f>Table_Query_from_Mac10[[#This Row],[qtytoShipFuture]]-Table_Query_from_Mac10[[#This Row],[qty_to_ship]]</f>
        <v>0</v>
      </c>
      <c r="W2322" s="47">
        <f>Table_Query_from_Mac10[[#This Row],[UnitPriceFuture]]</f>
        <v>15.12</v>
      </c>
      <c r="X2322" s="47">
        <f>Table_Query_from_Mac10[[#This Row],[Unit Increase]]*Table_Query_from_Mac10[[#This Row],[UnitPriceFuture]]</f>
        <v>0</v>
      </c>
      <c r="Y2322" s="47">
        <f>Table_Query_from_Mac10[[#This Row],[Unit Increase]]*Table_Query_from_Mac10[[#This Row],[Future-cost]]</f>
        <v>0</v>
      </c>
      <c r="Z2322" s="47">
        <f>-(Table_Query_from_Mac10[[#This Row],[Incremental Sales]]+((Table_Query_from_Mac10[[#This Row],[Incremental Sales]]*-(SUM(Summary!$S$8:$S$9)))))*Summary!$S$18</f>
        <v>0</v>
      </c>
      <c r="AA2322" s="47">
        <f>IFERROR(Table_Query_from_Mac10[[#This Row],[Incremental Cost]]/Table_Query_from_Mac10[[#This Row],[Incremental Sales]],0)</f>
        <v>0</v>
      </c>
      <c r="AB2322" s="47">
        <f>IFERROR(Table_Query_from_Mac10[[#This Row],[TotalCostFuture]]/Table_Query_from_Mac10[[#This Row],[totalsalesFuture]],0)</f>
        <v>0.42658730158730163</v>
      </c>
      <c r="AN2322" s="30">
        <v>96</v>
      </c>
      <c r="AO2322">
        <f t="shared" si="72"/>
        <v>24</v>
      </c>
      <c r="AQ2322" s="30">
        <v>43.19</v>
      </c>
      <c r="AR2322">
        <f t="shared" si="73"/>
        <v>15.12</v>
      </c>
    </row>
    <row r="2323" spans="1:44" x14ac:dyDescent="0.25">
      <c r="A2323">
        <v>90240</v>
      </c>
      <c r="B2323">
        <v>4</v>
      </c>
      <c r="C2323" t="s">
        <v>53</v>
      </c>
      <c r="D2323" t="s">
        <v>80</v>
      </c>
      <c r="E2323">
        <v>14</v>
      </c>
      <c r="F2323">
        <v>9.77</v>
      </c>
      <c r="G2323">
        <v>24.37</v>
      </c>
      <c r="H2323" s="1">
        <v>44845</v>
      </c>
      <c r="I2323" s="20">
        <v>0</v>
      </c>
      <c r="J2323" s="47">
        <f>Table_Query_from_Mac10[[#This Row],[unit_price]]-(Table_Query_from_Mac10[[#This Row],[unit_price]]*(Table_Query_from_Mac10[[#This Row],[discount_pct]]/100))</f>
        <v>24.37</v>
      </c>
      <c r="K2323" s="47">
        <f>Table_Query_from_Mac10[[#This Row],[unit_cost]]</f>
        <v>9.77</v>
      </c>
      <c r="L2323" s="47">
        <f>Table_Query_from_Mac10[[#This Row],[Live-cost]]*(1+Table_Query_from_Mac10[[#This Row],[CogsIncreasebyTYPE]])</f>
        <v>9.77</v>
      </c>
      <c r="M2323" s="47">
        <f>Table_Query_from_Mac10[[#This Row],[Live-cost]]*Table_Query_from_Mac10[[#This Row],[qty_to_ship]]</f>
        <v>136.78</v>
      </c>
      <c r="N2323" s="47">
        <f>IF(Table_Query_from_Mac10[[#This Row],[item_no]]="KDA",-Table_Query_from_Mac10[[#This Row],[unit_price]],Table_Query_from_Mac10[[#This Row],[Net Unit]]*Table_Query_from_Mac10[[#This Row],[qty_to_ship]])</f>
        <v>341.18</v>
      </c>
      <c r="O2323" s="47">
        <f>SUMIFS(Summary!C:C,Summary!H:H,Table_Query_from_Mac10[[#This Row],[Juiceoc]])</f>
        <v>0</v>
      </c>
      <c r="P2323" s="47">
        <f>SUMIFS(Summary!D:D,Summary!H:H,Table_Query_from_Mac10[[#This Row],[Juiceoc]])</f>
        <v>0</v>
      </c>
      <c r="Q2323" s="47">
        <f>SUMIFS(Summary!E:E,Summary!H:H,Table_Query_from_Mac10[[#This Row],[Juiceoc]])</f>
        <v>0</v>
      </c>
      <c r="R2323" s="47">
        <f>Table_Query_from_Mac10[[#This Row],[Net Unit]]*(1+Table_Query_from_Mac10[[#This Row],[PriceIncreasebyType]])</f>
        <v>24.37</v>
      </c>
      <c r="S2323" s="47">
        <f>Table_Query_from_Mac10[[#This Row],[UnitPriceFuture]]*Table_Query_from_Mac10[[#This Row],[qtytoShipFuture]]</f>
        <v>341.18</v>
      </c>
      <c r="T2323" s="47">
        <f>ROUND(Table_Query_from_Mac10[[#This Row],[qty_to_ship]]*(1+Table_Query_from_Mac10[[#This Row],[VolumeIncreasebyType]]),0)</f>
        <v>14</v>
      </c>
      <c r="U2323" s="47">
        <f>Table_Query_from_Mac10[[#This Row],[qtytoShipFuture]]*Table_Query_from_Mac10[[#This Row],[Future-cost]]</f>
        <v>136.78</v>
      </c>
      <c r="V2323" s="47">
        <f>Table_Query_from_Mac10[[#This Row],[qtytoShipFuture]]-Table_Query_from_Mac10[[#This Row],[qty_to_ship]]</f>
        <v>0</v>
      </c>
      <c r="W2323" s="47">
        <f>Table_Query_from_Mac10[[#This Row],[UnitPriceFuture]]</f>
        <v>24.37</v>
      </c>
      <c r="X2323" s="47">
        <f>Table_Query_from_Mac10[[#This Row],[Unit Increase]]*Table_Query_from_Mac10[[#This Row],[UnitPriceFuture]]</f>
        <v>0</v>
      </c>
      <c r="Y2323" s="47">
        <f>Table_Query_from_Mac10[[#This Row],[Unit Increase]]*Table_Query_from_Mac10[[#This Row],[Future-cost]]</f>
        <v>0</v>
      </c>
      <c r="Z2323" s="47">
        <f>-(Table_Query_from_Mac10[[#This Row],[Incremental Sales]]+((Table_Query_from_Mac10[[#This Row],[Incremental Sales]]*-(SUM(Summary!$S$8:$S$9)))))*Summary!$S$18</f>
        <v>0</v>
      </c>
      <c r="AA2323" s="47">
        <f>IFERROR(Table_Query_from_Mac10[[#This Row],[Incremental Cost]]/Table_Query_from_Mac10[[#This Row],[Incremental Sales]],0)</f>
        <v>0</v>
      </c>
      <c r="AB2323" s="47">
        <f>IFERROR(Table_Query_from_Mac10[[#This Row],[TotalCostFuture]]/Table_Query_from_Mac10[[#This Row],[totalsalesFuture]],0)</f>
        <v>0.400902749281904</v>
      </c>
      <c r="AN2323" s="31">
        <v>54</v>
      </c>
      <c r="AO2323">
        <f t="shared" si="72"/>
        <v>14</v>
      </c>
      <c r="AQ2323" s="31">
        <v>69.64</v>
      </c>
      <c r="AR2323">
        <f t="shared" si="73"/>
        <v>24.37</v>
      </c>
    </row>
    <row r="2324" spans="1:44" x14ac:dyDescent="0.25">
      <c r="A2324">
        <v>90240</v>
      </c>
      <c r="B2324">
        <v>5</v>
      </c>
      <c r="C2324" t="s">
        <v>53</v>
      </c>
      <c r="D2324" t="s">
        <v>80</v>
      </c>
      <c r="E2324">
        <v>9</v>
      </c>
      <c r="F2324">
        <v>11.16</v>
      </c>
      <c r="G2324">
        <v>28.11</v>
      </c>
      <c r="H2324" s="1">
        <v>44845</v>
      </c>
      <c r="I2324" s="20">
        <v>0</v>
      </c>
      <c r="J2324" s="47">
        <f>Table_Query_from_Mac10[[#This Row],[unit_price]]-(Table_Query_from_Mac10[[#This Row],[unit_price]]*(Table_Query_from_Mac10[[#This Row],[discount_pct]]/100))</f>
        <v>28.11</v>
      </c>
      <c r="K2324" s="47">
        <f>Table_Query_from_Mac10[[#This Row],[unit_cost]]</f>
        <v>11.16</v>
      </c>
      <c r="L2324" s="47">
        <f>Table_Query_from_Mac10[[#This Row],[Live-cost]]*(1+Table_Query_from_Mac10[[#This Row],[CogsIncreasebyTYPE]])</f>
        <v>11.16</v>
      </c>
      <c r="M2324" s="47">
        <f>Table_Query_from_Mac10[[#This Row],[Live-cost]]*Table_Query_from_Mac10[[#This Row],[qty_to_ship]]</f>
        <v>100.44</v>
      </c>
      <c r="N2324" s="47">
        <f>IF(Table_Query_from_Mac10[[#This Row],[item_no]]="KDA",-Table_Query_from_Mac10[[#This Row],[unit_price]],Table_Query_from_Mac10[[#This Row],[Net Unit]]*Table_Query_from_Mac10[[#This Row],[qty_to_ship]])</f>
        <v>252.99</v>
      </c>
      <c r="O2324" s="47">
        <f>SUMIFS(Summary!C:C,Summary!H:H,Table_Query_from_Mac10[[#This Row],[Juiceoc]])</f>
        <v>0</v>
      </c>
      <c r="P2324" s="47">
        <f>SUMIFS(Summary!D:D,Summary!H:H,Table_Query_from_Mac10[[#This Row],[Juiceoc]])</f>
        <v>0</v>
      </c>
      <c r="Q2324" s="47">
        <f>SUMIFS(Summary!E:E,Summary!H:H,Table_Query_from_Mac10[[#This Row],[Juiceoc]])</f>
        <v>0</v>
      </c>
      <c r="R2324" s="47">
        <f>Table_Query_from_Mac10[[#This Row],[Net Unit]]*(1+Table_Query_from_Mac10[[#This Row],[PriceIncreasebyType]])</f>
        <v>28.11</v>
      </c>
      <c r="S2324" s="47">
        <f>Table_Query_from_Mac10[[#This Row],[UnitPriceFuture]]*Table_Query_from_Mac10[[#This Row],[qtytoShipFuture]]</f>
        <v>252.99</v>
      </c>
      <c r="T2324" s="47">
        <f>ROUND(Table_Query_from_Mac10[[#This Row],[qty_to_ship]]*(1+Table_Query_from_Mac10[[#This Row],[VolumeIncreasebyType]]),0)</f>
        <v>9</v>
      </c>
      <c r="U2324" s="47">
        <f>Table_Query_from_Mac10[[#This Row],[qtytoShipFuture]]*Table_Query_from_Mac10[[#This Row],[Future-cost]]</f>
        <v>100.44</v>
      </c>
      <c r="V2324" s="47">
        <f>Table_Query_from_Mac10[[#This Row],[qtytoShipFuture]]-Table_Query_from_Mac10[[#This Row],[qty_to_ship]]</f>
        <v>0</v>
      </c>
      <c r="W2324" s="47">
        <f>Table_Query_from_Mac10[[#This Row],[UnitPriceFuture]]</f>
        <v>28.11</v>
      </c>
      <c r="X2324" s="47">
        <f>Table_Query_from_Mac10[[#This Row],[Unit Increase]]*Table_Query_from_Mac10[[#This Row],[UnitPriceFuture]]</f>
        <v>0</v>
      </c>
      <c r="Y2324" s="47">
        <f>Table_Query_from_Mac10[[#This Row],[Unit Increase]]*Table_Query_from_Mac10[[#This Row],[Future-cost]]</f>
        <v>0</v>
      </c>
      <c r="Z2324" s="47">
        <f>-(Table_Query_from_Mac10[[#This Row],[Incremental Sales]]+((Table_Query_from_Mac10[[#This Row],[Incremental Sales]]*-(SUM(Summary!$S$8:$S$9)))))*Summary!$S$18</f>
        <v>0</v>
      </c>
      <c r="AA2324" s="47">
        <f>IFERROR(Table_Query_from_Mac10[[#This Row],[Incremental Cost]]/Table_Query_from_Mac10[[#This Row],[Incremental Sales]],0)</f>
        <v>0</v>
      </c>
      <c r="AB2324" s="47">
        <f>IFERROR(Table_Query_from_Mac10[[#This Row],[TotalCostFuture]]/Table_Query_from_Mac10[[#This Row],[totalsalesFuture]],0)</f>
        <v>0.39701173959445035</v>
      </c>
      <c r="AN2324" s="30">
        <v>36</v>
      </c>
      <c r="AO2324">
        <f t="shared" si="72"/>
        <v>9</v>
      </c>
      <c r="AQ2324" s="30">
        <v>80.3</v>
      </c>
      <c r="AR2324">
        <f t="shared" si="73"/>
        <v>28.11</v>
      </c>
    </row>
    <row r="2325" spans="1:44" x14ac:dyDescent="0.25">
      <c r="A2325">
        <v>90240</v>
      </c>
      <c r="B2325">
        <v>6</v>
      </c>
      <c r="C2325" t="s">
        <v>53</v>
      </c>
      <c r="D2325" t="s">
        <v>80</v>
      </c>
      <c r="E2325">
        <v>6</v>
      </c>
      <c r="F2325">
        <v>12.77</v>
      </c>
      <c r="G2325">
        <v>33.85</v>
      </c>
      <c r="H2325" s="1">
        <v>44845</v>
      </c>
      <c r="I2325" s="20">
        <v>0</v>
      </c>
      <c r="J2325" s="47">
        <f>Table_Query_from_Mac10[[#This Row],[unit_price]]-(Table_Query_from_Mac10[[#This Row],[unit_price]]*(Table_Query_from_Mac10[[#This Row],[discount_pct]]/100))</f>
        <v>33.85</v>
      </c>
      <c r="K2325" s="47">
        <f>Table_Query_from_Mac10[[#This Row],[unit_cost]]</f>
        <v>12.77</v>
      </c>
      <c r="L2325" s="47">
        <f>Table_Query_from_Mac10[[#This Row],[Live-cost]]*(1+Table_Query_from_Mac10[[#This Row],[CogsIncreasebyTYPE]])</f>
        <v>12.77</v>
      </c>
      <c r="M2325" s="47">
        <f>Table_Query_from_Mac10[[#This Row],[Live-cost]]*Table_Query_from_Mac10[[#This Row],[qty_to_ship]]</f>
        <v>76.62</v>
      </c>
      <c r="N2325" s="47">
        <f>IF(Table_Query_from_Mac10[[#This Row],[item_no]]="KDA",-Table_Query_from_Mac10[[#This Row],[unit_price]],Table_Query_from_Mac10[[#This Row],[Net Unit]]*Table_Query_from_Mac10[[#This Row],[qty_to_ship]])</f>
        <v>203.10000000000002</v>
      </c>
      <c r="O2325" s="47">
        <f>SUMIFS(Summary!C:C,Summary!H:H,Table_Query_from_Mac10[[#This Row],[Juiceoc]])</f>
        <v>0</v>
      </c>
      <c r="P2325" s="47">
        <f>SUMIFS(Summary!D:D,Summary!H:H,Table_Query_from_Mac10[[#This Row],[Juiceoc]])</f>
        <v>0</v>
      </c>
      <c r="Q2325" s="47">
        <f>SUMIFS(Summary!E:E,Summary!H:H,Table_Query_from_Mac10[[#This Row],[Juiceoc]])</f>
        <v>0</v>
      </c>
      <c r="R2325" s="47">
        <f>Table_Query_from_Mac10[[#This Row],[Net Unit]]*(1+Table_Query_from_Mac10[[#This Row],[PriceIncreasebyType]])</f>
        <v>33.85</v>
      </c>
      <c r="S2325" s="47">
        <f>Table_Query_from_Mac10[[#This Row],[UnitPriceFuture]]*Table_Query_from_Mac10[[#This Row],[qtytoShipFuture]]</f>
        <v>203.10000000000002</v>
      </c>
      <c r="T2325" s="47">
        <f>ROUND(Table_Query_from_Mac10[[#This Row],[qty_to_ship]]*(1+Table_Query_from_Mac10[[#This Row],[VolumeIncreasebyType]]),0)</f>
        <v>6</v>
      </c>
      <c r="U2325" s="47">
        <f>Table_Query_from_Mac10[[#This Row],[qtytoShipFuture]]*Table_Query_from_Mac10[[#This Row],[Future-cost]]</f>
        <v>76.62</v>
      </c>
      <c r="V2325" s="47">
        <f>Table_Query_from_Mac10[[#This Row],[qtytoShipFuture]]-Table_Query_from_Mac10[[#This Row],[qty_to_ship]]</f>
        <v>0</v>
      </c>
      <c r="W2325" s="47">
        <f>Table_Query_from_Mac10[[#This Row],[UnitPriceFuture]]</f>
        <v>33.85</v>
      </c>
      <c r="X2325" s="47">
        <f>Table_Query_from_Mac10[[#This Row],[Unit Increase]]*Table_Query_from_Mac10[[#This Row],[UnitPriceFuture]]</f>
        <v>0</v>
      </c>
      <c r="Y2325" s="47">
        <f>Table_Query_from_Mac10[[#This Row],[Unit Increase]]*Table_Query_from_Mac10[[#This Row],[Future-cost]]</f>
        <v>0</v>
      </c>
      <c r="Z2325" s="47">
        <f>-(Table_Query_from_Mac10[[#This Row],[Incremental Sales]]+((Table_Query_from_Mac10[[#This Row],[Incremental Sales]]*-(SUM(Summary!$S$8:$S$9)))))*Summary!$S$18</f>
        <v>0</v>
      </c>
      <c r="AA2325" s="47">
        <f>IFERROR(Table_Query_from_Mac10[[#This Row],[Incremental Cost]]/Table_Query_from_Mac10[[#This Row],[Incremental Sales]],0)</f>
        <v>0</v>
      </c>
      <c r="AB2325" s="47">
        <f>IFERROR(Table_Query_from_Mac10[[#This Row],[TotalCostFuture]]/Table_Query_from_Mac10[[#This Row],[totalsalesFuture]],0)</f>
        <v>0.37725258493353026</v>
      </c>
      <c r="AN2325" s="31">
        <v>24</v>
      </c>
      <c r="AO2325">
        <f t="shared" si="72"/>
        <v>6</v>
      </c>
      <c r="AQ2325" s="31">
        <v>96.72</v>
      </c>
      <c r="AR2325">
        <f t="shared" si="73"/>
        <v>33.85</v>
      </c>
    </row>
    <row r="2326" spans="1:44" x14ac:dyDescent="0.25">
      <c r="A2326">
        <v>90240</v>
      </c>
      <c r="B2326">
        <v>7</v>
      </c>
      <c r="C2326" t="s">
        <v>53</v>
      </c>
      <c r="D2326" t="s">
        <v>80</v>
      </c>
      <c r="E2326">
        <v>2</v>
      </c>
      <c r="F2326">
        <v>14.67</v>
      </c>
      <c r="G2326">
        <v>39.74</v>
      </c>
      <c r="H2326" s="1">
        <v>44845</v>
      </c>
      <c r="I2326" s="20">
        <v>0</v>
      </c>
      <c r="J2326" s="47">
        <f>Table_Query_from_Mac10[[#This Row],[unit_price]]-(Table_Query_from_Mac10[[#This Row],[unit_price]]*(Table_Query_from_Mac10[[#This Row],[discount_pct]]/100))</f>
        <v>39.74</v>
      </c>
      <c r="K2326" s="47">
        <f>Table_Query_from_Mac10[[#This Row],[unit_cost]]</f>
        <v>14.67</v>
      </c>
      <c r="L2326" s="47">
        <f>Table_Query_from_Mac10[[#This Row],[Live-cost]]*(1+Table_Query_from_Mac10[[#This Row],[CogsIncreasebyTYPE]])</f>
        <v>14.67</v>
      </c>
      <c r="M2326" s="47">
        <f>Table_Query_from_Mac10[[#This Row],[Live-cost]]*Table_Query_from_Mac10[[#This Row],[qty_to_ship]]</f>
        <v>29.34</v>
      </c>
      <c r="N2326" s="47">
        <f>IF(Table_Query_from_Mac10[[#This Row],[item_no]]="KDA",-Table_Query_from_Mac10[[#This Row],[unit_price]],Table_Query_from_Mac10[[#This Row],[Net Unit]]*Table_Query_from_Mac10[[#This Row],[qty_to_ship]])</f>
        <v>79.48</v>
      </c>
      <c r="O2326" s="47">
        <f>SUMIFS(Summary!C:C,Summary!H:H,Table_Query_from_Mac10[[#This Row],[Juiceoc]])</f>
        <v>0</v>
      </c>
      <c r="P2326" s="47">
        <f>SUMIFS(Summary!D:D,Summary!H:H,Table_Query_from_Mac10[[#This Row],[Juiceoc]])</f>
        <v>0</v>
      </c>
      <c r="Q2326" s="47">
        <f>SUMIFS(Summary!E:E,Summary!H:H,Table_Query_from_Mac10[[#This Row],[Juiceoc]])</f>
        <v>0</v>
      </c>
      <c r="R2326" s="47">
        <f>Table_Query_from_Mac10[[#This Row],[Net Unit]]*(1+Table_Query_from_Mac10[[#This Row],[PriceIncreasebyType]])</f>
        <v>39.74</v>
      </c>
      <c r="S2326" s="47">
        <f>Table_Query_from_Mac10[[#This Row],[UnitPriceFuture]]*Table_Query_from_Mac10[[#This Row],[qtytoShipFuture]]</f>
        <v>79.48</v>
      </c>
      <c r="T2326" s="47">
        <f>ROUND(Table_Query_from_Mac10[[#This Row],[qty_to_ship]]*(1+Table_Query_from_Mac10[[#This Row],[VolumeIncreasebyType]]),0)</f>
        <v>2</v>
      </c>
      <c r="U2326" s="47">
        <f>Table_Query_from_Mac10[[#This Row],[qtytoShipFuture]]*Table_Query_from_Mac10[[#This Row],[Future-cost]]</f>
        <v>29.34</v>
      </c>
      <c r="V2326" s="47">
        <f>Table_Query_from_Mac10[[#This Row],[qtytoShipFuture]]-Table_Query_from_Mac10[[#This Row],[qty_to_ship]]</f>
        <v>0</v>
      </c>
      <c r="W2326" s="47">
        <f>Table_Query_from_Mac10[[#This Row],[UnitPriceFuture]]</f>
        <v>39.74</v>
      </c>
      <c r="X2326" s="47">
        <f>Table_Query_from_Mac10[[#This Row],[Unit Increase]]*Table_Query_from_Mac10[[#This Row],[UnitPriceFuture]]</f>
        <v>0</v>
      </c>
      <c r="Y2326" s="47">
        <f>Table_Query_from_Mac10[[#This Row],[Unit Increase]]*Table_Query_from_Mac10[[#This Row],[Future-cost]]</f>
        <v>0</v>
      </c>
      <c r="Z2326" s="47">
        <f>-(Table_Query_from_Mac10[[#This Row],[Incremental Sales]]+((Table_Query_from_Mac10[[#This Row],[Incremental Sales]]*-(SUM(Summary!$S$8:$S$9)))))*Summary!$S$18</f>
        <v>0</v>
      </c>
      <c r="AA2326" s="47">
        <f>IFERROR(Table_Query_from_Mac10[[#This Row],[Incremental Cost]]/Table_Query_from_Mac10[[#This Row],[Incremental Sales]],0)</f>
        <v>0</v>
      </c>
      <c r="AB2326" s="47">
        <f>IFERROR(Table_Query_from_Mac10[[#This Row],[TotalCostFuture]]/Table_Query_from_Mac10[[#This Row],[totalsalesFuture]],0)</f>
        <v>0.36914947156517358</v>
      </c>
      <c r="AN2326" s="30">
        <v>8</v>
      </c>
      <c r="AO2326">
        <f t="shared" si="72"/>
        <v>2</v>
      </c>
      <c r="AQ2326" s="30">
        <v>113.54</v>
      </c>
      <c r="AR2326">
        <f t="shared" si="73"/>
        <v>39.74</v>
      </c>
    </row>
    <row r="2327" spans="1:44" x14ac:dyDescent="0.25">
      <c r="A2327">
        <v>90240</v>
      </c>
      <c r="B2327">
        <v>8</v>
      </c>
      <c r="C2327" t="s">
        <v>53</v>
      </c>
      <c r="D2327" t="s">
        <v>80</v>
      </c>
      <c r="E2327">
        <v>20</v>
      </c>
      <c r="F2327">
        <v>7.01</v>
      </c>
      <c r="G2327">
        <v>16.5</v>
      </c>
      <c r="H2327" s="1">
        <v>44845</v>
      </c>
      <c r="I2327" s="20">
        <v>0</v>
      </c>
      <c r="J2327" s="47">
        <f>Table_Query_from_Mac10[[#This Row],[unit_price]]-(Table_Query_from_Mac10[[#This Row],[unit_price]]*(Table_Query_from_Mac10[[#This Row],[discount_pct]]/100))</f>
        <v>16.5</v>
      </c>
      <c r="K2327" s="47">
        <f>Table_Query_from_Mac10[[#This Row],[unit_cost]]</f>
        <v>7.01</v>
      </c>
      <c r="L2327" s="47">
        <f>Table_Query_from_Mac10[[#This Row],[Live-cost]]*(1+Table_Query_from_Mac10[[#This Row],[CogsIncreasebyTYPE]])</f>
        <v>7.01</v>
      </c>
      <c r="M2327" s="47">
        <f>Table_Query_from_Mac10[[#This Row],[Live-cost]]*Table_Query_from_Mac10[[#This Row],[qty_to_ship]]</f>
        <v>140.19999999999999</v>
      </c>
      <c r="N2327" s="47">
        <f>IF(Table_Query_from_Mac10[[#This Row],[item_no]]="KDA",-Table_Query_from_Mac10[[#This Row],[unit_price]],Table_Query_from_Mac10[[#This Row],[Net Unit]]*Table_Query_from_Mac10[[#This Row],[qty_to_ship]])</f>
        <v>330</v>
      </c>
      <c r="O2327" s="47">
        <f>SUMIFS(Summary!C:C,Summary!H:H,Table_Query_from_Mac10[[#This Row],[Juiceoc]])</f>
        <v>0</v>
      </c>
      <c r="P2327" s="47">
        <f>SUMIFS(Summary!D:D,Summary!H:H,Table_Query_from_Mac10[[#This Row],[Juiceoc]])</f>
        <v>0</v>
      </c>
      <c r="Q2327" s="47">
        <f>SUMIFS(Summary!E:E,Summary!H:H,Table_Query_from_Mac10[[#This Row],[Juiceoc]])</f>
        <v>0</v>
      </c>
      <c r="R2327" s="47">
        <f>Table_Query_from_Mac10[[#This Row],[Net Unit]]*(1+Table_Query_from_Mac10[[#This Row],[PriceIncreasebyType]])</f>
        <v>16.5</v>
      </c>
      <c r="S2327" s="47">
        <f>Table_Query_from_Mac10[[#This Row],[UnitPriceFuture]]*Table_Query_from_Mac10[[#This Row],[qtytoShipFuture]]</f>
        <v>330</v>
      </c>
      <c r="T2327" s="47">
        <f>ROUND(Table_Query_from_Mac10[[#This Row],[qty_to_ship]]*(1+Table_Query_from_Mac10[[#This Row],[VolumeIncreasebyType]]),0)</f>
        <v>20</v>
      </c>
      <c r="U2327" s="47">
        <f>Table_Query_from_Mac10[[#This Row],[qtytoShipFuture]]*Table_Query_from_Mac10[[#This Row],[Future-cost]]</f>
        <v>140.19999999999999</v>
      </c>
      <c r="V2327" s="47">
        <f>Table_Query_from_Mac10[[#This Row],[qtytoShipFuture]]-Table_Query_from_Mac10[[#This Row],[qty_to_ship]]</f>
        <v>0</v>
      </c>
      <c r="W2327" s="47">
        <f>Table_Query_from_Mac10[[#This Row],[UnitPriceFuture]]</f>
        <v>16.5</v>
      </c>
      <c r="X2327" s="47">
        <f>Table_Query_from_Mac10[[#This Row],[Unit Increase]]*Table_Query_from_Mac10[[#This Row],[UnitPriceFuture]]</f>
        <v>0</v>
      </c>
      <c r="Y2327" s="47">
        <f>Table_Query_from_Mac10[[#This Row],[Unit Increase]]*Table_Query_from_Mac10[[#This Row],[Future-cost]]</f>
        <v>0</v>
      </c>
      <c r="Z2327" s="47">
        <f>-(Table_Query_from_Mac10[[#This Row],[Incremental Sales]]+((Table_Query_from_Mac10[[#This Row],[Incremental Sales]]*-(SUM(Summary!$S$8:$S$9)))))*Summary!$S$18</f>
        <v>0</v>
      </c>
      <c r="AA2327" s="47">
        <f>IFERROR(Table_Query_from_Mac10[[#This Row],[Incremental Cost]]/Table_Query_from_Mac10[[#This Row],[Incremental Sales]],0)</f>
        <v>0</v>
      </c>
      <c r="AB2327" s="47">
        <f>IFERROR(Table_Query_from_Mac10[[#This Row],[TotalCostFuture]]/Table_Query_from_Mac10[[#This Row],[totalsalesFuture]],0)</f>
        <v>0.42484848484848481</v>
      </c>
      <c r="AN2327" s="31">
        <v>80</v>
      </c>
      <c r="AO2327">
        <f t="shared" si="72"/>
        <v>20</v>
      </c>
      <c r="AQ2327" s="31">
        <v>47.13</v>
      </c>
      <c r="AR2327">
        <f t="shared" si="73"/>
        <v>16.5</v>
      </c>
    </row>
    <row r="2328" spans="1:44" x14ac:dyDescent="0.25">
      <c r="A2328">
        <v>90240</v>
      </c>
      <c r="B2328">
        <v>9</v>
      </c>
      <c r="C2328" t="s">
        <v>51</v>
      </c>
      <c r="D2328" t="s">
        <v>80</v>
      </c>
      <c r="E2328">
        <v>12</v>
      </c>
      <c r="F2328">
        <v>5.66</v>
      </c>
      <c r="G2328">
        <v>13.04</v>
      </c>
      <c r="H2328" s="1">
        <v>44845</v>
      </c>
      <c r="I2328" s="20">
        <v>0</v>
      </c>
      <c r="J2328" s="47">
        <f>Table_Query_from_Mac10[[#This Row],[unit_price]]-(Table_Query_from_Mac10[[#This Row],[unit_price]]*(Table_Query_from_Mac10[[#This Row],[discount_pct]]/100))</f>
        <v>13.04</v>
      </c>
      <c r="K2328" s="47">
        <f>Table_Query_from_Mac10[[#This Row],[unit_cost]]</f>
        <v>5.66</v>
      </c>
      <c r="L2328" s="47">
        <f>Table_Query_from_Mac10[[#This Row],[Live-cost]]*(1+Table_Query_from_Mac10[[#This Row],[CogsIncreasebyTYPE]])</f>
        <v>5.66</v>
      </c>
      <c r="M2328" s="47">
        <f>Table_Query_from_Mac10[[#This Row],[Live-cost]]*Table_Query_from_Mac10[[#This Row],[qty_to_ship]]</f>
        <v>67.92</v>
      </c>
      <c r="N2328" s="47">
        <f>IF(Table_Query_from_Mac10[[#This Row],[item_no]]="KDA",-Table_Query_from_Mac10[[#This Row],[unit_price]],Table_Query_from_Mac10[[#This Row],[Net Unit]]*Table_Query_from_Mac10[[#This Row],[qty_to_ship]])</f>
        <v>156.47999999999999</v>
      </c>
      <c r="O2328" s="47">
        <f>SUMIFS(Summary!C:C,Summary!H:H,Table_Query_from_Mac10[[#This Row],[Juiceoc]])</f>
        <v>0</v>
      </c>
      <c r="P2328" s="47">
        <f>SUMIFS(Summary!D:D,Summary!H:H,Table_Query_from_Mac10[[#This Row],[Juiceoc]])</f>
        <v>0</v>
      </c>
      <c r="Q2328" s="47">
        <f>SUMIFS(Summary!E:E,Summary!H:H,Table_Query_from_Mac10[[#This Row],[Juiceoc]])</f>
        <v>0</v>
      </c>
      <c r="R2328" s="47">
        <f>Table_Query_from_Mac10[[#This Row],[Net Unit]]*(1+Table_Query_from_Mac10[[#This Row],[PriceIncreasebyType]])</f>
        <v>13.04</v>
      </c>
      <c r="S2328" s="47">
        <f>Table_Query_from_Mac10[[#This Row],[UnitPriceFuture]]*Table_Query_from_Mac10[[#This Row],[qtytoShipFuture]]</f>
        <v>156.47999999999999</v>
      </c>
      <c r="T2328" s="47">
        <f>ROUND(Table_Query_from_Mac10[[#This Row],[qty_to_ship]]*(1+Table_Query_from_Mac10[[#This Row],[VolumeIncreasebyType]]),0)</f>
        <v>12</v>
      </c>
      <c r="U2328" s="47">
        <f>Table_Query_from_Mac10[[#This Row],[qtytoShipFuture]]*Table_Query_from_Mac10[[#This Row],[Future-cost]]</f>
        <v>67.92</v>
      </c>
      <c r="V2328" s="47">
        <f>Table_Query_from_Mac10[[#This Row],[qtytoShipFuture]]-Table_Query_from_Mac10[[#This Row],[qty_to_ship]]</f>
        <v>0</v>
      </c>
      <c r="W2328" s="47">
        <f>Table_Query_from_Mac10[[#This Row],[UnitPriceFuture]]</f>
        <v>13.04</v>
      </c>
      <c r="X2328" s="47">
        <f>Table_Query_from_Mac10[[#This Row],[Unit Increase]]*Table_Query_from_Mac10[[#This Row],[UnitPriceFuture]]</f>
        <v>0</v>
      </c>
      <c r="Y2328" s="47">
        <f>Table_Query_from_Mac10[[#This Row],[Unit Increase]]*Table_Query_from_Mac10[[#This Row],[Future-cost]]</f>
        <v>0</v>
      </c>
      <c r="Z2328" s="47">
        <f>-(Table_Query_from_Mac10[[#This Row],[Incremental Sales]]+((Table_Query_from_Mac10[[#This Row],[Incremental Sales]]*-(SUM(Summary!$S$8:$S$9)))))*Summary!$S$18</f>
        <v>0</v>
      </c>
      <c r="AA2328" s="47">
        <f>IFERROR(Table_Query_from_Mac10[[#This Row],[Incremental Cost]]/Table_Query_from_Mac10[[#This Row],[Incremental Sales]],0)</f>
        <v>0</v>
      </c>
      <c r="AB2328" s="47">
        <f>IFERROR(Table_Query_from_Mac10[[#This Row],[TotalCostFuture]]/Table_Query_from_Mac10[[#This Row],[totalsalesFuture]],0)</f>
        <v>0.43404907975460127</v>
      </c>
      <c r="AN2328" s="30">
        <v>48</v>
      </c>
      <c r="AO2328">
        <f t="shared" si="72"/>
        <v>12</v>
      </c>
      <c r="AQ2328" s="30">
        <v>37.270000000000003</v>
      </c>
      <c r="AR2328">
        <f t="shared" si="73"/>
        <v>13.04</v>
      </c>
    </row>
    <row r="2329" spans="1:44" x14ac:dyDescent="0.25">
      <c r="A2329">
        <v>90240</v>
      </c>
      <c r="B2329">
        <v>10</v>
      </c>
      <c r="C2329" t="s">
        <v>52</v>
      </c>
      <c r="D2329" t="s">
        <v>80</v>
      </c>
      <c r="E2329">
        <v>1</v>
      </c>
      <c r="F2329">
        <v>0</v>
      </c>
      <c r="G2329">
        <v>-251.53</v>
      </c>
      <c r="H2329" s="1">
        <v>44845</v>
      </c>
      <c r="I2329" s="20">
        <v>0</v>
      </c>
      <c r="J2329" s="47">
        <f>Table_Query_from_Mac10[[#This Row],[unit_price]]-(Table_Query_from_Mac10[[#This Row],[unit_price]]*(Table_Query_from_Mac10[[#This Row],[discount_pct]]/100))</f>
        <v>-251.53</v>
      </c>
      <c r="K2329" s="47">
        <f>Table_Query_from_Mac10[[#This Row],[unit_cost]]</f>
        <v>0</v>
      </c>
      <c r="L2329" s="47">
        <f>Table_Query_from_Mac10[[#This Row],[Live-cost]]*(1+Table_Query_from_Mac10[[#This Row],[CogsIncreasebyTYPE]])</f>
        <v>0</v>
      </c>
      <c r="M2329" s="47">
        <f>Table_Query_from_Mac10[[#This Row],[Live-cost]]*Table_Query_from_Mac10[[#This Row],[qty_to_ship]]</f>
        <v>0</v>
      </c>
      <c r="N2329" s="47">
        <f>IF(Table_Query_from_Mac10[[#This Row],[item_no]]="KDA",-Table_Query_from_Mac10[[#This Row],[unit_price]],Table_Query_from_Mac10[[#This Row],[Net Unit]]*Table_Query_from_Mac10[[#This Row],[qty_to_ship]])</f>
        <v>-251.53</v>
      </c>
      <c r="O2329" s="47">
        <f>SUMIFS(Summary!C:C,Summary!H:H,Table_Query_from_Mac10[[#This Row],[Juiceoc]])</f>
        <v>0</v>
      </c>
      <c r="P2329" s="47">
        <f>SUMIFS(Summary!D:D,Summary!H:H,Table_Query_from_Mac10[[#This Row],[Juiceoc]])</f>
        <v>0</v>
      </c>
      <c r="Q2329" s="47">
        <f>SUMIFS(Summary!E:E,Summary!H:H,Table_Query_from_Mac10[[#This Row],[Juiceoc]])</f>
        <v>0</v>
      </c>
      <c r="R2329" s="47">
        <f>Table_Query_from_Mac10[[#This Row],[Net Unit]]*(1+Table_Query_from_Mac10[[#This Row],[PriceIncreasebyType]])</f>
        <v>-251.53</v>
      </c>
      <c r="S2329" s="47">
        <f>Table_Query_from_Mac10[[#This Row],[UnitPriceFuture]]*Table_Query_from_Mac10[[#This Row],[qtytoShipFuture]]</f>
        <v>-251.53</v>
      </c>
      <c r="T2329" s="47">
        <f>ROUND(Table_Query_from_Mac10[[#This Row],[qty_to_ship]]*(1+Table_Query_from_Mac10[[#This Row],[VolumeIncreasebyType]]),0)</f>
        <v>1</v>
      </c>
      <c r="U2329" s="47">
        <f>Table_Query_from_Mac10[[#This Row],[qtytoShipFuture]]*Table_Query_from_Mac10[[#This Row],[Future-cost]]</f>
        <v>0</v>
      </c>
      <c r="V2329" s="47">
        <f>Table_Query_from_Mac10[[#This Row],[qtytoShipFuture]]-Table_Query_from_Mac10[[#This Row],[qty_to_ship]]</f>
        <v>0</v>
      </c>
      <c r="W2329" s="47">
        <f>Table_Query_from_Mac10[[#This Row],[UnitPriceFuture]]</f>
        <v>-251.53</v>
      </c>
      <c r="X2329" s="47">
        <f>Table_Query_from_Mac10[[#This Row],[Unit Increase]]*Table_Query_from_Mac10[[#This Row],[UnitPriceFuture]]</f>
        <v>0</v>
      </c>
      <c r="Y2329" s="47">
        <f>Table_Query_from_Mac10[[#This Row],[Unit Increase]]*Table_Query_from_Mac10[[#This Row],[Future-cost]]</f>
        <v>0</v>
      </c>
      <c r="Z2329" s="47">
        <f>-(Table_Query_from_Mac10[[#This Row],[Incremental Sales]]+((Table_Query_from_Mac10[[#This Row],[Incremental Sales]]*-(SUM(Summary!$S$8:$S$9)))))*Summary!$S$18</f>
        <v>0</v>
      </c>
      <c r="AA2329" s="47">
        <f>IFERROR(Table_Query_from_Mac10[[#This Row],[Incremental Cost]]/Table_Query_from_Mac10[[#This Row],[Incremental Sales]],0)</f>
        <v>0</v>
      </c>
      <c r="AB2329" s="47">
        <f>IFERROR(Table_Query_from_Mac10[[#This Row],[TotalCostFuture]]/Table_Query_from_Mac10[[#This Row],[totalsalesFuture]],0)</f>
        <v>0</v>
      </c>
      <c r="AN2329" s="31">
        <v>1</v>
      </c>
      <c r="AO2329">
        <f t="shared" si="72"/>
        <v>1</v>
      </c>
      <c r="AQ2329" s="31">
        <v>-718.66</v>
      </c>
      <c r="AR2329">
        <f t="shared" si="73"/>
        <v>-251.53</v>
      </c>
    </row>
    <row r="2330" spans="1:44" x14ac:dyDescent="0.25">
      <c r="A2330">
        <v>90241</v>
      </c>
      <c r="B2330">
        <v>1</v>
      </c>
      <c r="C2330" t="s">
        <v>55</v>
      </c>
      <c r="D2330" t="s">
        <v>81</v>
      </c>
      <c r="E2330">
        <v>7</v>
      </c>
      <c r="F2330">
        <v>9.86</v>
      </c>
      <c r="G2330">
        <v>23.28</v>
      </c>
      <c r="H2330" s="1">
        <v>44861</v>
      </c>
      <c r="I2330" s="20">
        <v>0</v>
      </c>
      <c r="J2330" s="47">
        <f>Table_Query_from_Mac10[[#This Row],[unit_price]]-(Table_Query_from_Mac10[[#This Row],[unit_price]]*(Table_Query_from_Mac10[[#This Row],[discount_pct]]/100))</f>
        <v>23.28</v>
      </c>
      <c r="K2330" s="47">
        <f>Table_Query_from_Mac10[[#This Row],[unit_cost]]</f>
        <v>9.86</v>
      </c>
      <c r="L2330" s="47">
        <f>Table_Query_from_Mac10[[#This Row],[Live-cost]]*(1+Table_Query_from_Mac10[[#This Row],[CogsIncreasebyTYPE]])</f>
        <v>9.86</v>
      </c>
      <c r="M2330" s="47">
        <f>Table_Query_from_Mac10[[#This Row],[Live-cost]]*Table_Query_from_Mac10[[#This Row],[qty_to_ship]]</f>
        <v>69.02</v>
      </c>
      <c r="N2330" s="47">
        <f>IF(Table_Query_from_Mac10[[#This Row],[item_no]]="KDA",-Table_Query_from_Mac10[[#This Row],[unit_price]],Table_Query_from_Mac10[[#This Row],[Net Unit]]*Table_Query_from_Mac10[[#This Row],[qty_to_ship]])</f>
        <v>162.96</v>
      </c>
      <c r="O2330" s="47">
        <f>SUMIFS(Summary!C:C,Summary!H:H,Table_Query_from_Mac10[[#This Row],[Juiceoc]])</f>
        <v>0</v>
      </c>
      <c r="P2330" s="47">
        <f>SUMIFS(Summary!D:D,Summary!H:H,Table_Query_from_Mac10[[#This Row],[Juiceoc]])</f>
        <v>0</v>
      </c>
      <c r="Q2330" s="47">
        <f>SUMIFS(Summary!E:E,Summary!H:H,Table_Query_from_Mac10[[#This Row],[Juiceoc]])</f>
        <v>0</v>
      </c>
      <c r="R2330" s="47">
        <f>Table_Query_from_Mac10[[#This Row],[Net Unit]]*(1+Table_Query_from_Mac10[[#This Row],[PriceIncreasebyType]])</f>
        <v>23.28</v>
      </c>
      <c r="S2330" s="47">
        <f>Table_Query_from_Mac10[[#This Row],[UnitPriceFuture]]*Table_Query_from_Mac10[[#This Row],[qtytoShipFuture]]</f>
        <v>162.96</v>
      </c>
      <c r="T2330" s="47">
        <f>ROUND(Table_Query_from_Mac10[[#This Row],[qty_to_ship]]*(1+Table_Query_from_Mac10[[#This Row],[VolumeIncreasebyType]]),0)</f>
        <v>7</v>
      </c>
      <c r="U2330" s="47">
        <f>Table_Query_from_Mac10[[#This Row],[qtytoShipFuture]]*Table_Query_from_Mac10[[#This Row],[Future-cost]]</f>
        <v>69.02</v>
      </c>
      <c r="V2330" s="47">
        <f>Table_Query_from_Mac10[[#This Row],[qtytoShipFuture]]-Table_Query_from_Mac10[[#This Row],[qty_to_ship]]</f>
        <v>0</v>
      </c>
      <c r="W2330" s="47">
        <f>Table_Query_from_Mac10[[#This Row],[UnitPriceFuture]]</f>
        <v>23.28</v>
      </c>
      <c r="X2330" s="47">
        <f>Table_Query_from_Mac10[[#This Row],[Unit Increase]]*Table_Query_from_Mac10[[#This Row],[UnitPriceFuture]]</f>
        <v>0</v>
      </c>
      <c r="Y2330" s="47">
        <f>Table_Query_from_Mac10[[#This Row],[Unit Increase]]*Table_Query_from_Mac10[[#This Row],[Future-cost]]</f>
        <v>0</v>
      </c>
      <c r="Z2330" s="47">
        <f>-(Table_Query_from_Mac10[[#This Row],[Incremental Sales]]+((Table_Query_from_Mac10[[#This Row],[Incremental Sales]]*-(SUM(Summary!$S$8:$S$9)))))*Summary!$S$18</f>
        <v>0</v>
      </c>
      <c r="AA2330" s="47">
        <f>IFERROR(Table_Query_from_Mac10[[#This Row],[Incremental Cost]]/Table_Query_from_Mac10[[#This Row],[Incremental Sales]],0)</f>
        <v>0</v>
      </c>
      <c r="AB2330" s="47">
        <f>IFERROR(Table_Query_from_Mac10[[#This Row],[TotalCostFuture]]/Table_Query_from_Mac10[[#This Row],[totalsalesFuture]],0)</f>
        <v>0.42353951890034358</v>
      </c>
      <c r="AN2330" s="30">
        <v>27</v>
      </c>
      <c r="AO2330">
        <f t="shared" si="72"/>
        <v>7</v>
      </c>
      <c r="AQ2330" s="30">
        <v>66.5</v>
      </c>
      <c r="AR2330">
        <f t="shared" si="73"/>
        <v>23.28</v>
      </c>
    </row>
    <row r="2331" spans="1:44" x14ac:dyDescent="0.25">
      <c r="A2331">
        <v>90241</v>
      </c>
      <c r="B2331">
        <v>2</v>
      </c>
      <c r="C2331" t="s">
        <v>55</v>
      </c>
      <c r="D2331" t="s">
        <v>81</v>
      </c>
      <c r="E2331">
        <v>6</v>
      </c>
      <c r="F2331">
        <v>11.84</v>
      </c>
      <c r="G2331">
        <v>26.82</v>
      </c>
      <c r="H2331" s="1">
        <v>44861</v>
      </c>
      <c r="I2331" s="20">
        <v>0</v>
      </c>
      <c r="J2331" s="47">
        <f>Table_Query_from_Mac10[[#This Row],[unit_price]]-(Table_Query_from_Mac10[[#This Row],[unit_price]]*(Table_Query_from_Mac10[[#This Row],[discount_pct]]/100))</f>
        <v>26.82</v>
      </c>
      <c r="K2331" s="47">
        <f>Table_Query_from_Mac10[[#This Row],[unit_cost]]</f>
        <v>11.84</v>
      </c>
      <c r="L2331" s="47">
        <f>Table_Query_from_Mac10[[#This Row],[Live-cost]]*(1+Table_Query_from_Mac10[[#This Row],[CogsIncreasebyTYPE]])</f>
        <v>11.84</v>
      </c>
      <c r="M2331" s="47">
        <f>Table_Query_from_Mac10[[#This Row],[Live-cost]]*Table_Query_from_Mac10[[#This Row],[qty_to_ship]]</f>
        <v>71.039999999999992</v>
      </c>
      <c r="N2331" s="47">
        <f>IF(Table_Query_from_Mac10[[#This Row],[item_no]]="KDA",-Table_Query_from_Mac10[[#This Row],[unit_price]],Table_Query_from_Mac10[[#This Row],[Net Unit]]*Table_Query_from_Mac10[[#This Row],[qty_to_ship]])</f>
        <v>160.92000000000002</v>
      </c>
      <c r="O2331" s="47">
        <f>SUMIFS(Summary!C:C,Summary!H:H,Table_Query_from_Mac10[[#This Row],[Juiceoc]])</f>
        <v>0</v>
      </c>
      <c r="P2331" s="47">
        <f>SUMIFS(Summary!D:D,Summary!H:H,Table_Query_from_Mac10[[#This Row],[Juiceoc]])</f>
        <v>0</v>
      </c>
      <c r="Q2331" s="47">
        <f>SUMIFS(Summary!E:E,Summary!H:H,Table_Query_from_Mac10[[#This Row],[Juiceoc]])</f>
        <v>0</v>
      </c>
      <c r="R2331" s="47">
        <f>Table_Query_from_Mac10[[#This Row],[Net Unit]]*(1+Table_Query_from_Mac10[[#This Row],[PriceIncreasebyType]])</f>
        <v>26.82</v>
      </c>
      <c r="S2331" s="47">
        <f>Table_Query_from_Mac10[[#This Row],[UnitPriceFuture]]*Table_Query_from_Mac10[[#This Row],[qtytoShipFuture]]</f>
        <v>160.92000000000002</v>
      </c>
      <c r="T2331" s="47">
        <f>ROUND(Table_Query_from_Mac10[[#This Row],[qty_to_ship]]*(1+Table_Query_from_Mac10[[#This Row],[VolumeIncreasebyType]]),0)</f>
        <v>6</v>
      </c>
      <c r="U2331" s="47">
        <f>Table_Query_from_Mac10[[#This Row],[qtytoShipFuture]]*Table_Query_from_Mac10[[#This Row],[Future-cost]]</f>
        <v>71.039999999999992</v>
      </c>
      <c r="V2331" s="47">
        <f>Table_Query_from_Mac10[[#This Row],[qtytoShipFuture]]-Table_Query_from_Mac10[[#This Row],[qty_to_ship]]</f>
        <v>0</v>
      </c>
      <c r="W2331" s="47">
        <f>Table_Query_from_Mac10[[#This Row],[UnitPriceFuture]]</f>
        <v>26.82</v>
      </c>
      <c r="X2331" s="47">
        <f>Table_Query_from_Mac10[[#This Row],[Unit Increase]]*Table_Query_from_Mac10[[#This Row],[UnitPriceFuture]]</f>
        <v>0</v>
      </c>
      <c r="Y2331" s="47">
        <f>Table_Query_from_Mac10[[#This Row],[Unit Increase]]*Table_Query_from_Mac10[[#This Row],[Future-cost]]</f>
        <v>0</v>
      </c>
      <c r="Z2331" s="47">
        <f>-(Table_Query_from_Mac10[[#This Row],[Incremental Sales]]+((Table_Query_from_Mac10[[#This Row],[Incremental Sales]]*-(SUM(Summary!$S$8:$S$9)))))*Summary!$S$18</f>
        <v>0</v>
      </c>
      <c r="AA2331" s="47">
        <f>IFERROR(Table_Query_from_Mac10[[#This Row],[Incremental Cost]]/Table_Query_from_Mac10[[#This Row],[Incremental Sales]],0)</f>
        <v>0</v>
      </c>
      <c r="AB2331" s="47">
        <f>IFERROR(Table_Query_from_Mac10[[#This Row],[TotalCostFuture]]/Table_Query_from_Mac10[[#This Row],[totalsalesFuture]],0)</f>
        <v>0.44146159582401184</v>
      </c>
      <c r="AN2331" s="31">
        <v>24</v>
      </c>
      <c r="AO2331">
        <f t="shared" si="72"/>
        <v>6</v>
      </c>
      <c r="AQ2331" s="31">
        <v>76.62</v>
      </c>
      <c r="AR2331">
        <f t="shared" si="73"/>
        <v>26.82</v>
      </c>
    </row>
    <row r="2332" spans="1:44" x14ac:dyDescent="0.25">
      <c r="A2332">
        <v>90241</v>
      </c>
      <c r="B2332">
        <v>3</v>
      </c>
      <c r="C2332" t="s">
        <v>55</v>
      </c>
      <c r="D2332" t="s">
        <v>81</v>
      </c>
      <c r="E2332">
        <v>99</v>
      </c>
      <c r="F2332">
        <v>9.94</v>
      </c>
      <c r="G2332">
        <v>20.74</v>
      </c>
      <c r="H2332" s="1">
        <v>44861</v>
      </c>
      <c r="I2332" s="20">
        <v>0</v>
      </c>
      <c r="J2332" s="47">
        <f>Table_Query_from_Mac10[[#This Row],[unit_price]]-(Table_Query_from_Mac10[[#This Row],[unit_price]]*(Table_Query_from_Mac10[[#This Row],[discount_pct]]/100))</f>
        <v>20.74</v>
      </c>
      <c r="K2332" s="47">
        <f>Table_Query_from_Mac10[[#This Row],[unit_cost]]</f>
        <v>9.94</v>
      </c>
      <c r="L2332" s="47">
        <f>Table_Query_from_Mac10[[#This Row],[Live-cost]]*(1+Table_Query_from_Mac10[[#This Row],[CogsIncreasebyTYPE]])</f>
        <v>9.94</v>
      </c>
      <c r="M2332" s="47">
        <f>Table_Query_from_Mac10[[#This Row],[Live-cost]]*Table_Query_from_Mac10[[#This Row],[qty_to_ship]]</f>
        <v>984.06</v>
      </c>
      <c r="N2332" s="47">
        <f>IF(Table_Query_from_Mac10[[#This Row],[item_no]]="KDA",-Table_Query_from_Mac10[[#This Row],[unit_price]],Table_Query_from_Mac10[[#This Row],[Net Unit]]*Table_Query_from_Mac10[[#This Row],[qty_to_ship]])</f>
        <v>2053.2599999999998</v>
      </c>
      <c r="O2332" s="47">
        <f>SUMIFS(Summary!C:C,Summary!H:H,Table_Query_from_Mac10[[#This Row],[Juiceoc]])</f>
        <v>0</v>
      </c>
      <c r="P2332" s="47">
        <f>SUMIFS(Summary!D:D,Summary!H:H,Table_Query_from_Mac10[[#This Row],[Juiceoc]])</f>
        <v>0</v>
      </c>
      <c r="Q2332" s="47">
        <f>SUMIFS(Summary!E:E,Summary!H:H,Table_Query_from_Mac10[[#This Row],[Juiceoc]])</f>
        <v>0</v>
      </c>
      <c r="R2332" s="47">
        <f>Table_Query_from_Mac10[[#This Row],[Net Unit]]*(1+Table_Query_from_Mac10[[#This Row],[PriceIncreasebyType]])</f>
        <v>20.74</v>
      </c>
      <c r="S2332" s="47">
        <f>Table_Query_from_Mac10[[#This Row],[UnitPriceFuture]]*Table_Query_from_Mac10[[#This Row],[qtytoShipFuture]]</f>
        <v>2053.2599999999998</v>
      </c>
      <c r="T2332" s="47">
        <f>ROUND(Table_Query_from_Mac10[[#This Row],[qty_to_ship]]*(1+Table_Query_from_Mac10[[#This Row],[VolumeIncreasebyType]]),0)</f>
        <v>99</v>
      </c>
      <c r="U2332" s="47">
        <f>Table_Query_from_Mac10[[#This Row],[qtytoShipFuture]]*Table_Query_from_Mac10[[#This Row],[Future-cost]]</f>
        <v>984.06</v>
      </c>
      <c r="V2332" s="47">
        <f>Table_Query_from_Mac10[[#This Row],[qtytoShipFuture]]-Table_Query_from_Mac10[[#This Row],[qty_to_ship]]</f>
        <v>0</v>
      </c>
      <c r="W2332" s="47">
        <f>Table_Query_from_Mac10[[#This Row],[UnitPriceFuture]]</f>
        <v>20.74</v>
      </c>
      <c r="X2332" s="47">
        <f>Table_Query_from_Mac10[[#This Row],[Unit Increase]]*Table_Query_from_Mac10[[#This Row],[UnitPriceFuture]]</f>
        <v>0</v>
      </c>
      <c r="Y2332" s="47">
        <f>Table_Query_from_Mac10[[#This Row],[Unit Increase]]*Table_Query_from_Mac10[[#This Row],[Future-cost]]</f>
        <v>0</v>
      </c>
      <c r="Z2332" s="47">
        <f>-(Table_Query_from_Mac10[[#This Row],[Incremental Sales]]+((Table_Query_from_Mac10[[#This Row],[Incremental Sales]]*-(SUM(Summary!$S$8:$S$9)))))*Summary!$S$18</f>
        <v>0</v>
      </c>
      <c r="AA2332" s="47">
        <f>IFERROR(Table_Query_from_Mac10[[#This Row],[Incremental Cost]]/Table_Query_from_Mac10[[#This Row],[Incremental Sales]],0)</f>
        <v>0</v>
      </c>
      <c r="AB2332" s="47">
        <f>IFERROR(Table_Query_from_Mac10[[#This Row],[TotalCostFuture]]/Table_Query_from_Mac10[[#This Row],[totalsalesFuture]],0)</f>
        <v>0.47926711668273869</v>
      </c>
      <c r="AN2332" s="30">
        <v>396</v>
      </c>
      <c r="AO2332">
        <f t="shared" si="72"/>
        <v>99</v>
      </c>
      <c r="AQ2332" s="30">
        <v>59.27</v>
      </c>
      <c r="AR2332">
        <f t="shared" si="73"/>
        <v>20.74</v>
      </c>
    </row>
    <row r="2333" spans="1:44" x14ac:dyDescent="0.25">
      <c r="A2333">
        <v>90111</v>
      </c>
      <c r="B2333">
        <v>6</v>
      </c>
      <c r="C2333" t="s">
        <v>59</v>
      </c>
      <c r="D2333" t="s">
        <v>49</v>
      </c>
      <c r="E2333">
        <v>16</v>
      </c>
      <c r="F2333">
        <v>6.28</v>
      </c>
      <c r="G2333">
        <v>13.95</v>
      </c>
      <c r="H2333" s="1">
        <v>44862</v>
      </c>
      <c r="I2333" s="20">
        <v>0</v>
      </c>
      <c r="J2333" s="47">
        <f>Table_Query_from_Mac10[[#This Row],[unit_price]]-(Table_Query_from_Mac10[[#This Row],[unit_price]]*(Table_Query_from_Mac10[[#This Row],[discount_pct]]/100))</f>
        <v>13.95</v>
      </c>
      <c r="K2333" s="47">
        <f>Table_Query_from_Mac10[[#This Row],[unit_cost]]</f>
        <v>6.28</v>
      </c>
      <c r="L2333" s="47">
        <f>Table_Query_from_Mac10[[#This Row],[Live-cost]]*(1+Table_Query_from_Mac10[[#This Row],[CogsIncreasebyTYPE]])</f>
        <v>6.28</v>
      </c>
      <c r="M2333" s="47">
        <f>Table_Query_from_Mac10[[#This Row],[Live-cost]]*Table_Query_from_Mac10[[#This Row],[qty_to_ship]]</f>
        <v>100.48</v>
      </c>
      <c r="N2333" s="47">
        <f>IF(Table_Query_from_Mac10[[#This Row],[item_no]]="KDA",-Table_Query_from_Mac10[[#This Row],[unit_price]],Table_Query_from_Mac10[[#This Row],[Net Unit]]*Table_Query_from_Mac10[[#This Row],[qty_to_ship]])</f>
        <v>223.2</v>
      </c>
      <c r="O2333" s="47">
        <f>SUMIFS(Summary!C:C,Summary!H:H,Table_Query_from_Mac10[[#This Row],[Juiceoc]])</f>
        <v>0</v>
      </c>
      <c r="P2333" s="47">
        <f>SUMIFS(Summary!D:D,Summary!H:H,Table_Query_from_Mac10[[#This Row],[Juiceoc]])</f>
        <v>0</v>
      </c>
      <c r="Q2333" s="47">
        <f>SUMIFS(Summary!E:E,Summary!H:H,Table_Query_from_Mac10[[#This Row],[Juiceoc]])</f>
        <v>0</v>
      </c>
      <c r="R2333" s="47">
        <f>Table_Query_from_Mac10[[#This Row],[Net Unit]]*(1+Table_Query_from_Mac10[[#This Row],[PriceIncreasebyType]])</f>
        <v>13.95</v>
      </c>
      <c r="S2333" s="47">
        <f>Table_Query_from_Mac10[[#This Row],[UnitPriceFuture]]*Table_Query_from_Mac10[[#This Row],[qtytoShipFuture]]</f>
        <v>223.2</v>
      </c>
      <c r="T2333" s="47">
        <f>ROUND(Table_Query_from_Mac10[[#This Row],[qty_to_ship]]*(1+Table_Query_from_Mac10[[#This Row],[VolumeIncreasebyType]]),0)</f>
        <v>16</v>
      </c>
      <c r="U2333" s="47">
        <f>Table_Query_from_Mac10[[#This Row],[qtytoShipFuture]]*Table_Query_from_Mac10[[#This Row],[Future-cost]]</f>
        <v>100.48</v>
      </c>
      <c r="V2333" s="47">
        <f>Table_Query_from_Mac10[[#This Row],[qtytoShipFuture]]-Table_Query_from_Mac10[[#This Row],[qty_to_ship]]</f>
        <v>0</v>
      </c>
      <c r="W2333" s="47">
        <f>Table_Query_from_Mac10[[#This Row],[UnitPriceFuture]]</f>
        <v>13.95</v>
      </c>
      <c r="X2333" s="47">
        <f>Table_Query_from_Mac10[[#This Row],[Unit Increase]]*Table_Query_from_Mac10[[#This Row],[UnitPriceFuture]]</f>
        <v>0</v>
      </c>
      <c r="Y2333" s="47">
        <f>Table_Query_from_Mac10[[#This Row],[Unit Increase]]*Table_Query_from_Mac10[[#This Row],[Future-cost]]</f>
        <v>0</v>
      </c>
      <c r="Z2333" s="47">
        <f>-(Table_Query_from_Mac10[[#This Row],[Incremental Sales]]+((Table_Query_from_Mac10[[#This Row],[Incremental Sales]]*-(SUM(Summary!$S$8:$S$9)))))*Summary!$S$18</f>
        <v>0</v>
      </c>
      <c r="AA2333" s="47">
        <f>IFERROR(Table_Query_from_Mac10[[#This Row],[Incremental Cost]]/Table_Query_from_Mac10[[#This Row],[Incremental Sales]],0)</f>
        <v>0</v>
      </c>
      <c r="AB2333" s="47">
        <f>IFERROR(Table_Query_from_Mac10[[#This Row],[TotalCostFuture]]/Table_Query_from_Mac10[[#This Row],[totalsalesFuture]],0)</f>
        <v>0.4501792114695341</v>
      </c>
      <c r="AN2333" s="31">
        <v>64</v>
      </c>
      <c r="AO2333">
        <f t="shared" si="72"/>
        <v>16</v>
      </c>
      <c r="AQ2333" s="31">
        <v>39.85</v>
      </c>
      <c r="AR2333">
        <f t="shared" si="73"/>
        <v>13.95</v>
      </c>
    </row>
    <row r="2334" spans="1:44" x14ac:dyDescent="0.25">
      <c r="A2334">
        <v>90111</v>
      </c>
      <c r="B2334">
        <v>7</v>
      </c>
      <c r="C2334" t="s">
        <v>59</v>
      </c>
      <c r="D2334" t="s">
        <v>49</v>
      </c>
      <c r="E2334">
        <v>36</v>
      </c>
      <c r="F2334">
        <v>6.89</v>
      </c>
      <c r="G2334">
        <v>15.45</v>
      </c>
      <c r="H2334" s="1">
        <v>44862</v>
      </c>
      <c r="I2334" s="20">
        <v>0</v>
      </c>
      <c r="J2334" s="47">
        <f>Table_Query_from_Mac10[[#This Row],[unit_price]]-(Table_Query_from_Mac10[[#This Row],[unit_price]]*(Table_Query_from_Mac10[[#This Row],[discount_pct]]/100))</f>
        <v>15.45</v>
      </c>
      <c r="K2334" s="47">
        <f>Table_Query_from_Mac10[[#This Row],[unit_cost]]</f>
        <v>6.89</v>
      </c>
      <c r="L2334" s="47">
        <f>Table_Query_from_Mac10[[#This Row],[Live-cost]]*(1+Table_Query_from_Mac10[[#This Row],[CogsIncreasebyTYPE]])</f>
        <v>6.89</v>
      </c>
      <c r="M2334" s="47">
        <f>Table_Query_from_Mac10[[#This Row],[Live-cost]]*Table_Query_from_Mac10[[#This Row],[qty_to_ship]]</f>
        <v>248.04</v>
      </c>
      <c r="N2334" s="47">
        <f>IF(Table_Query_from_Mac10[[#This Row],[item_no]]="KDA",-Table_Query_from_Mac10[[#This Row],[unit_price]],Table_Query_from_Mac10[[#This Row],[Net Unit]]*Table_Query_from_Mac10[[#This Row],[qty_to_ship]])</f>
        <v>556.19999999999993</v>
      </c>
      <c r="O2334" s="47">
        <f>SUMIFS(Summary!C:C,Summary!H:H,Table_Query_from_Mac10[[#This Row],[Juiceoc]])</f>
        <v>0</v>
      </c>
      <c r="P2334" s="47">
        <f>SUMIFS(Summary!D:D,Summary!H:H,Table_Query_from_Mac10[[#This Row],[Juiceoc]])</f>
        <v>0</v>
      </c>
      <c r="Q2334" s="47">
        <f>SUMIFS(Summary!E:E,Summary!H:H,Table_Query_from_Mac10[[#This Row],[Juiceoc]])</f>
        <v>0</v>
      </c>
      <c r="R2334" s="47">
        <f>Table_Query_from_Mac10[[#This Row],[Net Unit]]*(1+Table_Query_from_Mac10[[#This Row],[PriceIncreasebyType]])</f>
        <v>15.45</v>
      </c>
      <c r="S2334" s="47">
        <f>Table_Query_from_Mac10[[#This Row],[UnitPriceFuture]]*Table_Query_from_Mac10[[#This Row],[qtytoShipFuture]]</f>
        <v>556.19999999999993</v>
      </c>
      <c r="T2334" s="47">
        <f>ROUND(Table_Query_from_Mac10[[#This Row],[qty_to_ship]]*(1+Table_Query_from_Mac10[[#This Row],[VolumeIncreasebyType]]),0)</f>
        <v>36</v>
      </c>
      <c r="U2334" s="47">
        <f>Table_Query_from_Mac10[[#This Row],[qtytoShipFuture]]*Table_Query_from_Mac10[[#This Row],[Future-cost]]</f>
        <v>248.04</v>
      </c>
      <c r="V2334" s="47">
        <f>Table_Query_from_Mac10[[#This Row],[qtytoShipFuture]]-Table_Query_from_Mac10[[#This Row],[qty_to_ship]]</f>
        <v>0</v>
      </c>
      <c r="W2334" s="47">
        <f>Table_Query_from_Mac10[[#This Row],[UnitPriceFuture]]</f>
        <v>15.45</v>
      </c>
      <c r="X2334" s="47">
        <f>Table_Query_from_Mac10[[#This Row],[Unit Increase]]*Table_Query_from_Mac10[[#This Row],[UnitPriceFuture]]</f>
        <v>0</v>
      </c>
      <c r="Y2334" s="47">
        <f>Table_Query_from_Mac10[[#This Row],[Unit Increase]]*Table_Query_from_Mac10[[#This Row],[Future-cost]]</f>
        <v>0</v>
      </c>
      <c r="Z2334" s="47">
        <f>-(Table_Query_from_Mac10[[#This Row],[Incremental Sales]]+((Table_Query_from_Mac10[[#This Row],[Incremental Sales]]*-(SUM(Summary!$S$8:$S$9)))))*Summary!$S$18</f>
        <v>0</v>
      </c>
      <c r="AA2334" s="47">
        <f>IFERROR(Table_Query_from_Mac10[[#This Row],[Incremental Cost]]/Table_Query_from_Mac10[[#This Row],[Incremental Sales]],0)</f>
        <v>0</v>
      </c>
      <c r="AB2334" s="47">
        <f>IFERROR(Table_Query_from_Mac10[[#This Row],[TotalCostFuture]]/Table_Query_from_Mac10[[#This Row],[totalsalesFuture]],0)</f>
        <v>0.44595469255663434</v>
      </c>
      <c r="AN2334" s="30">
        <v>144</v>
      </c>
      <c r="AO2334">
        <f t="shared" si="72"/>
        <v>36</v>
      </c>
      <c r="AQ2334" s="30">
        <v>44.15</v>
      </c>
      <c r="AR2334">
        <f t="shared" si="73"/>
        <v>15.45</v>
      </c>
    </row>
    <row r="2335" spans="1:44" x14ac:dyDescent="0.25">
      <c r="A2335">
        <v>90111</v>
      </c>
      <c r="B2335">
        <v>8</v>
      </c>
      <c r="C2335" t="s">
        <v>59</v>
      </c>
      <c r="D2335" t="s">
        <v>49</v>
      </c>
      <c r="E2335">
        <v>36</v>
      </c>
      <c r="F2335">
        <v>8.1999999999999993</v>
      </c>
      <c r="G2335">
        <v>19.239999999999998</v>
      </c>
      <c r="H2335" s="1">
        <v>44862</v>
      </c>
      <c r="I2335" s="20">
        <v>0</v>
      </c>
      <c r="J2335" s="47">
        <f>Table_Query_from_Mac10[[#This Row],[unit_price]]-(Table_Query_from_Mac10[[#This Row],[unit_price]]*(Table_Query_from_Mac10[[#This Row],[discount_pct]]/100))</f>
        <v>19.239999999999998</v>
      </c>
      <c r="K2335" s="47">
        <f>Table_Query_from_Mac10[[#This Row],[unit_cost]]</f>
        <v>8.1999999999999993</v>
      </c>
      <c r="L2335" s="47">
        <f>Table_Query_from_Mac10[[#This Row],[Live-cost]]*(1+Table_Query_from_Mac10[[#This Row],[CogsIncreasebyTYPE]])</f>
        <v>8.1999999999999993</v>
      </c>
      <c r="M2335" s="47">
        <f>Table_Query_from_Mac10[[#This Row],[Live-cost]]*Table_Query_from_Mac10[[#This Row],[qty_to_ship]]</f>
        <v>295.2</v>
      </c>
      <c r="N2335" s="47">
        <f>IF(Table_Query_from_Mac10[[#This Row],[item_no]]="KDA",-Table_Query_from_Mac10[[#This Row],[unit_price]],Table_Query_from_Mac10[[#This Row],[Net Unit]]*Table_Query_from_Mac10[[#This Row],[qty_to_ship]])</f>
        <v>692.64</v>
      </c>
      <c r="O2335" s="47">
        <f>SUMIFS(Summary!C:C,Summary!H:H,Table_Query_from_Mac10[[#This Row],[Juiceoc]])</f>
        <v>0</v>
      </c>
      <c r="P2335" s="47">
        <f>SUMIFS(Summary!D:D,Summary!H:H,Table_Query_from_Mac10[[#This Row],[Juiceoc]])</f>
        <v>0</v>
      </c>
      <c r="Q2335" s="47">
        <f>SUMIFS(Summary!E:E,Summary!H:H,Table_Query_from_Mac10[[#This Row],[Juiceoc]])</f>
        <v>0</v>
      </c>
      <c r="R2335" s="47">
        <f>Table_Query_from_Mac10[[#This Row],[Net Unit]]*(1+Table_Query_from_Mac10[[#This Row],[PriceIncreasebyType]])</f>
        <v>19.239999999999998</v>
      </c>
      <c r="S2335" s="47">
        <f>Table_Query_from_Mac10[[#This Row],[UnitPriceFuture]]*Table_Query_from_Mac10[[#This Row],[qtytoShipFuture]]</f>
        <v>692.64</v>
      </c>
      <c r="T2335" s="47">
        <f>ROUND(Table_Query_from_Mac10[[#This Row],[qty_to_ship]]*(1+Table_Query_from_Mac10[[#This Row],[VolumeIncreasebyType]]),0)</f>
        <v>36</v>
      </c>
      <c r="U2335" s="47">
        <f>Table_Query_from_Mac10[[#This Row],[qtytoShipFuture]]*Table_Query_from_Mac10[[#This Row],[Future-cost]]</f>
        <v>295.2</v>
      </c>
      <c r="V2335" s="47">
        <f>Table_Query_from_Mac10[[#This Row],[qtytoShipFuture]]-Table_Query_from_Mac10[[#This Row],[qty_to_ship]]</f>
        <v>0</v>
      </c>
      <c r="W2335" s="47">
        <f>Table_Query_from_Mac10[[#This Row],[UnitPriceFuture]]</f>
        <v>19.239999999999998</v>
      </c>
      <c r="X2335" s="47">
        <f>Table_Query_from_Mac10[[#This Row],[Unit Increase]]*Table_Query_from_Mac10[[#This Row],[UnitPriceFuture]]</f>
        <v>0</v>
      </c>
      <c r="Y2335" s="47">
        <f>Table_Query_from_Mac10[[#This Row],[Unit Increase]]*Table_Query_from_Mac10[[#This Row],[Future-cost]]</f>
        <v>0</v>
      </c>
      <c r="Z2335" s="47">
        <f>-(Table_Query_from_Mac10[[#This Row],[Incremental Sales]]+((Table_Query_from_Mac10[[#This Row],[Incremental Sales]]*-(SUM(Summary!$S$8:$S$9)))))*Summary!$S$18</f>
        <v>0</v>
      </c>
      <c r="AA2335" s="47">
        <f>IFERROR(Table_Query_from_Mac10[[#This Row],[Incremental Cost]]/Table_Query_from_Mac10[[#This Row],[Incremental Sales]],0)</f>
        <v>0</v>
      </c>
      <c r="AB2335" s="47">
        <f>IFERROR(Table_Query_from_Mac10[[#This Row],[TotalCostFuture]]/Table_Query_from_Mac10[[#This Row],[totalsalesFuture]],0)</f>
        <v>0.42619542619542616</v>
      </c>
      <c r="AN2335" s="31">
        <v>144</v>
      </c>
      <c r="AO2335">
        <f t="shared" si="72"/>
        <v>36</v>
      </c>
      <c r="AQ2335" s="31">
        <v>54.98</v>
      </c>
      <c r="AR2335">
        <f t="shared" si="73"/>
        <v>19.239999999999998</v>
      </c>
    </row>
    <row r="2336" spans="1:44" x14ac:dyDescent="0.25">
      <c r="A2336">
        <v>90111</v>
      </c>
      <c r="B2336">
        <v>9</v>
      </c>
      <c r="C2336" t="s">
        <v>59</v>
      </c>
      <c r="D2336" t="s">
        <v>49</v>
      </c>
      <c r="E2336">
        <v>27</v>
      </c>
      <c r="F2336">
        <v>9.5500000000000007</v>
      </c>
      <c r="G2336">
        <v>23.29</v>
      </c>
      <c r="H2336" s="1">
        <v>44862</v>
      </c>
      <c r="I2336" s="20">
        <v>0</v>
      </c>
      <c r="J2336" s="47">
        <f>Table_Query_from_Mac10[[#This Row],[unit_price]]-(Table_Query_from_Mac10[[#This Row],[unit_price]]*(Table_Query_from_Mac10[[#This Row],[discount_pct]]/100))</f>
        <v>23.29</v>
      </c>
      <c r="K2336" s="47">
        <f>Table_Query_from_Mac10[[#This Row],[unit_cost]]</f>
        <v>9.5500000000000007</v>
      </c>
      <c r="L2336" s="47">
        <f>Table_Query_from_Mac10[[#This Row],[Live-cost]]*(1+Table_Query_from_Mac10[[#This Row],[CogsIncreasebyTYPE]])</f>
        <v>9.5500000000000007</v>
      </c>
      <c r="M2336" s="47">
        <f>Table_Query_from_Mac10[[#This Row],[Live-cost]]*Table_Query_from_Mac10[[#This Row],[qty_to_ship]]</f>
        <v>257.85000000000002</v>
      </c>
      <c r="N2336" s="47">
        <f>IF(Table_Query_from_Mac10[[#This Row],[item_no]]="KDA",-Table_Query_from_Mac10[[#This Row],[unit_price]],Table_Query_from_Mac10[[#This Row],[Net Unit]]*Table_Query_from_Mac10[[#This Row],[qty_to_ship]])</f>
        <v>628.82999999999993</v>
      </c>
      <c r="O2336" s="47">
        <f>SUMIFS(Summary!C:C,Summary!H:H,Table_Query_from_Mac10[[#This Row],[Juiceoc]])</f>
        <v>0</v>
      </c>
      <c r="P2336" s="47">
        <f>SUMIFS(Summary!D:D,Summary!H:H,Table_Query_from_Mac10[[#This Row],[Juiceoc]])</f>
        <v>0</v>
      </c>
      <c r="Q2336" s="47">
        <f>SUMIFS(Summary!E:E,Summary!H:H,Table_Query_from_Mac10[[#This Row],[Juiceoc]])</f>
        <v>0</v>
      </c>
      <c r="R2336" s="47">
        <f>Table_Query_from_Mac10[[#This Row],[Net Unit]]*(1+Table_Query_from_Mac10[[#This Row],[PriceIncreasebyType]])</f>
        <v>23.29</v>
      </c>
      <c r="S2336" s="47">
        <f>Table_Query_from_Mac10[[#This Row],[UnitPriceFuture]]*Table_Query_from_Mac10[[#This Row],[qtytoShipFuture]]</f>
        <v>628.82999999999993</v>
      </c>
      <c r="T2336" s="47">
        <f>ROUND(Table_Query_from_Mac10[[#This Row],[qty_to_ship]]*(1+Table_Query_from_Mac10[[#This Row],[VolumeIncreasebyType]]),0)</f>
        <v>27</v>
      </c>
      <c r="U2336" s="47">
        <f>Table_Query_from_Mac10[[#This Row],[qtytoShipFuture]]*Table_Query_from_Mac10[[#This Row],[Future-cost]]</f>
        <v>257.85000000000002</v>
      </c>
      <c r="V2336" s="47">
        <f>Table_Query_from_Mac10[[#This Row],[qtytoShipFuture]]-Table_Query_from_Mac10[[#This Row],[qty_to_ship]]</f>
        <v>0</v>
      </c>
      <c r="W2336" s="47">
        <f>Table_Query_from_Mac10[[#This Row],[UnitPriceFuture]]</f>
        <v>23.29</v>
      </c>
      <c r="X2336" s="47">
        <f>Table_Query_from_Mac10[[#This Row],[Unit Increase]]*Table_Query_from_Mac10[[#This Row],[UnitPriceFuture]]</f>
        <v>0</v>
      </c>
      <c r="Y2336" s="47">
        <f>Table_Query_from_Mac10[[#This Row],[Unit Increase]]*Table_Query_from_Mac10[[#This Row],[Future-cost]]</f>
        <v>0</v>
      </c>
      <c r="Z2336" s="47">
        <f>-(Table_Query_from_Mac10[[#This Row],[Incremental Sales]]+((Table_Query_from_Mac10[[#This Row],[Incremental Sales]]*-(SUM(Summary!$S$8:$S$9)))))*Summary!$S$18</f>
        <v>0</v>
      </c>
      <c r="AA2336" s="47">
        <f>IFERROR(Table_Query_from_Mac10[[#This Row],[Incremental Cost]]/Table_Query_from_Mac10[[#This Row],[Incremental Sales]],0)</f>
        <v>0</v>
      </c>
      <c r="AB2336" s="47">
        <f>IFERROR(Table_Query_from_Mac10[[#This Row],[TotalCostFuture]]/Table_Query_from_Mac10[[#This Row],[totalsalesFuture]],0)</f>
        <v>0.41004723057106063</v>
      </c>
      <c r="AN2336" s="30">
        <v>108</v>
      </c>
      <c r="AO2336">
        <f t="shared" si="72"/>
        <v>27</v>
      </c>
      <c r="AQ2336" s="30">
        <v>66.53</v>
      </c>
      <c r="AR2336">
        <f t="shared" si="73"/>
        <v>23.29</v>
      </c>
    </row>
    <row r="2337" spans="1:44" x14ac:dyDescent="0.25">
      <c r="A2337">
        <v>90111</v>
      </c>
      <c r="B2337">
        <v>10</v>
      </c>
      <c r="C2337" t="s">
        <v>59</v>
      </c>
      <c r="D2337" t="s">
        <v>49</v>
      </c>
      <c r="E2337">
        <v>12</v>
      </c>
      <c r="F2337">
        <v>11.28</v>
      </c>
      <c r="G2337">
        <v>26.82</v>
      </c>
      <c r="H2337" s="1">
        <v>44862</v>
      </c>
      <c r="I2337" s="20">
        <v>0</v>
      </c>
      <c r="J2337" s="47">
        <f>Table_Query_from_Mac10[[#This Row],[unit_price]]-(Table_Query_from_Mac10[[#This Row],[unit_price]]*(Table_Query_from_Mac10[[#This Row],[discount_pct]]/100))</f>
        <v>26.82</v>
      </c>
      <c r="K2337" s="47">
        <f>Table_Query_from_Mac10[[#This Row],[unit_cost]]</f>
        <v>11.28</v>
      </c>
      <c r="L2337" s="47">
        <f>Table_Query_from_Mac10[[#This Row],[Live-cost]]*(1+Table_Query_from_Mac10[[#This Row],[CogsIncreasebyTYPE]])</f>
        <v>11.28</v>
      </c>
      <c r="M2337" s="47">
        <f>Table_Query_from_Mac10[[#This Row],[Live-cost]]*Table_Query_from_Mac10[[#This Row],[qty_to_ship]]</f>
        <v>135.35999999999999</v>
      </c>
      <c r="N2337" s="47">
        <f>IF(Table_Query_from_Mac10[[#This Row],[item_no]]="KDA",-Table_Query_from_Mac10[[#This Row],[unit_price]],Table_Query_from_Mac10[[#This Row],[Net Unit]]*Table_Query_from_Mac10[[#This Row],[qty_to_ship]])</f>
        <v>321.84000000000003</v>
      </c>
      <c r="O2337" s="47">
        <f>SUMIFS(Summary!C:C,Summary!H:H,Table_Query_from_Mac10[[#This Row],[Juiceoc]])</f>
        <v>0</v>
      </c>
      <c r="P2337" s="47">
        <f>SUMIFS(Summary!D:D,Summary!H:H,Table_Query_from_Mac10[[#This Row],[Juiceoc]])</f>
        <v>0</v>
      </c>
      <c r="Q2337" s="47">
        <f>SUMIFS(Summary!E:E,Summary!H:H,Table_Query_from_Mac10[[#This Row],[Juiceoc]])</f>
        <v>0</v>
      </c>
      <c r="R2337" s="47">
        <f>Table_Query_from_Mac10[[#This Row],[Net Unit]]*(1+Table_Query_from_Mac10[[#This Row],[PriceIncreasebyType]])</f>
        <v>26.82</v>
      </c>
      <c r="S2337" s="47">
        <f>Table_Query_from_Mac10[[#This Row],[UnitPriceFuture]]*Table_Query_from_Mac10[[#This Row],[qtytoShipFuture]]</f>
        <v>321.84000000000003</v>
      </c>
      <c r="T2337" s="47">
        <f>ROUND(Table_Query_from_Mac10[[#This Row],[qty_to_ship]]*(1+Table_Query_from_Mac10[[#This Row],[VolumeIncreasebyType]]),0)</f>
        <v>12</v>
      </c>
      <c r="U2337" s="47">
        <f>Table_Query_from_Mac10[[#This Row],[qtytoShipFuture]]*Table_Query_from_Mac10[[#This Row],[Future-cost]]</f>
        <v>135.35999999999999</v>
      </c>
      <c r="V2337" s="47">
        <f>Table_Query_from_Mac10[[#This Row],[qtytoShipFuture]]-Table_Query_from_Mac10[[#This Row],[qty_to_ship]]</f>
        <v>0</v>
      </c>
      <c r="W2337" s="47">
        <f>Table_Query_from_Mac10[[#This Row],[UnitPriceFuture]]</f>
        <v>26.82</v>
      </c>
      <c r="X2337" s="47">
        <f>Table_Query_from_Mac10[[#This Row],[Unit Increase]]*Table_Query_from_Mac10[[#This Row],[UnitPriceFuture]]</f>
        <v>0</v>
      </c>
      <c r="Y2337" s="47">
        <f>Table_Query_from_Mac10[[#This Row],[Unit Increase]]*Table_Query_from_Mac10[[#This Row],[Future-cost]]</f>
        <v>0</v>
      </c>
      <c r="Z2337" s="47">
        <f>-(Table_Query_from_Mac10[[#This Row],[Incremental Sales]]+((Table_Query_from_Mac10[[#This Row],[Incremental Sales]]*-(SUM(Summary!$S$8:$S$9)))))*Summary!$S$18</f>
        <v>0</v>
      </c>
      <c r="AA2337" s="47">
        <f>IFERROR(Table_Query_from_Mac10[[#This Row],[Incremental Cost]]/Table_Query_from_Mac10[[#This Row],[Incremental Sales]],0)</f>
        <v>0</v>
      </c>
      <c r="AB2337" s="47">
        <f>IFERROR(Table_Query_from_Mac10[[#This Row],[TotalCostFuture]]/Table_Query_from_Mac10[[#This Row],[totalsalesFuture]],0)</f>
        <v>0.42058165548098425</v>
      </c>
      <c r="AN2337" s="31">
        <v>48</v>
      </c>
      <c r="AO2337">
        <f t="shared" si="72"/>
        <v>12</v>
      </c>
      <c r="AQ2337" s="31">
        <v>76.64</v>
      </c>
      <c r="AR2337">
        <f t="shared" si="73"/>
        <v>26.82</v>
      </c>
    </row>
    <row r="2338" spans="1:44" x14ac:dyDescent="0.25">
      <c r="A2338">
        <v>90111</v>
      </c>
      <c r="B2338">
        <v>11</v>
      </c>
      <c r="C2338" t="s">
        <v>59</v>
      </c>
      <c r="D2338" t="s">
        <v>49</v>
      </c>
      <c r="E2338">
        <v>8</v>
      </c>
      <c r="F2338">
        <v>12.88</v>
      </c>
      <c r="G2338">
        <v>31.17</v>
      </c>
      <c r="H2338" s="1">
        <v>44862</v>
      </c>
      <c r="I2338" s="20">
        <v>0</v>
      </c>
      <c r="J2338" s="47">
        <f>Table_Query_from_Mac10[[#This Row],[unit_price]]-(Table_Query_from_Mac10[[#This Row],[unit_price]]*(Table_Query_from_Mac10[[#This Row],[discount_pct]]/100))</f>
        <v>31.17</v>
      </c>
      <c r="K2338" s="47">
        <f>Table_Query_from_Mac10[[#This Row],[unit_cost]]</f>
        <v>12.88</v>
      </c>
      <c r="L2338" s="47">
        <f>Table_Query_from_Mac10[[#This Row],[Live-cost]]*(1+Table_Query_from_Mac10[[#This Row],[CogsIncreasebyTYPE]])</f>
        <v>12.88</v>
      </c>
      <c r="M2338" s="47">
        <f>Table_Query_from_Mac10[[#This Row],[Live-cost]]*Table_Query_from_Mac10[[#This Row],[qty_to_ship]]</f>
        <v>103.04</v>
      </c>
      <c r="N2338" s="47">
        <f>IF(Table_Query_from_Mac10[[#This Row],[item_no]]="KDA",-Table_Query_from_Mac10[[#This Row],[unit_price]],Table_Query_from_Mac10[[#This Row],[Net Unit]]*Table_Query_from_Mac10[[#This Row],[qty_to_ship]])</f>
        <v>249.36</v>
      </c>
      <c r="O2338" s="47">
        <f>SUMIFS(Summary!C:C,Summary!H:H,Table_Query_from_Mac10[[#This Row],[Juiceoc]])</f>
        <v>0</v>
      </c>
      <c r="P2338" s="47">
        <f>SUMIFS(Summary!D:D,Summary!H:H,Table_Query_from_Mac10[[#This Row],[Juiceoc]])</f>
        <v>0</v>
      </c>
      <c r="Q2338" s="47">
        <f>SUMIFS(Summary!E:E,Summary!H:H,Table_Query_from_Mac10[[#This Row],[Juiceoc]])</f>
        <v>0</v>
      </c>
      <c r="R2338" s="47">
        <f>Table_Query_from_Mac10[[#This Row],[Net Unit]]*(1+Table_Query_from_Mac10[[#This Row],[PriceIncreasebyType]])</f>
        <v>31.17</v>
      </c>
      <c r="S2338" s="47">
        <f>Table_Query_from_Mac10[[#This Row],[UnitPriceFuture]]*Table_Query_from_Mac10[[#This Row],[qtytoShipFuture]]</f>
        <v>249.36</v>
      </c>
      <c r="T2338" s="47">
        <f>ROUND(Table_Query_from_Mac10[[#This Row],[qty_to_ship]]*(1+Table_Query_from_Mac10[[#This Row],[VolumeIncreasebyType]]),0)</f>
        <v>8</v>
      </c>
      <c r="U2338" s="47">
        <f>Table_Query_from_Mac10[[#This Row],[qtytoShipFuture]]*Table_Query_from_Mac10[[#This Row],[Future-cost]]</f>
        <v>103.04</v>
      </c>
      <c r="V2338" s="47">
        <f>Table_Query_from_Mac10[[#This Row],[qtytoShipFuture]]-Table_Query_from_Mac10[[#This Row],[qty_to_ship]]</f>
        <v>0</v>
      </c>
      <c r="W2338" s="47">
        <f>Table_Query_from_Mac10[[#This Row],[UnitPriceFuture]]</f>
        <v>31.17</v>
      </c>
      <c r="X2338" s="47">
        <f>Table_Query_from_Mac10[[#This Row],[Unit Increase]]*Table_Query_from_Mac10[[#This Row],[UnitPriceFuture]]</f>
        <v>0</v>
      </c>
      <c r="Y2338" s="47">
        <f>Table_Query_from_Mac10[[#This Row],[Unit Increase]]*Table_Query_from_Mac10[[#This Row],[Future-cost]]</f>
        <v>0</v>
      </c>
      <c r="Z2338" s="47">
        <f>-(Table_Query_from_Mac10[[#This Row],[Incremental Sales]]+((Table_Query_from_Mac10[[#This Row],[Incremental Sales]]*-(SUM(Summary!$S$8:$S$9)))))*Summary!$S$18</f>
        <v>0</v>
      </c>
      <c r="AA2338" s="47">
        <f>IFERROR(Table_Query_from_Mac10[[#This Row],[Incremental Cost]]/Table_Query_from_Mac10[[#This Row],[Incremental Sales]],0)</f>
        <v>0</v>
      </c>
      <c r="AB2338" s="47">
        <f>IFERROR(Table_Query_from_Mac10[[#This Row],[TotalCostFuture]]/Table_Query_from_Mac10[[#This Row],[totalsalesFuture]],0)</f>
        <v>0.41321783766442094</v>
      </c>
      <c r="AN2338" s="30">
        <v>32</v>
      </c>
      <c r="AO2338">
        <f t="shared" si="72"/>
        <v>8</v>
      </c>
      <c r="AQ2338" s="30">
        <v>89.06</v>
      </c>
      <c r="AR2338">
        <f t="shared" si="73"/>
        <v>31.17</v>
      </c>
    </row>
    <row r="2339" spans="1:44" x14ac:dyDescent="0.25">
      <c r="A2339">
        <v>90111</v>
      </c>
      <c r="B2339">
        <v>12</v>
      </c>
      <c r="C2339" t="s">
        <v>59</v>
      </c>
      <c r="D2339" t="s">
        <v>49</v>
      </c>
      <c r="E2339">
        <v>8</v>
      </c>
      <c r="F2339">
        <v>14.16</v>
      </c>
      <c r="G2339">
        <v>37.86</v>
      </c>
      <c r="H2339" s="1">
        <v>44862</v>
      </c>
      <c r="I2339" s="20">
        <v>0</v>
      </c>
      <c r="J2339" s="47">
        <f>Table_Query_from_Mac10[[#This Row],[unit_price]]-(Table_Query_from_Mac10[[#This Row],[unit_price]]*(Table_Query_from_Mac10[[#This Row],[discount_pct]]/100))</f>
        <v>37.86</v>
      </c>
      <c r="K2339" s="47">
        <f>Table_Query_from_Mac10[[#This Row],[unit_cost]]</f>
        <v>14.16</v>
      </c>
      <c r="L2339" s="47">
        <f>Table_Query_from_Mac10[[#This Row],[Live-cost]]*(1+Table_Query_from_Mac10[[#This Row],[CogsIncreasebyTYPE]])</f>
        <v>14.16</v>
      </c>
      <c r="M2339" s="47">
        <f>Table_Query_from_Mac10[[#This Row],[Live-cost]]*Table_Query_from_Mac10[[#This Row],[qty_to_ship]]</f>
        <v>113.28</v>
      </c>
      <c r="N2339" s="47">
        <f>IF(Table_Query_from_Mac10[[#This Row],[item_no]]="KDA",-Table_Query_from_Mac10[[#This Row],[unit_price]],Table_Query_from_Mac10[[#This Row],[Net Unit]]*Table_Query_from_Mac10[[#This Row],[qty_to_ship]])</f>
        <v>302.88</v>
      </c>
      <c r="O2339" s="47">
        <f>SUMIFS(Summary!C:C,Summary!H:H,Table_Query_from_Mac10[[#This Row],[Juiceoc]])</f>
        <v>0</v>
      </c>
      <c r="P2339" s="47">
        <f>SUMIFS(Summary!D:D,Summary!H:H,Table_Query_from_Mac10[[#This Row],[Juiceoc]])</f>
        <v>0</v>
      </c>
      <c r="Q2339" s="47">
        <f>SUMIFS(Summary!E:E,Summary!H:H,Table_Query_from_Mac10[[#This Row],[Juiceoc]])</f>
        <v>0</v>
      </c>
      <c r="R2339" s="47">
        <f>Table_Query_from_Mac10[[#This Row],[Net Unit]]*(1+Table_Query_from_Mac10[[#This Row],[PriceIncreasebyType]])</f>
        <v>37.86</v>
      </c>
      <c r="S2339" s="47">
        <f>Table_Query_from_Mac10[[#This Row],[UnitPriceFuture]]*Table_Query_from_Mac10[[#This Row],[qtytoShipFuture]]</f>
        <v>302.88</v>
      </c>
      <c r="T2339" s="47">
        <f>ROUND(Table_Query_from_Mac10[[#This Row],[qty_to_ship]]*(1+Table_Query_from_Mac10[[#This Row],[VolumeIncreasebyType]]),0)</f>
        <v>8</v>
      </c>
      <c r="U2339" s="47">
        <f>Table_Query_from_Mac10[[#This Row],[qtytoShipFuture]]*Table_Query_from_Mac10[[#This Row],[Future-cost]]</f>
        <v>113.28</v>
      </c>
      <c r="V2339" s="47">
        <f>Table_Query_from_Mac10[[#This Row],[qtytoShipFuture]]-Table_Query_from_Mac10[[#This Row],[qty_to_ship]]</f>
        <v>0</v>
      </c>
      <c r="W2339" s="47">
        <f>Table_Query_from_Mac10[[#This Row],[UnitPriceFuture]]</f>
        <v>37.86</v>
      </c>
      <c r="X2339" s="47">
        <f>Table_Query_from_Mac10[[#This Row],[Unit Increase]]*Table_Query_from_Mac10[[#This Row],[UnitPriceFuture]]</f>
        <v>0</v>
      </c>
      <c r="Y2339" s="47">
        <f>Table_Query_from_Mac10[[#This Row],[Unit Increase]]*Table_Query_from_Mac10[[#This Row],[Future-cost]]</f>
        <v>0</v>
      </c>
      <c r="Z2339" s="47">
        <f>-(Table_Query_from_Mac10[[#This Row],[Incremental Sales]]+((Table_Query_from_Mac10[[#This Row],[Incremental Sales]]*-(SUM(Summary!$S$8:$S$9)))))*Summary!$S$18</f>
        <v>0</v>
      </c>
      <c r="AA2339" s="47">
        <f>IFERROR(Table_Query_from_Mac10[[#This Row],[Incremental Cost]]/Table_Query_from_Mac10[[#This Row],[Incremental Sales]],0)</f>
        <v>0</v>
      </c>
      <c r="AB2339" s="47">
        <f>IFERROR(Table_Query_from_Mac10[[#This Row],[TotalCostFuture]]/Table_Query_from_Mac10[[#This Row],[totalsalesFuture]],0)</f>
        <v>0.37400950871632332</v>
      </c>
      <c r="AN2339" s="31">
        <v>32</v>
      </c>
      <c r="AO2339">
        <f t="shared" si="72"/>
        <v>8</v>
      </c>
      <c r="AQ2339" s="31">
        <v>108.16</v>
      </c>
      <c r="AR2339">
        <f t="shared" si="73"/>
        <v>37.86</v>
      </c>
    </row>
    <row r="2340" spans="1:44" x14ac:dyDescent="0.25">
      <c r="A2340">
        <v>90111</v>
      </c>
      <c r="B2340">
        <v>13</v>
      </c>
      <c r="C2340" t="s">
        <v>61</v>
      </c>
      <c r="D2340" t="s">
        <v>49</v>
      </c>
      <c r="E2340">
        <v>2</v>
      </c>
      <c r="F2340">
        <v>10.56</v>
      </c>
      <c r="G2340">
        <v>31.12</v>
      </c>
      <c r="H2340" s="1">
        <v>44862</v>
      </c>
      <c r="I2340" s="20">
        <v>0</v>
      </c>
      <c r="J2340" s="47">
        <f>Table_Query_from_Mac10[[#This Row],[unit_price]]-(Table_Query_from_Mac10[[#This Row],[unit_price]]*(Table_Query_from_Mac10[[#This Row],[discount_pct]]/100))</f>
        <v>31.12</v>
      </c>
      <c r="K2340" s="47">
        <f>Table_Query_from_Mac10[[#This Row],[unit_cost]]</f>
        <v>10.56</v>
      </c>
      <c r="L2340" s="47">
        <f>Table_Query_from_Mac10[[#This Row],[Live-cost]]*(1+Table_Query_from_Mac10[[#This Row],[CogsIncreasebyTYPE]])</f>
        <v>10.56</v>
      </c>
      <c r="M2340" s="47">
        <f>Table_Query_from_Mac10[[#This Row],[Live-cost]]*Table_Query_from_Mac10[[#This Row],[qty_to_ship]]</f>
        <v>21.12</v>
      </c>
      <c r="N2340" s="47">
        <f>IF(Table_Query_from_Mac10[[#This Row],[item_no]]="KDA",-Table_Query_from_Mac10[[#This Row],[unit_price]],Table_Query_from_Mac10[[#This Row],[Net Unit]]*Table_Query_from_Mac10[[#This Row],[qty_to_ship]])</f>
        <v>62.24</v>
      </c>
      <c r="O2340" s="47">
        <f>SUMIFS(Summary!C:C,Summary!H:H,Table_Query_from_Mac10[[#This Row],[Juiceoc]])</f>
        <v>0</v>
      </c>
      <c r="P2340" s="47">
        <f>SUMIFS(Summary!D:D,Summary!H:H,Table_Query_from_Mac10[[#This Row],[Juiceoc]])</f>
        <v>0</v>
      </c>
      <c r="Q2340" s="47">
        <f>SUMIFS(Summary!E:E,Summary!H:H,Table_Query_from_Mac10[[#This Row],[Juiceoc]])</f>
        <v>0</v>
      </c>
      <c r="R2340" s="47">
        <f>Table_Query_from_Mac10[[#This Row],[Net Unit]]*(1+Table_Query_from_Mac10[[#This Row],[PriceIncreasebyType]])</f>
        <v>31.12</v>
      </c>
      <c r="S2340" s="47">
        <f>Table_Query_from_Mac10[[#This Row],[UnitPriceFuture]]*Table_Query_from_Mac10[[#This Row],[qtytoShipFuture]]</f>
        <v>62.24</v>
      </c>
      <c r="T2340" s="47">
        <f>ROUND(Table_Query_from_Mac10[[#This Row],[qty_to_ship]]*(1+Table_Query_from_Mac10[[#This Row],[VolumeIncreasebyType]]),0)</f>
        <v>2</v>
      </c>
      <c r="U2340" s="47">
        <f>Table_Query_from_Mac10[[#This Row],[qtytoShipFuture]]*Table_Query_from_Mac10[[#This Row],[Future-cost]]</f>
        <v>21.12</v>
      </c>
      <c r="V2340" s="47">
        <f>Table_Query_from_Mac10[[#This Row],[qtytoShipFuture]]-Table_Query_from_Mac10[[#This Row],[qty_to_ship]]</f>
        <v>0</v>
      </c>
      <c r="W2340" s="47">
        <f>Table_Query_from_Mac10[[#This Row],[UnitPriceFuture]]</f>
        <v>31.12</v>
      </c>
      <c r="X2340" s="47">
        <f>Table_Query_from_Mac10[[#This Row],[Unit Increase]]*Table_Query_from_Mac10[[#This Row],[UnitPriceFuture]]</f>
        <v>0</v>
      </c>
      <c r="Y2340" s="47">
        <f>Table_Query_from_Mac10[[#This Row],[Unit Increase]]*Table_Query_from_Mac10[[#This Row],[Future-cost]]</f>
        <v>0</v>
      </c>
      <c r="Z2340" s="47">
        <f>-(Table_Query_from_Mac10[[#This Row],[Incremental Sales]]+((Table_Query_from_Mac10[[#This Row],[Incremental Sales]]*-(SUM(Summary!$S$8:$S$9)))))*Summary!$S$18</f>
        <v>0</v>
      </c>
      <c r="AA2340" s="47">
        <f>IFERROR(Table_Query_from_Mac10[[#This Row],[Incremental Cost]]/Table_Query_from_Mac10[[#This Row],[Incremental Sales]],0)</f>
        <v>0</v>
      </c>
      <c r="AB2340" s="47">
        <f>IFERROR(Table_Query_from_Mac10[[#This Row],[TotalCostFuture]]/Table_Query_from_Mac10[[#This Row],[totalsalesFuture]],0)</f>
        <v>0.33933161953727509</v>
      </c>
      <c r="AN2340" s="30">
        <v>6</v>
      </c>
      <c r="AO2340">
        <f t="shared" si="72"/>
        <v>2</v>
      </c>
      <c r="AQ2340" s="30">
        <v>88.92</v>
      </c>
      <c r="AR2340">
        <f t="shared" si="73"/>
        <v>31.12</v>
      </c>
    </row>
    <row r="2341" spans="1:44" x14ac:dyDescent="0.25">
      <c r="A2341">
        <v>90111</v>
      </c>
      <c r="B2341">
        <v>14</v>
      </c>
      <c r="C2341" t="s">
        <v>60</v>
      </c>
      <c r="D2341" t="s">
        <v>49</v>
      </c>
      <c r="E2341">
        <v>3</v>
      </c>
      <c r="F2341">
        <v>9.99</v>
      </c>
      <c r="G2341">
        <v>30.5</v>
      </c>
      <c r="H2341" s="1">
        <v>44862</v>
      </c>
      <c r="I2341" s="20">
        <v>0</v>
      </c>
      <c r="J2341" s="47">
        <f>Table_Query_from_Mac10[[#This Row],[unit_price]]-(Table_Query_from_Mac10[[#This Row],[unit_price]]*(Table_Query_from_Mac10[[#This Row],[discount_pct]]/100))</f>
        <v>30.5</v>
      </c>
      <c r="K2341" s="47">
        <f>Table_Query_from_Mac10[[#This Row],[unit_cost]]</f>
        <v>9.99</v>
      </c>
      <c r="L2341" s="47">
        <f>Table_Query_from_Mac10[[#This Row],[Live-cost]]*(1+Table_Query_from_Mac10[[#This Row],[CogsIncreasebyTYPE]])</f>
        <v>9.99</v>
      </c>
      <c r="M2341" s="47">
        <f>Table_Query_from_Mac10[[#This Row],[Live-cost]]*Table_Query_from_Mac10[[#This Row],[qty_to_ship]]</f>
        <v>29.97</v>
      </c>
      <c r="N2341" s="47">
        <f>IF(Table_Query_from_Mac10[[#This Row],[item_no]]="KDA",-Table_Query_from_Mac10[[#This Row],[unit_price]],Table_Query_from_Mac10[[#This Row],[Net Unit]]*Table_Query_from_Mac10[[#This Row],[qty_to_ship]])</f>
        <v>91.5</v>
      </c>
      <c r="O2341" s="47">
        <f>SUMIFS(Summary!C:C,Summary!H:H,Table_Query_from_Mac10[[#This Row],[Juiceoc]])</f>
        <v>0</v>
      </c>
      <c r="P2341" s="47">
        <f>SUMIFS(Summary!D:D,Summary!H:H,Table_Query_from_Mac10[[#This Row],[Juiceoc]])</f>
        <v>0</v>
      </c>
      <c r="Q2341" s="47">
        <f>SUMIFS(Summary!E:E,Summary!H:H,Table_Query_from_Mac10[[#This Row],[Juiceoc]])</f>
        <v>0</v>
      </c>
      <c r="R2341" s="47">
        <f>Table_Query_from_Mac10[[#This Row],[Net Unit]]*(1+Table_Query_from_Mac10[[#This Row],[PriceIncreasebyType]])</f>
        <v>30.5</v>
      </c>
      <c r="S2341" s="47">
        <f>Table_Query_from_Mac10[[#This Row],[UnitPriceFuture]]*Table_Query_from_Mac10[[#This Row],[qtytoShipFuture]]</f>
        <v>91.5</v>
      </c>
      <c r="T2341" s="47">
        <f>ROUND(Table_Query_from_Mac10[[#This Row],[qty_to_ship]]*(1+Table_Query_from_Mac10[[#This Row],[VolumeIncreasebyType]]),0)</f>
        <v>3</v>
      </c>
      <c r="U2341" s="47">
        <f>Table_Query_from_Mac10[[#This Row],[qtytoShipFuture]]*Table_Query_from_Mac10[[#This Row],[Future-cost]]</f>
        <v>29.97</v>
      </c>
      <c r="V2341" s="47">
        <f>Table_Query_from_Mac10[[#This Row],[qtytoShipFuture]]-Table_Query_from_Mac10[[#This Row],[qty_to_ship]]</f>
        <v>0</v>
      </c>
      <c r="W2341" s="47">
        <f>Table_Query_from_Mac10[[#This Row],[UnitPriceFuture]]</f>
        <v>30.5</v>
      </c>
      <c r="X2341" s="47">
        <f>Table_Query_from_Mac10[[#This Row],[Unit Increase]]*Table_Query_from_Mac10[[#This Row],[UnitPriceFuture]]</f>
        <v>0</v>
      </c>
      <c r="Y2341" s="47">
        <f>Table_Query_from_Mac10[[#This Row],[Unit Increase]]*Table_Query_from_Mac10[[#This Row],[Future-cost]]</f>
        <v>0</v>
      </c>
      <c r="Z2341" s="47">
        <f>-(Table_Query_from_Mac10[[#This Row],[Incremental Sales]]+((Table_Query_from_Mac10[[#This Row],[Incremental Sales]]*-(SUM(Summary!$S$8:$S$9)))))*Summary!$S$18</f>
        <v>0</v>
      </c>
      <c r="AA2341" s="47">
        <f>IFERROR(Table_Query_from_Mac10[[#This Row],[Incremental Cost]]/Table_Query_from_Mac10[[#This Row],[Incremental Sales]],0)</f>
        <v>0</v>
      </c>
      <c r="AB2341" s="47">
        <f>IFERROR(Table_Query_from_Mac10[[#This Row],[TotalCostFuture]]/Table_Query_from_Mac10[[#This Row],[totalsalesFuture]],0)</f>
        <v>0.32754098360655737</v>
      </c>
      <c r="AN2341" s="31">
        <v>9</v>
      </c>
      <c r="AO2341">
        <f t="shared" si="72"/>
        <v>3</v>
      </c>
      <c r="AQ2341" s="31">
        <v>87.14</v>
      </c>
      <c r="AR2341">
        <f t="shared" si="73"/>
        <v>30.5</v>
      </c>
    </row>
    <row r="2342" spans="1:44" x14ac:dyDescent="0.25">
      <c r="A2342">
        <v>90242</v>
      </c>
      <c r="B2342">
        <v>1</v>
      </c>
      <c r="C2342" t="s">
        <v>53</v>
      </c>
      <c r="D2342" t="s">
        <v>80</v>
      </c>
      <c r="E2342">
        <v>24</v>
      </c>
      <c r="F2342">
        <v>8.3699999999999992</v>
      </c>
      <c r="G2342">
        <v>19.45</v>
      </c>
      <c r="H2342" s="1">
        <v>44838</v>
      </c>
      <c r="I2342" s="20">
        <v>0</v>
      </c>
      <c r="J2342" s="47">
        <f>Table_Query_from_Mac10[[#This Row],[unit_price]]-(Table_Query_from_Mac10[[#This Row],[unit_price]]*(Table_Query_from_Mac10[[#This Row],[discount_pct]]/100))</f>
        <v>19.45</v>
      </c>
      <c r="K2342" s="47">
        <f>Table_Query_from_Mac10[[#This Row],[unit_cost]]</f>
        <v>8.3699999999999992</v>
      </c>
      <c r="L2342" s="47">
        <f>Table_Query_from_Mac10[[#This Row],[Live-cost]]*(1+Table_Query_from_Mac10[[#This Row],[CogsIncreasebyTYPE]])</f>
        <v>8.3699999999999992</v>
      </c>
      <c r="M2342" s="47">
        <f>Table_Query_from_Mac10[[#This Row],[Live-cost]]*Table_Query_from_Mac10[[#This Row],[qty_to_ship]]</f>
        <v>200.88</v>
      </c>
      <c r="N2342" s="47">
        <f>IF(Table_Query_from_Mac10[[#This Row],[item_no]]="KDA",-Table_Query_from_Mac10[[#This Row],[unit_price]],Table_Query_from_Mac10[[#This Row],[Net Unit]]*Table_Query_from_Mac10[[#This Row],[qty_to_ship]])</f>
        <v>466.79999999999995</v>
      </c>
      <c r="O2342" s="47">
        <f>SUMIFS(Summary!C:C,Summary!H:H,Table_Query_from_Mac10[[#This Row],[Juiceoc]])</f>
        <v>0</v>
      </c>
      <c r="P2342" s="47">
        <f>SUMIFS(Summary!D:D,Summary!H:H,Table_Query_from_Mac10[[#This Row],[Juiceoc]])</f>
        <v>0</v>
      </c>
      <c r="Q2342" s="47">
        <f>SUMIFS(Summary!E:E,Summary!H:H,Table_Query_from_Mac10[[#This Row],[Juiceoc]])</f>
        <v>0</v>
      </c>
      <c r="R2342" s="47">
        <f>Table_Query_from_Mac10[[#This Row],[Net Unit]]*(1+Table_Query_from_Mac10[[#This Row],[PriceIncreasebyType]])</f>
        <v>19.45</v>
      </c>
      <c r="S2342" s="47">
        <f>Table_Query_from_Mac10[[#This Row],[UnitPriceFuture]]*Table_Query_from_Mac10[[#This Row],[qtytoShipFuture]]</f>
        <v>466.79999999999995</v>
      </c>
      <c r="T2342" s="47">
        <f>ROUND(Table_Query_from_Mac10[[#This Row],[qty_to_ship]]*(1+Table_Query_from_Mac10[[#This Row],[VolumeIncreasebyType]]),0)</f>
        <v>24</v>
      </c>
      <c r="U2342" s="47">
        <f>Table_Query_from_Mac10[[#This Row],[qtytoShipFuture]]*Table_Query_from_Mac10[[#This Row],[Future-cost]]</f>
        <v>200.88</v>
      </c>
      <c r="V2342" s="47">
        <f>Table_Query_from_Mac10[[#This Row],[qtytoShipFuture]]-Table_Query_from_Mac10[[#This Row],[qty_to_ship]]</f>
        <v>0</v>
      </c>
      <c r="W2342" s="47">
        <f>Table_Query_from_Mac10[[#This Row],[UnitPriceFuture]]</f>
        <v>19.45</v>
      </c>
      <c r="X2342" s="47">
        <f>Table_Query_from_Mac10[[#This Row],[Unit Increase]]*Table_Query_from_Mac10[[#This Row],[UnitPriceFuture]]</f>
        <v>0</v>
      </c>
      <c r="Y2342" s="47">
        <f>Table_Query_from_Mac10[[#This Row],[Unit Increase]]*Table_Query_from_Mac10[[#This Row],[Future-cost]]</f>
        <v>0</v>
      </c>
      <c r="Z2342" s="47">
        <f>-(Table_Query_from_Mac10[[#This Row],[Incremental Sales]]+((Table_Query_from_Mac10[[#This Row],[Incremental Sales]]*-(SUM(Summary!$S$8:$S$9)))))*Summary!$S$18</f>
        <v>0</v>
      </c>
      <c r="AA2342" s="47">
        <f>IFERROR(Table_Query_from_Mac10[[#This Row],[Incremental Cost]]/Table_Query_from_Mac10[[#This Row],[Incremental Sales]],0)</f>
        <v>0</v>
      </c>
      <c r="AB2342" s="47">
        <f>IFERROR(Table_Query_from_Mac10[[#This Row],[TotalCostFuture]]/Table_Query_from_Mac10[[#This Row],[totalsalesFuture]],0)</f>
        <v>0.43033419023136249</v>
      </c>
      <c r="AN2342" s="30">
        <v>96</v>
      </c>
      <c r="AO2342">
        <f t="shared" si="72"/>
        <v>24</v>
      </c>
      <c r="AQ2342" s="30">
        <v>55.57</v>
      </c>
      <c r="AR2342">
        <f t="shared" si="73"/>
        <v>19.45</v>
      </c>
    </row>
    <row r="2343" spans="1:44" x14ac:dyDescent="0.25">
      <c r="A2343">
        <v>90242</v>
      </c>
      <c r="B2343">
        <v>2</v>
      </c>
      <c r="C2343" t="s">
        <v>53</v>
      </c>
      <c r="D2343" t="s">
        <v>80</v>
      </c>
      <c r="E2343">
        <v>4</v>
      </c>
      <c r="F2343">
        <v>14.67</v>
      </c>
      <c r="G2343">
        <v>39.74</v>
      </c>
      <c r="H2343" s="1">
        <v>44838</v>
      </c>
      <c r="I2343" s="20">
        <v>0</v>
      </c>
      <c r="J2343" s="47">
        <f>Table_Query_from_Mac10[[#This Row],[unit_price]]-(Table_Query_from_Mac10[[#This Row],[unit_price]]*(Table_Query_from_Mac10[[#This Row],[discount_pct]]/100))</f>
        <v>39.74</v>
      </c>
      <c r="K2343" s="47">
        <f>Table_Query_from_Mac10[[#This Row],[unit_cost]]</f>
        <v>14.67</v>
      </c>
      <c r="L2343" s="47">
        <f>Table_Query_from_Mac10[[#This Row],[Live-cost]]*(1+Table_Query_from_Mac10[[#This Row],[CogsIncreasebyTYPE]])</f>
        <v>14.67</v>
      </c>
      <c r="M2343" s="47">
        <f>Table_Query_from_Mac10[[#This Row],[Live-cost]]*Table_Query_from_Mac10[[#This Row],[qty_to_ship]]</f>
        <v>58.68</v>
      </c>
      <c r="N2343" s="47">
        <f>IF(Table_Query_from_Mac10[[#This Row],[item_no]]="KDA",-Table_Query_from_Mac10[[#This Row],[unit_price]],Table_Query_from_Mac10[[#This Row],[Net Unit]]*Table_Query_from_Mac10[[#This Row],[qty_to_ship]])</f>
        <v>158.96</v>
      </c>
      <c r="O2343" s="47">
        <f>SUMIFS(Summary!C:C,Summary!H:H,Table_Query_from_Mac10[[#This Row],[Juiceoc]])</f>
        <v>0</v>
      </c>
      <c r="P2343" s="47">
        <f>SUMIFS(Summary!D:D,Summary!H:H,Table_Query_from_Mac10[[#This Row],[Juiceoc]])</f>
        <v>0</v>
      </c>
      <c r="Q2343" s="47">
        <f>SUMIFS(Summary!E:E,Summary!H:H,Table_Query_from_Mac10[[#This Row],[Juiceoc]])</f>
        <v>0</v>
      </c>
      <c r="R2343" s="47">
        <f>Table_Query_from_Mac10[[#This Row],[Net Unit]]*(1+Table_Query_from_Mac10[[#This Row],[PriceIncreasebyType]])</f>
        <v>39.74</v>
      </c>
      <c r="S2343" s="47">
        <f>Table_Query_from_Mac10[[#This Row],[UnitPriceFuture]]*Table_Query_from_Mac10[[#This Row],[qtytoShipFuture]]</f>
        <v>158.96</v>
      </c>
      <c r="T2343" s="47">
        <f>ROUND(Table_Query_from_Mac10[[#This Row],[qty_to_ship]]*(1+Table_Query_from_Mac10[[#This Row],[VolumeIncreasebyType]]),0)</f>
        <v>4</v>
      </c>
      <c r="U2343" s="47">
        <f>Table_Query_from_Mac10[[#This Row],[qtytoShipFuture]]*Table_Query_from_Mac10[[#This Row],[Future-cost]]</f>
        <v>58.68</v>
      </c>
      <c r="V2343" s="47">
        <f>Table_Query_from_Mac10[[#This Row],[qtytoShipFuture]]-Table_Query_from_Mac10[[#This Row],[qty_to_ship]]</f>
        <v>0</v>
      </c>
      <c r="W2343" s="47">
        <f>Table_Query_from_Mac10[[#This Row],[UnitPriceFuture]]</f>
        <v>39.74</v>
      </c>
      <c r="X2343" s="47">
        <f>Table_Query_from_Mac10[[#This Row],[Unit Increase]]*Table_Query_from_Mac10[[#This Row],[UnitPriceFuture]]</f>
        <v>0</v>
      </c>
      <c r="Y2343" s="47">
        <f>Table_Query_from_Mac10[[#This Row],[Unit Increase]]*Table_Query_from_Mac10[[#This Row],[Future-cost]]</f>
        <v>0</v>
      </c>
      <c r="Z2343" s="47">
        <f>-(Table_Query_from_Mac10[[#This Row],[Incremental Sales]]+((Table_Query_from_Mac10[[#This Row],[Incremental Sales]]*-(SUM(Summary!$S$8:$S$9)))))*Summary!$S$18</f>
        <v>0</v>
      </c>
      <c r="AA2343" s="47">
        <f>IFERROR(Table_Query_from_Mac10[[#This Row],[Incremental Cost]]/Table_Query_from_Mac10[[#This Row],[Incremental Sales]],0)</f>
        <v>0</v>
      </c>
      <c r="AB2343" s="47">
        <f>IFERROR(Table_Query_from_Mac10[[#This Row],[TotalCostFuture]]/Table_Query_from_Mac10[[#This Row],[totalsalesFuture]],0)</f>
        <v>0.36914947156517358</v>
      </c>
      <c r="AN2343" s="31">
        <v>16</v>
      </c>
      <c r="AO2343">
        <f t="shared" si="72"/>
        <v>4</v>
      </c>
      <c r="AQ2343" s="31">
        <v>113.54</v>
      </c>
      <c r="AR2343">
        <f t="shared" si="73"/>
        <v>39.74</v>
      </c>
    </row>
    <row r="2344" spans="1:44" x14ac:dyDescent="0.25">
      <c r="A2344">
        <v>90242</v>
      </c>
      <c r="B2344">
        <v>3</v>
      </c>
      <c r="C2344" t="s">
        <v>53</v>
      </c>
      <c r="D2344" t="s">
        <v>80</v>
      </c>
      <c r="E2344">
        <v>4</v>
      </c>
      <c r="F2344">
        <v>16.22</v>
      </c>
      <c r="G2344">
        <v>46.63</v>
      </c>
      <c r="H2344" s="1">
        <v>44838</v>
      </c>
      <c r="I2344" s="20">
        <v>0</v>
      </c>
      <c r="J2344" s="47">
        <f>Table_Query_from_Mac10[[#This Row],[unit_price]]-(Table_Query_from_Mac10[[#This Row],[unit_price]]*(Table_Query_from_Mac10[[#This Row],[discount_pct]]/100))</f>
        <v>46.63</v>
      </c>
      <c r="K2344" s="47">
        <f>Table_Query_from_Mac10[[#This Row],[unit_cost]]</f>
        <v>16.22</v>
      </c>
      <c r="L2344" s="47">
        <f>Table_Query_from_Mac10[[#This Row],[Live-cost]]*(1+Table_Query_from_Mac10[[#This Row],[CogsIncreasebyTYPE]])</f>
        <v>16.22</v>
      </c>
      <c r="M2344" s="47">
        <f>Table_Query_from_Mac10[[#This Row],[Live-cost]]*Table_Query_from_Mac10[[#This Row],[qty_to_ship]]</f>
        <v>64.88</v>
      </c>
      <c r="N2344" s="47">
        <f>IF(Table_Query_from_Mac10[[#This Row],[item_no]]="KDA",-Table_Query_from_Mac10[[#This Row],[unit_price]],Table_Query_from_Mac10[[#This Row],[Net Unit]]*Table_Query_from_Mac10[[#This Row],[qty_to_ship]])</f>
        <v>186.52</v>
      </c>
      <c r="O2344" s="47">
        <f>SUMIFS(Summary!C:C,Summary!H:H,Table_Query_from_Mac10[[#This Row],[Juiceoc]])</f>
        <v>0</v>
      </c>
      <c r="P2344" s="47">
        <f>SUMIFS(Summary!D:D,Summary!H:H,Table_Query_from_Mac10[[#This Row],[Juiceoc]])</f>
        <v>0</v>
      </c>
      <c r="Q2344" s="47">
        <f>SUMIFS(Summary!E:E,Summary!H:H,Table_Query_from_Mac10[[#This Row],[Juiceoc]])</f>
        <v>0</v>
      </c>
      <c r="R2344" s="47">
        <f>Table_Query_from_Mac10[[#This Row],[Net Unit]]*(1+Table_Query_from_Mac10[[#This Row],[PriceIncreasebyType]])</f>
        <v>46.63</v>
      </c>
      <c r="S2344" s="47">
        <f>Table_Query_from_Mac10[[#This Row],[UnitPriceFuture]]*Table_Query_from_Mac10[[#This Row],[qtytoShipFuture]]</f>
        <v>186.52</v>
      </c>
      <c r="T2344" s="47">
        <f>ROUND(Table_Query_from_Mac10[[#This Row],[qty_to_ship]]*(1+Table_Query_from_Mac10[[#This Row],[VolumeIncreasebyType]]),0)</f>
        <v>4</v>
      </c>
      <c r="U2344" s="47">
        <f>Table_Query_from_Mac10[[#This Row],[qtytoShipFuture]]*Table_Query_from_Mac10[[#This Row],[Future-cost]]</f>
        <v>64.88</v>
      </c>
      <c r="V2344" s="47">
        <f>Table_Query_from_Mac10[[#This Row],[qtytoShipFuture]]-Table_Query_from_Mac10[[#This Row],[qty_to_ship]]</f>
        <v>0</v>
      </c>
      <c r="W2344" s="47">
        <f>Table_Query_from_Mac10[[#This Row],[UnitPriceFuture]]</f>
        <v>46.63</v>
      </c>
      <c r="X2344" s="47">
        <f>Table_Query_from_Mac10[[#This Row],[Unit Increase]]*Table_Query_from_Mac10[[#This Row],[UnitPriceFuture]]</f>
        <v>0</v>
      </c>
      <c r="Y2344" s="47">
        <f>Table_Query_from_Mac10[[#This Row],[Unit Increase]]*Table_Query_from_Mac10[[#This Row],[Future-cost]]</f>
        <v>0</v>
      </c>
      <c r="Z2344" s="47">
        <f>-(Table_Query_from_Mac10[[#This Row],[Incremental Sales]]+((Table_Query_from_Mac10[[#This Row],[Incremental Sales]]*-(SUM(Summary!$S$8:$S$9)))))*Summary!$S$18</f>
        <v>0</v>
      </c>
      <c r="AA2344" s="47">
        <f>IFERROR(Table_Query_from_Mac10[[#This Row],[Incremental Cost]]/Table_Query_from_Mac10[[#This Row],[Incremental Sales]],0)</f>
        <v>0</v>
      </c>
      <c r="AB2344" s="47">
        <f>IFERROR(Table_Query_from_Mac10[[#This Row],[TotalCostFuture]]/Table_Query_from_Mac10[[#This Row],[totalsalesFuture]],0)</f>
        <v>0.34784473514904563</v>
      </c>
      <c r="AN2344" s="30">
        <v>16</v>
      </c>
      <c r="AO2344">
        <f t="shared" si="72"/>
        <v>4</v>
      </c>
      <c r="AQ2344" s="30">
        <v>133.22999999999999</v>
      </c>
      <c r="AR2344">
        <f t="shared" si="73"/>
        <v>46.63</v>
      </c>
    </row>
    <row r="2345" spans="1:44" x14ac:dyDescent="0.25">
      <c r="A2345">
        <v>90242</v>
      </c>
      <c r="B2345">
        <v>4</v>
      </c>
      <c r="C2345" t="s">
        <v>53</v>
      </c>
      <c r="D2345" t="s">
        <v>80</v>
      </c>
      <c r="E2345">
        <v>7</v>
      </c>
      <c r="F2345">
        <v>4.79</v>
      </c>
      <c r="G2345">
        <v>11.42</v>
      </c>
      <c r="H2345" s="1">
        <v>44838</v>
      </c>
      <c r="I2345" s="20">
        <v>0</v>
      </c>
      <c r="J2345" s="47">
        <f>Table_Query_from_Mac10[[#This Row],[unit_price]]-(Table_Query_from_Mac10[[#This Row],[unit_price]]*(Table_Query_from_Mac10[[#This Row],[discount_pct]]/100))</f>
        <v>11.42</v>
      </c>
      <c r="K2345" s="47">
        <f>Table_Query_from_Mac10[[#This Row],[unit_cost]]</f>
        <v>4.79</v>
      </c>
      <c r="L2345" s="47">
        <f>Table_Query_from_Mac10[[#This Row],[Live-cost]]*(1+Table_Query_from_Mac10[[#This Row],[CogsIncreasebyTYPE]])</f>
        <v>4.79</v>
      </c>
      <c r="M2345" s="47">
        <f>Table_Query_from_Mac10[[#This Row],[Live-cost]]*Table_Query_from_Mac10[[#This Row],[qty_to_ship]]</f>
        <v>33.53</v>
      </c>
      <c r="N2345" s="47">
        <f>IF(Table_Query_from_Mac10[[#This Row],[item_no]]="KDA",-Table_Query_from_Mac10[[#This Row],[unit_price]],Table_Query_from_Mac10[[#This Row],[Net Unit]]*Table_Query_from_Mac10[[#This Row],[qty_to_ship]])</f>
        <v>79.94</v>
      </c>
      <c r="O2345" s="47">
        <f>SUMIFS(Summary!C:C,Summary!H:H,Table_Query_from_Mac10[[#This Row],[Juiceoc]])</f>
        <v>0</v>
      </c>
      <c r="P2345" s="47">
        <f>SUMIFS(Summary!D:D,Summary!H:H,Table_Query_from_Mac10[[#This Row],[Juiceoc]])</f>
        <v>0</v>
      </c>
      <c r="Q2345" s="47">
        <f>SUMIFS(Summary!E:E,Summary!H:H,Table_Query_from_Mac10[[#This Row],[Juiceoc]])</f>
        <v>0</v>
      </c>
      <c r="R2345" s="47">
        <f>Table_Query_from_Mac10[[#This Row],[Net Unit]]*(1+Table_Query_from_Mac10[[#This Row],[PriceIncreasebyType]])</f>
        <v>11.42</v>
      </c>
      <c r="S2345" s="47">
        <f>Table_Query_from_Mac10[[#This Row],[UnitPriceFuture]]*Table_Query_from_Mac10[[#This Row],[qtytoShipFuture]]</f>
        <v>79.94</v>
      </c>
      <c r="T2345" s="47">
        <f>ROUND(Table_Query_from_Mac10[[#This Row],[qty_to_ship]]*(1+Table_Query_from_Mac10[[#This Row],[VolumeIncreasebyType]]),0)</f>
        <v>7</v>
      </c>
      <c r="U2345" s="47">
        <f>Table_Query_from_Mac10[[#This Row],[qtytoShipFuture]]*Table_Query_from_Mac10[[#This Row],[Future-cost]]</f>
        <v>33.53</v>
      </c>
      <c r="V2345" s="47">
        <f>Table_Query_from_Mac10[[#This Row],[qtytoShipFuture]]-Table_Query_from_Mac10[[#This Row],[qty_to_ship]]</f>
        <v>0</v>
      </c>
      <c r="W2345" s="47">
        <f>Table_Query_from_Mac10[[#This Row],[UnitPriceFuture]]</f>
        <v>11.42</v>
      </c>
      <c r="X2345" s="47">
        <f>Table_Query_from_Mac10[[#This Row],[Unit Increase]]*Table_Query_from_Mac10[[#This Row],[UnitPriceFuture]]</f>
        <v>0</v>
      </c>
      <c r="Y2345" s="47">
        <f>Table_Query_from_Mac10[[#This Row],[Unit Increase]]*Table_Query_from_Mac10[[#This Row],[Future-cost]]</f>
        <v>0</v>
      </c>
      <c r="Z2345" s="47">
        <f>-(Table_Query_from_Mac10[[#This Row],[Incremental Sales]]+((Table_Query_from_Mac10[[#This Row],[Incremental Sales]]*-(SUM(Summary!$S$8:$S$9)))))*Summary!$S$18</f>
        <v>0</v>
      </c>
      <c r="AA2345" s="47">
        <f>IFERROR(Table_Query_from_Mac10[[#This Row],[Incremental Cost]]/Table_Query_from_Mac10[[#This Row],[Incremental Sales]],0)</f>
        <v>0</v>
      </c>
      <c r="AB2345" s="47">
        <f>IFERROR(Table_Query_from_Mac10[[#This Row],[TotalCostFuture]]/Table_Query_from_Mac10[[#This Row],[totalsalesFuture]],0)</f>
        <v>0.41943957968476359</v>
      </c>
      <c r="AN2345" s="31">
        <v>25</v>
      </c>
      <c r="AO2345">
        <f t="shared" si="72"/>
        <v>7</v>
      </c>
      <c r="AQ2345" s="31">
        <v>32.64</v>
      </c>
      <c r="AR2345">
        <f t="shared" si="73"/>
        <v>11.42</v>
      </c>
    </row>
    <row r="2346" spans="1:44" x14ac:dyDescent="0.25">
      <c r="A2346">
        <v>90243</v>
      </c>
      <c r="B2346">
        <v>1</v>
      </c>
      <c r="C2346" t="s">
        <v>59</v>
      </c>
      <c r="D2346" t="s">
        <v>49</v>
      </c>
      <c r="E2346">
        <v>24</v>
      </c>
      <c r="F2346">
        <v>12.88</v>
      </c>
      <c r="G2346">
        <v>31.17</v>
      </c>
      <c r="H2346" s="1">
        <v>44862</v>
      </c>
      <c r="I2346" s="20">
        <v>0</v>
      </c>
      <c r="J2346" s="47">
        <f>Table_Query_from_Mac10[[#This Row],[unit_price]]-(Table_Query_from_Mac10[[#This Row],[unit_price]]*(Table_Query_from_Mac10[[#This Row],[discount_pct]]/100))</f>
        <v>31.17</v>
      </c>
      <c r="K2346" s="47">
        <f>Table_Query_from_Mac10[[#This Row],[unit_cost]]</f>
        <v>12.88</v>
      </c>
      <c r="L2346" s="47">
        <f>Table_Query_from_Mac10[[#This Row],[Live-cost]]*(1+Table_Query_from_Mac10[[#This Row],[CogsIncreasebyTYPE]])</f>
        <v>12.88</v>
      </c>
      <c r="M2346" s="47">
        <f>Table_Query_from_Mac10[[#This Row],[Live-cost]]*Table_Query_from_Mac10[[#This Row],[qty_to_ship]]</f>
        <v>309.12</v>
      </c>
      <c r="N2346" s="47">
        <f>IF(Table_Query_from_Mac10[[#This Row],[item_no]]="KDA",-Table_Query_from_Mac10[[#This Row],[unit_price]],Table_Query_from_Mac10[[#This Row],[Net Unit]]*Table_Query_from_Mac10[[#This Row],[qty_to_ship]])</f>
        <v>748.08</v>
      </c>
      <c r="O2346" s="47">
        <f>SUMIFS(Summary!C:C,Summary!H:H,Table_Query_from_Mac10[[#This Row],[Juiceoc]])</f>
        <v>0</v>
      </c>
      <c r="P2346" s="47">
        <f>SUMIFS(Summary!D:D,Summary!H:H,Table_Query_from_Mac10[[#This Row],[Juiceoc]])</f>
        <v>0</v>
      </c>
      <c r="Q2346" s="47">
        <f>SUMIFS(Summary!E:E,Summary!H:H,Table_Query_from_Mac10[[#This Row],[Juiceoc]])</f>
        <v>0</v>
      </c>
      <c r="R2346" s="47">
        <f>Table_Query_from_Mac10[[#This Row],[Net Unit]]*(1+Table_Query_from_Mac10[[#This Row],[PriceIncreasebyType]])</f>
        <v>31.17</v>
      </c>
      <c r="S2346" s="47">
        <f>Table_Query_from_Mac10[[#This Row],[UnitPriceFuture]]*Table_Query_from_Mac10[[#This Row],[qtytoShipFuture]]</f>
        <v>748.08</v>
      </c>
      <c r="T2346" s="47">
        <f>ROUND(Table_Query_from_Mac10[[#This Row],[qty_to_ship]]*(1+Table_Query_from_Mac10[[#This Row],[VolumeIncreasebyType]]),0)</f>
        <v>24</v>
      </c>
      <c r="U2346" s="47">
        <f>Table_Query_from_Mac10[[#This Row],[qtytoShipFuture]]*Table_Query_from_Mac10[[#This Row],[Future-cost]]</f>
        <v>309.12</v>
      </c>
      <c r="V2346" s="47">
        <f>Table_Query_from_Mac10[[#This Row],[qtytoShipFuture]]-Table_Query_from_Mac10[[#This Row],[qty_to_ship]]</f>
        <v>0</v>
      </c>
      <c r="W2346" s="47">
        <f>Table_Query_from_Mac10[[#This Row],[UnitPriceFuture]]</f>
        <v>31.17</v>
      </c>
      <c r="X2346" s="47">
        <f>Table_Query_from_Mac10[[#This Row],[Unit Increase]]*Table_Query_from_Mac10[[#This Row],[UnitPriceFuture]]</f>
        <v>0</v>
      </c>
      <c r="Y2346" s="47">
        <f>Table_Query_from_Mac10[[#This Row],[Unit Increase]]*Table_Query_from_Mac10[[#This Row],[Future-cost]]</f>
        <v>0</v>
      </c>
      <c r="Z2346" s="47">
        <f>-(Table_Query_from_Mac10[[#This Row],[Incremental Sales]]+((Table_Query_from_Mac10[[#This Row],[Incremental Sales]]*-(SUM(Summary!$S$8:$S$9)))))*Summary!$S$18</f>
        <v>0</v>
      </c>
      <c r="AA2346" s="47">
        <f>IFERROR(Table_Query_from_Mac10[[#This Row],[Incremental Cost]]/Table_Query_from_Mac10[[#This Row],[Incremental Sales]],0)</f>
        <v>0</v>
      </c>
      <c r="AB2346" s="47">
        <f>IFERROR(Table_Query_from_Mac10[[#This Row],[TotalCostFuture]]/Table_Query_from_Mac10[[#This Row],[totalsalesFuture]],0)</f>
        <v>0.41321783766442088</v>
      </c>
      <c r="AN2346" s="30">
        <v>96</v>
      </c>
      <c r="AO2346">
        <f t="shared" si="72"/>
        <v>24</v>
      </c>
      <c r="AQ2346" s="30">
        <v>89.06</v>
      </c>
      <c r="AR2346">
        <f t="shared" si="73"/>
        <v>31.17</v>
      </c>
    </row>
    <row r="2347" spans="1:44" x14ac:dyDescent="0.25">
      <c r="A2347">
        <v>90243</v>
      </c>
      <c r="B2347">
        <v>2</v>
      </c>
      <c r="C2347" t="s">
        <v>59</v>
      </c>
      <c r="D2347" t="s">
        <v>49</v>
      </c>
      <c r="E2347">
        <v>18</v>
      </c>
      <c r="F2347">
        <v>11.28</v>
      </c>
      <c r="G2347">
        <v>26.82</v>
      </c>
      <c r="H2347" s="1">
        <v>44862</v>
      </c>
      <c r="I2347" s="20">
        <v>0</v>
      </c>
      <c r="J2347" s="47">
        <f>Table_Query_from_Mac10[[#This Row],[unit_price]]-(Table_Query_from_Mac10[[#This Row],[unit_price]]*(Table_Query_from_Mac10[[#This Row],[discount_pct]]/100))</f>
        <v>26.82</v>
      </c>
      <c r="K2347" s="47">
        <f>Table_Query_from_Mac10[[#This Row],[unit_cost]]</f>
        <v>11.28</v>
      </c>
      <c r="L2347" s="47">
        <f>Table_Query_from_Mac10[[#This Row],[Live-cost]]*(1+Table_Query_from_Mac10[[#This Row],[CogsIncreasebyTYPE]])</f>
        <v>11.28</v>
      </c>
      <c r="M2347" s="47">
        <f>Table_Query_from_Mac10[[#This Row],[Live-cost]]*Table_Query_from_Mac10[[#This Row],[qty_to_ship]]</f>
        <v>203.04</v>
      </c>
      <c r="N2347" s="47">
        <f>IF(Table_Query_from_Mac10[[#This Row],[item_no]]="KDA",-Table_Query_from_Mac10[[#This Row],[unit_price]],Table_Query_from_Mac10[[#This Row],[Net Unit]]*Table_Query_from_Mac10[[#This Row],[qty_to_ship]])</f>
        <v>482.76</v>
      </c>
      <c r="O2347" s="47">
        <f>SUMIFS(Summary!C:C,Summary!H:H,Table_Query_from_Mac10[[#This Row],[Juiceoc]])</f>
        <v>0</v>
      </c>
      <c r="P2347" s="47">
        <f>SUMIFS(Summary!D:D,Summary!H:H,Table_Query_from_Mac10[[#This Row],[Juiceoc]])</f>
        <v>0</v>
      </c>
      <c r="Q2347" s="47">
        <f>SUMIFS(Summary!E:E,Summary!H:H,Table_Query_from_Mac10[[#This Row],[Juiceoc]])</f>
        <v>0</v>
      </c>
      <c r="R2347" s="47">
        <f>Table_Query_from_Mac10[[#This Row],[Net Unit]]*(1+Table_Query_from_Mac10[[#This Row],[PriceIncreasebyType]])</f>
        <v>26.82</v>
      </c>
      <c r="S2347" s="47">
        <f>Table_Query_from_Mac10[[#This Row],[UnitPriceFuture]]*Table_Query_from_Mac10[[#This Row],[qtytoShipFuture]]</f>
        <v>482.76</v>
      </c>
      <c r="T2347" s="47">
        <f>ROUND(Table_Query_from_Mac10[[#This Row],[qty_to_ship]]*(1+Table_Query_from_Mac10[[#This Row],[VolumeIncreasebyType]]),0)</f>
        <v>18</v>
      </c>
      <c r="U2347" s="47">
        <f>Table_Query_from_Mac10[[#This Row],[qtytoShipFuture]]*Table_Query_from_Mac10[[#This Row],[Future-cost]]</f>
        <v>203.04</v>
      </c>
      <c r="V2347" s="47">
        <f>Table_Query_from_Mac10[[#This Row],[qtytoShipFuture]]-Table_Query_from_Mac10[[#This Row],[qty_to_ship]]</f>
        <v>0</v>
      </c>
      <c r="W2347" s="47">
        <f>Table_Query_from_Mac10[[#This Row],[UnitPriceFuture]]</f>
        <v>26.82</v>
      </c>
      <c r="X2347" s="47">
        <f>Table_Query_from_Mac10[[#This Row],[Unit Increase]]*Table_Query_from_Mac10[[#This Row],[UnitPriceFuture]]</f>
        <v>0</v>
      </c>
      <c r="Y2347" s="47">
        <f>Table_Query_from_Mac10[[#This Row],[Unit Increase]]*Table_Query_from_Mac10[[#This Row],[Future-cost]]</f>
        <v>0</v>
      </c>
      <c r="Z2347" s="47">
        <f>-(Table_Query_from_Mac10[[#This Row],[Incremental Sales]]+((Table_Query_from_Mac10[[#This Row],[Incremental Sales]]*-(SUM(Summary!$S$8:$S$9)))))*Summary!$S$18</f>
        <v>0</v>
      </c>
      <c r="AA2347" s="47">
        <f>IFERROR(Table_Query_from_Mac10[[#This Row],[Incremental Cost]]/Table_Query_from_Mac10[[#This Row],[Incremental Sales]],0)</f>
        <v>0</v>
      </c>
      <c r="AB2347" s="47">
        <f>IFERROR(Table_Query_from_Mac10[[#This Row],[TotalCostFuture]]/Table_Query_from_Mac10[[#This Row],[totalsalesFuture]],0)</f>
        <v>0.42058165548098431</v>
      </c>
      <c r="AN2347" s="31">
        <v>72</v>
      </c>
      <c r="AO2347">
        <f t="shared" si="72"/>
        <v>18</v>
      </c>
      <c r="AQ2347" s="31">
        <v>76.64</v>
      </c>
      <c r="AR2347">
        <f t="shared" si="73"/>
        <v>26.82</v>
      </c>
    </row>
    <row r="2348" spans="1:44" x14ac:dyDescent="0.25">
      <c r="A2348">
        <v>90243</v>
      </c>
      <c r="B2348">
        <v>3</v>
      </c>
      <c r="C2348" t="s">
        <v>59</v>
      </c>
      <c r="D2348" t="s">
        <v>49</v>
      </c>
      <c r="E2348">
        <v>45</v>
      </c>
      <c r="F2348">
        <v>9.5500000000000007</v>
      </c>
      <c r="G2348">
        <v>23.29</v>
      </c>
      <c r="H2348" s="1">
        <v>44862</v>
      </c>
      <c r="I2348" s="20">
        <v>0</v>
      </c>
      <c r="J2348" s="47">
        <f>Table_Query_from_Mac10[[#This Row],[unit_price]]-(Table_Query_from_Mac10[[#This Row],[unit_price]]*(Table_Query_from_Mac10[[#This Row],[discount_pct]]/100))</f>
        <v>23.29</v>
      </c>
      <c r="K2348" s="47">
        <f>Table_Query_from_Mac10[[#This Row],[unit_cost]]</f>
        <v>9.5500000000000007</v>
      </c>
      <c r="L2348" s="47">
        <f>Table_Query_from_Mac10[[#This Row],[Live-cost]]*(1+Table_Query_from_Mac10[[#This Row],[CogsIncreasebyTYPE]])</f>
        <v>9.5500000000000007</v>
      </c>
      <c r="M2348" s="47">
        <f>Table_Query_from_Mac10[[#This Row],[Live-cost]]*Table_Query_from_Mac10[[#This Row],[qty_to_ship]]</f>
        <v>429.75000000000006</v>
      </c>
      <c r="N2348" s="47">
        <f>IF(Table_Query_from_Mac10[[#This Row],[item_no]]="KDA",-Table_Query_from_Mac10[[#This Row],[unit_price]],Table_Query_from_Mac10[[#This Row],[Net Unit]]*Table_Query_from_Mac10[[#This Row],[qty_to_ship]])</f>
        <v>1048.05</v>
      </c>
      <c r="O2348" s="47">
        <f>SUMIFS(Summary!C:C,Summary!H:H,Table_Query_from_Mac10[[#This Row],[Juiceoc]])</f>
        <v>0</v>
      </c>
      <c r="P2348" s="47">
        <f>SUMIFS(Summary!D:D,Summary!H:H,Table_Query_from_Mac10[[#This Row],[Juiceoc]])</f>
        <v>0</v>
      </c>
      <c r="Q2348" s="47">
        <f>SUMIFS(Summary!E:E,Summary!H:H,Table_Query_from_Mac10[[#This Row],[Juiceoc]])</f>
        <v>0</v>
      </c>
      <c r="R2348" s="47">
        <f>Table_Query_from_Mac10[[#This Row],[Net Unit]]*(1+Table_Query_from_Mac10[[#This Row],[PriceIncreasebyType]])</f>
        <v>23.29</v>
      </c>
      <c r="S2348" s="47">
        <f>Table_Query_from_Mac10[[#This Row],[UnitPriceFuture]]*Table_Query_from_Mac10[[#This Row],[qtytoShipFuture]]</f>
        <v>1048.05</v>
      </c>
      <c r="T2348" s="47">
        <f>ROUND(Table_Query_from_Mac10[[#This Row],[qty_to_ship]]*(1+Table_Query_from_Mac10[[#This Row],[VolumeIncreasebyType]]),0)</f>
        <v>45</v>
      </c>
      <c r="U2348" s="47">
        <f>Table_Query_from_Mac10[[#This Row],[qtytoShipFuture]]*Table_Query_from_Mac10[[#This Row],[Future-cost]]</f>
        <v>429.75000000000006</v>
      </c>
      <c r="V2348" s="47">
        <f>Table_Query_from_Mac10[[#This Row],[qtytoShipFuture]]-Table_Query_from_Mac10[[#This Row],[qty_to_ship]]</f>
        <v>0</v>
      </c>
      <c r="W2348" s="47">
        <f>Table_Query_from_Mac10[[#This Row],[UnitPriceFuture]]</f>
        <v>23.29</v>
      </c>
      <c r="X2348" s="47">
        <f>Table_Query_from_Mac10[[#This Row],[Unit Increase]]*Table_Query_from_Mac10[[#This Row],[UnitPriceFuture]]</f>
        <v>0</v>
      </c>
      <c r="Y2348" s="47">
        <f>Table_Query_from_Mac10[[#This Row],[Unit Increase]]*Table_Query_from_Mac10[[#This Row],[Future-cost]]</f>
        <v>0</v>
      </c>
      <c r="Z2348" s="47">
        <f>-(Table_Query_from_Mac10[[#This Row],[Incremental Sales]]+((Table_Query_from_Mac10[[#This Row],[Incremental Sales]]*-(SUM(Summary!$S$8:$S$9)))))*Summary!$S$18</f>
        <v>0</v>
      </c>
      <c r="AA2348" s="47">
        <f>IFERROR(Table_Query_from_Mac10[[#This Row],[Incremental Cost]]/Table_Query_from_Mac10[[#This Row],[Incremental Sales]],0)</f>
        <v>0</v>
      </c>
      <c r="AB2348" s="47">
        <f>IFERROR(Table_Query_from_Mac10[[#This Row],[TotalCostFuture]]/Table_Query_from_Mac10[[#This Row],[totalsalesFuture]],0)</f>
        <v>0.41004723057106063</v>
      </c>
      <c r="AN2348" s="30">
        <v>180</v>
      </c>
      <c r="AO2348">
        <f t="shared" si="72"/>
        <v>45</v>
      </c>
      <c r="AQ2348" s="30">
        <v>66.53</v>
      </c>
      <c r="AR2348">
        <f t="shared" si="73"/>
        <v>23.29</v>
      </c>
    </row>
    <row r="2349" spans="1:44" x14ac:dyDescent="0.25">
      <c r="A2349">
        <v>90243</v>
      </c>
      <c r="B2349">
        <v>4</v>
      </c>
      <c r="C2349" t="s">
        <v>59</v>
      </c>
      <c r="D2349" t="s">
        <v>49</v>
      </c>
      <c r="E2349">
        <v>45</v>
      </c>
      <c r="F2349">
        <v>8.1999999999999993</v>
      </c>
      <c r="G2349">
        <v>19.239999999999998</v>
      </c>
      <c r="H2349" s="1">
        <v>44862</v>
      </c>
      <c r="I2349" s="20">
        <v>0</v>
      </c>
      <c r="J2349" s="47">
        <f>Table_Query_from_Mac10[[#This Row],[unit_price]]-(Table_Query_from_Mac10[[#This Row],[unit_price]]*(Table_Query_from_Mac10[[#This Row],[discount_pct]]/100))</f>
        <v>19.239999999999998</v>
      </c>
      <c r="K2349" s="47">
        <f>Table_Query_from_Mac10[[#This Row],[unit_cost]]</f>
        <v>8.1999999999999993</v>
      </c>
      <c r="L2349" s="47">
        <f>Table_Query_from_Mac10[[#This Row],[Live-cost]]*(1+Table_Query_from_Mac10[[#This Row],[CogsIncreasebyTYPE]])</f>
        <v>8.1999999999999993</v>
      </c>
      <c r="M2349" s="47">
        <f>Table_Query_from_Mac10[[#This Row],[Live-cost]]*Table_Query_from_Mac10[[#This Row],[qty_to_ship]]</f>
        <v>368.99999999999994</v>
      </c>
      <c r="N2349" s="47">
        <f>IF(Table_Query_from_Mac10[[#This Row],[item_no]]="KDA",-Table_Query_from_Mac10[[#This Row],[unit_price]],Table_Query_from_Mac10[[#This Row],[Net Unit]]*Table_Query_from_Mac10[[#This Row],[qty_to_ship]])</f>
        <v>865.8</v>
      </c>
      <c r="O2349" s="47">
        <f>SUMIFS(Summary!C:C,Summary!H:H,Table_Query_from_Mac10[[#This Row],[Juiceoc]])</f>
        <v>0</v>
      </c>
      <c r="P2349" s="47">
        <f>SUMIFS(Summary!D:D,Summary!H:H,Table_Query_from_Mac10[[#This Row],[Juiceoc]])</f>
        <v>0</v>
      </c>
      <c r="Q2349" s="47">
        <f>SUMIFS(Summary!E:E,Summary!H:H,Table_Query_from_Mac10[[#This Row],[Juiceoc]])</f>
        <v>0</v>
      </c>
      <c r="R2349" s="47">
        <f>Table_Query_from_Mac10[[#This Row],[Net Unit]]*(1+Table_Query_from_Mac10[[#This Row],[PriceIncreasebyType]])</f>
        <v>19.239999999999998</v>
      </c>
      <c r="S2349" s="47">
        <f>Table_Query_from_Mac10[[#This Row],[UnitPriceFuture]]*Table_Query_from_Mac10[[#This Row],[qtytoShipFuture]]</f>
        <v>865.8</v>
      </c>
      <c r="T2349" s="47">
        <f>ROUND(Table_Query_from_Mac10[[#This Row],[qty_to_ship]]*(1+Table_Query_from_Mac10[[#This Row],[VolumeIncreasebyType]]),0)</f>
        <v>45</v>
      </c>
      <c r="U2349" s="47">
        <f>Table_Query_from_Mac10[[#This Row],[qtytoShipFuture]]*Table_Query_from_Mac10[[#This Row],[Future-cost]]</f>
        <v>368.99999999999994</v>
      </c>
      <c r="V2349" s="47">
        <f>Table_Query_from_Mac10[[#This Row],[qtytoShipFuture]]-Table_Query_from_Mac10[[#This Row],[qty_to_ship]]</f>
        <v>0</v>
      </c>
      <c r="W2349" s="47">
        <f>Table_Query_from_Mac10[[#This Row],[UnitPriceFuture]]</f>
        <v>19.239999999999998</v>
      </c>
      <c r="X2349" s="47">
        <f>Table_Query_from_Mac10[[#This Row],[Unit Increase]]*Table_Query_from_Mac10[[#This Row],[UnitPriceFuture]]</f>
        <v>0</v>
      </c>
      <c r="Y2349" s="47">
        <f>Table_Query_from_Mac10[[#This Row],[Unit Increase]]*Table_Query_from_Mac10[[#This Row],[Future-cost]]</f>
        <v>0</v>
      </c>
      <c r="Z2349" s="47">
        <f>-(Table_Query_from_Mac10[[#This Row],[Incremental Sales]]+((Table_Query_from_Mac10[[#This Row],[Incremental Sales]]*-(SUM(Summary!$S$8:$S$9)))))*Summary!$S$18</f>
        <v>0</v>
      </c>
      <c r="AA2349" s="47">
        <f>IFERROR(Table_Query_from_Mac10[[#This Row],[Incremental Cost]]/Table_Query_from_Mac10[[#This Row],[Incremental Sales]],0)</f>
        <v>0</v>
      </c>
      <c r="AB2349" s="47">
        <f>IFERROR(Table_Query_from_Mac10[[#This Row],[TotalCostFuture]]/Table_Query_from_Mac10[[#This Row],[totalsalesFuture]],0)</f>
        <v>0.42619542619542616</v>
      </c>
      <c r="AN2349" s="31">
        <v>180</v>
      </c>
      <c r="AO2349">
        <f t="shared" si="72"/>
        <v>45</v>
      </c>
      <c r="AQ2349" s="31">
        <v>54.98</v>
      </c>
      <c r="AR2349">
        <f t="shared" si="73"/>
        <v>19.239999999999998</v>
      </c>
    </row>
    <row r="2350" spans="1:44" x14ac:dyDescent="0.25">
      <c r="A2350">
        <v>90243</v>
      </c>
      <c r="B2350">
        <v>5</v>
      </c>
      <c r="C2350" t="s">
        <v>59</v>
      </c>
      <c r="D2350" t="s">
        <v>49</v>
      </c>
      <c r="E2350">
        <v>36</v>
      </c>
      <c r="F2350">
        <v>6.89</v>
      </c>
      <c r="G2350">
        <v>15.45</v>
      </c>
      <c r="H2350" s="1">
        <v>44862</v>
      </c>
      <c r="I2350" s="20">
        <v>0</v>
      </c>
      <c r="J2350" s="47">
        <f>Table_Query_from_Mac10[[#This Row],[unit_price]]-(Table_Query_from_Mac10[[#This Row],[unit_price]]*(Table_Query_from_Mac10[[#This Row],[discount_pct]]/100))</f>
        <v>15.45</v>
      </c>
      <c r="K2350" s="47">
        <f>Table_Query_from_Mac10[[#This Row],[unit_cost]]</f>
        <v>6.89</v>
      </c>
      <c r="L2350" s="47">
        <f>Table_Query_from_Mac10[[#This Row],[Live-cost]]*(1+Table_Query_from_Mac10[[#This Row],[CogsIncreasebyTYPE]])</f>
        <v>6.89</v>
      </c>
      <c r="M2350" s="47">
        <f>Table_Query_from_Mac10[[#This Row],[Live-cost]]*Table_Query_from_Mac10[[#This Row],[qty_to_ship]]</f>
        <v>248.04</v>
      </c>
      <c r="N2350" s="47">
        <f>IF(Table_Query_from_Mac10[[#This Row],[item_no]]="KDA",-Table_Query_from_Mac10[[#This Row],[unit_price]],Table_Query_from_Mac10[[#This Row],[Net Unit]]*Table_Query_from_Mac10[[#This Row],[qty_to_ship]])</f>
        <v>556.19999999999993</v>
      </c>
      <c r="O2350" s="47">
        <f>SUMIFS(Summary!C:C,Summary!H:H,Table_Query_from_Mac10[[#This Row],[Juiceoc]])</f>
        <v>0</v>
      </c>
      <c r="P2350" s="47">
        <f>SUMIFS(Summary!D:D,Summary!H:H,Table_Query_from_Mac10[[#This Row],[Juiceoc]])</f>
        <v>0</v>
      </c>
      <c r="Q2350" s="47">
        <f>SUMIFS(Summary!E:E,Summary!H:H,Table_Query_from_Mac10[[#This Row],[Juiceoc]])</f>
        <v>0</v>
      </c>
      <c r="R2350" s="47">
        <f>Table_Query_from_Mac10[[#This Row],[Net Unit]]*(1+Table_Query_from_Mac10[[#This Row],[PriceIncreasebyType]])</f>
        <v>15.45</v>
      </c>
      <c r="S2350" s="47">
        <f>Table_Query_from_Mac10[[#This Row],[UnitPriceFuture]]*Table_Query_from_Mac10[[#This Row],[qtytoShipFuture]]</f>
        <v>556.19999999999993</v>
      </c>
      <c r="T2350" s="47">
        <f>ROUND(Table_Query_from_Mac10[[#This Row],[qty_to_ship]]*(1+Table_Query_from_Mac10[[#This Row],[VolumeIncreasebyType]]),0)</f>
        <v>36</v>
      </c>
      <c r="U2350" s="47">
        <f>Table_Query_from_Mac10[[#This Row],[qtytoShipFuture]]*Table_Query_from_Mac10[[#This Row],[Future-cost]]</f>
        <v>248.04</v>
      </c>
      <c r="V2350" s="47">
        <f>Table_Query_from_Mac10[[#This Row],[qtytoShipFuture]]-Table_Query_from_Mac10[[#This Row],[qty_to_ship]]</f>
        <v>0</v>
      </c>
      <c r="W2350" s="47">
        <f>Table_Query_from_Mac10[[#This Row],[UnitPriceFuture]]</f>
        <v>15.45</v>
      </c>
      <c r="X2350" s="47">
        <f>Table_Query_from_Mac10[[#This Row],[Unit Increase]]*Table_Query_from_Mac10[[#This Row],[UnitPriceFuture]]</f>
        <v>0</v>
      </c>
      <c r="Y2350" s="47">
        <f>Table_Query_from_Mac10[[#This Row],[Unit Increase]]*Table_Query_from_Mac10[[#This Row],[Future-cost]]</f>
        <v>0</v>
      </c>
      <c r="Z2350" s="47">
        <f>-(Table_Query_from_Mac10[[#This Row],[Incremental Sales]]+((Table_Query_from_Mac10[[#This Row],[Incremental Sales]]*-(SUM(Summary!$S$8:$S$9)))))*Summary!$S$18</f>
        <v>0</v>
      </c>
      <c r="AA2350" s="47">
        <f>IFERROR(Table_Query_from_Mac10[[#This Row],[Incremental Cost]]/Table_Query_from_Mac10[[#This Row],[Incremental Sales]],0)</f>
        <v>0</v>
      </c>
      <c r="AB2350" s="47">
        <f>IFERROR(Table_Query_from_Mac10[[#This Row],[TotalCostFuture]]/Table_Query_from_Mac10[[#This Row],[totalsalesFuture]],0)</f>
        <v>0.44595469255663434</v>
      </c>
      <c r="AN2350" s="30">
        <v>144</v>
      </c>
      <c r="AO2350">
        <f t="shared" si="72"/>
        <v>36</v>
      </c>
      <c r="AQ2350" s="30">
        <v>44.15</v>
      </c>
      <c r="AR2350">
        <f t="shared" si="73"/>
        <v>15.45</v>
      </c>
    </row>
    <row r="2351" spans="1:44" x14ac:dyDescent="0.25">
      <c r="A2351">
        <v>90243</v>
      </c>
      <c r="B2351">
        <v>6</v>
      </c>
      <c r="C2351" t="s">
        <v>60</v>
      </c>
      <c r="D2351" t="s">
        <v>49</v>
      </c>
      <c r="E2351">
        <v>9</v>
      </c>
      <c r="F2351">
        <v>8.98</v>
      </c>
      <c r="G2351">
        <v>26.9</v>
      </c>
      <c r="H2351" s="1">
        <v>44862</v>
      </c>
      <c r="I2351" s="20">
        <v>0</v>
      </c>
      <c r="J2351" s="47">
        <f>Table_Query_from_Mac10[[#This Row],[unit_price]]-(Table_Query_from_Mac10[[#This Row],[unit_price]]*(Table_Query_from_Mac10[[#This Row],[discount_pct]]/100))</f>
        <v>26.9</v>
      </c>
      <c r="K2351" s="47">
        <f>Table_Query_from_Mac10[[#This Row],[unit_cost]]</f>
        <v>8.98</v>
      </c>
      <c r="L2351" s="47">
        <f>Table_Query_from_Mac10[[#This Row],[Live-cost]]*(1+Table_Query_from_Mac10[[#This Row],[CogsIncreasebyTYPE]])</f>
        <v>8.98</v>
      </c>
      <c r="M2351" s="47">
        <f>Table_Query_from_Mac10[[#This Row],[Live-cost]]*Table_Query_from_Mac10[[#This Row],[qty_to_ship]]</f>
        <v>80.820000000000007</v>
      </c>
      <c r="N2351" s="47">
        <f>IF(Table_Query_from_Mac10[[#This Row],[item_no]]="KDA",-Table_Query_from_Mac10[[#This Row],[unit_price]],Table_Query_from_Mac10[[#This Row],[Net Unit]]*Table_Query_from_Mac10[[#This Row],[qty_to_ship]])</f>
        <v>242.1</v>
      </c>
      <c r="O2351" s="47">
        <f>SUMIFS(Summary!C:C,Summary!H:H,Table_Query_from_Mac10[[#This Row],[Juiceoc]])</f>
        <v>0</v>
      </c>
      <c r="P2351" s="47">
        <f>SUMIFS(Summary!D:D,Summary!H:H,Table_Query_from_Mac10[[#This Row],[Juiceoc]])</f>
        <v>0</v>
      </c>
      <c r="Q2351" s="47">
        <f>SUMIFS(Summary!E:E,Summary!H:H,Table_Query_from_Mac10[[#This Row],[Juiceoc]])</f>
        <v>0</v>
      </c>
      <c r="R2351" s="47">
        <f>Table_Query_from_Mac10[[#This Row],[Net Unit]]*(1+Table_Query_from_Mac10[[#This Row],[PriceIncreasebyType]])</f>
        <v>26.9</v>
      </c>
      <c r="S2351" s="47">
        <f>Table_Query_from_Mac10[[#This Row],[UnitPriceFuture]]*Table_Query_from_Mac10[[#This Row],[qtytoShipFuture]]</f>
        <v>242.1</v>
      </c>
      <c r="T2351" s="47">
        <f>ROUND(Table_Query_from_Mac10[[#This Row],[qty_to_ship]]*(1+Table_Query_from_Mac10[[#This Row],[VolumeIncreasebyType]]),0)</f>
        <v>9</v>
      </c>
      <c r="U2351" s="47">
        <f>Table_Query_from_Mac10[[#This Row],[qtytoShipFuture]]*Table_Query_from_Mac10[[#This Row],[Future-cost]]</f>
        <v>80.820000000000007</v>
      </c>
      <c r="V2351" s="47">
        <f>Table_Query_from_Mac10[[#This Row],[qtytoShipFuture]]-Table_Query_from_Mac10[[#This Row],[qty_to_ship]]</f>
        <v>0</v>
      </c>
      <c r="W2351" s="47">
        <f>Table_Query_from_Mac10[[#This Row],[UnitPriceFuture]]</f>
        <v>26.9</v>
      </c>
      <c r="X2351" s="47">
        <f>Table_Query_from_Mac10[[#This Row],[Unit Increase]]*Table_Query_from_Mac10[[#This Row],[UnitPriceFuture]]</f>
        <v>0</v>
      </c>
      <c r="Y2351" s="47">
        <f>Table_Query_from_Mac10[[#This Row],[Unit Increase]]*Table_Query_from_Mac10[[#This Row],[Future-cost]]</f>
        <v>0</v>
      </c>
      <c r="Z2351" s="47">
        <f>-(Table_Query_from_Mac10[[#This Row],[Incremental Sales]]+((Table_Query_from_Mac10[[#This Row],[Incremental Sales]]*-(SUM(Summary!$S$8:$S$9)))))*Summary!$S$18</f>
        <v>0</v>
      </c>
      <c r="AA2351" s="47">
        <f>IFERROR(Table_Query_from_Mac10[[#This Row],[Incremental Cost]]/Table_Query_from_Mac10[[#This Row],[Incremental Sales]],0)</f>
        <v>0</v>
      </c>
      <c r="AB2351" s="47">
        <f>IFERROR(Table_Query_from_Mac10[[#This Row],[TotalCostFuture]]/Table_Query_from_Mac10[[#This Row],[totalsalesFuture]],0)</f>
        <v>0.33382899628252793</v>
      </c>
      <c r="AN2351" s="31">
        <v>36</v>
      </c>
      <c r="AO2351">
        <f t="shared" si="72"/>
        <v>9</v>
      </c>
      <c r="AQ2351" s="31">
        <v>76.87</v>
      </c>
      <c r="AR2351">
        <f t="shared" si="73"/>
        <v>26.9</v>
      </c>
    </row>
    <row r="2352" spans="1:44" x14ac:dyDescent="0.25">
      <c r="A2352">
        <v>90244</v>
      </c>
      <c r="B2352">
        <v>1</v>
      </c>
      <c r="C2352" t="s">
        <v>53</v>
      </c>
      <c r="D2352" t="s">
        <v>80</v>
      </c>
      <c r="E2352">
        <v>4</v>
      </c>
      <c r="F2352">
        <v>6.45</v>
      </c>
      <c r="G2352">
        <v>14.81</v>
      </c>
      <c r="H2352" s="1">
        <v>44838</v>
      </c>
      <c r="I2352" s="20">
        <v>0</v>
      </c>
      <c r="J2352" s="47">
        <f>Table_Query_from_Mac10[[#This Row],[unit_price]]-(Table_Query_from_Mac10[[#This Row],[unit_price]]*(Table_Query_from_Mac10[[#This Row],[discount_pct]]/100))</f>
        <v>14.81</v>
      </c>
      <c r="K2352" s="47">
        <f>Table_Query_from_Mac10[[#This Row],[unit_cost]]</f>
        <v>6.45</v>
      </c>
      <c r="L2352" s="47">
        <f>Table_Query_from_Mac10[[#This Row],[Live-cost]]*(1+Table_Query_from_Mac10[[#This Row],[CogsIncreasebyTYPE]])</f>
        <v>6.45</v>
      </c>
      <c r="M2352" s="47">
        <f>Table_Query_from_Mac10[[#This Row],[Live-cost]]*Table_Query_from_Mac10[[#This Row],[qty_to_ship]]</f>
        <v>25.8</v>
      </c>
      <c r="N2352" s="47">
        <f>IF(Table_Query_from_Mac10[[#This Row],[item_no]]="KDA",-Table_Query_from_Mac10[[#This Row],[unit_price]],Table_Query_from_Mac10[[#This Row],[Net Unit]]*Table_Query_from_Mac10[[#This Row],[qty_to_ship]])</f>
        <v>59.24</v>
      </c>
      <c r="O2352" s="47">
        <f>SUMIFS(Summary!C:C,Summary!H:H,Table_Query_from_Mac10[[#This Row],[Juiceoc]])</f>
        <v>0</v>
      </c>
      <c r="P2352" s="47">
        <f>SUMIFS(Summary!D:D,Summary!H:H,Table_Query_from_Mac10[[#This Row],[Juiceoc]])</f>
        <v>0</v>
      </c>
      <c r="Q2352" s="47">
        <f>SUMIFS(Summary!E:E,Summary!H:H,Table_Query_from_Mac10[[#This Row],[Juiceoc]])</f>
        <v>0</v>
      </c>
      <c r="R2352" s="47">
        <f>Table_Query_from_Mac10[[#This Row],[Net Unit]]*(1+Table_Query_from_Mac10[[#This Row],[PriceIncreasebyType]])</f>
        <v>14.81</v>
      </c>
      <c r="S2352" s="47">
        <f>Table_Query_from_Mac10[[#This Row],[UnitPriceFuture]]*Table_Query_from_Mac10[[#This Row],[qtytoShipFuture]]</f>
        <v>59.24</v>
      </c>
      <c r="T2352" s="47">
        <f>ROUND(Table_Query_from_Mac10[[#This Row],[qty_to_ship]]*(1+Table_Query_from_Mac10[[#This Row],[VolumeIncreasebyType]]),0)</f>
        <v>4</v>
      </c>
      <c r="U2352" s="47">
        <f>Table_Query_from_Mac10[[#This Row],[qtytoShipFuture]]*Table_Query_from_Mac10[[#This Row],[Future-cost]]</f>
        <v>25.8</v>
      </c>
      <c r="V2352" s="47">
        <f>Table_Query_from_Mac10[[#This Row],[qtytoShipFuture]]-Table_Query_from_Mac10[[#This Row],[qty_to_ship]]</f>
        <v>0</v>
      </c>
      <c r="W2352" s="47">
        <f>Table_Query_from_Mac10[[#This Row],[UnitPriceFuture]]</f>
        <v>14.81</v>
      </c>
      <c r="X2352" s="47">
        <f>Table_Query_from_Mac10[[#This Row],[Unit Increase]]*Table_Query_from_Mac10[[#This Row],[UnitPriceFuture]]</f>
        <v>0</v>
      </c>
      <c r="Y2352" s="47">
        <f>Table_Query_from_Mac10[[#This Row],[Unit Increase]]*Table_Query_from_Mac10[[#This Row],[Future-cost]]</f>
        <v>0</v>
      </c>
      <c r="Z2352" s="47">
        <f>-(Table_Query_from_Mac10[[#This Row],[Incremental Sales]]+((Table_Query_from_Mac10[[#This Row],[Incremental Sales]]*-(SUM(Summary!$S$8:$S$9)))))*Summary!$S$18</f>
        <v>0</v>
      </c>
      <c r="AA2352" s="47">
        <f>IFERROR(Table_Query_from_Mac10[[#This Row],[Incremental Cost]]/Table_Query_from_Mac10[[#This Row],[Incremental Sales]],0)</f>
        <v>0</v>
      </c>
      <c r="AB2352" s="47">
        <f>IFERROR(Table_Query_from_Mac10[[#This Row],[TotalCostFuture]]/Table_Query_from_Mac10[[#This Row],[totalsalesFuture]],0)</f>
        <v>0.43551654287643482</v>
      </c>
      <c r="AN2352" s="30">
        <v>16</v>
      </c>
      <c r="AO2352">
        <f t="shared" si="72"/>
        <v>4</v>
      </c>
      <c r="AQ2352" s="30">
        <v>42.3</v>
      </c>
      <c r="AR2352">
        <f t="shared" si="73"/>
        <v>14.81</v>
      </c>
    </row>
    <row r="2353" spans="1:44" x14ac:dyDescent="0.25">
      <c r="A2353">
        <v>90244</v>
      </c>
      <c r="B2353">
        <v>2</v>
      </c>
      <c r="C2353" t="s">
        <v>53</v>
      </c>
      <c r="D2353" t="s">
        <v>80</v>
      </c>
      <c r="E2353">
        <v>1</v>
      </c>
      <c r="F2353">
        <v>14.67</v>
      </c>
      <c r="G2353">
        <v>39.74</v>
      </c>
      <c r="H2353" s="1">
        <v>44838</v>
      </c>
      <c r="I2353" s="20">
        <v>0</v>
      </c>
      <c r="J2353" s="47">
        <f>Table_Query_from_Mac10[[#This Row],[unit_price]]-(Table_Query_from_Mac10[[#This Row],[unit_price]]*(Table_Query_from_Mac10[[#This Row],[discount_pct]]/100))</f>
        <v>39.74</v>
      </c>
      <c r="K2353" s="47">
        <f>Table_Query_from_Mac10[[#This Row],[unit_cost]]</f>
        <v>14.67</v>
      </c>
      <c r="L2353" s="47">
        <f>Table_Query_from_Mac10[[#This Row],[Live-cost]]*(1+Table_Query_from_Mac10[[#This Row],[CogsIncreasebyTYPE]])</f>
        <v>14.67</v>
      </c>
      <c r="M2353" s="47">
        <f>Table_Query_from_Mac10[[#This Row],[Live-cost]]*Table_Query_from_Mac10[[#This Row],[qty_to_ship]]</f>
        <v>14.67</v>
      </c>
      <c r="N2353" s="47">
        <f>IF(Table_Query_from_Mac10[[#This Row],[item_no]]="KDA",-Table_Query_from_Mac10[[#This Row],[unit_price]],Table_Query_from_Mac10[[#This Row],[Net Unit]]*Table_Query_from_Mac10[[#This Row],[qty_to_ship]])</f>
        <v>39.74</v>
      </c>
      <c r="O2353" s="47">
        <f>SUMIFS(Summary!C:C,Summary!H:H,Table_Query_from_Mac10[[#This Row],[Juiceoc]])</f>
        <v>0</v>
      </c>
      <c r="P2353" s="47">
        <f>SUMIFS(Summary!D:D,Summary!H:H,Table_Query_from_Mac10[[#This Row],[Juiceoc]])</f>
        <v>0</v>
      </c>
      <c r="Q2353" s="47">
        <f>SUMIFS(Summary!E:E,Summary!H:H,Table_Query_from_Mac10[[#This Row],[Juiceoc]])</f>
        <v>0</v>
      </c>
      <c r="R2353" s="47">
        <f>Table_Query_from_Mac10[[#This Row],[Net Unit]]*(1+Table_Query_from_Mac10[[#This Row],[PriceIncreasebyType]])</f>
        <v>39.74</v>
      </c>
      <c r="S2353" s="47">
        <f>Table_Query_from_Mac10[[#This Row],[UnitPriceFuture]]*Table_Query_from_Mac10[[#This Row],[qtytoShipFuture]]</f>
        <v>39.74</v>
      </c>
      <c r="T2353" s="47">
        <f>ROUND(Table_Query_from_Mac10[[#This Row],[qty_to_ship]]*(1+Table_Query_from_Mac10[[#This Row],[VolumeIncreasebyType]]),0)</f>
        <v>1</v>
      </c>
      <c r="U2353" s="47">
        <f>Table_Query_from_Mac10[[#This Row],[qtytoShipFuture]]*Table_Query_from_Mac10[[#This Row],[Future-cost]]</f>
        <v>14.67</v>
      </c>
      <c r="V2353" s="47">
        <f>Table_Query_from_Mac10[[#This Row],[qtytoShipFuture]]-Table_Query_from_Mac10[[#This Row],[qty_to_ship]]</f>
        <v>0</v>
      </c>
      <c r="W2353" s="47">
        <f>Table_Query_from_Mac10[[#This Row],[UnitPriceFuture]]</f>
        <v>39.74</v>
      </c>
      <c r="X2353" s="47">
        <f>Table_Query_from_Mac10[[#This Row],[Unit Increase]]*Table_Query_from_Mac10[[#This Row],[UnitPriceFuture]]</f>
        <v>0</v>
      </c>
      <c r="Y2353" s="47">
        <f>Table_Query_from_Mac10[[#This Row],[Unit Increase]]*Table_Query_from_Mac10[[#This Row],[Future-cost]]</f>
        <v>0</v>
      </c>
      <c r="Z2353" s="47">
        <f>-(Table_Query_from_Mac10[[#This Row],[Incremental Sales]]+((Table_Query_from_Mac10[[#This Row],[Incremental Sales]]*-(SUM(Summary!$S$8:$S$9)))))*Summary!$S$18</f>
        <v>0</v>
      </c>
      <c r="AA2353" s="47">
        <f>IFERROR(Table_Query_from_Mac10[[#This Row],[Incremental Cost]]/Table_Query_from_Mac10[[#This Row],[Incremental Sales]],0)</f>
        <v>0</v>
      </c>
      <c r="AB2353" s="47">
        <f>IFERROR(Table_Query_from_Mac10[[#This Row],[TotalCostFuture]]/Table_Query_from_Mac10[[#This Row],[totalsalesFuture]],0)</f>
        <v>0.36914947156517358</v>
      </c>
      <c r="AN2353" s="31">
        <v>4</v>
      </c>
      <c r="AO2353">
        <f t="shared" si="72"/>
        <v>1</v>
      </c>
      <c r="AQ2353" s="31">
        <v>113.54</v>
      </c>
      <c r="AR2353">
        <f t="shared" si="73"/>
        <v>39.74</v>
      </c>
    </row>
    <row r="2354" spans="1:44" x14ac:dyDescent="0.25">
      <c r="A2354">
        <v>90244</v>
      </c>
      <c r="B2354">
        <v>3</v>
      </c>
      <c r="C2354" t="s">
        <v>53</v>
      </c>
      <c r="D2354" t="s">
        <v>80</v>
      </c>
      <c r="E2354">
        <v>2</v>
      </c>
      <c r="F2354">
        <v>16.22</v>
      </c>
      <c r="G2354">
        <v>46.63</v>
      </c>
      <c r="H2354" s="1">
        <v>44838</v>
      </c>
      <c r="I2354" s="20">
        <v>0</v>
      </c>
      <c r="J2354" s="47">
        <f>Table_Query_from_Mac10[[#This Row],[unit_price]]-(Table_Query_from_Mac10[[#This Row],[unit_price]]*(Table_Query_from_Mac10[[#This Row],[discount_pct]]/100))</f>
        <v>46.63</v>
      </c>
      <c r="K2354" s="47">
        <f>Table_Query_from_Mac10[[#This Row],[unit_cost]]</f>
        <v>16.22</v>
      </c>
      <c r="L2354" s="47">
        <f>Table_Query_from_Mac10[[#This Row],[Live-cost]]*(1+Table_Query_from_Mac10[[#This Row],[CogsIncreasebyTYPE]])</f>
        <v>16.22</v>
      </c>
      <c r="M2354" s="47">
        <f>Table_Query_from_Mac10[[#This Row],[Live-cost]]*Table_Query_from_Mac10[[#This Row],[qty_to_ship]]</f>
        <v>32.44</v>
      </c>
      <c r="N2354" s="47">
        <f>IF(Table_Query_from_Mac10[[#This Row],[item_no]]="KDA",-Table_Query_from_Mac10[[#This Row],[unit_price]],Table_Query_from_Mac10[[#This Row],[Net Unit]]*Table_Query_from_Mac10[[#This Row],[qty_to_ship]])</f>
        <v>93.26</v>
      </c>
      <c r="O2354" s="47">
        <f>SUMIFS(Summary!C:C,Summary!H:H,Table_Query_from_Mac10[[#This Row],[Juiceoc]])</f>
        <v>0</v>
      </c>
      <c r="P2354" s="47">
        <f>SUMIFS(Summary!D:D,Summary!H:H,Table_Query_from_Mac10[[#This Row],[Juiceoc]])</f>
        <v>0</v>
      </c>
      <c r="Q2354" s="47">
        <f>SUMIFS(Summary!E:E,Summary!H:H,Table_Query_from_Mac10[[#This Row],[Juiceoc]])</f>
        <v>0</v>
      </c>
      <c r="R2354" s="47">
        <f>Table_Query_from_Mac10[[#This Row],[Net Unit]]*(1+Table_Query_from_Mac10[[#This Row],[PriceIncreasebyType]])</f>
        <v>46.63</v>
      </c>
      <c r="S2354" s="47">
        <f>Table_Query_from_Mac10[[#This Row],[UnitPriceFuture]]*Table_Query_from_Mac10[[#This Row],[qtytoShipFuture]]</f>
        <v>93.26</v>
      </c>
      <c r="T2354" s="47">
        <f>ROUND(Table_Query_from_Mac10[[#This Row],[qty_to_ship]]*(1+Table_Query_from_Mac10[[#This Row],[VolumeIncreasebyType]]),0)</f>
        <v>2</v>
      </c>
      <c r="U2354" s="47">
        <f>Table_Query_from_Mac10[[#This Row],[qtytoShipFuture]]*Table_Query_from_Mac10[[#This Row],[Future-cost]]</f>
        <v>32.44</v>
      </c>
      <c r="V2354" s="47">
        <f>Table_Query_from_Mac10[[#This Row],[qtytoShipFuture]]-Table_Query_from_Mac10[[#This Row],[qty_to_ship]]</f>
        <v>0</v>
      </c>
      <c r="W2354" s="47">
        <f>Table_Query_from_Mac10[[#This Row],[UnitPriceFuture]]</f>
        <v>46.63</v>
      </c>
      <c r="X2354" s="47">
        <f>Table_Query_from_Mac10[[#This Row],[Unit Increase]]*Table_Query_from_Mac10[[#This Row],[UnitPriceFuture]]</f>
        <v>0</v>
      </c>
      <c r="Y2354" s="47">
        <f>Table_Query_from_Mac10[[#This Row],[Unit Increase]]*Table_Query_from_Mac10[[#This Row],[Future-cost]]</f>
        <v>0</v>
      </c>
      <c r="Z2354" s="47">
        <f>-(Table_Query_from_Mac10[[#This Row],[Incremental Sales]]+((Table_Query_from_Mac10[[#This Row],[Incremental Sales]]*-(SUM(Summary!$S$8:$S$9)))))*Summary!$S$18</f>
        <v>0</v>
      </c>
      <c r="AA2354" s="47">
        <f>IFERROR(Table_Query_from_Mac10[[#This Row],[Incremental Cost]]/Table_Query_from_Mac10[[#This Row],[Incremental Sales]],0)</f>
        <v>0</v>
      </c>
      <c r="AB2354" s="47">
        <f>IFERROR(Table_Query_from_Mac10[[#This Row],[TotalCostFuture]]/Table_Query_from_Mac10[[#This Row],[totalsalesFuture]],0)</f>
        <v>0.34784473514904563</v>
      </c>
      <c r="AN2354" s="30">
        <v>8</v>
      </c>
      <c r="AO2354">
        <f t="shared" si="72"/>
        <v>2</v>
      </c>
      <c r="AQ2354" s="30">
        <v>133.22999999999999</v>
      </c>
      <c r="AR2354">
        <f t="shared" si="73"/>
        <v>46.63</v>
      </c>
    </row>
    <row r="2355" spans="1:44" x14ac:dyDescent="0.25">
      <c r="A2355">
        <v>90244</v>
      </c>
      <c r="B2355">
        <v>4</v>
      </c>
      <c r="C2355" t="s">
        <v>53</v>
      </c>
      <c r="D2355" t="s">
        <v>80</v>
      </c>
      <c r="E2355">
        <v>20</v>
      </c>
      <c r="F2355">
        <v>5.8</v>
      </c>
      <c r="G2355">
        <v>13.21</v>
      </c>
      <c r="H2355" s="1">
        <v>44838</v>
      </c>
      <c r="I2355" s="20">
        <v>0</v>
      </c>
      <c r="J2355" s="47">
        <f>Table_Query_from_Mac10[[#This Row],[unit_price]]-(Table_Query_from_Mac10[[#This Row],[unit_price]]*(Table_Query_from_Mac10[[#This Row],[discount_pct]]/100))</f>
        <v>13.21</v>
      </c>
      <c r="K2355" s="47">
        <f>Table_Query_from_Mac10[[#This Row],[unit_cost]]</f>
        <v>5.8</v>
      </c>
      <c r="L2355" s="47">
        <f>Table_Query_from_Mac10[[#This Row],[Live-cost]]*(1+Table_Query_from_Mac10[[#This Row],[CogsIncreasebyTYPE]])</f>
        <v>5.8</v>
      </c>
      <c r="M2355" s="47">
        <f>Table_Query_from_Mac10[[#This Row],[Live-cost]]*Table_Query_from_Mac10[[#This Row],[qty_to_ship]]</f>
        <v>116</v>
      </c>
      <c r="N2355" s="47">
        <f>IF(Table_Query_from_Mac10[[#This Row],[item_no]]="KDA",-Table_Query_from_Mac10[[#This Row],[unit_price]],Table_Query_from_Mac10[[#This Row],[Net Unit]]*Table_Query_from_Mac10[[#This Row],[qty_to_ship]])</f>
        <v>264.20000000000005</v>
      </c>
      <c r="O2355" s="47">
        <f>SUMIFS(Summary!C:C,Summary!H:H,Table_Query_from_Mac10[[#This Row],[Juiceoc]])</f>
        <v>0</v>
      </c>
      <c r="P2355" s="47">
        <f>SUMIFS(Summary!D:D,Summary!H:H,Table_Query_from_Mac10[[#This Row],[Juiceoc]])</f>
        <v>0</v>
      </c>
      <c r="Q2355" s="47">
        <f>SUMIFS(Summary!E:E,Summary!H:H,Table_Query_from_Mac10[[#This Row],[Juiceoc]])</f>
        <v>0</v>
      </c>
      <c r="R2355" s="47">
        <f>Table_Query_from_Mac10[[#This Row],[Net Unit]]*(1+Table_Query_from_Mac10[[#This Row],[PriceIncreasebyType]])</f>
        <v>13.21</v>
      </c>
      <c r="S2355" s="47">
        <f>Table_Query_from_Mac10[[#This Row],[UnitPriceFuture]]*Table_Query_from_Mac10[[#This Row],[qtytoShipFuture]]</f>
        <v>264.20000000000005</v>
      </c>
      <c r="T2355" s="47">
        <f>ROUND(Table_Query_from_Mac10[[#This Row],[qty_to_ship]]*(1+Table_Query_from_Mac10[[#This Row],[VolumeIncreasebyType]]),0)</f>
        <v>20</v>
      </c>
      <c r="U2355" s="47">
        <f>Table_Query_from_Mac10[[#This Row],[qtytoShipFuture]]*Table_Query_from_Mac10[[#This Row],[Future-cost]]</f>
        <v>116</v>
      </c>
      <c r="V2355" s="47">
        <f>Table_Query_from_Mac10[[#This Row],[qtytoShipFuture]]-Table_Query_from_Mac10[[#This Row],[qty_to_ship]]</f>
        <v>0</v>
      </c>
      <c r="W2355" s="47">
        <f>Table_Query_from_Mac10[[#This Row],[UnitPriceFuture]]</f>
        <v>13.21</v>
      </c>
      <c r="X2355" s="47">
        <f>Table_Query_from_Mac10[[#This Row],[Unit Increase]]*Table_Query_from_Mac10[[#This Row],[UnitPriceFuture]]</f>
        <v>0</v>
      </c>
      <c r="Y2355" s="47">
        <f>Table_Query_from_Mac10[[#This Row],[Unit Increase]]*Table_Query_from_Mac10[[#This Row],[Future-cost]]</f>
        <v>0</v>
      </c>
      <c r="Z2355" s="47">
        <f>-(Table_Query_from_Mac10[[#This Row],[Incremental Sales]]+((Table_Query_from_Mac10[[#This Row],[Incremental Sales]]*-(SUM(Summary!$S$8:$S$9)))))*Summary!$S$18</f>
        <v>0</v>
      </c>
      <c r="AA2355" s="47">
        <f>IFERROR(Table_Query_from_Mac10[[#This Row],[Incremental Cost]]/Table_Query_from_Mac10[[#This Row],[Incremental Sales]],0)</f>
        <v>0</v>
      </c>
      <c r="AB2355" s="47">
        <f>IFERROR(Table_Query_from_Mac10[[#This Row],[TotalCostFuture]]/Table_Query_from_Mac10[[#This Row],[totalsalesFuture]],0)</f>
        <v>0.43906131718395147</v>
      </c>
      <c r="AN2355" s="31">
        <v>80</v>
      </c>
      <c r="AO2355">
        <f t="shared" si="72"/>
        <v>20</v>
      </c>
      <c r="AQ2355" s="31">
        <v>37.75</v>
      </c>
      <c r="AR2355">
        <f t="shared" si="73"/>
        <v>13.21</v>
      </c>
    </row>
    <row r="2356" spans="1:44" x14ac:dyDescent="0.25">
      <c r="A2356">
        <v>90244</v>
      </c>
      <c r="B2356">
        <v>5</v>
      </c>
      <c r="C2356" t="s">
        <v>53</v>
      </c>
      <c r="D2356" t="s">
        <v>80</v>
      </c>
      <c r="E2356">
        <v>6</v>
      </c>
      <c r="F2356">
        <v>11.16</v>
      </c>
      <c r="G2356">
        <v>28.11</v>
      </c>
      <c r="H2356" s="1">
        <v>44838</v>
      </c>
      <c r="I2356" s="20">
        <v>0</v>
      </c>
      <c r="J2356" s="47">
        <f>Table_Query_from_Mac10[[#This Row],[unit_price]]-(Table_Query_from_Mac10[[#This Row],[unit_price]]*(Table_Query_from_Mac10[[#This Row],[discount_pct]]/100))</f>
        <v>28.11</v>
      </c>
      <c r="K2356" s="47">
        <f>Table_Query_from_Mac10[[#This Row],[unit_cost]]</f>
        <v>11.16</v>
      </c>
      <c r="L2356" s="47">
        <f>Table_Query_from_Mac10[[#This Row],[Live-cost]]*(1+Table_Query_from_Mac10[[#This Row],[CogsIncreasebyTYPE]])</f>
        <v>11.16</v>
      </c>
      <c r="M2356" s="47">
        <f>Table_Query_from_Mac10[[#This Row],[Live-cost]]*Table_Query_from_Mac10[[#This Row],[qty_to_ship]]</f>
        <v>66.960000000000008</v>
      </c>
      <c r="N2356" s="47">
        <f>IF(Table_Query_from_Mac10[[#This Row],[item_no]]="KDA",-Table_Query_from_Mac10[[#This Row],[unit_price]],Table_Query_from_Mac10[[#This Row],[Net Unit]]*Table_Query_from_Mac10[[#This Row],[qty_to_ship]])</f>
        <v>168.66</v>
      </c>
      <c r="O2356" s="47">
        <f>SUMIFS(Summary!C:C,Summary!H:H,Table_Query_from_Mac10[[#This Row],[Juiceoc]])</f>
        <v>0</v>
      </c>
      <c r="P2356" s="47">
        <f>SUMIFS(Summary!D:D,Summary!H:H,Table_Query_from_Mac10[[#This Row],[Juiceoc]])</f>
        <v>0</v>
      </c>
      <c r="Q2356" s="47">
        <f>SUMIFS(Summary!E:E,Summary!H:H,Table_Query_from_Mac10[[#This Row],[Juiceoc]])</f>
        <v>0</v>
      </c>
      <c r="R2356" s="47">
        <f>Table_Query_from_Mac10[[#This Row],[Net Unit]]*(1+Table_Query_from_Mac10[[#This Row],[PriceIncreasebyType]])</f>
        <v>28.11</v>
      </c>
      <c r="S2356" s="47">
        <f>Table_Query_from_Mac10[[#This Row],[UnitPriceFuture]]*Table_Query_from_Mac10[[#This Row],[qtytoShipFuture]]</f>
        <v>168.66</v>
      </c>
      <c r="T2356" s="47">
        <f>ROUND(Table_Query_from_Mac10[[#This Row],[qty_to_ship]]*(1+Table_Query_from_Mac10[[#This Row],[VolumeIncreasebyType]]),0)</f>
        <v>6</v>
      </c>
      <c r="U2356" s="47">
        <f>Table_Query_from_Mac10[[#This Row],[qtytoShipFuture]]*Table_Query_from_Mac10[[#This Row],[Future-cost]]</f>
        <v>66.960000000000008</v>
      </c>
      <c r="V2356" s="47">
        <f>Table_Query_from_Mac10[[#This Row],[qtytoShipFuture]]-Table_Query_from_Mac10[[#This Row],[qty_to_ship]]</f>
        <v>0</v>
      </c>
      <c r="W2356" s="47">
        <f>Table_Query_from_Mac10[[#This Row],[UnitPriceFuture]]</f>
        <v>28.11</v>
      </c>
      <c r="X2356" s="47">
        <f>Table_Query_from_Mac10[[#This Row],[Unit Increase]]*Table_Query_from_Mac10[[#This Row],[UnitPriceFuture]]</f>
        <v>0</v>
      </c>
      <c r="Y2356" s="47">
        <f>Table_Query_from_Mac10[[#This Row],[Unit Increase]]*Table_Query_from_Mac10[[#This Row],[Future-cost]]</f>
        <v>0</v>
      </c>
      <c r="Z2356" s="47">
        <f>-(Table_Query_from_Mac10[[#This Row],[Incremental Sales]]+((Table_Query_from_Mac10[[#This Row],[Incremental Sales]]*-(SUM(Summary!$S$8:$S$9)))))*Summary!$S$18</f>
        <v>0</v>
      </c>
      <c r="AA2356" s="47">
        <f>IFERROR(Table_Query_from_Mac10[[#This Row],[Incremental Cost]]/Table_Query_from_Mac10[[#This Row],[Incremental Sales]],0)</f>
        <v>0</v>
      </c>
      <c r="AB2356" s="47">
        <f>IFERROR(Table_Query_from_Mac10[[#This Row],[TotalCostFuture]]/Table_Query_from_Mac10[[#This Row],[totalsalesFuture]],0)</f>
        <v>0.39701173959445041</v>
      </c>
      <c r="AN2356" s="30">
        <v>24</v>
      </c>
      <c r="AO2356">
        <f t="shared" si="72"/>
        <v>6</v>
      </c>
      <c r="AQ2356" s="30">
        <v>80.3</v>
      </c>
      <c r="AR2356">
        <f t="shared" si="73"/>
        <v>28.11</v>
      </c>
    </row>
    <row r="2357" spans="1:44" x14ac:dyDescent="0.25">
      <c r="A2357">
        <v>90244</v>
      </c>
      <c r="B2357">
        <v>6</v>
      </c>
      <c r="C2357" t="s">
        <v>53</v>
      </c>
      <c r="D2357" t="s">
        <v>80</v>
      </c>
      <c r="E2357">
        <v>4</v>
      </c>
      <c r="F2357">
        <v>12.77</v>
      </c>
      <c r="G2357">
        <v>33.85</v>
      </c>
      <c r="H2357" s="1">
        <v>44838</v>
      </c>
      <c r="I2357" s="20">
        <v>0</v>
      </c>
      <c r="J2357" s="47">
        <f>Table_Query_from_Mac10[[#This Row],[unit_price]]-(Table_Query_from_Mac10[[#This Row],[unit_price]]*(Table_Query_from_Mac10[[#This Row],[discount_pct]]/100))</f>
        <v>33.85</v>
      </c>
      <c r="K2357" s="47">
        <f>Table_Query_from_Mac10[[#This Row],[unit_cost]]</f>
        <v>12.77</v>
      </c>
      <c r="L2357" s="47">
        <f>Table_Query_from_Mac10[[#This Row],[Live-cost]]*(1+Table_Query_from_Mac10[[#This Row],[CogsIncreasebyTYPE]])</f>
        <v>12.77</v>
      </c>
      <c r="M2357" s="47">
        <f>Table_Query_from_Mac10[[#This Row],[Live-cost]]*Table_Query_from_Mac10[[#This Row],[qty_to_ship]]</f>
        <v>51.08</v>
      </c>
      <c r="N2357" s="47">
        <f>IF(Table_Query_from_Mac10[[#This Row],[item_no]]="KDA",-Table_Query_from_Mac10[[#This Row],[unit_price]],Table_Query_from_Mac10[[#This Row],[Net Unit]]*Table_Query_from_Mac10[[#This Row],[qty_to_ship]])</f>
        <v>135.4</v>
      </c>
      <c r="O2357" s="47">
        <f>SUMIFS(Summary!C:C,Summary!H:H,Table_Query_from_Mac10[[#This Row],[Juiceoc]])</f>
        <v>0</v>
      </c>
      <c r="P2357" s="47">
        <f>SUMIFS(Summary!D:D,Summary!H:H,Table_Query_from_Mac10[[#This Row],[Juiceoc]])</f>
        <v>0</v>
      </c>
      <c r="Q2357" s="47">
        <f>SUMIFS(Summary!E:E,Summary!H:H,Table_Query_from_Mac10[[#This Row],[Juiceoc]])</f>
        <v>0</v>
      </c>
      <c r="R2357" s="47">
        <f>Table_Query_from_Mac10[[#This Row],[Net Unit]]*(1+Table_Query_from_Mac10[[#This Row],[PriceIncreasebyType]])</f>
        <v>33.85</v>
      </c>
      <c r="S2357" s="47">
        <f>Table_Query_from_Mac10[[#This Row],[UnitPriceFuture]]*Table_Query_from_Mac10[[#This Row],[qtytoShipFuture]]</f>
        <v>135.4</v>
      </c>
      <c r="T2357" s="47">
        <f>ROUND(Table_Query_from_Mac10[[#This Row],[qty_to_ship]]*(1+Table_Query_from_Mac10[[#This Row],[VolumeIncreasebyType]]),0)</f>
        <v>4</v>
      </c>
      <c r="U2357" s="47">
        <f>Table_Query_from_Mac10[[#This Row],[qtytoShipFuture]]*Table_Query_from_Mac10[[#This Row],[Future-cost]]</f>
        <v>51.08</v>
      </c>
      <c r="V2357" s="47">
        <f>Table_Query_from_Mac10[[#This Row],[qtytoShipFuture]]-Table_Query_from_Mac10[[#This Row],[qty_to_ship]]</f>
        <v>0</v>
      </c>
      <c r="W2357" s="47">
        <f>Table_Query_from_Mac10[[#This Row],[UnitPriceFuture]]</f>
        <v>33.85</v>
      </c>
      <c r="X2357" s="47">
        <f>Table_Query_from_Mac10[[#This Row],[Unit Increase]]*Table_Query_from_Mac10[[#This Row],[UnitPriceFuture]]</f>
        <v>0</v>
      </c>
      <c r="Y2357" s="47">
        <f>Table_Query_from_Mac10[[#This Row],[Unit Increase]]*Table_Query_from_Mac10[[#This Row],[Future-cost]]</f>
        <v>0</v>
      </c>
      <c r="Z2357" s="47">
        <f>-(Table_Query_from_Mac10[[#This Row],[Incremental Sales]]+((Table_Query_from_Mac10[[#This Row],[Incremental Sales]]*-(SUM(Summary!$S$8:$S$9)))))*Summary!$S$18</f>
        <v>0</v>
      </c>
      <c r="AA2357" s="47">
        <f>IFERROR(Table_Query_from_Mac10[[#This Row],[Incremental Cost]]/Table_Query_from_Mac10[[#This Row],[Incremental Sales]],0)</f>
        <v>0</v>
      </c>
      <c r="AB2357" s="47">
        <f>IFERROR(Table_Query_from_Mac10[[#This Row],[TotalCostFuture]]/Table_Query_from_Mac10[[#This Row],[totalsalesFuture]],0)</f>
        <v>0.37725258493353026</v>
      </c>
      <c r="AN2357" s="31">
        <v>16</v>
      </c>
      <c r="AO2357">
        <f t="shared" si="72"/>
        <v>4</v>
      </c>
      <c r="AQ2357" s="31">
        <v>96.72</v>
      </c>
      <c r="AR2357">
        <f t="shared" si="73"/>
        <v>33.85</v>
      </c>
    </row>
    <row r="2358" spans="1:44" x14ac:dyDescent="0.25">
      <c r="A2358">
        <v>90245</v>
      </c>
      <c r="B2358">
        <v>1</v>
      </c>
      <c r="C2358" t="s">
        <v>60</v>
      </c>
      <c r="D2358" t="s">
        <v>49</v>
      </c>
      <c r="E2358">
        <v>5</v>
      </c>
      <c r="F2358">
        <v>5.31</v>
      </c>
      <c r="G2358">
        <v>14.46</v>
      </c>
      <c r="H2358" s="1">
        <v>44841</v>
      </c>
      <c r="I2358" s="20">
        <v>0</v>
      </c>
      <c r="J2358" s="47">
        <f>Table_Query_from_Mac10[[#This Row],[unit_price]]-(Table_Query_from_Mac10[[#This Row],[unit_price]]*(Table_Query_from_Mac10[[#This Row],[discount_pct]]/100))</f>
        <v>14.46</v>
      </c>
      <c r="K2358" s="47">
        <f>Table_Query_from_Mac10[[#This Row],[unit_cost]]</f>
        <v>5.31</v>
      </c>
      <c r="L2358" s="47">
        <f>Table_Query_from_Mac10[[#This Row],[Live-cost]]*(1+Table_Query_from_Mac10[[#This Row],[CogsIncreasebyTYPE]])</f>
        <v>5.31</v>
      </c>
      <c r="M2358" s="47">
        <f>Table_Query_from_Mac10[[#This Row],[Live-cost]]*Table_Query_from_Mac10[[#This Row],[qty_to_ship]]</f>
        <v>26.549999999999997</v>
      </c>
      <c r="N2358" s="47">
        <f>IF(Table_Query_from_Mac10[[#This Row],[item_no]]="KDA",-Table_Query_from_Mac10[[#This Row],[unit_price]],Table_Query_from_Mac10[[#This Row],[Net Unit]]*Table_Query_from_Mac10[[#This Row],[qty_to_ship]])</f>
        <v>72.300000000000011</v>
      </c>
      <c r="O2358" s="47">
        <f>SUMIFS(Summary!C:C,Summary!H:H,Table_Query_from_Mac10[[#This Row],[Juiceoc]])</f>
        <v>0</v>
      </c>
      <c r="P2358" s="47">
        <f>SUMIFS(Summary!D:D,Summary!H:H,Table_Query_from_Mac10[[#This Row],[Juiceoc]])</f>
        <v>0</v>
      </c>
      <c r="Q2358" s="47">
        <f>SUMIFS(Summary!E:E,Summary!H:H,Table_Query_from_Mac10[[#This Row],[Juiceoc]])</f>
        <v>0</v>
      </c>
      <c r="R2358" s="47">
        <f>Table_Query_from_Mac10[[#This Row],[Net Unit]]*(1+Table_Query_from_Mac10[[#This Row],[PriceIncreasebyType]])</f>
        <v>14.46</v>
      </c>
      <c r="S2358" s="47">
        <f>Table_Query_from_Mac10[[#This Row],[UnitPriceFuture]]*Table_Query_from_Mac10[[#This Row],[qtytoShipFuture]]</f>
        <v>72.300000000000011</v>
      </c>
      <c r="T2358" s="47">
        <f>ROUND(Table_Query_from_Mac10[[#This Row],[qty_to_ship]]*(1+Table_Query_from_Mac10[[#This Row],[VolumeIncreasebyType]]),0)</f>
        <v>5</v>
      </c>
      <c r="U2358" s="47">
        <f>Table_Query_from_Mac10[[#This Row],[qtytoShipFuture]]*Table_Query_from_Mac10[[#This Row],[Future-cost]]</f>
        <v>26.549999999999997</v>
      </c>
      <c r="V2358" s="47">
        <f>Table_Query_from_Mac10[[#This Row],[qtytoShipFuture]]-Table_Query_from_Mac10[[#This Row],[qty_to_ship]]</f>
        <v>0</v>
      </c>
      <c r="W2358" s="47">
        <f>Table_Query_from_Mac10[[#This Row],[UnitPriceFuture]]</f>
        <v>14.46</v>
      </c>
      <c r="X2358" s="47">
        <f>Table_Query_from_Mac10[[#This Row],[Unit Increase]]*Table_Query_from_Mac10[[#This Row],[UnitPriceFuture]]</f>
        <v>0</v>
      </c>
      <c r="Y2358" s="47">
        <f>Table_Query_from_Mac10[[#This Row],[Unit Increase]]*Table_Query_from_Mac10[[#This Row],[Future-cost]]</f>
        <v>0</v>
      </c>
      <c r="Z2358" s="47">
        <f>-(Table_Query_from_Mac10[[#This Row],[Incremental Sales]]+((Table_Query_from_Mac10[[#This Row],[Incremental Sales]]*-(SUM(Summary!$S$8:$S$9)))))*Summary!$S$18</f>
        <v>0</v>
      </c>
      <c r="AA2358" s="47">
        <f>IFERROR(Table_Query_from_Mac10[[#This Row],[Incremental Cost]]/Table_Query_from_Mac10[[#This Row],[Incremental Sales]],0)</f>
        <v>0</v>
      </c>
      <c r="AB2358" s="47">
        <f>IFERROR(Table_Query_from_Mac10[[#This Row],[TotalCostFuture]]/Table_Query_from_Mac10[[#This Row],[totalsalesFuture]],0)</f>
        <v>0.36721991701244805</v>
      </c>
      <c r="AN2358" s="30">
        <v>20</v>
      </c>
      <c r="AO2358">
        <f t="shared" si="72"/>
        <v>5</v>
      </c>
      <c r="AQ2358" s="30">
        <v>41.31</v>
      </c>
      <c r="AR2358">
        <f t="shared" si="73"/>
        <v>14.46</v>
      </c>
    </row>
    <row r="2359" spans="1:44" x14ac:dyDescent="0.25">
      <c r="A2359">
        <v>90245</v>
      </c>
      <c r="B2359">
        <v>2</v>
      </c>
      <c r="C2359" t="s">
        <v>60</v>
      </c>
      <c r="D2359" t="s">
        <v>49</v>
      </c>
      <c r="E2359">
        <v>9</v>
      </c>
      <c r="F2359">
        <v>7.67</v>
      </c>
      <c r="G2359">
        <v>21.93</v>
      </c>
      <c r="H2359" s="1">
        <v>44841</v>
      </c>
      <c r="I2359" s="20">
        <v>0</v>
      </c>
      <c r="J2359" s="47">
        <f>Table_Query_from_Mac10[[#This Row],[unit_price]]-(Table_Query_from_Mac10[[#This Row],[unit_price]]*(Table_Query_from_Mac10[[#This Row],[discount_pct]]/100))</f>
        <v>21.93</v>
      </c>
      <c r="K2359" s="47">
        <f>Table_Query_from_Mac10[[#This Row],[unit_cost]]</f>
        <v>7.67</v>
      </c>
      <c r="L2359" s="47">
        <f>Table_Query_from_Mac10[[#This Row],[Live-cost]]*(1+Table_Query_from_Mac10[[#This Row],[CogsIncreasebyTYPE]])</f>
        <v>7.67</v>
      </c>
      <c r="M2359" s="47">
        <f>Table_Query_from_Mac10[[#This Row],[Live-cost]]*Table_Query_from_Mac10[[#This Row],[qty_to_ship]]</f>
        <v>69.03</v>
      </c>
      <c r="N2359" s="47">
        <f>IF(Table_Query_from_Mac10[[#This Row],[item_no]]="KDA",-Table_Query_from_Mac10[[#This Row],[unit_price]],Table_Query_from_Mac10[[#This Row],[Net Unit]]*Table_Query_from_Mac10[[#This Row],[qty_to_ship]])</f>
        <v>197.37</v>
      </c>
      <c r="O2359" s="47">
        <f>SUMIFS(Summary!C:C,Summary!H:H,Table_Query_from_Mac10[[#This Row],[Juiceoc]])</f>
        <v>0</v>
      </c>
      <c r="P2359" s="47">
        <f>SUMIFS(Summary!D:D,Summary!H:H,Table_Query_from_Mac10[[#This Row],[Juiceoc]])</f>
        <v>0</v>
      </c>
      <c r="Q2359" s="47">
        <f>SUMIFS(Summary!E:E,Summary!H:H,Table_Query_from_Mac10[[#This Row],[Juiceoc]])</f>
        <v>0</v>
      </c>
      <c r="R2359" s="47">
        <f>Table_Query_from_Mac10[[#This Row],[Net Unit]]*(1+Table_Query_from_Mac10[[#This Row],[PriceIncreasebyType]])</f>
        <v>21.93</v>
      </c>
      <c r="S2359" s="47">
        <f>Table_Query_from_Mac10[[#This Row],[UnitPriceFuture]]*Table_Query_from_Mac10[[#This Row],[qtytoShipFuture]]</f>
        <v>197.37</v>
      </c>
      <c r="T2359" s="47">
        <f>ROUND(Table_Query_from_Mac10[[#This Row],[qty_to_ship]]*(1+Table_Query_from_Mac10[[#This Row],[VolumeIncreasebyType]]),0)</f>
        <v>9</v>
      </c>
      <c r="U2359" s="47">
        <f>Table_Query_from_Mac10[[#This Row],[qtytoShipFuture]]*Table_Query_from_Mac10[[#This Row],[Future-cost]]</f>
        <v>69.03</v>
      </c>
      <c r="V2359" s="47">
        <f>Table_Query_from_Mac10[[#This Row],[qtytoShipFuture]]-Table_Query_from_Mac10[[#This Row],[qty_to_ship]]</f>
        <v>0</v>
      </c>
      <c r="W2359" s="47">
        <f>Table_Query_from_Mac10[[#This Row],[UnitPriceFuture]]</f>
        <v>21.93</v>
      </c>
      <c r="X2359" s="47">
        <f>Table_Query_from_Mac10[[#This Row],[Unit Increase]]*Table_Query_from_Mac10[[#This Row],[UnitPriceFuture]]</f>
        <v>0</v>
      </c>
      <c r="Y2359" s="47">
        <f>Table_Query_from_Mac10[[#This Row],[Unit Increase]]*Table_Query_from_Mac10[[#This Row],[Future-cost]]</f>
        <v>0</v>
      </c>
      <c r="Z2359" s="47">
        <f>-(Table_Query_from_Mac10[[#This Row],[Incremental Sales]]+((Table_Query_from_Mac10[[#This Row],[Incremental Sales]]*-(SUM(Summary!$S$8:$S$9)))))*Summary!$S$18</f>
        <v>0</v>
      </c>
      <c r="AA2359" s="47">
        <f>IFERROR(Table_Query_from_Mac10[[#This Row],[Incremental Cost]]/Table_Query_from_Mac10[[#This Row],[Incremental Sales]],0)</f>
        <v>0</v>
      </c>
      <c r="AB2359" s="47">
        <f>IFERROR(Table_Query_from_Mac10[[#This Row],[TotalCostFuture]]/Table_Query_from_Mac10[[#This Row],[totalsalesFuture]],0)</f>
        <v>0.34974920200638393</v>
      </c>
      <c r="AN2359" s="31">
        <v>36</v>
      </c>
      <c r="AO2359">
        <f t="shared" si="72"/>
        <v>9</v>
      </c>
      <c r="AQ2359" s="31">
        <v>62.65</v>
      </c>
      <c r="AR2359">
        <f t="shared" si="73"/>
        <v>21.93</v>
      </c>
    </row>
    <row r="2360" spans="1:44" x14ac:dyDescent="0.25">
      <c r="A2360">
        <v>90245</v>
      </c>
      <c r="B2360">
        <v>3</v>
      </c>
      <c r="C2360" t="s">
        <v>58</v>
      </c>
      <c r="D2360" t="s">
        <v>49</v>
      </c>
      <c r="E2360">
        <v>36</v>
      </c>
      <c r="F2360">
        <v>3.74</v>
      </c>
      <c r="G2360">
        <v>7.88</v>
      </c>
      <c r="H2360" s="1">
        <v>44841</v>
      </c>
      <c r="I2360" s="20">
        <v>0</v>
      </c>
      <c r="J2360" s="47">
        <f>Table_Query_from_Mac10[[#This Row],[unit_price]]-(Table_Query_from_Mac10[[#This Row],[unit_price]]*(Table_Query_from_Mac10[[#This Row],[discount_pct]]/100))</f>
        <v>7.88</v>
      </c>
      <c r="K2360" s="47">
        <f>Table_Query_from_Mac10[[#This Row],[unit_cost]]</f>
        <v>3.74</v>
      </c>
      <c r="L2360" s="47">
        <f>Table_Query_from_Mac10[[#This Row],[Live-cost]]*(1+Table_Query_from_Mac10[[#This Row],[CogsIncreasebyTYPE]])</f>
        <v>3.74</v>
      </c>
      <c r="M2360" s="47">
        <f>Table_Query_from_Mac10[[#This Row],[Live-cost]]*Table_Query_from_Mac10[[#This Row],[qty_to_ship]]</f>
        <v>134.64000000000001</v>
      </c>
      <c r="N2360" s="47">
        <f>IF(Table_Query_from_Mac10[[#This Row],[item_no]]="KDA",-Table_Query_from_Mac10[[#This Row],[unit_price]],Table_Query_from_Mac10[[#This Row],[Net Unit]]*Table_Query_from_Mac10[[#This Row],[qty_to_ship]])</f>
        <v>283.68</v>
      </c>
      <c r="O2360" s="47">
        <f>SUMIFS(Summary!C:C,Summary!H:H,Table_Query_from_Mac10[[#This Row],[Juiceoc]])</f>
        <v>0</v>
      </c>
      <c r="P2360" s="47">
        <f>SUMIFS(Summary!D:D,Summary!H:H,Table_Query_from_Mac10[[#This Row],[Juiceoc]])</f>
        <v>0</v>
      </c>
      <c r="Q2360" s="47">
        <f>SUMIFS(Summary!E:E,Summary!H:H,Table_Query_from_Mac10[[#This Row],[Juiceoc]])</f>
        <v>0</v>
      </c>
      <c r="R2360" s="47">
        <f>Table_Query_from_Mac10[[#This Row],[Net Unit]]*(1+Table_Query_from_Mac10[[#This Row],[PriceIncreasebyType]])</f>
        <v>7.88</v>
      </c>
      <c r="S2360" s="47">
        <f>Table_Query_from_Mac10[[#This Row],[UnitPriceFuture]]*Table_Query_from_Mac10[[#This Row],[qtytoShipFuture]]</f>
        <v>283.68</v>
      </c>
      <c r="T2360" s="47">
        <f>ROUND(Table_Query_from_Mac10[[#This Row],[qty_to_ship]]*(1+Table_Query_from_Mac10[[#This Row],[VolumeIncreasebyType]]),0)</f>
        <v>36</v>
      </c>
      <c r="U2360" s="47">
        <f>Table_Query_from_Mac10[[#This Row],[qtytoShipFuture]]*Table_Query_from_Mac10[[#This Row],[Future-cost]]</f>
        <v>134.64000000000001</v>
      </c>
      <c r="V2360" s="47">
        <f>Table_Query_from_Mac10[[#This Row],[qtytoShipFuture]]-Table_Query_from_Mac10[[#This Row],[qty_to_ship]]</f>
        <v>0</v>
      </c>
      <c r="W2360" s="47">
        <f>Table_Query_from_Mac10[[#This Row],[UnitPriceFuture]]</f>
        <v>7.88</v>
      </c>
      <c r="X2360" s="47">
        <f>Table_Query_from_Mac10[[#This Row],[Unit Increase]]*Table_Query_from_Mac10[[#This Row],[UnitPriceFuture]]</f>
        <v>0</v>
      </c>
      <c r="Y2360" s="47">
        <f>Table_Query_from_Mac10[[#This Row],[Unit Increase]]*Table_Query_from_Mac10[[#This Row],[Future-cost]]</f>
        <v>0</v>
      </c>
      <c r="Z2360" s="47">
        <f>-(Table_Query_from_Mac10[[#This Row],[Incremental Sales]]+((Table_Query_from_Mac10[[#This Row],[Incremental Sales]]*-(SUM(Summary!$S$8:$S$9)))))*Summary!$S$18</f>
        <v>0</v>
      </c>
      <c r="AA2360" s="47">
        <f>IFERROR(Table_Query_from_Mac10[[#This Row],[Incremental Cost]]/Table_Query_from_Mac10[[#This Row],[Incremental Sales]],0)</f>
        <v>0</v>
      </c>
      <c r="AB2360" s="47">
        <f>IFERROR(Table_Query_from_Mac10[[#This Row],[TotalCostFuture]]/Table_Query_from_Mac10[[#This Row],[totalsalesFuture]],0)</f>
        <v>0.47461928934010156</v>
      </c>
      <c r="AN2360" s="30">
        <v>144</v>
      </c>
      <c r="AO2360">
        <f t="shared" si="72"/>
        <v>36</v>
      </c>
      <c r="AQ2360" s="30">
        <v>22.51</v>
      </c>
      <c r="AR2360">
        <f t="shared" si="73"/>
        <v>7.88</v>
      </c>
    </row>
    <row r="2361" spans="1:44" x14ac:dyDescent="0.25">
      <c r="A2361">
        <v>90245</v>
      </c>
      <c r="B2361">
        <v>4</v>
      </c>
      <c r="C2361" t="s">
        <v>59</v>
      </c>
      <c r="D2361" t="s">
        <v>49</v>
      </c>
      <c r="E2361">
        <v>50</v>
      </c>
      <c r="F2361">
        <v>4.74</v>
      </c>
      <c r="G2361">
        <v>10.36</v>
      </c>
      <c r="H2361" s="1">
        <v>44841</v>
      </c>
      <c r="I2361" s="20">
        <v>0</v>
      </c>
      <c r="J2361" s="47">
        <f>Table_Query_from_Mac10[[#This Row],[unit_price]]-(Table_Query_from_Mac10[[#This Row],[unit_price]]*(Table_Query_from_Mac10[[#This Row],[discount_pct]]/100))</f>
        <v>10.36</v>
      </c>
      <c r="K2361" s="47">
        <f>Table_Query_from_Mac10[[#This Row],[unit_cost]]</f>
        <v>4.74</v>
      </c>
      <c r="L2361" s="47">
        <f>Table_Query_from_Mac10[[#This Row],[Live-cost]]*(1+Table_Query_from_Mac10[[#This Row],[CogsIncreasebyTYPE]])</f>
        <v>4.74</v>
      </c>
      <c r="M2361" s="47">
        <f>Table_Query_from_Mac10[[#This Row],[Live-cost]]*Table_Query_from_Mac10[[#This Row],[qty_to_ship]]</f>
        <v>237</v>
      </c>
      <c r="N2361" s="47">
        <f>IF(Table_Query_from_Mac10[[#This Row],[item_no]]="KDA",-Table_Query_from_Mac10[[#This Row],[unit_price]],Table_Query_from_Mac10[[#This Row],[Net Unit]]*Table_Query_from_Mac10[[#This Row],[qty_to_ship]])</f>
        <v>518</v>
      </c>
      <c r="O2361" s="47">
        <f>SUMIFS(Summary!C:C,Summary!H:H,Table_Query_from_Mac10[[#This Row],[Juiceoc]])</f>
        <v>0</v>
      </c>
      <c r="P2361" s="47">
        <f>SUMIFS(Summary!D:D,Summary!H:H,Table_Query_from_Mac10[[#This Row],[Juiceoc]])</f>
        <v>0</v>
      </c>
      <c r="Q2361" s="47">
        <f>SUMIFS(Summary!E:E,Summary!H:H,Table_Query_from_Mac10[[#This Row],[Juiceoc]])</f>
        <v>0</v>
      </c>
      <c r="R2361" s="47">
        <f>Table_Query_from_Mac10[[#This Row],[Net Unit]]*(1+Table_Query_from_Mac10[[#This Row],[PriceIncreasebyType]])</f>
        <v>10.36</v>
      </c>
      <c r="S2361" s="47">
        <f>Table_Query_from_Mac10[[#This Row],[UnitPriceFuture]]*Table_Query_from_Mac10[[#This Row],[qtytoShipFuture]]</f>
        <v>518</v>
      </c>
      <c r="T2361" s="47">
        <f>ROUND(Table_Query_from_Mac10[[#This Row],[qty_to_ship]]*(1+Table_Query_from_Mac10[[#This Row],[VolumeIncreasebyType]]),0)</f>
        <v>50</v>
      </c>
      <c r="U2361" s="47">
        <f>Table_Query_from_Mac10[[#This Row],[qtytoShipFuture]]*Table_Query_from_Mac10[[#This Row],[Future-cost]]</f>
        <v>237</v>
      </c>
      <c r="V2361" s="47">
        <f>Table_Query_from_Mac10[[#This Row],[qtytoShipFuture]]-Table_Query_from_Mac10[[#This Row],[qty_to_ship]]</f>
        <v>0</v>
      </c>
      <c r="W2361" s="47">
        <f>Table_Query_from_Mac10[[#This Row],[UnitPriceFuture]]</f>
        <v>10.36</v>
      </c>
      <c r="X2361" s="47">
        <f>Table_Query_from_Mac10[[#This Row],[Unit Increase]]*Table_Query_from_Mac10[[#This Row],[UnitPriceFuture]]</f>
        <v>0</v>
      </c>
      <c r="Y2361" s="47">
        <f>Table_Query_from_Mac10[[#This Row],[Unit Increase]]*Table_Query_from_Mac10[[#This Row],[Future-cost]]</f>
        <v>0</v>
      </c>
      <c r="Z2361" s="47">
        <f>-(Table_Query_from_Mac10[[#This Row],[Incremental Sales]]+((Table_Query_from_Mac10[[#This Row],[Incremental Sales]]*-(SUM(Summary!$S$8:$S$9)))))*Summary!$S$18</f>
        <v>0</v>
      </c>
      <c r="AA2361" s="47">
        <f>IFERROR(Table_Query_from_Mac10[[#This Row],[Incremental Cost]]/Table_Query_from_Mac10[[#This Row],[Incremental Sales]],0)</f>
        <v>0</v>
      </c>
      <c r="AB2361" s="47">
        <f>IFERROR(Table_Query_from_Mac10[[#This Row],[TotalCostFuture]]/Table_Query_from_Mac10[[#This Row],[totalsalesFuture]],0)</f>
        <v>0.4575289575289575</v>
      </c>
      <c r="AN2361" s="31">
        <v>200</v>
      </c>
      <c r="AO2361">
        <f t="shared" si="72"/>
        <v>50</v>
      </c>
      <c r="AQ2361" s="31">
        <v>29.59</v>
      </c>
      <c r="AR2361">
        <f t="shared" si="73"/>
        <v>10.36</v>
      </c>
    </row>
    <row r="2362" spans="1:44" x14ac:dyDescent="0.25">
      <c r="A2362">
        <v>90245</v>
      </c>
      <c r="B2362">
        <v>5</v>
      </c>
      <c r="C2362" t="s">
        <v>59</v>
      </c>
      <c r="D2362" t="s">
        <v>49</v>
      </c>
      <c r="E2362">
        <v>32</v>
      </c>
      <c r="F2362">
        <v>6.28</v>
      </c>
      <c r="G2362">
        <v>13.95</v>
      </c>
      <c r="H2362" s="1">
        <v>44841</v>
      </c>
      <c r="I2362" s="20">
        <v>0</v>
      </c>
      <c r="J2362" s="47">
        <f>Table_Query_from_Mac10[[#This Row],[unit_price]]-(Table_Query_from_Mac10[[#This Row],[unit_price]]*(Table_Query_from_Mac10[[#This Row],[discount_pct]]/100))</f>
        <v>13.95</v>
      </c>
      <c r="K2362" s="47">
        <f>Table_Query_from_Mac10[[#This Row],[unit_cost]]</f>
        <v>6.28</v>
      </c>
      <c r="L2362" s="47">
        <f>Table_Query_from_Mac10[[#This Row],[Live-cost]]*(1+Table_Query_from_Mac10[[#This Row],[CogsIncreasebyTYPE]])</f>
        <v>6.28</v>
      </c>
      <c r="M2362" s="47">
        <f>Table_Query_from_Mac10[[#This Row],[Live-cost]]*Table_Query_from_Mac10[[#This Row],[qty_to_ship]]</f>
        <v>200.96</v>
      </c>
      <c r="N2362" s="47">
        <f>IF(Table_Query_from_Mac10[[#This Row],[item_no]]="KDA",-Table_Query_from_Mac10[[#This Row],[unit_price]],Table_Query_from_Mac10[[#This Row],[Net Unit]]*Table_Query_from_Mac10[[#This Row],[qty_to_ship]])</f>
        <v>446.4</v>
      </c>
      <c r="O2362" s="47">
        <f>SUMIFS(Summary!C:C,Summary!H:H,Table_Query_from_Mac10[[#This Row],[Juiceoc]])</f>
        <v>0</v>
      </c>
      <c r="P2362" s="47">
        <f>SUMIFS(Summary!D:D,Summary!H:H,Table_Query_from_Mac10[[#This Row],[Juiceoc]])</f>
        <v>0</v>
      </c>
      <c r="Q2362" s="47">
        <f>SUMIFS(Summary!E:E,Summary!H:H,Table_Query_from_Mac10[[#This Row],[Juiceoc]])</f>
        <v>0</v>
      </c>
      <c r="R2362" s="47">
        <f>Table_Query_from_Mac10[[#This Row],[Net Unit]]*(1+Table_Query_from_Mac10[[#This Row],[PriceIncreasebyType]])</f>
        <v>13.95</v>
      </c>
      <c r="S2362" s="47">
        <f>Table_Query_from_Mac10[[#This Row],[UnitPriceFuture]]*Table_Query_from_Mac10[[#This Row],[qtytoShipFuture]]</f>
        <v>446.4</v>
      </c>
      <c r="T2362" s="47">
        <f>ROUND(Table_Query_from_Mac10[[#This Row],[qty_to_ship]]*(1+Table_Query_from_Mac10[[#This Row],[VolumeIncreasebyType]]),0)</f>
        <v>32</v>
      </c>
      <c r="U2362" s="47">
        <f>Table_Query_from_Mac10[[#This Row],[qtytoShipFuture]]*Table_Query_from_Mac10[[#This Row],[Future-cost]]</f>
        <v>200.96</v>
      </c>
      <c r="V2362" s="47">
        <f>Table_Query_from_Mac10[[#This Row],[qtytoShipFuture]]-Table_Query_from_Mac10[[#This Row],[qty_to_ship]]</f>
        <v>0</v>
      </c>
      <c r="W2362" s="47">
        <f>Table_Query_from_Mac10[[#This Row],[UnitPriceFuture]]</f>
        <v>13.95</v>
      </c>
      <c r="X2362" s="47">
        <f>Table_Query_from_Mac10[[#This Row],[Unit Increase]]*Table_Query_from_Mac10[[#This Row],[UnitPriceFuture]]</f>
        <v>0</v>
      </c>
      <c r="Y2362" s="47">
        <f>Table_Query_from_Mac10[[#This Row],[Unit Increase]]*Table_Query_from_Mac10[[#This Row],[Future-cost]]</f>
        <v>0</v>
      </c>
      <c r="Z2362" s="47">
        <f>-(Table_Query_from_Mac10[[#This Row],[Incremental Sales]]+((Table_Query_from_Mac10[[#This Row],[Incremental Sales]]*-(SUM(Summary!$S$8:$S$9)))))*Summary!$S$18</f>
        <v>0</v>
      </c>
      <c r="AA2362" s="47">
        <f>IFERROR(Table_Query_from_Mac10[[#This Row],[Incremental Cost]]/Table_Query_from_Mac10[[#This Row],[Incremental Sales]],0)</f>
        <v>0</v>
      </c>
      <c r="AB2362" s="47">
        <f>IFERROR(Table_Query_from_Mac10[[#This Row],[TotalCostFuture]]/Table_Query_from_Mac10[[#This Row],[totalsalesFuture]],0)</f>
        <v>0.4501792114695341</v>
      </c>
      <c r="AN2362" s="30">
        <v>128</v>
      </c>
      <c r="AO2362">
        <f t="shared" si="72"/>
        <v>32</v>
      </c>
      <c r="AQ2362" s="30">
        <v>39.85</v>
      </c>
      <c r="AR2362">
        <f t="shared" si="73"/>
        <v>13.95</v>
      </c>
    </row>
    <row r="2363" spans="1:44" x14ac:dyDescent="0.25">
      <c r="A2363">
        <v>90245</v>
      </c>
      <c r="B2363">
        <v>6</v>
      </c>
      <c r="C2363" t="s">
        <v>59</v>
      </c>
      <c r="D2363" t="s">
        <v>49</v>
      </c>
      <c r="E2363">
        <v>8</v>
      </c>
      <c r="F2363">
        <v>12.88</v>
      </c>
      <c r="G2363">
        <v>31.17</v>
      </c>
      <c r="H2363" s="1">
        <v>44841</v>
      </c>
      <c r="I2363" s="20">
        <v>0</v>
      </c>
      <c r="J2363" s="47">
        <f>Table_Query_from_Mac10[[#This Row],[unit_price]]-(Table_Query_from_Mac10[[#This Row],[unit_price]]*(Table_Query_from_Mac10[[#This Row],[discount_pct]]/100))</f>
        <v>31.17</v>
      </c>
      <c r="K2363" s="47">
        <f>Table_Query_from_Mac10[[#This Row],[unit_cost]]</f>
        <v>12.88</v>
      </c>
      <c r="L2363" s="47">
        <f>Table_Query_from_Mac10[[#This Row],[Live-cost]]*(1+Table_Query_from_Mac10[[#This Row],[CogsIncreasebyTYPE]])</f>
        <v>12.88</v>
      </c>
      <c r="M2363" s="47">
        <f>Table_Query_from_Mac10[[#This Row],[Live-cost]]*Table_Query_from_Mac10[[#This Row],[qty_to_ship]]</f>
        <v>103.04</v>
      </c>
      <c r="N2363" s="47">
        <f>IF(Table_Query_from_Mac10[[#This Row],[item_no]]="KDA",-Table_Query_from_Mac10[[#This Row],[unit_price]],Table_Query_from_Mac10[[#This Row],[Net Unit]]*Table_Query_from_Mac10[[#This Row],[qty_to_ship]])</f>
        <v>249.36</v>
      </c>
      <c r="O2363" s="47">
        <f>SUMIFS(Summary!C:C,Summary!H:H,Table_Query_from_Mac10[[#This Row],[Juiceoc]])</f>
        <v>0</v>
      </c>
      <c r="P2363" s="47">
        <f>SUMIFS(Summary!D:D,Summary!H:H,Table_Query_from_Mac10[[#This Row],[Juiceoc]])</f>
        <v>0</v>
      </c>
      <c r="Q2363" s="47">
        <f>SUMIFS(Summary!E:E,Summary!H:H,Table_Query_from_Mac10[[#This Row],[Juiceoc]])</f>
        <v>0</v>
      </c>
      <c r="R2363" s="47">
        <f>Table_Query_from_Mac10[[#This Row],[Net Unit]]*(1+Table_Query_from_Mac10[[#This Row],[PriceIncreasebyType]])</f>
        <v>31.17</v>
      </c>
      <c r="S2363" s="47">
        <f>Table_Query_from_Mac10[[#This Row],[UnitPriceFuture]]*Table_Query_from_Mac10[[#This Row],[qtytoShipFuture]]</f>
        <v>249.36</v>
      </c>
      <c r="T2363" s="47">
        <f>ROUND(Table_Query_from_Mac10[[#This Row],[qty_to_ship]]*(1+Table_Query_from_Mac10[[#This Row],[VolumeIncreasebyType]]),0)</f>
        <v>8</v>
      </c>
      <c r="U2363" s="47">
        <f>Table_Query_from_Mac10[[#This Row],[qtytoShipFuture]]*Table_Query_from_Mac10[[#This Row],[Future-cost]]</f>
        <v>103.04</v>
      </c>
      <c r="V2363" s="47">
        <f>Table_Query_from_Mac10[[#This Row],[qtytoShipFuture]]-Table_Query_from_Mac10[[#This Row],[qty_to_ship]]</f>
        <v>0</v>
      </c>
      <c r="W2363" s="47">
        <f>Table_Query_from_Mac10[[#This Row],[UnitPriceFuture]]</f>
        <v>31.17</v>
      </c>
      <c r="X2363" s="47">
        <f>Table_Query_from_Mac10[[#This Row],[Unit Increase]]*Table_Query_from_Mac10[[#This Row],[UnitPriceFuture]]</f>
        <v>0</v>
      </c>
      <c r="Y2363" s="47">
        <f>Table_Query_from_Mac10[[#This Row],[Unit Increase]]*Table_Query_from_Mac10[[#This Row],[Future-cost]]</f>
        <v>0</v>
      </c>
      <c r="Z2363" s="47">
        <f>-(Table_Query_from_Mac10[[#This Row],[Incremental Sales]]+((Table_Query_from_Mac10[[#This Row],[Incremental Sales]]*-(SUM(Summary!$S$8:$S$9)))))*Summary!$S$18</f>
        <v>0</v>
      </c>
      <c r="AA2363" s="47">
        <f>IFERROR(Table_Query_from_Mac10[[#This Row],[Incremental Cost]]/Table_Query_from_Mac10[[#This Row],[Incremental Sales]],0)</f>
        <v>0</v>
      </c>
      <c r="AB2363" s="47">
        <f>IFERROR(Table_Query_from_Mac10[[#This Row],[TotalCostFuture]]/Table_Query_from_Mac10[[#This Row],[totalsalesFuture]],0)</f>
        <v>0.41321783766442094</v>
      </c>
      <c r="AN2363" s="31">
        <v>32</v>
      </c>
      <c r="AO2363">
        <f t="shared" si="72"/>
        <v>8</v>
      </c>
      <c r="AQ2363" s="31">
        <v>89.06</v>
      </c>
      <c r="AR2363">
        <f t="shared" si="73"/>
        <v>31.17</v>
      </c>
    </row>
    <row r="2364" spans="1:44" x14ac:dyDescent="0.25">
      <c r="A2364">
        <v>90245</v>
      </c>
      <c r="B2364">
        <v>7</v>
      </c>
      <c r="C2364" t="s">
        <v>59</v>
      </c>
      <c r="D2364" t="s">
        <v>49</v>
      </c>
      <c r="E2364">
        <v>7</v>
      </c>
      <c r="F2364">
        <v>4.2699999999999996</v>
      </c>
      <c r="G2364">
        <v>9.24</v>
      </c>
      <c r="H2364" s="1">
        <v>44841</v>
      </c>
      <c r="I2364" s="20">
        <v>0</v>
      </c>
      <c r="J2364" s="47">
        <f>Table_Query_from_Mac10[[#This Row],[unit_price]]-(Table_Query_from_Mac10[[#This Row],[unit_price]]*(Table_Query_from_Mac10[[#This Row],[discount_pct]]/100))</f>
        <v>9.24</v>
      </c>
      <c r="K2364" s="47">
        <f>Table_Query_from_Mac10[[#This Row],[unit_cost]]</f>
        <v>4.2699999999999996</v>
      </c>
      <c r="L2364" s="47">
        <f>Table_Query_from_Mac10[[#This Row],[Live-cost]]*(1+Table_Query_from_Mac10[[#This Row],[CogsIncreasebyTYPE]])</f>
        <v>4.2699999999999996</v>
      </c>
      <c r="M2364" s="47">
        <f>Table_Query_from_Mac10[[#This Row],[Live-cost]]*Table_Query_from_Mac10[[#This Row],[qty_to_ship]]</f>
        <v>29.889999999999997</v>
      </c>
      <c r="N2364" s="47">
        <f>IF(Table_Query_from_Mac10[[#This Row],[item_no]]="KDA",-Table_Query_from_Mac10[[#This Row],[unit_price]],Table_Query_from_Mac10[[#This Row],[Net Unit]]*Table_Query_from_Mac10[[#This Row],[qty_to_ship]])</f>
        <v>64.680000000000007</v>
      </c>
      <c r="O2364" s="47">
        <f>SUMIFS(Summary!C:C,Summary!H:H,Table_Query_from_Mac10[[#This Row],[Juiceoc]])</f>
        <v>0</v>
      </c>
      <c r="P2364" s="47">
        <f>SUMIFS(Summary!D:D,Summary!H:H,Table_Query_from_Mac10[[#This Row],[Juiceoc]])</f>
        <v>0</v>
      </c>
      <c r="Q2364" s="47">
        <f>SUMIFS(Summary!E:E,Summary!H:H,Table_Query_from_Mac10[[#This Row],[Juiceoc]])</f>
        <v>0</v>
      </c>
      <c r="R2364" s="47">
        <f>Table_Query_from_Mac10[[#This Row],[Net Unit]]*(1+Table_Query_from_Mac10[[#This Row],[PriceIncreasebyType]])</f>
        <v>9.24</v>
      </c>
      <c r="S2364" s="47">
        <f>Table_Query_from_Mac10[[#This Row],[UnitPriceFuture]]*Table_Query_from_Mac10[[#This Row],[qtytoShipFuture]]</f>
        <v>64.680000000000007</v>
      </c>
      <c r="T2364" s="47">
        <f>ROUND(Table_Query_from_Mac10[[#This Row],[qty_to_ship]]*(1+Table_Query_from_Mac10[[#This Row],[VolumeIncreasebyType]]),0)</f>
        <v>7</v>
      </c>
      <c r="U2364" s="47">
        <f>Table_Query_from_Mac10[[#This Row],[qtytoShipFuture]]*Table_Query_from_Mac10[[#This Row],[Future-cost]]</f>
        <v>29.889999999999997</v>
      </c>
      <c r="V2364" s="47">
        <f>Table_Query_from_Mac10[[#This Row],[qtytoShipFuture]]-Table_Query_from_Mac10[[#This Row],[qty_to_ship]]</f>
        <v>0</v>
      </c>
      <c r="W2364" s="47">
        <f>Table_Query_from_Mac10[[#This Row],[UnitPriceFuture]]</f>
        <v>9.24</v>
      </c>
      <c r="X2364" s="47">
        <f>Table_Query_from_Mac10[[#This Row],[Unit Increase]]*Table_Query_from_Mac10[[#This Row],[UnitPriceFuture]]</f>
        <v>0</v>
      </c>
      <c r="Y2364" s="47">
        <f>Table_Query_from_Mac10[[#This Row],[Unit Increase]]*Table_Query_from_Mac10[[#This Row],[Future-cost]]</f>
        <v>0</v>
      </c>
      <c r="Z2364" s="47">
        <f>-(Table_Query_from_Mac10[[#This Row],[Incremental Sales]]+((Table_Query_from_Mac10[[#This Row],[Incremental Sales]]*-(SUM(Summary!$S$8:$S$9)))))*Summary!$S$18</f>
        <v>0</v>
      </c>
      <c r="AA2364" s="47">
        <f>IFERROR(Table_Query_from_Mac10[[#This Row],[Incremental Cost]]/Table_Query_from_Mac10[[#This Row],[Incremental Sales]],0)</f>
        <v>0</v>
      </c>
      <c r="AB2364" s="47">
        <f>IFERROR(Table_Query_from_Mac10[[#This Row],[TotalCostFuture]]/Table_Query_from_Mac10[[#This Row],[totalsalesFuture]],0)</f>
        <v>0.46212121212121204</v>
      </c>
      <c r="AN2364" s="30">
        <v>25</v>
      </c>
      <c r="AO2364">
        <f t="shared" si="72"/>
        <v>7</v>
      </c>
      <c r="AQ2364" s="30">
        <v>26.39</v>
      </c>
      <c r="AR2364">
        <f t="shared" si="73"/>
        <v>9.24</v>
      </c>
    </row>
    <row r="2365" spans="1:44" x14ac:dyDescent="0.25">
      <c r="A2365">
        <v>90245</v>
      </c>
      <c r="B2365">
        <v>8</v>
      </c>
      <c r="C2365" t="s">
        <v>59</v>
      </c>
      <c r="D2365" t="s">
        <v>49</v>
      </c>
      <c r="E2365">
        <v>12</v>
      </c>
      <c r="F2365">
        <v>11.28</v>
      </c>
      <c r="G2365">
        <v>26.82</v>
      </c>
      <c r="H2365" s="1">
        <v>44841</v>
      </c>
      <c r="I2365" s="20">
        <v>0</v>
      </c>
      <c r="J2365" s="47">
        <f>Table_Query_from_Mac10[[#This Row],[unit_price]]-(Table_Query_from_Mac10[[#This Row],[unit_price]]*(Table_Query_from_Mac10[[#This Row],[discount_pct]]/100))</f>
        <v>26.82</v>
      </c>
      <c r="K2365" s="47">
        <f>Table_Query_from_Mac10[[#This Row],[unit_cost]]</f>
        <v>11.28</v>
      </c>
      <c r="L2365" s="47">
        <f>Table_Query_from_Mac10[[#This Row],[Live-cost]]*(1+Table_Query_from_Mac10[[#This Row],[CogsIncreasebyTYPE]])</f>
        <v>11.28</v>
      </c>
      <c r="M2365" s="47">
        <f>Table_Query_from_Mac10[[#This Row],[Live-cost]]*Table_Query_from_Mac10[[#This Row],[qty_to_ship]]</f>
        <v>135.35999999999999</v>
      </c>
      <c r="N2365" s="47">
        <f>IF(Table_Query_from_Mac10[[#This Row],[item_no]]="KDA",-Table_Query_from_Mac10[[#This Row],[unit_price]],Table_Query_from_Mac10[[#This Row],[Net Unit]]*Table_Query_from_Mac10[[#This Row],[qty_to_ship]])</f>
        <v>321.84000000000003</v>
      </c>
      <c r="O2365" s="47">
        <f>SUMIFS(Summary!C:C,Summary!H:H,Table_Query_from_Mac10[[#This Row],[Juiceoc]])</f>
        <v>0</v>
      </c>
      <c r="P2365" s="47">
        <f>SUMIFS(Summary!D:D,Summary!H:H,Table_Query_from_Mac10[[#This Row],[Juiceoc]])</f>
        <v>0</v>
      </c>
      <c r="Q2365" s="47">
        <f>SUMIFS(Summary!E:E,Summary!H:H,Table_Query_from_Mac10[[#This Row],[Juiceoc]])</f>
        <v>0</v>
      </c>
      <c r="R2365" s="47">
        <f>Table_Query_from_Mac10[[#This Row],[Net Unit]]*(1+Table_Query_from_Mac10[[#This Row],[PriceIncreasebyType]])</f>
        <v>26.82</v>
      </c>
      <c r="S2365" s="47">
        <f>Table_Query_from_Mac10[[#This Row],[UnitPriceFuture]]*Table_Query_from_Mac10[[#This Row],[qtytoShipFuture]]</f>
        <v>321.84000000000003</v>
      </c>
      <c r="T2365" s="47">
        <f>ROUND(Table_Query_from_Mac10[[#This Row],[qty_to_ship]]*(1+Table_Query_from_Mac10[[#This Row],[VolumeIncreasebyType]]),0)</f>
        <v>12</v>
      </c>
      <c r="U2365" s="47">
        <f>Table_Query_from_Mac10[[#This Row],[qtytoShipFuture]]*Table_Query_from_Mac10[[#This Row],[Future-cost]]</f>
        <v>135.35999999999999</v>
      </c>
      <c r="V2365" s="47">
        <f>Table_Query_from_Mac10[[#This Row],[qtytoShipFuture]]-Table_Query_from_Mac10[[#This Row],[qty_to_ship]]</f>
        <v>0</v>
      </c>
      <c r="W2365" s="47">
        <f>Table_Query_from_Mac10[[#This Row],[UnitPriceFuture]]</f>
        <v>26.82</v>
      </c>
      <c r="X2365" s="47">
        <f>Table_Query_from_Mac10[[#This Row],[Unit Increase]]*Table_Query_from_Mac10[[#This Row],[UnitPriceFuture]]</f>
        <v>0</v>
      </c>
      <c r="Y2365" s="47">
        <f>Table_Query_from_Mac10[[#This Row],[Unit Increase]]*Table_Query_from_Mac10[[#This Row],[Future-cost]]</f>
        <v>0</v>
      </c>
      <c r="Z2365" s="47">
        <f>-(Table_Query_from_Mac10[[#This Row],[Incremental Sales]]+((Table_Query_from_Mac10[[#This Row],[Incremental Sales]]*-(SUM(Summary!$S$8:$S$9)))))*Summary!$S$18</f>
        <v>0</v>
      </c>
      <c r="AA2365" s="47">
        <f>IFERROR(Table_Query_from_Mac10[[#This Row],[Incremental Cost]]/Table_Query_from_Mac10[[#This Row],[Incremental Sales]],0)</f>
        <v>0</v>
      </c>
      <c r="AB2365" s="47">
        <f>IFERROR(Table_Query_from_Mac10[[#This Row],[TotalCostFuture]]/Table_Query_from_Mac10[[#This Row],[totalsalesFuture]],0)</f>
        <v>0.42058165548098425</v>
      </c>
      <c r="AN2365" s="31">
        <v>48</v>
      </c>
      <c r="AO2365">
        <f t="shared" si="72"/>
        <v>12</v>
      </c>
      <c r="AQ2365" s="31">
        <v>76.64</v>
      </c>
      <c r="AR2365">
        <f t="shared" si="73"/>
        <v>26.82</v>
      </c>
    </row>
    <row r="2366" spans="1:44" x14ac:dyDescent="0.25">
      <c r="A2366">
        <v>90246</v>
      </c>
      <c r="B2366">
        <v>1</v>
      </c>
      <c r="C2366" t="s">
        <v>58</v>
      </c>
      <c r="D2366" t="s">
        <v>49</v>
      </c>
      <c r="E2366">
        <v>18</v>
      </c>
      <c r="F2366">
        <v>3.74</v>
      </c>
      <c r="G2366">
        <v>7.88</v>
      </c>
      <c r="H2366" s="1">
        <v>44848</v>
      </c>
      <c r="I2366" s="20">
        <v>10</v>
      </c>
      <c r="J2366" s="47">
        <f>Table_Query_from_Mac10[[#This Row],[unit_price]]-(Table_Query_from_Mac10[[#This Row],[unit_price]]*(Table_Query_from_Mac10[[#This Row],[discount_pct]]/100))</f>
        <v>7.0919999999999996</v>
      </c>
      <c r="K2366" s="47">
        <f>Table_Query_from_Mac10[[#This Row],[unit_cost]]</f>
        <v>3.74</v>
      </c>
      <c r="L2366" s="47">
        <f>Table_Query_from_Mac10[[#This Row],[Live-cost]]*(1+Table_Query_from_Mac10[[#This Row],[CogsIncreasebyTYPE]])</f>
        <v>3.74</v>
      </c>
      <c r="M2366" s="47">
        <f>Table_Query_from_Mac10[[#This Row],[Live-cost]]*Table_Query_from_Mac10[[#This Row],[qty_to_ship]]</f>
        <v>67.320000000000007</v>
      </c>
      <c r="N2366" s="47">
        <f>IF(Table_Query_from_Mac10[[#This Row],[item_no]]="KDA",-Table_Query_from_Mac10[[#This Row],[unit_price]],Table_Query_from_Mac10[[#This Row],[Net Unit]]*Table_Query_from_Mac10[[#This Row],[qty_to_ship]])</f>
        <v>127.65599999999999</v>
      </c>
      <c r="O2366" s="47">
        <f>SUMIFS(Summary!C:C,Summary!H:H,Table_Query_from_Mac10[[#This Row],[Juiceoc]])</f>
        <v>0</v>
      </c>
      <c r="P2366" s="47">
        <f>SUMIFS(Summary!D:D,Summary!H:H,Table_Query_from_Mac10[[#This Row],[Juiceoc]])</f>
        <v>0</v>
      </c>
      <c r="Q2366" s="47">
        <f>SUMIFS(Summary!E:E,Summary!H:H,Table_Query_from_Mac10[[#This Row],[Juiceoc]])</f>
        <v>0</v>
      </c>
      <c r="R2366" s="47">
        <f>Table_Query_from_Mac10[[#This Row],[Net Unit]]*(1+Table_Query_from_Mac10[[#This Row],[PriceIncreasebyType]])</f>
        <v>7.0919999999999996</v>
      </c>
      <c r="S2366" s="47">
        <f>Table_Query_from_Mac10[[#This Row],[UnitPriceFuture]]*Table_Query_from_Mac10[[#This Row],[qtytoShipFuture]]</f>
        <v>127.65599999999999</v>
      </c>
      <c r="T2366" s="47">
        <f>ROUND(Table_Query_from_Mac10[[#This Row],[qty_to_ship]]*(1+Table_Query_from_Mac10[[#This Row],[VolumeIncreasebyType]]),0)</f>
        <v>18</v>
      </c>
      <c r="U2366" s="47">
        <f>Table_Query_from_Mac10[[#This Row],[qtytoShipFuture]]*Table_Query_from_Mac10[[#This Row],[Future-cost]]</f>
        <v>67.320000000000007</v>
      </c>
      <c r="V2366" s="47">
        <f>Table_Query_from_Mac10[[#This Row],[qtytoShipFuture]]-Table_Query_from_Mac10[[#This Row],[qty_to_ship]]</f>
        <v>0</v>
      </c>
      <c r="W2366" s="47">
        <f>Table_Query_from_Mac10[[#This Row],[UnitPriceFuture]]</f>
        <v>7.0919999999999996</v>
      </c>
      <c r="X2366" s="47">
        <f>Table_Query_from_Mac10[[#This Row],[Unit Increase]]*Table_Query_from_Mac10[[#This Row],[UnitPriceFuture]]</f>
        <v>0</v>
      </c>
      <c r="Y2366" s="47">
        <f>Table_Query_from_Mac10[[#This Row],[Unit Increase]]*Table_Query_from_Mac10[[#This Row],[Future-cost]]</f>
        <v>0</v>
      </c>
      <c r="Z2366" s="47">
        <f>-(Table_Query_from_Mac10[[#This Row],[Incremental Sales]]+((Table_Query_from_Mac10[[#This Row],[Incremental Sales]]*-(SUM(Summary!$S$8:$S$9)))))*Summary!$S$18</f>
        <v>0</v>
      </c>
      <c r="AA2366" s="47">
        <f>IFERROR(Table_Query_from_Mac10[[#This Row],[Incremental Cost]]/Table_Query_from_Mac10[[#This Row],[Incremental Sales]],0)</f>
        <v>0</v>
      </c>
      <c r="AB2366" s="47">
        <f>IFERROR(Table_Query_from_Mac10[[#This Row],[TotalCostFuture]]/Table_Query_from_Mac10[[#This Row],[totalsalesFuture]],0)</f>
        <v>0.52735476593344621</v>
      </c>
      <c r="AN2366" s="30">
        <v>72</v>
      </c>
      <c r="AO2366">
        <f t="shared" si="72"/>
        <v>18</v>
      </c>
      <c r="AQ2366" s="30">
        <v>22.51</v>
      </c>
      <c r="AR2366">
        <f t="shared" si="73"/>
        <v>7.88</v>
      </c>
    </row>
    <row r="2367" spans="1:44" x14ac:dyDescent="0.25">
      <c r="A2367">
        <v>90246</v>
      </c>
      <c r="B2367">
        <v>2</v>
      </c>
      <c r="C2367" t="s">
        <v>59</v>
      </c>
      <c r="D2367" t="s">
        <v>49</v>
      </c>
      <c r="E2367">
        <v>38</v>
      </c>
      <c r="F2367">
        <v>4.74</v>
      </c>
      <c r="G2367">
        <v>10.36</v>
      </c>
      <c r="H2367" s="1">
        <v>44848</v>
      </c>
      <c r="I2367" s="20">
        <v>10</v>
      </c>
      <c r="J2367" s="47">
        <f>Table_Query_from_Mac10[[#This Row],[unit_price]]-(Table_Query_from_Mac10[[#This Row],[unit_price]]*(Table_Query_from_Mac10[[#This Row],[discount_pct]]/100))</f>
        <v>9.3239999999999998</v>
      </c>
      <c r="K2367" s="47">
        <f>Table_Query_from_Mac10[[#This Row],[unit_cost]]</f>
        <v>4.74</v>
      </c>
      <c r="L2367" s="47">
        <f>Table_Query_from_Mac10[[#This Row],[Live-cost]]*(1+Table_Query_from_Mac10[[#This Row],[CogsIncreasebyTYPE]])</f>
        <v>4.74</v>
      </c>
      <c r="M2367" s="47">
        <f>Table_Query_from_Mac10[[#This Row],[Live-cost]]*Table_Query_from_Mac10[[#This Row],[qty_to_ship]]</f>
        <v>180.12</v>
      </c>
      <c r="N2367" s="47">
        <f>IF(Table_Query_from_Mac10[[#This Row],[item_no]]="KDA",-Table_Query_from_Mac10[[#This Row],[unit_price]],Table_Query_from_Mac10[[#This Row],[Net Unit]]*Table_Query_from_Mac10[[#This Row],[qty_to_ship]])</f>
        <v>354.31200000000001</v>
      </c>
      <c r="O2367" s="47">
        <f>SUMIFS(Summary!C:C,Summary!H:H,Table_Query_from_Mac10[[#This Row],[Juiceoc]])</f>
        <v>0</v>
      </c>
      <c r="P2367" s="47">
        <f>SUMIFS(Summary!D:D,Summary!H:H,Table_Query_from_Mac10[[#This Row],[Juiceoc]])</f>
        <v>0</v>
      </c>
      <c r="Q2367" s="47">
        <f>SUMIFS(Summary!E:E,Summary!H:H,Table_Query_from_Mac10[[#This Row],[Juiceoc]])</f>
        <v>0</v>
      </c>
      <c r="R2367" s="47">
        <f>Table_Query_from_Mac10[[#This Row],[Net Unit]]*(1+Table_Query_from_Mac10[[#This Row],[PriceIncreasebyType]])</f>
        <v>9.3239999999999998</v>
      </c>
      <c r="S2367" s="47">
        <f>Table_Query_from_Mac10[[#This Row],[UnitPriceFuture]]*Table_Query_from_Mac10[[#This Row],[qtytoShipFuture]]</f>
        <v>354.31200000000001</v>
      </c>
      <c r="T2367" s="47">
        <f>ROUND(Table_Query_from_Mac10[[#This Row],[qty_to_ship]]*(1+Table_Query_from_Mac10[[#This Row],[VolumeIncreasebyType]]),0)</f>
        <v>38</v>
      </c>
      <c r="U2367" s="47">
        <f>Table_Query_from_Mac10[[#This Row],[qtytoShipFuture]]*Table_Query_from_Mac10[[#This Row],[Future-cost]]</f>
        <v>180.12</v>
      </c>
      <c r="V2367" s="47">
        <f>Table_Query_from_Mac10[[#This Row],[qtytoShipFuture]]-Table_Query_from_Mac10[[#This Row],[qty_to_ship]]</f>
        <v>0</v>
      </c>
      <c r="W2367" s="47">
        <f>Table_Query_from_Mac10[[#This Row],[UnitPriceFuture]]</f>
        <v>9.3239999999999998</v>
      </c>
      <c r="X2367" s="47">
        <f>Table_Query_from_Mac10[[#This Row],[Unit Increase]]*Table_Query_from_Mac10[[#This Row],[UnitPriceFuture]]</f>
        <v>0</v>
      </c>
      <c r="Y2367" s="47">
        <f>Table_Query_from_Mac10[[#This Row],[Unit Increase]]*Table_Query_from_Mac10[[#This Row],[Future-cost]]</f>
        <v>0</v>
      </c>
      <c r="Z2367" s="47">
        <f>-(Table_Query_from_Mac10[[#This Row],[Incremental Sales]]+((Table_Query_from_Mac10[[#This Row],[Incremental Sales]]*-(SUM(Summary!$S$8:$S$9)))))*Summary!$S$18</f>
        <v>0</v>
      </c>
      <c r="AA2367" s="47">
        <f>IFERROR(Table_Query_from_Mac10[[#This Row],[Incremental Cost]]/Table_Query_from_Mac10[[#This Row],[Incremental Sales]],0)</f>
        <v>0</v>
      </c>
      <c r="AB2367" s="47">
        <f>IFERROR(Table_Query_from_Mac10[[#This Row],[TotalCostFuture]]/Table_Query_from_Mac10[[#This Row],[totalsalesFuture]],0)</f>
        <v>0.50836550836550831</v>
      </c>
      <c r="AN2367" s="31">
        <v>150</v>
      </c>
      <c r="AO2367">
        <f t="shared" si="72"/>
        <v>38</v>
      </c>
      <c r="AQ2367" s="31">
        <v>29.59</v>
      </c>
      <c r="AR2367">
        <f t="shared" si="73"/>
        <v>10.36</v>
      </c>
    </row>
    <row r="2368" spans="1:44" x14ac:dyDescent="0.25">
      <c r="A2368">
        <v>90246</v>
      </c>
      <c r="B2368">
        <v>3</v>
      </c>
      <c r="C2368" t="s">
        <v>59</v>
      </c>
      <c r="D2368" t="s">
        <v>49</v>
      </c>
      <c r="E2368">
        <v>4</v>
      </c>
      <c r="F2368">
        <v>6.28</v>
      </c>
      <c r="G2368">
        <v>13.95</v>
      </c>
      <c r="H2368" s="1">
        <v>44848</v>
      </c>
      <c r="I2368" s="20">
        <v>10</v>
      </c>
      <c r="J2368" s="47">
        <f>Table_Query_from_Mac10[[#This Row],[unit_price]]-(Table_Query_from_Mac10[[#This Row],[unit_price]]*(Table_Query_from_Mac10[[#This Row],[discount_pct]]/100))</f>
        <v>12.555</v>
      </c>
      <c r="K2368" s="47">
        <f>Table_Query_from_Mac10[[#This Row],[unit_cost]]</f>
        <v>6.28</v>
      </c>
      <c r="L2368" s="47">
        <f>Table_Query_from_Mac10[[#This Row],[Live-cost]]*(1+Table_Query_from_Mac10[[#This Row],[CogsIncreasebyTYPE]])</f>
        <v>6.28</v>
      </c>
      <c r="M2368" s="47">
        <f>Table_Query_from_Mac10[[#This Row],[Live-cost]]*Table_Query_from_Mac10[[#This Row],[qty_to_ship]]</f>
        <v>25.12</v>
      </c>
      <c r="N2368" s="47">
        <f>IF(Table_Query_from_Mac10[[#This Row],[item_no]]="KDA",-Table_Query_from_Mac10[[#This Row],[unit_price]],Table_Query_from_Mac10[[#This Row],[Net Unit]]*Table_Query_from_Mac10[[#This Row],[qty_to_ship]])</f>
        <v>50.22</v>
      </c>
      <c r="O2368" s="47">
        <f>SUMIFS(Summary!C:C,Summary!H:H,Table_Query_from_Mac10[[#This Row],[Juiceoc]])</f>
        <v>0</v>
      </c>
      <c r="P2368" s="47">
        <f>SUMIFS(Summary!D:D,Summary!H:H,Table_Query_from_Mac10[[#This Row],[Juiceoc]])</f>
        <v>0</v>
      </c>
      <c r="Q2368" s="47">
        <f>SUMIFS(Summary!E:E,Summary!H:H,Table_Query_from_Mac10[[#This Row],[Juiceoc]])</f>
        <v>0</v>
      </c>
      <c r="R2368" s="47">
        <f>Table_Query_from_Mac10[[#This Row],[Net Unit]]*(1+Table_Query_from_Mac10[[#This Row],[PriceIncreasebyType]])</f>
        <v>12.555</v>
      </c>
      <c r="S2368" s="47">
        <f>Table_Query_from_Mac10[[#This Row],[UnitPriceFuture]]*Table_Query_from_Mac10[[#This Row],[qtytoShipFuture]]</f>
        <v>50.22</v>
      </c>
      <c r="T2368" s="47">
        <f>ROUND(Table_Query_from_Mac10[[#This Row],[qty_to_ship]]*(1+Table_Query_from_Mac10[[#This Row],[VolumeIncreasebyType]]),0)</f>
        <v>4</v>
      </c>
      <c r="U2368" s="47">
        <f>Table_Query_from_Mac10[[#This Row],[qtytoShipFuture]]*Table_Query_from_Mac10[[#This Row],[Future-cost]]</f>
        <v>25.12</v>
      </c>
      <c r="V2368" s="47">
        <f>Table_Query_from_Mac10[[#This Row],[qtytoShipFuture]]-Table_Query_from_Mac10[[#This Row],[qty_to_ship]]</f>
        <v>0</v>
      </c>
      <c r="W2368" s="47">
        <f>Table_Query_from_Mac10[[#This Row],[UnitPriceFuture]]</f>
        <v>12.555</v>
      </c>
      <c r="X2368" s="47">
        <f>Table_Query_from_Mac10[[#This Row],[Unit Increase]]*Table_Query_from_Mac10[[#This Row],[UnitPriceFuture]]</f>
        <v>0</v>
      </c>
      <c r="Y2368" s="47">
        <f>Table_Query_from_Mac10[[#This Row],[Unit Increase]]*Table_Query_from_Mac10[[#This Row],[Future-cost]]</f>
        <v>0</v>
      </c>
      <c r="Z2368" s="47">
        <f>-(Table_Query_from_Mac10[[#This Row],[Incremental Sales]]+((Table_Query_from_Mac10[[#This Row],[Incremental Sales]]*-(SUM(Summary!$S$8:$S$9)))))*Summary!$S$18</f>
        <v>0</v>
      </c>
      <c r="AA2368" s="47">
        <f>IFERROR(Table_Query_from_Mac10[[#This Row],[Incremental Cost]]/Table_Query_from_Mac10[[#This Row],[Incremental Sales]],0)</f>
        <v>0</v>
      </c>
      <c r="AB2368" s="47">
        <f>IFERROR(Table_Query_from_Mac10[[#This Row],[TotalCostFuture]]/Table_Query_from_Mac10[[#This Row],[totalsalesFuture]],0)</f>
        <v>0.50019912385503784</v>
      </c>
      <c r="AN2368" s="30">
        <v>16</v>
      </c>
      <c r="AO2368">
        <f t="shared" si="72"/>
        <v>4</v>
      </c>
      <c r="AQ2368" s="30">
        <v>39.85</v>
      </c>
      <c r="AR2368">
        <f t="shared" si="73"/>
        <v>13.95</v>
      </c>
    </row>
    <row r="2369" spans="1:44" x14ac:dyDescent="0.25">
      <c r="A2369">
        <v>90246</v>
      </c>
      <c r="B2369">
        <v>4</v>
      </c>
      <c r="C2369" t="s">
        <v>59</v>
      </c>
      <c r="D2369" t="s">
        <v>49</v>
      </c>
      <c r="E2369">
        <v>21</v>
      </c>
      <c r="F2369">
        <v>6.89</v>
      </c>
      <c r="G2369">
        <v>15.45</v>
      </c>
      <c r="H2369" s="1">
        <v>44848</v>
      </c>
      <c r="I2369" s="20">
        <v>10</v>
      </c>
      <c r="J2369" s="47">
        <f>Table_Query_from_Mac10[[#This Row],[unit_price]]-(Table_Query_from_Mac10[[#This Row],[unit_price]]*(Table_Query_from_Mac10[[#This Row],[discount_pct]]/100))</f>
        <v>13.904999999999999</v>
      </c>
      <c r="K2369" s="47">
        <f>Table_Query_from_Mac10[[#This Row],[unit_cost]]</f>
        <v>6.89</v>
      </c>
      <c r="L2369" s="47">
        <f>Table_Query_from_Mac10[[#This Row],[Live-cost]]*(1+Table_Query_from_Mac10[[#This Row],[CogsIncreasebyTYPE]])</f>
        <v>6.89</v>
      </c>
      <c r="M2369" s="47">
        <f>Table_Query_from_Mac10[[#This Row],[Live-cost]]*Table_Query_from_Mac10[[#This Row],[qty_to_ship]]</f>
        <v>144.69</v>
      </c>
      <c r="N2369" s="47">
        <f>IF(Table_Query_from_Mac10[[#This Row],[item_no]]="KDA",-Table_Query_from_Mac10[[#This Row],[unit_price]],Table_Query_from_Mac10[[#This Row],[Net Unit]]*Table_Query_from_Mac10[[#This Row],[qty_to_ship]])</f>
        <v>292.005</v>
      </c>
      <c r="O2369" s="47">
        <f>SUMIFS(Summary!C:C,Summary!H:H,Table_Query_from_Mac10[[#This Row],[Juiceoc]])</f>
        <v>0</v>
      </c>
      <c r="P2369" s="47">
        <f>SUMIFS(Summary!D:D,Summary!H:H,Table_Query_from_Mac10[[#This Row],[Juiceoc]])</f>
        <v>0</v>
      </c>
      <c r="Q2369" s="47">
        <f>SUMIFS(Summary!E:E,Summary!H:H,Table_Query_from_Mac10[[#This Row],[Juiceoc]])</f>
        <v>0</v>
      </c>
      <c r="R2369" s="47">
        <f>Table_Query_from_Mac10[[#This Row],[Net Unit]]*(1+Table_Query_from_Mac10[[#This Row],[PriceIncreasebyType]])</f>
        <v>13.904999999999999</v>
      </c>
      <c r="S2369" s="47">
        <f>Table_Query_from_Mac10[[#This Row],[UnitPriceFuture]]*Table_Query_from_Mac10[[#This Row],[qtytoShipFuture]]</f>
        <v>292.005</v>
      </c>
      <c r="T2369" s="47">
        <f>ROUND(Table_Query_from_Mac10[[#This Row],[qty_to_ship]]*(1+Table_Query_from_Mac10[[#This Row],[VolumeIncreasebyType]]),0)</f>
        <v>21</v>
      </c>
      <c r="U2369" s="47">
        <f>Table_Query_from_Mac10[[#This Row],[qtytoShipFuture]]*Table_Query_from_Mac10[[#This Row],[Future-cost]]</f>
        <v>144.69</v>
      </c>
      <c r="V2369" s="47">
        <f>Table_Query_from_Mac10[[#This Row],[qtytoShipFuture]]-Table_Query_from_Mac10[[#This Row],[qty_to_ship]]</f>
        <v>0</v>
      </c>
      <c r="W2369" s="47">
        <f>Table_Query_from_Mac10[[#This Row],[UnitPriceFuture]]</f>
        <v>13.904999999999999</v>
      </c>
      <c r="X2369" s="47">
        <f>Table_Query_from_Mac10[[#This Row],[Unit Increase]]*Table_Query_from_Mac10[[#This Row],[UnitPriceFuture]]</f>
        <v>0</v>
      </c>
      <c r="Y2369" s="47">
        <f>Table_Query_from_Mac10[[#This Row],[Unit Increase]]*Table_Query_from_Mac10[[#This Row],[Future-cost]]</f>
        <v>0</v>
      </c>
      <c r="Z2369" s="47">
        <f>-(Table_Query_from_Mac10[[#This Row],[Incremental Sales]]+((Table_Query_from_Mac10[[#This Row],[Incremental Sales]]*-(SUM(Summary!$S$8:$S$9)))))*Summary!$S$18</f>
        <v>0</v>
      </c>
      <c r="AA2369" s="47">
        <f>IFERROR(Table_Query_from_Mac10[[#This Row],[Incremental Cost]]/Table_Query_from_Mac10[[#This Row],[Incremental Sales]],0)</f>
        <v>0</v>
      </c>
      <c r="AB2369" s="47">
        <f>IFERROR(Table_Query_from_Mac10[[#This Row],[TotalCostFuture]]/Table_Query_from_Mac10[[#This Row],[totalsalesFuture]],0)</f>
        <v>0.4955052139518159</v>
      </c>
      <c r="AN2369" s="31">
        <v>84</v>
      </c>
      <c r="AO2369">
        <f t="shared" si="72"/>
        <v>21</v>
      </c>
      <c r="AQ2369" s="31">
        <v>44.15</v>
      </c>
      <c r="AR2369">
        <f t="shared" si="73"/>
        <v>15.45</v>
      </c>
    </row>
    <row r="2370" spans="1:44" x14ac:dyDescent="0.25">
      <c r="A2370">
        <v>90246</v>
      </c>
      <c r="B2370">
        <v>5</v>
      </c>
      <c r="C2370" t="s">
        <v>59</v>
      </c>
      <c r="D2370" t="s">
        <v>49</v>
      </c>
      <c r="E2370">
        <v>7</v>
      </c>
      <c r="F2370">
        <v>9.5500000000000007</v>
      </c>
      <c r="G2370">
        <v>23.29</v>
      </c>
      <c r="H2370" s="1">
        <v>44848</v>
      </c>
      <c r="I2370" s="20">
        <v>10</v>
      </c>
      <c r="J2370" s="47">
        <f>Table_Query_from_Mac10[[#This Row],[unit_price]]-(Table_Query_from_Mac10[[#This Row],[unit_price]]*(Table_Query_from_Mac10[[#This Row],[discount_pct]]/100))</f>
        <v>20.960999999999999</v>
      </c>
      <c r="K2370" s="47">
        <f>Table_Query_from_Mac10[[#This Row],[unit_cost]]</f>
        <v>9.5500000000000007</v>
      </c>
      <c r="L2370" s="47">
        <f>Table_Query_from_Mac10[[#This Row],[Live-cost]]*(1+Table_Query_from_Mac10[[#This Row],[CogsIncreasebyTYPE]])</f>
        <v>9.5500000000000007</v>
      </c>
      <c r="M2370" s="47">
        <f>Table_Query_from_Mac10[[#This Row],[Live-cost]]*Table_Query_from_Mac10[[#This Row],[qty_to_ship]]</f>
        <v>66.850000000000009</v>
      </c>
      <c r="N2370" s="47">
        <f>IF(Table_Query_from_Mac10[[#This Row],[item_no]]="KDA",-Table_Query_from_Mac10[[#This Row],[unit_price]],Table_Query_from_Mac10[[#This Row],[Net Unit]]*Table_Query_from_Mac10[[#This Row],[qty_to_ship]])</f>
        <v>146.72699999999998</v>
      </c>
      <c r="O2370" s="47">
        <f>SUMIFS(Summary!C:C,Summary!H:H,Table_Query_from_Mac10[[#This Row],[Juiceoc]])</f>
        <v>0</v>
      </c>
      <c r="P2370" s="47">
        <f>SUMIFS(Summary!D:D,Summary!H:H,Table_Query_from_Mac10[[#This Row],[Juiceoc]])</f>
        <v>0</v>
      </c>
      <c r="Q2370" s="47">
        <f>SUMIFS(Summary!E:E,Summary!H:H,Table_Query_from_Mac10[[#This Row],[Juiceoc]])</f>
        <v>0</v>
      </c>
      <c r="R2370" s="47">
        <f>Table_Query_from_Mac10[[#This Row],[Net Unit]]*(1+Table_Query_from_Mac10[[#This Row],[PriceIncreasebyType]])</f>
        <v>20.960999999999999</v>
      </c>
      <c r="S2370" s="47">
        <f>Table_Query_from_Mac10[[#This Row],[UnitPriceFuture]]*Table_Query_from_Mac10[[#This Row],[qtytoShipFuture]]</f>
        <v>146.72699999999998</v>
      </c>
      <c r="T2370" s="47">
        <f>ROUND(Table_Query_from_Mac10[[#This Row],[qty_to_ship]]*(1+Table_Query_from_Mac10[[#This Row],[VolumeIncreasebyType]]),0)</f>
        <v>7</v>
      </c>
      <c r="U2370" s="47">
        <f>Table_Query_from_Mac10[[#This Row],[qtytoShipFuture]]*Table_Query_from_Mac10[[#This Row],[Future-cost]]</f>
        <v>66.850000000000009</v>
      </c>
      <c r="V2370" s="47">
        <f>Table_Query_from_Mac10[[#This Row],[qtytoShipFuture]]-Table_Query_from_Mac10[[#This Row],[qty_to_ship]]</f>
        <v>0</v>
      </c>
      <c r="W2370" s="47">
        <f>Table_Query_from_Mac10[[#This Row],[UnitPriceFuture]]</f>
        <v>20.960999999999999</v>
      </c>
      <c r="X2370" s="47">
        <f>Table_Query_from_Mac10[[#This Row],[Unit Increase]]*Table_Query_from_Mac10[[#This Row],[UnitPriceFuture]]</f>
        <v>0</v>
      </c>
      <c r="Y2370" s="47">
        <f>Table_Query_from_Mac10[[#This Row],[Unit Increase]]*Table_Query_from_Mac10[[#This Row],[Future-cost]]</f>
        <v>0</v>
      </c>
      <c r="Z2370" s="47">
        <f>-(Table_Query_from_Mac10[[#This Row],[Incremental Sales]]+((Table_Query_from_Mac10[[#This Row],[Incremental Sales]]*-(SUM(Summary!$S$8:$S$9)))))*Summary!$S$18</f>
        <v>0</v>
      </c>
      <c r="AA2370" s="47">
        <f>IFERROR(Table_Query_from_Mac10[[#This Row],[Incremental Cost]]/Table_Query_from_Mac10[[#This Row],[Incremental Sales]],0)</f>
        <v>0</v>
      </c>
      <c r="AB2370" s="47">
        <f>IFERROR(Table_Query_from_Mac10[[#This Row],[TotalCostFuture]]/Table_Query_from_Mac10[[#This Row],[totalsalesFuture]],0)</f>
        <v>0.45560803396784516</v>
      </c>
      <c r="AN2370" s="30">
        <v>27</v>
      </c>
      <c r="AO2370">
        <f t="shared" si="72"/>
        <v>7</v>
      </c>
      <c r="AQ2370" s="30">
        <v>66.53</v>
      </c>
      <c r="AR2370">
        <f t="shared" si="73"/>
        <v>23.29</v>
      </c>
    </row>
    <row r="2371" spans="1:44" x14ac:dyDescent="0.25">
      <c r="A2371">
        <v>90246</v>
      </c>
      <c r="B2371">
        <v>6</v>
      </c>
      <c r="C2371" t="s">
        <v>59</v>
      </c>
      <c r="D2371" t="s">
        <v>49</v>
      </c>
      <c r="E2371">
        <v>3</v>
      </c>
      <c r="F2371">
        <v>11.28</v>
      </c>
      <c r="G2371">
        <v>26.82</v>
      </c>
      <c r="H2371" s="1">
        <v>44848</v>
      </c>
      <c r="I2371" s="20">
        <v>10</v>
      </c>
      <c r="J2371" s="47">
        <f>Table_Query_from_Mac10[[#This Row],[unit_price]]-(Table_Query_from_Mac10[[#This Row],[unit_price]]*(Table_Query_from_Mac10[[#This Row],[discount_pct]]/100))</f>
        <v>24.137999999999998</v>
      </c>
      <c r="K2371" s="47">
        <f>Table_Query_from_Mac10[[#This Row],[unit_cost]]</f>
        <v>11.28</v>
      </c>
      <c r="L2371" s="47">
        <f>Table_Query_from_Mac10[[#This Row],[Live-cost]]*(1+Table_Query_from_Mac10[[#This Row],[CogsIncreasebyTYPE]])</f>
        <v>11.28</v>
      </c>
      <c r="M2371" s="47">
        <f>Table_Query_from_Mac10[[#This Row],[Live-cost]]*Table_Query_from_Mac10[[#This Row],[qty_to_ship]]</f>
        <v>33.839999999999996</v>
      </c>
      <c r="N2371" s="47">
        <f>IF(Table_Query_from_Mac10[[#This Row],[item_no]]="KDA",-Table_Query_from_Mac10[[#This Row],[unit_price]],Table_Query_from_Mac10[[#This Row],[Net Unit]]*Table_Query_from_Mac10[[#This Row],[qty_to_ship]])</f>
        <v>72.413999999999987</v>
      </c>
      <c r="O2371" s="47">
        <f>SUMIFS(Summary!C:C,Summary!H:H,Table_Query_from_Mac10[[#This Row],[Juiceoc]])</f>
        <v>0</v>
      </c>
      <c r="P2371" s="47">
        <f>SUMIFS(Summary!D:D,Summary!H:H,Table_Query_from_Mac10[[#This Row],[Juiceoc]])</f>
        <v>0</v>
      </c>
      <c r="Q2371" s="47">
        <f>SUMIFS(Summary!E:E,Summary!H:H,Table_Query_from_Mac10[[#This Row],[Juiceoc]])</f>
        <v>0</v>
      </c>
      <c r="R2371" s="47">
        <f>Table_Query_from_Mac10[[#This Row],[Net Unit]]*(1+Table_Query_from_Mac10[[#This Row],[PriceIncreasebyType]])</f>
        <v>24.137999999999998</v>
      </c>
      <c r="S2371" s="47">
        <f>Table_Query_from_Mac10[[#This Row],[UnitPriceFuture]]*Table_Query_from_Mac10[[#This Row],[qtytoShipFuture]]</f>
        <v>72.413999999999987</v>
      </c>
      <c r="T2371" s="47">
        <f>ROUND(Table_Query_from_Mac10[[#This Row],[qty_to_ship]]*(1+Table_Query_from_Mac10[[#This Row],[VolumeIncreasebyType]]),0)</f>
        <v>3</v>
      </c>
      <c r="U2371" s="47">
        <f>Table_Query_from_Mac10[[#This Row],[qtytoShipFuture]]*Table_Query_from_Mac10[[#This Row],[Future-cost]]</f>
        <v>33.839999999999996</v>
      </c>
      <c r="V2371" s="47">
        <f>Table_Query_from_Mac10[[#This Row],[qtytoShipFuture]]-Table_Query_from_Mac10[[#This Row],[qty_to_ship]]</f>
        <v>0</v>
      </c>
      <c r="W2371" s="47">
        <f>Table_Query_from_Mac10[[#This Row],[UnitPriceFuture]]</f>
        <v>24.137999999999998</v>
      </c>
      <c r="X2371" s="47">
        <f>Table_Query_from_Mac10[[#This Row],[Unit Increase]]*Table_Query_from_Mac10[[#This Row],[UnitPriceFuture]]</f>
        <v>0</v>
      </c>
      <c r="Y2371" s="47">
        <f>Table_Query_from_Mac10[[#This Row],[Unit Increase]]*Table_Query_from_Mac10[[#This Row],[Future-cost]]</f>
        <v>0</v>
      </c>
      <c r="Z2371" s="47">
        <f>-(Table_Query_from_Mac10[[#This Row],[Incremental Sales]]+((Table_Query_from_Mac10[[#This Row],[Incremental Sales]]*-(SUM(Summary!$S$8:$S$9)))))*Summary!$S$18</f>
        <v>0</v>
      </c>
      <c r="AA2371" s="47">
        <f>IFERROR(Table_Query_from_Mac10[[#This Row],[Incremental Cost]]/Table_Query_from_Mac10[[#This Row],[Incremental Sales]],0)</f>
        <v>0</v>
      </c>
      <c r="AB2371" s="47">
        <f>IFERROR(Table_Query_from_Mac10[[#This Row],[TotalCostFuture]]/Table_Query_from_Mac10[[#This Row],[totalsalesFuture]],0)</f>
        <v>0.46731295053442706</v>
      </c>
      <c r="AN2371" s="31">
        <v>12</v>
      </c>
      <c r="AO2371">
        <f t="shared" ref="AO2371:AO2434" si="74">CEILING(AN2371/4,1)</f>
        <v>3</v>
      </c>
      <c r="AQ2371" s="31">
        <v>76.64</v>
      </c>
      <c r="AR2371">
        <f t="shared" ref="AR2371:AR2434" si="75">ROUND(AQ2371/5*1.75,2)</f>
        <v>26.82</v>
      </c>
    </row>
    <row r="2372" spans="1:44" x14ac:dyDescent="0.25">
      <c r="A2372">
        <v>90246</v>
      </c>
      <c r="B2372">
        <v>7</v>
      </c>
      <c r="C2372" t="s">
        <v>59</v>
      </c>
      <c r="D2372" t="s">
        <v>49</v>
      </c>
      <c r="E2372">
        <v>32</v>
      </c>
      <c r="F2372">
        <v>5.7</v>
      </c>
      <c r="G2372">
        <v>12.32</v>
      </c>
      <c r="H2372" s="1">
        <v>44848</v>
      </c>
      <c r="I2372" s="20">
        <v>10</v>
      </c>
      <c r="J2372" s="47">
        <f>Table_Query_from_Mac10[[#This Row],[unit_price]]-(Table_Query_from_Mac10[[#This Row],[unit_price]]*(Table_Query_from_Mac10[[#This Row],[discount_pct]]/100))</f>
        <v>11.088000000000001</v>
      </c>
      <c r="K2372" s="47">
        <f>Table_Query_from_Mac10[[#This Row],[unit_cost]]</f>
        <v>5.7</v>
      </c>
      <c r="L2372" s="47">
        <f>Table_Query_from_Mac10[[#This Row],[Live-cost]]*(1+Table_Query_from_Mac10[[#This Row],[CogsIncreasebyTYPE]])</f>
        <v>5.7</v>
      </c>
      <c r="M2372" s="47">
        <f>Table_Query_from_Mac10[[#This Row],[Live-cost]]*Table_Query_from_Mac10[[#This Row],[qty_to_ship]]</f>
        <v>182.4</v>
      </c>
      <c r="N2372" s="47">
        <f>IF(Table_Query_from_Mac10[[#This Row],[item_no]]="KDA",-Table_Query_from_Mac10[[#This Row],[unit_price]],Table_Query_from_Mac10[[#This Row],[Net Unit]]*Table_Query_from_Mac10[[#This Row],[qty_to_ship]])</f>
        <v>354.81600000000003</v>
      </c>
      <c r="O2372" s="47">
        <f>SUMIFS(Summary!C:C,Summary!H:H,Table_Query_from_Mac10[[#This Row],[Juiceoc]])</f>
        <v>0</v>
      </c>
      <c r="P2372" s="47">
        <f>SUMIFS(Summary!D:D,Summary!H:H,Table_Query_from_Mac10[[#This Row],[Juiceoc]])</f>
        <v>0</v>
      </c>
      <c r="Q2372" s="47">
        <f>SUMIFS(Summary!E:E,Summary!H:H,Table_Query_from_Mac10[[#This Row],[Juiceoc]])</f>
        <v>0</v>
      </c>
      <c r="R2372" s="47">
        <f>Table_Query_from_Mac10[[#This Row],[Net Unit]]*(1+Table_Query_from_Mac10[[#This Row],[PriceIncreasebyType]])</f>
        <v>11.088000000000001</v>
      </c>
      <c r="S2372" s="47">
        <f>Table_Query_from_Mac10[[#This Row],[UnitPriceFuture]]*Table_Query_from_Mac10[[#This Row],[qtytoShipFuture]]</f>
        <v>354.81600000000003</v>
      </c>
      <c r="T2372" s="47">
        <f>ROUND(Table_Query_from_Mac10[[#This Row],[qty_to_ship]]*(1+Table_Query_from_Mac10[[#This Row],[VolumeIncreasebyType]]),0)</f>
        <v>32</v>
      </c>
      <c r="U2372" s="47">
        <f>Table_Query_from_Mac10[[#This Row],[qtytoShipFuture]]*Table_Query_from_Mac10[[#This Row],[Future-cost]]</f>
        <v>182.4</v>
      </c>
      <c r="V2372" s="47">
        <f>Table_Query_from_Mac10[[#This Row],[qtytoShipFuture]]-Table_Query_from_Mac10[[#This Row],[qty_to_ship]]</f>
        <v>0</v>
      </c>
      <c r="W2372" s="47">
        <f>Table_Query_from_Mac10[[#This Row],[UnitPriceFuture]]</f>
        <v>11.088000000000001</v>
      </c>
      <c r="X2372" s="47">
        <f>Table_Query_from_Mac10[[#This Row],[Unit Increase]]*Table_Query_from_Mac10[[#This Row],[UnitPriceFuture]]</f>
        <v>0</v>
      </c>
      <c r="Y2372" s="47">
        <f>Table_Query_from_Mac10[[#This Row],[Unit Increase]]*Table_Query_from_Mac10[[#This Row],[Future-cost]]</f>
        <v>0</v>
      </c>
      <c r="Z2372" s="47">
        <f>-(Table_Query_from_Mac10[[#This Row],[Incremental Sales]]+((Table_Query_from_Mac10[[#This Row],[Incremental Sales]]*-(SUM(Summary!$S$8:$S$9)))))*Summary!$S$18</f>
        <v>0</v>
      </c>
      <c r="AA2372" s="47">
        <f>IFERROR(Table_Query_from_Mac10[[#This Row],[Incremental Cost]]/Table_Query_from_Mac10[[#This Row],[Incremental Sales]],0)</f>
        <v>0</v>
      </c>
      <c r="AB2372" s="47">
        <f>IFERROR(Table_Query_from_Mac10[[#This Row],[TotalCostFuture]]/Table_Query_from_Mac10[[#This Row],[totalsalesFuture]],0)</f>
        <v>0.51406926406926401</v>
      </c>
      <c r="AN2372" s="30">
        <v>128</v>
      </c>
      <c r="AO2372">
        <f t="shared" si="74"/>
        <v>32</v>
      </c>
      <c r="AQ2372" s="30">
        <v>35.19</v>
      </c>
      <c r="AR2372">
        <f t="shared" si="75"/>
        <v>12.32</v>
      </c>
    </row>
    <row r="2373" spans="1:44" x14ac:dyDescent="0.25">
      <c r="A2373">
        <v>90247</v>
      </c>
      <c r="B2373">
        <v>1</v>
      </c>
      <c r="C2373" t="s">
        <v>60</v>
      </c>
      <c r="D2373" t="s">
        <v>49</v>
      </c>
      <c r="E2373">
        <v>3</v>
      </c>
      <c r="F2373">
        <v>7.67</v>
      </c>
      <c r="G2373">
        <v>21.93</v>
      </c>
      <c r="H2373" s="1">
        <v>44845</v>
      </c>
      <c r="I2373" s="20">
        <v>10</v>
      </c>
      <c r="J2373" s="47">
        <f>Table_Query_from_Mac10[[#This Row],[unit_price]]-(Table_Query_from_Mac10[[#This Row],[unit_price]]*(Table_Query_from_Mac10[[#This Row],[discount_pct]]/100))</f>
        <v>19.736999999999998</v>
      </c>
      <c r="K2373" s="47">
        <f>Table_Query_from_Mac10[[#This Row],[unit_cost]]</f>
        <v>7.67</v>
      </c>
      <c r="L2373" s="47">
        <f>Table_Query_from_Mac10[[#This Row],[Live-cost]]*(1+Table_Query_from_Mac10[[#This Row],[CogsIncreasebyTYPE]])</f>
        <v>7.67</v>
      </c>
      <c r="M2373" s="47">
        <f>Table_Query_from_Mac10[[#This Row],[Live-cost]]*Table_Query_from_Mac10[[#This Row],[qty_to_ship]]</f>
        <v>23.009999999999998</v>
      </c>
      <c r="N2373" s="47">
        <f>IF(Table_Query_from_Mac10[[#This Row],[item_no]]="KDA",-Table_Query_from_Mac10[[#This Row],[unit_price]],Table_Query_from_Mac10[[#This Row],[Net Unit]]*Table_Query_from_Mac10[[#This Row],[qty_to_ship]])</f>
        <v>59.210999999999999</v>
      </c>
      <c r="O2373" s="47">
        <f>SUMIFS(Summary!C:C,Summary!H:H,Table_Query_from_Mac10[[#This Row],[Juiceoc]])</f>
        <v>0</v>
      </c>
      <c r="P2373" s="47">
        <f>SUMIFS(Summary!D:D,Summary!H:H,Table_Query_from_Mac10[[#This Row],[Juiceoc]])</f>
        <v>0</v>
      </c>
      <c r="Q2373" s="47">
        <f>SUMIFS(Summary!E:E,Summary!H:H,Table_Query_from_Mac10[[#This Row],[Juiceoc]])</f>
        <v>0</v>
      </c>
      <c r="R2373" s="47">
        <f>Table_Query_from_Mac10[[#This Row],[Net Unit]]*(1+Table_Query_from_Mac10[[#This Row],[PriceIncreasebyType]])</f>
        <v>19.736999999999998</v>
      </c>
      <c r="S2373" s="47">
        <f>Table_Query_from_Mac10[[#This Row],[UnitPriceFuture]]*Table_Query_from_Mac10[[#This Row],[qtytoShipFuture]]</f>
        <v>59.210999999999999</v>
      </c>
      <c r="T2373" s="47">
        <f>ROUND(Table_Query_from_Mac10[[#This Row],[qty_to_ship]]*(1+Table_Query_from_Mac10[[#This Row],[VolumeIncreasebyType]]),0)</f>
        <v>3</v>
      </c>
      <c r="U2373" s="47">
        <f>Table_Query_from_Mac10[[#This Row],[qtytoShipFuture]]*Table_Query_from_Mac10[[#This Row],[Future-cost]]</f>
        <v>23.009999999999998</v>
      </c>
      <c r="V2373" s="47">
        <f>Table_Query_from_Mac10[[#This Row],[qtytoShipFuture]]-Table_Query_from_Mac10[[#This Row],[qty_to_ship]]</f>
        <v>0</v>
      </c>
      <c r="W2373" s="47">
        <f>Table_Query_from_Mac10[[#This Row],[UnitPriceFuture]]</f>
        <v>19.736999999999998</v>
      </c>
      <c r="X2373" s="47">
        <f>Table_Query_from_Mac10[[#This Row],[Unit Increase]]*Table_Query_from_Mac10[[#This Row],[UnitPriceFuture]]</f>
        <v>0</v>
      </c>
      <c r="Y2373" s="47">
        <f>Table_Query_from_Mac10[[#This Row],[Unit Increase]]*Table_Query_from_Mac10[[#This Row],[Future-cost]]</f>
        <v>0</v>
      </c>
      <c r="Z2373" s="47">
        <f>-(Table_Query_from_Mac10[[#This Row],[Incremental Sales]]+((Table_Query_from_Mac10[[#This Row],[Incremental Sales]]*-(SUM(Summary!$S$8:$S$9)))))*Summary!$S$18</f>
        <v>0</v>
      </c>
      <c r="AA2373" s="47">
        <f>IFERROR(Table_Query_from_Mac10[[#This Row],[Incremental Cost]]/Table_Query_from_Mac10[[#This Row],[Incremental Sales]],0)</f>
        <v>0</v>
      </c>
      <c r="AB2373" s="47">
        <f>IFERROR(Table_Query_from_Mac10[[#This Row],[TotalCostFuture]]/Table_Query_from_Mac10[[#This Row],[totalsalesFuture]],0)</f>
        <v>0.3886102244515377</v>
      </c>
      <c r="AN2373" s="31">
        <v>9</v>
      </c>
      <c r="AO2373">
        <f t="shared" si="74"/>
        <v>3</v>
      </c>
      <c r="AQ2373" s="31">
        <v>62.65</v>
      </c>
      <c r="AR2373">
        <f t="shared" si="75"/>
        <v>21.93</v>
      </c>
    </row>
    <row r="2374" spans="1:44" x14ac:dyDescent="0.25">
      <c r="A2374">
        <v>90247</v>
      </c>
      <c r="B2374">
        <v>2</v>
      </c>
      <c r="C2374" t="s">
        <v>61</v>
      </c>
      <c r="D2374" t="s">
        <v>49</v>
      </c>
      <c r="E2374">
        <v>5</v>
      </c>
      <c r="F2374">
        <v>6.56</v>
      </c>
      <c r="G2374">
        <v>15.64</v>
      </c>
      <c r="H2374" s="1">
        <v>44845</v>
      </c>
      <c r="I2374" s="20">
        <v>10</v>
      </c>
      <c r="J2374" s="47">
        <f>Table_Query_from_Mac10[[#This Row],[unit_price]]-(Table_Query_from_Mac10[[#This Row],[unit_price]]*(Table_Query_from_Mac10[[#This Row],[discount_pct]]/100))</f>
        <v>14.076000000000001</v>
      </c>
      <c r="K2374" s="47">
        <f>Table_Query_from_Mac10[[#This Row],[unit_cost]]</f>
        <v>6.56</v>
      </c>
      <c r="L2374" s="47">
        <f>Table_Query_from_Mac10[[#This Row],[Live-cost]]*(1+Table_Query_from_Mac10[[#This Row],[CogsIncreasebyTYPE]])</f>
        <v>6.56</v>
      </c>
      <c r="M2374" s="47">
        <f>Table_Query_from_Mac10[[#This Row],[Live-cost]]*Table_Query_from_Mac10[[#This Row],[qty_to_ship]]</f>
        <v>32.799999999999997</v>
      </c>
      <c r="N2374" s="47">
        <f>IF(Table_Query_from_Mac10[[#This Row],[item_no]]="KDA",-Table_Query_from_Mac10[[#This Row],[unit_price]],Table_Query_from_Mac10[[#This Row],[Net Unit]]*Table_Query_from_Mac10[[#This Row],[qty_to_ship]])</f>
        <v>70.38</v>
      </c>
      <c r="O2374" s="47">
        <f>SUMIFS(Summary!C:C,Summary!H:H,Table_Query_from_Mac10[[#This Row],[Juiceoc]])</f>
        <v>0</v>
      </c>
      <c r="P2374" s="47">
        <f>SUMIFS(Summary!D:D,Summary!H:H,Table_Query_from_Mac10[[#This Row],[Juiceoc]])</f>
        <v>0</v>
      </c>
      <c r="Q2374" s="47">
        <f>SUMIFS(Summary!E:E,Summary!H:H,Table_Query_from_Mac10[[#This Row],[Juiceoc]])</f>
        <v>0</v>
      </c>
      <c r="R2374" s="47">
        <f>Table_Query_from_Mac10[[#This Row],[Net Unit]]*(1+Table_Query_from_Mac10[[#This Row],[PriceIncreasebyType]])</f>
        <v>14.076000000000001</v>
      </c>
      <c r="S2374" s="47">
        <f>Table_Query_from_Mac10[[#This Row],[UnitPriceFuture]]*Table_Query_from_Mac10[[#This Row],[qtytoShipFuture]]</f>
        <v>70.38</v>
      </c>
      <c r="T2374" s="47">
        <f>ROUND(Table_Query_from_Mac10[[#This Row],[qty_to_ship]]*(1+Table_Query_from_Mac10[[#This Row],[VolumeIncreasebyType]]),0)</f>
        <v>5</v>
      </c>
      <c r="U2374" s="47">
        <f>Table_Query_from_Mac10[[#This Row],[qtytoShipFuture]]*Table_Query_from_Mac10[[#This Row],[Future-cost]]</f>
        <v>32.799999999999997</v>
      </c>
      <c r="V2374" s="47">
        <f>Table_Query_from_Mac10[[#This Row],[qtytoShipFuture]]-Table_Query_from_Mac10[[#This Row],[qty_to_ship]]</f>
        <v>0</v>
      </c>
      <c r="W2374" s="47">
        <f>Table_Query_from_Mac10[[#This Row],[UnitPriceFuture]]</f>
        <v>14.076000000000001</v>
      </c>
      <c r="X2374" s="47">
        <f>Table_Query_from_Mac10[[#This Row],[Unit Increase]]*Table_Query_from_Mac10[[#This Row],[UnitPriceFuture]]</f>
        <v>0</v>
      </c>
      <c r="Y2374" s="47">
        <f>Table_Query_from_Mac10[[#This Row],[Unit Increase]]*Table_Query_from_Mac10[[#This Row],[Future-cost]]</f>
        <v>0</v>
      </c>
      <c r="Z2374" s="47">
        <f>-(Table_Query_from_Mac10[[#This Row],[Incremental Sales]]+((Table_Query_from_Mac10[[#This Row],[Incremental Sales]]*-(SUM(Summary!$S$8:$S$9)))))*Summary!$S$18</f>
        <v>0</v>
      </c>
      <c r="AA2374" s="47">
        <f>IFERROR(Table_Query_from_Mac10[[#This Row],[Incremental Cost]]/Table_Query_from_Mac10[[#This Row],[Incremental Sales]],0)</f>
        <v>0</v>
      </c>
      <c r="AB2374" s="47">
        <f>IFERROR(Table_Query_from_Mac10[[#This Row],[TotalCostFuture]]/Table_Query_from_Mac10[[#This Row],[totalsalesFuture]],0)</f>
        <v>0.46604148905939186</v>
      </c>
      <c r="AN2374" s="30">
        <v>20</v>
      </c>
      <c r="AO2374">
        <f t="shared" si="74"/>
        <v>5</v>
      </c>
      <c r="AQ2374" s="30">
        <v>44.69</v>
      </c>
      <c r="AR2374">
        <f t="shared" si="75"/>
        <v>15.64</v>
      </c>
    </row>
    <row r="2375" spans="1:44" x14ac:dyDescent="0.25">
      <c r="A2375">
        <v>90247</v>
      </c>
      <c r="B2375">
        <v>3</v>
      </c>
      <c r="C2375" t="s">
        <v>61</v>
      </c>
      <c r="D2375" t="s">
        <v>49</v>
      </c>
      <c r="E2375">
        <v>16</v>
      </c>
      <c r="F2375">
        <v>7.3</v>
      </c>
      <c r="G2375">
        <v>17.55</v>
      </c>
      <c r="H2375" s="1">
        <v>44845</v>
      </c>
      <c r="I2375" s="20">
        <v>10</v>
      </c>
      <c r="J2375" s="47">
        <f>Table_Query_from_Mac10[[#This Row],[unit_price]]-(Table_Query_from_Mac10[[#This Row],[unit_price]]*(Table_Query_from_Mac10[[#This Row],[discount_pct]]/100))</f>
        <v>15.795</v>
      </c>
      <c r="K2375" s="47">
        <f>Table_Query_from_Mac10[[#This Row],[unit_cost]]</f>
        <v>7.3</v>
      </c>
      <c r="L2375" s="47">
        <f>Table_Query_from_Mac10[[#This Row],[Live-cost]]*(1+Table_Query_from_Mac10[[#This Row],[CogsIncreasebyTYPE]])</f>
        <v>7.3</v>
      </c>
      <c r="M2375" s="47">
        <f>Table_Query_from_Mac10[[#This Row],[Live-cost]]*Table_Query_from_Mac10[[#This Row],[qty_to_ship]]</f>
        <v>116.8</v>
      </c>
      <c r="N2375" s="47">
        <f>IF(Table_Query_from_Mac10[[#This Row],[item_no]]="KDA",-Table_Query_from_Mac10[[#This Row],[unit_price]],Table_Query_from_Mac10[[#This Row],[Net Unit]]*Table_Query_from_Mac10[[#This Row],[qty_to_ship]])</f>
        <v>252.72</v>
      </c>
      <c r="O2375" s="47">
        <f>SUMIFS(Summary!C:C,Summary!H:H,Table_Query_from_Mac10[[#This Row],[Juiceoc]])</f>
        <v>0</v>
      </c>
      <c r="P2375" s="47">
        <f>SUMIFS(Summary!D:D,Summary!H:H,Table_Query_from_Mac10[[#This Row],[Juiceoc]])</f>
        <v>0</v>
      </c>
      <c r="Q2375" s="47">
        <f>SUMIFS(Summary!E:E,Summary!H:H,Table_Query_from_Mac10[[#This Row],[Juiceoc]])</f>
        <v>0</v>
      </c>
      <c r="R2375" s="47">
        <f>Table_Query_from_Mac10[[#This Row],[Net Unit]]*(1+Table_Query_from_Mac10[[#This Row],[PriceIncreasebyType]])</f>
        <v>15.795</v>
      </c>
      <c r="S2375" s="47">
        <f>Table_Query_from_Mac10[[#This Row],[UnitPriceFuture]]*Table_Query_from_Mac10[[#This Row],[qtytoShipFuture]]</f>
        <v>252.72</v>
      </c>
      <c r="T2375" s="47">
        <f>ROUND(Table_Query_from_Mac10[[#This Row],[qty_to_ship]]*(1+Table_Query_from_Mac10[[#This Row],[VolumeIncreasebyType]]),0)</f>
        <v>16</v>
      </c>
      <c r="U2375" s="47">
        <f>Table_Query_from_Mac10[[#This Row],[qtytoShipFuture]]*Table_Query_from_Mac10[[#This Row],[Future-cost]]</f>
        <v>116.8</v>
      </c>
      <c r="V2375" s="47">
        <f>Table_Query_from_Mac10[[#This Row],[qtytoShipFuture]]-Table_Query_from_Mac10[[#This Row],[qty_to_ship]]</f>
        <v>0</v>
      </c>
      <c r="W2375" s="47">
        <f>Table_Query_from_Mac10[[#This Row],[UnitPriceFuture]]</f>
        <v>15.795</v>
      </c>
      <c r="X2375" s="47">
        <f>Table_Query_from_Mac10[[#This Row],[Unit Increase]]*Table_Query_from_Mac10[[#This Row],[UnitPriceFuture]]</f>
        <v>0</v>
      </c>
      <c r="Y2375" s="47">
        <f>Table_Query_from_Mac10[[#This Row],[Unit Increase]]*Table_Query_from_Mac10[[#This Row],[Future-cost]]</f>
        <v>0</v>
      </c>
      <c r="Z2375" s="47">
        <f>-(Table_Query_from_Mac10[[#This Row],[Incremental Sales]]+((Table_Query_from_Mac10[[#This Row],[Incremental Sales]]*-(SUM(Summary!$S$8:$S$9)))))*Summary!$S$18</f>
        <v>0</v>
      </c>
      <c r="AA2375" s="47">
        <f>IFERROR(Table_Query_from_Mac10[[#This Row],[Incremental Cost]]/Table_Query_from_Mac10[[#This Row],[Incremental Sales]],0)</f>
        <v>0</v>
      </c>
      <c r="AB2375" s="47">
        <f>IFERROR(Table_Query_from_Mac10[[#This Row],[TotalCostFuture]]/Table_Query_from_Mac10[[#This Row],[totalsalesFuture]],0)</f>
        <v>0.46217157328268438</v>
      </c>
      <c r="AN2375" s="31">
        <v>64</v>
      </c>
      <c r="AO2375">
        <f t="shared" si="74"/>
        <v>16</v>
      </c>
      <c r="AQ2375" s="31">
        <v>50.13</v>
      </c>
      <c r="AR2375">
        <f t="shared" si="75"/>
        <v>17.55</v>
      </c>
    </row>
    <row r="2376" spans="1:44" x14ac:dyDescent="0.25">
      <c r="A2376">
        <v>90247</v>
      </c>
      <c r="B2376">
        <v>4</v>
      </c>
      <c r="C2376" t="s">
        <v>61</v>
      </c>
      <c r="D2376" t="s">
        <v>49</v>
      </c>
      <c r="E2376">
        <v>16</v>
      </c>
      <c r="F2376">
        <v>7.96</v>
      </c>
      <c r="G2376">
        <v>19.21</v>
      </c>
      <c r="H2376" s="1">
        <v>44845</v>
      </c>
      <c r="I2376" s="20">
        <v>10</v>
      </c>
      <c r="J2376" s="47">
        <f>Table_Query_from_Mac10[[#This Row],[unit_price]]-(Table_Query_from_Mac10[[#This Row],[unit_price]]*(Table_Query_from_Mac10[[#This Row],[discount_pct]]/100))</f>
        <v>17.289000000000001</v>
      </c>
      <c r="K2376" s="47">
        <f>Table_Query_from_Mac10[[#This Row],[unit_cost]]</f>
        <v>7.96</v>
      </c>
      <c r="L2376" s="47">
        <f>Table_Query_from_Mac10[[#This Row],[Live-cost]]*(1+Table_Query_from_Mac10[[#This Row],[CogsIncreasebyTYPE]])</f>
        <v>7.96</v>
      </c>
      <c r="M2376" s="47">
        <f>Table_Query_from_Mac10[[#This Row],[Live-cost]]*Table_Query_from_Mac10[[#This Row],[qty_to_ship]]</f>
        <v>127.36</v>
      </c>
      <c r="N2376" s="47">
        <f>IF(Table_Query_from_Mac10[[#This Row],[item_no]]="KDA",-Table_Query_from_Mac10[[#This Row],[unit_price]],Table_Query_from_Mac10[[#This Row],[Net Unit]]*Table_Query_from_Mac10[[#This Row],[qty_to_ship]])</f>
        <v>276.62400000000002</v>
      </c>
      <c r="O2376" s="47">
        <f>SUMIFS(Summary!C:C,Summary!H:H,Table_Query_from_Mac10[[#This Row],[Juiceoc]])</f>
        <v>0</v>
      </c>
      <c r="P2376" s="47">
        <f>SUMIFS(Summary!D:D,Summary!H:H,Table_Query_from_Mac10[[#This Row],[Juiceoc]])</f>
        <v>0</v>
      </c>
      <c r="Q2376" s="47">
        <f>SUMIFS(Summary!E:E,Summary!H:H,Table_Query_from_Mac10[[#This Row],[Juiceoc]])</f>
        <v>0</v>
      </c>
      <c r="R2376" s="47">
        <f>Table_Query_from_Mac10[[#This Row],[Net Unit]]*(1+Table_Query_from_Mac10[[#This Row],[PriceIncreasebyType]])</f>
        <v>17.289000000000001</v>
      </c>
      <c r="S2376" s="47">
        <f>Table_Query_from_Mac10[[#This Row],[UnitPriceFuture]]*Table_Query_from_Mac10[[#This Row],[qtytoShipFuture]]</f>
        <v>276.62400000000002</v>
      </c>
      <c r="T2376" s="47">
        <f>ROUND(Table_Query_from_Mac10[[#This Row],[qty_to_ship]]*(1+Table_Query_from_Mac10[[#This Row],[VolumeIncreasebyType]]),0)</f>
        <v>16</v>
      </c>
      <c r="U2376" s="47">
        <f>Table_Query_from_Mac10[[#This Row],[qtytoShipFuture]]*Table_Query_from_Mac10[[#This Row],[Future-cost]]</f>
        <v>127.36</v>
      </c>
      <c r="V2376" s="47">
        <f>Table_Query_from_Mac10[[#This Row],[qtytoShipFuture]]-Table_Query_from_Mac10[[#This Row],[qty_to_ship]]</f>
        <v>0</v>
      </c>
      <c r="W2376" s="47">
        <f>Table_Query_from_Mac10[[#This Row],[UnitPriceFuture]]</f>
        <v>17.289000000000001</v>
      </c>
      <c r="X2376" s="47">
        <f>Table_Query_from_Mac10[[#This Row],[Unit Increase]]*Table_Query_from_Mac10[[#This Row],[UnitPriceFuture]]</f>
        <v>0</v>
      </c>
      <c r="Y2376" s="47">
        <f>Table_Query_from_Mac10[[#This Row],[Unit Increase]]*Table_Query_from_Mac10[[#This Row],[Future-cost]]</f>
        <v>0</v>
      </c>
      <c r="Z2376" s="47">
        <f>-(Table_Query_from_Mac10[[#This Row],[Incremental Sales]]+((Table_Query_from_Mac10[[#This Row],[Incremental Sales]]*-(SUM(Summary!$S$8:$S$9)))))*Summary!$S$18</f>
        <v>0</v>
      </c>
      <c r="AA2376" s="47">
        <f>IFERROR(Table_Query_from_Mac10[[#This Row],[Incremental Cost]]/Table_Query_from_Mac10[[#This Row],[Incremental Sales]],0)</f>
        <v>0</v>
      </c>
      <c r="AB2376" s="47">
        <f>IFERROR(Table_Query_from_Mac10[[#This Row],[TotalCostFuture]]/Table_Query_from_Mac10[[#This Row],[totalsalesFuture]],0)</f>
        <v>0.46040835213141301</v>
      </c>
      <c r="AN2376" s="30">
        <v>64</v>
      </c>
      <c r="AO2376">
        <f t="shared" si="74"/>
        <v>16</v>
      </c>
      <c r="AQ2376" s="30">
        <v>54.88</v>
      </c>
      <c r="AR2376">
        <f t="shared" si="75"/>
        <v>19.21</v>
      </c>
    </row>
    <row r="2377" spans="1:44" x14ac:dyDescent="0.25">
      <c r="A2377">
        <v>90247</v>
      </c>
      <c r="B2377">
        <v>5</v>
      </c>
      <c r="C2377" t="s">
        <v>61</v>
      </c>
      <c r="D2377" t="s">
        <v>49</v>
      </c>
      <c r="E2377">
        <v>9</v>
      </c>
      <c r="F2377">
        <v>11.04</v>
      </c>
      <c r="G2377">
        <v>28.32</v>
      </c>
      <c r="H2377" s="1">
        <v>44845</v>
      </c>
      <c r="I2377" s="20">
        <v>10</v>
      </c>
      <c r="J2377" s="47">
        <f>Table_Query_from_Mac10[[#This Row],[unit_price]]-(Table_Query_from_Mac10[[#This Row],[unit_price]]*(Table_Query_from_Mac10[[#This Row],[discount_pct]]/100))</f>
        <v>25.488</v>
      </c>
      <c r="K2377" s="47">
        <f>Table_Query_from_Mac10[[#This Row],[unit_cost]]</f>
        <v>11.04</v>
      </c>
      <c r="L2377" s="47">
        <f>Table_Query_from_Mac10[[#This Row],[Live-cost]]*(1+Table_Query_from_Mac10[[#This Row],[CogsIncreasebyTYPE]])</f>
        <v>11.04</v>
      </c>
      <c r="M2377" s="47">
        <f>Table_Query_from_Mac10[[#This Row],[Live-cost]]*Table_Query_from_Mac10[[#This Row],[qty_to_ship]]</f>
        <v>99.359999999999985</v>
      </c>
      <c r="N2377" s="47">
        <f>IF(Table_Query_from_Mac10[[#This Row],[item_no]]="KDA",-Table_Query_from_Mac10[[#This Row],[unit_price]],Table_Query_from_Mac10[[#This Row],[Net Unit]]*Table_Query_from_Mac10[[#This Row],[qty_to_ship]])</f>
        <v>229.392</v>
      </c>
      <c r="O2377" s="47">
        <f>SUMIFS(Summary!C:C,Summary!H:H,Table_Query_from_Mac10[[#This Row],[Juiceoc]])</f>
        <v>0</v>
      </c>
      <c r="P2377" s="47">
        <f>SUMIFS(Summary!D:D,Summary!H:H,Table_Query_from_Mac10[[#This Row],[Juiceoc]])</f>
        <v>0</v>
      </c>
      <c r="Q2377" s="47">
        <f>SUMIFS(Summary!E:E,Summary!H:H,Table_Query_from_Mac10[[#This Row],[Juiceoc]])</f>
        <v>0</v>
      </c>
      <c r="R2377" s="47">
        <f>Table_Query_from_Mac10[[#This Row],[Net Unit]]*(1+Table_Query_from_Mac10[[#This Row],[PriceIncreasebyType]])</f>
        <v>25.488</v>
      </c>
      <c r="S2377" s="47">
        <f>Table_Query_from_Mac10[[#This Row],[UnitPriceFuture]]*Table_Query_from_Mac10[[#This Row],[qtytoShipFuture]]</f>
        <v>229.392</v>
      </c>
      <c r="T2377" s="47">
        <f>ROUND(Table_Query_from_Mac10[[#This Row],[qty_to_ship]]*(1+Table_Query_from_Mac10[[#This Row],[VolumeIncreasebyType]]),0)</f>
        <v>9</v>
      </c>
      <c r="U2377" s="47">
        <f>Table_Query_from_Mac10[[#This Row],[qtytoShipFuture]]*Table_Query_from_Mac10[[#This Row],[Future-cost]]</f>
        <v>99.359999999999985</v>
      </c>
      <c r="V2377" s="47">
        <f>Table_Query_from_Mac10[[#This Row],[qtytoShipFuture]]-Table_Query_from_Mac10[[#This Row],[qty_to_ship]]</f>
        <v>0</v>
      </c>
      <c r="W2377" s="47">
        <f>Table_Query_from_Mac10[[#This Row],[UnitPriceFuture]]</f>
        <v>25.488</v>
      </c>
      <c r="X2377" s="47">
        <f>Table_Query_from_Mac10[[#This Row],[Unit Increase]]*Table_Query_from_Mac10[[#This Row],[UnitPriceFuture]]</f>
        <v>0</v>
      </c>
      <c r="Y2377" s="47">
        <f>Table_Query_from_Mac10[[#This Row],[Unit Increase]]*Table_Query_from_Mac10[[#This Row],[Future-cost]]</f>
        <v>0</v>
      </c>
      <c r="Z2377" s="47">
        <f>-(Table_Query_from_Mac10[[#This Row],[Incremental Sales]]+((Table_Query_from_Mac10[[#This Row],[Incremental Sales]]*-(SUM(Summary!$S$8:$S$9)))))*Summary!$S$18</f>
        <v>0</v>
      </c>
      <c r="AA2377" s="47">
        <f>IFERROR(Table_Query_from_Mac10[[#This Row],[Incremental Cost]]/Table_Query_from_Mac10[[#This Row],[Incremental Sales]],0)</f>
        <v>0</v>
      </c>
      <c r="AB2377" s="47">
        <f>IFERROR(Table_Query_from_Mac10[[#This Row],[TotalCostFuture]]/Table_Query_from_Mac10[[#This Row],[totalsalesFuture]],0)</f>
        <v>0.43314500941619583</v>
      </c>
      <c r="AN2377" s="31">
        <v>36</v>
      </c>
      <c r="AO2377">
        <f t="shared" si="74"/>
        <v>9</v>
      </c>
      <c r="AQ2377" s="31">
        <v>80.91</v>
      </c>
      <c r="AR2377">
        <f t="shared" si="75"/>
        <v>28.32</v>
      </c>
    </row>
    <row r="2378" spans="1:44" x14ac:dyDescent="0.25">
      <c r="A2378">
        <v>90247</v>
      </c>
      <c r="B2378">
        <v>6</v>
      </c>
      <c r="C2378" t="s">
        <v>61</v>
      </c>
      <c r="D2378" t="s">
        <v>49</v>
      </c>
      <c r="E2378">
        <v>6</v>
      </c>
      <c r="F2378">
        <v>12.67</v>
      </c>
      <c r="G2378">
        <v>33.58</v>
      </c>
      <c r="H2378" s="1">
        <v>44845</v>
      </c>
      <c r="I2378" s="20">
        <v>10</v>
      </c>
      <c r="J2378" s="47">
        <f>Table_Query_from_Mac10[[#This Row],[unit_price]]-(Table_Query_from_Mac10[[#This Row],[unit_price]]*(Table_Query_from_Mac10[[#This Row],[discount_pct]]/100))</f>
        <v>30.221999999999998</v>
      </c>
      <c r="K2378" s="47">
        <f>Table_Query_from_Mac10[[#This Row],[unit_cost]]</f>
        <v>12.67</v>
      </c>
      <c r="L2378" s="47">
        <f>Table_Query_from_Mac10[[#This Row],[Live-cost]]*(1+Table_Query_from_Mac10[[#This Row],[CogsIncreasebyTYPE]])</f>
        <v>12.67</v>
      </c>
      <c r="M2378" s="47">
        <f>Table_Query_from_Mac10[[#This Row],[Live-cost]]*Table_Query_from_Mac10[[#This Row],[qty_to_ship]]</f>
        <v>76.02</v>
      </c>
      <c r="N2378" s="47">
        <f>IF(Table_Query_from_Mac10[[#This Row],[item_no]]="KDA",-Table_Query_from_Mac10[[#This Row],[unit_price]],Table_Query_from_Mac10[[#This Row],[Net Unit]]*Table_Query_from_Mac10[[#This Row],[qty_to_ship]])</f>
        <v>181.33199999999999</v>
      </c>
      <c r="O2378" s="47">
        <f>SUMIFS(Summary!C:C,Summary!H:H,Table_Query_from_Mac10[[#This Row],[Juiceoc]])</f>
        <v>0</v>
      </c>
      <c r="P2378" s="47">
        <f>SUMIFS(Summary!D:D,Summary!H:H,Table_Query_from_Mac10[[#This Row],[Juiceoc]])</f>
        <v>0</v>
      </c>
      <c r="Q2378" s="47">
        <f>SUMIFS(Summary!E:E,Summary!H:H,Table_Query_from_Mac10[[#This Row],[Juiceoc]])</f>
        <v>0</v>
      </c>
      <c r="R2378" s="47">
        <f>Table_Query_from_Mac10[[#This Row],[Net Unit]]*(1+Table_Query_from_Mac10[[#This Row],[PriceIncreasebyType]])</f>
        <v>30.221999999999998</v>
      </c>
      <c r="S2378" s="47">
        <f>Table_Query_from_Mac10[[#This Row],[UnitPriceFuture]]*Table_Query_from_Mac10[[#This Row],[qtytoShipFuture]]</f>
        <v>181.33199999999999</v>
      </c>
      <c r="T2378" s="47">
        <f>ROUND(Table_Query_from_Mac10[[#This Row],[qty_to_ship]]*(1+Table_Query_from_Mac10[[#This Row],[VolumeIncreasebyType]]),0)</f>
        <v>6</v>
      </c>
      <c r="U2378" s="47">
        <f>Table_Query_from_Mac10[[#This Row],[qtytoShipFuture]]*Table_Query_from_Mac10[[#This Row],[Future-cost]]</f>
        <v>76.02</v>
      </c>
      <c r="V2378" s="47">
        <f>Table_Query_from_Mac10[[#This Row],[qtytoShipFuture]]-Table_Query_from_Mac10[[#This Row],[qty_to_ship]]</f>
        <v>0</v>
      </c>
      <c r="W2378" s="47">
        <f>Table_Query_from_Mac10[[#This Row],[UnitPriceFuture]]</f>
        <v>30.221999999999998</v>
      </c>
      <c r="X2378" s="47">
        <f>Table_Query_from_Mac10[[#This Row],[Unit Increase]]*Table_Query_from_Mac10[[#This Row],[UnitPriceFuture]]</f>
        <v>0</v>
      </c>
      <c r="Y2378" s="47">
        <f>Table_Query_from_Mac10[[#This Row],[Unit Increase]]*Table_Query_from_Mac10[[#This Row],[Future-cost]]</f>
        <v>0</v>
      </c>
      <c r="Z2378" s="47">
        <f>-(Table_Query_from_Mac10[[#This Row],[Incremental Sales]]+((Table_Query_from_Mac10[[#This Row],[Incremental Sales]]*-(SUM(Summary!$S$8:$S$9)))))*Summary!$S$18</f>
        <v>0</v>
      </c>
      <c r="AA2378" s="47">
        <f>IFERROR(Table_Query_from_Mac10[[#This Row],[Incremental Cost]]/Table_Query_from_Mac10[[#This Row],[Incremental Sales]],0)</f>
        <v>0</v>
      </c>
      <c r="AB2378" s="47">
        <f>IFERROR(Table_Query_from_Mac10[[#This Row],[TotalCostFuture]]/Table_Query_from_Mac10[[#This Row],[totalsalesFuture]],0)</f>
        <v>0.41923102375752763</v>
      </c>
      <c r="AN2378" s="30">
        <v>24</v>
      </c>
      <c r="AO2378">
        <f t="shared" si="74"/>
        <v>6</v>
      </c>
      <c r="AQ2378" s="30">
        <v>95.94</v>
      </c>
      <c r="AR2378">
        <f t="shared" si="75"/>
        <v>33.58</v>
      </c>
    </row>
    <row r="2379" spans="1:44" x14ac:dyDescent="0.25">
      <c r="A2379">
        <v>90247</v>
      </c>
      <c r="B2379">
        <v>7</v>
      </c>
      <c r="C2379" t="s">
        <v>61</v>
      </c>
      <c r="D2379" t="s">
        <v>49</v>
      </c>
      <c r="E2379">
        <v>4</v>
      </c>
      <c r="F2379">
        <v>16.73</v>
      </c>
      <c r="G2379">
        <v>47.54</v>
      </c>
      <c r="H2379" s="1">
        <v>44845</v>
      </c>
      <c r="I2379" s="20">
        <v>10</v>
      </c>
      <c r="J2379" s="47">
        <f>Table_Query_from_Mac10[[#This Row],[unit_price]]-(Table_Query_from_Mac10[[#This Row],[unit_price]]*(Table_Query_from_Mac10[[#This Row],[discount_pct]]/100))</f>
        <v>42.786000000000001</v>
      </c>
      <c r="K2379" s="47">
        <f>Table_Query_from_Mac10[[#This Row],[unit_cost]]</f>
        <v>16.73</v>
      </c>
      <c r="L2379" s="47">
        <f>Table_Query_from_Mac10[[#This Row],[Live-cost]]*(1+Table_Query_from_Mac10[[#This Row],[CogsIncreasebyTYPE]])</f>
        <v>16.73</v>
      </c>
      <c r="M2379" s="47">
        <f>Table_Query_from_Mac10[[#This Row],[Live-cost]]*Table_Query_from_Mac10[[#This Row],[qty_to_ship]]</f>
        <v>66.92</v>
      </c>
      <c r="N2379" s="47">
        <f>IF(Table_Query_from_Mac10[[#This Row],[item_no]]="KDA",-Table_Query_from_Mac10[[#This Row],[unit_price]],Table_Query_from_Mac10[[#This Row],[Net Unit]]*Table_Query_from_Mac10[[#This Row],[qty_to_ship]])</f>
        <v>171.14400000000001</v>
      </c>
      <c r="O2379" s="47">
        <f>SUMIFS(Summary!C:C,Summary!H:H,Table_Query_from_Mac10[[#This Row],[Juiceoc]])</f>
        <v>0</v>
      </c>
      <c r="P2379" s="47">
        <f>SUMIFS(Summary!D:D,Summary!H:H,Table_Query_from_Mac10[[#This Row],[Juiceoc]])</f>
        <v>0</v>
      </c>
      <c r="Q2379" s="47">
        <f>SUMIFS(Summary!E:E,Summary!H:H,Table_Query_from_Mac10[[#This Row],[Juiceoc]])</f>
        <v>0</v>
      </c>
      <c r="R2379" s="47">
        <f>Table_Query_from_Mac10[[#This Row],[Net Unit]]*(1+Table_Query_from_Mac10[[#This Row],[PriceIncreasebyType]])</f>
        <v>42.786000000000001</v>
      </c>
      <c r="S2379" s="47">
        <f>Table_Query_from_Mac10[[#This Row],[UnitPriceFuture]]*Table_Query_from_Mac10[[#This Row],[qtytoShipFuture]]</f>
        <v>171.14400000000001</v>
      </c>
      <c r="T2379" s="47">
        <f>ROUND(Table_Query_from_Mac10[[#This Row],[qty_to_ship]]*(1+Table_Query_from_Mac10[[#This Row],[VolumeIncreasebyType]]),0)</f>
        <v>4</v>
      </c>
      <c r="U2379" s="47">
        <f>Table_Query_from_Mac10[[#This Row],[qtytoShipFuture]]*Table_Query_from_Mac10[[#This Row],[Future-cost]]</f>
        <v>66.92</v>
      </c>
      <c r="V2379" s="47">
        <f>Table_Query_from_Mac10[[#This Row],[qtytoShipFuture]]-Table_Query_from_Mac10[[#This Row],[qty_to_ship]]</f>
        <v>0</v>
      </c>
      <c r="W2379" s="47">
        <f>Table_Query_from_Mac10[[#This Row],[UnitPriceFuture]]</f>
        <v>42.786000000000001</v>
      </c>
      <c r="X2379" s="47">
        <f>Table_Query_from_Mac10[[#This Row],[Unit Increase]]*Table_Query_from_Mac10[[#This Row],[UnitPriceFuture]]</f>
        <v>0</v>
      </c>
      <c r="Y2379" s="47">
        <f>Table_Query_from_Mac10[[#This Row],[Unit Increase]]*Table_Query_from_Mac10[[#This Row],[Future-cost]]</f>
        <v>0</v>
      </c>
      <c r="Z2379" s="47">
        <f>-(Table_Query_from_Mac10[[#This Row],[Incremental Sales]]+((Table_Query_from_Mac10[[#This Row],[Incremental Sales]]*-(SUM(Summary!$S$8:$S$9)))))*Summary!$S$18</f>
        <v>0</v>
      </c>
      <c r="AA2379" s="47">
        <f>IFERROR(Table_Query_from_Mac10[[#This Row],[Incremental Cost]]/Table_Query_from_Mac10[[#This Row],[Incremental Sales]],0)</f>
        <v>0</v>
      </c>
      <c r="AB2379" s="47">
        <f>IFERROR(Table_Query_from_Mac10[[#This Row],[TotalCostFuture]]/Table_Query_from_Mac10[[#This Row],[totalsalesFuture]],0)</f>
        <v>0.39101575281634177</v>
      </c>
      <c r="AN2379" s="31">
        <v>16</v>
      </c>
      <c r="AO2379">
        <f t="shared" si="74"/>
        <v>4</v>
      </c>
      <c r="AQ2379" s="31">
        <v>135.82</v>
      </c>
      <c r="AR2379">
        <f t="shared" si="75"/>
        <v>47.54</v>
      </c>
    </row>
    <row r="2380" spans="1:44" x14ac:dyDescent="0.25">
      <c r="A2380">
        <v>90247</v>
      </c>
      <c r="B2380">
        <v>8</v>
      </c>
      <c r="C2380" t="s">
        <v>61</v>
      </c>
      <c r="D2380" t="s">
        <v>49</v>
      </c>
      <c r="E2380">
        <v>7</v>
      </c>
      <c r="F2380">
        <v>5.99</v>
      </c>
      <c r="G2380">
        <v>14.92</v>
      </c>
      <c r="H2380" s="1">
        <v>44845</v>
      </c>
      <c r="I2380" s="20">
        <v>10</v>
      </c>
      <c r="J2380" s="47">
        <f>Table_Query_from_Mac10[[#This Row],[unit_price]]-(Table_Query_from_Mac10[[#This Row],[unit_price]]*(Table_Query_from_Mac10[[#This Row],[discount_pct]]/100))</f>
        <v>13.428000000000001</v>
      </c>
      <c r="K2380" s="47">
        <f>Table_Query_from_Mac10[[#This Row],[unit_cost]]</f>
        <v>5.99</v>
      </c>
      <c r="L2380" s="47">
        <f>Table_Query_from_Mac10[[#This Row],[Live-cost]]*(1+Table_Query_from_Mac10[[#This Row],[CogsIncreasebyTYPE]])</f>
        <v>5.99</v>
      </c>
      <c r="M2380" s="47">
        <f>Table_Query_from_Mac10[[#This Row],[Live-cost]]*Table_Query_from_Mac10[[#This Row],[qty_to_ship]]</f>
        <v>41.93</v>
      </c>
      <c r="N2380" s="47">
        <f>IF(Table_Query_from_Mac10[[#This Row],[item_no]]="KDA",-Table_Query_from_Mac10[[#This Row],[unit_price]],Table_Query_from_Mac10[[#This Row],[Net Unit]]*Table_Query_from_Mac10[[#This Row],[qty_to_ship]])</f>
        <v>93.996000000000009</v>
      </c>
      <c r="O2380" s="47">
        <f>SUMIFS(Summary!C:C,Summary!H:H,Table_Query_from_Mac10[[#This Row],[Juiceoc]])</f>
        <v>0</v>
      </c>
      <c r="P2380" s="47">
        <f>SUMIFS(Summary!D:D,Summary!H:H,Table_Query_from_Mac10[[#This Row],[Juiceoc]])</f>
        <v>0</v>
      </c>
      <c r="Q2380" s="47">
        <f>SUMIFS(Summary!E:E,Summary!H:H,Table_Query_from_Mac10[[#This Row],[Juiceoc]])</f>
        <v>0</v>
      </c>
      <c r="R2380" s="47">
        <f>Table_Query_from_Mac10[[#This Row],[Net Unit]]*(1+Table_Query_from_Mac10[[#This Row],[PriceIncreasebyType]])</f>
        <v>13.428000000000001</v>
      </c>
      <c r="S2380" s="47">
        <f>Table_Query_from_Mac10[[#This Row],[UnitPriceFuture]]*Table_Query_from_Mac10[[#This Row],[qtytoShipFuture]]</f>
        <v>93.996000000000009</v>
      </c>
      <c r="T2380" s="47">
        <f>ROUND(Table_Query_from_Mac10[[#This Row],[qty_to_ship]]*(1+Table_Query_from_Mac10[[#This Row],[VolumeIncreasebyType]]),0)</f>
        <v>7</v>
      </c>
      <c r="U2380" s="47">
        <f>Table_Query_from_Mac10[[#This Row],[qtytoShipFuture]]*Table_Query_from_Mac10[[#This Row],[Future-cost]]</f>
        <v>41.93</v>
      </c>
      <c r="V2380" s="47">
        <f>Table_Query_from_Mac10[[#This Row],[qtytoShipFuture]]-Table_Query_from_Mac10[[#This Row],[qty_to_ship]]</f>
        <v>0</v>
      </c>
      <c r="W2380" s="47">
        <f>Table_Query_from_Mac10[[#This Row],[UnitPriceFuture]]</f>
        <v>13.428000000000001</v>
      </c>
      <c r="X2380" s="47">
        <f>Table_Query_from_Mac10[[#This Row],[Unit Increase]]*Table_Query_from_Mac10[[#This Row],[UnitPriceFuture]]</f>
        <v>0</v>
      </c>
      <c r="Y2380" s="47">
        <f>Table_Query_from_Mac10[[#This Row],[Unit Increase]]*Table_Query_from_Mac10[[#This Row],[Future-cost]]</f>
        <v>0</v>
      </c>
      <c r="Z2380" s="47">
        <f>-(Table_Query_from_Mac10[[#This Row],[Incremental Sales]]+((Table_Query_from_Mac10[[#This Row],[Incremental Sales]]*-(SUM(Summary!$S$8:$S$9)))))*Summary!$S$18</f>
        <v>0</v>
      </c>
      <c r="AA2380" s="47">
        <f>IFERROR(Table_Query_from_Mac10[[#This Row],[Incremental Cost]]/Table_Query_from_Mac10[[#This Row],[Incremental Sales]],0)</f>
        <v>0</v>
      </c>
      <c r="AB2380" s="47">
        <f>IFERROR(Table_Query_from_Mac10[[#This Row],[TotalCostFuture]]/Table_Query_from_Mac10[[#This Row],[totalsalesFuture]],0)</f>
        <v>0.44608281203455463</v>
      </c>
      <c r="AN2380" s="30">
        <v>25</v>
      </c>
      <c r="AO2380">
        <f t="shared" si="74"/>
        <v>7</v>
      </c>
      <c r="AQ2380" s="30">
        <v>42.64</v>
      </c>
      <c r="AR2380">
        <f t="shared" si="75"/>
        <v>14.92</v>
      </c>
    </row>
    <row r="2381" spans="1:44" x14ac:dyDescent="0.25">
      <c r="A2381">
        <v>90248</v>
      </c>
      <c r="B2381">
        <v>1</v>
      </c>
      <c r="C2381" t="s">
        <v>53</v>
      </c>
      <c r="D2381" t="s">
        <v>80</v>
      </c>
      <c r="E2381">
        <v>19</v>
      </c>
      <c r="F2381">
        <v>4.79</v>
      </c>
      <c r="G2381">
        <v>10.15</v>
      </c>
      <c r="H2381" s="1">
        <v>44844</v>
      </c>
      <c r="I2381" s="20">
        <v>0</v>
      </c>
      <c r="J2381" s="47">
        <f>Table_Query_from_Mac10[[#This Row],[unit_price]]-(Table_Query_from_Mac10[[#This Row],[unit_price]]*(Table_Query_from_Mac10[[#This Row],[discount_pct]]/100))</f>
        <v>10.15</v>
      </c>
      <c r="K2381" s="47">
        <f>Table_Query_from_Mac10[[#This Row],[unit_cost]]</f>
        <v>4.79</v>
      </c>
      <c r="L2381" s="47">
        <f>Table_Query_from_Mac10[[#This Row],[Live-cost]]*(1+Table_Query_from_Mac10[[#This Row],[CogsIncreasebyTYPE]])</f>
        <v>4.79</v>
      </c>
      <c r="M2381" s="47">
        <f>Table_Query_from_Mac10[[#This Row],[Live-cost]]*Table_Query_from_Mac10[[#This Row],[qty_to_ship]]</f>
        <v>91.01</v>
      </c>
      <c r="N2381" s="47">
        <f>IF(Table_Query_from_Mac10[[#This Row],[item_no]]="KDA",-Table_Query_from_Mac10[[#This Row],[unit_price]],Table_Query_from_Mac10[[#This Row],[Net Unit]]*Table_Query_from_Mac10[[#This Row],[qty_to_ship]])</f>
        <v>192.85</v>
      </c>
      <c r="O2381" s="47">
        <f>SUMIFS(Summary!C:C,Summary!H:H,Table_Query_from_Mac10[[#This Row],[Juiceoc]])</f>
        <v>0</v>
      </c>
      <c r="P2381" s="47">
        <f>SUMIFS(Summary!D:D,Summary!H:H,Table_Query_from_Mac10[[#This Row],[Juiceoc]])</f>
        <v>0</v>
      </c>
      <c r="Q2381" s="47">
        <f>SUMIFS(Summary!E:E,Summary!H:H,Table_Query_from_Mac10[[#This Row],[Juiceoc]])</f>
        <v>0</v>
      </c>
      <c r="R2381" s="47">
        <f>Table_Query_from_Mac10[[#This Row],[Net Unit]]*(1+Table_Query_from_Mac10[[#This Row],[PriceIncreasebyType]])</f>
        <v>10.15</v>
      </c>
      <c r="S2381" s="47">
        <f>Table_Query_from_Mac10[[#This Row],[UnitPriceFuture]]*Table_Query_from_Mac10[[#This Row],[qtytoShipFuture]]</f>
        <v>192.85</v>
      </c>
      <c r="T2381" s="47">
        <f>ROUND(Table_Query_from_Mac10[[#This Row],[qty_to_ship]]*(1+Table_Query_from_Mac10[[#This Row],[VolumeIncreasebyType]]),0)</f>
        <v>19</v>
      </c>
      <c r="U2381" s="47">
        <f>Table_Query_from_Mac10[[#This Row],[qtytoShipFuture]]*Table_Query_from_Mac10[[#This Row],[Future-cost]]</f>
        <v>91.01</v>
      </c>
      <c r="V2381" s="47">
        <f>Table_Query_from_Mac10[[#This Row],[qtytoShipFuture]]-Table_Query_from_Mac10[[#This Row],[qty_to_ship]]</f>
        <v>0</v>
      </c>
      <c r="W2381" s="47">
        <f>Table_Query_from_Mac10[[#This Row],[UnitPriceFuture]]</f>
        <v>10.15</v>
      </c>
      <c r="X2381" s="47">
        <f>Table_Query_from_Mac10[[#This Row],[Unit Increase]]*Table_Query_from_Mac10[[#This Row],[UnitPriceFuture]]</f>
        <v>0</v>
      </c>
      <c r="Y2381" s="47">
        <f>Table_Query_from_Mac10[[#This Row],[Unit Increase]]*Table_Query_from_Mac10[[#This Row],[Future-cost]]</f>
        <v>0</v>
      </c>
      <c r="Z2381" s="47">
        <f>-(Table_Query_from_Mac10[[#This Row],[Incremental Sales]]+((Table_Query_from_Mac10[[#This Row],[Incremental Sales]]*-(SUM(Summary!$S$8:$S$9)))))*Summary!$S$18</f>
        <v>0</v>
      </c>
      <c r="AA2381" s="47">
        <f>IFERROR(Table_Query_from_Mac10[[#This Row],[Incremental Cost]]/Table_Query_from_Mac10[[#This Row],[Incremental Sales]],0)</f>
        <v>0</v>
      </c>
      <c r="AB2381" s="47">
        <f>IFERROR(Table_Query_from_Mac10[[#This Row],[TotalCostFuture]]/Table_Query_from_Mac10[[#This Row],[totalsalesFuture]],0)</f>
        <v>0.47192118226600988</v>
      </c>
      <c r="AN2381" s="31">
        <v>75</v>
      </c>
      <c r="AO2381">
        <f t="shared" si="74"/>
        <v>19</v>
      </c>
      <c r="AQ2381" s="31">
        <v>29</v>
      </c>
      <c r="AR2381">
        <f t="shared" si="75"/>
        <v>10.15</v>
      </c>
    </row>
    <row r="2382" spans="1:44" x14ac:dyDescent="0.25">
      <c r="A2382">
        <v>90248</v>
      </c>
      <c r="B2382">
        <v>2</v>
      </c>
      <c r="C2382" t="s">
        <v>53</v>
      </c>
      <c r="D2382" t="s">
        <v>80</v>
      </c>
      <c r="E2382">
        <v>120</v>
      </c>
      <c r="F2382">
        <v>5.8</v>
      </c>
      <c r="G2382">
        <v>11.54</v>
      </c>
      <c r="H2382" s="1">
        <v>44844</v>
      </c>
      <c r="I2382" s="20">
        <v>0</v>
      </c>
      <c r="J2382" s="47">
        <f>Table_Query_from_Mac10[[#This Row],[unit_price]]-(Table_Query_from_Mac10[[#This Row],[unit_price]]*(Table_Query_from_Mac10[[#This Row],[discount_pct]]/100))</f>
        <v>11.54</v>
      </c>
      <c r="K2382" s="47">
        <f>Table_Query_from_Mac10[[#This Row],[unit_cost]]</f>
        <v>5.8</v>
      </c>
      <c r="L2382" s="47">
        <f>Table_Query_from_Mac10[[#This Row],[Live-cost]]*(1+Table_Query_from_Mac10[[#This Row],[CogsIncreasebyTYPE]])</f>
        <v>5.8</v>
      </c>
      <c r="M2382" s="47">
        <f>Table_Query_from_Mac10[[#This Row],[Live-cost]]*Table_Query_from_Mac10[[#This Row],[qty_to_ship]]</f>
        <v>696</v>
      </c>
      <c r="N2382" s="47">
        <f>IF(Table_Query_from_Mac10[[#This Row],[item_no]]="KDA",-Table_Query_from_Mac10[[#This Row],[unit_price]],Table_Query_from_Mac10[[#This Row],[Net Unit]]*Table_Query_from_Mac10[[#This Row],[qty_to_ship]])</f>
        <v>1384.8</v>
      </c>
      <c r="O2382" s="47">
        <f>SUMIFS(Summary!C:C,Summary!H:H,Table_Query_from_Mac10[[#This Row],[Juiceoc]])</f>
        <v>0</v>
      </c>
      <c r="P2382" s="47">
        <f>SUMIFS(Summary!D:D,Summary!H:H,Table_Query_from_Mac10[[#This Row],[Juiceoc]])</f>
        <v>0</v>
      </c>
      <c r="Q2382" s="47">
        <f>SUMIFS(Summary!E:E,Summary!H:H,Table_Query_from_Mac10[[#This Row],[Juiceoc]])</f>
        <v>0</v>
      </c>
      <c r="R2382" s="47">
        <f>Table_Query_from_Mac10[[#This Row],[Net Unit]]*(1+Table_Query_from_Mac10[[#This Row],[PriceIncreasebyType]])</f>
        <v>11.54</v>
      </c>
      <c r="S2382" s="47">
        <f>Table_Query_from_Mac10[[#This Row],[UnitPriceFuture]]*Table_Query_from_Mac10[[#This Row],[qtytoShipFuture]]</f>
        <v>1384.8</v>
      </c>
      <c r="T2382" s="47">
        <f>ROUND(Table_Query_from_Mac10[[#This Row],[qty_to_ship]]*(1+Table_Query_from_Mac10[[#This Row],[VolumeIncreasebyType]]),0)</f>
        <v>120</v>
      </c>
      <c r="U2382" s="47">
        <f>Table_Query_from_Mac10[[#This Row],[qtytoShipFuture]]*Table_Query_from_Mac10[[#This Row],[Future-cost]]</f>
        <v>696</v>
      </c>
      <c r="V2382" s="47">
        <f>Table_Query_from_Mac10[[#This Row],[qtytoShipFuture]]-Table_Query_from_Mac10[[#This Row],[qty_to_ship]]</f>
        <v>0</v>
      </c>
      <c r="W2382" s="47">
        <f>Table_Query_from_Mac10[[#This Row],[UnitPriceFuture]]</f>
        <v>11.54</v>
      </c>
      <c r="X2382" s="47">
        <f>Table_Query_from_Mac10[[#This Row],[Unit Increase]]*Table_Query_from_Mac10[[#This Row],[UnitPriceFuture]]</f>
        <v>0</v>
      </c>
      <c r="Y2382" s="47">
        <f>Table_Query_from_Mac10[[#This Row],[Unit Increase]]*Table_Query_from_Mac10[[#This Row],[Future-cost]]</f>
        <v>0</v>
      </c>
      <c r="Z2382" s="47">
        <f>-(Table_Query_from_Mac10[[#This Row],[Incremental Sales]]+((Table_Query_from_Mac10[[#This Row],[Incremental Sales]]*-(SUM(Summary!$S$8:$S$9)))))*Summary!$S$18</f>
        <v>0</v>
      </c>
      <c r="AA2382" s="47">
        <f>IFERROR(Table_Query_from_Mac10[[#This Row],[Incremental Cost]]/Table_Query_from_Mac10[[#This Row],[Incremental Sales]],0)</f>
        <v>0</v>
      </c>
      <c r="AB2382" s="47">
        <f>IFERROR(Table_Query_from_Mac10[[#This Row],[TotalCostFuture]]/Table_Query_from_Mac10[[#This Row],[totalsalesFuture]],0)</f>
        <v>0.50259965337954937</v>
      </c>
      <c r="AN2382" s="30">
        <v>480</v>
      </c>
      <c r="AO2382">
        <f t="shared" si="74"/>
        <v>120</v>
      </c>
      <c r="AQ2382" s="30">
        <v>32.96</v>
      </c>
      <c r="AR2382">
        <f t="shared" si="75"/>
        <v>11.54</v>
      </c>
    </row>
    <row r="2383" spans="1:44" x14ac:dyDescent="0.25">
      <c r="A2383">
        <v>90248</v>
      </c>
      <c r="B2383">
        <v>3</v>
      </c>
      <c r="C2383" t="s">
        <v>53</v>
      </c>
      <c r="D2383" t="s">
        <v>80</v>
      </c>
      <c r="E2383">
        <v>0</v>
      </c>
      <c r="F2383">
        <v>7.01</v>
      </c>
      <c r="G2383">
        <v>14.13</v>
      </c>
      <c r="H2383" s="1">
        <v>44844</v>
      </c>
      <c r="I2383" s="20">
        <v>0</v>
      </c>
      <c r="J2383" s="47">
        <f>Table_Query_from_Mac10[[#This Row],[unit_price]]-(Table_Query_from_Mac10[[#This Row],[unit_price]]*(Table_Query_from_Mac10[[#This Row],[discount_pct]]/100))</f>
        <v>14.13</v>
      </c>
      <c r="K2383" s="47">
        <f>Table_Query_from_Mac10[[#This Row],[unit_cost]]</f>
        <v>7.01</v>
      </c>
      <c r="L2383" s="47">
        <f>Table_Query_from_Mac10[[#This Row],[Live-cost]]*(1+Table_Query_from_Mac10[[#This Row],[CogsIncreasebyTYPE]])</f>
        <v>7.01</v>
      </c>
      <c r="M2383" s="47">
        <f>Table_Query_from_Mac10[[#This Row],[Live-cost]]*Table_Query_from_Mac10[[#This Row],[qty_to_ship]]</f>
        <v>0</v>
      </c>
      <c r="N2383" s="47">
        <f>IF(Table_Query_from_Mac10[[#This Row],[item_no]]="KDA",-Table_Query_from_Mac10[[#This Row],[unit_price]],Table_Query_from_Mac10[[#This Row],[Net Unit]]*Table_Query_from_Mac10[[#This Row],[qty_to_ship]])</f>
        <v>0</v>
      </c>
      <c r="O2383" s="47">
        <f>SUMIFS(Summary!C:C,Summary!H:H,Table_Query_from_Mac10[[#This Row],[Juiceoc]])</f>
        <v>0</v>
      </c>
      <c r="P2383" s="47">
        <f>SUMIFS(Summary!D:D,Summary!H:H,Table_Query_from_Mac10[[#This Row],[Juiceoc]])</f>
        <v>0</v>
      </c>
      <c r="Q2383" s="47">
        <f>SUMIFS(Summary!E:E,Summary!H:H,Table_Query_from_Mac10[[#This Row],[Juiceoc]])</f>
        <v>0</v>
      </c>
      <c r="R2383" s="47">
        <f>Table_Query_from_Mac10[[#This Row],[Net Unit]]*(1+Table_Query_from_Mac10[[#This Row],[PriceIncreasebyType]])</f>
        <v>14.13</v>
      </c>
      <c r="S2383" s="47">
        <f>Table_Query_from_Mac10[[#This Row],[UnitPriceFuture]]*Table_Query_from_Mac10[[#This Row],[qtytoShipFuture]]</f>
        <v>0</v>
      </c>
      <c r="T2383" s="47">
        <f>ROUND(Table_Query_from_Mac10[[#This Row],[qty_to_ship]]*(1+Table_Query_from_Mac10[[#This Row],[VolumeIncreasebyType]]),0)</f>
        <v>0</v>
      </c>
      <c r="U2383" s="47">
        <f>Table_Query_from_Mac10[[#This Row],[qtytoShipFuture]]*Table_Query_from_Mac10[[#This Row],[Future-cost]]</f>
        <v>0</v>
      </c>
      <c r="V2383" s="47">
        <f>Table_Query_from_Mac10[[#This Row],[qtytoShipFuture]]-Table_Query_from_Mac10[[#This Row],[qty_to_ship]]</f>
        <v>0</v>
      </c>
      <c r="W2383" s="47">
        <f>Table_Query_from_Mac10[[#This Row],[UnitPriceFuture]]</f>
        <v>14.13</v>
      </c>
      <c r="X2383" s="47">
        <f>Table_Query_from_Mac10[[#This Row],[Unit Increase]]*Table_Query_from_Mac10[[#This Row],[UnitPriceFuture]]</f>
        <v>0</v>
      </c>
      <c r="Y2383" s="47">
        <f>Table_Query_from_Mac10[[#This Row],[Unit Increase]]*Table_Query_from_Mac10[[#This Row],[Future-cost]]</f>
        <v>0</v>
      </c>
      <c r="Z2383" s="47">
        <f>-(Table_Query_from_Mac10[[#This Row],[Incremental Sales]]+((Table_Query_from_Mac10[[#This Row],[Incremental Sales]]*-(SUM(Summary!$S$8:$S$9)))))*Summary!$S$18</f>
        <v>0</v>
      </c>
      <c r="AA2383" s="47">
        <f>IFERROR(Table_Query_from_Mac10[[#This Row],[Incremental Cost]]/Table_Query_from_Mac10[[#This Row],[Incremental Sales]],0)</f>
        <v>0</v>
      </c>
      <c r="AB2383" s="47">
        <f>IFERROR(Table_Query_from_Mac10[[#This Row],[TotalCostFuture]]/Table_Query_from_Mac10[[#This Row],[totalsalesFuture]],0)</f>
        <v>0</v>
      </c>
      <c r="AN2383" s="31">
        <v>0</v>
      </c>
      <c r="AO2383">
        <f t="shared" si="74"/>
        <v>0</v>
      </c>
      <c r="AQ2383" s="31">
        <v>40.369999999999997</v>
      </c>
      <c r="AR2383">
        <f t="shared" si="75"/>
        <v>14.13</v>
      </c>
    </row>
    <row r="2384" spans="1:44" x14ac:dyDescent="0.25">
      <c r="A2384">
        <v>90248</v>
      </c>
      <c r="B2384">
        <v>4</v>
      </c>
      <c r="C2384" t="s">
        <v>53</v>
      </c>
      <c r="D2384" t="s">
        <v>80</v>
      </c>
      <c r="E2384">
        <v>0</v>
      </c>
      <c r="F2384">
        <v>8.3699999999999992</v>
      </c>
      <c r="G2384">
        <v>16.98</v>
      </c>
      <c r="H2384" s="1">
        <v>44844</v>
      </c>
      <c r="I2384" s="20">
        <v>0</v>
      </c>
      <c r="J2384" s="47">
        <f>Table_Query_from_Mac10[[#This Row],[unit_price]]-(Table_Query_from_Mac10[[#This Row],[unit_price]]*(Table_Query_from_Mac10[[#This Row],[discount_pct]]/100))</f>
        <v>16.98</v>
      </c>
      <c r="K2384" s="47">
        <f>Table_Query_from_Mac10[[#This Row],[unit_cost]]</f>
        <v>8.3699999999999992</v>
      </c>
      <c r="L2384" s="47">
        <f>Table_Query_from_Mac10[[#This Row],[Live-cost]]*(1+Table_Query_from_Mac10[[#This Row],[CogsIncreasebyTYPE]])</f>
        <v>8.3699999999999992</v>
      </c>
      <c r="M2384" s="47">
        <f>Table_Query_from_Mac10[[#This Row],[Live-cost]]*Table_Query_from_Mac10[[#This Row],[qty_to_ship]]</f>
        <v>0</v>
      </c>
      <c r="N2384" s="47">
        <f>IF(Table_Query_from_Mac10[[#This Row],[item_no]]="KDA",-Table_Query_from_Mac10[[#This Row],[unit_price]],Table_Query_from_Mac10[[#This Row],[Net Unit]]*Table_Query_from_Mac10[[#This Row],[qty_to_ship]])</f>
        <v>0</v>
      </c>
      <c r="O2384" s="47">
        <f>SUMIFS(Summary!C:C,Summary!H:H,Table_Query_from_Mac10[[#This Row],[Juiceoc]])</f>
        <v>0</v>
      </c>
      <c r="P2384" s="47">
        <f>SUMIFS(Summary!D:D,Summary!H:H,Table_Query_from_Mac10[[#This Row],[Juiceoc]])</f>
        <v>0</v>
      </c>
      <c r="Q2384" s="47">
        <f>SUMIFS(Summary!E:E,Summary!H:H,Table_Query_from_Mac10[[#This Row],[Juiceoc]])</f>
        <v>0</v>
      </c>
      <c r="R2384" s="47">
        <f>Table_Query_from_Mac10[[#This Row],[Net Unit]]*(1+Table_Query_from_Mac10[[#This Row],[PriceIncreasebyType]])</f>
        <v>16.98</v>
      </c>
      <c r="S2384" s="47">
        <f>Table_Query_from_Mac10[[#This Row],[UnitPriceFuture]]*Table_Query_from_Mac10[[#This Row],[qtytoShipFuture]]</f>
        <v>0</v>
      </c>
      <c r="T2384" s="47">
        <f>ROUND(Table_Query_from_Mac10[[#This Row],[qty_to_ship]]*(1+Table_Query_from_Mac10[[#This Row],[VolumeIncreasebyType]]),0)</f>
        <v>0</v>
      </c>
      <c r="U2384" s="47">
        <f>Table_Query_from_Mac10[[#This Row],[qtytoShipFuture]]*Table_Query_from_Mac10[[#This Row],[Future-cost]]</f>
        <v>0</v>
      </c>
      <c r="V2384" s="47">
        <f>Table_Query_from_Mac10[[#This Row],[qtytoShipFuture]]-Table_Query_from_Mac10[[#This Row],[qty_to_ship]]</f>
        <v>0</v>
      </c>
      <c r="W2384" s="47">
        <f>Table_Query_from_Mac10[[#This Row],[UnitPriceFuture]]</f>
        <v>16.98</v>
      </c>
      <c r="X2384" s="47">
        <f>Table_Query_from_Mac10[[#This Row],[Unit Increase]]*Table_Query_from_Mac10[[#This Row],[UnitPriceFuture]]</f>
        <v>0</v>
      </c>
      <c r="Y2384" s="47">
        <f>Table_Query_from_Mac10[[#This Row],[Unit Increase]]*Table_Query_from_Mac10[[#This Row],[Future-cost]]</f>
        <v>0</v>
      </c>
      <c r="Z2384" s="47">
        <f>-(Table_Query_from_Mac10[[#This Row],[Incremental Sales]]+((Table_Query_from_Mac10[[#This Row],[Incremental Sales]]*-(SUM(Summary!$S$8:$S$9)))))*Summary!$S$18</f>
        <v>0</v>
      </c>
      <c r="AA2384" s="47">
        <f>IFERROR(Table_Query_from_Mac10[[#This Row],[Incremental Cost]]/Table_Query_from_Mac10[[#This Row],[Incremental Sales]],0)</f>
        <v>0</v>
      </c>
      <c r="AB2384" s="47">
        <f>IFERROR(Table_Query_from_Mac10[[#This Row],[TotalCostFuture]]/Table_Query_from_Mac10[[#This Row],[totalsalesFuture]],0)</f>
        <v>0</v>
      </c>
      <c r="AN2384" s="30">
        <v>0</v>
      </c>
      <c r="AO2384">
        <f t="shared" si="74"/>
        <v>0</v>
      </c>
      <c r="AQ2384" s="30">
        <v>48.5</v>
      </c>
      <c r="AR2384">
        <f t="shared" si="75"/>
        <v>16.98</v>
      </c>
    </row>
    <row r="2385" spans="1:44" x14ac:dyDescent="0.25">
      <c r="A2385">
        <v>90248</v>
      </c>
      <c r="B2385">
        <v>5</v>
      </c>
      <c r="C2385" t="s">
        <v>53</v>
      </c>
      <c r="D2385" t="s">
        <v>80</v>
      </c>
      <c r="E2385">
        <v>0</v>
      </c>
      <c r="F2385">
        <v>9.77</v>
      </c>
      <c r="G2385">
        <v>20.8</v>
      </c>
      <c r="H2385" s="1">
        <v>44844</v>
      </c>
      <c r="I2385" s="20">
        <v>0</v>
      </c>
      <c r="J2385" s="47">
        <f>Table_Query_from_Mac10[[#This Row],[unit_price]]-(Table_Query_from_Mac10[[#This Row],[unit_price]]*(Table_Query_from_Mac10[[#This Row],[discount_pct]]/100))</f>
        <v>20.8</v>
      </c>
      <c r="K2385" s="47">
        <f>Table_Query_from_Mac10[[#This Row],[unit_cost]]</f>
        <v>9.77</v>
      </c>
      <c r="L2385" s="47">
        <f>Table_Query_from_Mac10[[#This Row],[Live-cost]]*(1+Table_Query_from_Mac10[[#This Row],[CogsIncreasebyTYPE]])</f>
        <v>9.77</v>
      </c>
      <c r="M2385" s="47">
        <f>Table_Query_from_Mac10[[#This Row],[Live-cost]]*Table_Query_from_Mac10[[#This Row],[qty_to_ship]]</f>
        <v>0</v>
      </c>
      <c r="N2385" s="47">
        <f>IF(Table_Query_from_Mac10[[#This Row],[item_no]]="KDA",-Table_Query_from_Mac10[[#This Row],[unit_price]],Table_Query_from_Mac10[[#This Row],[Net Unit]]*Table_Query_from_Mac10[[#This Row],[qty_to_ship]])</f>
        <v>0</v>
      </c>
      <c r="O2385" s="47">
        <f>SUMIFS(Summary!C:C,Summary!H:H,Table_Query_from_Mac10[[#This Row],[Juiceoc]])</f>
        <v>0</v>
      </c>
      <c r="P2385" s="47">
        <f>SUMIFS(Summary!D:D,Summary!H:H,Table_Query_from_Mac10[[#This Row],[Juiceoc]])</f>
        <v>0</v>
      </c>
      <c r="Q2385" s="47">
        <f>SUMIFS(Summary!E:E,Summary!H:H,Table_Query_from_Mac10[[#This Row],[Juiceoc]])</f>
        <v>0</v>
      </c>
      <c r="R2385" s="47">
        <f>Table_Query_from_Mac10[[#This Row],[Net Unit]]*(1+Table_Query_from_Mac10[[#This Row],[PriceIncreasebyType]])</f>
        <v>20.8</v>
      </c>
      <c r="S2385" s="47">
        <f>Table_Query_from_Mac10[[#This Row],[UnitPriceFuture]]*Table_Query_from_Mac10[[#This Row],[qtytoShipFuture]]</f>
        <v>0</v>
      </c>
      <c r="T2385" s="47">
        <f>ROUND(Table_Query_from_Mac10[[#This Row],[qty_to_ship]]*(1+Table_Query_from_Mac10[[#This Row],[VolumeIncreasebyType]]),0)</f>
        <v>0</v>
      </c>
      <c r="U2385" s="47">
        <f>Table_Query_from_Mac10[[#This Row],[qtytoShipFuture]]*Table_Query_from_Mac10[[#This Row],[Future-cost]]</f>
        <v>0</v>
      </c>
      <c r="V2385" s="47">
        <f>Table_Query_from_Mac10[[#This Row],[qtytoShipFuture]]-Table_Query_from_Mac10[[#This Row],[qty_to_ship]]</f>
        <v>0</v>
      </c>
      <c r="W2385" s="47">
        <f>Table_Query_from_Mac10[[#This Row],[UnitPriceFuture]]</f>
        <v>20.8</v>
      </c>
      <c r="X2385" s="47">
        <f>Table_Query_from_Mac10[[#This Row],[Unit Increase]]*Table_Query_from_Mac10[[#This Row],[UnitPriceFuture]]</f>
        <v>0</v>
      </c>
      <c r="Y2385" s="47">
        <f>Table_Query_from_Mac10[[#This Row],[Unit Increase]]*Table_Query_from_Mac10[[#This Row],[Future-cost]]</f>
        <v>0</v>
      </c>
      <c r="Z2385" s="47">
        <f>-(Table_Query_from_Mac10[[#This Row],[Incremental Sales]]+((Table_Query_from_Mac10[[#This Row],[Incremental Sales]]*-(SUM(Summary!$S$8:$S$9)))))*Summary!$S$18</f>
        <v>0</v>
      </c>
      <c r="AA2385" s="47">
        <f>IFERROR(Table_Query_from_Mac10[[#This Row],[Incremental Cost]]/Table_Query_from_Mac10[[#This Row],[Incremental Sales]],0)</f>
        <v>0</v>
      </c>
      <c r="AB2385" s="47">
        <f>IFERROR(Table_Query_from_Mac10[[#This Row],[TotalCostFuture]]/Table_Query_from_Mac10[[#This Row],[totalsalesFuture]],0)</f>
        <v>0</v>
      </c>
      <c r="AN2385" s="31">
        <v>0</v>
      </c>
      <c r="AO2385">
        <f t="shared" si="74"/>
        <v>0</v>
      </c>
      <c r="AQ2385" s="31">
        <v>59.44</v>
      </c>
      <c r="AR2385">
        <f t="shared" si="75"/>
        <v>20.8</v>
      </c>
    </row>
    <row r="2386" spans="1:44" x14ac:dyDescent="0.25">
      <c r="A2386">
        <v>90248</v>
      </c>
      <c r="B2386">
        <v>6</v>
      </c>
      <c r="C2386" t="s">
        <v>53</v>
      </c>
      <c r="D2386" t="s">
        <v>80</v>
      </c>
      <c r="E2386">
        <v>0</v>
      </c>
      <c r="F2386">
        <v>11.16</v>
      </c>
      <c r="G2386">
        <v>24.74</v>
      </c>
      <c r="H2386" s="1">
        <v>44844</v>
      </c>
      <c r="I2386" s="20">
        <v>0</v>
      </c>
      <c r="J2386" s="47">
        <f>Table_Query_from_Mac10[[#This Row],[unit_price]]-(Table_Query_from_Mac10[[#This Row],[unit_price]]*(Table_Query_from_Mac10[[#This Row],[discount_pct]]/100))</f>
        <v>24.74</v>
      </c>
      <c r="K2386" s="47">
        <f>Table_Query_from_Mac10[[#This Row],[unit_cost]]</f>
        <v>11.16</v>
      </c>
      <c r="L2386" s="47">
        <f>Table_Query_from_Mac10[[#This Row],[Live-cost]]*(1+Table_Query_from_Mac10[[#This Row],[CogsIncreasebyTYPE]])</f>
        <v>11.16</v>
      </c>
      <c r="M2386" s="47">
        <f>Table_Query_from_Mac10[[#This Row],[Live-cost]]*Table_Query_from_Mac10[[#This Row],[qty_to_ship]]</f>
        <v>0</v>
      </c>
      <c r="N2386" s="47">
        <f>IF(Table_Query_from_Mac10[[#This Row],[item_no]]="KDA",-Table_Query_from_Mac10[[#This Row],[unit_price]],Table_Query_from_Mac10[[#This Row],[Net Unit]]*Table_Query_from_Mac10[[#This Row],[qty_to_ship]])</f>
        <v>0</v>
      </c>
      <c r="O2386" s="47">
        <f>SUMIFS(Summary!C:C,Summary!H:H,Table_Query_from_Mac10[[#This Row],[Juiceoc]])</f>
        <v>0</v>
      </c>
      <c r="P2386" s="47">
        <f>SUMIFS(Summary!D:D,Summary!H:H,Table_Query_from_Mac10[[#This Row],[Juiceoc]])</f>
        <v>0</v>
      </c>
      <c r="Q2386" s="47">
        <f>SUMIFS(Summary!E:E,Summary!H:H,Table_Query_from_Mac10[[#This Row],[Juiceoc]])</f>
        <v>0</v>
      </c>
      <c r="R2386" s="47">
        <f>Table_Query_from_Mac10[[#This Row],[Net Unit]]*(1+Table_Query_from_Mac10[[#This Row],[PriceIncreasebyType]])</f>
        <v>24.74</v>
      </c>
      <c r="S2386" s="47">
        <f>Table_Query_from_Mac10[[#This Row],[UnitPriceFuture]]*Table_Query_from_Mac10[[#This Row],[qtytoShipFuture]]</f>
        <v>0</v>
      </c>
      <c r="T2386" s="47">
        <f>ROUND(Table_Query_from_Mac10[[#This Row],[qty_to_ship]]*(1+Table_Query_from_Mac10[[#This Row],[VolumeIncreasebyType]]),0)</f>
        <v>0</v>
      </c>
      <c r="U2386" s="47">
        <f>Table_Query_from_Mac10[[#This Row],[qtytoShipFuture]]*Table_Query_from_Mac10[[#This Row],[Future-cost]]</f>
        <v>0</v>
      </c>
      <c r="V2386" s="47">
        <f>Table_Query_from_Mac10[[#This Row],[qtytoShipFuture]]-Table_Query_from_Mac10[[#This Row],[qty_to_ship]]</f>
        <v>0</v>
      </c>
      <c r="W2386" s="47">
        <f>Table_Query_from_Mac10[[#This Row],[UnitPriceFuture]]</f>
        <v>24.74</v>
      </c>
      <c r="X2386" s="47">
        <f>Table_Query_from_Mac10[[#This Row],[Unit Increase]]*Table_Query_from_Mac10[[#This Row],[UnitPriceFuture]]</f>
        <v>0</v>
      </c>
      <c r="Y2386" s="47">
        <f>Table_Query_from_Mac10[[#This Row],[Unit Increase]]*Table_Query_from_Mac10[[#This Row],[Future-cost]]</f>
        <v>0</v>
      </c>
      <c r="Z2386" s="47">
        <f>-(Table_Query_from_Mac10[[#This Row],[Incremental Sales]]+((Table_Query_from_Mac10[[#This Row],[Incremental Sales]]*-(SUM(Summary!$S$8:$S$9)))))*Summary!$S$18</f>
        <v>0</v>
      </c>
      <c r="AA2386" s="47">
        <f>IFERROR(Table_Query_from_Mac10[[#This Row],[Incremental Cost]]/Table_Query_from_Mac10[[#This Row],[Incremental Sales]],0)</f>
        <v>0</v>
      </c>
      <c r="AB2386" s="47">
        <f>IFERROR(Table_Query_from_Mac10[[#This Row],[TotalCostFuture]]/Table_Query_from_Mac10[[#This Row],[totalsalesFuture]],0)</f>
        <v>0</v>
      </c>
      <c r="AN2386" s="30">
        <v>0</v>
      </c>
      <c r="AO2386">
        <f t="shared" si="74"/>
        <v>0</v>
      </c>
      <c r="AQ2386" s="30">
        <v>70.69</v>
      </c>
      <c r="AR2386">
        <f t="shared" si="75"/>
        <v>24.74</v>
      </c>
    </row>
    <row r="2387" spans="1:44" x14ac:dyDescent="0.25">
      <c r="A2387">
        <v>90248</v>
      </c>
      <c r="B2387">
        <v>7</v>
      </c>
      <c r="C2387" t="s">
        <v>53</v>
      </c>
      <c r="D2387" t="s">
        <v>80</v>
      </c>
      <c r="E2387">
        <v>0</v>
      </c>
      <c r="F2387">
        <v>12.77</v>
      </c>
      <c r="G2387">
        <v>29.55</v>
      </c>
      <c r="H2387" s="1">
        <v>44844</v>
      </c>
      <c r="I2387" s="20">
        <v>0</v>
      </c>
      <c r="J2387" s="47">
        <f>Table_Query_from_Mac10[[#This Row],[unit_price]]-(Table_Query_from_Mac10[[#This Row],[unit_price]]*(Table_Query_from_Mac10[[#This Row],[discount_pct]]/100))</f>
        <v>29.55</v>
      </c>
      <c r="K2387" s="47">
        <f>Table_Query_from_Mac10[[#This Row],[unit_cost]]</f>
        <v>12.77</v>
      </c>
      <c r="L2387" s="47">
        <f>Table_Query_from_Mac10[[#This Row],[Live-cost]]*(1+Table_Query_from_Mac10[[#This Row],[CogsIncreasebyTYPE]])</f>
        <v>12.77</v>
      </c>
      <c r="M2387" s="47">
        <f>Table_Query_from_Mac10[[#This Row],[Live-cost]]*Table_Query_from_Mac10[[#This Row],[qty_to_ship]]</f>
        <v>0</v>
      </c>
      <c r="N2387" s="47">
        <f>IF(Table_Query_from_Mac10[[#This Row],[item_no]]="KDA",-Table_Query_from_Mac10[[#This Row],[unit_price]],Table_Query_from_Mac10[[#This Row],[Net Unit]]*Table_Query_from_Mac10[[#This Row],[qty_to_ship]])</f>
        <v>0</v>
      </c>
      <c r="O2387" s="47">
        <f>SUMIFS(Summary!C:C,Summary!H:H,Table_Query_from_Mac10[[#This Row],[Juiceoc]])</f>
        <v>0</v>
      </c>
      <c r="P2387" s="47">
        <f>SUMIFS(Summary!D:D,Summary!H:H,Table_Query_from_Mac10[[#This Row],[Juiceoc]])</f>
        <v>0</v>
      </c>
      <c r="Q2387" s="47">
        <f>SUMIFS(Summary!E:E,Summary!H:H,Table_Query_from_Mac10[[#This Row],[Juiceoc]])</f>
        <v>0</v>
      </c>
      <c r="R2387" s="47">
        <f>Table_Query_from_Mac10[[#This Row],[Net Unit]]*(1+Table_Query_from_Mac10[[#This Row],[PriceIncreasebyType]])</f>
        <v>29.55</v>
      </c>
      <c r="S2387" s="47">
        <f>Table_Query_from_Mac10[[#This Row],[UnitPriceFuture]]*Table_Query_from_Mac10[[#This Row],[qtytoShipFuture]]</f>
        <v>0</v>
      </c>
      <c r="T2387" s="47">
        <f>ROUND(Table_Query_from_Mac10[[#This Row],[qty_to_ship]]*(1+Table_Query_from_Mac10[[#This Row],[VolumeIncreasebyType]]),0)</f>
        <v>0</v>
      </c>
      <c r="U2387" s="47">
        <f>Table_Query_from_Mac10[[#This Row],[qtytoShipFuture]]*Table_Query_from_Mac10[[#This Row],[Future-cost]]</f>
        <v>0</v>
      </c>
      <c r="V2387" s="47">
        <f>Table_Query_from_Mac10[[#This Row],[qtytoShipFuture]]-Table_Query_from_Mac10[[#This Row],[qty_to_ship]]</f>
        <v>0</v>
      </c>
      <c r="W2387" s="47">
        <f>Table_Query_from_Mac10[[#This Row],[UnitPriceFuture]]</f>
        <v>29.55</v>
      </c>
      <c r="X2387" s="47">
        <f>Table_Query_from_Mac10[[#This Row],[Unit Increase]]*Table_Query_from_Mac10[[#This Row],[UnitPriceFuture]]</f>
        <v>0</v>
      </c>
      <c r="Y2387" s="47">
        <f>Table_Query_from_Mac10[[#This Row],[Unit Increase]]*Table_Query_from_Mac10[[#This Row],[Future-cost]]</f>
        <v>0</v>
      </c>
      <c r="Z2387" s="47">
        <f>-(Table_Query_from_Mac10[[#This Row],[Incremental Sales]]+((Table_Query_from_Mac10[[#This Row],[Incremental Sales]]*-(SUM(Summary!$S$8:$S$9)))))*Summary!$S$18</f>
        <v>0</v>
      </c>
      <c r="AA2387" s="47">
        <f>IFERROR(Table_Query_from_Mac10[[#This Row],[Incremental Cost]]/Table_Query_from_Mac10[[#This Row],[Incremental Sales]],0)</f>
        <v>0</v>
      </c>
      <c r="AB2387" s="47">
        <f>IFERROR(Table_Query_from_Mac10[[#This Row],[TotalCostFuture]]/Table_Query_from_Mac10[[#This Row],[totalsalesFuture]],0)</f>
        <v>0</v>
      </c>
      <c r="AN2387" s="31">
        <v>0</v>
      </c>
      <c r="AO2387">
        <f t="shared" si="74"/>
        <v>0</v>
      </c>
      <c r="AQ2387" s="31">
        <v>84.43</v>
      </c>
      <c r="AR2387">
        <f t="shared" si="75"/>
        <v>29.55</v>
      </c>
    </row>
    <row r="2388" spans="1:44" x14ac:dyDescent="0.25">
      <c r="A2388">
        <v>90248</v>
      </c>
      <c r="B2388">
        <v>3</v>
      </c>
      <c r="C2388" t="s">
        <v>53</v>
      </c>
      <c r="D2388" t="s">
        <v>80</v>
      </c>
      <c r="E2388">
        <v>48</v>
      </c>
      <c r="F2388">
        <v>7.01</v>
      </c>
      <c r="G2388">
        <v>14.13</v>
      </c>
      <c r="H2388" s="1">
        <v>44846</v>
      </c>
      <c r="I2388" s="20">
        <v>0</v>
      </c>
      <c r="J2388" s="47">
        <f>Table_Query_from_Mac10[[#This Row],[unit_price]]-(Table_Query_from_Mac10[[#This Row],[unit_price]]*(Table_Query_from_Mac10[[#This Row],[discount_pct]]/100))</f>
        <v>14.13</v>
      </c>
      <c r="K2388" s="47">
        <f>Table_Query_from_Mac10[[#This Row],[unit_cost]]</f>
        <v>7.01</v>
      </c>
      <c r="L2388" s="47">
        <f>Table_Query_from_Mac10[[#This Row],[Live-cost]]*(1+Table_Query_from_Mac10[[#This Row],[CogsIncreasebyTYPE]])</f>
        <v>7.01</v>
      </c>
      <c r="M2388" s="47">
        <f>Table_Query_from_Mac10[[#This Row],[Live-cost]]*Table_Query_from_Mac10[[#This Row],[qty_to_ship]]</f>
        <v>336.48</v>
      </c>
      <c r="N2388" s="47">
        <f>IF(Table_Query_from_Mac10[[#This Row],[item_no]]="KDA",-Table_Query_from_Mac10[[#This Row],[unit_price]],Table_Query_from_Mac10[[#This Row],[Net Unit]]*Table_Query_from_Mac10[[#This Row],[qty_to_ship]])</f>
        <v>678.24</v>
      </c>
      <c r="O2388" s="47">
        <f>SUMIFS(Summary!C:C,Summary!H:H,Table_Query_from_Mac10[[#This Row],[Juiceoc]])</f>
        <v>0</v>
      </c>
      <c r="P2388" s="47">
        <f>SUMIFS(Summary!D:D,Summary!H:H,Table_Query_from_Mac10[[#This Row],[Juiceoc]])</f>
        <v>0</v>
      </c>
      <c r="Q2388" s="47">
        <f>SUMIFS(Summary!E:E,Summary!H:H,Table_Query_from_Mac10[[#This Row],[Juiceoc]])</f>
        <v>0</v>
      </c>
      <c r="R2388" s="47">
        <f>Table_Query_from_Mac10[[#This Row],[Net Unit]]*(1+Table_Query_from_Mac10[[#This Row],[PriceIncreasebyType]])</f>
        <v>14.13</v>
      </c>
      <c r="S2388" s="47">
        <f>Table_Query_from_Mac10[[#This Row],[UnitPriceFuture]]*Table_Query_from_Mac10[[#This Row],[qtytoShipFuture]]</f>
        <v>678.24</v>
      </c>
      <c r="T2388" s="47">
        <f>ROUND(Table_Query_from_Mac10[[#This Row],[qty_to_ship]]*(1+Table_Query_from_Mac10[[#This Row],[VolumeIncreasebyType]]),0)</f>
        <v>48</v>
      </c>
      <c r="U2388" s="47">
        <f>Table_Query_from_Mac10[[#This Row],[qtytoShipFuture]]*Table_Query_from_Mac10[[#This Row],[Future-cost]]</f>
        <v>336.48</v>
      </c>
      <c r="V2388" s="47">
        <f>Table_Query_from_Mac10[[#This Row],[qtytoShipFuture]]-Table_Query_from_Mac10[[#This Row],[qty_to_ship]]</f>
        <v>0</v>
      </c>
      <c r="W2388" s="47">
        <f>Table_Query_from_Mac10[[#This Row],[UnitPriceFuture]]</f>
        <v>14.13</v>
      </c>
      <c r="X2388" s="47">
        <f>Table_Query_from_Mac10[[#This Row],[Unit Increase]]*Table_Query_from_Mac10[[#This Row],[UnitPriceFuture]]</f>
        <v>0</v>
      </c>
      <c r="Y2388" s="47">
        <f>Table_Query_from_Mac10[[#This Row],[Unit Increase]]*Table_Query_from_Mac10[[#This Row],[Future-cost]]</f>
        <v>0</v>
      </c>
      <c r="Z2388" s="47">
        <f>-(Table_Query_from_Mac10[[#This Row],[Incremental Sales]]+((Table_Query_from_Mac10[[#This Row],[Incremental Sales]]*-(SUM(Summary!$S$8:$S$9)))))*Summary!$S$18</f>
        <v>0</v>
      </c>
      <c r="AA2388" s="47">
        <f>IFERROR(Table_Query_from_Mac10[[#This Row],[Incremental Cost]]/Table_Query_from_Mac10[[#This Row],[Incremental Sales]],0)</f>
        <v>0</v>
      </c>
      <c r="AB2388" s="47">
        <f>IFERROR(Table_Query_from_Mac10[[#This Row],[TotalCostFuture]]/Table_Query_from_Mac10[[#This Row],[totalsalesFuture]],0)</f>
        <v>0.4961075725406936</v>
      </c>
      <c r="AN2388" s="30">
        <v>192</v>
      </c>
      <c r="AO2388">
        <f t="shared" si="74"/>
        <v>48</v>
      </c>
      <c r="AQ2388" s="30">
        <v>40.369999999999997</v>
      </c>
      <c r="AR2388">
        <f t="shared" si="75"/>
        <v>14.13</v>
      </c>
    </row>
    <row r="2389" spans="1:44" x14ac:dyDescent="0.25">
      <c r="A2389">
        <v>90248</v>
      </c>
      <c r="B2389">
        <v>4</v>
      </c>
      <c r="C2389" t="s">
        <v>53</v>
      </c>
      <c r="D2389" t="s">
        <v>80</v>
      </c>
      <c r="E2389">
        <v>12</v>
      </c>
      <c r="F2389">
        <v>8.3699999999999992</v>
      </c>
      <c r="G2389">
        <v>16.98</v>
      </c>
      <c r="H2389" s="1">
        <v>44846</v>
      </c>
      <c r="I2389" s="20">
        <v>0</v>
      </c>
      <c r="J2389" s="47">
        <f>Table_Query_from_Mac10[[#This Row],[unit_price]]-(Table_Query_from_Mac10[[#This Row],[unit_price]]*(Table_Query_from_Mac10[[#This Row],[discount_pct]]/100))</f>
        <v>16.98</v>
      </c>
      <c r="K2389" s="47">
        <f>Table_Query_from_Mac10[[#This Row],[unit_cost]]</f>
        <v>8.3699999999999992</v>
      </c>
      <c r="L2389" s="47">
        <f>Table_Query_from_Mac10[[#This Row],[Live-cost]]*(1+Table_Query_from_Mac10[[#This Row],[CogsIncreasebyTYPE]])</f>
        <v>8.3699999999999992</v>
      </c>
      <c r="M2389" s="47">
        <f>Table_Query_from_Mac10[[#This Row],[Live-cost]]*Table_Query_from_Mac10[[#This Row],[qty_to_ship]]</f>
        <v>100.44</v>
      </c>
      <c r="N2389" s="47">
        <f>IF(Table_Query_from_Mac10[[#This Row],[item_no]]="KDA",-Table_Query_from_Mac10[[#This Row],[unit_price]],Table_Query_from_Mac10[[#This Row],[Net Unit]]*Table_Query_from_Mac10[[#This Row],[qty_to_ship]])</f>
        <v>203.76</v>
      </c>
      <c r="O2389" s="47">
        <f>SUMIFS(Summary!C:C,Summary!H:H,Table_Query_from_Mac10[[#This Row],[Juiceoc]])</f>
        <v>0</v>
      </c>
      <c r="P2389" s="47">
        <f>SUMIFS(Summary!D:D,Summary!H:H,Table_Query_from_Mac10[[#This Row],[Juiceoc]])</f>
        <v>0</v>
      </c>
      <c r="Q2389" s="47">
        <f>SUMIFS(Summary!E:E,Summary!H:H,Table_Query_from_Mac10[[#This Row],[Juiceoc]])</f>
        <v>0</v>
      </c>
      <c r="R2389" s="47">
        <f>Table_Query_from_Mac10[[#This Row],[Net Unit]]*(1+Table_Query_from_Mac10[[#This Row],[PriceIncreasebyType]])</f>
        <v>16.98</v>
      </c>
      <c r="S2389" s="47">
        <f>Table_Query_from_Mac10[[#This Row],[UnitPriceFuture]]*Table_Query_from_Mac10[[#This Row],[qtytoShipFuture]]</f>
        <v>203.76</v>
      </c>
      <c r="T2389" s="47">
        <f>ROUND(Table_Query_from_Mac10[[#This Row],[qty_to_ship]]*(1+Table_Query_from_Mac10[[#This Row],[VolumeIncreasebyType]]),0)</f>
        <v>12</v>
      </c>
      <c r="U2389" s="47">
        <f>Table_Query_from_Mac10[[#This Row],[qtytoShipFuture]]*Table_Query_from_Mac10[[#This Row],[Future-cost]]</f>
        <v>100.44</v>
      </c>
      <c r="V2389" s="47">
        <f>Table_Query_from_Mac10[[#This Row],[qtytoShipFuture]]-Table_Query_from_Mac10[[#This Row],[qty_to_ship]]</f>
        <v>0</v>
      </c>
      <c r="W2389" s="47">
        <f>Table_Query_from_Mac10[[#This Row],[UnitPriceFuture]]</f>
        <v>16.98</v>
      </c>
      <c r="X2389" s="47">
        <f>Table_Query_from_Mac10[[#This Row],[Unit Increase]]*Table_Query_from_Mac10[[#This Row],[UnitPriceFuture]]</f>
        <v>0</v>
      </c>
      <c r="Y2389" s="47">
        <f>Table_Query_from_Mac10[[#This Row],[Unit Increase]]*Table_Query_from_Mac10[[#This Row],[Future-cost]]</f>
        <v>0</v>
      </c>
      <c r="Z2389" s="47">
        <f>-(Table_Query_from_Mac10[[#This Row],[Incremental Sales]]+((Table_Query_from_Mac10[[#This Row],[Incremental Sales]]*-(SUM(Summary!$S$8:$S$9)))))*Summary!$S$18</f>
        <v>0</v>
      </c>
      <c r="AA2389" s="47">
        <f>IFERROR(Table_Query_from_Mac10[[#This Row],[Incremental Cost]]/Table_Query_from_Mac10[[#This Row],[Incremental Sales]],0)</f>
        <v>0</v>
      </c>
      <c r="AB2389" s="47">
        <f>IFERROR(Table_Query_from_Mac10[[#This Row],[TotalCostFuture]]/Table_Query_from_Mac10[[#This Row],[totalsalesFuture]],0)</f>
        <v>0.49293286219081273</v>
      </c>
      <c r="AN2389" s="31">
        <v>48</v>
      </c>
      <c r="AO2389">
        <f t="shared" si="74"/>
        <v>12</v>
      </c>
      <c r="AQ2389" s="31">
        <v>48.5</v>
      </c>
      <c r="AR2389">
        <f t="shared" si="75"/>
        <v>16.98</v>
      </c>
    </row>
    <row r="2390" spans="1:44" x14ac:dyDescent="0.25">
      <c r="A2390">
        <v>90248</v>
      </c>
      <c r="B2390">
        <v>5</v>
      </c>
      <c r="C2390" t="s">
        <v>53</v>
      </c>
      <c r="D2390" t="s">
        <v>80</v>
      </c>
      <c r="E2390">
        <v>18</v>
      </c>
      <c r="F2390">
        <v>9.77</v>
      </c>
      <c r="G2390">
        <v>20.8</v>
      </c>
      <c r="H2390" s="1">
        <v>44846</v>
      </c>
      <c r="I2390" s="20">
        <v>0</v>
      </c>
      <c r="J2390" s="47">
        <f>Table_Query_from_Mac10[[#This Row],[unit_price]]-(Table_Query_from_Mac10[[#This Row],[unit_price]]*(Table_Query_from_Mac10[[#This Row],[discount_pct]]/100))</f>
        <v>20.8</v>
      </c>
      <c r="K2390" s="47">
        <f>Table_Query_from_Mac10[[#This Row],[unit_cost]]</f>
        <v>9.77</v>
      </c>
      <c r="L2390" s="47">
        <f>Table_Query_from_Mac10[[#This Row],[Live-cost]]*(1+Table_Query_from_Mac10[[#This Row],[CogsIncreasebyTYPE]])</f>
        <v>9.77</v>
      </c>
      <c r="M2390" s="47">
        <f>Table_Query_from_Mac10[[#This Row],[Live-cost]]*Table_Query_from_Mac10[[#This Row],[qty_to_ship]]</f>
        <v>175.85999999999999</v>
      </c>
      <c r="N2390" s="47">
        <f>IF(Table_Query_from_Mac10[[#This Row],[item_no]]="KDA",-Table_Query_from_Mac10[[#This Row],[unit_price]],Table_Query_from_Mac10[[#This Row],[Net Unit]]*Table_Query_from_Mac10[[#This Row],[qty_to_ship]])</f>
        <v>374.40000000000003</v>
      </c>
      <c r="O2390" s="47">
        <f>SUMIFS(Summary!C:C,Summary!H:H,Table_Query_from_Mac10[[#This Row],[Juiceoc]])</f>
        <v>0</v>
      </c>
      <c r="P2390" s="47">
        <f>SUMIFS(Summary!D:D,Summary!H:H,Table_Query_from_Mac10[[#This Row],[Juiceoc]])</f>
        <v>0</v>
      </c>
      <c r="Q2390" s="47">
        <f>SUMIFS(Summary!E:E,Summary!H:H,Table_Query_from_Mac10[[#This Row],[Juiceoc]])</f>
        <v>0</v>
      </c>
      <c r="R2390" s="47">
        <f>Table_Query_from_Mac10[[#This Row],[Net Unit]]*(1+Table_Query_from_Mac10[[#This Row],[PriceIncreasebyType]])</f>
        <v>20.8</v>
      </c>
      <c r="S2390" s="47">
        <f>Table_Query_from_Mac10[[#This Row],[UnitPriceFuture]]*Table_Query_from_Mac10[[#This Row],[qtytoShipFuture]]</f>
        <v>374.40000000000003</v>
      </c>
      <c r="T2390" s="47">
        <f>ROUND(Table_Query_from_Mac10[[#This Row],[qty_to_ship]]*(1+Table_Query_from_Mac10[[#This Row],[VolumeIncreasebyType]]),0)</f>
        <v>18</v>
      </c>
      <c r="U2390" s="47">
        <f>Table_Query_from_Mac10[[#This Row],[qtytoShipFuture]]*Table_Query_from_Mac10[[#This Row],[Future-cost]]</f>
        <v>175.85999999999999</v>
      </c>
      <c r="V2390" s="47">
        <f>Table_Query_from_Mac10[[#This Row],[qtytoShipFuture]]-Table_Query_from_Mac10[[#This Row],[qty_to_ship]]</f>
        <v>0</v>
      </c>
      <c r="W2390" s="47">
        <f>Table_Query_from_Mac10[[#This Row],[UnitPriceFuture]]</f>
        <v>20.8</v>
      </c>
      <c r="X2390" s="47">
        <f>Table_Query_from_Mac10[[#This Row],[Unit Increase]]*Table_Query_from_Mac10[[#This Row],[UnitPriceFuture]]</f>
        <v>0</v>
      </c>
      <c r="Y2390" s="47">
        <f>Table_Query_from_Mac10[[#This Row],[Unit Increase]]*Table_Query_from_Mac10[[#This Row],[Future-cost]]</f>
        <v>0</v>
      </c>
      <c r="Z2390" s="47">
        <f>-(Table_Query_from_Mac10[[#This Row],[Incremental Sales]]+((Table_Query_from_Mac10[[#This Row],[Incremental Sales]]*-(SUM(Summary!$S$8:$S$9)))))*Summary!$S$18</f>
        <v>0</v>
      </c>
      <c r="AA2390" s="47">
        <f>IFERROR(Table_Query_from_Mac10[[#This Row],[Incremental Cost]]/Table_Query_from_Mac10[[#This Row],[Incremental Sales]],0)</f>
        <v>0</v>
      </c>
      <c r="AB2390" s="47">
        <f>IFERROR(Table_Query_from_Mac10[[#This Row],[TotalCostFuture]]/Table_Query_from_Mac10[[#This Row],[totalsalesFuture]],0)</f>
        <v>0.4697115384615384</v>
      </c>
      <c r="AN2390" s="30">
        <v>72</v>
      </c>
      <c r="AO2390">
        <f t="shared" si="74"/>
        <v>18</v>
      </c>
      <c r="AQ2390" s="30">
        <v>59.44</v>
      </c>
      <c r="AR2390">
        <f t="shared" si="75"/>
        <v>20.8</v>
      </c>
    </row>
    <row r="2391" spans="1:44" x14ac:dyDescent="0.25">
      <c r="A2391">
        <v>90248</v>
      </c>
      <c r="B2391">
        <v>6</v>
      </c>
      <c r="C2391" t="s">
        <v>53</v>
      </c>
      <c r="D2391" t="s">
        <v>80</v>
      </c>
      <c r="E2391">
        <v>12</v>
      </c>
      <c r="F2391">
        <v>11.16</v>
      </c>
      <c r="G2391">
        <v>24.74</v>
      </c>
      <c r="H2391" s="1">
        <v>44846</v>
      </c>
      <c r="I2391" s="20">
        <v>0</v>
      </c>
      <c r="J2391" s="47">
        <f>Table_Query_from_Mac10[[#This Row],[unit_price]]-(Table_Query_from_Mac10[[#This Row],[unit_price]]*(Table_Query_from_Mac10[[#This Row],[discount_pct]]/100))</f>
        <v>24.74</v>
      </c>
      <c r="K2391" s="47">
        <f>Table_Query_from_Mac10[[#This Row],[unit_cost]]</f>
        <v>11.16</v>
      </c>
      <c r="L2391" s="47">
        <f>Table_Query_from_Mac10[[#This Row],[Live-cost]]*(1+Table_Query_from_Mac10[[#This Row],[CogsIncreasebyTYPE]])</f>
        <v>11.16</v>
      </c>
      <c r="M2391" s="47">
        <f>Table_Query_from_Mac10[[#This Row],[Live-cost]]*Table_Query_from_Mac10[[#This Row],[qty_to_ship]]</f>
        <v>133.92000000000002</v>
      </c>
      <c r="N2391" s="47">
        <f>IF(Table_Query_from_Mac10[[#This Row],[item_no]]="KDA",-Table_Query_from_Mac10[[#This Row],[unit_price]],Table_Query_from_Mac10[[#This Row],[Net Unit]]*Table_Query_from_Mac10[[#This Row],[qty_to_ship]])</f>
        <v>296.88</v>
      </c>
      <c r="O2391" s="47">
        <f>SUMIFS(Summary!C:C,Summary!H:H,Table_Query_from_Mac10[[#This Row],[Juiceoc]])</f>
        <v>0</v>
      </c>
      <c r="P2391" s="47">
        <f>SUMIFS(Summary!D:D,Summary!H:H,Table_Query_from_Mac10[[#This Row],[Juiceoc]])</f>
        <v>0</v>
      </c>
      <c r="Q2391" s="47">
        <f>SUMIFS(Summary!E:E,Summary!H:H,Table_Query_from_Mac10[[#This Row],[Juiceoc]])</f>
        <v>0</v>
      </c>
      <c r="R2391" s="47">
        <f>Table_Query_from_Mac10[[#This Row],[Net Unit]]*(1+Table_Query_from_Mac10[[#This Row],[PriceIncreasebyType]])</f>
        <v>24.74</v>
      </c>
      <c r="S2391" s="47">
        <f>Table_Query_from_Mac10[[#This Row],[UnitPriceFuture]]*Table_Query_from_Mac10[[#This Row],[qtytoShipFuture]]</f>
        <v>296.88</v>
      </c>
      <c r="T2391" s="47">
        <f>ROUND(Table_Query_from_Mac10[[#This Row],[qty_to_ship]]*(1+Table_Query_from_Mac10[[#This Row],[VolumeIncreasebyType]]),0)</f>
        <v>12</v>
      </c>
      <c r="U2391" s="47">
        <f>Table_Query_from_Mac10[[#This Row],[qtytoShipFuture]]*Table_Query_from_Mac10[[#This Row],[Future-cost]]</f>
        <v>133.92000000000002</v>
      </c>
      <c r="V2391" s="47">
        <f>Table_Query_from_Mac10[[#This Row],[qtytoShipFuture]]-Table_Query_from_Mac10[[#This Row],[qty_to_ship]]</f>
        <v>0</v>
      </c>
      <c r="W2391" s="47">
        <f>Table_Query_from_Mac10[[#This Row],[UnitPriceFuture]]</f>
        <v>24.74</v>
      </c>
      <c r="X2391" s="47">
        <f>Table_Query_from_Mac10[[#This Row],[Unit Increase]]*Table_Query_from_Mac10[[#This Row],[UnitPriceFuture]]</f>
        <v>0</v>
      </c>
      <c r="Y2391" s="47">
        <f>Table_Query_from_Mac10[[#This Row],[Unit Increase]]*Table_Query_from_Mac10[[#This Row],[Future-cost]]</f>
        <v>0</v>
      </c>
      <c r="Z2391" s="47">
        <f>-(Table_Query_from_Mac10[[#This Row],[Incremental Sales]]+((Table_Query_from_Mac10[[#This Row],[Incremental Sales]]*-(SUM(Summary!$S$8:$S$9)))))*Summary!$S$18</f>
        <v>0</v>
      </c>
      <c r="AA2391" s="47">
        <f>IFERROR(Table_Query_from_Mac10[[#This Row],[Incremental Cost]]/Table_Query_from_Mac10[[#This Row],[Incremental Sales]],0)</f>
        <v>0</v>
      </c>
      <c r="AB2391" s="47">
        <f>IFERROR(Table_Query_from_Mac10[[#This Row],[TotalCostFuture]]/Table_Query_from_Mac10[[#This Row],[totalsalesFuture]],0)</f>
        <v>0.45109135004042045</v>
      </c>
      <c r="AN2391" s="31">
        <v>48</v>
      </c>
      <c r="AO2391">
        <f t="shared" si="74"/>
        <v>12</v>
      </c>
      <c r="AQ2391" s="31">
        <v>70.69</v>
      </c>
      <c r="AR2391">
        <f t="shared" si="75"/>
        <v>24.74</v>
      </c>
    </row>
    <row r="2392" spans="1:44" x14ac:dyDescent="0.25">
      <c r="A2392">
        <v>90248</v>
      </c>
      <c r="B2392">
        <v>7</v>
      </c>
      <c r="C2392" t="s">
        <v>53</v>
      </c>
      <c r="D2392" t="s">
        <v>80</v>
      </c>
      <c r="E2392">
        <v>4</v>
      </c>
      <c r="F2392">
        <v>12.77</v>
      </c>
      <c r="G2392">
        <v>29.55</v>
      </c>
      <c r="H2392" s="1">
        <v>44846</v>
      </c>
      <c r="I2392" s="20">
        <v>0</v>
      </c>
      <c r="J2392" s="47">
        <f>Table_Query_from_Mac10[[#This Row],[unit_price]]-(Table_Query_from_Mac10[[#This Row],[unit_price]]*(Table_Query_from_Mac10[[#This Row],[discount_pct]]/100))</f>
        <v>29.55</v>
      </c>
      <c r="K2392" s="47">
        <f>Table_Query_from_Mac10[[#This Row],[unit_cost]]</f>
        <v>12.77</v>
      </c>
      <c r="L2392" s="47">
        <f>Table_Query_from_Mac10[[#This Row],[Live-cost]]*(1+Table_Query_from_Mac10[[#This Row],[CogsIncreasebyTYPE]])</f>
        <v>12.77</v>
      </c>
      <c r="M2392" s="47">
        <f>Table_Query_from_Mac10[[#This Row],[Live-cost]]*Table_Query_from_Mac10[[#This Row],[qty_to_ship]]</f>
        <v>51.08</v>
      </c>
      <c r="N2392" s="47">
        <f>IF(Table_Query_from_Mac10[[#This Row],[item_no]]="KDA",-Table_Query_from_Mac10[[#This Row],[unit_price]],Table_Query_from_Mac10[[#This Row],[Net Unit]]*Table_Query_from_Mac10[[#This Row],[qty_to_ship]])</f>
        <v>118.2</v>
      </c>
      <c r="O2392" s="47">
        <f>SUMIFS(Summary!C:C,Summary!H:H,Table_Query_from_Mac10[[#This Row],[Juiceoc]])</f>
        <v>0</v>
      </c>
      <c r="P2392" s="47">
        <f>SUMIFS(Summary!D:D,Summary!H:H,Table_Query_from_Mac10[[#This Row],[Juiceoc]])</f>
        <v>0</v>
      </c>
      <c r="Q2392" s="47">
        <f>SUMIFS(Summary!E:E,Summary!H:H,Table_Query_from_Mac10[[#This Row],[Juiceoc]])</f>
        <v>0</v>
      </c>
      <c r="R2392" s="47">
        <f>Table_Query_from_Mac10[[#This Row],[Net Unit]]*(1+Table_Query_from_Mac10[[#This Row],[PriceIncreasebyType]])</f>
        <v>29.55</v>
      </c>
      <c r="S2392" s="47">
        <f>Table_Query_from_Mac10[[#This Row],[UnitPriceFuture]]*Table_Query_from_Mac10[[#This Row],[qtytoShipFuture]]</f>
        <v>118.2</v>
      </c>
      <c r="T2392" s="47">
        <f>ROUND(Table_Query_from_Mac10[[#This Row],[qty_to_ship]]*(1+Table_Query_from_Mac10[[#This Row],[VolumeIncreasebyType]]),0)</f>
        <v>4</v>
      </c>
      <c r="U2392" s="47">
        <f>Table_Query_from_Mac10[[#This Row],[qtytoShipFuture]]*Table_Query_from_Mac10[[#This Row],[Future-cost]]</f>
        <v>51.08</v>
      </c>
      <c r="V2392" s="47">
        <f>Table_Query_from_Mac10[[#This Row],[qtytoShipFuture]]-Table_Query_from_Mac10[[#This Row],[qty_to_ship]]</f>
        <v>0</v>
      </c>
      <c r="W2392" s="47">
        <f>Table_Query_from_Mac10[[#This Row],[UnitPriceFuture]]</f>
        <v>29.55</v>
      </c>
      <c r="X2392" s="47">
        <f>Table_Query_from_Mac10[[#This Row],[Unit Increase]]*Table_Query_from_Mac10[[#This Row],[UnitPriceFuture]]</f>
        <v>0</v>
      </c>
      <c r="Y2392" s="47">
        <f>Table_Query_from_Mac10[[#This Row],[Unit Increase]]*Table_Query_from_Mac10[[#This Row],[Future-cost]]</f>
        <v>0</v>
      </c>
      <c r="Z2392" s="47">
        <f>-(Table_Query_from_Mac10[[#This Row],[Incremental Sales]]+((Table_Query_from_Mac10[[#This Row],[Incremental Sales]]*-(SUM(Summary!$S$8:$S$9)))))*Summary!$S$18</f>
        <v>0</v>
      </c>
      <c r="AA2392" s="47">
        <f>IFERROR(Table_Query_from_Mac10[[#This Row],[Incremental Cost]]/Table_Query_from_Mac10[[#This Row],[Incremental Sales]],0)</f>
        <v>0</v>
      </c>
      <c r="AB2392" s="47">
        <f>IFERROR(Table_Query_from_Mac10[[#This Row],[TotalCostFuture]]/Table_Query_from_Mac10[[#This Row],[totalsalesFuture]],0)</f>
        <v>0.43214890016920471</v>
      </c>
      <c r="AN2392" s="30">
        <v>16</v>
      </c>
      <c r="AO2392">
        <f t="shared" si="74"/>
        <v>4</v>
      </c>
      <c r="AQ2392" s="30">
        <v>84.43</v>
      </c>
      <c r="AR2392">
        <f t="shared" si="75"/>
        <v>29.55</v>
      </c>
    </row>
    <row r="2393" spans="1:44" x14ac:dyDescent="0.25">
      <c r="A2393">
        <v>90249</v>
      </c>
      <c r="B2393">
        <v>1</v>
      </c>
      <c r="C2393" t="s">
        <v>55</v>
      </c>
      <c r="D2393" t="s">
        <v>81</v>
      </c>
      <c r="E2393">
        <v>12</v>
      </c>
      <c r="F2393">
        <v>6.85</v>
      </c>
      <c r="G2393">
        <v>18.04</v>
      </c>
      <c r="H2393" s="1">
        <v>44861</v>
      </c>
      <c r="I2393" s="20">
        <v>7</v>
      </c>
      <c r="J2393" s="47">
        <f>Table_Query_from_Mac10[[#This Row],[unit_price]]-(Table_Query_from_Mac10[[#This Row],[unit_price]]*(Table_Query_from_Mac10[[#This Row],[discount_pct]]/100))</f>
        <v>16.777200000000001</v>
      </c>
      <c r="K2393" s="47">
        <f>Table_Query_from_Mac10[[#This Row],[unit_cost]]</f>
        <v>6.85</v>
      </c>
      <c r="L2393" s="47">
        <f>Table_Query_from_Mac10[[#This Row],[Live-cost]]*(1+Table_Query_from_Mac10[[#This Row],[CogsIncreasebyTYPE]])</f>
        <v>6.85</v>
      </c>
      <c r="M2393" s="47">
        <f>Table_Query_from_Mac10[[#This Row],[Live-cost]]*Table_Query_from_Mac10[[#This Row],[qty_to_ship]]</f>
        <v>82.199999999999989</v>
      </c>
      <c r="N2393" s="47">
        <f>IF(Table_Query_from_Mac10[[#This Row],[item_no]]="KDA",-Table_Query_from_Mac10[[#This Row],[unit_price]],Table_Query_from_Mac10[[#This Row],[Net Unit]]*Table_Query_from_Mac10[[#This Row],[qty_to_ship]])</f>
        <v>201.32640000000001</v>
      </c>
      <c r="O2393" s="47">
        <f>SUMIFS(Summary!C:C,Summary!H:H,Table_Query_from_Mac10[[#This Row],[Juiceoc]])</f>
        <v>0</v>
      </c>
      <c r="P2393" s="47">
        <f>SUMIFS(Summary!D:D,Summary!H:H,Table_Query_from_Mac10[[#This Row],[Juiceoc]])</f>
        <v>0</v>
      </c>
      <c r="Q2393" s="47">
        <f>SUMIFS(Summary!E:E,Summary!H:H,Table_Query_from_Mac10[[#This Row],[Juiceoc]])</f>
        <v>0</v>
      </c>
      <c r="R2393" s="47">
        <f>Table_Query_from_Mac10[[#This Row],[Net Unit]]*(1+Table_Query_from_Mac10[[#This Row],[PriceIncreasebyType]])</f>
        <v>16.777200000000001</v>
      </c>
      <c r="S2393" s="47">
        <f>Table_Query_from_Mac10[[#This Row],[UnitPriceFuture]]*Table_Query_from_Mac10[[#This Row],[qtytoShipFuture]]</f>
        <v>201.32640000000001</v>
      </c>
      <c r="T2393" s="47">
        <f>ROUND(Table_Query_from_Mac10[[#This Row],[qty_to_ship]]*(1+Table_Query_from_Mac10[[#This Row],[VolumeIncreasebyType]]),0)</f>
        <v>12</v>
      </c>
      <c r="U2393" s="47">
        <f>Table_Query_from_Mac10[[#This Row],[qtytoShipFuture]]*Table_Query_from_Mac10[[#This Row],[Future-cost]]</f>
        <v>82.199999999999989</v>
      </c>
      <c r="V2393" s="47">
        <f>Table_Query_from_Mac10[[#This Row],[qtytoShipFuture]]-Table_Query_from_Mac10[[#This Row],[qty_to_ship]]</f>
        <v>0</v>
      </c>
      <c r="W2393" s="47">
        <f>Table_Query_from_Mac10[[#This Row],[UnitPriceFuture]]</f>
        <v>16.777200000000001</v>
      </c>
      <c r="X2393" s="47">
        <f>Table_Query_from_Mac10[[#This Row],[Unit Increase]]*Table_Query_from_Mac10[[#This Row],[UnitPriceFuture]]</f>
        <v>0</v>
      </c>
      <c r="Y2393" s="47">
        <f>Table_Query_from_Mac10[[#This Row],[Unit Increase]]*Table_Query_from_Mac10[[#This Row],[Future-cost]]</f>
        <v>0</v>
      </c>
      <c r="Z2393" s="47">
        <f>-(Table_Query_from_Mac10[[#This Row],[Incremental Sales]]+((Table_Query_from_Mac10[[#This Row],[Incremental Sales]]*-(SUM(Summary!$S$8:$S$9)))))*Summary!$S$18</f>
        <v>0</v>
      </c>
      <c r="AA2393" s="47">
        <f>IFERROR(Table_Query_from_Mac10[[#This Row],[Incremental Cost]]/Table_Query_from_Mac10[[#This Row],[Incremental Sales]],0)</f>
        <v>0</v>
      </c>
      <c r="AB2393" s="47">
        <f>IFERROR(Table_Query_from_Mac10[[#This Row],[TotalCostFuture]]/Table_Query_from_Mac10[[#This Row],[totalsalesFuture]],0)</f>
        <v>0.40829220608921624</v>
      </c>
      <c r="AN2393" s="31">
        <v>48</v>
      </c>
      <c r="AO2393">
        <f t="shared" si="74"/>
        <v>12</v>
      </c>
      <c r="AQ2393" s="31">
        <v>51.53</v>
      </c>
      <c r="AR2393">
        <f t="shared" si="75"/>
        <v>18.04</v>
      </c>
    </row>
    <row r="2394" spans="1:44" x14ac:dyDescent="0.25">
      <c r="A2394">
        <v>90249</v>
      </c>
      <c r="B2394">
        <v>2</v>
      </c>
      <c r="C2394" t="s">
        <v>55</v>
      </c>
      <c r="D2394" t="s">
        <v>81</v>
      </c>
      <c r="E2394">
        <v>12</v>
      </c>
      <c r="F2394">
        <v>7.4</v>
      </c>
      <c r="G2394">
        <v>19.77</v>
      </c>
      <c r="H2394" s="1">
        <v>44861</v>
      </c>
      <c r="I2394" s="20">
        <v>7</v>
      </c>
      <c r="J2394" s="47">
        <f>Table_Query_from_Mac10[[#This Row],[unit_price]]-(Table_Query_from_Mac10[[#This Row],[unit_price]]*(Table_Query_from_Mac10[[#This Row],[discount_pct]]/100))</f>
        <v>18.386099999999999</v>
      </c>
      <c r="K2394" s="47">
        <f>Table_Query_from_Mac10[[#This Row],[unit_cost]]</f>
        <v>7.4</v>
      </c>
      <c r="L2394" s="47">
        <f>Table_Query_from_Mac10[[#This Row],[Live-cost]]*(1+Table_Query_from_Mac10[[#This Row],[CogsIncreasebyTYPE]])</f>
        <v>7.4</v>
      </c>
      <c r="M2394" s="47">
        <f>Table_Query_from_Mac10[[#This Row],[Live-cost]]*Table_Query_from_Mac10[[#This Row],[qty_to_ship]]</f>
        <v>88.800000000000011</v>
      </c>
      <c r="N2394" s="47">
        <f>IF(Table_Query_from_Mac10[[#This Row],[item_no]]="KDA",-Table_Query_from_Mac10[[#This Row],[unit_price]],Table_Query_from_Mac10[[#This Row],[Net Unit]]*Table_Query_from_Mac10[[#This Row],[qty_to_ship]])</f>
        <v>220.63319999999999</v>
      </c>
      <c r="O2394" s="47">
        <f>SUMIFS(Summary!C:C,Summary!H:H,Table_Query_from_Mac10[[#This Row],[Juiceoc]])</f>
        <v>0</v>
      </c>
      <c r="P2394" s="47">
        <f>SUMIFS(Summary!D:D,Summary!H:H,Table_Query_from_Mac10[[#This Row],[Juiceoc]])</f>
        <v>0</v>
      </c>
      <c r="Q2394" s="47">
        <f>SUMIFS(Summary!E:E,Summary!H:H,Table_Query_from_Mac10[[#This Row],[Juiceoc]])</f>
        <v>0</v>
      </c>
      <c r="R2394" s="47">
        <f>Table_Query_from_Mac10[[#This Row],[Net Unit]]*(1+Table_Query_from_Mac10[[#This Row],[PriceIncreasebyType]])</f>
        <v>18.386099999999999</v>
      </c>
      <c r="S2394" s="47">
        <f>Table_Query_from_Mac10[[#This Row],[UnitPriceFuture]]*Table_Query_from_Mac10[[#This Row],[qtytoShipFuture]]</f>
        <v>220.63319999999999</v>
      </c>
      <c r="T2394" s="47">
        <f>ROUND(Table_Query_from_Mac10[[#This Row],[qty_to_ship]]*(1+Table_Query_from_Mac10[[#This Row],[VolumeIncreasebyType]]),0)</f>
        <v>12</v>
      </c>
      <c r="U2394" s="47">
        <f>Table_Query_from_Mac10[[#This Row],[qtytoShipFuture]]*Table_Query_from_Mac10[[#This Row],[Future-cost]]</f>
        <v>88.800000000000011</v>
      </c>
      <c r="V2394" s="47">
        <f>Table_Query_from_Mac10[[#This Row],[qtytoShipFuture]]-Table_Query_from_Mac10[[#This Row],[qty_to_ship]]</f>
        <v>0</v>
      </c>
      <c r="W2394" s="47">
        <f>Table_Query_from_Mac10[[#This Row],[UnitPriceFuture]]</f>
        <v>18.386099999999999</v>
      </c>
      <c r="X2394" s="47">
        <f>Table_Query_from_Mac10[[#This Row],[Unit Increase]]*Table_Query_from_Mac10[[#This Row],[UnitPriceFuture]]</f>
        <v>0</v>
      </c>
      <c r="Y2394" s="47">
        <f>Table_Query_from_Mac10[[#This Row],[Unit Increase]]*Table_Query_from_Mac10[[#This Row],[Future-cost]]</f>
        <v>0</v>
      </c>
      <c r="Z2394" s="47">
        <f>-(Table_Query_from_Mac10[[#This Row],[Incremental Sales]]+((Table_Query_from_Mac10[[#This Row],[Incremental Sales]]*-(SUM(Summary!$S$8:$S$9)))))*Summary!$S$18</f>
        <v>0</v>
      </c>
      <c r="AA2394" s="47">
        <f>IFERROR(Table_Query_from_Mac10[[#This Row],[Incremental Cost]]/Table_Query_from_Mac10[[#This Row],[Incremental Sales]],0)</f>
        <v>0</v>
      </c>
      <c r="AB2394" s="47">
        <f>IFERROR(Table_Query_from_Mac10[[#This Row],[TotalCostFuture]]/Table_Query_from_Mac10[[#This Row],[totalsalesFuture]],0)</f>
        <v>0.40247795889285937</v>
      </c>
      <c r="AN2394" s="30">
        <v>48</v>
      </c>
      <c r="AO2394">
        <f t="shared" si="74"/>
        <v>12</v>
      </c>
      <c r="AQ2394" s="30">
        <v>56.49</v>
      </c>
      <c r="AR2394">
        <f t="shared" si="75"/>
        <v>19.77</v>
      </c>
    </row>
    <row r="2395" spans="1:44" x14ac:dyDescent="0.25">
      <c r="A2395">
        <v>90249</v>
      </c>
      <c r="B2395">
        <v>3</v>
      </c>
      <c r="C2395" t="s">
        <v>55</v>
      </c>
      <c r="D2395" t="s">
        <v>81</v>
      </c>
      <c r="E2395">
        <v>7</v>
      </c>
      <c r="F2395">
        <v>9.06</v>
      </c>
      <c r="G2395">
        <v>23.7</v>
      </c>
      <c r="H2395" s="1">
        <v>44861</v>
      </c>
      <c r="I2395" s="20">
        <v>7</v>
      </c>
      <c r="J2395" s="47">
        <f>Table_Query_from_Mac10[[#This Row],[unit_price]]-(Table_Query_from_Mac10[[#This Row],[unit_price]]*(Table_Query_from_Mac10[[#This Row],[discount_pct]]/100))</f>
        <v>22.041</v>
      </c>
      <c r="K2395" s="47">
        <f>Table_Query_from_Mac10[[#This Row],[unit_cost]]</f>
        <v>9.06</v>
      </c>
      <c r="L2395" s="47">
        <f>Table_Query_from_Mac10[[#This Row],[Live-cost]]*(1+Table_Query_from_Mac10[[#This Row],[CogsIncreasebyTYPE]])</f>
        <v>9.06</v>
      </c>
      <c r="M2395" s="47">
        <f>Table_Query_from_Mac10[[#This Row],[Live-cost]]*Table_Query_from_Mac10[[#This Row],[qty_to_ship]]</f>
        <v>63.42</v>
      </c>
      <c r="N2395" s="47">
        <f>IF(Table_Query_from_Mac10[[#This Row],[item_no]]="KDA",-Table_Query_from_Mac10[[#This Row],[unit_price]],Table_Query_from_Mac10[[#This Row],[Net Unit]]*Table_Query_from_Mac10[[#This Row],[qty_to_ship]])</f>
        <v>154.28700000000001</v>
      </c>
      <c r="O2395" s="47">
        <f>SUMIFS(Summary!C:C,Summary!H:H,Table_Query_from_Mac10[[#This Row],[Juiceoc]])</f>
        <v>0</v>
      </c>
      <c r="P2395" s="47">
        <f>SUMIFS(Summary!D:D,Summary!H:H,Table_Query_from_Mac10[[#This Row],[Juiceoc]])</f>
        <v>0</v>
      </c>
      <c r="Q2395" s="47">
        <f>SUMIFS(Summary!E:E,Summary!H:H,Table_Query_from_Mac10[[#This Row],[Juiceoc]])</f>
        <v>0</v>
      </c>
      <c r="R2395" s="47">
        <f>Table_Query_from_Mac10[[#This Row],[Net Unit]]*(1+Table_Query_from_Mac10[[#This Row],[PriceIncreasebyType]])</f>
        <v>22.041</v>
      </c>
      <c r="S2395" s="47">
        <f>Table_Query_from_Mac10[[#This Row],[UnitPriceFuture]]*Table_Query_from_Mac10[[#This Row],[qtytoShipFuture]]</f>
        <v>154.28700000000001</v>
      </c>
      <c r="T2395" s="47">
        <f>ROUND(Table_Query_from_Mac10[[#This Row],[qty_to_ship]]*(1+Table_Query_from_Mac10[[#This Row],[VolumeIncreasebyType]]),0)</f>
        <v>7</v>
      </c>
      <c r="U2395" s="47">
        <f>Table_Query_from_Mac10[[#This Row],[qtytoShipFuture]]*Table_Query_from_Mac10[[#This Row],[Future-cost]]</f>
        <v>63.42</v>
      </c>
      <c r="V2395" s="47">
        <f>Table_Query_from_Mac10[[#This Row],[qtytoShipFuture]]-Table_Query_from_Mac10[[#This Row],[qty_to_ship]]</f>
        <v>0</v>
      </c>
      <c r="W2395" s="47">
        <f>Table_Query_from_Mac10[[#This Row],[UnitPriceFuture]]</f>
        <v>22.041</v>
      </c>
      <c r="X2395" s="47">
        <f>Table_Query_from_Mac10[[#This Row],[Unit Increase]]*Table_Query_from_Mac10[[#This Row],[UnitPriceFuture]]</f>
        <v>0</v>
      </c>
      <c r="Y2395" s="47">
        <f>Table_Query_from_Mac10[[#This Row],[Unit Increase]]*Table_Query_from_Mac10[[#This Row],[Future-cost]]</f>
        <v>0</v>
      </c>
      <c r="Z2395" s="47">
        <f>-(Table_Query_from_Mac10[[#This Row],[Incremental Sales]]+((Table_Query_from_Mac10[[#This Row],[Incremental Sales]]*-(SUM(Summary!$S$8:$S$9)))))*Summary!$S$18</f>
        <v>0</v>
      </c>
      <c r="AA2395" s="47">
        <f>IFERROR(Table_Query_from_Mac10[[#This Row],[Incremental Cost]]/Table_Query_from_Mac10[[#This Row],[Incremental Sales]],0)</f>
        <v>0</v>
      </c>
      <c r="AB2395" s="47">
        <f>IFERROR(Table_Query_from_Mac10[[#This Row],[TotalCostFuture]]/Table_Query_from_Mac10[[#This Row],[totalsalesFuture]],0)</f>
        <v>0.41105213012113789</v>
      </c>
      <c r="AN2395" s="31">
        <v>28</v>
      </c>
      <c r="AO2395">
        <f t="shared" si="74"/>
        <v>7</v>
      </c>
      <c r="AQ2395" s="31">
        <v>67.7</v>
      </c>
      <c r="AR2395">
        <f t="shared" si="75"/>
        <v>23.7</v>
      </c>
    </row>
    <row r="2396" spans="1:44" x14ac:dyDescent="0.25">
      <c r="A2396">
        <v>90149</v>
      </c>
      <c r="B2396">
        <v>6</v>
      </c>
      <c r="C2396" t="s">
        <v>59</v>
      </c>
      <c r="D2396" t="s">
        <v>49</v>
      </c>
      <c r="E2396">
        <v>25</v>
      </c>
      <c r="F2396">
        <v>4.74</v>
      </c>
      <c r="G2396">
        <v>9.6300000000000008</v>
      </c>
      <c r="H2396" s="1">
        <v>44845</v>
      </c>
      <c r="I2396" s="20">
        <v>0</v>
      </c>
      <c r="J2396" s="47">
        <f>Table_Query_from_Mac10[[#This Row],[unit_price]]-(Table_Query_from_Mac10[[#This Row],[unit_price]]*(Table_Query_from_Mac10[[#This Row],[discount_pct]]/100))</f>
        <v>9.6300000000000008</v>
      </c>
      <c r="K2396" s="47">
        <f>Table_Query_from_Mac10[[#This Row],[unit_cost]]</f>
        <v>4.74</v>
      </c>
      <c r="L2396" s="47">
        <f>Table_Query_from_Mac10[[#This Row],[Live-cost]]*(1+Table_Query_from_Mac10[[#This Row],[CogsIncreasebyTYPE]])</f>
        <v>4.74</v>
      </c>
      <c r="M2396" s="47">
        <f>Table_Query_from_Mac10[[#This Row],[Live-cost]]*Table_Query_from_Mac10[[#This Row],[qty_to_ship]]</f>
        <v>118.5</v>
      </c>
      <c r="N2396" s="47">
        <f>IF(Table_Query_from_Mac10[[#This Row],[item_no]]="KDA",-Table_Query_from_Mac10[[#This Row],[unit_price]],Table_Query_from_Mac10[[#This Row],[Net Unit]]*Table_Query_from_Mac10[[#This Row],[qty_to_ship]])</f>
        <v>240.75000000000003</v>
      </c>
      <c r="O2396" s="47">
        <f>SUMIFS(Summary!C:C,Summary!H:H,Table_Query_from_Mac10[[#This Row],[Juiceoc]])</f>
        <v>0</v>
      </c>
      <c r="P2396" s="47">
        <f>SUMIFS(Summary!D:D,Summary!H:H,Table_Query_from_Mac10[[#This Row],[Juiceoc]])</f>
        <v>0</v>
      </c>
      <c r="Q2396" s="47">
        <f>SUMIFS(Summary!E:E,Summary!H:H,Table_Query_from_Mac10[[#This Row],[Juiceoc]])</f>
        <v>0</v>
      </c>
      <c r="R2396" s="47">
        <f>Table_Query_from_Mac10[[#This Row],[Net Unit]]*(1+Table_Query_from_Mac10[[#This Row],[PriceIncreasebyType]])</f>
        <v>9.6300000000000008</v>
      </c>
      <c r="S2396" s="47">
        <f>Table_Query_from_Mac10[[#This Row],[UnitPriceFuture]]*Table_Query_from_Mac10[[#This Row],[qtytoShipFuture]]</f>
        <v>240.75000000000003</v>
      </c>
      <c r="T2396" s="47">
        <f>ROUND(Table_Query_from_Mac10[[#This Row],[qty_to_ship]]*(1+Table_Query_from_Mac10[[#This Row],[VolumeIncreasebyType]]),0)</f>
        <v>25</v>
      </c>
      <c r="U2396" s="47">
        <f>Table_Query_from_Mac10[[#This Row],[qtytoShipFuture]]*Table_Query_from_Mac10[[#This Row],[Future-cost]]</f>
        <v>118.5</v>
      </c>
      <c r="V2396" s="47">
        <f>Table_Query_from_Mac10[[#This Row],[qtytoShipFuture]]-Table_Query_from_Mac10[[#This Row],[qty_to_ship]]</f>
        <v>0</v>
      </c>
      <c r="W2396" s="47">
        <f>Table_Query_from_Mac10[[#This Row],[UnitPriceFuture]]</f>
        <v>9.6300000000000008</v>
      </c>
      <c r="X2396" s="47">
        <f>Table_Query_from_Mac10[[#This Row],[Unit Increase]]*Table_Query_from_Mac10[[#This Row],[UnitPriceFuture]]</f>
        <v>0</v>
      </c>
      <c r="Y2396" s="47">
        <f>Table_Query_from_Mac10[[#This Row],[Unit Increase]]*Table_Query_from_Mac10[[#This Row],[Future-cost]]</f>
        <v>0</v>
      </c>
      <c r="Z2396" s="47">
        <f>-(Table_Query_from_Mac10[[#This Row],[Incremental Sales]]+((Table_Query_from_Mac10[[#This Row],[Incremental Sales]]*-(SUM(Summary!$S$8:$S$9)))))*Summary!$S$18</f>
        <v>0</v>
      </c>
      <c r="AA2396" s="47">
        <f>IFERROR(Table_Query_from_Mac10[[#This Row],[Incremental Cost]]/Table_Query_from_Mac10[[#This Row],[Incremental Sales]],0)</f>
        <v>0</v>
      </c>
      <c r="AB2396" s="47">
        <f>IFERROR(Table_Query_from_Mac10[[#This Row],[TotalCostFuture]]/Table_Query_from_Mac10[[#This Row],[totalsalesFuture]],0)</f>
        <v>0.49221183800623047</v>
      </c>
      <c r="AN2396" s="30">
        <v>100</v>
      </c>
      <c r="AO2396">
        <f t="shared" si="74"/>
        <v>25</v>
      </c>
      <c r="AQ2396" s="30">
        <v>27.51</v>
      </c>
      <c r="AR2396">
        <f t="shared" si="75"/>
        <v>9.6300000000000008</v>
      </c>
    </row>
    <row r="2397" spans="1:44" x14ac:dyDescent="0.25">
      <c r="A2397">
        <v>90149</v>
      </c>
      <c r="B2397">
        <v>7</v>
      </c>
      <c r="C2397" t="s">
        <v>59</v>
      </c>
      <c r="D2397" t="s">
        <v>49</v>
      </c>
      <c r="E2397">
        <v>20</v>
      </c>
      <c r="F2397">
        <v>5.21</v>
      </c>
      <c r="G2397">
        <v>11.38</v>
      </c>
      <c r="H2397" s="1">
        <v>44845</v>
      </c>
      <c r="I2397" s="20">
        <v>0</v>
      </c>
      <c r="J2397" s="47">
        <f>Table_Query_from_Mac10[[#This Row],[unit_price]]-(Table_Query_from_Mac10[[#This Row],[unit_price]]*(Table_Query_from_Mac10[[#This Row],[discount_pct]]/100))</f>
        <v>11.38</v>
      </c>
      <c r="K2397" s="47">
        <f>Table_Query_from_Mac10[[#This Row],[unit_cost]]</f>
        <v>5.21</v>
      </c>
      <c r="L2397" s="47">
        <f>Table_Query_from_Mac10[[#This Row],[Live-cost]]*(1+Table_Query_from_Mac10[[#This Row],[CogsIncreasebyTYPE]])</f>
        <v>5.21</v>
      </c>
      <c r="M2397" s="47">
        <f>Table_Query_from_Mac10[[#This Row],[Live-cost]]*Table_Query_from_Mac10[[#This Row],[qty_to_ship]]</f>
        <v>104.2</v>
      </c>
      <c r="N2397" s="47">
        <f>IF(Table_Query_from_Mac10[[#This Row],[item_no]]="KDA",-Table_Query_from_Mac10[[#This Row],[unit_price]],Table_Query_from_Mac10[[#This Row],[Net Unit]]*Table_Query_from_Mac10[[#This Row],[qty_to_ship]])</f>
        <v>227.60000000000002</v>
      </c>
      <c r="O2397" s="47">
        <f>SUMIFS(Summary!C:C,Summary!H:H,Table_Query_from_Mac10[[#This Row],[Juiceoc]])</f>
        <v>0</v>
      </c>
      <c r="P2397" s="47">
        <f>SUMIFS(Summary!D:D,Summary!H:H,Table_Query_from_Mac10[[#This Row],[Juiceoc]])</f>
        <v>0</v>
      </c>
      <c r="Q2397" s="47">
        <f>SUMIFS(Summary!E:E,Summary!H:H,Table_Query_from_Mac10[[#This Row],[Juiceoc]])</f>
        <v>0</v>
      </c>
      <c r="R2397" s="47">
        <f>Table_Query_from_Mac10[[#This Row],[Net Unit]]*(1+Table_Query_from_Mac10[[#This Row],[PriceIncreasebyType]])</f>
        <v>11.38</v>
      </c>
      <c r="S2397" s="47">
        <f>Table_Query_from_Mac10[[#This Row],[UnitPriceFuture]]*Table_Query_from_Mac10[[#This Row],[qtytoShipFuture]]</f>
        <v>227.60000000000002</v>
      </c>
      <c r="T2397" s="47">
        <f>ROUND(Table_Query_from_Mac10[[#This Row],[qty_to_ship]]*(1+Table_Query_from_Mac10[[#This Row],[VolumeIncreasebyType]]),0)</f>
        <v>20</v>
      </c>
      <c r="U2397" s="47">
        <f>Table_Query_from_Mac10[[#This Row],[qtytoShipFuture]]*Table_Query_from_Mac10[[#This Row],[Future-cost]]</f>
        <v>104.2</v>
      </c>
      <c r="V2397" s="47">
        <f>Table_Query_from_Mac10[[#This Row],[qtytoShipFuture]]-Table_Query_from_Mac10[[#This Row],[qty_to_ship]]</f>
        <v>0</v>
      </c>
      <c r="W2397" s="47">
        <f>Table_Query_from_Mac10[[#This Row],[UnitPriceFuture]]</f>
        <v>11.38</v>
      </c>
      <c r="X2397" s="47">
        <f>Table_Query_from_Mac10[[#This Row],[Unit Increase]]*Table_Query_from_Mac10[[#This Row],[UnitPriceFuture]]</f>
        <v>0</v>
      </c>
      <c r="Y2397" s="47">
        <f>Table_Query_from_Mac10[[#This Row],[Unit Increase]]*Table_Query_from_Mac10[[#This Row],[Future-cost]]</f>
        <v>0</v>
      </c>
      <c r="Z2397" s="47">
        <f>-(Table_Query_from_Mac10[[#This Row],[Incremental Sales]]+((Table_Query_from_Mac10[[#This Row],[Incremental Sales]]*-(SUM(Summary!$S$8:$S$9)))))*Summary!$S$18</f>
        <v>0</v>
      </c>
      <c r="AA2397" s="47">
        <f>IFERROR(Table_Query_from_Mac10[[#This Row],[Incremental Cost]]/Table_Query_from_Mac10[[#This Row],[Incremental Sales]],0)</f>
        <v>0</v>
      </c>
      <c r="AB2397" s="47">
        <f>IFERROR(Table_Query_from_Mac10[[#This Row],[TotalCostFuture]]/Table_Query_from_Mac10[[#This Row],[totalsalesFuture]],0)</f>
        <v>0.45782073813708257</v>
      </c>
      <c r="AN2397" s="31">
        <v>80</v>
      </c>
      <c r="AO2397">
        <f t="shared" si="74"/>
        <v>20</v>
      </c>
      <c r="AQ2397" s="31">
        <v>32.51</v>
      </c>
      <c r="AR2397">
        <f t="shared" si="75"/>
        <v>11.38</v>
      </c>
    </row>
    <row r="2398" spans="1:44" x14ac:dyDescent="0.25">
      <c r="A2398">
        <v>90149</v>
      </c>
      <c r="B2398">
        <v>8</v>
      </c>
      <c r="C2398" t="s">
        <v>59</v>
      </c>
      <c r="D2398" t="s">
        <v>49</v>
      </c>
      <c r="E2398">
        <v>32</v>
      </c>
      <c r="F2398">
        <v>5.7</v>
      </c>
      <c r="G2398">
        <v>11.52</v>
      </c>
      <c r="H2398" s="1">
        <v>44845</v>
      </c>
      <c r="I2398" s="20">
        <v>0</v>
      </c>
      <c r="J2398" s="47">
        <f>Table_Query_from_Mac10[[#This Row],[unit_price]]-(Table_Query_from_Mac10[[#This Row],[unit_price]]*(Table_Query_from_Mac10[[#This Row],[discount_pct]]/100))</f>
        <v>11.52</v>
      </c>
      <c r="K2398" s="47">
        <f>Table_Query_from_Mac10[[#This Row],[unit_cost]]</f>
        <v>5.7</v>
      </c>
      <c r="L2398" s="47">
        <f>Table_Query_from_Mac10[[#This Row],[Live-cost]]*(1+Table_Query_from_Mac10[[#This Row],[CogsIncreasebyTYPE]])</f>
        <v>5.7</v>
      </c>
      <c r="M2398" s="47">
        <f>Table_Query_from_Mac10[[#This Row],[Live-cost]]*Table_Query_from_Mac10[[#This Row],[qty_to_ship]]</f>
        <v>182.4</v>
      </c>
      <c r="N2398" s="47">
        <f>IF(Table_Query_from_Mac10[[#This Row],[item_no]]="KDA",-Table_Query_from_Mac10[[#This Row],[unit_price]],Table_Query_from_Mac10[[#This Row],[Net Unit]]*Table_Query_from_Mac10[[#This Row],[qty_to_ship]])</f>
        <v>368.64</v>
      </c>
      <c r="O2398" s="47">
        <f>SUMIFS(Summary!C:C,Summary!H:H,Table_Query_from_Mac10[[#This Row],[Juiceoc]])</f>
        <v>0</v>
      </c>
      <c r="P2398" s="47">
        <f>SUMIFS(Summary!D:D,Summary!H:H,Table_Query_from_Mac10[[#This Row],[Juiceoc]])</f>
        <v>0</v>
      </c>
      <c r="Q2398" s="47">
        <f>SUMIFS(Summary!E:E,Summary!H:H,Table_Query_from_Mac10[[#This Row],[Juiceoc]])</f>
        <v>0</v>
      </c>
      <c r="R2398" s="47">
        <f>Table_Query_from_Mac10[[#This Row],[Net Unit]]*(1+Table_Query_from_Mac10[[#This Row],[PriceIncreasebyType]])</f>
        <v>11.52</v>
      </c>
      <c r="S2398" s="47">
        <f>Table_Query_from_Mac10[[#This Row],[UnitPriceFuture]]*Table_Query_from_Mac10[[#This Row],[qtytoShipFuture]]</f>
        <v>368.64</v>
      </c>
      <c r="T2398" s="47">
        <f>ROUND(Table_Query_from_Mac10[[#This Row],[qty_to_ship]]*(1+Table_Query_from_Mac10[[#This Row],[VolumeIncreasebyType]]),0)</f>
        <v>32</v>
      </c>
      <c r="U2398" s="47">
        <f>Table_Query_from_Mac10[[#This Row],[qtytoShipFuture]]*Table_Query_from_Mac10[[#This Row],[Future-cost]]</f>
        <v>182.4</v>
      </c>
      <c r="V2398" s="47">
        <f>Table_Query_from_Mac10[[#This Row],[qtytoShipFuture]]-Table_Query_from_Mac10[[#This Row],[qty_to_ship]]</f>
        <v>0</v>
      </c>
      <c r="W2398" s="47">
        <f>Table_Query_from_Mac10[[#This Row],[UnitPriceFuture]]</f>
        <v>11.52</v>
      </c>
      <c r="X2398" s="47">
        <f>Table_Query_from_Mac10[[#This Row],[Unit Increase]]*Table_Query_from_Mac10[[#This Row],[UnitPriceFuture]]</f>
        <v>0</v>
      </c>
      <c r="Y2398" s="47">
        <f>Table_Query_from_Mac10[[#This Row],[Unit Increase]]*Table_Query_from_Mac10[[#This Row],[Future-cost]]</f>
        <v>0</v>
      </c>
      <c r="Z2398" s="47">
        <f>-(Table_Query_from_Mac10[[#This Row],[Incremental Sales]]+((Table_Query_from_Mac10[[#This Row],[Incremental Sales]]*-(SUM(Summary!$S$8:$S$9)))))*Summary!$S$18</f>
        <v>0</v>
      </c>
      <c r="AA2398" s="47">
        <f>IFERROR(Table_Query_from_Mac10[[#This Row],[Incremental Cost]]/Table_Query_from_Mac10[[#This Row],[Incremental Sales]],0)</f>
        <v>0</v>
      </c>
      <c r="AB2398" s="47">
        <f>IFERROR(Table_Query_from_Mac10[[#This Row],[TotalCostFuture]]/Table_Query_from_Mac10[[#This Row],[totalsalesFuture]],0)</f>
        <v>0.49479166666666669</v>
      </c>
      <c r="AN2398" s="30">
        <v>128</v>
      </c>
      <c r="AO2398">
        <f t="shared" si="74"/>
        <v>32</v>
      </c>
      <c r="AQ2398" s="30">
        <v>32.92</v>
      </c>
      <c r="AR2398">
        <f t="shared" si="75"/>
        <v>11.52</v>
      </c>
    </row>
    <row r="2399" spans="1:44" x14ac:dyDescent="0.25">
      <c r="A2399">
        <v>90149</v>
      </c>
      <c r="B2399">
        <v>9</v>
      </c>
      <c r="C2399" t="s">
        <v>59</v>
      </c>
      <c r="D2399" t="s">
        <v>49</v>
      </c>
      <c r="E2399">
        <v>24</v>
      </c>
      <c r="F2399">
        <v>11.28</v>
      </c>
      <c r="G2399">
        <v>25.67</v>
      </c>
      <c r="H2399" s="1">
        <v>44845</v>
      </c>
      <c r="I2399" s="20">
        <v>0</v>
      </c>
      <c r="J2399" s="47">
        <f>Table_Query_from_Mac10[[#This Row],[unit_price]]-(Table_Query_from_Mac10[[#This Row],[unit_price]]*(Table_Query_from_Mac10[[#This Row],[discount_pct]]/100))</f>
        <v>25.67</v>
      </c>
      <c r="K2399" s="47">
        <f>Table_Query_from_Mac10[[#This Row],[unit_cost]]</f>
        <v>11.28</v>
      </c>
      <c r="L2399" s="47">
        <f>Table_Query_from_Mac10[[#This Row],[Live-cost]]*(1+Table_Query_from_Mac10[[#This Row],[CogsIncreasebyTYPE]])</f>
        <v>11.28</v>
      </c>
      <c r="M2399" s="47">
        <f>Table_Query_from_Mac10[[#This Row],[Live-cost]]*Table_Query_from_Mac10[[#This Row],[qty_to_ship]]</f>
        <v>270.71999999999997</v>
      </c>
      <c r="N2399" s="47">
        <f>IF(Table_Query_from_Mac10[[#This Row],[item_no]]="KDA",-Table_Query_from_Mac10[[#This Row],[unit_price]],Table_Query_from_Mac10[[#This Row],[Net Unit]]*Table_Query_from_Mac10[[#This Row],[qty_to_ship]])</f>
        <v>616.08000000000004</v>
      </c>
      <c r="O2399" s="47">
        <f>SUMIFS(Summary!C:C,Summary!H:H,Table_Query_from_Mac10[[#This Row],[Juiceoc]])</f>
        <v>0</v>
      </c>
      <c r="P2399" s="47">
        <f>SUMIFS(Summary!D:D,Summary!H:H,Table_Query_from_Mac10[[#This Row],[Juiceoc]])</f>
        <v>0</v>
      </c>
      <c r="Q2399" s="47">
        <f>SUMIFS(Summary!E:E,Summary!H:H,Table_Query_from_Mac10[[#This Row],[Juiceoc]])</f>
        <v>0</v>
      </c>
      <c r="R2399" s="47">
        <f>Table_Query_from_Mac10[[#This Row],[Net Unit]]*(1+Table_Query_from_Mac10[[#This Row],[PriceIncreasebyType]])</f>
        <v>25.67</v>
      </c>
      <c r="S2399" s="47">
        <f>Table_Query_from_Mac10[[#This Row],[UnitPriceFuture]]*Table_Query_from_Mac10[[#This Row],[qtytoShipFuture]]</f>
        <v>616.08000000000004</v>
      </c>
      <c r="T2399" s="47">
        <f>ROUND(Table_Query_from_Mac10[[#This Row],[qty_to_ship]]*(1+Table_Query_from_Mac10[[#This Row],[VolumeIncreasebyType]]),0)</f>
        <v>24</v>
      </c>
      <c r="U2399" s="47">
        <f>Table_Query_from_Mac10[[#This Row],[qtytoShipFuture]]*Table_Query_from_Mac10[[#This Row],[Future-cost]]</f>
        <v>270.71999999999997</v>
      </c>
      <c r="V2399" s="47">
        <f>Table_Query_from_Mac10[[#This Row],[qtytoShipFuture]]-Table_Query_from_Mac10[[#This Row],[qty_to_ship]]</f>
        <v>0</v>
      </c>
      <c r="W2399" s="47">
        <f>Table_Query_from_Mac10[[#This Row],[UnitPriceFuture]]</f>
        <v>25.67</v>
      </c>
      <c r="X2399" s="47">
        <f>Table_Query_from_Mac10[[#This Row],[Unit Increase]]*Table_Query_from_Mac10[[#This Row],[UnitPriceFuture]]</f>
        <v>0</v>
      </c>
      <c r="Y2399" s="47">
        <f>Table_Query_from_Mac10[[#This Row],[Unit Increase]]*Table_Query_from_Mac10[[#This Row],[Future-cost]]</f>
        <v>0</v>
      </c>
      <c r="Z2399" s="47">
        <f>-(Table_Query_from_Mac10[[#This Row],[Incremental Sales]]+((Table_Query_from_Mac10[[#This Row],[Incremental Sales]]*-(SUM(Summary!$S$8:$S$9)))))*Summary!$S$18</f>
        <v>0</v>
      </c>
      <c r="AA2399" s="47">
        <f>IFERROR(Table_Query_from_Mac10[[#This Row],[Incremental Cost]]/Table_Query_from_Mac10[[#This Row],[Incremental Sales]],0)</f>
        <v>0</v>
      </c>
      <c r="AB2399" s="47">
        <f>IFERROR(Table_Query_from_Mac10[[#This Row],[TotalCostFuture]]/Table_Query_from_Mac10[[#This Row],[totalsalesFuture]],0)</f>
        <v>0.43942345149980516</v>
      </c>
      <c r="AN2399" s="31">
        <v>96</v>
      </c>
      <c r="AO2399">
        <f t="shared" si="74"/>
        <v>24</v>
      </c>
      <c r="AQ2399" s="31">
        <v>73.349999999999994</v>
      </c>
      <c r="AR2399">
        <f t="shared" si="75"/>
        <v>25.67</v>
      </c>
    </row>
    <row r="2400" spans="1:44" x14ac:dyDescent="0.25">
      <c r="A2400">
        <v>90149</v>
      </c>
      <c r="B2400">
        <v>10</v>
      </c>
      <c r="C2400" t="s">
        <v>59</v>
      </c>
      <c r="D2400" t="s">
        <v>49</v>
      </c>
      <c r="E2400">
        <v>16</v>
      </c>
      <c r="F2400">
        <v>12.88</v>
      </c>
      <c r="G2400">
        <v>29.76</v>
      </c>
      <c r="H2400" s="1">
        <v>44845</v>
      </c>
      <c r="I2400" s="20">
        <v>0</v>
      </c>
      <c r="J2400" s="47">
        <f>Table_Query_from_Mac10[[#This Row],[unit_price]]-(Table_Query_from_Mac10[[#This Row],[unit_price]]*(Table_Query_from_Mac10[[#This Row],[discount_pct]]/100))</f>
        <v>29.76</v>
      </c>
      <c r="K2400" s="47">
        <f>Table_Query_from_Mac10[[#This Row],[unit_cost]]</f>
        <v>12.88</v>
      </c>
      <c r="L2400" s="47">
        <f>Table_Query_from_Mac10[[#This Row],[Live-cost]]*(1+Table_Query_from_Mac10[[#This Row],[CogsIncreasebyTYPE]])</f>
        <v>12.88</v>
      </c>
      <c r="M2400" s="47">
        <f>Table_Query_from_Mac10[[#This Row],[Live-cost]]*Table_Query_from_Mac10[[#This Row],[qty_to_ship]]</f>
        <v>206.08</v>
      </c>
      <c r="N2400" s="47">
        <f>IF(Table_Query_from_Mac10[[#This Row],[item_no]]="KDA",-Table_Query_from_Mac10[[#This Row],[unit_price]],Table_Query_from_Mac10[[#This Row],[Net Unit]]*Table_Query_from_Mac10[[#This Row],[qty_to_ship]])</f>
        <v>476.16</v>
      </c>
      <c r="O2400" s="47">
        <f>SUMIFS(Summary!C:C,Summary!H:H,Table_Query_from_Mac10[[#This Row],[Juiceoc]])</f>
        <v>0</v>
      </c>
      <c r="P2400" s="47">
        <f>SUMIFS(Summary!D:D,Summary!H:H,Table_Query_from_Mac10[[#This Row],[Juiceoc]])</f>
        <v>0</v>
      </c>
      <c r="Q2400" s="47">
        <f>SUMIFS(Summary!E:E,Summary!H:H,Table_Query_from_Mac10[[#This Row],[Juiceoc]])</f>
        <v>0</v>
      </c>
      <c r="R2400" s="47">
        <f>Table_Query_from_Mac10[[#This Row],[Net Unit]]*(1+Table_Query_from_Mac10[[#This Row],[PriceIncreasebyType]])</f>
        <v>29.76</v>
      </c>
      <c r="S2400" s="47">
        <f>Table_Query_from_Mac10[[#This Row],[UnitPriceFuture]]*Table_Query_from_Mac10[[#This Row],[qtytoShipFuture]]</f>
        <v>476.16</v>
      </c>
      <c r="T2400" s="47">
        <f>ROUND(Table_Query_from_Mac10[[#This Row],[qty_to_ship]]*(1+Table_Query_from_Mac10[[#This Row],[VolumeIncreasebyType]]),0)</f>
        <v>16</v>
      </c>
      <c r="U2400" s="47">
        <f>Table_Query_from_Mac10[[#This Row],[qtytoShipFuture]]*Table_Query_from_Mac10[[#This Row],[Future-cost]]</f>
        <v>206.08</v>
      </c>
      <c r="V2400" s="47">
        <f>Table_Query_from_Mac10[[#This Row],[qtytoShipFuture]]-Table_Query_from_Mac10[[#This Row],[qty_to_ship]]</f>
        <v>0</v>
      </c>
      <c r="W2400" s="47">
        <f>Table_Query_from_Mac10[[#This Row],[UnitPriceFuture]]</f>
        <v>29.76</v>
      </c>
      <c r="X2400" s="47">
        <f>Table_Query_from_Mac10[[#This Row],[Unit Increase]]*Table_Query_from_Mac10[[#This Row],[UnitPriceFuture]]</f>
        <v>0</v>
      </c>
      <c r="Y2400" s="47">
        <f>Table_Query_from_Mac10[[#This Row],[Unit Increase]]*Table_Query_from_Mac10[[#This Row],[Future-cost]]</f>
        <v>0</v>
      </c>
      <c r="Z2400" s="47">
        <f>-(Table_Query_from_Mac10[[#This Row],[Incremental Sales]]+((Table_Query_from_Mac10[[#This Row],[Incremental Sales]]*-(SUM(Summary!$S$8:$S$9)))))*Summary!$S$18</f>
        <v>0</v>
      </c>
      <c r="AA2400" s="47">
        <f>IFERROR(Table_Query_from_Mac10[[#This Row],[Incremental Cost]]/Table_Query_from_Mac10[[#This Row],[Incremental Sales]],0)</f>
        <v>0</v>
      </c>
      <c r="AB2400" s="47">
        <f>IFERROR(Table_Query_from_Mac10[[#This Row],[TotalCostFuture]]/Table_Query_from_Mac10[[#This Row],[totalsalesFuture]],0)</f>
        <v>0.43279569892473119</v>
      </c>
      <c r="AN2400" s="30">
        <v>64</v>
      </c>
      <c r="AO2400">
        <f t="shared" si="74"/>
        <v>16</v>
      </c>
      <c r="AQ2400" s="30">
        <v>85.02</v>
      </c>
      <c r="AR2400">
        <f t="shared" si="75"/>
        <v>29.76</v>
      </c>
    </row>
    <row r="2401" spans="1:44" x14ac:dyDescent="0.25">
      <c r="A2401">
        <v>90250</v>
      </c>
      <c r="B2401">
        <v>1</v>
      </c>
      <c r="C2401" t="s">
        <v>57</v>
      </c>
      <c r="D2401" t="s">
        <v>49</v>
      </c>
      <c r="E2401">
        <v>60</v>
      </c>
      <c r="F2401">
        <v>5.83</v>
      </c>
      <c r="G2401">
        <v>12.83</v>
      </c>
      <c r="H2401" s="1">
        <v>44865</v>
      </c>
      <c r="I2401" s="20">
        <v>0</v>
      </c>
      <c r="J2401" s="47">
        <f>Table_Query_from_Mac10[[#This Row],[unit_price]]-(Table_Query_from_Mac10[[#This Row],[unit_price]]*(Table_Query_from_Mac10[[#This Row],[discount_pct]]/100))</f>
        <v>12.83</v>
      </c>
      <c r="K2401" s="47">
        <f>Table_Query_from_Mac10[[#This Row],[unit_cost]]</f>
        <v>5.83</v>
      </c>
      <c r="L2401" s="47">
        <f>Table_Query_from_Mac10[[#This Row],[Live-cost]]*(1+Table_Query_from_Mac10[[#This Row],[CogsIncreasebyTYPE]])</f>
        <v>5.83</v>
      </c>
      <c r="M2401" s="47">
        <f>Table_Query_from_Mac10[[#This Row],[Live-cost]]*Table_Query_from_Mac10[[#This Row],[qty_to_ship]]</f>
        <v>349.8</v>
      </c>
      <c r="N2401" s="47">
        <f>IF(Table_Query_from_Mac10[[#This Row],[item_no]]="KDA",-Table_Query_from_Mac10[[#This Row],[unit_price]],Table_Query_from_Mac10[[#This Row],[Net Unit]]*Table_Query_from_Mac10[[#This Row],[qty_to_ship]])</f>
        <v>769.8</v>
      </c>
      <c r="O2401" s="47">
        <f>SUMIFS(Summary!C:C,Summary!H:H,Table_Query_from_Mac10[[#This Row],[Juiceoc]])</f>
        <v>0</v>
      </c>
      <c r="P2401" s="47">
        <f>SUMIFS(Summary!D:D,Summary!H:H,Table_Query_from_Mac10[[#This Row],[Juiceoc]])</f>
        <v>0</v>
      </c>
      <c r="Q2401" s="47">
        <f>SUMIFS(Summary!E:E,Summary!H:H,Table_Query_from_Mac10[[#This Row],[Juiceoc]])</f>
        <v>0</v>
      </c>
      <c r="R2401" s="47">
        <f>Table_Query_from_Mac10[[#This Row],[Net Unit]]*(1+Table_Query_from_Mac10[[#This Row],[PriceIncreasebyType]])</f>
        <v>12.83</v>
      </c>
      <c r="S2401" s="47">
        <f>Table_Query_from_Mac10[[#This Row],[UnitPriceFuture]]*Table_Query_from_Mac10[[#This Row],[qtytoShipFuture]]</f>
        <v>769.8</v>
      </c>
      <c r="T2401" s="47">
        <f>ROUND(Table_Query_from_Mac10[[#This Row],[qty_to_ship]]*(1+Table_Query_from_Mac10[[#This Row],[VolumeIncreasebyType]]),0)</f>
        <v>60</v>
      </c>
      <c r="U2401" s="47">
        <f>Table_Query_from_Mac10[[#This Row],[qtytoShipFuture]]*Table_Query_from_Mac10[[#This Row],[Future-cost]]</f>
        <v>349.8</v>
      </c>
      <c r="V2401" s="47">
        <f>Table_Query_from_Mac10[[#This Row],[qtytoShipFuture]]-Table_Query_from_Mac10[[#This Row],[qty_to_ship]]</f>
        <v>0</v>
      </c>
      <c r="W2401" s="47">
        <f>Table_Query_from_Mac10[[#This Row],[UnitPriceFuture]]</f>
        <v>12.83</v>
      </c>
      <c r="X2401" s="47">
        <f>Table_Query_from_Mac10[[#This Row],[Unit Increase]]*Table_Query_from_Mac10[[#This Row],[UnitPriceFuture]]</f>
        <v>0</v>
      </c>
      <c r="Y2401" s="47">
        <f>Table_Query_from_Mac10[[#This Row],[Unit Increase]]*Table_Query_from_Mac10[[#This Row],[Future-cost]]</f>
        <v>0</v>
      </c>
      <c r="Z2401" s="47">
        <f>-(Table_Query_from_Mac10[[#This Row],[Incremental Sales]]+((Table_Query_from_Mac10[[#This Row],[Incremental Sales]]*-(SUM(Summary!$S$8:$S$9)))))*Summary!$S$18</f>
        <v>0</v>
      </c>
      <c r="AA2401" s="47">
        <f>IFERROR(Table_Query_from_Mac10[[#This Row],[Incremental Cost]]/Table_Query_from_Mac10[[#This Row],[Incremental Sales]],0)</f>
        <v>0</v>
      </c>
      <c r="AB2401" s="47">
        <f>IFERROR(Table_Query_from_Mac10[[#This Row],[TotalCostFuture]]/Table_Query_from_Mac10[[#This Row],[totalsalesFuture]],0)</f>
        <v>0.45440374123148874</v>
      </c>
      <c r="AN2401" s="31">
        <v>240</v>
      </c>
      <c r="AO2401">
        <f t="shared" si="74"/>
        <v>60</v>
      </c>
      <c r="AQ2401" s="31">
        <v>36.659999999999997</v>
      </c>
      <c r="AR2401">
        <f t="shared" si="75"/>
        <v>12.83</v>
      </c>
    </row>
    <row r="2402" spans="1:44" x14ac:dyDescent="0.25">
      <c r="A2402">
        <v>90250</v>
      </c>
      <c r="B2402">
        <v>2</v>
      </c>
      <c r="C2402" t="s">
        <v>58</v>
      </c>
      <c r="D2402" t="s">
        <v>49</v>
      </c>
      <c r="E2402">
        <v>72</v>
      </c>
      <c r="F2402">
        <v>3.74</v>
      </c>
      <c r="G2402">
        <v>8.07</v>
      </c>
      <c r="H2402" s="1">
        <v>44865</v>
      </c>
      <c r="I2402" s="20">
        <v>0</v>
      </c>
      <c r="J2402" s="47">
        <f>Table_Query_from_Mac10[[#This Row],[unit_price]]-(Table_Query_from_Mac10[[#This Row],[unit_price]]*(Table_Query_from_Mac10[[#This Row],[discount_pct]]/100))</f>
        <v>8.07</v>
      </c>
      <c r="K2402" s="47">
        <f>Table_Query_from_Mac10[[#This Row],[unit_cost]]</f>
        <v>3.74</v>
      </c>
      <c r="L2402" s="47">
        <f>Table_Query_from_Mac10[[#This Row],[Live-cost]]*(1+Table_Query_from_Mac10[[#This Row],[CogsIncreasebyTYPE]])</f>
        <v>3.74</v>
      </c>
      <c r="M2402" s="47">
        <f>Table_Query_from_Mac10[[#This Row],[Live-cost]]*Table_Query_from_Mac10[[#This Row],[qty_to_ship]]</f>
        <v>269.28000000000003</v>
      </c>
      <c r="N2402" s="47">
        <f>IF(Table_Query_from_Mac10[[#This Row],[item_no]]="KDA",-Table_Query_from_Mac10[[#This Row],[unit_price]],Table_Query_from_Mac10[[#This Row],[Net Unit]]*Table_Query_from_Mac10[[#This Row],[qty_to_ship]])</f>
        <v>581.04</v>
      </c>
      <c r="O2402" s="47">
        <f>SUMIFS(Summary!C:C,Summary!H:H,Table_Query_from_Mac10[[#This Row],[Juiceoc]])</f>
        <v>0</v>
      </c>
      <c r="P2402" s="47">
        <f>SUMIFS(Summary!D:D,Summary!H:H,Table_Query_from_Mac10[[#This Row],[Juiceoc]])</f>
        <v>0</v>
      </c>
      <c r="Q2402" s="47">
        <f>SUMIFS(Summary!E:E,Summary!H:H,Table_Query_from_Mac10[[#This Row],[Juiceoc]])</f>
        <v>0</v>
      </c>
      <c r="R2402" s="47">
        <f>Table_Query_from_Mac10[[#This Row],[Net Unit]]*(1+Table_Query_from_Mac10[[#This Row],[PriceIncreasebyType]])</f>
        <v>8.07</v>
      </c>
      <c r="S2402" s="47">
        <f>Table_Query_from_Mac10[[#This Row],[UnitPriceFuture]]*Table_Query_from_Mac10[[#This Row],[qtytoShipFuture]]</f>
        <v>581.04</v>
      </c>
      <c r="T2402" s="47">
        <f>ROUND(Table_Query_from_Mac10[[#This Row],[qty_to_ship]]*(1+Table_Query_from_Mac10[[#This Row],[VolumeIncreasebyType]]),0)</f>
        <v>72</v>
      </c>
      <c r="U2402" s="47">
        <f>Table_Query_from_Mac10[[#This Row],[qtytoShipFuture]]*Table_Query_from_Mac10[[#This Row],[Future-cost]]</f>
        <v>269.28000000000003</v>
      </c>
      <c r="V2402" s="47">
        <f>Table_Query_from_Mac10[[#This Row],[qtytoShipFuture]]-Table_Query_from_Mac10[[#This Row],[qty_to_ship]]</f>
        <v>0</v>
      </c>
      <c r="W2402" s="47">
        <f>Table_Query_from_Mac10[[#This Row],[UnitPriceFuture]]</f>
        <v>8.07</v>
      </c>
      <c r="X2402" s="47">
        <f>Table_Query_from_Mac10[[#This Row],[Unit Increase]]*Table_Query_from_Mac10[[#This Row],[UnitPriceFuture]]</f>
        <v>0</v>
      </c>
      <c r="Y2402" s="47">
        <f>Table_Query_from_Mac10[[#This Row],[Unit Increase]]*Table_Query_from_Mac10[[#This Row],[Future-cost]]</f>
        <v>0</v>
      </c>
      <c r="Z2402" s="47">
        <f>-(Table_Query_from_Mac10[[#This Row],[Incremental Sales]]+((Table_Query_from_Mac10[[#This Row],[Incremental Sales]]*-(SUM(Summary!$S$8:$S$9)))))*Summary!$S$18</f>
        <v>0</v>
      </c>
      <c r="AA2402" s="47">
        <f>IFERROR(Table_Query_from_Mac10[[#This Row],[Incremental Cost]]/Table_Query_from_Mac10[[#This Row],[Incremental Sales]],0)</f>
        <v>0</v>
      </c>
      <c r="AB2402" s="47">
        <f>IFERROR(Table_Query_from_Mac10[[#This Row],[TotalCostFuture]]/Table_Query_from_Mac10[[#This Row],[totalsalesFuture]],0)</f>
        <v>0.46344485749690217</v>
      </c>
      <c r="AN2402" s="30">
        <v>288</v>
      </c>
      <c r="AO2402">
        <f t="shared" si="74"/>
        <v>72</v>
      </c>
      <c r="AQ2402" s="30">
        <v>23.06</v>
      </c>
      <c r="AR2402">
        <f t="shared" si="75"/>
        <v>8.07</v>
      </c>
    </row>
    <row r="2403" spans="1:44" x14ac:dyDescent="0.25">
      <c r="A2403">
        <v>90250</v>
      </c>
      <c r="B2403">
        <v>3</v>
      </c>
      <c r="C2403" t="s">
        <v>59</v>
      </c>
      <c r="D2403" t="s">
        <v>49</v>
      </c>
      <c r="E2403">
        <v>50</v>
      </c>
      <c r="F2403">
        <v>4.2699999999999996</v>
      </c>
      <c r="G2403">
        <v>9.36</v>
      </c>
      <c r="H2403" s="1">
        <v>44865</v>
      </c>
      <c r="I2403" s="20">
        <v>0</v>
      </c>
      <c r="J2403" s="47">
        <f>Table_Query_from_Mac10[[#This Row],[unit_price]]-(Table_Query_from_Mac10[[#This Row],[unit_price]]*(Table_Query_from_Mac10[[#This Row],[discount_pct]]/100))</f>
        <v>9.36</v>
      </c>
      <c r="K2403" s="47">
        <f>Table_Query_from_Mac10[[#This Row],[unit_cost]]</f>
        <v>4.2699999999999996</v>
      </c>
      <c r="L2403" s="47">
        <f>Table_Query_from_Mac10[[#This Row],[Live-cost]]*(1+Table_Query_from_Mac10[[#This Row],[CogsIncreasebyTYPE]])</f>
        <v>4.2699999999999996</v>
      </c>
      <c r="M2403" s="47">
        <f>Table_Query_from_Mac10[[#This Row],[Live-cost]]*Table_Query_from_Mac10[[#This Row],[qty_to_ship]]</f>
        <v>213.49999999999997</v>
      </c>
      <c r="N2403" s="47">
        <f>IF(Table_Query_from_Mac10[[#This Row],[item_no]]="KDA",-Table_Query_from_Mac10[[#This Row],[unit_price]],Table_Query_from_Mac10[[#This Row],[Net Unit]]*Table_Query_from_Mac10[[#This Row],[qty_to_ship]])</f>
        <v>468</v>
      </c>
      <c r="O2403" s="47">
        <f>SUMIFS(Summary!C:C,Summary!H:H,Table_Query_from_Mac10[[#This Row],[Juiceoc]])</f>
        <v>0</v>
      </c>
      <c r="P2403" s="47">
        <f>SUMIFS(Summary!D:D,Summary!H:H,Table_Query_from_Mac10[[#This Row],[Juiceoc]])</f>
        <v>0</v>
      </c>
      <c r="Q2403" s="47">
        <f>SUMIFS(Summary!E:E,Summary!H:H,Table_Query_from_Mac10[[#This Row],[Juiceoc]])</f>
        <v>0</v>
      </c>
      <c r="R2403" s="47">
        <f>Table_Query_from_Mac10[[#This Row],[Net Unit]]*(1+Table_Query_from_Mac10[[#This Row],[PriceIncreasebyType]])</f>
        <v>9.36</v>
      </c>
      <c r="S2403" s="47">
        <f>Table_Query_from_Mac10[[#This Row],[UnitPriceFuture]]*Table_Query_from_Mac10[[#This Row],[qtytoShipFuture]]</f>
        <v>468</v>
      </c>
      <c r="T2403" s="47">
        <f>ROUND(Table_Query_from_Mac10[[#This Row],[qty_to_ship]]*(1+Table_Query_from_Mac10[[#This Row],[VolumeIncreasebyType]]),0)</f>
        <v>50</v>
      </c>
      <c r="U2403" s="47">
        <f>Table_Query_from_Mac10[[#This Row],[qtytoShipFuture]]*Table_Query_from_Mac10[[#This Row],[Future-cost]]</f>
        <v>213.49999999999997</v>
      </c>
      <c r="V2403" s="47">
        <f>Table_Query_from_Mac10[[#This Row],[qtytoShipFuture]]-Table_Query_from_Mac10[[#This Row],[qty_to_ship]]</f>
        <v>0</v>
      </c>
      <c r="W2403" s="47">
        <f>Table_Query_from_Mac10[[#This Row],[UnitPriceFuture]]</f>
        <v>9.36</v>
      </c>
      <c r="X2403" s="47">
        <f>Table_Query_from_Mac10[[#This Row],[Unit Increase]]*Table_Query_from_Mac10[[#This Row],[UnitPriceFuture]]</f>
        <v>0</v>
      </c>
      <c r="Y2403" s="47">
        <f>Table_Query_from_Mac10[[#This Row],[Unit Increase]]*Table_Query_from_Mac10[[#This Row],[Future-cost]]</f>
        <v>0</v>
      </c>
      <c r="Z2403" s="47">
        <f>-(Table_Query_from_Mac10[[#This Row],[Incremental Sales]]+((Table_Query_from_Mac10[[#This Row],[Incremental Sales]]*-(SUM(Summary!$S$8:$S$9)))))*Summary!$S$18</f>
        <v>0</v>
      </c>
      <c r="AA2403" s="47">
        <f>IFERROR(Table_Query_from_Mac10[[#This Row],[Incremental Cost]]/Table_Query_from_Mac10[[#This Row],[Incremental Sales]],0)</f>
        <v>0</v>
      </c>
      <c r="AB2403" s="47">
        <f>IFERROR(Table_Query_from_Mac10[[#This Row],[TotalCostFuture]]/Table_Query_from_Mac10[[#This Row],[totalsalesFuture]],0)</f>
        <v>0.45619658119658113</v>
      </c>
      <c r="AN2403" s="31">
        <v>200</v>
      </c>
      <c r="AO2403">
        <f t="shared" si="74"/>
        <v>50</v>
      </c>
      <c r="AQ2403" s="31">
        <v>26.74</v>
      </c>
      <c r="AR2403">
        <f t="shared" si="75"/>
        <v>9.36</v>
      </c>
    </row>
    <row r="2404" spans="1:44" x14ac:dyDescent="0.25">
      <c r="A2404">
        <v>90250</v>
      </c>
      <c r="B2404">
        <v>4</v>
      </c>
      <c r="C2404" t="s">
        <v>59</v>
      </c>
      <c r="D2404" t="s">
        <v>49</v>
      </c>
      <c r="E2404">
        <v>63</v>
      </c>
      <c r="F2404">
        <v>4.74</v>
      </c>
      <c r="G2404">
        <v>10.46</v>
      </c>
      <c r="H2404" s="1">
        <v>44865</v>
      </c>
      <c r="I2404" s="20">
        <v>0</v>
      </c>
      <c r="J2404" s="47">
        <f>Table_Query_from_Mac10[[#This Row],[unit_price]]-(Table_Query_from_Mac10[[#This Row],[unit_price]]*(Table_Query_from_Mac10[[#This Row],[discount_pct]]/100))</f>
        <v>10.46</v>
      </c>
      <c r="K2404" s="47">
        <f>Table_Query_from_Mac10[[#This Row],[unit_cost]]</f>
        <v>4.74</v>
      </c>
      <c r="L2404" s="47">
        <f>Table_Query_from_Mac10[[#This Row],[Live-cost]]*(1+Table_Query_from_Mac10[[#This Row],[CogsIncreasebyTYPE]])</f>
        <v>4.74</v>
      </c>
      <c r="M2404" s="47">
        <f>Table_Query_from_Mac10[[#This Row],[Live-cost]]*Table_Query_from_Mac10[[#This Row],[qty_to_ship]]</f>
        <v>298.62</v>
      </c>
      <c r="N2404" s="47">
        <f>IF(Table_Query_from_Mac10[[#This Row],[item_no]]="KDA",-Table_Query_from_Mac10[[#This Row],[unit_price]],Table_Query_from_Mac10[[#This Row],[Net Unit]]*Table_Query_from_Mac10[[#This Row],[qty_to_ship]])</f>
        <v>658.98</v>
      </c>
      <c r="O2404" s="47">
        <f>SUMIFS(Summary!C:C,Summary!H:H,Table_Query_from_Mac10[[#This Row],[Juiceoc]])</f>
        <v>0</v>
      </c>
      <c r="P2404" s="47">
        <f>SUMIFS(Summary!D:D,Summary!H:H,Table_Query_from_Mac10[[#This Row],[Juiceoc]])</f>
        <v>0</v>
      </c>
      <c r="Q2404" s="47">
        <f>SUMIFS(Summary!E:E,Summary!H:H,Table_Query_from_Mac10[[#This Row],[Juiceoc]])</f>
        <v>0</v>
      </c>
      <c r="R2404" s="47">
        <f>Table_Query_from_Mac10[[#This Row],[Net Unit]]*(1+Table_Query_from_Mac10[[#This Row],[PriceIncreasebyType]])</f>
        <v>10.46</v>
      </c>
      <c r="S2404" s="47">
        <f>Table_Query_from_Mac10[[#This Row],[UnitPriceFuture]]*Table_Query_from_Mac10[[#This Row],[qtytoShipFuture]]</f>
        <v>658.98</v>
      </c>
      <c r="T2404" s="47">
        <f>ROUND(Table_Query_from_Mac10[[#This Row],[qty_to_ship]]*(1+Table_Query_from_Mac10[[#This Row],[VolumeIncreasebyType]]),0)</f>
        <v>63</v>
      </c>
      <c r="U2404" s="47">
        <f>Table_Query_from_Mac10[[#This Row],[qtytoShipFuture]]*Table_Query_from_Mac10[[#This Row],[Future-cost]]</f>
        <v>298.62</v>
      </c>
      <c r="V2404" s="47">
        <f>Table_Query_from_Mac10[[#This Row],[qtytoShipFuture]]-Table_Query_from_Mac10[[#This Row],[qty_to_ship]]</f>
        <v>0</v>
      </c>
      <c r="W2404" s="47">
        <f>Table_Query_from_Mac10[[#This Row],[UnitPriceFuture]]</f>
        <v>10.46</v>
      </c>
      <c r="X2404" s="47">
        <f>Table_Query_from_Mac10[[#This Row],[Unit Increase]]*Table_Query_from_Mac10[[#This Row],[UnitPriceFuture]]</f>
        <v>0</v>
      </c>
      <c r="Y2404" s="47">
        <f>Table_Query_from_Mac10[[#This Row],[Unit Increase]]*Table_Query_from_Mac10[[#This Row],[Future-cost]]</f>
        <v>0</v>
      </c>
      <c r="Z2404" s="47">
        <f>-(Table_Query_from_Mac10[[#This Row],[Incremental Sales]]+((Table_Query_from_Mac10[[#This Row],[Incremental Sales]]*-(SUM(Summary!$S$8:$S$9)))))*Summary!$S$18</f>
        <v>0</v>
      </c>
      <c r="AA2404" s="47">
        <f>IFERROR(Table_Query_from_Mac10[[#This Row],[Incremental Cost]]/Table_Query_from_Mac10[[#This Row],[Incremental Sales]],0)</f>
        <v>0</v>
      </c>
      <c r="AB2404" s="47">
        <f>IFERROR(Table_Query_from_Mac10[[#This Row],[TotalCostFuture]]/Table_Query_from_Mac10[[#This Row],[totalsalesFuture]],0)</f>
        <v>0.45315487571701718</v>
      </c>
      <c r="AN2404" s="30">
        <v>250</v>
      </c>
      <c r="AO2404">
        <f t="shared" si="74"/>
        <v>63</v>
      </c>
      <c r="AQ2404" s="30">
        <v>29.88</v>
      </c>
      <c r="AR2404">
        <f t="shared" si="75"/>
        <v>10.46</v>
      </c>
    </row>
    <row r="2405" spans="1:44" x14ac:dyDescent="0.25">
      <c r="A2405">
        <v>90250</v>
      </c>
      <c r="B2405">
        <v>5</v>
      </c>
      <c r="C2405" t="s">
        <v>59</v>
      </c>
      <c r="D2405" t="s">
        <v>49</v>
      </c>
      <c r="E2405">
        <v>55</v>
      </c>
      <c r="F2405">
        <v>5.21</v>
      </c>
      <c r="G2405">
        <v>11.46</v>
      </c>
      <c r="H2405" s="1">
        <v>44865</v>
      </c>
      <c r="I2405" s="20">
        <v>0</v>
      </c>
      <c r="J2405" s="47">
        <f>Table_Query_from_Mac10[[#This Row],[unit_price]]-(Table_Query_from_Mac10[[#This Row],[unit_price]]*(Table_Query_from_Mac10[[#This Row],[discount_pct]]/100))</f>
        <v>11.46</v>
      </c>
      <c r="K2405" s="47">
        <f>Table_Query_from_Mac10[[#This Row],[unit_cost]]</f>
        <v>5.21</v>
      </c>
      <c r="L2405" s="47">
        <f>Table_Query_from_Mac10[[#This Row],[Live-cost]]*(1+Table_Query_from_Mac10[[#This Row],[CogsIncreasebyTYPE]])</f>
        <v>5.21</v>
      </c>
      <c r="M2405" s="47">
        <f>Table_Query_from_Mac10[[#This Row],[Live-cost]]*Table_Query_from_Mac10[[#This Row],[qty_to_ship]]</f>
        <v>286.55</v>
      </c>
      <c r="N2405" s="47">
        <f>IF(Table_Query_from_Mac10[[#This Row],[item_no]]="KDA",-Table_Query_from_Mac10[[#This Row],[unit_price]],Table_Query_from_Mac10[[#This Row],[Net Unit]]*Table_Query_from_Mac10[[#This Row],[qty_to_ship]])</f>
        <v>630.30000000000007</v>
      </c>
      <c r="O2405" s="47">
        <f>SUMIFS(Summary!C:C,Summary!H:H,Table_Query_from_Mac10[[#This Row],[Juiceoc]])</f>
        <v>0</v>
      </c>
      <c r="P2405" s="47">
        <f>SUMIFS(Summary!D:D,Summary!H:H,Table_Query_from_Mac10[[#This Row],[Juiceoc]])</f>
        <v>0</v>
      </c>
      <c r="Q2405" s="47">
        <f>SUMIFS(Summary!E:E,Summary!H:H,Table_Query_from_Mac10[[#This Row],[Juiceoc]])</f>
        <v>0</v>
      </c>
      <c r="R2405" s="47">
        <f>Table_Query_from_Mac10[[#This Row],[Net Unit]]*(1+Table_Query_from_Mac10[[#This Row],[PriceIncreasebyType]])</f>
        <v>11.46</v>
      </c>
      <c r="S2405" s="47">
        <f>Table_Query_from_Mac10[[#This Row],[UnitPriceFuture]]*Table_Query_from_Mac10[[#This Row],[qtytoShipFuture]]</f>
        <v>630.30000000000007</v>
      </c>
      <c r="T2405" s="47">
        <f>ROUND(Table_Query_from_Mac10[[#This Row],[qty_to_ship]]*(1+Table_Query_from_Mac10[[#This Row],[VolumeIncreasebyType]]),0)</f>
        <v>55</v>
      </c>
      <c r="U2405" s="47">
        <f>Table_Query_from_Mac10[[#This Row],[qtytoShipFuture]]*Table_Query_from_Mac10[[#This Row],[Future-cost]]</f>
        <v>286.55</v>
      </c>
      <c r="V2405" s="47">
        <f>Table_Query_from_Mac10[[#This Row],[qtytoShipFuture]]-Table_Query_from_Mac10[[#This Row],[qty_to_ship]]</f>
        <v>0</v>
      </c>
      <c r="W2405" s="47">
        <f>Table_Query_from_Mac10[[#This Row],[UnitPriceFuture]]</f>
        <v>11.46</v>
      </c>
      <c r="X2405" s="47">
        <f>Table_Query_from_Mac10[[#This Row],[Unit Increase]]*Table_Query_from_Mac10[[#This Row],[UnitPriceFuture]]</f>
        <v>0</v>
      </c>
      <c r="Y2405" s="47">
        <f>Table_Query_from_Mac10[[#This Row],[Unit Increase]]*Table_Query_from_Mac10[[#This Row],[Future-cost]]</f>
        <v>0</v>
      </c>
      <c r="Z2405" s="47">
        <f>-(Table_Query_from_Mac10[[#This Row],[Incremental Sales]]+((Table_Query_from_Mac10[[#This Row],[Incremental Sales]]*-(SUM(Summary!$S$8:$S$9)))))*Summary!$S$18</f>
        <v>0</v>
      </c>
      <c r="AA2405" s="47">
        <f>IFERROR(Table_Query_from_Mac10[[#This Row],[Incremental Cost]]/Table_Query_from_Mac10[[#This Row],[Incremental Sales]],0)</f>
        <v>0</v>
      </c>
      <c r="AB2405" s="47">
        <f>IFERROR(Table_Query_from_Mac10[[#This Row],[TotalCostFuture]]/Table_Query_from_Mac10[[#This Row],[totalsalesFuture]],0)</f>
        <v>0.45462478184991273</v>
      </c>
      <c r="AN2405" s="31">
        <v>220</v>
      </c>
      <c r="AO2405">
        <f t="shared" si="74"/>
        <v>55</v>
      </c>
      <c r="AQ2405" s="31">
        <v>32.75</v>
      </c>
      <c r="AR2405">
        <f t="shared" si="75"/>
        <v>11.46</v>
      </c>
    </row>
    <row r="2406" spans="1:44" x14ac:dyDescent="0.25">
      <c r="A2406">
        <v>90250</v>
      </c>
      <c r="B2406">
        <v>6</v>
      </c>
      <c r="C2406" t="s">
        <v>59</v>
      </c>
      <c r="D2406" t="s">
        <v>49</v>
      </c>
      <c r="E2406">
        <v>48</v>
      </c>
      <c r="F2406">
        <v>5.7</v>
      </c>
      <c r="G2406">
        <v>12.4</v>
      </c>
      <c r="H2406" s="1">
        <v>44865</v>
      </c>
      <c r="I2406" s="20">
        <v>0</v>
      </c>
      <c r="J2406" s="47">
        <f>Table_Query_from_Mac10[[#This Row],[unit_price]]-(Table_Query_from_Mac10[[#This Row],[unit_price]]*(Table_Query_from_Mac10[[#This Row],[discount_pct]]/100))</f>
        <v>12.4</v>
      </c>
      <c r="K2406" s="47">
        <f>Table_Query_from_Mac10[[#This Row],[unit_cost]]</f>
        <v>5.7</v>
      </c>
      <c r="L2406" s="47">
        <f>Table_Query_from_Mac10[[#This Row],[Live-cost]]*(1+Table_Query_from_Mac10[[#This Row],[CogsIncreasebyTYPE]])</f>
        <v>5.7</v>
      </c>
      <c r="M2406" s="47">
        <f>Table_Query_from_Mac10[[#This Row],[Live-cost]]*Table_Query_from_Mac10[[#This Row],[qty_to_ship]]</f>
        <v>273.60000000000002</v>
      </c>
      <c r="N2406" s="47">
        <f>IF(Table_Query_from_Mac10[[#This Row],[item_no]]="KDA",-Table_Query_from_Mac10[[#This Row],[unit_price]],Table_Query_from_Mac10[[#This Row],[Net Unit]]*Table_Query_from_Mac10[[#This Row],[qty_to_ship]])</f>
        <v>595.20000000000005</v>
      </c>
      <c r="O2406" s="47">
        <f>SUMIFS(Summary!C:C,Summary!H:H,Table_Query_from_Mac10[[#This Row],[Juiceoc]])</f>
        <v>0</v>
      </c>
      <c r="P2406" s="47">
        <f>SUMIFS(Summary!D:D,Summary!H:H,Table_Query_from_Mac10[[#This Row],[Juiceoc]])</f>
        <v>0</v>
      </c>
      <c r="Q2406" s="47">
        <f>SUMIFS(Summary!E:E,Summary!H:H,Table_Query_from_Mac10[[#This Row],[Juiceoc]])</f>
        <v>0</v>
      </c>
      <c r="R2406" s="47">
        <f>Table_Query_from_Mac10[[#This Row],[Net Unit]]*(1+Table_Query_from_Mac10[[#This Row],[PriceIncreasebyType]])</f>
        <v>12.4</v>
      </c>
      <c r="S2406" s="47">
        <f>Table_Query_from_Mac10[[#This Row],[UnitPriceFuture]]*Table_Query_from_Mac10[[#This Row],[qtytoShipFuture]]</f>
        <v>595.20000000000005</v>
      </c>
      <c r="T2406" s="47">
        <f>ROUND(Table_Query_from_Mac10[[#This Row],[qty_to_ship]]*(1+Table_Query_from_Mac10[[#This Row],[VolumeIncreasebyType]]),0)</f>
        <v>48</v>
      </c>
      <c r="U2406" s="47">
        <f>Table_Query_from_Mac10[[#This Row],[qtytoShipFuture]]*Table_Query_from_Mac10[[#This Row],[Future-cost]]</f>
        <v>273.60000000000002</v>
      </c>
      <c r="V2406" s="47">
        <f>Table_Query_from_Mac10[[#This Row],[qtytoShipFuture]]-Table_Query_from_Mac10[[#This Row],[qty_to_ship]]</f>
        <v>0</v>
      </c>
      <c r="W2406" s="47">
        <f>Table_Query_from_Mac10[[#This Row],[UnitPriceFuture]]</f>
        <v>12.4</v>
      </c>
      <c r="X2406" s="47">
        <f>Table_Query_from_Mac10[[#This Row],[Unit Increase]]*Table_Query_from_Mac10[[#This Row],[UnitPriceFuture]]</f>
        <v>0</v>
      </c>
      <c r="Y2406" s="47">
        <f>Table_Query_from_Mac10[[#This Row],[Unit Increase]]*Table_Query_from_Mac10[[#This Row],[Future-cost]]</f>
        <v>0</v>
      </c>
      <c r="Z2406" s="47">
        <f>-(Table_Query_from_Mac10[[#This Row],[Incremental Sales]]+((Table_Query_from_Mac10[[#This Row],[Incremental Sales]]*-(SUM(Summary!$S$8:$S$9)))))*Summary!$S$18</f>
        <v>0</v>
      </c>
      <c r="AA2406" s="47">
        <f>IFERROR(Table_Query_from_Mac10[[#This Row],[Incremental Cost]]/Table_Query_from_Mac10[[#This Row],[Incremental Sales]],0)</f>
        <v>0</v>
      </c>
      <c r="AB2406" s="47">
        <f>IFERROR(Table_Query_from_Mac10[[#This Row],[TotalCostFuture]]/Table_Query_from_Mac10[[#This Row],[totalsalesFuture]],0)</f>
        <v>0.45967741935483869</v>
      </c>
      <c r="AN2406" s="30">
        <v>192</v>
      </c>
      <c r="AO2406">
        <f t="shared" si="74"/>
        <v>48</v>
      </c>
      <c r="AQ2406" s="30">
        <v>35.42</v>
      </c>
      <c r="AR2406">
        <f t="shared" si="75"/>
        <v>12.4</v>
      </c>
    </row>
    <row r="2407" spans="1:44" x14ac:dyDescent="0.25">
      <c r="A2407">
        <v>90250</v>
      </c>
      <c r="B2407">
        <v>7</v>
      </c>
      <c r="C2407" t="s">
        <v>59</v>
      </c>
      <c r="D2407" t="s">
        <v>49</v>
      </c>
      <c r="E2407">
        <v>12</v>
      </c>
      <c r="F2407">
        <v>6.89</v>
      </c>
      <c r="G2407">
        <v>15.63</v>
      </c>
      <c r="H2407" s="1">
        <v>44865</v>
      </c>
      <c r="I2407" s="20">
        <v>0</v>
      </c>
      <c r="J2407" s="47">
        <f>Table_Query_from_Mac10[[#This Row],[unit_price]]-(Table_Query_from_Mac10[[#This Row],[unit_price]]*(Table_Query_from_Mac10[[#This Row],[discount_pct]]/100))</f>
        <v>15.63</v>
      </c>
      <c r="K2407" s="47">
        <f>Table_Query_from_Mac10[[#This Row],[unit_cost]]</f>
        <v>6.89</v>
      </c>
      <c r="L2407" s="47">
        <f>Table_Query_from_Mac10[[#This Row],[Live-cost]]*(1+Table_Query_from_Mac10[[#This Row],[CogsIncreasebyTYPE]])</f>
        <v>6.89</v>
      </c>
      <c r="M2407" s="47">
        <f>Table_Query_from_Mac10[[#This Row],[Live-cost]]*Table_Query_from_Mac10[[#This Row],[qty_to_ship]]</f>
        <v>82.679999999999993</v>
      </c>
      <c r="N2407" s="47">
        <f>IF(Table_Query_from_Mac10[[#This Row],[item_no]]="KDA",-Table_Query_from_Mac10[[#This Row],[unit_price]],Table_Query_from_Mac10[[#This Row],[Net Unit]]*Table_Query_from_Mac10[[#This Row],[qty_to_ship]])</f>
        <v>187.56</v>
      </c>
      <c r="O2407" s="47">
        <f>SUMIFS(Summary!C:C,Summary!H:H,Table_Query_from_Mac10[[#This Row],[Juiceoc]])</f>
        <v>0</v>
      </c>
      <c r="P2407" s="47">
        <f>SUMIFS(Summary!D:D,Summary!H:H,Table_Query_from_Mac10[[#This Row],[Juiceoc]])</f>
        <v>0</v>
      </c>
      <c r="Q2407" s="47">
        <f>SUMIFS(Summary!E:E,Summary!H:H,Table_Query_from_Mac10[[#This Row],[Juiceoc]])</f>
        <v>0</v>
      </c>
      <c r="R2407" s="47">
        <f>Table_Query_from_Mac10[[#This Row],[Net Unit]]*(1+Table_Query_from_Mac10[[#This Row],[PriceIncreasebyType]])</f>
        <v>15.63</v>
      </c>
      <c r="S2407" s="47">
        <f>Table_Query_from_Mac10[[#This Row],[UnitPriceFuture]]*Table_Query_from_Mac10[[#This Row],[qtytoShipFuture]]</f>
        <v>187.56</v>
      </c>
      <c r="T2407" s="47">
        <f>ROUND(Table_Query_from_Mac10[[#This Row],[qty_to_ship]]*(1+Table_Query_from_Mac10[[#This Row],[VolumeIncreasebyType]]),0)</f>
        <v>12</v>
      </c>
      <c r="U2407" s="47">
        <f>Table_Query_from_Mac10[[#This Row],[qtytoShipFuture]]*Table_Query_from_Mac10[[#This Row],[Future-cost]]</f>
        <v>82.679999999999993</v>
      </c>
      <c r="V2407" s="47">
        <f>Table_Query_from_Mac10[[#This Row],[qtytoShipFuture]]-Table_Query_from_Mac10[[#This Row],[qty_to_ship]]</f>
        <v>0</v>
      </c>
      <c r="W2407" s="47">
        <f>Table_Query_from_Mac10[[#This Row],[UnitPriceFuture]]</f>
        <v>15.63</v>
      </c>
      <c r="X2407" s="47">
        <f>Table_Query_from_Mac10[[#This Row],[Unit Increase]]*Table_Query_from_Mac10[[#This Row],[UnitPriceFuture]]</f>
        <v>0</v>
      </c>
      <c r="Y2407" s="47">
        <f>Table_Query_from_Mac10[[#This Row],[Unit Increase]]*Table_Query_from_Mac10[[#This Row],[Future-cost]]</f>
        <v>0</v>
      </c>
      <c r="Z2407" s="47">
        <f>-(Table_Query_from_Mac10[[#This Row],[Incremental Sales]]+((Table_Query_from_Mac10[[#This Row],[Incremental Sales]]*-(SUM(Summary!$S$8:$S$9)))))*Summary!$S$18</f>
        <v>0</v>
      </c>
      <c r="AA2407" s="47">
        <f>IFERROR(Table_Query_from_Mac10[[#This Row],[Incremental Cost]]/Table_Query_from_Mac10[[#This Row],[Incremental Sales]],0)</f>
        <v>0</v>
      </c>
      <c r="AB2407" s="47">
        <f>IFERROR(Table_Query_from_Mac10[[#This Row],[TotalCostFuture]]/Table_Query_from_Mac10[[#This Row],[totalsalesFuture]],0)</f>
        <v>0.44081893793985921</v>
      </c>
      <c r="AN2407" s="31">
        <v>48</v>
      </c>
      <c r="AO2407">
        <f t="shared" si="74"/>
        <v>12</v>
      </c>
      <c r="AQ2407" s="31">
        <v>44.67</v>
      </c>
      <c r="AR2407">
        <f t="shared" si="75"/>
        <v>15.63</v>
      </c>
    </row>
    <row r="2408" spans="1:44" x14ac:dyDescent="0.25">
      <c r="A2408">
        <v>90250</v>
      </c>
      <c r="B2408">
        <v>8</v>
      </c>
      <c r="C2408" t="s">
        <v>59</v>
      </c>
      <c r="D2408" t="s">
        <v>49</v>
      </c>
      <c r="E2408">
        <v>16</v>
      </c>
      <c r="F2408">
        <v>8.1999999999999993</v>
      </c>
      <c r="G2408">
        <v>19.43</v>
      </c>
      <c r="H2408" s="1">
        <v>44865</v>
      </c>
      <c r="I2408" s="20">
        <v>0</v>
      </c>
      <c r="J2408" s="47">
        <f>Table_Query_from_Mac10[[#This Row],[unit_price]]-(Table_Query_from_Mac10[[#This Row],[unit_price]]*(Table_Query_from_Mac10[[#This Row],[discount_pct]]/100))</f>
        <v>19.43</v>
      </c>
      <c r="K2408" s="47">
        <f>Table_Query_from_Mac10[[#This Row],[unit_cost]]</f>
        <v>8.1999999999999993</v>
      </c>
      <c r="L2408" s="47">
        <f>Table_Query_from_Mac10[[#This Row],[Live-cost]]*(1+Table_Query_from_Mac10[[#This Row],[CogsIncreasebyTYPE]])</f>
        <v>8.1999999999999993</v>
      </c>
      <c r="M2408" s="47">
        <f>Table_Query_from_Mac10[[#This Row],[Live-cost]]*Table_Query_from_Mac10[[#This Row],[qty_to_ship]]</f>
        <v>131.19999999999999</v>
      </c>
      <c r="N2408" s="47">
        <f>IF(Table_Query_from_Mac10[[#This Row],[item_no]]="KDA",-Table_Query_from_Mac10[[#This Row],[unit_price]],Table_Query_from_Mac10[[#This Row],[Net Unit]]*Table_Query_from_Mac10[[#This Row],[qty_to_ship]])</f>
        <v>310.88</v>
      </c>
      <c r="O2408" s="47">
        <f>SUMIFS(Summary!C:C,Summary!H:H,Table_Query_from_Mac10[[#This Row],[Juiceoc]])</f>
        <v>0</v>
      </c>
      <c r="P2408" s="47">
        <f>SUMIFS(Summary!D:D,Summary!H:H,Table_Query_from_Mac10[[#This Row],[Juiceoc]])</f>
        <v>0</v>
      </c>
      <c r="Q2408" s="47">
        <f>SUMIFS(Summary!E:E,Summary!H:H,Table_Query_from_Mac10[[#This Row],[Juiceoc]])</f>
        <v>0</v>
      </c>
      <c r="R2408" s="47">
        <f>Table_Query_from_Mac10[[#This Row],[Net Unit]]*(1+Table_Query_from_Mac10[[#This Row],[PriceIncreasebyType]])</f>
        <v>19.43</v>
      </c>
      <c r="S2408" s="47">
        <f>Table_Query_from_Mac10[[#This Row],[UnitPriceFuture]]*Table_Query_from_Mac10[[#This Row],[qtytoShipFuture]]</f>
        <v>310.88</v>
      </c>
      <c r="T2408" s="47">
        <f>ROUND(Table_Query_from_Mac10[[#This Row],[qty_to_ship]]*(1+Table_Query_from_Mac10[[#This Row],[VolumeIncreasebyType]]),0)</f>
        <v>16</v>
      </c>
      <c r="U2408" s="47">
        <f>Table_Query_from_Mac10[[#This Row],[qtytoShipFuture]]*Table_Query_from_Mac10[[#This Row],[Future-cost]]</f>
        <v>131.19999999999999</v>
      </c>
      <c r="V2408" s="47">
        <f>Table_Query_from_Mac10[[#This Row],[qtytoShipFuture]]-Table_Query_from_Mac10[[#This Row],[qty_to_ship]]</f>
        <v>0</v>
      </c>
      <c r="W2408" s="47">
        <f>Table_Query_from_Mac10[[#This Row],[UnitPriceFuture]]</f>
        <v>19.43</v>
      </c>
      <c r="X2408" s="47">
        <f>Table_Query_from_Mac10[[#This Row],[Unit Increase]]*Table_Query_from_Mac10[[#This Row],[UnitPriceFuture]]</f>
        <v>0</v>
      </c>
      <c r="Y2408" s="47">
        <f>Table_Query_from_Mac10[[#This Row],[Unit Increase]]*Table_Query_from_Mac10[[#This Row],[Future-cost]]</f>
        <v>0</v>
      </c>
      <c r="Z2408" s="47">
        <f>-(Table_Query_from_Mac10[[#This Row],[Incremental Sales]]+((Table_Query_from_Mac10[[#This Row],[Incremental Sales]]*-(SUM(Summary!$S$8:$S$9)))))*Summary!$S$18</f>
        <v>0</v>
      </c>
      <c r="AA2408" s="47">
        <f>IFERROR(Table_Query_from_Mac10[[#This Row],[Incremental Cost]]/Table_Query_from_Mac10[[#This Row],[Incremental Sales]],0)</f>
        <v>0</v>
      </c>
      <c r="AB2408" s="47">
        <f>IFERROR(Table_Query_from_Mac10[[#This Row],[TotalCostFuture]]/Table_Query_from_Mac10[[#This Row],[totalsalesFuture]],0)</f>
        <v>0.42202779207411217</v>
      </c>
      <c r="AN2408" s="30">
        <v>63</v>
      </c>
      <c r="AO2408">
        <f t="shared" si="74"/>
        <v>16</v>
      </c>
      <c r="AQ2408" s="30">
        <v>55.5</v>
      </c>
      <c r="AR2408">
        <f t="shared" si="75"/>
        <v>19.43</v>
      </c>
    </row>
    <row r="2409" spans="1:44" x14ac:dyDescent="0.25">
      <c r="A2409">
        <v>90250</v>
      </c>
      <c r="B2409">
        <v>9</v>
      </c>
      <c r="C2409" t="s">
        <v>59</v>
      </c>
      <c r="D2409" t="s">
        <v>49</v>
      </c>
      <c r="E2409">
        <v>16</v>
      </c>
      <c r="F2409">
        <v>9.5500000000000007</v>
      </c>
      <c r="G2409">
        <v>23.33</v>
      </c>
      <c r="H2409" s="1">
        <v>44865</v>
      </c>
      <c r="I2409" s="20">
        <v>0</v>
      </c>
      <c r="J2409" s="47">
        <f>Table_Query_from_Mac10[[#This Row],[unit_price]]-(Table_Query_from_Mac10[[#This Row],[unit_price]]*(Table_Query_from_Mac10[[#This Row],[discount_pct]]/100))</f>
        <v>23.33</v>
      </c>
      <c r="K2409" s="47">
        <f>Table_Query_from_Mac10[[#This Row],[unit_cost]]</f>
        <v>9.5500000000000007</v>
      </c>
      <c r="L2409" s="47">
        <f>Table_Query_from_Mac10[[#This Row],[Live-cost]]*(1+Table_Query_from_Mac10[[#This Row],[CogsIncreasebyTYPE]])</f>
        <v>9.5500000000000007</v>
      </c>
      <c r="M2409" s="47">
        <f>Table_Query_from_Mac10[[#This Row],[Live-cost]]*Table_Query_from_Mac10[[#This Row],[qty_to_ship]]</f>
        <v>152.80000000000001</v>
      </c>
      <c r="N2409" s="47">
        <f>IF(Table_Query_from_Mac10[[#This Row],[item_no]]="KDA",-Table_Query_from_Mac10[[#This Row],[unit_price]],Table_Query_from_Mac10[[#This Row],[Net Unit]]*Table_Query_from_Mac10[[#This Row],[qty_to_ship]])</f>
        <v>373.28</v>
      </c>
      <c r="O2409" s="47">
        <f>SUMIFS(Summary!C:C,Summary!H:H,Table_Query_from_Mac10[[#This Row],[Juiceoc]])</f>
        <v>0</v>
      </c>
      <c r="P2409" s="47">
        <f>SUMIFS(Summary!D:D,Summary!H:H,Table_Query_from_Mac10[[#This Row],[Juiceoc]])</f>
        <v>0</v>
      </c>
      <c r="Q2409" s="47">
        <f>SUMIFS(Summary!E:E,Summary!H:H,Table_Query_from_Mac10[[#This Row],[Juiceoc]])</f>
        <v>0</v>
      </c>
      <c r="R2409" s="47">
        <f>Table_Query_from_Mac10[[#This Row],[Net Unit]]*(1+Table_Query_from_Mac10[[#This Row],[PriceIncreasebyType]])</f>
        <v>23.33</v>
      </c>
      <c r="S2409" s="47">
        <f>Table_Query_from_Mac10[[#This Row],[UnitPriceFuture]]*Table_Query_from_Mac10[[#This Row],[qtytoShipFuture]]</f>
        <v>373.28</v>
      </c>
      <c r="T2409" s="47">
        <f>ROUND(Table_Query_from_Mac10[[#This Row],[qty_to_ship]]*(1+Table_Query_from_Mac10[[#This Row],[VolumeIncreasebyType]]),0)</f>
        <v>16</v>
      </c>
      <c r="U2409" s="47">
        <f>Table_Query_from_Mac10[[#This Row],[qtytoShipFuture]]*Table_Query_from_Mac10[[#This Row],[Future-cost]]</f>
        <v>152.80000000000001</v>
      </c>
      <c r="V2409" s="47">
        <f>Table_Query_from_Mac10[[#This Row],[qtytoShipFuture]]-Table_Query_from_Mac10[[#This Row],[qty_to_ship]]</f>
        <v>0</v>
      </c>
      <c r="W2409" s="47">
        <f>Table_Query_from_Mac10[[#This Row],[UnitPriceFuture]]</f>
        <v>23.33</v>
      </c>
      <c r="X2409" s="47">
        <f>Table_Query_from_Mac10[[#This Row],[Unit Increase]]*Table_Query_from_Mac10[[#This Row],[UnitPriceFuture]]</f>
        <v>0</v>
      </c>
      <c r="Y2409" s="47">
        <f>Table_Query_from_Mac10[[#This Row],[Unit Increase]]*Table_Query_from_Mac10[[#This Row],[Future-cost]]</f>
        <v>0</v>
      </c>
      <c r="Z2409" s="47">
        <f>-(Table_Query_from_Mac10[[#This Row],[Incremental Sales]]+((Table_Query_from_Mac10[[#This Row],[Incremental Sales]]*-(SUM(Summary!$S$8:$S$9)))))*Summary!$S$18</f>
        <v>0</v>
      </c>
      <c r="AA2409" s="47">
        <f>IFERROR(Table_Query_from_Mac10[[#This Row],[Incremental Cost]]/Table_Query_from_Mac10[[#This Row],[Incremental Sales]],0)</f>
        <v>0</v>
      </c>
      <c r="AB2409" s="47">
        <f>IFERROR(Table_Query_from_Mac10[[#This Row],[TotalCostFuture]]/Table_Query_from_Mac10[[#This Row],[totalsalesFuture]],0)</f>
        <v>0.40934419202743255</v>
      </c>
      <c r="AN2409" s="31">
        <v>63</v>
      </c>
      <c r="AO2409">
        <f t="shared" si="74"/>
        <v>16</v>
      </c>
      <c r="AQ2409" s="31">
        <v>66.67</v>
      </c>
      <c r="AR2409">
        <f t="shared" si="75"/>
        <v>23.33</v>
      </c>
    </row>
    <row r="2410" spans="1:44" x14ac:dyDescent="0.25">
      <c r="A2410">
        <v>90250</v>
      </c>
      <c r="B2410">
        <v>10</v>
      </c>
      <c r="C2410" t="s">
        <v>59</v>
      </c>
      <c r="D2410" t="s">
        <v>49</v>
      </c>
      <c r="E2410">
        <v>9</v>
      </c>
      <c r="F2410">
        <v>11.28</v>
      </c>
      <c r="G2410">
        <v>26.97</v>
      </c>
      <c r="H2410" s="1">
        <v>44865</v>
      </c>
      <c r="I2410" s="20">
        <v>0</v>
      </c>
      <c r="J2410" s="47">
        <f>Table_Query_from_Mac10[[#This Row],[unit_price]]-(Table_Query_from_Mac10[[#This Row],[unit_price]]*(Table_Query_from_Mac10[[#This Row],[discount_pct]]/100))</f>
        <v>26.97</v>
      </c>
      <c r="K2410" s="47">
        <f>Table_Query_from_Mac10[[#This Row],[unit_cost]]</f>
        <v>11.28</v>
      </c>
      <c r="L2410" s="47">
        <f>Table_Query_from_Mac10[[#This Row],[Live-cost]]*(1+Table_Query_from_Mac10[[#This Row],[CogsIncreasebyTYPE]])</f>
        <v>11.28</v>
      </c>
      <c r="M2410" s="47">
        <f>Table_Query_from_Mac10[[#This Row],[Live-cost]]*Table_Query_from_Mac10[[#This Row],[qty_to_ship]]</f>
        <v>101.52</v>
      </c>
      <c r="N2410" s="47">
        <f>IF(Table_Query_from_Mac10[[#This Row],[item_no]]="KDA",-Table_Query_from_Mac10[[#This Row],[unit_price]],Table_Query_from_Mac10[[#This Row],[Net Unit]]*Table_Query_from_Mac10[[#This Row],[qty_to_ship]])</f>
        <v>242.73</v>
      </c>
      <c r="O2410" s="47">
        <f>SUMIFS(Summary!C:C,Summary!H:H,Table_Query_from_Mac10[[#This Row],[Juiceoc]])</f>
        <v>0</v>
      </c>
      <c r="P2410" s="47">
        <f>SUMIFS(Summary!D:D,Summary!H:H,Table_Query_from_Mac10[[#This Row],[Juiceoc]])</f>
        <v>0</v>
      </c>
      <c r="Q2410" s="47">
        <f>SUMIFS(Summary!E:E,Summary!H:H,Table_Query_from_Mac10[[#This Row],[Juiceoc]])</f>
        <v>0</v>
      </c>
      <c r="R2410" s="47">
        <f>Table_Query_from_Mac10[[#This Row],[Net Unit]]*(1+Table_Query_from_Mac10[[#This Row],[PriceIncreasebyType]])</f>
        <v>26.97</v>
      </c>
      <c r="S2410" s="47">
        <f>Table_Query_from_Mac10[[#This Row],[UnitPriceFuture]]*Table_Query_from_Mac10[[#This Row],[qtytoShipFuture]]</f>
        <v>242.73</v>
      </c>
      <c r="T2410" s="47">
        <f>ROUND(Table_Query_from_Mac10[[#This Row],[qty_to_ship]]*(1+Table_Query_from_Mac10[[#This Row],[VolumeIncreasebyType]]),0)</f>
        <v>9</v>
      </c>
      <c r="U2410" s="47">
        <f>Table_Query_from_Mac10[[#This Row],[qtytoShipFuture]]*Table_Query_from_Mac10[[#This Row],[Future-cost]]</f>
        <v>101.52</v>
      </c>
      <c r="V2410" s="47">
        <f>Table_Query_from_Mac10[[#This Row],[qtytoShipFuture]]-Table_Query_from_Mac10[[#This Row],[qty_to_ship]]</f>
        <v>0</v>
      </c>
      <c r="W2410" s="47">
        <f>Table_Query_from_Mac10[[#This Row],[UnitPriceFuture]]</f>
        <v>26.97</v>
      </c>
      <c r="X2410" s="47">
        <f>Table_Query_from_Mac10[[#This Row],[Unit Increase]]*Table_Query_from_Mac10[[#This Row],[UnitPriceFuture]]</f>
        <v>0</v>
      </c>
      <c r="Y2410" s="47">
        <f>Table_Query_from_Mac10[[#This Row],[Unit Increase]]*Table_Query_from_Mac10[[#This Row],[Future-cost]]</f>
        <v>0</v>
      </c>
      <c r="Z2410" s="47">
        <f>-(Table_Query_from_Mac10[[#This Row],[Incremental Sales]]+((Table_Query_from_Mac10[[#This Row],[Incremental Sales]]*-(SUM(Summary!$S$8:$S$9)))))*Summary!$S$18</f>
        <v>0</v>
      </c>
      <c r="AA2410" s="47">
        <f>IFERROR(Table_Query_from_Mac10[[#This Row],[Incremental Cost]]/Table_Query_from_Mac10[[#This Row],[Incremental Sales]],0)</f>
        <v>0</v>
      </c>
      <c r="AB2410" s="47">
        <f>IFERROR(Table_Query_from_Mac10[[#This Row],[TotalCostFuture]]/Table_Query_from_Mac10[[#This Row],[totalsalesFuture]],0)</f>
        <v>0.41824249165739713</v>
      </c>
      <c r="AN2410" s="30">
        <v>36</v>
      </c>
      <c r="AO2410">
        <f t="shared" si="74"/>
        <v>9</v>
      </c>
      <c r="AQ2410" s="30">
        <v>77.05</v>
      </c>
      <c r="AR2410">
        <f t="shared" si="75"/>
        <v>26.97</v>
      </c>
    </row>
    <row r="2411" spans="1:44" x14ac:dyDescent="0.25">
      <c r="A2411">
        <v>90250</v>
      </c>
      <c r="B2411">
        <v>11</v>
      </c>
      <c r="C2411" t="s">
        <v>60</v>
      </c>
      <c r="D2411" t="s">
        <v>49</v>
      </c>
      <c r="E2411">
        <v>27</v>
      </c>
      <c r="F2411">
        <v>1.1200000000000001</v>
      </c>
      <c r="G2411">
        <v>3.91</v>
      </c>
      <c r="H2411" s="1">
        <v>44865</v>
      </c>
      <c r="I2411" s="20">
        <v>0</v>
      </c>
      <c r="J2411" s="47">
        <f>Table_Query_from_Mac10[[#This Row],[unit_price]]-(Table_Query_from_Mac10[[#This Row],[unit_price]]*(Table_Query_from_Mac10[[#This Row],[discount_pct]]/100))</f>
        <v>3.91</v>
      </c>
      <c r="K2411" s="47">
        <f>Table_Query_from_Mac10[[#This Row],[unit_cost]]</f>
        <v>1.1200000000000001</v>
      </c>
      <c r="L2411" s="47">
        <f>Table_Query_from_Mac10[[#This Row],[Live-cost]]*(1+Table_Query_from_Mac10[[#This Row],[CogsIncreasebyTYPE]])</f>
        <v>1.1200000000000001</v>
      </c>
      <c r="M2411" s="47">
        <f>Table_Query_from_Mac10[[#This Row],[Live-cost]]*Table_Query_from_Mac10[[#This Row],[qty_to_ship]]</f>
        <v>30.240000000000002</v>
      </c>
      <c r="N2411" s="47">
        <f>IF(Table_Query_from_Mac10[[#This Row],[item_no]]="KDA",-Table_Query_from_Mac10[[#This Row],[unit_price]],Table_Query_from_Mac10[[#This Row],[Net Unit]]*Table_Query_from_Mac10[[#This Row],[qty_to_ship]])</f>
        <v>105.57000000000001</v>
      </c>
      <c r="O2411" s="47">
        <f>SUMIFS(Summary!C:C,Summary!H:H,Table_Query_from_Mac10[[#This Row],[Juiceoc]])</f>
        <v>0</v>
      </c>
      <c r="P2411" s="47">
        <f>SUMIFS(Summary!D:D,Summary!H:H,Table_Query_from_Mac10[[#This Row],[Juiceoc]])</f>
        <v>0</v>
      </c>
      <c r="Q2411" s="47">
        <f>SUMIFS(Summary!E:E,Summary!H:H,Table_Query_from_Mac10[[#This Row],[Juiceoc]])</f>
        <v>0</v>
      </c>
      <c r="R2411" s="47">
        <f>Table_Query_from_Mac10[[#This Row],[Net Unit]]*(1+Table_Query_from_Mac10[[#This Row],[PriceIncreasebyType]])</f>
        <v>3.91</v>
      </c>
      <c r="S2411" s="47">
        <f>Table_Query_from_Mac10[[#This Row],[UnitPriceFuture]]*Table_Query_from_Mac10[[#This Row],[qtytoShipFuture]]</f>
        <v>105.57000000000001</v>
      </c>
      <c r="T2411" s="47">
        <f>ROUND(Table_Query_from_Mac10[[#This Row],[qty_to_ship]]*(1+Table_Query_from_Mac10[[#This Row],[VolumeIncreasebyType]]),0)</f>
        <v>27</v>
      </c>
      <c r="U2411" s="47">
        <f>Table_Query_from_Mac10[[#This Row],[qtytoShipFuture]]*Table_Query_from_Mac10[[#This Row],[Future-cost]]</f>
        <v>30.240000000000002</v>
      </c>
      <c r="V2411" s="47">
        <f>Table_Query_from_Mac10[[#This Row],[qtytoShipFuture]]-Table_Query_from_Mac10[[#This Row],[qty_to_ship]]</f>
        <v>0</v>
      </c>
      <c r="W2411" s="47">
        <f>Table_Query_from_Mac10[[#This Row],[UnitPriceFuture]]</f>
        <v>3.91</v>
      </c>
      <c r="X2411" s="47">
        <f>Table_Query_from_Mac10[[#This Row],[Unit Increase]]*Table_Query_from_Mac10[[#This Row],[UnitPriceFuture]]</f>
        <v>0</v>
      </c>
      <c r="Y2411" s="47">
        <f>Table_Query_from_Mac10[[#This Row],[Unit Increase]]*Table_Query_from_Mac10[[#This Row],[Future-cost]]</f>
        <v>0</v>
      </c>
      <c r="Z2411" s="47">
        <f>-(Table_Query_from_Mac10[[#This Row],[Incremental Sales]]+((Table_Query_from_Mac10[[#This Row],[Incremental Sales]]*-(SUM(Summary!$S$8:$S$9)))))*Summary!$S$18</f>
        <v>0</v>
      </c>
      <c r="AA2411" s="47">
        <f>IFERROR(Table_Query_from_Mac10[[#This Row],[Incremental Cost]]/Table_Query_from_Mac10[[#This Row],[Incremental Sales]],0)</f>
        <v>0</v>
      </c>
      <c r="AB2411" s="47">
        <f>IFERROR(Table_Query_from_Mac10[[#This Row],[TotalCostFuture]]/Table_Query_from_Mac10[[#This Row],[totalsalesFuture]],0)</f>
        <v>0.28644501278772377</v>
      </c>
      <c r="AN2411" s="31">
        <v>108</v>
      </c>
      <c r="AO2411">
        <f t="shared" si="74"/>
        <v>27</v>
      </c>
      <c r="AQ2411" s="31">
        <v>11.18</v>
      </c>
      <c r="AR2411">
        <f t="shared" si="75"/>
        <v>3.91</v>
      </c>
    </row>
    <row r="2412" spans="1:44" x14ac:dyDescent="0.25">
      <c r="A2412">
        <v>90250</v>
      </c>
      <c r="B2412">
        <v>12</v>
      </c>
      <c r="C2412" t="s">
        <v>60</v>
      </c>
      <c r="D2412" t="s">
        <v>49</v>
      </c>
      <c r="E2412">
        <v>27</v>
      </c>
      <c r="F2412">
        <v>1.23</v>
      </c>
      <c r="G2412">
        <v>3.91</v>
      </c>
      <c r="H2412" s="1">
        <v>44865</v>
      </c>
      <c r="I2412" s="20">
        <v>0</v>
      </c>
      <c r="J2412" s="47">
        <f>Table_Query_from_Mac10[[#This Row],[unit_price]]-(Table_Query_from_Mac10[[#This Row],[unit_price]]*(Table_Query_from_Mac10[[#This Row],[discount_pct]]/100))</f>
        <v>3.91</v>
      </c>
      <c r="K2412" s="47">
        <f>Table_Query_from_Mac10[[#This Row],[unit_cost]]</f>
        <v>1.23</v>
      </c>
      <c r="L2412" s="47">
        <f>Table_Query_from_Mac10[[#This Row],[Live-cost]]*(1+Table_Query_from_Mac10[[#This Row],[CogsIncreasebyTYPE]])</f>
        <v>1.23</v>
      </c>
      <c r="M2412" s="47">
        <f>Table_Query_from_Mac10[[#This Row],[Live-cost]]*Table_Query_from_Mac10[[#This Row],[qty_to_ship]]</f>
        <v>33.21</v>
      </c>
      <c r="N2412" s="47">
        <f>IF(Table_Query_from_Mac10[[#This Row],[item_no]]="KDA",-Table_Query_from_Mac10[[#This Row],[unit_price]],Table_Query_from_Mac10[[#This Row],[Net Unit]]*Table_Query_from_Mac10[[#This Row],[qty_to_ship]])</f>
        <v>105.57000000000001</v>
      </c>
      <c r="O2412" s="47">
        <f>SUMIFS(Summary!C:C,Summary!H:H,Table_Query_from_Mac10[[#This Row],[Juiceoc]])</f>
        <v>0</v>
      </c>
      <c r="P2412" s="47">
        <f>SUMIFS(Summary!D:D,Summary!H:H,Table_Query_from_Mac10[[#This Row],[Juiceoc]])</f>
        <v>0</v>
      </c>
      <c r="Q2412" s="47">
        <f>SUMIFS(Summary!E:E,Summary!H:H,Table_Query_from_Mac10[[#This Row],[Juiceoc]])</f>
        <v>0</v>
      </c>
      <c r="R2412" s="47">
        <f>Table_Query_from_Mac10[[#This Row],[Net Unit]]*(1+Table_Query_from_Mac10[[#This Row],[PriceIncreasebyType]])</f>
        <v>3.91</v>
      </c>
      <c r="S2412" s="47">
        <f>Table_Query_from_Mac10[[#This Row],[UnitPriceFuture]]*Table_Query_from_Mac10[[#This Row],[qtytoShipFuture]]</f>
        <v>105.57000000000001</v>
      </c>
      <c r="T2412" s="47">
        <f>ROUND(Table_Query_from_Mac10[[#This Row],[qty_to_ship]]*(1+Table_Query_from_Mac10[[#This Row],[VolumeIncreasebyType]]),0)</f>
        <v>27</v>
      </c>
      <c r="U2412" s="47">
        <f>Table_Query_from_Mac10[[#This Row],[qtytoShipFuture]]*Table_Query_from_Mac10[[#This Row],[Future-cost]]</f>
        <v>33.21</v>
      </c>
      <c r="V2412" s="47">
        <f>Table_Query_from_Mac10[[#This Row],[qtytoShipFuture]]-Table_Query_from_Mac10[[#This Row],[qty_to_ship]]</f>
        <v>0</v>
      </c>
      <c r="W2412" s="47">
        <f>Table_Query_from_Mac10[[#This Row],[UnitPriceFuture]]</f>
        <v>3.91</v>
      </c>
      <c r="X2412" s="47">
        <f>Table_Query_from_Mac10[[#This Row],[Unit Increase]]*Table_Query_from_Mac10[[#This Row],[UnitPriceFuture]]</f>
        <v>0</v>
      </c>
      <c r="Y2412" s="47">
        <f>Table_Query_from_Mac10[[#This Row],[Unit Increase]]*Table_Query_from_Mac10[[#This Row],[Future-cost]]</f>
        <v>0</v>
      </c>
      <c r="Z2412" s="47">
        <f>-(Table_Query_from_Mac10[[#This Row],[Incremental Sales]]+((Table_Query_from_Mac10[[#This Row],[Incremental Sales]]*-(SUM(Summary!$S$8:$S$9)))))*Summary!$S$18</f>
        <v>0</v>
      </c>
      <c r="AA2412" s="47">
        <f>IFERROR(Table_Query_from_Mac10[[#This Row],[Incremental Cost]]/Table_Query_from_Mac10[[#This Row],[Incremental Sales]],0)</f>
        <v>0</v>
      </c>
      <c r="AB2412" s="47">
        <f>IFERROR(Table_Query_from_Mac10[[#This Row],[TotalCostFuture]]/Table_Query_from_Mac10[[#This Row],[totalsalesFuture]],0)</f>
        <v>0.31457800511508949</v>
      </c>
      <c r="AN2412" s="30">
        <v>108</v>
      </c>
      <c r="AO2412">
        <f t="shared" si="74"/>
        <v>27</v>
      </c>
      <c r="AQ2412" s="30">
        <v>11.18</v>
      </c>
      <c r="AR2412">
        <f t="shared" si="75"/>
        <v>3.91</v>
      </c>
    </row>
    <row r="2413" spans="1:44" x14ac:dyDescent="0.25">
      <c r="A2413">
        <v>90250</v>
      </c>
      <c r="B2413">
        <v>13</v>
      </c>
      <c r="C2413" t="s">
        <v>57</v>
      </c>
      <c r="D2413" t="s">
        <v>49</v>
      </c>
      <c r="E2413">
        <v>19</v>
      </c>
      <c r="F2413">
        <v>4.78</v>
      </c>
      <c r="G2413">
        <v>10.86</v>
      </c>
      <c r="H2413" s="1">
        <v>44865</v>
      </c>
      <c r="I2413" s="20">
        <v>0</v>
      </c>
      <c r="J2413" s="47">
        <f>Table_Query_from_Mac10[[#This Row],[unit_price]]-(Table_Query_from_Mac10[[#This Row],[unit_price]]*(Table_Query_from_Mac10[[#This Row],[discount_pct]]/100))</f>
        <v>10.86</v>
      </c>
      <c r="K2413" s="47">
        <f>Table_Query_from_Mac10[[#This Row],[unit_cost]]</f>
        <v>4.78</v>
      </c>
      <c r="L2413" s="47">
        <f>Table_Query_from_Mac10[[#This Row],[Live-cost]]*(1+Table_Query_from_Mac10[[#This Row],[CogsIncreasebyTYPE]])</f>
        <v>4.78</v>
      </c>
      <c r="M2413" s="47">
        <f>Table_Query_from_Mac10[[#This Row],[Live-cost]]*Table_Query_from_Mac10[[#This Row],[qty_to_ship]]</f>
        <v>90.820000000000007</v>
      </c>
      <c r="N2413" s="47">
        <f>IF(Table_Query_from_Mac10[[#This Row],[item_no]]="KDA",-Table_Query_from_Mac10[[#This Row],[unit_price]],Table_Query_from_Mac10[[#This Row],[Net Unit]]*Table_Query_from_Mac10[[#This Row],[qty_to_ship]])</f>
        <v>206.33999999999997</v>
      </c>
      <c r="O2413" s="47">
        <f>SUMIFS(Summary!C:C,Summary!H:H,Table_Query_from_Mac10[[#This Row],[Juiceoc]])</f>
        <v>0</v>
      </c>
      <c r="P2413" s="47">
        <f>SUMIFS(Summary!D:D,Summary!H:H,Table_Query_from_Mac10[[#This Row],[Juiceoc]])</f>
        <v>0</v>
      </c>
      <c r="Q2413" s="47">
        <f>SUMIFS(Summary!E:E,Summary!H:H,Table_Query_from_Mac10[[#This Row],[Juiceoc]])</f>
        <v>0</v>
      </c>
      <c r="R2413" s="47">
        <f>Table_Query_from_Mac10[[#This Row],[Net Unit]]*(1+Table_Query_from_Mac10[[#This Row],[PriceIncreasebyType]])</f>
        <v>10.86</v>
      </c>
      <c r="S2413" s="47">
        <f>Table_Query_from_Mac10[[#This Row],[UnitPriceFuture]]*Table_Query_from_Mac10[[#This Row],[qtytoShipFuture]]</f>
        <v>206.33999999999997</v>
      </c>
      <c r="T2413" s="47">
        <f>ROUND(Table_Query_from_Mac10[[#This Row],[qty_to_ship]]*(1+Table_Query_from_Mac10[[#This Row],[VolumeIncreasebyType]]),0)</f>
        <v>19</v>
      </c>
      <c r="U2413" s="47">
        <f>Table_Query_from_Mac10[[#This Row],[qtytoShipFuture]]*Table_Query_from_Mac10[[#This Row],[Future-cost]]</f>
        <v>90.820000000000007</v>
      </c>
      <c r="V2413" s="47">
        <f>Table_Query_from_Mac10[[#This Row],[qtytoShipFuture]]-Table_Query_from_Mac10[[#This Row],[qty_to_ship]]</f>
        <v>0</v>
      </c>
      <c r="W2413" s="47">
        <f>Table_Query_from_Mac10[[#This Row],[UnitPriceFuture]]</f>
        <v>10.86</v>
      </c>
      <c r="X2413" s="47">
        <f>Table_Query_from_Mac10[[#This Row],[Unit Increase]]*Table_Query_from_Mac10[[#This Row],[UnitPriceFuture]]</f>
        <v>0</v>
      </c>
      <c r="Y2413" s="47">
        <f>Table_Query_from_Mac10[[#This Row],[Unit Increase]]*Table_Query_from_Mac10[[#This Row],[Future-cost]]</f>
        <v>0</v>
      </c>
      <c r="Z2413" s="47">
        <f>-(Table_Query_from_Mac10[[#This Row],[Incremental Sales]]+((Table_Query_from_Mac10[[#This Row],[Incremental Sales]]*-(SUM(Summary!$S$8:$S$9)))))*Summary!$S$18</f>
        <v>0</v>
      </c>
      <c r="AA2413" s="47">
        <f>IFERROR(Table_Query_from_Mac10[[#This Row],[Incremental Cost]]/Table_Query_from_Mac10[[#This Row],[Incremental Sales]],0)</f>
        <v>0</v>
      </c>
      <c r="AB2413" s="47">
        <f>IFERROR(Table_Query_from_Mac10[[#This Row],[TotalCostFuture]]/Table_Query_from_Mac10[[#This Row],[totalsalesFuture]],0)</f>
        <v>0.44014732965009218</v>
      </c>
      <c r="AN2413" s="31">
        <v>75</v>
      </c>
      <c r="AO2413">
        <f t="shared" si="74"/>
        <v>19</v>
      </c>
      <c r="AQ2413" s="31">
        <v>31.03</v>
      </c>
      <c r="AR2413">
        <f t="shared" si="75"/>
        <v>10.86</v>
      </c>
    </row>
    <row r="2414" spans="1:44" x14ac:dyDescent="0.25">
      <c r="A2414">
        <v>90251</v>
      </c>
      <c r="B2414">
        <v>1</v>
      </c>
      <c r="C2414" t="s">
        <v>58</v>
      </c>
      <c r="D2414" t="s">
        <v>49</v>
      </c>
      <c r="E2414">
        <v>36</v>
      </c>
      <c r="F2414">
        <v>3.74</v>
      </c>
      <c r="G2414">
        <v>7.09</v>
      </c>
      <c r="H2414" s="1">
        <v>44853</v>
      </c>
      <c r="I2414" s="20">
        <v>0</v>
      </c>
      <c r="J2414" s="47">
        <f>Table_Query_from_Mac10[[#This Row],[unit_price]]-(Table_Query_from_Mac10[[#This Row],[unit_price]]*(Table_Query_from_Mac10[[#This Row],[discount_pct]]/100))</f>
        <v>7.09</v>
      </c>
      <c r="K2414" s="47">
        <f>Table_Query_from_Mac10[[#This Row],[unit_cost]]</f>
        <v>3.74</v>
      </c>
      <c r="L2414" s="47">
        <f>Table_Query_from_Mac10[[#This Row],[Live-cost]]*(1+Table_Query_from_Mac10[[#This Row],[CogsIncreasebyTYPE]])</f>
        <v>3.74</v>
      </c>
      <c r="M2414" s="47">
        <f>Table_Query_from_Mac10[[#This Row],[Live-cost]]*Table_Query_from_Mac10[[#This Row],[qty_to_ship]]</f>
        <v>134.64000000000001</v>
      </c>
      <c r="N2414" s="47">
        <f>IF(Table_Query_from_Mac10[[#This Row],[item_no]]="KDA",-Table_Query_from_Mac10[[#This Row],[unit_price]],Table_Query_from_Mac10[[#This Row],[Net Unit]]*Table_Query_from_Mac10[[#This Row],[qty_to_ship]])</f>
        <v>255.24</v>
      </c>
      <c r="O2414" s="47">
        <f>SUMIFS(Summary!C:C,Summary!H:H,Table_Query_from_Mac10[[#This Row],[Juiceoc]])</f>
        <v>0</v>
      </c>
      <c r="P2414" s="47">
        <f>SUMIFS(Summary!D:D,Summary!H:H,Table_Query_from_Mac10[[#This Row],[Juiceoc]])</f>
        <v>0</v>
      </c>
      <c r="Q2414" s="47">
        <f>SUMIFS(Summary!E:E,Summary!H:H,Table_Query_from_Mac10[[#This Row],[Juiceoc]])</f>
        <v>0</v>
      </c>
      <c r="R2414" s="47">
        <f>Table_Query_from_Mac10[[#This Row],[Net Unit]]*(1+Table_Query_from_Mac10[[#This Row],[PriceIncreasebyType]])</f>
        <v>7.09</v>
      </c>
      <c r="S2414" s="47">
        <f>Table_Query_from_Mac10[[#This Row],[UnitPriceFuture]]*Table_Query_from_Mac10[[#This Row],[qtytoShipFuture]]</f>
        <v>255.24</v>
      </c>
      <c r="T2414" s="47">
        <f>ROUND(Table_Query_from_Mac10[[#This Row],[qty_to_ship]]*(1+Table_Query_from_Mac10[[#This Row],[VolumeIncreasebyType]]),0)</f>
        <v>36</v>
      </c>
      <c r="U2414" s="47">
        <f>Table_Query_from_Mac10[[#This Row],[qtytoShipFuture]]*Table_Query_from_Mac10[[#This Row],[Future-cost]]</f>
        <v>134.64000000000001</v>
      </c>
      <c r="V2414" s="47">
        <f>Table_Query_from_Mac10[[#This Row],[qtytoShipFuture]]-Table_Query_from_Mac10[[#This Row],[qty_to_ship]]</f>
        <v>0</v>
      </c>
      <c r="W2414" s="47">
        <f>Table_Query_from_Mac10[[#This Row],[UnitPriceFuture]]</f>
        <v>7.09</v>
      </c>
      <c r="X2414" s="47">
        <f>Table_Query_from_Mac10[[#This Row],[Unit Increase]]*Table_Query_from_Mac10[[#This Row],[UnitPriceFuture]]</f>
        <v>0</v>
      </c>
      <c r="Y2414" s="47">
        <f>Table_Query_from_Mac10[[#This Row],[Unit Increase]]*Table_Query_from_Mac10[[#This Row],[Future-cost]]</f>
        <v>0</v>
      </c>
      <c r="Z2414" s="47">
        <f>-(Table_Query_from_Mac10[[#This Row],[Incremental Sales]]+((Table_Query_from_Mac10[[#This Row],[Incremental Sales]]*-(SUM(Summary!$S$8:$S$9)))))*Summary!$S$18</f>
        <v>0</v>
      </c>
      <c r="AA2414" s="47">
        <f>IFERROR(Table_Query_from_Mac10[[#This Row],[Incremental Cost]]/Table_Query_from_Mac10[[#This Row],[Incremental Sales]],0)</f>
        <v>0</v>
      </c>
      <c r="AB2414" s="47">
        <f>IFERROR(Table_Query_from_Mac10[[#This Row],[TotalCostFuture]]/Table_Query_from_Mac10[[#This Row],[totalsalesFuture]],0)</f>
        <v>0.52750352609308893</v>
      </c>
      <c r="AN2414" s="30">
        <v>144</v>
      </c>
      <c r="AO2414">
        <f t="shared" si="74"/>
        <v>36</v>
      </c>
      <c r="AQ2414" s="30">
        <v>20.260000000000002</v>
      </c>
      <c r="AR2414">
        <f t="shared" si="75"/>
        <v>7.09</v>
      </c>
    </row>
    <row r="2415" spans="1:44" x14ac:dyDescent="0.25">
      <c r="A2415">
        <v>90251</v>
      </c>
      <c r="B2415">
        <v>2</v>
      </c>
      <c r="C2415" t="s">
        <v>59</v>
      </c>
      <c r="D2415" t="s">
        <v>49</v>
      </c>
      <c r="E2415">
        <v>25</v>
      </c>
      <c r="F2415">
        <v>4.2699999999999996</v>
      </c>
      <c r="G2415">
        <v>8.16</v>
      </c>
      <c r="H2415" s="1">
        <v>44853</v>
      </c>
      <c r="I2415" s="20">
        <v>0</v>
      </c>
      <c r="J2415" s="47">
        <f>Table_Query_from_Mac10[[#This Row],[unit_price]]-(Table_Query_from_Mac10[[#This Row],[unit_price]]*(Table_Query_from_Mac10[[#This Row],[discount_pct]]/100))</f>
        <v>8.16</v>
      </c>
      <c r="K2415" s="47">
        <f>Table_Query_from_Mac10[[#This Row],[unit_cost]]</f>
        <v>4.2699999999999996</v>
      </c>
      <c r="L2415" s="47">
        <f>Table_Query_from_Mac10[[#This Row],[Live-cost]]*(1+Table_Query_from_Mac10[[#This Row],[CogsIncreasebyTYPE]])</f>
        <v>4.2699999999999996</v>
      </c>
      <c r="M2415" s="47">
        <f>Table_Query_from_Mac10[[#This Row],[Live-cost]]*Table_Query_from_Mac10[[#This Row],[qty_to_ship]]</f>
        <v>106.74999999999999</v>
      </c>
      <c r="N2415" s="47">
        <f>IF(Table_Query_from_Mac10[[#This Row],[item_no]]="KDA",-Table_Query_from_Mac10[[#This Row],[unit_price]],Table_Query_from_Mac10[[#This Row],[Net Unit]]*Table_Query_from_Mac10[[#This Row],[qty_to_ship]])</f>
        <v>204</v>
      </c>
      <c r="O2415" s="47">
        <f>SUMIFS(Summary!C:C,Summary!H:H,Table_Query_from_Mac10[[#This Row],[Juiceoc]])</f>
        <v>0</v>
      </c>
      <c r="P2415" s="47">
        <f>SUMIFS(Summary!D:D,Summary!H:H,Table_Query_from_Mac10[[#This Row],[Juiceoc]])</f>
        <v>0</v>
      </c>
      <c r="Q2415" s="47">
        <f>SUMIFS(Summary!E:E,Summary!H:H,Table_Query_from_Mac10[[#This Row],[Juiceoc]])</f>
        <v>0</v>
      </c>
      <c r="R2415" s="47">
        <f>Table_Query_from_Mac10[[#This Row],[Net Unit]]*(1+Table_Query_from_Mac10[[#This Row],[PriceIncreasebyType]])</f>
        <v>8.16</v>
      </c>
      <c r="S2415" s="47">
        <f>Table_Query_from_Mac10[[#This Row],[UnitPriceFuture]]*Table_Query_from_Mac10[[#This Row],[qtytoShipFuture]]</f>
        <v>204</v>
      </c>
      <c r="T2415" s="47">
        <f>ROUND(Table_Query_from_Mac10[[#This Row],[qty_to_ship]]*(1+Table_Query_from_Mac10[[#This Row],[VolumeIncreasebyType]]),0)</f>
        <v>25</v>
      </c>
      <c r="U2415" s="47">
        <f>Table_Query_from_Mac10[[#This Row],[qtytoShipFuture]]*Table_Query_from_Mac10[[#This Row],[Future-cost]]</f>
        <v>106.74999999999999</v>
      </c>
      <c r="V2415" s="47">
        <f>Table_Query_from_Mac10[[#This Row],[qtytoShipFuture]]-Table_Query_from_Mac10[[#This Row],[qty_to_ship]]</f>
        <v>0</v>
      </c>
      <c r="W2415" s="47">
        <f>Table_Query_from_Mac10[[#This Row],[UnitPriceFuture]]</f>
        <v>8.16</v>
      </c>
      <c r="X2415" s="47">
        <f>Table_Query_from_Mac10[[#This Row],[Unit Increase]]*Table_Query_from_Mac10[[#This Row],[UnitPriceFuture]]</f>
        <v>0</v>
      </c>
      <c r="Y2415" s="47">
        <f>Table_Query_from_Mac10[[#This Row],[Unit Increase]]*Table_Query_from_Mac10[[#This Row],[Future-cost]]</f>
        <v>0</v>
      </c>
      <c r="Z2415" s="47">
        <f>-(Table_Query_from_Mac10[[#This Row],[Incremental Sales]]+((Table_Query_from_Mac10[[#This Row],[Incremental Sales]]*-(SUM(Summary!$S$8:$S$9)))))*Summary!$S$18</f>
        <v>0</v>
      </c>
      <c r="AA2415" s="47">
        <f>IFERROR(Table_Query_from_Mac10[[#This Row],[Incremental Cost]]/Table_Query_from_Mac10[[#This Row],[Incremental Sales]],0)</f>
        <v>0</v>
      </c>
      <c r="AB2415" s="47">
        <f>IFERROR(Table_Query_from_Mac10[[#This Row],[TotalCostFuture]]/Table_Query_from_Mac10[[#This Row],[totalsalesFuture]],0)</f>
        <v>0.52328431372549011</v>
      </c>
      <c r="AN2415" s="31">
        <v>100</v>
      </c>
      <c r="AO2415">
        <f t="shared" si="74"/>
        <v>25</v>
      </c>
      <c r="AQ2415" s="31">
        <v>23.31</v>
      </c>
      <c r="AR2415">
        <f t="shared" si="75"/>
        <v>8.16</v>
      </c>
    </row>
    <row r="2416" spans="1:44" x14ac:dyDescent="0.25">
      <c r="A2416">
        <v>90251</v>
      </c>
      <c r="B2416">
        <v>3</v>
      </c>
      <c r="C2416" t="s">
        <v>59</v>
      </c>
      <c r="D2416" t="s">
        <v>49</v>
      </c>
      <c r="E2416">
        <v>75</v>
      </c>
      <c r="F2416">
        <v>4.74</v>
      </c>
      <c r="G2416">
        <v>8.91</v>
      </c>
      <c r="H2416" s="1">
        <v>44853</v>
      </c>
      <c r="I2416" s="20">
        <v>0</v>
      </c>
      <c r="J2416" s="47">
        <f>Table_Query_from_Mac10[[#This Row],[unit_price]]-(Table_Query_from_Mac10[[#This Row],[unit_price]]*(Table_Query_from_Mac10[[#This Row],[discount_pct]]/100))</f>
        <v>8.91</v>
      </c>
      <c r="K2416" s="47">
        <f>Table_Query_from_Mac10[[#This Row],[unit_cost]]</f>
        <v>4.74</v>
      </c>
      <c r="L2416" s="47">
        <f>Table_Query_from_Mac10[[#This Row],[Live-cost]]*(1+Table_Query_from_Mac10[[#This Row],[CogsIncreasebyTYPE]])</f>
        <v>4.74</v>
      </c>
      <c r="M2416" s="47">
        <f>Table_Query_from_Mac10[[#This Row],[Live-cost]]*Table_Query_from_Mac10[[#This Row],[qty_to_ship]]</f>
        <v>355.5</v>
      </c>
      <c r="N2416" s="47">
        <f>IF(Table_Query_from_Mac10[[#This Row],[item_no]]="KDA",-Table_Query_from_Mac10[[#This Row],[unit_price]],Table_Query_from_Mac10[[#This Row],[Net Unit]]*Table_Query_from_Mac10[[#This Row],[qty_to_ship]])</f>
        <v>668.25</v>
      </c>
      <c r="O2416" s="47">
        <f>SUMIFS(Summary!C:C,Summary!H:H,Table_Query_from_Mac10[[#This Row],[Juiceoc]])</f>
        <v>0</v>
      </c>
      <c r="P2416" s="47">
        <f>SUMIFS(Summary!D:D,Summary!H:H,Table_Query_from_Mac10[[#This Row],[Juiceoc]])</f>
        <v>0</v>
      </c>
      <c r="Q2416" s="47">
        <f>SUMIFS(Summary!E:E,Summary!H:H,Table_Query_from_Mac10[[#This Row],[Juiceoc]])</f>
        <v>0</v>
      </c>
      <c r="R2416" s="47">
        <f>Table_Query_from_Mac10[[#This Row],[Net Unit]]*(1+Table_Query_from_Mac10[[#This Row],[PriceIncreasebyType]])</f>
        <v>8.91</v>
      </c>
      <c r="S2416" s="47">
        <f>Table_Query_from_Mac10[[#This Row],[UnitPriceFuture]]*Table_Query_from_Mac10[[#This Row],[qtytoShipFuture]]</f>
        <v>668.25</v>
      </c>
      <c r="T2416" s="47">
        <f>ROUND(Table_Query_from_Mac10[[#This Row],[qty_to_ship]]*(1+Table_Query_from_Mac10[[#This Row],[VolumeIncreasebyType]]),0)</f>
        <v>75</v>
      </c>
      <c r="U2416" s="47">
        <f>Table_Query_from_Mac10[[#This Row],[qtytoShipFuture]]*Table_Query_from_Mac10[[#This Row],[Future-cost]]</f>
        <v>355.5</v>
      </c>
      <c r="V2416" s="47">
        <f>Table_Query_from_Mac10[[#This Row],[qtytoShipFuture]]-Table_Query_from_Mac10[[#This Row],[qty_to_ship]]</f>
        <v>0</v>
      </c>
      <c r="W2416" s="47">
        <f>Table_Query_from_Mac10[[#This Row],[UnitPriceFuture]]</f>
        <v>8.91</v>
      </c>
      <c r="X2416" s="47">
        <f>Table_Query_from_Mac10[[#This Row],[Unit Increase]]*Table_Query_from_Mac10[[#This Row],[UnitPriceFuture]]</f>
        <v>0</v>
      </c>
      <c r="Y2416" s="47">
        <f>Table_Query_from_Mac10[[#This Row],[Unit Increase]]*Table_Query_from_Mac10[[#This Row],[Future-cost]]</f>
        <v>0</v>
      </c>
      <c r="Z2416" s="47">
        <f>-(Table_Query_from_Mac10[[#This Row],[Incremental Sales]]+((Table_Query_from_Mac10[[#This Row],[Incremental Sales]]*-(SUM(Summary!$S$8:$S$9)))))*Summary!$S$18</f>
        <v>0</v>
      </c>
      <c r="AA2416" s="47">
        <f>IFERROR(Table_Query_from_Mac10[[#This Row],[Incremental Cost]]/Table_Query_from_Mac10[[#This Row],[Incremental Sales]],0)</f>
        <v>0</v>
      </c>
      <c r="AB2416" s="47">
        <f>IFERROR(Table_Query_from_Mac10[[#This Row],[TotalCostFuture]]/Table_Query_from_Mac10[[#This Row],[totalsalesFuture]],0)</f>
        <v>0.53198653198653201</v>
      </c>
      <c r="AN2416" s="30">
        <v>300</v>
      </c>
      <c r="AO2416">
        <f t="shared" si="74"/>
        <v>75</v>
      </c>
      <c r="AQ2416" s="30">
        <v>25.45</v>
      </c>
      <c r="AR2416">
        <f t="shared" si="75"/>
        <v>8.91</v>
      </c>
    </row>
    <row r="2417" spans="1:44" x14ac:dyDescent="0.25">
      <c r="A2417">
        <v>90251</v>
      </c>
      <c r="B2417">
        <v>4</v>
      </c>
      <c r="C2417" t="s">
        <v>59</v>
      </c>
      <c r="D2417" t="s">
        <v>49</v>
      </c>
      <c r="E2417">
        <v>60</v>
      </c>
      <c r="F2417">
        <v>5.21</v>
      </c>
      <c r="G2417">
        <v>9.82</v>
      </c>
      <c r="H2417" s="1">
        <v>44853</v>
      </c>
      <c r="I2417" s="20">
        <v>0</v>
      </c>
      <c r="J2417" s="47">
        <f>Table_Query_from_Mac10[[#This Row],[unit_price]]-(Table_Query_from_Mac10[[#This Row],[unit_price]]*(Table_Query_from_Mac10[[#This Row],[discount_pct]]/100))</f>
        <v>9.82</v>
      </c>
      <c r="K2417" s="47">
        <f>Table_Query_from_Mac10[[#This Row],[unit_cost]]</f>
        <v>5.21</v>
      </c>
      <c r="L2417" s="47">
        <f>Table_Query_from_Mac10[[#This Row],[Live-cost]]*(1+Table_Query_from_Mac10[[#This Row],[CogsIncreasebyTYPE]])</f>
        <v>5.21</v>
      </c>
      <c r="M2417" s="47">
        <f>Table_Query_from_Mac10[[#This Row],[Live-cost]]*Table_Query_from_Mac10[[#This Row],[qty_to_ship]]</f>
        <v>312.60000000000002</v>
      </c>
      <c r="N2417" s="47">
        <f>IF(Table_Query_from_Mac10[[#This Row],[item_no]]="KDA",-Table_Query_from_Mac10[[#This Row],[unit_price]],Table_Query_from_Mac10[[#This Row],[Net Unit]]*Table_Query_from_Mac10[[#This Row],[qty_to_ship]])</f>
        <v>589.20000000000005</v>
      </c>
      <c r="O2417" s="47">
        <f>SUMIFS(Summary!C:C,Summary!H:H,Table_Query_from_Mac10[[#This Row],[Juiceoc]])</f>
        <v>0</v>
      </c>
      <c r="P2417" s="47">
        <f>SUMIFS(Summary!D:D,Summary!H:H,Table_Query_from_Mac10[[#This Row],[Juiceoc]])</f>
        <v>0</v>
      </c>
      <c r="Q2417" s="47">
        <f>SUMIFS(Summary!E:E,Summary!H:H,Table_Query_from_Mac10[[#This Row],[Juiceoc]])</f>
        <v>0</v>
      </c>
      <c r="R2417" s="47">
        <f>Table_Query_from_Mac10[[#This Row],[Net Unit]]*(1+Table_Query_from_Mac10[[#This Row],[PriceIncreasebyType]])</f>
        <v>9.82</v>
      </c>
      <c r="S2417" s="47">
        <f>Table_Query_from_Mac10[[#This Row],[UnitPriceFuture]]*Table_Query_from_Mac10[[#This Row],[qtytoShipFuture]]</f>
        <v>589.20000000000005</v>
      </c>
      <c r="T2417" s="47">
        <f>ROUND(Table_Query_from_Mac10[[#This Row],[qty_to_ship]]*(1+Table_Query_from_Mac10[[#This Row],[VolumeIncreasebyType]]),0)</f>
        <v>60</v>
      </c>
      <c r="U2417" s="47">
        <f>Table_Query_from_Mac10[[#This Row],[qtytoShipFuture]]*Table_Query_from_Mac10[[#This Row],[Future-cost]]</f>
        <v>312.60000000000002</v>
      </c>
      <c r="V2417" s="47">
        <f>Table_Query_from_Mac10[[#This Row],[qtytoShipFuture]]-Table_Query_from_Mac10[[#This Row],[qty_to_ship]]</f>
        <v>0</v>
      </c>
      <c r="W2417" s="47">
        <f>Table_Query_from_Mac10[[#This Row],[UnitPriceFuture]]</f>
        <v>9.82</v>
      </c>
      <c r="X2417" s="47">
        <f>Table_Query_from_Mac10[[#This Row],[Unit Increase]]*Table_Query_from_Mac10[[#This Row],[UnitPriceFuture]]</f>
        <v>0</v>
      </c>
      <c r="Y2417" s="47">
        <f>Table_Query_from_Mac10[[#This Row],[Unit Increase]]*Table_Query_from_Mac10[[#This Row],[Future-cost]]</f>
        <v>0</v>
      </c>
      <c r="Z2417" s="47">
        <f>-(Table_Query_from_Mac10[[#This Row],[Incremental Sales]]+((Table_Query_from_Mac10[[#This Row],[Incremental Sales]]*-(SUM(Summary!$S$8:$S$9)))))*Summary!$S$18</f>
        <v>0</v>
      </c>
      <c r="AA2417" s="47">
        <f>IFERROR(Table_Query_from_Mac10[[#This Row],[Incremental Cost]]/Table_Query_from_Mac10[[#This Row],[Incremental Sales]],0)</f>
        <v>0</v>
      </c>
      <c r="AB2417" s="47">
        <f>IFERROR(Table_Query_from_Mac10[[#This Row],[TotalCostFuture]]/Table_Query_from_Mac10[[#This Row],[totalsalesFuture]],0)</f>
        <v>0.53054989816700615</v>
      </c>
      <c r="AN2417" s="31">
        <v>240</v>
      </c>
      <c r="AO2417">
        <f t="shared" si="74"/>
        <v>60</v>
      </c>
      <c r="AQ2417" s="31">
        <v>28.05</v>
      </c>
      <c r="AR2417">
        <f t="shared" si="75"/>
        <v>9.82</v>
      </c>
    </row>
    <row r="2418" spans="1:44" x14ac:dyDescent="0.25">
      <c r="A2418">
        <v>90251</v>
      </c>
      <c r="B2418">
        <v>5</v>
      </c>
      <c r="C2418" t="s">
        <v>59</v>
      </c>
      <c r="D2418" t="s">
        <v>49</v>
      </c>
      <c r="E2418">
        <v>80</v>
      </c>
      <c r="F2418">
        <v>5.7</v>
      </c>
      <c r="G2418">
        <v>10.66</v>
      </c>
      <c r="H2418" s="1">
        <v>44853</v>
      </c>
      <c r="I2418" s="20">
        <v>0</v>
      </c>
      <c r="J2418" s="47">
        <f>Table_Query_from_Mac10[[#This Row],[unit_price]]-(Table_Query_from_Mac10[[#This Row],[unit_price]]*(Table_Query_from_Mac10[[#This Row],[discount_pct]]/100))</f>
        <v>10.66</v>
      </c>
      <c r="K2418" s="47">
        <f>Table_Query_from_Mac10[[#This Row],[unit_cost]]</f>
        <v>5.7</v>
      </c>
      <c r="L2418" s="47">
        <f>Table_Query_from_Mac10[[#This Row],[Live-cost]]*(1+Table_Query_from_Mac10[[#This Row],[CogsIncreasebyTYPE]])</f>
        <v>5.7</v>
      </c>
      <c r="M2418" s="47">
        <f>Table_Query_from_Mac10[[#This Row],[Live-cost]]*Table_Query_from_Mac10[[#This Row],[qty_to_ship]]</f>
        <v>456</v>
      </c>
      <c r="N2418" s="47">
        <f>IF(Table_Query_from_Mac10[[#This Row],[item_no]]="KDA",-Table_Query_from_Mac10[[#This Row],[unit_price]],Table_Query_from_Mac10[[#This Row],[Net Unit]]*Table_Query_from_Mac10[[#This Row],[qty_to_ship]])</f>
        <v>852.8</v>
      </c>
      <c r="O2418" s="47">
        <f>SUMIFS(Summary!C:C,Summary!H:H,Table_Query_from_Mac10[[#This Row],[Juiceoc]])</f>
        <v>0</v>
      </c>
      <c r="P2418" s="47">
        <f>SUMIFS(Summary!D:D,Summary!H:H,Table_Query_from_Mac10[[#This Row],[Juiceoc]])</f>
        <v>0</v>
      </c>
      <c r="Q2418" s="47">
        <f>SUMIFS(Summary!E:E,Summary!H:H,Table_Query_from_Mac10[[#This Row],[Juiceoc]])</f>
        <v>0</v>
      </c>
      <c r="R2418" s="47">
        <f>Table_Query_from_Mac10[[#This Row],[Net Unit]]*(1+Table_Query_from_Mac10[[#This Row],[PriceIncreasebyType]])</f>
        <v>10.66</v>
      </c>
      <c r="S2418" s="47">
        <f>Table_Query_from_Mac10[[#This Row],[UnitPriceFuture]]*Table_Query_from_Mac10[[#This Row],[qtytoShipFuture]]</f>
        <v>852.8</v>
      </c>
      <c r="T2418" s="47">
        <f>ROUND(Table_Query_from_Mac10[[#This Row],[qty_to_ship]]*(1+Table_Query_from_Mac10[[#This Row],[VolumeIncreasebyType]]),0)</f>
        <v>80</v>
      </c>
      <c r="U2418" s="47">
        <f>Table_Query_from_Mac10[[#This Row],[qtytoShipFuture]]*Table_Query_from_Mac10[[#This Row],[Future-cost]]</f>
        <v>456</v>
      </c>
      <c r="V2418" s="47">
        <f>Table_Query_from_Mac10[[#This Row],[qtytoShipFuture]]-Table_Query_from_Mac10[[#This Row],[qty_to_ship]]</f>
        <v>0</v>
      </c>
      <c r="W2418" s="47">
        <f>Table_Query_from_Mac10[[#This Row],[UnitPriceFuture]]</f>
        <v>10.66</v>
      </c>
      <c r="X2418" s="47">
        <f>Table_Query_from_Mac10[[#This Row],[Unit Increase]]*Table_Query_from_Mac10[[#This Row],[UnitPriceFuture]]</f>
        <v>0</v>
      </c>
      <c r="Y2418" s="47">
        <f>Table_Query_from_Mac10[[#This Row],[Unit Increase]]*Table_Query_from_Mac10[[#This Row],[Future-cost]]</f>
        <v>0</v>
      </c>
      <c r="Z2418" s="47">
        <f>-(Table_Query_from_Mac10[[#This Row],[Incremental Sales]]+((Table_Query_from_Mac10[[#This Row],[Incremental Sales]]*-(SUM(Summary!$S$8:$S$9)))))*Summary!$S$18</f>
        <v>0</v>
      </c>
      <c r="AA2418" s="47">
        <f>IFERROR(Table_Query_from_Mac10[[#This Row],[Incremental Cost]]/Table_Query_from_Mac10[[#This Row],[Incremental Sales]],0)</f>
        <v>0</v>
      </c>
      <c r="AB2418" s="47">
        <f>IFERROR(Table_Query_from_Mac10[[#This Row],[TotalCostFuture]]/Table_Query_from_Mac10[[#This Row],[totalsalesFuture]],0)</f>
        <v>0.53470919324577859</v>
      </c>
      <c r="AN2418" s="30">
        <v>320</v>
      </c>
      <c r="AO2418">
        <f t="shared" si="74"/>
        <v>80</v>
      </c>
      <c r="AQ2418" s="30">
        <v>30.45</v>
      </c>
      <c r="AR2418">
        <f t="shared" si="75"/>
        <v>10.66</v>
      </c>
    </row>
    <row r="2419" spans="1:44" x14ac:dyDescent="0.25">
      <c r="A2419">
        <v>90251</v>
      </c>
      <c r="B2419">
        <v>6</v>
      </c>
      <c r="C2419" t="s">
        <v>59</v>
      </c>
      <c r="D2419" t="s">
        <v>49</v>
      </c>
      <c r="E2419">
        <v>32</v>
      </c>
      <c r="F2419">
        <v>6.28</v>
      </c>
      <c r="G2419">
        <v>11.78</v>
      </c>
      <c r="H2419" s="1">
        <v>44853</v>
      </c>
      <c r="I2419" s="20">
        <v>0</v>
      </c>
      <c r="J2419" s="47">
        <f>Table_Query_from_Mac10[[#This Row],[unit_price]]-(Table_Query_from_Mac10[[#This Row],[unit_price]]*(Table_Query_from_Mac10[[#This Row],[discount_pct]]/100))</f>
        <v>11.78</v>
      </c>
      <c r="K2419" s="47">
        <f>Table_Query_from_Mac10[[#This Row],[unit_cost]]</f>
        <v>6.28</v>
      </c>
      <c r="L2419" s="47">
        <f>Table_Query_from_Mac10[[#This Row],[Live-cost]]*(1+Table_Query_from_Mac10[[#This Row],[CogsIncreasebyTYPE]])</f>
        <v>6.28</v>
      </c>
      <c r="M2419" s="47">
        <f>Table_Query_from_Mac10[[#This Row],[Live-cost]]*Table_Query_from_Mac10[[#This Row],[qty_to_ship]]</f>
        <v>200.96</v>
      </c>
      <c r="N2419" s="47">
        <f>IF(Table_Query_from_Mac10[[#This Row],[item_no]]="KDA",-Table_Query_from_Mac10[[#This Row],[unit_price]],Table_Query_from_Mac10[[#This Row],[Net Unit]]*Table_Query_from_Mac10[[#This Row],[qty_to_ship]])</f>
        <v>376.96</v>
      </c>
      <c r="O2419" s="47">
        <f>SUMIFS(Summary!C:C,Summary!H:H,Table_Query_from_Mac10[[#This Row],[Juiceoc]])</f>
        <v>0</v>
      </c>
      <c r="P2419" s="47">
        <f>SUMIFS(Summary!D:D,Summary!H:H,Table_Query_from_Mac10[[#This Row],[Juiceoc]])</f>
        <v>0</v>
      </c>
      <c r="Q2419" s="47">
        <f>SUMIFS(Summary!E:E,Summary!H:H,Table_Query_from_Mac10[[#This Row],[Juiceoc]])</f>
        <v>0</v>
      </c>
      <c r="R2419" s="47">
        <f>Table_Query_from_Mac10[[#This Row],[Net Unit]]*(1+Table_Query_from_Mac10[[#This Row],[PriceIncreasebyType]])</f>
        <v>11.78</v>
      </c>
      <c r="S2419" s="47">
        <f>Table_Query_from_Mac10[[#This Row],[UnitPriceFuture]]*Table_Query_from_Mac10[[#This Row],[qtytoShipFuture]]</f>
        <v>376.96</v>
      </c>
      <c r="T2419" s="47">
        <f>ROUND(Table_Query_from_Mac10[[#This Row],[qty_to_ship]]*(1+Table_Query_from_Mac10[[#This Row],[VolumeIncreasebyType]]),0)</f>
        <v>32</v>
      </c>
      <c r="U2419" s="47">
        <f>Table_Query_from_Mac10[[#This Row],[qtytoShipFuture]]*Table_Query_from_Mac10[[#This Row],[Future-cost]]</f>
        <v>200.96</v>
      </c>
      <c r="V2419" s="47">
        <f>Table_Query_from_Mac10[[#This Row],[qtytoShipFuture]]-Table_Query_from_Mac10[[#This Row],[qty_to_ship]]</f>
        <v>0</v>
      </c>
      <c r="W2419" s="47">
        <f>Table_Query_from_Mac10[[#This Row],[UnitPriceFuture]]</f>
        <v>11.78</v>
      </c>
      <c r="X2419" s="47">
        <f>Table_Query_from_Mac10[[#This Row],[Unit Increase]]*Table_Query_from_Mac10[[#This Row],[UnitPriceFuture]]</f>
        <v>0</v>
      </c>
      <c r="Y2419" s="47">
        <f>Table_Query_from_Mac10[[#This Row],[Unit Increase]]*Table_Query_from_Mac10[[#This Row],[Future-cost]]</f>
        <v>0</v>
      </c>
      <c r="Z2419" s="47">
        <f>-(Table_Query_from_Mac10[[#This Row],[Incremental Sales]]+((Table_Query_from_Mac10[[#This Row],[Incremental Sales]]*-(SUM(Summary!$S$8:$S$9)))))*Summary!$S$18</f>
        <v>0</v>
      </c>
      <c r="AA2419" s="47">
        <f>IFERROR(Table_Query_from_Mac10[[#This Row],[Incremental Cost]]/Table_Query_from_Mac10[[#This Row],[Incremental Sales]],0)</f>
        <v>0</v>
      </c>
      <c r="AB2419" s="47">
        <f>IFERROR(Table_Query_from_Mac10[[#This Row],[TotalCostFuture]]/Table_Query_from_Mac10[[#This Row],[totalsalesFuture]],0)</f>
        <v>0.53310696095076404</v>
      </c>
      <c r="AN2419" s="31">
        <v>128</v>
      </c>
      <c r="AO2419">
        <f t="shared" si="74"/>
        <v>32</v>
      </c>
      <c r="AQ2419" s="31">
        <v>33.67</v>
      </c>
      <c r="AR2419">
        <f t="shared" si="75"/>
        <v>11.78</v>
      </c>
    </row>
    <row r="2420" spans="1:44" x14ac:dyDescent="0.25">
      <c r="A2420">
        <v>90251</v>
      </c>
      <c r="B2420">
        <v>7</v>
      </c>
      <c r="C2420" t="s">
        <v>59</v>
      </c>
      <c r="D2420" t="s">
        <v>49</v>
      </c>
      <c r="E2420">
        <v>48</v>
      </c>
      <c r="F2420">
        <v>6.89</v>
      </c>
      <c r="G2420">
        <v>12.91</v>
      </c>
      <c r="H2420" s="1">
        <v>44853</v>
      </c>
      <c r="I2420" s="20">
        <v>0</v>
      </c>
      <c r="J2420" s="47">
        <f>Table_Query_from_Mac10[[#This Row],[unit_price]]-(Table_Query_from_Mac10[[#This Row],[unit_price]]*(Table_Query_from_Mac10[[#This Row],[discount_pct]]/100))</f>
        <v>12.91</v>
      </c>
      <c r="K2420" s="47">
        <f>Table_Query_from_Mac10[[#This Row],[unit_cost]]</f>
        <v>6.89</v>
      </c>
      <c r="L2420" s="47">
        <f>Table_Query_from_Mac10[[#This Row],[Live-cost]]*(1+Table_Query_from_Mac10[[#This Row],[CogsIncreasebyTYPE]])</f>
        <v>6.89</v>
      </c>
      <c r="M2420" s="47">
        <f>Table_Query_from_Mac10[[#This Row],[Live-cost]]*Table_Query_from_Mac10[[#This Row],[qty_to_ship]]</f>
        <v>330.71999999999997</v>
      </c>
      <c r="N2420" s="47">
        <f>IF(Table_Query_from_Mac10[[#This Row],[item_no]]="KDA",-Table_Query_from_Mac10[[#This Row],[unit_price]],Table_Query_from_Mac10[[#This Row],[Net Unit]]*Table_Query_from_Mac10[[#This Row],[qty_to_ship]])</f>
        <v>619.68000000000006</v>
      </c>
      <c r="O2420" s="47">
        <f>SUMIFS(Summary!C:C,Summary!H:H,Table_Query_from_Mac10[[#This Row],[Juiceoc]])</f>
        <v>0</v>
      </c>
      <c r="P2420" s="47">
        <f>SUMIFS(Summary!D:D,Summary!H:H,Table_Query_from_Mac10[[#This Row],[Juiceoc]])</f>
        <v>0</v>
      </c>
      <c r="Q2420" s="47">
        <f>SUMIFS(Summary!E:E,Summary!H:H,Table_Query_from_Mac10[[#This Row],[Juiceoc]])</f>
        <v>0</v>
      </c>
      <c r="R2420" s="47">
        <f>Table_Query_from_Mac10[[#This Row],[Net Unit]]*(1+Table_Query_from_Mac10[[#This Row],[PriceIncreasebyType]])</f>
        <v>12.91</v>
      </c>
      <c r="S2420" s="47">
        <f>Table_Query_from_Mac10[[#This Row],[UnitPriceFuture]]*Table_Query_from_Mac10[[#This Row],[qtytoShipFuture]]</f>
        <v>619.68000000000006</v>
      </c>
      <c r="T2420" s="47">
        <f>ROUND(Table_Query_from_Mac10[[#This Row],[qty_to_ship]]*(1+Table_Query_from_Mac10[[#This Row],[VolumeIncreasebyType]]),0)</f>
        <v>48</v>
      </c>
      <c r="U2420" s="47">
        <f>Table_Query_from_Mac10[[#This Row],[qtytoShipFuture]]*Table_Query_from_Mac10[[#This Row],[Future-cost]]</f>
        <v>330.71999999999997</v>
      </c>
      <c r="V2420" s="47">
        <f>Table_Query_from_Mac10[[#This Row],[qtytoShipFuture]]-Table_Query_from_Mac10[[#This Row],[qty_to_ship]]</f>
        <v>0</v>
      </c>
      <c r="W2420" s="47">
        <f>Table_Query_from_Mac10[[#This Row],[UnitPriceFuture]]</f>
        <v>12.91</v>
      </c>
      <c r="X2420" s="47">
        <f>Table_Query_from_Mac10[[#This Row],[Unit Increase]]*Table_Query_from_Mac10[[#This Row],[UnitPriceFuture]]</f>
        <v>0</v>
      </c>
      <c r="Y2420" s="47">
        <f>Table_Query_from_Mac10[[#This Row],[Unit Increase]]*Table_Query_from_Mac10[[#This Row],[Future-cost]]</f>
        <v>0</v>
      </c>
      <c r="Z2420" s="47">
        <f>-(Table_Query_from_Mac10[[#This Row],[Incremental Sales]]+((Table_Query_from_Mac10[[#This Row],[Incremental Sales]]*-(SUM(Summary!$S$8:$S$9)))))*Summary!$S$18</f>
        <v>0</v>
      </c>
      <c r="AA2420" s="47">
        <f>IFERROR(Table_Query_from_Mac10[[#This Row],[Incremental Cost]]/Table_Query_from_Mac10[[#This Row],[Incremental Sales]],0)</f>
        <v>0</v>
      </c>
      <c r="AB2420" s="47">
        <f>IFERROR(Table_Query_from_Mac10[[#This Row],[TotalCostFuture]]/Table_Query_from_Mac10[[#This Row],[totalsalesFuture]],0)</f>
        <v>0.53369481022463194</v>
      </c>
      <c r="AN2420" s="30">
        <v>192</v>
      </c>
      <c r="AO2420">
        <f t="shared" si="74"/>
        <v>48</v>
      </c>
      <c r="AQ2420" s="30">
        <v>36.89</v>
      </c>
      <c r="AR2420">
        <f t="shared" si="75"/>
        <v>12.91</v>
      </c>
    </row>
    <row r="2421" spans="1:44" x14ac:dyDescent="0.25">
      <c r="A2421">
        <v>90251</v>
      </c>
      <c r="B2421">
        <v>8</v>
      </c>
      <c r="C2421" t="s">
        <v>59</v>
      </c>
      <c r="D2421" t="s">
        <v>49</v>
      </c>
      <c r="E2421">
        <v>18</v>
      </c>
      <c r="F2421">
        <v>8.1999999999999993</v>
      </c>
      <c r="G2421">
        <v>16.649999999999999</v>
      </c>
      <c r="H2421" s="1">
        <v>44853</v>
      </c>
      <c r="I2421" s="20">
        <v>0</v>
      </c>
      <c r="J2421" s="47">
        <f>Table_Query_from_Mac10[[#This Row],[unit_price]]-(Table_Query_from_Mac10[[#This Row],[unit_price]]*(Table_Query_from_Mac10[[#This Row],[discount_pct]]/100))</f>
        <v>16.649999999999999</v>
      </c>
      <c r="K2421" s="47">
        <f>Table_Query_from_Mac10[[#This Row],[unit_cost]]</f>
        <v>8.1999999999999993</v>
      </c>
      <c r="L2421" s="47">
        <f>Table_Query_from_Mac10[[#This Row],[Live-cost]]*(1+Table_Query_from_Mac10[[#This Row],[CogsIncreasebyTYPE]])</f>
        <v>8.1999999999999993</v>
      </c>
      <c r="M2421" s="47">
        <f>Table_Query_from_Mac10[[#This Row],[Live-cost]]*Table_Query_from_Mac10[[#This Row],[qty_to_ship]]</f>
        <v>147.6</v>
      </c>
      <c r="N2421" s="47">
        <f>IF(Table_Query_from_Mac10[[#This Row],[item_no]]="KDA",-Table_Query_from_Mac10[[#This Row],[unit_price]],Table_Query_from_Mac10[[#This Row],[Net Unit]]*Table_Query_from_Mac10[[#This Row],[qty_to_ship]])</f>
        <v>299.7</v>
      </c>
      <c r="O2421" s="47">
        <f>SUMIFS(Summary!C:C,Summary!H:H,Table_Query_from_Mac10[[#This Row],[Juiceoc]])</f>
        <v>0</v>
      </c>
      <c r="P2421" s="47">
        <f>SUMIFS(Summary!D:D,Summary!H:H,Table_Query_from_Mac10[[#This Row],[Juiceoc]])</f>
        <v>0</v>
      </c>
      <c r="Q2421" s="47">
        <f>SUMIFS(Summary!E:E,Summary!H:H,Table_Query_from_Mac10[[#This Row],[Juiceoc]])</f>
        <v>0</v>
      </c>
      <c r="R2421" s="47">
        <f>Table_Query_from_Mac10[[#This Row],[Net Unit]]*(1+Table_Query_from_Mac10[[#This Row],[PriceIncreasebyType]])</f>
        <v>16.649999999999999</v>
      </c>
      <c r="S2421" s="47">
        <f>Table_Query_from_Mac10[[#This Row],[UnitPriceFuture]]*Table_Query_from_Mac10[[#This Row],[qtytoShipFuture]]</f>
        <v>299.7</v>
      </c>
      <c r="T2421" s="47">
        <f>ROUND(Table_Query_from_Mac10[[#This Row],[qty_to_ship]]*(1+Table_Query_from_Mac10[[#This Row],[VolumeIncreasebyType]]),0)</f>
        <v>18</v>
      </c>
      <c r="U2421" s="47">
        <f>Table_Query_from_Mac10[[#This Row],[qtytoShipFuture]]*Table_Query_from_Mac10[[#This Row],[Future-cost]]</f>
        <v>147.6</v>
      </c>
      <c r="V2421" s="47">
        <f>Table_Query_from_Mac10[[#This Row],[qtytoShipFuture]]-Table_Query_from_Mac10[[#This Row],[qty_to_ship]]</f>
        <v>0</v>
      </c>
      <c r="W2421" s="47">
        <f>Table_Query_from_Mac10[[#This Row],[UnitPriceFuture]]</f>
        <v>16.649999999999999</v>
      </c>
      <c r="X2421" s="47">
        <f>Table_Query_from_Mac10[[#This Row],[Unit Increase]]*Table_Query_from_Mac10[[#This Row],[UnitPriceFuture]]</f>
        <v>0</v>
      </c>
      <c r="Y2421" s="47">
        <f>Table_Query_from_Mac10[[#This Row],[Unit Increase]]*Table_Query_from_Mac10[[#This Row],[Future-cost]]</f>
        <v>0</v>
      </c>
      <c r="Z2421" s="47">
        <f>-(Table_Query_from_Mac10[[#This Row],[Incremental Sales]]+((Table_Query_from_Mac10[[#This Row],[Incremental Sales]]*-(SUM(Summary!$S$8:$S$9)))))*Summary!$S$18</f>
        <v>0</v>
      </c>
      <c r="AA2421" s="47">
        <f>IFERROR(Table_Query_from_Mac10[[#This Row],[Incremental Cost]]/Table_Query_from_Mac10[[#This Row],[Incremental Sales]],0)</f>
        <v>0</v>
      </c>
      <c r="AB2421" s="47">
        <f>IFERROR(Table_Query_from_Mac10[[#This Row],[TotalCostFuture]]/Table_Query_from_Mac10[[#This Row],[totalsalesFuture]],0)</f>
        <v>0.4924924924924925</v>
      </c>
      <c r="AN2421" s="31">
        <v>72</v>
      </c>
      <c r="AO2421">
        <f t="shared" si="74"/>
        <v>18</v>
      </c>
      <c r="AQ2421" s="31">
        <v>47.58</v>
      </c>
      <c r="AR2421">
        <f t="shared" si="75"/>
        <v>16.649999999999999</v>
      </c>
    </row>
    <row r="2422" spans="1:44" x14ac:dyDescent="0.25">
      <c r="A2422">
        <v>90251</v>
      </c>
      <c r="B2422">
        <v>9</v>
      </c>
      <c r="C2422" t="s">
        <v>59</v>
      </c>
      <c r="D2422" t="s">
        <v>49</v>
      </c>
      <c r="E2422">
        <v>18</v>
      </c>
      <c r="F2422">
        <v>9.5500000000000007</v>
      </c>
      <c r="G2422">
        <v>20.16</v>
      </c>
      <c r="H2422" s="1">
        <v>44853</v>
      </c>
      <c r="I2422" s="20">
        <v>0</v>
      </c>
      <c r="J2422" s="47">
        <f>Table_Query_from_Mac10[[#This Row],[unit_price]]-(Table_Query_from_Mac10[[#This Row],[unit_price]]*(Table_Query_from_Mac10[[#This Row],[discount_pct]]/100))</f>
        <v>20.16</v>
      </c>
      <c r="K2422" s="47">
        <f>Table_Query_from_Mac10[[#This Row],[unit_cost]]</f>
        <v>9.5500000000000007</v>
      </c>
      <c r="L2422" s="47">
        <f>Table_Query_from_Mac10[[#This Row],[Live-cost]]*(1+Table_Query_from_Mac10[[#This Row],[CogsIncreasebyTYPE]])</f>
        <v>9.5500000000000007</v>
      </c>
      <c r="M2422" s="47">
        <f>Table_Query_from_Mac10[[#This Row],[Live-cost]]*Table_Query_from_Mac10[[#This Row],[qty_to_ship]]</f>
        <v>171.9</v>
      </c>
      <c r="N2422" s="47">
        <f>IF(Table_Query_from_Mac10[[#This Row],[item_no]]="KDA",-Table_Query_from_Mac10[[#This Row],[unit_price]],Table_Query_from_Mac10[[#This Row],[Net Unit]]*Table_Query_from_Mac10[[#This Row],[qty_to_ship]])</f>
        <v>362.88</v>
      </c>
      <c r="O2422" s="47">
        <f>SUMIFS(Summary!C:C,Summary!H:H,Table_Query_from_Mac10[[#This Row],[Juiceoc]])</f>
        <v>0</v>
      </c>
      <c r="P2422" s="47">
        <f>SUMIFS(Summary!D:D,Summary!H:H,Table_Query_from_Mac10[[#This Row],[Juiceoc]])</f>
        <v>0</v>
      </c>
      <c r="Q2422" s="47">
        <f>SUMIFS(Summary!E:E,Summary!H:H,Table_Query_from_Mac10[[#This Row],[Juiceoc]])</f>
        <v>0</v>
      </c>
      <c r="R2422" s="47">
        <f>Table_Query_from_Mac10[[#This Row],[Net Unit]]*(1+Table_Query_from_Mac10[[#This Row],[PriceIncreasebyType]])</f>
        <v>20.16</v>
      </c>
      <c r="S2422" s="47">
        <f>Table_Query_from_Mac10[[#This Row],[UnitPriceFuture]]*Table_Query_from_Mac10[[#This Row],[qtytoShipFuture]]</f>
        <v>362.88</v>
      </c>
      <c r="T2422" s="47">
        <f>ROUND(Table_Query_from_Mac10[[#This Row],[qty_to_ship]]*(1+Table_Query_from_Mac10[[#This Row],[VolumeIncreasebyType]]),0)</f>
        <v>18</v>
      </c>
      <c r="U2422" s="47">
        <f>Table_Query_from_Mac10[[#This Row],[qtytoShipFuture]]*Table_Query_from_Mac10[[#This Row],[Future-cost]]</f>
        <v>171.9</v>
      </c>
      <c r="V2422" s="47">
        <f>Table_Query_from_Mac10[[#This Row],[qtytoShipFuture]]-Table_Query_from_Mac10[[#This Row],[qty_to_ship]]</f>
        <v>0</v>
      </c>
      <c r="W2422" s="47">
        <f>Table_Query_from_Mac10[[#This Row],[UnitPriceFuture]]</f>
        <v>20.16</v>
      </c>
      <c r="X2422" s="47">
        <f>Table_Query_from_Mac10[[#This Row],[Unit Increase]]*Table_Query_from_Mac10[[#This Row],[UnitPriceFuture]]</f>
        <v>0</v>
      </c>
      <c r="Y2422" s="47">
        <f>Table_Query_from_Mac10[[#This Row],[Unit Increase]]*Table_Query_from_Mac10[[#This Row],[Future-cost]]</f>
        <v>0</v>
      </c>
      <c r="Z2422" s="47">
        <f>-(Table_Query_from_Mac10[[#This Row],[Incremental Sales]]+((Table_Query_from_Mac10[[#This Row],[Incremental Sales]]*-(SUM(Summary!$S$8:$S$9)))))*Summary!$S$18</f>
        <v>0</v>
      </c>
      <c r="AA2422" s="47">
        <f>IFERROR(Table_Query_from_Mac10[[#This Row],[Incremental Cost]]/Table_Query_from_Mac10[[#This Row],[Incremental Sales]],0)</f>
        <v>0</v>
      </c>
      <c r="AB2422" s="47">
        <f>IFERROR(Table_Query_from_Mac10[[#This Row],[TotalCostFuture]]/Table_Query_from_Mac10[[#This Row],[totalsalesFuture]],0)</f>
        <v>0.4737103174603175</v>
      </c>
      <c r="AN2422" s="30">
        <v>72</v>
      </c>
      <c r="AO2422">
        <f t="shared" si="74"/>
        <v>18</v>
      </c>
      <c r="AQ2422" s="30">
        <v>57.59</v>
      </c>
      <c r="AR2422">
        <f t="shared" si="75"/>
        <v>20.16</v>
      </c>
    </row>
    <row r="2423" spans="1:44" x14ac:dyDescent="0.25">
      <c r="A2423">
        <v>90251</v>
      </c>
      <c r="B2423">
        <v>10</v>
      </c>
      <c r="C2423" t="s">
        <v>59</v>
      </c>
      <c r="D2423" t="s">
        <v>49</v>
      </c>
      <c r="E2423">
        <v>12</v>
      </c>
      <c r="F2423">
        <v>11.28</v>
      </c>
      <c r="G2423">
        <v>23.45</v>
      </c>
      <c r="H2423" s="1">
        <v>44853</v>
      </c>
      <c r="I2423" s="20">
        <v>0</v>
      </c>
      <c r="J2423" s="47">
        <f>Table_Query_from_Mac10[[#This Row],[unit_price]]-(Table_Query_from_Mac10[[#This Row],[unit_price]]*(Table_Query_from_Mac10[[#This Row],[discount_pct]]/100))</f>
        <v>23.45</v>
      </c>
      <c r="K2423" s="47">
        <f>Table_Query_from_Mac10[[#This Row],[unit_cost]]</f>
        <v>11.28</v>
      </c>
      <c r="L2423" s="47">
        <f>Table_Query_from_Mac10[[#This Row],[Live-cost]]*(1+Table_Query_from_Mac10[[#This Row],[CogsIncreasebyTYPE]])</f>
        <v>11.28</v>
      </c>
      <c r="M2423" s="47">
        <f>Table_Query_from_Mac10[[#This Row],[Live-cost]]*Table_Query_from_Mac10[[#This Row],[qty_to_ship]]</f>
        <v>135.35999999999999</v>
      </c>
      <c r="N2423" s="47">
        <f>IF(Table_Query_from_Mac10[[#This Row],[item_no]]="KDA",-Table_Query_from_Mac10[[#This Row],[unit_price]],Table_Query_from_Mac10[[#This Row],[Net Unit]]*Table_Query_from_Mac10[[#This Row],[qty_to_ship]])</f>
        <v>281.39999999999998</v>
      </c>
      <c r="O2423" s="47">
        <f>SUMIFS(Summary!C:C,Summary!H:H,Table_Query_from_Mac10[[#This Row],[Juiceoc]])</f>
        <v>0</v>
      </c>
      <c r="P2423" s="47">
        <f>SUMIFS(Summary!D:D,Summary!H:H,Table_Query_from_Mac10[[#This Row],[Juiceoc]])</f>
        <v>0</v>
      </c>
      <c r="Q2423" s="47">
        <f>SUMIFS(Summary!E:E,Summary!H:H,Table_Query_from_Mac10[[#This Row],[Juiceoc]])</f>
        <v>0</v>
      </c>
      <c r="R2423" s="47">
        <f>Table_Query_from_Mac10[[#This Row],[Net Unit]]*(1+Table_Query_from_Mac10[[#This Row],[PriceIncreasebyType]])</f>
        <v>23.45</v>
      </c>
      <c r="S2423" s="47">
        <f>Table_Query_from_Mac10[[#This Row],[UnitPriceFuture]]*Table_Query_from_Mac10[[#This Row],[qtytoShipFuture]]</f>
        <v>281.39999999999998</v>
      </c>
      <c r="T2423" s="47">
        <f>ROUND(Table_Query_from_Mac10[[#This Row],[qty_to_ship]]*(1+Table_Query_from_Mac10[[#This Row],[VolumeIncreasebyType]]),0)</f>
        <v>12</v>
      </c>
      <c r="U2423" s="47">
        <f>Table_Query_from_Mac10[[#This Row],[qtytoShipFuture]]*Table_Query_from_Mac10[[#This Row],[Future-cost]]</f>
        <v>135.35999999999999</v>
      </c>
      <c r="V2423" s="47">
        <f>Table_Query_from_Mac10[[#This Row],[qtytoShipFuture]]-Table_Query_from_Mac10[[#This Row],[qty_to_ship]]</f>
        <v>0</v>
      </c>
      <c r="W2423" s="47">
        <f>Table_Query_from_Mac10[[#This Row],[UnitPriceFuture]]</f>
        <v>23.45</v>
      </c>
      <c r="X2423" s="47">
        <f>Table_Query_from_Mac10[[#This Row],[Unit Increase]]*Table_Query_from_Mac10[[#This Row],[UnitPriceFuture]]</f>
        <v>0</v>
      </c>
      <c r="Y2423" s="47">
        <f>Table_Query_from_Mac10[[#This Row],[Unit Increase]]*Table_Query_from_Mac10[[#This Row],[Future-cost]]</f>
        <v>0</v>
      </c>
      <c r="Z2423" s="47">
        <f>-(Table_Query_from_Mac10[[#This Row],[Incremental Sales]]+((Table_Query_from_Mac10[[#This Row],[Incremental Sales]]*-(SUM(Summary!$S$8:$S$9)))))*Summary!$S$18</f>
        <v>0</v>
      </c>
      <c r="AA2423" s="47">
        <f>IFERROR(Table_Query_from_Mac10[[#This Row],[Incremental Cost]]/Table_Query_from_Mac10[[#This Row],[Incremental Sales]],0)</f>
        <v>0</v>
      </c>
      <c r="AB2423" s="47">
        <f>IFERROR(Table_Query_from_Mac10[[#This Row],[TotalCostFuture]]/Table_Query_from_Mac10[[#This Row],[totalsalesFuture]],0)</f>
        <v>0.48102345415778253</v>
      </c>
      <c r="AN2423" s="31">
        <v>48</v>
      </c>
      <c r="AO2423">
        <f t="shared" si="74"/>
        <v>12</v>
      </c>
      <c r="AQ2423" s="31">
        <v>66.989999999999995</v>
      </c>
      <c r="AR2423">
        <f t="shared" si="75"/>
        <v>23.45</v>
      </c>
    </row>
    <row r="2424" spans="1:44" x14ac:dyDescent="0.25">
      <c r="A2424">
        <v>90251</v>
      </c>
      <c r="B2424">
        <v>11</v>
      </c>
      <c r="C2424" t="s">
        <v>59</v>
      </c>
      <c r="D2424" t="s">
        <v>49</v>
      </c>
      <c r="E2424">
        <v>4</v>
      </c>
      <c r="F2424">
        <v>12.88</v>
      </c>
      <c r="G2424">
        <v>26.21</v>
      </c>
      <c r="H2424" s="1">
        <v>44853</v>
      </c>
      <c r="I2424" s="20">
        <v>0</v>
      </c>
      <c r="J2424" s="47">
        <f>Table_Query_from_Mac10[[#This Row],[unit_price]]-(Table_Query_from_Mac10[[#This Row],[unit_price]]*(Table_Query_from_Mac10[[#This Row],[discount_pct]]/100))</f>
        <v>26.21</v>
      </c>
      <c r="K2424" s="47">
        <f>Table_Query_from_Mac10[[#This Row],[unit_cost]]</f>
        <v>12.88</v>
      </c>
      <c r="L2424" s="47">
        <f>Table_Query_from_Mac10[[#This Row],[Live-cost]]*(1+Table_Query_from_Mac10[[#This Row],[CogsIncreasebyTYPE]])</f>
        <v>12.88</v>
      </c>
      <c r="M2424" s="47">
        <f>Table_Query_from_Mac10[[#This Row],[Live-cost]]*Table_Query_from_Mac10[[#This Row],[qty_to_ship]]</f>
        <v>51.52</v>
      </c>
      <c r="N2424" s="47">
        <f>IF(Table_Query_from_Mac10[[#This Row],[item_no]]="KDA",-Table_Query_from_Mac10[[#This Row],[unit_price]],Table_Query_from_Mac10[[#This Row],[Net Unit]]*Table_Query_from_Mac10[[#This Row],[qty_to_ship]])</f>
        <v>104.84</v>
      </c>
      <c r="O2424" s="47">
        <f>SUMIFS(Summary!C:C,Summary!H:H,Table_Query_from_Mac10[[#This Row],[Juiceoc]])</f>
        <v>0</v>
      </c>
      <c r="P2424" s="47">
        <f>SUMIFS(Summary!D:D,Summary!H:H,Table_Query_from_Mac10[[#This Row],[Juiceoc]])</f>
        <v>0</v>
      </c>
      <c r="Q2424" s="47">
        <f>SUMIFS(Summary!E:E,Summary!H:H,Table_Query_from_Mac10[[#This Row],[Juiceoc]])</f>
        <v>0</v>
      </c>
      <c r="R2424" s="47">
        <f>Table_Query_from_Mac10[[#This Row],[Net Unit]]*(1+Table_Query_from_Mac10[[#This Row],[PriceIncreasebyType]])</f>
        <v>26.21</v>
      </c>
      <c r="S2424" s="47">
        <f>Table_Query_from_Mac10[[#This Row],[UnitPriceFuture]]*Table_Query_from_Mac10[[#This Row],[qtytoShipFuture]]</f>
        <v>104.84</v>
      </c>
      <c r="T2424" s="47">
        <f>ROUND(Table_Query_from_Mac10[[#This Row],[qty_to_ship]]*(1+Table_Query_from_Mac10[[#This Row],[VolumeIncreasebyType]]),0)</f>
        <v>4</v>
      </c>
      <c r="U2424" s="47">
        <f>Table_Query_from_Mac10[[#This Row],[qtytoShipFuture]]*Table_Query_from_Mac10[[#This Row],[Future-cost]]</f>
        <v>51.52</v>
      </c>
      <c r="V2424" s="47">
        <f>Table_Query_from_Mac10[[#This Row],[qtytoShipFuture]]-Table_Query_from_Mac10[[#This Row],[qty_to_ship]]</f>
        <v>0</v>
      </c>
      <c r="W2424" s="47">
        <f>Table_Query_from_Mac10[[#This Row],[UnitPriceFuture]]</f>
        <v>26.21</v>
      </c>
      <c r="X2424" s="47">
        <f>Table_Query_from_Mac10[[#This Row],[Unit Increase]]*Table_Query_from_Mac10[[#This Row],[UnitPriceFuture]]</f>
        <v>0</v>
      </c>
      <c r="Y2424" s="47">
        <f>Table_Query_from_Mac10[[#This Row],[Unit Increase]]*Table_Query_from_Mac10[[#This Row],[Future-cost]]</f>
        <v>0</v>
      </c>
      <c r="Z2424" s="47">
        <f>-(Table_Query_from_Mac10[[#This Row],[Incremental Sales]]+((Table_Query_from_Mac10[[#This Row],[Incremental Sales]]*-(SUM(Summary!$S$8:$S$9)))))*Summary!$S$18</f>
        <v>0</v>
      </c>
      <c r="AA2424" s="47">
        <f>IFERROR(Table_Query_from_Mac10[[#This Row],[Incremental Cost]]/Table_Query_from_Mac10[[#This Row],[Incremental Sales]],0)</f>
        <v>0</v>
      </c>
      <c r="AB2424" s="47">
        <f>IFERROR(Table_Query_from_Mac10[[#This Row],[TotalCostFuture]]/Table_Query_from_Mac10[[#This Row],[totalsalesFuture]],0)</f>
        <v>0.49141549027088899</v>
      </c>
      <c r="AN2424" s="30">
        <v>16</v>
      </c>
      <c r="AO2424">
        <f t="shared" si="74"/>
        <v>4</v>
      </c>
      <c r="AQ2424" s="30">
        <v>74.89</v>
      </c>
      <c r="AR2424">
        <f t="shared" si="75"/>
        <v>26.21</v>
      </c>
    </row>
    <row r="2425" spans="1:44" x14ac:dyDescent="0.25">
      <c r="A2425">
        <v>90251</v>
      </c>
      <c r="B2425">
        <v>12</v>
      </c>
      <c r="C2425" t="s">
        <v>60</v>
      </c>
      <c r="D2425" t="s">
        <v>49</v>
      </c>
      <c r="E2425">
        <v>1</v>
      </c>
      <c r="F2425">
        <v>0</v>
      </c>
      <c r="G2425">
        <v>-369.17</v>
      </c>
      <c r="H2425" s="1">
        <v>44853</v>
      </c>
      <c r="I2425" s="20">
        <v>0</v>
      </c>
      <c r="J2425" s="47">
        <f>Table_Query_from_Mac10[[#This Row],[unit_price]]-(Table_Query_from_Mac10[[#This Row],[unit_price]]*(Table_Query_from_Mac10[[#This Row],[discount_pct]]/100))</f>
        <v>-369.17</v>
      </c>
      <c r="K2425" s="47">
        <f>Table_Query_from_Mac10[[#This Row],[unit_cost]]</f>
        <v>0</v>
      </c>
      <c r="L2425" s="47">
        <f>Table_Query_from_Mac10[[#This Row],[Live-cost]]*(1+Table_Query_from_Mac10[[#This Row],[CogsIncreasebyTYPE]])</f>
        <v>0</v>
      </c>
      <c r="M2425" s="47">
        <f>Table_Query_from_Mac10[[#This Row],[Live-cost]]*Table_Query_from_Mac10[[#This Row],[qty_to_ship]]</f>
        <v>0</v>
      </c>
      <c r="N2425" s="47">
        <f>IF(Table_Query_from_Mac10[[#This Row],[item_no]]="KDA",-Table_Query_from_Mac10[[#This Row],[unit_price]],Table_Query_from_Mac10[[#This Row],[Net Unit]]*Table_Query_from_Mac10[[#This Row],[qty_to_ship]])</f>
        <v>-369.17</v>
      </c>
      <c r="O2425" s="47">
        <f>SUMIFS(Summary!C:C,Summary!H:H,Table_Query_from_Mac10[[#This Row],[Juiceoc]])</f>
        <v>0</v>
      </c>
      <c r="P2425" s="47">
        <f>SUMIFS(Summary!D:D,Summary!H:H,Table_Query_from_Mac10[[#This Row],[Juiceoc]])</f>
        <v>0</v>
      </c>
      <c r="Q2425" s="47">
        <f>SUMIFS(Summary!E:E,Summary!H:H,Table_Query_from_Mac10[[#This Row],[Juiceoc]])</f>
        <v>0</v>
      </c>
      <c r="R2425" s="47">
        <f>Table_Query_from_Mac10[[#This Row],[Net Unit]]*(1+Table_Query_from_Mac10[[#This Row],[PriceIncreasebyType]])</f>
        <v>-369.17</v>
      </c>
      <c r="S2425" s="47">
        <f>Table_Query_from_Mac10[[#This Row],[UnitPriceFuture]]*Table_Query_from_Mac10[[#This Row],[qtytoShipFuture]]</f>
        <v>-369.17</v>
      </c>
      <c r="T2425" s="47">
        <f>ROUND(Table_Query_from_Mac10[[#This Row],[qty_to_ship]]*(1+Table_Query_from_Mac10[[#This Row],[VolumeIncreasebyType]]),0)</f>
        <v>1</v>
      </c>
      <c r="U2425" s="47">
        <f>Table_Query_from_Mac10[[#This Row],[qtytoShipFuture]]*Table_Query_from_Mac10[[#This Row],[Future-cost]]</f>
        <v>0</v>
      </c>
      <c r="V2425" s="47">
        <f>Table_Query_from_Mac10[[#This Row],[qtytoShipFuture]]-Table_Query_from_Mac10[[#This Row],[qty_to_ship]]</f>
        <v>0</v>
      </c>
      <c r="W2425" s="47">
        <f>Table_Query_from_Mac10[[#This Row],[UnitPriceFuture]]</f>
        <v>-369.17</v>
      </c>
      <c r="X2425" s="47">
        <f>Table_Query_from_Mac10[[#This Row],[Unit Increase]]*Table_Query_from_Mac10[[#This Row],[UnitPriceFuture]]</f>
        <v>0</v>
      </c>
      <c r="Y2425" s="47">
        <f>Table_Query_from_Mac10[[#This Row],[Unit Increase]]*Table_Query_from_Mac10[[#This Row],[Future-cost]]</f>
        <v>0</v>
      </c>
      <c r="Z2425" s="47">
        <f>-(Table_Query_from_Mac10[[#This Row],[Incremental Sales]]+((Table_Query_from_Mac10[[#This Row],[Incremental Sales]]*-(SUM(Summary!$S$8:$S$9)))))*Summary!$S$18</f>
        <v>0</v>
      </c>
      <c r="AA2425" s="47">
        <f>IFERROR(Table_Query_from_Mac10[[#This Row],[Incremental Cost]]/Table_Query_from_Mac10[[#This Row],[Incremental Sales]],0)</f>
        <v>0</v>
      </c>
      <c r="AB2425" s="47">
        <f>IFERROR(Table_Query_from_Mac10[[#This Row],[TotalCostFuture]]/Table_Query_from_Mac10[[#This Row],[totalsalesFuture]],0)</f>
        <v>0</v>
      </c>
      <c r="AN2425" s="31">
        <v>1</v>
      </c>
      <c r="AO2425">
        <f t="shared" si="74"/>
        <v>1</v>
      </c>
      <c r="AQ2425" s="31">
        <v>-1054.76</v>
      </c>
      <c r="AR2425">
        <f t="shared" si="75"/>
        <v>-369.17</v>
      </c>
    </row>
    <row r="2426" spans="1:44" x14ac:dyDescent="0.25">
      <c r="A2426">
        <v>90252</v>
      </c>
      <c r="B2426">
        <v>1</v>
      </c>
      <c r="C2426" t="s">
        <v>55</v>
      </c>
      <c r="D2426" t="s">
        <v>81</v>
      </c>
      <c r="E2426">
        <v>12</v>
      </c>
      <c r="F2426">
        <v>7.17</v>
      </c>
      <c r="G2426">
        <v>17.600000000000001</v>
      </c>
      <c r="H2426" s="1">
        <v>44846</v>
      </c>
      <c r="I2426" s="20">
        <v>0</v>
      </c>
      <c r="J2426" s="47">
        <f>Table_Query_from_Mac10[[#This Row],[unit_price]]-(Table_Query_from_Mac10[[#This Row],[unit_price]]*(Table_Query_from_Mac10[[#This Row],[discount_pct]]/100))</f>
        <v>17.600000000000001</v>
      </c>
      <c r="K2426" s="47">
        <f>Table_Query_from_Mac10[[#This Row],[unit_cost]]</f>
        <v>7.17</v>
      </c>
      <c r="L2426" s="47">
        <f>Table_Query_from_Mac10[[#This Row],[Live-cost]]*(1+Table_Query_from_Mac10[[#This Row],[CogsIncreasebyTYPE]])</f>
        <v>7.17</v>
      </c>
      <c r="M2426" s="47">
        <f>Table_Query_from_Mac10[[#This Row],[Live-cost]]*Table_Query_from_Mac10[[#This Row],[qty_to_ship]]</f>
        <v>86.039999999999992</v>
      </c>
      <c r="N2426" s="47">
        <f>IF(Table_Query_from_Mac10[[#This Row],[item_no]]="KDA",-Table_Query_from_Mac10[[#This Row],[unit_price]],Table_Query_from_Mac10[[#This Row],[Net Unit]]*Table_Query_from_Mac10[[#This Row],[qty_to_ship]])</f>
        <v>211.20000000000002</v>
      </c>
      <c r="O2426" s="47">
        <f>SUMIFS(Summary!C:C,Summary!H:H,Table_Query_from_Mac10[[#This Row],[Juiceoc]])</f>
        <v>0</v>
      </c>
      <c r="P2426" s="47">
        <f>SUMIFS(Summary!D:D,Summary!H:H,Table_Query_from_Mac10[[#This Row],[Juiceoc]])</f>
        <v>0</v>
      </c>
      <c r="Q2426" s="47">
        <f>SUMIFS(Summary!E:E,Summary!H:H,Table_Query_from_Mac10[[#This Row],[Juiceoc]])</f>
        <v>0</v>
      </c>
      <c r="R2426" s="47">
        <f>Table_Query_from_Mac10[[#This Row],[Net Unit]]*(1+Table_Query_from_Mac10[[#This Row],[PriceIncreasebyType]])</f>
        <v>17.600000000000001</v>
      </c>
      <c r="S2426" s="47">
        <f>Table_Query_from_Mac10[[#This Row],[UnitPriceFuture]]*Table_Query_from_Mac10[[#This Row],[qtytoShipFuture]]</f>
        <v>211.20000000000002</v>
      </c>
      <c r="T2426" s="47">
        <f>ROUND(Table_Query_from_Mac10[[#This Row],[qty_to_ship]]*(1+Table_Query_from_Mac10[[#This Row],[VolumeIncreasebyType]]),0)</f>
        <v>12</v>
      </c>
      <c r="U2426" s="47">
        <f>Table_Query_from_Mac10[[#This Row],[qtytoShipFuture]]*Table_Query_from_Mac10[[#This Row],[Future-cost]]</f>
        <v>86.039999999999992</v>
      </c>
      <c r="V2426" s="47">
        <f>Table_Query_from_Mac10[[#This Row],[qtytoShipFuture]]-Table_Query_from_Mac10[[#This Row],[qty_to_ship]]</f>
        <v>0</v>
      </c>
      <c r="W2426" s="47">
        <f>Table_Query_from_Mac10[[#This Row],[UnitPriceFuture]]</f>
        <v>17.600000000000001</v>
      </c>
      <c r="X2426" s="47">
        <f>Table_Query_from_Mac10[[#This Row],[Unit Increase]]*Table_Query_from_Mac10[[#This Row],[UnitPriceFuture]]</f>
        <v>0</v>
      </c>
      <c r="Y2426" s="47">
        <f>Table_Query_from_Mac10[[#This Row],[Unit Increase]]*Table_Query_from_Mac10[[#This Row],[Future-cost]]</f>
        <v>0</v>
      </c>
      <c r="Z2426" s="47">
        <f>-(Table_Query_from_Mac10[[#This Row],[Incremental Sales]]+((Table_Query_from_Mac10[[#This Row],[Incremental Sales]]*-(SUM(Summary!$S$8:$S$9)))))*Summary!$S$18</f>
        <v>0</v>
      </c>
      <c r="AA2426" s="47">
        <f>IFERROR(Table_Query_from_Mac10[[#This Row],[Incremental Cost]]/Table_Query_from_Mac10[[#This Row],[Incremental Sales]],0)</f>
        <v>0</v>
      </c>
      <c r="AB2426" s="47">
        <f>IFERROR(Table_Query_from_Mac10[[#This Row],[TotalCostFuture]]/Table_Query_from_Mac10[[#This Row],[totalsalesFuture]],0)</f>
        <v>0.40738636363636355</v>
      </c>
      <c r="AN2426" s="30">
        <v>48</v>
      </c>
      <c r="AO2426">
        <f t="shared" si="74"/>
        <v>12</v>
      </c>
      <c r="AQ2426" s="30">
        <v>50.28</v>
      </c>
      <c r="AR2426">
        <f t="shared" si="75"/>
        <v>17.600000000000001</v>
      </c>
    </row>
    <row r="2427" spans="1:44" x14ac:dyDescent="0.25">
      <c r="A2427">
        <v>90252</v>
      </c>
      <c r="B2427">
        <v>2</v>
      </c>
      <c r="C2427" t="s">
        <v>55</v>
      </c>
      <c r="D2427" t="s">
        <v>81</v>
      </c>
      <c r="E2427">
        <v>12</v>
      </c>
      <c r="F2427">
        <v>11.84</v>
      </c>
      <c r="G2427">
        <v>30.48</v>
      </c>
      <c r="H2427" s="1">
        <v>44846</v>
      </c>
      <c r="I2427" s="20">
        <v>0</v>
      </c>
      <c r="J2427" s="47">
        <f>Table_Query_from_Mac10[[#This Row],[unit_price]]-(Table_Query_from_Mac10[[#This Row],[unit_price]]*(Table_Query_from_Mac10[[#This Row],[discount_pct]]/100))</f>
        <v>30.48</v>
      </c>
      <c r="K2427" s="47">
        <f>Table_Query_from_Mac10[[#This Row],[unit_cost]]</f>
        <v>11.84</v>
      </c>
      <c r="L2427" s="47">
        <f>Table_Query_from_Mac10[[#This Row],[Live-cost]]*(1+Table_Query_from_Mac10[[#This Row],[CogsIncreasebyTYPE]])</f>
        <v>11.84</v>
      </c>
      <c r="M2427" s="47">
        <f>Table_Query_from_Mac10[[#This Row],[Live-cost]]*Table_Query_from_Mac10[[#This Row],[qty_to_ship]]</f>
        <v>142.07999999999998</v>
      </c>
      <c r="N2427" s="47">
        <f>IF(Table_Query_from_Mac10[[#This Row],[item_no]]="KDA",-Table_Query_from_Mac10[[#This Row],[unit_price]],Table_Query_from_Mac10[[#This Row],[Net Unit]]*Table_Query_from_Mac10[[#This Row],[qty_to_ship]])</f>
        <v>365.76</v>
      </c>
      <c r="O2427" s="47">
        <f>SUMIFS(Summary!C:C,Summary!H:H,Table_Query_from_Mac10[[#This Row],[Juiceoc]])</f>
        <v>0</v>
      </c>
      <c r="P2427" s="47">
        <f>SUMIFS(Summary!D:D,Summary!H:H,Table_Query_from_Mac10[[#This Row],[Juiceoc]])</f>
        <v>0</v>
      </c>
      <c r="Q2427" s="47">
        <f>SUMIFS(Summary!E:E,Summary!H:H,Table_Query_from_Mac10[[#This Row],[Juiceoc]])</f>
        <v>0</v>
      </c>
      <c r="R2427" s="47">
        <f>Table_Query_from_Mac10[[#This Row],[Net Unit]]*(1+Table_Query_from_Mac10[[#This Row],[PriceIncreasebyType]])</f>
        <v>30.48</v>
      </c>
      <c r="S2427" s="47">
        <f>Table_Query_from_Mac10[[#This Row],[UnitPriceFuture]]*Table_Query_from_Mac10[[#This Row],[qtytoShipFuture]]</f>
        <v>365.76</v>
      </c>
      <c r="T2427" s="47">
        <f>ROUND(Table_Query_from_Mac10[[#This Row],[qty_to_ship]]*(1+Table_Query_from_Mac10[[#This Row],[VolumeIncreasebyType]]),0)</f>
        <v>12</v>
      </c>
      <c r="U2427" s="47">
        <f>Table_Query_from_Mac10[[#This Row],[qtytoShipFuture]]*Table_Query_from_Mac10[[#This Row],[Future-cost]]</f>
        <v>142.07999999999998</v>
      </c>
      <c r="V2427" s="47">
        <f>Table_Query_from_Mac10[[#This Row],[qtytoShipFuture]]-Table_Query_from_Mac10[[#This Row],[qty_to_ship]]</f>
        <v>0</v>
      </c>
      <c r="W2427" s="47">
        <f>Table_Query_from_Mac10[[#This Row],[UnitPriceFuture]]</f>
        <v>30.48</v>
      </c>
      <c r="X2427" s="47">
        <f>Table_Query_from_Mac10[[#This Row],[Unit Increase]]*Table_Query_from_Mac10[[#This Row],[UnitPriceFuture]]</f>
        <v>0</v>
      </c>
      <c r="Y2427" s="47">
        <f>Table_Query_from_Mac10[[#This Row],[Unit Increase]]*Table_Query_from_Mac10[[#This Row],[Future-cost]]</f>
        <v>0</v>
      </c>
      <c r="Z2427" s="47">
        <f>-(Table_Query_from_Mac10[[#This Row],[Incremental Sales]]+((Table_Query_from_Mac10[[#This Row],[Incremental Sales]]*-(SUM(Summary!$S$8:$S$9)))))*Summary!$S$18</f>
        <v>0</v>
      </c>
      <c r="AA2427" s="47">
        <f>IFERROR(Table_Query_from_Mac10[[#This Row],[Incremental Cost]]/Table_Query_from_Mac10[[#This Row],[Incremental Sales]],0)</f>
        <v>0</v>
      </c>
      <c r="AB2427" s="47">
        <f>IFERROR(Table_Query_from_Mac10[[#This Row],[TotalCostFuture]]/Table_Query_from_Mac10[[#This Row],[totalsalesFuture]],0)</f>
        <v>0.38845144356955374</v>
      </c>
      <c r="AN2427" s="31">
        <v>48</v>
      </c>
      <c r="AO2427">
        <f t="shared" si="74"/>
        <v>12</v>
      </c>
      <c r="AQ2427" s="31">
        <v>87.09</v>
      </c>
      <c r="AR2427">
        <f t="shared" si="75"/>
        <v>30.48</v>
      </c>
    </row>
    <row r="2428" spans="1:44" x14ac:dyDescent="0.25">
      <c r="A2428">
        <v>90252</v>
      </c>
      <c r="B2428">
        <v>3</v>
      </c>
      <c r="C2428" t="s">
        <v>55</v>
      </c>
      <c r="D2428" t="s">
        <v>81</v>
      </c>
      <c r="E2428">
        <v>6</v>
      </c>
      <c r="F2428">
        <v>11.51</v>
      </c>
      <c r="G2428">
        <v>30.88</v>
      </c>
      <c r="H2428" s="1">
        <v>44846</v>
      </c>
      <c r="I2428" s="20">
        <v>0</v>
      </c>
      <c r="J2428" s="47">
        <f>Table_Query_from_Mac10[[#This Row],[unit_price]]-(Table_Query_from_Mac10[[#This Row],[unit_price]]*(Table_Query_from_Mac10[[#This Row],[discount_pct]]/100))</f>
        <v>30.88</v>
      </c>
      <c r="K2428" s="47">
        <f>Table_Query_from_Mac10[[#This Row],[unit_cost]]</f>
        <v>11.51</v>
      </c>
      <c r="L2428" s="47">
        <f>Table_Query_from_Mac10[[#This Row],[Live-cost]]*(1+Table_Query_from_Mac10[[#This Row],[CogsIncreasebyTYPE]])</f>
        <v>11.51</v>
      </c>
      <c r="M2428" s="47">
        <f>Table_Query_from_Mac10[[#This Row],[Live-cost]]*Table_Query_from_Mac10[[#This Row],[qty_to_ship]]</f>
        <v>69.06</v>
      </c>
      <c r="N2428" s="47">
        <f>IF(Table_Query_from_Mac10[[#This Row],[item_no]]="KDA",-Table_Query_from_Mac10[[#This Row],[unit_price]],Table_Query_from_Mac10[[#This Row],[Net Unit]]*Table_Query_from_Mac10[[#This Row],[qty_to_ship]])</f>
        <v>185.28</v>
      </c>
      <c r="O2428" s="47">
        <f>SUMIFS(Summary!C:C,Summary!H:H,Table_Query_from_Mac10[[#This Row],[Juiceoc]])</f>
        <v>0</v>
      </c>
      <c r="P2428" s="47">
        <f>SUMIFS(Summary!D:D,Summary!H:H,Table_Query_from_Mac10[[#This Row],[Juiceoc]])</f>
        <v>0</v>
      </c>
      <c r="Q2428" s="47">
        <f>SUMIFS(Summary!E:E,Summary!H:H,Table_Query_from_Mac10[[#This Row],[Juiceoc]])</f>
        <v>0</v>
      </c>
      <c r="R2428" s="47">
        <f>Table_Query_from_Mac10[[#This Row],[Net Unit]]*(1+Table_Query_from_Mac10[[#This Row],[PriceIncreasebyType]])</f>
        <v>30.88</v>
      </c>
      <c r="S2428" s="47">
        <f>Table_Query_from_Mac10[[#This Row],[UnitPriceFuture]]*Table_Query_from_Mac10[[#This Row],[qtytoShipFuture]]</f>
        <v>185.28</v>
      </c>
      <c r="T2428" s="47">
        <f>ROUND(Table_Query_from_Mac10[[#This Row],[qty_to_ship]]*(1+Table_Query_from_Mac10[[#This Row],[VolumeIncreasebyType]]),0)</f>
        <v>6</v>
      </c>
      <c r="U2428" s="47">
        <f>Table_Query_from_Mac10[[#This Row],[qtytoShipFuture]]*Table_Query_from_Mac10[[#This Row],[Future-cost]]</f>
        <v>69.06</v>
      </c>
      <c r="V2428" s="47">
        <f>Table_Query_from_Mac10[[#This Row],[qtytoShipFuture]]-Table_Query_from_Mac10[[#This Row],[qty_to_ship]]</f>
        <v>0</v>
      </c>
      <c r="W2428" s="47">
        <f>Table_Query_from_Mac10[[#This Row],[UnitPriceFuture]]</f>
        <v>30.88</v>
      </c>
      <c r="X2428" s="47">
        <f>Table_Query_from_Mac10[[#This Row],[Unit Increase]]*Table_Query_from_Mac10[[#This Row],[UnitPriceFuture]]</f>
        <v>0</v>
      </c>
      <c r="Y2428" s="47">
        <f>Table_Query_from_Mac10[[#This Row],[Unit Increase]]*Table_Query_from_Mac10[[#This Row],[Future-cost]]</f>
        <v>0</v>
      </c>
      <c r="Z2428" s="47">
        <f>-(Table_Query_from_Mac10[[#This Row],[Incremental Sales]]+((Table_Query_from_Mac10[[#This Row],[Incremental Sales]]*-(SUM(Summary!$S$8:$S$9)))))*Summary!$S$18</f>
        <v>0</v>
      </c>
      <c r="AA2428" s="47">
        <f>IFERROR(Table_Query_from_Mac10[[#This Row],[Incremental Cost]]/Table_Query_from_Mac10[[#This Row],[Incremental Sales]],0)</f>
        <v>0</v>
      </c>
      <c r="AB2428" s="47">
        <f>IFERROR(Table_Query_from_Mac10[[#This Row],[TotalCostFuture]]/Table_Query_from_Mac10[[#This Row],[totalsalesFuture]],0)</f>
        <v>0.37273316062176165</v>
      </c>
      <c r="AN2428" s="30">
        <v>24</v>
      </c>
      <c r="AO2428">
        <f t="shared" si="74"/>
        <v>6</v>
      </c>
      <c r="AQ2428" s="30">
        <v>88.23</v>
      </c>
      <c r="AR2428">
        <f t="shared" si="75"/>
        <v>30.88</v>
      </c>
    </row>
    <row r="2429" spans="1:44" x14ac:dyDescent="0.25">
      <c r="A2429">
        <v>90252</v>
      </c>
      <c r="B2429">
        <v>4</v>
      </c>
      <c r="C2429" t="s">
        <v>55</v>
      </c>
      <c r="D2429" t="s">
        <v>81</v>
      </c>
      <c r="E2429">
        <v>16</v>
      </c>
      <c r="F2429">
        <v>6.59</v>
      </c>
      <c r="G2429">
        <v>16.97</v>
      </c>
      <c r="H2429" s="1">
        <v>44846</v>
      </c>
      <c r="I2429" s="20">
        <v>0</v>
      </c>
      <c r="J2429" s="47">
        <f>Table_Query_from_Mac10[[#This Row],[unit_price]]-(Table_Query_from_Mac10[[#This Row],[unit_price]]*(Table_Query_from_Mac10[[#This Row],[discount_pct]]/100))</f>
        <v>16.97</v>
      </c>
      <c r="K2429" s="47">
        <f>Table_Query_from_Mac10[[#This Row],[unit_cost]]</f>
        <v>6.59</v>
      </c>
      <c r="L2429" s="47">
        <f>Table_Query_from_Mac10[[#This Row],[Live-cost]]*(1+Table_Query_from_Mac10[[#This Row],[CogsIncreasebyTYPE]])</f>
        <v>6.59</v>
      </c>
      <c r="M2429" s="47">
        <f>Table_Query_from_Mac10[[#This Row],[Live-cost]]*Table_Query_from_Mac10[[#This Row],[qty_to_ship]]</f>
        <v>105.44</v>
      </c>
      <c r="N2429" s="47">
        <f>IF(Table_Query_from_Mac10[[#This Row],[item_no]]="KDA",-Table_Query_from_Mac10[[#This Row],[unit_price]],Table_Query_from_Mac10[[#This Row],[Net Unit]]*Table_Query_from_Mac10[[#This Row],[qty_to_ship]])</f>
        <v>271.52</v>
      </c>
      <c r="O2429" s="47">
        <f>SUMIFS(Summary!C:C,Summary!H:H,Table_Query_from_Mac10[[#This Row],[Juiceoc]])</f>
        <v>0</v>
      </c>
      <c r="P2429" s="47">
        <f>SUMIFS(Summary!D:D,Summary!H:H,Table_Query_from_Mac10[[#This Row],[Juiceoc]])</f>
        <v>0</v>
      </c>
      <c r="Q2429" s="47">
        <f>SUMIFS(Summary!E:E,Summary!H:H,Table_Query_from_Mac10[[#This Row],[Juiceoc]])</f>
        <v>0</v>
      </c>
      <c r="R2429" s="47">
        <f>Table_Query_from_Mac10[[#This Row],[Net Unit]]*(1+Table_Query_from_Mac10[[#This Row],[PriceIncreasebyType]])</f>
        <v>16.97</v>
      </c>
      <c r="S2429" s="47">
        <f>Table_Query_from_Mac10[[#This Row],[UnitPriceFuture]]*Table_Query_from_Mac10[[#This Row],[qtytoShipFuture]]</f>
        <v>271.52</v>
      </c>
      <c r="T2429" s="47">
        <f>ROUND(Table_Query_from_Mac10[[#This Row],[qty_to_ship]]*(1+Table_Query_from_Mac10[[#This Row],[VolumeIncreasebyType]]),0)</f>
        <v>16</v>
      </c>
      <c r="U2429" s="47">
        <f>Table_Query_from_Mac10[[#This Row],[qtytoShipFuture]]*Table_Query_from_Mac10[[#This Row],[Future-cost]]</f>
        <v>105.44</v>
      </c>
      <c r="V2429" s="47">
        <f>Table_Query_from_Mac10[[#This Row],[qtytoShipFuture]]-Table_Query_from_Mac10[[#This Row],[qty_to_ship]]</f>
        <v>0</v>
      </c>
      <c r="W2429" s="47">
        <f>Table_Query_from_Mac10[[#This Row],[UnitPriceFuture]]</f>
        <v>16.97</v>
      </c>
      <c r="X2429" s="47">
        <f>Table_Query_from_Mac10[[#This Row],[Unit Increase]]*Table_Query_from_Mac10[[#This Row],[UnitPriceFuture]]</f>
        <v>0</v>
      </c>
      <c r="Y2429" s="47">
        <f>Table_Query_from_Mac10[[#This Row],[Unit Increase]]*Table_Query_from_Mac10[[#This Row],[Future-cost]]</f>
        <v>0</v>
      </c>
      <c r="Z2429" s="47">
        <f>-(Table_Query_from_Mac10[[#This Row],[Incremental Sales]]+((Table_Query_from_Mac10[[#This Row],[Incremental Sales]]*-(SUM(Summary!$S$8:$S$9)))))*Summary!$S$18</f>
        <v>0</v>
      </c>
      <c r="AA2429" s="47">
        <f>IFERROR(Table_Query_from_Mac10[[#This Row],[Incremental Cost]]/Table_Query_from_Mac10[[#This Row],[Incremental Sales]],0)</f>
        <v>0</v>
      </c>
      <c r="AB2429" s="47">
        <f>IFERROR(Table_Query_from_Mac10[[#This Row],[TotalCostFuture]]/Table_Query_from_Mac10[[#This Row],[totalsalesFuture]],0)</f>
        <v>0.38833235120801418</v>
      </c>
      <c r="AN2429" s="31">
        <v>64</v>
      </c>
      <c r="AO2429">
        <f t="shared" si="74"/>
        <v>16</v>
      </c>
      <c r="AQ2429" s="31">
        <v>48.48</v>
      </c>
      <c r="AR2429">
        <f t="shared" si="75"/>
        <v>16.97</v>
      </c>
    </row>
    <row r="2430" spans="1:44" x14ac:dyDescent="0.25">
      <c r="A2430">
        <v>90252</v>
      </c>
      <c r="B2430">
        <v>5</v>
      </c>
      <c r="C2430" t="s">
        <v>55</v>
      </c>
      <c r="D2430" t="s">
        <v>81</v>
      </c>
      <c r="E2430">
        <v>2</v>
      </c>
      <c r="F2430">
        <v>4.68</v>
      </c>
      <c r="G2430">
        <v>13.3</v>
      </c>
      <c r="H2430" s="1">
        <v>44846</v>
      </c>
      <c r="I2430" s="20">
        <v>0</v>
      </c>
      <c r="J2430" s="47">
        <f>Table_Query_from_Mac10[[#This Row],[unit_price]]-(Table_Query_from_Mac10[[#This Row],[unit_price]]*(Table_Query_from_Mac10[[#This Row],[discount_pct]]/100))</f>
        <v>13.3</v>
      </c>
      <c r="K2430" s="47">
        <f>Table_Query_from_Mac10[[#This Row],[unit_cost]]</f>
        <v>4.68</v>
      </c>
      <c r="L2430" s="47">
        <f>Table_Query_from_Mac10[[#This Row],[Live-cost]]*(1+Table_Query_from_Mac10[[#This Row],[CogsIncreasebyTYPE]])</f>
        <v>4.68</v>
      </c>
      <c r="M2430" s="47">
        <f>Table_Query_from_Mac10[[#This Row],[Live-cost]]*Table_Query_from_Mac10[[#This Row],[qty_to_ship]]</f>
        <v>9.36</v>
      </c>
      <c r="N2430" s="47">
        <f>IF(Table_Query_from_Mac10[[#This Row],[item_no]]="KDA",-Table_Query_from_Mac10[[#This Row],[unit_price]],Table_Query_from_Mac10[[#This Row],[Net Unit]]*Table_Query_from_Mac10[[#This Row],[qty_to_ship]])</f>
        <v>26.6</v>
      </c>
      <c r="O2430" s="47">
        <f>SUMIFS(Summary!C:C,Summary!H:H,Table_Query_from_Mac10[[#This Row],[Juiceoc]])</f>
        <v>0</v>
      </c>
      <c r="P2430" s="47">
        <f>SUMIFS(Summary!D:D,Summary!H:H,Table_Query_from_Mac10[[#This Row],[Juiceoc]])</f>
        <v>0</v>
      </c>
      <c r="Q2430" s="47">
        <f>SUMIFS(Summary!E:E,Summary!H:H,Table_Query_from_Mac10[[#This Row],[Juiceoc]])</f>
        <v>0</v>
      </c>
      <c r="R2430" s="47">
        <f>Table_Query_from_Mac10[[#This Row],[Net Unit]]*(1+Table_Query_from_Mac10[[#This Row],[PriceIncreasebyType]])</f>
        <v>13.3</v>
      </c>
      <c r="S2430" s="47">
        <f>Table_Query_from_Mac10[[#This Row],[UnitPriceFuture]]*Table_Query_from_Mac10[[#This Row],[qtytoShipFuture]]</f>
        <v>26.6</v>
      </c>
      <c r="T2430" s="47">
        <f>ROUND(Table_Query_from_Mac10[[#This Row],[qty_to_ship]]*(1+Table_Query_from_Mac10[[#This Row],[VolumeIncreasebyType]]),0)</f>
        <v>2</v>
      </c>
      <c r="U2430" s="47">
        <f>Table_Query_from_Mac10[[#This Row],[qtytoShipFuture]]*Table_Query_from_Mac10[[#This Row],[Future-cost]]</f>
        <v>9.36</v>
      </c>
      <c r="V2430" s="47">
        <f>Table_Query_from_Mac10[[#This Row],[qtytoShipFuture]]-Table_Query_from_Mac10[[#This Row],[qty_to_ship]]</f>
        <v>0</v>
      </c>
      <c r="W2430" s="47">
        <f>Table_Query_from_Mac10[[#This Row],[UnitPriceFuture]]</f>
        <v>13.3</v>
      </c>
      <c r="X2430" s="47">
        <f>Table_Query_from_Mac10[[#This Row],[Unit Increase]]*Table_Query_from_Mac10[[#This Row],[UnitPriceFuture]]</f>
        <v>0</v>
      </c>
      <c r="Y2430" s="47">
        <f>Table_Query_from_Mac10[[#This Row],[Unit Increase]]*Table_Query_from_Mac10[[#This Row],[Future-cost]]</f>
        <v>0</v>
      </c>
      <c r="Z2430" s="47">
        <f>-(Table_Query_from_Mac10[[#This Row],[Incremental Sales]]+((Table_Query_from_Mac10[[#This Row],[Incremental Sales]]*-(SUM(Summary!$S$8:$S$9)))))*Summary!$S$18</f>
        <v>0</v>
      </c>
      <c r="AA2430" s="47">
        <f>IFERROR(Table_Query_from_Mac10[[#This Row],[Incremental Cost]]/Table_Query_from_Mac10[[#This Row],[Incremental Sales]],0)</f>
        <v>0</v>
      </c>
      <c r="AB2430" s="47">
        <f>IFERROR(Table_Query_from_Mac10[[#This Row],[TotalCostFuture]]/Table_Query_from_Mac10[[#This Row],[totalsalesFuture]],0)</f>
        <v>0.35187969924812024</v>
      </c>
      <c r="AN2430" s="30">
        <v>8</v>
      </c>
      <c r="AO2430">
        <f t="shared" si="74"/>
        <v>2</v>
      </c>
      <c r="AQ2430" s="30">
        <v>38</v>
      </c>
      <c r="AR2430">
        <f t="shared" si="75"/>
        <v>13.3</v>
      </c>
    </row>
    <row r="2431" spans="1:44" x14ac:dyDescent="0.25">
      <c r="A2431">
        <v>90252</v>
      </c>
      <c r="B2431">
        <v>6</v>
      </c>
      <c r="C2431" t="s">
        <v>55</v>
      </c>
      <c r="D2431" t="s">
        <v>81</v>
      </c>
      <c r="E2431">
        <v>12</v>
      </c>
      <c r="F2431">
        <v>8.64</v>
      </c>
      <c r="G2431">
        <v>22.29</v>
      </c>
      <c r="H2431" s="1">
        <v>44846</v>
      </c>
      <c r="I2431" s="20">
        <v>0</v>
      </c>
      <c r="J2431" s="47">
        <f>Table_Query_from_Mac10[[#This Row],[unit_price]]-(Table_Query_from_Mac10[[#This Row],[unit_price]]*(Table_Query_from_Mac10[[#This Row],[discount_pct]]/100))</f>
        <v>22.29</v>
      </c>
      <c r="K2431" s="47">
        <f>Table_Query_from_Mac10[[#This Row],[unit_cost]]</f>
        <v>8.64</v>
      </c>
      <c r="L2431" s="47">
        <f>Table_Query_from_Mac10[[#This Row],[Live-cost]]*(1+Table_Query_from_Mac10[[#This Row],[CogsIncreasebyTYPE]])</f>
        <v>8.64</v>
      </c>
      <c r="M2431" s="47">
        <f>Table_Query_from_Mac10[[#This Row],[Live-cost]]*Table_Query_from_Mac10[[#This Row],[qty_to_ship]]</f>
        <v>103.68</v>
      </c>
      <c r="N2431" s="47">
        <f>IF(Table_Query_from_Mac10[[#This Row],[item_no]]="KDA",-Table_Query_from_Mac10[[#This Row],[unit_price]],Table_Query_from_Mac10[[#This Row],[Net Unit]]*Table_Query_from_Mac10[[#This Row],[qty_to_ship]])</f>
        <v>267.48</v>
      </c>
      <c r="O2431" s="47">
        <f>SUMIFS(Summary!C:C,Summary!H:H,Table_Query_from_Mac10[[#This Row],[Juiceoc]])</f>
        <v>0</v>
      </c>
      <c r="P2431" s="47">
        <f>SUMIFS(Summary!D:D,Summary!H:H,Table_Query_from_Mac10[[#This Row],[Juiceoc]])</f>
        <v>0</v>
      </c>
      <c r="Q2431" s="47">
        <f>SUMIFS(Summary!E:E,Summary!H:H,Table_Query_from_Mac10[[#This Row],[Juiceoc]])</f>
        <v>0</v>
      </c>
      <c r="R2431" s="47">
        <f>Table_Query_from_Mac10[[#This Row],[Net Unit]]*(1+Table_Query_from_Mac10[[#This Row],[PriceIncreasebyType]])</f>
        <v>22.29</v>
      </c>
      <c r="S2431" s="47">
        <f>Table_Query_from_Mac10[[#This Row],[UnitPriceFuture]]*Table_Query_from_Mac10[[#This Row],[qtytoShipFuture]]</f>
        <v>267.48</v>
      </c>
      <c r="T2431" s="47">
        <f>ROUND(Table_Query_from_Mac10[[#This Row],[qty_to_ship]]*(1+Table_Query_from_Mac10[[#This Row],[VolumeIncreasebyType]]),0)</f>
        <v>12</v>
      </c>
      <c r="U2431" s="47">
        <f>Table_Query_from_Mac10[[#This Row],[qtytoShipFuture]]*Table_Query_from_Mac10[[#This Row],[Future-cost]]</f>
        <v>103.68</v>
      </c>
      <c r="V2431" s="47">
        <f>Table_Query_from_Mac10[[#This Row],[qtytoShipFuture]]-Table_Query_from_Mac10[[#This Row],[qty_to_ship]]</f>
        <v>0</v>
      </c>
      <c r="W2431" s="47">
        <f>Table_Query_from_Mac10[[#This Row],[UnitPriceFuture]]</f>
        <v>22.29</v>
      </c>
      <c r="X2431" s="47">
        <f>Table_Query_from_Mac10[[#This Row],[Unit Increase]]*Table_Query_from_Mac10[[#This Row],[UnitPriceFuture]]</f>
        <v>0</v>
      </c>
      <c r="Y2431" s="47">
        <f>Table_Query_from_Mac10[[#This Row],[Unit Increase]]*Table_Query_from_Mac10[[#This Row],[Future-cost]]</f>
        <v>0</v>
      </c>
      <c r="Z2431" s="47">
        <f>-(Table_Query_from_Mac10[[#This Row],[Incremental Sales]]+((Table_Query_from_Mac10[[#This Row],[Incremental Sales]]*-(SUM(Summary!$S$8:$S$9)))))*Summary!$S$18</f>
        <v>0</v>
      </c>
      <c r="AA2431" s="47">
        <f>IFERROR(Table_Query_from_Mac10[[#This Row],[Incremental Cost]]/Table_Query_from_Mac10[[#This Row],[Incremental Sales]],0)</f>
        <v>0</v>
      </c>
      <c r="AB2431" s="47">
        <f>IFERROR(Table_Query_from_Mac10[[#This Row],[TotalCostFuture]]/Table_Query_from_Mac10[[#This Row],[totalsalesFuture]],0)</f>
        <v>0.38761776581426649</v>
      </c>
      <c r="AN2431" s="31">
        <v>48</v>
      </c>
      <c r="AO2431">
        <f t="shared" si="74"/>
        <v>12</v>
      </c>
      <c r="AQ2431" s="31">
        <v>63.68</v>
      </c>
      <c r="AR2431">
        <f t="shared" si="75"/>
        <v>22.29</v>
      </c>
    </row>
    <row r="2432" spans="1:44" x14ac:dyDescent="0.25">
      <c r="A2432">
        <v>90253</v>
      </c>
      <c r="B2432">
        <v>1</v>
      </c>
      <c r="C2432" t="s">
        <v>55</v>
      </c>
      <c r="D2432" t="s">
        <v>81</v>
      </c>
      <c r="E2432">
        <v>8</v>
      </c>
      <c r="F2432">
        <v>8.81</v>
      </c>
      <c r="G2432">
        <v>22.56</v>
      </c>
      <c r="H2432" s="1">
        <v>44851</v>
      </c>
      <c r="I2432" s="20">
        <v>0</v>
      </c>
      <c r="J2432" s="47">
        <f>Table_Query_from_Mac10[[#This Row],[unit_price]]-(Table_Query_from_Mac10[[#This Row],[unit_price]]*(Table_Query_from_Mac10[[#This Row],[discount_pct]]/100))</f>
        <v>22.56</v>
      </c>
      <c r="K2432" s="47">
        <f>Table_Query_from_Mac10[[#This Row],[unit_cost]]</f>
        <v>8.81</v>
      </c>
      <c r="L2432" s="47">
        <f>Table_Query_from_Mac10[[#This Row],[Live-cost]]*(1+Table_Query_from_Mac10[[#This Row],[CogsIncreasebyTYPE]])</f>
        <v>8.81</v>
      </c>
      <c r="M2432" s="47">
        <f>Table_Query_from_Mac10[[#This Row],[Live-cost]]*Table_Query_from_Mac10[[#This Row],[qty_to_ship]]</f>
        <v>70.48</v>
      </c>
      <c r="N2432" s="47">
        <f>IF(Table_Query_from_Mac10[[#This Row],[item_no]]="KDA",-Table_Query_from_Mac10[[#This Row],[unit_price]],Table_Query_from_Mac10[[#This Row],[Net Unit]]*Table_Query_from_Mac10[[#This Row],[qty_to_ship]])</f>
        <v>180.48</v>
      </c>
      <c r="O2432" s="47">
        <f>SUMIFS(Summary!C:C,Summary!H:H,Table_Query_from_Mac10[[#This Row],[Juiceoc]])</f>
        <v>0</v>
      </c>
      <c r="P2432" s="47">
        <f>SUMIFS(Summary!D:D,Summary!H:H,Table_Query_from_Mac10[[#This Row],[Juiceoc]])</f>
        <v>0</v>
      </c>
      <c r="Q2432" s="47">
        <f>SUMIFS(Summary!E:E,Summary!H:H,Table_Query_from_Mac10[[#This Row],[Juiceoc]])</f>
        <v>0</v>
      </c>
      <c r="R2432" s="47">
        <f>Table_Query_from_Mac10[[#This Row],[Net Unit]]*(1+Table_Query_from_Mac10[[#This Row],[PriceIncreasebyType]])</f>
        <v>22.56</v>
      </c>
      <c r="S2432" s="47">
        <f>Table_Query_from_Mac10[[#This Row],[UnitPriceFuture]]*Table_Query_from_Mac10[[#This Row],[qtytoShipFuture]]</f>
        <v>180.48</v>
      </c>
      <c r="T2432" s="47">
        <f>ROUND(Table_Query_from_Mac10[[#This Row],[qty_to_ship]]*(1+Table_Query_from_Mac10[[#This Row],[VolumeIncreasebyType]]),0)</f>
        <v>8</v>
      </c>
      <c r="U2432" s="47">
        <f>Table_Query_from_Mac10[[#This Row],[qtytoShipFuture]]*Table_Query_from_Mac10[[#This Row],[Future-cost]]</f>
        <v>70.48</v>
      </c>
      <c r="V2432" s="47">
        <f>Table_Query_from_Mac10[[#This Row],[qtytoShipFuture]]-Table_Query_from_Mac10[[#This Row],[qty_to_ship]]</f>
        <v>0</v>
      </c>
      <c r="W2432" s="47">
        <f>Table_Query_from_Mac10[[#This Row],[UnitPriceFuture]]</f>
        <v>22.56</v>
      </c>
      <c r="X2432" s="47">
        <f>Table_Query_from_Mac10[[#This Row],[Unit Increase]]*Table_Query_from_Mac10[[#This Row],[UnitPriceFuture]]</f>
        <v>0</v>
      </c>
      <c r="Y2432" s="47">
        <f>Table_Query_from_Mac10[[#This Row],[Unit Increase]]*Table_Query_from_Mac10[[#This Row],[Future-cost]]</f>
        <v>0</v>
      </c>
      <c r="Z2432" s="47">
        <f>-(Table_Query_from_Mac10[[#This Row],[Incremental Sales]]+((Table_Query_from_Mac10[[#This Row],[Incremental Sales]]*-(SUM(Summary!$S$8:$S$9)))))*Summary!$S$18</f>
        <v>0</v>
      </c>
      <c r="AA2432" s="47">
        <f>IFERROR(Table_Query_from_Mac10[[#This Row],[Incremental Cost]]/Table_Query_from_Mac10[[#This Row],[Incremental Sales]],0)</f>
        <v>0</v>
      </c>
      <c r="AB2432" s="47">
        <f>IFERROR(Table_Query_from_Mac10[[#This Row],[TotalCostFuture]]/Table_Query_from_Mac10[[#This Row],[totalsalesFuture]],0)</f>
        <v>0.39051418439716318</v>
      </c>
      <c r="AN2432" s="30">
        <v>30</v>
      </c>
      <c r="AO2432">
        <f t="shared" si="74"/>
        <v>8</v>
      </c>
      <c r="AQ2432" s="30">
        <v>64.45</v>
      </c>
      <c r="AR2432">
        <f t="shared" si="75"/>
        <v>22.56</v>
      </c>
    </row>
    <row r="2433" spans="1:44" x14ac:dyDescent="0.25">
      <c r="A2433">
        <v>90253</v>
      </c>
      <c r="B2433">
        <v>2</v>
      </c>
      <c r="C2433" t="s">
        <v>55</v>
      </c>
      <c r="D2433" t="s">
        <v>81</v>
      </c>
      <c r="E2433">
        <v>27</v>
      </c>
      <c r="F2433">
        <v>5.49</v>
      </c>
      <c r="G2433">
        <v>13.35</v>
      </c>
      <c r="H2433" s="1">
        <v>44851</v>
      </c>
      <c r="I2433" s="20">
        <v>0</v>
      </c>
      <c r="J2433" s="47">
        <f>Table_Query_from_Mac10[[#This Row],[unit_price]]-(Table_Query_from_Mac10[[#This Row],[unit_price]]*(Table_Query_from_Mac10[[#This Row],[discount_pct]]/100))</f>
        <v>13.35</v>
      </c>
      <c r="K2433" s="47">
        <f>Table_Query_from_Mac10[[#This Row],[unit_cost]]</f>
        <v>5.49</v>
      </c>
      <c r="L2433" s="47">
        <f>Table_Query_from_Mac10[[#This Row],[Live-cost]]*(1+Table_Query_from_Mac10[[#This Row],[CogsIncreasebyTYPE]])</f>
        <v>5.49</v>
      </c>
      <c r="M2433" s="47">
        <f>Table_Query_from_Mac10[[#This Row],[Live-cost]]*Table_Query_from_Mac10[[#This Row],[qty_to_ship]]</f>
        <v>148.23000000000002</v>
      </c>
      <c r="N2433" s="47">
        <f>IF(Table_Query_from_Mac10[[#This Row],[item_no]]="KDA",-Table_Query_from_Mac10[[#This Row],[unit_price]],Table_Query_from_Mac10[[#This Row],[Net Unit]]*Table_Query_from_Mac10[[#This Row],[qty_to_ship]])</f>
        <v>360.45</v>
      </c>
      <c r="O2433" s="47">
        <f>SUMIFS(Summary!C:C,Summary!H:H,Table_Query_from_Mac10[[#This Row],[Juiceoc]])</f>
        <v>0</v>
      </c>
      <c r="P2433" s="47">
        <f>SUMIFS(Summary!D:D,Summary!H:H,Table_Query_from_Mac10[[#This Row],[Juiceoc]])</f>
        <v>0</v>
      </c>
      <c r="Q2433" s="47">
        <f>SUMIFS(Summary!E:E,Summary!H:H,Table_Query_from_Mac10[[#This Row],[Juiceoc]])</f>
        <v>0</v>
      </c>
      <c r="R2433" s="47">
        <f>Table_Query_from_Mac10[[#This Row],[Net Unit]]*(1+Table_Query_from_Mac10[[#This Row],[PriceIncreasebyType]])</f>
        <v>13.35</v>
      </c>
      <c r="S2433" s="47">
        <f>Table_Query_from_Mac10[[#This Row],[UnitPriceFuture]]*Table_Query_from_Mac10[[#This Row],[qtytoShipFuture]]</f>
        <v>360.45</v>
      </c>
      <c r="T2433" s="47">
        <f>ROUND(Table_Query_from_Mac10[[#This Row],[qty_to_ship]]*(1+Table_Query_from_Mac10[[#This Row],[VolumeIncreasebyType]]),0)</f>
        <v>27</v>
      </c>
      <c r="U2433" s="47">
        <f>Table_Query_from_Mac10[[#This Row],[qtytoShipFuture]]*Table_Query_from_Mac10[[#This Row],[Future-cost]]</f>
        <v>148.23000000000002</v>
      </c>
      <c r="V2433" s="47">
        <f>Table_Query_from_Mac10[[#This Row],[qtytoShipFuture]]-Table_Query_from_Mac10[[#This Row],[qty_to_ship]]</f>
        <v>0</v>
      </c>
      <c r="W2433" s="47">
        <f>Table_Query_from_Mac10[[#This Row],[UnitPriceFuture]]</f>
        <v>13.35</v>
      </c>
      <c r="X2433" s="47">
        <f>Table_Query_from_Mac10[[#This Row],[Unit Increase]]*Table_Query_from_Mac10[[#This Row],[UnitPriceFuture]]</f>
        <v>0</v>
      </c>
      <c r="Y2433" s="47">
        <f>Table_Query_from_Mac10[[#This Row],[Unit Increase]]*Table_Query_from_Mac10[[#This Row],[Future-cost]]</f>
        <v>0</v>
      </c>
      <c r="Z2433" s="47">
        <f>-(Table_Query_from_Mac10[[#This Row],[Incremental Sales]]+((Table_Query_from_Mac10[[#This Row],[Incremental Sales]]*-(SUM(Summary!$S$8:$S$9)))))*Summary!$S$18</f>
        <v>0</v>
      </c>
      <c r="AA2433" s="47">
        <f>IFERROR(Table_Query_from_Mac10[[#This Row],[Incremental Cost]]/Table_Query_from_Mac10[[#This Row],[Incremental Sales]],0)</f>
        <v>0</v>
      </c>
      <c r="AB2433" s="47">
        <f>IFERROR(Table_Query_from_Mac10[[#This Row],[TotalCostFuture]]/Table_Query_from_Mac10[[#This Row],[totalsalesFuture]],0)</f>
        <v>0.41123595505617982</v>
      </c>
      <c r="AN2433" s="31">
        <v>108</v>
      </c>
      <c r="AO2433">
        <f t="shared" si="74"/>
        <v>27</v>
      </c>
      <c r="AQ2433" s="31">
        <v>38.15</v>
      </c>
      <c r="AR2433">
        <f t="shared" si="75"/>
        <v>13.35</v>
      </c>
    </row>
    <row r="2434" spans="1:44" x14ac:dyDescent="0.25">
      <c r="A2434">
        <v>90253</v>
      </c>
      <c r="B2434">
        <v>3</v>
      </c>
      <c r="C2434" t="s">
        <v>55</v>
      </c>
      <c r="D2434" t="s">
        <v>81</v>
      </c>
      <c r="E2434">
        <v>72</v>
      </c>
      <c r="F2434">
        <v>6</v>
      </c>
      <c r="G2434">
        <v>14.48</v>
      </c>
      <c r="H2434" s="1">
        <v>44851</v>
      </c>
      <c r="I2434" s="20">
        <v>0</v>
      </c>
      <c r="J2434" s="47">
        <f>Table_Query_from_Mac10[[#This Row],[unit_price]]-(Table_Query_from_Mac10[[#This Row],[unit_price]]*(Table_Query_from_Mac10[[#This Row],[discount_pct]]/100))</f>
        <v>14.48</v>
      </c>
      <c r="K2434" s="47">
        <f>Table_Query_from_Mac10[[#This Row],[unit_cost]]</f>
        <v>6</v>
      </c>
      <c r="L2434" s="47">
        <f>Table_Query_from_Mac10[[#This Row],[Live-cost]]*(1+Table_Query_from_Mac10[[#This Row],[CogsIncreasebyTYPE]])</f>
        <v>6</v>
      </c>
      <c r="M2434" s="47">
        <f>Table_Query_from_Mac10[[#This Row],[Live-cost]]*Table_Query_from_Mac10[[#This Row],[qty_to_ship]]</f>
        <v>432</v>
      </c>
      <c r="N2434" s="47">
        <f>IF(Table_Query_from_Mac10[[#This Row],[item_no]]="KDA",-Table_Query_from_Mac10[[#This Row],[unit_price]],Table_Query_from_Mac10[[#This Row],[Net Unit]]*Table_Query_from_Mac10[[#This Row],[qty_to_ship]])</f>
        <v>1042.56</v>
      </c>
      <c r="O2434" s="47">
        <f>SUMIFS(Summary!C:C,Summary!H:H,Table_Query_from_Mac10[[#This Row],[Juiceoc]])</f>
        <v>0</v>
      </c>
      <c r="P2434" s="47">
        <f>SUMIFS(Summary!D:D,Summary!H:H,Table_Query_from_Mac10[[#This Row],[Juiceoc]])</f>
        <v>0</v>
      </c>
      <c r="Q2434" s="47">
        <f>SUMIFS(Summary!E:E,Summary!H:H,Table_Query_from_Mac10[[#This Row],[Juiceoc]])</f>
        <v>0</v>
      </c>
      <c r="R2434" s="47">
        <f>Table_Query_from_Mac10[[#This Row],[Net Unit]]*(1+Table_Query_from_Mac10[[#This Row],[PriceIncreasebyType]])</f>
        <v>14.48</v>
      </c>
      <c r="S2434" s="47">
        <f>Table_Query_from_Mac10[[#This Row],[UnitPriceFuture]]*Table_Query_from_Mac10[[#This Row],[qtytoShipFuture]]</f>
        <v>1042.56</v>
      </c>
      <c r="T2434" s="47">
        <f>ROUND(Table_Query_from_Mac10[[#This Row],[qty_to_ship]]*(1+Table_Query_from_Mac10[[#This Row],[VolumeIncreasebyType]]),0)</f>
        <v>72</v>
      </c>
      <c r="U2434" s="47">
        <f>Table_Query_from_Mac10[[#This Row],[qtytoShipFuture]]*Table_Query_from_Mac10[[#This Row],[Future-cost]]</f>
        <v>432</v>
      </c>
      <c r="V2434" s="47">
        <f>Table_Query_from_Mac10[[#This Row],[qtytoShipFuture]]-Table_Query_from_Mac10[[#This Row],[qty_to_ship]]</f>
        <v>0</v>
      </c>
      <c r="W2434" s="47">
        <f>Table_Query_from_Mac10[[#This Row],[UnitPriceFuture]]</f>
        <v>14.48</v>
      </c>
      <c r="X2434" s="47">
        <f>Table_Query_from_Mac10[[#This Row],[Unit Increase]]*Table_Query_from_Mac10[[#This Row],[UnitPriceFuture]]</f>
        <v>0</v>
      </c>
      <c r="Y2434" s="47">
        <f>Table_Query_from_Mac10[[#This Row],[Unit Increase]]*Table_Query_from_Mac10[[#This Row],[Future-cost]]</f>
        <v>0</v>
      </c>
      <c r="Z2434" s="47">
        <f>-(Table_Query_from_Mac10[[#This Row],[Incremental Sales]]+((Table_Query_from_Mac10[[#This Row],[Incremental Sales]]*-(SUM(Summary!$S$8:$S$9)))))*Summary!$S$18</f>
        <v>0</v>
      </c>
      <c r="AA2434" s="47">
        <f>IFERROR(Table_Query_from_Mac10[[#This Row],[Incremental Cost]]/Table_Query_from_Mac10[[#This Row],[Incremental Sales]],0)</f>
        <v>0</v>
      </c>
      <c r="AB2434" s="47">
        <f>IFERROR(Table_Query_from_Mac10[[#This Row],[TotalCostFuture]]/Table_Query_from_Mac10[[#This Row],[totalsalesFuture]],0)</f>
        <v>0.4143646408839779</v>
      </c>
      <c r="AN2434" s="30">
        <v>288</v>
      </c>
      <c r="AO2434">
        <f t="shared" si="74"/>
        <v>72</v>
      </c>
      <c r="AQ2434" s="30">
        <v>41.37</v>
      </c>
      <c r="AR2434">
        <f t="shared" si="75"/>
        <v>14.48</v>
      </c>
    </row>
    <row r="2435" spans="1:44" x14ac:dyDescent="0.25">
      <c r="A2435">
        <v>90254</v>
      </c>
      <c r="B2435">
        <v>1</v>
      </c>
      <c r="C2435" t="s">
        <v>55</v>
      </c>
      <c r="D2435" t="s">
        <v>81</v>
      </c>
      <c r="E2435">
        <v>8</v>
      </c>
      <c r="F2435">
        <v>7.37</v>
      </c>
      <c r="G2435">
        <v>18.14</v>
      </c>
      <c r="H2435" s="1">
        <v>44840</v>
      </c>
      <c r="I2435" s="20">
        <v>0</v>
      </c>
      <c r="J2435" s="47">
        <f>Table_Query_from_Mac10[[#This Row],[unit_price]]-(Table_Query_from_Mac10[[#This Row],[unit_price]]*(Table_Query_from_Mac10[[#This Row],[discount_pct]]/100))</f>
        <v>18.14</v>
      </c>
      <c r="K2435" s="47">
        <f>Table_Query_from_Mac10[[#This Row],[unit_cost]]</f>
        <v>7.37</v>
      </c>
      <c r="L2435" s="47">
        <f>Table_Query_from_Mac10[[#This Row],[Live-cost]]*(1+Table_Query_from_Mac10[[#This Row],[CogsIncreasebyTYPE]])</f>
        <v>7.37</v>
      </c>
      <c r="M2435" s="47">
        <f>Table_Query_from_Mac10[[#This Row],[Live-cost]]*Table_Query_from_Mac10[[#This Row],[qty_to_ship]]</f>
        <v>58.96</v>
      </c>
      <c r="N2435" s="47">
        <f>IF(Table_Query_from_Mac10[[#This Row],[item_no]]="KDA",-Table_Query_from_Mac10[[#This Row],[unit_price]],Table_Query_from_Mac10[[#This Row],[Net Unit]]*Table_Query_from_Mac10[[#This Row],[qty_to_ship]])</f>
        <v>145.12</v>
      </c>
      <c r="O2435" s="47">
        <f>SUMIFS(Summary!C:C,Summary!H:H,Table_Query_from_Mac10[[#This Row],[Juiceoc]])</f>
        <v>0</v>
      </c>
      <c r="P2435" s="47">
        <f>SUMIFS(Summary!D:D,Summary!H:H,Table_Query_from_Mac10[[#This Row],[Juiceoc]])</f>
        <v>0</v>
      </c>
      <c r="Q2435" s="47">
        <f>SUMIFS(Summary!E:E,Summary!H:H,Table_Query_from_Mac10[[#This Row],[Juiceoc]])</f>
        <v>0</v>
      </c>
      <c r="R2435" s="47">
        <f>Table_Query_from_Mac10[[#This Row],[Net Unit]]*(1+Table_Query_from_Mac10[[#This Row],[PriceIncreasebyType]])</f>
        <v>18.14</v>
      </c>
      <c r="S2435" s="47">
        <f>Table_Query_from_Mac10[[#This Row],[UnitPriceFuture]]*Table_Query_from_Mac10[[#This Row],[qtytoShipFuture]]</f>
        <v>145.12</v>
      </c>
      <c r="T2435" s="47">
        <f>ROUND(Table_Query_from_Mac10[[#This Row],[qty_to_ship]]*(1+Table_Query_from_Mac10[[#This Row],[VolumeIncreasebyType]]),0)</f>
        <v>8</v>
      </c>
      <c r="U2435" s="47">
        <f>Table_Query_from_Mac10[[#This Row],[qtytoShipFuture]]*Table_Query_from_Mac10[[#This Row],[Future-cost]]</f>
        <v>58.96</v>
      </c>
      <c r="V2435" s="47">
        <f>Table_Query_from_Mac10[[#This Row],[qtytoShipFuture]]-Table_Query_from_Mac10[[#This Row],[qty_to_ship]]</f>
        <v>0</v>
      </c>
      <c r="W2435" s="47">
        <f>Table_Query_from_Mac10[[#This Row],[UnitPriceFuture]]</f>
        <v>18.14</v>
      </c>
      <c r="X2435" s="47">
        <f>Table_Query_from_Mac10[[#This Row],[Unit Increase]]*Table_Query_from_Mac10[[#This Row],[UnitPriceFuture]]</f>
        <v>0</v>
      </c>
      <c r="Y2435" s="47">
        <f>Table_Query_from_Mac10[[#This Row],[Unit Increase]]*Table_Query_from_Mac10[[#This Row],[Future-cost]]</f>
        <v>0</v>
      </c>
      <c r="Z2435" s="47">
        <f>-(Table_Query_from_Mac10[[#This Row],[Incremental Sales]]+((Table_Query_from_Mac10[[#This Row],[Incremental Sales]]*-(SUM(Summary!$S$8:$S$9)))))*Summary!$S$18</f>
        <v>0</v>
      </c>
      <c r="AA2435" s="47">
        <f>IFERROR(Table_Query_from_Mac10[[#This Row],[Incremental Cost]]/Table_Query_from_Mac10[[#This Row],[Incremental Sales]],0)</f>
        <v>0</v>
      </c>
      <c r="AB2435" s="47">
        <f>IFERROR(Table_Query_from_Mac10[[#This Row],[TotalCostFuture]]/Table_Query_from_Mac10[[#This Row],[totalsalesFuture]],0)</f>
        <v>0.40628445424476295</v>
      </c>
      <c r="AN2435" s="31">
        <v>31</v>
      </c>
      <c r="AO2435">
        <f t="shared" ref="AO2435:AO2498" si="76">CEILING(AN2435/4,1)</f>
        <v>8</v>
      </c>
      <c r="AQ2435" s="31">
        <v>51.83</v>
      </c>
      <c r="AR2435">
        <f t="shared" ref="AR2435:AR2498" si="77">ROUND(AQ2435/5*1.75,2)</f>
        <v>18.14</v>
      </c>
    </row>
    <row r="2436" spans="1:44" x14ac:dyDescent="0.25">
      <c r="A2436">
        <v>90254</v>
      </c>
      <c r="B2436">
        <v>2</v>
      </c>
      <c r="C2436" t="s">
        <v>55</v>
      </c>
      <c r="D2436" t="s">
        <v>81</v>
      </c>
      <c r="E2436">
        <v>8</v>
      </c>
      <c r="F2436">
        <v>8.81</v>
      </c>
      <c r="G2436">
        <v>22.56</v>
      </c>
      <c r="H2436" s="1">
        <v>44840</v>
      </c>
      <c r="I2436" s="20">
        <v>0</v>
      </c>
      <c r="J2436" s="47">
        <f>Table_Query_from_Mac10[[#This Row],[unit_price]]-(Table_Query_from_Mac10[[#This Row],[unit_price]]*(Table_Query_from_Mac10[[#This Row],[discount_pct]]/100))</f>
        <v>22.56</v>
      </c>
      <c r="K2436" s="47">
        <f>Table_Query_from_Mac10[[#This Row],[unit_cost]]</f>
        <v>8.81</v>
      </c>
      <c r="L2436" s="47">
        <f>Table_Query_from_Mac10[[#This Row],[Live-cost]]*(1+Table_Query_from_Mac10[[#This Row],[CogsIncreasebyTYPE]])</f>
        <v>8.81</v>
      </c>
      <c r="M2436" s="47">
        <f>Table_Query_from_Mac10[[#This Row],[Live-cost]]*Table_Query_from_Mac10[[#This Row],[qty_to_ship]]</f>
        <v>70.48</v>
      </c>
      <c r="N2436" s="47">
        <f>IF(Table_Query_from_Mac10[[#This Row],[item_no]]="KDA",-Table_Query_from_Mac10[[#This Row],[unit_price]],Table_Query_from_Mac10[[#This Row],[Net Unit]]*Table_Query_from_Mac10[[#This Row],[qty_to_ship]])</f>
        <v>180.48</v>
      </c>
      <c r="O2436" s="47">
        <f>SUMIFS(Summary!C:C,Summary!H:H,Table_Query_from_Mac10[[#This Row],[Juiceoc]])</f>
        <v>0</v>
      </c>
      <c r="P2436" s="47">
        <f>SUMIFS(Summary!D:D,Summary!H:H,Table_Query_from_Mac10[[#This Row],[Juiceoc]])</f>
        <v>0</v>
      </c>
      <c r="Q2436" s="47">
        <f>SUMIFS(Summary!E:E,Summary!H:H,Table_Query_from_Mac10[[#This Row],[Juiceoc]])</f>
        <v>0</v>
      </c>
      <c r="R2436" s="47">
        <f>Table_Query_from_Mac10[[#This Row],[Net Unit]]*(1+Table_Query_from_Mac10[[#This Row],[PriceIncreasebyType]])</f>
        <v>22.56</v>
      </c>
      <c r="S2436" s="47">
        <f>Table_Query_from_Mac10[[#This Row],[UnitPriceFuture]]*Table_Query_from_Mac10[[#This Row],[qtytoShipFuture]]</f>
        <v>180.48</v>
      </c>
      <c r="T2436" s="47">
        <f>ROUND(Table_Query_from_Mac10[[#This Row],[qty_to_ship]]*(1+Table_Query_from_Mac10[[#This Row],[VolumeIncreasebyType]]),0)</f>
        <v>8</v>
      </c>
      <c r="U2436" s="47">
        <f>Table_Query_from_Mac10[[#This Row],[qtytoShipFuture]]*Table_Query_from_Mac10[[#This Row],[Future-cost]]</f>
        <v>70.48</v>
      </c>
      <c r="V2436" s="47">
        <f>Table_Query_from_Mac10[[#This Row],[qtytoShipFuture]]-Table_Query_from_Mac10[[#This Row],[qty_to_ship]]</f>
        <v>0</v>
      </c>
      <c r="W2436" s="47">
        <f>Table_Query_from_Mac10[[#This Row],[UnitPriceFuture]]</f>
        <v>22.56</v>
      </c>
      <c r="X2436" s="47">
        <f>Table_Query_from_Mac10[[#This Row],[Unit Increase]]*Table_Query_from_Mac10[[#This Row],[UnitPriceFuture]]</f>
        <v>0</v>
      </c>
      <c r="Y2436" s="47">
        <f>Table_Query_from_Mac10[[#This Row],[Unit Increase]]*Table_Query_from_Mac10[[#This Row],[Future-cost]]</f>
        <v>0</v>
      </c>
      <c r="Z2436" s="47">
        <f>-(Table_Query_from_Mac10[[#This Row],[Incremental Sales]]+((Table_Query_from_Mac10[[#This Row],[Incremental Sales]]*-(SUM(Summary!$S$8:$S$9)))))*Summary!$S$18</f>
        <v>0</v>
      </c>
      <c r="AA2436" s="47">
        <f>IFERROR(Table_Query_from_Mac10[[#This Row],[Incremental Cost]]/Table_Query_from_Mac10[[#This Row],[Incremental Sales]],0)</f>
        <v>0</v>
      </c>
      <c r="AB2436" s="47">
        <f>IFERROR(Table_Query_from_Mac10[[#This Row],[TotalCostFuture]]/Table_Query_from_Mac10[[#This Row],[totalsalesFuture]],0)</f>
        <v>0.39051418439716318</v>
      </c>
      <c r="AN2436" s="30">
        <v>30</v>
      </c>
      <c r="AO2436">
        <f t="shared" si="76"/>
        <v>8</v>
      </c>
      <c r="AQ2436" s="30">
        <v>64.45</v>
      </c>
      <c r="AR2436">
        <f t="shared" si="77"/>
        <v>22.56</v>
      </c>
    </row>
    <row r="2437" spans="1:44" x14ac:dyDescent="0.25">
      <c r="A2437">
        <v>90254</v>
      </c>
      <c r="B2437">
        <v>3</v>
      </c>
      <c r="C2437" t="s">
        <v>55</v>
      </c>
      <c r="D2437" t="s">
        <v>81</v>
      </c>
      <c r="E2437">
        <v>8</v>
      </c>
      <c r="F2437">
        <v>12.04</v>
      </c>
      <c r="G2437">
        <v>31.43</v>
      </c>
      <c r="H2437" s="1">
        <v>44840</v>
      </c>
      <c r="I2437" s="20">
        <v>0</v>
      </c>
      <c r="J2437" s="47">
        <f>Table_Query_from_Mac10[[#This Row],[unit_price]]-(Table_Query_from_Mac10[[#This Row],[unit_price]]*(Table_Query_from_Mac10[[#This Row],[discount_pct]]/100))</f>
        <v>31.43</v>
      </c>
      <c r="K2437" s="47">
        <f>Table_Query_from_Mac10[[#This Row],[unit_cost]]</f>
        <v>12.04</v>
      </c>
      <c r="L2437" s="47">
        <f>Table_Query_from_Mac10[[#This Row],[Live-cost]]*(1+Table_Query_from_Mac10[[#This Row],[CogsIncreasebyTYPE]])</f>
        <v>12.04</v>
      </c>
      <c r="M2437" s="47">
        <f>Table_Query_from_Mac10[[#This Row],[Live-cost]]*Table_Query_from_Mac10[[#This Row],[qty_to_ship]]</f>
        <v>96.32</v>
      </c>
      <c r="N2437" s="47">
        <f>IF(Table_Query_from_Mac10[[#This Row],[item_no]]="KDA",-Table_Query_from_Mac10[[#This Row],[unit_price]],Table_Query_from_Mac10[[#This Row],[Net Unit]]*Table_Query_from_Mac10[[#This Row],[qty_to_ship]])</f>
        <v>251.44</v>
      </c>
      <c r="O2437" s="47">
        <f>SUMIFS(Summary!C:C,Summary!H:H,Table_Query_from_Mac10[[#This Row],[Juiceoc]])</f>
        <v>0</v>
      </c>
      <c r="P2437" s="47">
        <f>SUMIFS(Summary!D:D,Summary!H:H,Table_Query_from_Mac10[[#This Row],[Juiceoc]])</f>
        <v>0</v>
      </c>
      <c r="Q2437" s="47">
        <f>SUMIFS(Summary!E:E,Summary!H:H,Table_Query_from_Mac10[[#This Row],[Juiceoc]])</f>
        <v>0</v>
      </c>
      <c r="R2437" s="47">
        <f>Table_Query_from_Mac10[[#This Row],[Net Unit]]*(1+Table_Query_from_Mac10[[#This Row],[PriceIncreasebyType]])</f>
        <v>31.43</v>
      </c>
      <c r="S2437" s="47">
        <f>Table_Query_from_Mac10[[#This Row],[UnitPriceFuture]]*Table_Query_from_Mac10[[#This Row],[qtytoShipFuture]]</f>
        <v>251.44</v>
      </c>
      <c r="T2437" s="47">
        <f>ROUND(Table_Query_from_Mac10[[#This Row],[qty_to_ship]]*(1+Table_Query_from_Mac10[[#This Row],[VolumeIncreasebyType]]),0)</f>
        <v>8</v>
      </c>
      <c r="U2437" s="47">
        <f>Table_Query_from_Mac10[[#This Row],[qtytoShipFuture]]*Table_Query_from_Mac10[[#This Row],[Future-cost]]</f>
        <v>96.32</v>
      </c>
      <c r="V2437" s="47">
        <f>Table_Query_from_Mac10[[#This Row],[qtytoShipFuture]]-Table_Query_from_Mac10[[#This Row],[qty_to_ship]]</f>
        <v>0</v>
      </c>
      <c r="W2437" s="47">
        <f>Table_Query_from_Mac10[[#This Row],[UnitPriceFuture]]</f>
        <v>31.43</v>
      </c>
      <c r="X2437" s="47">
        <f>Table_Query_from_Mac10[[#This Row],[Unit Increase]]*Table_Query_from_Mac10[[#This Row],[UnitPriceFuture]]</f>
        <v>0</v>
      </c>
      <c r="Y2437" s="47">
        <f>Table_Query_from_Mac10[[#This Row],[Unit Increase]]*Table_Query_from_Mac10[[#This Row],[Future-cost]]</f>
        <v>0</v>
      </c>
      <c r="Z2437" s="47">
        <f>-(Table_Query_from_Mac10[[#This Row],[Incremental Sales]]+((Table_Query_from_Mac10[[#This Row],[Incremental Sales]]*-(SUM(Summary!$S$8:$S$9)))))*Summary!$S$18</f>
        <v>0</v>
      </c>
      <c r="AA2437" s="47">
        <f>IFERROR(Table_Query_from_Mac10[[#This Row],[Incremental Cost]]/Table_Query_from_Mac10[[#This Row],[Incremental Sales]],0)</f>
        <v>0</v>
      </c>
      <c r="AB2437" s="47">
        <f>IFERROR(Table_Query_from_Mac10[[#This Row],[TotalCostFuture]]/Table_Query_from_Mac10[[#This Row],[totalsalesFuture]],0)</f>
        <v>0.38307349665924273</v>
      </c>
      <c r="AN2437" s="31">
        <v>32</v>
      </c>
      <c r="AO2437">
        <f t="shared" si="76"/>
        <v>8</v>
      </c>
      <c r="AQ2437" s="31">
        <v>89.79</v>
      </c>
      <c r="AR2437">
        <f t="shared" si="77"/>
        <v>31.43</v>
      </c>
    </row>
    <row r="2438" spans="1:44" x14ac:dyDescent="0.25">
      <c r="A2438">
        <v>90254</v>
      </c>
      <c r="B2438">
        <v>4</v>
      </c>
      <c r="C2438" t="s">
        <v>55</v>
      </c>
      <c r="D2438" t="s">
        <v>81</v>
      </c>
      <c r="E2438">
        <v>6</v>
      </c>
      <c r="F2438">
        <v>13.68</v>
      </c>
      <c r="G2438">
        <v>36.54</v>
      </c>
      <c r="H2438" s="1">
        <v>44840</v>
      </c>
      <c r="I2438" s="20">
        <v>0</v>
      </c>
      <c r="J2438" s="47">
        <f>Table_Query_from_Mac10[[#This Row],[unit_price]]-(Table_Query_from_Mac10[[#This Row],[unit_price]]*(Table_Query_from_Mac10[[#This Row],[discount_pct]]/100))</f>
        <v>36.54</v>
      </c>
      <c r="K2438" s="47">
        <f>Table_Query_from_Mac10[[#This Row],[unit_cost]]</f>
        <v>13.68</v>
      </c>
      <c r="L2438" s="47">
        <f>Table_Query_from_Mac10[[#This Row],[Live-cost]]*(1+Table_Query_from_Mac10[[#This Row],[CogsIncreasebyTYPE]])</f>
        <v>13.68</v>
      </c>
      <c r="M2438" s="47">
        <f>Table_Query_from_Mac10[[#This Row],[Live-cost]]*Table_Query_from_Mac10[[#This Row],[qty_to_ship]]</f>
        <v>82.08</v>
      </c>
      <c r="N2438" s="47">
        <f>IF(Table_Query_from_Mac10[[#This Row],[item_no]]="KDA",-Table_Query_from_Mac10[[#This Row],[unit_price]],Table_Query_from_Mac10[[#This Row],[Net Unit]]*Table_Query_from_Mac10[[#This Row],[qty_to_ship]])</f>
        <v>219.24</v>
      </c>
      <c r="O2438" s="47">
        <f>SUMIFS(Summary!C:C,Summary!H:H,Table_Query_from_Mac10[[#This Row],[Juiceoc]])</f>
        <v>0</v>
      </c>
      <c r="P2438" s="47">
        <f>SUMIFS(Summary!D:D,Summary!H:H,Table_Query_from_Mac10[[#This Row],[Juiceoc]])</f>
        <v>0</v>
      </c>
      <c r="Q2438" s="47">
        <f>SUMIFS(Summary!E:E,Summary!H:H,Table_Query_from_Mac10[[#This Row],[Juiceoc]])</f>
        <v>0</v>
      </c>
      <c r="R2438" s="47">
        <f>Table_Query_from_Mac10[[#This Row],[Net Unit]]*(1+Table_Query_from_Mac10[[#This Row],[PriceIncreasebyType]])</f>
        <v>36.54</v>
      </c>
      <c r="S2438" s="47">
        <f>Table_Query_from_Mac10[[#This Row],[UnitPriceFuture]]*Table_Query_from_Mac10[[#This Row],[qtytoShipFuture]]</f>
        <v>219.24</v>
      </c>
      <c r="T2438" s="47">
        <f>ROUND(Table_Query_from_Mac10[[#This Row],[qty_to_ship]]*(1+Table_Query_from_Mac10[[#This Row],[VolumeIncreasebyType]]),0)</f>
        <v>6</v>
      </c>
      <c r="U2438" s="47">
        <f>Table_Query_from_Mac10[[#This Row],[qtytoShipFuture]]*Table_Query_from_Mac10[[#This Row],[Future-cost]]</f>
        <v>82.08</v>
      </c>
      <c r="V2438" s="47">
        <f>Table_Query_from_Mac10[[#This Row],[qtytoShipFuture]]-Table_Query_from_Mac10[[#This Row],[qty_to_ship]]</f>
        <v>0</v>
      </c>
      <c r="W2438" s="47">
        <f>Table_Query_from_Mac10[[#This Row],[UnitPriceFuture]]</f>
        <v>36.54</v>
      </c>
      <c r="X2438" s="47">
        <f>Table_Query_from_Mac10[[#This Row],[Unit Increase]]*Table_Query_from_Mac10[[#This Row],[UnitPriceFuture]]</f>
        <v>0</v>
      </c>
      <c r="Y2438" s="47">
        <f>Table_Query_from_Mac10[[#This Row],[Unit Increase]]*Table_Query_from_Mac10[[#This Row],[Future-cost]]</f>
        <v>0</v>
      </c>
      <c r="Z2438" s="47">
        <f>-(Table_Query_from_Mac10[[#This Row],[Incremental Sales]]+((Table_Query_from_Mac10[[#This Row],[Incremental Sales]]*-(SUM(Summary!$S$8:$S$9)))))*Summary!$S$18</f>
        <v>0</v>
      </c>
      <c r="AA2438" s="47">
        <f>IFERROR(Table_Query_from_Mac10[[#This Row],[Incremental Cost]]/Table_Query_from_Mac10[[#This Row],[Incremental Sales]],0)</f>
        <v>0</v>
      </c>
      <c r="AB2438" s="47">
        <f>IFERROR(Table_Query_from_Mac10[[#This Row],[TotalCostFuture]]/Table_Query_from_Mac10[[#This Row],[totalsalesFuture]],0)</f>
        <v>0.37438423645320196</v>
      </c>
      <c r="AN2438" s="30">
        <v>24</v>
      </c>
      <c r="AO2438">
        <f t="shared" si="76"/>
        <v>6</v>
      </c>
      <c r="AQ2438" s="30">
        <v>104.4</v>
      </c>
      <c r="AR2438">
        <f t="shared" si="77"/>
        <v>36.54</v>
      </c>
    </row>
    <row r="2439" spans="1:44" x14ac:dyDescent="0.25">
      <c r="A2439">
        <v>90254</v>
      </c>
      <c r="B2439">
        <v>5</v>
      </c>
      <c r="C2439" t="s">
        <v>55</v>
      </c>
      <c r="D2439" t="s">
        <v>81</v>
      </c>
      <c r="E2439">
        <v>24</v>
      </c>
      <c r="F2439">
        <v>6</v>
      </c>
      <c r="G2439">
        <v>14.48</v>
      </c>
      <c r="H2439" s="1">
        <v>44840</v>
      </c>
      <c r="I2439" s="20">
        <v>0</v>
      </c>
      <c r="J2439" s="47">
        <f>Table_Query_from_Mac10[[#This Row],[unit_price]]-(Table_Query_from_Mac10[[#This Row],[unit_price]]*(Table_Query_from_Mac10[[#This Row],[discount_pct]]/100))</f>
        <v>14.48</v>
      </c>
      <c r="K2439" s="47">
        <f>Table_Query_from_Mac10[[#This Row],[unit_cost]]</f>
        <v>6</v>
      </c>
      <c r="L2439" s="47">
        <f>Table_Query_from_Mac10[[#This Row],[Live-cost]]*(1+Table_Query_from_Mac10[[#This Row],[CogsIncreasebyTYPE]])</f>
        <v>6</v>
      </c>
      <c r="M2439" s="47">
        <f>Table_Query_from_Mac10[[#This Row],[Live-cost]]*Table_Query_from_Mac10[[#This Row],[qty_to_ship]]</f>
        <v>144</v>
      </c>
      <c r="N2439" s="47">
        <f>IF(Table_Query_from_Mac10[[#This Row],[item_no]]="KDA",-Table_Query_from_Mac10[[#This Row],[unit_price]],Table_Query_from_Mac10[[#This Row],[Net Unit]]*Table_Query_from_Mac10[[#This Row],[qty_to_ship]])</f>
        <v>347.52</v>
      </c>
      <c r="O2439" s="47">
        <f>SUMIFS(Summary!C:C,Summary!H:H,Table_Query_from_Mac10[[#This Row],[Juiceoc]])</f>
        <v>0</v>
      </c>
      <c r="P2439" s="47">
        <f>SUMIFS(Summary!D:D,Summary!H:H,Table_Query_from_Mac10[[#This Row],[Juiceoc]])</f>
        <v>0</v>
      </c>
      <c r="Q2439" s="47">
        <f>SUMIFS(Summary!E:E,Summary!H:H,Table_Query_from_Mac10[[#This Row],[Juiceoc]])</f>
        <v>0</v>
      </c>
      <c r="R2439" s="47">
        <f>Table_Query_from_Mac10[[#This Row],[Net Unit]]*(1+Table_Query_from_Mac10[[#This Row],[PriceIncreasebyType]])</f>
        <v>14.48</v>
      </c>
      <c r="S2439" s="47">
        <f>Table_Query_from_Mac10[[#This Row],[UnitPriceFuture]]*Table_Query_from_Mac10[[#This Row],[qtytoShipFuture]]</f>
        <v>347.52</v>
      </c>
      <c r="T2439" s="47">
        <f>ROUND(Table_Query_from_Mac10[[#This Row],[qty_to_ship]]*(1+Table_Query_from_Mac10[[#This Row],[VolumeIncreasebyType]]),0)</f>
        <v>24</v>
      </c>
      <c r="U2439" s="47">
        <f>Table_Query_from_Mac10[[#This Row],[qtytoShipFuture]]*Table_Query_from_Mac10[[#This Row],[Future-cost]]</f>
        <v>144</v>
      </c>
      <c r="V2439" s="47">
        <f>Table_Query_from_Mac10[[#This Row],[qtytoShipFuture]]-Table_Query_from_Mac10[[#This Row],[qty_to_ship]]</f>
        <v>0</v>
      </c>
      <c r="W2439" s="47">
        <f>Table_Query_from_Mac10[[#This Row],[UnitPriceFuture]]</f>
        <v>14.48</v>
      </c>
      <c r="X2439" s="47">
        <f>Table_Query_from_Mac10[[#This Row],[Unit Increase]]*Table_Query_from_Mac10[[#This Row],[UnitPriceFuture]]</f>
        <v>0</v>
      </c>
      <c r="Y2439" s="47">
        <f>Table_Query_from_Mac10[[#This Row],[Unit Increase]]*Table_Query_from_Mac10[[#This Row],[Future-cost]]</f>
        <v>0</v>
      </c>
      <c r="Z2439" s="47">
        <f>-(Table_Query_from_Mac10[[#This Row],[Incremental Sales]]+((Table_Query_from_Mac10[[#This Row],[Incremental Sales]]*-(SUM(Summary!$S$8:$S$9)))))*Summary!$S$18</f>
        <v>0</v>
      </c>
      <c r="AA2439" s="47">
        <f>IFERROR(Table_Query_from_Mac10[[#This Row],[Incremental Cost]]/Table_Query_from_Mac10[[#This Row],[Incremental Sales]],0)</f>
        <v>0</v>
      </c>
      <c r="AB2439" s="47">
        <f>IFERROR(Table_Query_from_Mac10[[#This Row],[TotalCostFuture]]/Table_Query_from_Mac10[[#This Row],[totalsalesFuture]],0)</f>
        <v>0.4143646408839779</v>
      </c>
      <c r="AN2439" s="31">
        <v>96</v>
      </c>
      <c r="AO2439">
        <f t="shared" si="76"/>
        <v>24</v>
      </c>
      <c r="AQ2439" s="31">
        <v>41.37</v>
      </c>
      <c r="AR2439">
        <f t="shared" si="77"/>
        <v>14.48</v>
      </c>
    </row>
    <row r="2440" spans="1:44" x14ac:dyDescent="0.25">
      <c r="A2440">
        <v>90254</v>
      </c>
      <c r="B2440">
        <v>6</v>
      </c>
      <c r="C2440" t="s">
        <v>55</v>
      </c>
      <c r="D2440" t="s">
        <v>81</v>
      </c>
      <c r="E2440">
        <v>12</v>
      </c>
      <c r="F2440">
        <v>6.6</v>
      </c>
      <c r="G2440">
        <v>16.420000000000002</v>
      </c>
      <c r="H2440" s="1">
        <v>44840</v>
      </c>
      <c r="I2440" s="20">
        <v>0</v>
      </c>
      <c r="J2440" s="47">
        <f>Table_Query_from_Mac10[[#This Row],[unit_price]]-(Table_Query_from_Mac10[[#This Row],[unit_price]]*(Table_Query_from_Mac10[[#This Row],[discount_pct]]/100))</f>
        <v>16.420000000000002</v>
      </c>
      <c r="K2440" s="47">
        <f>Table_Query_from_Mac10[[#This Row],[unit_cost]]</f>
        <v>6.6</v>
      </c>
      <c r="L2440" s="47">
        <f>Table_Query_from_Mac10[[#This Row],[Live-cost]]*(1+Table_Query_from_Mac10[[#This Row],[CogsIncreasebyTYPE]])</f>
        <v>6.6</v>
      </c>
      <c r="M2440" s="47">
        <f>Table_Query_from_Mac10[[#This Row],[Live-cost]]*Table_Query_from_Mac10[[#This Row],[qty_to_ship]]</f>
        <v>79.199999999999989</v>
      </c>
      <c r="N2440" s="47">
        <f>IF(Table_Query_from_Mac10[[#This Row],[item_no]]="KDA",-Table_Query_from_Mac10[[#This Row],[unit_price]],Table_Query_from_Mac10[[#This Row],[Net Unit]]*Table_Query_from_Mac10[[#This Row],[qty_to_ship]])</f>
        <v>197.04000000000002</v>
      </c>
      <c r="O2440" s="47">
        <f>SUMIFS(Summary!C:C,Summary!H:H,Table_Query_from_Mac10[[#This Row],[Juiceoc]])</f>
        <v>0</v>
      </c>
      <c r="P2440" s="47">
        <f>SUMIFS(Summary!D:D,Summary!H:H,Table_Query_from_Mac10[[#This Row],[Juiceoc]])</f>
        <v>0</v>
      </c>
      <c r="Q2440" s="47">
        <f>SUMIFS(Summary!E:E,Summary!H:H,Table_Query_from_Mac10[[#This Row],[Juiceoc]])</f>
        <v>0</v>
      </c>
      <c r="R2440" s="47">
        <f>Table_Query_from_Mac10[[#This Row],[Net Unit]]*(1+Table_Query_from_Mac10[[#This Row],[PriceIncreasebyType]])</f>
        <v>16.420000000000002</v>
      </c>
      <c r="S2440" s="47">
        <f>Table_Query_from_Mac10[[#This Row],[UnitPriceFuture]]*Table_Query_from_Mac10[[#This Row],[qtytoShipFuture]]</f>
        <v>197.04000000000002</v>
      </c>
      <c r="T2440" s="47">
        <f>ROUND(Table_Query_from_Mac10[[#This Row],[qty_to_ship]]*(1+Table_Query_from_Mac10[[#This Row],[VolumeIncreasebyType]]),0)</f>
        <v>12</v>
      </c>
      <c r="U2440" s="47">
        <f>Table_Query_from_Mac10[[#This Row],[qtytoShipFuture]]*Table_Query_from_Mac10[[#This Row],[Future-cost]]</f>
        <v>79.199999999999989</v>
      </c>
      <c r="V2440" s="47">
        <f>Table_Query_from_Mac10[[#This Row],[qtytoShipFuture]]-Table_Query_from_Mac10[[#This Row],[qty_to_ship]]</f>
        <v>0</v>
      </c>
      <c r="W2440" s="47">
        <f>Table_Query_from_Mac10[[#This Row],[UnitPriceFuture]]</f>
        <v>16.420000000000002</v>
      </c>
      <c r="X2440" s="47">
        <f>Table_Query_from_Mac10[[#This Row],[Unit Increase]]*Table_Query_from_Mac10[[#This Row],[UnitPriceFuture]]</f>
        <v>0</v>
      </c>
      <c r="Y2440" s="47">
        <f>Table_Query_from_Mac10[[#This Row],[Unit Increase]]*Table_Query_from_Mac10[[#This Row],[Future-cost]]</f>
        <v>0</v>
      </c>
      <c r="Z2440" s="47">
        <f>-(Table_Query_from_Mac10[[#This Row],[Incremental Sales]]+((Table_Query_from_Mac10[[#This Row],[Incremental Sales]]*-(SUM(Summary!$S$8:$S$9)))))*Summary!$S$18</f>
        <v>0</v>
      </c>
      <c r="AA2440" s="47">
        <f>IFERROR(Table_Query_from_Mac10[[#This Row],[Incremental Cost]]/Table_Query_from_Mac10[[#This Row],[Incremental Sales]],0)</f>
        <v>0</v>
      </c>
      <c r="AB2440" s="47">
        <f>IFERROR(Table_Query_from_Mac10[[#This Row],[TotalCostFuture]]/Table_Query_from_Mac10[[#This Row],[totalsalesFuture]],0)</f>
        <v>0.40194884287454313</v>
      </c>
      <c r="AN2440" s="30">
        <v>48</v>
      </c>
      <c r="AO2440">
        <f t="shared" si="76"/>
        <v>12</v>
      </c>
      <c r="AQ2440" s="30">
        <v>46.9</v>
      </c>
      <c r="AR2440">
        <f t="shared" si="77"/>
        <v>16.420000000000002</v>
      </c>
    </row>
    <row r="2441" spans="1:44" x14ac:dyDescent="0.25">
      <c r="A2441">
        <v>90255</v>
      </c>
      <c r="B2441">
        <v>1</v>
      </c>
      <c r="C2441" t="s">
        <v>84</v>
      </c>
      <c r="D2441" t="s">
        <v>79</v>
      </c>
      <c r="E2441">
        <v>16</v>
      </c>
      <c r="F2441">
        <v>6.02</v>
      </c>
      <c r="G2441">
        <v>11.94</v>
      </c>
      <c r="H2441" s="1">
        <v>44845</v>
      </c>
      <c r="I2441" s="20">
        <v>3</v>
      </c>
      <c r="J2441" s="47">
        <f>Table_Query_from_Mac10[[#This Row],[unit_price]]-(Table_Query_from_Mac10[[#This Row],[unit_price]]*(Table_Query_from_Mac10[[#This Row],[discount_pct]]/100))</f>
        <v>11.581799999999999</v>
      </c>
      <c r="K2441" s="47">
        <f>Table_Query_from_Mac10[[#This Row],[unit_cost]]</f>
        <v>6.02</v>
      </c>
      <c r="L2441" s="47">
        <f>Table_Query_from_Mac10[[#This Row],[Live-cost]]*(1+Table_Query_from_Mac10[[#This Row],[CogsIncreasebyTYPE]])</f>
        <v>6.02</v>
      </c>
      <c r="M2441" s="47">
        <f>Table_Query_from_Mac10[[#This Row],[Live-cost]]*Table_Query_from_Mac10[[#This Row],[qty_to_ship]]</f>
        <v>96.32</v>
      </c>
      <c r="N2441" s="47">
        <f>IF(Table_Query_from_Mac10[[#This Row],[item_no]]="KDA",-Table_Query_from_Mac10[[#This Row],[unit_price]],Table_Query_from_Mac10[[#This Row],[Net Unit]]*Table_Query_from_Mac10[[#This Row],[qty_to_ship]])</f>
        <v>185.30879999999999</v>
      </c>
      <c r="O2441" s="47">
        <f>SUMIFS(Summary!C:C,Summary!H:H,Table_Query_from_Mac10[[#This Row],[Juiceoc]])</f>
        <v>0</v>
      </c>
      <c r="P2441" s="47">
        <f>SUMIFS(Summary!D:D,Summary!H:H,Table_Query_from_Mac10[[#This Row],[Juiceoc]])</f>
        <v>0</v>
      </c>
      <c r="Q2441" s="47">
        <f>SUMIFS(Summary!E:E,Summary!H:H,Table_Query_from_Mac10[[#This Row],[Juiceoc]])</f>
        <v>0</v>
      </c>
      <c r="R2441" s="47">
        <f>Table_Query_from_Mac10[[#This Row],[Net Unit]]*(1+Table_Query_from_Mac10[[#This Row],[PriceIncreasebyType]])</f>
        <v>11.581799999999999</v>
      </c>
      <c r="S2441" s="47">
        <f>Table_Query_from_Mac10[[#This Row],[UnitPriceFuture]]*Table_Query_from_Mac10[[#This Row],[qtytoShipFuture]]</f>
        <v>185.30879999999999</v>
      </c>
      <c r="T2441" s="47">
        <f>ROUND(Table_Query_from_Mac10[[#This Row],[qty_to_ship]]*(1+Table_Query_from_Mac10[[#This Row],[VolumeIncreasebyType]]),0)</f>
        <v>16</v>
      </c>
      <c r="U2441" s="47">
        <f>Table_Query_from_Mac10[[#This Row],[qtytoShipFuture]]*Table_Query_from_Mac10[[#This Row],[Future-cost]]</f>
        <v>96.32</v>
      </c>
      <c r="V2441" s="47">
        <f>Table_Query_from_Mac10[[#This Row],[qtytoShipFuture]]-Table_Query_from_Mac10[[#This Row],[qty_to_ship]]</f>
        <v>0</v>
      </c>
      <c r="W2441" s="47">
        <f>Table_Query_from_Mac10[[#This Row],[UnitPriceFuture]]</f>
        <v>11.581799999999999</v>
      </c>
      <c r="X2441" s="47">
        <f>Table_Query_from_Mac10[[#This Row],[Unit Increase]]*Table_Query_from_Mac10[[#This Row],[UnitPriceFuture]]</f>
        <v>0</v>
      </c>
      <c r="Y2441" s="47">
        <f>Table_Query_from_Mac10[[#This Row],[Unit Increase]]*Table_Query_from_Mac10[[#This Row],[Future-cost]]</f>
        <v>0</v>
      </c>
      <c r="Z2441" s="47">
        <f>-(Table_Query_from_Mac10[[#This Row],[Incremental Sales]]+((Table_Query_from_Mac10[[#This Row],[Incremental Sales]]*-(SUM(Summary!$S$8:$S$9)))))*Summary!$S$18</f>
        <v>0</v>
      </c>
      <c r="AA2441" s="47">
        <f>IFERROR(Table_Query_from_Mac10[[#This Row],[Incremental Cost]]/Table_Query_from_Mac10[[#This Row],[Incremental Sales]],0)</f>
        <v>0</v>
      </c>
      <c r="AB2441" s="47">
        <f>IFERROR(Table_Query_from_Mac10[[#This Row],[TotalCostFuture]]/Table_Query_from_Mac10[[#This Row],[totalsalesFuture]],0)</f>
        <v>0.51978103576300749</v>
      </c>
      <c r="AN2441" s="31">
        <v>64</v>
      </c>
      <c r="AO2441">
        <f t="shared" si="76"/>
        <v>16</v>
      </c>
      <c r="AQ2441" s="31">
        <v>34.119999999999997</v>
      </c>
      <c r="AR2441">
        <f t="shared" si="77"/>
        <v>11.94</v>
      </c>
    </row>
    <row r="2442" spans="1:44" x14ac:dyDescent="0.25">
      <c r="A2442">
        <v>90255</v>
      </c>
      <c r="B2442">
        <v>2</v>
      </c>
      <c r="C2442" t="s">
        <v>84</v>
      </c>
      <c r="D2442" t="s">
        <v>79</v>
      </c>
      <c r="E2442">
        <v>9</v>
      </c>
      <c r="F2442">
        <v>7.3</v>
      </c>
      <c r="G2442">
        <v>14.9</v>
      </c>
      <c r="H2442" s="1">
        <v>44845</v>
      </c>
      <c r="I2442" s="20">
        <v>3</v>
      </c>
      <c r="J2442" s="47">
        <f>Table_Query_from_Mac10[[#This Row],[unit_price]]-(Table_Query_from_Mac10[[#This Row],[unit_price]]*(Table_Query_from_Mac10[[#This Row],[discount_pct]]/100))</f>
        <v>14.453000000000001</v>
      </c>
      <c r="K2442" s="47">
        <f>Table_Query_from_Mac10[[#This Row],[unit_cost]]</f>
        <v>7.3</v>
      </c>
      <c r="L2442" s="47">
        <f>Table_Query_from_Mac10[[#This Row],[Live-cost]]*(1+Table_Query_from_Mac10[[#This Row],[CogsIncreasebyTYPE]])</f>
        <v>7.3</v>
      </c>
      <c r="M2442" s="47">
        <f>Table_Query_from_Mac10[[#This Row],[Live-cost]]*Table_Query_from_Mac10[[#This Row],[qty_to_ship]]</f>
        <v>65.7</v>
      </c>
      <c r="N2442" s="47">
        <f>IF(Table_Query_from_Mac10[[#This Row],[item_no]]="KDA",-Table_Query_from_Mac10[[#This Row],[unit_price]],Table_Query_from_Mac10[[#This Row],[Net Unit]]*Table_Query_from_Mac10[[#This Row],[qty_to_ship]])</f>
        <v>130.077</v>
      </c>
      <c r="O2442" s="47">
        <f>SUMIFS(Summary!C:C,Summary!H:H,Table_Query_from_Mac10[[#This Row],[Juiceoc]])</f>
        <v>0</v>
      </c>
      <c r="P2442" s="47">
        <f>SUMIFS(Summary!D:D,Summary!H:H,Table_Query_from_Mac10[[#This Row],[Juiceoc]])</f>
        <v>0</v>
      </c>
      <c r="Q2442" s="47">
        <f>SUMIFS(Summary!E:E,Summary!H:H,Table_Query_from_Mac10[[#This Row],[Juiceoc]])</f>
        <v>0</v>
      </c>
      <c r="R2442" s="47">
        <f>Table_Query_from_Mac10[[#This Row],[Net Unit]]*(1+Table_Query_from_Mac10[[#This Row],[PriceIncreasebyType]])</f>
        <v>14.453000000000001</v>
      </c>
      <c r="S2442" s="47">
        <f>Table_Query_from_Mac10[[#This Row],[UnitPriceFuture]]*Table_Query_from_Mac10[[#This Row],[qtytoShipFuture]]</f>
        <v>130.077</v>
      </c>
      <c r="T2442" s="47">
        <f>ROUND(Table_Query_from_Mac10[[#This Row],[qty_to_ship]]*(1+Table_Query_from_Mac10[[#This Row],[VolumeIncreasebyType]]),0)</f>
        <v>9</v>
      </c>
      <c r="U2442" s="47">
        <f>Table_Query_from_Mac10[[#This Row],[qtytoShipFuture]]*Table_Query_from_Mac10[[#This Row],[Future-cost]]</f>
        <v>65.7</v>
      </c>
      <c r="V2442" s="47">
        <f>Table_Query_from_Mac10[[#This Row],[qtytoShipFuture]]-Table_Query_from_Mac10[[#This Row],[qty_to_ship]]</f>
        <v>0</v>
      </c>
      <c r="W2442" s="47">
        <f>Table_Query_from_Mac10[[#This Row],[UnitPriceFuture]]</f>
        <v>14.453000000000001</v>
      </c>
      <c r="X2442" s="47">
        <f>Table_Query_from_Mac10[[#This Row],[Unit Increase]]*Table_Query_from_Mac10[[#This Row],[UnitPriceFuture]]</f>
        <v>0</v>
      </c>
      <c r="Y2442" s="47">
        <f>Table_Query_from_Mac10[[#This Row],[Unit Increase]]*Table_Query_from_Mac10[[#This Row],[Future-cost]]</f>
        <v>0</v>
      </c>
      <c r="Z2442" s="47">
        <f>-(Table_Query_from_Mac10[[#This Row],[Incremental Sales]]+((Table_Query_from_Mac10[[#This Row],[Incremental Sales]]*-(SUM(Summary!$S$8:$S$9)))))*Summary!$S$18</f>
        <v>0</v>
      </c>
      <c r="AA2442" s="47">
        <f>IFERROR(Table_Query_from_Mac10[[#This Row],[Incremental Cost]]/Table_Query_from_Mac10[[#This Row],[Incremental Sales]],0)</f>
        <v>0</v>
      </c>
      <c r="AB2442" s="47">
        <f>IFERROR(Table_Query_from_Mac10[[#This Row],[TotalCostFuture]]/Table_Query_from_Mac10[[#This Row],[totalsalesFuture]],0)</f>
        <v>0.50508544938767042</v>
      </c>
      <c r="AN2442" s="30">
        <v>36</v>
      </c>
      <c r="AO2442">
        <f t="shared" si="76"/>
        <v>9</v>
      </c>
      <c r="AQ2442" s="30">
        <v>42.58</v>
      </c>
      <c r="AR2442">
        <f t="shared" si="77"/>
        <v>14.9</v>
      </c>
    </row>
    <row r="2443" spans="1:44" x14ac:dyDescent="0.25">
      <c r="A2443">
        <v>90255</v>
      </c>
      <c r="B2443">
        <v>3</v>
      </c>
      <c r="C2443" t="s">
        <v>84</v>
      </c>
      <c r="D2443" t="s">
        <v>79</v>
      </c>
      <c r="E2443">
        <v>9</v>
      </c>
      <c r="F2443">
        <v>8.4600000000000009</v>
      </c>
      <c r="G2443">
        <v>17.690000000000001</v>
      </c>
      <c r="H2443" s="1">
        <v>44845</v>
      </c>
      <c r="I2443" s="20">
        <v>3</v>
      </c>
      <c r="J2443" s="47">
        <f>Table_Query_from_Mac10[[#This Row],[unit_price]]-(Table_Query_from_Mac10[[#This Row],[unit_price]]*(Table_Query_from_Mac10[[#This Row],[discount_pct]]/100))</f>
        <v>17.159300000000002</v>
      </c>
      <c r="K2443" s="47">
        <f>Table_Query_from_Mac10[[#This Row],[unit_cost]]</f>
        <v>8.4600000000000009</v>
      </c>
      <c r="L2443" s="47">
        <f>Table_Query_from_Mac10[[#This Row],[Live-cost]]*(1+Table_Query_from_Mac10[[#This Row],[CogsIncreasebyTYPE]])</f>
        <v>8.4600000000000009</v>
      </c>
      <c r="M2443" s="47">
        <f>Table_Query_from_Mac10[[#This Row],[Live-cost]]*Table_Query_from_Mac10[[#This Row],[qty_to_ship]]</f>
        <v>76.140000000000015</v>
      </c>
      <c r="N2443" s="47">
        <f>IF(Table_Query_from_Mac10[[#This Row],[item_no]]="KDA",-Table_Query_from_Mac10[[#This Row],[unit_price]],Table_Query_from_Mac10[[#This Row],[Net Unit]]*Table_Query_from_Mac10[[#This Row],[qty_to_ship]])</f>
        <v>154.43370000000002</v>
      </c>
      <c r="O2443" s="47">
        <f>SUMIFS(Summary!C:C,Summary!H:H,Table_Query_from_Mac10[[#This Row],[Juiceoc]])</f>
        <v>0</v>
      </c>
      <c r="P2443" s="47">
        <f>SUMIFS(Summary!D:D,Summary!H:H,Table_Query_from_Mac10[[#This Row],[Juiceoc]])</f>
        <v>0</v>
      </c>
      <c r="Q2443" s="47">
        <f>SUMIFS(Summary!E:E,Summary!H:H,Table_Query_from_Mac10[[#This Row],[Juiceoc]])</f>
        <v>0</v>
      </c>
      <c r="R2443" s="47">
        <f>Table_Query_from_Mac10[[#This Row],[Net Unit]]*(1+Table_Query_from_Mac10[[#This Row],[PriceIncreasebyType]])</f>
        <v>17.159300000000002</v>
      </c>
      <c r="S2443" s="47">
        <f>Table_Query_from_Mac10[[#This Row],[UnitPriceFuture]]*Table_Query_from_Mac10[[#This Row],[qtytoShipFuture]]</f>
        <v>154.43370000000002</v>
      </c>
      <c r="T2443" s="47">
        <f>ROUND(Table_Query_from_Mac10[[#This Row],[qty_to_ship]]*(1+Table_Query_from_Mac10[[#This Row],[VolumeIncreasebyType]]),0)</f>
        <v>9</v>
      </c>
      <c r="U2443" s="47">
        <f>Table_Query_from_Mac10[[#This Row],[qtytoShipFuture]]*Table_Query_from_Mac10[[#This Row],[Future-cost]]</f>
        <v>76.140000000000015</v>
      </c>
      <c r="V2443" s="47">
        <f>Table_Query_from_Mac10[[#This Row],[qtytoShipFuture]]-Table_Query_from_Mac10[[#This Row],[qty_to_ship]]</f>
        <v>0</v>
      </c>
      <c r="W2443" s="47">
        <f>Table_Query_from_Mac10[[#This Row],[UnitPriceFuture]]</f>
        <v>17.159300000000002</v>
      </c>
      <c r="X2443" s="47">
        <f>Table_Query_from_Mac10[[#This Row],[Unit Increase]]*Table_Query_from_Mac10[[#This Row],[UnitPriceFuture]]</f>
        <v>0</v>
      </c>
      <c r="Y2443" s="47">
        <f>Table_Query_from_Mac10[[#This Row],[Unit Increase]]*Table_Query_from_Mac10[[#This Row],[Future-cost]]</f>
        <v>0</v>
      </c>
      <c r="Z2443" s="47">
        <f>-(Table_Query_from_Mac10[[#This Row],[Incremental Sales]]+((Table_Query_from_Mac10[[#This Row],[Incremental Sales]]*-(SUM(Summary!$S$8:$S$9)))))*Summary!$S$18</f>
        <v>0</v>
      </c>
      <c r="AA2443" s="47">
        <f>IFERROR(Table_Query_from_Mac10[[#This Row],[Incremental Cost]]/Table_Query_from_Mac10[[#This Row],[Incremental Sales]],0)</f>
        <v>0</v>
      </c>
      <c r="AB2443" s="47">
        <f>IFERROR(Table_Query_from_Mac10[[#This Row],[TotalCostFuture]]/Table_Query_from_Mac10[[#This Row],[totalsalesFuture]],0)</f>
        <v>0.4930271048352789</v>
      </c>
      <c r="AN2443" s="31">
        <v>36</v>
      </c>
      <c r="AO2443">
        <f t="shared" si="76"/>
        <v>9</v>
      </c>
      <c r="AQ2443" s="31">
        <v>50.54</v>
      </c>
      <c r="AR2443">
        <f t="shared" si="77"/>
        <v>17.690000000000001</v>
      </c>
    </row>
    <row r="2444" spans="1:44" x14ac:dyDescent="0.25">
      <c r="A2444">
        <v>90255</v>
      </c>
      <c r="B2444">
        <v>4</v>
      </c>
      <c r="C2444" t="s">
        <v>84</v>
      </c>
      <c r="D2444" t="s">
        <v>79</v>
      </c>
      <c r="E2444">
        <v>6</v>
      </c>
      <c r="F2444">
        <v>10.199999999999999</v>
      </c>
      <c r="G2444">
        <v>21.09</v>
      </c>
      <c r="H2444" s="1">
        <v>44845</v>
      </c>
      <c r="I2444" s="20">
        <v>3</v>
      </c>
      <c r="J2444" s="47">
        <f>Table_Query_from_Mac10[[#This Row],[unit_price]]-(Table_Query_from_Mac10[[#This Row],[unit_price]]*(Table_Query_from_Mac10[[#This Row],[discount_pct]]/100))</f>
        <v>20.4573</v>
      </c>
      <c r="K2444" s="47">
        <f>Table_Query_from_Mac10[[#This Row],[unit_cost]]</f>
        <v>10.199999999999999</v>
      </c>
      <c r="L2444" s="47">
        <f>Table_Query_from_Mac10[[#This Row],[Live-cost]]*(1+Table_Query_from_Mac10[[#This Row],[CogsIncreasebyTYPE]])</f>
        <v>10.199999999999999</v>
      </c>
      <c r="M2444" s="47">
        <f>Table_Query_from_Mac10[[#This Row],[Live-cost]]*Table_Query_from_Mac10[[#This Row],[qty_to_ship]]</f>
        <v>61.199999999999996</v>
      </c>
      <c r="N2444" s="47">
        <f>IF(Table_Query_from_Mac10[[#This Row],[item_no]]="KDA",-Table_Query_from_Mac10[[#This Row],[unit_price]],Table_Query_from_Mac10[[#This Row],[Net Unit]]*Table_Query_from_Mac10[[#This Row],[qty_to_ship]])</f>
        <v>122.74379999999999</v>
      </c>
      <c r="O2444" s="47">
        <f>SUMIFS(Summary!C:C,Summary!H:H,Table_Query_from_Mac10[[#This Row],[Juiceoc]])</f>
        <v>0</v>
      </c>
      <c r="P2444" s="47">
        <f>SUMIFS(Summary!D:D,Summary!H:H,Table_Query_from_Mac10[[#This Row],[Juiceoc]])</f>
        <v>0</v>
      </c>
      <c r="Q2444" s="47">
        <f>SUMIFS(Summary!E:E,Summary!H:H,Table_Query_from_Mac10[[#This Row],[Juiceoc]])</f>
        <v>0</v>
      </c>
      <c r="R2444" s="47">
        <f>Table_Query_from_Mac10[[#This Row],[Net Unit]]*(1+Table_Query_from_Mac10[[#This Row],[PriceIncreasebyType]])</f>
        <v>20.4573</v>
      </c>
      <c r="S2444" s="47">
        <f>Table_Query_from_Mac10[[#This Row],[UnitPriceFuture]]*Table_Query_from_Mac10[[#This Row],[qtytoShipFuture]]</f>
        <v>122.74379999999999</v>
      </c>
      <c r="T2444" s="47">
        <f>ROUND(Table_Query_from_Mac10[[#This Row],[qty_to_ship]]*(1+Table_Query_from_Mac10[[#This Row],[VolumeIncreasebyType]]),0)</f>
        <v>6</v>
      </c>
      <c r="U2444" s="47">
        <f>Table_Query_from_Mac10[[#This Row],[qtytoShipFuture]]*Table_Query_from_Mac10[[#This Row],[Future-cost]]</f>
        <v>61.199999999999996</v>
      </c>
      <c r="V2444" s="47">
        <f>Table_Query_from_Mac10[[#This Row],[qtytoShipFuture]]-Table_Query_from_Mac10[[#This Row],[qty_to_ship]]</f>
        <v>0</v>
      </c>
      <c r="W2444" s="47">
        <f>Table_Query_from_Mac10[[#This Row],[UnitPriceFuture]]</f>
        <v>20.4573</v>
      </c>
      <c r="X2444" s="47">
        <f>Table_Query_from_Mac10[[#This Row],[Unit Increase]]*Table_Query_from_Mac10[[#This Row],[UnitPriceFuture]]</f>
        <v>0</v>
      </c>
      <c r="Y2444" s="47">
        <f>Table_Query_from_Mac10[[#This Row],[Unit Increase]]*Table_Query_from_Mac10[[#This Row],[Future-cost]]</f>
        <v>0</v>
      </c>
      <c r="Z2444" s="47">
        <f>-(Table_Query_from_Mac10[[#This Row],[Incremental Sales]]+((Table_Query_from_Mac10[[#This Row],[Incremental Sales]]*-(SUM(Summary!$S$8:$S$9)))))*Summary!$S$18</f>
        <v>0</v>
      </c>
      <c r="AA2444" s="47">
        <f>IFERROR(Table_Query_from_Mac10[[#This Row],[Incremental Cost]]/Table_Query_from_Mac10[[#This Row],[Incremental Sales]],0)</f>
        <v>0</v>
      </c>
      <c r="AB2444" s="47">
        <f>IFERROR(Table_Query_from_Mac10[[#This Row],[TotalCostFuture]]/Table_Query_from_Mac10[[#This Row],[totalsalesFuture]],0)</f>
        <v>0.49859952193104662</v>
      </c>
      <c r="AN2444" s="30">
        <v>24</v>
      </c>
      <c r="AO2444">
        <f t="shared" si="76"/>
        <v>6</v>
      </c>
      <c r="AQ2444" s="30">
        <v>60.26</v>
      </c>
      <c r="AR2444">
        <f t="shared" si="77"/>
        <v>21.09</v>
      </c>
    </row>
    <row r="2445" spans="1:44" x14ac:dyDescent="0.25">
      <c r="A2445">
        <v>90255</v>
      </c>
      <c r="B2445">
        <v>5</v>
      </c>
      <c r="C2445" t="s">
        <v>84</v>
      </c>
      <c r="D2445" t="s">
        <v>79</v>
      </c>
      <c r="E2445">
        <v>4</v>
      </c>
      <c r="F2445">
        <v>12.69</v>
      </c>
      <c r="G2445">
        <v>26.52</v>
      </c>
      <c r="H2445" s="1">
        <v>44845</v>
      </c>
      <c r="I2445" s="20">
        <v>3</v>
      </c>
      <c r="J2445" s="47">
        <f>Table_Query_from_Mac10[[#This Row],[unit_price]]-(Table_Query_from_Mac10[[#This Row],[unit_price]]*(Table_Query_from_Mac10[[#This Row],[discount_pct]]/100))</f>
        <v>25.724399999999999</v>
      </c>
      <c r="K2445" s="47">
        <f>Table_Query_from_Mac10[[#This Row],[unit_cost]]</f>
        <v>12.69</v>
      </c>
      <c r="L2445" s="47">
        <f>Table_Query_from_Mac10[[#This Row],[Live-cost]]*(1+Table_Query_from_Mac10[[#This Row],[CogsIncreasebyTYPE]])</f>
        <v>12.69</v>
      </c>
      <c r="M2445" s="47">
        <f>Table_Query_from_Mac10[[#This Row],[Live-cost]]*Table_Query_from_Mac10[[#This Row],[qty_to_ship]]</f>
        <v>50.76</v>
      </c>
      <c r="N2445" s="47">
        <f>IF(Table_Query_from_Mac10[[#This Row],[item_no]]="KDA",-Table_Query_from_Mac10[[#This Row],[unit_price]],Table_Query_from_Mac10[[#This Row],[Net Unit]]*Table_Query_from_Mac10[[#This Row],[qty_to_ship]])</f>
        <v>102.8976</v>
      </c>
      <c r="O2445" s="47">
        <f>SUMIFS(Summary!C:C,Summary!H:H,Table_Query_from_Mac10[[#This Row],[Juiceoc]])</f>
        <v>0</v>
      </c>
      <c r="P2445" s="47">
        <f>SUMIFS(Summary!D:D,Summary!H:H,Table_Query_from_Mac10[[#This Row],[Juiceoc]])</f>
        <v>0</v>
      </c>
      <c r="Q2445" s="47">
        <f>SUMIFS(Summary!E:E,Summary!H:H,Table_Query_from_Mac10[[#This Row],[Juiceoc]])</f>
        <v>0</v>
      </c>
      <c r="R2445" s="47">
        <f>Table_Query_from_Mac10[[#This Row],[Net Unit]]*(1+Table_Query_from_Mac10[[#This Row],[PriceIncreasebyType]])</f>
        <v>25.724399999999999</v>
      </c>
      <c r="S2445" s="47">
        <f>Table_Query_from_Mac10[[#This Row],[UnitPriceFuture]]*Table_Query_from_Mac10[[#This Row],[qtytoShipFuture]]</f>
        <v>102.8976</v>
      </c>
      <c r="T2445" s="47">
        <f>ROUND(Table_Query_from_Mac10[[#This Row],[qty_to_ship]]*(1+Table_Query_from_Mac10[[#This Row],[VolumeIncreasebyType]]),0)</f>
        <v>4</v>
      </c>
      <c r="U2445" s="47">
        <f>Table_Query_from_Mac10[[#This Row],[qtytoShipFuture]]*Table_Query_from_Mac10[[#This Row],[Future-cost]]</f>
        <v>50.76</v>
      </c>
      <c r="V2445" s="47">
        <f>Table_Query_from_Mac10[[#This Row],[qtytoShipFuture]]-Table_Query_from_Mac10[[#This Row],[qty_to_ship]]</f>
        <v>0</v>
      </c>
      <c r="W2445" s="47">
        <f>Table_Query_from_Mac10[[#This Row],[UnitPriceFuture]]</f>
        <v>25.724399999999999</v>
      </c>
      <c r="X2445" s="47">
        <f>Table_Query_from_Mac10[[#This Row],[Unit Increase]]*Table_Query_from_Mac10[[#This Row],[UnitPriceFuture]]</f>
        <v>0</v>
      </c>
      <c r="Y2445" s="47">
        <f>Table_Query_from_Mac10[[#This Row],[Unit Increase]]*Table_Query_from_Mac10[[#This Row],[Future-cost]]</f>
        <v>0</v>
      </c>
      <c r="Z2445" s="47">
        <f>-(Table_Query_from_Mac10[[#This Row],[Incremental Sales]]+((Table_Query_from_Mac10[[#This Row],[Incremental Sales]]*-(SUM(Summary!$S$8:$S$9)))))*Summary!$S$18</f>
        <v>0</v>
      </c>
      <c r="AA2445" s="47">
        <f>IFERROR(Table_Query_from_Mac10[[#This Row],[Incremental Cost]]/Table_Query_from_Mac10[[#This Row],[Incremental Sales]],0)</f>
        <v>0</v>
      </c>
      <c r="AB2445" s="47">
        <f>IFERROR(Table_Query_from_Mac10[[#This Row],[TotalCostFuture]]/Table_Query_from_Mac10[[#This Row],[totalsalesFuture]],0)</f>
        <v>0.49330596631991414</v>
      </c>
      <c r="AN2445" s="31">
        <v>16</v>
      </c>
      <c r="AO2445">
        <f t="shared" si="76"/>
        <v>4</v>
      </c>
      <c r="AQ2445" s="31">
        <v>75.760000000000005</v>
      </c>
      <c r="AR2445">
        <f t="shared" si="77"/>
        <v>26.52</v>
      </c>
    </row>
    <row r="2446" spans="1:44" x14ac:dyDescent="0.25">
      <c r="A2446">
        <v>90255</v>
      </c>
      <c r="B2446">
        <v>6</v>
      </c>
      <c r="C2446" t="s">
        <v>84</v>
      </c>
      <c r="D2446" t="s">
        <v>79</v>
      </c>
      <c r="E2446">
        <v>75</v>
      </c>
      <c r="F2446">
        <v>4.0999999999999996</v>
      </c>
      <c r="G2446">
        <v>8.2100000000000009</v>
      </c>
      <c r="H2446" s="1">
        <v>44845</v>
      </c>
      <c r="I2446" s="20">
        <v>3</v>
      </c>
      <c r="J2446" s="47">
        <f>Table_Query_from_Mac10[[#This Row],[unit_price]]-(Table_Query_from_Mac10[[#This Row],[unit_price]]*(Table_Query_from_Mac10[[#This Row],[discount_pct]]/100))</f>
        <v>7.9637000000000011</v>
      </c>
      <c r="K2446" s="47">
        <f>Table_Query_from_Mac10[[#This Row],[unit_cost]]</f>
        <v>4.0999999999999996</v>
      </c>
      <c r="L2446" s="47">
        <f>Table_Query_from_Mac10[[#This Row],[Live-cost]]*(1+Table_Query_from_Mac10[[#This Row],[CogsIncreasebyTYPE]])</f>
        <v>4.0999999999999996</v>
      </c>
      <c r="M2446" s="47">
        <f>Table_Query_from_Mac10[[#This Row],[Live-cost]]*Table_Query_from_Mac10[[#This Row],[qty_to_ship]]</f>
        <v>307.5</v>
      </c>
      <c r="N2446" s="47">
        <f>IF(Table_Query_from_Mac10[[#This Row],[item_no]]="KDA",-Table_Query_from_Mac10[[#This Row],[unit_price]],Table_Query_from_Mac10[[#This Row],[Net Unit]]*Table_Query_from_Mac10[[#This Row],[qty_to_ship]])</f>
        <v>597.27750000000003</v>
      </c>
      <c r="O2446" s="47">
        <f>SUMIFS(Summary!C:C,Summary!H:H,Table_Query_from_Mac10[[#This Row],[Juiceoc]])</f>
        <v>0</v>
      </c>
      <c r="P2446" s="47">
        <f>SUMIFS(Summary!D:D,Summary!H:H,Table_Query_from_Mac10[[#This Row],[Juiceoc]])</f>
        <v>0</v>
      </c>
      <c r="Q2446" s="47">
        <f>SUMIFS(Summary!E:E,Summary!H:H,Table_Query_from_Mac10[[#This Row],[Juiceoc]])</f>
        <v>0</v>
      </c>
      <c r="R2446" s="47">
        <f>Table_Query_from_Mac10[[#This Row],[Net Unit]]*(1+Table_Query_from_Mac10[[#This Row],[PriceIncreasebyType]])</f>
        <v>7.9637000000000011</v>
      </c>
      <c r="S2446" s="47">
        <f>Table_Query_from_Mac10[[#This Row],[UnitPriceFuture]]*Table_Query_from_Mac10[[#This Row],[qtytoShipFuture]]</f>
        <v>597.27750000000003</v>
      </c>
      <c r="T2446" s="47">
        <f>ROUND(Table_Query_from_Mac10[[#This Row],[qty_to_ship]]*(1+Table_Query_from_Mac10[[#This Row],[VolumeIncreasebyType]]),0)</f>
        <v>75</v>
      </c>
      <c r="U2446" s="47">
        <f>Table_Query_from_Mac10[[#This Row],[qtytoShipFuture]]*Table_Query_from_Mac10[[#This Row],[Future-cost]]</f>
        <v>307.5</v>
      </c>
      <c r="V2446" s="47">
        <f>Table_Query_from_Mac10[[#This Row],[qtytoShipFuture]]-Table_Query_from_Mac10[[#This Row],[qty_to_ship]]</f>
        <v>0</v>
      </c>
      <c r="W2446" s="47">
        <f>Table_Query_from_Mac10[[#This Row],[UnitPriceFuture]]</f>
        <v>7.9637000000000011</v>
      </c>
      <c r="X2446" s="47">
        <f>Table_Query_from_Mac10[[#This Row],[Unit Increase]]*Table_Query_from_Mac10[[#This Row],[UnitPriceFuture]]</f>
        <v>0</v>
      </c>
      <c r="Y2446" s="47">
        <f>Table_Query_from_Mac10[[#This Row],[Unit Increase]]*Table_Query_from_Mac10[[#This Row],[Future-cost]]</f>
        <v>0</v>
      </c>
      <c r="Z2446" s="47">
        <f>-(Table_Query_from_Mac10[[#This Row],[Incremental Sales]]+((Table_Query_from_Mac10[[#This Row],[Incremental Sales]]*-(SUM(Summary!$S$8:$S$9)))))*Summary!$S$18</f>
        <v>0</v>
      </c>
      <c r="AA2446" s="47">
        <f>IFERROR(Table_Query_from_Mac10[[#This Row],[Incremental Cost]]/Table_Query_from_Mac10[[#This Row],[Incremental Sales]],0)</f>
        <v>0</v>
      </c>
      <c r="AB2446" s="47">
        <f>IFERROR(Table_Query_from_Mac10[[#This Row],[TotalCostFuture]]/Table_Query_from_Mac10[[#This Row],[totalsalesFuture]],0)</f>
        <v>0.51483606866155174</v>
      </c>
      <c r="AN2446" s="30">
        <v>300</v>
      </c>
      <c r="AO2446">
        <f t="shared" si="76"/>
        <v>75</v>
      </c>
      <c r="AQ2446" s="30">
        <v>23.46</v>
      </c>
      <c r="AR2446">
        <f t="shared" si="77"/>
        <v>8.2100000000000009</v>
      </c>
    </row>
    <row r="2447" spans="1:44" x14ac:dyDescent="0.25">
      <c r="A2447">
        <v>90255</v>
      </c>
      <c r="B2447">
        <v>7</v>
      </c>
      <c r="C2447" t="s">
        <v>86</v>
      </c>
      <c r="D2447" t="s">
        <v>79</v>
      </c>
      <c r="E2447">
        <v>12</v>
      </c>
      <c r="F2447">
        <v>7.12</v>
      </c>
      <c r="G2447">
        <v>13.55</v>
      </c>
      <c r="H2447" s="1">
        <v>44845</v>
      </c>
      <c r="I2447" s="20">
        <v>3</v>
      </c>
      <c r="J2447" s="47">
        <f>Table_Query_from_Mac10[[#This Row],[unit_price]]-(Table_Query_from_Mac10[[#This Row],[unit_price]]*(Table_Query_from_Mac10[[#This Row],[discount_pct]]/100))</f>
        <v>13.143500000000001</v>
      </c>
      <c r="K2447" s="47">
        <f>Table_Query_from_Mac10[[#This Row],[unit_cost]]</f>
        <v>7.12</v>
      </c>
      <c r="L2447" s="47">
        <f>Table_Query_from_Mac10[[#This Row],[Live-cost]]*(1+Table_Query_from_Mac10[[#This Row],[CogsIncreasebyTYPE]])</f>
        <v>7.12</v>
      </c>
      <c r="M2447" s="47">
        <f>Table_Query_from_Mac10[[#This Row],[Live-cost]]*Table_Query_from_Mac10[[#This Row],[qty_to_ship]]</f>
        <v>85.44</v>
      </c>
      <c r="N2447" s="47">
        <f>IF(Table_Query_from_Mac10[[#This Row],[item_no]]="KDA",-Table_Query_from_Mac10[[#This Row],[unit_price]],Table_Query_from_Mac10[[#This Row],[Net Unit]]*Table_Query_from_Mac10[[#This Row],[qty_to_ship]])</f>
        <v>157.72200000000001</v>
      </c>
      <c r="O2447" s="47">
        <f>SUMIFS(Summary!C:C,Summary!H:H,Table_Query_from_Mac10[[#This Row],[Juiceoc]])</f>
        <v>0</v>
      </c>
      <c r="P2447" s="47">
        <f>SUMIFS(Summary!D:D,Summary!H:H,Table_Query_from_Mac10[[#This Row],[Juiceoc]])</f>
        <v>0</v>
      </c>
      <c r="Q2447" s="47">
        <f>SUMIFS(Summary!E:E,Summary!H:H,Table_Query_from_Mac10[[#This Row],[Juiceoc]])</f>
        <v>0</v>
      </c>
      <c r="R2447" s="47">
        <f>Table_Query_from_Mac10[[#This Row],[Net Unit]]*(1+Table_Query_from_Mac10[[#This Row],[PriceIncreasebyType]])</f>
        <v>13.143500000000001</v>
      </c>
      <c r="S2447" s="47">
        <f>Table_Query_from_Mac10[[#This Row],[UnitPriceFuture]]*Table_Query_from_Mac10[[#This Row],[qtytoShipFuture]]</f>
        <v>157.72200000000001</v>
      </c>
      <c r="T2447" s="47">
        <f>ROUND(Table_Query_from_Mac10[[#This Row],[qty_to_ship]]*(1+Table_Query_from_Mac10[[#This Row],[VolumeIncreasebyType]]),0)</f>
        <v>12</v>
      </c>
      <c r="U2447" s="47">
        <f>Table_Query_from_Mac10[[#This Row],[qtytoShipFuture]]*Table_Query_from_Mac10[[#This Row],[Future-cost]]</f>
        <v>85.44</v>
      </c>
      <c r="V2447" s="47">
        <f>Table_Query_from_Mac10[[#This Row],[qtytoShipFuture]]-Table_Query_from_Mac10[[#This Row],[qty_to_ship]]</f>
        <v>0</v>
      </c>
      <c r="W2447" s="47">
        <f>Table_Query_from_Mac10[[#This Row],[UnitPriceFuture]]</f>
        <v>13.143500000000001</v>
      </c>
      <c r="X2447" s="47">
        <f>Table_Query_from_Mac10[[#This Row],[Unit Increase]]*Table_Query_from_Mac10[[#This Row],[UnitPriceFuture]]</f>
        <v>0</v>
      </c>
      <c r="Y2447" s="47">
        <f>Table_Query_from_Mac10[[#This Row],[Unit Increase]]*Table_Query_from_Mac10[[#This Row],[Future-cost]]</f>
        <v>0</v>
      </c>
      <c r="Z2447" s="47">
        <f>-(Table_Query_from_Mac10[[#This Row],[Incremental Sales]]+((Table_Query_from_Mac10[[#This Row],[Incremental Sales]]*-(SUM(Summary!$S$8:$S$9)))))*Summary!$S$18</f>
        <v>0</v>
      </c>
      <c r="AA2447" s="47">
        <f>IFERROR(Table_Query_from_Mac10[[#This Row],[Incremental Cost]]/Table_Query_from_Mac10[[#This Row],[Incremental Sales]],0)</f>
        <v>0</v>
      </c>
      <c r="AB2447" s="47">
        <f>IFERROR(Table_Query_from_Mac10[[#This Row],[TotalCostFuture]]/Table_Query_from_Mac10[[#This Row],[totalsalesFuture]],0)</f>
        <v>0.54171263362118149</v>
      </c>
      <c r="AN2447" s="31">
        <v>48</v>
      </c>
      <c r="AO2447">
        <f t="shared" si="76"/>
        <v>12</v>
      </c>
      <c r="AQ2447" s="31">
        <v>38.71</v>
      </c>
      <c r="AR2447">
        <f t="shared" si="77"/>
        <v>13.55</v>
      </c>
    </row>
    <row r="2448" spans="1:44" x14ac:dyDescent="0.25">
      <c r="A2448">
        <v>90255</v>
      </c>
      <c r="B2448">
        <v>8</v>
      </c>
      <c r="C2448" t="s">
        <v>86</v>
      </c>
      <c r="D2448" t="s">
        <v>79</v>
      </c>
      <c r="E2448">
        <v>9</v>
      </c>
      <c r="F2448">
        <v>8.44</v>
      </c>
      <c r="G2448">
        <v>16.5</v>
      </c>
      <c r="H2448" s="1">
        <v>44845</v>
      </c>
      <c r="I2448" s="20">
        <v>3</v>
      </c>
      <c r="J2448" s="47">
        <f>Table_Query_from_Mac10[[#This Row],[unit_price]]-(Table_Query_from_Mac10[[#This Row],[unit_price]]*(Table_Query_from_Mac10[[#This Row],[discount_pct]]/100))</f>
        <v>16.004999999999999</v>
      </c>
      <c r="K2448" s="47">
        <f>Table_Query_from_Mac10[[#This Row],[unit_cost]]</f>
        <v>8.44</v>
      </c>
      <c r="L2448" s="47">
        <f>Table_Query_from_Mac10[[#This Row],[Live-cost]]*(1+Table_Query_from_Mac10[[#This Row],[CogsIncreasebyTYPE]])</f>
        <v>8.44</v>
      </c>
      <c r="M2448" s="47">
        <f>Table_Query_from_Mac10[[#This Row],[Live-cost]]*Table_Query_from_Mac10[[#This Row],[qty_to_ship]]</f>
        <v>75.959999999999994</v>
      </c>
      <c r="N2448" s="47">
        <f>IF(Table_Query_from_Mac10[[#This Row],[item_no]]="KDA",-Table_Query_from_Mac10[[#This Row],[unit_price]],Table_Query_from_Mac10[[#This Row],[Net Unit]]*Table_Query_from_Mac10[[#This Row],[qty_to_ship]])</f>
        <v>144.04499999999999</v>
      </c>
      <c r="O2448" s="47">
        <f>SUMIFS(Summary!C:C,Summary!H:H,Table_Query_from_Mac10[[#This Row],[Juiceoc]])</f>
        <v>0</v>
      </c>
      <c r="P2448" s="47">
        <f>SUMIFS(Summary!D:D,Summary!H:H,Table_Query_from_Mac10[[#This Row],[Juiceoc]])</f>
        <v>0</v>
      </c>
      <c r="Q2448" s="47">
        <f>SUMIFS(Summary!E:E,Summary!H:H,Table_Query_from_Mac10[[#This Row],[Juiceoc]])</f>
        <v>0</v>
      </c>
      <c r="R2448" s="47">
        <f>Table_Query_from_Mac10[[#This Row],[Net Unit]]*(1+Table_Query_from_Mac10[[#This Row],[PriceIncreasebyType]])</f>
        <v>16.004999999999999</v>
      </c>
      <c r="S2448" s="47">
        <f>Table_Query_from_Mac10[[#This Row],[UnitPriceFuture]]*Table_Query_from_Mac10[[#This Row],[qtytoShipFuture]]</f>
        <v>144.04499999999999</v>
      </c>
      <c r="T2448" s="47">
        <f>ROUND(Table_Query_from_Mac10[[#This Row],[qty_to_ship]]*(1+Table_Query_from_Mac10[[#This Row],[VolumeIncreasebyType]]),0)</f>
        <v>9</v>
      </c>
      <c r="U2448" s="47">
        <f>Table_Query_from_Mac10[[#This Row],[qtytoShipFuture]]*Table_Query_from_Mac10[[#This Row],[Future-cost]]</f>
        <v>75.959999999999994</v>
      </c>
      <c r="V2448" s="47">
        <f>Table_Query_from_Mac10[[#This Row],[qtytoShipFuture]]-Table_Query_from_Mac10[[#This Row],[qty_to_ship]]</f>
        <v>0</v>
      </c>
      <c r="W2448" s="47">
        <f>Table_Query_from_Mac10[[#This Row],[UnitPriceFuture]]</f>
        <v>16.004999999999999</v>
      </c>
      <c r="X2448" s="47">
        <f>Table_Query_from_Mac10[[#This Row],[Unit Increase]]*Table_Query_from_Mac10[[#This Row],[UnitPriceFuture]]</f>
        <v>0</v>
      </c>
      <c r="Y2448" s="47">
        <f>Table_Query_from_Mac10[[#This Row],[Unit Increase]]*Table_Query_from_Mac10[[#This Row],[Future-cost]]</f>
        <v>0</v>
      </c>
      <c r="Z2448" s="47">
        <f>-(Table_Query_from_Mac10[[#This Row],[Incremental Sales]]+((Table_Query_from_Mac10[[#This Row],[Incremental Sales]]*-(SUM(Summary!$S$8:$S$9)))))*Summary!$S$18</f>
        <v>0</v>
      </c>
      <c r="AA2448" s="47">
        <f>IFERROR(Table_Query_from_Mac10[[#This Row],[Incremental Cost]]/Table_Query_from_Mac10[[#This Row],[Incremental Sales]],0)</f>
        <v>0</v>
      </c>
      <c r="AB2448" s="47">
        <f>IFERROR(Table_Query_from_Mac10[[#This Row],[TotalCostFuture]]/Table_Query_from_Mac10[[#This Row],[totalsalesFuture]],0)</f>
        <v>0.52733520774757892</v>
      </c>
      <c r="AN2448" s="30">
        <v>36</v>
      </c>
      <c r="AO2448">
        <f t="shared" si="76"/>
        <v>9</v>
      </c>
      <c r="AQ2448" s="30">
        <v>47.14</v>
      </c>
      <c r="AR2448">
        <f t="shared" si="77"/>
        <v>16.5</v>
      </c>
    </row>
    <row r="2449" spans="1:44" x14ac:dyDescent="0.25">
      <c r="A2449">
        <v>90255</v>
      </c>
      <c r="B2449">
        <v>9</v>
      </c>
      <c r="C2449" t="s">
        <v>86</v>
      </c>
      <c r="D2449" t="s">
        <v>79</v>
      </c>
      <c r="E2449">
        <v>6</v>
      </c>
      <c r="F2449">
        <v>11.58</v>
      </c>
      <c r="G2449">
        <v>23.47</v>
      </c>
      <c r="H2449" s="1">
        <v>44845</v>
      </c>
      <c r="I2449" s="20">
        <v>3</v>
      </c>
      <c r="J2449" s="47">
        <f>Table_Query_from_Mac10[[#This Row],[unit_price]]-(Table_Query_from_Mac10[[#This Row],[unit_price]]*(Table_Query_from_Mac10[[#This Row],[discount_pct]]/100))</f>
        <v>22.765899999999998</v>
      </c>
      <c r="K2449" s="47">
        <f>Table_Query_from_Mac10[[#This Row],[unit_cost]]</f>
        <v>11.58</v>
      </c>
      <c r="L2449" s="47">
        <f>Table_Query_from_Mac10[[#This Row],[Live-cost]]*(1+Table_Query_from_Mac10[[#This Row],[CogsIncreasebyTYPE]])</f>
        <v>11.58</v>
      </c>
      <c r="M2449" s="47">
        <f>Table_Query_from_Mac10[[#This Row],[Live-cost]]*Table_Query_from_Mac10[[#This Row],[qty_to_ship]]</f>
        <v>69.48</v>
      </c>
      <c r="N2449" s="47">
        <f>IF(Table_Query_from_Mac10[[#This Row],[item_no]]="KDA",-Table_Query_from_Mac10[[#This Row],[unit_price]],Table_Query_from_Mac10[[#This Row],[Net Unit]]*Table_Query_from_Mac10[[#This Row],[qty_to_ship]])</f>
        <v>136.59539999999998</v>
      </c>
      <c r="O2449" s="47">
        <f>SUMIFS(Summary!C:C,Summary!H:H,Table_Query_from_Mac10[[#This Row],[Juiceoc]])</f>
        <v>0</v>
      </c>
      <c r="P2449" s="47">
        <f>SUMIFS(Summary!D:D,Summary!H:H,Table_Query_from_Mac10[[#This Row],[Juiceoc]])</f>
        <v>0</v>
      </c>
      <c r="Q2449" s="47">
        <f>SUMIFS(Summary!E:E,Summary!H:H,Table_Query_from_Mac10[[#This Row],[Juiceoc]])</f>
        <v>0</v>
      </c>
      <c r="R2449" s="47">
        <f>Table_Query_from_Mac10[[#This Row],[Net Unit]]*(1+Table_Query_from_Mac10[[#This Row],[PriceIncreasebyType]])</f>
        <v>22.765899999999998</v>
      </c>
      <c r="S2449" s="47">
        <f>Table_Query_from_Mac10[[#This Row],[UnitPriceFuture]]*Table_Query_from_Mac10[[#This Row],[qtytoShipFuture]]</f>
        <v>136.59539999999998</v>
      </c>
      <c r="T2449" s="47">
        <f>ROUND(Table_Query_from_Mac10[[#This Row],[qty_to_ship]]*(1+Table_Query_from_Mac10[[#This Row],[VolumeIncreasebyType]]),0)</f>
        <v>6</v>
      </c>
      <c r="U2449" s="47">
        <f>Table_Query_from_Mac10[[#This Row],[qtytoShipFuture]]*Table_Query_from_Mac10[[#This Row],[Future-cost]]</f>
        <v>69.48</v>
      </c>
      <c r="V2449" s="47">
        <f>Table_Query_from_Mac10[[#This Row],[qtytoShipFuture]]-Table_Query_from_Mac10[[#This Row],[qty_to_ship]]</f>
        <v>0</v>
      </c>
      <c r="W2449" s="47">
        <f>Table_Query_from_Mac10[[#This Row],[UnitPriceFuture]]</f>
        <v>22.765899999999998</v>
      </c>
      <c r="X2449" s="47">
        <f>Table_Query_from_Mac10[[#This Row],[Unit Increase]]*Table_Query_from_Mac10[[#This Row],[UnitPriceFuture]]</f>
        <v>0</v>
      </c>
      <c r="Y2449" s="47">
        <f>Table_Query_from_Mac10[[#This Row],[Unit Increase]]*Table_Query_from_Mac10[[#This Row],[Future-cost]]</f>
        <v>0</v>
      </c>
      <c r="Z2449" s="47">
        <f>-(Table_Query_from_Mac10[[#This Row],[Incremental Sales]]+((Table_Query_from_Mac10[[#This Row],[Incremental Sales]]*-(SUM(Summary!$S$8:$S$9)))))*Summary!$S$18</f>
        <v>0</v>
      </c>
      <c r="AA2449" s="47">
        <f>IFERROR(Table_Query_from_Mac10[[#This Row],[Incremental Cost]]/Table_Query_from_Mac10[[#This Row],[Incremental Sales]],0)</f>
        <v>0</v>
      </c>
      <c r="AB2449" s="47">
        <f>IFERROR(Table_Query_from_Mac10[[#This Row],[TotalCostFuture]]/Table_Query_from_Mac10[[#This Row],[totalsalesFuture]],0)</f>
        <v>0.5086554891306736</v>
      </c>
      <c r="AN2449" s="31">
        <v>24</v>
      </c>
      <c r="AO2449">
        <f t="shared" si="76"/>
        <v>6</v>
      </c>
      <c r="AQ2449" s="31">
        <v>67.06</v>
      </c>
      <c r="AR2449">
        <f t="shared" si="77"/>
        <v>23.47</v>
      </c>
    </row>
    <row r="2450" spans="1:44" x14ac:dyDescent="0.25">
      <c r="A2450">
        <v>90255</v>
      </c>
      <c r="B2450">
        <v>10</v>
      </c>
      <c r="C2450" t="s">
        <v>86</v>
      </c>
      <c r="D2450" t="s">
        <v>79</v>
      </c>
      <c r="E2450">
        <v>20</v>
      </c>
      <c r="F2450">
        <v>5.36</v>
      </c>
      <c r="G2450">
        <v>10.28</v>
      </c>
      <c r="H2450" s="1">
        <v>44845</v>
      </c>
      <c r="I2450" s="20">
        <v>3</v>
      </c>
      <c r="J2450" s="47">
        <f>Table_Query_from_Mac10[[#This Row],[unit_price]]-(Table_Query_from_Mac10[[#This Row],[unit_price]]*(Table_Query_from_Mac10[[#This Row],[discount_pct]]/100))</f>
        <v>9.9715999999999987</v>
      </c>
      <c r="K2450" s="47">
        <f>Table_Query_from_Mac10[[#This Row],[unit_cost]]</f>
        <v>5.36</v>
      </c>
      <c r="L2450" s="47">
        <f>Table_Query_from_Mac10[[#This Row],[Live-cost]]*(1+Table_Query_from_Mac10[[#This Row],[CogsIncreasebyTYPE]])</f>
        <v>5.36</v>
      </c>
      <c r="M2450" s="47">
        <f>Table_Query_from_Mac10[[#This Row],[Live-cost]]*Table_Query_from_Mac10[[#This Row],[qty_to_ship]]</f>
        <v>107.2</v>
      </c>
      <c r="N2450" s="47">
        <f>IF(Table_Query_from_Mac10[[#This Row],[item_no]]="KDA",-Table_Query_from_Mac10[[#This Row],[unit_price]],Table_Query_from_Mac10[[#This Row],[Net Unit]]*Table_Query_from_Mac10[[#This Row],[qty_to_ship]])</f>
        <v>199.43199999999996</v>
      </c>
      <c r="O2450" s="47">
        <f>SUMIFS(Summary!C:C,Summary!H:H,Table_Query_from_Mac10[[#This Row],[Juiceoc]])</f>
        <v>0</v>
      </c>
      <c r="P2450" s="47">
        <f>SUMIFS(Summary!D:D,Summary!H:H,Table_Query_from_Mac10[[#This Row],[Juiceoc]])</f>
        <v>0</v>
      </c>
      <c r="Q2450" s="47">
        <f>SUMIFS(Summary!E:E,Summary!H:H,Table_Query_from_Mac10[[#This Row],[Juiceoc]])</f>
        <v>0</v>
      </c>
      <c r="R2450" s="47">
        <f>Table_Query_from_Mac10[[#This Row],[Net Unit]]*(1+Table_Query_from_Mac10[[#This Row],[PriceIncreasebyType]])</f>
        <v>9.9715999999999987</v>
      </c>
      <c r="S2450" s="47">
        <f>Table_Query_from_Mac10[[#This Row],[UnitPriceFuture]]*Table_Query_from_Mac10[[#This Row],[qtytoShipFuture]]</f>
        <v>199.43199999999996</v>
      </c>
      <c r="T2450" s="47">
        <f>ROUND(Table_Query_from_Mac10[[#This Row],[qty_to_ship]]*(1+Table_Query_from_Mac10[[#This Row],[VolumeIncreasebyType]]),0)</f>
        <v>20</v>
      </c>
      <c r="U2450" s="47">
        <f>Table_Query_from_Mac10[[#This Row],[qtytoShipFuture]]*Table_Query_from_Mac10[[#This Row],[Future-cost]]</f>
        <v>107.2</v>
      </c>
      <c r="V2450" s="47">
        <f>Table_Query_from_Mac10[[#This Row],[qtytoShipFuture]]-Table_Query_from_Mac10[[#This Row],[qty_to_ship]]</f>
        <v>0</v>
      </c>
      <c r="W2450" s="47">
        <f>Table_Query_from_Mac10[[#This Row],[UnitPriceFuture]]</f>
        <v>9.9715999999999987</v>
      </c>
      <c r="X2450" s="47">
        <f>Table_Query_from_Mac10[[#This Row],[Unit Increase]]*Table_Query_from_Mac10[[#This Row],[UnitPriceFuture]]</f>
        <v>0</v>
      </c>
      <c r="Y2450" s="47">
        <f>Table_Query_from_Mac10[[#This Row],[Unit Increase]]*Table_Query_from_Mac10[[#This Row],[Future-cost]]</f>
        <v>0</v>
      </c>
      <c r="Z2450" s="47">
        <f>-(Table_Query_from_Mac10[[#This Row],[Incremental Sales]]+((Table_Query_from_Mac10[[#This Row],[Incremental Sales]]*-(SUM(Summary!$S$8:$S$9)))))*Summary!$S$18</f>
        <v>0</v>
      </c>
      <c r="AA2450" s="47">
        <f>IFERROR(Table_Query_from_Mac10[[#This Row],[Incremental Cost]]/Table_Query_from_Mac10[[#This Row],[Incremental Sales]],0)</f>
        <v>0</v>
      </c>
      <c r="AB2450" s="47">
        <f>IFERROR(Table_Query_from_Mac10[[#This Row],[TotalCostFuture]]/Table_Query_from_Mac10[[#This Row],[totalsalesFuture]],0)</f>
        <v>0.53752657547434723</v>
      </c>
      <c r="AN2450" s="30">
        <v>80</v>
      </c>
      <c r="AO2450">
        <f t="shared" si="76"/>
        <v>20</v>
      </c>
      <c r="AQ2450" s="30">
        <v>29.38</v>
      </c>
      <c r="AR2450">
        <f t="shared" si="77"/>
        <v>10.28</v>
      </c>
    </row>
    <row r="2451" spans="1:44" x14ac:dyDescent="0.25">
      <c r="A2451">
        <v>90255</v>
      </c>
      <c r="B2451">
        <v>11</v>
      </c>
      <c r="C2451" t="s">
        <v>86</v>
      </c>
      <c r="D2451" t="s">
        <v>79</v>
      </c>
      <c r="E2451">
        <v>32</v>
      </c>
      <c r="F2451">
        <v>5.86</v>
      </c>
      <c r="G2451">
        <v>11.21</v>
      </c>
      <c r="H2451" s="1">
        <v>44845</v>
      </c>
      <c r="I2451" s="20">
        <v>3</v>
      </c>
      <c r="J2451" s="47">
        <f>Table_Query_from_Mac10[[#This Row],[unit_price]]-(Table_Query_from_Mac10[[#This Row],[unit_price]]*(Table_Query_from_Mac10[[#This Row],[discount_pct]]/100))</f>
        <v>10.873700000000001</v>
      </c>
      <c r="K2451" s="47">
        <f>Table_Query_from_Mac10[[#This Row],[unit_cost]]</f>
        <v>5.86</v>
      </c>
      <c r="L2451" s="47">
        <f>Table_Query_from_Mac10[[#This Row],[Live-cost]]*(1+Table_Query_from_Mac10[[#This Row],[CogsIncreasebyTYPE]])</f>
        <v>5.86</v>
      </c>
      <c r="M2451" s="47">
        <f>Table_Query_from_Mac10[[#This Row],[Live-cost]]*Table_Query_from_Mac10[[#This Row],[qty_to_ship]]</f>
        <v>187.52</v>
      </c>
      <c r="N2451" s="47">
        <f>IF(Table_Query_from_Mac10[[#This Row],[item_no]]="KDA",-Table_Query_from_Mac10[[#This Row],[unit_price]],Table_Query_from_Mac10[[#This Row],[Net Unit]]*Table_Query_from_Mac10[[#This Row],[qty_to_ship]])</f>
        <v>347.95840000000004</v>
      </c>
      <c r="O2451" s="47">
        <f>SUMIFS(Summary!C:C,Summary!H:H,Table_Query_from_Mac10[[#This Row],[Juiceoc]])</f>
        <v>0</v>
      </c>
      <c r="P2451" s="47">
        <f>SUMIFS(Summary!D:D,Summary!H:H,Table_Query_from_Mac10[[#This Row],[Juiceoc]])</f>
        <v>0</v>
      </c>
      <c r="Q2451" s="47">
        <f>SUMIFS(Summary!E:E,Summary!H:H,Table_Query_from_Mac10[[#This Row],[Juiceoc]])</f>
        <v>0</v>
      </c>
      <c r="R2451" s="47">
        <f>Table_Query_from_Mac10[[#This Row],[Net Unit]]*(1+Table_Query_from_Mac10[[#This Row],[PriceIncreasebyType]])</f>
        <v>10.873700000000001</v>
      </c>
      <c r="S2451" s="47">
        <f>Table_Query_from_Mac10[[#This Row],[UnitPriceFuture]]*Table_Query_from_Mac10[[#This Row],[qtytoShipFuture]]</f>
        <v>347.95840000000004</v>
      </c>
      <c r="T2451" s="47">
        <f>ROUND(Table_Query_from_Mac10[[#This Row],[qty_to_ship]]*(1+Table_Query_from_Mac10[[#This Row],[VolumeIncreasebyType]]),0)</f>
        <v>32</v>
      </c>
      <c r="U2451" s="47">
        <f>Table_Query_from_Mac10[[#This Row],[qtytoShipFuture]]*Table_Query_from_Mac10[[#This Row],[Future-cost]]</f>
        <v>187.52</v>
      </c>
      <c r="V2451" s="47">
        <f>Table_Query_from_Mac10[[#This Row],[qtytoShipFuture]]-Table_Query_from_Mac10[[#This Row],[qty_to_ship]]</f>
        <v>0</v>
      </c>
      <c r="W2451" s="47">
        <f>Table_Query_from_Mac10[[#This Row],[UnitPriceFuture]]</f>
        <v>10.873700000000001</v>
      </c>
      <c r="X2451" s="47">
        <f>Table_Query_from_Mac10[[#This Row],[Unit Increase]]*Table_Query_from_Mac10[[#This Row],[UnitPriceFuture]]</f>
        <v>0</v>
      </c>
      <c r="Y2451" s="47">
        <f>Table_Query_from_Mac10[[#This Row],[Unit Increase]]*Table_Query_from_Mac10[[#This Row],[Future-cost]]</f>
        <v>0</v>
      </c>
      <c r="Z2451" s="47">
        <f>-(Table_Query_from_Mac10[[#This Row],[Incremental Sales]]+((Table_Query_from_Mac10[[#This Row],[Incremental Sales]]*-(SUM(Summary!$S$8:$S$9)))))*Summary!$S$18</f>
        <v>0</v>
      </c>
      <c r="AA2451" s="47">
        <f>IFERROR(Table_Query_from_Mac10[[#This Row],[Incremental Cost]]/Table_Query_from_Mac10[[#This Row],[Incremental Sales]],0)</f>
        <v>0</v>
      </c>
      <c r="AB2451" s="47">
        <f>IFERROR(Table_Query_from_Mac10[[#This Row],[TotalCostFuture]]/Table_Query_from_Mac10[[#This Row],[totalsalesFuture]],0)</f>
        <v>0.5389149967352419</v>
      </c>
      <c r="AN2451" s="31">
        <v>128</v>
      </c>
      <c r="AO2451">
        <f t="shared" si="76"/>
        <v>32</v>
      </c>
      <c r="AQ2451" s="31">
        <v>32.03</v>
      </c>
      <c r="AR2451">
        <f t="shared" si="77"/>
        <v>11.21</v>
      </c>
    </row>
    <row r="2452" spans="1:44" x14ac:dyDescent="0.25">
      <c r="A2452">
        <v>90255</v>
      </c>
      <c r="B2452">
        <v>12</v>
      </c>
      <c r="C2452" t="s">
        <v>86</v>
      </c>
      <c r="D2452" t="s">
        <v>79</v>
      </c>
      <c r="E2452">
        <v>12</v>
      </c>
      <c r="F2452">
        <v>8.59</v>
      </c>
      <c r="G2452">
        <v>16.71</v>
      </c>
      <c r="H2452" s="1">
        <v>44845</v>
      </c>
      <c r="I2452" s="20">
        <v>3</v>
      </c>
      <c r="J2452" s="47">
        <f>Table_Query_from_Mac10[[#This Row],[unit_price]]-(Table_Query_from_Mac10[[#This Row],[unit_price]]*(Table_Query_from_Mac10[[#This Row],[discount_pct]]/100))</f>
        <v>16.2087</v>
      </c>
      <c r="K2452" s="47">
        <f>Table_Query_from_Mac10[[#This Row],[unit_cost]]</f>
        <v>8.59</v>
      </c>
      <c r="L2452" s="47">
        <f>Table_Query_from_Mac10[[#This Row],[Live-cost]]*(1+Table_Query_from_Mac10[[#This Row],[CogsIncreasebyTYPE]])</f>
        <v>8.59</v>
      </c>
      <c r="M2452" s="47">
        <f>Table_Query_from_Mac10[[#This Row],[Live-cost]]*Table_Query_from_Mac10[[#This Row],[qty_to_ship]]</f>
        <v>103.08</v>
      </c>
      <c r="N2452" s="47">
        <f>IF(Table_Query_from_Mac10[[#This Row],[item_no]]="KDA",-Table_Query_from_Mac10[[#This Row],[unit_price]],Table_Query_from_Mac10[[#This Row],[Net Unit]]*Table_Query_from_Mac10[[#This Row],[qty_to_ship]])</f>
        <v>194.5044</v>
      </c>
      <c r="O2452" s="47">
        <f>SUMIFS(Summary!C:C,Summary!H:H,Table_Query_from_Mac10[[#This Row],[Juiceoc]])</f>
        <v>0</v>
      </c>
      <c r="P2452" s="47">
        <f>SUMIFS(Summary!D:D,Summary!H:H,Table_Query_from_Mac10[[#This Row],[Juiceoc]])</f>
        <v>0</v>
      </c>
      <c r="Q2452" s="47">
        <f>SUMIFS(Summary!E:E,Summary!H:H,Table_Query_from_Mac10[[#This Row],[Juiceoc]])</f>
        <v>0</v>
      </c>
      <c r="R2452" s="47">
        <f>Table_Query_from_Mac10[[#This Row],[Net Unit]]*(1+Table_Query_from_Mac10[[#This Row],[PriceIncreasebyType]])</f>
        <v>16.2087</v>
      </c>
      <c r="S2452" s="47">
        <f>Table_Query_from_Mac10[[#This Row],[UnitPriceFuture]]*Table_Query_from_Mac10[[#This Row],[qtytoShipFuture]]</f>
        <v>194.5044</v>
      </c>
      <c r="T2452" s="47">
        <f>ROUND(Table_Query_from_Mac10[[#This Row],[qty_to_ship]]*(1+Table_Query_from_Mac10[[#This Row],[VolumeIncreasebyType]]),0)</f>
        <v>12</v>
      </c>
      <c r="U2452" s="47">
        <f>Table_Query_from_Mac10[[#This Row],[qtytoShipFuture]]*Table_Query_from_Mac10[[#This Row],[Future-cost]]</f>
        <v>103.08</v>
      </c>
      <c r="V2452" s="47">
        <f>Table_Query_from_Mac10[[#This Row],[qtytoShipFuture]]-Table_Query_from_Mac10[[#This Row],[qty_to_ship]]</f>
        <v>0</v>
      </c>
      <c r="W2452" s="47">
        <f>Table_Query_from_Mac10[[#This Row],[UnitPriceFuture]]</f>
        <v>16.2087</v>
      </c>
      <c r="X2452" s="47">
        <f>Table_Query_from_Mac10[[#This Row],[Unit Increase]]*Table_Query_from_Mac10[[#This Row],[UnitPriceFuture]]</f>
        <v>0</v>
      </c>
      <c r="Y2452" s="47">
        <f>Table_Query_from_Mac10[[#This Row],[Unit Increase]]*Table_Query_from_Mac10[[#This Row],[Future-cost]]</f>
        <v>0</v>
      </c>
      <c r="Z2452" s="47">
        <f>-(Table_Query_from_Mac10[[#This Row],[Incremental Sales]]+((Table_Query_from_Mac10[[#This Row],[Incremental Sales]]*-(SUM(Summary!$S$8:$S$9)))))*Summary!$S$18</f>
        <v>0</v>
      </c>
      <c r="AA2452" s="47">
        <f>IFERROR(Table_Query_from_Mac10[[#This Row],[Incremental Cost]]/Table_Query_from_Mac10[[#This Row],[Incremental Sales]],0)</f>
        <v>0</v>
      </c>
      <c r="AB2452" s="47">
        <f>IFERROR(Table_Query_from_Mac10[[#This Row],[TotalCostFuture]]/Table_Query_from_Mac10[[#This Row],[totalsalesFuture]],0)</f>
        <v>0.52996230419466084</v>
      </c>
      <c r="AN2452" s="30">
        <v>48</v>
      </c>
      <c r="AO2452">
        <f t="shared" si="76"/>
        <v>12</v>
      </c>
      <c r="AQ2452" s="30">
        <v>47.74</v>
      </c>
      <c r="AR2452">
        <f t="shared" si="77"/>
        <v>16.71</v>
      </c>
    </row>
    <row r="2453" spans="1:44" x14ac:dyDescent="0.25">
      <c r="A2453">
        <v>90255</v>
      </c>
      <c r="B2453">
        <v>13</v>
      </c>
      <c r="C2453" t="s">
        <v>86</v>
      </c>
      <c r="D2453" t="s">
        <v>79</v>
      </c>
      <c r="E2453">
        <v>12</v>
      </c>
      <c r="F2453">
        <v>11.48</v>
      </c>
      <c r="G2453">
        <v>23.07</v>
      </c>
      <c r="H2453" s="1">
        <v>44845</v>
      </c>
      <c r="I2453" s="20">
        <v>3</v>
      </c>
      <c r="J2453" s="47">
        <f>Table_Query_from_Mac10[[#This Row],[unit_price]]-(Table_Query_from_Mac10[[#This Row],[unit_price]]*(Table_Query_from_Mac10[[#This Row],[discount_pct]]/100))</f>
        <v>22.3779</v>
      </c>
      <c r="K2453" s="47">
        <f>Table_Query_from_Mac10[[#This Row],[unit_cost]]</f>
        <v>11.48</v>
      </c>
      <c r="L2453" s="47">
        <f>Table_Query_from_Mac10[[#This Row],[Live-cost]]*(1+Table_Query_from_Mac10[[#This Row],[CogsIncreasebyTYPE]])</f>
        <v>11.48</v>
      </c>
      <c r="M2453" s="47">
        <f>Table_Query_from_Mac10[[#This Row],[Live-cost]]*Table_Query_from_Mac10[[#This Row],[qty_to_ship]]</f>
        <v>137.76</v>
      </c>
      <c r="N2453" s="47">
        <f>IF(Table_Query_from_Mac10[[#This Row],[item_no]]="KDA",-Table_Query_from_Mac10[[#This Row],[unit_price]],Table_Query_from_Mac10[[#This Row],[Net Unit]]*Table_Query_from_Mac10[[#This Row],[qty_to_ship]])</f>
        <v>268.53480000000002</v>
      </c>
      <c r="O2453" s="47">
        <f>SUMIFS(Summary!C:C,Summary!H:H,Table_Query_from_Mac10[[#This Row],[Juiceoc]])</f>
        <v>0</v>
      </c>
      <c r="P2453" s="47">
        <f>SUMIFS(Summary!D:D,Summary!H:H,Table_Query_from_Mac10[[#This Row],[Juiceoc]])</f>
        <v>0</v>
      </c>
      <c r="Q2453" s="47">
        <f>SUMIFS(Summary!E:E,Summary!H:H,Table_Query_from_Mac10[[#This Row],[Juiceoc]])</f>
        <v>0</v>
      </c>
      <c r="R2453" s="47">
        <f>Table_Query_from_Mac10[[#This Row],[Net Unit]]*(1+Table_Query_from_Mac10[[#This Row],[PriceIncreasebyType]])</f>
        <v>22.3779</v>
      </c>
      <c r="S2453" s="47">
        <f>Table_Query_from_Mac10[[#This Row],[UnitPriceFuture]]*Table_Query_from_Mac10[[#This Row],[qtytoShipFuture]]</f>
        <v>268.53480000000002</v>
      </c>
      <c r="T2453" s="47">
        <f>ROUND(Table_Query_from_Mac10[[#This Row],[qty_to_ship]]*(1+Table_Query_from_Mac10[[#This Row],[VolumeIncreasebyType]]),0)</f>
        <v>12</v>
      </c>
      <c r="U2453" s="47">
        <f>Table_Query_from_Mac10[[#This Row],[qtytoShipFuture]]*Table_Query_from_Mac10[[#This Row],[Future-cost]]</f>
        <v>137.76</v>
      </c>
      <c r="V2453" s="47">
        <f>Table_Query_from_Mac10[[#This Row],[qtytoShipFuture]]-Table_Query_from_Mac10[[#This Row],[qty_to_ship]]</f>
        <v>0</v>
      </c>
      <c r="W2453" s="47">
        <f>Table_Query_from_Mac10[[#This Row],[UnitPriceFuture]]</f>
        <v>22.3779</v>
      </c>
      <c r="X2453" s="47">
        <f>Table_Query_from_Mac10[[#This Row],[Unit Increase]]*Table_Query_from_Mac10[[#This Row],[UnitPriceFuture]]</f>
        <v>0</v>
      </c>
      <c r="Y2453" s="47">
        <f>Table_Query_from_Mac10[[#This Row],[Unit Increase]]*Table_Query_from_Mac10[[#This Row],[Future-cost]]</f>
        <v>0</v>
      </c>
      <c r="Z2453" s="47">
        <f>-(Table_Query_from_Mac10[[#This Row],[Incremental Sales]]+((Table_Query_from_Mac10[[#This Row],[Incremental Sales]]*-(SUM(Summary!$S$8:$S$9)))))*Summary!$S$18</f>
        <v>0</v>
      </c>
      <c r="AA2453" s="47">
        <f>IFERROR(Table_Query_from_Mac10[[#This Row],[Incremental Cost]]/Table_Query_from_Mac10[[#This Row],[Incremental Sales]],0)</f>
        <v>0</v>
      </c>
      <c r="AB2453" s="47">
        <f>IFERROR(Table_Query_from_Mac10[[#This Row],[TotalCostFuture]]/Table_Query_from_Mac10[[#This Row],[totalsalesFuture]],0)</f>
        <v>0.51300613551763119</v>
      </c>
      <c r="AN2453" s="31">
        <v>48</v>
      </c>
      <c r="AO2453">
        <f t="shared" si="76"/>
        <v>12</v>
      </c>
      <c r="AQ2453" s="31">
        <v>65.91</v>
      </c>
      <c r="AR2453">
        <f t="shared" si="77"/>
        <v>23.07</v>
      </c>
    </row>
    <row r="2454" spans="1:44" x14ac:dyDescent="0.25">
      <c r="A2454">
        <v>90255</v>
      </c>
      <c r="B2454">
        <v>14</v>
      </c>
      <c r="C2454" t="s">
        <v>86</v>
      </c>
      <c r="D2454" t="s">
        <v>79</v>
      </c>
      <c r="E2454">
        <v>40</v>
      </c>
      <c r="F2454">
        <v>5.99</v>
      </c>
      <c r="G2454">
        <v>11.69</v>
      </c>
      <c r="H2454" s="1">
        <v>44845</v>
      </c>
      <c r="I2454" s="20">
        <v>3</v>
      </c>
      <c r="J2454" s="47">
        <f>Table_Query_from_Mac10[[#This Row],[unit_price]]-(Table_Query_from_Mac10[[#This Row],[unit_price]]*(Table_Query_from_Mac10[[#This Row],[discount_pct]]/100))</f>
        <v>11.3393</v>
      </c>
      <c r="K2454" s="47">
        <f>Table_Query_from_Mac10[[#This Row],[unit_cost]]</f>
        <v>5.99</v>
      </c>
      <c r="L2454" s="47">
        <f>Table_Query_from_Mac10[[#This Row],[Live-cost]]*(1+Table_Query_from_Mac10[[#This Row],[CogsIncreasebyTYPE]])</f>
        <v>5.99</v>
      </c>
      <c r="M2454" s="47">
        <f>Table_Query_from_Mac10[[#This Row],[Live-cost]]*Table_Query_from_Mac10[[#This Row],[qty_to_ship]]</f>
        <v>239.60000000000002</v>
      </c>
      <c r="N2454" s="47">
        <f>IF(Table_Query_from_Mac10[[#This Row],[item_no]]="KDA",-Table_Query_from_Mac10[[#This Row],[unit_price]],Table_Query_from_Mac10[[#This Row],[Net Unit]]*Table_Query_from_Mac10[[#This Row],[qty_to_ship]])</f>
        <v>453.572</v>
      </c>
      <c r="O2454" s="47">
        <f>SUMIFS(Summary!C:C,Summary!H:H,Table_Query_from_Mac10[[#This Row],[Juiceoc]])</f>
        <v>0</v>
      </c>
      <c r="P2454" s="47">
        <f>SUMIFS(Summary!D:D,Summary!H:H,Table_Query_from_Mac10[[#This Row],[Juiceoc]])</f>
        <v>0</v>
      </c>
      <c r="Q2454" s="47">
        <f>SUMIFS(Summary!E:E,Summary!H:H,Table_Query_from_Mac10[[#This Row],[Juiceoc]])</f>
        <v>0</v>
      </c>
      <c r="R2454" s="47">
        <f>Table_Query_from_Mac10[[#This Row],[Net Unit]]*(1+Table_Query_from_Mac10[[#This Row],[PriceIncreasebyType]])</f>
        <v>11.3393</v>
      </c>
      <c r="S2454" s="47">
        <f>Table_Query_from_Mac10[[#This Row],[UnitPriceFuture]]*Table_Query_from_Mac10[[#This Row],[qtytoShipFuture]]</f>
        <v>453.572</v>
      </c>
      <c r="T2454" s="47">
        <f>ROUND(Table_Query_from_Mac10[[#This Row],[qty_to_ship]]*(1+Table_Query_from_Mac10[[#This Row],[VolumeIncreasebyType]]),0)</f>
        <v>40</v>
      </c>
      <c r="U2454" s="47">
        <f>Table_Query_from_Mac10[[#This Row],[qtytoShipFuture]]*Table_Query_from_Mac10[[#This Row],[Future-cost]]</f>
        <v>239.60000000000002</v>
      </c>
      <c r="V2454" s="47">
        <f>Table_Query_from_Mac10[[#This Row],[qtytoShipFuture]]-Table_Query_from_Mac10[[#This Row],[qty_to_ship]]</f>
        <v>0</v>
      </c>
      <c r="W2454" s="47">
        <f>Table_Query_from_Mac10[[#This Row],[UnitPriceFuture]]</f>
        <v>11.3393</v>
      </c>
      <c r="X2454" s="47">
        <f>Table_Query_from_Mac10[[#This Row],[Unit Increase]]*Table_Query_from_Mac10[[#This Row],[UnitPriceFuture]]</f>
        <v>0</v>
      </c>
      <c r="Y2454" s="47">
        <f>Table_Query_from_Mac10[[#This Row],[Unit Increase]]*Table_Query_from_Mac10[[#This Row],[Future-cost]]</f>
        <v>0</v>
      </c>
      <c r="Z2454" s="47">
        <f>-(Table_Query_from_Mac10[[#This Row],[Incremental Sales]]+((Table_Query_from_Mac10[[#This Row],[Incremental Sales]]*-(SUM(Summary!$S$8:$S$9)))))*Summary!$S$18</f>
        <v>0</v>
      </c>
      <c r="AA2454" s="47">
        <f>IFERROR(Table_Query_from_Mac10[[#This Row],[Incremental Cost]]/Table_Query_from_Mac10[[#This Row],[Incremental Sales]],0)</f>
        <v>0</v>
      </c>
      <c r="AB2454" s="47">
        <f>IFERROR(Table_Query_from_Mac10[[#This Row],[TotalCostFuture]]/Table_Query_from_Mac10[[#This Row],[totalsalesFuture]],0)</f>
        <v>0.52825130299048451</v>
      </c>
      <c r="AN2454" s="30">
        <v>160</v>
      </c>
      <c r="AO2454">
        <f t="shared" si="76"/>
        <v>40</v>
      </c>
      <c r="AQ2454" s="30">
        <v>33.409999999999997</v>
      </c>
      <c r="AR2454">
        <f t="shared" si="77"/>
        <v>11.69</v>
      </c>
    </row>
    <row r="2455" spans="1:44" x14ac:dyDescent="0.25">
      <c r="A2455">
        <v>90255</v>
      </c>
      <c r="B2455">
        <v>15</v>
      </c>
      <c r="C2455" t="s">
        <v>86</v>
      </c>
      <c r="D2455" t="s">
        <v>79</v>
      </c>
      <c r="E2455">
        <v>64</v>
      </c>
      <c r="F2455">
        <v>7.21</v>
      </c>
      <c r="G2455">
        <v>14.11</v>
      </c>
      <c r="H2455" s="1">
        <v>44845</v>
      </c>
      <c r="I2455" s="20">
        <v>3</v>
      </c>
      <c r="J2455" s="47">
        <f>Table_Query_from_Mac10[[#This Row],[unit_price]]-(Table_Query_from_Mac10[[#This Row],[unit_price]]*(Table_Query_from_Mac10[[#This Row],[discount_pct]]/100))</f>
        <v>13.6867</v>
      </c>
      <c r="K2455" s="47">
        <f>Table_Query_from_Mac10[[#This Row],[unit_cost]]</f>
        <v>7.21</v>
      </c>
      <c r="L2455" s="47">
        <f>Table_Query_from_Mac10[[#This Row],[Live-cost]]*(1+Table_Query_from_Mac10[[#This Row],[CogsIncreasebyTYPE]])</f>
        <v>7.21</v>
      </c>
      <c r="M2455" s="47">
        <f>Table_Query_from_Mac10[[#This Row],[Live-cost]]*Table_Query_from_Mac10[[#This Row],[qty_to_ship]]</f>
        <v>461.44</v>
      </c>
      <c r="N2455" s="47">
        <f>IF(Table_Query_from_Mac10[[#This Row],[item_no]]="KDA",-Table_Query_from_Mac10[[#This Row],[unit_price]],Table_Query_from_Mac10[[#This Row],[Net Unit]]*Table_Query_from_Mac10[[#This Row],[qty_to_ship]])</f>
        <v>875.94880000000001</v>
      </c>
      <c r="O2455" s="47">
        <f>SUMIFS(Summary!C:C,Summary!H:H,Table_Query_from_Mac10[[#This Row],[Juiceoc]])</f>
        <v>0</v>
      </c>
      <c r="P2455" s="47">
        <f>SUMIFS(Summary!D:D,Summary!H:H,Table_Query_from_Mac10[[#This Row],[Juiceoc]])</f>
        <v>0</v>
      </c>
      <c r="Q2455" s="47">
        <f>SUMIFS(Summary!E:E,Summary!H:H,Table_Query_from_Mac10[[#This Row],[Juiceoc]])</f>
        <v>0</v>
      </c>
      <c r="R2455" s="47">
        <f>Table_Query_from_Mac10[[#This Row],[Net Unit]]*(1+Table_Query_from_Mac10[[#This Row],[PriceIncreasebyType]])</f>
        <v>13.6867</v>
      </c>
      <c r="S2455" s="47">
        <f>Table_Query_from_Mac10[[#This Row],[UnitPriceFuture]]*Table_Query_from_Mac10[[#This Row],[qtytoShipFuture]]</f>
        <v>875.94880000000001</v>
      </c>
      <c r="T2455" s="47">
        <f>ROUND(Table_Query_from_Mac10[[#This Row],[qty_to_ship]]*(1+Table_Query_from_Mac10[[#This Row],[VolumeIncreasebyType]]),0)</f>
        <v>64</v>
      </c>
      <c r="U2455" s="47">
        <f>Table_Query_from_Mac10[[#This Row],[qtytoShipFuture]]*Table_Query_from_Mac10[[#This Row],[Future-cost]]</f>
        <v>461.44</v>
      </c>
      <c r="V2455" s="47">
        <f>Table_Query_from_Mac10[[#This Row],[qtytoShipFuture]]-Table_Query_from_Mac10[[#This Row],[qty_to_ship]]</f>
        <v>0</v>
      </c>
      <c r="W2455" s="47">
        <f>Table_Query_from_Mac10[[#This Row],[UnitPriceFuture]]</f>
        <v>13.6867</v>
      </c>
      <c r="X2455" s="47">
        <f>Table_Query_from_Mac10[[#This Row],[Unit Increase]]*Table_Query_from_Mac10[[#This Row],[UnitPriceFuture]]</f>
        <v>0</v>
      </c>
      <c r="Y2455" s="47">
        <f>Table_Query_from_Mac10[[#This Row],[Unit Increase]]*Table_Query_from_Mac10[[#This Row],[Future-cost]]</f>
        <v>0</v>
      </c>
      <c r="Z2455" s="47">
        <f>-(Table_Query_from_Mac10[[#This Row],[Incremental Sales]]+((Table_Query_from_Mac10[[#This Row],[Incremental Sales]]*-(SUM(Summary!$S$8:$S$9)))))*Summary!$S$18</f>
        <v>0</v>
      </c>
      <c r="AA2455" s="47">
        <f>IFERROR(Table_Query_from_Mac10[[#This Row],[Incremental Cost]]/Table_Query_from_Mac10[[#This Row],[Incremental Sales]],0)</f>
        <v>0</v>
      </c>
      <c r="AB2455" s="47">
        <f>IFERROR(Table_Query_from_Mac10[[#This Row],[TotalCostFuture]]/Table_Query_from_Mac10[[#This Row],[totalsalesFuture]],0)</f>
        <v>0.52678878034880572</v>
      </c>
      <c r="AN2455" s="31">
        <v>256</v>
      </c>
      <c r="AO2455">
        <f t="shared" si="76"/>
        <v>64</v>
      </c>
      <c r="AQ2455" s="31">
        <v>40.299999999999997</v>
      </c>
      <c r="AR2455">
        <f t="shared" si="77"/>
        <v>14.11</v>
      </c>
    </row>
    <row r="2456" spans="1:44" x14ac:dyDescent="0.25">
      <c r="A2456">
        <v>90255</v>
      </c>
      <c r="B2456">
        <v>16</v>
      </c>
      <c r="C2456" t="s">
        <v>86</v>
      </c>
      <c r="D2456" t="s">
        <v>79</v>
      </c>
      <c r="E2456">
        <v>25</v>
      </c>
      <c r="F2456">
        <v>4.07</v>
      </c>
      <c r="G2456">
        <v>7.97</v>
      </c>
      <c r="H2456" s="1">
        <v>44845</v>
      </c>
      <c r="I2456" s="20">
        <v>3</v>
      </c>
      <c r="J2456" s="47">
        <f>Table_Query_from_Mac10[[#This Row],[unit_price]]-(Table_Query_from_Mac10[[#This Row],[unit_price]]*(Table_Query_from_Mac10[[#This Row],[discount_pct]]/100))</f>
        <v>7.7309000000000001</v>
      </c>
      <c r="K2456" s="47">
        <f>Table_Query_from_Mac10[[#This Row],[unit_cost]]</f>
        <v>4.07</v>
      </c>
      <c r="L2456" s="47">
        <f>Table_Query_from_Mac10[[#This Row],[Live-cost]]*(1+Table_Query_from_Mac10[[#This Row],[CogsIncreasebyTYPE]])</f>
        <v>4.07</v>
      </c>
      <c r="M2456" s="47">
        <f>Table_Query_from_Mac10[[#This Row],[Live-cost]]*Table_Query_from_Mac10[[#This Row],[qty_to_ship]]</f>
        <v>101.75</v>
      </c>
      <c r="N2456" s="47">
        <f>IF(Table_Query_from_Mac10[[#This Row],[item_no]]="KDA",-Table_Query_from_Mac10[[#This Row],[unit_price]],Table_Query_from_Mac10[[#This Row],[Net Unit]]*Table_Query_from_Mac10[[#This Row],[qty_to_ship]])</f>
        <v>193.27250000000001</v>
      </c>
      <c r="O2456" s="47">
        <f>SUMIFS(Summary!C:C,Summary!H:H,Table_Query_from_Mac10[[#This Row],[Juiceoc]])</f>
        <v>0</v>
      </c>
      <c r="P2456" s="47">
        <f>SUMIFS(Summary!D:D,Summary!H:H,Table_Query_from_Mac10[[#This Row],[Juiceoc]])</f>
        <v>0</v>
      </c>
      <c r="Q2456" s="47">
        <f>SUMIFS(Summary!E:E,Summary!H:H,Table_Query_from_Mac10[[#This Row],[Juiceoc]])</f>
        <v>0</v>
      </c>
      <c r="R2456" s="47">
        <f>Table_Query_from_Mac10[[#This Row],[Net Unit]]*(1+Table_Query_from_Mac10[[#This Row],[PriceIncreasebyType]])</f>
        <v>7.7309000000000001</v>
      </c>
      <c r="S2456" s="47">
        <f>Table_Query_from_Mac10[[#This Row],[UnitPriceFuture]]*Table_Query_from_Mac10[[#This Row],[qtytoShipFuture]]</f>
        <v>193.27250000000001</v>
      </c>
      <c r="T2456" s="47">
        <f>ROUND(Table_Query_from_Mac10[[#This Row],[qty_to_ship]]*(1+Table_Query_from_Mac10[[#This Row],[VolumeIncreasebyType]]),0)</f>
        <v>25</v>
      </c>
      <c r="U2456" s="47">
        <f>Table_Query_from_Mac10[[#This Row],[qtytoShipFuture]]*Table_Query_from_Mac10[[#This Row],[Future-cost]]</f>
        <v>101.75</v>
      </c>
      <c r="V2456" s="47">
        <f>Table_Query_from_Mac10[[#This Row],[qtytoShipFuture]]-Table_Query_from_Mac10[[#This Row],[qty_to_ship]]</f>
        <v>0</v>
      </c>
      <c r="W2456" s="47">
        <f>Table_Query_from_Mac10[[#This Row],[UnitPriceFuture]]</f>
        <v>7.7309000000000001</v>
      </c>
      <c r="X2456" s="47">
        <f>Table_Query_from_Mac10[[#This Row],[Unit Increase]]*Table_Query_from_Mac10[[#This Row],[UnitPriceFuture]]</f>
        <v>0</v>
      </c>
      <c r="Y2456" s="47">
        <f>Table_Query_from_Mac10[[#This Row],[Unit Increase]]*Table_Query_from_Mac10[[#This Row],[Future-cost]]</f>
        <v>0</v>
      </c>
      <c r="Z2456" s="47">
        <f>-(Table_Query_from_Mac10[[#This Row],[Incremental Sales]]+((Table_Query_from_Mac10[[#This Row],[Incremental Sales]]*-(SUM(Summary!$S$8:$S$9)))))*Summary!$S$18</f>
        <v>0</v>
      </c>
      <c r="AA2456" s="47">
        <f>IFERROR(Table_Query_from_Mac10[[#This Row],[Incremental Cost]]/Table_Query_from_Mac10[[#This Row],[Incremental Sales]],0)</f>
        <v>0</v>
      </c>
      <c r="AB2456" s="47">
        <f>IFERROR(Table_Query_from_Mac10[[#This Row],[TotalCostFuture]]/Table_Query_from_Mac10[[#This Row],[totalsalesFuture]],0)</f>
        <v>0.5264587564190456</v>
      </c>
      <c r="AN2456" s="30">
        <v>100</v>
      </c>
      <c r="AO2456">
        <f t="shared" si="76"/>
        <v>25</v>
      </c>
      <c r="AQ2456" s="30">
        <v>22.77</v>
      </c>
      <c r="AR2456">
        <f t="shared" si="77"/>
        <v>7.97</v>
      </c>
    </row>
    <row r="2457" spans="1:44" x14ac:dyDescent="0.25">
      <c r="A2457">
        <v>90256</v>
      </c>
      <c r="B2457">
        <v>1</v>
      </c>
      <c r="C2457" t="s">
        <v>86</v>
      </c>
      <c r="D2457" t="s">
        <v>79</v>
      </c>
      <c r="E2457">
        <v>12</v>
      </c>
      <c r="F2457">
        <v>8.59</v>
      </c>
      <c r="G2457">
        <v>18.13</v>
      </c>
      <c r="H2457" s="1">
        <v>44854</v>
      </c>
      <c r="I2457" s="20">
        <v>0</v>
      </c>
      <c r="J2457" s="47">
        <f>Table_Query_from_Mac10[[#This Row],[unit_price]]-(Table_Query_from_Mac10[[#This Row],[unit_price]]*(Table_Query_from_Mac10[[#This Row],[discount_pct]]/100))</f>
        <v>18.13</v>
      </c>
      <c r="K2457" s="47">
        <f>Table_Query_from_Mac10[[#This Row],[unit_cost]]</f>
        <v>8.59</v>
      </c>
      <c r="L2457" s="47">
        <f>Table_Query_from_Mac10[[#This Row],[Live-cost]]*(1+Table_Query_from_Mac10[[#This Row],[CogsIncreasebyTYPE]])</f>
        <v>8.59</v>
      </c>
      <c r="M2457" s="47">
        <f>Table_Query_from_Mac10[[#This Row],[Live-cost]]*Table_Query_from_Mac10[[#This Row],[qty_to_ship]]</f>
        <v>103.08</v>
      </c>
      <c r="N2457" s="47">
        <f>IF(Table_Query_from_Mac10[[#This Row],[item_no]]="KDA",-Table_Query_from_Mac10[[#This Row],[unit_price]],Table_Query_from_Mac10[[#This Row],[Net Unit]]*Table_Query_from_Mac10[[#This Row],[qty_to_ship]])</f>
        <v>217.56</v>
      </c>
      <c r="O2457" s="47">
        <f>SUMIFS(Summary!C:C,Summary!H:H,Table_Query_from_Mac10[[#This Row],[Juiceoc]])</f>
        <v>0</v>
      </c>
      <c r="P2457" s="47">
        <f>SUMIFS(Summary!D:D,Summary!H:H,Table_Query_from_Mac10[[#This Row],[Juiceoc]])</f>
        <v>0</v>
      </c>
      <c r="Q2457" s="47">
        <f>SUMIFS(Summary!E:E,Summary!H:H,Table_Query_from_Mac10[[#This Row],[Juiceoc]])</f>
        <v>0</v>
      </c>
      <c r="R2457" s="47">
        <f>Table_Query_from_Mac10[[#This Row],[Net Unit]]*(1+Table_Query_from_Mac10[[#This Row],[PriceIncreasebyType]])</f>
        <v>18.13</v>
      </c>
      <c r="S2457" s="47">
        <f>Table_Query_from_Mac10[[#This Row],[UnitPriceFuture]]*Table_Query_from_Mac10[[#This Row],[qtytoShipFuture]]</f>
        <v>217.56</v>
      </c>
      <c r="T2457" s="47">
        <f>ROUND(Table_Query_from_Mac10[[#This Row],[qty_to_ship]]*(1+Table_Query_from_Mac10[[#This Row],[VolumeIncreasebyType]]),0)</f>
        <v>12</v>
      </c>
      <c r="U2457" s="47">
        <f>Table_Query_from_Mac10[[#This Row],[qtytoShipFuture]]*Table_Query_from_Mac10[[#This Row],[Future-cost]]</f>
        <v>103.08</v>
      </c>
      <c r="V2457" s="47">
        <f>Table_Query_from_Mac10[[#This Row],[qtytoShipFuture]]-Table_Query_from_Mac10[[#This Row],[qty_to_ship]]</f>
        <v>0</v>
      </c>
      <c r="W2457" s="47">
        <f>Table_Query_from_Mac10[[#This Row],[UnitPriceFuture]]</f>
        <v>18.13</v>
      </c>
      <c r="X2457" s="47">
        <f>Table_Query_from_Mac10[[#This Row],[Unit Increase]]*Table_Query_from_Mac10[[#This Row],[UnitPriceFuture]]</f>
        <v>0</v>
      </c>
      <c r="Y2457" s="47">
        <f>Table_Query_from_Mac10[[#This Row],[Unit Increase]]*Table_Query_from_Mac10[[#This Row],[Future-cost]]</f>
        <v>0</v>
      </c>
      <c r="Z2457" s="47">
        <f>-(Table_Query_from_Mac10[[#This Row],[Incremental Sales]]+((Table_Query_from_Mac10[[#This Row],[Incremental Sales]]*-(SUM(Summary!$S$8:$S$9)))))*Summary!$S$18</f>
        <v>0</v>
      </c>
      <c r="AA2457" s="47">
        <f>IFERROR(Table_Query_from_Mac10[[#This Row],[Incremental Cost]]/Table_Query_from_Mac10[[#This Row],[Incremental Sales]],0)</f>
        <v>0</v>
      </c>
      <c r="AB2457" s="47">
        <f>IFERROR(Table_Query_from_Mac10[[#This Row],[TotalCostFuture]]/Table_Query_from_Mac10[[#This Row],[totalsalesFuture]],0)</f>
        <v>0.47380033094318807</v>
      </c>
      <c r="AN2457" s="31">
        <v>48</v>
      </c>
      <c r="AO2457">
        <f t="shared" si="76"/>
        <v>12</v>
      </c>
      <c r="AQ2457" s="31">
        <v>51.81</v>
      </c>
      <c r="AR2457">
        <f t="shared" si="77"/>
        <v>18.13</v>
      </c>
    </row>
    <row r="2458" spans="1:44" x14ac:dyDescent="0.25">
      <c r="A2458">
        <v>90256</v>
      </c>
      <c r="B2458">
        <v>2</v>
      </c>
      <c r="C2458" t="s">
        <v>86</v>
      </c>
      <c r="D2458" t="s">
        <v>79</v>
      </c>
      <c r="E2458">
        <v>9</v>
      </c>
      <c r="F2458">
        <v>10.039999999999999</v>
      </c>
      <c r="G2458">
        <v>22.34</v>
      </c>
      <c r="H2458" s="1">
        <v>44854</v>
      </c>
      <c r="I2458" s="20">
        <v>0</v>
      </c>
      <c r="J2458" s="47">
        <f>Table_Query_from_Mac10[[#This Row],[unit_price]]-(Table_Query_from_Mac10[[#This Row],[unit_price]]*(Table_Query_from_Mac10[[#This Row],[discount_pct]]/100))</f>
        <v>22.34</v>
      </c>
      <c r="K2458" s="47">
        <f>Table_Query_from_Mac10[[#This Row],[unit_cost]]</f>
        <v>10.039999999999999</v>
      </c>
      <c r="L2458" s="47">
        <f>Table_Query_from_Mac10[[#This Row],[Live-cost]]*(1+Table_Query_from_Mac10[[#This Row],[CogsIncreasebyTYPE]])</f>
        <v>10.039999999999999</v>
      </c>
      <c r="M2458" s="47">
        <f>Table_Query_from_Mac10[[#This Row],[Live-cost]]*Table_Query_from_Mac10[[#This Row],[qty_to_ship]]</f>
        <v>90.359999999999985</v>
      </c>
      <c r="N2458" s="47">
        <f>IF(Table_Query_from_Mac10[[#This Row],[item_no]]="KDA",-Table_Query_from_Mac10[[#This Row],[unit_price]],Table_Query_from_Mac10[[#This Row],[Net Unit]]*Table_Query_from_Mac10[[#This Row],[qty_to_ship]])</f>
        <v>201.06</v>
      </c>
      <c r="O2458" s="47">
        <f>SUMIFS(Summary!C:C,Summary!H:H,Table_Query_from_Mac10[[#This Row],[Juiceoc]])</f>
        <v>0</v>
      </c>
      <c r="P2458" s="47">
        <f>SUMIFS(Summary!D:D,Summary!H:H,Table_Query_from_Mac10[[#This Row],[Juiceoc]])</f>
        <v>0</v>
      </c>
      <c r="Q2458" s="47">
        <f>SUMIFS(Summary!E:E,Summary!H:H,Table_Query_from_Mac10[[#This Row],[Juiceoc]])</f>
        <v>0</v>
      </c>
      <c r="R2458" s="47">
        <f>Table_Query_from_Mac10[[#This Row],[Net Unit]]*(1+Table_Query_from_Mac10[[#This Row],[PriceIncreasebyType]])</f>
        <v>22.34</v>
      </c>
      <c r="S2458" s="47">
        <f>Table_Query_from_Mac10[[#This Row],[UnitPriceFuture]]*Table_Query_from_Mac10[[#This Row],[qtytoShipFuture]]</f>
        <v>201.06</v>
      </c>
      <c r="T2458" s="47">
        <f>ROUND(Table_Query_from_Mac10[[#This Row],[qty_to_ship]]*(1+Table_Query_from_Mac10[[#This Row],[VolumeIncreasebyType]]),0)</f>
        <v>9</v>
      </c>
      <c r="U2458" s="47">
        <f>Table_Query_from_Mac10[[#This Row],[qtytoShipFuture]]*Table_Query_from_Mac10[[#This Row],[Future-cost]]</f>
        <v>90.359999999999985</v>
      </c>
      <c r="V2458" s="47">
        <f>Table_Query_from_Mac10[[#This Row],[qtytoShipFuture]]-Table_Query_from_Mac10[[#This Row],[qty_to_ship]]</f>
        <v>0</v>
      </c>
      <c r="W2458" s="47">
        <f>Table_Query_from_Mac10[[#This Row],[UnitPriceFuture]]</f>
        <v>22.34</v>
      </c>
      <c r="X2458" s="47">
        <f>Table_Query_from_Mac10[[#This Row],[Unit Increase]]*Table_Query_from_Mac10[[#This Row],[UnitPriceFuture]]</f>
        <v>0</v>
      </c>
      <c r="Y2458" s="47">
        <f>Table_Query_from_Mac10[[#This Row],[Unit Increase]]*Table_Query_from_Mac10[[#This Row],[Future-cost]]</f>
        <v>0</v>
      </c>
      <c r="Z2458" s="47">
        <f>-(Table_Query_from_Mac10[[#This Row],[Incremental Sales]]+((Table_Query_from_Mac10[[#This Row],[Incremental Sales]]*-(SUM(Summary!$S$8:$S$9)))))*Summary!$S$18</f>
        <v>0</v>
      </c>
      <c r="AA2458" s="47">
        <f>IFERROR(Table_Query_from_Mac10[[#This Row],[Incremental Cost]]/Table_Query_from_Mac10[[#This Row],[Incremental Sales]],0)</f>
        <v>0</v>
      </c>
      <c r="AB2458" s="47">
        <f>IFERROR(Table_Query_from_Mac10[[#This Row],[TotalCostFuture]]/Table_Query_from_Mac10[[#This Row],[totalsalesFuture]],0)</f>
        <v>0.44941808415398382</v>
      </c>
      <c r="AN2458" s="30">
        <v>36</v>
      </c>
      <c r="AO2458">
        <f t="shared" si="76"/>
        <v>9</v>
      </c>
      <c r="AQ2458" s="30">
        <v>63.84</v>
      </c>
      <c r="AR2458">
        <f t="shared" si="77"/>
        <v>22.34</v>
      </c>
    </row>
    <row r="2459" spans="1:44" x14ac:dyDescent="0.25">
      <c r="A2459">
        <v>90241</v>
      </c>
      <c r="B2459">
        <v>4</v>
      </c>
      <c r="C2459" t="s">
        <v>55</v>
      </c>
      <c r="D2459" t="s">
        <v>81</v>
      </c>
      <c r="E2459">
        <v>92</v>
      </c>
      <c r="F2459">
        <v>12</v>
      </c>
      <c r="G2459">
        <v>24.7</v>
      </c>
      <c r="H2459" s="1">
        <v>44861</v>
      </c>
      <c r="I2459" s="20">
        <v>0</v>
      </c>
      <c r="J2459" s="47">
        <f>Table_Query_from_Mac10[[#This Row],[unit_price]]-(Table_Query_from_Mac10[[#This Row],[unit_price]]*(Table_Query_from_Mac10[[#This Row],[discount_pct]]/100))</f>
        <v>24.7</v>
      </c>
      <c r="K2459" s="47">
        <f>Table_Query_from_Mac10[[#This Row],[unit_cost]]</f>
        <v>12</v>
      </c>
      <c r="L2459" s="47">
        <f>Table_Query_from_Mac10[[#This Row],[Live-cost]]*(1+Table_Query_from_Mac10[[#This Row],[CogsIncreasebyTYPE]])</f>
        <v>12</v>
      </c>
      <c r="M2459" s="47">
        <f>Table_Query_from_Mac10[[#This Row],[Live-cost]]*Table_Query_from_Mac10[[#This Row],[qty_to_ship]]</f>
        <v>1104</v>
      </c>
      <c r="N2459" s="47">
        <f>IF(Table_Query_from_Mac10[[#This Row],[item_no]]="KDA",-Table_Query_from_Mac10[[#This Row],[unit_price]],Table_Query_from_Mac10[[#This Row],[Net Unit]]*Table_Query_from_Mac10[[#This Row],[qty_to_ship]])</f>
        <v>2272.4</v>
      </c>
      <c r="O2459" s="47">
        <f>SUMIFS(Summary!C:C,Summary!H:H,Table_Query_from_Mac10[[#This Row],[Juiceoc]])</f>
        <v>0</v>
      </c>
      <c r="P2459" s="47">
        <f>SUMIFS(Summary!D:D,Summary!H:H,Table_Query_from_Mac10[[#This Row],[Juiceoc]])</f>
        <v>0</v>
      </c>
      <c r="Q2459" s="47">
        <f>SUMIFS(Summary!E:E,Summary!H:H,Table_Query_from_Mac10[[#This Row],[Juiceoc]])</f>
        <v>0</v>
      </c>
      <c r="R2459" s="47">
        <f>Table_Query_from_Mac10[[#This Row],[Net Unit]]*(1+Table_Query_from_Mac10[[#This Row],[PriceIncreasebyType]])</f>
        <v>24.7</v>
      </c>
      <c r="S2459" s="47">
        <f>Table_Query_from_Mac10[[#This Row],[UnitPriceFuture]]*Table_Query_from_Mac10[[#This Row],[qtytoShipFuture]]</f>
        <v>2272.4</v>
      </c>
      <c r="T2459" s="47">
        <f>ROUND(Table_Query_from_Mac10[[#This Row],[qty_to_ship]]*(1+Table_Query_from_Mac10[[#This Row],[VolumeIncreasebyType]]),0)</f>
        <v>92</v>
      </c>
      <c r="U2459" s="47">
        <f>Table_Query_from_Mac10[[#This Row],[qtytoShipFuture]]*Table_Query_from_Mac10[[#This Row],[Future-cost]]</f>
        <v>1104</v>
      </c>
      <c r="V2459" s="47">
        <f>Table_Query_from_Mac10[[#This Row],[qtytoShipFuture]]-Table_Query_from_Mac10[[#This Row],[qty_to_ship]]</f>
        <v>0</v>
      </c>
      <c r="W2459" s="47">
        <f>Table_Query_from_Mac10[[#This Row],[UnitPriceFuture]]</f>
        <v>24.7</v>
      </c>
      <c r="X2459" s="47">
        <f>Table_Query_from_Mac10[[#This Row],[Unit Increase]]*Table_Query_from_Mac10[[#This Row],[UnitPriceFuture]]</f>
        <v>0</v>
      </c>
      <c r="Y2459" s="47">
        <f>Table_Query_from_Mac10[[#This Row],[Unit Increase]]*Table_Query_from_Mac10[[#This Row],[Future-cost]]</f>
        <v>0</v>
      </c>
      <c r="Z2459" s="47">
        <f>-(Table_Query_from_Mac10[[#This Row],[Incremental Sales]]+((Table_Query_from_Mac10[[#This Row],[Incremental Sales]]*-(SUM(Summary!$S$8:$S$9)))))*Summary!$S$18</f>
        <v>0</v>
      </c>
      <c r="AA2459" s="47">
        <f>IFERROR(Table_Query_from_Mac10[[#This Row],[Incremental Cost]]/Table_Query_from_Mac10[[#This Row],[Incremental Sales]],0)</f>
        <v>0</v>
      </c>
      <c r="AB2459" s="47">
        <f>IFERROR(Table_Query_from_Mac10[[#This Row],[TotalCostFuture]]/Table_Query_from_Mac10[[#This Row],[totalsalesFuture]],0)</f>
        <v>0.48582995951417002</v>
      </c>
      <c r="AN2459" s="31">
        <v>368</v>
      </c>
      <c r="AO2459">
        <f t="shared" si="76"/>
        <v>92</v>
      </c>
      <c r="AQ2459" s="31">
        <v>70.56</v>
      </c>
      <c r="AR2459">
        <f t="shared" si="77"/>
        <v>24.7</v>
      </c>
    </row>
    <row r="2460" spans="1:44" x14ac:dyDescent="0.25">
      <c r="A2460">
        <v>90257</v>
      </c>
      <c r="B2460">
        <v>1</v>
      </c>
      <c r="C2460" t="s">
        <v>55</v>
      </c>
      <c r="D2460" t="s">
        <v>81</v>
      </c>
      <c r="E2460">
        <v>9</v>
      </c>
      <c r="F2460">
        <v>9.94</v>
      </c>
      <c r="G2460">
        <v>16.059999999999999</v>
      </c>
      <c r="H2460" s="1">
        <v>44837</v>
      </c>
      <c r="I2460" s="20">
        <v>0</v>
      </c>
      <c r="J2460" s="47">
        <f>Table_Query_from_Mac10[[#This Row],[unit_price]]-(Table_Query_from_Mac10[[#This Row],[unit_price]]*(Table_Query_from_Mac10[[#This Row],[discount_pct]]/100))</f>
        <v>16.059999999999999</v>
      </c>
      <c r="K2460" s="47">
        <f>Table_Query_from_Mac10[[#This Row],[unit_cost]]</f>
        <v>9.94</v>
      </c>
      <c r="L2460" s="47">
        <f>Table_Query_from_Mac10[[#This Row],[Live-cost]]*(1+Table_Query_from_Mac10[[#This Row],[CogsIncreasebyTYPE]])</f>
        <v>9.94</v>
      </c>
      <c r="M2460" s="47">
        <f>Table_Query_from_Mac10[[#This Row],[Live-cost]]*Table_Query_from_Mac10[[#This Row],[qty_to_ship]]</f>
        <v>89.46</v>
      </c>
      <c r="N2460" s="47">
        <f>IF(Table_Query_from_Mac10[[#This Row],[item_no]]="KDA",-Table_Query_from_Mac10[[#This Row],[unit_price]],Table_Query_from_Mac10[[#This Row],[Net Unit]]*Table_Query_from_Mac10[[#This Row],[qty_to_ship]])</f>
        <v>144.54</v>
      </c>
      <c r="O2460" s="47">
        <f>SUMIFS(Summary!C:C,Summary!H:H,Table_Query_from_Mac10[[#This Row],[Juiceoc]])</f>
        <v>0</v>
      </c>
      <c r="P2460" s="47">
        <f>SUMIFS(Summary!D:D,Summary!H:H,Table_Query_from_Mac10[[#This Row],[Juiceoc]])</f>
        <v>0</v>
      </c>
      <c r="Q2460" s="47">
        <f>SUMIFS(Summary!E:E,Summary!H:H,Table_Query_from_Mac10[[#This Row],[Juiceoc]])</f>
        <v>0</v>
      </c>
      <c r="R2460" s="47">
        <f>Table_Query_from_Mac10[[#This Row],[Net Unit]]*(1+Table_Query_from_Mac10[[#This Row],[PriceIncreasebyType]])</f>
        <v>16.059999999999999</v>
      </c>
      <c r="S2460" s="47">
        <f>Table_Query_from_Mac10[[#This Row],[UnitPriceFuture]]*Table_Query_from_Mac10[[#This Row],[qtytoShipFuture]]</f>
        <v>144.54</v>
      </c>
      <c r="T2460" s="47">
        <f>ROUND(Table_Query_from_Mac10[[#This Row],[qty_to_ship]]*(1+Table_Query_from_Mac10[[#This Row],[VolumeIncreasebyType]]),0)</f>
        <v>9</v>
      </c>
      <c r="U2460" s="47">
        <f>Table_Query_from_Mac10[[#This Row],[qtytoShipFuture]]*Table_Query_from_Mac10[[#This Row],[Future-cost]]</f>
        <v>89.46</v>
      </c>
      <c r="V2460" s="47">
        <f>Table_Query_from_Mac10[[#This Row],[qtytoShipFuture]]-Table_Query_from_Mac10[[#This Row],[qty_to_ship]]</f>
        <v>0</v>
      </c>
      <c r="W2460" s="47">
        <f>Table_Query_from_Mac10[[#This Row],[UnitPriceFuture]]</f>
        <v>16.059999999999999</v>
      </c>
      <c r="X2460" s="47">
        <f>Table_Query_from_Mac10[[#This Row],[Unit Increase]]*Table_Query_from_Mac10[[#This Row],[UnitPriceFuture]]</f>
        <v>0</v>
      </c>
      <c r="Y2460" s="47">
        <f>Table_Query_from_Mac10[[#This Row],[Unit Increase]]*Table_Query_from_Mac10[[#This Row],[Future-cost]]</f>
        <v>0</v>
      </c>
      <c r="Z2460" s="47">
        <f>-(Table_Query_from_Mac10[[#This Row],[Incremental Sales]]+((Table_Query_from_Mac10[[#This Row],[Incremental Sales]]*-(SUM(Summary!$S$8:$S$9)))))*Summary!$S$18</f>
        <v>0</v>
      </c>
      <c r="AA2460" s="47">
        <f>IFERROR(Table_Query_from_Mac10[[#This Row],[Incremental Cost]]/Table_Query_from_Mac10[[#This Row],[Incremental Sales]],0)</f>
        <v>0</v>
      </c>
      <c r="AB2460" s="47">
        <f>IFERROR(Table_Query_from_Mac10[[#This Row],[TotalCostFuture]]/Table_Query_from_Mac10[[#This Row],[totalsalesFuture]],0)</f>
        <v>0.61892901618929019</v>
      </c>
      <c r="AN2460" s="30">
        <v>36</v>
      </c>
      <c r="AO2460">
        <f t="shared" si="76"/>
        <v>9</v>
      </c>
      <c r="AQ2460" s="30">
        <v>45.89</v>
      </c>
      <c r="AR2460">
        <f t="shared" si="77"/>
        <v>16.059999999999999</v>
      </c>
    </row>
    <row r="2461" spans="1:44" x14ac:dyDescent="0.25">
      <c r="A2461">
        <v>90257</v>
      </c>
      <c r="B2461">
        <v>2</v>
      </c>
      <c r="C2461" t="s">
        <v>55</v>
      </c>
      <c r="D2461" t="s">
        <v>81</v>
      </c>
      <c r="E2461">
        <v>24</v>
      </c>
      <c r="F2461">
        <v>12</v>
      </c>
      <c r="G2461">
        <v>19.46</v>
      </c>
      <c r="H2461" s="1">
        <v>44837</v>
      </c>
      <c r="I2461" s="20">
        <v>0</v>
      </c>
      <c r="J2461" s="47">
        <f>Table_Query_from_Mac10[[#This Row],[unit_price]]-(Table_Query_from_Mac10[[#This Row],[unit_price]]*(Table_Query_from_Mac10[[#This Row],[discount_pct]]/100))</f>
        <v>19.46</v>
      </c>
      <c r="K2461" s="47">
        <f>Table_Query_from_Mac10[[#This Row],[unit_cost]]</f>
        <v>12</v>
      </c>
      <c r="L2461" s="47">
        <f>Table_Query_from_Mac10[[#This Row],[Live-cost]]*(1+Table_Query_from_Mac10[[#This Row],[CogsIncreasebyTYPE]])</f>
        <v>12</v>
      </c>
      <c r="M2461" s="47">
        <f>Table_Query_from_Mac10[[#This Row],[Live-cost]]*Table_Query_from_Mac10[[#This Row],[qty_to_ship]]</f>
        <v>288</v>
      </c>
      <c r="N2461" s="47">
        <f>IF(Table_Query_from_Mac10[[#This Row],[item_no]]="KDA",-Table_Query_from_Mac10[[#This Row],[unit_price]],Table_Query_from_Mac10[[#This Row],[Net Unit]]*Table_Query_from_Mac10[[#This Row],[qty_to_ship]])</f>
        <v>467.04</v>
      </c>
      <c r="O2461" s="47">
        <f>SUMIFS(Summary!C:C,Summary!H:H,Table_Query_from_Mac10[[#This Row],[Juiceoc]])</f>
        <v>0</v>
      </c>
      <c r="P2461" s="47">
        <f>SUMIFS(Summary!D:D,Summary!H:H,Table_Query_from_Mac10[[#This Row],[Juiceoc]])</f>
        <v>0</v>
      </c>
      <c r="Q2461" s="47">
        <f>SUMIFS(Summary!E:E,Summary!H:H,Table_Query_from_Mac10[[#This Row],[Juiceoc]])</f>
        <v>0</v>
      </c>
      <c r="R2461" s="47">
        <f>Table_Query_from_Mac10[[#This Row],[Net Unit]]*(1+Table_Query_from_Mac10[[#This Row],[PriceIncreasebyType]])</f>
        <v>19.46</v>
      </c>
      <c r="S2461" s="47">
        <f>Table_Query_from_Mac10[[#This Row],[UnitPriceFuture]]*Table_Query_from_Mac10[[#This Row],[qtytoShipFuture]]</f>
        <v>467.04</v>
      </c>
      <c r="T2461" s="47">
        <f>ROUND(Table_Query_from_Mac10[[#This Row],[qty_to_ship]]*(1+Table_Query_from_Mac10[[#This Row],[VolumeIncreasebyType]]),0)</f>
        <v>24</v>
      </c>
      <c r="U2461" s="47">
        <f>Table_Query_from_Mac10[[#This Row],[qtytoShipFuture]]*Table_Query_from_Mac10[[#This Row],[Future-cost]]</f>
        <v>288</v>
      </c>
      <c r="V2461" s="47">
        <f>Table_Query_from_Mac10[[#This Row],[qtytoShipFuture]]-Table_Query_from_Mac10[[#This Row],[qty_to_ship]]</f>
        <v>0</v>
      </c>
      <c r="W2461" s="47">
        <f>Table_Query_from_Mac10[[#This Row],[UnitPriceFuture]]</f>
        <v>19.46</v>
      </c>
      <c r="X2461" s="47">
        <f>Table_Query_from_Mac10[[#This Row],[Unit Increase]]*Table_Query_from_Mac10[[#This Row],[UnitPriceFuture]]</f>
        <v>0</v>
      </c>
      <c r="Y2461" s="47">
        <f>Table_Query_from_Mac10[[#This Row],[Unit Increase]]*Table_Query_from_Mac10[[#This Row],[Future-cost]]</f>
        <v>0</v>
      </c>
      <c r="Z2461" s="47">
        <f>-(Table_Query_from_Mac10[[#This Row],[Incremental Sales]]+((Table_Query_from_Mac10[[#This Row],[Incremental Sales]]*-(SUM(Summary!$S$8:$S$9)))))*Summary!$S$18</f>
        <v>0</v>
      </c>
      <c r="AA2461" s="47">
        <f>IFERROR(Table_Query_from_Mac10[[#This Row],[Incremental Cost]]/Table_Query_from_Mac10[[#This Row],[Incremental Sales]],0)</f>
        <v>0</v>
      </c>
      <c r="AB2461" s="47">
        <f>IFERROR(Table_Query_from_Mac10[[#This Row],[TotalCostFuture]]/Table_Query_from_Mac10[[#This Row],[totalsalesFuture]],0)</f>
        <v>0.61664953751284679</v>
      </c>
      <c r="AN2461" s="31">
        <v>96</v>
      </c>
      <c r="AO2461">
        <f t="shared" si="76"/>
        <v>24</v>
      </c>
      <c r="AQ2461" s="31">
        <v>55.61</v>
      </c>
      <c r="AR2461">
        <f t="shared" si="77"/>
        <v>19.46</v>
      </c>
    </row>
    <row r="2462" spans="1:44" x14ac:dyDescent="0.25">
      <c r="A2462">
        <v>90257</v>
      </c>
      <c r="B2462">
        <v>3</v>
      </c>
      <c r="C2462" t="s">
        <v>56</v>
      </c>
      <c r="D2462" t="s">
        <v>81</v>
      </c>
      <c r="E2462">
        <v>18</v>
      </c>
      <c r="F2462">
        <v>13</v>
      </c>
      <c r="G2462">
        <v>21.6</v>
      </c>
      <c r="H2462" s="1">
        <v>44837</v>
      </c>
      <c r="I2462" s="20">
        <v>0</v>
      </c>
      <c r="J2462" s="47">
        <f>Table_Query_from_Mac10[[#This Row],[unit_price]]-(Table_Query_from_Mac10[[#This Row],[unit_price]]*(Table_Query_from_Mac10[[#This Row],[discount_pct]]/100))</f>
        <v>21.6</v>
      </c>
      <c r="K2462" s="47">
        <f>Table_Query_from_Mac10[[#This Row],[unit_cost]]</f>
        <v>13</v>
      </c>
      <c r="L2462" s="47">
        <f>Table_Query_from_Mac10[[#This Row],[Live-cost]]*(1+Table_Query_from_Mac10[[#This Row],[CogsIncreasebyTYPE]])</f>
        <v>13</v>
      </c>
      <c r="M2462" s="47">
        <f>Table_Query_from_Mac10[[#This Row],[Live-cost]]*Table_Query_from_Mac10[[#This Row],[qty_to_ship]]</f>
        <v>234</v>
      </c>
      <c r="N2462" s="47">
        <f>IF(Table_Query_from_Mac10[[#This Row],[item_no]]="KDA",-Table_Query_from_Mac10[[#This Row],[unit_price]],Table_Query_from_Mac10[[#This Row],[Net Unit]]*Table_Query_from_Mac10[[#This Row],[qty_to_ship]])</f>
        <v>388.8</v>
      </c>
      <c r="O2462" s="47">
        <f>SUMIFS(Summary!C:C,Summary!H:H,Table_Query_from_Mac10[[#This Row],[Juiceoc]])</f>
        <v>0</v>
      </c>
      <c r="P2462" s="47">
        <f>SUMIFS(Summary!D:D,Summary!H:H,Table_Query_from_Mac10[[#This Row],[Juiceoc]])</f>
        <v>0</v>
      </c>
      <c r="Q2462" s="47">
        <f>SUMIFS(Summary!E:E,Summary!H:H,Table_Query_from_Mac10[[#This Row],[Juiceoc]])</f>
        <v>0</v>
      </c>
      <c r="R2462" s="47">
        <f>Table_Query_from_Mac10[[#This Row],[Net Unit]]*(1+Table_Query_from_Mac10[[#This Row],[PriceIncreasebyType]])</f>
        <v>21.6</v>
      </c>
      <c r="S2462" s="47">
        <f>Table_Query_from_Mac10[[#This Row],[UnitPriceFuture]]*Table_Query_from_Mac10[[#This Row],[qtytoShipFuture]]</f>
        <v>388.8</v>
      </c>
      <c r="T2462" s="47">
        <f>ROUND(Table_Query_from_Mac10[[#This Row],[qty_to_ship]]*(1+Table_Query_from_Mac10[[#This Row],[VolumeIncreasebyType]]),0)</f>
        <v>18</v>
      </c>
      <c r="U2462" s="47">
        <f>Table_Query_from_Mac10[[#This Row],[qtytoShipFuture]]*Table_Query_from_Mac10[[#This Row],[Future-cost]]</f>
        <v>234</v>
      </c>
      <c r="V2462" s="47">
        <f>Table_Query_from_Mac10[[#This Row],[qtytoShipFuture]]-Table_Query_from_Mac10[[#This Row],[qty_to_ship]]</f>
        <v>0</v>
      </c>
      <c r="W2462" s="47">
        <f>Table_Query_from_Mac10[[#This Row],[UnitPriceFuture]]</f>
        <v>21.6</v>
      </c>
      <c r="X2462" s="47">
        <f>Table_Query_from_Mac10[[#This Row],[Unit Increase]]*Table_Query_from_Mac10[[#This Row],[UnitPriceFuture]]</f>
        <v>0</v>
      </c>
      <c r="Y2462" s="47">
        <f>Table_Query_from_Mac10[[#This Row],[Unit Increase]]*Table_Query_from_Mac10[[#This Row],[Future-cost]]</f>
        <v>0</v>
      </c>
      <c r="Z2462" s="47">
        <f>-(Table_Query_from_Mac10[[#This Row],[Incremental Sales]]+((Table_Query_from_Mac10[[#This Row],[Incremental Sales]]*-(SUM(Summary!$S$8:$S$9)))))*Summary!$S$18</f>
        <v>0</v>
      </c>
      <c r="AA2462" s="47">
        <f>IFERROR(Table_Query_from_Mac10[[#This Row],[Incremental Cost]]/Table_Query_from_Mac10[[#This Row],[Incremental Sales]],0)</f>
        <v>0</v>
      </c>
      <c r="AB2462" s="47">
        <f>IFERROR(Table_Query_from_Mac10[[#This Row],[TotalCostFuture]]/Table_Query_from_Mac10[[#This Row],[totalsalesFuture]],0)</f>
        <v>0.60185185185185186</v>
      </c>
      <c r="AN2462" s="30">
        <v>72</v>
      </c>
      <c r="AO2462">
        <f t="shared" si="76"/>
        <v>18</v>
      </c>
      <c r="AQ2462" s="30">
        <v>61.72</v>
      </c>
      <c r="AR2462">
        <f t="shared" si="77"/>
        <v>21.6</v>
      </c>
    </row>
    <row r="2463" spans="1:44" x14ac:dyDescent="0.25">
      <c r="A2463">
        <v>90257</v>
      </c>
      <c r="B2463">
        <v>4</v>
      </c>
      <c r="C2463" t="s">
        <v>55</v>
      </c>
      <c r="D2463" t="s">
        <v>81</v>
      </c>
      <c r="E2463">
        <v>16</v>
      </c>
      <c r="F2463">
        <v>14.46</v>
      </c>
      <c r="G2463">
        <v>23.9</v>
      </c>
      <c r="H2463" s="1">
        <v>44837</v>
      </c>
      <c r="I2463" s="20">
        <v>0</v>
      </c>
      <c r="J2463" s="47">
        <f>Table_Query_from_Mac10[[#This Row],[unit_price]]-(Table_Query_from_Mac10[[#This Row],[unit_price]]*(Table_Query_from_Mac10[[#This Row],[discount_pct]]/100))</f>
        <v>23.9</v>
      </c>
      <c r="K2463" s="47">
        <f>Table_Query_from_Mac10[[#This Row],[unit_cost]]</f>
        <v>14.46</v>
      </c>
      <c r="L2463" s="47">
        <f>Table_Query_from_Mac10[[#This Row],[Live-cost]]*(1+Table_Query_from_Mac10[[#This Row],[CogsIncreasebyTYPE]])</f>
        <v>14.46</v>
      </c>
      <c r="M2463" s="47">
        <f>Table_Query_from_Mac10[[#This Row],[Live-cost]]*Table_Query_from_Mac10[[#This Row],[qty_to_ship]]</f>
        <v>231.36</v>
      </c>
      <c r="N2463" s="47">
        <f>IF(Table_Query_from_Mac10[[#This Row],[item_no]]="KDA",-Table_Query_from_Mac10[[#This Row],[unit_price]],Table_Query_from_Mac10[[#This Row],[Net Unit]]*Table_Query_from_Mac10[[#This Row],[qty_to_ship]])</f>
        <v>382.4</v>
      </c>
      <c r="O2463" s="47">
        <f>SUMIFS(Summary!C:C,Summary!H:H,Table_Query_from_Mac10[[#This Row],[Juiceoc]])</f>
        <v>0</v>
      </c>
      <c r="P2463" s="47">
        <f>SUMIFS(Summary!D:D,Summary!H:H,Table_Query_from_Mac10[[#This Row],[Juiceoc]])</f>
        <v>0</v>
      </c>
      <c r="Q2463" s="47">
        <f>SUMIFS(Summary!E:E,Summary!H:H,Table_Query_from_Mac10[[#This Row],[Juiceoc]])</f>
        <v>0</v>
      </c>
      <c r="R2463" s="47">
        <f>Table_Query_from_Mac10[[#This Row],[Net Unit]]*(1+Table_Query_from_Mac10[[#This Row],[PriceIncreasebyType]])</f>
        <v>23.9</v>
      </c>
      <c r="S2463" s="47">
        <f>Table_Query_from_Mac10[[#This Row],[UnitPriceFuture]]*Table_Query_from_Mac10[[#This Row],[qtytoShipFuture]]</f>
        <v>382.4</v>
      </c>
      <c r="T2463" s="47">
        <f>ROUND(Table_Query_from_Mac10[[#This Row],[qty_to_ship]]*(1+Table_Query_from_Mac10[[#This Row],[VolumeIncreasebyType]]),0)</f>
        <v>16</v>
      </c>
      <c r="U2463" s="47">
        <f>Table_Query_from_Mac10[[#This Row],[qtytoShipFuture]]*Table_Query_from_Mac10[[#This Row],[Future-cost]]</f>
        <v>231.36</v>
      </c>
      <c r="V2463" s="47">
        <f>Table_Query_from_Mac10[[#This Row],[qtytoShipFuture]]-Table_Query_from_Mac10[[#This Row],[qty_to_ship]]</f>
        <v>0</v>
      </c>
      <c r="W2463" s="47">
        <f>Table_Query_from_Mac10[[#This Row],[UnitPriceFuture]]</f>
        <v>23.9</v>
      </c>
      <c r="X2463" s="47">
        <f>Table_Query_from_Mac10[[#This Row],[Unit Increase]]*Table_Query_from_Mac10[[#This Row],[UnitPriceFuture]]</f>
        <v>0</v>
      </c>
      <c r="Y2463" s="47">
        <f>Table_Query_from_Mac10[[#This Row],[Unit Increase]]*Table_Query_from_Mac10[[#This Row],[Future-cost]]</f>
        <v>0</v>
      </c>
      <c r="Z2463" s="47">
        <f>-(Table_Query_from_Mac10[[#This Row],[Incremental Sales]]+((Table_Query_from_Mac10[[#This Row],[Incremental Sales]]*-(SUM(Summary!$S$8:$S$9)))))*Summary!$S$18</f>
        <v>0</v>
      </c>
      <c r="AA2463" s="47">
        <f>IFERROR(Table_Query_from_Mac10[[#This Row],[Incremental Cost]]/Table_Query_from_Mac10[[#This Row],[Incremental Sales]],0)</f>
        <v>0</v>
      </c>
      <c r="AB2463" s="47">
        <f>IFERROR(Table_Query_from_Mac10[[#This Row],[TotalCostFuture]]/Table_Query_from_Mac10[[#This Row],[totalsalesFuture]],0)</f>
        <v>0.60502092050209211</v>
      </c>
      <c r="AN2463" s="31">
        <v>63</v>
      </c>
      <c r="AO2463">
        <f t="shared" si="76"/>
        <v>16</v>
      </c>
      <c r="AQ2463" s="31">
        <v>68.28</v>
      </c>
      <c r="AR2463">
        <f t="shared" si="77"/>
        <v>23.9</v>
      </c>
    </row>
    <row r="2464" spans="1:44" x14ac:dyDescent="0.25">
      <c r="A2464">
        <v>90257</v>
      </c>
      <c r="B2464">
        <v>5</v>
      </c>
      <c r="C2464" t="s">
        <v>55</v>
      </c>
      <c r="D2464" t="s">
        <v>81</v>
      </c>
      <c r="E2464">
        <v>23</v>
      </c>
      <c r="F2464">
        <v>8.81</v>
      </c>
      <c r="G2464">
        <v>14.14</v>
      </c>
      <c r="H2464" s="1">
        <v>44837</v>
      </c>
      <c r="I2464" s="20">
        <v>0</v>
      </c>
      <c r="J2464" s="47">
        <f>Table_Query_from_Mac10[[#This Row],[unit_price]]-(Table_Query_from_Mac10[[#This Row],[unit_price]]*(Table_Query_from_Mac10[[#This Row],[discount_pct]]/100))</f>
        <v>14.14</v>
      </c>
      <c r="K2464" s="47">
        <f>Table_Query_from_Mac10[[#This Row],[unit_cost]]</f>
        <v>8.81</v>
      </c>
      <c r="L2464" s="47">
        <f>Table_Query_from_Mac10[[#This Row],[Live-cost]]*(1+Table_Query_from_Mac10[[#This Row],[CogsIncreasebyTYPE]])</f>
        <v>8.81</v>
      </c>
      <c r="M2464" s="47">
        <f>Table_Query_from_Mac10[[#This Row],[Live-cost]]*Table_Query_from_Mac10[[#This Row],[qty_to_ship]]</f>
        <v>202.63000000000002</v>
      </c>
      <c r="N2464" s="47">
        <f>IF(Table_Query_from_Mac10[[#This Row],[item_no]]="KDA",-Table_Query_from_Mac10[[#This Row],[unit_price]],Table_Query_from_Mac10[[#This Row],[Net Unit]]*Table_Query_from_Mac10[[#This Row],[qty_to_ship]])</f>
        <v>325.22000000000003</v>
      </c>
      <c r="O2464" s="47">
        <f>SUMIFS(Summary!C:C,Summary!H:H,Table_Query_from_Mac10[[#This Row],[Juiceoc]])</f>
        <v>0</v>
      </c>
      <c r="P2464" s="47">
        <f>SUMIFS(Summary!D:D,Summary!H:H,Table_Query_from_Mac10[[#This Row],[Juiceoc]])</f>
        <v>0</v>
      </c>
      <c r="Q2464" s="47">
        <f>SUMIFS(Summary!E:E,Summary!H:H,Table_Query_from_Mac10[[#This Row],[Juiceoc]])</f>
        <v>0</v>
      </c>
      <c r="R2464" s="47">
        <f>Table_Query_from_Mac10[[#This Row],[Net Unit]]*(1+Table_Query_from_Mac10[[#This Row],[PriceIncreasebyType]])</f>
        <v>14.14</v>
      </c>
      <c r="S2464" s="47">
        <f>Table_Query_from_Mac10[[#This Row],[UnitPriceFuture]]*Table_Query_from_Mac10[[#This Row],[qtytoShipFuture]]</f>
        <v>325.22000000000003</v>
      </c>
      <c r="T2464" s="47">
        <f>ROUND(Table_Query_from_Mac10[[#This Row],[qty_to_ship]]*(1+Table_Query_from_Mac10[[#This Row],[VolumeIncreasebyType]]),0)</f>
        <v>23</v>
      </c>
      <c r="U2464" s="47">
        <f>Table_Query_from_Mac10[[#This Row],[qtytoShipFuture]]*Table_Query_from_Mac10[[#This Row],[Future-cost]]</f>
        <v>202.63000000000002</v>
      </c>
      <c r="V2464" s="47">
        <f>Table_Query_from_Mac10[[#This Row],[qtytoShipFuture]]-Table_Query_from_Mac10[[#This Row],[qty_to_ship]]</f>
        <v>0</v>
      </c>
      <c r="W2464" s="47">
        <f>Table_Query_from_Mac10[[#This Row],[UnitPriceFuture]]</f>
        <v>14.14</v>
      </c>
      <c r="X2464" s="47">
        <f>Table_Query_from_Mac10[[#This Row],[Unit Increase]]*Table_Query_from_Mac10[[#This Row],[UnitPriceFuture]]</f>
        <v>0</v>
      </c>
      <c r="Y2464" s="47">
        <f>Table_Query_from_Mac10[[#This Row],[Unit Increase]]*Table_Query_from_Mac10[[#This Row],[Future-cost]]</f>
        <v>0</v>
      </c>
      <c r="Z2464" s="47">
        <f>-(Table_Query_from_Mac10[[#This Row],[Incremental Sales]]+((Table_Query_from_Mac10[[#This Row],[Incremental Sales]]*-(SUM(Summary!$S$8:$S$9)))))*Summary!$S$18</f>
        <v>0</v>
      </c>
      <c r="AA2464" s="47">
        <f>IFERROR(Table_Query_from_Mac10[[#This Row],[Incremental Cost]]/Table_Query_from_Mac10[[#This Row],[Incremental Sales]],0)</f>
        <v>0</v>
      </c>
      <c r="AB2464" s="47">
        <f>IFERROR(Table_Query_from_Mac10[[#This Row],[TotalCostFuture]]/Table_Query_from_Mac10[[#This Row],[totalsalesFuture]],0)</f>
        <v>0.62305516265912309</v>
      </c>
      <c r="AN2464" s="30">
        <v>90</v>
      </c>
      <c r="AO2464">
        <f t="shared" si="76"/>
        <v>23</v>
      </c>
      <c r="AQ2464" s="30">
        <v>40.4</v>
      </c>
      <c r="AR2464">
        <f t="shared" si="77"/>
        <v>14.14</v>
      </c>
    </row>
    <row r="2465" spans="1:44" x14ac:dyDescent="0.25">
      <c r="A2465">
        <v>90257</v>
      </c>
      <c r="B2465">
        <v>6</v>
      </c>
      <c r="C2465" t="s">
        <v>55</v>
      </c>
      <c r="D2465" t="s">
        <v>81</v>
      </c>
      <c r="E2465">
        <v>10</v>
      </c>
      <c r="F2465">
        <v>10.18</v>
      </c>
      <c r="G2465">
        <v>16.47</v>
      </c>
      <c r="H2465" s="1">
        <v>44837</v>
      </c>
      <c r="I2465" s="20">
        <v>0</v>
      </c>
      <c r="J2465" s="47">
        <f>Table_Query_from_Mac10[[#This Row],[unit_price]]-(Table_Query_from_Mac10[[#This Row],[unit_price]]*(Table_Query_from_Mac10[[#This Row],[discount_pct]]/100))</f>
        <v>16.47</v>
      </c>
      <c r="K2465" s="47">
        <f>Table_Query_from_Mac10[[#This Row],[unit_cost]]</f>
        <v>10.18</v>
      </c>
      <c r="L2465" s="47">
        <f>Table_Query_from_Mac10[[#This Row],[Live-cost]]*(1+Table_Query_from_Mac10[[#This Row],[CogsIncreasebyTYPE]])</f>
        <v>10.18</v>
      </c>
      <c r="M2465" s="47">
        <f>Table_Query_from_Mac10[[#This Row],[Live-cost]]*Table_Query_from_Mac10[[#This Row],[qty_to_ship]]</f>
        <v>101.8</v>
      </c>
      <c r="N2465" s="47">
        <f>IF(Table_Query_from_Mac10[[#This Row],[item_no]]="KDA",-Table_Query_from_Mac10[[#This Row],[unit_price]],Table_Query_from_Mac10[[#This Row],[Net Unit]]*Table_Query_from_Mac10[[#This Row],[qty_to_ship]])</f>
        <v>164.7</v>
      </c>
      <c r="O2465" s="47">
        <f>SUMIFS(Summary!C:C,Summary!H:H,Table_Query_from_Mac10[[#This Row],[Juiceoc]])</f>
        <v>0</v>
      </c>
      <c r="P2465" s="47">
        <f>SUMIFS(Summary!D:D,Summary!H:H,Table_Query_from_Mac10[[#This Row],[Juiceoc]])</f>
        <v>0</v>
      </c>
      <c r="Q2465" s="47">
        <f>SUMIFS(Summary!E:E,Summary!H:H,Table_Query_from_Mac10[[#This Row],[Juiceoc]])</f>
        <v>0</v>
      </c>
      <c r="R2465" s="47">
        <f>Table_Query_from_Mac10[[#This Row],[Net Unit]]*(1+Table_Query_from_Mac10[[#This Row],[PriceIncreasebyType]])</f>
        <v>16.47</v>
      </c>
      <c r="S2465" s="47">
        <f>Table_Query_from_Mac10[[#This Row],[UnitPriceFuture]]*Table_Query_from_Mac10[[#This Row],[qtytoShipFuture]]</f>
        <v>164.7</v>
      </c>
      <c r="T2465" s="47">
        <f>ROUND(Table_Query_from_Mac10[[#This Row],[qty_to_ship]]*(1+Table_Query_from_Mac10[[#This Row],[VolumeIncreasebyType]]),0)</f>
        <v>10</v>
      </c>
      <c r="U2465" s="47">
        <f>Table_Query_from_Mac10[[#This Row],[qtytoShipFuture]]*Table_Query_from_Mac10[[#This Row],[Future-cost]]</f>
        <v>101.8</v>
      </c>
      <c r="V2465" s="47">
        <f>Table_Query_from_Mac10[[#This Row],[qtytoShipFuture]]-Table_Query_from_Mac10[[#This Row],[qty_to_ship]]</f>
        <v>0</v>
      </c>
      <c r="W2465" s="47">
        <f>Table_Query_from_Mac10[[#This Row],[UnitPriceFuture]]</f>
        <v>16.47</v>
      </c>
      <c r="X2465" s="47">
        <f>Table_Query_from_Mac10[[#This Row],[Unit Increase]]*Table_Query_from_Mac10[[#This Row],[UnitPriceFuture]]</f>
        <v>0</v>
      </c>
      <c r="Y2465" s="47">
        <f>Table_Query_from_Mac10[[#This Row],[Unit Increase]]*Table_Query_from_Mac10[[#This Row],[Future-cost]]</f>
        <v>0</v>
      </c>
      <c r="Z2465" s="47">
        <f>-(Table_Query_from_Mac10[[#This Row],[Incremental Sales]]+((Table_Query_from_Mac10[[#This Row],[Incremental Sales]]*-(SUM(Summary!$S$8:$S$9)))))*Summary!$S$18</f>
        <v>0</v>
      </c>
      <c r="AA2465" s="47">
        <f>IFERROR(Table_Query_from_Mac10[[#This Row],[Incremental Cost]]/Table_Query_from_Mac10[[#This Row],[Incremental Sales]],0)</f>
        <v>0</v>
      </c>
      <c r="AB2465" s="47">
        <f>IFERROR(Table_Query_from_Mac10[[#This Row],[TotalCostFuture]]/Table_Query_from_Mac10[[#This Row],[totalsalesFuture]],0)</f>
        <v>0.61809350333940505</v>
      </c>
      <c r="AN2465" s="31">
        <v>40</v>
      </c>
      <c r="AO2465">
        <f t="shared" si="76"/>
        <v>10</v>
      </c>
      <c r="AQ2465" s="31">
        <v>47.07</v>
      </c>
      <c r="AR2465">
        <f t="shared" si="77"/>
        <v>16.47</v>
      </c>
    </row>
    <row r="2466" spans="1:44" x14ac:dyDescent="0.25">
      <c r="A2466">
        <v>90257</v>
      </c>
      <c r="B2466">
        <v>7</v>
      </c>
      <c r="C2466" t="s">
        <v>55</v>
      </c>
      <c r="D2466" t="s">
        <v>81</v>
      </c>
      <c r="E2466">
        <v>12</v>
      </c>
      <c r="F2466">
        <v>12.04</v>
      </c>
      <c r="G2466">
        <v>19.23</v>
      </c>
      <c r="H2466" s="1">
        <v>44837</v>
      </c>
      <c r="I2466" s="20">
        <v>0</v>
      </c>
      <c r="J2466" s="47">
        <f>Table_Query_from_Mac10[[#This Row],[unit_price]]-(Table_Query_from_Mac10[[#This Row],[unit_price]]*(Table_Query_from_Mac10[[#This Row],[discount_pct]]/100))</f>
        <v>19.23</v>
      </c>
      <c r="K2466" s="47">
        <f>Table_Query_from_Mac10[[#This Row],[unit_cost]]</f>
        <v>12.04</v>
      </c>
      <c r="L2466" s="47">
        <f>Table_Query_from_Mac10[[#This Row],[Live-cost]]*(1+Table_Query_from_Mac10[[#This Row],[CogsIncreasebyTYPE]])</f>
        <v>12.04</v>
      </c>
      <c r="M2466" s="47">
        <f>Table_Query_from_Mac10[[#This Row],[Live-cost]]*Table_Query_from_Mac10[[#This Row],[qty_to_ship]]</f>
        <v>144.47999999999999</v>
      </c>
      <c r="N2466" s="47">
        <f>IF(Table_Query_from_Mac10[[#This Row],[item_no]]="KDA",-Table_Query_from_Mac10[[#This Row],[unit_price]],Table_Query_from_Mac10[[#This Row],[Net Unit]]*Table_Query_from_Mac10[[#This Row],[qty_to_ship]])</f>
        <v>230.76</v>
      </c>
      <c r="O2466" s="47">
        <f>SUMIFS(Summary!C:C,Summary!H:H,Table_Query_from_Mac10[[#This Row],[Juiceoc]])</f>
        <v>0</v>
      </c>
      <c r="P2466" s="47">
        <f>SUMIFS(Summary!D:D,Summary!H:H,Table_Query_from_Mac10[[#This Row],[Juiceoc]])</f>
        <v>0</v>
      </c>
      <c r="Q2466" s="47">
        <f>SUMIFS(Summary!E:E,Summary!H:H,Table_Query_from_Mac10[[#This Row],[Juiceoc]])</f>
        <v>0</v>
      </c>
      <c r="R2466" s="47">
        <f>Table_Query_from_Mac10[[#This Row],[Net Unit]]*(1+Table_Query_from_Mac10[[#This Row],[PriceIncreasebyType]])</f>
        <v>19.23</v>
      </c>
      <c r="S2466" s="47">
        <f>Table_Query_from_Mac10[[#This Row],[UnitPriceFuture]]*Table_Query_from_Mac10[[#This Row],[qtytoShipFuture]]</f>
        <v>230.76</v>
      </c>
      <c r="T2466" s="47">
        <f>ROUND(Table_Query_from_Mac10[[#This Row],[qty_to_ship]]*(1+Table_Query_from_Mac10[[#This Row],[VolumeIncreasebyType]]),0)</f>
        <v>12</v>
      </c>
      <c r="U2466" s="47">
        <f>Table_Query_from_Mac10[[#This Row],[qtytoShipFuture]]*Table_Query_from_Mac10[[#This Row],[Future-cost]]</f>
        <v>144.47999999999999</v>
      </c>
      <c r="V2466" s="47">
        <f>Table_Query_from_Mac10[[#This Row],[qtytoShipFuture]]-Table_Query_from_Mac10[[#This Row],[qty_to_ship]]</f>
        <v>0</v>
      </c>
      <c r="W2466" s="47">
        <f>Table_Query_from_Mac10[[#This Row],[UnitPriceFuture]]</f>
        <v>19.23</v>
      </c>
      <c r="X2466" s="47">
        <f>Table_Query_from_Mac10[[#This Row],[Unit Increase]]*Table_Query_from_Mac10[[#This Row],[UnitPriceFuture]]</f>
        <v>0</v>
      </c>
      <c r="Y2466" s="47">
        <f>Table_Query_from_Mac10[[#This Row],[Unit Increase]]*Table_Query_from_Mac10[[#This Row],[Future-cost]]</f>
        <v>0</v>
      </c>
      <c r="Z2466" s="47">
        <f>-(Table_Query_from_Mac10[[#This Row],[Incremental Sales]]+((Table_Query_from_Mac10[[#This Row],[Incremental Sales]]*-(SUM(Summary!$S$8:$S$9)))))*Summary!$S$18</f>
        <v>0</v>
      </c>
      <c r="AA2466" s="47">
        <f>IFERROR(Table_Query_from_Mac10[[#This Row],[Incremental Cost]]/Table_Query_from_Mac10[[#This Row],[Incremental Sales]],0)</f>
        <v>0</v>
      </c>
      <c r="AB2466" s="47">
        <f>IFERROR(Table_Query_from_Mac10[[#This Row],[TotalCostFuture]]/Table_Query_from_Mac10[[#This Row],[totalsalesFuture]],0)</f>
        <v>0.62610504420176805</v>
      </c>
      <c r="AN2466" s="30">
        <v>48</v>
      </c>
      <c r="AO2466">
        <f t="shared" si="76"/>
        <v>12</v>
      </c>
      <c r="AQ2466" s="30">
        <v>54.95</v>
      </c>
      <c r="AR2466">
        <f t="shared" si="77"/>
        <v>19.23</v>
      </c>
    </row>
    <row r="2467" spans="1:44" x14ac:dyDescent="0.25">
      <c r="A2467">
        <v>90257</v>
      </c>
      <c r="B2467">
        <v>9</v>
      </c>
      <c r="C2467" t="s">
        <v>55</v>
      </c>
      <c r="D2467" t="s">
        <v>81</v>
      </c>
      <c r="E2467">
        <v>5</v>
      </c>
      <c r="F2467">
        <v>10.38</v>
      </c>
      <c r="G2467">
        <v>18.18</v>
      </c>
      <c r="H2467" s="1">
        <v>44837</v>
      </c>
      <c r="I2467" s="20">
        <v>0</v>
      </c>
      <c r="J2467" s="47">
        <f>Table_Query_from_Mac10[[#This Row],[unit_price]]-(Table_Query_from_Mac10[[#This Row],[unit_price]]*(Table_Query_from_Mac10[[#This Row],[discount_pct]]/100))</f>
        <v>18.18</v>
      </c>
      <c r="K2467" s="47">
        <f>Table_Query_from_Mac10[[#This Row],[unit_cost]]</f>
        <v>10.38</v>
      </c>
      <c r="L2467" s="47">
        <f>Table_Query_from_Mac10[[#This Row],[Live-cost]]*(1+Table_Query_from_Mac10[[#This Row],[CogsIncreasebyTYPE]])</f>
        <v>10.38</v>
      </c>
      <c r="M2467" s="47">
        <f>Table_Query_from_Mac10[[#This Row],[Live-cost]]*Table_Query_from_Mac10[[#This Row],[qty_to_ship]]</f>
        <v>51.900000000000006</v>
      </c>
      <c r="N2467" s="47">
        <f>IF(Table_Query_from_Mac10[[#This Row],[item_no]]="KDA",-Table_Query_from_Mac10[[#This Row],[unit_price]],Table_Query_from_Mac10[[#This Row],[Net Unit]]*Table_Query_from_Mac10[[#This Row],[qty_to_ship]])</f>
        <v>90.9</v>
      </c>
      <c r="O2467" s="47">
        <f>SUMIFS(Summary!C:C,Summary!H:H,Table_Query_from_Mac10[[#This Row],[Juiceoc]])</f>
        <v>0</v>
      </c>
      <c r="P2467" s="47">
        <f>SUMIFS(Summary!D:D,Summary!H:H,Table_Query_from_Mac10[[#This Row],[Juiceoc]])</f>
        <v>0</v>
      </c>
      <c r="Q2467" s="47">
        <f>SUMIFS(Summary!E:E,Summary!H:H,Table_Query_from_Mac10[[#This Row],[Juiceoc]])</f>
        <v>0</v>
      </c>
      <c r="R2467" s="47">
        <f>Table_Query_from_Mac10[[#This Row],[Net Unit]]*(1+Table_Query_from_Mac10[[#This Row],[PriceIncreasebyType]])</f>
        <v>18.18</v>
      </c>
      <c r="S2467" s="47">
        <f>Table_Query_from_Mac10[[#This Row],[UnitPriceFuture]]*Table_Query_from_Mac10[[#This Row],[qtytoShipFuture]]</f>
        <v>90.9</v>
      </c>
      <c r="T2467" s="47">
        <f>ROUND(Table_Query_from_Mac10[[#This Row],[qty_to_ship]]*(1+Table_Query_from_Mac10[[#This Row],[VolumeIncreasebyType]]),0)</f>
        <v>5</v>
      </c>
      <c r="U2467" s="47">
        <f>Table_Query_from_Mac10[[#This Row],[qtytoShipFuture]]*Table_Query_from_Mac10[[#This Row],[Future-cost]]</f>
        <v>51.900000000000006</v>
      </c>
      <c r="V2467" s="47">
        <f>Table_Query_from_Mac10[[#This Row],[qtytoShipFuture]]-Table_Query_from_Mac10[[#This Row],[qty_to_ship]]</f>
        <v>0</v>
      </c>
      <c r="W2467" s="47">
        <f>Table_Query_from_Mac10[[#This Row],[UnitPriceFuture]]</f>
        <v>18.18</v>
      </c>
      <c r="X2467" s="47">
        <f>Table_Query_from_Mac10[[#This Row],[Unit Increase]]*Table_Query_from_Mac10[[#This Row],[UnitPriceFuture]]</f>
        <v>0</v>
      </c>
      <c r="Y2467" s="47">
        <f>Table_Query_from_Mac10[[#This Row],[Unit Increase]]*Table_Query_from_Mac10[[#This Row],[Future-cost]]</f>
        <v>0</v>
      </c>
      <c r="Z2467" s="47">
        <f>-(Table_Query_from_Mac10[[#This Row],[Incremental Sales]]+((Table_Query_from_Mac10[[#This Row],[Incremental Sales]]*-(SUM(Summary!$S$8:$S$9)))))*Summary!$S$18</f>
        <v>0</v>
      </c>
      <c r="AA2467" s="47">
        <f>IFERROR(Table_Query_from_Mac10[[#This Row],[Incremental Cost]]/Table_Query_from_Mac10[[#This Row],[Incremental Sales]],0)</f>
        <v>0</v>
      </c>
      <c r="AB2467" s="47">
        <f>IFERROR(Table_Query_from_Mac10[[#This Row],[TotalCostFuture]]/Table_Query_from_Mac10[[#This Row],[totalsalesFuture]],0)</f>
        <v>0.57095709570957098</v>
      </c>
      <c r="AN2467" s="31">
        <v>18</v>
      </c>
      <c r="AO2467">
        <f t="shared" si="76"/>
        <v>5</v>
      </c>
      <c r="AQ2467" s="31">
        <v>51.95</v>
      </c>
      <c r="AR2467">
        <f t="shared" si="77"/>
        <v>18.18</v>
      </c>
    </row>
    <row r="2468" spans="1:44" x14ac:dyDescent="0.25">
      <c r="A2468">
        <v>90257</v>
      </c>
      <c r="B2468">
        <v>10</v>
      </c>
      <c r="C2468" t="s">
        <v>56</v>
      </c>
      <c r="D2468" t="s">
        <v>81</v>
      </c>
      <c r="E2468">
        <v>3</v>
      </c>
      <c r="F2468">
        <v>14.19</v>
      </c>
      <c r="G2468">
        <v>24.41</v>
      </c>
      <c r="H2468" s="1">
        <v>44837</v>
      </c>
      <c r="I2468" s="20">
        <v>0</v>
      </c>
      <c r="J2468" s="47">
        <f>Table_Query_from_Mac10[[#This Row],[unit_price]]-(Table_Query_from_Mac10[[#This Row],[unit_price]]*(Table_Query_from_Mac10[[#This Row],[discount_pct]]/100))</f>
        <v>24.41</v>
      </c>
      <c r="K2468" s="47">
        <f>Table_Query_from_Mac10[[#This Row],[unit_cost]]</f>
        <v>14.19</v>
      </c>
      <c r="L2468" s="47">
        <f>Table_Query_from_Mac10[[#This Row],[Live-cost]]*(1+Table_Query_from_Mac10[[#This Row],[CogsIncreasebyTYPE]])</f>
        <v>14.19</v>
      </c>
      <c r="M2468" s="47">
        <f>Table_Query_from_Mac10[[#This Row],[Live-cost]]*Table_Query_from_Mac10[[#This Row],[qty_to_ship]]</f>
        <v>42.57</v>
      </c>
      <c r="N2468" s="47">
        <f>IF(Table_Query_from_Mac10[[#This Row],[item_no]]="KDA",-Table_Query_from_Mac10[[#This Row],[unit_price]],Table_Query_from_Mac10[[#This Row],[Net Unit]]*Table_Query_from_Mac10[[#This Row],[qty_to_ship]])</f>
        <v>73.23</v>
      </c>
      <c r="O2468" s="47">
        <f>SUMIFS(Summary!C:C,Summary!H:H,Table_Query_from_Mac10[[#This Row],[Juiceoc]])</f>
        <v>0</v>
      </c>
      <c r="P2468" s="47">
        <f>SUMIFS(Summary!D:D,Summary!H:H,Table_Query_from_Mac10[[#This Row],[Juiceoc]])</f>
        <v>0</v>
      </c>
      <c r="Q2468" s="47">
        <f>SUMIFS(Summary!E:E,Summary!H:H,Table_Query_from_Mac10[[#This Row],[Juiceoc]])</f>
        <v>0</v>
      </c>
      <c r="R2468" s="47">
        <f>Table_Query_from_Mac10[[#This Row],[Net Unit]]*(1+Table_Query_from_Mac10[[#This Row],[PriceIncreasebyType]])</f>
        <v>24.41</v>
      </c>
      <c r="S2468" s="47">
        <f>Table_Query_from_Mac10[[#This Row],[UnitPriceFuture]]*Table_Query_from_Mac10[[#This Row],[qtytoShipFuture]]</f>
        <v>73.23</v>
      </c>
      <c r="T2468" s="47">
        <f>ROUND(Table_Query_from_Mac10[[#This Row],[qty_to_ship]]*(1+Table_Query_from_Mac10[[#This Row],[VolumeIncreasebyType]]),0)</f>
        <v>3</v>
      </c>
      <c r="U2468" s="47">
        <f>Table_Query_from_Mac10[[#This Row],[qtytoShipFuture]]*Table_Query_from_Mac10[[#This Row],[Future-cost]]</f>
        <v>42.57</v>
      </c>
      <c r="V2468" s="47">
        <f>Table_Query_from_Mac10[[#This Row],[qtytoShipFuture]]-Table_Query_from_Mac10[[#This Row],[qty_to_ship]]</f>
        <v>0</v>
      </c>
      <c r="W2468" s="47">
        <f>Table_Query_from_Mac10[[#This Row],[UnitPriceFuture]]</f>
        <v>24.41</v>
      </c>
      <c r="X2468" s="47">
        <f>Table_Query_from_Mac10[[#This Row],[Unit Increase]]*Table_Query_from_Mac10[[#This Row],[UnitPriceFuture]]</f>
        <v>0</v>
      </c>
      <c r="Y2468" s="47">
        <f>Table_Query_from_Mac10[[#This Row],[Unit Increase]]*Table_Query_from_Mac10[[#This Row],[Future-cost]]</f>
        <v>0</v>
      </c>
      <c r="Z2468" s="47">
        <f>-(Table_Query_from_Mac10[[#This Row],[Incremental Sales]]+((Table_Query_from_Mac10[[#This Row],[Incremental Sales]]*-(SUM(Summary!$S$8:$S$9)))))*Summary!$S$18</f>
        <v>0</v>
      </c>
      <c r="AA2468" s="47">
        <f>IFERROR(Table_Query_from_Mac10[[#This Row],[Incremental Cost]]/Table_Query_from_Mac10[[#This Row],[Incremental Sales]],0)</f>
        <v>0</v>
      </c>
      <c r="AB2468" s="47">
        <f>IFERROR(Table_Query_from_Mac10[[#This Row],[TotalCostFuture]]/Table_Query_from_Mac10[[#This Row],[totalsalesFuture]],0)</f>
        <v>0.58131913150348213</v>
      </c>
      <c r="AN2468" s="30">
        <v>12</v>
      </c>
      <c r="AO2468">
        <f t="shared" si="76"/>
        <v>3</v>
      </c>
      <c r="AQ2468" s="30">
        <v>69.73</v>
      </c>
      <c r="AR2468">
        <f t="shared" si="77"/>
        <v>24.41</v>
      </c>
    </row>
    <row r="2469" spans="1:44" x14ac:dyDescent="0.25">
      <c r="A2469">
        <v>90257</v>
      </c>
      <c r="B2469">
        <v>11</v>
      </c>
      <c r="C2469" t="s">
        <v>55</v>
      </c>
      <c r="D2469" t="s">
        <v>81</v>
      </c>
      <c r="E2469">
        <v>3</v>
      </c>
      <c r="F2469">
        <v>17.62</v>
      </c>
      <c r="G2469">
        <v>37.380000000000003</v>
      </c>
      <c r="H2469" s="1">
        <v>44837</v>
      </c>
      <c r="I2469" s="20">
        <v>0</v>
      </c>
      <c r="J2469" s="47">
        <f>Table_Query_from_Mac10[[#This Row],[unit_price]]-(Table_Query_from_Mac10[[#This Row],[unit_price]]*(Table_Query_from_Mac10[[#This Row],[discount_pct]]/100))</f>
        <v>37.380000000000003</v>
      </c>
      <c r="K2469" s="47">
        <f>Table_Query_from_Mac10[[#This Row],[unit_cost]]</f>
        <v>17.62</v>
      </c>
      <c r="L2469" s="47">
        <f>Table_Query_from_Mac10[[#This Row],[Live-cost]]*(1+Table_Query_from_Mac10[[#This Row],[CogsIncreasebyTYPE]])</f>
        <v>17.62</v>
      </c>
      <c r="M2469" s="47">
        <f>Table_Query_from_Mac10[[#This Row],[Live-cost]]*Table_Query_from_Mac10[[#This Row],[qty_to_ship]]</f>
        <v>52.86</v>
      </c>
      <c r="N2469" s="47">
        <f>IF(Table_Query_from_Mac10[[#This Row],[item_no]]="KDA",-Table_Query_from_Mac10[[#This Row],[unit_price]],Table_Query_from_Mac10[[#This Row],[Net Unit]]*Table_Query_from_Mac10[[#This Row],[qty_to_ship]])</f>
        <v>112.14000000000001</v>
      </c>
      <c r="O2469" s="47">
        <f>SUMIFS(Summary!C:C,Summary!H:H,Table_Query_from_Mac10[[#This Row],[Juiceoc]])</f>
        <v>0</v>
      </c>
      <c r="P2469" s="47">
        <f>SUMIFS(Summary!D:D,Summary!H:H,Table_Query_from_Mac10[[#This Row],[Juiceoc]])</f>
        <v>0</v>
      </c>
      <c r="Q2469" s="47">
        <f>SUMIFS(Summary!E:E,Summary!H:H,Table_Query_from_Mac10[[#This Row],[Juiceoc]])</f>
        <v>0</v>
      </c>
      <c r="R2469" s="47">
        <f>Table_Query_from_Mac10[[#This Row],[Net Unit]]*(1+Table_Query_from_Mac10[[#This Row],[PriceIncreasebyType]])</f>
        <v>37.380000000000003</v>
      </c>
      <c r="S2469" s="47">
        <f>Table_Query_from_Mac10[[#This Row],[UnitPriceFuture]]*Table_Query_from_Mac10[[#This Row],[qtytoShipFuture]]</f>
        <v>112.14000000000001</v>
      </c>
      <c r="T2469" s="47">
        <f>ROUND(Table_Query_from_Mac10[[#This Row],[qty_to_ship]]*(1+Table_Query_from_Mac10[[#This Row],[VolumeIncreasebyType]]),0)</f>
        <v>3</v>
      </c>
      <c r="U2469" s="47">
        <f>Table_Query_from_Mac10[[#This Row],[qtytoShipFuture]]*Table_Query_from_Mac10[[#This Row],[Future-cost]]</f>
        <v>52.86</v>
      </c>
      <c r="V2469" s="47">
        <f>Table_Query_from_Mac10[[#This Row],[qtytoShipFuture]]-Table_Query_from_Mac10[[#This Row],[qty_to_ship]]</f>
        <v>0</v>
      </c>
      <c r="W2469" s="47">
        <f>Table_Query_from_Mac10[[#This Row],[UnitPriceFuture]]</f>
        <v>37.380000000000003</v>
      </c>
      <c r="X2469" s="47">
        <f>Table_Query_from_Mac10[[#This Row],[Unit Increase]]*Table_Query_from_Mac10[[#This Row],[UnitPriceFuture]]</f>
        <v>0</v>
      </c>
      <c r="Y2469" s="47">
        <f>Table_Query_from_Mac10[[#This Row],[Unit Increase]]*Table_Query_from_Mac10[[#This Row],[Future-cost]]</f>
        <v>0</v>
      </c>
      <c r="Z2469" s="47">
        <f>-(Table_Query_from_Mac10[[#This Row],[Incremental Sales]]+((Table_Query_from_Mac10[[#This Row],[Incremental Sales]]*-(SUM(Summary!$S$8:$S$9)))))*Summary!$S$18</f>
        <v>0</v>
      </c>
      <c r="AA2469" s="47">
        <f>IFERROR(Table_Query_from_Mac10[[#This Row],[Incremental Cost]]/Table_Query_from_Mac10[[#This Row],[Incremental Sales]],0)</f>
        <v>0</v>
      </c>
      <c r="AB2469" s="47">
        <f>IFERROR(Table_Query_from_Mac10[[#This Row],[TotalCostFuture]]/Table_Query_from_Mac10[[#This Row],[totalsalesFuture]],0)</f>
        <v>0.47137506688068481</v>
      </c>
      <c r="AN2469" s="31">
        <v>12</v>
      </c>
      <c r="AO2469">
        <f t="shared" si="76"/>
        <v>3</v>
      </c>
      <c r="AQ2469" s="31">
        <v>106.8</v>
      </c>
      <c r="AR2469">
        <f t="shared" si="77"/>
        <v>37.380000000000003</v>
      </c>
    </row>
    <row r="2470" spans="1:44" x14ac:dyDescent="0.25">
      <c r="A2470">
        <v>90257</v>
      </c>
      <c r="B2470">
        <v>12</v>
      </c>
      <c r="C2470" t="s">
        <v>56</v>
      </c>
      <c r="D2470" t="s">
        <v>81</v>
      </c>
      <c r="E2470">
        <v>14</v>
      </c>
      <c r="F2470">
        <v>8.11</v>
      </c>
      <c r="G2470">
        <v>14.08</v>
      </c>
      <c r="H2470" s="1">
        <v>44837</v>
      </c>
      <c r="I2470" s="20">
        <v>0</v>
      </c>
      <c r="J2470" s="47">
        <f>Table_Query_from_Mac10[[#This Row],[unit_price]]-(Table_Query_from_Mac10[[#This Row],[unit_price]]*(Table_Query_from_Mac10[[#This Row],[discount_pct]]/100))</f>
        <v>14.08</v>
      </c>
      <c r="K2470" s="47">
        <f>Table_Query_from_Mac10[[#This Row],[unit_cost]]</f>
        <v>8.11</v>
      </c>
      <c r="L2470" s="47">
        <f>Table_Query_from_Mac10[[#This Row],[Live-cost]]*(1+Table_Query_from_Mac10[[#This Row],[CogsIncreasebyTYPE]])</f>
        <v>8.11</v>
      </c>
      <c r="M2470" s="47">
        <f>Table_Query_from_Mac10[[#This Row],[Live-cost]]*Table_Query_from_Mac10[[#This Row],[qty_to_ship]]</f>
        <v>113.53999999999999</v>
      </c>
      <c r="N2470" s="47">
        <f>IF(Table_Query_from_Mac10[[#This Row],[item_no]]="KDA",-Table_Query_from_Mac10[[#This Row],[unit_price]],Table_Query_from_Mac10[[#This Row],[Net Unit]]*Table_Query_from_Mac10[[#This Row],[qty_to_ship]])</f>
        <v>197.12</v>
      </c>
      <c r="O2470" s="47">
        <f>SUMIFS(Summary!C:C,Summary!H:H,Table_Query_from_Mac10[[#This Row],[Juiceoc]])</f>
        <v>0</v>
      </c>
      <c r="P2470" s="47">
        <f>SUMIFS(Summary!D:D,Summary!H:H,Table_Query_from_Mac10[[#This Row],[Juiceoc]])</f>
        <v>0</v>
      </c>
      <c r="Q2470" s="47">
        <f>SUMIFS(Summary!E:E,Summary!H:H,Table_Query_from_Mac10[[#This Row],[Juiceoc]])</f>
        <v>0</v>
      </c>
      <c r="R2470" s="47">
        <f>Table_Query_from_Mac10[[#This Row],[Net Unit]]*(1+Table_Query_from_Mac10[[#This Row],[PriceIncreasebyType]])</f>
        <v>14.08</v>
      </c>
      <c r="S2470" s="47">
        <f>Table_Query_from_Mac10[[#This Row],[UnitPriceFuture]]*Table_Query_from_Mac10[[#This Row],[qtytoShipFuture]]</f>
        <v>197.12</v>
      </c>
      <c r="T2470" s="47">
        <f>ROUND(Table_Query_from_Mac10[[#This Row],[qty_to_ship]]*(1+Table_Query_from_Mac10[[#This Row],[VolumeIncreasebyType]]),0)</f>
        <v>14</v>
      </c>
      <c r="U2470" s="47">
        <f>Table_Query_from_Mac10[[#This Row],[qtytoShipFuture]]*Table_Query_from_Mac10[[#This Row],[Future-cost]]</f>
        <v>113.53999999999999</v>
      </c>
      <c r="V2470" s="47">
        <f>Table_Query_from_Mac10[[#This Row],[qtytoShipFuture]]-Table_Query_from_Mac10[[#This Row],[qty_to_ship]]</f>
        <v>0</v>
      </c>
      <c r="W2470" s="47">
        <f>Table_Query_from_Mac10[[#This Row],[UnitPriceFuture]]</f>
        <v>14.08</v>
      </c>
      <c r="X2470" s="47">
        <f>Table_Query_from_Mac10[[#This Row],[Unit Increase]]*Table_Query_from_Mac10[[#This Row],[UnitPriceFuture]]</f>
        <v>0</v>
      </c>
      <c r="Y2470" s="47">
        <f>Table_Query_from_Mac10[[#This Row],[Unit Increase]]*Table_Query_from_Mac10[[#This Row],[Future-cost]]</f>
        <v>0</v>
      </c>
      <c r="Z2470" s="47">
        <f>-(Table_Query_from_Mac10[[#This Row],[Incremental Sales]]+((Table_Query_from_Mac10[[#This Row],[Incremental Sales]]*-(SUM(Summary!$S$8:$S$9)))))*Summary!$S$18</f>
        <v>0</v>
      </c>
      <c r="AA2470" s="47">
        <f>IFERROR(Table_Query_from_Mac10[[#This Row],[Incremental Cost]]/Table_Query_from_Mac10[[#This Row],[Incremental Sales]],0)</f>
        <v>0</v>
      </c>
      <c r="AB2470" s="47">
        <f>IFERROR(Table_Query_from_Mac10[[#This Row],[TotalCostFuture]]/Table_Query_from_Mac10[[#This Row],[totalsalesFuture]],0)</f>
        <v>0.57599431818181812</v>
      </c>
      <c r="AN2470" s="30">
        <v>55</v>
      </c>
      <c r="AO2470">
        <f t="shared" si="76"/>
        <v>14</v>
      </c>
      <c r="AQ2470" s="30">
        <v>40.24</v>
      </c>
      <c r="AR2470">
        <f t="shared" si="77"/>
        <v>14.08</v>
      </c>
    </row>
    <row r="2471" spans="1:44" x14ac:dyDescent="0.25">
      <c r="A2471">
        <v>90257</v>
      </c>
      <c r="B2471">
        <v>13</v>
      </c>
      <c r="C2471" t="s">
        <v>55</v>
      </c>
      <c r="D2471" t="s">
        <v>81</v>
      </c>
      <c r="E2471">
        <v>6</v>
      </c>
      <c r="F2471">
        <v>15.22</v>
      </c>
      <c r="G2471">
        <v>26.75</v>
      </c>
      <c r="H2471" s="1">
        <v>44837</v>
      </c>
      <c r="I2471" s="20">
        <v>0</v>
      </c>
      <c r="J2471" s="47">
        <f>Table_Query_from_Mac10[[#This Row],[unit_price]]-(Table_Query_from_Mac10[[#This Row],[unit_price]]*(Table_Query_from_Mac10[[#This Row],[discount_pct]]/100))</f>
        <v>26.75</v>
      </c>
      <c r="K2471" s="47">
        <f>Table_Query_from_Mac10[[#This Row],[unit_cost]]</f>
        <v>15.22</v>
      </c>
      <c r="L2471" s="47">
        <f>Table_Query_from_Mac10[[#This Row],[Live-cost]]*(1+Table_Query_from_Mac10[[#This Row],[CogsIncreasebyTYPE]])</f>
        <v>15.22</v>
      </c>
      <c r="M2471" s="47">
        <f>Table_Query_from_Mac10[[#This Row],[Live-cost]]*Table_Query_from_Mac10[[#This Row],[qty_to_ship]]</f>
        <v>91.320000000000007</v>
      </c>
      <c r="N2471" s="47">
        <f>IF(Table_Query_from_Mac10[[#This Row],[item_no]]="KDA",-Table_Query_from_Mac10[[#This Row],[unit_price]],Table_Query_from_Mac10[[#This Row],[Net Unit]]*Table_Query_from_Mac10[[#This Row],[qty_to_ship]])</f>
        <v>160.5</v>
      </c>
      <c r="O2471" s="47">
        <f>SUMIFS(Summary!C:C,Summary!H:H,Table_Query_from_Mac10[[#This Row],[Juiceoc]])</f>
        <v>0</v>
      </c>
      <c r="P2471" s="47">
        <f>SUMIFS(Summary!D:D,Summary!H:H,Table_Query_from_Mac10[[#This Row],[Juiceoc]])</f>
        <v>0</v>
      </c>
      <c r="Q2471" s="47">
        <f>SUMIFS(Summary!E:E,Summary!H:H,Table_Query_from_Mac10[[#This Row],[Juiceoc]])</f>
        <v>0</v>
      </c>
      <c r="R2471" s="47">
        <f>Table_Query_from_Mac10[[#This Row],[Net Unit]]*(1+Table_Query_from_Mac10[[#This Row],[PriceIncreasebyType]])</f>
        <v>26.75</v>
      </c>
      <c r="S2471" s="47">
        <f>Table_Query_from_Mac10[[#This Row],[UnitPriceFuture]]*Table_Query_from_Mac10[[#This Row],[qtytoShipFuture]]</f>
        <v>160.5</v>
      </c>
      <c r="T2471" s="47">
        <f>ROUND(Table_Query_from_Mac10[[#This Row],[qty_to_ship]]*(1+Table_Query_from_Mac10[[#This Row],[VolumeIncreasebyType]]),0)</f>
        <v>6</v>
      </c>
      <c r="U2471" s="47">
        <f>Table_Query_from_Mac10[[#This Row],[qtytoShipFuture]]*Table_Query_from_Mac10[[#This Row],[Future-cost]]</f>
        <v>91.320000000000007</v>
      </c>
      <c r="V2471" s="47">
        <f>Table_Query_from_Mac10[[#This Row],[qtytoShipFuture]]-Table_Query_from_Mac10[[#This Row],[qty_to_ship]]</f>
        <v>0</v>
      </c>
      <c r="W2471" s="47">
        <f>Table_Query_from_Mac10[[#This Row],[UnitPriceFuture]]</f>
        <v>26.75</v>
      </c>
      <c r="X2471" s="47">
        <f>Table_Query_from_Mac10[[#This Row],[Unit Increase]]*Table_Query_from_Mac10[[#This Row],[UnitPriceFuture]]</f>
        <v>0</v>
      </c>
      <c r="Y2471" s="47">
        <f>Table_Query_from_Mac10[[#This Row],[Unit Increase]]*Table_Query_from_Mac10[[#This Row],[Future-cost]]</f>
        <v>0</v>
      </c>
      <c r="Z2471" s="47">
        <f>-(Table_Query_from_Mac10[[#This Row],[Incremental Sales]]+((Table_Query_from_Mac10[[#This Row],[Incremental Sales]]*-(SUM(Summary!$S$8:$S$9)))))*Summary!$S$18</f>
        <v>0</v>
      </c>
      <c r="AA2471" s="47">
        <f>IFERROR(Table_Query_from_Mac10[[#This Row],[Incremental Cost]]/Table_Query_from_Mac10[[#This Row],[Incremental Sales]],0)</f>
        <v>0</v>
      </c>
      <c r="AB2471" s="47">
        <f>IFERROR(Table_Query_from_Mac10[[#This Row],[TotalCostFuture]]/Table_Query_from_Mac10[[#This Row],[totalsalesFuture]],0)</f>
        <v>0.56897196261682248</v>
      </c>
      <c r="AN2471" s="31">
        <v>24</v>
      </c>
      <c r="AO2471">
        <f t="shared" si="76"/>
        <v>6</v>
      </c>
      <c r="AQ2471" s="31">
        <v>76.44</v>
      </c>
      <c r="AR2471">
        <f t="shared" si="77"/>
        <v>26.75</v>
      </c>
    </row>
    <row r="2472" spans="1:44" x14ac:dyDescent="0.25">
      <c r="A2472">
        <v>90258</v>
      </c>
      <c r="B2472">
        <v>2</v>
      </c>
      <c r="C2472" t="s">
        <v>55</v>
      </c>
      <c r="D2472" t="s">
        <v>81</v>
      </c>
      <c r="E2472">
        <v>3</v>
      </c>
      <c r="F2472">
        <v>5.32</v>
      </c>
      <c r="G2472">
        <v>14.19</v>
      </c>
      <c r="H2472" s="1">
        <v>44865</v>
      </c>
      <c r="I2472" s="20">
        <v>5</v>
      </c>
      <c r="J2472" s="47">
        <f>Table_Query_from_Mac10[[#This Row],[unit_price]]-(Table_Query_from_Mac10[[#This Row],[unit_price]]*(Table_Query_from_Mac10[[#This Row],[discount_pct]]/100))</f>
        <v>13.480499999999999</v>
      </c>
      <c r="K2472" s="47">
        <f>Table_Query_from_Mac10[[#This Row],[unit_cost]]</f>
        <v>5.32</v>
      </c>
      <c r="L2472" s="47">
        <f>Table_Query_from_Mac10[[#This Row],[Live-cost]]*(1+Table_Query_from_Mac10[[#This Row],[CogsIncreasebyTYPE]])</f>
        <v>5.32</v>
      </c>
      <c r="M2472" s="47">
        <f>Table_Query_from_Mac10[[#This Row],[Live-cost]]*Table_Query_from_Mac10[[#This Row],[qty_to_ship]]</f>
        <v>15.96</v>
      </c>
      <c r="N2472" s="47">
        <f>IF(Table_Query_from_Mac10[[#This Row],[item_no]]="KDA",-Table_Query_from_Mac10[[#This Row],[unit_price]],Table_Query_from_Mac10[[#This Row],[Net Unit]]*Table_Query_from_Mac10[[#This Row],[qty_to_ship]])</f>
        <v>40.441499999999998</v>
      </c>
      <c r="O2472" s="47">
        <f>SUMIFS(Summary!C:C,Summary!H:H,Table_Query_from_Mac10[[#This Row],[Juiceoc]])</f>
        <v>0</v>
      </c>
      <c r="P2472" s="47">
        <f>SUMIFS(Summary!D:D,Summary!H:H,Table_Query_from_Mac10[[#This Row],[Juiceoc]])</f>
        <v>0</v>
      </c>
      <c r="Q2472" s="47">
        <f>SUMIFS(Summary!E:E,Summary!H:H,Table_Query_from_Mac10[[#This Row],[Juiceoc]])</f>
        <v>0</v>
      </c>
      <c r="R2472" s="47">
        <f>Table_Query_from_Mac10[[#This Row],[Net Unit]]*(1+Table_Query_from_Mac10[[#This Row],[PriceIncreasebyType]])</f>
        <v>13.480499999999999</v>
      </c>
      <c r="S2472" s="47">
        <f>Table_Query_from_Mac10[[#This Row],[UnitPriceFuture]]*Table_Query_from_Mac10[[#This Row],[qtytoShipFuture]]</f>
        <v>40.441499999999998</v>
      </c>
      <c r="T2472" s="47">
        <f>ROUND(Table_Query_from_Mac10[[#This Row],[qty_to_ship]]*(1+Table_Query_from_Mac10[[#This Row],[VolumeIncreasebyType]]),0)</f>
        <v>3</v>
      </c>
      <c r="U2472" s="47">
        <f>Table_Query_from_Mac10[[#This Row],[qtytoShipFuture]]*Table_Query_from_Mac10[[#This Row],[Future-cost]]</f>
        <v>15.96</v>
      </c>
      <c r="V2472" s="47">
        <f>Table_Query_from_Mac10[[#This Row],[qtytoShipFuture]]-Table_Query_from_Mac10[[#This Row],[qty_to_ship]]</f>
        <v>0</v>
      </c>
      <c r="W2472" s="47">
        <f>Table_Query_from_Mac10[[#This Row],[UnitPriceFuture]]</f>
        <v>13.480499999999999</v>
      </c>
      <c r="X2472" s="47">
        <f>Table_Query_from_Mac10[[#This Row],[Unit Increase]]*Table_Query_from_Mac10[[#This Row],[UnitPriceFuture]]</f>
        <v>0</v>
      </c>
      <c r="Y2472" s="47">
        <f>Table_Query_from_Mac10[[#This Row],[Unit Increase]]*Table_Query_from_Mac10[[#This Row],[Future-cost]]</f>
        <v>0</v>
      </c>
      <c r="Z2472" s="47">
        <f>-(Table_Query_from_Mac10[[#This Row],[Incremental Sales]]+((Table_Query_from_Mac10[[#This Row],[Incremental Sales]]*-(SUM(Summary!$S$8:$S$9)))))*Summary!$S$18</f>
        <v>0</v>
      </c>
      <c r="AA2472" s="47">
        <f>IFERROR(Table_Query_from_Mac10[[#This Row],[Incremental Cost]]/Table_Query_from_Mac10[[#This Row],[Incremental Sales]],0)</f>
        <v>0</v>
      </c>
      <c r="AB2472" s="47">
        <f>IFERROR(Table_Query_from_Mac10[[#This Row],[TotalCostFuture]]/Table_Query_from_Mac10[[#This Row],[totalsalesFuture]],0)</f>
        <v>0.3946441155743482</v>
      </c>
      <c r="AN2472" s="30">
        <v>10</v>
      </c>
      <c r="AO2472">
        <f t="shared" si="76"/>
        <v>3</v>
      </c>
      <c r="AQ2472" s="30">
        <v>40.54</v>
      </c>
      <c r="AR2472">
        <f t="shared" si="77"/>
        <v>14.19</v>
      </c>
    </row>
    <row r="2473" spans="1:44" x14ac:dyDescent="0.25">
      <c r="A2473">
        <v>90258</v>
      </c>
      <c r="B2473">
        <v>3</v>
      </c>
      <c r="C2473" t="s">
        <v>55</v>
      </c>
      <c r="D2473" t="s">
        <v>81</v>
      </c>
      <c r="E2473">
        <v>13</v>
      </c>
      <c r="F2473">
        <v>6.19</v>
      </c>
      <c r="G2473">
        <v>16.100000000000001</v>
      </c>
      <c r="H2473" s="1">
        <v>44865</v>
      </c>
      <c r="I2473" s="20">
        <v>5</v>
      </c>
      <c r="J2473" s="47">
        <f>Table_Query_from_Mac10[[#This Row],[unit_price]]-(Table_Query_from_Mac10[[#This Row],[unit_price]]*(Table_Query_from_Mac10[[#This Row],[discount_pct]]/100))</f>
        <v>15.295000000000002</v>
      </c>
      <c r="K2473" s="47">
        <f>Table_Query_from_Mac10[[#This Row],[unit_cost]]</f>
        <v>6.19</v>
      </c>
      <c r="L2473" s="47">
        <f>Table_Query_from_Mac10[[#This Row],[Live-cost]]*(1+Table_Query_from_Mac10[[#This Row],[CogsIncreasebyTYPE]])</f>
        <v>6.19</v>
      </c>
      <c r="M2473" s="47">
        <f>Table_Query_from_Mac10[[#This Row],[Live-cost]]*Table_Query_from_Mac10[[#This Row],[qty_to_ship]]</f>
        <v>80.47</v>
      </c>
      <c r="N2473" s="47">
        <f>IF(Table_Query_from_Mac10[[#This Row],[item_no]]="KDA",-Table_Query_from_Mac10[[#This Row],[unit_price]],Table_Query_from_Mac10[[#This Row],[Net Unit]]*Table_Query_from_Mac10[[#This Row],[qty_to_ship]])</f>
        <v>198.83500000000004</v>
      </c>
      <c r="O2473" s="47">
        <f>SUMIFS(Summary!C:C,Summary!H:H,Table_Query_from_Mac10[[#This Row],[Juiceoc]])</f>
        <v>0</v>
      </c>
      <c r="P2473" s="47">
        <f>SUMIFS(Summary!D:D,Summary!H:H,Table_Query_from_Mac10[[#This Row],[Juiceoc]])</f>
        <v>0</v>
      </c>
      <c r="Q2473" s="47">
        <f>SUMIFS(Summary!E:E,Summary!H:H,Table_Query_from_Mac10[[#This Row],[Juiceoc]])</f>
        <v>0</v>
      </c>
      <c r="R2473" s="47">
        <f>Table_Query_from_Mac10[[#This Row],[Net Unit]]*(1+Table_Query_from_Mac10[[#This Row],[PriceIncreasebyType]])</f>
        <v>15.295000000000002</v>
      </c>
      <c r="S2473" s="47">
        <f>Table_Query_from_Mac10[[#This Row],[UnitPriceFuture]]*Table_Query_from_Mac10[[#This Row],[qtytoShipFuture]]</f>
        <v>198.83500000000004</v>
      </c>
      <c r="T2473" s="47">
        <f>ROUND(Table_Query_from_Mac10[[#This Row],[qty_to_ship]]*(1+Table_Query_from_Mac10[[#This Row],[VolumeIncreasebyType]]),0)</f>
        <v>13</v>
      </c>
      <c r="U2473" s="47">
        <f>Table_Query_from_Mac10[[#This Row],[qtytoShipFuture]]*Table_Query_from_Mac10[[#This Row],[Future-cost]]</f>
        <v>80.47</v>
      </c>
      <c r="V2473" s="47">
        <f>Table_Query_from_Mac10[[#This Row],[qtytoShipFuture]]-Table_Query_from_Mac10[[#This Row],[qty_to_ship]]</f>
        <v>0</v>
      </c>
      <c r="W2473" s="47">
        <f>Table_Query_from_Mac10[[#This Row],[UnitPriceFuture]]</f>
        <v>15.295000000000002</v>
      </c>
      <c r="X2473" s="47">
        <f>Table_Query_from_Mac10[[#This Row],[Unit Increase]]*Table_Query_from_Mac10[[#This Row],[UnitPriceFuture]]</f>
        <v>0</v>
      </c>
      <c r="Y2473" s="47">
        <f>Table_Query_from_Mac10[[#This Row],[Unit Increase]]*Table_Query_from_Mac10[[#This Row],[Future-cost]]</f>
        <v>0</v>
      </c>
      <c r="Z2473" s="47">
        <f>-(Table_Query_from_Mac10[[#This Row],[Incremental Sales]]+((Table_Query_from_Mac10[[#This Row],[Incremental Sales]]*-(SUM(Summary!$S$8:$S$9)))))*Summary!$S$18</f>
        <v>0</v>
      </c>
      <c r="AA2473" s="47">
        <f>IFERROR(Table_Query_from_Mac10[[#This Row],[Incremental Cost]]/Table_Query_from_Mac10[[#This Row],[Incremental Sales]],0)</f>
        <v>0</v>
      </c>
      <c r="AB2473" s="47">
        <f>IFERROR(Table_Query_from_Mac10[[#This Row],[TotalCostFuture]]/Table_Query_from_Mac10[[#This Row],[totalsalesFuture]],0)</f>
        <v>0.4047074207257273</v>
      </c>
      <c r="AN2473" s="31">
        <v>50</v>
      </c>
      <c r="AO2473">
        <f t="shared" si="76"/>
        <v>13</v>
      </c>
      <c r="AQ2473" s="31">
        <v>46.01</v>
      </c>
      <c r="AR2473">
        <f t="shared" si="77"/>
        <v>16.100000000000001</v>
      </c>
    </row>
    <row r="2474" spans="1:44" x14ac:dyDescent="0.25">
      <c r="A2474">
        <v>90258</v>
      </c>
      <c r="B2474">
        <v>4</v>
      </c>
      <c r="C2474" t="s">
        <v>55</v>
      </c>
      <c r="D2474" t="s">
        <v>81</v>
      </c>
      <c r="E2474">
        <v>5</v>
      </c>
      <c r="F2474">
        <v>7.4</v>
      </c>
      <c r="G2474">
        <v>19.77</v>
      </c>
      <c r="H2474" s="1">
        <v>44865</v>
      </c>
      <c r="I2474" s="20">
        <v>5</v>
      </c>
      <c r="J2474" s="47">
        <f>Table_Query_from_Mac10[[#This Row],[unit_price]]-(Table_Query_from_Mac10[[#This Row],[unit_price]]*(Table_Query_from_Mac10[[#This Row],[discount_pct]]/100))</f>
        <v>18.781500000000001</v>
      </c>
      <c r="K2474" s="47">
        <f>Table_Query_from_Mac10[[#This Row],[unit_cost]]</f>
        <v>7.4</v>
      </c>
      <c r="L2474" s="47">
        <f>Table_Query_from_Mac10[[#This Row],[Live-cost]]*(1+Table_Query_from_Mac10[[#This Row],[CogsIncreasebyTYPE]])</f>
        <v>7.4</v>
      </c>
      <c r="M2474" s="47">
        <f>Table_Query_from_Mac10[[#This Row],[Live-cost]]*Table_Query_from_Mac10[[#This Row],[qty_to_ship]]</f>
        <v>37</v>
      </c>
      <c r="N2474" s="47">
        <f>IF(Table_Query_from_Mac10[[#This Row],[item_no]]="KDA",-Table_Query_from_Mac10[[#This Row],[unit_price]],Table_Query_from_Mac10[[#This Row],[Net Unit]]*Table_Query_from_Mac10[[#This Row],[qty_to_ship]])</f>
        <v>93.907499999999999</v>
      </c>
      <c r="O2474" s="47">
        <f>SUMIFS(Summary!C:C,Summary!H:H,Table_Query_from_Mac10[[#This Row],[Juiceoc]])</f>
        <v>0</v>
      </c>
      <c r="P2474" s="47">
        <f>SUMIFS(Summary!D:D,Summary!H:H,Table_Query_from_Mac10[[#This Row],[Juiceoc]])</f>
        <v>0</v>
      </c>
      <c r="Q2474" s="47">
        <f>SUMIFS(Summary!E:E,Summary!H:H,Table_Query_from_Mac10[[#This Row],[Juiceoc]])</f>
        <v>0</v>
      </c>
      <c r="R2474" s="47">
        <f>Table_Query_from_Mac10[[#This Row],[Net Unit]]*(1+Table_Query_from_Mac10[[#This Row],[PriceIncreasebyType]])</f>
        <v>18.781500000000001</v>
      </c>
      <c r="S2474" s="47">
        <f>Table_Query_from_Mac10[[#This Row],[UnitPriceFuture]]*Table_Query_from_Mac10[[#This Row],[qtytoShipFuture]]</f>
        <v>93.907499999999999</v>
      </c>
      <c r="T2474" s="47">
        <f>ROUND(Table_Query_from_Mac10[[#This Row],[qty_to_ship]]*(1+Table_Query_from_Mac10[[#This Row],[VolumeIncreasebyType]]),0)</f>
        <v>5</v>
      </c>
      <c r="U2474" s="47">
        <f>Table_Query_from_Mac10[[#This Row],[qtytoShipFuture]]*Table_Query_from_Mac10[[#This Row],[Future-cost]]</f>
        <v>37</v>
      </c>
      <c r="V2474" s="47">
        <f>Table_Query_from_Mac10[[#This Row],[qtytoShipFuture]]-Table_Query_from_Mac10[[#This Row],[qty_to_ship]]</f>
        <v>0</v>
      </c>
      <c r="W2474" s="47">
        <f>Table_Query_from_Mac10[[#This Row],[UnitPriceFuture]]</f>
        <v>18.781500000000001</v>
      </c>
      <c r="X2474" s="47">
        <f>Table_Query_from_Mac10[[#This Row],[Unit Increase]]*Table_Query_from_Mac10[[#This Row],[UnitPriceFuture]]</f>
        <v>0</v>
      </c>
      <c r="Y2474" s="47">
        <f>Table_Query_from_Mac10[[#This Row],[Unit Increase]]*Table_Query_from_Mac10[[#This Row],[Future-cost]]</f>
        <v>0</v>
      </c>
      <c r="Z2474" s="47">
        <f>-(Table_Query_from_Mac10[[#This Row],[Incremental Sales]]+((Table_Query_from_Mac10[[#This Row],[Incremental Sales]]*-(SUM(Summary!$S$8:$S$9)))))*Summary!$S$18</f>
        <v>0</v>
      </c>
      <c r="AA2474" s="47">
        <f>IFERROR(Table_Query_from_Mac10[[#This Row],[Incremental Cost]]/Table_Query_from_Mac10[[#This Row],[Incremental Sales]],0)</f>
        <v>0</v>
      </c>
      <c r="AB2474" s="47">
        <f>IFERROR(Table_Query_from_Mac10[[#This Row],[TotalCostFuture]]/Table_Query_from_Mac10[[#This Row],[totalsalesFuture]],0)</f>
        <v>0.39400473870564118</v>
      </c>
      <c r="AN2474" s="30">
        <v>20</v>
      </c>
      <c r="AO2474">
        <f t="shared" si="76"/>
        <v>5</v>
      </c>
      <c r="AQ2474" s="30">
        <v>56.49</v>
      </c>
      <c r="AR2474">
        <f t="shared" si="77"/>
        <v>19.77</v>
      </c>
    </row>
    <row r="2475" spans="1:44" x14ac:dyDescent="0.25">
      <c r="A2475">
        <v>90259</v>
      </c>
      <c r="B2475">
        <v>1</v>
      </c>
      <c r="C2475" t="s">
        <v>51</v>
      </c>
      <c r="D2475" t="s">
        <v>80</v>
      </c>
      <c r="E2475">
        <v>27</v>
      </c>
      <c r="F2475">
        <v>3.75</v>
      </c>
      <c r="G2475">
        <v>8.0500000000000007</v>
      </c>
      <c r="H2475" s="1">
        <v>44839</v>
      </c>
      <c r="I2475" s="20">
        <v>0</v>
      </c>
      <c r="J2475" s="47">
        <f>Table_Query_from_Mac10[[#This Row],[unit_price]]-(Table_Query_from_Mac10[[#This Row],[unit_price]]*(Table_Query_from_Mac10[[#This Row],[discount_pct]]/100))</f>
        <v>8.0500000000000007</v>
      </c>
      <c r="K2475" s="47">
        <f>Table_Query_from_Mac10[[#This Row],[unit_cost]]</f>
        <v>3.75</v>
      </c>
      <c r="L2475" s="47">
        <f>Table_Query_from_Mac10[[#This Row],[Live-cost]]*(1+Table_Query_from_Mac10[[#This Row],[CogsIncreasebyTYPE]])</f>
        <v>3.75</v>
      </c>
      <c r="M2475" s="47">
        <f>Table_Query_from_Mac10[[#This Row],[Live-cost]]*Table_Query_from_Mac10[[#This Row],[qty_to_ship]]</f>
        <v>101.25</v>
      </c>
      <c r="N2475" s="47">
        <f>IF(Table_Query_from_Mac10[[#This Row],[item_no]]="KDA",-Table_Query_from_Mac10[[#This Row],[unit_price]],Table_Query_from_Mac10[[#This Row],[Net Unit]]*Table_Query_from_Mac10[[#This Row],[qty_to_ship]])</f>
        <v>217.35000000000002</v>
      </c>
      <c r="O2475" s="47">
        <f>SUMIFS(Summary!C:C,Summary!H:H,Table_Query_from_Mac10[[#This Row],[Juiceoc]])</f>
        <v>0</v>
      </c>
      <c r="P2475" s="47">
        <f>SUMIFS(Summary!D:D,Summary!H:H,Table_Query_from_Mac10[[#This Row],[Juiceoc]])</f>
        <v>0</v>
      </c>
      <c r="Q2475" s="47">
        <f>SUMIFS(Summary!E:E,Summary!H:H,Table_Query_from_Mac10[[#This Row],[Juiceoc]])</f>
        <v>0</v>
      </c>
      <c r="R2475" s="47">
        <f>Table_Query_from_Mac10[[#This Row],[Net Unit]]*(1+Table_Query_from_Mac10[[#This Row],[PriceIncreasebyType]])</f>
        <v>8.0500000000000007</v>
      </c>
      <c r="S2475" s="47">
        <f>Table_Query_from_Mac10[[#This Row],[UnitPriceFuture]]*Table_Query_from_Mac10[[#This Row],[qtytoShipFuture]]</f>
        <v>217.35000000000002</v>
      </c>
      <c r="T2475" s="47">
        <f>ROUND(Table_Query_from_Mac10[[#This Row],[qty_to_ship]]*(1+Table_Query_from_Mac10[[#This Row],[VolumeIncreasebyType]]),0)</f>
        <v>27</v>
      </c>
      <c r="U2475" s="47">
        <f>Table_Query_from_Mac10[[#This Row],[qtytoShipFuture]]*Table_Query_from_Mac10[[#This Row],[Future-cost]]</f>
        <v>101.25</v>
      </c>
      <c r="V2475" s="47">
        <f>Table_Query_from_Mac10[[#This Row],[qtytoShipFuture]]-Table_Query_from_Mac10[[#This Row],[qty_to_ship]]</f>
        <v>0</v>
      </c>
      <c r="W2475" s="47">
        <f>Table_Query_from_Mac10[[#This Row],[UnitPriceFuture]]</f>
        <v>8.0500000000000007</v>
      </c>
      <c r="X2475" s="47">
        <f>Table_Query_from_Mac10[[#This Row],[Unit Increase]]*Table_Query_from_Mac10[[#This Row],[UnitPriceFuture]]</f>
        <v>0</v>
      </c>
      <c r="Y2475" s="47">
        <f>Table_Query_from_Mac10[[#This Row],[Unit Increase]]*Table_Query_from_Mac10[[#This Row],[Future-cost]]</f>
        <v>0</v>
      </c>
      <c r="Z2475" s="47">
        <f>-(Table_Query_from_Mac10[[#This Row],[Incremental Sales]]+((Table_Query_from_Mac10[[#This Row],[Incremental Sales]]*-(SUM(Summary!$S$8:$S$9)))))*Summary!$S$18</f>
        <v>0</v>
      </c>
      <c r="AA2475" s="47">
        <f>IFERROR(Table_Query_from_Mac10[[#This Row],[Incremental Cost]]/Table_Query_from_Mac10[[#This Row],[Incremental Sales]],0)</f>
        <v>0</v>
      </c>
      <c r="AB2475" s="47">
        <f>IFERROR(Table_Query_from_Mac10[[#This Row],[TotalCostFuture]]/Table_Query_from_Mac10[[#This Row],[totalsalesFuture]],0)</f>
        <v>0.46583850931677012</v>
      </c>
      <c r="AN2475" s="31">
        <v>108</v>
      </c>
      <c r="AO2475">
        <f t="shared" si="76"/>
        <v>27</v>
      </c>
      <c r="AQ2475" s="31">
        <v>23</v>
      </c>
      <c r="AR2475">
        <f t="shared" si="77"/>
        <v>8.0500000000000007</v>
      </c>
    </row>
    <row r="2476" spans="1:44" x14ac:dyDescent="0.25">
      <c r="A2476">
        <v>90259</v>
      </c>
      <c r="B2476">
        <v>2</v>
      </c>
      <c r="C2476" t="s">
        <v>51</v>
      </c>
      <c r="D2476" t="s">
        <v>80</v>
      </c>
      <c r="E2476">
        <v>25</v>
      </c>
      <c r="F2476">
        <v>4.71</v>
      </c>
      <c r="G2476">
        <v>10.43</v>
      </c>
      <c r="H2476" s="1">
        <v>44839</v>
      </c>
      <c r="I2476" s="20">
        <v>0</v>
      </c>
      <c r="J2476" s="47">
        <f>Table_Query_from_Mac10[[#This Row],[unit_price]]-(Table_Query_from_Mac10[[#This Row],[unit_price]]*(Table_Query_from_Mac10[[#This Row],[discount_pct]]/100))</f>
        <v>10.43</v>
      </c>
      <c r="K2476" s="47">
        <f>Table_Query_from_Mac10[[#This Row],[unit_cost]]</f>
        <v>4.71</v>
      </c>
      <c r="L2476" s="47">
        <f>Table_Query_from_Mac10[[#This Row],[Live-cost]]*(1+Table_Query_from_Mac10[[#This Row],[CogsIncreasebyTYPE]])</f>
        <v>4.71</v>
      </c>
      <c r="M2476" s="47">
        <f>Table_Query_from_Mac10[[#This Row],[Live-cost]]*Table_Query_from_Mac10[[#This Row],[qty_to_ship]]</f>
        <v>117.75</v>
      </c>
      <c r="N2476" s="47">
        <f>IF(Table_Query_from_Mac10[[#This Row],[item_no]]="KDA",-Table_Query_from_Mac10[[#This Row],[unit_price]],Table_Query_from_Mac10[[#This Row],[Net Unit]]*Table_Query_from_Mac10[[#This Row],[qty_to_ship]])</f>
        <v>260.75</v>
      </c>
      <c r="O2476" s="47">
        <f>SUMIFS(Summary!C:C,Summary!H:H,Table_Query_from_Mac10[[#This Row],[Juiceoc]])</f>
        <v>0</v>
      </c>
      <c r="P2476" s="47">
        <f>SUMIFS(Summary!D:D,Summary!H:H,Table_Query_from_Mac10[[#This Row],[Juiceoc]])</f>
        <v>0</v>
      </c>
      <c r="Q2476" s="47">
        <f>SUMIFS(Summary!E:E,Summary!H:H,Table_Query_from_Mac10[[#This Row],[Juiceoc]])</f>
        <v>0</v>
      </c>
      <c r="R2476" s="47">
        <f>Table_Query_from_Mac10[[#This Row],[Net Unit]]*(1+Table_Query_from_Mac10[[#This Row],[PriceIncreasebyType]])</f>
        <v>10.43</v>
      </c>
      <c r="S2476" s="47">
        <f>Table_Query_from_Mac10[[#This Row],[UnitPriceFuture]]*Table_Query_from_Mac10[[#This Row],[qtytoShipFuture]]</f>
        <v>260.75</v>
      </c>
      <c r="T2476" s="47">
        <f>ROUND(Table_Query_from_Mac10[[#This Row],[qty_to_ship]]*(1+Table_Query_from_Mac10[[#This Row],[VolumeIncreasebyType]]),0)</f>
        <v>25</v>
      </c>
      <c r="U2476" s="47">
        <f>Table_Query_from_Mac10[[#This Row],[qtytoShipFuture]]*Table_Query_from_Mac10[[#This Row],[Future-cost]]</f>
        <v>117.75</v>
      </c>
      <c r="V2476" s="47">
        <f>Table_Query_from_Mac10[[#This Row],[qtytoShipFuture]]-Table_Query_from_Mac10[[#This Row],[qty_to_ship]]</f>
        <v>0</v>
      </c>
      <c r="W2476" s="47">
        <f>Table_Query_from_Mac10[[#This Row],[UnitPriceFuture]]</f>
        <v>10.43</v>
      </c>
      <c r="X2476" s="47">
        <f>Table_Query_from_Mac10[[#This Row],[Unit Increase]]*Table_Query_from_Mac10[[#This Row],[UnitPriceFuture]]</f>
        <v>0</v>
      </c>
      <c r="Y2476" s="47">
        <f>Table_Query_from_Mac10[[#This Row],[Unit Increase]]*Table_Query_from_Mac10[[#This Row],[Future-cost]]</f>
        <v>0</v>
      </c>
      <c r="Z2476" s="47">
        <f>-(Table_Query_from_Mac10[[#This Row],[Incremental Sales]]+((Table_Query_from_Mac10[[#This Row],[Incremental Sales]]*-(SUM(Summary!$S$8:$S$9)))))*Summary!$S$18</f>
        <v>0</v>
      </c>
      <c r="AA2476" s="47">
        <f>IFERROR(Table_Query_from_Mac10[[#This Row],[Incremental Cost]]/Table_Query_from_Mac10[[#This Row],[Incremental Sales]],0)</f>
        <v>0</v>
      </c>
      <c r="AB2476" s="47">
        <f>IFERROR(Table_Query_from_Mac10[[#This Row],[TotalCostFuture]]/Table_Query_from_Mac10[[#This Row],[totalsalesFuture]],0)</f>
        <v>0.45158197507190795</v>
      </c>
      <c r="AN2476" s="30">
        <v>100</v>
      </c>
      <c r="AO2476">
        <f t="shared" si="76"/>
        <v>25</v>
      </c>
      <c r="AQ2476" s="30">
        <v>29.81</v>
      </c>
      <c r="AR2476">
        <f t="shared" si="77"/>
        <v>10.43</v>
      </c>
    </row>
    <row r="2477" spans="1:44" x14ac:dyDescent="0.25">
      <c r="A2477">
        <v>90259</v>
      </c>
      <c r="B2477">
        <v>3</v>
      </c>
      <c r="C2477" t="s">
        <v>51</v>
      </c>
      <c r="D2477" t="s">
        <v>80</v>
      </c>
      <c r="E2477">
        <v>48</v>
      </c>
      <c r="F2477">
        <v>5.66</v>
      </c>
      <c r="G2477">
        <v>12.37</v>
      </c>
      <c r="H2477" s="1">
        <v>44839</v>
      </c>
      <c r="I2477" s="20">
        <v>0</v>
      </c>
      <c r="J2477" s="47">
        <f>Table_Query_from_Mac10[[#This Row],[unit_price]]-(Table_Query_from_Mac10[[#This Row],[unit_price]]*(Table_Query_from_Mac10[[#This Row],[discount_pct]]/100))</f>
        <v>12.37</v>
      </c>
      <c r="K2477" s="47">
        <f>Table_Query_from_Mac10[[#This Row],[unit_cost]]</f>
        <v>5.66</v>
      </c>
      <c r="L2477" s="47">
        <f>Table_Query_from_Mac10[[#This Row],[Live-cost]]*(1+Table_Query_from_Mac10[[#This Row],[CogsIncreasebyTYPE]])</f>
        <v>5.66</v>
      </c>
      <c r="M2477" s="47">
        <f>Table_Query_from_Mac10[[#This Row],[Live-cost]]*Table_Query_from_Mac10[[#This Row],[qty_to_ship]]</f>
        <v>271.68</v>
      </c>
      <c r="N2477" s="47">
        <f>IF(Table_Query_from_Mac10[[#This Row],[item_no]]="KDA",-Table_Query_from_Mac10[[#This Row],[unit_price]],Table_Query_from_Mac10[[#This Row],[Net Unit]]*Table_Query_from_Mac10[[#This Row],[qty_to_ship]])</f>
        <v>593.76</v>
      </c>
      <c r="O2477" s="47">
        <f>SUMIFS(Summary!C:C,Summary!H:H,Table_Query_from_Mac10[[#This Row],[Juiceoc]])</f>
        <v>0</v>
      </c>
      <c r="P2477" s="47">
        <f>SUMIFS(Summary!D:D,Summary!H:H,Table_Query_from_Mac10[[#This Row],[Juiceoc]])</f>
        <v>0</v>
      </c>
      <c r="Q2477" s="47">
        <f>SUMIFS(Summary!E:E,Summary!H:H,Table_Query_from_Mac10[[#This Row],[Juiceoc]])</f>
        <v>0</v>
      </c>
      <c r="R2477" s="47">
        <f>Table_Query_from_Mac10[[#This Row],[Net Unit]]*(1+Table_Query_from_Mac10[[#This Row],[PriceIncreasebyType]])</f>
        <v>12.37</v>
      </c>
      <c r="S2477" s="47">
        <f>Table_Query_from_Mac10[[#This Row],[UnitPriceFuture]]*Table_Query_from_Mac10[[#This Row],[qtytoShipFuture]]</f>
        <v>593.76</v>
      </c>
      <c r="T2477" s="47">
        <f>ROUND(Table_Query_from_Mac10[[#This Row],[qty_to_ship]]*(1+Table_Query_from_Mac10[[#This Row],[VolumeIncreasebyType]]),0)</f>
        <v>48</v>
      </c>
      <c r="U2477" s="47">
        <f>Table_Query_from_Mac10[[#This Row],[qtytoShipFuture]]*Table_Query_from_Mac10[[#This Row],[Future-cost]]</f>
        <v>271.68</v>
      </c>
      <c r="V2477" s="47">
        <f>Table_Query_from_Mac10[[#This Row],[qtytoShipFuture]]-Table_Query_from_Mac10[[#This Row],[qty_to_ship]]</f>
        <v>0</v>
      </c>
      <c r="W2477" s="47">
        <f>Table_Query_from_Mac10[[#This Row],[UnitPriceFuture]]</f>
        <v>12.37</v>
      </c>
      <c r="X2477" s="47">
        <f>Table_Query_from_Mac10[[#This Row],[Unit Increase]]*Table_Query_from_Mac10[[#This Row],[UnitPriceFuture]]</f>
        <v>0</v>
      </c>
      <c r="Y2477" s="47">
        <f>Table_Query_from_Mac10[[#This Row],[Unit Increase]]*Table_Query_from_Mac10[[#This Row],[Future-cost]]</f>
        <v>0</v>
      </c>
      <c r="Z2477" s="47">
        <f>-(Table_Query_from_Mac10[[#This Row],[Incremental Sales]]+((Table_Query_from_Mac10[[#This Row],[Incremental Sales]]*-(SUM(Summary!$S$8:$S$9)))))*Summary!$S$18</f>
        <v>0</v>
      </c>
      <c r="AA2477" s="47">
        <f>IFERROR(Table_Query_from_Mac10[[#This Row],[Incremental Cost]]/Table_Query_from_Mac10[[#This Row],[Incremental Sales]],0)</f>
        <v>0</v>
      </c>
      <c r="AB2477" s="47">
        <f>IFERROR(Table_Query_from_Mac10[[#This Row],[TotalCostFuture]]/Table_Query_from_Mac10[[#This Row],[totalsalesFuture]],0)</f>
        <v>0.45755860953920779</v>
      </c>
      <c r="AN2477" s="31">
        <v>192</v>
      </c>
      <c r="AO2477">
        <f t="shared" si="76"/>
        <v>48</v>
      </c>
      <c r="AQ2477" s="31">
        <v>35.33</v>
      </c>
      <c r="AR2477">
        <f t="shared" si="77"/>
        <v>12.37</v>
      </c>
    </row>
    <row r="2478" spans="1:44" x14ac:dyDescent="0.25">
      <c r="A2478">
        <v>90259</v>
      </c>
      <c r="B2478">
        <v>4</v>
      </c>
      <c r="C2478" t="s">
        <v>51</v>
      </c>
      <c r="D2478" t="s">
        <v>80</v>
      </c>
      <c r="E2478">
        <v>24</v>
      </c>
      <c r="F2478">
        <v>6.9</v>
      </c>
      <c r="G2478">
        <v>15.6</v>
      </c>
      <c r="H2478" s="1">
        <v>44839</v>
      </c>
      <c r="I2478" s="20">
        <v>0</v>
      </c>
      <c r="J2478" s="47">
        <f>Table_Query_from_Mac10[[#This Row],[unit_price]]-(Table_Query_from_Mac10[[#This Row],[unit_price]]*(Table_Query_from_Mac10[[#This Row],[discount_pct]]/100))</f>
        <v>15.6</v>
      </c>
      <c r="K2478" s="47">
        <f>Table_Query_from_Mac10[[#This Row],[unit_cost]]</f>
        <v>6.9</v>
      </c>
      <c r="L2478" s="47">
        <f>Table_Query_from_Mac10[[#This Row],[Live-cost]]*(1+Table_Query_from_Mac10[[#This Row],[CogsIncreasebyTYPE]])</f>
        <v>6.9</v>
      </c>
      <c r="M2478" s="47">
        <f>Table_Query_from_Mac10[[#This Row],[Live-cost]]*Table_Query_from_Mac10[[#This Row],[qty_to_ship]]</f>
        <v>165.60000000000002</v>
      </c>
      <c r="N2478" s="47">
        <f>IF(Table_Query_from_Mac10[[#This Row],[item_no]]="KDA",-Table_Query_from_Mac10[[#This Row],[unit_price]],Table_Query_from_Mac10[[#This Row],[Net Unit]]*Table_Query_from_Mac10[[#This Row],[qty_to_ship]])</f>
        <v>374.4</v>
      </c>
      <c r="O2478" s="47">
        <f>SUMIFS(Summary!C:C,Summary!H:H,Table_Query_from_Mac10[[#This Row],[Juiceoc]])</f>
        <v>0</v>
      </c>
      <c r="P2478" s="47">
        <f>SUMIFS(Summary!D:D,Summary!H:H,Table_Query_from_Mac10[[#This Row],[Juiceoc]])</f>
        <v>0</v>
      </c>
      <c r="Q2478" s="47">
        <f>SUMIFS(Summary!E:E,Summary!H:H,Table_Query_from_Mac10[[#This Row],[Juiceoc]])</f>
        <v>0</v>
      </c>
      <c r="R2478" s="47">
        <f>Table_Query_from_Mac10[[#This Row],[Net Unit]]*(1+Table_Query_from_Mac10[[#This Row],[PriceIncreasebyType]])</f>
        <v>15.6</v>
      </c>
      <c r="S2478" s="47">
        <f>Table_Query_from_Mac10[[#This Row],[UnitPriceFuture]]*Table_Query_from_Mac10[[#This Row],[qtytoShipFuture]]</f>
        <v>374.4</v>
      </c>
      <c r="T2478" s="47">
        <f>ROUND(Table_Query_from_Mac10[[#This Row],[qty_to_ship]]*(1+Table_Query_from_Mac10[[#This Row],[VolumeIncreasebyType]]),0)</f>
        <v>24</v>
      </c>
      <c r="U2478" s="47">
        <f>Table_Query_from_Mac10[[#This Row],[qtytoShipFuture]]*Table_Query_from_Mac10[[#This Row],[Future-cost]]</f>
        <v>165.60000000000002</v>
      </c>
      <c r="V2478" s="47">
        <f>Table_Query_from_Mac10[[#This Row],[qtytoShipFuture]]-Table_Query_from_Mac10[[#This Row],[qty_to_ship]]</f>
        <v>0</v>
      </c>
      <c r="W2478" s="47">
        <f>Table_Query_from_Mac10[[#This Row],[UnitPriceFuture]]</f>
        <v>15.6</v>
      </c>
      <c r="X2478" s="47">
        <f>Table_Query_from_Mac10[[#This Row],[Unit Increase]]*Table_Query_from_Mac10[[#This Row],[UnitPriceFuture]]</f>
        <v>0</v>
      </c>
      <c r="Y2478" s="47">
        <f>Table_Query_from_Mac10[[#This Row],[Unit Increase]]*Table_Query_from_Mac10[[#This Row],[Future-cost]]</f>
        <v>0</v>
      </c>
      <c r="Z2478" s="47">
        <f>-(Table_Query_from_Mac10[[#This Row],[Incremental Sales]]+((Table_Query_from_Mac10[[#This Row],[Incremental Sales]]*-(SUM(Summary!$S$8:$S$9)))))*Summary!$S$18</f>
        <v>0</v>
      </c>
      <c r="AA2478" s="47">
        <f>IFERROR(Table_Query_from_Mac10[[#This Row],[Incremental Cost]]/Table_Query_from_Mac10[[#This Row],[Incremental Sales]],0)</f>
        <v>0</v>
      </c>
      <c r="AB2478" s="47">
        <f>IFERROR(Table_Query_from_Mac10[[#This Row],[TotalCostFuture]]/Table_Query_from_Mac10[[#This Row],[totalsalesFuture]],0)</f>
        <v>0.4423076923076924</v>
      </c>
      <c r="AN2478" s="30">
        <v>96</v>
      </c>
      <c r="AO2478">
        <f t="shared" si="76"/>
        <v>24</v>
      </c>
      <c r="AQ2478" s="30">
        <v>44.56</v>
      </c>
      <c r="AR2478">
        <f t="shared" si="77"/>
        <v>15.6</v>
      </c>
    </row>
    <row r="2479" spans="1:44" x14ac:dyDescent="0.25">
      <c r="A2479">
        <v>90259</v>
      </c>
      <c r="B2479">
        <v>5</v>
      </c>
      <c r="C2479" t="s">
        <v>51</v>
      </c>
      <c r="D2479" t="s">
        <v>80</v>
      </c>
      <c r="E2479">
        <v>18</v>
      </c>
      <c r="F2479">
        <v>8.19</v>
      </c>
      <c r="G2479">
        <v>19.38</v>
      </c>
      <c r="H2479" s="1">
        <v>44839</v>
      </c>
      <c r="I2479" s="20">
        <v>0</v>
      </c>
      <c r="J2479" s="47">
        <f>Table_Query_from_Mac10[[#This Row],[unit_price]]-(Table_Query_from_Mac10[[#This Row],[unit_price]]*(Table_Query_from_Mac10[[#This Row],[discount_pct]]/100))</f>
        <v>19.38</v>
      </c>
      <c r="K2479" s="47">
        <f>Table_Query_from_Mac10[[#This Row],[unit_cost]]</f>
        <v>8.19</v>
      </c>
      <c r="L2479" s="47">
        <f>Table_Query_from_Mac10[[#This Row],[Live-cost]]*(1+Table_Query_from_Mac10[[#This Row],[CogsIncreasebyTYPE]])</f>
        <v>8.19</v>
      </c>
      <c r="M2479" s="47">
        <f>Table_Query_from_Mac10[[#This Row],[Live-cost]]*Table_Query_from_Mac10[[#This Row],[qty_to_ship]]</f>
        <v>147.41999999999999</v>
      </c>
      <c r="N2479" s="47">
        <f>IF(Table_Query_from_Mac10[[#This Row],[item_no]]="KDA",-Table_Query_from_Mac10[[#This Row],[unit_price]],Table_Query_from_Mac10[[#This Row],[Net Unit]]*Table_Query_from_Mac10[[#This Row],[qty_to_ship]])</f>
        <v>348.84</v>
      </c>
      <c r="O2479" s="47">
        <f>SUMIFS(Summary!C:C,Summary!H:H,Table_Query_from_Mac10[[#This Row],[Juiceoc]])</f>
        <v>0</v>
      </c>
      <c r="P2479" s="47">
        <f>SUMIFS(Summary!D:D,Summary!H:H,Table_Query_from_Mac10[[#This Row],[Juiceoc]])</f>
        <v>0</v>
      </c>
      <c r="Q2479" s="47">
        <f>SUMIFS(Summary!E:E,Summary!H:H,Table_Query_from_Mac10[[#This Row],[Juiceoc]])</f>
        <v>0</v>
      </c>
      <c r="R2479" s="47">
        <f>Table_Query_from_Mac10[[#This Row],[Net Unit]]*(1+Table_Query_from_Mac10[[#This Row],[PriceIncreasebyType]])</f>
        <v>19.38</v>
      </c>
      <c r="S2479" s="47">
        <f>Table_Query_from_Mac10[[#This Row],[UnitPriceFuture]]*Table_Query_from_Mac10[[#This Row],[qtytoShipFuture]]</f>
        <v>348.84</v>
      </c>
      <c r="T2479" s="47">
        <f>ROUND(Table_Query_from_Mac10[[#This Row],[qty_to_ship]]*(1+Table_Query_from_Mac10[[#This Row],[VolumeIncreasebyType]]),0)</f>
        <v>18</v>
      </c>
      <c r="U2479" s="47">
        <f>Table_Query_from_Mac10[[#This Row],[qtytoShipFuture]]*Table_Query_from_Mac10[[#This Row],[Future-cost]]</f>
        <v>147.41999999999999</v>
      </c>
      <c r="V2479" s="47">
        <f>Table_Query_from_Mac10[[#This Row],[qtytoShipFuture]]-Table_Query_from_Mac10[[#This Row],[qty_to_ship]]</f>
        <v>0</v>
      </c>
      <c r="W2479" s="47">
        <f>Table_Query_from_Mac10[[#This Row],[UnitPriceFuture]]</f>
        <v>19.38</v>
      </c>
      <c r="X2479" s="47">
        <f>Table_Query_from_Mac10[[#This Row],[Unit Increase]]*Table_Query_from_Mac10[[#This Row],[UnitPriceFuture]]</f>
        <v>0</v>
      </c>
      <c r="Y2479" s="47">
        <f>Table_Query_from_Mac10[[#This Row],[Unit Increase]]*Table_Query_from_Mac10[[#This Row],[Future-cost]]</f>
        <v>0</v>
      </c>
      <c r="Z2479" s="47">
        <f>-(Table_Query_from_Mac10[[#This Row],[Incremental Sales]]+((Table_Query_from_Mac10[[#This Row],[Incremental Sales]]*-(SUM(Summary!$S$8:$S$9)))))*Summary!$S$18</f>
        <v>0</v>
      </c>
      <c r="AA2479" s="47">
        <f>IFERROR(Table_Query_from_Mac10[[#This Row],[Incremental Cost]]/Table_Query_from_Mac10[[#This Row],[Incremental Sales]],0)</f>
        <v>0</v>
      </c>
      <c r="AB2479" s="47">
        <f>IFERROR(Table_Query_from_Mac10[[#This Row],[TotalCostFuture]]/Table_Query_from_Mac10[[#This Row],[totalsalesFuture]],0)</f>
        <v>0.42260061919504643</v>
      </c>
      <c r="AN2479" s="31">
        <v>72</v>
      </c>
      <c r="AO2479">
        <f t="shared" si="76"/>
        <v>18</v>
      </c>
      <c r="AQ2479" s="31">
        <v>55.37</v>
      </c>
      <c r="AR2479">
        <f t="shared" si="77"/>
        <v>19.38</v>
      </c>
    </row>
    <row r="2480" spans="1:44" x14ac:dyDescent="0.25">
      <c r="A2480">
        <v>90259</v>
      </c>
      <c r="B2480">
        <v>6</v>
      </c>
      <c r="C2480" t="s">
        <v>51</v>
      </c>
      <c r="D2480" t="s">
        <v>80</v>
      </c>
      <c r="E2480">
        <v>7</v>
      </c>
      <c r="F2480">
        <v>9.51</v>
      </c>
      <c r="G2480">
        <v>23.28</v>
      </c>
      <c r="H2480" s="1">
        <v>44839</v>
      </c>
      <c r="I2480" s="20">
        <v>0</v>
      </c>
      <c r="J2480" s="47">
        <f>Table_Query_from_Mac10[[#This Row],[unit_price]]-(Table_Query_from_Mac10[[#This Row],[unit_price]]*(Table_Query_from_Mac10[[#This Row],[discount_pct]]/100))</f>
        <v>23.28</v>
      </c>
      <c r="K2480" s="47">
        <f>Table_Query_from_Mac10[[#This Row],[unit_cost]]</f>
        <v>9.51</v>
      </c>
      <c r="L2480" s="47">
        <f>Table_Query_from_Mac10[[#This Row],[Live-cost]]*(1+Table_Query_from_Mac10[[#This Row],[CogsIncreasebyTYPE]])</f>
        <v>9.51</v>
      </c>
      <c r="M2480" s="47">
        <f>Table_Query_from_Mac10[[#This Row],[Live-cost]]*Table_Query_from_Mac10[[#This Row],[qty_to_ship]]</f>
        <v>66.569999999999993</v>
      </c>
      <c r="N2480" s="47">
        <f>IF(Table_Query_from_Mac10[[#This Row],[item_no]]="KDA",-Table_Query_from_Mac10[[#This Row],[unit_price]],Table_Query_from_Mac10[[#This Row],[Net Unit]]*Table_Query_from_Mac10[[#This Row],[qty_to_ship]])</f>
        <v>162.96</v>
      </c>
      <c r="O2480" s="47">
        <f>SUMIFS(Summary!C:C,Summary!H:H,Table_Query_from_Mac10[[#This Row],[Juiceoc]])</f>
        <v>0</v>
      </c>
      <c r="P2480" s="47">
        <f>SUMIFS(Summary!D:D,Summary!H:H,Table_Query_from_Mac10[[#This Row],[Juiceoc]])</f>
        <v>0</v>
      </c>
      <c r="Q2480" s="47">
        <f>SUMIFS(Summary!E:E,Summary!H:H,Table_Query_from_Mac10[[#This Row],[Juiceoc]])</f>
        <v>0</v>
      </c>
      <c r="R2480" s="47">
        <f>Table_Query_from_Mac10[[#This Row],[Net Unit]]*(1+Table_Query_from_Mac10[[#This Row],[PriceIncreasebyType]])</f>
        <v>23.28</v>
      </c>
      <c r="S2480" s="47">
        <f>Table_Query_from_Mac10[[#This Row],[UnitPriceFuture]]*Table_Query_from_Mac10[[#This Row],[qtytoShipFuture]]</f>
        <v>162.96</v>
      </c>
      <c r="T2480" s="47">
        <f>ROUND(Table_Query_from_Mac10[[#This Row],[qty_to_ship]]*(1+Table_Query_from_Mac10[[#This Row],[VolumeIncreasebyType]]),0)</f>
        <v>7</v>
      </c>
      <c r="U2480" s="47">
        <f>Table_Query_from_Mac10[[#This Row],[qtytoShipFuture]]*Table_Query_from_Mac10[[#This Row],[Future-cost]]</f>
        <v>66.569999999999993</v>
      </c>
      <c r="V2480" s="47">
        <f>Table_Query_from_Mac10[[#This Row],[qtytoShipFuture]]-Table_Query_from_Mac10[[#This Row],[qty_to_ship]]</f>
        <v>0</v>
      </c>
      <c r="W2480" s="47">
        <f>Table_Query_from_Mac10[[#This Row],[UnitPriceFuture]]</f>
        <v>23.28</v>
      </c>
      <c r="X2480" s="47">
        <f>Table_Query_from_Mac10[[#This Row],[Unit Increase]]*Table_Query_from_Mac10[[#This Row],[UnitPriceFuture]]</f>
        <v>0</v>
      </c>
      <c r="Y2480" s="47">
        <f>Table_Query_from_Mac10[[#This Row],[Unit Increase]]*Table_Query_from_Mac10[[#This Row],[Future-cost]]</f>
        <v>0</v>
      </c>
      <c r="Z2480" s="47">
        <f>-(Table_Query_from_Mac10[[#This Row],[Incremental Sales]]+((Table_Query_from_Mac10[[#This Row],[Incremental Sales]]*-(SUM(Summary!$S$8:$S$9)))))*Summary!$S$18</f>
        <v>0</v>
      </c>
      <c r="AA2480" s="47">
        <f>IFERROR(Table_Query_from_Mac10[[#This Row],[Incremental Cost]]/Table_Query_from_Mac10[[#This Row],[Incremental Sales]],0)</f>
        <v>0</v>
      </c>
      <c r="AB2480" s="47">
        <f>IFERROR(Table_Query_from_Mac10[[#This Row],[TotalCostFuture]]/Table_Query_from_Mac10[[#This Row],[totalsalesFuture]],0)</f>
        <v>0.40850515463917519</v>
      </c>
      <c r="AN2480" s="30">
        <v>27</v>
      </c>
      <c r="AO2480">
        <f t="shared" si="76"/>
        <v>7</v>
      </c>
      <c r="AQ2480" s="30">
        <v>66.510000000000005</v>
      </c>
      <c r="AR2480">
        <f t="shared" si="77"/>
        <v>23.28</v>
      </c>
    </row>
    <row r="2481" spans="1:44" x14ac:dyDescent="0.25">
      <c r="A2481">
        <v>90260</v>
      </c>
      <c r="B2481">
        <v>1</v>
      </c>
      <c r="C2481" t="s">
        <v>53</v>
      </c>
      <c r="D2481" t="s">
        <v>80</v>
      </c>
      <c r="E2481">
        <v>126</v>
      </c>
      <c r="F2481">
        <v>1.1499999999999999</v>
      </c>
      <c r="G2481">
        <v>3.52</v>
      </c>
      <c r="H2481" s="1">
        <v>44840</v>
      </c>
      <c r="I2481" s="20">
        <v>0</v>
      </c>
      <c r="J2481" s="47">
        <f>Table_Query_from_Mac10[[#This Row],[unit_price]]-(Table_Query_from_Mac10[[#This Row],[unit_price]]*(Table_Query_from_Mac10[[#This Row],[discount_pct]]/100))</f>
        <v>3.52</v>
      </c>
      <c r="K2481" s="47">
        <f>Table_Query_from_Mac10[[#This Row],[unit_cost]]</f>
        <v>1.1499999999999999</v>
      </c>
      <c r="L2481" s="47">
        <f>Table_Query_from_Mac10[[#This Row],[Live-cost]]*(1+Table_Query_from_Mac10[[#This Row],[CogsIncreasebyTYPE]])</f>
        <v>1.1499999999999999</v>
      </c>
      <c r="M2481" s="47">
        <f>Table_Query_from_Mac10[[#This Row],[Live-cost]]*Table_Query_from_Mac10[[#This Row],[qty_to_ship]]</f>
        <v>144.89999999999998</v>
      </c>
      <c r="N2481" s="47">
        <f>IF(Table_Query_from_Mac10[[#This Row],[item_no]]="KDA",-Table_Query_from_Mac10[[#This Row],[unit_price]],Table_Query_from_Mac10[[#This Row],[Net Unit]]*Table_Query_from_Mac10[[#This Row],[qty_to_ship]])</f>
        <v>443.52</v>
      </c>
      <c r="O2481" s="47">
        <f>SUMIFS(Summary!C:C,Summary!H:H,Table_Query_from_Mac10[[#This Row],[Juiceoc]])</f>
        <v>0</v>
      </c>
      <c r="P2481" s="47">
        <f>SUMIFS(Summary!D:D,Summary!H:H,Table_Query_from_Mac10[[#This Row],[Juiceoc]])</f>
        <v>0</v>
      </c>
      <c r="Q2481" s="47">
        <f>SUMIFS(Summary!E:E,Summary!H:H,Table_Query_from_Mac10[[#This Row],[Juiceoc]])</f>
        <v>0</v>
      </c>
      <c r="R2481" s="47">
        <f>Table_Query_from_Mac10[[#This Row],[Net Unit]]*(1+Table_Query_from_Mac10[[#This Row],[PriceIncreasebyType]])</f>
        <v>3.52</v>
      </c>
      <c r="S2481" s="47">
        <f>Table_Query_from_Mac10[[#This Row],[UnitPriceFuture]]*Table_Query_from_Mac10[[#This Row],[qtytoShipFuture]]</f>
        <v>443.52</v>
      </c>
      <c r="T2481" s="47">
        <f>ROUND(Table_Query_from_Mac10[[#This Row],[qty_to_ship]]*(1+Table_Query_from_Mac10[[#This Row],[VolumeIncreasebyType]]),0)</f>
        <v>126</v>
      </c>
      <c r="U2481" s="47">
        <f>Table_Query_from_Mac10[[#This Row],[qtytoShipFuture]]*Table_Query_from_Mac10[[#This Row],[Future-cost]]</f>
        <v>144.89999999999998</v>
      </c>
      <c r="V2481" s="47">
        <f>Table_Query_from_Mac10[[#This Row],[qtytoShipFuture]]-Table_Query_from_Mac10[[#This Row],[qty_to_ship]]</f>
        <v>0</v>
      </c>
      <c r="W2481" s="47">
        <f>Table_Query_from_Mac10[[#This Row],[UnitPriceFuture]]</f>
        <v>3.52</v>
      </c>
      <c r="X2481" s="47">
        <f>Table_Query_from_Mac10[[#This Row],[Unit Increase]]*Table_Query_from_Mac10[[#This Row],[UnitPriceFuture]]</f>
        <v>0</v>
      </c>
      <c r="Y2481" s="47">
        <f>Table_Query_from_Mac10[[#This Row],[Unit Increase]]*Table_Query_from_Mac10[[#This Row],[Future-cost]]</f>
        <v>0</v>
      </c>
      <c r="Z2481" s="47">
        <f>-(Table_Query_from_Mac10[[#This Row],[Incremental Sales]]+((Table_Query_from_Mac10[[#This Row],[Incremental Sales]]*-(SUM(Summary!$S$8:$S$9)))))*Summary!$S$18</f>
        <v>0</v>
      </c>
      <c r="AA2481" s="47">
        <f>IFERROR(Table_Query_from_Mac10[[#This Row],[Incremental Cost]]/Table_Query_from_Mac10[[#This Row],[Incremental Sales]],0)</f>
        <v>0</v>
      </c>
      <c r="AB2481" s="47">
        <f>IFERROR(Table_Query_from_Mac10[[#This Row],[TotalCostFuture]]/Table_Query_from_Mac10[[#This Row],[totalsalesFuture]],0)</f>
        <v>0.32670454545454541</v>
      </c>
      <c r="AN2481" s="31">
        <v>504</v>
      </c>
      <c r="AO2481">
        <f t="shared" si="76"/>
        <v>126</v>
      </c>
      <c r="AQ2481" s="31">
        <v>10.07</v>
      </c>
      <c r="AR2481">
        <f t="shared" si="77"/>
        <v>3.52</v>
      </c>
    </row>
    <row r="2482" spans="1:44" x14ac:dyDescent="0.25">
      <c r="A2482">
        <v>90260</v>
      </c>
      <c r="B2482">
        <v>2</v>
      </c>
      <c r="C2482" t="s">
        <v>51</v>
      </c>
      <c r="D2482" t="s">
        <v>80</v>
      </c>
      <c r="E2482">
        <v>18</v>
      </c>
      <c r="F2482">
        <v>3.75</v>
      </c>
      <c r="G2482">
        <v>8.0500000000000007</v>
      </c>
      <c r="H2482" s="1">
        <v>44840</v>
      </c>
      <c r="I2482" s="20">
        <v>0</v>
      </c>
      <c r="J2482" s="47">
        <f>Table_Query_from_Mac10[[#This Row],[unit_price]]-(Table_Query_from_Mac10[[#This Row],[unit_price]]*(Table_Query_from_Mac10[[#This Row],[discount_pct]]/100))</f>
        <v>8.0500000000000007</v>
      </c>
      <c r="K2482" s="47">
        <f>Table_Query_from_Mac10[[#This Row],[unit_cost]]</f>
        <v>3.75</v>
      </c>
      <c r="L2482" s="47">
        <f>Table_Query_from_Mac10[[#This Row],[Live-cost]]*(1+Table_Query_from_Mac10[[#This Row],[CogsIncreasebyTYPE]])</f>
        <v>3.75</v>
      </c>
      <c r="M2482" s="47">
        <f>Table_Query_from_Mac10[[#This Row],[Live-cost]]*Table_Query_from_Mac10[[#This Row],[qty_to_ship]]</f>
        <v>67.5</v>
      </c>
      <c r="N2482" s="47">
        <f>IF(Table_Query_from_Mac10[[#This Row],[item_no]]="KDA",-Table_Query_from_Mac10[[#This Row],[unit_price]],Table_Query_from_Mac10[[#This Row],[Net Unit]]*Table_Query_from_Mac10[[#This Row],[qty_to_ship]])</f>
        <v>144.9</v>
      </c>
      <c r="O2482" s="47">
        <f>SUMIFS(Summary!C:C,Summary!H:H,Table_Query_from_Mac10[[#This Row],[Juiceoc]])</f>
        <v>0</v>
      </c>
      <c r="P2482" s="47">
        <f>SUMIFS(Summary!D:D,Summary!H:H,Table_Query_from_Mac10[[#This Row],[Juiceoc]])</f>
        <v>0</v>
      </c>
      <c r="Q2482" s="47">
        <f>SUMIFS(Summary!E:E,Summary!H:H,Table_Query_from_Mac10[[#This Row],[Juiceoc]])</f>
        <v>0</v>
      </c>
      <c r="R2482" s="47">
        <f>Table_Query_from_Mac10[[#This Row],[Net Unit]]*(1+Table_Query_from_Mac10[[#This Row],[PriceIncreasebyType]])</f>
        <v>8.0500000000000007</v>
      </c>
      <c r="S2482" s="47">
        <f>Table_Query_from_Mac10[[#This Row],[UnitPriceFuture]]*Table_Query_from_Mac10[[#This Row],[qtytoShipFuture]]</f>
        <v>144.9</v>
      </c>
      <c r="T2482" s="47">
        <f>ROUND(Table_Query_from_Mac10[[#This Row],[qty_to_ship]]*(1+Table_Query_from_Mac10[[#This Row],[VolumeIncreasebyType]]),0)</f>
        <v>18</v>
      </c>
      <c r="U2482" s="47">
        <f>Table_Query_from_Mac10[[#This Row],[qtytoShipFuture]]*Table_Query_from_Mac10[[#This Row],[Future-cost]]</f>
        <v>67.5</v>
      </c>
      <c r="V2482" s="47">
        <f>Table_Query_from_Mac10[[#This Row],[qtytoShipFuture]]-Table_Query_from_Mac10[[#This Row],[qty_to_ship]]</f>
        <v>0</v>
      </c>
      <c r="W2482" s="47">
        <f>Table_Query_from_Mac10[[#This Row],[UnitPriceFuture]]</f>
        <v>8.0500000000000007</v>
      </c>
      <c r="X2482" s="47">
        <f>Table_Query_from_Mac10[[#This Row],[Unit Increase]]*Table_Query_from_Mac10[[#This Row],[UnitPriceFuture]]</f>
        <v>0</v>
      </c>
      <c r="Y2482" s="47">
        <f>Table_Query_from_Mac10[[#This Row],[Unit Increase]]*Table_Query_from_Mac10[[#This Row],[Future-cost]]</f>
        <v>0</v>
      </c>
      <c r="Z2482" s="47">
        <f>-(Table_Query_from_Mac10[[#This Row],[Incremental Sales]]+((Table_Query_from_Mac10[[#This Row],[Incremental Sales]]*-(SUM(Summary!$S$8:$S$9)))))*Summary!$S$18</f>
        <v>0</v>
      </c>
      <c r="AA2482" s="47">
        <f>IFERROR(Table_Query_from_Mac10[[#This Row],[Incremental Cost]]/Table_Query_from_Mac10[[#This Row],[Incremental Sales]],0)</f>
        <v>0</v>
      </c>
      <c r="AB2482" s="47">
        <f>IFERROR(Table_Query_from_Mac10[[#This Row],[TotalCostFuture]]/Table_Query_from_Mac10[[#This Row],[totalsalesFuture]],0)</f>
        <v>0.46583850931677018</v>
      </c>
      <c r="AN2482" s="30">
        <v>72</v>
      </c>
      <c r="AO2482">
        <f t="shared" si="76"/>
        <v>18</v>
      </c>
      <c r="AQ2482" s="30">
        <v>23</v>
      </c>
      <c r="AR2482">
        <f t="shared" si="77"/>
        <v>8.0500000000000007</v>
      </c>
    </row>
    <row r="2483" spans="1:44" x14ac:dyDescent="0.25">
      <c r="A2483">
        <v>90260</v>
      </c>
      <c r="B2483">
        <v>3</v>
      </c>
      <c r="C2483" t="s">
        <v>51</v>
      </c>
      <c r="D2483" t="s">
        <v>80</v>
      </c>
      <c r="E2483">
        <v>25</v>
      </c>
      <c r="F2483">
        <v>4.71</v>
      </c>
      <c r="G2483">
        <v>10.43</v>
      </c>
      <c r="H2483" s="1">
        <v>44840</v>
      </c>
      <c r="I2483" s="20">
        <v>0</v>
      </c>
      <c r="J2483" s="47">
        <f>Table_Query_from_Mac10[[#This Row],[unit_price]]-(Table_Query_from_Mac10[[#This Row],[unit_price]]*(Table_Query_from_Mac10[[#This Row],[discount_pct]]/100))</f>
        <v>10.43</v>
      </c>
      <c r="K2483" s="47">
        <f>Table_Query_from_Mac10[[#This Row],[unit_cost]]</f>
        <v>4.71</v>
      </c>
      <c r="L2483" s="47">
        <f>Table_Query_from_Mac10[[#This Row],[Live-cost]]*(1+Table_Query_from_Mac10[[#This Row],[CogsIncreasebyTYPE]])</f>
        <v>4.71</v>
      </c>
      <c r="M2483" s="47">
        <f>Table_Query_from_Mac10[[#This Row],[Live-cost]]*Table_Query_from_Mac10[[#This Row],[qty_to_ship]]</f>
        <v>117.75</v>
      </c>
      <c r="N2483" s="47">
        <f>IF(Table_Query_from_Mac10[[#This Row],[item_no]]="KDA",-Table_Query_from_Mac10[[#This Row],[unit_price]],Table_Query_from_Mac10[[#This Row],[Net Unit]]*Table_Query_from_Mac10[[#This Row],[qty_to_ship]])</f>
        <v>260.75</v>
      </c>
      <c r="O2483" s="47">
        <f>SUMIFS(Summary!C:C,Summary!H:H,Table_Query_from_Mac10[[#This Row],[Juiceoc]])</f>
        <v>0</v>
      </c>
      <c r="P2483" s="47">
        <f>SUMIFS(Summary!D:D,Summary!H:H,Table_Query_from_Mac10[[#This Row],[Juiceoc]])</f>
        <v>0</v>
      </c>
      <c r="Q2483" s="47">
        <f>SUMIFS(Summary!E:E,Summary!H:H,Table_Query_from_Mac10[[#This Row],[Juiceoc]])</f>
        <v>0</v>
      </c>
      <c r="R2483" s="47">
        <f>Table_Query_from_Mac10[[#This Row],[Net Unit]]*(1+Table_Query_from_Mac10[[#This Row],[PriceIncreasebyType]])</f>
        <v>10.43</v>
      </c>
      <c r="S2483" s="47">
        <f>Table_Query_from_Mac10[[#This Row],[UnitPriceFuture]]*Table_Query_from_Mac10[[#This Row],[qtytoShipFuture]]</f>
        <v>260.75</v>
      </c>
      <c r="T2483" s="47">
        <f>ROUND(Table_Query_from_Mac10[[#This Row],[qty_to_ship]]*(1+Table_Query_from_Mac10[[#This Row],[VolumeIncreasebyType]]),0)</f>
        <v>25</v>
      </c>
      <c r="U2483" s="47">
        <f>Table_Query_from_Mac10[[#This Row],[qtytoShipFuture]]*Table_Query_from_Mac10[[#This Row],[Future-cost]]</f>
        <v>117.75</v>
      </c>
      <c r="V2483" s="47">
        <f>Table_Query_from_Mac10[[#This Row],[qtytoShipFuture]]-Table_Query_from_Mac10[[#This Row],[qty_to_ship]]</f>
        <v>0</v>
      </c>
      <c r="W2483" s="47">
        <f>Table_Query_from_Mac10[[#This Row],[UnitPriceFuture]]</f>
        <v>10.43</v>
      </c>
      <c r="X2483" s="47">
        <f>Table_Query_from_Mac10[[#This Row],[Unit Increase]]*Table_Query_from_Mac10[[#This Row],[UnitPriceFuture]]</f>
        <v>0</v>
      </c>
      <c r="Y2483" s="47">
        <f>Table_Query_from_Mac10[[#This Row],[Unit Increase]]*Table_Query_from_Mac10[[#This Row],[Future-cost]]</f>
        <v>0</v>
      </c>
      <c r="Z2483" s="47">
        <f>-(Table_Query_from_Mac10[[#This Row],[Incremental Sales]]+((Table_Query_from_Mac10[[#This Row],[Incremental Sales]]*-(SUM(Summary!$S$8:$S$9)))))*Summary!$S$18</f>
        <v>0</v>
      </c>
      <c r="AA2483" s="47">
        <f>IFERROR(Table_Query_from_Mac10[[#This Row],[Incremental Cost]]/Table_Query_from_Mac10[[#This Row],[Incremental Sales]],0)</f>
        <v>0</v>
      </c>
      <c r="AB2483" s="47">
        <f>IFERROR(Table_Query_from_Mac10[[#This Row],[TotalCostFuture]]/Table_Query_from_Mac10[[#This Row],[totalsalesFuture]],0)</f>
        <v>0.45158197507190795</v>
      </c>
      <c r="AN2483" s="31">
        <v>100</v>
      </c>
      <c r="AO2483">
        <f t="shared" si="76"/>
        <v>25</v>
      </c>
      <c r="AQ2483" s="31">
        <v>29.81</v>
      </c>
      <c r="AR2483">
        <f t="shared" si="77"/>
        <v>10.43</v>
      </c>
    </row>
    <row r="2484" spans="1:44" x14ac:dyDescent="0.25">
      <c r="A2484">
        <v>90260</v>
      </c>
      <c r="B2484">
        <v>4</v>
      </c>
      <c r="C2484" t="s">
        <v>51</v>
      </c>
      <c r="D2484" t="s">
        <v>80</v>
      </c>
      <c r="E2484">
        <v>32</v>
      </c>
      <c r="F2484">
        <v>5.66</v>
      </c>
      <c r="G2484">
        <v>12.37</v>
      </c>
      <c r="H2484" s="1">
        <v>44840</v>
      </c>
      <c r="I2484" s="20">
        <v>0</v>
      </c>
      <c r="J2484" s="47">
        <f>Table_Query_from_Mac10[[#This Row],[unit_price]]-(Table_Query_from_Mac10[[#This Row],[unit_price]]*(Table_Query_from_Mac10[[#This Row],[discount_pct]]/100))</f>
        <v>12.37</v>
      </c>
      <c r="K2484" s="47">
        <f>Table_Query_from_Mac10[[#This Row],[unit_cost]]</f>
        <v>5.66</v>
      </c>
      <c r="L2484" s="47">
        <f>Table_Query_from_Mac10[[#This Row],[Live-cost]]*(1+Table_Query_from_Mac10[[#This Row],[CogsIncreasebyTYPE]])</f>
        <v>5.66</v>
      </c>
      <c r="M2484" s="47">
        <f>Table_Query_from_Mac10[[#This Row],[Live-cost]]*Table_Query_from_Mac10[[#This Row],[qty_to_ship]]</f>
        <v>181.12</v>
      </c>
      <c r="N2484" s="47">
        <f>IF(Table_Query_from_Mac10[[#This Row],[item_no]]="KDA",-Table_Query_from_Mac10[[#This Row],[unit_price]],Table_Query_from_Mac10[[#This Row],[Net Unit]]*Table_Query_from_Mac10[[#This Row],[qty_to_ship]])</f>
        <v>395.84</v>
      </c>
      <c r="O2484" s="47">
        <f>SUMIFS(Summary!C:C,Summary!H:H,Table_Query_from_Mac10[[#This Row],[Juiceoc]])</f>
        <v>0</v>
      </c>
      <c r="P2484" s="47">
        <f>SUMIFS(Summary!D:D,Summary!H:H,Table_Query_from_Mac10[[#This Row],[Juiceoc]])</f>
        <v>0</v>
      </c>
      <c r="Q2484" s="47">
        <f>SUMIFS(Summary!E:E,Summary!H:H,Table_Query_from_Mac10[[#This Row],[Juiceoc]])</f>
        <v>0</v>
      </c>
      <c r="R2484" s="47">
        <f>Table_Query_from_Mac10[[#This Row],[Net Unit]]*(1+Table_Query_from_Mac10[[#This Row],[PriceIncreasebyType]])</f>
        <v>12.37</v>
      </c>
      <c r="S2484" s="47">
        <f>Table_Query_from_Mac10[[#This Row],[UnitPriceFuture]]*Table_Query_from_Mac10[[#This Row],[qtytoShipFuture]]</f>
        <v>395.84</v>
      </c>
      <c r="T2484" s="47">
        <f>ROUND(Table_Query_from_Mac10[[#This Row],[qty_to_ship]]*(1+Table_Query_from_Mac10[[#This Row],[VolumeIncreasebyType]]),0)</f>
        <v>32</v>
      </c>
      <c r="U2484" s="47">
        <f>Table_Query_from_Mac10[[#This Row],[qtytoShipFuture]]*Table_Query_from_Mac10[[#This Row],[Future-cost]]</f>
        <v>181.12</v>
      </c>
      <c r="V2484" s="47">
        <f>Table_Query_from_Mac10[[#This Row],[qtytoShipFuture]]-Table_Query_from_Mac10[[#This Row],[qty_to_ship]]</f>
        <v>0</v>
      </c>
      <c r="W2484" s="47">
        <f>Table_Query_from_Mac10[[#This Row],[UnitPriceFuture]]</f>
        <v>12.37</v>
      </c>
      <c r="X2484" s="47">
        <f>Table_Query_from_Mac10[[#This Row],[Unit Increase]]*Table_Query_from_Mac10[[#This Row],[UnitPriceFuture]]</f>
        <v>0</v>
      </c>
      <c r="Y2484" s="47">
        <f>Table_Query_from_Mac10[[#This Row],[Unit Increase]]*Table_Query_from_Mac10[[#This Row],[Future-cost]]</f>
        <v>0</v>
      </c>
      <c r="Z2484" s="47">
        <f>-(Table_Query_from_Mac10[[#This Row],[Incremental Sales]]+((Table_Query_from_Mac10[[#This Row],[Incremental Sales]]*-(SUM(Summary!$S$8:$S$9)))))*Summary!$S$18</f>
        <v>0</v>
      </c>
      <c r="AA2484" s="47">
        <f>IFERROR(Table_Query_from_Mac10[[#This Row],[Incremental Cost]]/Table_Query_from_Mac10[[#This Row],[Incremental Sales]],0)</f>
        <v>0</v>
      </c>
      <c r="AB2484" s="47">
        <f>IFERROR(Table_Query_from_Mac10[[#This Row],[TotalCostFuture]]/Table_Query_from_Mac10[[#This Row],[totalsalesFuture]],0)</f>
        <v>0.45755860953920779</v>
      </c>
      <c r="AN2484" s="30">
        <v>128</v>
      </c>
      <c r="AO2484">
        <f t="shared" si="76"/>
        <v>32</v>
      </c>
      <c r="AQ2484" s="30">
        <v>35.33</v>
      </c>
      <c r="AR2484">
        <f t="shared" si="77"/>
        <v>12.37</v>
      </c>
    </row>
    <row r="2485" spans="1:44" x14ac:dyDescent="0.25">
      <c r="A2485">
        <v>90260</v>
      </c>
      <c r="B2485">
        <v>5</v>
      </c>
      <c r="C2485" t="s">
        <v>51</v>
      </c>
      <c r="D2485" t="s">
        <v>80</v>
      </c>
      <c r="E2485">
        <v>24</v>
      </c>
      <c r="F2485">
        <v>6.9</v>
      </c>
      <c r="G2485">
        <v>15.6</v>
      </c>
      <c r="H2485" s="1">
        <v>44840</v>
      </c>
      <c r="I2485" s="20">
        <v>0</v>
      </c>
      <c r="J2485" s="47">
        <f>Table_Query_from_Mac10[[#This Row],[unit_price]]-(Table_Query_from_Mac10[[#This Row],[unit_price]]*(Table_Query_from_Mac10[[#This Row],[discount_pct]]/100))</f>
        <v>15.6</v>
      </c>
      <c r="K2485" s="47">
        <f>Table_Query_from_Mac10[[#This Row],[unit_cost]]</f>
        <v>6.9</v>
      </c>
      <c r="L2485" s="47">
        <f>Table_Query_from_Mac10[[#This Row],[Live-cost]]*(1+Table_Query_from_Mac10[[#This Row],[CogsIncreasebyTYPE]])</f>
        <v>6.9</v>
      </c>
      <c r="M2485" s="47">
        <f>Table_Query_from_Mac10[[#This Row],[Live-cost]]*Table_Query_from_Mac10[[#This Row],[qty_to_ship]]</f>
        <v>165.60000000000002</v>
      </c>
      <c r="N2485" s="47">
        <f>IF(Table_Query_from_Mac10[[#This Row],[item_no]]="KDA",-Table_Query_from_Mac10[[#This Row],[unit_price]],Table_Query_from_Mac10[[#This Row],[Net Unit]]*Table_Query_from_Mac10[[#This Row],[qty_to_ship]])</f>
        <v>374.4</v>
      </c>
      <c r="O2485" s="47">
        <f>SUMIFS(Summary!C:C,Summary!H:H,Table_Query_from_Mac10[[#This Row],[Juiceoc]])</f>
        <v>0</v>
      </c>
      <c r="P2485" s="47">
        <f>SUMIFS(Summary!D:D,Summary!H:H,Table_Query_from_Mac10[[#This Row],[Juiceoc]])</f>
        <v>0</v>
      </c>
      <c r="Q2485" s="47">
        <f>SUMIFS(Summary!E:E,Summary!H:H,Table_Query_from_Mac10[[#This Row],[Juiceoc]])</f>
        <v>0</v>
      </c>
      <c r="R2485" s="47">
        <f>Table_Query_from_Mac10[[#This Row],[Net Unit]]*(1+Table_Query_from_Mac10[[#This Row],[PriceIncreasebyType]])</f>
        <v>15.6</v>
      </c>
      <c r="S2485" s="47">
        <f>Table_Query_from_Mac10[[#This Row],[UnitPriceFuture]]*Table_Query_from_Mac10[[#This Row],[qtytoShipFuture]]</f>
        <v>374.4</v>
      </c>
      <c r="T2485" s="47">
        <f>ROUND(Table_Query_from_Mac10[[#This Row],[qty_to_ship]]*(1+Table_Query_from_Mac10[[#This Row],[VolumeIncreasebyType]]),0)</f>
        <v>24</v>
      </c>
      <c r="U2485" s="47">
        <f>Table_Query_from_Mac10[[#This Row],[qtytoShipFuture]]*Table_Query_from_Mac10[[#This Row],[Future-cost]]</f>
        <v>165.60000000000002</v>
      </c>
      <c r="V2485" s="47">
        <f>Table_Query_from_Mac10[[#This Row],[qtytoShipFuture]]-Table_Query_from_Mac10[[#This Row],[qty_to_ship]]</f>
        <v>0</v>
      </c>
      <c r="W2485" s="47">
        <f>Table_Query_from_Mac10[[#This Row],[UnitPriceFuture]]</f>
        <v>15.6</v>
      </c>
      <c r="X2485" s="47">
        <f>Table_Query_from_Mac10[[#This Row],[Unit Increase]]*Table_Query_from_Mac10[[#This Row],[UnitPriceFuture]]</f>
        <v>0</v>
      </c>
      <c r="Y2485" s="47">
        <f>Table_Query_from_Mac10[[#This Row],[Unit Increase]]*Table_Query_from_Mac10[[#This Row],[Future-cost]]</f>
        <v>0</v>
      </c>
      <c r="Z2485" s="47">
        <f>-(Table_Query_from_Mac10[[#This Row],[Incremental Sales]]+((Table_Query_from_Mac10[[#This Row],[Incremental Sales]]*-(SUM(Summary!$S$8:$S$9)))))*Summary!$S$18</f>
        <v>0</v>
      </c>
      <c r="AA2485" s="47">
        <f>IFERROR(Table_Query_from_Mac10[[#This Row],[Incremental Cost]]/Table_Query_from_Mac10[[#This Row],[Incremental Sales]],0)</f>
        <v>0</v>
      </c>
      <c r="AB2485" s="47">
        <f>IFERROR(Table_Query_from_Mac10[[#This Row],[TotalCostFuture]]/Table_Query_from_Mac10[[#This Row],[totalsalesFuture]],0)</f>
        <v>0.4423076923076924</v>
      </c>
      <c r="AN2485" s="31">
        <v>96</v>
      </c>
      <c r="AO2485">
        <f t="shared" si="76"/>
        <v>24</v>
      </c>
      <c r="AQ2485" s="31">
        <v>44.56</v>
      </c>
      <c r="AR2485">
        <f t="shared" si="77"/>
        <v>15.6</v>
      </c>
    </row>
    <row r="2486" spans="1:44" x14ac:dyDescent="0.25">
      <c r="A2486">
        <v>90260</v>
      </c>
      <c r="B2486">
        <v>6</v>
      </c>
      <c r="C2486" t="s">
        <v>51</v>
      </c>
      <c r="D2486" t="s">
        <v>80</v>
      </c>
      <c r="E2486">
        <v>9</v>
      </c>
      <c r="F2486">
        <v>8.19</v>
      </c>
      <c r="G2486">
        <v>19.38</v>
      </c>
      <c r="H2486" s="1">
        <v>44840</v>
      </c>
      <c r="I2486" s="20">
        <v>0</v>
      </c>
      <c r="J2486" s="47">
        <f>Table_Query_from_Mac10[[#This Row],[unit_price]]-(Table_Query_from_Mac10[[#This Row],[unit_price]]*(Table_Query_from_Mac10[[#This Row],[discount_pct]]/100))</f>
        <v>19.38</v>
      </c>
      <c r="K2486" s="47">
        <f>Table_Query_from_Mac10[[#This Row],[unit_cost]]</f>
        <v>8.19</v>
      </c>
      <c r="L2486" s="47">
        <f>Table_Query_from_Mac10[[#This Row],[Live-cost]]*(1+Table_Query_from_Mac10[[#This Row],[CogsIncreasebyTYPE]])</f>
        <v>8.19</v>
      </c>
      <c r="M2486" s="47">
        <f>Table_Query_from_Mac10[[#This Row],[Live-cost]]*Table_Query_from_Mac10[[#This Row],[qty_to_ship]]</f>
        <v>73.709999999999994</v>
      </c>
      <c r="N2486" s="47">
        <f>IF(Table_Query_from_Mac10[[#This Row],[item_no]]="KDA",-Table_Query_from_Mac10[[#This Row],[unit_price]],Table_Query_from_Mac10[[#This Row],[Net Unit]]*Table_Query_from_Mac10[[#This Row],[qty_to_ship]])</f>
        <v>174.42</v>
      </c>
      <c r="O2486" s="47">
        <f>SUMIFS(Summary!C:C,Summary!H:H,Table_Query_from_Mac10[[#This Row],[Juiceoc]])</f>
        <v>0</v>
      </c>
      <c r="P2486" s="47">
        <f>SUMIFS(Summary!D:D,Summary!H:H,Table_Query_from_Mac10[[#This Row],[Juiceoc]])</f>
        <v>0</v>
      </c>
      <c r="Q2486" s="47">
        <f>SUMIFS(Summary!E:E,Summary!H:H,Table_Query_from_Mac10[[#This Row],[Juiceoc]])</f>
        <v>0</v>
      </c>
      <c r="R2486" s="47">
        <f>Table_Query_from_Mac10[[#This Row],[Net Unit]]*(1+Table_Query_from_Mac10[[#This Row],[PriceIncreasebyType]])</f>
        <v>19.38</v>
      </c>
      <c r="S2486" s="47">
        <f>Table_Query_from_Mac10[[#This Row],[UnitPriceFuture]]*Table_Query_from_Mac10[[#This Row],[qtytoShipFuture]]</f>
        <v>174.42</v>
      </c>
      <c r="T2486" s="47">
        <f>ROUND(Table_Query_from_Mac10[[#This Row],[qty_to_ship]]*(1+Table_Query_from_Mac10[[#This Row],[VolumeIncreasebyType]]),0)</f>
        <v>9</v>
      </c>
      <c r="U2486" s="47">
        <f>Table_Query_from_Mac10[[#This Row],[qtytoShipFuture]]*Table_Query_from_Mac10[[#This Row],[Future-cost]]</f>
        <v>73.709999999999994</v>
      </c>
      <c r="V2486" s="47">
        <f>Table_Query_from_Mac10[[#This Row],[qtytoShipFuture]]-Table_Query_from_Mac10[[#This Row],[qty_to_ship]]</f>
        <v>0</v>
      </c>
      <c r="W2486" s="47">
        <f>Table_Query_from_Mac10[[#This Row],[UnitPriceFuture]]</f>
        <v>19.38</v>
      </c>
      <c r="X2486" s="47">
        <f>Table_Query_from_Mac10[[#This Row],[Unit Increase]]*Table_Query_from_Mac10[[#This Row],[UnitPriceFuture]]</f>
        <v>0</v>
      </c>
      <c r="Y2486" s="47">
        <f>Table_Query_from_Mac10[[#This Row],[Unit Increase]]*Table_Query_from_Mac10[[#This Row],[Future-cost]]</f>
        <v>0</v>
      </c>
      <c r="Z2486" s="47">
        <f>-(Table_Query_from_Mac10[[#This Row],[Incremental Sales]]+((Table_Query_from_Mac10[[#This Row],[Incremental Sales]]*-(SUM(Summary!$S$8:$S$9)))))*Summary!$S$18</f>
        <v>0</v>
      </c>
      <c r="AA2486" s="47">
        <f>IFERROR(Table_Query_from_Mac10[[#This Row],[Incremental Cost]]/Table_Query_from_Mac10[[#This Row],[Incremental Sales]],0)</f>
        <v>0</v>
      </c>
      <c r="AB2486" s="47">
        <f>IFERROR(Table_Query_from_Mac10[[#This Row],[TotalCostFuture]]/Table_Query_from_Mac10[[#This Row],[totalsalesFuture]],0)</f>
        <v>0.42260061919504643</v>
      </c>
      <c r="AN2486" s="30">
        <v>36</v>
      </c>
      <c r="AO2486">
        <f t="shared" si="76"/>
        <v>9</v>
      </c>
      <c r="AQ2486" s="30">
        <v>55.37</v>
      </c>
      <c r="AR2486">
        <f t="shared" si="77"/>
        <v>19.38</v>
      </c>
    </row>
    <row r="2487" spans="1:44" x14ac:dyDescent="0.25">
      <c r="A2487">
        <v>90260</v>
      </c>
      <c r="B2487">
        <v>7</v>
      </c>
      <c r="C2487" t="s">
        <v>51</v>
      </c>
      <c r="D2487" t="s">
        <v>80</v>
      </c>
      <c r="E2487">
        <v>9</v>
      </c>
      <c r="F2487">
        <v>9.51</v>
      </c>
      <c r="G2487">
        <v>23.28</v>
      </c>
      <c r="H2487" s="1">
        <v>44840</v>
      </c>
      <c r="I2487" s="20">
        <v>0</v>
      </c>
      <c r="J2487" s="47">
        <f>Table_Query_from_Mac10[[#This Row],[unit_price]]-(Table_Query_from_Mac10[[#This Row],[unit_price]]*(Table_Query_from_Mac10[[#This Row],[discount_pct]]/100))</f>
        <v>23.28</v>
      </c>
      <c r="K2487" s="47">
        <f>Table_Query_from_Mac10[[#This Row],[unit_cost]]</f>
        <v>9.51</v>
      </c>
      <c r="L2487" s="47">
        <f>Table_Query_from_Mac10[[#This Row],[Live-cost]]*(1+Table_Query_from_Mac10[[#This Row],[CogsIncreasebyTYPE]])</f>
        <v>9.51</v>
      </c>
      <c r="M2487" s="47">
        <f>Table_Query_from_Mac10[[#This Row],[Live-cost]]*Table_Query_from_Mac10[[#This Row],[qty_to_ship]]</f>
        <v>85.59</v>
      </c>
      <c r="N2487" s="47">
        <f>IF(Table_Query_from_Mac10[[#This Row],[item_no]]="KDA",-Table_Query_from_Mac10[[#This Row],[unit_price]],Table_Query_from_Mac10[[#This Row],[Net Unit]]*Table_Query_from_Mac10[[#This Row],[qty_to_ship]])</f>
        <v>209.52</v>
      </c>
      <c r="O2487" s="47">
        <f>SUMIFS(Summary!C:C,Summary!H:H,Table_Query_from_Mac10[[#This Row],[Juiceoc]])</f>
        <v>0</v>
      </c>
      <c r="P2487" s="47">
        <f>SUMIFS(Summary!D:D,Summary!H:H,Table_Query_from_Mac10[[#This Row],[Juiceoc]])</f>
        <v>0</v>
      </c>
      <c r="Q2487" s="47">
        <f>SUMIFS(Summary!E:E,Summary!H:H,Table_Query_from_Mac10[[#This Row],[Juiceoc]])</f>
        <v>0</v>
      </c>
      <c r="R2487" s="47">
        <f>Table_Query_from_Mac10[[#This Row],[Net Unit]]*(1+Table_Query_from_Mac10[[#This Row],[PriceIncreasebyType]])</f>
        <v>23.28</v>
      </c>
      <c r="S2487" s="47">
        <f>Table_Query_from_Mac10[[#This Row],[UnitPriceFuture]]*Table_Query_from_Mac10[[#This Row],[qtytoShipFuture]]</f>
        <v>209.52</v>
      </c>
      <c r="T2487" s="47">
        <f>ROUND(Table_Query_from_Mac10[[#This Row],[qty_to_ship]]*(1+Table_Query_from_Mac10[[#This Row],[VolumeIncreasebyType]]),0)</f>
        <v>9</v>
      </c>
      <c r="U2487" s="47">
        <f>Table_Query_from_Mac10[[#This Row],[qtytoShipFuture]]*Table_Query_from_Mac10[[#This Row],[Future-cost]]</f>
        <v>85.59</v>
      </c>
      <c r="V2487" s="47">
        <f>Table_Query_from_Mac10[[#This Row],[qtytoShipFuture]]-Table_Query_from_Mac10[[#This Row],[qty_to_ship]]</f>
        <v>0</v>
      </c>
      <c r="W2487" s="47">
        <f>Table_Query_from_Mac10[[#This Row],[UnitPriceFuture]]</f>
        <v>23.28</v>
      </c>
      <c r="X2487" s="47">
        <f>Table_Query_from_Mac10[[#This Row],[Unit Increase]]*Table_Query_from_Mac10[[#This Row],[UnitPriceFuture]]</f>
        <v>0</v>
      </c>
      <c r="Y2487" s="47">
        <f>Table_Query_from_Mac10[[#This Row],[Unit Increase]]*Table_Query_from_Mac10[[#This Row],[Future-cost]]</f>
        <v>0</v>
      </c>
      <c r="Z2487" s="47">
        <f>-(Table_Query_from_Mac10[[#This Row],[Incremental Sales]]+((Table_Query_from_Mac10[[#This Row],[Incremental Sales]]*-(SUM(Summary!$S$8:$S$9)))))*Summary!$S$18</f>
        <v>0</v>
      </c>
      <c r="AA2487" s="47">
        <f>IFERROR(Table_Query_from_Mac10[[#This Row],[Incremental Cost]]/Table_Query_from_Mac10[[#This Row],[Incremental Sales]],0)</f>
        <v>0</v>
      </c>
      <c r="AB2487" s="47">
        <f>IFERROR(Table_Query_from_Mac10[[#This Row],[TotalCostFuture]]/Table_Query_from_Mac10[[#This Row],[totalsalesFuture]],0)</f>
        <v>0.40850515463917525</v>
      </c>
      <c r="AN2487" s="31">
        <v>36</v>
      </c>
      <c r="AO2487">
        <f t="shared" si="76"/>
        <v>9</v>
      </c>
      <c r="AQ2487" s="31">
        <v>66.510000000000005</v>
      </c>
      <c r="AR2487">
        <f t="shared" si="77"/>
        <v>23.28</v>
      </c>
    </row>
    <row r="2488" spans="1:44" x14ac:dyDescent="0.25">
      <c r="A2488">
        <v>90260</v>
      </c>
      <c r="B2488">
        <v>8</v>
      </c>
      <c r="C2488" t="s">
        <v>51</v>
      </c>
      <c r="D2488" t="s">
        <v>80</v>
      </c>
      <c r="E2488">
        <v>2</v>
      </c>
      <c r="F2488">
        <v>11.22</v>
      </c>
      <c r="G2488">
        <v>26.91</v>
      </c>
      <c r="H2488" s="1">
        <v>44840</v>
      </c>
      <c r="I2488" s="20">
        <v>0</v>
      </c>
      <c r="J2488" s="47">
        <f>Table_Query_from_Mac10[[#This Row],[unit_price]]-(Table_Query_from_Mac10[[#This Row],[unit_price]]*(Table_Query_from_Mac10[[#This Row],[discount_pct]]/100))</f>
        <v>26.91</v>
      </c>
      <c r="K2488" s="47">
        <f>Table_Query_from_Mac10[[#This Row],[unit_cost]]</f>
        <v>11.22</v>
      </c>
      <c r="L2488" s="47">
        <f>Table_Query_from_Mac10[[#This Row],[Live-cost]]*(1+Table_Query_from_Mac10[[#This Row],[CogsIncreasebyTYPE]])</f>
        <v>11.22</v>
      </c>
      <c r="M2488" s="47">
        <f>Table_Query_from_Mac10[[#This Row],[Live-cost]]*Table_Query_from_Mac10[[#This Row],[qty_to_ship]]</f>
        <v>22.44</v>
      </c>
      <c r="N2488" s="47">
        <f>IF(Table_Query_from_Mac10[[#This Row],[item_no]]="KDA",-Table_Query_from_Mac10[[#This Row],[unit_price]],Table_Query_from_Mac10[[#This Row],[Net Unit]]*Table_Query_from_Mac10[[#This Row],[qty_to_ship]])</f>
        <v>53.82</v>
      </c>
      <c r="O2488" s="47">
        <f>SUMIFS(Summary!C:C,Summary!H:H,Table_Query_from_Mac10[[#This Row],[Juiceoc]])</f>
        <v>0</v>
      </c>
      <c r="P2488" s="47">
        <f>SUMIFS(Summary!D:D,Summary!H:H,Table_Query_from_Mac10[[#This Row],[Juiceoc]])</f>
        <v>0</v>
      </c>
      <c r="Q2488" s="47">
        <f>SUMIFS(Summary!E:E,Summary!H:H,Table_Query_from_Mac10[[#This Row],[Juiceoc]])</f>
        <v>0</v>
      </c>
      <c r="R2488" s="47">
        <f>Table_Query_from_Mac10[[#This Row],[Net Unit]]*(1+Table_Query_from_Mac10[[#This Row],[PriceIncreasebyType]])</f>
        <v>26.91</v>
      </c>
      <c r="S2488" s="47">
        <f>Table_Query_from_Mac10[[#This Row],[UnitPriceFuture]]*Table_Query_from_Mac10[[#This Row],[qtytoShipFuture]]</f>
        <v>53.82</v>
      </c>
      <c r="T2488" s="47">
        <f>ROUND(Table_Query_from_Mac10[[#This Row],[qty_to_ship]]*(1+Table_Query_from_Mac10[[#This Row],[VolumeIncreasebyType]]),0)</f>
        <v>2</v>
      </c>
      <c r="U2488" s="47">
        <f>Table_Query_from_Mac10[[#This Row],[qtytoShipFuture]]*Table_Query_from_Mac10[[#This Row],[Future-cost]]</f>
        <v>22.44</v>
      </c>
      <c r="V2488" s="47">
        <f>Table_Query_from_Mac10[[#This Row],[qtytoShipFuture]]-Table_Query_from_Mac10[[#This Row],[qty_to_ship]]</f>
        <v>0</v>
      </c>
      <c r="W2488" s="47">
        <f>Table_Query_from_Mac10[[#This Row],[UnitPriceFuture]]</f>
        <v>26.91</v>
      </c>
      <c r="X2488" s="47">
        <f>Table_Query_from_Mac10[[#This Row],[Unit Increase]]*Table_Query_from_Mac10[[#This Row],[UnitPriceFuture]]</f>
        <v>0</v>
      </c>
      <c r="Y2488" s="47">
        <f>Table_Query_from_Mac10[[#This Row],[Unit Increase]]*Table_Query_from_Mac10[[#This Row],[Future-cost]]</f>
        <v>0</v>
      </c>
      <c r="Z2488" s="47">
        <f>-(Table_Query_from_Mac10[[#This Row],[Incremental Sales]]+((Table_Query_from_Mac10[[#This Row],[Incremental Sales]]*-(SUM(Summary!$S$8:$S$9)))))*Summary!$S$18</f>
        <v>0</v>
      </c>
      <c r="AA2488" s="47">
        <f>IFERROR(Table_Query_from_Mac10[[#This Row],[Incremental Cost]]/Table_Query_from_Mac10[[#This Row],[Incremental Sales]],0)</f>
        <v>0</v>
      </c>
      <c r="AB2488" s="47">
        <f>IFERROR(Table_Query_from_Mac10[[#This Row],[TotalCostFuture]]/Table_Query_from_Mac10[[#This Row],[totalsalesFuture]],0)</f>
        <v>0.41694537346711263</v>
      </c>
      <c r="AN2488" s="30">
        <v>6</v>
      </c>
      <c r="AO2488">
        <f t="shared" si="76"/>
        <v>2</v>
      </c>
      <c r="AQ2488" s="30">
        <v>76.89</v>
      </c>
      <c r="AR2488">
        <f t="shared" si="77"/>
        <v>26.91</v>
      </c>
    </row>
    <row r="2489" spans="1:44" x14ac:dyDescent="0.25">
      <c r="A2489">
        <v>90260</v>
      </c>
      <c r="B2489">
        <v>9</v>
      </c>
      <c r="C2489" t="s">
        <v>53</v>
      </c>
      <c r="D2489" t="s">
        <v>80</v>
      </c>
      <c r="E2489">
        <v>38</v>
      </c>
      <c r="F2489">
        <v>4.79</v>
      </c>
      <c r="G2489">
        <v>10.83</v>
      </c>
      <c r="H2489" s="1">
        <v>44840</v>
      </c>
      <c r="I2489" s="20">
        <v>0</v>
      </c>
      <c r="J2489" s="47">
        <f>Table_Query_from_Mac10[[#This Row],[unit_price]]-(Table_Query_from_Mac10[[#This Row],[unit_price]]*(Table_Query_from_Mac10[[#This Row],[discount_pct]]/100))</f>
        <v>10.83</v>
      </c>
      <c r="K2489" s="47">
        <f>Table_Query_from_Mac10[[#This Row],[unit_cost]]</f>
        <v>4.79</v>
      </c>
      <c r="L2489" s="47">
        <f>Table_Query_from_Mac10[[#This Row],[Live-cost]]*(1+Table_Query_from_Mac10[[#This Row],[CogsIncreasebyTYPE]])</f>
        <v>4.79</v>
      </c>
      <c r="M2489" s="47">
        <f>Table_Query_from_Mac10[[#This Row],[Live-cost]]*Table_Query_from_Mac10[[#This Row],[qty_to_ship]]</f>
        <v>182.02</v>
      </c>
      <c r="N2489" s="47">
        <f>IF(Table_Query_from_Mac10[[#This Row],[item_no]]="KDA",-Table_Query_from_Mac10[[#This Row],[unit_price]],Table_Query_from_Mac10[[#This Row],[Net Unit]]*Table_Query_from_Mac10[[#This Row],[qty_to_ship]])</f>
        <v>411.54</v>
      </c>
      <c r="O2489" s="47">
        <f>SUMIFS(Summary!C:C,Summary!H:H,Table_Query_from_Mac10[[#This Row],[Juiceoc]])</f>
        <v>0</v>
      </c>
      <c r="P2489" s="47">
        <f>SUMIFS(Summary!D:D,Summary!H:H,Table_Query_from_Mac10[[#This Row],[Juiceoc]])</f>
        <v>0</v>
      </c>
      <c r="Q2489" s="47">
        <f>SUMIFS(Summary!E:E,Summary!H:H,Table_Query_from_Mac10[[#This Row],[Juiceoc]])</f>
        <v>0</v>
      </c>
      <c r="R2489" s="47">
        <f>Table_Query_from_Mac10[[#This Row],[Net Unit]]*(1+Table_Query_from_Mac10[[#This Row],[PriceIncreasebyType]])</f>
        <v>10.83</v>
      </c>
      <c r="S2489" s="47">
        <f>Table_Query_from_Mac10[[#This Row],[UnitPriceFuture]]*Table_Query_from_Mac10[[#This Row],[qtytoShipFuture]]</f>
        <v>411.54</v>
      </c>
      <c r="T2489" s="47">
        <f>ROUND(Table_Query_from_Mac10[[#This Row],[qty_to_ship]]*(1+Table_Query_from_Mac10[[#This Row],[VolumeIncreasebyType]]),0)</f>
        <v>38</v>
      </c>
      <c r="U2489" s="47">
        <f>Table_Query_from_Mac10[[#This Row],[qtytoShipFuture]]*Table_Query_from_Mac10[[#This Row],[Future-cost]]</f>
        <v>182.02</v>
      </c>
      <c r="V2489" s="47">
        <f>Table_Query_from_Mac10[[#This Row],[qtytoShipFuture]]-Table_Query_from_Mac10[[#This Row],[qty_to_ship]]</f>
        <v>0</v>
      </c>
      <c r="W2489" s="47">
        <f>Table_Query_from_Mac10[[#This Row],[UnitPriceFuture]]</f>
        <v>10.83</v>
      </c>
      <c r="X2489" s="47">
        <f>Table_Query_from_Mac10[[#This Row],[Unit Increase]]*Table_Query_from_Mac10[[#This Row],[UnitPriceFuture]]</f>
        <v>0</v>
      </c>
      <c r="Y2489" s="47">
        <f>Table_Query_from_Mac10[[#This Row],[Unit Increase]]*Table_Query_from_Mac10[[#This Row],[Future-cost]]</f>
        <v>0</v>
      </c>
      <c r="Z2489" s="47">
        <f>-(Table_Query_from_Mac10[[#This Row],[Incremental Sales]]+((Table_Query_from_Mac10[[#This Row],[Incremental Sales]]*-(SUM(Summary!$S$8:$S$9)))))*Summary!$S$18</f>
        <v>0</v>
      </c>
      <c r="AA2489" s="47">
        <f>IFERROR(Table_Query_from_Mac10[[#This Row],[Incremental Cost]]/Table_Query_from_Mac10[[#This Row],[Incremental Sales]],0)</f>
        <v>0</v>
      </c>
      <c r="AB2489" s="47">
        <f>IFERROR(Table_Query_from_Mac10[[#This Row],[TotalCostFuture]]/Table_Query_from_Mac10[[#This Row],[totalsalesFuture]],0)</f>
        <v>0.4422899353647276</v>
      </c>
      <c r="AN2489" s="31">
        <v>150</v>
      </c>
      <c r="AO2489">
        <f t="shared" si="76"/>
        <v>38</v>
      </c>
      <c r="AQ2489" s="31">
        <v>30.93</v>
      </c>
      <c r="AR2489">
        <f t="shared" si="77"/>
        <v>10.83</v>
      </c>
    </row>
    <row r="2490" spans="1:44" x14ac:dyDescent="0.25">
      <c r="A2490">
        <v>90260</v>
      </c>
      <c r="B2490">
        <v>10</v>
      </c>
      <c r="C2490" t="s">
        <v>53</v>
      </c>
      <c r="D2490" t="s">
        <v>80</v>
      </c>
      <c r="E2490">
        <v>40</v>
      </c>
      <c r="F2490">
        <v>5.8</v>
      </c>
      <c r="G2490">
        <v>12.8</v>
      </c>
      <c r="H2490" s="1">
        <v>44840</v>
      </c>
      <c r="I2490" s="20">
        <v>0</v>
      </c>
      <c r="J2490" s="47">
        <f>Table_Query_from_Mac10[[#This Row],[unit_price]]-(Table_Query_from_Mac10[[#This Row],[unit_price]]*(Table_Query_from_Mac10[[#This Row],[discount_pct]]/100))</f>
        <v>12.8</v>
      </c>
      <c r="K2490" s="47">
        <f>Table_Query_from_Mac10[[#This Row],[unit_cost]]</f>
        <v>5.8</v>
      </c>
      <c r="L2490" s="47">
        <f>Table_Query_from_Mac10[[#This Row],[Live-cost]]*(1+Table_Query_from_Mac10[[#This Row],[CogsIncreasebyTYPE]])</f>
        <v>5.8</v>
      </c>
      <c r="M2490" s="47">
        <f>Table_Query_from_Mac10[[#This Row],[Live-cost]]*Table_Query_from_Mac10[[#This Row],[qty_to_ship]]</f>
        <v>232</v>
      </c>
      <c r="N2490" s="47">
        <f>IF(Table_Query_from_Mac10[[#This Row],[item_no]]="KDA",-Table_Query_from_Mac10[[#This Row],[unit_price]],Table_Query_from_Mac10[[#This Row],[Net Unit]]*Table_Query_from_Mac10[[#This Row],[qty_to_ship]])</f>
        <v>512</v>
      </c>
      <c r="O2490" s="47">
        <f>SUMIFS(Summary!C:C,Summary!H:H,Table_Query_from_Mac10[[#This Row],[Juiceoc]])</f>
        <v>0</v>
      </c>
      <c r="P2490" s="47">
        <f>SUMIFS(Summary!D:D,Summary!H:H,Table_Query_from_Mac10[[#This Row],[Juiceoc]])</f>
        <v>0</v>
      </c>
      <c r="Q2490" s="47">
        <f>SUMIFS(Summary!E:E,Summary!H:H,Table_Query_from_Mac10[[#This Row],[Juiceoc]])</f>
        <v>0</v>
      </c>
      <c r="R2490" s="47">
        <f>Table_Query_from_Mac10[[#This Row],[Net Unit]]*(1+Table_Query_from_Mac10[[#This Row],[PriceIncreasebyType]])</f>
        <v>12.8</v>
      </c>
      <c r="S2490" s="47">
        <f>Table_Query_from_Mac10[[#This Row],[UnitPriceFuture]]*Table_Query_from_Mac10[[#This Row],[qtytoShipFuture]]</f>
        <v>512</v>
      </c>
      <c r="T2490" s="47">
        <f>ROUND(Table_Query_from_Mac10[[#This Row],[qty_to_ship]]*(1+Table_Query_from_Mac10[[#This Row],[VolumeIncreasebyType]]),0)</f>
        <v>40</v>
      </c>
      <c r="U2490" s="47">
        <f>Table_Query_from_Mac10[[#This Row],[qtytoShipFuture]]*Table_Query_from_Mac10[[#This Row],[Future-cost]]</f>
        <v>232</v>
      </c>
      <c r="V2490" s="47">
        <f>Table_Query_from_Mac10[[#This Row],[qtytoShipFuture]]-Table_Query_from_Mac10[[#This Row],[qty_to_ship]]</f>
        <v>0</v>
      </c>
      <c r="W2490" s="47">
        <f>Table_Query_from_Mac10[[#This Row],[UnitPriceFuture]]</f>
        <v>12.8</v>
      </c>
      <c r="X2490" s="47">
        <f>Table_Query_from_Mac10[[#This Row],[Unit Increase]]*Table_Query_from_Mac10[[#This Row],[UnitPriceFuture]]</f>
        <v>0</v>
      </c>
      <c r="Y2490" s="47">
        <f>Table_Query_from_Mac10[[#This Row],[Unit Increase]]*Table_Query_from_Mac10[[#This Row],[Future-cost]]</f>
        <v>0</v>
      </c>
      <c r="Z2490" s="47">
        <f>-(Table_Query_from_Mac10[[#This Row],[Incremental Sales]]+((Table_Query_from_Mac10[[#This Row],[Incremental Sales]]*-(SUM(Summary!$S$8:$S$9)))))*Summary!$S$18</f>
        <v>0</v>
      </c>
      <c r="AA2490" s="47">
        <f>IFERROR(Table_Query_from_Mac10[[#This Row],[Incremental Cost]]/Table_Query_from_Mac10[[#This Row],[Incremental Sales]],0)</f>
        <v>0</v>
      </c>
      <c r="AB2490" s="47">
        <f>IFERROR(Table_Query_from_Mac10[[#This Row],[TotalCostFuture]]/Table_Query_from_Mac10[[#This Row],[totalsalesFuture]],0)</f>
        <v>0.453125</v>
      </c>
      <c r="AN2490" s="30">
        <v>160</v>
      </c>
      <c r="AO2490">
        <f t="shared" si="76"/>
        <v>40</v>
      </c>
      <c r="AQ2490" s="30">
        <v>36.56</v>
      </c>
      <c r="AR2490">
        <f t="shared" si="77"/>
        <v>12.8</v>
      </c>
    </row>
    <row r="2491" spans="1:44" x14ac:dyDescent="0.25">
      <c r="A2491">
        <v>90260</v>
      </c>
      <c r="B2491">
        <v>11</v>
      </c>
      <c r="C2491" t="s">
        <v>53</v>
      </c>
      <c r="D2491" t="s">
        <v>80</v>
      </c>
      <c r="E2491">
        <v>32</v>
      </c>
      <c r="F2491">
        <v>7.01</v>
      </c>
      <c r="G2491">
        <v>15.63</v>
      </c>
      <c r="H2491" s="1">
        <v>44840</v>
      </c>
      <c r="I2491" s="20">
        <v>0</v>
      </c>
      <c r="J2491" s="47">
        <f>Table_Query_from_Mac10[[#This Row],[unit_price]]-(Table_Query_from_Mac10[[#This Row],[unit_price]]*(Table_Query_from_Mac10[[#This Row],[discount_pct]]/100))</f>
        <v>15.63</v>
      </c>
      <c r="K2491" s="47">
        <f>Table_Query_from_Mac10[[#This Row],[unit_cost]]</f>
        <v>7.01</v>
      </c>
      <c r="L2491" s="47">
        <f>Table_Query_from_Mac10[[#This Row],[Live-cost]]*(1+Table_Query_from_Mac10[[#This Row],[CogsIncreasebyTYPE]])</f>
        <v>7.01</v>
      </c>
      <c r="M2491" s="47">
        <f>Table_Query_from_Mac10[[#This Row],[Live-cost]]*Table_Query_from_Mac10[[#This Row],[qty_to_ship]]</f>
        <v>224.32</v>
      </c>
      <c r="N2491" s="47">
        <f>IF(Table_Query_from_Mac10[[#This Row],[item_no]]="KDA",-Table_Query_from_Mac10[[#This Row],[unit_price]],Table_Query_from_Mac10[[#This Row],[Net Unit]]*Table_Query_from_Mac10[[#This Row],[qty_to_ship]])</f>
        <v>500.16</v>
      </c>
      <c r="O2491" s="47">
        <f>SUMIFS(Summary!C:C,Summary!H:H,Table_Query_from_Mac10[[#This Row],[Juiceoc]])</f>
        <v>0</v>
      </c>
      <c r="P2491" s="47">
        <f>SUMIFS(Summary!D:D,Summary!H:H,Table_Query_from_Mac10[[#This Row],[Juiceoc]])</f>
        <v>0</v>
      </c>
      <c r="Q2491" s="47">
        <f>SUMIFS(Summary!E:E,Summary!H:H,Table_Query_from_Mac10[[#This Row],[Juiceoc]])</f>
        <v>0</v>
      </c>
      <c r="R2491" s="47">
        <f>Table_Query_from_Mac10[[#This Row],[Net Unit]]*(1+Table_Query_from_Mac10[[#This Row],[PriceIncreasebyType]])</f>
        <v>15.63</v>
      </c>
      <c r="S2491" s="47">
        <f>Table_Query_from_Mac10[[#This Row],[UnitPriceFuture]]*Table_Query_from_Mac10[[#This Row],[qtytoShipFuture]]</f>
        <v>500.16</v>
      </c>
      <c r="T2491" s="47">
        <f>ROUND(Table_Query_from_Mac10[[#This Row],[qty_to_ship]]*(1+Table_Query_from_Mac10[[#This Row],[VolumeIncreasebyType]]),0)</f>
        <v>32</v>
      </c>
      <c r="U2491" s="47">
        <f>Table_Query_from_Mac10[[#This Row],[qtytoShipFuture]]*Table_Query_from_Mac10[[#This Row],[Future-cost]]</f>
        <v>224.32</v>
      </c>
      <c r="V2491" s="47">
        <f>Table_Query_from_Mac10[[#This Row],[qtytoShipFuture]]-Table_Query_from_Mac10[[#This Row],[qty_to_ship]]</f>
        <v>0</v>
      </c>
      <c r="W2491" s="47">
        <f>Table_Query_from_Mac10[[#This Row],[UnitPriceFuture]]</f>
        <v>15.63</v>
      </c>
      <c r="X2491" s="47">
        <f>Table_Query_from_Mac10[[#This Row],[Unit Increase]]*Table_Query_from_Mac10[[#This Row],[UnitPriceFuture]]</f>
        <v>0</v>
      </c>
      <c r="Y2491" s="47">
        <f>Table_Query_from_Mac10[[#This Row],[Unit Increase]]*Table_Query_from_Mac10[[#This Row],[Future-cost]]</f>
        <v>0</v>
      </c>
      <c r="Z2491" s="47">
        <f>-(Table_Query_from_Mac10[[#This Row],[Incremental Sales]]+((Table_Query_from_Mac10[[#This Row],[Incremental Sales]]*-(SUM(Summary!$S$8:$S$9)))))*Summary!$S$18</f>
        <v>0</v>
      </c>
      <c r="AA2491" s="47">
        <f>IFERROR(Table_Query_from_Mac10[[#This Row],[Incremental Cost]]/Table_Query_from_Mac10[[#This Row],[Incremental Sales]],0)</f>
        <v>0</v>
      </c>
      <c r="AB2491" s="47">
        <f>IFERROR(Table_Query_from_Mac10[[#This Row],[TotalCostFuture]]/Table_Query_from_Mac10[[#This Row],[totalsalesFuture]],0)</f>
        <v>0.44849648112603963</v>
      </c>
      <c r="AN2491" s="31">
        <v>128</v>
      </c>
      <c r="AO2491">
        <f t="shared" si="76"/>
        <v>32</v>
      </c>
      <c r="AQ2491" s="31">
        <v>44.67</v>
      </c>
      <c r="AR2491">
        <f t="shared" si="77"/>
        <v>15.63</v>
      </c>
    </row>
    <row r="2492" spans="1:44" x14ac:dyDescent="0.25">
      <c r="A2492">
        <v>90260</v>
      </c>
      <c r="B2492">
        <v>12</v>
      </c>
      <c r="C2492" t="s">
        <v>53</v>
      </c>
      <c r="D2492" t="s">
        <v>80</v>
      </c>
      <c r="E2492">
        <v>24</v>
      </c>
      <c r="F2492">
        <v>8.3699999999999992</v>
      </c>
      <c r="G2492">
        <v>18.79</v>
      </c>
      <c r="H2492" s="1">
        <v>44840</v>
      </c>
      <c r="I2492" s="20">
        <v>0</v>
      </c>
      <c r="J2492" s="47">
        <f>Table_Query_from_Mac10[[#This Row],[unit_price]]-(Table_Query_from_Mac10[[#This Row],[unit_price]]*(Table_Query_from_Mac10[[#This Row],[discount_pct]]/100))</f>
        <v>18.79</v>
      </c>
      <c r="K2492" s="47">
        <f>Table_Query_from_Mac10[[#This Row],[unit_cost]]</f>
        <v>8.3699999999999992</v>
      </c>
      <c r="L2492" s="47">
        <f>Table_Query_from_Mac10[[#This Row],[Live-cost]]*(1+Table_Query_from_Mac10[[#This Row],[CogsIncreasebyTYPE]])</f>
        <v>8.3699999999999992</v>
      </c>
      <c r="M2492" s="47">
        <f>Table_Query_from_Mac10[[#This Row],[Live-cost]]*Table_Query_from_Mac10[[#This Row],[qty_to_ship]]</f>
        <v>200.88</v>
      </c>
      <c r="N2492" s="47">
        <f>IF(Table_Query_from_Mac10[[#This Row],[item_no]]="KDA",-Table_Query_from_Mac10[[#This Row],[unit_price]],Table_Query_from_Mac10[[#This Row],[Net Unit]]*Table_Query_from_Mac10[[#This Row],[qty_to_ship]])</f>
        <v>450.96</v>
      </c>
      <c r="O2492" s="47">
        <f>SUMIFS(Summary!C:C,Summary!H:H,Table_Query_from_Mac10[[#This Row],[Juiceoc]])</f>
        <v>0</v>
      </c>
      <c r="P2492" s="47">
        <f>SUMIFS(Summary!D:D,Summary!H:H,Table_Query_from_Mac10[[#This Row],[Juiceoc]])</f>
        <v>0</v>
      </c>
      <c r="Q2492" s="47">
        <f>SUMIFS(Summary!E:E,Summary!H:H,Table_Query_from_Mac10[[#This Row],[Juiceoc]])</f>
        <v>0</v>
      </c>
      <c r="R2492" s="47">
        <f>Table_Query_from_Mac10[[#This Row],[Net Unit]]*(1+Table_Query_from_Mac10[[#This Row],[PriceIncreasebyType]])</f>
        <v>18.79</v>
      </c>
      <c r="S2492" s="47">
        <f>Table_Query_from_Mac10[[#This Row],[UnitPriceFuture]]*Table_Query_from_Mac10[[#This Row],[qtytoShipFuture]]</f>
        <v>450.96</v>
      </c>
      <c r="T2492" s="47">
        <f>ROUND(Table_Query_from_Mac10[[#This Row],[qty_to_ship]]*(1+Table_Query_from_Mac10[[#This Row],[VolumeIncreasebyType]]),0)</f>
        <v>24</v>
      </c>
      <c r="U2492" s="47">
        <f>Table_Query_from_Mac10[[#This Row],[qtytoShipFuture]]*Table_Query_from_Mac10[[#This Row],[Future-cost]]</f>
        <v>200.88</v>
      </c>
      <c r="V2492" s="47">
        <f>Table_Query_from_Mac10[[#This Row],[qtytoShipFuture]]-Table_Query_from_Mac10[[#This Row],[qty_to_ship]]</f>
        <v>0</v>
      </c>
      <c r="W2492" s="47">
        <f>Table_Query_from_Mac10[[#This Row],[UnitPriceFuture]]</f>
        <v>18.79</v>
      </c>
      <c r="X2492" s="47">
        <f>Table_Query_from_Mac10[[#This Row],[Unit Increase]]*Table_Query_from_Mac10[[#This Row],[UnitPriceFuture]]</f>
        <v>0</v>
      </c>
      <c r="Y2492" s="47">
        <f>Table_Query_from_Mac10[[#This Row],[Unit Increase]]*Table_Query_from_Mac10[[#This Row],[Future-cost]]</f>
        <v>0</v>
      </c>
      <c r="Z2492" s="47">
        <f>-(Table_Query_from_Mac10[[#This Row],[Incremental Sales]]+((Table_Query_from_Mac10[[#This Row],[Incremental Sales]]*-(SUM(Summary!$S$8:$S$9)))))*Summary!$S$18</f>
        <v>0</v>
      </c>
      <c r="AA2492" s="47">
        <f>IFERROR(Table_Query_from_Mac10[[#This Row],[Incremental Cost]]/Table_Query_from_Mac10[[#This Row],[Incremental Sales]],0)</f>
        <v>0</v>
      </c>
      <c r="AB2492" s="47">
        <f>IFERROR(Table_Query_from_Mac10[[#This Row],[TotalCostFuture]]/Table_Query_from_Mac10[[#This Row],[totalsalesFuture]],0)</f>
        <v>0.44544970729111233</v>
      </c>
      <c r="AN2492" s="30">
        <v>96</v>
      </c>
      <c r="AO2492">
        <f t="shared" si="76"/>
        <v>24</v>
      </c>
      <c r="AQ2492" s="30">
        <v>53.69</v>
      </c>
      <c r="AR2492">
        <f t="shared" si="77"/>
        <v>18.79</v>
      </c>
    </row>
    <row r="2493" spans="1:44" x14ac:dyDescent="0.25">
      <c r="A2493">
        <v>90260</v>
      </c>
      <c r="B2493">
        <v>13</v>
      </c>
      <c r="C2493" t="s">
        <v>53</v>
      </c>
      <c r="D2493" t="s">
        <v>80</v>
      </c>
      <c r="E2493">
        <v>18</v>
      </c>
      <c r="F2493">
        <v>9.77</v>
      </c>
      <c r="G2493">
        <v>23.1</v>
      </c>
      <c r="H2493" s="1">
        <v>44840</v>
      </c>
      <c r="I2493" s="20">
        <v>0</v>
      </c>
      <c r="J2493" s="47">
        <f>Table_Query_from_Mac10[[#This Row],[unit_price]]-(Table_Query_from_Mac10[[#This Row],[unit_price]]*(Table_Query_from_Mac10[[#This Row],[discount_pct]]/100))</f>
        <v>23.1</v>
      </c>
      <c r="K2493" s="47">
        <f>Table_Query_from_Mac10[[#This Row],[unit_cost]]</f>
        <v>9.77</v>
      </c>
      <c r="L2493" s="47">
        <f>Table_Query_from_Mac10[[#This Row],[Live-cost]]*(1+Table_Query_from_Mac10[[#This Row],[CogsIncreasebyTYPE]])</f>
        <v>9.77</v>
      </c>
      <c r="M2493" s="47">
        <f>Table_Query_from_Mac10[[#This Row],[Live-cost]]*Table_Query_from_Mac10[[#This Row],[qty_to_ship]]</f>
        <v>175.85999999999999</v>
      </c>
      <c r="N2493" s="47">
        <f>IF(Table_Query_from_Mac10[[#This Row],[item_no]]="KDA",-Table_Query_from_Mac10[[#This Row],[unit_price]],Table_Query_from_Mac10[[#This Row],[Net Unit]]*Table_Query_from_Mac10[[#This Row],[qty_to_ship]])</f>
        <v>415.8</v>
      </c>
      <c r="O2493" s="47">
        <f>SUMIFS(Summary!C:C,Summary!H:H,Table_Query_from_Mac10[[#This Row],[Juiceoc]])</f>
        <v>0</v>
      </c>
      <c r="P2493" s="47">
        <f>SUMIFS(Summary!D:D,Summary!H:H,Table_Query_from_Mac10[[#This Row],[Juiceoc]])</f>
        <v>0</v>
      </c>
      <c r="Q2493" s="47">
        <f>SUMIFS(Summary!E:E,Summary!H:H,Table_Query_from_Mac10[[#This Row],[Juiceoc]])</f>
        <v>0</v>
      </c>
      <c r="R2493" s="47">
        <f>Table_Query_from_Mac10[[#This Row],[Net Unit]]*(1+Table_Query_from_Mac10[[#This Row],[PriceIncreasebyType]])</f>
        <v>23.1</v>
      </c>
      <c r="S2493" s="47">
        <f>Table_Query_from_Mac10[[#This Row],[UnitPriceFuture]]*Table_Query_from_Mac10[[#This Row],[qtytoShipFuture]]</f>
        <v>415.8</v>
      </c>
      <c r="T2493" s="47">
        <f>ROUND(Table_Query_from_Mac10[[#This Row],[qty_to_ship]]*(1+Table_Query_from_Mac10[[#This Row],[VolumeIncreasebyType]]),0)</f>
        <v>18</v>
      </c>
      <c r="U2493" s="47">
        <f>Table_Query_from_Mac10[[#This Row],[qtytoShipFuture]]*Table_Query_from_Mac10[[#This Row],[Future-cost]]</f>
        <v>175.85999999999999</v>
      </c>
      <c r="V2493" s="47">
        <f>Table_Query_from_Mac10[[#This Row],[qtytoShipFuture]]-Table_Query_from_Mac10[[#This Row],[qty_to_ship]]</f>
        <v>0</v>
      </c>
      <c r="W2493" s="47">
        <f>Table_Query_from_Mac10[[#This Row],[UnitPriceFuture]]</f>
        <v>23.1</v>
      </c>
      <c r="X2493" s="47">
        <f>Table_Query_from_Mac10[[#This Row],[Unit Increase]]*Table_Query_from_Mac10[[#This Row],[UnitPriceFuture]]</f>
        <v>0</v>
      </c>
      <c r="Y2493" s="47">
        <f>Table_Query_from_Mac10[[#This Row],[Unit Increase]]*Table_Query_from_Mac10[[#This Row],[Future-cost]]</f>
        <v>0</v>
      </c>
      <c r="Z2493" s="47">
        <f>-(Table_Query_from_Mac10[[#This Row],[Incremental Sales]]+((Table_Query_from_Mac10[[#This Row],[Incremental Sales]]*-(SUM(Summary!$S$8:$S$9)))))*Summary!$S$18</f>
        <v>0</v>
      </c>
      <c r="AA2493" s="47">
        <f>IFERROR(Table_Query_from_Mac10[[#This Row],[Incremental Cost]]/Table_Query_from_Mac10[[#This Row],[Incremental Sales]],0)</f>
        <v>0</v>
      </c>
      <c r="AB2493" s="47">
        <f>IFERROR(Table_Query_from_Mac10[[#This Row],[TotalCostFuture]]/Table_Query_from_Mac10[[#This Row],[totalsalesFuture]],0)</f>
        <v>0.4229437229437229</v>
      </c>
      <c r="AN2493" s="31">
        <v>72</v>
      </c>
      <c r="AO2493">
        <f t="shared" si="76"/>
        <v>18</v>
      </c>
      <c r="AQ2493" s="31">
        <v>66.010000000000005</v>
      </c>
      <c r="AR2493">
        <f t="shared" si="77"/>
        <v>23.1</v>
      </c>
    </row>
    <row r="2494" spans="1:44" x14ac:dyDescent="0.25">
      <c r="A2494">
        <v>90260</v>
      </c>
      <c r="B2494">
        <v>14</v>
      </c>
      <c r="C2494" t="s">
        <v>53</v>
      </c>
      <c r="D2494" t="s">
        <v>80</v>
      </c>
      <c r="E2494">
        <v>18</v>
      </c>
      <c r="F2494">
        <v>11.16</v>
      </c>
      <c r="G2494">
        <v>26.64</v>
      </c>
      <c r="H2494" s="1">
        <v>44840</v>
      </c>
      <c r="I2494" s="20">
        <v>0</v>
      </c>
      <c r="J2494" s="47">
        <f>Table_Query_from_Mac10[[#This Row],[unit_price]]-(Table_Query_from_Mac10[[#This Row],[unit_price]]*(Table_Query_from_Mac10[[#This Row],[discount_pct]]/100))</f>
        <v>26.64</v>
      </c>
      <c r="K2494" s="47">
        <f>Table_Query_from_Mac10[[#This Row],[unit_cost]]</f>
        <v>11.16</v>
      </c>
      <c r="L2494" s="47">
        <f>Table_Query_from_Mac10[[#This Row],[Live-cost]]*(1+Table_Query_from_Mac10[[#This Row],[CogsIncreasebyTYPE]])</f>
        <v>11.16</v>
      </c>
      <c r="M2494" s="47">
        <f>Table_Query_from_Mac10[[#This Row],[Live-cost]]*Table_Query_from_Mac10[[#This Row],[qty_to_ship]]</f>
        <v>200.88</v>
      </c>
      <c r="N2494" s="47">
        <f>IF(Table_Query_from_Mac10[[#This Row],[item_no]]="KDA",-Table_Query_from_Mac10[[#This Row],[unit_price]],Table_Query_from_Mac10[[#This Row],[Net Unit]]*Table_Query_from_Mac10[[#This Row],[qty_to_ship]])</f>
        <v>479.52</v>
      </c>
      <c r="O2494" s="47">
        <f>SUMIFS(Summary!C:C,Summary!H:H,Table_Query_from_Mac10[[#This Row],[Juiceoc]])</f>
        <v>0</v>
      </c>
      <c r="P2494" s="47">
        <f>SUMIFS(Summary!D:D,Summary!H:H,Table_Query_from_Mac10[[#This Row],[Juiceoc]])</f>
        <v>0</v>
      </c>
      <c r="Q2494" s="47">
        <f>SUMIFS(Summary!E:E,Summary!H:H,Table_Query_from_Mac10[[#This Row],[Juiceoc]])</f>
        <v>0</v>
      </c>
      <c r="R2494" s="47">
        <f>Table_Query_from_Mac10[[#This Row],[Net Unit]]*(1+Table_Query_from_Mac10[[#This Row],[PriceIncreasebyType]])</f>
        <v>26.64</v>
      </c>
      <c r="S2494" s="47">
        <f>Table_Query_from_Mac10[[#This Row],[UnitPriceFuture]]*Table_Query_from_Mac10[[#This Row],[qtytoShipFuture]]</f>
        <v>479.52</v>
      </c>
      <c r="T2494" s="47">
        <f>ROUND(Table_Query_from_Mac10[[#This Row],[qty_to_ship]]*(1+Table_Query_from_Mac10[[#This Row],[VolumeIncreasebyType]]),0)</f>
        <v>18</v>
      </c>
      <c r="U2494" s="47">
        <f>Table_Query_from_Mac10[[#This Row],[qtytoShipFuture]]*Table_Query_from_Mac10[[#This Row],[Future-cost]]</f>
        <v>200.88</v>
      </c>
      <c r="V2494" s="47">
        <f>Table_Query_from_Mac10[[#This Row],[qtytoShipFuture]]-Table_Query_from_Mac10[[#This Row],[qty_to_ship]]</f>
        <v>0</v>
      </c>
      <c r="W2494" s="47">
        <f>Table_Query_from_Mac10[[#This Row],[UnitPriceFuture]]</f>
        <v>26.64</v>
      </c>
      <c r="X2494" s="47">
        <f>Table_Query_from_Mac10[[#This Row],[Unit Increase]]*Table_Query_from_Mac10[[#This Row],[UnitPriceFuture]]</f>
        <v>0</v>
      </c>
      <c r="Y2494" s="47">
        <f>Table_Query_from_Mac10[[#This Row],[Unit Increase]]*Table_Query_from_Mac10[[#This Row],[Future-cost]]</f>
        <v>0</v>
      </c>
      <c r="Z2494" s="47">
        <f>-(Table_Query_from_Mac10[[#This Row],[Incremental Sales]]+((Table_Query_from_Mac10[[#This Row],[Incremental Sales]]*-(SUM(Summary!$S$8:$S$9)))))*Summary!$S$18</f>
        <v>0</v>
      </c>
      <c r="AA2494" s="47">
        <f>IFERROR(Table_Query_from_Mac10[[#This Row],[Incremental Cost]]/Table_Query_from_Mac10[[#This Row],[Incremental Sales]],0)</f>
        <v>0</v>
      </c>
      <c r="AB2494" s="47">
        <f>IFERROR(Table_Query_from_Mac10[[#This Row],[TotalCostFuture]]/Table_Query_from_Mac10[[#This Row],[totalsalesFuture]],0)</f>
        <v>0.41891891891891891</v>
      </c>
      <c r="AN2494" s="30">
        <v>72</v>
      </c>
      <c r="AO2494">
        <f t="shared" si="76"/>
        <v>18</v>
      </c>
      <c r="AQ2494" s="30">
        <v>76.11</v>
      </c>
      <c r="AR2494">
        <f t="shared" si="77"/>
        <v>26.64</v>
      </c>
    </row>
    <row r="2495" spans="1:44" x14ac:dyDescent="0.25">
      <c r="A2495">
        <v>90261</v>
      </c>
      <c r="B2495">
        <v>1</v>
      </c>
      <c r="C2495" t="s">
        <v>56</v>
      </c>
      <c r="D2495" t="s">
        <v>81</v>
      </c>
      <c r="E2495">
        <v>8</v>
      </c>
      <c r="F2495">
        <v>7.57</v>
      </c>
      <c r="G2495">
        <v>19.27</v>
      </c>
      <c r="H2495" s="1">
        <v>44846</v>
      </c>
      <c r="I2495" s="20">
        <v>0</v>
      </c>
      <c r="J2495" s="47">
        <f>Table_Query_from_Mac10[[#This Row],[unit_price]]-(Table_Query_from_Mac10[[#This Row],[unit_price]]*(Table_Query_from_Mac10[[#This Row],[discount_pct]]/100))</f>
        <v>19.27</v>
      </c>
      <c r="K2495" s="47">
        <f>Table_Query_from_Mac10[[#This Row],[unit_cost]]</f>
        <v>7.57</v>
      </c>
      <c r="L2495" s="47">
        <f>Table_Query_from_Mac10[[#This Row],[Live-cost]]*(1+Table_Query_from_Mac10[[#This Row],[CogsIncreasebyTYPE]])</f>
        <v>7.57</v>
      </c>
      <c r="M2495" s="47">
        <f>Table_Query_from_Mac10[[#This Row],[Live-cost]]*Table_Query_from_Mac10[[#This Row],[qty_to_ship]]</f>
        <v>60.56</v>
      </c>
      <c r="N2495" s="47">
        <f>IF(Table_Query_from_Mac10[[#This Row],[item_no]]="KDA",-Table_Query_from_Mac10[[#This Row],[unit_price]],Table_Query_from_Mac10[[#This Row],[Net Unit]]*Table_Query_from_Mac10[[#This Row],[qty_to_ship]])</f>
        <v>154.16</v>
      </c>
      <c r="O2495" s="47">
        <f>SUMIFS(Summary!C:C,Summary!H:H,Table_Query_from_Mac10[[#This Row],[Juiceoc]])</f>
        <v>0</v>
      </c>
      <c r="P2495" s="47">
        <f>SUMIFS(Summary!D:D,Summary!H:H,Table_Query_from_Mac10[[#This Row],[Juiceoc]])</f>
        <v>0</v>
      </c>
      <c r="Q2495" s="47">
        <f>SUMIFS(Summary!E:E,Summary!H:H,Table_Query_from_Mac10[[#This Row],[Juiceoc]])</f>
        <v>0</v>
      </c>
      <c r="R2495" s="47">
        <f>Table_Query_from_Mac10[[#This Row],[Net Unit]]*(1+Table_Query_from_Mac10[[#This Row],[PriceIncreasebyType]])</f>
        <v>19.27</v>
      </c>
      <c r="S2495" s="47">
        <f>Table_Query_from_Mac10[[#This Row],[UnitPriceFuture]]*Table_Query_from_Mac10[[#This Row],[qtytoShipFuture]]</f>
        <v>154.16</v>
      </c>
      <c r="T2495" s="47">
        <f>ROUND(Table_Query_from_Mac10[[#This Row],[qty_to_ship]]*(1+Table_Query_from_Mac10[[#This Row],[VolumeIncreasebyType]]),0)</f>
        <v>8</v>
      </c>
      <c r="U2495" s="47">
        <f>Table_Query_from_Mac10[[#This Row],[qtytoShipFuture]]*Table_Query_from_Mac10[[#This Row],[Future-cost]]</f>
        <v>60.56</v>
      </c>
      <c r="V2495" s="47">
        <f>Table_Query_from_Mac10[[#This Row],[qtytoShipFuture]]-Table_Query_from_Mac10[[#This Row],[qty_to_ship]]</f>
        <v>0</v>
      </c>
      <c r="W2495" s="47">
        <f>Table_Query_from_Mac10[[#This Row],[UnitPriceFuture]]</f>
        <v>19.27</v>
      </c>
      <c r="X2495" s="47">
        <f>Table_Query_from_Mac10[[#This Row],[Unit Increase]]*Table_Query_from_Mac10[[#This Row],[UnitPriceFuture]]</f>
        <v>0</v>
      </c>
      <c r="Y2495" s="47">
        <f>Table_Query_from_Mac10[[#This Row],[Unit Increase]]*Table_Query_from_Mac10[[#This Row],[Future-cost]]</f>
        <v>0</v>
      </c>
      <c r="Z2495" s="47">
        <f>-(Table_Query_from_Mac10[[#This Row],[Incremental Sales]]+((Table_Query_from_Mac10[[#This Row],[Incremental Sales]]*-(SUM(Summary!$S$8:$S$9)))))*Summary!$S$18</f>
        <v>0</v>
      </c>
      <c r="AA2495" s="47">
        <f>IFERROR(Table_Query_from_Mac10[[#This Row],[Incremental Cost]]/Table_Query_from_Mac10[[#This Row],[Incremental Sales]],0)</f>
        <v>0</v>
      </c>
      <c r="AB2495" s="47">
        <f>IFERROR(Table_Query_from_Mac10[[#This Row],[TotalCostFuture]]/Table_Query_from_Mac10[[#This Row],[totalsalesFuture]],0)</f>
        <v>0.39283860923715624</v>
      </c>
      <c r="AN2495" s="31">
        <v>31</v>
      </c>
      <c r="AO2495">
        <f t="shared" si="76"/>
        <v>8</v>
      </c>
      <c r="AQ2495" s="31">
        <v>55.07</v>
      </c>
      <c r="AR2495">
        <f t="shared" si="77"/>
        <v>19.27</v>
      </c>
    </row>
    <row r="2496" spans="1:44" x14ac:dyDescent="0.25">
      <c r="A2496">
        <v>90261</v>
      </c>
      <c r="B2496">
        <v>2</v>
      </c>
      <c r="C2496" t="s">
        <v>56</v>
      </c>
      <c r="D2496" t="s">
        <v>81</v>
      </c>
      <c r="E2496">
        <v>12</v>
      </c>
      <c r="F2496">
        <v>3.83</v>
      </c>
      <c r="G2496">
        <v>9.58</v>
      </c>
      <c r="H2496" s="1">
        <v>44846</v>
      </c>
      <c r="I2496" s="20">
        <v>0</v>
      </c>
      <c r="J2496" s="47">
        <f>Table_Query_from_Mac10[[#This Row],[unit_price]]-(Table_Query_from_Mac10[[#This Row],[unit_price]]*(Table_Query_from_Mac10[[#This Row],[discount_pct]]/100))</f>
        <v>9.58</v>
      </c>
      <c r="K2496" s="47">
        <f>Table_Query_from_Mac10[[#This Row],[unit_cost]]</f>
        <v>3.83</v>
      </c>
      <c r="L2496" s="47">
        <f>Table_Query_from_Mac10[[#This Row],[Live-cost]]*(1+Table_Query_from_Mac10[[#This Row],[CogsIncreasebyTYPE]])</f>
        <v>3.83</v>
      </c>
      <c r="M2496" s="47">
        <f>Table_Query_from_Mac10[[#This Row],[Live-cost]]*Table_Query_from_Mac10[[#This Row],[qty_to_ship]]</f>
        <v>45.96</v>
      </c>
      <c r="N2496" s="47">
        <f>IF(Table_Query_from_Mac10[[#This Row],[item_no]]="KDA",-Table_Query_from_Mac10[[#This Row],[unit_price]],Table_Query_from_Mac10[[#This Row],[Net Unit]]*Table_Query_from_Mac10[[#This Row],[qty_to_ship]])</f>
        <v>114.96000000000001</v>
      </c>
      <c r="O2496" s="47">
        <f>SUMIFS(Summary!C:C,Summary!H:H,Table_Query_from_Mac10[[#This Row],[Juiceoc]])</f>
        <v>0</v>
      </c>
      <c r="P2496" s="47">
        <f>SUMIFS(Summary!D:D,Summary!H:H,Table_Query_from_Mac10[[#This Row],[Juiceoc]])</f>
        <v>0</v>
      </c>
      <c r="Q2496" s="47">
        <f>SUMIFS(Summary!E:E,Summary!H:H,Table_Query_from_Mac10[[#This Row],[Juiceoc]])</f>
        <v>0</v>
      </c>
      <c r="R2496" s="47">
        <f>Table_Query_from_Mac10[[#This Row],[Net Unit]]*(1+Table_Query_from_Mac10[[#This Row],[PriceIncreasebyType]])</f>
        <v>9.58</v>
      </c>
      <c r="S2496" s="47">
        <f>Table_Query_from_Mac10[[#This Row],[UnitPriceFuture]]*Table_Query_from_Mac10[[#This Row],[qtytoShipFuture]]</f>
        <v>114.96000000000001</v>
      </c>
      <c r="T2496" s="47">
        <f>ROUND(Table_Query_from_Mac10[[#This Row],[qty_to_ship]]*(1+Table_Query_from_Mac10[[#This Row],[VolumeIncreasebyType]]),0)</f>
        <v>12</v>
      </c>
      <c r="U2496" s="47">
        <f>Table_Query_from_Mac10[[#This Row],[qtytoShipFuture]]*Table_Query_from_Mac10[[#This Row],[Future-cost]]</f>
        <v>45.96</v>
      </c>
      <c r="V2496" s="47">
        <f>Table_Query_from_Mac10[[#This Row],[qtytoShipFuture]]-Table_Query_from_Mac10[[#This Row],[qty_to_ship]]</f>
        <v>0</v>
      </c>
      <c r="W2496" s="47">
        <f>Table_Query_from_Mac10[[#This Row],[UnitPriceFuture]]</f>
        <v>9.58</v>
      </c>
      <c r="X2496" s="47">
        <f>Table_Query_from_Mac10[[#This Row],[Unit Increase]]*Table_Query_from_Mac10[[#This Row],[UnitPriceFuture]]</f>
        <v>0</v>
      </c>
      <c r="Y2496" s="47">
        <f>Table_Query_from_Mac10[[#This Row],[Unit Increase]]*Table_Query_from_Mac10[[#This Row],[Future-cost]]</f>
        <v>0</v>
      </c>
      <c r="Z2496" s="47">
        <f>-(Table_Query_from_Mac10[[#This Row],[Incremental Sales]]+((Table_Query_from_Mac10[[#This Row],[Incremental Sales]]*-(SUM(Summary!$S$8:$S$9)))))*Summary!$S$18</f>
        <v>0</v>
      </c>
      <c r="AA2496" s="47">
        <f>IFERROR(Table_Query_from_Mac10[[#This Row],[Incremental Cost]]/Table_Query_from_Mac10[[#This Row],[Incremental Sales]],0)</f>
        <v>0</v>
      </c>
      <c r="AB2496" s="47">
        <f>IFERROR(Table_Query_from_Mac10[[#This Row],[TotalCostFuture]]/Table_Query_from_Mac10[[#This Row],[totalsalesFuture]],0)</f>
        <v>0.39979123173277659</v>
      </c>
      <c r="AN2496" s="30">
        <v>48</v>
      </c>
      <c r="AO2496">
        <f t="shared" si="76"/>
        <v>12</v>
      </c>
      <c r="AQ2496" s="30">
        <v>27.36</v>
      </c>
      <c r="AR2496">
        <f t="shared" si="77"/>
        <v>9.58</v>
      </c>
    </row>
    <row r="2497" spans="1:44" x14ac:dyDescent="0.25">
      <c r="A2497">
        <v>90261</v>
      </c>
      <c r="B2497">
        <v>3</v>
      </c>
      <c r="C2497" t="s">
        <v>55</v>
      </c>
      <c r="D2497" t="s">
        <v>81</v>
      </c>
      <c r="E2497">
        <v>5</v>
      </c>
      <c r="F2497">
        <v>1.59</v>
      </c>
      <c r="G2497">
        <v>5.77</v>
      </c>
      <c r="H2497" s="1">
        <v>44846</v>
      </c>
      <c r="I2497" s="20">
        <v>0</v>
      </c>
      <c r="J2497" s="47">
        <f>Table_Query_from_Mac10[[#This Row],[unit_price]]-(Table_Query_from_Mac10[[#This Row],[unit_price]]*(Table_Query_from_Mac10[[#This Row],[discount_pct]]/100))</f>
        <v>5.77</v>
      </c>
      <c r="K2497" s="47">
        <f>Table_Query_from_Mac10[[#This Row],[unit_cost]]</f>
        <v>1.59</v>
      </c>
      <c r="L2497" s="47">
        <f>Table_Query_from_Mac10[[#This Row],[Live-cost]]*(1+Table_Query_from_Mac10[[#This Row],[CogsIncreasebyTYPE]])</f>
        <v>1.59</v>
      </c>
      <c r="M2497" s="47">
        <f>Table_Query_from_Mac10[[#This Row],[Live-cost]]*Table_Query_from_Mac10[[#This Row],[qty_to_ship]]</f>
        <v>7.95</v>
      </c>
      <c r="N2497" s="47">
        <f>IF(Table_Query_from_Mac10[[#This Row],[item_no]]="KDA",-Table_Query_from_Mac10[[#This Row],[unit_price]],Table_Query_from_Mac10[[#This Row],[Net Unit]]*Table_Query_from_Mac10[[#This Row],[qty_to_ship]])</f>
        <v>28.849999999999998</v>
      </c>
      <c r="O2497" s="47">
        <f>SUMIFS(Summary!C:C,Summary!H:H,Table_Query_from_Mac10[[#This Row],[Juiceoc]])</f>
        <v>0</v>
      </c>
      <c r="P2497" s="47">
        <f>SUMIFS(Summary!D:D,Summary!H:H,Table_Query_from_Mac10[[#This Row],[Juiceoc]])</f>
        <v>0</v>
      </c>
      <c r="Q2497" s="47">
        <f>SUMIFS(Summary!E:E,Summary!H:H,Table_Query_from_Mac10[[#This Row],[Juiceoc]])</f>
        <v>0</v>
      </c>
      <c r="R2497" s="47">
        <f>Table_Query_from_Mac10[[#This Row],[Net Unit]]*(1+Table_Query_from_Mac10[[#This Row],[PriceIncreasebyType]])</f>
        <v>5.77</v>
      </c>
      <c r="S2497" s="47">
        <f>Table_Query_from_Mac10[[#This Row],[UnitPriceFuture]]*Table_Query_from_Mac10[[#This Row],[qtytoShipFuture]]</f>
        <v>28.849999999999998</v>
      </c>
      <c r="T2497" s="47">
        <f>ROUND(Table_Query_from_Mac10[[#This Row],[qty_to_ship]]*(1+Table_Query_from_Mac10[[#This Row],[VolumeIncreasebyType]]),0)</f>
        <v>5</v>
      </c>
      <c r="U2497" s="47">
        <f>Table_Query_from_Mac10[[#This Row],[qtytoShipFuture]]*Table_Query_from_Mac10[[#This Row],[Future-cost]]</f>
        <v>7.95</v>
      </c>
      <c r="V2497" s="47">
        <f>Table_Query_from_Mac10[[#This Row],[qtytoShipFuture]]-Table_Query_from_Mac10[[#This Row],[qty_to_ship]]</f>
        <v>0</v>
      </c>
      <c r="W2497" s="47">
        <f>Table_Query_from_Mac10[[#This Row],[UnitPriceFuture]]</f>
        <v>5.77</v>
      </c>
      <c r="X2497" s="47">
        <f>Table_Query_from_Mac10[[#This Row],[Unit Increase]]*Table_Query_from_Mac10[[#This Row],[UnitPriceFuture]]</f>
        <v>0</v>
      </c>
      <c r="Y2497" s="47">
        <f>Table_Query_from_Mac10[[#This Row],[Unit Increase]]*Table_Query_from_Mac10[[#This Row],[Future-cost]]</f>
        <v>0</v>
      </c>
      <c r="Z2497" s="47">
        <f>-(Table_Query_from_Mac10[[#This Row],[Incremental Sales]]+((Table_Query_from_Mac10[[#This Row],[Incremental Sales]]*-(SUM(Summary!$S$8:$S$9)))))*Summary!$S$18</f>
        <v>0</v>
      </c>
      <c r="AA2497" s="47">
        <f>IFERROR(Table_Query_from_Mac10[[#This Row],[Incremental Cost]]/Table_Query_from_Mac10[[#This Row],[Incremental Sales]],0)</f>
        <v>0</v>
      </c>
      <c r="AB2497" s="47">
        <f>IFERROR(Table_Query_from_Mac10[[#This Row],[TotalCostFuture]]/Table_Query_from_Mac10[[#This Row],[totalsalesFuture]],0)</f>
        <v>0.27556325823223571</v>
      </c>
      <c r="AN2497" s="31">
        <v>20</v>
      </c>
      <c r="AO2497">
        <f t="shared" si="76"/>
        <v>5</v>
      </c>
      <c r="AQ2497" s="31">
        <v>16.489999999999998</v>
      </c>
      <c r="AR2497">
        <f t="shared" si="77"/>
        <v>5.77</v>
      </c>
    </row>
    <row r="2498" spans="1:44" x14ac:dyDescent="0.25">
      <c r="A2498">
        <v>90261</v>
      </c>
      <c r="B2498">
        <v>4</v>
      </c>
      <c r="C2498" t="s">
        <v>55</v>
      </c>
      <c r="D2498" t="s">
        <v>81</v>
      </c>
      <c r="E2498">
        <v>7</v>
      </c>
      <c r="F2498">
        <v>9.06</v>
      </c>
      <c r="G2498">
        <v>21.95</v>
      </c>
      <c r="H2498" s="1">
        <v>44846</v>
      </c>
      <c r="I2498" s="20">
        <v>0</v>
      </c>
      <c r="J2498" s="47">
        <f>Table_Query_from_Mac10[[#This Row],[unit_price]]-(Table_Query_from_Mac10[[#This Row],[unit_price]]*(Table_Query_from_Mac10[[#This Row],[discount_pct]]/100))</f>
        <v>21.95</v>
      </c>
      <c r="K2498" s="47">
        <f>Table_Query_from_Mac10[[#This Row],[unit_cost]]</f>
        <v>9.06</v>
      </c>
      <c r="L2498" s="47">
        <f>Table_Query_from_Mac10[[#This Row],[Live-cost]]*(1+Table_Query_from_Mac10[[#This Row],[CogsIncreasebyTYPE]])</f>
        <v>9.06</v>
      </c>
      <c r="M2498" s="47">
        <f>Table_Query_from_Mac10[[#This Row],[Live-cost]]*Table_Query_from_Mac10[[#This Row],[qty_to_ship]]</f>
        <v>63.42</v>
      </c>
      <c r="N2498" s="47">
        <f>IF(Table_Query_from_Mac10[[#This Row],[item_no]]="KDA",-Table_Query_from_Mac10[[#This Row],[unit_price]],Table_Query_from_Mac10[[#This Row],[Net Unit]]*Table_Query_from_Mac10[[#This Row],[qty_to_ship]])</f>
        <v>153.65</v>
      </c>
      <c r="O2498" s="47">
        <f>SUMIFS(Summary!C:C,Summary!H:H,Table_Query_from_Mac10[[#This Row],[Juiceoc]])</f>
        <v>0</v>
      </c>
      <c r="P2498" s="47">
        <f>SUMIFS(Summary!D:D,Summary!H:H,Table_Query_from_Mac10[[#This Row],[Juiceoc]])</f>
        <v>0</v>
      </c>
      <c r="Q2498" s="47">
        <f>SUMIFS(Summary!E:E,Summary!H:H,Table_Query_from_Mac10[[#This Row],[Juiceoc]])</f>
        <v>0</v>
      </c>
      <c r="R2498" s="47">
        <f>Table_Query_from_Mac10[[#This Row],[Net Unit]]*(1+Table_Query_from_Mac10[[#This Row],[PriceIncreasebyType]])</f>
        <v>21.95</v>
      </c>
      <c r="S2498" s="47">
        <f>Table_Query_from_Mac10[[#This Row],[UnitPriceFuture]]*Table_Query_from_Mac10[[#This Row],[qtytoShipFuture]]</f>
        <v>153.65</v>
      </c>
      <c r="T2498" s="47">
        <f>ROUND(Table_Query_from_Mac10[[#This Row],[qty_to_ship]]*(1+Table_Query_from_Mac10[[#This Row],[VolumeIncreasebyType]]),0)</f>
        <v>7</v>
      </c>
      <c r="U2498" s="47">
        <f>Table_Query_from_Mac10[[#This Row],[qtytoShipFuture]]*Table_Query_from_Mac10[[#This Row],[Future-cost]]</f>
        <v>63.42</v>
      </c>
      <c r="V2498" s="47">
        <f>Table_Query_from_Mac10[[#This Row],[qtytoShipFuture]]-Table_Query_from_Mac10[[#This Row],[qty_to_ship]]</f>
        <v>0</v>
      </c>
      <c r="W2498" s="47">
        <f>Table_Query_from_Mac10[[#This Row],[UnitPriceFuture]]</f>
        <v>21.95</v>
      </c>
      <c r="X2498" s="47">
        <f>Table_Query_from_Mac10[[#This Row],[Unit Increase]]*Table_Query_from_Mac10[[#This Row],[UnitPriceFuture]]</f>
        <v>0</v>
      </c>
      <c r="Y2498" s="47">
        <f>Table_Query_from_Mac10[[#This Row],[Unit Increase]]*Table_Query_from_Mac10[[#This Row],[Future-cost]]</f>
        <v>0</v>
      </c>
      <c r="Z2498" s="47">
        <f>-(Table_Query_from_Mac10[[#This Row],[Incremental Sales]]+((Table_Query_from_Mac10[[#This Row],[Incremental Sales]]*-(SUM(Summary!$S$8:$S$9)))))*Summary!$S$18</f>
        <v>0</v>
      </c>
      <c r="AA2498" s="47">
        <f>IFERROR(Table_Query_from_Mac10[[#This Row],[Incremental Cost]]/Table_Query_from_Mac10[[#This Row],[Incremental Sales]],0)</f>
        <v>0</v>
      </c>
      <c r="AB2498" s="47">
        <f>IFERROR(Table_Query_from_Mac10[[#This Row],[TotalCostFuture]]/Table_Query_from_Mac10[[#This Row],[totalsalesFuture]],0)</f>
        <v>0.41275626423690204</v>
      </c>
      <c r="AN2498" s="30">
        <v>28</v>
      </c>
      <c r="AO2498">
        <f t="shared" si="76"/>
        <v>7</v>
      </c>
      <c r="AQ2498" s="30">
        <v>62.71</v>
      </c>
      <c r="AR2498">
        <f t="shared" si="77"/>
        <v>21.95</v>
      </c>
    </row>
    <row r="2499" spans="1:44" x14ac:dyDescent="0.25">
      <c r="A2499">
        <v>90261</v>
      </c>
      <c r="B2499">
        <v>5</v>
      </c>
      <c r="C2499" t="s">
        <v>55</v>
      </c>
      <c r="D2499" t="s">
        <v>81</v>
      </c>
      <c r="E2499">
        <v>8</v>
      </c>
      <c r="F2499">
        <v>10.38</v>
      </c>
      <c r="G2499">
        <v>26.94</v>
      </c>
      <c r="H2499" s="1">
        <v>44846</v>
      </c>
      <c r="I2499" s="20">
        <v>0</v>
      </c>
      <c r="J2499" s="47">
        <f>Table_Query_from_Mac10[[#This Row],[unit_price]]-(Table_Query_from_Mac10[[#This Row],[unit_price]]*(Table_Query_from_Mac10[[#This Row],[discount_pct]]/100))</f>
        <v>26.94</v>
      </c>
      <c r="K2499" s="47">
        <f>Table_Query_from_Mac10[[#This Row],[unit_cost]]</f>
        <v>10.38</v>
      </c>
      <c r="L2499" s="47">
        <f>Table_Query_from_Mac10[[#This Row],[Live-cost]]*(1+Table_Query_from_Mac10[[#This Row],[CogsIncreasebyTYPE]])</f>
        <v>10.38</v>
      </c>
      <c r="M2499" s="47">
        <f>Table_Query_from_Mac10[[#This Row],[Live-cost]]*Table_Query_from_Mac10[[#This Row],[qty_to_ship]]</f>
        <v>83.04</v>
      </c>
      <c r="N2499" s="47">
        <f>IF(Table_Query_from_Mac10[[#This Row],[item_no]]="KDA",-Table_Query_from_Mac10[[#This Row],[unit_price]],Table_Query_from_Mac10[[#This Row],[Net Unit]]*Table_Query_from_Mac10[[#This Row],[qty_to_ship]])</f>
        <v>215.52</v>
      </c>
      <c r="O2499" s="47">
        <f>SUMIFS(Summary!C:C,Summary!H:H,Table_Query_from_Mac10[[#This Row],[Juiceoc]])</f>
        <v>0</v>
      </c>
      <c r="P2499" s="47">
        <f>SUMIFS(Summary!D:D,Summary!H:H,Table_Query_from_Mac10[[#This Row],[Juiceoc]])</f>
        <v>0</v>
      </c>
      <c r="Q2499" s="47">
        <f>SUMIFS(Summary!E:E,Summary!H:H,Table_Query_from_Mac10[[#This Row],[Juiceoc]])</f>
        <v>0</v>
      </c>
      <c r="R2499" s="47">
        <f>Table_Query_from_Mac10[[#This Row],[Net Unit]]*(1+Table_Query_from_Mac10[[#This Row],[PriceIncreasebyType]])</f>
        <v>26.94</v>
      </c>
      <c r="S2499" s="47">
        <f>Table_Query_from_Mac10[[#This Row],[UnitPriceFuture]]*Table_Query_from_Mac10[[#This Row],[qtytoShipFuture]]</f>
        <v>215.52</v>
      </c>
      <c r="T2499" s="47">
        <f>ROUND(Table_Query_from_Mac10[[#This Row],[qty_to_ship]]*(1+Table_Query_from_Mac10[[#This Row],[VolumeIncreasebyType]]),0)</f>
        <v>8</v>
      </c>
      <c r="U2499" s="47">
        <f>Table_Query_from_Mac10[[#This Row],[qtytoShipFuture]]*Table_Query_from_Mac10[[#This Row],[Future-cost]]</f>
        <v>83.04</v>
      </c>
      <c r="V2499" s="47">
        <f>Table_Query_from_Mac10[[#This Row],[qtytoShipFuture]]-Table_Query_from_Mac10[[#This Row],[qty_to_ship]]</f>
        <v>0</v>
      </c>
      <c r="W2499" s="47">
        <f>Table_Query_from_Mac10[[#This Row],[UnitPriceFuture]]</f>
        <v>26.94</v>
      </c>
      <c r="X2499" s="47">
        <f>Table_Query_from_Mac10[[#This Row],[Unit Increase]]*Table_Query_from_Mac10[[#This Row],[UnitPriceFuture]]</f>
        <v>0</v>
      </c>
      <c r="Y2499" s="47">
        <f>Table_Query_from_Mac10[[#This Row],[Unit Increase]]*Table_Query_from_Mac10[[#This Row],[Future-cost]]</f>
        <v>0</v>
      </c>
      <c r="Z2499" s="47">
        <f>-(Table_Query_from_Mac10[[#This Row],[Incremental Sales]]+((Table_Query_from_Mac10[[#This Row],[Incremental Sales]]*-(SUM(Summary!$S$8:$S$9)))))*Summary!$S$18</f>
        <v>0</v>
      </c>
      <c r="AA2499" s="47">
        <f>IFERROR(Table_Query_from_Mac10[[#This Row],[Incremental Cost]]/Table_Query_from_Mac10[[#This Row],[Incremental Sales]],0)</f>
        <v>0</v>
      </c>
      <c r="AB2499" s="47">
        <f>IFERROR(Table_Query_from_Mac10[[#This Row],[TotalCostFuture]]/Table_Query_from_Mac10[[#This Row],[totalsalesFuture]],0)</f>
        <v>0.38530066815144765</v>
      </c>
      <c r="AN2499" s="31">
        <v>30</v>
      </c>
      <c r="AO2499">
        <f t="shared" ref="AO2499:AO2562" si="78">CEILING(AN2499/4,1)</f>
        <v>8</v>
      </c>
      <c r="AQ2499" s="31">
        <v>76.98</v>
      </c>
      <c r="AR2499">
        <f t="shared" ref="AR2499:AR2562" si="79">ROUND(AQ2499/5*1.75,2)</f>
        <v>26.94</v>
      </c>
    </row>
    <row r="2500" spans="1:44" x14ac:dyDescent="0.25">
      <c r="A2500">
        <v>90261</v>
      </c>
      <c r="B2500">
        <v>6</v>
      </c>
      <c r="C2500" t="s">
        <v>55</v>
      </c>
      <c r="D2500" t="s">
        <v>81</v>
      </c>
      <c r="E2500">
        <v>8</v>
      </c>
      <c r="F2500">
        <v>12.1</v>
      </c>
      <c r="G2500">
        <v>32.119999999999997</v>
      </c>
      <c r="H2500" s="1">
        <v>44846</v>
      </c>
      <c r="I2500" s="20">
        <v>0</v>
      </c>
      <c r="J2500" s="47">
        <f>Table_Query_from_Mac10[[#This Row],[unit_price]]-(Table_Query_from_Mac10[[#This Row],[unit_price]]*(Table_Query_from_Mac10[[#This Row],[discount_pct]]/100))</f>
        <v>32.119999999999997</v>
      </c>
      <c r="K2500" s="47">
        <f>Table_Query_from_Mac10[[#This Row],[unit_cost]]</f>
        <v>12.1</v>
      </c>
      <c r="L2500" s="47">
        <f>Table_Query_from_Mac10[[#This Row],[Live-cost]]*(1+Table_Query_from_Mac10[[#This Row],[CogsIncreasebyTYPE]])</f>
        <v>12.1</v>
      </c>
      <c r="M2500" s="47">
        <f>Table_Query_from_Mac10[[#This Row],[Live-cost]]*Table_Query_from_Mac10[[#This Row],[qty_to_ship]]</f>
        <v>96.8</v>
      </c>
      <c r="N2500" s="47">
        <f>IF(Table_Query_from_Mac10[[#This Row],[item_no]]="KDA",-Table_Query_from_Mac10[[#This Row],[unit_price]],Table_Query_from_Mac10[[#This Row],[Net Unit]]*Table_Query_from_Mac10[[#This Row],[qty_to_ship]])</f>
        <v>256.95999999999998</v>
      </c>
      <c r="O2500" s="47">
        <f>SUMIFS(Summary!C:C,Summary!H:H,Table_Query_from_Mac10[[#This Row],[Juiceoc]])</f>
        <v>0</v>
      </c>
      <c r="P2500" s="47">
        <f>SUMIFS(Summary!D:D,Summary!H:H,Table_Query_from_Mac10[[#This Row],[Juiceoc]])</f>
        <v>0</v>
      </c>
      <c r="Q2500" s="47">
        <f>SUMIFS(Summary!E:E,Summary!H:H,Table_Query_from_Mac10[[#This Row],[Juiceoc]])</f>
        <v>0</v>
      </c>
      <c r="R2500" s="47">
        <f>Table_Query_from_Mac10[[#This Row],[Net Unit]]*(1+Table_Query_from_Mac10[[#This Row],[PriceIncreasebyType]])</f>
        <v>32.119999999999997</v>
      </c>
      <c r="S2500" s="47">
        <f>Table_Query_from_Mac10[[#This Row],[UnitPriceFuture]]*Table_Query_from_Mac10[[#This Row],[qtytoShipFuture]]</f>
        <v>256.95999999999998</v>
      </c>
      <c r="T2500" s="47">
        <f>ROUND(Table_Query_from_Mac10[[#This Row],[qty_to_ship]]*(1+Table_Query_from_Mac10[[#This Row],[VolumeIncreasebyType]]),0)</f>
        <v>8</v>
      </c>
      <c r="U2500" s="47">
        <f>Table_Query_from_Mac10[[#This Row],[qtytoShipFuture]]*Table_Query_from_Mac10[[#This Row],[Future-cost]]</f>
        <v>96.8</v>
      </c>
      <c r="V2500" s="47">
        <f>Table_Query_from_Mac10[[#This Row],[qtytoShipFuture]]-Table_Query_from_Mac10[[#This Row],[qty_to_ship]]</f>
        <v>0</v>
      </c>
      <c r="W2500" s="47">
        <f>Table_Query_from_Mac10[[#This Row],[UnitPriceFuture]]</f>
        <v>32.119999999999997</v>
      </c>
      <c r="X2500" s="47">
        <f>Table_Query_from_Mac10[[#This Row],[Unit Increase]]*Table_Query_from_Mac10[[#This Row],[UnitPriceFuture]]</f>
        <v>0</v>
      </c>
      <c r="Y2500" s="47">
        <f>Table_Query_from_Mac10[[#This Row],[Unit Increase]]*Table_Query_from_Mac10[[#This Row],[Future-cost]]</f>
        <v>0</v>
      </c>
      <c r="Z2500" s="47">
        <f>-(Table_Query_from_Mac10[[#This Row],[Incremental Sales]]+((Table_Query_from_Mac10[[#This Row],[Incremental Sales]]*-(SUM(Summary!$S$8:$S$9)))))*Summary!$S$18</f>
        <v>0</v>
      </c>
      <c r="AA2500" s="47">
        <f>IFERROR(Table_Query_from_Mac10[[#This Row],[Incremental Cost]]/Table_Query_from_Mac10[[#This Row],[Incremental Sales]],0)</f>
        <v>0</v>
      </c>
      <c r="AB2500" s="47">
        <f>IFERROR(Table_Query_from_Mac10[[#This Row],[TotalCostFuture]]/Table_Query_from_Mac10[[#This Row],[totalsalesFuture]],0)</f>
        <v>0.37671232876712329</v>
      </c>
      <c r="AN2500" s="30">
        <v>30</v>
      </c>
      <c r="AO2500">
        <f t="shared" si="78"/>
        <v>8</v>
      </c>
      <c r="AQ2500" s="30">
        <v>91.78</v>
      </c>
      <c r="AR2500">
        <f t="shared" si="79"/>
        <v>32.119999999999997</v>
      </c>
    </row>
    <row r="2501" spans="1:44" x14ac:dyDescent="0.25">
      <c r="A2501">
        <v>90261</v>
      </c>
      <c r="B2501">
        <v>7</v>
      </c>
      <c r="C2501" t="s">
        <v>55</v>
      </c>
      <c r="D2501" t="s">
        <v>81</v>
      </c>
      <c r="E2501">
        <v>6</v>
      </c>
      <c r="F2501">
        <v>13.57</v>
      </c>
      <c r="G2501">
        <v>36.270000000000003</v>
      </c>
      <c r="H2501" s="1">
        <v>44846</v>
      </c>
      <c r="I2501" s="20">
        <v>0</v>
      </c>
      <c r="J2501" s="47">
        <f>Table_Query_from_Mac10[[#This Row],[unit_price]]-(Table_Query_from_Mac10[[#This Row],[unit_price]]*(Table_Query_from_Mac10[[#This Row],[discount_pct]]/100))</f>
        <v>36.270000000000003</v>
      </c>
      <c r="K2501" s="47">
        <f>Table_Query_from_Mac10[[#This Row],[unit_cost]]</f>
        <v>13.57</v>
      </c>
      <c r="L2501" s="47">
        <f>Table_Query_from_Mac10[[#This Row],[Live-cost]]*(1+Table_Query_from_Mac10[[#This Row],[CogsIncreasebyTYPE]])</f>
        <v>13.57</v>
      </c>
      <c r="M2501" s="47">
        <f>Table_Query_from_Mac10[[#This Row],[Live-cost]]*Table_Query_from_Mac10[[#This Row],[qty_to_ship]]</f>
        <v>81.42</v>
      </c>
      <c r="N2501" s="47">
        <f>IF(Table_Query_from_Mac10[[#This Row],[item_no]]="KDA",-Table_Query_from_Mac10[[#This Row],[unit_price]],Table_Query_from_Mac10[[#This Row],[Net Unit]]*Table_Query_from_Mac10[[#This Row],[qty_to_ship]])</f>
        <v>217.62</v>
      </c>
      <c r="O2501" s="47">
        <f>SUMIFS(Summary!C:C,Summary!H:H,Table_Query_from_Mac10[[#This Row],[Juiceoc]])</f>
        <v>0</v>
      </c>
      <c r="P2501" s="47">
        <f>SUMIFS(Summary!D:D,Summary!H:H,Table_Query_from_Mac10[[#This Row],[Juiceoc]])</f>
        <v>0</v>
      </c>
      <c r="Q2501" s="47">
        <f>SUMIFS(Summary!E:E,Summary!H:H,Table_Query_from_Mac10[[#This Row],[Juiceoc]])</f>
        <v>0</v>
      </c>
      <c r="R2501" s="47">
        <f>Table_Query_from_Mac10[[#This Row],[Net Unit]]*(1+Table_Query_from_Mac10[[#This Row],[PriceIncreasebyType]])</f>
        <v>36.270000000000003</v>
      </c>
      <c r="S2501" s="47">
        <f>Table_Query_from_Mac10[[#This Row],[UnitPriceFuture]]*Table_Query_from_Mac10[[#This Row],[qtytoShipFuture]]</f>
        <v>217.62</v>
      </c>
      <c r="T2501" s="47">
        <f>ROUND(Table_Query_from_Mac10[[#This Row],[qty_to_ship]]*(1+Table_Query_from_Mac10[[#This Row],[VolumeIncreasebyType]]),0)</f>
        <v>6</v>
      </c>
      <c r="U2501" s="47">
        <f>Table_Query_from_Mac10[[#This Row],[qtytoShipFuture]]*Table_Query_from_Mac10[[#This Row],[Future-cost]]</f>
        <v>81.42</v>
      </c>
      <c r="V2501" s="47">
        <f>Table_Query_from_Mac10[[#This Row],[qtytoShipFuture]]-Table_Query_from_Mac10[[#This Row],[qty_to_ship]]</f>
        <v>0</v>
      </c>
      <c r="W2501" s="47">
        <f>Table_Query_from_Mac10[[#This Row],[UnitPriceFuture]]</f>
        <v>36.270000000000003</v>
      </c>
      <c r="X2501" s="47">
        <f>Table_Query_from_Mac10[[#This Row],[Unit Increase]]*Table_Query_from_Mac10[[#This Row],[UnitPriceFuture]]</f>
        <v>0</v>
      </c>
      <c r="Y2501" s="47">
        <f>Table_Query_from_Mac10[[#This Row],[Unit Increase]]*Table_Query_from_Mac10[[#This Row],[Future-cost]]</f>
        <v>0</v>
      </c>
      <c r="Z2501" s="47">
        <f>-(Table_Query_from_Mac10[[#This Row],[Incremental Sales]]+((Table_Query_from_Mac10[[#This Row],[Incremental Sales]]*-(SUM(Summary!$S$8:$S$9)))))*Summary!$S$18</f>
        <v>0</v>
      </c>
      <c r="AA2501" s="47">
        <f>IFERROR(Table_Query_from_Mac10[[#This Row],[Incremental Cost]]/Table_Query_from_Mac10[[#This Row],[Incremental Sales]],0)</f>
        <v>0</v>
      </c>
      <c r="AB2501" s="47">
        <f>IFERROR(Table_Query_from_Mac10[[#This Row],[TotalCostFuture]]/Table_Query_from_Mac10[[#This Row],[totalsalesFuture]],0)</f>
        <v>0.37413840639647089</v>
      </c>
      <c r="AN2501" s="31">
        <v>24</v>
      </c>
      <c r="AO2501">
        <f t="shared" si="78"/>
        <v>6</v>
      </c>
      <c r="AQ2501" s="31">
        <v>103.64</v>
      </c>
      <c r="AR2501">
        <f t="shared" si="79"/>
        <v>36.270000000000003</v>
      </c>
    </row>
    <row r="2502" spans="1:44" x14ac:dyDescent="0.25">
      <c r="A2502">
        <v>90261</v>
      </c>
      <c r="B2502">
        <v>8</v>
      </c>
      <c r="C2502" t="s">
        <v>55</v>
      </c>
      <c r="D2502" t="s">
        <v>81</v>
      </c>
      <c r="E2502">
        <v>7</v>
      </c>
      <c r="F2502">
        <v>8.31</v>
      </c>
      <c r="G2502">
        <v>20.079999999999998</v>
      </c>
      <c r="H2502" s="1">
        <v>44846</v>
      </c>
      <c r="I2502" s="20">
        <v>0</v>
      </c>
      <c r="J2502" s="47">
        <f>Table_Query_from_Mac10[[#This Row],[unit_price]]-(Table_Query_from_Mac10[[#This Row],[unit_price]]*(Table_Query_from_Mac10[[#This Row],[discount_pct]]/100))</f>
        <v>20.079999999999998</v>
      </c>
      <c r="K2502" s="47">
        <f>Table_Query_from_Mac10[[#This Row],[unit_cost]]</f>
        <v>8.31</v>
      </c>
      <c r="L2502" s="47">
        <f>Table_Query_from_Mac10[[#This Row],[Live-cost]]*(1+Table_Query_from_Mac10[[#This Row],[CogsIncreasebyTYPE]])</f>
        <v>8.31</v>
      </c>
      <c r="M2502" s="47">
        <f>Table_Query_from_Mac10[[#This Row],[Live-cost]]*Table_Query_from_Mac10[[#This Row],[qty_to_ship]]</f>
        <v>58.17</v>
      </c>
      <c r="N2502" s="47">
        <f>IF(Table_Query_from_Mac10[[#This Row],[item_no]]="KDA",-Table_Query_from_Mac10[[#This Row],[unit_price]],Table_Query_from_Mac10[[#This Row],[Net Unit]]*Table_Query_from_Mac10[[#This Row],[qty_to_ship]])</f>
        <v>140.56</v>
      </c>
      <c r="O2502" s="47">
        <f>SUMIFS(Summary!C:C,Summary!H:H,Table_Query_from_Mac10[[#This Row],[Juiceoc]])</f>
        <v>0</v>
      </c>
      <c r="P2502" s="47">
        <f>SUMIFS(Summary!D:D,Summary!H:H,Table_Query_from_Mac10[[#This Row],[Juiceoc]])</f>
        <v>0</v>
      </c>
      <c r="Q2502" s="47">
        <f>SUMIFS(Summary!E:E,Summary!H:H,Table_Query_from_Mac10[[#This Row],[Juiceoc]])</f>
        <v>0</v>
      </c>
      <c r="R2502" s="47">
        <f>Table_Query_from_Mac10[[#This Row],[Net Unit]]*(1+Table_Query_from_Mac10[[#This Row],[PriceIncreasebyType]])</f>
        <v>20.079999999999998</v>
      </c>
      <c r="S2502" s="47">
        <f>Table_Query_from_Mac10[[#This Row],[UnitPriceFuture]]*Table_Query_from_Mac10[[#This Row],[qtytoShipFuture]]</f>
        <v>140.56</v>
      </c>
      <c r="T2502" s="47">
        <f>ROUND(Table_Query_from_Mac10[[#This Row],[qty_to_ship]]*(1+Table_Query_from_Mac10[[#This Row],[VolumeIncreasebyType]]),0)</f>
        <v>7</v>
      </c>
      <c r="U2502" s="47">
        <f>Table_Query_from_Mac10[[#This Row],[qtytoShipFuture]]*Table_Query_from_Mac10[[#This Row],[Future-cost]]</f>
        <v>58.17</v>
      </c>
      <c r="V2502" s="47">
        <f>Table_Query_from_Mac10[[#This Row],[qtytoShipFuture]]-Table_Query_from_Mac10[[#This Row],[qty_to_ship]]</f>
        <v>0</v>
      </c>
      <c r="W2502" s="47">
        <f>Table_Query_from_Mac10[[#This Row],[UnitPriceFuture]]</f>
        <v>20.079999999999998</v>
      </c>
      <c r="X2502" s="47">
        <f>Table_Query_from_Mac10[[#This Row],[Unit Increase]]*Table_Query_from_Mac10[[#This Row],[UnitPriceFuture]]</f>
        <v>0</v>
      </c>
      <c r="Y2502" s="47">
        <f>Table_Query_from_Mac10[[#This Row],[Unit Increase]]*Table_Query_from_Mac10[[#This Row],[Future-cost]]</f>
        <v>0</v>
      </c>
      <c r="Z2502" s="47">
        <f>-(Table_Query_from_Mac10[[#This Row],[Incremental Sales]]+((Table_Query_from_Mac10[[#This Row],[Incremental Sales]]*-(SUM(Summary!$S$8:$S$9)))))*Summary!$S$18</f>
        <v>0</v>
      </c>
      <c r="AA2502" s="47">
        <f>IFERROR(Table_Query_from_Mac10[[#This Row],[Incremental Cost]]/Table_Query_from_Mac10[[#This Row],[Incremental Sales]],0)</f>
        <v>0</v>
      </c>
      <c r="AB2502" s="47">
        <f>IFERROR(Table_Query_from_Mac10[[#This Row],[TotalCostFuture]]/Table_Query_from_Mac10[[#This Row],[totalsalesFuture]],0)</f>
        <v>0.41384462151394424</v>
      </c>
      <c r="AN2502" s="30">
        <v>28</v>
      </c>
      <c r="AO2502">
        <f t="shared" si="78"/>
        <v>7</v>
      </c>
      <c r="AQ2502" s="30">
        <v>57.36</v>
      </c>
      <c r="AR2502">
        <f t="shared" si="79"/>
        <v>20.079999999999998</v>
      </c>
    </row>
    <row r="2503" spans="1:44" x14ac:dyDescent="0.25">
      <c r="A2503">
        <v>90262</v>
      </c>
      <c r="B2503">
        <v>1</v>
      </c>
      <c r="C2503" t="s">
        <v>56</v>
      </c>
      <c r="D2503" t="s">
        <v>81</v>
      </c>
      <c r="E2503">
        <v>14</v>
      </c>
      <c r="F2503">
        <v>5.07</v>
      </c>
      <c r="G2503">
        <v>12</v>
      </c>
      <c r="H2503" s="1">
        <v>44846</v>
      </c>
      <c r="I2503" s="20">
        <v>0</v>
      </c>
      <c r="J2503" s="47">
        <f>Table_Query_from_Mac10[[#This Row],[unit_price]]-(Table_Query_from_Mac10[[#This Row],[unit_price]]*(Table_Query_from_Mac10[[#This Row],[discount_pct]]/100))</f>
        <v>12</v>
      </c>
      <c r="K2503" s="47">
        <f>Table_Query_from_Mac10[[#This Row],[unit_cost]]</f>
        <v>5.07</v>
      </c>
      <c r="L2503" s="47">
        <f>Table_Query_from_Mac10[[#This Row],[Live-cost]]*(1+Table_Query_from_Mac10[[#This Row],[CogsIncreasebyTYPE]])</f>
        <v>5.07</v>
      </c>
      <c r="M2503" s="47">
        <f>Table_Query_from_Mac10[[#This Row],[Live-cost]]*Table_Query_from_Mac10[[#This Row],[qty_to_ship]]</f>
        <v>70.98</v>
      </c>
      <c r="N2503" s="47">
        <f>IF(Table_Query_from_Mac10[[#This Row],[item_no]]="KDA",-Table_Query_from_Mac10[[#This Row],[unit_price]],Table_Query_from_Mac10[[#This Row],[Net Unit]]*Table_Query_from_Mac10[[#This Row],[qty_to_ship]])</f>
        <v>168</v>
      </c>
      <c r="O2503" s="47">
        <f>SUMIFS(Summary!C:C,Summary!H:H,Table_Query_from_Mac10[[#This Row],[Juiceoc]])</f>
        <v>0</v>
      </c>
      <c r="P2503" s="47">
        <f>SUMIFS(Summary!D:D,Summary!H:H,Table_Query_from_Mac10[[#This Row],[Juiceoc]])</f>
        <v>0</v>
      </c>
      <c r="Q2503" s="47">
        <f>SUMIFS(Summary!E:E,Summary!H:H,Table_Query_from_Mac10[[#This Row],[Juiceoc]])</f>
        <v>0</v>
      </c>
      <c r="R2503" s="47">
        <f>Table_Query_from_Mac10[[#This Row],[Net Unit]]*(1+Table_Query_from_Mac10[[#This Row],[PriceIncreasebyType]])</f>
        <v>12</v>
      </c>
      <c r="S2503" s="47">
        <f>Table_Query_from_Mac10[[#This Row],[UnitPriceFuture]]*Table_Query_from_Mac10[[#This Row],[qtytoShipFuture]]</f>
        <v>168</v>
      </c>
      <c r="T2503" s="47">
        <f>ROUND(Table_Query_from_Mac10[[#This Row],[qty_to_ship]]*(1+Table_Query_from_Mac10[[#This Row],[VolumeIncreasebyType]]),0)</f>
        <v>14</v>
      </c>
      <c r="U2503" s="47">
        <f>Table_Query_from_Mac10[[#This Row],[qtytoShipFuture]]*Table_Query_from_Mac10[[#This Row],[Future-cost]]</f>
        <v>70.98</v>
      </c>
      <c r="V2503" s="47">
        <f>Table_Query_from_Mac10[[#This Row],[qtytoShipFuture]]-Table_Query_from_Mac10[[#This Row],[qty_to_ship]]</f>
        <v>0</v>
      </c>
      <c r="W2503" s="47">
        <f>Table_Query_from_Mac10[[#This Row],[UnitPriceFuture]]</f>
        <v>12</v>
      </c>
      <c r="X2503" s="47">
        <f>Table_Query_from_Mac10[[#This Row],[Unit Increase]]*Table_Query_from_Mac10[[#This Row],[UnitPriceFuture]]</f>
        <v>0</v>
      </c>
      <c r="Y2503" s="47">
        <f>Table_Query_from_Mac10[[#This Row],[Unit Increase]]*Table_Query_from_Mac10[[#This Row],[Future-cost]]</f>
        <v>0</v>
      </c>
      <c r="Z2503" s="47">
        <f>-(Table_Query_from_Mac10[[#This Row],[Incremental Sales]]+((Table_Query_from_Mac10[[#This Row],[Incremental Sales]]*-(SUM(Summary!$S$8:$S$9)))))*Summary!$S$18</f>
        <v>0</v>
      </c>
      <c r="AA2503" s="47">
        <f>IFERROR(Table_Query_from_Mac10[[#This Row],[Incremental Cost]]/Table_Query_from_Mac10[[#This Row],[Incremental Sales]],0)</f>
        <v>0</v>
      </c>
      <c r="AB2503" s="47">
        <f>IFERROR(Table_Query_from_Mac10[[#This Row],[TotalCostFuture]]/Table_Query_from_Mac10[[#This Row],[totalsalesFuture]],0)</f>
        <v>0.42250000000000004</v>
      </c>
      <c r="AN2503" s="31">
        <v>54</v>
      </c>
      <c r="AO2503">
        <f t="shared" si="78"/>
        <v>14</v>
      </c>
      <c r="AQ2503" s="31">
        <v>34.28</v>
      </c>
      <c r="AR2503">
        <f t="shared" si="79"/>
        <v>12</v>
      </c>
    </row>
    <row r="2504" spans="1:44" x14ac:dyDescent="0.25">
      <c r="A2504">
        <v>90262</v>
      </c>
      <c r="B2504">
        <v>2</v>
      </c>
      <c r="C2504" t="s">
        <v>55</v>
      </c>
      <c r="D2504" t="s">
        <v>81</v>
      </c>
      <c r="E2504">
        <v>14</v>
      </c>
      <c r="F2504">
        <v>9.06</v>
      </c>
      <c r="G2504">
        <v>21.95</v>
      </c>
      <c r="H2504" s="1">
        <v>44846</v>
      </c>
      <c r="I2504" s="20">
        <v>0</v>
      </c>
      <c r="J2504" s="47">
        <f>Table_Query_from_Mac10[[#This Row],[unit_price]]-(Table_Query_from_Mac10[[#This Row],[unit_price]]*(Table_Query_from_Mac10[[#This Row],[discount_pct]]/100))</f>
        <v>21.95</v>
      </c>
      <c r="K2504" s="47">
        <f>Table_Query_from_Mac10[[#This Row],[unit_cost]]</f>
        <v>9.06</v>
      </c>
      <c r="L2504" s="47">
        <f>Table_Query_from_Mac10[[#This Row],[Live-cost]]*(1+Table_Query_from_Mac10[[#This Row],[CogsIncreasebyTYPE]])</f>
        <v>9.06</v>
      </c>
      <c r="M2504" s="47">
        <f>Table_Query_from_Mac10[[#This Row],[Live-cost]]*Table_Query_from_Mac10[[#This Row],[qty_to_ship]]</f>
        <v>126.84</v>
      </c>
      <c r="N2504" s="47">
        <f>IF(Table_Query_from_Mac10[[#This Row],[item_no]]="KDA",-Table_Query_from_Mac10[[#This Row],[unit_price]],Table_Query_from_Mac10[[#This Row],[Net Unit]]*Table_Query_from_Mac10[[#This Row],[qty_to_ship]])</f>
        <v>307.3</v>
      </c>
      <c r="O2504" s="47">
        <f>SUMIFS(Summary!C:C,Summary!H:H,Table_Query_from_Mac10[[#This Row],[Juiceoc]])</f>
        <v>0</v>
      </c>
      <c r="P2504" s="47">
        <f>SUMIFS(Summary!D:D,Summary!H:H,Table_Query_from_Mac10[[#This Row],[Juiceoc]])</f>
        <v>0</v>
      </c>
      <c r="Q2504" s="47">
        <f>SUMIFS(Summary!E:E,Summary!H:H,Table_Query_from_Mac10[[#This Row],[Juiceoc]])</f>
        <v>0</v>
      </c>
      <c r="R2504" s="47">
        <f>Table_Query_from_Mac10[[#This Row],[Net Unit]]*(1+Table_Query_from_Mac10[[#This Row],[PriceIncreasebyType]])</f>
        <v>21.95</v>
      </c>
      <c r="S2504" s="47">
        <f>Table_Query_from_Mac10[[#This Row],[UnitPriceFuture]]*Table_Query_from_Mac10[[#This Row],[qtytoShipFuture]]</f>
        <v>307.3</v>
      </c>
      <c r="T2504" s="47">
        <f>ROUND(Table_Query_from_Mac10[[#This Row],[qty_to_ship]]*(1+Table_Query_from_Mac10[[#This Row],[VolumeIncreasebyType]]),0)</f>
        <v>14</v>
      </c>
      <c r="U2504" s="47">
        <f>Table_Query_from_Mac10[[#This Row],[qtytoShipFuture]]*Table_Query_from_Mac10[[#This Row],[Future-cost]]</f>
        <v>126.84</v>
      </c>
      <c r="V2504" s="47">
        <f>Table_Query_from_Mac10[[#This Row],[qtytoShipFuture]]-Table_Query_from_Mac10[[#This Row],[qty_to_ship]]</f>
        <v>0</v>
      </c>
      <c r="W2504" s="47">
        <f>Table_Query_from_Mac10[[#This Row],[UnitPriceFuture]]</f>
        <v>21.95</v>
      </c>
      <c r="X2504" s="47">
        <f>Table_Query_from_Mac10[[#This Row],[Unit Increase]]*Table_Query_from_Mac10[[#This Row],[UnitPriceFuture]]</f>
        <v>0</v>
      </c>
      <c r="Y2504" s="47">
        <f>Table_Query_from_Mac10[[#This Row],[Unit Increase]]*Table_Query_from_Mac10[[#This Row],[Future-cost]]</f>
        <v>0</v>
      </c>
      <c r="Z2504" s="47">
        <f>-(Table_Query_from_Mac10[[#This Row],[Incremental Sales]]+((Table_Query_from_Mac10[[#This Row],[Incremental Sales]]*-(SUM(Summary!$S$8:$S$9)))))*Summary!$S$18</f>
        <v>0</v>
      </c>
      <c r="AA2504" s="47">
        <f>IFERROR(Table_Query_from_Mac10[[#This Row],[Incremental Cost]]/Table_Query_from_Mac10[[#This Row],[Incremental Sales]],0)</f>
        <v>0</v>
      </c>
      <c r="AB2504" s="47">
        <f>IFERROR(Table_Query_from_Mac10[[#This Row],[TotalCostFuture]]/Table_Query_from_Mac10[[#This Row],[totalsalesFuture]],0)</f>
        <v>0.41275626423690204</v>
      </c>
      <c r="AN2504" s="30">
        <v>56</v>
      </c>
      <c r="AO2504">
        <f t="shared" si="78"/>
        <v>14</v>
      </c>
      <c r="AQ2504" s="30">
        <v>62.71</v>
      </c>
      <c r="AR2504">
        <f t="shared" si="79"/>
        <v>21.95</v>
      </c>
    </row>
    <row r="2505" spans="1:44" x14ac:dyDescent="0.25">
      <c r="A2505">
        <v>90262</v>
      </c>
      <c r="B2505">
        <v>3</v>
      </c>
      <c r="C2505" t="s">
        <v>55</v>
      </c>
      <c r="D2505" t="s">
        <v>81</v>
      </c>
      <c r="E2505">
        <v>8</v>
      </c>
      <c r="F2505">
        <v>9.85</v>
      </c>
      <c r="G2505">
        <v>25.68</v>
      </c>
      <c r="H2505" s="1">
        <v>44846</v>
      </c>
      <c r="I2505" s="20">
        <v>0</v>
      </c>
      <c r="J2505" s="47">
        <f>Table_Query_from_Mac10[[#This Row],[unit_price]]-(Table_Query_from_Mac10[[#This Row],[unit_price]]*(Table_Query_from_Mac10[[#This Row],[discount_pct]]/100))</f>
        <v>25.68</v>
      </c>
      <c r="K2505" s="47">
        <f>Table_Query_from_Mac10[[#This Row],[unit_cost]]</f>
        <v>9.85</v>
      </c>
      <c r="L2505" s="47">
        <f>Table_Query_from_Mac10[[#This Row],[Live-cost]]*(1+Table_Query_from_Mac10[[#This Row],[CogsIncreasebyTYPE]])</f>
        <v>9.85</v>
      </c>
      <c r="M2505" s="47">
        <f>Table_Query_from_Mac10[[#This Row],[Live-cost]]*Table_Query_from_Mac10[[#This Row],[qty_to_ship]]</f>
        <v>78.8</v>
      </c>
      <c r="N2505" s="47">
        <f>IF(Table_Query_from_Mac10[[#This Row],[item_no]]="KDA",-Table_Query_from_Mac10[[#This Row],[unit_price]],Table_Query_from_Mac10[[#This Row],[Net Unit]]*Table_Query_from_Mac10[[#This Row],[qty_to_ship]])</f>
        <v>205.44</v>
      </c>
      <c r="O2505" s="47">
        <f>SUMIFS(Summary!C:C,Summary!H:H,Table_Query_from_Mac10[[#This Row],[Juiceoc]])</f>
        <v>0</v>
      </c>
      <c r="P2505" s="47">
        <f>SUMIFS(Summary!D:D,Summary!H:H,Table_Query_from_Mac10[[#This Row],[Juiceoc]])</f>
        <v>0</v>
      </c>
      <c r="Q2505" s="47">
        <f>SUMIFS(Summary!E:E,Summary!H:H,Table_Query_from_Mac10[[#This Row],[Juiceoc]])</f>
        <v>0</v>
      </c>
      <c r="R2505" s="47">
        <f>Table_Query_from_Mac10[[#This Row],[Net Unit]]*(1+Table_Query_from_Mac10[[#This Row],[PriceIncreasebyType]])</f>
        <v>25.68</v>
      </c>
      <c r="S2505" s="47">
        <f>Table_Query_from_Mac10[[#This Row],[UnitPriceFuture]]*Table_Query_from_Mac10[[#This Row],[qtytoShipFuture]]</f>
        <v>205.44</v>
      </c>
      <c r="T2505" s="47">
        <f>ROUND(Table_Query_from_Mac10[[#This Row],[qty_to_ship]]*(1+Table_Query_from_Mac10[[#This Row],[VolumeIncreasebyType]]),0)</f>
        <v>8</v>
      </c>
      <c r="U2505" s="47">
        <f>Table_Query_from_Mac10[[#This Row],[qtytoShipFuture]]*Table_Query_from_Mac10[[#This Row],[Future-cost]]</f>
        <v>78.8</v>
      </c>
      <c r="V2505" s="47">
        <f>Table_Query_from_Mac10[[#This Row],[qtytoShipFuture]]-Table_Query_from_Mac10[[#This Row],[qty_to_ship]]</f>
        <v>0</v>
      </c>
      <c r="W2505" s="47">
        <f>Table_Query_from_Mac10[[#This Row],[UnitPriceFuture]]</f>
        <v>25.68</v>
      </c>
      <c r="X2505" s="47">
        <f>Table_Query_from_Mac10[[#This Row],[Unit Increase]]*Table_Query_from_Mac10[[#This Row],[UnitPriceFuture]]</f>
        <v>0</v>
      </c>
      <c r="Y2505" s="47">
        <f>Table_Query_from_Mac10[[#This Row],[Unit Increase]]*Table_Query_from_Mac10[[#This Row],[Future-cost]]</f>
        <v>0</v>
      </c>
      <c r="Z2505" s="47">
        <f>-(Table_Query_from_Mac10[[#This Row],[Incremental Sales]]+((Table_Query_from_Mac10[[#This Row],[Incremental Sales]]*-(SUM(Summary!$S$8:$S$9)))))*Summary!$S$18</f>
        <v>0</v>
      </c>
      <c r="AA2505" s="47">
        <f>IFERROR(Table_Query_from_Mac10[[#This Row],[Incremental Cost]]/Table_Query_from_Mac10[[#This Row],[Incremental Sales]],0)</f>
        <v>0</v>
      </c>
      <c r="AB2505" s="47">
        <f>IFERROR(Table_Query_from_Mac10[[#This Row],[TotalCostFuture]]/Table_Query_from_Mac10[[#This Row],[totalsalesFuture]],0)</f>
        <v>0.38356697819314639</v>
      </c>
      <c r="AN2505" s="31">
        <v>30</v>
      </c>
      <c r="AO2505">
        <f t="shared" si="78"/>
        <v>8</v>
      </c>
      <c r="AQ2505" s="31">
        <v>73.37</v>
      </c>
      <c r="AR2505">
        <f t="shared" si="79"/>
        <v>25.68</v>
      </c>
    </row>
    <row r="2506" spans="1:44" x14ac:dyDescent="0.25">
      <c r="A2506">
        <v>90262</v>
      </c>
      <c r="B2506">
        <v>4</v>
      </c>
      <c r="C2506" t="s">
        <v>55</v>
      </c>
      <c r="D2506" t="s">
        <v>81</v>
      </c>
      <c r="E2506">
        <v>12</v>
      </c>
      <c r="F2506">
        <v>12.1</v>
      </c>
      <c r="G2506">
        <v>32.119999999999997</v>
      </c>
      <c r="H2506" s="1">
        <v>44846</v>
      </c>
      <c r="I2506" s="20">
        <v>0</v>
      </c>
      <c r="J2506" s="47">
        <f>Table_Query_from_Mac10[[#This Row],[unit_price]]-(Table_Query_from_Mac10[[#This Row],[unit_price]]*(Table_Query_from_Mac10[[#This Row],[discount_pct]]/100))</f>
        <v>32.119999999999997</v>
      </c>
      <c r="K2506" s="47">
        <f>Table_Query_from_Mac10[[#This Row],[unit_cost]]</f>
        <v>12.1</v>
      </c>
      <c r="L2506" s="47">
        <f>Table_Query_from_Mac10[[#This Row],[Live-cost]]*(1+Table_Query_from_Mac10[[#This Row],[CogsIncreasebyTYPE]])</f>
        <v>12.1</v>
      </c>
      <c r="M2506" s="47">
        <f>Table_Query_from_Mac10[[#This Row],[Live-cost]]*Table_Query_from_Mac10[[#This Row],[qty_to_ship]]</f>
        <v>145.19999999999999</v>
      </c>
      <c r="N2506" s="47">
        <f>IF(Table_Query_from_Mac10[[#This Row],[item_no]]="KDA",-Table_Query_from_Mac10[[#This Row],[unit_price]],Table_Query_from_Mac10[[#This Row],[Net Unit]]*Table_Query_from_Mac10[[#This Row],[qty_to_ship]])</f>
        <v>385.43999999999994</v>
      </c>
      <c r="O2506" s="47">
        <f>SUMIFS(Summary!C:C,Summary!H:H,Table_Query_from_Mac10[[#This Row],[Juiceoc]])</f>
        <v>0</v>
      </c>
      <c r="P2506" s="47">
        <f>SUMIFS(Summary!D:D,Summary!H:H,Table_Query_from_Mac10[[#This Row],[Juiceoc]])</f>
        <v>0</v>
      </c>
      <c r="Q2506" s="47">
        <f>SUMIFS(Summary!E:E,Summary!H:H,Table_Query_from_Mac10[[#This Row],[Juiceoc]])</f>
        <v>0</v>
      </c>
      <c r="R2506" s="47">
        <f>Table_Query_from_Mac10[[#This Row],[Net Unit]]*(1+Table_Query_from_Mac10[[#This Row],[PriceIncreasebyType]])</f>
        <v>32.119999999999997</v>
      </c>
      <c r="S2506" s="47">
        <f>Table_Query_from_Mac10[[#This Row],[UnitPriceFuture]]*Table_Query_from_Mac10[[#This Row],[qtytoShipFuture]]</f>
        <v>385.43999999999994</v>
      </c>
      <c r="T2506" s="47">
        <f>ROUND(Table_Query_from_Mac10[[#This Row],[qty_to_ship]]*(1+Table_Query_from_Mac10[[#This Row],[VolumeIncreasebyType]]),0)</f>
        <v>12</v>
      </c>
      <c r="U2506" s="47">
        <f>Table_Query_from_Mac10[[#This Row],[qtytoShipFuture]]*Table_Query_from_Mac10[[#This Row],[Future-cost]]</f>
        <v>145.19999999999999</v>
      </c>
      <c r="V2506" s="47">
        <f>Table_Query_from_Mac10[[#This Row],[qtytoShipFuture]]-Table_Query_from_Mac10[[#This Row],[qty_to_ship]]</f>
        <v>0</v>
      </c>
      <c r="W2506" s="47">
        <f>Table_Query_from_Mac10[[#This Row],[UnitPriceFuture]]</f>
        <v>32.119999999999997</v>
      </c>
      <c r="X2506" s="47">
        <f>Table_Query_from_Mac10[[#This Row],[Unit Increase]]*Table_Query_from_Mac10[[#This Row],[UnitPriceFuture]]</f>
        <v>0</v>
      </c>
      <c r="Y2506" s="47">
        <f>Table_Query_from_Mac10[[#This Row],[Unit Increase]]*Table_Query_from_Mac10[[#This Row],[Future-cost]]</f>
        <v>0</v>
      </c>
      <c r="Z2506" s="47">
        <f>-(Table_Query_from_Mac10[[#This Row],[Incremental Sales]]+((Table_Query_from_Mac10[[#This Row],[Incremental Sales]]*-(SUM(Summary!$S$8:$S$9)))))*Summary!$S$18</f>
        <v>0</v>
      </c>
      <c r="AA2506" s="47">
        <f>IFERROR(Table_Query_from_Mac10[[#This Row],[Incremental Cost]]/Table_Query_from_Mac10[[#This Row],[Incremental Sales]],0)</f>
        <v>0</v>
      </c>
      <c r="AB2506" s="47">
        <f>IFERROR(Table_Query_from_Mac10[[#This Row],[TotalCostFuture]]/Table_Query_from_Mac10[[#This Row],[totalsalesFuture]],0)</f>
        <v>0.37671232876712329</v>
      </c>
      <c r="AN2506" s="30">
        <v>45</v>
      </c>
      <c r="AO2506">
        <f t="shared" si="78"/>
        <v>12</v>
      </c>
      <c r="AQ2506" s="30">
        <v>91.78</v>
      </c>
      <c r="AR2506">
        <f t="shared" si="79"/>
        <v>32.119999999999997</v>
      </c>
    </row>
    <row r="2507" spans="1:44" x14ac:dyDescent="0.25">
      <c r="A2507">
        <v>90262</v>
      </c>
      <c r="B2507">
        <v>5</v>
      </c>
      <c r="C2507" t="s">
        <v>55</v>
      </c>
      <c r="D2507" t="s">
        <v>81</v>
      </c>
      <c r="E2507">
        <v>3</v>
      </c>
      <c r="F2507">
        <v>16.03</v>
      </c>
      <c r="G2507">
        <v>45.43</v>
      </c>
      <c r="H2507" s="1">
        <v>44846</v>
      </c>
      <c r="I2507" s="20">
        <v>0</v>
      </c>
      <c r="J2507" s="47">
        <f>Table_Query_from_Mac10[[#This Row],[unit_price]]-(Table_Query_from_Mac10[[#This Row],[unit_price]]*(Table_Query_from_Mac10[[#This Row],[discount_pct]]/100))</f>
        <v>45.43</v>
      </c>
      <c r="K2507" s="47">
        <f>Table_Query_from_Mac10[[#This Row],[unit_cost]]</f>
        <v>16.03</v>
      </c>
      <c r="L2507" s="47">
        <f>Table_Query_from_Mac10[[#This Row],[Live-cost]]*(1+Table_Query_from_Mac10[[#This Row],[CogsIncreasebyTYPE]])</f>
        <v>16.03</v>
      </c>
      <c r="M2507" s="47">
        <f>Table_Query_from_Mac10[[#This Row],[Live-cost]]*Table_Query_from_Mac10[[#This Row],[qty_to_ship]]</f>
        <v>48.09</v>
      </c>
      <c r="N2507" s="47">
        <f>IF(Table_Query_from_Mac10[[#This Row],[item_no]]="KDA",-Table_Query_from_Mac10[[#This Row],[unit_price]],Table_Query_from_Mac10[[#This Row],[Net Unit]]*Table_Query_from_Mac10[[#This Row],[qty_to_ship]])</f>
        <v>136.29</v>
      </c>
      <c r="O2507" s="47">
        <f>SUMIFS(Summary!C:C,Summary!H:H,Table_Query_from_Mac10[[#This Row],[Juiceoc]])</f>
        <v>0</v>
      </c>
      <c r="P2507" s="47">
        <f>SUMIFS(Summary!D:D,Summary!H:H,Table_Query_from_Mac10[[#This Row],[Juiceoc]])</f>
        <v>0</v>
      </c>
      <c r="Q2507" s="47">
        <f>SUMIFS(Summary!E:E,Summary!H:H,Table_Query_from_Mac10[[#This Row],[Juiceoc]])</f>
        <v>0</v>
      </c>
      <c r="R2507" s="47">
        <f>Table_Query_from_Mac10[[#This Row],[Net Unit]]*(1+Table_Query_from_Mac10[[#This Row],[PriceIncreasebyType]])</f>
        <v>45.43</v>
      </c>
      <c r="S2507" s="47">
        <f>Table_Query_from_Mac10[[#This Row],[UnitPriceFuture]]*Table_Query_from_Mac10[[#This Row],[qtytoShipFuture]]</f>
        <v>136.29</v>
      </c>
      <c r="T2507" s="47">
        <f>ROUND(Table_Query_from_Mac10[[#This Row],[qty_to_ship]]*(1+Table_Query_from_Mac10[[#This Row],[VolumeIncreasebyType]]),0)</f>
        <v>3</v>
      </c>
      <c r="U2507" s="47">
        <f>Table_Query_from_Mac10[[#This Row],[qtytoShipFuture]]*Table_Query_from_Mac10[[#This Row],[Future-cost]]</f>
        <v>48.09</v>
      </c>
      <c r="V2507" s="47">
        <f>Table_Query_from_Mac10[[#This Row],[qtytoShipFuture]]-Table_Query_from_Mac10[[#This Row],[qty_to_ship]]</f>
        <v>0</v>
      </c>
      <c r="W2507" s="47">
        <f>Table_Query_from_Mac10[[#This Row],[UnitPriceFuture]]</f>
        <v>45.43</v>
      </c>
      <c r="X2507" s="47">
        <f>Table_Query_from_Mac10[[#This Row],[Unit Increase]]*Table_Query_from_Mac10[[#This Row],[UnitPriceFuture]]</f>
        <v>0</v>
      </c>
      <c r="Y2507" s="47">
        <f>Table_Query_from_Mac10[[#This Row],[Unit Increase]]*Table_Query_from_Mac10[[#This Row],[Future-cost]]</f>
        <v>0</v>
      </c>
      <c r="Z2507" s="47">
        <f>-(Table_Query_from_Mac10[[#This Row],[Incremental Sales]]+((Table_Query_from_Mac10[[#This Row],[Incremental Sales]]*-(SUM(Summary!$S$8:$S$9)))))*Summary!$S$18</f>
        <v>0</v>
      </c>
      <c r="AA2507" s="47">
        <f>IFERROR(Table_Query_from_Mac10[[#This Row],[Incremental Cost]]/Table_Query_from_Mac10[[#This Row],[Incremental Sales]],0)</f>
        <v>0</v>
      </c>
      <c r="AB2507" s="47">
        <f>IFERROR(Table_Query_from_Mac10[[#This Row],[TotalCostFuture]]/Table_Query_from_Mac10[[#This Row],[totalsalesFuture]],0)</f>
        <v>0.35285053929121729</v>
      </c>
      <c r="AN2507" s="31">
        <v>12</v>
      </c>
      <c r="AO2507">
        <f t="shared" si="78"/>
        <v>3</v>
      </c>
      <c r="AQ2507" s="31">
        <v>129.81</v>
      </c>
      <c r="AR2507">
        <f t="shared" si="79"/>
        <v>45.43</v>
      </c>
    </row>
    <row r="2508" spans="1:44" x14ac:dyDescent="0.25">
      <c r="A2508">
        <v>90262</v>
      </c>
      <c r="B2508">
        <v>6</v>
      </c>
      <c r="C2508" t="s">
        <v>55</v>
      </c>
      <c r="D2508" t="s">
        <v>81</v>
      </c>
      <c r="E2508">
        <v>23</v>
      </c>
      <c r="F2508">
        <v>5.86</v>
      </c>
      <c r="G2508">
        <v>14.19</v>
      </c>
      <c r="H2508" s="1">
        <v>44846</v>
      </c>
      <c r="I2508" s="20">
        <v>0</v>
      </c>
      <c r="J2508" s="47">
        <f>Table_Query_from_Mac10[[#This Row],[unit_price]]-(Table_Query_from_Mac10[[#This Row],[unit_price]]*(Table_Query_from_Mac10[[#This Row],[discount_pct]]/100))</f>
        <v>14.19</v>
      </c>
      <c r="K2508" s="47">
        <f>Table_Query_from_Mac10[[#This Row],[unit_cost]]</f>
        <v>5.86</v>
      </c>
      <c r="L2508" s="47">
        <f>Table_Query_from_Mac10[[#This Row],[Live-cost]]*(1+Table_Query_from_Mac10[[#This Row],[CogsIncreasebyTYPE]])</f>
        <v>5.86</v>
      </c>
      <c r="M2508" s="47">
        <f>Table_Query_from_Mac10[[#This Row],[Live-cost]]*Table_Query_from_Mac10[[#This Row],[qty_to_ship]]</f>
        <v>134.78</v>
      </c>
      <c r="N2508" s="47">
        <f>IF(Table_Query_from_Mac10[[#This Row],[item_no]]="KDA",-Table_Query_from_Mac10[[#This Row],[unit_price]],Table_Query_from_Mac10[[#This Row],[Net Unit]]*Table_Query_from_Mac10[[#This Row],[qty_to_ship]])</f>
        <v>326.37</v>
      </c>
      <c r="O2508" s="47">
        <f>SUMIFS(Summary!C:C,Summary!H:H,Table_Query_from_Mac10[[#This Row],[Juiceoc]])</f>
        <v>0</v>
      </c>
      <c r="P2508" s="47">
        <f>SUMIFS(Summary!D:D,Summary!H:H,Table_Query_from_Mac10[[#This Row],[Juiceoc]])</f>
        <v>0</v>
      </c>
      <c r="Q2508" s="47">
        <f>SUMIFS(Summary!E:E,Summary!H:H,Table_Query_from_Mac10[[#This Row],[Juiceoc]])</f>
        <v>0</v>
      </c>
      <c r="R2508" s="47">
        <f>Table_Query_from_Mac10[[#This Row],[Net Unit]]*(1+Table_Query_from_Mac10[[#This Row],[PriceIncreasebyType]])</f>
        <v>14.19</v>
      </c>
      <c r="S2508" s="47">
        <f>Table_Query_from_Mac10[[#This Row],[UnitPriceFuture]]*Table_Query_from_Mac10[[#This Row],[qtytoShipFuture]]</f>
        <v>326.37</v>
      </c>
      <c r="T2508" s="47">
        <f>ROUND(Table_Query_from_Mac10[[#This Row],[qty_to_ship]]*(1+Table_Query_from_Mac10[[#This Row],[VolumeIncreasebyType]]),0)</f>
        <v>23</v>
      </c>
      <c r="U2508" s="47">
        <f>Table_Query_from_Mac10[[#This Row],[qtytoShipFuture]]*Table_Query_from_Mac10[[#This Row],[Future-cost]]</f>
        <v>134.78</v>
      </c>
      <c r="V2508" s="47">
        <f>Table_Query_from_Mac10[[#This Row],[qtytoShipFuture]]-Table_Query_from_Mac10[[#This Row],[qty_to_ship]]</f>
        <v>0</v>
      </c>
      <c r="W2508" s="47">
        <f>Table_Query_from_Mac10[[#This Row],[UnitPriceFuture]]</f>
        <v>14.19</v>
      </c>
      <c r="X2508" s="47">
        <f>Table_Query_from_Mac10[[#This Row],[Unit Increase]]*Table_Query_from_Mac10[[#This Row],[UnitPriceFuture]]</f>
        <v>0</v>
      </c>
      <c r="Y2508" s="47">
        <f>Table_Query_from_Mac10[[#This Row],[Unit Increase]]*Table_Query_from_Mac10[[#This Row],[Future-cost]]</f>
        <v>0</v>
      </c>
      <c r="Z2508" s="47">
        <f>-(Table_Query_from_Mac10[[#This Row],[Incremental Sales]]+((Table_Query_from_Mac10[[#This Row],[Incremental Sales]]*-(SUM(Summary!$S$8:$S$9)))))*Summary!$S$18</f>
        <v>0</v>
      </c>
      <c r="AA2508" s="47">
        <f>IFERROR(Table_Query_from_Mac10[[#This Row],[Incremental Cost]]/Table_Query_from_Mac10[[#This Row],[Incremental Sales]],0)</f>
        <v>0</v>
      </c>
      <c r="AB2508" s="47">
        <f>IFERROR(Table_Query_from_Mac10[[#This Row],[TotalCostFuture]]/Table_Query_from_Mac10[[#This Row],[totalsalesFuture]],0)</f>
        <v>0.41296687808315713</v>
      </c>
      <c r="AN2508" s="30">
        <v>90</v>
      </c>
      <c r="AO2508">
        <f t="shared" si="78"/>
        <v>23</v>
      </c>
      <c r="AQ2508" s="30">
        <v>40.53</v>
      </c>
      <c r="AR2508">
        <f t="shared" si="79"/>
        <v>14.19</v>
      </c>
    </row>
    <row r="2509" spans="1:44" x14ac:dyDescent="0.25">
      <c r="A2509">
        <v>90262</v>
      </c>
      <c r="B2509">
        <v>7</v>
      </c>
      <c r="C2509" t="s">
        <v>55</v>
      </c>
      <c r="D2509" t="s">
        <v>81</v>
      </c>
      <c r="E2509">
        <v>12</v>
      </c>
      <c r="F2509">
        <v>5.88</v>
      </c>
      <c r="G2509">
        <v>14.3</v>
      </c>
      <c r="H2509" s="1">
        <v>44846</v>
      </c>
      <c r="I2509" s="20">
        <v>0</v>
      </c>
      <c r="J2509" s="47">
        <f>Table_Query_from_Mac10[[#This Row],[unit_price]]-(Table_Query_from_Mac10[[#This Row],[unit_price]]*(Table_Query_from_Mac10[[#This Row],[discount_pct]]/100))</f>
        <v>14.3</v>
      </c>
      <c r="K2509" s="47">
        <f>Table_Query_from_Mac10[[#This Row],[unit_cost]]</f>
        <v>5.88</v>
      </c>
      <c r="L2509" s="47">
        <f>Table_Query_from_Mac10[[#This Row],[Live-cost]]*(1+Table_Query_from_Mac10[[#This Row],[CogsIncreasebyTYPE]])</f>
        <v>5.88</v>
      </c>
      <c r="M2509" s="47">
        <f>Table_Query_from_Mac10[[#This Row],[Live-cost]]*Table_Query_from_Mac10[[#This Row],[qty_to_ship]]</f>
        <v>70.56</v>
      </c>
      <c r="N2509" s="47">
        <f>IF(Table_Query_from_Mac10[[#This Row],[item_no]]="KDA",-Table_Query_from_Mac10[[#This Row],[unit_price]],Table_Query_from_Mac10[[#This Row],[Net Unit]]*Table_Query_from_Mac10[[#This Row],[qty_to_ship]])</f>
        <v>171.60000000000002</v>
      </c>
      <c r="O2509" s="47">
        <f>SUMIFS(Summary!C:C,Summary!H:H,Table_Query_from_Mac10[[#This Row],[Juiceoc]])</f>
        <v>0</v>
      </c>
      <c r="P2509" s="47">
        <f>SUMIFS(Summary!D:D,Summary!H:H,Table_Query_from_Mac10[[#This Row],[Juiceoc]])</f>
        <v>0</v>
      </c>
      <c r="Q2509" s="47">
        <f>SUMIFS(Summary!E:E,Summary!H:H,Table_Query_from_Mac10[[#This Row],[Juiceoc]])</f>
        <v>0</v>
      </c>
      <c r="R2509" s="47">
        <f>Table_Query_from_Mac10[[#This Row],[Net Unit]]*(1+Table_Query_from_Mac10[[#This Row],[PriceIncreasebyType]])</f>
        <v>14.3</v>
      </c>
      <c r="S2509" s="47">
        <f>Table_Query_from_Mac10[[#This Row],[UnitPriceFuture]]*Table_Query_from_Mac10[[#This Row],[qtytoShipFuture]]</f>
        <v>171.60000000000002</v>
      </c>
      <c r="T2509" s="47">
        <f>ROUND(Table_Query_from_Mac10[[#This Row],[qty_to_ship]]*(1+Table_Query_from_Mac10[[#This Row],[VolumeIncreasebyType]]),0)</f>
        <v>12</v>
      </c>
      <c r="U2509" s="47">
        <f>Table_Query_from_Mac10[[#This Row],[qtytoShipFuture]]*Table_Query_from_Mac10[[#This Row],[Future-cost]]</f>
        <v>70.56</v>
      </c>
      <c r="V2509" s="47">
        <f>Table_Query_from_Mac10[[#This Row],[qtytoShipFuture]]-Table_Query_from_Mac10[[#This Row],[qty_to_ship]]</f>
        <v>0</v>
      </c>
      <c r="W2509" s="47">
        <f>Table_Query_from_Mac10[[#This Row],[UnitPriceFuture]]</f>
        <v>14.3</v>
      </c>
      <c r="X2509" s="47">
        <f>Table_Query_from_Mac10[[#This Row],[Unit Increase]]*Table_Query_from_Mac10[[#This Row],[UnitPriceFuture]]</f>
        <v>0</v>
      </c>
      <c r="Y2509" s="47">
        <f>Table_Query_from_Mac10[[#This Row],[Unit Increase]]*Table_Query_from_Mac10[[#This Row],[Future-cost]]</f>
        <v>0</v>
      </c>
      <c r="Z2509" s="47">
        <f>-(Table_Query_from_Mac10[[#This Row],[Incremental Sales]]+((Table_Query_from_Mac10[[#This Row],[Incremental Sales]]*-(SUM(Summary!$S$8:$S$9)))))*Summary!$S$18</f>
        <v>0</v>
      </c>
      <c r="AA2509" s="47">
        <f>IFERROR(Table_Query_from_Mac10[[#This Row],[Incremental Cost]]/Table_Query_from_Mac10[[#This Row],[Incremental Sales]],0)</f>
        <v>0</v>
      </c>
      <c r="AB2509" s="47">
        <f>IFERROR(Table_Query_from_Mac10[[#This Row],[TotalCostFuture]]/Table_Query_from_Mac10[[#This Row],[totalsalesFuture]],0)</f>
        <v>0.41118881118881112</v>
      </c>
      <c r="AN2509" s="31">
        <v>45</v>
      </c>
      <c r="AO2509">
        <f t="shared" si="78"/>
        <v>12</v>
      </c>
      <c r="AQ2509" s="31">
        <v>40.869999999999997</v>
      </c>
      <c r="AR2509">
        <f t="shared" si="79"/>
        <v>14.3</v>
      </c>
    </row>
    <row r="2510" spans="1:44" x14ac:dyDescent="0.25">
      <c r="A2510">
        <v>90262</v>
      </c>
      <c r="B2510">
        <v>8</v>
      </c>
      <c r="C2510" t="s">
        <v>55</v>
      </c>
      <c r="D2510" t="s">
        <v>81</v>
      </c>
      <c r="E2510">
        <v>34</v>
      </c>
      <c r="F2510">
        <v>6.19</v>
      </c>
      <c r="G2510">
        <v>14.94</v>
      </c>
      <c r="H2510" s="1">
        <v>44846</v>
      </c>
      <c r="I2510" s="20">
        <v>0</v>
      </c>
      <c r="J2510" s="47">
        <f>Table_Query_from_Mac10[[#This Row],[unit_price]]-(Table_Query_from_Mac10[[#This Row],[unit_price]]*(Table_Query_from_Mac10[[#This Row],[discount_pct]]/100))</f>
        <v>14.94</v>
      </c>
      <c r="K2510" s="47">
        <f>Table_Query_from_Mac10[[#This Row],[unit_cost]]</f>
        <v>6.19</v>
      </c>
      <c r="L2510" s="47">
        <f>Table_Query_from_Mac10[[#This Row],[Live-cost]]*(1+Table_Query_from_Mac10[[#This Row],[CogsIncreasebyTYPE]])</f>
        <v>6.19</v>
      </c>
      <c r="M2510" s="47">
        <f>Table_Query_from_Mac10[[#This Row],[Live-cost]]*Table_Query_from_Mac10[[#This Row],[qty_to_ship]]</f>
        <v>210.46</v>
      </c>
      <c r="N2510" s="47">
        <f>IF(Table_Query_from_Mac10[[#This Row],[item_no]]="KDA",-Table_Query_from_Mac10[[#This Row],[unit_price]],Table_Query_from_Mac10[[#This Row],[Net Unit]]*Table_Query_from_Mac10[[#This Row],[qty_to_ship]])</f>
        <v>507.96</v>
      </c>
      <c r="O2510" s="47">
        <f>SUMIFS(Summary!C:C,Summary!H:H,Table_Query_from_Mac10[[#This Row],[Juiceoc]])</f>
        <v>0</v>
      </c>
      <c r="P2510" s="47">
        <f>SUMIFS(Summary!D:D,Summary!H:H,Table_Query_from_Mac10[[#This Row],[Juiceoc]])</f>
        <v>0</v>
      </c>
      <c r="Q2510" s="47">
        <f>SUMIFS(Summary!E:E,Summary!H:H,Table_Query_from_Mac10[[#This Row],[Juiceoc]])</f>
        <v>0</v>
      </c>
      <c r="R2510" s="47">
        <f>Table_Query_from_Mac10[[#This Row],[Net Unit]]*(1+Table_Query_from_Mac10[[#This Row],[PriceIncreasebyType]])</f>
        <v>14.94</v>
      </c>
      <c r="S2510" s="47">
        <f>Table_Query_from_Mac10[[#This Row],[UnitPriceFuture]]*Table_Query_from_Mac10[[#This Row],[qtytoShipFuture]]</f>
        <v>507.96</v>
      </c>
      <c r="T2510" s="47">
        <f>ROUND(Table_Query_from_Mac10[[#This Row],[qty_to_ship]]*(1+Table_Query_from_Mac10[[#This Row],[VolumeIncreasebyType]]),0)</f>
        <v>34</v>
      </c>
      <c r="U2510" s="47">
        <f>Table_Query_from_Mac10[[#This Row],[qtytoShipFuture]]*Table_Query_from_Mac10[[#This Row],[Future-cost]]</f>
        <v>210.46</v>
      </c>
      <c r="V2510" s="47">
        <f>Table_Query_from_Mac10[[#This Row],[qtytoShipFuture]]-Table_Query_from_Mac10[[#This Row],[qty_to_ship]]</f>
        <v>0</v>
      </c>
      <c r="W2510" s="47">
        <f>Table_Query_from_Mac10[[#This Row],[UnitPriceFuture]]</f>
        <v>14.94</v>
      </c>
      <c r="X2510" s="47">
        <f>Table_Query_from_Mac10[[#This Row],[Unit Increase]]*Table_Query_from_Mac10[[#This Row],[UnitPriceFuture]]</f>
        <v>0</v>
      </c>
      <c r="Y2510" s="47">
        <f>Table_Query_from_Mac10[[#This Row],[Unit Increase]]*Table_Query_from_Mac10[[#This Row],[Future-cost]]</f>
        <v>0</v>
      </c>
      <c r="Z2510" s="47">
        <f>-(Table_Query_from_Mac10[[#This Row],[Incremental Sales]]+((Table_Query_from_Mac10[[#This Row],[Incremental Sales]]*-(SUM(Summary!$S$8:$S$9)))))*Summary!$S$18</f>
        <v>0</v>
      </c>
      <c r="AA2510" s="47">
        <f>IFERROR(Table_Query_from_Mac10[[#This Row],[Incremental Cost]]/Table_Query_from_Mac10[[#This Row],[Incremental Sales]],0)</f>
        <v>0</v>
      </c>
      <c r="AB2510" s="47">
        <f>IFERROR(Table_Query_from_Mac10[[#This Row],[TotalCostFuture]]/Table_Query_from_Mac10[[#This Row],[totalsalesFuture]],0)</f>
        <v>0.41432396251673365</v>
      </c>
      <c r="AN2510" s="30">
        <v>135</v>
      </c>
      <c r="AO2510">
        <f t="shared" si="78"/>
        <v>34</v>
      </c>
      <c r="AQ2510" s="30">
        <v>42.69</v>
      </c>
      <c r="AR2510">
        <f t="shared" si="79"/>
        <v>14.94</v>
      </c>
    </row>
    <row r="2511" spans="1:44" x14ac:dyDescent="0.25">
      <c r="A2511">
        <v>90262</v>
      </c>
      <c r="B2511">
        <v>9</v>
      </c>
      <c r="C2511" t="s">
        <v>55</v>
      </c>
      <c r="D2511" t="s">
        <v>81</v>
      </c>
      <c r="E2511">
        <v>12</v>
      </c>
      <c r="F2511">
        <v>6.85</v>
      </c>
      <c r="G2511">
        <v>16.71</v>
      </c>
      <c r="H2511" s="1">
        <v>44846</v>
      </c>
      <c r="I2511" s="20">
        <v>0</v>
      </c>
      <c r="J2511" s="47">
        <f>Table_Query_from_Mac10[[#This Row],[unit_price]]-(Table_Query_from_Mac10[[#This Row],[unit_price]]*(Table_Query_from_Mac10[[#This Row],[discount_pct]]/100))</f>
        <v>16.71</v>
      </c>
      <c r="K2511" s="47">
        <f>Table_Query_from_Mac10[[#This Row],[unit_cost]]</f>
        <v>6.85</v>
      </c>
      <c r="L2511" s="47">
        <f>Table_Query_from_Mac10[[#This Row],[Live-cost]]*(1+Table_Query_from_Mac10[[#This Row],[CogsIncreasebyTYPE]])</f>
        <v>6.85</v>
      </c>
      <c r="M2511" s="47">
        <f>Table_Query_from_Mac10[[#This Row],[Live-cost]]*Table_Query_from_Mac10[[#This Row],[qty_to_ship]]</f>
        <v>82.199999999999989</v>
      </c>
      <c r="N2511" s="47">
        <f>IF(Table_Query_from_Mac10[[#This Row],[item_no]]="KDA",-Table_Query_from_Mac10[[#This Row],[unit_price]],Table_Query_from_Mac10[[#This Row],[Net Unit]]*Table_Query_from_Mac10[[#This Row],[qty_to_ship]])</f>
        <v>200.52</v>
      </c>
      <c r="O2511" s="47">
        <f>SUMIFS(Summary!C:C,Summary!H:H,Table_Query_from_Mac10[[#This Row],[Juiceoc]])</f>
        <v>0</v>
      </c>
      <c r="P2511" s="47">
        <f>SUMIFS(Summary!D:D,Summary!H:H,Table_Query_from_Mac10[[#This Row],[Juiceoc]])</f>
        <v>0</v>
      </c>
      <c r="Q2511" s="47">
        <f>SUMIFS(Summary!E:E,Summary!H:H,Table_Query_from_Mac10[[#This Row],[Juiceoc]])</f>
        <v>0</v>
      </c>
      <c r="R2511" s="47">
        <f>Table_Query_from_Mac10[[#This Row],[Net Unit]]*(1+Table_Query_from_Mac10[[#This Row],[PriceIncreasebyType]])</f>
        <v>16.71</v>
      </c>
      <c r="S2511" s="47">
        <f>Table_Query_from_Mac10[[#This Row],[UnitPriceFuture]]*Table_Query_from_Mac10[[#This Row],[qtytoShipFuture]]</f>
        <v>200.52</v>
      </c>
      <c r="T2511" s="47">
        <f>ROUND(Table_Query_from_Mac10[[#This Row],[qty_to_ship]]*(1+Table_Query_from_Mac10[[#This Row],[VolumeIncreasebyType]]),0)</f>
        <v>12</v>
      </c>
      <c r="U2511" s="47">
        <f>Table_Query_from_Mac10[[#This Row],[qtytoShipFuture]]*Table_Query_from_Mac10[[#This Row],[Future-cost]]</f>
        <v>82.199999999999989</v>
      </c>
      <c r="V2511" s="47">
        <f>Table_Query_from_Mac10[[#This Row],[qtytoShipFuture]]-Table_Query_from_Mac10[[#This Row],[qty_to_ship]]</f>
        <v>0</v>
      </c>
      <c r="W2511" s="47">
        <f>Table_Query_from_Mac10[[#This Row],[UnitPriceFuture]]</f>
        <v>16.71</v>
      </c>
      <c r="X2511" s="47">
        <f>Table_Query_from_Mac10[[#This Row],[Unit Increase]]*Table_Query_from_Mac10[[#This Row],[UnitPriceFuture]]</f>
        <v>0</v>
      </c>
      <c r="Y2511" s="47">
        <f>Table_Query_from_Mac10[[#This Row],[Unit Increase]]*Table_Query_from_Mac10[[#This Row],[Future-cost]]</f>
        <v>0</v>
      </c>
      <c r="Z2511" s="47">
        <f>-(Table_Query_from_Mac10[[#This Row],[Incremental Sales]]+((Table_Query_from_Mac10[[#This Row],[Incremental Sales]]*-(SUM(Summary!$S$8:$S$9)))))*Summary!$S$18</f>
        <v>0</v>
      </c>
      <c r="AA2511" s="47">
        <f>IFERROR(Table_Query_from_Mac10[[#This Row],[Incremental Cost]]/Table_Query_from_Mac10[[#This Row],[Incremental Sales]],0)</f>
        <v>0</v>
      </c>
      <c r="AB2511" s="47">
        <f>IFERROR(Table_Query_from_Mac10[[#This Row],[TotalCostFuture]]/Table_Query_from_Mac10[[#This Row],[totalsalesFuture]],0)</f>
        <v>0.40993417115499692</v>
      </c>
      <c r="AN2511" s="31">
        <v>48</v>
      </c>
      <c r="AO2511">
        <f t="shared" si="78"/>
        <v>12</v>
      </c>
      <c r="AQ2511" s="31">
        <v>47.74</v>
      </c>
      <c r="AR2511">
        <f t="shared" si="79"/>
        <v>16.71</v>
      </c>
    </row>
    <row r="2512" spans="1:44" x14ac:dyDescent="0.25">
      <c r="A2512">
        <v>90262</v>
      </c>
      <c r="B2512">
        <v>10</v>
      </c>
      <c r="C2512" t="s">
        <v>56</v>
      </c>
      <c r="D2512" t="s">
        <v>81</v>
      </c>
      <c r="E2512">
        <v>7</v>
      </c>
      <c r="F2512">
        <v>7.89</v>
      </c>
      <c r="G2512">
        <v>19.149999999999999</v>
      </c>
      <c r="H2512" s="1">
        <v>44846</v>
      </c>
      <c r="I2512" s="20">
        <v>0</v>
      </c>
      <c r="J2512" s="47">
        <f>Table_Query_from_Mac10[[#This Row],[unit_price]]-(Table_Query_from_Mac10[[#This Row],[unit_price]]*(Table_Query_from_Mac10[[#This Row],[discount_pct]]/100))</f>
        <v>19.149999999999999</v>
      </c>
      <c r="K2512" s="47">
        <f>Table_Query_from_Mac10[[#This Row],[unit_cost]]</f>
        <v>7.89</v>
      </c>
      <c r="L2512" s="47">
        <f>Table_Query_from_Mac10[[#This Row],[Live-cost]]*(1+Table_Query_from_Mac10[[#This Row],[CogsIncreasebyTYPE]])</f>
        <v>7.89</v>
      </c>
      <c r="M2512" s="47">
        <f>Table_Query_from_Mac10[[#This Row],[Live-cost]]*Table_Query_from_Mac10[[#This Row],[qty_to_ship]]</f>
        <v>55.23</v>
      </c>
      <c r="N2512" s="47">
        <f>IF(Table_Query_from_Mac10[[#This Row],[item_no]]="KDA",-Table_Query_from_Mac10[[#This Row],[unit_price]],Table_Query_from_Mac10[[#This Row],[Net Unit]]*Table_Query_from_Mac10[[#This Row],[qty_to_ship]])</f>
        <v>134.04999999999998</v>
      </c>
      <c r="O2512" s="47">
        <f>SUMIFS(Summary!C:C,Summary!H:H,Table_Query_from_Mac10[[#This Row],[Juiceoc]])</f>
        <v>0</v>
      </c>
      <c r="P2512" s="47">
        <f>SUMIFS(Summary!D:D,Summary!H:H,Table_Query_from_Mac10[[#This Row],[Juiceoc]])</f>
        <v>0</v>
      </c>
      <c r="Q2512" s="47">
        <f>SUMIFS(Summary!E:E,Summary!H:H,Table_Query_from_Mac10[[#This Row],[Juiceoc]])</f>
        <v>0</v>
      </c>
      <c r="R2512" s="47">
        <f>Table_Query_from_Mac10[[#This Row],[Net Unit]]*(1+Table_Query_from_Mac10[[#This Row],[PriceIncreasebyType]])</f>
        <v>19.149999999999999</v>
      </c>
      <c r="S2512" s="47">
        <f>Table_Query_from_Mac10[[#This Row],[UnitPriceFuture]]*Table_Query_from_Mac10[[#This Row],[qtytoShipFuture]]</f>
        <v>134.04999999999998</v>
      </c>
      <c r="T2512" s="47">
        <f>ROUND(Table_Query_from_Mac10[[#This Row],[qty_to_ship]]*(1+Table_Query_from_Mac10[[#This Row],[VolumeIncreasebyType]]),0)</f>
        <v>7</v>
      </c>
      <c r="U2512" s="47">
        <f>Table_Query_from_Mac10[[#This Row],[qtytoShipFuture]]*Table_Query_from_Mac10[[#This Row],[Future-cost]]</f>
        <v>55.23</v>
      </c>
      <c r="V2512" s="47">
        <f>Table_Query_from_Mac10[[#This Row],[qtytoShipFuture]]-Table_Query_from_Mac10[[#This Row],[qty_to_ship]]</f>
        <v>0</v>
      </c>
      <c r="W2512" s="47">
        <f>Table_Query_from_Mac10[[#This Row],[UnitPriceFuture]]</f>
        <v>19.149999999999999</v>
      </c>
      <c r="X2512" s="47">
        <f>Table_Query_from_Mac10[[#This Row],[Unit Increase]]*Table_Query_from_Mac10[[#This Row],[UnitPriceFuture]]</f>
        <v>0</v>
      </c>
      <c r="Y2512" s="47">
        <f>Table_Query_from_Mac10[[#This Row],[Unit Increase]]*Table_Query_from_Mac10[[#This Row],[Future-cost]]</f>
        <v>0</v>
      </c>
      <c r="Z2512" s="47">
        <f>-(Table_Query_from_Mac10[[#This Row],[Incremental Sales]]+((Table_Query_from_Mac10[[#This Row],[Incremental Sales]]*-(SUM(Summary!$S$8:$S$9)))))*Summary!$S$18</f>
        <v>0</v>
      </c>
      <c r="AA2512" s="47">
        <f>IFERROR(Table_Query_from_Mac10[[#This Row],[Incremental Cost]]/Table_Query_from_Mac10[[#This Row],[Incremental Sales]],0)</f>
        <v>0</v>
      </c>
      <c r="AB2512" s="47">
        <f>IFERROR(Table_Query_from_Mac10[[#This Row],[TotalCostFuture]]/Table_Query_from_Mac10[[#This Row],[totalsalesFuture]],0)</f>
        <v>0.4120104438642298</v>
      </c>
      <c r="AN2512" s="30">
        <v>28</v>
      </c>
      <c r="AO2512">
        <f t="shared" si="78"/>
        <v>7</v>
      </c>
      <c r="AQ2512" s="30">
        <v>54.72</v>
      </c>
      <c r="AR2512">
        <f t="shared" si="79"/>
        <v>19.149999999999999</v>
      </c>
    </row>
    <row r="2513" spans="1:44" x14ac:dyDescent="0.25">
      <c r="A2513">
        <v>90262</v>
      </c>
      <c r="B2513">
        <v>11</v>
      </c>
      <c r="C2513" t="s">
        <v>55</v>
      </c>
      <c r="D2513" t="s">
        <v>81</v>
      </c>
      <c r="E2513">
        <v>7</v>
      </c>
      <c r="F2513">
        <v>8.31</v>
      </c>
      <c r="G2513">
        <v>20.079999999999998</v>
      </c>
      <c r="H2513" s="1">
        <v>44846</v>
      </c>
      <c r="I2513" s="20">
        <v>0</v>
      </c>
      <c r="J2513" s="47">
        <f>Table_Query_from_Mac10[[#This Row],[unit_price]]-(Table_Query_from_Mac10[[#This Row],[unit_price]]*(Table_Query_from_Mac10[[#This Row],[discount_pct]]/100))</f>
        <v>20.079999999999998</v>
      </c>
      <c r="K2513" s="47">
        <f>Table_Query_from_Mac10[[#This Row],[unit_cost]]</f>
        <v>8.31</v>
      </c>
      <c r="L2513" s="47">
        <f>Table_Query_from_Mac10[[#This Row],[Live-cost]]*(1+Table_Query_from_Mac10[[#This Row],[CogsIncreasebyTYPE]])</f>
        <v>8.31</v>
      </c>
      <c r="M2513" s="47">
        <f>Table_Query_from_Mac10[[#This Row],[Live-cost]]*Table_Query_from_Mac10[[#This Row],[qty_to_ship]]</f>
        <v>58.17</v>
      </c>
      <c r="N2513" s="47">
        <f>IF(Table_Query_from_Mac10[[#This Row],[item_no]]="KDA",-Table_Query_from_Mac10[[#This Row],[unit_price]],Table_Query_from_Mac10[[#This Row],[Net Unit]]*Table_Query_from_Mac10[[#This Row],[qty_to_ship]])</f>
        <v>140.56</v>
      </c>
      <c r="O2513" s="47">
        <f>SUMIFS(Summary!C:C,Summary!H:H,Table_Query_from_Mac10[[#This Row],[Juiceoc]])</f>
        <v>0</v>
      </c>
      <c r="P2513" s="47">
        <f>SUMIFS(Summary!D:D,Summary!H:H,Table_Query_from_Mac10[[#This Row],[Juiceoc]])</f>
        <v>0</v>
      </c>
      <c r="Q2513" s="47">
        <f>SUMIFS(Summary!E:E,Summary!H:H,Table_Query_from_Mac10[[#This Row],[Juiceoc]])</f>
        <v>0</v>
      </c>
      <c r="R2513" s="47">
        <f>Table_Query_from_Mac10[[#This Row],[Net Unit]]*(1+Table_Query_from_Mac10[[#This Row],[PriceIncreasebyType]])</f>
        <v>20.079999999999998</v>
      </c>
      <c r="S2513" s="47">
        <f>Table_Query_from_Mac10[[#This Row],[UnitPriceFuture]]*Table_Query_from_Mac10[[#This Row],[qtytoShipFuture]]</f>
        <v>140.56</v>
      </c>
      <c r="T2513" s="47">
        <f>ROUND(Table_Query_from_Mac10[[#This Row],[qty_to_ship]]*(1+Table_Query_from_Mac10[[#This Row],[VolumeIncreasebyType]]),0)</f>
        <v>7</v>
      </c>
      <c r="U2513" s="47">
        <f>Table_Query_from_Mac10[[#This Row],[qtytoShipFuture]]*Table_Query_from_Mac10[[#This Row],[Future-cost]]</f>
        <v>58.17</v>
      </c>
      <c r="V2513" s="47">
        <f>Table_Query_from_Mac10[[#This Row],[qtytoShipFuture]]-Table_Query_from_Mac10[[#This Row],[qty_to_ship]]</f>
        <v>0</v>
      </c>
      <c r="W2513" s="47">
        <f>Table_Query_from_Mac10[[#This Row],[UnitPriceFuture]]</f>
        <v>20.079999999999998</v>
      </c>
      <c r="X2513" s="47">
        <f>Table_Query_from_Mac10[[#This Row],[Unit Increase]]*Table_Query_from_Mac10[[#This Row],[UnitPriceFuture]]</f>
        <v>0</v>
      </c>
      <c r="Y2513" s="47">
        <f>Table_Query_from_Mac10[[#This Row],[Unit Increase]]*Table_Query_from_Mac10[[#This Row],[Future-cost]]</f>
        <v>0</v>
      </c>
      <c r="Z2513" s="47">
        <f>-(Table_Query_from_Mac10[[#This Row],[Incremental Sales]]+((Table_Query_from_Mac10[[#This Row],[Incremental Sales]]*-(SUM(Summary!$S$8:$S$9)))))*Summary!$S$18</f>
        <v>0</v>
      </c>
      <c r="AA2513" s="47">
        <f>IFERROR(Table_Query_from_Mac10[[#This Row],[Incremental Cost]]/Table_Query_from_Mac10[[#This Row],[Incremental Sales]],0)</f>
        <v>0</v>
      </c>
      <c r="AB2513" s="47">
        <f>IFERROR(Table_Query_from_Mac10[[#This Row],[TotalCostFuture]]/Table_Query_from_Mac10[[#This Row],[totalsalesFuture]],0)</f>
        <v>0.41384462151394424</v>
      </c>
      <c r="AN2513" s="31">
        <v>28</v>
      </c>
      <c r="AO2513">
        <f t="shared" si="78"/>
        <v>7</v>
      </c>
      <c r="AQ2513" s="31">
        <v>57.36</v>
      </c>
      <c r="AR2513">
        <f t="shared" si="79"/>
        <v>20.079999999999998</v>
      </c>
    </row>
    <row r="2514" spans="1:44" x14ac:dyDescent="0.25">
      <c r="A2514">
        <v>90263</v>
      </c>
      <c r="B2514">
        <v>1</v>
      </c>
      <c r="C2514" t="s">
        <v>55</v>
      </c>
      <c r="D2514" t="s">
        <v>81</v>
      </c>
      <c r="E2514">
        <v>25</v>
      </c>
      <c r="F2514">
        <v>1.59</v>
      </c>
      <c r="G2514">
        <v>5.77</v>
      </c>
      <c r="H2514" s="1">
        <v>44848</v>
      </c>
      <c r="I2514" s="20">
        <v>0</v>
      </c>
      <c r="J2514" s="47">
        <f>Table_Query_from_Mac10[[#This Row],[unit_price]]-(Table_Query_from_Mac10[[#This Row],[unit_price]]*(Table_Query_from_Mac10[[#This Row],[discount_pct]]/100))</f>
        <v>5.77</v>
      </c>
      <c r="K2514" s="47">
        <f>Table_Query_from_Mac10[[#This Row],[unit_cost]]</f>
        <v>1.59</v>
      </c>
      <c r="L2514" s="47">
        <f>Table_Query_from_Mac10[[#This Row],[Live-cost]]*(1+Table_Query_from_Mac10[[#This Row],[CogsIncreasebyTYPE]])</f>
        <v>1.59</v>
      </c>
      <c r="M2514" s="47">
        <f>Table_Query_from_Mac10[[#This Row],[Live-cost]]*Table_Query_from_Mac10[[#This Row],[qty_to_ship]]</f>
        <v>39.75</v>
      </c>
      <c r="N2514" s="47">
        <f>IF(Table_Query_from_Mac10[[#This Row],[item_no]]="KDA",-Table_Query_from_Mac10[[#This Row],[unit_price]],Table_Query_from_Mac10[[#This Row],[Net Unit]]*Table_Query_from_Mac10[[#This Row],[qty_to_ship]])</f>
        <v>144.25</v>
      </c>
      <c r="O2514" s="47">
        <f>SUMIFS(Summary!C:C,Summary!H:H,Table_Query_from_Mac10[[#This Row],[Juiceoc]])</f>
        <v>0</v>
      </c>
      <c r="P2514" s="47">
        <f>SUMIFS(Summary!D:D,Summary!H:H,Table_Query_from_Mac10[[#This Row],[Juiceoc]])</f>
        <v>0</v>
      </c>
      <c r="Q2514" s="47">
        <f>SUMIFS(Summary!E:E,Summary!H:H,Table_Query_from_Mac10[[#This Row],[Juiceoc]])</f>
        <v>0</v>
      </c>
      <c r="R2514" s="47">
        <f>Table_Query_from_Mac10[[#This Row],[Net Unit]]*(1+Table_Query_from_Mac10[[#This Row],[PriceIncreasebyType]])</f>
        <v>5.77</v>
      </c>
      <c r="S2514" s="47">
        <f>Table_Query_from_Mac10[[#This Row],[UnitPriceFuture]]*Table_Query_from_Mac10[[#This Row],[qtytoShipFuture]]</f>
        <v>144.25</v>
      </c>
      <c r="T2514" s="47">
        <f>ROUND(Table_Query_from_Mac10[[#This Row],[qty_to_ship]]*(1+Table_Query_from_Mac10[[#This Row],[VolumeIncreasebyType]]),0)</f>
        <v>25</v>
      </c>
      <c r="U2514" s="47">
        <f>Table_Query_from_Mac10[[#This Row],[qtytoShipFuture]]*Table_Query_from_Mac10[[#This Row],[Future-cost]]</f>
        <v>39.75</v>
      </c>
      <c r="V2514" s="47">
        <f>Table_Query_from_Mac10[[#This Row],[qtytoShipFuture]]-Table_Query_from_Mac10[[#This Row],[qty_to_ship]]</f>
        <v>0</v>
      </c>
      <c r="W2514" s="47">
        <f>Table_Query_from_Mac10[[#This Row],[UnitPriceFuture]]</f>
        <v>5.77</v>
      </c>
      <c r="X2514" s="47">
        <f>Table_Query_from_Mac10[[#This Row],[Unit Increase]]*Table_Query_from_Mac10[[#This Row],[UnitPriceFuture]]</f>
        <v>0</v>
      </c>
      <c r="Y2514" s="47">
        <f>Table_Query_from_Mac10[[#This Row],[Unit Increase]]*Table_Query_from_Mac10[[#This Row],[Future-cost]]</f>
        <v>0</v>
      </c>
      <c r="Z2514" s="47">
        <f>-(Table_Query_from_Mac10[[#This Row],[Incremental Sales]]+((Table_Query_from_Mac10[[#This Row],[Incremental Sales]]*-(SUM(Summary!$S$8:$S$9)))))*Summary!$S$18</f>
        <v>0</v>
      </c>
      <c r="AA2514" s="47">
        <f>IFERROR(Table_Query_from_Mac10[[#This Row],[Incremental Cost]]/Table_Query_from_Mac10[[#This Row],[Incremental Sales]],0)</f>
        <v>0</v>
      </c>
      <c r="AB2514" s="47">
        <f>IFERROR(Table_Query_from_Mac10[[#This Row],[TotalCostFuture]]/Table_Query_from_Mac10[[#This Row],[totalsalesFuture]],0)</f>
        <v>0.27556325823223571</v>
      </c>
      <c r="AN2514" s="30">
        <v>100</v>
      </c>
      <c r="AO2514">
        <f t="shared" si="78"/>
        <v>25</v>
      </c>
      <c r="AQ2514" s="30">
        <v>16.489999999999998</v>
      </c>
      <c r="AR2514">
        <f t="shared" si="79"/>
        <v>5.77</v>
      </c>
    </row>
    <row r="2515" spans="1:44" x14ac:dyDescent="0.25">
      <c r="A2515">
        <v>90263</v>
      </c>
      <c r="B2515">
        <v>2</v>
      </c>
      <c r="C2515" t="s">
        <v>56</v>
      </c>
      <c r="D2515" t="s">
        <v>81</v>
      </c>
      <c r="E2515">
        <v>22</v>
      </c>
      <c r="F2515">
        <v>4.1500000000000004</v>
      </c>
      <c r="G2515">
        <v>10.28</v>
      </c>
      <c r="H2515" s="1">
        <v>44848</v>
      </c>
      <c r="I2515" s="20">
        <v>0</v>
      </c>
      <c r="J2515" s="47">
        <f>Table_Query_from_Mac10[[#This Row],[unit_price]]-(Table_Query_from_Mac10[[#This Row],[unit_price]]*(Table_Query_from_Mac10[[#This Row],[discount_pct]]/100))</f>
        <v>10.28</v>
      </c>
      <c r="K2515" s="47">
        <f>Table_Query_from_Mac10[[#This Row],[unit_cost]]</f>
        <v>4.1500000000000004</v>
      </c>
      <c r="L2515" s="47">
        <f>Table_Query_from_Mac10[[#This Row],[Live-cost]]*(1+Table_Query_from_Mac10[[#This Row],[CogsIncreasebyTYPE]])</f>
        <v>4.1500000000000004</v>
      </c>
      <c r="M2515" s="47">
        <f>Table_Query_from_Mac10[[#This Row],[Live-cost]]*Table_Query_from_Mac10[[#This Row],[qty_to_ship]]</f>
        <v>91.300000000000011</v>
      </c>
      <c r="N2515" s="47">
        <f>IF(Table_Query_from_Mac10[[#This Row],[item_no]]="KDA",-Table_Query_from_Mac10[[#This Row],[unit_price]],Table_Query_from_Mac10[[#This Row],[Net Unit]]*Table_Query_from_Mac10[[#This Row],[qty_to_ship]])</f>
        <v>226.16</v>
      </c>
      <c r="O2515" s="47">
        <f>SUMIFS(Summary!C:C,Summary!H:H,Table_Query_from_Mac10[[#This Row],[Juiceoc]])</f>
        <v>0</v>
      </c>
      <c r="P2515" s="47">
        <f>SUMIFS(Summary!D:D,Summary!H:H,Table_Query_from_Mac10[[#This Row],[Juiceoc]])</f>
        <v>0</v>
      </c>
      <c r="Q2515" s="47">
        <f>SUMIFS(Summary!E:E,Summary!H:H,Table_Query_from_Mac10[[#This Row],[Juiceoc]])</f>
        <v>0</v>
      </c>
      <c r="R2515" s="47">
        <f>Table_Query_from_Mac10[[#This Row],[Net Unit]]*(1+Table_Query_from_Mac10[[#This Row],[PriceIncreasebyType]])</f>
        <v>10.28</v>
      </c>
      <c r="S2515" s="47">
        <f>Table_Query_from_Mac10[[#This Row],[UnitPriceFuture]]*Table_Query_from_Mac10[[#This Row],[qtytoShipFuture]]</f>
        <v>226.16</v>
      </c>
      <c r="T2515" s="47">
        <f>ROUND(Table_Query_from_Mac10[[#This Row],[qty_to_ship]]*(1+Table_Query_from_Mac10[[#This Row],[VolumeIncreasebyType]]),0)</f>
        <v>22</v>
      </c>
      <c r="U2515" s="47">
        <f>Table_Query_from_Mac10[[#This Row],[qtytoShipFuture]]*Table_Query_from_Mac10[[#This Row],[Future-cost]]</f>
        <v>91.300000000000011</v>
      </c>
      <c r="V2515" s="47">
        <f>Table_Query_from_Mac10[[#This Row],[qtytoShipFuture]]-Table_Query_from_Mac10[[#This Row],[qty_to_ship]]</f>
        <v>0</v>
      </c>
      <c r="W2515" s="47">
        <f>Table_Query_from_Mac10[[#This Row],[UnitPriceFuture]]</f>
        <v>10.28</v>
      </c>
      <c r="X2515" s="47">
        <f>Table_Query_from_Mac10[[#This Row],[Unit Increase]]*Table_Query_from_Mac10[[#This Row],[UnitPriceFuture]]</f>
        <v>0</v>
      </c>
      <c r="Y2515" s="47">
        <f>Table_Query_from_Mac10[[#This Row],[Unit Increase]]*Table_Query_from_Mac10[[#This Row],[Future-cost]]</f>
        <v>0</v>
      </c>
      <c r="Z2515" s="47">
        <f>-(Table_Query_from_Mac10[[#This Row],[Incremental Sales]]+((Table_Query_from_Mac10[[#This Row],[Incremental Sales]]*-(SUM(Summary!$S$8:$S$9)))))*Summary!$S$18</f>
        <v>0</v>
      </c>
      <c r="AA2515" s="47">
        <f>IFERROR(Table_Query_from_Mac10[[#This Row],[Incremental Cost]]/Table_Query_from_Mac10[[#This Row],[Incremental Sales]],0)</f>
        <v>0</v>
      </c>
      <c r="AB2515" s="47">
        <f>IFERROR(Table_Query_from_Mac10[[#This Row],[TotalCostFuture]]/Table_Query_from_Mac10[[#This Row],[totalsalesFuture]],0)</f>
        <v>0.40369649805447477</v>
      </c>
      <c r="AN2515" s="31">
        <v>88</v>
      </c>
      <c r="AO2515">
        <f t="shared" si="78"/>
        <v>22</v>
      </c>
      <c r="AQ2515" s="31">
        <v>29.38</v>
      </c>
      <c r="AR2515">
        <f t="shared" si="79"/>
        <v>10.28</v>
      </c>
    </row>
    <row r="2516" spans="1:44" x14ac:dyDescent="0.25">
      <c r="A2516">
        <v>90263</v>
      </c>
      <c r="B2516">
        <v>3</v>
      </c>
      <c r="C2516" t="s">
        <v>55</v>
      </c>
      <c r="D2516" t="s">
        <v>81</v>
      </c>
      <c r="E2516">
        <v>20</v>
      </c>
      <c r="F2516">
        <v>4.6399999999999997</v>
      </c>
      <c r="G2516">
        <v>10.61</v>
      </c>
      <c r="H2516" s="1">
        <v>44848</v>
      </c>
      <c r="I2516" s="20">
        <v>0</v>
      </c>
      <c r="J2516" s="47">
        <f>Table_Query_from_Mac10[[#This Row],[unit_price]]-(Table_Query_from_Mac10[[#This Row],[unit_price]]*(Table_Query_from_Mac10[[#This Row],[discount_pct]]/100))</f>
        <v>10.61</v>
      </c>
      <c r="K2516" s="47">
        <f>Table_Query_from_Mac10[[#This Row],[unit_cost]]</f>
        <v>4.6399999999999997</v>
      </c>
      <c r="L2516" s="47">
        <f>Table_Query_from_Mac10[[#This Row],[Live-cost]]*(1+Table_Query_from_Mac10[[#This Row],[CogsIncreasebyTYPE]])</f>
        <v>4.6399999999999997</v>
      </c>
      <c r="M2516" s="47">
        <f>Table_Query_from_Mac10[[#This Row],[Live-cost]]*Table_Query_from_Mac10[[#This Row],[qty_to_ship]]</f>
        <v>92.8</v>
      </c>
      <c r="N2516" s="47">
        <f>IF(Table_Query_from_Mac10[[#This Row],[item_no]]="KDA",-Table_Query_from_Mac10[[#This Row],[unit_price]],Table_Query_from_Mac10[[#This Row],[Net Unit]]*Table_Query_from_Mac10[[#This Row],[qty_to_ship]])</f>
        <v>212.2</v>
      </c>
      <c r="O2516" s="47">
        <f>SUMIFS(Summary!C:C,Summary!H:H,Table_Query_from_Mac10[[#This Row],[Juiceoc]])</f>
        <v>0</v>
      </c>
      <c r="P2516" s="47">
        <f>SUMIFS(Summary!D:D,Summary!H:H,Table_Query_from_Mac10[[#This Row],[Juiceoc]])</f>
        <v>0</v>
      </c>
      <c r="Q2516" s="47">
        <f>SUMIFS(Summary!E:E,Summary!H:H,Table_Query_from_Mac10[[#This Row],[Juiceoc]])</f>
        <v>0</v>
      </c>
      <c r="R2516" s="47">
        <f>Table_Query_from_Mac10[[#This Row],[Net Unit]]*(1+Table_Query_from_Mac10[[#This Row],[PriceIncreasebyType]])</f>
        <v>10.61</v>
      </c>
      <c r="S2516" s="47">
        <f>Table_Query_from_Mac10[[#This Row],[UnitPriceFuture]]*Table_Query_from_Mac10[[#This Row],[qtytoShipFuture]]</f>
        <v>212.2</v>
      </c>
      <c r="T2516" s="47">
        <f>ROUND(Table_Query_from_Mac10[[#This Row],[qty_to_ship]]*(1+Table_Query_from_Mac10[[#This Row],[VolumeIncreasebyType]]),0)</f>
        <v>20</v>
      </c>
      <c r="U2516" s="47">
        <f>Table_Query_from_Mac10[[#This Row],[qtytoShipFuture]]*Table_Query_from_Mac10[[#This Row],[Future-cost]]</f>
        <v>92.8</v>
      </c>
      <c r="V2516" s="47">
        <f>Table_Query_from_Mac10[[#This Row],[qtytoShipFuture]]-Table_Query_from_Mac10[[#This Row],[qty_to_ship]]</f>
        <v>0</v>
      </c>
      <c r="W2516" s="47">
        <f>Table_Query_from_Mac10[[#This Row],[UnitPriceFuture]]</f>
        <v>10.61</v>
      </c>
      <c r="X2516" s="47">
        <f>Table_Query_from_Mac10[[#This Row],[Unit Increase]]*Table_Query_from_Mac10[[#This Row],[UnitPriceFuture]]</f>
        <v>0</v>
      </c>
      <c r="Y2516" s="47">
        <f>Table_Query_from_Mac10[[#This Row],[Unit Increase]]*Table_Query_from_Mac10[[#This Row],[Future-cost]]</f>
        <v>0</v>
      </c>
      <c r="Z2516" s="47">
        <f>-(Table_Query_from_Mac10[[#This Row],[Incremental Sales]]+((Table_Query_from_Mac10[[#This Row],[Incremental Sales]]*-(SUM(Summary!$S$8:$S$9)))))*Summary!$S$18</f>
        <v>0</v>
      </c>
      <c r="AA2516" s="47">
        <f>IFERROR(Table_Query_from_Mac10[[#This Row],[Incremental Cost]]/Table_Query_from_Mac10[[#This Row],[Incremental Sales]],0)</f>
        <v>0</v>
      </c>
      <c r="AB2516" s="47">
        <f>IFERROR(Table_Query_from_Mac10[[#This Row],[TotalCostFuture]]/Table_Query_from_Mac10[[#This Row],[totalsalesFuture]],0)</f>
        <v>0.43732327992459946</v>
      </c>
      <c r="AN2516" s="30">
        <v>80</v>
      </c>
      <c r="AO2516">
        <f t="shared" si="78"/>
        <v>20</v>
      </c>
      <c r="AQ2516" s="30">
        <v>30.31</v>
      </c>
      <c r="AR2516">
        <f t="shared" si="79"/>
        <v>10.61</v>
      </c>
    </row>
    <row r="2517" spans="1:44" x14ac:dyDescent="0.25">
      <c r="A2517">
        <v>90263</v>
      </c>
      <c r="B2517">
        <v>4</v>
      </c>
      <c r="C2517" t="s">
        <v>55</v>
      </c>
      <c r="D2517" t="s">
        <v>81</v>
      </c>
      <c r="E2517">
        <v>10</v>
      </c>
      <c r="F2517">
        <v>2</v>
      </c>
      <c r="G2517">
        <v>7.26</v>
      </c>
      <c r="H2517" s="1">
        <v>44848</v>
      </c>
      <c r="I2517" s="20">
        <v>0</v>
      </c>
      <c r="J2517" s="47">
        <f>Table_Query_from_Mac10[[#This Row],[unit_price]]-(Table_Query_from_Mac10[[#This Row],[unit_price]]*(Table_Query_from_Mac10[[#This Row],[discount_pct]]/100))</f>
        <v>7.26</v>
      </c>
      <c r="K2517" s="47">
        <f>Table_Query_from_Mac10[[#This Row],[unit_cost]]</f>
        <v>2</v>
      </c>
      <c r="L2517" s="47">
        <f>Table_Query_from_Mac10[[#This Row],[Live-cost]]*(1+Table_Query_from_Mac10[[#This Row],[CogsIncreasebyTYPE]])</f>
        <v>2</v>
      </c>
      <c r="M2517" s="47">
        <f>Table_Query_from_Mac10[[#This Row],[Live-cost]]*Table_Query_from_Mac10[[#This Row],[qty_to_ship]]</f>
        <v>20</v>
      </c>
      <c r="N2517" s="47">
        <f>IF(Table_Query_from_Mac10[[#This Row],[item_no]]="KDA",-Table_Query_from_Mac10[[#This Row],[unit_price]],Table_Query_from_Mac10[[#This Row],[Net Unit]]*Table_Query_from_Mac10[[#This Row],[qty_to_ship]])</f>
        <v>72.599999999999994</v>
      </c>
      <c r="O2517" s="47">
        <f>SUMIFS(Summary!C:C,Summary!H:H,Table_Query_from_Mac10[[#This Row],[Juiceoc]])</f>
        <v>0</v>
      </c>
      <c r="P2517" s="47">
        <f>SUMIFS(Summary!D:D,Summary!H:H,Table_Query_from_Mac10[[#This Row],[Juiceoc]])</f>
        <v>0</v>
      </c>
      <c r="Q2517" s="47">
        <f>SUMIFS(Summary!E:E,Summary!H:H,Table_Query_from_Mac10[[#This Row],[Juiceoc]])</f>
        <v>0</v>
      </c>
      <c r="R2517" s="47">
        <f>Table_Query_from_Mac10[[#This Row],[Net Unit]]*(1+Table_Query_from_Mac10[[#This Row],[PriceIncreasebyType]])</f>
        <v>7.26</v>
      </c>
      <c r="S2517" s="47">
        <f>Table_Query_from_Mac10[[#This Row],[UnitPriceFuture]]*Table_Query_from_Mac10[[#This Row],[qtytoShipFuture]]</f>
        <v>72.599999999999994</v>
      </c>
      <c r="T2517" s="47">
        <f>ROUND(Table_Query_from_Mac10[[#This Row],[qty_to_ship]]*(1+Table_Query_from_Mac10[[#This Row],[VolumeIncreasebyType]]),0)</f>
        <v>10</v>
      </c>
      <c r="U2517" s="47">
        <f>Table_Query_from_Mac10[[#This Row],[qtytoShipFuture]]*Table_Query_from_Mac10[[#This Row],[Future-cost]]</f>
        <v>20</v>
      </c>
      <c r="V2517" s="47">
        <f>Table_Query_from_Mac10[[#This Row],[qtytoShipFuture]]-Table_Query_from_Mac10[[#This Row],[qty_to_ship]]</f>
        <v>0</v>
      </c>
      <c r="W2517" s="47">
        <f>Table_Query_from_Mac10[[#This Row],[UnitPriceFuture]]</f>
        <v>7.26</v>
      </c>
      <c r="X2517" s="47">
        <f>Table_Query_from_Mac10[[#This Row],[Unit Increase]]*Table_Query_from_Mac10[[#This Row],[UnitPriceFuture]]</f>
        <v>0</v>
      </c>
      <c r="Y2517" s="47">
        <f>Table_Query_from_Mac10[[#This Row],[Unit Increase]]*Table_Query_from_Mac10[[#This Row],[Future-cost]]</f>
        <v>0</v>
      </c>
      <c r="Z2517" s="47">
        <f>-(Table_Query_from_Mac10[[#This Row],[Incremental Sales]]+((Table_Query_from_Mac10[[#This Row],[Incremental Sales]]*-(SUM(Summary!$S$8:$S$9)))))*Summary!$S$18</f>
        <v>0</v>
      </c>
      <c r="AA2517" s="47">
        <f>IFERROR(Table_Query_from_Mac10[[#This Row],[Incremental Cost]]/Table_Query_from_Mac10[[#This Row],[Incremental Sales]],0)</f>
        <v>0</v>
      </c>
      <c r="AB2517" s="47">
        <f>IFERROR(Table_Query_from_Mac10[[#This Row],[TotalCostFuture]]/Table_Query_from_Mac10[[#This Row],[totalsalesFuture]],0)</f>
        <v>0.27548209366391185</v>
      </c>
      <c r="AN2517" s="31">
        <v>40</v>
      </c>
      <c r="AO2517">
        <f t="shared" si="78"/>
        <v>10</v>
      </c>
      <c r="AQ2517" s="31">
        <v>20.75</v>
      </c>
      <c r="AR2517">
        <f t="shared" si="79"/>
        <v>7.26</v>
      </c>
    </row>
    <row r="2518" spans="1:44" x14ac:dyDescent="0.25">
      <c r="A2518">
        <v>90263</v>
      </c>
      <c r="B2518">
        <v>5</v>
      </c>
      <c r="C2518" t="s">
        <v>55</v>
      </c>
      <c r="D2518" t="s">
        <v>81</v>
      </c>
      <c r="E2518">
        <v>14</v>
      </c>
      <c r="F2518">
        <v>9.06</v>
      </c>
      <c r="G2518">
        <v>21.95</v>
      </c>
      <c r="H2518" s="1">
        <v>44848</v>
      </c>
      <c r="I2518" s="20">
        <v>0</v>
      </c>
      <c r="J2518" s="47">
        <f>Table_Query_from_Mac10[[#This Row],[unit_price]]-(Table_Query_from_Mac10[[#This Row],[unit_price]]*(Table_Query_from_Mac10[[#This Row],[discount_pct]]/100))</f>
        <v>21.95</v>
      </c>
      <c r="K2518" s="47">
        <f>Table_Query_from_Mac10[[#This Row],[unit_cost]]</f>
        <v>9.06</v>
      </c>
      <c r="L2518" s="47">
        <f>Table_Query_from_Mac10[[#This Row],[Live-cost]]*(1+Table_Query_from_Mac10[[#This Row],[CogsIncreasebyTYPE]])</f>
        <v>9.06</v>
      </c>
      <c r="M2518" s="47">
        <f>Table_Query_from_Mac10[[#This Row],[Live-cost]]*Table_Query_from_Mac10[[#This Row],[qty_to_ship]]</f>
        <v>126.84</v>
      </c>
      <c r="N2518" s="47">
        <f>IF(Table_Query_from_Mac10[[#This Row],[item_no]]="KDA",-Table_Query_from_Mac10[[#This Row],[unit_price]],Table_Query_from_Mac10[[#This Row],[Net Unit]]*Table_Query_from_Mac10[[#This Row],[qty_to_ship]])</f>
        <v>307.3</v>
      </c>
      <c r="O2518" s="47">
        <f>SUMIFS(Summary!C:C,Summary!H:H,Table_Query_from_Mac10[[#This Row],[Juiceoc]])</f>
        <v>0</v>
      </c>
      <c r="P2518" s="47">
        <f>SUMIFS(Summary!D:D,Summary!H:H,Table_Query_from_Mac10[[#This Row],[Juiceoc]])</f>
        <v>0</v>
      </c>
      <c r="Q2518" s="47">
        <f>SUMIFS(Summary!E:E,Summary!H:H,Table_Query_from_Mac10[[#This Row],[Juiceoc]])</f>
        <v>0</v>
      </c>
      <c r="R2518" s="47">
        <f>Table_Query_from_Mac10[[#This Row],[Net Unit]]*(1+Table_Query_from_Mac10[[#This Row],[PriceIncreasebyType]])</f>
        <v>21.95</v>
      </c>
      <c r="S2518" s="47">
        <f>Table_Query_from_Mac10[[#This Row],[UnitPriceFuture]]*Table_Query_from_Mac10[[#This Row],[qtytoShipFuture]]</f>
        <v>307.3</v>
      </c>
      <c r="T2518" s="47">
        <f>ROUND(Table_Query_from_Mac10[[#This Row],[qty_to_ship]]*(1+Table_Query_from_Mac10[[#This Row],[VolumeIncreasebyType]]),0)</f>
        <v>14</v>
      </c>
      <c r="U2518" s="47">
        <f>Table_Query_from_Mac10[[#This Row],[qtytoShipFuture]]*Table_Query_from_Mac10[[#This Row],[Future-cost]]</f>
        <v>126.84</v>
      </c>
      <c r="V2518" s="47">
        <f>Table_Query_from_Mac10[[#This Row],[qtytoShipFuture]]-Table_Query_from_Mac10[[#This Row],[qty_to_ship]]</f>
        <v>0</v>
      </c>
      <c r="W2518" s="47">
        <f>Table_Query_from_Mac10[[#This Row],[UnitPriceFuture]]</f>
        <v>21.95</v>
      </c>
      <c r="X2518" s="47">
        <f>Table_Query_from_Mac10[[#This Row],[Unit Increase]]*Table_Query_from_Mac10[[#This Row],[UnitPriceFuture]]</f>
        <v>0</v>
      </c>
      <c r="Y2518" s="47">
        <f>Table_Query_from_Mac10[[#This Row],[Unit Increase]]*Table_Query_from_Mac10[[#This Row],[Future-cost]]</f>
        <v>0</v>
      </c>
      <c r="Z2518" s="47">
        <f>-(Table_Query_from_Mac10[[#This Row],[Incremental Sales]]+((Table_Query_from_Mac10[[#This Row],[Incremental Sales]]*-(SUM(Summary!$S$8:$S$9)))))*Summary!$S$18</f>
        <v>0</v>
      </c>
      <c r="AA2518" s="47">
        <f>IFERROR(Table_Query_from_Mac10[[#This Row],[Incremental Cost]]/Table_Query_from_Mac10[[#This Row],[Incremental Sales]],0)</f>
        <v>0</v>
      </c>
      <c r="AB2518" s="47">
        <f>IFERROR(Table_Query_from_Mac10[[#This Row],[TotalCostFuture]]/Table_Query_from_Mac10[[#This Row],[totalsalesFuture]],0)</f>
        <v>0.41275626423690204</v>
      </c>
      <c r="AN2518" s="30">
        <v>56</v>
      </c>
      <c r="AO2518">
        <f t="shared" si="78"/>
        <v>14</v>
      </c>
      <c r="AQ2518" s="30">
        <v>62.71</v>
      </c>
      <c r="AR2518">
        <f t="shared" si="79"/>
        <v>21.95</v>
      </c>
    </row>
    <row r="2519" spans="1:44" x14ac:dyDescent="0.25">
      <c r="A2519">
        <v>90263</v>
      </c>
      <c r="B2519">
        <v>6</v>
      </c>
      <c r="C2519" t="s">
        <v>55</v>
      </c>
      <c r="D2519" t="s">
        <v>81</v>
      </c>
      <c r="E2519">
        <v>15</v>
      </c>
      <c r="F2519">
        <v>10.38</v>
      </c>
      <c r="G2519">
        <v>26.94</v>
      </c>
      <c r="H2519" s="1">
        <v>44848</v>
      </c>
      <c r="I2519" s="20">
        <v>0</v>
      </c>
      <c r="J2519" s="47">
        <f>Table_Query_from_Mac10[[#This Row],[unit_price]]-(Table_Query_from_Mac10[[#This Row],[unit_price]]*(Table_Query_from_Mac10[[#This Row],[discount_pct]]/100))</f>
        <v>26.94</v>
      </c>
      <c r="K2519" s="47">
        <f>Table_Query_from_Mac10[[#This Row],[unit_cost]]</f>
        <v>10.38</v>
      </c>
      <c r="L2519" s="47">
        <f>Table_Query_from_Mac10[[#This Row],[Live-cost]]*(1+Table_Query_from_Mac10[[#This Row],[CogsIncreasebyTYPE]])</f>
        <v>10.38</v>
      </c>
      <c r="M2519" s="47">
        <f>Table_Query_from_Mac10[[#This Row],[Live-cost]]*Table_Query_from_Mac10[[#This Row],[qty_to_ship]]</f>
        <v>155.70000000000002</v>
      </c>
      <c r="N2519" s="47">
        <f>IF(Table_Query_from_Mac10[[#This Row],[item_no]]="KDA",-Table_Query_from_Mac10[[#This Row],[unit_price]],Table_Query_from_Mac10[[#This Row],[Net Unit]]*Table_Query_from_Mac10[[#This Row],[qty_to_ship]])</f>
        <v>404.1</v>
      </c>
      <c r="O2519" s="47">
        <f>SUMIFS(Summary!C:C,Summary!H:H,Table_Query_from_Mac10[[#This Row],[Juiceoc]])</f>
        <v>0</v>
      </c>
      <c r="P2519" s="47">
        <f>SUMIFS(Summary!D:D,Summary!H:H,Table_Query_from_Mac10[[#This Row],[Juiceoc]])</f>
        <v>0</v>
      </c>
      <c r="Q2519" s="47">
        <f>SUMIFS(Summary!E:E,Summary!H:H,Table_Query_from_Mac10[[#This Row],[Juiceoc]])</f>
        <v>0</v>
      </c>
      <c r="R2519" s="47">
        <f>Table_Query_from_Mac10[[#This Row],[Net Unit]]*(1+Table_Query_from_Mac10[[#This Row],[PriceIncreasebyType]])</f>
        <v>26.94</v>
      </c>
      <c r="S2519" s="47">
        <f>Table_Query_from_Mac10[[#This Row],[UnitPriceFuture]]*Table_Query_from_Mac10[[#This Row],[qtytoShipFuture]]</f>
        <v>404.1</v>
      </c>
      <c r="T2519" s="47">
        <f>ROUND(Table_Query_from_Mac10[[#This Row],[qty_to_ship]]*(1+Table_Query_from_Mac10[[#This Row],[VolumeIncreasebyType]]),0)</f>
        <v>15</v>
      </c>
      <c r="U2519" s="47">
        <f>Table_Query_from_Mac10[[#This Row],[qtytoShipFuture]]*Table_Query_from_Mac10[[#This Row],[Future-cost]]</f>
        <v>155.70000000000002</v>
      </c>
      <c r="V2519" s="47">
        <f>Table_Query_from_Mac10[[#This Row],[qtytoShipFuture]]-Table_Query_from_Mac10[[#This Row],[qty_to_ship]]</f>
        <v>0</v>
      </c>
      <c r="W2519" s="47">
        <f>Table_Query_from_Mac10[[#This Row],[UnitPriceFuture]]</f>
        <v>26.94</v>
      </c>
      <c r="X2519" s="47">
        <f>Table_Query_from_Mac10[[#This Row],[Unit Increase]]*Table_Query_from_Mac10[[#This Row],[UnitPriceFuture]]</f>
        <v>0</v>
      </c>
      <c r="Y2519" s="47">
        <f>Table_Query_from_Mac10[[#This Row],[Unit Increase]]*Table_Query_from_Mac10[[#This Row],[Future-cost]]</f>
        <v>0</v>
      </c>
      <c r="Z2519" s="47">
        <f>-(Table_Query_from_Mac10[[#This Row],[Incremental Sales]]+((Table_Query_from_Mac10[[#This Row],[Incremental Sales]]*-(SUM(Summary!$S$8:$S$9)))))*Summary!$S$18</f>
        <v>0</v>
      </c>
      <c r="AA2519" s="47">
        <f>IFERROR(Table_Query_from_Mac10[[#This Row],[Incremental Cost]]/Table_Query_from_Mac10[[#This Row],[Incremental Sales]],0)</f>
        <v>0</v>
      </c>
      <c r="AB2519" s="47">
        <f>IFERROR(Table_Query_from_Mac10[[#This Row],[TotalCostFuture]]/Table_Query_from_Mac10[[#This Row],[totalsalesFuture]],0)</f>
        <v>0.3853006681514477</v>
      </c>
      <c r="AN2519" s="31">
        <v>60</v>
      </c>
      <c r="AO2519">
        <f t="shared" si="78"/>
        <v>15</v>
      </c>
      <c r="AQ2519" s="31">
        <v>76.98</v>
      </c>
      <c r="AR2519">
        <f t="shared" si="79"/>
        <v>26.94</v>
      </c>
    </row>
    <row r="2520" spans="1:44" x14ac:dyDescent="0.25">
      <c r="A2520">
        <v>90263</v>
      </c>
      <c r="B2520">
        <v>7</v>
      </c>
      <c r="C2520" t="s">
        <v>55</v>
      </c>
      <c r="D2520" t="s">
        <v>81</v>
      </c>
      <c r="E2520">
        <v>3</v>
      </c>
      <c r="F2520">
        <v>13.57</v>
      </c>
      <c r="G2520">
        <v>36.270000000000003</v>
      </c>
      <c r="H2520" s="1">
        <v>44848</v>
      </c>
      <c r="I2520" s="20">
        <v>0</v>
      </c>
      <c r="J2520" s="47">
        <f>Table_Query_from_Mac10[[#This Row],[unit_price]]-(Table_Query_from_Mac10[[#This Row],[unit_price]]*(Table_Query_from_Mac10[[#This Row],[discount_pct]]/100))</f>
        <v>36.270000000000003</v>
      </c>
      <c r="K2520" s="47">
        <f>Table_Query_from_Mac10[[#This Row],[unit_cost]]</f>
        <v>13.57</v>
      </c>
      <c r="L2520" s="47">
        <f>Table_Query_from_Mac10[[#This Row],[Live-cost]]*(1+Table_Query_from_Mac10[[#This Row],[CogsIncreasebyTYPE]])</f>
        <v>13.57</v>
      </c>
      <c r="M2520" s="47">
        <f>Table_Query_from_Mac10[[#This Row],[Live-cost]]*Table_Query_from_Mac10[[#This Row],[qty_to_ship]]</f>
        <v>40.71</v>
      </c>
      <c r="N2520" s="47">
        <f>IF(Table_Query_from_Mac10[[#This Row],[item_no]]="KDA",-Table_Query_from_Mac10[[#This Row],[unit_price]],Table_Query_from_Mac10[[#This Row],[Net Unit]]*Table_Query_from_Mac10[[#This Row],[qty_to_ship]])</f>
        <v>108.81</v>
      </c>
      <c r="O2520" s="47">
        <f>SUMIFS(Summary!C:C,Summary!H:H,Table_Query_from_Mac10[[#This Row],[Juiceoc]])</f>
        <v>0</v>
      </c>
      <c r="P2520" s="47">
        <f>SUMIFS(Summary!D:D,Summary!H:H,Table_Query_from_Mac10[[#This Row],[Juiceoc]])</f>
        <v>0</v>
      </c>
      <c r="Q2520" s="47">
        <f>SUMIFS(Summary!E:E,Summary!H:H,Table_Query_from_Mac10[[#This Row],[Juiceoc]])</f>
        <v>0</v>
      </c>
      <c r="R2520" s="47">
        <f>Table_Query_from_Mac10[[#This Row],[Net Unit]]*(1+Table_Query_from_Mac10[[#This Row],[PriceIncreasebyType]])</f>
        <v>36.270000000000003</v>
      </c>
      <c r="S2520" s="47">
        <f>Table_Query_from_Mac10[[#This Row],[UnitPriceFuture]]*Table_Query_from_Mac10[[#This Row],[qtytoShipFuture]]</f>
        <v>108.81</v>
      </c>
      <c r="T2520" s="47">
        <f>ROUND(Table_Query_from_Mac10[[#This Row],[qty_to_ship]]*(1+Table_Query_from_Mac10[[#This Row],[VolumeIncreasebyType]]),0)</f>
        <v>3</v>
      </c>
      <c r="U2520" s="47">
        <f>Table_Query_from_Mac10[[#This Row],[qtytoShipFuture]]*Table_Query_from_Mac10[[#This Row],[Future-cost]]</f>
        <v>40.71</v>
      </c>
      <c r="V2520" s="47">
        <f>Table_Query_from_Mac10[[#This Row],[qtytoShipFuture]]-Table_Query_from_Mac10[[#This Row],[qty_to_ship]]</f>
        <v>0</v>
      </c>
      <c r="W2520" s="47">
        <f>Table_Query_from_Mac10[[#This Row],[UnitPriceFuture]]</f>
        <v>36.270000000000003</v>
      </c>
      <c r="X2520" s="47">
        <f>Table_Query_from_Mac10[[#This Row],[Unit Increase]]*Table_Query_from_Mac10[[#This Row],[UnitPriceFuture]]</f>
        <v>0</v>
      </c>
      <c r="Y2520" s="47">
        <f>Table_Query_from_Mac10[[#This Row],[Unit Increase]]*Table_Query_from_Mac10[[#This Row],[Future-cost]]</f>
        <v>0</v>
      </c>
      <c r="Z2520" s="47">
        <f>-(Table_Query_from_Mac10[[#This Row],[Incremental Sales]]+((Table_Query_from_Mac10[[#This Row],[Incremental Sales]]*-(SUM(Summary!$S$8:$S$9)))))*Summary!$S$18</f>
        <v>0</v>
      </c>
      <c r="AA2520" s="47">
        <f>IFERROR(Table_Query_from_Mac10[[#This Row],[Incremental Cost]]/Table_Query_from_Mac10[[#This Row],[Incremental Sales]],0)</f>
        <v>0</v>
      </c>
      <c r="AB2520" s="47">
        <f>IFERROR(Table_Query_from_Mac10[[#This Row],[TotalCostFuture]]/Table_Query_from_Mac10[[#This Row],[totalsalesFuture]],0)</f>
        <v>0.37413840639647089</v>
      </c>
      <c r="AN2520" s="30">
        <v>12</v>
      </c>
      <c r="AO2520">
        <f t="shared" si="78"/>
        <v>3</v>
      </c>
      <c r="AQ2520" s="30">
        <v>103.64</v>
      </c>
      <c r="AR2520">
        <f t="shared" si="79"/>
        <v>36.270000000000003</v>
      </c>
    </row>
    <row r="2521" spans="1:44" x14ac:dyDescent="0.25">
      <c r="A2521">
        <v>90263</v>
      </c>
      <c r="B2521">
        <v>8</v>
      </c>
      <c r="C2521" t="s">
        <v>56</v>
      </c>
      <c r="D2521" t="s">
        <v>81</v>
      </c>
      <c r="E2521">
        <v>6</v>
      </c>
      <c r="F2521">
        <v>14.19</v>
      </c>
      <c r="G2521">
        <v>38.29</v>
      </c>
      <c r="H2521" s="1">
        <v>44848</v>
      </c>
      <c r="I2521" s="20">
        <v>0</v>
      </c>
      <c r="J2521" s="47">
        <f>Table_Query_from_Mac10[[#This Row],[unit_price]]-(Table_Query_from_Mac10[[#This Row],[unit_price]]*(Table_Query_from_Mac10[[#This Row],[discount_pct]]/100))</f>
        <v>38.29</v>
      </c>
      <c r="K2521" s="47">
        <f>Table_Query_from_Mac10[[#This Row],[unit_cost]]</f>
        <v>14.19</v>
      </c>
      <c r="L2521" s="47">
        <f>Table_Query_from_Mac10[[#This Row],[Live-cost]]*(1+Table_Query_from_Mac10[[#This Row],[CogsIncreasebyTYPE]])</f>
        <v>14.19</v>
      </c>
      <c r="M2521" s="47">
        <f>Table_Query_from_Mac10[[#This Row],[Live-cost]]*Table_Query_from_Mac10[[#This Row],[qty_to_ship]]</f>
        <v>85.14</v>
      </c>
      <c r="N2521" s="47">
        <f>IF(Table_Query_from_Mac10[[#This Row],[item_no]]="KDA",-Table_Query_from_Mac10[[#This Row],[unit_price]],Table_Query_from_Mac10[[#This Row],[Net Unit]]*Table_Query_from_Mac10[[#This Row],[qty_to_ship]])</f>
        <v>229.74</v>
      </c>
      <c r="O2521" s="47">
        <f>SUMIFS(Summary!C:C,Summary!H:H,Table_Query_from_Mac10[[#This Row],[Juiceoc]])</f>
        <v>0</v>
      </c>
      <c r="P2521" s="47">
        <f>SUMIFS(Summary!D:D,Summary!H:H,Table_Query_from_Mac10[[#This Row],[Juiceoc]])</f>
        <v>0</v>
      </c>
      <c r="Q2521" s="47">
        <f>SUMIFS(Summary!E:E,Summary!H:H,Table_Query_from_Mac10[[#This Row],[Juiceoc]])</f>
        <v>0</v>
      </c>
      <c r="R2521" s="47">
        <f>Table_Query_from_Mac10[[#This Row],[Net Unit]]*(1+Table_Query_from_Mac10[[#This Row],[PriceIncreasebyType]])</f>
        <v>38.29</v>
      </c>
      <c r="S2521" s="47">
        <f>Table_Query_from_Mac10[[#This Row],[UnitPriceFuture]]*Table_Query_from_Mac10[[#This Row],[qtytoShipFuture]]</f>
        <v>229.74</v>
      </c>
      <c r="T2521" s="47">
        <f>ROUND(Table_Query_from_Mac10[[#This Row],[qty_to_ship]]*(1+Table_Query_from_Mac10[[#This Row],[VolumeIncreasebyType]]),0)</f>
        <v>6</v>
      </c>
      <c r="U2521" s="47">
        <f>Table_Query_from_Mac10[[#This Row],[qtytoShipFuture]]*Table_Query_from_Mac10[[#This Row],[Future-cost]]</f>
        <v>85.14</v>
      </c>
      <c r="V2521" s="47">
        <f>Table_Query_from_Mac10[[#This Row],[qtytoShipFuture]]-Table_Query_from_Mac10[[#This Row],[qty_to_ship]]</f>
        <v>0</v>
      </c>
      <c r="W2521" s="47">
        <f>Table_Query_from_Mac10[[#This Row],[UnitPriceFuture]]</f>
        <v>38.29</v>
      </c>
      <c r="X2521" s="47">
        <f>Table_Query_from_Mac10[[#This Row],[Unit Increase]]*Table_Query_from_Mac10[[#This Row],[UnitPriceFuture]]</f>
        <v>0</v>
      </c>
      <c r="Y2521" s="47">
        <f>Table_Query_from_Mac10[[#This Row],[Unit Increase]]*Table_Query_from_Mac10[[#This Row],[Future-cost]]</f>
        <v>0</v>
      </c>
      <c r="Z2521" s="47">
        <f>-(Table_Query_from_Mac10[[#This Row],[Incremental Sales]]+((Table_Query_from_Mac10[[#This Row],[Incremental Sales]]*-(SUM(Summary!$S$8:$S$9)))))*Summary!$S$18</f>
        <v>0</v>
      </c>
      <c r="AA2521" s="47">
        <f>IFERROR(Table_Query_from_Mac10[[#This Row],[Incremental Cost]]/Table_Query_from_Mac10[[#This Row],[Incremental Sales]],0)</f>
        <v>0</v>
      </c>
      <c r="AB2521" s="47">
        <f>IFERROR(Table_Query_from_Mac10[[#This Row],[TotalCostFuture]]/Table_Query_from_Mac10[[#This Row],[totalsalesFuture]],0)</f>
        <v>0.3705928440846174</v>
      </c>
      <c r="AN2521" s="31">
        <v>24</v>
      </c>
      <c r="AO2521">
        <f t="shared" si="78"/>
        <v>6</v>
      </c>
      <c r="AQ2521" s="31">
        <v>109.4</v>
      </c>
      <c r="AR2521">
        <f t="shared" si="79"/>
        <v>38.29</v>
      </c>
    </row>
    <row r="2522" spans="1:44" x14ac:dyDescent="0.25">
      <c r="A2522">
        <v>90249</v>
      </c>
      <c r="B2522">
        <v>4</v>
      </c>
      <c r="C2522" t="s">
        <v>56</v>
      </c>
      <c r="D2522" t="s">
        <v>81</v>
      </c>
      <c r="E2522">
        <v>3</v>
      </c>
      <c r="F2522">
        <v>14.19</v>
      </c>
      <c r="G2522">
        <v>39.200000000000003</v>
      </c>
      <c r="H2522" s="1">
        <v>44861</v>
      </c>
      <c r="I2522" s="20">
        <v>7</v>
      </c>
      <c r="J2522" s="47">
        <f>Table_Query_from_Mac10[[#This Row],[unit_price]]-(Table_Query_from_Mac10[[#This Row],[unit_price]]*(Table_Query_from_Mac10[[#This Row],[discount_pct]]/100))</f>
        <v>36.456000000000003</v>
      </c>
      <c r="K2522" s="47">
        <f>Table_Query_from_Mac10[[#This Row],[unit_cost]]</f>
        <v>14.19</v>
      </c>
      <c r="L2522" s="47">
        <f>Table_Query_from_Mac10[[#This Row],[Live-cost]]*(1+Table_Query_from_Mac10[[#This Row],[CogsIncreasebyTYPE]])</f>
        <v>14.19</v>
      </c>
      <c r="M2522" s="47">
        <f>Table_Query_from_Mac10[[#This Row],[Live-cost]]*Table_Query_from_Mac10[[#This Row],[qty_to_ship]]</f>
        <v>42.57</v>
      </c>
      <c r="N2522" s="47">
        <f>IF(Table_Query_from_Mac10[[#This Row],[item_no]]="KDA",-Table_Query_from_Mac10[[#This Row],[unit_price]],Table_Query_from_Mac10[[#This Row],[Net Unit]]*Table_Query_from_Mac10[[#This Row],[qty_to_ship]])</f>
        <v>109.36800000000001</v>
      </c>
      <c r="O2522" s="47">
        <f>SUMIFS(Summary!C:C,Summary!H:H,Table_Query_from_Mac10[[#This Row],[Juiceoc]])</f>
        <v>0</v>
      </c>
      <c r="P2522" s="47">
        <f>SUMIFS(Summary!D:D,Summary!H:H,Table_Query_from_Mac10[[#This Row],[Juiceoc]])</f>
        <v>0</v>
      </c>
      <c r="Q2522" s="47">
        <f>SUMIFS(Summary!E:E,Summary!H:H,Table_Query_from_Mac10[[#This Row],[Juiceoc]])</f>
        <v>0</v>
      </c>
      <c r="R2522" s="47">
        <f>Table_Query_from_Mac10[[#This Row],[Net Unit]]*(1+Table_Query_from_Mac10[[#This Row],[PriceIncreasebyType]])</f>
        <v>36.456000000000003</v>
      </c>
      <c r="S2522" s="47">
        <f>Table_Query_from_Mac10[[#This Row],[UnitPriceFuture]]*Table_Query_from_Mac10[[#This Row],[qtytoShipFuture]]</f>
        <v>109.36800000000001</v>
      </c>
      <c r="T2522" s="47">
        <f>ROUND(Table_Query_from_Mac10[[#This Row],[qty_to_ship]]*(1+Table_Query_from_Mac10[[#This Row],[VolumeIncreasebyType]]),0)</f>
        <v>3</v>
      </c>
      <c r="U2522" s="47">
        <f>Table_Query_from_Mac10[[#This Row],[qtytoShipFuture]]*Table_Query_from_Mac10[[#This Row],[Future-cost]]</f>
        <v>42.57</v>
      </c>
      <c r="V2522" s="47">
        <f>Table_Query_from_Mac10[[#This Row],[qtytoShipFuture]]-Table_Query_from_Mac10[[#This Row],[qty_to_ship]]</f>
        <v>0</v>
      </c>
      <c r="W2522" s="47">
        <f>Table_Query_from_Mac10[[#This Row],[UnitPriceFuture]]</f>
        <v>36.456000000000003</v>
      </c>
      <c r="X2522" s="47">
        <f>Table_Query_from_Mac10[[#This Row],[Unit Increase]]*Table_Query_from_Mac10[[#This Row],[UnitPriceFuture]]</f>
        <v>0</v>
      </c>
      <c r="Y2522" s="47">
        <f>Table_Query_from_Mac10[[#This Row],[Unit Increase]]*Table_Query_from_Mac10[[#This Row],[Future-cost]]</f>
        <v>0</v>
      </c>
      <c r="Z2522" s="47">
        <f>-(Table_Query_from_Mac10[[#This Row],[Incremental Sales]]+((Table_Query_from_Mac10[[#This Row],[Incremental Sales]]*-(SUM(Summary!$S$8:$S$9)))))*Summary!$S$18</f>
        <v>0</v>
      </c>
      <c r="AA2522" s="47">
        <f>IFERROR(Table_Query_from_Mac10[[#This Row],[Incremental Cost]]/Table_Query_from_Mac10[[#This Row],[Incremental Sales]],0)</f>
        <v>0</v>
      </c>
      <c r="AB2522" s="47">
        <f>IFERROR(Table_Query_from_Mac10[[#This Row],[TotalCostFuture]]/Table_Query_from_Mac10[[#This Row],[totalsalesFuture]],0)</f>
        <v>0.38923633969716914</v>
      </c>
      <c r="AN2522" s="30">
        <v>12</v>
      </c>
      <c r="AO2522">
        <f t="shared" si="78"/>
        <v>3</v>
      </c>
      <c r="AQ2522" s="30">
        <v>111.99</v>
      </c>
      <c r="AR2522">
        <f t="shared" si="79"/>
        <v>39.200000000000003</v>
      </c>
    </row>
    <row r="2523" spans="1:44" x14ac:dyDescent="0.25">
      <c r="A2523">
        <v>90249</v>
      </c>
      <c r="B2523">
        <v>5</v>
      </c>
      <c r="C2523" t="s">
        <v>55</v>
      </c>
      <c r="D2523" t="s">
        <v>81</v>
      </c>
      <c r="E2523">
        <v>7</v>
      </c>
      <c r="F2523">
        <v>4.53</v>
      </c>
      <c r="G2523">
        <v>10.86</v>
      </c>
      <c r="H2523" s="1">
        <v>44861</v>
      </c>
      <c r="I2523" s="20">
        <v>7</v>
      </c>
      <c r="J2523" s="47">
        <f>Table_Query_from_Mac10[[#This Row],[unit_price]]-(Table_Query_from_Mac10[[#This Row],[unit_price]]*(Table_Query_from_Mac10[[#This Row],[discount_pct]]/100))</f>
        <v>10.0998</v>
      </c>
      <c r="K2523" s="47">
        <f>Table_Query_from_Mac10[[#This Row],[unit_cost]]</f>
        <v>4.53</v>
      </c>
      <c r="L2523" s="47">
        <f>Table_Query_from_Mac10[[#This Row],[Live-cost]]*(1+Table_Query_from_Mac10[[#This Row],[CogsIncreasebyTYPE]])</f>
        <v>4.53</v>
      </c>
      <c r="M2523" s="47">
        <f>Table_Query_from_Mac10[[#This Row],[Live-cost]]*Table_Query_from_Mac10[[#This Row],[qty_to_ship]]</f>
        <v>31.71</v>
      </c>
      <c r="N2523" s="47">
        <f>IF(Table_Query_from_Mac10[[#This Row],[item_no]]="KDA",-Table_Query_from_Mac10[[#This Row],[unit_price]],Table_Query_from_Mac10[[#This Row],[Net Unit]]*Table_Query_from_Mac10[[#This Row],[qty_to_ship]])</f>
        <v>70.698599999999999</v>
      </c>
      <c r="O2523" s="47">
        <f>SUMIFS(Summary!C:C,Summary!H:H,Table_Query_from_Mac10[[#This Row],[Juiceoc]])</f>
        <v>0</v>
      </c>
      <c r="P2523" s="47">
        <f>SUMIFS(Summary!D:D,Summary!H:H,Table_Query_from_Mac10[[#This Row],[Juiceoc]])</f>
        <v>0</v>
      </c>
      <c r="Q2523" s="47">
        <f>SUMIFS(Summary!E:E,Summary!H:H,Table_Query_from_Mac10[[#This Row],[Juiceoc]])</f>
        <v>0</v>
      </c>
      <c r="R2523" s="47">
        <f>Table_Query_from_Mac10[[#This Row],[Net Unit]]*(1+Table_Query_from_Mac10[[#This Row],[PriceIncreasebyType]])</f>
        <v>10.0998</v>
      </c>
      <c r="S2523" s="47">
        <f>Table_Query_from_Mac10[[#This Row],[UnitPriceFuture]]*Table_Query_from_Mac10[[#This Row],[qtytoShipFuture]]</f>
        <v>70.698599999999999</v>
      </c>
      <c r="T2523" s="47">
        <f>ROUND(Table_Query_from_Mac10[[#This Row],[qty_to_ship]]*(1+Table_Query_from_Mac10[[#This Row],[VolumeIncreasebyType]]),0)</f>
        <v>7</v>
      </c>
      <c r="U2523" s="47">
        <f>Table_Query_from_Mac10[[#This Row],[qtytoShipFuture]]*Table_Query_from_Mac10[[#This Row],[Future-cost]]</f>
        <v>31.71</v>
      </c>
      <c r="V2523" s="47">
        <f>Table_Query_from_Mac10[[#This Row],[qtytoShipFuture]]-Table_Query_from_Mac10[[#This Row],[qty_to_ship]]</f>
        <v>0</v>
      </c>
      <c r="W2523" s="47">
        <f>Table_Query_from_Mac10[[#This Row],[UnitPriceFuture]]</f>
        <v>10.0998</v>
      </c>
      <c r="X2523" s="47">
        <f>Table_Query_from_Mac10[[#This Row],[Unit Increase]]*Table_Query_from_Mac10[[#This Row],[UnitPriceFuture]]</f>
        <v>0</v>
      </c>
      <c r="Y2523" s="47">
        <f>Table_Query_from_Mac10[[#This Row],[Unit Increase]]*Table_Query_from_Mac10[[#This Row],[Future-cost]]</f>
        <v>0</v>
      </c>
      <c r="Z2523" s="47">
        <f>-(Table_Query_from_Mac10[[#This Row],[Incremental Sales]]+((Table_Query_from_Mac10[[#This Row],[Incremental Sales]]*-(SUM(Summary!$S$8:$S$9)))))*Summary!$S$18</f>
        <v>0</v>
      </c>
      <c r="AA2523" s="47">
        <f>IFERROR(Table_Query_from_Mac10[[#This Row],[Incremental Cost]]/Table_Query_from_Mac10[[#This Row],[Incremental Sales]],0)</f>
        <v>0</v>
      </c>
      <c r="AB2523" s="47">
        <f>IFERROR(Table_Query_from_Mac10[[#This Row],[TotalCostFuture]]/Table_Query_from_Mac10[[#This Row],[totalsalesFuture]],0)</f>
        <v>0.44852373314323057</v>
      </c>
      <c r="AN2523" s="31">
        <v>25</v>
      </c>
      <c r="AO2523">
        <f t="shared" si="78"/>
        <v>7</v>
      </c>
      <c r="AQ2523" s="31">
        <v>31.03</v>
      </c>
      <c r="AR2523">
        <f t="shared" si="79"/>
        <v>10.86</v>
      </c>
    </row>
    <row r="2524" spans="1:44" x14ac:dyDescent="0.25">
      <c r="A2524">
        <v>90249</v>
      </c>
      <c r="B2524">
        <v>6</v>
      </c>
      <c r="C2524" t="s">
        <v>55</v>
      </c>
      <c r="D2524" t="s">
        <v>81</v>
      </c>
      <c r="E2524">
        <v>7</v>
      </c>
      <c r="F2524">
        <v>4.8499999999999996</v>
      </c>
      <c r="G2524">
        <v>12.21</v>
      </c>
      <c r="H2524" s="1">
        <v>44861</v>
      </c>
      <c r="I2524" s="20">
        <v>7</v>
      </c>
      <c r="J2524" s="47">
        <f>Table_Query_from_Mac10[[#This Row],[unit_price]]-(Table_Query_from_Mac10[[#This Row],[unit_price]]*(Table_Query_from_Mac10[[#This Row],[discount_pct]]/100))</f>
        <v>11.355300000000002</v>
      </c>
      <c r="K2524" s="47">
        <f>Table_Query_from_Mac10[[#This Row],[unit_cost]]</f>
        <v>4.8499999999999996</v>
      </c>
      <c r="L2524" s="47">
        <f>Table_Query_from_Mac10[[#This Row],[Live-cost]]*(1+Table_Query_from_Mac10[[#This Row],[CogsIncreasebyTYPE]])</f>
        <v>4.8499999999999996</v>
      </c>
      <c r="M2524" s="47">
        <f>Table_Query_from_Mac10[[#This Row],[Live-cost]]*Table_Query_from_Mac10[[#This Row],[qty_to_ship]]</f>
        <v>33.949999999999996</v>
      </c>
      <c r="N2524" s="47">
        <f>IF(Table_Query_from_Mac10[[#This Row],[item_no]]="KDA",-Table_Query_from_Mac10[[#This Row],[unit_price]],Table_Query_from_Mac10[[#This Row],[Net Unit]]*Table_Query_from_Mac10[[#This Row],[qty_to_ship]])</f>
        <v>79.487100000000012</v>
      </c>
      <c r="O2524" s="47">
        <f>SUMIFS(Summary!C:C,Summary!H:H,Table_Query_from_Mac10[[#This Row],[Juiceoc]])</f>
        <v>0</v>
      </c>
      <c r="P2524" s="47">
        <f>SUMIFS(Summary!D:D,Summary!H:H,Table_Query_from_Mac10[[#This Row],[Juiceoc]])</f>
        <v>0</v>
      </c>
      <c r="Q2524" s="47">
        <f>SUMIFS(Summary!E:E,Summary!H:H,Table_Query_from_Mac10[[#This Row],[Juiceoc]])</f>
        <v>0</v>
      </c>
      <c r="R2524" s="47">
        <f>Table_Query_from_Mac10[[#This Row],[Net Unit]]*(1+Table_Query_from_Mac10[[#This Row],[PriceIncreasebyType]])</f>
        <v>11.355300000000002</v>
      </c>
      <c r="S2524" s="47">
        <f>Table_Query_from_Mac10[[#This Row],[UnitPriceFuture]]*Table_Query_from_Mac10[[#This Row],[qtytoShipFuture]]</f>
        <v>79.487100000000012</v>
      </c>
      <c r="T2524" s="47">
        <f>ROUND(Table_Query_from_Mac10[[#This Row],[qty_to_ship]]*(1+Table_Query_from_Mac10[[#This Row],[VolumeIncreasebyType]]),0)</f>
        <v>7</v>
      </c>
      <c r="U2524" s="47">
        <f>Table_Query_from_Mac10[[#This Row],[qtytoShipFuture]]*Table_Query_from_Mac10[[#This Row],[Future-cost]]</f>
        <v>33.949999999999996</v>
      </c>
      <c r="V2524" s="47">
        <f>Table_Query_from_Mac10[[#This Row],[qtytoShipFuture]]-Table_Query_from_Mac10[[#This Row],[qty_to_ship]]</f>
        <v>0</v>
      </c>
      <c r="W2524" s="47">
        <f>Table_Query_from_Mac10[[#This Row],[UnitPriceFuture]]</f>
        <v>11.355300000000002</v>
      </c>
      <c r="X2524" s="47">
        <f>Table_Query_from_Mac10[[#This Row],[Unit Increase]]*Table_Query_from_Mac10[[#This Row],[UnitPriceFuture]]</f>
        <v>0</v>
      </c>
      <c r="Y2524" s="47">
        <f>Table_Query_from_Mac10[[#This Row],[Unit Increase]]*Table_Query_from_Mac10[[#This Row],[Future-cost]]</f>
        <v>0</v>
      </c>
      <c r="Z2524" s="47">
        <f>-(Table_Query_from_Mac10[[#This Row],[Incremental Sales]]+((Table_Query_from_Mac10[[#This Row],[Incremental Sales]]*-(SUM(Summary!$S$8:$S$9)))))*Summary!$S$18</f>
        <v>0</v>
      </c>
      <c r="AA2524" s="47">
        <f>IFERROR(Table_Query_from_Mac10[[#This Row],[Incremental Cost]]/Table_Query_from_Mac10[[#This Row],[Incremental Sales]],0)</f>
        <v>0</v>
      </c>
      <c r="AB2524" s="47">
        <f>IFERROR(Table_Query_from_Mac10[[#This Row],[TotalCostFuture]]/Table_Query_from_Mac10[[#This Row],[totalsalesFuture]],0)</f>
        <v>0.42711333033913668</v>
      </c>
      <c r="AN2524" s="30">
        <v>25</v>
      </c>
      <c r="AO2524">
        <f t="shared" si="78"/>
        <v>7</v>
      </c>
      <c r="AQ2524" s="30">
        <v>34.89</v>
      </c>
      <c r="AR2524">
        <f t="shared" si="79"/>
        <v>12.21</v>
      </c>
    </row>
    <row r="2525" spans="1:44" x14ac:dyDescent="0.25">
      <c r="A2525">
        <v>90249</v>
      </c>
      <c r="B2525">
        <v>7</v>
      </c>
      <c r="C2525" t="s">
        <v>55</v>
      </c>
      <c r="D2525" t="s">
        <v>81</v>
      </c>
      <c r="E2525">
        <v>1</v>
      </c>
      <c r="F2525">
        <v>15.22</v>
      </c>
      <c r="G2525">
        <v>44.36</v>
      </c>
      <c r="H2525" s="1">
        <v>44861</v>
      </c>
      <c r="I2525" s="20">
        <v>7</v>
      </c>
      <c r="J2525" s="47">
        <f>Table_Query_from_Mac10[[#This Row],[unit_price]]-(Table_Query_from_Mac10[[#This Row],[unit_price]]*(Table_Query_from_Mac10[[#This Row],[discount_pct]]/100))</f>
        <v>41.254799999999996</v>
      </c>
      <c r="K2525" s="47">
        <f>Table_Query_from_Mac10[[#This Row],[unit_cost]]</f>
        <v>15.22</v>
      </c>
      <c r="L2525" s="47">
        <f>Table_Query_from_Mac10[[#This Row],[Live-cost]]*(1+Table_Query_from_Mac10[[#This Row],[CogsIncreasebyTYPE]])</f>
        <v>15.22</v>
      </c>
      <c r="M2525" s="47">
        <f>Table_Query_from_Mac10[[#This Row],[Live-cost]]*Table_Query_from_Mac10[[#This Row],[qty_to_ship]]</f>
        <v>15.22</v>
      </c>
      <c r="N2525" s="47">
        <f>IF(Table_Query_from_Mac10[[#This Row],[item_no]]="KDA",-Table_Query_from_Mac10[[#This Row],[unit_price]],Table_Query_from_Mac10[[#This Row],[Net Unit]]*Table_Query_from_Mac10[[#This Row],[qty_to_ship]])</f>
        <v>41.254799999999996</v>
      </c>
      <c r="O2525" s="47">
        <f>SUMIFS(Summary!C:C,Summary!H:H,Table_Query_from_Mac10[[#This Row],[Juiceoc]])</f>
        <v>0</v>
      </c>
      <c r="P2525" s="47">
        <f>SUMIFS(Summary!D:D,Summary!H:H,Table_Query_from_Mac10[[#This Row],[Juiceoc]])</f>
        <v>0</v>
      </c>
      <c r="Q2525" s="47">
        <f>SUMIFS(Summary!E:E,Summary!H:H,Table_Query_from_Mac10[[#This Row],[Juiceoc]])</f>
        <v>0</v>
      </c>
      <c r="R2525" s="47">
        <f>Table_Query_from_Mac10[[#This Row],[Net Unit]]*(1+Table_Query_from_Mac10[[#This Row],[PriceIncreasebyType]])</f>
        <v>41.254799999999996</v>
      </c>
      <c r="S2525" s="47">
        <f>Table_Query_from_Mac10[[#This Row],[UnitPriceFuture]]*Table_Query_from_Mac10[[#This Row],[qtytoShipFuture]]</f>
        <v>41.254799999999996</v>
      </c>
      <c r="T2525" s="47">
        <f>ROUND(Table_Query_from_Mac10[[#This Row],[qty_to_ship]]*(1+Table_Query_from_Mac10[[#This Row],[VolumeIncreasebyType]]),0)</f>
        <v>1</v>
      </c>
      <c r="U2525" s="47">
        <f>Table_Query_from_Mac10[[#This Row],[qtytoShipFuture]]*Table_Query_from_Mac10[[#This Row],[Future-cost]]</f>
        <v>15.22</v>
      </c>
      <c r="V2525" s="47">
        <f>Table_Query_from_Mac10[[#This Row],[qtytoShipFuture]]-Table_Query_from_Mac10[[#This Row],[qty_to_ship]]</f>
        <v>0</v>
      </c>
      <c r="W2525" s="47">
        <f>Table_Query_from_Mac10[[#This Row],[UnitPriceFuture]]</f>
        <v>41.254799999999996</v>
      </c>
      <c r="X2525" s="47">
        <f>Table_Query_from_Mac10[[#This Row],[Unit Increase]]*Table_Query_from_Mac10[[#This Row],[UnitPriceFuture]]</f>
        <v>0</v>
      </c>
      <c r="Y2525" s="47">
        <f>Table_Query_from_Mac10[[#This Row],[Unit Increase]]*Table_Query_from_Mac10[[#This Row],[Future-cost]]</f>
        <v>0</v>
      </c>
      <c r="Z2525" s="47">
        <f>-(Table_Query_from_Mac10[[#This Row],[Incremental Sales]]+((Table_Query_from_Mac10[[#This Row],[Incremental Sales]]*-(SUM(Summary!$S$8:$S$9)))))*Summary!$S$18</f>
        <v>0</v>
      </c>
      <c r="AA2525" s="47">
        <f>IFERROR(Table_Query_from_Mac10[[#This Row],[Incremental Cost]]/Table_Query_from_Mac10[[#This Row],[Incremental Sales]],0)</f>
        <v>0</v>
      </c>
      <c r="AB2525" s="47">
        <f>IFERROR(Table_Query_from_Mac10[[#This Row],[TotalCostFuture]]/Table_Query_from_Mac10[[#This Row],[totalsalesFuture]],0)</f>
        <v>0.36892676730950102</v>
      </c>
      <c r="AN2525" s="31">
        <v>4</v>
      </c>
      <c r="AO2525">
        <f t="shared" si="78"/>
        <v>1</v>
      </c>
      <c r="AQ2525" s="31">
        <v>126.73</v>
      </c>
      <c r="AR2525">
        <f t="shared" si="79"/>
        <v>44.36</v>
      </c>
    </row>
    <row r="2526" spans="1:44" x14ac:dyDescent="0.25">
      <c r="A2526">
        <v>90249</v>
      </c>
      <c r="B2526">
        <v>8</v>
      </c>
      <c r="C2526" t="s">
        <v>55</v>
      </c>
      <c r="D2526" t="s">
        <v>81</v>
      </c>
      <c r="E2526">
        <v>5</v>
      </c>
      <c r="F2526">
        <v>5.94</v>
      </c>
      <c r="G2526">
        <v>15.62</v>
      </c>
      <c r="H2526" s="1">
        <v>44861</v>
      </c>
      <c r="I2526" s="20">
        <v>7</v>
      </c>
      <c r="J2526" s="47">
        <f>Table_Query_from_Mac10[[#This Row],[unit_price]]-(Table_Query_from_Mac10[[#This Row],[unit_price]]*(Table_Query_from_Mac10[[#This Row],[discount_pct]]/100))</f>
        <v>14.526599999999998</v>
      </c>
      <c r="K2526" s="47">
        <f>Table_Query_from_Mac10[[#This Row],[unit_cost]]</f>
        <v>5.94</v>
      </c>
      <c r="L2526" s="47">
        <f>Table_Query_from_Mac10[[#This Row],[Live-cost]]*(1+Table_Query_from_Mac10[[#This Row],[CogsIncreasebyTYPE]])</f>
        <v>5.94</v>
      </c>
      <c r="M2526" s="47">
        <f>Table_Query_from_Mac10[[#This Row],[Live-cost]]*Table_Query_from_Mac10[[#This Row],[qty_to_ship]]</f>
        <v>29.700000000000003</v>
      </c>
      <c r="N2526" s="47">
        <f>IF(Table_Query_from_Mac10[[#This Row],[item_no]]="KDA",-Table_Query_from_Mac10[[#This Row],[unit_price]],Table_Query_from_Mac10[[#This Row],[Net Unit]]*Table_Query_from_Mac10[[#This Row],[qty_to_ship]])</f>
        <v>72.632999999999996</v>
      </c>
      <c r="O2526" s="47">
        <f>SUMIFS(Summary!C:C,Summary!H:H,Table_Query_from_Mac10[[#This Row],[Juiceoc]])</f>
        <v>0</v>
      </c>
      <c r="P2526" s="47">
        <f>SUMIFS(Summary!D:D,Summary!H:H,Table_Query_from_Mac10[[#This Row],[Juiceoc]])</f>
        <v>0</v>
      </c>
      <c r="Q2526" s="47">
        <f>SUMIFS(Summary!E:E,Summary!H:H,Table_Query_from_Mac10[[#This Row],[Juiceoc]])</f>
        <v>0</v>
      </c>
      <c r="R2526" s="47">
        <f>Table_Query_from_Mac10[[#This Row],[Net Unit]]*(1+Table_Query_from_Mac10[[#This Row],[PriceIncreasebyType]])</f>
        <v>14.526599999999998</v>
      </c>
      <c r="S2526" s="47">
        <f>Table_Query_from_Mac10[[#This Row],[UnitPriceFuture]]*Table_Query_from_Mac10[[#This Row],[qtytoShipFuture]]</f>
        <v>72.632999999999996</v>
      </c>
      <c r="T2526" s="47">
        <f>ROUND(Table_Query_from_Mac10[[#This Row],[qty_to_ship]]*(1+Table_Query_from_Mac10[[#This Row],[VolumeIncreasebyType]]),0)</f>
        <v>5</v>
      </c>
      <c r="U2526" s="47">
        <f>Table_Query_from_Mac10[[#This Row],[qtytoShipFuture]]*Table_Query_from_Mac10[[#This Row],[Future-cost]]</f>
        <v>29.700000000000003</v>
      </c>
      <c r="V2526" s="47">
        <f>Table_Query_from_Mac10[[#This Row],[qtytoShipFuture]]-Table_Query_from_Mac10[[#This Row],[qty_to_ship]]</f>
        <v>0</v>
      </c>
      <c r="W2526" s="47">
        <f>Table_Query_from_Mac10[[#This Row],[UnitPriceFuture]]</f>
        <v>14.526599999999998</v>
      </c>
      <c r="X2526" s="47">
        <f>Table_Query_from_Mac10[[#This Row],[Unit Increase]]*Table_Query_from_Mac10[[#This Row],[UnitPriceFuture]]</f>
        <v>0</v>
      </c>
      <c r="Y2526" s="47">
        <f>Table_Query_from_Mac10[[#This Row],[Unit Increase]]*Table_Query_from_Mac10[[#This Row],[Future-cost]]</f>
        <v>0</v>
      </c>
      <c r="Z2526" s="47">
        <f>-(Table_Query_from_Mac10[[#This Row],[Incremental Sales]]+((Table_Query_from_Mac10[[#This Row],[Incremental Sales]]*-(SUM(Summary!$S$8:$S$9)))))*Summary!$S$18</f>
        <v>0</v>
      </c>
      <c r="AA2526" s="47">
        <f>IFERROR(Table_Query_from_Mac10[[#This Row],[Incremental Cost]]/Table_Query_from_Mac10[[#This Row],[Incremental Sales]],0)</f>
        <v>0</v>
      </c>
      <c r="AB2526" s="47">
        <f>IFERROR(Table_Query_from_Mac10[[#This Row],[TotalCostFuture]]/Table_Query_from_Mac10[[#This Row],[totalsalesFuture]],0)</f>
        <v>0.40890504316219906</v>
      </c>
      <c r="AN2526" s="30">
        <v>20</v>
      </c>
      <c r="AO2526">
        <f t="shared" si="78"/>
        <v>5</v>
      </c>
      <c r="AQ2526" s="30">
        <v>44.63</v>
      </c>
      <c r="AR2526">
        <f t="shared" si="79"/>
        <v>15.62</v>
      </c>
    </row>
    <row r="2527" spans="1:44" x14ac:dyDescent="0.25">
      <c r="A2527">
        <v>90264</v>
      </c>
      <c r="B2527">
        <v>1</v>
      </c>
      <c r="C2527" t="s">
        <v>55</v>
      </c>
      <c r="D2527" t="s">
        <v>81</v>
      </c>
      <c r="E2527">
        <v>36</v>
      </c>
      <c r="F2527">
        <v>8.23</v>
      </c>
      <c r="G2527">
        <v>20.21</v>
      </c>
      <c r="H2527" s="1">
        <v>44852</v>
      </c>
      <c r="I2527" s="20">
        <v>0</v>
      </c>
      <c r="J2527" s="47">
        <f>Table_Query_from_Mac10[[#This Row],[unit_price]]-(Table_Query_from_Mac10[[#This Row],[unit_price]]*(Table_Query_from_Mac10[[#This Row],[discount_pct]]/100))</f>
        <v>20.21</v>
      </c>
      <c r="K2527" s="47">
        <f>Table_Query_from_Mac10[[#This Row],[unit_cost]]</f>
        <v>8.23</v>
      </c>
      <c r="L2527" s="47">
        <f>Table_Query_from_Mac10[[#This Row],[Live-cost]]*(1+Table_Query_from_Mac10[[#This Row],[CogsIncreasebyTYPE]])</f>
        <v>8.23</v>
      </c>
      <c r="M2527" s="47">
        <f>Table_Query_from_Mac10[[#This Row],[Live-cost]]*Table_Query_from_Mac10[[#This Row],[qty_to_ship]]</f>
        <v>296.28000000000003</v>
      </c>
      <c r="N2527" s="47">
        <f>IF(Table_Query_from_Mac10[[#This Row],[item_no]]="KDA",-Table_Query_from_Mac10[[#This Row],[unit_price]],Table_Query_from_Mac10[[#This Row],[Net Unit]]*Table_Query_from_Mac10[[#This Row],[qty_to_ship]])</f>
        <v>727.56000000000006</v>
      </c>
      <c r="O2527" s="47">
        <f>SUMIFS(Summary!C:C,Summary!H:H,Table_Query_from_Mac10[[#This Row],[Juiceoc]])</f>
        <v>0</v>
      </c>
      <c r="P2527" s="47">
        <f>SUMIFS(Summary!D:D,Summary!H:H,Table_Query_from_Mac10[[#This Row],[Juiceoc]])</f>
        <v>0</v>
      </c>
      <c r="Q2527" s="47">
        <f>SUMIFS(Summary!E:E,Summary!H:H,Table_Query_from_Mac10[[#This Row],[Juiceoc]])</f>
        <v>0</v>
      </c>
      <c r="R2527" s="47">
        <f>Table_Query_from_Mac10[[#This Row],[Net Unit]]*(1+Table_Query_from_Mac10[[#This Row],[PriceIncreasebyType]])</f>
        <v>20.21</v>
      </c>
      <c r="S2527" s="47">
        <f>Table_Query_from_Mac10[[#This Row],[UnitPriceFuture]]*Table_Query_from_Mac10[[#This Row],[qtytoShipFuture]]</f>
        <v>727.56000000000006</v>
      </c>
      <c r="T2527" s="47">
        <f>ROUND(Table_Query_from_Mac10[[#This Row],[qty_to_ship]]*(1+Table_Query_from_Mac10[[#This Row],[VolumeIncreasebyType]]),0)</f>
        <v>36</v>
      </c>
      <c r="U2527" s="47">
        <f>Table_Query_from_Mac10[[#This Row],[qtytoShipFuture]]*Table_Query_from_Mac10[[#This Row],[Future-cost]]</f>
        <v>296.28000000000003</v>
      </c>
      <c r="V2527" s="47">
        <f>Table_Query_from_Mac10[[#This Row],[qtytoShipFuture]]-Table_Query_from_Mac10[[#This Row],[qty_to_ship]]</f>
        <v>0</v>
      </c>
      <c r="W2527" s="47">
        <f>Table_Query_from_Mac10[[#This Row],[UnitPriceFuture]]</f>
        <v>20.21</v>
      </c>
      <c r="X2527" s="47">
        <f>Table_Query_from_Mac10[[#This Row],[Unit Increase]]*Table_Query_from_Mac10[[#This Row],[UnitPriceFuture]]</f>
        <v>0</v>
      </c>
      <c r="Y2527" s="47">
        <f>Table_Query_from_Mac10[[#This Row],[Unit Increase]]*Table_Query_from_Mac10[[#This Row],[Future-cost]]</f>
        <v>0</v>
      </c>
      <c r="Z2527" s="47">
        <f>-(Table_Query_from_Mac10[[#This Row],[Incremental Sales]]+((Table_Query_from_Mac10[[#This Row],[Incremental Sales]]*-(SUM(Summary!$S$8:$S$9)))))*Summary!$S$18</f>
        <v>0</v>
      </c>
      <c r="AA2527" s="47">
        <f>IFERROR(Table_Query_from_Mac10[[#This Row],[Incremental Cost]]/Table_Query_from_Mac10[[#This Row],[Incremental Sales]],0)</f>
        <v>0</v>
      </c>
      <c r="AB2527" s="47">
        <f>IFERROR(Table_Query_from_Mac10[[#This Row],[TotalCostFuture]]/Table_Query_from_Mac10[[#This Row],[totalsalesFuture]],0)</f>
        <v>0.40722414646214744</v>
      </c>
      <c r="AN2527" s="31">
        <v>144</v>
      </c>
      <c r="AO2527">
        <f t="shared" si="78"/>
        <v>36</v>
      </c>
      <c r="AQ2527" s="31">
        <v>57.74</v>
      </c>
      <c r="AR2527">
        <f t="shared" si="79"/>
        <v>20.21</v>
      </c>
    </row>
    <row r="2528" spans="1:44" x14ac:dyDescent="0.25">
      <c r="A2528">
        <v>90264</v>
      </c>
      <c r="B2528">
        <v>2</v>
      </c>
      <c r="C2528" t="s">
        <v>55</v>
      </c>
      <c r="D2528" t="s">
        <v>81</v>
      </c>
      <c r="E2528">
        <v>36</v>
      </c>
      <c r="F2528">
        <v>9.6199999999999992</v>
      </c>
      <c r="G2528">
        <v>24.9</v>
      </c>
      <c r="H2528" s="1">
        <v>44852</v>
      </c>
      <c r="I2528" s="20">
        <v>0</v>
      </c>
      <c r="J2528" s="47">
        <f>Table_Query_from_Mac10[[#This Row],[unit_price]]-(Table_Query_from_Mac10[[#This Row],[unit_price]]*(Table_Query_from_Mac10[[#This Row],[discount_pct]]/100))</f>
        <v>24.9</v>
      </c>
      <c r="K2528" s="47">
        <f>Table_Query_from_Mac10[[#This Row],[unit_cost]]</f>
        <v>9.6199999999999992</v>
      </c>
      <c r="L2528" s="47">
        <f>Table_Query_from_Mac10[[#This Row],[Live-cost]]*(1+Table_Query_from_Mac10[[#This Row],[CogsIncreasebyTYPE]])</f>
        <v>9.6199999999999992</v>
      </c>
      <c r="M2528" s="47">
        <f>Table_Query_from_Mac10[[#This Row],[Live-cost]]*Table_Query_from_Mac10[[#This Row],[qty_to_ship]]</f>
        <v>346.32</v>
      </c>
      <c r="N2528" s="47">
        <f>IF(Table_Query_from_Mac10[[#This Row],[item_no]]="KDA",-Table_Query_from_Mac10[[#This Row],[unit_price]],Table_Query_from_Mac10[[#This Row],[Net Unit]]*Table_Query_from_Mac10[[#This Row],[qty_to_ship]])</f>
        <v>896.4</v>
      </c>
      <c r="O2528" s="47">
        <f>SUMIFS(Summary!C:C,Summary!H:H,Table_Query_from_Mac10[[#This Row],[Juiceoc]])</f>
        <v>0</v>
      </c>
      <c r="P2528" s="47">
        <f>SUMIFS(Summary!D:D,Summary!H:H,Table_Query_from_Mac10[[#This Row],[Juiceoc]])</f>
        <v>0</v>
      </c>
      <c r="Q2528" s="47">
        <f>SUMIFS(Summary!E:E,Summary!H:H,Table_Query_from_Mac10[[#This Row],[Juiceoc]])</f>
        <v>0</v>
      </c>
      <c r="R2528" s="47">
        <f>Table_Query_from_Mac10[[#This Row],[Net Unit]]*(1+Table_Query_from_Mac10[[#This Row],[PriceIncreasebyType]])</f>
        <v>24.9</v>
      </c>
      <c r="S2528" s="47">
        <f>Table_Query_from_Mac10[[#This Row],[UnitPriceFuture]]*Table_Query_from_Mac10[[#This Row],[qtytoShipFuture]]</f>
        <v>896.4</v>
      </c>
      <c r="T2528" s="47">
        <f>ROUND(Table_Query_from_Mac10[[#This Row],[qty_to_ship]]*(1+Table_Query_from_Mac10[[#This Row],[VolumeIncreasebyType]]),0)</f>
        <v>36</v>
      </c>
      <c r="U2528" s="47">
        <f>Table_Query_from_Mac10[[#This Row],[qtytoShipFuture]]*Table_Query_from_Mac10[[#This Row],[Future-cost]]</f>
        <v>346.32</v>
      </c>
      <c r="V2528" s="47">
        <f>Table_Query_from_Mac10[[#This Row],[qtytoShipFuture]]-Table_Query_from_Mac10[[#This Row],[qty_to_ship]]</f>
        <v>0</v>
      </c>
      <c r="W2528" s="47">
        <f>Table_Query_from_Mac10[[#This Row],[UnitPriceFuture]]</f>
        <v>24.9</v>
      </c>
      <c r="X2528" s="47">
        <f>Table_Query_from_Mac10[[#This Row],[Unit Increase]]*Table_Query_from_Mac10[[#This Row],[UnitPriceFuture]]</f>
        <v>0</v>
      </c>
      <c r="Y2528" s="47">
        <f>Table_Query_from_Mac10[[#This Row],[Unit Increase]]*Table_Query_from_Mac10[[#This Row],[Future-cost]]</f>
        <v>0</v>
      </c>
      <c r="Z2528" s="47">
        <f>-(Table_Query_from_Mac10[[#This Row],[Incremental Sales]]+((Table_Query_from_Mac10[[#This Row],[Incremental Sales]]*-(SUM(Summary!$S$8:$S$9)))))*Summary!$S$18</f>
        <v>0</v>
      </c>
      <c r="AA2528" s="47">
        <f>IFERROR(Table_Query_from_Mac10[[#This Row],[Incremental Cost]]/Table_Query_from_Mac10[[#This Row],[Incremental Sales]],0)</f>
        <v>0</v>
      </c>
      <c r="AB2528" s="47">
        <f>IFERROR(Table_Query_from_Mac10[[#This Row],[TotalCostFuture]]/Table_Query_from_Mac10[[#This Row],[totalsalesFuture]],0)</f>
        <v>0.38634538152610443</v>
      </c>
      <c r="AN2528" s="30">
        <v>144</v>
      </c>
      <c r="AO2528">
        <f t="shared" si="78"/>
        <v>36</v>
      </c>
      <c r="AQ2528" s="30">
        <v>71.150000000000006</v>
      </c>
      <c r="AR2528">
        <f t="shared" si="79"/>
        <v>24.9</v>
      </c>
    </row>
    <row r="2529" spans="1:44" x14ac:dyDescent="0.25">
      <c r="A2529">
        <v>90264</v>
      </c>
      <c r="B2529">
        <v>3</v>
      </c>
      <c r="C2529" t="s">
        <v>55</v>
      </c>
      <c r="D2529" t="s">
        <v>81</v>
      </c>
      <c r="E2529">
        <v>80</v>
      </c>
      <c r="F2529">
        <v>5.71</v>
      </c>
      <c r="G2529">
        <v>13.87</v>
      </c>
      <c r="H2529" s="1">
        <v>44852</v>
      </c>
      <c r="I2529" s="20">
        <v>0</v>
      </c>
      <c r="J2529" s="47">
        <f>Table_Query_from_Mac10[[#This Row],[unit_price]]-(Table_Query_from_Mac10[[#This Row],[unit_price]]*(Table_Query_from_Mac10[[#This Row],[discount_pct]]/100))</f>
        <v>13.87</v>
      </c>
      <c r="K2529" s="47">
        <f>Table_Query_from_Mac10[[#This Row],[unit_cost]]</f>
        <v>5.71</v>
      </c>
      <c r="L2529" s="47">
        <f>Table_Query_from_Mac10[[#This Row],[Live-cost]]*(1+Table_Query_from_Mac10[[#This Row],[CogsIncreasebyTYPE]])</f>
        <v>5.71</v>
      </c>
      <c r="M2529" s="47">
        <f>Table_Query_from_Mac10[[#This Row],[Live-cost]]*Table_Query_from_Mac10[[#This Row],[qty_to_ship]]</f>
        <v>456.8</v>
      </c>
      <c r="N2529" s="47">
        <f>IF(Table_Query_from_Mac10[[#This Row],[item_no]]="KDA",-Table_Query_from_Mac10[[#This Row],[unit_price]],Table_Query_from_Mac10[[#This Row],[Net Unit]]*Table_Query_from_Mac10[[#This Row],[qty_to_ship]])</f>
        <v>1109.5999999999999</v>
      </c>
      <c r="O2529" s="47">
        <f>SUMIFS(Summary!C:C,Summary!H:H,Table_Query_from_Mac10[[#This Row],[Juiceoc]])</f>
        <v>0</v>
      </c>
      <c r="P2529" s="47">
        <f>SUMIFS(Summary!D:D,Summary!H:H,Table_Query_from_Mac10[[#This Row],[Juiceoc]])</f>
        <v>0</v>
      </c>
      <c r="Q2529" s="47">
        <f>SUMIFS(Summary!E:E,Summary!H:H,Table_Query_from_Mac10[[#This Row],[Juiceoc]])</f>
        <v>0</v>
      </c>
      <c r="R2529" s="47">
        <f>Table_Query_from_Mac10[[#This Row],[Net Unit]]*(1+Table_Query_from_Mac10[[#This Row],[PriceIncreasebyType]])</f>
        <v>13.87</v>
      </c>
      <c r="S2529" s="47">
        <f>Table_Query_from_Mac10[[#This Row],[UnitPriceFuture]]*Table_Query_from_Mac10[[#This Row],[qtytoShipFuture]]</f>
        <v>1109.5999999999999</v>
      </c>
      <c r="T2529" s="47">
        <f>ROUND(Table_Query_from_Mac10[[#This Row],[qty_to_ship]]*(1+Table_Query_from_Mac10[[#This Row],[VolumeIncreasebyType]]),0)</f>
        <v>80</v>
      </c>
      <c r="U2529" s="47">
        <f>Table_Query_from_Mac10[[#This Row],[qtytoShipFuture]]*Table_Query_from_Mac10[[#This Row],[Future-cost]]</f>
        <v>456.8</v>
      </c>
      <c r="V2529" s="47">
        <f>Table_Query_from_Mac10[[#This Row],[qtytoShipFuture]]-Table_Query_from_Mac10[[#This Row],[qty_to_ship]]</f>
        <v>0</v>
      </c>
      <c r="W2529" s="47">
        <f>Table_Query_from_Mac10[[#This Row],[UnitPriceFuture]]</f>
        <v>13.87</v>
      </c>
      <c r="X2529" s="47">
        <f>Table_Query_from_Mac10[[#This Row],[Unit Increase]]*Table_Query_from_Mac10[[#This Row],[UnitPriceFuture]]</f>
        <v>0</v>
      </c>
      <c r="Y2529" s="47">
        <f>Table_Query_from_Mac10[[#This Row],[Unit Increase]]*Table_Query_from_Mac10[[#This Row],[Future-cost]]</f>
        <v>0</v>
      </c>
      <c r="Z2529" s="47">
        <f>-(Table_Query_from_Mac10[[#This Row],[Incremental Sales]]+((Table_Query_from_Mac10[[#This Row],[Incremental Sales]]*-(SUM(Summary!$S$8:$S$9)))))*Summary!$S$18</f>
        <v>0</v>
      </c>
      <c r="AA2529" s="47">
        <f>IFERROR(Table_Query_from_Mac10[[#This Row],[Incremental Cost]]/Table_Query_from_Mac10[[#This Row],[Incremental Sales]],0)</f>
        <v>0</v>
      </c>
      <c r="AB2529" s="47">
        <f>IFERROR(Table_Query_from_Mac10[[#This Row],[TotalCostFuture]]/Table_Query_from_Mac10[[#This Row],[totalsalesFuture]],0)</f>
        <v>0.41167988464311467</v>
      </c>
      <c r="AN2529" s="31">
        <v>320</v>
      </c>
      <c r="AO2529">
        <f t="shared" si="78"/>
        <v>80</v>
      </c>
      <c r="AQ2529" s="31">
        <v>39.619999999999997</v>
      </c>
      <c r="AR2529">
        <f t="shared" si="79"/>
        <v>13.87</v>
      </c>
    </row>
    <row r="2530" spans="1:44" x14ac:dyDescent="0.25">
      <c r="A2530">
        <v>90264</v>
      </c>
      <c r="B2530">
        <v>4</v>
      </c>
      <c r="C2530" t="s">
        <v>55</v>
      </c>
      <c r="D2530" t="s">
        <v>81</v>
      </c>
      <c r="E2530">
        <v>50</v>
      </c>
      <c r="F2530">
        <v>4.04</v>
      </c>
      <c r="G2530">
        <v>9.9700000000000006</v>
      </c>
      <c r="H2530" s="1">
        <v>44852</v>
      </c>
      <c r="I2530" s="20">
        <v>0</v>
      </c>
      <c r="J2530" s="47">
        <f>Table_Query_from_Mac10[[#This Row],[unit_price]]-(Table_Query_from_Mac10[[#This Row],[unit_price]]*(Table_Query_from_Mac10[[#This Row],[discount_pct]]/100))</f>
        <v>9.9700000000000006</v>
      </c>
      <c r="K2530" s="47">
        <f>Table_Query_from_Mac10[[#This Row],[unit_cost]]</f>
        <v>4.04</v>
      </c>
      <c r="L2530" s="47">
        <f>Table_Query_from_Mac10[[#This Row],[Live-cost]]*(1+Table_Query_from_Mac10[[#This Row],[CogsIncreasebyTYPE]])</f>
        <v>4.04</v>
      </c>
      <c r="M2530" s="47">
        <f>Table_Query_from_Mac10[[#This Row],[Live-cost]]*Table_Query_from_Mac10[[#This Row],[qty_to_ship]]</f>
        <v>202</v>
      </c>
      <c r="N2530" s="47">
        <f>IF(Table_Query_from_Mac10[[#This Row],[item_no]]="KDA",-Table_Query_from_Mac10[[#This Row],[unit_price]],Table_Query_from_Mac10[[#This Row],[Net Unit]]*Table_Query_from_Mac10[[#This Row],[qty_to_ship]])</f>
        <v>498.50000000000006</v>
      </c>
      <c r="O2530" s="47">
        <f>SUMIFS(Summary!C:C,Summary!H:H,Table_Query_from_Mac10[[#This Row],[Juiceoc]])</f>
        <v>0</v>
      </c>
      <c r="P2530" s="47">
        <f>SUMIFS(Summary!D:D,Summary!H:H,Table_Query_from_Mac10[[#This Row],[Juiceoc]])</f>
        <v>0</v>
      </c>
      <c r="Q2530" s="47">
        <f>SUMIFS(Summary!E:E,Summary!H:H,Table_Query_from_Mac10[[#This Row],[Juiceoc]])</f>
        <v>0</v>
      </c>
      <c r="R2530" s="47">
        <f>Table_Query_from_Mac10[[#This Row],[Net Unit]]*(1+Table_Query_from_Mac10[[#This Row],[PriceIncreasebyType]])</f>
        <v>9.9700000000000006</v>
      </c>
      <c r="S2530" s="47">
        <f>Table_Query_from_Mac10[[#This Row],[UnitPriceFuture]]*Table_Query_from_Mac10[[#This Row],[qtytoShipFuture]]</f>
        <v>498.50000000000006</v>
      </c>
      <c r="T2530" s="47">
        <f>ROUND(Table_Query_from_Mac10[[#This Row],[qty_to_ship]]*(1+Table_Query_from_Mac10[[#This Row],[VolumeIncreasebyType]]),0)</f>
        <v>50</v>
      </c>
      <c r="U2530" s="47">
        <f>Table_Query_from_Mac10[[#This Row],[qtytoShipFuture]]*Table_Query_from_Mac10[[#This Row],[Future-cost]]</f>
        <v>202</v>
      </c>
      <c r="V2530" s="47">
        <f>Table_Query_from_Mac10[[#This Row],[qtytoShipFuture]]-Table_Query_from_Mac10[[#This Row],[qty_to_ship]]</f>
        <v>0</v>
      </c>
      <c r="W2530" s="47">
        <f>Table_Query_from_Mac10[[#This Row],[UnitPriceFuture]]</f>
        <v>9.9700000000000006</v>
      </c>
      <c r="X2530" s="47">
        <f>Table_Query_from_Mac10[[#This Row],[Unit Increase]]*Table_Query_from_Mac10[[#This Row],[UnitPriceFuture]]</f>
        <v>0</v>
      </c>
      <c r="Y2530" s="47">
        <f>Table_Query_from_Mac10[[#This Row],[Unit Increase]]*Table_Query_from_Mac10[[#This Row],[Future-cost]]</f>
        <v>0</v>
      </c>
      <c r="Z2530" s="47">
        <f>-(Table_Query_from_Mac10[[#This Row],[Incremental Sales]]+((Table_Query_from_Mac10[[#This Row],[Incremental Sales]]*-(SUM(Summary!$S$8:$S$9)))))*Summary!$S$18</f>
        <v>0</v>
      </c>
      <c r="AA2530" s="47">
        <f>IFERROR(Table_Query_from_Mac10[[#This Row],[Incremental Cost]]/Table_Query_from_Mac10[[#This Row],[Incremental Sales]],0)</f>
        <v>0</v>
      </c>
      <c r="AB2530" s="47">
        <f>IFERROR(Table_Query_from_Mac10[[#This Row],[TotalCostFuture]]/Table_Query_from_Mac10[[#This Row],[totalsalesFuture]],0)</f>
        <v>0.4052156469408224</v>
      </c>
      <c r="AN2530" s="30">
        <v>200</v>
      </c>
      <c r="AO2530">
        <f t="shared" si="78"/>
        <v>50</v>
      </c>
      <c r="AQ2530" s="30">
        <v>28.49</v>
      </c>
      <c r="AR2530">
        <f t="shared" si="79"/>
        <v>9.9700000000000006</v>
      </c>
    </row>
    <row r="2531" spans="1:44" x14ac:dyDescent="0.25">
      <c r="A2531">
        <v>90264</v>
      </c>
      <c r="B2531">
        <v>5</v>
      </c>
      <c r="C2531" t="s">
        <v>55</v>
      </c>
      <c r="D2531" t="s">
        <v>81</v>
      </c>
      <c r="E2531">
        <v>30</v>
      </c>
      <c r="F2531">
        <v>4.92</v>
      </c>
      <c r="G2531">
        <v>11.65</v>
      </c>
      <c r="H2531" s="1">
        <v>44852</v>
      </c>
      <c r="I2531" s="20">
        <v>0</v>
      </c>
      <c r="J2531" s="47">
        <f>Table_Query_from_Mac10[[#This Row],[unit_price]]-(Table_Query_from_Mac10[[#This Row],[unit_price]]*(Table_Query_from_Mac10[[#This Row],[discount_pct]]/100))</f>
        <v>11.65</v>
      </c>
      <c r="K2531" s="47">
        <f>Table_Query_from_Mac10[[#This Row],[unit_cost]]</f>
        <v>4.92</v>
      </c>
      <c r="L2531" s="47">
        <f>Table_Query_from_Mac10[[#This Row],[Live-cost]]*(1+Table_Query_from_Mac10[[#This Row],[CogsIncreasebyTYPE]])</f>
        <v>4.92</v>
      </c>
      <c r="M2531" s="47">
        <f>Table_Query_from_Mac10[[#This Row],[Live-cost]]*Table_Query_from_Mac10[[#This Row],[qty_to_ship]]</f>
        <v>147.6</v>
      </c>
      <c r="N2531" s="47">
        <f>IF(Table_Query_from_Mac10[[#This Row],[item_no]]="KDA",-Table_Query_from_Mac10[[#This Row],[unit_price]],Table_Query_from_Mac10[[#This Row],[Net Unit]]*Table_Query_from_Mac10[[#This Row],[qty_to_ship]])</f>
        <v>349.5</v>
      </c>
      <c r="O2531" s="47">
        <f>SUMIFS(Summary!C:C,Summary!H:H,Table_Query_from_Mac10[[#This Row],[Juiceoc]])</f>
        <v>0</v>
      </c>
      <c r="P2531" s="47">
        <f>SUMIFS(Summary!D:D,Summary!H:H,Table_Query_from_Mac10[[#This Row],[Juiceoc]])</f>
        <v>0</v>
      </c>
      <c r="Q2531" s="47">
        <f>SUMIFS(Summary!E:E,Summary!H:H,Table_Query_from_Mac10[[#This Row],[Juiceoc]])</f>
        <v>0</v>
      </c>
      <c r="R2531" s="47">
        <f>Table_Query_from_Mac10[[#This Row],[Net Unit]]*(1+Table_Query_from_Mac10[[#This Row],[PriceIncreasebyType]])</f>
        <v>11.65</v>
      </c>
      <c r="S2531" s="47">
        <f>Table_Query_from_Mac10[[#This Row],[UnitPriceFuture]]*Table_Query_from_Mac10[[#This Row],[qtytoShipFuture]]</f>
        <v>349.5</v>
      </c>
      <c r="T2531" s="47">
        <f>ROUND(Table_Query_from_Mac10[[#This Row],[qty_to_ship]]*(1+Table_Query_from_Mac10[[#This Row],[VolumeIncreasebyType]]),0)</f>
        <v>30</v>
      </c>
      <c r="U2531" s="47">
        <f>Table_Query_from_Mac10[[#This Row],[qtytoShipFuture]]*Table_Query_from_Mac10[[#This Row],[Future-cost]]</f>
        <v>147.6</v>
      </c>
      <c r="V2531" s="47">
        <f>Table_Query_from_Mac10[[#This Row],[qtytoShipFuture]]-Table_Query_from_Mac10[[#This Row],[qty_to_ship]]</f>
        <v>0</v>
      </c>
      <c r="W2531" s="47">
        <f>Table_Query_from_Mac10[[#This Row],[UnitPriceFuture]]</f>
        <v>11.65</v>
      </c>
      <c r="X2531" s="47">
        <f>Table_Query_from_Mac10[[#This Row],[Unit Increase]]*Table_Query_from_Mac10[[#This Row],[UnitPriceFuture]]</f>
        <v>0</v>
      </c>
      <c r="Y2531" s="47">
        <f>Table_Query_from_Mac10[[#This Row],[Unit Increase]]*Table_Query_from_Mac10[[#This Row],[Future-cost]]</f>
        <v>0</v>
      </c>
      <c r="Z2531" s="47">
        <f>-(Table_Query_from_Mac10[[#This Row],[Incremental Sales]]+((Table_Query_from_Mac10[[#This Row],[Incremental Sales]]*-(SUM(Summary!$S$8:$S$9)))))*Summary!$S$18</f>
        <v>0</v>
      </c>
      <c r="AA2531" s="47">
        <f>IFERROR(Table_Query_from_Mac10[[#This Row],[Incremental Cost]]/Table_Query_from_Mac10[[#This Row],[Incremental Sales]],0)</f>
        <v>0</v>
      </c>
      <c r="AB2531" s="47">
        <f>IFERROR(Table_Query_from_Mac10[[#This Row],[TotalCostFuture]]/Table_Query_from_Mac10[[#This Row],[totalsalesFuture]],0)</f>
        <v>0.42231759656652357</v>
      </c>
      <c r="AN2531" s="31">
        <v>120</v>
      </c>
      <c r="AO2531">
        <f t="shared" si="78"/>
        <v>30</v>
      </c>
      <c r="AQ2531" s="31">
        <v>33.28</v>
      </c>
      <c r="AR2531">
        <f t="shared" si="79"/>
        <v>11.65</v>
      </c>
    </row>
    <row r="2532" spans="1:44" x14ac:dyDescent="0.25">
      <c r="A2532">
        <v>90264</v>
      </c>
      <c r="B2532">
        <v>6</v>
      </c>
      <c r="C2532" t="s">
        <v>55</v>
      </c>
      <c r="D2532" t="s">
        <v>81</v>
      </c>
      <c r="E2532">
        <v>6</v>
      </c>
      <c r="F2532">
        <v>1.23</v>
      </c>
      <c r="G2532">
        <v>3.8</v>
      </c>
      <c r="H2532" s="1">
        <v>44852</v>
      </c>
      <c r="I2532" s="20">
        <v>0</v>
      </c>
      <c r="J2532" s="47">
        <f>Table_Query_from_Mac10[[#This Row],[unit_price]]-(Table_Query_from_Mac10[[#This Row],[unit_price]]*(Table_Query_from_Mac10[[#This Row],[discount_pct]]/100))</f>
        <v>3.8</v>
      </c>
      <c r="K2532" s="47">
        <f>Table_Query_from_Mac10[[#This Row],[unit_cost]]</f>
        <v>1.23</v>
      </c>
      <c r="L2532" s="47">
        <f>Table_Query_from_Mac10[[#This Row],[Live-cost]]*(1+Table_Query_from_Mac10[[#This Row],[CogsIncreasebyTYPE]])</f>
        <v>1.23</v>
      </c>
      <c r="M2532" s="47">
        <f>Table_Query_from_Mac10[[#This Row],[Live-cost]]*Table_Query_from_Mac10[[#This Row],[qty_to_ship]]</f>
        <v>7.38</v>
      </c>
      <c r="N2532" s="47">
        <f>IF(Table_Query_from_Mac10[[#This Row],[item_no]]="KDA",-Table_Query_from_Mac10[[#This Row],[unit_price]],Table_Query_from_Mac10[[#This Row],[Net Unit]]*Table_Query_from_Mac10[[#This Row],[qty_to_ship]])</f>
        <v>22.799999999999997</v>
      </c>
      <c r="O2532" s="47">
        <f>SUMIFS(Summary!C:C,Summary!H:H,Table_Query_from_Mac10[[#This Row],[Juiceoc]])</f>
        <v>0</v>
      </c>
      <c r="P2532" s="47">
        <f>SUMIFS(Summary!D:D,Summary!H:H,Table_Query_from_Mac10[[#This Row],[Juiceoc]])</f>
        <v>0</v>
      </c>
      <c r="Q2532" s="47">
        <f>SUMIFS(Summary!E:E,Summary!H:H,Table_Query_from_Mac10[[#This Row],[Juiceoc]])</f>
        <v>0</v>
      </c>
      <c r="R2532" s="47">
        <f>Table_Query_from_Mac10[[#This Row],[Net Unit]]*(1+Table_Query_from_Mac10[[#This Row],[PriceIncreasebyType]])</f>
        <v>3.8</v>
      </c>
      <c r="S2532" s="47">
        <f>Table_Query_from_Mac10[[#This Row],[UnitPriceFuture]]*Table_Query_from_Mac10[[#This Row],[qtytoShipFuture]]</f>
        <v>22.799999999999997</v>
      </c>
      <c r="T2532" s="47">
        <f>ROUND(Table_Query_from_Mac10[[#This Row],[qty_to_ship]]*(1+Table_Query_from_Mac10[[#This Row],[VolumeIncreasebyType]]),0)</f>
        <v>6</v>
      </c>
      <c r="U2532" s="47">
        <f>Table_Query_from_Mac10[[#This Row],[qtytoShipFuture]]*Table_Query_from_Mac10[[#This Row],[Future-cost]]</f>
        <v>7.38</v>
      </c>
      <c r="V2532" s="47">
        <f>Table_Query_from_Mac10[[#This Row],[qtytoShipFuture]]-Table_Query_from_Mac10[[#This Row],[qty_to_ship]]</f>
        <v>0</v>
      </c>
      <c r="W2532" s="47">
        <f>Table_Query_from_Mac10[[#This Row],[UnitPriceFuture]]</f>
        <v>3.8</v>
      </c>
      <c r="X2532" s="47">
        <f>Table_Query_from_Mac10[[#This Row],[Unit Increase]]*Table_Query_from_Mac10[[#This Row],[UnitPriceFuture]]</f>
        <v>0</v>
      </c>
      <c r="Y2532" s="47">
        <f>Table_Query_from_Mac10[[#This Row],[Unit Increase]]*Table_Query_from_Mac10[[#This Row],[Future-cost]]</f>
        <v>0</v>
      </c>
      <c r="Z2532" s="47">
        <f>-(Table_Query_from_Mac10[[#This Row],[Incremental Sales]]+((Table_Query_from_Mac10[[#This Row],[Incremental Sales]]*-(SUM(Summary!$S$8:$S$9)))))*Summary!$S$18</f>
        <v>0</v>
      </c>
      <c r="AA2532" s="47">
        <f>IFERROR(Table_Query_from_Mac10[[#This Row],[Incremental Cost]]/Table_Query_from_Mac10[[#This Row],[Incremental Sales]],0)</f>
        <v>0</v>
      </c>
      <c r="AB2532" s="47">
        <f>IFERROR(Table_Query_from_Mac10[[#This Row],[TotalCostFuture]]/Table_Query_from_Mac10[[#This Row],[totalsalesFuture]],0)</f>
        <v>0.32368421052631585</v>
      </c>
      <c r="AN2532" s="30">
        <v>24</v>
      </c>
      <c r="AO2532">
        <f t="shared" si="78"/>
        <v>6</v>
      </c>
      <c r="AQ2532" s="30">
        <v>10.86</v>
      </c>
      <c r="AR2532">
        <f t="shared" si="79"/>
        <v>3.8</v>
      </c>
    </row>
    <row r="2533" spans="1:44" x14ac:dyDescent="0.25">
      <c r="A2533">
        <v>90264</v>
      </c>
      <c r="B2533">
        <v>8</v>
      </c>
      <c r="C2533" t="s">
        <v>55</v>
      </c>
      <c r="D2533" t="s">
        <v>81</v>
      </c>
      <c r="E2533">
        <v>30</v>
      </c>
      <c r="F2533">
        <v>1.59</v>
      </c>
      <c r="G2533">
        <v>5.77</v>
      </c>
      <c r="H2533" s="1">
        <v>44852</v>
      </c>
      <c r="I2533" s="20">
        <v>0</v>
      </c>
      <c r="J2533" s="47">
        <f>Table_Query_from_Mac10[[#This Row],[unit_price]]-(Table_Query_from_Mac10[[#This Row],[unit_price]]*(Table_Query_from_Mac10[[#This Row],[discount_pct]]/100))</f>
        <v>5.77</v>
      </c>
      <c r="K2533" s="47">
        <f>Table_Query_from_Mac10[[#This Row],[unit_cost]]</f>
        <v>1.59</v>
      </c>
      <c r="L2533" s="47">
        <f>Table_Query_from_Mac10[[#This Row],[Live-cost]]*(1+Table_Query_from_Mac10[[#This Row],[CogsIncreasebyTYPE]])</f>
        <v>1.59</v>
      </c>
      <c r="M2533" s="47">
        <f>Table_Query_from_Mac10[[#This Row],[Live-cost]]*Table_Query_from_Mac10[[#This Row],[qty_to_ship]]</f>
        <v>47.7</v>
      </c>
      <c r="N2533" s="47">
        <f>IF(Table_Query_from_Mac10[[#This Row],[item_no]]="KDA",-Table_Query_from_Mac10[[#This Row],[unit_price]],Table_Query_from_Mac10[[#This Row],[Net Unit]]*Table_Query_from_Mac10[[#This Row],[qty_to_ship]])</f>
        <v>173.1</v>
      </c>
      <c r="O2533" s="47">
        <f>SUMIFS(Summary!C:C,Summary!H:H,Table_Query_from_Mac10[[#This Row],[Juiceoc]])</f>
        <v>0</v>
      </c>
      <c r="P2533" s="47">
        <f>SUMIFS(Summary!D:D,Summary!H:H,Table_Query_from_Mac10[[#This Row],[Juiceoc]])</f>
        <v>0</v>
      </c>
      <c r="Q2533" s="47">
        <f>SUMIFS(Summary!E:E,Summary!H:H,Table_Query_from_Mac10[[#This Row],[Juiceoc]])</f>
        <v>0</v>
      </c>
      <c r="R2533" s="47">
        <f>Table_Query_from_Mac10[[#This Row],[Net Unit]]*(1+Table_Query_from_Mac10[[#This Row],[PriceIncreasebyType]])</f>
        <v>5.77</v>
      </c>
      <c r="S2533" s="47">
        <f>Table_Query_from_Mac10[[#This Row],[UnitPriceFuture]]*Table_Query_from_Mac10[[#This Row],[qtytoShipFuture]]</f>
        <v>173.1</v>
      </c>
      <c r="T2533" s="47">
        <f>ROUND(Table_Query_from_Mac10[[#This Row],[qty_to_ship]]*(1+Table_Query_from_Mac10[[#This Row],[VolumeIncreasebyType]]),0)</f>
        <v>30</v>
      </c>
      <c r="U2533" s="47">
        <f>Table_Query_from_Mac10[[#This Row],[qtytoShipFuture]]*Table_Query_from_Mac10[[#This Row],[Future-cost]]</f>
        <v>47.7</v>
      </c>
      <c r="V2533" s="47">
        <f>Table_Query_from_Mac10[[#This Row],[qtytoShipFuture]]-Table_Query_from_Mac10[[#This Row],[qty_to_ship]]</f>
        <v>0</v>
      </c>
      <c r="W2533" s="47">
        <f>Table_Query_from_Mac10[[#This Row],[UnitPriceFuture]]</f>
        <v>5.77</v>
      </c>
      <c r="X2533" s="47">
        <f>Table_Query_from_Mac10[[#This Row],[Unit Increase]]*Table_Query_from_Mac10[[#This Row],[UnitPriceFuture]]</f>
        <v>0</v>
      </c>
      <c r="Y2533" s="47">
        <f>Table_Query_from_Mac10[[#This Row],[Unit Increase]]*Table_Query_from_Mac10[[#This Row],[Future-cost]]</f>
        <v>0</v>
      </c>
      <c r="Z2533" s="47">
        <f>-(Table_Query_from_Mac10[[#This Row],[Incremental Sales]]+((Table_Query_from_Mac10[[#This Row],[Incremental Sales]]*-(SUM(Summary!$S$8:$S$9)))))*Summary!$S$18</f>
        <v>0</v>
      </c>
      <c r="AA2533" s="47">
        <f>IFERROR(Table_Query_from_Mac10[[#This Row],[Incremental Cost]]/Table_Query_from_Mac10[[#This Row],[Incremental Sales]],0)</f>
        <v>0</v>
      </c>
      <c r="AB2533" s="47">
        <f>IFERROR(Table_Query_from_Mac10[[#This Row],[TotalCostFuture]]/Table_Query_from_Mac10[[#This Row],[totalsalesFuture]],0)</f>
        <v>0.27556325823223571</v>
      </c>
      <c r="AN2533" s="31">
        <v>120</v>
      </c>
      <c r="AO2533">
        <f t="shared" si="78"/>
        <v>30</v>
      </c>
      <c r="AQ2533" s="31">
        <v>16.489999999999998</v>
      </c>
      <c r="AR2533">
        <f t="shared" si="79"/>
        <v>5.77</v>
      </c>
    </row>
    <row r="2534" spans="1:44" x14ac:dyDescent="0.25">
      <c r="A2534">
        <v>90264</v>
      </c>
      <c r="B2534">
        <v>9</v>
      </c>
      <c r="C2534" t="s">
        <v>55</v>
      </c>
      <c r="D2534" t="s">
        <v>81</v>
      </c>
      <c r="E2534">
        <v>10</v>
      </c>
      <c r="F2534">
        <v>2</v>
      </c>
      <c r="G2534">
        <v>7.26</v>
      </c>
      <c r="H2534" s="1">
        <v>44852</v>
      </c>
      <c r="I2534" s="20">
        <v>0</v>
      </c>
      <c r="J2534" s="47">
        <f>Table_Query_from_Mac10[[#This Row],[unit_price]]-(Table_Query_from_Mac10[[#This Row],[unit_price]]*(Table_Query_from_Mac10[[#This Row],[discount_pct]]/100))</f>
        <v>7.26</v>
      </c>
      <c r="K2534" s="47">
        <f>Table_Query_from_Mac10[[#This Row],[unit_cost]]</f>
        <v>2</v>
      </c>
      <c r="L2534" s="47">
        <f>Table_Query_from_Mac10[[#This Row],[Live-cost]]*(1+Table_Query_from_Mac10[[#This Row],[CogsIncreasebyTYPE]])</f>
        <v>2</v>
      </c>
      <c r="M2534" s="47">
        <f>Table_Query_from_Mac10[[#This Row],[Live-cost]]*Table_Query_from_Mac10[[#This Row],[qty_to_ship]]</f>
        <v>20</v>
      </c>
      <c r="N2534" s="47">
        <f>IF(Table_Query_from_Mac10[[#This Row],[item_no]]="KDA",-Table_Query_from_Mac10[[#This Row],[unit_price]],Table_Query_from_Mac10[[#This Row],[Net Unit]]*Table_Query_from_Mac10[[#This Row],[qty_to_ship]])</f>
        <v>72.599999999999994</v>
      </c>
      <c r="O2534" s="47">
        <f>SUMIFS(Summary!C:C,Summary!H:H,Table_Query_from_Mac10[[#This Row],[Juiceoc]])</f>
        <v>0</v>
      </c>
      <c r="P2534" s="47">
        <f>SUMIFS(Summary!D:D,Summary!H:H,Table_Query_from_Mac10[[#This Row],[Juiceoc]])</f>
        <v>0</v>
      </c>
      <c r="Q2534" s="47">
        <f>SUMIFS(Summary!E:E,Summary!H:H,Table_Query_from_Mac10[[#This Row],[Juiceoc]])</f>
        <v>0</v>
      </c>
      <c r="R2534" s="47">
        <f>Table_Query_from_Mac10[[#This Row],[Net Unit]]*(1+Table_Query_from_Mac10[[#This Row],[PriceIncreasebyType]])</f>
        <v>7.26</v>
      </c>
      <c r="S2534" s="47">
        <f>Table_Query_from_Mac10[[#This Row],[UnitPriceFuture]]*Table_Query_from_Mac10[[#This Row],[qtytoShipFuture]]</f>
        <v>72.599999999999994</v>
      </c>
      <c r="T2534" s="47">
        <f>ROUND(Table_Query_from_Mac10[[#This Row],[qty_to_ship]]*(1+Table_Query_from_Mac10[[#This Row],[VolumeIncreasebyType]]),0)</f>
        <v>10</v>
      </c>
      <c r="U2534" s="47">
        <f>Table_Query_from_Mac10[[#This Row],[qtytoShipFuture]]*Table_Query_from_Mac10[[#This Row],[Future-cost]]</f>
        <v>20</v>
      </c>
      <c r="V2534" s="47">
        <f>Table_Query_from_Mac10[[#This Row],[qtytoShipFuture]]-Table_Query_from_Mac10[[#This Row],[qty_to_ship]]</f>
        <v>0</v>
      </c>
      <c r="W2534" s="47">
        <f>Table_Query_from_Mac10[[#This Row],[UnitPriceFuture]]</f>
        <v>7.26</v>
      </c>
      <c r="X2534" s="47">
        <f>Table_Query_from_Mac10[[#This Row],[Unit Increase]]*Table_Query_from_Mac10[[#This Row],[UnitPriceFuture]]</f>
        <v>0</v>
      </c>
      <c r="Y2534" s="47">
        <f>Table_Query_from_Mac10[[#This Row],[Unit Increase]]*Table_Query_from_Mac10[[#This Row],[Future-cost]]</f>
        <v>0</v>
      </c>
      <c r="Z2534" s="47">
        <f>-(Table_Query_from_Mac10[[#This Row],[Incremental Sales]]+((Table_Query_from_Mac10[[#This Row],[Incremental Sales]]*-(SUM(Summary!$S$8:$S$9)))))*Summary!$S$18</f>
        <v>0</v>
      </c>
      <c r="AA2534" s="47">
        <f>IFERROR(Table_Query_from_Mac10[[#This Row],[Incremental Cost]]/Table_Query_from_Mac10[[#This Row],[Incremental Sales]],0)</f>
        <v>0</v>
      </c>
      <c r="AB2534" s="47">
        <f>IFERROR(Table_Query_from_Mac10[[#This Row],[TotalCostFuture]]/Table_Query_from_Mac10[[#This Row],[totalsalesFuture]],0)</f>
        <v>0.27548209366391185</v>
      </c>
      <c r="AN2534" s="30">
        <v>40</v>
      </c>
      <c r="AO2534">
        <f t="shared" si="78"/>
        <v>10</v>
      </c>
      <c r="AQ2534" s="30">
        <v>20.75</v>
      </c>
      <c r="AR2534">
        <f t="shared" si="79"/>
        <v>7.26</v>
      </c>
    </row>
    <row r="2535" spans="1:44" x14ac:dyDescent="0.25">
      <c r="A2535">
        <v>90264</v>
      </c>
      <c r="B2535">
        <v>10</v>
      </c>
      <c r="C2535" t="s">
        <v>55</v>
      </c>
      <c r="D2535" t="s">
        <v>81</v>
      </c>
      <c r="E2535">
        <v>64</v>
      </c>
      <c r="F2535">
        <v>6.91</v>
      </c>
      <c r="G2535">
        <v>16.940000000000001</v>
      </c>
      <c r="H2535" s="1">
        <v>44852</v>
      </c>
      <c r="I2535" s="20">
        <v>0</v>
      </c>
      <c r="J2535" s="47">
        <f>Table_Query_from_Mac10[[#This Row],[unit_price]]-(Table_Query_from_Mac10[[#This Row],[unit_price]]*(Table_Query_from_Mac10[[#This Row],[discount_pct]]/100))</f>
        <v>16.940000000000001</v>
      </c>
      <c r="K2535" s="47">
        <f>Table_Query_from_Mac10[[#This Row],[unit_cost]]</f>
        <v>6.91</v>
      </c>
      <c r="L2535" s="47">
        <f>Table_Query_from_Mac10[[#This Row],[Live-cost]]*(1+Table_Query_from_Mac10[[#This Row],[CogsIncreasebyTYPE]])</f>
        <v>6.91</v>
      </c>
      <c r="M2535" s="47">
        <f>Table_Query_from_Mac10[[#This Row],[Live-cost]]*Table_Query_from_Mac10[[#This Row],[qty_to_ship]]</f>
        <v>442.24</v>
      </c>
      <c r="N2535" s="47">
        <f>IF(Table_Query_from_Mac10[[#This Row],[item_no]]="KDA",-Table_Query_from_Mac10[[#This Row],[unit_price]],Table_Query_from_Mac10[[#This Row],[Net Unit]]*Table_Query_from_Mac10[[#This Row],[qty_to_ship]])</f>
        <v>1084.1600000000001</v>
      </c>
      <c r="O2535" s="47">
        <f>SUMIFS(Summary!C:C,Summary!H:H,Table_Query_from_Mac10[[#This Row],[Juiceoc]])</f>
        <v>0</v>
      </c>
      <c r="P2535" s="47">
        <f>SUMIFS(Summary!D:D,Summary!H:H,Table_Query_from_Mac10[[#This Row],[Juiceoc]])</f>
        <v>0</v>
      </c>
      <c r="Q2535" s="47">
        <f>SUMIFS(Summary!E:E,Summary!H:H,Table_Query_from_Mac10[[#This Row],[Juiceoc]])</f>
        <v>0</v>
      </c>
      <c r="R2535" s="47">
        <f>Table_Query_from_Mac10[[#This Row],[Net Unit]]*(1+Table_Query_from_Mac10[[#This Row],[PriceIncreasebyType]])</f>
        <v>16.940000000000001</v>
      </c>
      <c r="S2535" s="47">
        <f>Table_Query_from_Mac10[[#This Row],[UnitPriceFuture]]*Table_Query_from_Mac10[[#This Row],[qtytoShipFuture]]</f>
        <v>1084.1600000000001</v>
      </c>
      <c r="T2535" s="47">
        <f>ROUND(Table_Query_from_Mac10[[#This Row],[qty_to_ship]]*(1+Table_Query_from_Mac10[[#This Row],[VolumeIncreasebyType]]),0)</f>
        <v>64</v>
      </c>
      <c r="U2535" s="47">
        <f>Table_Query_from_Mac10[[#This Row],[qtytoShipFuture]]*Table_Query_from_Mac10[[#This Row],[Future-cost]]</f>
        <v>442.24</v>
      </c>
      <c r="V2535" s="47">
        <f>Table_Query_from_Mac10[[#This Row],[qtytoShipFuture]]-Table_Query_from_Mac10[[#This Row],[qty_to_ship]]</f>
        <v>0</v>
      </c>
      <c r="W2535" s="47">
        <f>Table_Query_from_Mac10[[#This Row],[UnitPriceFuture]]</f>
        <v>16.940000000000001</v>
      </c>
      <c r="X2535" s="47">
        <f>Table_Query_from_Mac10[[#This Row],[Unit Increase]]*Table_Query_from_Mac10[[#This Row],[UnitPriceFuture]]</f>
        <v>0</v>
      </c>
      <c r="Y2535" s="47">
        <f>Table_Query_from_Mac10[[#This Row],[Unit Increase]]*Table_Query_from_Mac10[[#This Row],[Future-cost]]</f>
        <v>0</v>
      </c>
      <c r="Z2535" s="47">
        <f>-(Table_Query_from_Mac10[[#This Row],[Incremental Sales]]+((Table_Query_from_Mac10[[#This Row],[Incremental Sales]]*-(SUM(Summary!$S$8:$S$9)))))*Summary!$S$18</f>
        <v>0</v>
      </c>
      <c r="AA2535" s="47">
        <f>IFERROR(Table_Query_from_Mac10[[#This Row],[Incremental Cost]]/Table_Query_from_Mac10[[#This Row],[Incremental Sales]],0)</f>
        <v>0</v>
      </c>
      <c r="AB2535" s="47">
        <f>IFERROR(Table_Query_from_Mac10[[#This Row],[TotalCostFuture]]/Table_Query_from_Mac10[[#This Row],[totalsalesFuture]],0)</f>
        <v>0.40791027154663517</v>
      </c>
      <c r="AN2535" s="31">
        <v>256</v>
      </c>
      <c r="AO2535">
        <f t="shared" si="78"/>
        <v>64</v>
      </c>
      <c r="AQ2535" s="31">
        <v>48.39</v>
      </c>
      <c r="AR2535">
        <f t="shared" si="79"/>
        <v>16.940000000000001</v>
      </c>
    </row>
    <row r="2536" spans="1:44" x14ac:dyDescent="0.25">
      <c r="A2536">
        <v>90264</v>
      </c>
      <c r="B2536">
        <v>11</v>
      </c>
      <c r="C2536" t="s">
        <v>55</v>
      </c>
      <c r="D2536" t="s">
        <v>81</v>
      </c>
      <c r="E2536">
        <v>12</v>
      </c>
      <c r="F2536">
        <v>12.69</v>
      </c>
      <c r="G2536">
        <v>35.19</v>
      </c>
      <c r="H2536" s="1">
        <v>44852</v>
      </c>
      <c r="I2536" s="20">
        <v>0</v>
      </c>
      <c r="J2536" s="47">
        <f>Table_Query_from_Mac10[[#This Row],[unit_price]]-(Table_Query_from_Mac10[[#This Row],[unit_price]]*(Table_Query_from_Mac10[[#This Row],[discount_pct]]/100))</f>
        <v>35.19</v>
      </c>
      <c r="K2536" s="47">
        <f>Table_Query_from_Mac10[[#This Row],[unit_cost]]</f>
        <v>12.69</v>
      </c>
      <c r="L2536" s="47">
        <f>Table_Query_from_Mac10[[#This Row],[Live-cost]]*(1+Table_Query_from_Mac10[[#This Row],[CogsIncreasebyTYPE]])</f>
        <v>12.69</v>
      </c>
      <c r="M2536" s="47">
        <f>Table_Query_from_Mac10[[#This Row],[Live-cost]]*Table_Query_from_Mac10[[#This Row],[qty_to_ship]]</f>
        <v>152.28</v>
      </c>
      <c r="N2536" s="47">
        <f>IF(Table_Query_from_Mac10[[#This Row],[item_no]]="KDA",-Table_Query_from_Mac10[[#This Row],[unit_price]],Table_Query_from_Mac10[[#This Row],[Net Unit]]*Table_Query_from_Mac10[[#This Row],[qty_to_ship]])</f>
        <v>422.28</v>
      </c>
      <c r="O2536" s="47">
        <f>SUMIFS(Summary!C:C,Summary!H:H,Table_Query_from_Mac10[[#This Row],[Juiceoc]])</f>
        <v>0</v>
      </c>
      <c r="P2536" s="47">
        <f>SUMIFS(Summary!D:D,Summary!H:H,Table_Query_from_Mac10[[#This Row],[Juiceoc]])</f>
        <v>0</v>
      </c>
      <c r="Q2536" s="47">
        <f>SUMIFS(Summary!E:E,Summary!H:H,Table_Query_from_Mac10[[#This Row],[Juiceoc]])</f>
        <v>0</v>
      </c>
      <c r="R2536" s="47">
        <f>Table_Query_from_Mac10[[#This Row],[Net Unit]]*(1+Table_Query_from_Mac10[[#This Row],[PriceIncreasebyType]])</f>
        <v>35.19</v>
      </c>
      <c r="S2536" s="47">
        <f>Table_Query_from_Mac10[[#This Row],[UnitPriceFuture]]*Table_Query_from_Mac10[[#This Row],[qtytoShipFuture]]</f>
        <v>422.28</v>
      </c>
      <c r="T2536" s="47">
        <f>ROUND(Table_Query_from_Mac10[[#This Row],[qty_to_ship]]*(1+Table_Query_from_Mac10[[#This Row],[VolumeIncreasebyType]]),0)</f>
        <v>12</v>
      </c>
      <c r="U2536" s="47">
        <f>Table_Query_from_Mac10[[#This Row],[qtytoShipFuture]]*Table_Query_from_Mac10[[#This Row],[Future-cost]]</f>
        <v>152.28</v>
      </c>
      <c r="V2536" s="47">
        <f>Table_Query_from_Mac10[[#This Row],[qtytoShipFuture]]-Table_Query_from_Mac10[[#This Row],[qty_to_ship]]</f>
        <v>0</v>
      </c>
      <c r="W2536" s="47">
        <f>Table_Query_from_Mac10[[#This Row],[UnitPriceFuture]]</f>
        <v>35.19</v>
      </c>
      <c r="X2536" s="47">
        <f>Table_Query_from_Mac10[[#This Row],[Unit Increase]]*Table_Query_from_Mac10[[#This Row],[UnitPriceFuture]]</f>
        <v>0</v>
      </c>
      <c r="Y2536" s="47">
        <f>Table_Query_from_Mac10[[#This Row],[Unit Increase]]*Table_Query_from_Mac10[[#This Row],[Future-cost]]</f>
        <v>0</v>
      </c>
      <c r="Z2536" s="47">
        <f>-(Table_Query_from_Mac10[[#This Row],[Incremental Sales]]+((Table_Query_from_Mac10[[#This Row],[Incremental Sales]]*-(SUM(Summary!$S$8:$S$9)))))*Summary!$S$18</f>
        <v>0</v>
      </c>
      <c r="AA2536" s="47">
        <f>IFERROR(Table_Query_from_Mac10[[#This Row],[Incremental Cost]]/Table_Query_from_Mac10[[#This Row],[Incremental Sales]],0)</f>
        <v>0</v>
      </c>
      <c r="AB2536" s="47">
        <f>IFERROR(Table_Query_from_Mac10[[#This Row],[TotalCostFuture]]/Table_Query_from_Mac10[[#This Row],[totalsalesFuture]],0)</f>
        <v>0.36061381074168802</v>
      </c>
      <c r="AN2536" s="30">
        <v>48</v>
      </c>
      <c r="AO2536">
        <f t="shared" si="78"/>
        <v>12</v>
      </c>
      <c r="AQ2536" s="30">
        <v>100.53</v>
      </c>
      <c r="AR2536">
        <f t="shared" si="79"/>
        <v>35.19</v>
      </c>
    </row>
    <row r="2537" spans="1:44" x14ac:dyDescent="0.25">
      <c r="A2537">
        <v>90265</v>
      </c>
      <c r="B2537">
        <v>1</v>
      </c>
      <c r="C2537" t="s">
        <v>86</v>
      </c>
      <c r="D2537" t="s">
        <v>79</v>
      </c>
      <c r="E2537">
        <v>4</v>
      </c>
      <c r="F2537">
        <v>1.02</v>
      </c>
      <c r="G2537">
        <v>2.67</v>
      </c>
      <c r="H2537" s="1">
        <v>44841</v>
      </c>
      <c r="I2537" s="20">
        <v>0</v>
      </c>
      <c r="J2537" s="47">
        <f>Table_Query_from_Mac10[[#This Row],[unit_price]]-(Table_Query_from_Mac10[[#This Row],[unit_price]]*(Table_Query_from_Mac10[[#This Row],[discount_pct]]/100))</f>
        <v>2.67</v>
      </c>
      <c r="K2537" s="47">
        <f>Table_Query_from_Mac10[[#This Row],[unit_cost]]</f>
        <v>1.02</v>
      </c>
      <c r="L2537" s="47">
        <f>Table_Query_from_Mac10[[#This Row],[Live-cost]]*(1+Table_Query_from_Mac10[[#This Row],[CogsIncreasebyTYPE]])</f>
        <v>1.02</v>
      </c>
      <c r="M2537" s="47">
        <f>Table_Query_from_Mac10[[#This Row],[Live-cost]]*Table_Query_from_Mac10[[#This Row],[qty_to_ship]]</f>
        <v>4.08</v>
      </c>
      <c r="N2537" s="47">
        <f>IF(Table_Query_from_Mac10[[#This Row],[item_no]]="KDA",-Table_Query_from_Mac10[[#This Row],[unit_price]],Table_Query_from_Mac10[[#This Row],[Net Unit]]*Table_Query_from_Mac10[[#This Row],[qty_to_ship]])</f>
        <v>10.68</v>
      </c>
      <c r="O2537" s="47">
        <f>SUMIFS(Summary!C:C,Summary!H:H,Table_Query_from_Mac10[[#This Row],[Juiceoc]])</f>
        <v>0</v>
      </c>
      <c r="P2537" s="47">
        <f>SUMIFS(Summary!D:D,Summary!H:H,Table_Query_from_Mac10[[#This Row],[Juiceoc]])</f>
        <v>0</v>
      </c>
      <c r="Q2537" s="47">
        <f>SUMIFS(Summary!E:E,Summary!H:H,Table_Query_from_Mac10[[#This Row],[Juiceoc]])</f>
        <v>0</v>
      </c>
      <c r="R2537" s="47">
        <f>Table_Query_from_Mac10[[#This Row],[Net Unit]]*(1+Table_Query_from_Mac10[[#This Row],[PriceIncreasebyType]])</f>
        <v>2.67</v>
      </c>
      <c r="S2537" s="47">
        <f>Table_Query_from_Mac10[[#This Row],[UnitPriceFuture]]*Table_Query_from_Mac10[[#This Row],[qtytoShipFuture]]</f>
        <v>10.68</v>
      </c>
      <c r="T2537" s="47">
        <f>ROUND(Table_Query_from_Mac10[[#This Row],[qty_to_ship]]*(1+Table_Query_from_Mac10[[#This Row],[VolumeIncreasebyType]]),0)</f>
        <v>4</v>
      </c>
      <c r="U2537" s="47">
        <f>Table_Query_from_Mac10[[#This Row],[qtytoShipFuture]]*Table_Query_from_Mac10[[#This Row],[Future-cost]]</f>
        <v>4.08</v>
      </c>
      <c r="V2537" s="47">
        <f>Table_Query_from_Mac10[[#This Row],[qtytoShipFuture]]-Table_Query_from_Mac10[[#This Row],[qty_to_ship]]</f>
        <v>0</v>
      </c>
      <c r="W2537" s="47">
        <f>Table_Query_from_Mac10[[#This Row],[UnitPriceFuture]]</f>
        <v>2.67</v>
      </c>
      <c r="X2537" s="47">
        <f>Table_Query_from_Mac10[[#This Row],[Unit Increase]]*Table_Query_from_Mac10[[#This Row],[UnitPriceFuture]]</f>
        <v>0</v>
      </c>
      <c r="Y2537" s="47">
        <f>Table_Query_from_Mac10[[#This Row],[Unit Increase]]*Table_Query_from_Mac10[[#This Row],[Future-cost]]</f>
        <v>0</v>
      </c>
      <c r="Z2537" s="47">
        <f>-(Table_Query_from_Mac10[[#This Row],[Incremental Sales]]+((Table_Query_from_Mac10[[#This Row],[Incremental Sales]]*-(SUM(Summary!$S$8:$S$9)))))*Summary!$S$18</f>
        <v>0</v>
      </c>
      <c r="AA2537" s="47">
        <f>IFERROR(Table_Query_from_Mac10[[#This Row],[Incremental Cost]]/Table_Query_from_Mac10[[#This Row],[Incremental Sales]],0)</f>
        <v>0</v>
      </c>
      <c r="AB2537" s="47">
        <f>IFERROR(Table_Query_from_Mac10[[#This Row],[TotalCostFuture]]/Table_Query_from_Mac10[[#This Row],[totalsalesFuture]],0)</f>
        <v>0.38202247191011235</v>
      </c>
      <c r="AN2537" s="31">
        <v>15</v>
      </c>
      <c r="AO2537">
        <f t="shared" si="78"/>
        <v>4</v>
      </c>
      <c r="AQ2537" s="31">
        <v>7.62</v>
      </c>
      <c r="AR2537">
        <f t="shared" si="79"/>
        <v>2.67</v>
      </c>
    </row>
    <row r="2538" spans="1:44" x14ac:dyDescent="0.25">
      <c r="A2538">
        <v>90265</v>
      </c>
      <c r="B2538">
        <v>2</v>
      </c>
      <c r="C2538" t="s">
        <v>86</v>
      </c>
      <c r="D2538" t="s">
        <v>79</v>
      </c>
      <c r="E2538">
        <v>4</v>
      </c>
      <c r="F2538">
        <v>1.18</v>
      </c>
      <c r="G2538">
        <v>3.18</v>
      </c>
      <c r="H2538" s="1">
        <v>44841</v>
      </c>
      <c r="I2538" s="20">
        <v>0</v>
      </c>
      <c r="J2538" s="47">
        <f>Table_Query_from_Mac10[[#This Row],[unit_price]]-(Table_Query_from_Mac10[[#This Row],[unit_price]]*(Table_Query_from_Mac10[[#This Row],[discount_pct]]/100))</f>
        <v>3.18</v>
      </c>
      <c r="K2538" s="47">
        <f>Table_Query_from_Mac10[[#This Row],[unit_cost]]</f>
        <v>1.18</v>
      </c>
      <c r="L2538" s="47">
        <f>Table_Query_from_Mac10[[#This Row],[Live-cost]]*(1+Table_Query_from_Mac10[[#This Row],[CogsIncreasebyTYPE]])</f>
        <v>1.18</v>
      </c>
      <c r="M2538" s="47">
        <f>Table_Query_from_Mac10[[#This Row],[Live-cost]]*Table_Query_from_Mac10[[#This Row],[qty_to_ship]]</f>
        <v>4.72</v>
      </c>
      <c r="N2538" s="47">
        <f>IF(Table_Query_from_Mac10[[#This Row],[item_no]]="KDA",-Table_Query_from_Mac10[[#This Row],[unit_price]],Table_Query_from_Mac10[[#This Row],[Net Unit]]*Table_Query_from_Mac10[[#This Row],[qty_to_ship]])</f>
        <v>12.72</v>
      </c>
      <c r="O2538" s="47">
        <f>SUMIFS(Summary!C:C,Summary!H:H,Table_Query_from_Mac10[[#This Row],[Juiceoc]])</f>
        <v>0</v>
      </c>
      <c r="P2538" s="47">
        <f>SUMIFS(Summary!D:D,Summary!H:H,Table_Query_from_Mac10[[#This Row],[Juiceoc]])</f>
        <v>0</v>
      </c>
      <c r="Q2538" s="47">
        <f>SUMIFS(Summary!E:E,Summary!H:H,Table_Query_from_Mac10[[#This Row],[Juiceoc]])</f>
        <v>0</v>
      </c>
      <c r="R2538" s="47">
        <f>Table_Query_from_Mac10[[#This Row],[Net Unit]]*(1+Table_Query_from_Mac10[[#This Row],[PriceIncreasebyType]])</f>
        <v>3.18</v>
      </c>
      <c r="S2538" s="47">
        <f>Table_Query_from_Mac10[[#This Row],[UnitPriceFuture]]*Table_Query_from_Mac10[[#This Row],[qtytoShipFuture]]</f>
        <v>12.72</v>
      </c>
      <c r="T2538" s="47">
        <f>ROUND(Table_Query_from_Mac10[[#This Row],[qty_to_ship]]*(1+Table_Query_from_Mac10[[#This Row],[VolumeIncreasebyType]]),0)</f>
        <v>4</v>
      </c>
      <c r="U2538" s="47">
        <f>Table_Query_from_Mac10[[#This Row],[qtytoShipFuture]]*Table_Query_from_Mac10[[#This Row],[Future-cost]]</f>
        <v>4.72</v>
      </c>
      <c r="V2538" s="47">
        <f>Table_Query_from_Mac10[[#This Row],[qtytoShipFuture]]-Table_Query_from_Mac10[[#This Row],[qty_to_ship]]</f>
        <v>0</v>
      </c>
      <c r="W2538" s="47">
        <f>Table_Query_from_Mac10[[#This Row],[UnitPriceFuture]]</f>
        <v>3.18</v>
      </c>
      <c r="X2538" s="47">
        <f>Table_Query_from_Mac10[[#This Row],[Unit Increase]]*Table_Query_from_Mac10[[#This Row],[UnitPriceFuture]]</f>
        <v>0</v>
      </c>
      <c r="Y2538" s="47">
        <f>Table_Query_from_Mac10[[#This Row],[Unit Increase]]*Table_Query_from_Mac10[[#This Row],[Future-cost]]</f>
        <v>0</v>
      </c>
      <c r="Z2538" s="47">
        <f>-(Table_Query_from_Mac10[[#This Row],[Incremental Sales]]+((Table_Query_from_Mac10[[#This Row],[Incremental Sales]]*-(SUM(Summary!$S$8:$S$9)))))*Summary!$S$18</f>
        <v>0</v>
      </c>
      <c r="AA2538" s="47">
        <f>IFERROR(Table_Query_from_Mac10[[#This Row],[Incremental Cost]]/Table_Query_from_Mac10[[#This Row],[Incremental Sales]],0)</f>
        <v>0</v>
      </c>
      <c r="AB2538" s="47">
        <f>IFERROR(Table_Query_from_Mac10[[#This Row],[TotalCostFuture]]/Table_Query_from_Mac10[[#This Row],[totalsalesFuture]],0)</f>
        <v>0.37106918238993708</v>
      </c>
      <c r="AN2538" s="30">
        <v>15</v>
      </c>
      <c r="AO2538">
        <f t="shared" si="78"/>
        <v>4</v>
      </c>
      <c r="AQ2538" s="30">
        <v>9.09</v>
      </c>
      <c r="AR2538">
        <f t="shared" si="79"/>
        <v>3.18</v>
      </c>
    </row>
    <row r="2539" spans="1:44" x14ac:dyDescent="0.25">
      <c r="A2539">
        <v>90265</v>
      </c>
      <c r="B2539">
        <v>3</v>
      </c>
      <c r="C2539" t="s">
        <v>86</v>
      </c>
      <c r="D2539" t="s">
        <v>79</v>
      </c>
      <c r="E2539">
        <v>8</v>
      </c>
      <c r="F2539">
        <v>1.24</v>
      </c>
      <c r="G2539">
        <v>3.21</v>
      </c>
      <c r="H2539" s="1">
        <v>44841</v>
      </c>
      <c r="I2539" s="20">
        <v>0</v>
      </c>
      <c r="J2539" s="47">
        <f>Table_Query_from_Mac10[[#This Row],[unit_price]]-(Table_Query_from_Mac10[[#This Row],[unit_price]]*(Table_Query_from_Mac10[[#This Row],[discount_pct]]/100))</f>
        <v>3.21</v>
      </c>
      <c r="K2539" s="47">
        <f>Table_Query_from_Mac10[[#This Row],[unit_cost]]</f>
        <v>1.24</v>
      </c>
      <c r="L2539" s="47">
        <f>Table_Query_from_Mac10[[#This Row],[Live-cost]]*(1+Table_Query_from_Mac10[[#This Row],[CogsIncreasebyTYPE]])</f>
        <v>1.24</v>
      </c>
      <c r="M2539" s="47">
        <f>Table_Query_from_Mac10[[#This Row],[Live-cost]]*Table_Query_from_Mac10[[#This Row],[qty_to_ship]]</f>
        <v>9.92</v>
      </c>
      <c r="N2539" s="47">
        <f>IF(Table_Query_from_Mac10[[#This Row],[item_no]]="KDA",-Table_Query_from_Mac10[[#This Row],[unit_price]],Table_Query_from_Mac10[[#This Row],[Net Unit]]*Table_Query_from_Mac10[[#This Row],[qty_to_ship]])</f>
        <v>25.68</v>
      </c>
      <c r="O2539" s="47">
        <f>SUMIFS(Summary!C:C,Summary!H:H,Table_Query_from_Mac10[[#This Row],[Juiceoc]])</f>
        <v>0</v>
      </c>
      <c r="P2539" s="47">
        <f>SUMIFS(Summary!D:D,Summary!H:H,Table_Query_from_Mac10[[#This Row],[Juiceoc]])</f>
        <v>0</v>
      </c>
      <c r="Q2539" s="47">
        <f>SUMIFS(Summary!E:E,Summary!H:H,Table_Query_from_Mac10[[#This Row],[Juiceoc]])</f>
        <v>0</v>
      </c>
      <c r="R2539" s="47">
        <f>Table_Query_from_Mac10[[#This Row],[Net Unit]]*(1+Table_Query_from_Mac10[[#This Row],[PriceIncreasebyType]])</f>
        <v>3.21</v>
      </c>
      <c r="S2539" s="47">
        <f>Table_Query_from_Mac10[[#This Row],[UnitPriceFuture]]*Table_Query_from_Mac10[[#This Row],[qtytoShipFuture]]</f>
        <v>25.68</v>
      </c>
      <c r="T2539" s="47">
        <f>ROUND(Table_Query_from_Mac10[[#This Row],[qty_to_ship]]*(1+Table_Query_from_Mac10[[#This Row],[VolumeIncreasebyType]]),0)</f>
        <v>8</v>
      </c>
      <c r="U2539" s="47">
        <f>Table_Query_from_Mac10[[#This Row],[qtytoShipFuture]]*Table_Query_from_Mac10[[#This Row],[Future-cost]]</f>
        <v>9.92</v>
      </c>
      <c r="V2539" s="47">
        <f>Table_Query_from_Mac10[[#This Row],[qtytoShipFuture]]-Table_Query_from_Mac10[[#This Row],[qty_to_ship]]</f>
        <v>0</v>
      </c>
      <c r="W2539" s="47">
        <f>Table_Query_from_Mac10[[#This Row],[UnitPriceFuture]]</f>
        <v>3.21</v>
      </c>
      <c r="X2539" s="47">
        <f>Table_Query_from_Mac10[[#This Row],[Unit Increase]]*Table_Query_from_Mac10[[#This Row],[UnitPriceFuture]]</f>
        <v>0</v>
      </c>
      <c r="Y2539" s="47">
        <f>Table_Query_from_Mac10[[#This Row],[Unit Increase]]*Table_Query_from_Mac10[[#This Row],[Future-cost]]</f>
        <v>0</v>
      </c>
      <c r="Z2539" s="47">
        <f>-(Table_Query_from_Mac10[[#This Row],[Incremental Sales]]+((Table_Query_from_Mac10[[#This Row],[Incremental Sales]]*-(SUM(Summary!$S$8:$S$9)))))*Summary!$S$18</f>
        <v>0</v>
      </c>
      <c r="AA2539" s="47">
        <f>IFERROR(Table_Query_from_Mac10[[#This Row],[Incremental Cost]]/Table_Query_from_Mac10[[#This Row],[Incremental Sales]],0)</f>
        <v>0</v>
      </c>
      <c r="AB2539" s="47">
        <f>IFERROR(Table_Query_from_Mac10[[#This Row],[TotalCostFuture]]/Table_Query_from_Mac10[[#This Row],[totalsalesFuture]],0)</f>
        <v>0.38629283489096572</v>
      </c>
      <c r="AN2539" s="31">
        <v>30</v>
      </c>
      <c r="AO2539">
        <f t="shared" si="78"/>
        <v>8</v>
      </c>
      <c r="AQ2539" s="31">
        <v>9.17</v>
      </c>
      <c r="AR2539">
        <f t="shared" si="79"/>
        <v>3.21</v>
      </c>
    </row>
    <row r="2540" spans="1:44" x14ac:dyDescent="0.25">
      <c r="A2540">
        <v>90265</v>
      </c>
      <c r="B2540">
        <v>4</v>
      </c>
      <c r="C2540" t="s">
        <v>86</v>
      </c>
      <c r="D2540" t="s">
        <v>79</v>
      </c>
      <c r="E2540">
        <v>3</v>
      </c>
      <c r="F2540">
        <v>1.46</v>
      </c>
      <c r="G2540">
        <v>3.92</v>
      </c>
      <c r="H2540" s="1">
        <v>44841</v>
      </c>
      <c r="I2540" s="20">
        <v>0</v>
      </c>
      <c r="J2540" s="47">
        <f>Table_Query_from_Mac10[[#This Row],[unit_price]]-(Table_Query_from_Mac10[[#This Row],[unit_price]]*(Table_Query_from_Mac10[[#This Row],[discount_pct]]/100))</f>
        <v>3.92</v>
      </c>
      <c r="K2540" s="47">
        <f>Table_Query_from_Mac10[[#This Row],[unit_cost]]</f>
        <v>1.46</v>
      </c>
      <c r="L2540" s="47">
        <f>Table_Query_from_Mac10[[#This Row],[Live-cost]]*(1+Table_Query_from_Mac10[[#This Row],[CogsIncreasebyTYPE]])</f>
        <v>1.46</v>
      </c>
      <c r="M2540" s="47">
        <f>Table_Query_from_Mac10[[#This Row],[Live-cost]]*Table_Query_from_Mac10[[#This Row],[qty_to_ship]]</f>
        <v>4.38</v>
      </c>
      <c r="N2540" s="47">
        <f>IF(Table_Query_from_Mac10[[#This Row],[item_no]]="KDA",-Table_Query_from_Mac10[[#This Row],[unit_price]],Table_Query_from_Mac10[[#This Row],[Net Unit]]*Table_Query_from_Mac10[[#This Row],[qty_to_ship]])</f>
        <v>11.76</v>
      </c>
      <c r="O2540" s="47">
        <f>SUMIFS(Summary!C:C,Summary!H:H,Table_Query_from_Mac10[[#This Row],[Juiceoc]])</f>
        <v>0</v>
      </c>
      <c r="P2540" s="47">
        <f>SUMIFS(Summary!D:D,Summary!H:H,Table_Query_from_Mac10[[#This Row],[Juiceoc]])</f>
        <v>0</v>
      </c>
      <c r="Q2540" s="47">
        <f>SUMIFS(Summary!E:E,Summary!H:H,Table_Query_from_Mac10[[#This Row],[Juiceoc]])</f>
        <v>0</v>
      </c>
      <c r="R2540" s="47">
        <f>Table_Query_from_Mac10[[#This Row],[Net Unit]]*(1+Table_Query_from_Mac10[[#This Row],[PriceIncreasebyType]])</f>
        <v>3.92</v>
      </c>
      <c r="S2540" s="47">
        <f>Table_Query_from_Mac10[[#This Row],[UnitPriceFuture]]*Table_Query_from_Mac10[[#This Row],[qtytoShipFuture]]</f>
        <v>11.76</v>
      </c>
      <c r="T2540" s="47">
        <f>ROUND(Table_Query_from_Mac10[[#This Row],[qty_to_ship]]*(1+Table_Query_from_Mac10[[#This Row],[VolumeIncreasebyType]]),0)</f>
        <v>3</v>
      </c>
      <c r="U2540" s="47">
        <f>Table_Query_from_Mac10[[#This Row],[qtytoShipFuture]]*Table_Query_from_Mac10[[#This Row],[Future-cost]]</f>
        <v>4.38</v>
      </c>
      <c r="V2540" s="47">
        <f>Table_Query_from_Mac10[[#This Row],[qtytoShipFuture]]-Table_Query_from_Mac10[[#This Row],[qty_to_ship]]</f>
        <v>0</v>
      </c>
      <c r="W2540" s="47">
        <f>Table_Query_from_Mac10[[#This Row],[UnitPriceFuture]]</f>
        <v>3.92</v>
      </c>
      <c r="X2540" s="47">
        <f>Table_Query_from_Mac10[[#This Row],[Unit Increase]]*Table_Query_from_Mac10[[#This Row],[UnitPriceFuture]]</f>
        <v>0</v>
      </c>
      <c r="Y2540" s="47">
        <f>Table_Query_from_Mac10[[#This Row],[Unit Increase]]*Table_Query_from_Mac10[[#This Row],[Future-cost]]</f>
        <v>0</v>
      </c>
      <c r="Z2540" s="47">
        <f>-(Table_Query_from_Mac10[[#This Row],[Incremental Sales]]+((Table_Query_from_Mac10[[#This Row],[Incremental Sales]]*-(SUM(Summary!$S$8:$S$9)))))*Summary!$S$18</f>
        <v>0</v>
      </c>
      <c r="AA2540" s="47">
        <f>IFERROR(Table_Query_from_Mac10[[#This Row],[Incremental Cost]]/Table_Query_from_Mac10[[#This Row],[Incremental Sales]],0)</f>
        <v>0</v>
      </c>
      <c r="AB2540" s="47">
        <f>IFERROR(Table_Query_from_Mac10[[#This Row],[TotalCostFuture]]/Table_Query_from_Mac10[[#This Row],[totalsalesFuture]],0)</f>
        <v>0.37244897959183676</v>
      </c>
      <c r="AN2540" s="30">
        <v>10</v>
      </c>
      <c r="AO2540">
        <f t="shared" si="78"/>
        <v>3</v>
      </c>
      <c r="AQ2540" s="30">
        <v>11.2</v>
      </c>
      <c r="AR2540">
        <f t="shared" si="79"/>
        <v>3.92</v>
      </c>
    </row>
    <row r="2541" spans="1:44" x14ac:dyDescent="0.25">
      <c r="A2541">
        <v>90265</v>
      </c>
      <c r="B2541">
        <v>5</v>
      </c>
      <c r="C2541" t="s">
        <v>86</v>
      </c>
      <c r="D2541" t="s">
        <v>79</v>
      </c>
      <c r="E2541">
        <v>5</v>
      </c>
      <c r="F2541">
        <v>1.7</v>
      </c>
      <c r="G2541">
        <v>4.71</v>
      </c>
      <c r="H2541" s="1">
        <v>44841</v>
      </c>
      <c r="I2541" s="20">
        <v>0</v>
      </c>
      <c r="J2541" s="47">
        <f>Table_Query_from_Mac10[[#This Row],[unit_price]]-(Table_Query_from_Mac10[[#This Row],[unit_price]]*(Table_Query_from_Mac10[[#This Row],[discount_pct]]/100))</f>
        <v>4.71</v>
      </c>
      <c r="K2541" s="47">
        <f>Table_Query_from_Mac10[[#This Row],[unit_cost]]</f>
        <v>1.7</v>
      </c>
      <c r="L2541" s="47">
        <f>Table_Query_from_Mac10[[#This Row],[Live-cost]]*(1+Table_Query_from_Mac10[[#This Row],[CogsIncreasebyTYPE]])</f>
        <v>1.7</v>
      </c>
      <c r="M2541" s="47">
        <f>Table_Query_from_Mac10[[#This Row],[Live-cost]]*Table_Query_from_Mac10[[#This Row],[qty_to_ship]]</f>
        <v>8.5</v>
      </c>
      <c r="N2541" s="47">
        <f>IF(Table_Query_from_Mac10[[#This Row],[item_no]]="KDA",-Table_Query_from_Mac10[[#This Row],[unit_price]],Table_Query_from_Mac10[[#This Row],[Net Unit]]*Table_Query_from_Mac10[[#This Row],[qty_to_ship]])</f>
        <v>23.55</v>
      </c>
      <c r="O2541" s="47">
        <f>SUMIFS(Summary!C:C,Summary!H:H,Table_Query_from_Mac10[[#This Row],[Juiceoc]])</f>
        <v>0</v>
      </c>
      <c r="P2541" s="47">
        <f>SUMIFS(Summary!D:D,Summary!H:H,Table_Query_from_Mac10[[#This Row],[Juiceoc]])</f>
        <v>0</v>
      </c>
      <c r="Q2541" s="47">
        <f>SUMIFS(Summary!E:E,Summary!H:H,Table_Query_from_Mac10[[#This Row],[Juiceoc]])</f>
        <v>0</v>
      </c>
      <c r="R2541" s="47">
        <f>Table_Query_from_Mac10[[#This Row],[Net Unit]]*(1+Table_Query_from_Mac10[[#This Row],[PriceIncreasebyType]])</f>
        <v>4.71</v>
      </c>
      <c r="S2541" s="47">
        <f>Table_Query_from_Mac10[[#This Row],[UnitPriceFuture]]*Table_Query_from_Mac10[[#This Row],[qtytoShipFuture]]</f>
        <v>23.55</v>
      </c>
      <c r="T2541" s="47">
        <f>ROUND(Table_Query_from_Mac10[[#This Row],[qty_to_ship]]*(1+Table_Query_from_Mac10[[#This Row],[VolumeIncreasebyType]]),0)</f>
        <v>5</v>
      </c>
      <c r="U2541" s="47">
        <f>Table_Query_from_Mac10[[#This Row],[qtytoShipFuture]]*Table_Query_from_Mac10[[#This Row],[Future-cost]]</f>
        <v>8.5</v>
      </c>
      <c r="V2541" s="47">
        <f>Table_Query_from_Mac10[[#This Row],[qtytoShipFuture]]-Table_Query_from_Mac10[[#This Row],[qty_to_ship]]</f>
        <v>0</v>
      </c>
      <c r="W2541" s="47">
        <f>Table_Query_from_Mac10[[#This Row],[UnitPriceFuture]]</f>
        <v>4.71</v>
      </c>
      <c r="X2541" s="47">
        <f>Table_Query_from_Mac10[[#This Row],[Unit Increase]]*Table_Query_from_Mac10[[#This Row],[UnitPriceFuture]]</f>
        <v>0</v>
      </c>
      <c r="Y2541" s="47">
        <f>Table_Query_from_Mac10[[#This Row],[Unit Increase]]*Table_Query_from_Mac10[[#This Row],[Future-cost]]</f>
        <v>0</v>
      </c>
      <c r="Z2541" s="47">
        <f>-(Table_Query_from_Mac10[[#This Row],[Incremental Sales]]+((Table_Query_from_Mac10[[#This Row],[Incremental Sales]]*-(SUM(Summary!$S$8:$S$9)))))*Summary!$S$18</f>
        <v>0</v>
      </c>
      <c r="AA2541" s="47">
        <f>IFERROR(Table_Query_from_Mac10[[#This Row],[Incremental Cost]]/Table_Query_from_Mac10[[#This Row],[Incremental Sales]],0)</f>
        <v>0</v>
      </c>
      <c r="AB2541" s="47">
        <f>IFERROR(Table_Query_from_Mac10[[#This Row],[TotalCostFuture]]/Table_Query_from_Mac10[[#This Row],[totalsalesFuture]],0)</f>
        <v>0.36093418259023352</v>
      </c>
      <c r="AN2541" s="31">
        <v>20</v>
      </c>
      <c r="AO2541">
        <f t="shared" si="78"/>
        <v>5</v>
      </c>
      <c r="AQ2541" s="31">
        <v>13.46</v>
      </c>
      <c r="AR2541">
        <f t="shared" si="79"/>
        <v>4.71</v>
      </c>
    </row>
    <row r="2542" spans="1:44" x14ac:dyDescent="0.25">
      <c r="A2542">
        <v>90265</v>
      </c>
      <c r="B2542">
        <v>6</v>
      </c>
      <c r="C2542" t="s">
        <v>86</v>
      </c>
      <c r="D2542" t="s">
        <v>79</v>
      </c>
      <c r="E2542">
        <v>3</v>
      </c>
      <c r="F2542">
        <v>1.99</v>
      </c>
      <c r="G2542">
        <v>5.43</v>
      </c>
      <c r="H2542" s="1">
        <v>44841</v>
      </c>
      <c r="I2542" s="20">
        <v>0</v>
      </c>
      <c r="J2542" s="47">
        <f>Table_Query_from_Mac10[[#This Row],[unit_price]]-(Table_Query_from_Mac10[[#This Row],[unit_price]]*(Table_Query_from_Mac10[[#This Row],[discount_pct]]/100))</f>
        <v>5.43</v>
      </c>
      <c r="K2542" s="47">
        <f>Table_Query_from_Mac10[[#This Row],[unit_cost]]</f>
        <v>1.99</v>
      </c>
      <c r="L2542" s="47">
        <f>Table_Query_from_Mac10[[#This Row],[Live-cost]]*(1+Table_Query_from_Mac10[[#This Row],[CogsIncreasebyTYPE]])</f>
        <v>1.99</v>
      </c>
      <c r="M2542" s="47">
        <f>Table_Query_from_Mac10[[#This Row],[Live-cost]]*Table_Query_from_Mac10[[#This Row],[qty_to_ship]]</f>
        <v>5.97</v>
      </c>
      <c r="N2542" s="47">
        <f>IF(Table_Query_from_Mac10[[#This Row],[item_no]]="KDA",-Table_Query_from_Mac10[[#This Row],[unit_price]],Table_Query_from_Mac10[[#This Row],[Net Unit]]*Table_Query_from_Mac10[[#This Row],[qty_to_ship]])</f>
        <v>16.29</v>
      </c>
      <c r="O2542" s="47">
        <f>SUMIFS(Summary!C:C,Summary!H:H,Table_Query_from_Mac10[[#This Row],[Juiceoc]])</f>
        <v>0</v>
      </c>
      <c r="P2542" s="47">
        <f>SUMIFS(Summary!D:D,Summary!H:H,Table_Query_from_Mac10[[#This Row],[Juiceoc]])</f>
        <v>0</v>
      </c>
      <c r="Q2542" s="47">
        <f>SUMIFS(Summary!E:E,Summary!H:H,Table_Query_from_Mac10[[#This Row],[Juiceoc]])</f>
        <v>0</v>
      </c>
      <c r="R2542" s="47">
        <f>Table_Query_from_Mac10[[#This Row],[Net Unit]]*(1+Table_Query_from_Mac10[[#This Row],[PriceIncreasebyType]])</f>
        <v>5.43</v>
      </c>
      <c r="S2542" s="47">
        <f>Table_Query_from_Mac10[[#This Row],[UnitPriceFuture]]*Table_Query_from_Mac10[[#This Row],[qtytoShipFuture]]</f>
        <v>16.29</v>
      </c>
      <c r="T2542" s="47">
        <f>ROUND(Table_Query_from_Mac10[[#This Row],[qty_to_ship]]*(1+Table_Query_from_Mac10[[#This Row],[VolumeIncreasebyType]]),0)</f>
        <v>3</v>
      </c>
      <c r="U2542" s="47">
        <f>Table_Query_from_Mac10[[#This Row],[qtytoShipFuture]]*Table_Query_from_Mac10[[#This Row],[Future-cost]]</f>
        <v>5.97</v>
      </c>
      <c r="V2542" s="47">
        <f>Table_Query_from_Mac10[[#This Row],[qtytoShipFuture]]-Table_Query_from_Mac10[[#This Row],[qty_to_ship]]</f>
        <v>0</v>
      </c>
      <c r="W2542" s="47">
        <f>Table_Query_from_Mac10[[#This Row],[UnitPriceFuture]]</f>
        <v>5.43</v>
      </c>
      <c r="X2542" s="47">
        <f>Table_Query_from_Mac10[[#This Row],[Unit Increase]]*Table_Query_from_Mac10[[#This Row],[UnitPriceFuture]]</f>
        <v>0</v>
      </c>
      <c r="Y2542" s="47">
        <f>Table_Query_from_Mac10[[#This Row],[Unit Increase]]*Table_Query_from_Mac10[[#This Row],[Future-cost]]</f>
        <v>0</v>
      </c>
      <c r="Z2542" s="47">
        <f>-(Table_Query_from_Mac10[[#This Row],[Incremental Sales]]+((Table_Query_from_Mac10[[#This Row],[Incremental Sales]]*-(SUM(Summary!$S$8:$S$9)))))*Summary!$S$18</f>
        <v>0</v>
      </c>
      <c r="AA2542" s="47">
        <f>IFERROR(Table_Query_from_Mac10[[#This Row],[Incremental Cost]]/Table_Query_from_Mac10[[#This Row],[Incremental Sales]],0)</f>
        <v>0</v>
      </c>
      <c r="AB2542" s="47">
        <f>IFERROR(Table_Query_from_Mac10[[#This Row],[TotalCostFuture]]/Table_Query_from_Mac10[[#This Row],[totalsalesFuture]],0)</f>
        <v>0.36648250460405157</v>
      </c>
      <c r="AN2542" s="30">
        <v>10</v>
      </c>
      <c r="AO2542">
        <f t="shared" si="78"/>
        <v>3</v>
      </c>
      <c r="AQ2542" s="30">
        <v>15.5</v>
      </c>
      <c r="AR2542">
        <f t="shared" si="79"/>
        <v>5.43</v>
      </c>
    </row>
    <row r="2543" spans="1:44" x14ac:dyDescent="0.25">
      <c r="A2543">
        <v>90265</v>
      </c>
      <c r="B2543">
        <v>7</v>
      </c>
      <c r="C2543" t="s">
        <v>86</v>
      </c>
      <c r="D2543" t="s">
        <v>79</v>
      </c>
      <c r="E2543">
        <v>5</v>
      </c>
      <c r="F2543">
        <v>5.74</v>
      </c>
      <c r="G2543">
        <v>13.73</v>
      </c>
      <c r="H2543" s="1">
        <v>44841</v>
      </c>
      <c r="I2543" s="20">
        <v>0</v>
      </c>
      <c r="J2543" s="47">
        <f>Table_Query_from_Mac10[[#This Row],[unit_price]]-(Table_Query_from_Mac10[[#This Row],[unit_price]]*(Table_Query_from_Mac10[[#This Row],[discount_pct]]/100))</f>
        <v>13.73</v>
      </c>
      <c r="K2543" s="47">
        <f>Table_Query_from_Mac10[[#This Row],[unit_cost]]</f>
        <v>5.74</v>
      </c>
      <c r="L2543" s="47">
        <f>Table_Query_from_Mac10[[#This Row],[Live-cost]]*(1+Table_Query_from_Mac10[[#This Row],[CogsIncreasebyTYPE]])</f>
        <v>5.74</v>
      </c>
      <c r="M2543" s="47">
        <f>Table_Query_from_Mac10[[#This Row],[Live-cost]]*Table_Query_from_Mac10[[#This Row],[qty_to_ship]]</f>
        <v>28.700000000000003</v>
      </c>
      <c r="N2543" s="47">
        <f>IF(Table_Query_from_Mac10[[#This Row],[item_no]]="KDA",-Table_Query_from_Mac10[[#This Row],[unit_price]],Table_Query_from_Mac10[[#This Row],[Net Unit]]*Table_Query_from_Mac10[[#This Row],[qty_to_ship]])</f>
        <v>68.650000000000006</v>
      </c>
      <c r="O2543" s="47">
        <f>SUMIFS(Summary!C:C,Summary!H:H,Table_Query_from_Mac10[[#This Row],[Juiceoc]])</f>
        <v>0</v>
      </c>
      <c r="P2543" s="47">
        <f>SUMIFS(Summary!D:D,Summary!H:H,Table_Query_from_Mac10[[#This Row],[Juiceoc]])</f>
        <v>0</v>
      </c>
      <c r="Q2543" s="47">
        <f>SUMIFS(Summary!E:E,Summary!H:H,Table_Query_from_Mac10[[#This Row],[Juiceoc]])</f>
        <v>0</v>
      </c>
      <c r="R2543" s="47">
        <f>Table_Query_from_Mac10[[#This Row],[Net Unit]]*(1+Table_Query_from_Mac10[[#This Row],[PriceIncreasebyType]])</f>
        <v>13.73</v>
      </c>
      <c r="S2543" s="47">
        <f>Table_Query_from_Mac10[[#This Row],[UnitPriceFuture]]*Table_Query_from_Mac10[[#This Row],[qtytoShipFuture]]</f>
        <v>68.650000000000006</v>
      </c>
      <c r="T2543" s="47">
        <f>ROUND(Table_Query_from_Mac10[[#This Row],[qty_to_ship]]*(1+Table_Query_from_Mac10[[#This Row],[VolumeIncreasebyType]]),0)</f>
        <v>5</v>
      </c>
      <c r="U2543" s="47">
        <f>Table_Query_from_Mac10[[#This Row],[qtytoShipFuture]]*Table_Query_from_Mac10[[#This Row],[Future-cost]]</f>
        <v>28.700000000000003</v>
      </c>
      <c r="V2543" s="47">
        <f>Table_Query_from_Mac10[[#This Row],[qtytoShipFuture]]-Table_Query_from_Mac10[[#This Row],[qty_to_ship]]</f>
        <v>0</v>
      </c>
      <c r="W2543" s="47">
        <f>Table_Query_from_Mac10[[#This Row],[UnitPriceFuture]]</f>
        <v>13.73</v>
      </c>
      <c r="X2543" s="47">
        <f>Table_Query_from_Mac10[[#This Row],[Unit Increase]]*Table_Query_from_Mac10[[#This Row],[UnitPriceFuture]]</f>
        <v>0</v>
      </c>
      <c r="Y2543" s="47">
        <f>Table_Query_from_Mac10[[#This Row],[Unit Increase]]*Table_Query_from_Mac10[[#This Row],[Future-cost]]</f>
        <v>0</v>
      </c>
      <c r="Z2543" s="47">
        <f>-(Table_Query_from_Mac10[[#This Row],[Incremental Sales]]+((Table_Query_from_Mac10[[#This Row],[Incremental Sales]]*-(SUM(Summary!$S$8:$S$9)))))*Summary!$S$18</f>
        <v>0</v>
      </c>
      <c r="AA2543" s="47">
        <f>IFERROR(Table_Query_from_Mac10[[#This Row],[Incremental Cost]]/Table_Query_from_Mac10[[#This Row],[Incremental Sales]],0)</f>
        <v>0</v>
      </c>
      <c r="AB2543" s="47">
        <f>IFERROR(Table_Query_from_Mac10[[#This Row],[TotalCostFuture]]/Table_Query_from_Mac10[[#This Row],[totalsalesFuture]],0)</f>
        <v>0.41806263656227238</v>
      </c>
      <c r="AN2543" s="31">
        <v>20</v>
      </c>
      <c r="AO2543">
        <f t="shared" si="78"/>
        <v>5</v>
      </c>
      <c r="AQ2543" s="31">
        <v>39.24</v>
      </c>
      <c r="AR2543">
        <f t="shared" si="79"/>
        <v>13.73</v>
      </c>
    </row>
    <row r="2544" spans="1:44" x14ac:dyDescent="0.25">
      <c r="A2544">
        <v>90265</v>
      </c>
      <c r="B2544">
        <v>8</v>
      </c>
      <c r="C2544" t="s">
        <v>86</v>
      </c>
      <c r="D2544" t="s">
        <v>79</v>
      </c>
      <c r="E2544">
        <v>4</v>
      </c>
      <c r="F2544">
        <v>6.33</v>
      </c>
      <c r="G2544">
        <v>15.41</v>
      </c>
      <c r="H2544" s="1">
        <v>44841</v>
      </c>
      <c r="I2544" s="20">
        <v>0</v>
      </c>
      <c r="J2544" s="47">
        <f>Table_Query_from_Mac10[[#This Row],[unit_price]]-(Table_Query_from_Mac10[[#This Row],[unit_price]]*(Table_Query_from_Mac10[[#This Row],[discount_pct]]/100))</f>
        <v>15.41</v>
      </c>
      <c r="K2544" s="47">
        <f>Table_Query_from_Mac10[[#This Row],[unit_cost]]</f>
        <v>6.33</v>
      </c>
      <c r="L2544" s="47">
        <f>Table_Query_from_Mac10[[#This Row],[Live-cost]]*(1+Table_Query_from_Mac10[[#This Row],[CogsIncreasebyTYPE]])</f>
        <v>6.33</v>
      </c>
      <c r="M2544" s="47">
        <f>Table_Query_from_Mac10[[#This Row],[Live-cost]]*Table_Query_from_Mac10[[#This Row],[qty_to_ship]]</f>
        <v>25.32</v>
      </c>
      <c r="N2544" s="47">
        <f>IF(Table_Query_from_Mac10[[#This Row],[item_no]]="KDA",-Table_Query_from_Mac10[[#This Row],[unit_price]],Table_Query_from_Mac10[[#This Row],[Net Unit]]*Table_Query_from_Mac10[[#This Row],[qty_to_ship]])</f>
        <v>61.64</v>
      </c>
      <c r="O2544" s="47">
        <f>SUMIFS(Summary!C:C,Summary!H:H,Table_Query_from_Mac10[[#This Row],[Juiceoc]])</f>
        <v>0</v>
      </c>
      <c r="P2544" s="47">
        <f>SUMIFS(Summary!D:D,Summary!H:H,Table_Query_from_Mac10[[#This Row],[Juiceoc]])</f>
        <v>0</v>
      </c>
      <c r="Q2544" s="47">
        <f>SUMIFS(Summary!E:E,Summary!H:H,Table_Query_from_Mac10[[#This Row],[Juiceoc]])</f>
        <v>0</v>
      </c>
      <c r="R2544" s="47">
        <f>Table_Query_from_Mac10[[#This Row],[Net Unit]]*(1+Table_Query_from_Mac10[[#This Row],[PriceIncreasebyType]])</f>
        <v>15.41</v>
      </c>
      <c r="S2544" s="47">
        <f>Table_Query_from_Mac10[[#This Row],[UnitPriceFuture]]*Table_Query_from_Mac10[[#This Row],[qtytoShipFuture]]</f>
        <v>61.64</v>
      </c>
      <c r="T2544" s="47">
        <f>ROUND(Table_Query_from_Mac10[[#This Row],[qty_to_ship]]*(1+Table_Query_from_Mac10[[#This Row],[VolumeIncreasebyType]]),0)</f>
        <v>4</v>
      </c>
      <c r="U2544" s="47">
        <f>Table_Query_from_Mac10[[#This Row],[qtytoShipFuture]]*Table_Query_from_Mac10[[#This Row],[Future-cost]]</f>
        <v>25.32</v>
      </c>
      <c r="V2544" s="47">
        <f>Table_Query_from_Mac10[[#This Row],[qtytoShipFuture]]-Table_Query_from_Mac10[[#This Row],[qty_to_ship]]</f>
        <v>0</v>
      </c>
      <c r="W2544" s="47">
        <f>Table_Query_from_Mac10[[#This Row],[UnitPriceFuture]]</f>
        <v>15.41</v>
      </c>
      <c r="X2544" s="47">
        <f>Table_Query_from_Mac10[[#This Row],[Unit Increase]]*Table_Query_from_Mac10[[#This Row],[UnitPriceFuture]]</f>
        <v>0</v>
      </c>
      <c r="Y2544" s="47">
        <f>Table_Query_from_Mac10[[#This Row],[Unit Increase]]*Table_Query_from_Mac10[[#This Row],[Future-cost]]</f>
        <v>0</v>
      </c>
      <c r="Z2544" s="47">
        <f>-(Table_Query_from_Mac10[[#This Row],[Incremental Sales]]+((Table_Query_from_Mac10[[#This Row],[Incremental Sales]]*-(SUM(Summary!$S$8:$S$9)))))*Summary!$S$18</f>
        <v>0</v>
      </c>
      <c r="AA2544" s="47">
        <f>IFERROR(Table_Query_from_Mac10[[#This Row],[Incremental Cost]]/Table_Query_from_Mac10[[#This Row],[Incremental Sales]],0)</f>
        <v>0</v>
      </c>
      <c r="AB2544" s="47">
        <f>IFERROR(Table_Query_from_Mac10[[#This Row],[TotalCostFuture]]/Table_Query_from_Mac10[[#This Row],[totalsalesFuture]],0)</f>
        <v>0.41077222582738482</v>
      </c>
      <c r="AN2544" s="30">
        <v>16</v>
      </c>
      <c r="AO2544">
        <f t="shared" si="78"/>
        <v>4</v>
      </c>
      <c r="AQ2544" s="30">
        <v>44.03</v>
      </c>
      <c r="AR2544">
        <f t="shared" si="79"/>
        <v>15.41</v>
      </c>
    </row>
    <row r="2545" spans="1:44" x14ac:dyDescent="0.25">
      <c r="A2545">
        <v>90265</v>
      </c>
      <c r="B2545">
        <v>9</v>
      </c>
      <c r="C2545" t="s">
        <v>86</v>
      </c>
      <c r="D2545" t="s">
        <v>79</v>
      </c>
      <c r="E2545">
        <v>4</v>
      </c>
      <c r="F2545">
        <v>6.95</v>
      </c>
      <c r="G2545">
        <v>16.87</v>
      </c>
      <c r="H2545" s="1">
        <v>44841</v>
      </c>
      <c r="I2545" s="20">
        <v>0</v>
      </c>
      <c r="J2545" s="47">
        <f>Table_Query_from_Mac10[[#This Row],[unit_price]]-(Table_Query_from_Mac10[[#This Row],[unit_price]]*(Table_Query_from_Mac10[[#This Row],[discount_pct]]/100))</f>
        <v>16.87</v>
      </c>
      <c r="K2545" s="47">
        <f>Table_Query_from_Mac10[[#This Row],[unit_cost]]</f>
        <v>6.95</v>
      </c>
      <c r="L2545" s="47">
        <f>Table_Query_from_Mac10[[#This Row],[Live-cost]]*(1+Table_Query_from_Mac10[[#This Row],[CogsIncreasebyTYPE]])</f>
        <v>6.95</v>
      </c>
      <c r="M2545" s="47">
        <f>Table_Query_from_Mac10[[#This Row],[Live-cost]]*Table_Query_from_Mac10[[#This Row],[qty_to_ship]]</f>
        <v>27.8</v>
      </c>
      <c r="N2545" s="47">
        <f>IF(Table_Query_from_Mac10[[#This Row],[item_no]]="KDA",-Table_Query_from_Mac10[[#This Row],[unit_price]],Table_Query_from_Mac10[[#This Row],[Net Unit]]*Table_Query_from_Mac10[[#This Row],[qty_to_ship]])</f>
        <v>67.48</v>
      </c>
      <c r="O2545" s="47">
        <f>SUMIFS(Summary!C:C,Summary!H:H,Table_Query_from_Mac10[[#This Row],[Juiceoc]])</f>
        <v>0</v>
      </c>
      <c r="P2545" s="47">
        <f>SUMIFS(Summary!D:D,Summary!H:H,Table_Query_from_Mac10[[#This Row],[Juiceoc]])</f>
        <v>0</v>
      </c>
      <c r="Q2545" s="47">
        <f>SUMIFS(Summary!E:E,Summary!H:H,Table_Query_from_Mac10[[#This Row],[Juiceoc]])</f>
        <v>0</v>
      </c>
      <c r="R2545" s="47">
        <f>Table_Query_from_Mac10[[#This Row],[Net Unit]]*(1+Table_Query_from_Mac10[[#This Row],[PriceIncreasebyType]])</f>
        <v>16.87</v>
      </c>
      <c r="S2545" s="47">
        <f>Table_Query_from_Mac10[[#This Row],[UnitPriceFuture]]*Table_Query_from_Mac10[[#This Row],[qtytoShipFuture]]</f>
        <v>67.48</v>
      </c>
      <c r="T2545" s="47">
        <f>ROUND(Table_Query_from_Mac10[[#This Row],[qty_to_ship]]*(1+Table_Query_from_Mac10[[#This Row],[VolumeIncreasebyType]]),0)</f>
        <v>4</v>
      </c>
      <c r="U2545" s="47">
        <f>Table_Query_from_Mac10[[#This Row],[qtytoShipFuture]]*Table_Query_from_Mac10[[#This Row],[Future-cost]]</f>
        <v>27.8</v>
      </c>
      <c r="V2545" s="47">
        <f>Table_Query_from_Mac10[[#This Row],[qtytoShipFuture]]-Table_Query_from_Mac10[[#This Row],[qty_to_ship]]</f>
        <v>0</v>
      </c>
      <c r="W2545" s="47">
        <f>Table_Query_from_Mac10[[#This Row],[UnitPriceFuture]]</f>
        <v>16.87</v>
      </c>
      <c r="X2545" s="47">
        <f>Table_Query_from_Mac10[[#This Row],[Unit Increase]]*Table_Query_from_Mac10[[#This Row],[UnitPriceFuture]]</f>
        <v>0</v>
      </c>
      <c r="Y2545" s="47">
        <f>Table_Query_from_Mac10[[#This Row],[Unit Increase]]*Table_Query_from_Mac10[[#This Row],[Future-cost]]</f>
        <v>0</v>
      </c>
      <c r="Z2545" s="47">
        <f>-(Table_Query_from_Mac10[[#This Row],[Incremental Sales]]+((Table_Query_from_Mac10[[#This Row],[Incremental Sales]]*-(SUM(Summary!$S$8:$S$9)))))*Summary!$S$18</f>
        <v>0</v>
      </c>
      <c r="AA2545" s="47">
        <f>IFERROR(Table_Query_from_Mac10[[#This Row],[Incremental Cost]]/Table_Query_from_Mac10[[#This Row],[Incremental Sales]],0)</f>
        <v>0</v>
      </c>
      <c r="AB2545" s="47">
        <f>IFERROR(Table_Query_from_Mac10[[#This Row],[TotalCostFuture]]/Table_Query_from_Mac10[[#This Row],[totalsalesFuture]],0)</f>
        <v>0.41197391819798457</v>
      </c>
      <c r="AN2545" s="31">
        <v>16</v>
      </c>
      <c r="AO2545">
        <f t="shared" si="78"/>
        <v>4</v>
      </c>
      <c r="AQ2545" s="31">
        <v>48.2</v>
      </c>
      <c r="AR2545">
        <f t="shared" si="79"/>
        <v>16.87</v>
      </c>
    </row>
    <row r="2546" spans="1:44" x14ac:dyDescent="0.25">
      <c r="A2546">
        <v>90265</v>
      </c>
      <c r="B2546">
        <v>10</v>
      </c>
      <c r="C2546" t="s">
        <v>85</v>
      </c>
      <c r="D2546" t="s">
        <v>79</v>
      </c>
      <c r="E2546">
        <v>3</v>
      </c>
      <c r="F2546">
        <v>8.16</v>
      </c>
      <c r="G2546">
        <v>20.100000000000001</v>
      </c>
      <c r="H2546" s="1">
        <v>44841</v>
      </c>
      <c r="I2546" s="20">
        <v>0</v>
      </c>
      <c r="J2546" s="47">
        <f>Table_Query_from_Mac10[[#This Row],[unit_price]]-(Table_Query_from_Mac10[[#This Row],[unit_price]]*(Table_Query_from_Mac10[[#This Row],[discount_pct]]/100))</f>
        <v>20.100000000000001</v>
      </c>
      <c r="K2546" s="47">
        <f>Table_Query_from_Mac10[[#This Row],[unit_cost]]</f>
        <v>8.16</v>
      </c>
      <c r="L2546" s="47">
        <f>Table_Query_from_Mac10[[#This Row],[Live-cost]]*(1+Table_Query_from_Mac10[[#This Row],[CogsIncreasebyTYPE]])</f>
        <v>8.16</v>
      </c>
      <c r="M2546" s="47">
        <f>Table_Query_from_Mac10[[#This Row],[Live-cost]]*Table_Query_from_Mac10[[#This Row],[qty_to_ship]]</f>
        <v>24.48</v>
      </c>
      <c r="N2546" s="47">
        <f>IF(Table_Query_from_Mac10[[#This Row],[item_no]]="KDA",-Table_Query_from_Mac10[[#This Row],[unit_price]],Table_Query_from_Mac10[[#This Row],[Net Unit]]*Table_Query_from_Mac10[[#This Row],[qty_to_ship]])</f>
        <v>60.300000000000004</v>
      </c>
      <c r="O2546" s="47">
        <f>SUMIFS(Summary!C:C,Summary!H:H,Table_Query_from_Mac10[[#This Row],[Juiceoc]])</f>
        <v>0</v>
      </c>
      <c r="P2546" s="47">
        <f>SUMIFS(Summary!D:D,Summary!H:H,Table_Query_from_Mac10[[#This Row],[Juiceoc]])</f>
        <v>0</v>
      </c>
      <c r="Q2546" s="47">
        <f>SUMIFS(Summary!E:E,Summary!H:H,Table_Query_from_Mac10[[#This Row],[Juiceoc]])</f>
        <v>0</v>
      </c>
      <c r="R2546" s="47">
        <f>Table_Query_from_Mac10[[#This Row],[Net Unit]]*(1+Table_Query_from_Mac10[[#This Row],[PriceIncreasebyType]])</f>
        <v>20.100000000000001</v>
      </c>
      <c r="S2546" s="47">
        <f>Table_Query_from_Mac10[[#This Row],[UnitPriceFuture]]*Table_Query_from_Mac10[[#This Row],[qtytoShipFuture]]</f>
        <v>60.300000000000004</v>
      </c>
      <c r="T2546" s="47">
        <f>ROUND(Table_Query_from_Mac10[[#This Row],[qty_to_ship]]*(1+Table_Query_from_Mac10[[#This Row],[VolumeIncreasebyType]]),0)</f>
        <v>3</v>
      </c>
      <c r="U2546" s="47">
        <f>Table_Query_from_Mac10[[#This Row],[qtytoShipFuture]]*Table_Query_from_Mac10[[#This Row],[Future-cost]]</f>
        <v>24.48</v>
      </c>
      <c r="V2546" s="47">
        <f>Table_Query_from_Mac10[[#This Row],[qtytoShipFuture]]-Table_Query_from_Mac10[[#This Row],[qty_to_ship]]</f>
        <v>0</v>
      </c>
      <c r="W2546" s="47">
        <f>Table_Query_from_Mac10[[#This Row],[UnitPriceFuture]]</f>
        <v>20.100000000000001</v>
      </c>
      <c r="X2546" s="47">
        <f>Table_Query_from_Mac10[[#This Row],[Unit Increase]]*Table_Query_from_Mac10[[#This Row],[UnitPriceFuture]]</f>
        <v>0</v>
      </c>
      <c r="Y2546" s="47">
        <f>Table_Query_from_Mac10[[#This Row],[Unit Increase]]*Table_Query_from_Mac10[[#This Row],[Future-cost]]</f>
        <v>0</v>
      </c>
      <c r="Z2546" s="47">
        <f>-(Table_Query_from_Mac10[[#This Row],[Incremental Sales]]+((Table_Query_from_Mac10[[#This Row],[Incremental Sales]]*-(SUM(Summary!$S$8:$S$9)))))*Summary!$S$18</f>
        <v>0</v>
      </c>
      <c r="AA2546" s="47">
        <f>IFERROR(Table_Query_from_Mac10[[#This Row],[Incremental Cost]]/Table_Query_from_Mac10[[#This Row],[Incremental Sales]],0)</f>
        <v>0</v>
      </c>
      <c r="AB2546" s="47">
        <f>IFERROR(Table_Query_from_Mac10[[#This Row],[TotalCostFuture]]/Table_Query_from_Mac10[[#This Row],[totalsalesFuture]],0)</f>
        <v>0.40597014925373132</v>
      </c>
      <c r="AN2546" s="30">
        <v>12</v>
      </c>
      <c r="AO2546">
        <f t="shared" si="78"/>
        <v>3</v>
      </c>
      <c r="AQ2546" s="30">
        <v>57.44</v>
      </c>
      <c r="AR2546">
        <f t="shared" si="79"/>
        <v>20.100000000000001</v>
      </c>
    </row>
    <row r="2547" spans="1:44" x14ac:dyDescent="0.25">
      <c r="A2547">
        <v>90265</v>
      </c>
      <c r="B2547">
        <v>11</v>
      </c>
      <c r="C2547" t="s">
        <v>85</v>
      </c>
      <c r="D2547" t="s">
        <v>79</v>
      </c>
      <c r="E2547">
        <v>7</v>
      </c>
      <c r="F2547">
        <v>9.5</v>
      </c>
      <c r="G2547">
        <v>24.76</v>
      </c>
      <c r="H2547" s="1">
        <v>44841</v>
      </c>
      <c r="I2547" s="20">
        <v>0</v>
      </c>
      <c r="J2547" s="47">
        <f>Table_Query_from_Mac10[[#This Row],[unit_price]]-(Table_Query_from_Mac10[[#This Row],[unit_price]]*(Table_Query_from_Mac10[[#This Row],[discount_pct]]/100))</f>
        <v>24.76</v>
      </c>
      <c r="K2547" s="47">
        <f>Table_Query_from_Mac10[[#This Row],[unit_cost]]</f>
        <v>9.5</v>
      </c>
      <c r="L2547" s="47">
        <f>Table_Query_from_Mac10[[#This Row],[Live-cost]]*(1+Table_Query_from_Mac10[[#This Row],[CogsIncreasebyTYPE]])</f>
        <v>9.5</v>
      </c>
      <c r="M2547" s="47">
        <f>Table_Query_from_Mac10[[#This Row],[Live-cost]]*Table_Query_from_Mac10[[#This Row],[qty_to_ship]]</f>
        <v>66.5</v>
      </c>
      <c r="N2547" s="47">
        <f>IF(Table_Query_from_Mac10[[#This Row],[item_no]]="KDA",-Table_Query_from_Mac10[[#This Row],[unit_price]],Table_Query_from_Mac10[[#This Row],[Net Unit]]*Table_Query_from_Mac10[[#This Row],[qty_to_ship]])</f>
        <v>173.32000000000002</v>
      </c>
      <c r="O2547" s="47">
        <f>SUMIFS(Summary!C:C,Summary!H:H,Table_Query_from_Mac10[[#This Row],[Juiceoc]])</f>
        <v>0</v>
      </c>
      <c r="P2547" s="47">
        <f>SUMIFS(Summary!D:D,Summary!H:H,Table_Query_from_Mac10[[#This Row],[Juiceoc]])</f>
        <v>0</v>
      </c>
      <c r="Q2547" s="47">
        <f>SUMIFS(Summary!E:E,Summary!H:H,Table_Query_from_Mac10[[#This Row],[Juiceoc]])</f>
        <v>0</v>
      </c>
      <c r="R2547" s="47">
        <f>Table_Query_from_Mac10[[#This Row],[Net Unit]]*(1+Table_Query_from_Mac10[[#This Row],[PriceIncreasebyType]])</f>
        <v>24.76</v>
      </c>
      <c r="S2547" s="47">
        <f>Table_Query_from_Mac10[[#This Row],[UnitPriceFuture]]*Table_Query_from_Mac10[[#This Row],[qtytoShipFuture]]</f>
        <v>173.32000000000002</v>
      </c>
      <c r="T2547" s="47">
        <f>ROUND(Table_Query_from_Mac10[[#This Row],[qty_to_ship]]*(1+Table_Query_from_Mac10[[#This Row],[VolumeIncreasebyType]]),0)</f>
        <v>7</v>
      </c>
      <c r="U2547" s="47">
        <f>Table_Query_from_Mac10[[#This Row],[qtytoShipFuture]]*Table_Query_from_Mac10[[#This Row],[Future-cost]]</f>
        <v>66.5</v>
      </c>
      <c r="V2547" s="47">
        <f>Table_Query_from_Mac10[[#This Row],[qtytoShipFuture]]-Table_Query_from_Mac10[[#This Row],[qty_to_ship]]</f>
        <v>0</v>
      </c>
      <c r="W2547" s="47">
        <f>Table_Query_from_Mac10[[#This Row],[UnitPriceFuture]]</f>
        <v>24.76</v>
      </c>
      <c r="X2547" s="47">
        <f>Table_Query_from_Mac10[[#This Row],[Unit Increase]]*Table_Query_from_Mac10[[#This Row],[UnitPriceFuture]]</f>
        <v>0</v>
      </c>
      <c r="Y2547" s="47">
        <f>Table_Query_from_Mac10[[#This Row],[Unit Increase]]*Table_Query_from_Mac10[[#This Row],[Future-cost]]</f>
        <v>0</v>
      </c>
      <c r="Z2547" s="47">
        <f>-(Table_Query_from_Mac10[[#This Row],[Incremental Sales]]+((Table_Query_from_Mac10[[#This Row],[Incremental Sales]]*-(SUM(Summary!$S$8:$S$9)))))*Summary!$S$18</f>
        <v>0</v>
      </c>
      <c r="AA2547" s="47">
        <f>IFERROR(Table_Query_from_Mac10[[#This Row],[Incremental Cost]]/Table_Query_from_Mac10[[#This Row],[Incremental Sales]],0)</f>
        <v>0</v>
      </c>
      <c r="AB2547" s="47">
        <f>IFERROR(Table_Query_from_Mac10[[#This Row],[TotalCostFuture]]/Table_Query_from_Mac10[[#This Row],[totalsalesFuture]],0)</f>
        <v>0.38368336025848138</v>
      </c>
      <c r="AN2547" s="31">
        <v>27</v>
      </c>
      <c r="AO2547">
        <f t="shared" si="78"/>
        <v>7</v>
      </c>
      <c r="AQ2547" s="31">
        <v>70.739999999999995</v>
      </c>
      <c r="AR2547">
        <f t="shared" si="79"/>
        <v>24.76</v>
      </c>
    </row>
    <row r="2548" spans="1:44" x14ac:dyDescent="0.25">
      <c r="A2548">
        <v>90265</v>
      </c>
      <c r="B2548">
        <v>12</v>
      </c>
      <c r="C2548" t="s">
        <v>85</v>
      </c>
      <c r="D2548" t="s">
        <v>79</v>
      </c>
      <c r="E2548">
        <v>3</v>
      </c>
      <c r="F2548">
        <v>10.85</v>
      </c>
      <c r="G2548">
        <v>29.83</v>
      </c>
      <c r="H2548" s="1">
        <v>44841</v>
      </c>
      <c r="I2548" s="20">
        <v>0</v>
      </c>
      <c r="J2548" s="47">
        <f>Table_Query_from_Mac10[[#This Row],[unit_price]]-(Table_Query_from_Mac10[[#This Row],[unit_price]]*(Table_Query_from_Mac10[[#This Row],[discount_pct]]/100))</f>
        <v>29.83</v>
      </c>
      <c r="K2548" s="47">
        <f>Table_Query_from_Mac10[[#This Row],[unit_cost]]</f>
        <v>10.85</v>
      </c>
      <c r="L2548" s="47">
        <f>Table_Query_from_Mac10[[#This Row],[Live-cost]]*(1+Table_Query_from_Mac10[[#This Row],[CogsIncreasebyTYPE]])</f>
        <v>10.85</v>
      </c>
      <c r="M2548" s="47">
        <f>Table_Query_from_Mac10[[#This Row],[Live-cost]]*Table_Query_from_Mac10[[#This Row],[qty_to_ship]]</f>
        <v>32.549999999999997</v>
      </c>
      <c r="N2548" s="47">
        <f>IF(Table_Query_from_Mac10[[#This Row],[item_no]]="KDA",-Table_Query_from_Mac10[[#This Row],[unit_price]],Table_Query_from_Mac10[[#This Row],[Net Unit]]*Table_Query_from_Mac10[[#This Row],[qty_to_ship]])</f>
        <v>89.49</v>
      </c>
      <c r="O2548" s="47">
        <f>SUMIFS(Summary!C:C,Summary!H:H,Table_Query_from_Mac10[[#This Row],[Juiceoc]])</f>
        <v>0</v>
      </c>
      <c r="P2548" s="47">
        <f>SUMIFS(Summary!D:D,Summary!H:H,Table_Query_from_Mac10[[#This Row],[Juiceoc]])</f>
        <v>0</v>
      </c>
      <c r="Q2548" s="47">
        <f>SUMIFS(Summary!E:E,Summary!H:H,Table_Query_from_Mac10[[#This Row],[Juiceoc]])</f>
        <v>0</v>
      </c>
      <c r="R2548" s="47">
        <f>Table_Query_from_Mac10[[#This Row],[Net Unit]]*(1+Table_Query_from_Mac10[[#This Row],[PriceIncreasebyType]])</f>
        <v>29.83</v>
      </c>
      <c r="S2548" s="47">
        <f>Table_Query_from_Mac10[[#This Row],[UnitPriceFuture]]*Table_Query_from_Mac10[[#This Row],[qtytoShipFuture]]</f>
        <v>89.49</v>
      </c>
      <c r="T2548" s="47">
        <f>ROUND(Table_Query_from_Mac10[[#This Row],[qty_to_ship]]*(1+Table_Query_from_Mac10[[#This Row],[VolumeIncreasebyType]]),0)</f>
        <v>3</v>
      </c>
      <c r="U2548" s="47">
        <f>Table_Query_from_Mac10[[#This Row],[qtytoShipFuture]]*Table_Query_from_Mac10[[#This Row],[Future-cost]]</f>
        <v>32.549999999999997</v>
      </c>
      <c r="V2548" s="47">
        <f>Table_Query_from_Mac10[[#This Row],[qtytoShipFuture]]-Table_Query_from_Mac10[[#This Row],[qty_to_ship]]</f>
        <v>0</v>
      </c>
      <c r="W2548" s="47">
        <f>Table_Query_from_Mac10[[#This Row],[UnitPriceFuture]]</f>
        <v>29.83</v>
      </c>
      <c r="X2548" s="47">
        <f>Table_Query_from_Mac10[[#This Row],[Unit Increase]]*Table_Query_from_Mac10[[#This Row],[UnitPriceFuture]]</f>
        <v>0</v>
      </c>
      <c r="Y2548" s="47">
        <f>Table_Query_from_Mac10[[#This Row],[Unit Increase]]*Table_Query_from_Mac10[[#This Row],[Future-cost]]</f>
        <v>0</v>
      </c>
      <c r="Z2548" s="47">
        <f>-(Table_Query_from_Mac10[[#This Row],[Incremental Sales]]+((Table_Query_from_Mac10[[#This Row],[Incremental Sales]]*-(SUM(Summary!$S$8:$S$9)))))*Summary!$S$18</f>
        <v>0</v>
      </c>
      <c r="AA2548" s="47">
        <f>IFERROR(Table_Query_from_Mac10[[#This Row],[Incremental Cost]]/Table_Query_from_Mac10[[#This Row],[Incremental Sales]],0)</f>
        <v>0</v>
      </c>
      <c r="AB2548" s="47">
        <f>IFERROR(Table_Query_from_Mac10[[#This Row],[TotalCostFuture]]/Table_Query_from_Mac10[[#This Row],[totalsalesFuture]],0)</f>
        <v>0.36372779081461615</v>
      </c>
      <c r="AN2548" s="30">
        <v>12</v>
      </c>
      <c r="AO2548">
        <f t="shared" si="78"/>
        <v>3</v>
      </c>
      <c r="AQ2548" s="30">
        <v>85.22</v>
      </c>
      <c r="AR2548">
        <f t="shared" si="79"/>
        <v>29.83</v>
      </c>
    </row>
    <row r="2549" spans="1:44" x14ac:dyDescent="0.25">
      <c r="A2549">
        <v>90265</v>
      </c>
      <c r="B2549">
        <v>13</v>
      </c>
      <c r="C2549" t="s">
        <v>85</v>
      </c>
      <c r="D2549" t="s">
        <v>79</v>
      </c>
      <c r="E2549">
        <v>1</v>
      </c>
      <c r="F2549">
        <v>0</v>
      </c>
      <c r="G2549">
        <v>-72.92</v>
      </c>
      <c r="H2549" s="1">
        <v>44841</v>
      </c>
      <c r="I2549" s="20">
        <v>0</v>
      </c>
      <c r="J2549" s="47">
        <f>Table_Query_from_Mac10[[#This Row],[unit_price]]-(Table_Query_from_Mac10[[#This Row],[unit_price]]*(Table_Query_from_Mac10[[#This Row],[discount_pct]]/100))</f>
        <v>-72.92</v>
      </c>
      <c r="K2549" s="47">
        <f>Table_Query_from_Mac10[[#This Row],[unit_cost]]</f>
        <v>0</v>
      </c>
      <c r="L2549" s="47">
        <f>Table_Query_from_Mac10[[#This Row],[Live-cost]]*(1+Table_Query_from_Mac10[[#This Row],[CogsIncreasebyTYPE]])</f>
        <v>0</v>
      </c>
      <c r="M2549" s="47">
        <f>Table_Query_from_Mac10[[#This Row],[Live-cost]]*Table_Query_from_Mac10[[#This Row],[qty_to_ship]]</f>
        <v>0</v>
      </c>
      <c r="N2549" s="47">
        <f>IF(Table_Query_from_Mac10[[#This Row],[item_no]]="KDA",-Table_Query_from_Mac10[[#This Row],[unit_price]],Table_Query_from_Mac10[[#This Row],[Net Unit]]*Table_Query_from_Mac10[[#This Row],[qty_to_ship]])</f>
        <v>-72.92</v>
      </c>
      <c r="O2549" s="47">
        <f>SUMIFS(Summary!C:C,Summary!H:H,Table_Query_from_Mac10[[#This Row],[Juiceoc]])</f>
        <v>0</v>
      </c>
      <c r="P2549" s="47">
        <f>SUMIFS(Summary!D:D,Summary!H:H,Table_Query_from_Mac10[[#This Row],[Juiceoc]])</f>
        <v>0</v>
      </c>
      <c r="Q2549" s="47">
        <f>SUMIFS(Summary!E:E,Summary!H:H,Table_Query_from_Mac10[[#This Row],[Juiceoc]])</f>
        <v>0</v>
      </c>
      <c r="R2549" s="47">
        <f>Table_Query_from_Mac10[[#This Row],[Net Unit]]*(1+Table_Query_from_Mac10[[#This Row],[PriceIncreasebyType]])</f>
        <v>-72.92</v>
      </c>
      <c r="S2549" s="47">
        <f>Table_Query_from_Mac10[[#This Row],[UnitPriceFuture]]*Table_Query_from_Mac10[[#This Row],[qtytoShipFuture]]</f>
        <v>-72.92</v>
      </c>
      <c r="T2549" s="47">
        <f>ROUND(Table_Query_from_Mac10[[#This Row],[qty_to_ship]]*(1+Table_Query_from_Mac10[[#This Row],[VolumeIncreasebyType]]),0)</f>
        <v>1</v>
      </c>
      <c r="U2549" s="47">
        <f>Table_Query_from_Mac10[[#This Row],[qtytoShipFuture]]*Table_Query_from_Mac10[[#This Row],[Future-cost]]</f>
        <v>0</v>
      </c>
      <c r="V2549" s="47">
        <f>Table_Query_from_Mac10[[#This Row],[qtytoShipFuture]]-Table_Query_from_Mac10[[#This Row],[qty_to_ship]]</f>
        <v>0</v>
      </c>
      <c r="W2549" s="47">
        <f>Table_Query_from_Mac10[[#This Row],[UnitPriceFuture]]</f>
        <v>-72.92</v>
      </c>
      <c r="X2549" s="47">
        <f>Table_Query_from_Mac10[[#This Row],[Unit Increase]]*Table_Query_from_Mac10[[#This Row],[UnitPriceFuture]]</f>
        <v>0</v>
      </c>
      <c r="Y2549" s="47">
        <f>Table_Query_from_Mac10[[#This Row],[Unit Increase]]*Table_Query_from_Mac10[[#This Row],[Future-cost]]</f>
        <v>0</v>
      </c>
      <c r="Z2549" s="47">
        <f>-(Table_Query_from_Mac10[[#This Row],[Incremental Sales]]+((Table_Query_from_Mac10[[#This Row],[Incremental Sales]]*-(SUM(Summary!$S$8:$S$9)))))*Summary!$S$18</f>
        <v>0</v>
      </c>
      <c r="AA2549" s="47">
        <f>IFERROR(Table_Query_from_Mac10[[#This Row],[Incremental Cost]]/Table_Query_from_Mac10[[#This Row],[Incremental Sales]],0)</f>
        <v>0</v>
      </c>
      <c r="AB2549" s="47">
        <f>IFERROR(Table_Query_from_Mac10[[#This Row],[TotalCostFuture]]/Table_Query_from_Mac10[[#This Row],[totalsalesFuture]],0)</f>
        <v>0</v>
      </c>
      <c r="AN2549" s="31">
        <v>1</v>
      </c>
      <c r="AO2549">
        <f t="shared" si="78"/>
        <v>1</v>
      </c>
      <c r="AQ2549" s="31">
        <v>-208.33</v>
      </c>
      <c r="AR2549">
        <f t="shared" si="79"/>
        <v>-72.92</v>
      </c>
    </row>
    <row r="2550" spans="1:44" x14ac:dyDescent="0.25">
      <c r="A2550">
        <v>90266</v>
      </c>
      <c r="B2550">
        <v>1</v>
      </c>
      <c r="C2550" t="s">
        <v>53</v>
      </c>
      <c r="D2550" t="s">
        <v>80</v>
      </c>
      <c r="E2550">
        <v>38</v>
      </c>
      <c r="F2550">
        <v>4.79</v>
      </c>
      <c r="G2550">
        <v>10.54</v>
      </c>
      <c r="H2550" s="1">
        <v>44847</v>
      </c>
      <c r="I2550" s="20">
        <v>0</v>
      </c>
      <c r="J2550" s="47">
        <f>Table_Query_from_Mac10[[#This Row],[unit_price]]-(Table_Query_from_Mac10[[#This Row],[unit_price]]*(Table_Query_from_Mac10[[#This Row],[discount_pct]]/100))</f>
        <v>10.54</v>
      </c>
      <c r="K2550" s="47">
        <f>Table_Query_from_Mac10[[#This Row],[unit_cost]]</f>
        <v>4.79</v>
      </c>
      <c r="L2550" s="47">
        <f>Table_Query_from_Mac10[[#This Row],[Live-cost]]*(1+Table_Query_from_Mac10[[#This Row],[CogsIncreasebyTYPE]])</f>
        <v>4.79</v>
      </c>
      <c r="M2550" s="47">
        <f>Table_Query_from_Mac10[[#This Row],[Live-cost]]*Table_Query_from_Mac10[[#This Row],[qty_to_ship]]</f>
        <v>182.02</v>
      </c>
      <c r="N2550" s="47">
        <f>IF(Table_Query_from_Mac10[[#This Row],[item_no]]="KDA",-Table_Query_from_Mac10[[#This Row],[unit_price]],Table_Query_from_Mac10[[#This Row],[Net Unit]]*Table_Query_from_Mac10[[#This Row],[qty_to_ship]])</f>
        <v>400.52</v>
      </c>
      <c r="O2550" s="47">
        <f>SUMIFS(Summary!C:C,Summary!H:H,Table_Query_from_Mac10[[#This Row],[Juiceoc]])</f>
        <v>0</v>
      </c>
      <c r="P2550" s="47">
        <f>SUMIFS(Summary!D:D,Summary!H:H,Table_Query_from_Mac10[[#This Row],[Juiceoc]])</f>
        <v>0</v>
      </c>
      <c r="Q2550" s="47">
        <f>SUMIFS(Summary!E:E,Summary!H:H,Table_Query_from_Mac10[[#This Row],[Juiceoc]])</f>
        <v>0</v>
      </c>
      <c r="R2550" s="47">
        <f>Table_Query_from_Mac10[[#This Row],[Net Unit]]*(1+Table_Query_from_Mac10[[#This Row],[PriceIncreasebyType]])</f>
        <v>10.54</v>
      </c>
      <c r="S2550" s="47">
        <f>Table_Query_from_Mac10[[#This Row],[UnitPriceFuture]]*Table_Query_from_Mac10[[#This Row],[qtytoShipFuture]]</f>
        <v>400.52</v>
      </c>
      <c r="T2550" s="47">
        <f>ROUND(Table_Query_from_Mac10[[#This Row],[qty_to_ship]]*(1+Table_Query_from_Mac10[[#This Row],[VolumeIncreasebyType]]),0)</f>
        <v>38</v>
      </c>
      <c r="U2550" s="47">
        <f>Table_Query_from_Mac10[[#This Row],[qtytoShipFuture]]*Table_Query_from_Mac10[[#This Row],[Future-cost]]</f>
        <v>182.02</v>
      </c>
      <c r="V2550" s="47">
        <f>Table_Query_from_Mac10[[#This Row],[qtytoShipFuture]]-Table_Query_from_Mac10[[#This Row],[qty_to_ship]]</f>
        <v>0</v>
      </c>
      <c r="W2550" s="47">
        <f>Table_Query_from_Mac10[[#This Row],[UnitPriceFuture]]</f>
        <v>10.54</v>
      </c>
      <c r="X2550" s="47">
        <f>Table_Query_from_Mac10[[#This Row],[Unit Increase]]*Table_Query_from_Mac10[[#This Row],[UnitPriceFuture]]</f>
        <v>0</v>
      </c>
      <c r="Y2550" s="47">
        <f>Table_Query_from_Mac10[[#This Row],[Unit Increase]]*Table_Query_from_Mac10[[#This Row],[Future-cost]]</f>
        <v>0</v>
      </c>
      <c r="Z2550" s="47">
        <f>-(Table_Query_from_Mac10[[#This Row],[Incremental Sales]]+((Table_Query_from_Mac10[[#This Row],[Incremental Sales]]*-(SUM(Summary!$S$8:$S$9)))))*Summary!$S$18</f>
        <v>0</v>
      </c>
      <c r="AA2550" s="47">
        <f>IFERROR(Table_Query_from_Mac10[[#This Row],[Incremental Cost]]/Table_Query_from_Mac10[[#This Row],[Incremental Sales]],0)</f>
        <v>0</v>
      </c>
      <c r="AB2550" s="47">
        <f>IFERROR(Table_Query_from_Mac10[[#This Row],[TotalCostFuture]]/Table_Query_from_Mac10[[#This Row],[totalsalesFuture]],0)</f>
        <v>0.45445920303605319</v>
      </c>
      <c r="AN2550" s="30">
        <v>150</v>
      </c>
      <c r="AO2550">
        <f t="shared" si="78"/>
        <v>38</v>
      </c>
      <c r="AQ2550" s="30">
        <v>30.1</v>
      </c>
      <c r="AR2550">
        <f t="shared" si="79"/>
        <v>10.54</v>
      </c>
    </row>
    <row r="2551" spans="1:44" x14ac:dyDescent="0.25">
      <c r="A2551">
        <v>90266</v>
      </c>
      <c r="B2551">
        <v>2</v>
      </c>
      <c r="C2551" t="s">
        <v>53</v>
      </c>
      <c r="D2551" t="s">
        <v>80</v>
      </c>
      <c r="E2551">
        <v>100</v>
      </c>
      <c r="F2551">
        <v>5.8</v>
      </c>
      <c r="G2551">
        <v>12.45</v>
      </c>
      <c r="H2551" s="1">
        <v>44847</v>
      </c>
      <c r="I2551" s="20">
        <v>0</v>
      </c>
      <c r="J2551" s="47">
        <f>Table_Query_from_Mac10[[#This Row],[unit_price]]-(Table_Query_from_Mac10[[#This Row],[unit_price]]*(Table_Query_from_Mac10[[#This Row],[discount_pct]]/100))</f>
        <v>12.45</v>
      </c>
      <c r="K2551" s="47">
        <f>Table_Query_from_Mac10[[#This Row],[unit_cost]]</f>
        <v>5.8</v>
      </c>
      <c r="L2551" s="47">
        <f>Table_Query_from_Mac10[[#This Row],[Live-cost]]*(1+Table_Query_from_Mac10[[#This Row],[CogsIncreasebyTYPE]])</f>
        <v>5.8</v>
      </c>
      <c r="M2551" s="47">
        <f>Table_Query_from_Mac10[[#This Row],[Live-cost]]*Table_Query_from_Mac10[[#This Row],[qty_to_ship]]</f>
        <v>580</v>
      </c>
      <c r="N2551" s="47">
        <f>IF(Table_Query_from_Mac10[[#This Row],[item_no]]="KDA",-Table_Query_from_Mac10[[#This Row],[unit_price]],Table_Query_from_Mac10[[#This Row],[Net Unit]]*Table_Query_from_Mac10[[#This Row],[qty_to_ship]])</f>
        <v>1245</v>
      </c>
      <c r="O2551" s="47">
        <f>SUMIFS(Summary!C:C,Summary!H:H,Table_Query_from_Mac10[[#This Row],[Juiceoc]])</f>
        <v>0</v>
      </c>
      <c r="P2551" s="47">
        <f>SUMIFS(Summary!D:D,Summary!H:H,Table_Query_from_Mac10[[#This Row],[Juiceoc]])</f>
        <v>0</v>
      </c>
      <c r="Q2551" s="47">
        <f>SUMIFS(Summary!E:E,Summary!H:H,Table_Query_from_Mac10[[#This Row],[Juiceoc]])</f>
        <v>0</v>
      </c>
      <c r="R2551" s="47">
        <f>Table_Query_from_Mac10[[#This Row],[Net Unit]]*(1+Table_Query_from_Mac10[[#This Row],[PriceIncreasebyType]])</f>
        <v>12.45</v>
      </c>
      <c r="S2551" s="47">
        <f>Table_Query_from_Mac10[[#This Row],[UnitPriceFuture]]*Table_Query_from_Mac10[[#This Row],[qtytoShipFuture]]</f>
        <v>1245</v>
      </c>
      <c r="T2551" s="47">
        <f>ROUND(Table_Query_from_Mac10[[#This Row],[qty_to_ship]]*(1+Table_Query_from_Mac10[[#This Row],[VolumeIncreasebyType]]),0)</f>
        <v>100</v>
      </c>
      <c r="U2551" s="47">
        <f>Table_Query_from_Mac10[[#This Row],[qtytoShipFuture]]*Table_Query_from_Mac10[[#This Row],[Future-cost]]</f>
        <v>580</v>
      </c>
      <c r="V2551" s="47">
        <f>Table_Query_from_Mac10[[#This Row],[qtytoShipFuture]]-Table_Query_from_Mac10[[#This Row],[qty_to_ship]]</f>
        <v>0</v>
      </c>
      <c r="W2551" s="47">
        <f>Table_Query_from_Mac10[[#This Row],[UnitPriceFuture]]</f>
        <v>12.45</v>
      </c>
      <c r="X2551" s="47">
        <f>Table_Query_from_Mac10[[#This Row],[Unit Increase]]*Table_Query_from_Mac10[[#This Row],[UnitPriceFuture]]</f>
        <v>0</v>
      </c>
      <c r="Y2551" s="47">
        <f>Table_Query_from_Mac10[[#This Row],[Unit Increase]]*Table_Query_from_Mac10[[#This Row],[Future-cost]]</f>
        <v>0</v>
      </c>
      <c r="Z2551" s="47">
        <f>-(Table_Query_from_Mac10[[#This Row],[Incremental Sales]]+((Table_Query_from_Mac10[[#This Row],[Incremental Sales]]*-(SUM(Summary!$S$8:$S$9)))))*Summary!$S$18</f>
        <v>0</v>
      </c>
      <c r="AA2551" s="47">
        <f>IFERROR(Table_Query_from_Mac10[[#This Row],[Incremental Cost]]/Table_Query_from_Mac10[[#This Row],[Incremental Sales]],0)</f>
        <v>0</v>
      </c>
      <c r="AB2551" s="47">
        <f>IFERROR(Table_Query_from_Mac10[[#This Row],[TotalCostFuture]]/Table_Query_from_Mac10[[#This Row],[totalsalesFuture]],0)</f>
        <v>0.46586345381526106</v>
      </c>
      <c r="AN2551" s="31">
        <v>400</v>
      </c>
      <c r="AO2551">
        <f t="shared" si="78"/>
        <v>100</v>
      </c>
      <c r="AQ2551" s="31">
        <v>35.56</v>
      </c>
      <c r="AR2551">
        <f t="shared" si="79"/>
        <v>12.45</v>
      </c>
    </row>
    <row r="2552" spans="1:44" x14ac:dyDescent="0.25">
      <c r="A2552">
        <v>90266</v>
      </c>
      <c r="B2552">
        <v>3</v>
      </c>
      <c r="C2552" t="s">
        <v>53</v>
      </c>
      <c r="D2552" t="s">
        <v>80</v>
      </c>
      <c r="E2552">
        <v>16</v>
      </c>
      <c r="F2552">
        <v>6.45</v>
      </c>
      <c r="G2552">
        <v>13.93</v>
      </c>
      <c r="H2552" s="1">
        <v>44847</v>
      </c>
      <c r="I2552" s="20">
        <v>0</v>
      </c>
      <c r="J2552" s="47">
        <f>Table_Query_from_Mac10[[#This Row],[unit_price]]-(Table_Query_from_Mac10[[#This Row],[unit_price]]*(Table_Query_from_Mac10[[#This Row],[discount_pct]]/100))</f>
        <v>13.93</v>
      </c>
      <c r="K2552" s="47">
        <f>Table_Query_from_Mac10[[#This Row],[unit_cost]]</f>
        <v>6.45</v>
      </c>
      <c r="L2552" s="47">
        <f>Table_Query_from_Mac10[[#This Row],[Live-cost]]*(1+Table_Query_from_Mac10[[#This Row],[CogsIncreasebyTYPE]])</f>
        <v>6.45</v>
      </c>
      <c r="M2552" s="47">
        <f>Table_Query_from_Mac10[[#This Row],[Live-cost]]*Table_Query_from_Mac10[[#This Row],[qty_to_ship]]</f>
        <v>103.2</v>
      </c>
      <c r="N2552" s="47">
        <f>IF(Table_Query_from_Mac10[[#This Row],[item_no]]="KDA",-Table_Query_from_Mac10[[#This Row],[unit_price]],Table_Query_from_Mac10[[#This Row],[Net Unit]]*Table_Query_from_Mac10[[#This Row],[qty_to_ship]])</f>
        <v>222.88</v>
      </c>
      <c r="O2552" s="47">
        <f>SUMIFS(Summary!C:C,Summary!H:H,Table_Query_from_Mac10[[#This Row],[Juiceoc]])</f>
        <v>0</v>
      </c>
      <c r="P2552" s="47">
        <f>SUMIFS(Summary!D:D,Summary!H:H,Table_Query_from_Mac10[[#This Row],[Juiceoc]])</f>
        <v>0</v>
      </c>
      <c r="Q2552" s="47">
        <f>SUMIFS(Summary!E:E,Summary!H:H,Table_Query_from_Mac10[[#This Row],[Juiceoc]])</f>
        <v>0</v>
      </c>
      <c r="R2552" s="47">
        <f>Table_Query_from_Mac10[[#This Row],[Net Unit]]*(1+Table_Query_from_Mac10[[#This Row],[PriceIncreasebyType]])</f>
        <v>13.93</v>
      </c>
      <c r="S2552" s="47">
        <f>Table_Query_from_Mac10[[#This Row],[UnitPriceFuture]]*Table_Query_from_Mac10[[#This Row],[qtytoShipFuture]]</f>
        <v>222.88</v>
      </c>
      <c r="T2552" s="47">
        <f>ROUND(Table_Query_from_Mac10[[#This Row],[qty_to_ship]]*(1+Table_Query_from_Mac10[[#This Row],[VolumeIncreasebyType]]),0)</f>
        <v>16</v>
      </c>
      <c r="U2552" s="47">
        <f>Table_Query_from_Mac10[[#This Row],[qtytoShipFuture]]*Table_Query_from_Mac10[[#This Row],[Future-cost]]</f>
        <v>103.2</v>
      </c>
      <c r="V2552" s="47">
        <f>Table_Query_from_Mac10[[#This Row],[qtytoShipFuture]]-Table_Query_from_Mac10[[#This Row],[qty_to_ship]]</f>
        <v>0</v>
      </c>
      <c r="W2552" s="47">
        <f>Table_Query_from_Mac10[[#This Row],[UnitPriceFuture]]</f>
        <v>13.93</v>
      </c>
      <c r="X2552" s="47">
        <f>Table_Query_from_Mac10[[#This Row],[Unit Increase]]*Table_Query_from_Mac10[[#This Row],[UnitPriceFuture]]</f>
        <v>0</v>
      </c>
      <c r="Y2552" s="47">
        <f>Table_Query_from_Mac10[[#This Row],[Unit Increase]]*Table_Query_from_Mac10[[#This Row],[Future-cost]]</f>
        <v>0</v>
      </c>
      <c r="Z2552" s="47">
        <f>-(Table_Query_from_Mac10[[#This Row],[Incremental Sales]]+((Table_Query_from_Mac10[[#This Row],[Incremental Sales]]*-(SUM(Summary!$S$8:$S$9)))))*Summary!$S$18</f>
        <v>0</v>
      </c>
      <c r="AA2552" s="47">
        <f>IFERROR(Table_Query_from_Mac10[[#This Row],[Incremental Cost]]/Table_Query_from_Mac10[[#This Row],[Incremental Sales]],0)</f>
        <v>0</v>
      </c>
      <c r="AB2552" s="47">
        <f>IFERROR(Table_Query_from_Mac10[[#This Row],[TotalCostFuture]]/Table_Query_from_Mac10[[#This Row],[totalsalesFuture]],0)</f>
        <v>0.46302943287867915</v>
      </c>
      <c r="AN2552" s="30">
        <v>64</v>
      </c>
      <c r="AO2552">
        <f t="shared" si="78"/>
        <v>16</v>
      </c>
      <c r="AQ2552" s="30">
        <v>39.81</v>
      </c>
      <c r="AR2552">
        <f t="shared" si="79"/>
        <v>13.93</v>
      </c>
    </row>
    <row r="2553" spans="1:44" x14ac:dyDescent="0.25">
      <c r="A2553">
        <v>90266</v>
      </c>
      <c r="B2553">
        <v>4</v>
      </c>
      <c r="C2553" t="s">
        <v>53</v>
      </c>
      <c r="D2553" t="s">
        <v>80</v>
      </c>
      <c r="E2553">
        <v>64</v>
      </c>
      <c r="F2553">
        <v>7.01</v>
      </c>
      <c r="G2553">
        <v>15.21</v>
      </c>
      <c r="H2553" s="1">
        <v>44847</v>
      </c>
      <c r="I2553" s="20">
        <v>0</v>
      </c>
      <c r="J2553" s="47">
        <f>Table_Query_from_Mac10[[#This Row],[unit_price]]-(Table_Query_from_Mac10[[#This Row],[unit_price]]*(Table_Query_from_Mac10[[#This Row],[discount_pct]]/100))</f>
        <v>15.21</v>
      </c>
      <c r="K2553" s="47">
        <f>Table_Query_from_Mac10[[#This Row],[unit_cost]]</f>
        <v>7.01</v>
      </c>
      <c r="L2553" s="47">
        <f>Table_Query_from_Mac10[[#This Row],[Live-cost]]*(1+Table_Query_from_Mac10[[#This Row],[CogsIncreasebyTYPE]])</f>
        <v>7.01</v>
      </c>
      <c r="M2553" s="47">
        <f>Table_Query_from_Mac10[[#This Row],[Live-cost]]*Table_Query_from_Mac10[[#This Row],[qty_to_ship]]</f>
        <v>448.64</v>
      </c>
      <c r="N2553" s="47">
        <f>IF(Table_Query_from_Mac10[[#This Row],[item_no]]="KDA",-Table_Query_from_Mac10[[#This Row],[unit_price]],Table_Query_from_Mac10[[#This Row],[Net Unit]]*Table_Query_from_Mac10[[#This Row],[qty_to_ship]])</f>
        <v>973.44</v>
      </c>
      <c r="O2553" s="47">
        <f>SUMIFS(Summary!C:C,Summary!H:H,Table_Query_from_Mac10[[#This Row],[Juiceoc]])</f>
        <v>0</v>
      </c>
      <c r="P2553" s="47">
        <f>SUMIFS(Summary!D:D,Summary!H:H,Table_Query_from_Mac10[[#This Row],[Juiceoc]])</f>
        <v>0</v>
      </c>
      <c r="Q2553" s="47">
        <f>SUMIFS(Summary!E:E,Summary!H:H,Table_Query_from_Mac10[[#This Row],[Juiceoc]])</f>
        <v>0</v>
      </c>
      <c r="R2553" s="47">
        <f>Table_Query_from_Mac10[[#This Row],[Net Unit]]*(1+Table_Query_from_Mac10[[#This Row],[PriceIncreasebyType]])</f>
        <v>15.21</v>
      </c>
      <c r="S2553" s="47">
        <f>Table_Query_from_Mac10[[#This Row],[UnitPriceFuture]]*Table_Query_from_Mac10[[#This Row],[qtytoShipFuture]]</f>
        <v>973.44</v>
      </c>
      <c r="T2553" s="47">
        <f>ROUND(Table_Query_from_Mac10[[#This Row],[qty_to_ship]]*(1+Table_Query_from_Mac10[[#This Row],[VolumeIncreasebyType]]),0)</f>
        <v>64</v>
      </c>
      <c r="U2553" s="47">
        <f>Table_Query_from_Mac10[[#This Row],[qtytoShipFuture]]*Table_Query_from_Mac10[[#This Row],[Future-cost]]</f>
        <v>448.64</v>
      </c>
      <c r="V2553" s="47">
        <f>Table_Query_from_Mac10[[#This Row],[qtytoShipFuture]]-Table_Query_from_Mac10[[#This Row],[qty_to_ship]]</f>
        <v>0</v>
      </c>
      <c r="W2553" s="47">
        <f>Table_Query_from_Mac10[[#This Row],[UnitPriceFuture]]</f>
        <v>15.21</v>
      </c>
      <c r="X2553" s="47">
        <f>Table_Query_from_Mac10[[#This Row],[Unit Increase]]*Table_Query_from_Mac10[[#This Row],[UnitPriceFuture]]</f>
        <v>0</v>
      </c>
      <c r="Y2553" s="47">
        <f>Table_Query_from_Mac10[[#This Row],[Unit Increase]]*Table_Query_from_Mac10[[#This Row],[Future-cost]]</f>
        <v>0</v>
      </c>
      <c r="Z2553" s="47">
        <f>-(Table_Query_from_Mac10[[#This Row],[Incremental Sales]]+((Table_Query_from_Mac10[[#This Row],[Incremental Sales]]*-(SUM(Summary!$S$8:$S$9)))))*Summary!$S$18</f>
        <v>0</v>
      </c>
      <c r="AA2553" s="47">
        <f>IFERROR(Table_Query_from_Mac10[[#This Row],[Incremental Cost]]/Table_Query_from_Mac10[[#This Row],[Incremental Sales]],0)</f>
        <v>0</v>
      </c>
      <c r="AB2553" s="47">
        <f>IFERROR(Table_Query_from_Mac10[[#This Row],[TotalCostFuture]]/Table_Query_from_Mac10[[#This Row],[totalsalesFuture]],0)</f>
        <v>0.46088099934253779</v>
      </c>
      <c r="AN2553" s="31">
        <v>256</v>
      </c>
      <c r="AO2553">
        <f t="shared" si="78"/>
        <v>64</v>
      </c>
      <c r="AQ2553" s="31">
        <v>43.46</v>
      </c>
      <c r="AR2553">
        <f t="shared" si="79"/>
        <v>15.21</v>
      </c>
    </row>
    <row r="2554" spans="1:44" x14ac:dyDescent="0.25">
      <c r="A2554">
        <v>90266</v>
      </c>
      <c r="B2554">
        <v>5</v>
      </c>
      <c r="C2554" t="s">
        <v>53</v>
      </c>
      <c r="D2554" t="s">
        <v>80</v>
      </c>
      <c r="E2554">
        <v>24</v>
      </c>
      <c r="F2554">
        <v>8.3699999999999992</v>
      </c>
      <c r="G2554">
        <v>18.260000000000002</v>
      </c>
      <c r="H2554" s="1">
        <v>44847</v>
      </c>
      <c r="I2554" s="20">
        <v>0</v>
      </c>
      <c r="J2554" s="47">
        <f>Table_Query_from_Mac10[[#This Row],[unit_price]]-(Table_Query_from_Mac10[[#This Row],[unit_price]]*(Table_Query_from_Mac10[[#This Row],[discount_pct]]/100))</f>
        <v>18.260000000000002</v>
      </c>
      <c r="K2554" s="47">
        <f>Table_Query_from_Mac10[[#This Row],[unit_cost]]</f>
        <v>8.3699999999999992</v>
      </c>
      <c r="L2554" s="47">
        <f>Table_Query_from_Mac10[[#This Row],[Live-cost]]*(1+Table_Query_from_Mac10[[#This Row],[CogsIncreasebyTYPE]])</f>
        <v>8.3699999999999992</v>
      </c>
      <c r="M2554" s="47">
        <f>Table_Query_from_Mac10[[#This Row],[Live-cost]]*Table_Query_from_Mac10[[#This Row],[qty_to_ship]]</f>
        <v>200.88</v>
      </c>
      <c r="N2554" s="47">
        <f>IF(Table_Query_from_Mac10[[#This Row],[item_no]]="KDA",-Table_Query_from_Mac10[[#This Row],[unit_price]],Table_Query_from_Mac10[[#This Row],[Net Unit]]*Table_Query_from_Mac10[[#This Row],[qty_to_ship]])</f>
        <v>438.24</v>
      </c>
      <c r="O2554" s="47">
        <f>SUMIFS(Summary!C:C,Summary!H:H,Table_Query_from_Mac10[[#This Row],[Juiceoc]])</f>
        <v>0</v>
      </c>
      <c r="P2554" s="47">
        <f>SUMIFS(Summary!D:D,Summary!H:H,Table_Query_from_Mac10[[#This Row],[Juiceoc]])</f>
        <v>0</v>
      </c>
      <c r="Q2554" s="47">
        <f>SUMIFS(Summary!E:E,Summary!H:H,Table_Query_from_Mac10[[#This Row],[Juiceoc]])</f>
        <v>0</v>
      </c>
      <c r="R2554" s="47">
        <f>Table_Query_from_Mac10[[#This Row],[Net Unit]]*(1+Table_Query_from_Mac10[[#This Row],[PriceIncreasebyType]])</f>
        <v>18.260000000000002</v>
      </c>
      <c r="S2554" s="47">
        <f>Table_Query_from_Mac10[[#This Row],[UnitPriceFuture]]*Table_Query_from_Mac10[[#This Row],[qtytoShipFuture]]</f>
        <v>438.24</v>
      </c>
      <c r="T2554" s="47">
        <f>ROUND(Table_Query_from_Mac10[[#This Row],[qty_to_ship]]*(1+Table_Query_from_Mac10[[#This Row],[VolumeIncreasebyType]]),0)</f>
        <v>24</v>
      </c>
      <c r="U2554" s="47">
        <f>Table_Query_from_Mac10[[#This Row],[qtytoShipFuture]]*Table_Query_from_Mac10[[#This Row],[Future-cost]]</f>
        <v>200.88</v>
      </c>
      <c r="V2554" s="47">
        <f>Table_Query_from_Mac10[[#This Row],[qtytoShipFuture]]-Table_Query_from_Mac10[[#This Row],[qty_to_ship]]</f>
        <v>0</v>
      </c>
      <c r="W2554" s="47">
        <f>Table_Query_from_Mac10[[#This Row],[UnitPriceFuture]]</f>
        <v>18.260000000000002</v>
      </c>
      <c r="X2554" s="47">
        <f>Table_Query_from_Mac10[[#This Row],[Unit Increase]]*Table_Query_from_Mac10[[#This Row],[UnitPriceFuture]]</f>
        <v>0</v>
      </c>
      <c r="Y2554" s="47">
        <f>Table_Query_from_Mac10[[#This Row],[Unit Increase]]*Table_Query_from_Mac10[[#This Row],[Future-cost]]</f>
        <v>0</v>
      </c>
      <c r="Z2554" s="47">
        <f>-(Table_Query_from_Mac10[[#This Row],[Incremental Sales]]+((Table_Query_from_Mac10[[#This Row],[Incremental Sales]]*-(SUM(Summary!$S$8:$S$9)))))*Summary!$S$18</f>
        <v>0</v>
      </c>
      <c r="AA2554" s="47">
        <f>IFERROR(Table_Query_from_Mac10[[#This Row],[Incremental Cost]]/Table_Query_from_Mac10[[#This Row],[Incremental Sales]],0)</f>
        <v>0</v>
      </c>
      <c r="AB2554" s="47">
        <f>IFERROR(Table_Query_from_Mac10[[#This Row],[TotalCostFuture]]/Table_Query_from_Mac10[[#This Row],[totalsalesFuture]],0)</f>
        <v>0.45837897042716319</v>
      </c>
      <c r="AN2554" s="30">
        <v>96</v>
      </c>
      <c r="AO2554">
        <f t="shared" si="78"/>
        <v>24</v>
      </c>
      <c r="AQ2554" s="30">
        <v>52.18</v>
      </c>
      <c r="AR2554">
        <f t="shared" si="79"/>
        <v>18.260000000000002</v>
      </c>
    </row>
    <row r="2555" spans="1:44" x14ac:dyDescent="0.25">
      <c r="A2555">
        <v>90266</v>
      </c>
      <c r="B2555">
        <v>6</v>
      </c>
      <c r="C2555" t="s">
        <v>53</v>
      </c>
      <c r="D2555" t="s">
        <v>80</v>
      </c>
      <c r="E2555">
        <v>18</v>
      </c>
      <c r="F2555">
        <v>9.77</v>
      </c>
      <c r="G2555">
        <v>22.47</v>
      </c>
      <c r="H2555" s="1">
        <v>44847</v>
      </c>
      <c r="I2555" s="20">
        <v>0</v>
      </c>
      <c r="J2555" s="47">
        <f>Table_Query_from_Mac10[[#This Row],[unit_price]]-(Table_Query_from_Mac10[[#This Row],[unit_price]]*(Table_Query_from_Mac10[[#This Row],[discount_pct]]/100))</f>
        <v>22.47</v>
      </c>
      <c r="K2555" s="47">
        <f>Table_Query_from_Mac10[[#This Row],[unit_cost]]</f>
        <v>9.77</v>
      </c>
      <c r="L2555" s="47">
        <f>Table_Query_from_Mac10[[#This Row],[Live-cost]]*(1+Table_Query_from_Mac10[[#This Row],[CogsIncreasebyTYPE]])</f>
        <v>9.77</v>
      </c>
      <c r="M2555" s="47">
        <f>Table_Query_from_Mac10[[#This Row],[Live-cost]]*Table_Query_from_Mac10[[#This Row],[qty_to_ship]]</f>
        <v>175.85999999999999</v>
      </c>
      <c r="N2555" s="47">
        <f>IF(Table_Query_from_Mac10[[#This Row],[item_no]]="KDA",-Table_Query_from_Mac10[[#This Row],[unit_price]],Table_Query_from_Mac10[[#This Row],[Net Unit]]*Table_Query_from_Mac10[[#This Row],[qty_to_ship]])</f>
        <v>404.46</v>
      </c>
      <c r="O2555" s="47">
        <f>SUMIFS(Summary!C:C,Summary!H:H,Table_Query_from_Mac10[[#This Row],[Juiceoc]])</f>
        <v>0</v>
      </c>
      <c r="P2555" s="47">
        <f>SUMIFS(Summary!D:D,Summary!H:H,Table_Query_from_Mac10[[#This Row],[Juiceoc]])</f>
        <v>0</v>
      </c>
      <c r="Q2555" s="47">
        <f>SUMIFS(Summary!E:E,Summary!H:H,Table_Query_from_Mac10[[#This Row],[Juiceoc]])</f>
        <v>0</v>
      </c>
      <c r="R2555" s="47">
        <f>Table_Query_from_Mac10[[#This Row],[Net Unit]]*(1+Table_Query_from_Mac10[[#This Row],[PriceIncreasebyType]])</f>
        <v>22.47</v>
      </c>
      <c r="S2555" s="47">
        <f>Table_Query_from_Mac10[[#This Row],[UnitPriceFuture]]*Table_Query_from_Mac10[[#This Row],[qtytoShipFuture]]</f>
        <v>404.46</v>
      </c>
      <c r="T2555" s="47">
        <f>ROUND(Table_Query_from_Mac10[[#This Row],[qty_to_ship]]*(1+Table_Query_from_Mac10[[#This Row],[VolumeIncreasebyType]]),0)</f>
        <v>18</v>
      </c>
      <c r="U2555" s="47">
        <f>Table_Query_from_Mac10[[#This Row],[qtytoShipFuture]]*Table_Query_from_Mac10[[#This Row],[Future-cost]]</f>
        <v>175.85999999999999</v>
      </c>
      <c r="V2555" s="47">
        <f>Table_Query_from_Mac10[[#This Row],[qtytoShipFuture]]-Table_Query_from_Mac10[[#This Row],[qty_to_ship]]</f>
        <v>0</v>
      </c>
      <c r="W2555" s="47">
        <f>Table_Query_from_Mac10[[#This Row],[UnitPriceFuture]]</f>
        <v>22.47</v>
      </c>
      <c r="X2555" s="47">
        <f>Table_Query_from_Mac10[[#This Row],[Unit Increase]]*Table_Query_from_Mac10[[#This Row],[UnitPriceFuture]]</f>
        <v>0</v>
      </c>
      <c r="Y2555" s="47">
        <f>Table_Query_from_Mac10[[#This Row],[Unit Increase]]*Table_Query_from_Mac10[[#This Row],[Future-cost]]</f>
        <v>0</v>
      </c>
      <c r="Z2555" s="47">
        <f>-(Table_Query_from_Mac10[[#This Row],[Incremental Sales]]+((Table_Query_from_Mac10[[#This Row],[Incremental Sales]]*-(SUM(Summary!$S$8:$S$9)))))*Summary!$S$18</f>
        <v>0</v>
      </c>
      <c r="AA2555" s="47">
        <f>IFERROR(Table_Query_from_Mac10[[#This Row],[Incremental Cost]]/Table_Query_from_Mac10[[#This Row],[Incremental Sales]],0)</f>
        <v>0</v>
      </c>
      <c r="AB2555" s="47">
        <f>IFERROR(Table_Query_from_Mac10[[#This Row],[TotalCostFuture]]/Table_Query_from_Mac10[[#This Row],[totalsalesFuture]],0)</f>
        <v>0.43480195816644412</v>
      </c>
      <c r="AN2555" s="31">
        <v>72</v>
      </c>
      <c r="AO2555">
        <f t="shared" si="78"/>
        <v>18</v>
      </c>
      <c r="AQ2555" s="31">
        <v>64.19</v>
      </c>
      <c r="AR2555">
        <f t="shared" si="79"/>
        <v>22.47</v>
      </c>
    </row>
    <row r="2556" spans="1:44" x14ac:dyDescent="0.25">
      <c r="A2556">
        <v>90266</v>
      </c>
      <c r="B2556">
        <v>7</v>
      </c>
      <c r="C2556" t="s">
        <v>53</v>
      </c>
      <c r="D2556" t="s">
        <v>80</v>
      </c>
      <c r="E2556">
        <v>18</v>
      </c>
      <c r="F2556">
        <v>11.16</v>
      </c>
      <c r="G2556">
        <v>25.9</v>
      </c>
      <c r="H2556" s="1">
        <v>44847</v>
      </c>
      <c r="I2556" s="20">
        <v>0</v>
      </c>
      <c r="J2556" s="47">
        <f>Table_Query_from_Mac10[[#This Row],[unit_price]]-(Table_Query_from_Mac10[[#This Row],[unit_price]]*(Table_Query_from_Mac10[[#This Row],[discount_pct]]/100))</f>
        <v>25.9</v>
      </c>
      <c r="K2556" s="47">
        <f>Table_Query_from_Mac10[[#This Row],[unit_cost]]</f>
        <v>11.16</v>
      </c>
      <c r="L2556" s="47">
        <f>Table_Query_from_Mac10[[#This Row],[Live-cost]]*(1+Table_Query_from_Mac10[[#This Row],[CogsIncreasebyTYPE]])</f>
        <v>11.16</v>
      </c>
      <c r="M2556" s="47">
        <f>Table_Query_from_Mac10[[#This Row],[Live-cost]]*Table_Query_from_Mac10[[#This Row],[qty_to_ship]]</f>
        <v>200.88</v>
      </c>
      <c r="N2556" s="47">
        <f>IF(Table_Query_from_Mac10[[#This Row],[item_no]]="KDA",-Table_Query_from_Mac10[[#This Row],[unit_price]],Table_Query_from_Mac10[[#This Row],[Net Unit]]*Table_Query_from_Mac10[[#This Row],[qty_to_ship]])</f>
        <v>466.2</v>
      </c>
      <c r="O2556" s="47">
        <f>SUMIFS(Summary!C:C,Summary!H:H,Table_Query_from_Mac10[[#This Row],[Juiceoc]])</f>
        <v>0</v>
      </c>
      <c r="P2556" s="47">
        <f>SUMIFS(Summary!D:D,Summary!H:H,Table_Query_from_Mac10[[#This Row],[Juiceoc]])</f>
        <v>0</v>
      </c>
      <c r="Q2556" s="47">
        <f>SUMIFS(Summary!E:E,Summary!H:H,Table_Query_from_Mac10[[#This Row],[Juiceoc]])</f>
        <v>0</v>
      </c>
      <c r="R2556" s="47">
        <f>Table_Query_from_Mac10[[#This Row],[Net Unit]]*(1+Table_Query_from_Mac10[[#This Row],[PriceIncreasebyType]])</f>
        <v>25.9</v>
      </c>
      <c r="S2556" s="47">
        <f>Table_Query_from_Mac10[[#This Row],[UnitPriceFuture]]*Table_Query_from_Mac10[[#This Row],[qtytoShipFuture]]</f>
        <v>466.2</v>
      </c>
      <c r="T2556" s="47">
        <f>ROUND(Table_Query_from_Mac10[[#This Row],[qty_to_ship]]*(1+Table_Query_from_Mac10[[#This Row],[VolumeIncreasebyType]]),0)</f>
        <v>18</v>
      </c>
      <c r="U2556" s="47">
        <f>Table_Query_from_Mac10[[#This Row],[qtytoShipFuture]]*Table_Query_from_Mac10[[#This Row],[Future-cost]]</f>
        <v>200.88</v>
      </c>
      <c r="V2556" s="47">
        <f>Table_Query_from_Mac10[[#This Row],[qtytoShipFuture]]-Table_Query_from_Mac10[[#This Row],[qty_to_ship]]</f>
        <v>0</v>
      </c>
      <c r="W2556" s="47">
        <f>Table_Query_from_Mac10[[#This Row],[UnitPriceFuture]]</f>
        <v>25.9</v>
      </c>
      <c r="X2556" s="47">
        <f>Table_Query_from_Mac10[[#This Row],[Unit Increase]]*Table_Query_from_Mac10[[#This Row],[UnitPriceFuture]]</f>
        <v>0</v>
      </c>
      <c r="Y2556" s="47">
        <f>Table_Query_from_Mac10[[#This Row],[Unit Increase]]*Table_Query_from_Mac10[[#This Row],[Future-cost]]</f>
        <v>0</v>
      </c>
      <c r="Z2556" s="47">
        <f>-(Table_Query_from_Mac10[[#This Row],[Incremental Sales]]+((Table_Query_from_Mac10[[#This Row],[Incremental Sales]]*-(SUM(Summary!$S$8:$S$9)))))*Summary!$S$18</f>
        <v>0</v>
      </c>
      <c r="AA2556" s="47">
        <f>IFERROR(Table_Query_from_Mac10[[#This Row],[Incremental Cost]]/Table_Query_from_Mac10[[#This Row],[Incremental Sales]],0)</f>
        <v>0</v>
      </c>
      <c r="AB2556" s="47">
        <f>IFERROR(Table_Query_from_Mac10[[#This Row],[TotalCostFuture]]/Table_Query_from_Mac10[[#This Row],[totalsalesFuture]],0)</f>
        <v>0.4308880308880309</v>
      </c>
      <c r="AN2556" s="30">
        <v>72</v>
      </c>
      <c r="AO2556">
        <f t="shared" si="78"/>
        <v>18</v>
      </c>
      <c r="AQ2556" s="30">
        <v>73.989999999999995</v>
      </c>
      <c r="AR2556">
        <f t="shared" si="79"/>
        <v>25.9</v>
      </c>
    </row>
    <row r="2557" spans="1:44" x14ac:dyDescent="0.25">
      <c r="A2557">
        <v>90266</v>
      </c>
      <c r="B2557">
        <v>8</v>
      </c>
      <c r="C2557" t="s">
        <v>53</v>
      </c>
      <c r="D2557" t="s">
        <v>80</v>
      </c>
      <c r="E2557">
        <v>16</v>
      </c>
      <c r="F2557">
        <v>12.77</v>
      </c>
      <c r="G2557">
        <v>31.2</v>
      </c>
      <c r="H2557" s="1">
        <v>44847</v>
      </c>
      <c r="I2557" s="20">
        <v>0</v>
      </c>
      <c r="J2557" s="47">
        <f>Table_Query_from_Mac10[[#This Row],[unit_price]]-(Table_Query_from_Mac10[[#This Row],[unit_price]]*(Table_Query_from_Mac10[[#This Row],[discount_pct]]/100))</f>
        <v>31.2</v>
      </c>
      <c r="K2557" s="47">
        <f>Table_Query_from_Mac10[[#This Row],[unit_cost]]</f>
        <v>12.77</v>
      </c>
      <c r="L2557" s="47">
        <f>Table_Query_from_Mac10[[#This Row],[Live-cost]]*(1+Table_Query_from_Mac10[[#This Row],[CogsIncreasebyTYPE]])</f>
        <v>12.77</v>
      </c>
      <c r="M2557" s="47">
        <f>Table_Query_from_Mac10[[#This Row],[Live-cost]]*Table_Query_from_Mac10[[#This Row],[qty_to_ship]]</f>
        <v>204.32</v>
      </c>
      <c r="N2557" s="47">
        <f>IF(Table_Query_from_Mac10[[#This Row],[item_no]]="KDA",-Table_Query_from_Mac10[[#This Row],[unit_price]],Table_Query_from_Mac10[[#This Row],[Net Unit]]*Table_Query_from_Mac10[[#This Row],[qty_to_ship]])</f>
        <v>499.2</v>
      </c>
      <c r="O2557" s="47">
        <f>SUMIFS(Summary!C:C,Summary!H:H,Table_Query_from_Mac10[[#This Row],[Juiceoc]])</f>
        <v>0</v>
      </c>
      <c r="P2557" s="47">
        <f>SUMIFS(Summary!D:D,Summary!H:H,Table_Query_from_Mac10[[#This Row],[Juiceoc]])</f>
        <v>0</v>
      </c>
      <c r="Q2557" s="47">
        <f>SUMIFS(Summary!E:E,Summary!H:H,Table_Query_from_Mac10[[#This Row],[Juiceoc]])</f>
        <v>0</v>
      </c>
      <c r="R2557" s="47">
        <f>Table_Query_from_Mac10[[#This Row],[Net Unit]]*(1+Table_Query_from_Mac10[[#This Row],[PriceIncreasebyType]])</f>
        <v>31.2</v>
      </c>
      <c r="S2557" s="47">
        <f>Table_Query_from_Mac10[[#This Row],[UnitPriceFuture]]*Table_Query_from_Mac10[[#This Row],[qtytoShipFuture]]</f>
        <v>499.2</v>
      </c>
      <c r="T2557" s="47">
        <f>ROUND(Table_Query_from_Mac10[[#This Row],[qty_to_ship]]*(1+Table_Query_from_Mac10[[#This Row],[VolumeIncreasebyType]]),0)</f>
        <v>16</v>
      </c>
      <c r="U2557" s="47">
        <f>Table_Query_from_Mac10[[#This Row],[qtytoShipFuture]]*Table_Query_from_Mac10[[#This Row],[Future-cost]]</f>
        <v>204.32</v>
      </c>
      <c r="V2557" s="47">
        <f>Table_Query_from_Mac10[[#This Row],[qtytoShipFuture]]-Table_Query_from_Mac10[[#This Row],[qty_to_ship]]</f>
        <v>0</v>
      </c>
      <c r="W2557" s="47">
        <f>Table_Query_from_Mac10[[#This Row],[UnitPriceFuture]]</f>
        <v>31.2</v>
      </c>
      <c r="X2557" s="47">
        <f>Table_Query_from_Mac10[[#This Row],[Unit Increase]]*Table_Query_from_Mac10[[#This Row],[UnitPriceFuture]]</f>
        <v>0</v>
      </c>
      <c r="Y2557" s="47">
        <f>Table_Query_from_Mac10[[#This Row],[Unit Increase]]*Table_Query_from_Mac10[[#This Row],[Future-cost]]</f>
        <v>0</v>
      </c>
      <c r="Z2557" s="47">
        <f>-(Table_Query_from_Mac10[[#This Row],[Incremental Sales]]+((Table_Query_from_Mac10[[#This Row],[Incremental Sales]]*-(SUM(Summary!$S$8:$S$9)))))*Summary!$S$18</f>
        <v>0</v>
      </c>
      <c r="AA2557" s="47">
        <f>IFERROR(Table_Query_from_Mac10[[#This Row],[Incremental Cost]]/Table_Query_from_Mac10[[#This Row],[Incremental Sales]],0)</f>
        <v>0</v>
      </c>
      <c r="AB2557" s="47">
        <f>IFERROR(Table_Query_from_Mac10[[#This Row],[TotalCostFuture]]/Table_Query_from_Mac10[[#This Row],[totalsalesFuture]],0)</f>
        <v>0.40929487179487178</v>
      </c>
      <c r="AN2557" s="31">
        <v>64</v>
      </c>
      <c r="AO2557">
        <f t="shared" si="78"/>
        <v>16</v>
      </c>
      <c r="AQ2557" s="31">
        <v>89.13</v>
      </c>
      <c r="AR2557">
        <f t="shared" si="79"/>
        <v>31.2</v>
      </c>
    </row>
    <row r="2558" spans="1:44" x14ac:dyDescent="0.25">
      <c r="A2558">
        <v>90266</v>
      </c>
      <c r="B2558">
        <v>9</v>
      </c>
      <c r="C2558" t="s">
        <v>53</v>
      </c>
      <c r="D2558" t="s">
        <v>80</v>
      </c>
      <c r="E2558">
        <v>4</v>
      </c>
      <c r="F2558">
        <v>14.67</v>
      </c>
      <c r="G2558">
        <v>36.619999999999997</v>
      </c>
      <c r="H2558" s="1">
        <v>44847</v>
      </c>
      <c r="I2558" s="20">
        <v>0</v>
      </c>
      <c r="J2558" s="47">
        <f>Table_Query_from_Mac10[[#This Row],[unit_price]]-(Table_Query_from_Mac10[[#This Row],[unit_price]]*(Table_Query_from_Mac10[[#This Row],[discount_pct]]/100))</f>
        <v>36.619999999999997</v>
      </c>
      <c r="K2558" s="47">
        <f>Table_Query_from_Mac10[[#This Row],[unit_cost]]</f>
        <v>14.67</v>
      </c>
      <c r="L2558" s="47">
        <f>Table_Query_from_Mac10[[#This Row],[Live-cost]]*(1+Table_Query_from_Mac10[[#This Row],[CogsIncreasebyTYPE]])</f>
        <v>14.67</v>
      </c>
      <c r="M2558" s="47">
        <f>Table_Query_from_Mac10[[#This Row],[Live-cost]]*Table_Query_from_Mac10[[#This Row],[qty_to_ship]]</f>
        <v>58.68</v>
      </c>
      <c r="N2558" s="47">
        <f>IF(Table_Query_from_Mac10[[#This Row],[item_no]]="KDA",-Table_Query_from_Mac10[[#This Row],[unit_price]],Table_Query_from_Mac10[[#This Row],[Net Unit]]*Table_Query_from_Mac10[[#This Row],[qty_to_ship]])</f>
        <v>146.47999999999999</v>
      </c>
      <c r="O2558" s="47">
        <f>SUMIFS(Summary!C:C,Summary!H:H,Table_Query_from_Mac10[[#This Row],[Juiceoc]])</f>
        <v>0</v>
      </c>
      <c r="P2558" s="47">
        <f>SUMIFS(Summary!D:D,Summary!H:H,Table_Query_from_Mac10[[#This Row],[Juiceoc]])</f>
        <v>0</v>
      </c>
      <c r="Q2558" s="47">
        <f>SUMIFS(Summary!E:E,Summary!H:H,Table_Query_from_Mac10[[#This Row],[Juiceoc]])</f>
        <v>0</v>
      </c>
      <c r="R2558" s="47">
        <f>Table_Query_from_Mac10[[#This Row],[Net Unit]]*(1+Table_Query_from_Mac10[[#This Row],[PriceIncreasebyType]])</f>
        <v>36.619999999999997</v>
      </c>
      <c r="S2558" s="47">
        <f>Table_Query_from_Mac10[[#This Row],[UnitPriceFuture]]*Table_Query_from_Mac10[[#This Row],[qtytoShipFuture]]</f>
        <v>146.47999999999999</v>
      </c>
      <c r="T2558" s="47">
        <f>ROUND(Table_Query_from_Mac10[[#This Row],[qty_to_ship]]*(1+Table_Query_from_Mac10[[#This Row],[VolumeIncreasebyType]]),0)</f>
        <v>4</v>
      </c>
      <c r="U2558" s="47">
        <f>Table_Query_from_Mac10[[#This Row],[qtytoShipFuture]]*Table_Query_from_Mac10[[#This Row],[Future-cost]]</f>
        <v>58.68</v>
      </c>
      <c r="V2558" s="47">
        <f>Table_Query_from_Mac10[[#This Row],[qtytoShipFuture]]-Table_Query_from_Mac10[[#This Row],[qty_to_ship]]</f>
        <v>0</v>
      </c>
      <c r="W2558" s="47">
        <f>Table_Query_from_Mac10[[#This Row],[UnitPriceFuture]]</f>
        <v>36.619999999999997</v>
      </c>
      <c r="X2558" s="47">
        <f>Table_Query_from_Mac10[[#This Row],[Unit Increase]]*Table_Query_from_Mac10[[#This Row],[UnitPriceFuture]]</f>
        <v>0</v>
      </c>
      <c r="Y2558" s="47">
        <f>Table_Query_from_Mac10[[#This Row],[Unit Increase]]*Table_Query_from_Mac10[[#This Row],[Future-cost]]</f>
        <v>0</v>
      </c>
      <c r="Z2558" s="47">
        <f>-(Table_Query_from_Mac10[[#This Row],[Incremental Sales]]+((Table_Query_from_Mac10[[#This Row],[Incremental Sales]]*-(SUM(Summary!$S$8:$S$9)))))*Summary!$S$18</f>
        <v>0</v>
      </c>
      <c r="AA2558" s="47">
        <f>IFERROR(Table_Query_from_Mac10[[#This Row],[Incremental Cost]]/Table_Query_from_Mac10[[#This Row],[Incremental Sales]],0)</f>
        <v>0</v>
      </c>
      <c r="AB2558" s="47">
        <f>IFERROR(Table_Query_from_Mac10[[#This Row],[TotalCostFuture]]/Table_Query_from_Mac10[[#This Row],[totalsalesFuture]],0)</f>
        <v>0.40060076460950306</v>
      </c>
      <c r="AN2558" s="30">
        <v>16</v>
      </c>
      <c r="AO2558">
        <f t="shared" si="78"/>
        <v>4</v>
      </c>
      <c r="AQ2558" s="30">
        <v>104.62</v>
      </c>
      <c r="AR2558">
        <f t="shared" si="79"/>
        <v>36.619999999999997</v>
      </c>
    </row>
    <row r="2559" spans="1:44" x14ac:dyDescent="0.25">
      <c r="A2559">
        <v>90266</v>
      </c>
      <c r="B2559">
        <v>11</v>
      </c>
      <c r="C2559" t="s">
        <v>53</v>
      </c>
      <c r="D2559" t="s">
        <v>80</v>
      </c>
      <c r="E2559">
        <v>6</v>
      </c>
      <c r="F2559">
        <v>1.25</v>
      </c>
      <c r="G2559">
        <v>3.91</v>
      </c>
      <c r="H2559" s="1">
        <v>44847</v>
      </c>
      <c r="I2559" s="20">
        <v>0</v>
      </c>
      <c r="J2559" s="47">
        <f>Table_Query_from_Mac10[[#This Row],[unit_price]]-(Table_Query_from_Mac10[[#This Row],[unit_price]]*(Table_Query_from_Mac10[[#This Row],[discount_pct]]/100))</f>
        <v>3.91</v>
      </c>
      <c r="K2559" s="47">
        <f>Table_Query_from_Mac10[[#This Row],[unit_cost]]</f>
        <v>1.25</v>
      </c>
      <c r="L2559" s="47">
        <f>Table_Query_from_Mac10[[#This Row],[Live-cost]]*(1+Table_Query_from_Mac10[[#This Row],[CogsIncreasebyTYPE]])</f>
        <v>1.25</v>
      </c>
      <c r="M2559" s="47">
        <f>Table_Query_from_Mac10[[#This Row],[Live-cost]]*Table_Query_from_Mac10[[#This Row],[qty_to_ship]]</f>
        <v>7.5</v>
      </c>
      <c r="N2559" s="47">
        <f>IF(Table_Query_from_Mac10[[#This Row],[item_no]]="KDA",-Table_Query_from_Mac10[[#This Row],[unit_price]],Table_Query_from_Mac10[[#This Row],[Net Unit]]*Table_Query_from_Mac10[[#This Row],[qty_to_ship]])</f>
        <v>23.46</v>
      </c>
      <c r="O2559" s="47">
        <f>SUMIFS(Summary!C:C,Summary!H:H,Table_Query_from_Mac10[[#This Row],[Juiceoc]])</f>
        <v>0</v>
      </c>
      <c r="P2559" s="47">
        <f>SUMIFS(Summary!D:D,Summary!H:H,Table_Query_from_Mac10[[#This Row],[Juiceoc]])</f>
        <v>0</v>
      </c>
      <c r="Q2559" s="47">
        <f>SUMIFS(Summary!E:E,Summary!H:H,Table_Query_from_Mac10[[#This Row],[Juiceoc]])</f>
        <v>0</v>
      </c>
      <c r="R2559" s="47">
        <f>Table_Query_from_Mac10[[#This Row],[Net Unit]]*(1+Table_Query_from_Mac10[[#This Row],[PriceIncreasebyType]])</f>
        <v>3.91</v>
      </c>
      <c r="S2559" s="47">
        <f>Table_Query_from_Mac10[[#This Row],[UnitPriceFuture]]*Table_Query_from_Mac10[[#This Row],[qtytoShipFuture]]</f>
        <v>23.46</v>
      </c>
      <c r="T2559" s="47">
        <f>ROUND(Table_Query_from_Mac10[[#This Row],[qty_to_ship]]*(1+Table_Query_from_Mac10[[#This Row],[VolumeIncreasebyType]]),0)</f>
        <v>6</v>
      </c>
      <c r="U2559" s="47">
        <f>Table_Query_from_Mac10[[#This Row],[qtytoShipFuture]]*Table_Query_from_Mac10[[#This Row],[Future-cost]]</f>
        <v>7.5</v>
      </c>
      <c r="V2559" s="47">
        <f>Table_Query_from_Mac10[[#This Row],[qtytoShipFuture]]-Table_Query_from_Mac10[[#This Row],[qty_to_ship]]</f>
        <v>0</v>
      </c>
      <c r="W2559" s="47">
        <f>Table_Query_from_Mac10[[#This Row],[UnitPriceFuture]]</f>
        <v>3.91</v>
      </c>
      <c r="X2559" s="47">
        <f>Table_Query_from_Mac10[[#This Row],[Unit Increase]]*Table_Query_from_Mac10[[#This Row],[UnitPriceFuture]]</f>
        <v>0</v>
      </c>
      <c r="Y2559" s="47">
        <f>Table_Query_from_Mac10[[#This Row],[Unit Increase]]*Table_Query_from_Mac10[[#This Row],[Future-cost]]</f>
        <v>0</v>
      </c>
      <c r="Z2559" s="47">
        <f>-(Table_Query_from_Mac10[[#This Row],[Incremental Sales]]+((Table_Query_from_Mac10[[#This Row],[Incremental Sales]]*-(SUM(Summary!$S$8:$S$9)))))*Summary!$S$18</f>
        <v>0</v>
      </c>
      <c r="AA2559" s="47">
        <f>IFERROR(Table_Query_from_Mac10[[#This Row],[Incremental Cost]]/Table_Query_from_Mac10[[#This Row],[Incremental Sales]],0)</f>
        <v>0</v>
      </c>
      <c r="AB2559" s="47">
        <f>IFERROR(Table_Query_from_Mac10[[#This Row],[TotalCostFuture]]/Table_Query_from_Mac10[[#This Row],[totalsalesFuture]],0)</f>
        <v>0.31969309462915602</v>
      </c>
      <c r="AN2559" s="31">
        <v>24</v>
      </c>
      <c r="AO2559">
        <f t="shared" si="78"/>
        <v>6</v>
      </c>
      <c r="AQ2559" s="31">
        <v>11.18</v>
      </c>
      <c r="AR2559">
        <f t="shared" si="79"/>
        <v>3.91</v>
      </c>
    </row>
    <row r="2560" spans="1:44" x14ac:dyDescent="0.25">
      <c r="A2560">
        <v>90266</v>
      </c>
      <c r="B2560">
        <v>12</v>
      </c>
      <c r="C2560" t="s">
        <v>53</v>
      </c>
      <c r="D2560" t="s">
        <v>80</v>
      </c>
      <c r="E2560">
        <v>6</v>
      </c>
      <c r="F2560">
        <v>1.1499999999999999</v>
      </c>
      <c r="G2560">
        <v>3.91</v>
      </c>
      <c r="H2560" s="1">
        <v>44847</v>
      </c>
      <c r="I2560" s="20">
        <v>0</v>
      </c>
      <c r="J2560" s="47">
        <f>Table_Query_from_Mac10[[#This Row],[unit_price]]-(Table_Query_from_Mac10[[#This Row],[unit_price]]*(Table_Query_from_Mac10[[#This Row],[discount_pct]]/100))</f>
        <v>3.91</v>
      </c>
      <c r="K2560" s="47">
        <f>Table_Query_from_Mac10[[#This Row],[unit_cost]]</f>
        <v>1.1499999999999999</v>
      </c>
      <c r="L2560" s="47">
        <f>Table_Query_from_Mac10[[#This Row],[Live-cost]]*(1+Table_Query_from_Mac10[[#This Row],[CogsIncreasebyTYPE]])</f>
        <v>1.1499999999999999</v>
      </c>
      <c r="M2560" s="47">
        <f>Table_Query_from_Mac10[[#This Row],[Live-cost]]*Table_Query_from_Mac10[[#This Row],[qty_to_ship]]</f>
        <v>6.8999999999999995</v>
      </c>
      <c r="N2560" s="47">
        <f>IF(Table_Query_from_Mac10[[#This Row],[item_no]]="KDA",-Table_Query_from_Mac10[[#This Row],[unit_price]],Table_Query_from_Mac10[[#This Row],[Net Unit]]*Table_Query_from_Mac10[[#This Row],[qty_to_ship]])</f>
        <v>23.46</v>
      </c>
      <c r="O2560" s="47">
        <f>SUMIFS(Summary!C:C,Summary!H:H,Table_Query_from_Mac10[[#This Row],[Juiceoc]])</f>
        <v>0</v>
      </c>
      <c r="P2560" s="47">
        <f>SUMIFS(Summary!D:D,Summary!H:H,Table_Query_from_Mac10[[#This Row],[Juiceoc]])</f>
        <v>0</v>
      </c>
      <c r="Q2560" s="47">
        <f>SUMIFS(Summary!E:E,Summary!H:H,Table_Query_from_Mac10[[#This Row],[Juiceoc]])</f>
        <v>0</v>
      </c>
      <c r="R2560" s="47">
        <f>Table_Query_from_Mac10[[#This Row],[Net Unit]]*(1+Table_Query_from_Mac10[[#This Row],[PriceIncreasebyType]])</f>
        <v>3.91</v>
      </c>
      <c r="S2560" s="47">
        <f>Table_Query_from_Mac10[[#This Row],[UnitPriceFuture]]*Table_Query_from_Mac10[[#This Row],[qtytoShipFuture]]</f>
        <v>23.46</v>
      </c>
      <c r="T2560" s="47">
        <f>ROUND(Table_Query_from_Mac10[[#This Row],[qty_to_ship]]*(1+Table_Query_from_Mac10[[#This Row],[VolumeIncreasebyType]]),0)</f>
        <v>6</v>
      </c>
      <c r="U2560" s="47">
        <f>Table_Query_from_Mac10[[#This Row],[qtytoShipFuture]]*Table_Query_from_Mac10[[#This Row],[Future-cost]]</f>
        <v>6.8999999999999995</v>
      </c>
      <c r="V2560" s="47">
        <f>Table_Query_from_Mac10[[#This Row],[qtytoShipFuture]]-Table_Query_from_Mac10[[#This Row],[qty_to_ship]]</f>
        <v>0</v>
      </c>
      <c r="W2560" s="47">
        <f>Table_Query_from_Mac10[[#This Row],[UnitPriceFuture]]</f>
        <v>3.91</v>
      </c>
      <c r="X2560" s="47">
        <f>Table_Query_from_Mac10[[#This Row],[Unit Increase]]*Table_Query_from_Mac10[[#This Row],[UnitPriceFuture]]</f>
        <v>0</v>
      </c>
      <c r="Y2560" s="47">
        <f>Table_Query_from_Mac10[[#This Row],[Unit Increase]]*Table_Query_from_Mac10[[#This Row],[Future-cost]]</f>
        <v>0</v>
      </c>
      <c r="Z2560" s="47">
        <f>-(Table_Query_from_Mac10[[#This Row],[Incremental Sales]]+((Table_Query_from_Mac10[[#This Row],[Incremental Sales]]*-(SUM(Summary!$S$8:$S$9)))))*Summary!$S$18</f>
        <v>0</v>
      </c>
      <c r="AA2560" s="47">
        <f>IFERROR(Table_Query_from_Mac10[[#This Row],[Incremental Cost]]/Table_Query_from_Mac10[[#This Row],[Incremental Sales]],0)</f>
        <v>0</v>
      </c>
      <c r="AB2560" s="47">
        <f>IFERROR(Table_Query_from_Mac10[[#This Row],[TotalCostFuture]]/Table_Query_from_Mac10[[#This Row],[totalsalesFuture]],0)</f>
        <v>0.29411764705882348</v>
      </c>
      <c r="AN2560" s="30">
        <v>24</v>
      </c>
      <c r="AO2560">
        <f t="shared" si="78"/>
        <v>6</v>
      </c>
      <c r="AQ2560" s="30">
        <v>11.18</v>
      </c>
      <c r="AR2560">
        <f t="shared" si="79"/>
        <v>3.91</v>
      </c>
    </row>
    <row r="2561" spans="1:44" x14ac:dyDescent="0.25">
      <c r="A2561">
        <v>90267</v>
      </c>
      <c r="B2561">
        <v>1</v>
      </c>
      <c r="C2561" t="s">
        <v>84</v>
      </c>
      <c r="D2561" t="s">
        <v>79</v>
      </c>
      <c r="E2561">
        <v>4</v>
      </c>
      <c r="F2561">
        <v>11.78</v>
      </c>
      <c r="G2561">
        <v>26.68</v>
      </c>
      <c r="H2561" s="1">
        <v>44865</v>
      </c>
      <c r="I2561" s="20">
        <v>0</v>
      </c>
      <c r="J2561" s="47">
        <f>Table_Query_from_Mac10[[#This Row],[unit_price]]-(Table_Query_from_Mac10[[#This Row],[unit_price]]*(Table_Query_from_Mac10[[#This Row],[discount_pct]]/100))</f>
        <v>26.68</v>
      </c>
      <c r="K2561" s="47">
        <f>Table_Query_from_Mac10[[#This Row],[unit_cost]]</f>
        <v>11.78</v>
      </c>
      <c r="L2561" s="47">
        <f>Table_Query_from_Mac10[[#This Row],[Live-cost]]*(1+Table_Query_from_Mac10[[#This Row],[CogsIncreasebyTYPE]])</f>
        <v>11.78</v>
      </c>
      <c r="M2561" s="47">
        <f>Table_Query_from_Mac10[[#This Row],[Live-cost]]*Table_Query_from_Mac10[[#This Row],[qty_to_ship]]</f>
        <v>47.12</v>
      </c>
      <c r="N2561" s="47">
        <f>IF(Table_Query_from_Mac10[[#This Row],[item_no]]="KDA",-Table_Query_from_Mac10[[#This Row],[unit_price]],Table_Query_from_Mac10[[#This Row],[Net Unit]]*Table_Query_from_Mac10[[#This Row],[qty_to_ship]])</f>
        <v>106.72</v>
      </c>
      <c r="O2561" s="47">
        <f>SUMIFS(Summary!C:C,Summary!H:H,Table_Query_from_Mac10[[#This Row],[Juiceoc]])</f>
        <v>0</v>
      </c>
      <c r="P2561" s="47">
        <f>SUMIFS(Summary!D:D,Summary!H:H,Table_Query_from_Mac10[[#This Row],[Juiceoc]])</f>
        <v>0</v>
      </c>
      <c r="Q2561" s="47">
        <f>SUMIFS(Summary!E:E,Summary!H:H,Table_Query_from_Mac10[[#This Row],[Juiceoc]])</f>
        <v>0</v>
      </c>
      <c r="R2561" s="47">
        <f>Table_Query_from_Mac10[[#This Row],[Net Unit]]*(1+Table_Query_from_Mac10[[#This Row],[PriceIncreasebyType]])</f>
        <v>26.68</v>
      </c>
      <c r="S2561" s="47">
        <f>Table_Query_from_Mac10[[#This Row],[UnitPriceFuture]]*Table_Query_from_Mac10[[#This Row],[qtytoShipFuture]]</f>
        <v>106.72</v>
      </c>
      <c r="T2561" s="47">
        <f>ROUND(Table_Query_from_Mac10[[#This Row],[qty_to_ship]]*(1+Table_Query_from_Mac10[[#This Row],[VolumeIncreasebyType]]),0)</f>
        <v>4</v>
      </c>
      <c r="U2561" s="47">
        <f>Table_Query_from_Mac10[[#This Row],[qtytoShipFuture]]*Table_Query_from_Mac10[[#This Row],[Future-cost]]</f>
        <v>47.12</v>
      </c>
      <c r="V2561" s="47">
        <f>Table_Query_from_Mac10[[#This Row],[qtytoShipFuture]]-Table_Query_from_Mac10[[#This Row],[qty_to_ship]]</f>
        <v>0</v>
      </c>
      <c r="W2561" s="47">
        <f>Table_Query_from_Mac10[[#This Row],[UnitPriceFuture]]</f>
        <v>26.68</v>
      </c>
      <c r="X2561" s="47">
        <f>Table_Query_from_Mac10[[#This Row],[Unit Increase]]*Table_Query_from_Mac10[[#This Row],[UnitPriceFuture]]</f>
        <v>0</v>
      </c>
      <c r="Y2561" s="47">
        <f>Table_Query_from_Mac10[[#This Row],[Unit Increase]]*Table_Query_from_Mac10[[#This Row],[Future-cost]]</f>
        <v>0</v>
      </c>
      <c r="Z2561" s="47">
        <f>-(Table_Query_from_Mac10[[#This Row],[Incremental Sales]]+((Table_Query_from_Mac10[[#This Row],[Incremental Sales]]*-(SUM(Summary!$S$8:$S$9)))))*Summary!$S$18</f>
        <v>0</v>
      </c>
      <c r="AA2561" s="47">
        <f>IFERROR(Table_Query_from_Mac10[[#This Row],[Incremental Cost]]/Table_Query_from_Mac10[[#This Row],[Incremental Sales]],0)</f>
        <v>0</v>
      </c>
      <c r="AB2561" s="47">
        <f>IFERROR(Table_Query_from_Mac10[[#This Row],[TotalCostFuture]]/Table_Query_from_Mac10[[#This Row],[totalsalesFuture]],0)</f>
        <v>0.44152923538230882</v>
      </c>
      <c r="AN2561" s="31">
        <v>16</v>
      </c>
      <c r="AO2561">
        <f t="shared" si="78"/>
        <v>4</v>
      </c>
      <c r="AQ2561" s="31">
        <v>76.23</v>
      </c>
      <c r="AR2561">
        <f t="shared" si="79"/>
        <v>26.68</v>
      </c>
    </row>
    <row r="2562" spans="1:44" x14ac:dyDescent="0.25">
      <c r="A2562">
        <v>90267</v>
      </c>
      <c r="B2562">
        <v>2</v>
      </c>
      <c r="C2562" t="s">
        <v>86</v>
      </c>
      <c r="D2562" t="s">
        <v>79</v>
      </c>
      <c r="E2562">
        <v>32</v>
      </c>
      <c r="F2562">
        <v>5.86</v>
      </c>
      <c r="G2562">
        <v>13.3</v>
      </c>
      <c r="H2562" s="1">
        <v>44865</v>
      </c>
      <c r="I2562" s="20">
        <v>0</v>
      </c>
      <c r="J2562" s="47">
        <f>Table_Query_from_Mac10[[#This Row],[unit_price]]-(Table_Query_from_Mac10[[#This Row],[unit_price]]*(Table_Query_from_Mac10[[#This Row],[discount_pct]]/100))</f>
        <v>13.3</v>
      </c>
      <c r="K2562" s="47">
        <f>Table_Query_from_Mac10[[#This Row],[unit_cost]]</f>
        <v>5.86</v>
      </c>
      <c r="L2562" s="47">
        <f>Table_Query_from_Mac10[[#This Row],[Live-cost]]*(1+Table_Query_from_Mac10[[#This Row],[CogsIncreasebyTYPE]])</f>
        <v>5.86</v>
      </c>
      <c r="M2562" s="47">
        <f>Table_Query_from_Mac10[[#This Row],[Live-cost]]*Table_Query_from_Mac10[[#This Row],[qty_to_ship]]</f>
        <v>187.52</v>
      </c>
      <c r="N2562" s="47">
        <f>IF(Table_Query_from_Mac10[[#This Row],[item_no]]="KDA",-Table_Query_from_Mac10[[#This Row],[unit_price]],Table_Query_from_Mac10[[#This Row],[Net Unit]]*Table_Query_from_Mac10[[#This Row],[qty_to_ship]])</f>
        <v>425.6</v>
      </c>
      <c r="O2562" s="47">
        <f>SUMIFS(Summary!C:C,Summary!H:H,Table_Query_from_Mac10[[#This Row],[Juiceoc]])</f>
        <v>0</v>
      </c>
      <c r="P2562" s="47">
        <f>SUMIFS(Summary!D:D,Summary!H:H,Table_Query_from_Mac10[[#This Row],[Juiceoc]])</f>
        <v>0</v>
      </c>
      <c r="Q2562" s="47">
        <f>SUMIFS(Summary!E:E,Summary!H:H,Table_Query_from_Mac10[[#This Row],[Juiceoc]])</f>
        <v>0</v>
      </c>
      <c r="R2562" s="47">
        <f>Table_Query_from_Mac10[[#This Row],[Net Unit]]*(1+Table_Query_from_Mac10[[#This Row],[PriceIncreasebyType]])</f>
        <v>13.3</v>
      </c>
      <c r="S2562" s="47">
        <f>Table_Query_from_Mac10[[#This Row],[UnitPriceFuture]]*Table_Query_from_Mac10[[#This Row],[qtytoShipFuture]]</f>
        <v>425.6</v>
      </c>
      <c r="T2562" s="47">
        <f>ROUND(Table_Query_from_Mac10[[#This Row],[qty_to_ship]]*(1+Table_Query_from_Mac10[[#This Row],[VolumeIncreasebyType]]),0)</f>
        <v>32</v>
      </c>
      <c r="U2562" s="47">
        <f>Table_Query_from_Mac10[[#This Row],[qtytoShipFuture]]*Table_Query_from_Mac10[[#This Row],[Future-cost]]</f>
        <v>187.52</v>
      </c>
      <c r="V2562" s="47">
        <f>Table_Query_from_Mac10[[#This Row],[qtytoShipFuture]]-Table_Query_from_Mac10[[#This Row],[qty_to_ship]]</f>
        <v>0</v>
      </c>
      <c r="W2562" s="47">
        <f>Table_Query_from_Mac10[[#This Row],[UnitPriceFuture]]</f>
        <v>13.3</v>
      </c>
      <c r="X2562" s="47">
        <f>Table_Query_from_Mac10[[#This Row],[Unit Increase]]*Table_Query_from_Mac10[[#This Row],[UnitPriceFuture]]</f>
        <v>0</v>
      </c>
      <c r="Y2562" s="47">
        <f>Table_Query_from_Mac10[[#This Row],[Unit Increase]]*Table_Query_from_Mac10[[#This Row],[Future-cost]]</f>
        <v>0</v>
      </c>
      <c r="Z2562" s="47">
        <f>-(Table_Query_from_Mac10[[#This Row],[Incremental Sales]]+((Table_Query_from_Mac10[[#This Row],[Incremental Sales]]*-(SUM(Summary!$S$8:$S$9)))))*Summary!$S$18</f>
        <v>0</v>
      </c>
      <c r="AA2562" s="47">
        <f>IFERROR(Table_Query_from_Mac10[[#This Row],[Incremental Cost]]/Table_Query_from_Mac10[[#This Row],[Incremental Sales]],0)</f>
        <v>0</v>
      </c>
      <c r="AB2562" s="47">
        <f>IFERROR(Table_Query_from_Mac10[[#This Row],[TotalCostFuture]]/Table_Query_from_Mac10[[#This Row],[totalsalesFuture]],0)</f>
        <v>0.44060150375939849</v>
      </c>
      <c r="AN2562" s="30">
        <v>128</v>
      </c>
      <c r="AO2562">
        <f t="shared" si="78"/>
        <v>32</v>
      </c>
      <c r="AQ2562" s="30">
        <v>38</v>
      </c>
      <c r="AR2562">
        <f t="shared" si="79"/>
        <v>13.3</v>
      </c>
    </row>
    <row r="2563" spans="1:44" x14ac:dyDescent="0.25">
      <c r="A2563">
        <v>90267</v>
      </c>
      <c r="B2563">
        <v>3</v>
      </c>
      <c r="C2563" t="s">
        <v>86</v>
      </c>
      <c r="D2563" t="s">
        <v>79</v>
      </c>
      <c r="E2563">
        <v>48</v>
      </c>
      <c r="F2563">
        <v>7.21</v>
      </c>
      <c r="G2563">
        <v>16</v>
      </c>
      <c r="H2563" s="1">
        <v>44865</v>
      </c>
      <c r="I2563" s="20">
        <v>0</v>
      </c>
      <c r="J2563" s="47">
        <f>Table_Query_from_Mac10[[#This Row],[unit_price]]-(Table_Query_from_Mac10[[#This Row],[unit_price]]*(Table_Query_from_Mac10[[#This Row],[discount_pct]]/100))</f>
        <v>16</v>
      </c>
      <c r="K2563" s="47">
        <f>Table_Query_from_Mac10[[#This Row],[unit_cost]]</f>
        <v>7.21</v>
      </c>
      <c r="L2563" s="47">
        <f>Table_Query_from_Mac10[[#This Row],[Live-cost]]*(1+Table_Query_from_Mac10[[#This Row],[CogsIncreasebyTYPE]])</f>
        <v>7.21</v>
      </c>
      <c r="M2563" s="47">
        <f>Table_Query_from_Mac10[[#This Row],[Live-cost]]*Table_Query_from_Mac10[[#This Row],[qty_to_ship]]</f>
        <v>346.08</v>
      </c>
      <c r="N2563" s="47">
        <f>IF(Table_Query_from_Mac10[[#This Row],[item_no]]="KDA",-Table_Query_from_Mac10[[#This Row],[unit_price]],Table_Query_from_Mac10[[#This Row],[Net Unit]]*Table_Query_from_Mac10[[#This Row],[qty_to_ship]])</f>
        <v>768</v>
      </c>
      <c r="O2563" s="47">
        <f>SUMIFS(Summary!C:C,Summary!H:H,Table_Query_from_Mac10[[#This Row],[Juiceoc]])</f>
        <v>0</v>
      </c>
      <c r="P2563" s="47">
        <f>SUMIFS(Summary!D:D,Summary!H:H,Table_Query_from_Mac10[[#This Row],[Juiceoc]])</f>
        <v>0</v>
      </c>
      <c r="Q2563" s="47">
        <f>SUMIFS(Summary!E:E,Summary!H:H,Table_Query_from_Mac10[[#This Row],[Juiceoc]])</f>
        <v>0</v>
      </c>
      <c r="R2563" s="47">
        <f>Table_Query_from_Mac10[[#This Row],[Net Unit]]*(1+Table_Query_from_Mac10[[#This Row],[PriceIncreasebyType]])</f>
        <v>16</v>
      </c>
      <c r="S2563" s="47">
        <f>Table_Query_from_Mac10[[#This Row],[UnitPriceFuture]]*Table_Query_from_Mac10[[#This Row],[qtytoShipFuture]]</f>
        <v>768</v>
      </c>
      <c r="T2563" s="47">
        <f>ROUND(Table_Query_from_Mac10[[#This Row],[qty_to_ship]]*(1+Table_Query_from_Mac10[[#This Row],[VolumeIncreasebyType]]),0)</f>
        <v>48</v>
      </c>
      <c r="U2563" s="47">
        <f>Table_Query_from_Mac10[[#This Row],[qtytoShipFuture]]*Table_Query_from_Mac10[[#This Row],[Future-cost]]</f>
        <v>346.08</v>
      </c>
      <c r="V2563" s="47">
        <f>Table_Query_from_Mac10[[#This Row],[qtytoShipFuture]]-Table_Query_from_Mac10[[#This Row],[qty_to_ship]]</f>
        <v>0</v>
      </c>
      <c r="W2563" s="47">
        <f>Table_Query_from_Mac10[[#This Row],[UnitPriceFuture]]</f>
        <v>16</v>
      </c>
      <c r="X2563" s="47">
        <f>Table_Query_from_Mac10[[#This Row],[Unit Increase]]*Table_Query_from_Mac10[[#This Row],[UnitPriceFuture]]</f>
        <v>0</v>
      </c>
      <c r="Y2563" s="47">
        <f>Table_Query_from_Mac10[[#This Row],[Unit Increase]]*Table_Query_from_Mac10[[#This Row],[Future-cost]]</f>
        <v>0</v>
      </c>
      <c r="Z2563" s="47">
        <f>-(Table_Query_from_Mac10[[#This Row],[Incremental Sales]]+((Table_Query_from_Mac10[[#This Row],[Incremental Sales]]*-(SUM(Summary!$S$8:$S$9)))))*Summary!$S$18</f>
        <v>0</v>
      </c>
      <c r="AA2563" s="47">
        <f>IFERROR(Table_Query_from_Mac10[[#This Row],[Incremental Cost]]/Table_Query_from_Mac10[[#This Row],[Incremental Sales]],0)</f>
        <v>0</v>
      </c>
      <c r="AB2563" s="47">
        <f>IFERROR(Table_Query_from_Mac10[[#This Row],[TotalCostFuture]]/Table_Query_from_Mac10[[#This Row],[totalsalesFuture]],0)</f>
        <v>0.450625</v>
      </c>
      <c r="AN2563" s="31">
        <v>192</v>
      </c>
      <c r="AO2563">
        <f t="shared" ref="AO2563:AO2626" si="80">CEILING(AN2563/4,1)</f>
        <v>48</v>
      </c>
      <c r="AQ2563" s="31">
        <v>45.72</v>
      </c>
      <c r="AR2563">
        <f t="shared" ref="AR2563:AR2626" si="81">ROUND(AQ2563/5*1.75,2)</f>
        <v>16</v>
      </c>
    </row>
    <row r="2564" spans="1:44" x14ac:dyDescent="0.25">
      <c r="A2564">
        <v>90267</v>
      </c>
      <c r="B2564">
        <v>4</v>
      </c>
      <c r="C2564" t="s">
        <v>86</v>
      </c>
      <c r="D2564" t="s">
        <v>79</v>
      </c>
      <c r="E2564">
        <v>24</v>
      </c>
      <c r="F2564">
        <v>8.59</v>
      </c>
      <c r="G2564">
        <v>19.21</v>
      </c>
      <c r="H2564" s="1">
        <v>44865</v>
      </c>
      <c r="I2564" s="20">
        <v>0</v>
      </c>
      <c r="J2564" s="47">
        <f>Table_Query_from_Mac10[[#This Row],[unit_price]]-(Table_Query_from_Mac10[[#This Row],[unit_price]]*(Table_Query_from_Mac10[[#This Row],[discount_pct]]/100))</f>
        <v>19.21</v>
      </c>
      <c r="K2564" s="47">
        <f>Table_Query_from_Mac10[[#This Row],[unit_cost]]</f>
        <v>8.59</v>
      </c>
      <c r="L2564" s="47">
        <f>Table_Query_from_Mac10[[#This Row],[Live-cost]]*(1+Table_Query_from_Mac10[[#This Row],[CogsIncreasebyTYPE]])</f>
        <v>8.59</v>
      </c>
      <c r="M2564" s="47">
        <f>Table_Query_from_Mac10[[#This Row],[Live-cost]]*Table_Query_from_Mac10[[#This Row],[qty_to_ship]]</f>
        <v>206.16</v>
      </c>
      <c r="N2564" s="47">
        <f>IF(Table_Query_from_Mac10[[#This Row],[item_no]]="KDA",-Table_Query_from_Mac10[[#This Row],[unit_price]],Table_Query_from_Mac10[[#This Row],[Net Unit]]*Table_Query_from_Mac10[[#This Row],[qty_to_ship]])</f>
        <v>461.04</v>
      </c>
      <c r="O2564" s="47">
        <f>SUMIFS(Summary!C:C,Summary!H:H,Table_Query_from_Mac10[[#This Row],[Juiceoc]])</f>
        <v>0</v>
      </c>
      <c r="P2564" s="47">
        <f>SUMIFS(Summary!D:D,Summary!H:H,Table_Query_from_Mac10[[#This Row],[Juiceoc]])</f>
        <v>0</v>
      </c>
      <c r="Q2564" s="47">
        <f>SUMIFS(Summary!E:E,Summary!H:H,Table_Query_from_Mac10[[#This Row],[Juiceoc]])</f>
        <v>0</v>
      </c>
      <c r="R2564" s="47">
        <f>Table_Query_from_Mac10[[#This Row],[Net Unit]]*(1+Table_Query_from_Mac10[[#This Row],[PriceIncreasebyType]])</f>
        <v>19.21</v>
      </c>
      <c r="S2564" s="47">
        <f>Table_Query_from_Mac10[[#This Row],[UnitPriceFuture]]*Table_Query_from_Mac10[[#This Row],[qtytoShipFuture]]</f>
        <v>461.04</v>
      </c>
      <c r="T2564" s="47">
        <f>ROUND(Table_Query_from_Mac10[[#This Row],[qty_to_ship]]*(1+Table_Query_from_Mac10[[#This Row],[VolumeIncreasebyType]]),0)</f>
        <v>24</v>
      </c>
      <c r="U2564" s="47">
        <f>Table_Query_from_Mac10[[#This Row],[qtytoShipFuture]]*Table_Query_from_Mac10[[#This Row],[Future-cost]]</f>
        <v>206.16</v>
      </c>
      <c r="V2564" s="47">
        <f>Table_Query_from_Mac10[[#This Row],[qtytoShipFuture]]-Table_Query_from_Mac10[[#This Row],[qty_to_ship]]</f>
        <v>0</v>
      </c>
      <c r="W2564" s="47">
        <f>Table_Query_from_Mac10[[#This Row],[UnitPriceFuture]]</f>
        <v>19.21</v>
      </c>
      <c r="X2564" s="47">
        <f>Table_Query_from_Mac10[[#This Row],[Unit Increase]]*Table_Query_from_Mac10[[#This Row],[UnitPriceFuture]]</f>
        <v>0</v>
      </c>
      <c r="Y2564" s="47">
        <f>Table_Query_from_Mac10[[#This Row],[Unit Increase]]*Table_Query_from_Mac10[[#This Row],[Future-cost]]</f>
        <v>0</v>
      </c>
      <c r="Z2564" s="47">
        <f>-(Table_Query_from_Mac10[[#This Row],[Incremental Sales]]+((Table_Query_from_Mac10[[#This Row],[Incremental Sales]]*-(SUM(Summary!$S$8:$S$9)))))*Summary!$S$18</f>
        <v>0</v>
      </c>
      <c r="AA2564" s="47">
        <f>IFERROR(Table_Query_from_Mac10[[#This Row],[Incremental Cost]]/Table_Query_from_Mac10[[#This Row],[Incremental Sales]],0)</f>
        <v>0</v>
      </c>
      <c r="AB2564" s="47">
        <f>IFERROR(Table_Query_from_Mac10[[#This Row],[TotalCostFuture]]/Table_Query_from_Mac10[[#This Row],[totalsalesFuture]],0)</f>
        <v>0.4471629359708485</v>
      </c>
      <c r="AN2564" s="30">
        <v>96</v>
      </c>
      <c r="AO2564">
        <f t="shared" si="80"/>
        <v>24</v>
      </c>
      <c r="AQ2564" s="30">
        <v>54.89</v>
      </c>
      <c r="AR2564">
        <f t="shared" si="81"/>
        <v>19.21</v>
      </c>
    </row>
    <row r="2565" spans="1:44" x14ac:dyDescent="0.25">
      <c r="A2565">
        <v>90267</v>
      </c>
      <c r="B2565">
        <v>5</v>
      </c>
      <c r="C2565" t="s">
        <v>86</v>
      </c>
      <c r="D2565" t="s">
        <v>79</v>
      </c>
      <c r="E2565">
        <v>24</v>
      </c>
      <c r="F2565">
        <v>11.48</v>
      </c>
      <c r="G2565">
        <v>28.06</v>
      </c>
      <c r="H2565" s="1">
        <v>44865</v>
      </c>
      <c r="I2565" s="20">
        <v>0</v>
      </c>
      <c r="J2565" s="47">
        <f>Table_Query_from_Mac10[[#This Row],[unit_price]]-(Table_Query_from_Mac10[[#This Row],[unit_price]]*(Table_Query_from_Mac10[[#This Row],[discount_pct]]/100))</f>
        <v>28.06</v>
      </c>
      <c r="K2565" s="47">
        <f>Table_Query_from_Mac10[[#This Row],[unit_cost]]</f>
        <v>11.48</v>
      </c>
      <c r="L2565" s="47">
        <f>Table_Query_from_Mac10[[#This Row],[Live-cost]]*(1+Table_Query_from_Mac10[[#This Row],[CogsIncreasebyTYPE]])</f>
        <v>11.48</v>
      </c>
      <c r="M2565" s="47">
        <f>Table_Query_from_Mac10[[#This Row],[Live-cost]]*Table_Query_from_Mac10[[#This Row],[qty_to_ship]]</f>
        <v>275.52</v>
      </c>
      <c r="N2565" s="47">
        <f>IF(Table_Query_from_Mac10[[#This Row],[item_no]]="KDA",-Table_Query_from_Mac10[[#This Row],[unit_price]],Table_Query_from_Mac10[[#This Row],[Net Unit]]*Table_Query_from_Mac10[[#This Row],[qty_to_ship]])</f>
        <v>673.43999999999994</v>
      </c>
      <c r="O2565" s="47">
        <f>SUMIFS(Summary!C:C,Summary!H:H,Table_Query_from_Mac10[[#This Row],[Juiceoc]])</f>
        <v>0</v>
      </c>
      <c r="P2565" s="47">
        <f>SUMIFS(Summary!D:D,Summary!H:H,Table_Query_from_Mac10[[#This Row],[Juiceoc]])</f>
        <v>0</v>
      </c>
      <c r="Q2565" s="47">
        <f>SUMIFS(Summary!E:E,Summary!H:H,Table_Query_from_Mac10[[#This Row],[Juiceoc]])</f>
        <v>0</v>
      </c>
      <c r="R2565" s="47">
        <f>Table_Query_from_Mac10[[#This Row],[Net Unit]]*(1+Table_Query_from_Mac10[[#This Row],[PriceIncreasebyType]])</f>
        <v>28.06</v>
      </c>
      <c r="S2565" s="47">
        <f>Table_Query_from_Mac10[[#This Row],[UnitPriceFuture]]*Table_Query_from_Mac10[[#This Row],[qtytoShipFuture]]</f>
        <v>673.43999999999994</v>
      </c>
      <c r="T2565" s="47">
        <f>ROUND(Table_Query_from_Mac10[[#This Row],[qty_to_ship]]*(1+Table_Query_from_Mac10[[#This Row],[VolumeIncreasebyType]]),0)</f>
        <v>24</v>
      </c>
      <c r="U2565" s="47">
        <f>Table_Query_from_Mac10[[#This Row],[qtytoShipFuture]]*Table_Query_from_Mac10[[#This Row],[Future-cost]]</f>
        <v>275.52</v>
      </c>
      <c r="V2565" s="47">
        <f>Table_Query_from_Mac10[[#This Row],[qtytoShipFuture]]-Table_Query_from_Mac10[[#This Row],[qty_to_ship]]</f>
        <v>0</v>
      </c>
      <c r="W2565" s="47">
        <f>Table_Query_from_Mac10[[#This Row],[UnitPriceFuture]]</f>
        <v>28.06</v>
      </c>
      <c r="X2565" s="47">
        <f>Table_Query_from_Mac10[[#This Row],[Unit Increase]]*Table_Query_from_Mac10[[#This Row],[UnitPriceFuture]]</f>
        <v>0</v>
      </c>
      <c r="Y2565" s="47">
        <f>Table_Query_from_Mac10[[#This Row],[Unit Increase]]*Table_Query_from_Mac10[[#This Row],[Future-cost]]</f>
        <v>0</v>
      </c>
      <c r="Z2565" s="47">
        <f>-(Table_Query_from_Mac10[[#This Row],[Incremental Sales]]+((Table_Query_from_Mac10[[#This Row],[Incremental Sales]]*-(SUM(Summary!$S$8:$S$9)))))*Summary!$S$18</f>
        <v>0</v>
      </c>
      <c r="AA2565" s="47">
        <f>IFERROR(Table_Query_from_Mac10[[#This Row],[Incremental Cost]]/Table_Query_from_Mac10[[#This Row],[Incremental Sales]],0)</f>
        <v>0</v>
      </c>
      <c r="AB2565" s="47">
        <f>IFERROR(Table_Query_from_Mac10[[#This Row],[TotalCostFuture]]/Table_Query_from_Mac10[[#This Row],[totalsalesFuture]],0)</f>
        <v>0.40912330719885959</v>
      </c>
      <c r="AN2565" s="31">
        <v>96</v>
      </c>
      <c r="AO2565">
        <f t="shared" si="80"/>
        <v>24</v>
      </c>
      <c r="AQ2565" s="31">
        <v>80.16</v>
      </c>
      <c r="AR2565">
        <f t="shared" si="81"/>
        <v>28.06</v>
      </c>
    </row>
    <row r="2566" spans="1:44" x14ac:dyDescent="0.25">
      <c r="A2566">
        <v>90267</v>
      </c>
      <c r="B2566">
        <v>6</v>
      </c>
      <c r="C2566" t="s">
        <v>86</v>
      </c>
      <c r="D2566" t="s">
        <v>79</v>
      </c>
      <c r="E2566">
        <v>28</v>
      </c>
      <c r="F2566">
        <v>13.1</v>
      </c>
      <c r="G2566">
        <v>33.47</v>
      </c>
      <c r="H2566" s="1">
        <v>44865</v>
      </c>
      <c r="I2566" s="20">
        <v>0</v>
      </c>
      <c r="J2566" s="47">
        <f>Table_Query_from_Mac10[[#This Row],[unit_price]]-(Table_Query_from_Mac10[[#This Row],[unit_price]]*(Table_Query_from_Mac10[[#This Row],[discount_pct]]/100))</f>
        <v>33.47</v>
      </c>
      <c r="K2566" s="47">
        <f>Table_Query_from_Mac10[[#This Row],[unit_cost]]</f>
        <v>13.1</v>
      </c>
      <c r="L2566" s="47">
        <f>Table_Query_from_Mac10[[#This Row],[Live-cost]]*(1+Table_Query_from_Mac10[[#This Row],[CogsIncreasebyTYPE]])</f>
        <v>13.1</v>
      </c>
      <c r="M2566" s="47">
        <f>Table_Query_from_Mac10[[#This Row],[Live-cost]]*Table_Query_from_Mac10[[#This Row],[qty_to_ship]]</f>
        <v>366.8</v>
      </c>
      <c r="N2566" s="47">
        <f>IF(Table_Query_from_Mac10[[#This Row],[item_no]]="KDA",-Table_Query_from_Mac10[[#This Row],[unit_price]],Table_Query_from_Mac10[[#This Row],[Net Unit]]*Table_Query_from_Mac10[[#This Row],[qty_to_ship]])</f>
        <v>937.16</v>
      </c>
      <c r="O2566" s="47">
        <f>SUMIFS(Summary!C:C,Summary!H:H,Table_Query_from_Mac10[[#This Row],[Juiceoc]])</f>
        <v>0</v>
      </c>
      <c r="P2566" s="47">
        <f>SUMIFS(Summary!D:D,Summary!H:H,Table_Query_from_Mac10[[#This Row],[Juiceoc]])</f>
        <v>0</v>
      </c>
      <c r="Q2566" s="47">
        <f>SUMIFS(Summary!E:E,Summary!H:H,Table_Query_from_Mac10[[#This Row],[Juiceoc]])</f>
        <v>0</v>
      </c>
      <c r="R2566" s="47">
        <f>Table_Query_from_Mac10[[#This Row],[Net Unit]]*(1+Table_Query_from_Mac10[[#This Row],[PriceIncreasebyType]])</f>
        <v>33.47</v>
      </c>
      <c r="S2566" s="47">
        <f>Table_Query_from_Mac10[[#This Row],[UnitPriceFuture]]*Table_Query_from_Mac10[[#This Row],[qtytoShipFuture]]</f>
        <v>937.16</v>
      </c>
      <c r="T2566" s="47">
        <f>ROUND(Table_Query_from_Mac10[[#This Row],[qty_to_ship]]*(1+Table_Query_from_Mac10[[#This Row],[VolumeIncreasebyType]]),0)</f>
        <v>28</v>
      </c>
      <c r="U2566" s="47">
        <f>Table_Query_from_Mac10[[#This Row],[qtytoShipFuture]]*Table_Query_from_Mac10[[#This Row],[Future-cost]]</f>
        <v>366.8</v>
      </c>
      <c r="V2566" s="47">
        <f>Table_Query_from_Mac10[[#This Row],[qtytoShipFuture]]-Table_Query_from_Mac10[[#This Row],[qty_to_ship]]</f>
        <v>0</v>
      </c>
      <c r="W2566" s="47">
        <f>Table_Query_from_Mac10[[#This Row],[UnitPriceFuture]]</f>
        <v>33.47</v>
      </c>
      <c r="X2566" s="47">
        <f>Table_Query_from_Mac10[[#This Row],[Unit Increase]]*Table_Query_from_Mac10[[#This Row],[UnitPriceFuture]]</f>
        <v>0</v>
      </c>
      <c r="Y2566" s="47">
        <f>Table_Query_from_Mac10[[#This Row],[Unit Increase]]*Table_Query_from_Mac10[[#This Row],[Future-cost]]</f>
        <v>0</v>
      </c>
      <c r="Z2566" s="47">
        <f>-(Table_Query_from_Mac10[[#This Row],[Incremental Sales]]+((Table_Query_from_Mac10[[#This Row],[Incremental Sales]]*-(SUM(Summary!$S$8:$S$9)))))*Summary!$S$18</f>
        <v>0</v>
      </c>
      <c r="AA2566" s="47">
        <f>IFERROR(Table_Query_from_Mac10[[#This Row],[Incremental Cost]]/Table_Query_from_Mac10[[#This Row],[Incremental Sales]],0)</f>
        <v>0</v>
      </c>
      <c r="AB2566" s="47">
        <f>IFERROR(Table_Query_from_Mac10[[#This Row],[TotalCostFuture]]/Table_Query_from_Mac10[[#This Row],[totalsalesFuture]],0)</f>
        <v>0.39139527935464596</v>
      </c>
      <c r="AN2566" s="30">
        <v>112</v>
      </c>
      <c r="AO2566">
        <f t="shared" si="80"/>
        <v>28</v>
      </c>
      <c r="AQ2566" s="30">
        <v>95.63</v>
      </c>
      <c r="AR2566">
        <f t="shared" si="81"/>
        <v>33.47</v>
      </c>
    </row>
    <row r="2567" spans="1:44" x14ac:dyDescent="0.25">
      <c r="A2567">
        <v>90267</v>
      </c>
      <c r="B2567">
        <v>7</v>
      </c>
      <c r="C2567" t="s">
        <v>86</v>
      </c>
      <c r="D2567" t="s">
        <v>79</v>
      </c>
      <c r="E2567">
        <v>12</v>
      </c>
      <c r="F2567">
        <v>15.07</v>
      </c>
      <c r="G2567">
        <v>39.659999999999997</v>
      </c>
      <c r="H2567" s="1">
        <v>44865</v>
      </c>
      <c r="I2567" s="20">
        <v>0</v>
      </c>
      <c r="J2567" s="47">
        <f>Table_Query_from_Mac10[[#This Row],[unit_price]]-(Table_Query_from_Mac10[[#This Row],[unit_price]]*(Table_Query_from_Mac10[[#This Row],[discount_pct]]/100))</f>
        <v>39.659999999999997</v>
      </c>
      <c r="K2567" s="47">
        <f>Table_Query_from_Mac10[[#This Row],[unit_cost]]</f>
        <v>15.07</v>
      </c>
      <c r="L2567" s="47">
        <f>Table_Query_from_Mac10[[#This Row],[Live-cost]]*(1+Table_Query_from_Mac10[[#This Row],[CogsIncreasebyTYPE]])</f>
        <v>15.07</v>
      </c>
      <c r="M2567" s="47">
        <f>Table_Query_from_Mac10[[#This Row],[Live-cost]]*Table_Query_from_Mac10[[#This Row],[qty_to_ship]]</f>
        <v>180.84</v>
      </c>
      <c r="N2567" s="47">
        <f>IF(Table_Query_from_Mac10[[#This Row],[item_no]]="KDA",-Table_Query_from_Mac10[[#This Row],[unit_price]],Table_Query_from_Mac10[[#This Row],[Net Unit]]*Table_Query_from_Mac10[[#This Row],[qty_to_ship]])</f>
        <v>475.91999999999996</v>
      </c>
      <c r="O2567" s="47">
        <f>SUMIFS(Summary!C:C,Summary!H:H,Table_Query_from_Mac10[[#This Row],[Juiceoc]])</f>
        <v>0</v>
      </c>
      <c r="P2567" s="47">
        <f>SUMIFS(Summary!D:D,Summary!H:H,Table_Query_from_Mac10[[#This Row],[Juiceoc]])</f>
        <v>0</v>
      </c>
      <c r="Q2567" s="47">
        <f>SUMIFS(Summary!E:E,Summary!H:H,Table_Query_from_Mac10[[#This Row],[Juiceoc]])</f>
        <v>0</v>
      </c>
      <c r="R2567" s="47">
        <f>Table_Query_from_Mac10[[#This Row],[Net Unit]]*(1+Table_Query_from_Mac10[[#This Row],[PriceIncreasebyType]])</f>
        <v>39.659999999999997</v>
      </c>
      <c r="S2567" s="47">
        <f>Table_Query_from_Mac10[[#This Row],[UnitPriceFuture]]*Table_Query_from_Mac10[[#This Row],[qtytoShipFuture]]</f>
        <v>475.91999999999996</v>
      </c>
      <c r="T2567" s="47">
        <f>ROUND(Table_Query_from_Mac10[[#This Row],[qty_to_ship]]*(1+Table_Query_from_Mac10[[#This Row],[VolumeIncreasebyType]]),0)</f>
        <v>12</v>
      </c>
      <c r="U2567" s="47">
        <f>Table_Query_from_Mac10[[#This Row],[qtytoShipFuture]]*Table_Query_from_Mac10[[#This Row],[Future-cost]]</f>
        <v>180.84</v>
      </c>
      <c r="V2567" s="47">
        <f>Table_Query_from_Mac10[[#This Row],[qtytoShipFuture]]-Table_Query_from_Mac10[[#This Row],[qty_to_ship]]</f>
        <v>0</v>
      </c>
      <c r="W2567" s="47">
        <f>Table_Query_from_Mac10[[#This Row],[UnitPriceFuture]]</f>
        <v>39.659999999999997</v>
      </c>
      <c r="X2567" s="47">
        <f>Table_Query_from_Mac10[[#This Row],[Unit Increase]]*Table_Query_from_Mac10[[#This Row],[UnitPriceFuture]]</f>
        <v>0</v>
      </c>
      <c r="Y2567" s="47">
        <f>Table_Query_from_Mac10[[#This Row],[Unit Increase]]*Table_Query_from_Mac10[[#This Row],[Future-cost]]</f>
        <v>0</v>
      </c>
      <c r="Z2567" s="47">
        <f>-(Table_Query_from_Mac10[[#This Row],[Incremental Sales]]+((Table_Query_from_Mac10[[#This Row],[Incremental Sales]]*-(SUM(Summary!$S$8:$S$9)))))*Summary!$S$18</f>
        <v>0</v>
      </c>
      <c r="AA2567" s="47">
        <f>IFERROR(Table_Query_from_Mac10[[#This Row],[Incremental Cost]]/Table_Query_from_Mac10[[#This Row],[Incremental Sales]],0)</f>
        <v>0</v>
      </c>
      <c r="AB2567" s="47">
        <f>IFERROR(Table_Query_from_Mac10[[#This Row],[TotalCostFuture]]/Table_Query_from_Mac10[[#This Row],[totalsalesFuture]],0)</f>
        <v>0.37997982854261225</v>
      </c>
      <c r="AN2567" s="31">
        <v>48</v>
      </c>
      <c r="AO2567">
        <f t="shared" si="80"/>
        <v>12</v>
      </c>
      <c r="AQ2567" s="31">
        <v>113.32</v>
      </c>
      <c r="AR2567">
        <f t="shared" si="81"/>
        <v>39.659999999999997</v>
      </c>
    </row>
    <row r="2568" spans="1:44" x14ac:dyDescent="0.25">
      <c r="A2568">
        <v>90267</v>
      </c>
      <c r="B2568">
        <v>8</v>
      </c>
      <c r="C2568" t="s">
        <v>86</v>
      </c>
      <c r="D2568" t="s">
        <v>79</v>
      </c>
      <c r="E2568">
        <v>25</v>
      </c>
      <c r="F2568">
        <v>4.07</v>
      </c>
      <c r="G2568">
        <v>8.0299999999999994</v>
      </c>
      <c r="H2568" s="1">
        <v>44865</v>
      </c>
      <c r="I2568" s="20">
        <v>0</v>
      </c>
      <c r="J2568" s="47">
        <f>Table_Query_from_Mac10[[#This Row],[unit_price]]-(Table_Query_from_Mac10[[#This Row],[unit_price]]*(Table_Query_from_Mac10[[#This Row],[discount_pct]]/100))</f>
        <v>8.0299999999999994</v>
      </c>
      <c r="K2568" s="47">
        <f>Table_Query_from_Mac10[[#This Row],[unit_cost]]</f>
        <v>4.07</v>
      </c>
      <c r="L2568" s="47">
        <f>Table_Query_from_Mac10[[#This Row],[Live-cost]]*(1+Table_Query_from_Mac10[[#This Row],[CogsIncreasebyTYPE]])</f>
        <v>4.07</v>
      </c>
      <c r="M2568" s="47">
        <f>Table_Query_from_Mac10[[#This Row],[Live-cost]]*Table_Query_from_Mac10[[#This Row],[qty_to_ship]]</f>
        <v>101.75</v>
      </c>
      <c r="N2568" s="47">
        <f>IF(Table_Query_from_Mac10[[#This Row],[item_no]]="KDA",-Table_Query_from_Mac10[[#This Row],[unit_price]],Table_Query_from_Mac10[[#This Row],[Net Unit]]*Table_Query_from_Mac10[[#This Row],[qty_to_ship]])</f>
        <v>200.74999999999997</v>
      </c>
      <c r="O2568" s="47">
        <f>SUMIFS(Summary!C:C,Summary!H:H,Table_Query_from_Mac10[[#This Row],[Juiceoc]])</f>
        <v>0</v>
      </c>
      <c r="P2568" s="47">
        <f>SUMIFS(Summary!D:D,Summary!H:H,Table_Query_from_Mac10[[#This Row],[Juiceoc]])</f>
        <v>0</v>
      </c>
      <c r="Q2568" s="47">
        <f>SUMIFS(Summary!E:E,Summary!H:H,Table_Query_from_Mac10[[#This Row],[Juiceoc]])</f>
        <v>0</v>
      </c>
      <c r="R2568" s="47">
        <f>Table_Query_from_Mac10[[#This Row],[Net Unit]]*(1+Table_Query_from_Mac10[[#This Row],[PriceIncreasebyType]])</f>
        <v>8.0299999999999994</v>
      </c>
      <c r="S2568" s="47">
        <f>Table_Query_from_Mac10[[#This Row],[UnitPriceFuture]]*Table_Query_from_Mac10[[#This Row],[qtytoShipFuture]]</f>
        <v>200.74999999999997</v>
      </c>
      <c r="T2568" s="47">
        <f>ROUND(Table_Query_from_Mac10[[#This Row],[qty_to_ship]]*(1+Table_Query_from_Mac10[[#This Row],[VolumeIncreasebyType]]),0)</f>
        <v>25</v>
      </c>
      <c r="U2568" s="47">
        <f>Table_Query_from_Mac10[[#This Row],[qtytoShipFuture]]*Table_Query_from_Mac10[[#This Row],[Future-cost]]</f>
        <v>101.75</v>
      </c>
      <c r="V2568" s="47">
        <f>Table_Query_from_Mac10[[#This Row],[qtytoShipFuture]]-Table_Query_from_Mac10[[#This Row],[qty_to_ship]]</f>
        <v>0</v>
      </c>
      <c r="W2568" s="47">
        <f>Table_Query_from_Mac10[[#This Row],[UnitPriceFuture]]</f>
        <v>8.0299999999999994</v>
      </c>
      <c r="X2568" s="47">
        <f>Table_Query_from_Mac10[[#This Row],[Unit Increase]]*Table_Query_from_Mac10[[#This Row],[UnitPriceFuture]]</f>
        <v>0</v>
      </c>
      <c r="Y2568" s="47">
        <f>Table_Query_from_Mac10[[#This Row],[Unit Increase]]*Table_Query_from_Mac10[[#This Row],[Future-cost]]</f>
        <v>0</v>
      </c>
      <c r="Z2568" s="47">
        <f>-(Table_Query_from_Mac10[[#This Row],[Incremental Sales]]+((Table_Query_from_Mac10[[#This Row],[Incremental Sales]]*-(SUM(Summary!$S$8:$S$9)))))*Summary!$S$18</f>
        <v>0</v>
      </c>
      <c r="AA2568" s="47">
        <f>IFERROR(Table_Query_from_Mac10[[#This Row],[Incremental Cost]]/Table_Query_from_Mac10[[#This Row],[Incremental Sales]],0)</f>
        <v>0</v>
      </c>
      <c r="AB2568" s="47">
        <f>IFERROR(Table_Query_from_Mac10[[#This Row],[TotalCostFuture]]/Table_Query_from_Mac10[[#This Row],[totalsalesFuture]],0)</f>
        <v>0.50684931506849318</v>
      </c>
      <c r="AN2568" s="30">
        <v>100</v>
      </c>
      <c r="AO2568">
        <f t="shared" si="80"/>
        <v>25</v>
      </c>
      <c r="AQ2568" s="30">
        <v>22.93</v>
      </c>
      <c r="AR2568">
        <f t="shared" si="81"/>
        <v>8.0299999999999994</v>
      </c>
    </row>
    <row r="2569" spans="1:44" x14ac:dyDescent="0.25">
      <c r="A2569">
        <v>90267</v>
      </c>
      <c r="B2569">
        <v>9</v>
      </c>
      <c r="C2569" t="s">
        <v>86</v>
      </c>
      <c r="D2569" t="s">
        <v>79</v>
      </c>
      <c r="E2569">
        <v>6</v>
      </c>
      <c r="F2569">
        <v>1.31</v>
      </c>
      <c r="G2569">
        <v>3.12</v>
      </c>
      <c r="H2569" s="1">
        <v>44865</v>
      </c>
      <c r="I2569" s="20">
        <v>0</v>
      </c>
      <c r="J2569" s="47">
        <f>Table_Query_from_Mac10[[#This Row],[unit_price]]-(Table_Query_from_Mac10[[#This Row],[unit_price]]*(Table_Query_from_Mac10[[#This Row],[discount_pct]]/100))</f>
        <v>3.12</v>
      </c>
      <c r="K2569" s="47">
        <f>Table_Query_from_Mac10[[#This Row],[unit_cost]]</f>
        <v>1.31</v>
      </c>
      <c r="L2569" s="47">
        <f>Table_Query_from_Mac10[[#This Row],[Live-cost]]*(1+Table_Query_from_Mac10[[#This Row],[CogsIncreasebyTYPE]])</f>
        <v>1.31</v>
      </c>
      <c r="M2569" s="47">
        <f>Table_Query_from_Mac10[[#This Row],[Live-cost]]*Table_Query_from_Mac10[[#This Row],[qty_to_ship]]</f>
        <v>7.86</v>
      </c>
      <c r="N2569" s="47">
        <f>IF(Table_Query_from_Mac10[[#This Row],[item_no]]="KDA",-Table_Query_from_Mac10[[#This Row],[unit_price]],Table_Query_from_Mac10[[#This Row],[Net Unit]]*Table_Query_from_Mac10[[#This Row],[qty_to_ship]])</f>
        <v>18.72</v>
      </c>
      <c r="O2569" s="47">
        <f>SUMIFS(Summary!C:C,Summary!H:H,Table_Query_from_Mac10[[#This Row],[Juiceoc]])</f>
        <v>0</v>
      </c>
      <c r="P2569" s="47">
        <f>SUMIFS(Summary!D:D,Summary!H:H,Table_Query_from_Mac10[[#This Row],[Juiceoc]])</f>
        <v>0</v>
      </c>
      <c r="Q2569" s="47">
        <f>SUMIFS(Summary!E:E,Summary!H:H,Table_Query_from_Mac10[[#This Row],[Juiceoc]])</f>
        <v>0</v>
      </c>
      <c r="R2569" s="47">
        <f>Table_Query_from_Mac10[[#This Row],[Net Unit]]*(1+Table_Query_from_Mac10[[#This Row],[PriceIncreasebyType]])</f>
        <v>3.12</v>
      </c>
      <c r="S2569" s="47">
        <f>Table_Query_from_Mac10[[#This Row],[UnitPriceFuture]]*Table_Query_from_Mac10[[#This Row],[qtytoShipFuture]]</f>
        <v>18.72</v>
      </c>
      <c r="T2569" s="47">
        <f>ROUND(Table_Query_from_Mac10[[#This Row],[qty_to_ship]]*(1+Table_Query_from_Mac10[[#This Row],[VolumeIncreasebyType]]),0)</f>
        <v>6</v>
      </c>
      <c r="U2569" s="47">
        <f>Table_Query_from_Mac10[[#This Row],[qtytoShipFuture]]*Table_Query_from_Mac10[[#This Row],[Future-cost]]</f>
        <v>7.86</v>
      </c>
      <c r="V2569" s="47">
        <f>Table_Query_from_Mac10[[#This Row],[qtytoShipFuture]]-Table_Query_from_Mac10[[#This Row],[qty_to_ship]]</f>
        <v>0</v>
      </c>
      <c r="W2569" s="47">
        <f>Table_Query_from_Mac10[[#This Row],[UnitPriceFuture]]</f>
        <v>3.12</v>
      </c>
      <c r="X2569" s="47">
        <f>Table_Query_from_Mac10[[#This Row],[Unit Increase]]*Table_Query_from_Mac10[[#This Row],[UnitPriceFuture]]</f>
        <v>0</v>
      </c>
      <c r="Y2569" s="47">
        <f>Table_Query_from_Mac10[[#This Row],[Unit Increase]]*Table_Query_from_Mac10[[#This Row],[Future-cost]]</f>
        <v>0</v>
      </c>
      <c r="Z2569" s="47">
        <f>-(Table_Query_from_Mac10[[#This Row],[Incremental Sales]]+((Table_Query_from_Mac10[[#This Row],[Incremental Sales]]*-(SUM(Summary!$S$8:$S$9)))))*Summary!$S$18</f>
        <v>0</v>
      </c>
      <c r="AA2569" s="47">
        <f>IFERROR(Table_Query_from_Mac10[[#This Row],[Incremental Cost]]/Table_Query_from_Mac10[[#This Row],[Incremental Sales]],0)</f>
        <v>0</v>
      </c>
      <c r="AB2569" s="47">
        <f>IFERROR(Table_Query_from_Mac10[[#This Row],[TotalCostFuture]]/Table_Query_from_Mac10[[#This Row],[totalsalesFuture]],0)</f>
        <v>0.41987179487179493</v>
      </c>
      <c r="AN2569" s="31">
        <v>24</v>
      </c>
      <c r="AO2569">
        <f t="shared" si="80"/>
        <v>6</v>
      </c>
      <c r="AQ2569" s="31">
        <v>8.9</v>
      </c>
      <c r="AR2569">
        <f t="shared" si="81"/>
        <v>3.12</v>
      </c>
    </row>
    <row r="2570" spans="1:44" x14ac:dyDescent="0.25">
      <c r="A2570">
        <v>90267</v>
      </c>
      <c r="B2570">
        <v>10</v>
      </c>
      <c r="C2570" t="s">
        <v>86</v>
      </c>
      <c r="D2570" t="s">
        <v>79</v>
      </c>
      <c r="E2570">
        <v>18</v>
      </c>
      <c r="F2570">
        <v>1.2</v>
      </c>
      <c r="G2570">
        <v>3.61</v>
      </c>
      <c r="H2570" s="1">
        <v>44865</v>
      </c>
      <c r="I2570" s="20">
        <v>0</v>
      </c>
      <c r="J2570" s="47">
        <f>Table_Query_from_Mac10[[#This Row],[unit_price]]-(Table_Query_from_Mac10[[#This Row],[unit_price]]*(Table_Query_from_Mac10[[#This Row],[discount_pct]]/100))</f>
        <v>3.61</v>
      </c>
      <c r="K2570" s="47">
        <f>Table_Query_from_Mac10[[#This Row],[unit_cost]]</f>
        <v>1.2</v>
      </c>
      <c r="L2570" s="47">
        <f>Table_Query_from_Mac10[[#This Row],[Live-cost]]*(1+Table_Query_from_Mac10[[#This Row],[CogsIncreasebyTYPE]])</f>
        <v>1.2</v>
      </c>
      <c r="M2570" s="47">
        <f>Table_Query_from_Mac10[[#This Row],[Live-cost]]*Table_Query_from_Mac10[[#This Row],[qty_to_ship]]</f>
        <v>21.599999999999998</v>
      </c>
      <c r="N2570" s="47">
        <f>IF(Table_Query_from_Mac10[[#This Row],[item_no]]="KDA",-Table_Query_from_Mac10[[#This Row],[unit_price]],Table_Query_from_Mac10[[#This Row],[Net Unit]]*Table_Query_from_Mac10[[#This Row],[qty_to_ship]])</f>
        <v>64.98</v>
      </c>
      <c r="O2570" s="47">
        <f>SUMIFS(Summary!C:C,Summary!H:H,Table_Query_from_Mac10[[#This Row],[Juiceoc]])</f>
        <v>0</v>
      </c>
      <c r="P2570" s="47">
        <f>SUMIFS(Summary!D:D,Summary!H:H,Table_Query_from_Mac10[[#This Row],[Juiceoc]])</f>
        <v>0</v>
      </c>
      <c r="Q2570" s="47">
        <f>SUMIFS(Summary!E:E,Summary!H:H,Table_Query_from_Mac10[[#This Row],[Juiceoc]])</f>
        <v>0</v>
      </c>
      <c r="R2570" s="47">
        <f>Table_Query_from_Mac10[[#This Row],[Net Unit]]*(1+Table_Query_from_Mac10[[#This Row],[PriceIncreasebyType]])</f>
        <v>3.61</v>
      </c>
      <c r="S2570" s="47">
        <f>Table_Query_from_Mac10[[#This Row],[UnitPriceFuture]]*Table_Query_from_Mac10[[#This Row],[qtytoShipFuture]]</f>
        <v>64.98</v>
      </c>
      <c r="T2570" s="47">
        <f>ROUND(Table_Query_from_Mac10[[#This Row],[qty_to_ship]]*(1+Table_Query_from_Mac10[[#This Row],[VolumeIncreasebyType]]),0)</f>
        <v>18</v>
      </c>
      <c r="U2570" s="47">
        <f>Table_Query_from_Mac10[[#This Row],[qtytoShipFuture]]*Table_Query_from_Mac10[[#This Row],[Future-cost]]</f>
        <v>21.599999999999998</v>
      </c>
      <c r="V2570" s="47">
        <f>Table_Query_from_Mac10[[#This Row],[qtytoShipFuture]]-Table_Query_from_Mac10[[#This Row],[qty_to_ship]]</f>
        <v>0</v>
      </c>
      <c r="W2570" s="47">
        <f>Table_Query_from_Mac10[[#This Row],[UnitPriceFuture]]</f>
        <v>3.61</v>
      </c>
      <c r="X2570" s="47">
        <f>Table_Query_from_Mac10[[#This Row],[Unit Increase]]*Table_Query_from_Mac10[[#This Row],[UnitPriceFuture]]</f>
        <v>0</v>
      </c>
      <c r="Y2570" s="47">
        <f>Table_Query_from_Mac10[[#This Row],[Unit Increase]]*Table_Query_from_Mac10[[#This Row],[Future-cost]]</f>
        <v>0</v>
      </c>
      <c r="Z2570" s="47">
        <f>-(Table_Query_from_Mac10[[#This Row],[Incremental Sales]]+((Table_Query_from_Mac10[[#This Row],[Incremental Sales]]*-(SUM(Summary!$S$8:$S$9)))))*Summary!$S$18</f>
        <v>0</v>
      </c>
      <c r="AA2570" s="47">
        <f>IFERROR(Table_Query_from_Mac10[[#This Row],[Incremental Cost]]/Table_Query_from_Mac10[[#This Row],[Incremental Sales]],0)</f>
        <v>0</v>
      </c>
      <c r="AB2570" s="47">
        <f>IFERROR(Table_Query_from_Mac10[[#This Row],[TotalCostFuture]]/Table_Query_from_Mac10[[#This Row],[totalsalesFuture]],0)</f>
        <v>0.33240997229916891</v>
      </c>
      <c r="AN2570" s="30">
        <v>72</v>
      </c>
      <c r="AO2570">
        <f t="shared" si="80"/>
        <v>18</v>
      </c>
      <c r="AQ2570" s="30">
        <v>10.3</v>
      </c>
      <c r="AR2570">
        <f t="shared" si="81"/>
        <v>3.61</v>
      </c>
    </row>
    <row r="2571" spans="1:44" x14ac:dyDescent="0.25">
      <c r="A2571">
        <v>90267</v>
      </c>
      <c r="B2571">
        <v>11</v>
      </c>
      <c r="C2571" t="s">
        <v>86</v>
      </c>
      <c r="D2571" t="s">
        <v>79</v>
      </c>
      <c r="E2571">
        <v>4</v>
      </c>
      <c r="F2571">
        <v>1.45</v>
      </c>
      <c r="G2571">
        <v>4.41</v>
      </c>
      <c r="H2571" s="1">
        <v>44865</v>
      </c>
      <c r="I2571" s="20">
        <v>0</v>
      </c>
      <c r="J2571" s="47">
        <f>Table_Query_from_Mac10[[#This Row],[unit_price]]-(Table_Query_from_Mac10[[#This Row],[unit_price]]*(Table_Query_from_Mac10[[#This Row],[discount_pct]]/100))</f>
        <v>4.41</v>
      </c>
      <c r="K2571" s="47">
        <f>Table_Query_from_Mac10[[#This Row],[unit_cost]]</f>
        <v>1.45</v>
      </c>
      <c r="L2571" s="47">
        <f>Table_Query_from_Mac10[[#This Row],[Live-cost]]*(1+Table_Query_from_Mac10[[#This Row],[CogsIncreasebyTYPE]])</f>
        <v>1.45</v>
      </c>
      <c r="M2571" s="47">
        <f>Table_Query_from_Mac10[[#This Row],[Live-cost]]*Table_Query_from_Mac10[[#This Row],[qty_to_ship]]</f>
        <v>5.8</v>
      </c>
      <c r="N2571" s="47">
        <f>IF(Table_Query_from_Mac10[[#This Row],[item_no]]="KDA",-Table_Query_from_Mac10[[#This Row],[unit_price]],Table_Query_from_Mac10[[#This Row],[Net Unit]]*Table_Query_from_Mac10[[#This Row],[qty_to_ship]])</f>
        <v>17.64</v>
      </c>
      <c r="O2571" s="47">
        <f>SUMIFS(Summary!C:C,Summary!H:H,Table_Query_from_Mac10[[#This Row],[Juiceoc]])</f>
        <v>0</v>
      </c>
      <c r="P2571" s="47">
        <f>SUMIFS(Summary!D:D,Summary!H:H,Table_Query_from_Mac10[[#This Row],[Juiceoc]])</f>
        <v>0</v>
      </c>
      <c r="Q2571" s="47">
        <f>SUMIFS(Summary!E:E,Summary!H:H,Table_Query_from_Mac10[[#This Row],[Juiceoc]])</f>
        <v>0</v>
      </c>
      <c r="R2571" s="47">
        <f>Table_Query_from_Mac10[[#This Row],[Net Unit]]*(1+Table_Query_from_Mac10[[#This Row],[PriceIncreasebyType]])</f>
        <v>4.41</v>
      </c>
      <c r="S2571" s="47">
        <f>Table_Query_from_Mac10[[#This Row],[UnitPriceFuture]]*Table_Query_from_Mac10[[#This Row],[qtytoShipFuture]]</f>
        <v>17.64</v>
      </c>
      <c r="T2571" s="47">
        <f>ROUND(Table_Query_from_Mac10[[#This Row],[qty_to_ship]]*(1+Table_Query_from_Mac10[[#This Row],[VolumeIncreasebyType]]),0)</f>
        <v>4</v>
      </c>
      <c r="U2571" s="47">
        <f>Table_Query_from_Mac10[[#This Row],[qtytoShipFuture]]*Table_Query_from_Mac10[[#This Row],[Future-cost]]</f>
        <v>5.8</v>
      </c>
      <c r="V2571" s="47">
        <f>Table_Query_from_Mac10[[#This Row],[qtytoShipFuture]]-Table_Query_from_Mac10[[#This Row],[qty_to_ship]]</f>
        <v>0</v>
      </c>
      <c r="W2571" s="47">
        <f>Table_Query_from_Mac10[[#This Row],[UnitPriceFuture]]</f>
        <v>4.41</v>
      </c>
      <c r="X2571" s="47">
        <f>Table_Query_from_Mac10[[#This Row],[Unit Increase]]*Table_Query_from_Mac10[[#This Row],[UnitPriceFuture]]</f>
        <v>0</v>
      </c>
      <c r="Y2571" s="47">
        <f>Table_Query_from_Mac10[[#This Row],[Unit Increase]]*Table_Query_from_Mac10[[#This Row],[Future-cost]]</f>
        <v>0</v>
      </c>
      <c r="Z2571" s="47">
        <f>-(Table_Query_from_Mac10[[#This Row],[Incremental Sales]]+((Table_Query_from_Mac10[[#This Row],[Incremental Sales]]*-(SUM(Summary!$S$8:$S$9)))))*Summary!$S$18</f>
        <v>0</v>
      </c>
      <c r="AA2571" s="47">
        <f>IFERROR(Table_Query_from_Mac10[[#This Row],[Incremental Cost]]/Table_Query_from_Mac10[[#This Row],[Incremental Sales]],0)</f>
        <v>0</v>
      </c>
      <c r="AB2571" s="47">
        <f>IFERROR(Table_Query_from_Mac10[[#This Row],[TotalCostFuture]]/Table_Query_from_Mac10[[#This Row],[totalsalesFuture]],0)</f>
        <v>0.32879818594104304</v>
      </c>
      <c r="AN2571" s="31">
        <v>16</v>
      </c>
      <c r="AO2571">
        <f t="shared" si="80"/>
        <v>4</v>
      </c>
      <c r="AQ2571" s="31">
        <v>12.6</v>
      </c>
      <c r="AR2571">
        <f t="shared" si="81"/>
        <v>4.41</v>
      </c>
    </row>
    <row r="2572" spans="1:44" x14ac:dyDescent="0.25">
      <c r="A2572">
        <v>90267</v>
      </c>
      <c r="B2572">
        <v>12</v>
      </c>
      <c r="C2572" t="s">
        <v>86</v>
      </c>
      <c r="D2572" t="s">
        <v>79</v>
      </c>
      <c r="E2572">
        <v>20</v>
      </c>
      <c r="F2572">
        <v>1.56</v>
      </c>
      <c r="G2572">
        <v>4.54</v>
      </c>
      <c r="H2572" s="1">
        <v>44865</v>
      </c>
      <c r="I2572" s="20">
        <v>0</v>
      </c>
      <c r="J2572" s="47">
        <f>Table_Query_from_Mac10[[#This Row],[unit_price]]-(Table_Query_from_Mac10[[#This Row],[unit_price]]*(Table_Query_from_Mac10[[#This Row],[discount_pct]]/100))</f>
        <v>4.54</v>
      </c>
      <c r="K2572" s="47">
        <f>Table_Query_from_Mac10[[#This Row],[unit_cost]]</f>
        <v>1.56</v>
      </c>
      <c r="L2572" s="47">
        <f>Table_Query_from_Mac10[[#This Row],[Live-cost]]*(1+Table_Query_from_Mac10[[#This Row],[CogsIncreasebyTYPE]])</f>
        <v>1.56</v>
      </c>
      <c r="M2572" s="47">
        <f>Table_Query_from_Mac10[[#This Row],[Live-cost]]*Table_Query_from_Mac10[[#This Row],[qty_to_ship]]</f>
        <v>31.200000000000003</v>
      </c>
      <c r="N2572" s="47">
        <f>IF(Table_Query_from_Mac10[[#This Row],[item_no]]="KDA",-Table_Query_from_Mac10[[#This Row],[unit_price]],Table_Query_from_Mac10[[#This Row],[Net Unit]]*Table_Query_from_Mac10[[#This Row],[qty_to_ship]])</f>
        <v>90.8</v>
      </c>
      <c r="O2572" s="47">
        <f>SUMIFS(Summary!C:C,Summary!H:H,Table_Query_from_Mac10[[#This Row],[Juiceoc]])</f>
        <v>0</v>
      </c>
      <c r="P2572" s="47">
        <f>SUMIFS(Summary!D:D,Summary!H:H,Table_Query_from_Mac10[[#This Row],[Juiceoc]])</f>
        <v>0</v>
      </c>
      <c r="Q2572" s="47">
        <f>SUMIFS(Summary!E:E,Summary!H:H,Table_Query_from_Mac10[[#This Row],[Juiceoc]])</f>
        <v>0</v>
      </c>
      <c r="R2572" s="47">
        <f>Table_Query_from_Mac10[[#This Row],[Net Unit]]*(1+Table_Query_from_Mac10[[#This Row],[PriceIncreasebyType]])</f>
        <v>4.54</v>
      </c>
      <c r="S2572" s="47">
        <f>Table_Query_from_Mac10[[#This Row],[UnitPriceFuture]]*Table_Query_from_Mac10[[#This Row],[qtytoShipFuture]]</f>
        <v>90.8</v>
      </c>
      <c r="T2572" s="47">
        <f>ROUND(Table_Query_from_Mac10[[#This Row],[qty_to_ship]]*(1+Table_Query_from_Mac10[[#This Row],[VolumeIncreasebyType]]),0)</f>
        <v>20</v>
      </c>
      <c r="U2572" s="47">
        <f>Table_Query_from_Mac10[[#This Row],[qtytoShipFuture]]*Table_Query_from_Mac10[[#This Row],[Future-cost]]</f>
        <v>31.200000000000003</v>
      </c>
      <c r="V2572" s="47">
        <f>Table_Query_from_Mac10[[#This Row],[qtytoShipFuture]]-Table_Query_from_Mac10[[#This Row],[qty_to_ship]]</f>
        <v>0</v>
      </c>
      <c r="W2572" s="47">
        <f>Table_Query_from_Mac10[[#This Row],[UnitPriceFuture]]</f>
        <v>4.54</v>
      </c>
      <c r="X2572" s="47">
        <f>Table_Query_from_Mac10[[#This Row],[Unit Increase]]*Table_Query_from_Mac10[[#This Row],[UnitPriceFuture]]</f>
        <v>0</v>
      </c>
      <c r="Y2572" s="47">
        <f>Table_Query_from_Mac10[[#This Row],[Unit Increase]]*Table_Query_from_Mac10[[#This Row],[Future-cost]]</f>
        <v>0</v>
      </c>
      <c r="Z2572" s="47">
        <f>-(Table_Query_from_Mac10[[#This Row],[Incremental Sales]]+((Table_Query_from_Mac10[[#This Row],[Incremental Sales]]*-(SUM(Summary!$S$8:$S$9)))))*Summary!$S$18</f>
        <v>0</v>
      </c>
      <c r="AA2572" s="47">
        <f>IFERROR(Table_Query_from_Mac10[[#This Row],[Incremental Cost]]/Table_Query_from_Mac10[[#This Row],[Incremental Sales]],0)</f>
        <v>0</v>
      </c>
      <c r="AB2572" s="47">
        <f>IFERROR(Table_Query_from_Mac10[[#This Row],[TotalCostFuture]]/Table_Query_from_Mac10[[#This Row],[totalsalesFuture]],0)</f>
        <v>0.34361233480176218</v>
      </c>
      <c r="AN2572" s="30">
        <v>80</v>
      </c>
      <c r="AO2572">
        <f t="shared" si="80"/>
        <v>20</v>
      </c>
      <c r="AQ2572" s="30">
        <v>12.97</v>
      </c>
      <c r="AR2572">
        <f t="shared" si="81"/>
        <v>4.54</v>
      </c>
    </row>
    <row r="2573" spans="1:44" x14ac:dyDescent="0.25">
      <c r="A2573">
        <v>90267</v>
      </c>
      <c r="B2573">
        <v>13</v>
      </c>
      <c r="C2573" t="s">
        <v>86</v>
      </c>
      <c r="D2573" t="s">
        <v>79</v>
      </c>
      <c r="E2573">
        <v>2</v>
      </c>
      <c r="F2573">
        <v>1.8</v>
      </c>
      <c r="G2573">
        <v>5.12</v>
      </c>
      <c r="H2573" s="1">
        <v>44865</v>
      </c>
      <c r="I2573" s="20">
        <v>0</v>
      </c>
      <c r="J2573" s="47">
        <f>Table_Query_from_Mac10[[#This Row],[unit_price]]-(Table_Query_from_Mac10[[#This Row],[unit_price]]*(Table_Query_from_Mac10[[#This Row],[discount_pct]]/100))</f>
        <v>5.12</v>
      </c>
      <c r="K2573" s="47">
        <f>Table_Query_from_Mac10[[#This Row],[unit_cost]]</f>
        <v>1.8</v>
      </c>
      <c r="L2573" s="47">
        <f>Table_Query_from_Mac10[[#This Row],[Live-cost]]*(1+Table_Query_from_Mac10[[#This Row],[CogsIncreasebyTYPE]])</f>
        <v>1.8</v>
      </c>
      <c r="M2573" s="47">
        <f>Table_Query_from_Mac10[[#This Row],[Live-cost]]*Table_Query_from_Mac10[[#This Row],[qty_to_ship]]</f>
        <v>3.6</v>
      </c>
      <c r="N2573" s="47">
        <f>IF(Table_Query_from_Mac10[[#This Row],[item_no]]="KDA",-Table_Query_from_Mac10[[#This Row],[unit_price]],Table_Query_from_Mac10[[#This Row],[Net Unit]]*Table_Query_from_Mac10[[#This Row],[qty_to_ship]])</f>
        <v>10.24</v>
      </c>
      <c r="O2573" s="47">
        <f>SUMIFS(Summary!C:C,Summary!H:H,Table_Query_from_Mac10[[#This Row],[Juiceoc]])</f>
        <v>0</v>
      </c>
      <c r="P2573" s="47">
        <f>SUMIFS(Summary!D:D,Summary!H:H,Table_Query_from_Mac10[[#This Row],[Juiceoc]])</f>
        <v>0</v>
      </c>
      <c r="Q2573" s="47">
        <f>SUMIFS(Summary!E:E,Summary!H:H,Table_Query_from_Mac10[[#This Row],[Juiceoc]])</f>
        <v>0</v>
      </c>
      <c r="R2573" s="47">
        <f>Table_Query_from_Mac10[[#This Row],[Net Unit]]*(1+Table_Query_from_Mac10[[#This Row],[PriceIncreasebyType]])</f>
        <v>5.12</v>
      </c>
      <c r="S2573" s="47">
        <f>Table_Query_from_Mac10[[#This Row],[UnitPriceFuture]]*Table_Query_from_Mac10[[#This Row],[qtytoShipFuture]]</f>
        <v>10.24</v>
      </c>
      <c r="T2573" s="47">
        <f>ROUND(Table_Query_from_Mac10[[#This Row],[qty_to_ship]]*(1+Table_Query_from_Mac10[[#This Row],[VolumeIncreasebyType]]),0)</f>
        <v>2</v>
      </c>
      <c r="U2573" s="47">
        <f>Table_Query_from_Mac10[[#This Row],[qtytoShipFuture]]*Table_Query_from_Mac10[[#This Row],[Future-cost]]</f>
        <v>3.6</v>
      </c>
      <c r="V2573" s="47">
        <f>Table_Query_from_Mac10[[#This Row],[qtytoShipFuture]]-Table_Query_from_Mac10[[#This Row],[qty_to_ship]]</f>
        <v>0</v>
      </c>
      <c r="W2573" s="47">
        <f>Table_Query_from_Mac10[[#This Row],[UnitPriceFuture]]</f>
        <v>5.12</v>
      </c>
      <c r="X2573" s="47">
        <f>Table_Query_from_Mac10[[#This Row],[Unit Increase]]*Table_Query_from_Mac10[[#This Row],[UnitPriceFuture]]</f>
        <v>0</v>
      </c>
      <c r="Y2573" s="47">
        <f>Table_Query_from_Mac10[[#This Row],[Unit Increase]]*Table_Query_from_Mac10[[#This Row],[Future-cost]]</f>
        <v>0</v>
      </c>
      <c r="Z2573" s="47">
        <f>-(Table_Query_from_Mac10[[#This Row],[Incremental Sales]]+((Table_Query_from_Mac10[[#This Row],[Incremental Sales]]*-(SUM(Summary!$S$8:$S$9)))))*Summary!$S$18</f>
        <v>0</v>
      </c>
      <c r="AA2573" s="47">
        <f>IFERROR(Table_Query_from_Mac10[[#This Row],[Incremental Cost]]/Table_Query_from_Mac10[[#This Row],[Incremental Sales]],0)</f>
        <v>0</v>
      </c>
      <c r="AB2573" s="47">
        <f>IFERROR(Table_Query_from_Mac10[[#This Row],[TotalCostFuture]]/Table_Query_from_Mac10[[#This Row],[totalsalesFuture]],0)</f>
        <v>0.3515625</v>
      </c>
      <c r="AN2573" s="31">
        <v>8</v>
      </c>
      <c r="AO2573">
        <f t="shared" si="80"/>
        <v>2</v>
      </c>
      <c r="AQ2573" s="31">
        <v>14.64</v>
      </c>
      <c r="AR2573">
        <f t="shared" si="81"/>
        <v>5.12</v>
      </c>
    </row>
    <row r="2574" spans="1:44" x14ac:dyDescent="0.25">
      <c r="A2574">
        <v>90267</v>
      </c>
      <c r="B2574">
        <v>14</v>
      </c>
      <c r="C2574" t="s">
        <v>86</v>
      </c>
      <c r="D2574" t="s">
        <v>79</v>
      </c>
      <c r="E2574">
        <v>3</v>
      </c>
      <c r="F2574">
        <v>2.42</v>
      </c>
      <c r="G2574">
        <v>7.59</v>
      </c>
      <c r="H2574" s="1">
        <v>44865</v>
      </c>
      <c r="I2574" s="20">
        <v>0</v>
      </c>
      <c r="J2574" s="47">
        <f>Table_Query_from_Mac10[[#This Row],[unit_price]]-(Table_Query_from_Mac10[[#This Row],[unit_price]]*(Table_Query_from_Mac10[[#This Row],[discount_pct]]/100))</f>
        <v>7.59</v>
      </c>
      <c r="K2574" s="47">
        <f>Table_Query_from_Mac10[[#This Row],[unit_cost]]</f>
        <v>2.42</v>
      </c>
      <c r="L2574" s="47">
        <f>Table_Query_from_Mac10[[#This Row],[Live-cost]]*(1+Table_Query_from_Mac10[[#This Row],[CogsIncreasebyTYPE]])</f>
        <v>2.42</v>
      </c>
      <c r="M2574" s="47">
        <f>Table_Query_from_Mac10[[#This Row],[Live-cost]]*Table_Query_from_Mac10[[#This Row],[qty_to_ship]]</f>
        <v>7.26</v>
      </c>
      <c r="N2574" s="47">
        <f>IF(Table_Query_from_Mac10[[#This Row],[item_no]]="KDA",-Table_Query_from_Mac10[[#This Row],[unit_price]],Table_Query_from_Mac10[[#This Row],[Net Unit]]*Table_Query_from_Mac10[[#This Row],[qty_to_ship]])</f>
        <v>22.77</v>
      </c>
      <c r="O2574" s="47">
        <f>SUMIFS(Summary!C:C,Summary!H:H,Table_Query_from_Mac10[[#This Row],[Juiceoc]])</f>
        <v>0</v>
      </c>
      <c r="P2574" s="47">
        <f>SUMIFS(Summary!D:D,Summary!H:H,Table_Query_from_Mac10[[#This Row],[Juiceoc]])</f>
        <v>0</v>
      </c>
      <c r="Q2574" s="47">
        <f>SUMIFS(Summary!E:E,Summary!H:H,Table_Query_from_Mac10[[#This Row],[Juiceoc]])</f>
        <v>0</v>
      </c>
      <c r="R2574" s="47">
        <f>Table_Query_from_Mac10[[#This Row],[Net Unit]]*(1+Table_Query_from_Mac10[[#This Row],[PriceIncreasebyType]])</f>
        <v>7.59</v>
      </c>
      <c r="S2574" s="47">
        <f>Table_Query_from_Mac10[[#This Row],[UnitPriceFuture]]*Table_Query_from_Mac10[[#This Row],[qtytoShipFuture]]</f>
        <v>22.77</v>
      </c>
      <c r="T2574" s="47">
        <f>ROUND(Table_Query_from_Mac10[[#This Row],[qty_to_ship]]*(1+Table_Query_from_Mac10[[#This Row],[VolumeIncreasebyType]]),0)</f>
        <v>3</v>
      </c>
      <c r="U2574" s="47">
        <f>Table_Query_from_Mac10[[#This Row],[qtytoShipFuture]]*Table_Query_from_Mac10[[#This Row],[Future-cost]]</f>
        <v>7.26</v>
      </c>
      <c r="V2574" s="47">
        <f>Table_Query_from_Mac10[[#This Row],[qtytoShipFuture]]-Table_Query_from_Mac10[[#This Row],[qty_to_ship]]</f>
        <v>0</v>
      </c>
      <c r="W2574" s="47">
        <f>Table_Query_from_Mac10[[#This Row],[UnitPriceFuture]]</f>
        <v>7.59</v>
      </c>
      <c r="X2574" s="47">
        <f>Table_Query_from_Mac10[[#This Row],[Unit Increase]]*Table_Query_from_Mac10[[#This Row],[UnitPriceFuture]]</f>
        <v>0</v>
      </c>
      <c r="Y2574" s="47">
        <f>Table_Query_from_Mac10[[#This Row],[Unit Increase]]*Table_Query_from_Mac10[[#This Row],[Future-cost]]</f>
        <v>0</v>
      </c>
      <c r="Z2574" s="47">
        <f>-(Table_Query_from_Mac10[[#This Row],[Incremental Sales]]+((Table_Query_from_Mac10[[#This Row],[Incremental Sales]]*-(SUM(Summary!$S$8:$S$9)))))*Summary!$S$18</f>
        <v>0</v>
      </c>
      <c r="AA2574" s="47">
        <f>IFERROR(Table_Query_from_Mac10[[#This Row],[Incremental Cost]]/Table_Query_from_Mac10[[#This Row],[Incremental Sales]],0)</f>
        <v>0</v>
      </c>
      <c r="AB2574" s="47">
        <f>IFERROR(Table_Query_from_Mac10[[#This Row],[TotalCostFuture]]/Table_Query_from_Mac10[[#This Row],[totalsalesFuture]],0)</f>
        <v>0.3188405797101449</v>
      </c>
      <c r="AN2574" s="30">
        <v>12</v>
      </c>
      <c r="AO2574">
        <f t="shared" si="80"/>
        <v>3</v>
      </c>
      <c r="AQ2574" s="30">
        <v>21.69</v>
      </c>
      <c r="AR2574">
        <f t="shared" si="81"/>
        <v>7.59</v>
      </c>
    </row>
    <row r="2575" spans="1:44" x14ac:dyDescent="0.25">
      <c r="A2575">
        <v>90268</v>
      </c>
      <c r="B2575">
        <v>1</v>
      </c>
      <c r="C2575" t="s">
        <v>84</v>
      </c>
      <c r="D2575" t="s">
        <v>79</v>
      </c>
      <c r="E2575">
        <v>19</v>
      </c>
      <c r="F2575">
        <v>4.0999999999999996</v>
      </c>
      <c r="G2575">
        <v>9.17</v>
      </c>
      <c r="H2575" s="1">
        <v>44859</v>
      </c>
      <c r="I2575" s="20">
        <v>0</v>
      </c>
      <c r="J2575" s="47">
        <f>Table_Query_from_Mac10[[#This Row],[unit_price]]-(Table_Query_from_Mac10[[#This Row],[unit_price]]*(Table_Query_from_Mac10[[#This Row],[discount_pct]]/100))</f>
        <v>9.17</v>
      </c>
      <c r="K2575" s="47">
        <f>Table_Query_from_Mac10[[#This Row],[unit_cost]]</f>
        <v>4.0999999999999996</v>
      </c>
      <c r="L2575" s="47">
        <f>Table_Query_from_Mac10[[#This Row],[Live-cost]]*(1+Table_Query_from_Mac10[[#This Row],[CogsIncreasebyTYPE]])</f>
        <v>4.0999999999999996</v>
      </c>
      <c r="M2575" s="47">
        <f>Table_Query_from_Mac10[[#This Row],[Live-cost]]*Table_Query_from_Mac10[[#This Row],[qty_to_ship]]</f>
        <v>77.899999999999991</v>
      </c>
      <c r="N2575" s="47">
        <f>IF(Table_Query_from_Mac10[[#This Row],[item_no]]="KDA",-Table_Query_from_Mac10[[#This Row],[unit_price]],Table_Query_from_Mac10[[#This Row],[Net Unit]]*Table_Query_from_Mac10[[#This Row],[qty_to_ship]])</f>
        <v>174.23</v>
      </c>
      <c r="O2575" s="47">
        <f>SUMIFS(Summary!C:C,Summary!H:H,Table_Query_from_Mac10[[#This Row],[Juiceoc]])</f>
        <v>0</v>
      </c>
      <c r="P2575" s="47">
        <f>SUMIFS(Summary!D:D,Summary!H:H,Table_Query_from_Mac10[[#This Row],[Juiceoc]])</f>
        <v>0</v>
      </c>
      <c r="Q2575" s="47">
        <f>SUMIFS(Summary!E:E,Summary!H:H,Table_Query_from_Mac10[[#This Row],[Juiceoc]])</f>
        <v>0</v>
      </c>
      <c r="R2575" s="47">
        <f>Table_Query_from_Mac10[[#This Row],[Net Unit]]*(1+Table_Query_from_Mac10[[#This Row],[PriceIncreasebyType]])</f>
        <v>9.17</v>
      </c>
      <c r="S2575" s="47">
        <f>Table_Query_from_Mac10[[#This Row],[UnitPriceFuture]]*Table_Query_from_Mac10[[#This Row],[qtytoShipFuture]]</f>
        <v>174.23</v>
      </c>
      <c r="T2575" s="47">
        <f>ROUND(Table_Query_from_Mac10[[#This Row],[qty_to_ship]]*(1+Table_Query_from_Mac10[[#This Row],[VolumeIncreasebyType]]),0)</f>
        <v>19</v>
      </c>
      <c r="U2575" s="47">
        <f>Table_Query_from_Mac10[[#This Row],[qtytoShipFuture]]*Table_Query_from_Mac10[[#This Row],[Future-cost]]</f>
        <v>77.899999999999991</v>
      </c>
      <c r="V2575" s="47">
        <f>Table_Query_from_Mac10[[#This Row],[qtytoShipFuture]]-Table_Query_from_Mac10[[#This Row],[qty_to_ship]]</f>
        <v>0</v>
      </c>
      <c r="W2575" s="47">
        <f>Table_Query_from_Mac10[[#This Row],[UnitPriceFuture]]</f>
        <v>9.17</v>
      </c>
      <c r="X2575" s="47">
        <f>Table_Query_from_Mac10[[#This Row],[Unit Increase]]*Table_Query_from_Mac10[[#This Row],[UnitPriceFuture]]</f>
        <v>0</v>
      </c>
      <c r="Y2575" s="47">
        <f>Table_Query_from_Mac10[[#This Row],[Unit Increase]]*Table_Query_from_Mac10[[#This Row],[Future-cost]]</f>
        <v>0</v>
      </c>
      <c r="Z2575" s="47">
        <f>-(Table_Query_from_Mac10[[#This Row],[Incremental Sales]]+((Table_Query_from_Mac10[[#This Row],[Incremental Sales]]*-(SUM(Summary!$S$8:$S$9)))))*Summary!$S$18</f>
        <v>0</v>
      </c>
      <c r="AA2575" s="47">
        <f>IFERROR(Table_Query_from_Mac10[[#This Row],[Incremental Cost]]/Table_Query_from_Mac10[[#This Row],[Incremental Sales]],0)</f>
        <v>0</v>
      </c>
      <c r="AB2575" s="47">
        <f>IFERROR(Table_Query_from_Mac10[[#This Row],[TotalCostFuture]]/Table_Query_from_Mac10[[#This Row],[totalsalesFuture]],0)</f>
        <v>0.44711014176663028</v>
      </c>
      <c r="AN2575" s="31">
        <v>75</v>
      </c>
      <c r="AO2575">
        <f t="shared" si="80"/>
        <v>19</v>
      </c>
      <c r="AQ2575" s="31">
        <v>26.19</v>
      </c>
      <c r="AR2575">
        <f t="shared" si="81"/>
        <v>9.17</v>
      </c>
    </row>
    <row r="2576" spans="1:44" x14ac:dyDescent="0.25">
      <c r="A2576">
        <v>90268</v>
      </c>
      <c r="B2576">
        <v>2</v>
      </c>
      <c r="C2576" t="s">
        <v>86</v>
      </c>
      <c r="D2576" t="s">
        <v>79</v>
      </c>
      <c r="E2576">
        <v>7</v>
      </c>
      <c r="F2576">
        <v>9.82</v>
      </c>
      <c r="G2576">
        <v>24.37</v>
      </c>
      <c r="H2576" s="1">
        <v>44859</v>
      </c>
      <c r="I2576" s="20">
        <v>0</v>
      </c>
      <c r="J2576" s="47">
        <f>Table_Query_from_Mac10[[#This Row],[unit_price]]-(Table_Query_from_Mac10[[#This Row],[unit_price]]*(Table_Query_from_Mac10[[#This Row],[discount_pct]]/100))</f>
        <v>24.37</v>
      </c>
      <c r="K2576" s="47">
        <f>Table_Query_from_Mac10[[#This Row],[unit_cost]]</f>
        <v>9.82</v>
      </c>
      <c r="L2576" s="47">
        <f>Table_Query_from_Mac10[[#This Row],[Live-cost]]*(1+Table_Query_from_Mac10[[#This Row],[CogsIncreasebyTYPE]])</f>
        <v>9.82</v>
      </c>
      <c r="M2576" s="47">
        <f>Table_Query_from_Mac10[[#This Row],[Live-cost]]*Table_Query_from_Mac10[[#This Row],[qty_to_ship]]</f>
        <v>68.740000000000009</v>
      </c>
      <c r="N2576" s="47">
        <f>IF(Table_Query_from_Mac10[[#This Row],[item_no]]="KDA",-Table_Query_from_Mac10[[#This Row],[unit_price]],Table_Query_from_Mac10[[#This Row],[Net Unit]]*Table_Query_from_Mac10[[#This Row],[qty_to_ship]])</f>
        <v>170.59</v>
      </c>
      <c r="O2576" s="47">
        <f>SUMIFS(Summary!C:C,Summary!H:H,Table_Query_from_Mac10[[#This Row],[Juiceoc]])</f>
        <v>0</v>
      </c>
      <c r="P2576" s="47">
        <f>SUMIFS(Summary!D:D,Summary!H:H,Table_Query_from_Mac10[[#This Row],[Juiceoc]])</f>
        <v>0</v>
      </c>
      <c r="Q2576" s="47">
        <f>SUMIFS(Summary!E:E,Summary!H:H,Table_Query_from_Mac10[[#This Row],[Juiceoc]])</f>
        <v>0</v>
      </c>
      <c r="R2576" s="47">
        <f>Table_Query_from_Mac10[[#This Row],[Net Unit]]*(1+Table_Query_from_Mac10[[#This Row],[PriceIncreasebyType]])</f>
        <v>24.37</v>
      </c>
      <c r="S2576" s="47">
        <f>Table_Query_from_Mac10[[#This Row],[UnitPriceFuture]]*Table_Query_from_Mac10[[#This Row],[qtytoShipFuture]]</f>
        <v>170.59</v>
      </c>
      <c r="T2576" s="47">
        <f>ROUND(Table_Query_from_Mac10[[#This Row],[qty_to_ship]]*(1+Table_Query_from_Mac10[[#This Row],[VolumeIncreasebyType]]),0)</f>
        <v>7</v>
      </c>
      <c r="U2576" s="47">
        <f>Table_Query_from_Mac10[[#This Row],[qtytoShipFuture]]*Table_Query_from_Mac10[[#This Row],[Future-cost]]</f>
        <v>68.740000000000009</v>
      </c>
      <c r="V2576" s="47">
        <f>Table_Query_from_Mac10[[#This Row],[qtytoShipFuture]]-Table_Query_from_Mac10[[#This Row],[qty_to_ship]]</f>
        <v>0</v>
      </c>
      <c r="W2576" s="47">
        <f>Table_Query_from_Mac10[[#This Row],[UnitPriceFuture]]</f>
        <v>24.37</v>
      </c>
      <c r="X2576" s="47">
        <f>Table_Query_from_Mac10[[#This Row],[Unit Increase]]*Table_Query_from_Mac10[[#This Row],[UnitPriceFuture]]</f>
        <v>0</v>
      </c>
      <c r="Y2576" s="47">
        <f>Table_Query_from_Mac10[[#This Row],[Unit Increase]]*Table_Query_from_Mac10[[#This Row],[Future-cost]]</f>
        <v>0</v>
      </c>
      <c r="Z2576" s="47">
        <f>-(Table_Query_from_Mac10[[#This Row],[Incremental Sales]]+((Table_Query_from_Mac10[[#This Row],[Incremental Sales]]*-(SUM(Summary!$S$8:$S$9)))))*Summary!$S$18</f>
        <v>0</v>
      </c>
      <c r="AA2576" s="47">
        <f>IFERROR(Table_Query_from_Mac10[[#This Row],[Incremental Cost]]/Table_Query_from_Mac10[[#This Row],[Incremental Sales]],0)</f>
        <v>0</v>
      </c>
      <c r="AB2576" s="47">
        <f>IFERROR(Table_Query_from_Mac10[[#This Row],[TotalCostFuture]]/Table_Query_from_Mac10[[#This Row],[totalsalesFuture]],0)</f>
        <v>0.40295445219532217</v>
      </c>
      <c r="AN2576" s="30">
        <v>27</v>
      </c>
      <c r="AO2576">
        <f t="shared" si="80"/>
        <v>7</v>
      </c>
      <c r="AQ2576" s="30">
        <v>69.64</v>
      </c>
      <c r="AR2576">
        <f t="shared" si="81"/>
        <v>24.37</v>
      </c>
    </row>
    <row r="2577" spans="1:44" x14ac:dyDescent="0.25">
      <c r="A2577">
        <v>90268</v>
      </c>
      <c r="B2577">
        <v>3</v>
      </c>
      <c r="C2577" t="s">
        <v>86</v>
      </c>
      <c r="D2577" t="s">
        <v>79</v>
      </c>
      <c r="E2577">
        <v>5</v>
      </c>
      <c r="F2577">
        <v>11.58</v>
      </c>
      <c r="G2577">
        <v>28.07</v>
      </c>
      <c r="H2577" s="1">
        <v>44859</v>
      </c>
      <c r="I2577" s="20">
        <v>0</v>
      </c>
      <c r="J2577" s="47">
        <f>Table_Query_from_Mac10[[#This Row],[unit_price]]-(Table_Query_from_Mac10[[#This Row],[unit_price]]*(Table_Query_from_Mac10[[#This Row],[discount_pct]]/100))</f>
        <v>28.07</v>
      </c>
      <c r="K2577" s="47">
        <f>Table_Query_from_Mac10[[#This Row],[unit_cost]]</f>
        <v>11.58</v>
      </c>
      <c r="L2577" s="47">
        <f>Table_Query_from_Mac10[[#This Row],[Live-cost]]*(1+Table_Query_from_Mac10[[#This Row],[CogsIncreasebyTYPE]])</f>
        <v>11.58</v>
      </c>
      <c r="M2577" s="47">
        <f>Table_Query_from_Mac10[[#This Row],[Live-cost]]*Table_Query_from_Mac10[[#This Row],[qty_to_ship]]</f>
        <v>57.9</v>
      </c>
      <c r="N2577" s="47">
        <f>IF(Table_Query_from_Mac10[[#This Row],[item_no]]="KDA",-Table_Query_from_Mac10[[#This Row],[unit_price]],Table_Query_from_Mac10[[#This Row],[Net Unit]]*Table_Query_from_Mac10[[#This Row],[qty_to_ship]])</f>
        <v>140.35</v>
      </c>
      <c r="O2577" s="47">
        <f>SUMIFS(Summary!C:C,Summary!H:H,Table_Query_from_Mac10[[#This Row],[Juiceoc]])</f>
        <v>0</v>
      </c>
      <c r="P2577" s="47">
        <f>SUMIFS(Summary!D:D,Summary!H:H,Table_Query_from_Mac10[[#This Row],[Juiceoc]])</f>
        <v>0</v>
      </c>
      <c r="Q2577" s="47">
        <f>SUMIFS(Summary!E:E,Summary!H:H,Table_Query_from_Mac10[[#This Row],[Juiceoc]])</f>
        <v>0</v>
      </c>
      <c r="R2577" s="47">
        <f>Table_Query_from_Mac10[[#This Row],[Net Unit]]*(1+Table_Query_from_Mac10[[#This Row],[PriceIncreasebyType]])</f>
        <v>28.07</v>
      </c>
      <c r="S2577" s="47">
        <f>Table_Query_from_Mac10[[#This Row],[UnitPriceFuture]]*Table_Query_from_Mac10[[#This Row],[qtytoShipFuture]]</f>
        <v>140.35</v>
      </c>
      <c r="T2577" s="47">
        <f>ROUND(Table_Query_from_Mac10[[#This Row],[qty_to_ship]]*(1+Table_Query_from_Mac10[[#This Row],[VolumeIncreasebyType]]),0)</f>
        <v>5</v>
      </c>
      <c r="U2577" s="47">
        <f>Table_Query_from_Mac10[[#This Row],[qtytoShipFuture]]*Table_Query_from_Mac10[[#This Row],[Future-cost]]</f>
        <v>57.9</v>
      </c>
      <c r="V2577" s="47">
        <f>Table_Query_from_Mac10[[#This Row],[qtytoShipFuture]]-Table_Query_from_Mac10[[#This Row],[qty_to_ship]]</f>
        <v>0</v>
      </c>
      <c r="W2577" s="47">
        <f>Table_Query_from_Mac10[[#This Row],[UnitPriceFuture]]</f>
        <v>28.07</v>
      </c>
      <c r="X2577" s="47">
        <f>Table_Query_from_Mac10[[#This Row],[Unit Increase]]*Table_Query_from_Mac10[[#This Row],[UnitPriceFuture]]</f>
        <v>0</v>
      </c>
      <c r="Y2577" s="47">
        <f>Table_Query_from_Mac10[[#This Row],[Unit Increase]]*Table_Query_from_Mac10[[#This Row],[Future-cost]]</f>
        <v>0</v>
      </c>
      <c r="Z2577" s="47">
        <f>-(Table_Query_from_Mac10[[#This Row],[Incremental Sales]]+((Table_Query_from_Mac10[[#This Row],[Incremental Sales]]*-(SUM(Summary!$S$8:$S$9)))))*Summary!$S$18</f>
        <v>0</v>
      </c>
      <c r="AA2577" s="47">
        <f>IFERROR(Table_Query_from_Mac10[[#This Row],[Incremental Cost]]/Table_Query_from_Mac10[[#This Row],[Incremental Sales]],0)</f>
        <v>0</v>
      </c>
      <c r="AB2577" s="47">
        <f>IFERROR(Table_Query_from_Mac10[[#This Row],[TotalCostFuture]]/Table_Query_from_Mac10[[#This Row],[totalsalesFuture]],0)</f>
        <v>0.41254007837548984</v>
      </c>
      <c r="AN2577" s="31">
        <v>18</v>
      </c>
      <c r="AO2577">
        <f t="shared" si="80"/>
        <v>5</v>
      </c>
      <c r="AQ2577" s="31">
        <v>80.19</v>
      </c>
      <c r="AR2577">
        <f t="shared" si="81"/>
        <v>28.07</v>
      </c>
    </row>
    <row r="2578" spans="1:44" x14ac:dyDescent="0.25">
      <c r="A2578">
        <v>90268</v>
      </c>
      <c r="B2578">
        <v>4</v>
      </c>
      <c r="C2578" t="s">
        <v>86</v>
      </c>
      <c r="D2578" t="s">
        <v>79</v>
      </c>
      <c r="E2578">
        <v>32</v>
      </c>
      <c r="F2578">
        <v>7.21</v>
      </c>
      <c r="G2578">
        <v>16</v>
      </c>
      <c r="H2578" s="1">
        <v>44859</v>
      </c>
      <c r="I2578" s="20">
        <v>0</v>
      </c>
      <c r="J2578" s="47">
        <f>Table_Query_from_Mac10[[#This Row],[unit_price]]-(Table_Query_from_Mac10[[#This Row],[unit_price]]*(Table_Query_from_Mac10[[#This Row],[discount_pct]]/100))</f>
        <v>16</v>
      </c>
      <c r="K2578" s="47">
        <f>Table_Query_from_Mac10[[#This Row],[unit_cost]]</f>
        <v>7.21</v>
      </c>
      <c r="L2578" s="47">
        <f>Table_Query_from_Mac10[[#This Row],[Live-cost]]*(1+Table_Query_from_Mac10[[#This Row],[CogsIncreasebyTYPE]])</f>
        <v>7.21</v>
      </c>
      <c r="M2578" s="47">
        <f>Table_Query_from_Mac10[[#This Row],[Live-cost]]*Table_Query_from_Mac10[[#This Row],[qty_to_ship]]</f>
        <v>230.72</v>
      </c>
      <c r="N2578" s="47">
        <f>IF(Table_Query_from_Mac10[[#This Row],[item_no]]="KDA",-Table_Query_from_Mac10[[#This Row],[unit_price]],Table_Query_from_Mac10[[#This Row],[Net Unit]]*Table_Query_from_Mac10[[#This Row],[qty_to_ship]])</f>
        <v>512</v>
      </c>
      <c r="O2578" s="47">
        <f>SUMIFS(Summary!C:C,Summary!H:H,Table_Query_from_Mac10[[#This Row],[Juiceoc]])</f>
        <v>0</v>
      </c>
      <c r="P2578" s="47">
        <f>SUMIFS(Summary!D:D,Summary!H:H,Table_Query_from_Mac10[[#This Row],[Juiceoc]])</f>
        <v>0</v>
      </c>
      <c r="Q2578" s="47">
        <f>SUMIFS(Summary!E:E,Summary!H:H,Table_Query_from_Mac10[[#This Row],[Juiceoc]])</f>
        <v>0</v>
      </c>
      <c r="R2578" s="47">
        <f>Table_Query_from_Mac10[[#This Row],[Net Unit]]*(1+Table_Query_from_Mac10[[#This Row],[PriceIncreasebyType]])</f>
        <v>16</v>
      </c>
      <c r="S2578" s="47">
        <f>Table_Query_from_Mac10[[#This Row],[UnitPriceFuture]]*Table_Query_from_Mac10[[#This Row],[qtytoShipFuture]]</f>
        <v>512</v>
      </c>
      <c r="T2578" s="47">
        <f>ROUND(Table_Query_from_Mac10[[#This Row],[qty_to_ship]]*(1+Table_Query_from_Mac10[[#This Row],[VolumeIncreasebyType]]),0)</f>
        <v>32</v>
      </c>
      <c r="U2578" s="47">
        <f>Table_Query_from_Mac10[[#This Row],[qtytoShipFuture]]*Table_Query_from_Mac10[[#This Row],[Future-cost]]</f>
        <v>230.72</v>
      </c>
      <c r="V2578" s="47">
        <f>Table_Query_from_Mac10[[#This Row],[qtytoShipFuture]]-Table_Query_from_Mac10[[#This Row],[qty_to_ship]]</f>
        <v>0</v>
      </c>
      <c r="W2578" s="47">
        <f>Table_Query_from_Mac10[[#This Row],[UnitPriceFuture]]</f>
        <v>16</v>
      </c>
      <c r="X2578" s="47">
        <f>Table_Query_from_Mac10[[#This Row],[Unit Increase]]*Table_Query_from_Mac10[[#This Row],[UnitPriceFuture]]</f>
        <v>0</v>
      </c>
      <c r="Y2578" s="47">
        <f>Table_Query_from_Mac10[[#This Row],[Unit Increase]]*Table_Query_from_Mac10[[#This Row],[Future-cost]]</f>
        <v>0</v>
      </c>
      <c r="Z2578" s="47">
        <f>-(Table_Query_from_Mac10[[#This Row],[Incremental Sales]]+((Table_Query_from_Mac10[[#This Row],[Incremental Sales]]*-(SUM(Summary!$S$8:$S$9)))))*Summary!$S$18</f>
        <v>0</v>
      </c>
      <c r="AA2578" s="47">
        <f>IFERROR(Table_Query_from_Mac10[[#This Row],[Incremental Cost]]/Table_Query_from_Mac10[[#This Row],[Incremental Sales]],0)</f>
        <v>0</v>
      </c>
      <c r="AB2578" s="47">
        <f>IFERROR(Table_Query_from_Mac10[[#This Row],[TotalCostFuture]]/Table_Query_from_Mac10[[#This Row],[totalsalesFuture]],0)</f>
        <v>0.450625</v>
      </c>
      <c r="AN2578" s="30">
        <v>128</v>
      </c>
      <c r="AO2578">
        <f t="shared" si="80"/>
        <v>32</v>
      </c>
      <c r="AQ2578" s="30">
        <v>45.72</v>
      </c>
      <c r="AR2578">
        <f t="shared" si="81"/>
        <v>16</v>
      </c>
    </row>
    <row r="2579" spans="1:44" x14ac:dyDescent="0.25">
      <c r="A2579">
        <v>90268</v>
      </c>
      <c r="B2579">
        <v>5</v>
      </c>
      <c r="C2579" t="s">
        <v>86</v>
      </c>
      <c r="D2579" t="s">
        <v>79</v>
      </c>
      <c r="E2579">
        <v>14</v>
      </c>
      <c r="F2579">
        <v>10.039999999999999</v>
      </c>
      <c r="G2579">
        <v>23.64</v>
      </c>
      <c r="H2579" s="1">
        <v>44859</v>
      </c>
      <c r="I2579" s="20">
        <v>0</v>
      </c>
      <c r="J2579" s="47">
        <f>Table_Query_from_Mac10[[#This Row],[unit_price]]-(Table_Query_from_Mac10[[#This Row],[unit_price]]*(Table_Query_from_Mac10[[#This Row],[discount_pct]]/100))</f>
        <v>23.64</v>
      </c>
      <c r="K2579" s="47">
        <f>Table_Query_from_Mac10[[#This Row],[unit_cost]]</f>
        <v>10.039999999999999</v>
      </c>
      <c r="L2579" s="47">
        <f>Table_Query_from_Mac10[[#This Row],[Live-cost]]*(1+Table_Query_from_Mac10[[#This Row],[CogsIncreasebyTYPE]])</f>
        <v>10.039999999999999</v>
      </c>
      <c r="M2579" s="47">
        <f>Table_Query_from_Mac10[[#This Row],[Live-cost]]*Table_Query_from_Mac10[[#This Row],[qty_to_ship]]</f>
        <v>140.56</v>
      </c>
      <c r="N2579" s="47">
        <f>IF(Table_Query_from_Mac10[[#This Row],[item_no]]="KDA",-Table_Query_from_Mac10[[#This Row],[unit_price]],Table_Query_from_Mac10[[#This Row],[Net Unit]]*Table_Query_from_Mac10[[#This Row],[qty_to_ship]])</f>
        <v>330.96000000000004</v>
      </c>
      <c r="O2579" s="47">
        <f>SUMIFS(Summary!C:C,Summary!H:H,Table_Query_from_Mac10[[#This Row],[Juiceoc]])</f>
        <v>0</v>
      </c>
      <c r="P2579" s="47">
        <f>SUMIFS(Summary!D:D,Summary!H:H,Table_Query_from_Mac10[[#This Row],[Juiceoc]])</f>
        <v>0</v>
      </c>
      <c r="Q2579" s="47">
        <f>SUMIFS(Summary!E:E,Summary!H:H,Table_Query_from_Mac10[[#This Row],[Juiceoc]])</f>
        <v>0</v>
      </c>
      <c r="R2579" s="47">
        <f>Table_Query_from_Mac10[[#This Row],[Net Unit]]*(1+Table_Query_from_Mac10[[#This Row],[PriceIncreasebyType]])</f>
        <v>23.64</v>
      </c>
      <c r="S2579" s="47">
        <f>Table_Query_from_Mac10[[#This Row],[UnitPriceFuture]]*Table_Query_from_Mac10[[#This Row],[qtytoShipFuture]]</f>
        <v>330.96000000000004</v>
      </c>
      <c r="T2579" s="47">
        <f>ROUND(Table_Query_from_Mac10[[#This Row],[qty_to_ship]]*(1+Table_Query_from_Mac10[[#This Row],[VolumeIncreasebyType]]),0)</f>
        <v>14</v>
      </c>
      <c r="U2579" s="47">
        <f>Table_Query_from_Mac10[[#This Row],[qtytoShipFuture]]*Table_Query_from_Mac10[[#This Row],[Future-cost]]</f>
        <v>140.56</v>
      </c>
      <c r="V2579" s="47">
        <f>Table_Query_from_Mac10[[#This Row],[qtytoShipFuture]]-Table_Query_from_Mac10[[#This Row],[qty_to_ship]]</f>
        <v>0</v>
      </c>
      <c r="W2579" s="47">
        <f>Table_Query_from_Mac10[[#This Row],[UnitPriceFuture]]</f>
        <v>23.64</v>
      </c>
      <c r="X2579" s="47">
        <f>Table_Query_from_Mac10[[#This Row],[Unit Increase]]*Table_Query_from_Mac10[[#This Row],[UnitPriceFuture]]</f>
        <v>0</v>
      </c>
      <c r="Y2579" s="47">
        <f>Table_Query_from_Mac10[[#This Row],[Unit Increase]]*Table_Query_from_Mac10[[#This Row],[Future-cost]]</f>
        <v>0</v>
      </c>
      <c r="Z2579" s="47">
        <f>-(Table_Query_from_Mac10[[#This Row],[Incremental Sales]]+((Table_Query_from_Mac10[[#This Row],[Incremental Sales]]*-(SUM(Summary!$S$8:$S$9)))))*Summary!$S$18</f>
        <v>0</v>
      </c>
      <c r="AA2579" s="47">
        <f>IFERROR(Table_Query_from_Mac10[[#This Row],[Incremental Cost]]/Table_Query_from_Mac10[[#This Row],[Incremental Sales]],0)</f>
        <v>0</v>
      </c>
      <c r="AB2579" s="47">
        <f>IFERROR(Table_Query_from_Mac10[[#This Row],[TotalCostFuture]]/Table_Query_from_Mac10[[#This Row],[totalsalesFuture]],0)</f>
        <v>0.42470389170896783</v>
      </c>
      <c r="AN2579" s="31">
        <v>54</v>
      </c>
      <c r="AO2579">
        <f t="shared" si="80"/>
        <v>14</v>
      </c>
      <c r="AQ2579" s="31">
        <v>67.55</v>
      </c>
      <c r="AR2579">
        <f t="shared" si="81"/>
        <v>23.64</v>
      </c>
    </row>
    <row r="2580" spans="1:44" x14ac:dyDescent="0.25">
      <c r="A2580">
        <v>90268</v>
      </c>
      <c r="B2580">
        <v>6</v>
      </c>
      <c r="C2580" t="s">
        <v>86</v>
      </c>
      <c r="D2580" t="s">
        <v>79</v>
      </c>
      <c r="E2580">
        <v>14</v>
      </c>
      <c r="F2580">
        <v>11.48</v>
      </c>
      <c r="G2580">
        <v>28.06</v>
      </c>
      <c r="H2580" s="1">
        <v>44859</v>
      </c>
      <c r="I2580" s="20">
        <v>0</v>
      </c>
      <c r="J2580" s="47">
        <f>Table_Query_from_Mac10[[#This Row],[unit_price]]-(Table_Query_from_Mac10[[#This Row],[unit_price]]*(Table_Query_from_Mac10[[#This Row],[discount_pct]]/100))</f>
        <v>28.06</v>
      </c>
      <c r="K2580" s="47">
        <f>Table_Query_from_Mac10[[#This Row],[unit_cost]]</f>
        <v>11.48</v>
      </c>
      <c r="L2580" s="47">
        <f>Table_Query_from_Mac10[[#This Row],[Live-cost]]*(1+Table_Query_from_Mac10[[#This Row],[CogsIncreasebyTYPE]])</f>
        <v>11.48</v>
      </c>
      <c r="M2580" s="47">
        <f>Table_Query_from_Mac10[[#This Row],[Live-cost]]*Table_Query_from_Mac10[[#This Row],[qty_to_ship]]</f>
        <v>160.72</v>
      </c>
      <c r="N2580" s="47">
        <f>IF(Table_Query_from_Mac10[[#This Row],[item_no]]="KDA",-Table_Query_from_Mac10[[#This Row],[unit_price]],Table_Query_from_Mac10[[#This Row],[Net Unit]]*Table_Query_from_Mac10[[#This Row],[qty_to_ship]])</f>
        <v>392.84</v>
      </c>
      <c r="O2580" s="47">
        <f>SUMIFS(Summary!C:C,Summary!H:H,Table_Query_from_Mac10[[#This Row],[Juiceoc]])</f>
        <v>0</v>
      </c>
      <c r="P2580" s="47">
        <f>SUMIFS(Summary!D:D,Summary!H:H,Table_Query_from_Mac10[[#This Row],[Juiceoc]])</f>
        <v>0</v>
      </c>
      <c r="Q2580" s="47">
        <f>SUMIFS(Summary!E:E,Summary!H:H,Table_Query_from_Mac10[[#This Row],[Juiceoc]])</f>
        <v>0</v>
      </c>
      <c r="R2580" s="47">
        <f>Table_Query_from_Mac10[[#This Row],[Net Unit]]*(1+Table_Query_from_Mac10[[#This Row],[PriceIncreasebyType]])</f>
        <v>28.06</v>
      </c>
      <c r="S2580" s="47">
        <f>Table_Query_from_Mac10[[#This Row],[UnitPriceFuture]]*Table_Query_from_Mac10[[#This Row],[qtytoShipFuture]]</f>
        <v>392.84</v>
      </c>
      <c r="T2580" s="47">
        <f>ROUND(Table_Query_from_Mac10[[#This Row],[qty_to_ship]]*(1+Table_Query_from_Mac10[[#This Row],[VolumeIncreasebyType]]),0)</f>
        <v>14</v>
      </c>
      <c r="U2580" s="47">
        <f>Table_Query_from_Mac10[[#This Row],[qtytoShipFuture]]*Table_Query_from_Mac10[[#This Row],[Future-cost]]</f>
        <v>160.72</v>
      </c>
      <c r="V2580" s="47">
        <f>Table_Query_from_Mac10[[#This Row],[qtytoShipFuture]]-Table_Query_from_Mac10[[#This Row],[qty_to_ship]]</f>
        <v>0</v>
      </c>
      <c r="W2580" s="47">
        <f>Table_Query_from_Mac10[[#This Row],[UnitPriceFuture]]</f>
        <v>28.06</v>
      </c>
      <c r="X2580" s="47">
        <f>Table_Query_from_Mac10[[#This Row],[Unit Increase]]*Table_Query_from_Mac10[[#This Row],[UnitPriceFuture]]</f>
        <v>0</v>
      </c>
      <c r="Y2580" s="47">
        <f>Table_Query_from_Mac10[[#This Row],[Unit Increase]]*Table_Query_from_Mac10[[#This Row],[Future-cost]]</f>
        <v>0</v>
      </c>
      <c r="Z2580" s="47">
        <f>-(Table_Query_from_Mac10[[#This Row],[Incremental Sales]]+((Table_Query_from_Mac10[[#This Row],[Incremental Sales]]*-(SUM(Summary!$S$8:$S$9)))))*Summary!$S$18</f>
        <v>0</v>
      </c>
      <c r="AA2580" s="47">
        <f>IFERROR(Table_Query_from_Mac10[[#This Row],[Incremental Cost]]/Table_Query_from_Mac10[[#This Row],[Incremental Sales]],0)</f>
        <v>0</v>
      </c>
      <c r="AB2580" s="47">
        <f>IFERROR(Table_Query_from_Mac10[[#This Row],[TotalCostFuture]]/Table_Query_from_Mac10[[#This Row],[totalsalesFuture]],0)</f>
        <v>0.40912330719885959</v>
      </c>
      <c r="AN2580" s="30">
        <v>54</v>
      </c>
      <c r="AO2580">
        <f t="shared" si="80"/>
        <v>14</v>
      </c>
      <c r="AQ2580" s="30">
        <v>80.16</v>
      </c>
      <c r="AR2580">
        <f t="shared" si="81"/>
        <v>28.06</v>
      </c>
    </row>
    <row r="2581" spans="1:44" x14ac:dyDescent="0.25">
      <c r="A2581">
        <v>90268</v>
      </c>
      <c r="B2581">
        <v>7</v>
      </c>
      <c r="C2581" t="s">
        <v>86</v>
      </c>
      <c r="D2581" t="s">
        <v>79</v>
      </c>
      <c r="E2581">
        <v>8</v>
      </c>
      <c r="F2581">
        <v>13.1</v>
      </c>
      <c r="G2581">
        <v>33.47</v>
      </c>
      <c r="H2581" s="1">
        <v>44859</v>
      </c>
      <c r="I2581" s="20">
        <v>0</v>
      </c>
      <c r="J2581" s="47">
        <f>Table_Query_from_Mac10[[#This Row],[unit_price]]-(Table_Query_from_Mac10[[#This Row],[unit_price]]*(Table_Query_from_Mac10[[#This Row],[discount_pct]]/100))</f>
        <v>33.47</v>
      </c>
      <c r="K2581" s="47">
        <f>Table_Query_from_Mac10[[#This Row],[unit_cost]]</f>
        <v>13.1</v>
      </c>
      <c r="L2581" s="47">
        <f>Table_Query_from_Mac10[[#This Row],[Live-cost]]*(1+Table_Query_from_Mac10[[#This Row],[CogsIncreasebyTYPE]])</f>
        <v>13.1</v>
      </c>
      <c r="M2581" s="47">
        <f>Table_Query_from_Mac10[[#This Row],[Live-cost]]*Table_Query_from_Mac10[[#This Row],[qty_to_ship]]</f>
        <v>104.8</v>
      </c>
      <c r="N2581" s="47">
        <f>IF(Table_Query_from_Mac10[[#This Row],[item_no]]="KDA",-Table_Query_from_Mac10[[#This Row],[unit_price]],Table_Query_from_Mac10[[#This Row],[Net Unit]]*Table_Query_from_Mac10[[#This Row],[qty_to_ship]])</f>
        <v>267.76</v>
      </c>
      <c r="O2581" s="47">
        <f>SUMIFS(Summary!C:C,Summary!H:H,Table_Query_from_Mac10[[#This Row],[Juiceoc]])</f>
        <v>0</v>
      </c>
      <c r="P2581" s="47">
        <f>SUMIFS(Summary!D:D,Summary!H:H,Table_Query_from_Mac10[[#This Row],[Juiceoc]])</f>
        <v>0</v>
      </c>
      <c r="Q2581" s="47">
        <f>SUMIFS(Summary!E:E,Summary!H:H,Table_Query_from_Mac10[[#This Row],[Juiceoc]])</f>
        <v>0</v>
      </c>
      <c r="R2581" s="47">
        <f>Table_Query_from_Mac10[[#This Row],[Net Unit]]*(1+Table_Query_from_Mac10[[#This Row],[PriceIncreasebyType]])</f>
        <v>33.47</v>
      </c>
      <c r="S2581" s="47">
        <f>Table_Query_from_Mac10[[#This Row],[UnitPriceFuture]]*Table_Query_from_Mac10[[#This Row],[qtytoShipFuture]]</f>
        <v>267.76</v>
      </c>
      <c r="T2581" s="47">
        <f>ROUND(Table_Query_from_Mac10[[#This Row],[qty_to_ship]]*(1+Table_Query_from_Mac10[[#This Row],[VolumeIncreasebyType]]),0)</f>
        <v>8</v>
      </c>
      <c r="U2581" s="47">
        <f>Table_Query_from_Mac10[[#This Row],[qtytoShipFuture]]*Table_Query_from_Mac10[[#This Row],[Future-cost]]</f>
        <v>104.8</v>
      </c>
      <c r="V2581" s="47">
        <f>Table_Query_from_Mac10[[#This Row],[qtytoShipFuture]]-Table_Query_from_Mac10[[#This Row],[qty_to_ship]]</f>
        <v>0</v>
      </c>
      <c r="W2581" s="47">
        <f>Table_Query_from_Mac10[[#This Row],[UnitPriceFuture]]</f>
        <v>33.47</v>
      </c>
      <c r="X2581" s="47">
        <f>Table_Query_from_Mac10[[#This Row],[Unit Increase]]*Table_Query_from_Mac10[[#This Row],[UnitPriceFuture]]</f>
        <v>0</v>
      </c>
      <c r="Y2581" s="47">
        <f>Table_Query_from_Mac10[[#This Row],[Unit Increase]]*Table_Query_from_Mac10[[#This Row],[Future-cost]]</f>
        <v>0</v>
      </c>
      <c r="Z2581" s="47">
        <f>-(Table_Query_from_Mac10[[#This Row],[Incremental Sales]]+((Table_Query_from_Mac10[[#This Row],[Incremental Sales]]*-(SUM(Summary!$S$8:$S$9)))))*Summary!$S$18</f>
        <v>0</v>
      </c>
      <c r="AA2581" s="47">
        <f>IFERROR(Table_Query_from_Mac10[[#This Row],[Incremental Cost]]/Table_Query_from_Mac10[[#This Row],[Incremental Sales]],0)</f>
        <v>0</v>
      </c>
      <c r="AB2581" s="47">
        <f>IFERROR(Table_Query_from_Mac10[[#This Row],[TotalCostFuture]]/Table_Query_from_Mac10[[#This Row],[totalsalesFuture]],0)</f>
        <v>0.39139527935464596</v>
      </c>
      <c r="AN2581" s="31">
        <v>32</v>
      </c>
      <c r="AO2581">
        <f t="shared" si="80"/>
        <v>8</v>
      </c>
      <c r="AQ2581" s="31">
        <v>95.63</v>
      </c>
      <c r="AR2581">
        <f t="shared" si="81"/>
        <v>33.47</v>
      </c>
    </row>
    <row r="2582" spans="1:44" x14ac:dyDescent="0.25">
      <c r="A2582">
        <v>90268</v>
      </c>
      <c r="B2582">
        <v>8</v>
      </c>
      <c r="C2582" t="s">
        <v>86</v>
      </c>
      <c r="D2582" t="s">
        <v>79</v>
      </c>
      <c r="E2582">
        <v>3</v>
      </c>
      <c r="F2582">
        <v>15.07</v>
      </c>
      <c r="G2582">
        <v>39.659999999999997</v>
      </c>
      <c r="H2582" s="1">
        <v>44859</v>
      </c>
      <c r="I2582" s="20">
        <v>0</v>
      </c>
      <c r="J2582" s="47">
        <f>Table_Query_from_Mac10[[#This Row],[unit_price]]-(Table_Query_from_Mac10[[#This Row],[unit_price]]*(Table_Query_from_Mac10[[#This Row],[discount_pct]]/100))</f>
        <v>39.659999999999997</v>
      </c>
      <c r="K2582" s="47">
        <f>Table_Query_from_Mac10[[#This Row],[unit_cost]]</f>
        <v>15.07</v>
      </c>
      <c r="L2582" s="47">
        <f>Table_Query_from_Mac10[[#This Row],[Live-cost]]*(1+Table_Query_from_Mac10[[#This Row],[CogsIncreasebyTYPE]])</f>
        <v>15.07</v>
      </c>
      <c r="M2582" s="47">
        <f>Table_Query_from_Mac10[[#This Row],[Live-cost]]*Table_Query_from_Mac10[[#This Row],[qty_to_ship]]</f>
        <v>45.21</v>
      </c>
      <c r="N2582" s="47">
        <f>IF(Table_Query_from_Mac10[[#This Row],[item_no]]="KDA",-Table_Query_from_Mac10[[#This Row],[unit_price]],Table_Query_from_Mac10[[#This Row],[Net Unit]]*Table_Query_from_Mac10[[#This Row],[qty_to_ship]])</f>
        <v>118.97999999999999</v>
      </c>
      <c r="O2582" s="47">
        <f>SUMIFS(Summary!C:C,Summary!H:H,Table_Query_from_Mac10[[#This Row],[Juiceoc]])</f>
        <v>0</v>
      </c>
      <c r="P2582" s="47">
        <f>SUMIFS(Summary!D:D,Summary!H:H,Table_Query_from_Mac10[[#This Row],[Juiceoc]])</f>
        <v>0</v>
      </c>
      <c r="Q2582" s="47">
        <f>SUMIFS(Summary!E:E,Summary!H:H,Table_Query_from_Mac10[[#This Row],[Juiceoc]])</f>
        <v>0</v>
      </c>
      <c r="R2582" s="47">
        <f>Table_Query_from_Mac10[[#This Row],[Net Unit]]*(1+Table_Query_from_Mac10[[#This Row],[PriceIncreasebyType]])</f>
        <v>39.659999999999997</v>
      </c>
      <c r="S2582" s="47">
        <f>Table_Query_from_Mac10[[#This Row],[UnitPriceFuture]]*Table_Query_from_Mac10[[#This Row],[qtytoShipFuture]]</f>
        <v>118.97999999999999</v>
      </c>
      <c r="T2582" s="47">
        <f>ROUND(Table_Query_from_Mac10[[#This Row],[qty_to_ship]]*(1+Table_Query_from_Mac10[[#This Row],[VolumeIncreasebyType]]),0)</f>
        <v>3</v>
      </c>
      <c r="U2582" s="47">
        <f>Table_Query_from_Mac10[[#This Row],[qtytoShipFuture]]*Table_Query_from_Mac10[[#This Row],[Future-cost]]</f>
        <v>45.21</v>
      </c>
      <c r="V2582" s="47">
        <f>Table_Query_from_Mac10[[#This Row],[qtytoShipFuture]]-Table_Query_from_Mac10[[#This Row],[qty_to_ship]]</f>
        <v>0</v>
      </c>
      <c r="W2582" s="47">
        <f>Table_Query_from_Mac10[[#This Row],[UnitPriceFuture]]</f>
        <v>39.659999999999997</v>
      </c>
      <c r="X2582" s="47">
        <f>Table_Query_from_Mac10[[#This Row],[Unit Increase]]*Table_Query_from_Mac10[[#This Row],[UnitPriceFuture]]</f>
        <v>0</v>
      </c>
      <c r="Y2582" s="47">
        <f>Table_Query_from_Mac10[[#This Row],[Unit Increase]]*Table_Query_from_Mac10[[#This Row],[Future-cost]]</f>
        <v>0</v>
      </c>
      <c r="Z2582" s="47">
        <f>-(Table_Query_from_Mac10[[#This Row],[Incremental Sales]]+((Table_Query_from_Mac10[[#This Row],[Incremental Sales]]*-(SUM(Summary!$S$8:$S$9)))))*Summary!$S$18</f>
        <v>0</v>
      </c>
      <c r="AA2582" s="47">
        <f>IFERROR(Table_Query_from_Mac10[[#This Row],[Incremental Cost]]/Table_Query_from_Mac10[[#This Row],[Incremental Sales]],0)</f>
        <v>0</v>
      </c>
      <c r="AB2582" s="47">
        <f>IFERROR(Table_Query_from_Mac10[[#This Row],[TotalCostFuture]]/Table_Query_from_Mac10[[#This Row],[totalsalesFuture]],0)</f>
        <v>0.37997982854261225</v>
      </c>
      <c r="AN2582" s="30">
        <v>12</v>
      </c>
      <c r="AO2582">
        <f t="shared" si="80"/>
        <v>3</v>
      </c>
      <c r="AQ2582" s="30">
        <v>113.32</v>
      </c>
      <c r="AR2582">
        <f t="shared" si="81"/>
        <v>39.659999999999997</v>
      </c>
    </row>
    <row r="2583" spans="1:44" x14ac:dyDescent="0.25">
      <c r="A2583">
        <v>90268</v>
      </c>
      <c r="B2583">
        <v>9</v>
      </c>
      <c r="C2583" t="s">
        <v>86</v>
      </c>
      <c r="D2583" t="s">
        <v>79</v>
      </c>
      <c r="E2583">
        <v>72</v>
      </c>
      <c r="F2583">
        <v>3.27</v>
      </c>
      <c r="G2583">
        <v>6.29</v>
      </c>
      <c r="H2583" s="1">
        <v>44859</v>
      </c>
      <c r="I2583" s="20">
        <v>0</v>
      </c>
      <c r="J2583" s="47">
        <f>Table_Query_from_Mac10[[#This Row],[unit_price]]-(Table_Query_from_Mac10[[#This Row],[unit_price]]*(Table_Query_from_Mac10[[#This Row],[discount_pct]]/100))</f>
        <v>6.29</v>
      </c>
      <c r="K2583" s="47">
        <f>Table_Query_from_Mac10[[#This Row],[unit_cost]]</f>
        <v>3.27</v>
      </c>
      <c r="L2583" s="47">
        <f>Table_Query_from_Mac10[[#This Row],[Live-cost]]*(1+Table_Query_from_Mac10[[#This Row],[CogsIncreasebyTYPE]])</f>
        <v>3.27</v>
      </c>
      <c r="M2583" s="47">
        <f>Table_Query_from_Mac10[[#This Row],[Live-cost]]*Table_Query_from_Mac10[[#This Row],[qty_to_ship]]</f>
        <v>235.44</v>
      </c>
      <c r="N2583" s="47">
        <f>IF(Table_Query_from_Mac10[[#This Row],[item_no]]="KDA",-Table_Query_from_Mac10[[#This Row],[unit_price]],Table_Query_from_Mac10[[#This Row],[Net Unit]]*Table_Query_from_Mac10[[#This Row],[qty_to_ship]])</f>
        <v>452.88</v>
      </c>
      <c r="O2583" s="47">
        <f>SUMIFS(Summary!C:C,Summary!H:H,Table_Query_from_Mac10[[#This Row],[Juiceoc]])</f>
        <v>0</v>
      </c>
      <c r="P2583" s="47">
        <f>SUMIFS(Summary!D:D,Summary!H:H,Table_Query_from_Mac10[[#This Row],[Juiceoc]])</f>
        <v>0</v>
      </c>
      <c r="Q2583" s="47">
        <f>SUMIFS(Summary!E:E,Summary!H:H,Table_Query_from_Mac10[[#This Row],[Juiceoc]])</f>
        <v>0</v>
      </c>
      <c r="R2583" s="47">
        <f>Table_Query_from_Mac10[[#This Row],[Net Unit]]*(1+Table_Query_from_Mac10[[#This Row],[PriceIncreasebyType]])</f>
        <v>6.29</v>
      </c>
      <c r="S2583" s="47">
        <f>Table_Query_from_Mac10[[#This Row],[UnitPriceFuture]]*Table_Query_from_Mac10[[#This Row],[qtytoShipFuture]]</f>
        <v>452.88</v>
      </c>
      <c r="T2583" s="47">
        <f>ROUND(Table_Query_from_Mac10[[#This Row],[qty_to_ship]]*(1+Table_Query_from_Mac10[[#This Row],[VolumeIncreasebyType]]),0)</f>
        <v>72</v>
      </c>
      <c r="U2583" s="47">
        <f>Table_Query_from_Mac10[[#This Row],[qtytoShipFuture]]*Table_Query_from_Mac10[[#This Row],[Future-cost]]</f>
        <v>235.44</v>
      </c>
      <c r="V2583" s="47">
        <f>Table_Query_from_Mac10[[#This Row],[qtytoShipFuture]]-Table_Query_from_Mac10[[#This Row],[qty_to_ship]]</f>
        <v>0</v>
      </c>
      <c r="W2583" s="47">
        <f>Table_Query_from_Mac10[[#This Row],[UnitPriceFuture]]</f>
        <v>6.29</v>
      </c>
      <c r="X2583" s="47">
        <f>Table_Query_from_Mac10[[#This Row],[Unit Increase]]*Table_Query_from_Mac10[[#This Row],[UnitPriceFuture]]</f>
        <v>0</v>
      </c>
      <c r="Y2583" s="47">
        <f>Table_Query_from_Mac10[[#This Row],[Unit Increase]]*Table_Query_from_Mac10[[#This Row],[Future-cost]]</f>
        <v>0</v>
      </c>
      <c r="Z2583" s="47">
        <f>-(Table_Query_from_Mac10[[#This Row],[Incremental Sales]]+((Table_Query_from_Mac10[[#This Row],[Incremental Sales]]*-(SUM(Summary!$S$8:$S$9)))))*Summary!$S$18</f>
        <v>0</v>
      </c>
      <c r="AA2583" s="47">
        <f>IFERROR(Table_Query_from_Mac10[[#This Row],[Incremental Cost]]/Table_Query_from_Mac10[[#This Row],[Incremental Sales]],0)</f>
        <v>0</v>
      </c>
      <c r="AB2583" s="47">
        <f>IFERROR(Table_Query_from_Mac10[[#This Row],[TotalCostFuture]]/Table_Query_from_Mac10[[#This Row],[totalsalesFuture]],0)</f>
        <v>0.51987281399046104</v>
      </c>
      <c r="AN2583" s="31">
        <v>288</v>
      </c>
      <c r="AO2583">
        <f t="shared" si="80"/>
        <v>72</v>
      </c>
      <c r="AQ2583" s="31">
        <v>17.96</v>
      </c>
      <c r="AR2583">
        <f t="shared" si="81"/>
        <v>6.29</v>
      </c>
    </row>
    <row r="2584" spans="1:44" x14ac:dyDescent="0.25">
      <c r="A2584">
        <v>90268</v>
      </c>
      <c r="B2584">
        <v>10</v>
      </c>
      <c r="C2584" t="s">
        <v>86</v>
      </c>
      <c r="D2584" t="s">
        <v>79</v>
      </c>
      <c r="E2584">
        <v>50</v>
      </c>
      <c r="F2584">
        <v>4.07</v>
      </c>
      <c r="G2584">
        <v>8.0299999999999994</v>
      </c>
      <c r="H2584" s="1">
        <v>44859</v>
      </c>
      <c r="I2584" s="20">
        <v>0</v>
      </c>
      <c r="J2584" s="47">
        <f>Table_Query_from_Mac10[[#This Row],[unit_price]]-(Table_Query_from_Mac10[[#This Row],[unit_price]]*(Table_Query_from_Mac10[[#This Row],[discount_pct]]/100))</f>
        <v>8.0299999999999994</v>
      </c>
      <c r="K2584" s="47">
        <f>Table_Query_from_Mac10[[#This Row],[unit_cost]]</f>
        <v>4.07</v>
      </c>
      <c r="L2584" s="47">
        <f>Table_Query_from_Mac10[[#This Row],[Live-cost]]*(1+Table_Query_from_Mac10[[#This Row],[CogsIncreasebyTYPE]])</f>
        <v>4.07</v>
      </c>
      <c r="M2584" s="47">
        <f>Table_Query_from_Mac10[[#This Row],[Live-cost]]*Table_Query_from_Mac10[[#This Row],[qty_to_ship]]</f>
        <v>203.5</v>
      </c>
      <c r="N2584" s="47">
        <f>IF(Table_Query_from_Mac10[[#This Row],[item_no]]="KDA",-Table_Query_from_Mac10[[#This Row],[unit_price]],Table_Query_from_Mac10[[#This Row],[Net Unit]]*Table_Query_from_Mac10[[#This Row],[qty_to_ship]])</f>
        <v>401.49999999999994</v>
      </c>
      <c r="O2584" s="47">
        <f>SUMIFS(Summary!C:C,Summary!H:H,Table_Query_from_Mac10[[#This Row],[Juiceoc]])</f>
        <v>0</v>
      </c>
      <c r="P2584" s="47">
        <f>SUMIFS(Summary!D:D,Summary!H:H,Table_Query_from_Mac10[[#This Row],[Juiceoc]])</f>
        <v>0</v>
      </c>
      <c r="Q2584" s="47">
        <f>SUMIFS(Summary!E:E,Summary!H:H,Table_Query_from_Mac10[[#This Row],[Juiceoc]])</f>
        <v>0</v>
      </c>
      <c r="R2584" s="47">
        <f>Table_Query_from_Mac10[[#This Row],[Net Unit]]*(1+Table_Query_from_Mac10[[#This Row],[PriceIncreasebyType]])</f>
        <v>8.0299999999999994</v>
      </c>
      <c r="S2584" s="47">
        <f>Table_Query_from_Mac10[[#This Row],[UnitPriceFuture]]*Table_Query_from_Mac10[[#This Row],[qtytoShipFuture]]</f>
        <v>401.49999999999994</v>
      </c>
      <c r="T2584" s="47">
        <f>ROUND(Table_Query_from_Mac10[[#This Row],[qty_to_ship]]*(1+Table_Query_from_Mac10[[#This Row],[VolumeIncreasebyType]]),0)</f>
        <v>50</v>
      </c>
      <c r="U2584" s="47">
        <f>Table_Query_from_Mac10[[#This Row],[qtytoShipFuture]]*Table_Query_from_Mac10[[#This Row],[Future-cost]]</f>
        <v>203.5</v>
      </c>
      <c r="V2584" s="47">
        <f>Table_Query_from_Mac10[[#This Row],[qtytoShipFuture]]-Table_Query_from_Mac10[[#This Row],[qty_to_ship]]</f>
        <v>0</v>
      </c>
      <c r="W2584" s="47">
        <f>Table_Query_from_Mac10[[#This Row],[UnitPriceFuture]]</f>
        <v>8.0299999999999994</v>
      </c>
      <c r="X2584" s="47">
        <f>Table_Query_from_Mac10[[#This Row],[Unit Increase]]*Table_Query_from_Mac10[[#This Row],[UnitPriceFuture]]</f>
        <v>0</v>
      </c>
      <c r="Y2584" s="47">
        <f>Table_Query_from_Mac10[[#This Row],[Unit Increase]]*Table_Query_from_Mac10[[#This Row],[Future-cost]]</f>
        <v>0</v>
      </c>
      <c r="Z2584" s="47">
        <f>-(Table_Query_from_Mac10[[#This Row],[Incremental Sales]]+((Table_Query_from_Mac10[[#This Row],[Incremental Sales]]*-(SUM(Summary!$S$8:$S$9)))))*Summary!$S$18</f>
        <v>0</v>
      </c>
      <c r="AA2584" s="47">
        <f>IFERROR(Table_Query_from_Mac10[[#This Row],[Incremental Cost]]/Table_Query_from_Mac10[[#This Row],[Incremental Sales]],0)</f>
        <v>0</v>
      </c>
      <c r="AB2584" s="47">
        <f>IFERROR(Table_Query_from_Mac10[[#This Row],[TotalCostFuture]]/Table_Query_from_Mac10[[#This Row],[totalsalesFuture]],0)</f>
        <v>0.50684931506849318</v>
      </c>
      <c r="AN2584" s="30">
        <v>200</v>
      </c>
      <c r="AO2584">
        <f t="shared" si="80"/>
        <v>50</v>
      </c>
      <c r="AQ2584" s="30">
        <v>22.93</v>
      </c>
      <c r="AR2584">
        <f t="shared" si="81"/>
        <v>8.0299999999999994</v>
      </c>
    </row>
    <row r="2585" spans="1:44" x14ac:dyDescent="0.25">
      <c r="A2585">
        <v>90191</v>
      </c>
      <c r="B2585">
        <v>7</v>
      </c>
      <c r="C2585" t="s">
        <v>55</v>
      </c>
      <c r="D2585" t="s">
        <v>81</v>
      </c>
      <c r="E2585">
        <v>12</v>
      </c>
      <c r="F2585">
        <v>6</v>
      </c>
      <c r="G2585">
        <v>14.48</v>
      </c>
      <c r="H2585" s="1">
        <v>44852</v>
      </c>
      <c r="I2585" s="20">
        <v>0</v>
      </c>
      <c r="J2585" s="47">
        <f>Table_Query_from_Mac10[[#This Row],[unit_price]]-(Table_Query_from_Mac10[[#This Row],[unit_price]]*(Table_Query_from_Mac10[[#This Row],[discount_pct]]/100))</f>
        <v>14.48</v>
      </c>
      <c r="K2585" s="47">
        <f>Table_Query_from_Mac10[[#This Row],[unit_cost]]</f>
        <v>6</v>
      </c>
      <c r="L2585" s="47">
        <f>Table_Query_from_Mac10[[#This Row],[Live-cost]]*(1+Table_Query_from_Mac10[[#This Row],[CogsIncreasebyTYPE]])</f>
        <v>6</v>
      </c>
      <c r="M2585" s="47">
        <f>Table_Query_from_Mac10[[#This Row],[Live-cost]]*Table_Query_from_Mac10[[#This Row],[qty_to_ship]]</f>
        <v>72</v>
      </c>
      <c r="N2585" s="47">
        <f>IF(Table_Query_from_Mac10[[#This Row],[item_no]]="KDA",-Table_Query_from_Mac10[[#This Row],[unit_price]],Table_Query_from_Mac10[[#This Row],[Net Unit]]*Table_Query_from_Mac10[[#This Row],[qty_to_ship]])</f>
        <v>173.76</v>
      </c>
      <c r="O2585" s="47">
        <f>SUMIFS(Summary!C:C,Summary!H:H,Table_Query_from_Mac10[[#This Row],[Juiceoc]])</f>
        <v>0</v>
      </c>
      <c r="P2585" s="47">
        <f>SUMIFS(Summary!D:D,Summary!H:H,Table_Query_from_Mac10[[#This Row],[Juiceoc]])</f>
        <v>0</v>
      </c>
      <c r="Q2585" s="47">
        <f>SUMIFS(Summary!E:E,Summary!H:H,Table_Query_from_Mac10[[#This Row],[Juiceoc]])</f>
        <v>0</v>
      </c>
      <c r="R2585" s="47">
        <f>Table_Query_from_Mac10[[#This Row],[Net Unit]]*(1+Table_Query_from_Mac10[[#This Row],[PriceIncreasebyType]])</f>
        <v>14.48</v>
      </c>
      <c r="S2585" s="47">
        <f>Table_Query_from_Mac10[[#This Row],[UnitPriceFuture]]*Table_Query_from_Mac10[[#This Row],[qtytoShipFuture]]</f>
        <v>173.76</v>
      </c>
      <c r="T2585" s="47">
        <f>ROUND(Table_Query_from_Mac10[[#This Row],[qty_to_ship]]*(1+Table_Query_from_Mac10[[#This Row],[VolumeIncreasebyType]]),0)</f>
        <v>12</v>
      </c>
      <c r="U2585" s="47">
        <f>Table_Query_from_Mac10[[#This Row],[qtytoShipFuture]]*Table_Query_from_Mac10[[#This Row],[Future-cost]]</f>
        <v>72</v>
      </c>
      <c r="V2585" s="47">
        <f>Table_Query_from_Mac10[[#This Row],[qtytoShipFuture]]-Table_Query_from_Mac10[[#This Row],[qty_to_ship]]</f>
        <v>0</v>
      </c>
      <c r="W2585" s="47">
        <f>Table_Query_from_Mac10[[#This Row],[UnitPriceFuture]]</f>
        <v>14.48</v>
      </c>
      <c r="X2585" s="47">
        <f>Table_Query_from_Mac10[[#This Row],[Unit Increase]]*Table_Query_from_Mac10[[#This Row],[UnitPriceFuture]]</f>
        <v>0</v>
      </c>
      <c r="Y2585" s="47">
        <f>Table_Query_from_Mac10[[#This Row],[Unit Increase]]*Table_Query_from_Mac10[[#This Row],[Future-cost]]</f>
        <v>0</v>
      </c>
      <c r="Z2585" s="47">
        <f>-(Table_Query_from_Mac10[[#This Row],[Incremental Sales]]+((Table_Query_from_Mac10[[#This Row],[Incremental Sales]]*-(SUM(Summary!$S$8:$S$9)))))*Summary!$S$18</f>
        <v>0</v>
      </c>
      <c r="AA2585" s="47">
        <f>IFERROR(Table_Query_from_Mac10[[#This Row],[Incremental Cost]]/Table_Query_from_Mac10[[#This Row],[Incremental Sales]],0)</f>
        <v>0</v>
      </c>
      <c r="AB2585" s="47">
        <f>IFERROR(Table_Query_from_Mac10[[#This Row],[TotalCostFuture]]/Table_Query_from_Mac10[[#This Row],[totalsalesFuture]],0)</f>
        <v>0.4143646408839779</v>
      </c>
      <c r="AN2585" s="31">
        <v>48</v>
      </c>
      <c r="AO2585">
        <f t="shared" si="80"/>
        <v>12</v>
      </c>
      <c r="AQ2585" s="31">
        <v>41.37</v>
      </c>
      <c r="AR2585">
        <f t="shared" si="81"/>
        <v>14.48</v>
      </c>
    </row>
    <row r="2586" spans="1:44" x14ac:dyDescent="0.25">
      <c r="A2586">
        <v>90269</v>
      </c>
      <c r="B2586">
        <v>1</v>
      </c>
      <c r="C2586" t="s">
        <v>55</v>
      </c>
      <c r="D2586" t="s">
        <v>81</v>
      </c>
      <c r="E2586">
        <v>100</v>
      </c>
      <c r="F2586">
        <v>5</v>
      </c>
      <c r="G2586">
        <v>12.2</v>
      </c>
      <c r="H2586" s="1">
        <v>44845</v>
      </c>
      <c r="I2586" s="20">
        <v>0</v>
      </c>
      <c r="J2586" s="47">
        <f>Table_Query_from_Mac10[[#This Row],[unit_price]]-(Table_Query_from_Mac10[[#This Row],[unit_price]]*(Table_Query_from_Mac10[[#This Row],[discount_pct]]/100))</f>
        <v>12.2</v>
      </c>
      <c r="K2586" s="47">
        <f>Table_Query_from_Mac10[[#This Row],[unit_cost]]</f>
        <v>5</v>
      </c>
      <c r="L2586" s="47">
        <f>Table_Query_from_Mac10[[#This Row],[Live-cost]]*(1+Table_Query_from_Mac10[[#This Row],[CogsIncreasebyTYPE]])</f>
        <v>5</v>
      </c>
      <c r="M2586" s="47">
        <f>Table_Query_from_Mac10[[#This Row],[Live-cost]]*Table_Query_from_Mac10[[#This Row],[qty_to_ship]]</f>
        <v>500</v>
      </c>
      <c r="N2586" s="47">
        <f>IF(Table_Query_from_Mac10[[#This Row],[item_no]]="KDA",-Table_Query_from_Mac10[[#This Row],[unit_price]],Table_Query_from_Mac10[[#This Row],[Net Unit]]*Table_Query_from_Mac10[[#This Row],[qty_to_ship]])</f>
        <v>1220</v>
      </c>
      <c r="O2586" s="47">
        <f>SUMIFS(Summary!C:C,Summary!H:H,Table_Query_from_Mac10[[#This Row],[Juiceoc]])</f>
        <v>0</v>
      </c>
      <c r="P2586" s="47">
        <f>SUMIFS(Summary!D:D,Summary!H:H,Table_Query_from_Mac10[[#This Row],[Juiceoc]])</f>
        <v>0</v>
      </c>
      <c r="Q2586" s="47">
        <f>SUMIFS(Summary!E:E,Summary!H:H,Table_Query_from_Mac10[[#This Row],[Juiceoc]])</f>
        <v>0</v>
      </c>
      <c r="R2586" s="47">
        <f>Table_Query_from_Mac10[[#This Row],[Net Unit]]*(1+Table_Query_from_Mac10[[#This Row],[PriceIncreasebyType]])</f>
        <v>12.2</v>
      </c>
      <c r="S2586" s="47">
        <f>Table_Query_from_Mac10[[#This Row],[UnitPriceFuture]]*Table_Query_from_Mac10[[#This Row],[qtytoShipFuture]]</f>
        <v>1220</v>
      </c>
      <c r="T2586" s="47">
        <f>ROUND(Table_Query_from_Mac10[[#This Row],[qty_to_ship]]*(1+Table_Query_from_Mac10[[#This Row],[VolumeIncreasebyType]]),0)</f>
        <v>100</v>
      </c>
      <c r="U2586" s="47">
        <f>Table_Query_from_Mac10[[#This Row],[qtytoShipFuture]]*Table_Query_from_Mac10[[#This Row],[Future-cost]]</f>
        <v>500</v>
      </c>
      <c r="V2586" s="47">
        <f>Table_Query_from_Mac10[[#This Row],[qtytoShipFuture]]-Table_Query_from_Mac10[[#This Row],[qty_to_ship]]</f>
        <v>0</v>
      </c>
      <c r="W2586" s="47">
        <f>Table_Query_from_Mac10[[#This Row],[UnitPriceFuture]]</f>
        <v>12.2</v>
      </c>
      <c r="X2586" s="47">
        <f>Table_Query_from_Mac10[[#This Row],[Unit Increase]]*Table_Query_from_Mac10[[#This Row],[UnitPriceFuture]]</f>
        <v>0</v>
      </c>
      <c r="Y2586" s="47">
        <f>Table_Query_from_Mac10[[#This Row],[Unit Increase]]*Table_Query_from_Mac10[[#This Row],[Future-cost]]</f>
        <v>0</v>
      </c>
      <c r="Z2586" s="47">
        <f>-(Table_Query_from_Mac10[[#This Row],[Incremental Sales]]+((Table_Query_from_Mac10[[#This Row],[Incremental Sales]]*-(SUM(Summary!$S$8:$S$9)))))*Summary!$S$18</f>
        <v>0</v>
      </c>
      <c r="AA2586" s="47">
        <f>IFERROR(Table_Query_from_Mac10[[#This Row],[Incremental Cost]]/Table_Query_from_Mac10[[#This Row],[Incremental Sales]],0)</f>
        <v>0</v>
      </c>
      <c r="AB2586" s="47">
        <f>IFERROR(Table_Query_from_Mac10[[#This Row],[TotalCostFuture]]/Table_Query_from_Mac10[[#This Row],[totalsalesFuture]],0)</f>
        <v>0.4098360655737705</v>
      </c>
      <c r="AN2586" s="30">
        <v>400</v>
      </c>
      <c r="AO2586">
        <f t="shared" si="80"/>
        <v>100</v>
      </c>
      <c r="AQ2586" s="30">
        <v>34.869999999999997</v>
      </c>
      <c r="AR2586">
        <f t="shared" si="81"/>
        <v>12.2</v>
      </c>
    </row>
    <row r="2587" spans="1:44" x14ac:dyDescent="0.25">
      <c r="A2587">
        <v>90270</v>
      </c>
      <c r="B2587">
        <v>1</v>
      </c>
      <c r="C2587" t="s">
        <v>86</v>
      </c>
      <c r="D2587" t="s">
        <v>79</v>
      </c>
      <c r="E2587">
        <v>12</v>
      </c>
      <c r="F2587">
        <v>8.59</v>
      </c>
      <c r="G2587">
        <v>18.75</v>
      </c>
      <c r="H2587" s="1">
        <v>44841</v>
      </c>
      <c r="I2587" s="20">
        <v>0</v>
      </c>
      <c r="J2587" s="47">
        <f>Table_Query_from_Mac10[[#This Row],[unit_price]]-(Table_Query_from_Mac10[[#This Row],[unit_price]]*(Table_Query_from_Mac10[[#This Row],[discount_pct]]/100))</f>
        <v>18.75</v>
      </c>
      <c r="K2587" s="47">
        <f>Table_Query_from_Mac10[[#This Row],[unit_cost]]</f>
        <v>8.59</v>
      </c>
      <c r="L2587" s="47">
        <f>Table_Query_from_Mac10[[#This Row],[Live-cost]]*(1+Table_Query_from_Mac10[[#This Row],[CogsIncreasebyTYPE]])</f>
        <v>8.59</v>
      </c>
      <c r="M2587" s="47">
        <f>Table_Query_from_Mac10[[#This Row],[Live-cost]]*Table_Query_from_Mac10[[#This Row],[qty_to_ship]]</f>
        <v>103.08</v>
      </c>
      <c r="N2587" s="47">
        <f>IF(Table_Query_from_Mac10[[#This Row],[item_no]]="KDA",-Table_Query_from_Mac10[[#This Row],[unit_price]],Table_Query_from_Mac10[[#This Row],[Net Unit]]*Table_Query_from_Mac10[[#This Row],[qty_to_ship]])</f>
        <v>225</v>
      </c>
      <c r="O2587" s="47">
        <f>SUMIFS(Summary!C:C,Summary!H:H,Table_Query_from_Mac10[[#This Row],[Juiceoc]])</f>
        <v>0</v>
      </c>
      <c r="P2587" s="47">
        <f>SUMIFS(Summary!D:D,Summary!H:H,Table_Query_from_Mac10[[#This Row],[Juiceoc]])</f>
        <v>0</v>
      </c>
      <c r="Q2587" s="47">
        <f>SUMIFS(Summary!E:E,Summary!H:H,Table_Query_from_Mac10[[#This Row],[Juiceoc]])</f>
        <v>0</v>
      </c>
      <c r="R2587" s="47">
        <f>Table_Query_from_Mac10[[#This Row],[Net Unit]]*(1+Table_Query_from_Mac10[[#This Row],[PriceIncreasebyType]])</f>
        <v>18.75</v>
      </c>
      <c r="S2587" s="47">
        <f>Table_Query_from_Mac10[[#This Row],[UnitPriceFuture]]*Table_Query_from_Mac10[[#This Row],[qtytoShipFuture]]</f>
        <v>225</v>
      </c>
      <c r="T2587" s="47">
        <f>ROUND(Table_Query_from_Mac10[[#This Row],[qty_to_ship]]*(1+Table_Query_from_Mac10[[#This Row],[VolumeIncreasebyType]]),0)</f>
        <v>12</v>
      </c>
      <c r="U2587" s="47">
        <f>Table_Query_from_Mac10[[#This Row],[qtytoShipFuture]]*Table_Query_from_Mac10[[#This Row],[Future-cost]]</f>
        <v>103.08</v>
      </c>
      <c r="V2587" s="47">
        <f>Table_Query_from_Mac10[[#This Row],[qtytoShipFuture]]-Table_Query_from_Mac10[[#This Row],[qty_to_ship]]</f>
        <v>0</v>
      </c>
      <c r="W2587" s="47">
        <f>Table_Query_from_Mac10[[#This Row],[UnitPriceFuture]]</f>
        <v>18.75</v>
      </c>
      <c r="X2587" s="47">
        <f>Table_Query_from_Mac10[[#This Row],[Unit Increase]]*Table_Query_from_Mac10[[#This Row],[UnitPriceFuture]]</f>
        <v>0</v>
      </c>
      <c r="Y2587" s="47">
        <f>Table_Query_from_Mac10[[#This Row],[Unit Increase]]*Table_Query_from_Mac10[[#This Row],[Future-cost]]</f>
        <v>0</v>
      </c>
      <c r="Z2587" s="47">
        <f>-(Table_Query_from_Mac10[[#This Row],[Incremental Sales]]+((Table_Query_from_Mac10[[#This Row],[Incremental Sales]]*-(SUM(Summary!$S$8:$S$9)))))*Summary!$S$18</f>
        <v>0</v>
      </c>
      <c r="AA2587" s="47">
        <f>IFERROR(Table_Query_from_Mac10[[#This Row],[Incremental Cost]]/Table_Query_from_Mac10[[#This Row],[Incremental Sales]],0)</f>
        <v>0</v>
      </c>
      <c r="AB2587" s="47">
        <f>IFERROR(Table_Query_from_Mac10[[#This Row],[TotalCostFuture]]/Table_Query_from_Mac10[[#This Row],[totalsalesFuture]],0)</f>
        <v>0.45813333333333334</v>
      </c>
      <c r="AN2587" s="31">
        <v>48</v>
      </c>
      <c r="AO2587">
        <f t="shared" si="80"/>
        <v>12</v>
      </c>
      <c r="AQ2587" s="31">
        <v>53.57</v>
      </c>
      <c r="AR2587">
        <f t="shared" si="81"/>
        <v>18.75</v>
      </c>
    </row>
    <row r="2588" spans="1:44" x14ac:dyDescent="0.25">
      <c r="A2588">
        <v>90270</v>
      </c>
      <c r="B2588">
        <v>2</v>
      </c>
      <c r="C2588" t="s">
        <v>86</v>
      </c>
      <c r="D2588" t="s">
        <v>79</v>
      </c>
      <c r="E2588">
        <v>9</v>
      </c>
      <c r="F2588">
        <v>10.039999999999999</v>
      </c>
      <c r="G2588">
        <v>22.84</v>
      </c>
      <c r="H2588" s="1">
        <v>44841</v>
      </c>
      <c r="I2588" s="20">
        <v>0</v>
      </c>
      <c r="J2588" s="47">
        <f>Table_Query_from_Mac10[[#This Row],[unit_price]]-(Table_Query_from_Mac10[[#This Row],[unit_price]]*(Table_Query_from_Mac10[[#This Row],[discount_pct]]/100))</f>
        <v>22.84</v>
      </c>
      <c r="K2588" s="47">
        <f>Table_Query_from_Mac10[[#This Row],[unit_cost]]</f>
        <v>10.039999999999999</v>
      </c>
      <c r="L2588" s="47">
        <f>Table_Query_from_Mac10[[#This Row],[Live-cost]]*(1+Table_Query_from_Mac10[[#This Row],[CogsIncreasebyTYPE]])</f>
        <v>10.039999999999999</v>
      </c>
      <c r="M2588" s="47">
        <f>Table_Query_from_Mac10[[#This Row],[Live-cost]]*Table_Query_from_Mac10[[#This Row],[qty_to_ship]]</f>
        <v>90.359999999999985</v>
      </c>
      <c r="N2588" s="47">
        <f>IF(Table_Query_from_Mac10[[#This Row],[item_no]]="KDA",-Table_Query_from_Mac10[[#This Row],[unit_price]],Table_Query_from_Mac10[[#This Row],[Net Unit]]*Table_Query_from_Mac10[[#This Row],[qty_to_ship]])</f>
        <v>205.56</v>
      </c>
      <c r="O2588" s="47">
        <f>SUMIFS(Summary!C:C,Summary!H:H,Table_Query_from_Mac10[[#This Row],[Juiceoc]])</f>
        <v>0</v>
      </c>
      <c r="P2588" s="47">
        <f>SUMIFS(Summary!D:D,Summary!H:H,Table_Query_from_Mac10[[#This Row],[Juiceoc]])</f>
        <v>0</v>
      </c>
      <c r="Q2588" s="47">
        <f>SUMIFS(Summary!E:E,Summary!H:H,Table_Query_from_Mac10[[#This Row],[Juiceoc]])</f>
        <v>0</v>
      </c>
      <c r="R2588" s="47">
        <f>Table_Query_from_Mac10[[#This Row],[Net Unit]]*(1+Table_Query_from_Mac10[[#This Row],[PriceIncreasebyType]])</f>
        <v>22.84</v>
      </c>
      <c r="S2588" s="47">
        <f>Table_Query_from_Mac10[[#This Row],[UnitPriceFuture]]*Table_Query_from_Mac10[[#This Row],[qtytoShipFuture]]</f>
        <v>205.56</v>
      </c>
      <c r="T2588" s="47">
        <f>ROUND(Table_Query_from_Mac10[[#This Row],[qty_to_ship]]*(1+Table_Query_from_Mac10[[#This Row],[VolumeIncreasebyType]]),0)</f>
        <v>9</v>
      </c>
      <c r="U2588" s="47">
        <f>Table_Query_from_Mac10[[#This Row],[qtytoShipFuture]]*Table_Query_from_Mac10[[#This Row],[Future-cost]]</f>
        <v>90.359999999999985</v>
      </c>
      <c r="V2588" s="47">
        <f>Table_Query_from_Mac10[[#This Row],[qtytoShipFuture]]-Table_Query_from_Mac10[[#This Row],[qty_to_ship]]</f>
        <v>0</v>
      </c>
      <c r="W2588" s="47">
        <f>Table_Query_from_Mac10[[#This Row],[UnitPriceFuture]]</f>
        <v>22.84</v>
      </c>
      <c r="X2588" s="47">
        <f>Table_Query_from_Mac10[[#This Row],[Unit Increase]]*Table_Query_from_Mac10[[#This Row],[UnitPriceFuture]]</f>
        <v>0</v>
      </c>
      <c r="Y2588" s="47">
        <f>Table_Query_from_Mac10[[#This Row],[Unit Increase]]*Table_Query_from_Mac10[[#This Row],[Future-cost]]</f>
        <v>0</v>
      </c>
      <c r="Z2588" s="47">
        <f>-(Table_Query_from_Mac10[[#This Row],[Incremental Sales]]+((Table_Query_from_Mac10[[#This Row],[Incremental Sales]]*-(SUM(Summary!$S$8:$S$9)))))*Summary!$S$18</f>
        <v>0</v>
      </c>
      <c r="AA2588" s="47">
        <f>IFERROR(Table_Query_from_Mac10[[#This Row],[Incremental Cost]]/Table_Query_from_Mac10[[#This Row],[Incremental Sales]],0)</f>
        <v>0</v>
      </c>
      <c r="AB2588" s="47">
        <f>IFERROR(Table_Query_from_Mac10[[#This Row],[TotalCostFuture]]/Table_Query_from_Mac10[[#This Row],[totalsalesFuture]],0)</f>
        <v>0.43957968476357262</v>
      </c>
      <c r="AN2588" s="30">
        <v>36</v>
      </c>
      <c r="AO2588">
        <f t="shared" si="80"/>
        <v>9</v>
      </c>
      <c r="AQ2588" s="30">
        <v>65.27</v>
      </c>
      <c r="AR2588">
        <f t="shared" si="81"/>
        <v>22.84</v>
      </c>
    </row>
    <row r="2589" spans="1:44" x14ac:dyDescent="0.25">
      <c r="A2589">
        <v>90270</v>
      </c>
      <c r="B2589">
        <v>3</v>
      </c>
      <c r="C2589" t="s">
        <v>86</v>
      </c>
      <c r="D2589" t="s">
        <v>79</v>
      </c>
      <c r="E2589">
        <v>6</v>
      </c>
      <c r="F2589">
        <v>11.48</v>
      </c>
      <c r="G2589">
        <v>25.58</v>
      </c>
      <c r="H2589" s="1">
        <v>44841</v>
      </c>
      <c r="I2589" s="20">
        <v>0</v>
      </c>
      <c r="J2589" s="47">
        <f>Table_Query_from_Mac10[[#This Row],[unit_price]]-(Table_Query_from_Mac10[[#This Row],[unit_price]]*(Table_Query_from_Mac10[[#This Row],[discount_pct]]/100))</f>
        <v>25.58</v>
      </c>
      <c r="K2589" s="47">
        <f>Table_Query_from_Mac10[[#This Row],[unit_cost]]</f>
        <v>11.48</v>
      </c>
      <c r="L2589" s="47">
        <f>Table_Query_from_Mac10[[#This Row],[Live-cost]]*(1+Table_Query_from_Mac10[[#This Row],[CogsIncreasebyTYPE]])</f>
        <v>11.48</v>
      </c>
      <c r="M2589" s="47">
        <f>Table_Query_from_Mac10[[#This Row],[Live-cost]]*Table_Query_from_Mac10[[#This Row],[qty_to_ship]]</f>
        <v>68.88</v>
      </c>
      <c r="N2589" s="47">
        <f>IF(Table_Query_from_Mac10[[#This Row],[item_no]]="KDA",-Table_Query_from_Mac10[[#This Row],[unit_price]],Table_Query_from_Mac10[[#This Row],[Net Unit]]*Table_Query_from_Mac10[[#This Row],[qty_to_ship]])</f>
        <v>153.47999999999999</v>
      </c>
      <c r="O2589" s="47">
        <f>SUMIFS(Summary!C:C,Summary!H:H,Table_Query_from_Mac10[[#This Row],[Juiceoc]])</f>
        <v>0</v>
      </c>
      <c r="P2589" s="47">
        <f>SUMIFS(Summary!D:D,Summary!H:H,Table_Query_from_Mac10[[#This Row],[Juiceoc]])</f>
        <v>0</v>
      </c>
      <c r="Q2589" s="47">
        <f>SUMIFS(Summary!E:E,Summary!H:H,Table_Query_from_Mac10[[#This Row],[Juiceoc]])</f>
        <v>0</v>
      </c>
      <c r="R2589" s="47">
        <f>Table_Query_from_Mac10[[#This Row],[Net Unit]]*(1+Table_Query_from_Mac10[[#This Row],[PriceIncreasebyType]])</f>
        <v>25.58</v>
      </c>
      <c r="S2589" s="47">
        <f>Table_Query_from_Mac10[[#This Row],[UnitPriceFuture]]*Table_Query_from_Mac10[[#This Row],[qtytoShipFuture]]</f>
        <v>153.47999999999999</v>
      </c>
      <c r="T2589" s="47">
        <f>ROUND(Table_Query_from_Mac10[[#This Row],[qty_to_ship]]*(1+Table_Query_from_Mac10[[#This Row],[VolumeIncreasebyType]]),0)</f>
        <v>6</v>
      </c>
      <c r="U2589" s="47">
        <f>Table_Query_from_Mac10[[#This Row],[qtytoShipFuture]]*Table_Query_from_Mac10[[#This Row],[Future-cost]]</f>
        <v>68.88</v>
      </c>
      <c r="V2589" s="47">
        <f>Table_Query_from_Mac10[[#This Row],[qtytoShipFuture]]-Table_Query_from_Mac10[[#This Row],[qty_to_ship]]</f>
        <v>0</v>
      </c>
      <c r="W2589" s="47">
        <f>Table_Query_from_Mac10[[#This Row],[UnitPriceFuture]]</f>
        <v>25.58</v>
      </c>
      <c r="X2589" s="47">
        <f>Table_Query_from_Mac10[[#This Row],[Unit Increase]]*Table_Query_from_Mac10[[#This Row],[UnitPriceFuture]]</f>
        <v>0</v>
      </c>
      <c r="Y2589" s="47">
        <f>Table_Query_from_Mac10[[#This Row],[Unit Increase]]*Table_Query_from_Mac10[[#This Row],[Future-cost]]</f>
        <v>0</v>
      </c>
      <c r="Z2589" s="47">
        <f>-(Table_Query_from_Mac10[[#This Row],[Incremental Sales]]+((Table_Query_from_Mac10[[#This Row],[Incremental Sales]]*-(SUM(Summary!$S$8:$S$9)))))*Summary!$S$18</f>
        <v>0</v>
      </c>
      <c r="AA2589" s="47">
        <f>IFERROR(Table_Query_from_Mac10[[#This Row],[Incremental Cost]]/Table_Query_from_Mac10[[#This Row],[Incremental Sales]],0)</f>
        <v>0</v>
      </c>
      <c r="AB2589" s="47">
        <f>IFERROR(Table_Query_from_Mac10[[#This Row],[TotalCostFuture]]/Table_Query_from_Mac10[[#This Row],[totalsalesFuture]],0)</f>
        <v>0.44878811571540267</v>
      </c>
      <c r="AN2589" s="31">
        <v>24</v>
      </c>
      <c r="AO2589">
        <f t="shared" si="80"/>
        <v>6</v>
      </c>
      <c r="AQ2589" s="31">
        <v>73.09</v>
      </c>
      <c r="AR2589">
        <f t="shared" si="81"/>
        <v>25.58</v>
      </c>
    </row>
    <row r="2590" spans="1:44" x14ac:dyDescent="0.25">
      <c r="A2590">
        <v>90270</v>
      </c>
      <c r="B2590">
        <v>4</v>
      </c>
      <c r="C2590" t="s">
        <v>86</v>
      </c>
      <c r="D2590" t="s">
        <v>79</v>
      </c>
      <c r="E2590">
        <v>4</v>
      </c>
      <c r="F2590">
        <v>13.1</v>
      </c>
      <c r="G2590">
        <v>31.58</v>
      </c>
      <c r="H2590" s="1">
        <v>44841</v>
      </c>
      <c r="I2590" s="20">
        <v>0</v>
      </c>
      <c r="J2590" s="47">
        <f>Table_Query_from_Mac10[[#This Row],[unit_price]]-(Table_Query_from_Mac10[[#This Row],[unit_price]]*(Table_Query_from_Mac10[[#This Row],[discount_pct]]/100))</f>
        <v>31.58</v>
      </c>
      <c r="K2590" s="47">
        <f>Table_Query_from_Mac10[[#This Row],[unit_cost]]</f>
        <v>13.1</v>
      </c>
      <c r="L2590" s="47">
        <f>Table_Query_from_Mac10[[#This Row],[Live-cost]]*(1+Table_Query_from_Mac10[[#This Row],[CogsIncreasebyTYPE]])</f>
        <v>13.1</v>
      </c>
      <c r="M2590" s="47">
        <f>Table_Query_from_Mac10[[#This Row],[Live-cost]]*Table_Query_from_Mac10[[#This Row],[qty_to_ship]]</f>
        <v>52.4</v>
      </c>
      <c r="N2590" s="47">
        <f>IF(Table_Query_from_Mac10[[#This Row],[item_no]]="KDA",-Table_Query_from_Mac10[[#This Row],[unit_price]],Table_Query_from_Mac10[[#This Row],[Net Unit]]*Table_Query_from_Mac10[[#This Row],[qty_to_ship]])</f>
        <v>126.32</v>
      </c>
      <c r="O2590" s="47">
        <f>SUMIFS(Summary!C:C,Summary!H:H,Table_Query_from_Mac10[[#This Row],[Juiceoc]])</f>
        <v>0</v>
      </c>
      <c r="P2590" s="47">
        <f>SUMIFS(Summary!D:D,Summary!H:H,Table_Query_from_Mac10[[#This Row],[Juiceoc]])</f>
        <v>0</v>
      </c>
      <c r="Q2590" s="47">
        <f>SUMIFS(Summary!E:E,Summary!H:H,Table_Query_from_Mac10[[#This Row],[Juiceoc]])</f>
        <v>0</v>
      </c>
      <c r="R2590" s="47">
        <f>Table_Query_from_Mac10[[#This Row],[Net Unit]]*(1+Table_Query_from_Mac10[[#This Row],[PriceIncreasebyType]])</f>
        <v>31.58</v>
      </c>
      <c r="S2590" s="47">
        <f>Table_Query_from_Mac10[[#This Row],[UnitPriceFuture]]*Table_Query_from_Mac10[[#This Row],[qtytoShipFuture]]</f>
        <v>126.32</v>
      </c>
      <c r="T2590" s="47">
        <f>ROUND(Table_Query_from_Mac10[[#This Row],[qty_to_ship]]*(1+Table_Query_from_Mac10[[#This Row],[VolumeIncreasebyType]]),0)</f>
        <v>4</v>
      </c>
      <c r="U2590" s="47">
        <f>Table_Query_from_Mac10[[#This Row],[qtytoShipFuture]]*Table_Query_from_Mac10[[#This Row],[Future-cost]]</f>
        <v>52.4</v>
      </c>
      <c r="V2590" s="47">
        <f>Table_Query_from_Mac10[[#This Row],[qtytoShipFuture]]-Table_Query_from_Mac10[[#This Row],[qty_to_ship]]</f>
        <v>0</v>
      </c>
      <c r="W2590" s="47">
        <f>Table_Query_from_Mac10[[#This Row],[UnitPriceFuture]]</f>
        <v>31.58</v>
      </c>
      <c r="X2590" s="47">
        <f>Table_Query_from_Mac10[[#This Row],[Unit Increase]]*Table_Query_from_Mac10[[#This Row],[UnitPriceFuture]]</f>
        <v>0</v>
      </c>
      <c r="Y2590" s="47">
        <f>Table_Query_from_Mac10[[#This Row],[Unit Increase]]*Table_Query_from_Mac10[[#This Row],[Future-cost]]</f>
        <v>0</v>
      </c>
      <c r="Z2590" s="47">
        <f>-(Table_Query_from_Mac10[[#This Row],[Incremental Sales]]+((Table_Query_from_Mac10[[#This Row],[Incremental Sales]]*-(SUM(Summary!$S$8:$S$9)))))*Summary!$S$18</f>
        <v>0</v>
      </c>
      <c r="AA2590" s="47">
        <f>IFERROR(Table_Query_from_Mac10[[#This Row],[Incremental Cost]]/Table_Query_from_Mac10[[#This Row],[Incremental Sales]],0)</f>
        <v>0</v>
      </c>
      <c r="AB2590" s="47">
        <f>IFERROR(Table_Query_from_Mac10[[#This Row],[TotalCostFuture]]/Table_Query_from_Mac10[[#This Row],[totalsalesFuture]],0)</f>
        <v>0.41481950601646611</v>
      </c>
      <c r="AN2590" s="30">
        <v>16</v>
      </c>
      <c r="AO2590">
        <f t="shared" si="80"/>
        <v>4</v>
      </c>
      <c r="AQ2590" s="30">
        <v>90.24</v>
      </c>
      <c r="AR2590">
        <f t="shared" si="81"/>
        <v>31.58</v>
      </c>
    </row>
    <row r="2591" spans="1:44" x14ac:dyDescent="0.25">
      <c r="A2591">
        <v>90270</v>
      </c>
      <c r="B2591">
        <v>5</v>
      </c>
      <c r="C2591" t="s">
        <v>86</v>
      </c>
      <c r="D2591" t="s">
        <v>79</v>
      </c>
      <c r="E2591">
        <v>20</v>
      </c>
      <c r="F2591">
        <v>5.99</v>
      </c>
      <c r="G2591">
        <v>12.74</v>
      </c>
      <c r="H2591" s="1">
        <v>44841</v>
      </c>
      <c r="I2591" s="20">
        <v>0</v>
      </c>
      <c r="J2591" s="47">
        <f>Table_Query_from_Mac10[[#This Row],[unit_price]]-(Table_Query_from_Mac10[[#This Row],[unit_price]]*(Table_Query_from_Mac10[[#This Row],[discount_pct]]/100))</f>
        <v>12.74</v>
      </c>
      <c r="K2591" s="47">
        <f>Table_Query_from_Mac10[[#This Row],[unit_cost]]</f>
        <v>5.99</v>
      </c>
      <c r="L2591" s="47">
        <f>Table_Query_from_Mac10[[#This Row],[Live-cost]]*(1+Table_Query_from_Mac10[[#This Row],[CogsIncreasebyTYPE]])</f>
        <v>5.99</v>
      </c>
      <c r="M2591" s="47">
        <f>Table_Query_from_Mac10[[#This Row],[Live-cost]]*Table_Query_from_Mac10[[#This Row],[qty_to_ship]]</f>
        <v>119.80000000000001</v>
      </c>
      <c r="N2591" s="47">
        <f>IF(Table_Query_from_Mac10[[#This Row],[item_no]]="KDA",-Table_Query_from_Mac10[[#This Row],[unit_price]],Table_Query_from_Mac10[[#This Row],[Net Unit]]*Table_Query_from_Mac10[[#This Row],[qty_to_ship]])</f>
        <v>254.8</v>
      </c>
      <c r="O2591" s="47">
        <f>SUMIFS(Summary!C:C,Summary!H:H,Table_Query_from_Mac10[[#This Row],[Juiceoc]])</f>
        <v>0</v>
      </c>
      <c r="P2591" s="47">
        <f>SUMIFS(Summary!D:D,Summary!H:H,Table_Query_from_Mac10[[#This Row],[Juiceoc]])</f>
        <v>0</v>
      </c>
      <c r="Q2591" s="47">
        <f>SUMIFS(Summary!E:E,Summary!H:H,Table_Query_from_Mac10[[#This Row],[Juiceoc]])</f>
        <v>0</v>
      </c>
      <c r="R2591" s="47">
        <f>Table_Query_from_Mac10[[#This Row],[Net Unit]]*(1+Table_Query_from_Mac10[[#This Row],[PriceIncreasebyType]])</f>
        <v>12.74</v>
      </c>
      <c r="S2591" s="47">
        <f>Table_Query_from_Mac10[[#This Row],[UnitPriceFuture]]*Table_Query_from_Mac10[[#This Row],[qtytoShipFuture]]</f>
        <v>254.8</v>
      </c>
      <c r="T2591" s="47">
        <f>ROUND(Table_Query_from_Mac10[[#This Row],[qty_to_ship]]*(1+Table_Query_from_Mac10[[#This Row],[VolumeIncreasebyType]]),0)</f>
        <v>20</v>
      </c>
      <c r="U2591" s="47">
        <f>Table_Query_from_Mac10[[#This Row],[qtytoShipFuture]]*Table_Query_from_Mac10[[#This Row],[Future-cost]]</f>
        <v>119.80000000000001</v>
      </c>
      <c r="V2591" s="47">
        <f>Table_Query_from_Mac10[[#This Row],[qtytoShipFuture]]-Table_Query_from_Mac10[[#This Row],[qty_to_ship]]</f>
        <v>0</v>
      </c>
      <c r="W2591" s="47">
        <f>Table_Query_from_Mac10[[#This Row],[UnitPriceFuture]]</f>
        <v>12.74</v>
      </c>
      <c r="X2591" s="47">
        <f>Table_Query_from_Mac10[[#This Row],[Unit Increase]]*Table_Query_from_Mac10[[#This Row],[UnitPriceFuture]]</f>
        <v>0</v>
      </c>
      <c r="Y2591" s="47">
        <f>Table_Query_from_Mac10[[#This Row],[Unit Increase]]*Table_Query_from_Mac10[[#This Row],[Future-cost]]</f>
        <v>0</v>
      </c>
      <c r="Z2591" s="47">
        <f>-(Table_Query_from_Mac10[[#This Row],[Incremental Sales]]+((Table_Query_from_Mac10[[#This Row],[Incremental Sales]]*-(SUM(Summary!$S$8:$S$9)))))*Summary!$S$18</f>
        <v>0</v>
      </c>
      <c r="AA2591" s="47">
        <f>IFERROR(Table_Query_from_Mac10[[#This Row],[Incremental Cost]]/Table_Query_from_Mac10[[#This Row],[Incremental Sales]],0)</f>
        <v>0</v>
      </c>
      <c r="AB2591" s="47">
        <f>IFERROR(Table_Query_from_Mac10[[#This Row],[TotalCostFuture]]/Table_Query_from_Mac10[[#This Row],[totalsalesFuture]],0)</f>
        <v>0.47017268445839877</v>
      </c>
      <c r="AN2591" s="31">
        <v>80</v>
      </c>
      <c r="AO2591">
        <f t="shared" si="80"/>
        <v>20</v>
      </c>
      <c r="AQ2591" s="31">
        <v>36.4</v>
      </c>
      <c r="AR2591">
        <f t="shared" si="81"/>
        <v>12.74</v>
      </c>
    </row>
    <row r="2592" spans="1:44" x14ac:dyDescent="0.25">
      <c r="A2592">
        <v>90270</v>
      </c>
      <c r="B2592">
        <v>6</v>
      </c>
      <c r="C2592" t="s">
        <v>86</v>
      </c>
      <c r="D2592" t="s">
        <v>79</v>
      </c>
      <c r="E2592">
        <v>16</v>
      </c>
      <c r="F2592">
        <v>6.64</v>
      </c>
      <c r="G2592">
        <v>14.14</v>
      </c>
      <c r="H2592" s="1">
        <v>44841</v>
      </c>
      <c r="I2592" s="20">
        <v>0</v>
      </c>
      <c r="J2592" s="47">
        <f>Table_Query_from_Mac10[[#This Row],[unit_price]]-(Table_Query_from_Mac10[[#This Row],[unit_price]]*(Table_Query_from_Mac10[[#This Row],[discount_pct]]/100))</f>
        <v>14.14</v>
      </c>
      <c r="K2592" s="47">
        <f>Table_Query_from_Mac10[[#This Row],[unit_cost]]</f>
        <v>6.64</v>
      </c>
      <c r="L2592" s="47">
        <f>Table_Query_from_Mac10[[#This Row],[Live-cost]]*(1+Table_Query_from_Mac10[[#This Row],[CogsIncreasebyTYPE]])</f>
        <v>6.64</v>
      </c>
      <c r="M2592" s="47">
        <f>Table_Query_from_Mac10[[#This Row],[Live-cost]]*Table_Query_from_Mac10[[#This Row],[qty_to_ship]]</f>
        <v>106.24</v>
      </c>
      <c r="N2592" s="47">
        <f>IF(Table_Query_from_Mac10[[#This Row],[item_no]]="KDA",-Table_Query_from_Mac10[[#This Row],[unit_price]],Table_Query_from_Mac10[[#This Row],[Net Unit]]*Table_Query_from_Mac10[[#This Row],[qty_to_ship]])</f>
        <v>226.24</v>
      </c>
      <c r="O2592" s="47">
        <f>SUMIFS(Summary!C:C,Summary!H:H,Table_Query_from_Mac10[[#This Row],[Juiceoc]])</f>
        <v>0</v>
      </c>
      <c r="P2592" s="47">
        <f>SUMIFS(Summary!D:D,Summary!H:H,Table_Query_from_Mac10[[#This Row],[Juiceoc]])</f>
        <v>0</v>
      </c>
      <c r="Q2592" s="47">
        <f>SUMIFS(Summary!E:E,Summary!H:H,Table_Query_from_Mac10[[#This Row],[Juiceoc]])</f>
        <v>0</v>
      </c>
      <c r="R2592" s="47">
        <f>Table_Query_from_Mac10[[#This Row],[Net Unit]]*(1+Table_Query_from_Mac10[[#This Row],[PriceIncreasebyType]])</f>
        <v>14.14</v>
      </c>
      <c r="S2592" s="47">
        <f>Table_Query_from_Mac10[[#This Row],[UnitPriceFuture]]*Table_Query_from_Mac10[[#This Row],[qtytoShipFuture]]</f>
        <v>226.24</v>
      </c>
      <c r="T2592" s="47">
        <f>ROUND(Table_Query_from_Mac10[[#This Row],[qty_to_ship]]*(1+Table_Query_from_Mac10[[#This Row],[VolumeIncreasebyType]]),0)</f>
        <v>16</v>
      </c>
      <c r="U2592" s="47">
        <f>Table_Query_from_Mac10[[#This Row],[qtytoShipFuture]]*Table_Query_from_Mac10[[#This Row],[Future-cost]]</f>
        <v>106.24</v>
      </c>
      <c r="V2592" s="47">
        <f>Table_Query_from_Mac10[[#This Row],[qtytoShipFuture]]-Table_Query_from_Mac10[[#This Row],[qty_to_ship]]</f>
        <v>0</v>
      </c>
      <c r="W2592" s="47">
        <f>Table_Query_from_Mac10[[#This Row],[UnitPriceFuture]]</f>
        <v>14.14</v>
      </c>
      <c r="X2592" s="47">
        <f>Table_Query_from_Mac10[[#This Row],[Unit Increase]]*Table_Query_from_Mac10[[#This Row],[UnitPriceFuture]]</f>
        <v>0</v>
      </c>
      <c r="Y2592" s="47">
        <f>Table_Query_from_Mac10[[#This Row],[Unit Increase]]*Table_Query_from_Mac10[[#This Row],[Future-cost]]</f>
        <v>0</v>
      </c>
      <c r="Z2592" s="47">
        <f>-(Table_Query_from_Mac10[[#This Row],[Incremental Sales]]+((Table_Query_from_Mac10[[#This Row],[Incremental Sales]]*-(SUM(Summary!$S$8:$S$9)))))*Summary!$S$18</f>
        <v>0</v>
      </c>
      <c r="AA2592" s="47">
        <f>IFERROR(Table_Query_from_Mac10[[#This Row],[Incremental Cost]]/Table_Query_from_Mac10[[#This Row],[Incremental Sales]],0)</f>
        <v>0</v>
      </c>
      <c r="AB2592" s="47">
        <f>IFERROR(Table_Query_from_Mac10[[#This Row],[TotalCostFuture]]/Table_Query_from_Mac10[[#This Row],[totalsalesFuture]],0)</f>
        <v>0.46958981612446954</v>
      </c>
      <c r="AN2592" s="30">
        <v>64</v>
      </c>
      <c r="AO2592">
        <f t="shared" si="80"/>
        <v>16</v>
      </c>
      <c r="AQ2592" s="30">
        <v>40.39</v>
      </c>
      <c r="AR2592">
        <f t="shared" si="81"/>
        <v>14.14</v>
      </c>
    </row>
    <row r="2593" spans="1:44" x14ac:dyDescent="0.25">
      <c r="A2593">
        <v>90270</v>
      </c>
      <c r="B2593">
        <v>7</v>
      </c>
      <c r="C2593" t="s">
        <v>86</v>
      </c>
      <c r="D2593" t="s">
        <v>79</v>
      </c>
      <c r="E2593">
        <v>16</v>
      </c>
      <c r="F2593">
        <v>7.21</v>
      </c>
      <c r="G2593">
        <v>15.45</v>
      </c>
      <c r="H2593" s="1">
        <v>44841</v>
      </c>
      <c r="I2593" s="20">
        <v>0</v>
      </c>
      <c r="J2593" s="47">
        <f>Table_Query_from_Mac10[[#This Row],[unit_price]]-(Table_Query_from_Mac10[[#This Row],[unit_price]]*(Table_Query_from_Mac10[[#This Row],[discount_pct]]/100))</f>
        <v>15.45</v>
      </c>
      <c r="K2593" s="47">
        <f>Table_Query_from_Mac10[[#This Row],[unit_cost]]</f>
        <v>7.21</v>
      </c>
      <c r="L2593" s="47">
        <f>Table_Query_from_Mac10[[#This Row],[Live-cost]]*(1+Table_Query_from_Mac10[[#This Row],[CogsIncreasebyTYPE]])</f>
        <v>7.21</v>
      </c>
      <c r="M2593" s="47">
        <f>Table_Query_from_Mac10[[#This Row],[Live-cost]]*Table_Query_from_Mac10[[#This Row],[qty_to_ship]]</f>
        <v>115.36</v>
      </c>
      <c r="N2593" s="47">
        <f>IF(Table_Query_from_Mac10[[#This Row],[item_no]]="KDA",-Table_Query_from_Mac10[[#This Row],[unit_price]],Table_Query_from_Mac10[[#This Row],[Net Unit]]*Table_Query_from_Mac10[[#This Row],[qty_to_ship]])</f>
        <v>247.2</v>
      </c>
      <c r="O2593" s="47">
        <f>SUMIFS(Summary!C:C,Summary!H:H,Table_Query_from_Mac10[[#This Row],[Juiceoc]])</f>
        <v>0</v>
      </c>
      <c r="P2593" s="47">
        <f>SUMIFS(Summary!D:D,Summary!H:H,Table_Query_from_Mac10[[#This Row],[Juiceoc]])</f>
        <v>0</v>
      </c>
      <c r="Q2593" s="47">
        <f>SUMIFS(Summary!E:E,Summary!H:H,Table_Query_from_Mac10[[#This Row],[Juiceoc]])</f>
        <v>0</v>
      </c>
      <c r="R2593" s="47">
        <f>Table_Query_from_Mac10[[#This Row],[Net Unit]]*(1+Table_Query_from_Mac10[[#This Row],[PriceIncreasebyType]])</f>
        <v>15.45</v>
      </c>
      <c r="S2593" s="47">
        <f>Table_Query_from_Mac10[[#This Row],[UnitPriceFuture]]*Table_Query_from_Mac10[[#This Row],[qtytoShipFuture]]</f>
        <v>247.2</v>
      </c>
      <c r="T2593" s="47">
        <f>ROUND(Table_Query_from_Mac10[[#This Row],[qty_to_ship]]*(1+Table_Query_from_Mac10[[#This Row],[VolumeIncreasebyType]]),0)</f>
        <v>16</v>
      </c>
      <c r="U2593" s="47">
        <f>Table_Query_from_Mac10[[#This Row],[qtytoShipFuture]]*Table_Query_from_Mac10[[#This Row],[Future-cost]]</f>
        <v>115.36</v>
      </c>
      <c r="V2593" s="47">
        <f>Table_Query_from_Mac10[[#This Row],[qtytoShipFuture]]-Table_Query_from_Mac10[[#This Row],[qty_to_ship]]</f>
        <v>0</v>
      </c>
      <c r="W2593" s="47">
        <f>Table_Query_from_Mac10[[#This Row],[UnitPriceFuture]]</f>
        <v>15.45</v>
      </c>
      <c r="X2593" s="47">
        <f>Table_Query_from_Mac10[[#This Row],[Unit Increase]]*Table_Query_from_Mac10[[#This Row],[UnitPriceFuture]]</f>
        <v>0</v>
      </c>
      <c r="Y2593" s="47">
        <f>Table_Query_from_Mac10[[#This Row],[Unit Increase]]*Table_Query_from_Mac10[[#This Row],[Future-cost]]</f>
        <v>0</v>
      </c>
      <c r="Z2593" s="47">
        <f>-(Table_Query_from_Mac10[[#This Row],[Incremental Sales]]+((Table_Query_from_Mac10[[#This Row],[Incremental Sales]]*-(SUM(Summary!$S$8:$S$9)))))*Summary!$S$18</f>
        <v>0</v>
      </c>
      <c r="AA2593" s="47">
        <f>IFERROR(Table_Query_from_Mac10[[#This Row],[Incremental Cost]]/Table_Query_from_Mac10[[#This Row],[Incremental Sales]],0)</f>
        <v>0</v>
      </c>
      <c r="AB2593" s="47">
        <f>IFERROR(Table_Query_from_Mac10[[#This Row],[TotalCostFuture]]/Table_Query_from_Mac10[[#This Row],[totalsalesFuture]],0)</f>
        <v>0.46666666666666667</v>
      </c>
      <c r="AN2593" s="31">
        <v>64</v>
      </c>
      <c r="AO2593">
        <f t="shared" si="80"/>
        <v>16</v>
      </c>
      <c r="AQ2593" s="31">
        <v>44.14</v>
      </c>
      <c r="AR2593">
        <f t="shared" si="81"/>
        <v>15.45</v>
      </c>
    </row>
    <row r="2594" spans="1:44" x14ac:dyDescent="0.25">
      <c r="A2594">
        <v>90271</v>
      </c>
      <c r="B2594">
        <v>7</v>
      </c>
      <c r="C2594" t="s">
        <v>55</v>
      </c>
      <c r="D2594" t="s">
        <v>81</v>
      </c>
      <c r="E2594">
        <v>9</v>
      </c>
      <c r="F2594">
        <v>13.68</v>
      </c>
      <c r="G2594">
        <v>22.74</v>
      </c>
      <c r="H2594" s="1">
        <v>44854</v>
      </c>
      <c r="I2594" s="20">
        <v>0</v>
      </c>
      <c r="J2594" s="47">
        <f>Table_Query_from_Mac10[[#This Row],[unit_price]]-(Table_Query_from_Mac10[[#This Row],[unit_price]]*(Table_Query_from_Mac10[[#This Row],[discount_pct]]/100))</f>
        <v>22.74</v>
      </c>
      <c r="K2594" s="47">
        <f>Table_Query_from_Mac10[[#This Row],[unit_cost]]</f>
        <v>13.68</v>
      </c>
      <c r="L2594" s="47">
        <f>Table_Query_from_Mac10[[#This Row],[Live-cost]]*(1+Table_Query_from_Mac10[[#This Row],[CogsIncreasebyTYPE]])</f>
        <v>13.68</v>
      </c>
      <c r="M2594" s="47">
        <f>Table_Query_from_Mac10[[#This Row],[Live-cost]]*Table_Query_from_Mac10[[#This Row],[qty_to_ship]]</f>
        <v>123.12</v>
      </c>
      <c r="N2594" s="47">
        <f>IF(Table_Query_from_Mac10[[#This Row],[item_no]]="KDA",-Table_Query_from_Mac10[[#This Row],[unit_price]],Table_Query_from_Mac10[[#This Row],[Net Unit]]*Table_Query_from_Mac10[[#This Row],[qty_to_ship]])</f>
        <v>204.66</v>
      </c>
      <c r="O2594" s="47">
        <f>SUMIFS(Summary!C:C,Summary!H:H,Table_Query_from_Mac10[[#This Row],[Juiceoc]])</f>
        <v>0</v>
      </c>
      <c r="P2594" s="47">
        <f>SUMIFS(Summary!D:D,Summary!H:H,Table_Query_from_Mac10[[#This Row],[Juiceoc]])</f>
        <v>0</v>
      </c>
      <c r="Q2594" s="47">
        <f>SUMIFS(Summary!E:E,Summary!H:H,Table_Query_from_Mac10[[#This Row],[Juiceoc]])</f>
        <v>0</v>
      </c>
      <c r="R2594" s="47">
        <f>Table_Query_from_Mac10[[#This Row],[Net Unit]]*(1+Table_Query_from_Mac10[[#This Row],[PriceIncreasebyType]])</f>
        <v>22.74</v>
      </c>
      <c r="S2594" s="47">
        <f>Table_Query_from_Mac10[[#This Row],[UnitPriceFuture]]*Table_Query_from_Mac10[[#This Row],[qtytoShipFuture]]</f>
        <v>204.66</v>
      </c>
      <c r="T2594" s="47">
        <f>ROUND(Table_Query_from_Mac10[[#This Row],[qty_to_ship]]*(1+Table_Query_from_Mac10[[#This Row],[VolumeIncreasebyType]]),0)</f>
        <v>9</v>
      </c>
      <c r="U2594" s="47">
        <f>Table_Query_from_Mac10[[#This Row],[qtytoShipFuture]]*Table_Query_from_Mac10[[#This Row],[Future-cost]]</f>
        <v>123.12</v>
      </c>
      <c r="V2594" s="47">
        <f>Table_Query_from_Mac10[[#This Row],[qtytoShipFuture]]-Table_Query_from_Mac10[[#This Row],[qty_to_ship]]</f>
        <v>0</v>
      </c>
      <c r="W2594" s="47">
        <f>Table_Query_from_Mac10[[#This Row],[UnitPriceFuture]]</f>
        <v>22.74</v>
      </c>
      <c r="X2594" s="47">
        <f>Table_Query_from_Mac10[[#This Row],[Unit Increase]]*Table_Query_from_Mac10[[#This Row],[UnitPriceFuture]]</f>
        <v>0</v>
      </c>
      <c r="Y2594" s="47">
        <f>Table_Query_from_Mac10[[#This Row],[Unit Increase]]*Table_Query_from_Mac10[[#This Row],[Future-cost]]</f>
        <v>0</v>
      </c>
      <c r="Z2594" s="47">
        <f>-(Table_Query_from_Mac10[[#This Row],[Incremental Sales]]+((Table_Query_from_Mac10[[#This Row],[Incremental Sales]]*-(SUM(Summary!$S$8:$S$9)))))*Summary!$S$18</f>
        <v>0</v>
      </c>
      <c r="AA2594" s="47">
        <f>IFERROR(Table_Query_from_Mac10[[#This Row],[Incremental Cost]]/Table_Query_from_Mac10[[#This Row],[Incremental Sales]],0)</f>
        <v>0</v>
      </c>
      <c r="AB2594" s="47">
        <f>IFERROR(Table_Query_from_Mac10[[#This Row],[TotalCostFuture]]/Table_Query_from_Mac10[[#This Row],[totalsalesFuture]],0)</f>
        <v>0.60158311345646442</v>
      </c>
      <c r="AN2594" s="30">
        <v>36</v>
      </c>
      <c r="AO2594">
        <f t="shared" si="80"/>
        <v>9</v>
      </c>
      <c r="AQ2594" s="30">
        <v>64.97</v>
      </c>
      <c r="AR2594">
        <f t="shared" si="81"/>
        <v>22.74</v>
      </c>
    </row>
    <row r="2595" spans="1:44" x14ac:dyDescent="0.25">
      <c r="A2595">
        <v>90271</v>
      </c>
      <c r="B2595">
        <v>8</v>
      </c>
      <c r="C2595" t="s">
        <v>55</v>
      </c>
      <c r="D2595" t="s">
        <v>81</v>
      </c>
      <c r="E2595">
        <v>9</v>
      </c>
      <c r="F2595">
        <v>10.38</v>
      </c>
      <c r="G2595">
        <v>18.18</v>
      </c>
      <c r="H2595" s="1">
        <v>44854</v>
      </c>
      <c r="I2595" s="20">
        <v>0</v>
      </c>
      <c r="J2595" s="47">
        <f>Table_Query_from_Mac10[[#This Row],[unit_price]]-(Table_Query_from_Mac10[[#This Row],[unit_price]]*(Table_Query_from_Mac10[[#This Row],[discount_pct]]/100))</f>
        <v>18.18</v>
      </c>
      <c r="K2595" s="47">
        <f>Table_Query_from_Mac10[[#This Row],[unit_cost]]</f>
        <v>10.38</v>
      </c>
      <c r="L2595" s="47">
        <f>Table_Query_from_Mac10[[#This Row],[Live-cost]]*(1+Table_Query_from_Mac10[[#This Row],[CogsIncreasebyTYPE]])</f>
        <v>10.38</v>
      </c>
      <c r="M2595" s="47">
        <f>Table_Query_from_Mac10[[#This Row],[Live-cost]]*Table_Query_from_Mac10[[#This Row],[qty_to_ship]]</f>
        <v>93.42</v>
      </c>
      <c r="N2595" s="47">
        <f>IF(Table_Query_from_Mac10[[#This Row],[item_no]]="KDA",-Table_Query_from_Mac10[[#This Row],[unit_price]],Table_Query_from_Mac10[[#This Row],[Net Unit]]*Table_Query_from_Mac10[[#This Row],[qty_to_ship]])</f>
        <v>163.62</v>
      </c>
      <c r="O2595" s="47">
        <f>SUMIFS(Summary!C:C,Summary!H:H,Table_Query_from_Mac10[[#This Row],[Juiceoc]])</f>
        <v>0</v>
      </c>
      <c r="P2595" s="47">
        <f>SUMIFS(Summary!D:D,Summary!H:H,Table_Query_from_Mac10[[#This Row],[Juiceoc]])</f>
        <v>0</v>
      </c>
      <c r="Q2595" s="47">
        <f>SUMIFS(Summary!E:E,Summary!H:H,Table_Query_from_Mac10[[#This Row],[Juiceoc]])</f>
        <v>0</v>
      </c>
      <c r="R2595" s="47">
        <f>Table_Query_from_Mac10[[#This Row],[Net Unit]]*(1+Table_Query_from_Mac10[[#This Row],[PriceIncreasebyType]])</f>
        <v>18.18</v>
      </c>
      <c r="S2595" s="47">
        <f>Table_Query_from_Mac10[[#This Row],[UnitPriceFuture]]*Table_Query_from_Mac10[[#This Row],[qtytoShipFuture]]</f>
        <v>163.62</v>
      </c>
      <c r="T2595" s="47">
        <f>ROUND(Table_Query_from_Mac10[[#This Row],[qty_to_ship]]*(1+Table_Query_from_Mac10[[#This Row],[VolumeIncreasebyType]]),0)</f>
        <v>9</v>
      </c>
      <c r="U2595" s="47">
        <f>Table_Query_from_Mac10[[#This Row],[qtytoShipFuture]]*Table_Query_from_Mac10[[#This Row],[Future-cost]]</f>
        <v>93.42</v>
      </c>
      <c r="V2595" s="47">
        <f>Table_Query_from_Mac10[[#This Row],[qtytoShipFuture]]-Table_Query_from_Mac10[[#This Row],[qty_to_ship]]</f>
        <v>0</v>
      </c>
      <c r="W2595" s="47">
        <f>Table_Query_from_Mac10[[#This Row],[UnitPriceFuture]]</f>
        <v>18.18</v>
      </c>
      <c r="X2595" s="47">
        <f>Table_Query_from_Mac10[[#This Row],[Unit Increase]]*Table_Query_from_Mac10[[#This Row],[UnitPriceFuture]]</f>
        <v>0</v>
      </c>
      <c r="Y2595" s="47">
        <f>Table_Query_from_Mac10[[#This Row],[Unit Increase]]*Table_Query_from_Mac10[[#This Row],[Future-cost]]</f>
        <v>0</v>
      </c>
      <c r="Z2595" s="47">
        <f>-(Table_Query_from_Mac10[[#This Row],[Incremental Sales]]+((Table_Query_from_Mac10[[#This Row],[Incremental Sales]]*-(SUM(Summary!$S$8:$S$9)))))*Summary!$S$18</f>
        <v>0</v>
      </c>
      <c r="AA2595" s="47">
        <f>IFERROR(Table_Query_from_Mac10[[#This Row],[Incremental Cost]]/Table_Query_from_Mac10[[#This Row],[Incremental Sales]],0)</f>
        <v>0</v>
      </c>
      <c r="AB2595" s="47">
        <f>IFERROR(Table_Query_from_Mac10[[#This Row],[TotalCostFuture]]/Table_Query_from_Mac10[[#This Row],[totalsalesFuture]],0)</f>
        <v>0.57095709570957098</v>
      </c>
      <c r="AN2595" s="31">
        <v>36</v>
      </c>
      <c r="AO2595">
        <f t="shared" si="80"/>
        <v>9</v>
      </c>
      <c r="AQ2595" s="31">
        <v>51.95</v>
      </c>
      <c r="AR2595">
        <f t="shared" si="81"/>
        <v>18.18</v>
      </c>
    </row>
    <row r="2596" spans="1:44" x14ac:dyDescent="0.25">
      <c r="A2596">
        <v>90271</v>
      </c>
      <c r="B2596">
        <v>9</v>
      </c>
      <c r="C2596" t="s">
        <v>56</v>
      </c>
      <c r="D2596" t="s">
        <v>81</v>
      </c>
      <c r="E2596">
        <v>6</v>
      </c>
      <c r="F2596">
        <v>14.19</v>
      </c>
      <c r="G2596">
        <v>24.41</v>
      </c>
      <c r="H2596" s="1">
        <v>44854</v>
      </c>
      <c r="I2596" s="20">
        <v>0</v>
      </c>
      <c r="J2596" s="47">
        <f>Table_Query_from_Mac10[[#This Row],[unit_price]]-(Table_Query_from_Mac10[[#This Row],[unit_price]]*(Table_Query_from_Mac10[[#This Row],[discount_pct]]/100))</f>
        <v>24.41</v>
      </c>
      <c r="K2596" s="47">
        <f>Table_Query_from_Mac10[[#This Row],[unit_cost]]</f>
        <v>14.19</v>
      </c>
      <c r="L2596" s="47">
        <f>Table_Query_from_Mac10[[#This Row],[Live-cost]]*(1+Table_Query_from_Mac10[[#This Row],[CogsIncreasebyTYPE]])</f>
        <v>14.19</v>
      </c>
      <c r="M2596" s="47">
        <f>Table_Query_from_Mac10[[#This Row],[Live-cost]]*Table_Query_from_Mac10[[#This Row],[qty_to_ship]]</f>
        <v>85.14</v>
      </c>
      <c r="N2596" s="47">
        <f>IF(Table_Query_from_Mac10[[#This Row],[item_no]]="KDA",-Table_Query_from_Mac10[[#This Row],[unit_price]],Table_Query_from_Mac10[[#This Row],[Net Unit]]*Table_Query_from_Mac10[[#This Row],[qty_to_ship]])</f>
        <v>146.46</v>
      </c>
      <c r="O2596" s="47">
        <f>SUMIFS(Summary!C:C,Summary!H:H,Table_Query_from_Mac10[[#This Row],[Juiceoc]])</f>
        <v>0</v>
      </c>
      <c r="P2596" s="47">
        <f>SUMIFS(Summary!D:D,Summary!H:H,Table_Query_from_Mac10[[#This Row],[Juiceoc]])</f>
        <v>0</v>
      </c>
      <c r="Q2596" s="47">
        <f>SUMIFS(Summary!E:E,Summary!H:H,Table_Query_from_Mac10[[#This Row],[Juiceoc]])</f>
        <v>0</v>
      </c>
      <c r="R2596" s="47">
        <f>Table_Query_from_Mac10[[#This Row],[Net Unit]]*(1+Table_Query_from_Mac10[[#This Row],[PriceIncreasebyType]])</f>
        <v>24.41</v>
      </c>
      <c r="S2596" s="47">
        <f>Table_Query_from_Mac10[[#This Row],[UnitPriceFuture]]*Table_Query_from_Mac10[[#This Row],[qtytoShipFuture]]</f>
        <v>146.46</v>
      </c>
      <c r="T2596" s="47">
        <f>ROUND(Table_Query_from_Mac10[[#This Row],[qty_to_ship]]*(1+Table_Query_from_Mac10[[#This Row],[VolumeIncreasebyType]]),0)</f>
        <v>6</v>
      </c>
      <c r="U2596" s="47">
        <f>Table_Query_from_Mac10[[#This Row],[qtytoShipFuture]]*Table_Query_from_Mac10[[#This Row],[Future-cost]]</f>
        <v>85.14</v>
      </c>
      <c r="V2596" s="47">
        <f>Table_Query_from_Mac10[[#This Row],[qtytoShipFuture]]-Table_Query_from_Mac10[[#This Row],[qty_to_ship]]</f>
        <v>0</v>
      </c>
      <c r="W2596" s="47">
        <f>Table_Query_from_Mac10[[#This Row],[UnitPriceFuture]]</f>
        <v>24.41</v>
      </c>
      <c r="X2596" s="47">
        <f>Table_Query_from_Mac10[[#This Row],[Unit Increase]]*Table_Query_from_Mac10[[#This Row],[UnitPriceFuture]]</f>
        <v>0</v>
      </c>
      <c r="Y2596" s="47">
        <f>Table_Query_from_Mac10[[#This Row],[Unit Increase]]*Table_Query_from_Mac10[[#This Row],[Future-cost]]</f>
        <v>0</v>
      </c>
      <c r="Z2596" s="47">
        <f>-(Table_Query_from_Mac10[[#This Row],[Incremental Sales]]+((Table_Query_from_Mac10[[#This Row],[Incremental Sales]]*-(SUM(Summary!$S$8:$S$9)))))*Summary!$S$18</f>
        <v>0</v>
      </c>
      <c r="AA2596" s="47">
        <f>IFERROR(Table_Query_from_Mac10[[#This Row],[Incremental Cost]]/Table_Query_from_Mac10[[#This Row],[Incremental Sales]],0)</f>
        <v>0</v>
      </c>
      <c r="AB2596" s="47">
        <f>IFERROR(Table_Query_from_Mac10[[#This Row],[TotalCostFuture]]/Table_Query_from_Mac10[[#This Row],[totalsalesFuture]],0)</f>
        <v>0.58131913150348213</v>
      </c>
      <c r="AN2596" s="30">
        <v>24</v>
      </c>
      <c r="AO2596">
        <f t="shared" si="80"/>
        <v>6</v>
      </c>
      <c r="AQ2596" s="30">
        <v>69.73</v>
      </c>
      <c r="AR2596">
        <f t="shared" si="81"/>
        <v>24.41</v>
      </c>
    </row>
    <row r="2597" spans="1:44" x14ac:dyDescent="0.25">
      <c r="A2597">
        <v>90271</v>
      </c>
      <c r="B2597">
        <v>10</v>
      </c>
      <c r="C2597" t="s">
        <v>55</v>
      </c>
      <c r="D2597" t="s">
        <v>81</v>
      </c>
      <c r="E2597">
        <v>3</v>
      </c>
      <c r="F2597">
        <v>16.03</v>
      </c>
      <c r="G2597">
        <v>30.08</v>
      </c>
      <c r="H2597" s="1">
        <v>44854</v>
      </c>
      <c r="I2597" s="20">
        <v>0</v>
      </c>
      <c r="J2597" s="47">
        <f>Table_Query_from_Mac10[[#This Row],[unit_price]]-(Table_Query_from_Mac10[[#This Row],[unit_price]]*(Table_Query_from_Mac10[[#This Row],[discount_pct]]/100))</f>
        <v>30.08</v>
      </c>
      <c r="K2597" s="47">
        <f>Table_Query_from_Mac10[[#This Row],[unit_cost]]</f>
        <v>16.03</v>
      </c>
      <c r="L2597" s="47">
        <f>Table_Query_from_Mac10[[#This Row],[Live-cost]]*(1+Table_Query_from_Mac10[[#This Row],[CogsIncreasebyTYPE]])</f>
        <v>16.03</v>
      </c>
      <c r="M2597" s="47">
        <f>Table_Query_from_Mac10[[#This Row],[Live-cost]]*Table_Query_from_Mac10[[#This Row],[qty_to_ship]]</f>
        <v>48.09</v>
      </c>
      <c r="N2597" s="47">
        <f>IF(Table_Query_from_Mac10[[#This Row],[item_no]]="KDA",-Table_Query_from_Mac10[[#This Row],[unit_price]],Table_Query_from_Mac10[[#This Row],[Net Unit]]*Table_Query_from_Mac10[[#This Row],[qty_to_ship]])</f>
        <v>90.24</v>
      </c>
      <c r="O2597" s="47">
        <f>SUMIFS(Summary!C:C,Summary!H:H,Table_Query_from_Mac10[[#This Row],[Juiceoc]])</f>
        <v>0</v>
      </c>
      <c r="P2597" s="47">
        <f>SUMIFS(Summary!D:D,Summary!H:H,Table_Query_from_Mac10[[#This Row],[Juiceoc]])</f>
        <v>0</v>
      </c>
      <c r="Q2597" s="47">
        <f>SUMIFS(Summary!E:E,Summary!H:H,Table_Query_from_Mac10[[#This Row],[Juiceoc]])</f>
        <v>0</v>
      </c>
      <c r="R2597" s="47">
        <f>Table_Query_from_Mac10[[#This Row],[Net Unit]]*(1+Table_Query_from_Mac10[[#This Row],[PriceIncreasebyType]])</f>
        <v>30.08</v>
      </c>
      <c r="S2597" s="47">
        <f>Table_Query_from_Mac10[[#This Row],[UnitPriceFuture]]*Table_Query_from_Mac10[[#This Row],[qtytoShipFuture]]</f>
        <v>90.24</v>
      </c>
      <c r="T2597" s="47">
        <f>ROUND(Table_Query_from_Mac10[[#This Row],[qty_to_ship]]*(1+Table_Query_from_Mac10[[#This Row],[VolumeIncreasebyType]]),0)</f>
        <v>3</v>
      </c>
      <c r="U2597" s="47">
        <f>Table_Query_from_Mac10[[#This Row],[qtytoShipFuture]]*Table_Query_from_Mac10[[#This Row],[Future-cost]]</f>
        <v>48.09</v>
      </c>
      <c r="V2597" s="47">
        <f>Table_Query_from_Mac10[[#This Row],[qtytoShipFuture]]-Table_Query_from_Mac10[[#This Row],[qty_to_ship]]</f>
        <v>0</v>
      </c>
      <c r="W2597" s="47">
        <f>Table_Query_from_Mac10[[#This Row],[UnitPriceFuture]]</f>
        <v>30.08</v>
      </c>
      <c r="X2597" s="47">
        <f>Table_Query_from_Mac10[[#This Row],[Unit Increase]]*Table_Query_from_Mac10[[#This Row],[UnitPriceFuture]]</f>
        <v>0</v>
      </c>
      <c r="Y2597" s="47">
        <f>Table_Query_from_Mac10[[#This Row],[Unit Increase]]*Table_Query_from_Mac10[[#This Row],[Future-cost]]</f>
        <v>0</v>
      </c>
      <c r="Z2597" s="47">
        <f>-(Table_Query_from_Mac10[[#This Row],[Incremental Sales]]+((Table_Query_from_Mac10[[#This Row],[Incremental Sales]]*-(SUM(Summary!$S$8:$S$9)))))*Summary!$S$18</f>
        <v>0</v>
      </c>
      <c r="AA2597" s="47">
        <f>IFERROR(Table_Query_from_Mac10[[#This Row],[Incremental Cost]]/Table_Query_from_Mac10[[#This Row],[Incremental Sales]],0)</f>
        <v>0</v>
      </c>
      <c r="AB2597" s="47">
        <f>IFERROR(Table_Query_from_Mac10[[#This Row],[TotalCostFuture]]/Table_Query_from_Mac10[[#This Row],[totalsalesFuture]],0)</f>
        <v>0.53291223404255328</v>
      </c>
      <c r="AN2597" s="31">
        <v>12</v>
      </c>
      <c r="AO2597">
        <f t="shared" si="80"/>
        <v>3</v>
      </c>
      <c r="AQ2597" s="31">
        <v>85.95</v>
      </c>
      <c r="AR2597">
        <f t="shared" si="81"/>
        <v>30.08</v>
      </c>
    </row>
    <row r="2598" spans="1:44" x14ac:dyDescent="0.25">
      <c r="A2598">
        <v>90271</v>
      </c>
      <c r="B2598">
        <v>11</v>
      </c>
      <c r="C2598" t="s">
        <v>55</v>
      </c>
      <c r="D2598" t="s">
        <v>81</v>
      </c>
      <c r="E2598">
        <v>3</v>
      </c>
      <c r="F2598">
        <v>17.62</v>
      </c>
      <c r="G2598">
        <v>37.380000000000003</v>
      </c>
      <c r="H2598" s="1">
        <v>44854</v>
      </c>
      <c r="I2598" s="20">
        <v>0</v>
      </c>
      <c r="J2598" s="47">
        <f>Table_Query_from_Mac10[[#This Row],[unit_price]]-(Table_Query_from_Mac10[[#This Row],[unit_price]]*(Table_Query_from_Mac10[[#This Row],[discount_pct]]/100))</f>
        <v>37.380000000000003</v>
      </c>
      <c r="K2598" s="47">
        <f>Table_Query_from_Mac10[[#This Row],[unit_cost]]</f>
        <v>17.62</v>
      </c>
      <c r="L2598" s="47">
        <f>Table_Query_from_Mac10[[#This Row],[Live-cost]]*(1+Table_Query_from_Mac10[[#This Row],[CogsIncreasebyTYPE]])</f>
        <v>17.62</v>
      </c>
      <c r="M2598" s="47">
        <f>Table_Query_from_Mac10[[#This Row],[Live-cost]]*Table_Query_from_Mac10[[#This Row],[qty_to_ship]]</f>
        <v>52.86</v>
      </c>
      <c r="N2598" s="47">
        <f>IF(Table_Query_from_Mac10[[#This Row],[item_no]]="KDA",-Table_Query_from_Mac10[[#This Row],[unit_price]],Table_Query_from_Mac10[[#This Row],[Net Unit]]*Table_Query_from_Mac10[[#This Row],[qty_to_ship]])</f>
        <v>112.14000000000001</v>
      </c>
      <c r="O2598" s="47">
        <f>SUMIFS(Summary!C:C,Summary!H:H,Table_Query_from_Mac10[[#This Row],[Juiceoc]])</f>
        <v>0</v>
      </c>
      <c r="P2598" s="47">
        <f>SUMIFS(Summary!D:D,Summary!H:H,Table_Query_from_Mac10[[#This Row],[Juiceoc]])</f>
        <v>0</v>
      </c>
      <c r="Q2598" s="47">
        <f>SUMIFS(Summary!E:E,Summary!H:H,Table_Query_from_Mac10[[#This Row],[Juiceoc]])</f>
        <v>0</v>
      </c>
      <c r="R2598" s="47">
        <f>Table_Query_from_Mac10[[#This Row],[Net Unit]]*(1+Table_Query_from_Mac10[[#This Row],[PriceIncreasebyType]])</f>
        <v>37.380000000000003</v>
      </c>
      <c r="S2598" s="47">
        <f>Table_Query_from_Mac10[[#This Row],[UnitPriceFuture]]*Table_Query_from_Mac10[[#This Row],[qtytoShipFuture]]</f>
        <v>112.14000000000001</v>
      </c>
      <c r="T2598" s="47">
        <f>ROUND(Table_Query_from_Mac10[[#This Row],[qty_to_ship]]*(1+Table_Query_from_Mac10[[#This Row],[VolumeIncreasebyType]]),0)</f>
        <v>3</v>
      </c>
      <c r="U2598" s="47">
        <f>Table_Query_from_Mac10[[#This Row],[qtytoShipFuture]]*Table_Query_from_Mac10[[#This Row],[Future-cost]]</f>
        <v>52.86</v>
      </c>
      <c r="V2598" s="47">
        <f>Table_Query_from_Mac10[[#This Row],[qtytoShipFuture]]-Table_Query_from_Mac10[[#This Row],[qty_to_ship]]</f>
        <v>0</v>
      </c>
      <c r="W2598" s="47">
        <f>Table_Query_from_Mac10[[#This Row],[UnitPriceFuture]]</f>
        <v>37.380000000000003</v>
      </c>
      <c r="X2598" s="47">
        <f>Table_Query_from_Mac10[[#This Row],[Unit Increase]]*Table_Query_from_Mac10[[#This Row],[UnitPriceFuture]]</f>
        <v>0</v>
      </c>
      <c r="Y2598" s="47">
        <f>Table_Query_from_Mac10[[#This Row],[Unit Increase]]*Table_Query_from_Mac10[[#This Row],[Future-cost]]</f>
        <v>0</v>
      </c>
      <c r="Z2598" s="47">
        <f>-(Table_Query_from_Mac10[[#This Row],[Incremental Sales]]+((Table_Query_from_Mac10[[#This Row],[Incremental Sales]]*-(SUM(Summary!$S$8:$S$9)))))*Summary!$S$18</f>
        <v>0</v>
      </c>
      <c r="AA2598" s="47">
        <f>IFERROR(Table_Query_from_Mac10[[#This Row],[Incremental Cost]]/Table_Query_from_Mac10[[#This Row],[Incremental Sales]],0)</f>
        <v>0</v>
      </c>
      <c r="AB2598" s="47">
        <f>IFERROR(Table_Query_from_Mac10[[#This Row],[TotalCostFuture]]/Table_Query_from_Mac10[[#This Row],[totalsalesFuture]],0)</f>
        <v>0.47137506688068481</v>
      </c>
      <c r="AN2598" s="30">
        <v>12</v>
      </c>
      <c r="AO2598">
        <f t="shared" si="80"/>
        <v>3</v>
      </c>
      <c r="AQ2598" s="30">
        <v>106.8</v>
      </c>
      <c r="AR2598">
        <f t="shared" si="81"/>
        <v>37.380000000000003</v>
      </c>
    </row>
    <row r="2599" spans="1:44" x14ac:dyDescent="0.25">
      <c r="A2599">
        <v>90271</v>
      </c>
      <c r="B2599">
        <v>12</v>
      </c>
      <c r="C2599" t="s">
        <v>55</v>
      </c>
      <c r="D2599" t="s">
        <v>81</v>
      </c>
      <c r="E2599">
        <v>9</v>
      </c>
      <c r="F2599">
        <v>9.94</v>
      </c>
      <c r="G2599">
        <v>16.059999999999999</v>
      </c>
      <c r="H2599" s="1">
        <v>44854</v>
      </c>
      <c r="I2599" s="20">
        <v>0</v>
      </c>
      <c r="J2599" s="47">
        <f>Table_Query_from_Mac10[[#This Row],[unit_price]]-(Table_Query_from_Mac10[[#This Row],[unit_price]]*(Table_Query_from_Mac10[[#This Row],[discount_pct]]/100))</f>
        <v>16.059999999999999</v>
      </c>
      <c r="K2599" s="47">
        <f>Table_Query_from_Mac10[[#This Row],[unit_cost]]</f>
        <v>9.94</v>
      </c>
      <c r="L2599" s="47">
        <f>Table_Query_from_Mac10[[#This Row],[Live-cost]]*(1+Table_Query_from_Mac10[[#This Row],[CogsIncreasebyTYPE]])</f>
        <v>9.94</v>
      </c>
      <c r="M2599" s="47">
        <f>Table_Query_from_Mac10[[#This Row],[Live-cost]]*Table_Query_from_Mac10[[#This Row],[qty_to_ship]]</f>
        <v>89.46</v>
      </c>
      <c r="N2599" s="47">
        <f>IF(Table_Query_from_Mac10[[#This Row],[item_no]]="KDA",-Table_Query_from_Mac10[[#This Row],[unit_price]],Table_Query_from_Mac10[[#This Row],[Net Unit]]*Table_Query_from_Mac10[[#This Row],[qty_to_ship]])</f>
        <v>144.54</v>
      </c>
      <c r="O2599" s="47">
        <f>SUMIFS(Summary!C:C,Summary!H:H,Table_Query_from_Mac10[[#This Row],[Juiceoc]])</f>
        <v>0</v>
      </c>
      <c r="P2599" s="47">
        <f>SUMIFS(Summary!D:D,Summary!H:H,Table_Query_from_Mac10[[#This Row],[Juiceoc]])</f>
        <v>0</v>
      </c>
      <c r="Q2599" s="47">
        <f>SUMIFS(Summary!E:E,Summary!H:H,Table_Query_from_Mac10[[#This Row],[Juiceoc]])</f>
        <v>0</v>
      </c>
      <c r="R2599" s="47">
        <f>Table_Query_from_Mac10[[#This Row],[Net Unit]]*(1+Table_Query_from_Mac10[[#This Row],[PriceIncreasebyType]])</f>
        <v>16.059999999999999</v>
      </c>
      <c r="S2599" s="47">
        <f>Table_Query_from_Mac10[[#This Row],[UnitPriceFuture]]*Table_Query_from_Mac10[[#This Row],[qtytoShipFuture]]</f>
        <v>144.54</v>
      </c>
      <c r="T2599" s="47">
        <f>ROUND(Table_Query_from_Mac10[[#This Row],[qty_to_ship]]*(1+Table_Query_from_Mac10[[#This Row],[VolumeIncreasebyType]]),0)</f>
        <v>9</v>
      </c>
      <c r="U2599" s="47">
        <f>Table_Query_from_Mac10[[#This Row],[qtytoShipFuture]]*Table_Query_from_Mac10[[#This Row],[Future-cost]]</f>
        <v>89.46</v>
      </c>
      <c r="V2599" s="47">
        <f>Table_Query_from_Mac10[[#This Row],[qtytoShipFuture]]-Table_Query_from_Mac10[[#This Row],[qty_to_ship]]</f>
        <v>0</v>
      </c>
      <c r="W2599" s="47">
        <f>Table_Query_from_Mac10[[#This Row],[UnitPriceFuture]]</f>
        <v>16.059999999999999</v>
      </c>
      <c r="X2599" s="47">
        <f>Table_Query_from_Mac10[[#This Row],[Unit Increase]]*Table_Query_from_Mac10[[#This Row],[UnitPriceFuture]]</f>
        <v>0</v>
      </c>
      <c r="Y2599" s="47">
        <f>Table_Query_from_Mac10[[#This Row],[Unit Increase]]*Table_Query_from_Mac10[[#This Row],[Future-cost]]</f>
        <v>0</v>
      </c>
      <c r="Z2599" s="47">
        <f>-(Table_Query_from_Mac10[[#This Row],[Incremental Sales]]+((Table_Query_from_Mac10[[#This Row],[Incremental Sales]]*-(SUM(Summary!$S$8:$S$9)))))*Summary!$S$18</f>
        <v>0</v>
      </c>
      <c r="AA2599" s="47">
        <f>IFERROR(Table_Query_from_Mac10[[#This Row],[Incremental Cost]]/Table_Query_from_Mac10[[#This Row],[Incremental Sales]],0)</f>
        <v>0</v>
      </c>
      <c r="AB2599" s="47">
        <f>IFERROR(Table_Query_from_Mac10[[#This Row],[TotalCostFuture]]/Table_Query_from_Mac10[[#This Row],[totalsalesFuture]],0)</f>
        <v>0.61892901618929019</v>
      </c>
      <c r="AN2599" s="31">
        <v>36</v>
      </c>
      <c r="AO2599">
        <f t="shared" si="80"/>
        <v>9</v>
      </c>
      <c r="AQ2599" s="31">
        <v>45.89</v>
      </c>
      <c r="AR2599">
        <f t="shared" si="81"/>
        <v>16.059999999999999</v>
      </c>
    </row>
    <row r="2600" spans="1:44" x14ac:dyDescent="0.25">
      <c r="A2600">
        <v>90272</v>
      </c>
      <c r="B2600">
        <v>1</v>
      </c>
      <c r="C2600" t="s">
        <v>55</v>
      </c>
      <c r="D2600" t="s">
        <v>81</v>
      </c>
      <c r="E2600">
        <v>18</v>
      </c>
      <c r="F2600">
        <v>9.94</v>
      </c>
      <c r="G2600">
        <v>16.059999999999999</v>
      </c>
      <c r="H2600" s="1">
        <v>44860</v>
      </c>
      <c r="I2600" s="20">
        <v>0</v>
      </c>
      <c r="J2600" s="47">
        <f>Table_Query_from_Mac10[[#This Row],[unit_price]]-(Table_Query_from_Mac10[[#This Row],[unit_price]]*(Table_Query_from_Mac10[[#This Row],[discount_pct]]/100))</f>
        <v>16.059999999999999</v>
      </c>
      <c r="K2600" s="47">
        <f>Table_Query_from_Mac10[[#This Row],[unit_cost]]</f>
        <v>9.94</v>
      </c>
      <c r="L2600" s="47">
        <f>Table_Query_from_Mac10[[#This Row],[Live-cost]]*(1+Table_Query_from_Mac10[[#This Row],[CogsIncreasebyTYPE]])</f>
        <v>9.94</v>
      </c>
      <c r="M2600" s="47">
        <f>Table_Query_from_Mac10[[#This Row],[Live-cost]]*Table_Query_from_Mac10[[#This Row],[qty_to_ship]]</f>
        <v>178.92</v>
      </c>
      <c r="N2600" s="47">
        <f>IF(Table_Query_from_Mac10[[#This Row],[item_no]]="KDA",-Table_Query_from_Mac10[[#This Row],[unit_price]],Table_Query_from_Mac10[[#This Row],[Net Unit]]*Table_Query_from_Mac10[[#This Row],[qty_to_ship]])</f>
        <v>289.08</v>
      </c>
      <c r="O2600" s="47">
        <f>SUMIFS(Summary!C:C,Summary!H:H,Table_Query_from_Mac10[[#This Row],[Juiceoc]])</f>
        <v>0</v>
      </c>
      <c r="P2600" s="47">
        <f>SUMIFS(Summary!D:D,Summary!H:H,Table_Query_from_Mac10[[#This Row],[Juiceoc]])</f>
        <v>0</v>
      </c>
      <c r="Q2600" s="47">
        <f>SUMIFS(Summary!E:E,Summary!H:H,Table_Query_from_Mac10[[#This Row],[Juiceoc]])</f>
        <v>0</v>
      </c>
      <c r="R2600" s="47">
        <f>Table_Query_from_Mac10[[#This Row],[Net Unit]]*(1+Table_Query_from_Mac10[[#This Row],[PriceIncreasebyType]])</f>
        <v>16.059999999999999</v>
      </c>
      <c r="S2600" s="47">
        <f>Table_Query_from_Mac10[[#This Row],[UnitPriceFuture]]*Table_Query_from_Mac10[[#This Row],[qtytoShipFuture]]</f>
        <v>289.08</v>
      </c>
      <c r="T2600" s="47">
        <f>ROUND(Table_Query_from_Mac10[[#This Row],[qty_to_ship]]*(1+Table_Query_from_Mac10[[#This Row],[VolumeIncreasebyType]]),0)</f>
        <v>18</v>
      </c>
      <c r="U2600" s="47">
        <f>Table_Query_from_Mac10[[#This Row],[qtytoShipFuture]]*Table_Query_from_Mac10[[#This Row],[Future-cost]]</f>
        <v>178.92</v>
      </c>
      <c r="V2600" s="47">
        <f>Table_Query_from_Mac10[[#This Row],[qtytoShipFuture]]-Table_Query_from_Mac10[[#This Row],[qty_to_ship]]</f>
        <v>0</v>
      </c>
      <c r="W2600" s="47">
        <f>Table_Query_from_Mac10[[#This Row],[UnitPriceFuture]]</f>
        <v>16.059999999999999</v>
      </c>
      <c r="X2600" s="47">
        <f>Table_Query_from_Mac10[[#This Row],[Unit Increase]]*Table_Query_from_Mac10[[#This Row],[UnitPriceFuture]]</f>
        <v>0</v>
      </c>
      <c r="Y2600" s="47">
        <f>Table_Query_from_Mac10[[#This Row],[Unit Increase]]*Table_Query_from_Mac10[[#This Row],[Future-cost]]</f>
        <v>0</v>
      </c>
      <c r="Z2600" s="47">
        <f>-(Table_Query_from_Mac10[[#This Row],[Incremental Sales]]+((Table_Query_from_Mac10[[#This Row],[Incremental Sales]]*-(SUM(Summary!$S$8:$S$9)))))*Summary!$S$18</f>
        <v>0</v>
      </c>
      <c r="AA2600" s="47">
        <f>IFERROR(Table_Query_from_Mac10[[#This Row],[Incremental Cost]]/Table_Query_from_Mac10[[#This Row],[Incremental Sales]],0)</f>
        <v>0</v>
      </c>
      <c r="AB2600" s="47">
        <f>IFERROR(Table_Query_from_Mac10[[#This Row],[TotalCostFuture]]/Table_Query_from_Mac10[[#This Row],[totalsalesFuture]],0)</f>
        <v>0.61892901618929019</v>
      </c>
      <c r="AN2600" s="30">
        <v>72</v>
      </c>
      <c r="AO2600">
        <f t="shared" si="80"/>
        <v>18</v>
      </c>
      <c r="AQ2600" s="30">
        <v>45.89</v>
      </c>
      <c r="AR2600">
        <f t="shared" si="81"/>
        <v>16.059999999999999</v>
      </c>
    </row>
    <row r="2601" spans="1:44" x14ac:dyDescent="0.25">
      <c r="A2601">
        <v>90272</v>
      </c>
      <c r="B2601">
        <v>2</v>
      </c>
      <c r="C2601" t="s">
        <v>55</v>
      </c>
      <c r="D2601" t="s">
        <v>81</v>
      </c>
      <c r="E2601">
        <v>9</v>
      </c>
      <c r="F2601">
        <v>10.87</v>
      </c>
      <c r="G2601">
        <v>17.96</v>
      </c>
      <c r="H2601" s="1">
        <v>44860</v>
      </c>
      <c r="I2601" s="20">
        <v>0</v>
      </c>
      <c r="J2601" s="47">
        <f>Table_Query_from_Mac10[[#This Row],[unit_price]]-(Table_Query_from_Mac10[[#This Row],[unit_price]]*(Table_Query_from_Mac10[[#This Row],[discount_pct]]/100))</f>
        <v>17.96</v>
      </c>
      <c r="K2601" s="47">
        <f>Table_Query_from_Mac10[[#This Row],[unit_cost]]</f>
        <v>10.87</v>
      </c>
      <c r="L2601" s="47">
        <f>Table_Query_from_Mac10[[#This Row],[Live-cost]]*(1+Table_Query_from_Mac10[[#This Row],[CogsIncreasebyTYPE]])</f>
        <v>10.87</v>
      </c>
      <c r="M2601" s="47">
        <f>Table_Query_from_Mac10[[#This Row],[Live-cost]]*Table_Query_from_Mac10[[#This Row],[qty_to_ship]]</f>
        <v>97.83</v>
      </c>
      <c r="N2601" s="47">
        <f>IF(Table_Query_from_Mac10[[#This Row],[item_no]]="KDA",-Table_Query_from_Mac10[[#This Row],[unit_price]],Table_Query_from_Mac10[[#This Row],[Net Unit]]*Table_Query_from_Mac10[[#This Row],[qty_to_ship]])</f>
        <v>161.64000000000001</v>
      </c>
      <c r="O2601" s="47">
        <f>SUMIFS(Summary!C:C,Summary!H:H,Table_Query_from_Mac10[[#This Row],[Juiceoc]])</f>
        <v>0</v>
      </c>
      <c r="P2601" s="47">
        <f>SUMIFS(Summary!D:D,Summary!H:H,Table_Query_from_Mac10[[#This Row],[Juiceoc]])</f>
        <v>0</v>
      </c>
      <c r="Q2601" s="47">
        <f>SUMIFS(Summary!E:E,Summary!H:H,Table_Query_from_Mac10[[#This Row],[Juiceoc]])</f>
        <v>0</v>
      </c>
      <c r="R2601" s="47">
        <f>Table_Query_from_Mac10[[#This Row],[Net Unit]]*(1+Table_Query_from_Mac10[[#This Row],[PriceIncreasebyType]])</f>
        <v>17.96</v>
      </c>
      <c r="S2601" s="47">
        <f>Table_Query_from_Mac10[[#This Row],[UnitPriceFuture]]*Table_Query_from_Mac10[[#This Row],[qtytoShipFuture]]</f>
        <v>161.64000000000001</v>
      </c>
      <c r="T2601" s="47">
        <f>ROUND(Table_Query_from_Mac10[[#This Row],[qty_to_ship]]*(1+Table_Query_from_Mac10[[#This Row],[VolumeIncreasebyType]]),0)</f>
        <v>9</v>
      </c>
      <c r="U2601" s="47">
        <f>Table_Query_from_Mac10[[#This Row],[qtytoShipFuture]]*Table_Query_from_Mac10[[#This Row],[Future-cost]]</f>
        <v>97.83</v>
      </c>
      <c r="V2601" s="47">
        <f>Table_Query_from_Mac10[[#This Row],[qtytoShipFuture]]-Table_Query_from_Mac10[[#This Row],[qty_to_ship]]</f>
        <v>0</v>
      </c>
      <c r="W2601" s="47">
        <f>Table_Query_from_Mac10[[#This Row],[UnitPriceFuture]]</f>
        <v>17.96</v>
      </c>
      <c r="X2601" s="47">
        <f>Table_Query_from_Mac10[[#This Row],[Unit Increase]]*Table_Query_from_Mac10[[#This Row],[UnitPriceFuture]]</f>
        <v>0</v>
      </c>
      <c r="Y2601" s="47">
        <f>Table_Query_from_Mac10[[#This Row],[Unit Increase]]*Table_Query_from_Mac10[[#This Row],[Future-cost]]</f>
        <v>0</v>
      </c>
      <c r="Z2601" s="47">
        <f>-(Table_Query_from_Mac10[[#This Row],[Incremental Sales]]+((Table_Query_from_Mac10[[#This Row],[Incremental Sales]]*-(SUM(Summary!$S$8:$S$9)))))*Summary!$S$18</f>
        <v>0</v>
      </c>
      <c r="AA2601" s="47">
        <f>IFERROR(Table_Query_from_Mac10[[#This Row],[Incremental Cost]]/Table_Query_from_Mac10[[#This Row],[Incremental Sales]],0)</f>
        <v>0</v>
      </c>
      <c r="AB2601" s="47">
        <f>IFERROR(Table_Query_from_Mac10[[#This Row],[TotalCostFuture]]/Table_Query_from_Mac10[[#This Row],[totalsalesFuture]],0)</f>
        <v>0.60523385300668142</v>
      </c>
      <c r="AN2601" s="31">
        <v>36</v>
      </c>
      <c r="AO2601">
        <f t="shared" si="80"/>
        <v>9</v>
      </c>
      <c r="AQ2601" s="31">
        <v>51.3</v>
      </c>
      <c r="AR2601">
        <f t="shared" si="81"/>
        <v>17.96</v>
      </c>
    </row>
    <row r="2602" spans="1:44" x14ac:dyDescent="0.25">
      <c r="A2602">
        <v>90272</v>
      </c>
      <c r="B2602">
        <v>3</v>
      </c>
      <c r="C2602" t="s">
        <v>55</v>
      </c>
      <c r="D2602" t="s">
        <v>81</v>
      </c>
      <c r="E2602">
        <v>16</v>
      </c>
      <c r="F2602">
        <v>12</v>
      </c>
      <c r="G2602">
        <v>19.46</v>
      </c>
      <c r="H2602" s="1">
        <v>44860</v>
      </c>
      <c r="I2602" s="20">
        <v>0</v>
      </c>
      <c r="J2602" s="47">
        <f>Table_Query_from_Mac10[[#This Row],[unit_price]]-(Table_Query_from_Mac10[[#This Row],[unit_price]]*(Table_Query_from_Mac10[[#This Row],[discount_pct]]/100))</f>
        <v>19.46</v>
      </c>
      <c r="K2602" s="47">
        <f>Table_Query_from_Mac10[[#This Row],[unit_cost]]</f>
        <v>12</v>
      </c>
      <c r="L2602" s="47">
        <f>Table_Query_from_Mac10[[#This Row],[Live-cost]]*(1+Table_Query_from_Mac10[[#This Row],[CogsIncreasebyTYPE]])</f>
        <v>12</v>
      </c>
      <c r="M2602" s="47">
        <f>Table_Query_from_Mac10[[#This Row],[Live-cost]]*Table_Query_from_Mac10[[#This Row],[qty_to_ship]]</f>
        <v>192</v>
      </c>
      <c r="N2602" s="47">
        <f>IF(Table_Query_from_Mac10[[#This Row],[item_no]]="KDA",-Table_Query_from_Mac10[[#This Row],[unit_price]],Table_Query_from_Mac10[[#This Row],[Net Unit]]*Table_Query_from_Mac10[[#This Row],[qty_to_ship]])</f>
        <v>311.36</v>
      </c>
      <c r="O2602" s="47">
        <f>SUMIFS(Summary!C:C,Summary!H:H,Table_Query_from_Mac10[[#This Row],[Juiceoc]])</f>
        <v>0</v>
      </c>
      <c r="P2602" s="47">
        <f>SUMIFS(Summary!D:D,Summary!H:H,Table_Query_from_Mac10[[#This Row],[Juiceoc]])</f>
        <v>0</v>
      </c>
      <c r="Q2602" s="47">
        <f>SUMIFS(Summary!E:E,Summary!H:H,Table_Query_from_Mac10[[#This Row],[Juiceoc]])</f>
        <v>0</v>
      </c>
      <c r="R2602" s="47">
        <f>Table_Query_from_Mac10[[#This Row],[Net Unit]]*(1+Table_Query_from_Mac10[[#This Row],[PriceIncreasebyType]])</f>
        <v>19.46</v>
      </c>
      <c r="S2602" s="47">
        <f>Table_Query_from_Mac10[[#This Row],[UnitPriceFuture]]*Table_Query_from_Mac10[[#This Row],[qtytoShipFuture]]</f>
        <v>311.36</v>
      </c>
      <c r="T2602" s="47">
        <f>ROUND(Table_Query_from_Mac10[[#This Row],[qty_to_ship]]*(1+Table_Query_from_Mac10[[#This Row],[VolumeIncreasebyType]]),0)</f>
        <v>16</v>
      </c>
      <c r="U2602" s="47">
        <f>Table_Query_from_Mac10[[#This Row],[qtytoShipFuture]]*Table_Query_from_Mac10[[#This Row],[Future-cost]]</f>
        <v>192</v>
      </c>
      <c r="V2602" s="47">
        <f>Table_Query_from_Mac10[[#This Row],[qtytoShipFuture]]-Table_Query_from_Mac10[[#This Row],[qty_to_ship]]</f>
        <v>0</v>
      </c>
      <c r="W2602" s="47">
        <f>Table_Query_from_Mac10[[#This Row],[UnitPriceFuture]]</f>
        <v>19.46</v>
      </c>
      <c r="X2602" s="47">
        <f>Table_Query_from_Mac10[[#This Row],[Unit Increase]]*Table_Query_from_Mac10[[#This Row],[UnitPriceFuture]]</f>
        <v>0</v>
      </c>
      <c r="Y2602" s="47">
        <f>Table_Query_from_Mac10[[#This Row],[Unit Increase]]*Table_Query_from_Mac10[[#This Row],[Future-cost]]</f>
        <v>0</v>
      </c>
      <c r="Z2602" s="47">
        <f>-(Table_Query_from_Mac10[[#This Row],[Incremental Sales]]+((Table_Query_from_Mac10[[#This Row],[Incremental Sales]]*-(SUM(Summary!$S$8:$S$9)))))*Summary!$S$18</f>
        <v>0</v>
      </c>
      <c r="AA2602" s="47">
        <f>IFERROR(Table_Query_from_Mac10[[#This Row],[Incremental Cost]]/Table_Query_from_Mac10[[#This Row],[Incremental Sales]],0)</f>
        <v>0</v>
      </c>
      <c r="AB2602" s="47">
        <f>IFERROR(Table_Query_from_Mac10[[#This Row],[TotalCostFuture]]/Table_Query_from_Mac10[[#This Row],[totalsalesFuture]],0)</f>
        <v>0.61664953751284679</v>
      </c>
      <c r="AN2602" s="30">
        <v>64</v>
      </c>
      <c r="AO2602">
        <f t="shared" si="80"/>
        <v>16</v>
      </c>
      <c r="AQ2602" s="30">
        <v>55.61</v>
      </c>
      <c r="AR2602">
        <f t="shared" si="81"/>
        <v>19.46</v>
      </c>
    </row>
    <row r="2603" spans="1:44" x14ac:dyDescent="0.25">
      <c r="A2603">
        <v>90272</v>
      </c>
      <c r="B2603">
        <v>4</v>
      </c>
      <c r="C2603" t="s">
        <v>55</v>
      </c>
      <c r="D2603" t="s">
        <v>81</v>
      </c>
      <c r="E2603">
        <v>16</v>
      </c>
      <c r="F2603">
        <v>14.46</v>
      </c>
      <c r="G2603">
        <v>23.9</v>
      </c>
      <c r="H2603" s="1">
        <v>44860</v>
      </c>
      <c r="I2603" s="20">
        <v>0</v>
      </c>
      <c r="J2603" s="47">
        <f>Table_Query_from_Mac10[[#This Row],[unit_price]]-(Table_Query_from_Mac10[[#This Row],[unit_price]]*(Table_Query_from_Mac10[[#This Row],[discount_pct]]/100))</f>
        <v>23.9</v>
      </c>
      <c r="K2603" s="47">
        <f>Table_Query_from_Mac10[[#This Row],[unit_cost]]</f>
        <v>14.46</v>
      </c>
      <c r="L2603" s="47">
        <f>Table_Query_from_Mac10[[#This Row],[Live-cost]]*(1+Table_Query_from_Mac10[[#This Row],[CogsIncreasebyTYPE]])</f>
        <v>14.46</v>
      </c>
      <c r="M2603" s="47">
        <f>Table_Query_from_Mac10[[#This Row],[Live-cost]]*Table_Query_from_Mac10[[#This Row],[qty_to_ship]]</f>
        <v>231.36</v>
      </c>
      <c r="N2603" s="47">
        <f>IF(Table_Query_from_Mac10[[#This Row],[item_no]]="KDA",-Table_Query_from_Mac10[[#This Row],[unit_price]],Table_Query_from_Mac10[[#This Row],[Net Unit]]*Table_Query_from_Mac10[[#This Row],[qty_to_ship]])</f>
        <v>382.4</v>
      </c>
      <c r="O2603" s="47">
        <f>SUMIFS(Summary!C:C,Summary!H:H,Table_Query_from_Mac10[[#This Row],[Juiceoc]])</f>
        <v>0</v>
      </c>
      <c r="P2603" s="47">
        <f>SUMIFS(Summary!D:D,Summary!H:H,Table_Query_from_Mac10[[#This Row],[Juiceoc]])</f>
        <v>0</v>
      </c>
      <c r="Q2603" s="47">
        <f>SUMIFS(Summary!E:E,Summary!H:H,Table_Query_from_Mac10[[#This Row],[Juiceoc]])</f>
        <v>0</v>
      </c>
      <c r="R2603" s="47">
        <f>Table_Query_from_Mac10[[#This Row],[Net Unit]]*(1+Table_Query_from_Mac10[[#This Row],[PriceIncreasebyType]])</f>
        <v>23.9</v>
      </c>
      <c r="S2603" s="47">
        <f>Table_Query_from_Mac10[[#This Row],[UnitPriceFuture]]*Table_Query_from_Mac10[[#This Row],[qtytoShipFuture]]</f>
        <v>382.4</v>
      </c>
      <c r="T2603" s="47">
        <f>ROUND(Table_Query_from_Mac10[[#This Row],[qty_to_ship]]*(1+Table_Query_from_Mac10[[#This Row],[VolumeIncreasebyType]]),0)</f>
        <v>16</v>
      </c>
      <c r="U2603" s="47">
        <f>Table_Query_from_Mac10[[#This Row],[qtytoShipFuture]]*Table_Query_from_Mac10[[#This Row],[Future-cost]]</f>
        <v>231.36</v>
      </c>
      <c r="V2603" s="47">
        <f>Table_Query_from_Mac10[[#This Row],[qtytoShipFuture]]-Table_Query_from_Mac10[[#This Row],[qty_to_ship]]</f>
        <v>0</v>
      </c>
      <c r="W2603" s="47">
        <f>Table_Query_from_Mac10[[#This Row],[UnitPriceFuture]]</f>
        <v>23.9</v>
      </c>
      <c r="X2603" s="47">
        <f>Table_Query_from_Mac10[[#This Row],[Unit Increase]]*Table_Query_from_Mac10[[#This Row],[UnitPriceFuture]]</f>
        <v>0</v>
      </c>
      <c r="Y2603" s="47">
        <f>Table_Query_from_Mac10[[#This Row],[Unit Increase]]*Table_Query_from_Mac10[[#This Row],[Future-cost]]</f>
        <v>0</v>
      </c>
      <c r="Z2603" s="47">
        <f>-(Table_Query_from_Mac10[[#This Row],[Incremental Sales]]+((Table_Query_from_Mac10[[#This Row],[Incremental Sales]]*-(SUM(Summary!$S$8:$S$9)))))*Summary!$S$18</f>
        <v>0</v>
      </c>
      <c r="AA2603" s="47">
        <f>IFERROR(Table_Query_from_Mac10[[#This Row],[Incremental Cost]]/Table_Query_from_Mac10[[#This Row],[Incremental Sales]],0)</f>
        <v>0</v>
      </c>
      <c r="AB2603" s="47">
        <f>IFERROR(Table_Query_from_Mac10[[#This Row],[TotalCostFuture]]/Table_Query_from_Mac10[[#This Row],[totalsalesFuture]],0)</f>
        <v>0.60502092050209211</v>
      </c>
      <c r="AN2603" s="31">
        <v>63</v>
      </c>
      <c r="AO2603">
        <f t="shared" si="80"/>
        <v>16</v>
      </c>
      <c r="AQ2603" s="31">
        <v>68.28</v>
      </c>
      <c r="AR2603">
        <f t="shared" si="81"/>
        <v>23.9</v>
      </c>
    </row>
    <row r="2604" spans="1:44" x14ac:dyDescent="0.25">
      <c r="A2604">
        <v>90272</v>
      </c>
      <c r="B2604">
        <v>5</v>
      </c>
      <c r="C2604" t="s">
        <v>55</v>
      </c>
      <c r="D2604" t="s">
        <v>81</v>
      </c>
      <c r="E2604">
        <v>23</v>
      </c>
      <c r="F2604">
        <v>8.81</v>
      </c>
      <c r="G2604">
        <v>14.14</v>
      </c>
      <c r="H2604" s="1">
        <v>44860</v>
      </c>
      <c r="I2604" s="20">
        <v>0</v>
      </c>
      <c r="J2604" s="47">
        <f>Table_Query_from_Mac10[[#This Row],[unit_price]]-(Table_Query_from_Mac10[[#This Row],[unit_price]]*(Table_Query_from_Mac10[[#This Row],[discount_pct]]/100))</f>
        <v>14.14</v>
      </c>
      <c r="K2604" s="47">
        <f>Table_Query_from_Mac10[[#This Row],[unit_cost]]</f>
        <v>8.81</v>
      </c>
      <c r="L2604" s="47">
        <f>Table_Query_from_Mac10[[#This Row],[Live-cost]]*(1+Table_Query_from_Mac10[[#This Row],[CogsIncreasebyTYPE]])</f>
        <v>8.81</v>
      </c>
      <c r="M2604" s="47">
        <f>Table_Query_from_Mac10[[#This Row],[Live-cost]]*Table_Query_from_Mac10[[#This Row],[qty_to_ship]]</f>
        <v>202.63000000000002</v>
      </c>
      <c r="N2604" s="47">
        <f>IF(Table_Query_from_Mac10[[#This Row],[item_no]]="KDA",-Table_Query_from_Mac10[[#This Row],[unit_price]],Table_Query_from_Mac10[[#This Row],[Net Unit]]*Table_Query_from_Mac10[[#This Row],[qty_to_ship]])</f>
        <v>325.22000000000003</v>
      </c>
      <c r="O2604" s="47">
        <f>SUMIFS(Summary!C:C,Summary!H:H,Table_Query_from_Mac10[[#This Row],[Juiceoc]])</f>
        <v>0</v>
      </c>
      <c r="P2604" s="47">
        <f>SUMIFS(Summary!D:D,Summary!H:H,Table_Query_from_Mac10[[#This Row],[Juiceoc]])</f>
        <v>0</v>
      </c>
      <c r="Q2604" s="47">
        <f>SUMIFS(Summary!E:E,Summary!H:H,Table_Query_from_Mac10[[#This Row],[Juiceoc]])</f>
        <v>0</v>
      </c>
      <c r="R2604" s="47">
        <f>Table_Query_from_Mac10[[#This Row],[Net Unit]]*(1+Table_Query_from_Mac10[[#This Row],[PriceIncreasebyType]])</f>
        <v>14.14</v>
      </c>
      <c r="S2604" s="47">
        <f>Table_Query_from_Mac10[[#This Row],[UnitPriceFuture]]*Table_Query_from_Mac10[[#This Row],[qtytoShipFuture]]</f>
        <v>325.22000000000003</v>
      </c>
      <c r="T2604" s="47">
        <f>ROUND(Table_Query_from_Mac10[[#This Row],[qty_to_ship]]*(1+Table_Query_from_Mac10[[#This Row],[VolumeIncreasebyType]]),0)</f>
        <v>23</v>
      </c>
      <c r="U2604" s="47">
        <f>Table_Query_from_Mac10[[#This Row],[qtytoShipFuture]]*Table_Query_from_Mac10[[#This Row],[Future-cost]]</f>
        <v>202.63000000000002</v>
      </c>
      <c r="V2604" s="47">
        <f>Table_Query_from_Mac10[[#This Row],[qtytoShipFuture]]-Table_Query_from_Mac10[[#This Row],[qty_to_ship]]</f>
        <v>0</v>
      </c>
      <c r="W2604" s="47">
        <f>Table_Query_from_Mac10[[#This Row],[UnitPriceFuture]]</f>
        <v>14.14</v>
      </c>
      <c r="X2604" s="47">
        <f>Table_Query_from_Mac10[[#This Row],[Unit Increase]]*Table_Query_from_Mac10[[#This Row],[UnitPriceFuture]]</f>
        <v>0</v>
      </c>
      <c r="Y2604" s="47">
        <f>Table_Query_from_Mac10[[#This Row],[Unit Increase]]*Table_Query_from_Mac10[[#This Row],[Future-cost]]</f>
        <v>0</v>
      </c>
      <c r="Z2604" s="47">
        <f>-(Table_Query_from_Mac10[[#This Row],[Incremental Sales]]+((Table_Query_from_Mac10[[#This Row],[Incremental Sales]]*-(SUM(Summary!$S$8:$S$9)))))*Summary!$S$18</f>
        <v>0</v>
      </c>
      <c r="AA2604" s="47">
        <f>IFERROR(Table_Query_from_Mac10[[#This Row],[Incremental Cost]]/Table_Query_from_Mac10[[#This Row],[Incremental Sales]],0)</f>
        <v>0</v>
      </c>
      <c r="AB2604" s="47">
        <f>IFERROR(Table_Query_from_Mac10[[#This Row],[TotalCostFuture]]/Table_Query_from_Mac10[[#This Row],[totalsalesFuture]],0)</f>
        <v>0.62305516265912309</v>
      </c>
      <c r="AN2604" s="30">
        <v>90</v>
      </c>
      <c r="AO2604">
        <f t="shared" si="80"/>
        <v>23</v>
      </c>
      <c r="AQ2604" s="30">
        <v>40.4</v>
      </c>
      <c r="AR2604">
        <f t="shared" si="81"/>
        <v>14.14</v>
      </c>
    </row>
    <row r="2605" spans="1:44" x14ac:dyDescent="0.25">
      <c r="A2605">
        <v>90272</v>
      </c>
      <c r="B2605">
        <v>6</v>
      </c>
      <c r="C2605" t="s">
        <v>55</v>
      </c>
      <c r="D2605" t="s">
        <v>81</v>
      </c>
      <c r="E2605">
        <v>15</v>
      </c>
      <c r="F2605">
        <v>10.18</v>
      </c>
      <c r="G2605">
        <v>16.47</v>
      </c>
      <c r="H2605" s="1">
        <v>44860</v>
      </c>
      <c r="I2605" s="20">
        <v>0</v>
      </c>
      <c r="J2605" s="47">
        <f>Table_Query_from_Mac10[[#This Row],[unit_price]]-(Table_Query_from_Mac10[[#This Row],[unit_price]]*(Table_Query_from_Mac10[[#This Row],[discount_pct]]/100))</f>
        <v>16.47</v>
      </c>
      <c r="K2605" s="47">
        <f>Table_Query_from_Mac10[[#This Row],[unit_cost]]</f>
        <v>10.18</v>
      </c>
      <c r="L2605" s="47">
        <f>Table_Query_from_Mac10[[#This Row],[Live-cost]]*(1+Table_Query_from_Mac10[[#This Row],[CogsIncreasebyTYPE]])</f>
        <v>10.18</v>
      </c>
      <c r="M2605" s="47">
        <f>Table_Query_from_Mac10[[#This Row],[Live-cost]]*Table_Query_from_Mac10[[#This Row],[qty_to_ship]]</f>
        <v>152.69999999999999</v>
      </c>
      <c r="N2605" s="47">
        <f>IF(Table_Query_from_Mac10[[#This Row],[item_no]]="KDA",-Table_Query_from_Mac10[[#This Row],[unit_price]],Table_Query_from_Mac10[[#This Row],[Net Unit]]*Table_Query_from_Mac10[[#This Row],[qty_to_ship]])</f>
        <v>247.04999999999998</v>
      </c>
      <c r="O2605" s="47">
        <f>SUMIFS(Summary!C:C,Summary!H:H,Table_Query_from_Mac10[[#This Row],[Juiceoc]])</f>
        <v>0</v>
      </c>
      <c r="P2605" s="47">
        <f>SUMIFS(Summary!D:D,Summary!H:H,Table_Query_from_Mac10[[#This Row],[Juiceoc]])</f>
        <v>0</v>
      </c>
      <c r="Q2605" s="47">
        <f>SUMIFS(Summary!E:E,Summary!H:H,Table_Query_from_Mac10[[#This Row],[Juiceoc]])</f>
        <v>0</v>
      </c>
      <c r="R2605" s="47">
        <f>Table_Query_from_Mac10[[#This Row],[Net Unit]]*(1+Table_Query_from_Mac10[[#This Row],[PriceIncreasebyType]])</f>
        <v>16.47</v>
      </c>
      <c r="S2605" s="47">
        <f>Table_Query_from_Mac10[[#This Row],[UnitPriceFuture]]*Table_Query_from_Mac10[[#This Row],[qtytoShipFuture]]</f>
        <v>247.04999999999998</v>
      </c>
      <c r="T2605" s="47">
        <f>ROUND(Table_Query_from_Mac10[[#This Row],[qty_to_ship]]*(1+Table_Query_from_Mac10[[#This Row],[VolumeIncreasebyType]]),0)</f>
        <v>15</v>
      </c>
      <c r="U2605" s="47">
        <f>Table_Query_from_Mac10[[#This Row],[qtytoShipFuture]]*Table_Query_from_Mac10[[#This Row],[Future-cost]]</f>
        <v>152.69999999999999</v>
      </c>
      <c r="V2605" s="47">
        <f>Table_Query_from_Mac10[[#This Row],[qtytoShipFuture]]-Table_Query_from_Mac10[[#This Row],[qty_to_ship]]</f>
        <v>0</v>
      </c>
      <c r="W2605" s="47">
        <f>Table_Query_from_Mac10[[#This Row],[UnitPriceFuture]]</f>
        <v>16.47</v>
      </c>
      <c r="X2605" s="47">
        <f>Table_Query_from_Mac10[[#This Row],[Unit Increase]]*Table_Query_from_Mac10[[#This Row],[UnitPriceFuture]]</f>
        <v>0</v>
      </c>
      <c r="Y2605" s="47">
        <f>Table_Query_from_Mac10[[#This Row],[Unit Increase]]*Table_Query_from_Mac10[[#This Row],[Future-cost]]</f>
        <v>0</v>
      </c>
      <c r="Z2605" s="47">
        <f>-(Table_Query_from_Mac10[[#This Row],[Incremental Sales]]+((Table_Query_from_Mac10[[#This Row],[Incremental Sales]]*-(SUM(Summary!$S$8:$S$9)))))*Summary!$S$18</f>
        <v>0</v>
      </c>
      <c r="AA2605" s="47">
        <f>IFERROR(Table_Query_from_Mac10[[#This Row],[Incremental Cost]]/Table_Query_from_Mac10[[#This Row],[Incremental Sales]],0)</f>
        <v>0</v>
      </c>
      <c r="AB2605" s="47">
        <f>IFERROR(Table_Query_from_Mac10[[#This Row],[TotalCostFuture]]/Table_Query_from_Mac10[[#This Row],[totalsalesFuture]],0)</f>
        <v>0.61809350333940494</v>
      </c>
      <c r="AN2605" s="31">
        <v>60</v>
      </c>
      <c r="AO2605">
        <f t="shared" si="80"/>
        <v>15</v>
      </c>
      <c r="AQ2605" s="31">
        <v>47.07</v>
      </c>
      <c r="AR2605">
        <f t="shared" si="81"/>
        <v>16.47</v>
      </c>
    </row>
    <row r="2606" spans="1:44" x14ac:dyDescent="0.25">
      <c r="A2606">
        <v>90272</v>
      </c>
      <c r="B2606">
        <v>7</v>
      </c>
      <c r="C2606" t="s">
        <v>55</v>
      </c>
      <c r="D2606" t="s">
        <v>81</v>
      </c>
      <c r="E2606">
        <v>12</v>
      </c>
      <c r="F2606">
        <v>12.04</v>
      </c>
      <c r="G2606">
        <v>19.23</v>
      </c>
      <c r="H2606" s="1">
        <v>44860</v>
      </c>
      <c r="I2606" s="20">
        <v>0</v>
      </c>
      <c r="J2606" s="47">
        <f>Table_Query_from_Mac10[[#This Row],[unit_price]]-(Table_Query_from_Mac10[[#This Row],[unit_price]]*(Table_Query_from_Mac10[[#This Row],[discount_pct]]/100))</f>
        <v>19.23</v>
      </c>
      <c r="K2606" s="47">
        <f>Table_Query_from_Mac10[[#This Row],[unit_cost]]</f>
        <v>12.04</v>
      </c>
      <c r="L2606" s="47">
        <f>Table_Query_from_Mac10[[#This Row],[Live-cost]]*(1+Table_Query_from_Mac10[[#This Row],[CogsIncreasebyTYPE]])</f>
        <v>12.04</v>
      </c>
      <c r="M2606" s="47">
        <f>Table_Query_from_Mac10[[#This Row],[Live-cost]]*Table_Query_from_Mac10[[#This Row],[qty_to_ship]]</f>
        <v>144.47999999999999</v>
      </c>
      <c r="N2606" s="47">
        <f>IF(Table_Query_from_Mac10[[#This Row],[item_no]]="KDA",-Table_Query_from_Mac10[[#This Row],[unit_price]],Table_Query_from_Mac10[[#This Row],[Net Unit]]*Table_Query_from_Mac10[[#This Row],[qty_to_ship]])</f>
        <v>230.76</v>
      </c>
      <c r="O2606" s="47">
        <f>SUMIFS(Summary!C:C,Summary!H:H,Table_Query_from_Mac10[[#This Row],[Juiceoc]])</f>
        <v>0</v>
      </c>
      <c r="P2606" s="47">
        <f>SUMIFS(Summary!D:D,Summary!H:H,Table_Query_from_Mac10[[#This Row],[Juiceoc]])</f>
        <v>0</v>
      </c>
      <c r="Q2606" s="47">
        <f>SUMIFS(Summary!E:E,Summary!H:H,Table_Query_from_Mac10[[#This Row],[Juiceoc]])</f>
        <v>0</v>
      </c>
      <c r="R2606" s="47">
        <f>Table_Query_from_Mac10[[#This Row],[Net Unit]]*(1+Table_Query_from_Mac10[[#This Row],[PriceIncreasebyType]])</f>
        <v>19.23</v>
      </c>
      <c r="S2606" s="47">
        <f>Table_Query_from_Mac10[[#This Row],[UnitPriceFuture]]*Table_Query_from_Mac10[[#This Row],[qtytoShipFuture]]</f>
        <v>230.76</v>
      </c>
      <c r="T2606" s="47">
        <f>ROUND(Table_Query_from_Mac10[[#This Row],[qty_to_ship]]*(1+Table_Query_from_Mac10[[#This Row],[VolumeIncreasebyType]]),0)</f>
        <v>12</v>
      </c>
      <c r="U2606" s="47">
        <f>Table_Query_from_Mac10[[#This Row],[qtytoShipFuture]]*Table_Query_from_Mac10[[#This Row],[Future-cost]]</f>
        <v>144.47999999999999</v>
      </c>
      <c r="V2606" s="47">
        <f>Table_Query_from_Mac10[[#This Row],[qtytoShipFuture]]-Table_Query_from_Mac10[[#This Row],[qty_to_ship]]</f>
        <v>0</v>
      </c>
      <c r="W2606" s="47">
        <f>Table_Query_from_Mac10[[#This Row],[UnitPriceFuture]]</f>
        <v>19.23</v>
      </c>
      <c r="X2606" s="47">
        <f>Table_Query_from_Mac10[[#This Row],[Unit Increase]]*Table_Query_from_Mac10[[#This Row],[UnitPriceFuture]]</f>
        <v>0</v>
      </c>
      <c r="Y2606" s="47">
        <f>Table_Query_from_Mac10[[#This Row],[Unit Increase]]*Table_Query_from_Mac10[[#This Row],[Future-cost]]</f>
        <v>0</v>
      </c>
      <c r="Z2606" s="47">
        <f>-(Table_Query_from_Mac10[[#This Row],[Incremental Sales]]+((Table_Query_from_Mac10[[#This Row],[Incremental Sales]]*-(SUM(Summary!$S$8:$S$9)))))*Summary!$S$18</f>
        <v>0</v>
      </c>
      <c r="AA2606" s="47">
        <f>IFERROR(Table_Query_from_Mac10[[#This Row],[Incremental Cost]]/Table_Query_from_Mac10[[#This Row],[Incremental Sales]],0)</f>
        <v>0</v>
      </c>
      <c r="AB2606" s="47">
        <f>IFERROR(Table_Query_from_Mac10[[#This Row],[TotalCostFuture]]/Table_Query_from_Mac10[[#This Row],[totalsalesFuture]],0)</f>
        <v>0.62610504420176805</v>
      </c>
      <c r="AN2606" s="30">
        <v>48</v>
      </c>
      <c r="AO2606">
        <f t="shared" si="80"/>
        <v>12</v>
      </c>
      <c r="AQ2606" s="30">
        <v>54.95</v>
      </c>
      <c r="AR2606">
        <f t="shared" si="81"/>
        <v>19.23</v>
      </c>
    </row>
    <row r="2607" spans="1:44" x14ac:dyDescent="0.25">
      <c r="A2607">
        <v>90272</v>
      </c>
      <c r="B2607">
        <v>8</v>
      </c>
      <c r="C2607" t="s">
        <v>55</v>
      </c>
      <c r="D2607" t="s">
        <v>81</v>
      </c>
      <c r="E2607">
        <v>6</v>
      </c>
      <c r="F2607">
        <v>13.19</v>
      </c>
      <c r="G2607">
        <v>23.63</v>
      </c>
      <c r="H2607" s="1">
        <v>44860</v>
      </c>
      <c r="I2607" s="20">
        <v>0</v>
      </c>
      <c r="J2607" s="47">
        <f>Table_Query_from_Mac10[[#This Row],[unit_price]]-(Table_Query_from_Mac10[[#This Row],[unit_price]]*(Table_Query_from_Mac10[[#This Row],[discount_pct]]/100))</f>
        <v>23.63</v>
      </c>
      <c r="K2607" s="47">
        <f>Table_Query_from_Mac10[[#This Row],[unit_cost]]</f>
        <v>13.19</v>
      </c>
      <c r="L2607" s="47">
        <f>Table_Query_from_Mac10[[#This Row],[Live-cost]]*(1+Table_Query_from_Mac10[[#This Row],[CogsIncreasebyTYPE]])</f>
        <v>13.19</v>
      </c>
      <c r="M2607" s="47">
        <f>Table_Query_from_Mac10[[#This Row],[Live-cost]]*Table_Query_from_Mac10[[#This Row],[qty_to_ship]]</f>
        <v>79.14</v>
      </c>
      <c r="N2607" s="47">
        <f>IF(Table_Query_from_Mac10[[#This Row],[item_no]]="KDA",-Table_Query_from_Mac10[[#This Row],[unit_price]],Table_Query_from_Mac10[[#This Row],[Net Unit]]*Table_Query_from_Mac10[[#This Row],[qty_to_ship]])</f>
        <v>141.78</v>
      </c>
      <c r="O2607" s="47">
        <f>SUMIFS(Summary!C:C,Summary!H:H,Table_Query_from_Mac10[[#This Row],[Juiceoc]])</f>
        <v>0</v>
      </c>
      <c r="P2607" s="47">
        <f>SUMIFS(Summary!D:D,Summary!H:H,Table_Query_from_Mac10[[#This Row],[Juiceoc]])</f>
        <v>0</v>
      </c>
      <c r="Q2607" s="47">
        <f>SUMIFS(Summary!E:E,Summary!H:H,Table_Query_from_Mac10[[#This Row],[Juiceoc]])</f>
        <v>0</v>
      </c>
      <c r="R2607" s="47">
        <f>Table_Query_from_Mac10[[#This Row],[Net Unit]]*(1+Table_Query_from_Mac10[[#This Row],[PriceIncreasebyType]])</f>
        <v>23.63</v>
      </c>
      <c r="S2607" s="47">
        <f>Table_Query_from_Mac10[[#This Row],[UnitPriceFuture]]*Table_Query_from_Mac10[[#This Row],[qtytoShipFuture]]</f>
        <v>141.78</v>
      </c>
      <c r="T2607" s="47">
        <f>ROUND(Table_Query_from_Mac10[[#This Row],[qty_to_ship]]*(1+Table_Query_from_Mac10[[#This Row],[VolumeIncreasebyType]]),0)</f>
        <v>6</v>
      </c>
      <c r="U2607" s="47">
        <f>Table_Query_from_Mac10[[#This Row],[qtytoShipFuture]]*Table_Query_from_Mac10[[#This Row],[Future-cost]]</f>
        <v>79.14</v>
      </c>
      <c r="V2607" s="47">
        <f>Table_Query_from_Mac10[[#This Row],[qtytoShipFuture]]-Table_Query_from_Mac10[[#This Row],[qty_to_ship]]</f>
        <v>0</v>
      </c>
      <c r="W2607" s="47">
        <f>Table_Query_from_Mac10[[#This Row],[UnitPriceFuture]]</f>
        <v>23.63</v>
      </c>
      <c r="X2607" s="47">
        <f>Table_Query_from_Mac10[[#This Row],[Unit Increase]]*Table_Query_from_Mac10[[#This Row],[UnitPriceFuture]]</f>
        <v>0</v>
      </c>
      <c r="Y2607" s="47">
        <f>Table_Query_from_Mac10[[#This Row],[Unit Increase]]*Table_Query_from_Mac10[[#This Row],[Future-cost]]</f>
        <v>0</v>
      </c>
      <c r="Z2607" s="47">
        <f>-(Table_Query_from_Mac10[[#This Row],[Incremental Sales]]+((Table_Query_from_Mac10[[#This Row],[Incremental Sales]]*-(SUM(Summary!$S$8:$S$9)))))*Summary!$S$18</f>
        <v>0</v>
      </c>
      <c r="AA2607" s="47">
        <f>IFERROR(Table_Query_from_Mac10[[#This Row],[Incremental Cost]]/Table_Query_from_Mac10[[#This Row],[Incremental Sales]],0)</f>
        <v>0</v>
      </c>
      <c r="AB2607" s="47">
        <f>IFERROR(Table_Query_from_Mac10[[#This Row],[TotalCostFuture]]/Table_Query_from_Mac10[[#This Row],[totalsalesFuture]],0)</f>
        <v>0.55818874312314859</v>
      </c>
      <c r="AN2607" s="31">
        <v>21</v>
      </c>
      <c r="AO2607">
        <f t="shared" si="80"/>
        <v>6</v>
      </c>
      <c r="AQ2607" s="31">
        <v>67.510000000000005</v>
      </c>
      <c r="AR2607">
        <f t="shared" si="81"/>
        <v>23.63</v>
      </c>
    </row>
    <row r="2608" spans="1:44" x14ac:dyDescent="0.25">
      <c r="A2608">
        <v>90272</v>
      </c>
      <c r="B2608">
        <v>9</v>
      </c>
      <c r="C2608" t="s">
        <v>55</v>
      </c>
      <c r="D2608" t="s">
        <v>81</v>
      </c>
      <c r="E2608">
        <v>5</v>
      </c>
      <c r="F2608">
        <v>10.38</v>
      </c>
      <c r="G2608">
        <v>18.18</v>
      </c>
      <c r="H2608" s="1">
        <v>44860</v>
      </c>
      <c r="I2608" s="20">
        <v>0</v>
      </c>
      <c r="J2608" s="47">
        <f>Table_Query_from_Mac10[[#This Row],[unit_price]]-(Table_Query_from_Mac10[[#This Row],[unit_price]]*(Table_Query_from_Mac10[[#This Row],[discount_pct]]/100))</f>
        <v>18.18</v>
      </c>
      <c r="K2608" s="47">
        <f>Table_Query_from_Mac10[[#This Row],[unit_cost]]</f>
        <v>10.38</v>
      </c>
      <c r="L2608" s="47">
        <f>Table_Query_from_Mac10[[#This Row],[Live-cost]]*(1+Table_Query_from_Mac10[[#This Row],[CogsIncreasebyTYPE]])</f>
        <v>10.38</v>
      </c>
      <c r="M2608" s="47">
        <f>Table_Query_from_Mac10[[#This Row],[Live-cost]]*Table_Query_from_Mac10[[#This Row],[qty_to_ship]]</f>
        <v>51.900000000000006</v>
      </c>
      <c r="N2608" s="47">
        <f>IF(Table_Query_from_Mac10[[#This Row],[item_no]]="KDA",-Table_Query_from_Mac10[[#This Row],[unit_price]],Table_Query_from_Mac10[[#This Row],[Net Unit]]*Table_Query_from_Mac10[[#This Row],[qty_to_ship]])</f>
        <v>90.9</v>
      </c>
      <c r="O2608" s="47">
        <f>SUMIFS(Summary!C:C,Summary!H:H,Table_Query_from_Mac10[[#This Row],[Juiceoc]])</f>
        <v>0</v>
      </c>
      <c r="P2608" s="47">
        <f>SUMIFS(Summary!D:D,Summary!H:H,Table_Query_from_Mac10[[#This Row],[Juiceoc]])</f>
        <v>0</v>
      </c>
      <c r="Q2608" s="47">
        <f>SUMIFS(Summary!E:E,Summary!H:H,Table_Query_from_Mac10[[#This Row],[Juiceoc]])</f>
        <v>0</v>
      </c>
      <c r="R2608" s="47">
        <f>Table_Query_from_Mac10[[#This Row],[Net Unit]]*(1+Table_Query_from_Mac10[[#This Row],[PriceIncreasebyType]])</f>
        <v>18.18</v>
      </c>
      <c r="S2608" s="47">
        <f>Table_Query_from_Mac10[[#This Row],[UnitPriceFuture]]*Table_Query_from_Mac10[[#This Row],[qtytoShipFuture]]</f>
        <v>90.9</v>
      </c>
      <c r="T2608" s="47">
        <f>ROUND(Table_Query_from_Mac10[[#This Row],[qty_to_ship]]*(1+Table_Query_from_Mac10[[#This Row],[VolumeIncreasebyType]]),0)</f>
        <v>5</v>
      </c>
      <c r="U2608" s="47">
        <f>Table_Query_from_Mac10[[#This Row],[qtytoShipFuture]]*Table_Query_from_Mac10[[#This Row],[Future-cost]]</f>
        <v>51.900000000000006</v>
      </c>
      <c r="V2608" s="47">
        <f>Table_Query_from_Mac10[[#This Row],[qtytoShipFuture]]-Table_Query_from_Mac10[[#This Row],[qty_to_ship]]</f>
        <v>0</v>
      </c>
      <c r="W2608" s="47">
        <f>Table_Query_from_Mac10[[#This Row],[UnitPriceFuture]]</f>
        <v>18.18</v>
      </c>
      <c r="X2608" s="47">
        <f>Table_Query_from_Mac10[[#This Row],[Unit Increase]]*Table_Query_from_Mac10[[#This Row],[UnitPriceFuture]]</f>
        <v>0</v>
      </c>
      <c r="Y2608" s="47">
        <f>Table_Query_from_Mac10[[#This Row],[Unit Increase]]*Table_Query_from_Mac10[[#This Row],[Future-cost]]</f>
        <v>0</v>
      </c>
      <c r="Z2608" s="47">
        <f>-(Table_Query_from_Mac10[[#This Row],[Incremental Sales]]+((Table_Query_from_Mac10[[#This Row],[Incremental Sales]]*-(SUM(Summary!$S$8:$S$9)))))*Summary!$S$18</f>
        <v>0</v>
      </c>
      <c r="AA2608" s="47">
        <f>IFERROR(Table_Query_from_Mac10[[#This Row],[Incremental Cost]]/Table_Query_from_Mac10[[#This Row],[Incremental Sales]],0)</f>
        <v>0</v>
      </c>
      <c r="AB2608" s="47">
        <f>IFERROR(Table_Query_from_Mac10[[#This Row],[TotalCostFuture]]/Table_Query_from_Mac10[[#This Row],[totalsalesFuture]],0)</f>
        <v>0.57095709570957098</v>
      </c>
      <c r="AN2608" s="30">
        <v>18</v>
      </c>
      <c r="AO2608">
        <f t="shared" si="80"/>
        <v>5</v>
      </c>
      <c r="AQ2608" s="30">
        <v>51.95</v>
      </c>
      <c r="AR2608">
        <f t="shared" si="81"/>
        <v>18.18</v>
      </c>
    </row>
    <row r="2609" spans="1:44" x14ac:dyDescent="0.25">
      <c r="A2609">
        <v>90272</v>
      </c>
      <c r="B2609">
        <v>10</v>
      </c>
      <c r="C2609" t="s">
        <v>56</v>
      </c>
      <c r="D2609" t="s">
        <v>81</v>
      </c>
      <c r="E2609">
        <v>6</v>
      </c>
      <c r="F2609">
        <v>14.19</v>
      </c>
      <c r="G2609">
        <v>24.41</v>
      </c>
      <c r="H2609" s="1">
        <v>44860</v>
      </c>
      <c r="I2609" s="20">
        <v>0</v>
      </c>
      <c r="J2609" s="47">
        <f>Table_Query_from_Mac10[[#This Row],[unit_price]]-(Table_Query_from_Mac10[[#This Row],[unit_price]]*(Table_Query_from_Mac10[[#This Row],[discount_pct]]/100))</f>
        <v>24.41</v>
      </c>
      <c r="K2609" s="47">
        <f>Table_Query_from_Mac10[[#This Row],[unit_cost]]</f>
        <v>14.19</v>
      </c>
      <c r="L2609" s="47">
        <f>Table_Query_from_Mac10[[#This Row],[Live-cost]]*(1+Table_Query_from_Mac10[[#This Row],[CogsIncreasebyTYPE]])</f>
        <v>14.19</v>
      </c>
      <c r="M2609" s="47">
        <f>Table_Query_from_Mac10[[#This Row],[Live-cost]]*Table_Query_from_Mac10[[#This Row],[qty_to_ship]]</f>
        <v>85.14</v>
      </c>
      <c r="N2609" s="47">
        <f>IF(Table_Query_from_Mac10[[#This Row],[item_no]]="KDA",-Table_Query_from_Mac10[[#This Row],[unit_price]],Table_Query_from_Mac10[[#This Row],[Net Unit]]*Table_Query_from_Mac10[[#This Row],[qty_to_ship]])</f>
        <v>146.46</v>
      </c>
      <c r="O2609" s="47">
        <f>SUMIFS(Summary!C:C,Summary!H:H,Table_Query_from_Mac10[[#This Row],[Juiceoc]])</f>
        <v>0</v>
      </c>
      <c r="P2609" s="47">
        <f>SUMIFS(Summary!D:D,Summary!H:H,Table_Query_from_Mac10[[#This Row],[Juiceoc]])</f>
        <v>0</v>
      </c>
      <c r="Q2609" s="47">
        <f>SUMIFS(Summary!E:E,Summary!H:H,Table_Query_from_Mac10[[#This Row],[Juiceoc]])</f>
        <v>0</v>
      </c>
      <c r="R2609" s="47">
        <f>Table_Query_from_Mac10[[#This Row],[Net Unit]]*(1+Table_Query_from_Mac10[[#This Row],[PriceIncreasebyType]])</f>
        <v>24.41</v>
      </c>
      <c r="S2609" s="47">
        <f>Table_Query_from_Mac10[[#This Row],[UnitPriceFuture]]*Table_Query_from_Mac10[[#This Row],[qtytoShipFuture]]</f>
        <v>146.46</v>
      </c>
      <c r="T2609" s="47">
        <f>ROUND(Table_Query_from_Mac10[[#This Row],[qty_to_ship]]*(1+Table_Query_from_Mac10[[#This Row],[VolumeIncreasebyType]]),0)</f>
        <v>6</v>
      </c>
      <c r="U2609" s="47">
        <f>Table_Query_from_Mac10[[#This Row],[qtytoShipFuture]]*Table_Query_from_Mac10[[#This Row],[Future-cost]]</f>
        <v>85.14</v>
      </c>
      <c r="V2609" s="47">
        <f>Table_Query_from_Mac10[[#This Row],[qtytoShipFuture]]-Table_Query_from_Mac10[[#This Row],[qty_to_ship]]</f>
        <v>0</v>
      </c>
      <c r="W2609" s="47">
        <f>Table_Query_from_Mac10[[#This Row],[UnitPriceFuture]]</f>
        <v>24.41</v>
      </c>
      <c r="X2609" s="47">
        <f>Table_Query_from_Mac10[[#This Row],[Unit Increase]]*Table_Query_from_Mac10[[#This Row],[UnitPriceFuture]]</f>
        <v>0</v>
      </c>
      <c r="Y2609" s="47">
        <f>Table_Query_from_Mac10[[#This Row],[Unit Increase]]*Table_Query_from_Mac10[[#This Row],[Future-cost]]</f>
        <v>0</v>
      </c>
      <c r="Z2609" s="47">
        <f>-(Table_Query_from_Mac10[[#This Row],[Incremental Sales]]+((Table_Query_from_Mac10[[#This Row],[Incremental Sales]]*-(SUM(Summary!$S$8:$S$9)))))*Summary!$S$18</f>
        <v>0</v>
      </c>
      <c r="AA2609" s="47">
        <f>IFERROR(Table_Query_from_Mac10[[#This Row],[Incremental Cost]]/Table_Query_from_Mac10[[#This Row],[Incremental Sales]],0)</f>
        <v>0</v>
      </c>
      <c r="AB2609" s="47">
        <f>IFERROR(Table_Query_from_Mac10[[#This Row],[TotalCostFuture]]/Table_Query_from_Mac10[[#This Row],[totalsalesFuture]],0)</f>
        <v>0.58131913150348213</v>
      </c>
      <c r="AN2609" s="31">
        <v>24</v>
      </c>
      <c r="AO2609">
        <f t="shared" si="80"/>
        <v>6</v>
      </c>
      <c r="AQ2609" s="31">
        <v>69.73</v>
      </c>
      <c r="AR2609">
        <f t="shared" si="81"/>
        <v>24.41</v>
      </c>
    </row>
    <row r="2610" spans="1:44" x14ac:dyDescent="0.25">
      <c r="A2610">
        <v>90272</v>
      </c>
      <c r="B2610">
        <v>11</v>
      </c>
      <c r="C2610" t="s">
        <v>55</v>
      </c>
      <c r="D2610" t="s">
        <v>81</v>
      </c>
      <c r="E2610">
        <v>3</v>
      </c>
      <c r="F2610">
        <v>16.03</v>
      </c>
      <c r="G2610">
        <v>30.08</v>
      </c>
      <c r="H2610" s="1">
        <v>44860</v>
      </c>
      <c r="I2610" s="20">
        <v>0</v>
      </c>
      <c r="J2610" s="47">
        <f>Table_Query_from_Mac10[[#This Row],[unit_price]]-(Table_Query_from_Mac10[[#This Row],[unit_price]]*(Table_Query_from_Mac10[[#This Row],[discount_pct]]/100))</f>
        <v>30.08</v>
      </c>
      <c r="K2610" s="47">
        <f>Table_Query_from_Mac10[[#This Row],[unit_cost]]</f>
        <v>16.03</v>
      </c>
      <c r="L2610" s="47">
        <f>Table_Query_from_Mac10[[#This Row],[Live-cost]]*(1+Table_Query_from_Mac10[[#This Row],[CogsIncreasebyTYPE]])</f>
        <v>16.03</v>
      </c>
      <c r="M2610" s="47">
        <f>Table_Query_from_Mac10[[#This Row],[Live-cost]]*Table_Query_from_Mac10[[#This Row],[qty_to_ship]]</f>
        <v>48.09</v>
      </c>
      <c r="N2610" s="47">
        <f>IF(Table_Query_from_Mac10[[#This Row],[item_no]]="KDA",-Table_Query_from_Mac10[[#This Row],[unit_price]],Table_Query_from_Mac10[[#This Row],[Net Unit]]*Table_Query_from_Mac10[[#This Row],[qty_to_ship]])</f>
        <v>90.24</v>
      </c>
      <c r="O2610" s="47">
        <f>SUMIFS(Summary!C:C,Summary!H:H,Table_Query_from_Mac10[[#This Row],[Juiceoc]])</f>
        <v>0</v>
      </c>
      <c r="P2610" s="47">
        <f>SUMIFS(Summary!D:D,Summary!H:H,Table_Query_from_Mac10[[#This Row],[Juiceoc]])</f>
        <v>0</v>
      </c>
      <c r="Q2610" s="47">
        <f>SUMIFS(Summary!E:E,Summary!H:H,Table_Query_from_Mac10[[#This Row],[Juiceoc]])</f>
        <v>0</v>
      </c>
      <c r="R2610" s="47">
        <f>Table_Query_from_Mac10[[#This Row],[Net Unit]]*(1+Table_Query_from_Mac10[[#This Row],[PriceIncreasebyType]])</f>
        <v>30.08</v>
      </c>
      <c r="S2610" s="47">
        <f>Table_Query_from_Mac10[[#This Row],[UnitPriceFuture]]*Table_Query_from_Mac10[[#This Row],[qtytoShipFuture]]</f>
        <v>90.24</v>
      </c>
      <c r="T2610" s="47">
        <f>ROUND(Table_Query_from_Mac10[[#This Row],[qty_to_ship]]*(1+Table_Query_from_Mac10[[#This Row],[VolumeIncreasebyType]]),0)</f>
        <v>3</v>
      </c>
      <c r="U2610" s="47">
        <f>Table_Query_from_Mac10[[#This Row],[qtytoShipFuture]]*Table_Query_from_Mac10[[#This Row],[Future-cost]]</f>
        <v>48.09</v>
      </c>
      <c r="V2610" s="47">
        <f>Table_Query_from_Mac10[[#This Row],[qtytoShipFuture]]-Table_Query_from_Mac10[[#This Row],[qty_to_ship]]</f>
        <v>0</v>
      </c>
      <c r="W2610" s="47">
        <f>Table_Query_from_Mac10[[#This Row],[UnitPriceFuture]]</f>
        <v>30.08</v>
      </c>
      <c r="X2610" s="47">
        <f>Table_Query_from_Mac10[[#This Row],[Unit Increase]]*Table_Query_from_Mac10[[#This Row],[UnitPriceFuture]]</f>
        <v>0</v>
      </c>
      <c r="Y2610" s="47">
        <f>Table_Query_from_Mac10[[#This Row],[Unit Increase]]*Table_Query_from_Mac10[[#This Row],[Future-cost]]</f>
        <v>0</v>
      </c>
      <c r="Z2610" s="47">
        <f>-(Table_Query_from_Mac10[[#This Row],[Incremental Sales]]+((Table_Query_from_Mac10[[#This Row],[Incremental Sales]]*-(SUM(Summary!$S$8:$S$9)))))*Summary!$S$18</f>
        <v>0</v>
      </c>
      <c r="AA2610" s="47">
        <f>IFERROR(Table_Query_from_Mac10[[#This Row],[Incremental Cost]]/Table_Query_from_Mac10[[#This Row],[Incremental Sales]],0)</f>
        <v>0</v>
      </c>
      <c r="AB2610" s="47">
        <f>IFERROR(Table_Query_from_Mac10[[#This Row],[TotalCostFuture]]/Table_Query_from_Mac10[[#This Row],[totalsalesFuture]],0)</f>
        <v>0.53291223404255328</v>
      </c>
      <c r="AN2610" s="30">
        <v>12</v>
      </c>
      <c r="AO2610">
        <f t="shared" si="80"/>
        <v>3</v>
      </c>
      <c r="AQ2610" s="30">
        <v>85.95</v>
      </c>
      <c r="AR2610">
        <f t="shared" si="81"/>
        <v>30.08</v>
      </c>
    </row>
    <row r="2611" spans="1:44" x14ac:dyDescent="0.25">
      <c r="A2611">
        <v>90272</v>
      </c>
      <c r="B2611">
        <v>12</v>
      </c>
      <c r="C2611" t="s">
        <v>55</v>
      </c>
      <c r="D2611" t="s">
        <v>81</v>
      </c>
      <c r="E2611">
        <v>6</v>
      </c>
      <c r="F2611">
        <v>17.62</v>
      </c>
      <c r="G2611">
        <v>37.380000000000003</v>
      </c>
      <c r="H2611" s="1">
        <v>44860</v>
      </c>
      <c r="I2611" s="20">
        <v>0</v>
      </c>
      <c r="J2611" s="47">
        <f>Table_Query_from_Mac10[[#This Row],[unit_price]]-(Table_Query_from_Mac10[[#This Row],[unit_price]]*(Table_Query_from_Mac10[[#This Row],[discount_pct]]/100))</f>
        <v>37.380000000000003</v>
      </c>
      <c r="K2611" s="47">
        <f>Table_Query_from_Mac10[[#This Row],[unit_cost]]</f>
        <v>17.62</v>
      </c>
      <c r="L2611" s="47">
        <f>Table_Query_from_Mac10[[#This Row],[Live-cost]]*(1+Table_Query_from_Mac10[[#This Row],[CogsIncreasebyTYPE]])</f>
        <v>17.62</v>
      </c>
      <c r="M2611" s="47">
        <f>Table_Query_from_Mac10[[#This Row],[Live-cost]]*Table_Query_from_Mac10[[#This Row],[qty_to_ship]]</f>
        <v>105.72</v>
      </c>
      <c r="N2611" s="47">
        <f>IF(Table_Query_from_Mac10[[#This Row],[item_no]]="KDA",-Table_Query_from_Mac10[[#This Row],[unit_price]],Table_Query_from_Mac10[[#This Row],[Net Unit]]*Table_Query_from_Mac10[[#This Row],[qty_to_ship]])</f>
        <v>224.28000000000003</v>
      </c>
      <c r="O2611" s="47">
        <f>SUMIFS(Summary!C:C,Summary!H:H,Table_Query_from_Mac10[[#This Row],[Juiceoc]])</f>
        <v>0</v>
      </c>
      <c r="P2611" s="47">
        <f>SUMIFS(Summary!D:D,Summary!H:H,Table_Query_from_Mac10[[#This Row],[Juiceoc]])</f>
        <v>0</v>
      </c>
      <c r="Q2611" s="47">
        <f>SUMIFS(Summary!E:E,Summary!H:H,Table_Query_from_Mac10[[#This Row],[Juiceoc]])</f>
        <v>0</v>
      </c>
      <c r="R2611" s="47">
        <f>Table_Query_from_Mac10[[#This Row],[Net Unit]]*(1+Table_Query_from_Mac10[[#This Row],[PriceIncreasebyType]])</f>
        <v>37.380000000000003</v>
      </c>
      <c r="S2611" s="47">
        <f>Table_Query_from_Mac10[[#This Row],[UnitPriceFuture]]*Table_Query_from_Mac10[[#This Row],[qtytoShipFuture]]</f>
        <v>224.28000000000003</v>
      </c>
      <c r="T2611" s="47">
        <f>ROUND(Table_Query_from_Mac10[[#This Row],[qty_to_ship]]*(1+Table_Query_from_Mac10[[#This Row],[VolumeIncreasebyType]]),0)</f>
        <v>6</v>
      </c>
      <c r="U2611" s="47">
        <f>Table_Query_from_Mac10[[#This Row],[qtytoShipFuture]]*Table_Query_from_Mac10[[#This Row],[Future-cost]]</f>
        <v>105.72</v>
      </c>
      <c r="V2611" s="47">
        <f>Table_Query_from_Mac10[[#This Row],[qtytoShipFuture]]-Table_Query_from_Mac10[[#This Row],[qty_to_ship]]</f>
        <v>0</v>
      </c>
      <c r="W2611" s="47">
        <f>Table_Query_from_Mac10[[#This Row],[UnitPriceFuture]]</f>
        <v>37.380000000000003</v>
      </c>
      <c r="X2611" s="47">
        <f>Table_Query_from_Mac10[[#This Row],[Unit Increase]]*Table_Query_from_Mac10[[#This Row],[UnitPriceFuture]]</f>
        <v>0</v>
      </c>
      <c r="Y2611" s="47">
        <f>Table_Query_from_Mac10[[#This Row],[Unit Increase]]*Table_Query_from_Mac10[[#This Row],[Future-cost]]</f>
        <v>0</v>
      </c>
      <c r="Z2611" s="47">
        <f>-(Table_Query_from_Mac10[[#This Row],[Incremental Sales]]+((Table_Query_from_Mac10[[#This Row],[Incremental Sales]]*-(SUM(Summary!$S$8:$S$9)))))*Summary!$S$18</f>
        <v>0</v>
      </c>
      <c r="AA2611" s="47">
        <f>IFERROR(Table_Query_from_Mac10[[#This Row],[Incremental Cost]]/Table_Query_from_Mac10[[#This Row],[Incremental Sales]],0)</f>
        <v>0</v>
      </c>
      <c r="AB2611" s="47">
        <f>IFERROR(Table_Query_from_Mac10[[#This Row],[TotalCostFuture]]/Table_Query_from_Mac10[[#This Row],[totalsalesFuture]],0)</f>
        <v>0.47137506688068481</v>
      </c>
      <c r="AN2611" s="31">
        <v>24</v>
      </c>
      <c r="AO2611">
        <f t="shared" si="80"/>
        <v>6</v>
      </c>
      <c r="AQ2611" s="31">
        <v>106.8</v>
      </c>
      <c r="AR2611">
        <f t="shared" si="81"/>
        <v>37.380000000000003</v>
      </c>
    </row>
    <row r="2612" spans="1:44" x14ac:dyDescent="0.25">
      <c r="A2612">
        <v>90273</v>
      </c>
      <c r="B2612">
        <v>1</v>
      </c>
      <c r="C2612" t="s">
        <v>55</v>
      </c>
      <c r="D2612" t="s">
        <v>81</v>
      </c>
      <c r="E2612">
        <v>8</v>
      </c>
      <c r="F2612">
        <v>7.37</v>
      </c>
      <c r="G2612">
        <v>18.14</v>
      </c>
      <c r="H2612" s="1">
        <v>44865</v>
      </c>
      <c r="I2612" s="20">
        <v>0</v>
      </c>
      <c r="J2612" s="47">
        <f>Table_Query_from_Mac10[[#This Row],[unit_price]]-(Table_Query_from_Mac10[[#This Row],[unit_price]]*(Table_Query_from_Mac10[[#This Row],[discount_pct]]/100))</f>
        <v>18.14</v>
      </c>
      <c r="K2612" s="47">
        <f>Table_Query_from_Mac10[[#This Row],[unit_cost]]</f>
        <v>7.37</v>
      </c>
      <c r="L2612" s="47">
        <f>Table_Query_from_Mac10[[#This Row],[Live-cost]]*(1+Table_Query_from_Mac10[[#This Row],[CogsIncreasebyTYPE]])</f>
        <v>7.37</v>
      </c>
      <c r="M2612" s="47">
        <f>Table_Query_from_Mac10[[#This Row],[Live-cost]]*Table_Query_from_Mac10[[#This Row],[qty_to_ship]]</f>
        <v>58.96</v>
      </c>
      <c r="N2612" s="47">
        <f>IF(Table_Query_from_Mac10[[#This Row],[item_no]]="KDA",-Table_Query_from_Mac10[[#This Row],[unit_price]],Table_Query_from_Mac10[[#This Row],[Net Unit]]*Table_Query_from_Mac10[[#This Row],[qty_to_ship]])</f>
        <v>145.12</v>
      </c>
      <c r="O2612" s="47">
        <f>SUMIFS(Summary!C:C,Summary!H:H,Table_Query_from_Mac10[[#This Row],[Juiceoc]])</f>
        <v>0</v>
      </c>
      <c r="P2612" s="47">
        <f>SUMIFS(Summary!D:D,Summary!H:H,Table_Query_from_Mac10[[#This Row],[Juiceoc]])</f>
        <v>0</v>
      </c>
      <c r="Q2612" s="47">
        <f>SUMIFS(Summary!E:E,Summary!H:H,Table_Query_from_Mac10[[#This Row],[Juiceoc]])</f>
        <v>0</v>
      </c>
      <c r="R2612" s="47">
        <f>Table_Query_from_Mac10[[#This Row],[Net Unit]]*(1+Table_Query_from_Mac10[[#This Row],[PriceIncreasebyType]])</f>
        <v>18.14</v>
      </c>
      <c r="S2612" s="47">
        <f>Table_Query_from_Mac10[[#This Row],[UnitPriceFuture]]*Table_Query_from_Mac10[[#This Row],[qtytoShipFuture]]</f>
        <v>145.12</v>
      </c>
      <c r="T2612" s="47">
        <f>ROUND(Table_Query_from_Mac10[[#This Row],[qty_to_ship]]*(1+Table_Query_from_Mac10[[#This Row],[VolumeIncreasebyType]]),0)</f>
        <v>8</v>
      </c>
      <c r="U2612" s="47">
        <f>Table_Query_from_Mac10[[#This Row],[qtytoShipFuture]]*Table_Query_from_Mac10[[#This Row],[Future-cost]]</f>
        <v>58.96</v>
      </c>
      <c r="V2612" s="47">
        <f>Table_Query_from_Mac10[[#This Row],[qtytoShipFuture]]-Table_Query_from_Mac10[[#This Row],[qty_to_ship]]</f>
        <v>0</v>
      </c>
      <c r="W2612" s="47">
        <f>Table_Query_from_Mac10[[#This Row],[UnitPriceFuture]]</f>
        <v>18.14</v>
      </c>
      <c r="X2612" s="47">
        <f>Table_Query_from_Mac10[[#This Row],[Unit Increase]]*Table_Query_from_Mac10[[#This Row],[UnitPriceFuture]]</f>
        <v>0</v>
      </c>
      <c r="Y2612" s="47">
        <f>Table_Query_from_Mac10[[#This Row],[Unit Increase]]*Table_Query_from_Mac10[[#This Row],[Future-cost]]</f>
        <v>0</v>
      </c>
      <c r="Z2612" s="47">
        <f>-(Table_Query_from_Mac10[[#This Row],[Incremental Sales]]+((Table_Query_from_Mac10[[#This Row],[Incremental Sales]]*-(SUM(Summary!$S$8:$S$9)))))*Summary!$S$18</f>
        <v>0</v>
      </c>
      <c r="AA2612" s="47">
        <f>IFERROR(Table_Query_from_Mac10[[#This Row],[Incremental Cost]]/Table_Query_from_Mac10[[#This Row],[Incremental Sales]],0)</f>
        <v>0</v>
      </c>
      <c r="AB2612" s="47">
        <f>IFERROR(Table_Query_from_Mac10[[#This Row],[TotalCostFuture]]/Table_Query_from_Mac10[[#This Row],[totalsalesFuture]],0)</f>
        <v>0.40628445424476295</v>
      </c>
      <c r="AN2612" s="30">
        <v>31</v>
      </c>
      <c r="AO2612">
        <f t="shared" si="80"/>
        <v>8</v>
      </c>
      <c r="AQ2612" s="30">
        <v>51.83</v>
      </c>
      <c r="AR2612">
        <f t="shared" si="81"/>
        <v>18.14</v>
      </c>
    </row>
    <row r="2613" spans="1:44" x14ac:dyDescent="0.25">
      <c r="A2613">
        <v>90273</v>
      </c>
      <c r="B2613">
        <v>2</v>
      </c>
      <c r="C2613" t="s">
        <v>55</v>
      </c>
      <c r="D2613" t="s">
        <v>81</v>
      </c>
      <c r="E2613">
        <v>5</v>
      </c>
      <c r="F2613">
        <v>10.18</v>
      </c>
      <c r="G2613">
        <v>27.29</v>
      </c>
      <c r="H2613" s="1">
        <v>44865</v>
      </c>
      <c r="I2613" s="20">
        <v>0</v>
      </c>
      <c r="J2613" s="47">
        <f>Table_Query_from_Mac10[[#This Row],[unit_price]]-(Table_Query_from_Mac10[[#This Row],[unit_price]]*(Table_Query_from_Mac10[[#This Row],[discount_pct]]/100))</f>
        <v>27.29</v>
      </c>
      <c r="K2613" s="47">
        <f>Table_Query_from_Mac10[[#This Row],[unit_cost]]</f>
        <v>10.18</v>
      </c>
      <c r="L2613" s="47">
        <f>Table_Query_from_Mac10[[#This Row],[Live-cost]]*(1+Table_Query_from_Mac10[[#This Row],[CogsIncreasebyTYPE]])</f>
        <v>10.18</v>
      </c>
      <c r="M2613" s="47">
        <f>Table_Query_from_Mac10[[#This Row],[Live-cost]]*Table_Query_from_Mac10[[#This Row],[qty_to_ship]]</f>
        <v>50.9</v>
      </c>
      <c r="N2613" s="47">
        <f>IF(Table_Query_from_Mac10[[#This Row],[item_no]]="KDA",-Table_Query_from_Mac10[[#This Row],[unit_price]],Table_Query_from_Mac10[[#This Row],[Net Unit]]*Table_Query_from_Mac10[[#This Row],[qty_to_ship]])</f>
        <v>136.44999999999999</v>
      </c>
      <c r="O2613" s="47">
        <f>SUMIFS(Summary!C:C,Summary!H:H,Table_Query_from_Mac10[[#This Row],[Juiceoc]])</f>
        <v>0</v>
      </c>
      <c r="P2613" s="47">
        <f>SUMIFS(Summary!D:D,Summary!H:H,Table_Query_from_Mac10[[#This Row],[Juiceoc]])</f>
        <v>0</v>
      </c>
      <c r="Q2613" s="47">
        <f>SUMIFS(Summary!E:E,Summary!H:H,Table_Query_from_Mac10[[#This Row],[Juiceoc]])</f>
        <v>0</v>
      </c>
      <c r="R2613" s="47">
        <f>Table_Query_from_Mac10[[#This Row],[Net Unit]]*(1+Table_Query_from_Mac10[[#This Row],[PriceIncreasebyType]])</f>
        <v>27.29</v>
      </c>
      <c r="S2613" s="47">
        <f>Table_Query_from_Mac10[[#This Row],[UnitPriceFuture]]*Table_Query_from_Mac10[[#This Row],[qtytoShipFuture]]</f>
        <v>136.44999999999999</v>
      </c>
      <c r="T2613" s="47">
        <f>ROUND(Table_Query_from_Mac10[[#This Row],[qty_to_ship]]*(1+Table_Query_from_Mac10[[#This Row],[VolumeIncreasebyType]]),0)</f>
        <v>5</v>
      </c>
      <c r="U2613" s="47">
        <f>Table_Query_from_Mac10[[#This Row],[qtytoShipFuture]]*Table_Query_from_Mac10[[#This Row],[Future-cost]]</f>
        <v>50.9</v>
      </c>
      <c r="V2613" s="47">
        <f>Table_Query_from_Mac10[[#This Row],[qtytoShipFuture]]-Table_Query_from_Mac10[[#This Row],[qty_to_ship]]</f>
        <v>0</v>
      </c>
      <c r="W2613" s="47">
        <f>Table_Query_from_Mac10[[#This Row],[UnitPriceFuture]]</f>
        <v>27.29</v>
      </c>
      <c r="X2613" s="47">
        <f>Table_Query_from_Mac10[[#This Row],[Unit Increase]]*Table_Query_from_Mac10[[#This Row],[UnitPriceFuture]]</f>
        <v>0</v>
      </c>
      <c r="Y2613" s="47">
        <f>Table_Query_from_Mac10[[#This Row],[Unit Increase]]*Table_Query_from_Mac10[[#This Row],[Future-cost]]</f>
        <v>0</v>
      </c>
      <c r="Z2613" s="47">
        <f>-(Table_Query_from_Mac10[[#This Row],[Incremental Sales]]+((Table_Query_from_Mac10[[#This Row],[Incremental Sales]]*-(SUM(Summary!$S$8:$S$9)))))*Summary!$S$18</f>
        <v>0</v>
      </c>
      <c r="AA2613" s="47">
        <f>IFERROR(Table_Query_from_Mac10[[#This Row],[Incremental Cost]]/Table_Query_from_Mac10[[#This Row],[Incremental Sales]],0)</f>
        <v>0</v>
      </c>
      <c r="AB2613" s="47">
        <f>IFERROR(Table_Query_from_Mac10[[#This Row],[TotalCostFuture]]/Table_Query_from_Mac10[[#This Row],[totalsalesFuture]],0)</f>
        <v>0.37303041407108833</v>
      </c>
      <c r="AN2613" s="31">
        <v>20</v>
      </c>
      <c r="AO2613">
        <f t="shared" si="80"/>
        <v>5</v>
      </c>
      <c r="AQ2613" s="31">
        <v>77.959999999999994</v>
      </c>
      <c r="AR2613">
        <f t="shared" si="81"/>
        <v>27.29</v>
      </c>
    </row>
    <row r="2614" spans="1:44" x14ac:dyDescent="0.25">
      <c r="A2614">
        <v>90273</v>
      </c>
      <c r="B2614">
        <v>3</v>
      </c>
      <c r="C2614" t="s">
        <v>55</v>
      </c>
      <c r="D2614" t="s">
        <v>81</v>
      </c>
      <c r="E2614">
        <v>3</v>
      </c>
      <c r="F2614">
        <v>13.68</v>
      </c>
      <c r="G2614">
        <v>36.54</v>
      </c>
      <c r="H2614" s="1">
        <v>44865</v>
      </c>
      <c r="I2614" s="20">
        <v>0</v>
      </c>
      <c r="J2614" s="47">
        <f>Table_Query_from_Mac10[[#This Row],[unit_price]]-(Table_Query_from_Mac10[[#This Row],[unit_price]]*(Table_Query_from_Mac10[[#This Row],[discount_pct]]/100))</f>
        <v>36.54</v>
      </c>
      <c r="K2614" s="47">
        <f>Table_Query_from_Mac10[[#This Row],[unit_cost]]</f>
        <v>13.68</v>
      </c>
      <c r="L2614" s="47">
        <f>Table_Query_from_Mac10[[#This Row],[Live-cost]]*(1+Table_Query_from_Mac10[[#This Row],[CogsIncreasebyTYPE]])</f>
        <v>13.68</v>
      </c>
      <c r="M2614" s="47">
        <f>Table_Query_from_Mac10[[#This Row],[Live-cost]]*Table_Query_from_Mac10[[#This Row],[qty_to_ship]]</f>
        <v>41.04</v>
      </c>
      <c r="N2614" s="47">
        <f>IF(Table_Query_from_Mac10[[#This Row],[item_no]]="KDA",-Table_Query_from_Mac10[[#This Row],[unit_price]],Table_Query_from_Mac10[[#This Row],[Net Unit]]*Table_Query_from_Mac10[[#This Row],[qty_to_ship]])</f>
        <v>109.62</v>
      </c>
      <c r="O2614" s="47">
        <f>SUMIFS(Summary!C:C,Summary!H:H,Table_Query_from_Mac10[[#This Row],[Juiceoc]])</f>
        <v>0</v>
      </c>
      <c r="P2614" s="47">
        <f>SUMIFS(Summary!D:D,Summary!H:H,Table_Query_from_Mac10[[#This Row],[Juiceoc]])</f>
        <v>0</v>
      </c>
      <c r="Q2614" s="47">
        <f>SUMIFS(Summary!E:E,Summary!H:H,Table_Query_from_Mac10[[#This Row],[Juiceoc]])</f>
        <v>0</v>
      </c>
      <c r="R2614" s="47">
        <f>Table_Query_from_Mac10[[#This Row],[Net Unit]]*(1+Table_Query_from_Mac10[[#This Row],[PriceIncreasebyType]])</f>
        <v>36.54</v>
      </c>
      <c r="S2614" s="47">
        <f>Table_Query_from_Mac10[[#This Row],[UnitPriceFuture]]*Table_Query_from_Mac10[[#This Row],[qtytoShipFuture]]</f>
        <v>109.62</v>
      </c>
      <c r="T2614" s="47">
        <f>ROUND(Table_Query_from_Mac10[[#This Row],[qty_to_ship]]*(1+Table_Query_from_Mac10[[#This Row],[VolumeIncreasebyType]]),0)</f>
        <v>3</v>
      </c>
      <c r="U2614" s="47">
        <f>Table_Query_from_Mac10[[#This Row],[qtytoShipFuture]]*Table_Query_from_Mac10[[#This Row],[Future-cost]]</f>
        <v>41.04</v>
      </c>
      <c r="V2614" s="47">
        <f>Table_Query_from_Mac10[[#This Row],[qtytoShipFuture]]-Table_Query_from_Mac10[[#This Row],[qty_to_ship]]</f>
        <v>0</v>
      </c>
      <c r="W2614" s="47">
        <f>Table_Query_from_Mac10[[#This Row],[UnitPriceFuture]]</f>
        <v>36.54</v>
      </c>
      <c r="X2614" s="47">
        <f>Table_Query_from_Mac10[[#This Row],[Unit Increase]]*Table_Query_from_Mac10[[#This Row],[UnitPriceFuture]]</f>
        <v>0</v>
      </c>
      <c r="Y2614" s="47">
        <f>Table_Query_from_Mac10[[#This Row],[Unit Increase]]*Table_Query_from_Mac10[[#This Row],[Future-cost]]</f>
        <v>0</v>
      </c>
      <c r="Z2614" s="47">
        <f>-(Table_Query_from_Mac10[[#This Row],[Incremental Sales]]+((Table_Query_from_Mac10[[#This Row],[Incremental Sales]]*-(SUM(Summary!$S$8:$S$9)))))*Summary!$S$18</f>
        <v>0</v>
      </c>
      <c r="AA2614" s="47">
        <f>IFERROR(Table_Query_from_Mac10[[#This Row],[Incremental Cost]]/Table_Query_from_Mac10[[#This Row],[Incremental Sales]],0)</f>
        <v>0</v>
      </c>
      <c r="AB2614" s="47">
        <f>IFERROR(Table_Query_from_Mac10[[#This Row],[TotalCostFuture]]/Table_Query_from_Mac10[[#This Row],[totalsalesFuture]],0)</f>
        <v>0.37438423645320196</v>
      </c>
      <c r="AN2614" s="30">
        <v>12</v>
      </c>
      <c r="AO2614">
        <f t="shared" si="80"/>
        <v>3</v>
      </c>
      <c r="AQ2614" s="30">
        <v>104.4</v>
      </c>
      <c r="AR2614">
        <f t="shared" si="81"/>
        <v>36.54</v>
      </c>
    </row>
    <row r="2615" spans="1:44" x14ac:dyDescent="0.25">
      <c r="A2615">
        <v>90273</v>
      </c>
      <c r="B2615">
        <v>4</v>
      </c>
      <c r="C2615" t="s">
        <v>55</v>
      </c>
      <c r="D2615" t="s">
        <v>81</v>
      </c>
      <c r="E2615">
        <v>20</v>
      </c>
      <c r="F2615">
        <v>5</v>
      </c>
      <c r="G2615">
        <v>12.2</v>
      </c>
      <c r="H2615" s="1">
        <v>44865</v>
      </c>
      <c r="I2615" s="20">
        <v>0</v>
      </c>
      <c r="J2615" s="47">
        <f>Table_Query_from_Mac10[[#This Row],[unit_price]]-(Table_Query_from_Mac10[[#This Row],[unit_price]]*(Table_Query_from_Mac10[[#This Row],[discount_pct]]/100))</f>
        <v>12.2</v>
      </c>
      <c r="K2615" s="47">
        <f>Table_Query_from_Mac10[[#This Row],[unit_cost]]</f>
        <v>5</v>
      </c>
      <c r="L2615" s="47">
        <f>Table_Query_from_Mac10[[#This Row],[Live-cost]]*(1+Table_Query_from_Mac10[[#This Row],[CogsIncreasebyTYPE]])</f>
        <v>5</v>
      </c>
      <c r="M2615" s="47">
        <f>Table_Query_from_Mac10[[#This Row],[Live-cost]]*Table_Query_from_Mac10[[#This Row],[qty_to_ship]]</f>
        <v>100</v>
      </c>
      <c r="N2615" s="47">
        <f>IF(Table_Query_from_Mac10[[#This Row],[item_no]]="KDA",-Table_Query_from_Mac10[[#This Row],[unit_price]],Table_Query_from_Mac10[[#This Row],[Net Unit]]*Table_Query_from_Mac10[[#This Row],[qty_to_ship]])</f>
        <v>244</v>
      </c>
      <c r="O2615" s="47">
        <f>SUMIFS(Summary!C:C,Summary!H:H,Table_Query_from_Mac10[[#This Row],[Juiceoc]])</f>
        <v>0</v>
      </c>
      <c r="P2615" s="47">
        <f>SUMIFS(Summary!D:D,Summary!H:H,Table_Query_from_Mac10[[#This Row],[Juiceoc]])</f>
        <v>0</v>
      </c>
      <c r="Q2615" s="47">
        <f>SUMIFS(Summary!E:E,Summary!H:H,Table_Query_from_Mac10[[#This Row],[Juiceoc]])</f>
        <v>0</v>
      </c>
      <c r="R2615" s="47">
        <f>Table_Query_from_Mac10[[#This Row],[Net Unit]]*(1+Table_Query_from_Mac10[[#This Row],[PriceIncreasebyType]])</f>
        <v>12.2</v>
      </c>
      <c r="S2615" s="47">
        <f>Table_Query_from_Mac10[[#This Row],[UnitPriceFuture]]*Table_Query_from_Mac10[[#This Row],[qtytoShipFuture]]</f>
        <v>244</v>
      </c>
      <c r="T2615" s="47">
        <f>ROUND(Table_Query_from_Mac10[[#This Row],[qty_to_ship]]*(1+Table_Query_from_Mac10[[#This Row],[VolumeIncreasebyType]]),0)</f>
        <v>20</v>
      </c>
      <c r="U2615" s="47">
        <f>Table_Query_from_Mac10[[#This Row],[qtytoShipFuture]]*Table_Query_from_Mac10[[#This Row],[Future-cost]]</f>
        <v>100</v>
      </c>
      <c r="V2615" s="47">
        <f>Table_Query_from_Mac10[[#This Row],[qtytoShipFuture]]-Table_Query_from_Mac10[[#This Row],[qty_to_ship]]</f>
        <v>0</v>
      </c>
      <c r="W2615" s="47">
        <f>Table_Query_from_Mac10[[#This Row],[UnitPriceFuture]]</f>
        <v>12.2</v>
      </c>
      <c r="X2615" s="47">
        <f>Table_Query_from_Mac10[[#This Row],[Unit Increase]]*Table_Query_from_Mac10[[#This Row],[UnitPriceFuture]]</f>
        <v>0</v>
      </c>
      <c r="Y2615" s="47">
        <f>Table_Query_from_Mac10[[#This Row],[Unit Increase]]*Table_Query_from_Mac10[[#This Row],[Future-cost]]</f>
        <v>0</v>
      </c>
      <c r="Z2615" s="47">
        <f>-(Table_Query_from_Mac10[[#This Row],[Incremental Sales]]+((Table_Query_from_Mac10[[#This Row],[Incremental Sales]]*-(SUM(Summary!$S$8:$S$9)))))*Summary!$S$18</f>
        <v>0</v>
      </c>
      <c r="AA2615" s="47">
        <f>IFERROR(Table_Query_from_Mac10[[#This Row],[Incremental Cost]]/Table_Query_from_Mac10[[#This Row],[Incremental Sales]],0)</f>
        <v>0</v>
      </c>
      <c r="AB2615" s="47">
        <f>IFERROR(Table_Query_from_Mac10[[#This Row],[TotalCostFuture]]/Table_Query_from_Mac10[[#This Row],[totalsalesFuture]],0)</f>
        <v>0.4098360655737705</v>
      </c>
      <c r="AN2615" s="31">
        <v>80</v>
      </c>
      <c r="AO2615">
        <f t="shared" si="80"/>
        <v>20</v>
      </c>
      <c r="AQ2615" s="31">
        <v>34.869999999999997</v>
      </c>
      <c r="AR2615">
        <f t="shared" si="81"/>
        <v>12.2</v>
      </c>
    </row>
    <row r="2616" spans="1:44" x14ac:dyDescent="0.25">
      <c r="A2616">
        <v>90273</v>
      </c>
      <c r="B2616">
        <v>5</v>
      </c>
      <c r="C2616" t="s">
        <v>55</v>
      </c>
      <c r="D2616" t="s">
        <v>81</v>
      </c>
      <c r="E2616">
        <v>7</v>
      </c>
      <c r="F2616">
        <v>5.32</v>
      </c>
      <c r="G2616">
        <v>13.76</v>
      </c>
      <c r="H2616" s="1">
        <v>44865</v>
      </c>
      <c r="I2616" s="20">
        <v>0</v>
      </c>
      <c r="J2616" s="47">
        <f>Table_Query_from_Mac10[[#This Row],[unit_price]]-(Table_Query_from_Mac10[[#This Row],[unit_price]]*(Table_Query_from_Mac10[[#This Row],[discount_pct]]/100))</f>
        <v>13.76</v>
      </c>
      <c r="K2616" s="47">
        <f>Table_Query_from_Mac10[[#This Row],[unit_cost]]</f>
        <v>5.32</v>
      </c>
      <c r="L2616" s="47">
        <f>Table_Query_from_Mac10[[#This Row],[Live-cost]]*(1+Table_Query_from_Mac10[[#This Row],[CogsIncreasebyTYPE]])</f>
        <v>5.32</v>
      </c>
      <c r="M2616" s="47">
        <f>Table_Query_from_Mac10[[#This Row],[Live-cost]]*Table_Query_from_Mac10[[#This Row],[qty_to_ship]]</f>
        <v>37.24</v>
      </c>
      <c r="N2616" s="47">
        <f>IF(Table_Query_from_Mac10[[#This Row],[item_no]]="KDA",-Table_Query_from_Mac10[[#This Row],[unit_price]],Table_Query_from_Mac10[[#This Row],[Net Unit]]*Table_Query_from_Mac10[[#This Row],[qty_to_ship]])</f>
        <v>96.32</v>
      </c>
      <c r="O2616" s="47">
        <f>SUMIFS(Summary!C:C,Summary!H:H,Table_Query_from_Mac10[[#This Row],[Juiceoc]])</f>
        <v>0</v>
      </c>
      <c r="P2616" s="47">
        <f>SUMIFS(Summary!D:D,Summary!H:H,Table_Query_from_Mac10[[#This Row],[Juiceoc]])</f>
        <v>0</v>
      </c>
      <c r="Q2616" s="47">
        <f>SUMIFS(Summary!E:E,Summary!H:H,Table_Query_from_Mac10[[#This Row],[Juiceoc]])</f>
        <v>0</v>
      </c>
      <c r="R2616" s="47">
        <f>Table_Query_from_Mac10[[#This Row],[Net Unit]]*(1+Table_Query_from_Mac10[[#This Row],[PriceIncreasebyType]])</f>
        <v>13.76</v>
      </c>
      <c r="S2616" s="47">
        <f>Table_Query_from_Mac10[[#This Row],[UnitPriceFuture]]*Table_Query_from_Mac10[[#This Row],[qtytoShipFuture]]</f>
        <v>96.32</v>
      </c>
      <c r="T2616" s="47">
        <f>ROUND(Table_Query_from_Mac10[[#This Row],[qty_to_ship]]*(1+Table_Query_from_Mac10[[#This Row],[VolumeIncreasebyType]]),0)</f>
        <v>7</v>
      </c>
      <c r="U2616" s="47">
        <f>Table_Query_from_Mac10[[#This Row],[qtytoShipFuture]]*Table_Query_from_Mac10[[#This Row],[Future-cost]]</f>
        <v>37.24</v>
      </c>
      <c r="V2616" s="47">
        <f>Table_Query_from_Mac10[[#This Row],[qtytoShipFuture]]-Table_Query_from_Mac10[[#This Row],[qty_to_ship]]</f>
        <v>0</v>
      </c>
      <c r="W2616" s="47">
        <f>Table_Query_from_Mac10[[#This Row],[UnitPriceFuture]]</f>
        <v>13.76</v>
      </c>
      <c r="X2616" s="47">
        <f>Table_Query_from_Mac10[[#This Row],[Unit Increase]]*Table_Query_from_Mac10[[#This Row],[UnitPriceFuture]]</f>
        <v>0</v>
      </c>
      <c r="Y2616" s="47">
        <f>Table_Query_from_Mac10[[#This Row],[Unit Increase]]*Table_Query_from_Mac10[[#This Row],[Future-cost]]</f>
        <v>0</v>
      </c>
      <c r="Z2616" s="47">
        <f>-(Table_Query_from_Mac10[[#This Row],[Incremental Sales]]+((Table_Query_from_Mac10[[#This Row],[Incremental Sales]]*-(SUM(Summary!$S$8:$S$9)))))*Summary!$S$18</f>
        <v>0</v>
      </c>
      <c r="AA2616" s="47">
        <f>IFERROR(Table_Query_from_Mac10[[#This Row],[Incremental Cost]]/Table_Query_from_Mac10[[#This Row],[Incremental Sales]],0)</f>
        <v>0</v>
      </c>
      <c r="AB2616" s="47">
        <f>IFERROR(Table_Query_from_Mac10[[#This Row],[TotalCostFuture]]/Table_Query_from_Mac10[[#This Row],[totalsalesFuture]],0)</f>
        <v>0.38662790697674421</v>
      </c>
      <c r="AN2616" s="30">
        <v>25</v>
      </c>
      <c r="AO2616">
        <f t="shared" si="80"/>
        <v>7</v>
      </c>
      <c r="AQ2616" s="30">
        <v>39.31</v>
      </c>
      <c r="AR2616">
        <f t="shared" si="81"/>
        <v>13.76</v>
      </c>
    </row>
    <row r="2617" spans="1:44" x14ac:dyDescent="0.25">
      <c r="A2617">
        <v>90273</v>
      </c>
      <c r="B2617">
        <v>6</v>
      </c>
      <c r="C2617" t="s">
        <v>55</v>
      </c>
      <c r="D2617" t="s">
        <v>81</v>
      </c>
      <c r="E2617">
        <v>12</v>
      </c>
      <c r="F2617">
        <v>7.4</v>
      </c>
      <c r="G2617">
        <v>19.170000000000002</v>
      </c>
      <c r="H2617" s="1">
        <v>44865</v>
      </c>
      <c r="I2617" s="20">
        <v>0</v>
      </c>
      <c r="J2617" s="47">
        <f>Table_Query_from_Mac10[[#This Row],[unit_price]]-(Table_Query_from_Mac10[[#This Row],[unit_price]]*(Table_Query_from_Mac10[[#This Row],[discount_pct]]/100))</f>
        <v>19.170000000000002</v>
      </c>
      <c r="K2617" s="47">
        <f>Table_Query_from_Mac10[[#This Row],[unit_cost]]</f>
        <v>7.4</v>
      </c>
      <c r="L2617" s="47">
        <f>Table_Query_from_Mac10[[#This Row],[Live-cost]]*(1+Table_Query_from_Mac10[[#This Row],[CogsIncreasebyTYPE]])</f>
        <v>7.4</v>
      </c>
      <c r="M2617" s="47">
        <f>Table_Query_from_Mac10[[#This Row],[Live-cost]]*Table_Query_from_Mac10[[#This Row],[qty_to_ship]]</f>
        <v>88.800000000000011</v>
      </c>
      <c r="N2617" s="47">
        <f>IF(Table_Query_from_Mac10[[#This Row],[item_no]]="KDA",-Table_Query_from_Mac10[[#This Row],[unit_price]],Table_Query_from_Mac10[[#This Row],[Net Unit]]*Table_Query_from_Mac10[[#This Row],[qty_to_ship]])</f>
        <v>230.04000000000002</v>
      </c>
      <c r="O2617" s="47">
        <f>SUMIFS(Summary!C:C,Summary!H:H,Table_Query_from_Mac10[[#This Row],[Juiceoc]])</f>
        <v>0</v>
      </c>
      <c r="P2617" s="47">
        <f>SUMIFS(Summary!D:D,Summary!H:H,Table_Query_from_Mac10[[#This Row],[Juiceoc]])</f>
        <v>0</v>
      </c>
      <c r="Q2617" s="47">
        <f>SUMIFS(Summary!E:E,Summary!H:H,Table_Query_from_Mac10[[#This Row],[Juiceoc]])</f>
        <v>0</v>
      </c>
      <c r="R2617" s="47">
        <f>Table_Query_from_Mac10[[#This Row],[Net Unit]]*(1+Table_Query_from_Mac10[[#This Row],[PriceIncreasebyType]])</f>
        <v>19.170000000000002</v>
      </c>
      <c r="S2617" s="47">
        <f>Table_Query_from_Mac10[[#This Row],[UnitPriceFuture]]*Table_Query_from_Mac10[[#This Row],[qtytoShipFuture]]</f>
        <v>230.04000000000002</v>
      </c>
      <c r="T2617" s="47">
        <f>ROUND(Table_Query_from_Mac10[[#This Row],[qty_to_ship]]*(1+Table_Query_from_Mac10[[#This Row],[VolumeIncreasebyType]]),0)</f>
        <v>12</v>
      </c>
      <c r="U2617" s="47">
        <f>Table_Query_from_Mac10[[#This Row],[qtytoShipFuture]]*Table_Query_from_Mac10[[#This Row],[Future-cost]]</f>
        <v>88.800000000000011</v>
      </c>
      <c r="V2617" s="47">
        <f>Table_Query_from_Mac10[[#This Row],[qtytoShipFuture]]-Table_Query_from_Mac10[[#This Row],[qty_to_ship]]</f>
        <v>0</v>
      </c>
      <c r="W2617" s="47">
        <f>Table_Query_from_Mac10[[#This Row],[UnitPriceFuture]]</f>
        <v>19.170000000000002</v>
      </c>
      <c r="X2617" s="47">
        <f>Table_Query_from_Mac10[[#This Row],[Unit Increase]]*Table_Query_from_Mac10[[#This Row],[UnitPriceFuture]]</f>
        <v>0</v>
      </c>
      <c r="Y2617" s="47">
        <f>Table_Query_from_Mac10[[#This Row],[Unit Increase]]*Table_Query_from_Mac10[[#This Row],[Future-cost]]</f>
        <v>0</v>
      </c>
      <c r="Z2617" s="47">
        <f>-(Table_Query_from_Mac10[[#This Row],[Incremental Sales]]+((Table_Query_from_Mac10[[#This Row],[Incremental Sales]]*-(SUM(Summary!$S$8:$S$9)))))*Summary!$S$18</f>
        <v>0</v>
      </c>
      <c r="AA2617" s="47">
        <f>IFERROR(Table_Query_from_Mac10[[#This Row],[Incremental Cost]]/Table_Query_from_Mac10[[#This Row],[Incremental Sales]],0)</f>
        <v>0</v>
      </c>
      <c r="AB2617" s="47">
        <f>IFERROR(Table_Query_from_Mac10[[#This Row],[TotalCostFuture]]/Table_Query_from_Mac10[[#This Row],[totalsalesFuture]],0)</f>
        <v>0.38601982263954099</v>
      </c>
      <c r="AN2617" s="31">
        <v>48</v>
      </c>
      <c r="AO2617">
        <f t="shared" si="80"/>
        <v>12</v>
      </c>
      <c r="AQ2617" s="31">
        <v>54.77</v>
      </c>
      <c r="AR2617">
        <f t="shared" si="81"/>
        <v>19.170000000000002</v>
      </c>
    </row>
    <row r="2618" spans="1:44" x14ac:dyDescent="0.25">
      <c r="A2618">
        <v>90274</v>
      </c>
      <c r="B2618">
        <v>1</v>
      </c>
      <c r="C2618" t="s">
        <v>61</v>
      </c>
      <c r="D2618" t="s">
        <v>49</v>
      </c>
      <c r="E2618">
        <v>9</v>
      </c>
      <c r="F2618">
        <v>11.32</v>
      </c>
      <c r="G2618">
        <v>34.93</v>
      </c>
      <c r="H2618" s="1">
        <v>44839</v>
      </c>
      <c r="I2618" s="20">
        <v>0</v>
      </c>
      <c r="J2618" s="47">
        <f>Table_Query_from_Mac10[[#This Row],[unit_price]]-(Table_Query_from_Mac10[[#This Row],[unit_price]]*(Table_Query_from_Mac10[[#This Row],[discount_pct]]/100))</f>
        <v>34.93</v>
      </c>
      <c r="K2618" s="47">
        <f>Table_Query_from_Mac10[[#This Row],[unit_cost]]</f>
        <v>11.32</v>
      </c>
      <c r="L2618" s="47">
        <f>Table_Query_from_Mac10[[#This Row],[Live-cost]]*(1+Table_Query_from_Mac10[[#This Row],[CogsIncreasebyTYPE]])</f>
        <v>11.32</v>
      </c>
      <c r="M2618" s="47">
        <f>Table_Query_from_Mac10[[#This Row],[Live-cost]]*Table_Query_from_Mac10[[#This Row],[qty_to_ship]]</f>
        <v>101.88</v>
      </c>
      <c r="N2618" s="47">
        <f>IF(Table_Query_from_Mac10[[#This Row],[item_no]]="KDA",-Table_Query_from_Mac10[[#This Row],[unit_price]],Table_Query_from_Mac10[[#This Row],[Net Unit]]*Table_Query_from_Mac10[[#This Row],[qty_to_ship]])</f>
        <v>314.37</v>
      </c>
      <c r="O2618" s="47">
        <f>SUMIFS(Summary!C:C,Summary!H:H,Table_Query_from_Mac10[[#This Row],[Juiceoc]])</f>
        <v>0</v>
      </c>
      <c r="P2618" s="47">
        <f>SUMIFS(Summary!D:D,Summary!H:H,Table_Query_from_Mac10[[#This Row],[Juiceoc]])</f>
        <v>0</v>
      </c>
      <c r="Q2618" s="47">
        <f>SUMIFS(Summary!E:E,Summary!H:H,Table_Query_from_Mac10[[#This Row],[Juiceoc]])</f>
        <v>0</v>
      </c>
      <c r="R2618" s="47">
        <f>Table_Query_from_Mac10[[#This Row],[Net Unit]]*(1+Table_Query_from_Mac10[[#This Row],[PriceIncreasebyType]])</f>
        <v>34.93</v>
      </c>
      <c r="S2618" s="47">
        <f>Table_Query_from_Mac10[[#This Row],[UnitPriceFuture]]*Table_Query_from_Mac10[[#This Row],[qtytoShipFuture]]</f>
        <v>314.37</v>
      </c>
      <c r="T2618" s="47">
        <f>ROUND(Table_Query_from_Mac10[[#This Row],[qty_to_ship]]*(1+Table_Query_from_Mac10[[#This Row],[VolumeIncreasebyType]]),0)</f>
        <v>9</v>
      </c>
      <c r="U2618" s="47">
        <f>Table_Query_from_Mac10[[#This Row],[qtytoShipFuture]]*Table_Query_from_Mac10[[#This Row],[Future-cost]]</f>
        <v>101.88</v>
      </c>
      <c r="V2618" s="47">
        <f>Table_Query_from_Mac10[[#This Row],[qtytoShipFuture]]-Table_Query_from_Mac10[[#This Row],[qty_to_ship]]</f>
        <v>0</v>
      </c>
      <c r="W2618" s="47">
        <f>Table_Query_from_Mac10[[#This Row],[UnitPriceFuture]]</f>
        <v>34.93</v>
      </c>
      <c r="X2618" s="47">
        <f>Table_Query_from_Mac10[[#This Row],[Unit Increase]]*Table_Query_from_Mac10[[#This Row],[UnitPriceFuture]]</f>
        <v>0</v>
      </c>
      <c r="Y2618" s="47">
        <f>Table_Query_from_Mac10[[#This Row],[Unit Increase]]*Table_Query_from_Mac10[[#This Row],[Future-cost]]</f>
        <v>0</v>
      </c>
      <c r="Z2618" s="47">
        <f>-(Table_Query_from_Mac10[[#This Row],[Incremental Sales]]+((Table_Query_from_Mac10[[#This Row],[Incremental Sales]]*-(SUM(Summary!$S$8:$S$9)))))*Summary!$S$18</f>
        <v>0</v>
      </c>
      <c r="AA2618" s="47">
        <f>IFERROR(Table_Query_from_Mac10[[#This Row],[Incremental Cost]]/Table_Query_from_Mac10[[#This Row],[Incremental Sales]],0)</f>
        <v>0</v>
      </c>
      <c r="AB2618" s="47">
        <f>IFERROR(Table_Query_from_Mac10[[#This Row],[TotalCostFuture]]/Table_Query_from_Mac10[[#This Row],[totalsalesFuture]],0)</f>
        <v>0.32407672487832806</v>
      </c>
      <c r="AN2618" s="30">
        <v>36</v>
      </c>
      <c r="AO2618">
        <f t="shared" si="80"/>
        <v>9</v>
      </c>
      <c r="AQ2618" s="30">
        <v>99.8</v>
      </c>
      <c r="AR2618">
        <f t="shared" si="81"/>
        <v>34.93</v>
      </c>
    </row>
    <row r="2619" spans="1:44" x14ac:dyDescent="0.25">
      <c r="A2619">
        <v>90275</v>
      </c>
      <c r="B2619">
        <v>1</v>
      </c>
      <c r="C2619" t="s">
        <v>54</v>
      </c>
      <c r="D2619" t="s">
        <v>80</v>
      </c>
      <c r="E2619">
        <v>50</v>
      </c>
      <c r="F2619">
        <v>4.59</v>
      </c>
      <c r="G2619">
        <v>9.76</v>
      </c>
      <c r="H2619" s="1">
        <v>44853</v>
      </c>
      <c r="I2619" s="20">
        <v>0</v>
      </c>
      <c r="J2619" s="47">
        <f>Table_Query_from_Mac10[[#This Row],[unit_price]]-(Table_Query_from_Mac10[[#This Row],[unit_price]]*(Table_Query_from_Mac10[[#This Row],[discount_pct]]/100))</f>
        <v>9.76</v>
      </c>
      <c r="K2619" s="47">
        <f>Table_Query_from_Mac10[[#This Row],[unit_cost]]</f>
        <v>4.59</v>
      </c>
      <c r="L2619" s="47">
        <f>Table_Query_from_Mac10[[#This Row],[Live-cost]]*(1+Table_Query_from_Mac10[[#This Row],[CogsIncreasebyTYPE]])</f>
        <v>4.59</v>
      </c>
      <c r="M2619" s="47">
        <f>Table_Query_from_Mac10[[#This Row],[Live-cost]]*Table_Query_from_Mac10[[#This Row],[qty_to_ship]]</f>
        <v>229.5</v>
      </c>
      <c r="N2619" s="47">
        <f>IF(Table_Query_from_Mac10[[#This Row],[item_no]]="KDA",-Table_Query_from_Mac10[[#This Row],[unit_price]],Table_Query_from_Mac10[[#This Row],[Net Unit]]*Table_Query_from_Mac10[[#This Row],[qty_to_ship]])</f>
        <v>488</v>
      </c>
      <c r="O2619" s="47">
        <f>SUMIFS(Summary!C:C,Summary!H:H,Table_Query_from_Mac10[[#This Row],[Juiceoc]])</f>
        <v>0</v>
      </c>
      <c r="P2619" s="47">
        <f>SUMIFS(Summary!D:D,Summary!H:H,Table_Query_from_Mac10[[#This Row],[Juiceoc]])</f>
        <v>0</v>
      </c>
      <c r="Q2619" s="47">
        <f>SUMIFS(Summary!E:E,Summary!H:H,Table_Query_from_Mac10[[#This Row],[Juiceoc]])</f>
        <v>0</v>
      </c>
      <c r="R2619" s="47">
        <f>Table_Query_from_Mac10[[#This Row],[Net Unit]]*(1+Table_Query_from_Mac10[[#This Row],[PriceIncreasebyType]])</f>
        <v>9.76</v>
      </c>
      <c r="S2619" s="47">
        <f>Table_Query_from_Mac10[[#This Row],[UnitPriceFuture]]*Table_Query_from_Mac10[[#This Row],[qtytoShipFuture]]</f>
        <v>488</v>
      </c>
      <c r="T2619" s="47">
        <f>ROUND(Table_Query_from_Mac10[[#This Row],[qty_to_ship]]*(1+Table_Query_from_Mac10[[#This Row],[VolumeIncreasebyType]]),0)</f>
        <v>50</v>
      </c>
      <c r="U2619" s="47">
        <f>Table_Query_from_Mac10[[#This Row],[qtytoShipFuture]]*Table_Query_from_Mac10[[#This Row],[Future-cost]]</f>
        <v>229.5</v>
      </c>
      <c r="V2619" s="47">
        <f>Table_Query_from_Mac10[[#This Row],[qtytoShipFuture]]-Table_Query_from_Mac10[[#This Row],[qty_to_ship]]</f>
        <v>0</v>
      </c>
      <c r="W2619" s="47">
        <f>Table_Query_from_Mac10[[#This Row],[UnitPriceFuture]]</f>
        <v>9.76</v>
      </c>
      <c r="X2619" s="47">
        <f>Table_Query_from_Mac10[[#This Row],[Unit Increase]]*Table_Query_from_Mac10[[#This Row],[UnitPriceFuture]]</f>
        <v>0</v>
      </c>
      <c r="Y2619" s="47">
        <f>Table_Query_from_Mac10[[#This Row],[Unit Increase]]*Table_Query_from_Mac10[[#This Row],[Future-cost]]</f>
        <v>0</v>
      </c>
      <c r="Z2619" s="47">
        <f>-(Table_Query_from_Mac10[[#This Row],[Incremental Sales]]+((Table_Query_from_Mac10[[#This Row],[Incremental Sales]]*-(SUM(Summary!$S$8:$S$9)))))*Summary!$S$18</f>
        <v>0</v>
      </c>
      <c r="AA2619" s="47">
        <f>IFERROR(Table_Query_from_Mac10[[#This Row],[Incremental Cost]]/Table_Query_from_Mac10[[#This Row],[Incremental Sales]],0)</f>
        <v>0</v>
      </c>
      <c r="AB2619" s="47">
        <f>IFERROR(Table_Query_from_Mac10[[#This Row],[TotalCostFuture]]/Table_Query_from_Mac10[[#This Row],[totalsalesFuture]],0)</f>
        <v>0.47028688524590162</v>
      </c>
      <c r="AN2619" s="31">
        <v>200</v>
      </c>
      <c r="AO2619">
        <f t="shared" si="80"/>
        <v>50</v>
      </c>
      <c r="AQ2619" s="31">
        <v>27.89</v>
      </c>
      <c r="AR2619">
        <f t="shared" si="81"/>
        <v>9.76</v>
      </c>
    </row>
    <row r="2620" spans="1:44" x14ac:dyDescent="0.25">
      <c r="A2620">
        <v>90275</v>
      </c>
      <c r="B2620">
        <v>2</v>
      </c>
      <c r="C2620" t="s">
        <v>54</v>
      </c>
      <c r="D2620" t="s">
        <v>80</v>
      </c>
      <c r="E2620">
        <v>160</v>
      </c>
      <c r="F2620">
        <v>5.58</v>
      </c>
      <c r="G2620">
        <v>11.15</v>
      </c>
      <c r="H2620" s="1">
        <v>44853</v>
      </c>
      <c r="I2620" s="20">
        <v>0</v>
      </c>
      <c r="J2620" s="47">
        <f>Table_Query_from_Mac10[[#This Row],[unit_price]]-(Table_Query_from_Mac10[[#This Row],[unit_price]]*(Table_Query_from_Mac10[[#This Row],[discount_pct]]/100))</f>
        <v>11.15</v>
      </c>
      <c r="K2620" s="47">
        <f>Table_Query_from_Mac10[[#This Row],[unit_cost]]</f>
        <v>5.58</v>
      </c>
      <c r="L2620" s="47">
        <f>Table_Query_from_Mac10[[#This Row],[Live-cost]]*(1+Table_Query_from_Mac10[[#This Row],[CogsIncreasebyTYPE]])</f>
        <v>5.58</v>
      </c>
      <c r="M2620" s="47">
        <f>Table_Query_from_Mac10[[#This Row],[Live-cost]]*Table_Query_from_Mac10[[#This Row],[qty_to_ship]]</f>
        <v>892.8</v>
      </c>
      <c r="N2620" s="47">
        <f>IF(Table_Query_from_Mac10[[#This Row],[item_no]]="KDA",-Table_Query_from_Mac10[[#This Row],[unit_price]],Table_Query_from_Mac10[[#This Row],[Net Unit]]*Table_Query_from_Mac10[[#This Row],[qty_to_ship]])</f>
        <v>1784</v>
      </c>
      <c r="O2620" s="47">
        <f>SUMIFS(Summary!C:C,Summary!H:H,Table_Query_from_Mac10[[#This Row],[Juiceoc]])</f>
        <v>0</v>
      </c>
      <c r="P2620" s="47">
        <f>SUMIFS(Summary!D:D,Summary!H:H,Table_Query_from_Mac10[[#This Row],[Juiceoc]])</f>
        <v>0</v>
      </c>
      <c r="Q2620" s="47">
        <f>SUMIFS(Summary!E:E,Summary!H:H,Table_Query_from_Mac10[[#This Row],[Juiceoc]])</f>
        <v>0</v>
      </c>
      <c r="R2620" s="47">
        <f>Table_Query_from_Mac10[[#This Row],[Net Unit]]*(1+Table_Query_from_Mac10[[#This Row],[PriceIncreasebyType]])</f>
        <v>11.15</v>
      </c>
      <c r="S2620" s="47">
        <f>Table_Query_from_Mac10[[#This Row],[UnitPriceFuture]]*Table_Query_from_Mac10[[#This Row],[qtytoShipFuture]]</f>
        <v>1784</v>
      </c>
      <c r="T2620" s="47">
        <f>ROUND(Table_Query_from_Mac10[[#This Row],[qty_to_ship]]*(1+Table_Query_from_Mac10[[#This Row],[VolumeIncreasebyType]]),0)</f>
        <v>160</v>
      </c>
      <c r="U2620" s="47">
        <f>Table_Query_from_Mac10[[#This Row],[qtytoShipFuture]]*Table_Query_from_Mac10[[#This Row],[Future-cost]]</f>
        <v>892.8</v>
      </c>
      <c r="V2620" s="47">
        <f>Table_Query_from_Mac10[[#This Row],[qtytoShipFuture]]-Table_Query_from_Mac10[[#This Row],[qty_to_ship]]</f>
        <v>0</v>
      </c>
      <c r="W2620" s="47">
        <f>Table_Query_from_Mac10[[#This Row],[UnitPriceFuture]]</f>
        <v>11.15</v>
      </c>
      <c r="X2620" s="47">
        <f>Table_Query_from_Mac10[[#This Row],[Unit Increase]]*Table_Query_from_Mac10[[#This Row],[UnitPriceFuture]]</f>
        <v>0</v>
      </c>
      <c r="Y2620" s="47">
        <f>Table_Query_from_Mac10[[#This Row],[Unit Increase]]*Table_Query_from_Mac10[[#This Row],[Future-cost]]</f>
        <v>0</v>
      </c>
      <c r="Z2620" s="47">
        <f>-(Table_Query_from_Mac10[[#This Row],[Incremental Sales]]+((Table_Query_from_Mac10[[#This Row],[Incremental Sales]]*-(SUM(Summary!$S$8:$S$9)))))*Summary!$S$18</f>
        <v>0</v>
      </c>
      <c r="AA2620" s="47">
        <f>IFERROR(Table_Query_from_Mac10[[#This Row],[Incremental Cost]]/Table_Query_from_Mac10[[#This Row],[Incremental Sales]],0)</f>
        <v>0</v>
      </c>
      <c r="AB2620" s="47">
        <f>IFERROR(Table_Query_from_Mac10[[#This Row],[TotalCostFuture]]/Table_Query_from_Mac10[[#This Row],[totalsalesFuture]],0)</f>
        <v>0.50044843049327348</v>
      </c>
      <c r="AN2620" s="30">
        <v>640</v>
      </c>
      <c r="AO2620">
        <f t="shared" si="80"/>
        <v>160</v>
      </c>
      <c r="AQ2620" s="30">
        <v>31.87</v>
      </c>
      <c r="AR2620">
        <f t="shared" si="81"/>
        <v>11.15</v>
      </c>
    </row>
    <row r="2621" spans="1:44" x14ac:dyDescent="0.25">
      <c r="A2621">
        <v>90275</v>
      </c>
      <c r="B2621">
        <v>3</v>
      </c>
      <c r="C2621" t="s">
        <v>52</v>
      </c>
      <c r="D2621" t="s">
        <v>80</v>
      </c>
      <c r="E2621">
        <v>16</v>
      </c>
      <c r="F2621">
        <v>6.22</v>
      </c>
      <c r="G2621">
        <v>12.46</v>
      </c>
      <c r="H2621" s="1">
        <v>44853</v>
      </c>
      <c r="I2621" s="20">
        <v>0</v>
      </c>
      <c r="J2621" s="47">
        <f>Table_Query_from_Mac10[[#This Row],[unit_price]]-(Table_Query_from_Mac10[[#This Row],[unit_price]]*(Table_Query_from_Mac10[[#This Row],[discount_pct]]/100))</f>
        <v>12.46</v>
      </c>
      <c r="K2621" s="47">
        <f>Table_Query_from_Mac10[[#This Row],[unit_cost]]</f>
        <v>6.22</v>
      </c>
      <c r="L2621" s="47">
        <f>Table_Query_from_Mac10[[#This Row],[Live-cost]]*(1+Table_Query_from_Mac10[[#This Row],[CogsIncreasebyTYPE]])</f>
        <v>6.22</v>
      </c>
      <c r="M2621" s="47">
        <f>Table_Query_from_Mac10[[#This Row],[Live-cost]]*Table_Query_from_Mac10[[#This Row],[qty_to_ship]]</f>
        <v>99.52</v>
      </c>
      <c r="N2621" s="47">
        <f>IF(Table_Query_from_Mac10[[#This Row],[item_no]]="KDA",-Table_Query_from_Mac10[[#This Row],[unit_price]],Table_Query_from_Mac10[[#This Row],[Net Unit]]*Table_Query_from_Mac10[[#This Row],[qty_to_ship]])</f>
        <v>199.36</v>
      </c>
      <c r="O2621" s="47">
        <f>SUMIFS(Summary!C:C,Summary!H:H,Table_Query_from_Mac10[[#This Row],[Juiceoc]])</f>
        <v>0</v>
      </c>
      <c r="P2621" s="47">
        <f>SUMIFS(Summary!D:D,Summary!H:H,Table_Query_from_Mac10[[#This Row],[Juiceoc]])</f>
        <v>0</v>
      </c>
      <c r="Q2621" s="47">
        <f>SUMIFS(Summary!E:E,Summary!H:H,Table_Query_from_Mac10[[#This Row],[Juiceoc]])</f>
        <v>0</v>
      </c>
      <c r="R2621" s="47">
        <f>Table_Query_from_Mac10[[#This Row],[Net Unit]]*(1+Table_Query_from_Mac10[[#This Row],[PriceIncreasebyType]])</f>
        <v>12.46</v>
      </c>
      <c r="S2621" s="47">
        <f>Table_Query_from_Mac10[[#This Row],[UnitPriceFuture]]*Table_Query_from_Mac10[[#This Row],[qtytoShipFuture]]</f>
        <v>199.36</v>
      </c>
      <c r="T2621" s="47">
        <f>ROUND(Table_Query_from_Mac10[[#This Row],[qty_to_ship]]*(1+Table_Query_from_Mac10[[#This Row],[VolumeIncreasebyType]]),0)</f>
        <v>16</v>
      </c>
      <c r="U2621" s="47">
        <f>Table_Query_from_Mac10[[#This Row],[qtytoShipFuture]]*Table_Query_from_Mac10[[#This Row],[Future-cost]]</f>
        <v>99.52</v>
      </c>
      <c r="V2621" s="47">
        <f>Table_Query_from_Mac10[[#This Row],[qtytoShipFuture]]-Table_Query_from_Mac10[[#This Row],[qty_to_ship]]</f>
        <v>0</v>
      </c>
      <c r="W2621" s="47">
        <f>Table_Query_from_Mac10[[#This Row],[UnitPriceFuture]]</f>
        <v>12.46</v>
      </c>
      <c r="X2621" s="47">
        <f>Table_Query_from_Mac10[[#This Row],[Unit Increase]]*Table_Query_from_Mac10[[#This Row],[UnitPriceFuture]]</f>
        <v>0</v>
      </c>
      <c r="Y2621" s="47">
        <f>Table_Query_from_Mac10[[#This Row],[Unit Increase]]*Table_Query_from_Mac10[[#This Row],[Future-cost]]</f>
        <v>0</v>
      </c>
      <c r="Z2621" s="47">
        <f>-(Table_Query_from_Mac10[[#This Row],[Incremental Sales]]+((Table_Query_from_Mac10[[#This Row],[Incremental Sales]]*-(SUM(Summary!$S$8:$S$9)))))*Summary!$S$18</f>
        <v>0</v>
      </c>
      <c r="AA2621" s="47">
        <f>IFERROR(Table_Query_from_Mac10[[#This Row],[Incremental Cost]]/Table_Query_from_Mac10[[#This Row],[Incremental Sales]],0)</f>
        <v>0</v>
      </c>
      <c r="AB2621" s="47">
        <f>IFERROR(Table_Query_from_Mac10[[#This Row],[TotalCostFuture]]/Table_Query_from_Mac10[[#This Row],[totalsalesFuture]],0)</f>
        <v>0.4991974317817014</v>
      </c>
      <c r="AN2621" s="31">
        <v>64</v>
      </c>
      <c r="AO2621">
        <f t="shared" si="80"/>
        <v>16</v>
      </c>
      <c r="AQ2621" s="31">
        <v>35.6</v>
      </c>
      <c r="AR2621">
        <f t="shared" si="81"/>
        <v>12.46</v>
      </c>
    </row>
    <row r="2622" spans="1:44" x14ac:dyDescent="0.25">
      <c r="A2622">
        <v>90275</v>
      </c>
      <c r="B2622">
        <v>4</v>
      </c>
      <c r="C2622" t="s">
        <v>52</v>
      </c>
      <c r="D2622" t="s">
        <v>80</v>
      </c>
      <c r="E2622">
        <v>32</v>
      </c>
      <c r="F2622">
        <v>6.76</v>
      </c>
      <c r="G2622">
        <v>13.63</v>
      </c>
      <c r="H2622" s="1">
        <v>44853</v>
      </c>
      <c r="I2622" s="20">
        <v>0</v>
      </c>
      <c r="J2622" s="47">
        <f>Table_Query_from_Mac10[[#This Row],[unit_price]]-(Table_Query_from_Mac10[[#This Row],[unit_price]]*(Table_Query_from_Mac10[[#This Row],[discount_pct]]/100))</f>
        <v>13.63</v>
      </c>
      <c r="K2622" s="47">
        <f>Table_Query_from_Mac10[[#This Row],[unit_cost]]</f>
        <v>6.76</v>
      </c>
      <c r="L2622" s="47">
        <f>Table_Query_from_Mac10[[#This Row],[Live-cost]]*(1+Table_Query_from_Mac10[[#This Row],[CogsIncreasebyTYPE]])</f>
        <v>6.76</v>
      </c>
      <c r="M2622" s="47">
        <f>Table_Query_from_Mac10[[#This Row],[Live-cost]]*Table_Query_from_Mac10[[#This Row],[qty_to_ship]]</f>
        <v>216.32</v>
      </c>
      <c r="N2622" s="47">
        <f>IF(Table_Query_from_Mac10[[#This Row],[item_no]]="KDA",-Table_Query_from_Mac10[[#This Row],[unit_price]],Table_Query_from_Mac10[[#This Row],[Net Unit]]*Table_Query_from_Mac10[[#This Row],[qty_to_ship]])</f>
        <v>436.16</v>
      </c>
      <c r="O2622" s="47">
        <f>SUMIFS(Summary!C:C,Summary!H:H,Table_Query_from_Mac10[[#This Row],[Juiceoc]])</f>
        <v>0</v>
      </c>
      <c r="P2622" s="47">
        <f>SUMIFS(Summary!D:D,Summary!H:H,Table_Query_from_Mac10[[#This Row],[Juiceoc]])</f>
        <v>0</v>
      </c>
      <c r="Q2622" s="47">
        <f>SUMIFS(Summary!E:E,Summary!H:H,Table_Query_from_Mac10[[#This Row],[Juiceoc]])</f>
        <v>0</v>
      </c>
      <c r="R2622" s="47">
        <f>Table_Query_from_Mac10[[#This Row],[Net Unit]]*(1+Table_Query_from_Mac10[[#This Row],[PriceIncreasebyType]])</f>
        <v>13.63</v>
      </c>
      <c r="S2622" s="47">
        <f>Table_Query_from_Mac10[[#This Row],[UnitPriceFuture]]*Table_Query_from_Mac10[[#This Row],[qtytoShipFuture]]</f>
        <v>436.16</v>
      </c>
      <c r="T2622" s="47">
        <f>ROUND(Table_Query_from_Mac10[[#This Row],[qty_to_ship]]*(1+Table_Query_from_Mac10[[#This Row],[VolumeIncreasebyType]]),0)</f>
        <v>32</v>
      </c>
      <c r="U2622" s="47">
        <f>Table_Query_from_Mac10[[#This Row],[qtytoShipFuture]]*Table_Query_from_Mac10[[#This Row],[Future-cost]]</f>
        <v>216.32</v>
      </c>
      <c r="V2622" s="47">
        <f>Table_Query_from_Mac10[[#This Row],[qtytoShipFuture]]-Table_Query_from_Mac10[[#This Row],[qty_to_ship]]</f>
        <v>0</v>
      </c>
      <c r="W2622" s="47">
        <f>Table_Query_from_Mac10[[#This Row],[UnitPriceFuture]]</f>
        <v>13.63</v>
      </c>
      <c r="X2622" s="47">
        <f>Table_Query_from_Mac10[[#This Row],[Unit Increase]]*Table_Query_from_Mac10[[#This Row],[UnitPriceFuture]]</f>
        <v>0</v>
      </c>
      <c r="Y2622" s="47">
        <f>Table_Query_from_Mac10[[#This Row],[Unit Increase]]*Table_Query_from_Mac10[[#This Row],[Future-cost]]</f>
        <v>0</v>
      </c>
      <c r="Z2622" s="47">
        <f>-(Table_Query_from_Mac10[[#This Row],[Incremental Sales]]+((Table_Query_from_Mac10[[#This Row],[Incremental Sales]]*-(SUM(Summary!$S$8:$S$9)))))*Summary!$S$18</f>
        <v>0</v>
      </c>
      <c r="AA2622" s="47">
        <f>IFERROR(Table_Query_from_Mac10[[#This Row],[Incremental Cost]]/Table_Query_from_Mac10[[#This Row],[Incremental Sales]],0)</f>
        <v>0</v>
      </c>
      <c r="AB2622" s="47">
        <f>IFERROR(Table_Query_from_Mac10[[#This Row],[TotalCostFuture]]/Table_Query_from_Mac10[[#This Row],[totalsalesFuture]],0)</f>
        <v>0.49596478356566392</v>
      </c>
      <c r="AN2622" s="30">
        <v>128</v>
      </c>
      <c r="AO2622">
        <f t="shared" si="80"/>
        <v>32</v>
      </c>
      <c r="AQ2622" s="30">
        <v>38.94</v>
      </c>
      <c r="AR2622">
        <f t="shared" si="81"/>
        <v>13.63</v>
      </c>
    </row>
    <row r="2623" spans="1:44" x14ac:dyDescent="0.25">
      <c r="A2623">
        <v>90275</v>
      </c>
      <c r="B2623">
        <v>5</v>
      </c>
      <c r="C2623" t="s">
        <v>52</v>
      </c>
      <c r="D2623" t="s">
        <v>80</v>
      </c>
      <c r="E2623">
        <v>36</v>
      </c>
      <c r="F2623">
        <v>8.0299999999999994</v>
      </c>
      <c r="G2623">
        <v>16.23</v>
      </c>
      <c r="H2623" s="1">
        <v>44853</v>
      </c>
      <c r="I2623" s="20">
        <v>0</v>
      </c>
      <c r="J2623" s="47">
        <f>Table_Query_from_Mac10[[#This Row],[unit_price]]-(Table_Query_from_Mac10[[#This Row],[unit_price]]*(Table_Query_from_Mac10[[#This Row],[discount_pct]]/100))</f>
        <v>16.23</v>
      </c>
      <c r="K2623" s="47">
        <f>Table_Query_from_Mac10[[#This Row],[unit_cost]]</f>
        <v>8.0299999999999994</v>
      </c>
      <c r="L2623" s="47">
        <f>Table_Query_from_Mac10[[#This Row],[Live-cost]]*(1+Table_Query_from_Mac10[[#This Row],[CogsIncreasebyTYPE]])</f>
        <v>8.0299999999999994</v>
      </c>
      <c r="M2623" s="47">
        <f>Table_Query_from_Mac10[[#This Row],[Live-cost]]*Table_Query_from_Mac10[[#This Row],[qty_to_ship]]</f>
        <v>289.08</v>
      </c>
      <c r="N2623" s="47">
        <f>IF(Table_Query_from_Mac10[[#This Row],[item_no]]="KDA",-Table_Query_from_Mac10[[#This Row],[unit_price]],Table_Query_from_Mac10[[#This Row],[Net Unit]]*Table_Query_from_Mac10[[#This Row],[qty_to_ship]])</f>
        <v>584.28</v>
      </c>
      <c r="O2623" s="47">
        <f>SUMIFS(Summary!C:C,Summary!H:H,Table_Query_from_Mac10[[#This Row],[Juiceoc]])</f>
        <v>0</v>
      </c>
      <c r="P2623" s="47">
        <f>SUMIFS(Summary!D:D,Summary!H:H,Table_Query_from_Mac10[[#This Row],[Juiceoc]])</f>
        <v>0</v>
      </c>
      <c r="Q2623" s="47">
        <f>SUMIFS(Summary!E:E,Summary!H:H,Table_Query_from_Mac10[[#This Row],[Juiceoc]])</f>
        <v>0</v>
      </c>
      <c r="R2623" s="47">
        <f>Table_Query_from_Mac10[[#This Row],[Net Unit]]*(1+Table_Query_from_Mac10[[#This Row],[PriceIncreasebyType]])</f>
        <v>16.23</v>
      </c>
      <c r="S2623" s="47">
        <f>Table_Query_from_Mac10[[#This Row],[UnitPriceFuture]]*Table_Query_from_Mac10[[#This Row],[qtytoShipFuture]]</f>
        <v>584.28</v>
      </c>
      <c r="T2623" s="47">
        <f>ROUND(Table_Query_from_Mac10[[#This Row],[qty_to_ship]]*(1+Table_Query_from_Mac10[[#This Row],[VolumeIncreasebyType]]),0)</f>
        <v>36</v>
      </c>
      <c r="U2623" s="47">
        <f>Table_Query_from_Mac10[[#This Row],[qtytoShipFuture]]*Table_Query_from_Mac10[[#This Row],[Future-cost]]</f>
        <v>289.08</v>
      </c>
      <c r="V2623" s="47">
        <f>Table_Query_from_Mac10[[#This Row],[qtytoShipFuture]]-Table_Query_from_Mac10[[#This Row],[qty_to_ship]]</f>
        <v>0</v>
      </c>
      <c r="W2623" s="47">
        <f>Table_Query_from_Mac10[[#This Row],[UnitPriceFuture]]</f>
        <v>16.23</v>
      </c>
      <c r="X2623" s="47">
        <f>Table_Query_from_Mac10[[#This Row],[Unit Increase]]*Table_Query_from_Mac10[[#This Row],[UnitPriceFuture]]</f>
        <v>0</v>
      </c>
      <c r="Y2623" s="47">
        <f>Table_Query_from_Mac10[[#This Row],[Unit Increase]]*Table_Query_from_Mac10[[#This Row],[Future-cost]]</f>
        <v>0</v>
      </c>
      <c r="Z2623" s="47">
        <f>-(Table_Query_from_Mac10[[#This Row],[Incremental Sales]]+((Table_Query_from_Mac10[[#This Row],[Incremental Sales]]*-(SUM(Summary!$S$8:$S$9)))))*Summary!$S$18</f>
        <v>0</v>
      </c>
      <c r="AA2623" s="47">
        <f>IFERROR(Table_Query_from_Mac10[[#This Row],[Incremental Cost]]/Table_Query_from_Mac10[[#This Row],[Incremental Sales]],0)</f>
        <v>0</v>
      </c>
      <c r="AB2623" s="47">
        <f>IFERROR(Table_Query_from_Mac10[[#This Row],[TotalCostFuture]]/Table_Query_from_Mac10[[#This Row],[totalsalesFuture]],0)</f>
        <v>0.49476278496611215</v>
      </c>
      <c r="AN2623" s="31">
        <v>144</v>
      </c>
      <c r="AO2623">
        <f t="shared" si="80"/>
        <v>36</v>
      </c>
      <c r="AQ2623" s="31">
        <v>46.36</v>
      </c>
      <c r="AR2623">
        <f t="shared" si="81"/>
        <v>16.23</v>
      </c>
    </row>
    <row r="2624" spans="1:44" x14ac:dyDescent="0.25">
      <c r="A2624">
        <v>90275</v>
      </c>
      <c r="B2624">
        <v>6</v>
      </c>
      <c r="C2624" t="s">
        <v>52</v>
      </c>
      <c r="D2624" t="s">
        <v>80</v>
      </c>
      <c r="E2624">
        <v>36</v>
      </c>
      <c r="F2624">
        <v>9.3699999999999992</v>
      </c>
      <c r="G2624">
        <v>20.059999999999999</v>
      </c>
      <c r="H2624" s="1">
        <v>44853</v>
      </c>
      <c r="I2624" s="20">
        <v>0</v>
      </c>
      <c r="J2624" s="47">
        <f>Table_Query_from_Mac10[[#This Row],[unit_price]]-(Table_Query_from_Mac10[[#This Row],[unit_price]]*(Table_Query_from_Mac10[[#This Row],[discount_pct]]/100))</f>
        <v>20.059999999999999</v>
      </c>
      <c r="K2624" s="47">
        <f>Table_Query_from_Mac10[[#This Row],[unit_cost]]</f>
        <v>9.3699999999999992</v>
      </c>
      <c r="L2624" s="47">
        <f>Table_Query_from_Mac10[[#This Row],[Live-cost]]*(1+Table_Query_from_Mac10[[#This Row],[CogsIncreasebyTYPE]])</f>
        <v>9.3699999999999992</v>
      </c>
      <c r="M2624" s="47">
        <f>Table_Query_from_Mac10[[#This Row],[Live-cost]]*Table_Query_from_Mac10[[#This Row],[qty_to_ship]]</f>
        <v>337.32</v>
      </c>
      <c r="N2624" s="47">
        <f>IF(Table_Query_from_Mac10[[#This Row],[item_no]]="KDA",-Table_Query_from_Mac10[[#This Row],[unit_price]],Table_Query_from_Mac10[[#This Row],[Net Unit]]*Table_Query_from_Mac10[[#This Row],[qty_to_ship]])</f>
        <v>722.16</v>
      </c>
      <c r="O2624" s="47">
        <f>SUMIFS(Summary!C:C,Summary!H:H,Table_Query_from_Mac10[[#This Row],[Juiceoc]])</f>
        <v>0</v>
      </c>
      <c r="P2624" s="47">
        <f>SUMIFS(Summary!D:D,Summary!H:H,Table_Query_from_Mac10[[#This Row],[Juiceoc]])</f>
        <v>0</v>
      </c>
      <c r="Q2624" s="47">
        <f>SUMIFS(Summary!E:E,Summary!H:H,Table_Query_from_Mac10[[#This Row],[Juiceoc]])</f>
        <v>0</v>
      </c>
      <c r="R2624" s="47">
        <f>Table_Query_from_Mac10[[#This Row],[Net Unit]]*(1+Table_Query_from_Mac10[[#This Row],[PriceIncreasebyType]])</f>
        <v>20.059999999999999</v>
      </c>
      <c r="S2624" s="47">
        <f>Table_Query_from_Mac10[[#This Row],[UnitPriceFuture]]*Table_Query_from_Mac10[[#This Row],[qtytoShipFuture]]</f>
        <v>722.16</v>
      </c>
      <c r="T2624" s="47">
        <f>ROUND(Table_Query_from_Mac10[[#This Row],[qty_to_ship]]*(1+Table_Query_from_Mac10[[#This Row],[VolumeIncreasebyType]]),0)</f>
        <v>36</v>
      </c>
      <c r="U2624" s="47">
        <f>Table_Query_from_Mac10[[#This Row],[qtytoShipFuture]]*Table_Query_from_Mac10[[#This Row],[Future-cost]]</f>
        <v>337.32</v>
      </c>
      <c r="V2624" s="47">
        <f>Table_Query_from_Mac10[[#This Row],[qtytoShipFuture]]-Table_Query_from_Mac10[[#This Row],[qty_to_ship]]</f>
        <v>0</v>
      </c>
      <c r="W2624" s="47">
        <f>Table_Query_from_Mac10[[#This Row],[UnitPriceFuture]]</f>
        <v>20.059999999999999</v>
      </c>
      <c r="X2624" s="47">
        <f>Table_Query_from_Mac10[[#This Row],[Unit Increase]]*Table_Query_from_Mac10[[#This Row],[UnitPriceFuture]]</f>
        <v>0</v>
      </c>
      <c r="Y2624" s="47">
        <f>Table_Query_from_Mac10[[#This Row],[Unit Increase]]*Table_Query_from_Mac10[[#This Row],[Future-cost]]</f>
        <v>0</v>
      </c>
      <c r="Z2624" s="47">
        <f>-(Table_Query_from_Mac10[[#This Row],[Incremental Sales]]+((Table_Query_from_Mac10[[#This Row],[Incremental Sales]]*-(SUM(Summary!$S$8:$S$9)))))*Summary!$S$18</f>
        <v>0</v>
      </c>
      <c r="AA2624" s="47">
        <f>IFERROR(Table_Query_from_Mac10[[#This Row],[Incremental Cost]]/Table_Query_from_Mac10[[#This Row],[Incremental Sales]],0)</f>
        <v>0</v>
      </c>
      <c r="AB2624" s="47">
        <f>IFERROR(Table_Query_from_Mac10[[#This Row],[TotalCostFuture]]/Table_Query_from_Mac10[[#This Row],[totalsalesFuture]],0)</f>
        <v>0.46709870388833502</v>
      </c>
      <c r="AN2624" s="30">
        <v>144</v>
      </c>
      <c r="AO2624">
        <f t="shared" si="80"/>
        <v>36</v>
      </c>
      <c r="AQ2624" s="30">
        <v>57.32</v>
      </c>
      <c r="AR2624">
        <f t="shared" si="81"/>
        <v>20.059999999999999</v>
      </c>
    </row>
    <row r="2625" spans="1:44" x14ac:dyDescent="0.25">
      <c r="A2625">
        <v>90275</v>
      </c>
      <c r="B2625">
        <v>7</v>
      </c>
      <c r="C2625" t="s">
        <v>52</v>
      </c>
      <c r="D2625" t="s">
        <v>80</v>
      </c>
      <c r="E2625">
        <v>24</v>
      </c>
      <c r="F2625">
        <v>10.66</v>
      </c>
      <c r="G2625">
        <v>23.77</v>
      </c>
      <c r="H2625" s="1">
        <v>44853</v>
      </c>
      <c r="I2625" s="20">
        <v>0</v>
      </c>
      <c r="J2625" s="47">
        <f>Table_Query_from_Mac10[[#This Row],[unit_price]]-(Table_Query_from_Mac10[[#This Row],[unit_price]]*(Table_Query_from_Mac10[[#This Row],[discount_pct]]/100))</f>
        <v>23.77</v>
      </c>
      <c r="K2625" s="47">
        <f>Table_Query_from_Mac10[[#This Row],[unit_cost]]</f>
        <v>10.66</v>
      </c>
      <c r="L2625" s="47">
        <f>Table_Query_from_Mac10[[#This Row],[Live-cost]]*(1+Table_Query_from_Mac10[[#This Row],[CogsIncreasebyTYPE]])</f>
        <v>10.66</v>
      </c>
      <c r="M2625" s="47">
        <f>Table_Query_from_Mac10[[#This Row],[Live-cost]]*Table_Query_from_Mac10[[#This Row],[qty_to_ship]]</f>
        <v>255.84</v>
      </c>
      <c r="N2625" s="47">
        <f>IF(Table_Query_from_Mac10[[#This Row],[item_no]]="KDA",-Table_Query_from_Mac10[[#This Row],[unit_price]],Table_Query_from_Mac10[[#This Row],[Net Unit]]*Table_Query_from_Mac10[[#This Row],[qty_to_ship]])</f>
        <v>570.48</v>
      </c>
      <c r="O2625" s="47">
        <f>SUMIFS(Summary!C:C,Summary!H:H,Table_Query_from_Mac10[[#This Row],[Juiceoc]])</f>
        <v>0</v>
      </c>
      <c r="P2625" s="47">
        <f>SUMIFS(Summary!D:D,Summary!H:H,Table_Query_from_Mac10[[#This Row],[Juiceoc]])</f>
        <v>0</v>
      </c>
      <c r="Q2625" s="47">
        <f>SUMIFS(Summary!E:E,Summary!H:H,Table_Query_from_Mac10[[#This Row],[Juiceoc]])</f>
        <v>0</v>
      </c>
      <c r="R2625" s="47">
        <f>Table_Query_from_Mac10[[#This Row],[Net Unit]]*(1+Table_Query_from_Mac10[[#This Row],[PriceIncreasebyType]])</f>
        <v>23.77</v>
      </c>
      <c r="S2625" s="47">
        <f>Table_Query_from_Mac10[[#This Row],[UnitPriceFuture]]*Table_Query_from_Mac10[[#This Row],[qtytoShipFuture]]</f>
        <v>570.48</v>
      </c>
      <c r="T2625" s="47">
        <f>ROUND(Table_Query_from_Mac10[[#This Row],[qty_to_ship]]*(1+Table_Query_from_Mac10[[#This Row],[VolumeIncreasebyType]]),0)</f>
        <v>24</v>
      </c>
      <c r="U2625" s="47">
        <f>Table_Query_from_Mac10[[#This Row],[qtytoShipFuture]]*Table_Query_from_Mac10[[#This Row],[Future-cost]]</f>
        <v>255.84</v>
      </c>
      <c r="V2625" s="47">
        <f>Table_Query_from_Mac10[[#This Row],[qtytoShipFuture]]-Table_Query_from_Mac10[[#This Row],[qty_to_ship]]</f>
        <v>0</v>
      </c>
      <c r="W2625" s="47">
        <f>Table_Query_from_Mac10[[#This Row],[UnitPriceFuture]]</f>
        <v>23.77</v>
      </c>
      <c r="X2625" s="47">
        <f>Table_Query_from_Mac10[[#This Row],[Unit Increase]]*Table_Query_from_Mac10[[#This Row],[UnitPriceFuture]]</f>
        <v>0</v>
      </c>
      <c r="Y2625" s="47">
        <f>Table_Query_from_Mac10[[#This Row],[Unit Increase]]*Table_Query_from_Mac10[[#This Row],[Future-cost]]</f>
        <v>0</v>
      </c>
      <c r="Z2625" s="47">
        <f>-(Table_Query_from_Mac10[[#This Row],[Incremental Sales]]+((Table_Query_from_Mac10[[#This Row],[Incremental Sales]]*-(SUM(Summary!$S$8:$S$9)))))*Summary!$S$18</f>
        <v>0</v>
      </c>
      <c r="AA2625" s="47">
        <f>IFERROR(Table_Query_from_Mac10[[#This Row],[Incremental Cost]]/Table_Query_from_Mac10[[#This Row],[Incremental Sales]],0)</f>
        <v>0</v>
      </c>
      <c r="AB2625" s="47">
        <f>IFERROR(Table_Query_from_Mac10[[#This Row],[TotalCostFuture]]/Table_Query_from_Mac10[[#This Row],[totalsalesFuture]],0)</f>
        <v>0.44846445098864113</v>
      </c>
      <c r="AN2625" s="31">
        <v>96</v>
      </c>
      <c r="AO2625">
        <f t="shared" si="80"/>
        <v>24</v>
      </c>
      <c r="AQ2625" s="31">
        <v>67.900000000000006</v>
      </c>
      <c r="AR2625">
        <f t="shared" si="81"/>
        <v>23.77</v>
      </c>
    </row>
    <row r="2626" spans="1:44" x14ac:dyDescent="0.25">
      <c r="A2626">
        <v>90275</v>
      </c>
      <c r="B2626">
        <v>8</v>
      </c>
      <c r="C2626" t="s">
        <v>52</v>
      </c>
      <c r="D2626" t="s">
        <v>80</v>
      </c>
      <c r="E2626">
        <v>4</v>
      </c>
      <c r="F2626">
        <v>12.19</v>
      </c>
      <c r="G2626">
        <v>28.48</v>
      </c>
      <c r="H2626" s="1">
        <v>44853</v>
      </c>
      <c r="I2626" s="20">
        <v>0</v>
      </c>
      <c r="J2626" s="47">
        <f>Table_Query_from_Mac10[[#This Row],[unit_price]]-(Table_Query_from_Mac10[[#This Row],[unit_price]]*(Table_Query_from_Mac10[[#This Row],[discount_pct]]/100))</f>
        <v>28.48</v>
      </c>
      <c r="K2626" s="47">
        <f>Table_Query_from_Mac10[[#This Row],[unit_cost]]</f>
        <v>12.19</v>
      </c>
      <c r="L2626" s="47">
        <f>Table_Query_from_Mac10[[#This Row],[Live-cost]]*(1+Table_Query_from_Mac10[[#This Row],[CogsIncreasebyTYPE]])</f>
        <v>12.19</v>
      </c>
      <c r="M2626" s="47">
        <f>Table_Query_from_Mac10[[#This Row],[Live-cost]]*Table_Query_from_Mac10[[#This Row],[qty_to_ship]]</f>
        <v>48.76</v>
      </c>
      <c r="N2626" s="47">
        <f>IF(Table_Query_from_Mac10[[#This Row],[item_no]]="KDA",-Table_Query_from_Mac10[[#This Row],[unit_price]],Table_Query_from_Mac10[[#This Row],[Net Unit]]*Table_Query_from_Mac10[[#This Row],[qty_to_ship]])</f>
        <v>113.92</v>
      </c>
      <c r="O2626" s="47">
        <f>SUMIFS(Summary!C:C,Summary!H:H,Table_Query_from_Mac10[[#This Row],[Juiceoc]])</f>
        <v>0</v>
      </c>
      <c r="P2626" s="47">
        <f>SUMIFS(Summary!D:D,Summary!H:H,Table_Query_from_Mac10[[#This Row],[Juiceoc]])</f>
        <v>0</v>
      </c>
      <c r="Q2626" s="47">
        <f>SUMIFS(Summary!E:E,Summary!H:H,Table_Query_from_Mac10[[#This Row],[Juiceoc]])</f>
        <v>0</v>
      </c>
      <c r="R2626" s="47">
        <f>Table_Query_from_Mac10[[#This Row],[Net Unit]]*(1+Table_Query_from_Mac10[[#This Row],[PriceIncreasebyType]])</f>
        <v>28.48</v>
      </c>
      <c r="S2626" s="47">
        <f>Table_Query_from_Mac10[[#This Row],[UnitPriceFuture]]*Table_Query_from_Mac10[[#This Row],[qtytoShipFuture]]</f>
        <v>113.92</v>
      </c>
      <c r="T2626" s="47">
        <f>ROUND(Table_Query_from_Mac10[[#This Row],[qty_to_ship]]*(1+Table_Query_from_Mac10[[#This Row],[VolumeIncreasebyType]]),0)</f>
        <v>4</v>
      </c>
      <c r="U2626" s="47">
        <f>Table_Query_from_Mac10[[#This Row],[qtytoShipFuture]]*Table_Query_from_Mac10[[#This Row],[Future-cost]]</f>
        <v>48.76</v>
      </c>
      <c r="V2626" s="47">
        <f>Table_Query_from_Mac10[[#This Row],[qtytoShipFuture]]-Table_Query_from_Mac10[[#This Row],[qty_to_ship]]</f>
        <v>0</v>
      </c>
      <c r="W2626" s="47">
        <f>Table_Query_from_Mac10[[#This Row],[UnitPriceFuture]]</f>
        <v>28.48</v>
      </c>
      <c r="X2626" s="47">
        <f>Table_Query_from_Mac10[[#This Row],[Unit Increase]]*Table_Query_from_Mac10[[#This Row],[UnitPriceFuture]]</f>
        <v>0</v>
      </c>
      <c r="Y2626" s="47">
        <f>Table_Query_from_Mac10[[#This Row],[Unit Increase]]*Table_Query_from_Mac10[[#This Row],[Future-cost]]</f>
        <v>0</v>
      </c>
      <c r="Z2626" s="47">
        <f>-(Table_Query_from_Mac10[[#This Row],[Incremental Sales]]+((Table_Query_from_Mac10[[#This Row],[Incremental Sales]]*-(SUM(Summary!$S$8:$S$9)))))*Summary!$S$18</f>
        <v>0</v>
      </c>
      <c r="AA2626" s="47">
        <f>IFERROR(Table_Query_from_Mac10[[#This Row],[Incremental Cost]]/Table_Query_from_Mac10[[#This Row],[Incremental Sales]],0)</f>
        <v>0</v>
      </c>
      <c r="AB2626" s="47">
        <f>IFERROR(Table_Query_from_Mac10[[#This Row],[TotalCostFuture]]/Table_Query_from_Mac10[[#This Row],[totalsalesFuture]],0)</f>
        <v>0.4280196629213483</v>
      </c>
      <c r="AN2626" s="30">
        <v>16</v>
      </c>
      <c r="AO2626">
        <f t="shared" si="80"/>
        <v>4</v>
      </c>
      <c r="AQ2626" s="30">
        <v>81.37</v>
      </c>
      <c r="AR2626">
        <f t="shared" si="81"/>
        <v>28.48</v>
      </c>
    </row>
    <row r="2627" spans="1:44" x14ac:dyDescent="0.25">
      <c r="A2627">
        <v>90275</v>
      </c>
      <c r="B2627">
        <v>9</v>
      </c>
      <c r="C2627" t="s">
        <v>53</v>
      </c>
      <c r="D2627" t="s">
        <v>80</v>
      </c>
      <c r="E2627">
        <v>18</v>
      </c>
      <c r="F2627">
        <v>1.1499999999999999</v>
      </c>
      <c r="G2627">
        <v>3.91</v>
      </c>
      <c r="H2627" s="1">
        <v>44853</v>
      </c>
      <c r="I2627" s="20">
        <v>0</v>
      </c>
      <c r="J2627" s="47">
        <f>Table_Query_from_Mac10[[#This Row],[unit_price]]-(Table_Query_from_Mac10[[#This Row],[unit_price]]*(Table_Query_from_Mac10[[#This Row],[discount_pct]]/100))</f>
        <v>3.91</v>
      </c>
      <c r="K2627" s="47">
        <f>Table_Query_from_Mac10[[#This Row],[unit_cost]]</f>
        <v>1.1499999999999999</v>
      </c>
      <c r="L2627" s="47">
        <f>Table_Query_from_Mac10[[#This Row],[Live-cost]]*(1+Table_Query_from_Mac10[[#This Row],[CogsIncreasebyTYPE]])</f>
        <v>1.1499999999999999</v>
      </c>
      <c r="M2627" s="47">
        <f>Table_Query_from_Mac10[[#This Row],[Live-cost]]*Table_Query_from_Mac10[[#This Row],[qty_to_ship]]</f>
        <v>20.7</v>
      </c>
      <c r="N2627" s="47">
        <f>IF(Table_Query_from_Mac10[[#This Row],[item_no]]="KDA",-Table_Query_from_Mac10[[#This Row],[unit_price]],Table_Query_from_Mac10[[#This Row],[Net Unit]]*Table_Query_from_Mac10[[#This Row],[qty_to_ship]])</f>
        <v>70.38</v>
      </c>
      <c r="O2627" s="47">
        <f>SUMIFS(Summary!C:C,Summary!H:H,Table_Query_from_Mac10[[#This Row],[Juiceoc]])</f>
        <v>0</v>
      </c>
      <c r="P2627" s="47">
        <f>SUMIFS(Summary!D:D,Summary!H:H,Table_Query_from_Mac10[[#This Row],[Juiceoc]])</f>
        <v>0</v>
      </c>
      <c r="Q2627" s="47">
        <f>SUMIFS(Summary!E:E,Summary!H:H,Table_Query_from_Mac10[[#This Row],[Juiceoc]])</f>
        <v>0</v>
      </c>
      <c r="R2627" s="47">
        <f>Table_Query_from_Mac10[[#This Row],[Net Unit]]*(1+Table_Query_from_Mac10[[#This Row],[PriceIncreasebyType]])</f>
        <v>3.91</v>
      </c>
      <c r="S2627" s="47">
        <f>Table_Query_from_Mac10[[#This Row],[UnitPriceFuture]]*Table_Query_from_Mac10[[#This Row],[qtytoShipFuture]]</f>
        <v>70.38</v>
      </c>
      <c r="T2627" s="47">
        <f>ROUND(Table_Query_from_Mac10[[#This Row],[qty_to_ship]]*(1+Table_Query_from_Mac10[[#This Row],[VolumeIncreasebyType]]),0)</f>
        <v>18</v>
      </c>
      <c r="U2627" s="47">
        <f>Table_Query_from_Mac10[[#This Row],[qtytoShipFuture]]*Table_Query_from_Mac10[[#This Row],[Future-cost]]</f>
        <v>20.7</v>
      </c>
      <c r="V2627" s="47">
        <f>Table_Query_from_Mac10[[#This Row],[qtytoShipFuture]]-Table_Query_from_Mac10[[#This Row],[qty_to_ship]]</f>
        <v>0</v>
      </c>
      <c r="W2627" s="47">
        <f>Table_Query_from_Mac10[[#This Row],[UnitPriceFuture]]</f>
        <v>3.91</v>
      </c>
      <c r="X2627" s="47">
        <f>Table_Query_from_Mac10[[#This Row],[Unit Increase]]*Table_Query_from_Mac10[[#This Row],[UnitPriceFuture]]</f>
        <v>0</v>
      </c>
      <c r="Y2627" s="47">
        <f>Table_Query_from_Mac10[[#This Row],[Unit Increase]]*Table_Query_from_Mac10[[#This Row],[Future-cost]]</f>
        <v>0</v>
      </c>
      <c r="Z2627" s="47">
        <f>-(Table_Query_from_Mac10[[#This Row],[Incremental Sales]]+((Table_Query_from_Mac10[[#This Row],[Incremental Sales]]*-(SUM(Summary!$S$8:$S$9)))))*Summary!$S$18</f>
        <v>0</v>
      </c>
      <c r="AA2627" s="47">
        <f>IFERROR(Table_Query_from_Mac10[[#This Row],[Incremental Cost]]/Table_Query_from_Mac10[[#This Row],[Incremental Sales]],0)</f>
        <v>0</v>
      </c>
      <c r="AB2627" s="47">
        <f>IFERROR(Table_Query_from_Mac10[[#This Row],[TotalCostFuture]]/Table_Query_from_Mac10[[#This Row],[totalsalesFuture]],0)</f>
        <v>0.29411764705882354</v>
      </c>
      <c r="AN2627" s="31">
        <v>72</v>
      </c>
      <c r="AO2627">
        <f t="shared" ref="AO2627:AO2690" si="82">CEILING(AN2627/4,1)</f>
        <v>18</v>
      </c>
      <c r="AQ2627" s="31">
        <v>11.18</v>
      </c>
      <c r="AR2627">
        <f t="shared" ref="AR2627:AR2690" si="83">ROUND(AQ2627/5*1.75,2)</f>
        <v>3.91</v>
      </c>
    </row>
    <row r="2628" spans="1:44" x14ac:dyDescent="0.25">
      <c r="A2628">
        <v>90276</v>
      </c>
      <c r="B2628">
        <v>1</v>
      </c>
      <c r="C2628" t="s">
        <v>55</v>
      </c>
      <c r="D2628" t="s">
        <v>81</v>
      </c>
      <c r="E2628">
        <v>12</v>
      </c>
      <c r="F2628">
        <v>6.19</v>
      </c>
      <c r="G2628">
        <v>16.100000000000001</v>
      </c>
      <c r="H2628" s="1">
        <v>44862</v>
      </c>
      <c r="I2628" s="20">
        <v>7</v>
      </c>
      <c r="J2628" s="47">
        <f>Table_Query_from_Mac10[[#This Row],[unit_price]]-(Table_Query_from_Mac10[[#This Row],[unit_price]]*(Table_Query_from_Mac10[[#This Row],[discount_pct]]/100))</f>
        <v>14.973000000000001</v>
      </c>
      <c r="K2628" s="47">
        <f>Table_Query_from_Mac10[[#This Row],[unit_cost]]</f>
        <v>6.19</v>
      </c>
      <c r="L2628" s="47">
        <f>Table_Query_from_Mac10[[#This Row],[Live-cost]]*(1+Table_Query_from_Mac10[[#This Row],[CogsIncreasebyTYPE]])</f>
        <v>6.19</v>
      </c>
      <c r="M2628" s="47">
        <f>Table_Query_from_Mac10[[#This Row],[Live-cost]]*Table_Query_from_Mac10[[#This Row],[qty_to_ship]]</f>
        <v>74.28</v>
      </c>
      <c r="N2628" s="47">
        <f>IF(Table_Query_from_Mac10[[#This Row],[item_no]]="KDA",-Table_Query_from_Mac10[[#This Row],[unit_price]],Table_Query_from_Mac10[[#This Row],[Net Unit]]*Table_Query_from_Mac10[[#This Row],[qty_to_ship]])</f>
        <v>179.67600000000002</v>
      </c>
      <c r="O2628" s="47">
        <f>SUMIFS(Summary!C:C,Summary!H:H,Table_Query_from_Mac10[[#This Row],[Juiceoc]])</f>
        <v>0</v>
      </c>
      <c r="P2628" s="47">
        <f>SUMIFS(Summary!D:D,Summary!H:H,Table_Query_from_Mac10[[#This Row],[Juiceoc]])</f>
        <v>0</v>
      </c>
      <c r="Q2628" s="47">
        <f>SUMIFS(Summary!E:E,Summary!H:H,Table_Query_from_Mac10[[#This Row],[Juiceoc]])</f>
        <v>0</v>
      </c>
      <c r="R2628" s="47">
        <f>Table_Query_from_Mac10[[#This Row],[Net Unit]]*(1+Table_Query_from_Mac10[[#This Row],[PriceIncreasebyType]])</f>
        <v>14.973000000000001</v>
      </c>
      <c r="S2628" s="47">
        <f>Table_Query_from_Mac10[[#This Row],[UnitPriceFuture]]*Table_Query_from_Mac10[[#This Row],[qtytoShipFuture]]</f>
        <v>179.67600000000002</v>
      </c>
      <c r="T2628" s="47">
        <f>ROUND(Table_Query_from_Mac10[[#This Row],[qty_to_ship]]*(1+Table_Query_from_Mac10[[#This Row],[VolumeIncreasebyType]]),0)</f>
        <v>12</v>
      </c>
      <c r="U2628" s="47">
        <f>Table_Query_from_Mac10[[#This Row],[qtytoShipFuture]]*Table_Query_from_Mac10[[#This Row],[Future-cost]]</f>
        <v>74.28</v>
      </c>
      <c r="V2628" s="47">
        <f>Table_Query_from_Mac10[[#This Row],[qtytoShipFuture]]-Table_Query_from_Mac10[[#This Row],[qty_to_ship]]</f>
        <v>0</v>
      </c>
      <c r="W2628" s="47">
        <f>Table_Query_from_Mac10[[#This Row],[UnitPriceFuture]]</f>
        <v>14.973000000000001</v>
      </c>
      <c r="X2628" s="47">
        <f>Table_Query_from_Mac10[[#This Row],[Unit Increase]]*Table_Query_from_Mac10[[#This Row],[UnitPriceFuture]]</f>
        <v>0</v>
      </c>
      <c r="Y2628" s="47">
        <f>Table_Query_from_Mac10[[#This Row],[Unit Increase]]*Table_Query_from_Mac10[[#This Row],[Future-cost]]</f>
        <v>0</v>
      </c>
      <c r="Z2628" s="47">
        <f>-(Table_Query_from_Mac10[[#This Row],[Incremental Sales]]+((Table_Query_from_Mac10[[#This Row],[Incremental Sales]]*-(SUM(Summary!$S$8:$S$9)))))*Summary!$S$18</f>
        <v>0</v>
      </c>
      <c r="AA2628" s="47">
        <f>IFERROR(Table_Query_from_Mac10[[#This Row],[Incremental Cost]]/Table_Query_from_Mac10[[#This Row],[Incremental Sales]],0)</f>
        <v>0</v>
      </c>
      <c r="AB2628" s="47">
        <f>IFERROR(Table_Query_from_Mac10[[#This Row],[TotalCostFuture]]/Table_Query_from_Mac10[[#This Row],[totalsalesFuture]],0)</f>
        <v>0.41341080611767844</v>
      </c>
      <c r="AN2628" s="30">
        <v>45</v>
      </c>
      <c r="AO2628">
        <f t="shared" si="82"/>
        <v>12</v>
      </c>
      <c r="AQ2628" s="30">
        <v>46.01</v>
      </c>
      <c r="AR2628">
        <f t="shared" si="83"/>
        <v>16.100000000000001</v>
      </c>
    </row>
    <row r="2629" spans="1:44" x14ac:dyDescent="0.25">
      <c r="A2629">
        <v>90276</v>
      </c>
      <c r="B2629">
        <v>2</v>
      </c>
      <c r="C2629" t="s">
        <v>55</v>
      </c>
      <c r="D2629" t="s">
        <v>81</v>
      </c>
      <c r="E2629">
        <v>7</v>
      </c>
      <c r="F2629">
        <v>8.31</v>
      </c>
      <c r="G2629">
        <v>21.75</v>
      </c>
      <c r="H2629" s="1">
        <v>44862</v>
      </c>
      <c r="I2629" s="20">
        <v>7</v>
      </c>
      <c r="J2629" s="47">
        <f>Table_Query_from_Mac10[[#This Row],[unit_price]]-(Table_Query_from_Mac10[[#This Row],[unit_price]]*(Table_Query_from_Mac10[[#This Row],[discount_pct]]/100))</f>
        <v>20.227499999999999</v>
      </c>
      <c r="K2629" s="47">
        <f>Table_Query_from_Mac10[[#This Row],[unit_cost]]</f>
        <v>8.31</v>
      </c>
      <c r="L2629" s="47">
        <f>Table_Query_from_Mac10[[#This Row],[Live-cost]]*(1+Table_Query_from_Mac10[[#This Row],[CogsIncreasebyTYPE]])</f>
        <v>8.31</v>
      </c>
      <c r="M2629" s="47">
        <f>Table_Query_from_Mac10[[#This Row],[Live-cost]]*Table_Query_from_Mac10[[#This Row],[qty_to_ship]]</f>
        <v>58.17</v>
      </c>
      <c r="N2629" s="47">
        <f>IF(Table_Query_from_Mac10[[#This Row],[item_no]]="KDA",-Table_Query_from_Mac10[[#This Row],[unit_price]],Table_Query_from_Mac10[[#This Row],[Net Unit]]*Table_Query_from_Mac10[[#This Row],[qty_to_ship]])</f>
        <v>141.5925</v>
      </c>
      <c r="O2629" s="47">
        <f>SUMIFS(Summary!C:C,Summary!H:H,Table_Query_from_Mac10[[#This Row],[Juiceoc]])</f>
        <v>0</v>
      </c>
      <c r="P2629" s="47">
        <f>SUMIFS(Summary!D:D,Summary!H:H,Table_Query_from_Mac10[[#This Row],[Juiceoc]])</f>
        <v>0</v>
      </c>
      <c r="Q2629" s="47">
        <f>SUMIFS(Summary!E:E,Summary!H:H,Table_Query_from_Mac10[[#This Row],[Juiceoc]])</f>
        <v>0</v>
      </c>
      <c r="R2629" s="47">
        <f>Table_Query_from_Mac10[[#This Row],[Net Unit]]*(1+Table_Query_from_Mac10[[#This Row],[PriceIncreasebyType]])</f>
        <v>20.227499999999999</v>
      </c>
      <c r="S2629" s="47">
        <f>Table_Query_from_Mac10[[#This Row],[UnitPriceFuture]]*Table_Query_from_Mac10[[#This Row],[qtytoShipFuture]]</f>
        <v>141.5925</v>
      </c>
      <c r="T2629" s="47">
        <f>ROUND(Table_Query_from_Mac10[[#This Row],[qty_to_ship]]*(1+Table_Query_from_Mac10[[#This Row],[VolumeIncreasebyType]]),0)</f>
        <v>7</v>
      </c>
      <c r="U2629" s="47">
        <f>Table_Query_from_Mac10[[#This Row],[qtytoShipFuture]]*Table_Query_from_Mac10[[#This Row],[Future-cost]]</f>
        <v>58.17</v>
      </c>
      <c r="V2629" s="47">
        <f>Table_Query_from_Mac10[[#This Row],[qtytoShipFuture]]-Table_Query_from_Mac10[[#This Row],[qty_to_ship]]</f>
        <v>0</v>
      </c>
      <c r="W2629" s="47">
        <f>Table_Query_from_Mac10[[#This Row],[UnitPriceFuture]]</f>
        <v>20.227499999999999</v>
      </c>
      <c r="X2629" s="47">
        <f>Table_Query_from_Mac10[[#This Row],[Unit Increase]]*Table_Query_from_Mac10[[#This Row],[UnitPriceFuture]]</f>
        <v>0</v>
      </c>
      <c r="Y2629" s="47">
        <f>Table_Query_from_Mac10[[#This Row],[Unit Increase]]*Table_Query_from_Mac10[[#This Row],[Future-cost]]</f>
        <v>0</v>
      </c>
      <c r="Z2629" s="47">
        <f>-(Table_Query_from_Mac10[[#This Row],[Incremental Sales]]+((Table_Query_from_Mac10[[#This Row],[Incremental Sales]]*-(SUM(Summary!$S$8:$S$9)))))*Summary!$S$18</f>
        <v>0</v>
      </c>
      <c r="AA2629" s="47">
        <f>IFERROR(Table_Query_from_Mac10[[#This Row],[Incremental Cost]]/Table_Query_from_Mac10[[#This Row],[Incremental Sales]],0)</f>
        <v>0</v>
      </c>
      <c r="AB2629" s="47">
        <f>IFERROR(Table_Query_from_Mac10[[#This Row],[TotalCostFuture]]/Table_Query_from_Mac10[[#This Row],[totalsalesFuture]],0)</f>
        <v>0.41082684464219504</v>
      </c>
      <c r="AN2629" s="31">
        <v>28</v>
      </c>
      <c r="AO2629">
        <f t="shared" si="82"/>
        <v>7</v>
      </c>
      <c r="AQ2629" s="31">
        <v>62.13</v>
      </c>
      <c r="AR2629">
        <f t="shared" si="83"/>
        <v>21.75</v>
      </c>
    </row>
    <row r="2630" spans="1:44" x14ac:dyDescent="0.25">
      <c r="A2630">
        <v>90276</v>
      </c>
      <c r="B2630">
        <v>3</v>
      </c>
      <c r="C2630" t="s">
        <v>55</v>
      </c>
      <c r="D2630" t="s">
        <v>81</v>
      </c>
      <c r="E2630">
        <v>7</v>
      </c>
      <c r="F2630">
        <v>9.06</v>
      </c>
      <c r="G2630">
        <v>23.7</v>
      </c>
      <c r="H2630" s="1">
        <v>44862</v>
      </c>
      <c r="I2630" s="20">
        <v>7</v>
      </c>
      <c r="J2630" s="47">
        <f>Table_Query_from_Mac10[[#This Row],[unit_price]]-(Table_Query_from_Mac10[[#This Row],[unit_price]]*(Table_Query_from_Mac10[[#This Row],[discount_pct]]/100))</f>
        <v>22.041</v>
      </c>
      <c r="K2630" s="47">
        <f>Table_Query_from_Mac10[[#This Row],[unit_cost]]</f>
        <v>9.06</v>
      </c>
      <c r="L2630" s="47">
        <f>Table_Query_from_Mac10[[#This Row],[Live-cost]]*(1+Table_Query_from_Mac10[[#This Row],[CogsIncreasebyTYPE]])</f>
        <v>9.06</v>
      </c>
      <c r="M2630" s="47">
        <f>Table_Query_from_Mac10[[#This Row],[Live-cost]]*Table_Query_from_Mac10[[#This Row],[qty_to_ship]]</f>
        <v>63.42</v>
      </c>
      <c r="N2630" s="47">
        <f>IF(Table_Query_from_Mac10[[#This Row],[item_no]]="KDA",-Table_Query_from_Mac10[[#This Row],[unit_price]],Table_Query_from_Mac10[[#This Row],[Net Unit]]*Table_Query_from_Mac10[[#This Row],[qty_to_ship]])</f>
        <v>154.28700000000001</v>
      </c>
      <c r="O2630" s="47">
        <f>SUMIFS(Summary!C:C,Summary!H:H,Table_Query_from_Mac10[[#This Row],[Juiceoc]])</f>
        <v>0</v>
      </c>
      <c r="P2630" s="47">
        <f>SUMIFS(Summary!D:D,Summary!H:H,Table_Query_from_Mac10[[#This Row],[Juiceoc]])</f>
        <v>0</v>
      </c>
      <c r="Q2630" s="47">
        <f>SUMIFS(Summary!E:E,Summary!H:H,Table_Query_from_Mac10[[#This Row],[Juiceoc]])</f>
        <v>0</v>
      </c>
      <c r="R2630" s="47">
        <f>Table_Query_from_Mac10[[#This Row],[Net Unit]]*(1+Table_Query_from_Mac10[[#This Row],[PriceIncreasebyType]])</f>
        <v>22.041</v>
      </c>
      <c r="S2630" s="47">
        <f>Table_Query_from_Mac10[[#This Row],[UnitPriceFuture]]*Table_Query_from_Mac10[[#This Row],[qtytoShipFuture]]</f>
        <v>154.28700000000001</v>
      </c>
      <c r="T2630" s="47">
        <f>ROUND(Table_Query_from_Mac10[[#This Row],[qty_to_ship]]*(1+Table_Query_from_Mac10[[#This Row],[VolumeIncreasebyType]]),0)</f>
        <v>7</v>
      </c>
      <c r="U2630" s="47">
        <f>Table_Query_from_Mac10[[#This Row],[qtytoShipFuture]]*Table_Query_from_Mac10[[#This Row],[Future-cost]]</f>
        <v>63.42</v>
      </c>
      <c r="V2630" s="47">
        <f>Table_Query_from_Mac10[[#This Row],[qtytoShipFuture]]-Table_Query_from_Mac10[[#This Row],[qty_to_ship]]</f>
        <v>0</v>
      </c>
      <c r="W2630" s="47">
        <f>Table_Query_from_Mac10[[#This Row],[UnitPriceFuture]]</f>
        <v>22.041</v>
      </c>
      <c r="X2630" s="47">
        <f>Table_Query_from_Mac10[[#This Row],[Unit Increase]]*Table_Query_from_Mac10[[#This Row],[UnitPriceFuture]]</f>
        <v>0</v>
      </c>
      <c r="Y2630" s="47">
        <f>Table_Query_from_Mac10[[#This Row],[Unit Increase]]*Table_Query_from_Mac10[[#This Row],[Future-cost]]</f>
        <v>0</v>
      </c>
      <c r="Z2630" s="47">
        <f>-(Table_Query_from_Mac10[[#This Row],[Incremental Sales]]+((Table_Query_from_Mac10[[#This Row],[Incremental Sales]]*-(SUM(Summary!$S$8:$S$9)))))*Summary!$S$18</f>
        <v>0</v>
      </c>
      <c r="AA2630" s="47">
        <f>IFERROR(Table_Query_from_Mac10[[#This Row],[Incremental Cost]]/Table_Query_from_Mac10[[#This Row],[Incremental Sales]],0)</f>
        <v>0</v>
      </c>
      <c r="AB2630" s="47">
        <f>IFERROR(Table_Query_from_Mac10[[#This Row],[TotalCostFuture]]/Table_Query_from_Mac10[[#This Row],[totalsalesFuture]],0)</f>
        <v>0.41105213012113789</v>
      </c>
      <c r="AN2630" s="30">
        <v>28</v>
      </c>
      <c r="AO2630">
        <f t="shared" si="82"/>
        <v>7</v>
      </c>
      <c r="AQ2630" s="30">
        <v>67.7</v>
      </c>
      <c r="AR2630">
        <f t="shared" si="83"/>
        <v>23.7</v>
      </c>
    </row>
    <row r="2631" spans="1:44" x14ac:dyDescent="0.25">
      <c r="A2631">
        <v>90276</v>
      </c>
      <c r="B2631">
        <v>4</v>
      </c>
      <c r="C2631" t="s">
        <v>55</v>
      </c>
      <c r="D2631" t="s">
        <v>81</v>
      </c>
      <c r="E2631">
        <v>3</v>
      </c>
      <c r="F2631">
        <v>8.5</v>
      </c>
      <c r="G2631">
        <v>22.57</v>
      </c>
      <c r="H2631" s="1">
        <v>44862</v>
      </c>
      <c r="I2631" s="20">
        <v>7</v>
      </c>
      <c r="J2631" s="47">
        <f>Table_Query_from_Mac10[[#This Row],[unit_price]]-(Table_Query_from_Mac10[[#This Row],[unit_price]]*(Table_Query_from_Mac10[[#This Row],[discount_pct]]/100))</f>
        <v>20.990100000000002</v>
      </c>
      <c r="K2631" s="47">
        <f>Table_Query_from_Mac10[[#This Row],[unit_cost]]</f>
        <v>8.5</v>
      </c>
      <c r="L2631" s="47">
        <f>Table_Query_from_Mac10[[#This Row],[Live-cost]]*(1+Table_Query_from_Mac10[[#This Row],[CogsIncreasebyTYPE]])</f>
        <v>8.5</v>
      </c>
      <c r="M2631" s="47">
        <f>Table_Query_from_Mac10[[#This Row],[Live-cost]]*Table_Query_from_Mac10[[#This Row],[qty_to_ship]]</f>
        <v>25.5</v>
      </c>
      <c r="N2631" s="47">
        <f>IF(Table_Query_from_Mac10[[#This Row],[item_no]]="KDA",-Table_Query_from_Mac10[[#This Row],[unit_price]],Table_Query_from_Mac10[[#This Row],[Net Unit]]*Table_Query_from_Mac10[[#This Row],[qty_to_ship]])</f>
        <v>62.970300000000009</v>
      </c>
      <c r="O2631" s="47">
        <f>SUMIFS(Summary!C:C,Summary!H:H,Table_Query_from_Mac10[[#This Row],[Juiceoc]])</f>
        <v>0</v>
      </c>
      <c r="P2631" s="47">
        <f>SUMIFS(Summary!D:D,Summary!H:H,Table_Query_from_Mac10[[#This Row],[Juiceoc]])</f>
        <v>0</v>
      </c>
      <c r="Q2631" s="47">
        <f>SUMIFS(Summary!E:E,Summary!H:H,Table_Query_from_Mac10[[#This Row],[Juiceoc]])</f>
        <v>0</v>
      </c>
      <c r="R2631" s="47">
        <f>Table_Query_from_Mac10[[#This Row],[Net Unit]]*(1+Table_Query_from_Mac10[[#This Row],[PriceIncreasebyType]])</f>
        <v>20.990100000000002</v>
      </c>
      <c r="S2631" s="47">
        <f>Table_Query_from_Mac10[[#This Row],[UnitPriceFuture]]*Table_Query_from_Mac10[[#This Row],[qtytoShipFuture]]</f>
        <v>62.970300000000009</v>
      </c>
      <c r="T2631" s="47">
        <f>ROUND(Table_Query_from_Mac10[[#This Row],[qty_to_ship]]*(1+Table_Query_from_Mac10[[#This Row],[VolumeIncreasebyType]]),0)</f>
        <v>3</v>
      </c>
      <c r="U2631" s="47">
        <f>Table_Query_from_Mac10[[#This Row],[qtytoShipFuture]]*Table_Query_from_Mac10[[#This Row],[Future-cost]]</f>
        <v>25.5</v>
      </c>
      <c r="V2631" s="47">
        <f>Table_Query_from_Mac10[[#This Row],[qtytoShipFuture]]-Table_Query_from_Mac10[[#This Row],[qty_to_ship]]</f>
        <v>0</v>
      </c>
      <c r="W2631" s="47">
        <f>Table_Query_from_Mac10[[#This Row],[UnitPriceFuture]]</f>
        <v>20.990100000000002</v>
      </c>
      <c r="X2631" s="47">
        <f>Table_Query_from_Mac10[[#This Row],[Unit Increase]]*Table_Query_from_Mac10[[#This Row],[UnitPriceFuture]]</f>
        <v>0</v>
      </c>
      <c r="Y2631" s="47">
        <f>Table_Query_from_Mac10[[#This Row],[Unit Increase]]*Table_Query_from_Mac10[[#This Row],[Future-cost]]</f>
        <v>0</v>
      </c>
      <c r="Z2631" s="47">
        <f>-(Table_Query_from_Mac10[[#This Row],[Incremental Sales]]+((Table_Query_from_Mac10[[#This Row],[Incremental Sales]]*-(SUM(Summary!$S$8:$S$9)))))*Summary!$S$18</f>
        <v>0</v>
      </c>
      <c r="AA2631" s="47">
        <f>IFERROR(Table_Query_from_Mac10[[#This Row],[Incremental Cost]]/Table_Query_from_Mac10[[#This Row],[Incremental Sales]],0)</f>
        <v>0</v>
      </c>
      <c r="AB2631" s="47">
        <f>IFERROR(Table_Query_from_Mac10[[#This Row],[TotalCostFuture]]/Table_Query_from_Mac10[[#This Row],[totalsalesFuture]],0)</f>
        <v>0.40495281108713149</v>
      </c>
      <c r="AN2631" s="31">
        <v>9</v>
      </c>
      <c r="AO2631">
        <f t="shared" si="82"/>
        <v>3</v>
      </c>
      <c r="AQ2631" s="31">
        <v>64.489999999999995</v>
      </c>
      <c r="AR2631">
        <f t="shared" si="83"/>
        <v>22.57</v>
      </c>
    </row>
    <row r="2632" spans="1:44" x14ac:dyDescent="0.25">
      <c r="A2632">
        <v>90276</v>
      </c>
      <c r="B2632">
        <v>5</v>
      </c>
      <c r="C2632" t="s">
        <v>55</v>
      </c>
      <c r="D2632" t="s">
        <v>81</v>
      </c>
      <c r="E2632">
        <v>5</v>
      </c>
      <c r="F2632">
        <v>5.94</v>
      </c>
      <c r="G2632">
        <v>15.62</v>
      </c>
      <c r="H2632" s="1">
        <v>44862</v>
      </c>
      <c r="I2632" s="20">
        <v>7</v>
      </c>
      <c r="J2632" s="47">
        <f>Table_Query_from_Mac10[[#This Row],[unit_price]]-(Table_Query_from_Mac10[[#This Row],[unit_price]]*(Table_Query_from_Mac10[[#This Row],[discount_pct]]/100))</f>
        <v>14.526599999999998</v>
      </c>
      <c r="K2632" s="47">
        <f>Table_Query_from_Mac10[[#This Row],[unit_cost]]</f>
        <v>5.94</v>
      </c>
      <c r="L2632" s="47">
        <f>Table_Query_from_Mac10[[#This Row],[Live-cost]]*(1+Table_Query_from_Mac10[[#This Row],[CogsIncreasebyTYPE]])</f>
        <v>5.94</v>
      </c>
      <c r="M2632" s="47">
        <f>Table_Query_from_Mac10[[#This Row],[Live-cost]]*Table_Query_from_Mac10[[#This Row],[qty_to_ship]]</f>
        <v>29.700000000000003</v>
      </c>
      <c r="N2632" s="47">
        <f>IF(Table_Query_from_Mac10[[#This Row],[item_no]]="KDA",-Table_Query_from_Mac10[[#This Row],[unit_price]],Table_Query_from_Mac10[[#This Row],[Net Unit]]*Table_Query_from_Mac10[[#This Row],[qty_to_ship]])</f>
        <v>72.632999999999996</v>
      </c>
      <c r="O2632" s="47">
        <f>SUMIFS(Summary!C:C,Summary!H:H,Table_Query_from_Mac10[[#This Row],[Juiceoc]])</f>
        <v>0</v>
      </c>
      <c r="P2632" s="47">
        <f>SUMIFS(Summary!D:D,Summary!H:H,Table_Query_from_Mac10[[#This Row],[Juiceoc]])</f>
        <v>0</v>
      </c>
      <c r="Q2632" s="47">
        <f>SUMIFS(Summary!E:E,Summary!H:H,Table_Query_from_Mac10[[#This Row],[Juiceoc]])</f>
        <v>0</v>
      </c>
      <c r="R2632" s="47">
        <f>Table_Query_from_Mac10[[#This Row],[Net Unit]]*(1+Table_Query_from_Mac10[[#This Row],[PriceIncreasebyType]])</f>
        <v>14.526599999999998</v>
      </c>
      <c r="S2632" s="47">
        <f>Table_Query_from_Mac10[[#This Row],[UnitPriceFuture]]*Table_Query_from_Mac10[[#This Row],[qtytoShipFuture]]</f>
        <v>72.632999999999996</v>
      </c>
      <c r="T2632" s="47">
        <f>ROUND(Table_Query_from_Mac10[[#This Row],[qty_to_ship]]*(1+Table_Query_from_Mac10[[#This Row],[VolumeIncreasebyType]]),0)</f>
        <v>5</v>
      </c>
      <c r="U2632" s="47">
        <f>Table_Query_from_Mac10[[#This Row],[qtytoShipFuture]]*Table_Query_from_Mac10[[#This Row],[Future-cost]]</f>
        <v>29.700000000000003</v>
      </c>
      <c r="V2632" s="47">
        <f>Table_Query_from_Mac10[[#This Row],[qtytoShipFuture]]-Table_Query_from_Mac10[[#This Row],[qty_to_ship]]</f>
        <v>0</v>
      </c>
      <c r="W2632" s="47">
        <f>Table_Query_from_Mac10[[#This Row],[UnitPriceFuture]]</f>
        <v>14.526599999999998</v>
      </c>
      <c r="X2632" s="47">
        <f>Table_Query_from_Mac10[[#This Row],[Unit Increase]]*Table_Query_from_Mac10[[#This Row],[UnitPriceFuture]]</f>
        <v>0</v>
      </c>
      <c r="Y2632" s="47">
        <f>Table_Query_from_Mac10[[#This Row],[Unit Increase]]*Table_Query_from_Mac10[[#This Row],[Future-cost]]</f>
        <v>0</v>
      </c>
      <c r="Z2632" s="47">
        <f>-(Table_Query_from_Mac10[[#This Row],[Incremental Sales]]+((Table_Query_from_Mac10[[#This Row],[Incremental Sales]]*-(SUM(Summary!$S$8:$S$9)))))*Summary!$S$18</f>
        <v>0</v>
      </c>
      <c r="AA2632" s="47">
        <f>IFERROR(Table_Query_from_Mac10[[#This Row],[Incremental Cost]]/Table_Query_from_Mac10[[#This Row],[Incremental Sales]],0)</f>
        <v>0</v>
      </c>
      <c r="AB2632" s="47">
        <f>IFERROR(Table_Query_from_Mac10[[#This Row],[TotalCostFuture]]/Table_Query_from_Mac10[[#This Row],[totalsalesFuture]],0)</f>
        <v>0.40890504316219906</v>
      </c>
      <c r="AN2632" s="30">
        <v>20</v>
      </c>
      <c r="AO2632">
        <f t="shared" si="82"/>
        <v>5</v>
      </c>
      <c r="AQ2632" s="30">
        <v>44.63</v>
      </c>
      <c r="AR2632">
        <f t="shared" si="83"/>
        <v>15.62</v>
      </c>
    </row>
    <row r="2633" spans="1:44" x14ac:dyDescent="0.25">
      <c r="A2633">
        <v>90276</v>
      </c>
      <c r="B2633">
        <v>6</v>
      </c>
      <c r="C2633" t="s">
        <v>55</v>
      </c>
      <c r="D2633" t="s">
        <v>81</v>
      </c>
      <c r="E2633">
        <v>3</v>
      </c>
      <c r="F2633">
        <v>8.64</v>
      </c>
      <c r="G2633">
        <v>22.99</v>
      </c>
      <c r="H2633" s="1">
        <v>44862</v>
      </c>
      <c r="I2633" s="20">
        <v>7</v>
      </c>
      <c r="J2633" s="47">
        <f>Table_Query_from_Mac10[[#This Row],[unit_price]]-(Table_Query_from_Mac10[[#This Row],[unit_price]]*(Table_Query_from_Mac10[[#This Row],[discount_pct]]/100))</f>
        <v>21.380699999999997</v>
      </c>
      <c r="K2633" s="47">
        <f>Table_Query_from_Mac10[[#This Row],[unit_cost]]</f>
        <v>8.64</v>
      </c>
      <c r="L2633" s="47">
        <f>Table_Query_from_Mac10[[#This Row],[Live-cost]]*(1+Table_Query_from_Mac10[[#This Row],[CogsIncreasebyTYPE]])</f>
        <v>8.64</v>
      </c>
      <c r="M2633" s="47">
        <f>Table_Query_from_Mac10[[#This Row],[Live-cost]]*Table_Query_from_Mac10[[#This Row],[qty_to_ship]]</f>
        <v>25.92</v>
      </c>
      <c r="N2633" s="47">
        <f>IF(Table_Query_from_Mac10[[#This Row],[item_no]]="KDA",-Table_Query_from_Mac10[[#This Row],[unit_price]],Table_Query_from_Mac10[[#This Row],[Net Unit]]*Table_Query_from_Mac10[[#This Row],[qty_to_ship]])</f>
        <v>64.142099999999999</v>
      </c>
      <c r="O2633" s="47">
        <f>SUMIFS(Summary!C:C,Summary!H:H,Table_Query_from_Mac10[[#This Row],[Juiceoc]])</f>
        <v>0</v>
      </c>
      <c r="P2633" s="47">
        <f>SUMIFS(Summary!D:D,Summary!H:H,Table_Query_from_Mac10[[#This Row],[Juiceoc]])</f>
        <v>0</v>
      </c>
      <c r="Q2633" s="47">
        <f>SUMIFS(Summary!E:E,Summary!H:H,Table_Query_from_Mac10[[#This Row],[Juiceoc]])</f>
        <v>0</v>
      </c>
      <c r="R2633" s="47">
        <f>Table_Query_from_Mac10[[#This Row],[Net Unit]]*(1+Table_Query_from_Mac10[[#This Row],[PriceIncreasebyType]])</f>
        <v>21.380699999999997</v>
      </c>
      <c r="S2633" s="47">
        <f>Table_Query_from_Mac10[[#This Row],[UnitPriceFuture]]*Table_Query_from_Mac10[[#This Row],[qtytoShipFuture]]</f>
        <v>64.142099999999999</v>
      </c>
      <c r="T2633" s="47">
        <f>ROUND(Table_Query_from_Mac10[[#This Row],[qty_to_ship]]*(1+Table_Query_from_Mac10[[#This Row],[VolumeIncreasebyType]]),0)</f>
        <v>3</v>
      </c>
      <c r="U2633" s="47">
        <f>Table_Query_from_Mac10[[#This Row],[qtytoShipFuture]]*Table_Query_from_Mac10[[#This Row],[Future-cost]]</f>
        <v>25.92</v>
      </c>
      <c r="V2633" s="47">
        <f>Table_Query_from_Mac10[[#This Row],[qtytoShipFuture]]-Table_Query_from_Mac10[[#This Row],[qty_to_ship]]</f>
        <v>0</v>
      </c>
      <c r="W2633" s="47">
        <f>Table_Query_from_Mac10[[#This Row],[UnitPriceFuture]]</f>
        <v>21.380699999999997</v>
      </c>
      <c r="X2633" s="47">
        <f>Table_Query_from_Mac10[[#This Row],[Unit Increase]]*Table_Query_from_Mac10[[#This Row],[UnitPriceFuture]]</f>
        <v>0</v>
      </c>
      <c r="Y2633" s="47">
        <f>Table_Query_from_Mac10[[#This Row],[Unit Increase]]*Table_Query_from_Mac10[[#This Row],[Future-cost]]</f>
        <v>0</v>
      </c>
      <c r="Z2633" s="47">
        <f>-(Table_Query_from_Mac10[[#This Row],[Incremental Sales]]+((Table_Query_from_Mac10[[#This Row],[Incremental Sales]]*-(SUM(Summary!$S$8:$S$9)))))*Summary!$S$18</f>
        <v>0</v>
      </c>
      <c r="AA2633" s="47">
        <f>IFERROR(Table_Query_from_Mac10[[#This Row],[Incremental Cost]]/Table_Query_from_Mac10[[#This Row],[Incremental Sales]],0)</f>
        <v>0</v>
      </c>
      <c r="AB2633" s="47">
        <f>IFERROR(Table_Query_from_Mac10[[#This Row],[TotalCostFuture]]/Table_Query_from_Mac10[[#This Row],[totalsalesFuture]],0)</f>
        <v>0.40410276557830194</v>
      </c>
      <c r="AN2633" s="31">
        <v>12</v>
      </c>
      <c r="AO2633">
        <f t="shared" si="82"/>
        <v>3</v>
      </c>
      <c r="AQ2633" s="31">
        <v>65.680000000000007</v>
      </c>
      <c r="AR2633">
        <f t="shared" si="83"/>
        <v>22.99</v>
      </c>
    </row>
    <row r="2634" spans="1:44" x14ac:dyDescent="0.25">
      <c r="A2634">
        <v>90276</v>
      </c>
      <c r="B2634">
        <v>7</v>
      </c>
      <c r="C2634" t="s">
        <v>55</v>
      </c>
      <c r="D2634" t="s">
        <v>81</v>
      </c>
      <c r="E2634">
        <v>3</v>
      </c>
      <c r="F2634">
        <v>10.09</v>
      </c>
      <c r="G2634">
        <v>28.24</v>
      </c>
      <c r="H2634" s="1">
        <v>44862</v>
      </c>
      <c r="I2634" s="20">
        <v>7</v>
      </c>
      <c r="J2634" s="47">
        <f>Table_Query_from_Mac10[[#This Row],[unit_price]]-(Table_Query_from_Mac10[[#This Row],[unit_price]]*(Table_Query_from_Mac10[[#This Row],[discount_pct]]/100))</f>
        <v>26.263199999999998</v>
      </c>
      <c r="K2634" s="47">
        <f>Table_Query_from_Mac10[[#This Row],[unit_cost]]</f>
        <v>10.09</v>
      </c>
      <c r="L2634" s="47">
        <f>Table_Query_from_Mac10[[#This Row],[Live-cost]]*(1+Table_Query_from_Mac10[[#This Row],[CogsIncreasebyTYPE]])</f>
        <v>10.09</v>
      </c>
      <c r="M2634" s="47">
        <f>Table_Query_from_Mac10[[#This Row],[Live-cost]]*Table_Query_from_Mac10[[#This Row],[qty_to_ship]]</f>
        <v>30.27</v>
      </c>
      <c r="N2634" s="47">
        <f>IF(Table_Query_from_Mac10[[#This Row],[item_no]]="KDA",-Table_Query_from_Mac10[[#This Row],[unit_price]],Table_Query_from_Mac10[[#This Row],[Net Unit]]*Table_Query_from_Mac10[[#This Row],[qty_to_ship]])</f>
        <v>78.789599999999993</v>
      </c>
      <c r="O2634" s="47">
        <f>SUMIFS(Summary!C:C,Summary!H:H,Table_Query_from_Mac10[[#This Row],[Juiceoc]])</f>
        <v>0</v>
      </c>
      <c r="P2634" s="47">
        <f>SUMIFS(Summary!D:D,Summary!H:H,Table_Query_from_Mac10[[#This Row],[Juiceoc]])</f>
        <v>0</v>
      </c>
      <c r="Q2634" s="47">
        <f>SUMIFS(Summary!E:E,Summary!H:H,Table_Query_from_Mac10[[#This Row],[Juiceoc]])</f>
        <v>0</v>
      </c>
      <c r="R2634" s="47">
        <f>Table_Query_from_Mac10[[#This Row],[Net Unit]]*(1+Table_Query_from_Mac10[[#This Row],[PriceIncreasebyType]])</f>
        <v>26.263199999999998</v>
      </c>
      <c r="S2634" s="47">
        <f>Table_Query_from_Mac10[[#This Row],[UnitPriceFuture]]*Table_Query_from_Mac10[[#This Row],[qtytoShipFuture]]</f>
        <v>78.789599999999993</v>
      </c>
      <c r="T2634" s="47">
        <f>ROUND(Table_Query_from_Mac10[[#This Row],[qty_to_ship]]*(1+Table_Query_from_Mac10[[#This Row],[VolumeIncreasebyType]]),0)</f>
        <v>3</v>
      </c>
      <c r="U2634" s="47">
        <f>Table_Query_from_Mac10[[#This Row],[qtytoShipFuture]]*Table_Query_from_Mac10[[#This Row],[Future-cost]]</f>
        <v>30.27</v>
      </c>
      <c r="V2634" s="47">
        <f>Table_Query_from_Mac10[[#This Row],[qtytoShipFuture]]-Table_Query_from_Mac10[[#This Row],[qty_to_ship]]</f>
        <v>0</v>
      </c>
      <c r="W2634" s="47">
        <f>Table_Query_from_Mac10[[#This Row],[UnitPriceFuture]]</f>
        <v>26.263199999999998</v>
      </c>
      <c r="X2634" s="47">
        <f>Table_Query_from_Mac10[[#This Row],[Unit Increase]]*Table_Query_from_Mac10[[#This Row],[UnitPriceFuture]]</f>
        <v>0</v>
      </c>
      <c r="Y2634" s="47">
        <f>Table_Query_from_Mac10[[#This Row],[Unit Increase]]*Table_Query_from_Mac10[[#This Row],[Future-cost]]</f>
        <v>0</v>
      </c>
      <c r="Z2634" s="47">
        <f>-(Table_Query_from_Mac10[[#This Row],[Incremental Sales]]+((Table_Query_from_Mac10[[#This Row],[Incremental Sales]]*-(SUM(Summary!$S$8:$S$9)))))*Summary!$S$18</f>
        <v>0</v>
      </c>
      <c r="AA2634" s="47">
        <f>IFERROR(Table_Query_from_Mac10[[#This Row],[Incremental Cost]]/Table_Query_from_Mac10[[#This Row],[Incremental Sales]],0)</f>
        <v>0</v>
      </c>
      <c r="AB2634" s="47">
        <f>IFERROR(Table_Query_from_Mac10[[#This Row],[TotalCostFuture]]/Table_Query_from_Mac10[[#This Row],[totalsalesFuture]],0)</f>
        <v>0.38418776082122519</v>
      </c>
      <c r="AN2634" s="30">
        <v>9</v>
      </c>
      <c r="AO2634">
        <f t="shared" si="82"/>
        <v>3</v>
      </c>
      <c r="AQ2634" s="30">
        <v>80.680000000000007</v>
      </c>
      <c r="AR2634">
        <f t="shared" si="83"/>
        <v>28.24</v>
      </c>
    </row>
    <row r="2635" spans="1:44" x14ac:dyDescent="0.25">
      <c r="A2635">
        <v>90276</v>
      </c>
      <c r="B2635">
        <v>8</v>
      </c>
      <c r="C2635" t="s">
        <v>55</v>
      </c>
      <c r="D2635" t="s">
        <v>81</v>
      </c>
      <c r="E2635">
        <v>4</v>
      </c>
      <c r="F2635">
        <v>16.03</v>
      </c>
      <c r="G2635">
        <v>44.98</v>
      </c>
      <c r="H2635" s="1">
        <v>44862</v>
      </c>
      <c r="I2635" s="20">
        <v>7</v>
      </c>
      <c r="J2635" s="47">
        <f>Table_Query_from_Mac10[[#This Row],[unit_price]]-(Table_Query_from_Mac10[[#This Row],[unit_price]]*(Table_Query_from_Mac10[[#This Row],[discount_pct]]/100))</f>
        <v>41.831399999999995</v>
      </c>
      <c r="K2635" s="47">
        <f>Table_Query_from_Mac10[[#This Row],[unit_cost]]</f>
        <v>16.03</v>
      </c>
      <c r="L2635" s="47">
        <f>Table_Query_from_Mac10[[#This Row],[Live-cost]]*(1+Table_Query_from_Mac10[[#This Row],[CogsIncreasebyTYPE]])</f>
        <v>16.03</v>
      </c>
      <c r="M2635" s="47">
        <f>Table_Query_from_Mac10[[#This Row],[Live-cost]]*Table_Query_from_Mac10[[#This Row],[qty_to_ship]]</f>
        <v>64.12</v>
      </c>
      <c r="N2635" s="47">
        <f>IF(Table_Query_from_Mac10[[#This Row],[item_no]]="KDA",-Table_Query_from_Mac10[[#This Row],[unit_price]],Table_Query_from_Mac10[[#This Row],[Net Unit]]*Table_Query_from_Mac10[[#This Row],[qty_to_ship]])</f>
        <v>167.32559999999998</v>
      </c>
      <c r="O2635" s="47">
        <f>SUMIFS(Summary!C:C,Summary!H:H,Table_Query_from_Mac10[[#This Row],[Juiceoc]])</f>
        <v>0</v>
      </c>
      <c r="P2635" s="47">
        <f>SUMIFS(Summary!D:D,Summary!H:H,Table_Query_from_Mac10[[#This Row],[Juiceoc]])</f>
        <v>0</v>
      </c>
      <c r="Q2635" s="47">
        <f>SUMIFS(Summary!E:E,Summary!H:H,Table_Query_from_Mac10[[#This Row],[Juiceoc]])</f>
        <v>0</v>
      </c>
      <c r="R2635" s="47">
        <f>Table_Query_from_Mac10[[#This Row],[Net Unit]]*(1+Table_Query_from_Mac10[[#This Row],[PriceIncreasebyType]])</f>
        <v>41.831399999999995</v>
      </c>
      <c r="S2635" s="47">
        <f>Table_Query_from_Mac10[[#This Row],[UnitPriceFuture]]*Table_Query_from_Mac10[[#This Row],[qtytoShipFuture]]</f>
        <v>167.32559999999998</v>
      </c>
      <c r="T2635" s="47">
        <f>ROUND(Table_Query_from_Mac10[[#This Row],[qty_to_ship]]*(1+Table_Query_from_Mac10[[#This Row],[VolumeIncreasebyType]]),0)</f>
        <v>4</v>
      </c>
      <c r="U2635" s="47">
        <f>Table_Query_from_Mac10[[#This Row],[qtytoShipFuture]]*Table_Query_from_Mac10[[#This Row],[Future-cost]]</f>
        <v>64.12</v>
      </c>
      <c r="V2635" s="47">
        <f>Table_Query_from_Mac10[[#This Row],[qtytoShipFuture]]-Table_Query_from_Mac10[[#This Row],[qty_to_ship]]</f>
        <v>0</v>
      </c>
      <c r="W2635" s="47">
        <f>Table_Query_from_Mac10[[#This Row],[UnitPriceFuture]]</f>
        <v>41.831399999999995</v>
      </c>
      <c r="X2635" s="47">
        <f>Table_Query_from_Mac10[[#This Row],[Unit Increase]]*Table_Query_from_Mac10[[#This Row],[UnitPriceFuture]]</f>
        <v>0</v>
      </c>
      <c r="Y2635" s="47">
        <f>Table_Query_from_Mac10[[#This Row],[Unit Increase]]*Table_Query_from_Mac10[[#This Row],[Future-cost]]</f>
        <v>0</v>
      </c>
      <c r="Z2635" s="47">
        <f>-(Table_Query_from_Mac10[[#This Row],[Incremental Sales]]+((Table_Query_from_Mac10[[#This Row],[Incremental Sales]]*-(SUM(Summary!$S$8:$S$9)))))*Summary!$S$18</f>
        <v>0</v>
      </c>
      <c r="AA2635" s="47">
        <f>IFERROR(Table_Query_from_Mac10[[#This Row],[Incremental Cost]]/Table_Query_from_Mac10[[#This Row],[Incremental Sales]],0)</f>
        <v>0</v>
      </c>
      <c r="AB2635" s="47">
        <f>IFERROR(Table_Query_from_Mac10[[#This Row],[TotalCostFuture]]/Table_Query_from_Mac10[[#This Row],[totalsalesFuture]],0)</f>
        <v>0.3832049608667174</v>
      </c>
      <c r="AN2635" s="31">
        <v>16</v>
      </c>
      <c r="AO2635">
        <f t="shared" si="82"/>
        <v>4</v>
      </c>
      <c r="AQ2635" s="31">
        <v>128.52000000000001</v>
      </c>
      <c r="AR2635">
        <f t="shared" si="83"/>
        <v>44.98</v>
      </c>
    </row>
    <row r="2636" spans="1:44" x14ac:dyDescent="0.25">
      <c r="A2636">
        <v>90277</v>
      </c>
      <c r="B2636">
        <v>1</v>
      </c>
      <c r="C2636" t="s">
        <v>55</v>
      </c>
      <c r="D2636" t="s">
        <v>81</v>
      </c>
      <c r="E2636">
        <v>3</v>
      </c>
      <c r="F2636">
        <v>4.53</v>
      </c>
      <c r="G2636">
        <v>11.19</v>
      </c>
      <c r="H2636" s="1">
        <v>44854</v>
      </c>
      <c r="I2636" s="20">
        <v>0</v>
      </c>
      <c r="J2636" s="47">
        <f>Table_Query_from_Mac10[[#This Row],[unit_price]]-(Table_Query_from_Mac10[[#This Row],[unit_price]]*(Table_Query_from_Mac10[[#This Row],[discount_pct]]/100))</f>
        <v>11.19</v>
      </c>
      <c r="K2636" s="47">
        <f>Table_Query_from_Mac10[[#This Row],[unit_cost]]</f>
        <v>4.53</v>
      </c>
      <c r="L2636" s="47">
        <f>Table_Query_from_Mac10[[#This Row],[Live-cost]]*(1+Table_Query_from_Mac10[[#This Row],[CogsIncreasebyTYPE]])</f>
        <v>4.53</v>
      </c>
      <c r="M2636" s="47">
        <f>Table_Query_from_Mac10[[#This Row],[Live-cost]]*Table_Query_from_Mac10[[#This Row],[qty_to_ship]]</f>
        <v>13.59</v>
      </c>
      <c r="N2636" s="47">
        <f>IF(Table_Query_from_Mac10[[#This Row],[item_no]]="KDA",-Table_Query_from_Mac10[[#This Row],[unit_price]],Table_Query_from_Mac10[[#This Row],[Net Unit]]*Table_Query_from_Mac10[[#This Row],[qty_to_ship]])</f>
        <v>33.57</v>
      </c>
      <c r="O2636" s="47">
        <f>SUMIFS(Summary!C:C,Summary!H:H,Table_Query_from_Mac10[[#This Row],[Juiceoc]])</f>
        <v>0</v>
      </c>
      <c r="P2636" s="47">
        <f>SUMIFS(Summary!D:D,Summary!H:H,Table_Query_from_Mac10[[#This Row],[Juiceoc]])</f>
        <v>0</v>
      </c>
      <c r="Q2636" s="47">
        <f>SUMIFS(Summary!E:E,Summary!H:H,Table_Query_from_Mac10[[#This Row],[Juiceoc]])</f>
        <v>0</v>
      </c>
      <c r="R2636" s="47">
        <f>Table_Query_from_Mac10[[#This Row],[Net Unit]]*(1+Table_Query_from_Mac10[[#This Row],[PriceIncreasebyType]])</f>
        <v>11.19</v>
      </c>
      <c r="S2636" s="47">
        <f>Table_Query_from_Mac10[[#This Row],[UnitPriceFuture]]*Table_Query_from_Mac10[[#This Row],[qtytoShipFuture]]</f>
        <v>33.57</v>
      </c>
      <c r="T2636" s="47">
        <f>ROUND(Table_Query_from_Mac10[[#This Row],[qty_to_ship]]*(1+Table_Query_from_Mac10[[#This Row],[VolumeIncreasebyType]]),0)</f>
        <v>3</v>
      </c>
      <c r="U2636" s="47">
        <f>Table_Query_from_Mac10[[#This Row],[qtytoShipFuture]]*Table_Query_from_Mac10[[#This Row],[Future-cost]]</f>
        <v>13.59</v>
      </c>
      <c r="V2636" s="47">
        <f>Table_Query_from_Mac10[[#This Row],[qtytoShipFuture]]-Table_Query_from_Mac10[[#This Row],[qty_to_ship]]</f>
        <v>0</v>
      </c>
      <c r="W2636" s="47">
        <f>Table_Query_from_Mac10[[#This Row],[UnitPriceFuture]]</f>
        <v>11.19</v>
      </c>
      <c r="X2636" s="47">
        <f>Table_Query_from_Mac10[[#This Row],[Unit Increase]]*Table_Query_from_Mac10[[#This Row],[UnitPriceFuture]]</f>
        <v>0</v>
      </c>
      <c r="Y2636" s="47">
        <f>Table_Query_from_Mac10[[#This Row],[Unit Increase]]*Table_Query_from_Mac10[[#This Row],[Future-cost]]</f>
        <v>0</v>
      </c>
      <c r="Z2636" s="47">
        <f>-(Table_Query_from_Mac10[[#This Row],[Incremental Sales]]+((Table_Query_from_Mac10[[#This Row],[Incremental Sales]]*-(SUM(Summary!$S$8:$S$9)))))*Summary!$S$18</f>
        <v>0</v>
      </c>
      <c r="AA2636" s="47">
        <f>IFERROR(Table_Query_from_Mac10[[#This Row],[Incremental Cost]]/Table_Query_from_Mac10[[#This Row],[Incremental Sales]],0)</f>
        <v>0</v>
      </c>
      <c r="AB2636" s="47">
        <f>IFERROR(Table_Query_from_Mac10[[#This Row],[TotalCostFuture]]/Table_Query_from_Mac10[[#This Row],[totalsalesFuture]],0)</f>
        <v>0.40482573726541554</v>
      </c>
      <c r="AN2636" s="30">
        <v>10</v>
      </c>
      <c r="AO2636">
        <f t="shared" si="82"/>
        <v>3</v>
      </c>
      <c r="AQ2636" s="30">
        <v>31.98</v>
      </c>
      <c r="AR2636">
        <f t="shared" si="83"/>
        <v>11.19</v>
      </c>
    </row>
    <row r="2637" spans="1:44" x14ac:dyDescent="0.25">
      <c r="A2637">
        <v>90277</v>
      </c>
      <c r="B2637">
        <v>2</v>
      </c>
      <c r="C2637" t="s">
        <v>55</v>
      </c>
      <c r="D2637" t="s">
        <v>81</v>
      </c>
      <c r="E2637">
        <v>5</v>
      </c>
      <c r="F2637">
        <v>5</v>
      </c>
      <c r="G2637">
        <v>12.58</v>
      </c>
      <c r="H2637" s="1">
        <v>44854</v>
      </c>
      <c r="I2637" s="20">
        <v>0</v>
      </c>
      <c r="J2637" s="47">
        <f>Table_Query_from_Mac10[[#This Row],[unit_price]]-(Table_Query_from_Mac10[[#This Row],[unit_price]]*(Table_Query_from_Mac10[[#This Row],[discount_pct]]/100))</f>
        <v>12.58</v>
      </c>
      <c r="K2637" s="47">
        <f>Table_Query_from_Mac10[[#This Row],[unit_cost]]</f>
        <v>5</v>
      </c>
      <c r="L2637" s="47">
        <f>Table_Query_from_Mac10[[#This Row],[Live-cost]]*(1+Table_Query_from_Mac10[[#This Row],[CogsIncreasebyTYPE]])</f>
        <v>5</v>
      </c>
      <c r="M2637" s="47">
        <f>Table_Query_from_Mac10[[#This Row],[Live-cost]]*Table_Query_from_Mac10[[#This Row],[qty_to_ship]]</f>
        <v>25</v>
      </c>
      <c r="N2637" s="47">
        <f>IF(Table_Query_from_Mac10[[#This Row],[item_no]]="KDA",-Table_Query_from_Mac10[[#This Row],[unit_price]],Table_Query_from_Mac10[[#This Row],[Net Unit]]*Table_Query_from_Mac10[[#This Row],[qty_to_ship]])</f>
        <v>62.9</v>
      </c>
      <c r="O2637" s="47">
        <f>SUMIFS(Summary!C:C,Summary!H:H,Table_Query_from_Mac10[[#This Row],[Juiceoc]])</f>
        <v>0</v>
      </c>
      <c r="P2637" s="47">
        <f>SUMIFS(Summary!D:D,Summary!H:H,Table_Query_from_Mac10[[#This Row],[Juiceoc]])</f>
        <v>0</v>
      </c>
      <c r="Q2637" s="47">
        <f>SUMIFS(Summary!E:E,Summary!H:H,Table_Query_from_Mac10[[#This Row],[Juiceoc]])</f>
        <v>0</v>
      </c>
      <c r="R2637" s="47">
        <f>Table_Query_from_Mac10[[#This Row],[Net Unit]]*(1+Table_Query_from_Mac10[[#This Row],[PriceIncreasebyType]])</f>
        <v>12.58</v>
      </c>
      <c r="S2637" s="47">
        <f>Table_Query_from_Mac10[[#This Row],[UnitPriceFuture]]*Table_Query_from_Mac10[[#This Row],[qtytoShipFuture]]</f>
        <v>62.9</v>
      </c>
      <c r="T2637" s="47">
        <f>ROUND(Table_Query_from_Mac10[[#This Row],[qty_to_ship]]*(1+Table_Query_from_Mac10[[#This Row],[VolumeIncreasebyType]]),0)</f>
        <v>5</v>
      </c>
      <c r="U2637" s="47">
        <f>Table_Query_from_Mac10[[#This Row],[qtytoShipFuture]]*Table_Query_from_Mac10[[#This Row],[Future-cost]]</f>
        <v>25</v>
      </c>
      <c r="V2637" s="47">
        <f>Table_Query_from_Mac10[[#This Row],[qtytoShipFuture]]-Table_Query_from_Mac10[[#This Row],[qty_to_ship]]</f>
        <v>0</v>
      </c>
      <c r="W2637" s="47">
        <f>Table_Query_from_Mac10[[#This Row],[UnitPriceFuture]]</f>
        <v>12.58</v>
      </c>
      <c r="X2637" s="47">
        <f>Table_Query_from_Mac10[[#This Row],[Unit Increase]]*Table_Query_from_Mac10[[#This Row],[UnitPriceFuture]]</f>
        <v>0</v>
      </c>
      <c r="Y2637" s="47">
        <f>Table_Query_from_Mac10[[#This Row],[Unit Increase]]*Table_Query_from_Mac10[[#This Row],[Future-cost]]</f>
        <v>0</v>
      </c>
      <c r="Z2637" s="47">
        <f>-(Table_Query_from_Mac10[[#This Row],[Incremental Sales]]+((Table_Query_from_Mac10[[#This Row],[Incremental Sales]]*-(SUM(Summary!$S$8:$S$9)))))*Summary!$S$18</f>
        <v>0</v>
      </c>
      <c r="AA2637" s="47">
        <f>IFERROR(Table_Query_from_Mac10[[#This Row],[Incremental Cost]]/Table_Query_from_Mac10[[#This Row],[Incremental Sales]],0)</f>
        <v>0</v>
      </c>
      <c r="AB2637" s="47">
        <f>IFERROR(Table_Query_from_Mac10[[#This Row],[TotalCostFuture]]/Table_Query_from_Mac10[[#This Row],[totalsalesFuture]],0)</f>
        <v>0.39745627980922099</v>
      </c>
      <c r="AN2637" s="31">
        <v>20</v>
      </c>
      <c r="AO2637">
        <f t="shared" si="82"/>
        <v>5</v>
      </c>
      <c r="AQ2637" s="31">
        <v>35.950000000000003</v>
      </c>
      <c r="AR2637">
        <f t="shared" si="83"/>
        <v>12.58</v>
      </c>
    </row>
    <row r="2638" spans="1:44" x14ac:dyDescent="0.25">
      <c r="A2638">
        <v>90277</v>
      </c>
      <c r="B2638">
        <v>3</v>
      </c>
      <c r="C2638" t="s">
        <v>55</v>
      </c>
      <c r="D2638" t="s">
        <v>81</v>
      </c>
      <c r="E2638">
        <v>5</v>
      </c>
      <c r="F2638">
        <v>5.49</v>
      </c>
      <c r="G2638">
        <v>13.76</v>
      </c>
      <c r="H2638" s="1">
        <v>44854</v>
      </c>
      <c r="I2638" s="20">
        <v>0</v>
      </c>
      <c r="J2638" s="47">
        <f>Table_Query_from_Mac10[[#This Row],[unit_price]]-(Table_Query_from_Mac10[[#This Row],[unit_price]]*(Table_Query_from_Mac10[[#This Row],[discount_pct]]/100))</f>
        <v>13.76</v>
      </c>
      <c r="K2638" s="47">
        <f>Table_Query_from_Mac10[[#This Row],[unit_cost]]</f>
        <v>5.49</v>
      </c>
      <c r="L2638" s="47">
        <f>Table_Query_from_Mac10[[#This Row],[Live-cost]]*(1+Table_Query_from_Mac10[[#This Row],[CogsIncreasebyTYPE]])</f>
        <v>5.49</v>
      </c>
      <c r="M2638" s="47">
        <f>Table_Query_from_Mac10[[#This Row],[Live-cost]]*Table_Query_from_Mac10[[#This Row],[qty_to_ship]]</f>
        <v>27.450000000000003</v>
      </c>
      <c r="N2638" s="47">
        <f>IF(Table_Query_from_Mac10[[#This Row],[item_no]]="KDA",-Table_Query_from_Mac10[[#This Row],[unit_price]],Table_Query_from_Mac10[[#This Row],[Net Unit]]*Table_Query_from_Mac10[[#This Row],[qty_to_ship]])</f>
        <v>68.8</v>
      </c>
      <c r="O2638" s="47">
        <f>SUMIFS(Summary!C:C,Summary!H:H,Table_Query_from_Mac10[[#This Row],[Juiceoc]])</f>
        <v>0</v>
      </c>
      <c r="P2638" s="47">
        <f>SUMIFS(Summary!D:D,Summary!H:H,Table_Query_from_Mac10[[#This Row],[Juiceoc]])</f>
        <v>0</v>
      </c>
      <c r="Q2638" s="47">
        <f>SUMIFS(Summary!E:E,Summary!H:H,Table_Query_from_Mac10[[#This Row],[Juiceoc]])</f>
        <v>0</v>
      </c>
      <c r="R2638" s="47">
        <f>Table_Query_from_Mac10[[#This Row],[Net Unit]]*(1+Table_Query_from_Mac10[[#This Row],[PriceIncreasebyType]])</f>
        <v>13.76</v>
      </c>
      <c r="S2638" s="47">
        <f>Table_Query_from_Mac10[[#This Row],[UnitPriceFuture]]*Table_Query_from_Mac10[[#This Row],[qtytoShipFuture]]</f>
        <v>68.8</v>
      </c>
      <c r="T2638" s="47">
        <f>ROUND(Table_Query_from_Mac10[[#This Row],[qty_to_ship]]*(1+Table_Query_from_Mac10[[#This Row],[VolumeIncreasebyType]]),0)</f>
        <v>5</v>
      </c>
      <c r="U2638" s="47">
        <f>Table_Query_from_Mac10[[#This Row],[qtytoShipFuture]]*Table_Query_from_Mac10[[#This Row],[Future-cost]]</f>
        <v>27.450000000000003</v>
      </c>
      <c r="V2638" s="47">
        <f>Table_Query_from_Mac10[[#This Row],[qtytoShipFuture]]-Table_Query_from_Mac10[[#This Row],[qty_to_ship]]</f>
        <v>0</v>
      </c>
      <c r="W2638" s="47">
        <f>Table_Query_from_Mac10[[#This Row],[UnitPriceFuture]]</f>
        <v>13.76</v>
      </c>
      <c r="X2638" s="47">
        <f>Table_Query_from_Mac10[[#This Row],[Unit Increase]]*Table_Query_from_Mac10[[#This Row],[UnitPriceFuture]]</f>
        <v>0</v>
      </c>
      <c r="Y2638" s="47">
        <f>Table_Query_from_Mac10[[#This Row],[Unit Increase]]*Table_Query_from_Mac10[[#This Row],[Future-cost]]</f>
        <v>0</v>
      </c>
      <c r="Z2638" s="47">
        <f>-(Table_Query_from_Mac10[[#This Row],[Incremental Sales]]+((Table_Query_from_Mac10[[#This Row],[Incremental Sales]]*-(SUM(Summary!$S$8:$S$9)))))*Summary!$S$18</f>
        <v>0</v>
      </c>
      <c r="AA2638" s="47">
        <f>IFERROR(Table_Query_from_Mac10[[#This Row],[Incremental Cost]]/Table_Query_from_Mac10[[#This Row],[Incremental Sales]],0)</f>
        <v>0</v>
      </c>
      <c r="AB2638" s="47">
        <f>IFERROR(Table_Query_from_Mac10[[#This Row],[TotalCostFuture]]/Table_Query_from_Mac10[[#This Row],[totalsalesFuture]],0)</f>
        <v>0.39898255813953493</v>
      </c>
      <c r="AN2638" s="30">
        <v>20</v>
      </c>
      <c r="AO2638">
        <f t="shared" si="82"/>
        <v>5</v>
      </c>
      <c r="AQ2638" s="30">
        <v>39.32</v>
      </c>
      <c r="AR2638">
        <f t="shared" si="83"/>
        <v>13.76</v>
      </c>
    </row>
    <row r="2639" spans="1:44" x14ac:dyDescent="0.25">
      <c r="A2639">
        <v>90277</v>
      </c>
      <c r="B2639">
        <v>4</v>
      </c>
      <c r="C2639" t="s">
        <v>55</v>
      </c>
      <c r="D2639" t="s">
        <v>81</v>
      </c>
      <c r="E2639">
        <v>8</v>
      </c>
      <c r="F2639">
        <v>6</v>
      </c>
      <c r="G2639">
        <v>14.93</v>
      </c>
      <c r="H2639" s="1">
        <v>44854</v>
      </c>
      <c r="I2639" s="20">
        <v>0</v>
      </c>
      <c r="J2639" s="47">
        <f>Table_Query_from_Mac10[[#This Row],[unit_price]]-(Table_Query_from_Mac10[[#This Row],[unit_price]]*(Table_Query_from_Mac10[[#This Row],[discount_pct]]/100))</f>
        <v>14.93</v>
      </c>
      <c r="K2639" s="47">
        <f>Table_Query_from_Mac10[[#This Row],[unit_cost]]</f>
        <v>6</v>
      </c>
      <c r="L2639" s="47">
        <f>Table_Query_from_Mac10[[#This Row],[Live-cost]]*(1+Table_Query_from_Mac10[[#This Row],[CogsIncreasebyTYPE]])</f>
        <v>6</v>
      </c>
      <c r="M2639" s="47">
        <f>Table_Query_from_Mac10[[#This Row],[Live-cost]]*Table_Query_from_Mac10[[#This Row],[qty_to_ship]]</f>
        <v>48</v>
      </c>
      <c r="N2639" s="47">
        <f>IF(Table_Query_from_Mac10[[#This Row],[item_no]]="KDA",-Table_Query_from_Mac10[[#This Row],[unit_price]],Table_Query_from_Mac10[[#This Row],[Net Unit]]*Table_Query_from_Mac10[[#This Row],[qty_to_ship]])</f>
        <v>119.44</v>
      </c>
      <c r="O2639" s="47">
        <f>SUMIFS(Summary!C:C,Summary!H:H,Table_Query_from_Mac10[[#This Row],[Juiceoc]])</f>
        <v>0</v>
      </c>
      <c r="P2639" s="47">
        <f>SUMIFS(Summary!D:D,Summary!H:H,Table_Query_from_Mac10[[#This Row],[Juiceoc]])</f>
        <v>0</v>
      </c>
      <c r="Q2639" s="47">
        <f>SUMIFS(Summary!E:E,Summary!H:H,Table_Query_from_Mac10[[#This Row],[Juiceoc]])</f>
        <v>0</v>
      </c>
      <c r="R2639" s="47">
        <f>Table_Query_from_Mac10[[#This Row],[Net Unit]]*(1+Table_Query_from_Mac10[[#This Row],[PriceIncreasebyType]])</f>
        <v>14.93</v>
      </c>
      <c r="S2639" s="47">
        <f>Table_Query_from_Mac10[[#This Row],[UnitPriceFuture]]*Table_Query_from_Mac10[[#This Row],[qtytoShipFuture]]</f>
        <v>119.44</v>
      </c>
      <c r="T2639" s="47">
        <f>ROUND(Table_Query_from_Mac10[[#This Row],[qty_to_ship]]*(1+Table_Query_from_Mac10[[#This Row],[VolumeIncreasebyType]]),0)</f>
        <v>8</v>
      </c>
      <c r="U2639" s="47">
        <f>Table_Query_from_Mac10[[#This Row],[qtytoShipFuture]]*Table_Query_from_Mac10[[#This Row],[Future-cost]]</f>
        <v>48</v>
      </c>
      <c r="V2639" s="47">
        <f>Table_Query_from_Mac10[[#This Row],[qtytoShipFuture]]-Table_Query_from_Mac10[[#This Row],[qty_to_ship]]</f>
        <v>0</v>
      </c>
      <c r="W2639" s="47">
        <f>Table_Query_from_Mac10[[#This Row],[UnitPriceFuture]]</f>
        <v>14.93</v>
      </c>
      <c r="X2639" s="47">
        <f>Table_Query_from_Mac10[[#This Row],[Unit Increase]]*Table_Query_from_Mac10[[#This Row],[UnitPriceFuture]]</f>
        <v>0</v>
      </c>
      <c r="Y2639" s="47">
        <f>Table_Query_from_Mac10[[#This Row],[Unit Increase]]*Table_Query_from_Mac10[[#This Row],[Future-cost]]</f>
        <v>0</v>
      </c>
      <c r="Z2639" s="47">
        <f>-(Table_Query_from_Mac10[[#This Row],[Incremental Sales]]+((Table_Query_from_Mac10[[#This Row],[Incremental Sales]]*-(SUM(Summary!$S$8:$S$9)))))*Summary!$S$18</f>
        <v>0</v>
      </c>
      <c r="AA2639" s="47">
        <f>IFERROR(Table_Query_from_Mac10[[#This Row],[Incremental Cost]]/Table_Query_from_Mac10[[#This Row],[Incremental Sales]],0)</f>
        <v>0</v>
      </c>
      <c r="AB2639" s="47">
        <f>IFERROR(Table_Query_from_Mac10[[#This Row],[TotalCostFuture]]/Table_Query_from_Mac10[[#This Row],[totalsalesFuture]],0)</f>
        <v>0.40187541862022774</v>
      </c>
      <c r="AN2639" s="31">
        <v>32</v>
      </c>
      <c r="AO2639">
        <f t="shared" si="82"/>
        <v>8</v>
      </c>
      <c r="AQ2639" s="31">
        <v>42.65</v>
      </c>
      <c r="AR2639">
        <f t="shared" si="83"/>
        <v>14.93</v>
      </c>
    </row>
    <row r="2640" spans="1:44" x14ac:dyDescent="0.25">
      <c r="A2640">
        <v>90277</v>
      </c>
      <c r="B2640">
        <v>5</v>
      </c>
      <c r="C2640" t="s">
        <v>55</v>
      </c>
      <c r="D2640" t="s">
        <v>81</v>
      </c>
      <c r="E2640">
        <v>4</v>
      </c>
      <c r="F2640">
        <v>6.6</v>
      </c>
      <c r="G2640">
        <v>16.920000000000002</v>
      </c>
      <c r="H2640" s="1">
        <v>44854</v>
      </c>
      <c r="I2640" s="20">
        <v>0</v>
      </c>
      <c r="J2640" s="47">
        <f>Table_Query_from_Mac10[[#This Row],[unit_price]]-(Table_Query_from_Mac10[[#This Row],[unit_price]]*(Table_Query_from_Mac10[[#This Row],[discount_pct]]/100))</f>
        <v>16.920000000000002</v>
      </c>
      <c r="K2640" s="47">
        <f>Table_Query_from_Mac10[[#This Row],[unit_cost]]</f>
        <v>6.6</v>
      </c>
      <c r="L2640" s="47">
        <f>Table_Query_from_Mac10[[#This Row],[Live-cost]]*(1+Table_Query_from_Mac10[[#This Row],[CogsIncreasebyTYPE]])</f>
        <v>6.6</v>
      </c>
      <c r="M2640" s="47">
        <f>Table_Query_from_Mac10[[#This Row],[Live-cost]]*Table_Query_from_Mac10[[#This Row],[qty_to_ship]]</f>
        <v>26.4</v>
      </c>
      <c r="N2640" s="47">
        <f>IF(Table_Query_from_Mac10[[#This Row],[item_no]]="KDA",-Table_Query_from_Mac10[[#This Row],[unit_price]],Table_Query_from_Mac10[[#This Row],[Net Unit]]*Table_Query_from_Mac10[[#This Row],[qty_to_ship]])</f>
        <v>67.680000000000007</v>
      </c>
      <c r="O2640" s="47">
        <f>SUMIFS(Summary!C:C,Summary!H:H,Table_Query_from_Mac10[[#This Row],[Juiceoc]])</f>
        <v>0</v>
      </c>
      <c r="P2640" s="47">
        <f>SUMIFS(Summary!D:D,Summary!H:H,Table_Query_from_Mac10[[#This Row],[Juiceoc]])</f>
        <v>0</v>
      </c>
      <c r="Q2640" s="47">
        <f>SUMIFS(Summary!E:E,Summary!H:H,Table_Query_from_Mac10[[#This Row],[Juiceoc]])</f>
        <v>0</v>
      </c>
      <c r="R2640" s="47">
        <f>Table_Query_from_Mac10[[#This Row],[Net Unit]]*(1+Table_Query_from_Mac10[[#This Row],[PriceIncreasebyType]])</f>
        <v>16.920000000000002</v>
      </c>
      <c r="S2640" s="47">
        <f>Table_Query_from_Mac10[[#This Row],[UnitPriceFuture]]*Table_Query_from_Mac10[[#This Row],[qtytoShipFuture]]</f>
        <v>67.680000000000007</v>
      </c>
      <c r="T2640" s="47">
        <f>ROUND(Table_Query_from_Mac10[[#This Row],[qty_to_ship]]*(1+Table_Query_from_Mac10[[#This Row],[VolumeIncreasebyType]]),0)</f>
        <v>4</v>
      </c>
      <c r="U2640" s="47">
        <f>Table_Query_from_Mac10[[#This Row],[qtytoShipFuture]]*Table_Query_from_Mac10[[#This Row],[Future-cost]]</f>
        <v>26.4</v>
      </c>
      <c r="V2640" s="47">
        <f>Table_Query_from_Mac10[[#This Row],[qtytoShipFuture]]-Table_Query_from_Mac10[[#This Row],[qty_to_ship]]</f>
        <v>0</v>
      </c>
      <c r="W2640" s="47">
        <f>Table_Query_from_Mac10[[#This Row],[UnitPriceFuture]]</f>
        <v>16.920000000000002</v>
      </c>
      <c r="X2640" s="47">
        <f>Table_Query_from_Mac10[[#This Row],[Unit Increase]]*Table_Query_from_Mac10[[#This Row],[UnitPriceFuture]]</f>
        <v>0</v>
      </c>
      <c r="Y2640" s="47">
        <f>Table_Query_from_Mac10[[#This Row],[Unit Increase]]*Table_Query_from_Mac10[[#This Row],[Future-cost]]</f>
        <v>0</v>
      </c>
      <c r="Z2640" s="47">
        <f>-(Table_Query_from_Mac10[[#This Row],[Incremental Sales]]+((Table_Query_from_Mac10[[#This Row],[Incremental Sales]]*-(SUM(Summary!$S$8:$S$9)))))*Summary!$S$18</f>
        <v>0</v>
      </c>
      <c r="AA2640" s="47">
        <f>IFERROR(Table_Query_from_Mac10[[#This Row],[Incremental Cost]]/Table_Query_from_Mac10[[#This Row],[Incremental Sales]],0)</f>
        <v>0</v>
      </c>
      <c r="AB2640" s="47">
        <f>IFERROR(Table_Query_from_Mac10[[#This Row],[TotalCostFuture]]/Table_Query_from_Mac10[[#This Row],[totalsalesFuture]],0)</f>
        <v>0.39007092198581556</v>
      </c>
      <c r="AN2640" s="30">
        <v>16</v>
      </c>
      <c r="AO2640">
        <f t="shared" si="82"/>
        <v>4</v>
      </c>
      <c r="AQ2640" s="30">
        <v>48.35</v>
      </c>
      <c r="AR2640">
        <f t="shared" si="83"/>
        <v>16.920000000000002</v>
      </c>
    </row>
    <row r="2641" spans="1:44" x14ac:dyDescent="0.25">
      <c r="A2641">
        <v>90277</v>
      </c>
      <c r="B2641">
        <v>6</v>
      </c>
      <c r="C2641" t="s">
        <v>55</v>
      </c>
      <c r="D2641" t="s">
        <v>81</v>
      </c>
      <c r="E2641">
        <v>3</v>
      </c>
      <c r="F2641">
        <v>7.37</v>
      </c>
      <c r="G2641">
        <v>18.7</v>
      </c>
      <c r="H2641" s="1">
        <v>44854</v>
      </c>
      <c r="I2641" s="20">
        <v>0</v>
      </c>
      <c r="J2641" s="47">
        <f>Table_Query_from_Mac10[[#This Row],[unit_price]]-(Table_Query_from_Mac10[[#This Row],[unit_price]]*(Table_Query_from_Mac10[[#This Row],[discount_pct]]/100))</f>
        <v>18.7</v>
      </c>
      <c r="K2641" s="47">
        <f>Table_Query_from_Mac10[[#This Row],[unit_cost]]</f>
        <v>7.37</v>
      </c>
      <c r="L2641" s="47">
        <f>Table_Query_from_Mac10[[#This Row],[Live-cost]]*(1+Table_Query_from_Mac10[[#This Row],[CogsIncreasebyTYPE]])</f>
        <v>7.37</v>
      </c>
      <c r="M2641" s="47">
        <f>Table_Query_from_Mac10[[#This Row],[Live-cost]]*Table_Query_from_Mac10[[#This Row],[qty_to_ship]]</f>
        <v>22.11</v>
      </c>
      <c r="N2641" s="47">
        <f>IF(Table_Query_from_Mac10[[#This Row],[item_no]]="KDA",-Table_Query_from_Mac10[[#This Row],[unit_price]],Table_Query_from_Mac10[[#This Row],[Net Unit]]*Table_Query_from_Mac10[[#This Row],[qty_to_ship]])</f>
        <v>56.099999999999994</v>
      </c>
      <c r="O2641" s="47">
        <f>SUMIFS(Summary!C:C,Summary!H:H,Table_Query_from_Mac10[[#This Row],[Juiceoc]])</f>
        <v>0</v>
      </c>
      <c r="P2641" s="47">
        <f>SUMIFS(Summary!D:D,Summary!H:H,Table_Query_from_Mac10[[#This Row],[Juiceoc]])</f>
        <v>0</v>
      </c>
      <c r="Q2641" s="47">
        <f>SUMIFS(Summary!E:E,Summary!H:H,Table_Query_from_Mac10[[#This Row],[Juiceoc]])</f>
        <v>0</v>
      </c>
      <c r="R2641" s="47">
        <f>Table_Query_from_Mac10[[#This Row],[Net Unit]]*(1+Table_Query_from_Mac10[[#This Row],[PriceIncreasebyType]])</f>
        <v>18.7</v>
      </c>
      <c r="S2641" s="47">
        <f>Table_Query_from_Mac10[[#This Row],[UnitPriceFuture]]*Table_Query_from_Mac10[[#This Row],[qtytoShipFuture]]</f>
        <v>56.099999999999994</v>
      </c>
      <c r="T2641" s="47">
        <f>ROUND(Table_Query_from_Mac10[[#This Row],[qty_to_ship]]*(1+Table_Query_from_Mac10[[#This Row],[VolumeIncreasebyType]]),0)</f>
        <v>3</v>
      </c>
      <c r="U2641" s="47">
        <f>Table_Query_from_Mac10[[#This Row],[qtytoShipFuture]]*Table_Query_from_Mac10[[#This Row],[Future-cost]]</f>
        <v>22.11</v>
      </c>
      <c r="V2641" s="47">
        <f>Table_Query_from_Mac10[[#This Row],[qtytoShipFuture]]-Table_Query_from_Mac10[[#This Row],[qty_to_ship]]</f>
        <v>0</v>
      </c>
      <c r="W2641" s="47">
        <f>Table_Query_from_Mac10[[#This Row],[UnitPriceFuture]]</f>
        <v>18.7</v>
      </c>
      <c r="X2641" s="47">
        <f>Table_Query_from_Mac10[[#This Row],[Unit Increase]]*Table_Query_from_Mac10[[#This Row],[UnitPriceFuture]]</f>
        <v>0</v>
      </c>
      <c r="Y2641" s="47">
        <f>Table_Query_from_Mac10[[#This Row],[Unit Increase]]*Table_Query_from_Mac10[[#This Row],[Future-cost]]</f>
        <v>0</v>
      </c>
      <c r="Z2641" s="47">
        <f>-(Table_Query_from_Mac10[[#This Row],[Incremental Sales]]+((Table_Query_from_Mac10[[#This Row],[Incremental Sales]]*-(SUM(Summary!$S$8:$S$9)))))*Summary!$S$18</f>
        <v>0</v>
      </c>
      <c r="AA2641" s="47">
        <f>IFERROR(Table_Query_from_Mac10[[#This Row],[Incremental Cost]]/Table_Query_from_Mac10[[#This Row],[Incremental Sales]],0)</f>
        <v>0</v>
      </c>
      <c r="AB2641" s="47">
        <f>IFERROR(Table_Query_from_Mac10[[#This Row],[TotalCostFuture]]/Table_Query_from_Mac10[[#This Row],[totalsalesFuture]],0)</f>
        <v>0.39411764705882357</v>
      </c>
      <c r="AN2641" s="31">
        <v>12</v>
      </c>
      <c r="AO2641">
        <f t="shared" si="82"/>
        <v>3</v>
      </c>
      <c r="AQ2641" s="31">
        <v>53.43</v>
      </c>
      <c r="AR2641">
        <f t="shared" si="83"/>
        <v>18.7</v>
      </c>
    </row>
    <row r="2642" spans="1:44" x14ac:dyDescent="0.25">
      <c r="A2642">
        <v>90277</v>
      </c>
      <c r="B2642">
        <v>7</v>
      </c>
      <c r="C2642" t="s">
        <v>55</v>
      </c>
      <c r="D2642" t="s">
        <v>81</v>
      </c>
      <c r="E2642">
        <v>3</v>
      </c>
      <c r="F2642">
        <v>8.81</v>
      </c>
      <c r="G2642">
        <v>23.26</v>
      </c>
      <c r="H2642" s="1">
        <v>44854</v>
      </c>
      <c r="I2642" s="20">
        <v>0</v>
      </c>
      <c r="J2642" s="47">
        <f>Table_Query_from_Mac10[[#This Row],[unit_price]]-(Table_Query_from_Mac10[[#This Row],[unit_price]]*(Table_Query_from_Mac10[[#This Row],[discount_pct]]/100))</f>
        <v>23.26</v>
      </c>
      <c r="K2642" s="47">
        <f>Table_Query_from_Mac10[[#This Row],[unit_cost]]</f>
        <v>8.81</v>
      </c>
      <c r="L2642" s="47">
        <f>Table_Query_from_Mac10[[#This Row],[Live-cost]]*(1+Table_Query_from_Mac10[[#This Row],[CogsIncreasebyTYPE]])</f>
        <v>8.81</v>
      </c>
      <c r="M2642" s="47">
        <f>Table_Query_from_Mac10[[#This Row],[Live-cost]]*Table_Query_from_Mac10[[#This Row],[qty_to_ship]]</f>
        <v>26.43</v>
      </c>
      <c r="N2642" s="47">
        <f>IF(Table_Query_from_Mac10[[#This Row],[item_no]]="KDA",-Table_Query_from_Mac10[[#This Row],[unit_price]],Table_Query_from_Mac10[[#This Row],[Net Unit]]*Table_Query_from_Mac10[[#This Row],[qty_to_ship]])</f>
        <v>69.78</v>
      </c>
      <c r="O2642" s="47">
        <f>SUMIFS(Summary!C:C,Summary!H:H,Table_Query_from_Mac10[[#This Row],[Juiceoc]])</f>
        <v>0</v>
      </c>
      <c r="P2642" s="47">
        <f>SUMIFS(Summary!D:D,Summary!H:H,Table_Query_from_Mac10[[#This Row],[Juiceoc]])</f>
        <v>0</v>
      </c>
      <c r="Q2642" s="47">
        <f>SUMIFS(Summary!E:E,Summary!H:H,Table_Query_from_Mac10[[#This Row],[Juiceoc]])</f>
        <v>0</v>
      </c>
      <c r="R2642" s="47">
        <f>Table_Query_from_Mac10[[#This Row],[Net Unit]]*(1+Table_Query_from_Mac10[[#This Row],[PriceIncreasebyType]])</f>
        <v>23.26</v>
      </c>
      <c r="S2642" s="47">
        <f>Table_Query_from_Mac10[[#This Row],[UnitPriceFuture]]*Table_Query_from_Mac10[[#This Row],[qtytoShipFuture]]</f>
        <v>69.78</v>
      </c>
      <c r="T2642" s="47">
        <f>ROUND(Table_Query_from_Mac10[[#This Row],[qty_to_ship]]*(1+Table_Query_from_Mac10[[#This Row],[VolumeIncreasebyType]]),0)</f>
        <v>3</v>
      </c>
      <c r="U2642" s="47">
        <f>Table_Query_from_Mac10[[#This Row],[qtytoShipFuture]]*Table_Query_from_Mac10[[#This Row],[Future-cost]]</f>
        <v>26.43</v>
      </c>
      <c r="V2642" s="47">
        <f>Table_Query_from_Mac10[[#This Row],[qtytoShipFuture]]-Table_Query_from_Mac10[[#This Row],[qty_to_ship]]</f>
        <v>0</v>
      </c>
      <c r="W2642" s="47">
        <f>Table_Query_from_Mac10[[#This Row],[UnitPriceFuture]]</f>
        <v>23.26</v>
      </c>
      <c r="X2642" s="47">
        <f>Table_Query_from_Mac10[[#This Row],[Unit Increase]]*Table_Query_from_Mac10[[#This Row],[UnitPriceFuture]]</f>
        <v>0</v>
      </c>
      <c r="Y2642" s="47">
        <f>Table_Query_from_Mac10[[#This Row],[Unit Increase]]*Table_Query_from_Mac10[[#This Row],[Future-cost]]</f>
        <v>0</v>
      </c>
      <c r="Z2642" s="47">
        <f>-(Table_Query_from_Mac10[[#This Row],[Incremental Sales]]+((Table_Query_from_Mac10[[#This Row],[Incremental Sales]]*-(SUM(Summary!$S$8:$S$9)))))*Summary!$S$18</f>
        <v>0</v>
      </c>
      <c r="AA2642" s="47">
        <f>IFERROR(Table_Query_from_Mac10[[#This Row],[Incremental Cost]]/Table_Query_from_Mac10[[#This Row],[Incremental Sales]],0)</f>
        <v>0</v>
      </c>
      <c r="AB2642" s="47">
        <f>IFERROR(Table_Query_from_Mac10[[#This Row],[TotalCostFuture]]/Table_Query_from_Mac10[[#This Row],[totalsalesFuture]],0)</f>
        <v>0.37876182287188304</v>
      </c>
      <c r="AN2642" s="30">
        <v>9</v>
      </c>
      <c r="AO2642">
        <f t="shared" si="82"/>
        <v>3</v>
      </c>
      <c r="AQ2642" s="30">
        <v>66.459999999999994</v>
      </c>
      <c r="AR2642">
        <f t="shared" si="83"/>
        <v>23.26</v>
      </c>
    </row>
    <row r="2643" spans="1:44" x14ac:dyDescent="0.25">
      <c r="A2643">
        <v>90277</v>
      </c>
      <c r="B2643">
        <v>8</v>
      </c>
      <c r="C2643" t="s">
        <v>55</v>
      </c>
      <c r="D2643" t="s">
        <v>81</v>
      </c>
      <c r="E2643">
        <v>2</v>
      </c>
      <c r="F2643">
        <v>10.18</v>
      </c>
      <c r="G2643">
        <v>28.13</v>
      </c>
      <c r="H2643" s="1">
        <v>44854</v>
      </c>
      <c r="I2643" s="20">
        <v>0</v>
      </c>
      <c r="J2643" s="47">
        <f>Table_Query_from_Mac10[[#This Row],[unit_price]]-(Table_Query_from_Mac10[[#This Row],[unit_price]]*(Table_Query_from_Mac10[[#This Row],[discount_pct]]/100))</f>
        <v>28.13</v>
      </c>
      <c r="K2643" s="47">
        <f>Table_Query_from_Mac10[[#This Row],[unit_cost]]</f>
        <v>10.18</v>
      </c>
      <c r="L2643" s="47">
        <f>Table_Query_from_Mac10[[#This Row],[Live-cost]]*(1+Table_Query_from_Mac10[[#This Row],[CogsIncreasebyTYPE]])</f>
        <v>10.18</v>
      </c>
      <c r="M2643" s="47">
        <f>Table_Query_from_Mac10[[#This Row],[Live-cost]]*Table_Query_from_Mac10[[#This Row],[qty_to_ship]]</f>
        <v>20.36</v>
      </c>
      <c r="N2643" s="47">
        <f>IF(Table_Query_from_Mac10[[#This Row],[item_no]]="KDA",-Table_Query_from_Mac10[[#This Row],[unit_price]],Table_Query_from_Mac10[[#This Row],[Net Unit]]*Table_Query_from_Mac10[[#This Row],[qty_to_ship]])</f>
        <v>56.26</v>
      </c>
      <c r="O2643" s="47">
        <f>SUMIFS(Summary!C:C,Summary!H:H,Table_Query_from_Mac10[[#This Row],[Juiceoc]])</f>
        <v>0</v>
      </c>
      <c r="P2643" s="47">
        <f>SUMIFS(Summary!D:D,Summary!H:H,Table_Query_from_Mac10[[#This Row],[Juiceoc]])</f>
        <v>0</v>
      </c>
      <c r="Q2643" s="47">
        <f>SUMIFS(Summary!E:E,Summary!H:H,Table_Query_from_Mac10[[#This Row],[Juiceoc]])</f>
        <v>0</v>
      </c>
      <c r="R2643" s="47">
        <f>Table_Query_from_Mac10[[#This Row],[Net Unit]]*(1+Table_Query_from_Mac10[[#This Row],[PriceIncreasebyType]])</f>
        <v>28.13</v>
      </c>
      <c r="S2643" s="47">
        <f>Table_Query_from_Mac10[[#This Row],[UnitPriceFuture]]*Table_Query_from_Mac10[[#This Row],[qtytoShipFuture]]</f>
        <v>56.26</v>
      </c>
      <c r="T2643" s="47">
        <f>ROUND(Table_Query_from_Mac10[[#This Row],[qty_to_ship]]*(1+Table_Query_from_Mac10[[#This Row],[VolumeIncreasebyType]]),0)</f>
        <v>2</v>
      </c>
      <c r="U2643" s="47">
        <f>Table_Query_from_Mac10[[#This Row],[qtytoShipFuture]]*Table_Query_from_Mac10[[#This Row],[Future-cost]]</f>
        <v>20.36</v>
      </c>
      <c r="V2643" s="47">
        <f>Table_Query_from_Mac10[[#This Row],[qtytoShipFuture]]-Table_Query_from_Mac10[[#This Row],[qty_to_ship]]</f>
        <v>0</v>
      </c>
      <c r="W2643" s="47">
        <f>Table_Query_from_Mac10[[#This Row],[UnitPriceFuture]]</f>
        <v>28.13</v>
      </c>
      <c r="X2643" s="47">
        <f>Table_Query_from_Mac10[[#This Row],[Unit Increase]]*Table_Query_from_Mac10[[#This Row],[UnitPriceFuture]]</f>
        <v>0</v>
      </c>
      <c r="Y2643" s="47">
        <f>Table_Query_from_Mac10[[#This Row],[Unit Increase]]*Table_Query_from_Mac10[[#This Row],[Future-cost]]</f>
        <v>0</v>
      </c>
      <c r="Z2643" s="47">
        <f>-(Table_Query_from_Mac10[[#This Row],[Incremental Sales]]+((Table_Query_from_Mac10[[#This Row],[Incremental Sales]]*-(SUM(Summary!$S$8:$S$9)))))*Summary!$S$18</f>
        <v>0</v>
      </c>
      <c r="AA2643" s="47">
        <f>IFERROR(Table_Query_from_Mac10[[#This Row],[Incremental Cost]]/Table_Query_from_Mac10[[#This Row],[Incremental Sales]],0)</f>
        <v>0</v>
      </c>
      <c r="AB2643" s="47">
        <f>IFERROR(Table_Query_from_Mac10[[#This Row],[TotalCostFuture]]/Table_Query_from_Mac10[[#This Row],[totalsalesFuture]],0)</f>
        <v>0.36189121933878421</v>
      </c>
      <c r="AN2643" s="31">
        <v>6</v>
      </c>
      <c r="AO2643">
        <f t="shared" si="82"/>
        <v>2</v>
      </c>
      <c r="AQ2643" s="31">
        <v>80.37</v>
      </c>
      <c r="AR2643">
        <f t="shared" si="83"/>
        <v>28.13</v>
      </c>
    </row>
    <row r="2644" spans="1:44" x14ac:dyDescent="0.25">
      <c r="A2644">
        <v>90277</v>
      </c>
      <c r="B2644">
        <v>9</v>
      </c>
      <c r="C2644" t="s">
        <v>55</v>
      </c>
      <c r="D2644" t="s">
        <v>81</v>
      </c>
      <c r="E2644">
        <v>2</v>
      </c>
      <c r="F2644">
        <v>12.04</v>
      </c>
      <c r="G2644">
        <v>32.4</v>
      </c>
      <c r="H2644" s="1">
        <v>44854</v>
      </c>
      <c r="I2644" s="20">
        <v>0</v>
      </c>
      <c r="J2644" s="47">
        <f>Table_Query_from_Mac10[[#This Row],[unit_price]]-(Table_Query_from_Mac10[[#This Row],[unit_price]]*(Table_Query_from_Mac10[[#This Row],[discount_pct]]/100))</f>
        <v>32.4</v>
      </c>
      <c r="K2644" s="47">
        <f>Table_Query_from_Mac10[[#This Row],[unit_cost]]</f>
        <v>12.04</v>
      </c>
      <c r="L2644" s="47">
        <f>Table_Query_from_Mac10[[#This Row],[Live-cost]]*(1+Table_Query_from_Mac10[[#This Row],[CogsIncreasebyTYPE]])</f>
        <v>12.04</v>
      </c>
      <c r="M2644" s="47">
        <f>Table_Query_from_Mac10[[#This Row],[Live-cost]]*Table_Query_from_Mac10[[#This Row],[qty_to_ship]]</f>
        <v>24.08</v>
      </c>
      <c r="N2644" s="47">
        <f>IF(Table_Query_from_Mac10[[#This Row],[item_no]]="KDA",-Table_Query_from_Mac10[[#This Row],[unit_price]],Table_Query_from_Mac10[[#This Row],[Net Unit]]*Table_Query_from_Mac10[[#This Row],[qty_to_ship]])</f>
        <v>64.8</v>
      </c>
      <c r="O2644" s="47">
        <f>SUMIFS(Summary!C:C,Summary!H:H,Table_Query_from_Mac10[[#This Row],[Juiceoc]])</f>
        <v>0</v>
      </c>
      <c r="P2644" s="47">
        <f>SUMIFS(Summary!D:D,Summary!H:H,Table_Query_from_Mac10[[#This Row],[Juiceoc]])</f>
        <v>0</v>
      </c>
      <c r="Q2644" s="47">
        <f>SUMIFS(Summary!E:E,Summary!H:H,Table_Query_from_Mac10[[#This Row],[Juiceoc]])</f>
        <v>0</v>
      </c>
      <c r="R2644" s="47">
        <f>Table_Query_from_Mac10[[#This Row],[Net Unit]]*(1+Table_Query_from_Mac10[[#This Row],[PriceIncreasebyType]])</f>
        <v>32.4</v>
      </c>
      <c r="S2644" s="47">
        <f>Table_Query_from_Mac10[[#This Row],[UnitPriceFuture]]*Table_Query_from_Mac10[[#This Row],[qtytoShipFuture]]</f>
        <v>64.8</v>
      </c>
      <c r="T2644" s="47">
        <f>ROUND(Table_Query_from_Mac10[[#This Row],[qty_to_ship]]*(1+Table_Query_from_Mac10[[#This Row],[VolumeIncreasebyType]]),0)</f>
        <v>2</v>
      </c>
      <c r="U2644" s="47">
        <f>Table_Query_from_Mac10[[#This Row],[qtytoShipFuture]]*Table_Query_from_Mac10[[#This Row],[Future-cost]]</f>
        <v>24.08</v>
      </c>
      <c r="V2644" s="47">
        <f>Table_Query_from_Mac10[[#This Row],[qtytoShipFuture]]-Table_Query_from_Mac10[[#This Row],[qty_to_ship]]</f>
        <v>0</v>
      </c>
      <c r="W2644" s="47">
        <f>Table_Query_from_Mac10[[#This Row],[UnitPriceFuture]]</f>
        <v>32.4</v>
      </c>
      <c r="X2644" s="47">
        <f>Table_Query_from_Mac10[[#This Row],[Unit Increase]]*Table_Query_from_Mac10[[#This Row],[UnitPriceFuture]]</f>
        <v>0</v>
      </c>
      <c r="Y2644" s="47">
        <f>Table_Query_from_Mac10[[#This Row],[Unit Increase]]*Table_Query_from_Mac10[[#This Row],[Future-cost]]</f>
        <v>0</v>
      </c>
      <c r="Z2644" s="47">
        <f>-(Table_Query_from_Mac10[[#This Row],[Incremental Sales]]+((Table_Query_from_Mac10[[#This Row],[Incremental Sales]]*-(SUM(Summary!$S$8:$S$9)))))*Summary!$S$18</f>
        <v>0</v>
      </c>
      <c r="AA2644" s="47">
        <f>IFERROR(Table_Query_from_Mac10[[#This Row],[Incremental Cost]]/Table_Query_from_Mac10[[#This Row],[Incremental Sales]],0)</f>
        <v>0</v>
      </c>
      <c r="AB2644" s="47">
        <f>IFERROR(Table_Query_from_Mac10[[#This Row],[TotalCostFuture]]/Table_Query_from_Mac10[[#This Row],[totalsalesFuture]],0)</f>
        <v>0.3716049382716049</v>
      </c>
      <c r="AN2644" s="30">
        <v>6</v>
      </c>
      <c r="AO2644">
        <f t="shared" si="82"/>
        <v>2</v>
      </c>
      <c r="AQ2644" s="30">
        <v>92.56</v>
      </c>
      <c r="AR2644">
        <f t="shared" si="83"/>
        <v>32.4</v>
      </c>
    </row>
    <row r="2645" spans="1:44" x14ac:dyDescent="0.25">
      <c r="A2645">
        <v>90277</v>
      </c>
      <c r="B2645">
        <v>10</v>
      </c>
      <c r="C2645" t="s">
        <v>55</v>
      </c>
      <c r="D2645" t="s">
        <v>81</v>
      </c>
      <c r="E2645">
        <v>2</v>
      </c>
      <c r="F2645">
        <v>4.68</v>
      </c>
      <c r="G2645">
        <v>13.3</v>
      </c>
      <c r="H2645" s="1">
        <v>44854</v>
      </c>
      <c r="I2645" s="20">
        <v>0</v>
      </c>
      <c r="J2645" s="47">
        <f>Table_Query_from_Mac10[[#This Row],[unit_price]]-(Table_Query_from_Mac10[[#This Row],[unit_price]]*(Table_Query_from_Mac10[[#This Row],[discount_pct]]/100))</f>
        <v>13.3</v>
      </c>
      <c r="K2645" s="47">
        <f>Table_Query_from_Mac10[[#This Row],[unit_cost]]</f>
        <v>4.68</v>
      </c>
      <c r="L2645" s="47">
        <f>Table_Query_from_Mac10[[#This Row],[Live-cost]]*(1+Table_Query_from_Mac10[[#This Row],[CogsIncreasebyTYPE]])</f>
        <v>4.68</v>
      </c>
      <c r="M2645" s="47">
        <f>Table_Query_from_Mac10[[#This Row],[Live-cost]]*Table_Query_from_Mac10[[#This Row],[qty_to_ship]]</f>
        <v>9.36</v>
      </c>
      <c r="N2645" s="47">
        <f>IF(Table_Query_from_Mac10[[#This Row],[item_no]]="KDA",-Table_Query_from_Mac10[[#This Row],[unit_price]],Table_Query_from_Mac10[[#This Row],[Net Unit]]*Table_Query_from_Mac10[[#This Row],[qty_to_ship]])</f>
        <v>26.6</v>
      </c>
      <c r="O2645" s="47">
        <f>SUMIFS(Summary!C:C,Summary!H:H,Table_Query_from_Mac10[[#This Row],[Juiceoc]])</f>
        <v>0</v>
      </c>
      <c r="P2645" s="47">
        <f>SUMIFS(Summary!D:D,Summary!H:H,Table_Query_from_Mac10[[#This Row],[Juiceoc]])</f>
        <v>0</v>
      </c>
      <c r="Q2645" s="47">
        <f>SUMIFS(Summary!E:E,Summary!H:H,Table_Query_from_Mac10[[#This Row],[Juiceoc]])</f>
        <v>0</v>
      </c>
      <c r="R2645" s="47">
        <f>Table_Query_from_Mac10[[#This Row],[Net Unit]]*(1+Table_Query_from_Mac10[[#This Row],[PriceIncreasebyType]])</f>
        <v>13.3</v>
      </c>
      <c r="S2645" s="47">
        <f>Table_Query_from_Mac10[[#This Row],[UnitPriceFuture]]*Table_Query_from_Mac10[[#This Row],[qtytoShipFuture]]</f>
        <v>26.6</v>
      </c>
      <c r="T2645" s="47">
        <f>ROUND(Table_Query_from_Mac10[[#This Row],[qty_to_ship]]*(1+Table_Query_from_Mac10[[#This Row],[VolumeIncreasebyType]]),0)</f>
        <v>2</v>
      </c>
      <c r="U2645" s="47">
        <f>Table_Query_from_Mac10[[#This Row],[qtytoShipFuture]]*Table_Query_from_Mac10[[#This Row],[Future-cost]]</f>
        <v>9.36</v>
      </c>
      <c r="V2645" s="47">
        <f>Table_Query_from_Mac10[[#This Row],[qtytoShipFuture]]-Table_Query_from_Mac10[[#This Row],[qty_to_ship]]</f>
        <v>0</v>
      </c>
      <c r="W2645" s="47">
        <f>Table_Query_from_Mac10[[#This Row],[UnitPriceFuture]]</f>
        <v>13.3</v>
      </c>
      <c r="X2645" s="47">
        <f>Table_Query_from_Mac10[[#This Row],[Unit Increase]]*Table_Query_from_Mac10[[#This Row],[UnitPriceFuture]]</f>
        <v>0</v>
      </c>
      <c r="Y2645" s="47">
        <f>Table_Query_from_Mac10[[#This Row],[Unit Increase]]*Table_Query_from_Mac10[[#This Row],[Future-cost]]</f>
        <v>0</v>
      </c>
      <c r="Z2645" s="47">
        <f>-(Table_Query_from_Mac10[[#This Row],[Incremental Sales]]+((Table_Query_from_Mac10[[#This Row],[Incremental Sales]]*-(SUM(Summary!$S$8:$S$9)))))*Summary!$S$18</f>
        <v>0</v>
      </c>
      <c r="AA2645" s="47">
        <f>IFERROR(Table_Query_from_Mac10[[#This Row],[Incremental Cost]]/Table_Query_from_Mac10[[#This Row],[Incremental Sales]],0)</f>
        <v>0</v>
      </c>
      <c r="AB2645" s="47">
        <f>IFERROR(Table_Query_from_Mac10[[#This Row],[TotalCostFuture]]/Table_Query_from_Mac10[[#This Row],[totalsalesFuture]],0)</f>
        <v>0.35187969924812024</v>
      </c>
      <c r="AN2645" s="31">
        <v>8</v>
      </c>
      <c r="AO2645">
        <f t="shared" si="82"/>
        <v>2</v>
      </c>
      <c r="AQ2645" s="31">
        <v>38</v>
      </c>
      <c r="AR2645">
        <f t="shared" si="83"/>
        <v>13.3</v>
      </c>
    </row>
    <row r="2646" spans="1:44" x14ac:dyDescent="0.25">
      <c r="A2646">
        <v>90277</v>
      </c>
      <c r="B2646">
        <v>11</v>
      </c>
      <c r="C2646" t="s">
        <v>55</v>
      </c>
      <c r="D2646" t="s">
        <v>81</v>
      </c>
      <c r="E2646">
        <v>1</v>
      </c>
      <c r="F2646">
        <v>5.86</v>
      </c>
      <c r="G2646">
        <v>15.34</v>
      </c>
      <c r="H2646" s="1">
        <v>44854</v>
      </c>
      <c r="I2646" s="20">
        <v>0</v>
      </c>
      <c r="J2646" s="47">
        <f>Table_Query_from_Mac10[[#This Row],[unit_price]]-(Table_Query_from_Mac10[[#This Row],[unit_price]]*(Table_Query_from_Mac10[[#This Row],[discount_pct]]/100))</f>
        <v>15.34</v>
      </c>
      <c r="K2646" s="47">
        <f>Table_Query_from_Mac10[[#This Row],[unit_cost]]</f>
        <v>5.86</v>
      </c>
      <c r="L2646" s="47">
        <f>Table_Query_from_Mac10[[#This Row],[Live-cost]]*(1+Table_Query_from_Mac10[[#This Row],[CogsIncreasebyTYPE]])</f>
        <v>5.86</v>
      </c>
      <c r="M2646" s="47">
        <f>Table_Query_from_Mac10[[#This Row],[Live-cost]]*Table_Query_from_Mac10[[#This Row],[qty_to_ship]]</f>
        <v>5.86</v>
      </c>
      <c r="N2646" s="47">
        <f>IF(Table_Query_from_Mac10[[#This Row],[item_no]]="KDA",-Table_Query_from_Mac10[[#This Row],[unit_price]],Table_Query_from_Mac10[[#This Row],[Net Unit]]*Table_Query_from_Mac10[[#This Row],[qty_to_ship]])</f>
        <v>15.34</v>
      </c>
      <c r="O2646" s="47">
        <f>SUMIFS(Summary!C:C,Summary!H:H,Table_Query_from_Mac10[[#This Row],[Juiceoc]])</f>
        <v>0</v>
      </c>
      <c r="P2646" s="47">
        <f>SUMIFS(Summary!D:D,Summary!H:H,Table_Query_from_Mac10[[#This Row],[Juiceoc]])</f>
        <v>0</v>
      </c>
      <c r="Q2646" s="47">
        <f>SUMIFS(Summary!E:E,Summary!H:H,Table_Query_from_Mac10[[#This Row],[Juiceoc]])</f>
        <v>0</v>
      </c>
      <c r="R2646" s="47">
        <f>Table_Query_from_Mac10[[#This Row],[Net Unit]]*(1+Table_Query_from_Mac10[[#This Row],[PriceIncreasebyType]])</f>
        <v>15.34</v>
      </c>
      <c r="S2646" s="47">
        <f>Table_Query_from_Mac10[[#This Row],[UnitPriceFuture]]*Table_Query_from_Mac10[[#This Row],[qtytoShipFuture]]</f>
        <v>15.34</v>
      </c>
      <c r="T2646" s="47">
        <f>ROUND(Table_Query_from_Mac10[[#This Row],[qty_to_ship]]*(1+Table_Query_from_Mac10[[#This Row],[VolumeIncreasebyType]]),0)</f>
        <v>1</v>
      </c>
      <c r="U2646" s="47">
        <f>Table_Query_from_Mac10[[#This Row],[qtytoShipFuture]]*Table_Query_from_Mac10[[#This Row],[Future-cost]]</f>
        <v>5.86</v>
      </c>
      <c r="V2646" s="47">
        <f>Table_Query_from_Mac10[[#This Row],[qtytoShipFuture]]-Table_Query_from_Mac10[[#This Row],[qty_to_ship]]</f>
        <v>0</v>
      </c>
      <c r="W2646" s="47">
        <f>Table_Query_from_Mac10[[#This Row],[UnitPriceFuture]]</f>
        <v>15.34</v>
      </c>
      <c r="X2646" s="47">
        <f>Table_Query_from_Mac10[[#This Row],[Unit Increase]]*Table_Query_from_Mac10[[#This Row],[UnitPriceFuture]]</f>
        <v>0</v>
      </c>
      <c r="Y2646" s="47">
        <f>Table_Query_from_Mac10[[#This Row],[Unit Increase]]*Table_Query_from_Mac10[[#This Row],[Future-cost]]</f>
        <v>0</v>
      </c>
      <c r="Z2646" s="47">
        <f>-(Table_Query_from_Mac10[[#This Row],[Incremental Sales]]+((Table_Query_from_Mac10[[#This Row],[Incremental Sales]]*-(SUM(Summary!$S$8:$S$9)))))*Summary!$S$18</f>
        <v>0</v>
      </c>
      <c r="AA2646" s="47">
        <f>IFERROR(Table_Query_from_Mac10[[#This Row],[Incremental Cost]]/Table_Query_from_Mac10[[#This Row],[Incremental Sales]],0)</f>
        <v>0</v>
      </c>
      <c r="AB2646" s="47">
        <f>IFERROR(Table_Query_from_Mac10[[#This Row],[TotalCostFuture]]/Table_Query_from_Mac10[[#This Row],[totalsalesFuture]],0)</f>
        <v>0.38200782268578881</v>
      </c>
      <c r="AN2646" s="30">
        <v>4</v>
      </c>
      <c r="AO2646">
        <f t="shared" si="82"/>
        <v>1</v>
      </c>
      <c r="AQ2646" s="30">
        <v>43.83</v>
      </c>
      <c r="AR2646">
        <f t="shared" si="83"/>
        <v>15.34</v>
      </c>
    </row>
    <row r="2647" spans="1:44" x14ac:dyDescent="0.25">
      <c r="A2647">
        <v>90277</v>
      </c>
      <c r="B2647">
        <v>12</v>
      </c>
      <c r="C2647" t="s">
        <v>55</v>
      </c>
      <c r="D2647" t="s">
        <v>81</v>
      </c>
      <c r="E2647">
        <v>1</v>
      </c>
      <c r="F2647">
        <v>6.19</v>
      </c>
      <c r="G2647">
        <v>16.100000000000001</v>
      </c>
      <c r="H2647" s="1">
        <v>44854</v>
      </c>
      <c r="I2647" s="20">
        <v>0</v>
      </c>
      <c r="J2647" s="47">
        <f>Table_Query_from_Mac10[[#This Row],[unit_price]]-(Table_Query_from_Mac10[[#This Row],[unit_price]]*(Table_Query_from_Mac10[[#This Row],[discount_pct]]/100))</f>
        <v>16.100000000000001</v>
      </c>
      <c r="K2647" s="47">
        <f>Table_Query_from_Mac10[[#This Row],[unit_cost]]</f>
        <v>6.19</v>
      </c>
      <c r="L2647" s="47">
        <f>Table_Query_from_Mac10[[#This Row],[Live-cost]]*(1+Table_Query_from_Mac10[[#This Row],[CogsIncreasebyTYPE]])</f>
        <v>6.19</v>
      </c>
      <c r="M2647" s="47">
        <f>Table_Query_from_Mac10[[#This Row],[Live-cost]]*Table_Query_from_Mac10[[#This Row],[qty_to_ship]]</f>
        <v>6.19</v>
      </c>
      <c r="N2647" s="47">
        <f>IF(Table_Query_from_Mac10[[#This Row],[item_no]]="KDA",-Table_Query_from_Mac10[[#This Row],[unit_price]],Table_Query_from_Mac10[[#This Row],[Net Unit]]*Table_Query_from_Mac10[[#This Row],[qty_to_ship]])</f>
        <v>16.100000000000001</v>
      </c>
      <c r="O2647" s="47">
        <f>SUMIFS(Summary!C:C,Summary!H:H,Table_Query_from_Mac10[[#This Row],[Juiceoc]])</f>
        <v>0</v>
      </c>
      <c r="P2647" s="47">
        <f>SUMIFS(Summary!D:D,Summary!H:H,Table_Query_from_Mac10[[#This Row],[Juiceoc]])</f>
        <v>0</v>
      </c>
      <c r="Q2647" s="47">
        <f>SUMIFS(Summary!E:E,Summary!H:H,Table_Query_from_Mac10[[#This Row],[Juiceoc]])</f>
        <v>0</v>
      </c>
      <c r="R2647" s="47">
        <f>Table_Query_from_Mac10[[#This Row],[Net Unit]]*(1+Table_Query_from_Mac10[[#This Row],[PriceIncreasebyType]])</f>
        <v>16.100000000000001</v>
      </c>
      <c r="S2647" s="47">
        <f>Table_Query_from_Mac10[[#This Row],[UnitPriceFuture]]*Table_Query_from_Mac10[[#This Row],[qtytoShipFuture]]</f>
        <v>16.100000000000001</v>
      </c>
      <c r="T2647" s="47">
        <f>ROUND(Table_Query_from_Mac10[[#This Row],[qty_to_ship]]*(1+Table_Query_from_Mac10[[#This Row],[VolumeIncreasebyType]]),0)</f>
        <v>1</v>
      </c>
      <c r="U2647" s="47">
        <f>Table_Query_from_Mac10[[#This Row],[qtytoShipFuture]]*Table_Query_from_Mac10[[#This Row],[Future-cost]]</f>
        <v>6.19</v>
      </c>
      <c r="V2647" s="47">
        <f>Table_Query_from_Mac10[[#This Row],[qtytoShipFuture]]-Table_Query_from_Mac10[[#This Row],[qty_to_ship]]</f>
        <v>0</v>
      </c>
      <c r="W2647" s="47">
        <f>Table_Query_from_Mac10[[#This Row],[UnitPriceFuture]]</f>
        <v>16.100000000000001</v>
      </c>
      <c r="X2647" s="47">
        <f>Table_Query_from_Mac10[[#This Row],[Unit Increase]]*Table_Query_from_Mac10[[#This Row],[UnitPriceFuture]]</f>
        <v>0</v>
      </c>
      <c r="Y2647" s="47">
        <f>Table_Query_from_Mac10[[#This Row],[Unit Increase]]*Table_Query_from_Mac10[[#This Row],[Future-cost]]</f>
        <v>0</v>
      </c>
      <c r="Z2647" s="47">
        <f>-(Table_Query_from_Mac10[[#This Row],[Incremental Sales]]+((Table_Query_from_Mac10[[#This Row],[Incremental Sales]]*-(SUM(Summary!$S$8:$S$9)))))*Summary!$S$18</f>
        <v>0</v>
      </c>
      <c r="AA2647" s="47">
        <f>IFERROR(Table_Query_from_Mac10[[#This Row],[Incremental Cost]]/Table_Query_from_Mac10[[#This Row],[Incremental Sales]],0)</f>
        <v>0</v>
      </c>
      <c r="AB2647" s="47">
        <f>IFERROR(Table_Query_from_Mac10[[#This Row],[TotalCostFuture]]/Table_Query_from_Mac10[[#This Row],[totalsalesFuture]],0)</f>
        <v>0.38447204968944099</v>
      </c>
      <c r="AN2647" s="31">
        <v>4</v>
      </c>
      <c r="AO2647">
        <f t="shared" si="82"/>
        <v>1</v>
      </c>
      <c r="AQ2647" s="31">
        <v>46.01</v>
      </c>
      <c r="AR2647">
        <f t="shared" si="83"/>
        <v>16.100000000000001</v>
      </c>
    </row>
    <row r="2648" spans="1:44" x14ac:dyDescent="0.25">
      <c r="A2648">
        <v>90164</v>
      </c>
      <c r="B2648">
        <v>2</v>
      </c>
      <c r="C2648" t="s">
        <v>55</v>
      </c>
      <c r="D2648" t="s">
        <v>81</v>
      </c>
      <c r="E2648">
        <v>7</v>
      </c>
      <c r="F2648">
        <v>4.8499999999999996</v>
      </c>
      <c r="G2648">
        <v>12.21</v>
      </c>
      <c r="H2648" s="1">
        <v>44859</v>
      </c>
      <c r="I2648" s="20">
        <v>7</v>
      </c>
      <c r="J2648" s="47">
        <f>Table_Query_from_Mac10[[#This Row],[unit_price]]-(Table_Query_from_Mac10[[#This Row],[unit_price]]*(Table_Query_from_Mac10[[#This Row],[discount_pct]]/100))</f>
        <v>11.355300000000002</v>
      </c>
      <c r="K2648" s="47">
        <f>Table_Query_from_Mac10[[#This Row],[unit_cost]]</f>
        <v>4.8499999999999996</v>
      </c>
      <c r="L2648" s="47">
        <f>Table_Query_from_Mac10[[#This Row],[Live-cost]]*(1+Table_Query_from_Mac10[[#This Row],[CogsIncreasebyTYPE]])</f>
        <v>4.8499999999999996</v>
      </c>
      <c r="M2648" s="47">
        <f>Table_Query_from_Mac10[[#This Row],[Live-cost]]*Table_Query_from_Mac10[[#This Row],[qty_to_ship]]</f>
        <v>33.949999999999996</v>
      </c>
      <c r="N2648" s="47">
        <f>IF(Table_Query_from_Mac10[[#This Row],[item_no]]="KDA",-Table_Query_from_Mac10[[#This Row],[unit_price]],Table_Query_from_Mac10[[#This Row],[Net Unit]]*Table_Query_from_Mac10[[#This Row],[qty_to_ship]])</f>
        <v>79.487100000000012</v>
      </c>
      <c r="O2648" s="47">
        <f>SUMIFS(Summary!C:C,Summary!H:H,Table_Query_from_Mac10[[#This Row],[Juiceoc]])</f>
        <v>0</v>
      </c>
      <c r="P2648" s="47">
        <f>SUMIFS(Summary!D:D,Summary!H:H,Table_Query_from_Mac10[[#This Row],[Juiceoc]])</f>
        <v>0</v>
      </c>
      <c r="Q2648" s="47">
        <f>SUMIFS(Summary!E:E,Summary!H:H,Table_Query_from_Mac10[[#This Row],[Juiceoc]])</f>
        <v>0</v>
      </c>
      <c r="R2648" s="47">
        <f>Table_Query_from_Mac10[[#This Row],[Net Unit]]*(1+Table_Query_from_Mac10[[#This Row],[PriceIncreasebyType]])</f>
        <v>11.355300000000002</v>
      </c>
      <c r="S2648" s="47">
        <f>Table_Query_from_Mac10[[#This Row],[UnitPriceFuture]]*Table_Query_from_Mac10[[#This Row],[qtytoShipFuture]]</f>
        <v>79.487100000000012</v>
      </c>
      <c r="T2648" s="47">
        <f>ROUND(Table_Query_from_Mac10[[#This Row],[qty_to_ship]]*(1+Table_Query_from_Mac10[[#This Row],[VolumeIncreasebyType]]),0)</f>
        <v>7</v>
      </c>
      <c r="U2648" s="47">
        <f>Table_Query_from_Mac10[[#This Row],[qtytoShipFuture]]*Table_Query_from_Mac10[[#This Row],[Future-cost]]</f>
        <v>33.949999999999996</v>
      </c>
      <c r="V2648" s="47">
        <f>Table_Query_from_Mac10[[#This Row],[qtytoShipFuture]]-Table_Query_from_Mac10[[#This Row],[qty_to_ship]]</f>
        <v>0</v>
      </c>
      <c r="W2648" s="47">
        <f>Table_Query_from_Mac10[[#This Row],[UnitPriceFuture]]</f>
        <v>11.355300000000002</v>
      </c>
      <c r="X2648" s="47">
        <f>Table_Query_from_Mac10[[#This Row],[Unit Increase]]*Table_Query_from_Mac10[[#This Row],[UnitPriceFuture]]</f>
        <v>0</v>
      </c>
      <c r="Y2648" s="47">
        <f>Table_Query_from_Mac10[[#This Row],[Unit Increase]]*Table_Query_from_Mac10[[#This Row],[Future-cost]]</f>
        <v>0</v>
      </c>
      <c r="Z2648" s="47">
        <f>-(Table_Query_from_Mac10[[#This Row],[Incremental Sales]]+((Table_Query_from_Mac10[[#This Row],[Incremental Sales]]*-(SUM(Summary!$S$8:$S$9)))))*Summary!$S$18</f>
        <v>0</v>
      </c>
      <c r="AA2648" s="47">
        <f>IFERROR(Table_Query_from_Mac10[[#This Row],[Incremental Cost]]/Table_Query_from_Mac10[[#This Row],[Incremental Sales]],0)</f>
        <v>0</v>
      </c>
      <c r="AB2648" s="47">
        <f>IFERROR(Table_Query_from_Mac10[[#This Row],[TotalCostFuture]]/Table_Query_from_Mac10[[#This Row],[totalsalesFuture]],0)</f>
        <v>0.42711333033913668</v>
      </c>
      <c r="AN2648" s="30">
        <v>25</v>
      </c>
      <c r="AO2648">
        <f t="shared" si="82"/>
        <v>7</v>
      </c>
      <c r="AQ2648" s="30">
        <v>34.89</v>
      </c>
      <c r="AR2648">
        <f t="shared" si="83"/>
        <v>12.21</v>
      </c>
    </row>
    <row r="2649" spans="1:44" x14ac:dyDescent="0.25">
      <c r="A2649">
        <v>90164</v>
      </c>
      <c r="B2649">
        <v>3</v>
      </c>
      <c r="C2649" t="s">
        <v>55</v>
      </c>
      <c r="D2649" t="s">
        <v>81</v>
      </c>
      <c r="E2649">
        <v>5</v>
      </c>
      <c r="F2649">
        <v>5.31</v>
      </c>
      <c r="G2649">
        <v>13.35</v>
      </c>
      <c r="H2649" s="1">
        <v>44859</v>
      </c>
      <c r="I2649" s="20">
        <v>7</v>
      </c>
      <c r="J2649" s="47">
        <f>Table_Query_from_Mac10[[#This Row],[unit_price]]-(Table_Query_from_Mac10[[#This Row],[unit_price]]*(Table_Query_from_Mac10[[#This Row],[discount_pct]]/100))</f>
        <v>12.4155</v>
      </c>
      <c r="K2649" s="47">
        <f>Table_Query_from_Mac10[[#This Row],[unit_cost]]</f>
        <v>5.31</v>
      </c>
      <c r="L2649" s="47">
        <f>Table_Query_from_Mac10[[#This Row],[Live-cost]]*(1+Table_Query_from_Mac10[[#This Row],[CogsIncreasebyTYPE]])</f>
        <v>5.31</v>
      </c>
      <c r="M2649" s="47">
        <f>Table_Query_from_Mac10[[#This Row],[Live-cost]]*Table_Query_from_Mac10[[#This Row],[qty_to_ship]]</f>
        <v>26.549999999999997</v>
      </c>
      <c r="N2649" s="47">
        <f>IF(Table_Query_from_Mac10[[#This Row],[item_no]]="KDA",-Table_Query_from_Mac10[[#This Row],[unit_price]],Table_Query_from_Mac10[[#This Row],[Net Unit]]*Table_Query_from_Mac10[[#This Row],[qty_to_ship]])</f>
        <v>62.077500000000001</v>
      </c>
      <c r="O2649" s="47">
        <f>SUMIFS(Summary!C:C,Summary!H:H,Table_Query_from_Mac10[[#This Row],[Juiceoc]])</f>
        <v>0</v>
      </c>
      <c r="P2649" s="47">
        <f>SUMIFS(Summary!D:D,Summary!H:H,Table_Query_from_Mac10[[#This Row],[Juiceoc]])</f>
        <v>0</v>
      </c>
      <c r="Q2649" s="47">
        <f>SUMIFS(Summary!E:E,Summary!H:H,Table_Query_from_Mac10[[#This Row],[Juiceoc]])</f>
        <v>0</v>
      </c>
      <c r="R2649" s="47">
        <f>Table_Query_from_Mac10[[#This Row],[Net Unit]]*(1+Table_Query_from_Mac10[[#This Row],[PriceIncreasebyType]])</f>
        <v>12.4155</v>
      </c>
      <c r="S2649" s="47">
        <f>Table_Query_from_Mac10[[#This Row],[UnitPriceFuture]]*Table_Query_from_Mac10[[#This Row],[qtytoShipFuture]]</f>
        <v>62.077500000000001</v>
      </c>
      <c r="T2649" s="47">
        <f>ROUND(Table_Query_from_Mac10[[#This Row],[qty_to_ship]]*(1+Table_Query_from_Mac10[[#This Row],[VolumeIncreasebyType]]),0)</f>
        <v>5</v>
      </c>
      <c r="U2649" s="47">
        <f>Table_Query_from_Mac10[[#This Row],[qtytoShipFuture]]*Table_Query_from_Mac10[[#This Row],[Future-cost]]</f>
        <v>26.549999999999997</v>
      </c>
      <c r="V2649" s="47">
        <f>Table_Query_from_Mac10[[#This Row],[qtytoShipFuture]]-Table_Query_from_Mac10[[#This Row],[qty_to_ship]]</f>
        <v>0</v>
      </c>
      <c r="W2649" s="47">
        <f>Table_Query_from_Mac10[[#This Row],[UnitPriceFuture]]</f>
        <v>12.4155</v>
      </c>
      <c r="X2649" s="47">
        <f>Table_Query_from_Mac10[[#This Row],[Unit Increase]]*Table_Query_from_Mac10[[#This Row],[UnitPriceFuture]]</f>
        <v>0</v>
      </c>
      <c r="Y2649" s="47">
        <f>Table_Query_from_Mac10[[#This Row],[Unit Increase]]*Table_Query_from_Mac10[[#This Row],[Future-cost]]</f>
        <v>0</v>
      </c>
      <c r="Z2649" s="47">
        <f>-(Table_Query_from_Mac10[[#This Row],[Incremental Sales]]+((Table_Query_from_Mac10[[#This Row],[Incremental Sales]]*-(SUM(Summary!$S$8:$S$9)))))*Summary!$S$18</f>
        <v>0</v>
      </c>
      <c r="AA2649" s="47">
        <f>IFERROR(Table_Query_from_Mac10[[#This Row],[Incremental Cost]]/Table_Query_from_Mac10[[#This Row],[Incremental Sales]],0)</f>
        <v>0</v>
      </c>
      <c r="AB2649" s="47">
        <f>IFERROR(Table_Query_from_Mac10[[#This Row],[TotalCostFuture]]/Table_Query_from_Mac10[[#This Row],[totalsalesFuture]],0)</f>
        <v>0.42769119246103654</v>
      </c>
      <c r="AN2649" s="31">
        <v>20</v>
      </c>
      <c r="AO2649">
        <f t="shared" si="82"/>
        <v>5</v>
      </c>
      <c r="AQ2649" s="31">
        <v>38.130000000000003</v>
      </c>
      <c r="AR2649">
        <f t="shared" si="83"/>
        <v>13.35</v>
      </c>
    </row>
    <row r="2650" spans="1:44" x14ac:dyDescent="0.25">
      <c r="A2650">
        <v>90164</v>
      </c>
      <c r="B2650">
        <v>5</v>
      </c>
      <c r="C2650" t="s">
        <v>55</v>
      </c>
      <c r="D2650" t="s">
        <v>81</v>
      </c>
      <c r="E2650">
        <v>4</v>
      </c>
      <c r="F2650">
        <v>6.38</v>
      </c>
      <c r="G2650">
        <v>16.420000000000002</v>
      </c>
      <c r="H2650" s="1">
        <v>44859</v>
      </c>
      <c r="I2650" s="20">
        <v>7</v>
      </c>
      <c r="J2650" s="47">
        <f>Table_Query_from_Mac10[[#This Row],[unit_price]]-(Table_Query_from_Mac10[[#This Row],[unit_price]]*(Table_Query_from_Mac10[[#This Row],[discount_pct]]/100))</f>
        <v>15.270600000000002</v>
      </c>
      <c r="K2650" s="47">
        <f>Table_Query_from_Mac10[[#This Row],[unit_cost]]</f>
        <v>6.38</v>
      </c>
      <c r="L2650" s="47">
        <f>Table_Query_from_Mac10[[#This Row],[Live-cost]]*(1+Table_Query_from_Mac10[[#This Row],[CogsIncreasebyTYPE]])</f>
        <v>6.38</v>
      </c>
      <c r="M2650" s="47">
        <f>Table_Query_from_Mac10[[#This Row],[Live-cost]]*Table_Query_from_Mac10[[#This Row],[qty_to_ship]]</f>
        <v>25.52</v>
      </c>
      <c r="N2650" s="47">
        <f>IF(Table_Query_from_Mac10[[#This Row],[item_no]]="KDA",-Table_Query_from_Mac10[[#This Row],[unit_price]],Table_Query_from_Mac10[[#This Row],[Net Unit]]*Table_Query_from_Mac10[[#This Row],[qty_to_ship]])</f>
        <v>61.082400000000007</v>
      </c>
      <c r="O2650" s="47">
        <f>SUMIFS(Summary!C:C,Summary!H:H,Table_Query_from_Mac10[[#This Row],[Juiceoc]])</f>
        <v>0</v>
      </c>
      <c r="P2650" s="47">
        <f>SUMIFS(Summary!D:D,Summary!H:H,Table_Query_from_Mac10[[#This Row],[Juiceoc]])</f>
        <v>0</v>
      </c>
      <c r="Q2650" s="47">
        <f>SUMIFS(Summary!E:E,Summary!H:H,Table_Query_from_Mac10[[#This Row],[Juiceoc]])</f>
        <v>0</v>
      </c>
      <c r="R2650" s="47">
        <f>Table_Query_from_Mac10[[#This Row],[Net Unit]]*(1+Table_Query_from_Mac10[[#This Row],[PriceIncreasebyType]])</f>
        <v>15.270600000000002</v>
      </c>
      <c r="S2650" s="47">
        <f>Table_Query_from_Mac10[[#This Row],[UnitPriceFuture]]*Table_Query_from_Mac10[[#This Row],[qtytoShipFuture]]</f>
        <v>61.082400000000007</v>
      </c>
      <c r="T2650" s="47">
        <f>ROUND(Table_Query_from_Mac10[[#This Row],[qty_to_ship]]*(1+Table_Query_from_Mac10[[#This Row],[VolumeIncreasebyType]]),0)</f>
        <v>4</v>
      </c>
      <c r="U2650" s="47">
        <f>Table_Query_from_Mac10[[#This Row],[qtytoShipFuture]]*Table_Query_from_Mac10[[#This Row],[Future-cost]]</f>
        <v>25.52</v>
      </c>
      <c r="V2650" s="47">
        <f>Table_Query_from_Mac10[[#This Row],[qtytoShipFuture]]-Table_Query_from_Mac10[[#This Row],[qty_to_ship]]</f>
        <v>0</v>
      </c>
      <c r="W2650" s="47">
        <f>Table_Query_from_Mac10[[#This Row],[UnitPriceFuture]]</f>
        <v>15.270600000000002</v>
      </c>
      <c r="X2650" s="47">
        <f>Table_Query_from_Mac10[[#This Row],[Unit Increase]]*Table_Query_from_Mac10[[#This Row],[UnitPriceFuture]]</f>
        <v>0</v>
      </c>
      <c r="Y2650" s="47">
        <f>Table_Query_from_Mac10[[#This Row],[Unit Increase]]*Table_Query_from_Mac10[[#This Row],[Future-cost]]</f>
        <v>0</v>
      </c>
      <c r="Z2650" s="47">
        <f>-(Table_Query_from_Mac10[[#This Row],[Incremental Sales]]+((Table_Query_from_Mac10[[#This Row],[Incremental Sales]]*-(SUM(Summary!$S$8:$S$9)))))*Summary!$S$18</f>
        <v>0</v>
      </c>
      <c r="AA2650" s="47">
        <f>IFERROR(Table_Query_from_Mac10[[#This Row],[Incremental Cost]]/Table_Query_from_Mac10[[#This Row],[Incremental Sales]],0)</f>
        <v>0</v>
      </c>
      <c r="AB2650" s="47">
        <f>IFERROR(Table_Query_from_Mac10[[#This Row],[TotalCostFuture]]/Table_Query_from_Mac10[[#This Row],[totalsalesFuture]],0)</f>
        <v>0.41779628829253596</v>
      </c>
      <c r="AN2650" s="30">
        <v>16</v>
      </c>
      <c r="AO2650">
        <f t="shared" si="82"/>
        <v>4</v>
      </c>
      <c r="AQ2650" s="30">
        <v>46.9</v>
      </c>
      <c r="AR2650">
        <f t="shared" si="83"/>
        <v>16.420000000000002</v>
      </c>
    </row>
    <row r="2651" spans="1:44" x14ac:dyDescent="0.25">
      <c r="A2651">
        <v>90164</v>
      </c>
      <c r="B2651">
        <v>6</v>
      </c>
      <c r="C2651" t="s">
        <v>55</v>
      </c>
      <c r="D2651" t="s">
        <v>81</v>
      </c>
      <c r="E2651">
        <v>3</v>
      </c>
      <c r="F2651">
        <v>7.17</v>
      </c>
      <c r="G2651">
        <v>18.14</v>
      </c>
      <c r="H2651" s="1">
        <v>44859</v>
      </c>
      <c r="I2651" s="20">
        <v>7</v>
      </c>
      <c r="J2651" s="47">
        <f>Table_Query_from_Mac10[[#This Row],[unit_price]]-(Table_Query_from_Mac10[[#This Row],[unit_price]]*(Table_Query_from_Mac10[[#This Row],[discount_pct]]/100))</f>
        <v>16.870200000000001</v>
      </c>
      <c r="K2651" s="47">
        <f>Table_Query_from_Mac10[[#This Row],[unit_cost]]</f>
        <v>7.17</v>
      </c>
      <c r="L2651" s="47">
        <f>Table_Query_from_Mac10[[#This Row],[Live-cost]]*(1+Table_Query_from_Mac10[[#This Row],[CogsIncreasebyTYPE]])</f>
        <v>7.17</v>
      </c>
      <c r="M2651" s="47">
        <f>Table_Query_from_Mac10[[#This Row],[Live-cost]]*Table_Query_from_Mac10[[#This Row],[qty_to_ship]]</f>
        <v>21.509999999999998</v>
      </c>
      <c r="N2651" s="47">
        <f>IF(Table_Query_from_Mac10[[#This Row],[item_no]]="KDA",-Table_Query_from_Mac10[[#This Row],[unit_price]],Table_Query_from_Mac10[[#This Row],[Net Unit]]*Table_Query_from_Mac10[[#This Row],[qty_to_ship]])</f>
        <v>50.610600000000005</v>
      </c>
      <c r="O2651" s="47">
        <f>SUMIFS(Summary!C:C,Summary!H:H,Table_Query_from_Mac10[[#This Row],[Juiceoc]])</f>
        <v>0</v>
      </c>
      <c r="P2651" s="47">
        <f>SUMIFS(Summary!D:D,Summary!H:H,Table_Query_from_Mac10[[#This Row],[Juiceoc]])</f>
        <v>0</v>
      </c>
      <c r="Q2651" s="47">
        <f>SUMIFS(Summary!E:E,Summary!H:H,Table_Query_from_Mac10[[#This Row],[Juiceoc]])</f>
        <v>0</v>
      </c>
      <c r="R2651" s="47">
        <f>Table_Query_from_Mac10[[#This Row],[Net Unit]]*(1+Table_Query_from_Mac10[[#This Row],[PriceIncreasebyType]])</f>
        <v>16.870200000000001</v>
      </c>
      <c r="S2651" s="47">
        <f>Table_Query_from_Mac10[[#This Row],[UnitPriceFuture]]*Table_Query_from_Mac10[[#This Row],[qtytoShipFuture]]</f>
        <v>50.610600000000005</v>
      </c>
      <c r="T2651" s="47">
        <f>ROUND(Table_Query_from_Mac10[[#This Row],[qty_to_ship]]*(1+Table_Query_from_Mac10[[#This Row],[VolumeIncreasebyType]]),0)</f>
        <v>3</v>
      </c>
      <c r="U2651" s="47">
        <f>Table_Query_from_Mac10[[#This Row],[qtytoShipFuture]]*Table_Query_from_Mac10[[#This Row],[Future-cost]]</f>
        <v>21.509999999999998</v>
      </c>
      <c r="V2651" s="47">
        <f>Table_Query_from_Mac10[[#This Row],[qtytoShipFuture]]-Table_Query_from_Mac10[[#This Row],[qty_to_ship]]</f>
        <v>0</v>
      </c>
      <c r="W2651" s="47">
        <f>Table_Query_from_Mac10[[#This Row],[UnitPriceFuture]]</f>
        <v>16.870200000000001</v>
      </c>
      <c r="X2651" s="47">
        <f>Table_Query_from_Mac10[[#This Row],[Unit Increase]]*Table_Query_from_Mac10[[#This Row],[UnitPriceFuture]]</f>
        <v>0</v>
      </c>
      <c r="Y2651" s="47">
        <f>Table_Query_from_Mac10[[#This Row],[Unit Increase]]*Table_Query_from_Mac10[[#This Row],[Future-cost]]</f>
        <v>0</v>
      </c>
      <c r="Z2651" s="47">
        <f>-(Table_Query_from_Mac10[[#This Row],[Incremental Sales]]+((Table_Query_from_Mac10[[#This Row],[Incremental Sales]]*-(SUM(Summary!$S$8:$S$9)))))*Summary!$S$18</f>
        <v>0</v>
      </c>
      <c r="AA2651" s="47">
        <f>IFERROR(Table_Query_from_Mac10[[#This Row],[Incremental Cost]]/Table_Query_from_Mac10[[#This Row],[Incremental Sales]],0)</f>
        <v>0</v>
      </c>
      <c r="AB2651" s="47">
        <f>IFERROR(Table_Query_from_Mac10[[#This Row],[TotalCostFuture]]/Table_Query_from_Mac10[[#This Row],[totalsalesFuture]],0)</f>
        <v>0.4250097805598036</v>
      </c>
      <c r="AN2651" s="31">
        <v>12</v>
      </c>
      <c r="AO2651">
        <f t="shared" si="82"/>
        <v>3</v>
      </c>
      <c r="AQ2651" s="31">
        <v>51.84</v>
      </c>
      <c r="AR2651">
        <f t="shared" si="83"/>
        <v>18.14</v>
      </c>
    </row>
    <row r="2652" spans="1:44" x14ac:dyDescent="0.25">
      <c r="A2652">
        <v>90164</v>
      </c>
      <c r="B2652">
        <v>7</v>
      </c>
      <c r="C2652" t="s">
        <v>55</v>
      </c>
      <c r="D2652" t="s">
        <v>81</v>
      </c>
      <c r="E2652">
        <v>3</v>
      </c>
      <c r="F2652">
        <v>9.86</v>
      </c>
      <c r="G2652">
        <v>27.29</v>
      </c>
      <c r="H2652" s="1">
        <v>44859</v>
      </c>
      <c r="I2652" s="20">
        <v>7</v>
      </c>
      <c r="J2652" s="47">
        <f>Table_Query_from_Mac10[[#This Row],[unit_price]]-(Table_Query_from_Mac10[[#This Row],[unit_price]]*(Table_Query_from_Mac10[[#This Row],[discount_pct]]/100))</f>
        <v>25.3797</v>
      </c>
      <c r="K2652" s="47">
        <f>Table_Query_from_Mac10[[#This Row],[unit_cost]]</f>
        <v>9.86</v>
      </c>
      <c r="L2652" s="47">
        <f>Table_Query_from_Mac10[[#This Row],[Live-cost]]*(1+Table_Query_from_Mac10[[#This Row],[CogsIncreasebyTYPE]])</f>
        <v>9.86</v>
      </c>
      <c r="M2652" s="47">
        <f>Table_Query_from_Mac10[[#This Row],[Live-cost]]*Table_Query_from_Mac10[[#This Row],[qty_to_ship]]</f>
        <v>29.58</v>
      </c>
      <c r="N2652" s="47">
        <f>IF(Table_Query_from_Mac10[[#This Row],[item_no]]="KDA",-Table_Query_from_Mac10[[#This Row],[unit_price]],Table_Query_from_Mac10[[#This Row],[Net Unit]]*Table_Query_from_Mac10[[#This Row],[qty_to_ship]])</f>
        <v>76.139099999999999</v>
      </c>
      <c r="O2652" s="47">
        <f>SUMIFS(Summary!C:C,Summary!H:H,Table_Query_from_Mac10[[#This Row],[Juiceoc]])</f>
        <v>0</v>
      </c>
      <c r="P2652" s="47">
        <f>SUMIFS(Summary!D:D,Summary!H:H,Table_Query_from_Mac10[[#This Row],[Juiceoc]])</f>
        <v>0</v>
      </c>
      <c r="Q2652" s="47">
        <f>SUMIFS(Summary!E:E,Summary!H:H,Table_Query_from_Mac10[[#This Row],[Juiceoc]])</f>
        <v>0</v>
      </c>
      <c r="R2652" s="47">
        <f>Table_Query_from_Mac10[[#This Row],[Net Unit]]*(1+Table_Query_from_Mac10[[#This Row],[PriceIncreasebyType]])</f>
        <v>25.3797</v>
      </c>
      <c r="S2652" s="47">
        <f>Table_Query_from_Mac10[[#This Row],[UnitPriceFuture]]*Table_Query_from_Mac10[[#This Row],[qtytoShipFuture]]</f>
        <v>76.139099999999999</v>
      </c>
      <c r="T2652" s="47">
        <f>ROUND(Table_Query_from_Mac10[[#This Row],[qty_to_ship]]*(1+Table_Query_from_Mac10[[#This Row],[VolumeIncreasebyType]]),0)</f>
        <v>3</v>
      </c>
      <c r="U2652" s="47">
        <f>Table_Query_from_Mac10[[#This Row],[qtytoShipFuture]]*Table_Query_from_Mac10[[#This Row],[Future-cost]]</f>
        <v>29.58</v>
      </c>
      <c r="V2652" s="47">
        <f>Table_Query_from_Mac10[[#This Row],[qtytoShipFuture]]-Table_Query_from_Mac10[[#This Row],[qty_to_ship]]</f>
        <v>0</v>
      </c>
      <c r="W2652" s="47">
        <f>Table_Query_from_Mac10[[#This Row],[UnitPriceFuture]]</f>
        <v>25.3797</v>
      </c>
      <c r="X2652" s="47">
        <f>Table_Query_from_Mac10[[#This Row],[Unit Increase]]*Table_Query_from_Mac10[[#This Row],[UnitPriceFuture]]</f>
        <v>0</v>
      </c>
      <c r="Y2652" s="47">
        <f>Table_Query_from_Mac10[[#This Row],[Unit Increase]]*Table_Query_from_Mac10[[#This Row],[Future-cost]]</f>
        <v>0</v>
      </c>
      <c r="Z2652" s="47">
        <f>-(Table_Query_from_Mac10[[#This Row],[Incremental Sales]]+((Table_Query_from_Mac10[[#This Row],[Incremental Sales]]*-(SUM(Summary!$S$8:$S$9)))))*Summary!$S$18</f>
        <v>0</v>
      </c>
      <c r="AA2652" s="47">
        <f>IFERROR(Table_Query_from_Mac10[[#This Row],[Incremental Cost]]/Table_Query_from_Mac10[[#This Row],[Incremental Sales]],0)</f>
        <v>0</v>
      </c>
      <c r="AB2652" s="47">
        <f>IFERROR(Table_Query_from_Mac10[[#This Row],[TotalCostFuture]]/Table_Query_from_Mac10[[#This Row],[totalsalesFuture]],0)</f>
        <v>0.38849947004889734</v>
      </c>
      <c r="AN2652" s="30">
        <v>9</v>
      </c>
      <c r="AO2652">
        <f t="shared" si="82"/>
        <v>3</v>
      </c>
      <c r="AQ2652" s="30">
        <v>77.959999999999994</v>
      </c>
      <c r="AR2652">
        <f t="shared" si="83"/>
        <v>27.29</v>
      </c>
    </row>
    <row r="2653" spans="1:44" x14ac:dyDescent="0.25">
      <c r="A2653">
        <v>90164</v>
      </c>
      <c r="B2653">
        <v>8</v>
      </c>
      <c r="C2653" t="s">
        <v>55</v>
      </c>
      <c r="D2653" t="s">
        <v>81</v>
      </c>
      <c r="E2653">
        <v>2</v>
      </c>
      <c r="F2653">
        <v>11.84</v>
      </c>
      <c r="G2653">
        <v>31.43</v>
      </c>
      <c r="H2653" s="1">
        <v>44859</v>
      </c>
      <c r="I2653" s="20">
        <v>7</v>
      </c>
      <c r="J2653" s="47">
        <f>Table_Query_from_Mac10[[#This Row],[unit_price]]-(Table_Query_from_Mac10[[#This Row],[unit_price]]*(Table_Query_from_Mac10[[#This Row],[discount_pct]]/100))</f>
        <v>29.229900000000001</v>
      </c>
      <c r="K2653" s="47">
        <f>Table_Query_from_Mac10[[#This Row],[unit_cost]]</f>
        <v>11.84</v>
      </c>
      <c r="L2653" s="47">
        <f>Table_Query_from_Mac10[[#This Row],[Live-cost]]*(1+Table_Query_from_Mac10[[#This Row],[CogsIncreasebyTYPE]])</f>
        <v>11.84</v>
      </c>
      <c r="M2653" s="47">
        <f>Table_Query_from_Mac10[[#This Row],[Live-cost]]*Table_Query_from_Mac10[[#This Row],[qty_to_ship]]</f>
        <v>23.68</v>
      </c>
      <c r="N2653" s="47">
        <f>IF(Table_Query_from_Mac10[[#This Row],[item_no]]="KDA",-Table_Query_from_Mac10[[#This Row],[unit_price]],Table_Query_from_Mac10[[#This Row],[Net Unit]]*Table_Query_from_Mac10[[#This Row],[qty_to_ship]])</f>
        <v>58.459800000000001</v>
      </c>
      <c r="O2653" s="47">
        <f>SUMIFS(Summary!C:C,Summary!H:H,Table_Query_from_Mac10[[#This Row],[Juiceoc]])</f>
        <v>0</v>
      </c>
      <c r="P2653" s="47">
        <f>SUMIFS(Summary!D:D,Summary!H:H,Table_Query_from_Mac10[[#This Row],[Juiceoc]])</f>
        <v>0</v>
      </c>
      <c r="Q2653" s="47">
        <f>SUMIFS(Summary!E:E,Summary!H:H,Table_Query_from_Mac10[[#This Row],[Juiceoc]])</f>
        <v>0</v>
      </c>
      <c r="R2653" s="47">
        <f>Table_Query_from_Mac10[[#This Row],[Net Unit]]*(1+Table_Query_from_Mac10[[#This Row],[PriceIncreasebyType]])</f>
        <v>29.229900000000001</v>
      </c>
      <c r="S2653" s="47">
        <f>Table_Query_from_Mac10[[#This Row],[UnitPriceFuture]]*Table_Query_from_Mac10[[#This Row],[qtytoShipFuture]]</f>
        <v>58.459800000000001</v>
      </c>
      <c r="T2653" s="47">
        <f>ROUND(Table_Query_from_Mac10[[#This Row],[qty_to_ship]]*(1+Table_Query_from_Mac10[[#This Row],[VolumeIncreasebyType]]),0)</f>
        <v>2</v>
      </c>
      <c r="U2653" s="47">
        <f>Table_Query_from_Mac10[[#This Row],[qtytoShipFuture]]*Table_Query_from_Mac10[[#This Row],[Future-cost]]</f>
        <v>23.68</v>
      </c>
      <c r="V2653" s="47">
        <f>Table_Query_from_Mac10[[#This Row],[qtytoShipFuture]]-Table_Query_from_Mac10[[#This Row],[qty_to_ship]]</f>
        <v>0</v>
      </c>
      <c r="W2653" s="47">
        <f>Table_Query_from_Mac10[[#This Row],[UnitPriceFuture]]</f>
        <v>29.229900000000001</v>
      </c>
      <c r="X2653" s="47">
        <f>Table_Query_from_Mac10[[#This Row],[Unit Increase]]*Table_Query_from_Mac10[[#This Row],[UnitPriceFuture]]</f>
        <v>0</v>
      </c>
      <c r="Y2653" s="47">
        <f>Table_Query_from_Mac10[[#This Row],[Unit Increase]]*Table_Query_from_Mac10[[#This Row],[Future-cost]]</f>
        <v>0</v>
      </c>
      <c r="Z2653" s="47">
        <f>-(Table_Query_from_Mac10[[#This Row],[Incremental Sales]]+((Table_Query_from_Mac10[[#This Row],[Incremental Sales]]*-(SUM(Summary!$S$8:$S$9)))))*Summary!$S$18</f>
        <v>0</v>
      </c>
      <c r="AA2653" s="47">
        <f>IFERROR(Table_Query_from_Mac10[[#This Row],[Incremental Cost]]/Table_Query_from_Mac10[[#This Row],[Incremental Sales]],0)</f>
        <v>0</v>
      </c>
      <c r="AB2653" s="47">
        <f>IFERROR(Table_Query_from_Mac10[[#This Row],[TotalCostFuture]]/Table_Query_from_Mac10[[#This Row],[totalsalesFuture]],0)</f>
        <v>0.40506467692328746</v>
      </c>
      <c r="AN2653" s="31">
        <v>6</v>
      </c>
      <c r="AO2653">
        <f t="shared" si="82"/>
        <v>2</v>
      </c>
      <c r="AQ2653" s="31">
        <v>89.8</v>
      </c>
      <c r="AR2653">
        <f t="shared" si="83"/>
        <v>31.43</v>
      </c>
    </row>
    <row r="2654" spans="1:44" x14ac:dyDescent="0.25">
      <c r="A2654">
        <v>90164</v>
      </c>
      <c r="B2654">
        <v>10</v>
      </c>
      <c r="C2654" t="s">
        <v>55</v>
      </c>
      <c r="D2654" t="s">
        <v>81</v>
      </c>
      <c r="E2654">
        <v>4</v>
      </c>
      <c r="F2654">
        <v>7.16</v>
      </c>
      <c r="G2654">
        <v>19.170000000000002</v>
      </c>
      <c r="H2654" s="1">
        <v>44859</v>
      </c>
      <c r="I2654" s="20">
        <v>7</v>
      </c>
      <c r="J2654" s="47">
        <f>Table_Query_from_Mac10[[#This Row],[unit_price]]-(Table_Query_from_Mac10[[#This Row],[unit_price]]*(Table_Query_from_Mac10[[#This Row],[discount_pct]]/100))</f>
        <v>17.828100000000003</v>
      </c>
      <c r="K2654" s="47">
        <f>Table_Query_from_Mac10[[#This Row],[unit_cost]]</f>
        <v>7.16</v>
      </c>
      <c r="L2654" s="47">
        <f>Table_Query_from_Mac10[[#This Row],[Live-cost]]*(1+Table_Query_from_Mac10[[#This Row],[CogsIncreasebyTYPE]])</f>
        <v>7.16</v>
      </c>
      <c r="M2654" s="47">
        <f>Table_Query_from_Mac10[[#This Row],[Live-cost]]*Table_Query_from_Mac10[[#This Row],[qty_to_ship]]</f>
        <v>28.64</v>
      </c>
      <c r="N2654" s="47">
        <f>IF(Table_Query_from_Mac10[[#This Row],[item_no]]="KDA",-Table_Query_from_Mac10[[#This Row],[unit_price]],Table_Query_from_Mac10[[#This Row],[Net Unit]]*Table_Query_from_Mac10[[#This Row],[qty_to_ship]])</f>
        <v>71.312400000000011</v>
      </c>
      <c r="O2654" s="47">
        <f>SUMIFS(Summary!C:C,Summary!H:H,Table_Query_from_Mac10[[#This Row],[Juiceoc]])</f>
        <v>0</v>
      </c>
      <c r="P2654" s="47">
        <f>SUMIFS(Summary!D:D,Summary!H:H,Table_Query_from_Mac10[[#This Row],[Juiceoc]])</f>
        <v>0</v>
      </c>
      <c r="Q2654" s="47">
        <f>SUMIFS(Summary!E:E,Summary!H:H,Table_Query_from_Mac10[[#This Row],[Juiceoc]])</f>
        <v>0</v>
      </c>
      <c r="R2654" s="47">
        <f>Table_Query_from_Mac10[[#This Row],[Net Unit]]*(1+Table_Query_from_Mac10[[#This Row],[PriceIncreasebyType]])</f>
        <v>17.828100000000003</v>
      </c>
      <c r="S2654" s="47">
        <f>Table_Query_from_Mac10[[#This Row],[UnitPriceFuture]]*Table_Query_from_Mac10[[#This Row],[qtytoShipFuture]]</f>
        <v>71.312400000000011</v>
      </c>
      <c r="T2654" s="47">
        <f>ROUND(Table_Query_from_Mac10[[#This Row],[qty_to_ship]]*(1+Table_Query_from_Mac10[[#This Row],[VolumeIncreasebyType]]),0)</f>
        <v>4</v>
      </c>
      <c r="U2654" s="47">
        <f>Table_Query_from_Mac10[[#This Row],[qtytoShipFuture]]*Table_Query_from_Mac10[[#This Row],[Future-cost]]</f>
        <v>28.64</v>
      </c>
      <c r="V2654" s="47">
        <f>Table_Query_from_Mac10[[#This Row],[qtytoShipFuture]]-Table_Query_from_Mac10[[#This Row],[qty_to_ship]]</f>
        <v>0</v>
      </c>
      <c r="W2654" s="47">
        <f>Table_Query_from_Mac10[[#This Row],[UnitPriceFuture]]</f>
        <v>17.828100000000003</v>
      </c>
      <c r="X2654" s="47">
        <f>Table_Query_from_Mac10[[#This Row],[Unit Increase]]*Table_Query_from_Mac10[[#This Row],[UnitPriceFuture]]</f>
        <v>0</v>
      </c>
      <c r="Y2654" s="47">
        <f>Table_Query_from_Mac10[[#This Row],[Unit Increase]]*Table_Query_from_Mac10[[#This Row],[Future-cost]]</f>
        <v>0</v>
      </c>
      <c r="Z2654" s="47">
        <f>-(Table_Query_from_Mac10[[#This Row],[Incremental Sales]]+((Table_Query_from_Mac10[[#This Row],[Incremental Sales]]*-(SUM(Summary!$S$8:$S$9)))))*Summary!$S$18</f>
        <v>0</v>
      </c>
      <c r="AA2654" s="47">
        <f>IFERROR(Table_Query_from_Mac10[[#This Row],[Incremental Cost]]/Table_Query_from_Mac10[[#This Row],[Incremental Sales]],0)</f>
        <v>0</v>
      </c>
      <c r="AB2654" s="47">
        <f>IFERROR(Table_Query_from_Mac10[[#This Row],[TotalCostFuture]]/Table_Query_from_Mac10[[#This Row],[totalsalesFuture]],0)</f>
        <v>0.40161318368194027</v>
      </c>
      <c r="AN2654" s="30">
        <v>16</v>
      </c>
      <c r="AO2654">
        <f t="shared" si="82"/>
        <v>4</v>
      </c>
      <c r="AQ2654" s="30">
        <v>54.76</v>
      </c>
      <c r="AR2654">
        <f t="shared" si="83"/>
        <v>19.170000000000002</v>
      </c>
    </row>
    <row r="2655" spans="1:44" x14ac:dyDescent="0.25">
      <c r="A2655">
        <v>90164</v>
      </c>
      <c r="B2655">
        <v>11</v>
      </c>
      <c r="C2655" t="s">
        <v>55</v>
      </c>
      <c r="D2655" t="s">
        <v>81</v>
      </c>
      <c r="E2655">
        <v>9</v>
      </c>
      <c r="F2655">
        <v>10.09</v>
      </c>
      <c r="G2655">
        <v>28.24</v>
      </c>
      <c r="H2655" s="1">
        <v>44859</v>
      </c>
      <c r="I2655" s="20">
        <v>7</v>
      </c>
      <c r="J2655" s="47">
        <f>Table_Query_from_Mac10[[#This Row],[unit_price]]-(Table_Query_from_Mac10[[#This Row],[unit_price]]*(Table_Query_from_Mac10[[#This Row],[discount_pct]]/100))</f>
        <v>26.263199999999998</v>
      </c>
      <c r="K2655" s="47">
        <f>Table_Query_from_Mac10[[#This Row],[unit_cost]]</f>
        <v>10.09</v>
      </c>
      <c r="L2655" s="47">
        <f>Table_Query_from_Mac10[[#This Row],[Live-cost]]*(1+Table_Query_from_Mac10[[#This Row],[CogsIncreasebyTYPE]])</f>
        <v>10.09</v>
      </c>
      <c r="M2655" s="47">
        <f>Table_Query_from_Mac10[[#This Row],[Live-cost]]*Table_Query_from_Mac10[[#This Row],[qty_to_ship]]</f>
        <v>90.81</v>
      </c>
      <c r="N2655" s="47">
        <f>IF(Table_Query_from_Mac10[[#This Row],[item_no]]="KDA",-Table_Query_from_Mac10[[#This Row],[unit_price]],Table_Query_from_Mac10[[#This Row],[Net Unit]]*Table_Query_from_Mac10[[#This Row],[qty_to_ship]])</f>
        <v>236.36879999999996</v>
      </c>
      <c r="O2655" s="47">
        <f>SUMIFS(Summary!C:C,Summary!H:H,Table_Query_from_Mac10[[#This Row],[Juiceoc]])</f>
        <v>0</v>
      </c>
      <c r="P2655" s="47">
        <f>SUMIFS(Summary!D:D,Summary!H:H,Table_Query_from_Mac10[[#This Row],[Juiceoc]])</f>
        <v>0</v>
      </c>
      <c r="Q2655" s="47">
        <f>SUMIFS(Summary!E:E,Summary!H:H,Table_Query_from_Mac10[[#This Row],[Juiceoc]])</f>
        <v>0</v>
      </c>
      <c r="R2655" s="47">
        <f>Table_Query_from_Mac10[[#This Row],[Net Unit]]*(1+Table_Query_from_Mac10[[#This Row],[PriceIncreasebyType]])</f>
        <v>26.263199999999998</v>
      </c>
      <c r="S2655" s="47">
        <f>Table_Query_from_Mac10[[#This Row],[UnitPriceFuture]]*Table_Query_from_Mac10[[#This Row],[qtytoShipFuture]]</f>
        <v>236.36879999999996</v>
      </c>
      <c r="T2655" s="47">
        <f>ROUND(Table_Query_from_Mac10[[#This Row],[qty_to_ship]]*(1+Table_Query_from_Mac10[[#This Row],[VolumeIncreasebyType]]),0)</f>
        <v>9</v>
      </c>
      <c r="U2655" s="47">
        <f>Table_Query_from_Mac10[[#This Row],[qtytoShipFuture]]*Table_Query_from_Mac10[[#This Row],[Future-cost]]</f>
        <v>90.81</v>
      </c>
      <c r="V2655" s="47">
        <f>Table_Query_from_Mac10[[#This Row],[qtytoShipFuture]]-Table_Query_from_Mac10[[#This Row],[qty_to_ship]]</f>
        <v>0</v>
      </c>
      <c r="W2655" s="47">
        <f>Table_Query_from_Mac10[[#This Row],[UnitPriceFuture]]</f>
        <v>26.263199999999998</v>
      </c>
      <c r="X2655" s="47">
        <f>Table_Query_from_Mac10[[#This Row],[Unit Increase]]*Table_Query_from_Mac10[[#This Row],[UnitPriceFuture]]</f>
        <v>0</v>
      </c>
      <c r="Y2655" s="47">
        <f>Table_Query_from_Mac10[[#This Row],[Unit Increase]]*Table_Query_from_Mac10[[#This Row],[Future-cost]]</f>
        <v>0</v>
      </c>
      <c r="Z2655" s="47">
        <f>-(Table_Query_from_Mac10[[#This Row],[Incremental Sales]]+((Table_Query_from_Mac10[[#This Row],[Incremental Sales]]*-(SUM(Summary!$S$8:$S$9)))))*Summary!$S$18</f>
        <v>0</v>
      </c>
      <c r="AA2655" s="47">
        <f>IFERROR(Table_Query_from_Mac10[[#This Row],[Incremental Cost]]/Table_Query_from_Mac10[[#This Row],[Incremental Sales]],0)</f>
        <v>0</v>
      </c>
      <c r="AB2655" s="47">
        <f>IFERROR(Table_Query_from_Mac10[[#This Row],[TotalCostFuture]]/Table_Query_from_Mac10[[#This Row],[totalsalesFuture]],0)</f>
        <v>0.38418776082122519</v>
      </c>
      <c r="AN2655" s="31">
        <v>36</v>
      </c>
      <c r="AO2655">
        <f t="shared" si="82"/>
        <v>9</v>
      </c>
      <c r="AQ2655" s="31">
        <v>80.680000000000007</v>
      </c>
      <c r="AR2655">
        <f t="shared" si="83"/>
        <v>28.24</v>
      </c>
    </row>
    <row r="2656" spans="1:44" x14ac:dyDescent="0.25">
      <c r="A2656">
        <v>90164</v>
      </c>
      <c r="B2656">
        <v>12</v>
      </c>
      <c r="C2656" t="s">
        <v>55</v>
      </c>
      <c r="D2656" t="s">
        <v>81</v>
      </c>
      <c r="E2656">
        <v>2</v>
      </c>
      <c r="F2656">
        <v>4.68</v>
      </c>
      <c r="G2656">
        <v>13.3</v>
      </c>
      <c r="H2656" s="1">
        <v>44859</v>
      </c>
      <c r="I2656" s="20">
        <v>0</v>
      </c>
      <c r="J2656" s="47">
        <f>Table_Query_from_Mac10[[#This Row],[unit_price]]-(Table_Query_from_Mac10[[#This Row],[unit_price]]*(Table_Query_from_Mac10[[#This Row],[discount_pct]]/100))</f>
        <v>13.3</v>
      </c>
      <c r="K2656" s="47">
        <f>Table_Query_from_Mac10[[#This Row],[unit_cost]]</f>
        <v>4.68</v>
      </c>
      <c r="L2656" s="47">
        <f>Table_Query_from_Mac10[[#This Row],[Live-cost]]*(1+Table_Query_from_Mac10[[#This Row],[CogsIncreasebyTYPE]])</f>
        <v>4.68</v>
      </c>
      <c r="M2656" s="47">
        <f>Table_Query_from_Mac10[[#This Row],[Live-cost]]*Table_Query_from_Mac10[[#This Row],[qty_to_ship]]</f>
        <v>9.36</v>
      </c>
      <c r="N2656" s="47">
        <f>IF(Table_Query_from_Mac10[[#This Row],[item_no]]="KDA",-Table_Query_from_Mac10[[#This Row],[unit_price]],Table_Query_from_Mac10[[#This Row],[Net Unit]]*Table_Query_from_Mac10[[#This Row],[qty_to_ship]])</f>
        <v>26.6</v>
      </c>
      <c r="O2656" s="47">
        <f>SUMIFS(Summary!C:C,Summary!H:H,Table_Query_from_Mac10[[#This Row],[Juiceoc]])</f>
        <v>0</v>
      </c>
      <c r="P2656" s="47">
        <f>SUMIFS(Summary!D:D,Summary!H:H,Table_Query_from_Mac10[[#This Row],[Juiceoc]])</f>
        <v>0</v>
      </c>
      <c r="Q2656" s="47">
        <f>SUMIFS(Summary!E:E,Summary!H:H,Table_Query_from_Mac10[[#This Row],[Juiceoc]])</f>
        <v>0</v>
      </c>
      <c r="R2656" s="47">
        <f>Table_Query_from_Mac10[[#This Row],[Net Unit]]*(1+Table_Query_from_Mac10[[#This Row],[PriceIncreasebyType]])</f>
        <v>13.3</v>
      </c>
      <c r="S2656" s="47">
        <f>Table_Query_from_Mac10[[#This Row],[UnitPriceFuture]]*Table_Query_from_Mac10[[#This Row],[qtytoShipFuture]]</f>
        <v>26.6</v>
      </c>
      <c r="T2656" s="47">
        <f>ROUND(Table_Query_from_Mac10[[#This Row],[qty_to_ship]]*(1+Table_Query_from_Mac10[[#This Row],[VolumeIncreasebyType]]),0)</f>
        <v>2</v>
      </c>
      <c r="U2656" s="47">
        <f>Table_Query_from_Mac10[[#This Row],[qtytoShipFuture]]*Table_Query_from_Mac10[[#This Row],[Future-cost]]</f>
        <v>9.36</v>
      </c>
      <c r="V2656" s="47">
        <f>Table_Query_from_Mac10[[#This Row],[qtytoShipFuture]]-Table_Query_from_Mac10[[#This Row],[qty_to_ship]]</f>
        <v>0</v>
      </c>
      <c r="W2656" s="47">
        <f>Table_Query_from_Mac10[[#This Row],[UnitPriceFuture]]</f>
        <v>13.3</v>
      </c>
      <c r="X2656" s="47">
        <f>Table_Query_from_Mac10[[#This Row],[Unit Increase]]*Table_Query_from_Mac10[[#This Row],[UnitPriceFuture]]</f>
        <v>0</v>
      </c>
      <c r="Y2656" s="47">
        <f>Table_Query_from_Mac10[[#This Row],[Unit Increase]]*Table_Query_from_Mac10[[#This Row],[Future-cost]]</f>
        <v>0</v>
      </c>
      <c r="Z2656" s="47">
        <f>-(Table_Query_from_Mac10[[#This Row],[Incremental Sales]]+((Table_Query_from_Mac10[[#This Row],[Incremental Sales]]*-(SUM(Summary!$S$8:$S$9)))))*Summary!$S$18</f>
        <v>0</v>
      </c>
      <c r="AA2656" s="47">
        <f>IFERROR(Table_Query_from_Mac10[[#This Row],[Incremental Cost]]/Table_Query_from_Mac10[[#This Row],[Incremental Sales]],0)</f>
        <v>0</v>
      </c>
      <c r="AB2656" s="47">
        <f>IFERROR(Table_Query_from_Mac10[[#This Row],[TotalCostFuture]]/Table_Query_from_Mac10[[#This Row],[totalsalesFuture]],0)</f>
        <v>0.35187969924812024</v>
      </c>
      <c r="AN2656" s="30">
        <v>8</v>
      </c>
      <c r="AO2656">
        <f t="shared" si="82"/>
        <v>2</v>
      </c>
      <c r="AQ2656" s="30">
        <v>38</v>
      </c>
      <c r="AR2656">
        <f t="shared" si="83"/>
        <v>13.3</v>
      </c>
    </row>
    <row r="2657" spans="1:44" x14ac:dyDescent="0.25">
      <c r="A2657">
        <v>90278</v>
      </c>
      <c r="B2657">
        <v>1</v>
      </c>
      <c r="C2657" t="s">
        <v>55</v>
      </c>
      <c r="D2657" t="s">
        <v>81</v>
      </c>
      <c r="E2657">
        <v>7</v>
      </c>
      <c r="F2657">
        <v>4.53</v>
      </c>
      <c r="G2657">
        <v>10.86</v>
      </c>
      <c r="H2657" s="1">
        <v>44855</v>
      </c>
      <c r="I2657" s="20">
        <v>7</v>
      </c>
      <c r="J2657" s="47">
        <f>Table_Query_from_Mac10[[#This Row],[unit_price]]-(Table_Query_from_Mac10[[#This Row],[unit_price]]*(Table_Query_from_Mac10[[#This Row],[discount_pct]]/100))</f>
        <v>10.0998</v>
      </c>
      <c r="K2657" s="47">
        <f>Table_Query_from_Mac10[[#This Row],[unit_cost]]</f>
        <v>4.53</v>
      </c>
      <c r="L2657" s="47">
        <f>Table_Query_from_Mac10[[#This Row],[Live-cost]]*(1+Table_Query_from_Mac10[[#This Row],[CogsIncreasebyTYPE]])</f>
        <v>4.53</v>
      </c>
      <c r="M2657" s="47">
        <f>Table_Query_from_Mac10[[#This Row],[Live-cost]]*Table_Query_from_Mac10[[#This Row],[qty_to_ship]]</f>
        <v>31.71</v>
      </c>
      <c r="N2657" s="47">
        <f>IF(Table_Query_from_Mac10[[#This Row],[item_no]]="KDA",-Table_Query_from_Mac10[[#This Row],[unit_price]],Table_Query_from_Mac10[[#This Row],[Net Unit]]*Table_Query_from_Mac10[[#This Row],[qty_to_ship]])</f>
        <v>70.698599999999999</v>
      </c>
      <c r="O2657" s="47">
        <f>SUMIFS(Summary!C:C,Summary!H:H,Table_Query_from_Mac10[[#This Row],[Juiceoc]])</f>
        <v>0</v>
      </c>
      <c r="P2657" s="47">
        <f>SUMIFS(Summary!D:D,Summary!H:H,Table_Query_from_Mac10[[#This Row],[Juiceoc]])</f>
        <v>0</v>
      </c>
      <c r="Q2657" s="47">
        <f>SUMIFS(Summary!E:E,Summary!H:H,Table_Query_from_Mac10[[#This Row],[Juiceoc]])</f>
        <v>0</v>
      </c>
      <c r="R2657" s="47">
        <f>Table_Query_from_Mac10[[#This Row],[Net Unit]]*(1+Table_Query_from_Mac10[[#This Row],[PriceIncreasebyType]])</f>
        <v>10.0998</v>
      </c>
      <c r="S2657" s="47">
        <f>Table_Query_from_Mac10[[#This Row],[UnitPriceFuture]]*Table_Query_from_Mac10[[#This Row],[qtytoShipFuture]]</f>
        <v>70.698599999999999</v>
      </c>
      <c r="T2657" s="47">
        <f>ROUND(Table_Query_from_Mac10[[#This Row],[qty_to_ship]]*(1+Table_Query_from_Mac10[[#This Row],[VolumeIncreasebyType]]),0)</f>
        <v>7</v>
      </c>
      <c r="U2657" s="47">
        <f>Table_Query_from_Mac10[[#This Row],[qtytoShipFuture]]*Table_Query_from_Mac10[[#This Row],[Future-cost]]</f>
        <v>31.71</v>
      </c>
      <c r="V2657" s="47">
        <f>Table_Query_from_Mac10[[#This Row],[qtytoShipFuture]]-Table_Query_from_Mac10[[#This Row],[qty_to_ship]]</f>
        <v>0</v>
      </c>
      <c r="W2657" s="47">
        <f>Table_Query_from_Mac10[[#This Row],[UnitPriceFuture]]</f>
        <v>10.0998</v>
      </c>
      <c r="X2657" s="47">
        <f>Table_Query_from_Mac10[[#This Row],[Unit Increase]]*Table_Query_from_Mac10[[#This Row],[UnitPriceFuture]]</f>
        <v>0</v>
      </c>
      <c r="Y2657" s="47">
        <f>Table_Query_from_Mac10[[#This Row],[Unit Increase]]*Table_Query_from_Mac10[[#This Row],[Future-cost]]</f>
        <v>0</v>
      </c>
      <c r="Z2657" s="47">
        <f>-(Table_Query_from_Mac10[[#This Row],[Incremental Sales]]+((Table_Query_from_Mac10[[#This Row],[Incremental Sales]]*-(SUM(Summary!$S$8:$S$9)))))*Summary!$S$18</f>
        <v>0</v>
      </c>
      <c r="AA2657" s="47">
        <f>IFERROR(Table_Query_from_Mac10[[#This Row],[Incremental Cost]]/Table_Query_from_Mac10[[#This Row],[Incremental Sales]],0)</f>
        <v>0</v>
      </c>
      <c r="AB2657" s="47">
        <f>IFERROR(Table_Query_from_Mac10[[#This Row],[TotalCostFuture]]/Table_Query_from_Mac10[[#This Row],[totalsalesFuture]],0)</f>
        <v>0.44852373314323057</v>
      </c>
      <c r="AN2657" s="31">
        <v>25</v>
      </c>
      <c r="AO2657">
        <f t="shared" si="82"/>
        <v>7</v>
      </c>
      <c r="AQ2657" s="31">
        <v>31.03</v>
      </c>
      <c r="AR2657">
        <f t="shared" si="83"/>
        <v>10.86</v>
      </c>
    </row>
    <row r="2658" spans="1:44" x14ac:dyDescent="0.25">
      <c r="A2658">
        <v>90278</v>
      </c>
      <c r="B2658">
        <v>2</v>
      </c>
      <c r="C2658" t="s">
        <v>55</v>
      </c>
      <c r="D2658" t="s">
        <v>81</v>
      </c>
      <c r="E2658">
        <v>7</v>
      </c>
      <c r="F2658">
        <v>4.8499999999999996</v>
      </c>
      <c r="G2658">
        <v>12.21</v>
      </c>
      <c r="H2658" s="1">
        <v>44855</v>
      </c>
      <c r="I2658" s="20">
        <v>7</v>
      </c>
      <c r="J2658" s="47">
        <f>Table_Query_from_Mac10[[#This Row],[unit_price]]-(Table_Query_from_Mac10[[#This Row],[unit_price]]*(Table_Query_from_Mac10[[#This Row],[discount_pct]]/100))</f>
        <v>11.355300000000002</v>
      </c>
      <c r="K2658" s="47">
        <f>Table_Query_from_Mac10[[#This Row],[unit_cost]]</f>
        <v>4.8499999999999996</v>
      </c>
      <c r="L2658" s="47">
        <f>Table_Query_from_Mac10[[#This Row],[Live-cost]]*(1+Table_Query_from_Mac10[[#This Row],[CogsIncreasebyTYPE]])</f>
        <v>4.8499999999999996</v>
      </c>
      <c r="M2658" s="47">
        <f>Table_Query_from_Mac10[[#This Row],[Live-cost]]*Table_Query_from_Mac10[[#This Row],[qty_to_ship]]</f>
        <v>33.949999999999996</v>
      </c>
      <c r="N2658" s="47">
        <f>IF(Table_Query_from_Mac10[[#This Row],[item_no]]="KDA",-Table_Query_from_Mac10[[#This Row],[unit_price]],Table_Query_from_Mac10[[#This Row],[Net Unit]]*Table_Query_from_Mac10[[#This Row],[qty_to_ship]])</f>
        <v>79.487100000000012</v>
      </c>
      <c r="O2658" s="47">
        <f>SUMIFS(Summary!C:C,Summary!H:H,Table_Query_from_Mac10[[#This Row],[Juiceoc]])</f>
        <v>0</v>
      </c>
      <c r="P2658" s="47">
        <f>SUMIFS(Summary!D:D,Summary!H:H,Table_Query_from_Mac10[[#This Row],[Juiceoc]])</f>
        <v>0</v>
      </c>
      <c r="Q2658" s="47">
        <f>SUMIFS(Summary!E:E,Summary!H:H,Table_Query_from_Mac10[[#This Row],[Juiceoc]])</f>
        <v>0</v>
      </c>
      <c r="R2658" s="47">
        <f>Table_Query_from_Mac10[[#This Row],[Net Unit]]*(1+Table_Query_from_Mac10[[#This Row],[PriceIncreasebyType]])</f>
        <v>11.355300000000002</v>
      </c>
      <c r="S2658" s="47">
        <f>Table_Query_from_Mac10[[#This Row],[UnitPriceFuture]]*Table_Query_from_Mac10[[#This Row],[qtytoShipFuture]]</f>
        <v>79.487100000000012</v>
      </c>
      <c r="T2658" s="47">
        <f>ROUND(Table_Query_from_Mac10[[#This Row],[qty_to_ship]]*(1+Table_Query_from_Mac10[[#This Row],[VolumeIncreasebyType]]),0)</f>
        <v>7</v>
      </c>
      <c r="U2658" s="47">
        <f>Table_Query_from_Mac10[[#This Row],[qtytoShipFuture]]*Table_Query_from_Mac10[[#This Row],[Future-cost]]</f>
        <v>33.949999999999996</v>
      </c>
      <c r="V2658" s="47">
        <f>Table_Query_from_Mac10[[#This Row],[qtytoShipFuture]]-Table_Query_from_Mac10[[#This Row],[qty_to_ship]]</f>
        <v>0</v>
      </c>
      <c r="W2658" s="47">
        <f>Table_Query_from_Mac10[[#This Row],[UnitPriceFuture]]</f>
        <v>11.355300000000002</v>
      </c>
      <c r="X2658" s="47">
        <f>Table_Query_from_Mac10[[#This Row],[Unit Increase]]*Table_Query_from_Mac10[[#This Row],[UnitPriceFuture]]</f>
        <v>0</v>
      </c>
      <c r="Y2658" s="47">
        <f>Table_Query_from_Mac10[[#This Row],[Unit Increase]]*Table_Query_from_Mac10[[#This Row],[Future-cost]]</f>
        <v>0</v>
      </c>
      <c r="Z2658" s="47">
        <f>-(Table_Query_from_Mac10[[#This Row],[Incremental Sales]]+((Table_Query_from_Mac10[[#This Row],[Incremental Sales]]*-(SUM(Summary!$S$8:$S$9)))))*Summary!$S$18</f>
        <v>0</v>
      </c>
      <c r="AA2658" s="47">
        <f>IFERROR(Table_Query_from_Mac10[[#This Row],[Incremental Cost]]/Table_Query_from_Mac10[[#This Row],[Incremental Sales]],0)</f>
        <v>0</v>
      </c>
      <c r="AB2658" s="47">
        <f>IFERROR(Table_Query_from_Mac10[[#This Row],[TotalCostFuture]]/Table_Query_from_Mac10[[#This Row],[totalsalesFuture]],0)</f>
        <v>0.42711333033913668</v>
      </c>
      <c r="AN2658" s="30">
        <v>25</v>
      </c>
      <c r="AO2658">
        <f t="shared" si="82"/>
        <v>7</v>
      </c>
      <c r="AQ2658" s="30">
        <v>34.89</v>
      </c>
      <c r="AR2658">
        <f t="shared" si="83"/>
        <v>12.21</v>
      </c>
    </row>
    <row r="2659" spans="1:44" x14ac:dyDescent="0.25">
      <c r="A2659">
        <v>90278</v>
      </c>
      <c r="B2659">
        <v>3</v>
      </c>
      <c r="C2659" t="s">
        <v>55</v>
      </c>
      <c r="D2659" t="s">
        <v>81</v>
      </c>
      <c r="E2659">
        <v>5</v>
      </c>
      <c r="F2659">
        <v>5.31</v>
      </c>
      <c r="G2659">
        <v>13.35</v>
      </c>
      <c r="H2659" s="1">
        <v>44855</v>
      </c>
      <c r="I2659" s="20">
        <v>7</v>
      </c>
      <c r="J2659" s="47">
        <f>Table_Query_from_Mac10[[#This Row],[unit_price]]-(Table_Query_from_Mac10[[#This Row],[unit_price]]*(Table_Query_from_Mac10[[#This Row],[discount_pct]]/100))</f>
        <v>12.4155</v>
      </c>
      <c r="K2659" s="47">
        <f>Table_Query_from_Mac10[[#This Row],[unit_cost]]</f>
        <v>5.31</v>
      </c>
      <c r="L2659" s="47">
        <f>Table_Query_from_Mac10[[#This Row],[Live-cost]]*(1+Table_Query_from_Mac10[[#This Row],[CogsIncreasebyTYPE]])</f>
        <v>5.31</v>
      </c>
      <c r="M2659" s="47">
        <f>Table_Query_from_Mac10[[#This Row],[Live-cost]]*Table_Query_from_Mac10[[#This Row],[qty_to_ship]]</f>
        <v>26.549999999999997</v>
      </c>
      <c r="N2659" s="47">
        <f>IF(Table_Query_from_Mac10[[#This Row],[item_no]]="KDA",-Table_Query_from_Mac10[[#This Row],[unit_price]],Table_Query_from_Mac10[[#This Row],[Net Unit]]*Table_Query_from_Mac10[[#This Row],[qty_to_ship]])</f>
        <v>62.077500000000001</v>
      </c>
      <c r="O2659" s="47">
        <f>SUMIFS(Summary!C:C,Summary!H:H,Table_Query_from_Mac10[[#This Row],[Juiceoc]])</f>
        <v>0</v>
      </c>
      <c r="P2659" s="47">
        <f>SUMIFS(Summary!D:D,Summary!H:H,Table_Query_from_Mac10[[#This Row],[Juiceoc]])</f>
        <v>0</v>
      </c>
      <c r="Q2659" s="47">
        <f>SUMIFS(Summary!E:E,Summary!H:H,Table_Query_from_Mac10[[#This Row],[Juiceoc]])</f>
        <v>0</v>
      </c>
      <c r="R2659" s="47">
        <f>Table_Query_from_Mac10[[#This Row],[Net Unit]]*(1+Table_Query_from_Mac10[[#This Row],[PriceIncreasebyType]])</f>
        <v>12.4155</v>
      </c>
      <c r="S2659" s="47">
        <f>Table_Query_from_Mac10[[#This Row],[UnitPriceFuture]]*Table_Query_from_Mac10[[#This Row],[qtytoShipFuture]]</f>
        <v>62.077500000000001</v>
      </c>
      <c r="T2659" s="47">
        <f>ROUND(Table_Query_from_Mac10[[#This Row],[qty_to_ship]]*(1+Table_Query_from_Mac10[[#This Row],[VolumeIncreasebyType]]),0)</f>
        <v>5</v>
      </c>
      <c r="U2659" s="47">
        <f>Table_Query_from_Mac10[[#This Row],[qtytoShipFuture]]*Table_Query_from_Mac10[[#This Row],[Future-cost]]</f>
        <v>26.549999999999997</v>
      </c>
      <c r="V2659" s="47">
        <f>Table_Query_from_Mac10[[#This Row],[qtytoShipFuture]]-Table_Query_from_Mac10[[#This Row],[qty_to_ship]]</f>
        <v>0</v>
      </c>
      <c r="W2659" s="47">
        <f>Table_Query_from_Mac10[[#This Row],[UnitPriceFuture]]</f>
        <v>12.4155</v>
      </c>
      <c r="X2659" s="47">
        <f>Table_Query_from_Mac10[[#This Row],[Unit Increase]]*Table_Query_from_Mac10[[#This Row],[UnitPriceFuture]]</f>
        <v>0</v>
      </c>
      <c r="Y2659" s="47">
        <f>Table_Query_from_Mac10[[#This Row],[Unit Increase]]*Table_Query_from_Mac10[[#This Row],[Future-cost]]</f>
        <v>0</v>
      </c>
      <c r="Z2659" s="47">
        <f>-(Table_Query_from_Mac10[[#This Row],[Incremental Sales]]+((Table_Query_from_Mac10[[#This Row],[Incremental Sales]]*-(SUM(Summary!$S$8:$S$9)))))*Summary!$S$18</f>
        <v>0</v>
      </c>
      <c r="AA2659" s="47">
        <f>IFERROR(Table_Query_from_Mac10[[#This Row],[Incremental Cost]]/Table_Query_from_Mac10[[#This Row],[Incremental Sales]],0)</f>
        <v>0</v>
      </c>
      <c r="AB2659" s="47">
        <f>IFERROR(Table_Query_from_Mac10[[#This Row],[TotalCostFuture]]/Table_Query_from_Mac10[[#This Row],[totalsalesFuture]],0)</f>
        <v>0.42769119246103654</v>
      </c>
      <c r="AN2659" s="31">
        <v>20</v>
      </c>
      <c r="AO2659">
        <f t="shared" si="82"/>
        <v>5</v>
      </c>
      <c r="AQ2659" s="31">
        <v>38.130000000000003</v>
      </c>
      <c r="AR2659">
        <f t="shared" si="83"/>
        <v>13.35</v>
      </c>
    </row>
    <row r="2660" spans="1:44" x14ac:dyDescent="0.25">
      <c r="A2660">
        <v>90278</v>
      </c>
      <c r="B2660">
        <v>4</v>
      </c>
      <c r="C2660" t="s">
        <v>55</v>
      </c>
      <c r="D2660" t="s">
        <v>81</v>
      </c>
      <c r="E2660">
        <v>8</v>
      </c>
      <c r="F2660">
        <v>5.81</v>
      </c>
      <c r="G2660">
        <v>14.47</v>
      </c>
      <c r="H2660" s="1">
        <v>44855</v>
      </c>
      <c r="I2660" s="20">
        <v>7</v>
      </c>
      <c r="J2660" s="47">
        <f>Table_Query_from_Mac10[[#This Row],[unit_price]]-(Table_Query_from_Mac10[[#This Row],[unit_price]]*(Table_Query_from_Mac10[[#This Row],[discount_pct]]/100))</f>
        <v>13.457100000000001</v>
      </c>
      <c r="K2660" s="47">
        <f>Table_Query_from_Mac10[[#This Row],[unit_cost]]</f>
        <v>5.81</v>
      </c>
      <c r="L2660" s="47">
        <f>Table_Query_from_Mac10[[#This Row],[Live-cost]]*(1+Table_Query_from_Mac10[[#This Row],[CogsIncreasebyTYPE]])</f>
        <v>5.81</v>
      </c>
      <c r="M2660" s="47">
        <f>Table_Query_from_Mac10[[#This Row],[Live-cost]]*Table_Query_from_Mac10[[#This Row],[qty_to_ship]]</f>
        <v>46.48</v>
      </c>
      <c r="N2660" s="47">
        <f>IF(Table_Query_from_Mac10[[#This Row],[item_no]]="KDA",-Table_Query_from_Mac10[[#This Row],[unit_price]],Table_Query_from_Mac10[[#This Row],[Net Unit]]*Table_Query_from_Mac10[[#This Row],[qty_to_ship]])</f>
        <v>107.6568</v>
      </c>
      <c r="O2660" s="47">
        <f>SUMIFS(Summary!C:C,Summary!H:H,Table_Query_from_Mac10[[#This Row],[Juiceoc]])</f>
        <v>0</v>
      </c>
      <c r="P2660" s="47">
        <f>SUMIFS(Summary!D:D,Summary!H:H,Table_Query_from_Mac10[[#This Row],[Juiceoc]])</f>
        <v>0</v>
      </c>
      <c r="Q2660" s="47">
        <f>SUMIFS(Summary!E:E,Summary!H:H,Table_Query_from_Mac10[[#This Row],[Juiceoc]])</f>
        <v>0</v>
      </c>
      <c r="R2660" s="47">
        <f>Table_Query_from_Mac10[[#This Row],[Net Unit]]*(1+Table_Query_from_Mac10[[#This Row],[PriceIncreasebyType]])</f>
        <v>13.457100000000001</v>
      </c>
      <c r="S2660" s="47">
        <f>Table_Query_from_Mac10[[#This Row],[UnitPriceFuture]]*Table_Query_from_Mac10[[#This Row],[qtytoShipFuture]]</f>
        <v>107.6568</v>
      </c>
      <c r="T2660" s="47">
        <f>ROUND(Table_Query_from_Mac10[[#This Row],[qty_to_ship]]*(1+Table_Query_from_Mac10[[#This Row],[VolumeIncreasebyType]]),0)</f>
        <v>8</v>
      </c>
      <c r="U2660" s="47">
        <f>Table_Query_from_Mac10[[#This Row],[qtytoShipFuture]]*Table_Query_from_Mac10[[#This Row],[Future-cost]]</f>
        <v>46.48</v>
      </c>
      <c r="V2660" s="47">
        <f>Table_Query_from_Mac10[[#This Row],[qtytoShipFuture]]-Table_Query_from_Mac10[[#This Row],[qty_to_ship]]</f>
        <v>0</v>
      </c>
      <c r="W2660" s="47">
        <f>Table_Query_from_Mac10[[#This Row],[UnitPriceFuture]]</f>
        <v>13.457100000000001</v>
      </c>
      <c r="X2660" s="47">
        <f>Table_Query_from_Mac10[[#This Row],[Unit Increase]]*Table_Query_from_Mac10[[#This Row],[UnitPriceFuture]]</f>
        <v>0</v>
      </c>
      <c r="Y2660" s="47">
        <f>Table_Query_from_Mac10[[#This Row],[Unit Increase]]*Table_Query_from_Mac10[[#This Row],[Future-cost]]</f>
        <v>0</v>
      </c>
      <c r="Z2660" s="47">
        <f>-(Table_Query_from_Mac10[[#This Row],[Incremental Sales]]+((Table_Query_from_Mac10[[#This Row],[Incremental Sales]]*-(SUM(Summary!$S$8:$S$9)))))*Summary!$S$18</f>
        <v>0</v>
      </c>
      <c r="AA2660" s="47">
        <f>IFERROR(Table_Query_from_Mac10[[#This Row],[Incremental Cost]]/Table_Query_from_Mac10[[#This Row],[Incremental Sales]],0)</f>
        <v>0</v>
      </c>
      <c r="AB2660" s="47">
        <f>IFERROR(Table_Query_from_Mac10[[#This Row],[TotalCostFuture]]/Table_Query_from_Mac10[[#This Row],[totalsalesFuture]],0)</f>
        <v>0.43174235162107732</v>
      </c>
      <c r="AN2660" s="30">
        <v>32</v>
      </c>
      <c r="AO2660">
        <f t="shared" si="82"/>
        <v>8</v>
      </c>
      <c r="AQ2660" s="30">
        <v>41.35</v>
      </c>
      <c r="AR2660">
        <f t="shared" si="83"/>
        <v>14.47</v>
      </c>
    </row>
    <row r="2661" spans="1:44" x14ac:dyDescent="0.25">
      <c r="A2661">
        <v>90278</v>
      </c>
      <c r="B2661">
        <v>5</v>
      </c>
      <c r="C2661" t="s">
        <v>55</v>
      </c>
      <c r="D2661" t="s">
        <v>81</v>
      </c>
      <c r="E2661">
        <v>4</v>
      </c>
      <c r="F2661">
        <v>6.38</v>
      </c>
      <c r="G2661">
        <v>16.420000000000002</v>
      </c>
      <c r="H2661" s="1">
        <v>44855</v>
      </c>
      <c r="I2661" s="20">
        <v>7</v>
      </c>
      <c r="J2661" s="47">
        <f>Table_Query_from_Mac10[[#This Row],[unit_price]]-(Table_Query_from_Mac10[[#This Row],[unit_price]]*(Table_Query_from_Mac10[[#This Row],[discount_pct]]/100))</f>
        <v>15.270600000000002</v>
      </c>
      <c r="K2661" s="47">
        <f>Table_Query_from_Mac10[[#This Row],[unit_cost]]</f>
        <v>6.38</v>
      </c>
      <c r="L2661" s="47">
        <f>Table_Query_from_Mac10[[#This Row],[Live-cost]]*(1+Table_Query_from_Mac10[[#This Row],[CogsIncreasebyTYPE]])</f>
        <v>6.38</v>
      </c>
      <c r="M2661" s="47">
        <f>Table_Query_from_Mac10[[#This Row],[Live-cost]]*Table_Query_from_Mac10[[#This Row],[qty_to_ship]]</f>
        <v>25.52</v>
      </c>
      <c r="N2661" s="47">
        <f>IF(Table_Query_from_Mac10[[#This Row],[item_no]]="KDA",-Table_Query_from_Mac10[[#This Row],[unit_price]],Table_Query_from_Mac10[[#This Row],[Net Unit]]*Table_Query_from_Mac10[[#This Row],[qty_to_ship]])</f>
        <v>61.082400000000007</v>
      </c>
      <c r="O2661" s="47">
        <f>SUMIFS(Summary!C:C,Summary!H:H,Table_Query_from_Mac10[[#This Row],[Juiceoc]])</f>
        <v>0</v>
      </c>
      <c r="P2661" s="47">
        <f>SUMIFS(Summary!D:D,Summary!H:H,Table_Query_from_Mac10[[#This Row],[Juiceoc]])</f>
        <v>0</v>
      </c>
      <c r="Q2661" s="47">
        <f>SUMIFS(Summary!E:E,Summary!H:H,Table_Query_from_Mac10[[#This Row],[Juiceoc]])</f>
        <v>0</v>
      </c>
      <c r="R2661" s="47">
        <f>Table_Query_from_Mac10[[#This Row],[Net Unit]]*(1+Table_Query_from_Mac10[[#This Row],[PriceIncreasebyType]])</f>
        <v>15.270600000000002</v>
      </c>
      <c r="S2661" s="47">
        <f>Table_Query_from_Mac10[[#This Row],[UnitPriceFuture]]*Table_Query_from_Mac10[[#This Row],[qtytoShipFuture]]</f>
        <v>61.082400000000007</v>
      </c>
      <c r="T2661" s="47">
        <f>ROUND(Table_Query_from_Mac10[[#This Row],[qty_to_ship]]*(1+Table_Query_from_Mac10[[#This Row],[VolumeIncreasebyType]]),0)</f>
        <v>4</v>
      </c>
      <c r="U2661" s="47">
        <f>Table_Query_from_Mac10[[#This Row],[qtytoShipFuture]]*Table_Query_from_Mac10[[#This Row],[Future-cost]]</f>
        <v>25.52</v>
      </c>
      <c r="V2661" s="47">
        <f>Table_Query_from_Mac10[[#This Row],[qtytoShipFuture]]-Table_Query_from_Mac10[[#This Row],[qty_to_ship]]</f>
        <v>0</v>
      </c>
      <c r="W2661" s="47">
        <f>Table_Query_from_Mac10[[#This Row],[UnitPriceFuture]]</f>
        <v>15.270600000000002</v>
      </c>
      <c r="X2661" s="47">
        <f>Table_Query_from_Mac10[[#This Row],[Unit Increase]]*Table_Query_from_Mac10[[#This Row],[UnitPriceFuture]]</f>
        <v>0</v>
      </c>
      <c r="Y2661" s="47">
        <f>Table_Query_from_Mac10[[#This Row],[Unit Increase]]*Table_Query_from_Mac10[[#This Row],[Future-cost]]</f>
        <v>0</v>
      </c>
      <c r="Z2661" s="47">
        <f>-(Table_Query_from_Mac10[[#This Row],[Incremental Sales]]+((Table_Query_from_Mac10[[#This Row],[Incremental Sales]]*-(SUM(Summary!$S$8:$S$9)))))*Summary!$S$18</f>
        <v>0</v>
      </c>
      <c r="AA2661" s="47">
        <f>IFERROR(Table_Query_from_Mac10[[#This Row],[Incremental Cost]]/Table_Query_from_Mac10[[#This Row],[Incremental Sales]],0)</f>
        <v>0</v>
      </c>
      <c r="AB2661" s="47">
        <f>IFERROR(Table_Query_from_Mac10[[#This Row],[TotalCostFuture]]/Table_Query_from_Mac10[[#This Row],[totalsalesFuture]],0)</f>
        <v>0.41779628829253596</v>
      </c>
      <c r="AN2661" s="31">
        <v>16</v>
      </c>
      <c r="AO2661">
        <f t="shared" si="82"/>
        <v>4</v>
      </c>
      <c r="AQ2661" s="31">
        <v>46.9</v>
      </c>
      <c r="AR2661">
        <f t="shared" si="83"/>
        <v>16.420000000000002</v>
      </c>
    </row>
    <row r="2662" spans="1:44" x14ac:dyDescent="0.25">
      <c r="A2662">
        <v>90278</v>
      </c>
      <c r="B2662">
        <v>6</v>
      </c>
      <c r="C2662" t="s">
        <v>55</v>
      </c>
      <c r="D2662" t="s">
        <v>81</v>
      </c>
      <c r="E2662">
        <v>6</v>
      </c>
      <c r="F2662">
        <v>7.17</v>
      </c>
      <c r="G2662">
        <v>18.14</v>
      </c>
      <c r="H2662" s="1">
        <v>44855</v>
      </c>
      <c r="I2662" s="20">
        <v>7</v>
      </c>
      <c r="J2662" s="47">
        <f>Table_Query_from_Mac10[[#This Row],[unit_price]]-(Table_Query_from_Mac10[[#This Row],[unit_price]]*(Table_Query_from_Mac10[[#This Row],[discount_pct]]/100))</f>
        <v>16.870200000000001</v>
      </c>
      <c r="K2662" s="47">
        <f>Table_Query_from_Mac10[[#This Row],[unit_cost]]</f>
        <v>7.17</v>
      </c>
      <c r="L2662" s="47">
        <f>Table_Query_from_Mac10[[#This Row],[Live-cost]]*(1+Table_Query_from_Mac10[[#This Row],[CogsIncreasebyTYPE]])</f>
        <v>7.17</v>
      </c>
      <c r="M2662" s="47">
        <f>Table_Query_from_Mac10[[#This Row],[Live-cost]]*Table_Query_from_Mac10[[#This Row],[qty_to_ship]]</f>
        <v>43.019999999999996</v>
      </c>
      <c r="N2662" s="47">
        <f>IF(Table_Query_from_Mac10[[#This Row],[item_no]]="KDA",-Table_Query_from_Mac10[[#This Row],[unit_price]],Table_Query_from_Mac10[[#This Row],[Net Unit]]*Table_Query_from_Mac10[[#This Row],[qty_to_ship]])</f>
        <v>101.22120000000001</v>
      </c>
      <c r="O2662" s="47">
        <f>SUMIFS(Summary!C:C,Summary!H:H,Table_Query_from_Mac10[[#This Row],[Juiceoc]])</f>
        <v>0</v>
      </c>
      <c r="P2662" s="47">
        <f>SUMIFS(Summary!D:D,Summary!H:H,Table_Query_from_Mac10[[#This Row],[Juiceoc]])</f>
        <v>0</v>
      </c>
      <c r="Q2662" s="47">
        <f>SUMIFS(Summary!E:E,Summary!H:H,Table_Query_from_Mac10[[#This Row],[Juiceoc]])</f>
        <v>0</v>
      </c>
      <c r="R2662" s="47">
        <f>Table_Query_from_Mac10[[#This Row],[Net Unit]]*(1+Table_Query_from_Mac10[[#This Row],[PriceIncreasebyType]])</f>
        <v>16.870200000000001</v>
      </c>
      <c r="S2662" s="47">
        <f>Table_Query_from_Mac10[[#This Row],[UnitPriceFuture]]*Table_Query_from_Mac10[[#This Row],[qtytoShipFuture]]</f>
        <v>101.22120000000001</v>
      </c>
      <c r="T2662" s="47">
        <f>ROUND(Table_Query_from_Mac10[[#This Row],[qty_to_ship]]*(1+Table_Query_from_Mac10[[#This Row],[VolumeIncreasebyType]]),0)</f>
        <v>6</v>
      </c>
      <c r="U2662" s="47">
        <f>Table_Query_from_Mac10[[#This Row],[qtytoShipFuture]]*Table_Query_from_Mac10[[#This Row],[Future-cost]]</f>
        <v>43.019999999999996</v>
      </c>
      <c r="V2662" s="47">
        <f>Table_Query_from_Mac10[[#This Row],[qtytoShipFuture]]-Table_Query_from_Mac10[[#This Row],[qty_to_ship]]</f>
        <v>0</v>
      </c>
      <c r="W2662" s="47">
        <f>Table_Query_from_Mac10[[#This Row],[UnitPriceFuture]]</f>
        <v>16.870200000000001</v>
      </c>
      <c r="X2662" s="47">
        <f>Table_Query_from_Mac10[[#This Row],[Unit Increase]]*Table_Query_from_Mac10[[#This Row],[UnitPriceFuture]]</f>
        <v>0</v>
      </c>
      <c r="Y2662" s="47">
        <f>Table_Query_from_Mac10[[#This Row],[Unit Increase]]*Table_Query_from_Mac10[[#This Row],[Future-cost]]</f>
        <v>0</v>
      </c>
      <c r="Z2662" s="47">
        <f>-(Table_Query_from_Mac10[[#This Row],[Incremental Sales]]+((Table_Query_from_Mac10[[#This Row],[Incremental Sales]]*-(SUM(Summary!$S$8:$S$9)))))*Summary!$S$18</f>
        <v>0</v>
      </c>
      <c r="AA2662" s="47">
        <f>IFERROR(Table_Query_from_Mac10[[#This Row],[Incremental Cost]]/Table_Query_from_Mac10[[#This Row],[Incremental Sales]],0)</f>
        <v>0</v>
      </c>
      <c r="AB2662" s="47">
        <f>IFERROR(Table_Query_from_Mac10[[#This Row],[TotalCostFuture]]/Table_Query_from_Mac10[[#This Row],[totalsalesFuture]],0)</f>
        <v>0.4250097805598036</v>
      </c>
      <c r="AN2662" s="30">
        <v>24</v>
      </c>
      <c r="AO2662">
        <f t="shared" si="82"/>
        <v>6</v>
      </c>
      <c r="AQ2662" s="30">
        <v>51.84</v>
      </c>
      <c r="AR2662">
        <f t="shared" si="83"/>
        <v>18.14</v>
      </c>
    </row>
    <row r="2663" spans="1:44" x14ac:dyDescent="0.25">
      <c r="A2663">
        <v>90278</v>
      </c>
      <c r="B2663">
        <v>7</v>
      </c>
      <c r="C2663" t="s">
        <v>55</v>
      </c>
      <c r="D2663" t="s">
        <v>81</v>
      </c>
      <c r="E2663">
        <v>5</v>
      </c>
      <c r="F2663">
        <v>8.5</v>
      </c>
      <c r="G2663">
        <v>22.57</v>
      </c>
      <c r="H2663" s="1">
        <v>44855</v>
      </c>
      <c r="I2663" s="20">
        <v>7</v>
      </c>
      <c r="J2663" s="47">
        <f>Table_Query_from_Mac10[[#This Row],[unit_price]]-(Table_Query_from_Mac10[[#This Row],[unit_price]]*(Table_Query_from_Mac10[[#This Row],[discount_pct]]/100))</f>
        <v>20.990100000000002</v>
      </c>
      <c r="K2663" s="47">
        <f>Table_Query_from_Mac10[[#This Row],[unit_cost]]</f>
        <v>8.5</v>
      </c>
      <c r="L2663" s="47">
        <f>Table_Query_from_Mac10[[#This Row],[Live-cost]]*(1+Table_Query_from_Mac10[[#This Row],[CogsIncreasebyTYPE]])</f>
        <v>8.5</v>
      </c>
      <c r="M2663" s="47">
        <f>Table_Query_from_Mac10[[#This Row],[Live-cost]]*Table_Query_from_Mac10[[#This Row],[qty_to_ship]]</f>
        <v>42.5</v>
      </c>
      <c r="N2663" s="47">
        <f>IF(Table_Query_from_Mac10[[#This Row],[item_no]]="KDA",-Table_Query_from_Mac10[[#This Row],[unit_price]],Table_Query_from_Mac10[[#This Row],[Net Unit]]*Table_Query_from_Mac10[[#This Row],[qty_to_ship]])</f>
        <v>104.95050000000001</v>
      </c>
      <c r="O2663" s="47">
        <f>SUMIFS(Summary!C:C,Summary!H:H,Table_Query_from_Mac10[[#This Row],[Juiceoc]])</f>
        <v>0</v>
      </c>
      <c r="P2663" s="47">
        <f>SUMIFS(Summary!D:D,Summary!H:H,Table_Query_from_Mac10[[#This Row],[Juiceoc]])</f>
        <v>0</v>
      </c>
      <c r="Q2663" s="47">
        <f>SUMIFS(Summary!E:E,Summary!H:H,Table_Query_from_Mac10[[#This Row],[Juiceoc]])</f>
        <v>0</v>
      </c>
      <c r="R2663" s="47">
        <f>Table_Query_from_Mac10[[#This Row],[Net Unit]]*(1+Table_Query_from_Mac10[[#This Row],[PriceIncreasebyType]])</f>
        <v>20.990100000000002</v>
      </c>
      <c r="S2663" s="47">
        <f>Table_Query_from_Mac10[[#This Row],[UnitPriceFuture]]*Table_Query_from_Mac10[[#This Row],[qtytoShipFuture]]</f>
        <v>104.95050000000001</v>
      </c>
      <c r="T2663" s="47">
        <f>ROUND(Table_Query_from_Mac10[[#This Row],[qty_to_ship]]*(1+Table_Query_from_Mac10[[#This Row],[VolumeIncreasebyType]]),0)</f>
        <v>5</v>
      </c>
      <c r="U2663" s="47">
        <f>Table_Query_from_Mac10[[#This Row],[qtytoShipFuture]]*Table_Query_from_Mac10[[#This Row],[Future-cost]]</f>
        <v>42.5</v>
      </c>
      <c r="V2663" s="47">
        <f>Table_Query_from_Mac10[[#This Row],[qtytoShipFuture]]-Table_Query_from_Mac10[[#This Row],[qty_to_ship]]</f>
        <v>0</v>
      </c>
      <c r="W2663" s="47">
        <f>Table_Query_from_Mac10[[#This Row],[UnitPriceFuture]]</f>
        <v>20.990100000000002</v>
      </c>
      <c r="X2663" s="47">
        <f>Table_Query_from_Mac10[[#This Row],[Unit Increase]]*Table_Query_from_Mac10[[#This Row],[UnitPriceFuture]]</f>
        <v>0</v>
      </c>
      <c r="Y2663" s="47">
        <f>Table_Query_from_Mac10[[#This Row],[Unit Increase]]*Table_Query_from_Mac10[[#This Row],[Future-cost]]</f>
        <v>0</v>
      </c>
      <c r="Z2663" s="47">
        <f>-(Table_Query_from_Mac10[[#This Row],[Incremental Sales]]+((Table_Query_from_Mac10[[#This Row],[Incremental Sales]]*-(SUM(Summary!$S$8:$S$9)))))*Summary!$S$18</f>
        <v>0</v>
      </c>
      <c r="AA2663" s="47">
        <f>IFERROR(Table_Query_from_Mac10[[#This Row],[Incremental Cost]]/Table_Query_from_Mac10[[#This Row],[Incremental Sales]],0)</f>
        <v>0</v>
      </c>
      <c r="AB2663" s="47">
        <f>IFERROR(Table_Query_from_Mac10[[#This Row],[TotalCostFuture]]/Table_Query_from_Mac10[[#This Row],[totalsalesFuture]],0)</f>
        <v>0.40495281108713155</v>
      </c>
      <c r="AN2663" s="31">
        <v>18</v>
      </c>
      <c r="AO2663">
        <f t="shared" si="82"/>
        <v>5</v>
      </c>
      <c r="AQ2663" s="31">
        <v>64.489999999999995</v>
      </c>
      <c r="AR2663">
        <f t="shared" si="83"/>
        <v>22.57</v>
      </c>
    </row>
    <row r="2664" spans="1:44" x14ac:dyDescent="0.25">
      <c r="A2664">
        <v>90278</v>
      </c>
      <c r="B2664">
        <v>8</v>
      </c>
      <c r="C2664" t="s">
        <v>55</v>
      </c>
      <c r="D2664" t="s">
        <v>81</v>
      </c>
      <c r="E2664">
        <v>3</v>
      </c>
      <c r="F2664">
        <v>9.86</v>
      </c>
      <c r="G2664">
        <v>27.29</v>
      </c>
      <c r="H2664" s="1">
        <v>44855</v>
      </c>
      <c r="I2664" s="20">
        <v>7</v>
      </c>
      <c r="J2664" s="47">
        <f>Table_Query_from_Mac10[[#This Row],[unit_price]]-(Table_Query_from_Mac10[[#This Row],[unit_price]]*(Table_Query_from_Mac10[[#This Row],[discount_pct]]/100))</f>
        <v>25.3797</v>
      </c>
      <c r="K2664" s="47">
        <f>Table_Query_from_Mac10[[#This Row],[unit_cost]]</f>
        <v>9.86</v>
      </c>
      <c r="L2664" s="47">
        <f>Table_Query_from_Mac10[[#This Row],[Live-cost]]*(1+Table_Query_from_Mac10[[#This Row],[CogsIncreasebyTYPE]])</f>
        <v>9.86</v>
      </c>
      <c r="M2664" s="47">
        <f>Table_Query_from_Mac10[[#This Row],[Live-cost]]*Table_Query_from_Mac10[[#This Row],[qty_to_ship]]</f>
        <v>29.58</v>
      </c>
      <c r="N2664" s="47">
        <f>IF(Table_Query_from_Mac10[[#This Row],[item_no]]="KDA",-Table_Query_from_Mac10[[#This Row],[unit_price]],Table_Query_from_Mac10[[#This Row],[Net Unit]]*Table_Query_from_Mac10[[#This Row],[qty_to_ship]])</f>
        <v>76.139099999999999</v>
      </c>
      <c r="O2664" s="47">
        <f>SUMIFS(Summary!C:C,Summary!H:H,Table_Query_from_Mac10[[#This Row],[Juiceoc]])</f>
        <v>0</v>
      </c>
      <c r="P2664" s="47">
        <f>SUMIFS(Summary!D:D,Summary!H:H,Table_Query_from_Mac10[[#This Row],[Juiceoc]])</f>
        <v>0</v>
      </c>
      <c r="Q2664" s="47">
        <f>SUMIFS(Summary!E:E,Summary!H:H,Table_Query_from_Mac10[[#This Row],[Juiceoc]])</f>
        <v>0</v>
      </c>
      <c r="R2664" s="47">
        <f>Table_Query_from_Mac10[[#This Row],[Net Unit]]*(1+Table_Query_from_Mac10[[#This Row],[PriceIncreasebyType]])</f>
        <v>25.3797</v>
      </c>
      <c r="S2664" s="47">
        <f>Table_Query_from_Mac10[[#This Row],[UnitPriceFuture]]*Table_Query_from_Mac10[[#This Row],[qtytoShipFuture]]</f>
        <v>76.139099999999999</v>
      </c>
      <c r="T2664" s="47">
        <f>ROUND(Table_Query_from_Mac10[[#This Row],[qty_to_ship]]*(1+Table_Query_from_Mac10[[#This Row],[VolumeIncreasebyType]]),0)</f>
        <v>3</v>
      </c>
      <c r="U2664" s="47">
        <f>Table_Query_from_Mac10[[#This Row],[qtytoShipFuture]]*Table_Query_from_Mac10[[#This Row],[Future-cost]]</f>
        <v>29.58</v>
      </c>
      <c r="V2664" s="47">
        <f>Table_Query_from_Mac10[[#This Row],[qtytoShipFuture]]-Table_Query_from_Mac10[[#This Row],[qty_to_ship]]</f>
        <v>0</v>
      </c>
      <c r="W2664" s="47">
        <f>Table_Query_from_Mac10[[#This Row],[UnitPriceFuture]]</f>
        <v>25.3797</v>
      </c>
      <c r="X2664" s="47">
        <f>Table_Query_from_Mac10[[#This Row],[Unit Increase]]*Table_Query_from_Mac10[[#This Row],[UnitPriceFuture]]</f>
        <v>0</v>
      </c>
      <c r="Y2664" s="47">
        <f>Table_Query_from_Mac10[[#This Row],[Unit Increase]]*Table_Query_from_Mac10[[#This Row],[Future-cost]]</f>
        <v>0</v>
      </c>
      <c r="Z2664" s="47">
        <f>-(Table_Query_from_Mac10[[#This Row],[Incremental Sales]]+((Table_Query_from_Mac10[[#This Row],[Incremental Sales]]*-(SUM(Summary!$S$8:$S$9)))))*Summary!$S$18</f>
        <v>0</v>
      </c>
      <c r="AA2664" s="47">
        <f>IFERROR(Table_Query_from_Mac10[[#This Row],[Incremental Cost]]/Table_Query_from_Mac10[[#This Row],[Incremental Sales]],0)</f>
        <v>0</v>
      </c>
      <c r="AB2664" s="47">
        <f>IFERROR(Table_Query_from_Mac10[[#This Row],[TotalCostFuture]]/Table_Query_from_Mac10[[#This Row],[totalsalesFuture]],0)</f>
        <v>0.38849947004889734</v>
      </c>
      <c r="AN2664" s="30">
        <v>9</v>
      </c>
      <c r="AO2664">
        <f t="shared" si="82"/>
        <v>3</v>
      </c>
      <c r="AQ2664" s="30">
        <v>77.959999999999994</v>
      </c>
      <c r="AR2664">
        <f t="shared" si="83"/>
        <v>27.29</v>
      </c>
    </row>
    <row r="2665" spans="1:44" x14ac:dyDescent="0.25">
      <c r="A2665">
        <v>90278</v>
      </c>
      <c r="B2665">
        <v>9</v>
      </c>
      <c r="C2665" t="s">
        <v>55</v>
      </c>
      <c r="D2665" t="s">
        <v>81</v>
      </c>
      <c r="E2665">
        <v>2</v>
      </c>
      <c r="F2665">
        <v>11.84</v>
      </c>
      <c r="G2665">
        <v>31.43</v>
      </c>
      <c r="H2665" s="1">
        <v>44855</v>
      </c>
      <c r="I2665" s="20">
        <v>7</v>
      </c>
      <c r="J2665" s="47">
        <f>Table_Query_from_Mac10[[#This Row],[unit_price]]-(Table_Query_from_Mac10[[#This Row],[unit_price]]*(Table_Query_from_Mac10[[#This Row],[discount_pct]]/100))</f>
        <v>29.229900000000001</v>
      </c>
      <c r="K2665" s="47">
        <f>Table_Query_from_Mac10[[#This Row],[unit_cost]]</f>
        <v>11.84</v>
      </c>
      <c r="L2665" s="47">
        <f>Table_Query_from_Mac10[[#This Row],[Live-cost]]*(1+Table_Query_from_Mac10[[#This Row],[CogsIncreasebyTYPE]])</f>
        <v>11.84</v>
      </c>
      <c r="M2665" s="47">
        <f>Table_Query_from_Mac10[[#This Row],[Live-cost]]*Table_Query_from_Mac10[[#This Row],[qty_to_ship]]</f>
        <v>23.68</v>
      </c>
      <c r="N2665" s="47">
        <f>IF(Table_Query_from_Mac10[[#This Row],[item_no]]="KDA",-Table_Query_from_Mac10[[#This Row],[unit_price]],Table_Query_from_Mac10[[#This Row],[Net Unit]]*Table_Query_from_Mac10[[#This Row],[qty_to_ship]])</f>
        <v>58.459800000000001</v>
      </c>
      <c r="O2665" s="47">
        <f>SUMIFS(Summary!C:C,Summary!H:H,Table_Query_from_Mac10[[#This Row],[Juiceoc]])</f>
        <v>0</v>
      </c>
      <c r="P2665" s="47">
        <f>SUMIFS(Summary!D:D,Summary!H:H,Table_Query_from_Mac10[[#This Row],[Juiceoc]])</f>
        <v>0</v>
      </c>
      <c r="Q2665" s="47">
        <f>SUMIFS(Summary!E:E,Summary!H:H,Table_Query_from_Mac10[[#This Row],[Juiceoc]])</f>
        <v>0</v>
      </c>
      <c r="R2665" s="47">
        <f>Table_Query_from_Mac10[[#This Row],[Net Unit]]*(1+Table_Query_from_Mac10[[#This Row],[PriceIncreasebyType]])</f>
        <v>29.229900000000001</v>
      </c>
      <c r="S2665" s="47">
        <f>Table_Query_from_Mac10[[#This Row],[UnitPriceFuture]]*Table_Query_from_Mac10[[#This Row],[qtytoShipFuture]]</f>
        <v>58.459800000000001</v>
      </c>
      <c r="T2665" s="47">
        <f>ROUND(Table_Query_from_Mac10[[#This Row],[qty_to_ship]]*(1+Table_Query_from_Mac10[[#This Row],[VolumeIncreasebyType]]),0)</f>
        <v>2</v>
      </c>
      <c r="U2665" s="47">
        <f>Table_Query_from_Mac10[[#This Row],[qtytoShipFuture]]*Table_Query_from_Mac10[[#This Row],[Future-cost]]</f>
        <v>23.68</v>
      </c>
      <c r="V2665" s="47">
        <f>Table_Query_from_Mac10[[#This Row],[qtytoShipFuture]]-Table_Query_from_Mac10[[#This Row],[qty_to_ship]]</f>
        <v>0</v>
      </c>
      <c r="W2665" s="47">
        <f>Table_Query_from_Mac10[[#This Row],[UnitPriceFuture]]</f>
        <v>29.229900000000001</v>
      </c>
      <c r="X2665" s="47">
        <f>Table_Query_from_Mac10[[#This Row],[Unit Increase]]*Table_Query_from_Mac10[[#This Row],[UnitPriceFuture]]</f>
        <v>0</v>
      </c>
      <c r="Y2665" s="47">
        <f>Table_Query_from_Mac10[[#This Row],[Unit Increase]]*Table_Query_from_Mac10[[#This Row],[Future-cost]]</f>
        <v>0</v>
      </c>
      <c r="Z2665" s="47">
        <f>-(Table_Query_from_Mac10[[#This Row],[Incremental Sales]]+((Table_Query_from_Mac10[[#This Row],[Incremental Sales]]*-(SUM(Summary!$S$8:$S$9)))))*Summary!$S$18</f>
        <v>0</v>
      </c>
      <c r="AA2665" s="47">
        <f>IFERROR(Table_Query_from_Mac10[[#This Row],[Incremental Cost]]/Table_Query_from_Mac10[[#This Row],[Incremental Sales]],0)</f>
        <v>0</v>
      </c>
      <c r="AB2665" s="47">
        <f>IFERROR(Table_Query_from_Mac10[[#This Row],[TotalCostFuture]]/Table_Query_from_Mac10[[#This Row],[totalsalesFuture]],0)</f>
        <v>0.40506467692328746</v>
      </c>
      <c r="AN2665" s="31">
        <v>6</v>
      </c>
      <c r="AO2665">
        <f t="shared" si="82"/>
        <v>2</v>
      </c>
      <c r="AQ2665" s="31">
        <v>89.8</v>
      </c>
      <c r="AR2665">
        <f t="shared" si="83"/>
        <v>31.43</v>
      </c>
    </row>
    <row r="2666" spans="1:44" x14ac:dyDescent="0.25">
      <c r="A2666">
        <v>90278</v>
      </c>
      <c r="B2666">
        <v>10</v>
      </c>
      <c r="C2666" t="s">
        <v>55</v>
      </c>
      <c r="D2666" t="s">
        <v>81</v>
      </c>
      <c r="E2666">
        <v>1</v>
      </c>
      <c r="F2666">
        <v>13.68</v>
      </c>
      <c r="G2666">
        <v>36.54</v>
      </c>
      <c r="H2666" s="1">
        <v>44855</v>
      </c>
      <c r="I2666" s="20">
        <v>7</v>
      </c>
      <c r="J2666" s="47">
        <f>Table_Query_from_Mac10[[#This Row],[unit_price]]-(Table_Query_from_Mac10[[#This Row],[unit_price]]*(Table_Query_from_Mac10[[#This Row],[discount_pct]]/100))</f>
        <v>33.982199999999999</v>
      </c>
      <c r="K2666" s="47">
        <f>Table_Query_from_Mac10[[#This Row],[unit_cost]]</f>
        <v>13.68</v>
      </c>
      <c r="L2666" s="47">
        <f>Table_Query_from_Mac10[[#This Row],[Live-cost]]*(1+Table_Query_from_Mac10[[#This Row],[CogsIncreasebyTYPE]])</f>
        <v>13.68</v>
      </c>
      <c r="M2666" s="47">
        <f>Table_Query_from_Mac10[[#This Row],[Live-cost]]*Table_Query_from_Mac10[[#This Row],[qty_to_ship]]</f>
        <v>13.68</v>
      </c>
      <c r="N2666" s="47">
        <f>IF(Table_Query_from_Mac10[[#This Row],[item_no]]="KDA",-Table_Query_from_Mac10[[#This Row],[unit_price]],Table_Query_from_Mac10[[#This Row],[Net Unit]]*Table_Query_from_Mac10[[#This Row],[qty_to_ship]])</f>
        <v>33.982199999999999</v>
      </c>
      <c r="O2666" s="47">
        <f>SUMIFS(Summary!C:C,Summary!H:H,Table_Query_from_Mac10[[#This Row],[Juiceoc]])</f>
        <v>0</v>
      </c>
      <c r="P2666" s="47">
        <f>SUMIFS(Summary!D:D,Summary!H:H,Table_Query_from_Mac10[[#This Row],[Juiceoc]])</f>
        <v>0</v>
      </c>
      <c r="Q2666" s="47">
        <f>SUMIFS(Summary!E:E,Summary!H:H,Table_Query_from_Mac10[[#This Row],[Juiceoc]])</f>
        <v>0</v>
      </c>
      <c r="R2666" s="47">
        <f>Table_Query_from_Mac10[[#This Row],[Net Unit]]*(1+Table_Query_from_Mac10[[#This Row],[PriceIncreasebyType]])</f>
        <v>33.982199999999999</v>
      </c>
      <c r="S2666" s="47">
        <f>Table_Query_from_Mac10[[#This Row],[UnitPriceFuture]]*Table_Query_from_Mac10[[#This Row],[qtytoShipFuture]]</f>
        <v>33.982199999999999</v>
      </c>
      <c r="T2666" s="47">
        <f>ROUND(Table_Query_from_Mac10[[#This Row],[qty_to_ship]]*(1+Table_Query_from_Mac10[[#This Row],[VolumeIncreasebyType]]),0)</f>
        <v>1</v>
      </c>
      <c r="U2666" s="47">
        <f>Table_Query_from_Mac10[[#This Row],[qtytoShipFuture]]*Table_Query_from_Mac10[[#This Row],[Future-cost]]</f>
        <v>13.68</v>
      </c>
      <c r="V2666" s="47">
        <f>Table_Query_from_Mac10[[#This Row],[qtytoShipFuture]]-Table_Query_from_Mac10[[#This Row],[qty_to_ship]]</f>
        <v>0</v>
      </c>
      <c r="W2666" s="47">
        <f>Table_Query_from_Mac10[[#This Row],[UnitPriceFuture]]</f>
        <v>33.982199999999999</v>
      </c>
      <c r="X2666" s="47">
        <f>Table_Query_from_Mac10[[#This Row],[Unit Increase]]*Table_Query_from_Mac10[[#This Row],[UnitPriceFuture]]</f>
        <v>0</v>
      </c>
      <c r="Y2666" s="47">
        <f>Table_Query_from_Mac10[[#This Row],[Unit Increase]]*Table_Query_from_Mac10[[#This Row],[Future-cost]]</f>
        <v>0</v>
      </c>
      <c r="Z2666" s="47">
        <f>-(Table_Query_from_Mac10[[#This Row],[Incremental Sales]]+((Table_Query_from_Mac10[[#This Row],[Incremental Sales]]*-(SUM(Summary!$S$8:$S$9)))))*Summary!$S$18</f>
        <v>0</v>
      </c>
      <c r="AA2666" s="47">
        <f>IFERROR(Table_Query_from_Mac10[[#This Row],[Incremental Cost]]/Table_Query_from_Mac10[[#This Row],[Incremental Sales]],0)</f>
        <v>0</v>
      </c>
      <c r="AB2666" s="47">
        <f>IFERROR(Table_Query_from_Mac10[[#This Row],[TotalCostFuture]]/Table_Query_from_Mac10[[#This Row],[totalsalesFuture]],0)</f>
        <v>0.40256369511096984</v>
      </c>
      <c r="AN2666" s="30">
        <v>4</v>
      </c>
      <c r="AO2666">
        <f t="shared" si="82"/>
        <v>1</v>
      </c>
      <c r="AQ2666" s="30">
        <v>104.4</v>
      </c>
      <c r="AR2666">
        <f t="shared" si="83"/>
        <v>36.54</v>
      </c>
    </row>
    <row r="2667" spans="1:44" x14ac:dyDescent="0.25">
      <c r="A2667">
        <v>90278</v>
      </c>
      <c r="B2667">
        <v>11</v>
      </c>
      <c r="C2667" t="s">
        <v>55</v>
      </c>
      <c r="D2667" t="s">
        <v>81</v>
      </c>
      <c r="E2667">
        <v>1</v>
      </c>
      <c r="F2667">
        <v>15.22</v>
      </c>
      <c r="G2667">
        <v>44.36</v>
      </c>
      <c r="H2667" s="1">
        <v>44855</v>
      </c>
      <c r="I2667" s="20">
        <v>7</v>
      </c>
      <c r="J2667" s="47">
        <f>Table_Query_from_Mac10[[#This Row],[unit_price]]-(Table_Query_from_Mac10[[#This Row],[unit_price]]*(Table_Query_from_Mac10[[#This Row],[discount_pct]]/100))</f>
        <v>41.254799999999996</v>
      </c>
      <c r="K2667" s="47">
        <f>Table_Query_from_Mac10[[#This Row],[unit_cost]]</f>
        <v>15.22</v>
      </c>
      <c r="L2667" s="47">
        <f>Table_Query_from_Mac10[[#This Row],[Live-cost]]*(1+Table_Query_from_Mac10[[#This Row],[CogsIncreasebyTYPE]])</f>
        <v>15.22</v>
      </c>
      <c r="M2667" s="47">
        <f>Table_Query_from_Mac10[[#This Row],[Live-cost]]*Table_Query_from_Mac10[[#This Row],[qty_to_ship]]</f>
        <v>15.22</v>
      </c>
      <c r="N2667" s="47">
        <f>IF(Table_Query_from_Mac10[[#This Row],[item_no]]="KDA",-Table_Query_from_Mac10[[#This Row],[unit_price]],Table_Query_from_Mac10[[#This Row],[Net Unit]]*Table_Query_from_Mac10[[#This Row],[qty_to_ship]])</f>
        <v>41.254799999999996</v>
      </c>
      <c r="O2667" s="47">
        <f>SUMIFS(Summary!C:C,Summary!H:H,Table_Query_from_Mac10[[#This Row],[Juiceoc]])</f>
        <v>0</v>
      </c>
      <c r="P2667" s="47">
        <f>SUMIFS(Summary!D:D,Summary!H:H,Table_Query_from_Mac10[[#This Row],[Juiceoc]])</f>
        <v>0</v>
      </c>
      <c r="Q2667" s="47">
        <f>SUMIFS(Summary!E:E,Summary!H:H,Table_Query_from_Mac10[[#This Row],[Juiceoc]])</f>
        <v>0</v>
      </c>
      <c r="R2667" s="47">
        <f>Table_Query_from_Mac10[[#This Row],[Net Unit]]*(1+Table_Query_from_Mac10[[#This Row],[PriceIncreasebyType]])</f>
        <v>41.254799999999996</v>
      </c>
      <c r="S2667" s="47">
        <f>Table_Query_from_Mac10[[#This Row],[UnitPriceFuture]]*Table_Query_from_Mac10[[#This Row],[qtytoShipFuture]]</f>
        <v>41.254799999999996</v>
      </c>
      <c r="T2667" s="47">
        <f>ROUND(Table_Query_from_Mac10[[#This Row],[qty_to_ship]]*(1+Table_Query_from_Mac10[[#This Row],[VolumeIncreasebyType]]),0)</f>
        <v>1</v>
      </c>
      <c r="U2667" s="47">
        <f>Table_Query_from_Mac10[[#This Row],[qtytoShipFuture]]*Table_Query_from_Mac10[[#This Row],[Future-cost]]</f>
        <v>15.22</v>
      </c>
      <c r="V2667" s="47">
        <f>Table_Query_from_Mac10[[#This Row],[qtytoShipFuture]]-Table_Query_from_Mac10[[#This Row],[qty_to_ship]]</f>
        <v>0</v>
      </c>
      <c r="W2667" s="47">
        <f>Table_Query_from_Mac10[[#This Row],[UnitPriceFuture]]</f>
        <v>41.254799999999996</v>
      </c>
      <c r="X2667" s="47">
        <f>Table_Query_from_Mac10[[#This Row],[Unit Increase]]*Table_Query_from_Mac10[[#This Row],[UnitPriceFuture]]</f>
        <v>0</v>
      </c>
      <c r="Y2667" s="47">
        <f>Table_Query_from_Mac10[[#This Row],[Unit Increase]]*Table_Query_from_Mac10[[#This Row],[Future-cost]]</f>
        <v>0</v>
      </c>
      <c r="Z2667" s="47">
        <f>-(Table_Query_from_Mac10[[#This Row],[Incremental Sales]]+((Table_Query_from_Mac10[[#This Row],[Incremental Sales]]*-(SUM(Summary!$S$8:$S$9)))))*Summary!$S$18</f>
        <v>0</v>
      </c>
      <c r="AA2667" s="47">
        <f>IFERROR(Table_Query_from_Mac10[[#This Row],[Incremental Cost]]/Table_Query_from_Mac10[[#This Row],[Incremental Sales]],0)</f>
        <v>0</v>
      </c>
      <c r="AB2667" s="47">
        <f>IFERROR(Table_Query_from_Mac10[[#This Row],[TotalCostFuture]]/Table_Query_from_Mac10[[#This Row],[totalsalesFuture]],0)</f>
        <v>0.36892676730950102</v>
      </c>
      <c r="AN2667" s="31">
        <v>4</v>
      </c>
      <c r="AO2667">
        <f t="shared" si="82"/>
        <v>1</v>
      </c>
      <c r="AQ2667" s="31">
        <v>126.73</v>
      </c>
      <c r="AR2667">
        <f t="shared" si="83"/>
        <v>44.36</v>
      </c>
    </row>
    <row r="2668" spans="1:44" x14ac:dyDescent="0.25">
      <c r="A2668">
        <v>90278</v>
      </c>
      <c r="B2668">
        <v>12</v>
      </c>
      <c r="C2668" t="s">
        <v>55</v>
      </c>
      <c r="D2668" t="s">
        <v>81</v>
      </c>
      <c r="E2668">
        <v>4</v>
      </c>
      <c r="F2668">
        <v>4.68</v>
      </c>
      <c r="G2668">
        <v>13.3</v>
      </c>
      <c r="H2668" s="1">
        <v>44855</v>
      </c>
      <c r="I2668" s="20">
        <v>0</v>
      </c>
      <c r="J2668" s="47">
        <f>Table_Query_from_Mac10[[#This Row],[unit_price]]-(Table_Query_from_Mac10[[#This Row],[unit_price]]*(Table_Query_from_Mac10[[#This Row],[discount_pct]]/100))</f>
        <v>13.3</v>
      </c>
      <c r="K2668" s="47">
        <f>Table_Query_from_Mac10[[#This Row],[unit_cost]]</f>
        <v>4.68</v>
      </c>
      <c r="L2668" s="47">
        <f>Table_Query_from_Mac10[[#This Row],[Live-cost]]*(1+Table_Query_from_Mac10[[#This Row],[CogsIncreasebyTYPE]])</f>
        <v>4.68</v>
      </c>
      <c r="M2668" s="47">
        <f>Table_Query_from_Mac10[[#This Row],[Live-cost]]*Table_Query_from_Mac10[[#This Row],[qty_to_ship]]</f>
        <v>18.72</v>
      </c>
      <c r="N2668" s="47">
        <f>IF(Table_Query_from_Mac10[[#This Row],[item_no]]="KDA",-Table_Query_from_Mac10[[#This Row],[unit_price]],Table_Query_from_Mac10[[#This Row],[Net Unit]]*Table_Query_from_Mac10[[#This Row],[qty_to_ship]])</f>
        <v>53.2</v>
      </c>
      <c r="O2668" s="47">
        <f>SUMIFS(Summary!C:C,Summary!H:H,Table_Query_from_Mac10[[#This Row],[Juiceoc]])</f>
        <v>0</v>
      </c>
      <c r="P2668" s="47">
        <f>SUMIFS(Summary!D:D,Summary!H:H,Table_Query_from_Mac10[[#This Row],[Juiceoc]])</f>
        <v>0</v>
      </c>
      <c r="Q2668" s="47">
        <f>SUMIFS(Summary!E:E,Summary!H:H,Table_Query_from_Mac10[[#This Row],[Juiceoc]])</f>
        <v>0</v>
      </c>
      <c r="R2668" s="47">
        <f>Table_Query_from_Mac10[[#This Row],[Net Unit]]*(1+Table_Query_from_Mac10[[#This Row],[PriceIncreasebyType]])</f>
        <v>13.3</v>
      </c>
      <c r="S2668" s="47">
        <f>Table_Query_from_Mac10[[#This Row],[UnitPriceFuture]]*Table_Query_from_Mac10[[#This Row],[qtytoShipFuture]]</f>
        <v>53.2</v>
      </c>
      <c r="T2668" s="47">
        <f>ROUND(Table_Query_from_Mac10[[#This Row],[qty_to_ship]]*(1+Table_Query_from_Mac10[[#This Row],[VolumeIncreasebyType]]),0)</f>
        <v>4</v>
      </c>
      <c r="U2668" s="47">
        <f>Table_Query_from_Mac10[[#This Row],[qtytoShipFuture]]*Table_Query_from_Mac10[[#This Row],[Future-cost]]</f>
        <v>18.72</v>
      </c>
      <c r="V2668" s="47">
        <f>Table_Query_from_Mac10[[#This Row],[qtytoShipFuture]]-Table_Query_from_Mac10[[#This Row],[qty_to_ship]]</f>
        <v>0</v>
      </c>
      <c r="W2668" s="47">
        <f>Table_Query_from_Mac10[[#This Row],[UnitPriceFuture]]</f>
        <v>13.3</v>
      </c>
      <c r="X2668" s="47">
        <f>Table_Query_from_Mac10[[#This Row],[Unit Increase]]*Table_Query_from_Mac10[[#This Row],[UnitPriceFuture]]</f>
        <v>0</v>
      </c>
      <c r="Y2668" s="47">
        <f>Table_Query_from_Mac10[[#This Row],[Unit Increase]]*Table_Query_from_Mac10[[#This Row],[Future-cost]]</f>
        <v>0</v>
      </c>
      <c r="Z2668" s="47">
        <f>-(Table_Query_from_Mac10[[#This Row],[Incremental Sales]]+((Table_Query_from_Mac10[[#This Row],[Incremental Sales]]*-(SUM(Summary!$S$8:$S$9)))))*Summary!$S$18</f>
        <v>0</v>
      </c>
      <c r="AA2668" s="47">
        <f>IFERROR(Table_Query_from_Mac10[[#This Row],[Incremental Cost]]/Table_Query_from_Mac10[[#This Row],[Incremental Sales]],0)</f>
        <v>0</v>
      </c>
      <c r="AB2668" s="47">
        <f>IFERROR(Table_Query_from_Mac10[[#This Row],[TotalCostFuture]]/Table_Query_from_Mac10[[#This Row],[totalsalesFuture]],0)</f>
        <v>0.35187969924812024</v>
      </c>
      <c r="AN2668" s="30">
        <v>16</v>
      </c>
      <c r="AO2668">
        <f t="shared" si="82"/>
        <v>4</v>
      </c>
      <c r="AQ2668" s="30">
        <v>38</v>
      </c>
      <c r="AR2668">
        <f t="shared" si="83"/>
        <v>13.3</v>
      </c>
    </row>
    <row r="2669" spans="1:44" x14ac:dyDescent="0.25">
      <c r="A2669">
        <v>90219</v>
      </c>
      <c r="B2669">
        <v>1</v>
      </c>
      <c r="C2669" t="s">
        <v>55</v>
      </c>
      <c r="D2669" t="s">
        <v>81</v>
      </c>
      <c r="E2669">
        <v>0</v>
      </c>
      <c r="F2669">
        <v>4.53</v>
      </c>
      <c r="G2669">
        <v>10.86</v>
      </c>
      <c r="H2669" s="1">
        <v>44840</v>
      </c>
      <c r="I2669" s="20">
        <v>7</v>
      </c>
      <c r="J2669" s="47">
        <f>Table_Query_from_Mac10[[#This Row],[unit_price]]-(Table_Query_from_Mac10[[#This Row],[unit_price]]*(Table_Query_from_Mac10[[#This Row],[discount_pct]]/100))</f>
        <v>10.0998</v>
      </c>
      <c r="K2669" s="47">
        <f>Table_Query_from_Mac10[[#This Row],[unit_cost]]</f>
        <v>4.53</v>
      </c>
      <c r="L2669" s="47">
        <f>Table_Query_from_Mac10[[#This Row],[Live-cost]]*(1+Table_Query_from_Mac10[[#This Row],[CogsIncreasebyTYPE]])</f>
        <v>4.53</v>
      </c>
      <c r="M2669" s="47">
        <f>Table_Query_from_Mac10[[#This Row],[Live-cost]]*Table_Query_from_Mac10[[#This Row],[qty_to_ship]]</f>
        <v>0</v>
      </c>
      <c r="N2669" s="47">
        <f>IF(Table_Query_from_Mac10[[#This Row],[item_no]]="KDA",-Table_Query_from_Mac10[[#This Row],[unit_price]],Table_Query_from_Mac10[[#This Row],[Net Unit]]*Table_Query_from_Mac10[[#This Row],[qty_to_ship]])</f>
        <v>0</v>
      </c>
      <c r="O2669" s="47">
        <f>SUMIFS(Summary!C:C,Summary!H:H,Table_Query_from_Mac10[[#This Row],[Juiceoc]])</f>
        <v>0</v>
      </c>
      <c r="P2669" s="47">
        <f>SUMIFS(Summary!D:D,Summary!H:H,Table_Query_from_Mac10[[#This Row],[Juiceoc]])</f>
        <v>0</v>
      </c>
      <c r="Q2669" s="47">
        <f>SUMIFS(Summary!E:E,Summary!H:H,Table_Query_from_Mac10[[#This Row],[Juiceoc]])</f>
        <v>0</v>
      </c>
      <c r="R2669" s="47">
        <f>Table_Query_from_Mac10[[#This Row],[Net Unit]]*(1+Table_Query_from_Mac10[[#This Row],[PriceIncreasebyType]])</f>
        <v>10.0998</v>
      </c>
      <c r="S2669" s="47">
        <f>Table_Query_from_Mac10[[#This Row],[UnitPriceFuture]]*Table_Query_from_Mac10[[#This Row],[qtytoShipFuture]]</f>
        <v>0</v>
      </c>
      <c r="T2669" s="47">
        <f>ROUND(Table_Query_from_Mac10[[#This Row],[qty_to_ship]]*(1+Table_Query_from_Mac10[[#This Row],[VolumeIncreasebyType]]),0)</f>
        <v>0</v>
      </c>
      <c r="U2669" s="47">
        <f>Table_Query_from_Mac10[[#This Row],[qtytoShipFuture]]*Table_Query_from_Mac10[[#This Row],[Future-cost]]</f>
        <v>0</v>
      </c>
      <c r="V2669" s="47">
        <f>Table_Query_from_Mac10[[#This Row],[qtytoShipFuture]]-Table_Query_from_Mac10[[#This Row],[qty_to_ship]]</f>
        <v>0</v>
      </c>
      <c r="W2669" s="47">
        <f>Table_Query_from_Mac10[[#This Row],[UnitPriceFuture]]</f>
        <v>10.0998</v>
      </c>
      <c r="X2669" s="47">
        <f>Table_Query_from_Mac10[[#This Row],[Unit Increase]]*Table_Query_from_Mac10[[#This Row],[UnitPriceFuture]]</f>
        <v>0</v>
      </c>
      <c r="Y2669" s="47">
        <f>Table_Query_from_Mac10[[#This Row],[Unit Increase]]*Table_Query_from_Mac10[[#This Row],[Future-cost]]</f>
        <v>0</v>
      </c>
      <c r="Z2669" s="47">
        <f>-(Table_Query_from_Mac10[[#This Row],[Incremental Sales]]+((Table_Query_from_Mac10[[#This Row],[Incremental Sales]]*-(SUM(Summary!$S$8:$S$9)))))*Summary!$S$18</f>
        <v>0</v>
      </c>
      <c r="AA2669" s="47">
        <f>IFERROR(Table_Query_from_Mac10[[#This Row],[Incremental Cost]]/Table_Query_from_Mac10[[#This Row],[Incremental Sales]],0)</f>
        <v>0</v>
      </c>
      <c r="AB2669" s="47">
        <f>IFERROR(Table_Query_from_Mac10[[#This Row],[TotalCostFuture]]/Table_Query_from_Mac10[[#This Row],[totalsalesFuture]],0)</f>
        <v>0</v>
      </c>
      <c r="AN2669" s="31">
        <v>0</v>
      </c>
      <c r="AO2669">
        <f t="shared" si="82"/>
        <v>0</v>
      </c>
      <c r="AQ2669" s="31">
        <v>31.03</v>
      </c>
      <c r="AR2669">
        <f t="shared" si="83"/>
        <v>10.86</v>
      </c>
    </row>
    <row r="2670" spans="1:44" x14ac:dyDescent="0.25">
      <c r="A2670">
        <v>90279</v>
      </c>
      <c r="B2670">
        <v>15</v>
      </c>
      <c r="C2670" t="s">
        <v>55</v>
      </c>
      <c r="D2670" t="s">
        <v>81</v>
      </c>
      <c r="E2670">
        <v>6</v>
      </c>
      <c r="F2670">
        <v>16.03</v>
      </c>
      <c r="G2670">
        <v>45.43</v>
      </c>
      <c r="H2670" s="1">
        <v>44858</v>
      </c>
      <c r="I2670" s="20">
        <v>0</v>
      </c>
      <c r="J2670" s="47">
        <f>Table_Query_from_Mac10[[#This Row],[unit_price]]-(Table_Query_from_Mac10[[#This Row],[unit_price]]*(Table_Query_from_Mac10[[#This Row],[discount_pct]]/100))</f>
        <v>45.43</v>
      </c>
      <c r="K2670" s="47">
        <f>Table_Query_from_Mac10[[#This Row],[unit_cost]]</f>
        <v>16.03</v>
      </c>
      <c r="L2670" s="47">
        <f>Table_Query_from_Mac10[[#This Row],[Live-cost]]*(1+Table_Query_from_Mac10[[#This Row],[CogsIncreasebyTYPE]])</f>
        <v>16.03</v>
      </c>
      <c r="M2670" s="47">
        <f>Table_Query_from_Mac10[[#This Row],[Live-cost]]*Table_Query_from_Mac10[[#This Row],[qty_to_ship]]</f>
        <v>96.18</v>
      </c>
      <c r="N2670" s="47">
        <f>IF(Table_Query_from_Mac10[[#This Row],[item_no]]="KDA",-Table_Query_from_Mac10[[#This Row],[unit_price]],Table_Query_from_Mac10[[#This Row],[Net Unit]]*Table_Query_from_Mac10[[#This Row],[qty_to_ship]])</f>
        <v>272.58</v>
      </c>
      <c r="O2670" s="47">
        <f>SUMIFS(Summary!C:C,Summary!H:H,Table_Query_from_Mac10[[#This Row],[Juiceoc]])</f>
        <v>0</v>
      </c>
      <c r="P2670" s="47">
        <f>SUMIFS(Summary!D:D,Summary!H:H,Table_Query_from_Mac10[[#This Row],[Juiceoc]])</f>
        <v>0</v>
      </c>
      <c r="Q2670" s="47">
        <f>SUMIFS(Summary!E:E,Summary!H:H,Table_Query_from_Mac10[[#This Row],[Juiceoc]])</f>
        <v>0</v>
      </c>
      <c r="R2670" s="47">
        <f>Table_Query_from_Mac10[[#This Row],[Net Unit]]*(1+Table_Query_from_Mac10[[#This Row],[PriceIncreasebyType]])</f>
        <v>45.43</v>
      </c>
      <c r="S2670" s="47">
        <f>Table_Query_from_Mac10[[#This Row],[UnitPriceFuture]]*Table_Query_from_Mac10[[#This Row],[qtytoShipFuture]]</f>
        <v>272.58</v>
      </c>
      <c r="T2670" s="47">
        <f>ROUND(Table_Query_from_Mac10[[#This Row],[qty_to_ship]]*(1+Table_Query_from_Mac10[[#This Row],[VolumeIncreasebyType]]),0)</f>
        <v>6</v>
      </c>
      <c r="U2670" s="47">
        <f>Table_Query_from_Mac10[[#This Row],[qtytoShipFuture]]*Table_Query_from_Mac10[[#This Row],[Future-cost]]</f>
        <v>96.18</v>
      </c>
      <c r="V2670" s="47">
        <f>Table_Query_from_Mac10[[#This Row],[qtytoShipFuture]]-Table_Query_from_Mac10[[#This Row],[qty_to_ship]]</f>
        <v>0</v>
      </c>
      <c r="W2670" s="47">
        <f>Table_Query_from_Mac10[[#This Row],[UnitPriceFuture]]</f>
        <v>45.43</v>
      </c>
      <c r="X2670" s="47">
        <f>Table_Query_from_Mac10[[#This Row],[Unit Increase]]*Table_Query_from_Mac10[[#This Row],[UnitPriceFuture]]</f>
        <v>0</v>
      </c>
      <c r="Y2670" s="47">
        <f>Table_Query_from_Mac10[[#This Row],[Unit Increase]]*Table_Query_from_Mac10[[#This Row],[Future-cost]]</f>
        <v>0</v>
      </c>
      <c r="Z2670" s="47">
        <f>-(Table_Query_from_Mac10[[#This Row],[Incremental Sales]]+((Table_Query_from_Mac10[[#This Row],[Incremental Sales]]*-(SUM(Summary!$S$8:$S$9)))))*Summary!$S$18</f>
        <v>0</v>
      </c>
      <c r="AA2670" s="47">
        <f>IFERROR(Table_Query_from_Mac10[[#This Row],[Incremental Cost]]/Table_Query_from_Mac10[[#This Row],[Incremental Sales]],0)</f>
        <v>0</v>
      </c>
      <c r="AB2670" s="47">
        <f>IFERROR(Table_Query_from_Mac10[[#This Row],[TotalCostFuture]]/Table_Query_from_Mac10[[#This Row],[totalsalesFuture]],0)</f>
        <v>0.35285053929121729</v>
      </c>
      <c r="AN2670" s="30">
        <v>24</v>
      </c>
      <c r="AO2670">
        <f t="shared" si="82"/>
        <v>6</v>
      </c>
      <c r="AQ2670" s="30">
        <v>129.81</v>
      </c>
      <c r="AR2670">
        <f t="shared" si="83"/>
        <v>45.43</v>
      </c>
    </row>
    <row r="2671" spans="1:44" x14ac:dyDescent="0.25">
      <c r="A2671">
        <v>90279</v>
      </c>
      <c r="B2671">
        <v>16</v>
      </c>
      <c r="C2671" t="s">
        <v>56</v>
      </c>
      <c r="D2671" t="s">
        <v>81</v>
      </c>
      <c r="E2671">
        <v>23</v>
      </c>
      <c r="F2671">
        <v>5.05</v>
      </c>
      <c r="G2671">
        <v>12.54</v>
      </c>
      <c r="H2671" s="1">
        <v>44858</v>
      </c>
      <c r="I2671" s="20">
        <v>0</v>
      </c>
      <c r="J2671" s="47">
        <f>Table_Query_from_Mac10[[#This Row],[unit_price]]-(Table_Query_from_Mac10[[#This Row],[unit_price]]*(Table_Query_from_Mac10[[#This Row],[discount_pct]]/100))</f>
        <v>12.54</v>
      </c>
      <c r="K2671" s="47">
        <f>Table_Query_from_Mac10[[#This Row],[unit_cost]]</f>
        <v>5.05</v>
      </c>
      <c r="L2671" s="47">
        <f>Table_Query_from_Mac10[[#This Row],[Live-cost]]*(1+Table_Query_from_Mac10[[#This Row],[CogsIncreasebyTYPE]])</f>
        <v>5.05</v>
      </c>
      <c r="M2671" s="47">
        <f>Table_Query_from_Mac10[[#This Row],[Live-cost]]*Table_Query_from_Mac10[[#This Row],[qty_to_ship]]</f>
        <v>116.14999999999999</v>
      </c>
      <c r="N2671" s="47">
        <f>IF(Table_Query_from_Mac10[[#This Row],[item_no]]="KDA",-Table_Query_from_Mac10[[#This Row],[unit_price]],Table_Query_from_Mac10[[#This Row],[Net Unit]]*Table_Query_from_Mac10[[#This Row],[qty_to_ship]])</f>
        <v>288.41999999999996</v>
      </c>
      <c r="O2671" s="47">
        <f>SUMIFS(Summary!C:C,Summary!H:H,Table_Query_from_Mac10[[#This Row],[Juiceoc]])</f>
        <v>0</v>
      </c>
      <c r="P2671" s="47">
        <f>SUMIFS(Summary!D:D,Summary!H:H,Table_Query_from_Mac10[[#This Row],[Juiceoc]])</f>
        <v>0</v>
      </c>
      <c r="Q2671" s="47">
        <f>SUMIFS(Summary!E:E,Summary!H:H,Table_Query_from_Mac10[[#This Row],[Juiceoc]])</f>
        <v>0</v>
      </c>
      <c r="R2671" s="47">
        <f>Table_Query_from_Mac10[[#This Row],[Net Unit]]*(1+Table_Query_from_Mac10[[#This Row],[PriceIncreasebyType]])</f>
        <v>12.54</v>
      </c>
      <c r="S2671" s="47">
        <f>Table_Query_from_Mac10[[#This Row],[UnitPriceFuture]]*Table_Query_from_Mac10[[#This Row],[qtytoShipFuture]]</f>
        <v>288.41999999999996</v>
      </c>
      <c r="T2671" s="47">
        <f>ROUND(Table_Query_from_Mac10[[#This Row],[qty_to_ship]]*(1+Table_Query_from_Mac10[[#This Row],[VolumeIncreasebyType]]),0)</f>
        <v>23</v>
      </c>
      <c r="U2671" s="47">
        <f>Table_Query_from_Mac10[[#This Row],[qtytoShipFuture]]*Table_Query_from_Mac10[[#This Row],[Future-cost]]</f>
        <v>116.14999999999999</v>
      </c>
      <c r="V2671" s="47">
        <f>Table_Query_from_Mac10[[#This Row],[qtytoShipFuture]]-Table_Query_from_Mac10[[#This Row],[qty_to_ship]]</f>
        <v>0</v>
      </c>
      <c r="W2671" s="47">
        <f>Table_Query_from_Mac10[[#This Row],[UnitPriceFuture]]</f>
        <v>12.54</v>
      </c>
      <c r="X2671" s="47">
        <f>Table_Query_from_Mac10[[#This Row],[Unit Increase]]*Table_Query_from_Mac10[[#This Row],[UnitPriceFuture]]</f>
        <v>0</v>
      </c>
      <c r="Y2671" s="47">
        <f>Table_Query_from_Mac10[[#This Row],[Unit Increase]]*Table_Query_from_Mac10[[#This Row],[Future-cost]]</f>
        <v>0</v>
      </c>
      <c r="Z2671" s="47">
        <f>-(Table_Query_from_Mac10[[#This Row],[Incremental Sales]]+((Table_Query_from_Mac10[[#This Row],[Incremental Sales]]*-(SUM(Summary!$S$8:$S$9)))))*Summary!$S$18</f>
        <v>0</v>
      </c>
      <c r="AA2671" s="47">
        <f>IFERROR(Table_Query_from_Mac10[[#This Row],[Incremental Cost]]/Table_Query_from_Mac10[[#This Row],[Incremental Sales]],0)</f>
        <v>0</v>
      </c>
      <c r="AB2671" s="47">
        <f>IFERROR(Table_Query_from_Mac10[[#This Row],[TotalCostFuture]]/Table_Query_from_Mac10[[#This Row],[totalsalesFuture]],0)</f>
        <v>0.40271132376395535</v>
      </c>
      <c r="AN2671" s="31">
        <v>90</v>
      </c>
      <c r="AO2671">
        <f t="shared" si="82"/>
        <v>23</v>
      </c>
      <c r="AQ2671" s="31">
        <v>35.83</v>
      </c>
      <c r="AR2671">
        <f t="shared" si="83"/>
        <v>12.54</v>
      </c>
    </row>
    <row r="2672" spans="1:44" x14ac:dyDescent="0.25">
      <c r="A2672">
        <v>90279</v>
      </c>
      <c r="B2672">
        <v>17</v>
      </c>
      <c r="C2672" t="s">
        <v>56</v>
      </c>
      <c r="D2672" t="s">
        <v>81</v>
      </c>
      <c r="E2672">
        <v>45</v>
      </c>
      <c r="F2672">
        <v>5.45</v>
      </c>
      <c r="G2672">
        <v>13.52</v>
      </c>
      <c r="H2672" s="1">
        <v>44858</v>
      </c>
      <c r="I2672" s="20">
        <v>0</v>
      </c>
      <c r="J2672" s="47">
        <f>Table_Query_from_Mac10[[#This Row],[unit_price]]-(Table_Query_from_Mac10[[#This Row],[unit_price]]*(Table_Query_from_Mac10[[#This Row],[discount_pct]]/100))</f>
        <v>13.52</v>
      </c>
      <c r="K2672" s="47">
        <f>Table_Query_from_Mac10[[#This Row],[unit_cost]]</f>
        <v>5.45</v>
      </c>
      <c r="L2672" s="47">
        <f>Table_Query_from_Mac10[[#This Row],[Live-cost]]*(1+Table_Query_from_Mac10[[#This Row],[CogsIncreasebyTYPE]])</f>
        <v>5.45</v>
      </c>
      <c r="M2672" s="47">
        <f>Table_Query_from_Mac10[[#This Row],[Live-cost]]*Table_Query_from_Mac10[[#This Row],[qty_to_ship]]</f>
        <v>245.25</v>
      </c>
      <c r="N2672" s="47">
        <f>IF(Table_Query_from_Mac10[[#This Row],[item_no]]="KDA",-Table_Query_from_Mac10[[#This Row],[unit_price]],Table_Query_from_Mac10[[#This Row],[Net Unit]]*Table_Query_from_Mac10[[#This Row],[qty_to_ship]])</f>
        <v>608.4</v>
      </c>
      <c r="O2672" s="47">
        <f>SUMIFS(Summary!C:C,Summary!H:H,Table_Query_from_Mac10[[#This Row],[Juiceoc]])</f>
        <v>0</v>
      </c>
      <c r="P2672" s="47">
        <f>SUMIFS(Summary!D:D,Summary!H:H,Table_Query_from_Mac10[[#This Row],[Juiceoc]])</f>
        <v>0</v>
      </c>
      <c r="Q2672" s="47">
        <f>SUMIFS(Summary!E:E,Summary!H:H,Table_Query_from_Mac10[[#This Row],[Juiceoc]])</f>
        <v>0</v>
      </c>
      <c r="R2672" s="47">
        <f>Table_Query_from_Mac10[[#This Row],[Net Unit]]*(1+Table_Query_from_Mac10[[#This Row],[PriceIncreasebyType]])</f>
        <v>13.52</v>
      </c>
      <c r="S2672" s="47">
        <f>Table_Query_from_Mac10[[#This Row],[UnitPriceFuture]]*Table_Query_from_Mac10[[#This Row],[qtytoShipFuture]]</f>
        <v>608.4</v>
      </c>
      <c r="T2672" s="47">
        <f>ROUND(Table_Query_from_Mac10[[#This Row],[qty_to_ship]]*(1+Table_Query_from_Mac10[[#This Row],[VolumeIncreasebyType]]),0)</f>
        <v>45</v>
      </c>
      <c r="U2672" s="47">
        <f>Table_Query_from_Mac10[[#This Row],[qtytoShipFuture]]*Table_Query_from_Mac10[[#This Row],[Future-cost]]</f>
        <v>245.25</v>
      </c>
      <c r="V2672" s="47">
        <f>Table_Query_from_Mac10[[#This Row],[qtytoShipFuture]]-Table_Query_from_Mac10[[#This Row],[qty_to_ship]]</f>
        <v>0</v>
      </c>
      <c r="W2672" s="47">
        <f>Table_Query_from_Mac10[[#This Row],[UnitPriceFuture]]</f>
        <v>13.52</v>
      </c>
      <c r="X2672" s="47">
        <f>Table_Query_from_Mac10[[#This Row],[Unit Increase]]*Table_Query_from_Mac10[[#This Row],[UnitPriceFuture]]</f>
        <v>0</v>
      </c>
      <c r="Y2672" s="47">
        <f>Table_Query_from_Mac10[[#This Row],[Unit Increase]]*Table_Query_from_Mac10[[#This Row],[Future-cost]]</f>
        <v>0</v>
      </c>
      <c r="Z2672" s="47">
        <f>-(Table_Query_from_Mac10[[#This Row],[Incremental Sales]]+((Table_Query_from_Mac10[[#This Row],[Incremental Sales]]*-(SUM(Summary!$S$8:$S$9)))))*Summary!$S$18</f>
        <v>0</v>
      </c>
      <c r="AA2672" s="47">
        <f>IFERROR(Table_Query_from_Mac10[[#This Row],[Incremental Cost]]/Table_Query_from_Mac10[[#This Row],[Incremental Sales]],0)</f>
        <v>0</v>
      </c>
      <c r="AB2672" s="47">
        <f>IFERROR(Table_Query_from_Mac10[[#This Row],[TotalCostFuture]]/Table_Query_from_Mac10[[#This Row],[totalsalesFuture]],0)</f>
        <v>0.40310650887573968</v>
      </c>
      <c r="AN2672" s="30">
        <v>180</v>
      </c>
      <c r="AO2672">
        <f t="shared" si="82"/>
        <v>45</v>
      </c>
      <c r="AQ2672" s="30">
        <v>38.619999999999997</v>
      </c>
      <c r="AR2672">
        <f t="shared" si="83"/>
        <v>13.52</v>
      </c>
    </row>
    <row r="2673" spans="1:44" x14ac:dyDescent="0.25">
      <c r="A2673">
        <v>90280</v>
      </c>
      <c r="B2673">
        <v>1</v>
      </c>
      <c r="C2673" t="s">
        <v>55</v>
      </c>
      <c r="D2673" t="s">
        <v>81</v>
      </c>
      <c r="E2673">
        <v>7</v>
      </c>
      <c r="F2673">
        <v>11.49</v>
      </c>
      <c r="G2673">
        <v>30.28</v>
      </c>
      <c r="H2673" s="1">
        <v>44851</v>
      </c>
      <c r="I2673" s="20">
        <v>0</v>
      </c>
      <c r="J2673" s="47">
        <f>Table_Query_from_Mac10[[#This Row],[unit_price]]-(Table_Query_from_Mac10[[#This Row],[unit_price]]*(Table_Query_from_Mac10[[#This Row],[discount_pct]]/100))</f>
        <v>30.28</v>
      </c>
      <c r="K2673" s="47">
        <f>Table_Query_from_Mac10[[#This Row],[unit_cost]]</f>
        <v>11.49</v>
      </c>
      <c r="L2673" s="47">
        <f>Table_Query_from_Mac10[[#This Row],[Live-cost]]*(1+Table_Query_from_Mac10[[#This Row],[CogsIncreasebyTYPE]])</f>
        <v>11.49</v>
      </c>
      <c r="M2673" s="47">
        <f>Table_Query_from_Mac10[[#This Row],[Live-cost]]*Table_Query_from_Mac10[[#This Row],[qty_to_ship]]</f>
        <v>80.430000000000007</v>
      </c>
      <c r="N2673" s="47">
        <f>IF(Table_Query_from_Mac10[[#This Row],[item_no]]="KDA",-Table_Query_from_Mac10[[#This Row],[unit_price]],Table_Query_from_Mac10[[#This Row],[Net Unit]]*Table_Query_from_Mac10[[#This Row],[qty_to_ship]])</f>
        <v>211.96</v>
      </c>
      <c r="O2673" s="47">
        <f>SUMIFS(Summary!C:C,Summary!H:H,Table_Query_from_Mac10[[#This Row],[Juiceoc]])</f>
        <v>0</v>
      </c>
      <c r="P2673" s="47">
        <f>SUMIFS(Summary!D:D,Summary!H:H,Table_Query_from_Mac10[[#This Row],[Juiceoc]])</f>
        <v>0</v>
      </c>
      <c r="Q2673" s="47">
        <f>SUMIFS(Summary!E:E,Summary!H:H,Table_Query_from_Mac10[[#This Row],[Juiceoc]])</f>
        <v>0</v>
      </c>
      <c r="R2673" s="47">
        <f>Table_Query_from_Mac10[[#This Row],[Net Unit]]*(1+Table_Query_from_Mac10[[#This Row],[PriceIncreasebyType]])</f>
        <v>30.28</v>
      </c>
      <c r="S2673" s="47">
        <f>Table_Query_from_Mac10[[#This Row],[UnitPriceFuture]]*Table_Query_from_Mac10[[#This Row],[qtytoShipFuture]]</f>
        <v>211.96</v>
      </c>
      <c r="T2673" s="47">
        <f>ROUND(Table_Query_from_Mac10[[#This Row],[qty_to_ship]]*(1+Table_Query_from_Mac10[[#This Row],[VolumeIncreasebyType]]),0)</f>
        <v>7</v>
      </c>
      <c r="U2673" s="47">
        <f>Table_Query_from_Mac10[[#This Row],[qtytoShipFuture]]*Table_Query_from_Mac10[[#This Row],[Future-cost]]</f>
        <v>80.430000000000007</v>
      </c>
      <c r="V2673" s="47">
        <f>Table_Query_from_Mac10[[#This Row],[qtytoShipFuture]]-Table_Query_from_Mac10[[#This Row],[qty_to_ship]]</f>
        <v>0</v>
      </c>
      <c r="W2673" s="47">
        <f>Table_Query_from_Mac10[[#This Row],[UnitPriceFuture]]</f>
        <v>30.28</v>
      </c>
      <c r="X2673" s="47">
        <f>Table_Query_from_Mac10[[#This Row],[Unit Increase]]*Table_Query_from_Mac10[[#This Row],[UnitPriceFuture]]</f>
        <v>0</v>
      </c>
      <c r="Y2673" s="47">
        <f>Table_Query_from_Mac10[[#This Row],[Unit Increase]]*Table_Query_from_Mac10[[#This Row],[Future-cost]]</f>
        <v>0</v>
      </c>
      <c r="Z2673" s="47">
        <f>-(Table_Query_from_Mac10[[#This Row],[Incremental Sales]]+((Table_Query_from_Mac10[[#This Row],[Incremental Sales]]*-(SUM(Summary!$S$8:$S$9)))))*Summary!$S$18</f>
        <v>0</v>
      </c>
      <c r="AA2673" s="47">
        <f>IFERROR(Table_Query_from_Mac10[[#This Row],[Incremental Cost]]/Table_Query_from_Mac10[[#This Row],[Incremental Sales]],0)</f>
        <v>0</v>
      </c>
      <c r="AB2673" s="47">
        <f>IFERROR(Table_Query_from_Mac10[[#This Row],[TotalCostFuture]]/Table_Query_from_Mac10[[#This Row],[totalsalesFuture]],0)</f>
        <v>0.37945838837516516</v>
      </c>
      <c r="AN2673" s="31">
        <v>28</v>
      </c>
      <c r="AO2673">
        <f t="shared" si="82"/>
        <v>7</v>
      </c>
      <c r="AQ2673" s="31">
        <v>86.5</v>
      </c>
      <c r="AR2673">
        <f t="shared" si="83"/>
        <v>30.28</v>
      </c>
    </row>
    <row r="2674" spans="1:44" x14ac:dyDescent="0.25">
      <c r="A2674">
        <v>90280</v>
      </c>
      <c r="B2674">
        <v>2</v>
      </c>
      <c r="C2674" t="s">
        <v>55</v>
      </c>
      <c r="D2674" t="s">
        <v>81</v>
      </c>
      <c r="E2674">
        <v>135</v>
      </c>
      <c r="F2674">
        <v>5.88</v>
      </c>
      <c r="G2674">
        <v>14.3</v>
      </c>
      <c r="H2674" s="1">
        <v>44851</v>
      </c>
      <c r="I2674" s="20">
        <v>0</v>
      </c>
      <c r="J2674" s="47">
        <f>Table_Query_from_Mac10[[#This Row],[unit_price]]-(Table_Query_from_Mac10[[#This Row],[unit_price]]*(Table_Query_from_Mac10[[#This Row],[discount_pct]]/100))</f>
        <v>14.3</v>
      </c>
      <c r="K2674" s="47">
        <f>Table_Query_from_Mac10[[#This Row],[unit_cost]]</f>
        <v>5.88</v>
      </c>
      <c r="L2674" s="47">
        <f>Table_Query_from_Mac10[[#This Row],[Live-cost]]*(1+Table_Query_from_Mac10[[#This Row],[CogsIncreasebyTYPE]])</f>
        <v>5.88</v>
      </c>
      <c r="M2674" s="47">
        <f>Table_Query_from_Mac10[[#This Row],[Live-cost]]*Table_Query_from_Mac10[[#This Row],[qty_to_ship]]</f>
        <v>793.8</v>
      </c>
      <c r="N2674" s="47">
        <f>IF(Table_Query_from_Mac10[[#This Row],[item_no]]="KDA",-Table_Query_from_Mac10[[#This Row],[unit_price]],Table_Query_from_Mac10[[#This Row],[Net Unit]]*Table_Query_from_Mac10[[#This Row],[qty_to_ship]])</f>
        <v>1930.5</v>
      </c>
      <c r="O2674" s="47">
        <f>SUMIFS(Summary!C:C,Summary!H:H,Table_Query_from_Mac10[[#This Row],[Juiceoc]])</f>
        <v>0</v>
      </c>
      <c r="P2674" s="47">
        <f>SUMIFS(Summary!D:D,Summary!H:H,Table_Query_from_Mac10[[#This Row],[Juiceoc]])</f>
        <v>0</v>
      </c>
      <c r="Q2674" s="47">
        <f>SUMIFS(Summary!E:E,Summary!H:H,Table_Query_from_Mac10[[#This Row],[Juiceoc]])</f>
        <v>0</v>
      </c>
      <c r="R2674" s="47">
        <f>Table_Query_from_Mac10[[#This Row],[Net Unit]]*(1+Table_Query_from_Mac10[[#This Row],[PriceIncreasebyType]])</f>
        <v>14.3</v>
      </c>
      <c r="S2674" s="47">
        <f>Table_Query_from_Mac10[[#This Row],[UnitPriceFuture]]*Table_Query_from_Mac10[[#This Row],[qtytoShipFuture]]</f>
        <v>1930.5</v>
      </c>
      <c r="T2674" s="47">
        <f>ROUND(Table_Query_from_Mac10[[#This Row],[qty_to_ship]]*(1+Table_Query_from_Mac10[[#This Row],[VolumeIncreasebyType]]),0)</f>
        <v>135</v>
      </c>
      <c r="U2674" s="47">
        <f>Table_Query_from_Mac10[[#This Row],[qtytoShipFuture]]*Table_Query_from_Mac10[[#This Row],[Future-cost]]</f>
        <v>793.8</v>
      </c>
      <c r="V2674" s="47">
        <f>Table_Query_from_Mac10[[#This Row],[qtytoShipFuture]]-Table_Query_from_Mac10[[#This Row],[qty_to_ship]]</f>
        <v>0</v>
      </c>
      <c r="W2674" s="47">
        <f>Table_Query_from_Mac10[[#This Row],[UnitPriceFuture]]</f>
        <v>14.3</v>
      </c>
      <c r="X2674" s="47">
        <f>Table_Query_from_Mac10[[#This Row],[Unit Increase]]*Table_Query_from_Mac10[[#This Row],[UnitPriceFuture]]</f>
        <v>0</v>
      </c>
      <c r="Y2674" s="47">
        <f>Table_Query_from_Mac10[[#This Row],[Unit Increase]]*Table_Query_from_Mac10[[#This Row],[Future-cost]]</f>
        <v>0</v>
      </c>
      <c r="Z2674" s="47">
        <f>-(Table_Query_from_Mac10[[#This Row],[Incremental Sales]]+((Table_Query_from_Mac10[[#This Row],[Incremental Sales]]*-(SUM(Summary!$S$8:$S$9)))))*Summary!$S$18</f>
        <v>0</v>
      </c>
      <c r="AA2674" s="47">
        <f>IFERROR(Table_Query_from_Mac10[[#This Row],[Incremental Cost]]/Table_Query_from_Mac10[[#This Row],[Incremental Sales]],0)</f>
        <v>0</v>
      </c>
      <c r="AB2674" s="47">
        <f>IFERROR(Table_Query_from_Mac10[[#This Row],[TotalCostFuture]]/Table_Query_from_Mac10[[#This Row],[totalsalesFuture]],0)</f>
        <v>0.41118881118881118</v>
      </c>
      <c r="AN2674" s="30">
        <v>540</v>
      </c>
      <c r="AO2674">
        <f t="shared" si="82"/>
        <v>135</v>
      </c>
      <c r="AQ2674" s="30">
        <v>40.869999999999997</v>
      </c>
      <c r="AR2674">
        <f t="shared" si="83"/>
        <v>14.3</v>
      </c>
    </row>
    <row r="2675" spans="1:44" x14ac:dyDescent="0.25">
      <c r="A2675">
        <v>90280</v>
      </c>
      <c r="B2675">
        <v>3</v>
      </c>
      <c r="C2675" t="s">
        <v>55</v>
      </c>
      <c r="D2675" t="s">
        <v>81</v>
      </c>
      <c r="E2675">
        <v>18</v>
      </c>
      <c r="F2675">
        <v>10.96</v>
      </c>
      <c r="G2675">
        <v>26.89</v>
      </c>
      <c r="H2675" s="1">
        <v>44851</v>
      </c>
      <c r="I2675" s="20">
        <v>0</v>
      </c>
      <c r="J2675" s="47">
        <f>Table_Query_from_Mac10[[#This Row],[unit_price]]-(Table_Query_from_Mac10[[#This Row],[unit_price]]*(Table_Query_from_Mac10[[#This Row],[discount_pct]]/100))</f>
        <v>26.89</v>
      </c>
      <c r="K2675" s="47">
        <f>Table_Query_from_Mac10[[#This Row],[unit_cost]]</f>
        <v>10.96</v>
      </c>
      <c r="L2675" s="47">
        <f>Table_Query_from_Mac10[[#This Row],[Live-cost]]*(1+Table_Query_from_Mac10[[#This Row],[CogsIncreasebyTYPE]])</f>
        <v>10.96</v>
      </c>
      <c r="M2675" s="47">
        <f>Table_Query_from_Mac10[[#This Row],[Live-cost]]*Table_Query_from_Mac10[[#This Row],[qty_to_ship]]</f>
        <v>197.28000000000003</v>
      </c>
      <c r="N2675" s="47">
        <f>IF(Table_Query_from_Mac10[[#This Row],[item_no]]="KDA",-Table_Query_from_Mac10[[#This Row],[unit_price]],Table_Query_from_Mac10[[#This Row],[Net Unit]]*Table_Query_from_Mac10[[#This Row],[qty_to_ship]])</f>
        <v>484.02</v>
      </c>
      <c r="O2675" s="47">
        <f>SUMIFS(Summary!C:C,Summary!H:H,Table_Query_from_Mac10[[#This Row],[Juiceoc]])</f>
        <v>0</v>
      </c>
      <c r="P2675" s="47">
        <f>SUMIFS(Summary!D:D,Summary!H:H,Table_Query_from_Mac10[[#This Row],[Juiceoc]])</f>
        <v>0</v>
      </c>
      <c r="Q2675" s="47">
        <f>SUMIFS(Summary!E:E,Summary!H:H,Table_Query_from_Mac10[[#This Row],[Juiceoc]])</f>
        <v>0</v>
      </c>
      <c r="R2675" s="47">
        <f>Table_Query_from_Mac10[[#This Row],[Net Unit]]*(1+Table_Query_from_Mac10[[#This Row],[PriceIncreasebyType]])</f>
        <v>26.89</v>
      </c>
      <c r="S2675" s="47">
        <f>Table_Query_from_Mac10[[#This Row],[UnitPriceFuture]]*Table_Query_from_Mac10[[#This Row],[qtytoShipFuture]]</f>
        <v>484.02</v>
      </c>
      <c r="T2675" s="47">
        <f>ROUND(Table_Query_from_Mac10[[#This Row],[qty_to_ship]]*(1+Table_Query_from_Mac10[[#This Row],[VolumeIncreasebyType]]),0)</f>
        <v>18</v>
      </c>
      <c r="U2675" s="47">
        <f>Table_Query_from_Mac10[[#This Row],[qtytoShipFuture]]*Table_Query_from_Mac10[[#This Row],[Future-cost]]</f>
        <v>197.28000000000003</v>
      </c>
      <c r="V2675" s="47">
        <f>Table_Query_from_Mac10[[#This Row],[qtytoShipFuture]]-Table_Query_from_Mac10[[#This Row],[qty_to_ship]]</f>
        <v>0</v>
      </c>
      <c r="W2675" s="47">
        <f>Table_Query_from_Mac10[[#This Row],[UnitPriceFuture]]</f>
        <v>26.89</v>
      </c>
      <c r="X2675" s="47">
        <f>Table_Query_from_Mac10[[#This Row],[Unit Increase]]*Table_Query_from_Mac10[[#This Row],[UnitPriceFuture]]</f>
        <v>0</v>
      </c>
      <c r="Y2675" s="47">
        <f>Table_Query_from_Mac10[[#This Row],[Unit Increase]]*Table_Query_from_Mac10[[#This Row],[Future-cost]]</f>
        <v>0</v>
      </c>
      <c r="Z2675" s="47">
        <f>-(Table_Query_from_Mac10[[#This Row],[Incremental Sales]]+((Table_Query_from_Mac10[[#This Row],[Incremental Sales]]*-(SUM(Summary!$S$8:$S$9)))))*Summary!$S$18</f>
        <v>0</v>
      </c>
      <c r="AA2675" s="47">
        <f>IFERROR(Table_Query_from_Mac10[[#This Row],[Incremental Cost]]/Table_Query_from_Mac10[[#This Row],[Incremental Sales]],0)</f>
        <v>0</v>
      </c>
      <c r="AB2675" s="47">
        <f>IFERROR(Table_Query_from_Mac10[[#This Row],[TotalCostFuture]]/Table_Query_from_Mac10[[#This Row],[totalsalesFuture]],0)</f>
        <v>0.40758646336928234</v>
      </c>
      <c r="AN2675" s="31">
        <v>72</v>
      </c>
      <c r="AO2675">
        <f t="shared" si="82"/>
        <v>18</v>
      </c>
      <c r="AQ2675" s="31">
        <v>76.84</v>
      </c>
      <c r="AR2675">
        <f t="shared" si="83"/>
        <v>26.89</v>
      </c>
    </row>
    <row r="2676" spans="1:44" x14ac:dyDescent="0.25">
      <c r="A2676">
        <v>90280</v>
      </c>
      <c r="B2676">
        <v>4</v>
      </c>
      <c r="C2676" t="s">
        <v>55</v>
      </c>
      <c r="D2676" t="s">
        <v>81</v>
      </c>
      <c r="E2676">
        <v>24</v>
      </c>
      <c r="F2676">
        <v>6.44</v>
      </c>
      <c r="G2676">
        <v>16.05</v>
      </c>
      <c r="H2676" s="1">
        <v>44851</v>
      </c>
      <c r="I2676" s="20">
        <v>0</v>
      </c>
      <c r="J2676" s="47">
        <f>Table_Query_from_Mac10[[#This Row],[unit_price]]-(Table_Query_from_Mac10[[#This Row],[unit_price]]*(Table_Query_from_Mac10[[#This Row],[discount_pct]]/100))</f>
        <v>16.05</v>
      </c>
      <c r="K2676" s="47">
        <f>Table_Query_from_Mac10[[#This Row],[unit_cost]]</f>
        <v>6.44</v>
      </c>
      <c r="L2676" s="47">
        <f>Table_Query_from_Mac10[[#This Row],[Live-cost]]*(1+Table_Query_from_Mac10[[#This Row],[CogsIncreasebyTYPE]])</f>
        <v>6.44</v>
      </c>
      <c r="M2676" s="47">
        <f>Table_Query_from_Mac10[[#This Row],[Live-cost]]*Table_Query_from_Mac10[[#This Row],[qty_to_ship]]</f>
        <v>154.56</v>
      </c>
      <c r="N2676" s="47">
        <f>IF(Table_Query_from_Mac10[[#This Row],[item_no]]="KDA",-Table_Query_from_Mac10[[#This Row],[unit_price]],Table_Query_from_Mac10[[#This Row],[Net Unit]]*Table_Query_from_Mac10[[#This Row],[qty_to_ship]])</f>
        <v>385.20000000000005</v>
      </c>
      <c r="O2676" s="47">
        <f>SUMIFS(Summary!C:C,Summary!H:H,Table_Query_from_Mac10[[#This Row],[Juiceoc]])</f>
        <v>0</v>
      </c>
      <c r="P2676" s="47">
        <f>SUMIFS(Summary!D:D,Summary!H:H,Table_Query_from_Mac10[[#This Row],[Juiceoc]])</f>
        <v>0</v>
      </c>
      <c r="Q2676" s="47">
        <f>SUMIFS(Summary!E:E,Summary!H:H,Table_Query_from_Mac10[[#This Row],[Juiceoc]])</f>
        <v>0</v>
      </c>
      <c r="R2676" s="47">
        <f>Table_Query_from_Mac10[[#This Row],[Net Unit]]*(1+Table_Query_from_Mac10[[#This Row],[PriceIncreasebyType]])</f>
        <v>16.05</v>
      </c>
      <c r="S2676" s="47">
        <f>Table_Query_from_Mac10[[#This Row],[UnitPriceFuture]]*Table_Query_from_Mac10[[#This Row],[qtytoShipFuture]]</f>
        <v>385.20000000000005</v>
      </c>
      <c r="T2676" s="47">
        <f>ROUND(Table_Query_from_Mac10[[#This Row],[qty_to_ship]]*(1+Table_Query_from_Mac10[[#This Row],[VolumeIncreasebyType]]),0)</f>
        <v>24</v>
      </c>
      <c r="U2676" s="47">
        <f>Table_Query_from_Mac10[[#This Row],[qtytoShipFuture]]*Table_Query_from_Mac10[[#This Row],[Future-cost]]</f>
        <v>154.56</v>
      </c>
      <c r="V2676" s="47">
        <f>Table_Query_from_Mac10[[#This Row],[qtytoShipFuture]]-Table_Query_from_Mac10[[#This Row],[qty_to_ship]]</f>
        <v>0</v>
      </c>
      <c r="W2676" s="47">
        <f>Table_Query_from_Mac10[[#This Row],[UnitPriceFuture]]</f>
        <v>16.05</v>
      </c>
      <c r="X2676" s="47">
        <f>Table_Query_from_Mac10[[#This Row],[Unit Increase]]*Table_Query_from_Mac10[[#This Row],[UnitPriceFuture]]</f>
        <v>0</v>
      </c>
      <c r="Y2676" s="47">
        <f>Table_Query_from_Mac10[[#This Row],[Unit Increase]]*Table_Query_from_Mac10[[#This Row],[Future-cost]]</f>
        <v>0</v>
      </c>
      <c r="Z2676" s="47">
        <f>-(Table_Query_from_Mac10[[#This Row],[Incremental Sales]]+((Table_Query_from_Mac10[[#This Row],[Incremental Sales]]*-(SUM(Summary!$S$8:$S$9)))))*Summary!$S$18</f>
        <v>0</v>
      </c>
      <c r="AA2676" s="47">
        <f>IFERROR(Table_Query_from_Mac10[[#This Row],[Incremental Cost]]/Table_Query_from_Mac10[[#This Row],[Incremental Sales]],0)</f>
        <v>0</v>
      </c>
      <c r="AB2676" s="47">
        <f>IFERROR(Table_Query_from_Mac10[[#This Row],[TotalCostFuture]]/Table_Query_from_Mac10[[#This Row],[totalsalesFuture]],0)</f>
        <v>0.40124610591900306</v>
      </c>
      <c r="AN2676" s="30">
        <v>96</v>
      </c>
      <c r="AO2676">
        <f t="shared" si="82"/>
        <v>24</v>
      </c>
      <c r="AQ2676" s="30">
        <v>45.87</v>
      </c>
      <c r="AR2676">
        <f t="shared" si="83"/>
        <v>16.05</v>
      </c>
    </row>
    <row r="2677" spans="1:44" x14ac:dyDescent="0.25">
      <c r="A2677">
        <v>90280</v>
      </c>
      <c r="B2677">
        <v>5</v>
      </c>
      <c r="C2677" t="s">
        <v>55</v>
      </c>
      <c r="D2677" t="s">
        <v>81</v>
      </c>
      <c r="E2677">
        <v>72</v>
      </c>
      <c r="F2677">
        <v>7.04</v>
      </c>
      <c r="G2677">
        <v>17.46</v>
      </c>
      <c r="H2677" s="1">
        <v>44851</v>
      </c>
      <c r="I2677" s="20">
        <v>0</v>
      </c>
      <c r="J2677" s="47">
        <f>Table_Query_from_Mac10[[#This Row],[unit_price]]-(Table_Query_from_Mac10[[#This Row],[unit_price]]*(Table_Query_from_Mac10[[#This Row],[discount_pct]]/100))</f>
        <v>17.46</v>
      </c>
      <c r="K2677" s="47">
        <f>Table_Query_from_Mac10[[#This Row],[unit_cost]]</f>
        <v>7.04</v>
      </c>
      <c r="L2677" s="47">
        <f>Table_Query_from_Mac10[[#This Row],[Live-cost]]*(1+Table_Query_from_Mac10[[#This Row],[CogsIncreasebyTYPE]])</f>
        <v>7.04</v>
      </c>
      <c r="M2677" s="47">
        <f>Table_Query_from_Mac10[[#This Row],[Live-cost]]*Table_Query_from_Mac10[[#This Row],[qty_to_ship]]</f>
        <v>506.88</v>
      </c>
      <c r="N2677" s="47">
        <f>IF(Table_Query_from_Mac10[[#This Row],[item_no]]="KDA",-Table_Query_from_Mac10[[#This Row],[unit_price]],Table_Query_from_Mac10[[#This Row],[Net Unit]]*Table_Query_from_Mac10[[#This Row],[qty_to_ship]])</f>
        <v>1257.1200000000001</v>
      </c>
      <c r="O2677" s="47">
        <f>SUMIFS(Summary!C:C,Summary!H:H,Table_Query_from_Mac10[[#This Row],[Juiceoc]])</f>
        <v>0</v>
      </c>
      <c r="P2677" s="47">
        <f>SUMIFS(Summary!D:D,Summary!H:H,Table_Query_from_Mac10[[#This Row],[Juiceoc]])</f>
        <v>0</v>
      </c>
      <c r="Q2677" s="47">
        <f>SUMIFS(Summary!E:E,Summary!H:H,Table_Query_from_Mac10[[#This Row],[Juiceoc]])</f>
        <v>0</v>
      </c>
      <c r="R2677" s="47">
        <f>Table_Query_from_Mac10[[#This Row],[Net Unit]]*(1+Table_Query_from_Mac10[[#This Row],[PriceIncreasebyType]])</f>
        <v>17.46</v>
      </c>
      <c r="S2677" s="47">
        <f>Table_Query_from_Mac10[[#This Row],[UnitPriceFuture]]*Table_Query_from_Mac10[[#This Row],[qtytoShipFuture]]</f>
        <v>1257.1200000000001</v>
      </c>
      <c r="T2677" s="47">
        <f>ROUND(Table_Query_from_Mac10[[#This Row],[qty_to_ship]]*(1+Table_Query_from_Mac10[[#This Row],[VolumeIncreasebyType]]),0)</f>
        <v>72</v>
      </c>
      <c r="U2677" s="47">
        <f>Table_Query_from_Mac10[[#This Row],[qtytoShipFuture]]*Table_Query_from_Mac10[[#This Row],[Future-cost]]</f>
        <v>506.88</v>
      </c>
      <c r="V2677" s="47">
        <f>Table_Query_from_Mac10[[#This Row],[qtytoShipFuture]]-Table_Query_from_Mac10[[#This Row],[qty_to_ship]]</f>
        <v>0</v>
      </c>
      <c r="W2677" s="47">
        <f>Table_Query_from_Mac10[[#This Row],[UnitPriceFuture]]</f>
        <v>17.46</v>
      </c>
      <c r="X2677" s="47">
        <f>Table_Query_from_Mac10[[#This Row],[Unit Increase]]*Table_Query_from_Mac10[[#This Row],[UnitPriceFuture]]</f>
        <v>0</v>
      </c>
      <c r="Y2677" s="47">
        <f>Table_Query_from_Mac10[[#This Row],[Unit Increase]]*Table_Query_from_Mac10[[#This Row],[Future-cost]]</f>
        <v>0</v>
      </c>
      <c r="Z2677" s="47">
        <f>-(Table_Query_from_Mac10[[#This Row],[Incremental Sales]]+((Table_Query_from_Mac10[[#This Row],[Incremental Sales]]*-(SUM(Summary!$S$8:$S$9)))))*Summary!$S$18</f>
        <v>0</v>
      </c>
      <c r="AA2677" s="47">
        <f>IFERROR(Table_Query_from_Mac10[[#This Row],[Incremental Cost]]/Table_Query_from_Mac10[[#This Row],[Incremental Sales]],0)</f>
        <v>0</v>
      </c>
      <c r="AB2677" s="47">
        <f>IFERROR(Table_Query_from_Mac10[[#This Row],[TotalCostFuture]]/Table_Query_from_Mac10[[#This Row],[totalsalesFuture]],0)</f>
        <v>0.40320733104238254</v>
      </c>
      <c r="AN2677" s="31">
        <v>288</v>
      </c>
      <c r="AO2677">
        <f t="shared" si="82"/>
        <v>72</v>
      </c>
      <c r="AQ2677" s="31">
        <v>49.89</v>
      </c>
      <c r="AR2677">
        <f t="shared" si="83"/>
        <v>17.46</v>
      </c>
    </row>
    <row r="2678" spans="1:44" x14ac:dyDescent="0.25">
      <c r="A2678">
        <v>90280</v>
      </c>
      <c r="B2678">
        <v>6</v>
      </c>
      <c r="C2678" t="s">
        <v>55</v>
      </c>
      <c r="D2678" t="s">
        <v>81</v>
      </c>
      <c r="E2678">
        <v>12</v>
      </c>
      <c r="F2678">
        <v>7.4</v>
      </c>
      <c r="G2678">
        <v>18.329999999999998</v>
      </c>
      <c r="H2678" s="1">
        <v>44851</v>
      </c>
      <c r="I2678" s="20">
        <v>0</v>
      </c>
      <c r="J2678" s="47">
        <f>Table_Query_from_Mac10[[#This Row],[unit_price]]-(Table_Query_from_Mac10[[#This Row],[unit_price]]*(Table_Query_from_Mac10[[#This Row],[discount_pct]]/100))</f>
        <v>18.329999999999998</v>
      </c>
      <c r="K2678" s="47">
        <f>Table_Query_from_Mac10[[#This Row],[unit_cost]]</f>
        <v>7.4</v>
      </c>
      <c r="L2678" s="47">
        <f>Table_Query_from_Mac10[[#This Row],[Live-cost]]*(1+Table_Query_from_Mac10[[#This Row],[CogsIncreasebyTYPE]])</f>
        <v>7.4</v>
      </c>
      <c r="M2678" s="47">
        <f>Table_Query_from_Mac10[[#This Row],[Live-cost]]*Table_Query_from_Mac10[[#This Row],[qty_to_ship]]</f>
        <v>88.800000000000011</v>
      </c>
      <c r="N2678" s="47">
        <f>IF(Table_Query_from_Mac10[[#This Row],[item_no]]="KDA",-Table_Query_from_Mac10[[#This Row],[unit_price]],Table_Query_from_Mac10[[#This Row],[Net Unit]]*Table_Query_from_Mac10[[#This Row],[qty_to_ship]])</f>
        <v>219.95999999999998</v>
      </c>
      <c r="O2678" s="47">
        <f>SUMIFS(Summary!C:C,Summary!H:H,Table_Query_from_Mac10[[#This Row],[Juiceoc]])</f>
        <v>0</v>
      </c>
      <c r="P2678" s="47">
        <f>SUMIFS(Summary!D:D,Summary!H:H,Table_Query_from_Mac10[[#This Row],[Juiceoc]])</f>
        <v>0</v>
      </c>
      <c r="Q2678" s="47">
        <f>SUMIFS(Summary!E:E,Summary!H:H,Table_Query_from_Mac10[[#This Row],[Juiceoc]])</f>
        <v>0</v>
      </c>
      <c r="R2678" s="47">
        <f>Table_Query_from_Mac10[[#This Row],[Net Unit]]*(1+Table_Query_from_Mac10[[#This Row],[PriceIncreasebyType]])</f>
        <v>18.329999999999998</v>
      </c>
      <c r="S2678" s="47">
        <f>Table_Query_from_Mac10[[#This Row],[UnitPriceFuture]]*Table_Query_from_Mac10[[#This Row],[qtytoShipFuture]]</f>
        <v>219.95999999999998</v>
      </c>
      <c r="T2678" s="47">
        <f>ROUND(Table_Query_from_Mac10[[#This Row],[qty_to_ship]]*(1+Table_Query_from_Mac10[[#This Row],[VolumeIncreasebyType]]),0)</f>
        <v>12</v>
      </c>
      <c r="U2678" s="47">
        <f>Table_Query_from_Mac10[[#This Row],[qtytoShipFuture]]*Table_Query_from_Mac10[[#This Row],[Future-cost]]</f>
        <v>88.800000000000011</v>
      </c>
      <c r="V2678" s="47">
        <f>Table_Query_from_Mac10[[#This Row],[qtytoShipFuture]]-Table_Query_from_Mac10[[#This Row],[qty_to_ship]]</f>
        <v>0</v>
      </c>
      <c r="W2678" s="47">
        <f>Table_Query_from_Mac10[[#This Row],[UnitPriceFuture]]</f>
        <v>18.329999999999998</v>
      </c>
      <c r="X2678" s="47">
        <f>Table_Query_from_Mac10[[#This Row],[Unit Increase]]*Table_Query_from_Mac10[[#This Row],[UnitPriceFuture]]</f>
        <v>0</v>
      </c>
      <c r="Y2678" s="47">
        <f>Table_Query_from_Mac10[[#This Row],[Unit Increase]]*Table_Query_from_Mac10[[#This Row],[Future-cost]]</f>
        <v>0</v>
      </c>
      <c r="Z2678" s="47">
        <f>-(Table_Query_from_Mac10[[#This Row],[Incremental Sales]]+((Table_Query_from_Mac10[[#This Row],[Incremental Sales]]*-(SUM(Summary!$S$8:$S$9)))))*Summary!$S$18</f>
        <v>0</v>
      </c>
      <c r="AA2678" s="47">
        <f>IFERROR(Table_Query_from_Mac10[[#This Row],[Incremental Cost]]/Table_Query_from_Mac10[[#This Row],[Incremental Sales]],0)</f>
        <v>0</v>
      </c>
      <c r="AB2678" s="47">
        <f>IFERROR(Table_Query_from_Mac10[[#This Row],[TotalCostFuture]]/Table_Query_from_Mac10[[#This Row],[totalsalesFuture]],0)</f>
        <v>0.40370976541189318</v>
      </c>
      <c r="AN2678" s="30">
        <v>48</v>
      </c>
      <c r="AO2678">
        <f t="shared" si="82"/>
        <v>12</v>
      </c>
      <c r="AQ2678" s="30">
        <v>52.36</v>
      </c>
      <c r="AR2678">
        <f t="shared" si="83"/>
        <v>18.329999999999998</v>
      </c>
    </row>
    <row r="2679" spans="1:44" x14ac:dyDescent="0.25">
      <c r="A2679">
        <v>90280</v>
      </c>
      <c r="B2679">
        <v>7</v>
      </c>
      <c r="C2679" t="s">
        <v>56</v>
      </c>
      <c r="D2679" t="s">
        <v>81</v>
      </c>
      <c r="E2679">
        <v>7</v>
      </c>
      <c r="F2679">
        <v>7.89</v>
      </c>
      <c r="G2679">
        <v>19.149999999999999</v>
      </c>
      <c r="H2679" s="1">
        <v>44851</v>
      </c>
      <c r="I2679" s="20">
        <v>0</v>
      </c>
      <c r="J2679" s="47">
        <f>Table_Query_from_Mac10[[#This Row],[unit_price]]-(Table_Query_from_Mac10[[#This Row],[unit_price]]*(Table_Query_from_Mac10[[#This Row],[discount_pct]]/100))</f>
        <v>19.149999999999999</v>
      </c>
      <c r="K2679" s="47">
        <f>Table_Query_from_Mac10[[#This Row],[unit_cost]]</f>
        <v>7.89</v>
      </c>
      <c r="L2679" s="47">
        <f>Table_Query_from_Mac10[[#This Row],[Live-cost]]*(1+Table_Query_from_Mac10[[#This Row],[CogsIncreasebyTYPE]])</f>
        <v>7.89</v>
      </c>
      <c r="M2679" s="47">
        <f>Table_Query_from_Mac10[[#This Row],[Live-cost]]*Table_Query_from_Mac10[[#This Row],[qty_to_ship]]</f>
        <v>55.23</v>
      </c>
      <c r="N2679" s="47">
        <f>IF(Table_Query_from_Mac10[[#This Row],[item_no]]="KDA",-Table_Query_from_Mac10[[#This Row],[unit_price]],Table_Query_from_Mac10[[#This Row],[Net Unit]]*Table_Query_from_Mac10[[#This Row],[qty_to_ship]])</f>
        <v>134.04999999999998</v>
      </c>
      <c r="O2679" s="47">
        <f>SUMIFS(Summary!C:C,Summary!H:H,Table_Query_from_Mac10[[#This Row],[Juiceoc]])</f>
        <v>0</v>
      </c>
      <c r="P2679" s="47">
        <f>SUMIFS(Summary!D:D,Summary!H:H,Table_Query_from_Mac10[[#This Row],[Juiceoc]])</f>
        <v>0</v>
      </c>
      <c r="Q2679" s="47">
        <f>SUMIFS(Summary!E:E,Summary!H:H,Table_Query_from_Mac10[[#This Row],[Juiceoc]])</f>
        <v>0</v>
      </c>
      <c r="R2679" s="47">
        <f>Table_Query_from_Mac10[[#This Row],[Net Unit]]*(1+Table_Query_from_Mac10[[#This Row],[PriceIncreasebyType]])</f>
        <v>19.149999999999999</v>
      </c>
      <c r="S2679" s="47">
        <f>Table_Query_from_Mac10[[#This Row],[UnitPriceFuture]]*Table_Query_from_Mac10[[#This Row],[qtytoShipFuture]]</f>
        <v>134.04999999999998</v>
      </c>
      <c r="T2679" s="47">
        <f>ROUND(Table_Query_from_Mac10[[#This Row],[qty_to_ship]]*(1+Table_Query_from_Mac10[[#This Row],[VolumeIncreasebyType]]),0)</f>
        <v>7</v>
      </c>
      <c r="U2679" s="47">
        <f>Table_Query_from_Mac10[[#This Row],[qtytoShipFuture]]*Table_Query_from_Mac10[[#This Row],[Future-cost]]</f>
        <v>55.23</v>
      </c>
      <c r="V2679" s="47">
        <f>Table_Query_from_Mac10[[#This Row],[qtytoShipFuture]]-Table_Query_from_Mac10[[#This Row],[qty_to_ship]]</f>
        <v>0</v>
      </c>
      <c r="W2679" s="47">
        <f>Table_Query_from_Mac10[[#This Row],[UnitPriceFuture]]</f>
        <v>19.149999999999999</v>
      </c>
      <c r="X2679" s="47">
        <f>Table_Query_from_Mac10[[#This Row],[Unit Increase]]*Table_Query_from_Mac10[[#This Row],[UnitPriceFuture]]</f>
        <v>0</v>
      </c>
      <c r="Y2679" s="47">
        <f>Table_Query_from_Mac10[[#This Row],[Unit Increase]]*Table_Query_from_Mac10[[#This Row],[Future-cost]]</f>
        <v>0</v>
      </c>
      <c r="Z2679" s="47">
        <f>-(Table_Query_from_Mac10[[#This Row],[Incremental Sales]]+((Table_Query_from_Mac10[[#This Row],[Incremental Sales]]*-(SUM(Summary!$S$8:$S$9)))))*Summary!$S$18</f>
        <v>0</v>
      </c>
      <c r="AA2679" s="47">
        <f>IFERROR(Table_Query_from_Mac10[[#This Row],[Incremental Cost]]/Table_Query_from_Mac10[[#This Row],[Incremental Sales]],0)</f>
        <v>0</v>
      </c>
      <c r="AB2679" s="47">
        <f>IFERROR(Table_Query_from_Mac10[[#This Row],[TotalCostFuture]]/Table_Query_from_Mac10[[#This Row],[totalsalesFuture]],0)</f>
        <v>0.4120104438642298</v>
      </c>
      <c r="AN2679" s="31">
        <v>28</v>
      </c>
      <c r="AO2679">
        <f t="shared" si="82"/>
        <v>7</v>
      </c>
      <c r="AQ2679" s="31">
        <v>54.72</v>
      </c>
      <c r="AR2679">
        <f t="shared" si="83"/>
        <v>19.149999999999999</v>
      </c>
    </row>
    <row r="2680" spans="1:44" x14ac:dyDescent="0.25">
      <c r="A2680">
        <v>90281</v>
      </c>
      <c r="B2680">
        <v>1</v>
      </c>
      <c r="C2680" t="s">
        <v>56</v>
      </c>
      <c r="D2680" t="s">
        <v>81</v>
      </c>
      <c r="E2680">
        <v>8</v>
      </c>
      <c r="F2680">
        <v>7.48</v>
      </c>
      <c r="G2680">
        <v>18.54</v>
      </c>
      <c r="H2680" s="1">
        <v>44852</v>
      </c>
      <c r="I2680" s="20">
        <v>0</v>
      </c>
      <c r="J2680" s="47">
        <f>Table_Query_from_Mac10[[#This Row],[unit_price]]-(Table_Query_from_Mac10[[#This Row],[unit_price]]*(Table_Query_from_Mac10[[#This Row],[discount_pct]]/100))</f>
        <v>18.54</v>
      </c>
      <c r="K2680" s="47">
        <f>Table_Query_from_Mac10[[#This Row],[unit_cost]]</f>
        <v>7.48</v>
      </c>
      <c r="L2680" s="47">
        <f>Table_Query_from_Mac10[[#This Row],[Live-cost]]*(1+Table_Query_from_Mac10[[#This Row],[CogsIncreasebyTYPE]])</f>
        <v>7.48</v>
      </c>
      <c r="M2680" s="47">
        <f>Table_Query_from_Mac10[[#This Row],[Live-cost]]*Table_Query_from_Mac10[[#This Row],[qty_to_ship]]</f>
        <v>59.84</v>
      </c>
      <c r="N2680" s="47">
        <f>IF(Table_Query_from_Mac10[[#This Row],[item_no]]="KDA",-Table_Query_from_Mac10[[#This Row],[unit_price]],Table_Query_from_Mac10[[#This Row],[Net Unit]]*Table_Query_from_Mac10[[#This Row],[qty_to_ship]])</f>
        <v>148.32</v>
      </c>
      <c r="O2680" s="47">
        <f>SUMIFS(Summary!C:C,Summary!H:H,Table_Query_from_Mac10[[#This Row],[Juiceoc]])</f>
        <v>0</v>
      </c>
      <c r="P2680" s="47">
        <f>SUMIFS(Summary!D:D,Summary!H:H,Table_Query_from_Mac10[[#This Row],[Juiceoc]])</f>
        <v>0</v>
      </c>
      <c r="Q2680" s="47">
        <f>SUMIFS(Summary!E:E,Summary!H:H,Table_Query_from_Mac10[[#This Row],[Juiceoc]])</f>
        <v>0</v>
      </c>
      <c r="R2680" s="47">
        <f>Table_Query_from_Mac10[[#This Row],[Net Unit]]*(1+Table_Query_from_Mac10[[#This Row],[PriceIncreasebyType]])</f>
        <v>18.54</v>
      </c>
      <c r="S2680" s="47">
        <f>Table_Query_from_Mac10[[#This Row],[UnitPriceFuture]]*Table_Query_from_Mac10[[#This Row],[qtytoShipFuture]]</f>
        <v>148.32</v>
      </c>
      <c r="T2680" s="47">
        <f>ROUND(Table_Query_from_Mac10[[#This Row],[qty_to_ship]]*(1+Table_Query_from_Mac10[[#This Row],[VolumeIncreasebyType]]),0)</f>
        <v>8</v>
      </c>
      <c r="U2680" s="47">
        <f>Table_Query_from_Mac10[[#This Row],[qtytoShipFuture]]*Table_Query_from_Mac10[[#This Row],[Future-cost]]</f>
        <v>59.84</v>
      </c>
      <c r="V2680" s="47">
        <f>Table_Query_from_Mac10[[#This Row],[qtytoShipFuture]]-Table_Query_from_Mac10[[#This Row],[qty_to_ship]]</f>
        <v>0</v>
      </c>
      <c r="W2680" s="47">
        <f>Table_Query_from_Mac10[[#This Row],[UnitPriceFuture]]</f>
        <v>18.54</v>
      </c>
      <c r="X2680" s="47">
        <f>Table_Query_from_Mac10[[#This Row],[Unit Increase]]*Table_Query_from_Mac10[[#This Row],[UnitPriceFuture]]</f>
        <v>0</v>
      </c>
      <c r="Y2680" s="47">
        <f>Table_Query_from_Mac10[[#This Row],[Unit Increase]]*Table_Query_from_Mac10[[#This Row],[Future-cost]]</f>
        <v>0</v>
      </c>
      <c r="Z2680" s="47">
        <f>-(Table_Query_from_Mac10[[#This Row],[Incremental Sales]]+((Table_Query_from_Mac10[[#This Row],[Incremental Sales]]*-(SUM(Summary!$S$8:$S$9)))))*Summary!$S$18</f>
        <v>0</v>
      </c>
      <c r="AA2680" s="47">
        <f>IFERROR(Table_Query_from_Mac10[[#This Row],[Incremental Cost]]/Table_Query_from_Mac10[[#This Row],[Incremental Sales]],0)</f>
        <v>0</v>
      </c>
      <c r="AB2680" s="47">
        <f>IFERROR(Table_Query_from_Mac10[[#This Row],[TotalCostFuture]]/Table_Query_from_Mac10[[#This Row],[totalsalesFuture]],0)</f>
        <v>0.40345199568500545</v>
      </c>
      <c r="AN2680" s="30">
        <v>31</v>
      </c>
      <c r="AO2680">
        <f t="shared" si="82"/>
        <v>8</v>
      </c>
      <c r="AQ2680" s="30">
        <v>52.98</v>
      </c>
      <c r="AR2680">
        <f t="shared" si="83"/>
        <v>18.54</v>
      </c>
    </row>
    <row r="2681" spans="1:44" x14ac:dyDescent="0.25">
      <c r="A2681">
        <v>90281</v>
      </c>
      <c r="B2681">
        <v>2</v>
      </c>
      <c r="C2681" t="s">
        <v>55</v>
      </c>
      <c r="D2681" t="s">
        <v>81</v>
      </c>
      <c r="E2681">
        <v>8</v>
      </c>
      <c r="F2681">
        <v>8.6199999999999992</v>
      </c>
      <c r="G2681">
        <v>21.9</v>
      </c>
      <c r="H2681" s="1">
        <v>44852</v>
      </c>
      <c r="I2681" s="20">
        <v>0</v>
      </c>
      <c r="J2681" s="47">
        <f>Table_Query_from_Mac10[[#This Row],[unit_price]]-(Table_Query_from_Mac10[[#This Row],[unit_price]]*(Table_Query_from_Mac10[[#This Row],[discount_pct]]/100))</f>
        <v>21.9</v>
      </c>
      <c r="K2681" s="47">
        <f>Table_Query_from_Mac10[[#This Row],[unit_cost]]</f>
        <v>8.6199999999999992</v>
      </c>
      <c r="L2681" s="47">
        <f>Table_Query_from_Mac10[[#This Row],[Live-cost]]*(1+Table_Query_from_Mac10[[#This Row],[CogsIncreasebyTYPE]])</f>
        <v>8.6199999999999992</v>
      </c>
      <c r="M2681" s="47">
        <f>Table_Query_from_Mac10[[#This Row],[Live-cost]]*Table_Query_from_Mac10[[#This Row],[qty_to_ship]]</f>
        <v>68.959999999999994</v>
      </c>
      <c r="N2681" s="47">
        <f>IF(Table_Query_from_Mac10[[#This Row],[item_no]]="KDA",-Table_Query_from_Mac10[[#This Row],[unit_price]],Table_Query_from_Mac10[[#This Row],[Net Unit]]*Table_Query_from_Mac10[[#This Row],[qty_to_ship]])</f>
        <v>175.2</v>
      </c>
      <c r="O2681" s="47">
        <f>SUMIFS(Summary!C:C,Summary!H:H,Table_Query_from_Mac10[[#This Row],[Juiceoc]])</f>
        <v>0</v>
      </c>
      <c r="P2681" s="47">
        <f>SUMIFS(Summary!D:D,Summary!H:H,Table_Query_from_Mac10[[#This Row],[Juiceoc]])</f>
        <v>0</v>
      </c>
      <c r="Q2681" s="47">
        <f>SUMIFS(Summary!E:E,Summary!H:H,Table_Query_from_Mac10[[#This Row],[Juiceoc]])</f>
        <v>0</v>
      </c>
      <c r="R2681" s="47">
        <f>Table_Query_from_Mac10[[#This Row],[Net Unit]]*(1+Table_Query_from_Mac10[[#This Row],[PriceIncreasebyType]])</f>
        <v>21.9</v>
      </c>
      <c r="S2681" s="47">
        <f>Table_Query_from_Mac10[[#This Row],[UnitPriceFuture]]*Table_Query_from_Mac10[[#This Row],[qtytoShipFuture]]</f>
        <v>175.2</v>
      </c>
      <c r="T2681" s="47">
        <f>ROUND(Table_Query_from_Mac10[[#This Row],[qty_to_ship]]*(1+Table_Query_from_Mac10[[#This Row],[VolumeIncreasebyType]]),0)</f>
        <v>8</v>
      </c>
      <c r="U2681" s="47">
        <f>Table_Query_from_Mac10[[#This Row],[qtytoShipFuture]]*Table_Query_from_Mac10[[#This Row],[Future-cost]]</f>
        <v>68.959999999999994</v>
      </c>
      <c r="V2681" s="47">
        <f>Table_Query_from_Mac10[[#This Row],[qtytoShipFuture]]-Table_Query_from_Mac10[[#This Row],[qty_to_ship]]</f>
        <v>0</v>
      </c>
      <c r="W2681" s="47">
        <f>Table_Query_from_Mac10[[#This Row],[UnitPriceFuture]]</f>
        <v>21.9</v>
      </c>
      <c r="X2681" s="47">
        <f>Table_Query_from_Mac10[[#This Row],[Unit Increase]]*Table_Query_from_Mac10[[#This Row],[UnitPriceFuture]]</f>
        <v>0</v>
      </c>
      <c r="Y2681" s="47">
        <f>Table_Query_from_Mac10[[#This Row],[Unit Increase]]*Table_Query_from_Mac10[[#This Row],[Future-cost]]</f>
        <v>0</v>
      </c>
      <c r="Z2681" s="47">
        <f>-(Table_Query_from_Mac10[[#This Row],[Incremental Sales]]+((Table_Query_from_Mac10[[#This Row],[Incremental Sales]]*-(SUM(Summary!$S$8:$S$9)))))*Summary!$S$18</f>
        <v>0</v>
      </c>
      <c r="AA2681" s="47">
        <f>IFERROR(Table_Query_from_Mac10[[#This Row],[Incremental Cost]]/Table_Query_from_Mac10[[#This Row],[Incremental Sales]],0)</f>
        <v>0</v>
      </c>
      <c r="AB2681" s="47">
        <f>IFERROR(Table_Query_from_Mac10[[#This Row],[TotalCostFuture]]/Table_Query_from_Mac10[[#This Row],[totalsalesFuture]],0)</f>
        <v>0.39360730593607307</v>
      </c>
      <c r="AN2681" s="31">
        <v>30</v>
      </c>
      <c r="AO2681">
        <f t="shared" si="82"/>
        <v>8</v>
      </c>
      <c r="AQ2681" s="31">
        <v>62.56</v>
      </c>
      <c r="AR2681">
        <f t="shared" si="83"/>
        <v>21.9</v>
      </c>
    </row>
    <row r="2682" spans="1:44" x14ac:dyDescent="0.25">
      <c r="A2682">
        <v>90281</v>
      </c>
      <c r="B2682">
        <v>3</v>
      </c>
      <c r="C2682" t="s">
        <v>56</v>
      </c>
      <c r="D2682" t="s">
        <v>81</v>
      </c>
      <c r="E2682">
        <v>10</v>
      </c>
      <c r="F2682">
        <v>10.36</v>
      </c>
      <c r="G2682">
        <v>26.45</v>
      </c>
      <c r="H2682" s="1">
        <v>44852</v>
      </c>
      <c r="I2682" s="20">
        <v>0</v>
      </c>
      <c r="J2682" s="47">
        <f>Table_Query_from_Mac10[[#This Row],[unit_price]]-(Table_Query_from_Mac10[[#This Row],[unit_price]]*(Table_Query_from_Mac10[[#This Row],[discount_pct]]/100))</f>
        <v>26.45</v>
      </c>
      <c r="K2682" s="47">
        <f>Table_Query_from_Mac10[[#This Row],[unit_cost]]</f>
        <v>10.36</v>
      </c>
      <c r="L2682" s="47">
        <f>Table_Query_from_Mac10[[#This Row],[Live-cost]]*(1+Table_Query_from_Mac10[[#This Row],[CogsIncreasebyTYPE]])</f>
        <v>10.36</v>
      </c>
      <c r="M2682" s="47">
        <f>Table_Query_from_Mac10[[#This Row],[Live-cost]]*Table_Query_from_Mac10[[#This Row],[qty_to_ship]]</f>
        <v>103.6</v>
      </c>
      <c r="N2682" s="47">
        <f>IF(Table_Query_from_Mac10[[#This Row],[item_no]]="KDA",-Table_Query_from_Mac10[[#This Row],[unit_price]],Table_Query_from_Mac10[[#This Row],[Net Unit]]*Table_Query_from_Mac10[[#This Row],[qty_to_ship]])</f>
        <v>264.5</v>
      </c>
      <c r="O2682" s="47">
        <f>SUMIFS(Summary!C:C,Summary!H:H,Table_Query_from_Mac10[[#This Row],[Juiceoc]])</f>
        <v>0</v>
      </c>
      <c r="P2682" s="47">
        <f>SUMIFS(Summary!D:D,Summary!H:H,Table_Query_from_Mac10[[#This Row],[Juiceoc]])</f>
        <v>0</v>
      </c>
      <c r="Q2682" s="47">
        <f>SUMIFS(Summary!E:E,Summary!H:H,Table_Query_from_Mac10[[#This Row],[Juiceoc]])</f>
        <v>0</v>
      </c>
      <c r="R2682" s="47">
        <f>Table_Query_from_Mac10[[#This Row],[Net Unit]]*(1+Table_Query_from_Mac10[[#This Row],[PriceIncreasebyType]])</f>
        <v>26.45</v>
      </c>
      <c r="S2682" s="47">
        <f>Table_Query_from_Mac10[[#This Row],[UnitPriceFuture]]*Table_Query_from_Mac10[[#This Row],[qtytoShipFuture]]</f>
        <v>264.5</v>
      </c>
      <c r="T2682" s="47">
        <f>ROUND(Table_Query_from_Mac10[[#This Row],[qty_to_ship]]*(1+Table_Query_from_Mac10[[#This Row],[VolumeIncreasebyType]]),0)</f>
        <v>10</v>
      </c>
      <c r="U2682" s="47">
        <f>Table_Query_from_Mac10[[#This Row],[qtytoShipFuture]]*Table_Query_from_Mac10[[#This Row],[Future-cost]]</f>
        <v>103.6</v>
      </c>
      <c r="V2682" s="47">
        <f>Table_Query_from_Mac10[[#This Row],[qtytoShipFuture]]-Table_Query_from_Mac10[[#This Row],[qty_to_ship]]</f>
        <v>0</v>
      </c>
      <c r="W2682" s="47">
        <f>Table_Query_from_Mac10[[#This Row],[UnitPriceFuture]]</f>
        <v>26.45</v>
      </c>
      <c r="X2682" s="47">
        <f>Table_Query_from_Mac10[[#This Row],[Unit Increase]]*Table_Query_from_Mac10[[#This Row],[UnitPriceFuture]]</f>
        <v>0</v>
      </c>
      <c r="Y2682" s="47">
        <f>Table_Query_from_Mac10[[#This Row],[Unit Increase]]*Table_Query_from_Mac10[[#This Row],[Future-cost]]</f>
        <v>0</v>
      </c>
      <c r="Z2682" s="47">
        <f>-(Table_Query_from_Mac10[[#This Row],[Incremental Sales]]+((Table_Query_from_Mac10[[#This Row],[Incremental Sales]]*-(SUM(Summary!$S$8:$S$9)))))*Summary!$S$18</f>
        <v>0</v>
      </c>
      <c r="AA2682" s="47">
        <f>IFERROR(Table_Query_from_Mac10[[#This Row],[Incremental Cost]]/Table_Query_from_Mac10[[#This Row],[Incremental Sales]],0)</f>
        <v>0</v>
      </c>
      <c r="AB2682" s="47">
        <f>IFERROR(Table_Query_from_Mac10[[#This Row],[TotalCostFuture]]/Table_Query_from_Mac10[[#This Row],[totalsalesFuture]],0)</f>
        <v>0.39168241965973533</v>
      </c>
      <c r="AN2682" s="30">
        <v>40</v>
      </c>
      <c r="AO2682">
        <f t="shared" si="82"/>
        <v>10</v>
      </c>
      <c r="AQ2682" s="30">
        <v>75.569999999999993</v>
      </c>
      <c r="AR2682">
        <f t="shared" si="83"/>
        <v>26.45</v>
      </c>
    </row>
    <row r="2683" spans="1:44" x14ac:dyDescent="0.25">
      <c r="A2683">
        <v>90281</v>
      </c>
      <c r="B2683">
        <v>4</v>
      </c>
      <c r="C2683" t="s">
        <v>56</v>
      </c>
      <c r="D2683" t="s">
        <v>81</v>
      </c>
      <c r="E2683">
        <v>4</v>
      </c>
      <c r="F2683">
        <v>11.76</v>
      </c>
      <c r="G2683">
        <v>30.04</v>
      </c>
      <c r="H2683" s="1">
        <v>44852</v>
      </c>
      <c r="I2683" s="20">
        <v>0</v>
      </c>
      <c r="J2683" s="47">
        <f>Table_Query_from_Mac10[[#This Row],[unit_price]]-(Table_Query_from_Mac10[[#This Row],[unit_price]]*(Table_Query_from_Mac10[[#This Row],[discount_pct]]/100))</f>
        <v>30.04</v>
      </c>
      <c r="K2683" s="47">
        <f>Table_Query_from_Mac10[[#This Row],[unit_cost]]</f>
        <v>11.76</v>
      </c>
      <c r="L2683" s="47">
        <f>Table_Query_from_Mac10[[#This Row],[Live-cost]]*(1+Table_Query_from_Mac10[[#This Row],[CogsIncreasebyTYPE]])</f>
        <v>11.76</v>
      </c>
      <c r="M2683" s="47">
        <f>Table_Query_from_Mac10[[#This Row],[Live-cost]]*Table_Query_from_Mac10[[#This Row],[qty_to_ship]]</f>
        <v>47.04</v>
      </c>
      <c r="N2683" s="47">
        <f>IF(Table_Query_from_Mac10[[#This Row],[item_no]]="KDA",-Table_Query_from_Mac10[[#This Row],[unit_price]],Table_Query_from_Mac10[[#This Row],[Net Unit]]*Table_Query_from_Mac10[[#This Row],[qty_to_ship]])</f>
        <v>120.16</v>
      </c>
      <c r="O2683" s="47">
        <f>SUMIFS(Summary!C:C,Summary!H:H,Table_Query_from_Mac10[[#This Row],[Juiceoc]])</f>
        <v>0</v>
      </c>
      <c r="P2683" s="47">
        <f>SUMIFS(Summary!D:D,Summary!H:H,Table_Query_from_Mac10[[#This Row],[Juiceoc]])</f>
        <v>0</v>
      </c>
      <c r="Q2683" s="47">
        <f>SUMIFS(Summary!E:E,Summary!H:H,Table_Query_from_Mac10[[#This Row],[Juiceoc]])</f>
        <v>0</v>
      </c>
      <c r="R2683" s="47">
        <f>Table_Query_from_Mac10[[#This Row],[Net Unit]]*(1+Table_Query_from_Mac10[[#This Row],[PriceIncreasebyType]])</f>
        <v>30.04</v>
      </c>
      <c r="S2683" s="47">
        <f>Table_Query_from_Mac10[[#This Row],[UnitPriceFuture]]*Table_Query_from_Mac10[[#This Row],[qtytoShipFuture]]</f>
        <v>120.16</v>
      </c>
      <c r="T2683" s="47">
        <f>ROUND(Table_Query_from_Mac10[[#This Row],[qty_to_ship]]*(1+Table_Query_from_Mac10[[#This Row],[VolumeIncreasebyType]]),0)</f>
        <v>4</v>
      </c>
      <c r="U2683" s="47">
        <f>Table_Query_from_Mac10[[#This Row],[qtytoShipFuture]]*Table_Query_from_Mac10[[#This Row],[Future-cost]]</f>
        <v>47.04</v>
      </c>
      <c r="V2683" s="47">
        <f>Table_Query_from_Mac10[[#This Row],[qtytoShipFuture]]-Table_Query_from_Mac10[[#This Row],[qty_to_ship]]</f>
        <v>0</v>
      </c>
      <c r="W2683" s="47">
        <f>Table_Query_from_Mac10[[#This Row],[UnitPriceFuture]]</f>
        <v>30.04</v>
      </c>
      <c r="X2683" s="47">
        <f>Table_Query_from_Mac10[[#This Row],[Unit Increase]]*Table_Query_from_Mac10[[#This Row],[UnitPriceFuture]]</f>
        <v>0</v>
      </c>
      <c r="Y2683" s="47">
        <f>Table_Query_from_Mac10[[#This Row],[Unit Increase]]*Table_Query_from_Mac10[[#This Row],[Future-cost]]</f>
        <v>0</v>
      </c>
      <c r="Z2683" s="47">
        <f>-(Table_Query_from_Mac10[[#This Row],[Incremental Sales]]+((Table_Query_from_Mac10[[#This Row],[Incremental Sales]]*-(SUM(Summary!$S$8:$S$9)))))*Summary!$S$18</f>
        <v>0</v>
      </c>
      <c r="AA2683" s="47">
        <f>IFERROR(Table_Query_from_Mac10[[#This Row],[Incremental Cost]]/Table_Query_from_Mac10[[#This Row],[Incremental Sales]],0)</f>
        <v>0</v>
      </c>
      <c r="AB2683" s="47">
        <f>IFERROR(Table_Query_from_Mac10[[#This Row],[TotalCostFuture]]/Table_Query_from_Mac10[[#This Row],[totalsalesFuture]],0)</f>
        <v>0.39147802929427433</v>
      </c>
      <c r="AN2683" s="31">
        <v>16</v>
      </c>
      <c r="AO2683">
        <f t="shared" si="82"/>
        <v>4</v>
      </c>
      <c r="AQ2683" s="31">
        <v>85.84</v>
      </c>
      <c r="AR2683">
        <f t="shared" si="83"/>
        <v>30.04</v>
      </c>
    </row>
    <row r="2684" spans="1:44" x14ac:dyDescent="0.25">
      <c r="A2684">
        <v>90281</v>
      </c>
      <c r="B2684">
        <v>5</v>
      </c>
      <c r="C2684" t="s">
        <v>55</v>
      </c>
      <c r="D2684" t="s">
        <v>81</v>
      </c>
      <c r="E2684">
        <v>34</v>
      </c>
      <c r="F2684">
        <v>3.33</v>
      </c>
      <c r="G2684">
        <v>7.75</v>
      </c>
      <c r="H2684" s="1">
        <v>44852</v>
      </c>
      <c r="I2684" s="20">
        <v>0</v>
      </c>
      <c r="J2684" s="47">
        <f>Table_Query_from_Mac10[[#This Row],[unit_price]]-(Table_Query_from_Mac10[[#This Row],[unit_price]]*(Table_Query_from_Mac10[[#This Row],[discount_pct]]/100))</f>
        <v>7.75</v>
      </c>
      <c r="K2684" s="47">
        <f>Table_Query_from_Mac10[[#This Row],[unit_cost]]</f>
        <v>3.33</v>
      </c>
      <c r="L2684" s="47">
        <f>Table_Query_from_Mac10[[#This Row],[Live-cost]]*(1+Table_Query_from_Mac10[[#This Row],[CogsIncreasebyTYPE]])</f>
        <v>3.33</v>
      </c>
      <c r="M2684" s="47">
        <f>Table_Query_from_Mac10[[#This Row],[Live-cost]]*Table_Query_from_Mac10[[#This Row],[qty_to_ship]]</f>
        <v>113.22</v>
      </c>
      <c r="N2684" s="47">
        <f>IF(Table_Query_from_Mac10[[#This Row],[item_no]]="KDA",-Table_Query_from_Mac10[[#This Row],[unit_price]],Table_Query_from_Mac10[[#This Row],[Net Unit]]*Table_Query_from_Mac10[[#This Row],[qty_to_ship]])</f>
        <v>263.5</v>
      </c>
      <c r="O2684" s="47">
        <f>SUMIFS(Summary!C:C,Summary!H:H,Table_Query_from_Mac10[[#This Row],[Juiceoc]])</f>
        <v>0</v>
      </c>
      <c r="P2684" s="47">
        <f>SUMIFS(Summary!D:D,Summary!H:H,Table_Query_from_Mac10[[#This Row],[Juiceoc]])</f>
        <v>0</v>
      </c>
      <c r="Q2684" s="47">
        <f>SUMIFS(Summary!E:E,Summary!H:H,Table_Query_from_Mac10[[#This Row],[Juiceoc]])</f>
        <v>0</v>
      </c>
      <c r="R2684" s="47">
        <f>Table_Query_from_Mac10[[#This Row],[Net Unit]]*(1+Table_Query_from_Mac10[[#This Row],[PriceIncreasebyType]])</f>
        <v>7.75</v>
      </c>
      <c r="S2684" s="47">
        <f>Table_Query_from_Mac10[[#This Row],[UnitPriceFuture]]*Table_Query_from_Mac10[[#This Row],[qtytoShipFuture]]</f>
        <v>263.5</v>
      </c>
      <c r="T2684" s="47">
        <f>ROUND(Table_Query_from_Mac10[[#This Row],[qty_to_ship]]*(1+Table_Query_from_Mac10[[#This Row],[VolumeIncreasebyType]]),0)</f>
        <v>34</v>
      </c>
      <c r="U2684" s="47">
        <f>Table_Query_from_Mac10[[#This Row],[qtytoShipFuture]]*Table_Query_from_Mac10[[#This Row],[Future-cost]]</f>
        <v>113.22</v>
      </c>
      <c r="V2684" s="47">
        <f>Table_Query_from_Mac10[[#This Row],[qtytoShipFuture]]-Table_Query_from_Mac10[[#This Row],[qty_to_ship]]</f>
        <v>0</v>
      </c>
      <c r="W2684" s="47">
        <f>Table_Query_from_Mac10[[#This Row],[UnitPriceFuture]]</f>
        <v>7.75</v>
      </c>
      <c r="X2684" s="47">
        <f>Table_Query_from_Mac10[[#This Row],[Unit Increase]]*Table_Query_from_Mac10[[#This Row],[UnitPriceFuture]]</f>
        <v>0</v>
      </c>
      <c r="Y2684" s="47">
        <f>Table_Query_from_Mac10[[#This Row],[Unit Increase]]*Table_Query_from_Mac10[[#This Row],[Future-cost]]</f>
        <v>0</v>
      </c>
      <c r="Z2684" s="47">
        <f>-(Table_Query_from_Mac10[[#This Row],[Incremental Sales]]+((Table_Query_from_Mac10[[#This Row],[Incremental Sales]]*-(SUM(Summary!$S$8:$S$9)))))*Summary!$S$18</f>
        <v>0</v>
      </c>
      <c r="AA2684" s="47">
        <f>IFERROR(Table_Query_from_Mac10[[#This Row],[Incremental Cost]]/Table_Query_from_Mac10[[#This Row],[Incremental Sales]],0)</f>
        <v>0</v>
      </c>
      <c r="AB2684" s="47">
        <f>IFERROR(Table_Query_from_Mac10[[#This Row],[TotalCostFuture]]/Table_Query_from_Mac10[[#This Row],[totalsalesFuture]],0)</f>
        <v>0.42967741935483872</v>
      </c>
      <c r="AN2684" s="30">
        <v>135</v>
      </c>
      <c r="AO2684">
        <f t="shared" si="82"/>
        <v>34</v>
      </c>
      <c r="AQ2684" s="30">
        <v>22.13</v>
      </c>
      <c r="AR2684">
        <f t="shared" si="83"/>
        <v>7.75</v>
      </c>
    </row>
    <row r="2685" spans="1:44" x14ac:dyDescent="0.25">
      <c r="A2685">
        <v>90281</v>
      </c>
      <c r="B2685">
        <v>6</v>
      </c>
      <c r="C2685" t="s">
        <v>56</v>
      </c>
      <c r="D2685" t="s">
        <v>81</v>
      </c>
      <c r="E2685">
        <v>9</v>
      </c>
      <c r="F2685">
        <v>6.55</v>
      </c>
      <c r="G2685">
        <v>15.5</v>
      </c>
      <c r="H2685" s="1">
        <v>44852</v>
      </c>
      <c r="I2685" s="20">
        <v>0</v>
      </c>
      <c r="J2685" s="47">
        <f>Table_Query_from_Mac10[[#This Row],[unit_price]]-(Table_Query_from_Mac10[[#This Row],[unit_price]]*(Table_Query_from_Mac10[[#This Row],[discount_pct]]/100))</f>
        <v>15.5</v>
      </c>
      <c r="K2685" s="47">
        <f>Table_Query_from_Mac10[[#This Row],[unit_cost]]</f>
        <v>6.55</v>
      </c>
      <c r="L2685" s="47">
        <f>Table_Query_from_Mac10[[#This Row],[Live-cost]]*(1+Table_Query_from_Mac10[[#This Row],[CogsIncreasebyTYPE]])</f>
        <v>6.55</v>
      </c>
      <c r="M2685" s="47">
        <f>Table_Query_from_Mac10[[#This Row],[Live-cost]]*Table_Query_from_Mac10[[#This Row],[qty_to_ship]]</f>
        <v>58.949999999999996</v>
      </c>
      <c r="N2685" s="47">
        <f>IF(Table_Query_from_Mac10[[#This Row],[item_no]]="KDA",-Table_Query_from_Mac10[[#This Row],[unit_price]],Table_Query_from_Mac10[[#This Row],[Net Unit]]*Table_Query_from_Mac10[[#This Row],[qty_to_ship]])</f>
        <v>139.5</v>
      </c>
      <c r="O2685" s="47">
        <f>SUMIFS(Summary!C:C,Summary!H:H,Table_Query_from_Mac10[[#This Row],[Juiceoc]])</f>
        <v>0</v>
      </c>
      <c r="P2685" s="47">
        <f>SUMIFS(Summary!D:D,Summary!H:H,Table_Query_from_Mac10[[#This Row],[Juiceoc]])</f>
        <v>0</v>
      </c>
      <c r="Q2685" s="47">
        <f>SUMIFS(Summary!E:E,Summary!H:H,Table_Query_from_Mac10[[#This Row],[Juiceoc]])</f>
        <v>0</v>
      </c>
      <c r="R2685" s="47">
        <f>Table_Query_from_Mac10[[#This Row],[Net Unit]]*(1+Table_Query_from_Mac10[[#This Row],[PriceIncreasebyType]])</f>
        <v>15.5</v>
      </c>
      <c r="S2685" s="47">
        <f>Table_Query_from_Mac10[[#This Row],[UnitPriceFuture]]*Table_Query_from_Mac10[[#This Row],[qtytoShipFuture]]</f>
        <v>139.5</v>
      </c>
      <c r="T2685" s="47">
        <f>ROUND(Table_Query_from_Mac10[[#This Row],[qty_to_ship]]*(1+Table_Query_from_Mac10[[#This Row],[VolumeIncreasebyType]]),0)</f>
        <v>9</v>
      </c>
      <c r="U2685" s="47">
        <f>Table_Query_from_Mac10[[#This Row],[qtytoShipFuture]]*Table_Query_from_Mac10[[#This Row],[Future-cost]]</f>
        <v>58.949999999999996</v>
      </c>
      <c r="V2685" s="47">
        <f>Table_Query_from_Mac10[[#This Row],[qtytoShipFuture]]-Table_Query_from_Mac10[[#This Row],[qty_to_ship]]</f>
        <v>0</v>
      </c>
      <c r="W2685" s="47">
        <f>Table_Query_from_Mac10[[#This Row],[UnitPriceFuture]]</f>
        <v>15.5</v>
      </c>
      <c r="X2685" s="47">
        <f>Table_Query_from_Mac10[[#This Row],[Unit Increase]]*Table_Query_from_Mac10[[#This Row],[UnitPriceFuture]]</f>
        <v>0</v>
      </c>
      <c r="Y2685" s="47">
        <f>Table_Query_from_Mac10[[#This Row],[Unit Increase]]*Table_Query_from_Mac10[[#This Row],[Future-cost]]</f>
        <v>0</v>
      </c>
      <c r="Z2685" s="47">
        <f>-(Table_Query_from_Mac10[[#This Row],[Incremental Sales]]+((Table_Query_from_Mac10[[#This Row],[Incremental Sales]]*-(SUM(Summary!$S$8:$S$9)))))*Summary!$S$18</f>
        <v>0</v>
      </c>
      <c r="AA2685" s="47">
        <f>IFERROR(Table_Query_from_Mac10[[#This Row],[Incremental Cost]]/Table_Query_from_Mac10[[#This Row],[Incremental Sales]],0)</f>
        <v>0</v>
      </c>
      <c r="AB2685" s="47">
        <f>IFERROR(Table_Query_from_Mac10[[#This Row],[TotalCostFuture]]/Table_Query_from_Mac10[[#This Row],[totalsalesFuture]],0)</f>
        <v>0.42258064516129029</v>
      </c>
      <c r="AN2685" s="31">
        <v>36</v>
      </c>
      <c r="AO2685">
        <f t="shared" si="82"/>
        <v>9</v>
      </c>
      <c r="AQ2685" s="31">
        <v>44.29</v>
      </c>
      <c r="AR2685">
        <f t="shared" si="83"/>
        <v>15.5</v>
      </c>
    </row>
    <row r="2686" spans="1:44" x14ac:dyDescent="0.25">
      <c r="A2686">
        <v>90281</v>
      </c>
      <c r="B2686">
        <v>7</v>
      </c>
      <c r="C2686" t="s">
        <v>56</v>
      </c>
      <c r="D2686" t="s">
        <v>81</v>
      </c>
      <c r="E2686">
        <v>12</v>
      </c>
      <c r="F2686">
        <v>3.76</v>
      </c>
      <c r="G2686">
        <v>9.01</v>
      </c>
      <c r="H2686" s="1">
        <v>44852</v>
      </c>
      <c r="I2686" s="20">
        <v>0</v>
      </c>
      <c r="J2686" s="47">
        <f>Table_Query_from_Mac10[[#This Row],[unit_price]]-(Table_Query_from_Mac10[[#This Row],[unit_price]]*(Table_Query_from_Mac10[[#This Row],[discount_pct]]/100))</f>
        <v>9.01</v>
      </c>
      <c r="K2686" s="47">
        <f>Table_Query_from_Mac10[[#This Row],[unit_cost]]</f>
        <v>3.76</v>
      </c>
      <c r="L2686" s="47">
        <f>Table_Query_from_Mac10[[#This Row],[Live-cost]]*(1+Table_Query_from_Mac10[[#This Row],[CogsIncreasebyTYPE]])</f>
        <v>3.76</v>
      </c>
      <c r="M2686" s="47">
        <f>Table_Query_from_Mac10[[#This Row],[Live-cost]]*Table_Query_from_Mac10[[#This Row],[qty_to_ship]]</f>
        <v>45.12</v>
      </c>
      <c r="N2686" s="47">
        <f>IF(Table_Query_from_Mac10[[#This Row],[item_no]]="KDA",-Table_Query_from_Mac10[[#This Row],[unit_price]],Table_Query_from_Mac10[[#This Row],[Net Unit]]*Table_Query_from_Mac10[[#This Row],[qty_to_ship]])</f>
        <v>108.12</v>
      </c>
      <c r="O2686" s="47">
        <f>SUMIFS(Summary!C:C,Summary!H:H,Table_Query_from_Mac10[[#This Row],[Juiceoc]])</f>
        <v>0</v>
      </c>
      <c r="P2686" s="47">
        <f>SUMIFS(Summary!D:D,Summary!H:H,Table_Query_from_Mac10[[#This Row],[Juiceoc]])</f>
        <v>0</v>
      </c>
      <c r="Q2686" s="47">
        <f>SUMIFS(Summary!E:E,Summary!H:H,Table_Query_from_Mac10[[#This Row],[Juiceoc]])</f>
        <v>0</v>
      </c>
      <c r="R2686" s="47">
        <f>Table_Query_from_Mac10[[#This Row],[Net Unit]]*(1+Table_Query_from_Mac10[[#This Row],[PriceIncreasebyType]])</f>
        <v>9.01</v>
      </c>
      <c r="S2686" s="47">
        <f>Table_Query_from_Mac10[[#This Row],[UnitPriceFuture]]*Table_Query_from_Mac10[[#This Row],[qtytoShipFuture]]</f>
        <v>108.12</v>
      </c>
      <c r="T2686" s="47">
        <f>ROUND(Table_Query_from_Mac10[[#This Row],[qty_to_ship]]*(1+Table_Query_from_Mac10[[#This Row],[VolumeIncreasebyType]]),0)</f>
        <v>12</v>
      </c>
      <c r="U2686" s="47">
        <f>Table_Query_from_Mac10[[#This Row],[qtytoShipFuture]]*Table_Query_from_Mac10[[#This Row],[Future-cost]]</f>
        <v>45.12</v>
      </c>
      <c r="V2686" s="47">
        <f>Table_Query_from_Mac10[[#This Row],[qtytoShipFuture]]-Table_Query_from_Mac10[[#This Row],[qty_to_ship]]</f>
        <v>0</v>
      </c>
      <c r="W2686" s="47">
        <f>Table_Query_from_Mac10[[#This Row],[UnitPriceFuture]]</f>
        <v>9.01</v>
      </c>
      <c r="X2686" s="47">
        <f>Table_Query_from_Mac10[[#This Row],[Unit Increase]]*Table_Query_from_Mac10[[#This Row],[UnitPriceFuture]]</f>
        <v>0</v>
      </c>
      <c r="Y2686" s="47">
        <f>Table_Query_from_Mac10[[#This Row],[Unit Increase]]*Table_Query_from_Mac10[[#This Row],[Future-cost]]</f>
        <v>0</v>
      </c>
      <c r="Z2686" s="47">
        <f>-(Table_Query_from_Mac10[[#This Row],[Incremental Sales]]+((Table_Query_from_Mac10[[#This Row],[Incremental Sales]]*-(SUM(Summary!$S$8:$S$9)))))*Summary!$S$18</f>
        <v>0</v>
      </c>
      <c r="AA2686" s="47">
        <f>IFERROR(Table_Query_from_Mac10[[#This Row],[Incremental Cost]]/Table_Query_from_Mac10[[#This Row],[Incremental Sales]],0)</f>
        <v>0</v>
      </c>
      <c r="AB2686" s="47">
        <f>IFERROR(Table_Query_from_Mac10[[#This Row],[TotalCostFuture]]/Table_Query_from_Mac10[[#This Row],[totalsalesFuture]],0)</f>
        <v>0.41731409544950049</v>
      </c>
      <c r="AN2686" s="30">
        <v>48</v>
      </c>
      <c r="AO2686">
        <f t="shared" si="82"/>
        <v>12</v>
      </c>
      <c r="AQ2686" s="30">
        <v>25.73</v>
      </c>
      <c r="AR2686">
        <f t="shared" si="83"/>
        <v>9.01</v>
      </c>
    </row>
    <row r="2687" spans="1:44" x14ac:dyDescent="0.25">
      <c r="A2687">
        <v>90281</v>
      </c>
      <c r="B2687">
        <v>8</v>
      </c>
      <c r="C2687" t="s">
        <v>56</v>
      </c>
      <c r="D2687" t="s">
        <v>81</v>
      </c>
      <c r="E2687">
        <v>22</v>
      </c>
      <c r="F2687">
        <v>4.1500000000000004</v>
      </c>
      <c r="G2687">
        <v>10.28</v>
      </c>
      <c r="H2687" s="1">
        <v>44852</v>
      </c>
      <c r="I2687" s="20">
        <v>0</v>
      </c>
      <c r="J2687" s="47">
        <f>Table_Query_from_Mac10[[#This Row],[unit_price]]-(Table_Query_from_Mac10[[#This Row],[unit_price]]*(Table_Query_from_Mac10[[#This Row],[discount_pct]]/100))</f>
        <v>10.28</v>
      </c>
      <c r="K2687" s="47">
        <f>Table_Query_from_Mac10[[#This Row],[unit_cost]]</f>
        <v>4.1500000000000004</v>
      </c>
      <c r="L2687" s="47">
        <f>Table_Query_from_Mac10[[#This Row],[Live-cost]]*(1+Table_Query_from_Mac10[[#This Row],[CogsIncreasebyTYPE]])</f>
        <v>4.1500000000000004</v>
      </c>
      <c r="M2687" s="47">
        <f>Table_Query_from_Mac10[[#This Row],[Live-cost]]*Table_Query_from_Mac10[[#This Row],[qty_to_ship]]</f>
        <v>91.300000000000011</v>
      </c>
      <c r="N2687" s="47">
        <f>IF(Table_Query_from_Mac10[[#This Row],[item_no]]="KDA",-Table_Query_from_Mac10[[#This Row],[unit_price]],Table_Query_from_Mac10[[#This Row],[Net Unit]]*Table_Query_from_Mac10[[#This Row],[qty_to_ship]])</f>
        <v>226.16</v>
      </c>
      <c r="O2687" s="47">
        <f>SUMIFS(Summary!C:C,Summary!H:H,Table_Query_from_Mac10[[#This Row],[Juiceoc]])</f>
        <v>0</v>
      </c>
      <c r="P2687" s="47">
        <f>SUMIFS(Summary!D:D,Summary!H:H,Table_Query_from_Mac10[[#This Row],[Juiceoc]])</f>
        <v>0</v>
      </c>
      <c r="Q2687" s="47">
        <f>SUMIFS(Summary!E:E,Summary!H:H,Table_Query_from_Mac10[[#This Row],[Juiceoc]])</f>
        <v>0</v>
      </c>
      <c r="R2687" s="47">
        <f>Table_Query_from_Mac10[[#This Row],[Net Unit]]*(1+Table_Query_from_Mac10[[#This Row],[PriceIncreasebyType]])</f>
        <v>10.28</v>
      </c>
      <c r="S2687" s="47">
        <f>Table_Query_from_Mac10[[#This Row],[UnitPriceFuture]]*Table_Query_from_Mac10[[#This Row],[qtytoShipFuture]]</f>
        <v>226.16</v>
      </c>
      <c r="T2687" s="47">
        <f>ROUND(Table_Query_from_Mac10[[#This Row],[qty_to_ship]]*(1+Table_Query_from_Mac10[[#This Row],[VolumeIncreasebyType]]),0)</f>
        <v>22</v>
      </c>
      <c r="U2687" s="47">
        <f>Table_Query_from_Mac10[[#This Row],[qtytoShipFuture]]*Table_Query_from_Mac10[[#This Row],[Future-cost]]</f>
        <v>91.300000000000011</v>
      </c>
      <c r="V2687" s="47">
        <f>Table_Query_from_Mac10[[#This Row],[qtytoShipFuture]]-Table_Query_from_Mac10[[#This Row],[qty_to_ship]]</f>
        <v>0</v>
      </c>
      <c r="W2687" s="47">
        <f>Table_Query_from_Mac10[[#This Row],[UnitPriceFuture]]</f>
        <v>10.28</v>
      </c>
      <c r="X2687" s="47">
        <f>Table_Query_from_Mac10[[#This Row],[Unit Increase]]*Table_Query_from_Mac10[[#This Row],[UnitPriceFuture]]</f>
        <v>0</v>
      </c>
      <c r="Y2687" s="47">
        <f>Table_Query_from_Mac10[[#This Row],[Unit Increase]]*Table_Query_from_Mac10[[#This Row],[Future-cost]]</f>
        <v>0</v>
      </c>
      <c r="Z2687" s="47">
        <f>-(Table_Query_from_Mac10[[#This Row],[Incremental Sales]]+((Table_Query_from_Mac10[[#This Row],[Incremental Sales]]*-(SUM(Summary!$S$8:$S$9)))))*Summary!$S$18</f>
        <v>0</v>
      </c>
      <c r="AA2687" s="47">
        <f>IFERROR(Table_Query_from_Mac10[[#This Row],[Incremental Cost]]/Table_Query_from_Mac10[[#This Row],[Incremental Sales]],0)</f>
        <v>0</v>
      </c>
      <c r="AB2687" s="47">
        <f>IFERROR(Table_Query_from_Mac10[[#This Row],[TotalCostFuture]]/Table_Query_from_Mac10[[#This Row],[totalsalesFuture]],0)</f>
        <v>0.40369649805447477</v>
      </c>
      <c r="AN2687" s="31">
        <v>88</v>
      </c>
      <c r="AO2687">
        <f t="shared" si="82"/>
        <v>22</v>
      </c>
      <c r="AQ2687" s="31">
        <v>29.38</v>
      </c>
      <c r="AR2687">
        <f t="shared" si="83"/>
        <v>10.28</v>
      </c>
    </row>
    <row r="2688" spans="1:44" x14ac:dyDescent="0.25">
      <c r="A2688">
        <v>90281</v>
      </c>
      <c r="B2688">
        <v>9</v>
      </c>
      <c r="C2688" t="s">
        <v>55</v>
      </c>
      <c r="D2688" t="s">
        <v>81</v>
      </c>
      <c r="E2688">
        <v>20</v>
      </c>
      <c r="F2688">
        <v>4.6399999999999997</v>
      </c>
      <c r="G2688">
        <v>10.61</v>
      </c>
      <c r="H2688" s="1">
        <v>44852</v>
      </c>
      <c r="I2688" s="20">
        <v>0</v>
      </c>
      <c r="J2688" s="47">
        <f>Table_Query_from_Mac10[[#This Row],[unit_price]]-(Table_Query_from_Mac10[[#This Row],[unit_price]]*(Table_Query_from_Mac10[[#This Row],[discount_pct]]/100))</f>
        <v>10.61</v>
      </c>
      <c r="K2688" s="47">
        <f>Table_Query_from_Mac10[[#This Row],[unit_cost]]</f>
        <v>4.6399999999999997</v>
      </c>
      <c r="L2688" s="47">
        <f>Table_Query_from_Mac10[[#This Row],[Live-cost]]*(1+Table_Query_from_Mac10[[#This Row],[CogsIncreasebyTYPE]])</f>
        <v>4.6399999999999997</v>
      </c>
      <c r="M2688" s="47">
        <f>Table_Query_from_Mac10[[#This Row],[Live-cost]]*Table_Query_from_Mac10[[#This Row],[qty_to_ship]]</f>
        <v>92.8</v>
      </c>
      <c r="N2688" s="47">
        <f>IF(Table_Query_from_Mac10[[#This Row],[item_no]]="KDA",-Table_Query_from_Mac10[[#This Row],[unit_price]],Table_Query_from_Mac10[[#This Row],[Net Unit]]*Table_Query_from_Mac10[[#This Row],[qty_to_ship]])</f>
        <v>212.2</v>
      </c>
      <c r="O2688" s="47">
        <f>SUMIFS(Summary!C:C,Summary!H:H,Table_Query_from_Mac10[[#This Row],[Juiceoc]])</f>
        <v>0</v>
      </c>
      <c r="P2688" s="47">
        <f>SUMIFS(Summary!D:D,Summary!H:H,Table_Query_from_Mac10[[#This Row],[Juiceoc]])</f>
        <v>0</v>
      </c>
      <c r="Q2688" s="47">
        <f>SUMIFS(Summary!E:E,Summary!H:H,Table_Query_from_Mac10[[#This Row],[Juiceoc]])</f>
        <v>0</v>
      </c>
      <c r="R2688" s="47">
        <f>Table_Query_from_Mac10[[#This Row],[Net Unit]]*(1+Table_Query_from_Mac10[[#This Row],[PriceIncreasebyType]])</f>
        <v>10.61</v>
      </c>
      <c r="S2688" s="47">
        <f>Table_Query_from_Mac10[[#This Row],[UnitPriceFuture]]*Table_Query_from_Mac10[[#This Row],[qtytoShipFuture]]</f>
        <v>212.2</v>
      </c>
      <c r="T2688" s="47">
        <f>ROUND(Table_Query_from_Mac10[[#This Row],[qty_to_ship]]*(1+Table_Query_from_Mac10[[#This Row],[VolumeIncreasebyType]]),0)</f>
        <v>20</v>
      </c>
      <c r="U2688" s="47">
        <f>Table_Query_from_Mac10[[#This Row],[qtytoShipFuture]]*Table_Query_from_Mac10[[#This Row],[Future-cost]]</f>
        <v>92.8</v>
      </c>
      <c r="V2688" s="47">
        <f>Table_Query_from_Mac10[[#This Row],[qtytoShipFuture]]-Table_Query_from_Mac10[[#This Row],[qty_to_ship]]</f>
        <v>0</v>
      </c>
      <c r="W2688" s="47">
        <f>Table_Query_from_Mac10[[#This Row],[UnitPriceFuture]]</f>
        <v>10.61</v>
      </c>
      <c r="X2688" s="47">
        <f>Table_Query_from_Mac10[[#This Row],[Unit Increase]]*Table_Query_from_Mac10[[#This Row],[UnitPriceFuture]]</f>
        <v>0</v>
      </c>
      <c r="Y2688" s="47">
        <f>Table_Query_from_Mac10[[#This Row],[Unit Increase]]*Table_Query_from_Mac10[[#This Row],[Future-cost]]</f>
        <v>0</v>
      </c>
      <c r="Z2688" s="47">
        <f>-(Table_Query_from_Mac10[[#This Row],[Incremental Sales]]+((Table_Query_from_Mac10[[#This Row],[Incremental Sales]]*-(SUM(Summary!$S$8:$S$9)))))*Summary!$S$18</f>
        <v>0</v>
      </c>
      <c r="AA2688" s="47">
        <f>IFERROR(Table_Query_from_Mac10[[#This Row],[Incremental Cost]]/Table_Query_from_Mac10[[#This Row],[Incremental Sales]],0)</f>
        <v>0</v>
      </c>
      <c r="AB2688" s="47">
        <f>IFERROR(Table_Query_from_Mac10[[#This Row],[TotalCostFuture]]/Table_Query_from_Mac10[[#This Row],[totalsalesFuture]],0)</f>
        <v>0.43732327992459946</v>
      </c>
      <c r="AN2688" s="30">
        <v>80</v>
      </c>
      <c r="AO2688">
        <f t="shared" si="82"/>
        <v>20</v>
      </c>
      <c r="AQ2688" s="30">
        <v>30.31</v>
      </c>
      <c r="AR2688">
        <f t="shared" si="83"/>
        <v>10.61</v>
      </c>
    </row>
    <row r="2689" spans="1:44" x14ac:dyDescent="0.25">
      <c r="A2689">
        <v>90281</v>
      </c>
      <c r="B2689">
        <v>10</v>
      </c>
      <c r="C2689" t="s">
        <v>56</v>
      </c>
      <c r="D2689" t="s">
        <v>81</v>
      </c>
      <c r="E2689">
        <v>27</v>
      </c>
      <c r="F2689">
        <v>5.07</v>
      </c>
      <c r="G2689">
        <v>12</v>
      </c>
      <c r="H2689" s="1">
        <v>44852</v>
      </c>
      <c r="I2689" s="20">
        <v>0</v>
      </c>
      <c r="J2689" s="47">
        <f>Table_Query_from_Mac10[[#This Row],[unit_price]]-(Table_Query_from_Mac10[[#This Row],[unit_price]]*(Table_Query_from_Mac10[[#This Row],[discount_pct]]/100))</f>
        <v>12</v>
      </c>
      <c r="K2689" s="47">
        <f>Table_Query_from_Mac10[[#This Row],[unit_cost]]</f>
        <v>5.07</v>
      </c>
      <c r="L2689" s="47">
        <f>Table_Query_from_Mac10[[#This Row],[Live-cost]]*(1+Table_Query_from_Mac10[[#This Row],[CogsIncreasebyTYPE]])</f>
        <v>5.07</v>
      </c>
      <c r="M2689" s="47">
        <f>Table_Query_from_Mac10[[#This Row],[Live-cost]]*Table_Query_from_Mac10[[#This Row],[qty_to_ship]]</f>
        <v>136.89000000000001</v>
      </c>
      <c r="N2689" s="47">
        <f>IF(Table_Query_from_Mac10[[#This Row],[item_no]]="KDA",-Table_Query_from_Mac10[[#This Row],[unit_price]],Table_Query_from_Mac10[[#This Row],[Net Unit]]*Table_Query_from_Mac10[[#This Row],[qty_to_ship]])</f>
        <v>324</v>
      </c>
      <c r="O2689" s="47">
        <f>SUMIFS(Summary!C:C,Summary!H:H,Table_Query_from_Mac10[[#This Row],[Juiceoc]])</f>
        <v>0</v>
      </c>
      <c r="P2689" s="47">
        <f>SUMIFS(Summary!D:D,Summary!H:H,Table_Query_from_Mac10[[#This Row],[Juiceoc]])</f>
        <v>0</v>
      </c>
      <c r="Q2689" s="47">
        <f>SUMIFS(Summary!E:E,Summary!H:H,Table_Query_from_Mac10[[#This Row],[Juiceoc]])</f>
        <v>0</v>
      </c>
      <c r="R2689" s="47">
        <f>Table_Query_from_Mac10[[#This Row],[Net Unit]]*(1+Table_Query_from_Mac10[[#This Row],[PriceIncreasebyType]])</f>
        <v>12</v>
      </c>
      <c r="S2689" s="47">
        <f>Table_Query_from_Mac10[[#This Row],[UnitPriceFuture]]*Table_Query_from_Mac10[[#This Row],[qtytoShipFuture]]</f>
        <v>324</v>
      </c>
      <c r="T2689" s="47">
        <f>ROUND(Table_Query_from_Mac10[[#This Row],[qty_to_ship]]*(1+Table_Query_from_Mac10[[#This Row],[VolumeIncreasebyType]]),0)</f>
        <v>27</v>
      </c>
      <c r="U2689" s="47">
        <f>Table_Query_from_Mac10[[#This Row],[qtytoShipFuture]]*Table_Query_from_Mac10[[#This Row],[Future-cost]]</f>
        <v>136.89000000000001</v>
      </c>
      <c r="V2689" s="47">
        <f>Table_Query_from_Mac10[[#This Row],[qtytoShipFuture]]-Table_Query_from_Mac10[[#This Row],[qty_to_ship]]</f>
        <v>0</v>
      </c>
      <c r="W2689" s="47">
        <f>Table_Query_from_Mac10[[#This Row],[UnitPriceFuture]]</f>
        <v>12</v>
      </c>
      <c r="X2689" s="47">
        <f>Table_Query_from_Mac10[[#This Row],[Unit Increase]]*Table_Query_from_Mac10[[#This Row],[UnitPriceFuture]]</f>
        <v>0</v>
      </c>
      <c r="Y2689" s="47">
        <f>Table_Query_from_Mac10[[#This Row],[Unit Increase]]*Table_Query_from_Mac10[[#This Row],[Future-cost]]</f>
        <v>0</v>
      </c>
      <c r="Z2689" s="47">
        <f>-(Table_Query_from_Mac10[[#This Row],[Incremental Sales]]+((Table_Query_from_Mac10[[#This Row],[Incremental Sales]]*-(SUM(Summary!$S$8:$S$9)))))*Summary!$S$18</f>
        <v>0</v>
      </c>
      <c r="AA2689" s="47">
        <f>IFERROR(Table_Query_from_Mac10[[#This Row],[Incremental Cost]]/Table_Query_from_Mac10[[#This Row],[Incremental Sales]],0)</f>
        <v>0</v>
      </c>
      <c r="AB2689" s="47">
        <f>IFERROR(Table_Query_from_Mac10[[#This Row],[TotalCostFuture]]/Table_Query_from_Mac10[[#This Row],[totalsalesFuture]],0)</f>
        <v>0.42250000000000004</v>
      </c>
      <c r="AN2689" s="31">
        <v>108</v>
      </c>
      <c r="AO2689">
        <f t="shared" si="82"/>
        <v>27</v>
      </c>
      <c r="AQ2689" s="31">
        <v>34.28</v>
      </c>
      <c r="AR2689">
        <f t="shared" si="83"/>
        <v>12</v>
      </c>
    </row>
    <row r="2690" spans="1:44" x14ac:dyDescent="0.25">
      <c r="A2690">
        <v>90281</v>
      </c>
      <c r="B2690">
        <v>11</v>
      </c>
      <c r="C2690" t="s">
        <v>55</v>
      </c>
      <c r="D2690" t="s">
        <v>81</v>
      </c>
      <c r="E2690">
        <v>8</v>
      </c>
      <c r="F2690">
        <v>9.85</v>
      </c>
      <c r="G2690">
        <v>25.68</v>
      </c>
      <c r="H2690" s="1">
        <v>44852</v>
      </c>
      <c r="I2690" s="20">
        <v>0</v>
      </c>
      <c r="J2690" s="47">
        <f>Table_Query_from_Mac10[[#This Row],[unit_price]]-(Table_Query_from_Mac10[[#This Row],[unit_price]]*(Table_Query_from_Mac10[[#This Row],[discount_pct]]/100))</f>
        <v>25.68</v>
      </c>
      <c r="K2690" s="47">
        <f>Table_Query_from_Mac10[[#This Row],[unit_cost]]</f>
        <v>9.85</v>
      </c>
      <c r="L2690" s="47">
        <f>Table_Query_from_Mac10[[#This Row],[Live-cost]]*(1+Table_Query_from_Mac10[[#This Row],[CogsIncreasebyTYPE]])</f>
        <v>9.85</v>
      </c>
      <c r="M2690" s="47">
        <f>Table_Query_from_Mac10[[#This Row],[Live-cost]]*Table_Query_from_Mac10[[#This Row],[qty_to_ship]]</f>
        <v>78.8</v>
      </c>
      <c r="N2690" s="47">
        <f>IF(Table_Query_from_Mac10[[#This Row],[item_no]]="KDA",-Table_Query_from_Mac10[[#This Row],[unit_price]],Table_Query_from_Mac10[[#This Row],[Net Unit]]*Table_Query_from_Mac10[[#This Row],[qty_to_ship]])</f>
        <v>205.44</v>
      </c>
      <c r="O2690" s="47">
        <f>SUMIFS(Summary!C:C,Summary!H:H,Table_Query_from_Mac10[[#This Row],[Juiceoc]])</f>
        <v>0</v>
      </c>
      <c r="P2690" s="47">
        <f>SUMIFS(Summary!D:D,Summary!H:H,Table_Query_from_Mac10[[#This Row],[Juiceoc]])</f>
        <v>0</v>
      </c>
      <c r="Q2690" s="47">
        <f>SUMIFS(Summary!E:E,Summary!H:H,Table_Query_from_Mac10[[#This Row],[Juiceoc]])</f>
        <v>0</v>
      </c>
      <c r="R2690" s="47">
        <f>Table_Query_from_Mac10[[#This Row],[Net Unit]]*(1+Table_Query_from_Mac10[[#This Row],[PriceIncreasebyType]])</f>
        <v>25.68</v>
      </c>
      <c r="S2690" s="47">
        <f>Table_Query_from_Mac10[[#This Row],[UnitPriceFuture]]*Table_Query_from_Mac10[[#This Row],[qtytoShipFuture]]</f>
        <v>205.44</v>
      </c>
      <c r="T2690" s="47">
        <f>ROUND(Table_Query_from_Mac10[[#This Row],[qty_to_ship]]*(1+Table_Query_from_Mac10[[#This Row],[VolumeIncreasebyType]]),0)</f>
        <v>8</v>
      </c>
      <c r="U2690" s="47">
        <f>Table_Query_from_Mac10[[#This Row],[qtytoShipFuture]]*Table_Query_from_Mac10[[#This Row],[Future-cost]]</f>
        <v>78.8</v>
      </c>
      <c r="V2690" s="47">
        <f>Table_Query_from_Mac10[[#This Row],[qtytoShipFuture]]-Table_Query_from_Mac10[[#This Row],[qty_to_ship]]</f>
        <v>0</v>
      </c>
      <c r="W2690" s="47">
        <f>Table_Query_from_Mac10[[#This Row],[UnitPriceFuture]]</f>
        <v>25.68</v>
      </c>
      <c r="X2690" s="47">
        <f>Table_Query_from_Mac10[[#This Row],[Unit Increase]]*Table_Query_from_Mac10[[#This Row],[UnitPriceFuture]]</f>
        <v>0</v>
      </c>
      <c r="Y2690" s="47">
        <f>Table_Query_from_Mac10[[#This Row],[Unit Increase]]*Table_Query_from_Mac10[[#This Row],[Future-cost]]</f>
        <v>0</v>
      </c>
      <c r="Z2690" s="47">
        <f>-(Table_Query_from_Mac10[[#This Row],[Incremental Sales]]+((Table_Query_from_Mac10[[#This Row],[Incremental Sales]]*-(SUM(Summary!$S$8:$S$9)))))*Summary!$S$18</f>
        <v>0</v>
      </c>
      <c r="AA2690" s="47">
        <f>IFERROR(Table_Query_from_Mac10[[#This Row],[Incremental Cost]]/Table_Query_from_Mac10[[#This Row],[Incremental Sales]],0)</f>
        <v>0</v>
      </c>
      <c r="AB2690" s="47">
        <f>IFERROR(Table_Query_from_Mac10[[#This Row],[TotalCostFuture]]/Table_Query_from_Mac10[[#This Row],[totalsalesFuture]],0)</f>
        <v>0.38356697819314639</v>
      </c>
      <c r="AN2690" s="30">
        <v>30</v>
      </c>
      <c r="AO2690">
        <f t="shared" si="82"/>
        <v>8</v>
      </c>
      <c r="AQ2690" s="30">
        <v>73.37</v>
      </c>
      <c r="AR2690">
        <f t="shared" si="83"/>
        <v>25.68</v>
      </c>
    </row>
    <row r="2691" spans="1:44" x14ac:dyDescent="0.25">
      <c r="A2691">
        <v>90281</v>
      </c>
      <c r="B2691">
        <v>12</v>
      </c>
      <c r="C2691" t="s">
        <v>55</v>
      </c>
      <c r="D2691" t="s">
        <v>81</v>
      </c>
      <c r="E2691">
        <v>8</v>
      </c>
      <c r="F2691">
        <v>11.49</v>
      </c>
      <c r="G2691">
        <v>30.28</v>
      </c>
      <c r="H2691" s="1">
        <v>44852</v>
      </c>
      <c r="I2691" s="20">
        <v>0</v>
      </c>
      <c r="J2691" s="47">
        <f>Table_Query_from_Mac10[[#This Row],[unit_price]]-(Table_Query_from_Mac10[[#This Row],[unit_price]]*(Table_Query_from_Mac10[[#This Row],[discount_pct]]/100))</f>
        <v>30.28</v>
      </c>
      <c r="K2691" s="47">
        <f>Table_Query_from_Mac10[[#This Row],[unit_cost]]</f>
        <v>11.49</v>
      </c>
      <c r="L2691" s="47">
        <f>Table_Query_from_Mac10[[#This Row],[Live-cost]]*(1+Table_Query_from_Mac10[[#This Row],[CogsIncreasebyTYPE]])</f>
        <v>11.49</v>
      </c>
      <c r="M2691" s="47">
        <f>Table_Query_from_Mac10[[#This Row],[Live-cost]]*Table_Query_from_Mac10[[#This Row],[qty_to_ship]]</f>
        <v>91.92</v>
      </c>
      <c r="N2691" s="47">
        <f>IF(Table_Query_from_Mac10[[#This Row],[item_no]]="KDA",-Table_Query_from_Mac10[[#This Row],[unit_price]],Table_Query_from_Mac10[[#This Row],[Net Unit]]*Table_Query_from_Mac10[[#This Row],[qty_to_ship]])</f>
        <v>242.24</v>
      </c>
      <c r="O2691" s="47">
        <f>SUMIFS(Summary!C:C,Summary!H:H,Table_Query_from_Mac10[[#This Row],[Juiceoc]])</f>
        <v>0</v>
      </c>
      <c r="P2691" s="47">
        <f>SUMIFS(Summary!D:D,Summary!H:H,Table_Query_from_Mac10[[#This Row],[Juiceoc]])</f>
        <v>0</v>
      </c>
      <c r="Q2691" s="47">
        <f>SUMIFS(Summary!E:E,Summary!H:H,Table_Query_from_Mac10[[#This Row],[Juiceoc]])</f>
        <v>0</v>
      </c>
      <c r="R2691" s="47">
        <f>Table_Query_from_Mac10[[#This Row],[Net Unit]]*(1+Table_Query_from_Mac10[[#This Row],[PriceIncreasebyType]])</f>
        <v>30.28</v>
      </c>
      <c r="S2691" s="47">
        <f>Table_Query_from_Mac10[[#This Row],[UnitPriceFuture]]*Table_Query_from_Mac10[[#This Row],[qtytoShipFuture]]</f>
        <v>242.24</v>
      </c>
      <c r="T2691" s="47">
        <f>ROUND(Table_Query_from_Mac10[[#This Row],[qty_to_ship]]*(1+Table_Query_from_Mac10[[#This Row],[VolumeIncreasebyType]]),0)</f>
        <v>8</v>
      </c>
      <c r="U2691" s="47">
        <f>Table_Query_from_Mac10[[#This Row],[qtytoShipFuture]]*Table_Query_from_Mac10[[#This Row],[Future-cost]]</f>
        <v>91.92</v>
      </c>
      <c r="V2691" s="47">
        <f>Table_Query_from_Mac10[[#This Row],[qtytoShipFuture]]-Table_Query_from_Mac10[[#This Row],[qty_to_ship]]</f>
        <v>0</v>
      </c>
      <c r="W2691" s="47">
        <f>Table_Query_from_Mac10[[#This Row],[UnitPriceFuture]]</f>
        <v>30.28</v>
      </c>
      <c r="X2691" s="47">
        <f>Table_Query_from_Mac10[[#This Row],[Unit Increase]]*Table_Query_from_Mac10[[#This Row],[UnitPriceFuture]]</f>
        <v>0</v>
      </c>
      <c r="Y2691" s="47">
        <f>Table_Query_from_Mac10[[#This Row],[Unit Increase]]*Table_Query_from_Mac10[[#This Row],[Future-cost]]</f>
        <v>0</v>
      </c>
      <c r="Z2691" s="47">
        <f>-(Table_Query_from_Mac10[[#This Row],[Incremental Sales]]+((Table_Query_from_Mac10[[#This Row],[Incremental Sales]]*-(SUM(Summary!$S$8:$S$9)))))*Summary!$S$18</f>
        <v>0</v>
      </c>
      <c r="AA2691" s="47">
        <f>IFERROR(Table_Query_from_Mac10[[#This Row],[Incremental Cost]]/Table_Query_from_Mac10[[#This Row],[Incremental Sales]],0)</f>
        <v>0</v>
      </c>
      <c r="AB2691" s="47">
        <f>IFERROR(Table_Query_from_Mac10[[#This Row],[TotalCostFuture]]/Table_Query_from_Mac10[[#This Row],[totalsalesFuture]],0)</f>
        <v>0.3794583883751651</v>
      </c>
      <c r="AN2691" s="31">
        <v>30</v>
      </c>
      <c r="AO2691">
        <f t="shared" ref="AO2691:AO2754" si="84">CEILING(AN2691/4,1)</f>
        <v>8</v>
      </c>
      <c r="AQ2691" s="31">
        <v>86.5</v>
      </c>
      <c r="AR2691">
        <f t="shared" ref="AR2691:AR2754" si="85">ROUND(AQ2691/5*1.75,2)</f>
        <v>30.28</v>
      </c>
    </row>
    <row r="2692" spans="1:44" x14ac:dyDescent="0.25">
      <c r="A2692">
        <v>90281</v>
      </c>
      <c r="B2692">
        <v>13</v>
      </c>
      <c r="C2692" t="s">
        <v>55</v>
      </c>
      <c r="D2692" t="s">
        <v>81</v>
      </c>
      <c r="E2692">
        <v>9</v>
      </c>
      <c r="F2692">
        <v>13.57</v>
      </c>
      <c r="G2692">
        <v>36.270000000000003</v>
      </c>
      <c r="H2692" s="1">
        <v>44852</v>
      </c>
      <c r="I2692" s="20">
        <v>0</v>
      </c>
      <c r="J2692" s="47">
        <f>Table_Query_from_Mac10[[#This Row],[unit_price]]-(Table_Query_from_Mac10[[#This Row],[unit_price]]*(Table_Query_from_Mac10[[#This Row],[discount_pct]]/100))</f>
        <v>36.270000000000003</v>
      </c>
      <c r="K2692" s="47">
        <f>Table_Query_from_Mac10[[#This Row],[unit_cost]]</f>
        <v>13.57</v>
      </c>
      <c r="L2692" s="47">
        <f>Table_Query_from_Mac10[[#This Row],[Live-cost]]*(1+Table_Query_from_Mac10[[#This Row],[CogsIncreasebyTYPE]])</f>
        <v>13.57</v>
      </c>
      <c r="M2692" s="47">
        <f>Table_Query_from_Mac10[[#This Row],[Live-cost]]*Table_Query_from_Mac10[[#This Row],[qty_to_ship]]</f>
        <v>122.13</v>
      </c>
      <c r="N2692" s="47">
        <f>IF(Table_Query_from_Mac10[[#This Row],[item_no]]="KDA",-Table_Query_from_Mac10[[#This Row],[unit_price]],Table_Query_from_Mac10[[#This Row],[Net Unit]]*Table_Query_from_Mac10[[#This Row],[qty_to_ship]])</f>
        <v>326.43</v>
      </c>
      <c r="O2692" s="47">
        <f>SUMIFS(Summary!C:C,Summary!H:H,Table_Query_from_Mac10[[#This Row],[Juiceoc]])</f>
        <v>0</v>
      </c>
      <c r="P2692" s="47">
        <f>SUMIFS(Summary!D:D,Summary!H:H,Table_Query_from_Mac10[[#This Row],[Juiceoc]])</f>
        <v>0</v>
      </c>
      <c r="Q2692" s="47">
        <f>SUMIFS(Summary!E:E,Summary!H:H,Table_Query_from_Mac10[[#This Row],[Juiceoc]])</f>
        <v>0</v>
      </c>
      <c r="R2692" s="47">
        <f>Table_Query_from_Mac10[[#This Row],[Net Unit]]*(1+Table_Query_from_Mac10[[#This Row],[PriceIncreasebyType]])</f>
        <v>36.270000000000003</v>
      </c>
      <c r="S2692" s="47">
        <f>Table_Query_from_Mac10[[#This Row],[UnitPriceFuture]]*Table_Query_from_Mac10[[#This Row],[qtytoShipFuture]]</f>
        <v>326.43</v>
      </c>
      <c r="T2692" s="47">
        <f>ROUND(Table_Query_from_Mac10[[#This Row],[qty_to_ship]]*(1+Table_Query_from_Mac10[[#This Row],[VolumeIncreasebyType]]),0)</f>
        <v>9</v>
      </c>
      <c r="U2692" s="47">
        <f>Table_Query_from_Mac10[[#This Row],[qtytoShipFuture]]*Table_Query_from_Mac10[[#This Row],[Future-cost]]</f>
        <v>122.13</v>
      </c>
      <c r="V2692" s="47">
        <f>Table_Query_from_Mac10[[#This Row],[qtytoShipFuture]]-Table_Query_from_Mac10[[#This Row],[qty_to_ship]]</f>
        <v>0</v>
      </c>
      <c r="W2692" s="47">
        <f>Table_Query_from_Mac10[[#This Row],[UnitPriceFuture]]</f>
        <v>36.270000000000003</v>
      </c>
      <c r="X2692" s="47">
        <f>Table_Query_from_Mac10[[#This Row],[Unit Increase]]*Table_Query_from_Mac10[[#This Row],[UnitPriceFuture]]</f>
        <v>0</v>
      </c>
      <c r="Y2692" s="47">
        <f>Table_Query_from_Mac10[[#This Row],[Unit Increase]]*Table_Query_from_Mac10[[#This Row],[Future-cost]]</f>
        <v>0</v>
      </c>
      <c r="Z2692" s="47">
        <f>-(Table_Query_from_Mac10[[#This Row],[Incremental Sales]]+((Table_Query_from_Mac10[[#This Row],[Incremental Sales]]*-(SUM(Summary!$S$8:$S$9)))))*Summary!$S$18</f>
        <v>0</v>
      </c>
      <c r="AA2692" s="47">
        <f>IFERROR(Table_Query_from_Mac10[[#This Row],[Incremental Cost]]/Table_Query_from_Mac10[[#This Row],[Incremental Sales]],0)</f>
        <v>0</v>
      </c>
      <c r="AB2692" s="47">
        <f>IFERROR(Table_Query_from_Mac10[[#This Row],[TotalCostFuture]]/Table_Query_from_Mac10[[#This Row],[totalsalesFuture]],0)</f>
        <v>0.37413840639647089</v>
      </c>
      <c r="AN2692" s="30">
        <v>36</v>
      </c>
      <c r="AO2692">
        <f t="shared" si="84"/>
        <v>9</v>
      </c>
      <c r="AQ2692" s="30">
        <v>103.64</v>
      </c>
      <c r="AR2692">
        <f t="shared" si="85"/>
        <v>36.270000000000003</v>
      </c>
    </row>
    <row r="2693" spans="1:44" x14ac:dyDescent="0.25">
      <c r="A2693">
        <v>90281</v>
      </c>
      <c r="B2693">
        <v>14</v>
      </c>
      <c r="C2693" t="s">
        <v>56</v>
      </c>
      <c r="D2693" t="s">
        <v>81</v>
      </c>
      <c r="E2693">
        <v>6</v>
      </c>
      <c r="F2693">
        <v>15.38</v>
      </c>
      <c r="G2693">
        <v>42.8</v>
      </c>
      <c r="H2693" s="1">
        <v>44852</v>
      </c>
      <c r="I2693" s="20">
        <v>0</v>
      </c>
      <c r="J2693" s="47">
        <f>Table_Query_from_Mac10[[#This Row],[unit_price]]-(Table_Query_from_Mac10[[#This Row],[unit_price]]*(Table_Query_from_Mac10[[#This Row],[discount_pct]]/100))</f>
        <v>42.8</v>
      </c>
      <c r="K2693" s="47">
        <f>Table_Query_from_Mac10[[#This Row],[unit_cost]]</f>
        <v>15.38</v>
      </c>
      <c r="L2693" s="47">
        <f>Table_Query_from_Mac10[[#This Row],[Live-cost]]*(1+Table_Query_from_Mac10[[#This Row],[CogsIncreasebyTYPE]])</f>
        <v>15.38</v>
      </c>
      <c r="M2693" s="47">
        <f>Table_Query_from_Mac10[[#This Row],[Live-cost]]*Table_Query_from_Mac10[[#This Row],[qty_to_ship]]</f>
        <v>92.28</v>
      </c>
      <c r="N2693" s="47">
        <f>IF(Table_Query_from_Mac10[[#This Row],[item_no]]="KDA",-Table_Query_from_Mac10[[#This Row],[unit_price]],Table_Query_from_Mac10[[#This Row],[Net Unit]]*Table_Query_from_Mac10[[#This Row],[qty_to_ship]])</f>
        <v>256.79999999999995</v>
      </c>
      <c r="O2693" s="47">
        <f>SUMIFS(Summary!C:C,Summary!H:H,Table_Query_from_Mac10[[#This Row],[Juiceoc]])</f>
        <v>0</v>
      </c>
      <c r="P2693" s="47">
        <f>SUMIFS(Summary!D:D,Summary!H:H,Table_Query_from_Mac10[[#This Row],[Juiceoc]])</f>
        <v>0</v>
      </c>
      <c r="Q2693" s="47">
        <f>SUMIFS(Summary!E:E,Summary!H:H,Table_Query_from_Mac10[[#This Row],[Juiceoc]])</f>
        <v>0</v>
      </c>
      <c r="R2693" s="47">
        <f>Table_Query_from_Mac10[[#This Row],[Net Unit]]*(1+Table_Query_from_Mac10[[#This Row],[PriceIncreasebyType]])</f>
        <v>42.8</v>
      </c>
      <c r="S2693" s="47">
        <f>Table_Query_from_Mac10[[#This Row],[UnitPriceFuture]]*Table_Query_from_Mac10[[#This Row],[qtytoShipFuture]]</f>
        <v>256.79999999999995</v>
      </c>
      <c r="T2693" s="47">
        <f>ROUND(Table_Query_from_Mac10[[#This Row],[qty_to_ship]]*(1+Table_Query_from_Mac10[[#This Row],[VolumeIncreasebyType]]),0)</f>
        <v>6</v>
      </c>
      <c r="U2693" s="47">
        <f>Table_Query_from_Mac10[[#This Row],[qtytoShipFuture]]*Table_Query_from_Mac10[[#This Row],[Future-cost]]</f>
        <v>92.28</v>
      </c>
      <c r="V2693" s="47">
        <f>Table_Query_from_Mac10[[#This Row],[qtytoShipFuture]]-Table_Query_from_Mac10[[#This Row],[qty_to_ship]]</f>
        <v>0</v>
      </c>
      <c r="W2693" s="47">
        <f>Table_Query_from_Mac10[[#This Row],[UnitPriceFuture]]</f>
        <v>42.8</v>
      </c>
      <c r="X2693" s="47">
        <f>Table_Query_from_Mac10[[#This Row],[Unit Increase]]*Table_Query_from_Mac10[[#This Row],[UnitPriceFuture]]</f>
        <v>0</v>
      </c>
      <c r="Y2693" s="47">
        <f>Table_Query_from_Mac10[[#This Row],[Unit Increase]]*Table_Query_from_Mac10[[#This Row],[Future-cost]]</f>
        <v>0</v>
      </c>
      <c r="Z2693" s="47">
        <f>-(Table_Query_from_Mac10[[#This Row],[Incremental Sales]]+((Table_Query_from_Mac10[[#This Row],[Incremental Sales]]*-(SUM(Summary!$S$8:$S$9)))))*Summary!$S$18</f>
        <v>0</v>
      </c>
      <c r="AA2693" s="47">
        <f>IFERROR(Table_Query_from_Mac10[[#This Row],[Incremental Cost]]/Table_Query_from_Mac10[[#This Row],[Incremental Sales]],0)</f>
        <v>0</v>
      </c>
      <c r="AB2693" s="47">
        <f>IFERROR(Table_Query_from_Mac10[[#This Row],[TotalCostFuture]]/Table_Query_from_Mac10[[#This Row],[totalsalesFuture]],0)</f>
        <v>0.35934579439252345</v>
      </c>
      <c r="AN2693" s="31">
        <v>24</v>
      </c>
      <c r="AO2693">
        <f t="shared" si="84"/>
        <v>6</v>
      </c>
      <c r="AQ2693" s="31">
        <v>122.28</v>
      </c>
      <c r="AR2693">
        <f t="shared" si="85"/>
        <v>42.8</v>
      </c>
    </row>
    <row r="2694" spans="1:44" x14ac:dyDescent="0.25">
      <c r="A2694">
        <v>90281</v>
      </c>
      <c r="B2694">
        <v>15</v>
      </c>
      <c r="C2694" t="s">
        <v>55</v>
      </c>
      <c r="D2694" t="s">
        <v>81</v>
      </c>
      <c r="E2694">
        <v>23</v>
      </c>
      <c r="F2694">
        <v>5.88</v>
      </c>
      <c r="G2694">
        <v>14.3</v>
      </c>
      <c r="H2694" s="1">
        <v>44852</v>
      </c>
      <c r="I2694" s="20">
        <v>0</v>
      </c>
      <c r="J2694" s="47">
        <f>Table_Query_from_Mac10[[#This Row],[unit_price]]-(Table_Query_from_Mac10[[#This Row],[unit_price]]*(Table_Query_from_Mac10[[#This Row],[discount_pct]]/100))</f>
        <v>14.3</v>
      </c>
      <c r="K2694" s="47">
        <f>Table_Query_from_Mac10[[#This Row],[unit_cost]]</f>
        <v>5.88</v>
      </c>
      <c r="L2694" s="47">
        <f>Table_Query_from_Mac10[[#This Row],[Live-cost]]*(1+Table_Query_from_Mac10[[#This Row],[CogsIncreasebyTYPE]])</f>
        <v>5.88</v>
      </c>
      <c r="M2694" s="47">
        <f>Table_Query_from_Mac10[[#This Row],[Live-cost]]*Table_Query_from_Mac10[[#This Row],[qty_to_ship]]</f>
        <v>135.24</v>
      </c>
      <c r="N2694" s="47">
        <f>IF(Table_Query_from_Mac10[[#This Row],[item_no]]="KDA",-Table_Query_from_Mac10[[#This Row],[unit_price]],Table_Query_from_Mac10[[#This Row],[Net Unit]]*Table_Query_from_Mac10[[#This Row],[qty_to_ship]])</f>
        <v>328.90000000000003</v>
      </c>
      <c r="O2694" s="47">
        <f>SUMIFS(Summary!C:C,Summary!H:H,Table_Query_from_Mac10[[#This Row],[Juiceoc]])</f>
        <v>0</v>
      </c>
      <c r="P2694" s="47">
        <f>SUMIFS(Summary!D:D,Summary!H:H,Table_Query_from_Mac10[[#This Row],[Juiceoc]])</f>
        <v>0</v>
      </c>
      <c r="Q2694" s="47">
        <f>SUMIFS(Summary!E:E,Summary!H:H,Table_Query_from_Mac10[[#This Row],[Juiceoc]])</f>
        <v>0</v>
      </c>
      <c r="R2694" s="47">
        <f>Table_Query_from_Mac10[[#This Row],[Net Unit]]*(1+Table_Query_from_Mac10[[#This Row],[PriceIncreasebyType]])</f>
        <v>14.3</v>
      </c>
      <c r="S2694" s="47">
        <f>Table_Query_from_Mac10[[#This Row],[UnitPriceFuture]]*Table_Query_from_Mac10[[#This Row],[qtytoShipFuture]]</f>
        <v>328.90000000000003</v>
      </c>
      <c r="T2694" s="47">
        <f>ROUND(Table_Query_from_Mac10[[#This Row],[qty_to_ship]]*(1+Table_Query_from_Mac10[[#This Row],[VolumeIncreasebyType]]),0)</f>
        <v>23</v>
      </c>
      <c r="U2694" s="47">
        <f>Table_Query_from_Mac10[[#This Row],[qtytoShipFuture]]*Table_Query_from_Mac10[[#This Row],[Future-cost]]</f>
        <v>135.24</v>
      </c>
      <c r="V2694" s="47">
        <f>Table_Query_from_Mac10[[#This Row],[qtytoShipFuture]]-Table_Query_from_Mac10[[#This Row],[qty_to_ship]]</f>
        <v>0</v>
      </c>
      <c r="W2694" s="47">
        <f>Table_Query_from_Mac10[[#This Row],[UnitPriceFuture]]</f>
        <v>14.3</v>
      </c>
      <c r="X2694" s="47">
        <f>Table_Query_from_Mac10[[#This Row],[Unit Increase]]*Table_Query_from_Mac10[[#This Row],[UnitPriceFuture]]</f>
        <v>0</v>
      </c>
      <c r="Y2694" s="47">
        <f>Table_Query_from_Mac10[[#This Row],[Unit Increase]]*Table_Query_from_Mac10[[#This Row],[Future-cost]]</f>
        <v>0</v>
      </c>
      <c r="Z2694" s="47">
        <f>-(Table_Query_from_Mac10[[#This Row],[Incremental Sales]]+((Table_Query_from_Mac10[[#This Row],[Incremental Sales]]*-(SUM(Summary!$S$8:$S$9)))))*Summary!$S$18</f>
        <v>0</v>
      </c>
      <c r="AA2694" s="47">
        <f>IFERROR(Table_Query_from_Mac10[[#This Row],[Incremental Cost]]/Table_Query_from_Mac10[[#This Row],[Incremental Sales]],0)</f>
        <v>0</v>
      </c>
      <c r="AB2694" s="47">
        <f>IFERROR(Table_Query_from_Mac10[[#This Row],[TotalCostFuture]]/Table_Query_from_Mac10[[#This Row],[totalsalesFuture]],0)</f>
        <v>0.41118881118881118</v>
      </c>
      <c r="AN2694" s="30">
        <v>90</v>
      </c>
      <c r="AO2694">
        <f t="shared" si="84"/>
        <v>23</v>
      </c>
      <c r="AQ2694" s="30">
        <v>40.869999999999997</v>
      </c>
      <c r="AR2694">
        <f t="shared" si="85"/>
        <v>14.3</v>
      </c>
    </row>
    <row r="2695" spans="1:44" x14ac:dyDescent="0.25">
      <c r="A2695">
        <v>90281</v>
      </c>
      <c r="B2695">
        <v>16</v>
      </c>
      <c r="C2695" t="s">
        <v>56</v>
      </c>
      <c r="D2695" t="s">
        <v>81</v>
      </c>
      <c r="E2695">
        <v>18</v>
      </c>
      <c r="F2695">
        <v>10.43</v>
      </c>
      <c r="G2695">
        <v>25.74</v>
      </c>
      <c r="H2695" s="1">
        <v>44852</v>
      </c>
      <c r="I2695" s="20">
        <v>0</v>
      </c>
      <c r="J2695" s="47">
        <f>Table_Query_from_Mac10[[#This Row],[unit_price]]-(Table_Query_from_Mac10[[#This Row],[unit_price]]*(Table_Query_from_Mac10[[#This Row],[discount_pct]]/100))</f>
        <v>25.74</v>
      </c>
      <c r="K2695" s="47">
        <f>Table_Query_from_Mac10[[#This Row],[unit_cost]]</f>
        <v>10.43</v>
      </c>
      <c r="L2695" s="47">
        <f>Table_Query_from_Mac10[[#This Row],[Live-cost]]*(1+Table_Query_from_Mac10[[#This Row],[CogsIncreasebyTYPE]])</f>
        <v>10.43</v>
      </c>
      <c r="M2695" s="47">
        <f>Table_Query_from_Mac10[[#This Row],[Live-cost]]*Table_Query_from_Mac10[[#This Row],[qty_to_ship]]</f>
        <v>187.74</v>
      </c>
      <c r="N2695" s="47">
        <f>IF(Table_Query_from_Mac10[[#This Row],[item_no]]="KDA",-Table_Query_from_Mac10[[#This Row],[unit_price]],Table_Query_from_Mac10[[#This Row],[Net Unit]]*Table_Query_from_Mac10[[#This Row],[qty_to_ship]])</f>
        <v>463.32</v>
      </c>
      <c r="O2695" s="47">
        <f>SUMIFS(Summary!C:C,Summary!H:H,Table_Query_from_Mac10[[#This Row],[Juiceoc]])</f>
        <v>0</v>
      </c>
      <c r="P2695" s="47">
        <f>SUMIFS(Summary!D:D,Summary!H:H,Table_Query_from_Mac10[[#This Row],[Juiceoc]])</f>
        <v>0</v>
      </c>
      <c r="Q2695" s="47">
        <f>SUMIFS(Summary!E:E,Summary!H:H,Table_Query_from_Mac10[[#This Row],[Juiceoc]])</f>
        <v>0</v>
      </c>
      <c r="R2695" s="47">
        <f>Table_Query_from_Mac10[[#This Row],[Net Unit]]*(1+Table_Query_from_Mac10[[#This Row],[PriceIncreasebyType]])</f>
        <v>25.74</v>
      </c>
      <c r="S2695" s="47">
        <f>Table_Query_from_Mac10[[#This Row],[UnitPriceFuture]]*Table_Query_from_Mac10[[#This Row],[qtytoShipFuture]]</f>
        <v>463.32</v>
      </c>
      <c r="T2695" s="47">
        <f>ROUND(Table_Query_from_Mac10[[#This Row],[qty_to_ship]]*(1+Table_Query_from_Mac10[[#This Row],[VolumeIncreasebyType]]),0)</f>
        <v>18</v>
      </c>
      <c r="U2695" s="47">
        <f>Table_Query_from_Mac10[[#This Row],[qtytoShipFuture]]*Table_Query_from_Mac10[[#This Row],[Future-cost]]</f>
        <v>187.74</v>
      </c>
      <c r="V2695" s="47">
        <f>Table_Query_from_Mac10[[#This Row],[qtytoShipFuture]]-Table_Query_from_Mac10[[#This Row],[qty_to_ship]]</f>
        <v>0</v>
      </c>
      <c r="W2695" s="47">
        <f>Table_Query_from_Mac10[[#This Row],[UnitPriceFuture]]</f>
        <v>25.74</v>
      </c>
      <c r="X2695" s="47">
        <f>Table_Query_from_Mac10[[#This Row],[Unit Increase]]*Table_Query_from_Mac10[[#This Row],[UnitPriceFuture]]</f>
        <v>0</v>
      </c>
      <c r="Y2695" s="47">
        <f>Table_Query_from_Mac10[[#This Row],[Unit Increase]]*Table_Query_from_Mac10[[#This Row],[Future-cost]]</f>
        <v>0</v>
      </c>
      <c r="Z2695" s="47">
        <f>-(Table_Query_from_Mac10[[#This Row],[Incremental Sales]]+((Table_Query_from_Mac10[[#This Row],[Incremental Sales]]*-(SUM(Summary!$S$8:$S$9)))))*Summary!$S$18</f>
        <v>0</v>
      </c>
      <c r="AA2695" s="47">
        <f>IFERROR(Table_Query_from_Mac10[[#This Row],[Incremental Cost]]/Table_Query_from_Mac10[[#This Row],[Incremental Sales]],0)</f>
        <v>0</v>
      </c>
      <c r="AB2695" s="47">
        <f>IFERROR(Table_Query_from_Mac10[[#This Row],[TotalCostFuture]]/Table_Query_from_Mac10[[#This Row],[totalsalesFuture]],0)</f>
        <v>0.40520590520590521</v>
      </c>
      <c r="AN2695" s="31">
        <v>72</v>
      </c>
      <c r="AO2695">
        <f t="shared" si="84"/>
        <v>18</v>
      </c>
      <c r="AQ2695" s="31">
        <v>73.55</v>
      </c>
      <c r="AR2695">
        <f t="shared" si="85"/>
        <v>25.74</v>
      </c>
    </row>
    <row r="2696" spans="1:44" x14ac:dyDescent="0.25">
      <c r="A2696">
        <v>90281</v>
      </c>
      <c r="B2696">
        <v>17</v>
      </c>
      <c r="C2696" t="s">
        <v>55</v>
      </c>
      <c r="D2696" t="s">
        <v>81</v>
      </c>
      <c r="E2696">
        <v>12</v>
      </c>
      <c r="F2696">
        <v>6.44</v>
      </c>
      <c r="G2696">
        <v>16.05</v>
      </c>
      <c r="H2696" s="1">
        <v>44852</v>
      </c>
      <c r="I2696" s="20">
        <v>0</v>
      </c>
      <c r="J2696" s="47">
        <f>Table_Query_from_Mac10[[#This Row],[unit_price]]-(Table_Query_from_Mac10[[#This Row],[unit_price]]*(Table_Query_from_Mac10[[#This Row],[discount_pct]]/100))</f>
        <v>16.05</v>
      </c>
      <c r="K2696" s="47">
        <f>Table_Query_from_Mac10[[#This Row],[unit_cost]]</f>
        <v>6.44</v>
      </c>
      <c r="L2696" s="47">
        <f>Table_Query_from_Mac10[[#This Row],[Live-cost]]*(1+Table_Query_from_Mac10[[#This Row],[CogsIncreasebyTYPE]])</f>
        <v>6.44</v>
      </c>
      <c r="M2696" s="47">
        <f>Table_Query_from_Mac10[[#This Row],[Live-cost]]*Table_Query_from_Mac10[[#This Row],[qty_to_ship]]</f>
        <v>77.28</v>
      </c>
      <c r="N2696" s="47">
        <f>IF(Table_Query_from_Mac10[[#This Row],[item_no]]="KDA",-Table_Query_from_Mac10[[#This Row],[unit_price]],Table_Query_from_Mac10[[#This Row],[Net Unit]]*Table_Query_from_Mac10[[#This Row],[qty_to_ship]])</f>
        <v>192.60000000000002</v>
      </c>
      <c r="O2696" s="47">
        <f>SUMIFS(Summary!C:C,Summary!H:H,Table_Query_from_Mac10[[#This Row],[Juiceoc]])</f>
        <v>0</v>
      </c>
      <c r="P2696" s="47">
        <f>SUMIFS(Summary!D:D,Summary!H:H,Table_Query_from_Mac10[[#This Row],[Juiceoc]])</f>
        <v>0</v>
      </c>
      <c r="Q2696" s="47">
        <f>SUMIFS(Summary!E:E,Summary!H:H,Table_Query_from_Mac10[[#This Row],[Juiceoc]])</f>
        <v>0</v>
      </c>
      <c r="R2696" s="47">
        <f>Table_Query_from_Mac10[[#This Row],[Net Unit]]*(1+Table_Query_from_Mac10[[#This Row],[PriceIncreasebyType]])</f>
        <v>16.05</v>
      </c>
      <c r="S2696" s="47">
        <f>Table_Query_from_Mac10[[#This Row],[UnitPriceFuture]]*Table_Query_from_Mac10[[#This Row],[qtytoShipFuture]]</f>
        <v>192.60000000000002</v>
      </c>
      <c r="T2696" s="47">
        <f>ROUND(Table_Query_from_Mac10[[#This Row],[qty_to_ship]]*(1+Table_Query_from_Mac10[[#This Row],[VolumeIncreasebyType]]),0)</f>
        <v>12</v>
      </c>
      <c r="U2696" s="47">
        <f>Table_Query_from_Mac10[[#This Row],[qtytoShipFuture]]*Table_Query_from_Mac10[[#This Row],[Future-cost]]</f>
        <v>77.28</v>
      </c>
      <c r="V2696" s="47">
        <f>Table_Query_from_Mac10[[#This Row],[qtytoShipFuture]]-Table_Query_from_Mac10[[#This Row],[qty_to_ship]]</f>
        <v>0</v>
      </c>
      <c r="W2696" s="47">
        <f>Table_Query_from_Mac10[[#This Row],[UnitPriceFuture]]</f>
        <v>16.05</v>
      </c>
      <c r="X2696" s="47">
        <f>Table_Query_from_Mac10[[#This Row],[Unit Increase]]*Table_Query_from_Mac10[[#This Row],[UnitPriceFuture]]</f>
        <v>0</v>
      </c>
      <c r="Y2696" s="47">
        <f>Table_Query_from_Mac10[[#This Row],[Unit Increase]]*Table_Query_from_Mac10[[#This Row],[Future-cost]]</f>
        <v>0</v>
      </c>
      <c r="Z2696" s="47">
        <f>-(Table_Query_from_Mac10[[#This Row],[Incremental Sales]]+((Table_Query_from_Mac10[[#This Row],[Incremental Sales]]*-(SUM(Summary!$S$8:$S$9)))))*Summary!$S$18</f>
        <v>0</v>
      </c>
      <c r="AA2696" s="47">
        <f>IFERROR(Table_Query_from_Mac10[[#This Row],[Incremental Cost]]/Table_Query_from_Mac10[[#This Row],[Incremental Sales]],0)</f>
        <v>0</v>
      </c>
      <c r="AB2696" s="47">
        <f>IFERROR(Table_Query_from_Mac10[[#This Row],[TotalCostFuture]]/Table_Query_from_Mac10[[#This Row],[totalsalesFuture]],0)</f>
        <v>0.40124610591900306</v>
      </c>
      <c r="AN2696" s="30">
        <v>48</v>
      </c>
      <c r="AO2696">
        <f t="shared" si="84"/>
        <v>12</v>
      </c>
      <c r="AQ2696" s="30">
        <v>45.87</v>
      </c>
      <c r="AR2696">
        <f t="shared" si="85"/>
        <v>16.05</v>
      </c>
    </row>
    <row r="2697" spans="1:44" x14ac:dyDescent="0.25">
      <c r="A2697">
        <v>90281</v>
      </c>
      <c r="B2697">
        <v>18</v>
      </c>
      <c r="C2697" t="s">
        <v>55</v>
      </c>
      <c r="D2697" t="s">
        <v>81</v>
      </c>
      <c r="E2697">
        <v>12</v>
      </c>
      <c r="F2697">
        <v>7.04</v>
      </c>
      <c r="G2697">
        <v>17.46</v>
      </c>
      <c r="H2697" s="1">
        <v>44852</v>
      </c>
      <c r="I2697" s="20">
        <v>0</v>
      </c>
      <c r="J2697" s="47">
        <f>Table_Query_from_Mac10[[#This Row],[unit_price]]-(Table_Query_from_Mac10[[#This Row],[unit_price]]*(Table_Query_from_Mac10[[#This Row],[discount_pct]]/100))</f>
        <v>17.46</v>
      </c>
      <c r="K2697" s="47">
        <f>Table_Query_from_Mac10[[#This Row],[unit_cost]]</f>
        <v>7.04</v>
      </c>
      <c r="L2697" s="47">
        <f>Table_Query_from_Mac10[[#This Row],[Live-cost]]*(1+Table_Query_from_Mac10[[#This Row],[CogsIncreasebyTYPE]])</f>
        <v>7.04</v>
      </c>
      <c r="M2697" s="47">
        <f>Table_Query_from_Mac10[[#This Row],[Live-cost]]*Table_Query_from_Mac10[[#This Row],[qty_to_ship]]</f>
        <v>84.48</v>
      </c>
      <c r="N2697" s="47">
        <f>IF(Table_Query_from_Mac10[[#This Row],[item_no]]="KDA",-Table_Query_from_Mac10[[#This Row],[unit_price]],Table_Query_from_Mac10[[#This Row],[Net Unit]]*Table_Query_from_Mac10[[#This Row],[qty_to_ship]])</f>
        <v>209.52</v>
      </c>
      <c r="O2697" s="47">
        <f>SUMIFS(Summary!C:C,Summary!H:H,Table_Query_from_Mac10[[#This Row],[Juiceoc]])</f>
        <v>0</v>
      </c>
      <c r="P2697" s="47">
        <f>SUMIFS(Summary!D:D,Summary!H:H,Table_Query_from_Mac10[[#This Row],[Juiceoc]])</f>
        <v>0</v>
      </c>
      <c r="Q2697" s="47">
        <f>SUMIFS(Summary!E:E,Summary!H:H,Table_Query_from_Mac10[[#This Row],[Juiceoc]])</f>
        <v>0</v>
      </c>
      <c r="R2697" s="47">
        <f>Table_Query_from_Mac10[[#This Row],[Net Unit]]*(1+Table_Query_from_Mac10[[#This Row],[PriceIncreasebyType]])</f>
        <v>17.46</v>
      </c>
      <c r="S2697" s="47">
        <f>Table_Query_from_Mac10[[#This Row],[UnitPriceFuture]]*Table_Query_from_Mac10[[#This Row],[qtytoShipFuture]]</f>
        <v>209.52</v>
      </c>
      <c r="T2697" s="47">
        <f>ROUND(Table_Query_from_Mac10[[#This Row],[qty_to_ship]]*(1+Table_Query_from_Mac10[[#This Row],[VolumeIncreasebyType]]),0)</f>
        <v>12</v>
      </c>
      <c r="U2697" s="47">
        <f>Table_Query_from_Mac10[[#This Row],[qtytoShipFuture]]*Table_Query_from_Mac10[[#This Row],[Future-cost]]</f>
        <v>84.48</v>
      </c>
      <c r="V2697" s="47">
        <f>Table_Query_from_Mac10[[#This Row],[qtytoShipFuture]]-Table_Query_from_Mac10[[#This Row],[qty_to_ship]]</f>
        <v>0</v>
      </c>
      <c r="W2697" s="47">
        <f>Table_Query_from_Mac10[[#This Row],[UnitPriceFuture]]</f>
        <v>17.46</v>
      </c>
      <c r="X2697" s="47">
        <f>Table_Query_from_Mac10[[#This Row],[Unit Increase]]*Table_Query_from_Mac10[[#This Row],[UnitPriceFuture]]</f>
        <v>0</v>
      </c>
      <c r="Y2697" s="47">
        <f>Table_Query_from_Mac10[[#This Row],[Unit Increase]]*Table_Query_from_Mac10[[#This Row],[Future-cost]]</f>
        <v>0</v>
      </c>
      <c r="Z2697" s="47">
        <f>-(Table_Query_from_Mac10[[#This Row],[Incremental Sales]]+((Table_Query_from_Mac10[[#This Row],[Incremental Sales]]*-(SUM(Summary!$S$8:$S$9)))))*Summary!$S$18</f>
        <v>0</v>
      </c>
      <c r="AA2697" s="47">
        <f>IFERROR(Table_Query_from_Mac10[[#This Row],[Incremental Cost]]/Table_Query_from_Mac10[[#This Row],[Incremental Sales]],0)</f>
        <v>0</v>
      </c>
      <c r="AB2697" s="47">
        <f>IFERROR(Table_Query_from_Mac10[[#This Row],[TotalCostFuture]]/Table_Query_from_Mac10[[#This Row],[totalsalesFuture]],0)</f>
        <v>0.4032073310423826</v>
      </c>
      <c r="AN2697" s="31">
        <v>48</v>
      </c>
      <c r="AO2697">
        <f t="shared" si="84"/>
        <v>12</v>
      </c>
      <c r="AQ2697" s="31">
        <v>49.89</v>
      </c>
      <c r="AR2697">
        <f t="shared" si="85"/>
        <v>17.46</v>
      </c>
    </row>
    <row r="2698" spans="1:44" x14ac:dyDescent="0.25">
      <c r="A2698">
        <v>90282</v>
      </c>
      <c r="B2698">
        <v>1</v>
      </c>
      <c r="C2698" t="s">
        <v>56</v>
      </c>
      <c r="D2698" t="s">
        <v>81</v>
      </c>
      <c r="E2698">
        <v>8</v>
      </c>
      <c r="F2698">
        <v>7.48</v>
      </c>
      <c r="G2698">
        <v>18.54</v>
      </c>
      <c r="H2698" s="1">
        <v>44858</v>
      </c>
      <c r="I2698" s="20">
        <v>0</v>
      </c>
      <c r="J2698" s="47">
        <f>Table_Query_from_Mac10[[#This Row],[unit_price]]-(Table_Query_from_Mac10[[#This Row],[unit_price]]*(Table_Query_from_Mac10[[#This Row],[discount_pct]]/100))</f>
        <v>18.54</v>
      </c>
      <c r="K2698" s="47">
        <f>Table_Query_from_Mac10[[#This Row],[unit_cost]]</f>
        <v>7.48</v>
      </c>
      <c r="L2698" s="47">
        <f>Table_Query_from_Mac10[[#This Row],[Live-cost]]*(1+Table_Query_from_Mac10[[#This Row],[CogsIncreasebyTYPE]])</f>
        <v>7.48</v>
      </c>
      <c r="M2698" s="47">
        <f>Table_Query_from_Mac10[[#This Row],[Live-cost]]*Table_Query_from_Mac10[[#This Row],[qty_to_ship]]</f>
        <v>59.84</v>
      </c>
      <c r="N2698" s="47">
        <f>IF(Table_Query_from_Mac10[[#This Row],[item_no]]="KDA",-Table_Query_from_Mac10[[#This Row],[unit_price]],Table_Query_from_Mac10[[#This Row],[Net Unit]]*Table_Query_from_Mac10[[#This Row],[qty_to_ship]])</f>
        <v>148.32</v>
      </c>
      <c r="O2698" s="47">
        <f>SUMIFS(Summary!C:C,Summary!H:H,Table_Query_from_Mac10[[#This Row],[Juiceoc]])</f>
        <v>0</v>
      </c>
      <c r="P2698" s="47">
        <f>SUMIFS(Summary!D:D,Summary!H:H,Table_Query_from_Mac10[[#This Row],[Juiceoc]])</f>
        <v>0</v>
      </c>
      <c r="Q2698" s="47">
        <f>SUMIFS(Summary!E:E,Summary!H:H,Table_Query_from_Mac10[[#This Row],[Juiceoc]])</f>
        <v>0</v>
      </c>
      <c r="R2698" s="47">
        <f>Table_Query_from_Mac10[[#This Row],[Net Unit]]*(1+Table_Query_from_Mac10[[#This Row],[PriceIncreasebyType]])</f>
        <v>18.54</v>
      </c>
      <c r="S2698" s="47">
        <f>Table_Query_from_Mac10[[#This Row],[UnitPriceFuture]]*Table_Query_from_Mac10[[#This Row],[qtytoShipFuture]]</f>
        <v>148.32</v>
      </c>
      <c r="T2698" s="47">
        <f>ROUND(Table_Query_from_Mac10[[#This Row],[qty_to_ship]]*(1+Table_Query_from_Mac10[[#This Row],[VolumeIncreasebyType]]),0)</f>
        <v>8</v>
      </c>
      <c r="U2698" s="47">
        <f>Table_Query_from_Mac10[[#This Row],[qtytoShipFuture]]*Table_Query_from_Mac10[[#This Row],[Future-cost]]</f>
        <v>59.84</v>
      </c>
      <c r="V2698" s="47">
        <f>Table_Query_from_Mac10[[#This Row],[qtytoShipFuture]]-Table_Query_from_Mac10[[#This Row],[qty_to_ship]]</f>
        <v>0</v>
      </c>
      <c r="W2698" s="47">
        <f>Table_Query_from_Mac10[[#This Row],[UnitPriceFuture]]</f>
        <v>18.54</v>
      </c>
      <c r="X2698" s="47">
        <f>Table_Query_from_Mac10[[#This Row],[Unit Increase]]*Table_Query_from_Mac10[[#This Row],[UnitPriceFuture]]</f>
        <v>0</v>
      </c>
      <c r="Y2698" s="47">
        <f>Table_Query_from_Mac10[[#This Row],[Unit Increase]]*Table_Query_from_Mac10[[#This Row],[Future-cost]]</f>
        <v>0</v>
      </c>
      <c r="Z2698" s="47">
        <f>-(Table_Query_from_Mac10[[#This Row],[Incremental Sales]]+((Table_Query_from_Mac10[[#This Row],[Incremental Sales]]*-(SUM(Summary!$S$8:$S$9)))))*Summary!$S$18</f>
        <v>0</v>
      </c>
      <c r="AA2698" s="47">
        <f>IFERROR(Table_Query_from_Mac10[[#This Row],[Incremental Cost]]/Table_Query_from_Mac10[[#This Row],[Incremental Sales]],0)</f>
        <v>0</v>
      </c>
      <c r="AB2698" s="47">
        <f>IFERROR(Table_Query_from_Mac10[[#This Row],[TotalCostFuture]]/Table_Query_from_Mac10[[#This Row],[totalsalesFuture]],0)</f>
        <v>0.40345199568500545</v>
      </c>
      <c r="AN2698" s="30">
        <v>31</v>
      </c>
      <c r="AO2698">
        <f t="shared" si="84"/>
        <v>8</v>
      </c>
      <c r="AQ2698" s="30">
        <v>52.98</v>
      </c>
      <c r="AR2698">
        <f t="shared" si="85"/>
        <v>18.54</v>
      </c>
    </row>
    <row r="2699" spans="1:44" x14ac:dyDescent="0.25">
      <c r="A2699">
        <v>90282</v>
      </c>
      <c r="B2699">
        <v>2</v>
      </c>
      <c r="C2699" t="s">
        <v>55</v>
      </c>
      <c r="D2699" t="s">
        <v>81</v>
      </c>
      <c r="E2699">
        <v>8</v>
      </c>
      <c r="F2699">
        <v>8.6199999999999992</v>
      </c>
      <c r="G2699">
        <v>21.9</v>
      </c>
      <c r="H2699" s="1">
        <v>44858</v>
      </c>
      <c r="I2699" s="20">
        <v>0</v>
      </c>
      <c r="J2699" s="47">
        <f>Table_Query_from_Mac10[[#This Row],[unit_price]]-(Table_Query_from_Mac10[[#This Row],[unit_price]]*(Table_Query_from_Mac10[[#This Row],[discount_pct]]/100))</f>
        <v>21.9</v>
      </c>
      <c r="K2699" s="47">
        <f>Table_Query_from_Mac10[[#This Row],[unit_cost]]</f>
        <v>8.6199999999999992</v>
      </c>
      <c r="L2699" s="47">
        <f>Table_Query_from_Mac10[[#This Row],[Live-cost]]*(1+Table_Query_from_Mac10[[#This Row],[CogsIncreasebyTYPE]])</f>
        <v>8.6199999999999992</v>
      </c>
      <c r="M2699" s="47">
        <f>Table_Query_from_Mac10[[#This Row],[Live-cost]]*Table_Query_from_Mac10[[#This Row],[qty_to_ship]]</f>
        <v>68.959999999999994</v>
      </c>
      <c r="N2699" s="47">
        <f>IF(Table_Query_from_Mac10[[#This Row],[item_no]]="KDA",-Table_Query_from_Mac10[[#This Row],[unit_price]],Table_Query_from_Mac10[[#This Row],[Net Unit]]*Table_Query_from_Mac10[[#This Row],[qty_to_ship]])</f>
        <v>175.2</v>
      </c>
      <c r="O2699" s="47">
        <f>SUMIFS(Summary!C:C,Summary!H:H,Table_Query_from_Mac10[[#This Row],[Juiceoc]])</f>
        <v>0</v>
      </c>
      <c r="P2699" s="47">
        <f>SUMIFS(Summary!D:D,Summary!H:H,Table_Query_from_Mac10[[#This Row],[Juiceoc]])</f>
        <v>0</v>
      </c>
      <c r="Q2699" s="47">
        <f>SUMIFS(Summary!E:E,Summary!H:H,Table_Query_from_Mac10[[#This Row],[Juiceoc]])</f>
        <v>0</v>
      </c>
      <c r="R2699" s="47">
        <f>Table_Query_from_Mac10[[#This Row],[Net Unit]]*(1+Table_Query_from_Mac10[[#This Row],[PriceIncreasebyType]])</f>
        <v>21.9</v>
      </c>
      <c r="S2699" s="47">
        <f>Table_Query_from_Mac10[[#This Row],[UnitPriceFuture]]*Table_Query_from_Mac10[[#This Row],[qtytoShipFuture]]</f>
        <v>175.2</v>
      </c>
      <c r="T2699" s="47">
        <f>ROUND(Table_Query_from_Mac10[[#This Row],[qty_to_ship]]*(1+Table_Query_from_Mac10[[#This Row],[VolumeIncreasebyType]]),0)</f>
        <v>8</v>
      </c>
      <c r="U2699" s="47">
        <f>Table_Query_from_Mac10[[#This Row],[qtytoShipFuture]]*Table_Query_from_Mac10[[#This Row],[Future-cost]]</f>
        <v>68.959999999999994</v>
      </c>
      <c r="V2699" s="47">
        <f>Table_Query_from_Mac10[[#This Row],[qtytoShipFuture]]-Table_Query_from_Mac10[[#This Row],[qty_to_ship]]</f>
        <v>0</v>
      </c>
      <c r="W2699" s="47">
        <f>Table_Query_from_Mac10[[#This Row],[UnitPriceFuture]]</f>
        <v>21.9</v>
      </c>
      <c r="X2699" s="47">
        <f>Table_Query_from_Mac10[[#This Row],[Unit Increase]]*Table_Query_from_Mac10[[#This Row],[UnitPriceFuture]]</f>
        <v>0</v>
      </c>
      <c r="Y2699" s="47">
        <f>Table_Query_from_Mac10[[#This Row],[Unit Increase]]*Table_Query_from_Mac10[[#This Row],[Future-cost]]</f>
        <v>0</v>
      </c>
      <c r="Z2699" s="47">
        <f>-(Table_Query_from_Mac10[[#This Row],[Incremental Sales]]+((Table_Query_from_Mac10[[#This Row],[Incremental Sales]]*-(SUM(Summary!$S$8:$S$9)))))*Summary!$S$18</f>
        <v>0</v>
      </c>
      <c r="AA2699" s="47">
        <f>IFERROR(Table_Query_from_Mac10[[#This Row],[Incremental Cost]]/Table_Query_from_Mac10[[#This Row],[Incremental Sales]],0)</f>
        <v>0</v>
      </c>
      <c r="AB2699" s="47">
        <f>IFERROR(Table_Query_from_Mac10[[#This Row],[TotalCostFuture]]/Table_Query_from_Mac10[[#This Row],[totalsalesFuture]],0)</f>
        <v>0.39360730593607307</v>
      </c>
      <c r="AN2699" s="31">
        <v>30</v>
      </c>
      <c r="AO2699">
        <f t="shared" si="84"/>
        <v>8</v>
      </c>
      <c r="AQ2699" s="31">
        <v>62.56</v>
      </c>
      <c r="AR2699">
        <f t="shared" si="85"/>
        <v>21.9</v>
      </c>
    </row>
    <row r="2700" spans="1:44" x14ac:dyDescent="0.25">
      <c r="A2700">
        <v>90282</v>
      </c>
      <c r="B2700">
        <v>3</v>
      </c>
      <c r="C2700" t="s">
        <v>55</v>
      </c>
      <c r="D2700" t="s">
        <v>81</v>
      </c>
      <c r="E2700">
        <v>3</v>
      </c>
      <c r="F2700">
        <v>1.23</v>
      </c>
      <c r="G2700">
        <v>3.8</v>
      </c>
      <c r="H2700" s="1">
        <v>44858</v>
      </c>
      <c r="I2700" s="20">
        <v>0</v>
      </c>
      <c r="J2700" s="47">
        <f>Table_Query_from_Mac10[[#This Row],[unit_price]]-(Table_Query_from_Mac10[[#This Row],[unit_price]]*(Table_Query_from_Mac10[[#This Row],[discount_pct]]/100))</f>
        <v>3.8</v>
      </c>
      <c r="K2700" s="47">
        <f>Table_Query_from_Mac10[[#This Row],[unit_cost]]</f>
        <v>1.23</v>
      </c>
      <c r="L2700" s="47">
        <f>Table_Query_from_Mac10[[#This Row],[Live-cost]]*(1+Table_Query_from_Mac10[[#This Row],[CogsIncreasebyTYPE]])</f>
        <v>1.23</v>
      </c>
      <c r="M2700" s="47">
        <f>Table_Query_from_Mac10[[#This Row],[Live-cost]]*Table_Query_from_Mac10[[#This Row],[qty_to_ship]]</f>
        <v>3.69</v>
      </c>
      <c r="N2700" s="47">
        <f>IF(Table_Query_from_Mac10[[#This Row],[item_no]]="KDA",-Table_Query_from_Mac10[[#This Row],[unit_price]],Table_Query_from_Mac10[[#This Row],[Net Unit]]*Table_Query_from_Mac10[[#This Row],[qty_to_ship]])</f>
        <v>11.399999999999999</v>
      </c>
      <c r="O2700" s="47">
        <f>SUMIFS(Summary!C:C,Summary!H:H,Table_Query_from_Mac10[[#This Row],[Juiceoc]])</f>
        <v>0</v>
      </c>
      <c r="P2700" s="47">
        <f>SUMIFS(Summary!D:D,Summary!H:H,Table_Query_from_Mac10[[#This Row],[Juiceoc]])</f>
        <v>0</v>
      </c>
      <c r="Q2700" s="47">
        <f>SUMIFS(Summary!E:E,Summary!H:H,Table_Query_from_Mac10[[#This Row],[Juiceoc]])</f>
        <v>0</v>
      </c>
      <c r="R2700" s="47">
        <f>Table_Query_from_Mac10[[#This Row],[Net Unit]]*(1+Table_Query_from_Mac10[[#This Row],[PriceIncreasebyType]])</f>
        <v>3.8</v>
      </c>
      <c r="S2700" s="47">
        <f>Table_Query_from_Mac10[[#This Row],[UnitPriceFuture]]*Table_Query_from_Mac10[[#This Row],[qtytoShipFuture]]</f>
        <v>11.399999999999999</v>
      </c>
      <c r="T2700" s="47">
        <f>ROUND(Table_Query_from_Mac10[[#This Row],[qty_to_ship]]*(1+Table_Query_from_Mac10[[#This Row],[VolumeIncreasebyType]]),0)</f>
        <v>3</v>
      </c>
      <c r="U2700" s="47">
        <f>Table_Query_from_Mac10[[#This Row],[qtytoShipFuture]]*Table_Query_from_Mac10[[#This Row],[Future-cost]]</f>
        <v>3.69</v>
      </c>
      <c r="V2700" s="47">
        <f>Table_Query_from_Mac10[[#This Row],[qtytoShipFuture]]-Table_Query_from_Mac10[[#This Row],[qty_to_ship]]</f>
        <v>0</v>
      </c>
      <c r="W2700" s="47">
        <f>Table_Query_from_Mac10[[#This Row],[UnitPriceFuture]]</f>
        <v>3.8</v>
      </c>
      <c r="X2700" s="47">
        <f>Table_Query_from_Mac10[[#This Row],[Unit Increase]]*Table_Query_from_Mac10[[#This Row],[UnitPriceFuture]]</f>
        <v>0</v>
      </c>
      <c r="Y2700" s="47">
        <f>Table_Query_from_Mac10[[#This Row],[Unit Increase]]*Table_Query_from_Mac10[[#This Row],[Future-cost]]</f>
        <v>0</v>
      </c>
      <c r="Z2700" s="47">
        <f>-(Table_Query_from_Mac10[[#This Row],[Incremental Sales]]+((Table_Query_from_Mac10[[#This Row],[Incremental Sales]]*-(SUM(Summary!$S$8:$S$9)))))*Summary!$S$18</f>
        <v>0</v>
      </c>
      <c r="AA2700" s="47">
        <f>IFERROR(Table_Query_from_Mac10[[#This Row],[Incremental Cost]]/Table_Query_from_Mac10[[#This Row],[Incremental Sales]],0)</f>
        <v>0</v>
      </c>
      <c r="AB2700" s="47">
        <f>IFERROR(Table_Query_from_Mac10[[#This Row],[TotalCostFuture]]/Table_Query_from_Mac10[[#This Row],[totalsalesFuture]],0)</f>
        <v>0.32368421052631585</v>
      </c>
      <c r="AN2700" s="30">
        <v>12</v>
      </c>
      <c r="AO2700">
        <f t="shared" si="84"/>
        <v>3</v>
      </c>
      <c r="AQ2700" s="30">
        <v>10.86</v>
      </c>
      <c r="AR2700">
        <f t="shared" si="85"/>
        <v>3.8</v>
      </c>
    </row>
    <row r="2701" spans="1:44" x14ac:dyDescent="0.25">
      <c r="A2701">
        <v>90282</v>
      </c>
      <c r="B2701">
        <v>4</v>
      </c>
      <c r="C2701" t="s">
        <v>55</v>
      </c>
      <c r="D2701" t="s">
        <v>81</v>
      </c>
      <c r="E2701">
        <v>24</v>
      </c>
      <c r="F2701">
        <v>3.33</v>
      </c>
      <c r="G2701">
        <v>7.75</v>
      </c>
      <c r="H2701" s="1">
        <v>44858</v>
      </c>
      <c r="I2701" s="20">
        <v>0</v>
      </c>
      <c r="J2701" s="47">
        <f>Table_Query_from_Mac10[[#This Row],[unit_price]]-(Table_Query_from_Mac10[[#This Row],[unit_price]]*(Table_Query_from_Mac10[[#This Row],[discount_pct]]/100))</f>
        <v>7.75</v>
      </c>
      <c r="K2701" s="47">
        <f>Table_Query_from_Mac10[[#This Row],[unit_cost]]</f>
        <v>3.33</v>
      </c>
      <c r="L2701" s="47">
        <f>Table_Query_from_Mac10[[#This Row],[Live-cost]]*(1+Table_Query_from_Mac10[[#This Row],[CogsIncreasebyTYPE]])</f>
        <v>3.33</v>
      </c>
      <c r="M2701" s="47">
        <f>Table_Query_from_Mac10[[#This Row],[Live-cost]]*Table_Query_from_Mac10[[#This Row],[qty_to_ship]]</f>
        <v>79.92</v>
      </c>
      <c r="N2701" s="47">
        <f>IF(Table_Query_from_Mac10[[#This Row],[item_no]]="KDA",-Table_Query_from_Mac10[[#This Row],[unit_price]],Table_Query_from_Mac10[[#This Row],[Net Unit]]*Table_Query_from_Mac10[[#This Row],[qty_to_ship]])</f>
        <v>186</v>
      </c>
      <c r="O2701" s="47">
        <f>SUMIFS(Summary!C:C,Summary!H:H,Table_Query_from_Mac10[[#This Row],[Juiceoc]])</f>
        <v>0</v>
      </c>
      <c r="P2701" s="47">
        <f>SUMIFS(Summary!D:D,Summary!H:H,Table_Query_from_Mac10[[#This Row],[Juiceoc]])</f>
        <v>0</v>
      </c>
      <c r="Q2701" s="47">
        <f>SUMIFS(Summary!E:E,Summary!H:H,Table_Query_from_Mac10[[#This Row],[Juiceoc]])</f>
        <v>0</v>
      </c>
      <c r="R2701" s="47">
        <f>Table_Query_from_Mac10[[#This Row],[Net Unit]]*(1+Table_Query_from_Mac10[[#This Row],[PriceIncreasebyType]])</f>
        <v>7.75</v>
      </c>
      <c r="S2701" s="47">
        <f>Table_Query_from_Mac10[[#This Row],[UnitPriceFuture]]*Table_Query_from_Mac10[[#This Row],[qtytoShipFuture]]</f>
        <v>186</v>
      </c>
      <c r="T2701" s="47">
        <f>ROUND(Table_Query_from_Mac10[[#This Row],[qty_to_ship]]*(1+Table_Query_from_Mac10[[#This Row],[VolumeIncreasebyType]]),0)</f>
        <v>24</v>
      </c>
      <c r="U2701" s="47">
        <f>Table_Query_from_Mac10[[#This Row],[qtytoShipFuture]]*Table_Query_from_Mac10[[#This Row],[Future-cost]]</f>
        <v>79.92</v>
      </c>
      <c r="V2701" s="47">
        <f>Table_Query_from_Mac10[[#This Row],[qtytoShipFuture]]-Table_Query_from_Mac10[[#This Row],[qty_to_ship]]</f>
        <v>0</v>
      </c>
      <c r="W2701" s="47">
        <f>Table_Query_from_Mac10[[#This Row],[UnitPriceFuture]]</f>
        <v>7.75</v>
      </c>
      <c r="X2701" s="47">
        <f>Table_Query_from_Mac10[[#This Row],[Unit Increase]]*Table_Query_from_Mac10[[#This Row],[UnitPriceFuture]]</f>
        <v>0</v>
      </c>
      <c r="Y2701" s="47">
        <f>Table_Query_from_Mac10[[#This Row],[Unit Increase]]*Table_Query_from_Mac10[[#This Row],[Future-cost]]</f>
        <v>0</v>
      </c>
      <c r="Z2701" s="47">
        <f>-(Table_Query_from_Mac10[[#This Row],[Incremental Sales]]+((Table_Query_from_Mac10[[#This Row],[Incremental Sales]]*-(SUM(Summary!$S$8:$S$9)))))*Summary!$S$18</f>
        <v>0</v>
      </c>
      <c r="AA2701" s="47">
        <f>IFERROR(Table_Query_from_Mac10[[#This Row],[Incremental Cost]]/Table_Query_from_Mac10[[#This Row],[Incremental Sales]],0)</f>
        <v>0</v>
      </c>
      <c r="AB2701" s="47">
        <f>IFERROR(Table_Query_from_Mac10[[#This Row],[TotalCostFuture]]/Table_Query_from_Mac10[[#This Row],[totalsalesFuture]],0)</f>
        <v>0.42967741935483872</v>
      </c>
      <c r="AN2701" s="31">
        <v>96</v>
      </c>
      <c r="AO2701">
        <f t="shared" si="84"/>
        <v>24</v>
      </c>
      <c r="AQ2701" s="31">
        <v>22.13</v>
      </c>
      <c r="AR2701">
        <f t="shared" si="85"/>
        <v>7.75</v>
      </c>
    </row>
    <row r="2702" spans="1:44" x14ac:dyDescent="0.25">
      <c r="A2702">
        <v>90282</v>
      </c>
      <c r="B2702">
        <v>5</v>
      </c>
      <c r="C2702" t="s">
        <v>56</v>
      </c>
      <c r="D2702" t="s">
        <v>81</v>
      </c>
      <c r="E2702">
        <v>9</v>
      </c>
      <c r="F2702">
        <v>6.55</v>
      </c>
      <c r="G2702">
        <v>15.5</v>
      </c>
      <c r="H2702" s="1">
        <v>44858</v>
      </c>
      <c r="I2702" s="20">
        <v>0</v>
      </c>
      <c r="J2702" s="47">
        <f>Table_Query_from_Mac10[[#This Row],[unit_price]]-(Table_Query_from_Mac10[[#This Row],[unit_price]]*(Table_Query_from_Mac10[[#This Row],[discount_pct]]/100))</f>
        <v>15.5</v>
      </c>
      <c r="K2702" s="47">
        <f>Table_Query_from_Mac10[[#This Row],[unit_cost]]</f>
        <v>6.55</v>
      </c>
      <c r="L2702" s="47">
        <f>Table_Query_from_Mac10[[#This Row],[Live-cost]]*(1+Table_Query_from_Mac10[[#This Row],[CogsIncreasebyTYPE]])</f>
        <v>6.55</v>
      </c>
      <c r="M2702" s="47">
        <f>Table_Query_from_Mac10[[#This Row],[Live-cost]]*Table_Query_from_Mac10[[#This Row],[qty_to_ship]]</f>
        <v>58.949999999999996</v>
      </c>
      <c r="N2702" s="47">
        <f>IF(Table_Query_from_Mac10[[#This Row],[item_no]]="KDA",-Table_Query_from_Mac10[[#This Row],[unit_price]],Table_Query_from_Mac10[[#This Row],[Net Unit]]*Table_Query_from_Mac10[[#This Row],[qty_to_ship]])</f>
        <v>139.5</v>
      </c>
      <c r="O2702" s="47">
        <f>SUMIFS(Summary!C:C,Summary!H:H,Table_Query_from_Mac10[[#This Row],[Juiceoc]])</f>
        <v>0</v>
      </c>
      <c r="P2702" s="47">
        <f>SUMIFS(Summary!D:D,Summary!H:H,Table_Query_from_Mac10[[#This Row],[Juiceoc]])</f>
        <v>0</v>
      </c>
      <c r="Q2702" s="47">
        <f>SUMIFS(Summary!E:E,Summary!H:H,Table_Query_from_Mac10[[#This Row],[Juiceoc]])</f>
        <v>0</v>
      </c>
      <c r="R2702" s="47">
        <f>Table_Query_from_Mac10[[#This Row],[Net Unit]]*(1+Table_Query_from_Mac10[[#This Row],[PriceIncreasebyType]])</f>
        <v>15.5</v>
      </c>
      <c r="S2702" s="47">
        <f>Table_Query_from_Mac10[[#This Row],[UnitPriceFuture]]*Table_Query_from_Mac10[[#This Row],[qtytoShipFuture]]</f>
        <v>139.5</v>
      </c>
      <c r="T2702" s="47">
        <f>ROUND(Table_Query_from_Mac10[[#This Row],[qty_to_ship]]*(1+Table_Query_from_Mac10[[#This Row],[VolumeIncreasebyType]]),0)</f>
        <v>9</v>
      </c>
      <c r="U2702" s="47">
        <f>Table_Query_from_Mac10[[#This Row],[qtytoShipFuture]]*Table_Query_from_Mac10[[#This Row],[Future-cost]]</f>
        <v>58.949999999999996</v>
      </c>
      <c r="V2702" s="47">
        <f>Table_Query_from_Mac10[[#This Row],[qtytoShipFuture]]-Table_Query_from_Mac10[[#This Row],[qty_to_ship]]</f>
        <v>0</v>
      </c>
      <c r="W2702" s="47">
        <f>Table_Query_from_Mac10[[#This Row],[UnitPriceFuture]]</f>
        <v>15.5</v>
      </c>
      <c r="X2702" s="47">
        <f>Table_Query_from_Mac10[[#This Row],[Unit Increase]]*Table_Query_from_Mac10[[#This Row],[UnitPriceFuture]]</f>
        <v>0</v>
      </c>
      <c r="Y2702" s="47">
        <f>Table_Query_from_Mac10[[#This Row],[Unit Increase]]*Table_Query_from_Mac10[[#This Row],[Future-cost]]</f>
        <v>0</v>
      </c>
      <c r="Z2702" s="47">
        <f>-(Table_Query_from_Mac10[[#This Row],[Incremental Sales]]+((Table_Query_from_Mac10[[#This Row],[Incremental Sales]]*-(SUM(Summary!$S$8:$S$9)))))*Summary!$S$18</f>
        <v>0</v>
      </c>
      <c r="AA2702" s="47">
        <f>IFERROR(Table_Query_from_Mac10[[#This Row],[Incremental Cost]]/Table_Query_from_Mac10[[#This Row],[Incremental Sales]],0)</f>
        <v>0</v>
      </c>
      <c r="AB2702" s="47">
        <f>IFERROR(Table_Query_from_Mac10[[#This Row],[TotalCostFuture]]/Table_Query_from_Mac10[[#This Row],[totalsalesFuture]],0)</f>
        <v>0.42258064516129029</v>
      </c>
      <c r="AN2702" s="30">
        <v>36</v>
      </c>
      <c r="AO2702">
        <f t="shared" si="84"/>
        <v>9</v>
      </c>
      <c r="AQ2702" s="30">
        <v>44.29</v>
      </c>
      <c r="AR2702">
        <f t="shared" si="85"/>
        <v>15.5</v>
      </c>
    </row>
    <row r="2703" spans="1:44" x14ac:dyDescent="0.25">
      <c r="A2703">
        <v>90282</v>
      </c>
      <c r="B2703">
        <v>6</v>
      </c>
      <c r="C2703" t="s">
        <v>55</v>
      </c>
      <c r="D2703" t="s">
        <v>81</v>
      </c>
      <c r="E2703">
        <v>15</v>
      </c>
      <c r="F2703">
        <v>1.59</v>
      </c>
      <c r="G2703">
        <v>5.77</v>
      </c>
      <c r="H2703" s="1">
        <v>44858</v>
      </c>
      <c r="I2703" s="20">
        <v>0</v>
      </c>
      <c r="J2703" s="47">
        <f>Table_Query_from_Mac10[[#This Row],[unit_price]]-(Table_Query_from_Mac10[[#This Row],[unit_price]]*(Table_Query_from_Mac10[[#This Row],[discount_pct]]/100))</f>
        <v>5.77</v>
      </c>
      <c r="K2703" s="47">
        <f>Table_Query_from_Mac10[[#This Row],[unit_cost]]</f>
        <v>1.59</v>
      </c>
      <c r="L2703" s="47">
        <f>Table_Query_from_Mac10[[#This Row],[Live-cost]]*(1+Table_Query_from_Mac10[[#This Row],[CogsIncreasebyTYPE]])</f>
        <v>1.59</v>
      </c>
      <c r="M2703" s="47">
        <f>Table_Query_from_Mac10[[#This Row],[Live-cost]]*Table_Query_from_Mac10[[#This Row],[qty_to_ship]]</f>
        <v>23.85</v>
      </c>
      <c r="N2703" s="47">
        <f>IF(Table_Query_from_Mac10[[#This Row],[item_no]]="KDA",-Table_Query_from_Mac10[[#This Row],[unit_price]],Table_Query_from_Mac10[[#This Row],[Net Unit]]*Table_Query_from_Mac10[[#This Row],[qty_to_ship]])</f>
        <v>86.55</v>
      </c>
      <c r="O2703" s="47">
        <f>SUMIFS(Summary!C:C,Summary!H:H,Table_Query_from_Mac10[[#This Row],[Juiceoc]])</f>
        <v>0</v>
      </c>
      <c r="P2703" s="47">
        <f>SUMIFS(Summary!D:D,Summary!H:H,Table_Query_from_Mac10[[#This Row],[Juiceoc]])</f>
        <v>0</v>
      </c>
      <c r="Q2703" s="47">
        <f>SUMIFS(Summary!E:E,Summary!H:H,Table_Query_from_Mac10[[#This Row],[Juiceoc]])</f>
        <v>0</v>
      </c>
      <c r="R2703" s="47">
        <f>Table_Query_from_Mac10[[#This Row],[Net Unit]]*(1+Table_Query_from_Mac10[[#This Row],[PriceIncreasebyType]])</f>
        <v>5.77</v>
      </c>
      <c r="S2703" s="47">
        <f>Table_Query_from_Mac10[[#This Row],[UnitPriceFuture]]*Table_Query_from_Mac10[[#This Row],[qtytoShipFuture]]</f>
        <v>86.55</v>
      </c>
      <c r="T2703" s="47">
        <f>ROUND(Table_Query_from_Mac10[[#This Row],[qty_to_ship]]*(1+Table_Query_from_Mac10[[#This Row],[VolumeIncreasebyType]]),0)</f>
        <v>15</v>
      </c>
      <c r="U2703" s="47">
        <f>Table_Query_from_Mac10[[#This Row],[qtytoShipFuture]]*Table_Query_from_Mac10[[#This Row],[Future-cost]]</f>
        <v>23.85</v>
      </c>
      <c r="V2703" s="47">
        <f>Table_Query_from_Mac10[[#This Row],[qtytoShipFuture]]-Table_Query_from_Mac10[[#This Row],[qty_to_ship]]</f>
        <v>0</v>
      </c>
      <c r="W2703" s="47">
        <f>Table_Query_from_Mac10[[#This Row],[UnitPriceFuture]]</f>
        <v>5.77</v>
      </c>
      <c r="X2703" s="47">
        <f>Table_Query_from_Mac10[[#This Row],[Unit Increase]]*Table_Query_from_Mac10[[#This Row],[UnitPriceFuture]]</f>
        <v>0</v>
      </c>
      <c r="Y2703" s="47">
        <f>Table_Query_from_Mac10[[#This Row],[Unit Increase]]*Table_Query_from_Mac10[[#This Row],[Future-cost]]</f>
        <v>0</v>
      </c>
      <c r="Z2703" s="47">
        <f>-(Table_Query_from_Mac10[[#This Row],[Incremental Sales]]+((Table_Query_from_Mac10[[#This Row],[Incremental Sales]]*-(SUM(Summary!$S$8:$S$9)))))*Summary!$S$18</f>
        <v>0</v>
      </c>
      <c r="AA2703" s="47">
        <f>IFERROR(Table_Query_from_Mac10[[#This Row],[Incremental Cost]]/Table_Query_from_Mac10[[#This Row],[Incremental Sales]],0)</f>
        <v>0</v>
      </c>
      <c r="AB2703" s="47">
        <f>IFERROR(Table_Query_from_Mac10[[#This Row],[TotalCostFuture]]/Table_Query_from_Mac10[[#This Row],[totalsalesFuture]],0)</f>
        <v>0.27556325823223571</v>
      </c>
      <c r="AN2703" s="31">
        <v>60</v>
      </c>
      <c r="AO2703">
        <f t="shared" si="84"/>
        <v>15</v>
      </c>
      <c r="AQ2703" s="31">
        <v>16.489999999999998</v>
      </c>
      <c r="AR2703">
        <f t="shared" si="85"/>
        <v>5.77</v>
      </c>
    </row>
    <row r="2704" spans="1:44" x14ac:dyDescent="0.25">
      <c r="A2704">
        <v>90282</v>
      </c>
      <c r="B2704">
        <v>7</v>
      </c>
      <c r="C2704" t="s">
        <v>56</v>
      </c>
      <c r="D2704" t="s">
        <v>81</v>
      </c>
      <c r="E2704">
        <v>22</v>
      </c>
      <c r="F2704">
        <v>4.1500000000000004</v>
      </c>
      <c r="G2704">
        <v>10.28</v>
      </c>
      <c r="H2704" s="1">
        <v>44858</v>
      </c>
      <c r="I2704" s="20">
        <v>0</v>
      </c>
      <c r="J2704" s="47">
        <f>Table_Query_from_Mac10[[#This Row],[unit_price]]-(Table_Query_from_Mac10[[#This Row],[unit_price]]*(Table_Query_from_Mac10[[#This Row],[discount_pct]]/100))</f>
        <v>10.28</v>
      </c>
      <c r="K2704" s="47">
        <f>Table_Query_from_Mac10[[#This Row],[unit_cost]]</f>
        <v>4.1500000000000004</v>
      </c>
      <c r="L2704" s="47">
        <f>Table_Query_from_Mac10[[#This Row],[Live-cost]]*(1+Table_Query_from_Mac10[[#This Row],[CogsIncreasebyTYPE]])</f>
        <v>4.1500000000000004</v>
      </c>
      <c r="M2704" s="47">
        <f>Table_Query_from_Mac10[[#This Row],[Live-cost]]*Table_Query_from_Mac10[[#This Row],[qty_to_ship]]</f>
        <v>91.300000000000011</v>
      </c>
      <c r="N2704" s="47">
        <f>IF(Table_Query_from_Mac10[[#This Row],[item_no]]="KDA",-Table_Query_from_Mac10[[#This Row],[unit_price]],Table_Query_from_Mac10[[#This Row],[Net Unit]]*Table_Query_from_Mac10[[#This Row],[qty_to_ship]])</f>
        <v>226.16</v>
      </c>
      <c r="O2704" s="47">
        <f>SUMIFS(Summary!C:C,Summary!H:H,Table_Query_from_Mac10[[#This Row],[Juiceoc]])</f>
        <v>0</v>
      </c>
      <c r="P2704" s="47">
        <f>SUMIFS(Summary!D:D,Summary!H:H,Table_Query_from_Mac10[[#This Row],[Juiceoc]])</f>
        <v>0</v>
      </c>
      <c r="Q2704" s="47">
        <f>SUMIFS(Summary!E:E,Summary!H:H,Table_Query_from_Mac10[[#This Row],[Juiceoc]])</f>
        <v>0</v>
      </c>
      <c r="R2704" s="47">
        <f>Table_Query_from_Mac10[[#This Row],[Net Unit]]*(1+Table_Query_from_Mac10[[#This Row],[PriceIncreasebyType]])</f>
        <v>10.28</v>
      </c>
      <c r="S2704" s="47">
        <f>Table_Query_from_Mac10[[#This Row],[UnitPriceFuture]]*Table_Query_from_Mac10[[#This Row],[qtytoShipFuture]]</f>
        <v>226.16</v>
      </c>
      <c r="T2704" s="47">
        <f>ROUND(Table_Query_from_Mac10[[#This Row],[qty_to_ship]]*(1+Table_Query_from_Mac10[[#This Row],[VolumeIncreasebyType]]),0)</f>
        <v>22</v>
      </c>
      <c r="U2704" s="47">
        <f>Table_Query_from_Mac10[[#This Row],[qtytoShipFuture]]*Table_Query_from_Mac10[[#This Row],[Future-cost]]</f>
        <v>91.300000000000011</v>
      </c>
      <c r="V2704" s="47">
        <f>Table_Query_from_Mac10[[#This Row],[qtytoShipFuture]]-Table_Query_from_Mac10[[#This Row],[qty_to_ship]]</f>
        <v>0</v>
      </c>
      <c r="W2704" s="47">
        <f>Table_Query_from_Mac10[[#This Row],[UnitPriceFuture]]</f>
        <v>10.28</v>
      </c>
      <c r="X2704" s="47">
        <f>Table_Query_from_Mac10[[#This Row],[Unit Increase]]*Table_Query_from_Mac10[[#This Row],[UnitPriceFuture]]</f>
        <v>0</v>
      </c>
      <c r="Y2704" s="47">
        <f>Table_Query_from_Mac10[[#This Row],[Unit Increase]]*Table_Query_from_Mac10[[#This Row],[Future-cost]]</f>
        <v>0</v>
      </c>
      <c r="Z2704" s="47">
        <f>-(Table_Query_from_Mac10[[#This Row],[Incremental Sales]]+((Table_Query_from_Mac10[[#This Row],[Incremental Sales]]*-(SUM(Summary!$S$8:$S$9)))))*Summary!$S$18</f>
        <v>0</v>
      </c>
      <c r="AA2704" s="47">
        <f>IFERROR(Table_Query_from_Mac10[[#This Row],[Incremental Cost]]/Table_Query_from_Mac10[[#This Row],[Incremental Sales]],0)</f>
        <v>0</v>
      </c>
      <c r="AB2704" s="47">
        <f>IFERROR(Table_Query_from_Mac10[[#This Row],[TotalCostFuture]]/Table_Query_from_Mac10[[#This Row],[totalsalesFuture]],0)</f>
        <v>0.40369649805447477</v>
      </c>
      <c r="AN2704" s="30">
        <v>88</v>
      </c>
      <c r="AO2704">
        <f t="shared" si="84"/>
        <v>22</v>
      </c>
      <c r="AQ2704" s="30">
        <v>29.38</v>
      </c>
      <c r="AR2704">
        <f t="shared" si="85"/>
        <v>10.28</v>
      </c>
    </row>
    <row r="2705" spans="1:44" x14ac:dyDescent="0.25">
      <c r="A2705">
        <v>90282</v>
      </c>
      <c r="B2705">
        <v>8</v>
      </c>
      <c r="C2705" t="s">
        <v>56</v>
      </c>
      <c r="D2705" t="s">
        <v>81</v>
      </c>
      <c r="E2705">
        <v>14</v>
      </c>
      <c r="F2705">
        <v>5.07</v>
      </c>
      <c r="G2705">
        <v>12</v>
      </c>
      <c r="H2705" s="1">
        <v>44858</v>
      </c>
      <c r="I2705" s="20">
        <v>0</v>
      </c>
      <c r="J2705" s="47">
        <f>Table_Query_from_Mac10[[#This Row],[unit_price]]-(Table_Query_from_Mac10[[#This Row],[unit_price]]*(Table_Query_from_Mac10[[#This Row],[discount_pct]]/100))</f>
        <v>12</v>
      </c>
      <c r="K2705" s="47">
        <f>Table_Query_from_Mac10[[#This Row],[unit_cost]]</f>
        <v>5.07</v>
      </c>
      <c r="L2705" s="47">
        <f>Table_Query_from_Mac10[[#This Row],[Live-cost]]*(1+Table_Query_from_Mac10[[#This Row],[CogsIncreasebyTYPE]])</f>
        <v>5.07</v>
      </c>
      <c r="M2705" s="47">
        <f>Table_Query_from_Mac10[[#This Row],[Live-cost]]*Table_Query_from_Mac10[[#This Row],[qty_to_ship]]</f>
        <v>70.98</v>
      </c>
      <c r="N2705" s="47">
        <f>IF(Table_Query_from_Mac10[[#This Row],[item_no]]="KDA",-Table_Query_from_Mac10[[#This Row],[unit_price]],Table_Query_from_Mac10[[#This Row],[Net Unit]]*Table_Query_from_Mac10[[#This Row],[qty_to_ship]])</f>
        <v>168</v>
      </c>
      <c r="O2705" s="47">
        <f>SUMIFS(Summary!C:C,Summary!H:H,Table_Query_from_Mac10[[#This Row],[Juiceoc]])</f>
        <v>0</v>
      </c>
      <c r="P2705" s="47">
        <f>SUMIFS(Summary!D:D,Summary!H:H,Table_Query_from_Mac10[[#This Row],[Juiceoc]])</f>
        <v>0</v>
      </c>
      <c r="Q2705" s="47">
        <f>SUMIFS(Summary!E:E,Summary!H:H,Table_Query_from_Mac10[[#This Row],[Juiceoc]])</f>
        <v>0</v>
      </c>
      <c r="R2705" s="47">
        <f>Table_Query_from_Mac10[[#This Row],[Net Unit]]*(1+Table_Query_from_Mac10[[#This Row],[PriceIncreasebyType]])</f>
        <v>12</v>
      </c>
      <c r="S2705" s="47">
        <f>Table_Query_from_Mac10[[#This Row],[UnitPriceFuture]]*Table_Query_from_Mac10[[#This Row],[qtytoShipFuture]]</f>
        <v>168</v>
      </c>
      <c r="T2705" s="47">
        <f>ROUND(Table_Query_from_Mac10[[#This Row],[qty_to_ship]]*(1+Table_Query_from_Mac10[[#This Row],[VolumeIncreasebyType]]),0)</f>
        <v>14</v>
      </c>
      <c r="U2705" s="47">
        <f>Table_Query_from_Mac10[[#This Row],[qtytoShipFuture]]*Table_Query_from_Mac10[[#This Row],[Future-cost]]</f>
        <v>70.98</v>
      </c>
      <c r="V2705" s="47">
        <f>Table_Query_from_Mac10[[#This Row],[qtytoShipFuture]]-Table_Query_from_Mac10[[#This Row],[qty_to_ship]]</f>
        <v>0</v>
      </c>
      <c r="W2705" s="47">
        <f>Table_Query_from_Mac10[[#This Row],[UnitPriceFuture]]</f>
        <v>12</v>
      </c>
      <c r="X2705" s="47">
        <f>Table_Query_from_Mac10[[#This Row],[Unit Increase]]*Table_Query_from_Mac10[[#This Row],[UnitPriceFuture]]</f>
        <v>0</v>
      </c>
      <c r="Y2705" s="47">
        <f>Table_Query_from_Mac10[[#This Row],[Unit Increase]]*Table_Query_from_Mac10[[#This Row],[Future-cost]]</f>
        <v>0</v>
      </c>
      <c r="Z2705" s="47">
        <f>-(Table_Query_from_Mac10[[#This Row],[Incremental Sales]]+((Table_Query_from_Mac10[[#This Row],[Incremental Sales]]*-(SUM(Summary!$S$8:$S$9)))))*Summary!$S$18</f>
        <v>0</v>
      </c>
      <c r="AA2705" s="47">
        <f>IFERROR(Table_Query_from_Mac10[[#This Row],[Incremental Cost]]/Table_Query_from_Mac10[[#This Row],[Incremental Sales]],0)</f>
        <v>0</v>
      </c>
      <c r="AB2705" s="47">
        <f>IFERROR(Table_Query_from_Mac10[[#This Row],[TotalCostFuture]]/Table_Query_from_Mac10[[#This Row],[totalsalesFuture]],0)</f>
        <v>0.42250000000000004</v>
      </c>
      <c r="AN2705" s="31">
        <v>54</v>
      </c>
      <c r="AO2705">
        <f t="shared" si="84"/>
        <v>14</v>
      </c>
      <c r="AQ2705" s="31">
        <v>34.28</v>
      </c>
      <c r="AR2705">
        <f t="shared" si="85"/>
        <v>12</v>
      </c>
    </row>
    <row r="2706" spans="1:44" x14ac:dyDescent="0.25">
      <c r="A2706">
        <v>90282</v>
      </c>
      <c r="B2706">
        <v>9</v>
      </c>
      <c r="C2706" t="s">
        <v>55</v>
      </c>
      <c r="D2706" t="s">
        <v>81</v>
      </c>
      <c r="E2706">
        <v>14</v>
      </c>
      <c r="F2706">
        <v>8.57</v>
      </c>
      <c r="G2706">
        <v>20.83</v>
      </c>
      <c r="H2706" s="1">
        <v>44858</v>
      </c>
      <c r="I2706" s="20">
        <v>0</v>
      </c>
      <c r="J2706" s="47">
        <f>Table_Query_from_Mac10[[#This Row],[unit_price]]-(Table_Query_from_Mac10[[#This Row],[unit_price]]*(Table_Query_from_Mac10[[#This Row],[discount_pct]]/100))</f>
        <v>20.83</v>
      </c>
      <c r="K2706" s="47">
        <f>Table_Query_from_Mac10[[#This Row],[unit_cost]]</f>
        <v>8.57</v>
      </c>
      <c r="L2706" s="47">
        <f>Table_Query_from_Mac10[[#This Row],[Live-cost]]*(1+Table_Query_from_Mac10[[#This Row],[CogsIncreasebyTYPE]])</f>
        <v>8.57</v>
      </c>
      <c r="M2706" s="47">
        <f>Table_Query_from_Mac10[[#This Row],[Live-cost]]*Table_Query_from_Mac10[[#This Row],[qty_to_ship]]</f>
        <v>119.98</v>
      </c>
      <c r="N2706" s="47">
        <f>IF(Table_Query_from_Mac10[[#This Row],[item_no]]="KDA",-Table_Query_from_Mac10[[#This Row],[unit_price]],Table_Query_from_Mac10[[#This Row],[Net Unit]]*Table_Query_from_Mac10[[#This Row],[qty_to_ship]])</f>
        <v>291.62</v>
      </c>
      <c r="O2706" s="47">
        <f>SUMIFS(Summary!C:C,Summary!H:H,Table_Query_from_Mac10[[#This Row],[Juiceoc]])</f>
        <v>0</v>
      </c>
      <c r="P2706" s="47">
        <f>SUMIFS(Summary!D:D,Summary!H:H,Table_Query_from_Mac10[[#This Row],[Juiceoc]])</f>
        <v>0</v>
      </c>
      <c r="Q2706" s="47">
        <f>SUMIFS(Summary!E:E,Summary!H:H,Table_Query_from_Mac10[[#This Row],[Juiceoc]])</f>
        <v>0</v>
      </c>
      <c r="R2706" s="47">
        <f>Table_Query_from_Mac10[[#This Row],[Net Unit]]*(1+Table_Query_from_Mac10[[#This Row],[PriceIncreasebyType]])</f>
        <v>20.83</v>
      </c>
      <c r="S2706" s="47">
        <f>Table_Query_from_Mac10[[#This Row],[UnitPriceFuture]]*Table_Query_from_Mac10[[#This Row],[qtytoShipFuture]]</f>
        <v>291.62</v>
      </c>
      <c r="T2706" s="47">
        <f>ROUND(Table_Query_from_Mac10[[#This Row],[qty_to_ship]]*(1+Table_Query_from_Mac10[[#This Row],[VolumeIncreasebyType]]),0)</f>
        <v>14</v>
      </c>
      <c r="U2706" s="47">
        <f>Table_Query_from_Mac10[[#This Row],[qtytoShipFuture]]*Table_Query_from_Mac10[[#This Row],[Future-cost]]</f>
        <v>119.98</v>
      </c>
      <c r="V2706" s="47">
        <f>Table_Query_from_Mac10[[#This Row],[qtytoShipFuture]]-Table_Query_from_Mac10[[#This Row],[qty_to_ship]]</f>
        <v>0</v>
      </c>
      <c r="W2706" s="47">
        <f>Table_Query_from_Mac10[[#This Row],[UnitPriceFuture]]</f>
        <v>20.83</v>
      </c>
      <c r="X2706" s="47">
        <f>Table_Query_from_Mac10[[#This Row],[Unit Increase]]*Table_Query_from_Mac10[[#This Row],[UnitPriceFuture]]</f>
        <v>0</v>
      </c>
      <c r="Y2706" s="47">
        <f>Table_Query_from_Mac10[[#This Row],[Unit Increase]]*Table_Query_from_Mac10[[#This Row],[Future-cost]]</f>
        <v>0</v>
      </c>
      <c r="Z2706" s="47">
        <f>-(Table_Query_from_Mac10[[#This Row],[Incremental Sales]]+((Table_Query_from_Mac10[[#This Row],[Incremental Sales]]*-(SUM(Summary!$S$8:$S$9)))))*Summary!$S$18</f>
        <v>0</v>
      </c>
      <c r="AA2706" s="47">
        <f>IFERROR(Table_Query_from_Mac10[[#This Row],[Incremental Cost]]/Table_Query_from_Mac10[[#This Row],[Incremental Sales]],0)</f>
        <v>0</v>
      </c>
      <c r="AB2706" s="47">
        <f>IFERROR(Table_Query_from_Mac10[[#This Row],[TotalCostFuture]]/Table_Query_from_Mac10[[#This Row],[totalsalesFuture]],0)</f>
        <v>0.41142582813250123</v>
      </c>
      <c r="AN2706" s="30">
        <v>56</v>
      </c>
      <c r="AO2706">
        <f t="shared" si="84"/>
        <v>14</v>
      </c>
      <c r="AQ2706" s="30">
        <v>59.52</v>
      </c>
      <c r="AR2706">
        <f t="shared" si="85"/>
        <v>20.83</v>
      </c>
    </row>
    <row r="2707" spans="1:44" x14ac:dyDescent="0.25">
      <c r="A2707">
        <v>90282</v>
      </c>
      <c r="B2707">
        <v>10</v>
      </c>
      <c r="C2707" t="s">
        <v>55</v>
      </c>
      <c r="D2707" t="s">
        <v>81</v>
      </c>
      <c r="E2707">
        <v>8</v>
      </c>
      <c r="F2707">
        <v>9.85</v>
      </c>
      <c r="G2707">
        <v>25.68</v>
      </c>
      <c r="H2707" s="1">
        <v>44858</v>
      </c>
      <c r="I2707" s="20">
        <v>0</v>
      </c>
      <c r="J2707" s="47">
        <f>Table_Query_from_Mac10[[#This Row],[unit_price]]-(Table_Query_from_Mac10[[#This Row],[unit_price]]*(Table_Query_from_Mac10[[#This Row],[discount_pct]]/100))</f>
        <v>25.68</v>
      </c>
      <c r="K2707" s="47">
        <f>Table_Query_from_Mac10[[#This Row],[unit_cost]]</f>
        <v>9.85</v>
      </c>
      <c r="L2707" s="47">
        <f>Table_Query_from_Mac10[[#This Row],[Live-cost]]*(1+Table_Query_from_Mac10[[#This Row],[CogsIncreasebyTYPE]])</f>
        <v>9.85</v>
      </c>
      <c r="M2707" s="47">
        <f>Table_Query_from_Mac10[[#This Row],[Live-cost]]*Table_Query_from_Mac10[[#This Row],[qty_to_ship]]</f>
        <v>78.8</v>
      </c>
      <c r="N2707" s="47">
        <f>IF(Table_Query_from_Mac10[[#This Row],[item_no]]="KDA",-Table_Query_from_Mac10[[#This Row],[unit_price]],Table_Query_from_Mac10[[#This Row],[Net Unit]]*Table_Query_from_Mac10[[#This Row],[qty_to_ship]])</f>
        <v>205.44</v>
      </c>
      <c r="O2707" s="47">
        <f>SUMIFS(Summary!C:C,Summary!H:H,Table_Query_from_Mac10[[#This Row],[Juiceoc]])</f>
        <v>0</v>
      </c>
      <c r="P2707" s="47">
        <f>SUMIFS(Summary!D:D,Summary!H:H,Table_Query_from_Mac10[[#This Row],[Juiceoc]])</f>
        <v>0</v>
      </c>
      <c r="Q2707" s="47">
        <f>SUMIFS(Summary!E:E,Summary!H:H,Table_Query_from_Mac10[[#This Row],[Juiceoc]])</f>
        <v>0</v>
      </c>
      <c r="R2707" s="47">
        <f>Table_Query_from_Mac10[[#This Row],[Net Unit]]*(1+Table_Query_from_Mac10[[#This Row],[PriceIncreasebyType]])</f>
        <v>25.68</v>
      </c>
      <c r="S2707" s="47">
        <f>Table_Query_from_Mac10[[#This Row],[UnitPriceFuture]]*Table_Query_from_Mac10[[#This Row],[qtytoShipFuture]]</f>
        <v>205.44</v>
      </c>
      <c r="T2707" s="47">
        <f>ROUND(Table_Query_from_Mac10[[#This Row],[qty_to_ship]]*(1+Table_Query_from_Mac10[[#This Row],[VolumeIncreasebyType]]),0)</f>
        <v>8</v>
      </c>
      <c r="U2707" s="47">
        <f>Table_Query_from_Mac10[[#This Row],[qtytoShipFuture]]*Table_Query_from_Mac10[[#This Row],[Future-cost]]</f>
        <v>78.8</v>
      </c>
      <c r="V2707" s="47">
        <f>Table_Query_from_Mac10[[#This Row],[qtytoShipFuture]]-Table_Query_from_Mac10[[#This Row],[qty_to_ship]]</f>
        <v>0</v>
      </c>
      <c r="W2707" s="47">
        <f>Table_Query_from_Mac10[[#This Row],[UnitPriceFuture]]</f>
        <v>25.68</v>
      </c>
      <c r="X2707" s="47">
        <f>Table_Query_from_Mac10[[#This Row],[Unit Increase]]*Table_Query_from_Mac10[[#This Row],[UnitPriceFuture]]</f>
        <v>0</v>
      </c>
      <c r="Y2707" s="47">
        <f>Table_Query_from_Mac10[[#This Row],[Unit Increase]]*Table_Query_from_Mac10[[#This Row],[Future-cost]]</f>
        <v>0</v>
      </c>
      <c r="Z2707" s="47">
        <f>-(Table_Query_from_Mac10[[#This Row],[Incremental Sales]]+((Table_Query_from_Mac10[[#This Row],[Incremental Sales]]*-(SUM(Summary!$S$8:$S$9)))))*Summary!$S$18</f>
        <v>0</v>
      </c>
      <c r="AA2707" s="47">
        <f>IFERROR(Table_Query_from_Mac10[[#This Row],[Incremental Cost]]/Table_Query_from_Mac10[[#This Row],[Incremental Sales]],0)</f>
        <v>0</v>
      </c>
      <c r="AB2707" s="47">
        <f>IFERROR(Table_Query_from_Mac10[[#This Row],[TotalCostFuture]]/Table_Query_from_Mac10[[#This Row],[totalsalesFuture]],0)</f>
        <v>0.38356697819314639</v>
      </c>
      <c r="AN2707" s="31">
        <v>30</v>
      </c>
      <c r="AO2707">
        <f t="shared" si="84"/>
        <v>8</v>
      </c>
      <c r="AQ2707" s="31">
        <v>73.37</v>
      </c>
      <c r="AR2707">
        <f t="shared" si="85"/>
        <v>25.68</v>
      </c>
    </row>
    <row r="2708" spans="1:44" x14ac:dyDescent="0.25">
      <c r="A2708">
        <v>90282</v>
      </c>
      <c r="B2708">
        <v>11</v>
      </c>
      <c r="C2708" t="s">
        <v>55</v>
      </c>
      <c r="D2708" t="s">
        <v>81</v>
      </c>
      <c r="E2708">
        <v>15</v>
      </c>
      <c r="F2708">
        <v>11.49</v>
      </c>
      <c r="G2708">
        <v>30.28</v>
      </c>
      <c r="H2708" s="1">
        <v>44858</v>
      </c>
      <c r="I2708" s="20">
        <v>0</v>
      </c>
      <c r="J2708" s="47">
        <f>Table_Query_from_Mac10[[#This Row],[unit_price]]-(Table_Query_from_Mac10[[#This Row],[unit_price]]*(Table_Query_from_Mac10[[#This Row],[discount_pct]]/100))</f>
        <v>30.28</v>
      </c>
      <c r="K2708" s="47">
        <f>Table_Query_from_Mac10[[#This Row],[unit_cost]]</f>
        <v>11.49</v>
      </c>
      <c r="L2708" s="47">
        <f>Table_Query_from_Mac10[[#This Row],[Live-cost]]*(1+Table_Query_from_Mac10[[#This Row],[CogsIncreasebyTYPE]])</f>
        <v>11.49</v>
      </c>
      <c r="M2708" s="47">
        <f>Table_Query_from_Mac10[[#This Row],[Live-cost]]*Table_Query_from_Mac10[[#This Row],[qty_to_ship]]</f>
        <v>172.35</v>
      </c>
      <c r="N2708" s="47">
        <f>IF(Table_Query_from_Mac10[[#This Row],[item_no]]="KDA",-Table_Query_from_Mac10[[#This Row],[unit_price]],Table_Query_from_Mac10[[#This Row],[Net Unit]]*Table_Query_from_Mac10[[#This Row],[qty_to_ship]])</f>
        <v>454.20000000000005</v>
      </c>
      <c r="O2708" s="47">
        <f>SUMIFS(Summary!C:C,Summary!H:H,Table_Query_from_Mac10[[#This Row],[Juiceoc]])</f>
        <v>0</v>
      </c>
      <c r="P2708" s="47">
        <f>SUMIFS(Summary!D:D,Summary!H:H,Table_Query_from_Mac10[[#This Row],[Juiceoc]])</f>
        <v>0</v>
      </c>
      <c r="Q2708" s="47">
        <f>SUMIFS(Summary!E:E,Summary!H:H,Table_Query_from_Mac10[[#This Row],[Juiceoc]])</f>
        <v>0</v>
      </c>
      <c r="R2708" s="47">
        <f>Table_Query_from_Mac10[[#This Row],[Net Unit]]*(1+Table_Query_from_Mac10[[#This Row],[PriceIncreasebyType]])</f>
        <v>30.28</v>
      </c>
      <c r="S2708" s="47">
        <f>Table_Query_from_Mac10[[#This Row],[UnitPriceFuture]]*Table_Query_from_Mac10[[#This Row],[qtytoShipFuture]]</f>
        <v>454.20000000000005</v>
      </c>
      <c r="T2708" s="47">
        <f>ROUND(Table_Query_from_Mac10[[#This Row],[qty_to_ship]]*(1+Table_Query_from_Mac10[[#This Row],[VolumeIncreasebyType]]),0)</f>
        <v>15</v>
      </c>
      <c r="U2708" s="47">
        <f>Table_Query_from_Mac10[[#This Row],[qtytoShipFuture]]*Table_Query_from_Mac10[[#This Row],[Future-cost]]</f>
        <v>172.35</v>
      </c>
      <c r="V2708" s="47">
        <f>Table_Query_from_Mac10[[#This Row],[qtytoShipFuture]]-Table_Query_from_Mac10[[#This Row],[qty_to_ship]]</f>
        <v>0</v>
      </c>
      <c r="W2708" s="47">
        <f>Table_Query_from_Mac10[[#This Row],[UnitPriceFuture]]</f>
        <v>30.28</v>
      </c>
      <c r="X2708" s="47">
        <f>Table_Query_from_Mac10[[#This Row],[Unit Increase]]*Table_Query_from_Mac10[[#This Row],[UnitPriceFuture]]</f>
        <v>0</v>
      </c>
      <c r="Y2708" s="47">
        <f>Table_Query_from_Mac10[[#This Row],[Unit Increase]]*Table_Query_from_Mac10[[#This Row],[Future-cost]]</f>
        <v>0</v>
      </c>
      <c r="Z2708" s="47">
        <f>-(Table_Query_from_Mac10[[#This Row],[Incremental Sales]]+((Table_Query_from_Mac10[[#This Row],[Incremental Sales]]*-(SUM(Summary!$S$8:$S$9)))))*Summary!$S$18</f>
        <v>0</v>
      </c>
      <c r="AA2708" s="47">
        <f>IFERROR(Table_Query_from_Mac10[[#This Row],[Incremental Cost]]/Table_Query_from_Mac10[[#This Row],[Incremental Sales]],0)</f>
        <v>0</v>
      </c>
      <c r="AB2708" s="47">
        <f>IFERROR(Table_Query_from_Mac10[[#This Row],[TotalCostFuture]]/Table_Query_from_Mac10[[#This Row],[totalsalesFuture]],0)</f>
        <v>0.3794583883751651</v>
      </c>
      <c r="AN2708" s="30">
        <v>60</v>
      </c>
      <c r="AO2708">
        <f t="shared" si="84"/>
        <v>15</v>
      </c>
      <c r="AQ2708" s="30">
        <v>86.5</v>
      </c>
      <c r="AR2708">
        <f t="shared" si="85"/>
        <v>30.28</v>
      </c>
    </row>
    <row r="2709" spans="1:44" x14ac:dyDescent="0.25">
      <c r="A2709">
        <v>90282</v>
      </c>
      <c r="B2709">
        <v>12</v>
      </c>
      <c r="C2709" t="s">
        <v>55</v>
      </c>
      <c r="D2709" t="s">
        <v>81</v>
      </c>
      <c r="E2709">
        <v>6</v>
      </c>
      <c r="F2709">
        <v>13.57</v>
      </c>
      <c r="G2709">
        <v>36.270000000000003</v>
      </c>
      <c r="H2709" s="1">
        <v>44858</v>
      </c>
      <c r="I2709" s="20">
        <v>0</v>
      </c>
      <c r="J2709" s="47">
        <f>Table_Query_from_Mac10[[#This Row],[unit_price]]-(Table_Query_from_Mac10[[#This Row],[unit_price]]*(Table_Query_from_Mac10[[#This Row],[discount_pct]]/100))</f>
        <v>36.270000000000003</v>
      </c>
      <c r="K2709" s="47">
        <f>Table_Query_from_Mac10[[#This Row],[unit_cost]]</f>
        <v>13.57</v>
      </c>
      <c r="L2709" s="47">
        <f>Table_Query_from_Mac10[[#This Row],[Live-cost]]*(1+Table_Query_from_Mac10[[#This Row],[CogsIncreasebyTYPE]])</f>
        <v>13.57</v>
      </c>
      <c r="M2709" s="47">
        <f>Table_Query_from_Mac10[[#This Row],[Live-cost]]*Table_Query_from_Mac10[[#This Row],[qty_to_ship]]</f>
        <v>81.42</v>
      </c>
      <c r="N2709" s="47">
        <f>IF(Table_Query_from_Mac10[[#This Row],[item_no]]="KDA",-Table_Query_from_Mac10[[#This Row],[unit_price]],Table_Query_from_Mac10[[#This Row],[Net Unit]]*Table_Query_from_Mac10[[#This Row],[qty_to_ship]])</f>
        <v>217.62</v>
      </c>
      <c r="O2709" s="47">
        <f>SUMIFS(Summary!C:C,Summary!H:H,Table_Query_from_Mac10[[#This Row],[Juiceoc]])</f>
        <v>0</v>
      </c>
      <c r="P2709" s="47">
        <f>SUMIFS(Summary!D:D,Summary!H:H,Table_Query_from_Mac10[[#This Row],[Juiceoc]])</f>
        <v>0</v>
      </c>
      <c r="Q2709" s="47">
        <f>SUMIFS(Summary!E:E,Summary!H:H,Table_Query_from_Mac10[[#This Row],[Juiceoc]])</f>
        <v>0</v>
      </c>
      <c r="R2709" s="47">
        <f>Table_Query_from_Mac10[[#This Row],[Net Unit]]*(1+Table_Query_from_Mac10[[#This Row],[PriceIncreasebyType]])</f>
        <v>36.270000000000003</v>
      </c>
      <c r="S2709" s="47">
        <f>Table_Query_from_Mac10[[#This Row],[UnitPriceFuture]]*Table_Query_from_Mac10[[#This Row],[qtytoShipFuture]]</f>
        <v>217.62</v>
      </c>
      <c r="T2709" s="47">
        <f>ROUND(Table_Query_from_Mac10[[#This Row],[qty_to_ship]]*(1+Table_Query_from_Mac10[[#This Row],[VolumeIncreasebyType]]),0)</f>
        <v>6</v>
      </c>
      <c r="U2709" s="47">
        <f>Table_Query_from_Mac10[[#This Row],[qtytoShipFuture]]*Table_Query_from_Mac10[[#This Row],[Future-cost]]</f>
        <v>81.42</v>
      </c>
      <c r="V2709" s="47">
        <f>Table_Query_from_Mac10[[#This Row],[qtytoShipFuture]]-Table_Query_from_Mac10[[#This Row],[qty_to_ship]]</f>
        <v>0</v>
      </c>
      <c r="W2709" s="47">
        <f>Table_Query_from_Mac10[[#This Row],[UnitPriceFuture]]</f>
        <v>36.270000000000003</v>
      </c>
      <c r="X2709" s="47">
        <f>Table_Query_from_Mac10[[#This Row],[Unit Increase]]*Table_Query_from_Mac10[[#This Row],[UnitPriceFuture]]</f>
        <v>0</v>
      </c>
      <c r="Y2709" s="47">
        <f>Table_Query_from_Mac10[[#This Row],[Unit Increase]]*Table_Query_from_Mac10[[#This Row],[Future-cost]]</f>
        <v>0</v>
      </c>
      <c r="Z2709" s="47">
        <f>-(Table_Query_from_Mac10[[#This Row],[Incremental Sales]]+((Table_Query_from_Mac10[[#This Row],[Incremental Sales]]*-(SUM(Summary!$S$8:$S$9)))))*Summary!$S$18</f>
        <v>0</v>
      </c>
      <c r="AA2709" s="47">
        <f>IFERROR(Table_Query_from_Mac10[[#This Row],[Incremental Cost]]/Table_Query_from_Mac10[[#This Row],[Incremental Sales]],0)</f>
        <v>0</v>
      </c>
      <c r="AB2709" s="47">
        <f>IFERROR(Table_Query_from_Mac10[[#This Row],[TotalCostFuture]]/Table_Query_from_Mac10[[#This Row],[totalsalesFuture]],0)</f>
        <v>0.37413840639647089</v>
      </c>
      <c r="AN2709" s="31">
        <v>24</v>
      </c>
      <c r="AO2709">
        <f t="shared" si="84"/>
        <v>6</v>
      </c>
      <c r="AQ2709" s="31">
        <v>103.64</v>
      </c>
      <c r="AR2709">
        <f t="shared" si="85"/>
        <v>36.270000000000003</v>
      </c>
    </row>
    <row r="2710" spans="1:44" x14ac:dyDescent="0.25">
      <c r="A2710">
        <v>90282</v>
      </c>
      <c r="B2710">
        <v>13</v>
      </c>
      <c r="C2710" t="s">
        <v>56</v>
      </c>
      <c r="D2710" t="s">
        <v>81</v>
      </c>
      <c r="E2710">
        <v>12</v>
      </c>
      <c r="F2710">
        <v>5.05</v>
      </c>
      <c r="G2710">
        <v>12.54</v>
      </c>
      <c r="H2710" s="1">
        <v>44858</v>
      </c>
      <c r="I2710" s="20">
        <v>0</v>
      </c>
      <c r="J2710" s="47">
        <f>Table_Query_from_Mac10[[#This Row],[unit_price]]-(Table_Query_from_Mac10[[#This Row],[unit_price]]*(Table_Query_from_Mac10[[#This Row],[discount_pct]]/100))</f>
        <v>12.54</v>
      </c>
      <c r="K2710" s="47">
        <f>Table_Query_from_Mac10[[#This Row],[unit_cost]]</f>
        <v>5.05</v>
      </c>
      <c r="L2710" s="47">
        <f>Table_Query_from_Mac10[[#This Row],[Live-cost]]*(1+Table_Query_from_Mac10[[#This Row],[CogsIncreasebyTYPE]])</f>
        <v>5.05</v>
      </c>
      <c r="M2710" s="47">
        <f>Table_Query_from_Mac10[[#This Row],[Live-cost]]*Table_Query_from_Mac10[[#This Row],[qty_to_ship]]</f>
        <v>60.599999999999994</v>
      </c>
      <c r="N2710" s="47">
        <f>IF(Table_Query_from_Mac10[[#This Row],[item_no]]="KDA",-Table_Query_from_Mac10[[#This Row],[unit_price]],Table_Query_from_Mac10[[#This Row],[Net Unit]]*Table_Query_from_Mac10[[#This Row],[qty_to_ship]])</f>
        <v>150.47999999999999</v>
      </c>
      <c r="O2710" s="47">
        <f>SUMIFS(Summary!C:C,Summary!H:H,Table_Query_from_Mac10[[#This Row],[Juiceoc]])</f>
        <v>0</v>
      </c>
      <c r="P2710" s="47">
        <f>SUMIFS(Summary!D:D,Summary!H:H,Table_Query_from_Mac10[[#This Row],[Juiceoc]])</f>
        <v>0</v>
      </c>
      <c r="Q2710" s="47">
        <f>SUMIFS(Summary!E:E,Summary!H:H,Table_Query_from_Mac10[[#This Row],[Juiceoc]])</f>
        <v>0</v>
      </c>
      <c r="R2710" s="47">
        <f>Table_Query_from_Mac10[[#This Row],[Net Unit]]*(1+Table_Query_from_Mac10[[#This Row],[PriceIncreasebyType]])</f>
        <v>12.54</v>
      </c>
      <c r="S2710" s="47">
        <f>Table_Query_from_Mac10[[#This Row],[UnitPriceFuture]]*Table_Query_from_Mac10[[#This Row],[qtytoShipFuture]]</f>
        <v>150.47999999999999</v>
      </c>
      <c r="T2710" s="47">
        <f>ROUND(Table_Query_from_Mac10[[#This Row],[qty_to_ship]]*(1+Table_Query_from_Mac10[[#This Row],[VolumeIncreasebyType]]),0)</f>
        <v>12</v>
      </c>
      <c r="U2710" s="47">
        <f>Table_Query_from_Mac10[[#This Row],[qtytoShipFuture]]*Table_Query_from_Mac10[[#This Row],[Future-cost]]</f>
        <v>60.599999999999994</v>
      </c>
      <c r="V2710" s="47">
        <f>Table_Query_from_Mac10[[#This Row],[qtytoShipFuture]]-Table_Query_from_Mac10[[#This Row],[qty_to_ship]]</f>
        <v>0</v>
      </c>
      <c r="W2710" s="47">
        <f>Table_Query_from_Mac10[[#This Row],[UnitPriceFuture]]</f>
        <v>12.54</v>
      </c>
      <c r="X2710" s="47">
        <f>Table_Query_from_Mac10[[#This Row],[Unit Increase]]*Table_Query_from_Mac10[[#This Row],[UnitPriceFuture]]</f>
        <v>0</v>
      </c>
      <c r="Y2710" s="47">
        <f>Table_Query_from_Mac10[[#This Row],[Unit Increase]]*Table_Query_from_Mac10[[#This Row],[Future-cost]]</f>
        <v>0</v>
      </c>
      <c r="Z2710" s="47">
        <f>-(Table_Query_from_Mac10[[#This Row],[Incremental Sales]]+((Table_Query_from_Mac10[[#This Row],[Incremental Sales]]*-(SUM(Summary!$S$8:$S$9)))))*Summary!$S$18</f>
        <v>0</v>
      </c>
      <c r="AA2710" s="47">
        <f>IFERROR(Table_Query_from_Mac10[[#This Row],[Incremental Cost]]/Table_Query_from_Mac10[[#This Row],[Incremental Sales]],0)</f>
        <v>0</v>
      </c>
      <c r="AB2710" s="47">
        <f>IFERROR(Table_Query_from_Mac10[[#This Row],[TotalCostFuture]]/Table_Query_from_Mac10[[#This Row],[totalsalesFuture]],0)</f>
        <v>0.40271132376395535</v>
      </c>
      <c r="AN2710" s="30">
        <v>45</v>
      </c>
      <c r="AO2710">
        <f t="shared" si="84"/>
        <v>12</v>
      </c>
      <c r="AQ2710" s="30">
        <v>35.83</v>
      </c>
      <c r="AR2710">
        <f t="shared" si="85"/>
        <v>12.54</v>
      </c>
    </row>
    <row r="2711" spans="1:44" x14ac:dyDescent="0.25">
      <c r="A2711">
        <v>90178</v>
      </c>
      <c r="B2711">
        <v>7</v>
      </c>
      <c r="C2711" t="s">
        <v>59</v>
      </c>
      <c r="D2711" t="s">
        <v>49</v>
      </c>
      <c r="E2711">
        <v>18</v>
      </c>
      <c r="F2711">
        <v>9.5500000000000007</v>
      </c>
      <c r="G2711">
        <v>23.29</v>
      </c>
      <c r="H2711" s="1">
        <v>44862</v>
      </c>
      <c r="I2711" s="20">
        <v>10</v>
      </c>
      <c r="J2711" s="47">
        <f>Table_Query_from_Mac10[[#This Row],[unit_price]]-(Table_Query_from_Mac10[[#This Row],[unit_price]]*(Table_Query_from_Mac10[[#This Row],[discount_pct]]/100))</f>
        <v>20.960999999999999</v>
      </c>
      <c r="K2711" s="47">
        <f>Table_Query_from_Mac10[[#This Row],[unit_cost]]</f>
        <v>9.5500000000000007</v>
      </c>
      <c r="L2711" s="47">
        <f>Table_Query_from_Mac10[[#This Row],[Live-cost]]*(1+Table_Query_from_Mac10[[#This Row],[CogsIncreasebyTYPE]])</f>
        <v>9.5500000000000007</v>
      </c>
      <c r="M2711" s="47">
        <f>Table_Query_from_Mac10[[#This Row],[Live-cost]]*Table_Query_from_Mac10[[#This Row],[qty_to_ship]]</f>
        <v>171.9</v>
      </c>
      <c r="N2711" s="47">
        <f>IF(Table_Query_from_Mac10[[#This Row],[item_no]]="KDA",-Table_Query_from_Mac10[[#This Row],[unit_price]],Table_Query_from_Mac10[[#This Row],[Net Unit]]*Table_Query_from_Mac10[[#This Row],[qty_to_ship]])</f>
        <v>377.298</v>
      </c>
      <c r="O2711" s="47">
        <f>SUMIFS(Summary!C:C,Summary!H:H,Table_Query_from_Mac10[[#This Row],[Juiceoc]])</f>
        <v>0</v>
      </c>
      <c r="P2711" s="47">
        <f>SUMIFS(Summary!D:D,Summary!H:H,Table_Query_from_Mac10[[#This Row],[Juiceoc]])</f>
        <v>0</v>
      </c>
      <c r="Q2711" s="47">
        <f>SUMIFS(Summary!E:E,Summary!H:H,Table_Query_from_Mac10[[#This Row],[Juiceoc]])</f>
        <v>0</v>
      </c>
      <c r="R2711" s="47">
        <f>Table_Query_from_Mac10[[#This Row],[Net Unit]]*(1+Table_Query_from_Mac10[[#This Row],[PriceIncreasebyType]])</f>
        <v>20.960999999999999</v>
      </c>
      <c r="S2711" s="47">
        <f>Table_Query_from_Mac10[[#This Row],[UnitPriceFuture]]*Table_Query_from_Mac10[[#This Row],[qtytoShipFuture]]</f>
        <v>377.298</v>
      </c>
      <c r="T2711" s="47">
        <f>ROUND(Table_Query_from_Mac10[[#This Row],[qty_to_ship]]*(1+Table_Query_from_Mac10[[#This Row],[VolumeIncreasebyType]]),0)</f>
        <v>18</v>
      </c>
      <c r="U2711" s="47">
        <f>Table_Query_from_Mac10[[#This Row],[qtytoShipFuture]]*Table_Query_from_Mac10[[#This Row],[Future-cost]]</f>
        <v>171.9</v>
      </c>
      <c r="V2711" s="47">
        <f>Table_Query_from_Mac10[[#This Row],[qtytoShipFuture]]-Table_Query_from_Mac10[[#This Row],[qty_to_ship]]</f>
        <v>0</v>
      </c>
      <c r="W2711" s="47">
        <f>Table_Query_from_Mac10[[#This Row],[UnitPriceFuture]]</f>
        <v>20.960999999999999</v>
      </c>
      <c r="X2711" s="47">
        <f>Table_Query_from_Mac10[[#This Row],[Unit Increase]]*Table_Query_from_Mac10[[#This Row],[UnitPriceFuture]]</f>
        <v>0</v>
      </c>
      <c r="Y2711" s="47">
        <f>Table_Query_from_Mac10[[#This Row],[Unit Increase]]*Table_Query_from_Mac10[[#This Row],[Future-cost]]</f>
        <v>0</v>
      </c>
      <c r="Z2711" s="47">
        <f>-(Table_Query_from_Mac10[[#This Row],[Incremental Sales]]+((Table_Query_from_Mac10[[#This Row],[Incremental Sales]]*-(SUM(Summary!$S$8:$S$9)))))*Summary!$S$18</f>
        <v>0</v>
      </c>
      <c r="AA2711" s="47">
        <f>IFERROR(Table_Query_from_Mac10[[#This Row],[Incremental Cost]]/Table_Query_from_Mac10[[#This Row],[Incremental Sales]],0)</f>
        <v>0</v>
      </c>
      <c r="AB2711" s="47">
        <f>IFERROR(Table_Query_from_Mac10[[#This Row],[TotalCostFuture]]/Table_Query_from_Mac10[[#This Row],[totalsalesFuture]],0)</f>
        <v>0.45560803396784505</v>
      </c>
      <c r="AN2711" s="31">
        <v>72</v>
      </c>
      <c r="AO2711">
        <f t="shared" si="84"/>
        <v>18</v>
      </c>
      <c r="AQ2711" s="31">
        <v>66.53</v>
      </c>
      <c r="AR2711">
        <f t="shared" si="85"/>
        <v>23.29</v>
      </c>
    </row>
    <row r="2712" spans="1:44" x14ac:dyDescent="0.25">
      <c r="A2712">
        <v>90178</v>
      </c>
      <c r="B2712">
        <v>8</v>
      </c>
      <c r="C2712" t="s">
        <v>59</v>
      </c>
      <c r="D2712" t="s">
        <v>49</v>
      </c>
      <c r="E2712">
        <v>4</v>
      </c>
      <c r="F2712">
        <v>12.88</v>
      </c>
      <c r="G2712">
        <v>31.17</v>
      </c>
      <c r="H2712" s="1">
        <v>44862</v>
      </c>
      <c r="I2712" s="20">
        <v>10</v>
      </c>
      <c r="J2712" s="47">
        <f>Table_Query_from_Mac10[[#This Row],[unit_price]]-(Table_Query_from_Mac10[[#This Row],[unit_price]]*(Table_Query_from_Mac10[[#This Row],[discount_pct]]/100))</f>
        <v>28.053000000000001</v>
      </c>
      <c r="K2712" s="47">
        <f>Table_Query_from_Mac10[[#This Row],[unit_cost]]</f>
        <v>12.88</v>
      </c>
      <c r="L2712" s="47">
        <f>Table_Query_from_Mac10[[#This Row],[Live-cost]]*(1+Table_Query_from_Mac10[[#This Row],[CogsIncreasebyTYPE]])</f>
        <v>12.88</v>
      </c>
      <c r="M2712" s="47">
        <f>Table_Query_from_Mac10[[#This Row],[Live-cost]]*Table_Query_from_Mac10[[#This Row],[qty_to_ship]]</f>
        <v>51.52</v>
      </c>
      <c r="N2712" s="47">
        <f>IF(Table_Query_from_Mac10[[#This Row],[item_no]]="KDA",-Table_Query_from_Mac10[[#This Row],[unit_price]],Table_Query_from_Mac10[[#This Row],[Net Unit]]*Table_Query_from_Mac10[[#This Row],[qty_to_ship]])</f>
        <v>112.212</v>
      </c>
      <c r="O2712" s="47">
        <f>SUMIFS(Summary!C:C,Summary!H:H,Table_Query_from_Mac10[[#This Row],[Juiceoc]])</f>
        <v>0</v>
      </c>
      <c r="P2712" s="47">
        <f>SUMIFS(Summary!D:D,Summary!H:H,Table_Query_from_Mac10[[#This Row],[Juiceoc]])</f>
        <v>0</v>
      </c>
      <c r="Q2712" s="47">
        <f>SUMIFS(Summary!E:E,Summary!H:H,Table_Query_from_Mac10[[#This Row],[Juiceoc]])</f>
        <v>0</v>
      </c>
      <c r="R2712" s="47">
        <f>Table_Query_from_Mac10[[#This Row],[Net Unit]]*(1+Table_Query_from_Mac10[[#This Row],[PriceIncreasebyType]])</f>
        <v>28.053000000000001</v>
      </c>
      <c r="S2712" s="47">
        <f>Table_Query_from_Mac10[[#This Row],[UnitPriceFuture]]*Table_Query_from_Mac10[[#This Row],[qtytoShipFuture]]</f>
        <v>112.212</v>
      </c>
      <c r="T2712" s="47">
        <f>ROUND(Table_Query_from_Mac10[[#This Row],[qty_to_ship]]*(1+Table_Query_from_Mac10[[#This Row],[VolumeIncreasebyType]]),0)</f>
        <v>4</v>
      </c>
      <c r="U2712" s="47">
        <f>Table_Query_from_Mac10[[#This Row],[qtytoShipFuture]]*Table_Query_from_Mac10[[#This Row],[Future-cost]]</f>
        <v>51.52</v>
      </c>
      <c r="V2712" s="47">
        <f>Table_Query_from_Mac10[[#This Row],[qtytoShipFuture]]-Table_Query_from_Mac10[[#This Row],[qty_to_ship]]</f>
        <v>0</v>
      </c>
      <c r="W2712" s="47">
        <f>Table_Query_from_Mac10[[#This Row],[UnitPriceFuture]]</f>
        <v>28.053000000000001</v>
      </c>
      <c r="X2712" s="47">
        <f>Table_Query_from_Mac10[[#This Row],[Unit Increase]]*Table_Query_from_Mac10[[#This Row],[UnitPriceFuture]]</f>
        <v>0</v>
      </c>
      <c r="Y2712" s="47">
        <f>Table_Query_from_Mac10[[#This Row],[Unit Increase]]*Table_Query_from_Mac10[[#This Row],[Future-cost]]</f>
        <v>0</v>
      </c>
      <c r="Z2712" s="47">
        <f>-(Table_Query_from_Mac10[[#This Row],[Incremental Sales]]+((Table_Query_from_Mac10[[#This Row],[Incremental Sales]]*-(SUM(Summary!$S$8:$S$9)))))*Summary!$S$18</f>
        <v>0</v>
      </c>
      <c r="AA2712" s="47">
        <f>IFERROR(Table_Query_from_Mac10[[#This Row],[Incremental Cost]]/Table_Query_from_Mac10[[#This Row],[Incremental Sales]],0)</f>
        <v>0</v>
      </c>
      <c r="AB2712" s="47">
        <f>IFERROR(Table_Query_from_Mac10[[#This Row],[TotalCostFuture]]/Table_Query_from_Mac10[[#This Row],[totalsalesFuture]],0)</f>
        <v>0.45913093073824546</v>
      </c>
      <c r="AN2712" s="30">
        <v>16</v>
      </c>
      <c r="AO2712">
        <f t="shared" si="84"/>
        <v>4</v>
      </c>
      <c r="AQ2712" s="30">
        <v>89.06</v>
      </c>
      <c r="AR2712">
        <f t="shared" si="85"/>
        <v>31.17</v>
      </c>
    </row>
    <row r="2713" spans="1:44" x14ac:dyDescent="0.25">
      <c r="A2713">
        <v>90178</v>
      </c>
      <c r="B2713">
        <v>9</v>
      </c>
      <c r="C2713" t="s">
        <v>59</v>
      </c>
      <c r="D2713" t="s">
        <v>49</v>
      </c>
      <c r="E2713">
        <v>7</v>
      </c>
      <c r="F2713">
        <v>4.74</v>
      </c>
      <c r="G2713">
        <v>10.36</v>
      </c>
      <c r="H2713" s="1">
        <v>44862</v>
      </c>
      <c r="I2713" s="20">
        <v>10</v>
      </c>
      <c r="J2713" s="47">
        <f>Table_Query_from_Mac10[[#This Row],[unit_price]]-(Table_Query_from_Mac10[[#This Row],[unit_price]]*(Table_Query_from_Mac10[[#This Row],[discount_pct]]/100))</f>
        <v>9.3239999999999998</v>
      </c>
      <c r="K2713" s="47">
        <f>Table_Query_from_Mac10[[#This Row],[unit_cost]]</f>
        <v>4.74</v>
      </c>
      <c r="L2713" s="47">
        <f>Table_Query_from_Mac10[[#This Row],[Live-cost]]*(1+Table_Query_from_Mac10[[#This Row],[CogsIncreasebyTYPE]])</f>
        <v>4.74</v>
      </c>
      <c r="M2713" s="47">
        <f>Table_Query_from_Mac10[[#This Row],[Live-cost]]*Table_Query_from_Mac10[[#This Row],[qty_to_ship]]</f>
        <v>33.18</v>
      </c>
      <c r="N2713" s="47">
        <f>IF(Table_Query_from_Mac10[[#This Row],[item_no]]="KDA",-Table_Query_from_Mac10[[#This Row],[unit_price]],Table_Query_from_Mac10[[#This Row],[Net Unit]]*Table_Query_from_Mac10[[#This Row],[qty_to_ship]])</f>
        <v>65.268000000000001</v>
      </c>
      <c r="O2713" s="47">
        <f>SUMIFS(Summary!C:C,Summary!H:H,Table_Query_from_Mac10[[#This Row],[Juiceoc]])</f>
        <v>0</v>
      </c>
      <c r="P2713" s="47">
        <f>SUMIFS(Summary!D:D,Summary!H:H,Table_Query_from_Mac10[[#This Row],[Juiceoc]])</f>
        <v>0</v>
      </c>
      <c r="Q2713" s="47">
        <f>SUMIFS(Summary!E:E,Summary!H:H,Table_Query_from_Mac10[[#This Row],[Juiceoc]])</f>
        <v>0</v>
      </c>
      <c r="R2713" s="47">
        <f>Table_Query_from_Mac10[[#This Row],[Net Unit]]*(1+Table_Query_from_Mac10[[#This Row],[PriceIncreasebyType]])</f>
        <v>9.3239999999999998</v>
      </c>
      <c r="S2713" s="47">
        <f>Table_Query_from_Mac10[[#This Row],[UnitPriceFuture]]*Table_Query_from_Mac10[[#This Row],[qtytoShipFuture]]</f>
        <v>65.268000000000001</v>
      </c>
      <c r="T2713" s="47">
        <f>ROUND(Table_Query_from_Mac10[[#This Row],[qty_to_ship]]*(1+Table_Query_from_Mac10[[#This Row],[VolumeIncreasebyType]]),0)</f>
        <v>7</v>
      </c>
      <c r="U2713" s="47">
        <f>Table_Query_from_Mac10[[#This Row],[qtytoShipFuture]]*Table_Query_from_Mac10[[#This Row],[Future-cost]]</f>
        <v>33.18</v>
      </c>
      <c r="V2713" s="47">
        <f>Table_Query_from_Mac10[[#This Row],[qtytoShipFuture]]-Table_Query_from_Mac10[[#This Row],[qty_to_ship]]</f>
        <v>0</v>
      </c>
      <c r="W2713" s="47">
        <f>Table_Query_from_Mac10[[#This Row],[UnitPriceFuture]]</f>
        <v>9.3239999999999998</v>
      </c>
      <c r="X2713" s="47">
        <f>Table_Query_from_Mac10[[#This Row],[Unit Increase]]*Table_Query_from_Mac10[[#This Row],[UnitPriceFuture]]</f>
        <v>0</v>
      </c>
      <c r="Y2713" s="47">
        <f>Table_Query_from_Mac10[[#This Row],[Unit Increase]]*Table_Query_from_Mac10[[#This Row],[Future-cost]]</f>
        <v>0</v>
      </c>
      <c r="Z2713" s="47">
        <f>-(Table_Query_from_Mac10[[#This Row],[Incremental Sales]]+((Table_Query_from_Mac10[[#This Row],[Incremental Sales]]*-(SUM(Summary!$S$8:$S$9)))))*Summary!$S$18</f>
        <v>0</v>
      </c>
      <c r="AA2713" s="47">
        <f>IFERROR(Table_Query_from_Mac10[[#This Row],[Incremental Cost]]/Table_Query_from_Mac10[[#This Row],[Incremental Sales]],0)</f>
        <v>0</v>
      </c>
      <c r="AB2713" s="47">
        <f>IFERROR(Table_Query_from_Mac10[[#This Row],[TotalCostFuture]]/Table_Query_from_Mac10[[#This Row],[totalsalesFuture]],0)</f>
        <v>0.50836550836550831</v>
      </c>
      <c r="AN2713" s="31">
        <v>25</v>
      </c>
      <c r="AO2713">
        <f t="shared" si="84"/>
        <v>7</v>
      </c>
      <c r="AQ2713" s="31">
        <v>29.59</v>
      </c>
      <c r="AR2713">
        <f t="shared" si="85"/>
        <v>10.36</v>
      </c>
    </row>
    <row r="2714" spans="1:44" x14ac:dyDescent="0.25">
      <c r="A2714">
        <v>90283</v>
      </c>
      <c r="B2714">
        <v>1</v>
      </c>
      <c r="C2714" t="s">
        <v>58</v>
      </c>
      <c r="D2714" t="s">
        <v>49</v>
      </c>
      <c r="E2714">
        <v>108</v>
      </c>
      <c r="F2714">
        <v>3.74</v>
      </c>
      <c r="G2714">
        <v>7.88</v>
      </c>
      <c r="H2714" s="1">
        <v>44839</v>
      </c>
      <c r="I2714" s="20">
        <v>5</v>
      </c>
      <c r="J2714" s="47">
        <f>Table_Query_from_Mac10[[#This Row],[unit_price]]-(Table_Query_from_Mac10[[#This Row],[unit_price]]*(Table_Query_from_Mac10[[#This Row],[discount_pct]]/100))</f>
        <v>7.4859999999999998</v>
      </c>
      <c r="K2714" s="47">
        <f>Table_Query_from_Mac10[[#This Row],[unit_cost]]</f>
        <v>3.74</v>
      </c>
      <c r="L2714" s="47">
        <f>Table_Query_from_Mac10[[#This Row],[Live-cost]]*(1+Table_Query_from_Mac10[[#This Row],[CogsIncreasebyTYPE]])</f>
        <v>3.74</v>
      </c>
      <c r="M2714" s="47">
        <f>Table_Query_from_Mac10[[#This Row],[Live-cost]]*Table_Query_from_Mac10[[#This Row],[qty_to_ship]]</f>
        <v>403.92</v>
      </c>
      <c r="N2714" s="47">
        <f>IF(Table_Query_from_Mac10[[#This Row],[item_no]]="KDA",-Table_Query_from_Mac10[[#This Row],[unit_price]],Table_Query_from_Mac10[[#This Row],[Net Unit]]*Table_Query_from_Mac10[[#This Row],[qty_to_ship]])</f>
        <v>808.48799999999994</v>
      </c>
      <c r="O2714" s="47">
        <f>SUMIFS(Summary!C:C,Summary!H:H,Table_Query_from_Mac10[[#This Row],[Juiceoc]])</f>
        <v>0</v>
      </c>
      <c r="P2714" s="47">
        <f>SUMIFS(Summary!D:D,Summary!H:H,Table_Query_from_Mac10[[#This Row],[Juiceoc]])</f>
        <v>0</v>
      </c>
      <c r="Q2714" s="47">
        <f>SUMIFS(Summary!E:E,Summary!H:H,Table_Query_from_Mac10[[#This Row],[Juiceoc]])</f>
        <v>0</v>
      </c>
      <c r="R2714" s="47">
        <f>Table_Query_from_Mac10[[#This Row],[Net Unit]]*(1+Table_Query_from_Mac10[[#This Row],[PriceIncreasebyType]])</f>
        <v>7.4859999999999998</v>
      </c>
      <c r="S2714" s="47">
        <f>Table_Query_from_Mac10[[#This Row],[UnitPriceFuture]]*Table_Query_from_Mac10[[#This Row],[qtytoShipFuture]]</f>
        <v>808.48799999999994</v>
      </c>
      <c r="T2714" s="47">
        <f>ROUND(Table_Query_from_Mac10[[#This Row],[qty_to_ship]]*(1+Table_Query_from_Mac10[[#This Row],[VolumeIncreasebyType]]),0)</f>
        <v>108</v>
      </c>
      <c r="U2714" s="47">
        <f>Table_Query_from_Mac10[[#This Row],[qtytoShipFuture]]*Table_Query_from_Mac10[[#This Row],[Future-cost]]</f>
        <v>403.92</v>
      </c>
      <c r="V2714" s="47">
        <f>Table_Query_from_Mac10[[#This Row],[qtytoShipFuture]]-Table_Query_from_Mac10[[#This Row],[qty_to_ship]]</f>
        <v>0</v>
      </c>
      <c r="W2714" s="47">
        <f>Table_Query_from_Mac10[[#This Row],[UnitPriceFuture]]</f>
        <v>7.4859999999999998</v>
      </c>
      <c r="X2714" s="47">
        <f>Table_Query_from_Mac10[[#This Row],[Unit Increase]]*Table_Query_from_Mac10[[#This Row],[UnitPriceFuture]]</f>
        <v>0</v>
      </c>
      <c r="Y2714" s="47">
        <f>Table_Query_from_Mac10[[#This Row],[Unit Increase]]*Table_Query_from_Mac10[[#This Row],[Future-cost]]</f>
        <v>0</v>
      </c>
      <c r="Z2714" s="47">
        <f>-(Table_Query_from_Mac10[[#This Row],[Incremental Sales]]+((Table_Query_from_Mac10[[#This Row],[Incremental Sales]]*-(SUM(Summary!$S$8:$S$9)))))*Summary!$S$18</f>
        <v>0</v>
      </c>
      <c r="AA2714" s="47">
        <f>IFERROR(Table_Query_from_Mac10[[#This Row],[Incremental Cost]]/Table_Query_from_Mac10[[#This Row],[Incremental Sales]],0)</f>
        <v>0</v>
      </c>
      <c r="AB2714" s="47">
        <f>IFERROR(Table_Query_from_Mac10[[#This Row],[TotalCostFuture]]/Table_Query_from_Mac10[[#This Row],[totalsalesFuture]],0)</f>
        <v>0.49959925193694904</v>
      </c>
      <c r="AN2714" s="30">
        <v>432</v>
      </c>
      <c r="AO2714">
        <f t="shared" si="84"/>
        <v>108</v>
      </c>
      <c r="AQ2714" s="30">
        <v>22.51</v>
      </c>
      <c r="AR2714">
        <f t="shared" si="85"/>
        <v>7.88</v>
      </c>
    </row>
    <row r="2715" spans="1:44" x14ac:dyDescent="0.25">
      <c r="A2715">
        <v>90283</v>
      </c>
      <c r="B2715">
        <v>2</v>
      </c>
      <c r="C2715" t="s">
        <v>59</v>
      </c>
      <c r="D2715" t="s">
        <v>49</v>
      </c>
      <c r="E2715">
        <v>48</v>
      </c>
      <c r="F2715">
        <v>5.7</v>
      </c>
      <c r="G2715">
        <v>12.32</v>
      </c>
      <c r="H2715" s="1">
        <v>44839</v>
      </c>
      <c r="I2715" s="20">
        <v>5</v>
      </c>
      <c r="J2715" s="47">
        <f>Table_Query_from_Mac10[[#This Row],[unit_price]]-(Table_Query_from_Mac10[[#This Row],[unit_price]]*(Table_Query_from_Mac10[[#This Row],[discount_pct]]/100))</f>
        <v>11.704000000000001</v>
      </c>
      <c r="K2715" s="47">
        <f>Table_Query_from_Mac10[[#This Row],[unit_cost]]</f>
        <v>5.7</v>
      </c>
      <c r="L2715" s="47">
        <f>Table_Query_from_Mac10[[#This Row],[Live-cost]]*(1+Table_Query_from_Mac10[[#This Row],[CogsIncreasebyTYPE]])</f>
        <v>5.7</v>
      </c>
      <c r="M2715" s="47">
        <f>Table_Query_from_Mac10[[#This Row],[Live-cost]]*Table_Query_from_Mac10[[#This Row],[qty_to_ship]]</f>
        <v>273.60000000000002</v>
      </c>
      <c r="N2715" s="47">
        <f>IF(Table_Query_from_Mac10[[#This Row],[item_no]]="KDA",-Table_Query_from_Mac10[[#This Row],[unit_price]],Table_Query_from_Mac10[[#This Row],[Net Unit]]*Table_Query_from_Mac10[[#This Row],[qty_to_ship]])</f>
        <v>561.79200000000003</v>
      </c>
      <c r="O2715" s="47">
        <f>SUMIFS(Summary!C:C,Summary!H:H,Table_Query_from_Mac10[[#This Row],[Juiceoc]])</f>
        <v>0</v>
      </c>
      <c r="P2715" s="47">
        <f>SUMIFS(Summary!D:D,Summary!H:H,Table_Query_from_Mac10[[#This Row],[Juiceoc]])</f>
        <v>0</v>
      </c>
      <c r="Q2715" s="47">
        <f>SUMIFS(Summary!E:E,Summary!H:H,Table_Query_from_Mac10[[#This Row],[Juiceoc]])</f>
        <v>0</v>
      </c>
      <c r="R2715" s="47">
        <f>Table_Query_from_Mac10[[#This Row],[Net Unit]]*(1+Table_Query_from_Mac10[[#This Row],[PriceIncreasebyType]])</f>
        <v>11.704000000000001</v>
      </c>
      <c r="S2715" s="47">
        <f>Table_Query_from_Mac10[[#This Row],[UnitPriceFuture]]*Table_Query_from_Mac10[[#This Row],[qtytoShipFuture]]</f>
        <v>561.79200000000003</v>
      </c>
      <c r="T2715" s="47">
        <f>ROUND(Table_Query_from_Mac10[[#This Row],[qty_to_ship]]*(1+Table_Query_from_Mac10[[#This Row],[VolumeIncreasebyType]]),0)</f>
        <v>48</v>
      </c>
      <c r="U2715" s="47">
        <f>Table_Query_from_Mac10[[#This Row],[qtytoShipFuture]]*Table_Query_from_Mac10[[#This Row],[Future-cost]]</f>
        <v>273.60000000000002</v>
      </c>
      <c r="V2715" s="47">
        <f>Table_Query_from_Mac10[[#This Row],[qtytoShipFuture]]-Table_Query_from_Mac10[[#This Row],[qty_to_ship]]</f>
        <v>0</v>
      </c>
      <c r="W2715" s="47">
        <f>Table_Query_from_Mac10[[#This Row],[UnitPriceFuture]]</f>
        <v>11.704000000000001</v>
      </c>
      <c r="X2715" s="47">
        <f>Table_Query_from_Mac10[[#This Row],[Unit Increase]]*Table_Query_from_Mac10[[#This Row],[UnitPriceFuture]]</f>
        <v>0</v>
      </c>
      <c r="Y2715" s="47">
        <f>Table_Query_from_Mac10[[#This Row],[Unit Increase]]*Table_Query_from_Mac10[[#This Row],[Future-cost]]</f>
        <v>0</v>
      </c>
      <c r="Z2715" s="47">
        <f>-(Table_Query_from_Mac10[[#This Row],[Incremental Sales]]+((Table_Query_from_Mac10[[#This Row],[Incremental Sales]]*-(SUM(Summary!$S$8:$S$9)))))*Summary!$S$18</f>
        <v>0</v>
      </c>
      <c r="AA2715" s="47">
        <f>IFERROR(Table_Query_from_Mac10[[#This Row],[Incremental Cost]]/Table_Query_from_Mac10[[#This Row],[Incremental Sales]],0)</f>
        <v>0</v>
      </c>
      <c r="AB2715" s="47">
        <f>IFERROR(Table_Query_from_Mac10[[#This Row],[TotalCostFuture]]/Table_Query_from_Mac10[[#This Row],[totalsalesFuture]],0)</f>
        <v>0.48701298701298701</v>
      </c>
      <c r="AN2715" s="31">
        <v>192</v>
      </c>
      <c r="AO2715">
        <f t="shared" si="84"/>
        <v>48</v>
      </c>
      <c r="AQ2715" s="31">
        <v>35.19</v>
      </c>
      <c r="AR2715">
        <f t="shared" si="85"/>
        <v>12.32</v>
      </c>
    </row>
    <row r="2716" spans="1:44" x14ac:dyDescent="0.25">
      <c r="A2716">
        <v>90283</v>
      </c>
      <c r="B2716">
        <v>3</v>
      </c>
      <c r="C2716" t="s">
        <v>57</v>
      </c>
      <c r="D2716" t="s">
        <v>49</v>
      </c>
      <c r="E2716">
        <v>8</v>
      </c>
      <c r="F2716">
        <v>7.05</v>
      </c>
      <c r="G2716">
        <v>16.21</v>
      </c>
      <c r="H2716" s="1">
        <v>44839</v>
      </c>
      <c r="I2716" s="20">
        <v>5</v>
      </c>
      <c r="J2716" s="47">
        <f>Table_Query_from_Mac10[[#This Row],[unit_price]]-(Table_Query_from_Mac10[[#This Row],[unit_price]]*(Table_Query_from_Mac10[[#This Row],[discount_pct]]/100))</f>
        <v>15.399500000000002</v>
      </c>
      <c r="K2716" s="47">
        <f>Table_Query_from_Mac10[[#This Row],[unit_cost]]</f>
        <v>7.05</v>
      </c>
      <c r="L2716" s="47">
        <f>Table_Query_from_Mac10[[#This Row],[Live-cost]]*(1+Table_Query_from_Mac10[[#This Row],[CogsIncreasebyTYPE]])</f>
        <v>7.05</v>
      </c>
      <c r="M2716" s="47">
        <f>Table_Query_from_Mac10[[#This Row],[Live-cost]]*Table_Query_from_Mac10[[#This Row],[qty_to_ship]]</f>
        <v>56.4</v>
      </c>
      <c r="N2716" s="47">
        <f>IF(Table_Query_from_Mac10[[#This Row],[item_no]]="KDA",-Table_Query_from_Mac10[[#This Row],[unit_price]],Table_Query_from_Mac10[[#This Row],[Net Unit]]*Table_Query_from_Mac10[[#This Row],[qty_to_ship]])</f>
        <v>123.19600000000001</v>
      </c>
      <c r="O2716" s="47">
        <f>SUMIFS(Summary!C:C,Summary!H:H,Table_Query_from_Mac10[[#This Row],[Juiceoc]])</f>
        <v>0</v>
      </c>
      <c r="P2716" s="47">
        <f>SUMIFS(Summary!D:D,Summary!H:H,Table_Query_from_Mac10[[#This Row],[Juiceoc]])</f>
        <v>0</v>
      </c>
      <c r="Q2716" s="47">
        <f>SUMIFS(Summary!E:E,Summary!H:H,Table_Query_from_Mac10[[#This Row],[Juiceoc]])</f>
        <v>0</v>
      </c>
      <c r="R2716" s="47">
        <f>Table_Query_from_Mac10[[#This Row],[Net Unit]]*(1+Table_Query_from_Mac10[[#This Row],[PriceIncreasebyType]])</f>
        <v>15.399500000000002</v>
      </c>
      <c r="S2716" s="47">
        <f>Table_Query_from_Mac10[[#This Row],[UnitPriceFuture]]*Table_Query_from_Mac10[[#This Row],[qtytoShipFuture]]</f>
        <v>123.19600000000001</v>
      </c>
      <c r="T2716" s="47">
        <f>ROUND(Table_Query_from_Mac10[[#This Row],[qty_to_ship]]*(1+Table_Query_from_Mac10[[#This Row],[VolumeIncreasebyType]]),0)</f>
        <v>8</v>
      </c>
      <c r="U2716" s="47">
        <f>Table_Query_from_Mac10[[#This Row],[qtytoShipFuture]]*Table_Query_from_Mac10[[#This Row],[Future-cost]]</f>
        <v>56.4</v>
      </c>
      <c r="V2716" s="47">
        <f>Table_Query_from_Mac10[[#This Row],[qtytoShipFuture]]-Table_Query_from_Mac10[[#This Row],[qty_to_ship]]</f>
        <v>0</v>
      </c>
      <c r="W2716" s="47">
        <f>Table_Query_from_Mac10[[#This Row],[UnitPriceFuture]]</f>
        <v>15.399500000000002</v>
      </c>
      <c r="X2716" s="47">
        <f>Table_Query_from_Mac10[[#This Row],[Unit Increase]]*Table_Query_from_Mac10[[#This Row],[UnitPriceFuture]]</f>
        <v>0</v>
      </c>
      <c r="Y2716" s="47">
        <f>Table_Query_from_Mac10[[#This Row],[Unit Increase]]*Table_Query_from_Mac10[[#This Row],[Future-cost]]</f>
        <v>0</v>
      </c>
      <c r="Z2716" s="47">
        <f>-(Table_Query_from_Mac10[[#This Row],[Incremental Sales]]+((Table_Query_from_Mac10[[#This Row],[Incremental Sales]]*-(SUM(Summary!$S$8:$S$9)))))*Summary!$S$18</f>
        <v>0</v>
      </c>
      <c r="AA2716" s="47">
        <f>IFERROR(Table_Query_from_Mac10[[#This Row],[Incremental Cost]]/Table_Query_from_Mac10[[#This Row],[Incremental Sales]],0)</f>
        <v>0</v>
      </c>
      <c r="AB2716" s="47">
        <f>IFERROR(Table_Query_from_Mac10[[#This Row],[TotalCostFuture]]/Table_Query_from_Mac10[[#This Row],[totalsalesFuture]],0)</f>
        <v>0.45780707165817064</v>
      </c>
      <c r="AN2716" s="30">
        <v>32</v>
      </c>
      <c r="AO2716">
        <f t="shared" si="84"/>
        <v>8</v>
      </c>
      <c r="AQ2716" s="30">
        <v>46.32</v>
      </c>
      <c r="AR2716">
        <f t="shared" si="85"/>
        <v>16.21</v>
      </c>
    </row>
    <row r="2717" spans="1:44" x14ac:dyDescent="0.25">
      <c r="A2717">
        <v>90284</v>
      </c>
      <c r="B2717">
        <v>1</v>
      </c>
      <c r="C2717" t="s">
        <v>60</v>
      </c>
      <c r="D2717" t="s">
        <v>49</v>
      </c>
      <c r="E2717">
        <v>7</v>
      </c>
      <c r="F2717">
        <v>4.33</v>
      </c>
      <c r="G2717">
        <v>11.89</v>
      </c>
      <c r="H2717" s="1">
        <v>44861</v>
      </c>
      <c r="I2717" s="20">
        <v>0</v>
      </c>
      <c r="J2717" s="47">
        <f>Table_Query_from_Mac10[[#This Row],[unit_price]]-(Table_Query_from_Mac10[[#This Row],[unit_price]]*(Table_Query_from_Mac10[[#This Row],[discount_pct]]/100))</f>
        <v>11.89</v>
      </c>
      <c r="K2717" s="47">
        <f>Table_Query_from_Mac10[[#This Row],[unit_cost]]</f>
        <v>4.33</v>
      </c>
      <c r="L2717" s="47">
        <f>Table_Query_from_Mac10[[#This Row],[Live-cost]]*(1+Table_Query_from_Mac10[[#This Row],[CogsIncreasebyTYPE]])</f>
        <v>4.33</v>
      </c>
      <c r="M2717" s="47">
        <f>Table_Query_from_Mac10[[#This Row],[Live-cost]]*Table_Query_from_Mac10[[#This Row],[qty_to_ship]]</f>
        <v>30.310000000000002</v>
      </c>
      <c r="N2717" s="47">
        <f>IF(Table_Query_from_Mac10[[#This Row],[item_no]]="KDA",-Table_Query_from_Mac10[[#This Row],[unit_price]],Table_Query_from_Mac10[[#This Row],[Net Unit]]*Table_Query_from_Mac10[[#This Row],[qty_to_ship]])</f>
        <v>83.23</v>
      </c>
      <c r="O2717" s="47">
        <f>SUMIFS(Summary!C:C,Summary!H:H,Table_Query_from_Mac10[[#This Row],[Juiceoc]])</f>
        <v>0</v>
      </c>
      <c r="P2717" s="47">
        <f>SUMIFS(Summary!D:D,Summary!H:H,Table_Query_from_Mac10[[#This Row],[Juiceoc]])</f>
        <v>0</v>
      </c>
      <c r="Q2717" s="47">
        <f>SUMIFS(Summary!E:E,Summary!H:H,Table_Query_from_Mac10[[#This Row],[Juiceoc]])</f>
        <v>0</v>
      </c>
      <c r="R2717" s="47">
        <f>Table_Query_from_Mac10[[#This Row],[Net Unit]]*(1+Table_Query_from_Mac10[[#This Row],[PriceIncreasebyType]])</f>
        <v>11.89</v>
      </c>
      <c r="S2717" s="47">
        <f>Table_Query_from_Mac10[[#This Row],[UnitPriceFuture]]*Table_Query_from_Mac10[[#This Row],[qtytoShipFuture]]</f>
        <v>83.23</v>
      </c>
      <c r="T2717" s="47">
        <f>ROUND(Table_Query_from_Mac10[[#This Row],[qty_to_ship]]*(1+Table_Query_from_Mac10[[#This Row],[VolumeIncreasebyType]]),0)</f>
        <v>7</v>
      </c>
      <c r="U2717" s="47">
        <f>Table_Query_from_Mac10[[#This Row],[qtytoShipFuture]]*Table_Query_from_Mac10[[#This Row],[Future-cost]]</f>
        <v>30.310000000000002</v>
      </c>
      <c r="V2717" s="47">
        <f>Table_Query_from_Mac10[[#This Row],[qtytoShipFuture]]-Table_Query_from_Mac10[[#This Row],[qty_to_ship]]</f>
        <v>0</v>
      </c>
      <c r="W2717" s="47">
        <f>Table_Query_from_Mac10[[#This Row],[UnitPriceFuture]]</f>
        <v>11.89</v>
      </c>
      <c r="X2717" s="47">
        <f>Table_Query_from_Mac10[[#This Row],[Unit Increase]]*Table_Query_from_Mac10[[#This Row],[UnitPriceFuture]]</f>
        <v>0</v>
      </c>
      <c r="Y2717" s="47">
        <f>Table_Query_from_Mac10[[#This Row],[Unit Increase]]*Table_Query_from_Mac10[[#This Row],[Future-cost]]</f>
        <v>0</v>
      </c>
      <c r="Z2717" s="47">
        <f>-(Table_Query_from_Mac10[[#This Row],[Incremental Sales]]+((Table_Query_from_Mac10[[#This Row],[Incremental Sales]]*-(SUM(Summary!$S$8:$S$9)))))*Summary!$S$18</f>
        <v>0</v>
      </c>
      <c r="AA2717" s="47">
        <f>IFERROR(Table_Query_from_Mac10[[#This Row],[Incremental Cost]]/Table_Query_from_Mac10[[#This Row],[Incremental Sales]],0)</f>
        <v>0</v>
      </c>
      <c r="AB2717" s="47">
        <f>IFERROR(Table_Query_from_Mac10[[#This Row],[TotalCostFuture]]/Table_Query_from_Mac10[[#This Row],[totalsalesFuture]],0)</f>
        <v>0.36417157275021028</v>
      </c>
      <c r="AN2717" s="31">
        <v>25</v>
      </c>
      <c r="AO2717">
        <f t="shared" si="84"/>
        <v>7</v>
      </c>
      <c r="AQ2717" s="31">
        <v>33.979999999999997</v>
      </c>
      <c r="AR2717">
        <f t="shared" si="85"/>
        <v>11.89</v>
      </c>
    </row>
    <row r="2718" spans="1:44" x14ac:dyDescent="0.25">
      <c r="A2718">
        <v>90284</v>
      </c>
      <c r="B2718">
        <v>2</v>
      </c>
      <c r="C2718" t="s">
        <v>61</v>
      </c>
      <c r="D2718" t="s">
        <v>49</v>
      </c>
      <c r="E2718">
        <v>4</v>
      </c>
      <c r="F2718">
        <v>6.25</v>
      </c>
      <c r="G2718">
        <v>17.760000000000002</v>
      </c>
      <c r="H2718" s="1">
        <v>44861</v>
      </c>
      <c r="I2718" s="20">
        <v>0</v>
      </c>
      <c r="J2718" s="47">
        <f>Table_Query_from_Mac10[[#This Row],[unit_price]]-(Table_Query_from_Mac10[[#This Row],[unit_price]]*(Table_Query_from_Mac10[[#This Row],[discount_pct]]/100))</f>
        <v>17.760000000000002</v>
      </c>
      <c r="K2718" s="47">
        <f>Table_Query_from_Mac10[[#This Row],[unit_cost]]</f>
        <v>6.25</v>
      </c>
      <c r="L2718" s="47">
        <f>Table_Query_from_Mac10[[#This Row],[Live-cost]]*(1+Table_Query_from_Mac10[[#This Row],[CogsIncreasebyTYPE]])</f>
        <v>6.25</v>
      </c>
      <c r="M2718" s="47">
        <f>Table_Query_from_Mac10[[#This Row],[Live-cost]]*Table_Query_from_Mac10[[#This Row],[qty_to_ship]]</f>
        <v>25</v>
      </c>
      <c r="N2718" s="47">
        <f>IF(Table_Query_from_Mac10[[#This Row],[item_no]]="KDA",-Table_Query_from_Mac10[[#This Row],[unit_price]],Table_Query_from_Mac10[[#This Row],[Net Unit]]*Table_Query_from_Mac10[[#This Row],[qty_to_ship]])</f>
        <v>71.040000000000006</v>
      </c>
      <c r="O2718" s="47">
        <f>SUMIFS(Summary!C:C,Summary!H:H,Table_Query_from_Mac10[[#This Row],[Juiceoc]])</f>
        <v>0</v>
      </c>
      <c r="P2718" s="47">
        <f>SUMIFS(Summary!D:D,Summary!H:H,Table_Query_from_Mac10[[#This Row],[Juiceoc]])</f>
        <v>0</v>
      </c>
      <c r="Q2718" s="47">
        <f>SUMIFS(Summary!E:E,Summary!H:H,Table_Query_from_Mac10[[#This Row],[Juiceoc]])</f>
        <v>0</v>
      </c>
      <c r="R2718" s="47">
        <f>Table_Query_from_Mac10[[#This Row],[Net Unit]]*(1+Table_Query_from_Mac10[[#This Row],[PriceIncreasebyType]])</f>
        <v>17.760000000000002</v>
      </c>
      <c r="S2718" s="47">
        <f>Table_Query_from_Mac10[[#This Row],[UnitPriceFuture]]*Table_Query_from_Mac10[[#This Row],[qtytoShipFuture]]</f>
        <v>71.040000000000006</v>
      </c>
      <c r="T2718" s="47">
        <f>ROUND(Table_Query_from_Mac10[[#This Row],[qty_to_ship]]*(1+Table_Query_from_Mac10[[#This Row],[VolumeIncreasebyType]]),0)</f>
        <v>4</v>
      </c>
      <c r="U2718" s="47">
        <f>Table_Query_from_Mac10[[#This Row],[qtytoShipFuture]]*Table_Query_from_Mac10[[#This Row],[Future-cost]]</f>
        <v>25</v>
      </c>
      <c r="V2718" s="47">
        <f>Table_Query_from_Mac10[[#This Row],[qtytoShipFuture]]-Table_Query_from_Mac10[[#This Row],[qty_to_ship]]</f>
        <v>0</v>
      </c>
      <c r="W2718" s="47">
        <f>Table_Query_from_Mac10[[#This Row],[UnitPriceFuture]]</f>
        <v>17.760000000000002</v>
      </c>
      <c r="X2718" s="47">
        <f>Table_Query_from_Mac10[[#This Row],[Unit Increase]]*Table_Query_from_Mac10[[#This Row],[UnitPriceFuture]]</f>
        <v>0</v>
      </c>
      <c r="Y2718" s="47">
        <f>Table_Query_from_Mac10[[#This Row],[Unit Increase]]*Table_Query_from_Mac10[[#This Row],[Future-cost]]</f>
        <v>0</v>
      </c>
      <c r="Z2718" s="47">
        <f>-(Table_Query_from_Mac10[[#This Row],[Incremental Sales]]+((Table_Query_from_Mac10[[#This Row],[Incremental Sales]]*-(SUM(Summary!$S$8:$S$9)))))*Summary!$S$18</f>
        <v>0</v>
      </c>
      <c r="AA2718" s="47">
        <f>IFERROR(Table_Query_from_Mac10[[#This Row],[Incremental Cost]]/Table_Query_from_Mac10[[#This Row],[Incremental Sales]],0)</f>
        <v>0</v>
      </c>
      <c r="AB2718" s="47">
        <f>IFERROR(Table_Query_from_Mac10[[#This Row],[TotalCostFuture]]/Table_Query_from_Mac10[[#This Row],[totalsalesFuture]],0)</f>
        <v>0.3519144144144144</v>
      </c>
      <c r="AN2718" s="30">
        <v>16</v>
      </c>
      <c r="AO2718">
        <f t="shared" si="84"/>
        <v>4</v>
      </c>
      <c r="AQ2718" s="30">
        <v>50.74</v>
      </c>
      <c r="AR2718">
        <f t="shared" si="85"/>
        <v>17.760000000000002</v>
      </c>
    </row>
    <row r="2719" spans="1:44" x14ac:dyDescent="0.25">
      <c r="A2719">
        <v>90284</v>
      </c>
      <c r="B2719">
        <v>3</v>
      </c>
      <c r="C2719" t="s">
        <v>59</v>
      </c>
      <c r="D2719" t="s">
        <v>49</v>
      </c>
      <c r="E2719">
        <v>45</v>
      </c>
      <c r="F2719">
        <v>8.1999999999999993</v>
      </c>
      <c r="G2719">
        <v>19.239999999999998</v>
      </c>
      <c r="H2719" s="1">
        <v>44861</v>
      </c>
      <c r="I2719" s="20">
        <v>0</v>
      </c>
      <c r="J2719" s="47">
        <f>Table_Query_from_Mac10[[#This Row],[unit_price]]-(Table_Query_from_Mac10[[#This Row],[unit_price]]*(Table_Query_from_Mac10[[#This Row],[discount_pct]]/100))</f>
        <v>19.239999999999998</v>
      </c>
      <c r="K2719" s="47">
        <f>Table_Query_from_Mac10[[#This Row],[unit_cost]]</f>
        <v>8.1999999999999993</v>
      </c>
      <c r="L2719" s="47">
        <f>Table_Query_from_Mac10[[#This Row],[Live-cost]]*(1+Table_Query_from_Mac10[[#This Row],[CogsIncreasebyTYPE]])</f>
        <v>8.1999999999999993</v>
      </c>
      <c r="M2719" s="47">
        <f>Table_Query_from_Mac10[[#This Row],[Live-cost]]*Table_Query_from_Mac10[[#This Row],[qty_to_ship]]</f>
        <v>368.99999999999994</v>
      </c>
      <c r="N2719" s="47">
        <f>IF(Table_Query_from_Mac10[[#This Row],[item_no]]="KDA",-Table_Query_from_Mac10[[#This Row],[unit_price]],Table_Query_from_Mac10[[#This Row],[Net Unit]]*Table_Query_from_Mac10[[#This Row],[qty_to_ship]])</f>
        <v>865.8</v>
      </c>
      <c r="O2719" s="47">
        <f>SUMIFS(Summary!C:C,Summary!H:H,Table_Query_from_Mac10[[#This Row],[Juiceoc]])</f>
        <v>0</v>
      </c>
      <c r="P2719" s="47">
        <f>SUMIFS(Summary!D:D,Summary!H:H,Table_Query_from_Mac10[[#This Row],[Juiceoc]])</f>
        <v>0</v>
      </c>
      <c r="Q2719" s="47">
        <f>SUMIFS(Summary!E:E,Summary!H:H,Table_Query_from_Mac10[[#This Row],[Juiceoc]])</f>
        <v>0</v>
      </c>
      <c r="R2719" s="47">
        <f>Table_Query_from_Mac10[[#This Row],[Net Unit]]*(1+Table_Query_from_Mac10[[#This Row],[PriceIncreasebyType]])</f>
        <v>19.239999999999998</v>
      </c>
      <c r="S2719" s="47">
        <f>Table_Query_from_Mac10[[#This Row],[UnitPriceFuture]]*Table_Query_from_Mac10[[#This Row],[qtytoShipFuture]]</f>
        <v>865.8</v>
      </c>
      <c r="T2719" s="47">
        <f>ROUND(Table_Query_from_Mac10[[#This Row],[qty_to_ship]]*(1+Table_Query_from_Mac10[[#This Row],[VolumeIncreasebyType]]),0)</f>
        <v>45</v>
      </c>
      <c r="U2719" s="47">
        <f>Table_Query_from_Mac10[[#This Row],[qtytoShipFuture]]*Table_Query_from_Mac10[[#This Row],[Future-cost]]</f>
        <v>368.99999999999994</v>
      </c>
      <c r="V2719" s="47">
        <f>Table_Query_from_Mac10[[#This Row],[qtytoShipFuture]]-Table_Query_from_Mac10[[#This Row],[qty_to_ship]]</f>
        <v>0</v>
      </c>
      <c r="W2719" s="47">
        <f>Table_Query_from_Mac10[[#This Row],[UnitPriceFuture]]</f>
        <v>19.239999999999998</v>
      </c>
      <c r="X2719" s="47">
        <f>Table_Query_from_Mac10[[#This Row],[Unit Increase]]*Table_Query_from_Mac10[[#This Row],[UnitPriceFuture]]</f>
        <v>0</v>
      </c>
      <c r="Y2719" s="47">
        <f>Table_Query_from_Mac10[[#This Row],[Unit Increase]]*Table_Query_from_Mac10[[#This Row],[Future-cost]]</f>
        <v>0</v>
      </c>
      <c r="Z2719" s="47">
        <f>-(Table_Query_from_Mac10[[#This Row],[Incremental Sales]]+((Table_Query_from_Mac10[[#This Row],[Incremental Sales]]*-(SUM(Summary!$S$8:$S$9)))))*Summary!$S$18</f>
        <v>0</v>
      </c>
      <c r="AA2719" s="47">
        <f>IFERROR(Table_Query_from_Mac10[[#This Row],[Incremental Cost]]/Table_Query_from_Mac10[[#This Row],[Incremental Sales]],0)</f>
        <v>0</v>
      </c>
      <c r="AB2719" s="47">
        <f>IFERROR(Table_Query_from_Mac10[[#This Row],[TotalCostFuture]]/Table_Query_from_Mac10[[#This Row],[totalsalesFuture]],0)</f>
        <v>0.42619542619542616</v>
      </c>
      <c r="AN2719" s="31">
        <v>180</v>
      </c>
      <c r="AO2719">
        <f t="shared" si="84"/>
        <v>45</v>
      </c>
      <c r="AQ2719" s="31">
        <v>54.98</v>
      </c>
      <c r="AR2719">
        <f t="shared" si="85"/>
        <v>19.239999999999998</v>
      </c>
    </row>
    <row r="2720" spans="1:44" x14ac:dyDescent="0.25">
      <c r="A2720">
        <v>90284</v>
      </c>
      <c r="B2720">
        <v>4</v>
      </c>
      <c r="C2720" t="s">
        <v>57</v>
      </c>
      <c r="D2720" t="s">
        <v>49</v>
      </c>
      <c r="E2720">
        <v>3</v>
      </c>
      <c r="F2720">
        <v>11.2</v>
      </c>
      <c r="G2720">
        <v>28.11</v>
      </c>
      <c r="H2720" s="1">
        <v>44861</v>
      </c>
      <c r="I2720" s="20">
        <v>0</v>
      </c>
      <c r="J2720" s="47">
        <f>Table_Query_from_Mac10[[#This Row],[unit_price]]-(Table_Query_from_Mac10[[#This Row],[unit_price]]*(Table_Query_from_Mac10[[#This Row],[discount_pct]]/100))</f>
        <v>28.11</v>
      </c>
      <c r="K2720" s="47">
        <f>Table_Query_from_Mac10[[#This Row],[unit_cost]]</f>
        <v>11.2</v>
      </c>
      <c r="L2720" s="47">
        <f>Table_Query_from_Mac10[[#This Row],[Live-cost]]*(1+Table_Query_from_Mac10[[#This Row],[CogsIncreasebyTYPE]])</f>
        <v>11.2</v>
      </c>
      <c r="M2720" s="47">
        <f>Table_Query_from_Mac10[[#This Row],[Live-cost]]*Table_Query_from_Mac10[[#This Row],[qty_to_ship]]</f>
        <v>33.599999999999994</v>
      </c>
      <c r="N2720" s="47">
        <f>IF(Table_Query_from_Mac10[[#This Row],[item_no]]="KDA",-Table_Query_from_Mac10[[#This Row],[unit_price]],Table_Query_from_Mac10[[#This Row],[Net Unit]]*Table_Query_from_Mac10[[#This Row],[qty_to_ship]])</f>
        <v>84.33</v>
      </c>
      <c r="O2720" s="47">
        <f>SUMIFS(Summary!C:C,Summary!H:H,Table_Query_from_Mac10[[#This Row],[Juiceoc]])</f>
        <v>0</v>
      </c>
      <c r="P2720" s="47">
        <f>SUMIFS(Summary!D:D,Summary!H:H,Table_Query_from_Mac10[[#This Row],[Juiceoc]])</f>
        <v>0</v>
      </c>
      <c r="Q2720" s="47">
        <f>SUMIFS(Summary!E:E,Summary!H:H,Table_Query_from_Mac10[[#This Row],[Juiceoc]])</f>
        <v>0</v>
      </c>
      <c r="R2720" s="47">
        <f>Table_Query_from_Mac10[[#This Row],[Net Unit]]*(1+Table_Query_from_Mac10[[#This Row],[PriceIncreasebyType]])</f>
        <v>28.11</v>
      </c>
      <c r="S2720" s="47">
        <f>Table_Query_from_Mac10[[#This Row],[UnitPriceFuture]]*Table_Query_from_Mac10[[#This Row],[qtytoShipFuture]]</f>
        <v>84.33</v>
      </c>
      <c r="T2720" s="47">
        <f>ROUND(Table_Query_from_Mac10[[#This Row],[qty_to_ship]]*(1+Table_Query_from_Mac10[[#This Row],[VolumeIncreasebyType]]),0)</f>
        <v>3</v>
      </c>
      <c r="U2720" s="47">
        <f>Table_Query_from_Mac10[[#This Row],[qtytoShipFuture]]*Table_Query_from_Mac10[[#This Row],[Future-cost]]</f>
        <v>33.599999999999994</v>
      </c>
      <c r="V2720" s="47">
        <f>Table_Query_from_Mac10[[#This Row],[qtytoShipFuture]]-Table_Query_from_Mac10[[#This Row],[qty_to_ship]]</f>
        <v>0</v>
      </c>
      <c r="W2720" s="47">
        <f>Table_Query_from_Mac10[[#This Row],[UnitPriceFuture]]</f>
        <v>28.11</v>
      </c>
      <c r="X2720" s="47">
        <f>Table_Query_from_Mac10[[#This Row],[Unit Increase]]*Table_Query_from_Mac10[[#This Row],[UnitPriceFuture]]</f>
        <v>0</v>
      </c>
      <c r="Y2720" s="47">
        <f>Table_Query_from_Mac10[[#This Row],[Unit Increase]]*Table_Query_from_Mac10[[#This Row],[Future-cost]]</f>
        <v>0</v>
      </c>
      <c r="Z2720" s="47">
        <f>-(Table_Query_from_Mac10[[#This Row],[Incremental Sales]]+((Table_Query_from_Mac10[[#This Row],[Incremental Sales]]*-(SUM(Summary!$S$8:$S$9)))))*Summary!$S$18</f>
        <v>0</v>
      </c>
      <c r="AA2720" s="47">
        <f>IFERROR(Table_Query_from_Mac10[[#This Row],[Incremental Cost]]/Table_Query_from_Mac10[[#This Row],[Incremental Sales]],0)</f>
        <v>0</v>
      </c>
      <c r="AB2720" s="47">
        <f>IFERROR(Table_Query_from_Mac10[[#This Row],[TotalCostFuture]]/Table_Query_from_Mac10[[#This Row],[totalsalesFuture]],0)</f>
        <v>0.39843472073995012</v>
      </c>
      <c r="AN2720" s="30">
        <v>12</v>
      </c>
      <c r="AO2720">
        <f t="shared" si="84"/>
        <v>3</v>
      </c>
      <c r="AQ2720" s="30">
        <v>80.3</v>
      </c>
      <c r="AR2720">
        <f t="shared" si="85"/>
        <v>28.11</v>
      </c>
    </row>
    <row r="2721" spans="1:44" x14ac:dyDescent="0.25">
      <c r="A2721">
        <v>90284</v>
      </c>
      <c r="B2721">
        <v>5</v>
      </c>
      <c r="C2721" t="s">
        <v>57</v>
      </c>
      <c r="D2721" t="s">
        <v>49</v>
      </c>
      <c r="E2721">
        <v>3</v>
      </c>
      <c r="F2721">
        <v>12.86</v>
      </c>
      <c r="G2721">
        <v>33.85</v>
      </c>
      <c r="H2721" s="1">
        <v>44861</v>
      </c>
      <c r="I2721" s="20">
        <v>0</v>
      </c>
      <c r="J2721" s="47">
        <f>Table_Query_from_Mac10[[#This Row],[unit_price]]-(Table_Query_from_Mac10[[#This Row],[unit_price]]*(Table_Query_from_Mac10[[#This Row],[discount_pct]]/100))</f>
        <v>33.85</v>
      </c>
      <c r="K2721" s="47">
        <f>Table_Query_from_Mac10[[#This Row],[unit_cost]]</f>
        <v>12.86</v>
      </c>
      <c r="L2721" s="47">
        <f>Table_Query_from_Mac10[[#This Row],[Live-cost]]*(1+Table_Query_from_Mac10[[#This Row],[CogsIncreasebyTYPE]])</f>
        <v>12.86</v>
      </c>
      <c r="M2721" s="47">
        <f>Table_Query_from_Mac10[[#This Row],[Live-cost]]*Table_Query_from_Mac10[[#This Row],[qty_to_ship]]</f>
        <v>38.58</v>
      </c>
      <c r="N2721" s="47">
        <f>IF(Table_Query_from_Mac10[[#This Row],[item_no]]="KDA",-Table_Query_from_Mac10[[#This Row],[unit_price]],Table_Query_from_Mac10[[#This Row],[Net Unit]]*Table_Query_from_Mac10[[#This Row],[qty_to_ship]])</f>
        <v>101.55000000000001</v>
      </c>
      <c r="O2721" s="47">
        <f>SUMIFS(Summary!C:C,Summary!H:H,Table_Query_from_Mac10[[#This Row],[Juiceoc]])</f>
        <v>0</v>
      </c>
      <c r="P2721" s="47">
        <f>SUMIFS(Summary!D:D,Summary!H:H,Table_Query_from_Mac10[[#This Row],[Juiceoc]])</f>
        <v>0</v>
      </c>
      <c r="Q2721" s="47">
        <f>SUMIFS(Summary!E:E,Summary!H:H,Table_Query_from_Mac10[[#This Row],[Juiceoc]])</f>
        <v>0</v>
      </c>
      <c r="R2721" s="47">
        <f>Table_Query_from_Mac10[[#This Row],[Net Unit]]*(1+Table_Query_from_Mac10[[#This Row],[PriceIncreasebyType]])</f>
        <v>33.85</v>
      </c>
      <c r="S2721" s="47">
        <f>Table_Query_from_Mac10[[#This Row],[UnitPriceFuture]]*Table_Query_from_Mac10[[#This Row],[qtytoShipFuture]]</f>
        <v>101.55000000000001</v>
      </c>
      <c r="T2721" s="47">
        <f>ROUND(Table_Query_from_Mac10[[#This Row],[qty_to_ship]]*(1+Table_Query_from_Mac10[[#This Row],[VolumeIncreasebyType]]),0)</f>
        <v>3</v>
      </c>
      <c r="U2721" s="47">
        <f>Table_Query_from_Mac10[[#This Row],[qtytoShipFuture]]*Table_Query_from_Mac10[[#This Row],[Future-cost]]</f>
        <v>38.58</v>
      </c>
      <c r="V2721" s="47">
        <f>Table_Query_from_Mac10[[#This Row],[qtytoShipFuture]]-Table_Query_from_Mac10[[#This Row],[qty_to_ship]]</f>
        <v>0</v>
      </c>
      <c r="W2721" s="47">
        <f>Table_Query_from_Mac10[[#This Row],[UnitPriceFuture]]</f>
        <v>33.85</v>
      </c>
      <c r="X2721" s="47">
        <f>Table_Query_from_Mac10[[#This Row],[Unit Increase]]*Table_Query_from_Mac10[[#This Row],[UnitPriceFuture]]</f>
        <v>0</v>
      </c>
      <c r="Y2721" s="47">
        <f>Table_Query_from_Mac10[[#This Row],[Unit Increase]]*Table_Query_from_Mac10[[#This Row],[Future-cost]]</f>
        <v>0</v>
      </c>
      <c r="Z2721" s="47">
        <f>-(Table_Query_from_Mac10[[#This Row],[Incremental Sales]]+((Table_Query_from_Mac10[[#This Row],[Incremental Sales]]*-(SUM(Summary!$S$8:$S$9)))))*Summary!$S$18</f>
        <v>0</v>
      </c>
      <c r="AA2721" s="47">
        <f>IFERROR(Table_Query_from_Mac10[[#This Row],[Incremental Cost]]/Table_Query_from_Mac10[[#This Row],[Incremental Sales]],0)</f>
        <v>0</v>
      </c>
      <c r="AB2721" s="47">
        <f>IFERROR(Table_Query_from_Mac10[[#This Row],[TotalCostFuture]]/Table_Query_from_Mac10[[#This Row],[totalsalesFuture]],0)</f>
        <v>0.3799113737075332</v>
      </c>
      <c r="AN2721" s="31">
        <v>12</v>
      </c>
      <c r="AO2721">
        <f t="shared" si="84"/>
        <v>3</v>
      </c>
      <c r="AQ2721" s="31">
        <v>96.72</v>
      </c>
      <c r="AR2721">
        <f t="shared" si="85"/>
        <v>33.85</v>
      </c>
    </row>
    <row r="2722" spans="1:44" x14ac:dyDescent="0.25">
      <c r="A2722">
        <v>90284</v>
      </c>
      <c r="B2722">
        <v>6</v>
      </c>
      <c r="C2722" t="s">
        <v>61</v>
      </c>
      <c r="D2722" t="s">
        <v>49</v>
      </c>
      <c r="E2722">
        <v>8</v>
      </c>
      <c r="F2722">
        <v>7.3</v>
      </c>
      <c r="G2722">
        <v>17.55</v>
      </c>
      <c r="H2722" s="1">
        <v>44861</v>
      </c>
      <c r="I2722" s="20">
        <v>0</v>
      </c>
      <c r="J2722" s="47">
        <f>Table_Query_from_Mac10[[#This Row],[unit_price]]-(Table_Query_from_Mac10[[#This Row],[unit_price]]*(Table_Query_from_Mac10[[#This Row],[discount_pct]]/100))</f>
        <v>17.55</v>
      </c>
      <c r="K2722" s="47">
        <f>Table_Query_from_Mac10[[#This Row],[unit_cost]]</f>
        <v>7.3</v>
      </c>
      <c r="L2722" s="47">
        <f>Table_Query_from_Mac10[[#This Row],[Live-cost]]*(1+Table_Query_from_Mac10[[#This Row],[CogsIncreasebyTYPE]])</f>
        <v>7.3</v>
      </c>
      <c r="M2722" s="47">
        <f>Table_Query_from_Mac10[[#This Row],[Live-cost]]*Table_Query_from_Mac10[[#This Row],[qty_to_ship]]</f>
        <v>58.4</v>
      </c>
      <c r="N2722" s="47">
        <f>IF(Table_Query_from_Mac10[[#This Row],[item_no]]="KDA",-Table_Query_from_Mac10[[#This Row],[unit_price]],Table_Query_from_Mac10[[#This Row],[Net Unit]]*Table_Query_from_Mac10[[#This Row],[qty_to_ship]])</f>
        <v>140.4</v>
      </c>
      <c r="O2722" s="47">
        <f>SUMIFS(Summary!C:C,Summary!H:H,Table_Query_from_Mac10[[#This Row],[Juiceoc]])</f>
        <v>0</v>
      </c>
      <c r="P2722" s="47">
        <f>SUMIFS(Summary!D:D,Summary!H:H,Table_Query_from_Mac10[[#This Row],[Juiceoc]])</f>
        <v>0</v>
      </c>
      <c r="Q2722" s="47">
        <f>SUMIFS(Summary!E:E,Summary!H:H,Table_Query_from_Mac10[[#This Row],[Juiceoc]])</f>
        <v>0</v>
      </c>
      <c r="R2722" s="47">
        <f>Table_Query_from_Mac10[[#This Row],[Net Unit]]*(1+Table_Query_from_Mac10[[#This Row],[PriceIncreasebyType]])</f>
        <v>17.55</v>
      </c>
      <c r="S2722" s="47">
        <f>Table_Query_from_Mac10[[#This Row],[UnitPriceFuture]]*Table_Query_from_Mac10[[#This Row],[qtytoShipFuture]]</f>
        <v>140.4</v>
      </c>
      <c r="T2722" s="47">
        <f>ROUND(Table_Query_from_Mac10[[#This Row],[qty_to_ship]]*(1+Table_Query_from_Mac10[[#This Row],[VolumeIncreasebyType]]),0)</f>
        <v>8</v>
      </c>
      <c r="U2722" s="47">
        <f>Table_Query_from_Mac10[[#This Row],[qtytoShipFuture]]*Table_Query_from_Mac10[[#This Row],[Future-cost]]</f>
        <v>58.4</v>
      </c>
      <c r="V2722" s="47">
        <f>Table_Query_from_Mac10[[#This Row],[qtytoShipFuture]]-Table_Query_from_Mac10[[#This Row],[qty_to_ship]]</f>
        <v>0</v>
      </c>
      <c r="W2722" s="47">
        <f>Table_Query_from_Mac10[[#This Row],[UnitPriceFuture]]</f>
        <v>17.55</v>
      </c>
      <c r="X2722" s="47">
        <f>Table_Query_from_Mac10[[#This Row],[Unit Increase]]*Table_Query_from_Mac10[[#This Row],[UnitPriceFuture]]</f>
        <v>0</v>
      </c>
      <c r="Y2722" s="47">
        <f>Table_Query_from_Mac10[[#This Row],[Unit Increase]]*Table_Query_from_Mac10[[#This Row],[Future-cost]]</f>
        <v>0</v>
      </c>
      <c r="Z2722" s="47">
        <f>-(Table_Query_from_Mac10[[#This Row],[Incremental Sales]]+((Table_Query_from_Mac10[[#This Row],[Incremental Sales]]*-(SUM(Summary!$S$8:$S$9)))))*Summary!$S$18</f>
        <v>0</v>
      </c>
      <c r="AA2722" s="47">
        <f>IFERROR(Table_Query_from_Mac10[[#This Row],[Incremental Cost]]/Table_Query_from_Mac10[[#This Row],[Incremental Sales]],0)</f>
        <v>0</v>
      </c>
      <c r="AB2722" s="47">
        <f>IFERROR(Table_Query_from_Mac10[[#This Row],[TotalCostFuture]]/Table_Query_from_Mac10[[#This Row],[totalsalesFuture]],0)</f>
        <v>0.4159544159544159</v>
      </c>
      <c r="AN2722" s="30">
        <v>32</v>
      </c>
      <c r="AO2722">
        <f t="shared" si="84"/>
        <v>8</v>
      </c>
      <c r="AQ2722" s="30">
        <v>50.13</v>
      </c>
      <c r="AR2722">
        <f t="shared" si="85"/>
        <v>17.55</v>
      </c>
    </row>
    <row r="2723" spans="1:44" x14ac:dyDescent="0.25">
      <c r="A2723">
        <v>90284</v>
      </c>
      <c r="B2723">
        <v>7</v>
      </c>
      <c r="C2723" t="s">
        <v>60</v>
      </c>
      <c r="D2723" t="s">
        <v>49</v>
      </c>
      <c r="E2723">
        <v>1</v>
      </c>
      <c r="F2723">
        <v>7.09</v>
      </c>
      <c r="G2723">
        <v>15.97</v>
      </c>
      <c r="H2723" s="1">
        <v>44861</v>
      </c>
      <c r="I2723" s="20">
        <v>0</v>
      </c>
      <c r="J2723" s="47">
        <f>Table_Query_from_Mac10[[#This Row],[unit_price]]-(Table_Query_from_Mac10[[#This Row],[unit_price]]*(Table_Query_from_Mac10[[#This Row],[discount_pct]]/100))</f>
        <v>15.97</v>
      </c>
      <c r="K2723" s="47">
        <f>Table_Query_from_Mac10[[#This Row],[unit_cost]]</f>
        <v>7.09</v>
      </c>
      <c r="L2723" s="47">
        <f>Table_Query_from_Mac10[[#This Row],[Live-cost]]*(1+Table_Query_from_Mac10[[#This Row],[CogsIncreasebyTYPE]])</f>
        <v>7.09</v>
      </c>
      <c r="M2723" s="47">
        <f>Table_Query_from_Mac10[[#This Row],[Live-cost]]*Table_Query_from_Mac10[[#This Row],[qty_to_ship]]</f>
        <v>7.09</v>
      </c>
      <c r="N2723" s="47">
        <f>IF(Table_Query_from_Mac10[[#This Row],[item_no]]="KDA",-Table_Query_from_Mac10[[#This Row],[unit_price]],Table_Query_from_Mac10[[#This Row],[Net Unit]]*Table_Query_from_Mac10[[#This Row],[qty_to_ship]])</f>
        <v>15.97</v>
      </c>
      <c r="O2723" s="47">
        <f>SUMIFS(Summary!C:C,Summary!H:H,Table_Query_from_Mac10[[#This Row],[Juiceoc]])</f>
        <v>0</v>
      </c>
      <c r="P2723" s="47">
        <f>SUMIFS(Summary!D:D,Summary!H:H,Table_Query_from_Mac10[[#This Row],[Juiceoc]])</f>
        <v>0</v>
      </c>
      <c r="Q2723" s="47">
        <f>SUMIFS(Summary!E:E,Summary!H:H,Table_Query_from_Mac10[[#This Row],[Juiceoc]])</f>
        <v>0</v>
      </c>
      <c r="R2723" s="47">
        <f>Table_Query_from_Mac10[[#This Row],[Net Unit]]*(1+Table_Query_from_Mac10[[#This Row],[PriceIncreasebyType]])</f>
        <v>15.97</v>
      </c>
      <c r="S2723" s="47">
        <f>Table_Query_from_Mac10[[#This Row],[UnitPriceFuture]]*Table_Query_from_Mac10[[#This Row],[qtytoShipFuture]]</f>
        <v>15.97</v>
      </c>
      <c r="T2723" s="47">
        <f>ROUND(Table_Query_from_Mac10[[#This Row],[qty_to_ship]]*(1+Table_Query_from_Mac10[[#This Row],[VolumeIncreasebyType]]),0)</f>
        <v>1</v>
      </c>
      <c r="U2723" s="47">
        <f>Table_Query_from_Mac10[[#This Row],[qtytoShipFuture]]*Table_Query_from_Mac10[[#This Row],[Future-cost]]</f>
        <v>7.09</v>
      </c>
      <c r="V2723" s="47">
        <f>Table_Query_from_Mac10[[#This Row],[qtytoShipFuture]]-Table_Query_from_Mac10[[#This Row],[qty_to_ship]]</f>
        <v>0</v>
      </c>
      <c r="W2723" s="47">
        <f>Table_Query_from_Mac10[[#This Row],[UnitPriceFuture]]</f>
        <v>15.97</v>
      </c>
      <c r="X2723" s="47">
        <f>Table_Query_from_Mac10[[#This Row],[Unit Increase]]*Table_Query_from_Mac10[[#This Row],[UnitPriceFuture]]</f>
        <v>0</v>
      </c>
      <c r="Y2723" s="47">
        <f>Table_Query_from_Mac10[[#This Row],[Unit Increase]]*Table_Query_from_Mac10[[#This Row],[Future-cost]]</f>
        <v>0</v>
      </c>
      <c r="Z2723" s="47">
        <f>-(Table_Query_from_Mac10[[#This Row],[Incremental Sales]]+((Table_Query_from_Mac10[[#This Row],[Incremental Sales]]*-(SUM(Summary!$S$8:$S$9)))))*Summary!$S$18</f>
        <v>0</v>
      </c>
      <c r="AA2723" s="47">
        <f>IFERROR(Table_Query_from_Mac10[[#This Row],[Incremental Cost]]/Table_Query_from_Mac10[[#This Row],[Incremental Sales]],0)</f>
        <v>0</v>
      </c>
      <c r="AB2723" s="47">
        <f>IFERROR(Table_Query_from_Mac10[[#This Row],[TotalCostFuture]]/Table_Query_from_Mac10[[#This Row],[totalsalesFuture]],0)</f>
        <v>0.44395742016280526</v>
      </c>
      <c r="AN2723" s="31">
        <v>4</v>
      </c>
      <c r="AO2723">
        <f t="shared" si="84"/>
        <v>1</v>
      </c>
      <c r="AQ2723" s="31">
        <v>45.62</v>
      </c>
      <c r="AR2723">
        <f t="shared" si="85"/>
        <v>15.97</v>
      </c>
    </row>
    <row r="2724" spans="1:44" x14ac:dyDescent="0.25">
      <c r="A2724">
        <v>90284</v>
      </c>
      <c r="B2724">
        <v>8</v>
      </c>
      <c r="C2724" t="s">
        <v>59</v>
      </c>
      <c r="D2724" t="s">
        <v>49</v>
      </c>
      <c r="E2724">
        <v>50</v>
      </c>
      <c r="F2724">
        <v>4.2699999999999996</v>
      </c>
      <c r="G2724">
        <v>9.24</v>
      </c>
      <c r="H2724" s="1">
        <v>44861</v>
      </c>
      <c r="I2724" s="20">
        <v>0</v>
      </c>
      <c r="J2724" s="47">
        <f>Table_Query_from_Mac10[[#This Row],[unit_price]]-(Table_Query_from_Mac10[[#This Row],[unit_price]]*(Table_Query_from_Mac10[[#This Row],[discount_pct]]/100))</f>
        <v>9.24</v>
      </c>
      <c r="K2724" s="47">
        <f>Table_Query_from_Mac10[[#This Row],[unit_cost]]</f>
        <v>4.2699999999999996</v>
      </c>
      <c r="L2724" s="47">
        <f>Table_Query_from_Mac10[[#This Row],[Live-cost]]*(1+Table_Query_from_Mac10[[#This Row],[CogsIncreasebyTYPE]])</f>
        <v>4.2699999999999996</v>
      </c>
      <c r="M2724" s="47">
        <f>Table_Query_from_Mac10[[#This Row],[Live-cost]]*Table_Query_from_Mac10[[#This Row],[qty_to_ship]]</f>
        <v>213.49999999999997</v>
      </c>
      <c r="N2724" s="47">
        <f>IF(Table_Query_from_Mac10[[#This Row],[item_no]]="KDA",-Table_Query_from_Mac10[[#This Row],[unit_price]],Table_Query_from_Mac10[[#This Row],[Net Unit]]*Table_Query_from_Mac10[[#This Row],[qty_to_ship]])</f>
        <v>462</v>
      </c>
      <c r="O2724" s="47">
        <f>SUMIFS(Summary!C:C,Summary!H:H,Table_Query_from_Mac10[[#This Row],[Juiceoc]])</f>
        <v>0</v>
      </c>
      <c r="P2724" s="47">
        <f>SUMIFS(Summary!D:D,Summary!H:H,Table_Query_from_Mac10[[#This Row],[Juiceoc]])</f>
        <v>0</v>
      </c>
      <c r="Q2724" s="47">
        <f>SUMIFS(Summary!E:E,Summary!H:H,Table_Query_from_Mac10[[#This Row],[Juiceoc]])</f>
        <v>0</v>
      </c>
      <c r="R2724" s="47">
        <f>Table_Query_from_Mac10[[#This Row],[Net Unit]]*(1+Table_Query_from_Mac10[[#This Row],[PriceIncreasebyType]])</f>
        <v>9.24</v>
      </c>
      <c r="S2724" s="47">
        <f>Table_Query_from_Mac10[[#This Row],[UnitPriceFuture]]*Table_Query_from_Mac10[[#This Row],[qtytoShipFuture]]</f>
        <v>462</v>
      </c>
      <c r="T2724" s="47">
        <f>ROUND(Table_Query_from_Mac10[[#This Row],[qty_to_ship]]*(1+Table_Query_from_Mac10[[#This Row],[VolumeIncreasebyType]]),0)</f>
        <v>50</v>
      </c>
      <c r="U2724" s="47">
        <f>Table_Query_from_Mac10[[#This Row],[qtytoShipFuture]]*Table_Query_from_Mac10[[#This Row],[Future-cost]]</f>
        <v>213.49999999999997</v>
      </c>
      <c r="V2724" s="47">
        <f>Table_Query_from_Mac10[[#This Row],[qtytoShipFuture]]-Table_Query_from_Mac10[[#This Row],[qty_to_ship]]</f>
        <v>0</v>
      </c>
      <c r="W2724" s="47">
        <f>Table_Query_from_Mac10[[#This Row],[UnitPriceFuture]]</f>
        <v>9.24</v>
      </c>
      <c r="X2724" s="47">
        <f>Table_Query_from_Mac10[[#This Row],[Unit Increase]]*Table_Query_from_Mac10[[#This Row],[UnitPriceFuture]]</f>
        <v>0</v>
      </c>
      <c r="Y2724" s="47">
        <f>Table_Query_from_Mac10[[#This Row],[Unit Increase]]*Table_Query_from_Mac10[[#This Row],[Future-cost]]</f>
        <v>0</v>
      </c>
      <c r="Z2724" s="47">
        <f>-(Table_Query_from_Mac10[[#This Row],[Incremental Sales]]+((Table_Query_from_Mac10[[#This Row],[Incremental Sales]]*-(SUM(Summary!$S$8:$S$9)))))*Summary!$S$18</f>
        <v>0</v>
      </c>
      <c r="AA2724" s="47">
        <f>IFERROR(Table_Query_from_Mac10[[#This Row],[Incremental Cost]]/Table_Query_from_Mac10[[#This Row],[Incremental Sales]],0)</f>
        <v>0</v>
      </c>
      <c r="AB2724" s="47">
        <f>IFERROR(Table_Query_from_Mac10[[#This Row],[TotalCostFuture]]/Table_Query_from_Mac10[[#This Row],[totalsalesFuture]],0)</f>
        <v>0.46212121212121204</v>
      </c>
      <c r="AN2724" s="30">
        <v>200</v>
      </c>
      <c r="AO2724">
        <f t="shared" si="84"/>
        <v>50</v>
      </c>
      <c r="AQ2724" s="30">
        <v>26.39</v>
      </c>
      <c r="AR2724">
        <f t="shared" si="85"/>
        <v>9.24</v>
      </c>
    </row>
    <row r="2725" spans="1:44" x14ac:dyDescent="0.25">
      <c r="A2725">
        <v>90284</v>
      </c>
      <c r="B2725">
        <v>9</v>
      </c>
      <c r="C2725" t="s">
        <v>59</v>
      </c>
      <c r="D2725" t="s">
        <v>49</v>
      </c>
      <c r="E2725">
        <v>48</v>
      </c>
      <c r="F2725">
        <v>6.28</v>
      </c>
      <c r="G2725">
        <v>13.95</v>
      </c>
      <c r="H2725" s="1">
        <v>44861</v>
      </c>
      <c r="I2725" s="20">
        <v>0</v>
      </c>
      <c r="J2725" s="47">
        <f>Table_Query_from_Mac10[[#This Row],[unit_price]]-(Table_Query_from_Mac10[[#This Row],[unit_price]]*(Table_Query_from_Mac10[[#This Row],[discount_pct]]/100))</f>
        <v>13.95</v>
      </c>
      <c r="K2725" s="47">
        <f>Table_Query_from_Mac10[[#This Row],[unit_cost]]</f>
        <v>6.28</v>
      </c>
      <c r="L2725" s="47">
        <f>Table_Query_from_Mac10[[#This Row],[Live-cost]]*(1+Table_Query_from_Mac10[[#This Row],[CogsIncreasebyTYPE]])</f>
        <v>6.28</v>
      </c>
      <c r="M2725" s="47">
        <f>Table_Query_from_Mac10[[#This Row],[Live-cost]]*Table_Query_from_Mac10[[#This Row],[qty_to_ship]]</f>
        <v>301.44</v>
      </c>
      <c r="N2725" s="47">
        <f>IF(Table_Query_from_Mac10[[#This Row],[item_no]]="KDA",-Table_Query_from_Mac10[[#This Row],[unit_price]],Table_Query_from_Mac10[[#This Row],[Net Unit]]*Table_Query_from_Mac10[[#This Row],[qty_to_ship]])</f>
        <v>669.59999999999991</v>
      </c>
      <c r="O2725" s="47">
        <f>SUMIFS(Summary!C:C,Summary!H:H,Table_Query_from_Mac10[[#This Row],[Juiceoc]])</f>
        <v>0</v>
      </c>
      <c r="P2725" s="47">
        <f>SUMIFS(Summary!D:D,Summary!H:H,Table_Query_from_Mac10[[#This Row],[Juiceoc]])</f>
        <v>0</v>
      </c>
      <c r="Q2725" s="47">
        <f>SUMIFS(Summary!E:E,Summary!H:H,Table_Query_from_Mac10[[#This Row],[Juiceoc]])</f>
        <v>0</v>
      </c>
      <c r="R2725" s="47">
        <f>Table_Query_from_Mac10[[#This Row],[Net Unit]]*(1+Table_Query_from_Mac10[[#This Row],[PriceIncreasebyType]])</f>
        <v>13.95</v>
      </c>
      <c r="S2725" s="47">
        <f>Table_Query_from_Mac10[[#This Row],[UnitPriceFuture]]*Table_Query_from_Mac10[[#This Row],[qtytoShipFuture]]</f>
        <v>669.59999999999991</v>
      </c>
      <c r="T2725" s="47">
        <f>ROUND(Table_Query_from_Mac10[[#This Row],[qty_to_ship]]*(1+Table_Query_from_Mac10[[#This Row],[VolumeIncreasebyType]]),0)</f>
        <v>48</v>
      </c>
      <c r="U2725" s="47">
        <f>Table_Query_from_Mac10[[#This Row],[qtytoShipFuture]]*Table_Query_from_Mac10[[#This Row],[Future-cost]]</f>
        <v>301.44</v>
      </c>
      <c r="V2725" s="47">
        <f>Table_Query_from_Mac10[[#This Row],[qtytoShipFuture]]-Table_Query_from_Mac10[[#This Row],[qty_to_ship]]</f>
        <v>0</v>
      </c>
      <c r="W2725" s="47">
        <f>Table_Query_from_Mac10[[#This Row],[UnitPriceFuture]]</f>
        <v>13.95</v>
      </c>
      <c r="X2725" s="47">
        <f>Table_Query_from_Mac10[[#This Row],[Unit Increase]]*Table_Query_from_Mac10[[#This Row],[UnitPriceFuture]]</f>
        <v>0</v>
      </c>
      <c r="Y2725" s="47">
        <f>Table_Query_from_Mac10[[#This Row],[Unit Increase]]*Table_Query_from_Mac10[[#This Row],[Future-cost]]</f>
        <v>0</v>
      </c>
      <c r="Z2725" s="47">
        <f>-(Table_Query_from_Mac10[[#This Row],[Incremental Sales]]+((Table_Query_from_Mac10[[#This Row],[Incremental Sales]]*-(SUM(Summary!$S$8:$S$9)))))*Summary!$S$18</f>
        <v>0</v>
      </c>
      <c r="AA2725" s="47">
        <f>IFERROR(Table_Query_from_Mac10[[#This Row],[Incremental Cost]]/Table_Query_from_Mac10[[#This Row],[Incremental Sales]],0)</f>
        <v>0</v>
      </c>
      <c r="AB2725" s="47">
        <f>IFERROR(Table_Query_from_Mac10[[#This Row],[TotalCostFuture]]/Table_Query_from_Mac10[[#This Row],[totalsalesFuture]],0)</f>
        <v>0.4501792114695341</v>
      </c>
      <c r="AN2725" s="31">
        <v>192</v>
      </c>
      <c r="AO2725">
        <f t="shared" si="84"/>
        <v>48</v>
      </c>
      <c r="AQ2725" s="31">
        <v>39.85</v>
      </c>
      <c r="AR2725">
        <f t="shared" si="85"/>
        <v>13.95</v>
      </c>
    </row>
    <row r="2726" spans="1:44" x14ac:dyDescent="0.25">
      <c r="A2726">
        <v>90285</v>
      </c>
      <c r="B2726">
        <v>1</v>
      </c>
      <c r="C2726" t="s">
        <v>53</v>
      </c>
      <c r="D2726" t="s">
        <v>80</v>
      </c>
      <c r="E2726">
        <v>38</v>
      </c>
      <c r="F2726">
        <v>4.79</v>
      </c>
      <c r="G2726">
        <v>11.42</v>
      </c>
      <c r="H2726" s="1">
        <v>44860</v>
      </c>
      <c r="I2726" s="20">
        <v>3</v>
      </c>
      <c r="J2726" s="47">
        <f>Table_Query_from_Mac10[[#This Row],[unit_price]]-(Table_Query_from_Mac10[[#This Row],[unit_price]]*(Table_Query_from_Mac10[[#This Row],[discount_pct]]/100))</f>
        <v>11.077400000000001</v>
      </c>
      <c r="K2726" s="47">
        <f>Table_Query_from_Mac10[[#This Row],[unit_cost]]</f>
        <v>4.79</v>
      </c>
      <c r="L2726" s="47">
        <f>Table_Query_from_Mac10[[#This Row],[Live-cost]]*(1+Table_Query_from_Mac10[[#This Row],[CogsIncreasebyTYPE]])</f>
        <v>4.79</v>
      </c>
      <c r="M2726" s="47">
        <f>Table_Query_from_Mac10[[#This Row],[Live-cost]]*Table_Query_from_Mac10[[#This Row],[qty_to_ship]]</f>
        <v>182.02</v>
      </c>
      <c r="N2726" s="47">
        <f>IF(Table_Query_from_Mac10[[#This Row],[item_no]]="KDA",-Table_Query_from_Mac10[[#This Row],[unit_price]],Table_Query_from_Mac10[[#This Row],[Net Unit]]*Table_Query_from_Mac10[[#This Row],[qty_to_ship]])</f>
        <v>420.94120000000004</v>
      </c>
      <c r="O2726" s="47">
        <f>SUMIFS(Summary!C:C,Summary!H:H,Table_Query_from_Mac10[[#This Row],[Juiceoc]])</f>
        <v>0</v>
      </c>
      <c r="P2726" s="47">
        <f>SUMIFS(Summary!D:D,Summary!H:H,Table_Query_from_Mac10[[#This Row],[Juiceoc]])</f>
        <v>0</v>
      </c>
      <c r="Q2726" s="47">
        <f>SUMIFS(Summary!E:E,Summary!H:H,Table_Query_from_Mac10[[#This Row],[Juiceoc]])</f>
        <v>0</v>
      </c>
      <c r="R2726" s="47">
        <f>Table_Query_from_Mac10[[#This Row],[Net Unit]]*(1+Table_Query_from_Mac10[[#This Row],[PriceIncreasebyType]])</f>
        <v>11.077400000000001</v>
      </c>
      <c r="S2726" s="47">
        <f>Table_Query_from_Mac10[[#This Row],[UnitPriceFuture]]*Table_Query_from_Mac10[[#This Row],[qtytoShipFuture]]</f>
        <v>420.94120000000004</v>
      </c>
      <c r="T2726" s="47">
        <f>ROUND(Table_Query_from_Mac10[[#This Row],[qty_to_ship]]*(1+Table_Query_from_Mac10[[#This Row],[VolumeIncreasebyType]]),0)</f>
        <v>38</v>
      </c>
      <c r="U2726" s="47">
        <f>Table_Query_from_Mac10[[#This Row],[qtytoShipFuture]]*Table_Query_from_Mac10[[#This Row],[Future-cost]]</f>
        <v>182.02</v>
      </c>
      <c r="V2726" s="47">
        <f>Table_Query_from_Mac10[[#This Row],[qtytoShipFuture]]-Table_Query_from_Mac10[[#This Row],[qty_to_ship]]</f>
        <v>0</v>
      </c>
      <c r="W2726" s="47">
        <f>Table_Query_from_Mac10[[#This Row],[UnitPriceFuture]]</f>
        <v>11.077400000000001</v>
      </c>
      <c r="X2726" s="47">
        <f>Table_Query_from_Mac10[[#This Row],[Unit Increase]]*Table_Query_from_Mac10[[#This Row],[UnitPriceFuture]]</f>
        <v>0</v>
      </c>
      <c r="Y2726" s="47">
        <f>Table_Query_from_Mac10[[#This Row],[Unit Increase]]*Table_Query_from_Mac10[[#This Row],[Future-cost]]</f>
        <v>0</v>
      </c>
      <c r="Z2726" s="47">
        <f>-(Table_Query_from_Mac10[[#This Row],[Incremental Sales]]+((Table_Query_from_Mac10[[#This Row],[Incremental Sales]]*-(SUM(Summary!$S$8:$S$9)))))*Summary!$S$18</f>
        <v>0</v>
      </c>
      <c r="AA2726" s="47">
        <f>IFERROR(Table_Query_from_Mac10[[#This Row],[Incremental Cost]]/Table_Query_from_Mac10[[#This Row],[Incremental Sales]],0)</f>
        <v>0</v>
      </c>
      <c r="AB2726" s="47">
        <f>IFERROR(Table_Query_from_Mac10[[#This Row],[TotalCostFuture]]/Table_Query_from_Mac10[[#This Row],[totalsalesFuture]],0)</f>
        <v>0.43241193781934389</v>
      </c>
      <c r="AN2726" s="30">
        <v>150</v>
      </c>
      <c r="AO2726">
        <f t="shared" si="84"/>
        <v>38</v>
      </c>
      <c r="AQ2726" s="30">
        <v>32.64</v>
      </c>
      <c r="AR2726">
        <f t="shared" si="85"/>
        <v>11.42</v>
      </c>
    </row>
    <row r="2727" spans="1:44" x14ac:dyDescent="0.25">
      <c r="A2727">
        <v>90285</v>
      </c>
      <c r="B2727">
        <v>2</v>
      </c>
      <c r="C2727" t="s">
        <v>53</v>
      </c>
      <c r="D2727" t="s">
        <v>80</v>
      </c>
      <c r="E2727">
        <v>7</v>
      </c>
      <c r="F2727">
        <v>5.36</v>
      </c>
      <c r="G2727">
        <v>12.61</v>
      </c>
      <c r="H2727" s="1">
        <v>44860</v>
      </c>
      <c r="I2727" s="20">
        <v>3</v>
      </c>
      <c r="J2727" s="47">
        <f>Table_Query_from_Mac10[[#This Row],[unit_price]]-(Table_Query_from_Mac10[[#This Row],[unit_price]]*(Table_Query_from_Mac10[[#This Row],[discount_pct]]/100))</f>
        <v>12.2317</v>
      </c>
      <c r="K2727" s="47">
        <f>Table_Query_from_Mac10[[#This Row],[unit_cost]]</f>
        <v>5.36</v>
      </c>
      <c r="L2727" s="47">
        <f>Table_Query_from_Mac10[[#This Row],[Live-cost]]*(1+Table_Query_from_Mac10[[#This Row],[CogsIncreasebyTYPE]])</f>
        <v>5.36</v>
      </c>
      <c r="M2727" s="47">
        <f>Table_Query_from_Mac10[[#This Row],[Live-cost]]*Table_Query_from_Mac10[[#This Row],[qty_to_ship]]</f>
        <v>37.520000000000003</v>
      </c>
      <c r="N2727" s="47">
        <f>IF(Table_Query_from_Mac10[[#This Row],[item_no]]="KDA",-Table_Query_from_Mac10[[#This Row],[unit_price]],Table_Query_from_Mac10[[#This Row],[Net Unit]]*Table_Query_from_Mac10[[#This Row],[qty_to_ship]])</f>
        <v>85.621899999999997</v>
      </c>
      <c r="O2727" s="47">
        <f>SUMIFS(Summary!C:C,Summary!H:H,Table_Query_from_Mac10[[#This Row],[Juiceoc]])</f>
        <v>0</v>
      </c>
      <c r="P2727" s="47">
        <f>SUMIFS(Summary!D:D,Summary!H:H,Table_Query_from_Mac10[[#This Row],[Juiceoc]])</f>
        <v>0</v>
      </c>
      <c r="Q2727" s="47">
        <f>SUMIFS(Summary!E:E,Summary!H:H,Table_Query_from_Mac10[[#This Row],[Juiceoc]])</f>
        <v>0</v>
      </c>
      <c r="R2727" s="47">
        <f>Table_Query_from_Mac10[[#This Row],[Net Unit]]*(1+Table_Query_from_Mac10[[#This Row],[PriceIncreasebyType]])</f>
        <v>12.2317</v>
      </c>
      <c r="S2727" s="47">
        <f>Table_Query_from_Mac10[[#This Row],[UnitPriceFuture]]*Table_Query_from_Mac10[[#This Row],[qtytoShipFuture]]</f>
        <v>85.621899999999997</v>
      </c>
      <c r="T2727" s="47">
        <f>ROUND(Table_Query_from_Mac10[[#This Row],[qty_to_ship]]*(1+Table_Query_from_Mac10[[#This Row],[VolumeIncreasebyType]]),0)</f>
        <v>7</v>
      </c>
      <c r="U2727" s="47">
        <f>Table_Query_from_Mac10[[#This Row],[qtytoShipFuture]]*Table_Query_from_Mac10[[#This Row],[Future-cost]]</f>
        <v>37.520000000000003</v>
      </c>
      <c r="V2727" s="47">
        <f>Table_Query_from_Mac10[[#This Row],[qtytoShipFuture]]-Table_Query_from_Mac10[[#This Row],[qty_to_ship]]</f>
        <v>0</v>
      </c>
      <c r="W2727" s="47">
        <f>Table_Query_from_Mac10[[#This Row],[UnitPriceFuture]]</f>
        <v>12.2317</v>
      </c>
      <c r="X2727" s="47">
        <f>Table_Query_from_Mac10[[#This Row],[Unit Increase]]*Table_Query_from_Mac10[[#This Row],[UnitPriceFuture]]</f>
        <v>0</v>
      </c>
      <c r="Y2727" s="47">
        <f>Table_Query_from_Mac10[[#This Row],[Unit Increase]]*Table_Query_from_Mac10[[#This Row],[Future-cost]]</f>
        <v>0</v>
      </c>
      <c r="Z2727" s="47">
        <f>-(Table_Query_from_Mac10[[#This Row],[Incremental Sales]]+((Table_Query_from_Mac10[[#This Row],[Incremental Sales]]*-(SUM(Summary!$S$8:$S$9)))))*Summary!$S$18</f>
        <v>0</v>
      </c>
      <c r="AA2727" s="47">
        <f>IFERROR(Table_Query_from_Mac10[[#This Row],[Incremental Cost]]/Table_Query_from_Mac10[[#This Row],[Incremental Sales]],0)</f>
        <v>0</v>
      </c>
      <c r="AB2727" s="47">
        <f>IFERROR(Table_Query_from_Mac10[[#This Row],[TotalCostFuture]]/Table_Query_from_Mac10[[#This Row],[totalsalesFuture]],0)</f>
        <v>0.43820564598543132</v>
      </c>
      <c r="AN2727" s="31">
        <v>25</v>
      </c>
      <c r="AO2727">
        <f t="shared" si="84"/>
        <v>7</v>
      </c>
      <c r="AQ2727" s="31">
        <v>36.020000000000003</v>
      </c>
      <c r="AR2727">
        <f t="shared" si="85"/>
        <v>12.61</v>
      </c>
    </row>
    <row r="2728" spans="1:44" x14ac:dyDescent="0.25">
      <c r="A2728">
        <v>90285</v>
      </c>
      <c r="B2728">
        <v>3</v>
      </c>
      <c r="C2728" t="s">
        <v>53</v>
      </c>
      <c r="D2728" t="s">
        <v>80</v>
      </c>
      <c r="E2728">
        <v>32</v>
      </c>
      <c r="F2728">
        <v>6.45</v>
      </c>
      <c r="G2728">
        <v>14.81</v>
      </c>
      <c r="H2728" s="1">
        <v>44860</v>
      </c>
      <c r="I2728" s="20">
        <v>3</v>
      </c>
      <c r="J2728" s="47">
        <f>Table_Query_from_Mac10[[#This Row],[unit_price]]-(Table_Query_from_Mac10[[#This Row],[unit_price]]*(Table_Query_from_Mac10[[#This Row],[discount_pct]]/100))</f>
        <v>14.3657</v>
      </c>
      <c r="K2728" s="47">
        <f>Table_Query_from_Mac10[[#This Row],[unit_cost]]</f>
        <v>6.45</v>
      </c>
      <c r="L2728" s="47">
        <f>Table_Query_from_Mac10[[#This Row],[Live-cost]]*(1+Table_Query_from_Mac10[[#This Row],[CogsIncreasebyTYPE]])</f>
        <v>6.45</v>
      </c>
      <c r="M2728" s="47">
        <f>Table_Query_from_Mac10[[#This Row],[Live-cost]]*Table_Query_from_Mac10[[#This Row],[qty_to_ship]]</f>
        <v>206.4</v>
      </c>
      <c r="N2728" s="47">
        <f>IF(Table_Query_from_Mac10[[#This Row],[item_no]]="KDA",-Table_Query_from_Mac10[[#This Row],[unit_price]],Table_Query_from_Mac10[[#This Row],[Net Unit]]*Table_Query_from_Mac10[[#This Row],[qty_to_ship]])</f>
        <v>459.70240000000001</v>
      </c>
      <c r="O2728" s="47">
        <f>SUMIFS(Summary!C:C,Summary!H:H,Table_Query_from_Mac10[[#This Row],[Juiceoc]])</f>
        <v>0</v>
      </c>
      <c r="P2728" s="47">
        <f>SUMIFS(Summary!D:D,Summary!H:H,Table_Query_from_Mac10[[#This Row],[Juiceoc]])</f>
        <v>0</v>
      </c>
      <c r="Q2728" s="47">
        <f>SUMIFS(Summary!E:E,Summary!H:H,Table_Query_from_Mac10[[#This Row],[Juiceoc]])</f>
        <v>0</v>
      </c>
      <c r="R2728" s="47">
        <f>Table_Query_from_Mac10[[#This Row],[Net Unit]]*(1+Table_Query_from_Mac10[[#This Row],[PriceIncreasebyType]])</f>
        <v>14.3657</v>
      </c>
      <c r="S2728" s="47">
        <f>Table_Query_from_Mac10[[#This Row],[UnitPriceFuture]]*Table_Query_from_Mac10[[#This Row],[qtytoShipFuture]]</f>
        <v>459.70240000000001</v>
      </c>
      <c r="T2728" s="47">
        <f>ROUND(Table_Query_from_Mac10[[#This Row],[qty_to_ship]]*(1+Table_Query_from_Mac10[[#This Row],[VolumeIncreasebyType]]),0)</f>
        <v>32</v>
      </c>
      <c r="U2728" s="47">
        <f>Table_Query_from_Mac10[[#This Row],[qtytoShipFuture]]*Table_Query_from_Mac10[[#This Row],[Future-cost]]</f>
        <v>206.4</v>
      </c>
      <c r="V2728" s="47">
        <f>Table_Query_from_Mac10[[#This Row],[qtytoShipFuture]]-Table_Query_from_Mac10[[#This Row],[qty_to_ship]]</f>
        <v>0</v>
      </c>
      <c r="W2728" s="47">
        <f>Table_Query_from_Mac10[[#This Row],[UnitPriceFuture]]</f>
        <v>14.3657</v>
      </c>
      <c r="X2728" s="47">
        <f>Table_Query_from_Mac10[[#This Row],[Unit Increase]]*Table_Query_from_Mac10[[#This Row],[UnitPriceFuture]]</f>
        <v>0</v>
      </c>
      <c r="Y2728" s="47">
        <f>Table_Query_from_Mac10[[#This Row],[Unit Increase]]*Table_Query_from_Mac10[[#This Row],[Future-cost]]</f>
        <v>0</v>
      </c>
      <c r="Z2728" s="47">
        <f>-(Table_Query_from_Mac10[[#This Row],[Incremental Sales]]+((Table_Query_from_Mac10[[#This Row],[Incremental Sales]]*-(SUM(Summary!$S$8:$S$9)))))*Summary!$S$18</f>
        <v>0</v>
      </c>
      <c r="AA2728" s="47">
        <f>IFERROR(Table_Query_from_Mac10[[#This Row],[Incremental Cost]]/Table_Query_from_Mac10[[#This Row],[Incremental Sales]],0)</f>
        <v>0</v>
      </c>
      <c r="AB2728" s="47">
        <f>IFERROR(Table_Query_from_Mac10[[#This Row],[TotalCostFuture]]/Table_Query_from_Mac10[[#This Row],[totalsalesFuture]],0)</f>
        <v>0.44898612667673693</v>
      </c>
      <c r="AN2728" s="30">
        <v>128</v>
      </c>
      <c r="AO2728">
        <f t="shared" si="84"/>
        <v>32</v>
      </c>
      <c r="AQ2728" s="30">
        <v>42.3</v>
      </c>
      <c r="AR2728">
        <f t="shared" si="85"/>
        <v>14.81</v>
      </c>
    </row>
    <row r="2729" spans="1:44" x14ac:dyDescent="0.25">
      <c r="A2729">
        <v>90285</v>
      </c>
      <c r="B2729">
        <v>4</v>
      </c>
      <c r="C2729" t="s">
        <v>53</v>
      </c>
      <c r="D2729" t="s">
        <v>80</v>
      </c>
      <c r="E2729">
        <v>24</v>
      </c>
      <c r="F2729">
        <v>8.3699999999999992</v>
      </c>
      <c r="G2729">
        <v>19.45</v>
      </c>
      <c r="H2729" s="1">
        <v>44860</v>
      </c>
      <c r="I2729" s="20">
        <v>3</v>
      </c>
      <c r="J2729" s="47">
        <f>Table_Query_from_Mac10[[#This Row],[unit_price]]-(Table_Query_from_Mac10[[#This Row],[unit_price]]*(Table_Query_from_Mac10[[#This Row],[discount_pct]]/100))</f>
        <v>18.866499999999998</v>
      </c>
      <c r="K2729" s="47">
        <f>Table_Query_from_Mac10[[#This Row],[unit_cost]]</f>
        <v>8.3699999999999992</v>
      </c>
      <c r="L2729" s="47">
        <f>Table_Query_from_Mac10[[#This Row],[Live-cost]]*(1+Table_Query_from_Mac10[[#This Row],[CogsIncreasebyTYPE]])</f>
        <v>8.3699999999999992</v>
      </c>
      <c r="M2729" s="47">
        <f>Table_Query_from_Mac10[[#This Row],[Live-cost]]*Table_Query_from_Mac10[[#This Row],[qty_to_ship]]</f>
        <v>200.88</v>
      </c>
      <c r="N2729" s="47">
        <f>IF(Table_Query_from_Mac10[[#This Row],[item_no]]="KDA",-Table_Query_from_Mac10[[#This Row],[unit_price]],Table_Query_from_Mac10[[#This Row],[Net Unit]]*Table_Query_from_Mac10[[#This Row],[qty_to_ship]])</f>
        <v>452.79599999999994</v>
      </c>
      <c r="O2729" s="47">
        <f>SUMIFS(Summary!C:C,Summary!H:H,Table_Query_from_Mac10[[#This Row],[Juiceoc]])</f>
        <v>0</v>
      </c>
      <c r="P2729" s="47">
        <f>SUMIFS(Summary!D:D,Summary!H:H,Table_Query_from_Mac10[[#This Row],[Juiceoc]])</f>
        <v>0</v>
      </c>
      <c r="Q2729" s="47">
        <f>SUMIFS(Summary!E:E,Summary!H:H,Table_Query_from_Mac10[[#This Row],[Juiceoc]])</f>
        <v>0</v>
      </c>
      <c r="R2729" s="47">
        <f>Table_Query_from_Mac10[[#This Row],[Net Unit]]*(1+Table_Query_from_Mac10[[#This Row],[PriceIncreasebyType]])</f>
        <v>18.866499999999998</v>
      </c>
      <c r="S2729" s="47">
        <f>Table_Query_from_Mac10[[#This Row],[UnitPriceFuture]]*Table_Query_from_Mac10[[#This Row],[qtytoShipFuture]]</f>
        <v>452.79599999999994</v>
      </c>
      <c r="T2729" s="47">
        <f>ROUND(Table_Query_from_Mac10[[#This Row],[qty_to_ship]]*(1+Table_Query_from_Mac10[[#This Row],[VolumeIncreasebyType]]),0)</f>
        <v>24</v>
      </c>
      <c r="U2729" s="47">
        <f>Table_Query_from_Mac10[[#This Row],[qtytoShipFuture]]*Table_Query_from_Mac10[[#This Row],[Future-cost]]</f>
        <v>200.88</v>
      </c>
      <c r="V2729" s="47">
        <f>Table_Query_from_Mac10[[#This Row],[qtytoShipFuture]]-Table_Query_from_Mac10[[#This Row],[qty_to_ship]]</f>
        <v>0</v>
      </c>
      <c r="W2729" s="47">
        <f>Table_Query_from_Mac10[[#This Row],[UnitPriceFuture]]</f>
        <v>18.866499999999998</v>
      </c>
      <c r="X2729" s="47">
        <f>Table_Query_from_Mac10[[#This Row],[Unit Increase]]*Table_Query_from_Mac10[[#This Row],[UnitPriceFuture]]</f>
        <v>0</v>
      </c>
      <c r="Y2729" s="47">
        <f>Table_Query_from_Mac10[[#This Row],[Unit Increase]]*Table_Query_from_Mac10[[#This Row],[Future-cost]]</f>
        <v>0</v>
      </c>
      <c r="Z2729" s="47">
        <f>-(Table_Query_from_Mac10[[#This Row],[Incremental Sales]]+((Table_Query_from_Mac10[[#This Row],[Incremental Sales]]*-(SUM(Summary!$S$8:$S$9)))))*Summary!$S$18</f>
        <v>0</v>
      </c>
      <c r="AA2729" s="47">
        <f>IFERROR(Table_Query_from_Mac10[[#This Row],[Incremental Cost]]/Table_Query_from_Mac10[[#This Row],[Incremental Sales]],0)</f>
        <v>0</v>
      </c>
      <c r="AB2729" s="47">
        <f>IFERROR(Table_Query_from_Mac10[[#This Row],[TotalCostFuture]]/Table_Query_from_Mac10[[#This Row],[totalsalesFuture]],0)</f>
        <v>0.4436434950838789</v>
      </c>
      <c r="AN2729" s="31">
        <v>96</v>
      </c>
      <c r="AO2729">
        <f t="shared" si="84"/>
        <v>24</v>
      </c>
      <c r="AQ2729" s="31">
        <v>55.57</v>
      </c>
      <c r="AR2729">
        <f t="shared" si="85"/>
        <v>19.45</v>
      </c>
    </row>
    <row r="2730" spans="1:44" x14ac:dyDescent="0.25">
      <c r="A2730">
        <v>90285</v>
      </c>
      <c r="B2730">
        <v>5</v>
      </c>
      <c r="C2730" t="s">
        <v>53</v>
      </c>
      <c r="D2730" t="s">
        <v>80</v>
      </c>
      <c r="E2730">
        <v>16</v>
      </c>
      <c r="F2730">
        <v>12.77</v>
      </c>
      <c r="G2730">
        <v>33.85</v>
      </c>
      <c r="H2730" s="1">
        <v>44860</v>
      </c>
      <c r="I2730" s="20">
        <v>3</v>
      </c>
      <c r="J2730" s="47">
        <f>Table_Query_from_Mac10[[#This Row],[unit_price]]-(Table_Query_from_Mac10[[#This Row],[unit_price]]*(Table_Query_from_Mac10[[#This Row],[discount_pct]]/100))</f>
        <v>32.834499999999998</v>
      </c>
      <c r="K2730" s="47">
        <f>Table_Query_from_Mac10[[#This Row],[unit_cost]]</f>
        <v>12.77</v>
      </c>
      <c r="L2730" s="47">
        <f>Table_Query_from_Mac10[[#This Row],[Live-cost]]*(1+Table_Query_from_Mac10[[#This Row],[CogsIncreasebyTYPE]])</f>
        <v>12.77</v>
      </c>
      <c r="M2730" s="47">
        <f>Table_Query_from_Mac10[[#This Row],[Live-cost]]*Table_Query_from_Mac10[[#This Row],[qty_to_ship]]</f>
        <v>204.32</v>
      </c>
      <c r="N2730" s="47">
        <f>IF(Table_Query_from_Mac10[[#This Row],[item_no]]="KDA",-Table_Query_from_Mac10[[#This Row],[unit_price]],Table_Query_from_Mac10[[#This Row],[Net Unit]]*Table_Query_from_Mac10[[#This Row],[qty_to_ship]])</f>
        <v>525.35199999999998</v>
      </c>
      <c r="O2730" s="47">
        <f>SUMIFS(Summary!C:C,Summary!H:H,Table_Query_from_Mac10[[#This Row],[Juiceoc]])</f>
        <v>0</v>
      </c>
      <c r="P2730" s="47">
        <f>SUMIFS(Summary!D:D,Summary!H:H,Table_Query_from_Mac10[[#This Row],[Juiceoc]])</f>
        <v>0</v>
      </c>
      <c r="Q2730" s="47">
        <f>SUMIFS(Summary!E:E,Summary!H:H,Table_Query_from_Mac10[[#This Row],[Juiceoc]])</f>
        <v>0</v>
      </c>
      <c r="R2730" s="47">
        <f>Table_Query_from_Mac10[[#This Row],[Net Unit]]*(1+Table_Query_from_Mac10[[#This Row],[PriceIncreasebyType]])</f>
        <v>32.834499999999998</v>
      </c>
      <c r="S2730" s="47">
        <f>Table_Query_from_Mac10[[#This Row],[UnitPriceFuture]]*Table_Query_from_Mac10[[#This Row],[qtytoShipFuture]]</f>
        <v>525.35199999999998</v>
      </c>
      <c r="T2730" s="47">
        <f>ROUND(Table_Query_from_Mac10[[#This Row],[qty_to_ship]]*(1+Table_Query_from_Mac10[[#This Row],[VolumeIncreasebyType]]),0)</f>
        <v>16</v>
      </c>
      <c r="U2730" s="47">
        <f>Table_Query_from_Mac10[[#This Row],[qtytoShipFuture]]*Table_Query_from_Mac10[[#This Row],[Future-cost]]</f>
        <v>204.32</v>
      </c>
      <c r="V2730" s="47">
        <f>Table_Query_from_Mac10[[#This Row],[qtytoShipFuture]]-Table_Query_from_Mac10[[#This Row],[qty_to_ship]]</f>
        <v>0</v>
      </c>
      <c r="W2730" s="47">
        <f>Table_Query_from_Mac10[[#This Row],[UnitPriceFuture]]</f>
        <v>32.834499999999998</v>
      </c>
      <c r="X2730" s="47">
        <f>Table_Query_from_Mac10[[#This Row],[Unit Increase]]*Table_Query_from_Mac10[[#This Row],[UnitPriceFuture]]</f>
        <v>0</v>
      </c>
      <c r="Y2730" s="47">
        <f>Table_Query_from_Mac10[[#This Row],[Unit Increase]]*Table_Query_from_Mac10[[#This Row],[Future-cost]]</f>
        <v>0</v>
      </c>
      <c r="Z2730" s="47">
        <f>-(Table_Query_from_Mac10[[#This Row],[Incremental Sales]]+((Table_Query_from_Mac10[[#This Row],[Incremental Sales]]*-(SUM(Summary!$S$8:$S$9)))))*Summary!$S$18</f>
        <v>0</v>
      </c>
      <c r="AA2730" s="47">
        <f>IFERROR(Table_Query_from_Mac10[[#This Row],[Incremental Cost]]/Table_Query_from_Mac10[[#This Row],[Incremental Sales]],0)</f>
        <v>0</v>
      </c>
      <c r="AB2730" s="47">
        <f>IFERROR(Table_Query_from_Mac10[[#This Row],[TotalCostFuture]]/Table_Query_from_Mac10[[#This Row],[totalsalesFuture]],0)</f>
        <v>0.388920190653124</v>
      </c>
      <c r="AN2730" s="30">
        <v>64</v>
      </c>
      <c r="AO2730">
        <f t="shared" si="84"/>
        <v>16</v>
      </c>
      <c r="AQ2730" s="30">
        <v>96.72</v>
      </c>
      <c r="AR2730">
        <f t="shared" si="85"/>
        <v>33.85</v>
      </c>
    </row>
    <row r="2731" spans="1:44" x14ac:dyDescent="0.25">
      <c r="A2731">
        <v>90285</v>
      </c>
      <c r="B2731">
        <v>6</v>
      </c>
      <c r="C2731" t="s">
        <v>53</v>
      </c>
      <c r="D2731" t="s">
        <v>80</v>
      </c>
      <c r="E2731">
        <v>60</v>
      </c>
      <c r="F2731">
        <v>5.8</v>
      </c>
      <c r="G2731">
        <v>13.21</v>
      </c>
      <c r="H2731" s="1">
        <v>44860</v>
      </c>
      <c r="I2731" s="20">
        <v>3</v>
      </c>
      <c r="J2731" s="47">
        <f>Table_Query_from_Mac10[[#This Row],[unit_price]]-(Table_Query_from_Mac10[[#This Row],[unit_price]]*(Table_Query_from_Mac10[[#This Row],[discount_pct]]/100))</f>
        <v>12.813700000000001</v>
      </c>
      <c r="K2731" s="47">
        <f>Table_Query_from_Mac10[[#This Row],[unit_cost]]</f>
        <v>5.8</v>
      </c>
      <c r="L2731" s="47">
        <f>Table_Query_from_Mac10[[#This Row],[Live-cost]]*(1+Table_Query_from_Mac10[[#This Row],[CogsIncreasebyTYPE]])</f>
        <v>5.8</v>
      </c>
      <c r="M2731" s="47">
        <f>Table_Query_from_Mac10[[#This Row],[Live-cost]]*Table_Query_from_Mac10[[#This Row],[qty_to_ship]]</f>
        <v>348</v>
      </c>
      <c r="N2731" s="47">
        <f>IF(Table_Query_from_Mac10[[#This Row],[item_no]]="KDA",-Table_Query_from_Mac10[[#This Row],[unit_price]],Table_Query_from_Mac10[[#This Row],[Net Unit]]*Table_Query_from_Mac10[[#This Row],[qty_to_ship]])</f>
        <v>768.822</v>
      </c>
      <c r="O2731" s="47">
        <f>SUMIFS(Summary!C:C,Summary!H:H,Table_Query_from_Mac10[[#This Row],[Juiceoc]])</f>
        <v>0</v>
      </c>
      <c r="P2731" s="47">
        <f>SUMIFS(Summary!D:D,Summary!H:H,Table_Query_from_Mac10[[#This Row],[Juiceoc]])</f>
        <v>0</v>
      </c>
      <c r="Q2731" s="47">
        <f>SUMIFS(Summary!E:E,Summary!H:H,Table_Query_from_Mac10[[#This Row],[Juiceoc]])</f>
        <v>0</v>
      </c>
      <c r="R2731" s="47">
        <f>Table_Query_from_Mac10[[#This Row],[Net Unit]]*(1+Table_Query_from_Mac10[[#This Row],[PriceIncreasebyType]])</f>
        <v>12.813700000000001</v>
      </c>
      <c r="S2731" s="47">
        <f>Table_Query_from_Mac10[[#This Row],[UnitPriceFuture]]*Table_Query_from_Mac10[[#This Row],[qtytoShipFuture]]</f>
        <v>768.822</v>
      </c>
      <c r="T2731" s="47">
        <f>ROUND(Table_Query_from_Mac10[[#This Row],[qty_to_ship]]*(1+Table_Query_from_Mac10[[#This Row],[VolumeIncreasebyType]]),0)</f>
        <v>60</v>
      </c>
      <c r="U2731" s="47">
        <f>Table_Query_from_Mac10[[#This Row],[qtytoShipFuture]]*Table_Query_from_Mac10[[#This Row],[Future-cost]]</f>
        <v>348</v>
      </c>
      <c r="V2731" s="47">
        <f>Table_Query_from_Mac10[[#This Row],[qtytoShipFuture]]-Table_Query_from_Mac10[[#This Row],[qty_to_ship]]</f>
        <v>0</v>
      </c>
      <c r="W2731" s="47">
        <f>Table_Query_from_Mac10[[#This Row],[UnitPriceFuture]]</f>
        <v>12.813700000000001</v>
      </c>
      <c r="X2731" s="47">
        <f>Table_Query_from_Mac10[[#This Row],[Unit Increase]]*Table_Query_from_Mac10[[#This Row],[UnitPriceFuture]]</f>
        <v>0</v>
      </c>
      <c r="Y2731" s="47">
        <f>Table_Query_from_Mac10[[#This Row],[Unit Increase]]*Table_Query_from_Mac10[[#This Row],[Future-cost]]</f>
        <v>0</v>
      </c>
      <c r="Z2731" s="47">
        <f>-(Table_Query_from_Mac10[[#This Row],[Incremental Sales]]+((Table_Query_from_Mac10[[#This Row],[Incremental Sales]]*-(SUM(Summary!$S$8:$S$9)))))*Summary!$S$18</f>
        <v>0</v>
      </c>
      <c r="AA2731" s="47">
        <f>IFERROR(Table_Query_from_Mac10[[#This Row],[Incremental Cost]]/Table_Query_from_Mac10[[#This Row],[Incremental Sales]],0)</f>
        <v>0</v>
      </c>
      <c r="AB2731" s="47">
        <f>IFERROR(Table_Query_from_Mac10[[#This Row],[TotalCostFuture]]/Table_Query_from_Mac10[[#This Row],[totalsalesFuture]],0)</f>
        <v>0.45264053317933151</v>
      </c>
      <c r="AN2731" s="31">
        <v>240</v>
      </c>
      <c r="AO2731">
        <f t="shared" si="84"/>
        <v>60</v>
      </c>
      <c r="AQ2731" s="31">
        <v>37.75</v>
      </c>
      <c r="AR2731">
        <f t="shared" si="85"/>
        <v>13.21</v>
      </c>
    </row>
    <row r="2732" spans="1:44" x14ac:dyDescent="0.25">
      <c r="A2732">
        <v>90285</v>
      </c>
      <c r="B2732">
        <v>7</v>
      </c>
      <c r="C2732" t="s">
        <v>53</v>
      </c>
      <c r="D2732" t="s">
        <v>80</v>
      </c>
      <c r="E2732">
        <v>16</v>
      </c>
      <c r="F2732">
        <v>7.01</v>
      </c>
      <c r="G2732">
        <v>16.21</v>
      </c>
      <c r="H2732" s="1">
        <v>44860</v>
      </c>
      <c r="I2732" s="20">
        <v>3</v>
      </c>
      <c r="J2732" s="47">
        <f>Table_Query_from_Mac10[[#This Row],[unit_price]]-(Table_Query_from_Mac10[[#This Row],[unit_price]]*(Table_Query_from_Mac10[[#This Row],[discount_pct]]/100))</f>
        <v>15.723700000000001</v>
      </c>
      <c r="K2732" s="47">
        <f>Table_Query_from_Mac10[[#This Row],[unit_cost]]</f>
        <v>7.01</v>
      </c>
      <c r="L2732" s="47">
        <f>Table_Query_from_Mac10[[#This Row],[Live-cost]]*(1+Table_Query_from_Mac10[[#This Row],[CogsIncreasebyTYPE]])</f>
        <v>7.01</v>
      </c>
      <c r="M2732" s="47">
        <f>Table_Query_from_Mac10[[#This Row],[Live-cost]]*Table_Query_from_Mac10[[#This Row],[qty_to_ship]]</f>
        <v>112.16</v>
      </c>
      <c r="N2732" s="47">
        <f>IF(Table_Query_from_Mac10[[#This Row],[item_no]]="KDA",-Table_Query_from_Mac10[[#This Row],[unit_price]],Table_Query_from_Mac10[[#This Row],[Net Unit]]*Table_Query_from_Mac10[[#This Row],[qty_to_ship]])</f>
        <v>251.57920000000001</v>
      </c>
      <c r="O2732" s="47">
        <f>SUMIFS(Summary!C:C,Summary!H:H,Table_Query_from_Mac10[[#This Row],[Juiceoc]])</f>
        <v>0</v>
      </c>
      <c r="P2732" s="47">
        <f>SUMIFS(Summary!D:D,Summary!H:H,Table_Query_from_Mac10[[#This Row],[Juiceoc]])</f>
        <v>0</v>
      </c>
      <c r="Q2732" s="47">
        <f>SUMIFS(Summary!E:E,Summary!H:H,Table_Query_from_Mac10[[#This Row],[Juiceoc]])</f>
        <v>0</v>
      </c>
      <c r="R2732" s="47">
        <f>Table_Query_from_Mac10[[#This Row],[Net Unit]]*(1+Table_Query_from_Mac10[[#This Row],[PriceIncreasebyType]])</f>
        <v>15.723700000000001</v>
      </c>
      <c r="S2732" s="47">
        <f>Table_Query_from_Mac10[[#This Row],[UnitPriceFuture]]*Table_Query_from_Mac10[[#This Row],[qtytoShipFuture]]</f>
        <v>251.57920000000001</v>
      </c>
      <c r="T2732" s="47">
        <f>ROUND(Table_Query_from_Mac10[[#This Row],[qty_to_ship]]*(1+Table_Query_from_Mac10[[#This Row],[VolumeIncreasebyType]]),0)</f>
        <v>16</v>
      </c>
      <c r="U2732" s="47">
        <f>Table_Query_from_Mac10[[#This Row],[qtytoShipFuture]]*Table_Query_from_Mac10[[#This Row],[Future-cost]]</f>
        <v>112.16</v>
      </c>
      <c r="V2732" s="47">
        <f>Table_Query_from_Mac10[[#This Row],[qtytoShipFuture]]-Table_Query_from_Mac10[[#This Row],[qty_to_ship]]</f>
        <v>0</v>
      </c>
      <c r="W2732" s="47">
        <f>Table_Query_from_Mac10[[#This Row],[UnitPriceFuture]]</f>
        <v>15.723700000000001</v>
      </c>
      <c r="X2732" s="47">
        <f>Table_Query_from_Mac10[[#This Row],[Unit Increase]]*Table_Query_from_Mac10[[#This Row],[UnitPriceFuture]]</f>
        <v>0</v>
      </c>
      <c r="Y2732" s="47">
        <f>Table_Query_from_Mac10[[#This Row],[Unit Increase]]*Table_Query_from_Mac10[[#This Row],[Future-cost]]</f>
        <v>0</v>
      </c>
      <c r="Z2732" s="47">
        <f>-(Table_Query_from_Mac10[[#This Row],[Incremental Sales]]+((Table_Query_from_Mac10[[#This Row],[Incremental Sales]]*-(SUM(Summary!$S$8:$S$9)))))*Summary!$S$18</f>
        <v>0</v>
      </c>
      <c r="AA2732" s="47">
        <f>IFERROR(Table_Query_from_Mac10[[#This Row],[Incremental Cost]]/Table_Query_from_Mac10[[#This Row],[Incremental Sales]],0)</f>
        <v>0</v>
      </c>
      <c r="AB2732" s="47">
        <f>IFERROR(Table_Query_from_Mac10[[#This Row],[TotalCostFuture]]/Table_Query_from_Mac10[[#This Row],[totalsalesFuture]],0)</f>
        <v>0.44582382009323501</v>
      </c>
      <c r="AN2732" s="30">
        <v>64</v>
      </c>
      <c r="AO2732">
        <f t="shared" si="84"/>
        <v>16</v>
      </c>
      <c r="AQ2732" s="30">
        <v>46.32</v>
      </c>
      <c r="AR2732">
        <f t="shared" si="85"/>
        <v>16.21</v>
      </c>
    </row>
    <row r="2733" spans="1:44" x14ac:dyDescent="0.25">
      <c r="A2733">
        <v>90285</v>
      </c>
      <c r="B2733">
        <v>8</v>
      </c>
      <c r="C2733" t="s">
        <v>53</v>
      </c>
      <c r="D2733" t="s">
        <v>80</v>
      </c>
      <c r="E2733">
        <v>18</v>
      </c>
      <c r="F2733">
        <v>9.77</v>
      </c>
      <c r="G2733">
        <v>23.91</v>
      </c>
      <c r="H2733" s="1">
        <v>44860</v>
      </c>
      <c r="I2733" s="20">
        <v>3</v>
      </c>
      <c r="J2733" s="47">
        <f>Table_Query_from_Mac10[[#This Row],[unit_price]]-(Table_Query_from_Mac10[[#This Row],[unit_price]]*(Table_Query_from_Mac10[[#This Row],[discount_pct]]/100))</f>
        <v>23.192699999999999</v>
      </c>
      <c r="K2733" s="47">
        <f>Table_Query_from_Mac10[[#This Row],[unit_cost]]</f>
        <v>9.77</v>
      </c>
      <c r="L2733" s="47">
        <f>Table_Query_from_Mac10[[#This Row],[Live-cost]]*(1+Table_Query_from_Mac10[[#This Row],[CogsIncreasebyTYPE]])</f>
        <v>9.77</v>
      </c>
      <c r="M2733" s="47">
        <f>Table_Query_from_Mac10[[#This Row],[Live-cost]]*Table_Query_from_Mac10[[#This Row],[qty_to_ship]]</f>
        <v>175.85999999999999</v>
      </c>
      <c r="N2733" s="47">
        <f>IF(Table_Query_from_Mac10[[#This Row],[item_no]]="KDA",-Table_Query_from_Mac10[[#This Row],[unit_price]],Table_Query_from_Mac10[[#This Row],[Net Unit]]*Table_Query_from_Mac10[[#This Row],[qty_to_ship]])</f>
        <v>417.46859999999998</v>
      </c>
      <c r="O2733" s="47">
        <f>SUMIFS(Summary!C:C,Summary!H:H,Table_Query_from_Mac10[[#This Row],[Juiceoc]])</f>
        <v>0</v>
      </c>
      <c r="P2733" s="47">
        <f>SUMIFS(Summary!D:D,Summary!H:H,Table_Query_from_Mac10[[#This Row],[Juiceoc]])</f>
        <v>0</v>
      </c>
      <c r="Q2733" s="47">
        <f>SUMIFS(Summary!E:E,Summary!H:H,Table_Query_from_Mac10[[#This Row],[Juiceoc]])</f>
        <v>0</v>
      </c>
      <c r="R2733" s="47">
        <f>Table_Query_from_Mac10[[#This Row],[Net Unit]]*(1+Table_Query_from_Mac10[[#This Row],[PriceIncreasebyType]])</f>
        <v>23.192699999999999</v>
      </c>
      <c r="S2733" s="47">
        <f>Table_Query_from_Mac10[[#This Row],[UnitPriceFuture]]*Table_Query_from_Mac10[[#This Row],[qtytoShipFuture]]</f>
        <v>417.46859999999998</v>
      </c>
      <c r="T2733" s="47">
        <f>ROUND(Table_Query_from_Mac10[[#This Row],[qty_to_ship]]*(1+Table_Query_from_Mac10[[#This Row],[VolumeIncreasebyType]]),0)</f>
        <v>18</v>
      </c>
      <c r="U2733" s="47">
        <f>Table_Query_from_Mac10[[#This Row],[qtytoShipFuture]]*Table_Query_from_Mac10[[#This Row],[Future-cost]]</f>
        <v>175.85999999999999</v>
      </c>
      <c r="V2733" s="47">
        <f>Table_Query_from_Mac10[[#This Row],[qtytoShipFuture]]-Table_Query_from_Mac10[[#This Row],[qty_to_ship]]</f>
        <v>0</v>
      </c>
      <c r="W2733" s="47">
        <f>Table_Query_from_Mac10[[#This Row],[UnitPriceFuture]]</f>
        <v>23.192699999999999</v>
      </c>
      <c r="X2733" s="47">
        <f>Table_Query_from_Mac10[[#This Row],[Unit Increase]]*Table_Query_from_Mac10[[#This Row],[UnitPriceFuture]]</f>
        <v>0</v>
      </c>
      <c r="Y2733" s="47">
        <f>Table_Query_from_Mac10[[#This Row],[Unit Increase]]*Table_Query_from_Mac10[[#This Row],[Future-cost]]</f>
        <v>0</v>
      </c>
      <c r="Z2733" s="47">
        <f>-(Table_Query_from_Mac10[[#This Row],[Incremental Sales]]+((Table_Query_from_Mac10[[#This Row],[Incremental Sales]]*-(SUM(Summary!$S$8:$S$9)))))*Summary!$S$18</f>
        <v>0</v>
      </c>
      <c r="AA2733" s="47">
        <f>IFERROR(Table_Query_from_Mac10[[#This Row],[Incremental Cost]]/Table_Query_from_Mac10[[#This Row],[Incremental Sales]],0)</f>
        <v>0</v>
      </c>
      <c r="AB2733" s="47">
        <f>IFERROR(Table_Query_from_Mac10[[#This Row],[TotalCostFuture]]/Table_Query_from_Mac10[[#This Row],[totalsalesFuture]],0)</f>
        <v>0.42125323916577195</v>
      </c>
      <c r="AN2733" s="31">
        <v>72</v>
      </c>
      <c r="AO2733">
        <f t="shared" si="84"/>
        <v>18</v>
      </c>
      <c r="AQ2733" s="31">
        <v>68.3</v>
      </c>
      <c r="AR2733">
        <f t="shared" si="85"/>
        <v>23.91</v>
      </c>
    </row>
    <row r="2734" spans="1:44" x14ac:dyDescent="0.25">
      <c r="A2734">
        <v>90286</v>
      </c>
      <c r="B2734">
        <v>1</v>
      </c>
      <c r="C2734" t="s">
        <v>51</v>
      </c>
      <c r="D2734" t="s">
        <v>80</v>
      </c>
      <c r="E2734">
        <v>25</v>
      </c>
      <c r="F2734">
        <v>3.92</v>
      </c>
      <c r="G2734">
        <v>8.4</v>
      </c>
      <c r="H2734" s="1">
        <v>44859</v>
      </c>
      <c r="I2734" s="20">
        <v>0</v>
      </c>
      <c r="J2734" s="47">
        <f>Table_Query_from_Mac10[[#This Row],[unit_price]]-(Table_Query_from_Mac10[[#This Row],[unit_price]]*(Table_Query_from_Mac10[[#This Row],[discount_pct]]/100))</f>
        <v>8.4</v>
      </c>
      <c r="K2734" s="47">
        <f>Table_Query_from_Mac10[[#This Row],[unit_cost]]</f>
        <v>3.92</v>
      </c>
      <c r="L2734" s="47">
        <f>Table_Query_from_Mac10[[#This Row],[Live-cost]]*(1+Table_Query_from_Mac10[[#This Row],[CogsIncreasebyTYPE]])</f>
        <v>3.92</v>
      </c>
      <c r="M2734" s="47">
        <f>Table_Query_from_Mac10[[#This Row],[Live-cost]]*Table_Query_from_Mac10[[#This Row],[qty_to_ship]]</f>
        <v>98</v>
      </c>
      <c r="N2734" s="47">
        <f>IF(Table_Query_from_Mac10[[#This Row],[item_no]]="KDA",-Table_Query_from_Mac10[[#This Row],[unit_price]],Table_Query_from_Mac10[[#This Row],[Net Unit]]*Table_Query_from_Mac10[[#This Row],[qty_to_ship]])</f>
        <v>210</v>
      </c>
      <c r="O2734" s="47">
        <f>SUMIFS(Summary!C:C,Summary!H:H,Table_Query_from_Mac10[[#This Row],[Juiceoc]])</f>
        <v>0</v>
      </c>
      <c r="P2734" s="47">
        <f>SUMIFS(Summary!D:D,Summary!H:H,Table_Query_from_Mac10[[#This Row],[Juiceoc]])</f>
        <v>0</v>
      </c>
      <c r="Q2734" s="47">
        <f>SUMIFS(Summary!E:E,Summary!H:H,Table_Query_from_Mac10[[#This Row],[Juiceoc]])</f>
        <v>0</v>
      </c>
      <c r="R2734" s="47">
        <f>Table_Query_from_Mac10[[#This Row],[Net Unit]]*(1+Table_Query_from_Mac10[[#This Row],[PriceIncreasebyType]])</f>
        <v>8.4</v>
      </c>
      <c r="S2734" s="47">
        <f>Table_Query_from_Mac10[[#This Row],[UnitPriceFuture]]*Table_Query_from_Mac10[[#This Row],[qtytoShipFuture]]</f>
        <v>210</v>
      </c>
      <c r="T2734" s="47">
        <f>ROUND(Table_Query_from_Mac10[[#This Row],[qty_to_ship]]*(1+Table_Query_from_Mac10[[#This Row],[VolumeIncreasebyType]]),0)</f>
        <v>25</v>
      </c>
      <c r="U2734" s="47">
        <f>Table_Query_from_Mac10[[#This Row],[qtytoShipFuture]]*Table_Query_from_Mac10[[#This Row],[Future-cost]]</f>
        <v>98</v>
      </c>
      <c r="V2734" s="47">
        <f>Table_Query_from_Mac10[[#This Row],[qtytoShipFuture]]-Table_Query_from_Mac10[[#This Row],[qty_to_ship]]</f>
        <v>0</v>
      </c>
      <c r="W2734" s="47">
        <f>Table_Query_from_Mac10[[#This Row],[UnitPriceFuture]]</f>
        <v>8.4</v>
      </c>
      <c r="X2734" s="47">
        <f>Table_Query_from_Mac10[[#This Row],[Unit Increase]]*Table_Query_from_Mac10[[#This Row],[UnitPriceFuture]]</f>
        <v>0</v>
      </c>
      <c r="Y2734" s="47">
        <f>Table_Query_from_Mac10[[#This Row],[Unit Increase]]*Table_Query_from_Mac10[[#This Row],[Future-cost]]</f>
        <v>0</v>
      </c>
      <c r="Z2734" s="47">
        <f>-(Table_Query_from_Mac10[[#This Row],[Incremental Sales]]+((Table_Query_from_Mac10[[#This Row],[Incremental Sales]]*-(SUM(Summary!$S$8:$S$9)))))*Summary!$S$18</f>
        <v>0</v>
      </c>
      <c r="AA2734" s="47">
        <f>IFERROR(Table_Query_from_Mac10[[#This Row],[Incremental Cost]]/Table_Query_from_Mac10[[#This Row],[Incremental Sales]],0)</f>
        <v>0</v>
      </c>
      <c r="AB2734" s="47">
        <f>IFERROR(Table_Query_from_Mac10[[#This Row],[TotalCostFuture]]/Table_Query_from_Mac10[[#This Row],[totalsalesFuture]],0)</f>
        <v>0.46666666666666667</v>
      </c>
      <c r="AN2734" s="30">
        <v>100</v>
      </c>
      <c r="AO2734">
        <f t="shared" si="84"/>
        <v>25</v>
      </c>
      <c r="AQ2734" s="30">
        <v>24</v>
      </c>
      <c r="AR2734">
        <f t="shared" si="85"/>
        <v>8.4</v>
      </c>
    </row>
    <row r="2735" spans="1:44" x14ac:dyDescent="0.25">
      <c r="A2735">
        <v>90286</v>
      </c>
      <c r="B2735">
        <v>2</v>
      </c>
      <c r="C2735" t="s">
        <v>51</v>
      </c>
      <c r="D2735" t="s">
        <v>80</v>
      </c>
      <c r="E2735">
        <v>25</v>
      </c>
      <c r="F2735">
        <v>4.3899999999999997</v>
      </c>
      <c r="G2735">
        <v>9.43</v>
      </c>
      <c r="H2735" s="1">
        <v>44859</v>
      </c>
      <c r="I2735" s="20">
        <v>0</v>
      </c>
      <c r="J2735" s="47">
        <f>Table_Query_from_Mac10[[#This Row],[unit_price]]-(Table_Query_from_Mac10[[#This Row],[unit_price]]*(Table_Query_from_Mac10[[#This Row],[discount_pct]]/100))</f>
        <v>9.43</v>
      </c>
      <c r="K2735" s="47">
        <f>Table_Query_from_Mac10[[#This Row],[unit_cost]]</f>
        <v>4.3899999999999997</v>
      </c>
      <c r="L2735" s="47">
        <f>Table_Query_from_Mac10[[#This Row],[Live-cost]]*(1+Table_Query_from_Mac10[[#This Row],[CogsIncreasebyTYPE]])</f>
        <v>4.3899999999999997</v>
      </c>
      <c r="M2735" s="47">
        <f>Table_Query_from_Mac10[[#This Row],[Live-cost]]*Table_Query_from_Mac10[[#This Row],[qty_to_ship]]</f>
        <v>109.74999999999999</v>
      </c>
      <c r="N2735" s="47">
        <f>IF(Table_Query_from_Mac10[[#This Row],[item_no]]="KDA",-Table_Query_from_Mac10[[#This Row],[unit_price]],Table_Query_from_Mac10[[#This Row],[Net Unit]]*Table_Query_from_Mac10[[#This Row],[qty_to_ship]])</f>
        <v>235.75</v>
      </c>
      <c r="O2735" s="47">
        <f>SUMIFS(Summary!C:C,Summary!H:H,Table_Query_from_Mac10[[#This Row],[Juiceoc]])</f>
        <v>0</v>
      </c>
      <c r="P2735" s="47">
        <f>SUMIFS(Summary!D:D,Summary!H:H,Table_Query_from_Mac10[[#This Row],[Juiceoc]])</f>
        <v>0</v>
      </c>
      <c r="Q2735" s="47">
        <f>SUMIFS(Summary!E:E,Summary!H:H,Table_Query_from_Mac10[[#This Row],[Juiceoc]])</f>
        <v>0</v>
      </c>
      <c r="R2735" s="47">
        <f>Table_Query_from_Mac10[[#This Row],[Net Unit]]*(1+Table_Query_from_Mac10[[#This Row],[PriceIncreasebyType]])</f>
        <v>9.43</v>
      </c>
      <c r="S2735" s="47">
        <f>Table_Query_from_Mac10[[#This Row],[UnitPriceFuture]]*Table_Query_from_Mac10[[#This Row],[qtytoShipFuture]]</f>
        <v>235.75</v>
      </c>
      <c r="T2735" s="47">
        <f>ROUND(Table_Query_from_Mac10[[#This Row],[qty_to_ship]]*(1+Table_Query_from_Mac10[[#This Row],[VolumeIncreasebyType]]),0)</f>
        <v>25</v>
      </c>
      <c r="U2735" s="47">
        <f>Table_Query_from_Mac10[[#This Row],[qtytoShipFuture]]*Table_Query_from_Mac10[[#This Row],[Future-cost]]</f>
        <v>109.74999999999999</v>
      </c>
      <c r="V2735" s="47">
        <f>Table_Query_from_Mac10[[#This Row],[qtytoShipFuture]]-Table_Query_from_Mac10[[#This Row],[qty_to_ship]]</f>
        <v>0</v>
      </c>
      <c r="W2735" s="47">
        <f>Table_Query_from_Mac10[[#This Row],[UnitPriceFuture]]</f>
        <v>9.43</v>
      </c>
      <c r="X2735" s="47">
        <f>Table_Query_from_Mac10[[#This Row],[Unit Increase]]*Table_Query_from_Mac10[[#This Row],[UnitPriceFuture]]</f>
        <v>0</v>
      </c>
      <c r="Y2735" s="47">
        <f>Table_Query_from_Mac10[[#This Row],[Unit Increase]]*Table_Query_from_Mac10[[#This Row],[Future-cost]]</f>
        <v>0</v>
      </c>
      <c r="Z2735" s="47">
        <f>-(Table_Query_from_Mac10[[#This Row],[Incremental Sales]]+((Table_Query_from_Mac10[[#This Row],[Incremental Sales]]*-(SUM(Summary!$S$8:$S$9)))))*Summary!$S$18</f>
        <v>0</v>
      </c>
      <c r="AA2735" s="47">
        <f>IFERROR(Table_Query_from_Mac10[[#This Row],[Incremental Cost]]/Table_Query_from_Mac10[[#This Row],[Incremental Sales]],0)</f>
        <v>0</v>
      </c>
      <c r="AB2735" s="47">
        <f>IFERROR(Table_Query_from_Mac10[[#This Row],[TotalCostFuture]]/Table_Query_from_Mac10[[#This Row],[totalsalesFuture]],0)</f>
        <v>0.46553552492046651</v>
      </c>
      <c r="AN2735" s="31">
        <v>100</v>
      </c>
      <c r="AO2735">
        <f t="shared" si="84"/>
        <v>25</v>
      </c>
      <c r="AQ2735" s="31">
        <v>26.94</v>
      </c>
      <c r="AR2735">
        <f t="shared" si="85"/>
        <v>9.43</v>
      </c>
    </row>
    <row r="2736" spans="1:44" x14ac:dyDescent="0.25">
      <c r="A2736">
        <v>90286</v>
      </c>
      <c r="B2736">
        <v>3</v>
      </c>
      <c r="C2736" t="s">
        <v>51</v>
      </c>
      <c r="D2736" t="s">
        <v>80</v>
      </c>
      <c r="E2736">
        <v>40</v>
      </c>
      <c r="F2736">
        <v>4.83</v>
      </c>
      <c r="G2736">
        <v>10.220000000000001</v>
      </c>
      <c r="H2736" s="1">
        <v>44859</v>
      </c>
      <c r="I2736" s="20">
        <v>0</v>
      </c>
      <c r="J2736" s="47">
        <f>Table_Query_from_Mac10[[#This Row],[unit_price]]-(Table_Query_from_Mac10[[#This Row],[unit_price]]*(Table_Query_from_Mac10[[#This Row],[discount_pct]]/100))</f>
        <v>10.220000000000001</v>
      </c>
      <c r="K2736" s="47">
        <f>Table_Query_from_Mac10[[#This Row],[unit_cost]]</f>
        <v>4.83</v>
      </c>
      <c r="L2736" s="47">
        <f>Table_Query_from_Mac10[[#This Row],[Live-cost]]*(1+Table_Query_from_Mac10[[#This Row],[CogsIncreasebyTYPE]])</f>
        <v>4.83</v>
      </c>
      <c r="M2736" s="47">
        <f>Table_Query_from_Mac10[[#This Row],[Live-cost]]*Table_Query_from_Mac10[[#This Row],[qty_to_ship]]</f>
        <v>193.2</v>
      </c>
      <c r="N2736" s="47">
        <f>IF(Table_Query_from_Mac10[[#This Row],[item_no]]="KDA",-Table_Query_from_Mac10[[#This Row],[unit_price]],Table_Query_from_Mac10[[#This Row],[Net Unit]]*Table_Query_from_Mac10[[#This Row],[qty_to_ship]])</f>
        <v>408.8</v>
      </c>
      <c r="O2736" s="47">
        <f>SUMIFS(Summary!C:C,Summary!H:H,Table_Query_from_Mac10[[#This Row],[Juiceoc]])</f>
        <v>0</v>
      </c>
      <c r="P2736" s="47">
        <f>SUMIFS(Summary!D:D,Summary!H:H,Table_Query_from_Mac10[[#This Row],[Juiceoc]])</f>
        <v>0</v>
      </c>
      <c r="Q2736" s="47">
        <f>SUMIFS(Summary!E:E,Summary!H:H,Table_Query_from_Mac10[[#This Row],[Juiceoc]])</f>
        <v>0</v>
      </c>
      <c r="R2736" s="47">
        <f>Table_Query_from_Mac10[[#This Row],[Net Unit]]*(1+Table_Query_from_Mac10[[#This Row],[PriceIncreasebyType]])</f>
        <v>10.220000000000001</v>
      </c>
      <c r="S2736" s="47">
        <f>Table_Query_from_Mac10[[#This Row],[UnitPriceFuture]]*Table_Query_from_Mac10[[#This Row],[qtytoShipFuture]]</f>
        <v>408.8</v>
      </c>
      <c r="T2736" s="47">
        <f>ROUND(Table_Query_from_Mac10[[#This Row],[qty_to_ship]]*(1+Table_Query_from_Mac10[[#This Row],[VolumeIncreasebyType]]),0)</f>
        <v>40</v>
      </c>
      <c r="U2736" s="47">
        <f>Table_Query_from_Mac10[[#This Row],[qtytoShipFuture]]*Table_Query_from_Mac10[[#This Row],[Future-cost]]</f>
        <v>193.2</v>
      </c>
      <c r="V2736" s="47">
        <f>Table_Query_from_Mac10[[#This Row],[qtytoShipFuture]]-Table_Query_from_Mac10[[#This Row],[qty_to_ship]]</f>
        <v>0</v>
      </c>
      <c r="W2736" s="47">
        <f>Table_Query_from_Mac10[[#This Row],[UnitPriceFuture]]</f>
        <v>10.220000000000001</v>
      </c>
      <c r="X2736" s="47">
        <f>Table_Query_from_Mac10[[#This Row],[Unit Increase]]*Table_Query_from_Mac10[[#This Row],[UnitPriceFuture]]</f>
        <v>0</v>
      </c>
      <c r="Y2736" s="47">
        <f>Table_Query_from_Mac10[[#This Row],[Unit Increase]]*Table_Query_from_Mac10[[#This Row],[Future-cost]]</f>
        <v>0</v>
      </c>
      <c r="Z2736" s="47">
        <f>-(Table_Query_from_Mac10[[#This Row],[Incremental Sales]]+((Table_Query_from_Mac10[[#This Row],[Incremental Sales]]*-(SUM(Summary!$S$8:$S$9)))))*Summary!$S$18</f>
        <v>0</v>
      </c>
      <c r="AA2736" s="47">
        <f>IFERROR(Table_Query_from_Mac10[[#This Row],[Incremental Cost]]/Table_Query_from_Mac10[[#This Row],[Incremental Sales]],0)</f>
        <v>0</v>
      </c>
      <c r="AB2736" s="47">
        <f>IFERROR(Table_Query_from_Mac10[[#This Row],[TotalCostFuture]]/Table_Query_from_Mac10[[#This Row],[totalsalesFuture]],0)</f>
        <v>0.47260273972602734</v>
      </c>
      <c r="AN2736" s="30">
        <v>160</v>
      </c>
      <c r="AO2736">
        <f t="shared" si="84"/>
        <v>40</v>
      </c>
      <c r="AQ2736" s="30">
        <v>29.2</v>
      </c>
      <c r="AR2736">
        <f t="shared" si="85"/>
        <v>10.220000000000001</v>
      </c>
    </row>
    <row r="2737" spans="1:44" x14ac:dyDescent="0.25">
      <c r="A2737">
        <v>90286</v>
      </c>
      <c r="B2737">
        <v>4</v>
      </c>
      <c r="C2737" t="s">
        <v>51</v>
      </c>
      <c r="D2737" t="s">
        <v>80</v>
      </c>
      <c r="E2737">
        <v>16</v>
      </c>
      <c r="F2737">
        <v>5.81</v>
      </c>
      <c r="G2737">
        <v>12.66</v>
      </c>
      <c r="H2737" s="1">
        <v>44859</v>
      </c>
      <c r="I2737" s="20">
        <v>0</v>
      </c>
      <c r="J2737" s="47">
        <f>Table_Query_from_Mac10[[#This Row],[unit_price]]-(Table_Query_from_Mac10[[#This Row],[unit_price]]*(Table_Query_from_Mac10[[#This Row],[discount_pct]]/100))</f>
        <v>12.66</v>
      </c>
      <c r="K2737" s="47">
        <f>Table_Query_from_Mac10[[#This Row],[unit_cost]]</f>
        <v>5.81</v>
      </c>
      <c r="L2737" s="47">
        <f>Table_Query_from_Mac10[[#This Row],[Live-cost]]*(1+Table_Query_from_Mac10[[#This Row],[CogsIncreasebyTYPE]])</f>
        <v>5.81</v>
      </c>
      <c r="M2737" s="47">
        <f>Table_Query_from_Mac10[[#This Row],[Live-cost]]*Table_Query_from_Mac10[[#This Row],[qty_to_ship]]</f>
        <v>92.96</v>
      </c>
      <c r="N2737" s="47">
        <f>IF(Table_Query_from_Mac10[[#This Row],[item_no]]="KDA",-Table_Query_from_Mac10[[#This Row],[unit_price]],Table_Query_from_Mac10[[#This Row],[Net Unit]]*Table_Query_from_Mac10[[#This Row],[qty_to_ship]])</f>
        <v>202.56</v>
      </c>
      <c r="O2737" s="47">
        <f>SUMIFS(Summary!C:C,Summary!H:H,Table_Query_from_Mac10[[#This Row],[Juiceoc]])</f>
        <v>0</v>
      </c>
      <c r="P2737" s="47">
        <f>SUMIFS(Summary!D:D,Summary!H:H,Table_Query_from_Mac10[[#This Row],[Juiceoc]])</f>
        <v>0</v>
      </c>
      <c r="Q2737" s="47">
        <f>SUMIFS(Summary!E:E,Summary!H:H,Table_Query_from_Mac10[[#This Row],[Juiceoc]])</f>
        <v>0</v>
      </c>
      <c r="R2737" s="47">
        <f>Table_Query_from_Mac10[[#This Row],[Net Unit]]*(1+Table_Query_from_Mac10[[#This Row],[PriceIncreasebyType]])</f>
        <v>12.66</v>
      </c>
      <c r="S2737" s="47">
        <f>Table_Query_from_Mac10[[#This Row],[UnitPriceFuture]]*Table_Query_from_Mac10[[#This Row],[qtytoShipFuture]]</f>
        <v>202.56</v>
      </c>
      <c r="T2737" s="47">
        <f>ROUND(Table_Query_from_Mac10[[#This Row],[qty_to_ship]]*(1+Table_Query_from_Mac10[[#This Row],[VolumeIncreasebyType]]),0)</f>
        <v>16</v>
      </c>
      <c r="U2737" s="47">
        <f>Table_Query_from_Mac10[[#This Row],[qtytoShipFuture]]*Table_Query_from_Mac10[[#This Row],[Future-cost]]</f>
        <v>92.96</v>
      </c>
      <c r="V2737" s="47">
        <f>Table_Query_from_Mac10[[#This Row],[qtytoShipFuture]]-Table_Query_from_Mac10[[#This Row],[qty_to_ship]]</f>
        <v>0</v>
      </c>
      <c r="W2737" s="47">
        <f>Table_Query_from_Mac10[[#This Row],[UnitPriceFuture]]</f>
        <v>12.66</v>
      </c>
      <c r="X2737" s="47">
        <f>Table_Query_from_Mac10[[#This Row],[Unit Increase]]*Table_Query_from_Mac10[[#This Row],[UnitPriceFuture]]</f>
        <v>0</v>
      </c>
      <c r="Y2737" s="47">
        <f>Table_Query_from_Mac10[[#This Row],[Unit Increase]]*Table_Query_from_Mac10[[#This Row],[Future-cost]]</f>
        <v>0</v>
      </c>
      <c r="Z2737" s="47">
        <f>-(Table_Query_from_Mac10[[#This Row],[Incremental Sales]]+((Table_Query_from_Mac10[[#This Row],[Incremental Sales]]*-(SUM(Summary!$S$8:$S$9)))))*Summary!$S$18</f>
        <v>0</v>
      </c>
      <c r="AA2737" s="47">
        <f>IFERROR(Table_Query_from_Mac10[[#This Row],[Incremental Cost]]/Table_Query_from_Mac10[[#This Row],[Incremental Sales]],0)</f>
        <v>0</v>
      </c>
      <c r="AB2737" s="47">
        <f>IFERROR(Table_Query_from_Mac10[[#This Row],[TotalCostFuture]]/Table_Query_from_Mac10[[#This Row],[totalsalesFuture]],0)</f>
        <v>0.45892575039494465</v>
      </c>
      <c r="AN2737" s="31">
        <v>64</v>
      </c>
      <c r="AO2737">
        <f t="shared" si="84"/>
        <v>16</v>
      </c>
      <c r="AQ2737" s="31">
        <v>36.17</v>
      </c>
      <c r="AR2737">
        <f t="shared" si="85"/>
        <v>12.66</v>
      </c>
    </row>
    <row r="2738" spans="1:44" x14ac:dyDescent="0.25">
      <c r="A2738">
        <v>90286</v>
      </c>
      <c r="B2738">
        <v>5</v>
      </c>
      <c r="C2738" t="s">
        <v>51</v>
      </c>
      <c r="D2738" t="s">
        <v>80</v>
      </c>
      <c r="E2738">
        <v>9</v>
      </c>
      <c r="F2738">
        <v>7.05</v>
      </c>
      <c r="G2738">
        <v>15.21</v>
      </c>
      <c r="H2738" s="1">
        <v>44859</v>
      </c>
      <c r="I2738" s="20">
        <v>0</v>
      </c>
      <c r="J2738" s="47">
        <f>Table_Query_from_Mac10[[#This Row],[unit_price]]-(Table_Query_from_Mac10[[#This Row],[unit_price]]*(Table_Query_from_Mac10[[#This Row],[discount_pct]]/100))</f>
        <v>15.21</v>
      </c>
      <c r="K2738" s="47">
        <f>Table_Query_from_Mac10[[#This Row],[unit_cost]]</f>
        <v>7.05</v>
      </c>
      <c r="L2738" s="47">
        <f>Table_Query_from_Mac10[[#This Row],[Live-cost]]*(1+Table_Query_from_Mac10[[#This Row],[CogsIncreasebyTYPE]])</f>
        <v>7.05</v>
      </c>
      <c r="M2738" s="47">
        <f>Table_Query_from_Mac10[[#This Row],[Live-cost]]*Table_Query_from_Mac10[[#This Row],[qty_to_ship]]</f>
        <v>63.449999999999996</v>
      </c>
      <c r="N2738" s="47">
        <f>IF(Table_Query_from_Mac10[[#This Row],[item_no]]="KDA",-Table_Query_from_Mac10[[#This Row],[unit_price]],Table_Query_from_Mac10[[#This Row],[Net Unit]]*Table_Query_from_Mac10[[#This Row],[qty_to_ship]])</f>
        <v>136.89000000000001</v>
      </c>
      <c r="O2738" s="47">
        <f>SUMIFS(Summary!C:C,Summary!H:H,Table_Query_from_Mac10[[#This Row],[Juiceoc]])</f>
        <v>0</v>
      </c>
      <c r="P2738" s="47">
        <f>SUMIFS(Summary!D:D,Summary!H:H,Table_Query_from_Mac10[[#This Row],[Juiceoc]])</f>
        <v>0</v>
      </c>
      <c r="Q2738" s="47">
        <f>SUMIFS(Summary!E:E,Summary!H:H,Table_Query_from_Mac10[[#This Row],[Juiceoc]])</f>
        <v>0</v>
      </c>
      <c r="R2738" s="47">
        <f>Table_Query_from_Mac10[[#This Row],[Net Unit]]*(1+Table_Query_from_Mac10[[#This Row],[PriceIncreasebyType]])</f>
        <v>15.21</v>
      </c>
      <c r="S2738" s="47">
        <f>Table_Query_from_Mac10[[#This Row],[UnitPriceFuture]]*Table_Query_from_Mac10[[#This Row],[qtytoShipFuture]]</f>
        <v>136.89000000000001</v>
      </c>
      <c r="T2738" s="47">
        <f>ROUND(Table_Query_from_Mac10[[#This Row],[qty_to_ship]]*(1+Table_Query_from_Mac10[[#This Row],[VolumeIncreasebyType]]),0)</f>
        <v>9</v>
      </c>
      <c r="U2738" s="47">
        <f>Table_Query_from_Mac10[[#This Row],[qtytoShipFuture]]*Table_Query_from_Mac10[[#This Row],[Future-cost]]</f>
        <v>63.449999999999996</v>
      </c>
      <c r="V2738" s="47">
        <f>Table_Query_from_Mac10[[#This Row],[qtytoShipFuture]]-Table_Query_from_Mac10[[#This Row],[qty_to_ship]]</f>
        <v>0</v>
      </c>
      <c r="W2738" s="47">
        <f>Table_Query_from_Mac10[[#This Row],[UnitPriceFuture]]</f>
        <v>15.21</v>
      </c>
      <c r="X2738" s="47">
        <f>Table_Query_from_Mac10[[#This Row],[Unit Increase]]*Table_Query_from_Mac10[[#This Row],[UnitPriceFuture]]</f>
        <v>0</v>
      </c>
      <c r="Y2738" s="47">
        <f>Table_Query_from_Mac10[[#This Row],[Unit Increase]]*Table_Query_from_Mac10[[#This Row],[Future-cost]]</f>
        <v>0</v>
      </c>
      <c r="Z2738" s="47">
        <f>-(Table_Query_from_Mac10[[#This Row],[Incremental Sales]]+((Table_Query_from_Mac10[[#This Row],[Incremental Sales]]*-(SUM(Summary!$S$8:$S$9)))))*Summary!$S$18</f>
        <v>0</v>
      </c>
      <c r="AA2738" s="47">
        <f>IFERROR(Table_Query_from_Mac10[[#This Row],[Incremental Cost]]/Table_Query_from_Mac10[[#This Row],[Incremental Sales]],0)</f>
        <v>0</v>
      </c>
      <c r="AB2738" s="47">
        <f>IFERROR(Table_Query_from_Mac10[[#This Row],[TotalCostFuture]]/Table_Query_from_Mac10[[#This Row],[totalsalesFuture]],0)</f>
        <v>0.46351084812623267</v>
      </c>
      <c r="AN2738" s="30">
        <v>36</v>
      </c>
      <c r="AO2738">
        <f t="shared" si="84"/>
        <v>9</v>
      </c>
      <c r="AQ2738" s="30">
        <v>43.47</v>
      </c>
      <c r="AR2738">
        <f t="shared" si="85"/>
        <v>15.21</v>
      </c>
    </row>
    <row r="2739" spans="1:44" x14ac:dyDescent="0.25">
      <c r="A2739">
        <v>90286</v>
      </c>
      <c r="B2739">
        <v>6</v>
      </c>
      <c r="C2739" t="s">
        <v>51</v>
      </c>
      <c r="D2739" t="s">
        <v>80</v>
      </c>
      <c r="E2739">
        <v>9</v>
      </c>
      <c r="F2739">
        <v>8.15</v>
      </c>
      <c r="G2739">
        <v>18.28</v>
      </c>
      <c r="H2739" s="1">
        <v>44859</v>
      </c>
      <c r="I2739" s="20">
        <v>0</v>
      </c>
      <c r="J2739" s="47">
        <f>Table_Query_from_Mac10[[#This Row],[unit_price]]-(Table_Query_from_Mac10[[#This Row],[unit_price]]*(Table_Query_from_Mac10[[#This Row],[discount_pct]]/100))</f>
        <v>18.28</v>
      </c>
      <c r="K2739" s="47">
        <f>Table_Query_from_Mac10[[#This Row],[unit_cost]]</f>
        <v>8.15</v>
      </c>
      <c r="L2739" s="47">
        <f>Table_Query_from_Mac10[[#This Row],[Live-cost]]*(1+Table_Query_from_Mac10[[#This Row],[CogsIncreasebyTYPE]])</f>
        <v>8.15</v>
      </c>
      <c r="M2739" s="47">
        <f>Table_Query_from_Mac10[[#This Row],[Live-cost]]*Table_Query_from_Mac10[[#This Row],[qty_to_ship]]</f>
        <v>73.350000000000009</v>
      </c>
      <c r="N2739" s="47">
        <f>IF(Table_Query_from_Mac10[[#This Row],[item_no]]="KDA",-Table_Query_from_Mac10[[#This Row],[unit_price]],Table_Query_from_Mac10[[#This Row],[Net Unit]]*Table_Query_from_Mac10[[#This Row],[qty_to_ship]])</f>
        <v>164.52</v>
      </c>
      <c r="O2739" s="47">
        <f>SUMIFS(Summary!C:C,Summary!H:H,Table_Query_from_Mac10[[#This Row],[Juiceoc]])</f>
        <v>0</v>
      </c>
      <c r="P2739" s="47">
        <f>SUMIFS(Summary!D:D,Summary!H:H,Table_Query_from_Mac10[[#This Row],[Juiceoc]])</f>
        <v>0</v>
      </c>
      <c r="Q2739" s="47">
        <f>SUMIFS(Summary!E:E,Summary!H:H,Table_Query_from_Mac10[[#This Row],[Juiceoc]])</f>
        <v>0</v>
      </c>
      <c r="R2739" s="47">
        <f>Table_Query_from_Mac10[[#This Row],[Net Unit]]*(1+Table_Query_from_Mac10[[#This Row],[PriceIncreasebyType]])</f>
        <v>18.28</v>
      </c>
      <c r="S2739" s="47">
        <f>Table_Query_from_Mac10[[#This Row],[UnitPriceFuture]]*Table_Query_from_Mac10[[#This Row],[qtytoShipFuture]]</f>
        <v>164.52</v>
      </c>
      <c r="T2739" s="47">
        <f>ROUND(Table_Query_from_Mac10[[#This Row],[qty_to_ship]]*(1+Table_Query_from_Mac10[[#This Row],[VolumeIncreasebyType]]),0)</f>
        <v>9</v>
      </c>
      <c r="U2739" s="47">
        <f>Table_Query_from_Mac10[[#This Row],[qtytoShipFuture]]*Table_Query_from_Mac10[[#This Row],[Future-cost]]</f>
        <v>73.350000000000009</v>
      </c>
      <c r="V2739" s="47">
        <f>Table_Query_from_Mac10[[#This Row],[qtytoShipFuture]]-Table_Query_from_Mac10[[#This Row],[qty_to_ship]]</f>
        <v>0</v>
      </c>
      <c r="W2739" s="47">
        <f>Table_Query_from_Mac10[[#This Row],[UnitPriceFuture]]</f>
        <v>18.28</v>
      </c>
      <c r="X2739" s="47">
        <f>Table_Query_from_Mac10[[#This Row],[Unit Increase]]*Table_Query_from_Mac10[[#This Row],[UnitPriceFuture]]</f>
        <v>0</v>
      </c>
      <c r="Y2739" s="47">
        <f>Table_Query_from_Mac10[[#This Row],[Unit Increase]]*Table_Query_from_Mac10[[#This Row],[Future-cost]]</f>
        <v>0</v>
      </c>
      <c r="Z2739" s="47">
        <f>-(Table_Query_from_Mac10[[#This Row],[Incremental Sales]]+((Table_Query_from_Mac10[[#This Row],[Incremental Sales]]*-(SUM(Summary!$S$8:$S$9)))))*Summary!$S$18</f>
        <v>0</v>
      </c>
      <c r="AA2739" s="47">
        <f>IFERROR(Table_Query_from_Mac10[[#This Row],[Incremental Cost]]/Table_Query_from_Mac10[[#This Row],[Incremental Sales]],0)</f>
        <v>0</v>
      </c>
      <c r="AB2739" s="47">
        <f>IFERROR(Table_Query_from_Mac10[[#This Row],[TotalCostFuture]]/Table_Query_from_Mac10[[#This Row],[totalsalesFuture]],0)</f>
        <v>0.44584245076586437</v>
      </c>
      <c r="AN2739" s="31">
        <v>36</v>
      </c>
      <c r="AO2739">
        <f t="shared" si="84"/>
        <v>9</v>
      </c>
      <c r="AQ2739" s="31">
        <v>52.24</v>
      </c>
      <c r="AR2739">
        <f t="shared" si="85"/>
        <v>18.28</v>
      </c>
    </row>
    <row r="2740" spans="1:44" x14ac:dyDescent="0.25">
      <c r="A2740">
        <v>90286</v>
      </c>
      <c r="B2740">
        <v>7</v>
      </c>
      <c r="C2740" t="s">
        <v>51</v>
      </c>
      <c r="D2740" t="s">
        <v>80</v>
      </c>
      <c r="E2740">
        <v>6</v>
      </c>
      <c r="F2740">
        <v>9.83</v>
      </c>
      <c r="G2740">
        <v>21.58</v>
      </c>
      <c r="H2740" s="1">
        <v>44859</v>
      </c>
      <c r="I2740" s="20">
        <v>0</v>
      </c>
      <c r="J2740" s="47">
        <f>Table_Query_from_Mac10[[#This Row],[unit_price]]-(Table_Query_from_Mac10[[#This Row],[unit_price]]*(Table_Query_from_Mac10[[#This Row],[discount_pct]]/100))</f>
        <v>21.58</v>
      </c>
      <c r="K2740" s="47">
        <f>Table_Query_from_Mac10[[#This Row],[unit_cost]]</f>
        <v>9.83</v>
      </c>
      <c r="L2740" s="47">
        <f>Table_Query_from_Mac10[[#This Row],[Live-cost]]*(1+Table_Query_from_Mac10[[#This Row],[CogsIncreasebyTYPE]])</f>
        <v>9.83</v>
      </c>
      <c r="M2740" s="47">
        <f>Table_Query_from_Mac10[[#This Row],[Live-cost]]*Table_Query_from_Mac10[[#This Row],[qty_to_ship]]</f>
        <v>58.980000000000004</v>
      </c>
      <c r="N2740" s="47">
        <f>IF(Table_Query_from_Mac10[[#This Row],[item_no]]="KDA",-Table_Query_from_Mac10[[#This Row],[unit_price]],Table_Query_from_Mac10[[#This Row],[Net Unit]]*Table_Query_from_Mac10[[#This Row],[qty_to_ship]])</f>
        <v>129.47999999999999</v>
      </c>
      <c r="O2740" s="47">
        <f>SUMIFS(Summary!C:C,Summary!H:H,Table_Query_from_Mac10[[#This Row],[Juiceoc]])</f>
        <v>0</v>
      </c>
      <c r="P2740" s="47">
        <f>SUMIFS(Summary!D:D,Summary!H:H,Table_Query_from_Mac10[[#This Row],[Juiceoc]])</f>
        <v>0</v>
      </c>
      <c r="Q2740" s="47">
        <f>SUMIFS(Summary!E:E,Summary!H:H,Table_Query_from_Mac10[[#This Row],[Juiceoc]])</f>
        <v>0</v>
      </c>
      <c r="R2740" s="47">
        <f>Table_Query_from_Mac10[[#This Row],[Net Unit]]*(1+Table_Query_from_Mac10[[#This Row],[PriceIncreasebyType]])</f>
        <v>21.58</v>
      </c>
      <c r="S2740" s="47">
        <f>Table_Query_from_Mac10[[#This Row],[UnitPriceFuture]]*Table_Query_from_Mac10[[#This Row],[qtytoShipFuture]]</f>
        <v>129.47999999999999</v>
      </c>
      <c r="T2740" s="47">
        <f>ROUND(Table_Query_from_Mac10[[#This Row],[qty_to_ship]]*(1+Table_Query_from_Mac10[[#This Row],[VolumeIncreasebyType]]),0)</f>
        <v>6</v>
      </c>
      <c r="U2740" s="47">
        <f>Table_Query_from_Mac10[[#This Row],[qtytoShipFuture]]*Table_Query_from_Mac10[[#This Row],[Future-cost]]</f>
        <v>58.980000000000004</v>
      </c>
      <c r="V2740" s="47">
        <f>Table_Query_from_Mac10[[#This Row],[qtytoShipFuture]]-Table_Query_from_Mac10[[#This Row],[qty_to_ship]]</f>
        <v>0</v>
      </c>
      <c r="W2740" s="47">
        <f>Table_Query_from_Mac10[[#This Row],[UnitPriceFuture]]</f>
        <v>21.58</v>
      </c>
      <c r="X2740" s="47">
        <f>Table_Query_from_Mac10[[#This Row],[Unit Increase]]*Table_Query_from_Mac10[[#This Row],[UnitPriceFuture]]</f>
        <v>0</v>
      </c>
      <c r="Y2740" s="47">
        <f>Table_Query_from_Mac10[[#This Row],[Unit Increase]]*Table_Query_from_Mac10[[#This Row],[Future-cost]]</f>
        <v>0</v>
      </c>
      <c r="Z2740" s="47">
        <f>-(Table_Query_from_Mac10[[#This Row],[Incremental Sales]]+((Table_Query_from_Mac10[[#This Row],[Incremental Sales]]*-(SUM(Summary!$S$8:$S$9)))))*Summary!$S$18</f>
        <v>0</v>
      </c>
      <c r="AA2740" s="47">
        <f>IFERROR(Table_Query_from_Mac10[[#This Row],[Incremental Cost]]/Table_Query_from_Mac10[[#This Row],[Incremental Sales]],0)</f>
        <v>0</v>
      </c>
      <c r="AB2740" s="47">
        <f>IFERROR(Table_Query_from_Mac10[[#This Row],[TotalCostFuture]]/Table_Query_from_Mac10[[#This Row],[totalsalesFuture]],0)</f>
        <v>0.45551436515291943</v>
      </c>
      <c r="AN2740" s="30">
        <v>24</v>
      </c>
      <c r="AO2740">
        <f t="shared" si="84"/>
        <v>6</v>
      </c>
      <c r="AQ2740" s="30">
        <v>61.65</v>
      </c>
      <c r="AR2740">
        <f t="shared" si="85"/>
        <v>21.58</v>
      </c>
    </row>
    <row r="2741" spans="1:44" x14ac:dyDescent="0.25">
      <c r="A2741">
        <v>90286</v>
      </c>
      <c r="B2741">
        <v>8</v>
      </c>
      <c r="C2741" t="s">
        <v>51</v>
      </c>
      <c r="D2741" t="s">
        <v>80</v>
      </c>
      <c r="E2741">
        <v>50</v>
      </c>
      <c r="F2741">
        <v>4.25</v>
      </c>
      <c r="G2741">
        <v>8.7799999999999994</v>
      </c>
      <c r="H2741" s="1">
        <v>44859</v>
      </c>
      <c r="I2741" s="20">
        <v>0</v>
      </c>
      <c r="J2741" s="47">
        <f>Table_Query_from_Mac10[[#This Row],[unit_price]]-(Table_Query_from_Mac10[[#This Row],[unit_price]]*(Table_Query_from_Mac10[[#This Row],[discount_pct]]/100))</f>
        <v>8.7799999999999994</v>
      </c>
      <c r="K2741" s="47">
        <f>Table_Query_from_Mac10[[#This Row],[unit_cost]]</f>
        <v>4.25</v>
      </c>
      <c r="L2741" s="47">
        <f>Table_Query_from_Mac10[[#This Row],[Live-cost]]*(1+Table_Query_from_Mac10[[#This Row],[CogsIncreasebyTYPE]])</f>
        <v>4.25</v>
      </c>
      <c r="M2741" s="47">
        <f>Table_Query_from_Mac10[[#This Row],[Live-cost]]*Table_Query_from_Mac10[[#This Row],[qty_to_ship]]</f>
        <v>212.5</v>
      </c>
      <c r="N2741" s="47">
        <f>IF(Table_Query_from_Mac10[[#This Row],[item_no]]="KDA",-Table_Query_from_Mac10[[#This Row],[unit_price]],Table_Query_from_Mac10[[#This Row],[Net Unit]]*Table_Query_from_Mac10[[#This Row],[qty_to_ship]])</f>
        <v>438.99999999999994</v>
      </c>
      <c r="O2741" s="47">
        <f>SUMIFS(Summary!C:C,Summary!H:H,Table_Query_from_Mac10[[#This Row],[Juiceoc]])</f>
        <v>0</v>
      </c>
      <c r="P2741" s="47">
        <f>SUMIFS(Summary!D:D,Summary!H:H,Table_Query_from_Mac10[[#This Row],[Juiceoc]])</f>
        <v>0</v>
      </c>
      <c r="Q2741" s="47">
        <f>SUMIFS(Summary!E:E,Summary!H:H,Table_Query_from_Mac10[[#This Row],[Juiceoc]])</f>
        <v>0</v>
      </c>
      <c r="R2741" s="47">
        <f>Table_Query_from_Mac10[[#This Row],[Net Unit]]*(1+Table_Query_from_Mac10[[#This Row],[PriceIncreasebyType]])</f>
        <v>8.7799999999999994</v>
      </c>
      <c r="S2741" s="47">
        <f>Table_Query_from_Mac10[[#This Row],[UnitPriceFuture]]*Table_Query_from_Mac10[[#This Row],[qtytoShipFuture]]</f>
        <v>438.99999999999994</v>
      </c>
      <c r="T2741" s="47">
        <f>ROUND(Table_Query_from_Mac10[[#This Row],[qty_to_ship]]*(1+Table_Query_from_Mac10[[#This Row],[VolumeIncreasebyType]]),0)</f>
        <v>50</v>
      </c>
      <c r="U2741" s="47">
        <f>Table_Query_from_Mac10[[#This Row],[qtytoShipFuture]]*Table_Query_from_Mac10[[#This Row],[Future-cost]]</f>
        <v>212.5</v>
      </c>
      <c r="V2741" s="47">
        <f>Table_Query_from_Mac10[[#This Row],[qtytoShipFuture]]-Table_Query_from_Mac10[[#This Row],[qty_to_ship]]</f>
        <v>0</v>
      </c>
      <c r="W2741" s="47">
        <f>Table_Query_from_Mac10[[#This Row],[UnitPriceFuture]]</f>
        <v>8.7799999999999994</v>
      </c>
      <c r="X2741" s="47">
        <f>Table_Query_from_Mac10[[#This Row],[Unit Increase]]*Table_Query_from_Mac10[[#This Row],[UnitPriceFuture]]</f>
        <v>0</v>
      </c>
      <c r="Y2741" s="47">
        <f>Table_Query_from_Mac10[[#This Row],[Unit Increase]]*Table_Query_from_Mac10[[#This Row],[Future-cost]]</f>
        <v>0</v>
      </c>
      <c r="Z2741" s="47">
        <f>-(Table_Query_from_Mac10[[#This Row],[Incremental Sales]]+((Table_Query_from_Mac10[[#This Row],[Incremental Sales]]*-(SUM(Summary!$S$8:$S$9)))))*Summary!$S$18</f>
        <v>0</v>
      </c>
      <c r="AA2741" s="47">
        <f>IFERROR(Table_Query_from_Mac10[[#This Row],[Incremental Cost]]/Table_Query_from_Mac10[[#This Row],[Incremental Sales]],0)</f>
        <v>0</v>
      </c>
      <c r="AB2741" s="47">
        <f>IFERROR(Table_Query_from_Mac10[[#This Row],[TotalCostFuture]]/Table_Query_from_Mac10[[#This Row],[totalsalesFuture]],0)</f>
        <v>0.48405466970387251</v>
      </c>
      <c r="AN2741" s="31">
        <v>200</v>
      </c>
      <c r="AO2741">
        <f t="shared" si="84"/>
        <v>50</v>
      </c>
      <c r="AQ2741" s="31">
        <v>25.09</v>
      </c>
      <c r="AR2741">
        <f t="shared" si="85"/>
        <v>8.7799999999999994</v>
      </c>
    </row>
    <row r="2742" spans="1:44" x14ac:dyDescent="0.25">
      <c r="A2742">
        <v>90286</v>
      </c>
      <c r="B2742">
        <v>9</v>
      </c>
      <c r="C2742" t="s">
        <v>53</v>
      </c>
      <c r="D2742" t="s">
        <v>80</v>
      </c>
      <c r="E2742">
        <v>38</v>
      </c>
      <c r="F2742">
        <v>5.36</v>
      </c>
      <c r="G2742">
        <v>11.43</v>
      </c>
      <c r="H2742" s="1">
        <v>44859</v>
      </c>
      <c r="I2742" s="20">
        <v>0</v>
      </c>
      <c r="J2742" s="47">
        <f>Table_Query_from_Mac10[[#This Row],[unit_price]]-(Table_Query_from_Mac10[[#This Row],[unit_price]]*(Table_Query_from_Mac10[[#This Row],[discount_pct]]/100))</f>
        <v>11.43</v>
      </c>
      <c r="K2742" s="47">
        <f>Table_Query_from_Mac10[[#This Row],[unit_cost]]</f>
        <v>5.36</v>
      </c>
      <c r="L2742" s="47">
        <f>Table_Query_from_Mac10[[#This Row],[Live-cost]]*(1+Table_Query_from_Mac10[[#This Row],[CogsIncreasebyTYPE]])</f>
        <v>5.36</v>
      </c>
      <c r="M2742" s="47">
        <f>Table_Query_from_Mac10[[#This Row],[Live-cost]]*Table_Query_from_Mac10[[#This Row],[qty_to_ship]]</f>
        <v>203.68</v>
      </c>
      <c r="N2742" s="47">
        <f>IF(Table_Query_from_Mac10[[#This Row],[item_no]]="KDA",-Table_Query_from_Mac10[[#This Row],[unit_price]],Table_Query_from_Mac10[[#This Row],[Net Unit]]*Table_Query_from_Mac10[[#This Row],[qty_to_ship]])</f>
        <v>434.34</v>
      </c>
      <c r="O2742" s="47">
        <f>SUMIFS(Summary!C:C,Summary!H:H,Table_Query_from_Mac10[[#This Row],[Juiceoc]])</f>
        <v>0</v>
      </c>
      <c r="P2742" s="47">
        <f>SUMIFS(Summary!D:D,Summary!H:H,Table_Query_from_Mac10[[#This Row],[Juiceoc]])</f>
        <v>0</v>
      </c>
      <c r="Q2742" s="47">
        <f>SUMIFS(Summary!E:E,Summary!H:H,Table_Query_from_Mac10[[#This Row],[Juiceoc]])</f>
        <v>0</v>
      </c>
      <c r="R2742" s="47">
        <f>Table_Query_from_Mac10[[#This Row],[Net Unit]]*(1+Table_Query_from_Mac10[[#This Row],[PriceIncreasebyType]])</f>
        <v>11.43</v>
      </c>
      <c r="S2742" s="47">
        <f>Table_Query_from_Mac10[[#This Row],[UnitPriceFuture]]*Table_Query_from_Mac10[[#This Row],[qtytoShipFuture]]</f>
        <v>434.34</v>
      </c>
      <c r="T2742" s="47">
        <f>ROUND(Table_Query_from_Mac10[[#This Row],[qty_to_ship]]*(1+Table_Query_from_Mac10[[#This Row],[VolumeIncreasebyType]]),0)</f>
        <v>38</v>
      </c>
      <c r="U2742" s="47">
        <f>Table_Query_from_Mac10[[#This Row],[qtytoShipFuture]]*Table_Query_from_Mac10[[#This Row],[Future-cost]]</f>
        <v>203.68</v>
      </c>
      <c r="V2742" s="47">
        <f>Table_Query_from_Mac10[[#This Row],[qtytoShipFuture]]-Table_Query_from_Mac10[[#This Row],[qty_to_ship]]</f>
        <v>0</v>
      </c>
      <c r="W2742" s="47">
        <f>Table_Query_from_Mac10[[#This Row],[UnitPriceFuture]]</f>
        <v>11.43</v>
      </c>
      <c r="X2742" s="47">
        <f>Table_Query_from_Mac10[[#This Row],[Unit Increase]]*Table_Query_from_Mac10[[#This Row],[UnitPriceFuture]]</f>
        <v>0</v>
      </c>
      <c r="Y2742" s="47">
        <f>Table_Query_from_Mac10[[#This Row],[Unit Increase]]*Table_Query_from_Mac10[[#This Row],[Future-cost]]</f>
        <v>0</v>
      </c>
      <c r="Z2742" s="47">
        <f>-(Table_Query_from_Mac10[[#This Row],[Incremental Sales]]+((Table_Query_from_Mac10[[#This Row],[Incremental Sales]]*-(SUM(Summary!$S$8:$S$9)))))*Summary!$S$18</f>
        <v>0</v>
      </c>
      <c r="AA2742" s="47">
        <f>IFERROR(Table_Query_from_Mac10[[#This Row],[Incremental Cost]]/Table_Query_from_Mac10[[#This Row],[Incremental Sales]],0)</f>
        <v>0</v>
      </c>
      <c r="AB2742" s="47">
        <f>IFERROR(Table_Query_from_Mac10[[#This Row],[TotalCostFuture]]/Table_Query_from_Mac10[[#This Row],[totalsalesFuture]],0)</f>
        <v>0.46894138232720917</v>
      </c>
      <c r="AN2742" s="30">
        <v>150</v>
      </c>
      <c r="AO2742">
        <f t="shared" si="84"/>
        <v>38</v>
      </c>
      <c r="AQ2742" s="30">
        <v>32.659999999999997</v>
      </c>
      <c r="AR2742">
        <f t="shared" si="85"/>
        <v>11.43</v>
      </c>
    </row>
    <row r="2743" spans="1:44" x14ac:dyDescent="0.25">
      <c r="A2743">
        <v>90286</v>
      </c>
      <c r="B2743">
        <v>10</v>
      </c>
      <c r="C2743" t="s">
        <v>53</v>
      </c>
      <c r="D2743" t="s">
        <v>80</v>
      </c>
      <c r="E2743">
        <v>60</v>
      </c>
      <c r="F2743">
        <v>5.8</v>
      </c>
      <c r="G2743">
        <v>11.99</v>
      </c>
      <c r="H2743" s="1">
        <v>44859</v>
      </c>
      <c r="I2743" s="20">
        <v>0</v>
      </c>
      <c r="J2743" s="47">
        <f>Table_Query_from_Mac10[[#This Row],[unit_price]]-(Table_Query_from_Mac10[[#This Row],[unit_price]]*(Table_Query_from_Mac10[[#This Row],[discount_pct]]/100))</f>
        <v>11.99</v>
      </c>
      <c r="K2743" s="47">
        <f>Table_Query_from_Mac10[[#This Row],[unit_cost]]</f>
        <v>5.8</v>
      </c>
      <c r="L2743" s="47">
        <f>Table_Query_from_Mac10[[#This Row],[Live-cost]]*(1+Table_Query_from_Mac10[[#This Row],[CogsIncreasebyTYPE]])</f>
        <v>5.8</v>
      </c>
      <c r="M2743" s="47">
        <f>Table_Query_from_Mac10[[#This Row],[Live-cost]]*Table_Query_from_Mac10[[#This Row],[qty_to_ship]]</f>
        <v>348</v>
      </c>
      <c r="N2743" s="47">
        <f>IF(Table_Query_from_Mac10[[#This Row],[item_no]]="KDA",-Table_Query_from_Mac10[[#This Row],[unit_price]],Table_Query_from_Mac10[[#This Row],[Net Unit]]*Table_Query_from_Mac10[[#This Row],[qty_to_ship]])</f>
        <v>719.4</v>
      </c>
      <c r="O2743" s="47">
        <f>SUMIFS(Summary!C:C,Summary!H:H,Table_Query_from_Mac10[[#This Row],[Juiceoc]])</f>
        <v>0</v>
      </c>
      <c r="P2743" s="47">
        <f>SUMIFS(Summary!D:D,Summary!H:H,Table_Query_from_Mac10[[#This Row],[Juiceoc]])</f>
        <v>0</v>
      </c>
      <c r="Q2743" s="47">
        <f>SUMIFS(Summary!E:E,Summary!H:H,Table_Query_from_Mac10[[#This Row],[Juiceoc]])</f>
        <v>0</v>
      </c>
      <c r="R2743" s="47">
        <f>Table_Query_from_Mac10[[#This Row],[Net Unit]]*(1+Table_Query_from_Mac10[[#This Row],[PriceIncreasebyType]])</f>
        <v>11.99</v>
      </c>
      <c r="S2743" s="47">
        <f>Table_Query_from_Mac10[[#This Row],[UnitPriceFuture]]*Table_Query_from_Mac10[[#This Row],[qtytoShipFuture]]</f>
        <v>719.4</v>
      </c>
      <c r="T2743" s="47">
        <f>ROUND(Table_Query_from_Mac10[[#This Row],[qty_to_ship]]*(1+Table_Query_from_Mac10[[#This Row],[VolumeIncreasebyType]]),0)</f>
        <v>60</v>
      </c>
      <c r="U2743" s="47">
        <f>Table_Query_from_Mac10[[#This Row],[qtytoShipFuture]]*Table_Query_from_Mac10[[#This Row],[Future-cost]]</f>
        <v>348</v>
      </c>
      <c r="V2743" s="47">
        <f>Table_Query_from_Mac10[[#This Row],[qtytoShipFuture]]-Table_Query_from_Mac10[[#This Row],[qty_to_ship]]</f>
        <v>0</v>
      </c>
      <c r="W2743" s="47">
        <f>Table_Query_from_Mac10[[#This Row],[UnitPriceFuture]]</f>
        <v>11.99</v>
      </c>
      <c r="X2743" s="47">
        <f>Table_Query_from_Mac10[[#This Row],[Unit Increase]]*Table_Query_from_Mac10[[#This Row],[UnitPriceFuture]]</f>
        <v>0</v>
      </c>
      <c r="Y2743" s="47">
        <f>Table_Query_from_Mac10[[#This Row],[Unit Increase]]*Table_Query_from_Mac10[[#This Row],[Future-cost]]</f>
        <v>0</v>
      </c>
      <c r="Z2743" s="47">
        <f>-(Table_Query_from_Mac10[[#This Row],[Incremental Sales]]+((Table_Query_from_Mac10[[#This Row],[Incremental Sales]]*-(SUM(Summary!$S$8:$S$9)))))*Summary!$S$18</f>
        <v>0</v>
      </c>
      <c r="AA2743" s="47">
        <f>IFERROR(Table_Query_from_Mac10[[#This Row],[Incremental Cost]]/Table_Query_from_Mac10[[#This Row],[Incremental Sales]],0)</f>
        <v>0</v>
      </c>
      <c r="AB2743" s="47">
        <f>IFERROR(Table_Query_from_Mac10[[#This Row],[TotalCostFuture]]/Table_Query_from_Mac10[[#This Row],[totalsalesFuture]],0)</f>
        <v>0.48373644703919932</v>
      </c>
      <c r="AN2743" s="31">
        <v>240</v>
      </c>
      <c r="AO2743">
        <f t="shared" si="84"/>
        <v>60</v>
      </c>
      <c r="AQ2743" s="31">
        <v>34.25</v>
      </c>
      <c r="AR2743">
        <f t="shared" si="85"/>
        <v>11.99</v>
      </c>
    </row>
    <row r="2744" spans="1:44" x14ac:dyDescent="0.25">
      <c r="A2744">
        <v>90286</v>
      </c>
      <c r="B2744">
        <v>11</v>
      </c>
      <c r="C2744" t="s">
        <v>53</v>
      </c>
      <c r="D2744" t="s">
        <v>80</v>
      </c>
      <c r="E2744">
        <v>32</v>
      </c>
      <c r="F2744">
        <v>6.45</v>
      </c>
      <c r="G2744">
        <v>13.23</v>
      </c>
      <c r="H2744" s="1">
        <v>44859</v>
      </c>
      <c r="I2744" s="20">
        <v>0</v>
      </c>
      <c r="J2744" s="47">
        <f>Table_Query_from_Mac10[[#This Row],[unit_price]]-(Table_Query_from_Mac10[[#This Row],[unit_price]]*(Table_Query_from_Mac10[[#This Row],[discount_pct]]/100))</f>
        <v>13.23</v>
      </c>
      <c r="K2744" s="47">
        <f>Table_Query_from_Mac10[[#This Row],[unit_cost]]</f>
        <v>6.45</v>
      </c>
      <c r="L2744" s="47">
        <f>Table_Query_from_Mac10[[#This Row],[Live-cost]]*(1+Table_Query_from_Mac10[[#This Row],[CogsIncreasebyTYPE]])</f>
        <v>6.45</v>
      </c>
      <c r="M2744" s="47">
        <f>Table_Query_from_Mac10[[#This Row],[Live-cost]]*Table_Query_from_Mac10[[#This Row],[qty_to_ship]]</f>
        <v>206.4</v>
      </c>
      <c r="N2744" s="47">
        <f>IF(Table_Query_from_Mac10[[#This Row],[item_no]]="KDA",-Table_Query_from_Mac10[[#This Row],[unit_price]],Table_Query_from_Mac10[[#This Row],[Net Unit]]*Table_Query_from_Mac10[[#This Row],[qty_to_ship]])</f>
        <v>423.36</v>
      </c>
      <c r="O2744" s="47">
        <f>SUMIFS(Summary!C:C,Summary!H:H,Table_Query_from_Mac10[[#This Row],[Juiceoc]])</f>
        <v>0</v>
      </c>
      <c r="P2744" s="47">
        <f>SUMIFS(Summary!D:D,Summary!H:H,Table_Query_from_Mac10[[#This Row],[Juiceoc]])</f>
        <v>0</v>
      </c>
      <c r="Q2744" s="47">
        <f>SUMIFS(Summary!E:E,Summary!H:H,Table_Query_from_Mac10[[#This Row],[Juiceoc]])</f>
        <v>0</v>
      </c>
      <c r="R2744" s="47">
        <f>Table_Query_from_Mac10[[#This Row],[Net Unit]]*(1+Table_Query_from_Mac10[[#This Row],[PriceIncreasebyType]])</f>
        <v>13.23</v>
      </c>
      <c r="S2744" s="47">
        <f>Table_Query_from_Mac10[[#This Row],[UnitPriceFuture]]*Table_Query_from_Mac10[[#This Row],[qtytoShipFuture]]</f>
        <v>423.36</v>
      </c>
      <c r="T2744" s="47">
        <f>ROUND(Table_Query_from_Mac10[[#This Row],[qty_to_ship]]*(1+Table_Query_from_Mac10[[#This Row],[VolumeIncreasebyType]]),0)</f>
        <v>32</v>
      </c>
      <c r="U2744" s="47">
        <f>Table_Query_from_Mac10[[#This Row],[qtytoShipFuture]]*Table_Query_from_Mac10[[#This Row],[Future-cost]]</f>
        <v>206.4</v>
      </c>
      <c r="V2744" s="47">
        <f>Table_Query_from_Mac10[[#This Row],[qtytoShipFuture]]-Table_Query_from_Mac10[[#This Row],[qty_to_ship]]</f>
        <v>0</v>
      </c>
      <c r="W2744" s="47">
        <f>Table_Query_from_Mac10[[#This Row],[UnitPriceFuture]]</f>
        <v>13.23</v>
      </c>
      <c r="X2744" s="47">
        <f>Table_Query_from_Mac10[[#This Row],[Unit Increase]]*Table_Query_from_Mac10[[#This Row],[UnitPriceFuture]]</f>
        <v>0</v>
      </c>
      <c r="Y2744" s="47">
        <f>Table_Query_from_Mac10[[#This Row],[Unit Increase]]*Table_Query_from_Mac10[[#This Row],[Future-cost]]</f>
        <v>0</v>
      </c>
      <c r="Z2744" s="47">
        <f>-(Table_Query_from_Mac10[[#This Row],[Incremental Sales]]+((Table_Query_from_Mac10[[#This Row],[Incremental Sales]]*-(SUM(Summary!$S$8:$S$9)))))*Summary!$S$18</f>
        <v>0</v>
      </c>
      <c r="AA2744" s="47">
        <f>IFERROR(Table_Query_from_Mac10[[#This Row],[Incremental Cost]]/Table_Query_from_Mac10[[#This Row],[Incremental Sales]],0)</f>
        <v>0</v>
      </c>
      <c r="AB2744" s="47">
        <f>IFERROR(Table_Query_from_Mac10[[#This Row],[TotalCostFuture]]/Table_Query_from_Mac10[[#This Row],[totalsalesFuture]],0)</f>
        <v>0.48752834467120182</v>
      </c>
      <c r="AN2744" s="30">
        <v>128</v>
      </c>
      <c r="AO2744">
        <f t="shared" si="84"/>
        <v>32</v>
      </c>
      <c r="AQ2744" s="30">
        <v>37.81</v>
      </c>
      <c r="AR2744">
        <f t="shared" si="85"/>
        <v>13.23</v>
      </c>
    </row>
    <row r="2745" spans="1:44" x14ac:dyDescent="0.25">
      <c r="A2745">
        <v>90286</v>
      </c>
      <c r="B2745">
        <v>12</v>
      </c>
      <c r="C2745" t="s">
        <v>53</v>
      </c>
      <c r="D2745" t="s">
        <v>80</v>
      </c>
      <c r="E2745">
        <v>18</v>
      </c>
      <c r="F2745">
        <v>9.77</v>
      </c>
      <c r="G2745">
        <v>21.68</v>
      </c>
      <c r="H2745" s="1">
        <v>44859</v>
      </c>
      <c r="I2745" s="20">
        <v>0</v>
      </c>
      <c r="J2745" s="47">
        <f>Table_Query_from_Mac10[[#This Row],[unit_price]]-(Table_Query_from_Mac10[[#This Row],[unit_price]]*(Table_Query_from_Mac10[[#This Row],[discount_pct]]/100))</f>
        <v>21.68</v>
      </c>
      <c r="K2745" s="47">
        <f>Table_Query_from_Mac10[[#This Row],[unit_cost]]</f>
        <v>9.77</v>
      </c>
      <c r="L2745" s="47">
        <f>Table_Query_from_Mac10[[#This Row],[Live-cost]]*(1+Table_Query_from_Mac10[[#This Row],[CogsIncreasebyTYPE]])</f>
        <v>9.77</v>
      </c>
      <c r="M2745" s="47">
        <f>Table_Query_from_Mac10[[#This Row],[Live-cost]]*Table_Query_from_Mac10[[#This Row],[qty_to_ship]]</f>
        <v>175.85999999999999</v>
      </c>
      <c r="N2745" s="47">
        <f>IF(Table_Query_from_Mac10[[#This Row],[item_no]]="KDA",-Table_Query_from_Mac10[[#This Row],[unit_price]],Table_Query_from_Mac10[[#This Row],[Net Unit]]*Table_Query_from_Mac10[[#This Row],[qty_to_ship]])</f>
        <v>390.24</v>
      </c>
      <c r="O2745" s="47">
        <f>SUMIFS(Summary!C:C,Summary!H:H,Table_Query_from_Mac10[[#This Row],[Juiceoc]])</f>
        <v>0</v>
      </c>
      <c r="P2745" s="47">
        <f>SUMIFS(Summary!D:D,Summary!H:H,Table_Query_from_Mac10[[#This Row],[Juiceoc]])</f>
        <v>0</v>
      </c>
      <c r="Q2745" s="47">
        <f>SUMIFS(Summary!E:E,Summary!H:H,Table_Query_from_Mac10[[#This Row],[Juiceoc]])</f>
        <v>0</v>
      </c>
      <c r="R2745" s="47">
        <f>Table_Query_from_Mac10[[#This Row],[Net Unit]]*(1+Table_Query_from_Mac10[[#This Row],[PriceIncreasebyType]])</f>
        <v>21.68</v>
      </c>
      <c r="S2745" s="47">
        <f>Table_Query_from_Mac10[[#This Row],[UnitPriceFuture]]*Table_Query_from_Mac10[[#This Row],[qtytoShipFuture]]</f>
        <v>390.24</v>
      </c>
      <c r="T2745" s="47">
        <f>ROUND(Table_Query_from_Mac10[[#This Row],[qty_to_ship]]*(1+Table_Query_from_Mac10[[#This Row],[VolumeIncreasebyType]]),0)</f>
        <v>18</v>
      </c>
      <c r="U2745" s="47">
        <f>Table_Query_from_Mac10[[#This Row],[qtytoShipFuture]]*Table_Query_from_Mac10[[#This Row],[Future-cost]]</f>
        <v>175.85999999999999</v>
      </c>
      <c r="V2745" s="47">
        <f>Table_Query_from_Mac10[[#This Row],[qtytoShipFuture]]-Table_Query_from_Mac10[[#This Row],[qty_to_ship]]</f>
        <v>0</v>
      </c>
      <c r="W2745" s="47">
        <f>Table_Query_from_Mac10[[#This Row],[UnitPriceFuture]]</f>
        <v>21.68</v>
      </c>
      <c r="X2745" s="47">
        <f>Table_Query_from_Mac10[[#This Row],[Unit Increase]]*Table_Query_from_Mac10[[#This Row],[UnitPriceFuture]]</f>
        <v>0</v>
      </c>
      <c r="Y2745" s="47">
        <f>Table_Query_from_Mac10[[#This Row],[Unit Increase]]*Table_Query_from_Mac10[[#This Row],[Future-cost]]</f>
        <v>0</v>
      </c>
      <c r="Z2745" s="47">
        <f>-(Table_Query_from_Mac10[[#This Row],[Incremental Sales]]+((Table_Query_from_Mac10[[#This Row],[Incremental Sales]]*-(SUM(Summary!$S$8:$S$9)))))*Summary!$S$18</f>
        <v>0</v>
      </c>
      <c r="AA2745" s="47">
        <f>IFERROR(Table_Query_from_Mac10[[#This Row],[Incremental Cost]]/Table_Query_from_Mac10[[#This Row],[Incremental Sales]],0)</f>
        <v>0</v>
      </c>
      <c r="AB2745" s="47">
        <f>IFERROR(Table_Query_from_Mac10[[#This Row],[TotalCostFuture]]/Table_Query_from_Mac10[[#This Row],[totalsalesFuture]],0)</f>
        <v>0.45064575645756455</v>
      </c>
      <c r="AN2745" s="31">
        <v>72</v>
      </c>
      <c r="AO2745">
        <f t="shared" si="84"/>
        <v>18</v>
      </c>
      <c r="AQ2745" s="31">
        <v>61.95</v>
      </c>
      <c r="AR2745">
        <f t="shared" si="85"/>
        <v>21.68</v>
      </c>
    </row>
    <row r="2746" spans="1:44" x14ac:dyDescent="0.25">
      <c r="A2746">
        <v>90286</v>
      </c>
      <c r="B2746">
        <v>13</v>
      </c>
      <c r="C2746" t="s">
        <v>53</v>
      </c>
      <c r="D2746" t="s">
        <v>80</v>
      </c>
      <c r="E2746">
        <v>16</v>
      </c>
      <c r="F2746">
        <v>12.77</v>
      </c>
      <c r="G2746">
        <v>30.68</v>
      </c>
      <c r="H2746" s="1">
        <v>44859</v>
      </c>
      <c r="I2746" s="20">
        <v>0</v>
      </c>
      <c r="J2746" s="47">
        <f>Table_Query_from_Mac10[[#This Row],[unit_price]]-(Table_Query_from_Mac10[[#This Row],[unit_price]]*(Table_Query_from_Mac10[[#This Row],[discount_pct]]/100))</f>
        <v>30.68</v>
      </c>
      <c r="K2746" s="47">
        <f>Table_Query_from_Mac10[[#This Row],[unit_cost]]</f>
        <v>12.77</v>
      </c>
      <c r="L2746" s="47">
        <f>Table_Query_from_Mac10[[#This Row],[Live-cost]]*(1+Table_Query_from_Mac10[[#This Row],[CogsIncreasebyTYPE]])</f>
        <v>12.77</v>
      </c>
      <c r="M2746" s="47">
        <f>Table_Query_from_Mac10[[#This Row],[Live-cost]]*Table_Query_from_Mac10[[#This Row],[qty_to_ship]]</f>
        <v>204.32</v>
      </c>
      <c r="N2746" s="47">
        <f>IF(Table_Query_from_Mac10[[#This Row],[item_no]]="KDA",-Table_Query_from_Mac10[[#This Row],[unit_price]],Table_Query_from_Mac10[[#This Row],[Net Unit]]*Table_Query_from_Mac10[[#This Row],[qty_to_ship]])</f>
        <v>490.88</v>
      </c>
      <c r="O2746" s="47">
        <f>SUMIFS(Summary!C:C,Summary!H:H,Table_Query_from_Mac10[[#This Row],[Juiceoc]])</f>
        <v>0</v>
      </c>
      <c r="P2746" s="47">
        <f>SUMIFS(Summary!D:D,Summary!H:H,Table_Query_from_Mac10[[#This Row],[Juiceoc]])</f>
        <v>0</v>
      </c>
      <c r="Q2746" s="47">
        <f>SUMIFS(Summary!E:E,Summary!H:H,Table_Query_from_Mac10[[#This Row],[Juiceoc]])</f>
        <v>0</v>
      </c>
      <c r="R2746" s="47">
        <f>Table_Query_from_Mac10[[#This Row],[Net Unit]]*(1+Table_Query_from_Mac10[[#This Row],[PriceIncreasebyType]])</f>
        <v>30.68</v>
      </c>
      <c r="S2746" s="47">
        <f>Table_Query_from_Mac10[[#This Row],[UnitPriceFuture]]*Table_Query_from_Mac10[[#This Row],[qtytoShipFuture]]</f>
        <v>490.88</v>
      </c>
      <c r="T2746" s="47">
        <f>ROUND(Table_Query_from_Mac10[[#This Row],[qty_to_ship]]*(1+Table_Query_from_Mac10[[#This Row],[VolumeIncreasebyType]]),0)</f>
        <v>16</v>
      </c>
      <c r="U2746" s="47">
        <f>Table_Query_from_Mac10[[#This Row],[qtytoShipFuture]]*Table_Query_from_Mac10[[#This Row],[Future-cost]]</f>
        <v>204.32</v>
      </c>
      <c r="V2746" s="47">
        <f>Table_Query_from_Mac10[[#This Row],[qtytoShipFuture]]-Table_Query_from_Mac10[[#This Row],[qty_to_ship]]</f>
        <v>0</v>
      </c>
      <c r="W2746" s="47">
        <f>Table_Query_from_Mac10[[#This Row],[UnitPriceFuture]]</f>
        <v>30.68</v>
      </c>
      <c r="X2746" s="47">
        <f>Table_Query_from_Mac10[[#This Row],[Unit Increase]]*Table_Query_from_Mac10[[#This Row],[UnitPriceFuture]]</f>
        <v>0</v>
      </c>
      <c r="Y2746" s="47">
        <f>Table_Query_from_Mac10[[#This Row],[Unit Increase]]*Table_Query_from_Mac10[[#This Row],[Future-cost]]</f>
        <v>0</v>
      </c>
      <c r="Z2746" s="47">
        <f>-(Table_Query_from_Mac10[[#This Row],[Incremental Sales]]+((Table_Query_from_Mac10[[#This Row],[Incremental Sales]]*-(SUM(Summary!$S$8:$S$9)))))*Summary!$S$18</f>
        <v>0</v>
      </c>
      <c r="AA2746" s="47">
        <f>IFERROR(Table_Query_from_Mac10[[#This Row],[Incremental Cost]]/Table_Query_from_Mac10[[#This Row],[Incremental Sales]],0)</f>
        <v>0</v>
      </c>
      <c r="AB2746" s="47">
        <f>IFERROR(Table_Query_from_Mac10[[#This Row],[TotalCostFuture]]/Table_Query_from_Mac10[[#This Row],[totalsalesFuture]],0)</f>
        <v>0.41623207301173404</v>
      </c>
      <c r="AN2746" s="30">
        <v>64</v>
      </c>
      <c r="AO2746">
        <f t="shared" si="84"/>
        <v>16</v>
      </c>
      <c r="AQ2746" s="30">
        <v>87.66</v>
      </c>
      <c r="AR2746">
        <f t="shared" si="85"/>
        <v>30.68</v>
      </c>
    </row>
    <row r="2747" spans="1:44" x14ac:dyDescent="0.25">
      <c r="A2747">
        <v>90286</v>
      </c>
      <c r="B2747">
        <v>14</v>
      </c>
      <c r="C2747" t="s">
        <v>53</v>
      </c>
      <c r="D2747" t="s">
        <v>80</v>
      </c>
      <c r="E2747">
        <v>3</v>
      </c>
      <c r="F2747">
        <v>15.16</v>
      </c>
      <c r="G2747">
        <v>38.57</v>
      </c>
      <c r="H2747" s="1">
        <v>44859</v>
      </c>
      <c r="I2747" s="20">
        <v>0</v>
      </c>
      <c r="J2747" s="47">
        <f>Table_Query_from_Mac10[[#This Row],[unit_price]]-(Table_Query_from_Mac10[[#This Row],[unit_price]]*(Table_Query_from_Mac10[[#This Row],[discount_pct]]/100))</f>
        <v>38.57</v>
      </c>
      <c r="K2747" s="47">
        <f>Table_Query_from_Mac10[[#This Row],[unit_cost]]</f>
        <v>15.16</v>
      </c>
      <c r="L2747" s="47">
        <f>Table_Query_from_Mac10[[#This Row],[Live-cost]]*(1+Table_Query_from_Mac10[[#This Row],[CogsIncreasebyTYPE]])</f>
        <v>15.16</v>
      </c>
      <c r="M2747" s="47">
        <f>Table_Query_from_Mac10[[#This Row],[Live-cost]]*Table_Query_from_Mac10[[#This Row],[qty_to_ship]]</f>
        <v>45.480000000000004</v>
      </c>
      <c r="N2747" s="47">
        <f>IF(Table_Query_from_Mac10[[#This Row],[item_no]]="KDA",-Table_Query_from_Mac10[[#This Row],[unit_price]],Table_Query_from_Mac10[[#This Row],[Net Unit]]*Table_Query_from_Mac10[[#This Row],[qty_to_ship]])</f>
        <v>115.71000000000001</v>
      </c>
      <c r="O2747" s="47">
        <f>SUMIFS(Summary!C:C,Summary!H:H,Table_Query_from_Mac10[[#This Row],[Juiceoc]])</f>
        <v>0</v>
      </c>
      <c r="P2747" s="47">
        <f>SUMIFS(Summary!D:D,Summary!H:H,Table_Query_from_Mac10[[#This Row],[Juiceoc]])</f>
        <v>0</v>
      </c>
      <c r="Q2747" s="47">
        <f>SUMIFS(Summary!E:E,Summary!H:H,Table_Query_from_Mac10[[#This Row],[Juiceoc]])</f>
        <v>0</v>
      </c>
      <c r="R2747" s="47">
        <f>Table_Query_from_Mac10[[#This Row],[Net Unit]]*(1+Table_Query_from_Mac10[[#This Row],[PriceIncreasebyType]])</f>
        <v>38.57</v>
      </c>
      <c r="S2747" s="47">
        <f>Table_Query_from_Mac10[[#This Row],[UnitPriceFuture]]*Table_Query_from_Mac10[[#This Row],[qtytoShipFuture]]</f>
        <v>115.71000000000001</v>
      </c>
      <c r="T2747" s="47">
        <f>ROUND(Table_Query_from_Mac10[[#This Row],[qty_to_ship]]*(1+Table_Query_from_Mac10[[#This Row],[VolumeIncreasebyType]]),0)</f>
        <v>3</v>
      </c>
      <c r="U2747" s="47">
        <f>Table_Query_from_Mac10[[#This Row],[qtytoShipFuture]]*Table_Query_from_Mac10[[#This Row],[Future-cost]]</f>
        <v>45.480000000000004</v>
      </c>
      <c r="V2747" s="47">
        <f>Table_Query_from_Mac10[[#This Row],[qtytoShipFuture]]-Table_Query_from_Mac10[[#This Row],[qty_to_ship]]</f>
        <v>0</v>
      </c>
      <c r="W2747" s="47">
        <f>Table_Query_from_Mac10[[#This Row],[UnitPriceFuture]]</f>
        <v>38.57</v>
      </c>
      <c r="X2747" s="47">
        <f>Table_Query_from_Mac10[[#This Row],[Unit Increase]]*Table_Query_from_Mac10[[#This Row],[UnitPriceFuture]]</f>
        <v>0</v>
      </c>
      <c r="Y2747" s="47">
        <f>Table_Query_from_Mac10[[#This Row],[Unit Increase]]*Table_Query_from_Mac10[[#This Row],[Future-cost]]</f>
        <v>0</v>
      </c>
      <c r="Z2747" s="47">
        <f>-(Table_Query_from_Mac10[[#This Row],[Incremental Sales]]+((Table_Query_from_Mac10[[#This Row],[Incremental Sales]]*-(SUM(Summary!$S$8:$S$9)))))*Summary!$S$18</f>
        <v>0</v>
      </c>
      <c r="AA2747" s="47">
        <f>IFERROR(Table_Query_from_Mac10[[#This Row],[Incremental Cost]]/Table_Query_from_Mac10[[#This Row],[Incremental Sales]],0)</f>
        <v>0</v>
      </c>
      <c r="AB2747" s="47">
        <f>IFERROR(Table_Query_from_Mac10[[#This Row],[TotalCostFuture]]/Table_Query_from_Mac10[[#This Row],[totalsalesFuture]],0)</f>
        <v>0.39305159450350013</v>
      </c>
      <c r="AN2747" s="31">
        <v>12</v>
      </c>
      <c r="AO2747">
        <f t="shared" si="84"/>
        <v>3</v>
      </c>
      <c r="AQ2747" s="31">
        <v>110.2</v>
      </c>
      <c r="AR2747">
        <f t="shared" si="85"/>
        <v>38.57</v>
      </c>
    </row>
    <row r="2748" spans="1:44" x14ac:dyDescent="0.25">
      <c r="A2748">
        <v>90286</v>
      </c>
      <c r="B2748">
        <v>15</v>
      </c>
      <c r="C2748" t="s">
        <v>53</v>
      </c>
      <c r="D2748" t="s">
        <v>80</v>
      </c>
      <c r="E2748">
        <v>108</v>
      </c>
      <c r="F2748">
        <v>1.1499999999999999</v>
      </c>
      <c r="G2748">
        <v>3.61</v>
      </c>
      <c r="H2748" s="1">
        <v>44859</v>
      </c>
      <c r="I2748" s="20">
        <v>0</v>
      </c>
      <c r="J2748" s="47">
        <f>Table_Query_from_Mac10[[#This Row],[unit_price]]-(Table_Query_from_Mac10[[#This Row],[unit_price]]*(Table_Query_from_Mac10[[#This Row],[discount_pct]]/100))</f>
        <v>3.61</v>
      </c>
      <c r="K2748" s="47">
        <f>Table_Query_from_Mac10[[#This Row],[unit_cost]]</f>
        <v>1.1499999999999999</v>
      </c>
      <c r="L2748" s="47">
        <f>Table_Query_from_Mac10[[#This Row],[Live-cost]]*(1+Table_Query_from_Mac10[[#This Row],[CogsIncreasebyTYPE]])</f>
        <v>1.1499999999999999</v>
      </c>
      <c r="M2748" s="47">
        <f>Table_Query_from_Mac10[[#This Row],[Live-cost]]*Table_Query_from_Mac10[[#This Row],[qty_to_ship]]</f>
        <v>124.19999999999999</v>
      </c>
      <c r="N2748" s="47">
        <f>IF(Table_Query_from_Mac10[[#This Row],[item_no]]="KDA",-Table_Query_from_Mac10[[#This Row],[unit_price]],Table_Query_from_Mac10[[#This Row],[Net Unit]]*Table_Query_from_Mac10[[#This Row],[qty_to_ship]])</f>
        <v>389.88</v>
      </c>
      <c r="O2748" s="47">
        <f>SUMIFS(Summary!C:C,Summary!H:H,Table_Query_from_Mac10[[#This Row],[Juiceoc]])</f>
        <v>0</v>
      </c>
      <c r="P2748" s="47">
        <f>SUMIFS(Summary!D:D,Summary!H:H,Table_Query_from_Mac10[[#This Row],[Juiceoc]])</f>
        <v>0</v>
      </c>
      <c r="Q2748" s="47">
        <f>SUMIFS(Summary!E:E,Summary!H:H,Table_Query_from_Mac10[[#This Row],[Juiceoc]])</f>
        <v>0</v>
      </c>
      <c r="R2748" s="47">
        <f>Table_Query_from_Mac10[[#This Row],[Net Unit]]*(1+Table_Query_from_Mac10[[#This Row],[PriceIncreasebyType]])</f>
        <v>3.61</v>
      </c>
      <c r="S2748" s="47">
        <f>Table_Query_from_Mac10[[#This Row],[UnitPriceFuture]]*Table_Query_from_Mac10[[#This Row],[qtytoShipFuture]]</f>
        <v>389.88</v>
      </c>
      <c r="T2748" s="47">
        <f>ROUND(Table_Query_from_Mac10[[#This Row],[qty_to_ship]]*(1+Table_Query_from_Mac10[[#This Row],[VolumeIncreasebyType]]),0)</f>
        <v>108</v>
      </c>
      <c r="U2748" s="47">
        <f>Table_Query_from_Mac10[[#This Row],[qtytoShipFuture]]*Table_Query_from_Mac10[[#This Row],[Future-cost]]</f>
        <v>124.19999999999999</v>
      </c>
      <c r="V2748" s="47">
        <f>Table_Query_from_Mac10[[#This Row],[qtytoShipFuture]]-Table_Query_from_Mac10[[#This Row],[qty_to_ship]]</f>
        <v>0</v>
      </c>
      <c r="W2748" s="47">
        <f>Table_Query_from_Mac10[[#This Row],[UnitPriceFuture]]</f>
        <v>3.61</v>
      </c>
      <c r="X2748" s="47">
        <f>Table_Query_from_Mac10[[#This Row],[Unit Increase]]*Table_Query_from_Mac10[[#This Row],[UnitPriceFuture]]</f>
        <v>0</v>
      </c>
      <c r="Y2748" s="47">
        <f>Table_Query_from_Mac10[[#This Row],[Unit Increase]]*Table_Query_from_Mac10[[#This Row],[Future-cost]]</f>
        <v>0</v>
      </c>
      <c r="Z2748" s="47">
        <f>-(Table_Query_from_Mac10[[#This Row],[Incremental Sales]]+((Table_Query_from_Mac10[[#This Row],[Incremental Sales]]*-(SUM(Summary!$S$8:$S$9)))))*Summary!$S$18</f>
        <v>0</v>
      </c>
      <c r="AA2748" s="47">
        <f>IFERROR(Table_Query_from_Mac10[[#This Row],[Incremental Cost]]/Table_Query_from_Mac10[[#This Row],[Incremental Sales]],0)</f>
        <v>0</v>
      </c>
      <c r="AB2748" s="47">
        <f>IFERROR(Table_Query_from_Mac10[[#This Row],[TotalCostFuture]]/Table_Query_from_Mac10[[#This Row],[totalsalesFuture]],0)</f>
        <v>0.31855955678670356</v>
      </c>
      <c r="AN2748" s="30">
        <v>432</v>
      </c>
      <c r="AO2748">
        <f t="shared" si="84"/>
        <v>108</v>
      </c>
      <c r="AQ2748" s="30">
        <v>10.3</v>
      </c>
      <c r="AR2748">
        <f t="shared" si="85"/>
        <v>3.61</v>
      </c>
    </row>
    <row r="2749" spans="1:44" x14ac:dyDescent="0.25">
      <c r="A2749">
        <v>90287</v>
      </c>
      <c r="B2749">
        <v>3</v>
      </c>
      <c r="C2749" t="s">
        <v>55</v>
      </c>
      <c r="D2749" t="s">
        <v>81</v>
      </c>
      <c r="E2749">
        <v>5</v>
      </c>
      <c r="F2749">
        <v>10.93</v>
      </c>
      <c r="G2749">
        <v>21.37</v>
      </c>
      <c r="H2749" s="1">
        <v>44844</v>
      </c>
      <c r="I2749" s="20">
        <v>0</v>
      </c>
      <c r="J2749" s="47">
        <f>Table_Query_from_Mac10[[#This Row],[unit_price]]-(Table_Query_from_Mac10[[#This Row],[unit_price]]*(Table_Query_from_Mac10[[#This Row],[discount_pct]]/100))</f>
        <v>21.37</v>
      </c>
      <c r="K2749" s="47">
        <f>Table_Query_from_Mac10[[#This Row],[unit_cost]]</f>
        <v>10.93</v>
      </c>
      <c r="L2749" s="47">
        <f>Table_Query_from_Mac10[[#This Row],[Live-cost]]*(1+Table_Query_from_Mac10[[#This Row],[CogsIncreasebyTYPE]])</f>
        <v>10.93</v>
      </c>
      <c r="M2749" s="47">
        <f>Table_Query_from_Mac10[[#This Row],[Live-cost]]*Table_Query_from_Mac10[[#This Row],[qty_to_ship]]</f>
        <v>54.65</v>
      </c>
      <c r="N2749" s="47">
        <f>IF(Table_Query_from_Mac10[[#This Row],[item_no]]="KDA",-Table_Query_from_Mac10[[#This Row],[unit_price]],Table_Query_from_Mac10[[#This Row],[Net Unit]]*Table_Query_from_Mac10[[#This Row],[qty_to_ship]])</f>
        <v>106.85000000000001</v>
      </c>
      <c r="O2749" s="47">
        <f>SUMIFS(Summary!C:C,Summary!H:H,Table_Query_from_Mac10[[#This Row],[Juiceoc]])</f>
        <v>0</v>
      </c>
      <c r="P2749" s="47">
        <f>SUMIFS(Summary!D:D,Summary!H:H,Table_Query_from_Mac10[[#This Row],[Juiceoc]])</f>
        <v>0</v>
      </c>
      <c r="Q2749" s="47">
        <f>SUMIFS(Summary!E:E,Summary!H:H,Table_Query_from_Mac10[[#This Row],[Juiceoc]])</f>
        <v>0</v>
      </c>
      <c r="R2749" s="47">
        <f>Table_Query_from_Mac10[[#This Row],[Net Unit]]*(1+Table_Query_from_Mac10[[#This Row],[PriceIncreasebyType]])</f>
        <v>21.37</v>
      </c>
      <c r="S2749" s="47">
        <f>Table_Query_from_Mac10[[#This Row],[UnitPriceFuture]]*Table_Query_from_Mac10[[#This Row],[qtytoShipFuture]]</f>
        <v>106.85000000000001</v>
      </c>
      <c r="T2749" s="47">
        <f>ROUND(Table_Query_from_Mac10[[#This Row],[qty_to_ship]]*(1+Table_Query_from_Mac10[[#This Row],[VolumeIncreasebyType]]),0)</f>
        <v>5</v>
      </c>
      <c r="U2749" s="47">
        <f>Table_Query_from_Mac10[[#This Row],[qtytoShipFuture]]*Table_Query_from_Mac10[[#This Row],[Future-cost]]</f>
        <v>54.65</v>
      </c>
      <c r="V2749" s="47">
        <f>Table_Query_from_Mac10[[#This Row],[qtytoShipFuture]]-Table_Query_from_Mac10[[#This Row],[qty_to_ship]]</f>
        <v>0</v>
      </c>
      <c r="W2749" s="47">
        <f>Table_Query_from_Mac10[[#This Row],[UnitPriceFuture]]</f>
        <v>21.37</v>
      </c>
      <c r="X2749" s="47">
        <f>Table_Query_from_Mac10[[#This Row],[Unit Increase]]*Table_Query_from_Mac10[[#This Row],[UnitPriceFuture]]</f>
        <v>0</v>
      </c>
      <c r="Y2749" s="47">
        <f>Table_Query_from_Mac10[[#This Row],[Unit Increase]]*Table_Query_from_Mac10[[#This Row],[Future-cost]]</f>
        <v>0</v>
      </c>
      <c r="Z2749" s="47">
        <f>-(Table_Query_from_Mac10[[#This Row],[Incremental Sales]]+((Table_Query_from_Mac10[[#This Row],[Incremental Sales]]*-(SUM(Summary!$S$8:$S$9)))))*Summary!$S$18</f>
        <v>0</v>
      </c>
      <c r="AA2749" s="47">
        <f>IFERROR(Table_Query_from_Mac10[[#This Row],[Incremental Cost]]/Table_Query_from_Mac10[[#This Row],[Incremental Sales]],0)</f>
        <v>0</v>
      </c>
      <c r="AB2749" s="47">
        <f>IFERROR(Table_Query_from_Mac10[[#This Row],[TotalCostFuture]]/Table_Query_from_Mac10[[#This Row],[totalsalesFuture]],0)</f>
        <v>0.51146467009826857</v>
      </c>
      <c r="AN2749" s="31">
        <v>18</v>
      </c>
      <c r="AO2749">
        <f t="shared" si="84"/>
        <v>5</v>
      </c>
      <c r="AQ2749" s="31">
        <v>61.05</v>
      </c>
      <c r="AR2749">
        <f t="shared" si="85"/>
        <v>21.37</v>
      </c>
    </row>
    <row r="2750" spans="1:44" x14ac:dyDescent="0.25">
      <c r="A2750">
        <v>90287</v>
      </c>
      <c r="B2750">
        <v>4</v>
      </c>
      <c r="C2750" t="s">
        <v>55</v>
      </c>
      <c r="D2750" t="s">
        <v>81</v>
      </c>
      <c r="E2750">
        <v>6</v>
      </c>
      <c r="F2750">
        <v>13.68</v>
      </c>
      <c r="G2750">
        <v>21.74</v>
      </c>
      <c r="H2750" s="1">
        <v>44844</v>
      </c>
      <c r="I2750" s="20">
        <v>0</v>
      </c>
      <c r="J2750" s="47">
        <f>Table_Query_from_Mac10[[#This Row],[unit_price]]-(Table_Query_from_Mac10[[#This Row],[unit_price]]*(Table_Query_from_Mac10[[#This Row],[discount_pct]]/100))</f>
        <v>21.74</v>
      </c>
      <c r="K2750" s="47">
        <f>Table_Query_from_Mac10[[#This Row],[unit_cost]]</f>
        <v>13.68</v>
      </c>
      <c r="L2750" s="47">
        <f>Table_Query_from_Mac10[[#This Row],[Live-cost]]*(1+Table_Query_from_Mac10[[#This Row],[CogsIncreasebyTYPE]])</f>
        <v>13.68</v>
      </c>
      <c r="M2750" s="47">
        <f>Table_Query_from_Mac10[[#This Row],[Live-cost]]*Table_Query_from_Mac10[[#This Row],[qty_to_ship]]</f>
        <v>82.08</v>
      </c>
      <c r="N2750" s="47">
        <f>IF(Table_Query_from_Mac10[[#This Row],[item_no]]="KDA",-Table_Query_from_Mac10[[#This Row],[unit_price]],Table_Query_from_Mac10[[#This Row],[Net Unit]]*Table_Query_from_Mac10[[#This Row],[qty_to_ship]])</f>
        <v>130.44</v>
      </c>
      <c r="O2750" s="47">
        <f>SUMIFS(Summary!C:C,Summary!H:H,Table_Query_from_Mac10[[#This Row],[Juiceoc]])</f>
        <v>0</v>
      </c>
      <c r="P2750" s="47">
        <f>SUMIFS(Summary!D:D,Summary!H:H,Table_Query_from_Mac10[[#This Row],[Juiceoc]])</f>
        <v>0</v>
      </c>
      <c r="Q2750" s="47">
        <f>SUMIFS(Summary!E:E,Summary!H:H,Table_Query_from_Mac10[[#This Row],[Juiceoc]])</f>
        <v>0</v>
      </c>
      <c r="R2750" s="47">
        <f>Table_Query_from_Mac10[[#This Row],[Net Unit]]*(1+Table_Query_from_Mac10[[#This Row],[PriceIncreasebyType]])</f>
        <v>21.74</v>
      </c>
      <c r="S2750" s="47">
        <f>Table_Query_from_Mac10[[#This Row],[UnitPriceFuture]]*Table_Query_from_Mac10[[#This Row],[qtytoShipFuture]]</f>
        <v>130.44</v>
      </c>
      <c r="T2750" s="47">
        <f>ROUND(Table_Query_from_Mac10[[#This Row],[qty_to_ship]]*(1+Table_Query_from_Mac10[[#This Row],[VolumeIncreasebyType]]),0)</f>
        <v>6</v>
      </c>
      <c r="U2750" s="47">
        <f>Table_Query_from_Mac10[[#This Row],[qtytoShipFuture]]*Table_Query_from_Mac10[[#This Row],[Future-cost]]</f>
        <v>82.08</v>
      </c>
      <c r="V2750" s="47">
        <f>Table_Query_from_Mac10[[#This Row],[qtytoShipFuture]]-Table_Query_from_Mac10[[#This Row],[qty_to_ship]]</f>
        <v>0</v>
      </c>
      <c r="W2750" s="47">
        <f>Table_Query_from_Mac10[[#This Row],[UnitPriceFuture]]</f>
        <v>21.74</v>
      </c>
      <c r="X2750" s="47">
        <f>Table_Query_from_Mac10[[#This Row],[Unit Increase]]*Table_Query_from_Mac10[[#This Row],[UnitPriceFuture]]</f>
        <v>0</v>
      </c>
      <c r="Y2750" s="47">
        <f>Table_Query_from_Mac10[[#This Row],[Unit Increase]]*Table_Query_from_Mac10[[#This Row],[Future-cost]]</f>
        <v>0</v>
      </c>
      <c r="Z2750" s="47">
        <f>-(Table_Query_from_Mac10[[#This Row],[Incremental Sales]]+((Table_Query_from_Mac10[[#This Row],[Incremental Sales]]*-(SUM(Summary!$S$8:$S$9)))))*Summary!$S$18</f>
        <v>0</v>
      </c>
      <c r="AA2750" s="47">
        <f>IFERROR(Table_Query_from_Mac10[[#This Row],[Incremental Cost]]/Table_Query_from_Mac10[[#This Row],[Incremental Sales]],0)</f>
        <v>0</v>
      </c>
      <c r="AB2750" s="47">
        <f>IFERROR(Table_Query_from_Mac10[[#This Row],[TotalCostFuture]]/Table_Query_from_Mac10[[#This Row],[totalsalesFuture]],0)</f>
        <v>0.62925482980680769</v>
      </c>
      <c r="AN2750" s="30">
        <v>24</v>
      </c>
      <c r="AO2750">
        <f t="shared" si="84"/>
        <v>6</v>
      </c>
      <c r="AQ2750" s="30">
        <v>62.11</v>
      </c>
      <c r="AR2750">
        <f t="shared" si="85"/>
        <v>21.74</v>
      </c>
    </row>
    <row r="2751" spans="1:44" x14ac:dyDescent="0.25">
      <c r="A2751">
        <v>90287</v>
      </c>
      <c r="B2751">
        <v>5</v>
      </c>
      <c r="C2751" t="s">
        <v>55</v>
      </c>
      <c r="D2751" t="s">
        <v>81</v>
      </c>
      <c r="E2751">
        <v>9</v>
      </c>
      <c r="F2751">
        <v>11.84</v>
      </c>
      <c r="G2751">
        <v>19.059999999999999</v>
      </c>
      <c r="H2751" s="1">
        <v>44844</v>
      </c>
      <c r="I2751" s="20">
        <v>0</v>
      </c>
      <c r="J2751" s="47">
        <f>Table_Query_from_Mac10[[#This Row],[unit_price]]-(Table_Query_from_Mac10[[#This Row],[unit_price]]*(Table_Query_from_Mac10[[#This Row],[discount_pct]]/100))</f>
        <v>19.059999999999999</v>
      </c>
      <c r="K2751" s="47">
        <f>Table_Query_from_Mac10[[#This Row],[unit_cost]]</f>
        <v>11.84</v>
      </c>
      <c r="L2751" s="47">
        <f>Table_Query_from_Mac10[[#This Row],[Live-cost]]*(1+Table_Query_from_Mac10[[#This Row],[CogsIncreasebyTYPE]])</f>
        <v>11.84</v>
      </c>
      <c r="M2751" s="47">
        <f>Table_Query_from_Mac10[[#This Row],[Live-cost]]*Table_Query_from_Mac10[[#This Row],[qty_to_ship]]</f>
        <v>106.56</v>
      </c>
      <c r="N2751" s="47">
        <f>IF(Table_Query_from_Mac10[[#This Row],[item_no]]="KDA",-Table_Query_from_Mac10[[#This Row],[unit_price]],Table_Query_from_Mac10[[#This Row],[Net Unit]]*Table_Query_from_Mac10[[#This Row],[qty_to_ship]])</f>
        <v>171.54</v>
      </c>
      <c r="O2751" s="47">
        <f>SUMIFS(Summary!C:C,Summary!H:H,Table_Query_from_Mac10[[#This Row],[Juiceoc]])</f>
        <v>0</v>
      </c>
      <c r="P2751" s="47">
        <f>SUMIFS(Summary!D:D,Summary!H:H,Table_Query_from_Mac10[[#This Row],[Juiceoc]])</f>
        <v>0</v>
      </c>
      <c r="Q2751" s="47">
        <f>SUMIFS(Summary!E:E,Summary!H:H,Table_Query_from_Mac10[[#This Row],[Juiceoc]])</f>
        <v>0</v>
      </c>
      <c r="R2751" s="47">
        <f>Table_Query_from_Mac10[[#This Row],[Net Unit]]*(1+Table_Query_from_Mac10[[#This Row],[PriceIncreasebyType]])</f>
        <v>19.059999999999999</v>
      </c>
      <c r="S2751" s="47">
        <f>Table_Query_from_Mac10[[#This Row],[UnitPriceFuture]]*Table_Query_from_Mac10[[#This Row],[qtytoShipFuture]]</f>
        <v>171.54</v>
      </c>
      <c r="T2751" s="47">
        <f>ROUND(Table_Query_from_Mac10[[#This Row],[qty_to_ship]]*(1+Table_Query_from_Mac10[[#This Row],[VolumeIncreasebyType]]),0)</f>
        <v>9</v>
      </c>
      <c r="U2751" s="47">
        <f>Table_Query_from_Mac10[[#This Row],[qtytoShipFuture]]*Table_Query_from_Mac10[[#This Row],[Future-cost]]</f>
        <v>106.56</v>
      </c>
      <c r="V2751" s="47">
        <f>Table_Query_from_Mac10[[#This Row],[qtytoShipFuture]]-Table_Query_from_Mac10[[#This Row],[qty_to_ship]]</f>
        <v>0</v>
      </c>
      <c r="W2751" s="47">
        <f>Table_Query_from_Mac10[[#This Row],[UnitPriceFuture]]</f>
        <v>19.059999999999999</v>
      </c>
      <c r="X2751" s="47">
        <f>Table_Query_from_Mac10[[#This Row],[Unit Increase]]*Table_Query_from_Mac10[[#This Row],[UnitPriceFuture]]</f>
        <v>0</v>
      </c>
      <c r="Y2751" s="47">
        <f>Table_Query_from_Mac10[[#This Row],[Unit Increase]]*Table_Query_from_Mac10[[#This Row],[Future-cost]]</f>
        <v>0</v>
      </c>
      <c r="Z2751" s="47">
        <f>-(Table_Query_from_Mac10[[#This Row],[Incremental Sales]]+((Table_Query_from_Mac10[[#This Row],[Incremental Sales]]*-(SUM(Summary!$S$8:$S$9)))))*Summary!$S$18</f>
        <v>0</v>
      </c>
      <c r="AA2751" s="47">
        <f>IFERROR(Table_Query_from_Mac10[[#This Row],[Incremental Cost]]/Table_Query_from_Mac10[[#This Row],[Incremental Sales]],0)</f>
        <v>0</v>
      </c>
      <c r="AB2751" s="47">
        <f>IFERROR(Table_Query_from_Mac10[[#This Row],[TotalCostFuture]]/Table_Query_from_Mac10[[#This Row],[totalsalesFuture]],0)</f>
        <v>0.62119622245540407</v>
      </c>
      <c r="AN2751" s="31">
        <v>36</v>
      </c>
      <c r="AO2751">
        <f t="shared" si="84"/>
        <v>9</v>
      </c>
      <c r="AQ2751" s="31">
        <v>54.45</v>
      </c>
      <c r="AR2751">
        <f t="shared" si="85"/>
        <v>19.059999999999999</v>
      </c>
    </row>
    <row r="2752" spans="1:44" x14ac:dyDescent="0.25">
      <c r="A2752">
        <v>90287</v>
      </c>
      <c r="B2752">
        <v>6</v>
      </c>
      <c r="C2752" t="s">
        <v>55</v>
      </c>
      <c r="D2752" t="s">
        <v>81</v>
      </c>
      <c r="E2752">
        <v>9</v>
      </c>
      <c r="F2752">
        <v>8.5</v>
      </c>
      <c r="G2752">
        <v>13.52</v>
      </c>
      <c r="H2752" s="1">
        <v>44844</v>
      </c>
      <c r="I2752" s="20">
        <v>0</v>
      </c>
      <c r="J2752" s="47">
        <f>Table_Query_from_Mac10[[#This Row],[unit_price]]-(Table_Query_from_Mac10[[#This Row],[unit_price]]*(Table_Query_from_Mac10[[#This Row],[discount_pct]]/100))</f>
        <v>13.52</v>
      </c>
      <c r="K2752" s="47">
        <f>Table_Query_from_Mac10[[#This Row],[unit_cost]]</f>
        <v>8.5</v>
      </c>
      <c r="L2752" s="47">
        <f>Table_Query_from_Mac10[[#This Row],[Live-cost]]*(1+Table_Query_from_Mac10[[#This Row],[CogsIncreasebyTYPE]])</f>
        <v>8.5</v>
      </c>
      <c r="M2752" s="47">
        <f>Table_Query_from_Mac10[[#This Row],[Live-cost]]*Table_Query_from_Mac10[[#This Row],[qty_to_ship]]</f>
        <v>76.5</v>
      </c>
      <c r="N2752" s="47">
        <f>IF(Table_Query_from_Mac10[[#This Row],[item_no]]="KDA",-Table_Query_from_Mac10[[#This Row],[unit_price]],Table_Query_from_Mac10[[#This Row],[Net Unit]]*Table_Query_from_Mac10[[#This Row],[qty_to_ship]])</f>
        <v>121.67999999999999</v>
      </c>
      <c r="O2752" s="47">
        <f>SUMIFS(Summary!C:C,Summary!H:H,Table_Query_from_Mac10[[#This Row],[Juiceoc]])</f>
        <v>0</v>
      </c>
      <c r="P2752" s="47">
        <f>SUMIFS(Summary!D:D,Summary!H:H,Table_Query_from_Mac10[[#This Row],[Juiceoc]])</f>
        <v>0</v>
      </c>
      <c r="Q2752" s="47">
        <f>SUMIFS(Summary!E:E,Summary!H:H,Table_Query_from_Mac10[[#This Row],[Juiceoc]])</f>
        <v>0</v>
      </c>
      <c r="R2752" s="47">
        <f>Table_Query_from_Mac10[[#This Row],[Net Unit]]*(1+Table_Query_from_Mac10[[#This Row],[PriceIncreasebyType]])</f>
        <v>13.52</v>
      </c>
      <c r="S2752" s="47">
        <f>Table_Query_from_Mac10[[#This Row],[UnitPriceFuture]]*Table_Query_from_Mac10[[#This Row],[qtytoShipFuture]]</f>
        <v>121.67999999999999</v>
      </c>
      <c r="T2752" s="47">
        <f>ROUND(Table_Query_from_Mac10[[#This Row],[qty_to_ship]]*(1+Table_Query_from_Mac10[[#This Row],[VolumeIncreasebyType]]),0)</f>
        <v>9</v>
      </c>
      <c r="U2752" s="47">
        <f>Table_Query_from_Mac10[[#This Row],[qtytoShipFuture]]*Table_Query_from_Mac10[[#This Row],[Future-cost]]</f>
        <v>76.5</v>
      </c>
      <c r="V2752" s="47">
        <f>Table_Query_from_Mac10[[#This Row],[qtytoShipFuture]]-Table_Query_from_Mac10[[#This Row],[qty_to_ship]]</f>
        <v>0</v>
      </c>
      <c r="W2752" s="47">
        <f>Table_Query_from_Mac10[[#This Row],[UnitPriceFuture]]</f>
        <v>13.52</v>
      </c>
      <c r="X2752" s="47">
        <f>Table_Query_from_Mac10[[#This Row],[Unit Increase]]*Table_Query_from_Mac10[[#This Row],[UnitPriceFuture]]</f>
        <v>0</v>
      </c>
      <c r="Y2752" s="47">
        <f>Table_Query_from_Mac10[[#This Row],[Unit Increase]]*Table_Query_from_Mac10[[#This Row],[Future-cost]]</f>
        <v>0</v>
      </c>
      <c r="Z2752" s="47">
        <f>-(Table_Query_from_Mac10[[#This Row],[Incremental Sales]]+((Table_Query_from_Mac10[[#This Row],[Incremental Sales]]*-(SUM(Summary!$S$8:$S$9)))))*Summary!$S$18</f>
        <v>0</v>
      </c>
      <c r="AA2752" s="47">
        <f>IFERROR(Table_Query_from_Mac10[[#This Row],[Incremental Cost]]/Table_Query_from_Mac10[[#This Row],[Incremental Sales]],0)</f>
        <v>0</v>
      </c>
      <c r="AB2752" s="47">
        <f>IFERROR(Table_Query_from_Mac10[[#This Row],[TotalCostFuture]]/Table_Query_from_Mac10[[#This Row],[totalsalesFuture]],0)</f>
        <v>0.62869822485207105</v>
      </c>
      <c r="AN2752" s="30">
        <v>36</v>
      </c>
      <c r="AO2752">
        <f t="shared" si="84"/>
        <v>9</v>
      </c>
      <c r="AQ2752" s="30">
        <v>38.619999999999997</v>
      </c>
      <c r="AR2752">
        <f t="shared" si="85"/>
        <v>13.52</v>
      </c>
    </row>
    <row r="2753" spans="1:44" x14ac:dyDescent="0.25">
      <c r="A2753">
        <v>90287</v>
      </c>
      <c r="B2753">
        <v>7</v>
      </c>
      <c r="C2753" t="s">
        <v>55</v>
      </c>
      <c r="D2753" t="s">
        <v>81</v>
      </c>
      <c r="E2753">
        <v>11</v>
      </c>
      <c r="F2753">
        <v>14.46</v>
      </c>
      <c r="G2753">
        <v>22.8</v>
      </c>
      <c r="H2753" s="1">
        <v>44844</v>
      </c>
      <c r="I2753" s="20">
        <v>0</v>
      </c>
      <c r="J2753" s="47">
        <f>Table_Query_from_Mac10[[#This Row],[unit_price]]-(Table_Query_from_Mac10[[#This Row],[unit_price]]*(Table_Query_from_Mac10[[#This Row],[discount_pct]]/100))</f>
        <v>22.8</v>
      </c>
      <c r="K2753" s="47">
        <f>Table_Query_from_Mac10[[#This Row],[unit_cost]]</f>
        <v>14.46</v>
      </c>
      <c r="L2753" s="47">
        <f>Table_Query_from_Mac10[[#This Row],[Live-cost]]*(1+Table_Query_from_Mac10[[#This Row],[CogsIncreasebyTYPE]])</f>
        <v>14.46</v>
      </c>
      <c r="M2753" s="47">
        <f>Table_Query_from_Mac10[[#This Row],[Live-cost]]*Table_Query_from_Mac10[[#This Row],[qty_to_ship]]</f>
        <v>159.06</v>
      </c>
      <c r="N2753" s="47">
        <f>IF(Table_Query_from_Mac10[[#This Row],[item_no]]="KDA",-Table_Query_from_Mac10[[#This Row],[unit_price]],Table_Query_from_Mac10[[#This Row],[Net Unit]]*Table_Query_from_Mac10[[#This Row],[qty_to_ship]])</f>
        <v>250.8</v>
      </c>
      <c r="O2753" s="47">
        <f>SUMIFS(Summary!C:C,Summary!H:H,Table_Query_from_Mac10[[#This Row],[Juiceoc]])</f>
        <v>0</v>
      </c>
      <c r="P2753" s="47">
        <f>SUMIFS(Summary!D:D,Summary!H:H,Table_Query_from_Mac10[[#This Row],[Juiceoc]])</f>
        <v>0</v>
      </c>
      <c r="Q2753" s="47">
        <f>SUMIFS(Summary!E:E,Summary!H:H,Table_Query_from_Mac10[[#This Row],[Juiceoc]])</f>
        <v>0</v>
      </c>
      <c r="R2753" s="47">
        <f>Table_Query_from_Mac10[[#This Row],[Net Unit]]*(1+Table_Query_from_Mac10[[#This Row],[PriceIncreasebyType]])</f>
        <v>22.8</v>
      </c>
      <c r="S2753" s="47">
        <f>Table_Query_from_Mac10[[#This Row],[UnitPriceFuture]]*Table_Query_from_Mac10[[#This Row],[qtytoShipFuture]]</f>
        <v>250.8</v>
      </c>
      <c r="T2753" s="47">
        <f>ROUND(Table_Query_from_Mac10[[#This Row],[qty_to_ship]]*(1+Table_Query_from_Mac10[[#This Row],[VolumeIncreasebyType]]),0)</f>
        <v>11</v>
      </c>
      <c r="U2753" s="47">
        <f>Table_Query_from_Mac10[[#This Row],[qtytoShipFuture]]*Table_Query_from_Mac10[[#This Row],[Future-cost]]</f>
        <v>159.06</v>
      </c>
      <c r="V2753" s="47">
        <f>Table_Query_from_Mac10[[#This Row],[qtytoShipFuture]]-Table_Query_from_Mac10[[#This Row],[qty_to_ship]]</f>
        <v>0</v>
      </c>
      <c r="W2753" s="47">
        <f>Table_Query_from_Mac10[[#This Row],[UnitPriceFuture]]</f>
        <v>22.8</v>
      </c>
      <c r="X2753" s="47">
        <f>Table_Query_from_Mac10[[#This Row],[Unit Increase]]*Table_Query_from_Mac10[[#This Row],[UnitPriceFuture]]</f>
        <v>0</v>
      </c>
      <c r="Y2753" s="47">
        <f>Table_Query_from_Mac10[[#This Row],[Unit Increase]]*Table_Query_from_Mac10[[#This Row],[Future-cost]]</f>
        <v>0</v>
      </c>
      <c r="Z2753" s="47">
        <f>-(Table_Query_from_Mac10[[#This Row],[Incremental Sales]]+((Table_Query_from_Mac10[[#This Row],[Incremental Sales]]*-(SUM(Summary!$S$8:$S$9)))))*Summary!$S$18</f>
        <v>0</v>
      </c>
      <c r="AA2753" s="47">
        <f>IFERROR(Table_Query_from_Mac10[[#This Row],[Incremental Cost]]/Table_Query_from_Mac10[[#This Row],[Incremental Sales]],0)</f>
        <v>0</v>
      </c>
      <c r="AB2753" s="47">
        <f>IFERROR(Table_Query_from_Mac10[[#This Row],[TotalCostFuture]]/Table_Query_from_Mac10[[#This Row],[totalsalesFuture]],0)</f>
        <v>0.63421052631578945</v>
      </c>
      <c r="AN2753" s="31">
        <v>42</v>
      </c>
      <c r="AO2753">
        <f t="shared" si="84"/>
        <v>11</v>
      </c>
      <c r="AQ2753" s="31">
        <v>65.150000000000006</v>
      </c>
      <c r="AR2753">
        <f t="shared" si="85"/>
        <v>22.8</v>
      </c>
    </row>
    <row r="2754" spans="1:44" x14ac:dyDescent="0.25">
      <c r="A2754">
        <v>90287</v>
      </c>
      <c r="B2754">
        <v>8</v>
      </c>
      <c r="C2754" t="s">
        <v>56</v>
      </c>
      <c r="D2754" t="s">
        <v>81</v>
      </c>
      <c r="E2754">
        <v>21</v>
      </c>
      <c r="F2754">
        <v>13</v>
      </c>
      <c r="G2754">
        <v>20.52</v>
      </c>
      <c r="H2754" s="1">
        <v>44844</v>
      </c>
      <c r="I2754" s="20">
        <v>0</v>
      </c>
      <c r="J2754" s="47">
        <f>Table_Query_from_Mac10[[#This Row],[unit_price]]-(Table_Query_from_Mac10[[#This Row],[unit_price]]*(Table_Query_from_Mac10[[#This Row],[discount_pct]]/100))</f>
        <v>20.52</v>
      </c>
      <c r="K2754" s="47">
        <f>Table_Query_from_Mac10[[#This Row],[unit_cost]]</f>
        <v>13</v>
      </c>
      <c r="L2754" s="47">
        <f>Table_Query_from_Mac10[[#This Row],[Live-cost]]*(1+Table_Query_from_Mac10[[#This Row],[CogsIncreasebyTYPE]])</f>
        <v>13</v>
      </c>
      <c r="M2754" s="47">
        <f>Table_Query_from_Mac10[[#This Row],[Live-cost]]*Table_Query_from_Mac10[[#This Row],[qty_to_ship]]</f>
        <v>273</v>
      </c>
      <c r="N2754" s="47">
        <f>IF(Table_Query_from_Mac10[[#This Row],[item_no]]="KDA",-Table_Query_from_Mac10[[#This Row],[unit_price]],Table_Query_from_Mac10[[#This Row],[Net Unit]]*Table_Query_from_Mac10[[#This Row],[qty_to_ship]])</f>
        <v>430.92</v>
      </c>
      <c r="O2754" s="47">
        <f>SUMIFS(Summary!C:C,Summary!H:H,Table_Query_from_Mac10[[#This Row],[Juiceoc]])</f>
        <v>0</v>
      </c>
      <c r="P2754" s="47">
        <f>SUMIFS(Summary!D:D,Summary!H:H,Table_Query_from_Mac10[[#This Row],[Juiceoc]])</f>
        <v>0</v>
      </c>
      <c r="Q2754" s="47">
        <f>SUMIFS(Summary!E:E,Summary!H:H,Table_Query_from_Mac10[[#This Row],[Juiceoc]])</f>
        <v>0</v>
      </c>
      <c r="R2754" s="47">
        <f>Table_Query_from_Mac10[[#This Row],[Net Unit]]*(1+Table_Query_from_Mac10[[#This Row],[PriceIncreasebyType]])</f>
        <v>20.52</v>
      </c>
      <c r="S2754" s="47">
        <f>Table_Query_from_Mac10[[#This Row],[UnitPriceFuture]]*Table_Query_from_Mac10[[#This Row],[qtytoShipFuture]]</f>
        <v>430.92</v>
      </c>
      <c r="T2754" s="47">
        <f>ROUND(Table_Query_from_Mac10[[#This Row],[qty_to_ship]]*(1+Table_Query_from_Mac10[[#This Row],[VolumeIncreasebyType]]),0)</f>
        <v>21</v>
      </c>
      <c r="U2754" s="47">
        <f>Table_Query_from_Mac10[[#This Row],[qtytoShipFuture]]*Table_Query_from_Mac10[[#This Row],[Future-cost]]</f>
        <v>273</v>
      </c>
      <c r="V2754" s="47">
        <f>Table_Query_from_Mac10[[#This Row],[qtytoShipFuture]]-Table_Query_from_Mac10[[#This Row],[qty_to_ship]]</f>
        <v>0</v>
      </c>
      <c r="W2754" s="47">
        <f>Table_Query_from_Mac10[[#This Row],[UnitPriceFuture]]</f>
        <v>20.52</v>
      </c>
      <c r="X2754" s="47">
        <f>Table_Query_from_Mac10[[#This Row],[Unit Increase]]*Table_Query_from_Mac10[[#This Row],[UnitPriceFuture]]</f>
        <v>0</v>
      </c>
      <c r="Y2754" s="47">
        <f>Table_Query_from_Mac10[[#This Row],[Unit Increase]]*Table_Query_from_Mac10[[#This Row],[Future-cost]]</f>
        <v>0</v>
      </c>
      <c r="Z2754" s="47">
        <f>-(Table_Query_from_Mac10[[#This Row],[Incremental Sales]]+((Table_Query_from_Mac10[[#This Row],[Incremental Sales]]*-(SUM(Summary!$S$8:$S$9)))))*Summary!$S$18</f>
        <v>0</v>
      </c>
      <c r="AA2754" s="47">
        <f>IFERROR(Table_Query_from_Mac10[[#This Row],[Incremental Cost]]/Table_Query_from_Mac10[[#This Row],[Incremental Sales]],0)</f>
        <v>0</v>
      </c>
      <c r="AB2754" s="47">
        <f>IFERROR(Table_Query_from_Mac10[[#This Row],[TotalCostFuture]]/Table_Query_from_Mac10[[#This Row],[totalsalesFuture]],0)</f>
        <v>0.6335282651072125</v>
      </c>
      <c r="AN2754" s="30">
        <v>84</v>
      </c>
      <c r="AO2754">
        <f t="shared" si="84"/>
        <v>21</v>
      </c>
      <c r="AQ2754" s="30">
        <v>58.62</v>
      </c>
      <c r="AR2754">
        <f t="shared" si="85"/>
        <v>20.52</v>
      </c>
    </row>
    <row r="2755" spans="1:44" x14ac:dyDescent="0.25">
      <c r="A2755">
        <v>90287</v>
      </c>
      <c r="B2755">
        <v>9</v>
      </c>
      <c r="C2755" t="s">
        <v>55</v>
      </c>
      <c r="D2755" t="s">
        <v>81</v>
      </c>
      <c r="E2755">
        <v>32</v>
      </c>
      <c r="F2755">
        <v>12</v>
      </c>
      <c r="G2755">
        <v>18.52</v>
      </c>
      <c r="H2755" s="1">
        <v>44844</v>
      </c>
      <c r="I2755" s="20">
        <v>0</v>
      </c>
      <c r="J2755" s="47">
        <f>Table_Query_from_Mac10[[#This Row],[unit_price]]-(Table_Query_from_Mac10[[#This Row],[unit_price]]*(Table_Query_from_Mac10[[#This Row],[discount_pct]]/100))</f>
        <v>18.52</v>
      </c>
      <c r="K2755" s="47">
        <f>Table_Query_from_Mac10[[#This Row],[unit_cost]]</f>
        <v>12</v>
      </c>
      <c r="L2755" s="47">
        <f>Table_Query_from_Mac10[[#This Row],[Live-cost]]*(1+Table_Query_from_Mac10[[#This Row],[CogsIncreasebyTYPE]])</f>
        <v>12</v>
      </c>
      <c r="M2755" s="47">
        <f>Table_Query_from_Mac10[[#This Row],[Live-cost]]*Table_Query_from_Mac10[[#This Row],[qty_to_ship]]</f>
        <v>384</v>
      </c>
      <c r="N2755" s="47">
        <f>IF(Table_Query_from_Mac10[[#This Row],[item_no]]="KDA",-Table_Query_from_Mac10[[#This Row],[unit_price]],Table_Query_from_Mac10[[#This Row],[Net Unit]]*Table_Query_from_Mac10[[#This Row],[qty_to_ship]])</f>
        <v>592.64</v>
      </c>
      <c r="O2755" s="47">
        <f>SUMIFS(Summary!C:C,Summary!H:H,Table_Query_from_Mac10[[#This Row],[Juiceoc]])</f>
        <v>0</v>
      </c>
      <c r="P2755" s="47">
        <f>SUMIFS(Summary!D:D,Summary!H:H,Table_Query_from_Mac10[[#This Row],[Juiceoc]])</f>
        <v>0</v>
      </c>
      <c r="Q2755" s="47">
        <f>SUMIFS(Summary!E:E,Summary!H:H,Table_Query_from_Mac10[[#This Row],[Juiceoc]])</f>
        <v>0</v>
      </c>
      <c r="R2755" s="47">
        <f>Table_Query_from_Mac10[[#This Row],[Net Unit]]*(1+Table_Query_from_Mac10[[#This Row],[PriceIncreasebyType]])</f>
        <v>18.52</v>
      </c>
      <c r="S2755" s="47">
        <f>Table_Query_from_Mac10[[#This Row],[UnitPriceFuture]]*Table_Query_from_Mac10[[#This Row],[qtytoShipFuture]]</f>
        <v>592.64</v>
      </c>
      <c r="T2755" s="47">
        <f>ROUND(Table_Query_from_Mac10[[#This Row],[qty_to_ship]]*(1+Table_Query_from_Mac10[[#This Row],[VolumeIncreasebyType]]),0)</f>
        <v>32</v>
      </c>
      <c r="U2755" s="47">
        <f>Table_Query_from_Mac10[[#This Row],[qtytoShipFuture]]*Table_Query_from_Mac10[[#This Row],[Future-cost]]</f>
        <v>384</v>
      </c>
      <c r="V2755" s="47">
        <f>Table_Query_from_Mac10[[#This Row],[qtytoShipFuture]]-Table_Query_from_Mac10[[#This Row],[qty_to_ship]]</f>
        <v>0</v>
      </c>
      <c r="W2755" s="47">
        <f>Table_Query_from_Mac10[[#This Row],[UnitPriceFuture]]</f>
        <v>18.52</v>
      </c>
      <c r="X2755" s="47">
        <f>Table_Query_from_Mac10[[#This Row],[Unit Increase]]*Table_Query_from_Mac10[[#This Row],[UnitPriceFuture]]</f>
        <v>0</v>
      </c>
      <c r="Y2755" s="47">
        <f>Table_Query_from_Mac10[[#This Row],[Unit Increase]]*Table_Query_from_Mac10[[#This Row],[Future-cost]]</f>
        <v>0</v>
      </c>
      <c r="Z2755" s="47">
        <f>-(Table_Query_from_Mac10[[#This Row],[Incremental Sales]]+((Table_Query_from_Mac10[[#This Row],[Incremental Sales]]*-(SUM(Summary!$S$8:$S$9)))))*Summary!$S$18</f>
        <v>0</v>
      </c>
      <c r="AA2755" s="47">
        <f>IFERROR(Table_Query_from_Mac10[[#This Row],[Incremental Cost]]/Table_Query_from_Mac10[[#This Row],[Incremental Sales]],0)</f>
        <v>0</v>
      </c>
      <c r="AB2755" s="47">
        <f>IFERROR(Table_Query_from_Mac10[[#This Row],[TotalCostFuture]]/Table_Query_from_Mac10[[#This Row],[totalsalesFuture]],0)</f>
        <v>0.64794816414686829</v>
      </c>
      <c r="AN2755" s="31">
        <v>128</v>
      </c>
      <c r="AO2755">
        <f t="shared" ref="AO2755:AO2818" si="86">CEILING(AN2755/4,1)</f>
        <v>32</v>
      </c>
      <c r="AQ2755" s="31">
        <v>52.9</v>
      </c>
      <c r="AR2755">
        <f t="shared" ref="AR2755:AR2818" si="87">ROUND(AQ2755/5*1.75,2)</f>
        <v>18.52</v>
      </c>
    </row>
    <row r="2756" spans="1:44" x14ac:dyDescent="0.25">
      <c r="A2756">
        <v>90287</v>
      </c>
      <c r="B2756">
        <v>10</v>
      </c>
      <c r="C2756" t="s">
        <v>55</v>
      </c>
      <c r="D2756" t="s">
        <v>81</v>
      </c>
      <c r="E2756">
        <v>27</v>
      </c>
      <c r="F2756">
        <v>10.87</v>
      </c>
      <c r="G2756">
        <v>16.97</v>
      </c>
      <c r="H2756" s="1">
        <v>44844</v>
      </c>
      <c r="I2756" s="20">
        <v>0</v>
      </c>
      <c r="J2756" s="47">
        <f>Table_Query_from_Mac10[[#This Row],[unit_price]]-(Table_Query_from_Mac10[[#This Row],[unit_price]]*(Table_Query_from_Mac10[[#This Row],[discount_pct]]/100))</f>
        <v>16.97</v>
      </c>
      <c r="K2756" s="47">
        <f>Table_Query_from_Mac10[[#This Row],[unit_cost]]</f>
        <v>10.87</v>
      </c>
      <c r="L2756" s="47">
        <f>Table_Query_from_Mac10[[#This Row],[Live-cost]]*(1+Table_Query_from_Mac10[[#This Row],[CogsIncreasebyTYPE]])</f>
        <v>10.87</v>
      </c>
      <c r="M2756" s="47">
        <f>Table_Query_from_Mac10[[#This Row],[Live-cost]]*Table_Query_from_Mac10[[#This Row],[qty_to_ship]]</f>
        <v>293.48999999999995</v>
      </c>
      <c r="N2756" s="47">
        <f>IF(Table_Query_from_Mac10[[#This Row],[item_no]]="KDA",-Table_Query_from_Mac10[[#This Row],[unit_price]],Table_Query_from_Mac10[[#This Row],[Net Unit]]*Table_Query_from_Mac10[[#This Row],[qty_to_ship]])</f>
        <v>458.18999999999994</v>
      </c>
      <c r="O2756" s="47">
        <f>SUMIFS(Summary!C:C,Summary!H:H,Table_Query_from_Mac10[[#This Row],[Juiceoc]])</f>
        <v>0</v>
      </c>
      <c r="P2756" s="47">
        <f>SUMIFS(Summary!D:D,Summary!H:H,Table_Query_from_Mac10[[#This Row],[Juiceoc]])</f>
        <v>0</v>
      </c>
      <c r="Q2756" s="47">
        <f>SUMIFS(Summary!E:E,Summary!H:H,Table_Query_from_Mac10[[#This Row],[Juiceoc]])</f>
        <v>0</v>
      </c>
      <c r="R2756" s="47">
        <f>Table_Query_from_Mac10[[#This Row],[Net Unit]]*(1+Table_Query_from_Mac10[[#This Row],[PriceIncreasebyType]])</f>
        <v>16.97</v>
      </c>
      <c r="S2756" s="47">
        <f>Table_Query_from_Mac10[[#This Row],[UnitPriceFuture]]*Table_Query_from_Mac10[[#This Row],[qtytoShipFuture]]</f>
        <v>458.18999999999994</v>
      </c>
      <c r="T2756" s="47">
        <f>ROUND(Table_Query_from_Mac10[[#This Row],[qty_to_ship]]*(1+Table_Query_from_Mac10[[#This Row],[VolumeIncreasebyType]]),0)</f>
        <v>27</v>
      </c>
      <c r="U2756" s="47">
        <f>Table_Query_from_Mac10[[#This Row],[qtytoShipFuture]]*Table_Query_from_Mac10[[#This Row],[Future-cost]]</f>
        <v>293.48999999999995</v>
      </c>
      <c r="V2756" s="47">
        <f>Table_Query_from_Mac10[[#This Row],[qtytoShipFuture]]-Table_Query_from_Mac10[[#This Row],[qty_to_ship]]</f>
        <v>0</v>
      </c>
      <c r="W2756" s="47">
        <f>Table_Query_from_Mac10[[#This Row],[UnitPriceFuture]]</f>
        <v>16.97</v>
      </c>
      <c r="X2756" s="47">
        <f>Table_Query_from_Mac10[[#This Row],[Unit Increase]]*Table_Query_from_Mac10[[#This Row],[UnitPriceFuture]]</f>
        <v>0</v>
      </c>
      <c r="Y2756" s="47">
        <f>Table_Query_from_Mac10[[#This Row],[Unit Increase]]*Table_Query_from_Mac10[[#This Row],[Future-cost]]</f>
        <v>0</v>
      </c>
      <c r="Z2756" s="47">
        <f>-(Table_Query_from_Mac10[[#This Row],[Incremental Sales]]+((Table_Query_from_Mac10[[#This Row],[Incremental Sales]]*-(SUM(Summary!$S$8:$S$9)))))*Summary!$S$18</f>
        <v>0</v>
      </c>
      <c r="AA2756" s="47">
        <f>IFERROR(Table_Query_from_Mac10[[#This Row],[Incremental Cost]]/Table_Query_from_Mac10[[#This Row],[Incremental Sales]],0)</f>
        <v>0</v>
      </c>
      <c r="AB2756" s="47">
        <f>IFERROR(Table_Query_from_Mac10[[#This Row],[TotalCostFuture]]/Table_Query_from_Mac10[[#This Row],[totalsalesFuture]],0)</f>
        <v>0.64054213317619324</v>
      </c>
      <c r="AN2756" s="30">
        <v>108</v>
      </c>
      <c r="AO2756">
        <f t="shared" si="86"/>
        <v>27</v>
      </c>
      <c r="AQ2756" s="30">
        <v>48.49</v>
      </c>
      <c r="AR2756">
        <f t="shared" si="87"/>
        <v>16.97</v>
      </c>
    </row>
    <row r="2757" spans="1:44" x14ac:dyDescent="0.25">
      <c r="A2757">
        <v>90287</v>
      </c>
      <c r="B2757">
        <v>11</v>
      </c>
      <c r="C2757" t="s">
        <v>55</v>
      </c>
      <c r="D2757" t="s">
        <v>81</v>
      </c>
      <c r="E2757">
        <v>18</v>
      </c>
      <c r="F2757">
        <v>9.94</v>
      </c>
      <c r="G2757">
        <v>15.55</v>
      </c>
      <c r="H2757" s="1">
        <v>44844</v>
      </c>
      <c r="I2757" s="20">
        <v>0</v>
      </c>
      <c r="J2757" s="47">
        <f>Table_Query_from_Mac10[[#This Row],[unit_price]]-(Table_Query_from_Mac10[[#This Row],[unit_price]]*(Table_Query_from_Mac10[[#This Row],[discount_pct]]/100))</f>
        <v>15.55</v>
      </c>
      <c r="K2757" s="47">
        <f>Table_Query_from_Mac10[[#This Row],[unit_cost]]</f>
        <v>9.94</v>
      </c>
      <c r="L2757" s="47">
        <f>Table_Query_from_Mac10[[#This Row],[Live-cost]]*(1+Table_Query_from_Mac10[[#This Row],[CogsIncreasebyTYPE]])</f>
        <v>9.94</v>
      </c>
      <c r="M2757" s="47">
        <f>Table_Query_from_Mac10[[#This Row],[Live-cost]]*Table_Query_from_Mac10[[#This Row],[qty_to_ship]]</f>
        <v>178.92</v>
      </c>
      <c r="N2757" s="47">
        <f>IF(Table_Query_from_Mac10[[#This Row],[item_no]]="KDA",-Table_Query_from_Mac10[[#This Row],[unit_price]],Table_Query_from_Mac10[[#This Row],[Net Unit]]*Table_Query_from_Mac10[[#This Row],[qty_to_ship]])</f>
        <v>279.90000000000003</v>
      </c>
      <c r="O2757" s="47">
        <f>SUMIFS(Summary!C:C,Summary!H:H,Table_Query_from_Mac10[[#This Row],[Juiceoc]])</f>
        <v>0</v>
      </c>
      <c r="P2757" s="47">
        <f>SUMIFS(Summary!D:D,Summary!H:H,Table_Query_from_Mac10[[#This Row],[Juiceoc]])</f>
        <v>0</v>
      </c>
      <c r="Q2757" s="47">
        <f>SUMIFS(Summary!E:E,Summary!H:H,Table_Query_from_Mac10[[#This Row],[Juiceoc]])</f>
        <v>0</v>
      </c>
      <c r="R2757" s="47">
        <f>Table_Query_from_Mac10[[#This Row],[Net Unit]]*(1+Table_Query_from_Mac10[[#This Row],[PriceIncreasebyType]])</f>
        <v>15.55</v>
      </c>
      <c r="S2757" s="47">
        <f>Table_Query_from_Mac10[[#This Row],[UnitPriceFuture]]*Table_Query_from_Mac10[[#This Row],[qtytoShipFuture]]</f>
        <v>279.90000000000003</v>
      </c>
      <c r="T2757" s="47">
        <f>ROUND(Table_Query_from_Mac10[[#This Row],[qty_to_ship]]*(1+Table_Query_from_Mac10[[#This Row],[VolumeIncreasebyType]]),0)</f>
        <v>18</v>
      </c>
      <c r="U2757" s="47">
        <f>Table_Query_from_Mac10[[#This Row],[qtytoShipFuture]]*Table_Query_from_Mac10[[#This Row],[Future-cost]]</f>
        <v>178.92</v>
      </c>
      <c r="V2757" s="47">
        <f>Table_Query_from_Mac10[[#This Row],[qtytoShipFuture]]-Table_Query_from_Mac10[[#This Row],[qty_to_ship]]</f>
        <v>0</v>
      </c>
      <c r="W2757" s="47">
        <f>Table_Query_from_Mac10[[#This Row],[UnitPriceFuture]]</f>
        <v>15.55</v>
      </c>
      <c r="X2757" s="47">
        <f>Table_Query_from_Mac10[[#This Row],[Unit Increase]]*Table_Query_from_Mac10[[#This Row],[UnitPriceFuture]]</f>
        <v>0</v>
      </c>
      <c r="Y2757" s="47">
        <f>Table_Query_from_Mac10[[#This Row],[Unit Increase]]*Table_Query_from_Mac10[[#This Row],[Future-cost]]</f>
        <v>0</v>
      </c>
      <c r="Z2757" s="47">
        <f>-(Table_Query_from_Mac10[[#This Row],[Incremental Sales]]+((Table_Query_from_Mac10[[#This Row],[Incremental Sales]]*-(SUM(Summary!$S$8:$S$9)))))*Summary!$S$18</f>
        <v>0</v>
      </c>
      <c r="AA2757" s="47">
        <f>IFERROR(Table_Query_from_Mac10[[#This Row],[Incremental Cost]]/Table_Query_from_Mac10[[#This Row],[Incremental Sales]],0)</f>
        <v>0</v>
      </c>
      <c r="AB2757" s="47">
        <f>IFERROR(Table_Query_from_Mac10[[#This Row],[TotalCostFuture]]/Table_Query_from_Mac10[[#This Row],[totalsalesFuture]],0)</f>
        <v>0.63922829581993557</v>
      </c>
      <c r="AN2757" s="31">
        <v>72</v>
      </c>
      <c r="AO2757">
        <f t="shared" si="86"/>
        <v>18</v>
      </c>
      <c r="AQ2757" s="31">
        <v>44.42</v>
      </c>
      <c r="AR2757">
        <f t="shared" si="87"/>
        <v>15.55</v>
      </c>
    </row>
    <row r="2758" spans="1:44" x14ac:dyDescent="0.25">
      <c r="A2758">
        <v>90287</v>
      </c>
      <c r="B2758">
        <v>12</v>
      </c>
      <c r="C2758" t="s">
        <v>55</v>
      </c>
      <c r="D2758" t="s">
        <v>81</v>
      </c>
      <c r="E2758">
        <v>14</v>
      </c>
      <c r="F2758">
        <v>8.89</v>
      </c>
      <c r="G2758">
        <v>13.52</v>
      </c>
      <c r="H2758" s="1">
        <v>44844</v>
      </c>
      <c r="I2758" s="20">
        <v>0</v>
      </c>
      <c r="J2758" s="47">
        <f>Table_Query_from_Mac10[[#This Row],[unit_price]]-(Table_Query_from_Mac10[[#This Row],[unit_price]]*(Table_Query_from_Mac10[[#This Row],[discount_pct]]/100))</f>
        <v>13.52</v>
      </c>
      <c r="K2758" s="47">
        <f>Table_Query_from_Mac10[[#This Row],[unit_cost]]</f>
        <v>8.89</v>
      </c>
      <c r="L2758" s="47">
        <f>Table_Query_from_Mac10[[#This Row],[Live-cost]]*(1+Table_Query_from_Mac10[[#This Row],[CogsIncreasebyTYPE]])</f>
        <v>8.89</v>
      </c>
      <c r="M2758" s="47">
        <f>Table_Query_from_Mac10[[#This Row],[Live-cost]]*Table_Query_from_Mac10[[#This Row],[qty_to_ship]]</f>
        <v>124.46000000000001</v>
      </c>
      <c r="N2758" s="47">
        <f>IF(Table_Query_from_Mac10[[#This Row],[item_no]]="KDA",-Table_Query_from_Mac10[[#This Row],[unit_price]],Table_Query_from_Mac10[[#This Row],[Net Unit]]*Table_Query_from_Mac10[[#This Row],[qty_to_ship]])</f>
        <v>189.28</v>
      </c>
      <c r="O2758" s="47">
        <f>SUMIFS(Summary!C:C,Summary!H:H,Table_Query_from_Mac10[[#This Row],[Juiceoc]])</f>
        <v>0</v>
      </c>
      <c r="P2758" s="47">
        <f>SUMIFS(Summary!D:D,Summary!H:H,Table_Query_from_Mac10[[#This Row],[Juiceoc]])</f>
        <v>0</v>
      </c>
      <c r="Q2758" s="47">
        <f>SUMIFS(Summary!E:E,Summary!H:H,Table_Query_from_Mac10[[#This Row],[Juiceoc]])</f>
        <v>0</v>
      </c>
      <c r="R2758" s="47">
        <f>Table_Query_from_Mac10[[#This Row],[Net Unit]]*(1+Table_Query_from_Mac10[[#This Row],[PriceIncreasebyType]])</f>
        <v>13.52</v>
      </c>
      <c r="S2758" s="47">
        <f>Table_Query_from_Mac10[[#This Row],[UnitPriceFuture]]*Table_Query_from_Mac10[[#This Row],[qtytoShipFuture]]</f>
        <v>189.28</v>
      </c>
      <c r="T2758" s="47">
        <f>ROUND(Table_Query_from_Mac10[[#This Row],[qty_to_ship]]*(1+Table_Query_from_Mac10[[#This Row],[VolumeIncreasebyType]]),0)</f>
        <v>14</v>
      </c>
      <c r="U2758" s="47">
        <f>Table_Query_from_Mac10[[#This Row],[qtytoShipFuture]]*Table_Query_from_Mac10[[#This Row],[Future-cost]]</f>
        <v>124.46000000000001</v>
      </c>
      <c r="V2758" s="47">
        <f>Table_Query_from_Mac10[[#This Row],[qtytoShipFuture]]-Table_Query_from_Mac10[[#This Row],[qty_to_ship]]</f>
        <v>0</v>
      </c>
      <c r="W2758" s="47">
        <f>Table_Query_from_Mac10[[#This Row],[UnitPriceFuture]]</f>
        <v>13.52</v>
      </c>
      <c r="X2758" s="47">
        <f>Table_Query_from_Mac10[[#This Row],[Unit Increase]]*Table_Query_from_Mac10[[#This Row],[UnitPriceFuture]]</f>
        <v>0</v>
      </c>
      <c r="Y2758" s="47">
        <f>Table_Query_from_Mac10[[#This Row],[Unit Increase]]*Table_Query_from_Mac10[[#This Row],[Future-cost]]</f>
        <v>0</v>
      </c>
      <c r="Z2758" s="47">
        <f>-(Table_Query_from_Mac10[[#This Row],[Incremental Sales]]+((Table_Query_from_Mac10[[#This Row],[Incremental Sales]]*-(SUM(Summary!$S$8:$S$9)))))*Summary!$S$18</f>
        <v>0</v>
      </c>
      <c r="AA2758" s="47">
        <f>IFERROR(Table_Query_from_Mac10[[#This Row],[Incremental Cost]]/Table_Query_from_Mac10[[#This Row],[Incremental Sales]],0)</f>
        <v>0</v>
      </c>
      <c r="AB2758" s="47">
        <f>IFERROR(Table_Query_from_Mac10[[#This Row],[TotalCostFuture]]/Table_Query_from_Mac10[[#This Row],[totalsalesFuture]],0)</f>
        <v>0.65754437869822491</v>
      </c>
      <c r="AN2758" s="30">
        <v>55</v>
      </c>
      <c r="AO2758">
        <f t="shared" si="86"/>
        <v>14</v>
      </c>
      <c r="AQ2758" s="30">
        <v>38.64</v>
      </c>
      <c r="AR2758">
        <f t="shared" si="87"/>
        <v>13.52</v>
      </c>
    </row>
    <row r="2759" spans="1:44" x14ac:dyDescent="0.25">
      <c r="A2759">
        <v>90288</v>
      </c>
      <c r="B2759">
        <v>1</v>
      </c>
      <c r="C2759" t="s">
        <v>55</v>
      </c>
      <c r="D2759" t="s">
        <v>81</v>
      </c>
      <c r="E2759">
        <v>3</v>
      </c>
      <c r="F2759">
        <v>12.69</v>
      </c>
      <c r="G2759">
        <v>24.83</v>
      </c>
      <c r="H2759" s="1">
        <v>44846</v>
      </c>
      <c r="I2759" s="20">
        <v>0</v>
      </c>
      <c r="J2759" s="47">
        <f>Table_Query_from_Mac10[[#This Row],[unit_price]]-(Table_Query_from_Mac10[[#This Row],[unit_price]]*(Table_Query_from_Mac10[[#This Row],[discount_pct]]/100))</f>
        <v>24.83</v>
      </c>
      <c r="K2759" s="47">
        <f>Table_Query_from_Mac10[[#This Row],[unit_cost]]</f>
        <v>12.69</v>
      </c>
      <c r="L2759" s="47">
        <f>Table_Query_from_Mac10[[#This Row],[Live-cost]]*(1+Table_Query_from_Mac10[[#This Row],[CogsIncreasebyTYPE]])</f>
        <v>12.69</v>
      </c>
      <c r="M2759" s="47">
        <f>Table_Query_from_Mac10[[#This Row],[Live-cost]]*Table_Query_from_Mac10[[#This Row],[qty_to_ship]]</f>
        <v>38.07</v>
      </c>
      <c r="N2759" s="47">
        <f>IF(Table_Query_from_Mac10[[#This Row],[item_no]]="KDA",-Table_Query_from_Mac10[[#This Row],[unit_price]],Table_Query_from_Mac10[[#This Row],[Net Unit]]*Table_Query_from_Mac10[[#This Row],[qty_to_ship]])</f>
        <v>74.489999999999995</v>
      </c>
      <c r="O2759" s="47">
        <f>SUMIFS(Summary!C:C,Summary!H:H,Table_Query_from_Mac10[[#This Row],[Juiceoc]])</f>
        <v>0</v>
      </c>
      <c r="P2759" s="47">
        <f>SUMIFS(Summary!D:D,Summary!H:H,Table_Query_from_Mac10[[#This Row],[Juiceoc]])</f>
        <v>0</v>
      </c>
      <c r="Q2759" s="47">
        <f>SUMIFS(Summary!E:E,Summary!H:H,Table_Query_from_Mac10[[#This Row],[Juiceoc]])</f>
        <v>0</v>
      </c>
      <c r="R2759" s="47">
        <f>Table_Query_from_Mac10[[#This Row],[Net Unit]]*(1+Table_Query_from_Mac10[[#This Row],[PriceIncreasebyType]])</f>
        <v>24.83</v>
      </c>
      <c r="S2759" s="47">
        <f>Table_Query_from_Mac10[[#This Row],[UnitPriceFuture]]*Table_Query_from_Mac10[[#This Row],[qtytoShipFuture]]</f>
        <v>74.489999999999995</v>
      </c>
      <c r="T2759" s="47">
        <f>ROUND(Table_Query_from_Mac10[[#This Row],[qty_to_ship]]*(1+Table_Query_from_Mac10[[#This Row],[VolumeIncreasebyType]]),0)</f>
        <v>3</v>
      </c>
      <c r="U2759" s="47">
        <f>Table_Query_from_Mac10[[#This Row],[qtytoShipFuture]]*Table_Query_from_Mac10[[#This Row],[Future-cost]]</f>
        <v>38.07</v>
      </c>
      <c r="V2759" s="47">
        <f>Table_Query_from_Mac10[[#This Row],[qtytoShipFuture]]-Table_Query_from_Mac10[[#This Row],[qty_to_ship]]</f>
        <v>0</v>
      </c>
      <c r="W2759" s="47">
        <f>Table_Query_from_Mac10[[#This Row],[UnitPriceFuture]]</f>
        <v>24.83</v>
      </c>
      <c r="X2759" s="47">
        <f>Table_Query_from_Mac10[[#This Row],[Unit Increase]]*Table_Query_from_Mac10[[#This Row],[UnitPriceFuture]]</f>
        <v>0</v>
      </c>
      <c r="Y2759" s="47">
        <f>Table_Query_from_Mac10[[#This Row],[Unit Increase]]*Table_Query_from_Mac10[[#This Row],[Future-cost]]</f>
        <v>0</v>
      </c>
      <c r="Z2759" s="47">
        <f>-(Table_Query_from_Mac10[[#This Row],[Incremental Sales]]+((Table_Query_from_Mac10[[#This Row],[Incremental Sales]]*-(SUM(Summary!$S$8:$S$9)))))*Summary!$S$18</f>
        <v>0</v>
      </c>
      <c r="AA2759" s="47">
        <f>IFERROR(Table_Query_from_Mac10[[#This Row],[Incremental Cost]]/Table_Query_from_Mac10[[#This Row],[Incremental Sales]],0)</f>
        <v>0</v>
      </c>
      <c r="AB2759" s="47">
        <f>IFERROR(Table_Query_from_Mac10[[#This Row],[TotalCostFuture]]/Table_Query_from_Mac10[[#This Row],[totalsalesFuture]],0)</f>
        <v>0.51107531212243262</v>
      </c>
      <c r="AN2759" s="31">
        <v>12</v>
      </c>
      <c r="AO2759">
        <f t="shared" si="86"/>
        <v>3</v>
      </c>
      <c r="AQ2759" s="31">
        <v>70.930000000000007</v>
      </c>
      <c r="AR2759">
        <f t="shared" si="87"/>
        <v>24.83</v>
      </c>
    </row>
    <row r="2760" spans="1:44" x14ac:dyDescent="0.25">
      <c r="A2760">
        <v>90288</v>
      </c>
      <c r="B2760">
        <v>2</v>
      </c>
      <c r="C2760" t="s">
        <v>55</v>
      </c>
      <c r="D2760" t="s">
        <v>81</v>
      </c>
      <c r="E2760">
        <v>9</v>
      </c>
      <c r="F2760">
        <v>13.68</v>
      </c>
      <c r="G2760">
        <v>21.74</v>
      </c>
      <c r="H2760" s="1">
        <v>44846</v>
      </c>
      <c r="I2760" s="20">
        <v>0</v>
      </c>
      <c r="J2760" s="47">
        <f>Table_Query_from_Mac10[[#This Row],[unit_price]]-(Table_Query_from_Mac10[[#This Row],[unit_price]]*(Table_Query_from_Mac10[[#This Row],[discount_pct]]/100))</f>
        <v>21.74</v>
      </c>
      <c r="K2760" s="47">
        <f>Table_Query_from_Mac10[[#This Row],[unit_cost]]</f>
        <v>13.68</v>
      </c>
      <c r="L2760" s="47">
        <f>Table_Query_from_Mac10[[#This Row],[Live-cost]]*(1+Table_Query_from_Mac10[[#This Row],[CogsIncreasebyTYPE]])</f>
        <v>13.68</v>
      </c>
      <c r="M2760" s="47">
        <f>Table_Query_from_Mac10[[#This Row],[Live-cost]]*Table_Query_from_Mac10[[#This Row],[qty_to_ship]]</f>
        <v>123.12</v>
      </c>
      <c r="N2760" s="47">
        <f>IF(Table_Query_from_Mac10[[#This Row],[item_no]]="KDA",-Table_Query_from_Mac10[[#This Row],[unit_price]],Table_Query_from_Mac10[[#This Row],[Net Unit]]*Table_Query_from_Mac10[[#This Row],[qty_to_ship]])</f>
        <v>195.66</v>
      </c>
      <c r="O2760" s="47">
        <f>SUMIFS(Summary!C:C,Summary!H:H,Table_Query_from_Mac10[[#This Row],[Juiceoc]])</f>
        <v>0</v>
      </c>
      <c r="P2760" s="47">
        <f>SUMIFS(Summary!D:D,Summary!H:H,Table_Query_from_Mac10[[#This Row],[Juiceoc]])</f>
        <v>0</v>
      </c>
      <c r="Q2760" s="47">
        <f>SUMIFS(Summary!E:E,Summary!H:H,Table_Query_from_Mac10[[#This Row],[Juiceoc]])</f>
        <v>0</v>
      </c>
      <c r="R2760" s="47">
        <f>Table_Query_from_Mac10[[#This Row],[Net Unit]]*(1+Table_Query_from_Mac10[[#This Row],[PriceIncreasebyType]])</f>
        <v>21.74</v>
      </c>
      <c r="S2760" s="47">
        <f>Table_Query_from_Mac10[[#This Row],[UnitPriceFuture]]*Table_Query_from_Mac10[[#This Row],[qtytoShipFuture]]</f>
        <v>195.66</v>
      </c>
      <c r="T2760" s="47">
        <f>ROUND(Table_Query_from_Mac10[[#This Row],[qty_to_ship]]*(1+Table_Query_from_Mac10[[#This Row],[VolumeIncreasebyType]]),0)</f>
        <v>9</v>
      </c>
      <c r="U2760" s="47">
        <f>Table_Query_from_Mac10[[#This Row],[qtytoShipFuture]]*Table_Query_from_Mac10[[#This Row],[Future-cost]]</f>
        <v>123.12</v>
      </c>
      <c r="V2760" s="47">
        <f>Table_Query_from_Mac10[[#This Row],[qtytoShipFuture]]-Table_Query_from_Mac10[[#This Row],[qty_to_ship]]</f>
        <v>0</v>
      </c>
      <c r="W2760" s="47">
        <f>Table_Query_from_Mac10[[#This Row],[UnitPriceFuture]]</f>
        <v>21.74</v>
      </c>
      <c r="X2760" s="47">
        <f>Table_Query_from_Mac10[[#This Row],[Unit Increase]]*Table_Query_from_Mac10[[#This Row],[UnitPriceFuture]]</f>
        <v>0</v>
      </c>
      <c r="Y2760" s="47">
        <f>Table_Query_from_Mac10[[#This Row],[Unit Increase]]*Table_Query_from_Mac10[[#This Row],[Future-cost]]</f>
        <v>0</v>
      </c>
      <c r="Z2760" s="47">
        <f>-(Table_Query_from_Mac10[[#This Row],[Incremental Sales]]+((Table_Query_from_Mac10[[#This Row],[Incremental Sales]]*-(SUM(Summary!$S$8:$S$9)))))*Summary!$S$18</f>
        <v>0</v>
      </c>
      <c r="AA2760" s="47">
        <f>IFERROR(Table_Query_from_Mac10[[#This Row],[Incremental Cost]]/Table_Query_from_Mac10[[#This Row],[Incremental Sales]],0)</f>
        <v>0</v>
      </c>
      <c r="AB2760" s="47">
        <f>IFERROR(Table_Query_from_Mac10[[#This Row],[TotalCostFuture]]/Table_Query_from_Mac10[[#This Row],[totalsalesFuture]],0)</f>
        <v>0.6292548298068078</v>
      </c>
      <c r="AN2760" s="30">
        <v>36</v>
      </c>
      <c r="AO2760">
        <f t="shared" si="86"/>
        <v>9</v>
      </c>
      <c r="AQ2760" s="30">
        <v>62.11</v>
      </c>
      <c r="AR2760">
        <f t="shared" si="87"/>
        <v>21.74</v>
      </c>
    </row>
    <row r="2761" spans="1:44" x14ac:dyDescent="0.25">
      <c r="A2761">
        <v>90288</v>
      </c>
      <c r="B2761">
        <v>3</v>
      </c>
      <c r="C2761" t="s">
        <v>55</v>
      </c>
      <c r="D2761" t="s">
        <v>81</v>
      </c>
      <c r="E2761">
        <v>9</v>
      </c>
      <c r="F2761">
        <v>11.84</v>
      </c>
      <c r="G2761">
        <v>19.059999999999999</v>
      </c>
      <c r="H2761" s="1">
        <v>44846</v>
      </c>
      <c r="I2761" s="20">
        <v>0</v>
      </c>
      <c r="J2761" s="47">
        <f>Table_Query_from_Mac10[[#This Row],[unit_price]]-(Table_Query_from_Mac10[[#This Row],[unit_price]]*(Table_Query_from_Mac10[[#This Row],[discount_pct]]/100))</f>
        <v>19.059999999999999</v>
      </c>
      <c r="K2761" s="47">
        <f>Table_Query_from_Mac10[[#This Row],[unit_cost]]</f>
        <v>11.84</v>
      </c>
      <c r="L2761" s="47">
        <f>Table_Query_from_Mac10[[#This Row],[Live-cost]]*(1+Table_Query_from_Mac10[[#This Row],[CogsIncreasebyTYPE]])</f>
        <v>11.84</v>
      </c>
      <c r="M2761" s="47">
        <f>Table_Query_from_Mac10[[#This Row],[Live-cost]]*Table_Query_from_Mac10[[#This Row],[qty_to_ship]]</f>
        <v>106.56</v>
      </c>
      <c r="N2761" s="47">
        <f>IF(Table_Query_from_Mac10[[#This Row],[item_no]]="KDA",-Table_Query_from_Mac10[[#This Row],[unit_price]],Table_Query_from_Mac10[[#This Row],[Net Unit]]*Table_Query_from_Mac10[[#This Row],[qty_to_ship]])</f>
        <v>171.54</v>
      </c>
      <c r="O2761" s="47">
        <f>SUMIFS(Summary!C:C,Summary!H:H,Table_Query_from_Mac10[[#This Row],[Juiceoc]])</f>
        <v>0</v>
      </c>
      <c r="P2761" s="47">
        <f>SUMIFS(Summary!D:D,Summary!H:H,Table_Query_from_Mac10[[#This Row],[Juiceoc]])</f>
        <v>0</v>
      </c>
      <c r="Q2761" s="47">
        <f>SUMIFS(Summary!E:E,Summary!H:H,Table_Query_from_Mac10[[#This Row],[Juiceoc]])</f>
        <v>0</v>
      </c>
      <c r="R2761" s="47">
        <f>Table_Query_from_Mac10[[#This Row],[Net Unit]]*(1+Table_Query_from_Mac10[[#This Row],[PriceIncreasebyType]])</f>
        <v>19.059999999999999</v>
      </c>
      <c r="S2761" s="47">
        <f>Table_Query_from_Mac10[[#This Row],[UnitPriceFuture]]*Table_Query_from_Mac10[[#This Row],[qtytoShipFuture]]</f>
        <v>171.54</v>
      </c>
      <c r="T2761" s="47">
        <f>ROUND(Table_Query_from_Mac10[[#This Row],[qty_to_ship]]*(1+Table_Query_from_Mac10[[#This Row],[VolumeIncreasebyType]]),0)</f>
        <v>9</v>
      </c>
      <c r="U2761" s="47">
        <f>Table_Query_from_Mac10[[#This Row],[qtytoShipFuture]]*Table_Query_from_Mac10[[#This Row],[Future-cost]]</f>
        <v>106.56</v>
      </c>
      <c r="V2761" s="47">
        <f>Table_Query_from_Mac10[[#This Row],[qtytoShipFuture]]-Table_Query_from_Mac10[[#This Row],[qty_to_ship]]</f>
        <v>0</v>
      </c>
      <c r="W2761" s="47">
        <f>Table_Query_from_Mac10[[#This Row],[UnitPriceFuture]]</f>
        <v>19.059999999999999</v>
      </c>
      <c r="X2761" s="47">
        <f>Table_Query_from_Mac10[[#This Row],[Unit Increase]]*Table_Query_from_Mac10[[#This Row],[UnitPriceFuture]]</f>
        <v>0</v>
      </c>
      <c r="Y2761" s="47">
        <f>Table_Query_from_Mac10[[#This Row],[Unit Increase]]*Table_Query_from_Mac10[[#This Row],[Future-cost]]</f>
        <v>0</v>
      </c>
      <c r="Z2761" s="47">
        <f>-(Table_Query_from_Mac10[[#This Row],[Incremental Sales]]+((Table_Query_from_Mac10[[#This Row],[Incremental Sales]]*-(SUM(Summary!$S$8:$S$9)))))*Summary!$S$18</f>
        <v>0</v>
      </c>
      <c r="AA2761" s="47">
        <f>IFERROR(Table_Query_from_Mac10[[#This Row],[Incremental Cost]]/Table_Query_from_Mac10[[#This Row],[Incremental Sales]],0)</f>
        <v>0</v>
      </c>
      <c r="AB2761" s="47">
        <f>IFERROR(Table_Query_from_Mac10[[#This Row],[TotalCostFuture]]/Table_Query_from_Mac10[[#This Row],[totalsalesFuture]],0)</f>
        <v>0.62119622245540407</v>
      </c>
      <c r="AN2761" s="31">
        <v>36</v>
      </c>
      <c r="AO2761">
        <f t="shared" si="86"/>
        <v>9</v>
      </c>
      <c r="AQ2761" s="31">
        <v>54.45</v>
      </c>
      <c r="AR2761">
        <f t="shared" si="87"/>
        <v>19.059999999999999</v>
      </c>
    </row>
    <row r="2762" spans="1:44" x14ac:dyDescent="0.25">
      <c r="A2762">
        <v>90288</v>
      </c>
      <c r="B2762">
        <v>4</v>
      </c>
      <c r="C2762" t="s">
        <v>55</v>
      </c>
      <c r="D2762" t="s">
        <v>81</v>
      </c>
      <c r="E2762">
        <v>18</v>
      </c>
      <c r="F2762">
        <v>8.5</v>
      </c>
      <c r="G2762">
        <v>13.52</v>
      </c>
      <c r="H2762" s="1">
        <v>44846</v>
      </c>
      <c r="I2762" s="20">
        <v>0</v>
      </c>
      <c r="J2762" s="47">
        <f>Table_Query_from_Mac10[[#This Row],[unit_price]]-(Table_Query_from_Mac10[[#This Row],[unit_price]]*(Table_Query_from_Mac10[[#This Row],[discount_pct]]/100))</f>
        <v>13.52</v>
      </c>
      <c r="K2762" s="47">
        <f>Table_Query_from_Mac10[[#This Row],[unit_cost]]</f>
        <v>8.5</v>
      </c>
      <c r="L2762" s="47">
        <f>Table_Query_from_Mac10[[#This Row],[Live-cost]]*(1+Table_Query_from_Mac10[[#This Row],[CogsIncreasebyTYPE]])</f>
        <v>8.5</v>
      </c>
      <c r="M2762" s="47">
        <f>Table_Query_from_Mac10[[#This Row],[Live-cost]]*Table_Query_from_Mac10[[#This Row],[qty_to_ship]]</f>
        <v>153</v>
      </c>
      <c r="N2762" s="47">
        <f>IF(Table_Query_from_Mac10[[#This Row],[item_no]]="KDA",-Table_Query_from_Mac10[[#This Row],[unit_price]],Table_Query_from_Mac10[[#This Row],[Net Unit]]*Table_Query_from_Mac10[[#This Row],[qty_to_ship]])</f>
        <v>243.35999999999999</v>
      </c>
      <c r="O2762" s="47">
        <f>SUMIFS(Summary!C:C,Summary!H:H,Table_Query_from_Mac10[[#This Row],[Juiceoc]])</f>
        <v>0</v>
      </c>
      <c r="P2762" s="47">
        <f>SUMIFS(Summary!D:D,Summary!H:H,Table_Query_from_Mac10[[#This Row],[Juiceoc]])</f>
        <v>0</v>
      </c>
      <c r="Q2762" s="47">
        <f>SUMIFS(Summary!E:E,Summary!H:H,Table_Query_from_Mac10[[#This Row],[Juiceoc]])</f>
        <v>0</v>
      </c>
      <c r="R2762" s="47">
        <f>Table_Query_from_Mac10[[#This Row],[Net Unit]]*(1+Table_Query_from_Mac10[[#This Row],[PriceIncreasebyType]])</f>
        <v>13.52</v>
      </c>
      <c r="S2762" s="47">
        <f>Table_Query_from_Mac10[[#This Row],[UnitPriceFuture]]*Table_Query_from_Mac10[[#This Row],[qtytoShipFuture]]</f>
        <v>243.35999999999999</v>
      </c>
      <c r="T2762" s="47">
        <f>ROUND(Table_Query_from_Mac10[[#This Row],[qty_to_ship]]*(1+Table_Query_from_Mac10[[#This Row],[VolumeIncreasebyType]]),0)</f>
        <v>18</v>
      </c>
      <c r="U2762" s="47">
        <f>Table_Query_from_Mac10[[#This Row],[qtytoShipFuture]]*Table_Query_from_Mac10[[#This Row],[Future-cost]]</f>
        <v>153</v>
      </c>
      <c r="V2762" s="47">
        <f>Table_Query_from_Mac10[[#This Row],[qtytoShipFuture]]-Table_Query_from_Mac10[[#This Row],[qty_to_ship]]</f>
        <v>0</v>
      </c>
      <c r="W2762" s="47">
        <f>Table_Query_from_Mac10[[#This Row],[UnitPriceFuture]]</f>
        <v>13.52</v>
      </c>
      <c r="X2762" s="47">
        <f>Table_Query_from_Mac10[[#This Row],[Unit Increase]]*Table_Query_from_Mac10[[#This Row],[UnitPriceFuture]]</f>
        <v>0</v>
      </c>
      <c r="Y2762" s="47">
        <f>Table_Query_from_Mac10[[#This Row],[Unit Increase]]*Table_Query_from_Mac10[[#This Row],[Future-cost]]</f>
        <v>0</v>
      </c>
      <c r="Z2762" s="47">
        <f>-(Table_Query_from_Mac10[[#This Row],[Incremental Sales]]+((Table_Query_from_Mac10[[#This Row],[Incremental Sales]]*-(SUM(Summary!$S$8:$S$9)))))*Summary!$S$18</f>
        <v>0</v>
      </c>
      <c r="AA2762" s="47">
        <f>IFERROR(Table_Query_from_Mac10[[#This Row],[Incremental Cost]]/Table_Query_from_Mac10[[#This Row],[Incremental Sales]],0)</f>
        <v>0</v>
      </c>
      <c r="AB2762" s="47">
        <f>IFERROR(Table_Query_from_Mac10[[#This Row],[TotalCostFuture]]/Table_Query_from_Mac10[[#This Row],[totalsalesFuture]],0)</f>
        <v>0.62869822485207105</v>
      </c>
      <c r="AN2762" s="30">
        <v>72</v>
      </c>
      <c r="AO2762">
        <f t="shared" si="86"/>
        <v>18</v>
      </c>
      <c r="AQ2762" s="30">
        <v>38.619999999999997</v>
      </c>
      <c r="AR2762">
        <f t="shared" si="87"/>
        <v>13.52</v>
      </c>
    </row>
    <row r="2763" spans="1:44" x14ac:dyDescent="0.25">
      <c r="A2763">
        <v>90288</v>
      </c>
      <c r="B2763">
        <v>5</v>
      </c>
      <c r="C2763" t="s">
        <v>55</v>
      </c>
      <c r="D2763" t="s">
        <v>81</v>
      </c>
      <c r="E2763">
        <v>6</v>
      </c>
      <c r="F2763">
        <v>14.46</v>
      </c>
      <c r="G2763">
        <v>22.8</v>
      </c>
      <c r="H2763" s="1">
        <v>44846</v>
      </c>
      <c r="I2763" s="20">
        <v>0</v>
      </c>
      <c r="J2763" s="47">
        <f>Table_Query_from_Mac10[[#This Row],[unit_price]]-(Table_Query_from_Mac10[[#This Row],[unit_price]]*(Table_Query_from_Mac10[[#This Row],[discount_pct]]/100))</f>
        <v>22.8</v>
      </c>
      <c r="K2763" s="47">
        <f>Table_Query_from_Mac10[[#This Row],[unit_cost]]</f>
        <v>14.46</v>
      </c>
      <c r="L2763" s="47">
        <f>Table_Query_from_Mac10[[#This Row],[Live-cost]]*(1+Table_Query_from_Mac10[[#This Row],[CogsIncreasebyTYPE]])</f>
        <v>14.46</v>
      </c>
      <c r="M2763" s="47">
        <f>Table_Query_from_Mac10[[#This Row],[Live-cost]]*Table_Query_from_Mac10[[#This Row],[qty_to_ship]]</f>
        <v>86.76</v>
      </c>
      <c r="N2763" s="47">
        <f>IF(Table_Query_from_Mac10[[#This Row],[item_no]]="KDA",-Table_Query_from_Mac10[[#This Row],[unit_price]],Table_Query_from_Mac10[[#This Row],[Net Unit]]*Table_Query_from_Mac10[[#This Row],[qty_to_ship]])</f>
        <v>136.80000000000001</v>
      </c>
      <c r="O2763" s="47">
        <f>SUMIFS(Summary!C:C,Summary!H:H,Table_Query_from_Mac10[[#This Row],[Juiceoc]])</f>
        <v>0</v>
      </c>
      <c r="P2763" s="47">
        <f>SUMIFS(Summary!D:D,Summary!H:H,Table_Query_from_Mac10[[#This Row],[Juiceoc]])</f>
        <v>0</v>
      </c>
      <c r="Q2763" s="47">
        <f>SUMIFS(Summary!E:E,Summary!H:H,Table_Query_from_Mac10[[#This Row],[Juiceoc]])</f>
        <v>0</v>
      </c>
      <c r="R2763" s="47">
        <f>Table_Query_from_Mac10[[#This Row],[Net Unit]]*(1+Table_Query_from_Mac10[[#This Row],[PriceIncreasebyType]])</f>
        <v>22.8</v>
      </c>
      <c r="S2763" s="47">
        <f>Table_Query_from_Mac10[[#This Row],[UnitPriceFuture]]*Table_Query_from_Mac10[[#This Row],[qtytoShipFuture]]</f>
        <v>136.80000000000001</v>
      </c>
      <c r="T2763" s="47">
        <f>ROUND(Table_Query_from_Mac10[[#This Row],[qty_to_ship]]*(1+Table_Query_from_Mac10[[#This Row],[VolumeIncreasebyType]]),0)</f>
        <v>6</v>
      </c>
      <c r="U2763" s="47">
        <f>Table_Query_from_Mac10[[#This Row],[qtytoShipFuture]]*Table_Query_from_Mac10[[#This Row],[Future-cost]]</f>
        <v>86.76</v>
      </c>
      <c r="V2763" s="47">
        <f>Table_Query_from_Mac10[[#This Row],[qtytoShipFuture]]-Table_Query_from_Mac10[[#This Row],[qty_to_ship]]</f>
        <v>0</v>
      </c>
      <c r="W2763" s="47">
        <f>Table_Query_from_Mac10[[#This Row],[UnitPriceFuture]]</f>
        <v>22.8</v>
      </c>
      <c r="X2763" s="47">
        <f>Table_Query_from_Mac10[[#This Row],[Unit Increase]]*Table_Query_from_Mac10[[#This Row],[UnitPriceFuture]]</f>
        <v>0</v>
      </c>
      <c r="Y2763" s="47">
        <f>Table_Query_from_Mac10[[#This Row],[Unit Increase]]*Table_Query_from_Mac10[[#This Row],[Future-cost]]</f>
        <v>0</v>
      </c>
      <c r="Z2763" s="47">
        <f>-(Table_Query_from_Mac10[[#This Row],[Incremental Sales]]+((Table_Query_from_Mac10[[#This Row],[Incremental Sales]]*-(SUM(Summary!$S$8:$S$9)))))*Summary!$S$18</f>
        <v>0</v>
      </c>
      <c r="AA2763" s="47">
        <f>IFERROR(Table_Query_from_Mac10[[#This Row],[Incremental Cost]]/Table_Query_from_Mac10[[#This Row],[Incremental Sales]],0)</f>
        <v>0</v>
      </c>
      <c r="AB2763" s="47">
        <f>IFERROR(Table_Query_from_Mac10[[#This Row],[TotalCostFuture]]/Table_Query_from_Mac10[[#This Row],[totalsalesFuture]],0)</f>
        <v>0.63421052631578945</v>
      </c>
      <c r="AN2763" s="31">
        <v>21</v>
      </c>
      <c r="AO2763">
        <f t="shared" si="86"/>
        <v>6</v>
      </c>
      <c r="AQ2763" s="31">
        <v>65.150000000000006</v>
      </c>
      <c r="AR2763">
        <f t="shared" si="87"/>
        <v>22.8</v>
      </c>
    </row>
    <row r="2764" spans="1:44" x14ac:dyDescent="0.25">
      <c r="A2764">
        <v>90288</v>
      </c>
      <c r="B2764">
        <v>6</v>
      </c>
      <c r="C2764" t="s">
        <v>56</v>
      </c>
      <c r="D2764" t="s">
        <v>81</v>
      </c>
      <c r="E2764">
        <v>16</v>
      </c>
      <c r="F2764">
        <v>13</v>
      </c>
      <c r="G2764">
        <v>20.52</v>
      </c>
      <c r="H2764" s="1">
        <v>44846</v>
      </c>
      <c r="I2764" s="20">
        <v>0</v>
      </c>
      <c r="J2764" s="47">
        <f>Table_Query_from_Mac10[[#This Row],[unit_price]]-(Table_Query_from_Mac10[[#This Row],[unit_price]]*(Table_Query_from_Mac10[[#This Row],[discount_pct]]/100))</f>
        <v>20.52</v>
      </c>
      <c r="K2764" s="47">
        <f>Table_Query_from_Mac10[[#This Row],[unit_cost]]</f>
        <v>13</v>
      </c>
      <c r="L2764" s="47">
        <f>Table_Query_from_Mac10[[#This Row],[Live-cost]]*(1+Table_Query_from_Mac10[[#This Row],[CogsIncreasebyTYPE]])</f>
        <v>13</v>
      </c>
      <c r="M2764" s="47">
        <f>Table_Query_from_Mac10[[#This Row],[Live-cost]]*Table_Query_from_Mac10[[#This Row],[qty_to_ship]]</f>
        <v>208</v>
      </c>
      <c r="N2764" s="47">
        <f>IF(Table_Query_from_Mac10[[#This Row],[item_no]]="KDA",-Table_Query_from_Mac10[[#This Row],[unit_price]],Table_Query_from_Mac10[[#This Row],[Net Unit]]*Table_Query_from_Mac10[[#This Row],[qty_to_ship]])</f>
        <v>328.32</v>
      </c>
      <c r="O2764" s="47">
        <f>SUMIFS(Summary!C:C,Summary!H:H,Table_Query_from_Mac10[[#This Row],[Juiceoc]])</f>
        <v>0</v>
      </c>
      <c r="P2764" s="47">
        <f>SUMIFS(Summary!D:D,Summary!H:H,Table_Query_from_Mac10[[#This Row],[Juiceoc]])</f>
        <v>0</v>
      </c>
      <c r="Q2764" s="47">
        <f>SUMIFS(Summary!E:E,Summary!H:H,Table_Query_from_Mac10[[#This Row],[Juiceoc]])</f>
        <v>0</v>
      </c>
      <c r="R2764" s="47">
        <f>Table_Query_from_Mac10[[#This Row],[Net Unit]]*(1+Table_Query_from_Mac10[[#This Row],[PriceIncreasebyType]])</f>
        <v>20.52</v>
      </c>
      <c r="S2764" s="47">
        <f>Table_Query_from_Mac10[[#This Row],[UnitPriceFuture]]*Table_Query_from_Mac10[[#This Row],[qtytoShipFuture]]</f>
        <v>328.32</v>
      </c>
      <c r="T2764" s="47">
        <f>ROUND(Table_Query_from_Mac10[[#This Row],[qty_to_ship]]*(1+Table_Query_from_Mac10[[#This Row],[VolumeIncreasebyType]]),0)</f>
        <v>16</v>
      </c>
      <c r="U2764" s="47">
        <f>Table_Query_from_Mac10[[#This Row],[qtytoShipFuture]]*Table_Query_from_Mac10[[#This Row],[Future-cost]]</f>
        <v>208</v>
      </c>
      <c r="V2764" s="47">
        <f>Table_Query_from_Mac10[[#This Row],[qtytoShipFuture]]-Table_Query_from_Mac10[[#This Row],[qty_to_ship]]</f>
        <v>0</v>
      </c>
      <c r="W2764" s="47">
        <f>Table_Query_from_Mac10[[#This Row],[UnitPriceFuture]]</f>
        <v>20.52</v>
      </c>
      <c r="X2764" s="47">
        <f>Table_Query_from_Mac10[[#This Row],[Unit Increase]]*Table_Query_from_Mac10[[#This Row],[UnitPriceFuture]]</f>
        <v>0</v>
      </c>
      <c r="Y2764" s="47">
        <f>Table_Query_from_Mac10[[#This Row],[Unit Increase]]*Table_Query_from_Mac10[[#This Row],[Future-cost]]</f>
        <v>0</v>
      </c>
      <c r="Z2764" s="47">
        <f>-(Table_Query_from_Mac10[[#This Row],[Incremental Sales]]+((Table_Query_from_Mac10[[#This Row],[Incremental Sales]]*-(SUM(Summary!$S$8:$S$9)))))*Summary!$S$18</f>
        <v>0</v>
      </c>
      <c r="AA2764" s="47">
        <f>IFERROR(Table_Query_from_Mac10[[#This Row],[Incremental Cost]]/Table_Query_from_Mac10[[#This Row],[Incremental Sales]],0)</f>
        <v>0</v>
      </c>
      <c r="AB2764" s="47">
        <f>IFERROR(Table_Query_from_Mac10[[#This Row],[TotalCostFuture]]/Table_Query_from_Mac10[[#This Row],[totalsalesFuture]],0)</f>
        <v>0.6335282651072125</v>
      </c>
      <c r="AN2764" s="30">
        <v>63</v>
      </c>
      <c r="AO2764">
        <f t="shared" si="86"/>
        <v>16</v>
      </c>
      <c r="AQ2764" s="30">
        <v>58.62</v>
      </c>
      <c r="AR2764">
        <f t="shared" si="87"/>
        <v>20.52</v>
      </c>
    </row>
    <row r="2765" spans="1:44" x14ac:dyDescent="0.25">
      <c r="A2765">
        <v>90288</v>
      </c>
      <c r="B2765">
        <v>7</v>
      </c>
      <c r="C2765" t="s">
        <v>55</v>
      </c>
      <c r="D2765" t="s">
        <v>81</v>
      </c>
      <c r="E2765">
        <v>24</v>
      </c>
      <c r="F2765">
        <v>12</v>
      </c>
      <c r="G2765">
        <v>18.52</v>
      </c>
      <c r="H2765" s="1">
        <v>44846</v>
      </c>
      <c r="I2765" s="20">
        <v>0</v>
      </c>
      <c r="J2765" s="47">
        <f>Table_Query_from_Mac10[[#This Row],[unit_price]]-(Table_Query_from_Mac10[[#This Row],[unit_price]]*(Table_Query_from_Mac10[[#This Row],[discount_pct]]/100))</f>
        <v>18.52</v>
      </c>
      <c r="K2765" s="47">
        <f>Table_Query_from_Mac10[[#This Row],[unit_cost]]</f>
        <v>12</v>
      </c>
      <c r="L2765" s="47">
        <f>Table_Query_from_Mac10[[#This Row],[Live-cost]]*(1+Table_Query_from_Mac10[[#This Row],[CogsIncreasebyTYPE]])</f>
        <v>12</v>
      </c>
      <c r="M2765" s="47">
        <f>Table_Query_from_Mac10[[#This Row],[Live-cost]]*Table_Query_from_Mac10[[#This Row],[qty_to_ship]]</f>
        <v>288</v>
      </c>
      <c r="N2765" s="47">
        <f>IF(Table_Query_from_Mac10[[#This Row],[item_no]]="KDA",-Table_Query_from_Mac10[[#This Row],[unit_price]],Table_Query_from_Mac10[[#This Row],[Net Unit]]*Table_Query_from_Mac10[[#This Row],[qty_to_ship]])</f>
        <v>444.48</v>
      </c>
      <c r="O2765" s="47">
        <f>SUMIFS(Summary!C:C,Summary!H:H,Table_Query_from_Mac10[[#This Row],[Juiceoc]])</f>
        <v>0</v>
      </c>
      <c r="P2765" s="47">
        <f>SUMIFS(Summary!D:D,Summary!H:H,Table_Query_from_Mac10[[#This Row],[Juiceoc]])</f>
        <v>0</v>
      </c>
      <c r="Q2765" s="47">
        <f>SUMIFS(Summary!E:E,Summary!H:H,Table_Query_from_Mac10[[#This Row],[Juiceoc]])</f>
        <v>0</v>
      </c>
      <c r="R2765" s="47">
        <f>Table_Query_from_Mac10[[#This Row],[Net Unit]]*(1+Table_Query_from_Mac10[[#This Row],[PriceIncreasebyType]])</f>
        <v>18.52</v>
      </c>
      <c r="S2765" s="47">
        <f>Table_Query_from_Mac10[[#This Row],[UnitPriceFuture]]*Table_Query_from_Mac10[[#This Row],[qtytoShipFuture]]</f>
        <v>444.48</v>
      </c>
      <c r="T2765" s="47">
        <f>ROUND(Table_Query_from_Mac10[[#This Row],[qty_to_ship]]*(1+Table_Query_from_Mac10[[#This Row],[VolumeIncreasebyType]]),0)</f>
        <v>24</v>
      </c>
      <c r="U2765" s="47">
        <f>Table_Query_from_Mac10[[#This Row],[qtytoShipFuture]]*Table_Query_from_Mac10[[#This Row],[Future-cost]]</f>
        <v>288</v>
      </c>
      <c r="V2765" s="47">
        <f>Table_Query_from_Mac10[[#This Row],[qtytoShipFuture]]-Table_Query_from_Mac10[[#This Row],[qty_to_ship]]</f>
        <v>0</v>
      </c>
      <c r="W2765" s="47">
        <f>Table_Query_from_Mac10[[#This Row],[UnitPriceFuture]]</f>
        <v>18.52</v>
      </c>
      <c r="X2765" s="47">
        <f>Table_Query_from_Mac10[[#This Row],[Unit Increase]]*Table_Query_from_Mac10[[#This Row],[UnitPriceFuture]]</f>
        <v>0</v>
      </c>
      <c r="Y2765" s="47">
        <f>Table_Query_from_Mac10[[#This Row],[Unit Increase]]*Table_Query_from_Mac10[[#This Row],[Future-cost]]</f>
        <v>0</v>
      </c>
      <c r="Z2765" s="47">
        <f>-(Table_Query_from_Mac10[[#This Row],[Incremental Sales]]+((Table_Query_from_Mac10[[#This Row],[Incremental Sales]]*-(SUM(Summary!$S$8:$S$9)))))*Summary!$S$18</f>
        <v>0</v>
      </c>
      <c r="AA2765" s="47">
        <f>IFERROR(Table_Query_from_Mac10[[#This Row],[Incremental Cost]]/Table_Query_from_Mac10[[#This Row],[Incremental Sales]],0)</f>
        <v>0</v>
      </c>
      <c r="AB2765" s="47">
        <f>IFERROR(Table_Query_from_Mac10[[#This Row],[TotalCostFuture]]/Table_Query_from_Mac10[[#This Row],[totalsalesFuture]],0)</f>
        <v>0.64794816414686818</v>
      </c>
      <c r="AN2765" s="31">
        <v>96</v>
      </c>
      <c r="AO2765">
        <f t="shared" si="86"/>
        <v>24</v>
      </c>
      <c r="AQ2765" s="31">
        <v>52.9</v>
      </c>
      <c r="AR2765">
        <f t="shared" si="87"/>
        <v>18.52</v>
      </c>
    </row>
    <row r="2766" spans="1:44" x14ac:dyDescent="0.25">
      <c r="A2766">
        <v>90288</v>
      </c>
      <c r="B2766">
        <v>8</v>
      </c>
      <c r="C2766" t="s">
        <v>55</v>
      </c>
      <c r="D2766" t="s">
        <v>81</v>
      </c>
      <c r="E2766">
        <v>36</v>
      </c>
      <c r="F2766">
        <v>10.87</v>
      </c>
      <c r="G2766">
        <v>16.97</v>
      </c>
      <c r="H2766" s="1">
        <v>44846</v>
      </c>
      <c r="I2766" s="20">
        <v>0</v>
      </c>
      <c r="J2766" s="47">
        <f>Table_Query_from_Mac10[[#This Row],[unit_price]]-(Table_Query_from_Mac10[[#This Row],[unit_price]]*(Table_Query_from_Mac10[[#This Row],[discount_pct]]/100))</f>
        <v>16.97</v>
      </c>
      <c r="K2766" s="47">
        <f>Table_Query_from_Mac10[[#This Row],[unit_cost]]</f>
        <v>10.87</v>
      </c>
      <c r="L2766" s="47">
        <f>Table_Query_from_Mac10[[#This Row],[Live-cost]]*(1+Table_Query_from_Mac10[[#This Row],[CogsIncreasebyTYPE]])</f>
        <v>10.87</v>
      </c>
      <c r="M2766" s="47">
        <f>Table_Query_from_Mac10[[#This Row],[Live-cost]]*Table_Query_from_Mac10[[#This Row],[qty_to_ship]]</f>
        <v>391.32</v>
      </c>
      <c r="N2766" s="47">
        <f>IF(Table_Query_from_Mac10[[#This Row],[item_no]]="KDA",-Table_Query_from_Mac10[[#This Row],[unit_price]],Table_Query_from_Mac10[[#This Row],[Net Unit]]*Table_Query_from_Mac10[[#This Row],[qty_to_ship]])</f>
        <v>610.91999999999996</v>
      </c>
      <c r="O2766" s="47">
        <f>SUMIFS(Summary!C:C,Summary!H:H,Table_Query_from_Mac10[[#This Row],[Juiceoc]])</f>
        <v>0</v>
      </c>
      <c r="P2766" s="47">
        <f>SUMIFS(Summary!D:D,Summary!H:H,Table_Query_from_Mac10[[#This Row],[Juiceoc]])</f>
        <v>0</v>
      </c>
      <c r="Q2766" s="47">
        <f>SUMIFS(Summary!E:E,Summary!H:H,Table_Query_from_Mac10[[#This Row],[Juiceoc]])</f>
        <v>0</v>
      </c>
      <c r="R2766" s="47">
        <f>Table_Query_from_Mac10[[#This Row],[Net Unit]]*(1+Table_Query_from_Mac10[[#This Row],[PriceIncreasebyType]])</f>
        <v>16.97</v>
      </c>
      <c r="S2766" s="47">
        <f>Table_Query_from_Mac10[[#This Row],[UnitPriceFuture]]*Table_Query_from_Mac10[[#This Row],[qtytoShipFuture]]</f>
        <v>610.91999999999996</v>
      </c>
      <c r="T2766" s="47">
        <f>ROUND(Table_Query_from_Mac10[[#This Row],[qty_to_ship]]*(1+Table_Query_from_Mac10[[#This Row],[VolumeIncreasebyType]]),0)</f>
        <v>36</v>
      </c>
      <c r="U2766" s="47">
        <f>Table_Query_from_Mac10[[#This Row],[qtytoShipFuture]]*Table_Query_from_Mac10[[#This Row],[Future-cost]]</f>
        <v>391.32</v>
      </c>
      <c r="V2766" s="47">
        <f>Table_Query_from_Mac10[[#This Row],[qtytoShipFuture]]-Table_Query_from_Mac10[[#This Row],[qty_to_ship]]</f>
        <v>0</v>
      </c>
      <c r="W2766" s="47">
        <f>Table_Query_from_Mac10[[#This Row],[UnitPriceFuture]]</f>
        <v>16.97</v>
      </c>
      <c r="X2766" s="47">
        <f>Table_Query_from_Mac10[[#This Row],[Unit Increase]]*Table_Query_from_Mac10[[#This Row],[UnitPriceFuture]]</f>
        <v>0</v>
      </c>
      <c r="Y2766" s="47">
        <f>Table_Query_from_Mac10[[#This Row],[Unit Increase]]*Table_Query_from_Mac10[[#This Row],[Future-cost]]</f>
        <v>0</v>
      </c>
      <c r="Z2766" s="47">
        <f>-(Table_Query_from_Mac10[[#This Row],[Incremental Sales]]+((Table_Query_from_Mac10[[#This Row],[Incremental Sales]]*-(SUM(Summary!$S$8:$S$9)))))*Summary!$S$18</f>
        <v>0</v>
      </c>
      <c r="AA2766" s="47">
        <f>IFERROR(Table_Query_from_Mac10[[#This Row],[Incremental Cost]]/Table_Query_from_Mac10[[#This Row],[Incremental Sales]],0)</f>
        <v>0</v>
      </c>
      <c r="AB2766" s="47">
        <f>IFERROR(Table_Query_from_Mac10[[#This Row],[TotalCostFuture]]/Table_Query_from_Mac10[[#This Row],[totalsalesFuture]],0)</f>
        <v>0.64054213317619335</v>
      </c>
      <c r="AN2766" s="30">
        <v>144</v>
      </c>
      <c r="AO2766">
        <f t="shared" si="86"/>
        <v>36</v>
      </c>
      <c r="AQ2766" s="30">
        <v>48.49</v>
      </c>
      <c r="AR2766">
        <f t="shared" si="87"/>
        <v>16.97</v>
      </c>
    </row>
    <row r="2767" spans="1:44" x14ac:dyDescent="0.25">
      <c r="A2767">
        <v>90288</v>
      </c>
      <c r="B2767">
        <v>9</v>
      </c>
      <c r="C2767" t="s">
        <v>55</v>
      </c>
      <c r="D2767" t="s">
        <v>81</v>
      </c>
      <c r="E2767">
        <v>18</v>
      </c>
      <c r="F2767">
        <v>9.94</v>
      </c>
      <c r="G2767">
        <v>15.55</v>
      </c>
      <c r="H2767" s="1">
        <v>44846</v>
      </c>
      <c r="I2767" s="20">
        <v>0</v>
      </c>
      <c r="J2767" s="47">
        <f>Table_Query_from_Mac10[[#This Row],[unit_price]]-(Table_Query_from_Mac10[[#This Row],[unit_price]]*(Table_Query_from_Mac10[[#This Row],[discount_pct]]/100))</f>
        <v>15.55</v>
      </c>
      <c r="K2767" s="47">
        <f>Table_Query_from_Mac10[[#This Row],[unit_cost]]</f>
        <v>9.94</v>
      </c>
      <c r="L2767" s="47">
        <f>Table_Query_from_Mac10[[#This Row],[Live-cost]]*(1+Table_Query_from_Mac10[[#This Row],[CogsIncreasebyTYPE]])</f>
        <v>9.94</v>
      </c>
      <c r="M2767" s="47">
        <f>Table_Query_from_Mac10[[#This Row],[Live-cost]]*Table_Query_from_Mac10[[#This Row],[qty_to_ship]]</f>
        <v>178.92</v>
      </c>
      <c r="N2767" s="47">
        <f>IF(Table_Query_from_Mac10[[#This Row],[item_no]]="KDA",-Table_Query_from_Mac10[[#This Row],[unit_price]],Table_Query_from_Mac10[[#This Row],[Net Unit]]*Table_Query_from_Mac10[[#This Row],[qty_to_ship]])</f>
        <v>279.90000000000003</v>
      </c>
      <c r="O2767" s="47">
        <f>SUMIFS(Summary!C:C,Summary!H:H,Table_Query_from_Mac10[[#This Row],[Juiceoc]])</f>
        <v>0</v>
      </c>
      <c r="P2767" s="47">
        <f>SUMIFS(Summary!D:D,Summary!H:H,Table_Query_from_Mac10[[#This Row],[Juiceoc]])</f>
        <v>0</v>
      </c>
      <c r="Q2767" s="47">
        <f>SUMIFS(Summary!E:E,Summary!H:H,Table_Query_from_Mac10[[#This Row],[Juiceoc]])</f>
        <v>0</v>
      </c>
      <c r="R2767" s="47">
        <f>Table_Query_from_Mac10[[#This Row],[Net Unit]]*(1+Table_Query_from_Mac10[[#This Row],[PriceIncreasebyType]])</f>
        <v>15.55</v>
      </c>
      <c r="S2767" s="47">
        <f>Table_Query_from_Mac10[[#This Row],[UnitPriceFuture]]*Table_Query_from_Mac10[[#This Row],[qtytoShipFuture]]</f>
        <v>279.90000000000003</v>
      </c>
      <c r="T2767" s="47">
        <f>ROUND(Table_Query_from_Mac10[[#This Row],[qty_to_ship]]*(1+Table_Query_from_Mac10[[#This Row],[VolumeIncreasebyType]]),0)</f>
        <v>18</v>
      </c>
      <c r="U2767" s="47">
        <f>Table_Query_from_Mac10[[#This Row],[qtytoShipFuture]]*Table_Query_from_Mac10[[#This Row],[Future-cost]]</f>
        <v>178.92</v>
      </c>
      <c r="V2767" s="47">
        <f>Table_Query_from_Mac10[[#This Row],[qtytoShipFuture]]-Table_Query_from_Mac10[[#This Row],[qty_to_ship]]</f>
        <v>0</v>
      </c>
      <c r="W2767" s="47">
        <f>Table_Query_from_Mac10[[#This Row],[UnitPriceFuture]]</f>
        <v>15.55</v>
      </c>
      <c r="X2767" s="47">
        <f>Table_Query_from_Mac10[[#This Row],[Unit Increase]]*Table_Query_from_Mac10[[#This Row],[UnitPriceFuture]]</f>
        <v>0</v>
      </c>
      <c r="Y2767" s="47">
        <f>Table_Query_from_Mac10[[#This Row],[Unit Increase]]*Table_Query_from_Mac10[[#This Row],[Future-cost]]</f>
        <v>0</v>
      </c>
      <c r="Z2767" s="47">
        <f>-(Table_Query_from_Mac10[[#This Row],[Incremental Sales]]+((Table_Query_from_Mac10[[#This Row],[Incremental Sales]]*-(SUM(Summary!$S$8:$S$9)))))*Summary!$S$18</f>
        <v>0</v>
      </c>
      <c r="AA2767" s="47">
        <f>IFERROR(Table_Query_from_Mac10[[#This Row],[Incremental Cost]]/Table_Query_from_Mac10[[#This Row],[Incremental Sales]],0)</f>
        <v>0</v>
      </c>
      <c r="AB2767" s="47">
        <f>IFERROR(Table_Query_from_Mac10[[#This Row],[TotalCostFuture]]/Table_Query_from_Mac10[[#This Row],[totalsalesFuture]],0)</f>
        <v>0.63922829581993557</v>
      </c>
      <c r="AN2767" s="31">
        <v>72</v>
      </c>
      <c r="AO2767">
        <f t="shared" si="86"/>
        <v>18</v>
      </c>
      <c r="AQ2767" s="31">
        <v>44.42</v>
      </c>
      <c r="AR2767">
        <f t="shared" si="87"/>
        <v>15.55</v>
      </c>
    </row>
    <row r="2768" spans="1:44" x14ac:dyDescent="0.25">
      <c r="A2768">
        <v>90288</v>
      </c>
      <c r="B2768">
        <v>10</v>
      </c>
      <c r="C2768" t="s">
        <v>55</v>
      </c>
      <c r="D2768" t="s">
        <v>81</v>
      </c>
      <c r="E2768">
        <v>14</v>
      </c>
      <c r="F2768">
        <v>8.89</v>
      </c>
      <c r="G2768">
        <v>13.52</v>
      </c>
      <c r="H2768" s="1">
        <v>44846</v>
      </c>
      <c r="I2768" s="20">
        <v>0</v>
      </c>
      <c r="J2768" s="47">
        <f>Table_Query_from_Mac10[[#This Row],[unit_price]]-(Table_Query_from_Mac10[[#This Row],[unit_price]]*(Table_Query_from_Mac10[[#This Row],[discount_pct]]/100))</f>
        <v>13.52</v>
      </c>
      <c r="K2768" s="47">
        <f>Table_Query_from_Mac10[[#This Row],[unit_cost]]</f>
        <v>8.89</v>
      </c>
      <c r="L2768" s="47">
        <f>Table_Query_from_Mac10[[#This Row],[Live-cost]]*(1+Table_Query_from_Mac10[[#This Row],[CogsIncreasebyTYPE]])</f>
        <v>8.89</v>
      </c>
      <c r="M2768" s="47">
        <f>Table_Query_from_Mac10[[#This Row],[Live-cost]]*Table_Query_from_Mac10[[#This Row],[qty_to_ship]]</f>
        <v>124.46000000000001</v>
      </c>
      <c r="N2768" s="47">
        <f>IF(Table_Query_from_Mac10[[#This Row],[item_no]]="KDA",-Table_Query_from_Mac10[[#This Row],[unit_price]],Table_Query_from_Mac10[[#This Row],[Net Unit]]*Table_Query_from_Mac10[[#This Row],[qty_to_ship]])</f>
        <v>189.28</v>
      </c>
      <c r="O2768" s="47">
        <f>SUMIFS(Summary!C:C,Summary!H:H,Table_Query_from_Mac10[[#This Row],[Juiceoc]])</f>
        <v>0</v>
      </c>
      <c r="P2768" s="47">
        <f>SUMIFS(Summary!D:D,Summary!H:H,Table_Query_from_Mac10[[#This Row],[Juiceoc]])</f>
        <v>0</v>
      </c>
      <c r="Q2768" s="47">
        <f>SUMIFS(Summary!E:E,Summary!H:H,Table_Query_from_Mac10[[#This Row],[Juiceoc]])</f>
        <v>0</v>
      </c>
      <c r="R2768" s="47">
        <f>Table_Query_from_Mac10[[#This Row],[Net Unit]]*(1+Table_Query_from_Mac10[[#This Row],[PriceIncreasebyType]])</f>
        <v>13.52</v>
      </c>
      <c r="S2768" s="47">
        <f>Table_Query_from_Mac10[[#This Row],[UnitPriceFuture]]*Table_Query_from_Mac10[[#This Row],[qtytoShipFuture]]</f>
        <v>189.28</v>
      </c>
      <c r="T2768" s="47">
        <f>ROUND(Table_Query_from_Mac10[[#This Row],[qty_to_ship]]*(1+Table_Query_from_Mac10[[#This Row],[VolumeIncreasebyType]]),0)</f>
        <v>14</v>
      </c>
      <c r="U2768" s="47">
        <f>Table_Query_from_Mac10[[#This Row],[qtytoShipFuture]]*Table_Query_from_Mac10[[#This Row],[Future-cost]]</f>
        <v>124.46000000000001</v>
      </c>
      <c r="V2768" s="47">
        <f>Table_Query_from_Mac10[[#This Row],[qtytoShipFuture]]-Table_Query_from_Mac10[[#This Row],[qty_to_ship]]</f>
        <v>0</v>
      </c>
      <c r="W2768" s="47">
        <f>Table_Query_from_Mac10[[#This Row],[UnitPriceFuture]]</f>
        <v>13.52</v>
      </c>
      <c r="X2768" s="47">
        <f>Table_Query_from_Mac10[[#This Row],[Unit Increase]]*Table_Query_from_Mac10[[#This Row],[UnitPriceFuture]]</f>
        <v>0</v>
      </c>
      <c r="Y2768" s="47">
        <f>Table_Query_from_Mac10[[#This Row],[Unit Increase]]*Table_Query_from_Mac10[[#This Row],[Future-cost]]</f>
        <v>0</v>
      </c>
      <c r="Z2768" s="47">
        <f>-(Table_Query_from_Mac10[[#This Row],[Incremental Sales]]+((Table_Query_from_Mac10[[#This Row],[Incremental Sales]]*-(SUM(Summary!$S$8:$S$9)))))*Summary!$S$18</f>
        <v>0</v>
      </c>
      <c r="AA2768" s="47">
        <f>IFERROR(Table_Query_from_Mac10[[#This Row],[Incremental Cost]]/Table_Query_from_Mac10[[#This Row],[Incremental Sales]],0)</f>
        <v>0</v>
      </c>
      <c r="AB2768" s="47">
        <f>IFERROR(Table_Query_from_Mac10[[#This Row],[TotalCostFuture]]/Table_Query_from_Mac10[[#This Row],[totalsalesFuture]],0)</f>
        <v>0.65754437869822491</v>
      </c>
      <c r="AN2768" s="30">
        <v>55</v>
      </c>
      <c r="AO2768">
        <f t="shared" si="86"/>
        <v>14</v>
      </c>
      <c r="AQ2768" s="30">
        <v>38.64</v>
      </c>
      <c r="AR2768">
        <f t="shared" si="87"/>
        <v>13.52</v>
      </c>
    </row>
    <row r="2769" spans="1:44" x14ac:dyDescent="0.25">
      <c r="A2769">
        <v>90288</v>
      </c>
      <c r="B2769">
        <v>11</v>
      </c>
      <c r="C2769" t="s">
        <v>55</v>
      </c>
      <c r="D2769" t="s">
        <v>81</v>
      </c>
      <c r="E2769">
        <v>15</v>
      </c>
      <c r="F2769">
        <v>1.82</v>
      </c>
      <c r="G2769">
        <v>3.83</v>
      </c>
      <c r="H2769" s="1">
        <v>44846</v>
      </c>
      <c r="I2769" s="20">
        <v>0</v>
      </c>
      <c r="J2769" s="47">
        <f>Table_Query_from_Mac10[[#This Row],[unit_price]]-(Table_Query_from_Mac10[[#This Row],[unit_price]]*(Table_Query_from_Mac10[[#This Row],[discount_pct]]/100))</f>
        <v>3.83</v>
      </c>
      <c r="K2769" s="47">
        <f>Table_Query_from_Mac10[[#This Row],[unit_cost]]</f>
        <v>1.82</v>
      </c>
      <c r="L2769" s="47">
        <f>Table_Query_from_Mac10[[#This Row],[Live-cost]]*(1+Table_Query_from_Mac10[[#This Row],[CogsIncreasebyTYPE]])</f>
        <v>1.82</v>
      </c>
      <c r="M2769" s="47">
        <f>Table_Query_from_Mac10[[#This Row],[Live-cost]]*Table_Query_from_Mac10[[#This Row],[qty_to_ship]]</f>
        <v>27.3</v>
      </c>
      <c r="N2769" s="47">
        <f>IF(Table_Query_from_Mac10[[#This Row],[item_no]]="KDA",-Table_Query_from_Mac10[[#This Row],[unit_price]],Table_Query_from_Mac10[[#This Row],[Net Unit]]*Table_Query_from_Mac10[[#This Row],[qty_to_ship]])</f>
        <v>57.45</v>
      </c>
      <c r="O2769" s="47">
        <f>SUMIFS(Summary!C:C,Summary!H:H,Table_Query_from_Mac10[[#This Row],[Juiceoc]])</f>
        <v>0</v>
      </c>
      <c r="P2769" s="47">
        <f>SUMIFS(Summary!D:D,Summary!H:H,Table_Query_from_Mac10[[#This Row],[Juiceoc]])</f>
        <v>0</v>
      </c>
      <c r="Q2769" s="47">
        <f>SUMIFS(Summary!E:E,Summary!H:H,Table_Query_from_Mac10[[#This Row],[Juiceoc]])</f>
        <v>0</v>
      </c>
      <c r="R2769" s="47">
        <f>Table_Query_from_Mac10[[#This Row],[Net Unit]]*(1+Table_Query_from_Mac10[[#This Row],[PriceIncreasebyType]])</f>
        <v>3.83</v>
      </c>
      <c r="S2769" s="47">
        <f>Table_Query_from_Mac10[[#This Row],[UnitPriceFuture]]*Table_Query_from_Mac10[[#This Row],[qtytoShipFuture]]</f>
        <v>57.45</v>
      </c>
      <c r="T2769" s="47">
        <f>ROUND(Table_Query_from_Mac10[[#This Row],[qty_to_ship]]*(1+Table_Query_from_Mac10[[#This Row],[VolumeIncreasebyType]]),0)</f>
        <v>15</v>
      </c>
      <c r="U2769" s="47">
        <f>Table_Query_from_Mac10[[#This Row],[qtytoShipFuture]]*Table_Query_from_Mac10[[#This Row],[Future-cost]]</f>
        <v>27.3</v>
      </c>
      <c r="V2769" s="47">
        <f>Table_Query_from_Mac10[[#This Row],[qtytoShipFuture]]-Table_Query_from_Mac10[[#This Row],[qty_to_ship]]</f>
        <v>0</v>
      </c>
      <c r="W2769" s="47">
        <f>Table_Query_from_Mac10[[#This Row],[UnitPriceFuture]]</f>
        <v>3.83</v>
      </c>
      <c r="X2769" s="47">
        <f>Table_Query_from_Mac10[[#This Row],[Unit Increase]]*Table_Query_from_Mac10[[#This Row],[UnitPriceFuture]]</f>
        <v>0</v>
      </c>
      <c r="Y2769" s="47">
        <f>Table_Query_from_Mac10[[#This Row],[Unit Increase]]*Table_Query_from_Mac10[[#This Row],[Future-cost]]</f>
        <v>0</v>
      </c>
      <c r="Z2769" s="47">
        <f>-(Table_Query_from_Mac10[[#This Row],[Incremental Sales]]+((Table_Query_from_Mac10[[#This Row],[Incremental Sales]]*-(SUM(Summary!$S$8:$S$9)))))*Summary!$S$18</f>
        <v>0</v>
      </c>
      <c r="AA2769" s="47">
        <f>IFERROR(Table_Query_from_Mac10[[#This Row],[Incremental Cost]]/Table_Query_from_Mac10[[#This Row],[Incremental Sales]],0)</f>
        <v>0</v>
      </c>
      <c r="AB2769" s="47">
        <f>IFERROR(Table_Query_from_Mac10[[#This Row],[TotalCostFuture]]/Table_Query_from_Mac10[[#This Row],[totalsalesFuture]],0)</f>
        <v>0.47519582245430808</v>
      </c>
      <c r="AN2769" s="31">
        <v>60</v>
      </c>
      <c r="AO2769">
        <f t="shared" si="86"/>
        <v>15</v>
      </c>
      <c r="AQ2769" s="31">
        <v>10.95</v>
      </c>
      <c r="AR2769">
        <f t="shared" si="87"/>
        <v>3.83</v>
      </c>
    </row>
    <row r="2770" spans="1:44" x14ac:dyDescent="0.25">
      <c r="A2770">
        <v>90289</v>
      </c>
      <c r="B2770">
        <v>1</v>
      </c>
      <c r="C2770" t="s">
        <v>55</v>
      </c>
      <c r="D2770" t="s">
        <v>81</v>
      </c>
      <c r="E2770">
        <v>0</v>
      </c>
      <c r="F2770">
        <v>1.59</v>
      </c>
      <c r="G2770">
        <v>5.77</v>
      </c>
      <c r="H2770" s="1">
        <v>44840</v>
      </c>
      <c r="I2770" s="20">
        <v>0</v>
      </c>
      <c r="J2770" s="47">
        <f>Table_Query_from_Mac10[[#This Row],[unit_price]]-(Table_Query_from_Mac10[[#This Row],[unit_price]]*(Table_Query_from_Mac10[[#This Row],[discount_pct]]/100))</f>
        <v>5.77</v>
      </c>
      <c r="K2770" s="47">
        <f>Table_Query_from_Mac10[[#This Row],[unit_cost]]</f>
        <v>1.59</v>
      </c>
      <c r="L2770" s="47">
        <f>Table_Query_from_Mac10[[#This Row],[Live-cost]]*(1+Table_Query_from_Mac10[[#This Row],[CogsIncreasebyTYPE]])</f>
        <v>1.59</v>
      </c>
      <c r="M2770" s="47">
        <f>Table_Query_from_Mac10[[#This Row],[Live-cost]]*Table_Query_from_Mac10[[#This Row],[qty_to_ship]]</f>
        <v>0</v>
      </c>
      <c r="N2770" s="47">
        <f>IF(Table_Query_from_Mac10[[#This Row],[item_no]]="KDA",-Table_Query_from_Mac10[[#This Row],[unit_price]],Table_Query_from_Mac10[[#This Row],[Net Unit]]*Table_Query_from_Mac10[[#This Row],[qty_to_ship]])</f>
        <v>0</v>
      </c>
      <c r="O2770" s="47">
        <f>SUMIFS(Summary!C:C,Summary!H:H,Table_Query_from_Mac10[[#This Row],[Juiceoc]])</f>
        <v>0</v>
      </c>
      <c r="P2770" s="47">
        <f>SUMIFS(Summary!D:D,Summary!H:H,Table_Query_from_Mac10[[#This Row],[Juiceoc]])</f>
        <v>0</v>
      </c>
      <c r="Q2770" s="47">
        <f>SUMIFS(Summary!E:E,Summary!H:H,Table_Query_from_Mac10[[#This Row],[Juiceoc]])</f>
        <v>0</v>
      </c>
      <c r="R2770" s="47">
        <f>Table_Query_from_Mac10[[#This Row],[Net Unit]]*(1+Table_Query_from_Mac10[[#This Row],[PriceIncreasebyType]])</f>
        <v>5.77</v>
      </c>
      <c r="S2770" s="47">
        <f>Table_Query_from_Mac10[[#This Row],[UnitPriceFuture]]*Table_Query_from_Mac10[[#This Row],[qtytoShipFuture]]</f>
        <v>0</v>
      </c>
      <c r="T2770" s="47">
        <f>ROUND(Table_Query_from_Mac10[[#This Row],[qty_to_ship]]*(1+Table_Query_from_Mac10[[#This Row],[VolumeIncreasebyType]]),0)</f>
        <v>0</v>
      </c>
      <c r="U2770" s="47">
        <f>Table_Query_from_Mac10[[#This Row],[qtytoShipFuture]]*Table_Query_from_Mac10[[#This Row],[Future-cost]]</f>
        <v>0</v>
      </c>
      <c r="V2770" s="47">
        <f>Table_Query_from_Mac10[[#This Row],[qtytoShipFuture]]-Table_Query_from_Mac10[[#This Row],[qty_to_ship]]</f>
        <v>0</v>
      </c>
      <c r="W2770" s="47">
        <f>Table_Query_from_Mac10[[#This Row],[UnitPriceFuture]]</f>
        <v>5.77</v>
      </c>
      <c r="X2770" s="47">
        <f>Table_Query_from_Mac10[[#This Row],[Unit Increase]]*Table_Query_from_Mac10[[#This Row],[UnitPriceFuture]]</f>
        <v>0</v>
      </c>
      <c r="Y2770" s="47">
        <f>Table_Query_from_Mac10[[#This Row],[Unit Increase]]*Table_Query_from_Mac10[[#This Row],[Future-cost]]</f>
        <v>0</v>
      </c>
      <c r="Z2770" s="47">
        <f>-(Table_Query_from_Mac10[[#This Row],[Incremental Sales]]+((Table_Query_from_Mac10[[#This Row],[Incremental Sales]]*-(SUM(Summary!$S$8:$S$9)))))*Summary!$S$18</f>
        <v>0</v>
      </c>
      <c r="AA2770" s="47">
        <f>IFERROR(Table_Query_from_Mac10[[#This Row],[Incremental Cost]]/Table_Query_from_Mac10[[#This Row],[Incremental Sales]],0)</f>
        <v>0</v>
      </c>
      <c r="AB2770" s="47">
        <f>IFERROR(Table_Query_from_Mac10[[#This Row],[TotalCostFuture]]/Table_Query_from_Mac10[[#This Row],[totalsalesFuture]],0)</f>
        <v>0</v>
      </c>
      <c r="AN2770" s="30">
        <v>0</v>
      </c>
      <c r="AO2770">
        <f t="shared" si="86"/>
        <v>0</v>
      </c>
      <c r="AQ2770" s="30">
        <v>16.489999999999998</v>
      </c>
      <c r="AR2770">
        <f t="shared" si="87"/>
        <v>5.77</v>
      </c>
    </row>
    <row r="2771" spans="1:44" x14ac:dyDescent="0.25">
      <c r="A2771">
        <v>90290</v>
      </c>
      <c r="B2771">
        <v>1</v>
      </c>
      <c r="C2771" t="s">
        <v>55</v>
      </c>
      <c r="D2771" t="s">
        <v>81</v>
      </c>
      <c r="E2771">
        <v>10</v>
      </c>
      <c r="F2771">
        <v>1.59</v>
      </c>
      <c r="G2771">
        <v>5.77</v>
      </c>
      <c r="H2771" s="1">
        <v>44840</v>
      </c>
      <c r="I2771" s="20">
        <v>0</v>
      </c>
      <c r="J2771" s="47">
        <f>Table_Query_from_Mac10[[#This Row],[unit_price]]-(Table_Query_from_Mac10[[#This Row],[unit_price]]*(Table_Query_from_Mac10[[#This Row],[discount_pct]]/100))</f>
        <v>5.77</v>
      </c>
      <c r="K2771" s="47">
        <f>Table_Query_from_Mac10[[#This Row],[unit_cost]]</f>
        <v>1.59</v>
      </c>
      <c r="L2771" s="47">
        <f>Table_Query_from_Mac10[[#This Row],[Live-cost]]*(1+Table_Query_from_Mac10[[#This Row],[CogsIncreasebyTYPE]])</f>
        <v>1.59</v>
      </c>
      <c r="M2771" s="47">
        <f>Table_Query_from_Mac10[[#This Row],[Live-cost]]*Table_Query_from_Mac10[[#This Row],[qty_to_ship]]</f>
        <v>15.9</v>
      </c>
      <c r="N2771" s="47">
        <f>IF(Table_Query_from_Mac10[[#This Row],[item_no]]="KDA",-Table_Query_from_Mac10[[#This Row],[unit_price]],Table_Query_from_Mac10[[#This Row],[Net Unit]]*Table_Query_from_Mac10[[#This Row],[qty_to_ship]])</f>
        <v>57.699999999999996</v>
      </c>
      <c r="O2771" s="47">
        <f>SUMIFS(Summary!C:C,Summary!H:H,Table_Query_from_Mac10[[#This Row],[Juiceoc]])</f>
        <v>0</v>
      </c>
      <c r="P2771" s="47">
        <f>SUMIFS(Summary!D:D,Summary!H:H,Table_Query_from_Mac10[[#This Row],[Juiceoc]])</f>
        <v>0</v>
      </c>
      <c r="Q2771" s="47">
        <f>SUMIFS(Summary!E:E,Summary!H:H,Table_Query_from_Mac10[[#This Row],[Juiceoc]])</f>
        <v>0</v>
      </c>
      <c r="R2771" s="47">
        <f>Table_Query_from_Mac10[[#This Row],[Net Unit]]*(1+Table_Query_from_Mac10[[#This Row],[PriceIncreasebyType]])</f>
        <v>5.77</v>
      </c>
      <c r="S2771" s="47">
        <f>Table_Query_from_Mac10[[#This Row],[UnitPriceFuture]]*Table_Query_from_Mac10[[#This Row],[qtytoShipFuture]]</f>
        <v>57.699999999999996</v>
      </c>
      <c r="T2771" s="47">
        <f>ROUND(Table_Query_from_Mac10[[#This Row],[qty_to_ship]]*(1+Table_Query_from_Mac10[[#This Row],[VolumeIncreasebyType]]),0)</f>
        <v>10</v>
      </c>
      <c r="U2771" s="47">
        <f>Table_Query_from_Mac10[[#This Row],[qtytoShipFuture]]*Table_Query_from_Mac10[[#This Row],[Future-cost]]</f>
        <v>15.9</v>
      </c>
      <c r="V2771" s="47">
        <f>Table_Query_from_Mac10[[#This Row],[qtytoShipFuture]]-Table_Query_from_Mac10[[#This Row],[qty_to_ship]]</f>
        <v>0</v>
      </c>
      <c r="W2771" s="47">
        <f>Table_Query_from_Mac10[[#This Row],[UnitPriceFuture]]</f>
        <v>5.77</v>
      </c>
      <c r="X2771" s="47">
        <f>Table_Query_from_Mac10[[#This Row],[Unit Increase]]*Table_Query_from_Mac10[[#This Row],[UnitPriceFuture]]</f>
        <v>0</v>
      </c>
      <c r="Y2771" s="47">
        <f>Table_Query_from_Mac10[[#This Row],[Unit Increase]]*Table_Query_from_Mac10[[#This Row],[Future-cost]]</f>
        <v>0</v>
      </c>
      <c r="Z2771" s="47">
        <f>-(Table_Query_from_Mac10[[#This Row],[Incremental Sales]]+((Table_Query_from_Mac10[[#This Row],[Incremental Sales]]*-(SUM(Summary!$S$8:$S$9)))))*Summary!$S$18</f>
        <v>0</v>
      </c>
      <c r="AA2771" s="47">
        <f>IFERROR(Table_Query_from_Mac10[[#This Row],[Incremental Cost]]/Table_Query_from_Mac10[[#This Row],[Incremental Sales]],0)</f>
        <v>0</v>
      </c>
      <c r="AB2771" s="47">
        <f>IFERROR(Table_Query_from_Mac10[[#This Row],[TotalCostFuture]]/Table_Query_from_Mac10[[#This Row],[totalsalesFuture]],0)</f>
        <v>0.27556325823223571</v>
      </c>
      <c r="AN2771" s="31">
        <v>40</v>
      </c>
      <c r="AO2771">
        <f t="shared" si="86"/>
        <v>10</v>
      </c>
      <c r="AQ2771" s="31">
        <v>16.489999999999998</v>
      </c>
      <c r="AR2771">
        <f t="shared" si="87"/>
        <v>5.77</v>
      </c>
    </row>
    <row r="2772" spans="1:44" x14ac:dyDescent="0.25">
      <c r="A2772">
        <v>90291</v>
      </c>
      <c r="B2772">
        <v>1</v>
      </c>
      <c r="C2772" t="s">
        <v>52</v>
      </c>
      <c r="D2772" t="s">
        <v>80</v>
      </c>
      <c r="E2772">
        <v>0</v>
      </c>
      <c r="F2772">
        <v>0</v>
      </c>
      <c r="G2772">
        <v>455</v>
      </c>
      <c r="H2772" s="1">
        <v>44840</v>
      </c>
      <c r="I2772" s="20">
        <v>0</v>
      </c>
      <c r="J2772" s="47">
        <f>Table_Query_from_Mac10[[#This Row],[unit_price]]-(Table_Query_from_Mac10[[#This Row],[unit_price]]*(Table_Query_from_Mac10[[#This Row],[discount_pct]]/100))</f>
        <v>455</v>
      </c>
      <c r="K2772" s="47">
        <f>Table_Query_from_Mac10[[#This Row],[unit_cost]]</f>
        <v>0</v>
      </c>
      <c r="L2772" s="47">
        <f>Table_Query_from_Mac10[[#This Row],[Live-cost]]*(1+Table_Query_from_Mac10[[#This Row],[CogsIncreasebyTYPE]])</f>
        <v>0</v>
      </c>
      <c r="M2772" s="47">
        <f>Table_Query_from_Mac10[[#This Row],[Live-cost]]*Table_Query_from_Mac10[[#This Row],[qty_to_ship]]</f>
        <v>0</v>
      </c>
      <c r="N2772" s="47">
        <f>IF(Table_Query_from_Mac10[[#This Row],[item_no]]="KDA",-Table_Query_from_Mac10[[#This Row],[unit_price]],Table_Query_from_Mac10[[#This Row],[Net Unit]]*Table_Query_from_Mac10[[#This Row],[qty_to_ship]])</f>
        <v>0</v>
      </c>
      <c r="O2772" s="47">
        <f>SUMIFS(Summary!C:C,Summary!H:H,Table_Query_from_Mac10[[#This Row],[Juiceoc]])</f>
        <v>0</v>
      </c>
      <c r="P2772" s="47">
        <f>SUMIFS(Summary!D:D,Summary!H:H,Table_Query_from_Mac10[[#This Row],[Juiceoc]])</f>
        <v>0</v>
      </c>
      <c r="Q2772" s="47">
        <f>SUMIFS(Summary!E:E,Summary!H:H,Table_Query_from_Mac10[[#This Row],[Juiceoc]])</f>
        <v>0</v>
      </c>
      <c r="R2772" s="47">
        <f>Table_Query_from_Mac10[[#This Row],[Net Unit]]*(1+Table_Query_from_Mac10[[#This Row],[PriceIncreasebyType]])</f>
        <v>455</v>
      </c>
      <c r="S2772" s="47">
        <f>Table_Query_from_Mac10[[#This Row],[UnitPriceFuture]]*Table_Query_from_Mac10[[#This Row],[qtytoShipFuture]]</f>
        <v>0</v>
      </c>
      <c r="T2772" s="47">
        <f>ROUND(Table_Query_from_Mac10[[#This Row],[qty_to_ship]]*(1+Table_Query_from_Mac10[[#This Row],[VolumeIncreasebyType]]),0)</f>
        <v>0</v>
      </c>
      <c r="U2772" s="47">
        <f>Table_Query_from_Mac10[[#This Row],[qtytoShipFuture]]*Table_Query_from_Mac10[[#This Row],[Future-cost]]</f>
        <v>0</v>
      </c>
      <c r="V2772" s="47">
        <f>Table_Query_from_Mac10[[#This Row],[qtytoShipFuture]]-Table_Query_from_Mac10[[#This Row],[qty_to_ship]]</f>
        <v>0</v>
      </c>
      <c r="W2772" s="47">
        <f>Table_Query_from_Mac10[[#This Row],[UnitPriceFuture]]</f>
        <v>455</v>
      </c>
      <c r="X2772" s="47">
        <f>Table_Query_from_Mac10[[#This Row],[Unit Increase]]*Table_Query_from_Mac10[[#This Row],[UnitPriceFuture]]</f>
        <v>0</v>
      </c>
      <c r="Y2772" s="47">
        <f>Table_Query_from_Mac10[[#This Row],[Unit Increase]]*Table_Query_from_Mac10[[#This Row],[Future-cost]]</f>
        <v>0</v>
      </c>
      <c r="Z2772" s="47">
        <f>-(Table_Query_from_Mac10[[#This Row],[Incremental Sales]]+((Table_Query_from_Mac10[[#This Row],[Incremental Sales]]*-(SUM(Summary!$S$8:$S$9)))))*Summary!$S$18</f>
        <v>0</v>
      </c>
      <c r="AA2772" s="47">
        <f>IFERROR(Table_Query_from_Mac10[[#This Row],[Incremental Cost]]/Table_Query_from_Mac10[[#This Row],[Incremental Sales]],0)</f>
        <v>0</v>
      </c>
      <c r="AB2772" s="47">
        <f>IFERROR(Table_Query_from_Mac10[[#This Row],[TotalCostFuture]]/Table_Query_from_Mac10[[#This Row],[totalsalesFuture]],0)</f>
        <v>0</v>
      </c>
      <c r="AN2772" s="30">
        <v>0</v>
      </c>
      <c r="AO2772">
        <f t="shared" si="86"/>
        <v>0</v>
      </c>
      <c r="AQ2772" s="30">
        <v>1300</v>
      </c>
      <c r="AR2772">
        <f t="shared" si="87"/>
        <v>455</v>
      </c>
    </row>
    <row r="2773" spans="1:44" x14ac:dyDescent="0.25">
      <c r="A2773">
        <v>90292</v>
      </c>
      <c r="B2773">
        <v>1</v>
      </c>
      <c r="C2773" t="s">
        <v>56</v>
      </c>
      <c r="D2773" t="s">
        <v>81</v>
      </c>
      <c r="E2773">
        <v>3</v>
      </c>
      <c r="F2773">
        <v>6.92</v>
      </c>
      <c r="G2773">
        <v>18.52</v>
      </c>
      <c r="H2773" s="1">
        <v>44851</v>
      </c>
      <c r="I2773" s="20">
        <v>0</v>
      </c>
      <c r="J2773" s="47">
        <f>Table_Query_from_Mac10[[#This Row],[unit_price]]-(Table_Query_from_Mac10[[#This Row],[unit_price]]*(Table_Query_from_Mac10[[#This Row],[discount_pct]]/100))</f>
        <v>18.52</v>
      </c>
      <c r="K2773" s="47">
        <f>Table_Query_from_Mac10[[#This Row],[unit_cost]]</f>
        <v>6.92</v>
      </c>
      <c r="L2773" s="47">
        <f>Table_Query_from_Mac10[[#This Row],[Live-cost]]*(1+Table_Query_from_Mac10[[#This Row],[CogsIncreasebyTYPE]])</f>
        <v>6.92</v>
      </c>
      <c r="M2773" s="47">
        <f>Table_Query_from_Mac10[[#This Row],[Live-cost]]*Table_Query_from_Mac10[[#This Row],[qty_to_ship]]</f>
        <v>20.759999999999998</v>
      </c>
      <c r="N2773" s="47">
        <f>IF(Table_Query_from_Mac10[[#This Row],[item_no]]="KDA",-Table_Query_from_Mac10[[#This Row],[unit_price]],Table_Query_from_Mac10[[#This Row],[Net Unit]]*Table_Query_from_Mac10[[#This Row],[qty_to_ship]])</f>
        <v>55.56</v>
      </c>
      <c r="O2773" s="47">
        <f>SUMIFS(Summary!C:C,Summary!H:H,Table_Query_from_Mac10[[#This Row],[Juiceoc]])</f>
        <v>0</v>
      </c>
      <c r="P2773" s="47">
        <f>SUMIFS(Summary!D:D,Summary!H:H,Table_Query_from_Mac10[[#This Row],[Juiceoc]])</f>
        <v>0</v>
      </c>
      <c r="Q2773" s="47">
        <f>SUMIFS(Summary!E:E,Summary!H:H,Table_Query_from_Mac10[[#This Row],[Juiceoc]])</f>
        <v>0</v>
      </c>
      <c r="R2773" s="47">
        <f>Table_Query_from_Mac10[[#This Row],[Net Unit]]*(1+Table_Query_from_Mac10[[#This Row],[PriceIncreasebyType]])</f>
        <v>18.52</v>
      </c>
      <c r="S2773" s="47">
        <f>Table_Query_from_Mac10[[#This Row],[UnitPriceFuture]]*Table_Query_from_Mac10[[#This Row],[qtytoShipFuture]]</f>
        <v>55.56</v>
      </c>
      <c r="T2773" s="47">
        <f>ROUND(Table_Query_from_Mac10[[#This Row],[qty_to_ship]]*(1+Table_Query_from_Mac10[[#This Row],[VolumeIncreasebyType]]),0)</f>
        <v>3</v>
      </c>
      <c r="U2773" s="47">
        <f>Table_Query_from_Mac10[[#This Row],[qtytoShipFuture]]*Table_Query_from_Mac10[[#This Row],[Future-cost]]</f>
        <v>20.759999999999998</v>
      </c>
      <c r="V2773" s="47">
        <f>Table_Query_from_Mac10[[#This Row],[qtytoShipFuture]]-Table_Query_from_Mac10[[#This Row],[qty_to_ship]]</f>
        <v>0</v>
      </c>
      <c r="W2773" s="47">
        <f>Table_Query_from_Mac10[[#This Row],[UnitPriceFuture]]</f>
        <v>18.52</v>
      </c>
      <c r="X2773" s="47">
        <f>Table_Query_from_Mac10[[#This Row],[Unit Increase]]*Table_Query_from_Mac10[[#This Row],[UnitPriceFuture]]</f>
        <v>0</v>
      </c>
      <c r="Y2773" s="47">
        <f>Table_Query_from_Mac10[[#This Row],[Unit Increase]]*Table_Query_from_Mac10[[#This Row],[Future-cost]]</f>
        <v>0</v>
      </c>
      <c r="Z2773" s="47">
        <f>-(Table_Query_from_Mac10[[#This Row],[Incremental Sales]]+((Table_Query_from_Mac10[[#This Row],[Incremental Sales]]*-(SUM(Summary!$S$8:$S$9)))))*Summary!$S$18</f>
        <v>0</v>
      </c>
      <c r="AA2773" s="47">
        <f>IFERROR(Table_Query_from_Mac10[[#This Row],[Incremental Cost]]/Table_Query_from_Mac10[[#This Row],[Incremental Sales]],0)</f>
        <v>0</v>
      </c>
      <c r="AB2773" s="47">
        <f>IFERROR(Table_Query_from_Mac10[[#This Row],[TotalCostFuture]]/Table_Query_from_Mac10[[#This Row],[totalsalesFuture]],0)</f>
        <v>0.37365010799136061</v>
      </c>
      <c r="AN2773" s="31">
        <v>9</v>
      </c>
      <c r="AO2773">
        <f t="shared" si="86"/>
        <v>3</v>
      </c>
      <c r="AQ2773" s="31">
        <v>52.91</v>
      </c>
      <c r="AR2773">
        <f t="shared" si="87"/>
        <v>18.52</v>
      </c>
    </row>
    <row r="2774" spans="1:44" x14ac:dyDescent="0.25">
      <c r="A2774">
        <v>90196</v>
      </c>
      <c r="B2774">
        <v>9</v>
      </c>
      <c r="C2774" t="s">
        <v>53</v>
      </c>
      <c r="D2774" t="s">
        <v>80</v>
      </c>
      <c r="E2774">
        <v>10</v>
      </c>
      <c r="F2774">
        <v>1.52</v>
      </c>
      <c r="G2774">
        <v>4.59</v>
      </c>
      <c r="H2774" s="1">
        <v>44841</v>
      </c>
      <c r="I2774" s="20">
        <v>0</v>
      </c>
      <c r="J2774" s="47">
        <f>Table_Query_from_Mac10[[#This Row],[unit_price]]-(Table_Query_from_Mac10[[#This Row],[unit_price]]*(Table_Query_from_Mac10[[#This Row],[discount_pct]]/100))</f>
        <v>4.59</v>
      </c>
      <c r="K2774" s="47">
        <f>Table_Query_from_Mac10[[#This Row],[unit_cost]]</f>
        <v>1.52</v>
      </c>
      <c r="L2774" s="47">
        <f>Table_Query_from_Mac10[[#This Row],[Live-cost]]*(1+Table_Query_from_Mac10[[#This Row],[CogsIncreasebyTYPE]])</f>
        <v>1.52</v>
      </c>
      <c r="M2774" s="47">
        <f>Table_Query_from_Mac10[[#This Row],[Live-cost]]*Table_Query_from_Mac10[[#This Row],[qty_to_ship]]</f>
        <v>15.2</v>
      </c>
      <c r="N2774" s="47">
        <f>IF(Table_Query_from_Mac10[[#This Row],[item_no]]="KDA",-Table_Query_from_Mac10[[#This Row],[unit_price]],Table_Query_from_Mac10[[#This Row],[Net Unit]]*Table_Query_from_Mac10[[#This Row],[qty_to_ship]])</f>
        <v>45.9</v>
      </c>
      <c r="O2774" s="47">
        <f>SUMIFS(Summary!C:C,Summary!H:H,Table_Query_from_Mac10[[#This Row],[Juiceoc]])</f>
        <v>0</v>
      </c>
      <c r="P2774" s="47">
        <f>SUMIFS(Summary!D:D,Summary!H:H,Table_Query_from_Mac10[[#This Row],[Juiceoc]])</f>
        <v>0</v>
      </c>
      <c r="Q2774" s="47">
        <f>SUMIFS(Summary!E:E,Summary!H:H,Table_Query_from_Mac10[[#This Row],[Juiceoc]])</f>
        <v>0</v>
      </c>
      <c r="R2774" s="47">
        <f>Table_Query_from_Mac10[[#This Row],[Net Unit]]*(1+Table_Query_from_Mac10[[#This Row],[PriceIncreasebyType]])</f>
        <v>4.59</v>
      </c>
      <c r="S2774" s="47">
        <f>Table_Query_from_Mac10[[#This Row],[UnitPriceFuture]]*Table_Query_from_Mac10[[#This Row],[qtytoShipFuture]]</f>
        <v>45.9</v>
      </c>
      <c r="T2774" s="47">
        <f>ROUND(Table_Query_from_Mac10[[#This Row],[qty_to_ship]]*(1+Table_Query_from_Mac10[[#This Row],[VolumeIncreasebyType]]),0)</f>
        <v>10</v>
      </c>
      <c r="U2774" s="47">
        <f>Table_Query_from_Mac10[[#This Row],[qtytoShipFuture]]*Table_Query_from_Mac10[[#This Row],[Future-cost]]</f>
        <v>15.2</v>
      </c>
      <c r="V2774" s="47">
        <f>Table_Query_from_Mac10[[#This Row],[qtytoShipFuture]]-Table_Query_from_Mac10[[#This Row],[qty_to_ship]]</f>
        <v>0</v>
      </c>
      <c r="W2774" s="47">
        <f>Table_Query_from_Mac10[[#This Row],[UnitPriceFuture]]</f>
        <v>4.59</v>
      </c>
      <c r="X2774" s="47">
        <f>Table_Query_from_Mac10[[#This Row],[Unit Increase]]*Table_Query_from_Mac10[[#This Row],[UnitPriceFuture]]</f>
        <v>0</v>
      </c>
      <c r="Y2774" s="47">
        <f>Table_Query_from_Mac10[[#This Row],[Unit Increase]]*Table_Query_from_Mac10[[#This Row],[Future-cost]]</f>
        <v>0</v>
      </c>
      <c r="Z2774" s="47">
        <f>-(Table_Query_from_Mac10[[#This Row],[Incremental Sales]]+((Table_Query_from_Mac10[[#This Row],[Incremental Sales]]*-(SUM(Summary!$S$8:$S$9)))))*Summary!$S$18</f>
        <v>0</v>
      </c>
      <c r="AA2774" s="47">
        <f>IFERROR(Table_Query_from_Mac10[[#This Row],[Incremental Cost]]/Table_Query_from_Mac10[[#This Row],[Incremental Sales]],0)</f>
        <v>0</v>
      </c>
      <c r="AB2774" s="47">
        <f>IFERROR(Table_Query_from_Mac10[[#This Row],[TotalCostFuture]]/Table_Query_from_Mac10[[#This Row],[totalsalesFuture]],0)</f>
        <v>0.33115468409586057</v>
      </c>
      <c r="AN2774" s="30">
        <v>40</v>
      </c>
      <c r="AO2774">
        <f t="shared" si="86"/>
        <v>10</v>
      </c>
      <c r="AQ2774" s="30">
        <v>13.11</v>
      </c>
      <c r="AR2774">
        <f t="shared" si="87"/>
        <v>4.59</v>
      </c>
    </row>
    <row r="2775" spans="1:44" x14ac:dyDescent="0.25">
      <c r="A2775">
        <v>90196</v>
      </c>
      <c r="B2775">
        <v>10</v>
      </c>
      <c r="C2775" t="s">
        <v>53</v>
      </c>
      <c r="D2775" t="s">
        <v>80</v>
      </c>
      <c r="E2775">
        <v>5</v>
      </c>
      <c r="F2775">
        <v>1.72</v>
      </c>
      <c r="G2775">
        <v>5.18</v>
      </c>
      <c r="H2775" s="1">
        <v>44841</v>
      </c>
      <c r="I2775" s="20">
        <v>0</v>
      </c>
      <c r="J2775" s="47">
        <f>Table_Query_from_Mac10[[#This Row],[unit_price]]-(Table_Query_from_Mac10[[#This Row],[unit_price]]*(Table_Query_from_Mac10[[#This Row],[discount_pct]]/100))</f>
        <v>5.18</v>
      </c>
      <c r="K2775" s="47">
        <f>Table_Query_from_Mac10[[#This Row],[unit_cost]]</f>
        <v>1.72</v>
      </c>
      <c r="L2775" s="47">
        <f>Table_Query_from_Mac10[[#This Row],[Live-cost]]*(1+Table_Query_from_Mac10[[#This Row],[CogsIncreasebyTYPE]])</f>
        <v>1.72</v>
      </c>
      <c r="M2775" s="47">
        <f>Table_Query_from_Mac10[[#This Row],[Live-cost]]*Table_Query_from_Mac10[[#This Row],[qty_to_ship]]</f>
        <v>8.6</v>
      </c>
      <c r="N2775" s="47">
        <f>IF(Table_Query_from_Mac10[[#This Row],[item_no]]="KDA",-Table_Query_from_Mac10[[#This Row],[unit_price]],Table_Query_from_Mac10[[#This Row],[Net Unit]]*Table_Query_from_Mac10[[#This Row],[qty_to_ship]])</f>
        <v>25.9</v>
      </c>
      <c r="O2775" s="47">
        <f>SUMIFS(Summary!C:C,Summary!H:H,Table_Query_from_Mac10[[#This Row],[Juiceoc]])</f>
        <v>0</v>
      </c>
      <c r="P2775" s="47">
        <f>SUMIFS(Summary!D:D,Summary!H:H,Table_Query_from_Mac10[[#This Row],[Juiceoc]])</f>
        <v>0</v>
      </c>
      <c r="Q2775" s="47">
        <f>SUMIFS(Summary!E:E,Summary!H:H,Table_Query_from_Mac10[[#This Row],[Juiceoc]])</f>
        <v>0</v>
      </c>
      <c r="R2775" s="47">
        <f>Table_Query_from_Mac10[[#This Row],[Net Unit]]*(1+Table_Query_from_Mac10[[#This Row],[PriceIncreasebyType]])</f>
        <v>5.18</v>
      </c>
      <c r="S2775" s="47">
        <f>Table_Query_from_Mac10[[#This Row],[UnitPriceFuture]]*Table_Query_from_Mac10[[#This Row],[qtytoShipFuture]]</f>
        <v>25.9</v>
      </c>
      <c r="T2775" s="47">
        <f>ROUND(Table_Query_from_Mac10[[#This Row],[qty_to_ship]]*(1+Table_Query_from_Mac10[[#This Row],[VolumeIncreasebyType]]),0)</f>
        <v>5</v>
      </c>
      <c r="U2775" s="47">
        <f>Table_Query_from_Mac10[[#This Row],[qtytoShipFuture]]*Table_Query_from_Mac10[[#This Row],[Future-cost]]</f>
        <v>8.6</v>
      </c>
      <c r="V2775" s="47">
        <f>Table_Query_from_Mac10[[#This Row],[qtytoShipFuture]]-Table_Query_from_Mac10[[#This Row],[qty_to_ship]]</f>
        <v>0</v>
      </c>
      <c r="W2775" s="47">
        <f>Table_Query_from_Mac10[[#This Row],[UnitPriceFuture]]</f>
        <v>5.18</v>
      </c>
      <c r="X2775" s="47">
        <f>Table_Query_from_Mac10[[#This Row],[Unit Increase]]*Table_Query_from_Mac10[[#This Row],[UnitPriceFuture]]</f>
        <v>0</v>
      </c>
      <c r="Y2775" s="47">
        <f>Table_Query_from_Mac10[[#This Row],[Unit Increase]]*Table_Query_from_Mac10[[#This Row],[Future-cost]]</f>
        <v>0</v>
      </c>
      <c r="Z2775" s="47">
        <f>-(Table_Query_from_Mac10[[#This Row],[Incremental Sales]]+((Table_Query_from_Mac10[[#This Row],[Incremental Sales]]*-(SUM(Summary!$S$8:$S$9)))))*Summary!$S$18</f>
        <v>0</v>
      </c>
      <c r="AA2775" s="47">
        <f>IFERROR(Table_Query_from_Mac10[[#This Row],[Incremental Cost]]/Table_Query_from_Mac10[[#This Row],[Incremental Sales]],0)</f>
        <v>0</v>
      </c>
      <c r="AB2775" s="47">
        <f>IFERROR(Table_Query_from_Mac10[[#This Row],[TotalCostFuture]]/Table_Query_from_Mac10[[#This Row],[totalsalesFuture]],0)</f>
        <v>0.33204633204633205</v>
      </c>
      <c r="AN2775" s="31">
        <v>20</v>
      </c>
      <c r="AO2775">
        <f t="shared" si="86"/>
        <v>5</v>
      </c>
      <c r="AQ2775" s="31">
        <v>14.81</v>
      </c>
      <c r="AR2775">
        <f t="shared" si="87"/>
        <v>5.18</v>
      </c>
    </row>
    <row r="2776" spans="1:44" x14ac:dyDescent="0.25">
      <c r="A2776">
        <v>90196</v>
      </c>
      <c r="B2776">
        <v>11</v>
      </c>
      <c r="C2776" t="s">
        <v>53</v>
      </c>
      <c r="D2776" t="s">
        <v>80</v>
      </c>
      <c r="E2776">
        <v>5</v>
      </c>
      <c r="F2776">
        <v>1.89</v>
      </c>
      <c r="G2776">
        <v>6.06</v>
      </c>
      <c r="H2776" s="1">
        <v>44841</v>
      </c>
      <c r="I2776" s="20">
        <v>0</v>
      </c>
      <c r="J2776" s="47">
        <f>Table_Query_from_Mac10[[#This Row],[unit_price]]-(Table_Query_from_Mac10[[#This Row],[unit_price]]*(Table_Query_from_Mac10[[#This Row],[discount_pct]]/100))</f>
        <v>6.06</v>
      </c>
      <c r="K2776" s="47">
        <f>Table_Query_from_Mac10[[#This Row],[unit_cost]]</f>
        <v>1.89</v>
      </c>
      <c r="L2776" s="47">
        <f>Table_Query_from_Mac10[[#This Row],[Live-cost]]*(1+Table_Query_from_Mac10[[#This Row],[CogsIncreasebyTYPE]])</f>
        <v>1.89</v>
      </c>
      <c r="M2776" s="47">
        <f>Table_Query_from_Mac10[[#This Row],[Live-cost]]*Table_Query_from_Mac10[[#This Row],[qty_to_ship]]</f>
        <v>9.4499999999999993</v>
      </c>
      <c r="N2776" s="47">
        <f>IF(Table_Query_from_Mac10[[#This Row],[item_no]]="KDA",-Table_Query_from_Mac10[[#This Row],[unit_price]],Table_Query_from_Mac10[[#This Row],[Net Unit]]*Table_Query_from_Mac10[[#This Row],[qty_to_ship]])</f>
        <v>30.299999999999997</v>
      </c>
      <c r="O2776" s="47">
        <f>SUMIFS(Summary!C:C,Summary!H:H,Table_Query_from_Mac10[[#This Row],[Juiceoc]])</f>
        <v>0</v>
      </c>
      <c r="P2776" s="47">
        <f>SUMIFS(Summary!D:D,Summary!H:H,Table_Query_from_Mac10[[#This Row],[Juiceoc]])</f>
        <v>0</v>
      </c>
      <c r="Q2776" s="47">
        <f>SUMIFS(Summary!E:E,Summary!H:H,Table_Query_from_Mac10[[#This Row],[Juiceoc]])</f>
        <v>0</v>
      </c>
      <c r="R2776" s="47">
        <f>Table_Query_from_Mac10[[#This Row],[Net Unit]]*(1+Table_Query_from_Mac10[[#This Row],[PriceIncreasebyType]])</f>
        <v>6.06</v>
      </c>
      <c r="S2776" s="47">
        <f>Table_Query_from_Mac10[[#This Row],[UnitPriceFuture]]*Table_Query_from_Mac10[[#This Row],[qtytoShipFuture]]</f>
        <v>30.299999999999997</v>
      </c>
      <c r="T2776" s="47">
        <f>ROUND(Table_Query_from_Mac10[[#This Row],[qty_to_ship]]*(1+Table_Query_from_Mac10[[#This Row],[VolumeIncreasebyType]]),0)</f>
        <v>5</v>
      </c>
      <c r="U2776" s="47">
        <f>Table_Query_from_Mac10[[#This Row],[qtytoShipFuture]]*Table_Query_from_Mac10[[#This Row],[Future-cost]]</f>
        <v>9.4499999999999993</v>
      </c>
      <c r="V2776" s="47">
        <f>Table_Query_from_Mac10[[#This Row],[qtytoShipFuture]]-Table_Query_from_Mac10[[#This Row],[qty_to_ship]]</f>
        <v>0</v>
      </c>
      <c r="W2776" s="47">
        <f>Table_Query_from_Mac10[[#This Row],[UnitPriceFuture]]</f>
        <v>6.06</v>
      </c>
      <c r="X2776" s="47">
        <f>Table_Query_from_Mac10[[#This Row],[Unit Increase]]*Table_Query_from_Mac10[[#This Row],[UnitPriceFuture]]</f>
        <v>0</v>
      </c>
      <c r="Y2776" s="47">
        <f>Table_Query_from_Mac10[[#This Row],[Unit Increase]]*Table_Query_from_Mac10[[#This Row],[Future-cost]]</f>
        <v>0</v>
      </c>
      <c r="Z2776" s="47">
        <f>-(Table_Query_from_Mac10[[#This Row],[Incremental Sales]]+((Table_Query_from_Mac10[[#This Row],[Incremental Sales]]*-(SUM(Summary!$S$8:$S$9)))))*Summary!$S$18</f>
        <v>0</v>
      </c>
      <c r="AA2776" s="47">
        <f>IFERROR(Table_Query_from_Mac10[[#This Row],[Incremental Cost]]/Table_Query_from_Mac10[[#This Row],[Incremental Sales]],0)</f>
        <v>0</v>
      </c>
      <c r="AB2776" s="47">
        <f>IFERROR(Table_Query_from_Mac10[[#This Row],[TotalCostFuture]]/Table_Query_from_Mac10[[#This Row],[totalsalesFuture]],0)</f>
        <v>0.31188118811881188</v>
      </c>
      <c r="AN2776" s="30">
        <v>20</v>
      </c>
      <c r="AO2776">
        <f t="shared" si="86"/>
        <v>5</v>
      </c>
      <c r="AQ2776" s="30">
        <v>17.32</v>
      </c>
      <c r="AR2776">
        <f t="shared" si="87"/>
        <v>6.06</v>
      </c>
    </row>
    <row r="2777" spans="1:44" x14ac:dyDescent="0.25">
      <c r="A2777">
        <v>90196</v>
      </c>
      <c r="B2777">
        <v>12</v>
      </c>
      <c r="C2777" t="s">
        <v>53</v>
      </c>
      <c r="D2777" t="s">
        <v>80</v>
      </c>
      <c r="E2777">
        <v>4</v>
      </c>
      <c r="F2777">
        <v>1.29</v>
      </c>
      <c r="G2777">
        <v>3.6</v>
      </c>
      <c r="H2777" s="1">
        <v>44841</v>
      </c>
      <c r="I2777" s="20">
        <v>0</v>
      </c>
      <c r="J2777" s="47">
        <f>Table_Query_from_Mac10[[#This Row],[unit_price]]-(Table_Query_from_Mac10[[#This Row],[unit_price]]*(Table_Query_from_Mac10[[#This Row],[discount_pct]]/100))</f>
        <v>3.6</v>
      </c>
      <c r="K2777" s="47">
        <f>Table_Query_from_Mac10[[#This Row],[unit_cost]]</f>
        <v>1.29</v>
      </c>
      <c r="L2777" s="47">
        <f>Table_Query_from_Mac10[[#This Row],[Live-cost]]*(1+Table_Query_from_Mac10[[#This Row],[CogsIncreasebyTYPE]])</f>
        <v>1.29</v>
      </c>
      <c r="M2777" s="47">
        <f>Table_Query_from_Mac10[[#This Row],[Live-cost]]*Table_Query_from_Mac10[[#This Row],[qty_to_ship]]</f>
        <v>5.16</v>
      </c>
      <c r="N2777" s="47">
        <f>IF(Table_Query_from_Mac10[[#This Row],[item_no]]="KDA",-Table_Query_from_Mac10[[#This Row],[unit_price]],Table_Query_from_Mac10[[#This Row],[Net Unit]]*Table_Query_from_Mac10[[#This Row],[qty_to_ship]])</f>
        <v>14.4</v>
      </c>
      <c r="O2777" s="47">
        <f>SUMIFS(Summary!C:C,Summary!H:H,Table_Query_from_Mac10[[#This Row],[Juiceoc]])</f>
        <v>0</v>
      </c>
      <c r="P2777" s="47">
        <f>SUMIFS(Summary!D:D,Summary!H:H,Table_Query_from_Mac10[[#This Row],[Juiceoc]])</f>
        <v>0</v>
      </c>
      <c r="Q2777" s="47">
        <f>SUMIFS(Summary!E:E,Summary!H:H,Table_Query_from_Mac10[[#This Row],[Juiceoc]])</f>
        <v>0</v>
      </c>
      <c r="R2777" s="47">
        <f>Table_Query_from_Mac10[[#This Row],[Net Unit]]*(1+Table_Query_from_Mac10[[#This Row],[PriceIncreasebyType]])</f>
        <v>3.6</v>
      </c>
      <c r="S2777" s="47">
        <f>Table_Query_from_Mac10[[#This Row],[UnitPriceFuture]]*Table_Query_from_Mac10[[#This Row],[qtytoShipFuture]]</f>
        <v>14.4</v>
      </c>
      <c r="T2777" s="47">
        <f>ROUND(Table_Query_from_Mac10[[#This Row],[qty_to_ship]]*(1+Table_Query_from_Mac10[[#This Row],[VolumeIncreasebyType]]),0)</f>
        <v>4</v>
      </c>
      <c r="U2777" s="47">
        <f>Table_Query_from_Mac10[[#This Row],[qtytoShipFuture]]*Table_Query_from_Mac10[[#This Row],[Future-cost]]</f>
        <v>5.16</v>
      </c>
      <c r="V2777" s="47">
        <f>Table_Query_from_Mac10[[#This Row],[qtytoShipFuture]]-Table_Query_from_Mac10[[#This Row],[qty_to_ship]]</f>
        <v>0</v>
      </c>
      <c r="W2777" s="47">
        <f>Table_Query_from_Mac10[[#This Row],[UnitPriceFuture]]</f>
        <v>3.6</v>
      </c>
      <c r="X2777" s="47">
        <f>Table_Query_from_Mac10[[#This Row],[Unit Increase]]*Table_Query_from_Mac10[[#This Row],[UnitPriceFuture]]</f>
        <v>0</v>
      </c>
      <c r="Y2777" s="47">
        <f>Table_Query_from_Mac10[[#This Row],[Unit Increase]]*Table_Query_from_Mac10[[#This Row],[Future-cost]]</f>
        <v>0</v>
      </c>
      <c r="Z2777" s="47">
        <f>-(Table_Query_from_Mac10[[#This Row],[Incremental Sales]]+((Table_Query_from_Mac10[[#This Row],[Incremental Sales]]*-(SUM(Summary!$S$8:$S$9)))))*Summary!$S$18</f>
        <v>0</v>
      </c>
      <c r="AA2777" s="47">
        <f>IFERROR(Table_Query_from_Mac10[[#This Row],[Incremental Cost]]/Table_Query_from_Mac10[[#This Row],[Incremental Sales]],0)</f>
        <v>0</v>
      </c>
      <c r="AB2777" s="47">
        <f>IFERROR(Table_Query_from_Mac10[[#This Row],[TotalCostFuture]]/Table_Query_from_Mac10[[#This Row],[totalsalesFuture]],0)</f>
        <v>0.35833333333333334</v>
      </c>
      <c r="AN2777" s="31">
        <v>15</v>
      </c>
      <c r="AO2777">
        <f t="shared" si="86"/>
        <v>4</v>
      </c>
      <c r="AQ2777" s="31">
        <v>10.29</v>
      </c>
      <c r="AR2777">
        <f t="shared" si="87"/>
        <v>3.6</v>
      </c>
    </row>
    <row r="2778" spans="1:44" x14ac:dyDescent="0.25">
      <c r="A2778">
        <v>90293</v>
      </c>
      <c r="B2778">
        <v>1</v>
      </c>
      <c r="C2778" t="s">
        <v>55</v>
      </c>
      <c r="D2778" t="s">
        <v>81</v>
      </c>
      <c r="E2778">
        <v>32</v>
      </c>
      <c r="F2778">
        <v>5.81</v>
      </c>
      <c r="G2778">
        <v>11.96</v>
      </c>
      <c r="H2778" s="1">
        <v>44851</v>
      </c>
      <c r="I2778" s="20">
        <v>0</v>
      </c>
      <c r="J2778" s="47">
        <f>Table_Query_from_Mac10[[#This Row],[unit_price]]-(Table_Query_from_Mac10[[#This Row],[unit_price]]*(Table_Query_from_Mac10[[#This Row],[discount_pct]]/100))</f>
        <v>11.96</v>
      </c>
      <c r="K2778" s="47">
        <f>Table_Query_from_Mac10[[#This Row],[unit_cost]]</f>
        <v>5.81</v>
      </c>
      <c r="L2778" s="47">
        <f>Table_Query_from_Mac10[[#This Row],[Live-cost]]*(1+Table_Query_from_Mac10[[#This Row],[CogsIncreasebyTYPE]])</f>
        <v>5.81</v>
      </c>
      <c r="M2778" s="47">
        <f>Table_Query_from_Mac10[[#This Row],[Live-cost]]*Table_Query_from_Mac10[[#This Row],[qty_to_ship]]</f>
        <v>185.92</v>
      </c>
      <c r="N2778" s="47">
        <f>IF(Table_Query_from_Mac10[[#This Row],[item_no]]="KDA",-Table_Query_from_Mac10[[#This Row],[unit_price]],Table_Query_from_Mac10[[#This Row],[Net Unit]]*Table_Query_from_Mac10[[#This Row],[qty_to_ship]])</f>
        <v>382.72</v>
      </c>
      <c r="O2778" s="47">
        <f>SUMIFS(Summary!C:C,Summary!H:H,Table_Query_from_Mac10[[#This Row],[Juiceoc]])</f>
        <v>0</v>
      </c>
      <c r="P2778" s="47">
        <f>SUMIFS(Summary!D:D,Summary!H:H,Table_Query_from_Mac10[[#This Row],[Juiceoc]])</f>
        <v>0</v>
      </c>
      <c r="Q2778" s="47">
        <f>SUMIFS(Summary!E:E,Summary!H:H,Table_Query_from_Mac10[[#This Row],[Juiceoc]])</f>
        <v>0</v>
      </c>
      <c r="R2778" s="47">
        <f>Table_Query_from_Mac10[[#This Row],[Net Unit]]*(1+Table_Query_from_Mac10[[#This Row],[PriceIncreasebyType]])</f>
        <v>11.96</v>
      </c>
      <c r="S2778" s="47">
        <f>Table_Query_from_Mac10[[#This Row],[UnitPriceFuture]]*Table_Query_from_Mac10[[#This Row],[qtytoShipFuture]]</f>
        <v>382.72</v>
      </c>
      <c r="T2778" s="47">
        <f>ROUND(Table_Query_from_Mac10[[#This Row],[qty_to_ship]]*(1+Table_Query_from_Mac10[[#This Row],[VolumeIncreasebyType]]),0)</f>
        <v>32</v>
      </c>
      <c r="U2778" s="47">
        <f>Table_Query_from_Mac10[[#This Row],[qtytoShipFuture]]*Table_Query_from_Mac10[[#This Row],[Future-cost]]</f>
        <v>185.92</v>
      </c>
      <c r="V2778" s="47">
        <f>Table_Query_from_Mac10[[#This Row],[qtytoShipFuture]]-Table_Query_from_Mac10[[#This Row],[qty_to_ship]]</f>
        <v>0</v>
      </c>
      <c r="W2778" s="47">
        <f>Table_Query_from_Mac10[[#This Row],[UnitPriceFuture]]</f>
        <v>11.96</v>
      </c>
      <c r="X2778" s="47">
        <f>Table_Query_from_Mac10[[#This Row],[Unit Increase]]*Table_Query_from_Mac10[[#This Row],[UnitPriceFuture]]</f>
        <v>0</v>
      </c>
      <c r="Y2778" s="47">
        <f>Table_Query_from_Mac10[[#This Row],[Unit Increase]]*Table_Query_from_Mac10[[#This Row],[Future-cost]]</f>
        <v>0</v>
      </c>
      <c r="Z2778" s="47">
        <f>-(Table_Query_from_Mac10[[#This Row],[Incremental Sales]]+((Table_Query_from_Mac10[[#This Row],[Incremental Sales]]*-(SUM(Summary!$S$8:$S$9)))))*Summary!$S$18</f>
        <v>0</v>
      </c>
      <c r="AA2778" s="47">
        <f>IFERROR(Table_Query_from_Mac10[[#This Row],[Incremental Cost]]/Table_Query_from_Mac10[[#This Row],[Incremental Sales]],0)</f>
        <v>0</v>
      </c>
      <c r="AB2778" s="47">
        <f>IFERROR(Table_Query_from_Mac10[[#This Row],[TotalCostFuture]]/Table_Query_from_Mac10[[#This Row],[totalsalesFuture]],0)</f>
        <v>0.48578595317725748</v>
      </c>
      <c r="AN2778" s="30">
        <v>128</v>
      </c>
      <c r="AO2778">
        <f t="shared" si="86"/>
        <v>32</v>
      </c>
      <c r="AQ2778" s="30">
        <v>34.18</v>
      </c>
      <c r="AR2778">
        <f t="shared" si="87"/>
        <v>11.96</v>
      </c>
    </row>
    <row r="2779" spans="1:44" x14ac:dyDescent="0.25">
      <c r="A2779">
        <v>90293</v>
      </c>
      <c r="B2779">
        <v>2</v>
      </c>
      <c r="C2779" t="s">
        <v>55</v>
      </c>
      <c r="D2779" t="s">
        <v>81</v>
      </c>
      <c r="E2779">
        <v>16</v>
      </c>
      <c r="F2779">
        <v>6.38</v>
      </c>
      <c r="G2779">
        <v>13.52</v>
      </c>
      <c r="H2779" s="1">
        <v>44851</v>
      </c>
      <c r="I2779" s="20">
        <v>0</v>
      </c>
      <c r="J2779" s="47">
        <f>Table_Query_from_Mac10[[#This Row],[unit_price]]-(Table_Query_from_Mac10[[#This Row],[unit_price]]*(Table_Query_from_Mac10[[#This Row],[discount_pct]]/100))</f>
        <v>13.52</v>
      </c>
      <c r="K2779" s="47">
        <f>Table_Query_from_Mac10[[#This Row],[unit_cost]]</f>
        <v>6.38</v>
      </c>
      <c r="L2779" s="47">
        <f>Table_Query_from_Mac10[[#This Row],[Live-cost]]*(1+Table_Query_from_Mac10[[#This Row],[CogsIncreasebyTYPE]])</f>
        <v>6.38</v>
      </c>
      <c r="M2779" s="47">
        <f>Table_Query_from_Mac10[[#This Row],[Live-cost]]*Table_Query_from_Mac10[[#This Row],[qty_to_ship]]</f>
        <v>102.08</v>
      </c>
      <c r="N2779" s="47">
        <f>IF(Table_Query_from_Mac10[[#This Row],[item_no]]="KDA",-Table_Query_from_Mac10[[#This Row],[unit_price]],Table_Query_from_Mac10[[#This Row],[Net Unit]]*Table_Query_from_Mac10[[#This Row],[qty_to_ship]])</f>
        <v>216.32</v>
      </c>
      <c r="O2779" s="47">
        <f>SUMIFS(Summary!C:C,Summary!H:H,Table_Query_from_Mac10[[#This Row],[Juiceoc]])</f>
        <v>0</v>
      </c>
      <c r="P2779" s="47">
        <f>SUMIFS(Summary!D:D,Summary!H:H,Table_Query_from_Mac10[[#This Row],[Juiceoc]])</f>
        <v>0</v>
      </c>
      <c r="Q2779" s="47">
        <f>SUMIFS(Summary!E:E,Summary!H:H,Table_Query_from_Mac10[[#This Row],[Juiceoc]])</f>
        <v>0</v>
      </c>
      <c r="R2779" s="47">
        <f>Table_Query_from_Mac10[[#This Row],[Net Unit]]*(1+Table_Query_from_Mac10[[#This Row],[PriceIncreasebyType]])</f>
        <v>13.52</v>
      </c>
      <c r="S2779" s="47">
        <f>Table_Query_from_Mac10[[#This Row],[UnitPriceFuture]]*Table_Query_from_Mac10[[#This Row],[qtytoShipFuture]]</f>
        <v>216.32</v>
      </c>
      <c r="T2779" s="47">
        <f>ROUND(Table_Query_from_Mac10[[#This Row],[qty_to_ship]]*(1+Table_Query_from_Mac10[[#This Row],[VolumeIncreasebyType]]),0)</f>
        <v>16</v>
      </c>
      <c r="U2779" s="47">
        <f>Table_Query_from_Mac10[[#This Row],[qtytoShipFuture]]*Table_Query_from_Mac10[[#This Row],[Future-cost]]</f>
        <v>102.08</v>
      </c>
      <c r="V2779" s="47">
        <f>Table_Query_from_Mac10[[#This Row],[qtytoShipFuture]]-Table_Query_from_Mac10[[#This Row],[qty_to_ship]]</f>
        <v>0</v>
      </c>
      <c r="W2779" s="47">
        <f>Table_Query_from_Mac10[[#This Row],[UnitPriceFuture]]</f>
        <v>13.52</v>
      </c>
      <c r="X2779" s="47">
        <f>Table_Query_from_Mac10[[#This Row],[Unit Increase]]*Table_Query_from_Mac10[[#This Row],[UnitPriceFuture]]</f>
        <v>0</v>
      </c>
      <c r="Y2779" s="47">
        <f>Table_Query_from_Mac10[[#This Row],[Unit Increase]]*Table_Query_from_Mac10[[#This Row],[Future-cost]]</f>
        <v>0</v>
      </c>
      <c r="Z2779" s="47">
        <f>-(Table_Query_from_Mac10[[#This Row],[Incremental Sales]]+((Table_Query_from_Mac10[[#This Row],[Incremental Sales]]*-(SUM(Summary!$S$8:$S$9)))))*Summary!$S$18</f>
        <v>0</v>
      </c>
      <c r="AA2779" s="47">
        <f>IFERROR(Table_Query_from_Mac10[[#This Row],[Incremental Cost]]/Table_Query_from_Mac10[[#This Row],[Incremental Sales]],0)</f>
        <v>0</v>
      </c>
      <c r="AB2779" s="47">
        <f>IFERROR(Table_Query_from_Mac10[[#This Row],[TotalCostFuture]]/Table_Query_from_Mac10[[#This Row],[totalsalesFuture]],0)</f>
        <v>0.47189349112426038</v>
      </c>
      <c r="AN2779" s="31">
        <v>64</v>
      </c>
      <c r="AO2779">
        <f t="shared" si="86"/>
        <v>16</v>
      </c>
      <c r="AQ2779" s="31">
        <v>38.619999999999997</v>
      </c>
      <c r="AR2779">
        <f t="shared" si="87"/>
        <v>13.52</v>
      </c>
    </row>
    <row r="2780" spans="1:44" x14ac:dyDescent="0.25">
      <c r="A2780">
        <v>90293</v>
      </c>
      <c r="B2780">
        <v>3</v>
      </c>
      <c r="C2780" t="s">
        <v>55</v>
      </c>
      <c r="D2780" t="s">
        <v>81</v>
      </c>
      <c r="E2780">
        <v>36</v>
      </c>
      <c r="F2780">
        <v>7.17</v>
      </c>
      <c r="G2780">
        <v>14.97</v>
      </c>
      <c r="H2780" s="1">
        <v>44851</v>
      </c>
      <c r="I2780" s="20">
        <v>0</v>
      </c>
      <c r="J2780" s="47">
        <f>Table_Query_from_Mac10[[#This Row],[unit_price]]-(Table_Query_from_Mac10[[#This Row],[unit_price]]*(Table_Query_from_Mac10[[#This Row],[discount_pct]]/100))</f>
        <v>14.97</v>
      </c>
      <c r="K2780" s="47">
        <f>Table_Query_from_Mac10[[#This Row],[unit_cost]]</f>
        <v>7.17</v>
      </c>
      <c r="L2780" s="47">
        <f>Table_Query_from_Mac10[[#This Row],[Live-cost]]*(1+Table_Query_from_Mac10[[#This Row],[CogsIncreasebyTYPE]])</f>
        <v>7.17</v>
      </c>
      <c r="M2780" s="47">
        <f>Table_Query_from_Mac10[[#This Row],[Live-cost]]*Table_Query_from_Mac10[[#This Row],[qty_to_ship]]</f>
        <v>258.12</v>
      </c>
      <c r="N2780" s="47">
        <f>IF(Table_Query_from_Mac10[[#This Row],[item_no]]="KDA",-Table_Query_from_Mac10[[#This Row],[unit_price]],Table_Query_from_Mac10[[#This Row],[Net Unit]]*Table_Query_from_Mac10[[#This Row],[qty_to_ship]])</f>
        <v>538.92000000000007</v>
      </c>
      <c r="O2780" s="47">
        <f>SUMIFS(Summary!C:C,Summary!H:H,Table_Query_from_Mac10[[#This Row],[Juiceoc]])</f>
        <v>0</v>
      </c>
      <c r="P2780" s="47">
        <f>SUMIFS(Summary!D:D,Summary!H:H,Table_Query_from_Mac10[[#This Row],[Juiceoc]])</f>
        <v>0</v>
      </c>
      <c r="Q2780" s="47">
        <f>SUMIFS(Summary!E:E,Summary!H:H,Table_Query_from_Mac10[[#This Row],[Juiceoc]])</f>
        <v>0</v>
      </c>
      <c r="R2780" s="47">
        <f>Table_Query_from_Mac10[[#This Row],[Net Unit]]*(1+Table_Query_from_Mac10[[#This Row],[PriceIncreasebyType]])</f>
        <v>14.97</v>
      </c>
      <c r="S2780" s="47">
        <f>Table_Query_from_Mac10[[#This Row],[UnitPriceFuture]]*Table_Query_from_Mac10[[#This Row],[qtytoShipFuture]]</f>
        <v>538.92000000000007</v>
      </c>
      <c r="T2780" s="47">
        <f>ROUND(Table_Query_from_Mac10[[#This Row],[qty_to_ship]]*(1+Table_Query_from_Mac10[[#This Row],[VolumeIncreasebyType]]),0)</f>
        <v>36</v>
      </c>
      <c r="U2780" s="47">
        <f>Table_Query_from_Mac10[[#This Row],[qtytoShipFuture]]*Table_Query_from_Mac10[[#This Row],[Future-cost]]</f>
        <v>258.12</v>
      </c>
      <c r="V2780" s="47">
        <f>Table_Query_from_Mac10[[#This Row],[qtytoShipFuture]]-Table_Query_from_Mac10[[#This Row],[qty_to_ship]]</f>
        <v>0</v>
      </c>
      <c r="W2780" s="47">
        <f>Table_Query_from_Mac10[[#This Row],[UnitPriceFuture]]</f>
        <v>14.97</v>
      </c>
      <c r="X2780" s="47">
        <f>Table_Query_from_Mac10[[#This Row],[Unit Increase]]*Table_Query_from_Mac10[[#This Row],[UnitPriceFuture]]</f>
        <v>0</v>
      </c>
      <c r="Y2780" s="47">
        <f>Table_Query_from_Mac10[[#This Row],[Unit Increase]]*Table_Query_from_Mac10[[#This Row],[Future-cost]]</f>
        <v>0</v>
      </c>
      <c r="Z2780" s="47">
        <f>-(Table_Query_from_Mac10[[#This Row],[Incremental Sales]]+((Table_Query_from_Mac10[[#This Row],[Incremental Sales]]*-(SUM(Summary!$S$8:$S$9)))))*Summary!$S$18</f>
        <v>0</v>
      </c>
      <c r="AA2780" s="47">
        <f>IFERROR(Table_Query_from_Mac10[[#This Row],[Incremental Cost]]/Table_Query_from_Mac10[[#This Row],[Incremental Sales]],0)</f>
        <v>0</v>
      </c>
      <c r="AB2780" s="47">
        <f>IFERROR(Table_Query_from_Mac10[[#This Row],[TotalCostFuture]]/Table_Query_from_Mac10[[#This Row],[totalsalesFuture]],0)</f>
        <v>0.47895791583166325</v>
      </c>
      <c r="AN2780" s="30">
        <v>144</v>
      </c>
      <c r="AO2780">
        <f t="shared" si="86"/>
        <v>36</v>
      </c>
      <c r="AQ2780" s="30">
        <v>42.78</v>
      </c>
      <c r="AR2780">
        <f t="shared" si="87"/>
        <v>14.97</v>
      </c>
    </row>
    <row r="2781" spans="1:44" x14ac:dyDescent="0.25">
      <c r="A2781">
        <v>90293</v>
      </c>
      <c r="B2781">
        <v>4</v>
      </c>
      <c r="C2781" t="s">
        <v>55</v>
      </c>
      <c r="D2781" t="s">
        <v>81</v>
      </c>
      <c r="E2781">
        <v>27</v>
      </c>
      <c r="F2781">
        <v>8.5</v>
      </c>
      <c r="G2781">
        <v>18.62</v>
      </c>
      <c r="H2781" s="1">
        <v>44851</v>
      </c>
      <c r="I2781" s="20">
        <v>0</v>
      </c>
      <c r="J2781" s="47">
        <f>Table_Query_from_Mac10[[#This Row],[unit_price]]-(Table_Query_from_Mac10[[#This Row],[unit_price]]*(Table_Query_from_Mac10[[#This Row],[discount_pct]]/100))</f>
        <v>18.62</v>
      </c>
      <c r="K2781" s="47">
        <f>Table_Query_from_Mac10[[#This Row],[unit_cost]]</f>
        <v>8.5</v>
      </c>
      <c r="L2781" s="47">
        <f>Table_Query_from_Mac10[[#This Row],[Live-cost]]*(1+Table_Query_from_Mac10[[#This Row],[CogsIncreasebyTYPE]])</f>
        <v>8.5</v>
      </c>
      <c r="M2781" s="47">
        <f>Table_Query_from_Mac10[[#This Row],[Live-cost]]*Table_Query_from_Mac10[[#This Row],[qty_to_ship]]</f>
        <v>229.5</v>
      </c>
      <c r="N2781" s="47">
        <f>IF(Table_Query_from_Mac10[[#This Row],[item_no]]="KDA",-Table_Query_from_Mac10[[#This Row],[unit_price]],Table_Query_from_Mac10[[#This Row],[Net Unit]]*Table_Query_from_Mac10[[#This Row],[qty_to_ship]])</f>
        <v>502.74</v>
      </c>
      <c r="O2781" s="47">
        <f>SUMIFS(Summary!C:C,Summary!H:H,Table_Query_from_Mac10[[#This Row],[Juiceoc]])</f>
        <v>0</v>
      </c>
      <c r="P2781" s="47">
        <f>SUMIFS(Summary!D:D,Summary!H:H,Table_Query_from_Mac10[[#This Row],[Juiceoc]])</f>
        <v>0</v>
      </c>
      <c r="Q2781" s="47">
        <f>SUMIFS(Summary!E:E,Summary!H:H,Table_Query_from_Mac10[[#This Row],[Juiceoc]])</f>
        <v>0</v>
      </c>
      <c r="R2781" s="47">
        <f>Table_Query_from_Mac10[[#This Row],[Net Unit]]*(1+Table_Query_from_Mac10[[#This Row],[PriceIncreasebyType]])</f>
        <v>18.62</v>
      </c>
      <c r="S2781" s="47">
        <f>Table_Query_from_Mac10[[#This Row],[UnitPriceFuture]]*Table_Query_from_Mac10[[#This Row],[qtytoShipFuture]]</f>
        <v>502.74</v>
      </c>
      <c r="T2781" s="47">
        <f>ROUND(Table_Query_from_Mac10[[#This Row],[qty_to_ship]]*(1+Table_Query_from_Mac10[[#This Row],[VolumeIncreasebyType]]),0)</f>
        <v>27</v>
      </c>
      <c r="U2781" s="47">
        <f>Table_Query_from_Mac10[[#This Row],[qtytoShipFuture]]*Table_Query_from_Mac10[[#This Row],[Future-cost]]</f>
        <v>229.5</v>
      </c>
      <c r="V2781" s="47">
        <f>Table_Query_from_Mac10[[#This Row],[qtytoShipFuture]]-Table_Query_from_Mac10[[#This Row],[qty_to_ship]]</f>
        <v>0</v>
      </c>
      <c r="W2781" s="47">
        <f>Table_Query_from_Mac10[[#This Row],[UnitPriceFuture]]</f>
        <v>18.62</v>
      </c>
      <c r="X2781" s="47">
        <f>Table_Query_from_Mac10[[#This Row],[Unit Increase]]*Table_Query_from_Mac10[[#This Row],[UnitPriceFuture]]</f>
        <v>0</v>
      </c>
      <c r="Y2781" s="47">
        <f>Table_Query_from_Mac10[[#This Row],[Unit Increase]]*Table_Query_from_Mac10[[#This Row],[Future-cost]]</f>
        <v>0</v>
      </c>
      <c r="Z2781" s="47">
        <f>-(Table_Query_from_Mac10[[#This Row],[Incremental Sales]]+((Table_Query_from_Mac10[[#This Row],[Incremental Sales]]*-(SUM(Summary!$S$8:$S$9)))))*Summary!$S$18</f>
        <v>0</v>
      </c>
      <c r="AA2781" s="47">
        <f>IFERROR(Table_Query_from_Mac10[[#This Row],[Incremental Cost]]/Table_Query_from_Mac10[[#This Row],[Incremental Sales]],0)</f>
        <v>0</v>
      </c>
      <c r="AB2781" s="47">
        <f>IFERROR(Table_Query_from_Mac10[[#This Row],[TotalCostFuture]]/Table_Query_from_Mac10[[#This Row],[totalsalesFuture]],0)</f>
        <v>0.4564983888292159</v>
      </c>
      <c r="AN2781" s="31">
        <v>108</v>
      </c>
      <c r="AO2781">
        <f t="shared" si="86"/>
        <v>27</v>
      </c>
      <c r="AQ2781" s="31">
        <v>53.2</v>
      </c>
      <c r="AR2781">
        <f t="shared" si="87"/>
        <v>18.62</v>
      </c>
    </row>
    <row r="2782" spans="1:44" x14ac:dyDescent="0.25">
      <c r="A2782">
        <v>90293</v>
      </c>
      <c r="B2782">
        <v>5</v>
      </c>
      <c r="C2782" t="s">
        <v>55</v>
      </c>
      <c r="D2782" t="s">
        <v>81</v>
      </c>
      <c r="E2782">
        <v>18</v>
      </c>
      <c r="F2782">
        <v>9.86</v>
      </c>
      <c r="G2782">
        <v>22.54</v>
      </c>
      <c r="H2782" s="1">
        <v>44851</v>
      </c>
      <c r="I2782" s="20">
        <v>0</v>
      </c>
      <c r="J2782" s="47">
        <f>Table_Query_from_Mac10[[#This Row],[unit_price]]-(Table_Query_from_Mac10[[#This Row],[unit_price]]*(Table_Query_from_Mac10[[#This Row],[discount_pct]]/100))</f>
        <v>22.54</v>
      </c>
      <c r="K2782" s="47">
        <f>Table_Query_from_Mac10[[#This Row],[unit_cost]]</f>
        <v>9.86</v>
      </c>
      <c r="L2782" s="47">
        <f>Table_Query_from_Mac10[[#This Row],[Live-cost]]*(1+Table_Query_from_Mac10[[#This Row],[CogsIncreasebyTYPE]])</f>
        <v>9.86</v>
      </c>
      <c r="M2782" s="47">
        <f>Table_Query_from_Mac10[[#This Row],[Live-cost]]*Table_Query_from_Mac10[[#This Row],[qty_to_ship]]</f>
        <v>177.48</v>
      </c>
      <c r="N2782" s="47">
        <f>IF(Table_Query_from_Mac10[[#This Row],[item_no]]="KDA",-Table_Query_from_Mac10[[#This Row],[unit_price]],Table_Query_from_Mac10[[#This Row],[Net Unit]]*Table_Query_from_Mac10[[#This Row],[qty_to_ship]])</f>
        <v>405.71999999999997</v>
      </c>
      <c r="O2782" s="47">
        <f>SUMIFS(Summary!C:C,Summary!H:H,Table_Query_from_Mac10[[#This Row],[Juiceoc]])</f>
        <v>0</v>
      </c>
      <c r="P2782" s="47">
        <f>SUMIFS(Summary!D:D,Summary!H:H,Table_Query_from_Mac10[[#This Row],[Juiceoc]])</f>
        <v>0</v>
      </c>
      <c r="Q2782" s="47">
        <f>SUMIFS(Summary!E:E,Summary!H:H,Table_Query_from_Mac10[[#This Row],[Juiceoc]])</f>
        <v>0</v>
      </c>
      <c r="R2782" s="47">
        <f>Table_Query_from_Mac10[[#This Row],[Net Unit]]*(1+Table_Query_from_Mac10[[#This Row],[PriceIncreasebyType]])</f>
        <v>22.54</v>
      </c>
      <c r="S2782" s="47">
        <f>Table_Query_from_Mac10[[#This Row],[UnitPriceFuture]]*Table_Query_from_Mac10[[#This Row],[qtytoShipFuture]]</f>
        <v>405.71999999999997</v>
      </c>
      <c r="T2782" s="47">
        <f>ROUND(Table_Query_from_Mac10[[#This Row],[qty_to_ship]]*(1+Table_Query_from_Mac10[[#This Row],[VolumeIncreasebyType]]),0)</f>
        <v>18</v>
      </c>
      <c r="U2782" s="47">
        <f>Table_Query_from_Mac10[[#This Row],[qtytoShipFuture]]*Table_Query_from_Mac10[[#This Row],[Future-cost]]</f>
        <v>177.48</v>
      </c>
      <c r="V2782" s="47">
        <f>Table_Query_from_Mac10[[#This Row],[qtytoShipFuture]]-Table_Query_from_Mac10[[#This Row],[qty_to_ship]]</f>
        <v>0</v>
      </c>
      <c r="W2782" s="47">
        <f>Table_Query_from_Mac10[[#This Row],[UnitPriceFuture]]</f>
        <v>22.54</v>
      </c>
      <c r="X2782" s="47">
        <f>Table_Query_from_Mac10[[#This Row],[Unit Increase]]*Table_Query_from_Mac10[[#This Row],[UnitPriceFuture]]</f>
        <v>0</v>
      </c>
      <c r="Y2782" s="47">
        <f>Table_Query_from_Mac10[[#This Row],[Unit Increase]]*Table_Query_from_Mac10[[#This Row],[Future-cost]]</f>
        <v>0</v>
      </c>
      <c r="Z2782" s="47">
        <f>-(Table_Query_from_Mac10[[#This Row],[Incremental Sales]]+((Table_Query_from_Mac10[[#This Row],[Incremental Sales]]*-(SUM(Summary!$S$8:$S$9)))))*Summary!$S$18</f>
        <v>0</v>
      </c>
      <c r="AA2782" s="47">
        <f>IFERROR(Table_Query_from_Mac10[[#This Row],[Incremental Cost]]/Table_Query_from_Mac10[[#This Row],[Incremental Sales]],0)</f>
        <v>0</v>
      </c>
      <c r="AB2782" s="47">
        <f>IFERROR(Table_Query_from_Mac10[[#This Row],[TotalCostFuture]]/Table_Query_from_Mac10[[#This Row],[totalsalesFuture]],0)</f>
        <v>0.43744454303460517</v>
      </c>
      <c r="AN2782" s="30">
        <v>72</v>
      </c>
      <c r="AO2782">
        <f t="shared" si="86"/>
        <v>18</v>
      </c>
      <c r="AQ2782" s="30">
        <v>64.400000000000006</v>
      </c>
      <c r="AR2782">
        <f t="shared" si="87"/>
        <v>22.54</v>
      </c>
    </row>
    <row r="2783" spans="1:44" x14ac:dyDescent="0.25">
      <c r="A2783">
        <v>90293</v>
      </c>
      <c r="B2783">
        <v>6</v>
      </c>
      <c r="C2783" t="s">
        <v>55</v>
      </c>
      <c r="D2783" t="s">
        <v>81</v>
      </c>
      <c r="E2783">
        <v>18</v>
      </c>
      <c r="F2783">
        <v>11.84</v>
      </c>
      <c r="G2783">
        <v>25.97</v>
      </c>
      <c r="H2783" s="1">
        <v>44851</v>
      </c>
      <c r="I2783" s="20">
        <v>0</v>
      </c>
      <c r="J2783" s="47">
        <f>Table_Query_from_Mac10[[#This Row],[unit_price]]-(Table_Query_from_Mac10[[#This Row],[unit_price]]*(Table_Query_from_Mac10[[#This Row],[discount_pct]]/100))</f>
        <v>25.97</v>
      </c>
      <c r="K2783" s="47">
        <f>Table_Query_from_Mac10[[#This Row],[unit_cost]]</f>
        <v>11.84</v>
      </c>
      <c r="L2783" s="47">
        <f>Table_Query_from_Mac10[[#This Row],[Live-cost]]*(1+Table_Query_from_Mac10[[#This Row],[CogsIncreasebyTYPE]])</f>
        <v>11.84</v>
      </c>
      <c r="M2783" s="47">
        <f>Table_Query_from_Mac10[[#This Row],[Live-cost]]*Table_Query_from_Mac10[[#This Row],[qty_to_ship]]</f>
        <v>213.12</v>
      </c>
      <c r="N2783" s="47">
        <f>IF(Table_Query_from_Mac10[[#This Row],[item_no]]="KDA",-Table_Query_from_Mac10[[#This Row],[unit_price]],Table_Query_from_Mac10[[#This Row],[Net Unit]]*Table_Query_from_Mac10[[#This Row],[qty_to_ship]])</f>
        <v>467.46</v>
      </c>
      <c r="O2783" s="47">
        <f>SUMIFS(Summary!C:C,Summary!H:H,Table_Query_from_Mac10[[#This Row],[Juiceoc]])</f>
        <v>0</v>
      </c>
      <c r="P2783" s="47">
        <f>SUMIFS(Summary!D:D,Summary!H:H,Table_Query_from_Mac10[[#This Row],[Juiceoc]])</f>
        <v>0</v>
      </c>
      <c r="Q2783" s="47">
        <f>SUMIFS(Summary!E:E,Summary!H:H,Table_Query_from_Mac10[[#This Row],[Juiceoc]])</f>
        <v>0</v>
      </c>
      <c r="R2783" s="47">
        <f>Table_Query_from_Mac10[[#This Row],[Net Unit]]*(1+Table_Query_from_Mac10[[#This Row],[PriceIncreasebyType]])</f>
        <v>25.97</v>
      </c>
      <c r="S2783" s="47">
        <f>Table_Query_from_Mac10[[#This Row],[UnitPriceFuture]]*Table_Query_from_Mac10[[#This Row],[qtytoShipFuture]]</f>
        <v>467.46</v>
      </c>
      <c r="T2783" s="47">
        <f>ROUND(Table_Query_from_Mac10[[#This Row],[qty_to_ship]]*(1+Table_Query_from_Mac10[[#This Row],[VolumeIncreasebyType]]),0)</f>
        <v>18</v>
      </c>
      <c r="U2783" s="47">
        <f>Table_Query_from_Mac10[[#This Row],[qtytoShipFuture]]*Table_Query_from_Mac10[[#This Row],[Future-cost]]</f>
        <v>213.12</v>
      </c>
      <c r="V2783" s="47">
        <f>Table_Query_from_Mac10[[#This Row],[qtytoShipFuture]]-Table_Query_from_Mac10[[#This Row],[qty_to_ship]]</f>
        <v>0</v>
      </c>
      <c r="W2783" s="47">
        <f>Table_Query_from_Mac10[[#This Row],[UnitPriceFuture]]</f>
        <v>25.97</v>
      </c>
      <c r="X2783" s="47">
        <f>Table_Query_from_Mac10[[#This Row],[Unit Increase]]*Table_Query_from_Mac10[[#This Row],[UnitPriceFuture]]</f>
        <v>0</v>
      </c>
      <c r="Y2783" s="47">
        <f>Table_Query_from_Mac10[[#This Row],[Unit Increase]]*Table_Query_from_Mac10[[#This Row],[Future-cost]]</f>
        <v>0</v>
      </c>
      <c r="Z2783" s="47">
        <f>-(Table_Query_from_Mac10[[#This Row],[Incremental Sales]]+((Table_Query_from_Mac10[[#This Row],[Incremental Sales]]*-(SUM(Summary!$S$8:$S$9)))))*Summary!$S$18</f>
        <v>0</v>
      </c>
      <c r="AA2783" s="47">
        <f>IFERROR(Table_Query_from_Mac10[[#This Row],[Incremental Cost]]/Table_Query_from_Mac10[[#This Row],[Incremental Sales]],0)</f>
        <v>0</v>
      </c>
      <c r="AB2783" s="47">
        <f>IFERROR(Table_Query_from_Mac10[[#This Row],[TotalCostFuture]]/Table_Query_from_Mac10[[#This Row],[totalsalesFuture]],0)</f>
        <v>0.45591066615325376</v>
      </c>
      <c r="AN2783" s="31">
        <v>72</v>
      </c>
      <c r="AO2783">
        <f t="shared" si="86"/>
        <v>18</v>
      </c>
      <c r="AQ2783" s="31">
        <v>74.2</v>
      </c>
      <c r="AR2783">
        <f t="shared" si="87"/>
        <v>25.97</v>
      </c>
    </row>
    <row r="2784" spans="1:44" x14ac:dyDescent="0.25">
      <c r="A2784">
        <v>90293</v>
      </c>
      <c r="B2784">
        <v>7</v>
      </c>
      <c r="C2784" t="s">
        <v>55</v>
      </c>
      <c r="D2784" t="s">
        <v>81</v>
      </c>
      <c r="E2784">
        <v>12</v>
      </c>
      <c r="F2784">
        <v>13.3</v>
      </c>
      <c r="G2784">
        <v>30.16</v>
      </c>
      <c r="H2784" s="1">
        <v>44851</v>
      </c>
      <c r="I2784" s="20">
        <v>0</v>
      </c>
      <c r="J2784" s="47">
        <f>Table_Query_from_Mac10[[#This Row],[unit_price]]-(Table_Query_from_Mac10[[#This Row],[unit_price]]*(Table_Query_from_Mac10[[#This Row],[discount_pct]]/100))</f>
        <v>30.16</v>
      </c>
      <c r="K2784" s="47">
        <f>Table_Query_from_Mac10[[#This Row],[unit_cost]]</f>
        <v>13.3</v>
      </c>
      <c r="L2784" s="47">
        <f>Table_Query_from_Mac10[[#This Row],[Live-cost]]*(1+Table_Query_from_Mac10[[#This Row],[CogsIncreasebyTYPE]])</f>
        <v>13.3</v>
      </c>
      <c r="M2784" s="47">
        <f>Table_Query_from_Mac10[[#This Row],[Live-cost]]*Table_Query_from_Mac10[[#This Row],[qty_to_ship]]</f>
        <v>159.60000000000002</v>
      </c>
      <c r="N2784" s="47">
        <f>IF(Table_Query_from_Mac10[[#This Row],[item_no]]="KDA",-Table_Query_from_Mac10[[#This Row],[unit_price]],Table_Query_from_Mac10[[#This Row],[Net Unit]]*Table_Query_from_Mac10[[#This Row],[qty_to_ship]])</f>
        <v>361.92</v>
      </c>
      <c r="O2784" s="47">
        <f>SUMIFS(Summary!C:C,Summary!H:H,Table_Query_from_Mac10[[#This Row],[Juiceoc]])</f>
        <v>0</v>
      </c>
      <c r="P2784" s="47">
        <f>SUMIFS(Summary!D:D,Summary!H:H,Table_Query_from_Mac10[[#This Row],[Juiceoc]])</f>
        <v>0</v>
      </c>
      <c r="Q2784" s="47">
        <f>SUMIFS(Summary!E:E,Summary!H:H,Table_Query_from_Mac10[[#This Row],[Juiceoc]])</f>
        <v>0</v>
      </c>
      <c r="R2784" s="47">
        <f>Table_Query_from_Mac10[[#This Row],[Net Unit]]*(1+Table_Query_from_Mac10[[#This Row],[PriceIncreasebyType]])</f>
        <v>30.16</v>
      </c>
      <c r="S2784" s="47">
        <f>Table_Query_from_Mac10[[#This Row],[UnitPriceFuture]]*Table_Query_from_Mac10[[#This Row],[qtytoShipFuture]]</f>
        <v>361.92</v>
      </c>
      <c r="T2784" s="47">
        <f>ROUND(Table_Query_from_Mac10[[#This Row],[qty_to_ship]]*(1+Table_Query_from_Mac10[[#This Row],[VolumeIncreasebyType]]),0)</f>
        <v>12</v>
      </c>
      <c r="U2784" s="47">
        <f>Table_Query_from_Mac10[[#This Row],[qtytoShipFuture]]*Table_Query_from_Mac10[[#This Row],[Future-cost]]</f>
        <v>159.60000000000002</v>
      </c>
      <c r="V2784" s="47">
        <f>Table_Query_from_Mac10[[#This Row],[qtytoShipFuture]]-Table_Query_from_Mac10[[#This Row],[qty_to_ship]]</f>
        <v>0</v>
      </c>
      <c r="W2784" s="47">
        <f>Table_Query_from_Mac10[[#This Row],[UnitPriceFuture]]</f>
        <v>30.16</v>
      </c>
      <c r="X2784" s="47">
        <f>Table_Query_from_Mac10[[#This Row],[Unit Increase]]*Table_Query_from_Mac10[[#This Row],[UnitPriceFuture]]</f>
        <v>0</v>
      </c>
      <c r="Y2784" s="47">
        <f>Table_Query_from_Mac10[[#This Row],[Unit Increase]]*Table_Query_from_Mac10[[#This Row],[Future-cost]]</f>
        <v>0</v>
      </c>
      <c r="Z2784" s="47">
        <f>-(Table_Query_from_Mac10[[#This Row],[Incremental Sales]]+((Table_Query_from_Mac10[[#This Row],[Incremental Sales]]*-(SUM(Summary!$S$8:$S$9)))))*Summary!$S$18</f>
        <v>0</v>
      </c>
      <c r="AA2784" s="47">
        <f>IFERROR(Table_Query_from_Mac10[[#This Row],[Incremental Cost]]/Table_Query_from_Mac10[[#This Row],[Incremental Sales]],0)</f>
        <v>0</v>
      </c>
      <c r="AB2784" s="47">
        <f>IFERROR(Table_Query_from_Mac10[[#This Row],[TotalCostFuture]]/Table_Query_from_Mac10[[#This Row],[totalsalesFuture]],0)</f>
        <v>0.44098143236074278</v>
      </c>
      <c r="AN2784" s="30">
        <v>48</v>
      </c>
      <c r="AO2784">
        <f t="shared" si="86"/>
        <v>12</v>
      </c>
      <c r="AQ2784" s="30">
        <v>86.18</v>
      </c>
      <c r="AR2784">
        <f t="shared" si="87"/>
        <v>30.16</v>
      </c>
    </row>
    <row r="2785" spans="1:44" x14ac:dyDescent="0.25">
      <c r="A2785">
        <v>90293</v>
      </c>
      <c r="B2785">
        <v>8</v>
      </c>
      <c r="C2785" t="s">
        <v>55</v>
      </c>
      <c r="D2785" t="s">
        <v>81</v>
      </c>
      <c r="E2785">
        <v>8</v>
      </c>
      <c r="F2785">
        <v>14.58</v>
      </c>
      <c r="G2785">
        <v>36.659999999999997</v>
      </c>
      <c r="H2785" s="1">
        <v>44851</v>
      </c>
      <c r="I2785" s="20">
        <v>0</v>
      </c>
      <c r="J2785" s="47">
        <f>Table_Query_from_Mac10[[#This Row],[unit_price]]-(Table_Query_from_Mac10[[#This Row],[unit_price]]*(Table_Query_from_Mac10[[#This Row],[discount_pct]]/100))</f>
        <v>36.659999999999997</v>
      </c>
      <c r="K2785" s="47">
        <f>Table_Query_from_Mac10[[#This Row],[unit_cost]]</f>
        <v>14.58</v>
      </c>
      <c r="L2785" s="47">
        <f>Table_Query_from_Mac10[[#This Row],[Live-cost]]*(1+Table_Query_from_Mac10[[#This Row],[CogsIncreasebyTYPE]])</f>
        <v>14.58</v>
      </c>
      <c r="M2785" s="47">
        <f>Table_Query_from_Mac10[[#This Row],[Live-cost]]*Table_Query_from_Mac10[[#This Row],[qty_to_ship]]</f>
        <v>116.64</v>
      </c>
      <c r="N2785" s="47">
        <f>IF(Table_Query_from_Mac10[[#This Row],[item_no]]="KDA",-Table_Query_from_Mac10[[#This Row],[unit_price]],Table_Query_from_Mac10[[#This Row],[Net Unit]]*Table_Query_from_Mac10[[#This Row],[qty_to_ship]])</f>
        <v>293.27999999999997</v>
      </c>
      <c r="O2785" s="47">
        <f>SUMIFS(Summary!C:C,Summary!H:H,Table_Query_from_Mac10[[#This Row],[Juiceoc]])</f>
        <v>0</v>
      </c>
      <c r="P2785" s="47">
        <f>SUMIFS(Summary!D:D,Summary!H:H,Table_Query_from_Mac10[[#This Row],[Juiceoc]])</f>
        <v>0</v>
      </c>
      <c r="Q2785" s="47">
        <f>SUMIFS(Summary!E:E,Summary!H:H,Table_Query_from_Mac10[[#This Row],[Juiceoc]])</f>
        <v>0</v>
      </c>
      <c r="R2785" s="47">
        <f>Table_Query_from_Mac10[[#This Row],[Net Unit]]*(1+Table_Query_from_Mac10[[#This Row],[PriceIncreasebyType]])</f>
        <v>36.659999999999997</v>
      </c>
      <c r="S2785" s="47">
        <f>Table_Query_from_Mac10[[#This Row],[UnitPriceFuture]]*Table_Query_from_Mac10[[#This Row],[qtytoShipFuture]]</f>
        <v>293.27999999999997</v>
      </c>
      <c r="T2785" s="47">
        <f>ROUND(Table_Query_from_Mac10[[#This Row],[qty_to_ship]]*(1+Table_Query_from_Mac10[[#This Row],[VolumeIncreasebyType]]),0)</f>
        <v>8</v>
      </c>
      <c r="U2785" s="47">
        <f>Table_Query_from_Mac10[[#This Row],[qtytoShipFuture]]*Table_Query_from_Mac10[[#This Row],[Future-cost]]</f>
        <v>116.64</v>
      </c>
      <c r="V2785" s="47">
        <f>Table_Query_from_Mac10[[#This Row],[qtytoShipFuture]]-Table_Query_from_Mac10[[#This Row],[qty_to_ship]]</f>
        <v>0</v>
      </c>
      <c r="W2785" s="47">
        <f>Table_Query_from_Mac10[[#This Row],[UnitPriceFuture]]</f>
        <v>36.659999999999997</v>
      </c>
      <c r="X2785" s="47">
        <f>Table_Query_from_Mac10[[#This Row],[Unit Increase]]*Table_Query_from_Mac10[[#This Row],[UnitPriceFuture]]</f>
        <v>0</v>
      </c>
      <c r="Y2785" s="47">
        <f>Table_Query_from_Mac10[[#This Row],[Unit Increase]]*Table_Query_from_Mac10[[#This Row],[Future-cost]]</f>
        <v>0</v>
      </c>
      <c r="Z2785" s="47">
        <f>-(Table_Query_from_Mac10[[#This Row],[Incremental Sales]]+((Table_Query_from_Mac10[[#This Row],[Incremental Sales]]*-(SUM(Summary!$S$8:$S$9)))))*Summary!$S$18</f>
        <v>0</v>
      </c>
      <c r="AA2785" s="47">
        <f>IFERROR(Table_Query_from_Mac10[[#This Row],[Incremental Cost]]/Table_Query_from_Mac10[[#This Row],[Incremental Sales]],0)</f>
        <v>0</v>
      </c>
      <c r="AB2785" s="47">
        <f>IFERROR(Table_Query_from_Mac10[[#This Row],[TotalCostFuture]]/Table_Query_from_Mac10[[#This Row],[totalsalesFuture]],0)</f>
        <v>0.39770867430441903</v>
      </c>
      <c r="AN2785" s="31">
        <v>32</v>
      </c>
      <c r="AO2785">
        <f t="shared" si="86"/>
        <v>8</v>
      </c>
      <c r="AQ2785" s="31">
        <v>104.74</v>
      </c>
      <c r="AR2785">
        <f t="shared" si="87"/>
        <v>36.659999999999997</v>
      </c>
    </row>
    <row r="2786" spans="1:44" x14ac:dyDescent="0.25">
      <c r="A2786">
        <v>90293</v>
      </c>
      <c r="B2786">
        <v>9</v>
      </c>
      <c r="C2786" t="s">
        <v>55</v>
      </c>
      <c r="D2786" t="s">
        <v>81</v>
      </c>
      <c r="E2786">
        <v>16</v>
      </c>
      <c r="F2786">
        <v>7.16</v>
      </c>
      <c r="G2786">
        <v>15.88</v>
      </c>
      <c r="H2786" s="1">
        <v>44851</v>
      </c>
      <c r="I2786" s="20">
        <v>0</v>
      </c>
      <c r="J2786" s="47">
        <f>Table_Query_from_Mac10[[#This Row],[unit_price]]-(Table_Query_from_Mac10[[#This Row],[unit_price]]*(Table_Query_from_Mac10[[#This Row],[discount_pct]]/100))</f>
        <v>15.88</v>
      </c>
      <c r="K2786" s="47">
        <f>Table_Query_from_Mac10[[#This Row],[unit_cost]]</f>
        <v>7.16</v>
      </c>
      <c r="L2786" s="47">
        <f>Table_Query_from_Mac10[[#This Row],[Live-cost]]*(1+Table_Query_from_Mac10[[#This Row],[CogsIncreasebyTYPE]])</f>
        <v>7.16</v>
      </c>
      <c r="M2786" s="47">
        <f>Table_Query_from_Mac10[[#This Row],[Live-cost]]*Table_Query_from_Mac10[[#This Row],[qty_to_ship]]</f>
        <v>114.56</v>
      </c>
      <c r="N2786" s="47">
        <f>IF(Table_Query_from_Mac10[[#This Row],[item_no]]="KDA",-Table_Query_from_Mac10[[#This Row],[unit_price]],Table_Query_from_Mac10[[#This Row],[Net Unit]]*Table_Query_from_Mac10[[#This Row],[qty_to_ship]])</f>
        <v>254.08</v>
      </c>
      <c r="O2786" s="47">
        <f>SUMIFS(Summary!C:C,Summary!H:H,Table_Query_from_Mac10[[#This Row],[Juiceoc]])</f>
        <v>0</v>
      </c>
      <c r="P2786" s="47">
        <f>SUMIFS(Summary!D:D,Summary!H:H,Table_Query_from_Mac10[[#This Row],[Juiceoc]])</f>
        <v>0</v>
      </c>
      <c r="Q2786" s="47">
        <f>SUMIFS(Summary!E:E,Summary!H:H,Table_Query_from_Mac10[[#This Row],[Juiceoc]])</f>
        <v>0</v>
      </c>
      <c r="R2786" s="47">
        <f>Table_Query_from_Mac10[[#This Row],[Net Unit]]*(1+Table_Query_from_Mac10[[#This Row],[PriceIncreasebyType]])</f>
        <v>15.88</v>
      </c>
      <c r="S2786" s="47">
        <f>Table_Query_from_Mac10[[#This Row],[UnitPriceFuture]]*Table_Query_from_Mac10[[#This Row],[qtytoShipFuture]]</f>
        <v>254.08</v>
      </c>
      <c r="T2786" s="47">
        <f>ROUND(Table_Query_from_Mac10[[#This Row],[qty_to_ship]]*(1+Table_Query_from_Mac10[[#This Row],[VolumeIncreasebyType]]),0)</f>
        <v>16</v>
      </c>
      <c r="U2786" s="47">
        <f>Table_Query_from_Mac10[[#This Row],[qtytoShipFuture]]*Table_Query_from_Mac10[[#This Row],[Future-cost]]</f>
        <v>114.56</v>
      </c>
      <c r="V2786" s="47">
        <f>Table_Query_from_Mac10[[#This Row],[qtytoShipFuture]]-Table_Query_from_Mac10[[#This Row],[qty_to_ship]]</f>
        <v>0</v>
      </c>
      <c r="W2786" s="47">
        <f>Table_Query_from_Mac10[[#This Row],[UnitPriceFuture]]</f>
        <v>15.88</v>
      </c>
      <c r="X2786" s="47">
        <f>Table_Query_from_Mac10[[#This Row],[Unit Increase]]*Table_Query_from_Mac10[[#This Row],[UnitPriceFuture]]</f>
        <v>0</v>
      </c>
      <c r="Y2786" s="47">
        <f>Table_Query_from_Mac10[[#This Row],[Unit Increase]]*Table_Query_from_Mac10[[#This Row],[Future-cost]]</f>
        <v>0</v>
      </c>
      <c r="Z2786" s="47">
        <f>-(Table_Query_from_Mac10[[#This Row],[Incremental Sales]]+((Table_Query_from_Mac10[[#This Row],[Incremental Sales]]*-(SUM(Summary!$S$8:$S$9)))))*Summary!$S$18</f>
        <v>0</v>
      </c>
      <c r="AA2786" s="47">
        <f>IFERROR(Table_Query_from_Mac10[[#This Row],[Incremental Cost]]/Table_Query_from_Mac10[[#This Row],[Incremental Sales]],0)</f>
        <v>0</v>
      </c>
      <c r="AB2786" s="47">
        <f>IFERROR(Table_Query_from_Mac10[[#This Row],[TotalCostFuture]]/Table_Query_from_Mac10[[#This Row],[totalsalesFuture]],0)</f>
        <v>0.45088161209068006</v>
      </c>
      <c r="AN2786" s="30">
        <v>64</v>
      </c>
      <c r="AO2786">
        <f t="shared" si="86"/>
        <v>16</v>
      </c>
      <c r="AQ2786" s="30">
        <v>45.37</v>
      </c>
      <c r="AR2786">
        <f t="shared" si="87"/>
        <v>15.88</v>
      </c>
    </row>
    <row r="2787" spans="1:44" x14ac:dyDescent="0.25">
      <c r="A2787">
        <v>90293</v>
      </c>
      <c r="B2787">
        <v>10</v>
      </c>
      <c r="C2787" t="s">
        <v>55</v>
      </c>
      <c r="D2787" t="s">
        <v>81</v>
      </c>
      <c r="E2787">
        <v>12</v>
      </c>
      <c r="F2787">
        <v>7.81</v>
      </c>
      <c r="G2787">
        <v>17.47</v>
      </c>
      <c r="H2787" s="1">
        <v>44851</v>
      </c>
      <c r="I2787" s="20">
        <v>0</v>
      </c>
      <c r="J2787" s="47">
        <f>Table_Query_from_Mac10[[#This Row],[unit_price]]-(Table_Query_from_Mac10[[#This Row],[unit_price]]*(Table_Query_from_Mac10[[#This Row],[discount_pct]]/100))</f>
        <v>17.47</v>
      </c>
      <c r="K2787" s="47">
        <f>Table_Query_from_Mac10[[#This Row],[unit_cost]]</f>
        <v>7.81</v>
      </c>
      <c r="L2787" s="47">
        <f>Table_Query_from_Mac10[[#This Row],[Live-cost]]*(1+Table_Query_from_Mac10[[#This Row],[CogsIncreasebyTYPE]])</f>
        <v>7.81</v>
      </c>
      <c r="M2787" s="47">
        <f>Table_Query_from_Mac10[[#This Row],[Live-cost]]*Table_Query_from_Mac10[[#This Row],[qty_to_ship]]</f>
        <v>93.72</v>
      </c>
      <c r="N2787" s="47">
        <f>IF(Table_Query_from_Mac10[[#This Row],[item_no]]="KDA",-Table_Query_from_Mac10[[#This Row],[unit_price]],Table_Query_from_Mac10[[#This Row],[Net Unit]]*Table_Query_from_Mac10[[#This Row],[qty_to_ship]])</f>
        <v>209.64</v>
      </c>
      <c r="O2787" s="47">
        <f>SUMIFS(Summary!C:C,Summary!H:H,Table_Query_from_Mac10[[#This Row],[Juiceoc]])</f>
        <v>0</v>
      </c>
      <c r="P2787" s="47">
        <f>SUMIFS(Summary!D:D,Summary!H:H,Table_Query_from_Mac10[[#This Row],[Juiceoc]])</f>
        <v>0</v>
      </c>
      <c r="Q2787" s="47">
        <f>SUMIFS(Summary!E:E,Summary!H:H,Table_Query_from_Mac10[[#This Row],[Juiceoc]])</f>
        <v>0</v>
      </c>
      <c r="R2787" s="47">
        <f>Table_Query_from_Mac10[[#This Row],[Net Unit]]*(1+Table_Query_from_Mac10[[#This Row],[PriceIncreasebyType]])</f>
        <v>17.47</v>
      </c>
      <c r="S2787" s="47">
        <f>Table_Query_from_Mac10[[#This Row],[UnitPriceFuture]]*Table_Query_from_Mac10[[#This Row],[qtytoShipFuture]]</f>
        <v>209.64</v>
      </c>
      <c r="T2787" s="47">
        <f>ROUND(Table_Query_from_Mac10[[#This Row],[qty_to_ship]]*(1+Table_Query_from_Mac10[[#This Row],[VolumeIncreasebyType]]),0)</f>
        <v>12</v>
      </c>
      <c r="U2787" s="47">
        <f>Table_Query_from_Mac10[[#This Row],[qtytoShipFuture]]*Table_Query_from_Mac10[[#This Row],[Future-cost]]</f>
        <v>93.72</v>
      </c>
      <c r="V2787" s="47">
        <f>Table_Query_from_Mac10[[#This Row],[qtytoShipFuture]]-Table_Query_from_Mac10[[#This Row],[qty_to_ship]]</f>
        <v>0</v>
      </c>
      <c r="W2787" s="47">
        <f>Table_Query_from_Mac10[[#This Row],[UnitPriceFuture]]</f>
        <v>17.47</v>
      </c>
      <c r="X2787" s="47">
        <f>Table_Query_from_Mac10[[#This Row],[Unit Increase]]*Table_Query_from_Mac10[[#This Row],[UnitPriceFuture]]</f>
        <v>0</v>
      </c>
      <c r="Y2787" s="47">
        <f>Table_Query_from_Mac10[[#This Row],[Unit Increase]]*Table_Query_from_Mac10[[#This Row],[Future-cost]]</f>
        <v>0</v>
      </c>
      <c r="Z2787" s="47">
        <f>-(Table_Query_from_Mac10[[#This Row],[Incremental Sales]]+((Table_Query_from_Mac10[[#This Row],[Incremental Sales]]*-(SUM(Summary!$S$8:$S$9)))))*Summary!$S$18</f>
        <v>0</v>
      </c>
      <c r="AA2787" s="47">
        <f>IFERROR(Table_Query_from_Mac10[[#This Row],[Incremental Cost]]/Table_Query_from_Mac10[[#This Row],[Incremental Sales]],0)</f>
        <v>0</v>
      </c>
      <c r="AB2787" s="47">
        <f>IFERROR(Table_Query_from_Mac10[[#This Row],[TotalCostFuture]]/Table_Query_from_Mac10[[#This Row],[totalsalesFuture]],0)</f>
        <v>0.44705208929593593</v>
      </c>
      <c r="AN2787" s="31">
        <v>48</v>
      </c>
      <c r="AO2787">
        <f t="shared" si="86"/>
        <v>12</v>
      </c>
      <c r="AQ2787" s="31">
        <v>49.92</v>
      </c>
      <c r="AR2787">
        <f t="shared" si="87"/>
        <v>17.47</v>
      </c>
    </row>
    <row r="2788" spans="1:44" x14ac:dyDescent="0.25">
      <c r="A2788">
        <v>90293</v>
      </c>
      <c r="B2788">
        <v>11</v>
      </c>
      <c r="C2788" t="s">
        <v>55</v>
      </c>
      <c r="D2788" t="s">
        <v>81</v>
      </c>
      <c r="E2788">
        <v>12</v>
      </c>
      <c r="F2788">
        <v>8.64</v>
      </c>
      <c r="G2788">
        <v>19.03</v>
      </c>
      <c r="H2788" s="1">
        <v>44851</v>
      </c>
      <c r="I2788" s="20">
        <v>0</v>
      </c>
      <c r="J2788" s="47">
        <f>Table_Query_from_Mac10[[#This Row],[unit_price]]-(Table_Query_from_Mac10[[#This Row],[unit_price]]*(Table_Query_from_Mac10[[#This Row],[discount_pct]]/100))</f>
        <v>19.03</v>
      </c>
      <c r="K2788" s="47">
        <f>Table_Query_from_Mac10[[#This Row],[unit_cost]]</f>
        <v>8.64</v>
      </c>
      <c r="L2788" s="47">
        <f>Table_Query_from_Mac10[[#This Row],[Live-cost]]*(1+Table_Query_from_Mac10[[#This Row],[CogsIncreasebyTYPE]])</f>
        <v>8.64</v>
      </c>
      <c r="M2788" s="47">
        <f>Table_Query_from_Mac10[[#This Row],[Live-cost]]*Table_Query_from_Mac10[[#This Row],[qty_to_ship]]</f>
        <v>103.68</v>
      </c>
      <c r="N2788" s="47">
        <f>IF(Table_Query_from_Mac10[[#This Row],[item_no]]="KDA",-Table_Query_from_Mac10[[#This Row],[unit_price]],Table_Query_from_Mac10[[#This Row],[Net Unit]]*Table_Query_from_Mac10[[#This Row],[qty_to_ship]])</f>
        <v>228.36</v>
      </c>
      <c r="O2788" s="47">
        <f>SUMIFS(Summary!C:C,Summary!H:H,Table_Query_from_Mac10[[#This Row],[Juiceoc]])</f>
        <v>0</v>
      </c>
      <c r="P2788" s="47">
        <f>SUMIFS(Summary!D:D,Summary!H:H,Table_Query_from_Mac10[[#This Row],[Juiceoc]])</f>
        <v>0</v>
      </c>
      <c r="Q2788" s="47">
        <f>SUMIFS(Summary!E:E,Summary!H:H,Table_Query_from_Mac10[[#This Row],[Juiceoc]])</f>
        <v>0</v>
      </c>
      <c r="R2788" s="47">
        <f>Table_Query_from_Mac10[[#This Row],[Net Unit]]*(1+Table_Query_from_Mac10[[#This Row],[PriceIncreasebyType]])</f>
        <v>19.03</v>
      </c>
      <c r="S2788" s="47">
        <f>Table_Query_from_Mac10[[#This Row],[UnitPriceFuture]]*Table_Query_from_Mac10[[#This Row],[qtytoShipFuture]]</f>
        <v>228.36</v>
      </c>
      <c r="T2788" s="47">
        <f>ROUND(Table_Query_from_Mac10[[#This Row],[qty_to_ship]]*(1+Table_Query_from_Mac10[[#This Row],[VolumeIncreasebyType]]),0)</f>
        <v>12</v>
      </c>
      <c r="U2788" s="47">
        <f>Table_Query_from_Mac10[[#This Row],[qtytoShipFuture]]*Table_Query_from_Mac10[[#This Row],[Future-cost]]</f>
        <v>103.68</v>
      </c>
      <c r="V2788" s="47">
        <f>Table_Query_from_Mac10[[#This Row],[qtytoShipFuture]]-Table_Query_from_Mac10[[#This Row],[qty_to_ship]]</f>
        <v>0</v>
      </c>
      <c r="W2788" s="47">
        <f>Table_Query_from_Mac10[[#This Row],[UnitPriceFuture]]</f>
        <v>19.03</v>
      </c>
      <c r="X2788" s="47">
        <f>Table_Query_from_Mac10[[#This Row],[Unit Increase]]*Table_Query_from_Mac10[[#This Row],[UnitPriceFuture]]</f>
        <v>0</v>
      </c>
      <c r="Y2788" s="47">
        <f>Table_Query_from_Mac10[[#This Row],[Unit Increase]]*Table_Query_from_Mac10[[#This Row],[Future-cost]]</f>
        <v>0</v>
      </c>
      <c r="Z2788" s="47">
        <f>-(Table_Query_from_Mac10[[#This Row],[Incremental Sales]]+((Table_Query_from_Mac10[[#This Row],[Incremental Sales]]*-(SUM(Summary!$S$8:$S$9)))))*Summary!$S$18</f>
        <v>0</v>
      </c>
      <c r="AA2788" s="47">
        <f>IFERROR(Table_Query_from_Mac10[[#This Row],[Incremental Cost]]/Table_Query_from_Mac10[[#This Row],[Incremental Sales]],0)</f>
        <v>0</v>
      </c>
      <c r="AB2788" s="47">
        <f>IFERROR(Table_Query_from_Mac10[[#This Row],[TotalCostFuture]]/Table_Query_from_Mac10[[#This Row],[totalsalesFuture]],0)</f>
        <v>0.45401996847083553</v>
      </c>
      <c r="AN2788" s="30">
        <v>48</v>
      </c>
      <c r="AO2788">
        <f t="shared" si="86"/>
        <v>12</v>
      </c>
      <c r="AQ2788" s="30">
        <v>54.38</v>
      </c>
      <c r="AR2788">
        <f t="shared" si="87"/>
        <v>19.03</v>
      </c>
    </row>
    <row r="2789" spans="1:44" x14ac:dyDescent="0.25">
      <c r="A2789">
        <v>90293</v>
      </c>
      <c r="B2789">
        <v>12</v>
      </c>
      <c r="C2789" t="s">
        <v>55</v>
      </c>
      <c r="D2789" t="s">
        <v>81</v>
      </c>
      <c r="E2789">
        <v>6</v>
      </c>
      <c r="F2789">
        <v>11.51</v>
      </c>
      <c r="G2789">
        <v>27.78</v>
      </c>
      <c r="H2789" s="1">
        <v>44851</v>
      </c>
      <c r="I2789" s="20">
        <v>0</v>
      </c>
      <c r="J2789" s="47">
        <f>Table_Query_from_Mac10[[#This Row],[unit_price]]-(Table_Query_from_Mac10[[#This Row],[unit_price]]*(Table_Query_from_Mac10[[#This Row],[discount_pct]]/100))</f>
        <v>27.78</v>
      </c>
      <c r="K2789" s="47">
        <f>Table_Query_from_Mac10[[#This Row],[unit_cost]]</f>
        <v>11.51</v>
      </c>
      <c r="L2789" s="47">
        <f>Table_Query_from_Mac10[[#This Row],[Live-cost]]*(1+Table_Query_from_Mac10[[#This Row],[CogsIncreasebyTYPE]])</f>
        <v>11.51</v>
      </c>
      <c r="M2789" s="47">
        <f>Table_Query_from_Mac10[[#This Row],[Live-cost]]*Table_Query_from_Mac10[[#This Row],[qty_to_ship]]</f>
        <v>69.06</v>
      </c>
      <c r="N2789" s="47">
        <f>IF(Table_Query_from_Mac10[[#This Row],[item_no]]="KDA",-Table_Query_from_Mac10[[#This Row],[unit_price]],Table_Query_from_Mac10[[#This Row],[Net Unit]]*Table_Query_from_Mac10[[#This Row],[qty_to_ship]])</f>
        <v>166.68</v>
      </c>
      <c r="O2789" s="47">
        <f>SUMIFS(Summary!C:C,Summary!H:H,Table_Query_from_Mac10[[#This Row],[Juiceoc]])</f>
        <v>0</v>
      </c>
      <c r="P2789" s="47">
        <f>SUMIFS(Summary!D:D,Summary!H:H,Table_Query_from_Mac10[[#This Row],[Juiceoc]])</f>
        <v>0</v>
      </c>
      <c r="Q2789" s="47">
        <f>SUMIFS(Summary!E:E,Summary!H:H,Table_Query_from_Mac10[[#This Row],[Juiceoc]])</f>
        <v>0</v>
      </c>
      <c r="R2789" s="47">
        <f>Table_Query_from_Mac10[[#This Row],[Net Unit]]*(1+Table_Query_from_Mac10[[#This Row],[PriceIncreasebyType]])</f>
        <v>27.78</v>
      </c>
      <c r="S2789" s="47">
        <f>Table_Query_from_Mac10[[#This Row],[UnitPriceFuture]]*Table_Query_from_Mac10[[#This Row],[qtytoShipFuture]]</f>
        <v>166.68</v>
      </c>
      <c r="T2789" s="47">
        <f>ROUND(Table_Query_from_Mac10[[#This Row],[qty_to_ship]]*(1+Table_Query_from_Mac10[[#This Row],[VolumeIncreasebyType]]),0)</f>
        <v>6</v>
      </c>
      <c r="U2789" s="47">
        <f>Table_Query_from_Mac10[[#This Row],[qtytoShipFuture]]*Table_Query_from_Mac10[[#This Row],[Future-cost]]</f>
        <v>69.06</v>
      </c>
      <c r="V2789" s="47">
        <f>Table_Query_from_Mac10[[#This Row],[qtytoShipFuture]]-Table_Query_from_Mac10[[#This Row],[qty_to_ship]]</f>
        <v>0</v>
      </c>
      <c r="W2789" s="47">
        <f>Table_Query_from_Mac10[[#This Row],[UnitPriceFuture]]</f>
        <v>27.78</v>
      </c>
      <c r="X2789" s="47">
        <f>Table_Query_from_Mac10[[#This Row],[Unit Increase]]*Table_Query_from_Mac10[[#This Row],[UnitPriceFuture]]</f>
        <v>0</v>
      </c>
      <c r="Y2789" s="47">
        <f>Table_Query_from_Mac10[[#This Row],[Unit Increase]]*Table_Query_from_Mac10[[#This Row],[Future-cost]]</f>
        <v>0</v>
      </c>
      <c r="Z2789" s="47">
        <f>-(Table_Query_from_Mac10[[#This Row],[Incremental Sales]]+((Table_Query_from_Mac10[[#This Row],[Incremental Sales]]*-(SUM(Summary!$S$8:$S$9)))))*Summary!$S$18</f>
        <v>0</v>
      </c>
      <c r="AA2789" s="47">
        <f>IFERROR(Table_Query_from_Mac10[[#This Row],[Incremental Cost]]/Table_Query_from_Mac10[[#This Row],[Incremental Sales]],0)</f>
        <v>0</v>
      </c>
      <c r="AB2789" s="47">
        <f>IFERROR(Table_Query_from_Mac10[[#This Row],[TotalCostFuture]]/Table_Query_from_Mac10[[#This Row],[totalsalesFuture]],0)</f>
        <v>0.41432685385169188</v>
      </c>
      <c r="AN2789" s="31">
        <v>24</v>
      </c>
      <c r="AO2789">
        <f t="shared" si="86"/>
        <v>6</v>
      </c>
      <c r="AQ2789" s="31">
        <v>79.38</v>
      </c>
      <c r="AR2789">
        <f t="shared" si="87"/>
        <v>27.78</v>
      </c>
    </row>
    <row r="2790" spans="1:44" x14ac:dyDescent="0.25">
      <c r="A2790">
        <v>90293</v>
      </c>
      <c r="B2790">
        <v>13</v>
      </c>
      <c r="C2790" t="s">
        <v>55</v>
      </c>
      <c r="D2790" t="s">
        <v>81</v>
      </c>
      <c r="E2790">
        <v>4</v>
      </c>
      <c r="F2790">
        <v>13.35</v>
      </c>
      <c r="G2790">
        <v>33.15</v>
      </c>
      <c r="H2790" s="1">
        <v>44851</v>
      </c>
      <c r="I2790" s="20">
        <v>0</v>
      </c>
      <c r="J2790" s="47">
        <f>Table_Query_from_Mac10[[#This Row],[unit_price]]-(Table_Query_from_Mac10[[#This Row],[unit_price]]*(Table_Query_from_Mac10[[#This Row],[discount_pct]]/100))</f>
        <v>33.15</v>
      </c>
      <c r="K2790" s="47">
        <f>Table_Query_from_Mac10[[#This Row],[unit_cost]]</f>
        <v>13.35</v>
      </c>
      <c r="L2790" s="47">
        <f>Table_Query_from_Mac10[[#This Row],[Live-cost]]*(1+Table_Query_from_Mac10[[#This Row],[CogsIncreasebyTYPE]])</f>
        <v>13.35</v>
      </c>
      <c r="M2790" s="47">
        <f>Table_Query_from_Mac10[[#This Row],[Live-cost]]*Table_Query_from_Mac10[[#This Row],[qty_to_ship]]</f>
        <v>53.4</v>
      </c>
      <c r="N2790" s="47">
        <f>IF(Table_Query_from_Mac10[[#This Row],[item_no]]="KDA",-Table_Query_from_Mac10[[#This Row],[unit_price]],Table_Query_from_Mac10[[#This Row],[Net Unit]]*Table_Query_from_Mac10[[#This Row],[qty_to_ship]])</f>
        <v>132.6</v>
      </c>
      <c r="O2790" s="47">
        <f>SUMIFS(Summary!C:C,Summary!H:H,Table_Query_from_Mac10[[#This Row],[Juiceoc]])</f>
        <v>0</v>
      </c>
      <c r="P2790" s="47">
        <f>SUMIFS(Summary!D:D,Summary!H:H,Table_Query_from_Mac10[[#This Row],[Juiceoc]])</f>
        <v>0</v>
      </c>
      <c r="Q2790" s="47">
        <f>SUMIFS(Summary!E:E,Summary!H:H,Table_Query_from_Mac10[[#This Row],[Juiceoc]])</f>
        <v>0</v>
      </c>
      <c r="R2790" s="47">
        <f>Table_Query_from_Mac10[[#This Row],[Net Unit]]*(1+Table_Query_from_Mac10[[#This Row],[PriceIncreasebyType]])</f>
        <v>33.15</v>
      </c>
      <c r="S2790" s="47">
        <f>Table_Query_from_Mac10[[#This Row],[UnitPriceFuture]]*Table_Query_from_Mac10[[#This Row],[qtytoShipFuture]]</f>
        <v>132.6</v>
      </c>
      <c r="T2790" s="47">
        <f>ROUND(Table_Query_from_Mac10[[#This Row],[qty_to_ship]]*(1+Table_Query_from_Mac10[[#This Row],[VolumeIncreasebyType]]),0)</f>
        <v>4</v>
      </c>
      <c r="U2790" s="47">
        <f>Table_Query_from_Mac10[[#This Row],[qtytoShipFuture]]*Table_Query_from_Mac10[[#This Row],[Future-cost]]</f>
        <v>53.4</v>
      </c>
      <c r="V2790" s="47">
        <f>Table_Query_from_Mac10[[#This Row],[qtytoShipFuture]]-Table_Query_from_Mac10[[#This Row],[qty_to_ship]]</f>
        <v>0</v>
      </c>
      <c r="W2790" s="47">
        <f>Table_Query_from_Mac10[[#This Row],[UnitPriceFuture]]</f>
        <v>33.15</v>
      </c>
      <c r="X2790" s="47">
        <f>Table_Query_from_Mac10[[#This Row],[Unit Increase]]*Table_Query_from_Mac10[[#This Row],[UnitPriceFuture]]</f>
        <v>0</v>
      </c>
      <c r="Y2790" s="47">
        <f>Table_Query_from_Mac10[[#This Row],[Unit Increase]]*Table_Query_from_Mac10[[#This Row],[Future-cost]]</f>
        <v>0</v>
      </c>
      <c r="Z2790" s="47">
        <f>-(Table_Query_from_Mac10[[#This Row],[Incremental Sales]]+((Table_Query_from_Mac10[[#This Row],[Incremental Sales]]*-(SUM(Summary!$S$8:$S$9)))))*Summary!$S$18</f>
        <v>0</v>
      </c>
      <c r="AA2790" s="47">
        <f>IFERROR(Table_Query_from_Mac10[[#This Row],[Incremental Cost]]/Table_Query_from_Mac10[[#This Row],[Incremental Sales]],0)</f>
        <v>0</v>
      </c>
      <c r="AB2790" s="47">
        <f>IFERROR(Table_Query_from_Mac10[[#This Row],[TotalCostFuture]]/Table_Query_from_Mac10[[#This Row],[totalsalesFuture]],0)</f>
        <v>0.40271493212669685</v>
      </c>
      <c r="AN2790" s="30">
        <v>16</v>
      </c>
      <c r="AO2790">
        <f t="shared" si="86"/>
        <v>4</v>
      </c>
      <c r="AQ2790" s="30">
        <v>94.7</v>
      </c>
      <c r="AR2790">
        <f t="shared" si="87"/>
        <v>33.15</v>
      </c>
    </row>
    <row r="2791" spans="1:44" x14ac:dyDescent="0.25">
      <c r="A2791">
        <v>90294</v>
      </c>
      <c r="B2791">
        <v>1</v>
      </c>
      <c r="C2791" t="s">
        <v>55</v>
      </c>
      <c r="D2791" t="s">
        <v>81</v>
      </c>
      <c r="E2791">
        <v>12</v>
      </c>
      <c r="F2791">
        <v>8.64</v>
      </c>
      <c r="G2791">
        <v>22.29</v>
      </c>
      <c r="H2791" s="1">
        <v>44846</v>
      </c>
      <c r="I2791" s="20">
        <v>0</v>
      </c>
      <c r="J2791" s="47">
        <f>Table_Query_from_Mac10[[#This Row],[unit_price]]-(Table_Query_from_Mac10[[#This Row],[unit_price]]*(Table_Query_from_Mac10[[#This Row],[discount_pct]]/100))</f>
        <v>22.29</v>
      </c>
      <c r="K2791" s="47">
        <f>Table_Query_from_Mac10[[#This Row],[unit_cost]]</f>
        <v>8.64</v>
      </c>
      <c r="L2791" s="47">
        <f>Table_Query_from_Mac10[[#This Row],[Live-cost]]*(1+Table_Query_from_Mac10[[#This Row],[CogsIncreasebyTYPE]])</f>
        <v>8.64</v>
      </c>
      <c r="M2791" s="47">
        <f>Table_Query_from_Mac10[[#This Row],[Live-cost]]*Table_Query_from_Mac10[[#This Row],[qty_to_ship]]</f>
        <v>103.68</v>
      </c>
      <c r="N2791" s="47">
        <f>IF(Table_Query_from_Mac10[[#This Row],[item_no]]="KDA",-Table_Query_from_Mac10[[#This Row],[unit_price]],Table_Query_from_Mac10[[#This Row],[Net Unit]]*Table_Query_from_Mac10[[#This Row],[qty_to_ship]])</f>
        <v>267.48</v>
      </c>
      <c r="O2791" s="47">
        <f>SUMIFS(Summary!C:C,Summary!H:H,Table_Query_from_Mac10[[#This Row],[Juiceoc]])</f>
        <v>0</v>
      </c>
      <c r="P2791" s="47">
        <f>SUMIFS(Summary!D:D,Summary!H:H,Table_Query_from_Mac10[[#This Row],[Juiceoc]])</f>
        <v>0</v>
      </c>
      <c r="Q2791" s="47">
        <f>SUMIFS(Summary!E:E,Summary!H:H,Table_Query_from_Mac10[[#This Row],[Juiceoc]])</f>
        <v>0</v>
      </c>
      <c r="R2791" s="47">
        <f>Table_Query_from_Mac10[[#This Row],[Net Unit]]*(1+Table_Query_from_Mac10[[#This Row],[PriceIncreasebyType]])</f>
        <v>22.29</v>
      </c>
      <c r="S2791" s="47">
        <f>Table_Query_from_Mac10[[#This Row],[UnitPriceFuture]]*Table_Query_from_Mac10[[#This Row],[qtytoShipFuture]]</f>
        <v>267.48</v>
      </c>
      <c r="T2791" s="47">
        <f>ROUND(Table_Query_from_Mac10[[#This Row],[qty_to_ship]]*(1+Table_Query_from_Mac10[[#This Row],[VolumeIncreasebyType]]),0)</f>
        <v>12</v>
      </c>
      <c r="U2791" s="47">
        <f>Table_Query_from_Mac10[[#This Row],[qtytoShipFuture]]*Table_Query_from_Mac10[[#This Row],[Future-cost]]</f>
        <v>103.68</v>
      </c>
      <c r="V2791" s="47">
        <f>Table_Query_from_Mac10[[#This Row],[qtytoShipFuture]]-Table_Query_from_Mac10[[#This Row],[qty_to_ship]]</f>
        <v>0</v>
      </c>
      <c r="W2791" s="47">
        <f>Table_Query_from_Mac10[[#This Row],[UnitPriceFuture]]</f>
        <v>22.29</v>
      </c>
      <c r="X2791" s="47">
        <f>Table_Query_from_Mac10[[#This Row],[Unit Increase]]*Table_Query_from_Mac10[[#This Row],[UnitPriceFuture]]</f>
        <v>0</v>
      </c>
      <c r="Y2791" s="47">
        <f>Table_Query_from_Mac10[[#This Row],[Unit Increase]]*Table_Query_from_Mac10[[#This Row],[Future-cost]]</f>
        <v>0</v>
      </c>
      <c r="Z2791" s="47">
        <f>-(Table_Query_from_Mac10[[#This Row],[Incremental Sales]]+((Table_Query_from_Mac10[[#This Row],[Incremental Sales]]*-(SUM(Summary!$S$8:$S$9)))))*Summary!$S$18</f>
        <v>0</v>
      </c>
      <c r="AA2791" s="47">
        <f>IFERROR(Table_Query_from_Mac10[[#This Row],[Incremental Cost]]/Table_Query_from_Mac10[[#This Row],[Incremental Sales]],0)</f>
        <v>0</v>
      </c>
      <c r="AB2791" s="47">
        <f>IFERROR(Table_Query_from_Mac10[[#This Row],[TotalCostFuture]]/Table_Query_from_Mac10[[#This Row],[totalsalesFuture]],0)</f>
        <v>0.38761776581426649</v>
      </c>
      <c r="AN2791" s="31">
        <v>48</v>
      </c>
      <c r="AO2791">
        <f t="shared" si="86"/>
        <v>12</v>
      </c>
      <c r="AQ2791" s="31">
        <v>63.68</v>
      </c>
      <c r="AR2791">
        <f t="shared" si="87"/>
        <v>22.29</v>
      </c>
    </row>
    <row r="2792" spans="1:44" x14ac:dyDescent="0.25">
      <c r="A2792">
        <v>90294</v>
      </c>
      <c r="B2792">
        <v>2</v>
      </c>
      <c r="C2792" t="s">
        <v>55</v>
      </c>
      <c r="D2792" t="s">
        <v>81</v>
      </c>
      <c r="E2792">
        <v>6</v>
      </c>
      <c r="F2792">
        <v>11.51</v>
      </c>
      <c r="G2792">
        <v>30.88</v>
      </c>
      <c r="H2792" s="1">
        <v>44846</v>
      </c>
      <c r="I2792" s="20">
        <v>0</v>
      </c>
      <c r="J2792" s="47">
        <f>Table_Query_from_Mac10[[#This Row],[unit_price]]-(Table_Query_from_Mac10[[#This Row],[unit_price]]*(Table_Query_from_Mac10[[#This Row],[discount_pct]]/100))</f>
        <v>30.88</v>
      </c>
      <c r="K2792" s="47">
        <f>Table_Query_from_Mac10[[#This Row],[unit_cost]]</f>
        <v>11.51</v>
      </c>
      <c r="L2792" s="47">
        <f>Table_Query_from_Mac10[[#This Row],[Live-cost]]*(1+Table_Query_from_Mac10[[#This Row],[CogsIncreasebyTYPE]])</f>
        <v>11.51</v>
      </c>
      <c r="M2792" s="47">
        <f>Table_Query_from_Mac10[[#This Row],[Live-cost]]*Table_Query_from_Mac10[[#This Row],[qty_to_ship]]</f>
        <v>69.06</v>
      </c>
      <c r="N2792" s="47">
        <f>IF(Table_Query_from_Mac10[[#This Row],[item_no]]="KDA",-Table_Query_from_Mac10[[#This Row],[unit_price]],Table_Query_from_Mac10[[#This Row],[Net Unit]]*Table_Query_from_Mac10[[#This Row],[qty_to_ship]])</f>
        <v>185.28</v>
      </c>
      <c r="O2792" s="47">
        <f>SUMIFS(Summary!C:C,Summary!H:H,Table_Query_from_Mac10[[#This Row],[Juiceoc]])</f>
        <v>0</v>
      </c>
      <c r="P2792" s="47">
        <f>SUMIFS(Summary!D:D,Summary!H:H,Table_Query_from_Mac10[[#This Row],[Juiceoc]])</f>
        <v>0</v>
      </c>
      <c r="Q2792" s="47">
        <f>SUMIFS(Summary!E:E,Summary!H:H,Table_Query_from_Mac10[[#This Row],[Juiceoc]])</f>
        <v>0</v>
      </c>
      <c r="R2792" s="47">
        <f>Table_Query_from_Mac10[[#This Row],[Net Unit]]*(1+Table_Query_from_Mac10[[#This Row],[PriceIncreasebyType]])</f>
        <v>30.88</v>
      </c>
      <c r="S2792" s="47">
        <f>Table_Query_from_Mac10[[#This Row],[UnitPriceFuture]]*Table_Query_from_Mac10[[#This Row],[qtytoShipFuture]]</f>
        <v>185.28</v>
      </c>
      <c r="T2792" s="47">
        <f>ROUND(Table_Query_from_Mac10[[#This Row],[qty_to_ship]]*(1+Table_Query_from_Mac10[[#This Row],[VolumeIncreasebyType]]),0)</f>
        <v>6</v>
      </c>
      <c r="U2792" s="47">
        <f>Table_Query_from_Mac10[[#This Row],[qtytoShipFuture]]*Table_Query_from_Mac10[[#This Row],[Future-cost]]</f>
        <v>69.06</v>
      </c>
      <c r="V2792" s="47">
        <f>Table_Query_from_Mac10[[#This Row],[qtytoShipFuture]]-Table_Query_from_Mac10[[#This Row],[qty_to_ship]]</f>
        <v>0</v>
      </c>
      <c r="W2792" s="47">
        <f>Table_Query_from_Mac10[[#This Row],[UnitPriceFuture]]</f>
        <v>30.88</v>
      </c>
      <c r="X2792" s="47">
        <f>Table_Query_from_Mac10[[#This Row],[Unit Increase]]*Table_Query_from_Mac10[[#This Row],[UnitPriceFuture]]</f>
        <v>0</v>
      </c>
      <c r="Y2792" s="47">
        <f>Table_Query_from_Mac10[[#This Row],[Unit Increase]]*Table_Query_from_Mac10[[#This Row],[Future-cost]]</f>
        <v>0</v>
      </c>
      <c r="Z2792" s="47">
        <f>-(Table_Query_from_Mac10[[#This Row],[Incremental Sales]]+((Table_Query_from_Mac10[[#This Row],[Incremental Sales]]*-(SUM(Summary!$S$8:$S$9)))))*Summary!$S$18</f>
        <v>0</v>
      </c>
      <c r="AA2792" s="47">
        <f>IFERROR(Table_Query_from_Mac10[[#This Row],[Incremental Cost]]/Table_Query_from_Mac10[[#This Row],[Incremental Sales]],0)</f>
        <v>0</v>
      </c>
      <c r="AB2792" s="47">
        <f>IFERROR(Table_Query_from_Mac10[[#This Row],[TotalCostFuture]]/Table_Query_from_Mac10[[#This Row],[totalsalesFuture]],0)</f>
        <v>0.37273316062176165</v>
      </c>
      <c r="AN2792" s="30">
        <v>24</v>
      </c>
      <c r="AO2792">
        <f t="shared" si="86"/>
        <v>6</v>
      </c>
      <c r="AQ2792" s="30">
        <v>88.23</v>
      </c>
      <c r="AR2792">
        <f t="shared" si="87"/>
        <v>30.88</v>
      </c>
    </row>
    <row r="2793" spans="1:44" x14ac:dyDescent="0.25">
      <c r="A2793">
        <v>90294</v>
      </c>
      <c r="B2793">
        <v>3</v>
      </c>
      <c r="C2793" t="s">
        <v>55</v>
      </c>
      <c r="D2793" t="s">
        <v>81</v>
      </c>
      <c r="E2793">
        <v>3</v>
      </c>
      <c r="F2793">
        <v>13.35</v>
      </c>
      <c r="G2793">
        <v>36.880000000000003</v>
      </c>
      <c r="H2793" s="1">
        <v>44846</v>
      </c>
      <c r="I2793" s="20">
        <v>0</v>
      </c>
      <c r="J2793" s="47">
        <f>Table_Query_from_Mac10[[#This Row],[unit_price]]-(Table_Query_from_Mac10[[#This Row],[unit_price]]*(Table_Query_from_Mac10[[#This Row],[discount_pct]]/100))</f>
        <v>36.880000000000003</v>
      </c>
      <c r="K2793" s="47">
        <f>Table_Query_from_Mac10[[#This Row],[unit_cost]]</f>
        <v>13.35</v>
      </c>
      <c r="L2793" s="47">
        <f>Table_Query_from_Mac10[[#This Row],[Live-cost]]*(1+Table_Query_from_Mac10[[#This Row],[CogsIncreasebyTYPE]])</f>
        <v>13.35</v>
      </c>
      <c r="M2793" s="47">
        <f>Table_Query_from_Mac10[[#This Row],[Live-cost]]*Table_Query_from_Mac10[[#This Row],[qty_to_ship]]</f>
        <v>40.049999999999997</v>
      </c>
      <c r="N2793" s="47">
        <f>IF(Table_Query_from_Mac10[[#This Row],[item_no]]="KDA",-Table_Query_from_Mac10[[#This Row],[unit_price]],Table_Query_from_Mac10[[#This Row],[Net Unit]]*Table_Query_from_Mac10[[#This Row],[qty_to_ship]])</f>
        <v>110.64000000000001</v>
      </c>
      <c r="O2793" s="47">
        <f>SUMIFS(Summary!C:C,Summary!H:H,Table_Query_from_Mac10[[#This Row],[Juiceoc]])</f>
        <v>0</v>
      </c>
      <c r="P2793" s="47">
        <f>SUMIFS(Summary!D:D,Summary!H:H,Table_Query_from_Mac10[[#This Row],[Juiceoc]])</f>
        <v>0</v>
      </c>
      <c r="Q2793" s="47">
        <f>SUMIFS(Summary!E:E,Summary!H:H,Table_Query_from_Mac10[[#This Row],[Juiceoc]])</f>
        <v>0</v>
      </c>
      <c r="R2793" s="47">
        <f>Table_Query_from_Mac10[[#This Row],[Net Unit]]*(1+Table_Query_from_Mac10[[#This Row],[PriceIncreasebyType]])</f>
        <v>36.880000000000003</v>
      </c>
      <c r="S2793" s="47">
        <f>Table_Query_from_Mac10[[#This Row],[UnitPriceFuture]]*Table_Query_from_Mac10[[#This Row],[qtytoShipFuture]]</f>
        <v>110.64000000000001</v>
      </c>
      <c r="T2793" s="47">
        <f>ROUND(Table_Query_from_Mac10[[#This Row],[qty_to_ship]]*(1+Table_Query_from_Mac10[[#This Row],[VolumeIncreasebyType]]),0)</f>
        <v>3</v>
      </c>
      <c r="U2793" s="47">
        <f>Table_Query_from_Mac10[[#This Row],[qtytoShipFuture]]*Table_Query_from_Mac10[[#This Row],[Future-cost]]</f>
        <v>40.049999999999997</v>
      </c>
      <c r="V2793" s="47">
        <f>Table_Query_from_Mac10[[#This Row],[qtytoShipFuture]]-Table_Query_from_Mac10[[#This Row],[qty_to_ship]]</f>
        <v>0</v>
      </c>
      <c r="W2793" s="47">
        <f>Table_Query_from_Mac10[[#This Row],[UnitPriceFuture]]</f>
        <v>36.880000000000003</v>
      </c>
      <c r="X2793" s="47">
        <f>Table_Query_from_Mac10[[#This Row],[Unit Increase]]*Table_Query_from_Mac10[[#This Row],[UnitPriceFuture]]</f>
        <v>0</v>
      </c>
      <c r="Y2793" s="47">
        <f>Table_Query_from_Mac10[[#This Row],[Unit Increase]]*Table_Query_from_Mac10[[#This Row],[Future-cost]]</f>
        <v>0</v>
      </c>
      <c r="Z2793" s="47">
        <f>-(Table_Query_from_Mac10[[#This Row],[Incremental Sales]]+((Table_Query_from_Mac10[[#This Row],[Incremental Sales]]*-(SUM(Summary!$S$8:$S$9)))))*Summary!$S$18</f>
        <v>0</v>
      </c>
      <c r="AA2793" s="47">
        <f>IFERROR(Table_Query_from_Mac10[[#This Row],[Incremental Cost]]/Table_Query_from_Mac10[[#This Row],[Incremental Sales]],0)</f>
        <v>0</v>
      </c>
      <c r="AB2793" s="47">
        <f>IFERROR(Table_Query_from_Mac10[[#This Row],[TotalCostFuture]]/Table_Query_from_Mac10[[#This Row],[totalsalesFuture]],0)</f>
        <v>0.36198481561822121</v>
      </c>
      <c r="AN2793" s="31">
        <v>12</v>
      </c>
      <c r="AO2793">
        <f t="shared" si="86"/>
        <v>3</v>
      </c>
      <c r="AQ2793" s="31">
        <v>105.36</v>
      </c>
      <c r="AR2793">
        <f t="shared" si="87"/>
        <v>36.880000000000003</v>
      </c>
    </row>
    <row r="2794" spans="1:44" x14ac:dyDescent="0.25">
      <c r="A2794">
        <v>90294</v>
      </c>
      <c r="B2794">
        <v>4</v>
      </c>
      <c r="C2794" t="s">
        <v>55</v>
      </c>
      <c r="D2794" t="s">
        <v>81</v>
      </c>
      <c r="E2794">
        <v>13</v>
      </c>
      <c r="F2794">
        <v>4.9400000000000004</v>
      </c>
      <c r="G2794">
        <v>13.34</v>
      </c>
      <c r="H2794" s="1">
        <v>44846</v>
      </c>
      <c r="I2794" s="20">
        <v>0</v>
      </c>
      <c r="J2794" s="47">
        <f>Table_Query_from_Mac10[[#This Row],[unit_price]]-(Table_Query_from_Mac10[[#This Row],[unit_price]]*(Table_Query_from_Mac10[[#This Row],[discount_pct]]/100))</f>
        <v>13.34</v>
      </c>
      <c r="K2794" s="47">
        <f>Table_Query_from_Mac10[[#This Row],[unit_cost]]</f>
        <v>4.9400000000000004</v>
      </c>
      <c r="L2794" s="47">
        <f>Table_Query_from_Mac10[[#This Row],[Live-cost]]*(1+Table_Query_from_Mac10[[#This Row],[CogsIncreasebyTYPE]])</f>
        <v>4.9400000000000004</v>
      </c>
      <c r="M2794" s="47">
        <f>Table_Query_from_Mac10[[#This Row],[Live-cost]]*Table_Query_from_Mac10[[#This Row],[qty_to_ship]]</f>
        <v>64.22</v>
      </c>
      <c r="N2794" s="47">
        <f>IF(Table_Query_from_Mac10[[#This Row],[item_no]]="KDA",-Table_Query_from_Mac10[[#This Row],[unit_price]],Table_Query_from_Mac10[[#This Row],[Net Unit]]*Table_Query_from_Mac10[[#This Row],[qty_to_ship]])</f>
        <v>173.42</v>
      </c>
      <c r="O2794" s="47">
        <f>SUMIFS(Summary!C:C,Summary!H:H,Table_Query_from_Mac10[[#This Row],[Juiceoc]])</f>
        <v>0</v>
      </c>
      <c r="P2794" s="47">
        <f>SUMIFS(Summary!D:D,Summary!H:H,Table_Query_from_Mac10[[#This Row],[Juiceoc]])</f>
        <v>0</v>
      </c>
      <c r="Q2794" s="47">
        <f>SUMIFS(Summary!E:E,Summary!H:H,Table_Query_from_Mac10[[#This Row],[Juiceoc]])</f>
        <v>0</v>
      </c>
      <c r="R2794" s="47">
        <f>Table_Query_from_Mac10[[#This Row],[Net Unit]]*(1+Table_Query_from_Mac10[[#This Row],[PriceIncreasebyType]])</f>
        <v>13.34</v>
      </c>
      <c r="S2794" s="47">
        <f>Table_Query_from_Mac10[[#This Row],[UnitPriceFuture]]*Table_Query_from_Mac10[[#This Row],[qtytoShipFuture]]</f>
        <v>173.42</v>
      </c>
      <c r="T2794" s="47">
        <f>ROUND(Table_Query_from_Mac10[[#This Row],[qty_to_ship]]*(1+Table_Query_from_Mac10[[#This Row],[VolumeIncreasebyType]]),0)</f>
        <v>13</v>
      </c>
      <c r="U2794" s="47">
        <f>Table_Query_from_Mac10[[#This Row],[qtytoShipFuture]]*Table_Query_from_Mac10[[#This Row],[Future-cost]]</f>
        <v>64.22</v>
      </c>
      <c r="V2794" s="47">
        <f>Table_Query_from_Mac10[[#This Row],[qtytoShipFuture]]-Table_Query_from_Mac10[[#This Row],[qty_to_ship]]</f>
        <v>0</v>
      </c>
      <c r="W2794" s="47">
        <f>Table_Query_from_Mac10[[#This Row],[UnitPriceFuture]]</f>
        <v>13.34</v>
      </c>
      <c r="X2794" s="47">
        <f>Table_Query_from_Mac10[[#This Row],[Unit Increase]]*Table_Query_from_Mac10[[#This Row],[UnitPriceFuture]]</f>
        <v>0</v>
      </c>
      <c r="Y2794" s="47">
        <f>Table_Query_from_Mac10[[#This Row],[Unit Increase]]*Table_Query_from_Mac10[[#This Row],[Future-cost]]</f>
        <v>0</v>
      </c>
      <c r="Z2794" s="47">
        <f>-(Table_Query_from_Mac10[[#This Row],[Incremental Sales]]+((Table_Query_from_Mac10[[#This Row],[Incremental Sales]]*-(SUM(Summary!$S$8:$S$9)))))*Summary!$S$18</f>
        <v>0</v>
      </c>
      <c r="AA2794" s="47">
        <f>IFERROR(Table_Query_from_Mac10[[#This Row],[Incremental Cost]]/Table_Query_from_Mac10[[#This Row],[Incremental Sales]],0)</f>
        <v>0</v>
      </c>
      <c r="AB2794" s="47">
        <f>IFERROR(Table_Query_from_Mac10[[#This Row],[TotalCostFuture]]/Table_Query_from_Mac10[[#This Row],[totalsalesFuture]],0)</f>
        <v>0.37031484257871067</v>
      </c>
      <c r="AN2794" s="30">
        <v>50</v>
      </c>
      <c r="AO2794">
        <f t="shared" si="86"/>
        <v>13</v>
      </c>
      <c r="AQ2794" s="30">
        <v>38.119999999999997</v>
      </c>
      <c r="AR2794">
        <f t="shared" si="87"/>
        <v>13.34</v>
      </c>
    </row>
    <row r="2795" spans="1:44" x14ac:dyDescent="0.25">
      <c r="A2795">
        <v>90295</v>
      </c>
      <c r="B2795">
        <v>1</v>
      </c>
      <c r="C2795" t="s">
        <v>59</v>
      </c>
      <c r="D2795" t="s">
        <v>49</v>
      </c>
      <c r="E2795">
        <v>27</v>
      </c>
      <c r="F2795">
        <v>6.89</v>
      </c>
      <c r="G2795">
        <v>16.27</v>
      </c>
      <c r="H2795" s="1">
        <v>44854</v>
      </c>
      <c r="I2795" s="20">
        <v>5</v>
      </c>
      <c r="J2795" s="47">
        <f>Table_Query_from_Mac10[[#This Row],[unit_price]]-(Table_Query_from_Mac10[[#This Row],[unit_price]]*(Table_Query_from_Mac10[[#This Row],[discount_pct]]/100))</f>
        <v>15.4565</v>
      </c>
      <c r="K2795" s="47">
        <f>Table_Query_from_Mac10[[#This Row],[unit_cost]]</f>
        <v>6.89</v>
      </c>
      <c r="L2795" s="47">
        <f>Table_Query_from_Mac10[[#This Row],[Live-cost]]*(1+Table_Query_from_Mac10[[#This Row],[CogsIncreasebyTYPE]])</f>
        <v>6.89</v>
      </c>
      <c r="M2795" s="47">
        <f>Table_Query_from_Mac10[[#This Row],[Live-cost]]*Table_Query_from_Mac10[[#This Row],[qty_to_ship]]</f>
        <v>186.03</v>
      </c>
      <c r="N2795" s="47">
        <f>IF(Table_Query_from_Mac10[[#This Row],[item_no]]="KDA",-Table_Query_from_Mac10[[#This Row],[unit_price]],Table_Query_from_Mac10[[#This Row],[Net Unit]]*Table_Query_from_Mac10[[#This Row],[qty_to_ship]])</f>
        <v>417.32549999999998</v>
      </c>
      <c r="O2795" s="47">
        <f>SUMIFS(Summary!C:C,Summary!H:H,Table_Query_from_Mac10[[#This Row],[Juiceoc]])</f>
        <v>0</v>
      </c>
      <c r="P2795" s="47">
        <f>SUMIFS(Summary!D:D,Summary!H:H,Table_Query_from_Mac10[[#This Row],[Juiceoc]])</f>
        <v>0</v>
      </c>
      <c r="Q2795" s="47">
        <f>SUMIFS(Summary!E:E,Summary!H:H,Table_Query_from_Mac10[[#This Row],[Juiceoc]])</f>
        <v>0</v>
      </c>
      <c r="R2795" s="47">
        <f>Table_Query_from_Mac10[[#This Row],[Net Unit]]*(1+Table_Query_from_Mac10[[#This Row],[PriceIncreasebyType]])</f>
        <v>15.4565</v>
      </c>
      <c r="S2795" s="47">
        <f>Table_Query_from_Mac10[[#This Row],[UnitPriceFuture]]*Table_Query_from_Mac10[[#This Row],[qtytoShipFuture]]</f>
        <v>417.32549999999998</v>
      </c>
      <c r="T2795" s="47">
        <f>ROUND(Table_Query_from_Mac10[[#This Row],[qty_to_ship]]*(1+Table_Query_from_Mac10[[#This Row],[VolumeIncreasebyType]]),0)</f>
        <v>27</v>
      </c>
      <c r="U2795" s="47">
        <f>Table_Query_from_Mac10[[#This Row],[qtytoShipFuture]]*Table_Query_from_Mac10[[#This Row],[Future-cost]]</f>
        <v>186.03</v>
      </c>
      <c r="V2795" s="47">
        <f>Table_Query_from_Mac10[[#This Row],[qtytoShipFuture]]-Table_Query_from_Mac10[[#This Row],[qty_to_ship]]</f>
        <v>0</v>
      </c>
      <c r="W2795" s="47">
        <f>Table_Query_from_Mac10[[#This Row],[UnitPriceFuture]]</f>
        <v>15.4565</v>
      </c>
      <c r="X2795" s="47">
        <f>Table_Query_from_Mac10[[#This Row],[Unit Increase]]*Table_Query_from_Mac10[[#This Row],[UnitPriceFuture]]</f>
        <v>0</v>
      </c>
      <c r="Y2795" s="47">
        <f>Table_Query_from_Mac10[[#This Row],[Unit Increase]]*Table_Query_from_Mac10[[#This Row],[Future-cost]]</f>
        <v>0</v>
      </c>
      <c r="Z2795" s="47">
        <f>-(Table_Query_from_Mac10[[#This Row],[Incremental Sales]]+((Table_Query_from_Mac10[[#This Row],[Incremental Sales]]*-(SUM(Summary!$S$8:$S$9)))))*Summary!$S$18</f>
        <v>0</v>
      </c>
      <c r="AA2795" s="47">
        <f>IFERROR(Table_Query_from_Mac10[[#This Row],[Incremental Cost]]/Table_Query_from_Mac10[[#This Row],[Incremental Sales]],0)</f>
        <v>0</v>
      </c>
      <c r="AB2795" s="47">
        <f>IFERROR(Table_Query_from_Mac10[[#This Row],[TotalCostFuture]]/Table_Query_from_Mac10[[#This Row],[totalsalesFuture]],0)</f>
        <v>0.44576715297771169</v>
      </c>
      <c r="AN2795" s="31">
        <v>108</v>
      </c>
      <c r="AO2795">
        <f t="shared" si="86"/>
        <v>27</v>
      </c>
      <c r="AQ2795" s="31">
        <v>46.48</v>
      </c>
      <c r="AR2795">
        <f t="shared" si="87"/>
        <v>16.27</v>
      </c>
    </row>
    <row r="2796" spans="1:44" x14ac:dyDescent="0.25">
      <c r="A2796">
        <v>90295</v>
      </c>
      <c r="B2796">
        <v>2</v>
      </c>
      <c r="C2796" t="s">
        <v>60</v>
      </c>
      <c r="D2796" t="s">
        <v>49</v>
      </c>
      <c r="E2796">
        <v>12</v>
      </c>
      <c r="F2796">
        <v>7.67</v>
      </c>
      <c r="G2796">
        <v>23.08</v>
      </c>
      <c r="H2796" s="1">
        <v>44854</v>
      </c>
      <c r="I2796" s="20">
        <v>5</v>
      </c>
      <c r="J2796" s="47">
        <f>Table_Query_from_Mac10[[#This Row],[unit_price]]-(Table_Query_from_Mac10[[#This Row],[unit_price]]*(Table_Query_from_Mac10[[#This Row],[discount_pct]]/100))</f>
        <v>21.925999999999998</v>
      </c>
      <c r="K2796" s="47">
        <f>Table_Query_from_Mac10[[#This Row],[unit_cost]]</f>
        <v>7.67</v>
      </c>
      <c r="L2796" s="47">
        <f>Table_Query_from_Mac10[[#This Row],[Live-cost]]*(1+Table_Query_from_Mac10[[#This Row],[CogsIncreasebyTYPE]])</f>
        <v>7.67</v>
      </c>
      <c r="M2796" s="47">
        <f>Table_Query_from_Mac10[[#This Row],[Live-cost]]*Table_Query_from_Mac10[[#This Row],[qty_to_ship]]</f>
        <v>92.039999999999992</v>
      </c>
      <c r="N2796" s="47">
        <f>IF(Table_Query_from_Mac10[[#This Row],[item_no]]="KDA",-Table_Query_from_Mac10[[#This Row],[unit_price]],Table_Query_from_Mac10[[#This Row],[Net Unit]]*Table_Query_from_Mac10[[#This Row],[qty_to_ship]])</f>
        <v>263.11199999999997</v>
      </c>
      <c r="O2796" s="47">
        <f>SUMIFS(Summary!C:C,Summary!H:H,Table_Query_from_Mac10[[#This Row],[Juiceoc]])</f>
        <v>0</v>
      </c>
      <c r="P2796" s="47">
        <f>SUMIFS(Summary!D:D,Summary!H:H,Table_Query_from_Mac10[[#This Row],[Juiceoc]])</f>
        <v>0</v>
      </c>
      <c r="Q2796" s="47">
        <f>SUMIFS(Summary!E:E,Summary!H:H,Table_Query_from_Mac10[[#This Row],[Juiceoc]])</f>
        <v>0</v>
      </c>
      <c r="R2796" s="47">
        <f>Table_Query_from_Mac10[[#This Row],[Net Unit]]*(1+Table_Query_from_Mac10[[#This Row],[PriceIncreasebyType]])</f>
        <v>21.925999999999998</v>
      </c>
      <c r="S2796" s="47">
        <f>Table_Query_from_Mac10[[#This Row],[UnitPriceFuture]]*Table_Query_from_Mac10[[#This Row],[qtytoShipFuture]]</f>
        <v>263.11199999999997</v>
      </c>
      <c r="T2796" s="47">
        <f>ROUND(Table_Query_from_Mac10[[#This Row],[qty_to_ship]]*(1+Table_Query_from_Mac10[[#This Row],[VolumeIncreasebyType]]),0)</f>
        <v>12</v>
      </c>
      <c r="U2796" s="47">
        <f>Table_Query_from_Mac10[[#This Row],[qtytoShipFuture]]*Table_Query_from_Mac10[[#This Row],[Future-cost]]</f>
        <v>92.039999999999992</v>
      </c>
      <c r="V2796" s="47">
        <f>Table_Query_from_Mac10[[#This Row],[qtytoShipFuture]]-Table_Query_from_Mac10[[#This Row],[qty_to_ship]]</f>
        <v>0</v>
      </c>
      <c r="W2796" s="47">
        <f>Table_Query_from_Mac10[[#This Row],[UnitPriceFuture]]</f>
        <v>21.925999999999998</v>
      </c>
      <c r="X2796" s="47">
        <f>Table_Query_from_Mac10[[#This Row],[Unit Increase]]*Table_Query_from_Mac10[[#This Row],[UnitPriceFuture]]</f>
        <v>0</v>
      </c>
      <c r="Y2796" s="47">
        <f>Table_Query_from_Mac10[[#This Row],[Unit Increase]]*Table_Query_from_Mac10[[#This Row],[Future-cost]]</f>
        <v>0</v>
      </c>
      <c r="Z2796" s="47">
        <f>-(Table_Query_from_Mac10[[#This Row],[Incremental Sales]]+((Table_Query_from_Mac10[[#This Row],[Incremental Sales]]*-(SUM(Summary!$S$8:$S$9)))))*Summary!$S$18</f>
        <v>0</v>
      </c>
      <c r="AA2796" s="47">
        <f>IFERROR(Table_Query_from_Mac10[[#This Row],[Incremental Cost]]/Table_Query_from_Mac10[[#This Row],[Incremental Sales]],0)</f>
        <v>0</v>
      </c>
      <c r="AB2796" s="47">
        <f>IFERROR(Table_Query_from_Mac10[[#This Row],[TotalCostFuture]]/Table_Query_from_Mac10[[#This Row],[totalsalesFuture]],0)</f>
        <v>0.34981300738848858</v>
      </c>
      <c r="AN2796" s="30">
        <v>45</v>
      </c>
      <c r="AO2796">
        <f t="shared" si="86"/>
        <v>12</v>
      </c>
      <c r="AQ2796" s="30">
        <v>65.94</v>
      </c>
      <c r="AR2796">
        <f t="shared" si="87"/>
        <v>23.08</v>
      </c>
    </row>
    <row r="2797" spans="1:44" x14ac:dyDescent="0.25">
      <c r="A2797">
        <v>90295</v>
      </c>
      <c r="B2797">
        <v>3</v>
      </c>
      <c r="C2797" t="s">
        <v>59</v>
      </c>
      <c r="D2797" t="s">
        <v>49</v>
      </c>
      <c r="E2797">
        <v>14</v>
      </c>
      <c r="F2797">
        <v>8.1999999999999993</v>
      </c>
      <c r="G2797">
        <v>20.260000000000002</v>
      </c>
      <c r="H2797" s="1">
        <v>44854</v>
      </c>
      <c r="I2797" s="20">
        <v>5</v>
      </c>
      <c r="J2797" s="47">
        <f>Table_Query_from_Mac10[[#This Row],[unit_price]]-(Table_Query_from_Mac10[[#This Row],[unit_price]]*(Table_Query_from_Mac10[[#This Row],[discount_pct]]/100))</f>
        <v>19.247</v>
      </c>
      <c r="K2797" s="47">
        <f>Table_Query_from_Mac10[[#This Row],[unit_cost]]</f>
        <v>8.1999999999999993</v>
      </c>
      <c r="L2797" s="47">
        <f>Table_Query_from_Mac10[[#This Row],[Live-cost]]*(1+Table_Query_from_Mac10[[#This Row],[CogsIncreasebyTYPE]])</f>
        <v>8.1999999999999993</v>
      </c>
      <c r="M2797" s="47">
        <f>Table_Query_from_Mac10[[#This Row],[Live-cost]]*Table_Query_from_Mac10[[#This Row],[qty_to_ship]]</f>
        <v>114.79999999999998</v>
      </c>
      <c r="N2797" s="47">
        <f>IF(Table_Query_from_Mac10[[#This Row],[item_no]]="KDA",-Table_Query_from_Mac10[[#This Row],[unit_price]],Table_Query_from_Mac10[[#This Row],[Net Unit]]*Table_Query_from_Mac10[[#This Row],[qty_to_ship]])</f>
        <v>269.45799999999997</v>
      </c>
      <c r="O2797" s="47">
        <f>SUMIFS(Summary!C:C,Summary!H:H,Table_Query_from_Mac10[[#This Row],[Juiceoc]])</f>
        <v>0</v>
      </c>
      <c r="P2797" s="47">
        <f>SUMIFS(Summary!D:D,Summary!H:H,Table_Query_from_Mac10[[#This Row],[Juiceoc]])</f>
        <v>0</v>
      </c>
      <c r="Q2797" s="47">
        <f>SUMIFS(Summary!E:E,Summary!H:H,Table_Query_from_Mac10[[#This Row],[Juiceoc]])</f>
        <v>0</v>
      </c>
      <c r="R2797" s="47">
        <f>Table_Query_from_Mac10[[#This Row],[Net Unit]]*(1+Table_Query_from_Mac10[[#This Row],[PriceIncreasebyType]])</f>
        <v>19.247</v>
      </c>
      <c r="S2797" s="47">
        <f>Table_Query_from_Mac10[[#This Row],[UnitPriceFuture]]*Table_Query_from_Mac10[[#This Row],[qtytoShipFuture]]</f>
        <v>269.45799999999997</v>
      </c>
      <c r="T2797" s="47">
        <f>ROUND(Table_Query_from_Mac10[[#This Row],[qty_to_ship]]*(1+Table_Query_from_Mac10[[#This Row],[VolumeIncreasebyType]]),0)</f>
        <v>14</v>
      </c>
      <c r="U2797" s="47">
        <f>Table_Query_from_Mac10[[#This Row],[qtytoShipFuture]]*Table_Query_from_Mac10[[#This Row],[Future-cost]]</f>
        <v>114.79999999999998</v>
      </c>
      <c r="V2797" s="47">
        <f>Table_Query_from_Mac10[[#This Row],[qtytoShipFuture]]-Table_Query_from_Mac10[[#This Row],[qty_to_ship]]</f>
        <v>0</v>
      </c>
      <c r="W2797" s="47">
        <f>Table_Query_from_Mac10[[#This Row],[UnitPriceFuture]]</f>
        <v>19.247</v>
      </c>
      <c r="X2797" s="47">
        <f>Table_Query_from_Mac10[[#This Row],[Unit Increase]]*Table_Query_from_Mac10[[#This Row],[UnitPriceFuture]]</f>
        <v>0</v>
      </c>
      <c r="Y2797" s="47">
        <f>Table_Query_from_Mac10[[#This Row],[Unit Increase]]*Table_Query_from_Mac10[[#This Row],[Future-cost]]</f>
        <v>0</v>
      </c>
      <c r="Z2797" s="47">
        <f>-(Table_Query_from_Mac10[[#This Row],[Incremental Sales]]+((Table_Query_from_Mac10[[#This Row],[Incremental Sales]]*-(SUM(Summary!$S$8:$S$9)))))*Summary!$S$18</f>
        <v>0</v>
      </c>
      <c r="AA2797" s="47">
        <f>IFERROR(Table_Query_from_Mac10[[#This Row],[Incremental Cost]]/Table_Query_from_Mac10[[#This Row],[Incremental Sales]],0)</f>
        <v>0</v>
      </c>
      <c r="AB2797" s="47">
        <f>IFERROR(Table_Query_from_Mac10[[#This Row],[TotalCostFuture]]/Table_Query_from_Mac10[[#This Row],[totalsalesFuture]],0)</f>
        <v>0.42604042188392993</v>
      </c>
      <c r="AN2797" s="31">
        <v>54</v>
      </c>
      <c r="AO2797">
        <f t="shared" si="86"/>
        <v>14</v>
      </c>
      <c r="AQ2797" s="31">
        <v>57.88</v>
      </c>
      <c r="AR2797">
        <f t="shared" si="87"/>
        <v>20.260000000000002</v>
      </c>
    </row>
    <row r="2798" spans="1:44" x14ac:dyDescent="0.25">
      <c r="A2798">
        <v>90295</v>
      </c>
      <c r="B2798">
        <v>4</v>
      </c>
      <c r="C2798" t="s">
        <v>58</v>
      </c>
      <c r="D2798" t="s">
        <v>49</v>
      </c>
      <c r="E2798">
        <v>5</v>
      </c>
      <c r="F2798">
        <v>8.19</v>
      </c>
      <c r="G2798">
        <v>20.23</v>
      </c>
      <c r="H2798" s="1">
        <v>44854</v>
      </c>
      <c r="I2798" s="20">
        <v>5</v>
      </c>
      <c r="J2798" s="47">
        <f>Table_Query_from_Mac10[[#This Row],[unit_price]]-(Table_Query_from_Mac10[[#This Row],[unit_price]]*(Table_Query_from_Mac10[[#This Row],[discount_pct]]/100))</f>
        <v>19.218499999999999</v>
      </c>
      <c r="K2798" s="47">
        <f>Table_Query_from_Mac10[[#This Row],[unit_cost]]</f>
        <v>8.19</v>
      </c>
      <c r="L2798" s="47">
        <f>Table_Query_from_Mac10[[#This Row],[Live-cost]]*(1+Table_Query_from_Mac10[[#This Row],[CogsIncreasebyTYPE]])</f>
        <v>8.19</v>
      </c>
      <c r="M2798" s="47">
        <f>Table_Query_from_Mac10[[#This Row],[Live-cost]]*Table_Query_from_Mac10[[#This Row],[qty_to_ship]]</f>
        <v>40.949999999999996</v>
      </c>
      <c r="N2798" s="47">
        <f>IF(Table_Query_from_Mac10[[#This Row],[item_no]]="KDA",-Table_Query_from_Mac10[[#This Row],[unit_price]],Table_Query_from_Mac10[[#This Row],[Net Unit]]*Table_Query_from_Mac10[[#This Row],[qty_to_ship]])</f>
        <v>96.092500000000001</v>
      </c>
      <c r="O2798" s="47">
        <f>SUMIFS(Summary!C:C,Summary!H:H,Table_Query_from_Mac10[[#This Row],[Juiceoc]])</f>
        <v>0</v>
      </c>
      <c r="P2798" s="47">
        <f>SUMIFS(Summary!D:D,Summary!H:H,Table_Query_from_Mac10[[#This Row],[Juiceoc]])</f>
        <v>0</v>
      </c>
      <c r="Q2798" s="47">
        <f>SUMIFS(Summary!E:E,Summary!H:H,Table_Query_from_Mac10[[#This Row],[Juiceoc]])</f>
        <v>0</v>
      </c>
      <c r="R2798" s="47">
        <f>Table_Query_from_Mac10[[#This Row],[Net Unit]]*(1+Table_Query_from_Mac10[[#This Row],[PriceIncreasebyType]])</f>
        <v>19.218499999999999</v>
      </c>
      <c r="S2798" s="47">
        <f>Table_Query_from_Mac10[[#This Row],[UnitPriceFuture]]*Table_Query_from_Mac10[[#This Row],[qtytoShipFuture]]</f>
        <v>96.092500000000001</v>
      </c>
      <c r="T2798" s="47">
        <f>ROUND(Table_Query_from_Mac10[[#This Row],[qty_to_ship]]*(1+Table_Query_from_Mac10[[#This Row],[VolumeIncreasebyType]]),0)</f>
        <v>5</v>
      </c>
      <c r="U2798" s="47">
        <f>Table_Query_from_Mac10[[#This Row],[qtytoShipFuture]]*Table_Query_from_Mac10[[#This Row],[Future-cost]]</f>
        <v>40.949999999999996</v>
      </c>
      <c r="V2798" s="47">
        <f>Table_Query_from_Mac10[[#This Row],[qtytoShipFuture]]-Table_Query_from_Mac10[[#This Row],[qty_to_ship]]</f>
        <v>0</v>
      </c>
      <c r="W2798" s="47">
        <f>Table_Query_from_Mac10[[#This Row],[UnitPriceFuture]]</f>
        <v>19.218499999999999</v>
      </c>
      <c r="X2798" s="47">
        <f>Table_Query_from_Mac10[[#This Row],[Unit Increase]]*Table_Query_from_Mac10[[#This Row],[UnitPriceFuture]]</f>
        <v>0</v>
      </c>
      <c r="Y2798" s="47">
        <f>Table_Query_from_Mac10[[#This Row],[Unit Increase]]*Table_Query_from_Mac10[[#This Row],[Future-cost]]</f>
        <v>0</v>
      </c>
      <c r="Z2798" s="47">
        <f>-(Table_Query_from_Mac10[[#This Row],[Incremental Sales]]+((Table_Query_from_Mac10[[#This Row],[Incremental Sales]]*-(SUM(Summary!$S$8:$S$9)))))*Summary!$S$18</f>
        <v>0</v>
      </c>
      <c r="AA2798" s="47">
        <f>IFERROR(Table_Query_from_Mac10[[#This Row],[Incremental Cost]]/Table_Query_from_Mac10[[#This Row],[Incremental Sales]],0)</f>
        <v>0</v>
      </c>
      <c r="AB2798" s="47">
        <f>IFERROR(Table_Query_from_Mac10[[#This Row],[TotalCostFuture]]/Table_Query_from_Mac10[[#This Row],[totalsalesFuture]],0)</f>
        <v>0.42615188490256778</v>
      </c>
      <c r="AN2798" s="30">
        <v>18</v>
      </c>
      <c r="AO2798">
        <f t="shared" si="86"/>
        <v>5</v>
      </c>
      <c r="AQ2798" s="30">
        <v>57.79</v>
      </c>
      <c r="AR2798">
        <f t="shared" si="87"/>
        <v>20.23</v>
      </c>
    </row>
    <row r="2799" spans="1:44" x14ac:dyDescent="0.25">
      <c r="A2799">
        <v>90295</v>
      </c>
      <c r="B2799">
        <v>5</v>
      </c>
      <c r="C2799" t="s">
        <v>60</v>
      </c>
      <c r="D2799" t="s">
        <v>49</v>
      </c>
      <c r="E2799">
        <v>5</v>
      </c>
      <c r="F2799">
        <v>8.98</v>
      </c>
      <c r="G2799">
        <v>28.33</v>
      </c>
      <c r="H2799" s="1">
        <v>44854</v>
      </c>
      <c r="I2799" s="20">
        <v>5</v>
      </c>
      <c r="J2799" s="47">
        <f>Table_Query_from_Mac10[[#This Row],[unit_price]]-(Table_Query_from_Mac10[[#This Row],[unit_price]]*(Table_Query_from_Mac10[[#This Row],[discount_pct]]/100))</f>
        <v>26.913499999999999</v>
      </c>
      <c r="K2799" s="47">
        <f>Table_Query_from_Mac10[[#This Row],[unit_cost]]</f>
        <v>8.98</v>
      </c>
      <c r="L2799" s="47">
        <f>Table_Query_from_Mac10[[#This Row],[Live-cost]]*(1+Table_Query_from_Mac10[[#This Row],[CogsIncreasebyTYPE]])</f>
        <v>8.98</v>
      </c>
      <c r="M2799" s="47">
        <f>Table_Query_from_Mac10[[#This Row],[Live-cost]]*Table_Query_from_Mac10[[#This Row],[qty_to_ship]]</f>
        <v>44.900000000000006</v>
      </c>
      <c r="N2799" s="47">
        <f>IF(Table_Query_from_Mac10[[#This Row],[item_no]]="KDA",-Table_Query_from_Mac10[[#This Row],[unit_price]],Table_Query_from_Mac10[[#This Row],[Net Unit]]*Table_Query_from_Mac10[[#This Row],[qty_to_ship]])</f>
        <v>134.5675</v>
      </c>
      <c r="O2799" s="47">
        <f>SUMIFS(Summary!C:C,Summary!H:H,Table_Query_from_Mac10[[#This Row],[Juiceoc]])</f>
        <v>0</v>
      </c>
      <c r="P2799" s="47">
        <f>SUMIFS(Summary!D:D,Summary!H:H,Table_Query_from_Mac10[[#This Row],[Juiceoc]])</f>
        <v>0</v>
      </c>
      <c r="Q2799" s="47">
        <f>SUMIFS(Summary!E:E,Summary!H:H,Table_Query_from_Mac10[[#This Row],[Juiceoc]])</f>
        <v>0</v>
      </c>
      <c r="R2799" s="47">
        <f>Table_Query_from_Mac10[[#This Row],[Net Unit]]*(1+Table_Query_from_Mac10[[#This Row],[PriceIncreasebyType]])</f>
        <v>26.913499999999999</v>
      </c>
      <c r="S2799" s="47">
        <f>Table_Query_from_Mac10[[#This Row],[UnitPriceFuture]]*Table_Query_from_Mac10[[#This Row],[qtytoShipFuture]]</f>
        <v>134.5675</v>
      </c>
      <c r="T2799" s="47">
        <f>ROUND(Table_Query_from_Mac10[[#This Row],[qty_to_ship]]*(1+Table_Query_from_Mac10[[#This Row],[VolumeIncreasebyType]]),0)</f>
        <v>5</v>
      </c>
      <c r="U2799" s="47">
        <f>Table_Query_from_Mac10[[#This Row],[qtytoShipFuture]]*Table_Query_from_Mac10[[#This Row],[Future-cost]]</f>
        <v>44.900000000000006</v>
      </c>
      <c r="V2799" s="47">
        <f>Table_Query_from_Mac10[[#This Row],[qtytoShipFuture]]-Table_Query_from_Mac10[[#This Row],[qty_to_ship]]</f>
        <v>0</v>
      </c>
      <c r="W2799" s="47">
        <f>Table_Query_from_Mac10[[#This Row],[UnitPriceFuture]]</f>
        <v>26.913499999999999</v>
      </c>
      <c r="X2799" s="47">
        <f>Table_Query_from_Mac10[[#This Row],[Unit Increase]]*Table_Query_from_Mac10[[#This Row],[UnitPriceFuture]]</f>
        <v>0</v>
      </c>
      <c r="Y2799" s="47">
        <f>Table_Query_from_Mac10[[#This Row],[Unit Increase]]*Table_Query_from_Mac10[[#This Row],[Future-cost]]</f>
        <v>0</v>
      </c>
      <c r="Z2799" s="47">
        <f>-(Table_Query_from_Mac10[[#This Row],[Incremental Sales]]+((Table_Query_from_Mac10[[#This Row],[Incremental Sales]]*-(SUM(Summary!$S$8:$S$9)))))*Summary!$S$18</f>
        <v>0</v>
      </c>
      <c r="AA2799" s="47">
        <f>IFERROR(Table_Query_from_Mac10[[#This Row],[Incremental Cost]]/Table_Query_from_Mac10[[#This Row],[Incremental Sales]],0)</f>
        <v>0</v>
      </c>
      <c r="AB2799" s="47">
        <f>IFERROR(Table_Query_from_Mac10[[#This Row],[TotalCostFuture]]/Table_Query_from_Mac10[[#This Row],[totalsalesFuture]],0)</f>
        <v>0.33366154532112141</v>
      </c>
      <c r="AN2799" s="31">
        <v>18</v>
      </c>
      <c r="AO2799">
        <f t="shared" si="86"/>
        <v>5</v>
      </c>
      <c r="AQ2799" s="31">
        <v>80.930000000000007</v>
      </c>
      <c r="AR2799">
        <f t="shared" si="87"/>
        <v>28.33</v>
      </c>
    </row>
    <row r="2800" spans="1:44" x14ac:dyDescent="0.25">
      <c r="A2800">
        <v>90295</v>
      </c>
      <c r="B2800">
        <v>6</v>
      </c>
      <c r="C2800" t="s">
        <v>59</v>
      </c>
      <c r="D2800" t="s">
        <v>49</v>
      </c>
      <c r="E2800">
        <v>14</v>
      </c>
      <c r="F2800">
        <v>9.5500000000000007</v>
      </c>
      <c r="G2800">
        <v>24.5</v>
      </c>
      <c r="H2800" s="1">
        <v>44854</v>
      </c>
      <c r="I2800" s="20">
        <v>5</v>
      </c>
      <c r="J2800" s="47">
        <f>Table_Query_from_Mac10[[#This Row],[unit_price]]-(Table_Query_from_Mac10[[#This Row],[unit_price]]*(Table_Query_from_Mac10[[#This Row],[discount_pct]]/100))</f>
        <v>23.274999999999999</v>
      </c>
      <c r="K2800" s="47">
        <f>Table_Query_from_Mac10[[#This Row],[unit_cost]]</f>
        <v>9.5500000000000007</v>
      </c>
      <c r="L2800" s="47">
        <f>Table_Query_from_Mac10[[#This Row],[Live-cost]]*(1+Table_Query_from_Mac10[[#This Row],[CogsIncreasebyTYPE]])</f>
        <v>9.5500000000000007</v>
      </c>
      <c r="M2800" s="47">
        <f>Table_Query_from_Mac10[[#This Row],[Live-cost]]*Table_Query_from_Mac10[[#This Row],[qty_to_ship]]</f>
        <v>133.70000000000002</v>
      </c>
      <c r="N2800" s="47">
        <f>IF(Table_Query_from_Mac10[[#This Row],[item_no]]="KDA",-Table_Query_from_Mac10[[#This Row],[unit_price]],Table_Query_from_Mac10[[#This Row],[Net Unit]]*Table_Query_from_Mac10[[#This Row],[qty_to_ship]])</f>
        <v>325.84999999999997</v>
      </c>
      <c r="O2800" s="47">
        <f>SUMIFS(Summary!C:C,Summary!H:H,Table_Query_from_Mac10[[#This Row],[Juiceoc]])</f>
        <v>0</v>
      </c>
      <c r="P2800" s="47">
        <f>SUMIFS(Summary!D:D,Summary!H:H,Table_Query_from_Mac10[[#This Row],[Juiceoc]])</f>
        <v>0</v>
      </c>
      <c r="Q2800" s="47">
        <f>SUMIFS(Summary!E:E,Summary!H:H,Table_Query_from_Mac10[[#This Row],[Juiceoc]])</f>
        <v>0</v>
      </c>
      <c r="R2800" s="47">
        <f>Table_Query_from_Mac10[[#This Row],[Net Unit]]*(1+Table_Query_from_Mac10[[#This Row],[PriceIncreasebyType]])</f>
        <v>23.274999999999999</v>
      </c>
      <c r="S2800" s="47">
        <f>Table_Query_from_Mac10[[#This Row],[UnitPriceFuture]]*Table_Query_from_Mac10[[#This Row],[qtytoShipFuture]]</f>
        <v>325.84999999999997</v>
      </c>
      <c r="T2800" s="47">
        <f>ROUND(Table_Query_from_Mac10[[#This Row],[qty_to_ship]]*(1+Table_Query_from_Mac10[[#This Row],[VolumeIncreasebyType]]),0)</f>
        <v>14</v>
      </c>
      <c r="U2800" s="47">
        <f>Table_Query_from_Mac10[[#This Row],[qtytoShipFuture]]*Table_Query_from_Mac10[[#This Row],[Future-cost]]</f>
        <v>133.70000000000002</v>
      </c>
      <c r="V2800" s="47">
        <f>Table_Query_from_Mac10[[#This Row],[qtytoShipFuture]]-Table_Query_from_Mac10[[#This Row],[qty_to_ship]]</f>
        <v>0</v>
      </c>
      <c r="W2800" s="47">
        <f>Table_Query_from_Mac10[[#This Row],[UnitPriceFuture]]</f>
        <v>23.274999999999999</v>
      </c>
      <c r="X2800" s="47">
        <f>Table_Query_from_Mac10[[#This Row],[Unit Increase]]*Table_Query_from_Mac10[[#This Row],[UnitPriceFuture]]</f>
        <v>0</v>
      </c>
      <c r="Y2800" s="47">
        <f>Table_Query_from_Mac10[[#This Row],[Unit Increase]]*Table_Query_from_Mac10[[#This Row],[Future-cost]]</f>
        <v>0</v>
      </c>
      <c r="Z2800" s="47">
        <f>-(Table_Query_from_Mac10[[#This Row],[Incremental Sales]]+((Table_Query_from_Mac10[[#This Row],[Incremental Sales]]*-(SUM(Summary!$S$8:$S$9)))))*Summary!$S$18</f>
        <v>0</v>
      </c>
      <c r="AA2800" s="47">
        <f>IFERROR(Table_Query_from_Mac10[[#This Row],[Incremental Cost]]/Table_Query_from_Mac10[[#This Row],[Incremental Sales]],0)</f>
        <v>0</v>
      </c>
      <c r="AB2800" s="47">
        <f>IFERROR(Table_Query_from_Mac10[[#This Row],[TotalCostFuture]]/Table_Query_from_Mac10[[#This Row],[totalsalesFuture]],0)</f>
        <v>0.41031149301826003</v>
      </c>
      <c r="AN2800" s="30">
        <v>54</v>
      </c>
      <c r="AO2800">
        <f t="shared" si="86"/>
        <v>14</v>
      </c>
      <c r="AQ2800" s="30">
        <v>70.010000000000005</v>
      </c>
      <c r="AR2800">
        <f t="shared" si="87"/>
        <v>24.5</v>
      </c>
    </row>
    <row r="2801" spans="1:44" x14ac:dyDescent="0.25">
      <c r="A2801">
        <v>90295</v>
      </c>
      <c r="B2801">
        <v>7</v>
      </c>
      <c r="C2801" t="s">
        <v>59</v>
      </c>
      <c r="D2801" t="s">
        <v>49</v>
      </c>
      <c r="E2801">
        <v>6</v>
      </c>
      <c r="F2801">
        <v>11.28</v>
      </c>
      <c r="G2801">
        <v>28.24</v>
      </c>
      <c r="H2801" s="1">
        <v>44854</v>
      </c>
      <c r="I2801" s="20">
        <v>5</v>
      </c>
      <c r="J2801" s="47">
        <f>Table_Query_from_Mac10[[#This Row],[unit_price]]-(Table_Query_from_Mac10[[#This Row],[unit_price]]*(Table_Query_from_Mac10[[#This Row],[discount_pct]]/100))</f>
        <v>26.827999999999999</v>
      </c>
      <c r="K2801" s="47">
        <f>Table_Query_from_Mac10[[#This Row],[unit_cost]]</f>
        <v>11.28</v>
      </c>
      <c r="L2801" s="47">
        <f>Table_Query_from_Mac10[[#This Row],[Live-cost]]*(1+Table_Query_from_Mac10[[#This Row],[CogsIncreasebyTYPE]])</f>
        <v>11.28</v>
      </c>
      <c r="M2801" s="47">
        <f>Table_Query_from_Mac10[[#This Row],[Live-cost]]*Table_Query_from_Mac10[[#This Row],[qty_to_ship]]</f>
        <v>67.679999999999993</v>
      </c>
      <c r="N2801" s="47">
        <f>IF(Table_Query_from_Mac10[[#This Row],[item_no]]="KDA",-Table_Query_from_Mac10[[#This Row],[unit_price]],Table_Query_from_Mac10[[#This Row],[Net Unit]]*Table_Query_from_Mac10[[#This Row],[qty_to_ship]])</f>
        <v>160.96799999999999</v>
      </c>
      <c r="O2801" s="47">
        <f>SUMIFS(Summary!C:C,Summary!H:H,Table_Query_from_Mac10[[#This Row],[Juiceoc]])</f>
        <v>0</v>
      </c>
      <c r="P2801" s="47">
        <f>SUMIFS(Summary!D:D,Summary!H:H,Table_Query_from_Mac10[[#This Row],[Juiceoc]])</f>
        <v>0</v>
      </c>
      <c r="Q2801" s="47">
        <f>SUMIFS(Summary!E:E,Summary!H:H,Table_Query_from_Mac10[[#This Row],[Juiceoc]])</f>
        <v>0</v>
      </c>
      <c r="R2801" s="47">
        <f>Table_Query_from_Mac10[[#This Row],[Net Unit]]*(1+Table_Query_from_Mac10[[#This Row],[PriceIncreasebyType]])</f>
        <v>26.827999999999999</v>
      </c>
      <c r="S2801" s="47">
        <f>Table_Query_from_Mac10[[#This Row],[UnitPriceFuture]]*Table_Query_from_Mac10[[#This Row],[qtytoShipFuture]]</f>
        <v>160.96799999999999</v>
      </c>
      <c r="T2801" s="47">
        <f>ROUND(Table_Query_from_Mac10[[#This Row],[qty_to_ship]]*(1+Table_Query_from_Mac10[[#This Row],[VolumeIncreasebyType]]),0)</f>
        <v>6</v>
      </c>
      <c r="U2801" s="47">
        <f>Table_Query_from_Mac10[[#This Row],[qtytoShipFuture]]*Table_Query_from_Mac10[[#This Row],[Future-cost]]</f>
        <v>67.679999999999993</v>
      </c>
      <c r="V2801" s="47">
        <f>Table_Query_from_Mac10[[#This Row],[qtytoShipFuture]]-Table_Query_from_Mac10[[#This Row],[qty_to_ship]]</f>
        <v>0</v>
      </c>
      <c r="W2801" s="47">
        <f>Table_Query_from_Mac10[[#This Row],[UnitPriceFuture]]</f>
        <v>26.827999999999999</v>
      </c>
      <c r="X2801" s="47">
        <f>Table_Query_from_Mac10[[#This Row],[Unit Increase]]*Table_Query_from_Mac10[[#This Row],[UnitPriceFuture]]</f>
        <v>0</v>
      </c>
      <c r="Y2801" s="47">
        <f>Table_Query_from_Mac10[[#This Row],[Unit Increase]]*Table_Query_from_Mac10[[#This Row],[Future-cost]]</f>
        <v>0</v>
      </c>
      <c r="Z2801" s="47">
        <f>-(Table_Query_from_Mac10[[#This Row],[Incremental Sales]]+((Table_Query_from_Mac10[[#This Row],[Incremental Sales]]*-(SUM(Summary!$S$8:$S$9)))))*Summary!$S$18</f>
        <v>0</v>
      </c>
      <c r="AA2801" s="47">
        <f>IFERROR(Table_Query_from_Mac10[[#This Row],[Incremental Cost]]/Table_Query_from_Mac10[[#This Row],[Incremental Sales]],0)</f>
        <v>0</v>
      </c>
      <c r="AB2801" s="47">
        <f>IFERROR(Table_Query_from_Mac10[[#This Row],[TotalCostFuture]]/Table_Query_from_Mac10[[#This Row],[totalsalesFuture]],0)</f>
        <v>0.4204562397495154</v>
      </c>
      <c r="AN2801" s="31">
        <v>24</v>
      </c>
      <c r="AO2801">
        <f t="shared" si="86"/>
        <v>6</v>
      </c>
      <c r="AQ2801" s="31">
        <v>80.680000000000007</v>
      </c>
      <c r="AR2801">
        <f t="shared" si="87"/>
        <v>28.24</v>
      </c>
    </row>
    <row r="2802" spans="1:44" x14ac:dyDescent="0.25">
      <c r="A2802">
        <v>90295</v>
      </c>
      <c r="B2802">
        <v>9</v>
      </c>
      <c r="C2802" t="s">
        <v>58</v>
      </c>
      <c r="D2802" t="s">
        <v>49</v>
      </c>
      <c r="E2802">
        <v>9</v>
      </c>
      <c r="F2802">
        <v>3.03</v>
      </c>
      <c r="G2802">
        <v>6.52</v>
      </c>
      <c r="H2802" s="1">
        <v>44854</v>
      </c>
      <c r="I2802" s="20">
        <v>5</v>
      </c>
      <c r="J2802" s="47">
        <f>Table_Query_from_Mac10[[#This Row],[unit_price]]-(Table_Query_from_Mac10[[#This Row],[unit_price]]*(Table_Query_from_Mac10[[#This Row],[discount_pct]]/100))</f>
        <v>6.194</v>
      </c>
      <c r="K2802" s="47">
        <f>Table_Query_from_Mac10[[#This Row],[unit_cost]]</f>
        <v>3.03</v>
      </c>
      <c r="L2802" s="47">
        <f>Table_Query_from_Mac10[[#This Row],[Live-cost]]*(1+Table_Query_from_Mac10[[#This Row],[CogsIncreasebyTYPE]])</f>
        <v>3.03</v>
      </c>
      <c r="M2802" s="47">
        <f>Table_Query_from_Mac10[[#This Row],[Live-cost]]*Table_Query_from_Mac10[[#This Row],[qty_to_ship]]</f>
        <v>27.27</v>
      </c>
      <c r="N2802" s="47">
        <f>IF(Table_Query_from_Mac10[[#This Row],[item_no]]="KDA",-Table_Query_from_Mac10[[#This Row],[unit_price]],Table_Query_from_Mac10[[#This Row],[Net Unit]]*Table_Query_from_Mac10[[#This Row],[qty_to_ship]])</f>
        <v>55.746000000000002</v>
      </c>
      <c r="O2802" s="47">
        <f>SUMIFS(Summary!C:C,Summary!H:H,Table_Query_from_Mac10[[#This Row],[Juiceoc]])</f>
        <v>0</v>
      </c>
      <c r="P2802" s="47">
        <f>SUMIFS(Summary!D:D,Summary!H:H,Table_Query_from_Mac10[[#This Row],[Juiceoc]])</f>
        <v>0</v>
      </c>
      <c r="Q2802" s="47">
        <f>SUMIFS(Summary!E:E,Summary!H:H,Table_Query_from_Mac10[[#This Row],[Juiceoc]])</f>
        <v>0</v>
      </c>
      <c r="R2802" s="47">
        <f>Table_Query_from_Mac10[[#This Row],[Net Unit]]*(1+Table_Query_from_Mac10[[#This Row],[PriceIncreasebyType]])</f>
        <v>6.194</v>
      </c>
      <c r="S2802" s="47">
        <f>Table_Query_from_Mac10[[#This Row],[UnitPriceFuture]]*Table_Query_from_Mac10[[#This Row],[qtytoShipFuture]]</f>
        <v>55.746000000000002</v>
      </c>
      <c r="T2802" s="47">
        <f>ROUND(Table_Query_from_Mac10[[#This Row],[qty_to_ship]]*(1+Table_Query_from_Mac10[[#This Row],[VolumeIncreasebyType]]),0)</f>
        <v>9</v>
      </c>
      <c r="U2802" s="47">
        <f>Table_Query_from_Mac10[[#This Row],[qtytoShipFuture]]*Table_Query_from_Mac10[[#This Row],[Future-cost]]</f>
        <v>27.27</v>
      </c>
      <c r="V2802" s="47">
        <f>Table_Query_from_Mac10[[#This Row],[qtytoShipFuture]]-Table_Query_from_Mac10[[#This Row],[qty_to_ship]]</f>
        <v>0</v>
      </c>
      <c r="W2802" s="47">
        <f>Table_Query_from_Mac10[[#This Row],[UnitPriceFuture]]</f>
        <v>6.194</v>
      </c>
      <c r="X2802" s="47">
        <f>Table_Query_from_Mac10[[#This Row],[Unit Increase]]*Table_Query_from_Mac10[[#This Row],[UnitPriceFuture]]</f>
        <v>0</v>
      </c>
      <c r="Y2802" s="47">
        <f>Table_Query_from_Mac10[[#This Row],[Unit Increase]]*Table_Query_from_Mac10[[#This Row],[Future-cost]]</f>
        <v>0</v>
      </c>
      <c r="Z2802" s="47">
        <f>-(Table_Query_from_Mac10[[#This Row],[Incremental Sales]]+((Table_Query_from_Mac10[[#This Row],[Incremental Sales]]*-(SUM(Summary!$S$8:$S$9)))))*Summary!$S$18</f>
        <v>0</v>
      </c>
      <c r="AA2802" s="47">
        <f>IFERROR(Table_Query_from_Mac10[[#This Row],[Incremental Cost]]/Table_Query_from_Mac10[[#This Row],[Incremental Sales]],0)</f>
        <v>0</v>
      </c>
      <c r="AB2802" s="47">
        <f>IFERROR(Table_Query_from_Mac10[[#This Row],[TotalCostFuture]]/Table_Query_from_Mac10[[#This Row],[totalsalesFuture]],0)</f>
        <v>0.48918308040038744</v>
      </c>
      <c r="AN2802" s="30">
        <v>36</v>
      </c>
      <c r="AO2802">
        <f t="shared" si="86"/>
        <v>9</v>
      </c>
      <c r="AQ2802" s="30">
        <v>18.64</v>
      </c>
      <c r="AR2802">
        <f t="shared" si="87"/>
        <v>6.52</v>
      </c>
    </row>
    <row r="2803" spans="1:44" x14ac:dyDescent="0.25">
      <c r="A2803">
        <v>90295</v>
      </c>
      <c r="B2803">
        <v>10</v>
      </c>
      <c r="C2803" t="s">
        <v>58</v>
      </c>
      <c r="D2803" t="s">
        <v>49</v>
      </c>
      <c r="E2803">
        <v>63</v>
      </c>
      <c r="F2803">
        <v>3.74</v>
      </c>
      <c r="G2803">
        <v>8.2899999999999991</v>
      </c>
      <c r="H2803" s="1">
        <v>44854</v>
      </c>
      <c r="I2803" s="20">
        <v>5</v>
      </c>
      <c r="J2803" s="47">
        <f>Table_Query_from_Mac10[[#This Row],[unit_price]]-(Table_Query_from_Mac10[[#This Row],[unit_price]]*(Table_Query_from_Mac10[[#This Row],[discount_pct]]/100))</f>
        <v>7.8754999999999988</v>
      </c>
      <c r="K2803" s="47">
        <f>Table_Query_from_Mac10[[#This Row],[unit_cost]]</f>
        <v>3.74</v>
      </c>
      <c r="L2803" s="47">
        <f>Table_Query_from_Mac10[[#This Row],[Live-cost]]*(1+Table_Query_from_Mac10[[#This Row],[CogsIncreasebyTYPE]])</f>
        <v>3.74</v>
      </c>
      <c r="M2803" s="47">
        <f>Table_Query_from_Mac10[[#This Row],[Live-cost]]*Table_Query_from_Mac10[[#This Row],[qty_to_ship]]</f>
        <v>235.62</v>
      </c>
      <c r="N2803" s="47">
        <f>IF(Table_Query_from_Mac10[[#This Row],[item_no]]="KDA",-Table_Query_from_Mac10[[#This Row],[unit_price]],Table_Query_from_Mac10[[#This Row],[Net Unit]]*Table_Query_from_Mac10[[#This Row],[qty_to_ship]])</f>
        <v>496.15649999999994</v>
      </c>
      <c r="O2803" s="47">
        <f>SUMIFS(Summary!C:C,Summary!H:H,Table_Query_from_Mac10[[#This Row],[Juiceoc]])</f>
        <v>0</v>
      </c>
      <c r="P2803" s="47">
        <f>SUMIFS(Summary!D:D,Summary!H:H,Table_Query_from_Mac10[[#This Row],[Juiceoc]])</f>
        <v>0</v>
      </c>
      <c r="Q2803" s="47">
        <f>SUMIFS(Summary!E:E,Summary!H:H,Table_Query_from_Mac10[[#This Row],[Juiceoc]])</f>
        <v>0</v>
      </c>
      <c r="R2803" s="47">
        <f>Table_Query_from_Mac10[[#This Row],[Net Unit]]*(1+Table_Query_from_Mac10[[#This Row],[PriceIncreasebyType]])</f>
        <v>7.8754999999999988</v>
      </c>
      <c r="S2803" s="47">
        <f>Table_Query_from_Mac10[[#This Row],[UnitPriceFuture]]*Table_Query_from_Mac10[[#This Row],[qtytoShipFuture]]</f>
        <v>496.15649999999994</v>
      </c>
      <c r="T2803" s="47">
        <f>ROUND(Table_Query_from_Mac10[[#This Row],[qty_to_ship]]*(1+Table_Query_from_Mac10[[#This Row],[VolumeIncreasebyType]]),0)</f>
        <v>63</v>
      </c>
      <c r="U2803" s="47">
        <f>Table_Query_from_Mac10[[#This Row],[qtytoShipFuture]]*Table_Query_from_Mac10[[#This Row],[Future-cost]]</f>
        <v>235.62</v>
      </c>
      <c r="V2803" s="47">
        <f>Table_Query_from_Mac10[[#This Row],[qtytoShipFuture]]-Table_Query_from_Mac10[[#This Row],[qty_to_ship]]</f>
        <v>0</v>
      </c>
      <c r="W2803" s="47">
        <f>Table_Query_from_Mac10[[#This Row],[UnitPriceFuture]]</f>
        <v>7.8754999999999988</v>
      </c>
      <c r="X2803" s="47">
        <f>Table_Query_from_Mac10[[#This Row],[Unit Increase]]*Table_Query_from_Mac10[[#This Row],[UnitPriceFuture]]</f>
        <v>0</v>
      </c>
      <c r="Y2803" s="47">
        <f>Table_Query_from_Mac10[[#This Row],[Unit Increase]]*Table_Query_from_Mac10[[#This Row],[Future-cost]]</f>
        <v>0</v>
      </c>
      <c r="Z2803" s="47">
        <f>-(Table_Query_from_Mac10[[#This Row],[Incremental Sales]]+((Table_Query_from_Mac10[[#This Row],[Incremental Sales]]*-(SUM(Summary!$S$8:$S$9)))))*Summary!$S$18</f>
        <v>0</v>
      </c>
      <c r="AA2803" s="47">
        <f>IFERROR(Table_Query_from_Mac10[[#This Row],[Incremental Cost]]/Table_Query_from_Mac10[[#This Row],[Incremental Sales]],0)</f>
        <v>0</v>
      </c>
      <c r="AB2803" s="47">
        <f>IFERROR(Table_Query_from_Mac10[[#This Row],[TotalCostFuture]]/Table_Query_from_Mac10[[#This Row],[totalsalesFuture]],0)</f>
        <v>0.47489048314392746</v>
      </c>
      <c r="AN2803" s="31">
        <v>252</v>
      </c>
      <c r="AO2803">
        <f t="shared" si="86"/>
        <v>63</v>
      </c>
      <c r="AQ2803" s="31">
        <v>23.68</v>
      </c>
      <c r="AR2803">
        <f t="shared" si="87"/>
        <v>8.2899999999999991</v>
      </c>
    </row>
    <row r="2804" spans="1:44" x14ac:dyDescent="0.25">
      <c r="A2804">
        <v>90295</v>
      </c>
      <c r="B2804">
        <v>11</v>
      </c>
      <c r="C2804" t="s">
        <v>58</v>
      </c>
      <c r="D2804" t="s">
        <v>49</v>
      </c>
      <c r="E2804">
        <v>9</v>
      </c>
      <c r="F2804">
        <v>3.54</v>
      </c>
      <c r="G2804">
        <v>8.1999999999999993</v>
      </c>
      <c r="H2804" s="1">
        <v>44854</v>
      </c>
      <c r="I2804" s="20">
        <v>5</v>
      </c>
      <c r="J2804" s="47">
        <f>Table_Query_from_Mac10[[#This Row],[unit_price]]-(Table_Query_from_Mac10[[#This Row],[unit_price]]*(Table_Query_from_Mac10[[#This Row],[discount_pct]]/100))</f>
        <v>7.7899999999999991</v>
      </c>
      <c r="K2804" s="47">
        <f>Table_Query_from_Mac10[[#This Row],[unit_cost]]</f>
        <v>3.54</v>
      </c>
      <c r="L2804" s="47">
        <f>Table_Query_from_Mac10[[#This Row],[Live-cost]]*(1+Table_Query_from_Mac10[[#This Row],[CogsIncreasebyTYPE]])</f>
        <v>3.54</v>
      </c>
      <c r="M2804" s="47">
        <f>Table_Query_from_Mac10[[#This Row],[Live-cost]]*Table_Query_from_Mac10[[#This Row],[qty_to_ship]]</f>
        <v>31.86</v>
      </c>
      <c r="N2804" s="47">
        <f>IF(Table_Query_from_Mac10[[#This Row],[item_no]]="KDA",-Table_Query_from_Mac10[[#This Row],[unit_price]],Table_Query_from_Mac10[[#This Row],[Net Unit]]*Table_Query_from_Mac10[[#This Row],[qty_to_ship]])</f>
        <v>70.109999999999985</v>
      </c>
      <c r="O2804" s="47">
        <f>SUMIFS(Summary!C:C,Summary!H:H,Table_Query_from_Mac10[[#This Row],[Juiceoc]])</f>
        <v>0</v>
      </c>
      <c r="P2804" s="47">
        <f>SUMIFS(Summary!D:D,Summary!H:H,Table_Query_from_Mac10[[#This Row],[Juiceoc]])</f>
        <v>0</v>
      </c>
      <c r="Q2804" s="47">
        <f>SUMIFS(Summary!E:E,Summary!H:H,Table_Query_from_Mac10[[#This Row],[Juiceoc]])</f>
        <v>0</v>
      </c>
      <c r="R2804" s="47">
        <f>Table_Query_from_Mac10[[#This Row],[Net Unit]]*(1+Table_Query_from_Mac10[[#This Row],[PriceIncreasebyType]])</f>
        <v>7.7899999999999991</v>
      </c>
      <c r="S2804" s="47">
        <f>Table_Query_from_Mac10[[#This Row],[UnitPriceFuture]]*Table_Query_from_Mac10[[#This Row],[qtytoShipFuture]]</f>
        <v>70.109999999999985</v>
      </c>
      <c r="T2804" s="47">
        <f>ROUND(Table_Query_from_Mac10[[#This Row],[qty_to_ship]]*(1+Table_Query_from_Mac10[[#This Row],[VolumeIncreasebyType]]),0)</f>
        <v>9</v>
      </c>
      <c r="U2804" s="47">
        <f>Table_Query_from_Mac10[[#This Row],[qtytoShipFuture]]*Table_Query_from_Mac10[[#This Row],[Future-cost]]</f>
        <v>31.86</v>
      </c>
      <c r="V2804" s="47">
        <f>Table_Query_from_Mac10[[#This Row],[qtytoShipFuture]]-Table_Query_from_Mac10[[#This Row],[qty_to_ship]]</f>
        <v>0</v>
      </c>
      <c r="W2804" s="47">
        <f>Table_Query_from_Mac10[[#This Row],[UnitPriceFuture]]</f>
        <v>7.7899999999999991</v>
      </c>
      <c r="X2804" s="47">
        <f>Table_Query_from_Mac10[[#This Row],[Unit Increase]]*Table_Query_from_Mac10[[#This Row],[UnitPriceFuture]]</f>
        <v>0</v>
      </c>
      <c r="Y2804" s="47">
        <f>Table_Query_from_Mac10[[#This Row],[Unit Increase]]*Table_Query_from_Mac10[[#This Row],[Future-cost]]</f>
        <v>0</v>
      </c>
      <c r="Z2804" s="47">
        <f>-(Table_Query_from_Mac10[[#This Row],[Incremental Sales]]+((Table_Query_from_Mac10[[#This Row],[Incremental Sales]]*-(SUM(Summary!$S$8:$S$9)))))*Summary!$S$18</f>
        <v>0</v>
      </c>
      <c r="AA2804" s="47">
        <f>IFERROR(Table_Query_from_Mac10[[#This Row],[Incremental Cost]]/Table_Query_from_Mac10[[#This Row],[Incremental Sales]],0)</f>
        <v>0</v>
      </c>
      <c r="AB2804" s="47">
        <f>IFERROR(Table_Query_from_Mac10[[#This Row],[TotalCostFuture]]/Table_Query_from_Mac10[[#This Row],[totalsalesFuture]],0)</f>
        <v>0.45442875481386402</v>
      </c>
      <c r="AN2804" s="30">
        <v>36</v>
      </c>
      <c r="AO2804">
        <f t="shared" si="86"/>
        <v>9</v>
      </c>
      <c r="AQ2804" s="30">
        <v>23.44</v>
      </c>
      <c r="AR2804">
        <f t="shared" si="87"/>
        <v>8.1999999999999993</v>
      </c>
    </row>
    <row r="2805" spans="1:44" x14ac:dyDescent="0.25">
      <c r="A2805">
        <v>90295</v>
      </c>
      <c r="B2805">
        <v>12</v>
      </c>
      <c r="C2805" t="s">
        <v>59</v>
      </c>
      <c r="D2805" t="s">
        <v>49</v>
      </c>
      <c r="E2805">
        <v>7</v>
      </c>
      <c r="F2805">
        <v>4.2699999999999996</v>
      </c>
      <c r="G2805">
        <v>9.7200000000000006</v>
      </c>
      <c r="H2805" s="1">
        <v>44854</v>
      </c>
      <c r="I2805" s="20">
        <v>5</v>
      </c>
      <c r="J2805" s="47">
        <f>Table_Query_from_Mac10[[#This Row],[unit_price]]-(Table_Query_from_Mac10[[#This Row],[unit_price]]*(Table_Query_from_Mac10[[#This Row],[discount_pct]]/100))</f>
        <v>9.234</v>
      </c>
      <c r="K2805" s="47">
        <f>Table_Query_from_Mac10[[#This Row],[unit_cost]]</f>
        <v>4.2699999999999996</v>
      </c>
      <c r="L2805" s="47">
        <f>Table_Query_from_Mac10[[#This Row],[Live-cost]]*(1+Table_Query_from_Mac10[[#This Row],[CogsIncreasebyTYPE]])</f>
        <v>4.2699999999999996</v>
      </c>
      <c r="M2805" s="47">
        <f>Table_Query_from_Mac10[[#This Row],[Live-cost]]*Table_Query_from_Mac10[[#This Row],[qty_to_ship]]</f>
        <v>29.889999999999997</v>
      </c>
      <c r="N2805" s="47">
        <f>IF(Table_Query_from_Mac10[[#This Row],[item_no]]="KDA",-Table_Query_from_Mac10[[#This Row],[unit_price]],Table_Query_from_Mac10[[#This Row],[Net Unit]]*Table_Query_from_Mac10[[#This Row],[qty_to_ship]])</f>
        <v>64.638000000000005</v>
      </c>
      <c r="O2805" s="47">
        <f>SUMIFS(Summary!C:C,Summary!H:H,Table_Query_from_Mac10[[#This Row],[Juiceoc]])</f>
        <v>0</v>
      </c>
      <c r="P2805" s="47">
        <f>SUMIFS(Summary!D:D,Summary!H:H,Table_Query_from_Mac10[[#This Row],[Juiceoc]])</f>
        <v>0</v>
      </c>
      <c r="Q2805" s="47">
        <f>SUMIFS(Summary!E:E,Summary!H:H,Table_Query_from_Mac10[[#This Row],[Juiceoc]])</f>
        <v>0</v>
      </c>
      <c r="R2805" s="47">
        <f>Table_Query_from_Mac10[[#This Row],[Net Unit]]*(1+Table_Query_from_Mac10[[#This Row],[PriceIncreasebyType]])</f>
        <v>9.234</v>
      </c>
      <c r="S2805" s="47">
        <f>Table_Query_from_Mac10[[#This Row],[UnitPriceFuture]]*Table_Query_from_Mac10[[#This Row],[qtytoShipFuture]]</f>
        <v>64.638000000000005</v>
      </c>
      <c r="T2805" s="47">
        <f>ROUND(Table_Query_from_Mac10[[#This Row],[qty_to_ship]]*(1+Table_Query_from_Mac10[[#This Row],[VolumeIncreasebyType]]),0)</f>
        <v>7</v>
      </c>
      <c r="U2805" s="47">
        <f>Table_Query_from_Mac10[[#This Row],[qtytoShipFuture]]*Table_Query_from_Mac10[[#This Row],[Future-cost]]</f>
        <v>29.889999999999997</v>
      </c>
      <c r="V2805" s="47">
        <f>Table_Query_from_Mac10[[#This Row],[qtytoShipFuture]]-Table_Query_from_Mac10[[#This Row],[qty_to_ship]]</f>
        <v>0</v>
      </c>
      <c r="W2805" s="47">
        <f>Table_Query_from_Mac10[[#This Row],[UnitPriceFuture]]</f>
        <v>9.234</v>
      </c>
      <c r="X2805" s="47">
        <f>Table_Query_from_Mac10[[#This Row],[Unit Increase]]*Table_Query_from_Mac10[[#This Row],[UnitPriceFuture]]</f>
        <v>0</v>
      </c>
      <c r="Y2805" s="47">
        <f>Table_Query_from_Mac10[[#This Row],[Unit Increase]]*Table_Query_from_Mac10[[#This Row],[Future-cost]]</f>
        <v>0</v>
      </c>
      <c r="Z2805" s="47">
        <f>-(Table_Query_from_Mac10[[#This Row],[Incremental Sales]]+((Table_Query_from_Mac10[[#This Row],[Incremental Sales]]*-(SUM(Summary!$S$8:$S$9)))))*Summary!$S$18</f>
        <v>0</v>
      </c>
      <c r="AA2805" s="47">
        <f>IFERROR(Table_Query_from_Mac10[[#This Row],[Incremental Cost]]/Table_Query_from_Mac10[[#This Row],[Incremental Sales]],0)</f>
        <v>0</v>
      </c>
      <c r="AB2805" s="47">
        <f>IFERROR(Table_Query_from_Mac10[[#This Row],[TotalCostFuture]]/Table_Query_from_Mac10[[#This Row],[totalsalesFuture]],0)</f>
        <v>0.46242148581329862</v>
      </c>
      <c r="AN2805" s="31">
        <v>25</v>
      </c>
      <c r="AO2805">
        <f t="shared" si="86"/>
        <v>7</v>
      </c>
      <c r="AQ2805" s="31">
        <v>27.77</v>
      </c>
      <c r="AR2805">
        <f t="shared" si="87"/>
        <v>9.7200000000000006</v>
      </c>
    </row>
    <row r="2806" spans="1:44" x14ac:dyDescent="0.25">
      <c r="A2806">
        <v>90295</v>
      </c>
      <c r="B2806">
        <v>13</v>
      </c>
      <c r="C2806" t="s">
        <v>58</v>
      </c>
      <c r="D2806" t="s">
        <v>49</v>
      </c>
      <c r="E2806">
        <v>32</v>
      </c>
      <c r="F2806">
        <v>3.95</v>
      </c>
      <c r="G2806">
        <v>9.2799999999999994</v>
      </c>
      <c r="H2806" s="1">
        <v>44854</v>
      </c>
      <c r="I2806" s="20">
        <v>5</v>
      </c>
      <c r="J2806" s="47">
        <f>Table_Query_from_Mac10[[#This Row],[unit_price]]-(Table_Query_from_Mac10[[#This Row],[unit_price]]*(Table_Query_from_Mac10[[#This Row],[discount_pct]]/100))</f>
        <v>8.8159999999999989</v>
      </c>
      <c r="K2806" s="47">
        <f>Table_Query_from_Mac10[[#This Row],[unit_cost]]</f>
        <v>3.95</v>
      </c>
      <c r="L2806" s="47">
        <f>Table_Query_from_Mac10[[#This Row],[Live-cost]]*(1+Table_Query_from_Mac10[[#This Row],[CogsIncreasebyTYPE]])</f>
        <v>3.95</v>
      </c>
      <c r="M2806" s="47">
        <f>Table_Query_from_Mac10[[#This Row],[Live-cost]]*Table_Query_from_Mac10[[#This Row],[qty_to_ship]]</f>
        <v>126.4</v>
      </c>
      <c r="N2806" s="47">
        <f>IF(Table_Query_from_Mac10[[#This Row],[item_no]]="KDA",-Table_Query_from_Mac10[[#This Row],[unit_price]],Table_Query_from_Mac10[[#This Row],[Net Unit]]*Table_Query_from_Mac10[[#This Row],[qty_to_ship]])</f>
        <v>282.11199999999997</v>
      </c>
      <c r="O2806" s="47">
        <f>SUMIFS(Summary!C:C,Summary!H:H,Table_Query_from_Mac10[[#This Row],[Juiceoc]])</f>
        <v>0</v>
      </c>
      <c r="P2806" s="47">
        <f>SUMIFS(Summary!D:D,Summary!H:H,Table_Query_from_Mac10[[#This Row],[Juiceoc]])</f>
        <v>0</v>
      </c>
      <c r="Q2806" s="47">
        <f>SUMIFS(Summary!E:E,Summary!H:H,Table_Query_from_Mac10[[#This Row],[Juiceoc]])</f>
        <v>0</v>
      </c>
      <c r="R2806" s="47">
        <f>Table_Query_from_Mac10[[#This Row],[Net Unit]]*(1+Table_Query_from_Mac10[[#This Row],[PriceIncreasebyType]])</f>
        <v>8.8159999999999989</v>
      </c>
      <c r="S2806" s="47">
        <f>Table_Query_from_Mac10[[#This Row],[UnitPriceFuture]]*Table_Query_from_Mac10[[#This Row],[qtytoShipFuture]]</f>
        <v>282.11199999999997</v>
      </c>
      <c r="T2806" s="47">
        <f>ROUND(Table_Query_from_Mac10[[#This Row],[qty_to_ship]]*(1+Table_Query_from_Mac10[[#This Row],[VolumeIncreasebyType]]),0)</f>
        <v>32</v>
      </c>
      <c r="U2806" s="47">
        <f>Table_Query_from_Mac10[[#This Row],[qtytoShipFuture]]*Table_Query_from_Mac10[[#This Row],[Future-cost]]</f>
        <v>126.4</v>
      </c>
      <c r="V2806" s="47">
        <f>Table_Query_from_Mac10[[#This Row],[qtytoShipFuture]]-Table_Query_from_Mac10[[#This Row],[qty_to_ship]]</f>
        <v>0</v>
      </c>
      <c r="W2806" s="47">
        <f>Table_Query_from_Mac10[[#This Row],[UnitPriceFuture]]</f>
        <v>8.8159999999999989</v>
      </c>
      <c r="X2806" s="47">
        <f>Table_Query_from_Mac10[[#This Row],[Unit Increase]]*Table_Query_from_Mac10[[#This Row],[UnitPriceFuture]]</f>
        <v>0</v>
      </c>
      <c r="Y2806" s="47">
        <f>Table_Query_from_Mac10[[#This Row],[Unit Increase]]*Table_Query_from_Mac10[[#This Row],[Future-cost]]</f>
        <v>0</v>
      </c>
      <c r="Z2806" s="47">
        <f>-(Table_Query_from_Mac10[[#This Row],[Incremental Sales]]+((Table_Query_from_Mac10[[#This Row],[Incremental Sales]]*-(SUM(Summary!$S$8:$S$9)))))*Summary!$S$18</f>
        <v>0</v>
      </c>
      <c r="AA2806" s="47">
        <f>IFERROR(Table_Query_from_Mac10[[#This Row],[Incremental Cost]]/Table_Query_from_Mac10[[#This Row],[Incremental Sales]],0)</f>
        <v>0</v>
      </c>
      <c r="AB2806" s="47">
        <f>IFERROR(Table_Query_from_Mac10[[#This Row],[TotalCostFuture]]/Table_Query_from_Mac10[[#This Row],[totalsalesFuture]],0)</f>
        <v>0.44804900181488211</v>
      </c>
      <c r="AN2806" s="30">
        <v>125</v>
      </c>
      <c r="AO2806">
        <f t="shared" si="86"/>
        <v>32</v>
      </c>
      <c r="AQ2806" s="30">
        <v>26.5</v>
      </c>
      <c r="AR2806">
        <f t="shared" si="87"/>
        <v>9.2799999999999994</v>
      </c>
    </row>
    <row r="2807" spans="1:44" x14ac:dyDescent="0.25">
      <c r="A2807">
        <v>90295</v>
      </c>
      <c r="B2807">
        <v>14</v>
      </c>
      <c r="C2807" t="s">
        <v>59</v>
      </c>
      <c r="D2807" t="s">
        <v>49</v>
      </c>
      <c r="E2807">
        <v>63</v>
      </c>
      <c r="F2807">
        <v>4.74</v>
      </c>
      <c r="G2807">
        <v>10.9</v>
      </c>
      <c r="H2807" s="1">
        <v>44854</v>
      </c>
      <c r="I2807" s="20">
        <v>5</v>
      </c>
      <c r="J2807" s="47">
        <f>Table_Query_from_Mac10[[#This Row],[unit_price]]-(Table_Query_from_Mac10[[#This Row],[unit_price]]*(Table_Query_from_Mac10[[#This Row],[discount_pct]]/100))</f>
        <v>10.355</v>
      </c>
      <c r="K2807" s="47">
        <f>Table_Query_from_Mac10[[#This Row],[unit_cost]]</f>
        <v>4.74</v>
      </c>
      <c r="L2807" s="47">
        <f>Table_Query_from_Mac10[[#This Row],[Live-cost]]*(1+Table_Query_from_Mac10[[#This Row],[CogsIncreasebyTYPE]])</f>
        <v>4.74</v>
      </c>
      <c r="M2807" s="47">
        <f>Table_Query_from_Mac10[[#This Row],[Live-cost]]*Table_Query_from_Mac10[[#This Row],[qty_to_ship]]</f>
        <v>298.62</v>
      </c>
      <c r="N2807" s="47">
        <f>IF(Table_Query_from_Mac10[[#This Row],[item_no]]="KDA",-Table_Query_from_Mac10[[#This Row],[unit_price]],Table_Query_from_Mac10[[#This Row],[Net Unit]]*Table_Query_from_Mac10[[#This Row],[qty_to_ship]])</f>
        <v>652.36500000000001</v>
      </c>
      <c r="O2807" s="47">
        <f>SUMIFS(Summary!C:C,Summary!H:H,Table_Query_from_Mac10[[#This Row],[Juiceoc]])</f>
        <v>0</v>
      </c>
      <c r="P2807" s="47">
        <f>SUMIFS(Summary!D:D,Summary!H:H,Table_Query_from_Mac10[[#This Row],[Juiceoc]])</f>
        <v>0</v>
      </c>
      <c r="Q2807" s="47">
        <f>SUMIFS(Summary!E:E,Summary!H:H,Table_Query_from_Mac10[[#This Row],[Juiceoc]])</f>
        <v>0</v>
      </c>
      <c r="R2807" s="47">
        <f>Table_Query_from_Mac10[[#This Row],[Net Unit]]*(1+Table_Query_from_Mac10[[#This Row],[PriceIncreasebyType]])</f>
        <v>10.355</v>
      </c>
      <c r="S2807" s="47">
        <f>Table_Query_from_Mac10[[#This Row],[UnitPriceFuture]]*Table_Query_from_Mac10[[#This Row],[qtytoShipFuture]]</f>
        <v>652.36500000000001</v>
      </c>
      <c r="T2807" s="47">
        <f>ROUND(Table_Query_from_Mac10[[#This Row],[qty_to_ship]]*(1+Table_Query_from_Mac10[[#This Row],[VolumeIncreasebyType]]),0)</f>
        <v>63</v>
      </c>
      <c r="U2807" s="47">
        <f>Table_Query_from_Mac10[[#This Row],[qtytoShipFuture]]*Table_Query_from_Mac10[[#This Row],[Future-cost]]</f>
        <v>298.62</v>
      </c>
      <c r="V2807" s="47">
        <f>Table_Query_from_Mac10[[#This Row],[qtytoShipFuture]]-Table_Query_from_Mac10[[#This Row],[qty_to_ship]]</f>
        <v>0</v>
      </c>
      <c r="W2807" s="47">
        <f>Table_Query_from_Mac10[[#This Row],[UnitPriceFuture]]</f>
        <v>10.355</v>
      </c>
      <c r="X2807" s="47">
        <f>Table_Query_from_Mac10[[#This Row],[Unit Increase]]*Table_Query_from_Mac10[[#This Row],[UnitPriceFuture]]</f>
        <v>0</v>
      </c>
      <c r="Y2807" s="47">
        <f>Table_Query_from_Mac10[[#This Row],[Unit Increase]]*Table_Query_from_Mac10[[#This Row],[Future-cost]]</f>
        <v>0</v>
      </c>
      <c r="Z2807" s="47">
        <f>-(Table_Query_from_Mac10[[#This Row],[Incremental Sales]]+((Table_Query_from_Mac10[[#This Row],[Incremental Sales]]*-(SUM(Summary!$S$8:$S$9)))))*Summary!$S$18</f>
        <v>0</v>
      </c>
      <c r="AA2807" s="47">
        <f>IFERROR(Table_Query_from_Mac10[[#This Row],[Incremental Cost]]/Table_Query_from_Mac10[[#This Row],[Incremental Sales]],0)</f>
        <v>0</v>
      </c>
      <c r="AB2807" s="47">
        <f>IFERROR(Table_Query_from_Mac10[[#This Row],[TotalCostFuture]]/Table_Query_from_Mac10[[#This Row],[totalsalesFuture]],0)</f>
        <v>0.45774987928536937</v>
      </c>
      <c r="AN2807" s="31">
        <v>250</v>
      </c>
      <c r="AO2807">
        <f t="shared" si="86"/>
        <v>63</v>
      </c>
      <c r="AQ2807" s="31">
        <v>31.14</v>
      </c>
      <c r="AR2807">
        <f t="shared" si="87"/>
        <v>10.9</v>
      </c>
    </row>
    <row r="2808" spans="1:44" x14ac:dyDescent="0.25">
      <c r="A2808">
        <v>90295</v>
      </c>
      <c r="B2808">
        <v>15</v>
      </c>
      <c r="C2808" t="s">
        <v>58</v>
      </c>
      <c r="D2808" t="s">
        <v>49</v>
      </c>
      <c r="E2808">
        <v>7</v>
      </c>
      <c r="F2808">
        <v>4.42</v>
      </c>
      <c r="G2808">
        <v>10.08</v>
      </c>
      <c r="H2808" s="1">
        <v>44854</v>
      </c>
      <c r="I2808" s="20">
        <v>5</v>
      </c>
      <c r="J2808" s="47">
        <f>Table_Query_from_Mac10[[#This Row],[unit_price]]-(Table_Query_from_Mac10[[#This Row],[unit_price]]*(Table_Query_from_Mac10[[#This Row],[discount_pct]]/100))</f>
        <v>9.5760000000000005</v>
      </c>
      <c r="K2808" s="47">
        <f>Table_Query_from_Mac10[[#This Row],[unit_cost]]</f>
        <v>4.42</v>
      </c>
      <c r="L2808" s="47">
        <f>Table_Query_from_Mac10[[#This Row],[Live-cost]]*(1+Table_Query_from_Mac10[[#This Row],[CogsIncreasebyTYPE]])</f>
        <v>4.42</v>
      </c>
      <c r="M2808" s="47">
        <f>Table_Query_from_Mac10[[#This Row],[Live-cost]]*Table_Query_from_Mac10[[#This Row],[qty_to_ship]]</f>
        <v>30.939999999999998</v>
      </c>
      <c r="N2808" s="47">
        <f>IF(Table_Query_from_Mac10[[#This Row],[item_no]]="KDA",-Table_Query_from_Mac10[[#This Row],[unit_price]],Table_Query_from_Mac10[[#This Row],[Net Unit]]*Table_Query_from_Mac10[[#This Row],[qty_to_ship]])</f>
        <v>67.032000000000011</v>
      </c>
      <c r="O2808" s="47">
        <f>SUMIFS(Summary!C:C,Summary!H:H,Table_Query_from_Mac10[[#This Row],[Juiceoc]])</f>
        <v>0</v>
      </c>
      <c r="P2808" s="47">
        <f>SUMIFS(Summary!D:D,Summary!H:H,Table_Query_from_Mac10[[#This Row],[Juiceoc]])</f>
        <v>0</v>
      </c>
      <c r="Q2808" s="47">
        <f>SUMIFS(Summary!E:E,Summary!H:H,Table_Query_from_Mac10[[#This Row],[Juiceoc]])</f>
        <v>0</v>
      </c>
      <c r="R2808" s="47">
        <f>Table_Query_from_Mac10[[#This Row],[Net Unit]]*(1+Table_Query_from_Mac10[[#This Row],[PriceIncreasebyType]])</f>
        <v>9.5760000000000005</v>
      </c>
      <c r="S2808" s="47">
        <f>Table_Query_from_Mac10[[#This Row],[UnitPriceFuture]]*Table_Query_from_Mac10[[#This Row],[qtytoShipFuture]]</f>
        <v>67.032000000000011</v>
      </c>
      <c r="T2808" s="47">
        <f>ROUND(Table_Query_from_Mac10[[#This Row],[qty_to_ship]]*(1+Table_Query_from_Mac10[[#This Row],[VolumeIncreasebyType]]),0)</f>
        <v>7</v>
      </c>
      <c r="U2808" s="47">
        <f>Table_Query_from_Mac10[[#This Row],[qtytoShipFuture]]*Table_Query_from_Mac10[[#This Row],[Future-cost]]</f>
        <v>30.939999999999998</v>
      </c>
      <c r="V2808" s="47">
        <f>Table_Query_from_Mac10[[#This Row],[qtytoShipFuture]]-Table_Query_from_Mac10[[#This Row],[qty_to_ship]]</f>
        <v>0</v>
      </c>
      <c r="W2808" s="47">
        <f>Table_Query_from_Mac10[[#This Row],[UnitPriceFuture]]</f>
        <v>9.5760000000000005</v>
      </c>
      <c r="X2808" s="47">
        <f>Table_Query_from_Mac10[[#This Row],[Unit Increase]]*Table_Query_from_Mac10[[#This Row],[UnitPriceFuture]]</f>
        <v>0</v>
      </c>
      <c r="Y2808" s="47">
        <f>Table_Query_from_Mac10[[#This Row],[Unit Increase]]*Table_Query_from_Mac10[[#This Row],[Future-cost]]</f>
        <v>0</v>
      </c>
      <c r="Z2808" s="47">
        <f>-(Table_Query_from_Mac10[[#This Row],[Incremental Sales]]+((Table_Query_from_Mac10[[#This Row],[Incremental Sales]]*-(SUM(Summary!$S$8:$S$9)))))*Summary!$S$18</f>
        <v>0</v>
      </c>
      <c r="AA2808" s="47">
        <f>IFERROR(Table_Query_from_Mac10[[#This Row],[Incremental Cost]]/Table_Query_from_Mac10[[#This Row],[Incremental Sales]],0)</f>
        <v>0</v>
      </c>
      <c r="AB2808" s="47">
        <f>IFERROR(Table_Query_from_Mac10[[#This Row],[TotalCostFuture]]/Table_Query_from_Mac10[[#This Row],[totalsalesFuture]],0)</f>
        <v>0.46157059314954041</v>
      </c>
      <c r="AN2808" s="30">
        <v>25</v>
      </c>
      <c r="AO2808">
        <f t="shared" si="86"/>
        <v>7</v>
      </c>
      <c r="AQ2808" s="30">
        <v>28.81</v>
      </c>
      <c r="AR2808">
        <f t="shared" si="87"/>
        <v>10.08</v>
      </c>
    </row>
    <row r="2809" spans="1:44" x14ac:dyDescent="0.25">
      <c r="A2809">
        <v>90295</v>
      </c>
      <c r="B2809">
        <v>16</v>
      </c>
      <c r="C2809" t="s">
        <v>59</v>
      </c>
      <c r="D2809" t="s">
        <v>49</v>
      </c>
      <c r="E2809">
        <v>10</v>
      </c>
      <c r="F2809">
        <v>5.21</v>
      </c>
      <c r="G2809">
        <v>12</v>
      </c>
      <c r="H2809" s="1">
        <v>44854</v>
      </c>
      <c r="I2809" s="20">
        <v>5</v>
      </c>
      <c r="J2809" s="47">
        <f>Table_Query_from_Mac10[[#This Row],[unit_price]]-(Table_Query_from_Mac10[[#This Row],[unit_price]]*(Table_Query_from_Mac10[[#This Row],[discount_pct]]/100))</f>
        <v>11.4</v>
      </c>
      <c r="K2809" s="47">
        <f>Table_Query_from_Mac10[[#This Row],[unit_cost]]</f>
        <v>5.21</v>
      </c>
      <c r="L2809" s="47">
        <f>Table_Query_from_Mac10[[#This Row],[Live-cost]]*(1+Table_Query_from_Mac10[[#This Row],[CogsIncreasebyTYPE]])</f>
        <v>5.21</v>
      </c>
      <c r="M2809" s="47">
        <f>Table_Query_from_Mac10[[#This Row],[Live-cost]]*Table_Query_from_Mac10[[#This Row],[qty_to_ship]]</f>
        <v>52.1</v>
      </c>
      <c r="N2809" s="47">
        <f>IF(Table_Query_from_Mac10[[#This Row],[item_no]]="KDA",-Table_Query_from_Mac10[[#This Row],[unit_price]],Table_Query_from_Mac10[[#This Row],[Net Unit]]*Table_Query_from_Mac10[[#This Row],[qty_to_ship]])</f>
        <v>114</v>
      </c>
      <c r="O2809" s="47">
        <f>SUMIFS(Summary!C:C,Summary!H:H,Table_Query_from_Mac10[[#This Row],[Juiceoc]])</f>
        <v>0</v>
      </c>
      <c r="P2809" s="47">
        <f>SUMIFS(Summary!D:D,Summary!H:H,Table_Query_from_Mac10[[#This Row],[Juiceoc]])</f>
        <v>0</v>
      </c>
      <c r="Q2809" s="47">
        <f>SUMIFS(Summary!E:E,Summary!H:H,Table_Query_from_Mac10[[#This Row],[Juiceoc]])</f>
        <v>0</v>
      </c>
      <c r="R2809" s="47">
        <f>Table_Query_from_Mac10[[#This Row],[Net Unit]]*(1+Table_Query_from_Mac10[[#This Row],[PriceIncreasebyType]])</f>
        <v>11.4</v>
      </c>
      <c r="S2809" s="47">
        <f>Table_Query_from_Mac10[[#This Row],[UnitPriceFuture]]*Table_Query_from_Mac10[[#This Row],[qtytoShipFuture]]</f>
        <v>114</v>
      </c>
      <c r="T2809" s="47">
        <f>ROUND(Table_Query_from_Mac10[[#This Row],[qty_to_ship]]*(1+Table_Query_from_Mac10[[#This Row],[VolumeIncreasebyType]]),0)</f>
        <v>10</v>
      </c>
      <c r="U2809" s="47">
        <f>Table_Query_from_Mac10[[#This Row],[qtytoShipFuture]]*Table_Query_from_Mac10[[#This Row],[Future-cost]]</f>
        <v>52.1</v>
      </c>
      <c r="V2809" s="47">
        <f>Table_Query_from_Mac10[[#This Row],[qtytoShipFuture]]-Table_Query_from_Mac10[[#This Row],[qty_to_ship]]</f>
        <v>0</v>
      </c>
      <c r="W2809" s="47">
        <f>Table_Query_from_Mac10[[#This Row],[UnitPriceFuture]]</f>
        <v>11.4</v>
      </c>
      <c r="X2809" s="47">
        <f>Table_Query_from_Mac10[[#This Row],[Unit Increase]]*Table_Query_from_Mac10[[#This Row],[UnitPriceFuture]]</f>
        <v>0</v>
      </c>
      <c r="Y2809" s="47">
        <f>Table_Query_from_Mac10[[#This Row],[Unit Increase]]*Table_Query_from_Mac10[[#This Row],[Future-cost]]</f>
        <v>0</v>
      </c>
      <c r="Z2809" s="47">
        <f>-(Table_Query_from_Mac10[[#This Row],[Incremental Sales]]+((Table_Query_from_Mac10[[#This Row],[Incremental Sales]]*-(SUM(Summary!$S$8:$S$9)))))*Summary!$S$18</f>
        <v>0</v>
      </c>
      <c r="AA2809" s="47">
        <f>IFERROR(Table_Query_from_Mac10[[#This Row],[Incremental Cost]]/Table_Query_from_Mac10[[#This Row],[Incremental Sales]],0)</f>
        <v>0</v>
      </c>
      <c r="AB2809" s="47">
        <f>IFERROR(Table_Query_from_Mac10[[#This Row],[TotalCostFuture]]/Table_Query_from_Mac10[[#This Row],[totalsalesFuture]],0)</f>
        <v>0.45701754385964916</v>
      </c>
      <c r="AN2809" s="31">
        <v>40</v>
      </c>
      <c r="AO2809">
        <f t="shared" si="86"/>
        <v>10</v>
      </c>
      <c r="AQ2809" s="31">
        <v>34.28</v>
      </c>
      <c r="AR2809">
        <f t="shared" si="87"/>
        <v>12</v>
      </c>
    </row>
    <row r="2810" spans="1:44" x14ac:dyDescent="0.25">
      <c r="A2810">
        <v>90295</v>
      </c>
      <c r="B2810">
        <v>17</v>
      </c>
      <c r="C2810" t="s">
        <v>58</v>
      </c>
      <c r="D2810" t="s">
        <v>49</v>
      </c>
      <c r="E2810">
        <v>10</v>
      </c>
      <c r="F2810">
        <v>4.87</v>
      </c>
      <c r="G2810">
        <v>10.91</v>
      </c>
      <c r="H2810" s="1">
        <v>44854</v>
      </c>
      <c r="I2810" s="20">
        <v>5</v>
      </c>
      <c r="J2810" s="47">
        <f>Table_Query_from_Mac10[[#This Row],[unit_price]]-(Table_Query_from_Mac10[[#This Row],[unit_price]]*(Table_Query_from_Mac10[[#This Row],[discount_pct]]/100))</f>
        <v>10.3645</v>
      </c>
      <c r="K2810" s="47">
        <f>Table_Query_from_Mac10[[#This Row],[unit_cost]]</f>
        <v>4.87</v>
      </c>
      <c r="L2810" s="47">
        <f>Table_Query_from_Mac10[[#This Row],[Live-cost]]*(1+Table_Query_from_Mac10[[#This Row],[CogsIncreasebyTYPE]])</f>
        <v>4.87</v>
      </c>
      <c r="M2810" s="47">
        <f>Table_Query_from_Mac10[[#This Row],[Live-cost]]*Table_Query_from_Mac10[[#This Row],[qty_to_ship]]</f>
        <v>48.7</v>
      </c>
      <c r="N2810" s="47">
        <f>IF(Table_Query_from_Mac10[[#This Row],[item_no]]="KDA",-Table_Query_from_Mac10[[#This Row],[unit_price]],Table_Query_from_Mac10[[#This Row],[Net Unit]]*Table_Query_from_Mac10[[#This Row],[qty_to_ship]])</f>
        <v>103.645</v>
      </c>
      <c r="O2810" s="47">
        <f>SUMIFS(Summary!C:C,Summary!H:H,Table_Query_from_Mac10[[#This Row],[Juiceoc]])</f>
        <v>0</v>
      </c>
      <c r="P2810" s="47">
        <f>SUMIFS(Summary!D:D,Summary!H:H,Table_Query_from_Mac10[[#This Row],[Juiceoc]])</f>
        <v>0</v>
      </c>
      <c r="Q2810" s="47">
        <f>SUMIFS(Summary!E:E,Summary!H:H,Table_Query_from_Mac10[[#This Row],[Juiceoc]])</f>
        <v>0</v>
      </c>
      <c r="R2810" s="47">
        <f>Table_Query_from_Mac10[[#This Row],[Net Unit]]*(1+Table_Query_from_Mac10[[#This Row],[PriceIncreasebyType]])</f>
        <v>10.3645</v>
      </c>
      <c r="S2810" s="47">
        <f>Table_Query_from_Mac10[[#This Row],[UnitPriceFuture]]*Table_Query_from_Mac10[[#This Row],[qtytoShipFuture]]</f>
        <v>103.645</v>
      </c>
      <c r="T2810" s="47">
        <f>ROUND(Table_Query_from_Mac10[[#This Row],[qty_to_ship]]*(1+Table_Query_from_Mac10[[#This Row],[VolumeIncreasebyType]]),0)</f>
        <v>10</v>
      </c>
      <c r="U2810" s="47">
        <f>Table_Query_from_Mac10[[#This Row],[qtytoShipFuture]]*Table_Query_from_Mac10[[#This Row],[Future-cost]]</f>
        <v>48.7</v>
      </c>
      <c r="V2810" s="47">
        <f>Table_Query_from_Mac10[[#This Row],[qtytoShipFuture]]-Table_Query_from_Mac10[[#This Row],[qty_to_ship]]</f>
        <v>0</v>
      </c>
      <c r="W2810" s="47">
        <f>Table_Query_from_Mac10[[#This Row],[UnitPriceFuture]]</f>
        <v>10.3645</v>
      </c>
      <c r="X2810" s="47">
        <f>Table_Query_from_Mac10[[#This Row],[Unit Increase]]*Table_Query_from_Mac10[[#This Row],[UnitPriceFuture]]</f>
        <v>0</v>
      </c>
      <c r="Y2810" s="47">
        <f>Table_Query_from_Mac10[[#This Row],[Unit Increase]]*Table_Query_from_Mac10[[#This Row],[Future-cost]]</f>
        <v>0</v>
      </c>
      <c r="Z2810" s="47">
        <f>-(Table_Query_from_Mac10[[#This Row],[Incremental Sales]]+((Table_Query_from_Mac10[[#This Row],[Incremental Sales]]*-(SUM(Summary!$S$8:$S$9)))))*Summary!$S$18</f>
        <v>0</v>
      </c>
      <c r="AA2810" s="47">
        <f>IFERROR(Table_Query_from_Mac10[[#This Row],[Incremental Cost]]/Table_Query_from_Mac10[[#This Row],[Incremental Sales]],0)</f>
        <v>0</v>
      </c>
      <c r="AB2810" s="47">
        <f>IFERROR(Table_Query_from_Mac10[[#This Row],[TotalCostFuture]]/Table_Query_from_Mac10[[#This Row],[totalsalesFuture]],0)</f>
        <v>0.4698731246080371</v>
      </c>
      <c r="AN2810" s="30">
        <v>40</v>
      </c>
      <c r="AO2810">
        <f t="shared" si="86"/>
        <v>10</v>
      </c>
      <c r="AQ2810" s="30">
        <v>31.17</v>
      </c>
      <c r="AR2810">
        <f t="shared" si="87"/>
        <v>10.91</v>
      </c>
    </row>
    <row r="2811" spans="1:44" x14ac:dyDescent="0.25">
      <c r="A2811">
        <v>90295</v>
      </c>
      <c r="B2811">
        <v>18</v>
      </c>
      <c r="C2811" t="s">
        <v>59</v>
      </c>
      <c r="D2811" t="s">
        <v>49</v>
      </c>
      <c r="E2811">
        <v>96</v>
      </c>
      <c r="F2811">
        <v>5.7</v>
      </c>
      <c r="G2811">
        <v>12.96</v>
      </c>
      <c r="H2811" s="1">
        <v>44854</v>
      </c>
      <c r="I2811" s="20">
        <v>5</v>
      </c>
      <c r="J2811" s="47">
        <f>Table_Query_from_Mac10[[#This Row],[unit_price]]-(Table_Query_from_Mac10[[#This Row],[unit_price]]*(Table_Query_from_Mac10[[#This Row],[discount_pct]]/100))</f>
        <v>12.312000000000001</v>
      </c>
      <c r="K2811" s="47">
        <f>Table_Query_from_Mac10[[#This Row],[unit_cost]]</f>
        <v>5.7</v>
      </c>
      <c r="L2811" s="47">
        <f>Table_Query_from_Mac10[[#This Row],[Live-cost]]*(1+Table_Query_from_Mac10[[#This Row],[CogsIncreasebyTYPE]])</f>
        <v>5.7</v>
      </c>
      <c r="M2811" s="47">
        <f>Table_Query_from_Mac10[[#This Row],[Live-cost]]*Table_Query_from_Mac10[[#This Row],[qty_to_ship]]</f>
        <v>547.20000000000005</v>
      </c>
      <c r="N2811" s="47">
        <f>IF(Table_Query_from_Mac10[[#This Row],[item_no]]="KDA",-Table_Query_from_Mac10[[#This Row],[unit_price]],Table_Query_from_Mac10[[#This Row],[Net Unit]]*Table_Query_from_Mac10[[#This Row],[qty_to_ship]])</f>
        <v>1181.9520000000002</v>
      </c>
      <c r="O2811" s="47">
        <f>SUMIFS(Summary!C:C,Summary!H:H,Table_Query_from_Mac10[[#This Row],[Juiceoc]])</f>
        <v>0</v>
      </c>
      <c r="P2811" s="47">
        <f>SUMIFS(Summary!D:D,Summary!H:H,Table_Query_from_Mac10[[#This Row],[Juiceoc]])</f>
        <v>0</v>
      </c>
      <c r="Q2811" s="47">
        <f>SUMIFS(Summary!E:E,Summary!H:H,Table_Query_from_Mac10[[#This Row],[Juiceoc]])</f>
        <v>0</v>
      </c>
      <c r="R2811" s="47">
        <f>Table_Query_from_Mac10[[#This Row],[Net Unit]]*(1+Table_Query_from_Mac10[[#This Row],[PriceIncreasebyType]])</f>
        <v>12.312000000000001</v>
      </c>
      <c r="S2811" s="47">
        <f>Table_Query_from_Mac10[[#This Row],[UnitPriceFuture]]*Table_Query_from_Mac10[[#This Row],[qtytoShipFuture]]</f>
        <v>1181.9520000000002</v>
      </c>
      <c r="T2811" s="47">
        <f>ROUND(Table_Query_from_Mac10[[#This Row],[qty_to_ship]]*(1+Table_Query_from_Mac10[[#This Row],[VolumeIncreasebyType]]),0)</f>
        <v>96</v>
      </c>
      <c r="U2811" s="47">
        <f>Table_Query_from_Mac10[[#This Row],[qtytoShipFuture]]*Table_Query_from_Mac10[[#This Row],[Future-cost]]</f>
        <v>547.20000000000005</v>
      </c>
      <c r="V2811" s="47">
        <f>Table_Query_from_Mac10[[#This Row],[qtytoShipFuture]]-Table_Query_from_Mac10[[#This Row],[qty_to_ship]]</f>
        <v>0</v>
      </c>
      <c r="W2811" s="47">
        <f>Table_Query_from_Mac10[[#This Row],[UnitPriceFuture]]</f>
        <v>12.312000000000001</v>
      </c>
      <c r="X2811" s="47">
        <f>Table_Query_from_Mac10[[#This Row],[Unit Increase]]*Table_Query_from_Mac10[[#This Row],[UnitPriceFuture]]</f>
        <v>0</v>
      </c>
      <c r="Y2811" s="47">
        <f>Table_Query_from_Mac10[[#This Row],[Unit Increase]]*Table_Query_from_Mac10[[#This Row],[Future-cost]]</f>
        <v>0</v>
      </c>
      <c r="Z2811" s="47">
        <f>-(Table_Query_from_Mac10[[#This Row],[Incremental Sales]]+((Table_Query_from_Mac10[[#This Row],[Incremental Sales]]*-(SUM(Summary!$S$8:$S$9)))))*Summary!$S$18</f>
        <v>0</v>
      </c>
      <c r="AA2811" s="47">
        <f>IFERROR(Table_Query_from_Mac10[[#This Row],[Incremental Cost]]/Table_Query_from_Mac10[[#This Row],[Incremental Sales]],0)</f>
        <v>0</v>
      </c>
      <c r="AB2811" s="47">
        <f>IFERROR(Table_Query_from_Mac10[[#This Row],[TotalCostFuture]]/Table_Query_from_Mac10[[#This Row],[totalsalesFuture]],0)</f>
        <v>0.46296296296296291</v>
      </c>
      <c r="AN2811" s="31">
        <v>384</v>
      </c>
      <c r="AO2811">
        <f t="shared" si="86"/>
        <v>96</v>
      </c>
      <c r="AQ2811" s="31">
        <v>37.04</v>
      </c>
      <c r="AR2811">
        <f t="shared" si="87"/>
        <v>12.96</v>
      </c>
    </row>
    <row r="2812" spans="1:44" x14ac:dyDescent="0.25">
      <c r="A2812">
        <v>90295</v>
      </c>
      <c r="B2812">
        <v>19</v>
      </c>
      <c r="C2812" t="s">
        <v>59</v>
      </c>
      <c r="D2812" t="s">
        <v>49</v>
      </c>
      <c r="E2812">
        <v>4</v>
      </c>
      <c r="F2812">
        <v>6.28</v>
      </c>
      <c r="G2812">
        <v>14.69</v>
      </c>
      <c r="H2812" s="1">
        <v>44854</v>
      </c>
      <c r="I2812" s="20">
        <v>5</v>
      </c>
      <c r="J2812" s="47">
        <f>Table_Query_from_Mac10[[#This Row],[unit_price]]-(Table_Query_from_Mac10[[#This Row],[unit_price]]*(Table_Query_from_Mac10[[#This Row],[discount_pct]]/100))</f>
        <v>13.955499999999999</v>
      </c>
      <c r="K2812" s="47">
        <f>Table_Query_from_Mac10[[#This Row],[unit_cost]]</f>
        <v>6.28</v>
      </c>
      <c r="L2812" s="47">
        <f>Table_Query_from_Mac10[[#This Row],[Live-cost]]*(1+Table_Query_from_Mac10[[#This Row],[CogsIncreasebyTYPE]])</f>
        <v>6.28</v>
      </c>
      <c r="M2812" s="47">
        <f>Table_Query_from_Mac10[[#This Row],[Live-cost]]*Table_Query_from_Mac10[[#This Row],[qty_to_ship]]</f>
        <v>25.12</v>
      </c>
      <c r="N2812" s="47">
        <f>IF(Table_Query_from_Mac10[[#This Row],[item_no]]="KDA",-Table_Query_from_Mac10[[#This Row],[unit_price]],Table_Query_from_Mac10[[#This Row],[Net Unit]]*Table_Query_from_Mac10[[#This Row],[qty_to_ship]])</f>
        <v>55.821999999999996</v>
      </c>
      <c r="O2812" s="47">
        <f>SUMIFS(Summary!C:C,Summary!H:H,Table_Query_from_Mac10[[#This Row],[Juiceoc]])</f>
        <v>0</v>
      </c>
      <c r="P2812" s="47">
        <f>SUMIFS(Summary!D:D,Summary!H:H,Table_Query_from_Mac10[[#This Row],[Juiceoc]])</f>
        <v>0</v>
      </c>
      <c r="Q2812" s="47">
        <f>SUMIFS(Summary!E:E,Summary!H:H,Table_Query_from_Mac10[[#This Row],[Juiceoc]])</f>
        <v>0</v>
      </c>
      <c r="R2812" s="47">
        <f>Table_Query_from_Mac10[[#This Row],[Net Unit]]*(1+Table_Query_from_Mac10[[#This Row],[PriceIncreasebyType]])</f>
        <v>13.955499999999999</v>
      </c>
      <c r="S2812" s="47">
        <f>Table_Query_from_Mac10[[#This Row],[UnitPriceFuture]]*Table_Query_from_Mac10[[#This Row],[qtytoShipFuture]]</f>
        <v>55.821999999999996</v>
      </c>
      <c r="T2812" s="47">
        <f>ROUND(Table_Query_from_Mac10[[#This Row],[qty_to_ship]]*(1+Table_Query_from_Mac10[[#This Row],[VolumeIncreasebyType]]),0)</f>
        <v>4</v>
      </c>
      <c r="U2812" s="47">
        <f>Table_Query_from_Mac10[[#This Row],[qtytoShipFuture]]*Table_Query_from_Mac10[[#This Row],[Future-cost]]</f>
        <v>25.12</v>
      </c>
      <c r="V2812" s="47">
        <f>Table_Query_from_Mac10[[#This Row],[qtytoShipFuture]]-Table_Query_from_Mac10[[#This Row],[qty_to_ship]]</f>
        <v>0</v>
      </c>
      <c r="W2812" s="47">
        <f>Table_Query_from_Mac10[[#This Row],[UnitPriceFuture]]</f>
        <v>13.955499999999999</v>
      </c>
      <c r="X2812" s="47">
        <f>Table_Query_from_Mac10[[#This Row],[Unit Increase]]*Table_Query_from_Mac10[[#This Row],[UnitPriceFuture]]</f>
        <v>0</v>
      </c>
      <c r="Y2812" s="47">
        <f>Table_Query_from_Mac10[[#This Row],[Unit Increase]]*Table_Query_from_Mac10[[#This Row],[Future-cost]]</f>
        <v>0</v>
      </c>
      <c r="Z2812" s="47">
        <f>-(Table_Query_from_Mac10[[#This Row],[Incremental Sales]]+((Table_Query_from_Mac10[[#This Row],[Incremental Sales]]*-(SUM(Summary!$S$8:$S$9)))))*Summary!$S$18</f>
        <v>0</v>
      </c>
      <c r="AA2812" s="47">
        <f>IFERROR(Table_Query_from_Mac10[[#This Row],[Incremental Cost]]/Table_Query_from_Mac10[[#This Row],[Incremental Sales]],0)</f>
        <v>0</v>
      </c>
      <c r="AB2812" s="47">
        <f>IFERROR(Table_Query_from_Mac10[[#This Row],[TotalCostFuture]]/Table_Query_from_Mac10[[#This Row],[totalsalesFuture]],0)</f>
        <v>0.45000179140840535</v>
      </c>
      <c r="AN2812" s="30">
        <v>16</v>
      </c>
      <c r="AO2812">
        <f t="shared" si="86"/>
        <v>4</v>
      </c>
      <c r="AQ2812" s="30">
        <v>41.96</v>
      </c>
      <c r="AR2812">
        <f t="shared" si="87"/>
        <v>14.69</v>
      </c>
    </row>
    <row r="2813" spans="1:44" x14ac:dyDescent="0.25">
      <c r="A2813">
        <v>90085</v>
      </c>
      <c r="B2813">
        <v>1</v>
      </c>
      <c r="C2813" t="s">
        <v>56</v>
      </c>
      <c r="D2813" t="s">
        <v>81</v>
      </c>
      <c r="E2813">
        <v>3</v>
      </c>
      <c r="F2813">
        <v>5.25</v>
      </c>
      <c r="G2813">
        <v>12.4</v>
      </c>
      <c r="H2813" s="1">
        <v>44844</v>
      </c>
      <c r="I2813" s="20">
        <v>3</v>
      </c>
      <c r="J2813" s="47">
        <f>Table_Query_from_Mac10[[#This Row],[unit_price]]-(Table_Query_from_Mac10[[#This Row],[unit_price]]*(Table_Query_from_Mac10[[#This Row],[discount_pct]]/100))</f>
        <v>12.028</v>
      </c>
      <c r="K2813" s="47">
        <f>Table_Query_from_Mac10[[#This Row],[unit_cost]]</f>
        <v>5.25</v>
      </c>
      <c r="L2813" s="47">
        <f>Table_Query_from_Mac10[[#This Row],[Live-cost]]*(1+Table_Query_from_Mac10[[#This Row],[CogsIncreasebyTYPE]])</f>
        <v>5.25</v>
      </c>
      <c r="M2813" s="47">
        <f>Table_Query_from_Mac10[[#This Row],[Live-cost]]*Table_Query_from_Mac10[[#This Row],[qty_to_ship]]</f>
        <v>15.75</v>
      </c>
      <c r="N2813" s="47">
        <f>IF(Table_Query_from_Mac10[[#This Row],[item_no]]="KDA",-Table_Query_from_Mac10[[#This Row],[unit_price]],Table_Query_from_Mac10[[#This Row],[Net Unit]]*Table_Query_from_Mac10[[#This Row],[qty_to_ship]])</f>
        <v>36.084000000000003</v>
      </c>
      <c r="O2813" s="47">
        <f>SUMIFS(Summary!C:C,Summary!H:H,Table_Query_from_Mac10[[#This Row],[Juiceoc]])</f>
        <v>0</v>
      </c>
      <c r="P2813" s="47">
        <f>SUMIFS(Summary!D:D,Summary!H:H,Table_Query_from_Mac10[[#This Row],[Juiceoc]])</f>
        <v>0</v>
      </c>
      <c r="Q2813" s="47">
        <f>SUMIFS(Summary!E:E,Summary!H:H,Table_Query_from_Mac10[[#This Row],[Juiceoc]])</f>
        <v>0</v>
      </c>
      <c r="R2813" s="47">
        <f>Table_Query_from_Mac10[[#This Row],[Net Unit]]*(1+Table_Query_from_Mac10[[#This Row],[PriceIncreasebyType]])</f>
        <v>12.028</v>
      </c>
      <c r="S2813" s="47">
        <f>Table_Query_from_Mac10[[#This Row],[UnitPriceFuture]]*Table_Query_from_Mac10[[#This Row],[qtytoShipFuture]]</f>
        <v>36.084000000000003</v>
      </c>
      <c r="T2813" s="47">
        <f>ROUND(Table_Query_from_Mac10[[#This Row],[qty_to_ship]]*(1+Table_Query_from_Mac10[[#This Row],[VolumeIncreasebyType]]),0)</f>
        <v>3</v>
      </c>
      <c r="U2813" s="47">
        <f>Table_Query_from_Mac10[[#This Row],[qtytoShipFuture]]*Table_Query_from_Mac10[[#This Row],[Future-cost]]</f>
        <v>15.75</v>
      </c>
      <c r="V2813" s="47">
        <f>Table_Query_from_Mac10[[#This Row],[qtytoShipFuture]]-Table_Query_from_Mac10[[#This Row],[qty_to_ship]]</f>
        <v>0</v>
      </c>
      <c r="W2813" s="47">
        <f>Table_Query_from_Mac10[[#This Row],[UnitPriceFuture]]</f>
        <v>12.028</v>
      </c>
      <c r="X2813" s="47">
        <f>Table_Query_from_Mac10[[#This Row],[Unit Increase]]*Table_Query_from_Mac10[[#This Row],[UnitPriceFuture]]</f>
        <v>0</v>
      </c>
      <c r="Y2813" s="47">
        <f>Table_Query_from_Mac10[[#This Row],[Unit Increase]]*Table_Query_from_Mac10[[#This Row],[Future-cost]]</f>
        <v>0</v>
      </c>
      <c r="Z2813" s="47">
        <f>-(Table_Query_from_Mac10[[#This Row],[Incremental Sales]]+((Table_Query_from_Mac10[[#This Row],[Incremental Sales]]*-(SUM(Summary!$S$8:$S$9)))))*Summary!$S$18</f>
        <v>0</v>
      </c>
      <c r="AA2813" s="47">
        <f>IFERROR(Table_Query_from_Mac10[[#This Row],[Incremental Cost]]/Table_Query_from_Mac10[[#This Row],[Incremental Sales]],0)</f>
        <v>0</v>
      </c>
      <c r="AB2813" s="47">
        <f>IFERROR(Table_Query_from_Mac10[[#This Row],[TotalCostFuture]]/Table_Query_from_Mac10[[#This Row],[totalsalesFuture]],0)</f>
        <v>0.43648154306617887</v>
      </c>
      <c r="AN2813" s="31">
        <v>12</v>
      </c>
      <c r="AO2813">
        <f t="shared" si="86"/>
        <v>3</v>
      </c>
      <c r="AQ2813" s="31">
        <v>35.43</v>
      </c>
      <c r="AR2813">
        <f t="shared" si="87"/>
        <v>12.4</v>
      </c>
    </row>
    <row r="2814" spans="1:44" x14ac:dyDescent="0.25">
      <c r="A2814">
        <v>90085</v>
      </c>
      <c r="B2814">
        <v>2</v>
      </c>
      <c r="C2814" t="s">
        <v>56</v>
      </c>
      <c r="D2814" t="s">
        <v>81</v>
      </c>
      <c r="E2814">
        <v>1</v>
      </c>
      <c r="F2814">
        <v>5.82</v>
      </c>
      <c r="G2814">
        <v>14.98</v>
      </c>
      <c r="H2814" s="1">
        <v>44844</v>
      </c>
      <c r="I2814" s="20">
        <v>3</v>
      </c>
      <c r="J2814" s="47">
        <f>Table_Query_from_Mac10[[#This Row],[unit_price]]-(Table_Query_from_Mac10[[#This Row],[unit_price]]*(Table_Query_from_Mac10[[#This Row],[discount_pct]]/100))</f>
        <v>14.5306</v>
      </c>
      <c r="K2814" s="47">
        <f>Table_Query_from_Mac10[[#This Row],[unit_cost]]</f>
        <v>5.82</v>
      </c>
      <c r="L2814" s="47">
        <f>Table_Query_from_Mac10[[#This Row],[Live-cost]]*(1+Table_Query_from_Mac10[[#This Row],[CogsIncreasebyTYPE]])</f>
        <v>5.82</v>
      </c>
      <c r="M2814" s="47">
        <f>Table_Query_from_Mac10[[#This Row],[Live-cost]]*Table_Query_from_Mac10[[#This Row],[qty_to_ship]]</f>
        <v>5.82</v>
      </c>
      <c r="N2814" s="47">
        <f>IF(Table_Query_from_Mac10[[#This Row],[item_no]]="KDA",-Table_Query_from_Mac10[[#This Row],[unit_price]],Table_Query_from_Mac10[[#This Row],[Net Unit]]*Table_Query_from_Mac10[[#This Row],[qty_to_ship]])</f>
        <v>14.5306</v>
      </c>
      <c r="O2814" s="47">
        <f>SUMIFS(Summary!C:C,Summary!H:H,Table_Query_from_Mac10[[#This Row],[Juiceoc]])</f>
        <v>0</v>
      </c>
      <c r="P2814" s="47">
        <f>SUMIFS(Summary!D:D,Summary!H:H,Table_Query_from_Mac10[[#This Row],[Juiceoc]])</f>
        <v>0</v>
      </c>
      <c r="Q2814" s="47">
        <f>SUMIFS(Summary!E:E,Summary!H:H,Table_Query_from_Mac10[[#This Row],[Juiceoc]])</f>
        <v>0</v>
      </c>
      <c r="R2814" s="47">
        <f>Table_Query_from_Mac10[[#This Row],[Net Unit]]*(1+Table_Query_from_Mac10[[#This Row],[PriceIncreasebyType]])</f>
        <v>14.5306</v>
      </c>
      <c r="S2814" s="47">
        <f>Table_Query_from_Mac10[[#This Row],[UnitPriceFuture]]*Table_Query_from_Mac10[[#This Row],[qtytoShipFuture]]</f>
        <v>14.5306</v>
      </c>
      <c r="T2814" s="47">
        <f>ROUND(Table_Query_from_Mac10[[#This Row],[qty_to_ship]]*(1+Table_Query_from_Mac10[[#This Row],[VolumeIncreasebyType]]),0)</f>
        <v>1</v>
      </c>
      <c r="U2814" s="47">
        <f>Table_Query_from_Mac10[[#This Row],[qtytoShipFuture]]*Table_Query_from_Mac10[[#This Row],[Future-cost]]</f>
        <v>5.82</v>
      </c>
      <c r="V2814" s="47">
        <f>Table_Query_from_Mac10[[#This Row],[qtytoShipFuture]]-Table_Query_from_Mac10[[#This Row],[qty_to_ship]]</f>
        <v>0</v>
      </c>
      <c r="W2814" s="47">
        <f>Table_Query_from_Mac10[[#This Row],[UnitPriceFuture]]</f>
        <v>14.5306</v>
      </c>
      <c r="X2814" s="47">
        <f>Table_Query_from_Mac10[[#This Row],[Unit Increase]]*Table_Query_from_Mac10[[#This Row],[UnitPriceFuture]]</f>
        <v>0</v>
      </c>
      <c r="Y2814" s="47">
        <f>Table_Query_from_Mac10[[#This Row],[Unit Increase]]*Table_Query_from_Mac10[[#This Row],[Future-cost]]</f>
        <v>0</v>
      </c>
      <c r="Z2814" s="47">
        <f>-(Table_Query_from_Mac10[[#This Row],[Incremental Sales]]+((Table_Query_from_Mac10[[#This Row],[Incremental Sales]]*-(SUM(Summary!$S$8:$S$9)))))*Summary!$S$18</f>
        <v>0</v>
      </c>
      <c r="AA2814" s="47">
        <f>IFERROR(Table_Query_from_Mac10[[#This Row],[Incremental Cost]]/Table_Query_from_Mac10[[#This Row],[Incremental Sales]],0)</f>
        <v>0</v>
      </c>
      <c r="AB2814" s="47">
        <f>IFERROR(Table_Query_from_Mac10[[#This Row],[TotalCostFuture]]/Table_Query_from_Mac10[[#This Row],[totalsalesFuture]],0)</f>
        <v>0.40053404539385851</v>
      </c>
      <c r="AN2814" s="30">
        <v>3</v>
      </c>
      <c r="AO2814">
        <f t="shared" si="86"/>
        <v>1</v>
      </c>
      <c r="AQ2814" s="30">
        <v>42.81</v>
      </c>
      <c r="AR2814">
        <f t="shared" si="87"/>
        <v>14.98</v>
      </c>
    </row>
    <row r="2815" spans="1:44" x14ac:dyDescent="0.25">
      <c r="A2815">
        <v>90085</v>
      </c>
      <c r="B2815">
        <v>3</v>
      </c>
      <c r="C2815" t="s">
        <v>56</v>
      </c>
      <c r="D2815" t="s">
        <v>81</v>
      </c>
      <c r="E2815">
        <v>3</v>
      </c>
      <c r="F2815">
        <v>4.09</v>
      </c>
      <c r="G2815">
        <v>9.23</v>
      </c>
      <c r="H2815" s="1">
        <v>44844</v>
      </c>
      <c r="I2815" s="20">
        <v>3</v>
      </c>
      <c r="J2815" s="47">
        <f>Table_Query_from_Mac10[[#This Row],[unit_price]]-(Table_Query_from_Mac10[[#This Row],[unit_price]]*(Table_Query_from_Mac10[[#This Row],[discount_pct]]/100))</f>
        <v>8.9531000000000009</v>
      </c>
      <c r="K2815" s="47">
        <f>Table_Query_from_Mac10[[#This Row],[unit_cost]]</f>
        <v>4.09</v>
      </c>
      <c r="L2815" s="47">
        <f>Table_Query_from_Mac10[[#This Row],[Live-cost]]*(1+Table_Query_from_Mac10[[#This Row],[CogsIncreasebyTYPE]])</f>
        <v>4.09</v>
      </c>
      <c r="M2815" s="47">
        <f>Table_Query_from_Mac10[[#This Row],[Live-cost]]*Table_Query_from_Mac10[[#This Row],[qty_to_ship]]</f>
        <v>12.27</v>
      </c>
      <c r="N2815" s="47">
        <f>IF(Table_Query_from_Mac10[[#This Row],[item_no]]="KDA",-Table_Query_from_Mac10[[#This Row],[unit_price]],Table_Query_from_Mac10[[#This Row],[Net Unit]]*Table_Query_from_Mac10[[#This Row],[qty_to_ship]])</f>
        <v>26.859300000000005</v>
      </c>
      <c r="O2815" s="47">
        <f>SUMIFS(Summary!C:C,Summary!H:H,Table_Query_from_Mac10[[#This Row],[Juiceoc]])</f>
        <v>0</v>
      </c>
      <c r="P2815" s="47">
        <f>SUMIFS(Summary!D:D,Summary!H:H,Table_Query_from_Mac10[[#This Row],[Juiceoc]])</f>
        <v>0</v>
      </c>
      <c r="Q2815" s="47">
        <f>SUMIFS(Summary!E:E,Summary!H:H,Table_Query_from_Mac10[[#This Row],[Juiceoc]])</f>
        <v>0</v>
      </c>
      <c r="R2815" s="47">
        <f>Table_Query_from_Mac10[[#This Row],[Net Unit]]*(1+Table_Query_from_Mac10[[#This Row],[PriceIncreasebyType]])</f>
        <v>8.9531000000000009</v>
      </c>
      <c r="S2815" s="47">
        <f>Table_Query_from_Mac10[[#This Row],[UnitPriceFuture]]*Table_Query_from_Mac10[[#This Row],[qtytoShipFuture]]</f>
        <v>26.859300000000005</v>
      </c>
      <c r="T2815" s="47">
        <f>ROUND(Table_Query_from_Mac10[[#This Row],[qty_to_ship]]*(1+Table_Query_from_Mac10[[#This Row],[VolumeIncreasebyType]]),0)</f>
        <v>3</v>
      </c>
      <c r="U2815" s="47">
        <f>Table_Query_from_Mac10[[#This Row],[qtytoShipFuture]]*Table_Query_from_Mac10[[#This Row],[Future-cost]]</f>
        <v>12.27</v>
      </c>
      <c r="V2815" s="47">
        <f>Table_Query_from_Mac10[[#This Row],[qtytoShipFuture]]-Table_Query_from_Mac10[[#This Row],[qty_to_ship]]</f>
        <v>0</v>
      </c>
      <c r="W2815" s="47">
        <f>Table_Query_from_Mac10[[#This Row],[UnitPriceFuture]]</f>
        <v>8.9531000000000009</v>
      </c>
      <c r="X2815" s="47">
        <f>Table_Query_from_Mac10[[#This Row],[Unit Increase]]*Table_Query_from_Mac10[[#This Row],[UnitPriceFuture]]</f>
        <v>0</v>
      </c>
      <c r="Y2815" s="47">
        <f>Table_Query_from_Mac10[[#This Row],[Unit Increase]]*Table_Query_from_Mac10[[#This Row],[Future-cost]]</f>
        <v>0</v>
      </c>
      <c r="Z2815" s="47">
        <f>-(Table_Query_from_Mac10[[#This Row],[Incremental Sales]]+((Table_Query_from_Mac10[[#This Row],[Incremental Sales]]*-(SUM(Summary!$S$8:$S$9)))))*Summary!$S$18</f>
        <v>0</v>
      </c>
      <c r="AA2815" s="47">
        <f>IFERROR(Table_Query_from_Mac10[[#This Row],[Incremental Cost]]/Table_Query_from_Mac10[[#This Row],[Incremental Sales]],0)</f>
        <v>0</v>
      </c>
      <c r="AB2815" s="47">
        <f>IFERROR(Table_Query_from_Mac10[[#This Row],[TotalCostFuture]]/Table_Query_from_Mac10[[#This Row],[totalsalesFuture]],0)</f>
        <v>0.45682501033161688</v>
      </c>
      <c r="AN2815" s="31">
        <v>10</v>
      </c>
      <c r="AO2815">
        <f t="shared" si="86"/>
        <v>3</v>
      </c>
      <c r="AQ2815" s="31">
        <v>26.36</v>
      </c>
      <c r="AR2815">
        <f t="shared" si="87"/>
        <v>9.23</v>
      </c>
    </row>
    <row r="2816" spans="1:44" x14ac:dyDescent="0.25">
      <c r="A2816">
        <v>90085</v>
      </c>
      <c r="B2816">
        <v>4</v>
      </c>
      <c r="C2816" t="s">
        <v>55</v>
      </c>
      <c r="D2816" t="s">
        <v>81</v>
      </c>
      <c r="E2816">
        <v>2</v>
      </c>
      <c r="F2816">
        <v>4.53</v>
      </c>
      <c r="G2816">
        <v>10.79</v>
      </c>
      <c r="H2816" s="1">
        <v>44844</v>
      </c>
      <c r="I2816" s="20">
        <v>3</v>
      </c>
      <c r="J2816" s="47">
        <f>Table_Query_from_Mac10[[#This Row],[unit_price]]-(Table_Query_from_Mac10[[#This Row],[unit_price]]*(Table_Query_from_Mac10[[#This Row],[discount_pct]]/100))</f>
        <v>10.466299999999999</v>
      </c>
      <c r="K2816" s="47">
        <f>Table_Query_from_Mac10[[#This Row],[unit_cost]]</f>
        <v>4.53</v>
      </c>
      <c r="L2816" s="47">
        <f>Table_Query_from_Mac10[[#This Row],[Live-cost]]*(1+Table_Query_from_Mac10[[#This Row],[CogsIncreasebyTYPE]])</f>
        <v>4.53</v>
      </c>
      <c r="M2816" s="47">
        <f>Table_Query_from_Mac10[[#This Row],[Live-cost]]*Table_Query_from_Mac10[[#This Row],[qty_to_ship]]</f>
        <v>9.06</v>
      </c>
      <c r="N2816" s="47">
        <f>IF(Table_Query_from_Mac10[[#This Row],[item_no]]="KDA",-Table_Query_from_Mac10[[#This Row],[unit_price]],Table_Query_from_Mac10[[#This Row],[Net Unit]]*Table_Query_from_Mac10[[#This Row],[qty_to_ship]])</f>
        <v>20.932599999999997</v>
      </c>
      <c r="O2816" s="47">
        <f>SUMIFS(Summary!C:C,Summary!H:H,Table_Query_from_Mac10[[#This Row],[Juiceoc]])</f>
        <v>0</v>
      </c>
      <c r="P2816" s="47">
        <f>SUMIFS(Summary!D:D,Summary!H:H,Table_Query_from_Mac10[[#This Row],[Juiceoc]])</f>
        <v>0</v>
      </c>
      <c r="Q2816" s="47">
        <f>SUMIFS(Summary!E:E,Summary!H:H,Table_Query_from_Mac10[[#This Row],[Juiceoc]])</f>
        <v>0</v>
      </c>
      <c r="R2816" s="47">
        <f>Table_Query_from_Mac10[[#This Row],[Net Unit]]*(1+Table_Query_from_Mac10[[#This Row],[PriceIncreasebyType]])</f>
        <v>10.466299999999999</v>
      </c>
      <c r="S2816" s="47">
        <f>Table_Query_from_Mac10[[#This Row],[UnitPriceFuture]]*Table_Query_from_Mac10[[#This Row],[qtytoShipFuture]]</f>
        <v>20.932599999999997</v>
      </c>
      <c r="T2816" s="47">
        <f>ROUND(Table_Query_from_Mac10[[#This Row],[qty_to_ship]]*(1+Table_Query_from_Mac10[[#This Row],[VolumeIncreasebyType]]),0)</f>
        <v>2</v>
      </c>
      <c r="U2816" s="47">
        <f>Table_Query_from_Mac10[[#This Row],[qtytoShipFuture]]*Table_Query_from_Mac10[[#This Row],[Future-cost]]</f>
        <v>9.06</v>
      </c>
      <c r="V2816" s="47">
        <f>Table_Query_from_Mac10[[#This Row],[qtytoShipFuture]]-Table_Query_from_Mac10[[#This Row],[qty_to_ship]]</f>
        <v>0</v>
      </c>
      <c r="W2816" s="47">
        <f>Table_Query_from_Mac10[[#This Row],[UnitPriceFuture]]</f>
        <v>10.466299999999999</v>
      </c>
      <c r="X2816" s="47">
        <f>Table_Query_from_Mac10[[#This Row],[Unit Increase]]*Table_Query_from_Mac10[[#This Row],[UnitPriceFuture]]</f>
        <v>0</v>
      </c>
      <c r="Y2816" s="47">
        <f>Table_Query_from_Mac10[[#This Row],[Unit Increase]]*Table_Query_from_Mac10[[#This Row],[Future-cost]]</f>
        <v>0</v>
      </c>
      <c r="Z2816" s="47">
        <f>-(Table_Query_from_Mac10[[#This Row],[Incremental Sales]]+((Table_Query_from_Mac10[[#This Row],[Incremental Sales]]*-(SUM(Summary!$S$8:$S$9)))))*Summary!$S$18</f>
        <v>0</v>
      </c>
      <c r="AA2816" s="47">
        <f>IFERROR(Table_Query_from_Mac10[[#This Row],[Incremental Cost]]/Table_Query_from_Mac10[[#This Row],[Incremental Sales]],0)</f>
        <v>0</v>
      </c>
      <c r="AB2816" s="47">
        <f>IFERROR(Table_Query_from_Mac10[[#This Row],[TotalCostFuture]]/Table_Query_from_Mac10[[#This Row],[totalsalesFuture]],0)</f>
        <v>0.43281771017456033</v>
      </c>
      <c r="AN2816" s="30">
        <v>5</v>
      </c>
      <c r="AO2816">
        <f t="shared" si="86"/>
        <v>2</v>
      </c>
      <c r="AQ2816" s="30">
        <v>30.84</v>
      </c>
      <c r="AR2816">
        <f t="shared" si="87"/>
        <v>10.79</v>
      </c>
    </row>
    <row r="2817" spans="1:44" x14ac:dyDescent="0.25">
      <c r="A2817">
        <v>90085</v>
      </c>
      <c r="B2817">
        <v>5</v>
      </c>
      <c r="C2817" t="s">
        <v>55</v>
      </c>
      <c r="D2817" t="s">
        <v>81</v>
      </c>
      <c r="E2817">
        <v>5</v>
      </c>
      <c r="F2817">
        <v>7.37</v>
      </c>
      <c r="G2817">
        <v>18.03</v>
      </c>
      <c r="H2817" s="1">
        <v>44844</v>
      </c>
      <c r="I2817" s="20">
        <v>3</v>
      </c>
      <c r="J2817" s="47">
        <f>Table_Query_from_Mac10[[#This Row],[unit_price]]-(Table_Query_from_Mac10[[#This Row],[unit_price]]*(Table_Query_from_Mac10[[#This Row],[discount_pct]]/100))</f>
        <v>17.489100000000001</v>
      </c>
      <c r="K2817" s="47">
        <f>Table_Query_from_Mac10[[#This Row],[unit_cost]]</f>
        <v>7.37</v>
      </c>
      <c r="L2817" s="47">
        <f>Table_Query_from_Mac10[[#This Row],[Live-cost]]*(1+Table_Query_from_Mac10[[#This Row],[CogsIncreasebyTYPE]])</f>
        <v>7.37</v>
      </c>
      <c r="M2817" s="47">
        <f>Table_Query_from_Mac10[[#This Row],[Live-cost]]*Table_Query_from_Mac10[[#This Row],[qty_to_ship]]</f>
        <v>36.85</v>
      </c>
      <c r="N2817" s="47">
        <f>IF(Table_Query_from_Mac10[[#This Row],[item_no]]="KDA",-Table_Query_from_Mac10[[#This Row],[unit_price]],Table_Query_from_Mac10[[#This Row],[Net Unit]]*Table_Query_from_Mac10[[#This Row],[qty_to_ship]])</f>
        <v>87.44550000000001</v>
      </c>
      <c r="O2817" s="47">
        <f>SUMIFS(Summary!C:C,Summary!H:H,Table_Query_from_Mac10[[#This Row],[Juiceoc]])</f>
        <v>0</v>
      </c>
      <c r="P2817" s="47">
        <f>SUMIFS(Summary!D:D,Summary!H:H,Table_Query_from_Mac10[[#This Row],[Juiceoc]])</f>
        <v>0</v>
      </c>
      <c r="Q2817" s="47">
        <f>SUMIFS(Summary!E:E,Summary!H:H,Table_Query_from_Mac10[[#This Row],[Juiceoc]])</f>
        <v>0</v>
      </c>
      <c r="R2817" s="47">
        <f>Table_Query_from_Mac10[[#This Row],[Net Unit]]*(1+Table_Query_from_Mac10[[#This Row],[PriceIncreasebyType]])</f>
        <v>17.489100000000001</v>
      </c>
      <c r="S2817" s="47">
        <f>Table_Query_from_Mac10[[#This Row],[UnitPriceFuture]]*Table_Query_from_Mac10[[#This Row],[qtytoShipFuture]]</f>
        <v>87.44550000000001</v>
      </c>
      <c r="T2817" s="47">
        <f>ROUND(Table_Query_from_Mac10[[#This Row],[qty_to_ship]]*(1+Table_Query_from_Mac10[[#This Row],[VolumeIncreasebyType]]),0)</f>
        <v>5</v>
      </c>
      <c r="U2817" s="47">
        <f>Table_Query_from_Mac10[[#This Row],[qtytoShipFuture]]*Table_Query_from_Mac10[[#This Row],[Future-cost]]</f>
        <v>36.85</v>
      </c>
      <c r="V2817" s="47">
        <f>Table_Query_from_Mac10[[#This Row],[qtytoShipFuture]]-Table_Query_from_Mac10[[#This Row],[qty_to_ship]]</f>
        <v>0</v>
      </c>
      <c r="W2817" s="47">
        <f>Table_Query_from_Mac10[[#This Row],[UnitPriceFuture]]</f>
        <v>17.489100000000001</v>
      </c>
      <c r="X2817" s="47">
        <f>Table_Query_from_Mac10[[#This Row],[Unit Increase]]*Table_Query_from_Mac10[[#This Row],[UnitPriceFuture]]</f>
        <v>0</v>
      </c>
      <c r="Y2817" s="47">
        <f>Table_Query_from_Mac10[[#This Row],[Unit Increase]]*Table_Query_from_Mac10[[#This Row],[Future-cost]]</f>
        <v>0</v>
      </c>
      <c r="Z2817" s="47">
        <f>-(Table_Query_from_Mac10[[#This Row],[Incremental Sales]]+((Table_Query_from_Mac10[[#This Row],[Incremental Sales]]*-(SUM(Summary!$S$8:$S$9)))))*Summary!$S$18</f>
        <v>0</v>
      </c>
      <c r="AA2817" s="47">
        <f>IFERROR(Table_Query_from_Mac10[[#This Row],[Incremental Cost]]/Table_Query_from_Mac10[[#This Row],[Incremental Sales]],0)</f>
        <v>0</v>
      </c>
      <c r="AB2817" s="47">
        <f>IFERROR(Table_Query_from_Mac10[[#This Row],[TotalCostFuture]]/Table_Query_from_Mac10[[#This Row],[totalsalesFuture]],0)</f>
        <v>0.42140533246422052</v>
      </c>
      <c r="AN2817" s="31">
        <v>20</v>
      </c>
      <c r="AO2817">
        <f t="shared" si="86"/>
        <v>5</v>
      </c>
      <c r="AQ2817" s="31">
        <v>51.52</v>
      </c>
      <c r="AR2817">
        <f t="shared" si="87"/>
        <v>18.03</v>
      </c>
    </row>
    <row r="2818" spans="1:44" x14ac:dyDescent="0.25">
      <c r="A2818">
        <v>90085</v>
      </c>
      <c r="B2818">
        <v>6</v>
      </c>
      <c r="C2818" t="s">
        <v>55</v>
      </c>
      <c r="D2818" t="s">
        <v>81</v>
      </c>
      <c r="E2818">
        <v>5</v>
      </c>
      <c r="F2818">
        <v>8.81</v>
      </c>
      <c r="G2818">
        <v>22.42</v>
      </c>
      <c r="H2818" s="1">
        <v>44844</v>
      </c>
      <c r="I2818" s="20">
        <v>3</v>
      </c>
      <c r="J2818" s="47">
        <f>Table_Query_from_Mac10[[#This Row],[unit_price]]-(Table_Query_from_Mac10[[#This Row],[unit_price]]*(Table_Query_from_Mac10[[#This Row],[discount_pct]]/100))</f>
        <v>21.747400000000003</v>
      </c>
      <c r="K2818" s="47">
        <f>Table_Query_from_Mac10[[#This Row],[unit_cost]]</f>
        <v>8.81</v>
      </c>
      <c r="L2818" s="47">
        <f>Table_Query_from_Mac10[[#This Row],[Live-cost]]*(1+Table_Query_from_Mac10[[#This Row],[CogsIncreasebyTYPE]])</f>
        <v>8.81</v>
      </c>
      <c r="M2818" s="47">
        <f>Table_Query_from_Mac10[[#This Row],[Live-cost]]*Table_Query_from_Mac10[[#This Row],[qty_to_ship]]</f>
        <v>44.050000000000004</v>
      </c>
      <c r="N2818" s="47">
        <f>IF(Table_Query_from_Mac10[[#This Row],[item_no]]="KDA",-Table_Query_from_Mac10[[#This Row],[unit_price]],Table_Query_from_Mac10[[#This Row],[Net Unit]]*Table_Query_from_Mac10[[#This Row],[qty_to_ship]])</f>
        <v>108.73700000000001</v>
      </c>
      <c r="O2818" s="47">
        <f>SUMIFS(Summary!C:C,Summary!H:H,Table_Query_from_Mac10[[#This Row],[Juiceoc]])</f>
        <v>0</v>
      </c>
      <c r="P2818" s="47">
        <f>SUMIFS(Summary!D:D,Summary!H:H,Table_Query_from_Mac10[[#This Row],[Juiceoc]])</f>
        <v>0</v>
      </c>
      <c r="Q2818" s="47">
        <f>SUMIFS(Summary!E:E,Summary!H:H,Table_Query_from_Mac10[[#This Row],[Juiceoc]])</f>
        <v>0</v>
      </c>
      <c r="R2818" s="47">
        <f>Table_Query_from_Mac10[[#This Row],[Net Unit]]*(1+Table_Query_from_Mac10[[#This Row],[PriceIncreasebyType]])</f>
        <v>21.747400000000003</v>
      </c>
      <c r="S2818" s="47">
        <f>Table_Query_from_Mac10[[#This Row],[UnitPriceFuture]]*Table_Query_from_Mac10[[#This Row],[qtytoShipFuture]]</f>
        <v>108.73700000000001</v>
      </c>
      <c r="T2818" s="47">
        <f>ROUND(Table_Query_from_Mac10[[#This Row],[qty_to_ship]]*(1+Table_Query_from_Mac10[[#This Row],[VolumeIncreasebyType]]),0)</f>
        <v>5</v>
      </c>
      <c r="U2818" s="47">
        <f>Table_Query_from_Mac10[[#This Row],[qtytoShipFuture]]*Table_Query_from_Mac10[[#This Row],[Future-cost]]</f>
        <v>44.050000000000004</v>
      </c>
      <c r="V2818" s="47">
        <f>Table_Query_from_Mac10[[#This Row],[qtytoShipFuture]]-Table_Query_from_Mac10[[#This Row],[qty_to_ship]]</f>
        <v>0</v>
      </c>
      <c r="W2818" s="47">
        <f>Table_Query_from_Mac10[[#This Row],[UnitPriceFuture]]</f>
        <v>21.747400000000003</v>
      </c>
      <c r="X2818" s="47">
        <f>Table_Query_from_Mac10[[#This Row],[Unit Increase]]*Table_Query_from_Mac10[[#This Row],[UnitPriceFuture]]</f>
        <v>0</v>
      </c>
      <c r="Y2818" s="47">
        <f>Table_Query_from_Mac10[[#This Row],[Unit Increase]]*Table_Query_from_Mac10[[#This Row],[Future-cost]]</f>
        <v>0</v>
      </c>
      <c r="Z2818" s="47">
        <f>-(Table_Query_from_Mac10[[#This Row],[Incremental Sales]]+((Table_Query_from_Mac10[[#This Row],[Incremental Sales]]*-(SUM(Summary!$S$8:$S$9)))))*Summary!$S$18</f>
        <v>0</v>
      </c>
      <c r="AA2818" s="47">
        <f>IFERROR(Table_Query_from_Mac10[[#This Row],[Incremental Cost]]/Table_Query_from_Mac10[[#This Row],[Incremental Sales]],0)</f>
        <v>0</v>
      </c>
      <c r="AB2818" s="47">
        <f>IFERROR(Table_Query_from_Mac10[[#This Row],[TotalCostFuture]]/Table_Query_from_Mac10[[#This Row],[totalsalesFuture]],0)</f>
        <v>0.40510589771650862</v>
      </c>
      <c r="AN2818" s="30">
        <v>20</v>
      </c>
      <c r="AO2818">
        <f t="shared" si="86"/>
        <v>5</v>
      </c>
      <c r="AQ2818" s="30">
        <v>64.069999999999993</v>
      </c>
      <c r="AR2818">
        <f t="shared" si="87"/>
        <v>22.42</v>
      </c>
    </row>
    <row r="2819" spans="1:44" x14ac:dyDescent="0.25">
      <c r="A2819">
        <v>90085</v>
      </c>
      <c r="B2819">
        <v>7</v>
      </c>
      <c r="C2819" t="s">
        <v>55</v>
      </c>
      <c r="D2819" t="s">
        <v>81</v>
      </c>
      <c r="E2819">
        <v>4</v>
      </c>
      <c r="F2819">
        <v>10.18</v>
      </c>
      <c r="G2819">
        <v>27.13</v>
      </c>
      <c r="H2819" s="1">
        <v>44844</v>
      </c>
      <c r="I2819" s="20">
        <v>3</v>
      </c>
      <c r="J2819" s="47">
        <f>Table_Query_from_Mac10[[#This Row],[unit_price]]-(Table_Query_from_Mac10[[#This Row],[unit_price]]*(Table_Query_from_Mac10[[#This Row],[discount_pct]]/100))</f>
        <v>26.316099999999999</v>
      </c>
      <c r="K2819" s="47">
        <f>Table_Query_from_Mac10[[#This Row],[unit_cost]]</f>
        <v>10.18</v>
      </c>
      <c r="L2819" s="47">
        <f>Table_Query_from_Mac10[[#This Row],[Live-cost]]*(1+Table_Query_from_Mac10[[#This Row],[CogsIncreasebyTYPE]])</f>
        <v>10.18</v>
      </c>
      <c r="M2819" s="47">
        <f>Table_Query_from_Mac10[[#This Row],[Live-cost]]*Table_Query_from_Mac10[[#This Row],[qty_to_ship]]</f>
        <v>40.72</v>
      </c>
      <c r="N2819" s="47">
        <f>IF(Table_Query_from_Mac10[[#This Row],[item_no]]="KDA",-Table_Query_from_Mac10[[#This Row],[unit_price]],Table_Query_from_Mac10[[#This Row],[Net Unit]]*Table_Query_from_Mac10[[#This Row],[qty_to_ship]])</f>
        <v>105.26439999999999</v>
      </c>
      <c r="O2819" s="47">
        <f>SUMIFS(Summary!C:C,Summary!H:H,Table_Query_from_Mac10[[#This Row],[Juiceoc]])</f>
        <v>0</v>
      </c>
      <c r="P2819" s="47">
        <f>SUMIFS(Summary!D:D,Summary!H:H,Table_Query_from_Mac10[[#This Row],[Juiceoc]])</f>
        <v>0</v>
      </c>
      <c r="Q2819" s="47">
        <f>SUMIFS(Summary!E:E,Summary!H:H,Table_Query_from_Mac10[[#This Row],[Juiceoc]])</f>
        <v>0</v>
      </c>
      <c r="R2819" s="47">
        <f>Table_Query_from_Mac10[[#This Row],[Net Unit]]*(1+Table_Query_from_Mac10[[#This Row],[PriceIncreasebyType]])</f>
        <v>26.316099999999999</v>
      </c>
      <c r="S2819" s="47">
        <f>Table_Query_from_Mac10[[#This Row],[UnitPriceFuture]]*Table_Query_from_Mac10[[#This Row],[qtytoShipFuture]]</f>
        <v>105.26439999999999</v>
      </c>
      <c r="T2819" s="47">
        <f>ROUND(Table_Query_from_Mac10[[#This Row],[qty_to_ship]]*(1+Table_Query_from_Mac10[[#This Row],[VolumeIncreasebyType]]),0)</f>
        <v>4</v>
      </c>
      <c r="U2819" s="47">
        <f>Table_Query_from_Mac10[[#This Row],[qtytoShipFuture]]*Table_Query_from_Mac10[[#This Row],[Future-cost]]</f>
        <v>40.72</v>
      </c>
      <c r="V2819" s="47">
        <f>Table_Query_from_Mac10[[#This Row],[qtytoShipFuture]]-Table_Query_from_Mac10[[#This Row],[qty_to_ship]]</f>
        <v>0</v>
      </c>
      <c r="W2819" s="47">
        <f>Table_Query_from_Mac10[[#This Row],[UnitPriceFuture]]</f>
        <v>26.316099999999999</v>
      </c>
      <c r="X2819" s="47">
        <f>Table_Query_from_Mac10[[#This Row],[Unit Increase]]*Table_Query_from_Mac10[[#This Row],[UnitPriceFuture]]</f>
        <v>0</v>
      </c>
      <c r="Y2819" s="47">
        <f>Table_Query_from_Mac10[[#This Row],[Unit Increase]]*Table_Query_from_Mac10[[#This Row],[Future-cost]]</f>
        <v>0</v>
      </c>
      <c r="Z2819" s="47">
        <f>-(Table_Query_from_Mac10[[#This Row],[Incremental Sales]]+((Table_Query_from_Mac10[[#This Row],[Incremental Sales]]*-(SUM(Summary!$S$8:$S$9)))))*Summary!$S$18</f>
        <v>0</v>
      </c>
      <c r="AA2819" s="47">
        <f>IFERROR(Table_Query_from_Mac10[[#This Row],[Incremental Cost]]/Table_Query_from_Mac10[[#This Row],[Incremental Sales]],0)</f>
        <v>0</v>
      </c>
      <c r="AB2819" s="47">
        <f>IFERROR(Table_Query_from_Mac10[[#This Row],[TotalCostFuture]]/Table_Query_from_Mac10[[#This Row],[totalsalesFuture]],0)</f>
        <v>0.38683543534186299</v>
      </c>
      <c r="AN2819" s="31">
        <v>15</v>
      </c>
      <c r="AO2819">
        <f t="shared" ref="AO2819:AO2882" si="88">CEILING(AN2819/4,1)</f>
        <v>4</v>
      </c>
      <c r="AQ2819" s="31">
        <v>77.510000000000005</v>
      </c>
      <c r="AR2819">
        <f t="shared" ref="AR2819:AR2882" si="89">ROUND(AQ2819/5*1.75,2)</f>
        <v>27.13</v>
      </c>
    </row>
    <row r="2820" spans="1:44" x14ac:dyDescent="0.25">
      <c r="A2820">
        <v>90085</v>
      </c>
      <c r="B2820">
        <v>8</v>
      </c>
      <c r="C2820" t="s">
        <v>55</v>
      </c>
      <c r="D2820" t="s">
        <v>81</v>
      </c>
      <c r="E2820">
        <v>2</v>
      </c>
      <c r="F2820">
        <v>12.04</v>
      </c>
      <c r="G2820">
        <v>31.24</v>
      </c>
      <c r="H2820" s="1">
        <v>44844</v>
      </c>
      <c r="I2820" s="20">
        <v>3</v>
      </c>
      <c r="J2820" s="47">
        <f>Table_Query_from_Mac10[[#This Row],[unit_price]]-(Table_Query_from_Mac10[[#This Row],[unit_price]]*(Table_Query_from_Mac10[[#This Row],[discount_pct]]/100))</f>
        <v>30.302799999999998</v>
      </c>
      <c r="K2820" s="47">
        <f>Table_Query_from_Mac10[[#This Row],[unit_cost]]</f>
        <v>12.04</v>
      </c>
      <c r="L2820" s="47">
        <f>Table_Query_from_Mac10[[#This Row],[Live-cost]]*(1+Table_Query_from_Mac10[[#This Row],[CogsIncreasebyTYPE]])</f>
        <v>12.04</v>
      </c>
      <c r="M2820" s="47">
        <f>Table_Query_from_Mac10[[#This Row],[Live-cost]]*Table_Query_from_Mac10[[#This Row],[qty_to_ship]]</f>
        <v>24.08</v>
      </c>
      <c r="N2820" s="47">
        <f>IF(Table_Query_from_Mac10[[#This Row],[item_no]]="KDA",-Table_Query_from_Mac10[[#This Row],[unit_price]],Table_Query_from_Mac10[[#This Row],[Net Unit]]*Table_Query_from_Mac10[[#This Row],[qty_to_ship]])</f>
        <v>60.605599999999995</v>
      </c>
      <c r="O2820" s="47">
        <f>SUMIFS(Summary!C:C,Summary!H:H,Table_Query_from_Mac10[[#This Row],[Juiceoc]])</f>
        <v>0</v>
      </c>
      <c r="P2820" s="47">
        <f>SUMIFS(Summary!D:D,Summary!H:H,Table_Query_from_Mac10[[#This Row],[Juiceoc]])</f>
        <v>0</v>
      </c>
      <c r="Q2820" s="47">
        <f>SUMIFS(Summary!E:E,Summary!H:H,Table_Query_from_Mac10[[#This Row],[Juiceoc]])</f>
        <v>0</v>
      </c>
      <c r="R2820" s="47">
        <f>Table_Query_from_Mac10[[#This Row],[Net Unit]]*(1+Table_Query_from_Mac10[[#This Row],[PriceIncreasebyType]])</f>
        <v>30.302799999999998</v>
      </c>
      <c r="S2820" s="47">
        <f>Table_Query_from_Mac10[[#This Row],[UnitPriceFuture]]*Table_Query_from_Mac10[[#This Row],[qtytoShipFuture]]</f>
        <v>60.605599999999995</v>
      </c>
      <c r="T2820" s="47">
        <f>ROUND(Table_Query_from_Mac10[[#This Row],[qty_to_ship]]*(1+Table_Query_from_Mac10[[#This Row],[VolumeIncreasebyType]]),0)</f>
        <v>2</v>
      </c>
      <c r="U2820" s="47">
        <f>Table_Query_from_Mac10[[#This Row],[qtytoShipFuture]]*Table_Query_from_Mac10[[#This Row],[Future-cost]]</f>
        <v>24.08</v>
      </c>
      <c r="V2820" s="47">
        <f>Table_Query_from_Mac10[[#This Row],[qtytoShipFuture]]-Table_Query_from_Mac10[[#This Row],[qty_to_ship]]</f>
        <v>0</v>
      </c>
      <c r="W2820" s="47">
        <f>Table_Query_from_Mac10[[#This Row],[UnitPriceFuture]]</f>
        <v>30.302799999999998</v>
      </c>
      <c r="X2820" s="47">
        <f>Table_Query_from_Mac10[[#This Row],[Unit Increase]]*Table_Query_from_Mac10[[#This Row],[UnitPriceFuture]]</f>
        <v>0</v>
      </c>
      <c r="Y2820" s="47">
        <f>Table_Query_from_Mac10[[#This Row],[Unit Increase]]*Table_Query_from_Mac10[[#This Row],[Future-cost]]</f>
        <v>0</v>
      </c>
      <c r="Z2820" s="47">
        <f>-(Table_Query_from_Mac10[[#This Row],[Incremental Sales]]+((Table_Query_from_Mac10[[#This Row],[Incremental Sales]]*-(SUM(Summary!$S$8:$S$9)))))*Summary!$S$18</f>
        <v>0</v>
      </c>
      <c r="AA2820" s="47">
        <f>IFERROR(Table_Query_from_Mac10[[#This Row],[Incremental Cost]]/Table_Query_from_Mac10[[#This Row],[Incremental Sales]],0)</f>
        <v>0</v>
      </c>
      <c r="AB2820" s="47">
        <f>IFERROR(Table_Query_from_Mac10[[#This Row],[TotalCostFuture]]/Table_Query_from_Mac10[[#This Row],[totalsalesFuture]],0)</f>
        <v>0.39732301965494937</v>
      </c>
      <c r="AN2820" s="30">
        <v>6</v>
      </c>
      <c r="AO2820">
        <f t="shared" si="88"/>
        <v>2</v>
      </c>
      <c r="AQ2820" s="30">
        <v>89.26</v>
      </c>
      <c r="AR2820">
        <f t="shared" si="89"/>
        <v>31.24</v>
      </c>
    </row>
    <row r="2821" spans="1:44" x14ac:dyDescent="0.25">
      <c r="A2821">
        <v>90085</v>
      </c>
      <c r="B2821">
        <v>9</v>
      </c>
      <c r="C2821" t="s">
        <v>56</v>
      </c>
      <c r="D2821" t="s">
        <v>81</v>
      </c>
      <c r="E2821">
        <v>3</v>
      </c>
      <c r="F2821">
        <v>19.23</v>
      </c>
      <c r="G2821">
        <v>55.3</v>
      </c>
      <c r="H2821" s="1">
        <v>44844</v>
      </c>
      <c r="I2821" s="20">
        <v>3</v>
      </c>
      <c r="J2821" s="47">
        <f>Table_Query_from_Mac10[[#This Row],[unit_price]]-(Table_Query_from_Mac10[[#This Row],[unit_price]]*(Table_Query_from_Mac10[[#This Row],[discount_pct]]/100))</f>
        <v>53.640999999999998</v>
      </c>
      <c r="K2821" s="47">
        <f>Table_Query_from_Mac10[[#This Row],[unit_cost]]</f>
        <v>19.23</v>
      </c>
      <c r="L2821" s="47">
        <f>Table_Query_from_Mac10[[#This Row],[Live-cost]]*(1+Table_Query_from_Mac10[[#This Row],[CogsIncreasebyTYPE]])</f>
        <v>19.23</v>
      </c>
      <c r="M2821" s="47">
        <f>Table_Query_from_Mac10[[#This Row],[Live-cost]]*Table_Query_from_Mac10[[#This Row],[qty_to_ship]]</f>
        <v>57.69</v>
      </c>
      <c r="N2821" s="47">
        <f>IF(Table_Query_from_Mac10[[#This Row],[item_no]]="KDA",-Table_Query_from_Mac10[[#This Row],[unit_price]],Table_Query_from_Mac10[[#This Row],[Net Unit]]*Table_Query_from_Mac10[[#This Row],[qty_to_ship]])</f>
        <v>160.923</v>
      </c>
      <c r="O2821" s="47">
        <f>SUMIFS(Summary!C:C,Summary!H:H,Table_Query_from_Mac10[[#This Row],[Juiceoc]])</f>
        <v>0</v>
      </c>
      <c r="P2821" s="47">
        <f>SUMIFS(Summary!D:D,Summary!H:H,Table_Query_from_Mac10[[#This Row],[Juiceoc]])</f>
        <v>0</v>
      </c>
      <c r="Q2821" s="47">
        <f>SUMIFS(Summary!E:E,Summary!H:H,Table_Query_from_Mac10[[#This Row],[Juiceoc]])</f>
        <v>0</v>
      </c>
      <c r="R2821" s="47">
        <f>Table_Query_from_Mac10[[#This Row],[Net Unit]]*(1+Table_Query_from_Mac10[[#This Row],[PriceIncreasebyType]])</f>
        <v>53.640999999999998</v>
      </c>
      <c r="S2821" s="47">
        <f>Table_Query_from_Mac10[[#This Row],[UnitPriceFuture]]*Table_Query_from_Mac10[[#This Row],[qtytoShipFuture]]</f>
        <v>160.923</v>
      </c>
      <c r="T2821" s="47">
        <f>ROUND(Table_Query_from_Mac10[[#This Row],[qty_to_ship]]*(1+Table_Query_from_Mac10[[#This Row],[VolumeIncreasebyType]]),0)</f>
        <v>3</v>
      </c>
      <c r="U2821" s="47">
        <f>Table_Query_from_Mac10[[#This Row],[qtytoShipFuture]]*Table_Query_from_Mac10[[#This Row],[Future-cost]]</f>
        <v>57.69</v>
      </c>
      <c r="V2821" s="47">
        <f>Table_Query_from_Mac10[[#This Row],[qtytoShipFuture]]-Table_Query_from_Mac10[[#This Row],[qty_to_ship]]</f>
        <v>0</v>
      </c>
      <c r="W2821" s="47">
        <f>Table_Query_from_Mac10[[#This Row],[UnitPriceFuture]]</f>
        <v>53.640999999999998</v>
      </c>
      <c r="X2821" s="47">
        <f>Table_Query_from_Mac10[[#This Row],[Unit Increase]]*Table_Query_from_Mac10[[#This Row],[UnitPriceFuture]]</f>
        <v>0</v>
      </c>
      <c r="Y2821" s="47">
        <f>Table_Query_from_Mac10[[#This Row],[Unit Increase]]*Table_Query_from_Mac10[[#This Row],[Future-cost]]</f>
        <v>0</v>
      </c>
      <c r="Z2821" s="47">
        <f>-(Table_Query_from_Mac10[[#This Row],[Incremental Sales]]+((Table_Query_from_Mac10[[#This Row],[Incremental Sales]]*-(SUM(Summary!$S$8:$S$9)))))*Summary!$S$18</f>
        <v>0</v>
      </c>
      <c r="AA2821" s="47">
        <f>IFERROR(Table_Query_from_Mac10[[#This Row],[Incremental Cost]]/Table_Query_from_Mac10[[#This Row],[Incremental Sales]],0)</f>
        <v>0</v>
      </c>
      <c r="AB2821" s="47">
        <f>IFERROR(Table_Query_from_Mac10[[#This Row],[TotalCostFuture]]/Table_Query_from_Mac10[[#This Row],[totalsalesFuture]],0)</f>
        <v>0.35849443522678548</v>
      </c>
      <c r="AN2821" s="31">
        <v>9</v>
      </c>
      <c r="AO2821">
        <f t="shared" si="88"/>
        <v>3</v>
      </c>
      <c r="AQ2821" s="31">
        <v>157.99</v>
      </c>
      <c r="AR2821">
        <f t="shared" si="89"/>
        <v>55.3</v>
      </c>
    </row>
    <row r="2822" spans="1:44" x14ac:dyDescent="0.25">
      <c r="A2822">
        <v>90204</v>
      </c>
      <c r="B2822">
        <v>3</v>
      </c>
      <c r="C2822" t="s">
        <v>84</v>
      </c>
      <c r="D2822" t="s">
        <v>79</v>
      </c>
      <c r="E2822">
        <v>20</v>
      </c>
      <c r="F2822">
        <v>5.03</v>
      </c>
      <c r="G2822">
        <v>10.77</v>
      </c>
      <c r="H2822" s="1">
        <v>44861</v>
      </c>
      <c r="I2822" s="20">
        <v>0</v>
      </c>
      <c r="J2822" s="47">
        <f>Table_Query_from_Mac10[[#This Row],[unit_price]]-(Table_Query_from_Mac10[[#This Row],[unit_price]]*(Table_Query_from_Mac10[[#This Row],[discount_pct]]/100))</f>
        <v>10.77</v>
      </c>
      <c r="K2822" s="47">
        <f>Table_Query_from_Mac10[[#This Row],[unit_cost]]</f>
        <v>5.03</v>
      </c>
      <c r="L2822" s="47">
        <f>Table_Query_from_Mac10[[#This Row],[Live-cost]]*(1+Table_Query_from_Mac10[[#This Row],[CogsIncreasebyTYPE]])</f>
        <v>5.03</v>
      </c>
      <c r="M2822" s="47">
        <f>Table_Query_from_Mac10[[#This Row],[Live-cost]]*Table_Query_from_Mac10[[#This Row],[qty_to_ship]]</f>
        <v>100.60000000000001</v>
      </c>
      <c r="N2822" s="47">
        <f>IF(Table_Query_from_Mac10[[#This Row],[item_no]]="KDA",-Table_Query_from_Mac10[[#This Row],[unit_price]],Table_Query_from_Mac10[[#This Row],[Net Unit]]*Table_Query_from_Mac10[[#This Row],[qty_to_ship]])</f>
        <v>215.39999999999998</v>
      </c>
      <c r="O2822" s="47">
        <f>SUMIFS(Summary!C:C,Summary!H:H,Table_Query_from_Mac10[[#This Row],[Juiceoc]])</f>
        <v>0</v>
      </c>
      <c r="P2822" s="47">
        <f>SUMIFS(Summary!D:D,Summary!H:H,Table_Query_from_Mac10[[#This Row],[Juiceoc]])</f>
        <v>0</v>
      </c>
      <c r="Q2822" s="47">
        <f>SUMIFS(Summary!E:E,Summary!H:H,Table_Query_from_Mac10[[#This Row],[Juiceoc]])</f>
        <v>0</v>
      </c>
      <c r="R2822" s="47">
        <f>Table_Query_from_Mac10[[#This Row],[Net Unit]]*(1+Table_Query_from_Mac10[[#This Row],[PriceIncreasebyType]])</f>
        <v>10.77</v>
      </c>
      <c r="S2822" s="47">
        <f>Table_Query_from_Mac10[[#This Row],[UnitPriceFuture]]*Table_Query_from_Mac10[[#This Row],[qtytoShipFuture]]</f>
        <v>215.39999999999998</v>
      </c>
      <c r="T2822" s="47">
        <f>ROUND(Table_Query_from_Mac10[[#This Row],[qty_to_ship]]*(1+Table_Query_from_Mac10[[#This Row],[VolumeIncreasebyType]]),0)</f>
        <v>20</v>
      </c>
      <c r="U2822" s="47">
        <f>Table_Query_from_Mac10[[#This Row],[qtytoShipFuture]]*Table_Query_from_Mac10[[#This Row],[Future-cost]]</f>
        <v>100.60000000000001</v>
      </c>
      <c r="V2822" s="47">
        <f>Table_Query_from_Mac10[[#This Row],[qtytoShipFuture]]-Table_Query_from_Mac10[[#This Row],[qty_to_ship]]</f>
        <v>0</v>
      </c>
      <c r="W2822" s="47">
        <f>Table_Query_from_Mac10[[#This Row],[UnitPriceFuture]]</f>
        <v>10.77</v>
      </c>
      <c r="X2822" s="47">
        <f>Table_Query_from_Mac10[[#This Row],[Unit Increase]]*Table_Query_from_Mac10[[#This Row],[UnitPriceFuture]]</f>
        <v>0</v>
      </c>
      <c r="Y2822" s="47">
        <f>Table_Query_from_Mac10[[#This Row],[Unit Increase]]*Table_Query_from_Mac10[[#This Row],[Future-cost]]</f>
        <v>0</v>
      </c>
      <c r="Z2822" s="47">
        <f>-(Table_Query_from_Mac10[[#This Row],[Incremental Sales]]+((Table_Query_from_Mac10[[#This Row],[Incremental Sales]]*-(SUM(Summary!$S$8:$S$9)))))*Summary!$S$18</f>
        <v>0</v>
      </c>
      <c r="AA2822" s="47">
        <f>IFERROR(Table_Query_from_Mac10[[#This Row],[Incremental Cost]]/Table_Query_from_Mac10[[#This Row],[Incremental Sales]],0)</f>
        <v>0</v>
      </c>
      <c r="AB2822" s="47">
        <f>IFERROR(Table_Query_from_Mac10[[#This Row],[TotalCostFuture]]/Table_Query_from_Mac10[[#This Row],[totalsalesFuture]],0)</f>
        <v>0.46703806870937797</v>
      </c>
      <c r="AN2822" s="30">
        <v>80</v>
      </c>
      <c r="AO2822">
        <f t="shared" si="88"/>
        <v>20</v>
      </c>
      <c r="AQ2822" s="30">
        <v>30.77</v>
      </c>
      <c r="AR2822">
        <f t="shared" si="89"/>
        <v>10.77</v>
      </c>
    </row>
    <row r="2823" spans="1:44" x14ac:dyDescent="0.25">
      <c r="A2823">
        <v>90204</v>
      </c>
      <c r="B2823">
        <v>4</v>
      </c>
      <c r="C2823" t="s">
        <v>84</v>
      </c>
      <c r="D2823" t="s">
        <v>79</v>
      </c>
      <c r="E2823">
        <v>16</v>
      </c>
      <c r="F2823">
        <v>6.02</v>
      </c>
      <c r="G2823">
        <v>13.57</v>
      </c>
      <c r="H2823" s="1">
        <v>44861</v>
      </c>
      <c r="I2823" s="20">
        <v>0</v>
      </c>
      <c r="J2823" s="47">
        <f>Table_Query_from_Mac10[[#This Row],[unit_price]]-(Table_Query_from_Mac10[[#This Row],[unit_price]]*(Table_Query_from_Mac10[[#This Row],[discount_pct]]/100))</f>
        <v>13.57</v>
      </c>
      <c r="K2823" s="47">
        <f>Table_Query_from_Mac10[[#This Row],[unit_cost]]</f>
        <v>6.02</v>
      </c>
      <c r="L2823" s="47">
        <f>Table_Query_from_Mac10[[#This Row],[Live-cost]]*(1+Table_Query_from_Mac10[[#This Row],[CogsIncreasebyTYPE]])</f>
        <v>6.02</v>
      </c>
      <c r="M2823" s="47">
        <f>Table_Query_from_Mac10[[#This Row],[Live-cost]]*Table_Query_from_Mac10[[#This Row],[qty_to_ship]]</f>
        <v>96.32</v>
      </c>
      <c r="N2823" s="47">
        <f>IF(Table_Query_from_Mac10[[#This Row],[item_no]]="KDA",-Table_Query_from_Mac10[[#This Row],[unit_price]],Table_Query_from_Mac10[[#This Row],[Net Unit]]*Table_Query_from_Mac10[[#This Row],[qty_to_ship]])</f>
        <v>217.12</v>
      </c>
      <c r="O2823" s="47">
        <f>SUMIFS(Summary!C:C,Summary!H:H,Table_Query_from_Mac10[[#This Row],[Juiceoc]])</f>
        <v>0</v>
      </c>
      <c r="P2823" s="47">
        <f>SUMIFS(Summary!D:D,Summary!H:H,Table_Query_from_Mac10[[#This Row],[Juiceoc]])</f>
        <v>0</v>
      </c>
      <c r="Q2823" s="47">
        <f>SUMIFS(Summary!E:E,Summary!H:H,Table_Query_from_Mac10[[#This Row],[Juiceoc]])</f>
        <v>0</v>
      </c>
      <c r="R2823" s="47">
        <f>Table_Query_from_Mac10[[#This Row],[Net Unit]]*(1+Table_Query_from_Mac10[[#This Row],[PriceIncreasebyType]])</f>
        <v>13.57</v>
      </c>
      <c r="S2823" s="47">
        <f>Table_Query_from_Mac10[[#This Row],[UnitPriceFuture]]*Table_Query_from_Mac10[[#This Row],[qtytoShipFuture]]</f>
        <v>217.12</v>
      </c>
      <c r="T2823" s="47">
        <f>ROUND(Table_Query_from_Mac10[[#This Row],[qty_to_ship]]*(1+Table_Query_from_Mac10[[#This Row],[VolumeIncreasebyType]]),0)</f>
        <v>16</v>
      </c>
      <c r="U2823" s="47">
        <f>Table_Query_from_Mac10[[#This Row],[qtytoShipFuture]]*Table_Query_from_Mac10[[#This Row],[Future-cost]]</f>
        <v>96.32</v>
      </c>
      <c r="V2823" s="47">
        <f>Table_Query_from_Mac10[[#This Row],[qtytoShipFuture]]-Table_Query_from_Mac10[[#This Row],[qty_to_ship]]</f>
        <v>0</v>
      </c>
      <c r="W2823" s="47">
        <f>Table_Query_from_Mac10[[#This Row],[UnitPriceFuture]]</f>
        <v>13.57</v>
      </c>
      <c r="X2823" s="47">
        <f>Table_Query_from_Mac10[[#This Row],[Unit Increase]]*Table_Query_from_Mac10[[#This Row],[UnitPriceFuture]]</f>
        <v>0</v>
      </c>
      <c r="Y2823" s="47">
        <f>Table_Query_from_Mac10[[#This Row],[Unit Increase]]*Table_Query_from_Mac10[[#This Row],[Future-cost]]</f>
        <v>0</v>
      </c>
      <c r="Z2823" s="47">
        <f>-(Table_Query_from_Mac10[[#This Row],[Incremental Sales]]+((Table_Query_from_Mac10[[#This Row],[Incremental Sales]]*-(SUM(Summary!$S$8:$S$9)))))*Summary!$S$18</f>
        <v>0</v>
      </c>
      <c r="AA2823" s="47">
        <f>IFERROR(Table_Query_from_Mac10[[#This Row],[Incremental Cost]]/Table_Query_from_Mac10[[#This Row],[Incremental Sales]],0)</f>
        <v>0</v>
      </c>
      <c r="AB2823" s="47">
        <f>IFERROR(Table_Query_from_Mac10[[#This Row],[TotalCostFuture]]/Table_Query_from_Mac10[[#This Row],[totalsalesFuture]],0)</f>
        <v>0.44362564480471622</v>
      </c>
      <c r="AN2823" s="31">
        <v>64</v>
      </c>
      <c r="AO2823">
        <f t="shared" si="88"/>
        <v>16</v>
      </c>
      <c r="AQ2823" s="31">
        <v>38.770000000000003</v>
      </c>
      <c r="AR2823">
        <f t="shared" si="89"/>
        <v>13.57</v>
      </c>
    </row>
    <row r="2824" spans="1:44" x14ac:dyDescent="0.25">
      <c r="A2824">
        <v>90204</v>
      </c>
      <c r="B2824">
        <v>5</v>
      </c>
      <c r="C2824" t="s">
        <v>84</v>
      </c>
      <c r="D2824" t="s">
        <v>79</v>
      </c>
      <c r="E2824">
        <v>36</v>
      </c>
      <c r="F2824">
        <v>3.92</v>
      </c>
      <c r="G2824">
        <v>8.48</v>
      </c>
      <c r="H2824" s="1">
        <v>44861</v>
      </c>
      <c r="I2824" s="20">
        <v>0</v>
      </c>
      <c r="J2824" s="47">
        <f>Table_Query_from_Mac10[[#This Row],[unit_price]]-(Table_Query_from_Mac10[[#This Row],[unit_price]]*(Table_Query_from_Mac10[[#This Row],[discount_pct]]/100))</f>
        <v>8.48</v>
      </c>
      <c r="K2824" s="47">
        <f>Table_Query_from_Mac10[[#This Row],[unit_cost]]</f>
        <v>3.92</v>
      </c>
      <c r="L2824" s="47">
        <f>Table_Query_from_Mac10[[#This Row],[Live-cost]]*(1+Table_Query_from_Mac10[[#This Row],[CogsIncreasebyTYPE]])</f>
        <v>3.92</v>
      </c>
      <c r="M2824" s="47">
        <f>Table_Query_from_Mac10[[#This Row],[Live-cost]]*Table_Query_from_Mac10[[#This Row],[qty_to_ship]]</f>
        <v>141.12</v>
      </c>
      <c r="N2824" s="47">
        <f>IF(Table_Query_from_Mac10[[#This Row],[item_no]]="KDA",-Table_Query_from_Mac10[[#This Row],[unit_price]],Table_Query_from_Mac10[[#This Row],[Net Unit]]*Table_Query_from_Mac10[[#This Row],[qty_to_ship]])</f>
        <v>305.28000000000003</v>
      </c>
      <c r="O2824" s="47">
        <f>SUMIFS(Summary!C:C,Summary!H:H,Table_Query_from_Mac10[[#This Row],[Juiceoc]])</f>
        <v>0</v>
      </c>
      <c r="P2824" s="47">
        <f>SUMIFS(Summary!D:D,Summary!H:H,Table_Query_from_Mac10[[#This Row],[Juiceoc]])</f>
        <v>0</v>
      </c>
      <c r="Q2824" s="47">
        <f>SUMIFS(Summary!E:E,Summary!H:H,Table_Query_from_Mac10[[#This Row],[Juiceoc]])</f>
        <v>0</v>
      </c>
      <c r="R2824" s="47">
        <f>Table_Query_from_Mac10[[#This Row],[Net Unit]]*(1+Table_Query_from_Mac10[[#This Row],[PriceIncreasebyType]])</f>
        <v>8.48</v>
      </c>
      <c r="S2824" s="47">
        <f>Table_Query_from_Mac10[[#This Row],[UnitPriceFuture]]*Table_Query_from_Mac10[[#This Row],[qtytoShipFuture]]</f>
        <v>305.28000000000003</v>
      </c>
      <c r="T2824" s="47">
        <f>ROUND(Table_Query_from_Mac10[[#This Row],[qty_to_ship]]*(1+Table_Query_from_Mac10[[#This Row],[VolumeIncreasebyType]]),0)</f>
        <v>36</v>
      </c>
      <c r="U2824" s="47">
        <f>Table_Query_from_Mac10[[#This Row],[qtytoShipFuture]]*Table_Query_from_Mac10[[#This Row],[Future-cost]]</f>
        <v>141.12</v>
      </c>
      <c r="V2824" s="47">
        <f>Table_Query_from_Mac10[[#This Row],[qtytoShipFuture]]-Table_Query_from_Mac10[[#This Row],[qty_to_ship]]</f>
        <v>0</v>
      </c>
      <c r="W2824" s="47">
        <f>Table_Query_from_Mac10[[#This Row],[UnitPriceFuture]]</f>
        <v>8.48</v>
      </c>
      <c r="X2824" s="47">
        <f>Table_Query_from_Mac10[[#This Row],[Unit Increase]]*Table_Query_from_Mac10[[#This Row],[UnitPriceFuture]]</f>
        <v>0</v>
      </c>
      <c r="Y2824" s="47">
        <f>Table_Query_from_Mac10[[#This Row],[Unit Increase]]*Table_Query_from_Mac10[[#This Row],[Future-cost]]</f>
        <v>0</v>
      </c>
      <c r="Z2824" s="47">
        <f>-(Table_Query_from_Mac10[[#This Row],[Incremental Sales]]+((Table_Query_from_Mac10[[#This Row],[Incremental Sales]]*-(SUM(Summary!$S$8:$S$9)))))*Summary!$S$18</f>
        <v>0</v>
      </c>
      <c r="AA2824" s="47">
        <f>IFERROR(Table_Query_from_Mac10[[#This Row],[Incremental Cost]]/Table_Query_from_Mac10[[#This Row],[Incremental Sales]],0)</f>
        <v>0</v>
      </c>
      <c r="AB2824" s="47">
        <f>IFERROR(Table_Query_from_Mac10[[#This Row],[TotalCostFuture]]/Table_Query_from_Mac10[[#This Row],[totalsalesFuture]],0)</f>
        <v>0.46226415094339618</v>
      </c>
      <c r="AN2824" s="30">
        <v>144</v>
      </c>
      <c r="AO2824">
        <f t="shared" si="88"/>
        <v>36</v>
      </c>
      <c r="AQ2824" s="30">
        <v>24.23</v>
      </c>
      <c r="AR2824">
        <f t="shared" si="89"/>
        <v>8.48</v>
      </c>
    </row>
    <row r="2825" spans="1:44" x14ac:dyDescent="0.25">
      <c r="A2825">
        <v>90204</v>
      </c>
      <c r="B2825">
        <v>6</v>
      </c>
      <c r="C2825" t="s">
        <v>84</v>
      </c>
      <c r="D2825" t="s">
        <v>79</v>
      </c>
      <c r="E2825">
        <v>25</v>
      </c>
      <c r="F2825">
        <v>4.43</v>
      </c>
      <c r="G2825">
        <v>9.98</v>
      </c>
      <c r="H2825" s="1">
        <v>44861</v>
      </c>
      <c r="I2825" s="20">
        <v>0</v>
      </c>
      <c r="J2825" s="47">
        <f>Table_Query_from_Mac10[[#This Row],[unit_price]]-(Table_Query_from_Mac10[[#This Row],[unit_price]]*(Table_Query_from_Mac10[[#This Row],[discount_pct]]/100))</f>
        <v>9.98</v>
      </c>
      <c r="K2825" s="47">
        <f>Table_Query_from_Mac10[[#This Row],[unit_cost]]</f>
        <v>4.43</v>
      </c>
      <c r="L2825" s="47">
        <f>Table_Query_from_Mac10[[#This Row],[Live-cost]]*(1+Table_Query_from_Mac10[[#This Row],[CogsIncreasebyTYPE]])</f>
        <v>4.43</v>
      </c>
      <c r="M2825" s="47">
        <f>Table_Query_from_Mac10[[#This Row],[Live-cost]]*Table_Query_from_Mac10[[#This Row],[qty_to_ship]]</f>
        <v>110.75</v>
      </c>
      <c r="N2825" s="47">
        <f>IF(Table_Query_from_Mac10[[#This Row],[item_no]]="KDA",-Table_Query_from_Mac10[[#This Row],[unit_price]],Table_Query_from_Mac10[[#This Row],[Net Unit]]*Table_Query_from_Mac10[[#This Row],[qty_to_ship]])</f>
        <v>249.5</v>
      </c>
      <c r="O2825" s="47">
        <f>SUMIFS(Summary!C:C,Summary!H:H,Table_Query_from_Mac10[[#This Row],[Juiceoc]])</f>
        <v>0</v>
      </c>
      <c r="P2825" s="47">
        <f>SUMIFS(Summary!D:D,Summary!H:H,Table_Query_from_Mac10[[#This Row],[Juiceoc]])</f>
        <v>0</v>
      </c>
      <c r="Q2825" s="47">
        <f>SUMIFS(Summary!E:E,Summary!H:H,Table_Query_from_Mac10[[#This Row],[Juiceoc]])</f>
        <v>0</v>
      </c>
      <c r="R2825" s="47">
        <f>Table_Query_from_Mac10[[#This Row],[Net Unit]]*(1+Table_Query_from_Mac10[[#This Row],[PriceIncreasebyType]])</f>
        <v>9.98</v>
      </c>
      <c r="S2825" s="47">
        <f>Table_Query_from_Mac10[[#This Row],[UnitPriceFuture]]*Table_Query_from_Mac10[[#This Row],[qtytoShipFuture]]</f>
        <v>249.5</v>
      </c>
      <c r="T2825" s="47">
        <f>ROUND(Table_Query_from_Mac10[[#This Row],[qty_to_ship]]*(1+Table_Query_from_Mac10[[#This Row],[VolumeIncreasebyType]]),0)</f>
        <v>25</v>
      </c>
      <c r="U2825" s="47">
        <f>Table_Query_from_Mac10[[#This Row],[qtytoShipFuture]]*Table_Query_from_Mac10[[#This Row],[Future-cost]]</f>
        <v>110.75</v>
      </c>
      <c r="V2825" s="47">
        <f>Table_Query_from_Mac10[[#This Row],[qtytoShipFuture]]-Table_Query_from_Mac10[[#This Row],[qty_to_ship]]</f>
        <v>0</v>
      </c>
      <c r="W2825" s="47">
        <f>Table_Query_from_Mac10[[#This Row],[UnitPriceFuture]]</f>
        <v>9.98</v>
      </c>
      <c r="X2825" s="47">
        <f>Table_Query_from_Mac10[[#This Row],[Unit Increase]]*Table_Query_from_Mac10[[#This Row],[UnitPriceFuture]]</f>
        <v>0</v>
      </c>
      <c r="Y2825" s="47">
        <f>Table_Query_from_Mac10[[#This Row],[Unit Increase]]*Table_Query_from_Mac10[[#This Row],[Future-cost]]</f>
        <v>0</v>
      </c>
      <c r="Z2825" s="47">
        <f>-(Table_Query_from_Mac10[[#This Row],[Incremental Sales]]+((Table_Query_from_Mac10[[#This Row],[Incremental Sales]]*-(SUM(Summary!$S$8:$S$9)))))*Summary!$S$18</f>
        <v>0</v>
      </c>
      <c r="AA2825" s="47">
        <f>IFERROR(Table_Query_from_Mac10[[#This Row],[Incremental Cost]]/Table_Query_from_Mac10[[#This Row],[Incremental Sales]],0)</f>
        <v>0</v>
      </c>
      <c r="AB2825" s="47">
        <f>IFERROR(Table_Query_from_Mac10[[#This Row],[TotalCostFuture]]/Table_Query_from_Mac10[[#This Row],[totalsalesFuture]],0)</f>
        <v>0.4438877755511022</v>
      </c>
      <c r="AN2825" s="31">
        <v>100</v>
      </c>
      <c r="AO2825">
        <f t="shared" si="88"/>
        <v>25</v>
      </c>
      <c r="AQ2825" s="31">
        <v>28.52</v>
      </c>
      <c r="AR2825">
        <f t="shared" si="89"/>
        <v>9.98</v>
      </c>
    </row>
    <row r="2826" spans="1:44" x14ac:dyDescent="0.25">
      <c r="A2826">
        <v>90204</v>
      </c>
      <c r="B2826">
        <v>7</v>
      </c>
      <c r="C2826" t="s">
        <v>86</v>
      </c>
      <c r="D2826" t="s">
        <v>79</v>
      </c>
      <c r="E2826">
        <v>25</v>
      </c>
      <c r="F2826">
        <v>4.8899999999999997</v>
      </c>
      <c r="G2826">
        <v>11.16</v>
      </c>
      <c r="H2826" s="1">
        <v>44861</v>
      </c>
      <c r="I2826" s="20">
        <v>0</v>
      </c>
      <c r="J2826" s="47">
        <f>Table_Query_from_Mac10[[#This Row],[unit_price]]-(Table_Query_from_Mac10[[#This Row],[unit_price]]*(Table_Query_from_Mac10[[#This Row],[discount_pct]]/100))</f>
        <v>11.16</v>
      </c>
      <c r="K2826" s="47">
        <f>Table_Query_from_Mac10[[#This Row],[unit_cost]]</f>
        <v>4.8899999999999997</v>
      </c>
      <c r="L2826" s="47">
        <f>Table_Query_from_Mac10[[#This Row],[Live-cost]]*(1+Table_Query_from_Mac10[[#This Row],[CogsIncreasebyTYPE]])</f>
        <v>4.8899999999999997</v>
      </c>
      <c r="M2826" s="47">
        <f>Table_Query_from_Mac10[[#This Row],[Live-cost]]*Table_Query_from_Mac10[[#This Row],[qty_to_ship]]</f>
        <v>122.24999999999999</v>
      </c>
      <c r="N2826" s="47">
        <f>IF(Table_Query_from_Mac10[[#This Row],[item_no]]="KDA",-Table_Query_from_Mac10[[#This Row],[unit_price]],Table_Query_from_Mac10[[#This Row],[Net Unit]]*Table_Query_from_Mac10[[#This Row],[qty_to_ship]])</f>
        <v>279</v>
      </c>
      <c r="O2826" s="47">
        <f>SUMIFS(Summary!C:C,Summary!H:H,Table_Query_from_Mac10[[#This Row],[Juiceoc]])</f>
        <v>0</v>
      </c>
      <c r="P2826" s="47">
        <f>SUMIFS(Summary!D:D,Summary!H:H,Table_Query_from_Mac10[[#This Row],[Juiceoc]])</f>
        <v>0</v>
      </c>
      <c r="Q2826" s="47">
        <f>SUMIFS(Summary!E:E,Summary!H:H,Table_Query_from_Mac10[[#This Row],[Juiceoc]])</f>
        <v>0</v>
      </c>
      <c r="R2826" s="47">
        <f>Table_Query_from_Mac10[[#This Row],[Net Unit]]*(1+Table_Query_from_Mac10[[#This Row],[PriceIncreasebyType]])</f>
        <v>11.16</v>
      </c>
      <c r="S2826" s="47">
        <f>Table_Query_from_Mac10[[#This Row],[UnitPriceFuture]]*Table_Query_from_Mac10[[#This Row],[qtytoShipFuture]]</f>
        <v>279</v>
      </c>
      <c r="T2826" s="47">
        <f>ROUND(Table_Query_from_Mac10[[#This Row],[qty_to_ship]]*(1+Table_Query_from_Mac10[[#This Row],[VolumeIncreasebyType]]),0)</f>
        <v>25</v>
      </c>
      <c r="U2826" s="47">
        <f>Table_Query_from_Mac10[[#This Row],[qtytoShipFuture]]*Table_Query_from_Mac10[[#This Row],[Future-cost]]</f>
        <v>122.24999999999999</v>
      </c>
      <c r="V2826" s="47">
        <f>Table_Query_from_Mac10[[#This Row],[qtytoShipFuture]]-Table_Query_from_Mac10[[#This Row],[qty_to_ship]]</f>
        <v>0</v>
      </c>
      <c r="W2826" s="47">
        <f>Table_Query_from_Mac10[[#This Row],[UnitPriceFuture]]</f>
        <v>11.16</v>
      </c>
      <c r="X2826" s="47">
        <f>Table_Query_from_Mac10[[#This Row],[Unit Increase]]*Table_Query_from_Mac10[[#This Row],[UnitPriceFuture]]</f>
        <v>0</v>
      </c>
      <c r="Y2826" s="47">
        <f>Table_Query_from_Mac10[[#This Row],[Unit Increase]]*Table_Query_from_Mac10[[#This Row],[Future-cost]]</f>
        <v>0</v>
      </c>
      <c r="Z2826" s="47">
        <f>-(Table_Query_from_Mac10[[#This Row],[Incremental Sales]]+((Table_Query_from_Mac10[[#This Row],[Incremental Sales]]*-(SUM(Summary!$S$8:$S$9)))))*Summary!$S$18</f>
        <v>0</v>
      </c>
      <c r="AA2826" s="47">
        <f>IFERROR(Table_Query_from_Mac10[[#This Row],[Incremental Cost]]/Table_Query_from_Mac10[[#This Row],[Incremental Sales]],0)</f>
        <v>0</v>
      </c>
      <c r="AB2826" s="47">
        <f>IFERROR(Table_Query_from_Mac10[[#This Row],[TotalCostFuture]]/Table_Query_from_Mac10[[#This Row],[totalsalesFuture]],0)</f>
        <v>0.43817204301075263</v>
      </c>
      <c r="AN2826" s="30">
        <v>100</v>
      </c>
      <c r="AO2826">
        <f t="shared" si="88"/>
        <v>25</v>
      </c>
      <c r="AQ2826" s="30">
        <v>31.88</v>
      </c>
      <c r="AR2826">
        <f t="shared" si="89"/>
        <v>11.16</v>
      </c>
    </row>
    <row r="2827" spans="1:44" x14ac:dyDescent="0.25">
      <c r="A2827">
        <v>90204</v>
      </c>
      <c r="B2827">
        <v>8</v>
      </c>
      <c r="C2827" t="s">
        <v>86</v>
      </c>
      <c r="D2827" t="s">
        <v>79</v>
      </c>
      <c r="E2827">
        <v>40</v>
      </c>
      <c r="F2827">
        <v>5.36</v>
      </c>
      <c r="G2827">
        <v>12.31</v>
      </c>
      <c r="H2827" s="1">
        <v>44861</v>
      </c>
      <c r="I2827" s="20">
        <v>0</v>
      </c>
      <c r="J2827" s="47">
        <f>Table_Query_from_Mac10[[#This Row],[unit_price]]-(Table_Query_from_Mac10[[#This Row],[unit_price]]*(Table_Query_from_Mac10[[#This Row],[discount_pct]]/100))</f>
        <v>12.31</v>
      </c>
      <c r="K2827" s="47">
        <f>Table_Query_from_Mac10[[#This Row],[unit_cost]]</f>
        <v>5.36</v>
      </c>
      <c r="L2827" s="47">
        <f>Table_Query_from_Mac10[[#This Row],[Live-cost]]*(1+Table_Query_from_Mac10[[#This Row],[CogsIncreasebyTYPE]])</f>
        <v>5.36</v>
      </c>
      <c r="M2827" s="47">
        <f>Table_Query_from_Mac10[[#This Row],[Live-cost]]*Table_Query_from_Mac10[[#This Row],[qty_to_ship]]</f>
        <v>214.4</v>
      </c>
      <c r="N2827" s="47">
        <f>IF(Table_Query_from_Mac10[[#This Row],[item_no]]="KDA",-Table_Query_from_Mac10[[#This Row],[unit_price]],Table_Query_from_Mac10[[#This Row],[Net Unit]]*Table_Query_from_Mac10[[#This Row],[qty_to_ship]])</f>
        <v>492.40000000000003</v>
      </c>
      <c r="O2827" s="47">
        <f>SUMIFS(Summary!C:C,Summary!H:H,Table_Query_from_Mac10[[#This Row],[Juiceoc]])</f>
        <v>0</v>
      </c>
      <c r="P2827" s="47">
        <f>SUMIFS(Summary!D:D,Summary!H:H,Table_Query_from_Mac10[[#This Row],[Juiceoc]])</f>
        <v>0</v>
      </c>
      <c r="Q2827" s="47">
        <f>SUMIFS(Summary!E:E,Summary!H:H,Table_Query_from_Mac10[[#This Row],[Juiceoc]])</f>
        <v>0</v>
      </c>
      <c r="R2827" s="47">
        <f>Table_Query_from_Mac10[[#This Row],[Net Unit]]*(1+Table_Query_from_Mac10[[#This Row],[PriceIncreasebyType]])</f>
        <v>12.31</v>
      </c>
      <c r="S2827" s="47">
        <f>Table_Query_from_Mac10[[#This Row],[UnitPriceFuture]]*Table_Query_from_Mac10[[#This Row],[qtytoShipFuture]]</f>
        <v>492.40000000000003</v>
      </c>
      <c r="T2827" s="47">
        <f>ROUND(Table_Query_from_Mac10[[#This Row],[qty_to_ship]]*(1+Table_Query_from_Mac10[[#This Row],[VolumeIncreasebyType]]),0)</f>
        <v>40</v>
      </c>
      <c r="U2827" s="47">
        <f>Table_Query_from_Mac10[[#This Row],[qtytoShipFuture]]*Table_Query_from_Mac10[[#This Row],[Future-cost]]</f>
        <v>214.4</v>
      </c>
      <c r="V2827" s="47">
        <f>Table_Query_from_Mac10[[#This Row],[qtytoShipFuture]]-Table_Query_from_Mac10[[#This Row],[qty_to_ship]]</f>
        <v>0</v>
      </c>
      <c r="W2827" s="47">
        <f>Table_Query_from_Mac10[[#This Row],[UnitPriceFuture]]</f>
        <v>12.31</v>
      </c>
      <c r="X2827" s="47">
        <f>Table_Query_from_Mac10[[#This Row],[Unit Increase]]*Table_Query_from_Mac10[[#This Row],[UnitPriceFuture]]</f>
        <v>0</v>
      </c>
      <c r="Y2827" s="47">
        <f>Table_Query_from_Mac10[[#This Row],[Unit Increase]]*Table_Query_from_Mac10[[#This Row],[Future-cost]]</f>
        <v>0</v>
      </c>
      <c r="Z2827" s="47">
        <f>-(Table_Query_from_Mac10[[#This Row],[Incremental Sales]]+((Table_Query_from_Mac10[[#This Row],[Incremental Sales]]*-(SUM(Summary!$S$8:$S$9)))))*Summary!$S$18</f>
        <v>0</v>
      </c>
      <c r="AA2827" s="47">
        <f>IFERROR(Table_Query_from_Mac10[[#This Row],[Incremental Cost]]/Table_Query_from_Mac10[[#This Row],[Incremental Sales]],0)</f>
        <v>0</v>
      </c>
      <c r="AB2827" s="47">
        <f>IFERROR(Table_Query_from_Mac10[[#This Row],[TotalCostFuture]]/Table_Query_from_Mac10[[#This Row],[totalsalesFuture]],0)</f>
        <v>0.43541835905767667</v>
      </c>
      <c r="AN2827" s="31">
        <v>160</v>
      </c>
      <c r="AO2827">
        <f t="shared" si="88"/>
        <v>40</v>
      </c>
      <c r="AQ2827" s="31">
        <v>35.17</v>
      </c>
      <c r="AR2827">
        <f t="shared" si="89"/>
        <v>12.31</v>
      </c>
    </row>
    <row r="2828" spans="1:44" x14ac:dyDescent="0.25">
      <c r="A2828">
        <v>90204</v>
      </c>
      <c r="B2828">
        <v>9</v>
      </c>
      <c r="C2828" t="s">
        <v>86</v>
      </c>
      <c r="D2828" t="s">
        <v>79</v>
      </c>
      <c r="E2828">
        <v>16</v>
      </c>
      <c r="F2828">
        <v>5.86</v>
      </c>
      <c r="G2828">
        <v>13.3</v>
      </c>
      <c r="H2828" s="1">
        <v>44861</v>
      </c>
      <c r="I2828" s="20">
        <v>0</v>
      </c>
      <c r="J2828" s="47">
        <f>Table_Query_from_Mac10[[#This Row],[unit_price]]-(Table_Query_from_Mac10[[#This Row],[unit_price]]*(Table_Query_from_Mac10[[#This Row],[discount_pct]]/100))</f>
        <v>13.3</v>
      </c>
      <c r="K2828" s="47">
        <f>Table_Query_from_Mac10[[#This Row],[unit_cost]]</f>
        <v>5.86</v>
      </c>
      <c r="L2828" s="47">
        <f>Table_Query_from_Mac10[[#This Row],[Live-cost]]*(1+Table_Query_from_Mac10[[#This Row],[CogsIncreasebyTYPE]])</f>
        <v>5.86</v>
      </c>
      <c r="M2828" s="47">
        <f>Table_Query_from_Mac10[[#This Row],[Live-cost]]*Table_Query_from_Mac10[[#This Row],[qty_to_ship]]</f>
        <v>93.76</v>
      </c>
      <c r="N2828" s="47">
        <f>IF(Table_Query_from_Mac10[[#This Row],[item_no]]="KDA",-Table_Query_from_Mac10[[#This Row],[unit_price]],Table_Query_from_Mac10[[#This Row],[Net Unit]]*Table_Query_from_Mac10[[#This Row],[qty_to_ship]])</f>
        <v>212.8</v>
      </c>
      <c r="O2828" s="47">
        <f>SUMIFS(Summary!C:C,Summary!H:H,Table_Query_from_Mac10[[#This Row],[Juiceoc]])</f>
        <v>0</v>
      </c>
      <c r="P2828" s="47">
        <f>SUMIFS(Summary!D:D,Summary!H:H,Table_Query_from_Mac10[[#This Row],[Juiceoc]])</f>
        <v>0</v>
      </c>
      <c r="Q2828" s="47">
        <f>SUMIFS(Summary!E:E,Summary!H:H,Table_Query_from_Mac10[[#This Row],[Juiceoc]])</f>
        <v>0</v>
      </c>
      <c r="R2828" s="47">
        <f>Table_Query_from_Mac10[[#This Row],[Net Unit]]*(1+Table_Query_from_Mac10[[#This Row],[PriceIncreasebyType]])</f>
        <v>13.3</v>
      </c>
      <c r="S2828" s="47">
        <f>Table_Query_from_Mac10[[#This Row],[UnitPriceFuture]]*Table_Query_from_Mac10[[#This Row],[qtytoShipFuture]]</f>
        <v>212.8</v>
      </c>
      <c r="T2828" s="47">
        <f>ROUND(Table_Query_from_Mac10[[#This Row],[qty_to_ship]]*(1+Table_Query_from_Mac10[[#This Row],[VolumeIncreasebyType]]),0)</f>
        <v>16</v>
      </c>
      <c r="U2828" s="47">
        <f>Table_Query_from_Mac10[[#This Row],[qtytoShipFuture]]*Table_Query_from_Mac10[[#This Row],[Future-cost]]</f>
        <v>93.76</v>
      </c>
      <c r="V2828" s="47">
        <f>Table_Query_from_Mac10[[#This Row],[qtytoShipFuture]]-Table_Query_from_Mac10[[#This Row],[qty_to_ship]]</f>
        <v>0</v>
      </c>
      <c r="W2828" s="47">
        <f>Table_Query_from_Mac10[[#This Row],[UnitPriceFuture]]</f>
        <v>13.3</v>
      </c>
      <c r="X2828" s="47">
        <f>Table_Query_from_Mac10[[#This Row],[Unit Increase]]*Table_Query_from_Mac10[[#This Row],[UnitPriceFuture]]</f>
        <v>0</v>
      </c>
      <c r="Y2828" s="47">
        <f>Table_Query_from_Mac10[[#This Row],[Unit Increase]]*Table_Query_from_Mac10[[#This Row],[Future-cost]]</f>
        <v>0</v>
      </c>
      <c r="Z2828" s="47">
        <f>-(Table_Query_from_Mac10[[#This Row],[Incremental Sales]]+((Table_Query_from_Mac10[[#This Row],[Incremental Sales]]*-(SUM(Summary!$S$8:$S$9)))))*Summary!$S$18</f>
        <v>0</v>
      </c>
      <c r="AA2828" s="47">
        <f>IFERROR(Table_Query_from_Mac10[[#This Row],[Incremental Cost]]/Table_Query_from_Mac10[[#This Row],[Incremental Sales]],0)</f>
        <v>0</v>
      </c>
      <c r="AB2828" s="47">
        <f>IFERROR(Table_Query_from_Mac10[[#This Row],[TotalCostFuture]]/Table_Query_from_Mac10[[#This Row],[totalsalesFuture]],0)</f>
        <v>0.44060150375939849</v>
      </c>
      <c r="AN2828" s="30">
        <v>64</v>
      </c>
      <c r="AO2828">
        <f t="shared" si="88"/>
        <v>16</v>
      </c>
      <c r="AQ2828" s="30">
        <v>38</v>
      </c>
      <c r="AR2828">
        <f t="shared" si="89"/>
        <v>13.3</v>
      </c>
    </row>
    <row r="2829" spans="1:44" x14ac:dyDescent="0.25">
      <c r="A2829">
        <v>90204</v>
      </c>
      <c r="B2829">
        <v>10</v>
      </c>
      <c r="C2829" t="s">
        <v>86</v>
      </c>
      <c r="D2829" t="s">
        <v>79</v>
      </c>
      <c r="E2829">
        <v>16</v>
      </c>
      <c r="F2829">
        <v>6.44</v>
      </c>
      <c r="G2829">
        <v>15.04</v>
      </c>
      <c r="H2829" s="1">
        <v>44861</v>
      </c>
      <c r="I2829" s="20">
        <v>0</v>
      </c>
      <c r="J2829" s="47">
        <f>Table_Query_from_Mac10[[#This Row],[unit_price]]-(Table_Query_from_Mac10[[#This Row],[unit_price]]*(Table_Query_from_Mac10[[#This Row],[discount_pct]]/100))</f>
        <v>15.04</v>
      </c>
      <c r="K2829" s="47">
        <f>Table_Query_from_Mac10[[#This Row],[unit_cost]]</f>
        <v>6.44</v>
      </c>
      <c r="L2829" s="47">
        <f>Table_Query_from_Mac10[[#This Row],[Live-cost]]*(1+Table_Query_from_Mac10[[#This Row],[CogsIncreasebyTYPE]])</f>
        <v>6.44</v>
      </c>
      <c r="M2829" s="47">
        <f>Table_Query_from_Mac10[[#This Row],[Live-cost]]*Table_Query_from_Mac10[[#This Row],[qty_to_ship]]</f>
        <v>103.04</v>
      </c>
      <c r="N2829" s="47">
        <f>IF(Table_Query_from_Mac10[[#This Row],[item_no]]="KDA",-Table_Query_from_Mac10[[#This Row],[unit_price]],Table_Query_from_Mac10[[#This Row],[Net Unit]]*Table_Query_from_Mac10[[#This Row],[qty_to_ship]])</f>
        <v>240.64</v>
      </c>
      <c r="O2829" s="47">
        <f>SUMIFS(Summary!C:C,Summary!H:H,Table_Query_from_Mac10[[#This Row],[Juiceoc]])</f>
        <v>0</v>
      </c>
      <c r="P2829" s="47">
        <f>SUMIFS(Summary!D:D,Summary!H:H,Table_Query_from_Mac10[[#This Row],[Juiceoc]])</f>
        <v>0</v>
      </c>
      <c r="Q2829" s="47">
        <f>SUMIFS(Summary!E:E,Summary!H:H,Table_Query_from_Mac10[[#This Row],[Juiceoc]])</f>
        <v>0</v>
      </c>
      <c r="R2829" s="47">
        <f>Table_Query_from_Mac10[[#This Row],[Net Unit]]*(1+Table_Query_from_Mac10[[#This Row],[PriceIncreasebyType]])</f>
        <v>15.04</v>
      </c>
      <c r="S2829" s="47">
        <f>Table_Query_from_Mac10[[#This Row],[UnitPriceFuture]]*Table_Query_from_Mac10[[#This Row],[qtytoShipFuture]]</f>
        <v>240.64</v>
      </c>
      <c r="T2829" s="47">
        <f>ROUND(Table_Query_from_Mac10[[#This Row],[qty_to_ship]]*(1+Table_Query_from_Mac10[[#This Row],[VolumeIncreasebyType]]),0)</f>
        <v>16</v>
      </c>
      <c r="U2829" s="47">
        <f>Table_Query_from_Mac10[[#This Row],[qtytoShipFuture]]*Table_Query_from_Mac10[[#This Row],[Future-cost]]</f>
        <v>103.04</v>
      </c>
      <c r="V2829" s="47">
        <f>Table_Query_from_Mac10[[#This Row],[qtytoShipFuture]]-Table_Query_from_Mac10[[#This Row],[qty_to_ship]]</f>
        <v>0</v>
      </c>
      <c r="W2829" s="47">
        <f>Table_Query_from_Mac10[[#This Row],[UnitPriceFuture]]</f>
        <v>15.04</v>
      </c>
      <c r="X2829" s="47">
        <f>Table_Query_from_Mac10[[#This Row],[Unit Increase]]*Table_Query_from_Mac10[[#This Row],[UnitPriceFuture]]</f>
        <v>0</v>
      </c>
      <c r="Y2829" s="47">
        <f>Table_Query_from_Mac10[[#This Row],[Unit Increase]]*Table_Query_from_Mac10[[#This Row],[Future-cost]]</f>
        <v>0</v>
      </c>
      <c r="Z2829" s="47">
        <f>-(Table_Query_from_Mac10[[#This Row],[Incremental Sales]]+((Table_Query_from_Mac10[[#This Row],[Incremental Sales]]*-(SUM(Summary!$S$8:$S$9)))))*Summary!$S$18</f>
        <v>0</v>
      </c>
      <c r="AA2829" s="47">
        <f>IFERROR(Table_Query_from_Mac10[[#This Row],[Incremental Cost]]/Table_Query_from_Mac10[[#This Row],[Incremental Sales]],0)</f>
        <v>0</v>
      </c>
      <c r="AB2829" s="47">
        <f>IFERROR(Table_Query_from_Mac10[[#This Row],[TotalCostFuture]]/Table_Query_from_Mac10[[#This Row],[totalsalesFuture]],0)</f>
        <v>0.4281914893617022</v>
      </c>
      <c r="AN2829" s="31">
        <v>64</v>
      </c>
      <c r="AO2829">
        <f t="shared" si="88"/>
        <v>16</v>
      </c>
      <c r="AQ2829" s="31">
        <v>42.96</v>
      </c>
      <c r="AR2829">
        <f t="shared" si="89"/>
        <v>15.04</v>
      </c>
    </row>
    <row r="2830" spans="1:44" x14ac:dyDescent="0.25">
      <c r="A2830">
        <v>90204</v>
      </c>
      <c r="B2830">
        <v>11</v>
      </c>
      <c r="C2830" t="s">
        <v>86</v>
      </c>
      <c r="D2830" t="s">
        <v>79</v>
      </c>
      <c r="E2830">
        <v>12</v>
      </c>
      <c r="F2830">
        <v>7.12</v>
      </c>
      <c r="G2830">
        <v>16.670000000000002</v>
      </c>
      <c r="H2830" s="1">
        <v>44861</v>
      </c>
      <c r="I2830" s="20">
        <v>0</v>
      </c>
      <c r="J2830" s="47">
        <f>Table_Query_from_Mac10[[#This Row],[unit_price]]-(Table_Query_from_Mac10[[#This Row],[unit_price]]*(Table_Query_from_Mac10[[#This Row],[discount_pct]]/100))</f>
        <v>16.670000000000002</v>
      </c>
      <c r="K2830" s="47">
        <f>Table_Query_from_Mac10[[#This Row],[unit_cost]]</f>
        <v>7.12</v>
      </c>
      <c r="L2830" s="47">
        <f>Table_Query_from_Mac10[[#This Row],[Live-cost]]*(1+Table_Query_from_Mac10[[#This Row],[CogsIncreasebyTYPE]])</f>
        <v>7.12</v>
      </c>
      <c r="M2830" s="47">
        <f>Table_Query_from_Mac10[[#This Row],[Live-cost]]*Table_Query_from_Mac10[[#This Row],[qty_to_ship]]</f>
        <v>85.44</v>
      </c>
      <c r="N2830" s="47">
        <f>IF(Table_Query_from_Mac10[[#This Row],[item_no]]="KDA",-Table_Query_from_Mac10[[#This Row],[unit_price]],Table_Query_from_Mac10[[#This Row],[Net Unit]]*Table_Query_from_Mac10[[#This Row],[qty_to_ship]])</f>
        <v>200.04000000000002</v>
      </c>
      <c r="O2830" s="47">
        <f>SUMIFS(Summary!C:C,Summary!H:H,Table_Query_from_Mac10[[#This Row],[Juiceoc]])</f>
        <v>0</v>
      </c>
      <c r="P2830" s="47">
        <f>SUMIFS(Summary!D:D,Summary!H:H,Table_Query_from_Mac10[[#This Row],[Juiceoc]])</f>
        <v>0</v>
      </c>
      <c r="Q2830" s="47">
        <f>SUMIFS(Summary!E:E,Summary!H:H,Table_Query_from_Mac10[[#This Row],[Juiceoc]])</f>
        <v>0</v>
      </c>
      <c r="R2830" s="47">
        <f>Table_Query_from_Mac10[[#This Row],[Net Unit]]*(1+Table_Query_from_Mac10[[#This Row],[PriceIncreasebyType]])</f>
        <v>16.670000000000002</v>
      </c>
      <c r="S2830" s="47">
        <f>Table_Query_from_Mac10[[#This Row],[UnitPriceFuture]]*Table_Query_from_Mac10[[#This Row],[qtytoShipFuture]]</f>
        <v>200.04000000000002</v>
      </c>
      <c r="T2830" s="47">
        <f>ROUND(Table_Query_from_Mac10[[#This Row],[qty_to_ship]]*(1+Table_Query_from_Mac10[[#This Row],[VolumeIncreasebyType]]),0)</f>
        <v>12</v>
      </c>
      <c r="U2830" s="47">
        <f>Table_Query_from_Mac10[[#This Row],[qtytoShipFuture]]*Table_Query_from_Mac10[[#This Row],[Future-cost]]</f>
        <v>85.44</v>
      </c>
      <c r="V2830" s="47">
        <f>Table_Query_from_Mac10[[#This Row],[qtytoShipFuture]]-Table_Query_from_Mac10[[#This Row],[qty_to_ship]]</f>
        <v>0</v>
      </c>
      <c r="W2830" s="47">
        <f>Table_Query_from_Mac10[[#This Row],[UnitPriceFuture]]</f>
        <v>16.670000000000002</v>
      </c>
      <c r="X2830" s="47">
        <f>Table_Query_from_Mac10[[#This Row],[Unit Increase]]*Table_Query_from_Mac10[[#This Row],[UnitPriceFuture]]</f>
        <v>0</v>
      </c>
      <c r="Y2830" s="47">
        <f>Table_Query_from_Mac10[[#This Row],[Unit Increase]]*Table_Query_from_Mac10[[#This Row],[Future-cost]]</f>
        <v>0</v>
      </c>
      <c r="Z2830" s="47">
        <f>-(Table_Query_from_Mac10[[#This Row],[Incremental Sales]]+((Table_Query_from_Mac10[[#This Row],[Incremental Sales]]*-(SUM(Summary!$S$8:$S$9)))))*Summary!$S$18</f>
        <v>0</v>
      </c>
      <c r="AA2830" s="47">
        <f>IFERROR(Table_Query_from_Mac10[[#This Row],[Incremental Cost]]/Table_Query_from_Mac10[[#This Row],[Incremental Sales]],0)</f>
        <v>0</v>
      </c>
      <c r="AB2830" s="47">
        <f>IFERROR(Table_Query_from_Mac10[[#This Row],[TotalCostFuture]]/Table_Query_from_Mac10[[#This Row],[totalsalesFuture]],0)</f>
        <v>0.427114577084583</v>
      </c>
      <c r="AN2830" s="30">
        <v>48</v>
      </c>
      <c r="AO2830">
        <f t="shared" si="88"/>
        <v>12</v>
      </c>
      <c r="AQ2830" s="30">
        <v>47.62</v>
      </c>
      <c r="AR2830">
        <f t="shared" si="89"/>
        <v>16.670000000000002</v>
      </c>
    </row>
    <row r="2831" spans="1:44" x14ac:dyDescent="0.25">
      <c r="A2831">
        <v>90204</v>
      </c>
      <c r="B2831">
        <v>12</v>
      </c>
      <c r="C2831" t="s">
        <v>86</v>
      </c>
      <c r="D2831" t="s">
        <v>79</v>
      </c>
      <c r="E2831">
        <v>9</v>
      </c>
      <c r="F2831">
        <v>8.44</v>
      </c>
      <c r="G2831">
        <v>20.170000000000002</v>
      </c>
      <c r="H2831" s="1">
        <v>44861</v>
      </c>
      <c r="I2831" s="20">
        <v>0</v>
      </c>
      <c r="J2831" s="47">
        <f>Table_Query_from_Mac10[[#This Row],[unit_price]]-(Table_Query_from_Mac10[[#This Row],[unit_price]]*(Table_Query_from_Mac10[[#This Row],[discount_pct]]/100))</f>
        <v>20.170000000000002</v>
      </c>
      <c r="K2831" s="47">
        <f>Table_Query_from_Mac10[[#This Row],[unit_cost]]</f>
        <v>8.44</v>
      </c>
      <c r="L2831" s="47">
        <f>Table_Query_from_Mac10[[#This Row],[Live-cost]]*(1+Table_Query_from_Mac10[[#This Row],[CogsIncreasebyTYPE]])</f>
        <v>8.44</v>
      </c>
      <c r="M2831" s="47">
        <f>Table_Query_from_Mac10[[#This Row],[Live-cost]]*Table_Query_from_Mac10[[#This Row],[qty_to_ship]]</f>
        <v>75.959999999999994</v>
      </c>
      <c r="N2831" s="47">
        <f>IF(Table_Query_from_Mac10[[#This Row],[item_no]]="KDA",-Table_Query_from_Mac10[[#This Row],[unit_price]],Table_Query_from_Mac10[[#This Row],[Net Unit]]*Table_Query_from_Mac10[[#This Row],[qty_to_ship]])</f>
        <v>181.53000000000003</v>
      </c>
      <c r="O2831" s="47">
        <f>SUMIFS(Summary!C:C,Summary!H:H,Table_Query_from_Mac10[[#This Row],[Juiceoc]])</f>
        <v>0</v>
      </c>
      <c r="P2831" s="47">
        <f>SUMIFS(Summary!D:D,Summary!H:H,Table_Query_from_Mac10[[#This Row],[Juiceoc]])</f>
        <v>0</v>
      </c>
      <c r="Q2831" s="47">
        <f>SUMIFS(Summary!E:E,Summary!H:H,Table_Query_from_Mac10[[#This Row],[Juiceoc]])</f>
        <v>0</v>
      </c>
      <c r="R2831" s="47">
        <f>Table_Query_from_Mac10[[#This Row],[Net Unit]]*(1+Table_Query_from_Mac10[[#This Row],[PriceIncreasebyType]])</f>
        <v>20.170000000000002</v>
      </c>
      <c r="S2831" s="47">
        <f>Table_Query_from_Mac10[[#This Row],[UnitPriceFuture]]*Table_Query_from_Mac10[[#This Row],[qtytoShipFuture]]</f>
        <v>181.53000000000003</v>
      </c>
      <c r="T2831" s="47">
        <f>ROUND(Table_Query_from_Mac10[[#This Row],[qty_to_ship]]*(1+Table_Query_from_Mac10[[#This Row],[VolumeIncreasebyType]]),0)</f>
        <v>9</v>
      </c>
      <c r="U2831" s="47">
        <f>Table_Query_from_Mac10[[#This Row],[qtytoShipFuture]]*Table_Query_from_Mac10[[#This Row],[Future-cost]]</f>
        <v>75.959999999999994</v>
      </c>
      <c r="V2831" s="47">
        <f>Table_Query_from_Mac10[[#This Row],[qtytoShipFuture]]-Table_Query_from_Mac10[[#This Row],[qty_to_ship]]</f>
        <v>0</v>
      </c>
      <c r="W2831" s="47">
        <f>Table_Query_from_Mac10[[#This Row],[UnitPriceFuture]]</f>
        <v>20.170000000000002</v>
      </c>
      <c r="X2831" s="47">
        <f>Table_Query_from_Mac10[[#This Row],[Unit Increase]]*Table_Query_from_Mac10[[#This Row],[UnitPriceFuture]]</f>
        <v>0</v>
      </c>
      <c r="Y2831" s="47">
        <f>Table_Query_from_Mac10[[#This Row],[Unit Increase]]*Table_Query_from_Mac10[[#This Row],[Future-cost]]</f>
        <v>0</v>
      </c>
      <c r="Z2831" s="47">
        <f>-(Table_Query_from_Mac10[[#This Row],[Incremental Sales]]+((Table_Query_from_Mac10[[#This Row],[Incremental Sales]]*-(SUM(Summary!$S$8:$S$9)))))*Summary!$S$18</f>
        <v>0</v>
      </c>
      <c r="AA2831" s="47">
        <f>IFERROR(Table_Query_from_Mac10[[#This Row],[Incremental Cost]]/Table_Query_from_Mac10[[#This Row],[Incremental Sales]],0)</f>
        <v>0</v>
      </c>
      <c r="AB2831" s="47">
        <f>IFERROR(Table_Query_from_Mac10[[#This Row],[TotalCostFuture]]/Table_Query_from_Mac10[[#This Row],[totalsalesFuture]],0)</f>
        <v>0.4184432325235497</v>
      </c>
      <c r="AN2831" s="31">
        <v>36</v>
      </c>
      <c r="AO2831">
        <f t="shared" si="88"/>
        <v>9</v>
      </c>
      <c r="AQ2831" s="31">
        <v>57.63</v>
      </c>
      <c r="AR2831">
        <f t="shared" si="89"/>
        <v>20.170000000000002</v>
      </c>
    </row>
    <row r="2832" spans="1:44" x14ac:dyDescent="0.25">
      <c r="A2832">
        <v>90204</v>
      </c>
      <c r="B2832">
        <v>13</v>
      </c>
      <c r="C2832" t="s">
        <v>86</v>
      </c>
      <c r="D2832" t="s">
        <v>79</v>
      </c>
      <c r="E2832">
        <v>18</v>
      </c>
      <c r="F2832">
        <v>9.82</v>
      </c>
      <c r="G2832">
        <v>24.37</v>
      </c>
      <c r="H2832" s="1">
        <v>44861</v>
      </c>
      <c r="I2832" s="20">
        <v>0</v>
      </c>
      <c r="J2832" s="47">
        <f>Table_Query_from_Mac10[[#This Row],[unit_price]]-(Table_Query_from_Mac10[[#This Row],[unit_price]]*(Table_Query_from_Mac10[[#This Row],[discount_pct]]/100))</f>
        <v>24.37</v>
      </c>
      <c r="K2832" s="47">
        <f>Table_Query_from_Mac10[[#This Row],[unit_cost]]</f>
        <v>9.82</v>
      </c>
      <c r="L2832" s="47">
        <f>Table_Query_from_Mac10[[#This Row],[Live-cost]]*(1+Table_Query_from_Mac10[[#This Row],[CogsIncreasebyTYPE]])</f>
        <v>9.82</v>
      </c>
      <c r="M2832" s="47">
        <f>Table_Query_from_Mac10[[#This Row],[Live-cost]]*Table_Query_from_Mac10[[#This Row],[qty_to_ship]]</f>
        <v>176.76</v>
      </c>
      <c r="N2832" s="47">
        <f>IF(Table_Query_from_Mac10[[#This Row],[item_no]]="KDA",-Table_Query_from_Mac10[[#This Row],[unit_price]],Table_Query_from_Mac10[[#This Row],[Net Unit]]*Table_Query_from_Mac10[[#This Row],[qty_to_ship]])</f>
        <v>438.66</v>
      </c>
      <c r="O2832" s="47">
        <f>SUMIFS(Summary!C:C,Summary!H:H,Table_Query_from_Mac10[[#This Row],[Juiceoc]])</f>
        <v>0</v>
      </c>
      <c r="P2832" s="47">
        <f>SUMIFS(Summary!D:D,Summary!H:H,Table_Query_from_Mac10[[#This Row],[Juiceoc]])</f>
        <v>0</v>
      </c>
      <c r="Q2832" s="47">
        <f>SUMIFS(Summary!E:E,Summary!H:H,Table_Query_from_Mac10[[#This Row],[Juiceoc]])</f>
        <v>0</v>
      </c>
      <c r="R2832" s="47">
        <f>Table_Query_from_Mac10[[#This Row],[Net Unit]]*(1+Table_Query_from_Mac10[[#This Row],[PriceIncreasebyType]])</f>
        <v>24.37</v>
      </c>
      <c r="S2832" s="47">
        <f>Table_Query_from_Mac10[[#This Row],[UnitPriceFuture]]*Table_Query_from_Mac10[[#This Row],[qtytoShipFuture]]</f>
        <v>438.66</v>
      </c>
      <c r="T2832" s="47">
        <f>ROUND(Table_Query_from_Mac10[[#This Row],[qty_to_ship]]*(1+Table_Query_from_Mac10[[#This Row],[VolumeIncreasebyType]]),0)</f>
        <v>18</v>
      </c>
      <c r="U2832" s="47">
        <f>Table_Query_from_Mac10[[#This Row],[qtytoShipFuture]]*Table_Query_from_Mac10[[#This Row],[Future-cost]]</f>
        <v>176.76</v>
      </c>
      <c r="V2832" s="47">
        <f>Table_Query_from_Mac10[[#This Row],[qtytoShipFuture]]-Table_Query_from_Mac10[[#This Row],[qty_to_ship]]</f>
        <v>0</v>
      </c>
      <c r="W2832" s="47">
        <f>Table_Query_from_Mac10[[#This Row],[UnitPriceFuture]]</f>
        <v>24.37</v>
      </c>
      <c r="X2832" s="47">
        <f>Table_Query_from_Mac10[[#This Row],[Unit Increase]]*Table_Query_from_Mac10[[#This Row],[UnitPriceFuture]]</f>
        <v>0</v>
      </c>
      <c r="Y2832" s="47">
        <f>Table_Query_from_Mac10[[#This Row],[Unit Increase]]*Table_Query_from_Mac10[[#This Row],[Future-cost]]</f>
        <v>0</v>
      </c>
      <c r="Z2832" s="47">
        <f>-(Table_Query_from_Mac10[[#This Row],[Incremental Sales]]+((Table_Query_from_Mac10[[#This Row],[Incremental Sales]]*-(SUM(Summary!$S$8:$S$9)))))*Summary!$S$18</f>
        <v>0</v>
      </c>
      <c r="AA2832" s="47">
        <f>IFERROR(Table_Query_from_Mac10[[#This Row],[Incremental Cost]]/Table_Query_from_Mac10[[#This Row],[Incremental Sales]],0)</f>
        <v>0</v>
      </c>
      <c r="AB2832" s="47">
        <f>IFERROR(Table_Query_from_Mac10[[#This Row],[TotalCostFuture]]/Table_Query_from_Mac10[[#This Row],[totalsalesFuture]],0)</f>
        <v>0.40295445219532205</v>
      </c>
      <c r="AN2832" s="30">
        <v>72</v>
      </c>
      <c r="AO2832">
        <f t="shared" si="88"/>
        <v>18</v>
      </c>
      <c r="AQ2832" s="30">
        <v>69.64</v>
      </c>
      <c r="AR2832">
        <f t="shared" si="89"/>
        <v>24.37</v>
      </c>
    </row>
    <row r="2833" spans="1:44" x14ac:dyDescent="0.25">
      <c r="A2833">
        <v>90204</v>
      </c>
      <c r="B2833">
        <v>14</v>
      </c>
      <c r="C2833" t="s">
        <v>86</v>
      </c>
      <c r="D2833" t="s">
        <v>79</v>
      </c>
      <c r="E2833">
        <v>12</v>
      </c>
      <c r="F2833">
        <v>11.58</v>
      </c>
      <c r="G2833">
        <v>28.07</v>
      </c>
      <c r="H2833" s="1">
        <v>44861</v>
      </c>
      <c r="I2833" s="20">
        <v>0</v>
      </c>
      <c r="J2833" s="47">
        <f>Table_Query_from_Mac10[[#This Row],[unit_price]]-(Table_Query_from_Mac10[[#This Row],[unit_price]]*(Table_Query_from_Mac10[[#This Row],[discount_pct]]/100))</f>
        <v>28.07</v>
      </c>
      <c r="K2833" s="47">
        <f>Table_Query_from_Mac10[[#This Row],[unit_cost]]</f>
        <v>11.58</v>
      </c>
      <c r="L2833" s="47">
        <f>Table_Query_from_Mac10[[#This Row],[Live-cost]]*(1+Table_Query_from_Mac10[[#This Row],[CogsIncreasebyTYPE]])</f>
        <v>11.58</v>
      </c>
      <c r="M2833" s="47">
        <f>Table_Query_from_Mac10[[#This Row],[Live-cost]]*Table_Query_from_Mac10[[#This Row],[qty_to_ship]]</f>
        <v>138.96</v>
      </c>
      <c r="N2833" s="47">
        <f>IF(Table_Query_from_Mac10[[#This Row],[item_no]]="KDA",-Table_Query_from_Mac10[[#This Row],[unit_price]],Table_Query_from_Mac10[[#This Row],[Net Unit]]*Table_Query_from_Mac10[[#This Row],[qty_to_ship]])</f>
        <v>336.84000000000003</v>
      </c>
      <c r="O2833" s="47">
        <f>SUMIFS(Summary!C:C,Summary!H:H,Table_Query_from_Mac10[[#This Row],[Juiceoc]])</f>
        <v>0</v>
      </c>
      <c r="P2833" s="47">
        <f>SUMIFS(Summary!D:D,Summary!H:H,Table_Query_from_Mac10[[#This Row],[Juiceoc]])</f>
        <v>0</v>
      </c>
      <c r="Q2833" s="47">
        <f>SUMIFS(Summary!E:E,Summary!H:H,Table_Query_from_Mac10[[#This Row],[Juiceoc]])</f>
        <v>0</v>
      </c>
      <c r="R2833" s="47">
        <f>Table_Query_from_Mac10[[#This Row],[Net Unit]]*(1+Table_Query_from_Mac10[[#This Row],[PriceIncreasebyType]])</f>
        <v>28.07</v>
      </c>
      <c r="S2833" s="47">
        <f>Table_Query_from_Mac10[[#This Row],[UnitPriceFuture]]*Table_Query_from_Mac10[[#This Row],[qtytoShipFuture]]</f>
        <v>336.84000000000003</v>
      </c>
      <c r="T2833" s="47">
        <f>ROUND(Table_Query_from_Mac10[[#This Row],[qty_to_ship]]*(1+Table_Query_from_Mac10[[#This Row],[VolumeIncreasebyType]]),0)</f>
        <v>12</v>
      </c>
      <c r="U2833" s="47">
        <f>Table_Query_from_Mac10[[#This Row],[qtytoShipFuture]]*Table_Query_from_Mac10[[#This Row],[Future-cost]]</f>
        <v>138.96</v>
      </c>
      <c r="V2833" s="47">
        <f>Table_Query_from_Mac10[[#This Row],[qtytoShipFuture]]-Table_Query_from_Mac10[[#This Row],[qty_to_ship]]</f>
        <v>0</v>
      </c>
      <c r="W2833" s="47">
        <f>Table_Query_from_Mac10[[#This Row],[UnitPriceFuture]]</f>
        <v>28.07</v>
      </c>
      <c r="X2833" s="47">
        <f>Table_Query_from_Mac10[[#This Row],[Unit Increase]]*Table_Query_from_Mac10[[#This Row],[UnitPriceFuture]]</f>
        <v>0</v>
      </c>
      <c r="Y2833" s="47">
        <f>Table_Query_from_Mac10[[#This Row],[Unit Increase]]*Table_Query_from_Mac10[[#This Row],[Future-cost]]</f>
        <v>0</v>
      </c>
      <c r="Z2833" s="47">
        <f>-(Table_Query_from_Mac10[[#This Row],[Incremental Sales]]+((Table_Query_from_Mac10[[#This Row],[Incremental Sales]]*-(SUM(Summary!$S$8:$S$9)))))*Summary!$S$18</f>
        <v>0</v>
      </c>
      <c r="AA2833" s="47">
        <f>IFERROR(Table_Query_from_Mac10[[#This Row],[Incremental Cost]]/Table_Query_from_Mac10[[#This Row],[Incremental Sales]],0)</f>
        <v>0</v>
      </c>
      <c r="AB2833" s="47">
        <f>IFERROR(Table_Query_from_Mac10[[#This Row],[TotalCostFuture]]/Table_Query_from_Mac10[[#This Row],[totalsalesFuture]],0)</f>
        <v>0.41254007837548984</v>
      </c>
      <c r="AN2833" s="31">
        <v>48</v>
      </c>
      <c r="AO2833">
        <f t="shared" si="88"/>
        <v>12</v>
      </c>
      <c r="AQ2833" s="31">
        <v>80.19</v>
      </c>
      <c r="AR2833">
        <f t="shared" si="89"/>
        <v>28.07</v>
      </c>
    </row>
    <row r="2834" spans="1:44" x14ac:dyDescent="0.25">
      <c r="A2834">
        <v>90204</v>
      </c>
      <c r="B2834">
        <v>15</v>
      </c>
      <c r="C2834" t="s">
        <v>86</v>
      </c>
      <c r="D2834" t="s">
        <v>79</v>
      </c>
      <c r="E2834">
        <v>4</v>
      </c>
      <c r="F2834">
        <v>13.23</v>
      </c>
      <c r="G2834">
        <v>32.65</v>
      </c>
      <c r="H2834" s="1">
        <v>44861</v>
      </c>
      <c r="I2834" s="20">
        <v>0</v>
      </c>
      <c r="J2834" s="47">
        <f>Table_Query_from_Mac10[[#This Row],[unit_price]]-(Table_Query_from_Mac10[[#This Row],[unit_price]]*(Table_Query_from_Mac10[[#This Row],[discount_pct]]/100))</f>
        <v>32.65</v>
      </c>
      <c r="K2834" s="47">
        <f>Table_Query_from_Mac10[[#This Row],[unit_cost]]</f>
        <v>13.23</v>
      </c>
      <c r="L2834" s="47">
        <f>Table_Query_from_Mac10[[#This Row],[Live-cost]]*(1+Table_Query_from_Mac10[[#This Row],[CogsIncreasebyTYPE]])</f>
        <v>13.23</v>
      </c>
      <c r="M2834" s="47">
        <f>Table_Query_from_Mac10[[#This Row],[Live-cost]]*Table_Query_from_Mac10[[#This Row],[qty_to_ship]]</f>
        <v>52.92</v>
      </c>
      <c r="N2834" s="47">
        <f>IF(Table_Query_from_Mac10[[#This Row],[item_no]]="KDA",-Table_Query_from_Mac10[[#This Row],[unit_price]],Table_Query_from_Mac10[[#This Row],[Net Unit]]*Table_Query_from_Mac10[[#This Row],[qty_to_ship]])</f>
        <v>130.6</v>
      </c>
      <c r="O2834" s="47">
        <f>SUMIFS(Summary!C:C,Summary!H:H,Table_Query_from_Mac10[[#This Row],[Juiceoc]])</f>
        <v>0</v>
      </c>
      <c r="P2834" s="47">
        <f>SUMIFS(Summary!D:D,Summary!H:H,Table_Query_from_Mac10[[#This Row],[Juiceoc]])</f>
        <v>0</v>
      </c>
      <c r="Q2834" s="47">
        <f>SUMIFS(Summary!E:E,Summary!H:H,Table_Query_from_Mac10[[#This Row],[Juiceoc]])</f>
        <v>0</v>
      </c>
      <c r="R2834" s="47">
        <f>Table_Query_from_Mac10[[#This Row],[Net Unit]]*(1+Table_Query_from_Mac10[[#This Row],[PriceIncreasebyType]])</f>
        <v>32.65</v>
      </c>
      <c r="S2834" s="47">
        <f>Table_Query_from_Mac10[[#This Row],[UnitPriceFuture]]*Table_Query_from_Mac10[[#This Row],[qtytoShipFuture]]</f>
        <v>130.6</v>
      </c>
      <c r="T2834" s="47">
        <f>ROUND(Table_Query_from_Mac10[[#This Row],[qty_to_ship]]*(1+Table_Query_from_Mac10[[#This Row],[VolumeIncreasebyType]]),0)</f>
        <v>4</v>
      </c>
      <c r="U2834" s="47">
        <f>Table_Query_from_Mac10[[#This Row],[qtytoShipFuture]]*Table_Query_from_Mac10[[#This Row],[Future-cost]]</f>
        <v>52.92</v>
      </c>
      <c r="V2834" s="47">
        <f>Table_Query_from_Mac10[[#This Row],[qtytoShipFuture]]-Table_Query_from_Mac10[[#This Row],[qty_to_ship]]</f>
        <v>0</v>
      </c>
      <c r="W2834" s="47">
        <f>Table_Query_from_Mac10[[#This Row],[UnitPriceFuture]]</f>
        <v>32.65</v>
      </c>
      <c r="X2834" s="47">
        <f>Table_Query_from_Mac10[[#This Row],[Unit Increase]]*Table_Query_from_Mac10[[#This Row],[UnitPriceFuture]]</f>
        <v>0</v>
      </c>
      <c r="Y2834" s="47">
        <f>Table_Query_from_Mac10[[#This Row],[Unit Increase]]*Table_Query_from_Mac10[[#This Row],[Future-cost]]</f>
        <v>0</v>
      </c>
      <c r="Z2834" s="47">
        <f>-(Table_Query_from_Mac10[[#This Row],[Incremental Sales]]+((Table_Query_from_Mac10[[#This Row],[Incremental Sales]]*-(SUM(Summary!$S$8:$S$9)))))*Summary!$S$18</f>
        <v>0</v>
      </c>
      <c r="AA2834" s="47">
        <f>IFERROR(Table_Query_from_Mac10[[#This Row],[Incremental Cost]]/Table_Query_from_Mac10[[#This Row],[Incremental Sales]],0)</f>
        <v>0</v>
      </c>
      <c r="AB2834" s="47">
        <f>IFERROR(Table_Query_from_Mac10[[#This Row],[TotalCostFuture]]/Table_Query_from_Mac10[[#This Row],[totalsalesFuture]],0)</f>
        <v>0.40520673813169988</v>
      </c>
      <c r="AN2834" s="30">
        <v>16</v>
      </c>
      <c r="AO2834">
        <f t="shared" si="88"/>
        <v>4</v>
      </c>
      <c r="AQ2834" s="30">
        <v>93.29</v>
      </c>
      <c r="AR2834">
        <f t="shared" si="89"/>
        <v>32.65</v>
      </c>
    </row>
    <row r="2835" spans="1:44" x14ac:dyDescent="0.25">
      <c r="A2835">
        <v>90204</v>
      </c>
      <c r="B2835">
        <v>16</v>
      </c>
      <c r="C2835" t="s">
        <v>86</v>
      </c>
      <c r="D2835" t="s">
        <v>79</v>
      </c>
      <c r="E2835">
        <v>25</v>
      </c>
      <c r="F2835">
        <v>5.56</v>
      </c>
      <c r="G2835">
        <v>12.46</v>
      </c>
      <c r="H2835" s="1">
        <v>44861</v>
      </c>
      <c r="I2835" s="20">
        <v>0</v>
      </c>
      <c r="J2835" s="47">
        <f>Table_Query_from_Mac10[[#This Row],[unit_price]]-(Table_Query_from_Mac10[[#This Row],[unit_price]]*(Table_Query_from_Mac10[[#This Row],[discount_pct]]/100))</f>
        <v>12.46</v>
      </c>
      <c r="K2835" s="47">
        <f>Table_Query_from_Mac10[[#This Row],[unit_cost]]</f>
        <v>5.56</v>
      </c>
      <c r="L2835" s="47">
        <f>Table_Query_from_Mac10[[#This Row],[Live-cost]]*(1+Table_Query_from_Mac10[[#This Row],[CogsIncreasebyTYPE]])</f>
        <v>5.56</v>
      </c>
      <c r="M2835" s="47">
        <f>Table_Query_from_Mac10[[#This Row],[Live-cost]]*Table_Query_from_Mac10[[#This Row],[qty_to_ship]]</f>
        <v>139</v>
      </c>
      <c r="N2835" s="47">
        <f>IF(Table_Query_from_Mac10[[#This Row],[item_no]]="KDA",-Table_Query_from_Mac10[[#This Row],[unit_price]],Table_Query_from_Mac10[[#This Row],[Net Unit]]*Table_Query_from_Mac10[[#This Row],[qty_to_ship]])</f>
        <v>311.5</v>
      </c>
      <c r="O2835" s="47">
        <f>SUMIFS(Summary!C:C,Summary!H:H,Table_Query_from_Mac10[[#This Row],[Juiceoc]])</f>
        <v>0</v>
      </c>
      <c r="P2835" s="47">
        <f>SUMIFS(Summary!D:D,Summary!H:H,Table_Query_from_Mac10[[#This Row],[Juiceoc]])</f>
        <v>0</v>
      </c>
      <c r="Q2835" s="47">
        <f>SUMIFS(Summary!E:E,Summary!H:H,Table_Query_from_Mac10[[#This Row],[Juiceoc]])</f>
        <v>0</v>
      </c>
      <c r="R2835" s="47">
        <f>Table_Query_from_Mac10[[#This Row],[Net Unit]]*(1+Table_Query_from_Mac10[[#This Row],[PriceIncreasebyType]])</f>
        <v>12.46</v>
      </c>
      <c r="S2835" s="47">
        <f>Table_Query_from_Mac10[[#This Row],[UnitPriceFuture]]*Table_Query_from_Mac10[[#This Row],[qtytoShipFuture]]</f>
        <v>311.5</v>
      </c>
      <c r="T2835" s="47">
        <f>ROUND(Table_Query_from_Mac10[[#This Row],[qty_to_ship]]*(1+Table_Query_from_Mac10[[#This Row],[VolumeIncreasebyType]]),0)</f>
        <v>25</v>
      </c>
      <c r="U2835" s="47">
        <f>Table_Query_from_Mac10[[#This Row],[qtytoShipFuture]]*Table_Query_from_Mac10[[#This Row],[Future-cost]]</f>
        <v>139</v>
      </c>
      <c r="V2835" s="47">
        <f>Table_Query_from_Mac10[[#This Row],[qtytoShipFuture]]-Table_Query_from_Mac10[[#This Row],[qty_to_ship]]</f>
        <v>0</v>
      </c>
      <c r="W2835" s="47">
        <f>Table_Query_from_Mac10[[#This Row],[UnitPriceFuture]]</f>
        <v>12.46</v>
      </c>
      <c r="X2835" s="47">
        <f>Table_Query_from_Mac10[[#This Row],[Unit Increase]]*Table_Query_from_Mac10[[#This Row],[UnitPriceFuture]]</f>
        <v>0</v>
      </c>
      <c r="Y2835" s="47">
        <f>Table_Query_from_Mac10[[#This Row],[Unit Increase]]*Table_Query_from_Mac10[[#This Row],[Future-cost]]</f>
        <v>0</v>
      </c>
      <c r="Z2835" s="47">
        <f>-(Table_Query_from_Mac10[[#This Row],[Incremental Sales]]+((Table_Query_from_Mac10[[#This Row],[Incremental Sales]]*-(SUM(Summary!$S$8:$S$9)))))*Summary!$S$18</f>
        <v>0</v>
      </c>
      <c r="AA2835" s="47">
        <f>IFERROR(Table_Query_from_Mac10[[#This Row],[Incremental Cost]]/Table_Query_from_Mac10[[#This Row],[Incremental Sales]],0)</f>
        <v>0</v>
      </c>
      <c r="AB2835" s="47">
        <f>IFERROR(Table_Query_from_Mac10[[#This Row],[TotalCostFuture]]/Table_Query_from_Mac10[[#This Row],[totalsalesFuture]],0)</f>
        <v>0.4462279293739968</v>
      </c>
      <c r="AN2835" s="31">
        <v>100</v>
      </c>
      <c r="AO2835">
        <f t="shared" si="88"/>
        <v>25</v>
      </c>
      <c r="AQ2835" s="31">
        <v>35.6</v>
      </c>
      <c r="AR2835">
        <f t="shared" si="89"/>
        <v>12.46</v>
      </c>
    </row>
    <row r="2836" spans="1:44" x14ac:dyDescent="0.25">
      <c r="A2836">
        <v>90204</v>
      </c>
      <c r="B2836">
        <v>17</v>
      </c>
      <c r="C2836" t="s">
        <v>86</v>
      </c>
      <c r="D2836" t="s">
        <v>79</v>
      </c>
      <c r="E2836">
        <v>20</v>
      </c>
      <c r="F2836">
        <v>5.99</v>
      </c>
      <c r="G2836">
        <v>13.05</v>
      </c>
      <c r="H2836" s="1">
        <v>44861</v>
      </c>
      <c r="I2836" s="20">
        <v>0</v>
      </c>
      <c r="J2836" s="47">
        <f>Table_Query_from_Mac10[[#This Row],[unit_price]]-(Table_Query_from_Mac10[[#This Row],[unit_price]]*(Table_Query_from_Mac10[[#This Row],[discount_pct]]/100))</f>
        <v>13.05</v>
      </c>
      <c r="K2836" s="47">
        <f>Table_Query_from_Mac10[[#This Row],[unit_cost]]</f>
        <v>5.99</v>
      </c>
      <c r="L2836" s="47">
        <f>Table_Query_from_Mac10[[#This Row],[Live-cost]]*(1+Table_Query_from_Mac10[[#This Row],[CogsIncreasebyTYPE]])</f>
        <v>5.99</v>
      </c>
      <c r="M2836" s="47">
        <f>Table_Query_from_Mac10[[#This Row],[Live-cost]]*Table_Query_from_Mac10[[#This Row],[qty_to_ship]]</f>
        <v>119.80000000000001</v>
      </c>
      <c r="N2836" s="47">
        <f>IF(Table_Query_from_Mac10[[#This Row],[item_no]]="KDA",-Table_Query_from_Mac10[[#This Row],[unit_price]],Table_Query_from_Mac10[[#This Row],[Net Unit]]*Table_Query_from_Mac10[[#This Row],[qty_to_ship]])</f>
        <v>261</v>
      </c>
      <c r="O2836" s="47">
        <f>SUMIFS(Summary!C:C,Summary!H:H,Table_Query_from_Mac10[[#This Row],[Juiceoc]])</f>
        <v>0</v>
      </c>
      <c r="P2836" s="47">
        <f>SUMIFS(Summary!D:D,Summary!H:H,Table_Query_from_Mac10[[#This Row],[Juiceoc]])</f>
        <v>0</v>
      </c>
      <c r="Q2836" s="47">
        <f>SUMIFS(Summary!E:E,Summary!H:H,Table_Query_from_Mac10[[#This Row],[Juiceoc]])</f>
        <v>0</v>
      </c>
      <c r="R2836" s="47">
        <f>Table_Query_from_Mac10[[#This Row],[Net Unit]]*(1+Table_Query_from_Mac10[[#This Row],[PriceIncreasebyType]])</f>
        <v>13.05</v>
      </c>
      <c r="S2836" s="47">
        <f>Table_Query_from_Mac10[[#This Row],[UnitPriceFuture]]*Table_Query_from_Mac10[[#This Row],[qtytoShipFuture]]</f>
        <v>261</v>
      </c>
      <c r="T2836" s="47">
        <f>ROUND(Table_Query_from_Mac10[[#This Row],[qty_to_ship]]*(1+Table_Query_from_Mac10[[#This Row],[VolumeIncreasebyType]]),0)</f>
        <v>20</v>
      </c>
      <c r="U2836" s="47">
        <f>Table_Query_from_Mac10[[#This Row],[qtytoShipFuture]]*Table_Query_from_Mac10[[#This Row],[Future-cost]]</f>
        <v>119.80000000000001</v>
      </c>
      <c r="V2836" s="47">
        <f>Table_Query_from_Mac10[[#This Row],[qtytoShipFuture]]-Table_Query_from_Mac10[[#This Row],[qty_to_ship]]</f>
        <v>0</v>
      </c>
      <c r="W2836" s="47">
        <f>Table_Query_from_Mac10[[#This Row],[UnitPriceFuture]]</f>
        <v>13.05</v>
      </c>
      <c r="X2836" s="47">
        <f>Table_Query_from_Mac10[[#This Row],[Unit Increase]]*Table_Query_from_Mac10[[#This Row],[UnitPriceFuture]]</f>
        <v>0</v>
      </c>
      <c r="Y2836" s="47">
        <f>Table_Query_from_Mac10[[#This Row],[Unit Increase]]*Table_Query_from_Mac10[[#This Row],[Future-cost]]</f>
        <v>0</v>
      </c>
      <c r="Z2836" s="47">
        <f>-(Table_Query_from_Mac10[[#This Row],[Incremental Sales]]+((Table_Query_from_Mac10[[#This Row],[Incremental Sales]]*-(SUM(Summary!$S$8:$S$9)))))*Summary!$S$18</f>
        <v>0</v>
      </c>
      <c r="AA2836" s="47">
        <f>IFERROR(Table_Query_from_Mac10[[#This Row],[Incremental Cost]]/Table_Query_from_Mac10[[#This Row],[Incremental Sales]],0)</f>
        <v>0</v>
      </c>
      <c r="AB2836" s="47">
        <f>IFERROR(Table_Query_from_Mac10[[#This Row],[TotalCostFuture]]/Table_Query_from_Mac10[[#This Row],[totalsalesFuture]],0)</f>
        <v>0.45900383141762457</v>
      </c>
      <c r="AN2836" s="30">
        <v>80</v>
      </c>
      <c r="AO2836">
        <f t="shared" si="88"/>
        <v>20</v>
      </c>
      <c r="AQ2836" s="30">
        <v>37.28</v>
      </c>
      <c r="AR2836">
        <f t="shared" si="89"/>
        <v>13.05</v>
      </c>
    </row>
    <row r="2837" spans="1:44" x14ac:dyDescent="0.25">
      <c r="A2837">
        <v>90204</v>
      </c>
      <c r="B2837">
        <v>18</v>
      </c>
      <c r="C2837" t="s">
        <v>86</v>
      </c>
      <c r="D2837" t="s">
        <v>79</v>
      </c>
      <c r="E2837">
        <v>4</v>
      </c>
      <c r="F2837">
        <v>5.52</v>
      </c>
      <c r="G2837">
        <v>10.98</v>
      </c>
      <c r="H2837" s="1">
        <v>44861</v>
      </c>
      <c r="I2837" s="20">
        <v>0</v>
      </c>
      <c r="J2837" s="47">
        <f>Table_Query_from_Mac10[[#This Row],[unit_price]]-(Table_Query_from_Mac10[[#This Row],[unit_price]]*(Table_Query_from_Mac10[[#This Row],[discount_pct]]/100))</f>
        <v>10.98</v>
      </c>
      <c r="K2837" s="47">
        <f>Table_Query_from_Mac10[[#This Row],[unit_cost]]</f>
        <v>5.52</v>
      </c>
      <c r="L2837" s="47">
        <f>Table_Query_from_Mac10[[#This Row],[Live-cost]]*(1+Table_Query_from_Mac10[[#This Row],[CogsIncreasebyTYPE]])</f>
        <v>5.52</v>
      </c>
      <c r="M2837" s="47">
        <f>Table_Query_from_Mac10[[#This Row],[Live-cost]]*Table_Query_from_Mac10[[#This Row],[qty_to_ship]]</f>
        <v>22.08</v>
      </c>
      <c r="N2837" s="47">
        <f>IF(Table_Query_from_Mac10[[#This Row],[item_no]]="KDA",-Table_Query_from_Mac10[[#This Row],[unit_price]],Table_Query_from_Mac10[[#This Row],[Net Unit]]*Table_Query_from_Mac10[[#This Row],[qty_to_ship]])</f>
        <v>43.92</v>
      </c>
      <c r="O2837" s="47">
        <f>SUMIFS(Summary!C:C,Summary!H:H,Table_Query_from_Mac10[[#This Row],[Juiceoc]])</f>
        <v>0</v>
      </c>
      <c r="P2837" s="47">
        <f>SUMIFS(Summary!D:D,Summary!H:H,Table_Query_from_Mac10[[#This Row],[Juiceoc]])</f>
        <v>0</v>
      </c>
      <c r="Q2837" s="47">
        <f>SUMIFS(Summary!E:E,Summary!H:H,Table_Query_from_Mac10[[#This Row],[Juiceoc]])</f>
        <v>0</v>
      </c>
      <c r="R2837" s="47">
        <f>Table_Query_from_Mac10[[#This Row],[Net Unit]]*(1+Table_Query_from_Mac10[[#This Row],[PriceIncreasebyType]])</f>
        <v>10.98</v>
      </c>
      <c r="S2837" s="47">
        <f>Table_Query_from_Mac10[[#This Row],[UnitPriceFuture]]*Table_Query_from_Mac10[[#This Row],[qtytoShipFuture]]</f>
        <v>43.92</v>
      </c>
      <c r="T2837" s="47">
        <f>ROUND(Table_Query_from_Mac10[[#This Row],[qty_to_ship]]*(1+Table_Query_from_Mac10[[#This Row],[VolumeIncreasebyType]]),0)</f>
        <v>4</v>
      </c>
      <c r="U2837" s="47">
        <f>Table_Query_from_Mac10[[#This Row],[qtytoShipFuture]]*Table_Query_from_Mac10[[#This Row],[Future-cost]]</f>
        <v>22.08</v>
      </c>
      <c r="V2837" s="47">
        <f>Table_Query_from_Mac10[[#This Row],[qtytoShipFuture]]-Table_Query_from_Mac10[[#This Row],[qty_to_ship]]</f>
        <v>0</v>
      </c>
      <c r="W2837" s="47">
        <f>Table_Query_from_Mac10[[#This Row],[UnitPriceFuture]]</f>
        <v>10.98</v>
      </c>
      <c r="X2837" s="47">
        <f>Table_Query_from_Mac10[[#This Row],[Unit Increase]]*Table_Query_from_Mac10[[#This Row],[UnitPriceFuture]]</f>
        <v>0</v>
      </c>
      <c r="Y2837" s="47">
        <f>Table_Query_from_Mac10[[#This Row],[Unit Increase]]*Table_Query_from_Mac10[[#This Row],[Future-cost]]</f>
        <v>0</v>
      </c>
      <c r="Z2837" s="47">
        <f>-(Table_Query_from_Mac10[[#This Row],[Incremental Sales]]+((Table_Query_from_Mac10[[#This Row],[Incremental Sales]]*-(SUM(Summary!$S$8:$S$9)))))*Summary!$S$18</f>
        <v>0</v>
      </c>
      <c r="AA2837" s="47">
        <f>IFERROR(Table_Query_from_Mac10[[#This Row],[Incremental Cost]]/Table_Query_from_Mac10[[#This Row],[Incremental Sales]],0)</f>
        <v>0</v>
      </c>
      <c r="AB2837" s="47">
        <f>IFERROR(Table_Query_from_Mac10[[#This Row],[TotalCostFuture]]/Table_Query_from_Mac10[[#This Row],[totalsalesFuture]],0)</f>
        <v>0.50273224043715836</v>
      </c>
      <c r="AN2837" s="31">
        <v>16</v>
      </c>
      <c r="AO2837">
        <f t="shared" si="88"/>
        <v>4</v>
      </c>
      <c r="AQ2837" s="31">
        <v>31.37</v>
      </c>
      <c r="AR2837">
        <f t="shared" si="89"/>
        <v>10.98</v>
      </c>
    </row>
    <row r="2838" spans="1:44" x14ac:dyDescent="0.25">
      <c r="A2838">
        <v>90204</v>
      </c>
      <c r="B2838">
        <v>19</v>
      </c>
      <c r="C2838" t="s">
        <v>86</v>
      </c>
      <c r="D2838" t="s">
        <v>79</v>
      </c>
      <c r="E2838">
        <v>3</v>
      </c>
      <c r="F2838">
        <v>7.2</v>
      </c>
      <c r="G2838">
        <v>14.86</v>
      </c>
      <c r="H2838" s="1">
        <v>44861</v>
      </c>
      <c r="I2838" s="20">
        <v>0</v>
      </c>
      <c r="J2838" s="47">
        <f>Table_Query_from_Mac10[[#This Row],[unit_price]]-(Table_Query_from_Mac10[[#This Row],[unit_price]]*(Table_Query_from_Mac10[[#This Row],[discount_pct]]/100))</f>
        <v>14.86</v>
      </c>
      <c r="K2838" s="47">
        <f>Table_Query_from_Mac10[[#This Row],[unit_cost]]</f>
        <v>7.2</v>
      </c>
      <c r="L2838" s="47">
        <f>Table_Query_from_Mac10[[#This Row],[Live-cost]]*(1+Table_Query_from_Mac10[[#This Row],[CogsIncreasebyTYPE]])</f>
        <v>7.2</v>
      </c>
      <c r="M2838" s="47">
        <f>Table_Query_from_Mac10[[#This Row],[Live-cost]]*Table_Query_from_Mac10[[#This Row],[qty_to_ship]]</f>
        <v>21.6</v>
      </c>
      <c r="N2838" s="47">
        <f>IF(Table_Query_from_Mac10[[#This Row],[item_no]]="KDA",-Table_Query_from_Mac10[[#This Row],[unit_price]],Table_Query_from_Mac10[[#This Row],[Net Unit]]*Table_Query_from_Mac10[[#This Row],[qty_to_ship]])</f>
        <v>44.58</v>
      </c>
      <c r="O2838" s="47">
        <f>SUMIFS(Summary!C:C,Summary!H:H,Table_Query_from_Mac10[[#This Row],[Juiceoc]])</f>
        <v>0</v>
      </c>
      <c r="P2838" s="47">
        <f>SUMIFS(Summary!D:D,Summary!H:H,Table_Query_from_Mac10[[#This Row],[Juiceoc]])</f>
        <v>0</v>
      </c>
      <c r="Q2838" s="47">
        <f>SUMIFS(Summary!E:E,Summary!H:H,Table_Query_from_Mac10[[#This Row],[Juiceoc]])</f>
        <v>0</v>
      </c>
      <c r="R2838" s="47">
        <f>Table_Query_from_Mac10[[#This Row],[Net Unit]]*(1+Table_Query_from_Mac10[[#This Row],[PriceIncreasebyType]])</f>
        <v>14.86</v>
      </c>
      <c r="S2838" s="47">
        <f>Table_Query_from_Mac10[[#This Row],[UnitPriceFuture]]*Table_Query_from_Mac10[[#This Row],[qtytoShipFuture]]</f>
        <v>44.58</v>
      </c>
      <c r="T2838" s="47">
        <f>ROUND(Table_Query_from_Mac10[[#This Row],[qty_to_ship]]*(1+Table_Query_from_Mac10[[#This Row],[VolumeIncreasebyType]]),0)</f>
        <v>3</v>
      </c>
      <c r="U2838" s="47">
        <f>Table_Query_from_Mac10[[#This Row],[qtytoShipFuture]]*Table_Query_from_Mac10[[#This Row],[Future-cost]]</f>
        <v>21.6</v>
      </c>
      <c r="V2838" s="47">
        <f>Table_Query_from_Mac10[[#This Row],[qtytoShipFuture]]-Table_Query_from_Mac10[[#This Row],[qty_to_ship]]</f>
        <v>0</v>
      </c>
      <c r="W2838" s="47">
        <f>Table_Query_from_Mac10[[#This Row],[UnitPriceFuture]]</f>
        <v>14.86</v>
      </c>
      <c r="X2838" s="47">
        <f>Table_Query_from_Mac10[[#This Row],[Unit Increase]]*Table_Query_from_Mac10[[#This Row],[UnitPriceFuture]]</f>
        <v>0</v>
      </c>
      <c r="Y2838" s="47">
        <f>Table_Query_from_Mac10[[#This Row],[Unit Increase]]*Table_Query_from_Mac10[[#This Row],[Future-cost]]</f>
        <v>0</v>
      </c>
      <c r="Z2838" s="47">
        <f>-(Table_Query_from_Mac10[[#This Row],[Incremental Sales]]+((Table_Query_from_Mac10[[#This Row],[Incremental Sales]]*-(SUM(Summary!$S$8:$S$9)))))*Summary!$S$18</f>
        <v>0</v>
      </c>
      <c r="AA2838" s="47">
        <f>IFERROR(Table_Query_from_Mac10[[#This Row],[Incremental Cost]]/Table_Query_from_Mac10[[#This Row],[Incremental Sales]],0)</f>
        <v>0</v>
      </c>
      <c r="AB2838" s="47">
        <f>IFERROR(Table_Query_from_Mac10[[#This Row],[TotalCostFuture]]/Table_Query_from_Mac10[[#This Row],[totalsalesFuture]],0)</f>
        <v>0.48452220726783318</v>
      </c>
      <c r="AN2838" s="30">
        <v>9</v>
      </c>
      <c r="AO2838">
        <f t="shared" si="88"/>
        <v>3</v>
      </c>
      <c r="AQ2838" s="30">
        <v>42.47</v>
      </c>
      <c r="AR2838">
        <f t="shared" si="89"/>
        <v>14.86</v>
      </c>
    </row>
    <row r="2839" spans="1:44" x14ac:dyDescent="0.25">
      <c r="A2839">
        <v>90204</v>
      </c>
      <c r="B2839">
        <v>20</v>
      </c>
      <c r="C2839" t="s">
        <v>86</v>
      </c>
      <c r="D2839" t="s">
        <v>79</v>
      </c>
      <c r="E2839">
        <v>25</v>
      </c>
      <c r="F2839">
        <v>4.8499999999999996</v>
      </c>
      <c r="G2839">
        <v>10.07</v>
      </c>
      <c r="H2839" s="1">
        <v>44861</v>
      </c>
      <c r="I2839" s="20">
        <v>0</v>
      </c>
      <c r="J2839" s="47">
        <f>Table_Query_from_Mac10[[#This Row],[unit_price]]-(Table_Query_from_Mac10[[#This Row],[unit_price]]*(Table_Query_from_Mac10[[#This Row],[discount_pct]]/100))</f>
        <v>10.07</v>
      </c>
      <c r="K2839" s="47">
        <f>Table_Query_from_Mac10[[#This Row],[unit_cost]]</f>
        <v>4.8499999999999996</v>
      </c>
      <c r="L2839" s="47">
        <f>Table_Query_from_Mac10[[#This Row],[Live-cost]]*(1+Table_Query_from_Mac10[[#This Row],[CogsIncreasebyTYPE]])</f>
        <v>4.8499999999999996</v>
      </c>
      <c r="M2839" s="47">
        <f>Table_Query_from_Mac10[[#This Row],[Live-cost]]*Table_Query_from_Mac10[[#This Row],[qty_to_ship]]</f>
        <v>121.24999999999999</v>
      </c>
      <c r="N2839" s="47">
        <f>IF(Table_Query_from_Mac10[[#This Row],[item_no]]="KDA",-Table_Query_from_Mac10[[#This Row],[unit_price]],Table_Query_from_Mac10[[#This Row],[Net Unit]]*Table_Query_from_Mac10[[#This Row],[qty_to_ship]])</f>
        <v>251.75</v>
      </c>
      <c r="O2839" s="47">
        <f>SUMIFS(Summary!C:C,Summary!H:H,Table_Query_from_Mac10[[#This Row],[Juiceoc]])</f>
        <v>0</v>
      </c>
      <c r="P2839" s="47">
        <f>SUMIFS(Summary!D:D,Summary!H:H,Table_Query_from_Mac10[[#This Row],[Juiceoc]])</f>
        <v>0</v>
      </c>
      <c r="Q2839" s="47">
        <f>SUMIFS(Summary!E:E,Summary!H:H,Table_Query_from_Mac10[[#This Row],[Juiceoc]])</f>
        <v>0</v>
      </c>
      <c r="R2839" s="47">
        <f>Table_Query_from_Mac10[[#This Row],[Net Unit]]*(1+Table_Query_from_Mac10[[#This Row],[PriceIncreasebyType]])</f>
        <v>10.07</v>
      </c>
      <c r="S2839" s="47">
        <f>Table_Query_from_Mac10[[#This Row],[UnitPriceFuture]]*Table_Query_from_Mac10[[#This Row],[qtytoShipFuture]]</f>
        <v>251.75</v>
      </c>
      <c r="T2839" s="47">
        <f>ROUND(Table_Query_from_Mac10[[#This Row],[qty_to_ship]]*(1+Table_Query_from_Mac10[[#This Row],[VolumeIncreasebyType]]),0)</f>
        <v>25</v>
      </c>
      <c r="U2839" s="47">
        <f>Table_Query_from_Mac10[[#This Row],[qtytoShipFuture]]*Table_Query_from_Mac10[[#This Row],[Future-cost]]</f>
        <v>121.24999999999999</v>
      </c>
      <c r="V2839" s="47">
        <f>Table_Query_from_Mac10[[#This Row],[qtytoShipFuture]]-Table_Query_from_Mac10[[#This Row],[qty_to_ship]]</f>
        <v>0</v>
      </c>
      <c r="W2839" s="47">
        <f>Table_Query_from_Mac10[[#This Row],[UnitPriceFuture]]</f>
        <v>10.07</v>
      </c>
      <c r="X2839" s="47">
        <f>Table_Query_from_Mac10[[#This Row],[Unit Increase]]*Table_Query_from_Mac10[[#This Row],[UnitPriceFuture]]</f>
        <v>0</v>
      </c>
      <c r="Y2839" s="47">
        <f>Table_Query_from_Mac10[[#This Row],[Unit Increase]]*Table_Query_from_Mac10[[#This Row],[Future-cost]]</f>
        <v>0</v>
      </c>
      <c r="Z2839" s="47">
        <f>-(Table_Query_from_Mac10[[#This Row],[Incremental Sales]]+((Table_Query_from_Mac10[[#This Row],[Incremental Sales]]*-(SUM(Summary!$S$8:$S$9)))))*Summary!$S$18</f>
        <v>0</v>
      </c>
      <c r="AA2839" s="47">
        <f>IFERROR(Table_Query_from_Mac10[[#This Row],[Incremental Cost]]/Table_Query_from_Mac10[[#This Row],[Incremental Sales]],0)</f>
        <v>0</v>
      </c>
      <c r="AB2839" s="47">
        <f>IFERROR(Table_Query_from_Mac10[[#This Row],[TotalCostFuture]]/Table_Query_from_Mac10[[#This Row],[totalsalesFuture]],0)</f>
        <v>0.48162859980139022</v>
      </c>
      <c r="AN2839" s="31">
        <v>100</v>
      </c>
      <c r="AO2839">
        <f t="shared" si="88"/>
        <v>25</v>
      </c>
      <c r="AQ2839" s="31">
        <v>28.77</v>
      </c>
      <c r="AR2839">
        <f t="shared" si="89"/>
        <v>10.07</v>
      </c>
    </row>
    <row r="2840" spans="1:44" x14ac:dyDescent="0.25">
      <c r="A2840">
        <v>90204</v>
      </c>
      <c r="B2840">
        <v>21</v>
      </c>
      <c r="C2840" t="s">
        <v>85</v>
      </c>
      <c r="D2840" t="s">
        <v>79</v>
      </c>
      <c r="E2840">
        <v>9</v>
      </c>
      <c r="F2840">
        <v>9.5</v>
      </c>
      <c r="G2840">
        <v>22.93</v>
      </c>
      <c r="H2840" s="1">
        <v>44861</v>
      </c>
      <c r="I2840" s="20">
        <v>0</v>
      </c>
      <c r="J2840" s="47">
        <f>Table_Query_from_Mac10[[#This Row],[unit_price]]-(Table_Query_from_Mac10[[#This Row],[unit_price]]*(Table_Query_from_Mac10[[#This Row],[discount_pct]]/100))</f>
        <v>22.93</v>
      </c>
      <c r="K2840" s="47">
        <f>Table_Query_from_Mac10[[#This Row],[unit_cost]]</f>
        <v>9.5</v>
      </c>
      <c r="L2840" s="47">
        <f>Table_Query_from_Mac10[[#This Row],[Live-cost]]*(1+Table_Query_from_Mac10[[#This Row],[CogsIncreasebyTYPE]])</f>
        <v>9.5</v>
      </c>
      <c r="M2840" s="47">
        <f>Table_Query_from_Mac10[[#This Row],[Live-cost]]*Table_Query_from_Mac10[[#This Row],[qty_to_ship]]</f>
        <v>85.5</v>
      </c>
      <c r="N2840" s="47">
        <f>IF(Table_Query_from_Mac10[[#This Row],[item_no]]="KDA",-Table_Query_from_Mac10[[#This Row],[unit_price]],Table_Query_from_Mac10[[#This Row],[Net Unit]]*Table_Query_from_Mac10[[#This Row],[qty_to_ship]])</f>
        <v>206.37</v>
      </c>
      <c r="O2840" s="47">
        <f>SUMIFS(Summary!C:C,Summary!H:H,Table_Query_from_Mac10[[#This Row],[Juiceoc]])</f>
        <v>0</v>
      </c>
      <c r="P2840" s="47">
        <f>SUMIFS(Summary!D:D,Summary!H:H,Table_Query_from_Mac10[[#This Row],[Juiceoc]])</f>
        <v>0</v>
      </c>
      <c r="Q2840" s="47">
        <f>SUMIFS(Summary!E:E,Summary!H:H,Table_Query_from_Mac10[[#This Row],[Juiceoc]])</f>
        <v>0</v>
      </c>
      <c r="R2840" s="47">
        <f>Table_Query_from_Mac10[[#This Row],[Net Unit]]*(1+Table_Query_from_Mac10[[#This Row],[PriceIncreasebyType]])</f>
        <v>22.93</v>
      </c>
      <c r="S2840" s="47">
        <f>Table_Query_from_Mac10[[#This Row],[UnitPriceFuture]]*Table_Query_from_Mac10[[#This Row],[qtytoShipFuture]]</f>
        <v>206.37</v>
      </c>
      <c r="T2840" s="47">
        <f>ROUND(Table_Query_from_Mac10[[#This Row],[qty_to_ship]]*(1+Table_Query_from_Mac10[[#This Row],[VolumeIncreasebyType]]),0)</f>
        <v>9</v>
      </c>
      <c r="U2840" s="47">
        <f>Table_Query_from_Mac10[[#This Row],[qtytoShipFuture]]*Table_Query_from_Mac10[[#This Row],[Future-cost]]</f>
        <v>85.5</v>
      </c>
      <c r="V2840" s="47">
        <f>Table_Query_from_Mac10[[#This Row],[qtytoShipFuture]]-Table_Query_from_Mac10[[#This Row],[qty_to_ship]]</f>
        <v>0</v>
      </c>
      <c r="W2840" s="47">
        <f>Table_Query_from_Mac10[[#This Row],[UnitPriceFuture]]</f>
        <v>22.93</v>
      </c>
      <c r="X2840" s="47">
        <f>Table_Query_from_Mac10[[#This Row],[Unit Increase]]*Table_Query_from_Mac10[[#This Row],[UnitPriceFuture]]</f>
        <v>0</v>
      </c>
      <c r="Y2840" s="47">
        <f>Table_Query_from_Mac10[[#This Row],[Unit Increase]]*Table_Query_from_Mac10[[#This Row],[Future-cost]]</f>
        <v>0</v>
      </c>
      <c r="Z2840" s="47">
        <f>-(Table_Query_from_Mac10[[#This Row],[Incremental Sales]]+((Table_Query_from_Mac10[[#This Row],[Incremental Sales]]*-(SUM(Summary!$S$8:$S$9)))))*Summary!$S$18</f>
        <v>0</v>
      </c>
      <c r="AA2840" s="47">
        <f>IFERROR(Table_Query_from_Mac10[[#This Row],[Incremental Cost]]/Table_Query_from_Mac10[[#This Row],[Incremental Sales]],0)</f>
        <v>0</v>
      </c>
      <c r="AB2840" s="47">
        <f>IFERROR(Table_Query_from_Mac10[[#This Row],[TotalCostFuture]]/Table_Query_from_Mac10[[#This Row],[totalsalesFuture]],0)</f>
        <v>0.41430440470998692</v>
      </c>
      <c r="AN2840" s="30">
        <v>36</v>
      </c>
      <c r="AO2840">
        <f t="shared" si="88"/>
        <v>9</v>
      </c>
      <c r="AQ2840" s="30">
        <v>65.52</v>
      </c>
      <c r="AR2840">
        <f t="shared" si="89"/>
        <v>22.93</v>
      </c>
    </row>
    <row r="2841" spans="1:44" x14ac:dyDescent="0.25">
      <c r="A2841">
        <v>90204</v>
      </c>
      <c r="B2841">
        <v>22</v>
      </c>
      <c r="C2841" t="s">
        <v>85</v>
      </c>
      <c r="D2841" t="s">
        <v>79</v>
      </c>
      <c r="E2841">
        <v>6</v>
      </c>
      <c r="F2841">
        <v>10.85</v>
      </c>
      <c r="G2841">
        <v>27.27</v>
      </c>
      <c r="H2841" s="1">
        <v>44861</v>
      </c>
      <c r="I2841" s="20">
        <v>0</v>
      </c>
      <c r="J2841" s="47">
        <f>Table_Query_from_Mac10[[#This Row],[unit_price]]-(Table_Query_from_Mac10[[#This Row],[unit_price]]*(Table_Query_from_Mac10[[#This Row],[discount_pct]]/100))</f>
        <v>27.27</v>
      </c>
      <c r="K2841" s="47">
        <f>Table_Query_from_Mac10[[#This Row],[unit_cost]]</f>
        <v>10.85</v>
      </c>
      <c r="L2841" s="47">
        <f>Table_Query_from_Mac10[[#This Row],[Live-cost]]*(1+Table_Query_from_Mac10[[#This Row],[CogsIncreasebyTYPE]])</f>
        <v>10.85</v>
      </c>
      <c r="M2841" s="47">
        <f>Table_Query_from_Mac10[[#This Row],[Live-cost]]*Table_Query_from_Mac10[[#This Row],[qty_to_ship]]</f>
        <v>65.099999999999994</v>
      </c>
      <c r="N2841" s="47">
        <f>IF(Table_Query_from_Mac10[[#This Row],[item_no]]="KDA",-Table_Query_from_Mac10[[#This Row],[unit_price]],Table_Query_from_Mac10[[#This Row],[Net Unit]]*Table_Query_from_Mac10[[#This Row],[qty_to_ship]])</f>
        <v>163.62</v>
      </c>
      <c r="O2841" s="47">
        <f>SUMIFS(Summary!C:C,Summary!H:H,Table_Query_from_Mac10[[#This Row],[Juiceoc]])</f>
        <v>0</v>
      </c>
      <c r="P2841" s="47">
        <f>SUMIFS(Summary!D:D,Summary!H:H,Table_Query_from_Mac10[[#This Row],[Juiceoc]])</f>
        <v>0</v>
      </c>
      <c r="Q2841" s="47">
        <f>SUMIFS(Summary!E:E,Summary!H:H,Table_Query_from_Mac10[[#This Row],[Juiceoc]])</f>
        <v>0</v>
      </c>
      <c r="R2841" s="47">
        <f>Table_Query_from_Mac10[[#This Row],[Net Unit]]*(1+Table_Query_from_Mac10[[#This Row],[PriceIncreasebyType]])</f>
        <v>27.27</v>
      </c>
      <c r="S2841" s="47">
        <f>Table_Query_from_Mac10[[#This Row],[UnitPriceFuture]]*Table_Query_from_Mac10[[#This Row],[qtytoShipFuture]]</f>
        <v>163.62</v>
      </c>
      <c r="T2841" s="47">
        <f>ROUND(Table_Query_from_Mac10[[#This Row],[qty_to_ship]]*(1+Table_Query_from_Mac10[[#This Row],[VolumeIncreasebyType]]),0)</f>
        <v>6</v>
      </c>
      <c r="U2841" s="47">
        <f>Table_Query_from_Mac10[[#This Row],[qtytoShipFuture]]*Table_Query_from_Mac10[[#This Row],[Future-cost]]</f>
        <v>65.099999999999994</v>
      </c>
      <c r="V2841" s="47">
        <f>Table_Query_from_Mac10[[#This Row],[qtytoShipFuture]]-Table_Query_from_Mac10[[#This Row],[qty_to_ship]]</f>
        <v>0</v>
      </c>
      <c r="W2841" s="47">
        <f>Table_Query_from_Mac10[[#This Row],[UnitPriceFuture]]</f>
        <v>27.27</v>
      </c>
      <c r="X2841" s="47">
        <f>Table_Query_from_Mac10[[#This Row],[Unit Increase]]*Table_Query_from_Mac10[[#This Row],[UnitPriceFuture]]</f>
        <v>0</v>
      </c>
      <c r="Y2841" s="47">
        <f>Table_Query_from_Mac10[[#This Row],[Unit Increase]]*Table_Query_from_Mac10[[#This Row],[Future-cost]]</f>
        <v>0</v>
      </c>
      <c r="Z2841" s="47">
        <f>-(Table_Query_from_Mac10[[#This Row],[Incremental Sales]]+((Table_Query_from_Mac10[[#This Row],[Incremental Sales]]*-(SUM(Summary!$S$8:$S$9)))))*Summary!$S$18</f>
        <v>0</v>
      </c>
      <c r="AA2841" s="47">
        <f>IFERROR(Table_Query_from_Mac10[[#This Row],[Incremental Cost]]/Table_Query_from_Mac10[[#This Row],[Incremental Sales]],0)</f>
        <v>0</v>
      </c>
      <c r="AB2841" s="47">
        <f>IFERROR(Table_Query_from_Mac10[[#This Row],[TotalCostFuture]]/Table_Query_from_Mac10[[#This Row],[totalsalesFuture]],0)</f>
        <v>0.39787312064539782</v>
      </c>
      <c r="AN2841" s="31">
        <v>24</v>
      </c>
      <c r="AO2841">
        <f t="shared" si="88"/>
        <v>6</v>
      </c>
      <c r="AQ2841" s="31">
        <v>77.92</v>
      </c>
      <c r="AR2841">
        <f t="shared" si="89"/>
        <v>27.27</v>
      </c>
    </row>
    <row r="2842" spans="1:44" x14ac:dyDescent="0.25">
      <c r="A2842">
        <v>90204</v>
      </c>
      <c r="B2842">
        <v>23</v>
      </c>
      <c r="C2842" t="s">
        <v>86</v>
      </c>
      <c r="D2842" t="s">
        <v>79</v>
      </c>
      <c r="E2842">
        <v>30</v>
      </c>
      <c r="F2842">
        <v>1.2</v>
      </c>
      <c r="G2842">
        <v>3.61</v>
      </c>
      <c r="H2842" s="1">
        <v>44861</v>
      </c>
      <c r="I2842" s="20">
        <v>0</v>
      </c>
      <c r="J2842" s="47">
        <f>Table_Query_from_Mac10[[#This Row],[unit_price]]-(Table_Query_from_Mac10[[#This Row],[unit_price]]*(Table_Query_from_Mac10[[#This Row],[discount_pct]]/100))</f>
        <v>3.61</v>
      </c>
      <c r="K2842" s="47">
        <f>Table_Query_from_Mac10[[#This Row],[unit_cost]]</f>
        <v>1.2</v>
      </c>
      <c r="L2842" s="47">
        <f>Table_Query_from_Mac10[[#This Row],[Live-cost]]*(1+Table_Query_from_Mac10[[#This Row],[CogsIncreasebyTYPE]])</f>
        <v>1.2</v>
      </c>
      <c r="M2842" s="47">
        <f>Table_Query_from_Mac10[[#This Row],[Live-cost]]*Table_Query_from_Mac10[[#This Row],[qty_to_ship]]</f>
        <v>36</v>
      </c>
      <c r="N2842" s="47">
        <f>IF(Table_Query_from_Mac10[[#This Row],[item_no]]="KDA",-Table_Query_from_Mac10[[#This Row],[unit_price]],Table_Query_from_Mac10[[#This Row],[Net Unit]]*Table_Query_from_Mac10[[#This Row],[qty_to_ship]])</f>
        <v>108.3</v>
      </c>
      <c r="O2842" s="47">
        <f>SUMIFS(Summary!C:C,Summary!H:H,Table_Query_from_Mac10[[#This Row],[Juiceoc]])</f>
        <v>0</v>
      </c>
      <c r="P2842" s="47">
        <f>SUMIFS(Summary!D:D,Summary!H:H,Table_Query_from_Mac10[[#This Row],[Juiceoc]])</f>
        <v>0</v>
      </c>
      <c r="Q2842" s="47">
        <f>SUMIFS(Summary!E:E,Summary!H:H,Table_Query_from_Mac10[[#This Row],[Juiceoc]])</f>
        <v>0</v>
      </c>
      <c r="R2842" s="47">
        <f>Table_Query_from_Mac10[[#This Row],[Net Unit]]*(1+Table_Query_from_Mac10[[#This Row],[PriceIncreasebyType]])</f>
        <v>3.61</v>
      </c>
      <c r="S2842" s="47">
        <f>Table_Query_from_Mac10[[#This Row],[UnitPriceFuture]]*Table_Query_from_Mac10[[#This Row],[qtytoShipFuture]]</f>
        <v>108.3</v>
      </c>
      <c r="T2842" s="47">
        <f>ROUND(Table_Query_from_Mac10[[#This Row],[qty_to_ship]]*(1+Table_Query_from_Mac10[[#This Row],[VolumeIncreasebyType]]),0)</f>
        <v>30</v>
      </c>
      <c r="U2842" s="47">
        <f>Table_Query_from_Mac10[[#This Row],[qtytoShipFuture]]*Table_Query_from_Mac10[[#This Row],[Future-cost]]</f>
        <v>36</v>
      </c>
      <c r="V2842" s="47">
        <f>Table_Query_from_Mac10[[#This Row],[qtytoShipFuture]]-Table_Query_from_Mac10[[#This Row],[qty_to_ship]]</f>
        <v>0</v>
      </c>
      <c r="W2842" s="47">
        <f>Table_Query_from_Mac10[[#This Row],[UnitPriceFuture]]</f>
        <v>3.61</v>
      </c>
      <c r="X2842" s="47">
        <f>Table_Query_from_Mac10[[#This Row],[Unit Increase]]*Table_Query_from_Mac10[[#This Row],[UnitPriceFuture]]</f>
        <v>0</v>
      </c>
      <c r="Y2842" s="47">
        <f>Table_Query_from_Mac10[[#This Row],[Unit Increase]]*Table_Query_from_Mac10[[#This Row],[Future-cost]]</f>
        <v>0</v>
      </c>
      <c r="Z2842" s="47">
        <f>-(Table_Query_from_Mac10[[#This Row],[Incremental Sales]]+((Table_Query_from_Mac10[[#This Row],[Incremental Sales]]*-(SUM(Summary!$S$8:$S$9)))))*Summary!$S$18</f>
        <v>0</v>
      </c>
      <c r="AA2842" s="47">
        <f>IFERROR(Table_Query_from_Mac10[[#This Row],[Incremental Cost]]/Table_Query_from_Mac10[[#This Row],[Incremental Sales]],0)</f>
        <v>0</v>
      </c>
      <c r="AB2842" s="47">
        <f>IFERROR(Table_Query_from_Mac10[[#This Row],[TotalCostFuture]]/Table_Query_from_Mac10[[#This Row],[totalsalesFuture]],0)</f>
        <v>0.33240997229916897</v>
      </c>
      <c r="AN2842" s="30">
        <v>120</v>
      </c>
      <c r="AO2842">
        <f t="shared" si="88"/>
        <v>30</v>
      </c>
      <c r="AQ2842" s="30">
        <v>10.3</v>
      </c>
      <c r="AR2842">
        <f t="shared" si="89"/>
        <v>3.61</v>
      </c>
    </row>
    <row r="2843" spans="1:44" x14ac:dyDescent="0.25">
      <c r="A2843">
        <v>90204</v>
      </c>
      <c r="B2843">
        <v>24</v>
      </c>
      <c r="C2843" t="s">
        <v>86</v>
      </c>
      <c r="D2843" t="s">
        <v>79</v>
      </c>
      <c r="E2843">
        <v>8</v>
      </c>
      <c r="F2843">
        <v>1.97</v>
      </c>
      <c r="G2843">
        <v>6</v>
      </c>
      <c r="H2843" s="1">
        <v>44861</v>
      </c>
      <c r="I2843" s="20">
        <v>0</v>
      </c>
      <c r="J2843" s="47">
        <f>Table_Query_from_Mac10[[#This Row],[unit_price]]-(Table_Query_from_Mac10[[#This Row],[unit_price]]*(Table_Query_from_Mac10[[#This Row],[discount_pct]]/100))</f>
        <v>6</v>
      </c>
      <c r="K2843" s="47">
        <f>Table_Query_from_Mac10[[#This Row],[unit_cost]]</f>
        <v>1.97</v>
      </c>
      <c r="L2843" s="47">
        <f>Table_Query_from_Mac10[[#This Row],[Live-cost]]*(1+Table_Query_from_Mac10[[#This Row],[CogsIncreasebyTYPE]])</f>
        <v>1.97</v>
      </c>
      <c r="M2843" s="47">
        <f>Table_Query_from_Mac10[[#This Row],[Live-cost]]*Table_Query_from_Mac10[[#This Row],[qty_to_ship]]</f>
        <v>15.76</v>
      </c>
      <c r="N2843" s="47">
        <f>IF(Table_Query_from_Mac10[[#This Row],[item_no]]="KDA",-Table_Query_from_Mac10[[#This Row],[unit_price]],Table_Query_from_Mac10[[#This Row],[Net Unit]]*Table_Query_from_Mac10[[#This Row],[qty_to_ship]])</f>
        <v>48</v>
      </c>
      <c r="O2843" s="47">
        <f>SUMIFS(Summary!C:C,Summary!H:H,Table_Query_from_Mac10[[#This Row],[Juiceoc]])</f>
        <v>0</v>
      </c>
      <c r="P2843" s="47">
        <f>SUMIFS(Summary!D:D,Summary!H:H,Table_Query_from_Mac10[[#This Row],[Juiceoc]])</f>
        <v>0</v>
      </c>
      <c r="Q2843" s="47">
        <f>SUMIFS(Summary!E:E,Summary!H:H,Table_Query_from_Mac10[[#This Row],[Juiceoc]])</f>
        <v>0</v>
      </c>
      <c r="R2843" s="47">
        <f>Table_Query_from_Mac10[[#This Row],[Net Unit]]*(1+Table_Query_from_Mac10[[#This Row],[PriceIncreasebyType]])</f>
        <v>6</v>
      </c>
      <c r="S2843" s="47">
        <f>Table_Query_from_Mac10[[#This Row],[UnitPriceFuture]]*Table_Query_from_Mac10[[#This Row],[qtytoShipFuture]]</f>
        <v>48</v>
      </c>
      <c r="T2843" s="47">
        <f>ROUND(Table_Query_from_Mac10[[#This Row],[qty_to_ship]]*(1+Table_Query_from_Mac10[[#This Row],[VolumeIncreasebyType]]),0)</f>
        <v>8</v>
      </c>
      <c r="U2843" s="47">
        <f>Table_Query_from_Mac10[[#This Row],[qtytoShipFuture]]*Table_Query_from_Mac10[[#This Row],[Future-cost]]</f>
        <v>15.76</v>
      </c>
      <c r="V2843" s="47">
        <f>Table_Query_from_Mac10[[#This Row],[qtytoShipFuture]]-Table_Query_from_Mac10[[#This Row],[qty_to_ship]]</f>
        <v>0</v>
      </c>
      <c r="W2843" s="47">
        <f>Table_Query_from_Mac10[[#This Row],[UnitPriceFuture]]</f>
        <v>6</v>
      </c>
      <c r="X2843" s="47">
        <f>Table_Query_from_Mac10[[#This Row],[Unit Increase]]*Table_Query_from_Mac10[[#This Row],[UnitPriceFuture]]</f>
        <v>0</v>
      </c>
      <c r="Y2843" s="47">
        <f>Table_Query_from_Mac10[[#This Row],[Unit Increase]]*Table_Query_from_Mac10[[#This Row],[Future-cost]]</f>
        <v>0</v>
      </c>
      <c r="Z2843" s="47">
        <f>-(Table_Query_from_Mac10[[#This Row],[Incremental Sales]]+((Table_Query_from_Mac10[[#This Row],[Incremental Sales]]*-(SUM(Summary!$S$8:$S$9)))))*Summary!$S$18</f>
        <v>0</v>
      </c>
      <c r="AA2843" s="47">
        <f>IFERROR(Table_Query_from_Mac10[[#This Row],[Incremental Cost]]/Table_Query_from_Mac10[[#This Row],[Incremental Sales]],0)</f>
        <v>0</v>
      </c>
      <c r="AB2843" s="47">
        <f>IFERROR(Table_Query_from_Mac10[[#This Row],[TotalCostFuture]]/Table_Query_from_Mac10[[#This Row],[totalsalesFuture]],0)</f>
        <v>0.32833333333333331</v>
      </c>
      <c r="AN2843" s="31">
        <v>32</v>
      </c>
      <c r="AO2843">
        <f t="shared" si="88"/>
        <v>8</v>
      </c>
      <c r="AQ2843" s="31">
        <v>17.149999999999999</v>
      </c>
      <c r="AR2843">
        <f t="shared" si="89"/>
        <v>6</v>
      </c>
    </row>
    <row r="2844" spans="1:44" x14ac:dyDescent="0.25">
      <c r="A2844">
        <v>90296</v>
      </c>
      <c r="B2844">
        <v>1</v>
      </c>
      <c r="C2844" t="s">
        <v>55</v>
      </c>
      <c r="D2844" t="s">
        <v>81</v>
      </c>
      <c r="E2844">
        <v>22</v>
      </c>
      <c r="F2844">
        <v>4.53</v>
      </c>
      <c r="G2844">
        <v>11.19</v>
      </c>
      <c r="H2844" s="1">
        <v>44852</v>
      </c>
      <c r="I2844" s="20">
        <v>5</v>
      </c>
      <c r="J2844" s="47">
        <f>Table_Query_from_Mac10[[#This Row],[unit_price]]-(Table_Query_from_Mac10[[#This Row],[unit_price]]*(Table_Query_from_Mac10[[#This Row],[discount_pct]]/100))</f>
        <v>10.6305</v>
      </c>
      <c r="K2844" s="47">
        <f>Table_Query_from_Mac10[[#This Row],[unit_cost]]</f>
        <v>4.53</v>
      </c>
      <c r="L2844" s="47">
        <f>Table_Query_from_Mac10[[#This Row],[Live-cost]]*(1+Table_Query_from_Mac10[[#This Row],[CogsIncreasebyTYPE]])</f>
        <v>4.53</v>
      </c>
      <c r="M2844" s="47">
        <f>Table_Query_from_Mac10[[#This Row],[Live-cost]]*Table_Query_from_Mac10[[#This Row],[qty_to_ship]]</f>
        <v>99.660000000000011</v>
      </c>
      <c r="N2844" s="47">
        <f>IF(Table_Query_from_Mac10[[#This Row],[item_no]]="KDA",-Table_Query_from_Mac10[[#This Row],[unit_price]],Table_Query_from_Mac10[[#This Row],[Net Unit]]*Table_Query_from_Mac10[[#This Row],[qty_to_ship]])</f>
        <v>233.87099999999998</v>
      </c>
      <c r="O2844" s="47">
        <f>SUMIFS(Summary!C:C,Summary!H:H,Table_Query_from_Mac10[[#This Row],[Juiceoc]])</f>
        <v>0</v>
      </c>
      <c r="P2844" s="47">
        <f>SUMIFS(Summary!D:D,Summary!H:H,Table_Query_from_Mac10[[#This Row],[Juiceoc]])</f>
        <v>0</v>
      </c>
      <c r="Q2844" s="47">
        <f>SUMIFS(Summary!E:E,Summary!H:H,Table_Query_from_Mac10[[#This Row],[Juiceoc]])</f>
        <v>0</v>
      </c>
      <c r="R2844" s="47">
        <f>Table_Query_from_Mac10[[#This Row],[Net Unit]]*(1+Table_Query_from_Mac10[[#This Row],[PriceIncreasebyType]])</f>
        <v>10.6305</v>
      </c>
      <c r="S2844" s="47">
        <f>Table_Query_from_Mac10[[#This Row],[UnitPriceFuture]]*Table_Query_from_Mac10[[#This Row],[qtytoShipFuture]]</f>
        <v>233.87099999999998</v>
      </c>
      <c r="T2844" s="47">
        <f>ROUND(Table_Query_from_Mac10[[#This Row],[qty_to_ship]]*(1+Table_Query_from_Mac10[[#This Row],[VolumeIncreasebyType]]),0)</f>
        <v>22</v>
      </c>
      <c r="U2844" s="47">
        <f>Table_Query_from_Mac10[[#This Row],[qtytoShipFuture]]*Table_Query_from_Mac10[[#This Row],[Future-cost]]</f>
        <v>99.660000000000011</v>
      </c>
      <c r="V2844" s="47">
        <f>Table_Query_from_Mac10[[#This Row],[qtytoShipFuture]]-Table_Query_from_Mac10[[#This Row],[qty_to_ship]]</f>
        <v>0</v>
      </c>
      <c r="W2844" s="47">
        <f>Table_Query_from_Mac10[[#This Row],[UnitPriceFuture]]</f>
        <v>10.6305</v>
      </c>
      <c r="X2844" s="47">
        <f>Table_Query_from_Mac10[[#This Row],[Unit Increase]]*Table_Query_from_Mac10[[#This Row],[UnitPriceFuture]]</f>
        <v>0</v>
      </c>
      <c r="Y2844" s="47">
        <f>Table_Query_from_Mac10[[#This Row],[Unit Increase]]*Table_Query_from_Mac10[[#This Row],[Future-cost]]</f>
        <v>0</v>
      </c>
      <c r="Z2844" s="47">
        <f>-(Table_Query_from_Mac10[[#This Row],[Incremental Sales]]+((Table_Query_from_Mac10[[#This Row],[Incremental Sales]]*-(SUM(Summary!$S$8:$S$9)))))*Summary!$S$18</f>
        <v>0</v>
      </c>
      <c r="AA2844" s="47">
        <f>IFERROR(Table_Query_from_Mac10[[#This Row],[Incremental Cost]]/Table_Query_from_Mac10[[#This Row],[Incremental Sales]],0)</f>
        <v>0</v>
      </c>
      <c r="AB2844" s="47">
        <f>IFERROR(Table_Query_from_Mac10[[#This Row],[TotalCostFuture]]/Table_Query_from_Mac10[[#This Row],[totalsalesFuture]],0)</f>
        <v>0.42613235501622698</v>
      </c>
      <c r="AN2844" s="30">
        <v>88</v>
      </c>
      <c r="AO2844">
        <f t="shared" si="88"/>
        <v>22</v>
      </c>
      <c r="AQ2844" s="30">
        <v>31.98</v>
      </c>
      <c r="AR2844">
        <f t="shared" si="89"/>
        <v>11.19</v>
      </c>
    </row>
    <row r="2845" spans="1:44" x14ac:dyDescent="0.25">
      <c r="A2845">
        <v>90296</v>
      </c>
      <c r="B2845">
        <v>2</v>
      </c>
      <c r="C2845" t="s">
        <v>55</v>
      </c>
      <c r="D2845" t="s">
        <v>81</v>
      </c>
      <c r="E2845">
        <v>40</v>
      </c>
      <c r="F2845">
        <v>5</v>
      </c>
      <c r="G2845">
        <v>12.58</v>
      </c>
      <c r="H2845" s="1">
        <v>44852</v>
      </c>
      <c r="I2845" s="20">
        <v>5</v>
      </c>
      <c r="J2845" s="47">
        <f>Table_Query_from_Mac10[[#This Row],[unit_price]]-(Table_Query_from_Mac10[[#This Row],[unit_price]]*(Table_Query_from_Mac10[[#This Row],[discount_pct]]/100))</f>
        <v>11.951000000000001</v>
      </c>
      <c r="K2845" s="47">
        <f>Table_Query_from_Mac10[[#This Row],[unit_cost]]</f>
        <v>5</v>
      </c>
      <c r="L2845" s="47">
        <f>Table_Query_from_Mac10[[#This Row],[Live-cost]]*(1+Table_Query_from_Mac10[[#This Row],[CogsIncreasebyTYPE]])</f>
        <v>5</v>
      </c>
      <c r="M2845" s="47">
        <f>Table_Query_from_Mac10[[#This Row],[Live-cost]]*Table_Query_from_Mac10[[#This Row],[qty_to_ship]]</f>
        <v>200</v>
      </c>
      <c r="N2845" s="47">
        <f>IF(Table_Query_from_Mac10[[#This Row],[item_no]]="KDA",-Table_Query_from_Mac10[[#This Row],[unit_price]],Table_Query_from_Mac10[[#This Row],[Net Unit]]*Table_Query_from_Mac10[[#This Row],[qty_to_ship]])</f>
        <v>478.04</v>
      </c>
      <c r="O2845" s="47">
        <f>SUMIFS(Summary!C:C,Summary!H:H,Table_Query_from_Mac10[[#This Row],[Juiceoc]])</f>
        <v>0</v>
      </c>
      <c r="P2845" s="47">
        <f>SUMIFS(Summary!D:D,Summary!H:H,Table_Query_from_Mac10[[#This Row],[Juiceoc]])</f>
        <v>0</v>
      </c>
      <c r="Q2845" s="47">
        <f>SUMIFS(Summary!E:E,Summary!H:H,Table_Query_from_Mac10[[#This Row],[Juiceoc]])</f>
        <v>0</v>
      </c>
      <c r="R2845" s="47">
        <f>Table_Query_from_Mac10[[#This Row],[Net Unit]]*(1+Table_Query_from_Mac10[[#This Row],[PriceIncreasebyType]])</f>
        <v>11.951000000000001</v>
      </c>
      <c r="S2845" s="47">
        <f>Table_Query_from_Mac10[[#This Row],[UnitPriceFuture]]*Table_Query_from_Mac10[[#This Row],[qtytoShipFuture]]</f>
        <v>478.04</v>
      </c>
      <c r="T2845" s="47">
        <f>ROUND(Table_Query_from_Mac10[[#This Row],[qty_to_ship]]*(1+Table_Query_from_Mac10[[#This Row],[VolumeIncreasebyType]]),0)</f>
        <v>40</v>
      </c>
      <c r="U2845" s="47">
        <f>Table_Query_from_Mac10[[#This Row],[qtytoShipFuture]]*Table_Query_from_Mac10[[#This Row],[Future-cost]]</f>
        <v>200</v>
      </c>
      <c r="V2845" s="47">
        <f>Table_Query_from_Mac10[[#This Row],[qtytoShipFuture]]-Table_Query_from_Mac10[[#This Row],[qty_to_ship]]</f>
        <v>0</v>
      </c>
      <c r="W2845" s="47">
        <f>Table_Query_from_Mac10[[#This Row],[UnitPriceFuture]]</f>
        <v>11.951000000000001</v>
      </c>
      <c r="X2845" s="47">
        <f>Table_Query_from_Mac10[[#This Row],[Unit Increase]]*Table_Query_from_Mac10[[#This Row],[UnitPriceFuture]]</f>
        <v>0</v>
      </c>
      <c r="Y2845" s="47">
        <f>Table_Query_from_Mac10[[#This Row],[Unit Increase]]*Table_Query_from_Mac10[[#This Row],[Future-cost]]</f>
        <v>0</v>
      </c>
      <c r="Z2845" s="47">
        <f>-(Table_Query_from_Mac10[[#This Row],[Incremental Sales]]+((Table_Query_from_Mac10[[#This Row],[Incremental Sales]]*-(SUM(Summary!$S$8:$S$9)))))*Summary!$S$18</f>
        <v>0</v>
      </c>
      <c r="AA2845" s="47">
        <f>IFERROR(Table_Query_from_Mac10[[#This Row],[Incremental Cost]]/Table_Query_from_Mac10[[#This Row],[Incremental Sales]],0)</f>
        <v>0</v>
      </c>
      <c r="AB2845" s="47">
        <f>IFERROR(Table_Query_from_Mac10[[#This Row],[TotalCostFuture]]/Table_Query_from_Mac10[[#This Row],[totalsalesFuture]],0)</f>
        <v>0.41837503137812732</v>
      </c>
      <c r="AN2845" s="31">
        <v>160</v>
      </c>
      <c r="AO2845">
        <f t="shared" si="88"/>
        <v>40</v>
      </c>
      <c r="AQ2845" s="31">
        <v>35.950000000000003</v>
      </c>
      <c r="AR2845">
        <f t="shared" si="89"/>
        <v>12.58</v>
      </c>
    </row>
    <row r="2846" spans="1:44" x14ac:dyDescent="0.25">
      <c r="A2846">
        <v>90296</v>
      </c>
      <c r="B2846">
        <v>3</v>
      </c>
      <c r="C2846" t="s">
        <v>55</v>
      </c>
      <c r="D2846" t="s">
        <v>81</v>
      </c>
      <c r="E2846">
        <v>14</v>
      </c>
      <c r="F2846">
        <v>5.49</v>
      </c>
      <c r="G2846">
        <v>13.76</v>
      </c>
      <c r="H2846" s="1">
        <v>44852</v>
      </c>
      <c r="I2846" s="20">
        <v>5</v>
      </c>
      <c r="J2846" s="47">
        <f>Table_Query_from_Mac10[[#This Row],[unit_price]]-(Table_Query_from_Mac10[[#This Row],[unit_price]]*(Table_Query_from_Mac10[[#This Row],[discount_pct]]/100))</f>
        <v>13.071999999999999</v>
      </c>
      <c r="K2846" s="47">
        <f>Table_Query_from_Mac10[[#This Row],[unit_cost]]</f>
        <v>5.49</v>
      </c>
      <c r="L2846" s="47">
        <f>Table_Query_from_Mac10[[#This Row],[Live-cost]]*(1+Table_Query_from_Mac10[[#This Row],[CogsIncreasebyTYPE]])</f>
        <v>5.49</v>
      </c>
      <c r="M2846" s="47">
        <f>Table_Query_from_Mac10[[#This Row],[Live-cost]]*Table_Query_from_Mac10[[#This Row],[qty_to_ship]]</f>
        <v>76.86</v>
      </c>
      <c r="N2846" s="47">
        <f>IF(Table_Query_from_Mac10[[#This Row],[item_no]]="KDA",-Table_Query_from_Mac10[[#This Row],[unit_price]],Table_Query_from_Mac10[[#This Row],[Net Unit]]*Table_Query_from_Mac10[[#This Row],[qty_to_ship]])</f>
        <v>183.00799999999998</v>
      </c>
      <c r="O2846" s="47">
        <f>SUMIFS(Summary!C:C,Summary!H:H,Table_Query_from_Mac10[[#This Row],[Juiceoc]])</f>
        <v>0</v>
      </c>
      <c r="P2846" s="47">
        <f>SUMIFS(Summary!D:D,Summary!H:H,Table_Query_from_Mac10[[#This Row],[Juiceoc]])</f>
        <v>0</v>
      </c>
      <c r="Q2846" s="47">
        <f>SUMIFS(Summary!E:E,Summary!H:H,Table_Query_from_Mac10[[#This Row],[Juiceoc]])</f>
        <v>0</v>
      </c>
      <c r="R2846" s="47">
        <f>Table_Query_from_Mac10[[#This Row],[Net Unit]]*(1+Table_Query_from_Mac10[[#This Row],[PriceIncreasebyType]])</f>
        <v>13.071999999999999</v>
      </c>
      <c r="S2846" s="47">
        <f>Table_Query_from_Mac10[[#This Row],[UnitPriceFuture]]*Table_Query_from_Mac10[[#This Row],[qtytoShipFuture]]</f>
        <v>183.00799999999998</v>
      </c>
      <c r="T2846" s="47">
        <f>ROUND(Table_Query_from_Mac10[[#This Row],[qty_to_ship]]*(1+Table_Query_from_Mac10[[#This Row],[VolumeIncreasebyType]]),0)</f>
        <v>14</v>
      </c>
      <c r="U2846" s="47">
        <f>Table_Query_from_Mac10[[#This Row],[qtytoShipFuture]]*Table_Query_from_Mac10[[#This Row],[Future-cost]]</f>
        <v>76.86</v>
      </c>
      <c r="V2846" s="47">
        <f>Table_Query_from_Mac10[[#This Row],[qtytoShipFuture]]-Table_Query_from_Mac10[[#This Row],[qty_to_ship]]</f>
        <v>0</v>
      </c>
      <c r="W2846" s="47">
        <f>Table_Query_from_Mac10[[#This Row],[UnitPriceFuture]]</f>
        <v>13.071999999999999</v>
      </c>
      <c r="X2846" s="47">
        <f>Table_Query_from_Mac10[[#This Row],[Unit Increase]]*Table_Query_from_Mac10[[#This Row],[UnitPriceFuture]]</f>
        <v>0</v>
      </c>
      <c r="Y2846" s="47">
        <f>Table_Query_from_Mac10[[#This Row],[Unit Increase]]*Table_Query_from_Mac10[[#This Row],[Future-cost]]</f>
        <v>0</v>
      </c>
      <c r="Z2846" s="47">
        <f>-(Table_Query_from_Mac10[[#This Row],[Incremental Sales]]+((Table_Query_from_Mac10[[#This Row],[Incremental Sales]]*-(SUM(Summary!$S$8:$S$9)))))*Summary!$S$18</f>
        <v>0</v>
      </c>
      <c r="AA2846" s="47">
        <f>IFERROR(Table_Query_from_Mac10[[#This Row],[Incremental Cost]]/Table_Query_from_Mac10[[#This Row],[Incremental Sales]],0)</f>
        <v>0</v>
      </c>
      <c r="AB2846" s="47">
        <f>IFERROR(Table_Query_from_Mac10[[#This Row],[TotalCostFuture]]/Table_Query_from_Mac10[[#This Row],[totalsalesFuture]],0)</f>
        <v>0.41998164014687889</v>
      </c>
      <c r="AN2846" s="30">
        <v>54</v>
      </c>
      <c r="AO2846">
        <f t="shared" si="88"/>
        <v>14</v>
      </c>
      <c r="AQ2846" s="30">
        <v>39.32</v>
      </c>
      <c r="AR2846">
        <f t="shared" si="89"/>
        <v>13.76</v>
      </c>
    </row>
    <row r="2847" spans="1:44" x14ac:dyDescent="0.25">
      <c r="A2847">
        <v>90296</v>
      </c>
      <c r="B2847">
        <v>4</v>
      </c>
      <c r="C2847" t="s">
        <v>55</v>
      </c>
      <c r="D2847" t="s">
        <v>81</v>
      </c>
      <c r="E2847">
        <v>48</v>
      </c>
      <c r="F2847">
        <v>6</v>
      </c>
      <c r="G2847">
        <v>14.93</v>
      </c>
      <c r="H2847" s="1">
        <v>44852</v>
      </c>
      <c r="I2847" s="20">
        <v>5</v>
      </c>
      <c r="J2847" s="47">
        <f>Table_Query_from_Mac10[[#This Row],[unit_price]]-(Table_Query_from_Mac10[[#This Row],[unit_price]]*(Table_Query_from_Mac10[[#This Row],[discount_pct]]/100))</f>
        <v>14.1835</v>
      </c>
      <c r="K2847" s="47">
        <f>Table_Query_from_Mac10[[#This Row],[unit_cost]]</f>
        <v>6</v>
      </c>
      <c r="L2847" s="47">
        <f>Table_Query_from_Mac10[[#This Row],[Live-cost]]*(1+Table_Query_from_Mac10[[#This Row],[CogsIncreasebyTYPE]])</f>
        <v>6</v>
      </c>
      <c r="M2847" s="47">
        <f>Table_Query_from_Mac10[[#This Row],[Live-cost]]*Table_Query_from_Mac10[[#This Row],[qty_to_ship]]</f>
        <v>288</v>
      </c>
      <c r="N2847" s="47">
        <f>IF(Table_Query_from_Mac10[[#This Row],[item_no]]="KDA",-Table_Query_from_Mac10[[#This Row],[unit_price]],Table_Query_from_Mac10[[#This Row],[Net Unit]]*Table_Query_from_Mac10[[#This Row],[qty_to_ship]])</f>
        <v>680.80799999999999</v>
      </c>
      <c r="O2847" s="47">
        <f>SUMIFS(Summary!C:C,Summary!H:H,Table_Query_from_Mac10[[#This Row],[Juiceoc]])</f>
        <v>0</v>
      </c>
      <c r="P2847" s="47">
        <f>SUMIFS(Summary!D:D,Summary!H:H,Table_Query_from_Mac10[[#This Row],[Juiceoc]])</f>
        <v>0</v>
      </c>
      <c r="Q2847" s="47">
        <f>SUMIFS(Summary!E:E,Summary!H:H,Table_Query_from_Mac10[[#This Row],[Juiceoc]])</f>
        <v>0</v>
      </c>
      <c r="R2847" s="47">
        <f>Table_Query_from_Mac10[[#This Row],[Net Unit]]*(1+Table_Query_from_Mac10[[#This Row],[PriceIncreasebyType]])</f>
        <v>14.1835</v>
      </c>
      <c r="S2847" s="47">
        <f>Table_Query_from_Mac10[[#This Row],[UnitPriceFuture]]*Table_Query_from_Mac10[[#This Row],[qtytoShipFuture]]</f>
        <v>680.80799999999999</v>
      </c>
      <c r="T2847" s="47">
        <f>ROUND(Table_Query_from_Mac10[[#This Row],[qty_to_ship]]*(1+Table_Query_from_Mac10[[#This Row],[VolumeIncreasebyType]]),0)</f>
        <v>48</v>
      </c>
      <c r="U2847" s="47">
        <f>Table_Query_from_Mac10[[#This Row],[qtytoShipFuture]]*Table_Query_from_Mac10[[#This Row],[Future-cost]]</f>
        <v>288</v>
      </c>
      <c r="V2847" s="47">
        <f>Table_Query_from_Mac10[[#This Row],[qtytoShipFuture]]-Table_Query_from_Mac10[[#This Row],[qty_to_ship]]</f>
        <v>0</v>
      </c>
      <c r="W2847" s="47">
        <f>Table_Query_from_Mac10[[#This Row],[UnitPriceFuture]]</f>
        <v>14.1835</v>
      </c>
      <c r="X2847" s="47">
        <f>Table_Query_from_Mac10[[#This Row],[Unit Increase]]*Table_Query_from_Mac10[[#This Row],[UnitPriceFuture]]</f>
        <v>0</v>
      </c>
      <c r="Y2847" s="47">
        <f>Table_Query_from_Mac10[[#This Row],[Unit Increase]]*Table_Query_from_Mac10[[#This Row],[Future-cost]]</f>
        <v>0</v>
      </c>
      <c r="Z2847" s="47">
        <f>-(Table_Query_from_Mac10[[#This Row],[Incremental Sales]]+((Table_Query_from_Mac10[[#This Row],[Incremental Sales]]*-(SUM(Summary!$S$8:$S$9)))))*Summary!$S$18</f>
        <v>0</v>
      </c>
      <c r="AA2847" s="47">
        <f>IFERROR(Table_Query_from_Mac10[[#This Row],[Incremental Cost]]/Table_Query_from_Mac10[[#This Row],[Incremental Sales]],0)</f>
        <v>0</v>
      </c>
      <c r="AB2847" s="47">
        <f>IFERROR(Table_Query_from_Mac10[[#This Row],[TotalCostFuture]]/Table_Query_from_Mac10[[#This Row],[totalsalesFuture]],0)</f>
        <v>0.423026756442345</v>
      </c>
      <c r="AN2847" s="31">
        <v>192</v>
      </c>
      <c r="AO2847">
        <f t="shared" si="88"/>
        <v>48</v>
      </c>
      <c r="AQ2847" s="31">
        <v>42.65</v>
      </c>
      <c r="AR2847">
        <f t="shared" si="89"/>
        <v>14.93</v>
      </c>
    </row>
    <row r="2848" spans="1:44" x14ac:dyDescent="0.25">
      <c r="A2848">
        <v>90296</v>
      </c>
      <c r="B2848">
        <v>5</v>
      </c>
      <c r="C2848" t="s">
        <v>55</v>
      </c>
      <c r="D2848" t="s">
        <v>81</v>
      </c>
      <c r="E2848">
        <v>12</v>
      </c>
      <c r="F2848">
        <v>6.6</v>
      </c>
      <c r="G2848">
        <v>16.920000000000002</v>
      </c>
      <c r="H2848" s="1">
        <v>44852</v>
      </c>
      <c r="I2848" s="20">
        <v>5</v>
      </c>
      <c r="J2848" s="47">
        <f>Table_Query_from_Mac10[[#This Row],[unit_price]]-(Table_Query_from_Mac10[[#This Row],[unit_price]]*(Table_Query_from_Mac10[[#This Row],[discount_pct]]/100))</f>
        <v>16.074000000000002</v>
      </c>
      <c r="K2848" s="47">
        <f>Table_Query_from_Mac10[[#This Row],[unit_cost]]</f>
        <v>6.6</v>
      </c>
      <c r="L2848" s="47">
        <f>Table_Query_from_Mac10[[#This Row],[Live-cost]]*(1+Table_Query_from_Mac10[[#This Row],[CogsIncreasebyTYPE]])</f>
        <v>6.6</v>
      </c>
      <c r="M2848" s="47">
        <f>Table_Query_from_Mac10[[#This Row],[Live-cost]]*Table_Query_from_Mac10[[#This Row],[qty_to_ship]]</f>
        <v>79.199999999999989</v>
      </c>
      <c r="N2848" s="47">
        <f>IF(Table_Query_from_Mac10[[#This Row],[item_no]]="KDA",-Table_Query_from_Mac10[[#This Row],[unit_price]],Table_Query_from_Mac10[[#This Row],[Net Unit]]*Table_Query_from_Mac10[[#This Row],[qty_to_ship]])</f>
        <v>192.88800000000003</v>
      </c>
      <c r="O2848" s="47">
        <f>SUMIFS(Summary!C:C,Summary!H:H,Table_Query_from_Mac10[[#This Row],[Juiceoc]])</f>
        <v>0</v>
      </c>
      <c r="P2848" s="47">
        <f>SUMIFS(Summary!D:D,Summary!H:H,Table_Query_from_Mac10[[#This Row],[Juiceoc]])</f>
        <v>0</v>
      </c>
      <c r="Q2848" s="47">
        <f>SUMIFS(Summary!E:E,Summary!H:H,Table_Query_from_Mac10[[#This Row],[Juiceoc]])</f>
        <v>0</v>
      </c>
      <c r="R2848" s="47">
        <f>Table_Query_from_Mac10[[#This Row],[Net Unit]]*(1+Table_Query_from_Mac10[[#This Row],[PriceIncreasebyType]])</f>
        <v>16.074000000000002</v>
      </c>
      <c r="S2848" s="47">
        <f>Table_Query_from_Mac10[[#This Row],[UnitPriceFuture]]*Table_Query_from_Mac10[[#This Row],[qtytoShipFuture]]</f>
        <v>192.88800000000003</v>
      </c>
      <c r="T2848" s="47">
        <f>ROUND(Table_Query_from_Mac10[[#This Row],[qty_to_ship]]*(1+Table_Query_from_Mac10[[#This Row],[VolumeIncreasebyType]]),0)</f>
        <v>12</v>
      </c>
      <c r="U2848" s="47">
        <f>Table_Query_from_Mac10[[#This Row],[qtytoShipFuture]]*Table_Query_from_Mac10[[#This Row],[Future-cost]]</f>
        <v>79.199999999999989</v>
      </c>
      <c r="V2848" s="47">
        <f>Table_Query_from_Mac10[[#This Row],[qtytoShipFuture]]-Table_Query_from_Mac10[[#This Row],[qty_to_ship]]</f>
        <v>0</v>
      </c>
      <c r="W2848" s="47">
        <f>Table_Query_from_Mac10[[#This Row],[UnitPriceFuture]]</f>
        <v>16.074000000000002</v>
      </c>
      <c r="X2848" s="47">
        <f>Table_Query_from_Mac10[[#This Row],[Unit Increase]]*Table_Query_from_Mac10[[#This Row],[UnitPriceFuture]]</f>
        <v>0</v>
      </c>
      <c r="Y2848" s="47">
        <f>Table_Query_from_Mac10[[#This Row],[Unit Increase]]*Table_Query_from_Mac10[[#This Row],[Future-cost]]</f>
        <v>0</v>
      </c>
      <c r="Z2848" s="47">
        <f>-(Table_Query_from_Mac10[[#This Row],[Incremental Sales]]+((Table_Query_from_Mac10[[#This Row],[Incremental Sales]]*-(SUM(Summary!$S$8:$S$9)))))*Summary!$S$18</f>
        <v>0</v>
      </c>
      <c r="AA2848" s="47">
        <f>IFERROR(Table_Query_from_Mac10[[#This Row],[Incremental Cost]]/Table_Query_from_Mac10[[#This Row],[Incremental Sales]],0)</f>
        <v>0</v>
      </c>
      <c r="AB2848" s="47">
        <f>IFERROR(Table_Query_from_Mac10[[#This Row],[TotalCostFuture]]/Table_Query_from_Mac10[[#This Row],[totalsalesFuture]],0)</f>
        <v>0.41060097051138472</v>
      </c>
      <c r="AN2848" s="30">
        <v>48</v>
      </c>
      <c r="AO2848">
        <f t="shared" si="88"/>
        <v>12</v>
      </c>
      <c r="AQ2848" s="30">
        <v>48.35</v>
      </c>
      <c r="AR2848">
        <f t="shared" si="89"/>
        <v>16.920000000000002</v>
      </c>
    </row>
    <row r="2849" spans="1:44" x14ac:dyDescent="0.25">
      <c r="A2849">
        <v>90296</v>
      </c>
      <c r="B2849">
        <v>6</v>
      </c>
      <c r="C2849" t="s">
        <v>55</v>
      </c>
      <c r="D2849" t="s">
        <v>81</v>
      </c>
      <c r="E2849">
        <v>24</v>
      </c>
      <c r="F2849">
        <v>7.37</v>
      </c>
      <c r="G2849">
        <v>18.7</v>
      </c>
      <c r="H2849" s="1">
        <v>44852</v>
      </c>
      <c r="I2849" s="20">
        <v>5</v>
      </c>
      <c r="J2849" s="47">
        <f>Table_Query_from_Mac10[[#This Row],[unit_price]]-(Table_Query_from_Mac10[[#This Row],[unit_price]]*(Table_Query_from_Mac10[[#This Row],[discount_pct]]/100))</f>
        <v>17.765000000000001</v>
      </c>
      <c r="K2849" s="47">
        <f>Table_Query_from_Mac10[[#This Row],[unit_cost]]</f>
        <v>7.37</v>
      </c>
      <c r="L2849" s="47">
        <f>Table_Query_from_Mac10[[#This Row],[Live-cost]]*(1+Table_Query_from_Mac10[[#This Row],[CogsIncreasebyTYPE]])</f>
        <v>7.37</v>
      </c>
      <c r="M2849" s="47">
        <f>Table_Query_from_Mac10[[#This Row],[Live-cost]]*Table_Query_from_Mac10[[#This Row],[qty_to_ship]]</f>
        <v>176.88</v>
      </c>
      <c r="N2849" s="47">
        <f>IF(Table_Query_from_Mac10[[#This Row],[item_no]]="KDA",-Table_Query_from_Mac10[[#This Row],[unit_price]],Table_Query_from_Mac10[[#This Row],[Net Unit]]*Table_Query_from_Mac10[[#This Row],[qty_to_ship]])</f>
        <v>426.36</v>
      </c>
      <c r="O2849" s="47">
        <f>SUMIFS(Summary!C:C,Summary!H:H,Table_Query_from_Mac10[[#This Row],[Juiceoc]])</f>
        <v>0</v>
      </c>
      <c r="P2849" s="47">
        <f>SUMIFS(Summary!D:D,Summary!H:H,Table_Query_from_Mac10[[#This Row],[Juiceoc]])</f>
        <v>0</v>
      </c>
      <c r="Q2849" s="47">
        <f>SUMIFS(Summary!E:E,Summary!H:H,Table_Query_from_Mac10[[#This Row],[Juiceoc]])</f>
        <v>0</v>
      </c>
      <c r="R2849" s="47">
        <f>Table_Query_from_Mac10[[#This Row],[Net Unit]]*(1+Table_Query_from_Mac10[[#This Row],[PriceIncreasebyType]])</f>
        <v>17.765000000000001</v>
      </c>
      <c r="S2849" s="47">
        <f>Table_Query_from_Mac10[[#This Row],[UnitPriceFuture]]*Table_Query_from_Mac10[[#This Row],[qtytoShipFuture]]</f>
        <v>426.36</v>
      </c>
      <c r="T2849" s="47">
        <f>ROUND(Table_Query_from_Mac10[[#This Row],[qty_to_ship]]*(1+Table_Query_from_Mac10[[#This Row],[VolumeIncreasebyType]]),0)</f>
        <v>24</v>
      </c>
      <c r="U2849" s="47">
        <f>Table_Query_from_Mac10[[#This Row],[qtytoShipFuture]]*Table_Query_from_Mac10[[#This Row],[Future-cost]]</f>
        <v>176.88</v>
      </c>
      <c r="V2849" s="47">
        <f>Table_Query_from_Mac10[[#This Row],[qtytoShipFuture]]-Table_Query_from_Mac10[[#This Row],[qty_to_ship]]</f>
        <v>0</v>
      </c>
      <c r="W2849" s="47">
        <f>Table_Query_from_Mac10[[#This Row],[UnitPriceFuture]]</f>
        <v>17.765000000000001</v>
      </c>
      <c r="X2849" s="47">
        <f>Table_Query_from_Mac10[[#This Row],[Unit Increase]]*Table_Query_from_Mac10[[#This Row],[UnitPriceFuture]]</f>
        <v>0</v>
      </c>
      <c r="Y2849" s="47">
        <f>Table_Query_from_Mac10[[#This Row],[Unit Increase]]*Table_Query_from_Mac10[[#This Row],[Future-cost]]</f>
        <v>0</v>
      </c>
      <c r="Z2849" s="47">
        <f>-(Table_Query_from_Mac10[[#This Row],[Incremental Sales]]+((Table_Query_from_Mac10[[#This Row],[Incremental Sales]]*-(SUM(Summary!$S$8:$S$9)))))*Summary!$S$18</f>
        <v>0</v>
      </c>
      <c r="AA2849" s="47">
        <f>IFERROR(Table_Query_from_Mac10[[#This Row],[Incremental Cost]]/Table_Query_from_Mac10[[#This Row],[Incremental Sales]],0)</f>
        <v>0</v>
      </c>
      <c r="AB2849" s="47">
        <f>IFERROR(Table_Query_from_Mac10[[#This Row],[TotalCostFuture]]/Table_Query_from_Mac10[[#This Row],[totalsalesFuture]],0)</f>
        <v>0.41486068111455104</v>
      </c>
      <c r="AN2849" s="31">
        <v>93</v>
      </c>
      <c r="AO2849">
        <f t="shared" si="88"/>
        <v>24</v>
      </c>
      <c r="AQ2849" s="31">
        <v>53.43</v>
      </c>
      <c r="AR2849">
        <f t="shared" si="89"/>
        <v>18.7</v>
      </c>
    </row>
    <row r="2850" spans="1:44" x14ac:dyDescent="0.25">
      <c r="A2850">
        <v>90296</v>
      </c>
      <c r="B2850">
        <v>7</v>
      </c>
      <c r="C2850" t="s">
        <v>55</v>
      </c>
      <c r="D2850" t="s">
        <v>81</v>
      </c>
      <c r="E2850">
        <v>8</v>
      </c>
      <c r="F2850">
        <v>8.81</v>
      </c>
      <c r="G2850">
        <v>23.26</v>
      </c>
      <c r="H2850" s="1">
        <v>44852</v>
      </c>
      <c r="I2850" s="20">
        <v>5</v>
      </c>
      <c r="J2850" s="47">
        <f>Table_Query_from_Mac10[[#This Row],[unit_price]]-(Table_Query_from_Mac10[[#This Row],[unit_price]]*(Table_Query_from_Mac10[[#This Row],[discount_pct]]/100))</f>
        <v>22.097000000000001</v>
      </c>
      <c r="K2850" s="47">
        <f>Table_Query_from_Mac10[[#This Row],[unit_cost]]</f>
        <v>8.81</v>
      </c>
      <c r="L2850" s="47">
        <f>Table_Query_from_Mac10[[#This Row],[Live-cost]]*(1+Table_Query_from_Mac10[[#This Row],[CogsIncreasebyTYPE]])</f>
        <v>8.81</v>
      </c>
      <c r="M2850" s="47">
        <f>Table_Query_from_Mac10[[#This Row],[Live-cost]]*Table_Query_from_Mac10[[#This Row],[qty_to_ship]]</f>
        <v>70.48</v>
      </c>
      <c r="N2850" s="47">
        <f>IF(Table_Query_from_Mac10[[#This Row],[item_no]]="KDA",-Table_Query_from_Mac10[[#This Row],[unit_price]],Table_Query_from_Mac10[[#This Row],[Net Unit]]*Table_Query_from_Mac10[[#This Row],[qty_to_ship]])</f>
        <v>176.77600000000001</v>
      </c>
      <c r="O2850" s="47">
        <f>SUMIFS(Summary!C:C,Summary!H:H,Table_Query_from_Mac10[[#This Row],[Juiceoc]])</f>
        <v>0</v>
      </c>
      <c r="P2850" s="47">
        <f>SUMIFS(Summary!D:D,Summary!H:H,Table_Query_from_Mac10[[#This Row],[Juiceoc]])</f>
        <v>0</v>
      </c>
      <c r="Q2850" s="47">
        <f>SUMIFS(Summary!E:E,Summary!H:H,Table_Query_from_Mac10[[#This Row],[Juiceoc]])</f>
        <v>0</v>
      </c>
      <c r="R2850" s="47">
        <f>Table_Query_from_Mac10[[#This Row],[Net Unit]]*(1+Table_Query_from_Mac10[[#This Row],[PriceIncreasebyType]])</f>
        <v>22.097000000000001</v>
      </c>
      <c r="S2850" s="47">
        <f>Table_Query_from_Mac10[[#This Row],[UnitPriceFuture]]*Table_Query_from_Mac10[[#This Row],[qtytoShipFuture]]</f>
        <v>176.77600000000001</v>
      </c>
      <c r="T2850" s="47">
        <f>ROUND(Table_Query_from_Mac10[[#This Row],[qty_to_ship]]*(1+Table_Query_from_Mac10[[#This Row],[VolumeIncreasebyType]]),0)</f>
        <v>8</v>
      </c>
      <c r="U2850" s="47">
        <f>Table_Query_from_Mac10[[#This Row],[qtytoShipFuture]]*Table_Query_from_Mac10[[#This Row],[Future-cost]]</f>
        <v>70.48</v>
      </c>
      <c r="V2850" s="47">
        <f>Table_Query_from_Mac10[[#This Row],[qtytoShipFuture]]-Table_Query_from_Mac10[[#This Row],[qty_to_ship]]</f>
        <v>0</v>
      </c>
      <c r="W2850" s="47">
        <f>Table_Query_from_Mac10[[#This Row],[UnitPriceFuture]]</f>
        <v>22.097000000000001</v>
      </c>
      <c r="X2850" s="47">
        <f>Table_Query_from_Mac10[[#This Row],[Unit Increase]]*Table_Query_from_Mac10[[#This Row],[UnitPriceFuture]]</f>
        <v>0</v>
      </c>
      <c r="Y2850" s="47">
        <f>Table_Query_from_Mac10[[#This Row],[Unit Increase]]*Table_Query_from_Mac10[[#This Row],[Future-cost]]</f>
        <v>0</v>
      </c>
      <c r="Z2850" s="47">
        <f>-(Table_Query_from_Mac10[[#This Row],[Incremental Sales]]+((Table_Query_from_Mac10[[#This Row],[Incremental Sales]]*-(SUM(Summary!$S$8:$S$9)))))*Summary!$S$18</f>
        <v>0</v>
      </c>
      <c r="AA2850" s="47">
        <f>IFERROR(Table_Query_from_Mac10[[#This Row],[Incremental Cost]]/Table_Query_from_Mac10[[#This Row],[Incremental Sales]],0)</f>
        <v>0</v>
      </c>
      <c r="AB2850" s="47">
        <f>IFERROR(Table_Query_from_Mac10[[#This Row],[TotalCostFuture]]/Table_Query_from_Mac10[[#This Row],[totalsalesFuture]],0)</f>
        <v>0.39869665565461376</v>
      </c>
      <c r="AN2850" s="30">
        <v>30</v>
      </c>
      <c r="AO2850">
        <f t="shared" si="88"/>
        <v>8</v>
      </c>
      <c r="AQ2850" s="30">
        <v>66.459999999999994</v>
      </c>
      <c r="AR2850">
        <f t="shared" si="89"/>
        <v>23.26</v>
      </c>
    </row>
    <row r="2851" spans="1:44" x14ac:dyDescent="0.25">
      <c r="A2851">
        <v>90296</v>
      </c>
      <c r="B2851">
        <v>8</v>
      </c>
      <c r="C2851" t="s">
        <v>55</v>
      </c>
      <c r="D2851" t="s">
        <v>81</v>
      </c>
      <c r="E2851">
        <v>15</v>
      </c>
      <c r="F2851">
        <v>10.18</v>
      </c>
      <c r="G2851">
        <v>28.13</v>
      </c>
      <c r="H2851" s="1">
        <v>44852</v>
      </c>
      <c r="I2851" s="20">
        <v>5</v>
      </c>
      <c r="J2851" s="47">
        <f>Table_Query_from_Mac10[[#This Row],[unit_price]]-(Table_Query_from_Mac10[[#This Row],[unit_price]]*(Table_Query_from_Mac10[[#This Row],[discount_pct]]/100))</f>
        <v>26.723499999999998</v>
      </c>
      <c r="K2851" s="47">
        <f>Table_Query_from_Mac10[[#This Row],[unit_cost]]</f>
        <v>10.18</v>
      </c>
      <c r="L2851" s="47">
        <f>Table_Query_from_Mac10[[#This Row],[Live-cost]]*(1+Table_Query_from_Mac10[[#This Row],[CogsIncreasebyTYPE]])</f>
        <v>10.18</v>
      </c>
      <c r="M2851" s="47">
        <f>Table_Query_from_Mac10[[#This Row],[Live-cost]]*Table_Query_from_Mac10[[#This Row],[qty_to_ship]]</f>
        <v>152.69999999999999</v>
      </c>
      <c r="N2851" s="47">
        <f>IF(Table_Query_from_Mac10[[#This Row],[item_no]]="KDA",-Table_Query_from_Mac10[[#This Row],[unit_price]],Table_Query_from_Mac10[[#This Row],[Net Unit]]*Table_Query_from_Mac10[[#This Row],[qty_to_ship]])</f>
        <v>400.85249999999996</v>
      </c>
      <c r="O2851" s="47">
        <f>SUMIFS(Summary!C:C,Summary!H:H,Table_Query_from_Mac10[[#This Row],[Juiceoc]])</f>
        <v>0</v>
      </c>
      <c r="P2851" s="47">
        <f>SUMIFS(Summary!D:D,Summary!H:H,Table_Query_from_Mac10[[#This Row],[Juiceoc]])</f>
        <v>0</v>
      </c>
      <c r="Q2851" s="47">
        <f>SUMIFS(Summary!E:E,Summary!H:H,Table_Query_from_Mac10[[#This Row],[Juiceoc]])</f>
        <v>0</v>
      </c>
      <c r="R2851" s="47">
        <f>Table_Query_from_Mac10[[#This Row],[Net Unit]]*(1+Table_Query_from_Mac10[[#This Row],[PriceIncreasebyType]])</f>
        <v>26.723499999999998</v>
      </c>
      <c r="S2851" s="47">
        <f>Table_Query_from_Mac10[[#This Row],[UnitPriceFuture]]*Table_Query_from_Mac10[[#This Row],[qtytoShipFuture]]</f>
        <v>400.85249999999996</v>
      </c>
      <c r="T2851" s="47">
        <f>ROUND(Table_Query_from_Mac10[[#This Row],[qty_to_ship]]*(1+Table_Query_from_Mac10[[#This Row],[VolumeIncreasebyType]]),0)</f>
        <v>15</v>
      </c>
      <c r="U2851" s="47">
        <f>Table_Query_from_Mac10[[#This Row],[qtytoShipFuture]]*Table_Query_from_Mac10[[#This Row],[Future-cost]]</f>
        <v>152.69999999999999</v>
      </c>
      <c r="V2851" s="47">
        <f>Table_Query_from_Mac10[[#This Row],[qtytoShipFuture]]-Table_Query_from_Mac10[[#This Row],[qty_to_ship]]</f>
        <v>0</v>
      </c>
      <c r="W2851" s="47">
        <f>Table_Query_from_Mac10[[#This Row],[UnitPriceFuture]]</f>
        <v>26.723499999999998</v>
      </c>
      <c r="X2851" s="47">
        <f>Table_Query_from_Mac10[[#This Row],[Unit Increase]]*Table_Query_from_Mac10[[#This Row],[UnitPriceFuture]]</f>
        <v>0</v>
      </c>
      <c r="Y2851" s="47">
        <f>Table_Query_from_Mac10[[#This Row],[Unit Increase]]*Table_Query_from_Mac10[[#This Row],[Future-cost]]</f>
        <v>0</v>
      </c>
      <c r="Z2851" s="47">
        <f>-(Table_Query_from_Mac10[[#This Row],[Incremental Sales]]+((Table_Query_from_Mac10[[#This Row],[Incremental Sales]]*-(SUM(Summary!$S$8:$S$9)))))*Summary!$S$18</f>
        <v>0</v>
      </c>
      <c r="AA2851" s="47">
        <f>IFERROR(Table_Query_from_Mac10[[#This Row],[Incremental Cost]]/Table_Query_from_Mac10[[#This Row],[Incremental Sales]],0)</f>
        <v>0</v>
      </c>
      <c r="AB2851" s="47">
        <f>IFERROR(Table_Query_from_Mac10[[#This Row],[TotalCostFuture]]/Table_Query_from_Mac10[[#This Row],[totalsalesFuture]],0)</f>
        <v>0.38093812561977286</v>
      </c>
      <c r="AN2851" s="31">
        <v>60</v>
      </c>
      <c r="AO2851">
        <f t="shared" si="88"/>
        <v>15</v>
      </c>
      <c r="AQ2851" s="31">
        <v>80.37</v>
      </c>
      <c r="AR2851">
        <f t="shared" si="89"/>
        <v>28.13</v>
      </c>
    </row>
    <row r="2852" spans="1:44" x14ac:dyDescent="0.25">
      <c r="A2852">
        <v>90296</v>
      </c>
      <c r="B2852">
        <v>9</v>
      </c>
      <c r="C2852" t="s">
        <v>55</v>
      </c>
      <c r="D2852" t="s">
        <v>81</v>
      </c>
      <c r="E2852">
        <v>12</v>
      </c>
      <c r="F2852">
        <v>13.68</v>
      </c>
      <c r="G2852">
        <v>37.67</v>
      </c>
      <c r="H2852" s="1">
        <v>44852</v>
      </c>
      <c r="I2852" s="20">
        <v>5</v>
      </c>
      <c r="J2852" s="47">
        <f>Table_Query_from_Mac10[[#This Row],[unit_price]]-(Table_Query_from_Mac10[[#This Row],[unit_price]]*(Table_Query_from_Mac10[[#This Row],[discount_pct]]/100))</f>
        <v>35.786500000000004</v>
      </c>
      <c r="K2852" s="47">
        <f>Table_Query_from_Mac10[[#This Row],[unit_cost]]</f>
        <v>13.68</v>
      </c>
      <c r="L2852" s="47">
        <f>Table_Query_from_Mac10[[#This Row],[Live-cost]]*(1+Table_Query_from_Mac10[[#This Row],[CogsIncreasebyTYPE]])</f>
        <v>13.68</v>
      </c>
      <c r="M2852" s="47">
        <f>Table_Query_from_Mac10[[#This Row],[Live-cost]]*Table_Query_from_Mac10[[#This Row],[qty_to_ship]]</f>
        <v>164.16</v>
      </c>
      <c r="N2852" s="47">
        <f>IF(Table_Query_from_Mac10[[#This Row],[item_no]]="KDA",-Table_Query_from_Mac10[[#This Row],[unit_price]],Table_Query_from_Mac10[[#This Row],[Net Unit]]*Table_Query_from_Mac10[[#This Row],[qty_to_ship]])</f>
        <v>429.43800000000005</v>
      </c>
      <c r="O2852" s="47">
        <f>SUMIFS(Summary!C:C,Summary!H:H,Table_Query_from_Mac10[[#This Row],[Juiceoc]])</f>
        <v>0</v>
      </c>
      <c r="P2852" s="47">
        <f>SUMIFS(Summary!D:D,Summary!H:H,Table_Query_from_Mac10[[#This Row],[Juiceoc]])</f>
        <v>0</v>
      </c>
      <c r="Q2852" s="47">
        <f>SUMIFS(Summary!E:E,Summary!H:H,Table_Query_from_Mac10[[#This Row],[Juiceoc]])</f>
        <v>0</v>
      </c>
      <c r="R2852" s="47">
        <f>Table_Query_from_Mac10[[#This Row],[Net Unit]]*(1+Table_Query_from_Mac10[[#This Row],[PriceIncreasebyType]])</f>
        <v>35.786500000000004</v>
      </c>
      <c r="S2852" s="47">
        <f>Table_Query_from_Mac10[[#This Row],[UnitPriceFuture]]*Table_Query_from_Mac10[[#This Row],[qtytoShipFuture]]</f>
        <v>429.43800000000005</v>
      </c>
      <c r="T2852" s="47">
        <f>ROUND(Table_Query_from_Mac10[[#This Row],[qty_to_ship]]*(1+Table_Query_from_Mac10[[#This Row],[VolumeIncreasebyType]]),0)</f>
        <v>12</v>
      </c>
      <c r="U2852" s="47">
        <f>Table_Query_from_Mac10[[#This Row],[qtytoShipFuture]]*Table_Query_from_Mac10[[#This Row],[Future-cost]]</f>
        <v>164.16</v>
      </c>
      <c r="V2852" s="47">
        <f>Table_Query_from_Mac10[[#This Row],[qtytoShipFuture]]-Table_Query_from_Mac10[[#This Row],[qty_to_ship]]</f>
        <v>0</v>
      </c>
      <c r="W2852" s="47">
        <f>Table_Query_from_Mac10[[#This Row],[UnitPriceFuture]]</f>
        <v>35.786500000000004</v>
      </c>
      <c r="X2852" s="47">
        <f>Table_Query_from_Mac10[[#This Row],[Unit Increase]]*Table_Query_from_Mac10[[#This Row],[UnitPriceFuture]]</f>
        <v>0</v>
      </c>
      <c r="Y2852" s="47">
        <f>Table_Query_from_Mac10[[#This Row],[Unit Increase]]*Table_Query_from_Mac10[[#This Row],[Future-cost]]</f>
        <v>0</v>
      </c>
      <c r="Z2852" s="47">
        <f>-(Table_Query_from_Mac10[[#This Row],[Incremental Sales]]+((Table_Query_from_Mac10[[#This Row],[Incremental Sales]]*-(SUM(Summary!$S$8:$S$9)))))*Summary!$S$18</f>
        <v>0</v>
      </c>
      <c r="AA2852" s="47">
        <f>IFERROR(Table_Query_from_Mac10[[#This Row],[Incremental Cost]]/Table_Query_from_Mac10[[#This Row],[Incremental Sales]],0)</f>
        <v>0</v>
      </c>
      <c r="AB2852" s="47">
        <f>IFERROR(Table_Query_from_Mac10[[#This Row],[TotalCostFuture]]/Table_Query_from_Mac10[[#This Row],[totalsalesFuture]],0)</f>
        <v>0.38226705601274219</v>
      </c>
      <c r="AN2852" s="30">
        <v>48</v>
      </c>
      <c r="AO2852">
        <f t="shared" si="88"/>
        <v>12</v>
      </c>
      <c r="AQ2852" s="30">
        <v>107.63</v>
      </c>
      <c r="AR2852">
        <f t="shared" si="89"/>
        <v>37.67</v>
      </c>
    </row>
    <row r="2853" spans="1:44" x14ac:dyDescent="0.25">
      <c r="A2853">
        <v>90296</v>
      </c>
      <c r="B2853">
        <v>10</v>
      </c>
      <c r="C2853" t="s">
        <v>55</v>
      </c>
      <c r="D2853" t="s">
        <v>81</v>
      </c>
      <c r="E2853">
        <v>3</v>
      </c>
      <c r="F2853">
        <v>15.22</v>
      </c>
      <c r="G2853">
        <v>45.72</v>
      </c>
      <c r="H2853" s="1">
        <v>44852</v>
      </c>
      <c r="I2853" s="20">
        <v>5</v>
      </c>
      <c r="J2853" s="47">
        <f>Table_Query_from_Mac10[[#This Row],[unit_price]]-(Table_Query_from_Mac10[[#This Row],[unit_price]]*(Table_Query_from_Mac10[[#This Row],[discount_pct]]/100))</f>
        <v>43.433999999999997</v>
      </c>
      <c r="K2853" s="47">
        <f>Table_Query_from_Mac10[[#This Row],[unit_cost]]</f>
        <v>15.22</v>
      </c>
      <c r="L2853" s="47">
        <f>Table_Query_from_Mac10[[#This Row],[Live-cost]]*(1+Table_Query_from_Mac10[[#This Row],[CogsIncreasebyTYPE]])</f>
        <v>15.22</v>
      </c>
      <c r="M2853" s="47">
        <f>Table_Query_from_Mac10[[#This Row],[Live-cost]]*Table_Query_from_Mac10[[#This Row],[qty_to_ship]]</f>
        <v>45.660000000000004</v>
      </c>
      <c r="N2853" s="47">
        <f>IF(Table_Query_from_Mac10[[#This Row],[item_no]]="KDA",-Table_Query_from_Mac10[[#This Row],[unit_price]],Table_Query_from_Mac10[[#This Row],[Net Unit]]*Table_Query_from_Mac10[[#This Row],[qty_to_ship]])</f>
        <v>130.30199999999999</v>
      </c>
      <c r="O2853" s="47">
        <f>SUMIFS(Summary!C:C,Summary!H:H,Table_Query_from_Mac10[[#This Row],[Juiceoc]])</f>
        <v>0</v>
      </c>
      <c r="P2853" s="47">
        <f>SUMIFS(Summary!D:D,Summary!H:H,Table_Query_from_Mac10[[#This Row],[Juiceoc]])</f>
        <v>0</v>
      </c>
      <c r="Q2853" s="47">
        <f>SUMIFS(Summary!E:E,Summary!H:H,Table_Query_from_Mac10[[#This Row],[Juiceoc]])</f>
        <v>0</v>
      </c>
      <c r="R2853" s="47">
        <f>Table_Query_from_Mac10[[#This Row],[Net Unit]]*(1+Table_Query_from_Mac10[[#This Row],[PriceIncreasebyType]])</f>
        <v>43.433999999999997</v>
      </c>
      <c r="S2853" s="47">
        <f>Table_Query_from_Mac10[[#This Row],[UnitPriceFuture]]*Table_Query_from_Mac10[[#This Row],[qtytoShipFuture]]</f>
        <v>130.30199999999999</v>
      </c>
      <c r="T2853" s="47">
        <f>ROUND(Table_Query_from_Mac10[[#This Row],[qty_to_ship]]*(1+Table_Query_from_Mac10[[#This Row],[VolumeIncreasebyType]]),0)</f>
        <v>3</v>
      </c>
      <c r="U2853" s="47">
        <f>Table_Query_from_Mac10[[#This Row],[qtytoShipFuture]]*Table_Query_from_Mac10[[#This Row],[Future-cost]]</f>
        <v>45.660000000000004</v>
      </c>
      <c r="V2853" s="47">
        <f>Table_Query_from_Mac10[[#This Row],[qtytoShipFuture]]-Table_Query_from_Mac10[[#This Row],[qty_to_ship]]</f>
        <v>0</v>
      </c>
      <c r="W2853" s="47">
        <f>Table_Query_from_Mac10[[#This Row],[UnitPriceFuture]]</f>
        <v>43.433999999999997</v>
      </c>
      <c r="X2853" s="47">
        <f>Table_Query_from_Mac10[[#This Row],[Unit Increase]]*Table_Query_from_Mac10[[#This Row],[UnitPriceFuture]]</f>
        <v>0</v>
      </c>
      <c r="Y2853" s="47">
        <f>Table_Query_from_Mac10[[#This Row],[Unit Increase]]*Table_Query_from_Mac10[[#This Row],[Future-cost]]</f>
        <v>0</v>
      </c>
      <c r="Z2853" s="47">
        <f>-(Table_Query_from_Mac10[[#This Row],[Incremental Sales]]+((Table_Query_from_Mac10[[#This Row],[Incremental Sales]]*-(SUM(Summary!$S$8:$S$9)))))*Summary!$S$18</f>
        <v>0</v>
      </c>
      <c r="AA2853" s="47">
        <f>IFERROR(Table_Query_from_Mac10[[#This Row],[Incremental Cost]]/Table_Query_from_Mac10[[#This Row],[Incremental Sales]],0)</f>
        <v>0</v>
      </c>
      <c r="AB2853" s="47">
        <f>IFERROR(Table_Query_from_Mac10[[#This Row],[TotalCostFuture]]/Table_Query_from_Mac10[[#This Row],[totalsalesFuture]],0)</f>
        <v>0.35041672422526138</v>
      </c>
      <c r="AN2853" s="31">
        <v>12</v>
      </c>
      <c r="AO2853">
        <f t="shared" si="88"/>
        <v>3</v>
      </c>
      <c r="AQ2853" s="31">
        <v>130.63999999999999</v>
      </c>
      <c r="AR2853">
        <f t="shared" si="89"/>
        <v>45.72</v>
      </c>
    </row>
    <row r="2854" spans="1:44" x14ac:dyDescent="0.25">
      <c r="A2854">
        <v>90296</v>
      </c>
      <c r="B2854">
        <v>11</v>
      </c>
      <c r="C2854" t="s">
        <v>55</v>
      </c>
      <c r="D2854" t="s">
        <v>81</v>
      </c>
      <c r="E2854">
        <v>4</v>
      </c>
      <c r="F2854">
        <v>4.68</v>
      </c>
      <c r="G2854">
        <v>13.3</v>
      </c>
      <c r="H2854" s="1">
        <v>44852</v>
      </c>
      <c r="I2854" s="20">
        <v>5</v>
      </c>
      <c r="J2854" s="47">
        <f>Table_Query_from_Mac10[[#This Row],[unit_price]]-(Table_Query_from_Mac10[[#This Row],[unit_price]]*(Table_Query_from_Mac10[[#This Row],[discount_pct]]/100))</f>
        <v>12.635000000000002</v>
      </c>
      <c r="K2854" s="47">
        <f>Table_Query_from_Mac10[[#This Row],[unit_cost]]</f>
        <v>4.68</v>
      </c>
      <c r="L2854" s="47">
        <f>Table_Query_from_Mac10[[#This Row],[Live-cost]]*(1+Table_Query_from_Mac10[[#This Row],[CogsIncreasebyTYPE]])</f>
        <v>4.68</v>
      </c>
      <c r="M2854" s="47">
        <f>Table_Query_from_Mac10[[#This Row],[Live-cost]]*Table_Query_from_Mac10[[#This Row],[qty_to_ship]]</f>
        <v>18.72</v>
      </c>
      <c r="N2854" s="47">
        <f>IF(Table_Query_from_Mac10[[#This Row],[item_no]]="KDA",-Table_Query_from_Mac10[[#This Row],[unit_price]],Table_Query_from_Mac10[[#This Row],[Net Unit]]*Table_Query_from_Mac10[[#This Row],[qty_to_ship]])</f>
        <v>50.540000000000006</v>
      </c>
      <c r="O2854" s="47">
        <f>SUMIFS(Summary!C:C,Summary!H:H,Table_Query_from_Mac10[[#This Row],[Juiceoc]])</f>
        <v>0</v>
      </c>
      <c r="P2854" s="47">
        <f>SUMIFS(Summary!D:D,Summary!H:H,Table_Query_from_Mac10[[#This Row],[Juiceoc]])</f>
        <v>0</v>
      </c>
      <c r="Q2854" s="47">
        <f>SUMIFS(Summary!E:E,Summary!H:H,Table_Query_from_Mac10[[#This Row],[Juiceoc]])</f>
        <v>0</v>
      </c>
      <c r="R2854" s="47">
        <f>Table_Query_from_Mac10[[#This Row],[Net Unit]]*(1+Table_Query_from_Mac10[[#This Row],[PriceIncreasebyType]])</f>
        <v>12.635000000000002</v>
      </c>
      <c r="S2854" s="47">
        <f>Table_Query_from_Mac10[[#This Row],[UnitPriceFuture]]*Table_Query_from_Mac10[[#This Row],[qtytoShipFuture]]</f>
        <v>50.540000000000006</v>
      </c>
      <c r="T2854" s="47">
        <f>ROUND(Table_Query_from_Mac10[[#This Row],[qty_to_ship]]*(1+Table_Query_from_Mac10[[#This Row],[VolumeIncreasebyType]]),0)</f>
        <v>4</v>
      </c>
      <c r="U2854" s="47">
        <f>Table_Query_from_Mac10[[#This Row],[qtytoShipFuture]]*Table_Query_from_Mac10[[#This Row],[Future-cost]]</f>
        <v>18.72</v>
      </c>
      <c r="V2854" s="47">
        <f>Table_Query_from_Mac10[[#This Row],[qtytoShipFuture]]-Table_Query_from_Mac10[[#This Row],[qty_to_ship]]</f>
        <v>0</v>
      </c>
      <c r="W2854" s="47">
        <f>Table_Query_from_Mac10[[#This Row],[UnitPriceFuture]]</f>
        <v>12.635000000000002</v>
      </c>
      <c r="X2854" s="47">
        <f>Table_Query_from_Mac10[[#This Row],[Unit Increase]]*Table_Query_from_Mac10[[#This Row],[UnitPriceFuture]]</f>
        <v>0</v>
      </c>
      <c r="Y2854" s="47">
        <f>Table_Query_from_Mac10[[#This Row],[Unit Increase]]*Table_Query_from_Mac10[[#This Row],[Future-cost]]</f>
        <v>0</v>
      </c>
      <c r="Z2854" s="47">
        <f>-(Table_Query_from_Mac10[[#This Row],[Incremental Sales]]+((Table_Query_from_Mac10[[#This Row],[Incremental Sales]]*-(SUM(Summary!$S$8:$S$9)))))*Summary!$S$18</f>
        <v>0</v>
      </c>
      <c r="AA2854" s="47">
        <f>IFERROR(Table_Query_from_Mac10[[#This Row],[Incremental Cost]]/Table_Query_from_Mac10[[#This Row],[Incremental Sales]],0)</f>
        <v>0</v>
      </c>
      <c r="AB2854" s="47">
        <f>IFERROR(Table_Query_from_Mac10[[#This Row],[TotalCostFuture]]/Table_Query_from_Mac10[[#This Row],[totalsalesFuture]],0)</f>
        <v>0.37039968341907392</v>
      </c>
      <c r="AN2854" s="30">
        <v>16</v>
      </c>
      <c r="AO2854">
        <f t="shared" si="88"/>
        <v>4</v>
      </c>
      <c r="AQ2854" s="30">
        <v>38</v>
      </c>
      <c r="AR2854">
        <f t="shared" si="89"/>
        <v>13.3</v>
      </c>
    </row>
    <row r="2855" spans="1:44" x14ac:dyDescent="0.25">
      <c r="A2855">
        <v>90296</v>
      </c>
      <c r="B2855">
        <v>12</v>
      </c>
      <c r="C2855" t="s">
        <v>55</v>
      </c>
      <c r="D2855" t="s">
        <v>81</v>
      </c>
      <c r="E2855">
        <v>8</v>
      </c>
      <c r="F2855">
        <v>12.04</v>
      </c>
      <c r="G2855">
        <v>32.4</v>
      </c>
      <c r="H2855" s="1">
        <v>44852</v>
      </c>
      <c r="I2855" s="20">
        <v>5</v>
      </c>
      <c r="J2855" s="47">
        <f>Table_Query_from_Mac10[[#This Row],[unit_price]]-(Table_Query_from_Mac10[[#This Row],[unit_price]]*(Table_Query_from_Mac10[[#This Row],[discount_pct]]/100))</f>
        <v>30.779999999999998</v>
      </c>
      <c r="K2855" s="47">
        <f>Table_Query_from_Mac10[[#This Row],[unit_cost]]</f>
        <v>12.04</v>
      </c>
      <c r="L2855" s="47">
        <f>Table_Query_from_Mac10[[#This Row],[Live-cost]]*(1+Table_Query_from_Mac10[[#This Row],[CogsIncreasebyTYPE]])</f>
        <v>12.04</v>
      </c>
      <c r="M2855" s="47">
        <f>Table_Query_from_Mac10[[#This Row],[Live-cost]]*Table_Query_from_Mac10[[#This Row],[qty_to_ship]]</f>
        <v>96.32</v>
      </c>
      <c r="N2855" s="47">
        <f>IF(Table_Query_from_Mac10[[#This Row],[item_no]]="KDA",-Table_Query_from_Mac10[[#This Row],[unit_price]],Table_Query_from_Mac10[[#This Row],[Net Unit]]*Table_Query_from_Mac10[[#This Row],[qty_to_ship]])</f>
        <v>246.23999999999998</v>
      </c>
      <c r="O2855" s="47">
        <f>SUMIFS(Summary!C:C,Summary!H:H,Table_Query_from_Mac10[[#This Row],[Juiceoc]])</f>
        <v>0</v>
      </c>
      <c r="P2855" s="47">
        <f>SUMIFS(Summary!D:D,Summary!H:H,Table_Query_from_Mac10[[#This Row],[Juiceoc]])</f>
        <v>0</v>
      </c>
      <c r="Q2855" s="47">
        <f>SUMIFS(Summary!E:E,Summary!H:H,Table_Query_from_Mac10[[#This Row],[Juiceoc]])</f>
        <v>0</v>
      </c>
      <c r="R2855" s="47">
        <f>Table_Query_from_Mac10[[#This Row],[Net Unit]]*(1+Table_Query_from_Mac10[[#This Row],[PriceIncreasebyType]])</f>
        <v>30.779999999999998</v>
      </c>
      <c r="S2855" s="47">
        <f>Table_Query_from_Mac10[[#This Row],[UnitPriceFuture]]*Table_Query_from_Mac10[[#This Row],[qtytoShipFuture]]</f>
        <v>246.23999999999998</v>
      </c>
      <c r="T2855" s="47">
        <f>ROUND(Table_Query_from_Mac10[[#This Row],[qty_to_ship]]*(1+Table_Query_from_Mac10[[#This Row],[VolumeIncreasebyType]]),0)</f>
        <v>8</v>
      </c>
      <c r="U2855" s="47">
        <f>Table_Query_from_Mac10[[#This Row],[qtytoShipFuture]]*Table_Query_from_Mac10[[#This Row],[Future-cost]]</f>
        <v>96.32</v>
      </c>
      <c r="V2855" s="47">
        <f>Table_Query_from_Mac10[[#This Row],[qtytoShipFuture]]-Table_Query_from_Mac10[[#This Row],[qty_to_ship]]</f>
        <v>0</v>
      </c>
      <c r="W2855" s="47">
        <f>Table_Query_from_Mac10[[#This Row],[UnitPriceFuture]]</f>
        <v>30.779999999999998</v>
      </c>
      <c r="X2855" s="47">
        <f>Table_Query_from_Mac10[[#This Row],[Unit Increase]]*Table_Query_from_Mac10[[#This Row],[UnitPriceFuture]]</f>
        <v>0</v>
      </c>
      <c r="Y2855" s="47">
        <f>Table_Query_from_Mac10[[#This Row],[Unit Increase]]*Table_Query_from_Mac10[[#This Row],[Future-cost]]</f>
        <v>0</v>
      </c>
      <c r="Z2855" s="47">
        <f>-(Table_Query_from_Mac10[[#This Row],[Incremental Sales]]+((Table_Query_from_Mac10[[#This Row],[Incremental Sales]]*-(SUM(Summary!$S$8:$S$9)))))*Summary!$S$18</f>
        <v>0</v>
      </c>
      <c r="AA2855" s="47">
        <f>IFERROR(Table_Query_from_Mac10[[#This Row],[Incremental Cost]]/Table_Query_from_Mac10[[#This Row],[Incremental Sales]],0)</f>
        <v>0</v>
      </c>
      <c r="AB2855" s="47">
        <f>IFERROR(Table_Query_from_Mac10[[#This Row],[TotalCostFuture]]/Table_Query_from_Mac10[[#This Row],[totalsalesFuture]],0)</f>
        <v>0.39116309291747886</v>
      </c>
      <c r="AN2855" s="31">
        <v>32</v>
      </c>
      <c r="AO2855">
        <f t="shared" si="88"/>
        <v>8</v>
      </c>
      <c r="AQ2855" s="31">
        <v>92.56</v>
      </c>
      <c r="AR2855">
        <f t="shared" si="89"/>
        <v>32.4</v>
      </c>
    </row>
    <row r="2856" spans="1:44" x14ac:dyDescent="0.25">
      <c r="A2856">
        <v>90297</v>
      </c>
      <c r="B2856">
        <v>1</v>
      </c>
      <c r="C2856" t="s">
        <v>55</v>
      </c>
      <c r="D2856" t="s">
        <v>81</v>
      </c>
      <c r="E2856">
        <v>5</v>
      </c>
      <c r="F2856">
        <v>2.56</v>
      </c>
      <c r="G2856">
        <v>9.8699999999999992</v>
      </c>
      <c r="H2856" s="1">
        <v>44838</v>
      </c>
      <c r="I2856" s="20">
        <v>0</v>
      </c>
      <c r="J2856" s="47">
        <f>Table_Query_from_Mac10[[#This Row],[unit_price]]-(Table_Query_from_Mac10[[#This Row],[unit_price]]*(Table_Query_from_Mac10[[#This Row],[discount_pct]]/100))</f>
        <v>9.8699999999999992</v>
      </c>
      <c r="K2856" s="47">
        <f>Table_Query_from_Mac10[[#This Row],[unit_cost]]</f>
        <v>2.56</v>
      </c>
      <c r="L2856" s="47">
        <f>Table_Query_from_Mac10[[#This Row],[Live-cost]]*(1+Table_Query_from_Mac10[[#This Row],[CogsIncreasebyTYPE]])</f>
        <v>2.56</v>
      </c>
      <c r="M2856" s="47">
        <f>Table_Query_from_Mac10[[#This Row],[Live-cost]]*Table_Query_from_Mac10[[#This Row],[qty_to_ship]]</f>
        <v>12.8</v>
      </c>
      <c r="N2856" s="47">
        <f>IF(Table_Query_from_Mac10[[#This Row],[item_no]]="KDA",-Table_Query_from_Mac10[[#This Row],[unit_price]],Table_Query_from_Mac10[[#This Row],[Net Unit]]*Table_Query_from_Mac10[[#This Row],[qty_to_ship]])</f>
        <v>49.349999999999994</v>
      </c>
      <c r="O2856" s="47">
        <f>SUMIFS(Summary!C:C,Summary!H:H,Table_Query_from_Mac10[[#This Row],[Juiceoc]])</f>
        <v>0</v>
      </c>
      <c r="P2856" s="47">
        <f>SUMIFS(Summary!D:D,Summary!H:H,Table_Query_from_Mac10[[#This Row],[Juiceoc]])</f>
        <v>0</v>
      </c>
      <c r="Q2856" s="47">
        <f>SUMIFS(Summary!E:E,Summary!H:H,Table_Query_from_Mac10[[#This Row],[Juiceoc]])</f>
        <v>0</v>
      </c>
      <c r="R2856" s="47">
        <f>Table_Query_from_Mac10[[#This Row],[Net Unit]]*(1+Table_Query_from_Mac10[[#This Row],[PriceIncreasebyType]])</f>
        <v>9.8699999999999992</v>
      </c>
      <c r="S2856" s="47">
        <f>Table_Query_from_Mac10[[#This Row],[UnitPriceFuture]]*Table_Query_from_Mac10[[#This Row],[qtytoShipFuture]]</f>
        <v>49.349999999999994</v>
      </c>
      <c r="T2856" s="47">
        <f>ROUND(Table_Query_from_Mac10[[#This Row],[qty_to_ship]]*(1+Table_Query_from_Mac10[[#This Row],[VolumeIncreasebyType]]),0)</f>
        <v>5</v>
      </c>
      <c r="U2856" s="47">
        <f>Table_Query_from_Mac10[[#This Row],[qtytoShipFuture]]*Table_Query_from_Mac10[[#This Row],[Future-cost]]</f>
        <v>12.8</v>
      </c>
      <c r="V2856" s="47">
        <f>Table_Query_from_Mac10[[#This Row],[qtytoShipFuture]]-Table_Query_from_Mac10[[#This Row],[qty_to_ship]]</f>
        <v>0</v>
      </c>
      <c r="W2856" s="47">
        <f>Table_Query_from_Mac10[[#This Row],[UnitPriceFuture]]</f>
        <v>9.8699999999999992</v>
      </c>
      <c r="X2856" s="47">
        <f>Table_Query_from_Mac10[[#This Row],[Unit Increase]]*Table_Query_from_Mac10[[#This Row],[UnitPriceFuture]]</f>
        <v>0</v>
      </c>
      <c r="Y2856" s="47">
        <f>Table_Query_from_Mac10[[#This Row],[Unit Increase]]*Table_Query_from_Mac10[[#This Row],[Future-cost]]</f>
        <v>0</v>
      </c>
      <c r="Z2856" s="47">
        <f>-(Table_Query_from_Mac10[[#This Row],[Incremental Sales]]+((Table_Query_from_Mac10[[#This Row],[Incremental Sales]]*-(SUM(Summary!$S$8:$S$9)))))*Summary!$S$18</f>
        <v>0</v>
      </c>
      <c r="AA2856" s="47">
        <f>IFERROR(Table_Query_from_Mac10[[#This Row],[Incremental Cost]]/Table_Query_from_Mac10[[#This Row],[Incremental Sales]],0)</f>
        <v>0</v>
      </c>
      <c r="AB2856" s="47">
        <f>IFERROR(Table_Query_from_Mac10[[#This Row],[TotalCostFuture]]/Table_Query_from_Mac10[[#This Row],[totalsalesFuture]],0)</f>
        <v>0.25937183383991896</v>
      </c>
      <c r="AN2856" s="30">
        <v>20</v>
      </c>
      <c r="AO2856">
        <f t="shared" si="88"/>
        <v>5</v>
      </c>
      <c r="AQ2856" s="30">
        <v>28.2</v>
      </c>
      <c r="AR2856">
        <f t="shared" si="89"/>
        <v>9.8699999999999992</v>
      </c>
    </row>
    <row r="2857" spans="1:44" x14ac:dyDescent="0.25">
      <c r="A2857">
        <v>90297</v>
      </c>
      <c r="B2857">
        <v>2</v>
      </c>
      <c r="C2857" t="s">
        <v>55</v>
      </c>
      <c r="D2857" t="s">
        <v>81</v>
      </c>
      <c r="E2857">
        <v>3</v>
      </c>
      <c r="F2857">
        <v>3.14</v>
      </c>
      <c r="G2857">
        <v>12.46</v>
      </c>
      <c r="H2857" s="1">
        <v>44838</v>
      </c>
      <c r="I2857" s="20">
        <v>0</v>
      </c>
      <c r="J2857" s="47">
        <f>Table_Query_from_Mac10[[#This Row],[unit_price]]-(Table_Query_from_Mac10[[#This Row],[unit_price]]*(Table_Query_from_Mac10[[#This Row],[discount_pct]]/100))</f>
        <v>12.46</v>
      </c>
      <c r="K2857" s="47">
        <f>Table_Query_from_Mac10[[#This Row],[unit_cost]]</f>
        <v>3.14</v>
      </c>
      <c r="L2857" s="47">
        <f>Table_Query_from_Mac10[[#This Row],[Live-cost]]*(1+Table_Query_from_Mac10[[#This Row],[CogsIncreasebyTYPE]])</f>
        <v>3.14</v>
      </c>
      <c r="M2857" s="47">
        <f>Table_Query_from_Mac10[[#This Row],[Live-cost]]*Table_Query_from_Mac10[[#This Row],[qty_to_ship]]</f>
        <v>9.42</v>
      </c>
      <c r="N2857" s="47">
        <f>IF(Table_Query_from_Mac10[[#This Row],[item_no]]="KDA",-Table_Query_from_Mac10[[#This Row],[unit_price]],Table_Query_from_Mac10[[#This Row],[Net Unit]]*Table_Query_from_Mac10[[#This Row],[qty_to_ship]])</f>
        <v>37.380000000000003</v>
      </c>
      <c r="O2857" s="47">
        <f>SUMIFS(Summary!C:C,Summary!H:H,Table_Query_from_Mac10[[#This Row],[Juiceoc]])</f>
        <v>0</v>
      </c>
      <c r="P2857" s="47">
        <f>SUMIFS(Summary!D:D,Summary!H:H,Table_Query_from_Mac10[[#This Row],[Juiceoc]])</f>
        <v>0</v>
      </c>
      <c r="Q2857" s="47">
        <f>SUMIFS(Summary!E:E,Summary!H:H,Table_Query_from_Mac10[[#This Row],[Juiceoc]])</f>
        <v>0</v>
      </c>
      <c r="R2857" s="47">
        <f>Table_Query_from_Mac10[[#This Row],[Net Unit]]*(1+Table_Query_from_Mac10[[#This Row],[PriceIncreasebyType]])</f>
        <v>12.46</v>
      </c>
      <c r="S2857" s="47">
        <f>Table_Query_from_Mac10[[#This Row],[UnitPriceFuture]]*Table_Query_from_Mac10[[#This Row],[qtytoShipFuture]]</f>
        <v>37.380000000000003</v>
      </c>
      <c r="T2857" s="47">
        <f>ROUND(Table_Query_from_Mac10[[#This Row],[qty_to_ship]]*(1+Table_Query_from_Mac10[[#This Row],[VolumeIncreasebyType]]),0)</f>
        <v>3</v>
      </c>
      <c r="U2857" s="47">
        <f>Table_Query_from_Mac10[[#This Row],[qtytoShipFuture]]*Table_Query_from_Mac10[[#This Row],[Future-cost]]</f>
        <v>9.42</v>
      </c>
      <c r="V2857" s="47">
        <f>Table_Query_from_Mac10[[#This Row],[qtytoShipFuture]]-Table_Query_from_Mac10[[#This Row],[qty_to_ship]]</f>
        <v>0</v>
      </c>
      <c r="W2857" s="47">
        <f>Table_Query_from_Mac10[[#This Row],[UnitPriceFuture]]</f>
        <v>12.46</v>
      </c>
      <c r="X2857" s="47">
        <f>Table_Query_from_Mac10[[#This Row],[Unit Increase]]*Table_Query_from_Mac10[[#This Row],[UnitPriceFuture]]</f>
        <v>0</v>
      </c>
      <c r="Y2857" s="47">
        <f>Table_Query_from_Mac10[[#This Row],[Unit Increase]]*Table_Query_from_Mac10[[#This Row],[Future-cost]]</f>
        <v>0</v>
      </c>
      <c r="Z2857" s="47">
        <f>-(Table_Query_from_Mac10[[#This Row],[Incremental Sales]]+((Table_Query_from_Mac10[[#This Row],[Incremental Sales]]*-(SUM(Summary!$S$8:$S$9)))))*Summary!$S$18</f>
        <v>0</v>
      </c>
      <c r="AA2857" s="47">
        <f>IFERROR(Table_Query_from_Mac10[[#This Row],[Incremental Cost]]/Table_Query_from_Mac10[[#This Row],[Incremental Sales]],0)</f>
        <v>0</v>
      </c>
      <c r="AB2857" s="47">
        <f>IFERROR(Table_Query_from_Mac10[[#This Row],[TotalCostFuture]]/Table_Query_from_Mac10[[#This Row],[totalsalesFuture]],0)</f>
        <v>0.25200642054574635</v>
      </c>
      <c r="AN2857" s="31">
        <v>12</v>
      </c>
      <c r="AO2857">
        <f t="shared" si="88"/>
        <v>3</v>
      </c>
      <c r="AQ2857" s="31">
        <v>35.6</v>
      </c>
      <c r="AR2857">
        <f t="shared" si="89"/>
        <v>12.46</v>
      </c>
    </row>
    <row r="2858" spans="1:44" x14ac:dyDescent="0.25">
      <c r="A2858">
        <v>90297</v>
      </c>
      <c r="B2858">
        <v>3</v>
      </c>
      <c r="C2858" t="s">
        <v>55</v>
      </c>
      <c r="D2858" t="s">
        <v>81</v>
      </c>
      <c r="E2858">
        <v>8</v>
      </c>
      <c r="F2858">
        <v>8.6199999999999992</v>
      </c>
      <c r="G2858">
        <v>21.9</v>
      </c>
      <c r="H2858" s="1">
        <v>44838</v>
      </c>
      <c r="I2858" s="20">
        <v>0</v>
      </c>
      <c r="J2858" s="47">
        <f>Table_Query_from_Mac10[[#This Row],[unit_price]]-(Table_Query_from_Mac10[[#This Row],[unit_price]]*(Table_Query_from_Mac10[[#This Row],[discount_pct]]/100))</f>
        <v>21.9</v>
      </c>
      <c r="K2858" s="47">
        <f>Table_Query_from_Mac10[[#This Row],[unit_cost]]</f>
        <v>8.6199999999999992</v>
      </c>
      <c r="L2858" s="47">
        <f>Table_Query_from_Mac10[[#This Row],[Live-cost]]*(1+Table_Query_from_Mac10[[#This Row],[CogsIncreasebyTYPE]])</f>
        <v>8.6199999999999992</v>
      </c>
      <c r="M2858" s="47">
        <f>Table_Query_from_Mac10[[#This Row],[Live-cost]]*Table_Query_from_Mac10[[#This Row],[qty_to_ship]]</f>
        <v>68.959999999999994</v>
      </c>
      <c r="N2858" s="47">
        <f>IF(Table_Query_from_Mac10[[#This Row],[item_no]]="KDA",-Table_Query_from_Mac10[[#This Row],[unit_price]],Table_Query_from_Mac10[[#This Row],[Net Unit]]*Table_Query_from_Mac10[[#This Row],[qty_to_ship]])</f>
        <v>175.2</v>
      </c>
      <c r="O2858" s="47">
        <f>SUMIFS(Summary!C:C,Summary!H:H,Table_Query_from_Mac10[[#This Row],[Juiceoc]])</f>
        <v>0</v>
      </c>
      <c r="P2858" s="47">
        <f>SUMIFS(Summary!D:D,Summary!H:H,Table_Query_from_Mac10[[#This Row],[Juiceoc]])</f>
        <v>0</v>
      </c>
      <c r="Q2858" s="47">
        <f>SUMIFS(Summary!E:E,Summary!H:H,Table_Query_from_Mac10[[#This Row],[Juiceoc]])</f>
        <v>0</v>
      </c>
      <c r="R2858" s="47">
        <f>Table_Query_from_Mac10[[#This Row],[Net Unit]]*(1+Table_Query_from_Mac10[[#This Row],[PriceIncreasebyType]])</f>
        <v>21.9</v>
      </c>
      <c r="S2858" s="47">
        <f>Table_Query_from_Mac10[[#This Row],[UnitPriceFuture]]*Table_Query_from_Mac10[[#This Row],[qtytoShipFuture]]</f>
        <v>175.2</v>
      </c>
      <c r="T2858" s="47">
        <f>ROUND(Table_Query_from_Mac10[[#This Row],[qty_to_ship]]*(1+Table_Query_from_Mac10[[#This Row],[VolumeIncreasebyType]]),0)</f>
        <v>8</v>
      </c>
      <c r="U2858" s="47">
        <f>Table_Query_from_Mac10[[#This Row],[qtytoShipFuture]]*Table_Query_from_Mac10[[#This Row],[Future-cost]]</f>
        <v>68.959999999999994</v>
      </c>
      <c r="V2858" s="47">
        <f>Table_Query_from_Mac10[[#This Row],[qtytoShipFuture]]-Table_Query_from_Mac10[[#This Row],[qty_to_ship]]</f>
        <v>0</v>
      </c>
      <c r="W2858" s="47">
        <f>Table_Query_from_Mac10[[#This Row],[UnitPriceFuture]]</f>
        <v>21.9</v>
      </c>
      <c r="X2858" s="47">
        <f>Table_Query_from_Mac10[[#This Row],[Unit Increase]]*Table_Query_from_Mac10[[#This Row],[UnitPriceFuture]]</f>
        <v>0</v>
      </c>
      <c r="Y2858" s="47">
        <f>Table_Query_from_Mac10[[#This Row],[Unit Increase]]*Table_Query_from_Mac10[[#This Row],[Future-cost]]</f>
        <v>0</v>
      </c>
      <c r="Z2858" s="47">
        <f>-(Table_Query_from_Mac10[[#This Row],[Incremental Sales]]+((Table_Query_from_Mac10[[#This Row],[Incremental Sales]]*-(SUM(Summary!$S$8:$S$9)))))*Summary!$S$18</f>
        <v>0</v>
      </c>
      <c r="AA2858" s="47">
        <f>IFERROR(Table_Query_from_Mac10[[#This Row],[Incremental Cost]]/Table_Query_from_Mac10[[#This Row],[Incremental Sales]],0)</f>
        <v>0</v>
      </c>
      <c r="AB2858" s="47">
        <f>IFERROR(Table_Query_from_Mac10[[#This Row],[TotalCostFuture]]/Table_Query_from_Mac10[[#This Row],[totalsalesFuture]],0)</f>
        <v>0.39360730593607307</v>
      </c>
      <c r="AN2858" s="30">
        <v>30</v>
      </c>
      <c r="AO2858">
        <f t="shared" si="88"/>
        <v>8</v>
      </c>
      <c r="AQ2858" s="30">
        <v>62.56</v>
      </c>
      <c r="AR2858">
        <f t="shared" si="89"/>
        <v>21.9</v>
      </c>
    </row>
    <row r="2859" spans="1:44" x14ac:dyDescent="0.25">
      <c r="A2859">
        <v>90297</v>
      </c>
      <c r="B2859">
        <v>4</v>
      </c>
      <c r="C2859" t="s">
        <v>56</v>
      </c>
      <c r="D2859" t="s">
        <v>81</v>
      </c>
      <c r="E2859">
        <v>5</v>
      </c>
      <c r="F2859">
        <v>10.36</v>
      </c>
      <c r="G2859">
        <v>26.45</v>
      </c>
      <c r="H2859" s="1">
        <v>44838</v>
      </c>
      <c r="I2859" s="20">
        <v>0</v>
      </c>
      <c r="J2859" s="47">
        <f>Table_Query_from_Mac10[[#This Row],[unit_price]]-(Table_Query_from_Mac10[[#This Row],[unit_price]]*(Table_Query_from_Mac10[[#This Row],[discount_pct]]/100))</f>
        <v>26.45</v>
      </c>
      <c r="K2859" s="47">
        <f>Table_Query_from_Mac10[[#This Row],[unit_cost]]</f>
        <v>10.36</v>
      </c>
      <c r="L2859" s="47">
        <f>Table_Query_from_Mac10[[#This Row],[Live-cost]]*(1+Table_Query_from_Mac10[[#This Row],[CogsIncreasebyTYPE]])</f>
        <v>10.36</v>
      </c>
      <c r="M2859" s="47">
        <f>Table_Query_from_Mac10[[#This Row],[Live-cost]]*Table_Query_from_Mac10[[#This Row],[qty_to_ship]]</f>
        <v>51.8</v>
      </c>
      <c r="N2859" s="47">
        <f>IF(Table_Query_from_Mac10[[#This Row],[item_no]]="KDA",-Table_Query_from_Mac10[[#This Row],[unit_price]],Table_Query_from_Mac10[[#This Row],[Net Unit]]*Table_Query_from_Mac10[[#This Row],[qty_to_ship]])</f>
        <v>132.25</v>
      </c>
      <c r="O2859" s="47">
        <f>SUMIFS(Summary!C:C,Summary!H:H,Table_Query_from_Mac10[[#This Row],[Juiceoc]])</f>
        <v>0</v>
      </c>
      <c r="P2859" s="47">
        <f>SUMIFS(Summary!D:D,Summary!H:H,Table_Query_from_Mac10[[#This Row],[Juiceoc]])</f>
        <v>0</v>
      </c>
      <c r="Q2859" s="47">
        <f>SUMIFS(Summary!E:E,Summary!H:H,Table_Query_from_Mac10[[#This Row],[Juiceoc]])</f>
        <v>0</v>
      </c>
      <c r="R2859" s="47">
        <f>Table_Query_from_Mac10[[#This Row],[Net Unit]]*(1+Table_Query_from_Mac10[[#This Row],[PriceIncreasebyType]])</f>
        <v>26.45</v>
      </c>
      <c r="S2859" s="47">
        <f>Table_Query_from_Mac10[[#This Row],[UnitPriceFuture]]*Table_Query_from_Mac10[[#This Row],[qtytoShipFuture]]</f>
        <v>132.25</v>
      </c>
      <c r="T2859" s="47">
        <f>ROUND(Table_Query_from_Mac10[[#This Row],[qty_to_ship]]*(1+Table_Query_from_Mac10[[#This Row],[VolumeIncreasebyType]]),0)</f>
        <v>5</v>
      </c>
      <c r="U2859" s="47">
        <f>Table_Query_from_Mac10[[#This Row],[qtytoShipFuture]]*Table_Query_from_Mac10[[#This Row],[Future-cost]]</f>
        <v>51.8</v>
      </c>
      <c r="V2859" s="47">
        <f>Table_Query_from_Mac10[[#This Row],[qtytoShipFuture]]-Table_Query_from_Mac10[[#This Row],[qty_to_ship]]</f>
        <v>0</v>
      </c>
      <c r="W2859" s="47">
        <f>Table_Query_from_Mac10[[#This Row],[UnitPriceFuture]]</f>
        <v>26.45</v>
      </c>
      <c r="X2859" s="47">
        <f>Table_Query_from_Mac10[[#This Row],[Unit Increase]]*Table_Query_from_Mac10[[#This Row],[UnitPriceFuture]]</f>
        <v>0</v>
      </c>
      <c r="Y2859" s="47">
        <f>Table_Query_from_Mac10[[#This Row],[Unit Increase]]*Table_Query_from_Mac10[[#This Row],[Future-cost]]</f>
        <v>0</v>
      </c>
      <c r="Z2859" s="47">
        <f>-(Table_Query_from_Mac10[[#This Row],[Incremental Sales]]+((Table_Query_from_Mac10[[#This Row],[Incremental Sales]]*-(SUM(Summary!$S$8:$S$9)))))*Summary!$S$18</f>
        <v>0</v>
      </c>
      <c r="AA2859" s="47">
        <f>IFERROR(Table_Query_from_Mac10[[#This Row],[Incremental Cost]]/Table_Query_from_Mac10[[#This Row],[Incremental Sales]],0)</f>
        <v>0</v>
      </c>
      <c r="AB2859" s="47">
        <f>IFERROR(Table_Query_from_Mac10[[#This Row],[TotalCostFuture]]/Table_Query_from_Mac10[[#This Row],[totalsalesFuture]],0)</f>
        <v>0.39168241965973533</v>
      </c>
      <c r="AN2859" s="31">
        <v>20</v>
      </c>
      <c r="AO2859">
        <f t="shared" si="88"/>
        <v>5</v>
      </c>
      <c r="AQ2859" s="31">
        <v>75.569999999999993</v>
      </c>
      <c r="AR2859">
        <f t="shared" si="89"/>
        <v>26.45</v>
      </c>
    </row>
    <row r="2860" spans="1:44" x14ac:dyDescent="0.25">
      <c r="A2860">
        <v>90297</v>
      </c>
      <c r="B2860">
        <v>5</v>
      </c>
      <c r="C2860" t="s">
        <v>56</v>
      </c>
      <c r="D2860" t="s">
        <v>81</v>
      </c>
      <c r="E2860">
        <v>3</v>
      </c>
      <c r="F2860">
        <v>13.45</v>
      </c>
      <c r="G2860">
        <v>36.33</v>
      </c>
      <c r="H2860" s="1">
        <v>44838</v>
      </c>
      <c r="I2860" s="20">
        <v>0</v>
      </c>
      <c r="J2860" s="47">
        <f>Table_Query_from_Mac10[[#This Row],[unit_price]]-(Table_Query_from_Mac10[[#This Row],[unit_price]]*(Table_Query_from_Mac10[[#This Row],[discount_pct]]/100))</f>
        <v>36.33</v>
      </c>
      <c r="K2860" s="47">
        <f>Table_Query_from_Mac10[[#This Row],[unit_cost]]</f>
        <v>13.45</v>
      </c>
      <c r="L2860" s="47">
        <f>Table_Query_from_Mac10[[#This Row],[Live-cost]]*(1+Table_Query_from_Mac10[[#This Row],[CogsIncreasebyTYPE]])</f>
        <v>13.45</v>
      </c>
      <c r="M2860" s="47">
        <f>Table_Query_from_Mac10[[#This Row],[Live-cost]]*Table_Query_from_Mac10[[#This Row],[qty_to_ship]]</f>
        <v>40.349999999999994</v>
      </c>
      <c r="N2860" s="47">
        <f>IF(Table_Query_from_Mac10[[#This Row],[item_no]]="KDA",-Table_Query_from_Mac10[[#This Row],[unit_price]],Table_Query_from_Mac10[[#This Row],[Net Unit]]*Table_Query_from_Mac10[[#This Row],[qty_to_ship]])</f>
        <v>108.99</v>
      </c>
      <c r="O2860" s="47">
        <f>SUMIFS(Summary!C:C,Summary!H:H,Table_Query_from_Mac10[[#This Row],[Juiceoc]])</f>
        <v>0</v>
      </c>
      <c r="P2860" s="47">
        <f>SUMIFS(Summary!D:D,Summary!H:H,Table_Query_from_Mac10[[#This Row],[Juiceoc]])</f>
        <v>0</v>
      </c>
      <c r="Q2860" s="47">
        <f>SUMIFS(Summary!E:E,Summary!H:H,Table_Query_from_Mac10[[#This Row],[Juiceoc]])</f>
        <v>0</v>
      </c>
      <c r="R2860" s="47">
        <f>Table_Query_from_Mac10[[#This Row],[Net Unit]]*(1+Table_Query_from_Mac10[[#This Row],[PriceIncreasebyType]])</f>
        <v>36.33</v>
      </c>
      <c r="S2860" s="47">
        <f>Table_Query_from_Mac10[[#This Row],[UnitPriceFuture]]*Table_Query_from_Mac10[[#This Row],[qtytoShipFuture]]</f>
        <v>108.99</v>
      </c>
      <c r="T2860" s="47">
        <f>ROUND(Table_Query_from_Mac10[[#This Row],[qty_to_ship]]*(1+Table_Query_from_Mac10[[#This Row],[VolumeIncreasebyType]]),0)</f>
        <v>3</v>
      </c>
      <c r="U2860" s="47">
        <f>Table_Query_from_Mac10[[#This Row],[qtytoShipFuture]]*Table_Query_from_Mac10[[#This Row],[Future-cost]]</f>
        <v>40.349999999999994</v>
      </c>
      <c r="V2860" s="47">
        <f>Table_Query_from_Mac10[[#This Row],[qtytoShipFuture]]-Table_Query_from_Mac10[[#This Row],[qty_to_ship]]</f>
        <v>0</v>
      </c>
      <c r="W2860" s="47">
        <f>Table_Query_from_Mac10[[#This Row],[UnitPriceFuture]]</f>
        <v>36.33</v>
      </c>
      <c r="X2860" s="47">
        <f>Table_Query_from_Mac10[[#This Row],[Unit Increase]]*Table_Query_from_Mac10[[#This Row],[UnitPriceFuture]]</f>
        <v>0</v>
      </c>
      <c r="Y2860" s="47">
        <f>Table_Query_from_Mac10[[#This Row],[Unit Increase]]*Table_Query_from_Mac10[[#This Row],[Future-cost]]</f>
        <v>0</v>
      </c>
      <c r="Z2860" s="47">
        <f>-(Table_Query_from_Mac10[[#This Row],[Incremental Sales]]+((Table_Query_from_Mac10[[#This Row],[Incremental Sales]]*-(SUM(Summary!$S$8:$S$9)))))*Summary!$S$18</f>
        <v>0</v>
      </c>
      <c r="AA2860" s="47">
        <f>IFERROR(Table_Query_from_Mac10[[#This Row],[Incremental Cost]]/Table_Query_from_Mac10[[#This Row],[Incremental Sales]],0)</f>
        <v>0</v>
      </c>
      <c r="AB2860" s="47">
        <f>IFERROR(Table_Query_from_Mac10[[#This Row],[TotalCostFuture]]/Table_Query_from_Mac10[[#This Row],[totalsalesFuture]],0)</f>
        <v>0.37021745114230659</v>
      </c>
      <c r="AN2860" s="30">
        <v>12</v>
      </c>
      <c r="AO2860">
        <f t="shared" si="88"/>
        <v>3</v>
      </c>
      <c r="AQ2860" s="30">
        <v>103.8</v>
      </c>
      <c r="AR2860">
        <f t="shared" si="89"/>
        <v>36.33</v>
      </c>
    </row>
    <row r="2861" spans="1:44" x14ac:dyDescent="0.25">
      <c r="A2861">
        <v>90297</v>
      </c>
      <c r="B2861">
        <v>6</v>
      </c>
      <c r="C2861" t="s">
        <v>55</v>
      </c>
      <c r="D2861" t="s">
        <v>81</v>
      </c>
      <c r="E2861">
        <v>12</v>
      </c>
      <c r="F2861">
        <v>1.23</v>
      </c>
      <c r="G2861">
        <v>3.8</v>
      </c>
      <c r="H2861" s="1">
        <v>44838</v>
      </c>
      <c r="I2861" s="20">
        <v>0</v>
      </c>
      <c r="J2861" s="47">
        <f>Table_Query_from_Mac10[[#This Row],[unit_price]]-(Table_Query_from_Mac10[[#This Row],[unit_price]]*(Table_Query_from_Mac10[[#This Row],[discount_pct]]/100))</f>
        <v>3.8</v>
      </c>
      <c r="K2861" s="47">
        <f>Table_Query_from_Mac10[[#This Row],[unit_cost]]</f>
        <v>1.23</v>
      </c>
      <c r="L2861" s="47">
        <f>Table_Query_from_Mac10[[#This Row],[Live-cost]]*(1+Table_Query_from_Mac10[[#This Row],[CogsIncreasebyTYPE]])</f>
        <v>1.23</v>
      </c>
      <c r="M2861" s="47">
        <f>Table_Query_from_Mac10[[#This Row],[Live-cost]]*Table_Query_from_Mac10[[#This Row],[qty_to_ship]]</f>
        <v>14.76</v>
      </c>
      <c r="N2861" s="47">
        <f>IF(Table_Query_from_Mac10[[#This Row],[item_no]]="KDA",-Table_Query_from_Mac10[[#This Row],[unit_price]],Table_Query_from_Mac10[[#This Row],[Net Unit]]*Table_Query_from_Mac10[[#This Row],[qty_to_ship]])</f>
        <v>45.599999999999994</v>
      </c>
      <c r="O2861" s="47">
        <f>SUMIFS(Summary!C:C,Summary!H:H,Table_Query_from_Mac10[[#This Row],[Juiceoc]])</f>
        <v>0</v>
      </c>
      <c r="P2861" s="47">
        <f>SUMIFS(Summary!D:D,Summary!H:H,Table_Query_from_Mac10[[#This Row],[Juiceoc]])</f>
        <v>0</v>
      </c>
      <c r="Q2861" s="47">
        <f>SUMIFS(Summary!E:E,Summary!H:H,Table_Query_from_Mac10[[#This Row],[Juiceoc]])</f>
        <v>0</v>
      </c>
      <c r="R2861" s="47">
        <f>Table_Query_from_Mac10[[#This Row],[Net Unit]]*(1+Table_Query_from_Mac10[[#This Row],[PriceIncreasebyType]])</f>
        <v>3.8</v>
      </c>
      <c r="S2861" s="47">
        <f>Table_Query_from_Mac10[[#This Row],[UnitPriceFuture]]*Table_Query_from_Mac10[[#This Row],[qtytoShipFuture]]</f>
        <v>45.599999999999994</v>
      </c>
      <c r="T2861" s="47">
        <f>ROUND(Table_Query_from_Mac10[[#This Row],[qty_to_ship]]*(1+Table_Query_from_Mac10[[#This Row],[VolumeIncreasebyType]]),0)</f>
        <v>12</v>
      </c>
      <c r="U2861" s="47">
        <f>Table_Query_from_Mac10[[#This Row],[qtytoShipFuture]]*Table_Query_from_Mac10[[#This Row],[Future-cost]]</f>
        <v>14.76</v>
      </c>
      <c r="V2861" s="47">
        <f>Table_Query_from_Mac10[[#This Row],[qtytoShipFuture]]-Table_Query_from_Mac10[[#This Row],[qty_to_ship]]</f>
        <v>0</v>
      </c>
      <c r="W2861" s="47">
        <f>Table_Query_from_Mac10[[#This Row],[UnitPriceFuture]]</f>
        <v>3.8</v>
      </c>
      <c r="X2861" s="47">
        <f>Table_Query_from_Mac10[[#This Row],[Unit Increase]]*Table_Query_from_Mac10[[#This Row],[UnitPriceFuture]]</f>
        <v>0</v>
      </c>
      <c r="Y2861" s="47">
        <f>Table_Query_from_Mac10[[#This Row],[Unit Increase]]*Table_Query_from_Mac10[[#This Row],[Future-cost]]</f>
        <v>0</v>
      </c>
      <c r="Z2861" s="47">
        <f>-(Table_Query_from_Mac10[[#This Row],[Incremental Sales]]+((Table_Query_from_Mac10[[#This Row],[Incremental Sales]]*-(SUM(Summary!$S$8:$S$9)))))*Summary!$S$18</f>
        <v>0</v>
      </c>
      <c r="AA2861" s="47">
        <f>IFERROR(Table_Query_from_Mac10[[#This Row],[Incremental Cost]]/Table_Query_from_Mac10[[#This Row],[Incremental Sales]],0)</f>
        <v>0</v>
      </c>
      <c r="AB2861" s="47">
        <f>IFERROR(Table_Query_from_Mac10[[#This Row],[TotalCostFuture]]/Table_Query_from_Mac10[[#This Row],[totalsalesFuture]],0)</f>
        <v>0.32368421052631585</v>
      </c>
      <c r="AN2861" s="31">
        <v>48</v>
      </c>
      <c r="AO2861">
        <f t="shared" si="88"/>
        <v>12</v>
      </c>
      <c r="AQ2861" s="31">
        <v>10.86</v>
      </c>
      <c r="AR2861">
        <f t="shared" si="89"/>
        <v>3.8</v>
      </c>
    </row>
    <row r="2862" spans="1:44" x14ac:dyDescent="0.25">
      <c r="A2862">
        <v>90297</v>
      </c>
      <c r="B2862">
        <v>7</v>
      </c>
      <c r="C2862" t="s">
        <v>55</v>
      </c>
      <c r="D2862" t="s">
        <v>81</v>
      </c>
      <c r="E2862">
        <v>10</v>
      </c>
      <c r="F2862">
        <v>1.49</v>
      </c>
      <c r="G2862">
        <v>5.37</v>
      </c>
      <c r="H2862" s="1">
        <v>44838</v>
      </c>
      <c r="I2862" s="20">
        <v>0</v>
      </c>
      <c r="J2862" s="47">
        <f>Table_Query_from_Mac10[[#This Row],[unit_price]]-(Table_Query_from_Mac10[[#This Row],[unit_price]]*(Table_Query_from_Mac10[[#This Row],[discount_pct]]/100))</f>
        <v>5.37</v>
      </c>
      <c r="K2862" s="47">
        <f>Table_Query_from_Mac10[[#This Row],[unit_cost]]</f>
        <v>1.49</v>
      </c>
      <c r="L2862" s="47">
        <f>Table_Query_from_Mac10[[#This Row],[Live-cost]]*(1+Table_Query_from_Mac10[[#This Row],[CogsIncreasebyTYPE]])</f>
        <v>1.49</v>
      </c>
      <c r="M2862" s="47">
        <f>Table_Query_from_Mac10[[#This Row],[Live-cost]]*Table_Query_from_Mac10[[#This Row],[qty_to_ship]]</f>
        <v>14.9</v>
      </c>
      <c r="N2862" s="47">
        <f>IF(Table_Query_from_Mac10[[#This Row],[item_no]]="KDA",-Table_Query_from_Mac10[[#This Row],[unit_price]],Table_Query_from_Mac10[[#This Row],[Net Unit]]*Table_Query_from_Mac10[[#This Row],[qty_to_ship]])</f>
        <v>53.7</v>
      </c>
      <c r="O2862" s="47">
        <f>SUMIFS(Summary!C:C,Summary!H:H,Table_Query_from_Mac10[[#This Row],[Juiceoc]])</f>
        <v>0</v>
      </c>
      <c r="P2862" s="47">
        <f>SUMIFS(Summary!D:D,Summary!H:H,Table_Query_from_Mac10[[#This Row],[Juiceoc]])</f>
        <v>0</v>
      </c>
      <c r="Q2862" s="47">
        <f>SUMIFS(Summary!E:E,Summary!H:H,Table_Query_from_Mac10[[#This Row],[Juiceoc]])</f>
        <v>0</v>
      </c>
      <c r="R2862" s="47">
        <f>Table_Query_from_Mac10[[#This Row],[Net Unit]]*(1+Table_Query_from_Mac10[[#This Row],[PriceIncreasebyType]])</f>
        <v>5.37</v>
      </c>
      <c r="S2862" s="47">
        <f>Table_Query_from_Mac10[[#This Row],[UnitPriceFuture]]*Table_Query_from_Mac10[[#This Row],[qtytoShipFuture]]</f>
        <v>53.7</v>
      </c>
      <c r="T2862" s="47">
        <f>ROUND(Table_Query_from_Mac10[[#This Row],[qty_to_ship]]*(1+Table_Query_from_Mac10[[#This Row],[VolumeIncreasebyType]]),0)</f>
        <v>10</v>
      </c>
      <c r="U2862" s="47">
        <f>Table_Query_from_Mac10[[#This Row],[qtytoShipFuture]]*Table_Query_from_Mac10[[#This Row],[Future-cost]]</f>
        <v>14.9</v>
      </c>
      <c r="V2862" s="47">
        <f>Table_Query_from_Mac10[[#This Row],[qtytoShipFuture]]-Table_Query_from_Mac10[[#This Row],[qty_to_ship]]</f>
        <v>0</v>
      </c>
      <c r="W2862" s="47">
        <f>Table_Query_from_Mac10[[#This Row],[UnitPriceFuture]]</f>
        <v>5.37</v>
      </c>
      <c r="X2862" s="47">
        <f>Table_Query_from_Mac10[[#This Row],[Unit Increase]]*Table_Query_from_Mac10[[#This Row],[UnitPriceFuture]]</f>
        <v>0</v>
      </c>
      <c r="Y2862" s="47">
        <f>Table_Query_from_Mac10[[#This Row],[Unit Increase]]*Table_Query_from_Mac10[[#This Row],[Future-cost]]</f>
        <v>0</v>
      </c>
      <c r="Z2862" s="47">
        <f>-(Table_Query_from_Mac10[[#This Row],[Incremental Sales]]+((Table_Query_from_Mac10[[#This Row],[Incremental Sales]]*-(SUM(Summary!$S$8:$S$9)))))*Summary!$S$18</f>
        <v>0</v>
      </c>
      <c r="AA2862" s="47">
        <f>IFERROR(Table_Query_from_Mac10[[#This Row],[Incremental Cost]]/Table_Query_from_Mac10[[#This Row],[Incremental Sales]],0)</f>
        <v>0</v>
      </c>
      <c r="AB2862" s="47">
        <f>IFERROR(Table_Query_from_Mac10[[#This Row],[TotalCostFuture]]/Table_Query_from_Mac10[[#This Row],[totalsalesFuture]],0)</f>
        <v>0.27746741154562382</v>
      </c>
      <c r="AN2862" s="30">
        <v>40</v>
      </c>
      <c r="AO2862">
        <f t="shared" si="88"/>
        <v>10</v>
      </c>
      <c r="AQ2862" s="30">
        <v>15.35</v>
      </c>
      <c r="AR2862">
        <f t="shared" si="89"/>
        <v>5.37</v>
      </c>
    </row>
    <row r="2863" spans="1:44" x14ac:dyDescent="0.25">
      <c r="A2863">
        <v>90297</v>
      </c>
      <c r="B2863">
        <v>8</v>
      </c>
      <c r="C2863" t="s">
        <v>56</v>
      </c>
      <c r="D2863" t="s">
        <v>81</v>
      </c>
      <c r="E2863">
        <v>12</v>
      </c>
      <c r="F2863">
        <v>3.76</v>
      </c>
      <c r="G2863">
        <v>9.01</v>
      </c>
      <c r="H2863" s="1">
        <v>44838</v>
      </c>
      <c r="I2863" s="20">
        <v>0</v>
      </c>
      <c r="J2863" s="47">
        <f>Table_Query_from_Mac10[[#This Row],[unit_price]]-(Table_Query_from_Mac10[[#This Row],[unit_price]]*(Table_Query_from_Mac10[[#This Row],[discount_pct]]/100))</f>
        <v>9.01</v>
      </c>
      <c r="K2863" s="47">
        <f>Table_Query_from_Mac10[[#This Row],[unit_cost]]</f>
        <v>3.76</v>
      </c>
      <c r="L2863" s="47">
        <f>Table_Query_from_Mac10[[#This Row],[Live-cost]]*(1+Table_Query_from_Mac10[[#This Row],[CogsIncreasebyTYPE]])</f>
        <v>3.76</v>
      </c>
      <c r="M2863" s="47">
        <f>Table_Query_from_Mac10[[#This Row],[Live-cost]]*Table_Query_from_Mac10[[#This Row],[qty_to_ship]]</f>
        <v>45.12</v>
      </c>
      <c r="N2863" s="47">
        <f>IF(Table_Query_from_Mac10[[#This Row],[item_no]]="KDA",-Table_Query_from_Mac10[[#This Row],[unit_price]],Table_Query_from_Mac10[[#This Row],[Net Unit]]*Table_Query_from_Mac10[[#This Row],[qty_to_ship]])</f>
        <v>108.12</v>
      </c>
      <c r="O2863" s="47">
        <f>SUMIFS(Summary!C:C,Summary!H:H,Table_Query_from_Mac10[[#This Row],[Juiceoc]])</f>
        <v>0</v>
      </c>
      <c r="P2863" s="47">
        <f>SUMIFS(Summary!D:D,Summary!H:H,Table_Query_from_Mac10[[#This Row],[Juiceoc]])</f>
        <v>0</v>
      </c>
      <c r="Q2863" s="47">
        <f>SUMIFS(Summary!E:E,Summary!H:H,Table_Query_from_Mac10[[#This Row],[Juiceoc]])</f>
        <v>0</v>
      </c>
      <c r="R2863" s="47">
        <f>Table_Query_from_Mac10[[#This Row],[Net Unit]]*(1+Table_Query_from_Mac10[[#This Row],[PriceIncreasebyType]])</f>
        <v>9.01</v>
      </c>
      <c r="S2863" s="47">
        <f>Table_Query_from_Mac10[[#This Row],[UnitPriceFuture]]*Table_Query_from_Mac10[[#This Row],[qtytoShipFuture]]</f>
        <v>108.12</v>
      </c>
      <c r="T2863" s="47">
        <f>ROUND(Table_Query_from_Mac10[[#This Row],[qty_to_ship]]*(1+Table_Query_from_Mac10[[#This Row],[VolumeIncreasebyType]]),0)</f>
        <v>12</v>
      </c>
      <c r="U2863" s="47">
        <f>Table_Query_from_Mac10[[#This Row],[qtytoShipFuture]]*Table_Query_from_Mac10[[#This Row],[Future-cost]]</f>
        <v>45.12</v>
      </c>
      <c r="V2863" s="47">
        <f>Table_Query_from_Mac10[[#This Row],[qtytoShipFuture]]-Table_Query_from_Mac10[[#This Row],[qty_to_ship]]</f>
        <v>0</v>
      </c>
      <c r="W2863" s="47">
        <f>Table_Query_from_Mac10[[#This Row],[UnitPriceFuture]]</f>
        <v>9.01</v>
      </c>
      <c r="X2863" s="47">
        <f>Table_Query_from_Mac10[[#This Row],[Unit Increase]]*Table_Query_from_Mac10[[#This Row],[UnitPriceFuture]]</f>
        <v>0</v>
      </c>
      <c r="Y2863" s="47">
        <f>Table_Query_from_Mac10[[#This Row],[Unit Increase]]*Table_Query_from_Mac10[[#This Row],[Future-cost]]</f>
        <v>0</v>
      </c>
      <c r="Z2863" s="47">
        <f>-(Table_Query_from_Mac10[[#This Row],[Incremental Sales]]+((Table_Query_from_Mac10[[#This Row],[Incremental Sales]]*-(SUM(Summary!$S$8:$S$9)))))*Summary!$S$18</f>
        <v>0</v>
      </c>
      <c r="AA2863" s="47">
        <f>IFERROR(Table_Query_from_Mac10[[#This Row],[Incremental Cost]]/Table_Query_from_Mac10[[#This Row],[Incremental Sales]],0)</f>
        <v>0</v>
      </c>
      <c r="AB2863" s="47">
        <f>IFERROR(Table_Query_from_Mac10[[#This Row],[TotalCostFuture]]/Table_Query_from_Mac10[[#This Row],[totalsalesFuture]],0)</f>
        <v>0.41731409544950049</v>
      </c>
      <c r="AN2863" s="31">
        <v>48</v>
      </c>
      <c r="AO2863">
        <f t="shared" si="88"/>
        <v>12</v>
      </c>
      <c r="AQ2863" s="31">
        <v>25.73</v>
      </c>
      <c r="AR2863">
        <f t="shared" si="89"/>
        <v>9.01</v>
      </c>
    </row>
    <row r="2864" spans="1:44" x14ac:dyDescent="0.25">
      <c r="A2864">
        <v>90297</v>
      </c>
      <c r="B2864">
        <v>9</v>
      </c>
      <c r="C2864" t="s">
        <v>55</v>
      </c>
      <c r="D2864" t="s">
        <v>81</v>
      </c>
      <c r="E2864">
        <v>25</v>
      </c>
      <c r="F2864">
        <v>1.59</v>
      </c>
      <c r="G2864">
        <v>5.77</v>
      </c>
      <c r="H2864" s="1">
        <v>44838</v>
      </c>
      <c r="I2864" s="20">
        <v>0</v>
      </c>
      <c r="J2864" s="47">
        <f>Table_Query_from_Mac10[[#This Row],[unit_price]]-(Table_Query_from_Mac10[[#This Row],[unit_price]]*(Table_Query_from_Mac10[[#This Row],[discount_pct]]/100))</f>
        <v>5.77</v>
      </c>
      <c r="K2864" s="47">
        <f>Table_Query_from_Mac10[[#This Row],[unit_cost]]</f>
        <v>1.59</v>
      </c>
      <c r="L2864" s="47">
        <f>Table_Query_from_Mac10[[#This Row],[Live-cost]]*(1+Table_Query_from_Mac10[[#This Row],[CogsIncreasebyTYPE]])</f>
        <v>1.59</v>
      </c>
      <c r="M2864" s="47">
        <f>Table_Query_from_Mac10[[#This Row],[Live-cost]]*Table_Query_from_Mac10[[#This Row],[qty_to_ship]]</f>
        <v>39.75</v>
      </c>
      <c r="N2864" s="47">
        <f>IF(Table_Query_from_Mac10[[#This Row],[item_no]]="KDA",-Table_Query_from_Mac10[[#This Row],[unit_price]],Table_Query_from_Mac10[[#This Row],[Net Unit]]*Table_Query_from_Mac10[[#This Row],[qty_to_ship]])</f>
        <v>144.25</v>
      </c>
      <c r="O2864" s="47">
        <f>SUMIFS(Summary!C:C,Summary!H:H,Table_Query_from_Mac10[[#This Row],[Juiceoc]])</f>
        <v>0</v>
      </c>
      <c r="P2864" s="47">
        <f>SUMIFS(Summary!D:D,Summary!H:H,Table_Query_from_Mac10[[#This Row],[Juiceoc]])</f>
        <v>0</v>
      </c>
      <c r="Q2864" s="47">
        <f>SUMIFS(Summary!E:E,Summary!H:H,Table_Query_from_Mac10[[#This Row],[Juiceoc]])</f>
        <v>0</v>
      </c>
      <c r="R2864" s="47">
        <f>Table_Query_from_Mac10[[#This Row],[Net Unit]]*(1+Table_Query_from_Mac10[[#This Row],[PriceIncreasebyType]])</f>
        <v>5.77</v>
      </c>
      <c r="S2864" s="47">
        <f>Table_Query_from_Mac10[[#This Row],[UnitPriceFuture]]*Table_Query_from_Mac10[[#This Row],[qtytoShipFuture]]</f>
        <v>144.25</v>
      </c>
      <c r="T2864" s="47">
        <f>ROUND(Table_Query_from_Mac10[[#This Row],[qty_to_ship]]*(1+Table_Query_from_Mac10[[#This Row],[VolumeIncreasebyType]]),0)</f>
        <v>25</v>
      </c>
      <c r="U2864" s="47">
        <f>Table_Query_from_Mac10[[#This Row],[qtytoShipFuture]]*Table_Query_from_Mac10[[#This Row],[Future-cost]]</f>
        <v>39.75</v>
      </c>
      <c r="V2864" s="47">
        <f>Table_Query_from_Mac10[[#This Row],[qtytoShipFuture]]-Table_Query_from_Mac10[[#This Row],[qty_to_ship]]</f>
        <v>0</v>
      </c>
      <c r="W2864" s="47">
        <f>Table_Query_from_Mac10[[#This Row],[UnitPriceFuture]]</f>
        <v>5.77</v>
      </c>
      <c r="X2864" s="47">
        <f>Table_Query_from_Mac10[[#This Row],[Unit Increase]]*Table_Query_from_Mac10[[#This Row],[UnitPriceFuture]]</f>
        <v>0</v>
      </c>
      <c r="Y2864" s="47">
        <f>Table_Query_from_Mac10[[#This Row],[Unit Increase]]*Table_Query_from_Mac10[[#This Row],[Future-cost]]</f>
        <v>0</v>
      </c>
      <c r="Z2864" s="47">
        <f>-(Table_Query_from_Mac10[[#This Row],[Incremental Sales]]+((Table_Query_from_Mac10[[#This Row],[Incremental Sales]]*-(SUM(Summary!$S$8:$S$9)))))*Summary!$S$18</f>
        <v>0</v>
      </c>
      <c r="AA2864" s="47">
        <f>IFERROR(Table_Query_from_Mac10[[#This Row],[Incremental Cost]]/Table_Query_from_Mac10[[#This Row],[Incremental Sales]],0)</f>
        <v>0</v>
      </c>
      <c r="AB2864" s="47">
        <f>IFERROR(Table_Query_from_Mac10[[#This Row],[TotalCostFuture]]/Table_Query_from_Mac10[[#This Row],[totalsalesFuture]],0)</f>
        <v>0.27556325823223571</v>
      </c>
      <c r="AN2864" s="30">
        <v>100</v>
      </c>
      <c r="AO2864">
        <f t="shared" si="88"/>
        <v>25</v>
      </c>
      <c r="AQ2864" s="30">
        <v>16.489999999999998</v>
      </c>
      <c r="AR2864">
        <f t="shared" si="89"/>
        <v>5.77</v>
      </c>
    </row>
    <row r="2865" spans="1:44" x14ac:dyDescent="0.25">
      <c r="A2865">
        <v>90297</v>
      </c>
      <c r="B2865">
        <v>10</v>
      </c>
      <c r="C2865" t="s">
        <v>56</v>
      </c>
      <c r="D2865" t="s">
        <v>81</v>
      </c>
      <c r="E2865">
        <v>22</v>
      </c>
      <c r="F2865">
        <v>4.1500000000000004</v>
      </c>
      <c r="G2865">
        <v>10.28</v>
      </c>
      <c r="H2865" s="1">
        <v>44838</v>
      </c>
      <c r="I2865" s="20">
        <v>0</v>
      </c>
      <c r="J2865" s="47">
        <f>Table_Query_from_Mac10[[#This Row],[unit_price]]-(Table_Query_from_Mac10[[#This Row],[unit_price]]*(Table_Query_from_Mac10[[#This Row],[discount_pct]]/100))</f>
        <v>10.28</v>
      </c>
      <c r="K2865" s="47">
        <f>Table_Query_from_Mac10[[#This Row],[unit_cost]]</f>
        <v>4.1500000000000004</v>
      </c>
      <c r="L2865" s="47">
        <f>Table_Query_from_Mac10[[#This Row],[Live-cost]]*(1+Table_Query_from_Mac10[[#This Row],[CogsIncreasebyTYPE]])</f>
        <v>4.1500000000000004</v>
      </c>
      <c r="M2865" s="47">
        <f>Table_Query_from_Mac10[[#This Row],[Live-cost]]*Table_Query_from_Mac10[[#This Row],[qty_to_ship]]</f>
        <v>91.300000000000011</v>
      </c>
      <c r="N2865" s="47">
        <f>IF(Table_Query_from_Mac10[[#This Row],[item_no]]="KDA",-Table_Query_from_Mac10[[#This Row],[unit_price]],Table_Query_from_Mac10[[#This Row],[Net Unit]]*Table_Query_from_Mac10[[#This Row],[qty_to_ship]])</f>
        <v>226.16</v>
      </c>
      <c r="O2865" s="47">
        <f>SUMIFS(Summary!C:C,Summary!H:H,Table_Query_from_Mac10[[#This Row],[Juiceoc]])</f>
        <v>0</v>
      </c>
      <c r="P2865" s="47">
        <f>SUMIFS(Summary!D:D,Summary!H:H,Table_Query_from_Mac10[[#This Row],[Juiceoc]])</f>
        <v>0</v>
      </c>
      <c r="Q2865" s="47">
        <f>SUMIFS(Summary!E:E,Summary!H:H,Table_Query_from_Mac10[[#This Row],[Juiceoc]])</f>
        <v>0</v>
      </c>
      <c r="R2865" s="47">
        <f>Table_Query_from_Mac10[[#This Row],[Net Unit]]*(1+Table_Query_from_Mac10[[#This Row],[PriceIncreasebyType]])</f>
        <v>10.28</v>
      </c>
      <c r="S2865" s="47">
        <f>Table_Query_from_Mac10[[#This Row],[UnitPriceFuture]]*Table_Query_from_Mac10[[#This Row],[qtytoShipFuture]]</f>
        <v>226.16</v>
      </c>
      <c r="T2865" s="47">
        <f>ROUND(Table_Query_from_Mac10[[#This Row],[qty_to_ship]]*(1+Table_Query_from_Mac10[[#This Row],[VolumeIncreasebyType]]),0)</f>
        <v>22</v>
      </c>
      <c r="U2865" s="47">
        <f>Table_Query_from_Mac10[[#This Row],[qtytoShipFuture]]*Table_Query_from_Mac10[[#This Row],[Future-cost]]</f>
        <v>91.300000000000011</v>
      </c>
      <c r="V2865" s="47">
        <f>Table_Query_from_Mac10[[#This Row],[qtytoShipFuture]]-Table_Query_from_Mac10[[#This Row],[qty_to_ship]]</f>
        <v>0</v>
      </c>
      <c r="W2865" s="47">
        <f>Table_Query_from_Mac10[[#This Row],[UnitPriceFuture]]</f>
        <v>10.28</v>
      </c>
      <c r="X2865" s="47">
        <f>Table_Query_from_Mac10[[#This Row],[Unit Increase]]*Table_Query_from_Mac10[[#This Row],[UnitPriceFuture]]</f>
        <v>0</v>
      </c>
      <c r="Y2865" s="47">
        <f>Table_Query_from_Mac10[[#This Row],[Unit Increase]]*Table_Query_from_Mac10[[#This Row],[Future-cost]]</f>
        <v>0</v>
      </c>
      <c r="Z2865" s="47">
        <f>-(Table_Query_from_Mac10[[#This Row],[Incremental Sales]]+((Table_Query_from_Mac10[[#This Row],[Incremental Sales]]*-(SUM(Summary!$S$8:$S$9)))))*Summary!$S$18</f>
        <v>0</v>
      </c>
      <c r="AA2865" s="47">
        <f>IFERROR(Table_Query_from_Mac10[[#This Row],[Incremental Cost]]/Table_Query_from_Mac10[[#This Row],[Incremental Sales]],0)</f>
        <v>0</v>
      </c>
      <c r="AB2865" s="47">
        <f>IFERROR(Table_Query_from_Mac10[[#This Row],[TotalCostFuture]]/Table_Query_from_Mac10[[#This Row],[totalsalesFuture]],0)</f>
        <v>0.40369649805447477</v>
      </c>
      <c r="AN2865" s="31">
        <v>88</v>
      </c>
      <c r="AO2865">
        <f t="shared" si="88"/>
        <v>22</v>
      </c>
      <c r="AQ2865" s="31">
        <v>29.38</v>
      </c>
      <c r="AR2865">
        <f t="shared" si="89"/>
        <v>10.28</v>
      </c>
    </row>
    <row r="2866" spans="1:44" x14ac:dyDescent="0.25">
      <c r="A2866">
        <v>90297</v>
      </c>
      <c r="B2866">
        <v>11</v>
      </c>
      <c r="C2866" t="s">
        <v>55</v>
      </c>
      <c r="D2866" t="s">
        <v>81</v>
      </c>
      <c r="E2866">
        <v>25</v>
      </c>
      <c r="F2866">
        <v>4.04</v>
      </c>
      <c r="G2866">
        <v>9.9700000000000006</v>
      </c>
      <c r="H2866" s="1">
        <v>44838</v>
      </c>
      <c r="I2866" s="20">
        <v>0</v>
      </c>
      <c r="J2866" s="47">
        <f>Table_Query_from_Mac10[[#This Row],[unit_price]]-(Table_Query_from_Mac10[[#This Row],[unit_price]]*(Table_Query_from_Mac10[[#This Row],[discount_pct]]/100))</f>
        <v>9.9700000000000006</v>
      </c>
      <c r="K2866" s="47">
        <f>Table_Query_from_Mac10[[#This Row],[unit_cost]]</f>
        <v>4.04</v>
      </c>
      <c r="L2866" s="47">
        <f>Table_Query_from_Mac10[[#This Row],[Live-cost]]*(1+Table_Query_from_Mac10[[#This Row],[CogsIncreasebyTYPE]])</f>
        <v>4.04</v>
      </c>
      <c r="M2866" s="47">
        <f>Table_Query_from_Mac10[[#This Row],[Live-cost]]*Table_Query_from_Mac10[[#This Row],[qty_to_ship]]</f>
        <v>101</v>
      </c>
      <c r="N2866" s="47">
        <f>IF(Table_Query_from_Mac10[[#This Row],[item_no]]="KDA",-Table_Query_from_Mac10[[#This Row],[unit_price]],Table_Query_from_Mac10[[#This Row],[Net Unit]]*Table_Query_from_Mac10[[#This Row],[qty_to_ship]])</f>
        <v>249.25000000000003</v>
      </c>
      <c r="O2866" s="47">
        <f>SUMIFS(Summary!C:C,Summary!H:H,Table_Query_from_Mac10[[#This Row],[Juiceoc]])</f>
        <v>0</v>
      </c>
      <c r="P2866" s="47">
        <f>SUMIFS(Summary!D:D,Summary!H:H,Table_Query_from_Mac10[[#This Row],[Juiceoc]])</f>
        <v>0</v>
      </c>
      <c r="Q2866" s="47">
        <f>SUMIFS(Summary!E:E,Summary!H:H,Table_Query_from_Mac10[[#This Row],[Juiceoc]])</f>
        <v>0</v>
      </c>
      <c r="R2866" s="47">
        <f>Table_Query_from_Mac10[[#This Row],[Net Unit]]*(1+Table_Query_from_Mac10[[#This Row],[PriceIncreasebyType]])</f>
        <v>9.9700000000000006</v>
      </c>
      <c r="S2866" s="47">
        <f>Table_Query_from_Mac10[[#This Row],[UnitPriceFuture]]*Table_Query_from_Mac10[[#This Row],[qtytoShipFuture]]</f>
        <v>249.25000000000003</v>
      </c>
      <c r="T2866" s="47">
        <f>ROUND(Table_Query_from_Mac10[[#This Row],[qty_to_ship]]*(1+Table_Query_from_Mac10[[#This Row],[VolumeIncreasebyType]]),0)</f>
        <v>25</v>
      </c>
      <c r="U2866" s="47">
        <f>Table_Query_from_Mac10[[#This Row],[qtytoShipFuture]]*Table_Query_from_Mac10[[#This Row],[Future-cost]]</f>
        <v>101</v>
      </c>
      <c r="V2866" s="47">
        <f>Table_Query_from_Mac10[[#This Row],[qtytoShipFuture]]-Table_Query_from_Mac10[[#This Row],[qty_to_ship]]</f>
        <v>0</v>
      </c>
      <c r="W2866" s="47">
        <f>Table_Query_from_Mac10[[#This Row],[UnitPriceFuture]]</f>
        <v>9.9700000000000006</v>
      </c>
      <c r="X2866" s="47">
        <f>Table_Query_from_Mac10[[#This Row],[Unit Increase]]*Table_Query_from_Mac10[[#This Row],[UnitPriceFuture]]</f>
        <v>0</v>
      </c>
      <c r="Y2866" s="47">
        <f>Table_Query_from_Mac10[[#This Row],[Unit Increase]]*Table_Query_from_Mac10[[#This Row],[Future-cost]]</f>
        <v>0</v>
      </c>
      <c r="Z2866" s="47">
        <f>-(Table_Query_from_Mac10[[#This Row],[Incremental Sales]]+((Table_Query_from_Mac10[[#This Row],[Incremental Sales]]*-(SUM(Summary!$S$8:$S$9)))))*Summary!$S$18</f>
        <v>0</v>
      </c>
      <c r="AA2866" s="47">
        <f>IFERROR(Table_Query_from_Mac10[[#This Row],[Incremental Cost]]/Table_Query_from_Mac10[[#This Row],[Incremental Sales]],0)</f>
        <v>0</v>
      </c>
      <c r="AB2866" s="47">
        <f>IFERROR(Table_Query_from_Mac10[[#This Row],[TotalCostFuture]]/Table_Query_from_Mac10[[#This Row],[totalsalesFuture]],0)</f>
        <v>0.4052156469408224</v>
      </c>
      <c r="AN2866" s="30">
        <v>100</v>
      </c>
      <c r="AO2866">
        <f t="shared" si="88"/>
        <v>25</v>
      </c>
      <c r="AQ2866" s="30">
        <v>28.49</v>
      </c>
      <c r="AR2866">
        <f t="shared" si="89"/>
        <v>9.9700000000000006</v>
      </c>
    </row>
    <row r="2867" spans="1:44" x14ac:dyDescent="0.25">
      <c r="A2867">
        <v>90297</v>
      </c>
      <c r="B2867">
        <v>12</v>
      </c>
      <c r="C2867" t="s">
        <v>55</v>
      </c>
      <c r="D2867" t="s">
        <v>81</v>
      </c>
      <c r="E2867">
        <v>10</v>
      </c>
      <c r="F2867">
        <v>1.82</v>
      </c>
      <c r="G2867">
        <v>6.62</v>
      </c>
      <c r="H2867" s="1">
        <v>44838</v>
      </c>
      <c r="I2867" s="20">
        <v>0</v>
      </c>
      <c r="J2867" s="47">
        <f>Table_Query_from_Mac10[[#This Row],[unit_price]]-(Table_Query_from_Mac10[[#This Row],[unit_price]]*(Table_Query_from_Mac10[[#This Row],[discount_pct]]/100))</f>
        <v>6.62</v>
      </c>
      <c r="K2867" s="47">
        <f>Table_Query_from_Mac10[[#This Row],[unit_cost]]</f>
        <v>1.82</v>
      </c>
      <c r="L2867" s="47">
        <f>Table_Query_from_Mac10[[#This Row],[Live-cost]]*(1+Table_Query_from_Mac10[[#This Row],[CogsIncreasebyTYPE]])</f>
        <v>1.82</v>
      </c>
      <c r="M2867" s="47">
        <f>Table_Query_from_Mac10[[#This Row],[Live-cost]]*Table_Query_from_Mac10[[#This Row],[qty_to_ship]]</f>
        <v>18.2</v>
      </c>
      <c r="N2867" s="47">
        <f>IF(Table_Query_from_Mac10[[#This Row],[item_no]]="KDA",-Table_Query_from_Mac10[[#This Row],[unit_price]],Table_Query_from_Mac10[[#This Row],[Net Unit]]*Table_Query_from_Mac10[[#This Row],[qty_to_ship]])</f>
        <v>66.2</v>
      </c>
      <c r="O2867" s="47">
        <f>SUMIFS(Summary!C:C,Summary!H:H,Table_Query_from_Mac10[[#This Row],[Juiceoc]])</f>
        <v>0</v>
      </c>
      <c r="P2867" s="47">
        <f>SUMIFS(Summary!D:D,Summary!H:H,Table_Query_from_Mac10[[#This Row],[Juiceoc]])</f>
        <v>0</v>
      </c>
      <c r="Q2867" s="47">
        <f>SUMIFS(Summary!E:E,Summary!H:H,Table_Query_from_Mac10[[#This Row],[Juiceoc]])</f>
        <v>0</v>
      </c>
      <c r="R2867" s="47">
        <f>Table_Query_from_Mac10[[#This Row],[Net Unit]]*(1+Table_Query_from_Mac10[[#This Row],[PriceIncreasebyType]])</f>
        <v>6.62</v>
      </c>
      <c r="S2867" s="47">
        <f>Table_Query_from_Mac10[[#This Row],[UnitPriceFuture]]*Table_Query_from_Mac10[[#This Row],[qtytoShipFuture]]</f>
        <v>66.2</v>
      </c>
      <c r="T2867" s="47">
        <f>ROUND(Table_Query_from_Mac10[[#This Row],[qty_to_ship]]*(1+Table_Query_from_Mac10[[#This Row],[VolumeIncreasebyType]]),0)</f>
        <v>10</v>
      </c>
      <c r="U2867" s="47">
        <f>Table_Query_from_Mac10[[#This Row],[qtytoShipFuture]]*Table_Query_from_Mac10[[#This Row],[Future-cost]]</f>
        <v>18.2</v>
      </c>
      <c r="V2867" s="47">
        <f>Table_Query_from_Mac10[[#This Row],[qtytoShipFuture]]-Table_Query_from_Mac10[[#This Row],[qty_to_ship]]</f>
        <v>0</v>
      </c>
      <c r="W2867" s="47">
        <f>Table_Query_from_Mac10[[#This Row],[UnitPriceFuture]]</f>
        <v>6.62</v>
      </c>
      <c r="X2867" s="47">
        <f>Table_Query_from_Mac10[[#This Row],[Unit Increase]]*Table_Query_from_Mac10[[#This Row],[UnitPriceFuture]]</f>
        <v>0</v>
      </c>
      <c r="Y2867" s="47">
        <f>Table_Query_from_Mac10[[#This Row],[Unit Increase]]*Table_Query_from_Mac10[[#This Row],[Future-cost]]</f>
        <v>0</v>
      </c>
      <c r="Z2867" s="47">
        <f>-(Table_Query_from_Mac10[[#This Row],[Incremental Sales]]+((Table_Query_from_Mac10[[#This Row],[Incremental Sales]]*-(SUM(Summary!$S$8:$S$9)))))*Summary!$S$18</f>
        <v>0</v>
      </c>
      <c r="AA2867" s="47">
        <f>IFERROR(Table_Query_from_Mac10[[#This Row],[Incremental Cost]]/Table_Query_from_Mac10[[#This Row],[Incremental Sales]],0)</f>
        <v>0</v>
      </c>
      <c r="AB2867" s="47">
        <f>IFERROR(Table_Query_from_Mac10[[#This Row],[TotalCostFuture]]/Table_Query_from_Mac10[[#This Row],[totalsalesFuture]],0)</f>
        <v>0.27492447129909364</v>
      </c>
      <c r="AN2867" s="31">
        <v>40</v>
      </c>
      <c r="AO2867">
        <f t="shared" si="88"/>
        <v>10</v>
      </c>
      <c r="AQ2867" s="31">
        <v>18.920000000000002</v>
      </c>
      <c r="AR2867">
        <f t="shared" si="89"/>
        <v>6.62</v>
      </c>
    </row>
    <row r="2868" spans="1:44" x14ac:dyDescent="0.25">
      <c r="A2868">
        <v>90297</v>
      </c>
      <c r="B2868">
        <v>13</v>
      </c>
      <c r="C2868" t="s">
        <v>55</v>
      </c>
      <c r="D2868" t="s">
        <v>81</v>
      </c>
      <c r="E2868">
        <v>15</v>
      </c>
      <c r="F2868">
        <v>2</v>
      </c>
      <c r="G2868">
        <v>7.26</v>
      </c>
      <c r="H2868" s="1">
        <v>44838</v>
      </c>
      <c r="I2868" s="20">
        <v>0</v>
      </c>
      <c r="J2868" s="47">
        <f>Table_Query_from_Mac10[[#This Row],[unit_price]]-(Table_Query_from_Mac10[[#This Row],[unit_price]]*(Table_Query_from_Mac10[[#This Row],[discount_pct]]/100))</f>
        <v>7.26</v>
      </c>
      <c r="K2868" s="47">
        <f>Table_Query_from_Mac10[[#This Row],[unit_cost]]</f>
        <v>2</v>
      </c>
      <c r="L2868" s="47">
        <f>Table_Query_from_Mac10[[#This Row],[Live-cost]]*(1+Table_Query_from_Mac10[[#This Row],[CogsIncreasebyTYPE]])</f>
        <v>2</v>
      </c>
      <c r="M2868" s="47">
        <f>Table_Query_from_Mac10[[#This Row],[Live-cost]]*Table_Query_from_Mac10[[#This Row],[qty_to_ship]]</f>
        <v>30</v>
      </c>
      <c r="N2868" s="47">
        <f>IF(Table_Query_from_Mac10[[#This Row],[item_no]]="KDA",-Table_Query_from_Mac10[[#This Row],[unit_price]],Table_Query_from_Mac10[[#This Row],[Net Unit]]*Table_Query_from_Mac10[[#This Row],[qty_to_ship]])</f>
        <v>108.89999999999999</v>
      </c>
      <c r="O2868" s="47">
        <f>SUMIFS(Summary!C:C,Summary!H:H,Table_Query_from_Mac10[[#This Row],[Juiceoc]])</f>
        <v>0</v>
      </c>
      <c r="P2868" s="47">
        <f>SUMIFS(Summary!D:D,Summary!H:H,Table_Query_from_Mac10[[#This Row],[Juiceoc]])</f>
        <v>0</v>
      </c>
      <c r="Q2868" s="47">
        <f>SUMIFS(Summary!E:E,Summary!H:H,Table_Query_from_Mac10[[#This Row],[Juiceoc]])</f>
        <v>0</v>
      </c>
      <c r="R2868" s="47">
        <f>Table_Query_from_Mac10[[#This Row],[Net Unit]]*(1+Table_Query_from_Mac10[[#This Row],[PriceIncreasebyType]])</f>
        <v>7.26</v>
      </c>
      <c r="S2868" s="47">
        <f>Table_Query_from_Mac10[[#This Row],[UnitPriceFuture]]*Table_Query_from_Mac10[[#This Row],[qtytoShipFuture]]</f>
        <v>108.89999999999999</v>
      </c>
      <c r="T2868" s="47">
        <f>ROUND(Table_Query_from_Mac10[[#This Row],[qty_to_ship]]*(1+Table_Query_from_Mac10[[#This Row],[VolumeIncreasebyType]]),0)</f>
        <v>15</v>
      </c>
      <c r="U2868" s="47">
        <f>Table_Query_from_Mac10[[#This Row],[qtytoShipFuture]]*Table_Query_from_Mac10[[#This Row],[Future-cost]]</f>
        <v>30</v>
      </c>
      <c r="V2868" s="47">
        <f>Table_Query_from_Mac10[[#This Row],[qtytoShipFuture]]-Table_Query_from_Mac10[[#This Row],[qty_to_ship]]</f>
        <v>0</v>
      </c>
      <c r="W2868" s="47">
        <f>Table_Query_from_Mac10[[#This Row],[UnitPriceFuture]]</f>
        <v>7.26</v>
      </c>
      <c r="X2868" s="47">
        <f>Table_Query_from_Mac10[[#This Row],[Unit Increase]]*Table_Query_from_Mac10[[#This Row],[UnitPriceFuture]]</f>
        <v>0</v>
      </c>
      <c r="Y2868" s="47">
        <f>Table_Query_from_Mac10[[#This Row],[Unit Increase]]*Table_Query_from_Mac10[[#This Row],[Future-cost]]</f>
        <v>0</v>
      </c>
      <c r="Z2868" s="47">
        <f>-(Table_Query_from_Mac10[[#This Row],[Incremental Sales]]+((Table_Query_from_Mac10[[#This Row],[Incremental Sales]]*-(SUM(Summary!$S$8:$S$9)))))*Summary!$S$18</f>
        <v>0</v>
      </c>
      <c r="AA2868" s="47">
        <f>IFERROR(Table_Query_from_Mac10[[#This Row],[Incremental Cost]]/Table_Query_from_Mac10[[#This Row],[Incremental Sales]],0)</f>
        <v>0</v>
      </c>
      <c r="AB2868" s="47">
        <f>IFERROR(Table_Query_from_Mac10[[#This Row],[TotalCostFuture]]/Table_Query_from_Mac10[[#This Row],[totalsalesFuture]],0)</f>
        <v>0.27548209366391185</v>
      </c>
      <c r="AN2868" s="30">
        <v>60</v>
      </c>
      <c r="AO2868">
        <f t="shared" si="88"/>
        <v>15</v>
      </c>
      <c r="AQ2868" s="30">
        <v>20.75</v>
      </c>
      <c r="AR2868">
        <f t="shared" si="89"/>
        <v>7.26</v>
      </c>
    </row>
    <row r="2869" spans="1:44" x14ac:dyDescent="0.25">
      <c r="A2869">
        <v>90297</v>
      </c>
      <c r="B2869">
        <v>14</v>
      </c>
      <c r="C2869" t="s">
        <v>56</v>
      </c>
      <c r="D2869" t="s">
        <v>81</v>
      </c>
      <c r="E2869">
        <v>12</v>
      </c>
      <c r="F2869">
        <v>5.55</v>
      </c>
      <c r="G2869">
        <v>13.63</v>
      </c>
      <c r="H2869" s="1">
        <v>44838</v>
      </c>
      <c r="I2869" s="20">
        <v>0</v>
      </c>
      <c r="J2869" s="47">
        <f>Table_Query_from_Mac10[[#This Row],[unit_price]]-(Table_Query_from_Mac10[[#This Row],[unit_price]]*(Table_Query_from_Mac10[[#This Row],[discount_pct]]/100))</f>
        <v>13.63</v>
      </c>
      <c r="K2869" s="47">
        <f>Table_Query_from_Mac10[[#This Row],[unit_cost]]</f>
        <v>5.55</v>
      </c>
      <c r="L2869" s="47">
        <f>Table_Query_from_Mac10[[#This Row],[Live-cost]]*(1+Table_Query_from_Mac10[[#This Row],[CogsIncreasebyTYPE]])</f>
        <v>5.55</v>
      </c>
      <c r="M2869" s="47">
        <f>Table_Query_from_Mac10[[#This Row],[Live-cost]]*Table_Query_from_Mac10[[#This Row],[qty_to_ship]]</f>
        <v>66.599999999999994</v>
      </c>
      <c r="N2869" s="47">
        <f>IF(Table_Query_from_Mac10[[#This Row],[item_no]]="KDA",-Table_Query_from_Mac10[[#This Row],[unit_price]],Table_Query_from_Mac10[[#This Row],[Net Unit]]*Table_Query_from_Mac10[[#This Row],[qty_to_ship]])</f>
        <v>163.56</v>
      </c>
      <c r="O2869" s="47">
        <f>SUMIFS(Summary!C:C,Summary!H:H,Table_Query_from_Mac10[[#This Row],[Juiceoc]])</f>
        <v>0</v>
      </c>
      <c r="P2869" s="47">
        <f>SUMIFS(Summary!D:D,Summary!H:H,Table_Query_from_Mac10[[#This Row],[Juiceoc]])</f>
        <v>0</v>
      </c>
      <c r="Q2869" s="47">
        <f>SUMIFS(Summary!E:E,Summary!H:H,Table_Query_from_Mac10[[#This Row],[Juiceoc]])</f>
        <v>0</v>
      </c>
      <c r="R2869" s="47">
        <f>Table_Query_from_Mac10[[#This Row],[Net Unit]]*(1+Table_Query_from_Mac10[[#This Row],[PriceIncreasebyType]])</f>
        <v>13.63</v>
      </c>
      <c r="S2869" s="47">
        <f>Table_Query_from_Mac10[[#This Row],[UnitPriceFuture]]*Table_Query_from_Mac10[[#This Row],[qtytoShipFuture]]</f>
        <v>163.56</v>
      </c>
      <c r="T2869" s="47">
        <f>ROUND(Table_Query_from_Mac10[[#This Row],[qty_to_ship]]*(1+Table_Query_from_Mac10[[#This Row],[VolumeIncreasebyType]]),0)</f>
        <v>12</v>
      </c>
      <c r="U2869" s="47">
        <f>Table_Query_from_Mac10[[#This Row],[qtytoShipFuture]]*Table_Query_from_Mac10[[#This Row],[Future-cost]]</f>
        <v>66.599999999999994</v>
      </c>
      <c r="V2869" s="47">
        <f>Table_Query_from_Mac10[[#This Row],[qtytoShipFuture]]-Table_Query_from_Mac10[[#This Row],[qty_to_ship]]</f>
        <v>0</v>
      </c>
      <c r="W2869" s="47">
        <f>Table_Query_from_Mac10[[#This Row],[UnitPriceFuture]]</f>
        <v>13.63</v>
      </c>
      <c r="X2869" s="47">
        <f>Table_Query_from_Mac10[[#This Row],[Unit Increase]]*Table_Query_from_Mac10[[#This Row],[UnitPriceFuture]]</f>
        <v>0</v>
      </c>
      <c r="Y2869" s="47">
        <f>Table_Query_from_Mac10[[#This Row],[Unit Increase]]*Table_Query_from_Mac10[[#This Row],[Future-cost]]</f>
        <v>0</v>
      </c>
      <c r="Z2869" s="47">
        <f>-(Table_Query_from_Mac10[[#This Row],[Incremental Sales]]+((Table_Query_from_Mac10[[#This Row],[Incremental Sales]]*-(SUM(Summary!$S$8:$S$9)))))*Summary!$S$18</f>
        <v>0</v>
      </c>
      <c r="AA2869" s="47">
        <f>IFERROR(Table_Query_from_Mac10[[#This Row],[Incremental Cost]]/Table_Query_from_Mac10[[#This Row],[Incremental Sales]],0)</f>
        <v>0</v>
      </c>
      <c r="AB2869" s="47">
        <f>IFERROR(Table_Query_from_Mac10[[#This Row],[TotalCostFuture]]/Table_Query_from_Mac10[[#This Row],[totalsalesFuture]],0)</f>
        <v>0.40719002201027144</v>
      </c>
      <c r="AN2869" s="31">
        <v>48</v>
      </c>
      <c r="AO2869">
        <f t="shared" si="88"/>
        <v>12</v>
      </c>
      <c r="AQ2869" s="31">
        <v>38.93</v>
      </c>
      <c r="AR2869">
        <f t="shared" si="89"/>
        <v>13.63</v>
      </c>
    </row>
    <row r="2870" spans="1:44" x14ac:dyDescent="0.25">
      <c r="A2870">
        <v>90297</v>
      </c>
      <c r="B2870">
        <v>15</v>
      </c>
      <c r="C2870" t="s">
        <v>55</v>
      </c>
      <c r="D2870" t="s">
        <v>81</v>
      </c>
      <c r="E2870">
        <v>28</v>
      </c>
      <c r="F2870">
        <v>8.57</v>
      </c>
      <c r="G2870">
        <v>20.83</v>
      </c>
      <c r="H2870" s="1">
        <v>44838</v>
      </c>
      <c r="I2870" s="20">
        <v>0</v>
      </c>
      <c r="J2870" s="47">
        <f>Table_Query_from_Mac10[[#This Row],[unit_price]]-(Table_Query_from_Mac10[[#This Row],[unit_price]]*(Table_Query_from_Mac10[[#This Row],[discount_pct]]/100))</f>
        <v>20.83</v>
      </c>
      <c r="K2870" s="47">
        <f>Table_Query_from_Mac10[[#This Row],[unit_cost]]</f>
        <v>8.57</v>
      </c>
      <c r="L2870" s="47">
        <f>Table_Query_from_Mac10[[#This Row],[Live-cost]]*(1+Table_Query_from_Mac10[[#This Row],[CogsIncreasebyTYPE]])</f>
        <v>8.57</v>
      </c>
      <c r="M2870" s="47">
        <f>Table_Query_from_Mac10[[#This Row],[Live-cost]]*Table_Query_from_Mac10[[#This Row],[qty_to_ship]]</f>
        <v>239.96</v>
      </c>
      <c r="N2870" s="47">
        <f>IF(Table_Query_from_Mac10[[#This Row],[item_no]]="KDA",-Table_Query_from_Mac10[[#This Row],[unit_price]],Table_Query_from_Mac10[[#This Row],[Net Unit]]*Table_Query_from_Mac10[[#This Row],[qty_to_ship]])</f>
        <v>583.24</v>
      </c>
      <c r="O2870" s="47">
        <f>SUMIFS(Summary!C:C,Summary!H:H,Table_Query_from_Mac10[[#This Row],[Juiceoc]])</f>
        <v>0</v>
      </c>
      <c r="P2870" s="47">
        <f>SUMIFS(Summary!D:D,Summary!H:H,Table_Query_from_Mac10[[#This Row],[Juiceoc]])</f>
        <v>0</v>
      </c>
      <c r="Q2870" s="47">
        <f>SUMIFS(Summary!E:E,Summary!H:H,Table_Query_from_Mac10[[#This Row],[Juiceoc]])</f>
        <v>0</v>
      </c>
      <c r="R2870" s="47">
        <f>Table_Query_from_Mac10[[#This Row],[Net Unit]]*(1+Table_Query_from_Mac10[[#This Row],[PriceIncreasebyType]])</f>
        <v>20.83</v>
      </c>
      <c r="S2870" s="47">
        <f>Table_Query_from_Mac10[[#This Row],[UnitPriceFuture]]*Table_Query_from_Mac10[[#This Row],[qtytoShipFuture]]</f>
        <v>583.24</v>
      </c>
      <c r="T2870" s="47">
        <f>ROUND(Table_Query_from_Mac10[[#This Row],[qty_to_ship]]*(1+Table_Query_from_Mac10[[#This Row],[VolumeIncreasebyType]]),0)</f>
        <v>28</v>
      </c>
      <c r="U2870" s="47">
        <f>Table_Query_from_Mac10[[#This Row],[qtytoShipFuture]]*Table_Query_from_Mac10[[#This Row],[Future-cost]]</f>
        <v>239.96</v>
      </c>
      <c r="V2870" s="47">
        <f>Table_Query_from_Mac10[[#This Row],[qtytoShipFuture]]-Table_Query_from_Mac10[[#This Row],[qty_to_ship]]</f>
        <v>0</v>
      </c>
      <c r="W2870" s="47">
        <f>Table_Query_from_Mac10[[#This Row],[UnitPriceFuture]]</f>
        <v>20.83</v>
      </c>
      <c r="X2870" s="47">
        <f>Table_Query_from_Mac10[[#This Row],[Unit Increase]]*Table_Query_from_Mac10[[#This Row],[UnitPriceFuture]]</f>
        <v>0</v>
      </c>
      <c r="Y2870" s="47">
        <f>Table_Query_from_Mac10[[#This Row],[Unit Increase]]*Table_Query_from_Mac10[[#This Row],[Future-cost]]</f>
        <v>0</v>
      </c>
      <c r="Z2870" s="47">
        <f>-(Table_Query_from_Mac10[[#This Row],[Incremental Sales]]+((Table_Query_from_Mac10[[#This Row],[Incremental Sales]]*-(SUM(Summary!$S$8:$S$9)))))*Summary!$S$18</f>
        <v>0</v>
      </c>
      <c r="AA2870" s="47">
        <f>IFERROR(Table_Query_from_Mac10[[#This Row],[Incremental Cost]]/Table_Query_from_Mac10[[#This Row],[Incremental Sales]],0)</f>
        <v>0</v>
      </c>
      <c r="AB2870" s="47">
        <f>IFERROR(Table_Query_from_Mac10[[#This Row],[TotalCostFuture]]/Table_Query_from_Mac10[[#This Row],[totalsalesFuture]],0)</f>
        <v>0.41142582813250123</v>
      </c>
      <c r="AN2870" s="30">
        <v>112</v>
      </c>
      <c r="AO2870">
        <f t="shared" si="88"/>
        <v>28</v>
      </c>
      <c r="AQ2870" s="30">
        <v>59.52</v>
      </c>
      <c r="AR2870">
        <f t="shared" si="89"/>
        <v>20.83</v>
      </c>
    </row>
    <row r="2871" spans="1:44" x14ac:dyDescent="0.25">
      <c r="A2871">
        <v>90297</v>
      </c>
      <c r="B2871">
        <v>16</v>
      </c>
      <c r="C2871" t="s">
        <v>55</v>
      </c>
      <c r="D2871" t="s">
        <v>81</v>
      </c>
      <c r="E2871">
        <v>15</v>
      </c>
      <c r="F2871">
        <v>9.85</v>
      </c>
      <c r="G2871">
        <v>25.68</v>
      </c>
      <c r="H2871" s="1">
        <v>44838</v>
      </c>
      <c r="I2871" s="20">
        <v>0</v>
      </c>
      <c r="J2871" s="47">
        <f>Table_Query_from_Mac10[[#This Row],[unit_price]]-(Table_Query_from_Mac10[[#This Row],[unit_price]]*(Table_Query_from_Mac10[[#This Row],[discount_pct]]/100))</f>
        <v>25.68</v>
      </c>
      <c r="K2871" s="47">
        <f>Table_Query_from_Mac10[[#This Row],[unit_cost]]</f>
        <v>9.85</v>
      </c>
      <c r="L2871" s="47">
        <f>Table_Query_from_Mac10[[#This Row],[Live-cost]]*(1+Table_Query_from_Mac10[[#This Row],[CogsIncreasebyTYPE]])</f>
        <v>9.85</v>
      </c>
      <c r="M2871" s="47">
        <f>Table_Query_from_Mac10[[#This Row],[Live-cost]]*Table_Query_from_Mac10[[#This Row],[qty_to_ship]]</f>
        <v>147.75</v>
      </c>
      <c r="N2871" s="47">
        <f>IF(Table_Query_from_Mac10[[#This Row],[item_no]]="KDA",-Table_Query_from_Mac10[[#This Row],[unit_price]],Table_Query_from_Mac10[[#This Row],[Net Unit]]*Table_Query_from_Mac10[[#This Row],[qty_to_ship]])</f>
        <v>385.2</v>
      </c>
      <c r="O2871" s="47">
        <f>SUMIFS(Summary!C:C,Summary!H:H,Table_Query_from_Mac10[[#This Row],[Juiceoc]])</f>
        <v>0</v>
      </c>
      <c r="P2871" s="47">
        <f>SUMIFS(Summary!D:D,Summary!H:H,Table_Query_from_Mac10[[#This Row],[Juiceoc]])</f>
        <v>0</v>
      </c>
      <c r="Q2871" s="47">
        <f>SUMIFS(Summary!E:E,Summary!H:H,Table_Query_from_Mac10[[#This Row],[Juiceoc]])</f>
        <v>0</v>
      </c>
      <c r="R2871" s="47">
        <f>Table_Query_from_Mac10[[#This Row],[Net Unit]]*(1+Table_Query_from_Mac10[[#This Row],[PriceIncreasebyType]])</f>
        <v>25.68</v>
      </c>
      <c r="S2871" s="47">
        <f>Table_Query_from_Mac10[[#This Row],[UnitPriceFuture]]*Table_Query_from_Mac10[[#This Row],[qtytoShipFuture]]</f>
        <v>385.2</v>
      </c>
      <c r="T2871" s="47">
        <f>ROUND(Table_Query_from_Mac10[[#This Row],[qty_to_ship]]*(1+Table_Query_from_Mac10[[#This Row],[VolumeIncreasebyType]]),0)</f>
        <v>15</v>
      </c>
      <c r="U2871" s="47">
        <f>Table_Query_from_Mac10[[#This Row],[qtytoShipFuture]]*Table_Query_from_Mac10[[#This Row],[Future-cost]]</f>
        <v>147.75</v>
      </c>
      <c r="V2871" s="47">
        <f>Table_Query_from_Mac10[[#This Row],[qtytoShipFuture]]-Table_Query_from_Mac10[[#This Row],[qty_to_ship]]</f>
        <v>0</v>
      </c>
      <c r="W2871" s="47">
        <f>Table_Query_from_Mac10[[#This Row],[UnitPriceFuture]]</f>
        <v>25.68</v>
      </c>
      <c r="X2871" s="47">
        <f>Table_Query_from_Mac10[[#This Row],[Unit Increase]]*Table_Query_from_Mac10[[#This Row],[UnitPriceFuture]]</f>
        <v>0</v>
      </c>
      <c r="Y2871" s="47">
        <f>Table_Query_from_Mac10[[#This Row],[Unit Increase]]*Table_Query_from_Mac10[[#This Row],[Future-cost]]</f>
        <v>0</v>
      </c>
      <c r="Z2871" s="47">
        <f>-(Table_Query_from_Mac10[[#This Row],[Incremental Sales]]+((Table_Query_from_Mac10[[#This Row],[Incremental Sales]]*-(SUM(Summary!$S$8:$S$9)))))*Summary!$S$18</f>
        <v>0</v>
      </c>
      <c r="AA2871" s="47">
        <f>IFERROR(Table_Query_from_Mac10[[#This Row],[Incremental Cost]]/Table_Query_from_Mac10[[#This Row],[Incremental Sales]],0)</f>
        <v>0</v>
      </c>
      <c r="AB2871" s="47">
        <f>IFERROR(Table_Query_from_Mac10[[#This Row],[TotalCostFuture]]/Table_Query_from_Mac10[[#This Row],[totalsalesFuture]],0)</f>
        <v>0.38356697819314645</v>
      </c>
      <c r="AN2871" s="31">
        <v>60</v>
      </c>
      <c r="AO2871">
        <f t="shared" si="88"/>
        <v>15</v>
      </c>
      <c r="AQ2871" s="31">
        <v>73.37</v>
      </c>
      <c r="AR2871">
        <f t="shared" si="89"/>
        <v>25.68</v>
      </c>
    </row>
    <row r="2872" spans="1:44" x14ac:dyDescent="0.25">
      <c r="A2872">
        <v>90297</v>
      </c>
      <c r="B2872">
        <v>17</v>
      </c>
      <c r="C2872" t="s">
        <v>55</v>
      </c>
      <c r="D2872" t="s">
        <v>81</v>
      </c>
      <c r="E2872">
        <v>19</v>
      </c>
      <c r="F2872">
        <v>11.49</v>
      </c>
      <c r="G2872">
        <v>30.28</v>
      </c>
      <c r="H2872" s="1">
        <v>44838</v>
      </c>
      <c r="I2872" s="20">
        <v>0</v>
      </c>
      <c r="J2872" s="47">
        <f>Table_Query_from_Mac10[[#This Row],[unit_price]]-(Table_Query_from_Mac10[[#This Row],[unit_price]]*(Table_Query_from_Mac10[[#This Row],[discount_pct]]/100))</f>
        <v>30.28</v>
      </c>
      <c r="K2872" s="47">
        <f>Table_Query_from_Mac10[[#This Row],[unit_cost]]</f>
        <v>11.49</v>
      </c>
      <c r="L2872" s="47">
        <f>Table_Query_from_Mac10[[#This Row],[Live-cost]]*(1+Table_Query_from_Mac10[[#This Row],[CogsIncreasebyTYPE]])</f>
        <v>11.49</v>
      </c>
      <c r="M2872" s="47">
        <f>Table_Query_from_Mac10[[#This Row],[Live-cost]]*Table_Query_from_Mac10[[#This Row],[qty_to_ship]]</f>
        <v>218.31</v>
      </c>
      <c r="N2872" s="47">
        <f>IF(Table_Query_from_Mac10[[#This Row],[item_no]]="KDA",-Table_Query_from_Mac10[[#This Row],[unit_price]],Table_Query_from_Mac10[[#This Row],[Net Unit]]*Table_Query_from_Mac10[[#This Row],[qty_to_ship]])</f>
        <v>575.32000000000005</v>
      </c>
      <c r="O2872" s="47">
        <f>SUMIFS(Summary!C:C,Summary!H:H,Table_Query_from_Mac10[[#This Row],[Juiceoc]])</f>
        <v>0</v>
      </c>
      <c r="P2872" s="47">
        <f>SUMIFS(Summary!D:D,Summary!H:H,Table_Query_from_Mac10[[#This Row],[Juiceoc]])</f>
        <v>0</v>
      </c>
      <c r="Q2872" s="47">
        <f>SUMIFS(Summary!E:E,Summary!H:H,Table_Query_from_Mac10[[#This Row],[Juiceoc]])</f>
        <v>0</v>
      </c>
      <c r="R2872" s="47">
        <f>Table_Query_from_Mac10[[#This Row],[Net Unit]]*(1+Table_Query_from_Mac10[[#This Row],[PriceIncreasebyType]])</f>
        <v>30.28</v>
      </c>
      <c r="S2872" s="47">
        <f>Table_Query_from_Mac10[[#This Row],[UnitPriceFuture]]*Table_Query_from_Mac10[[#This Row],[qtytoShipFuture]]</f>
        <v>575.32000000000005</v>
      </c>
      <c r="T2872" s="47">
        <f>ROUND(Table_Query_from_Mac10[[#This Row],[qty_to_ship]]*(1+Table_Query_from_Mac10[[#This Row],[VolumeIncreasebyType]]),0)</f>
        <v>19</v>
      </c>
      <c r="U2872" s="47">
        <f>Table_Query_from_Mac10[[#This Row],[qtytoShipFuture]]*Table_Query_from_Mac10[[#This Row],[Future-cost]]</f>
        <v>218.31</v>
      </c>
      <c r="V2872" s="47">
        <f>Table_Query_from_Mac10[[#This Row],[qtytoShipFuture]]-Table_Query_from_Mac10[[#This Row],[qty_to_ship]]</f>
        <v>0</v>
      </c>
      <c r="W2872" s="47">
        <f>Table_Query_from_Mac10[[#This Row],[UnitPriceFuture]]</f>
        <v>30.28</v>
      </c>
      <c r="X2872" s="47">
        <f>Table_Query_from_Mac10[[#This Row],[Unit Increase]]*Table_Query_from_Mac10[[#This Row],[UnitPriceFuture]]</f>
        <v>0</v>
      </c>
      <c r="Y2872" s="47">
        <f>Table_Query_from_Mac10[[#This Row],[Unit Increase]]*Table_Query_from_Mac10[[#This Row],[Future-cost]]</f>
        <v>0</v>
      </c>
      <c r="Z2872" s="47">
        <f>-(Table_Query_from_Mac10[[#This Row],[Incremental Sales]]+((Table_Query_from_Mac10[[#This Row],[Incremental Sales]]*-(SUM(Summary!$S$8:$S$9)))))*Summary!$S$18</f>
        <v>0</v>
      </c>
      <c r="AA2872" s="47">
        <f>IFERROR(Table_Query_from_Mac10[[#This Row],[Incremental Cost]]/Table_Query_from_Mac10[[#This Row],[Incremental Sales]],0)</f>
        <v>0</v>
      </c>
      <c r="AB2872" s="47">
        <f>IFERROR(Table_Query_from_Mac10[[#This Row],[TotalCostFuture]]/Table_Query_from_Mac10[[#This Row],[totalsalesFuture]],0)</f>
        <v>0.3794583883751651</v>
      </c>
      <c r="AN2872" s="30">
        <v>75</v>
      </c>
      <c r="AO2872">
        <f t="shared" si="88"/>
        <v>19</v>
      </c>
      <c r="AQ2872" s="30">
        <v>86.5</v>
      </c>
      <c r="AR2872">
        <f t="shared" si="89"/>
        <v>30.28</v>
      </c>
    </row>
    <row r="2873" spans="1:44" x14ac:dyDescent="0.25">
      <c r="A2873">
        <v>90297</v>
      </c>
      <c r="B2873">
        <v>18</v>
      </c>
      <c r="C2873" t="s">
        <v>55</v>
      </c>
      <c r="D2873" t="s">
        <v>81</v>
      </c>
      <c r="E2873">
        <v>12</v>
      </c>
      <c r="F2873">
        <v>13.57</v>
      </c>
      <c r="G2873">
        <v>36.270000000000003</v>
      </c>
      <c r="H2873" s="1">
        <v>44838</v>
      </c>
      <c r="I2873" s="20">
        <v>0</v>
      </c>
      <c r="J2873" s="47">
        <f>Table_Query_from_Mac10[[#This Row],[unit_price]]-(Table_Query_from_Mac10[[#This Row],[unit_price]]*(Table_Query_from_Mac10[[#This Row],[discount_pct]]/100))</f>
        <v>36.270000000000003</v>
      </c>
      <c r="K2873" s="47">
        <f>Table_Query_from_Mac10[[#This Row],[unit_cost]]</f>
        <v>13.57</v>
      </c>
      <c r="L2873" s="47">
        <f>Table_Query_from_Mac10[[#This Row],[Live-cost]]*(1+Table_Query_from_Mac10[[#This Row],[CogsIncreasebyTYPE]])</f>
        <v>13.57</v>
      </c>
      <c r="M2873" s="47">
        <f>Table_Query_from_Mac10[[#This Row],[Live-cost]]*Table_Query_from_Mac10[[#This Row],[qty_to_ship]]</f>
        <v>162.84</v>
      </c>
      <c r="N2873" s="47">
        <f>IF(Table_Query_from_Mac10[[#This Row],[item_no]]="KDA",-Table_Query_from_Mac10[[#This Row],[unit_price]],Table_Query_from_Mac10[[#This Row],[Net Unit]]*Table_Query_from_Mac10[[#This Row],[qty_to_ship]])</f>
        <v>435.24</v>
      </c>
      <c r="O2873" s="47">
        <f>SUMIFS(Summary!C:C,Summary!H:H,Table_Query_from_Mac10[[#This Row],[Juiceoc]])</f>
        <v>0</v>
      </c>
      <c r="P2873" s="47">
        <f>SUMIFS(Summary!D:D,Summary!H:H,Table_Query_from_Mac10[[#This Row],[Juiceoc]])</f>
        <v>0</v>
      </c>
      <c r="Q2873" s="47">
        <f>SUMIFS(Summary!E:E,Summary!H:H,Table_Query_from_Mac10[[#This Row],[Juiceoc]])</f>
        <v>0</v>
      </c>
      <c r="R2873" s="47">
        <f>Table_Query_from_Mac10[[#This Row],[Net Unit]]*(1+Table_Query_from_Mac10[[#This Row],[PriceIncreasebyType]])</f>
        <v>36.270000000000003</v>
      </c>
      <c r="S2873" s="47">
        <f>Table_Query_from_Mac10[[#This Row],[UnitPriceFuture]]*Table_Query_from_Mac10[[#This Row],[qtytoShipFuture]]</f>
        <v>435.24</v>
      </c>
      <c r="T2873" s="47">
        <f>ROUND(Table_Query_from_Mac10[[#This Row],[qty_to_ship]]*(1+Table_Query_from_Mac10[[#This Row],[VolumeIncreasebyType]]),0)</f>
        <v>12</v>
      </c>
      <c r="U2873" s="47">
        <f>Table_Query_from_Mac10[[#This Row],[qtytoShipFuture]]*Table_Query_from_Mac10[[#This Row],[Future-cost]]</f>
        <v>162.84</v>
      </c>
      <c r="V2873" s="47">
        <f>Table_Query_from_Mac10[[#This Row],[qtytoShipFuture]]-Table_Query_from_Mac10[[#This Row],[qty_to_ship]]</f>
        <v>0</v>
      </c>
      <c r="W2873" s="47">
        <f>Table_Query_from_Mac10[[#This Row],[UnitPriceFuture]]</f>
        <v>36.270000000000003</v>
      </c>
      <c r="X2873" s="47">
        <f>Table_Query_from_Mac10[[#This Row],[Unit Increase]]*Table_Query_from_Mac10[[#This Row],[UnitPriceFuture]]</f>
        <v>0</v>
      </c>
      <c r="Y2873" s="47">
        <f>Table_Query_from_Mac10[[#This Row],[Unit Increase]]*Table_Query_from_Mac10[[#This Row],[Future-cost]]</f>
        <v>0</v>
      </c>
      <c r="Z2873" s="47">
        <f>-(Table_Query_from_Mac10[[#This Row],[Incremental Sales]]+((Table_Query_from_Mac10[[#This Row],[Incremental Sales]]*-(SUM(Summary!$S$8:$S$9)))))*Summary!$S$18</f>
        <v>0</v>
      </c>
      <c r="AA2873" s="47">
        <f>IFERROR(Table_Query_from_Mac10[[#This Row],[Incremental Cost]]/Table_Query_from_Mac10[[#This Row],[Incremental Sales]],0)</f>
        <v>0</v>
      </c>
      <c r="AB2873" s="47">
        <f>IFERROR(Table_Query_from_Mac10[[#This Row],[TotalCostFuture]]/Table_Query_from_Mac10[[#This Row],[totalsalesFuture]],0)</f>
        <v>0.37413840639647089</v>
      </c>
      <c r="AN2873" s="31">
        <v>48</v>
      </c>
      <c r="AO2873">
        <f t="shared" si="88"/>
        <v>12</v>
      </c>
      <c r="AQ2873" s="31">
        <v>103.64</v>
      </c>
      <c r="AR2873">
        <f t="shared" si="89"/>
        <v>36.270000000000003</v>
      </c>
    </row>
    <row r="2874" spans="1:44" x14ac:dyDescent="0.25">
      <c r="A2874">
        <v>90297</v>
      </c>
      <c r="B2874">
        <v>19</v>
      </c>
      <c r="C2874" t="s">
        <v>56</v>
      </c>
      <c r="D2874" t="s">
        <v>81</v>
      </c>
      <c r="E2874">
        <v>3</v>
      </c>
      <c r="F2874">
        <v>15.38</v>
      </c>
      <c r="G2874">
        <v>42.8</v>
      </c>
      <c r="H2874" s="1">
        <v>44838</v>
      </c>
      <c r="I2874" s="20">
        <v>0</v>
      </c>
      <c r="J2874" s="47">
        <f>Table_Query_from_Mac10[[#This Row],[unit_price]]-(Table_Query_from_Mac10[[#This Row],[unit_price]]*(Table_Query_from_Mac10[[#This Row],[discount_pct]]/100))</f>
        <v>42.8</v>
      </c>
      <c r="K2874" s="47">
        <f>Table_Query_from_Mac10[[#This Row],[unit_cost]]</f>
        <v>15.38</v>
      </c>
      <c r="L2874" s="47">
        <f>Table_Query_from_Mac10[[#This Row],[Live-cost]]*(1+Table_Query_from_Mac10[[#This Row],[CogsIncreasebyTYPE]])</f>
        <v>15.38</v>
      </c>
      <c r="M2874" s="47">
        <f>Table_Query_from_Mac10[[#This Row],[Live-cost]]*Table_Query_from_Mac10[[#This Row],[qty_to_ship]]</f>
        <v>46.14</v>
      </c>
      <c r="N2874" s="47">
        <f>IF(Table_Query_from_Mac10[[#This Row],[item_no]]="KDA",-Table_Query_from_Mac10[[#This Row],[unit_price]],Table_Query_from_Mac10[[#This Row],[Net Unit]]*Table_Query_from_Mac10[[#This Row],[qty_to_ship]])</f>
        <v>128.39999999999998</v>
      </c>
      <c r="O2874" s="47">
        <f>SUMIFS(Summary!C:C,Summary!H:H,Table_Query_from_Mac10[[#This Row],[Juiceoc]])</f>
        <v>0</v>
      </c>
      <c r="P2874" s="47">
        <f>SUMIFS(Summary!D:D,Summary!H:H,Table_Query_from_Mac10[[#This Row],[Juiceoc]])</f>
        <v>0</v>
      </c>
      <c r="Q2874" s="47">
        <f>SUMIFS(Summary!E:E,Summary!H:H,Table_Query_from_Mac10[[#This Row],[Juiceoc]])</f>
        <v>0</v>
      </c>
      <c r="R2874" s="47">
        <f>Table_Query_from_Mac10[[#This Row],[Net Unit]]*(1+Table_Query_from_Mac10[[#This Row],[PriceIncreasebyType]])</f>
        <v>42.8</v>
      </c>
      <c r="S2874" s="47">
        <f>Table_Query_from_Mac10[[#This Row],[UnitPriceFuture]]*Table_Query_from_Mac10[[#This Row],[qtytoShipFuture]]</f>
        <v>128.39999999999998</v>
      </c>
      <c r="T2874" s="47">
        <f>ROUND(Table_Query_from_Mac10[[#This Row],[qty_to_ship]]*(1+Table_Query_from_Mac10[[#This Row],[VolumeIncreasebyType]]),0)</f>
        <v>3</v>
      </c>
      <c r="U2874" s="47">
        <f>Table_Query_from_Mac10[[#This Row],[qtytoShipFuture]]*Table_Query_from_Mac10[[#This Row],[Future-cost]]</f>
        <v>46.14</v>
      </c>
      <c r="V2874" s="47">
        <f>Table_Query_from_Mac10[[#This Row],[qtytoShipFuture]]-Table_Query_from_Mac10[[#This Row],[qty_to_ship]]</f>
        <v>0</v>
      </c>
      <c r="W2874" s="47">
        <f>Table_Query_from_Mac10[[#This Row],[UnitPriceFuture]]</f>
        <v>42.8</v>
      </c>
      <c r="X2874" s="47">
        <f>Table_Query_from_Mac10[[#This Row],[Unit Increase]]*Table_Query_from_Mac10[[#This Row],[UnitPriceFuture]]</f>
        <v>0</v>
      </c>
      <c r="Y2874" s="47">
        <f>Table_Query_from_Mac10[[#This Row],[Unit Increase]]*Table_Query_from_Mac10[[#This Row],[Future-cost]]</f>
        <v>0</v>
      </c>
      <c r="Z2874" s="47">
        <f>-(Table_Query_from_Mac10[[#This Row],[Incremental Sales]]+((Table_Query_from_Mac10[[#This Row],[Incremental Sales]]*-(SUM(Summary!$S$8:$S$9)))))*Summary!$S$18</f>
        <v>0</v>
      </c>
      <c r="AA2874" s="47">
        <f>IFERROR(Table_Query_from_Mac10[[#This Row],[Incremental Cost]]/Table_Query_from_Mac10[[#This Row],[Incremental Sales]],0)</f>
        <v>0</v>
      </c>
      <c r="AB2874" s="47">
        <f>IFERROR(Table_Query_from_Mac10[[#This Row],[TotalCostFuture]]/Table_Query_from_Mac10[[#This Row],[totalsalesFuture]],0)</f>
        <v>0.35934579439252345</v>
      </c>
      <c r="AN2874" s="30">
        <v>12</v>
      </c>
      <c r="AO2874">
        <f t="shared" si="88"/>
        <v>3</v>
      </c>
      <c r="AQ2874" s="30">
        <v>122.28</v>
      </c>
      <c r="AR2874">
        <f t="shared" si="89"/>
        <v>42.8</v>
      </c>
    </row>
    <row r="2875" spans="1:44" x14ac:dyDescent="0.25">
      <c r="A2875">
        <v>90297</v>
      </c>
      <c r="B2875">
        <v>20</v>
      </c>
      <c r="C2875" t="s">
        <v>56</v>
      </c>
      <c r="D2875" t="s">
        <v>81</v>
      </c>
      <c r="E2875">
        <v>23</v>
      </c>
      <c r="F2875">
        <v>5.45</v>
      </c>
      <c r="G2875">
        <v>13.52</v>
      </c>
      <c r="H2875" s="1">
        <v>44838</v>
      </c>
      <c r="I2875" s="20">
        <v>0</v>
      </c>
      <c r="J2875" s="47">
        <f>Table_Query_from_Mac10[[#This Row],[unit_price]]-(Table_Query_from_Mac10[[#This Row],[unit_price]]*(Table_Query_from_Mac10[[#This Row],[discount_pct]]/100))</f>
        <v>13.52</v>
      </c>
      <c r="K2875" s="47">
        <f>Table_Query_from_Mac10[[#This Row],[unit_cost]]</f>
        <v>5.45</v>
      </c>
      <c r="L2875" s="47">
        <f>Table_Query_from_Mac10[[#This Row],[Live-cost]]*(1+Table_Query_from_Mac10[[#This Row],[CogsIncreasebyTYPE]])</f>
        <v>5.45</v>
      </c>
      <c r="M2875" s="47">
        <f>Table_Query_from_Mac10[[#This Row],[Live-cost]]*Table_Query_from_Mac10[[#This Row],[qty_to_ship]]</f>
        <v>125.35000000000001</v>
      </c>
      <c r="N2875" s="47">
        <f>IF(Table_Query_from_Mac10[[#This Row],[item_no]]="KDA",-Table_Query_from_Mac10[[#This Row],[unit_price]],Table_Query_from_Mac10[[#This Row],[Net Unit]]*Table_Query_from_Mac10[[#This Row],[qty_to_ship]])</f>
        <v>310.95999999999998</v>
      </c>
      <c r="O2875" s="47">
        <f>SUMIFS(Summary!C:C,Summary!H:H,Table_Query_from_Mac10[[#This Row],[Juiceoc]])</f>
        <v>0</v>
      </c>
      <c r="P2875" s="47">
        <f>SUMIFS(Summary!D:D,Summary!H:H,Table_Query_from_Mac10[[#This Row],[Juiceoc]])</f>
        <v>0</v>
      </c>
      <c r="Q2875" s="47">
        <f>SUMIFS(Summary!E:E,Summary!H:H,Table_Query_from_Mac10[[#This Row],[Juiceoc]])</f>
        <v>0</v>
      </c>
      <c r="R2875" s="47">
        <f>Table_Query_from_Mac10[[#This Row],[Net Unit]]*(1+Table_Query_from_Mac10[[#This Row],[PriceIncreasebyType]])</f>
        <v>13.52</v>
      </c>
      <c r="S2875" s="47">
        <f>Table_Query_from_Mac10[[#This Row],[UnitPriceFuture]]*Table_Query_from_Mac10[[#This Row],[qtytoShipFuture]]</f>
        <v>310.95999999999998</v>
      </c>
      <c r="T2875" s="47">
        <f>ROUND(Table_Query_from_Mac10[[#This Row],[qty_to_ship]]*(1+Table_Query_from_Mac10[[#This Row],[VolumeIncreasebyType]]),0)</f>
        <v>23</v>
      </c>
      <c r="U2875" s="47">
        <f>Table_Query_from_Mac10[[#This Row],[qtytoShipFuture]]*Table_Query_from_Mac10[[#This Row],[Future-cost]]</f>
        <v>125.35000000000001</v>
      </c>
      <c r="V2875" s="47">
        <f>Table_Query_from_Mac10[[#This Row],[qtytoShipFuture]]-Table_Query_from_Mac10[[#This Row],[qty_to_ship]]</f>
        <v>0</v>
      </c>
      <c r="W2875" s="47">
        <f>Table_Query_from_Mac10[[#This Row],[UnitPriceFuture]]</f>
        <v>13.52</v>
      </c>
      <c r="X2875" s="47">
        <f>Table_Query_from_Mac10[[#This Row],[Unit Increase]]*Table_Query_from_Mac10[[#This Row],[UnitPriceFuture]]</f>
        <v>0</v>
      </c>
      <c r="Y2875" s="47">
        <f>Table_Query_from_Mac10[[#This Row],[Unit Increase]]*Table_Query_from_Mac10[[#This Row],[Future-cost]]</f>
        <v>0</v>
      </c>
      <c r="Z2875" s="47">
        <f>-(Table_Query_from_Mac10[[#This Row],[Incremental Sales]]+((Table_Query_from_Mac10[[#This Row],[Incremental Sales]]*-(SUM(Summary!$S$8:$S$9)))))*Summary!$S$18</f>
        <v>0</v>
      </c>
      <c r="AA2875" s="47">
        <f>IFERROR(Table_Query_from_Mac10[[#This Row],[Incremental Cost]]/Table_Query_from_Mac10[[#This Row],[Incremental Sales]],0)</f>
        <v>0</v>
      </c>
      <c r="AB2875" s="47">
        <f>IFERROR(Table_Query_from_Mac10[[#This Row],[TotalCostFuture]]/Table_Query_from_Mac10[[#This Row],[totalsalesFuture]],0)</f>
        <v>0.40310650887573968</v>
      </c>
      <c r="AN2875" s="31">
        <v>90</v>
      </c>
      <c r="AO2875">
        <f t="shared" si="88"/>
        <v>23</v>
      </c>
      <c r="AQ2875" s="31">
        <v>38.619999999999997</v>
      </c>
      <c r="AR2875">
        <f t="shared" si="89"/>
        <v>13.52</v>
      </c>
    </row>
    <row r="2876" spans="1:44" x14ac:dyDescent="0.25">
      <c r="A2876">
        <v>90298</v>
      </c>
      <c r="B2876">
        <v>1</v>
      </c>
      <c r="C2876" t="s">
        <v>55</v>
      </c>
      <c r="D2876" t="s">
        <v>81</v>
      </c>
      <c r="E2876">
        <v>8</v>
      </c>
      <c r="F2876">
        <v>13.3</v>
      </c>
      <c r="G2876">
        <v>35.44</v>
      </c>
      <c r="H2876" s="1">
        <v>44854</v>
      </c>
      <c r="I2876" s="20">
        <v>10</v>
      </c>
      <c r="J2876" s="47">
        <f>Table_Query_from_Mac10[[#This Row],[unit_price]]-(Table_Query_from_Mac10[[#This Row],[unit_price]]*(Table_Query_from_Mac10[[#This Row],[discount_pct]]/100))</f>
        <v>31.895999999999997</v>
      </c>
      <c r="K2876" s="47">
        <f>Table_Query_from_Mac10[[#This Row],[unit_cost]]</f>
        <v>13.3</v>
      </c>
      <c r="L2876" s="47">
        <f>Table_Query_from_Mac10[[#This Row],[Live-cost]]*(1+Table_Query_from_Mac10[[#This Row],[CogsIncreasebyTYPE]])</f>
        <v>13.3</v>
      </c>
      <c r="M2876" s="47">
        <f>Table_Query_from_Mac10[[#This Row],[Live-cost]]*Table_Query_from_Mac10[[#This Row],[qty_to_ship]]</f>
        <v>106.4</v>
      </c>
      <c r="N2876" s="47">
        <f>IF(Table_Query_from_Mac10[[#This Row],[item_no]]="KDA",-Table_Query_from_Mac10[[#This Row],[unit_price]],Table_Query_from_Mac10[[#This Row],[Net Unit]]*Table_Query_from_Mac10[[#This Row],[qty_to_ship]])</f>
        <v>255.16799999999998</v>
      </c>
      <c r="O2876" s="47">
        <f>SUMIFS(Summary!C:C,Summary!H:H,Table_Query_from_Mac10[[#This Row],[Juiceoc]])</f>
        <v>0</v>
      </c>
      <c r="P2876" s="47">
        <f>SUMIFS(Summary!D:D,Summary!H:H,Table_Query_from_Mac10[[#This Row],[Juiceoc]])</f>
        <v>0</v>
      </c>
      <c r="Q2876" s="47">
        <f>SUMIFS(Summary!E:E,Summary!H:H,Table_Query_from_Mac10[[#This Row],[Juiceoc]])</f>
        <v>0</v>
      </c>
      <c r="R2876" s="47">
        <f>Table_Query_from_Mac10[[#This Row],[Net Unit]]*(1+Table_Query_from_Mac10[[#This Row],[PriceIncreasebyType]])</f>
        <v>31.895999999999997</v>
      </c>
      <c r="S2876" s="47">
        <f>Table_Query_from_Mac10[[#This Row],[UnitPriceFuture]]*Table_Query_from_Mac10[[#This Row],[qtytoShipFuture]]</f>
        <v>255.16799999999998</v>
      </c>
      <c r="T2876" s="47">
        <f>ROUND(Table_Query_from_Mac10[[#This Row],[qty_to_ship]]*(1+Table_Query_from_Mac10[[#This Row],[VolumeIncreasebyType]]),0)</f>
        <v>8</v>
      </c>
      <c r="U2876" s="47">
        <f>Table_Query_from_Mac10[[#This Row],[qtytoShipFuture]]*Table_Query_from_Mac10[[#This Row],[Future-cost]]</f>
        <v>106.4</v>
      </c>
      <c r="V2876" s="47">
        <f>Table_Query_from_Mac10[[#This Row],[qtytoShipFuture]]-Table_Query_from_Mac10[[#This Row],[qty_to_ship]]</f>
        <v>0</v>
      </c>
      <c r="W2876" s="47">
        <f>Table_Query_from_Mac10[[#This Row],[UnitPriceFuture]]</f>
        <v>31.895999999999997</v>
      </c>
      <c r="X2876" s="47">
        <f>Table_Query_from_Mac10[[#This Row],[Unit Increase]]*Table_Query_from_Mac10[[#This Row],[UnitPriceFuture]]</f>
        <v>0</v>
      </c>
      <c r="Y2876" s="47">
        <f>Table_Query_from_Mac10[[#This Row],[Unit Increase]]*Table_Query_from_Mac10[[#This Row],[Future-cost]]</f>
        <v>0</v>
      </c>
      <c r="Z2876" s="47">
        <f>-(Table_Query_from_Mac10[[#This Row],[Incremental Sales]]+((Table_Query_from_Mac10[[#This Row],[Incremental Sales]]*-(SUM(Summary!$S$8:$S$9)))))*Summary!$S$18</f>
        <v>0</v>
      </c>
      <c r="AA2876" s="47">
        <f>IFERROR(Table_Query_from_Mac10[[#This Row],[Incremental Cost]]/Table_Query_from_Mac10[[#This Row],[Incremental Sales]],0)</f>
        <v>0</v>
      </c>
      <c r="AB2876" s="47">
        <f>IFERROR(Table_Query_from_Mac10[[#This Row],[TotalCostFuture]]/Table_Query_from_Mac10[[#This Row],[totalsalesFuture]],0)</f>
        <v>0.41698018560321048</v>
      </c>
      <c r="AN2876" s="30">
        <v>32</v>
      </c>
      <c r="AO2876">
        <f t="shared" si="88"/>
        <v>8</v>
      </c>
      <c r="AQ2876" s="30">
        <v>101.26</v>
      </c>
      <c r="AR2876">
        <f t="shared" si="89"/>
        <v>35.44</v>
      </c>
    </row>
    <row r="2877" spans="1:44" x14ac:dyDescent="0.25">
      <c r="A2877">
        <v>90298</v>
      </c>
      <c r="B2877">
        <v>2</v>
      </c>
      <c r="C2877" t="s">
        <v>55</v>
      </c>
      <c r="D2877" t="s">
        <v>81</v>
      </c>
      <c r="E2877">
        <v>12</v>
      </c>
      <c r="F2877">
        <v>11.84</v>
      </c>
      <c r="G2877">
        <v>30.48</v>
      </c>
      <c r="H2877" s="1">
        <v>44854</v>
      </c>
      <c r="I2877" s="20">
        <v>10</v>
      </c>
      <c r="J2877" s="47">
        <f>Table_Query_from_Mac10[[#This Row],[unit_price]]-(Table_Query_from_Mac10[[#This Row],[unit_price]]*(Table_Query_from_Mac10[[#This Row],[discount_pct]]/100))</f>
        <v>27.432000000000002</v>
      </c>
      <c r="K2877" s="47">
        <f>Table_Query_from_Mac10[[#This Row],[unit_cost]]</f>
        <v>11.84</v>
      </c>
      <c r="L2877" s="47">
        <f>Table_Query_from_Mac10[[#This Row],[Live-cost]]*(1+Table_Query_from_Mac10[[#This Row],[CogsIncreasebyTYPE]])</f>
        <v>11.84</v>
      </c>
      <c r="M2877" s="47">
        <f>Table_Query_from_Mac10[[#This Row],[Live-cost]]*Table_Query_from_Mac10[[#This Row],[qty_to_ship]]</f>
        <v>142.07999999999998</v>
      </c>
      <c r="N2877" s="47">
        <f>IF(Table_Query_from_Mac10[[#This Row],[item_no]]="KDA",-Table_Query_from_Mac10[[#This Row],[unit_price]],Table_Query_from_Mac10[[#This Row],[Net Unit]]*Table_Query_from_Mac10[[#This Row],[qty_to_ship]])</f>
        <v>329.18400000000003</v>
      </c>
      <c r="O2877" s="47">
        <f>SUMIFS(Summary!C:C,Summary!H:H,Table_Query_from_Mac10[[#This Row],[Juiceoc]])</f>
        <v>0</v>
      </c>
      <c r="P2877" s="47">
        <f>SUMIFS(Summary!D:D,Summary!H:H,Table_Query_from_Mac10[[#This Row],[Juiceoc]])</f>
        <v>0</v>
      </c>
      <c r="Q2877" s="47">
        <f>SUMIFS(Summary!E:E,Summary!H:H,Table_Query_from_Mac10[[#This Row],[Juiceoc]])</f>
        <v>0</v>
      </c>
      <c r="R2877" s="47">
        <f>Table_Query_from_Mac10[[#This Row],[Net Unit]]*(1+Table_Query_from_Mac10[[#This Row],[PriceIncreasebyType]])</f>
        <v>27.432000000000002</v>
      </c>
      <c r="S2877" s="47">
        <f>Table_Query_from_Mac10[[#This Row],[UnitPriceFuture]]*Table_Query_from_Mac10[[#This Row],[qtytoShipFuture]]</f>
        <v>329.18400000000003</v>
      </c>
      <c r="T2877" s="47">
        <f>ROUND(Table_Query_from_Mac10[[#This Row],[qty_to_ship]]*(1+Table_Query_from_Mac10[[#This Row],[VolumeIncreasebyType]]),0)</f>
        <v>12</v>
      </c>
      <c r="U2877" s="47">
        <f>Table_Query_from_Mac10[[#This Row],[qtytoShipFuture]]*Table_Query_from_Mac10[[#This Row],[Future-cost]]</f>
        <v>142.07999999999998</v>
      </c>
      <c r="V2877" s="47">
        <f>Table_Query_from_Mac10[[#This Row],[qtytoShipFuture]]-Table_Query_from_Mac10[[#This Row],[qty_to_ship]]</f>
        <v>0</v>
      </c>
      <c r="W2877" s="47">
        <f>Table_Query_from_Mac10[[#This Row],[UnitPriceFuture]]</f>
        <v>27.432000000000002</v>
      </c>
      <c r="X2877" s="47">
        <f>Table_Query_from_Mac10[[#This Row],[Unit Increase]]*Table_Query_from_Mac10[[#This Row],[UnitPriceFuture]]</f>
        <v>0</v>
      </c>
      <c r="Y2877" s="47">
        <f>Table_Query_from_Mac10[[#This Row],[Unit Increase]]*Table_Query_from_Mac10[[#This Row],[Future-cost]]</f>
        <v>0</v>
      </c>
      <c r="Z2877" s="47">
        <f>-(Table_Query_from_Mac10[[#This Row],[Incremental Sales]]+((Table_Query_from_Mac10[[#This Row],[Incremental Sales]]*-(SUM(Summary!$S$8:$S$9)))))*Summary!$S$18</f>
        <v>0</v>
      </c>
      <c r="AA2877" s="47">
        <f>IFERROR(Table_Query_from_Mac10[[#This Row],[Incremental Cost]]/Table_Query_from_Mac10[[#This Row],[Incremental Sales]],0)</f>
        <v>0</v>
      </c>
      <c r="AB2877" s="47">
        <f>IFERROR(Table_Query_from_Mac10[[#This Row],[TotalCostFuture]]/Table_Query_from_Mac10[[#This Row],[totalsalesFuture]],0)</f>
        <v>0.43161271507728194</v>
      </c>
      <c r="AN2877" s="31">
        <v>48</v>
      </c>
      <c r="AO2877">
        <f t="shared" si="88"/>
        <v>12</v>
      </c>
      <c r="AQ2877" s="31">
        <v>87.09</v>
      </c>
      <c r="AR2877">
        <f t="shared" si="89"/>
        <v>30.48</v>
      </c>
    </row>
    <row r="2878" spans="1:44" x14ac:dyDescent="0.25">
      <c r="A2878">
        <v>90298</v>
      </c>
      <c r="B2878">
        <v>3</v>
      </c>
      <c r="C2878" t="s">
        <v>55</v>
      </c>
      <c r="D2878" t="s">
        <v>81</v>
      </c>
      <c r="E2878">
        <v>18</v>
      </c>
      <c r="F2878">
        <v>9.86</v>
      </c>
      <c r="G2878">
        <v>26.47</v>
      </c>
      <c r="H2878" s="1">
        <v>44854</v>
      </c>
      <c r="I2878" s="20">
        <v>10</v>
      </c>
      <c r="J2878" s="47">
        <f>Table_Query_from_Mac10[[#This Row],[unit_price]]-(Table_Query_from_Mac10[[#This Row],[unit_price]]*(Table_Query_from_Mac10[[#This Row],[discount_pct]]/100))</f>
        <v>23.823</v>
      </c>
      <c r="K2878" s="47">
        <f>Table_Query_from_Mac10[[#This Row],[unit_cost]]</f>
        <v>9.86</v>
      </c>
      <c r="L2878" s="47">
        <f>Table_Query_from_Mac10[[#This Row],[Live-cost]]*(1+Table_Query_from_Mac10[[#This Row],[CogsIncreasebyTYPE]])</f>
        <v>9.86</v>
      </c>
      <c r="M2878" s="47">
        <f>Table_Query_from_Mac10[[#This Row],[Live-cost]]*Table_Query_from_Mac10[[#This Row],[qty_to_ship]]</f>
        <v>177.48</v>
      </c>
      <c r="N2878" s="47">
        <f>IF(Table_Query_from_Mac10[[#This Row],[item_no]]="KDA",-Table_Query_from_Mac10[[#This Row],[unit_price]],Table_Query_from_Mac10[[#This Row],[Net Unit]]*Table_Query_from_Mac10[[#This Row],[qty_to_ship]])</f>
        <v>428.81400000000002</v>
      </c>
      <c r="O2878" s="47">
        <f>SUMIFS(Summary!C:C,Summary!H:H,Table_Query_from_Mac10[[#This Row],[Juiceoc]])</f>
        <v>0</v>
      </c>
      <c r="P2878" s="47">
        <f>SUMIFS(Summary!D:D,Summary!H:H,Table_Query_from_Mac10[[#This Row],[Juiceoc]])</f>
        <v>0</v>
      </c>
      <c r="Q2878" s="47">
        <f>SUMIFS(Summary!E:E,Summary!H:H,Table_Query_from_Mac10[[#This Row],[Juiceoc]])</f>
        <v>0</v>
      </c>
      <c r="R2878" s="47">
        <f>Table_Query_from_Mac10[[#This Row],[Net Unit]]*(1+Table_Query_from_Mac10[[#This Row],[PriceIncreasebyType]])</f>
        <v>23.823</v>
      </c>
      <c r="S2878" s="47">
        <f>Table_Query_from_Mac10[[#This Row],[UnitPriceFuture]]*Table_Query_from_Mac10[[#This Row],[qtytoShipFuture]]</f>
        <v>428.81400000000002</v>
      </c>
      <c r="T2878" s="47">
        <f>ROUND(Table_Query_from_Mac10[[#This Row],[qty_to_ship]]*(1+Table_Query_from_Mac10[[#This Row],[VolumeIncreasebyType]]),0)</f>
        <v>18</v>
      </c>
      <c r="U2878" s="47">
        <f>Table_Query_from_Mac10[[#This Row],[qtytoShipFuture]]*Table_Query_from_Mac10[[#This Row],[Future-cost]]</f>
        <v>177.48</v>
      </c>
      <c r="V2878" s="47">
        <f>Table_Query_from_Mac10[[#This Row],[qtytoShipFuture]]-Table_Query_from_Mac10[[#This Row],[qty_to_ship]]</f>
        <v>0</v>
      </c>
      <c r="W2878" s="47">
        <f>Table_Query_from_Mac10[[#This Row],[UnitPriceFuture]]</f>
        <v>23.823</v>
      </c>
      <c r="X2878" s="47">
        <f>Table_Query_from_Mac10[[#This Row],[Unit Increase]]*Table_Query_from_Mac10[[#This Row],[UnitPriceFuture]]</f>
        <v>0</v>
      </c>
      <c r="Y2878" s="47">
        <f>Table_Query_from_Mac10[[#This Row],[Unit Increase]]*Table_Query_from_Mac10[[#This Row],[Future-cost]]</f>
        <v>0</v>
      </c>
      <c r="Z2878" s="47">
        <f>-(Table_Query_from_Mac10[[#This Row],[Incremental Sales]]+((Table_Query_from_Mac10[[#This Row],[Incremental Sales]]*-(SUM(Summary!$S$8:$S$9)))))*Summary!$S$18</f>
        <v>0</v>
      </c>
      <c r="AA2878" s="47">
        <f>IFERROR(Table_Query_from_Mac10[[#This Row],[Incremental Cost]]/Table_Query_from_Mac10[[#This Row],[Incremental Sales]],0)</f>
        <v>0</v>
      </c>
      <c r="AB2878" s="47">
        <f>IFERROR(Table_Query_from_Mac10[[#This Row],[TotalCostFuture]]/Table_Query_from_Mac10[[#This Row],[totalsalesFuture]],0)</f>
        <v>0.41388574067078027</v>
      </c>
      <c r="AN2878" s="30">
        <v>72</v>
      </c>
      <c r="AO2878">
        <f t="shared" si="88"/>
        <v>18</v>
      </c>
      <c r="AQ2878" s="30">
        <v>75.62</v>
      </c>
      <c r="AR2878">
        <f t="shared" si="89"/>
        <v>26.47</v>
      </c>
    </row>
    <row r="2879" spans="1:44" x14ac:dyDescent="0.25">
      <c r="A2879">
        <v>90298</v>
      </c>
      <c r="B2879">
        <v>4</v>
      </c>
      <c r="C2879" t="s">
        <v>55</v>
      </c>
      <c r="D2879" t="s">
        <v>81</v>
      </c>
      <c r="E2879">
        <v>27</v>
      </c>
      <c r="F2879">
        <v>8.5</v>
      </c>
      <c r="G2879">
        <v>21.89</v>
      </c>
      <c r="H2879" s="1">
        <v>44854</v>
      </c>
      <c r="I2879" s="20">
        <v>10</v>
      </c>
      <c r="J2879" s="47">
        <f>Table_Query_from_Mac10[[#This Row],[unit_price]]-(Table_Query_from_Mac10[[#This Row],[unit_price]]*(Table_Query_from_Mac10[[#This Row],[discount_pct]]/100))</f>
        <v>19.701000000000001</v>
      </c>
      <c r="K2879" s="47">
        <f>Table_Query_from_Mac10[[#This Row],[unit_cost]]</f>
        <v>8.5</v>
      </c>
      <c r="L2879" s="47">
        <f>Table_Query_from_Mac10[[#This Row],[Live-cost]]*(1+Table_Query_from_Mac10[[#This Row],[CogsIncreasebyTYPE]])</f>
        <v>8.5</v>
      </c>
      <c r="M2879" s="47">
        <f>Table_Query_from_Mac10[[#This Row],[Live-cost]]*Table_Query_from_Mac10[[#This Row],[qty_to_ship]]</f>
        <v>229.5</v>
      </c>
      <c r="N2879" s="47">
        <f>IF(Table_Query_from_Mac10[[#This Row],[item_no]]="KDA",-Table_Query_from_Mac10[[#This Row],[unit_price]],Table_Query_from_Mac10[[#This Row],[Net Unit]]*Table_Query_from_Mac10[[#This Row],[qty_to_ship]])</f>
        <v>531.92700000000002</v>
      </c>
      <c r="O2879" s="47">
        <f>SUMIFS(Summary!C:C,Summary!H:H,Table_Query_from_Mac10[[#This Row],[Juiceoc]])</f>
        <v>0</v>
      </c>
      <c r="P2879" s="47">
        <f>SUMIFS(Summary!D:D,Summary!H:H,Table_Query_from_Mac10[[#This Row],[Juiceoc]])</f>
        <v>0</v>
      </c>
      <c r="Q2879" s="47">
        <f>SUMIFS(Summary!E:E,Summary!H:H,Table_Query_from_Mac10[[#This Row],[Juiceoc]])</f>
        <v>0</v>
      </c>
      <c r="R2879" s="47">
        <f>Table_Query_from_Mac10[[#This Row],[Net Unit]]*(1+Table_Query_from_Mac10[[#This Row],[PriceIncreasebyType]])</f>
        <v>19.701000000000001</v>
      </c>
      <c r="S2879" s="47">
        <f>Table_Query_from_Mac10[[#This Row],[UnitPriceFuture]]*Table_Query_from_Mac10[[#This Row],[qtytoShipFuture]]</f>
        <v>531.92700000000002</v>
      </c>
      <c r="T2879" s="47">
        <f>ROUND(Table_Query_from_Mac10[[#This Row],[qty_to_ship]]*(1+Table_Query_from_Mac10[[#This Row],[VolumeIncreasebyType]]),0)</f>
        <v>27</v>
      </c>
      <c r="U2879" s="47">
        <f>Table_Query_from_Mac10[[#This Row],[qtytoShipFuture]]*Table_Query_from_Mac10[[#This Row],[Future-cost]]</f>
        <v>229.5</v>
      </c>
      <c r="V2879" s="47">
        <f>Table_Query_from_Mac10[[#This Row],[qtytoShipFuture]]-Table_Query_from_Mac10[[#This Row],[qty_to_ship]]</f>
        <v>0</v>
      </c>
      <c r="W2879" s="47">
        <f>Table_Query_from_Mac10[[#This Row],[UnitPriceFuture]]</f>
        <v>19.701000000000001</v>
      </c>
      <c r="X2879" s="47">
        <f>Table_Query_from_Mac10[[#This Row],[Unit Increase]]*Table_Query_from_Mac10[[#This Row],[UnitPriceFuture]]</f>
        <v>0</v>
      </c>
      <c r="Y2879" s="47">
        <f>Table_Query_from_Mac10[[#This Row],[Unit Increase]]*Table_Query_from_Mac10[[#This Row],[Future-cost]]</f>
        <v>0</v>
      </c>
      <c r="Z2879" s="47">
        <f>-(Table_Query_from_Mac10[[#This Row],[Incremental Sales]]+((Table_Query_from_Mac10[[#This Row],[Incremental Sales]]*-(SUM(Summary!$S$8:$S$9)))))*Summary!$S$18</f>
        <v>0</v>
      </c>
      <c r="AA2879" s="47">
        <f>IFERROR(Table_Query_from_Mac10[[#This Row],[Incremental Cost]]/Table_Query_from_Mac10[[#This Row],[Incremental Sales]],0)</f>
        <v>0</v>
      </c>
      <c r="AB2879" s="47">
        <f>IFERROR(Table_Query_from_Mac10[[#This Row],[TotalCostFuture]]/Table_Query_from_Mac10[[#This Row],[totalsalesFuture]],0)</f>
        <v>0.43145018019389875</v>
      </c>
      <c r="AN2879" s="31">
        <v>108</v>
      </c>
      <c r="AO2879">
        <f t="shared" si="88"/>
        <v>27</v>
      </c>
      <c r="AQ2879" s="31">
        <v>62.55</v>
      </c>
      <c r="AR2879">
        <f t="shared" si="89"/>
        <v>21.89</v>
      </c>
    </row>
    <row r="2880" spans="1:44" x14ac:dyDescent="0.25">
      <c r="A2880">
        <v>90298</v>
      </c>
      <c r="B2880">
        <v>5</v>
      </c>
      <c r="C2880" t="s">
        <v>55</v>
      </c>
      <c r="D2880" t="s">
        <v>81</v>
      </c>
      <c r="E2880">
        <v>36</v>
      </c>
      <c r="F2880">
        <v>7.17</v>
      </c>
      <c r="G2880">
        <v>17.600000000000001</v>
      </c>
      <c r="H2880" s="1">
        <v>44854</v>
      </c>
      <c r="I2880" s="20">
        <v>10</v>
      </c>
      <c r="J2880" s="47">
        <f>Table_Query_from_Mac10[[#This Row],[unit_price]]-(Table_Query_from_Mac10[[#This Row],[unit_price]]*(Table_Query_from_Mac10[[#This Row],[discount_pct]]/100))</f>
        <v>15.840000000000002</v>
      </c>
      <c r="K2880" s="47">
        <f>Table_Query_from_Mac10[[#This Row],[unit_cost]]</f>
        <v>7.17</v>
      </c>
      <c r="L2880" s="47">
        <f>Table_Query_from_Mac10[[#This Row],[Live-cost]]*(1+Table_Query_from_Mac10[[#This Row],[CogsIncreasebyTYPE]])</f>
        <v>7.17</v>
      </c>
      <c r="M2880" s="47">
        <f>Table_Query_from_Mac10[[#This Row],[Live-cost]]*Table_Query_from_Mac10[[#This Row],[qty_to_ship]]</f>
        <v>258.12</v>
      </c>
      <c r="N2880" s="47">
        <f>IF(Table_Query_from_Mac10[[#This Row],[item_no]]="KDA",-Table_Query_from_Mac10[[#This Row],[unit_price]],Table_Query_from_Mac10[[#This Row],[Net Unit]]*Table_Query_from_Mac10[[#This Row],[qty_to_ship]])</f>
        <v>570.24</v>
      </c>
      <c r="O2880" s="47">
        <f>SUMIFS(Summary!C:C,Summary!H:H,Table_Query_from_Mac10[[#This Row],[Juiceoc]])</f>
        <v>0</v>
      </c>
      <c r="P2880" s="47">
        <f>SUMIFS(Summary!D:D,Summary!H:H,Table_Query_from_Mac10[[#This Row],[Juiceoc]])</f>
        <v>0</v>
      </c>
      <c r="Q2880" s="47">
        <f>SUMIFS(Summary!E:E,Summary!H:H,Table_Query_from_Mac10[[#This Row],[Juiceoc]])</f>
        <v>0</v>
      </c>
      <c r="R2880" s="47">
        <f>Table_Query_from_Mac10[[#This Row],[Net Unit]]*(1+Table_Query_from_Mac10[[#This Row],[PriceIncreasebyType]])</f>
        <v>15.840000000000002</v>
      </c>
      <c r="S2880" s="47">
        <f>Table_Query_from_Mac10[[#This Row],[UnitPriceFuture]]*Table_Query_from_Mac10[[#This Row],[qtytoShipFuture]]</f>
        <v>570.24</v>
      </c>
      <c r="T2880" s="47">
        <f>ROUND(Table_Query_from_Mac10[[#This Row],[qty_to_ship]]*(1+Table_Query_from_Mac10[[#This Row],[VolumeIncreasebyType]]),0)</f>
        <v>36</v>
      </c>
      <c r="U2880" s="47">
        <f>Table_Query_from_Mac10[[#This Row],[qtytoShipFuture]]*Table_Query_from_Mac10[[#This Row],[Future-cost]]</f>
        <v>258.12</v>
      </c>
      <c r="V2880" s="47">
        <f>Table_Query_from_Mac10[[#This Row],[qtytoShipFuture]]-Table_Query_from_Mac10[[#This Row],[qty_to_ship]]</f>
        <v>0</v>
      </c>
      <c r="W2880" s="47">
        <f>Table_Query_from_Mac10[[#This Row],[UnitPriceFuture]]</f>
        <v>15.840000000000002</v>
      </c>
      <c r="X2880" s="47">
        <f>Table_Query_from_Mac10[[#This Row],[Unit Increase]]*Table_Query_from_Mac10[[#This Row],[UnitPriceFuture]]</f>
        <v>0</v>
      </c>
      <c r="Y2880" s="47">
        <f>Table_Query_from_Mac10[[#This Row],[Unit Increase]]*Table_Query_from_Mac10[[#This Row],[Future-cost]]</f>
        <v>0</v>
      </c>
      <c r="Z2880" s="47">
        <f>-(Table_Query_from_Mac10[[#This Row],[Incremental Sales]]+((Table_Query_from_Mac10[[#This Row],[Incremental Sales]]*-(SUM(Summary!$S$8:$S$9)))))*Summary!$S$18</f>
        <v>0</v>
      </c>
      <c r="AA2880" s="47">
        <f>IFERROR(Table_Query_from_Mac10[[#This Row],[Incremental Cost]]/Table_Query_from_Mac10[[#This Row],[Incremental Sales]],0)</f>
        <v>0</v>
      </c>
      <c r="AB2880" s="47">
        <f>IFERROR(Table_Query_from_Mac10[[#This Row],[TotalCostFuture]]/Table_Query_from_Mac10[[#This Row],[totalsalesFuture]],0)</f>
        <v>0.45265151515151514</v>
      </c>
      <c r="AN2880" s="30">
        <v>144</v>
      </c>
      <c r="AO2880">
        <f t="shared" si="88"/>
        <v>36</v>
      </c>
      <c r="AQ2880" s="30">
        <v>50.28</v>
      </c>
      <c r="AR2880">
        <f t="shared" si="89"/>
        <v>17.600000000000001</v>
      </c>
    </row>
    <row r="2881" spans="1:44" x14ac:dyDescent="0.25">
      <c r="A2881">
        <v>90298</v>
      </c>
      <c r="B2881">
        <v>6</v>
      </c>
      <c r="C2881" t="s">
        <v>55</v>
      </c>
      <c r="D2881" t="s">
        <v>81</v>
      </c>
      <c r="E2881">
        <v>32</v>
      </c>
      <c r="F2881">
        <v>6.38</v>
      </c>
      <c r="G2881">
        <v>15.92</v>
      </c>
      <c r="H2881" s="1">
        <v>44854</v>
      </c>
      <c r="I2881" s="20">
        <v>10</v>
      </c>
      <c r="J2881" s="47">
        <f>Table_Query_from_Mac10[[#This Row],[unit_price]]-(Table_Query_from_Mac10[[#This Row],[unit_price]]*(Table_Query_from_Mac10[[#This Row],[discount_pct]]/100))</f>
        <v>14.327999999999999</v>
      </c>
      <c r="K2881" s="47">
        <f>Table_Query_from_Mac10[[#This Row],[unit_cost]]</f>
        <v>6.38</v>
      </c>
      <c r="L2881" s="47">
        <f>Table_Query_from_Mac10[[#This Row],[Live-cost]]*(1+Table_Query_from_Mac10[[#This Row],[CogsIncreasebyTYPE]])</f>
        <v>6.38</v>
      </c>
      <c r="M2881" s="47">
        <f>Table_Query_from_Mac10[[#This Row],[Live-cost]]*Table_Query_from_Mac10[[#This Row],[qty_to_ship]]</f>
        <v>204.16</v>
      </c>
      <c r="N2881" s="47">
        <f>IF(Table_Query_from_Mac10[[#This Row],[item_no]]="KDA",-Table_Query_from_Mac10[[#This Row],[unit_price]],Table_Query_from_Mac10[[#This Row],[Net Unit]]*Table_Query_from_Mac10[[#This Row],[qty_to_ship]])</f>
        <v>458.49599999999998</v>
      </c>
      <c r="O2881" s="47">
        <f>SUMIFS(Summary!C:C,Summary!H:H,Table_Query_from_Mac10[[#This Row],[Juiceoc]])</f>
        <v>0</v>
      </c>
      <c r="P2881" s="47">
        <f>SUMIFS(Summary!D:D,Summary!H:H,Table_Query_from_Mac10[[#This Row],[Juiceoc]])</f>
        <v>0</v>
      </c>
      <c r="Q2881" s="47">
        <f>SUMIFS(Summary!E:E,Summary!H:H,Table_Query_from_Mac10[[#This Row],[Juiceoc]])</f>
        <v>0</v>
      </c>
      <c r="R2881" s="47">
        <f>Table_Query_from_Mac10[[#This Row],[Net Unit]]*(1+Table_Query_from_Mac10[[#This Row],[PriceIncreasebyType]])</f>
        <v>14.327999999999999</v>
      </c>
      <c r="S2881" s="47">
        <f>Table_Query_from_Mac10[[#This Row],[UnitPriceFuture]]*Table_Query_from_Mac10[[#This Row],[qtytoShipFuture]]</f>
        <v>458.49599999999998</v>
      </c>
      <c r="T2881" s="47">
        <f>ROUND(Table_Query_from_Mac10[[#This Row],[qty_to_ship]]*(1+Table_Query_from_Mac10[[#This Row],[VolumeIncreasebyType]]),0)</f>
        <v>32</v>
      </c>
      <c r="U2881" s="47">
        <f>Table_Query_from_Mac10[[#This Row],[qtytoShipFuture]]*Table_Query_from_Mac10[[#This Row],[Future-cost]]</f>
        <v>204.16</v>
      </c>
      <c r="V2881" s="47">
        <f>Table_Query_from_Mac10[[#This Row],[qtytoShipFuture]]-Table_Query_from_Mac10[[#This Row],[qty_to_ship]]</f>
        <v>0</v>
      </c>
      <c r="W2881" s="47">
        <f>Table_Query_from_Mac10[[#This Row],[UnitPriceFuture]]</f>
        <v>14.327999999999999</v>
      </c>
      <c r="X2881" s="47">
        <f>Table_Query_from_Mac10[[#This Row],[Unit Increase]]*Table_Query_from_Mac10[[#This Row],[UnitPriceFuture]]</f>
        <v>0</v>
      </c>
      <c r="Y2881" s="47">
        <f>Table_Query_from_Mac10[[#This Row],[Unit Increase]]*Table_Query_from_Mac10[[#This Row],[Future-cost]]</f>
        <v>0</v>
      </c>
      <c r="Z2881" s="47">
        <f>-(Table_Query_from_Mac10[[#This Row],[Incremental Sales]]+((Table_Query_from_Mac10[[#This Row],[Incremental Sales]]*-(SUM(Summary!$S$8:$S$9)))))*Summary!$S$18</f>
        <v>0</v>
      </c>
      <c r="AA2881" s="47">
        <f>IFERROR(Table_Query_from_Mac10[[#This Row],[Incremental Cost]]/Table_Query_from_Mac10[[#This Row],[Incremental Sales]],0)</f>
        <v>0</v>
      </c>
      <c r="AB2881" s="47">
        <f>IFERROR(Table_Query_from_Mac10[[#This Row],[TotalCostFuture]]/Table_Query_from_Mac10[[#This Row],[totalsalesFuture]],0)</f>
        <v>0.44528196538246789</v>
      </c>
      <c r="AN2881" s="31">
        <v>128</v>
      </c>
      <c r="AO2881">
        <f t="shared" si="88"/>
        <v>32</v>
      </c>
      <c r="AQ2881" s="31">
        <v>45.48</v>
      </c>
      <c r="AR2881">
        <f t="shared" si="89"/>
        <v>15.92</v>
      </c>
    </row>
    <row r="2882" spans="1:44" x14ac:dyDescent="0.25">
      <c r="A2882">
        <v>90298</v>
      </c>
      <c r="B2882">
        <v>7</v>
      </c>
      <c r="C2882" t="s">
        <v>55</v>
      </c>
      <c r="D2882" t="s">
        <v>81</v>
      </c>
      <c r="E2882">
        <v>96</v>
      </c>
      <c r="F2882">
        <v>5.81</v>
      </c>
      <c r="G2882">
        <v>14.04</v>
      </c>
      <c r="H2882" s="1">
        <v>44854</v>
      </c>
      <c r="I2882" s="20">
        <v>10</v>
      </c>
      <c r="J2882" s="47">
        <f>Table_Query_from_Mac10[[#This Row],[unit_price]]-(Table_Query_from_Mac10[[#This Row],[unit_price]]*(Table_Query_from_Mac10[[#This Row],[discount_pct]]/100))</f>
        <v>12.635999999999999</v>
      </c>
      <c r="K2882" s="47">
        <f>Table_Query_from_Mac10[[#This Row],[unit_cost]]</f>
        <v>5.81</v>
      </c>
      <c r="L2882" s="47">
        <f>Table_Query_from_Mac10[[#This Row],[Live-cost]]*(1+Table_Query_from_Mac10[[#This Row],[CogsIncreasebyTYPE]])</f>
        <v>5.81</v>
      </c>
      <c r="M2882" s="47">
        <f>Table_Query_from_Mac10[[#This Row],[Live-cost]]*Table_Query_from_Mac10[[#This Row],[qty_to_ship]]</f>
        <v>557.76</v>
      </c>
      <c r="N2882" s="47">
        <f>IF(Table_Query_from_Mac10[[#This Row],[item_no]]="KDA",-Table_Query_from_Mac10[[#This Row],[unit_price]],Table_Query_from_Mac10[[#This Row],[Net Unit]]*Table_Query_from_Mac10[[#This Row],[qty_to_ship]])</f>
        <v>1213.056</v>
      </c>
      <c r="O2882" s="47">
        <f>SUMIFS(Summary!C:C,Summary!H:H,Table_Query_from_Mac10[[#This Row],[Juiceoc]])</f>
        <v>0</v>
      </c>
      <c r="P2882" s="47">
        <f>SUMIFS(Summary!D:D,Summary!H:H,Table_Query_from_Mac10[[#This Row],[Juiceoc]])</f>
        <v>0</v>
      </c>
      <c r="Q2882" s="47">
        <f>SUMIFS(Summary!E:E,Summary!H:H,Table_Query_from_Mac10[[#This Row],[Juiceoc]])</f>
        <v>0</v>
      </c>
      <c r="R2882" s="47">
        <f>Table_Query_from_Mac10[[#This Row],[Net Unit]]*(1+Table_Query_from_Mac10[[#This Row],[PriceIncreasebyType]])</f>
        <v>12.635999999999999</v>
      </c>
      <c r="S2882" s="47">
        <f>Table_Query_from_Mac10[[#This Row],[UnitPriceFuture]]*Table_Query_from_Mac10[[#This Row],[qtytoShipFuture]]</f>
        <v>1213.056</v>
      </c>
      <c r="T2882" s="47">
        <f>ROUND(Table_Query_from_Mac10[[#This Row],[qty_to_ship]]*(1+Table_Query_from_Mac10[[#This Row],[VolumeIncreasebyType]]),0)</f>
        <v>96</v>
      </c>
      <c r="U2882" s="47">
        <f>Table_Query_from_Mac10[[#This Row],[qtytoShipFuture]]*Table_Query_from_Mac10[[#This Row],[Future-cost]]</f>
        <v>557.76</v>
      </c>
      <c r="V2882" s="47">
        <f>Table_Query_from_Mac10[[#This Row],[qtytoShipFuture]]-Table_Query_from_Mac10[[#This Row],[qty_to_ship]]</f>
        <v>0</v>
      </c>
      <c r="W2882" s="47">
        <f>Table_Query_from_Mac10[[#This Row],[UnitPriceFuture]]</f>
        <v>12.635999999999999</v>
      </c>
      <c r="X2882" s="47">
        <f>Table_Query_from_Mac10[[#This Row],[Unit Increase]]*Table_Query_from_Mac10[[#This Row],[UnitPriceFuture]]</f>
        <v>0</v>
      </c>
      <c r="Y2882" s="47">
        <f>Table_Query_from_Mac10[[#This Row],[Unit Increase]]*Table_Query_from_Mac10[[#This Row],[Future-cost]]</f>
        <v>0</v>
      </c>
      <c r="Z2882" s="47">
        <f>-(Table_Query_from_Mac10[[#This Row],[Incremental Sales]]+((Table_Query_from_Mac10[[#This Row],[Incremental Sales]]*-(SUM(Summary!$S$8:$S$9)))))*Summary!$S$18</f>
        <v>0</v>
      </c>
      <c r="AA2882" s="47">
        <f>IFERROR(Table_Query_from_Mac10[[#This Row],[Incremental Cost]]/Table_Query_from_Mac10[[#This Row],[Incremental Sales]],0)</f>
        <v>0</v>
      </c>
      <c r="AB2882" s="47">
        <f>IFERROR(Table_Query_from_Mac10[[#This Row],[TotalCostFuture]]/Table_Query_from_Mac10[[#This Row],[totalsalesFuture]],0)</f>
        <v>0.45979740424184867</v>
      </c>
      <c r="AN2882" s="30">
        <v>384</v>
      </c>
      <c r="AO2882">
        <f t="shared" si="88"/>
        <v>96</v>
      </c>
      <c r="AQ2882" s="30">
        <v>40.119999999999997</v>
      </c>
      <c r="AR2882">
        <f t="shared" si="89"/>
        <v>14.04</v>
      </c>
    </row>
    <row r="2883" spans="1:44" x14ac:dyDescent="0.25">
      <c r="A2883">
        <v>90298</v>
      </c>
      <c r="B2883">
        <v>8</v>
      </c>
      <c r="C2883" t="s">
        <v>55</v>
      </c>
      <c r="D2883" t="s">
        <v>81</v>
      </c>
      <c r="E2883">
        <v>40</v>
      </c>
      <c r="F2883">
        <v>5.31</v>
      </c>
      <c r="G2883">
        <v>12.95</v>
      </c>
      <c r="H2883" s="1">
        <v>44854</v>
      </c>
      <c r="I2883" s="20">
        <v>10</v>
      </c>
      <c r="J2883" s="47">
        <f>Table_Query_from_Mac10[[#This Row],[unit_price]]-(Table_Query_from_Mac10[[#This Row],[unit_price]]*(Table_Query_from_Mac10[[#This Row],[discount_pct]]/100))</f>
        <v>11.654999999999999</v>
      </c>
      <c r="K2883" s="47">
        <f>Table_Query_from_Mac10[[#This Row],[unit_cost]]</f>
        <v>5.31</v>
      </c>
      <c r="L2883" s="47">
        <f>Table_Query_from_Mac10[[#This Row],[Live-cost]]*(1+Table_Query_from_Mac10[[#This Row],[CogsIncreasebyTYPE]])</f>
        <v>5.31</v>
      </c>
      <c r="M2883" s="47">
        <f>Table_Query_from_Mac10[[#This Row],[Live-cost]]*Table_Query_from_Mac10[[#This Row],[qty_to_ship]]</f>
        <v>212.39999999999998</v>
      </c>
      <c r="N2883" s="47">
        <f>IF(Table_Query_from_Mac10[[#This Row],[item_no]]="KDA",-Table_Query_from_Mac10[[#This Row],[unit_price]],Table_Query_from_Mac10[[#This Row],[Net Unit]]*Table_Query_from_Mac10[[#This Row],[qty_to_ship]])</f>
        <v>466.2</v>
      </c>
      <c r="O2883" s="47">
        <f>SUMIFS(Summary!C:C,Summary!H:H,Table_Query_from_Mac10[[#This Row],[Juiceoc]])</f>
        <v>0</v>
      </c>
      <c r="P2883" s="47">
        <f>SUMIFS(Summary!D:D,Summary!H:H,Table_Query_from_Mac10[[#This Row],[Juiceoc]])</f>
        <v>0</v>
      </c>
      <c r="Q2883" s="47">
        <f>SUMIFS(Summary!E:E,Summary!H:H,Table_Query_from_Mac10[[#This Row],[Juiceoc]])</f>
        <v>0</v>
      </c>
      <c r="R2883" s="47">
        <f>Table_Query_from_Mac10[[#This Row],[Net Unit]]*(1+Table_Query_from_Mac10[[#This Row],[PriceIncreasebyType]])</f>
        <v>11.654999999999999</v>
      </c>
      <c r="S2883" s="47">
        <f>Table_Query_from_Mac10[[#This Row],[UnitPriceFuture]]*Table_Query_from_Mac10[[#This Row],[qtytoShipFuture]]</f>
        <v>466.2</v>
      </c>
      <c r="T2883" s="47">
        <f>ROUND(Table_Query_from_Mac10[[#This Row],[qty_to_ship]]*(1+Table_Query_from_Mac10[[#This Row],[VolumeIncreasebyType]]),0)</f>
        <v>40</v>
      </c>
      <c r="U2883" s="47">
        <f>Table_Query_from_Mac10[[#This Row],[qtytoShipFuture]]*Table_Query_from_Mac10[[#This Row],[Future-cost]]</f>
        <v>212.39999999999998</v>
      </c>
      <c r="V2883" s="47">
        <f>Table_Query_from_Mac10[[#This Row],[qtytoShipFuture]]-Table_Query_from_Mac10[[#This Row],[qty_to_ship]]</f>
        <v>0</v>
      </c>
      <c r="W2883" s="47">
        <f>Table_Query_from_Mac10[[#This Row],[UnitPriceFuture]]</f>
        <v>11.654999999999999</v>
      </c>
      <c r="X2883" s="47">
        <f>Table_Query_from_Mac10[[#This Row],[Unit Increase]]*Table_Query_from_Mac10[[#This Row],[UnitPriceFuture]]</f>
        <v>0</v>
      </c>
      <c r="Y2883" s="47">
        <f>Table_Query_from_Mac10[[#This Row],[Unit Increase]]*Table_Query_from_Mac10[[#This Row],[Future-cost]]</f>
        <v>0</v>
      </c>
      <c r="Z2883" s="47">
        <f>-(Table_Query_from_Mac10[[#This Row],[Incremental Sales]]+((Table_Query_from_Mac10[[#This Row],[Incremental Sales]]*-(SUM(Summary!$S$8:$S$9)))))*Summary!$S$18</f>
        <v>0</v>
      </c>
      <c r="AA2883" s="47">
        <f>IFERROR(Table_Query_from_Mac10[[#This Row],[Incremental Cost]]/Table_Query_from_Mac10[[#This Row],[Incremental Sales]],0)</f>
        <v>0</v>
      </c>
      <c r="AB2883" s="47">
        <f>IFERROR(Table_Query_from_Mac10[[#This Row],[TotalCostFuture]]/Table_Query_from_Mac10[[#This Row],[totalsalesFuture]],0)</f>
        <v>0.45559845559845558</v>
      </c>
      <c r="AN2883" s="31">
        <v>160</v>
      </c>
      <c r="AO2883">
        <f t="shared" ref="AO2883:AO2946" si="90">CEILING(AN2883/4,1)</f>
        <v>40</v>
      </c>
      <c r="AQ2883" s="31">
        <v>37</v>
      </c>
      <c r="AR2883">
        <f t="shared" ref="AR2883:AR2946" si="91">ROUND(AQ2883/5*1.75,2)</f>
        <v>12.95</v>
      </c>
    </row>
    <row r="2884" spans="1:44" x14ac:dyDescent="0.25">
      <c r="A2884">
        <v>90298</v>
      </c>
      <c r="B2884">
        <v>9</v>
      </c>
      <c r="C2884" t="s">
        <v>55</v>
      </c>
      <c r="D2884" t="s">
        <v>81</v>
      </c>
      <c r="E2884">
        <v>25</v>
      </c>
      <c r="F2884">
        <v>4.8499999999999996</v>
      </c>
      <c r="G2884">
        <v>11.84</v>
      </c>
      <c r="H2884" s="1">
        <v>44854</v>
      </c>
      <c r="I2884" s="20">
        <v>10</v>
      </c>
      <c r="J2884" s="47">
        <f>Table_Query_from_Mac10[[#This Row],[unit_price]]-(Table_Query_from_Mac10[[#This Row],[unit_price]]*(Table_Query_from_Mac10[[#This Row],[discount_pct]]/100))</f>
        <v>10.656000000000001</v>
      </c>
      <c r="K2884" s="47">
        <f>Table_Query_from_Mac10[[#This Row],[unit_cost]]</f>
        <v>4.8499999999999996</v>
      </c>
      <c r="L2884" s="47">
        <f>Table_Query_from_Mac10[[#This Row],[Live-cost]]*(1+Table_Query_from_Mac10[[#This Row],[CogsIncreasebyTYPE]])</f>
        <v>4.8499999999999996</v>
      </c>
      <c r="M2884" s="47">
        <f>Table_Query_from_Mac10[[#This Row],[Live-cost]]*Table_Query_from_Mac10[[#This Row],[qty_to_ship]]</f>
        <v>121.24999999999999</v>
      </c>
      <c r="N2884" s="47">
        <f>IF(Table_Query_from_Mac10[[#This Row],[item_no]]="KDA",-Table_Query_from_Mac10[[#This Row],[unit_price]],Table_Query_from_Mac10[[#This Row],[Net Unit]]*Table_Query_from_Mac10[[#This Row],[qty_to_ship]])</f>
        <v>266.40000000000003</v>
      </c>
      <c r="O2884" s="47">
        <f>SUMIFS(Summary!C:C,Summary!H:H,Table_Query_from_Mac10[[#This Row],[Juiceoc]])</f>
        <v>0</v>
      </c>
      <c r="P2884" s="47">
        <f>SUMIFS(Summary!D:D,Summary!H:H,Table_Query_from_Mac10[[#This Row],[Juiceoc]])</f>
        <v>0</v>
      </c>
      <c r="Q2884" s="47">
        <f>SUMIFS(Summary!E:E,Summary!H:H,Table_Query_from_Mac10[[#This Row],[Juiceoc]])</f>
        <v>0</v>
      </c>
      <c r="R2884" s="47">
        <f>Table_Query_from_Mac10[[#This Row],[Net Unit]]*(1+Table_Query_from_Mac10[[#This Row],[PriceIncreasebyType]])</f>
        <v>10.656000000000001</v>
      </c>
      <c r="S2884" s="47">
        <f>Table_Query_from_Mac10[[#This Row],[UnitPriceFuture]]*Table_Query_from_Mac10[[#This Row],[qtytoShipFuture]]</f>
        <v>266.40000000000003</v>
      </c>
      <c r="T2884" s="47">
        <f>ROUND(Table_Query_from_Mac10[[#This Row],[qty_to_ship]]*(1+Table_Query_from_Mac10[[#This Row],[VolumeIncreasebyType]]),0)</f>
        <v>25</v>
      </c>
      <c r="U2884" s="47">
        <f>Table_Query_from_Mac10[[#This Row],[qtytoShipFuture]]*Table_Query_from_Mac10[[#This Row],[Future-cost]]</f>
        <v>121.24999999999999</v>
      </c>
      <c r="V2884" s="47">
        <f>Table_Query_from_Mac10[[#This Row],[qtytoShipFuture]]-Table_Query_from_Mac10[[#This Row],[qty_to_ship]]</f>
        <v>0</v>
      </c>
      <c r="W2884" s="47">
        <f>Table_Query_from_Mac10[[#This Row],[UnitPriceFuture]]</f>
        <v>10.656000000000001</v>
      </c>
      <c r="X2884" s="47">
        <f>Table_Query_from_Mac10[[#This Row],[Unit Increase]]*Table_Query_from_Mac10[[#This Row],[UnitPriceFuture]]</f>
        <v>0</v>
      </c>
      <c r="Y2884" s="47">
        <f>Table_Query_from_Mac10[[#This Row],[Unit Increase]]*Table_Query_from_Mac10[[#This Row],[Future-cost]]</f>
        <v>0</v>
      </c>
      <c r="Z2884" s="47">
        <f>-(Table_Query_from_Mac10[[#This Row],[Incremental Sales]]+((Table_Query_from_Mac10[[#This Row],[Incremental Sales]]*-(SUM(Summary!$S$8:$S$9)))))*Summary!$S$18</f>
        <v>0</v>
      </c>
      <c r="AA2884" s="47">
        <f>IFERROR(Table_Query_from_Mac10[[#This Row],[Incremental Cost]]/Table_Query_from_Mac10[[#This Row],[Incremental Sales]],0)</f>
        <v>0</v>
      </c>
      <c r="AB2884" s="47">
        <f>IFERROR(Table_Query_from_Mac10[[#This Row],[TotalCostFuture]]/Table_Query_from_Mac10[[#This Row],[totalsalesFuture]],0)</f>
        <v>0.45514264264264254</v>
      </c>
      <c r="AN2884" s="30">
        <v>100</v>
      </c>
      <c r="AO2884">
        <f t="shared" si="90"/>
        <v>25</v>
      </c>
      <c r="AQ2884" s="30">
        <v>33.840000000000003</v>
      </c>
      <c r="AR2884">
        <f t="shared" si="91"/>
        <v>11.84</v>
      </c>
    </row>
    <row r="2885" spans="1:44" x14ac:dyDescent="0.25">
      <c r="A2885">
        <v>90213</v>
      </c>
      <c r="B2885">
        <v>4</v>
      </c>
      <c r="C2885" t="s">
        <v>55</v>
      </c>
      <c r="D2885" t="s">
        <v>81</v>
      </c>
      <c r="E2885">
        <v>4</v>
      </c>
      <c r="F2885">
        <v>6.38</v>
      </c>
      <c r="G2885">
        <v>16.420000000000002</v>
      </c>
      <c r="H2885" s="1">
        <v>44859</v>
      </c>
      <c r="I2885" s="20">
        <v>7</v>
      </c>
      <c r="J2885" s="47">
        <f>Table_Query_from_Mac10[[#This Row],[unit_price]]-(Table_Query_from_Mac10[[#This Row],[unit_price]]*(Table_Query_from_Mac10[[#This Row],[discount_pct]]/100))</f>
        <v>15.270600000000002</v>
      </c>
      <c r="K2885" s="47">
        <f>Table_Query_from_Mac10[[#This Row],[unit_cost]]</f>
        <v>6.38</v>
      </c>
      <c r="L2885" s="47">
        <f>Table_Query_from_Mac10[[#This Row],[Live-cost]]*(1+Table_Query_from_Mac10[[#This Row],[CogsIncreasebyTYPE]])</f>
        <v>6.38</v>
      </c>
      <c r="M2885" s="47">
        <f>Table_Query_from_Mac10[[#This Row],[Live-cost]]*Table_Query_from_Mac10[[#This Row],[qty_to_ship]]</f>
        <v>25.52</v>
      </c>
      <c r="N2885" s="47">
        <f>IF(Table_Query_from_Mac10[[#This Row],[item_no]]="KDA",-Table_Query_from_Mac10[[#This Row],[unit_price]],Table_Query_from_Mac10[[#This Row],[Net Unit]]*Table_Query_from_Mac10[[#This Row],[qty_to_ship]])</f>
        <v>61.082400000000007</v>
      </c>
      <c r="O2885" s="47">
        <f>SUMIFS(Summary!C:C,Summary!H:H,Table_Query_from_Mac10[[#This Row],[Juiceoc]])</f>
        <v>0</v>
      </c>
      <c r="P2885" s="47">
        <f>SUMIFS(Summary!D:D,Summary!H:H,Table_Query_from_Mac10[[#This Row],[Juiceoc]])</f>
        <v>0</v>
      </c>
      <c r="Q2885" s="47">
        <f>SUMIFS(Summary!E:E,Summary!H:H,Table_Query_from_Mac10[[#This Row],[Juiceoc]])</f>
        <v>0</v>
      </c>
      <c r="R2885" s="47">
        <f>Table_Query_from_Mac10[[#This Row],[Net Unit]]*(1+Table_Query_from_Mac10[[#This Row],[PriceIncreasebyType]])</f>
        <v>15.270600000000002</v>
      </c>
      <c r="S2885" s="47">
        <f>Table_Query_from_Mac10[[#This Row],[UnitPriceFuture]]*Table_Query_from_Mac10[[#This Row],[qtytoShipFuture]]</f>
        <v>61.082400000000007</v>
      </c>
      <c r="T2885" s="47">
        <f>ROUND(Table_Query_from_Mac10[[#This Row],[qty_to_ship]]*(1+Table_Query_from_Mac10[[#This Row],[VolumeIncreasebyType]]),0)</f>
        <v>4</v>
      </c>
      <c r="U2885" s="47">
        <f>Table_Query_from_Mac10[[#This Row],[qtytoShipFuture]]*Table_Query_from_Mac10[[#This Row],[Future-cost]]</f>
        <v>25.52</v>
      </c>
      <c r="V2885" s="47">
        <f>Table_Query_from_Mac10[[#This Row],[qtytoShipFuture]]-Table_Query_from_Mac10[[#This Row],[qty_to_ship]]</f>
        <v>0</v>
      </c>
      <c r="W2885" s="47">
        <f>Table_Query_from_Mac10[[#This Row],[UnitPriceFuture]]</f>
        <v>15.270600000000002</v>
      </c>
      <c r="X2885" s="47">
        <f>Table_Query_from_Mac10[[#This Row],[Unit Increase]]*Table_Query_from_Mac10[[#This Row],[UnitPriceFuture]]</f>
        <v>0</v>
      </c>
      <c r="Y2885" s="47">
        <f>Table_Query_from_Mac10[[#This Row],[Unit Increase]]*Table_Query_from_Mac10[[#This Row],[Future-cost]]</f>
        <v>0</v>
      </c>
      <c r="Z2885" s="47">
        <f>-(Table_Query_from_Mac10[[#This Row],[Incremental Sales]]+((Table_Query_from_Mac10[[#This Row],[Incremental Sales]]*-(SUM(Summary!$S$8:$S$9)))))*Summary!$S$18</f>
        <v>0</v>
      </c>
      <c r="AA2885" s="47">
        <f>IFERROR(Table_Query_from_Mac10[[#This Row],[Incremental Cost]]/Table_Query_from_Mac10[[#This Row],[Incremental Sales]],0)</f>
        <v>0</v>
      </c>
      <c r="AB2885" s="47">
        <f>IFERROR(Table_Query_from_Mac10[[#This Row],[TotalCostFuture]]/Table_Query_from_Mac10[[#This Row],[totalsalesFuture]],0)</f>
        <v>0.41779628829253596</v>
      </c>
      <c r="AN2885" s="31">
        <v>16</v>
      </c>
      <c r="AO2885">
        <f t="shared" si="90"/>
        <v>4</v>
      </c>
      <c r="AQ2885" s="31">
        <v>46.9</v>
      </c>
      <c r="AR2885">
        <f t="shared" si="91"/>
        <v>16.420000000000002</v>
      </c>
    </row>
    <row r="2886" spans="1:44" x14ac:dyDescent="0.25">
      <c r="A2886">
        <v>90213</v>
      </c>
      <c r="B2886">
        <v>5</v>
      </c>
      <c r="C2886" t="s">
        <v>55</v>
      </c>
      <c r="D2886" t="s">
        <v>81</v>
      </c>
      <c r="E2886">
        <v>3</v>
      </c>
      <c r="F2886">
        <v>7.17</v>
      </c>
      <c r="G2886">
        <v>18.14</v>
      </c>
      <c r="H2886" s="1">
        <v>44859</v>
      </c>
      <c r="I2886" s="20">
        <v>7</v>
      </c>
      <c r="J2886" s="47">
        <f>Table_Query_from_Mac10[[#This Row],[unit_price]]-(Table_Query_from_Mac10[[#This Row],[unit_price]]*(Table_Query_from_Mac10[[#This Row],[discount_pct]]/100))</f>
        <v>16.870200000000001</v>
      </c>
      <c r="K2886" s="47">
        <f>Table_Query_from_Mac10[[#This Row],[unit_cost]]</f>
        <v>7.17</v>
      </c>
      <c r="L2886" s="47">
        <f>Table_Query_from_Mac10[[#This Row],[Live-cost]]*(1+Table_Query_from_Mac10[[#This Row],[CogsIncreasebyTYPE]])</f>
        <v>7.17</v>
      </c>
      <c r="M2886" s="47">
        <f>Table_Query_from_Mac10[[#This Row],[Live-cost]]*Table_Query_from_Mac10[[#This Row],[qty_to_ship]]</f>
        <v>21.509999999999998</v>
      </c>
      <c r="N2886" s="47">
        <f>IF(Table_Query_from_Mac10[[#This Row],[item_no]]="KDA",-Table_Query_from_Mac10[[#This Row],[unit_price]],Table_Query_from_Mac10[[#This Row],[Net Unit]]*Table_Query_from_Mac10[[#This Row],[qty_to_ship]])</f>
        <v>50.610600000000005</v>
      </c>
      <c r="O2886" s="47">
        <f>SUMIFS(Summary!C:C,Summary!H:H,Table_Query_from_Mac10[[#This Row],[Juiceoc]])</f>
        <v>0</v>
      </c>
      <c r="P2886" s="47">
        <f>SUMIFS(Summary!D:D,Summary!H:H,Table_Query_from_Mac10[[#This Row],[Juiceoc]])</f>
        <v>0</v>
      </c>
      <c r="Q2886" s="47">
        <f>SUMIFS(Summary!E:E,Summary!H:H,Table_Query_from_Mac10[[#This Row],[Juiceoc]])</f>
        <v>0</v>
      </c>
      <c r="R2886" s="47">
        <f>Table_Query_from_Mac10[[#This Row],[Net Unit]]*(1+Table_Query_from_Mac10[[#This Row],[PriceIncreasebyType]])</f>
        <v>16.870200000000001</v>
      </c>
      <c r="S2886" s="47">
        <f>Table_Query_from_Mac10[[#This Row],[UnitPriceFuture]]*Table_Query_from_Mac10[[#This Row],[qtytoShipFuture]]</f>
        <v>50.610600000000005</v>
      </c>
      <c r="T2886" s="47">
        <f>ROUND(Table_Query_from_Mac10[[#This Row],[qty_to_ship]]*(1+Table_Query_from_Mac10[[#This Row],[VolumeIncreasebyType]]),0)</f>
        <v>3</v>
      </c>
      <c r="U2886" s="47">
        <f>Table_Query_from_Mac10[[#This Row],[qtytoShipFuture]]*Table_Query_from_Mac10[[#This Row],[Future-cost]]</f>
        <v>21.509999999999998</v>
      </c>
      <c r="V2886" s="47">
        <f>Table_Query_from_Mac10[[#This Row],[qtytoShipFuture]]-Table_Query_from_Mac10[[#This Row],[qty_to_ship]]</f>
        <v>0</v>
      </c>
      <c r="W2886" s="47">
        <f>Table_Query_from_Mac10[[#This Row],[UnitPriceFuture]]</f>
        <v>16.870200000000001</v>
      </c>
      <c r="X2886" s="47">
        <f>Table_Query_from_Mac10[[#This Row],[Unit Increase]]*Table_Query_from_Mac10[[#This Row],[UnitPriceFuture]]</f>
        <v>0</v>
      </c>
      <c r="Y2886" s="47">
        <f>Table_Query_from_Mac10[[#This Row],[Unit Increase]]*Table_Query_from_Mac10[[#This Row],[Future-cost]]</f>
        <v>0</v>
      </c>
      <c r="Z2886" s="47">
        <f>-(Table_Query_from_Mac10[[#This Row],[Incremental Sales]]+((Table_Query_from_Mac10[[#This Row],[Incremental Sales]]*-(SUM(Summary!$S$8:$S$9)))))*Summary!$S$18</f>
        <v>0</v>
      </c>
      <c r="AA2886" s="47">
        <f>IFERROR(Table_Query_from_Mac10[[#This Row],[Incremental Cost]]/Table_Query_from_Mac10[[#This Row],[Incremental Sales]],0)</f>
        <v>0</v>
      </c>
      <c r="AB2886" s="47">
        <f>IFERROR(Table_Query_from_Mac10[[#This Row],[TotalCostFuture]]/Table_Query_from_Mac10[[#This Row],[totalsalesFuture]],0)</f>
        <v>0.4250097805598036</v>
      </c>
      <c r="AN2886" s="30">
        <v>12</v>
      </c>
      <c r="AO2886">
        <f t="shared" si="90"/>
        <v>3</v>
      </c>
      <c r="AQ2886" s="30">
        <v>51.84</v>
      </c>
      <c r="AR2886">
        <f t="shared" si="91"/>
        <v>18.14</v>
      </c>
    </row>
    <row r="2887" spans="1:44" x14ac:dyDescent="0.25">
      <c r="A2887">
        <v>90213</v>
      </c>
      <c r="B2887">
        <v>6</v>
      </c>
      <c r="C2887" t="s">
        <v>55</v>
      </c>
      <c r="D2887" t="s">
        <v>81</v>
      </c>
      <c r="E2887">
        <v>5</v>
      </c>
      <c r="F2887">
        <v>8.5</v>
      </c>
      <c r="G2887">
        <v>22.57</v>
      </c>
      <c r="H2887" s="1">
        <v>44859</v>
      </c>
      <c r="I2887" s="20">
        <v>7</v>
      </c>
      <c r="J2887" s="47">
        <f>Table_Query_from_Mac10[[#This Row],[unit_price]]-(Table_Query_from_Mac10[[#This Row],[unit_price]]*(Table_Query_from_Mac10[[#This Row],[discount_pct]]/100))</f>
        <v>20.990100000000002</v>
      </c>
      <c r="K2887" s="47">
        <f>Table_Query_from_Mac10[[#This Row],[unit_cost]]</f>
        <v>8.5</v>
      </c>
      <c r="L2887" s="47">
        <f>Table_Query_from_Mac10[[#This Row],[Live-cost]]*(1+Table_Query_from_Mac10[[#This Row],[CogsIncreasebyTYPE]])</f>
        <v>8.5</v>
      </c>
      <c r="M2887" s="47">
        <f>Table_Query_from_Mac10[[#This Row],[Live-cost]]*Table_Query_from_Mac10[[#This Row],[qty_to_ship]]</f>
        <v>42.5</v>
      </c>
      <c r="N2887" s="47">
        <f>IF(Table_Query_from_Mac10[[#This Row],[item_no]]="KDA",-Table_Query_from_Mac10[[#This Row],[unit_price]],Table_Query_from_Mac10[[#This Row],[Net Unit]]*Table_Query_from_Mac10[[#This Row],[qty_to_ship]])</f>
        <v>104.95050000000001</v>
      </c>
      <c r="O2887" s="47">
        <f>SUMIFS(Summary!C:C,Summary!H:H,Table_Query_from_Mac10[[#This Row],[Juiceoc]])</f>
        <v>0</v>
      </c>
      <c r="P2887" s="47">
        <f>SUMIFS(Summary!D:D,Summary!H:H,Table_Query_from_Mac10[[#This Row],[Juiceoc]])</f>
        <v>0</v>
      </c>
      <c r="Q2887" s="47">
        <f>SUMIFS(Summary!E:E,Summary!H:H,Table_Query_from_Mac10[[#This Row],[Juiceoc]])</f>
        <v>0</v>
      </c>
      <c r="R2887" s="47">
        <f>Table_Query_from_Mac10[[#This Row],[Net Unit]]*(1+Table_Query_from_Mac10[[#This Row],[PriceIncreasebyType]])</f>
        <v>20.990100000000002</v>
      </c>
      <c r="S2887" s="47">
        <f>Table_Query_from_Mac10[[#This Row],[UnitPriceFuture]]*Table_Query_from_Mac10[[#This Row],[qtytoShipFuture]]</f>
        <v>104.95050000000001</v>
      </c>
      <c r="T2887" s="47">
        <f>ROUND(Table_Query_from_Mac10[[#This Row],[qty_to_ship]]*(1+Table_Query_from_Mac10[[#This Row],[VolumeIncreasebyType]]),0)</f>
        <v>5</v>
      </c>
      <c r="U2887" s="47">
        <f>Table_Query_from_Mac10[[#This Row],[qtytoShipFuture]]*Table_Query_from_Mac10[[#This Row],[Future-cost]]</f>
        <v>42.5</v>
      </c>
      <c r="V2887" s="47">
        <f>Table_Query_from_Mac10[[#This Row],[qtytoShipFuture]]-Table_Query_from_Mac10[[#This Row],[qty_to_ship]]</f>
        <v>0</v>
      </c>
      <c r="W2887" s="47">
        <f>Table_Query_from_Mac10[[#This Row],[UnitPriceFuture]]</f>
        <v>20.990100000000002</v>
      </c>
      <c r="X2887" s="47">
        <f>Table_Query_from_Mac10[[#This Row],[Unit Increase]]*Table_Query_from_Mac10[[#This Row],[UnitPriceFuture]]</f>
        <v>0</v>
      </c>
      <c r="Y2887" s="47">
        <f>Table_Query_from_Mac10[[#This Row],[Unit Increase]]*Table_Query_from_Mac10[[#This Row],[Future-cost]]</f>
        <v>0</v>
      </c>
      <c r="Z2887" s="47">
        <f>-(Table_Query_from_Mac10[[#This Row],[Incremental Sales]]+((Table_Query_from_Mac10[[#This Row],[Incremental Sales]]*-(SUM(Summary!$S$8:$S$9)))))*Summary!$S$18</f>
        <v>0</v>
      </c>
      <c r="AA2887" s="47">
        <f>IFERROR(Table_Query_from_Mac10[[#This Row],[Incremental Cost]]/Table_Query_from_Mac10[[#This Row],[Incremental Sales]],0)</f>
        <v>0</v>
      </c>
      <c r="AB2887" s="47">
        <f>IFERROR(Table_Query_from_Mac10[[#This Row],[TotalCostFuture]]/Table_Query_from_Mac10[[#This Row],[totalsalesFuture]],0)</f>
        <v>0.40495281108713155</v>
      </c>
      <c r="AN2887" s="31">
        <v>18</v>
      </c>
      <c r="AO2887">
        <f t="shared" si="90"/>
        <v>5</v>
      </c>
      <c r="AQ2887" s="31">
        <v>64.489999999999995</v>
      </c>
      <c r="AR2887">
        <f t="shared" si="91"/>
        <v>22.57</v>
      </c>
    </row>
    <row r="2888" spans="1:44" x14ac:dyDescent="0.25">
      <c r="A2888">
        <v>90213</v>
      </c>
      <c r="B2888">
        <v>7</v>
      </c>
      <c r="C2888" t="s">
        <v>55</v>
      </c>
      <c r="D2888" t="s">
        <v>81</v>
      </c>
      <c r="E2888">
        <v>3</v>
      </c>
      <c r="F2888">
        <v>9.86</v>
      </c>
      <c r="G2888">
        <v>27.29</v>
      </c>
      <c r="H2888" s="1">
        <v>44859</v>
      </c>
      <c r="I2888" s="20">
        <v>7</v>
      </c>
      <c r="J2888" s="47">
        <f>Table_Query_from_Mac10[[#This Row],[unit_price]]-(Table_Query_from_Mac10[[#This Row],[unit_price]]*(Table_Query_from_Mac10[[#This Row],[discount_pct]]/100))</f>
        <v>25.3797</v>
      </c>
      <c r="K2888" s="47">
        <f>Table_Query_from_Mac10[[#This Row],[unit_cost]]</f>
        <v>9.86</v>
      </c>
      <c r="L2888" s="47">
        <f>Table_Query_from_Mac10[[#This Row],[Live-cost]]*(1+Table_Query_from_Mac10[[#This Row],[CogsIncreasebyTYPE]])</f>
        <v>9.86</v>
      </c>
      <c r="M2888" s="47">
        <f>Table_Query_from_Mac10[[#This Row],[Live-cost]]*Table_Query_from_Mac10[[#This Row],[qty_to_ship]]</f>
        <v>29.58</v>
      </c>
      <c r="N2888" s="47">
        <f>IF(Table_Query_from_Mac10[[#This Row],[item_no]]="KDA",-Table_Query_from_Mac10[[#This Row],[unit_price]],Table_Query_from_Mac10[[#This Row],[Net Unit]]*Table_Query_from_Mac10[[#This Row],[qty_to_ship]])</f>
        <v>76.139099999999999</v>
      </c>
      <c r="O2888" s="47">
        <f>SUMIFS(Summary!C:C,Summary!H:H,Table_Query_from_Mac10[[#This Row],[Juiceoc]])</f>
        <v>0</v>
      </c>
      <c r="P2888" s="47">
        <f>SUMIFS(Summary!D:D,Summary!H:H,Table_Query_from_Mac10[[#This Row],[Juiceoc]])</f>
        <v>0</v>
      </c>
      <c r="Q2888" s="47">
        <f>SUMIFS(Summary!E:E,Summary!H:H,Table_Query_from_Mac10[[#This Row],[Juiceoc]])</f>
        <v>0</v>
      </c>
      <c r="R2888" s="47">
        <f>Table_Query_from_Mac10[[#This Row],[Net Unit]]*(1+Table_Query_from_Mac10[[#This Row],[PriceIncreasebyType]])</f>
        <v>25.3797</v>
      </c>
      <c r="S2888" s="47">
        <f>Table_Query_from_Mac10[[#This Row],[UnitPriceFuture]]*Table_Query_from_Mac10[[#This Row],[qtytoShipFuture]]</f>
        <v>76.139099999999999</v>
      </c>
      <c r="T2888" s="47">
        <f>ROUND(Table_Query_from_Mac10[[#This Row],[qty_to_ship]]*(1+Table_Query_from_Mac10[[#This Row],[VolumeIncreasebyType]]),0)</f>
        <v>3</v>
      </c>
      <c r="U2888" s="47">
        <f>Table_Query_from_Mac10[[#This Row],[qtytoShipFuture]]*Table_Query_from_Mac10[[#This Row],[Future-cost]]</f>
        <v>29.58</v>
      </c>
      <c r="V2888" s="47">
        <f>Table_Query_from_Mac10[[#This Row],[qtytoShipFuture]]-Table_Query_from_Mac10[[#This Row],[qty_to_ship]]</f>
        <v>0</v>
      </c>
      <c r="W2888" s="47">
        <f>Table_Query_from_Mac10[[#This Row],[UnitPriceFuture]]</f>
        <v>25.3797</v>
      </c>
      <c r="X2888" s="47">
        <f>Table_Query_from_Mac10[[#This Row],[Unit Increase]]*Table_Query_from_Mac10[[#This Row],[UnitPriceFuture]]</f>
        <v>0</v>
      </c>
      <c r="Y2888" s="47">
        <f>Table_Query_from_Mac10[[#This Row],[Unit Increase]]*Table_Query_from_Mac10[[#This Row],[Future-cost]]</f>
        <v>0</v>
      </c>
      <c r="Z2888" s="47">
        <f>-(Table_Query_from_Mac10[[#This Row],[Incremental Sales]]+((Table_Query_from_Mac10[[#This Row],[Incremental Sales]]*-(SUM(Summary!$S$8:$S$9)))))*Summary!$S$18</f>
        <v>0</v>
      </c>
      <c r="AA2888" s="47">
        <f>IFERROR(Table_Query_from_Mac10[[#This Row],[Incremental Cost]]/Table_Query_from_Mac10[[#This Row],[Incremental Sales]],0)</f>
        <v>0</v>
      </c>
      <c r="AB2888" s="47">
        <f>IFERROR(Table_Query_from_Mac10[[#This Row],[TotalCostFuture]]/Table_Query_from_Mac10[[#This Row],[totalsalesFuture]],0)</f>
        <v>0.38849947004889734</v>
      </c>
      <c r="AN2888" s="30">
        <v>9</v>
      </c>
      <c r="AO2888">
        <f t="shared" si="90"/>
        <v>3</v>
      </c>
      <c r="AQ2888" s="30">
        <v>77.959999999999994</v>
      </c>
      <c r="AR2888">
        <f t="shared" si="91"/>
        <v>27.29</v>
      </c>
    </row>
    <row r="2889" spans="1:44" x14ac:dyDescent="0.25">
      <c r="A2889">
        <v>90213</v>
      </c>
      <c r="B2889">
        <v>8</v>
      </c>
      <c r="C2889" t="s">
        <v>55</v>
      </c>
      <c r="D2889" t="s">
        <v>81</v>
      </c>
      <c r="E2889">
        <v>3</v>
      </c>
      <c r="F2889">
        <v>11.84</v>
      </c>
      <c r="G2889">
        <v>31.43</v>
      </c>
      <c r="H2889" s="1">
        <v>44859</v>
      </c>
      <c r="I2889" s="20">
        <v>7</v>
      </c>
      <c r="J2889" s="47">
        <f>Table_Query_from_Mac10[[#This Row],[unit_price]]-(Table_Query_from_Mac10[[#This Row],[unit_price]]*(Table_Query_from_Mac10[[#This Row],[discount_pct]]/100))</f>
        <v>29.229900000000001</v>
      </c>
      <c r="K2889" s="47">
        <f>Table_Query_from_Mac10[[#This Row],[unit_cost]]</f>
        <v>11.84</v>
      </c>
      <c r="L2889" s="47">
        <f>Table_Query_from_Mac10[[#This Row],[Live-cost]]*(1+Table_Query_from_Mac10[[#This Row],[CogsIncreasebyTYPE]])</f>
        <v>11.84</v>
      </c>
      <c r="M2889" s="47">
        <f>Table_Query_from_Mac10[[#This Row],[Live-cost]]*Table_Query_from_Mac10[[#This Row],[qty_to_ship]]</f>
        <v>35.519999999999996</v>
      </c>
      <c r="N2889" s="47">
        <f>IF(Table_Query_from_Mac10[[#This Row],[item_no]]="KDA",-Table_Query_from_Mac10[[#This Row],[unit_price]],Table_Query_from_Mac10[[#This Row],[Net Unit]]*Table_Query_from_Mac10[[#This Row],[qty_to_ship]])</f>
        <v>87.689700000000002</v>
      </c>
      <c r="O2889" s="47">
        <f>SUMIFS(Summary!C:C,Summary!H:H,Table_Query_from_Mac10[[#This Row],[Juiceoc]])</f>
        <v>0</v>
      </c>
      <c r="P2889" s="47">
        <f>SUMIFS(Summary!D:D,Summary!H:H,Table_Query_from_Mac10[[#This Row],[Juiceoc]])</f>
        <v>0</v>
      </c>
      <c r="Q2889" s="47">
        <f>SUMIFS(Summary!E:E,Summary!H:H,Table_Query_from_Mac10[[#This Row],[Juiceoc]])</f>
        <v>0</v>
      </c>
      <c r="R2889" s="47">
        <f>Table_Query_from_Mac10[[#This Row],[Net Unit]]*(1+Table_Query_from_Mac10[[#This Row],[PriceIncreasebyType]])</f>
        <v>29.229900000000001</v>
      </c>
      <c r="S2889" s="47">
        <f>Table_Query_from_Mac10[[#This Row],[UnitPriceFuture]]*Table_Query_from_Mac10[[#This Row],[qtytoShipFuture]]</f>
        <v>87.689700000000002</v>
      </c>
      <c r="T2889" s="47">
        <f>ROUND(Table_Query_from_Mac10[[#This Row],[qty_to_ship]]*(1+Table_Query_from_Mac10[[#This Row],[VolumeIncreasebyType]]),0)</f>
        <v>3</v>
      </c>
      <c r="U2889" s="47">
        <f>Table_Query_from_Mac10[[#This Row],[qtytoShipFuture]]*Table_Query_from_Mac10[[#This Row],[Future-cost]]</f>
        <v>35.519999999999996</v>
      </c>
      <c r="V2889" s="47">
        <f>Table_Query_from_Mac10[[#This Row],[qtytoShipFuture]]-Table_Query_from_Mac10[[#This Row],[qty_to_ship]]</f>
        <v>0</v>
      </c>
      <c r="W2889" s="47">
        <f>Table_Query_from_Mac10[[#This Row],[UnitPriceFuture]]</f>
        <v>29.229900000000001</v>
      </c>
      <c r="X2889" s="47">
        <f>Table_Query_from_Mac10[[#This Row],[Unit Increase]]*Table_Query_from_Mac10[[#This Row],[UnitPriceFuture]]</f>
        <v>0</v>
      </c>
      <c r="Y2889" s="47">
        <f>Table_Query_from_Mac10[[#This Row],[Unit Increase]]*Table_Query_from_Mac10[[#This Row],[Future-cost]]</f>
        <v>0</v>
      </c>
      <c r="Z2889" s="47">
        <f>-(Table_Query_from_Mac10[[#This Row],[Incremental Sales]]+((Table_Query_from_Mac10[[#This Row],[Incremental Sales]]*-(SUM(Summary!$S$8:$S$9)))))*Summary!$S$18</f>
        <v>0</v>
      </c>
      <c r="AA2889" s="47">
        <f>IFERROR(Table_Query_from_Mac10[[#This Row],[Incremental Cost]]/Table_Query_from_Mac10[[#This Row],[Incremental Sales]],0)</f>
        <v>0</v>
      </c>
      <c r="AB2889" s="47">
        <f>IFERROR(Table_Query_from_Mac10[[#This Row],[TotalCostFuture]]/Table_Query_from_Mac10[[#This Row],[totalsalesFuture]],0)</f>
        <v>0.4050646769232874</v>
      </c>
      <c r="AN2889" s="31">
        <v>12</v>
      </c>
      <c r="AO2889">
        <f t="shared" si="90"/>
        <v>3</v>
      </c>
      <c r="AQ2889" s="31">
        <v>89.8</v>
      </c>
      <c r="AR2889">
        <f t="shared" si="91"/>
        <v>31.43</v>
      </c>
    </row>
    <row r="2890" spans="1:44" x14ac:dyDescent="0.25">
      <c r="A2890">
        <v>90213</v>
      </c>
      <c r="B2890">
        <v>9</v>
      </c>
      <c r="C2890" t="s">
        <v>55</v>
      </c>
      <c r="D2890" t="s">
        <v>81</v>
      </c>
      <c r="E2890">
        <v>1</v>
      </c>
      <c r="F2890">
        <v>4.68</v>
      </c>
      <c r="G2890">
        <v>13.3</v>
      </c>
      <c r="H2890" s="1">
        <v>44859</v>
      </c>
      <c r="I2890" s="20">
        <v>0</v>
      </c>
      <c r="J2890" s="47">
        <f>Table_Query_from_Mac10[[#This Row],[unit_price]]-(Table_Query_from_Mac10[[#This Row],[unit_price]]*(Table_Query_from_Mac10[[#This Row],[discount_pct]]/100))</f>
        <v>13.3</v>
      </c>
      <c r="K2890" s="47">
        <f>Table_Query_from_Mac10[[#This Row],[unit_cost]]</f>
        <v>4.68</v>
      </c>
      <c r="L2890" s="47">
        <f>Table_Query_from_Mac10[[#This Row],[Live-cost]]*(1+Table_Query_from_Mac10[[#This Row],[CogsIncreasebyTYPE]])</f>
        <v>4.68</v>
      </c>
      <c r="M2890" s="47">
        <f>Table_Query_from_Mac10[[#This Row],[Live-cost]]*Table_Query_from_Mac10[[#This Row],[qty_to_ship]]</f>
        <v>4.68</v>
      </c>
      <c r="N2890" s="47">
        <f>IF(Table_Query_from_Mac10[[#This Row],[item_no]]="KDA",-Table_Query_from_Mac10[[#This Row],[unit_price]],Table_Query_from_Mac10[[#This Row],[Net Unit]]*Table_Query_from_Mac10[[#This Row],[qty_to_ship]])</f>
        <v>13.3</v>
      </c>
      <c r="O2890" s="47">
        <f>SUMIFS(Summary!C:C,Summary!H:H,Table_Query_from_Mac10[[#This Row],[Juiceoc]])</f>
        <v>0</v>
      </c>
      <c r="P2890" s="47">
        <f>SUMIFS(Summary!D:D,Summary!H:H,Table_Query_from_Mac10[[#This Row],[Juiceoc]])</f>
        <v>0</v>
      </c>
      <c r="Q2890" s="47">
        <f>SUMIFS(Summary!E:E,Summary!H:H,Table_Query_from_Mac10[[#This Row],[Juiceoc]])</f>
        <v>0</v>
      </c>
      <c r="R2890" s="47">
        <f>Table_Query_from_Mac10[[#This Row],[Net Unit]]*(1+Table_Query_from_Mac10[[#This Row],[PriceIncreasebyType]])</f>
        <v>13.3</v>
      </c>
      <c r="S2890" s="47">
        <f>Table_Query_from_Mac10[[#This Row],[UnitPriceFuture]]*Table_Query_from_Mac10[[#This Row],[qtytoShipFuture]]</f>
        <v>13.3</v>
      </c>
      <c r="T2890" s="47">
        <f>ROUND(Table_Query_from_Mac10[[#This Row],[qty_to_ship]]*(1+Table_Query_from_Mac10[[#This Row],[VolumeIncreasebyType]]),0)</f>
        <v>1</v>
      </c>
      <c r="U2890" s="47">
        <f>Table_Query_from_Mac10[[#This Row],[qtytoShipFuture]]*Table_Query_from_Mac10[[#This Row],[Future-cost]]</f>
        <v>4.68</v>
      </c>
      <c r="V2890" s="47">
        <f>Table_Query_from_Mac10[[#This Row],[qtytoShipFuture]]-Table_Query_from_Mac10[[#This Row],[qty_to_ship]]</f>
        <v>0</v>
      </c>
      <c r="W2890" s="47">
        <f>Table_Query_from_Mac10[[#This Row],[UnitPriceFuture]]</f>
        <v>13.3</v>
      </c>
      <c r="X2890" s="47">
        <f>Table_Query_from_Mac10[[#This Row],[Unit Increase]]*Table_Query_from_Mac10[[#This Row],[UnitPriceFuture]]</f>
        <v>0</v>
      </c>
      <c r="Y2890" s="47">
        <f>Table_Query_from_Mac10[[#This Row],[Unit Increase]]*Table_Query_from_Mac10[[#This Row],[Future-cost]]</f>
        <v>0</v>
      </c>
      <c r="Z2890" s="47">
        <f>-(Table_Query_from_Mac10[[#This Row],[Incremental Sales]]+((Table_Query_from_Mac10[[#This Row],[Incremental Sales]]*-(SUM(Summary!$S$8:$S$9)))))*Summary!$S$18</f>
        <v>0</v>
      </c>
      <c r="AA2890" s="47">
        <f>IFERROR(Table_Query_from_Mac10[[#This Row],[Incremental Cost]]/Table_Query_from_Mac10[[#This Row],[Incremental Sales]],0)</f>
        <v>0</v>
      </c>
      <c r="AB2890" s="47">
        <f>IFERROR(Table_Query_from_Mac10[[#This Row],[TotalCostFuture]]/Table_Query_from_Mac10[[#This Row],[totalsalesFuture]],0)</f>
        <v>0.35187969924812024</v>
      </c>
      <c r="AN2890" s="30">
        <v>4</v>
      </c>
      <c r="AO2890">
        <f t="shared" si="90"/>
        <v>1</v>
      </c>
      <c r="AQ2890" s="30">
        <v>38</v>
      </c>
      <c r="AR2890">
        <f t="shared" si="91"/>
        <v>13.3</v>
      </c>
    </row>
    <row r="2891" spans="1:44" x14ac:dyDescent="0.25">
      <c r="A2891">
        <v>90299</v>
      </c>
      <c r="B2891">
        <v>1</v>
      </c>
      <c r="C2891" t="s">
        <v>55</v>
      </c>
      <c r="D2891" t="s">
        <v>81</v>
      </c>
      <c r="E2891">
        <v>7</v>
      </c>
      <c r="F2891">
        <v>4.53</v>
      </c>
      <c r="G2891">
        <v>10.86</v>
      </c>
      <c r="H2891" s="1">
        <v>44858</v>
      </c>
      <c r="I2891" s="20">
        <v>7</v>
      </c>
      <c r="J2891" s="47">
        <f>Table_Query_from_Mac10[[#This Row],[unit_price]]-(Table_Query_from_Mac10[[#This Row],[unit_price]]*(Table_Query_from_Mac10[[#This Row],[discount_pct]]/100))</f>
        <v>10.0998</v>
      </c>
      <c r="K2891" s="47">
        <f>Table_Query_from_Mac10[[#This Row],[unit_cost]]</f>
        <v>4.53</v>
      </c>
      <c r="L2891" s="47">
        <f>Table_Query_from_Mac10[[#This Row],[Live-cost]]*(1+Table_Query_from_Mac10[[#This Row],[CogsIncreasebyTYPE]])</f>
        <v>4.53</v>
      </c>
      <c r="M2891" s="47">
        <f>Table_Query_from_Mac10[[#This Row],[Live-cost]]*Table_Query_from_Mac10[[#This Row],[qty_to_ship]]</f>
        <v>31.71</v>
      </c>
      <c r="N2891" s="47">
        <f>IF(Table_Query_from_Mac10[[#This Row],[item_no]]="KDA",-Table_Query_from_Mac10[[#This Row],[unit_price]],Table_Query_from_Mac10[[#This Row],[Net Unit]]*Table_Query_from_Mac10[[#This Row],[qty_to_ship]])</f>
        <v>70.698599999999999</v>
      </c>
      <c r="O2891" s="47">
        <f>SUMIFS(Summary!C:C,Summary!H:H,Table_Query_from_Mac10[[#This Row],[Juiceoc]])</f>
        <v>0</v>
      </c>
      <c r="P2891" s="47">
        <f>SUMIFS(Summary!D:D,Summary!H:H,Table_Query_from_Mac10[[#This Row],[Juiceoc]])</f>
        <v>0</v>
      </c>
      <c r="Q2891" s="47">
        <f>SUMIFS(Summary!E:E,Summary!H:H,Table_Query_from_Mac10[[#This Row],[Juiceoc]])</f>
        <v>0</v>
      </c>
      <c r="R2891" s="47">
        <f>Table_Query_from_Mac10[[#This Row],[Net Unit]]*(1+Table_Query_from_Mac10[[#This Row],[PriceIncreasebyType]])</f>
        <v>10.0998</v>
      </c>
      <c r="S2891" s="47">
        <f>Table_Query_from_Mac10[[#This Row],[UnitPriceFuture]]*Table_Query_from_Mac10[[#This Row],[qtytoShipFuture]]</f>
        <v>70.698599999999999</v>
      </c>
      <c r="T2891" s="47">
        <f>ROUND(Table_Query_from_Mac10[[#This Row],[qty_to_ship]]*(1+Table_Query_from_Mac10[[#This Row],[VolumeIncreasebyType]]),0)</f>
        <v>7</v>
      </c>
      <c r="U2891" s="47">
        <f>Table_Query_from_Mac10[[#This Row],[qtytoShipFuture]]*Table_Query_from_Mac10[[#This Row],[Future-cost]]</f>
        <v>31.71</v>
      </c>
      <c r="V2891" s="47">
        <f>Table_Query_from_Mac10[[#This Row],[qtytoShipFuture]]-Table_Query_from_Mac10[[#This Row],[qty_to_ship]]</f>
        <v>0</v>
      </c>
      <c r="W2891" s="47">
        <f>Table_Query_from_Mac10[[#This Row],[UnitPriceFuture]]</f>
        <v>10.0998</v>
      </c>
      <c r="X2891" s="47">
        <f>Table_Query_from_Mac10[[#This Row],[Unit Increase]]*Table_Query_from_Mac10[[#This Row],[UnitPriceFuture]]</f>
        <v>0</v>
      </c>
      <c r="Y2891" s="47">
        <f>Table_Query_from_Mac10[[#This Row],[Unit Increase]]*Table_Query_from_Mac10[[#This Row],[Future-cost]]</f>
        <v>0</v>
      </c>
      <c r="Z2891" s="47">
        <f>-(Table_Query_from_Mac10[[#This Row],[Incremental Sales]]+((Table_Query_from_Mac10[[#This Row],[Incremental Sales]]*-(SUM(Summary!$S$8:$S$9)))))*Summary!$S$18</f>
        <v>0</v>
      </c>
      <c r="AA2891" s="47">
        <f>IFERROR(Table_Query_from_Mac10[[#This Row],[Incremental Cost]]/Table_Query_from_Mac10[[#This Row],[Incremental Sales]],0)</f>
        <v>0</v>
      </c>
      <c r="AB2891" s="47">
        <f>IFERROR(Table_Query_from_Mac10[[#This Row],[TotalCostFuture]]/Table_Query_from_Mac10[[#This Row],[totalsalesFuture]],0)</f>
        <v>0.44852373314323057</v>
      </c>
      <c r="AN2891" s="31">
        <v>25</v>
      </c>
      <c r="AO2891">
        <f t="shared" si="90"/>
        <v>7</v>
      </c>
      <c r="AQ2891" s="31">
        <v>31.03</v>
      </c>
      <c r="AR2891">
        <f t="shared" si="91"/>
        <v>10.86</v>
      </c>
    </row>
    <row r="2892" spans="1:44" x14ac:dyDescent="0.25">
      <c r="A2892">
        <v>90299</v>
      </c>
      <c r="B2892">
        <v>2</v>
      </c>
      <c r="C2892" t="s">
        <v>55</v>
      </c>
      <c r="D2892" t="s">
        <v>81</v>
      </c>
      <c r="E2892">
        <v>4</v>
      </c>
      <c r="F2892">
        <v>6.38</v>
      </c>
      <c r="G2892">
        <v>16.420000000000002</v>
      </c>
      <c r="H2892" s="1">
        <v>44858</v>
      </c>
      <c r="I2892" s="20">
        <v>7</v>
      </c>
      <c r="J2892" s="47">
        <f>Table_Query_from_Mac10[[#This Row],[unit_price]]-(Table_Query_from_Mac10[[#This Row],[unit_price]]*(Table_Query_from_Mac10[[#This Row],[discount_pct]]/100))</f>
        <v>15.270600000000002</v>
      </c>
      <c r="K2892" s="47">
        <f>Table_Query_from_Mac10[[#This Row],[unit_cost]]</f>
        <v>6.38</v>
      </c>
      <c r="L2892" s="47">
        <f>Table_Query_from_Mac10[[#This Row],[Live-cost]]*(1+Table_Query_from_Mac10[[#This Row],[CogsIncreasebyTYPE]])</f>
        <v>6.38</v>
      </c>
      <c r="M2892" s="47">
        <f>Table_Query_from_Mac10[[#This Row],[Live-cost]]*Table_Query_from_Mac10[[#This Row],[qty_to_ship]]</f>
        <v>25.52</v>
      </c>
      <c r="N2892" s="47">
        <f>IF(Table_Query_from_Mac10[[#This Row],[item_no]]="KDA",-Table_Query_from_Mac10[[#This Row],[unit_price]],Table_Query_from_Mac10[[#This Row],[Net Unit]]*Table_Query_from_Mac10[[#This Row],[qty_to_ship]])</f>
        <v>61.082400000000007</v>
      </c>
      <c r="O2892" s="47">
        <f>SUMIFS(Summary!C:C,Summary!H:H,Table_Query_from_Mac10[[#This Row],[Juiceoc]])</f>
        <v>0</v>
      </c>
      <c r="P2892" s="47">
        <f>SUMIFS(Summary!D:D,Summary!H:H,Table_Query_from_Mac10[[#This Row],[Juiceoc]])</f>
        <v>0</v>
      </c>
      <c r="Q2892" s="47">
        <f>SUMIFS(Summary!E:E,Summary!H:H,Table_Query_from_Mac10[[#This Row],[Juiceoc]])</f>
        <v>0</v>
      </c>
      <c r="R2892" s="47">
        <f>Table_Query_from_Mac10[[#This Row],[Net Unit]]*(1+Table_Query_from_Mac10[[#This Row],[PriceIncreasebyType]])</f>
        <v>15.270600000000002</v>
      </c>
      <c r="S2892" s="47">
        <f>Table_Query_from_Mac10[[#This Row],[UnitPriceFuture]]*Table_Query_from_Mac10[[#This Row],[qtytoShipFuture]]</f>
        <v>61.082400000000007</v>
      </c>
      <c r="T2892" s="47">
        <f>ROUND(Table_Query_from_Mac10[[#This Row],[qty_to_ship]]*(1+Table_Query_from_Mac10[[#This Row],[VolumeIncreasebyType]]),0)</f>
        <v>4</v>
      </c>
      <c r="U2892" s="47">
        <f>Table_Query_from_Mac10[[#This Row],[qtytoShipFuture]]*Table_Query_from_Mac10[[#This Row],[Future-cost]]</f>
        <v>25.52</v>
      </c>
      <c r="V2892" s="47">
        <f>Table_Query_from_Mac10[[#This Row],[qtytoShipFuture]]-Table_Query_from_Mac10[[#This Row],[qty_to_ship]]</f>
        <v>0</v>
      </c>
      <c r="W2892" s="47">
        <f>Table_Query_from_Mac10[[#This Row],[UnitPriceFuture]]</f>
        <v>15.270600000000002</v>
      </c>
      <c r="X2892" s="47">
        <f>Table_Query_from_Mac10[[#This Row],[Unit Increase]]*Table_Query_from_Mac10[[#This Row],[UnitPriceFuture]]</f>
        <v>0</v>
      </c>
      <c r="Y2892" s="47">
        <f>Table_Query_from_Mac10[[#This Row],[Unit Increase]]*Table_Query_from_Mac10[[#This Row],[Future-cost]]</f>
        <v>0</v>
      </c>
      <c r="Z2892" s="47">
        <f>-(Table_Query_from_Mac10[[#This Row],[Incremental Sales]]+((Table_Query_from_Mac10[[#This Row],[Incremental Sales]]*-(SUM(Summary!$S$8:$S$9)))))*Summary!$S$18</f>
        <v>0</v>
      </c>
      <c r="AA2892" s="47">
        <f>IFERROR(Table_Query_from_Mac10[[#This Row],[Incremental Cost]]/Table_Query_from_Mac10[[#This Row],[Incremental Sales]],0)</f>
        <v>0</v>
      </c>
      <c r="AB2892" s="47">
        <f>IFERROR(Table_Query_from_Mac10[[#This Row],[TotalCostFuture]]/Table_Query_from_Mac10[[#This Row],[totalsalesFuture]],0)</f>
        <v>0.41779628829253596</v>
      </c>
      <c r="AN2892" s="30">
        <v>16</v>
      </c>
      <c r="AO2892">
        <f t="shared" si="90"/>
        <v>4</v>
      </c>
      <c r="AQ2892" s="30">
        <v>46.9</v>
      </c>
      <c r="AR2892">
        <f t="shared" si="91"/>
        <v>16.420000000000002</v>
      </c>
    </row>
    <row r="2893" spans="1:44" x14ac:dyDescent="0.25">
      <c r="A2893">
        <v>90299</v>
      </c>
      <c r="B2893">
        <v>3</v>
      </c>
      <c r="C2893" t="s">
        <v>55</v>
      </c>
      <c r="D2893" t="s">
        <v>81</v>
      </c>
      <c r="E2893">
        <v>3</v>
      </c>
      <c r="F2893">
        <v>7.17</v>
      </c>
      <c r="G2893">
        <v>18.14</v>
      </c>
      <c r="H2893" s="1">
        <v>44858</v>
      </c>
      <c r="I2893" s="20">
        <v>7</v>
      </c>
      <c r="J2893" s="47">
        <f>Table_Query_from_Mac10[[#This Row],[unit_price]]-(Table_Query_from_Mac10[[#This Row],[unit_price]]*(Table_Query_from_Mac10[[#This Row],[discount_pct]]/100))</f>
        <v>16.870200000000001</v>
      </c>
      <c r="K2893" s="47">
        <f>Table_Query_from_Mac10[[#This Row],[unit_cost]]</f>
        <v>7.17</v>
      </c>
      <c r="L2893" s="47">
        <f>Table_Query_from_Mac10[[#This Row],[Live-cost]]*(1+Table_Query_from_Mac10[[#This Row],[CogsIncreasebyTYPE]])</f>
        <v>7.17</v>
      </c>
      <c r="M2893" s="47">
        <f>Table_Query_from_Mac10[[#This Row],[Live-cost]]*Table_Query_from_Mac10[[#This Row],[qty_to_ship]]</f>
        <v>21.509999999999998</v>
      </c>
      <c r="N2893" s="47">
        <f>IF(Table_Query_from_Mac10[[#This Row],[item_no]]="KDA",-Table_Query_from_Mac10[[#This Row],[unit_price]],Table_Query_from_Mac10[[#This Row],[Net Unit]]*Table_Query_from_Mac10[[#This Row],[qty_to_ship]])</f>
        <v>50.610600000000005</v>
      </c>
      <c r="O2893" s="47">
        <f>SUMIFS(Summary!C:C,Summary!H:H,Table_Query_from_Mac10[[#This Row],[Juiceoc]])</f>
        <v>0</v>
      </c>
      <c r="P2893" s="47">
        <f>SUMIFS(Summary!D:D,Summary!H:H,Table_Query_from_Mac10[[#This Row],[Juiceoc]])</f>
        <v>0</v>
      </c>
      <c r="Q2893" s="47">
        <f>SUMIFS(Summary!E:E,Summary!H:H,Table_Query_from_Mac10[[#This Row],[Juiceoc]])</f>
        <v>0</v>
      </c>
      <c r="R2893" s="47">
        <f>Table_Query_from_Mac10[[#This Row],[Net Unit]]*(1+Table_Query_from_Mac10[[#This Row],[PriceIncreasebyType]])</f>
        <v>16.870200000000001</v>
      </c>
      <c r="S2893" s="47">
        <f>Table_Query_from_Mac10[[#This Row],[UnitPriceFuture]]*Table_Query_from_Mac10[[#This Row],[qtytoShipFuture]]</f>
        <v>50.610600000000005</v>
      </c>
      <c r="T2893" s="47">
        <f>ROUND(Table_Query_from_Mac10[[#This Row],[qty_to_ship]]*(1+Table_Query_from_Mac10[[#This Row],[VolumeIncreasebyType]]),0)</f>
        <v>3</v>
      </c>
      <c r="U2893" s="47">
        <f>Table_Query_from_Mac10[[#This Row],[qtytoShipFuture]]*Table_Query_from_Mac10[[#This Row],[Future-cost]]</f>
        <v>21.509999999999998</v>
      </c>
      <c r="V2893" s="47">
        <f>Table_Query_from_Mac10[[#This Row],[qtytoShipFuture]]-Table_Query_from_Mac10[[#This Row],[qty_to_ship]]</f>
        <v>0</v>
      </c>
      <c r="W2893" s="47">
        <f>Table_Query_from_Mac10[[#This Row],[UnitPriceFuture]]</f>
        <v>16.870200000000001</v>
      </c>
      <c r="X2893" s="47">
        <f>Table_Query_from_Mac10[[#This Row],[Unit Increase]]*Table_Query_from_Mac10[[#This Row],[UnitPriceFuture]]</f>
        <v>0</v>
      </c>
      <c r="Y2893" s="47">
        <f>Table_Query_from_Mac10[[#This Row],[Unit Increase]]*Table_Query_from_Mac10[[#This Row],[Future-cost]]</f>
        <v>0</v>
      </c>
      <c r="Z2893" s="47">
        <f>-(Table_Query_from_Mac10[[#This Row],[Incremental Sales]]+((Table_Query_from_Mac10[[#This Row],[Incremental Sales]]*-(SUM(Summary!$S$8:$S$9)))))*Summary!$S$18</f>
        <v>0</v>
      </c>
      <c r="AA2893" s="47">
        <f>IFERROR(Table_Query_from_Mac10[[#This Row],[Incremental Cost]]/Table_Query_from_Mac10[[#This Row],[Incremental Sales]],0)</f>
        <v>0</v>
      </c>
      <c r="AB2893" s="47">
        <f>IFERROR(Table_Query_from_Mac10[[#This Row],[TotalCostFuture]]/Table_Query_from_Mac10[[#This Row],[totalsalesFuture]],0)</f>
        <v>0.4250097805598036</v>
      </c>
      <c r="AN2893" s="31">
        <v>12</v>
      </c>
      <c r="AO2893">
        <f t="shared" si="90"/>
        <v>3</v>
      </c>
      <c r="AQ2893" s="31">
        <v>51.84</v>
      </c>
      <c r="AR2893">
        <f t="shared" si="91"/>
        <v>18.14</v>
      </c>
    </row>
    <row r="2894" spans="1:44" x14ac:dyDescent="0.25">
      <c r="A2894">
        <v>90299</v>
      </c>
      <c r="B2894">
        <v>4</v>
      </c>
      <c r="C2894" t="s">
        <v>55</v>
      </c>
      <c r="D2894" t="s">
        <v>81</v>
      </c>
      <c r="E2894">
        <v>3</v>
      </c>
      <c r="F2894">
        <v>8.5</v>
      </c>
      <c r="G2894">
        <v>22.57</v>
      </c>
      <c r="H2894" s="1">
        <v>44858</v>
      </c>
      <c r="I2894" s="20">
        <v>7</v>
      </c>
      <c r="J2894" s="47">
        <f>Table_Query_from_Mac10[[#This Row],[unit_price]]-(Table_Query_from_Mac10[[#This Row],[unit_price]]*(Table_Query_from_Mac10[[#This Row],[discount_pct]]/100))</f>
        <v>20.990100000000002</v>
      </c>
      <c r="K2894" s="47">
        <f>Table_Query_from_Mac10[[#This Row],[unit_cost]]</f>
        <v>8.5</v>
      </c>
      <c r="L2894" s="47">
        <f>Table_Query_from_Mac10[[#This Row],[Live-cost]]*(1+Table_Query_from_Mac10[[#This Row],[CogsIncreasebyTYPE]])</f>
        <v>8.5</v>
      </c>
      <c r="M2894" s="47">
        <f>Table_Query_from_Mac10[[#This Row],[Live-cost]]*Table_Query_from_Mac10[[#This Row],[qty_to_ship]]</f>
        <v>25.5</v>
      </c>
      <c r="N2894" s="47">
        <f>IF(Table_Query_from_Mac10[[#This Row],[item_no]]="KDA",-Table_Query_from_Mac10[[#This Row],[unit_price]],Table_Query_from_Mac10[[#This Row],[Net Unit]]*Table_Query_from_Mac10[[#This Row],[qty_to_ship]])</f>
        <v>62.970300000000009</v>
      </c>
      <c r="O2894" s="47">
        <f>SUMIFS(Summary!C:C,Summary!H:H,Table_Query_from_Mac10[[#This Row],[Juiceoc]])</f>
        <v>0</v>
      </c>
      <c r="P2894" s="47">
        <f>SUMIFS(Summary!D:D,Summary!H:H,Table_Query_from_Mac10[[#This Row],[Juiceoc]])</f>
        <v>0</v>
      </c>
      <c r="Q2894" s="47">
        <f>SUMIFS(Summary!E:E,Summary!H:H,Table_Query_from_Mac10[[#This Row],[Juiceoc]])</f>
        <v>0</v>
      </c>
      <c r="R2894" s="47">
        <f>Table_Query_from_Mac10[[#This Row],[Net Unit]]*(1+Table_Query_from_Mac10[[#This Row],[PriceIncreasebyType]])</f>
        <v>20.990100000000002</v>
      </c>
      <c r="S2894" s="47">
        <f>Table_Query_from_Mac10[[#This Row],[UnitPriceFuture]]*Table_Query_from_Mac10[[#This Row],[qtytoShipFuture]]</f>
        <v>62.970300000000009</v>
      </c>
      <c r="T2894" s="47">
        <f>ROUND(Table_Query_from_Mac10[[#This Row],[qty_to_ship]]*(1+Table_Query_from_Mac10[[#This Row],[VolumeIncreasebyType]]),0)</f>
        <v>3</v>
      </c>
      <c r="U2894" s="47">
        <f>Table_Query_from_Mac10[[#This Row],[qtytoShipFuture]]*Table_Query_from_Mac10[[#This Row],[Future-cost]]</f>
        <v>25.5</v>
      </c>
      <c r="V2894" s="47">
        <f>Table_Query_from_Mac10[[#This Row],[qtytoShipFuture]]-Table_Query_from_Mac10[[#This Row],[qty_to_ship]]</f>
        <v>0</v>
      </c>
      <c r="W2894" s="47">
        <f>Table_Query_from_Mac10[[#This Row],[UnitPriceFuture]]</f>
        <v>20.990100000000002</v>
      </c>
      <c r="X2894" s="47">
        <f>Table_Query_from_Mac10[[#This Row],[Unit Increase]]*Table_Query_from_Mac10[[#This Row],[UnitPriceFuture]]</f>
        <v>0</v>
      </c>
      <c r="Y2894" s="47">
        <f>Table_Query_from_Mac10[[#This Row],[Unit Increase]]*Table_Query_from_Mac10[[#This Row],[Future-cost]]</f>
        <v>0</v>
      </c>
      <c r="Z2894" s="47">
        <f>-(Table_Query_from_Mac10[[#This Row],[Incremental Sales]]+((Table_Query_from_Mac10[[#This Row],[Incremental Sales]]*-(SUM(Summary!$S$8:$S$9)))))*Summary!$S$18</f>
        <v>0</v>
      </c>
      <c r="AA2894" s="47">
        <f>IFERROR(Table_Query_from_Mac10[[#This Row],[Incremental Cost]]/Table_Query_from_Mac10[[#This Row],[Incremental Sales]],0)</f>
        <v>0</v>
      </c>
      <c r="AB2894" s="47">
        <f>IFERROR(Table_Query_from_Mac10[[#This Row],[TotalCostFuture]]/Table_Query_from_Mac10[[#This Row],[totalsalesFuture]],0)</f>
        <v>0.40495281108713149</v>
      </c>
      <c r="AN2894" s="30">
        <v>9</v>
      </c>
      <c r="AO2894">
        <f t="shared" si="90"/>
        <v>3</v>
      </c>
      <c r="AQ2894" s="30">
        <v>64.489999999999995</v>
      </c>
      <c r="AR2894">
        <f t="shared" si="91"/>
        <v>22.57</v>
      </c>
    </row>
    <row r="2895" spans="1:44" x14ac:dyDescent="0.25">
      <c r="A2895">
        <v>90299</v>
      </c>
      <c r="B2895">
        <v>5</v>
      </c>
      <c r="C2895" t="s">
        <v>55</v>
      </c>
      <c r="D2895" t="s">
        <v>81</v>
      </c>
      <c r="E2895">
        <v>3</v>
      </c>
      <c r="F2895">
        <v>9.86</v>
      </c>
      <c r="G2895">
        <v>27.29</v>
      </c>
      <c r="H2895" s="1">
        <v>44858</v>
      </c>
      <c r="I2895" s="20">
        <v>7</v>
      </c>
      <c r="J2895" s="47">
        <f>Table_Query_from_Mac10[[#This Row],[unit_price]]-(Table_Query_from_Mac10[[#This Row],[unit_price]]*(Table_Query_from_Mac10[[#This Row],[discount_pct]]/100))</f>
        <v>25.3797</v>
      </c>
      <c r="K2895" s="47">
        <f>Table_Query_from_Mac10[[#This Row],[unit_cost]]</f>
        <v>9.86</v>
      </c>
      <c r="L2895" s="47">
        <f>Table_Query_from_Mac10[[#This Row],[Live-cost]]*(1+Table_Query_from_Mac10[[#This Row],[CogsIncreasebyTYPE]])</f>
        <v>9.86</v>
      </c>
      <c r="M2895" s="47">
        <f>Table_Query_from_Mac10[[#This Row],[Live-cost]]*Table_Query_from_Mac10[[#This Row],[qty_to_ship]]</f>
        <v>29.58</v>
      </c>
      <c r="N2895" s="47">
        <f>IF(Table_Query_from_Mac10[[#This Row],[item_no]]="KDA",-Table_Query_from_Mac10[[#This Row],[unit_price]],Table_Query_from_Mac10[[#This Row],[Net Unit]]*Table_Query_from_Mac10[[#This Row],[qty_to_ship]])</f>
        <v>76.139099999999999</v>
      </c>
      <c r="O2895" s="47">
        <f>SUMIFS(Summary!C:C,Summary!H:H,Table_Query_from_Mac10[[#This Row],[Juiceoc]])</f>
        <v>0</v>
      </c>
      <c r="P2895" s="47">
        <f>SUMIFS(Summary!D:D,Summary!H:H,Table_Query_from_Mac10[[#This Row],[Juiceoc]])</f>
        <v>0</v>
      </c>
      <c r="Q2895" s="47">
        <f>SUMIFS(Summary!E:E,Summary!H:H,Table_Query_from_Mac10[[#This Row],[Juiceoc]])</f>
        <v>0</v>
      </c>
      <c r="R2895" s="47">
        <f>Table_Query_from_Mac10[[#This Row],[Net Unit]]*(1+Table_Query_from_Mac10[[#This Row],[PriceIncreasebyType]])</f>
        <v>25.3797</v>
      </c>
      <c r="S2895" s="47">
        <f>Table_Query_from_Mac10[[#This Row],[UnitPriceFuture]]*Table_Query_from_Mac10[[#This Row],[qtytoShipFuture]]</f>
        <v>76.139099999999999</v>
      </c>
      <c r="T2895" s="47">
        <f>ROUND(Table_Query_from_Mac10[[#This Row],[qty_to_ship]]*(1+Table_Query_from_Mac10[[#This Row],[VolumeIncreasebyType]]),0)</f>
        <v>3</v>
      </c>
      <c r="U2895" s="47">
        <f>Table_Query_from_Mac10[[#This Row],[qtytoShipFuture]]*Table_Query_from_Mac10[[#This Row],[Future-cost]]</f>
        <v>29.58</v>
      </c>
      <c r="V2895" s="47">
        <f>Table_Query_from_Mac10[[#This Row],[qtytoShipFuture]]-Table_Query_from_Mac10[[#This Row],[qty_to_ship]]</f>
        <v>0</v>
      </c>
      <c r="W2895" s="47">
        <f>Table_Query_from_Mac10[[#This Row],[UnitPriceFuture]]</f>
        <v>25.3797</v>
      </c>
      <c r="X2895" s="47">
        <f>Table_Query_from_Mac10[[#This Row],[Unit Increase]]*Table_Query_from_Mac10[[#This Row],[UnitPriceFuture]]</f>
        <v>0</v>
      </c>
      <c r="Y2895" s="47">
        <f>Table_Query_from_Mac10[[#This Row],[Unit Increase]]*Table_Query_from_Mac10[[#This Row],[Future-cost]]</f>
        <v>0</v>
      </c>
      <c r="Z2895" s="47">
        <f>-(Table_Query_from_Mac10[[#This Row],[Incremental Sales]]+((Table_Query_from_Mac10[[#This Row],[Incremental Sales]]*-(SUM(Summary!$S$8:$S$9)))))*Summary!$S$18</f>
        <v>0</v>
      </c>
      <c r="AA2895" s="47">
        <f>IFERROR(Table_Query_from_Mac10[[#This Row],[Incremental Cost]]/Table_Query_from_Mac10[[#This Row],[Incremental Sales]],0)</f>
        <v>0</v>
      </c>
      <c r="AB2895" s="47">
        <f>IFERROR(Table_Query_from_Mac10[[#This Row],[TotalCostFuture]]/Table_Query_from_Mac10[[#This Row],[totalsalesFuture]],0)</f>
        <v>0.38849947004889734</v>
      </c>
      <c r="AN2895" s="31">
        <v>9</v>
      </c>
      <c r="AO2895">
        <f t="shared" si="90"/>
        <v>3</v>
      </c>
      <c r="AQ2895" s="31">
        <v>77.959999999999994</v>
      </c>
      <c r="AR2895">
        <f t="shared" si="91"/>
        <v>27.29</v>
      </c>
    </row>
    <row r="2896" spans="1:44" x14ac:dyDescent="0.25">
      <c r="A2896">
        <v>90299</v>
      </c>
      <c r="B2896">
        <v>6</v>
      </c>
      <c r="C2896" t="s">
        <v>55</v>
      </c>
      <c r="D2896" t="s">
        <v>81</v>
      </c>
      <c r="E2896">
        <v>6</v>
      </c>
      <c r="F2896">
        <v>11.84</v>
      </c>
      <c r="G2896">
        <v>31.43</v>
      </c>
      <c r="H2896" s="1">
        <v>44858</v>
      </c>
      <c r="I2896" s="20">
        <v>7</v>
      </c>
      <c r="J2896" s="47">
        <f>Table_Query_from_Mac10[[#This Row],[unit_price]]-(Table_Query_from_Mac10[[#This Row],[unit_price]]*(Table_Query_from_Mac10[[#This Row],[discount_pct]]/100))</f>
        <v>29.229900000000001</v>
      </c>
      <c r="K2896" s="47">
        <f>Table_Query_from_Mac10[[#This Row],[unit_cost]]</f>
        <v>11.84</v>
      </c>
      <c r="L2896" s="47">
        <f>Table_Query_from_Mac10[[#This Row],[Live-cost]]*(1+Table_Query_from_Mac10[[#This Row],[CogsIncreasebyTYPE]])</f>
        <v>11.84</v>
      </c>
      <c r="M2896" s="47">
        <f>Table_Query_from_Mac10[[#This Row],[Live-cost]]*Table_Query_from_Mac10[[#This Row],[qty_to_ship]]</f>
        <v>71.039999999999992</v>
      </c>
      <c r="N2896" s="47">
        <f>IF(Table_Query_from_Mac10[[#This Row],[item_no]]="KDA",-Table_Query_from_Mac10[[#This Row],[unit_price]],Table_Query_from_Mac10[[#This Row],[Net Unit]]*Table_Query_from_Mac10[[#This Row],[qty_to_ship]])</f>
        <v>175.3794</v>
      </c>
      <c r="O2896" s="47">
        <f>SUMIFS(Summary!C:C,Summary!H:H,Table_Query_from_Mac10[[#This Row],[Juiceoc]])</f>
        <v>0</v>
      </c>
      <c r="P2896" s="47">
        <f>SUMIFS(Summary!D:D,Summary!H:H,Table_Query_from_Mac10[[#This Row],[Juiceoc]])</f>
        <v>0</v>
      </c>
      <c r="Q2896" s="47">
        <f>SUMIFS(Summary!E:E,Summary!H:H,Table_Query_from_Mac10[[#This Row],[Juiceoc]])</f>
        <v>0</v>
      </c>
      <c r="R2896" s="47">
        <f>Table_Query_from_Mac10[[#This Row],[Net Unit]]*(1+Table_Query_from_Mac10[[#This Row],[PriceIncreasebyType]])</f>
        <v>29.229900000000001</v>
      </c>
      <c r="S2896" s="47">
        <f>Table_Query_from_Mac10[[#This Row],[UnitPriceFuture]]*Table_Query_from_Mac10[[#This Row],[qtytoShipFuture]]</f>
        <v>175.3794</v>
      </c>
      <c r="T2896" s="47">
        <f>ROUND(Table_Query_from_Mac10[[#This Row],[qty_to_ship]]*(1+Table_Query_from_Mac10[[#This Row],[VolumeIncreasebyType]]),0)</f>
        <v>6</v>
      </c>
      <c r="U2896" s="47">
        <f>Table_Query_from_Mac10[[#This Row],[qtytoShipFuture]]*Table_Query_from_Mac10[[#This Row],[Future-cost]]</f>
        <v>71.039999999999992</v>
      </c>
      <c r="V2896" s="47">
        <f>Table_Query_from_Mac10[[#This Row],[qtytoShipFuture]]-Table_Query_from_Mac10[[#This Row],[qty_to_ship]]</f>
        <v>0</v>
      </c>
      <c r="W2896" s="47">
        <f>Table_Query_from_Mac10[[#This Row],[UnitPriceFuture]]</f>
        <v>29.229900000000001</v>
      </c>
      <c r="X2896" s="47">
        <f>Table_Query_from_Mac10[[#This Row],[Unit Increase]]*Table_Query_from_Mac10[[#This Row],[UnitPriceFuture]]</f>
        <v>0</v>
      </c>
      <c r="Y2896" s="47">
        <f>Table_Query_from_Mac10[[#This Row],[Unit Increase]]*Table_Query_from_Mac10[[#This Row],[Future-cost]]</f>
        <v>0</v>
      </c>
      <c r="Z2896" s="47">
        <f>-(Table_Query_from_Mac10[[#This Row],[Incremental Sales]]+((Table_Query_from_Mac10[[#This Row],[Incremental Sales]]*-(SUM(Summary!$S$8:$S$9)))))*Summary!$S$18</f>
        <v>0</v>
      </c>
      <c r="AA2896" s="47">
        <f>IFERROR(Table_Query_from_Mac10[[#This Row],[Incremental Cost]]/Table_Query_from_Mac10[[#This Row],[Incremental Sales]],0)</f>
        <v>0</v>
      </c>
      <c r="AB2896" s="47">
        <f>IFERROR(Table_Query_from_Mac10[[#This Row],[TotalCostFuture]]/Table_Query_from_Mac10[[#This Row],[totalsalesFuture]],0)</f>
        <v>0.4050646769232874</v>
      </c>
      <c r="AN2896" s="30">
        <v>24</v>
      </c>
      <c r="AO2896">
        <f t="shared" si="90"/>
        <v>6</v>
      </c>
      <c r="AQ2896" s="30">
        <v>89.8</v>
      </c>
      <c r="AR2896">
        <f t="shared" si="91"/>
        <v>31.43</v>
      </c>
    </row>
    <row r="2897" spans="1:44" x14ac:dyDescent="0.25">
      <c r="A2897">
        <v>90299</v>
      </c>
      <c r="B2897">
        <v>7</v>
      </c>
      <c r="C2897" t="s">
        <v>55</v>
      </c>
      <c r="D2897" t="s">
        <v>81</v>
      </c>
      <c r="E2897">
        <v>4</v>
      </c>
      <c r="F2897">
        <v>6.59</v>
      </c>
      <c r="G2897">
        <v>17.5</v>
      </c>
      <c r="H2897" s="1">
        <v>44858</v>
      </c>
      <c r="I2897" s="20">
        <v>7</v>
      </c>
      <c r="J2897" s="47">
        <f>Table_Query_from_Mac10[[#This Row],[unit_price]]-(Table_Query_from_Mac10[[#This Row],[unit_price]]*(Table_Query_from_Mac10[[#This Row],[discount_pct]]/100))</f>
        <v>16.274999999999999</v>
      </c>
      <c r="K2897" s="47">
        <f>Table_Query_from_Mac10[[#This Row],[unit_cost]]</f>
        <v>6.59</v>
      </c>
      <c r="L2897" s="47">
        <f>Table_Query_from_Mac10[[#This Row],[Live-cost]]*(1+Table_Query_from_Mac10[[#This Row],[CogsIncreasebyTYPE]])</f>
        <v>6.59</v>
      </c>
      <c r="M2897" s="47">
        <f>Table_Query_from_Mac10[[#This Row],[Live-cost]]*Table_Query_from_Mac10[[#This Row],[qty_to_ship]]</f>
        <v>26.36</v>
      </c>
      <c r="N2897" s="47">
        <f>IF(Table_Query_from_Mac10[[#This Row],[item_no]]="KDA",-Table_Query_from_Mac10[[#This Row],[unit_price]],Table_Query_from_Mac10[[#This Row],[Net Unit]]*Table_Query_from_Mac10[[#This Row],[qty_to_ship]])</f>
        <v>65.099999999999994</v>
      </c>
      <c r="O2897" s="47">
        <f>SUMIFS(Summary!C:C,Summary!H:H,Table_Query_from_Mac10[[#This Row],[Juiceoc]])</f>
        <v>0</v>
      </c>
      <c r="P2897" s="47">
        <f>SUMIFS(Summary!D:D,Summary!H:H,Table_Query_from_Mac10[[#This Row],[Juiceoc]])</f>
        <v>0</v>
      </c>
      <c r="Q2897" s="47">
        <f>SUMIFS(Summary!E:E,Summary!H:H,Table_Query_from_Mac10[[#This Row],[Juiceoc]])</f>
        <v>0</v>
      </c>
      <c r="R2897" s="47">
        <f>Table_Query_from_Mac10[[#This Row],[Net Unit]]*(1+Table_Query_from_Mac10[[#This Row],[PriceIncreasebyType]])</f>
        <v>16.274999999999999</v>
      </c>
      <c r="S2897" s="47">
        <f>Table_Query_from_Mac10[[#This Row],[UnitPriceFuture]]*Table_Query_from_Mac10[[#This Row],[qtytoShipFuture]]</f>
        <v>65.099999999999994</v>
      </c>
      <c r="T2897" s="47">
        <f>ROUND(Table_Query_from_Mac10[[#This Row],[qty_to_ship]]*(1+Table_Query_from_Mac10[[#This Row],[VolumeIncreasebyType]]),0)</f>
        <v>4</v>
      </c>
      <c r="U2897" s="47">
        <f>Table_Query_from_Mac10[[#This Row],[qtytoShipFuture]]*Table_Query_from_Mac10[[#This Row],[Future-cost]]</f>
        <v>26.36</v>
      </c>
      <c r="V2897" s="47">
        <f>Table_Query_from_Mac10[[#This Row],[qtytoShipFuture]]-Table_Query_from_Mac10[[#This Row],[qty_to_ship]]</f>
        <v>0</v>
      </c>
      <c r="W2897" s="47">
        <f>Table_Query_from_Mac10[[#This Row],[UnitPriceFuture]]</f>
        <v>16.274999999999999</v>
      </c>
      <c r="X2897" s="47">
        <f>Table_Query_from_Mac10[[#This Row],[Unit Increase]]*Table_Query_from_Mac10[[#This Row],[UnitPriceFuture]]</f>
        <v>0</v>
      </c>
      <c r="Y2897" s="47">
        <f>Table_Query_from_Mac10[[#This Row],[Unit Increase]]*Table_Query_from_Mac10[[#This Row],[Future-cost]]</f>
        <v>0</v>
      </c>
      <c r="Z2897" s="47">
        <f>-(Table_Query_from_Mac10[[#This Row],[Incremental Sales]]+((Table_Query_from_Mac10[[#This Row],[Incremental Sales]]*-(SUM(Summary!$S$8:$S$9)))))*Summary!$S$18</f>
        <v>0</v>
      </c>
      <c r="AA2897" s="47">
        <f>IFERROR(Table_Query_from_Mac10[[#This Row],[Incremental Cost]]/Table_Query_from_Mac10[[#This Row],[Incremental Sales]],0)</f>
        <v>0</v>
      </c>
      <c r="AB2897" s="47">
        <f>IFERROR(Table_Query_from_Mac10[[#This Row],[TotalCostFuture]]/Table_Query_from_Mac10[[#This Row],[totalsalesFuture]],0)</f>
        <v>0.40491551459293396</v>
      </c>
      <c r="AN2897" s="31">
        <v>16</v>
      </c>
      <c r="AO2897">
        <f t="shared" si="90"/>
        <v>4</v>
      </c>
      <c r="AQ2897" s="31">
        <v>49.99</v>
      </c>
      <c r="AR2897">
        <f t="shared" si="91"/>
        <v>17.5</v>
      </c>
    </row>
    <row r="2898" spans="1:44" x14ac:dyDescent="0.25">
      <c r="A2898">
        <v>90299</v>
      </c>
      <c r="B2898">
        <v>8</v>
      </c>
      <c r="C2898" t="s">
        <v>55</v>
      </c>
      <c r="D2898" t="s">
        <v>81</v>
      </c>
      <c r="E2898">
        <v>4</v>
      </c>
      <c r="F2898">
        <v>7.16</v>
      </c>
      <c r="G2898">
        <v>19.170000000000002</v>
      </c>
      <c r="H2898" s="1">
        <v>44858</v>
      </c>
      <c r="I2898" s="20">
        <v>7</v>
      </c>
      <c r="J2898" s="47">
        <f>Table_Query_from_Mac10[[#This Row],[unit_price]]-(Table_Query_from_Mac10[[#This Row],[unit_price]]*(Table_Query_from_Mac10[[#This Row],[discount_pct]]/100))</f>
        <v>17.828100000000003</v>
      </c>
      <c r="K2898" s="47">
        <f>Table_Query_from_Mac10[[#This Row],[unit_cost]]</f>
        <v>7.16</v>
      </c>
      <c r="L2898" s="47">
        <f>Table_Query_from_Mac10[[#This Row],[Live-cost]]*(1+Table_Query_from_Mac10[[#This Row],[CogsIncreasebyTYPE]])</f>
        <v>7.16</v>
      </c>
      <c r="M2898" s="47">
        <f>Table_Query_from_Mac10[[#This Row],[Live-cost]]*Table_Query_from_Mac10[[#This Row],[qty_to_ship]]</f>
        <v>28.64</v>
      </c>
      <c r="N2898" s="47">
        <f>IF(Table_Query_from_Mac10[[#This Row],[item_no]]="KDA",-Table_Query_from_Mac10[[#This Row],[unit_price]],Table_Query_from_Mac10[[#This Row],[Net Unit]]*Table_Query_from_Mac10[[#This Row],[qty_to_ship]])</f>
        <v>71.312400000000011</v>
      </c>
      <c r="O2898" s="47">
        <f>SUMIFS(Summary!C:C,Summary!H:H,Table_Query_from_Mac10[[#This Row],[Juiceoc]])</f>
        <v>0</v>
      </c>
      <c r="P2898" s="47">
        <f>SUMIFS(Summary!D:D,Summary!H:H,Table_Query_from_Mac10[[#This Row],[Juiceoc]])</f>
        <v>0</v>
      </c>
      <c r="Q2898" s="47">
        <f>SUMIFS(Summary!E:E,Summary!H:H,Table_Query_from_Mac10[[#This Row],[Juiceoc]])</f>
        <v>0</v>
      </c>
      <c r="R2898" s="47">
        <f>Table_Query_from_Mac10[[#This Row],[Net Unit]]*(1+Table_Query_from_Mac10[[#This Row],[PriceIncreasebyType]])</f>
        <v>17.828100000000003</v>
      </c>
      <c r="S2898" s="47">
        <f>Table_Query_from_Mac10[[#This Row],[UnitPriceFuture]]*Table_Query_from_Mac10[[#This Row],[qtytoShipFuture]]</f>
        <v>71.312400000000011</v>
      </c>
      <c r="T2898" s="47">
        <f>ROUND(Table_Query_from_Mac10[[#This Row],[qty_to_ship]]*(1+Table_Query_from_Mac10[[#This Row],[VolumeIncreasebyType]]),0)</f>
        <v>4</v>
      </c>
      <c r="U2898" s="47">
        <f>Table_Query_from_Mac10[[#This Row],[qtytoShipFuture]]*Table_Query_from_Mac10[[#This Row],[Future-cost]]</f>
        <v>28.64</v>
      </c>
      <c r="V2898" s="47">
        <f>Table_Query_from_Mac10[[#This Row],[qtytoShipFuture]]-Table_Query_from_Mac10[[#This Row],[qty_to_ship]]</f>
        <v>0</v>
      </c>
      <c r="W2898" s="47">
        <f>Table_Query_from_Mac10[[#This Row],[UnitPriceFuture]]</f>
        <v>17.828100000000003</v>
      </c>
      <c r="X2898" s="47">
        <f>Table_Query_from_Mac10[[#This Row],[Unit Increase]]*Table_Query_from_Mac10[[#This Row],[UnitPriceFuture]]</f>
        <v>0</v>
      </c>
      <c r="Y2898" s="47">
        <f>Table_Query_from_Mac10[[#This Row],[Unit Increase]]*Table_Query_from_Mac10[[#This Row],[Future-cost]]</f>
        <v>0</v>
      </c>
      <c r="Z2898" s="47">
        <f>-(Table_Query_from_Mac10[[#This Row],[Incremental Sales]]+((Table_Query_from_Mac10[[#This Row],[Incremental Sales]]*-(SUM(Summary!$S$8:$S$9)))))*Summary!$S$18</f>
        <v>0</v>
      </c>
      <c r="AA2898" s="47">
        <f>IFERROR(Table_Query_from_Mac10[[#This Row],[Incremental Cost]]/Table_Query_from_Mac10[[#This Row],[Incremental Sales]],0)</f>
        <v>0</v>
      </c>
      <c r="AB2898" s="47">
        <f>IFERROR(Table_Query_from_Mac10[[#This Row],[TotalCostFuture]]/Table_Query_from_Mac10[[#This Row],[totalsalesFuture]],0)</f>
        <v>0.40161318368194027</v>
      </c>
      <c r="AN2898" s="30">
        <v>16</v>
      </c>
      <c r="AO2898">
        <f t="shared" si="90"/>
        <v>4</v>
      </c>
      <c r="AQ2898" s="30">
        <v>54.76</v>
      </c>
      <c r="AR2898">
        <f t="shared" si="91"/>
        <v>19.170000000000002</v>
      </c>
    </row>
    <row r="2899" spans="1:44" x14ac:dyDescent="0.25">
      <c r="A2899">
        <v>90299</v>
      </c>
      <c r="B2899">
        <v>9</v>
      </c>
      <c r="C2899" t="s">
        <v>55</v>
      </c>
      <c r="D2899" t="s">
        <v>81</v>
      </c>
      <c r="E2899">
        <v>3</v>
      </c>
      <c r="F2899">
        <v>8.64</v>
      </c>
      <c r="G2899">
        <v>22.99</v>
      </c>
      <c r="H2899" s="1">
        <v>44858</v>
      </c>
      <c r="I2899" s="20">
        <v>7</v>
      </c>
      <c r="J2899" s="47">
        <f>Table_Query_from_Mac10[[#This Row],[unit_price]]-(Table_Query_from_Mac10[[#This Row],[unit_price]]*(Table_Query_from_Mac10[[#This Row],[discount_pct]]/100))</f>
        <v>21.380699999999997</v>
      </c>
      <c r="K2899" s="47">
        <f>Table_Query_from_Mac10[[#This Row],[unit_cost]]</f>
        <v>8.64</v>
      </c>
      <c r="L2899" s="47">
        <f>Table_Query_from_Mac10[[#This Row],[Live-cost]]*(1+Table_Query_from_Mac10[[#This Row],[CogsIncreasebyTYPE]])</f>
        <v>8.64</v>
      </c>
      <c r="M2899" s="47">
        <f>Table_Query_from_Mac10[[#This Row],[Live-cost]]*Table_Query_from_Mac10[[#This Row],[qty_to_ship]]</f>
        <v>25.92</v>
      </c>
      <c r="N2899" s="47">
        <f>IF(Table_Query_from_Mac10[[#This Row],[item_no]]="KDA",-Table_Query_from_Mac10[[#This Row],[unit_price]],Table_Query_from_Mac10[[#This Row],[Net Unit]]*Table_Query_from_Mac10[[#This Row],[qty_to_ship]])</f>
        <v>64.142099999999999</v>
      </c>
      <c r="O2899" s="47">
        <f>SUMIFS(Summary!C:C,Summary!H:H,Table_Query_from_Mac10[[#This Row],[Juiceoc]])</f>
        <v>0</v>
      </c>
      <c r="P2899" s="47">
        <f>SUMIFS(Summary!D:D,Summary!H:H,Table_Query_from_Mac10[[#This Row],[Juiceoc]])</f>
        <v>0</v>
      </c>
      <c r="Q2899" s="47">
        <f>SUMIFS(Summary!E:E,Summary!H:H,Table_Query_from_Mac10[[#This Row],[Juiceoc]])</f>
        <v>0</v>
      </c>
      <c r="R2899" s="47">
        <f>Table_Query_from_Mac10[[#This Row],[Net Unit]]*(1+Table_Query_from_Mac10[[#This Row],[PriceIncreasebyType]])</f>
        <v>21.380699999999997</v>
      </c>
      <c r="S2899" s="47">
        <f>Table_Query_from_Mac10[[#This Row],[UnitPriceFuture]]*Table_Query_from_Mac10[[#This Row],[qtytoShipFuture]]</f>
        <v>64.142099999999999</v>
      </c>
      <c r="T2899" s="47">
        <f>ROUND(Table_Query_from_Mac10[[#This Row],[qty_to_ship]]*(1+Table_Query_from_Mac10[[#This Row],[VolumeIncreasebyType]]),0)</f>
        <v>3</v>
      </c>
      <c r="U2899" s="47">
        <f>Table_Query_from_Mac10[[#This Row],[qtytoShipFuture]]*Table_Query_from_Mac10[[#This Row],[Future-cost]]</f>
        <v>25.92</v>
      </c>
      <c r="V2899" s="47">
        <f>Table_Query_from_Mac10[[#This Row],[qtytoShipFuture]]-Table_Query_from_Mac10[[#This Row],[qty_to_ship]]</f>
        <v>0</v>
      </c>
      <c r="W2899" s="47">
        <f>Table_Query_from_Mac10[[#This Row],[UnitPriceFuture]]</f>
        <v>21.380699999999997</v>
      </c>
      <c r="X2899" s="47">
        <f>Table_Query_from_Mac10[[#This Row],[Unit Increase]]*Table_Query_from_Mac10[[#This Row],[UnitPriceFuture]]</f>
        <v>0</v>
      </c>
      <c r="Y2899" s="47">
        <f>Table_Query_from_Mac10[[#This Row],[Unit Increase]]*Table_Query_from_Mac10[[#This Row],[Future-cost]]</f>
        <v>0</v>
      </c>
      <c r="Z2899" s="47">
        <f>-(Table_Query_from_Mac10[[#This Row],[Incremental Sales]]+((Table_Query_from_Mac10[[#This Row],[Incremental Sales]]*-(SUM(Summary!$S$8:$S$9)))))*Summary!$S$18</f>
        <v>0</v>
      </c>
      <c r="AA2899" s="47">
        <f>IFERROR(Table_Query_from_Mac10[[#This Row],[Incremental Cost]]/Table_Query_from_Mac10[[#This Row],[Incremental Sales]],0)</f>
        <v>0</v>
      </c>
      <c r="AB2899" s="47">
        <f>IFERROR(Table_Query_from_Mac10[[#This Row],[TotalCostFuture]]/Table_Query_from_Mac10[[#This Row],[totalsalesFuture]],0)</f>
        <v>0.40410276557830194</v>
      </c>
      <c r="AN2899" s="31">
        <v>12</v>
      </c>
      <c r="AO2899">
        <f t="shared" si="90"/>
        <v>3</v>
      </c>
      <c r="AQ2899" s="31">
        <v>65.680000000000007</v>
      </c>
      <c r="AR2899">
        <f t="shared" si="91"/>
        <v>22.99</v>
      </c>
    </row>
    <row r="2900" spans="1:44" x14ac:dyDescent="0.25">
      <c r="A2900">
        <v>90299</v>
      </c>
      <c r="B2900">
        <v>10</v>
      </c>
      <c r="C2900" t="s">
        <v>55</v>
      </c>
      <c r="D2900" t="s">
        <v>81</v>
      </c>
      <c r="E2900">
        <v>3</v>
      </c>
      <c r="F2900">
        <v>10.09</v>
      </c>
      <c r="G2900">
        <v>28.24</v>
      </c>
      <c r="H2900" s="1">
        <v>44858</v>
      </c>
      <c r="I2900" s="20">
        <v>7</v>
      </c>
      <c r="J2900" s="47">
        <f>Table_Query_from_Mac10[[#This Row],[unit_price]]-(Table_Query_from_Mac10[[#This Row],[unit_price]]*(Table_Query_from_Mac10[[#This Row],[discount_pct]]/100))</f>
        <v>26.263199999999998</v>
      </c>
      <c r="K2900" s="47">
        <f>Table_Query_from_Mac10[[#This Row],[unit_cost]]</f>
        <v>10.09</v>
      </c>
      <c r="L2900" s="47">
        <f>Table_Query_from_Mac10[[#This Row],[Live-cost]]*(1+Table_Query_from_Mac10[[#This Row],[CogsIncreasebyTYPE]])</f>
        <v>10.09</v>
      </c>
      <c r="M2900" s="47">
        <f>Table_Query_from_Mac10[[#This Row],[Live-cost]]*Table_Query_from_Mac10[[#This Row],[qty_to_ship]]</f>
        <v>30.27</v>
      </c>
      <c r="N2900" s="47">
        <f>IF(Table_Query_from_Mac10[[#This Row],[item_no]]="KDA",-Table_Query_from_Mac10[[#This Row],[unit_price]],Table_Query_from_Mac10[[#This Row],[Net Unit]]*Table_Query_from_Mac10[[#This Row],[qty_to_ship]])</f>
        <v>78.789599999999993</v>
      </c>
      <c r="O2900" s="47">
        <f>SUMIFS(Summary!C:C,Summary!H:H,Table_Query_from_Mac10[[#This Row],[Juiceoc]])</f>
        <v>0</v>
      </c>
      <c r="P2900" s="47">
        <f>SUMIFS(Summary!D:D,Summary!H:H,Table_Query_from_Mac10[[#This Row],[Juiceoc]])</f>
        <v>0</v>
      </c>
      <c r="Q2900" s="47">
        <f>SUMIFS(Summary!E:E,Summary!H:H,Table_Query_from_Mac10[[#This Row],[Juiceoc]])</f>
        <v>0</v>
      </c>
      <c r="R2900" s="47">
        <f>Table_Query_from_Mac10[[#This Row],[Net Unit]]*(1+Table_Query_from_Mac10[[#This Row],[PriceIncreasebyType]])</f>
        <v>26.263199999999998</v>
      </c>
      <c r="S2900" s="47">
        <f>Table_Query_from_Mac10[[#This Row],[UnitPriceFuture]]*Table_Query_from_Mac10[[#This Row],[qtytoShipFuture]]</f>
        <v>78.789599999999993</v>
      </c>
      <c r="T2900" s="47">
        <f>ROUND(Table_Query_from_Mac10[[#This Row],[qty_to_ship]]*(1+Table_Query_from_Mac10[[#This Row],[VolumeIncreasebyType]]),0)</f>
        <v>3</v>
      </c>
      <c r="U2900" s="47">
        <f>Table_Query_from_Mac10[[#This Row],[qtytoShipFuture]]*Table_Query_from_Mac10[[#This Row],[Future-cost]]</f>
        <v>30.27</v>
      </c>
      <c r="V2900" s="47">
        <f>Table_Query_from_Mac10[[#This Row],[qtytoShipFuture]]-Table_Query_from_Mac10[[#This Row],[qty_to_ship]]</f>
        <v>0</v>
      </c>
      <c r="W2900" s="47">
        <f>Table_Query_from_Mac10[[#This Row],[UnitPriceFuture]]</f>
        <v>26.263199999999998</v>
      </c>
      <c r="X2900" s="47">
        <f>Table_Query_from_Mac10[[#This Row],[Unit Increase]]*Table_Query_from_Mac10[[#This Row],[UnitPriceFuture]]</f>
        <v>0</v>
      </c>
      <c r="Y2900" s="47">
        <f>Table_Query_from_Mac10[[#This Row],[Unit Increase]]*Table_Query_from_Mac10[[#This Row],[Future-cost]]</f>
        <v>0</v>
      </c>
      <c r="Z2900" s="47">
        <f>-(Table_Query_from_Mac10[[#This Row],[Incremental Sales]]+((Table_Query_from_Mac10[[#This Row],[Incremental Sales]]*-(SUM(Summary!$S$8:$S$9)))))*Summary!$S$18</f>
        <v>0</v>
      </c>
      <c r="AA2900" s="47">
        <f>IFERROR(Table_Query_from_Mac10[[#This Row],[Incremental Cost]]/Table_Query_from_Mac10[[#This Row],[Incremental Sales]],0)</f>
        <v>0</v>
      </c>
      <c r="AB2900" s="47">
        <f>IFERROR(Table_Query_from_Mac10[[#This Row],[TotalCostFuture]]/Table_Query_from_Mac10[[#This Row],[totalsalesFuture]],0)</f>
        <v>0.38418776082122519</v>
      </c>
      <c r="AN2900" s="30">
        <v>9</v>
      </c>
      <c r="AO2900">
        <f t="shared" si="90"/>
        <v>3</v>
      </c>
      <c r="AQ2900" s="30">
        <v>80.680000000000007</v>
      </c>
      <c r="AR2900">
        <f t="shared" si="91"/>
        <v>28.24</v>
      </c>
    </row>
    <row r="2901" spans="1:44" x14ac:dyDescent="0.25">
      <c r="A2901">
        <v>90299</v>
      </c>
      <c r="B2901">
        <v>11</v>
      </c>
      <c r="C2901" t="s">
        <v>55</v>
      </c>
      <c r="D2901" t="s">
        <v>81</v>
      </c>
      <c r="E2901">
        <v>1</v>
      </c>
      <c r="F2901">
        <v>13.35</v>
      </c>
      <c r="G2901">
        <v>38.020000000000003</v>
      </c>
      <c r="H2901" s="1">
        <v>44858</v>
      </c>
      <c r="I2901" s="20">
        <v>7</v>
      </c>
      <c r="J2901" s="47">
        <f>Table_Query_from_Mac10[[#This Row],[unit_price]]-(Table_Query_from_Mac10[[#This Row],[unit_price]]*(Table_Query_from_Mac10[[#This Row],[discount_pct]]/100))</f>
        <v>35.358600000000003</v>
      </c>
      <c r="K2901" s="47">
        <f>Table_Query_from_Mac10[[#This Row],[unit_cost]]</f>
        <v>13.35</v>
      </c>
      <c r="L2901" s="47">
        <f>Table_Query_from_Mac10[[#This Row],[Live-cost]]*(1+Table_Query_from_Mac10[[#This Row],[CogsIncreasebyTYPE]])</f>
        <v>13.35</v>
      </c>
      <c r="M2901" s="47">
        <f>Table_Query_from_Mac10[[#This Row],[Live-cost]]*Table_Query_from_Mac10[[#This Row],[qty_to_ship]]</f>
        <v>13.35</v>
      </c>
      <c r="N2901" s="47">
        <f>IF(Table_Query_from_Mac10[[#This Row],[item_no]]="KDA",-Table_Query_from_Mac10[[#This Row],[unit_price]],Table_Query_from_Mac10[[#This Row],[Net Unit]]*Table_Query_from_Mac10[[#This Row],[qty_to_ship]])</f>
        <v>35.358600000000003</v>
      </c>
      <c r="O2901" s="47">
        <f>SUMIFS(Summary!C:C,Summary!H:H,Table_Query_from_Mac10[[#This Row],[Juiceoc]])</f>
        <v>0</v>
      </c>
      <c r="P2901" s="47">
        <f>SUMIFS(Summary!D:D,Summary!H:H,Table_Query_from_Mac10[[#This Row],[Juiceoc]])</f>
        <v>0</v>
      </c>
      <c r="Q2901" s="47">
        <f>SUMIFS(Summary!E:E,Summary!H:H,Table_Query_from_Mac10[[#This Row],[Juiceoc]])</f>
        <v>0</v>
      </c>
      <c r="R2901" s="47">
        <f>Table_Query_from_Mac10[[#This Row],[Net Unit]]*(1+Table_Query_from_Mac10[[#This Row],[PriceIncreasebyType]])</f>
        <v>35.358600000000003</v>
      </c>
      <c r="S2901" s="47">
        <f>Table_Query_from_Mac10[[#This Row],[UnitPriceFuture]]*Table_Query_from_Mac10[[#This Row],[qtytoShipFuture]]</f>
        <v>35.358600000000003</v>
      </c>
      <c r="T2901" s="47">
        <f>ROUND(Table_Query_from_Mac10[[#This Row],[qty_to_ship]]*(1+Table_Query_from_Mac10[[#This Row],[VolumeIncreasebyType]]),0)</f>
        <v>1</v>
      </c>
      <c r="U2901" s="47">
        <f>Table_Query_from_Mac10[[#This Row],[qtytoShipFuture]]*Table_Query_from_Mac10[[#This Row],[Future-cost]]</f>
        <v>13.35</v>
      </c>
      <c r="V2901" s="47">
        <f>Table_Query_from_Mac10[[#This Row],[qtytoShipFuture]]-Table_Query_from_Mac10[[#This Row],[qty_to_ship]]</f>
        <v>0</v>
      </c>
      <c r="W2901" s="47">
        <f>Table_Query_from_Mac10[[#This Row],[UnitPriceFuture]]</f>
        <v>35.358600000000003</v>
      </c>
      <c r="X2901" s="47">
        <f>Table_Query_from_Mac10[[#This Row],[Unit Increase]]*Table_Query_from_Mac10[[#This Row],[UnitPriceFuture]]</f>
        <v>0</v>
      </c>
      <c r="Y2901" s="47">
        <f>Table_Query_from_Mac10[[#This Row],[Unit Increase]]*Table_Query_from_Mac10[[#This Row],[Future-cost]]</f>
        <v>0</v>
      </c>
      <c r="Z2901" s="47">
        <f>-(Table_Query_from_Mac10[[#This Row],[Incremental Sales]]+((Table_Query_from_Mac10[[#This Row],[Incremental Sales]]*-(SUM(Summary!$S$8:$S$9)))))*Summary!$S$18</f>
        <v>0</v>
      </c>
      <c r="AA2901" s="47">
        <f>IFERROR(Table_Query_from_Mac10[[#This Row],[Incremental Cost]]/Table_Query_from_Mac10[[#This Row],[Incremental Sales]],0)</f>
        <v>0</v>
      </c>
      <c r="AB2901" s="47">
        <f>IFERROR(Table_Query_from_Mac10[[#This Row],[TotalCostFuture]]/Table_Query_from_Mac10[[#This Row],[totalsalesFuture]],0)</f>
        <v>0.3775601975191325</v>
      </c>
      <c r="AN2901" s="31">
        <v>4</v>
      </c>
      <c r="AO2901">
        <f t="shared" si="90"/>
        <v>1</v>
      </c>
      <c r="AQ2901" s="31">
        <v>108.63</v>
      </c>
      <c r="AR2901">
        <f t="shared" si="91"/>
        <v>38.020000000000003</v>
      </c>
    </row>
    <row r="2902" spans="1:44" x14ac:dyDescent="0.25">
      <c r="A2902">
        <v>90299</v>
      </c>
      <c r="B2902">
        <v>12</v>
      </c>
      <c r="C2902" t="s">
        <v>55</v>
      </c>
      <c r="D2902" t="s">
        <v>81</v>
      </c>
      <c r="E2902">
        <v>3</v>
      </c>
      <c r="F2902">
        <v>4.68</v>
      </c>
      <c r="G2902">
        <v>13.3</v>
      </c>
      <c r="H2902" s="1">
        <v>44858</v>
      </c>
      <c r="I2902" s="20">
        <v>0</v>
      </c>
      <c r="J2902" s="47">
        <f>Table_Query_from_Mac10[[#This Row],[unit_price]]-(Table_Query_from_Mac10[[#This Row],[unit_price]]*(Table_Query_from_Mac10[[#This Row],[discount_pct]]/100))</f>
        <v>13.3</v>
      </c>
      <c r="K2902" s="47">
        <f>Table_Query_from_Mac10[[#This Row],[unit_cost]]</f>
        <v>4.68</v>
      </c>
      <c r="L2902" s="47">
        <f>Table_Query_from_Mac10[[#This Row],[Live-cost]]*(1+Table_Query_from_Mac10[[#This Row],[CogsIncreasebyTYPE]])</f>
        <v>4.68</v>
      </c>
      <c r="M2902" s="47">
        <f>Table_Query_from_Mac10[[#This Row],[Live-cost]]*Table_Query_from_Mac10[[#This Row],[qty_to_ship]]</f>
        <v>14.04</v>
      </c>
      <c r="N2902" s="47">
        <f>IF(Table_Query_from_Mac10[[#This Row],[item_no]]="KDA",-Table_Query_from_Mac10[[#This Row],[unit_price]],Table_Query_from_Mac10[[#This Row],[Net Unit]]*Table_Query_from_Mac10[[#This Row],[qty_to_ship]])</f>
        <v>39.900000000000006</v>
      </c>
      <c r="O2902" s="47">
        <f>SUMIFS(Summary!C:C,Summary!H:H,Table_Query_from_Mac10[[#This Row],[Juiceoc]])</f>
        <v>0</v>
      </c>
      <c r="P2902" s="47">
        <f>SUMIFS(Summary!D:D,Summary!H:H,Table_Query_from_Mac10[[#This Row],[Juiceoc]])</f>
        <v>0</v>
      </c>
      <c r="Q2902" s="47">
        <f>SUMIFS(Summary!E:E,Summary!H:H,Table_Query_from_Mac10[[#This Row],[Juiceoc]])</f>
        <v>0</v>
      </c>
      <c r="R2902" s="47">
        <f>Table_Query_from_Mac10[[#This Row],[Net Unit]]*(1+Table_Query_from_Mac10[[#This Row],[PriceIncreasebyType]])</f>
        <v>13.3</v>
      </c>
      <c r="S2902" s="47">
        <f>Table_Query_from_Mac10[[#This Row],[UnitPriceFuture]]*Table_Query_from_Mac10[[#This Row],[qtytoShipFuture]]</f>
        <v>39.900000000000006</v>
      </c>
      <c r="T2902" s="47">
        <f>ROUND(Table_Query_from_Mac10[[#This Row],[qty_to_ship]]*(1+Table_Query_from_Mac10[[#This Row],[VolumeIncreasebyType]]),0)</f>
        <v>3</v>
      </c>
      <c r="U2902" s="47">
        <f>Table_Query_from_Mac10[[#This Row],[qtytoShipFuture]]*Table_Query_from_Mac10[[#This Row],[Future-cost]]</f>
        <v>14.04</v>
      </c>
      <c r="V2902" s="47">
        <f>Table_Query_from_Mac10[[#This Row],[qtytoShipFuture]]-Table_Query_from_Mac10[[#This Row],[qty_to_ship]]</f>
        <v>0</v>
      </c>
      <c r="W2902" s="47">
        <f>Table_Query_from_Mac10[[#This Row],[UnitPriceFuture]]</f>
        <v>13.3</v>
      </c>
      <c r="X2902" s="47">
        <f>Table_Query_from_Mac10[[#This Row],[Unit Increase]]*Table_Query_from_Mac10[[#This Row],[UnitPriceFuture]]</f>
        <v>0</v>
      </c>
      <c r="Y2902" s="47">
        <f>Table_Query_from_Mac10[[#This Row],[Unit Increase]]*Table_Query_from_Mac10[[#This Row],[Future-cost]]</f>
        <v>0</v>
      </c>
      <c r="Z2902" s="47">
        <f>-(Table_Query_from_Mac10[[#This Row],[Incremental Sales]]+((Table_Query_from_Mac10[[#This Row],[Incremental Sales]]*-(SUM(Summary!$S$8:$S$9)))))*Summary!$S$18</f>
        <v>0</v>
      </c>
      <c r="AA2902" s="47">
        <f>IFERROR(Table_Query_from_Mac10[[#This Row],[Incremental Cost]]/Table_Query_from_Mac10[[#This Row],[Incremental Sales]],0)</f>
        <v>0</v>
      </c>
      <c r="AB2902" s="47">
        <f>IFERROR(Table_Query_from_Mac10[[#This Row],[TotalCostFuture]]/Table_Query_from_Mac10[[#This Row],[totalsalesFuture]],0)</f>
        <v>0.35187969924812024</v>
      </c>
      <c r="AN2902" s="30">
        <v>12</v>
      </c>
      <c r="AO2902">
        <f t="shared" si="90"/>
        <v>3</v>
      </c>
      <c r="AQ2902" s="30">
        <v>38</v>
      </c>
      <c r="AR2902">
        <f t="shared" si="91"/>
        <v>13.3</v>
      </c>
    </row>
    <row r="2903" spans="1:44" x14ac:dyDescent="0.25">
      <c r="A2903">
        <v>90300</v>
      </c>
      <c r="B2903">
        <v>1</v>
      </c>
      <c r="C2903" t="s">
        <v>55</v>
      </c>
      <c r="D2903" t="s">
        <v>81</v>
      </c>
      <c r="E2903">
        <v>7</v>
      </c>
      <c r="F2903">
        <v>4.8499999999999996</v>
      </c>
      <c r="G2903">
        <v>12.21</v>
      </c>
      <c r="H2903" s="1">
        <v>44858</v>
      </c>
      <c r="I2903" s="20">
        <v>7</v>
      </c>
      <c r="J2903" s="47">
        <f>Table_Query_from_Mac10[[#This Row],[unit_price]]-(Table_Query_from_Mac10[[#This Row],[unit_price]]*(Table_Query_from_Mac10[[#This Row],[discount_pct]]/100))</f>
        <v>11.355300000000002</v>
      </c>
      <c r="K2903" s="47">
        <f>Table_Query_from_Mac10[[#This Row],[unit_cost]]</f>
        <v>4.8499999999999996</v>
      </c>
      <c r="L2903" s="47">
        <f>Table_Query_from_Mac10[[#This Row],[Live-cost]]*(1+Table_Query_from_Mac10[[#This Row],[CogsIncreasebyTYPE]])</f>
        <v>4.8499999999999996</v>
      </c>
      <c r="M2903" s="47">
        <f>Table_Query_from_Mac10[[#This Row],[Live-cost]]*Table_Query_from_Mac10[[#This Row],[qty_to_ship]]</f>
        <v>33.949999999999996</v>
      </c>
      <c r="N2903" s="47">
        <f>IF(Table_Query_from_Mac10[[#This Row],[item_no]]="KDA",-Table_Query_from_Mac10[[#This Row],[unit_price]],Table_Query_from_Mac10[[#This Row],[Net Unit]]*Table_Query_from_Mac10[[#This Row],[qty_to_ship]])</f>
        <v>79.487100000000012</v>
      </c>
      <c r="O2903" s="47">
        <f>SUMIFS(Summary!C:C,Summary!H:H,Table_Query_from_Mac10[[#This Row],[Juiceoc]])</f>
        <v>0</v>
      </c>
      <c r="P2903" s="47">
        <f>SUMIFS(Summary!D:D,Summary!H:H,Table_Query_from_Mac10[[#This Row],[Juiceoc]])</f>
        <v>0</v>
      </c>
      <c r="Q2903" s="47">
        <f>SUMIFS(Summary!E:E,Summary!H:H,Table_Query_from_Mac10[[#This Row],[Juiceoc]])</f>
        <v>0</v>
      </c>
      <c r="R2903" s="47">
        <f>Table_Query_from_Mac10[[#This Row],[Net Unit]]*(1+Table_Query_from_Mac10[[#This Row],[PriceIncreasebyType]])</f>
        <v>11.355300000000002</v>
      </c>
      <c r="S2903" s="47">
        <f>Table_Query_from_Mac10[[#This Row],[UnitPriceFuture]]*Table_Query_from_Mac10[[#This Row],[qtytoShipFuture]]</f>
        <v>79.487100000000012</v>
      </c>
      <c r="T2903" s="47">
        <f>ROUND(Table_Query_from_Mac10[[#This Row],[qty_to_ship]]*(1+Table_Query_from_Mac10[[#This Row],[VolumeIncreasebyType]]),0)</f>
        <v>7</v>
      </c>
      <c r="U2903" s="47">
        <f>Table_Query_from_Mac10[[#This Row],[qtytoShipFuture]]*Table_Query_from_Mac10[[#This Row],[Future-cost]]</f>
        <v>33.949999999999996</v>
      </c>
      <c r="V2903" s="47">
        <f>Table_Query_from_Mac10[[#This Row],[qtytoShipFuture]]-Table_Query_from_Mac10[[#This Row],[qty_to_ship]]</f>
        <v>0</v>
      </c>
      <c r="W2903" s="47">
        <f>Table_Query_from_Mac10[[#This Row],[UnitPriceFuture]]</f>
        <v>11.355300000000002</v>
      </c>
      <c r="X2903" s="47">
        <f>Table_Query_from_Mac10[[#This Row],[Unit Increase]]*Table_Query_from_Mac10[[#This Row],[UnitPriceFuture]]</f>
        <v>0</v>
      </c>
      <c r="Y2903" s="47">
        <f>Table_Query_from_Mac10[[#This Row],[Unit Increase]]*Table_Query_from_Mac10[[#This Row],[Future-cost]]</f>
        <v>0</v>
      </c>
      <c r="Z2903" s="47">
        <f>-(Table_Query_from_Mac10[[#This Row],[Incremental Sales]]+((Table_Query_from_Mac10[[#This Row],[Incremental Sales]]*-(SUM(Summary!$S$8:$S$9)))))*Summary!$S$18</f>
        <v>0</v>
      </c>
      <c r="AA2903" s="47">
        <f>IFERROR(Table_Query_from_Mac10[[#This Row],[Incremental Cost]]/Table_Query_from_Mac10[[#This Row],[Incremental Sales]],0)</f>
        <v>0</v>
      </c>
      <c r="AB2903" s="47">
        <f>IFERROR(Table_Query_from_Mac10[[#This Row],[TotalCostFuture]]/Table_Query_from_Mac10[[#This Row],[totalsalesFuture]],0)</f>
        <v>0.42711333033913668</v>
      </c>
      <c r="AN2903" s="31">
        <v>25</v>
      </c>
      <c r="AO2903">
        <f t="shared" si="90"/>
        <v>7</v>
      </c>
      <c r="AQ2903" s="31">
        <v>34.89</v>
      </c>
      <c r="AR2903">
        <f t="shared" si="91"/>
        <v>12.21</v>
      </c>
    </row>
    <row r="2904" spans="1:44" x14ac:dyDescent="0.25">
      <c r="A2904">
        <v>90300</v>
      </c>
      <c r="B2904">
        <v>2</v>
      </c>
      <c r="C2904" t="s">
        <v>55</v>
      </c>
      <c r="D2904" t="s">
        <v>81</v>
      </c>
      <c r="E2904">
        <v>5</v>
      </c>
      <c r="F2904">
        <v>5.31</v>
      </c>
      <c r="G2904">
        <v>13.35</v>
      </c>
      <c r="H2904" s="1">
        <v>44858</v>
      </c>
      <c r="I2904" s="20">
        <v>7</v>
      </c>
      <c r="J2904" s="47">
        <f>Table_Query_from_Mac10[[#This Row],[unit_price]]-(Table_Query_from_Mac10[[#This Row],[unit_price]]*(Table_Query_from_Mac10[[#This Row],[discount_pct]]/100))</f>
        <v>12.4155</v>
      </c>
      <c r="K2904" s="47">
        <f>Table_Query_from_Mac10[[#This Row],[unit_cost]]</f>
        <v>5.31</v>
      </c>
      <c r="L2904" s="47">
        <f>Table_Query_from_Mac10[[#This Row],[Live-cost]]*(1+Table_Query_from_Mac10[[#This Row],[CogsIncreasebyTYPE]])</f>
        <v>5.31</v>
      </c>
      <c r="M2904" s="47">
        <f>Table_Query_from_Mac10[[#This Row],[Live-cost]]*Table_Query_from_Mac10[[#This Row],[qty_to_ship]]</f>
        <v>26.549999999999997</v>
      </c>
      <c r="N2904" s="47">
        <f>IF(Table_Query_from_Mac10[[#This Row],[item_no]]="KDA",-Table_Query_from_Mac10[[#This Row],[unit_price]],Table_Query_from_Mac10[[#This Row],[Net Unit]]*Table_Query_from_Mac10[[#This Row],[qty_to_ship]])</f>
        <v>62.077500000000001</v>
      </c>
      <c r="O2904" s="47">
        <f>SUMIFS(Summary!C:C,Summary!H:H,Table_Query_from_Mac10[[#This Row],[Juiceoc]])</f>
        <v>0</v>
      </c>
      <c r="P2904" s="47">
        <f>SUMIFS(Summary!D:D,Summary!H:H,Table_Query_from_Mac10[[#This Row],[Juiceoc]])</f>
        <v>0</v>
      </c>
      <c r="Q2904" s="47">
        <f>SUMIFS(Summary!E:E,Summary!H:H,Table_Query_from_Mac10[[#This Row],[Juiceoc]])</f>
        <v>0</v>
      </c>
      <c r="R2904" s="47">
        <f>Table_Query_from_Mac10[[#This Row],[Net Unit]]*(1+Table_Query_from_Mac10[[#This Row],[PriceIncreasebyType]])</f>
        <v>12.4155</v>
      </c>
      <c r="S2904" s="47">
        <f>Table_Query_from_Mac10[[#This Row],[UnitPriceFuture]]*Table_Query_from_Mac10[[#This Row],[qtytoShipFuture]]</f>
        <v>62.077500000000001</v>
      </c>
      <c r="T2904" s="47">
        <f>ROUND(Table_Query_from_Mac10[[#This Row],[qty_to_ship]]*(1+Table_Query_from_Mac10[[#This Row],[VolumeIncreasebyType]]),0)</f>
        <v>5</v>
      </c>
      <c r="U2904" s="47">
        <f>Table_Query_from_Mac10[[#This Row],[qtytoShipFuture]]*Table_Query_from_Mac10[[#This Row],[Future-cost]]</f>
        <v>26.549999999999997</v>
      </c>
      <c r="V2904" s="47">
        <f>Table_Query_from_Mac10[[#This Row],[qtytoShipFuture]]-Table_Query_from_Mac10[[#This Row],[qty_to_ship]]</f>
        <v>0</v>
      </c>
      <c r="W2904" s="47">
        <f>Table_Query_from_Mac10[[#This Row],[UnitPriceFuture]]</f>
        <v>12.4155</v>
      </c>
      <c r="X2904" s="47">
        <f>Table_Query_from_Mac10[[#This Row],[Unit Increase]]*Table_Query_from_Mac10[[#This Row],[UnitPriceFuture]]</f>
        <v>0</v>
      </c>
      <c r="Y2904" s="47">
        <f>Table_Query_from_Mac10[[#This Row],[Unit Increase]]*Table_Query_from_Mac10[[#This Row],[Future-cost]]</f>
        <v>0</v>
      </c>
      <c r="Z2904" s="47">
        <f>-(Table_Query_from_Mac10[[#This Row],[Incremental Sales]]+((Table_Query_from_Mac10[[#This Row],[Incremental Sales]]*-(SUM(Summary!$S$8:$S$9)))))*Summary!$S$18</f>
        <v>0</v>
      </c>
      <c r="AA2904" s="47">
        <f>IFERROR(Table_Query_from_Mac10[[#This Row],[Incremental Cost]]/Table_Query_from_Mac10[[#This Row],[Incremental Sales]],0)</f>
        <v>0</v>
      </c>
      <c r="AB2904" s="47">
        <f>IFERROR(Table_Query_from_Mac10[[#This Row],[TotalCostFuture]]/Table_Query_from_Mac10[[#This Row],[totalsalesFuture]],0)</f>
        <v>0.42769119246103654</v>
      </c>
      <c r="AN2904" s="30">
        <v>20</v>
      </c>
      <c r="AO2904">
        <f t="shared" si="90"/>
        <v>5</v>
      </c>
      <c r="AQ2904" s="30">
        <v>38.130000000000003</v>
      </c>
      <c r="AR2904">
        <f t="shared" si="91"/>
        <v>13.35</v>
      </c>
    </row>
    <row r="2905" spans="1:44" x14ac:dyDescent="0.25">
      <c r="A2905">
        <v>90300</v>
      </c>
      <c r="B2905">
        <v>3</v>
      </c>
      <c r="C2905" t="s">
        <v>55</v>
      </c>
      <c r="D2905" t="s">
        <v>81</v>
      </c>
      <c r="E2905">
        <v>8</v>
      </c>
      <c r="F2905">
        <v>5.81</v>
      </c>
      <c r="G2905">
        <v>14.47</v>
      </c>
      <c r="H2905" s="1">
        <v>44858</v>
      </c>
      <c r="I2905" s="20">
        <v>7</v>
      </c>
      <c r="J2905" s="47">
        <f>Table_Query_from_Mac10[[#This Row],[unit_price]]-(Table_Query_from_Mac10[[#This Row],[unit_price]]*(Table_Query_from_Mac10[[#This Row],[discount_pct]]/100))</f>
        <v>13.457100000000001</v>
      </c>
      <c r="K2905" s="47">
        <f>Table_Query_from_Mac10[[#This Row],[unit_cost]]</f>
        <v>5.81</v>
      </c>
      <c r="L2905" s="47">
        <f>Table_Query_from_Mac10[[#This Row],[Live-cost]]*(1+Table_Query_from_Mac10[[#This Row],[CogsIncreasebyTYPE]])</f>
        <v>5.81</v>
      </c>
      <c r="M2905" s="47">
        <f>Table_Query_from_Mac10[[#This Row],[Live-cost]]*Table_Query_from_Mac10[[#This Row],[qty_to_ship]]</f>
        <v>46.48</v>
      </c>
      <c r="N2905" s="47">
        <f>IF(Table_Query_from_Mac10[[#This Row],[item_no]]="KDA",-Table_Query_from_Mac10[[#This Row],[unit_price]],Table_Query_from_Mac10[[#This Row],[Net Unit]]*Table_Query_from_Mac10[[#This Row],[qty_to_ship]])</f>
        <v>107.6568</v>
      </c>
      <c r="O2905" s="47">
        <f>SUMIFS(Summary!C:C,Summary!H:H,Table_Query_from_Mac10[[#This Row],[Juiceoc]])</f>
        <v>0</v>
      </c>
      <c r="P2905" s="47">
        <f>SUMIFS(Summary!D:D,Summary!H:H,Table_Query_from_Mac10[[#This Row],[Juiceoc]])</f>
        <v>0</v>
      </c>
      <c r="Q2905" s="47">
        <f>SUMIFS(Summary!E:E,Summary!H:H,Table_Query_from_Mac10[[#This Row],[Juiceoc]])</f>
        <v>0</v>
      </c>
      <c r="R2905" s="47">
        <f>Table_Query_from_Mac10[[#This Row],[Net Unit]]*(1+Table_Query_from_Mac10[[#This Row],[PriceIncreasebyType]])</f>
        <v>13.457100000000001</v>
      </c>
      <c r="S2905" s="47">
        <f>Table_Query_from_Mac10[[#This Row],[UnitPriceFuture]]*Table_Query_from_Mac10[[#This Row],[qtytoShipFuture]]</f>
        <v>107.6568</v>
      </c>
      <c r="T2905" s="47">
        <f>ROUND(Table_Query_from_Mac10[[#This Row],[qty_to_ship]]*(1+Table_Query_from_Mac10[[#This Row],[VolumeIncreasebyType]]),0)</f>
        <v>8</v>
      </c>
      <c r="U2905" s="47">
        <f>Table_Query_from_Mac10[[#This Row],[qtytoShipFuture]]*Table_Query_from_Mac10[[#This Row],[Future-cost]]</f>
        <v>46.48</v>
      </c>
      <c r="V2905" s="47">
        <f>Table_Query_from_Mac10[[#This Row],[qtytoShipFuture]]-Table_Query_from_Mac10[[#This Row],[qty_to_ship]]</f>
        <v>0</v>
      </c>
      <c r="W2905" s="47">
        <f>Table_Query_from_Mac10[[#This Row],[UnitPriceFuture]]</f>
        <v>13.457100000000001</v>
      </c>
      <c r="X2905" s="47">
        <f>Table_Query_from_Mac10[[#This Row],[Unit Increase]]*Table_Query_from_Mac10[[#This Row],[UnitPriceFuture]]</f>
        <v>0</v>
      </c>
      <c r="Y2905" s="47">
        <f>Table_Query_from_Mac10[[#This Row],[Unit Increase]]*Table_Query_from_Mac10[[#This Row],[Future-cost]]</f>
        <v>0</v>
      </c>
      <c r="Z2905" s="47">
        <f>-(Table_Query_from_Mac10[[#This Row],[Incremental Sales]]+((Table_Query_from_Mac10[[#This Row],[Incremental Sales]]*-(SUM(Summary!$S$8:$S$9)))))*Summary!$S$18</f>
        <v>0</v>
      </c>
      <c r="AA2905" s="47">
        <f>IFERROR(Table_Query_from_Mac10[[#This Row],[Incremental Cost]]/Table_Query_from_Mac10[[#This Row],[Incremental Sales]],0)</f>
        <v>0</v>
      </c>
      <c r="AB2905" s="47">
        <f>IFERROR(Table_Query_from_Mac10[[#This Row],[TotalCostFuture]]/Table_Query_from_Mac10[[#This Row],[totalsalesFuture]],0)</f>
        <v>0.43174235162107732</v>
      </c>
      <c r="AN2905" s="31">
        <v>32</v>
      </c>
      <c r="AO2905">
        <f t="shared" si="90"/>
        <v>8</v>
      </c>
      <c r="AQ2905" s="31">
        <v>41.35</v>
      </c>
      <c r="AR2905">
        <f t="shared" si="91"/>
        <v>14.47</v>
      </c>
    </row>
    <row r="2906" spans="1:44" x14ac:dyDescent="0.25">
      <c r="A2906">
        <v>90300</v>
      </c>
      <c r="B2906">
        <v>4</v>
      </c>
      <c r="C2906" t="s">
        <v>55</v>
      </c>
      <c r="D2906" t="s">
        <v>81</v>
      </c>
      <c r="E2906">
        <v>6</v>
      </c>
      <c r="F2906">
        <v>7.17</v>
      </c>
      <c r="G2906">
        <v>18.14</v>
      </c>
      <c r="H2906" s="1">
        <v>44858</v>
      </c>
      <c r="I2906" s="20">
        <v>7</v>
      </c>
      <c r="J2906" s="47">
        <f>Table_Query_from_Mac10[[#This Row],[unit_price]]-(Table_Query_from_Mac10[[#This Row],[unit_price]]*(Table_Query_from_Mac10[[#This Row],[discount_pct]]/100))</f>
        <v>16.870200000000001</v>
      </c>
      <c r="K2906" s="47">
        <f>Table_Query_from_Mac10[[#This Row],[unit_cost]]</f>
        <v>7.17</v>
      </c>
      <c r="L2906" s="47">
        <f>Table_Query_from_Mac10[[#This Row],[Live-cost]]*(1+Table_Query_from_Mac10[[#This Row],[CogsIncreasebyTYPE]])</f>
        <v>7.17</v>
      </c>
      <c r="M2906" s="47">
        <f>Table_Query_from_Mac10[[#This Row],[Live-cost]]*Table_Query_from_Mac10[[#This Row],[qty_to_ship]]</f>
        <v>43.019999999999996</v>
      </c>
      <c r="N2906" s="47">
        <f>IF(Table_Query_from_Mac10[[#This Row],[item_no]]="KDA",-Table_Query_from_Mac10[[#This Row],[unit_price]],Table_Query_from_Mac10[[#This Row],[Net Unit]]*Table_Query_from_Mac10[[#This Row],[qty_to_ship]])</f>
        <v>101.22120000000001</v>
      </c>
      <c r="O2906" s="47">
        <f>SUMIFS(Summary!C:C,Summary!H:H,Table_Query_from_Mac10[[#This Row],[Juiceoc]])</f>
        <v>0</v>
      </c>
      <c r="P2906" s="47">
        <f>SUMIFS(Summary!D:D,Summary!H:H,Table_Query_from_Mac10[[#This Row],[Juiceoc]])</f>
        <v>0</v>
      </c>
      <c r="Q2906" s="47">
        <f>SUMIFS(Summary!E:E,Summary!H:H,Table_Query_from_Mac10[[#This Row],[Juiceoc]])</f>
        <v>0</v>
      </c>
      <c r="R2906" s="47">
        <f>Table_Query_from_Mac10[[#This Row],[Net Unit]]*(1+Table_Query_from_Mac10[[#This Row],[PriceIncreasebyType]])</f>
        <v>16.870200000000001</v>
      </c>
      <c r="S2906" s="47">
        <f>Table_Query_from_Mac10[[#This Row],[UnitPriceFuture]]*Table_Query_from_Mac10[[#This Row],[qtytoShipFuture]]</f>
        <v>101.22120000000001</v>
      </c>
      <c r="T2906" s="47">
        <f>ROUND(Table_Query_from_Mac10[[#This Row],[qty_to_ship]]*(1+Table_Query_from_Mac10[[#This Row],[VolumeIncreasebyType]]),0)</f>
        <v>6</v>
      </c>
      <c r="U2906" s="47">
        <f>Table_Query_from_Mac10[[#This Row],[qtytoShipFuture]]*Table_Query_from_Mac10[[#This Row],[Future-cost]]</f>
        <v>43.019999999999996</v>
      </c>
      <c r="V2906" s="47">
        <f>Table_Query_from_Mac10[[#This Row],[qtytoShipFuture]]-Table_Query_from_Mac10[[#This Row],[qty_to_ship]]</f>
        <v>0</v>
      </c>
      <c r="W2906" s="47">
        <f>Table_Query_from_Mac10[[#This Row],[UnitPriceFuture]]</f>
        <v>16.870200000000001</v>
      </c>
      <c r="X2906" s="47">
        <f>Table_Query_from_Mac10[[#This Row],[Unit Increase]]*Table_Query_from_Mac10[[#This Row],[UnitPriceFuture]]</f>
        <v>0</v>
      </c>
      <c r="Y2906" s="47">
        <f>Table_Query_from_Mac10[[#This Row],[Unit Increase]]*Table_Query_from_Mac10[[#This Row],[Future-cost]]</f>
        <v>0</v>
      </c>
      <c r="Z2906" s="47">
        <f>-(Table_Query_from_Mac10[[#This Row],[Incremental Sales]]+((Table_Query_from_Mac10[[#This Row],[Incremental Sales]]*-(SUM(Summary!$S$8:$S$9)))))*Summary!$S$18</f>
        <v>0</v>
      </c>
      <c r="AA2906" s="47">
        <f>IFERROR(Table_Query_from_Mac10[[#This Row],[Incremental Cost]]/Table_Query_from_Mac10[[#This Row],[Incremental Sales]],0)</f>
        <v>0</v>
      </c>
      <c r="AB2906" s="47">
        <f>IFERROR(Table_Query_from_Mac10[[#This Row],[TotalCostFuture]]/Table_Query_from_Mac10[[#This Row],[totalsalesFuture]],0)</f>
        <v>0.4250097805598036</v>
      </c>
      <c r="AN2906" s="30">
        <v>24</v>
      </c>
      <c r="AO2906">
        <f t="shared" si="90"/>
        <v>6</v>
      </c>
      <c r="AQ2906" s="30">
        <v>51.84</v>
      </c>
      <c r="AR2906">
        <f t="shared" si="91"/>
        <v>18.14</v>
      </c>
    </row>
    <row r="2907" spans="1:44" x14ac:dyDescent="0.25">
      <c r="A2907">
        <v>90300</v>
      </c>
      <c r="B2907">
        <v>5</v>
      </c>
      <c r="C2907" t="s">
        <v>55</v>
      </c>
      <c r="D2907" t="s">
        <v>81</v>
      </c>
      <c r="E2907">
        <v>3</v>
      </c>
      <c r="F2907">
        <v>8.5</v>
      </c>
      <c r="G2907">
        <v>22.57</v>
      </c>
      <c r="H2907" s="1">
        <v>44858</v>
      </c>
      <c r="I2907" s="20">
        <v>7</v>
      </c>
      <c r="J2907" s="47">
        <f>Table_Query_from_Mac10[[#This Row],[unit_price]]-(Table_Query_from_Mac10[[#This Row],[unit_price]]*(Table_Query_from_Mac10[[#This Row],[discount_pct]]/100))</f>
        <v>20.990100000000002</v>
      </c>
      <c r="K2907" s="47">
        <f>Table_Query_from_Mac10[[#This Row],[unit_cost]]</f>
        <v>8.5</v>
      </c>
      <c r="L2907" s="47">
        <f>Table_Query_from_Mac10[[#This Row],[Live-cost]]*(1+Table_Query_from_Mac10[[#This Row],[CogsIncreasebyTYPE]])</f>
        <v>8.5</v>
      </c>
      <c r="M2907" s="47">
        <f>Table_Query_from_Mac10[[#This Row],[Live-cost]]*Table_Query_from_Mac10[[#This Row],[qty_to_ship]]</f>
        <v>25.5</v>
      </c>
      <c r="N2907" s="47">
        <f>IF(Table_Query_from_Mac10[[#This Row],[item_no]]="KDA",-Table_Query_from_Mac10[[#This Row],[unit_price]],Table_Query_from_Mac10[[#This Row],[Net Unit]]*Table_Query_from_Mac10[[#This Row],[qty_to_ship]])</f>
        <v>62.970300000000009</v>
      </c>
      <c r="O2907" s="47">
        <f>SUMIFS(Summary!C:C,Summary!H:H,Table_Query_from_Mac10[[#This Row],[Juiceoc]])</f>
        <v>0</v>
      </c>
      <c r="P2907" s="47">
        <f>SUMIFS(Summary!D:D,Summary!H:H,Table_Query_from_Mac10[[#This Row],[Juiceoc]])</f>
        <v>0</v>
      </c>
      <c r="Q2907" s="47">
        <f>SUMIFS(Summary!E:E,Summary!H:H,Table_Query_from_Mac10[[#This Row],[Juiceoc]])</f>
        <v>0</v>
      </c>
      <c r="R2907" s="47">
        <f>Table_Query_from_Mac10[[#This Row],[Net Unit]]*(1+Table_Query_from_Mac10[[#This Row],[PriceIncreasebyType]])</f>
        <v>20.990100000000002</v>
      </c>
      <c r="S2907" s="47">
        <f>Table_Query_from_Mac10[[#This Row],[UnitPriceFuture]]*Table_Query_from_Mac10[[#This Row],[qtytoShipFuture]]</f>
        <v>62.970300000000009</v>
      </c>
      <c r="T2907" s="47">
        <f>ROUND(Table_Query_from_Mac10[[#This Row],[qty_to_ship]]*(1+Table_Query_from_Mac10[[#This Row],[VolumeIncreasebyType]]),0)</f>
        <v>3</v>
      </c>
      <c r="U2907" s="47">
        <f>Table_Query_from_Mac10[[#This Row],[qtytoShipFuture]]*Table_Query_from_Mac10[[#This Row],[Future-cost]]</f>
        <v>25.5</v>
      </c>
      <c r="V2907" s="47">
        <f>Table_Query_from_Mac10[[#This Row],[qtytoShipFuture]]-Table_Query_from_Mac10[[#This Row],[qty_to_ship]]</f>
        <v>0</v>
      </c>
      <c r="W2907" s="47">
        <f>Table_Query_from_Mac10[[#This Row],[UnitPriceFuture]]</f>
        <v>20.990100000000002</v>
      </c>
      <c r="X2907" s="47">
        <f>Table_Query_from_Mac10[[#This Row],[Unit Increase]]*Table_Query_from_Mac10[[#This Row],[UnitPriceFuture]]</f>
        <v>0</v>
      </c>
      <c r="Y2907" s="47">
        <f>Table_Query_from_Mac10[[#This Row],[Unit Increase]]*Table_Query_from_Mac10[[#This Row],[Future-cost]]</f>
        <v>0</v>
      </c>
      <c r="Z2907" s="47">
        <f>-(Table_Query_from_Mac10[[#This Row],[Incremental Sales]]+((Table_Query_from_Mac10[[#This Row],[Incremental Sales]]*-(SUM(Summary!$S$8:$S$9)))))*Summary!$S$18</f>
        <v>0</v>
      </c>
      <c r="AA2907" s="47">
        <f>IFERROR(Table_Query_from_Mac10[[#This Row],[Incremental Cost]]/Table_Query_from_Mac10[[#This Row],[Incremental Sales]],0)</f>
        <v>0</v>
      </c>
      <c r="AB2907" s="47">
        <f>IFERROR(Table_Query_from_Mac10[[#This Row],[TotalCostFuture]]/Table_Query_from_Mac10[[#This Row],[totalsalesFuture]],0)</f>
        <v>0.40495281108713149</v>
      </c>
      <c r="AN2907" s="31">
        <v>9</v>
      </c>
      <c r="AO2907">
        <f t="shared" si="90"/>
        <v>3</v>
      </c>
      <c r="AQ2907" s="31">
        <v>64.489999999999995</v>
      </c>
      <c r="AR2907">
        <f t="shared" si="91"/>
        <v>22.57</v>
      </c>
    </row>
    <row r="2908" spans="1:44" x14ac:dyDescent="0.25">
      <c r="A2908">
        <v>90300</v>
      </c>
      <c r="B2908">
        <v>6</v>
      </c>
      <c r="C2908" t="s">
        <v>55</v>
      </c>
      <c r="D2908" t="s">
        <v>81</v>
      </c>
      <c r="E2908">
        <v>3</v>
      </c>
      <c r="F2908">
        <v>9.86</v>
      </c>
      <c r="G2908">
        <v>27.29</v>
      </c>
      <c r="H2908" s="1">
        <v>44858</v>
      </c>
      <c r="I2908" s="20">
        <v>7</v>
      </c>
      <c r="J2908" s="47">
        <f>Table_Query_from_Mac10[[#This Row],[unit_price]]-(Table_Query_from_Mac10[[#This Row],[unit_price]]*(Table_Query_from_Mac10[[#This Row],[discount_pct]]/100))</f>
        <v>25.3797</v>
      </c>
      <c r="K2908" s="47">
        <f>Table_Query_from_Mac10[[#This Row],[unit_cost]]</f>
        <v>9.86</v>
      </c>
      <c r="L2908" s="47">
        <f>Table_Query_from_Mac10[[#This Row],[Live-cost]]*(1+Table_Query_from_Mac10[[#This Row],[CogsIncreasebyTYPE]])</f>
        <v>9.86</v>
      </c>
      <c r="M2908" s="47">
        <f>Table_Query_from_Mac10[[#This Row],[Live-cost]]*Table_Query_from_Mac10[[#This Row],[qty_to_ship]]</f>
        <v>29.58</v>
      </c>
      <c r="N2908" s="47">
        <f>IF(Table_Query_from_Mac10[[#This Row],[item_no]]="KDA",-Table_Query_from_Mac10[[#This Row],[unit_price]],Table_Query_from_Mac10[[#This Row],[Net Unit]]*Table_Query_from_Mac10[[#This Row],[qty_to_ship]])</f>
        <v>76.139099999999999</v>
      </c>
      <c r="O2908" s="47">
        <f>SUMIFS(Summary!C:C,Summary!H:H,Table_Query_from_Mac10[[#This Row],[Juiceoc]])</f>
        <v>0</v>
      </c>
      <c r="P2908" s="47">
        <f>SUMIFS(Summary!D:D,Summary!H:H,Table_Query_from_Mac10[[#This Row],[Juiceoc]])</f>
        <v>0</v>
      </c>
      <c r="Q2908" s="47">
        <f>SUMIFS(Summary!E:E,Summary!H:H,Table_Query_from_Mac10[[#This Row],[Juiceoc]])</f>
        <v>0</v>
      </c>
      <c r="R2908" s="47">
        <f>Table_Query_from_Mac10[[#This Row],[Net Unit]]*(1+Table_Query_from_Mac10[[#This Row],[PriceIncreasebyType]])</f>
        <v>25.3797</v>
      </c>
      <c r="S2908" s="47">
        <f>Table_Query_from_Mac10[[#This Row],[UnitPriceFuture]]*Table_Query_from_Mac10[[#This Row],[qtytoShipFuture]]</f>
        <v>76.139099999999999</v>
      </c>
      <c r="T2908" s="47">
        <f>ROUND(Table_Query_from_Mac10[[#This Row],[qty_to_ship]]*(1+Table_Query_from_Mac10[[#This Row],[VolumeIncreasebyType]]),0)</f>
        <v>3</v>
      </c>
      <c r="U2908" s="47">
        <f>Table_Query_from_Mac10[[#This Row],[qtytoShipFuture]]*Table_Query_from_Mac10[[#This Row],[Future-cost]]</f>
        <v>29.58</v>
      </c>
      <c r="V2908" s="47">
        <f>Table_Query_from_Mac10[[#This Row],[qtytoShipFuture]]-Table_Query_from_Mac10[[#This Row],[qty_to_ship]]</f>
        <v>0</v>
      </c>
      <c r="W2908" s="47">
        <f>Table_Query_from_Mac10[[#This Row],[UnitPriceFuture]]</f>
        <v>25.3797</v>
      </c>
      <c r="X2908" s="47">
        <f>Table_Query_from_Mac10[[#This Row],[Unit Increase]]*Table_Query_from_Mac10[[#This Row],[UnitPriceFuture]]</f>
        <v>0</v>
      </c>
      <c r="Y2908" s="47">
        <f>Table_Query_from_Mac10[[#This Row],[Unit Increase]]*Table_Query_from_Mac10[[#This Row],[Future-cost]]</f>
        <v>0</v>
      </c>
      <c r="Z2908" s="47">
        <f>-(Table_Query_from_Mac10[[#This Row],[Incremental Sales]]+((Table_Query_from_Mac10[[#This Row],[Incremental Sales]]*-(SUM(Summary!$S$8:$S$9)))))*Summary!$S$18</f>
        <v>0</v>
      </c>
      <c r="AA2908" s="47">
        <f>IFERROR(Table_Query_from_Mac10[[#This Row],[Incremental Cost]]/Table_Query_from_Mac10[[#This Row],[Incremental Sales]],0)</f>
        <v>0</v>
      </c>
      <c r="AB2908" s="47">
        <f>IFERROR(Table_Query_from_Mac10[[#This Row],[TotalCostFuture]]/Table_Query_from_Mac10[[#This Row],[totalsalesFuture]],0)</f>
        <v>0.38849947004889734</v>
      </c>
      <c r="AN2908" s="30">
        <v>9</v>
      </c>
      <c r="AO2908">
        <f t="shared" si="90"/>
        <v>3</v>
      </c>
      <c r="AQ2908" s="30">
        <v>77.959999999999994</v>
      </c>
      <c r="AR2908">
        <f t="shared" si="91"/>
        <v>27.29</v>
      </c>
    </row>
    <row r="2909" spans="1:44" x14ac:dyDescent="0.25">
      <c r="A2909">
        <v>90300</v>
      </c>
      <c r="B2909">
        <v>7</v>
      </c>
      <c r="C2909" t="s">
        <v>55</v>
      </c>
      <c r="D2909" t="s">
        <v>81</v>
      </c>
      <c r="E2909">
        <v>3</v>
      </c>
      <c r="F2909">
        <v>11.84</v>
      </c>
      <c r="G2909">
        <v>31.43</v>
      </c>
      <c r="H2909" s="1">
        <v>44858</v>
      </c>
      <c r="I2909" s="20">
        <v>7</v>
      </c>
      <c r="J2909" s="47">
        <f>Table_Query_from_Mac10[[#This Row],[unit_price]]-(Table_Query_from_Mac10[[#This Row],[unit_price]]*(Table_Query_from_Mac10[[#This Row],[discount_pct]]/100))</f>
        <v>29.229900000000001</v>
      </c>
      <c r="K2909" s="47">
        <f>Table_Query_from_Mac10[[#This Row],[unit_cost]]</f>
        <v>11.84</v>
      </c>
      <c r="L2909" s="47">
        <f>Table_Query_from_Mac10[[#This Row],[Live-cost]]*(1+Table_Query_from_Mac10[[#This Row],[CogsIncreasebyTYPE]])</f>
        <v>11.84</v>
      </c>
      <c r="M2909" s="47">
        <f>Table_Query_from_Mac10[[#This Row],[Live-cost]]*Table_Query_from_Mac10[[#This Row],[qty_to_ship]]</f>
        <v>35.519999999999996</v>
      </c>
      <c r="N2909" s="47">
        <f>IF(Table_Query_from_Mac10[[#This Row],[item_no]]="KDA",-Table_Query_from_Mac10[[#This Row],[unit_price]],Table_Query_from_Mac10[[#This Row],[Net Unit]]*Table_Query_from_Mac10[[#This Row],[qty_to_ship]])</f>
        <v>87.689700000000002</v>
      </c>
      <c r="O2909" s="47">
        <f>SUMIFS(Summary!C:C,Summary!H:H,Table_Query_from_Mac10[[#This Row],[Juiceoc]])</f>
        <v>0</v>
      </c>
      <c r="P2909" s="47">
        <f>SUMIFS(Summary!D:D,Summary!H:H,Table_Query_from_Mac10[[#This Row],[Juiceoc]])</f>
        <v>0</v>
      </c>
      <c r="Q2909" s="47">
        <f>SUMIFS(Summary!E:E,Summary!H:H,Table_Query_from_Mac10[[#This Row],[Juiceoc]])</f>
        <v>0</v>
      </c>
      <c r="R2909" s="47">
        <f>Table_Query_from_Mac10[[#This Row],[Net Unit]]*(1+Table_Query_from_Mac10[[#This Row],[PriceIncreasebyType]])</f>
        <v>29.229900000000001</v>
      </c>
      <c r="S2909" s="47">
        <f>Table_Query_from_Mac10[[#This Row],[UnitPriceFuture]]*Table_Query_from_Mac10[[#This Row],[qtytoShipFuture]]</f>
        <v>87.689700000000002</v>
      </c>
      <c r="T2909" s="47">
        <f>ROUND(Table_Query_from_Mac10[[#This Row],[qty_to_ship]]*(1+Table_Query_from_Mac10[[#This Row],[VolumeIncreasebyType]]),0)</f>
        <v>3</v>
      </c>
      <c r="U2909" s="47">
        <f>Table_Query_from_Mac10[[#This Row],[qtytoShipFuture]]*Table_Query_from_Mac10[[#This Row],[Future-cost]]</f>
        <v>35.519999999999996</v>
      </c>
      <c r="V2909" s="47">
        <f>Table_Query_from_Mac10[[#This Row],[qtytoShipFuture]]-Table_Query_from_Mac10[[#This Row],[qty_to_ship]]</f>
        <v>0</v>
      </c>
      <c r="W2909" s="47">
        <f>Table_Query_from_Mac10[[#This Row],[UnitPriceFuture]]</f>
        <v>29.229900000000001</v>
      </c>
      <c r="X2909" s="47">
        <f>Table_Query_from_Mac10[[#This Row],[Unit Increase]]*Table_Query_from_Mac10[[#This Row],[UnitPriceFuture]]</f>
        <v>0</v>
      </c>
      <c r="Y2909" s="47">
        <f>Table_Query_from_Mac10[[#This Row],[Unit Increase]]*Table_Query_from_Mac10[[#This Row],[Future-cost]]</f>
        <v>0</v>
      </c>
      <c r="Z2909" s="47">
        <f>-(Table_Query_from_Mac10[[#This Row],[Incremental Sales]]+((Table_Query_from_Mac10[[#This Row],[Incremental Sales]]*-(SUM(Summary!$S$8:$S$9)))))*Summary!$S$18</f>
        <v>0</v>
      </c>
      <c r="AA2909" s="47">
        <f>IFERROR(Table_Query_from_Mac10[[#This Row],[Incremental Cost]]/Table_Query_from_Mac10[[#This Row],[Incremental Sales]],0)</f>
        <v>0</v>
      </c>
      <c r="AB2909" s="47">
        <f>IFERROR(Table_Query_from_Mac10[[#This Row],[TotalCostFuture]]/Table_Query_from_Mac10[[#This Row],[totalsalesFuture]],0)</f>
        <v>0.4050646769232874</v>
      </c>
      <c r="AN2909" s="31">
        <v>12</v>
      </c>
      <c r="AO2909">
        <f t="shared" si="90"/>
        <v>3</v>
      </c>
      <c r="AQ2909" s="31">
        <v>89.8</v>
      </c>
      <c r="AR2909">
        <f t="shared" si="91"/>
        <v>31.43</v>
      </c>
    </row>
    <row r="2910" spans="1:44" x14ac:dyDescent="0.25">
      <c r="A2910">
        <v>90300</v>
      </c>
      <c r="B2910">
        <v>8</v>
      </c>
      <c r="C2910" t="s">
        <v>55</v>
      </c>
      <c r="D2910" t="s">
        <v>81</v>
      </c>
      <c r="E2910">
        <v>1</v>
      </c>
      <c r="F2910">
        <v>13.68</v>
      </c>
      <c r="G2910">
        <v>36.54</v>
      </c>
      <c r="H2910" s="1">
        <v>44858</v>
      </c>
      <c r="I2910" s="20">
        <v>7</v>
      </c>
      <c r="J2910" s="47">
        <f>Table_Query_from_Mac10[[#This Row],[unit_price]]-(Table_Query_from_Mac10[[#This Row],[unit_price]]*(Table_Query_from_Mac10[[#This Row],[discount_pct]]/100))</f>
        <v>33.982199999999999</v>
      </c>
      <c r="K2910" s="47">
        <f>Table_Query_from_Mac10[[#This Row],[unit_cost]]</f>
        <v>13.68</v>
      </c>
      <c r="L2910" s="47">
        <f>Table_Query_from_Mac10[[#This Row],[Live-cost]]*(1+Table_Query_from_Mac10[[#This Row],[CogsIncreasebyTYPE]])</f>
        <v>13.68</v>
      </c>
      <c r="M2910" s="47">
        <f>Table_Query_from_Mac10[[#This Row],[Live-cost]]*Table_Query_from_Mac10[[#This Row],[qty_to_ship]]</f>
        <v>13.68</v>
      </c>
      <c r="N2910" s="47">
        <f>IF(Table_Query_from_Mac10[[#This Row],[item_no]]="KDA",-Table_Query_from_Mac10[[#This Row],[unit_price]],Table_Query_from_Mac10[[#This Row],[Net Unit]]*Table_Query_from_Mac10[[#This Row],[qty_to_ship]])</f>
        <v>33.982199999999999</v>
      </c>
      <c r="O2910" s="47">
        <f>SUMIFS(Summary!C:C,Summary!H:H,Table_Query_from_Mac10[[#This Row],[Juiceoc]])</f>
        <v>0</v>
      </c>
      <c r="P2910" s="47">
        <f>SUMIFS(Summary!D:D,Summary!H:H,Table_Query_from_Mac10[[#This Row],[Juiceoc]])</f>
        <v>0</v>
      </c>
      <c r="Q2910" s="47">
        <f>SUMIFS(Summary!E:E,Summary!H:H,Table_Query_from_Mac10[[#This Row],[Juiceoc]])</f>
        <v>0</v>
      </c>
      <c r="R2910" s="47">
        <f>Table_Query_from_Mac10[[#This Row],[Net Unit]]*(1+Table_Query_from_Mac10[[#This Row],[PriceIncreasebyType]])</f>
        <v>33.982199999999999</v>
      </c>
      <c r="S2910" s="47">
        <f>Table_Query_from_Mac10[[#This Row],[UnitPriceFuture]]*Table_Query_from_Mac10[[#This Row],[qtytoShipFuture]]</f>
        <v>33.982199999999999</v>
      </c>
      <c r="T2910" s="47">
        <f>ROUND(Table_Query_from_Mac10[[#This Row],[qty_to_ship]]*(1+Table_Query_from_Mac10[[#This Row],[VolumeIncreasebyType]]),0)</f>
        <v>1</v>
      </c>
      <c r="U2910" s="47">
        <f>Table_Query_from_Mac10[[#This Row],[qtytoShipFuture]]*Table_Query_from_Mac10[[#This Row],[Future-cost]]</f>
        <v>13.68</v>
      </c>
      <c r="V2910" s="47">
        <f>Table_Query_from_Mac10[[#This Row],[qtytoShipFuture]]-Table_Query_from_Mac10[[#This Row],[qty_to_ship]]</f>
        <v>0</v>
      </c>
      <c r="W2910" s="47">
        <f>Table_Query_from_Mac10[[#This Row],[UnitPriceFuture]]</f>
        <v>33.982199999999999</v>
      </c>
      <c r="X2910" s="47">
        <f>Table_Query_from_Mac10[[#This Row],[Unit Increase]]*Table_Query_from_Mac10[[#This Row],[UnitPriceFuture]]</f>
        <v>0</v>
      </c>
      <c r="Y2910" s="47">
        <f>Table_Query_from_Mac10[[#This Row],[Unit Increase]]*Table_Query_from_Mac10[[#This Row],[Future-cost]]</f>
        <v>0</v>
      </c>
      <c r="Z2910" s="47">
        <f>-(Table_Query_from_Mac10[[#This Row],[Incremental Sales]]+((Table_Query_from_Mac10[[#This Row],[Incremental Sales]]*-(SUM(Summary!$S$8:$S$9)))))*Summary!$S$18</f>
        <v>0</v>
      </c>
      <c r="AA2910" s="47">
        <f>IFERROR(Table_Query_from_Mac10[[#This Row],[Incremental Cost]]/Table_Query_from_Mac10[[#This Row],[Incremental Sales]],0)</f>
        <v>0</v>
      </c>
      <c r="AB2910" s="47">
        <f>IFERROR(Table_Query_from_Mac10[[#This Row],[TotalCostFuture]]/Table_Query_from_Mac10[[#This Row],[totalsalesFuture]],0)</f>
        <v>0.40256369511096984</v>
      </c>
      <c r="AN2910" s="30">
        <v>4</v>
      </c>
      <c r="AO2910">
        <f t="shared" si="90"/>
        <v>1</v>
      </c>
      <c r="AQ2910" s="30">
        <v>104.4</v>
      </c>
      <c r="AR2910">
        <f t="shared" si="91"/>
        <v>36.54</v>
      </c>
    </row>
    <row r="2911" spans="1:44" x14ac:dyDescent="0.25">
      <c r="A2911">
        <v>90300</v>
      </c>
      <c r="B2911">
        <v>9</v>
      </c>
      <c r="C2911" t="s">
        <v>55</v>
      </c>
      <c r="D2911" t="s">
        <v>81</v>
      </c>
      <c r="E2911">
        <v>3</v>
      </c>
      <c r="F2911">
        <v>8.64</v>
      </c>
      <c r="G2911">
        <v>22.99</v>
      </c>
      <c r="H2911" s="1">
        <v>44858</v>
      </c>
      <c r="I2911" s="20">
        <v>7</v>
      </c>
      <c r="J2911" s="47">
        <f>Table_Query_from_Mac10[[#This Row],[unit_price]]-(Table_Query_from_Mac10[[#This Row],[unit_price]]*(Table_Query_from_Mac10[[#This Row],[discount_pct]]/100))</f>
        <v>21.380699999999997</v>
      </c>
      <c r="K2911" s="47">
        <f>Table_Query_from_Mac10[[#This Row],[unit_cost]]</f>
        <v>8.64</v>
      </c>
      <c r="L2911" s="47">
        <f>Table_Query_from_Mac10[[#This Row],[Live-cost]]*(1+Table_Query_from_Mac10[[#This Row],[CogsIncreasebyTYPE]])</f>
        <v>8.64</v>
      </c>
      <c r="M2911" s="47">
        <f>Table_Query_from_Mac10[[#This Row],[Live-cost]]*Table_Query_from_Mac10[[#This Row],[qty_to_ship]]</f>
        <v>25.92</v>
      </c>
      <c r="N2911" s="47">
        <f>IF(Table_Query_from_Mac10[[#This Row],[item_no]]="KDA",-Table_Query_from_Mac10[[#This Row],[unit_price]],Table_Query_from_Mac10[[#This Row],[Net Unit]]*Table_Query_from_Mac10[[#This Row],[qty_to_ship]])</f>
        <v>64.142099999999999</v>
      </c>
      <c r="O2911" s="47">
        <f>SUMIFS(Summary!C:C,Summary!H:H,Table_Query_from_Mac10[[#This Row],[Juiceoc]])</f>
        <v>0</v>
      </c>
      <c r="P2911" s="47">
        <f>SUMIFS(Summary!D:D,Summary!H:H,Table_Query_from_Mac10[[#This Row],[Juiceoc]])</f>
        <v>0</v>
      </c>
      <c r="Q2911" s="47">
        <f>SUMIFS(Summary!E:E,Summary!H:H,Table_Query_from_Mac10[[#This Row],[Juiceoc]])</f>
        <v>0</v>
      </c>
      <c r="R2911" s="47">
        <f>Table_Query_from_Mac10[[#This Row],[Net Unit]]*(1+Table_Query_from_Mac10[[#This Row],[PriceIncreasebyType]])</f>
        <v>21.380699999999997</v>
      </c>
      <c r="S2911" s="47">
        <f>Table_Query_from_Mac10[[#This Row],[UnitPriceFuture]]*Table_Query_from_Mac10[[#This Row],[qtytoShipFuture]]</f>
        <v>64.142099999999999</v>
      </c>
      <c r="T2911" s="47">
        <f>ROUND(Table_Query_from_Mac10[[#This Row],[qty_to_ship]]*(1+Table_Query_from_Mac10[[#This Row],[VolumeIncreasebyType]]),0)</f>
        <v>3</v>
      </c>
      <c r="U2911" s="47">
        <f>Table_Query_from_Mac10[[#This Row],[qtytoShipFuture]]*Table_Query_from_Mac10[[#This Row],[Future-cost]]</f>
        <v>25.92</v>
      </c>
      <c r="V2911" s="47">
        <f>Table_Query_from_Mac10[[#This Row],[qtytoShipFuture]]-Table_Query_from_Mac10[[#This Row],[qty_to_ship]]</f>
        <v>0</v>
      </c>
      <c r="W2911" s="47">
        <f>Table_Query_from_Mac10[[#This Row],[UnitPriceFuture]]</f>
        <v>21.380699999999997</v>
      </c>
      <c r="X2911" s="47">
        <f>Table_Query_from_Mac10[[#This Row],[Unit Increase]]*Table_Query_from_Mac10[[#This Row],[UnitPriceFuture]]</f>
        <v>0</v>
      </c>
      <c r="Y2911" s="47">
        <f>Table_Query_from_Mac10[[#This Row],[Unit Increase]]*Table_Query_from_Mac10[[#This Row],[Future-cost]]</f>
        <v>0</v>
      </c>
      <c r="Z2911" s="47">
        <f>-(Table_Query_from_Mac10[[#This Row],[Incremental Sales]]+((Table_Query_from_Mac10[[#This Row],[Incremental Sales]]*-(SUM(Summary!$S$8:$S$9)))))*Summary!$S$18</f>
        <v>0</v>
      </c>
      <c r="AA2911" s="47">
        <f>IFERROR(Table_Query_from_Mac10[[#This Row],[Incremental Cost]]/Table_Query_from_Mac10[[#This Row],[Incremental Sales]],0)</f>
        <v>0</v>
      </c>
      <c r="AB2911" s="47">
        <f>IFERROR(Table_Query_from_Mac10[[#This Row],[TotalCostFuture]]/Table_Query_from_Mac10[[#This Row],[totalsalesFuture]],0)</f>
        <v>0.40410276557830194</v>
      </c>
      <c r="AN2911" s="31">
        <v>12</v>
      </c>
      <c r="AO2911">
        <f t="shared" si="90"/>
        <v>3</v>
      </c>
      <c r="AQ2911" s="31">
        <v>65.680000000000007</v>
      </c>
      <c r="AR2911">
        <f t="shared" si="91"/>
        <v>22.99</v>
      </c>
    </row>
    <row r="2912" spans="1:44" x14ac:dyDescent="0.25">
      <c r="A2912">
        <v>90300</v>
      </c>
      <c r="B2912">
        <v>10</v>
      </c>
      <c r="C2912" t="s">
        <v>55</v>
      </c>
      <c r="D2912" t="s">
        <v>81</v>
      </c>
      <c r="E2912">
        <v>3</v>
      </c>
      <c r="F2912">
        <v>10.09</v>
      </c>
      <c r="G2912">
        <v>28.24</v>
      </c>
      <c r="H2912" s="1">
        <v>44858</v>
      </c>
      <c r="I2912" s="20">
        <v>7</v>
      </c>
      <c r="J2912" s="47">
        <f>Table_Query_from_Mac10[[#This Row],[unit_price]]-(Table_Query_from_Mac10[[#This Row],[unit_price]]*(Table_Query_from_Mac10[[#This Row],[discount_pct]]/100))</f>
        <v>26.263199999999998</v>
      </c>
      <c r="K2912" s="47">
        <f>Table_Query_from_Mac10[[#This Row],[unit_cost]]</f>
        <v>10.09</v>
      </c>
      <c r="L2912" s="47">
        <f>Table_Query_from_Mac10[[#This Row],[Live-cost]]*(1+Table_Query_from_Mac10[[#This Row],[CogsIncreasebyTYPE]])</f>
        <v>10.09</v>
      </c>
      <c r="M2912" s="47">
        <f>Table_Query_from_Mac10[[#This Row],[Live-cost]]*Table_Query_from_Mac10[[#This Row],[qty_to_ship]]</f>
        <v>30.27</v>
      </c>
      <c r="N2912" s="47">
        <f>IF(Table_Query_from_Mac10[[#This Row],[item_no]]="KDA",-Table_Query_from_Mac10[[#This Row],[unit_price]],Table_Query_from_Mac10[[#This Row],[Net Unit]]*Table_Query_from_Mac10[[#This Row],[qty_to_ship]])</f>
        <v>78.789599999999993</v>
      </c>
      <c r="O2912" s="47">
        <f>SUMIFS(Summary!C:C,Summary!H:H,Table_Query_from_Mac10[[#This Row],[Juiceoc]])</f>
        <v>0</v>
      </c>
      <c r="P2912" s="47">
        <f>SUMIFS(Summary!D:D,Summary!H:H,Table_Query_from_Mac10[[#This Row],[Juiceoc]])</f>
        <v>0</v>
      </c>
      <c r="Q2912" s="47">
        <f>SUMIFS(Summary!E:E,Summary!H:H,Table_Query_from_Mac10[[#This Row],[Juiceoc]])</f>
        <v>0</v>
      </c>
      <c r="R2912" s="47">
        <f>Table_Query_from_Mac10[[#This Row],[Net Unit]]*(1+Table_Query_from_Mac10[[#This Row],[PriceIncreasebyType]])</f>
        <v>26.263199999999998</v>
      </c>
      <c r="S2912" s="47">
        <f>Table_Query_from_Mac10[[#This Row],[UnitPriceFuture]]*Table_Query_from_Mac10[[#This Row],[qtytoShipFuture]]</f>
        <v>78.789599999999993</v>
      </c>
      <c r="T2912" s="47">
        <f>ROUND(Table_Query_from_Mac10[[#This Row],[qty_to_ship]]*(1+Table_Query_from_Mac10[[#This Row],[VolumeIncreasebyType]]),0)</f>
        <v>3</v>
      </c>
      <c r="U2912" s="47">
        <f>Table_Query_from_Mac10[[#This Row],[qtytoShipFuture]]*Table_Query_from_Mac10[[#This Row],[Future-cost]]</f>
        <v>30.27</v>
      </c>
      <c r="V2912" s="47">
        <f>Table_Query_from_Mac10[[#This Row],[qtytoShipFuture]]-Table_Query_from_Mac10[[#This Row],[qty_to_ship]]</f>
        <v>0</v>
      </c>
      <c r="W2912" s="47">
        <f>Table_Query_from_Mac10[[#This Row],[UnitPriceFuture]]</f>
        <v>26.263199999999998</v>
      </c>
      <c r="X2912" s="47">
        <f>Table_Query_from_Mac10[[#This Row],[Unit Increase]]*Table_Query_from_Mac10[[#This Row],[UnitPriceFuture]]</f>
        <v>0</v>
      </c>
      <c r="Y2912" s="47">
        <f>Table_Query_from_Mac10[[#This Row],[Unit Increase]]*Table_Query_from_Mac10[[#This Row],[Future-cost]]</f>
        <v>0</v>
      </c>
      <c r="Z2912" s="47">
        <f>-(Table_Query_from_Mac10[[#This Row],[Incremental Sales]]+((Table_Query_from_Mac10[[#This Row],[Incremental Sales]]*-(SUM(Summary!$S$8:$S$9)))))*Summary!$S$18</f>
        <v>0</v>
      </c>
      <c r="AA2912" s="47">
        <f>IFERROR(Table_Query_from_Mac10[[#This Row],[Incremental Cost]]/Table_Query_from_Mac10[[#This Row],[Incremental Sales]],0)</f>
        <v>0</v>
      </c>
      <c r="AB2912" s="47">
        <f>IFERROR(Table_Query_from_Mac10[[#This Row],[TotalCostFuture]]/Table_Query_from_Mac10[[#This Row],[totalsalesFuture]],0)</f>
        <v>0.38418776082122519</v>
      </c>
      <c r="AN2912" s="30">
        <v>9</v>
      </c>
      <c r="AO2912">
        <f t="shared" si="90"/>
        <v>3</v>
      </c>
      <c r="AQ2912" s="30">
        <v>80.680000000000007</v>
      </c>
      <c r="AR2912">
        <f t="shared" si="91"/>
        <v>28.24</v>
      </c>
    </row>
    <row r="2913" spans="1:44" x14ac:dyDescent="0.25">
      <c r="A2913">
        <v>90300</v>
      </c>
      <c r="B2913">
        <v>11</v>
      </c>
      <c r="C2913" t="s">
        <v>55</v>
      </c>
      <c r="D2913" t="s">
        <v>81</v>
      </c>
      <c r="E2913">
        <v>1</v>
      </c>
      <c r="F2913">
        <v>17.62</v>
      </c>
      <c r="G2913">
        <v>56.8</v>
      </c>
      <c r="H2913" s="1">
        <v>44858</v>
      </c>
      <c r="I2913" s="20">
        <v>7</v>
      </c>
      <c r="J2913" s="47">
        <f>Table_Query_from_Mac10[[#This Row],[unit_price]]-(Table_Query_from_Mac10[[#This Row],[unit_price]]*(Table_Query_from_Mac10[[#This Row],[discount_pct]]/100))</f>
        <v>52.823999999999998</v>
      </c>
      <c r="K2913" s="47">
        <f>Table_Query_from_Mac10[[#This Row],[unit_cost]]</f>
        <v>17.62</v>
      </c>
      <c r="L2913" s="47">
        <f>Table_Query_from_Mac10[[#This Row],[Live-cost]]*(1+Table_Query_from_Mac10[[#This Row],[CogsIncreasebyTYPE]])</f>
        <v>17.62</v>
      </c>
      <c r="M2913" s="47">
        <f>Table_Query_from_Mac10[[#This Row],[Live-cost]]*Table_Query_from_Mac10[[#This Row],[qty_to_ship]]</f>
        <v>17.62</v>
      </c>
      <c r="N2913" s="47">
        <f>IF(Table_Query_from_Mac10[[#This Row],[item_no]]="KDA",-Table_Query_from_Mac10[[#This Row],[unit_price]],Table_Query_from_Mac10[[#This Row],[Net Unit]]*Table_Query_from_Mac10[[#This Row],[qty_to_ship]])</f>
        <v>52.823999999999998</v>
      </c>
      <c r="O2913" s="47">
        <f>SUMIFS(Summary!C:C,Summary!H:H,Table_Query_from_Mac10[[#This Row],[Juiceoc]])</f>
        <v>0</v>
      </c>
      <c r="P2913" s="47">
        <f>SUMIFS(Summary!D:D,Summary!H:H,Table_Query_from_Mac10[[#This Row],[Juiceoc]])</f>
        <v>0</v>
      </c>
      <c r="Q2913" s="47">
        <f>SUMIFS(Summary!E:E,Summary!H:H,Table_Query_from_Mac10[[#This Row],[Juiceoc]])</f>
        <v>0</v>
      </c>
      <c r="R2913" s="47">
        <f>Table_Query_from_Mac10[[#This Row],[Net Unit]]*(1+Table_Query_from_Mac10[[#This Row],[PriceIncreasebyType]])</f>
        <v>52.823999999999998</v>
      </c>
      <c r="S2913" s="47">
        <f>Table_Query_from_Mac10[[#This Row],[UnitPriceFuture]]*Table_Query_from_Mac10[[#This Row],[qtytoShipFuture]]</f>
        <v>52.823999999999998</v>
      </c>
      <c r="T2913" s="47">
        <f>ROUND(Table_Query_from_Mac10[[#This Row],[qty_to_ship]]*(1+Table_Query_from_Mac10[[#This Row],[VolumeIncreasebyType]]),0)</f>
        <v>1</v>
      </c>
      <c r="U2913" s="47">
        <f>Table_Query_from_Mac10[[#This Row],[qtytoShipFuture]]*Table_Query_from_Mac10[[#This Row],[Future-cost]]</f>
        <v>17.62</v>
      </c>
      <c r="V2913" s="47">
        <f>Table_Query_from_Mac10[[#This Row],[qtytoShipFuture]]-Table_Query_from_Mac10[[#This Row],[qty_to_ship]]</f>
        <v>0</v>
      </c>
      <c r="W2913" s="47">
        <f>Table_Query_from_Mac10[[#This Row],[UnitPriceFuture]]</f>
        <v>52.823999999999998</v>
      </c>
      <c r="X2913" s="47">
        <f>Table_Query_from_Mac10[[#This Row],[Unit Increase]]*Table_Query_from_Mac10[[#This Row],[UnitPriceFuture]]</f>
        <v>0</v>
      </c>
      <c r="Y2913" s="47">
        <f>Table_Query_from_Mac10[[#This Row],[Unit Increase]]*Table_Query_from_Mac10[[#This Row],[Future-cost]]</f>
        <v>0</v>
      </c>
      <c r="Z2913" s="47">
        <f>-(Table_Query_from_Mac10[[#This Row],[Incremental Sales]]+((Table_Query_from_Mac10[[#This Row],[Incremental Sales]]*-(SUM(Summary!$S$8:$S$9)))))*Summary!$S$18</f>
        <v>0</v>
      </c>
      <c r="AA2913" s="47">
        <f>IFERROR(Table_Query_from_Mac10[[#This Row],[Incremental Cost]]/Table_Query_from_Mac10[[#This Row],[Incremental Sales]],0)</f>
        <v>0</v>
      </c>
      <c r="AB2913" s="47">
        <f>IFERROR(Table_Query_from_Mac10[[#This Row],[TotalCostFuture]]/Table_Query_from_Mac10[[#This Row],[totalsalesFuture]],0)</f>
        <v>0.33356050280175681</v>
      </c>
      <c r="AN2913" s="31">
        <v>4</v>
      </c>
      <c r="AO2913">
        <f t="shared" si="90"/>
        <v>1</v>
      </c>
      <c r="AQ2913" s="31">
        <v>162.29</v>
      </c>
      <c r="AR2913">
        <f t="shared" si="91"/>
        <v>56.8</v>
      </c>
    </row>
    <row r="2914" spans="1:44" x14ac:dyDescent="0.25">
      <c r="A2914">
        <v>90300</v>
      </c>
      <c r="B2914">
        <v>12</v>
      </c>
      <c r="C2914" t="s">
        <v>55</v>
      </c>
      <c r="D2914" t="s">
        <v>81</v>
      </c>
      <c r="E2914">
        <v>1</v>
      </c>
      <c r="F2914">
        <v>4.68</v>
      </c>
      <c r="G2914">
        <v>13.3</v>
      </c>
      <c r="H2914" s="1">
        <v>44858</v>
      </c>
      <c r="I2914" s="20">
        <v>0</v>
      </c>
      <c r="J2914" s="47">
        <f>Table_Query_from_Mac10[[#This Row],[unit_price]]-(Table_Query_from_Mac10[[#This Row],[unit_price]]*(Table_Query_from_Mac10[[#This Row],[discount_pct]]/100))</f>
        <v>13.3</v>
      </c>
      <c r="K2914" s="47">
        <f>Table_Query_from_Mac10[[#This Row],[unit_cost]]</f>
        <v>4.68</v>
      </c>
      <c r="L2914" s="47">
        <f>Table_Query_from_Mac10[[#This Row],[Live-cost]]*(1+Table_Query_from_Mac10[[#This Row],[CogsIncreasebyTYPE]])</f>
        <v>4.68</v>
      </c>
      <c r="M2914" s="47">
        <f>Table_Query_from_Mac10[[#This Row],[Live-cost]]*Table_Query_from_Mac10[[#This Row],[qty_to_ship]]</f>
        <v>4.68</v>
      </c>
      <c r="N2914" s="47">
        <f>IF(Table_Query_from_Mac10[[#This Row],[item_no]]="KDA",-Table_Query_from_Mac10[[#This Row],[unit_price]],Table_Query_from_Mac10[[#This Row],[Net Unit]]*Table_Query_from_Mac10[[#This Row],[qty_to_ship]])</f>
        <v>13.3</v>
      </c>
      <c r="O2914" s="47">
        <f>SUMIFS(Summary!C:C,Summary!H:H,Table_Query_from_Mac10[[#This Row],[Juiceoc]])</f>
        <v>0</v>
      </c>
      <c r="P2914" s="47">
        <f>SUMIFS(Summary!D:D,Summary!H:H,Table_Query_from_Mac10[[#This Row],[Juiceoc]])</f>
        <v>0</v>
      </c>
      <c r="Q2914" s="47">
        <f>SUMIFS(Summary!E:E,Summary!H:H,Table_Query_from_Mac10[[#This Row],[Juiceoc]])</f>
        <v>0</v>
      </c>
      <c r="R2914" s="47">
        <f>Table_Query_from_Mac10[[#This Row],[Net Unit]]*(1+Table_Query_from_Mac10[[#This Row],[PriceIncreasebyType]])</f>
        <v>13.3</v>
      </c>
      <c r="S2914" s="47">
        <f>Table_Query_from_Mac10[[#This Row],[UnitPriceFuture]]*Table_Query_from_Mac10[[#This Row],[qtytoShipFuture]]</f>
        <v>13.3</v>
      </c>
      <c r="T2914" s="47">
        <f>ROUND(Table_Query_from_Mac10[[#This Row],[qty_to_ship]]*(1+Table_Query_from_Mac10[[#This Row],[VolumeIncreasebyType]]),0)</f>
        <v>1</v>
      </c>
      <c r="U2914" s="47">
        <f>Table_Query_from_Mac10[[#This Row],[qtytoShipFuture]]*Table_Query_from_Mac10[[#This Row],[Future-cost]]</f>
        <v>4.68</v>
      </c>
      <c r="V2914" s="47">
        <f>Table_Query_from_Mac10[[#This Row],[qtytoShipFuture]]-Table_Query_from_Mac10[[#This Row],[qty_to_ship]]</f>
        <v>0</v>
      </c>
      <c r="W2914" s="47">
        <f>Table_Query_from_Mac10[[#This Row],[UnitPriceFuture]]</f>
        <v>13.3</v>
      </c>
      <c r="X2914" s="47">
        <f>Table_Query_from_Mac10[[#This Row],[Unit Increase]]*Table_Query_from_Mac10[[#This Row],[UnitPriceFuture]]</f>
        <v>0</v>
      </c>
      <c r="Y2914" s="47">
        <f>Table_Query_from_Mac10[[#This Row],[Unit Increase]]*Table_Query_from_Mac10[[#This Row],[Future-cost]]</f>
        <v>0</v>
      </c>
      <c r="Z2914" s="47">
        <f>-(Table_Query_from_Mac10[[#This Row],[Incremental Sales]]+((Table_Query_from_Mac10[[#This Row],[Incremental Sales]]*-(SUM(Summary!$S$8:$S$9)))))*Summary!$S$18</f>
        <v>0</v>
      </c>
      <c r="AA2914" s="47">
        <f>IFERROR(Table_Query_from_Mac10[[#This Row],[Incremental Cost]]/Table_Query_from_Mac10[[#This Row],[Incremental Sales]],0)</f>
        <v>0</v>
      </c>
      <c r="AB2914" s="47">
        <f>IFERROR(Table_Query_from_Mac10[[#This Row],[TotalCostFuture]]/Table_Query_from_Mac10[[#This Row],[totalsalesFuture]],0)</f>
        <v>0.35187969924812024</v>
      </c>
      <c r="AN2914" s="30">
        <v>4</v>
      </c>
      <c r="AO2914">
        <f t="shared" si="90"/>
        <v>1</v>
      </c>
      <c r="AQ2914" s="30">
        <v>38</v>
      </c>
      <c r="AR2914">
        <f t="shared" si="91"/>
        <v>13.3</v>
      </c>
    </row>
    <row r="2915" spans="1:44" x14ac:dyDescent="0.25">
      <c r="A2915">
        <v>90301</v>
      </c>
      <c r="B2915">
        <v>1</v>
      </c>
      <c r="C2915" t="s">
        <v>55</v>
      </c>
      <c r="D2915" t="s">
        <v>81</v>
      </c>
      <c r="E2915">
        <v>7</v>
      </c>
      <c r="F2915">
        <v>4.8499999999999996</v>
      </c>
      <c r="G2915">
        <v>12.21</v>
      </c>
      <c r="H2915" s="1">
        <v>44855</v>
      </c>
      <c r="I2915" s="20">
        <v>7</v>
      </c>
      <c r="J2915" s="47">
        <f>Table_Query_from_Mac10[[#This Row],[unit_price]]-(Table_Query_from_Mac10[[#This Row],[unit_price]]*(Table_Query_from_Mac10[[#This Row],[discount_pct]]/100))</f>
        <v>11.355300000000002</v>
      </c>
      <c r="K2915" s="47">
        <f>Table_Query_from_Mac10[[#This Row],[unit_cost]]</f>
        <v>4.8499999999999996</v>
      </c>
      <c r="L2915" s="47">
        <f>Table_Query_from_Mac10[[#This Row],[Live-cost]]*(1+Table_Query_from_Mac10[[#This Row],[CogsIncreasebyTYPE]])</f>
        <v>4.8499999999999996</v>
      </c>
      <c r="M2915" s="47">
        <f>Table_Query_from_Mac10[[#This Row],[Live-cost]]*Table_Query_from_Mac10[[#This Row],[qty_to_ship]]</f>
        <v>33.949999999999996</v>
      </c>
      <c r="N2915" s="47">
        <f>IF(Table_Query_from_Mac10[[#This Row],[item_no]]="KDA",-Table_Query_from_Mac10[[#This Row],[unit_price]],Table_Query_from_Mac10[[#This Row],[Net Unit]]*Table_Query_from_Mac10[[#This Row],[qty_to_ship]])</f>
        <v>79.487100000000012</v>
      </c>
      <c r="O2915" s="47">
        <f>SUMIFS(Summary!C:C,Summary!H:H,Table_Query_from_Mac10[[#This Row],[Juiceoc]])</f>
        <v>0</v>
      </c>
      <c r="P2915" s="47">
        <f>SUMIFS(Summary!D:D,Summary!H:H,Table_Query_from_Mac10[[#This Row],[Juiceoc]])</f>
        <v>0</v>
      </c>
      <c r="Q2915" s="47">
        <f>SUMIFS(Summary!E:E,Summary!H:H,Table_Query_from_Mac10[[#This Row],[Juiceoc]])</f>
        <v>0</v>
      </c>
      <c r="R2915" s="47">
        <f>Table_Query_from_Mac10[[#This Row],[Net Unit]]*(1+Table_Query_from_Mac10[[#This Row],[PriceIncreasebyType]])</f>
        <v>11.355300000000002</v>
      </c>
      <c r="S2915" s="47">
        <f>Table_Query_from_Mac10[[#This Row],[UnitPriceFuture]]*Table_Query_from_Mac10[[#This Row],[qtytoShipFuture]]</f>
        <v>79.487100000000012</v>
      </c>
      <c r="T2915" s="47">
        <f>ROUND(Table_Query_from_Mac10[[#This Row],[qty_to_ship]]*(1+Table_Query_from_Mac10[[#This Row],[VolumeIncreasebyType]]),0)</f>
        <v>7</v>
      </c>
      <c r="U2915" s="47">
        <f>Table_Query_from_Mac10[[#This Row],[qtytoShipFuture]]*Table_Query_from_Mac10[[#This Row],[Future-cost]]</f>
        <v>33.949999999999996</v>
      </c>
      <c r="V2915" s="47">
        <f>Table_Query_from_Mac10[[#This Row],[qtytoShipFuture]]-Table_Query_from_Mac10[[#This Row],[qty_to_ship]]</f>
        <v>0</v>
      </c>
      <c r="W2915" s="47">
        <f>Table_Query_from_Mac10[[#This Row],[UnitPriceFuture]]</f>
        <v>11.355300000000002</v>
      </c>
      <c r="X2915" s="47">
        <f>Table_Query_from_Mac10[[#This Row],[Unit Increase]]*Table_Query_from_Mac10[[#This Row],[UnitPriceFuture]]</f>
        <v>0</v>
      </c>
      <c r="Y2915" s="47">
        <f>Table_Query_from_Mac10[[#This Row],[Unit Increase]]*Table_Query_from_Mac10[[#This Row],[Future-cost]]</f>
        <v>0</v>
      </c>
      <c r="Z2915" s="47">
        <f>-(Table_Query_from_Mac10[[#This Row],[Incremental Sales]]+((Table_Query_from_Mac10[[#This Row],[Incremental Sales]]*-(SUM(Summary!$S$8:$S$9)))))*Summary!$S$18</f>
        <v>0</v>
      </c>
      <c r="AA2915" s="47">
        <f>IFERROR(Table_Query_from_Mac10[[#This Row],[Incremental Cost]]/Table_Query_from_Mac10[[#This Row],[Incremental Sales]],0)</f>
        <v>0</v>
      </c>
      <c r="AB2915" s="47">
        <f>IFERROR(Table_Query_from_Mac10[[#This Row],[TotalCostFuture]]/Table_Query_from_Mac10[[#This Row],[totalsalesFuture]],0)</f>
        <v>0.42711333033913668</v>
      </c>
      <c r="AN2915" s="31">
        <v>25</v>
      </c>
      <c r="AO2915">
        <f t="shared" si="90"/>
        <v>7</v>
      </c>
      <c r="AQ2915" s="31">
        <v>34.89</v>
      </c>
      <c r="AR2915">
        <f t="shared" si="91"/>
        <v>12.21</v>
      </c>
    </row>
    <row r="2916" spans="1:44" x14ac:dyDescent="0.25">
      <c r="A2916">
        <v>90301</v>
      </c>
      <c r="B2916">
        <v>2</v>
      </c>
      <c r="C2916" t="s">
        <v>55</v>
      </c>
      <c r="D2916" t="s">
        <v>81</v>
      </c>
      <c r="E2916">
        <v>5</v>
      </c>
      <c r="F2916">
        <v>5.31</v>
      </c>
      <c r="G2916">
        <v>13.35</v>
      </c>
      <c r="H2916" s="1">
        <v>44855</v>
      </c>
      <c r="I2916" s="20">
        <v>7</v>
      </c>
      <c r="J2916" s="47">
        <f>Table_Query_from_Mac10[[#This Row],[unit_price]]-(Table_Query_from_Mac10[[#This Row],[unit_price]]*(Table_Query_from_Mac10[[#This Row],[discount_pct]]/100))</f>
        <v>12.4155</v>
      </c>
      <c r="K2916" s="47">
        <f>Table_Query_from_Mac10[[#This Row],[unit_cost]]</f>
        <v>5.31</v>
      </c>
      <c r="L2916" s="47">
        <f>Table_Query_from_Mac10[[#This Row],[Live-cost]]*(1+Table_Query_from_Mac10[[#This Row],[CogsIncreasebyTYPE]])</f>
        <v>5.31</v>
      </c>
      <c r="M2916" s="47">
        <f>Table_Query_from_Mac10[[#This Row],[Live-cost]]*Table_Query_from_Mac10[[#This Row],[qty_to_ship]]</f>
        <v>26.549999999999997</v>
      </c>
      <c r="N2916" s="47">
        <f>IF(Table_Query_from_Mac10[[#This Row],[item_no]]="KDA",-Table_Query_from_Mac10[[#This Row],[unit_price]],Table_Query_from_Mac10[[#This Row],[Net Unit]]*Table_Query_from_Mac10[[#This Row],[qty_to_ship]])</f>
        <v>62.077500000000001</v>
      </c>
      <c r="O2916" s="47">
        <f>SUMIFS(Summary!C:C,Summary!H:H,Table_Query_from_Mac10[[#This Row],[Juiceoc]])</f>
        <v>0</v>
      </c>
      <c r="P2916" s="47">
        <f>SUMIFS(Summary!D:D,Summary!H:H,Table_Query_from_Mac10[[#This Row],[Juiceoc]])</f>
        <v>0</v>
      </c>
      <c r="Q2916" s="47">
        <f>SUMIFS(Summary!E:E,Summary!H:H,Table_Query_from_Mac10[[#This Row],[Juiceoc]])</f>
        <v>0</v>
      </c>
      <c r="R2916" s="47">
        <f>Table_Query_from_Mac10[[#This Row],[Net Unit]]*(1+Table_Query_from_Mac10[[#This Row],[PriceIncreasebyType]])</f>
        <v>12.4155</v>
      </c>
      <c r="S2916" s="47">
        <f>Table_Query_from_Mac10[[#This Row],[UnitPriceFuture]]*Table_Query_from_Mac10[[#This Row],[qtytoShipFuture]]</f>
        <v>62.077500000000001</v>
      </c>
      <c r="T2916" s="47">
        <f>ROUND(Table_Query_from_Mac10[[#This Row],[qty_to_ship]]*(1+Table_Query_from_Mac10[[#This Row],[VolumeIncreasebyType]]),0)</f>
        <v>5</v>
      </c>
      <c r="U2916" s="47">
        <f>Table_Query_from_Mac10[[#This Row],[qtytoShipFuture]]*Table_Query_from_Mac10[[#This Row],[Future-cost]]</f>
        <v>26.549999999999997</v>
      </c>
      <c r="V2916" s="47">
        <f>Table_Query_from_Mac10[[#This Row],[qtytoShipFuture]]-Table_Query_from_Mac10[[#This Row],[qty_to_ship]]</f>
        <v>0</v>
      </c>
      <c r="W2916" s="47">
        <f>Table_Query_from_Mac10[[#This Row],[UnitPriceFuture]]</f>
        <v>12.4155</v>
      </c>
      <c r="X2916" s="47">
        <f>Table_Query_from_Mac10[[#This Row],[Unit Increase]]*Table_Query_from_Mac10[[#This Row],[UnitPriceFuture]]</f>
        <v>0</v>
      </c>
      <c r="Y2916" s="47">
        <f>Table_Query_from_Mac10[[#This Row],[Unit Increase]]*Table_Query_from_Mac10[[#This Row],[Future-cost]]</f>
        <v>0</v>
      </c>
      <c r="Z2916" s="47">
        <f>-(Table_Query_from_Mac10[[#This Row],[Incremental Sales]]+((Table_Query_from_Mac10[[#This Row],[Incremental Sales]]*-(SUM(Summary!$S$8:$S$9)))))*Summary!$S$18</f>
        <v>0</v>
      </c>
      <c r="AA2916" s="47">
        <f>IFERROR(Table_Query_from_Mac10[[#This Row],[Incremental Cost]]/Table_Query_from_Mac10[[#This Row],[Incremental Sales]],0)</f>
        <v>0</v>
      </c>
      <c r="AB2916" s="47">
        <f>IFERROR(Table_Query_from_Mac10[[#This Row],[TotalCostFuture]]/Table_Query_from_Mac10[[#This Row],[totalsalesFuture]],0)</f>
        <v>0.42769119246103654</v>
      </c>
      <c r="AN2916" s="30">
        <v>20</v>
      </c>
      <c r="AO2916">
        <f t="shared" si="90"/>
        <v>5</v>
      </c>
      <c r="AQ2916" s="30">
        <v>38.130000000000003</v>
      </c>
      <c r="AR2916">
        <f t="shared" si="91"/>
        <v>13.35</v>
      </c>
    </row>
    <row r="2917" spans="1:44" x14ac:dyDescent="0.25">
      <c r="A2917">
        <v>90301</v>
      </c>
      <c r="B2917">
        <v>3</v>
      </c>
      <c r="C2917" t="s">
        <v>55</v>
      </c>
      <c r="D2917" t="s">
        <v>81</v>
      </c>
      <c r="E2917">
        <v>8</v>
      </c>
      <c r="F2917">
        <v>5.81</v>
      </c>
      <c r="G2917">
        <v>14.47</v>
      </c>
      <c r="H2917" s="1">
        <v>44855</v>
      </c>
      <c r="I2917" s="20">
        <v>7</v>
      </c>
      <c r="J2917" s="47">
        <f>Table_Query_from_Mac10[[#This Row],[unit_price]]-(Table_Query_from_Mac10[[#This Row],[unit_price]]*(Table_Query_from_Mac10[[#This Row],[discount_pct]]/100))</f>
        <v>13.457100000000001</v>
      </c>
      <c r="K2917" s="47">
        <f>Table_Query_from_Mac10[[#This Row],[unit_cost]]</f>
        <v>5.81</v>
      </c>
      <c r="L2917" s="47">
        <f>Table_Query_from_Mac10[[#This Row],[Live-cost]]*(1+Table_Query_from_Mac10[[#This Row],[CogsIncreasebyTYPE]])</f>
        <v>5.81</v>
      </c>
      <c r="M2917" s="47">
        <f>Table_Query_from_Mac10[[#This Row],[Live-cost]]*Table_Query_from_Mac10[[#This Row],[qty_to_ship]]</f>
        <v>46.48</v>
      </c>
      <c r="N2917" s="47">
        <f>IF(Table_Query_from_Mac10[[#This Row],[item_no]]="KDA",-Table_Query_from_Mac10[[#This Row],[unit_price]],Table_Query_from_Mac10[[#This Row],[Net Unit]]*Table_Query_from_Mac10[[#This Row],[qty_to_ship]])</f>
        <v>107.6568</v>
      </c>
      <c r="O2917" s="47">
        <f>SUMIFS(Summary!C:C,Summary!H:H,Table_Query_from_Mac10[[#This Row],[Juiceoc]])</f>
        <v>0</v>
      </c>
      <c r="P2917" s="47">
        <f>SUMIFS(Summary!D:D,Summary!H:H,Table_Query_from_Mac10[[#This Row],[Juiceoc]])</f>
        <v>0</v>
      </c>
      <c r="Q2917" s="47">
        <f>SUMIFS(Summary!E:E,Summary!H:H,Table_Query_from_Mac10[[#This Row],[Juiceoc]])</f>
        <v>0</v>
      </c>
      <c r="R2917" s="47">
        <f>Table_Query_from_Mac10[[#This Row],[Net Unit]]*(1+Table_Query_from_Mac10[[#This Row],[PriceIncreasebyType]])</f>
        <v>13.457100000000001</v>
      </c>
      <c r="S2917" s="47">
        <f>Table_Query_from_Mac10[[#This Row],[UnitPriceFuture]]*Table_Query_from_Mac10[[#This Row],[qtytoShipFuture]]</f>
        <v>107.6568</v>
      </c>
      <c r="T2917" s="47">
        <f>ROUND(Table_Query_from_Mac10[[#This Row],[qty_to_ship]]*(1+Table_Query_from_Mac10[[#This Row],[VolumeIncreasebyType]]),0)</f>
        <v>8</v>
      </c>
      <c r="U2917" s="47">
        <f>Table_Query_from_Mac10[[#This Row],[qtytoShipFuture]]*Table_Query_from_Mac10[[#This Row],[Future-cost]]</f>
        <v>46.48</v>
      </c>
      <c r="V2917" s="47">
        <f>Table_Query_from_Mac10[[#This Row],[qtytoShipFuture]]-Table_Query_from_Mac10[[#This Row],[qty_to_ship]]</f>
        <v>0</v>
      </c>
      <c r="W2917" s="47">
        <f>Table_Query_from_Mac10[[#This Row],[UnitPriceFuture]]</f>
        <v>13.457100000000001</v>
      </c>
      <c r="X2917" s="47">
        <f>Table_Query_from_Mac10[[#This Row],[Unit Increase]]*Table_Query_from_Mac10[[#This Row],[UnitPriceFuture]]</f>
        <v>0</v>
      </c>
      <c r="Y2917" s="47">
        <f>Table_Query_from_Mac10[[#This Row],[Unit Increase]]*Table_Query_from_Mac10[[#This Row],[Future-cost]]</f>
        <v>0</v>
      </c>
      <c r="Z2917" s="47">
        <f>-(Table_Query_from_Mac10[[#This Row],[Incremental Sales]]+((Table_Query_from_Mac10[[#This Row],[Incremental Sales]]*-(SUM(Summary!$S$8:$S$9)))))*Summary!$S$18</f>
        <v>0</v>
      </c>
      <c r="AA2917" s="47">
        <f>IFERROR(Table_Query_from_Mac10[[#This Row],[Incremental Cost]]/Table_Query_from_Mac10[[#This Row],[Incremental Sales]],0)</f>
        <v>0</v>
      </c>
      <c r="AB2917" s="47">
        <f>IFERROR(Table_Query_from_Mac10[[#This Row],[TotalCostFuture]]/Table_Query_from_Mac10[[#This Row],[totalsalesFuture]],0)</f>
        <v>0.43174235162107732</v>
      </c>
      <c r="AN2917" s="31">
        <v>32</v>
      </c>
      <c r="AO2917">
        <f t="shared" si="90"/>
        <v>8</v>
      </c>
      <c r="AQ2917" s="31">
        <v>41.35</v>
      </c>
      <c r="AR2917">
        <f t="shared" si="91"/>
        <v>14.47</v>
      </c>
    </row>
    <row r="2918" spans="1:44" x14ac:dyDescent="0.25">
      <c r="A2918">
        <v>90301</v>
      </c>
      <c r="B2918">
        <v>4</v>
      </c>
      <c r="C2918" t="s">
        <v>55</v>
      </c>
      <c r="D2918" t="s">
        <v>81</v>
      </c>
      <c r="E2918">
        <v>4</v>
      </c>
      <c r="F2918">
        <v>6.38</v>
      </c>
      <c r="G2918">
        <v>16.420000000000002</v>
      </c>
      <c r="H2918" s="1">
        <v>44855</v>
      </c>
      <c r="I2918" s="20">
        <v>7</v>
      </c>
      <c r="J2918" s="47">
        <f>Table_Query_from_Mac10[[#This Row],[unit_price]]-(Table_Query_from_Mac10[[#This Row],[unit_price]]*(Table_Query_from_Mac10[[#This Row],[discount_pct]]/100))</f>
        <v>15.270600000000002</v>
      </c>
      <c r="K2918" s="47">
        <f>Table_Query_from_Mac10[[#This Row],[unit_cost]]</f>
        <v>6.38</v>
      </c>
      <c r="L2918" s="47">
        <f>Table_Query_from_Mac10[[#This Row],[Live-cost]]*(1+Table_Query_from_Mac10[[#This Row],[CogsIncreasebyTYPE]])</f>
        <v>6.38</v>
      </c>
      <c r="M2918" s="47">
        <f>Table_Query_from_Mac10[[#This Row],[Live-cost]]*Table_Query_from_Mac10[[#This Row],[qty_to_ship]]</f>
        <v>25.52</v>
      </c>
      <c r="N2918" s="47">
        <f>IF(Table_Query_from_Mac10[[#This Row],[item_no]]="KDA",-Table_Query_from_Mac10[[#This Row],[unit_price]],Table_Query_from_Mac10[[#This Row],[Net Unit]]*Table_Query_from_Mac10[[#This Row],[qty_to_ship]])</f>
        <v>61.082400000000007</v>
      </c>
      <c r="O2918" s="47">
        <f>SUMIFS(Summary!C:C,Summary!H:H,Table_Query_from_Mac10[[#This Row],[Juiceoc]])</f>
        <v>0</v>
      </c>
      <c r="P2918" s="47">
        <f>SUMIFS(Summary!D:D,Summary!H:H,Table_Query_from_Mac10[[#This Row],[Juiceoc]])</f>
        <v>0</v>
      </c>
      <c r="Q2918" s="47">
        <f>SUMIFS(Summary!E:E,Summary!H:H,Table_Query_from_Mac10[[#This Row],[Juiceoc]])</f>
        <v>0</v>
      </c>
      <c r="R2918" s="47">
        <f>Table_Query_from_Mac10[[#This Row],[Net Unit]]*(1+Table_Query_from_Mac10[[#This Row],[PriceIncreasebyType]])</f>
        <v>15.270600000000002</v>
      </c>
      <c r="S2918" s="47">
        <f>Table_Query_from_Mac10[[#This Row],[UnitPriceFuture]]*Table_Query_from_Mac10[[#This Row],[qtytoShipFuture]]</f>
        <v>61.082400000000007</v>
      </c>
      <c r="T2918" s="47">
        <f>ROUND(Table_Query_from_Mac10[[#This Row],[qty_to_ship]]*(1+Table_Query_from_Mac10[[#This Row],[VolumeIncreasebyType]]),0)</f>
        <v>4</v>
      </c>
      <c r="U2918" s="47">
        <f>Table_Query_from_Mac10[[#This Row],[qtytoShipFuture]]*Table_Query_from_Mac10[[#This Row],[Future-cost]]</f>
        <v>25.52</v>
      </c>
      <c r="V2918" s="47">
        <f>Table_Query_from_Mac10[[#This Row],[qtytoShipFuture]]-Table_Query_from_Mac10[[#This Row],[qty_to_ship]]</f>
        <v>0</v>
      </c>
      <c r="W2918" s="47">
        <f>Table_Query_from_Mac10[[#This Row],[UnitPriceFuture]]</f>
        <v>15.270600000000002</v>
      </c>
      <c r="X2918" s="47">
        <f>Table_Query_from_Mac10[[#This Row],[Unit Increase]]*Table_Query_from_Mac10[[#This Row],[UnitPriceFuture]]</f>
        <v>0</v>
      </c>
      <c r="Y2918" s="47">
        <f>Table_Query_from_Mac10[[#This Row],[Unit Increase]]*Table_Query_from_Mac10[[#This Row],[Future-cost]]</f>
        <v>0</v>
      </c>
      <c r="Z2918" s="47">
        <f>-(Table_Query_from_Mac10[[#This Row],[Incremental Sales]]+((Table_Query_from_Mac10[[#This Row],[Incremental Sales]]*-(SUM(Summary!$S$8:$S$9)))))*Summary!$S$18</f>
        <v>0</v>
      </c>
      <c r="AA2918" s="47">
        <f>IFERROR(Table_Query_from_Mac10[[#This Row],[Incremental Cost]]/Table_Query_from_Mac10[[#This Row],[Incremental Sales]],0)</f>
        <v>0</v>
      </c>
      <c r="AB2918" s="47">
        <f>IFERROR(Table_Query_from_Mac10[[#This Row],[TotalCostFuture]]/Table_Query_from_Mac10[[#This Row],[totalsalesFuture]],0)</f>
        <v>0.41779628829253596</v>
      </c>
      <c r="AN2918" s="30">
        <v>16</v>
      </c>
      <c r="AO2918">
        <f t="shared" si="90"/>
        <v>4</v>
      </c>
      <c r="AQ2918" s="30">
        <v>46.9</v>
      </c>
      <c r="AR2918">
        <f t="shared" si="91"/>
        <v>16.420000000000002</v>
      </c>
    </row>
    <row r="2919" spans="1:44" x14ac:dyDescent="0.25">
      <c r="A2919">
        <v>90301</v>
      </c>
      <c r="B2919">
        <v>5</v>
      </c>
      <c r="C2919" t="s">
        <v>55</v>
      </c>
      <c r="D2919" t="s">
        <v>81</v>
      </c>
      <c r="E2919">
        <v>3</v>
      </c>
      <c r="F2919">
        <v>7.17</v>
      </c>
      <c r="G2919">
        <v>18.14</v>
      </c>
      <c r="H2919" s="1">
        <v>44855</v>
      </c>
      <c r="I2919" s="20">
        <v>7</v>
      </c>
      <c r="J2919" s="47">
        <f>Table_Query_from_Mac10[[#This Row],[unit_price]]-(Table_Query_from_Mac10[[#This Row],[unit_price]]*(Table_Query_from_Mac10[[#This Row],[discount_pct]]/100))</f>
        <v>16.870200000000001</v>
      </c>
      <c r="K2919" s="47">
        <f>Table_Query_from_Mac10[[#This Row],[unit_cost]]</f>
        <v>7.17</v>
      </c>
      <c r="L2919" s="47">
        <f>Table_Query_from_Mac10[[#This Row],[Live-cost]]*(1+Table_Query_from_Mac10[[#This Row],[CogsIncreasebyTYPE]])</f>
        <v>7.17</v>
      </c>
      <c r="M2919" s="47">
        <f>Table_Query_from_Mac10[[#This Row],[Live-cost]]*Table_Query_from_Mac10[[#This Row],[qty_to_ship]]</f>
        <v>21.509999999999998</v>
      </c>
      <c r="N2919" s="47">
        <f>IF(Table_Query_from_Mac10[[#This Row],[item_no]]="KDA",-Table_Query_from_Mac10[[#This Row],[unit_price]],Table_Query_from_Mac10[[#This Row],[Net Unit]]*Table_Query_from_Mac10[[#This Row],[qty_to_ship]])</f>
        <v>50.610600000000005</v>
      </c>
      <c r="O2919" s="47">
        <f>SUMIFS(Summary!C:C,Summary!H:H,Table_Query_from_Mac10[[#This Row],[Juiceoc]])</f>
        <v>0</v>
      </c>
      <c r="P2919" s="47">
        <f>SUMIFS(Summary!D:D,Summary!H:H,Table_Query_from_Mac10[[#This Row],[Juiceoc]])</f>
        <v>0</v>
      </c>
      <c r="Q2919" s="47">
        <f>SUMIFS(Summary!E:E,Summary!H:H,Table_Query_from_Mac10[[#This Row],[Juiceoc]])</f>
        <v>0</v>
      </c>
      <c r="R2919" s="47">
        <f>Table_Query_from_Mac10[[#This Row],[Net Unit]]*(1+Table_Query_from_Mac10[[#This Row],[PriceIncreasebyType]])</f>
        <v>16.870200000000001</v>
      </c>
      <c r="S2919" s="47">
        <f>Table_Query_from_Mac10[[#This Row],[UnitPriceFuture]]*Table_Query_from_Mac10[[#This Row],[qtytoShipFuture]]</f>
        <v>50.610600000000005</v>
      </c>
      <c r="T2919" s="47">
        <f>ROUND(Table_Query_from_Mac10[[#This Row],[qty_to_ship]]*(1+Table_Query_from_Mac10[[#This Row],[VolumeIncreasebyType]]),0)</f>
        <v>3</v>
      </c>
      <c r="U2919" s="47">
        <f>Table_Query_from_Mac10[[#This Row],[qtytoShipFuture]]*Table_Query_from_Mac10[[#This Row],[Future-cost]]</f>
        <v>21.509999999999998</v>
      </c>
      <c r="V2919" s="47">
        <f>Table_Query_from_Mac10[[#This Row],[qtytoShipFuture]]-Table_Query_from_Mac10[[#This Row],[qty_to_ship]]</f>
        <v>0</v>
      </c>
      <c r="W2919" s="47">
        <f>Table_Query_from_Mac10[[#This Row],[UnitPriceFuture]]</f>
        <v>16.870200000000001</v>
      </c>
      <c r="X2919" s="47">
        <f>Table_Query_from_Mac10[[#This Row],[Unit Increase]]*Table_Query_from_Mac10[[#This Row],[UnitPriceFuture]]</f>
        <v>0</v>
      </c>
      <c r="Y2919" s="47">
        <f>Table_Query_from_Mac10[[#This Row],[Unit Increase]]*Table_Query_from_Mac10[[#This Row],[Future-cost]]</f>
        <v>0</v>
      </c>
      <c r="Z2919" s="47">
        <f>-(Table_Query_from_Mac10[[#This Row],[Incremental Sales]]+((Table_Query_from_Mac10[[#This Row],[Incremental Sales]]*-(SUM(Summary!$S$8:$S$9)))))*Summary!$S$18</f>
        <v>0</v>
      </c>
      <c r="AA2919" s="47">
        <f>IFERROR(Table_Query_from_Mac10[[#This Row],[Incremental Cost]]/Table_Query_from_Mac10[[#This Row],[Incremental Sales]],0)</f>
        <v>0</v>
      </c>
      <c r="AB2919" s="47">
        <f>IFERROR(Table_Query_from_Mac10[[#This Row],[TotalCostFuture]]/Table_Query_from_Mac10[[#This Row],[totalsalesFuture]],0)</f>
        <v>0.4250097805598036</v>
      </c>
      <c r="AN2919" s="31">
        <v>12</v>
      </c>
      <c r="AO2919">
        <f t="shared" si="90"/>
        <v>3</v>
      </c>
      <c r="AQ2919" s="31">
        <v>51.84</v>
      </c>
      <c r="AR2919">
        <f t="shared" si="91"/>
        <v>18.14</v>
      </c>
    </row>
    <row r="2920" spans="1:44" x14ac:dyDescent="0.25">
      <c r="A2920">
        <v>90301</v>
      </c>
      <c r="B2920">
        <v>6</v>
      </c>
      <c r="C2920" t="s">
        <v>55</v>
      </c>
      <c r="D2920" t="s">
        <v>81</v>
      </c>
      <c r="E2920">
        <v>3</v>
      </c>
      <c r="F2920">
        <v>8.5</v>
      </c>
      <c r="G2920">
        <v>22.57</v>
      </c>
      <c r="H2920" s="1">
        <v>44855</v>
      </c>
      <c r="I2920" s="20">
        <v>7</v>
      </c>
      <c r="J2920" s="47">
        <f>Table_Query_from_Mac10[[#This Row],[unit_price]]-(Table_Query_from_Mac10[[#This Row],[unit_price]]*(Table_Query_from_Mac10[[#This Row],[discount_pct]]/100))</f>
        <v>20.990100000000002</v>
      </c>
      <c r="K2920" s="47">
        <f>Table_Query_from_Mac10[[#This Row],[unit_cost]]</f>
        <v>8.5</v>
      </c>
      <c r="L2920" s="47">
        <f>Table_Query_from_Mac10[[#This Row],[Live-cost]]*(1+Table_Query_from_Mac10[[#This Row],[CogsIncreasebyTYPE]])</f>
        <v>8.5</v>
      </c>
      <c r="M2920" s="47">
        <f>Table_Query_from_Mac10[[#This Row],[Live-cost]]*Table_Query_from_Mac10[[#This Row],[qty_to_ship]]</f>
        <v>25.5</v>
      </c>
      <c r="N2920" s="47">
        <f>IF(Table_Query_from_Mac10[[#This Row],[item_no]]="KDA",-Table_Query_from_Mac10[[#This Row],[unit_price]],Table_Query_from_Mac10[[#This Row],[Net Unit]]*Table_Query_from_Mac10[[#This Row],[qty_to_ship]])</f>
        <v>62.970300000000009</v>
      </c>
      <c r="O2920" s="47">
        <f>SUMIFS(Summary!C:C,Summary!H:H,Table_Query_from_Mac10[[#This Row],[Juiceoc]])</f>
        <v>0</v>
      </c>
      <c r="P2920" s="47">
        <f>SUMIFS(Summary!D:D,Summary!H:H,Table_Query_from_Mac10[[#This Row],[Juiceoc]])</f>
        <v>0</v>
      </c>
      <c r="Q2920" s="47">
        <f>SUMIFS(Summary!E:E,Summary!H:H,Table_Query_from_Mac10[[#This Row],[Juiceoc]])</f>
        <v>0</v>
      </c>
      <c r="R2920" s="47">
        <f>Table_Query_from_Mac10[[#This Row],[Net Unit]]*(1+Table_Query_from_Mac10[[#This Row],[PriceIncreasebyType]])</f>
        <v>20.990100000000002</v>
      </c>
      <c r="S2920" s="47">
        <f>Table_Query_from_Mac10[[#This Row],[UnitPriceFuture]]*Table_Query_from_Mac10[[#This Row],[qtytoShipFuture]]</f>
        <v>62.970300000000009</v>
      </c>
      <c r="T2920" s="47">
        <f>ROUND(Table_Query_from_Mac10[[#This Row],[qty_to_ship]]*(1+Table_Query_from_Mac10[[#This Row],[VolumeIncreasebyType]]),0)</f>
        <v>3</v>
      </c>
      <c r="U2920" s="47">
        <f>Table_Query_from_Mac10[[#This Row],[qtytoShipFuture]]*Table_Query_from_Mac10[[#This Row],[Future-cost]]</f>
        <v>25.5</v>
      </c>
      <c r="V2920" s="47">
        <f>Table_Query_from_Mac10[[#This Row],[qtytoShipFuture]]-Table_Query_from_Mac10[[#This Row],[qty_to_ship]]</f>
        <v>0</v>
      </c>
      <c r="W2920" s="47">
        <f>Table_Query_from_Mac10[[#This Row],[UnitPriceFuture]]</f>
        <v>20.990100000000002</v>
      </c>
      <c r="X2920" s="47">
        <f>Table_Query_from_Mac10[[#This Row],[Unit Increase]]*Table_Query_from_Mac10[[#This Row],[UnitPriceFuture]]</f>
        <v>0</v>
      </c>
      <c r="Y2920" s="47">
        <f>Table_Query_from_Mac10[[#This Row],[Unit Increase]]*Table_Query_from_Mac10[[#This Row],[Future-cost]]</f>
        <v>0</v>
      </c>
      <c r="Z2920" s="47">
        <f>-(Table_Query_from_Mac10[[#This Row],[Incremental Sales]]+((Table_Query_from_Mac10[[#This Row],[Incremental Sales]]*-(SUM(Summary!$S$8:$S$9)))))*Summary!$S$18</f>
        <v>0</v>
      </c>
      <c r="AA2920" s="47">
        <f>IFERROR(Table_Query_from_Mac10[[#This Row],[Incremental Cost]]/Table_Query_from_Mac10[[#This Row],[Incremental Sales]],0)</f>
        <v>0</v>
      </c>
      <c r="AB2920" s="47">
        <f>IFERROR(Table_Query_from_Mac10[[#This Row],[TotalCostFuture]]/Table_Query_from_Mac10[[#This Row],[totalsalesFuture]],0)</f>
        <v>0.40495281108713149</v>
      </c>
      <c r="AN2920" s="30">
        <v>9</v>
      </c>
      <c r="AO2920">
        <f t="shared" si="90"/>
        <v>3</v>
      </c>
      <c r="AQ2920" s="30">
        <v>64.489999999999995</v>
      </c>
      <c r="AR2920">
        <f t="shared" si="91"/>
        <v>22.57</v>
      </c>
    </row>
    <row r="2921" spans="1:44" x14ac:dyDescent="0.25">
      <c r="A2921">
        <v>90301</v>
      </c>
      <c r="B2921">
        <v>7</v>
      </c>
      <c r="C2921" t="s">
        <v>55</v>
      </c>
      <c r="D2921" t="s">
        <v>81</v>
      </c>
      <c r="E2921">
        <v>3</v>
      </c>
      <c r="F2921">
        <v>11.84</v>
      </c>
      <c r="G2921">
        <v>31.43</v>
      </c>
      <c r="H2921" s="1">
        <v>44855</v>
      </c>
      <c r="I2921" s="20">
        <v>7</v>
      </c>
      <c r="J2921" s="47">
        <f>Table_Query_from_Mac10[[#This Row],[unit_price]]-(Table_Query_from_Mac10[[#This Row],[unit_price]]*(Table_Query_from_Mac10[[#This Row],[discount_pct]]/100))</f>
        <v>29.229900000000001</v>
      </c>
      <c r="K2921" s="47">
        <f>Table_Query_from_Mac10[[#This Row],[unit_cost]]</f>
        <v>11.84</v>
      </c>
      <c r="L2921" s="47">
        <f>Table_Query_from_Mac10[[#This Row],[Live-cost]]*(1+Table_Query_from_Mac10[[#This Row],[CogsIncreasebyTYPE]])</f>
        <v>11.84</v>
      </c>
      <c r="M2921" s="47">
        <f>Table_Query_from_Mac10[[#This Row],[Live-cost]]*Table_Query_from_Mac10[[#This Row],[qty_to_ship]]</f>
        <v>35.519999999999996</v>
      </c>
      <c r="N2921" s="47">
        <f>IF(Table_Query_from_Mac10[[#This Row],[item_no]]="KDA",-Table_Query_from_Mac10[[#This Row],[unit_price]],Table_Query_from_Mac10[[#This Row],[Net Unit]]*Table_Query_from_Mac10[[#This Row],[qty_to_ship]])</f>
        <v>87.689700000000002</v>
      </c>
      <c r="O2921" s="47">
        <f>SUMIFS(Summary!C:C,Summary!H:H,Table_Query_from_Mac10[[#This Row],[Juiceoc]])</f>
        <v>0</v>
      </c>
      <c r="P2921" s="47">
        <f>SUMIFS(Summary!D:D,Summary!H:H,Table_Query_from_Mac10[[#This Row],[Juiceoc]])</f>
        <v>0</v>
      </c>
      <c r="Q2921" s="47">
        <f>SUMIFS(Summary!E:E,Summary!H:H,Table_Query_from_Mac10[[#This Row],[Juiceoc]])</f>
        <v>0</v>
      </c>
      <c r="R2921" s="47">
        <f>Table_Query_from_Mac10[[#This Row],[Net Unit]]*(1+Table_Query_from_Mac10[[#This Row],[PriceIncreasebyType]])</f>
        <v>29.229900000000001</v>
      </c>
      <c r="S2921" s="47">
        <f>Table_Query_from_Mac10[[#This Row],[UnitPriceFuture]]*Table_Query_from_Mac10[[#This Row],[qtytoShipFuture]]</f>
        <v>87.689700000000002</v>
      </c>
      <c r="T2921" s="47">
        <f>ROUND(Table_Query_from_Mac10[[#This Row],[qty_to_ship]]*(1+Table_Query_from_Mac10[[#This Row],[VolumeIncreasebyType]]),0)</f>
        <v>3</v>
      </c>
      <c r="U2921" s="47">
        <f>Table_Query_from_Mac10[[#This Row],[qtytoShipFuture]]*Table_Query_from_Mac10[[#This Row],[Future-cost]]</f>
        <v>35.519999999999996</v>
      </c>
      <c r="V2921" s="47">
        <f>Table_Query_from_Mac10[[#This Row],[qtytoShipFuture]]-Table_Query_from_Mac10[[#This Row],[qty_to_ship]]</f>
        <v>0</v>
      </c>
      <c r="W2921" s="47">
        <f>Table_Query_from_Mac10[[#This Row],[UnitPriceFuture]]</f>
        <v>29.229900000000001</v>
      </c>
      <c r="X2921" s="47">
        <f>Table_Query_from_Mac10[[#This Row],[Unit Increase]]*Table_Query_from_Mac10[[#This Row],[UnitPriceFuture]]</f>
        <v>0</v>
      </c>
      <c r="Y2921" s="47">
        <f>Table_Query_from_Mac10[[#This Row],[Unit Increase]]*Table_Query_from_Mac10[[#This Row],[Future-cost]]</f>
        <v>0</v>
      </c>
      <c r="Z2921" s="47">
        <f>-(Table_Query_from_Mac10[[#This Row],[Incremental Sales]]+((Table_Query_from_Mac10[[#This Row],[Incremental Sales]]*-(SUM(Summary!$S$8:$S$9)))))*Summary!$S$18</f>
        <v>0</v>
      </c>
      <c r="AA2921" s="47">
        <f>IFERROR(Table_Query_from_Mac10[[#This Row],[Incremental Cost]]/Table_Query_from_Mac10[[#This Row],[Incremental Sales]],0)</f>
        <v>0</v>
      </c>
      <c r="AB2921" s="47">
        <f>IFERROR(Table_Query_from_Mac10[[#This Row],[TotalCostFuture]]/Table_Query_from_Mac10[[#This Row],[totalsalesFuture]],0)</f>
        <v>0.4050646769232874</v>
      </c>
      <c r="AN2921" s="31">
        <v>12</v>
      </c>
      <c r="AO2921">
        <f t="shared" si="90"/>
        <v>3</v>
      </c>
      <c r="AQ2921" s="31">
        <v>89.8</v>
      </c>
      <c r="AR2921">
        <f t="shared" si="91"/>
        <v>31.43</v>
      </c>
    </row>
    <row r="2922" spans="1:44" x14ac:dyDescent="0.25">
      <c r="A2922">
        <v>90301</v>
      </c>
      <c r="B2922">
        <v>8</v>
      </c>
      <c r="C2922" t="s">
        <v>55</v>
      </c>
      <c r="D2922" t="s">
        <v>81</v>
      </c>
      <c r="E2922">
        <v>1</v>
      </c>
      <c r="F2922">
        <v>13.68</v>
      </c>
      <c r="G2922">
        <v>36.54</v>
      </c>
      <c r="H2922" s="1">
        <v>44855</v>
      </c>
      <c r="I2922" s="20">
        <v>7</v>
      </c>
      <c r="J2922" s="47">
        <f>Table_Query_from_Mac10[[#This Row],[unit_price]]-(Table_Query_from_Mac10[[#This Row],[unit_price]]*(Table_Query_from_Mac10[[#This Row],[discount_pct]]/100))</f>
        <v>33.982199999999999</v>
      </c>
      <c r="K2922" s="47">
        <f>Table_Query_from_Mac10[[#This Row],[unit_cost]]</f>
        <v>13.68</v>
      </c>
      <c r="L2922" s="47">
        <f>Table_Query_from_Mac10[[#This Row],[Live-cost]]*(1+Table_Query_from_Mac10[[#This Row],[CogsIncreasebyTYPE]])</f>
        <v>13.68</v>
      </c>
      <c r="M2922" s="47">
        <f>Table_Query_from_Mac10[[#This Row],[Live-cost]]*Table_Query_from_Mac10[[#This Row],[qty_to_ship]]</f>
        <v>13.68</v>
      </c>
      <c r="N2922" s="47">
        <f>IF(Table_Query_from_Mac10[[#This Row],[item_no]]="KDA",-Table_Query_from_Mac10[[#This Row],[unit_price]],Table_Query_from_Mac10[[#This Row],[Net Unit]]*Table_Query_from_Mac10[[#This Row],[qty_to_ship]])</f>
        <v>33.982199999999999</v>
      </c>
      <c r="O2922" s="47">
        <f>SUMIFS(Summary!C:C,Summary!H:H,Table_Query_from_Mac10[[#This Row],[Juiceoc]])</f>
        <v>0</v>
      </c>
      <c r="P2922" s="47">
        <f>SUMIFS(Summary!D:D,Summary!H:H,Table_Query_from_Mac10[[#This Row],[Juiceoc]])</f>
        <v>0</v>
      </c>
      <c r="Q2922" s="47">
        <f>SUMIFS(Summary!E:E,Summary!H:H,Table_Query_from_Mac10[[#This Row],[Juiceoc]])</f>
        <v>0</v>
      </c>
      <c r="R2922" s="47">
        <f>Table_Query_from_Mac10[[#This Row],[Net Unit]]*(1+Table_Query_from_Mac10[[#This Row],[PriceIncreasebyType]])</f>
        <v>33.982199999999999</v>
      </c>
      <c r="S2922" s="47">
        <f>Table_Query_from_Mac10[[#This Row],[UnitPriceFuture]]*Table_Query_from_Mac10[[#This Row],[qtytoShipFuture]]</f>
        <v>33.982199999999999</v>
      </c>
      <c r="T2922" s="47">
        <f>ROUND(Table_Query_from_Mac10[[#This Row],[qty_to_ship]]*(1+Table_Query_from_Mac10[[#This Row],[VolumeIncreasebyType]]),0)</f>
        <v>1</v>
      </c>
      <c r="U2922" s="47">
        <f>Table_Query_from_Mac10[[#This Row],[qtytoShipFuture]]*Table_Query_from_Mac10[[#This Row],[Future-cost]]</f>
        <v>13.68</v>
      </c>
      <c r="V2922" s="47">
        <f>Table_Query_from_Mac10[[#This Row],[qtytoShipFuture]]-Table_Query_from_Mac10[[#This Row],[qty_to_ship]]</f>
        <v>0</v>
      </c>
      <c r="W2922" s="47">
        <f>Table_Query_from_Mac10[[#This Row],[UnitPriceFuture]]</f>
        <v>33.982199999999999</v>
      </c>
      <c r="X2922" s="47">
        <f>Table_Query_from_Mac10[[#This Row],[Unit Increase]]*Table_Query_from_Mac10[[#This Row],[UnitPriceFuture]]</f>
        <v>0</v>
      </c>
      <c r="Y2922" s="47">
        <f>Table_Query_from_Mac10[[#This Row],[Unit Increase]]*Table_Query_from_Mac10[[#This Row],[Future-cost]]</f>
        <v>0</v>
      </c>
      <c r="Z2922" s="47">
        <f>-(Table_Query_from_Mac10[[#This Row],[Incremental Sales]]+((Table_Query_from_Mac10[[#This Row],[Incremental Sales]]*-(SUM(Summary!$S$8:$S$9)))))*Summary!$S$18</f>
        <v>0</v>
      </c>
      <c r="AA2922" s="47">
        <f>IFERROR(Table_Query_from_Mac10[[#This Row],[Incremental Cost]]/Table_Query_from_Mac10[[#This Row],[Incremental Sales]],0)</f>
        <v>0</v>
      </c>
      <c r="AB2922" s="47">
        <f>IFERROR(Table_Query_from_Mac10[[#This Row],[TotalCostFuture]]/Table_Query_from_Mac10[[#This Row],[totalsalesFuture]],0)</f>
        <v>0.40256369511096984</v>
      </c>
      <c r="AN2922" s="30">
        <v>4</v>
      </c>
      <c r="AO2922">
        <f t="shared" si="90"/>
        <v>1</v>
      </c>
      <c r="AQ2922" s="30">
        <v>104.4</v>
      </c>
      <c r="AR2922">
        <f t="shared" si="91"/>
        <v>36.54</v>
      </c>
    </row>
    <row r="2923" spans="1:44" x14ac:dyDescent="0.25">
      <c r="A2923">
        <v>90301</v>
      </c>
      <c r="B2923">
        <v>9</v>
      </c>
      <c r="C2923" t="s">
        <v>55</v>
      </c>
      <c r="D2923" t="s">
        <v>81</v>
      </c>
      <c r="E2923">
        <v>1</v>
      </c>
      <c r="F2923">
        <v>15.22</v>
      </c>
      <c r="G2923">
        <v>44.36</v>
      </c>
      <c r="H2923" s="1">
        <v>44855</v>
      </c>
      <c r="I2923" s="20">
        <v>7</v>
      </c>
      <c r="J2923" s="47">
        <f>Table_Query_from_Mac10[[#This Row],[unit_price]]-(Table_Query_from_Mac10[[#This Row],[unit_price]]*(Table_Query_from_Mac10[[#This Row],[discount_pct]]/100))</f>
        <v>41.254799999999996</v>
      </c>
      <c r="K2923" s="47">
        <f>Table_Query_from_Mac10[[#This Row],[unit_cost]]</f>
        <v>15.22</v>
      </c>
      <c r="L2923" s="47">
        <f>Table_Query_from_Mac10[[#This Row],[Live-cost]]*(1+Table_Query_from_Mac10[[#This Row],[CogsIncreasebyTYPE]])</f>
        <v>15.22</v>
      </c>
      <c r="M2923" s="47">
        <f>Table_Query_from_Mac10[[#This Row],[Live-cost]]*Table_Query_from_Mac10[[#This Row],[qty_to_ship]]</f>
        <v>15.22</v>
      </c>
      <c r="N2923" s="47">
        <f>IF(Table_Query_from_Mac10[[#This Row],[item_no]]="KDA",-Table_Query_from_Mac10[[#This Row],[unit_price]],Table_Query_from_Mac10[[#This Row],[Net Unit]]*Table_Query_from_Mac10[[#This Row],[qty_to_ship]])</f>
        <v>41.254799999999996</v>
      </c>
      <c r="O2923" s="47">
        <f>SUMIFS(Summary!C:C,Summary!H:H,Table_Query_from_Mac10[[#This Row],[Juiceoc]])</f>
        <v>0</v>
      </c>
      <c r="P2923" s="47">
        <f>SUMIFS(Summary!D:D,Summary!H:H,Table_Query_from_Mac10[[#This Row],[Juiceoc]])</f>
        <v>0</v>
      </c>
      <c r="Q2923" s="47">
        <f>SUMIFS(Summary!E:E,Summary!H:H,Table_Query_from_Mac10[[#This Row],[Juiceoc]])</f>
        <v>0</v>
      </c>
      <c r="R2923" s="47">
        <f>Table_Query_from_Mac10[[#This Row],[Net Unit]]*(1+Table_Query_from_Mac10[[#This Row],[PriceIncreasebyType]])</f>
        <v>41.254799999999996</v>
      </c>
      <c r="S2923" s="47">
        <f>Table_Query_from_Mac10[[#This Row],[UnitPriceFuture]]*Table_Query_from_Mac10[[#This Row],[qtytoShipFuture]]</f>
        <v>41.254799999999996</v>
      </c>
      <c r="T2923" s="47">
        <f>ROUND(Table_Query_from_Mac10[[#This Row],[qty_to_ship]]*(1+Table_Query_from_Mac10[[#This Row],[VolumeIncreasebyType]]),0)</f>
        <v>1</v>
      </c>
      <c r="U2923" s="47">
        <f>Table_Query_from_Mac10[[#This Row],[qtytoShipFuture]]*Table_Query_from_Mac10[[#This Row],[Future-cost]]</f>
        <v>15.22</v>
      </c>
      <c r="V2923" s="47">
        <f>Table_Query_from_Mac10[[#This Row],[qtytoShipFuture]]-Table_Query_from_Mac10[[#This Row],[qty_to_ship]]</f>
        <v>0</v>
      </c>
      <c r="W2923" s="47">
        <f>Table_Query_from_Mac10[[#This Row],[UnitPriceFuture]]</f>
        <v>41.254799999999996</v>
      </c>
      <c r="X2923" s="47">
        <f>Table_Query_from_Mac10[[#This Row],[Unit Increase]]*Table_Query_from_Mac10[[#This Row],[UnitPriceFuture]]</f>
        <v>0</v>
      </c>
      <c r="Y2923" s="47">
        <f>Table_Query_from_Mac10[[#This Row],[Unit Increase]]*Table_Query_from_Mac10[[#This Row],[Future-cost]]</f>
        <v>0</v>
      </c>
      <c r="Z2923" s="47">
        <f>-(Table_Query_from_Mac10[[#This Row],[Incremental Sales]]+((Table_Query_from_Mac10[[#This Row],[Incremental Sales]]*-(SUM(Summary!$S$8:$S$9)))))*Summary!$S$18</f>
        <v>0</v>
      </c>
      <c r="AA2923" s="47">
        <f>IFERROR(Table_Query_from_Mac10[[#This Row],[Incremental Cost]]/Table_Query_from_Mac10[[#This Row],[Incremental Sales]],0)</f>
        <v>0</v>
      </c>
      <c r="AB2923" s="47">
        <f>IFERROR(Table_Query_from_Mac10[[#This Row],[TotalCostFuture]]/Table_Query_from_Mac10[[#This Row],[totalsalesFuture]],0)</f>
        <v>0.36892676730950102</v>
      </c>
      <c r="AN2923" s="31">
        <v>4</v>
      </c>
      <c r="AO2923">
        <f t="shared" si="90"/>
        <v>1</v>
      </c>
      <c r="AQ2923" s="31">
        <v>126.73</v>
      </c>
      <c r="AR2923">
        <f t="shared" si="91"/>
        <v>44.36</v>
      </c>
    </row>
    <row r="2924" spans="1:44" x14ac:dyDescent="0.25">
      <c r="A2924">
        <v>90301</v>
      </c>
      <c r="B2924">
        <v>10</v>
      </c>
      <c r="C2924" t="s">
        <v>55</v>
      </c>
      <c r="D2924" t="s">
        <v>81</v>
      </c>
      <c r="E2924">
        <v>4</v>
      </c>
      <c r="F2924">
        <v>6.59</v>
      </c>
      <c r="G2924">
        <v>17.5</v>
      </c>
      <c r="H2924" s="1">
        <v>44855</v>
      </c>
      <c r="I2924" s="20">
        <v>7</v>
      </c>
      <c r="J2924" s="47">
        <f>Table_Query_from_Mac10[[#This Row],[unit_price]]-(Table_Query_from_Mac10[[#This Row],[unit_price]]*(Table_Query_from_Mac10[[#This Row],[discount_pct]]/100))</f>
        <v>16.274999999999999</v>
      </c>
      <c r="K2924" s="47">
        <f>Table_Query_from_Mac10[[#This Row],[unit_cost]]</f>
        <v>6.59</v>
      </c>
      <c r="L2924" s="47">
        <f>Table_Query_from_Mac10[[#This Row],[Live-cost]]*(1+Table_Query_from_Mac10[[#This Row],[CogsIncreasebyTYPE]])</f>
        <v>6.59</v>
      </c>
      <c r="M2924" s="47">
        <f>Table_Query_from_Mac10[[#This Row],[Live-cost]]*Table_Query_from_Mac10[[#This Row],[qty_to_ship]]</f>
        <v>26.36</v>
      </c>
      <c r="N2924" s="47">
        <f>IF(Table_Query_from_Mac10[[#This Row],[item_no]]="KDA",-Table_Query_from_Mac10[[#This Row],[unit_price]],Table_Query_from_Mac10[[#This Row],[Net Unit]]*Table_Query_from_Mac10[[#This Row],[qty_to_ship]])</f>
        <v>65.099999999999994</v>
      </c>
      <c r="O2924" s="47">
        <f>SUMIFS(Summary!C:C,Summary!H:H,Table_Query_from_Mac10[[#This Row],[Juiceoc]])</f>
        <v>0</v>
      </c>
      <c r="P2924" s="47">
        <f>SUMIFS(Summary!D:D,Summary!H:H,Table_Query_from_Mac10[[#This Row],[Juiceoc]])</f>
        <v>0</v>
      </c>
      <c r="Q2924" s="47">
        <f>SUMIFS(Summary!E:E,Summary!H:H,Table_Query_from_Mac10[[#This Row],[Juiceoc]])</f>
        <v>0</v>
      </c>
      <c r="R2924" s="47">
        <f>Table_Query_from_Mac10[[#This Row],[Net Unit]]*(1+Table_Query_from_Mac10[[#This Row],[PriceIncreasebyType]])</f>
        <v>16.274999999999999</v>
      </c>
      <c r="S2924" s="47">
        <f>Table_Query_from_Mac10[[#This Row],[UnitPriceFuture]]*Table_Query_from_Mac10[[#This Row],[qtytoShipFuture]]</f>
        <v>65.099999999999994</v>
      </c>
      <c r="T2924" s="47">
        <f>ROUND(Table_Query_from_Mac10[[#This Row],[qty_to_ship]]*(1+Table_Query_from_Mac10[[#This Row],[VolumeIncreasebyType]]),0)</f>
        <v>4</v>
      </c>
      <c r="U2924" s="47">
        <f>Table_Query_from_Mac10[[#This Row],[qtytoShipFuture]]*Table_Query_from_Mac10[[#This Row],[Future-cost]]</f>
        <v>26.36</v>
      </c>
      <c r="V2924" s="47">
        <f>Table_Query_from_Mac10[[#This Row],[qtytoShipFuture]]-Table_Query_from_Mac10[[#This Row],[qty_to_ship]]</f>
        <v>0</v>
      </c>
      <c r="W2924" s="47">
        <f>Table_Query_from_Mac10[[#This Row],[UnitPriceFuture]]</f>
        <v>16.274999999999999</v>
      </c>
      <c r="X2924" s="47">
        <f>Table_Query_from_Mac10[[#This Row],[Unit Increase]]*Table_Query_from_Mac10[[#This Row],[UnitPriceFuture]]</f>
        <v>0</v>
      </c>
      <c r="Y2924" s="47">
        <f>Table_Query_from_Mac10[[#This Row],[Unit Increase]]*Table_Query_from_Mac10[[#This Row],[Future-cost]]</f>
        <v>0</v>
      </c>
      <c r="Z2924" s="47">
        <f>-(Table_Query_from_Mac10[[#This Row],[Incremental Sales]]+((Table_Query_from_Mac10[[#This Row],[Incremental Sales]]*-(SUM(Summary!$S$8:$S$9)))))*Summary!$S$18</f>
        <v>0</v>
      </c>
      <c r="AA2924" s="47">
        <f>IFERROR(Table_Query_from_Mac10[[#This Row],[Incremental Cost]]/Table_Query_from_Mac10[[#This Row],[Incremental Sales]],0)</f>
        <v>0</v>
      </c>
      <c r="AB2924" s="47">
        <f>IFERROR(Table_Query_from_Mac10[[#This Row],[TotalCostFuture]]/Table_Query_from_Mac10[[#This Row],[totalsalesFuture]],0)</f>
        <v>0.40491551459293396</v>
      </c>
      <c r="AN2924" s="30">
        <v>16</v>
      </c>
      <c r="AO2924">
        <f t="shared" si="90"/>
        <v>4</v>
      </c>
      <c r="AQ2924" s="30">
        <v>49.99</v>
      </c>
      <c r="AR2924">
        <f t="shared" si="91"/>
        <v>17.5</v>
      </c>
    </row>
    <row r="2925" spans="1:44" x14ac:dyDescent="0.25">
      <c r="A2925">
        <v>90301</v>
      </c>
      <c r="B2925">
        <v>11</v>
      </c>
      <c r="C2925" t="s">
        <v>55</v>
      </c>
      <c r="D2925" t="s">
        <v>81</v>
      </c>
      <c r="E2925">
        <v>4</v>
      </c>
      <c r="F2925">
        <v>7.16</v>
      </c>
      <c r="G2925">
        <v>19.170000000000002</v>
      </c>
      <c r="H2925" s="1">
        <v>44855</v>
      </c>
      <c r="I2925" s="20">
        <v>7</v>
      </c>
      <c r="J2925" s="47">
        <f>Table_Query_from_Mac10[[#This Row],[unit_price]]-(Table_Query_from_Mac10[[#This Row],[unit_price]]*(Table_Query_from_Mac10[[#This Row],[discount_pct]]/100))</f>
        <v>17.828100000000003</v>
      </c>
      <c r="K2925" s="47">
        <f>Table_Query_from_Mac10[[#This Row],[unit_cost]]</f>
        <v>7.16</v>
      </c>
      <c r="L2925" s="47">
        <f>Table_Query_from_Mac10[[#This Row],[Live-cost]]*(1+Table_Query_from_Mac10[[#This Row],[CogsIncreasebyTYPE]])</f>
        <v>7.16</v>
      </c>
      <c r="M2925" s="47">
        <f>Table_Query_from_Mac10[[#This Row],[Live-cost]]*Table_Query_from_Mac10[[#This Row],[qty_to_ship]]</f>
        <v>28.64</v>
      </c>
      <c r="N2925" s="47">
        <f>IF(Table_Query_from_Mac10[[#This Row],[item_no]]="KDA",-Table_Query_from_Mac10[[#This Row],[unit_price]],Table_Query_from_Mac10[[#This Row],[Net Unit]]*Table_Query_from_Mac10[[#This Row],[qty_to_ship]])</f>
        <v>71.312400000000011</v>
      </c>
      <c r="O2925" s="47">
        <f>SUMIFS(Summary!C:C,Summary!H:H,Table_Query_from_Mac10[[#This Row],[Juiceoc]])</f>
        <v>0</v>
      </c>
      <c r="P2925" s="47">
        <f>SUMIFS(Summary!D:D,Summary!H:H,Table_Query_from_Mac10[[#This Row],[Juiceoc]])</f>
        <v>0</v>
      </c>
      <c r="Q2925" s="47">
        <f>SUMIFS(Summary!E:E,Summary!H:H,Table_Query_from_Mac10[[#This Row],[Juiceoc]])</f>
        <v>0</v>
      </c>
      <c r="R2925" s="47">
        <f>Table_Query_from_Mac10[[#This Row],[Net Unit]]*(1+Table_Query_from_Mac10[[#This Row],[PriceIncreasebyType]])</f>
        <v>17.828100000000003</v>
      </c>
      <c r="S2925" s="47">
        <f>Table_Query_from_Mac10[[#This Row],[UnitPriceFuture]]*Table_Query_from_Mac10[[#This Row],[qtytoShipFuture]]</f>
        <v>71.312400000000011</v>
      </c>
      <c r="T2925" s="47">
        <f>ROUND(Table_Query_from_Mac10[[#This Row],[qty_to_ship]]*(1+Table_Query_from_Mac10[[#This Row],[VolumeIncreasebyType]]),0)</f>
        <v>4</v>
      </c>
      <c r="U2925" s="47">
        <f>Table_Query_from_Mac10[[#This Row],[qtytoShipFuture]]*Table_Query_from_Mac10[[#This Row],[Future-cost]]</f>
        <v>28.64</v>
      </c>
      <c r="V2925" s="47">
        <f>Table_Query_from_Mac10[[#This Row],[qtytoShipFuture]]-Table_Query_from_Mac10[[#This Row],[qty_to_ship]]</f>
        <v>0</v>
      </c>
      <c r="W2925" s="47">
        <f>Table_Query_from_Mac10[[#This Row],[UnitPriceFuture]]</f>
        <v>17.828100000000003</v>
      </c>
      <c r="X2925" s="47">
        <f>Table_Query_from_Mac10[[#This Row],[Unit Increase]]*Table_Query_from_Mac10[[#This Row],[UnitPriceFuture]]</f>
        <v>0</v>
      </c>
      <c r="Y2925" s="47">
        <f>Table_Query_from_Mac10[[#This Row],[Unit Increase]]*Table_Query_from_Mac10[[#This Row],[Future-cost]]</f>
        <v>0</v>
      </c>
      <c r="Z2925" s="47">
        <f>-(Table_Query_from_Mac10[[#This Row],[Incremental Sales]]+((Table_Query_from_Mac10[[#This Row],[Incremental Sales]]*-(SUM(Summary!$S$8:$S$9)))))*Summary!$S$18</f>
        <v>0</v>
      </c>
      <c r="AA2925" s="47">
        <f>IFERROR(Table_Query_from_Mac10[[#This Row],[Incremental Cost]]/Table_Query_from_Mac10[[#This Row],[Incremental Sales]],0)</f>
        <v>0</v>
      </c>
      <c r="AB2925" s="47">
        <f>IFERROR(Table_Query_from_Mac10[[#This Row],[TotalCostFuture]]/Table_Query_from_Mac10[[#This Row],[totalsalesFuture]],0)</f>
        <v>0.40161318368194027</v>
      </c>
      <c r="AN2925" s="31">
        <v>16</v>
      </c>
      <c r="AO2925">
        <f t="shared" si="90"/>
        <v>4</v>
      </c>
      <c r="AQ2925" s="31">
        <v>54.76</v>
      </c>
      <c r="AR2925">
        <f t="shared" si="91"/>
        <v>19.170000000000002</v>
      </c>
    </row>
    <row r="2926" spans="1:44" x14ac:dyDescent="0.25">
      <c r="A2926">
        <v>90301</v>
      </c>
      <c r="B2926">
        <v>12</v>
      </c>
      <c r="C2926" t="s">
        <v>55</v>
      </c>
      <c r="D2926" t="s">
        <v>81</v>
      </c>
      <c r="E2926">
        <v>3</v>
      </c>
      <c r="F2926">
        <v>10.09</v>
      </c>
      <c r="G2926">
        <v>28.24</v>
      </c>
      <c r="H2926" s="1">
        <v>44855</v>
      </c>
      <c r="I2926" s="20">
        <v>7</v>
      </c>
      <c r="J2926" s="47">
        <f>Table_Query_from_Mac10[[#This Row],[unit_price]]-(Table_Query_from_Mac10[[#This Row],[unit_price]]*(Table_Query_from_Mac10[[#This Row],[discount_pct]]/100))</f>
        <v>26.263199999999998</v>
      </c>
      <c r="K2926" s="47">
        <f>Table_Query_from_Mac10[[#This Row],[unit_cost]]</f>
        <v>10.09</v>
      </c>
      <c r="L2926" s="47">
        <f>Table_Query_from_Mac10[[#This Row],[Live-cost]]*(1+Table_Query_from_Mac10[[#This Row],[CogsIncreasebyTYPE]])</f>
        <v>10.09</v>
      </c>
      <c r="M2926" s="47">
        <f>Table_Query_from_Mac10[[#This Row],[Live-cost]]*Table_Query_from_Mac10[[#This Row],[qty_to_ship]]</f>
        <v>30.27</v>
      </c>
      <c r="N2926" s="47">
        <f>IF(Table_Query_from_Mac10[[#This Row],[item_no]]="KDA",-Table_Query_from_Mac10[[#This Row],[unit_price]],Table_Query_from_Mac10[[#This Row],[Net Unit]]*Table_Query_from_Mac10[[#This Row],[qty_to_ship]])</f>
        <v>78.789599999999993</v>
      </c>
      <c r="O2926" s="47">
        <f>SUMIFS(Summary!C:C,Summary!H:H,Table_Query_from_Mac10[[#This Row],[Juiceoc]])</f>
        <v>0</v>
      </c>
      <c r="P2926" s="47">
        <f>SUMIFS(Summary!D:D,Summary!H:H,Table_Query_from_Mac10[[#This Row],[Juiceoc]])</f>
        <v>0</v>
      </c>
      <c r="Q2926" s="47">
        <f>SUMIFS(Summary!E:E,Summary!H:H,Table_Query_from_Mac10[[#This Row],[Juiceoc]])</f>
        <v>0</v>
      </c>
      <c r="R2926" s="47">
        <f>Table_Query_from_Mac10[[#This Row],[Net Unit]]*(1+Table_Query_from_Mac10[[#This Row],[PriceIncreasebyType]])</f>
        <v>26.263199999999998</v>
      </c>
      <c r="S2926" s="47">
        <f>Table_Query_from_Mac10[[#This Row],[UnitPriceFuture]]*Table_Query_from_Mac10[[#This Row],[qtytoShipFuture]]</f>
        <v>78.789599999999993</v>
      </c>
      <c r="T2926" s="47">
        <f>ROUND(Table_Query_from_Mac10[[#This Row],[qty_to_ship]]*(1+Table_Query_from_Mac10[[#This Row],[VolumeIncreasebyType]]),0)</f>
        <v>3</v>
      </c>
      <c r="U2926" s="47">
        <f>Table_Query_from_Mac10[[#This Row],[qtytoShipFuture]]*Table_Query_from_Mac10[[#This Row],[Future-cost]]</f>
        <v>30.27</v>
      </c>
      <c r="V2926" s="47">
        <f>Table_Query_from_Mac10[[#This Row],[qtytoShipFuture]]-Table_Query_from_Mac10[[#This Row],[qty_to_ship]]</f>
        <v>0</v>
      </c>
      <c r="W2926" s="47">
        <f>Table_Query_from_Mac10[[#This Row],[UnitPriceFuture]]</f>
        <v>26.263199999999998</v>
      </c>
      <c r="X2926" s="47">
        <f>Table_Query_from_Mac10[[#This Row],[Unit Increase]]*Table_Query_from_Mac10[[#This Row],[UnitPriceFuture]]</f>
        <v>0</v>
      </c>
      <c r="Y2926" s="47">
        <f>Table_Query_from_Mac10[[#This Row],[Unit Increase]]*Table_Query_from_Mac10[[#This Row],[Future-cost]]</f>
        <v>0</v>
      </c>
      <c r="Z2926" s="47">
        <f>-(Table_Query_from_Mac10[[#This Row],[Incremental Sales]]+((Table_Query_from_Mac10[[#This Row],[Incremental Sales]]*-(SUM(Summary!$S$8:$S$9)))))*Summary!$S$18</f>
        <v>0</v>
      </c>
      <c r="AA2926" s="47">
        <f>IFERROR(Table_Query_from_Mac10[[#This Row],[Incremental Cost]]/Table_Query_from_Mac10[[#This Row],[Incremental Sales]],0)</f>
        <v>0</v>
      </c>
      <c r="AB2926" s="47">
        <f>IFERROR(Table_Query_from_Mac10[[#This Row],[TotalCostFuture]]/Table_Query_from_Mac10[[#This Row],[totalsalesFuture]],0)</f>
        <v>0.38418776082122519</v>
      </c>
      <c r="AN2926" s="30">
        <v>9</v>
      </c>
      <c r="AO2926">
        <f t="shared" si="90"/>
        <v>3</v>
      </c>
      <c r="AQ2926" s="30">
        <v>80.680000000000007</v>
      </c>
      <c r="AR2926">
        <f t="shared" si="91"/>
        <v>28.24</v>
      </c>
    </row>
    <row r="2927" spans="1:44" x14ac:dyDescent="0.25">
      <c r="A2927">
        <v>90302</v>
      </c>
      <c r="B2927">
        <v>1</v>
      </c>
      <c r="C2927" t="s">
        <v>86</v>
      </c>
      <c r="D2927" t="s">
        <v>79</v>
      </c>
      <c r="E2927">
        <v>12</v>
      </c>
      <c r="F2927">
        <v>8.59</v>
      </c>
      <c r="G2927">
        <v>18.75</v>
      </c>
      <c r="H2927" s="1">
        <v>44862</v>
      </c>
      <c r="I2927" s="20">
        <v>0</v>
      </c>
      <c r="J2927" s="47">
        <f>Table_Query_from_Mac10[[#This Row],[unit_price]]-(Table_Query_from_Mac10[[#This Row],[unit_price]]*(Table_Query_from_Mac10[[#This Row],[discount_pct]]/100))</f>
        <v>18.75</v>
      </c>
      <c r="K2927" s="47">
        <f>Table_Query_from_Mac10[[#This Row],[unit_cost]]</f>
        <v>8.59</v>
      </c>
      <c r="L2927" s="47">
        <f>Table_Query_from_Mac10[[#This Row],[Live-cost]]*(1+Table_Query_from_Mac10[[#This Row],[CogsIncreasebyTYPE]])</f>
        <v>8.59</v>
      </c>
      <c r="M2927" s="47">
        <f>Table_Query_from_Mac10[[#This Row],[Live-cost]]*Table_Query_from_Mac10[[#This Row],[qty_to_ship]]</f>
        <v>103.08</v>
      </c>
      <c r="N2927" s="47">
        <f>IF(Table_Query_from_Mac10[[#This Row],[item_no]]="KDA",-Table_Query_from_Mac10[[#This Row],[unit_price]],Table_Query_from_Mac10[[#This Row],[Net Unit]]*Table_Query_from_Mac10[[#This Row],[qty_to_ship]])</f>
        <v>225</v>
      </c>
      <c r="O2927" s="47">
        <f>SUMIFS(Summary!C:C,Summary!H:H,Table_Query_from_Mac10[[#This Row],[Juiceoc]])</f>
        <v>0</v>
      </c>
      <c r="P2927" s="47">
        <f>SUMIFS(Summary!D:D,Summary!H:H,Table_Query_from_Mac10[[#This Row],[Juiceoc]])</f>
        <v>0</v>
      </c>
      <c r="Q2927" s="47">
        <f>SUMIFS(Summary!E:E,Summary!H:H,Table_Query_from_Mac10[[#This Row],[Juiceoc]])</f>
        <v>0</v>
      </c>
      <c r="R2927" s="47">
        <f>Table_Query_from_Mac10[[#This Row],[Net Unit]]*(1+Table_Query_from_Mac10[[#This Row],[PriceIncreasebyType]])</f>
        <v>18.75</v>
      </c>
      <c r="S2927" s="47">
        <f>Table_Query_from_Mac10[[#This Row],[UnitPriceFuture]]*Table_Query_from_Mac10[[#This Row],[qtytoShipFuture]]</f>
        <v>225</v>
      </c>
      <c r="T2927" s="47">
        <f>ROUND(Table_Query_from_Mac10[[#This Row],[qty_to_ship]]*(1+Table_Query_from_Mac10[[#This Row],[VolumeIncreasebyType]]),0)</f>
        <v>12</v>
      </c>
      <c r="U2927" s="47">
        <f>Table_Query_from_Mac10[[#This Row],[qtytoShipFuture]]*Table_Query_from_Mac10[[#This Row],[Future-cost]]</f>
        <v>103.08</v>
      </c>
      <c r="V2927" s="47">
        <f>Table_Query_from_Mac10[[#This Row],[qtytoShipFuture]]-Table_Query_from_Mac10[[#This Row],[qty_to_ship]]</f>
        <v>0</v>
      </c>
      <c r="W2927" s="47">
        <f>Table_Query_from_Mac10[[#This Row],[UnitPriceFuture]]</f>
        <v>18.75</v>
      </c>
      <c r="X2927" s="47">
        <f>Table_Query_from_Mac10[[#This Row],[Unit Increase]]*Table_Query_from_Mac10[[#This Row],[UnitPriceFuture]]</f>
        <v>0</v>
      </c>
      <c r="Y2927" s="47">
        <f>Table_Query_from_Mac10[[#This Row],[Unit Increase]]*Table_Query_from_Mac10[[#This Row],[Future-cost]]</f>
        <v>0</v>
      </c>
      <c r="Z2927" s="47">
        <f>-(Table_Query_from_Mac10[[#This Row],[Incremental Sales]]+((Table_Query_from_Mac10[[#This Row],[Incremental Sales]]*-(SUM(Summary!$S$8:$S$9)))))*Summary!$S$18</f>
        <v>0</v>
      </c>
      <c r="AA2927" s="47">
        <f>IFERROR(Table_Query_from_Mac10[[#This Row],[Incremental Cost]]/Table_Query_from_Mac10[[#This Row],[Incremental Sales]],0)</f>
        <v>0</v>
      </c>
      <c r="AB2927" s="47">
        <f>IFERROR(Table_Query_from_Mac10[[#This Row],[TotalCostFuture]]/Table_Query_from_Mac10[[#This Row],[totalsalesFuture]],0)</f>
        <v>0.45813333333333334</v>
      </c>
      <c r="AN2927" s="31">
        <v>48</v>
      </c>
      <c r="AO2927">
        <f t="shared" si="90"/>
        <v>12</v>
      </c>
      <c r="AQ2927" s="31">
        <v>53.57</v>
      </c>
      <c r="AR2927">
        <f t="shared" si="91"/>
        <v>18.75</v>
      </c>
    </row>
    <row r="2928" spans="1:44" x14ac:dyDescent="0.25">
      <c r="A2928">
        <v>90302</v>
      </c>
      <c r="B2928">
        <v>2</v>
      </c>
      <c r="C2928" t="s">
        <v>86</v>
      </c>
      <c r="D2928" t="s">
        <v>79</v>
      </c>
      <c r="E2928">
        <v>9</v>
      </c>
      <c r="F2928">
        <v>10.039999999999999</v>
      </c>
      <c r="G2928">
        <v>22.84</v>
      </c>
      <c r="H2928" s="1">
        <v>44862</v>
      </c>
      <c r="I2928" s="20">
        <v>0</v>
      </c>
      <c r="J2928" s="47">
        <f>Table_Query_from_Mac10[[#This Row],[unit_price]]-(Table_Query_from_Mac10[[#This Row],[unit_price]]*(Table_Query_from_Mac10[[#This Row],[discount_pct]]/100))</f>
        <v>22.84</v>
      </c>
      <c r="K2928" s="47">
        <f>Table_Query_from_Mac10[[#This Row],[unit_cost]]</f>
        <v>10.039999999999999</v>
      </c>
      <c r="L2928" s="47">
        <f>Table_Query_from_Mac10[[#This Row],[Live-cost]]*(1+Table_Query_from_Mac10[[#This Row],[CogsIncreasebyTYPE]])</f>
        <v>10.039999999999999</v>
      </c>
      <c r="M2928" s="47">
        <f>Table_Query_from_Mac10[[#This Row],[Live-cost]]*Table_Query_from_Mac10[[#This Row],[qty_to_ship]]</f>
        <v>90.359999999999985</v>
      </c>
      <c r="N2928" s="47">
        <f>IF(Table_Query_from_Mac10[[#This Row],[item_no]]="KDA",-Table_Query_from_Mac10[[#This Row],[unit_price]],Table_Query_from_Mac10[[#This Row],[Net Unit]]*Table_Query_from_Mac10[[#This Row],[qty_to_ship]])</f>
        <v>205.56</v>
      </c>
      <c r="O2928" s="47">
        <f>SUMIFS(Summary!C:C,Summary!H:H,Table_Query_from_Mac10[[#This Row],[Juiceoc]])</f>
        <v>0</v>
      </c>
      <c r="P2928" s="47">
        <f>SUMIFS(Summary!D:D,Summary!H:H,Table_Query_from_Mac10[[#This Row],[Juiceoc]])</f>
        <v>0</v>
      </c>
      <c r="Q2928" s="47">
        <f>SUMIFS(Summary!E:E,Summary!H:H,Table_Query_from_Mac10[[#This Row],[Juiceoc]])</f>
        <v>0</v>
      </c>
      <c r="R2928" s="47">
        <f>Table_Query_from_Mac10[[#This Row],[Net Unit]]*(1+Table_Query_from_Mac10[[#This Row],[PriceIncreasebyType]])</f>
        <v>22.84</v>
      </c>
      <c r="S2928" s="47">
        <f>Table_Query_from_Mac10[[#This Row],[UnitPriceFuture]]*Table_Query_from_Mac10[[#This Row],[qtytoShipFuture]]</f>
        <v>205.56</v>
      </c>
      <c r="T2928" s="47">
        <f>ROUND(Table_Query_from_Mac10[[#This Row],[qty_to_ship]]*(1+Table_Query_from_Mac10[[#This Row],[VolumeIncreasebyType]]),0)</f>
        <v>9</v>
      </c>
      <c r="U2928" s="47">
        <f>Table_Query_from_Mac10[[#This Row],[qtytoShipFuture]]*Table_Query_from_Mac10[[#This Row],[Future-cost]]</f>
        <v>90.359999999999985</v>
      </c>
      <c r="V2928" s="47">
        <f>Table_Query_from_Mac10[[#This Row],[qtytoShipFuture]]-Table_Query_from_Mac10[[#This Row],[qty_to_ship]]</f>
        <v>0</v>
      </c>
      <c r="W2928" s="47">
        <f>Table_Query_from_Mac10[[#This Row],[UnitPriceFuture]]</f>
        <v>22.84</v>
      </c>
      <c r="X2928" s="47">
        <f>Table_Query_from_Mac10[[#This Row],[Unit Increase]]*Table_Query_from_Mac10[[#This Row],[UnitPriceFuture]]</f>
        <v>0</v>
      </c>
      <c r="Y2928" s="47">
        <f>Table_Query_from_Mac10[[#This Row],[Unit Increase]]*Table_Query_from_Mac10[[#This Row],[Future-cost]]</f>
        <v>0</v>
      </c>
      <c r="Z2928" s="47">
        <f>-(Table_Query_from_Mac10[[#This Row],[Incremental Sales]]+((Table_Query_from_Mac10[[#This Row],[Incremental Sales]]*-(SUM(Summary!$S$8:$S$9)))))*Summary!$S$18</f>
        <v>0</v>
      </c>
      <c r="AA2928" s="47">
        <f>IFERROR(Table_Query_from_Mac10[[#This Row],[Incremental Cost]]/Table_Query_from_Mac10[[#This Row],[Incremental Sales]],0)</f>
        <v>0</v>
      </c>
      <c r="AB2928" s="47">
        <f>IFERROR(Table_Query_from_Mac10[[#This Row],[TotalCostFuture]]/Table_Query_from_Mac10[[#This Row],[totalsalesFuture]],0)</f>
        <v>0.43957968476357262</v>
      </c>
      <c r="AN2928" s="30">
        <v>36</v>
      </c>
      <c r="AO2928">
        <f t="shared" si="90"/>
        <v>9</v>
      </c>
      <c r="AQ2928" s="30">
        <v>65.27</v>
      </c>
      <c r="AR2928">
        <f t="shared" si="91"/>
        <v>22.84</v>
      </c>
    </row>
    <row r="2929" spans="1:44" x14ac:dyDescent="0.25">
      <c r="A2929">
        <v>90302</v>
      </c>
      <c r="B2929">
        <v>3</v>
      </c>
      <c r="C2929" t="s">
        <v>86</v>
      </c>
      <c r="D2929" t="s">
        <v>79</v>
      </c>
      <c r="E2929">
        <v>4</v>
      </c>
      <c r="F2929">
        <v>13.1</v>
      </c>
      <c r="G2929">
        <v>31.58</v>
      </c>
      <c r="H2929" s="1">
        <v>44862</v>
      </c>
      <c r="I2929" s="20">
        <v>0</v>
      </c>
      <c r="J2929" s="47">
        <f>Table_Query_from_Mac10[[#This Row],[unit_price]]-(Table_Query_from_Mac10[[#This Row],[unit_price]]*(Table_Query_from_Mac10[[#This Row],[discount_pct]]/100))</f>
        <v>31.58</v>
      </c>
      <c r="K2929" s="47">
        <f>Table_Query_from_Mac10[[#This Row],[unit_cost]]</f>
        <v>13.1</v>
      </c>
      <c r="L2929" s="47">
        <f>Table_Query_from_Mac10[[#This Row],[Live-cost]]*(1+Table_Query_from_Mac10[[#This Row],[CogsIncreasebyTYPE]])</f>
        <v>13.1</v>
      </c>
      <c r="M2929" s="47">
        <f>Table_Query_from_Mac10[[#This Row],[Live-cost]]*Table_Query_from_Mac10[[#This Row],[qty_to_ship]]</f>
        <v>52.4</v>
      </c>
      <c r="N2929" s="47">
        <f>IF(Table_Query_from_Mac10[[#This Row],[item_no]]="KDA",-Table_Query_from_Mac10[[#This Row],[unit_price]],Table_Query_from_Mac10[[#This Row],[Net Unit]]*Table_Query_from_Mac10[[#This Row],[qty_to_ship]])</f>
        <v>126.32</v>
      </c>
      <c r="O2929" s="47">
        <f>SUMIFS(Summary!C:C,Summary!H:H,Table_Query_from_Mac10[[#This Row],[Juiceoc]])</f>
        <v>0</v>
      </c>
      <c r="P2929" s="47">
        <f>SUMIFS(Summary!D:D,Summary!H:H,Table_Query_from_Mac10[[#This Row],[Juiceoc]])</f>
        <v>0</v>
      </c>
      <c r="Q2929" s="47">
        <f>SUMIFS(Summary!E:E,Summary!H:H,Table_Query_from_Mac10[[#This Row],[Juiceoc]])</f>
        <v>0</v>
      </c>
      <c r="R2929" s="47">
        <f>Table_Query_from_Mac10[[#This Row],[Net Unit]]*(1+Table_Query_from_Mac10[[#This Row],[PriceIncreasebyType]])</f>
        <v>31.58</v>
      </c>
      <c r="S2929" s="47">
        <f>Table_Query_from_Mac10[[#This Row],[UnitPriceFuture]]*Table_Query_from_Mac10[[#This Row],[qtytoShipFuture]]</f>
        <v>126.32</v>
      </c>
      <c r="T2929" s="47">
        <f>ROUND(Table_Query_from_Mac10[[#This Row],[qty_to_ship]]*(1+Table_Query_from_Mac10[[#This Row],[VolumeIncreasebyType]]),0)</f>
        <v>4</v>
      </c>
      <c r="U2929" s="47">
        <f>Table_Query_from_Mac10[[#This Row],[qtytoShipFuture]]*Table_Query_from_Mac10[[#This Row],[Future-cost]]</f>
        <v>52.4</v>
      </c>
      <c r="V2929" s="47">
        <f>Table_Query_from_Mac10[[#This Row],[qtytoShipFuture]]-Table_Query_from_Mac10[[#This Row],[qty_to_ship]]</f>
        <v>0</v>
      </c>
      <c r="W2929" s="47">
        <f>Table_Query_from_Mac10[[#This Row],[UnitPriceFuture]]</f>
        <v>31.58</v>
      </c>
      <c r="X2929" s="47">
        <f>Table_Query_from_Mac10[[#This Row],[Unit Increase]]*Table_Query_from_Mac10[[#This Row],[UnitPriceFuture]]</f>
        <v>0</v>
      </c>
      <c r="Y2929" s="47">
        <f>Table_Query_from_Mac10[[#This Row],[Unit Increase]]*Table_Query_from_Mac10[[#This Row],[Future-cost]]</f>
        <v>0</v>
      </c>
      <c r="Z2929" s="47">
        <f>-(Table_Query_from_Mac10[[#This Row],[Incremental Sales]]+((Table_Query_from_Mac10[[#This Row],[Incremental Sales]]*-(SUM(Summary!$S$8:$S$9)))))*Summary!$S$18</f>
        <v>0</v>
      </c>
      <c r="AA2929" s="47">
        <f>IFERROR(Table_Query_from_Mac10[[#This Row],[Incremental Cost]]/Table_Query_from_Mac10[[#This Row],[Incremental Sales]],0)</f>
        <v>0</v>
      </c>
      <c r="AB2929" s="47">
        <f>IFERROR(Table_Query_from_Mac10[[#This Row],[TotalCostFuture]]/Table_Query_from_Mac10[[#This Row],[totalsalesFuture]],0)</f>
        <v>0.41481950601646611</v>
      </c>
      <c r="AN2929" s="31">
        <v>16</v>
      </c>
      <c r="AO2929">
        <f t="shared" si="90"/>
        <v>4</v>
      </c>
      <c r="AQ2929" s="31">
        <v>90.24</v>
      </c>
      <c r="AR2929">
        <f t="shared" si="91"/>
        <v>31.58</v>
      </c>
    </row>
    <row r="2930" spans="1:44" x14ac:dyDescent="0.25">
      <c r="A2930">
        <v>90302</v>
      </c>
      <c r="B2930">
        <v>4</v>
      </c>
      <c r="C2930" t="s">
        <v>86</v>
      </c>
      <c r="D2930" t="s">
        <v>79</v>
      </c>
      <c r="E2930">
        <v>6</v>
      </c>
      <c r="F2930">
        <v>1.31</v>
      </c>
      <c r="G2930">
        <v>3.91</v>
      </c>
      <c r="H2930" s="1">
        <v>44862</v>
      </c>
      <c r="I2930" s="20">
        <v>0</v>
      </c>
      <c r="J2930" s="47">
        <f>Table_Query_from_Mac10[[#This Row],[unit_price]]-(Table_Query_from_Mac10[[#This Row],[unit_price]]*(Table_Query_from_Mac10[[#This Row],[discount_pct]]/100))</f>
        <v>3.91</v>
      </c>
      <c r="K2930" s="47">
        <f>Table_Query_from_Mac10[[#This Row],[unit_cost]]</f>
        <v>1.31</v>
      </c>
      <c r="L2930" s="47">
        <f>Table_Query_from_Mac10[[#This Row],[Live-cost]]*(1+Table_Query_from_Mac10[[#This Row],[CogsIncreasebyTYPE]])</f>
        <v>1.31</v>
      </c>
      <c r="M2930" s="47">
        <f>Table_Query_from_Mac10[[#This Row],[Live-cost]]*Table_Query_from_Mac10[[#This Row],[qty_to_ship]]</f>
        <v>7.86</v>
      </c>
      <c r="N2930" s="47">
        <f>IF(Table_Query_from_Mac10[[#This Row],[item_no]]="KDA",-Table_Query_from_Mac10[[#This Row],[unit_price]],Table_Query_from_Mac10[[#This Row],[Net Unit]]*Table_Query_from_Mac10[[#This Row],[qty_to_ship]])</f>
        <v>23.46</v>
      </c>
      <c r="O2930" s="47">
        <f>SUMIFS(Summary!C:C,Summary!H:H,Table_Query_from_Mac10[[#This Row],[Juiceoc]])</f>
        <v>0</v>
      </c>
      <c r="P2930" s="47">
        <f>SUMIFS(Summary!D:D,Summary!H:H,Table_Query_from_Mac10[[#This Row],[Juiceoc]])</f>
        <v>0</v>
      </c>
      <c r="Q2930" s="47">
        <f>SUMIFS(Summary!E:E,Summary!H:H,Table_Query_from_Mac10[[#This Row],[Juiceoc]])</f>
        <v>0</v>
      </c>
      <c r="R2930" s="47">
        <f>Table_Query_from_Mac10[[#This Row],[Net Unit]]*(1+Table_Query_from_Mac10[[#This Row],[PriceIncreasebyType]])</f>
        <v>3.91</v>
      </c>
      <c r="S2930" s="47">
        <f>Table_Query_from_Mac10[[#This Row],[UnitPriceFuture]]*Table_Query_from_Mac10[[#This Row],[qtytoShipFuture]]</f>
        <v>23.46</v>
      </c>
      <c r="T2930" s="47">
        <f>ROUND(Table_Query_from_Mac10[[#This Row],[qty_to_ship]]*(1+Table_Query_from_Mac10[[#This Row],[VolumeIncreasebyType]]),0)</f>
        <v>6</v>
      </c>
      <c r="U2930" s="47">
        <f>Table_Query_from_Mac10[[#This Row],[qtytoShipFuture]]*Table_Query_from_Mac10[[#This Row],[Future-cost]]</f>
        <v>7.86</v>
      </c>
      <c r="V2930" s="47">
        <f>Table_Query_from_Mac10[[#This Row],[qtytoShipFuture]]-Table_Query_from_Mac10[[#This Row],[qty_to_ship]]</f>
        <v>0</v>
      </c>
      <c r="W2930" s="47">
        <f>Table_Query_from_Mac10[[#This Row],[UnitPriceFuture]]</f>
        <v>3.91</v>
      </c>
      <c r="X2930" s="47">
        <f>Table_Query_from_Mac10[[#This Row],[Unit Increase]]*Table_Query_from_Mac10[[#This Row],[UnitPriceFuture]]</f>
        <v>0</v>
      </c>
      <c r="Y2930" s="47">
        <f>Table_Query_from_Mac10[[#This Row],[Unit Increase]]*Table_Query_from_Mac10[[#This Row],[Future-cost]]</f>
        <v>0</v>
      </c>
      <c r="Z2930" s="47">
        <f>-(Table_Query_from_Mac10[[#This Row],[Incremental Sales]]+((Table_Query_from_Mac10[[#This Row],[Incremental Sales]]*-(SUM(Summary!$S$8:$S$9)))))*Summary!$S$18</f>
        <v>0</v>
      </c>
      <c r="AA2930" s="47">
        <f>IFERROR(Table_Query_from_Mac10[[#This Row],[Incremental Cost]]/Table_Query_from_Mac10[[#This Row],[Incremental Sales]],0)</f>
        <v>0</v>
      </c>
      <c r="AB2930" s="47">
        <f>IFERROR(Table_Query_from_Mac10[[#This Row],[TotalCostFuture]]/Table_Query_from_Mac10[[#This Row],[totalsalesFuture]],0)</f>
        <v>0.33503836317135549</v>
      </c>
      <c r="AN2930" s="30">
        <v>24</v>
      </c>
      <c r="AO2930">
        <f t="shared" si="90"/>
        <v>6</v>
      </c>
      <c r="AQ2930" s="30">
        <v>11.18</v>
      </c>
      <c r="AR2930">
        <f t="shared" si="91"/>
        <v>3.91</v>
      </c>
    </row>
    <row r="2931" spans="1:44" x14ac:dyDescent="0.25">
      <c r="A2931">
        <v>90302</v>
      </c>
      <c r="B2931">
        <v>5</v>
      </c>
      <c r="C2931" t="s">
        <v>86</v>
      </c>
      <c r="D2931" t="s">
        <v>79</v>
      </c>
      <c r="E2931">
        <v>12</v>
      </c>
      <c r="F2931">
        <v>1.2</v>
      </c>
      <c r="G2931">
        <v>3.91</v>
      </c>
      <c r="H2931" s="1">
        <v>44862</v>
      </c>
      <c r="I2931" s="20">
        <v>0</v>
      </c>
      <c r="J2931" s="47">
        <f>Table_Query_from_Mac10[[#This Row],[unit_price]]-(Table_Query_from_Mac10[[#This Row],[unit_price]]*(Table_Query_from_Mac10[[#This Row],[discount_pct]]/100))</f>
        <v>3.91</v>
      </c>
      <c r="K2931" s="47">
        <f>Table_Query_from_Mac10[[#This Row],[unit_cost]]</f>
        <v>1.2</v>
      </c>
      <c r="L2931" s="47">
        <f>Table_Query_from_Mac10[[#This Row],[Live-cost]]*(1+Table_Query_from_Mac10[[#This Row],[CogsIncreasebyTYPE]])</f>
        <v>1.2</v>
      </c>
      <c r="M2931" s="47">
        <f>Table_Query_from_Mac10[[#This Row],[Live-cost]]*Table_Query_from_Mac10[[#This Row],[qty_to_ship]]</f>
        <v>14.399999999999999</v>
      </c>
      <c r="N2931" s="47">
        <f>IF(Table_Query_from_Mac10[[#This Row],[item_no]]="KDA",-Table_Query_from_Mac10[[#This Row],[unit_price]],Table_Query_from_Mac10[[#This Row],[Net Unit]]*Table_Query_from_Mac10[[#This Row],[qty_to_ship]])</f>
        <v>46.92</v>
      </c>
      <c r="O2931" s="47">
        <f>SUMIFS(Summary!C:C,Summary!H:H,Table_Query_from_Mac10[[#This Row],[Juiceoc]])</f>
        <v>0</v>
      </c>
      <c r="P2931" s="47">
        <f>SUMIFS(Summary!D:D,Summary!H:H,Table_Query_from_Mac10[[#This Row],[Juiceoc]])</f>
        <v>0</v>
      </c>
      <c r="Q2931" s="47">
        <f>SUMIFS(Summary!E:E,Summary!H:H,Table_Query_from_Mac10[[#This Row],[Juiceoc]])</f>
        <v>0</v>
      </c>
      <c r="R2931" s="47">
        <f>Table_Query_from_Mac10[[#This Row],[Net Unit]]*(1+Table_Query_from_Mac10[[#This Row],[PriceIncreasebyType]])</f>
        <v>3.91</v>
      </c>
      <c r="S2931" s="47">
        <f>Table_Query_from_Mac10[[#This Row],[UnitPriceFuture]]*Table_Query_from_Mac10[[#This Row],[qtytoShipFuture]]</f>
        <v>46.92</v>
      </c>
      <c r="T2931" s="47">
        <f>ROUND(Table_Query_from_Mac10[[#This Row],[qty_to_ship]]*(1+Table_Query_from_Mac10[[#This Row],[VolumeIncreasebyType]]),0)</f>
        <v>12</v>
      </c>
      <c r="U2931" s="47">
        <f>Table_Query_from_Mac10[[#This Row],[qtytoShipFuture]]*Table_Query_from_Mac10[[#This Row],[Future-cost]]</f>
        <v>14.399999999999999</v>
      </c>
      <c r="V2931" s="47">
        <f>Table_Query_from_Mac10[[#This Row],[qtytoShipFuture]]-Table_Query_from_Mac10[[#This Row],[qty_to_ship]]</f>
        <v>0</v>
      </c>
      <c r="W2931" s="47">
        <f>Table_Query_from_Mac10[[#This Row],[UnitPriceFuture]]</f>
        <v>3.91</v>
      </c>
      <c r="X2931" s="47">
        <f>Table_Query_from_Mac10[[#This Row],[Unit Increase]]*Table_Query_from_Mac10[[#This Row],[UnitPriceFuture]]</f>
        <v>0</v>
      </c>
      <c r="Y2931" s="47">
        <f>Table_Query_from_Mac10[[#This Row],[Unit Increase]]*Table_Query_from_Mac10[[#This Row],[Future-cost]]</f>
        <v>0</v>
      </c>
      <c r="Z2931" s="47">
        <f>-(Table_Query_from_Mac10[[#This Row],[Incremental Sales]]+((Table_Query_from_Mac10[[#This Row],[Incremental Sales]]*-(SUM(Summary!$S$8:$S$9)))))*Summary!$S$18</f>
        <v>0</v>
      </c>
      <c r="AA2931" s="47">
        <f>IFERROR(Table_Query_from_Mac10[[#This Row],[Incremental Cost]]/Table_Query_from_Mac10[[#This Row],[Incremental Sales]],0)</f>
        <v>0</v>
      </c>
      <c r="AB2931" s="47">
        <f>IFERROR(Table_Query_from_Mac10[[#This Row],[TotalCostFuture]]/Table_Query_from_Mac10[[#This Row],[totalsalesFuture]],0)</f>
        <v>0.30690537084398972</v>
      </c>
      <c r="AN2931" s="31">
        <v>48</v>
      </c>
      <c r="AO2931">
        <f t="shared" si="90"/>
        <v>12</v>
      </c>
      <c r="AQ2931" s="31">
        <v>11.18</v>
      </c>
      <c r="AR2931">
        <f t="shared" si="91"/>
        <v>3.91</v>
      </c>
    </row>
    <row r="2932" spans="1:44" x14ac:dyDescent="0.25">
      <c r="A2932">
        <v>90302</v>
      </c>
      <c r="B2932">
        <v>6</v>
      </c>
      <c r="C2932" t="s">
        <v>86</v>
      </c>
      <c r="D2932" t="s">
        <v>79</v>
      </c>
      <c r="E2932">
        <v>25</v>
      </c>
      <c r="F2932">
        <v>5.56</v>
      </c>
      <c r="G2932">
        <v>11.93</v>
      </c>
      <c r="H2932" s="1">
        <v>44862</v>
      </c>
      <c r="I2932" s="20">
        <v>0</v>
      </c>
      <c r="J2932" s="47">
        <f>Table_Query_from_Mac10[[#This Row],[unit_price]]-(Table_Query_from_Mac10[[#This Row],[unit_price]]*(Table_Query_from_Mac10[[#This Row],[discount_pct]]/100))</f>
        <v>11.93</v>
      </c>
      <c r="K2932" s="47">
        <f>Table_Query_from_Mac10[[#This Row],[unit_cost]]</f>
        <v>5.56</v>
      </c>
      <c r="L2932" s="47">
        <f>Table_Query_from_Mac10[[#This Row],[Live-cost]]*(1+Table_Query_from_Mac10[[#This Row],[CogsIncreasebyTYPE]])</f>
        <v>5.56</v>
      </c>
      <c r="M2932" s="47">
        <f>Table_Query_from_Mac10[[#This Row],[Live-cost]]*Table_Query_from_Mac10[[#This Row],[qty_to_ship]]</f>
        <v>139</v>
      </c>
      <c r="N2932" s="47">
        <f>IF(Table_Query_from_Mac10[[#This Row],[item_no]]="KDA",-Table_Query_from_Mac10[[#This Row],[unit_price]],Table_Query_from_Mac10[[#This Row],[Net Unit]]*Table_Query_from_Mac10[[#This Row],[qty_to_ship]])</f>
        <v>298.25</v>
      </c>
      <c r="O2932" s="47">
        <f>SUMIFS(Summary!C:C,Summary!H:H,Table_Query_from_Mac10[[#This Row],[Juiceoc]])</f>
        <v>0</v>
      </c>
      <c r="P2932" s="47">
        <f>SUMIFS(Summary!D:D,Summary!H:H,Table_Query_from_Mac10[[#This Row],[Juiceoc]])</f>
        <v>0</v>
      </c>
      <c r="Q2932" s="47">
        <f>SUMIFS(Summary!E:E,Summary!H:H,Table_Query_from_Mac10[[#This Row],[Juiceoc]])</f>
        <v>0</v>
      </c>
      <c r="R2932" s="47">
        <f>Table_Query_from_Mac10[[#This Row],[Net Unit]]*(1+Table_Query_from_Mac10[[#This Row],[PriceIncreasebyType]])</f>
        <v>11.93</v>
      </c>
      <c r="S2932" s="47">
        <f>Table_Query_from_Mac10[[#This Row],[UnitPriceFuture]]*Table_Query_from_Mac10[[#This Row],[qtytoShipFuture]]</f>
        <v>298.25</v>
      </c>
      <c r="T2932" s="47">
        <f>ROUND(Table_Query_from_Mac10[[#This Row],[qty_to_ship]]*(1+Table_Query_from_Mac10[[#This Row],[VolumeIncreasebyType]]),0)</f>
        <v>25</v>
      </c>
      <c r="U2932" s="47">
        <f>Table_Query_from_Mac10[[#This Row],[qtytoShipFuture]]*Table_Query_from_Mac10[[#This Row],[Future-cost]]</f>
        <v>139</v>
      </c>
      <c r="V2932" s="47">
        <f>Table_Query_from_Mac10[[#This Row],[qtytoShipFuture]]-Table_Query_from_Mac10[[#This Row],[qty_to_ship]]</f>
        <v>0</v>
      </c>
      <c r="W2932" s="47">
        <f>Table_Query_from_Mac10[[#This Row],[UnitPriceFuture]]</f>
        <v>11.93</v>
      </c>
      <c r="X2932" s="47">
        <f>Table_Query_from_Mac10[[#This Row],[Unit Increase]]*Table_Query_from_Mac10[[#This Row],[UnitPriceFuture]]</f>
        <v>0</v>
      </c>
      <c r="Y2932" s="47">
        <f>Table_Query_from_Mac10[[#This Row],[Unit Increase]]*Table_Query_from_Mac10[[#This Row],[Future-cost]]</f>
        <v>0</v>
      </c>
      <c r="Z2932" s="47">
        <f>-(Table_Query_from_Mac10[[#This Row],[Incremental Sales]]+((Table_Query_from_Mac10[[#This Row],[Incremental Sales]]*-(SUM(Summary!$S$8:$S$9)))))*Summary!$S$18</f>
        <v>0</v>
      </c>
      <c r="AA2932" s="47">
        <f>IFERROR(Table_Query_from_Mac10[[#This Row],[Incremental Cost]]/Table_Query_from_Mac10[[#This Row],[Incremental Sales]],0)</f>
        <v>0</v>
      </c>
      <c r="AB2932" s="47">
        <f>IFERROR(Table_Query_from_Mac10[[#This Row],[TotalCostFuture]]/Table_Query_from_Mac10[[#This Row],[totalsalesFuture]],0)</f>
        <v>0.46605196982397318</v>
      </c>
      <c r="AN2932" s="30">
        <v>100</v>
      </c>
      <c r="AO2932">
        <f t="shared" si="90"/>
        <v>25</v>
      </c>
      <c r="AQ2932" s="30">
        <v>34.090000000000003</v>
      </c>
      <c r="AR2932">
        <f t="shared" si="91"/>
        <v>11.93</v>
      </c>
    </row>
    <row r="2933" spans="1:44" x14ac:dyDescent="0.25">
      <c r="A2933">
        <v>90302</v>
      </c>
      <c r="B2933">
        <v>7</v>
      </c>
      <c r="C2933" t="s">
        <v>86</v>
      </c>
      <c r="D2933" t="s">
        <v>79</v>
      </c>
      <c r="E2933">
        <v>25</v>
      </c>
      <c r="F2933">
        <v>4.8899999999999997</v>
      </c>
      <c r="G2933">
        <v>10.44</v>
      </c>
      <c r="H2933" s="1">
        <v>44862</v>
      </c>
      <c r="I2933" s="20">
        <v>0</v>
      </c>
      <c r="J2933" s="47">
        <f>Table_Query_from_Mac10[[#This Row],[unit_price]]-(Table_Query_from_Mac10[[#This Row],[unit_price]]*(Table_Query_from_Mac10[[#This Row],[discount_pct]]/100))</f>
        <v>10.44</v>
      </c>
      <c r="K2933" s="47">
        <f>Table_Query_from_Mac10[[#This Row],[unit_cost]]</f>
        <v>4.8899999999999997</v>
      </c>
      <c r="L2933" s="47">
        <f>Table_Query_from_Mac10[[#This Row],[Live-cost]]*(1+Table_Query_from_Mac10[[#This Row],[CogsIncreasebyTYPE]])</f>
        <v>4.8899999999999997</v>
      </c>
      <c r="M2933" s="47">
        <f>Table_Query_from_Mac10[[#This Row],[Live-cost]]*Table_Query_from_Mac10[[#This Row],[qty_to_ship]]</f>
        <v>122.24999999999999</v>
      </c>
      <c r="N2933" s="47">
        <f>IF(Table_Query_from_Mac10[[#This Row],[item_no]]="KDA",-Table_Query_from_Mac10[[#This Row],[unit_price]],Table_Query_from_Mac10[[#This Row],[Net Unit]]*Table_Query_from_Mac10[[#This Row],[qty_to_ship]])</f>
        <v>261</v>
      </c>
      <c r="O2933" s="47">
        <f>SUMIFS(Summary!C:C,Summary!H:H,Table_Query_from_Mac10[[#This Row],[Juiceoc]])</f>
        <v>0</v>
      </c>
      <c r="P2933" s="47">
        <f>SUMIFS(Summary!D:D,Summary!H:H,Table_Query_from_Mac10[[#This Row],[Juiceoc]])</f>
        <v>0</v>
      </c>
      <c r="Q2933" s="47">
        <f>SUMIFS(Summary!E:E,Summary!H:H,Table_Query_from_Mac10[[#This Row],[Juiceoc]])</f>
        <v>0</v>
      </c>
      <c r="R2933" s="47">
        <f>Table_Query_from_Mac10[[#This Row],[Net Unit]]*(1+Table_Query_from_Mac10[[#This Row],[PriceIncreasebyType]])</f>
        <v>10.44</v>
      </c>
      <c r="S2933" s="47">
        <f>Table_Query_from_Mac10[[#This Row],[UnitPriceFuture]]*Table_Query_from_Mac10[[#This Row],[qtytoShipFuture]]</f>
        <v>261</v>
      </c>
      <c r="T2933" s="47">
        <f>ROUND(Table_Query_from_Mac10[[#This Row],[qty_to_ship]]*(1+Table_Query_from_Mac10[[#This Row],[VolumeIncreasebyType]]),0)</f>
        <v>25</v>
      </c>
      <c r="U2933" s="47">
        <f>Table_Query_from_Mac10[[#This Row],[qtytoShipFuture]]*Table_Query_from_Mac10[[#This Row],[Future-cost]]</f>
        <v>122.24999999999999</v>
      </c>
      <c r="V2933" s="47">
        <f>Table_Query_from_Mac10[[#This Row],[qtytoShipFuture]]-Table_Query_from_Mac10[[#This Row],[qty_to_ship]]</f>
        <v>0</v>
      </c>
      <c r="W2933" s="47">
        <f>Table_Query_from_Mac10[[#This Row],[UnitPriceFuture]]</f>
        <v>10.44</v>
      </c>
      <c r="X2933" s="47">
        <f>Table_Query_from_Mac10[[#This Row],[Unit Increase]]*Table_Query_from_Mac10[[#This Row],[UnitPriceFuture]]</f>
        <v>0</v>
      </c>
      <c r="Y2933" s="47">
        <f>Table_Query_from_Mac10[[#This Row],[Unit Increase]]*Table_Query_from_Mac10[[#This Row],[Future-cost]]</f>
        <v>0</v>
      </c>
      <c r="Z2933" s="47">
        <f>-(Table_Query_from_Mac10[[#This Row],[Incremental Sales]]+((Table_Query_from_Mac10[[#This Row],[Incremental Sales]]*-(SUM(Summary!$S$8:$S$9)))))*Summary!$S$18</f>
        <v>0</v>
      </c>
      <c r="AA2933" s="47">
        <f>IFERROR(Table_Query_from_Mac10[[#This Row],[Incremental Cost]]/Table_Query_from_Mac10[[#This Row],[Incremental Sales]],0)</f>
        <v>0</v>
      </c>
      <c r="AB2933" s="47">
        <f>IFERROR(Table_Query_from_Mac10[[#This Row],[TotalCostFuture]]/Table_Query_from_Mac10[[#This Row],[totalsalesFuture]],0)</f>
        <v>0.4683908045977011</v>
      </c>
      <c r="AN2933" s="31">
        <v>100</v>
      </c>
      <c r="AO2933">
        <f t="shared" si="90"/>
        <v>25</v>
      </c>
      <c r="AQ2933" s="31">
        <v>29.84</v>
      </c>
      <c r="AR2933">
        <f t="shared" si="91"/>
        <v>10.44</v>
      </c>
    </row>
    <row r="2934" spans="1:44" x14ac:dyDescent="0.25">
      <c r="A2934">
        <v>90302</v>
      </c>
      <c r="B2934">
        <v>8</v>
      </c>
      <c r="C2934" t="s">
        <v>86</v>
      </c>
      <c r="D2934" t="s">
        <v>79</v>
      </c>
      <c r="E2934">
        <v>20</v>
      </c>
      <c r="F2934">
        <v>5.99</v>
      </c>
      <c r="G2934">
        <v>12.74</v>
      </c>
      <c r="H2934" s="1">
        <v>44862</v>
      </c>
      <c r="I2934" s="20">
        <v>0</v>
      </c>
      <c r="J2934" s="47">
        <f>Table_Query_from_Mac10[[#This Row],[unit_price]]-(Table_Query_from_Mac10[[#This Row],[unit_price]]*(Table_Query_from_Mac10[[#This Row],[discount_pct]]/100))</f>
        <v>12.74</v>
      </c>
      <c r="K2934" s="47">
        <f>Table_Query_from_Mac10[[#This Row],[unit_cost]]</f>
        <v>5.99</v>
      </c>
      <c r="L2934" s="47">
        <f>Table_Query_from_Mac10[[#This Row],[Live-cost]]*(1+Table_Query_from_Mac10[[#This Row],[CogsIncreasebyTYPE]])</f>
        <v>5.99</v>
      </c>
      <c r="M2934" s="47">
        <f>Table_Query_from_Mac10[[#This Row],[Live-cost]]*Table_Query_from_Mac10[[#This Row],[qty_to_ship]]</f>
        <v>119.80000000000001</v>
      </c>
      <c r="N2934" s="47">
        <f>IF(Table_Query_from_Mac10[[#This Row],[item_no]]="KDA",-Table_Query_from_Mac10[[#This Row],[unit_price]],Table_Query_from_Mac10[[#This Row],[Net Unit]]*Table_Query_from_Mac10[[#This Row],[qty_to_ship]])</f>
        <v>254.8</v>
      </c>
      <c r="O2934" s="47">
        <f>SUMIFS(Summary!C:C,Summary!H:H,Table_Query_from_Mac10[[#This Row],[Juiceoc]])</f>
        <v>0</v>
      </c>
      <c r="P2934" s="47">
        <f>SUMIFS(Summary!D:D,Summary!H:H,Table_Query_from_Mac10[[#This Row],[Juiceoc]])</f>
        <v>0</v>
      </c>
      <c r="Q2934" s="47">
        <f>SUMIFS(Summary!E:E,Summary!H:H,Table_Query_from_Mac10[[#This Row],[Juiceoc]])</f>
        <v>0</v>
      </c>
      <c r="R2934" s="47">
        <f>Table_Query_from_Mac10[[#This Row],[Net Unit]]*(1+Table_Query_from_Mac10[[#This Row],[PriceIncreasebyType]])</f>
        <v>12.74</v>
      </c>
      <c r="S2934" s="47">
        <f>Table_Query_from_Mac10[[#This Row],[UnitPriceFuture]]*Table_Query_from_Mac10[[#This Row],[qtytoShipFuture]]</f>
        <v>254.8</v>
      </c>
      <c r="T2934" s="47">
        <f>ROUND(Table_Query_from_Mac10[[#This Row],[qty_to_ship]]*(1+Table_Query_from_Mac10[[#This Row],[VolumeIncreasebyType]]),0)</f>
        <v>20</v>
      </c>
      <c r="U2934" s="47">
        <f>Table_Query_from_Mac10[[#This Row],[qtytoShipFuture]]*Table_Query_from_Mac10[[#This Row],[Future-cost]]</f>
        <v>119.80000000000001</v>
      </c>
      <c r="V2934" s="47">
        <f>Table_Query_from_Mac10[[#This Row],[qtytoShipFuture]]-Table_Query_from_Mac10[[#This Row],[qty_to_ship]]</f>
        <v>0</v>
      </c>
      <c r="W2934" s="47">
        <f>Table_Query_from_Mac10[[#This Row],[UnitPriceFuture]]</f>
        <v>12.74</v>
      </c>
      <c r="X2934" s="47">
        <f>Table_Query_from_Mac10[[#This Row],[Unit Increase]]*Table_Query_from_Mac10[[#This Row],[UnitPriceFuture]]</f>
        <v>0</v>
      </c>
      <c r="Y2934" s="47">
        <f>Table_Query_from_Mac10[[#This Row],[Unit Increase]]*Table_Query_from_Mac10[[#This Row],[Future-cost]]</f>
        <v>0</v>
      </c>
      <c r="Z2934" s="47">
        <f>-(Table_Query_from_Mac10[[#This Row],[Incremental Sales]]+((Table_Query_from_Mac10[[#This Row],[Incremental Sales]]*-(SUM(Summary!$S$8:$S$9)))))*Summary!$S$18</f>
        <v>0</v>
      </c>
      <c r="AA2934" s="47">
        <f>IFERROR(Table_Query_from_Mac10[[#This Row],[Incremental Cost]]/Table_Query_from_Mac10[[#This Row],[Incremental Sales]],0)</f>
        <v>0</v>
      </c>
      <c r="AB2934" s="47">
        <f>IFERROR(Table_Query_from_Mac10[[#This Row],[TotalCostFuture]]/Table_Query_from_Mac10[[#This Row],[totalsalesFuture]],0)</f>
        <v>0.47017268445839877</v>
      </c>
      <c r="AN2934" s="30">
        <v>80</v>
      </c>
      <c r="AO2934">
        <f t="shared" si="90"/>
        <v>20</v>
      </c>
      <c r="AQ2934" s="30">
        <v>36.4</v>
      </c>
      <c r="AR2934">
        <f t="shared" si="91"/>
        <v>12.74</v>
      </c>
    </row>
    <row r="2935" spans="1:44" x14ac:dyDescent="0.25">
      <c r="A2935">
        <v>90302</v>
      </c>
      <c r="B2935">
        <v>9</v>
      </c>
      <c r="C2935" t="s">
        <v>86</v>
      </c>
      <c r="D2935" t="s">
        <v>79</v>
      </c>
      <c r="E2935">
        <v>20</v>
      </c>
      <c r="F2935">
        <v>5.36</v>
      </c>
      <c r="G2935">
        <v>11.46</v>
      </c>
      <c r="H2935" s="1">
        <v>44862</v>
      </c>
      <c r="I2935" s="20">
        <v>0</v>
      </c>
      <c r="J2935" s="47">
        <f>Table_Query_from_Mac10[[#This Row],[unit_price]]-(Table_Query_from_Mac10[[#This Row],[unit_price]]*(Table_Query_from_Mac10[[#This Row],[discount_pct]]/100))</f>
        <v>11.46</v>
      </c>
      <c r="K2935" s="47">
        <f>Table_Query_from_Mac10[[#This Row],[unit_cost]]</f>
        <v>5.36</v>
      </c>
      <c r="L2935" s="47">
        <f>Table_Query_from_Mac10[[#This Row],[Live-cost]]*(1+Table_Query_from_Mac10[[#This Row],[CogsIncreasebyTYPE]])</f>
        <v>5.36</v>
      </c>
      <c r="M2935" s="47">
        <f>Table_Query_from_Mac10[[#This Row],[Live-cost]]*Table_Query_from_Mac10[[#This Row],[qty_to_ship]]</f>
        <v>107.2</v>
      </c>
      <c r="N2935" s="47">
        <f>IF(Table_Query_from_Mac10[[#This Row],[item_no]]="KDA",-Table_Query_from_Mac10[[#This Row],[unit_price]],Table_Query_from_Mac10[[#This Row],[Net Unit]]*Table_Query_from_Mac10[[#This Row],[qty_to_ship]])</f>
        <v>229.20000000000002</v>
      </c>
      <c r="O2935" s="47">
        <f>SUMIFS(Summary!C:C,Summary!H:H,Table_Query_from_Mac10[[#This Row],[Juiceoc]])</f>
        <v>0</v>
      </c>
      <c r="P2935" s="47">
        <f>SUMIFS(Summary!D:D,Summary!H:H,Table_Query_from_Mac10[[#This Row],[Juiceoc]])</f>
        <v>0</v>
      </c>
      <c r="Q2935" s="47">
        <f>SUMIFS(Summary!E:E,Summary!H:H,Table_Query_from_Mac10[[#This Row],[Juiceoc]])</f>
        <v>0</v>
      </c>
      <c r="R2935" s="47">
        <f>Table_Query_from_Mac10[[#This Row],[Net Unit]]*(1+Table_Query_from_Mac10[[#This Row],[PriceIncreasebyType]])</f>
        <v>11.46</v>
      </c>
      <c r="S2935" s="47">
        <f>Table_Query_from_Mac10[[#This Row],[UnitPriceFuture]]*Table_Query_from_Mac10[[#This Row],[qtytoShipFuture]]</f>
        <v>229.20000000000002</v>
      </c>
      <c r="T2935" s="47">
        <f>ROUND(Table_Query_from_Mac10[[#This Row],[qty_to_ship]]*(1+Table_Query_from_Mac10[[#This Row],[VolumeIncreasebyType]]),0)</f>
        <v>20</v>
      </c>
      <c r="U2935" s="47">
        <f>Table_Query_from_Mac10[[#This Row],[qtytoShipFuture]]*Table_Query_from_Mac10[[#This Row],[Future-cost]]</f>
        <v>107.2</v>
      </c>
      <c r="V2935" s="47">
        <f>Table_Query_from_Mac10[[#This Row],[qtytoShipFuture]]-Table_Query_from_Mac10[[#This Row],[qty_to_ship]]</f>
        <v>0</v>
      </c>
      <c r="W2935" s="47">
        <f>Table_Query_from_Mac10[[#This Row],[UnitPriceFuture]]</f>
        <v>11.46</v>
      </c>
      <c r="X2935" s="47">
        <f>Table_Query_from_Mac10[[#This Row],[Unit Increase]]*Table_Query_from_Mac10[[#This Row],[UnitPriceFuture]]</f>
        <v>0</v>
      </c>
      <c r="Y2935" s="47">
        <f>Table_Query_from_Mac10[[#This Row],[Unit Increase]]*Table_Query_from_Mac10[[#This Row],[Future-cost]]</f>
        <v>0</v>
      </c>
      <c r="Z2935" s="47">
        <f>-(Table_Query_from_Mac10[[#This Row],[Incremental Sales]]+((Table_Query_from_Mac10[[#This Row],[Incremental Sales]]*-(SUM(Summary!$S$8:$S$9)))))*Summary!$S$18</f>
        <v>0</v>
      </c>
      <c r="AA2935" s="47">
        <f>IFERROR(Table_Query_from_Mac10[[#This Row],[Incremental Cost]]/Table_Query_from_Mac10[[#This Row],[Incremental Sales]],0)</f>
        <v>0</v>
      </c>
      <c r="AB2935" s="47">
        <f>IFERROR(Table_Query_from_Mac10[[#This Row],[TotalCostFuture]]/Table_Query_from_Mac10[[#This Row],[totalsalesFuture]],0)</f>
        <v>0.46771378708551481</v>
      </c>
      <c r="AN2935" s="31">
        <v>80</v>
      </c>
      <c r="AO2935">
        <f t="shared" si="90"/>
        <v>20</v>
      </c>
      <c r="AQ2935" s="31">
        <v>32.75</v>
      </c>
      <c r="AR2935">
        <f t="shared" si="91"/>
        <v>11.46</v>
      </c>
    </row>
    <row r="2936" spans="1:44" x14ac:dyDescent="0.25">
      <c r="A2936">
        <v>90302</v>
      </c>
      <c r="B2936">
        <v>10</v>
      </c>
      <c r="C2936" t="s">
        <v>86</v>
      </c>
      <c r="D2936" t="s">
        <v>79</v>
      </c>
      <c r="E2936">
        <v>16</v>
      </c>
      <c r="F2936">
        <v>6.64</v>
      </c>
      <c r="G2936">
        <v>14.14</v>
      </c>
      <c r="H2936" s="1">
        <v>44862</v>
      </c>
      <c r="I2936" s="20">
        <v>0</v>
      </c>
      <c r="J2936" s="47">
        <f>Table_Query_from_Mac10[[#This Row],[unit_price]]-(Table_Query_from_Mac10[[#This Row],[unit_price]]*(Table_Query_from_Mac10[[#This Row],[discount_pct]]/100))</f>
        <v>14.14</v>
      </c>
      <c r="K2936" s="47">
        <f>Table_Query_from_Mac10[[#This Row],[unit_cost]]</f>
        <v>6.64</v>
      </c>
      <c r="L2936" s="47">
        <f>Table_Query_from_Mac10[[#This Row],[Live-cost]]*(1+Table_Query_from_Mac10[[#This Row],[CogsIncreasebyTYPE]])</f>
        <v>6.64</v>
      </c>
      <c r="M2936" s="47">
        <f>Table_Query_from_Mac10[[#This Row],[Live-cost]]*Table_Query_from_Mac10[[#This Row],[qty_to_ship]]</f>
        <v>106.24</v>
      </c>
      <c r="N2936" s="47">
        <f>IF(Table_Query_from_Mac10[[#This Row],[item_no]]="KDA",-Table_Query_from_Mac10[[#This Row],[unit_price]],Table_Query_from_Mac10[[#This Row],[Net Unit]]*Table_Query_from_Mac10[[#This Row],[qty_to_ship]])</f>
        <v>226.24</v>
      </c>
      <c r="O2936" s="47">
        <f>SUMIFS(Summary!C:C,Summary!H:H,Table_Query_from_Mac10[[#This Row],[Juiceoc]])</f>
        <v>0</v>
      </c>
      <c r="P2936" s="47">
        <f>SUMIFS(Summary!D:D,Summary!H:H,Table_Query_from_Mac10[[#This Row],[Juiceoc]])</f>
        <v>0</v>
      </c>
      <c r="Q2936" s="47">
        <f>SUMIFS(Summary!E:E,Summary!H:H,Table_Query_from_Mac10[[#This Row],[Juiceoc]])</f>
        <v>0</v>
      </c>
      <c r="R2936" s="47">
        <f>Table_Query_from_Mac10[[#This Row],[Net Unit]]*(1+Table_Query_from_Mac10[[#This Row],[PriceIncreasebyType]])</f>
        <v>14.14</v>
      </c>
      <c r="S2936" s="47">
        <f>Table_Query_from_Mac10[[#This Row],[UnitPriceFuture]]*Table_Query_from_Mac10[[#This Row],[qtytoShipFuture]]</f>
        <v>226.24</v>
      </c>
      <c r="T2936" s="47">
        <f>ROUND(Table_Query_from_Mac10[[#This Row],[qty_to_ship]]*(1+Table_Query_from_Mac10[[#This Row],[VolumeIncreasebyType]]),0)</f>
        <v>16</v>
      </c>
      <c r="U2936" s="47">
        <f>Table_Query_from_Mac10[[#This Row],[qtytoShipFuture]]*Table_Query_from_Mac10[[#This Row],[Future-cost]]</f>
        <v>106.24</v>
      </c>
      <c r="V2936" s="47">
        <f>Table_Query_from_Mac10[[#This Row],[qtytoShipFuture]]-Table_Query_from_Mac10[[#This Row],[qty_to_ship]]</f>
        <v>0</v>
      </c>
      <c r="W2936" s="47">
        <f>Table_Query_from_Mac10[[#This Row],[UnitPriceFuture]]</f>
        <v>14.14</v>
      </c>
      <c r="X2936" s="47">
        <f>Table_Query_from_Mac10[[#This Row],[Unit Increase]]*Table_Query_from_Mac10[[#This Row],[UnitPriceFuture]]</f>
        <v>0</v>
      </c>
      <c r="Y2936" s="47">
        <f>Table_Query_from_Mac10[[#This Row],[Unit Increase]]*Table_Query_from_Mac10[[#This Row],[Future-cost]]</f>
        <v>0</v>
      </c>
      <c r="Z2936" s="47">
        <f>-(Table_Query_from_Mac10[[#This Row],[Incremental Sales]]+((Table_Query_from_Mac10[[#This Row],[Incremental Sales]]*-(SUM(Summary!$S$8:$S$9)))))*Summary!$S$18</f>
        <v>0</v>
      </c>
      <c r="AA2936" s="47">
        <f>IFERROR(Table_Query_from_Mac10[[#This Row],[Incremental Cost]]/Table_Query_from_Mac10[[#This Row],[Incremental Sales]],0)</f>
        <v>0</v>
      </c>
      <c r="AB2936" s="47">
        <f>IFERROR(Table_Query_from_Mac10[[#This Row],[TotalCostFuture]]/Table_Query_from_Mac10[[#This Row],[totalsalesFuture]],0)</f>
        <v>0.46958981612446954</v>
      </c>
      <c r="AN2936" s="30">
        <v>64</v>
      </c>
      <c r="AO2936">
        <f t="shared" si="90"/>
        <v>16</v>
      </c>
      <c r="AQ2936" s="30">
        <v>40.39</v>
      </c>
      <c r="AR2936">
        <f t="shared" si="91"/>
        <v>14.14</v>
      </c>
    </row>
    <row r="2937" spans="1:44" x14ac:dyDescent="0.25">
      <c r="A2937">
        <v>90302</v>
      </c>
      <c r="B2937">
        <v>11</v>
      </c>
      <c r="C2937" t="s">
        <v>86</v>
      </c>
      <c r="D2937" t="s">
        <v>79</v>
      </c>
      <c r="E2937">
        <v>16</v>
      </c>
      <c r="F2937">
        <v>5.86</v>
      </c>
      <c r="G2937">
        <v>12.43</v>
      </c>
      <c r="H2937" s="1">
        <v>44862</v>
      </c>
      <c r="I2937" s="20">
        <v>0</v>
      </c>
      <c r="J2937" s="47">
        <f>Table_Query_from_Mac10[[#This Row],[unit_price]]-(Table_Query_from_Mac10[[#This Row],[unit_price]]*(Table_Query_from_Mac10[[#This Row],[discount_pct]]/100))</f>
        <v>12.43</v>
      </c>
      <c r="K2937" s="47">
        <f>Table_Query_from_Mac10[[#This Row],[unit_cost]]</f>
        <v>5.86</v>
      </c>
      <c r="L2937" s="47">
        <f>Table_Query_from_Mac10[[#This Row],[Live-cost]]*(1+Table_Query_from_Mac10[[#This Row],[CogsIncreasebyTYPE]])</f>
        <v>5.86</v>
      </c>
      <c r="M2937" s="47">
        <f>Table_Query_from_Mac10[[#This Row],[Live-cost]]*Table_Query_from_Mac10[[#This Row],[qty_to_ship]]</f>
        <v>93.76</v>
      </c>
      <c r="N2937" s="47">
        <f>IF(Table_Query_from_Mac10[[#This Row],[item_no]]="KDA",-Table_Query_from_Mac10[[#This Row],[unit_price]],Table_Query_from_Mac10[[#This Row],[Net Unit]]*Table_Query_from_Mac10[[#This Row],[qty_to_ship]])</f>
        <v>198.88</v>
      </c>
      <c r="O2937" s="47">
        <f>SUMIFS(Summary!C:C,Summary!H:H,Table_Query_from_Mac10[[#This Row],[Juiceoc]])</f>
        <v>0</v>
      </c>
      <c r="P2937" s="47">
        <f>SUMIFS(Summary!D:D,Summary!H:H,Table_Query_from_Mac10[[#This Row],[Juiceoc]])</f>
        <v>0</v>
      </c>
      <c r="Q2937" s="47">
        <f>SUMIFS(Summary!E:E,Summary!H:H,Table_Query_from_Mac10[[#This Row],[Juiceoc]])</f>
        <v>0</v>
      </c>
      <c r="R2937" s="47">
        <f>Table_Query_from_Mac10[[#This Row],[Net Unit]]*(1+Table_Query_from_Mac10[[#This Row],[PriceIncreasebyType]])</f>
        <v>12.43</v>
      </c>
      <c r="S2937" s="47">
        <f>Table_Query_from_Mac10[[#This Row],[UnitPriceFuture]]*Table_Query_from_Mac10[[#This Row],[qtytoShipFuture]]</f>
        <v>198.88</v>
      </c>
      <c r="T2937" s="47">
        <f>ROUND(Table_Query_from_Mac10[[#This Row],[qty_to_ship]]*(1+Table_Query_from_Mac10[[#This Row],[VolumeIncreasebyType]]),0)</f>
        <v>16</v>
      </c>
      <c r="U2937" s="47">
        <f>Table_Query_from_Mac10[[#This Row],[qtytoShipFuture]]*Table_Query_from_Mac10[[#This Row],[Future-cost]]</f>
        <v>93.76</v>
      </c>
      <c r="V2937" s="47">
        <f>Table_Query_from_Mac10[[#This Row],[qtytoShipFuture]]-Table_Query_from_Mac10[[#This Row],[qty_to_ship]]</f>
        <v>0</v>
      </c>
      <c r="W2937" s="47">
        <f>Table_Query_from_Mac10[[#This Row],[UnitPriceFuture]]</f>
        <v>12.43</v>
      </c>
      <c r="X2937" s="47">
        <f>Table_Query_from_Mac10[[#This Row],[Unit Increase]]*Table_Query_from_Mac10[[#This Row],[UnitPriceFuture]]</f>
        <v>0</v>
      </c>
      <c r="Y2937" s="47">
        <f>Table_Query_from_Mac10[[#This Row],[Unit Increase]]*Table_Query_from_Mac10[[#This Row],[Future-cost]]</f>
        <v>0</v>
      </c>
      <c r="Z2937" s="47">
        <f>-(Table_Query_from_Mac10[[#This Row],[Incremental Sales]]+((Table_Query_from_Mac10[[#This Row],[Incremental Sales]]*-(SUM(Summary!$S$8:$S$9)))))*Summary!$S$18</f>
        <v>0</v>
      </c>
      <c r="AA2937" s="47">
        <f>IFERROR(Table_Query_from_Mac10[[#This Row],[Incremental Cost]]/Table_Query_from_Mac10[[#This Row],[Incremental Sales]],0)</f>
        <v>0</v>
      </c>
      <c r="AB2937" s="47">
        <f>IFERROR(Table_Query_from_Mac10[[#This Row],[TotalCostFuture]]/Table_Query_from_Mac10[[#This Row],[totalsalesFuture]],0)</f>
        <v>0.47144006436041835</v>
      </c>
      <c r="AN2937" s="31">
        <v>64</v>
      </c>
      <c r="AO2937">
        <f t="shared" si="90"/>
        <v>16</v>
      </c>
      <c r="AQ2937" s="31">
        <v>35.51</v>
      </c>
      <c r="AR2937">
        <f t="shared" si="91"/>
        <v>12.43</v>
      </c>
    </row>
    <row r="2938" spans="1:44" x14ac:dyDescent="0.25">
      <c r="A2938">
        <v>90302</v>
      </c>
      <c r="B2938">
        <v>12</v>
      </c>
      <c r="C2938" t="s">
        <v>86</v>
      </c>
      <c r="D2938" t="s">
        <v>79</v>
      </c>
      <c r="E2938">
        <v>16</v>
      </c>
      <c r="F2938">
        <v>7.21</v>
      </c>
      <c r="G2938">
        <v>15.45</v>
      </c>
      <c r="H2938" s="1">
        <v>44862</v>
      </c>
      <c r="I2938" s="20">
        <v>0</v>
      </c>
      <c r="J2938" s="47">
        <f>Table_Query_from_Mac10[[#This Row],[unit_price]]-(Table_Query_from_Mac10[[#This Row],[unit_price]]*(Table_Query_from_Mac10[[#This Row],[discount_pct]]/100))</f>
        <v>15.45</v>
      </c>
      <c r="K2938" s="47">
        <f>Table_Query_from_Mac10[[#This Row],[unit_cost]]</f>
        <v>7.21</v>
      </c>
      <c r="L2938" s="47">
        <f>Table_Query_from_Mac10[[#This Row],[Live-cost]]*(1+Table_Query_from_Mac10[[#This Row],[CogsIncreasebyTYPE]])</f>
        <v>7.21</v>
      </c>
      <c r="M2938" s="47">
        <f>Table_Query_from_Mac10[[#This Row],[Live-cost]]*Table_Query_from_Mac10[[#This Row],[qty_to_ship]]</f>
        <v>115.36</v>
      </c>
      <c r="N2938" s="47">
        <f>IF(Table_Query_from_Mac10[[#This Row],[item_no]]="KDA",-Table_Query_from_Mac10[[#This Row],[unit_price]],Table_Query_from_Mac10[[#This Row],[Net Unit]]*Table_Query_from_Mac10[[#This Row],[qty_to_ship]])</f>
        <v>247.2</v>
      </c>
      <c r="O2938" s="47">
        <f>SUMIFS(Summary!C:C,Summary!H:H,Table_Query_from_Mac10[[#This Row],[Juiceoc]])</f>
        <v>0</v>
      </c>
      <c r="P2938" s="47">
        <f>SUMIFS(Summary!D:D,Summary!H:H,Table_Query_from_Mac10[[#This Row],[Juiceoc]])</f>
        <v>0</v>
      </c>
      <c r="Q2938" s="47">
        <f>SUMIFS(Summary!E:E,Summary!H:H,Table_Query_from_Mac10[[#This Row],[Juiceoc]])</f>
        <v>0</v>
      </c>
      <c r="R2938" s="47">
        <f>Table_Query_from_Mac10[[#This Row],[Net Unit]]*(1+Table_Query_from_Mac10[[#This Row],[PriceIncreasebyType]])</f>
        <v>15.45</v>
      </c>
      <c r="S2938" s="47">
        <f>Table_Query_from_Mac10[[#This Row],[UnitPriceFuture]]*Table_Query_from_Mac10[[#This Row],[qtytoShipFuture]]</f>
        <v>247.2</v>
      </c>
      <c r="T2938" s="47">
        <f>ROUND(Table_Query_from_Mac10[[#This Row],[qty_to_ship]]*(1+Table_Query_from_Mac10[[#This Row],[VolumeIncreasebyType]]),0)</f>
        <v>16</v>
      </c>
      <c r="U2938" s="47">
        <f>Table_Query_from_Mac10[[#This Row],[qtytoShipFuture]]*Table_Query_from_Mac10[[#This Row],[Future-cost]]</f>
        <v>115.36</v>
      </c>
      <c r="V2938" s="47">
        <f>Table_Query_from_Mac10[[#This Row],[qtytoShipFuture]]-Table_Query_from_Mac10[[#This Row],[qty_to_ship]]</f>
        <v>0</v>
      </c>
      <c r="W2938" s="47">
        <f>Table_Query_from_Mac10[[#This Row],[UnitPriceFuture]]</f>
        <v>15.45</v>
      </c>
      <c r="X2938" s="47">
        <f>Table_Query_from_Mac10[[#This Row],[Unit Increase]]*Table_Query_from_Mac10[[#This Row],[UnitPriceFuture]]</f>
        <v>0</v>
      </c>
      <c r="Y2938" s="47">
        <f>Table_Query_from_Mac10[[#This Row],[Unit Increase]]*Table_Query_from_Mac10[[#This Row],[Future-cost]]</f>
        <v>0</v>
      </c>
      <c r="Z2938" s="47">
        <f>-(Table_Query_from_Mac10[[#This Row],[Incremental Sales]]+((Table_Query_from_Mac10[[#This Row],[Incremental Sales]]*-(SUM(Summary!$S$8:$S$9)))))*Summary!$S$18</f>
        <v>0</v>
      </c>
      <c r="AA2938" s="47">
        <f>IFERROR(Table_Query_from_Mac10[[#This Row],[Incremental Cost]]/Table_Query_from_Mac10[[#This Row],[Incremental Sales]],0)</f>
        <v>0</v>
      </c>
      <c r="AB2938" s="47">
        <f>IFERROR(Table_Query_from_Mac10[[#This Row],[TotalCostFuture]]/Table_Query_from_Mac10[[#This Row],[totalsalesFuture]],0)</f>
        <v>0.46666666666666667</v>
      </c>
      <c r="AN2938" s="30">
        <v>64</v>
      </c>
      <c r="AO2938">
        <f t="shared" si="90"/>
        <v>16</v>
      </c>
      <c r="AQ2938" s="30">
        <v>44.14</v>
      </c>
      <c r="AR2938">
        <f t="shared" si="91"/>
        <v>15.45</v>
      </c>
    </row>
    <row r="2939" spans="1:44" x14ac:dyDescent="0.25">
      <c r="A2939">
        <v>90303</v>
      </c>
      <c r="B2939">
        <v>1</v>
      </c>
      <c r="C2939" t="s">
        <v>86</v>
      </c>
      <c r="D2939" t="s">
        <v>79</v>
      </c>
      <c r="E2939">
        <v>12</v>
      </c>
      <c r="F2939">
        <v>8.59</v>
      </c>
      <c r="G2939">
        <v>18.75</v>
      </c>
      <c r="H2939" s="1">
        <v>44862</v>
      </c>
      <c r="I2939" s="20">
        <v>0</v>
      </c>
      <c r="J2939" s="47">
        <f>Table_Query_from_Mac10[[#This Row],[unit_price]]-(Table_Query_from_Mac10[[#This Row],[unit_price]]*(Table_Query_from_Mac10[[#This Row],[discount_pct]]/100))</f>
        <v>18.75</v>
      </c>
      <c r="K2939" s="47">
        <f>Table_Query_from_Mac10[[#This Row],[unit_cost]]</f>
        <v>8.59</v>
      </c>
      <c r="L2939" s="47">
        <f>Table_Query_from_Mac10[[#This Row],[Live-cost]]*(1+Table_Query_from_Mac10[[#This Row],[CogsIncreasebyTYPE]])</f>
        <v>8.59</v>
      </c>
      <c r="M2939" s="47">
        <f>Table_Query_from_Mac10[[#This Row],[Live-cost]]*Table_Query_from_Mac10[[#This Row],[qty_to_ship]]</f>
        <v>103.08</v>
      </c>
      <c r="N2939" s="47">
        <f>IF(Table_Query_from_Mac10[[#This Row],[item_no]]="KDA",-Table_Query_from_Mac10[[#This Row],[unit_price]],Table_Query_from_Mac10[[#This Row],[Net Unit]]*Table_Query_from_Mac10[[#This Row],[qty_to_ship]])</f>
        <v>225</v>
      </c>
      <c r="O2939" s="47">
        <f>SUMIFS(Summary!C:C,Summary!H:H,Table_Query_from_Mac10[[#This Row],[Juiceoc]])</f>
        <v>0</v>
      </c>
      <c r="P2939" s="47">
        <f>SUMIFS(Summary!D:D,Summary!H:H,Table_Query_from_Mac10[[#This Row],[Juiceoc]])</f>
        <v>0</v>
      </c>
      <c r="Q2939" s="47">
        <f>SUMIFS(Summary!E:E,Summary!H:H,Table_Query_from_Mac10[[#This Row],[Juiceoc]])</f>
        <v>0</v>
      </c>
      <c r="R2939" s="47">
        <f>Table_Query_from_Mac10[[#This Row],[Net Unit]]*(1+Table_Query_from_Mac10[[#This Row],[PriceIncreasebyType]])</f>
        <v>18.75</v>
      </c>
      <c r="S2939" s="47">
        <f>Table_Query_from_Mac10[[#This Row],[UnitPriceFuture]]*Table_Query_from_Mac10[[#This Row],[qtytoShipFuture]]</f>
        <v>225</v>
      </c>
      <c r="T2939" s="47">
        <f>ROUND(Table_Query_from_Mac10[[#This Row],[qty_to_ship]]*(1+Table_Query_from_Mac10[[#This Row],[VolumeIncreasebyType]]),0)</f>
        <v>12</v>
      </c>
      <c r="U2939" s="47">
        <f>Table_Query_from_Mac10[[#This Row],[qtytoShipFuture]]*Table_Query_from_Mac10[[#This Row],[Future-cost]]</f>
        <v>103.08</v>
      </c>
      <c r="V2939" s="47">
        <f>Table_Query_from_Mac10[[#This Row],[qtytoShipFuture]]-Table_Query_from_Mac10[[#This Row],[qty_to_ship]]</f>
        <v>0</v>
      </c>
      <c r="W2939" s="47">
        <f>Table_Query_from_Mac10[[#This Row],[UnitPriceFuture]]</f>
        <v>18.75</v>
      </c>
      <c r="X2939" s="47">
        <f>Table_Query_from_Mac10[[#This Row],[Unit Increase]]*Table_Query_from_Mac10[[#This Row],[UnitPriceFuture]]</f>
        <v>0</v>
      </c>
      <c r="Y2939" s="47">
        <f>Table_Query_from_Mac10[[#This Row],[Unit Increase]]*Table_Query_from_Mac10[[#This Row],[Future-cost]]</f>
        <v>0</v>
      </c>
      <c r="Z2939" s="47">
        <f>-(Table_Query_from_Mac10[[#This Row],[Incremental Sales]]+((Table_Query_from_Mac10[[#This Row],[Incremental Sales]]*-(SUM(Summary!$S$8:$S$9)))))*Summary!$S$18</f>
        <v>0</v>
      </c>
      <c r="AA2939" s="47">
        <f>IFERROR(Table_Query_from_Mac10[[#This Row],[Incremental Cost]]/Table_Query_from_Mac10[[#This Row],[Incremental Sales]],0)</f>
        <v>0</v>
      </c>
      <c r="AB2939" s="47">
        <f>IFERROR(Table_Query_from_Mac10[[#This Row],[TotalCostFuture]]/Table_Query_from_Mac10[[#This Row],[totalsalesFuture]],0)</f>
        <v>0.45813333333333334</v>
      </c>
      <c r="AN2939" s="31">
        <v>48</v>
      </c>
      <c r="AO2939">
        <f t="shared" si="90"/>
        <v>12</v>
      </c>
      <c r="AQ2939" s="31">
        <v>53.57</v>
      </c>
      <c r="AR2939">
        <f t="shared" si="91"/>
        <v>18.75</v>
      </c>
    </row>
    <row r="2940" spans="1:44" x14ac:dyDescent="0.25">
      <c r="A2940">
        <v>90303</v>
      </c>
      <c r="B2940">
        <v>2</v>
      </c>
      <c r="C2940" t="s">
        <v>86</v>
      </c>
      <c r="D2940" t="s">
        <v>79</v>
      </c>
      <c r="E2940">
        <v>9</v>
      </c>
      <c r="F2940">
        <v>10.039999999999999</v>
      </c>
      <c r="G2940">
        <v>22.84</v>
      </c>
      <c r="H2940" s="1">
        <v>44862</v>
      </c>
      <c r="I2940" s="20">
        <v>0</v>
      </c>
      <c r="J2940" s="47">
        <f>Table_Query_from_Mac10[[#This Row],[unit_price]]-(Table_Query_from_Mac10[[#This Row],[unit_price]]*(Table_Query_from_Mac10[[#This Row],[discount_pct]]/100))</f>
        <v>22.84</v>
      </c>
      <c r="K2940" s="47">
        <f>Table_Query_from_Mac10[[#This Row],[unit_cost]]</f>
        <v>10.039999999999999</v>
      </c>
      <c r="L2940" s="47">
        <f>Table_Query_from_Mac10[[#This Row],[Live-cost]]*(1+Table_Query_from_Mac10[[#This Row],[CogsIncreasebyTYPE]])</f>
        <v>10.039999999999999</v>
      </c>
      <c r="M2940" s="47">
        <f>Table_Query_from_Mac10[[#This Row],[Live-cost]]*Table_Query_from_Mac10[[#This Row],[qty_to_ship]]</f>
        <v>90.359999999999985</v>
      </c>
      <c r="N2940" s="47">
        <f>IF(Table_Query_from_Mac10[[#This Row],[item_no]]="KDA",-Table_Query_from_Mac10[[#This Row],[unit_price]],Table_Query_from_Mac10[[#This Row],[Net Unit]]*Table_Query_from_Mac10[[#This Row],[qty_to_ship]])</f>
        <v>205.56</v>
      </c>
      <c r="O2940" s="47">
        <f>SUMIFS(Summary!C:C,Summary!H:H,Table_Query_from_Mac10[[#This Row],[Juiceoc]])</f>
        <v>0</v>
      </c>
      <c r="P2940" s="47">
        <f>SUMIFS(Summary!D:D,Summary!H:H,Table_Query_from_Mac10[[#This Row],[Juiceoc]])</f>
        <v>0</v>
      </c>
      <c r="Q2940" s="47">
        <f>SUMIFS(Summary!E:E,Summary!H:H,Table_Query_from_Mac10[[#This Row],[Juiceoc]])</f>
        <v>0</v>
      </c>
      <c r="R2940" s="47">
        <f>Table_Query_from_Mac10[[#This Row],[Net Unit]]*(1+Table_Query_from_Mac10[[#This Row],[PriceIncreasebyType]])</f>
        <v>22.84</v>
      </c>
      <c r="S2940" s="47">
        <f>Table_Query_from_Mac10[[#This Row],[UnitPriceFuture]]*Table_Query_from_Mac10[[#This Row],[qtytoShipFuture]]</f>
        <v>205.56</v>
      </c>
      <c r="T2940" s="47">
        <f>ROUND(Table_Query_from_Mac10[[#This Row],[qty_to_ship]]*(1+Table_Query_from_Mac10[[#This Row],[VolumeIncreasebyType]]),0)</f>
        <v>9</v>
      </c>
      <c r="U2940" s="47">
        <f>Table_Query_from_Mac10[[#This Row],[qtytoShipFuture]]*Table_Query_from_Mac10[[#This Row],[Future-cost]]</f>
        <v>90.359999999999985</v>
      </c>
      <c r="V2940" s="47">
        <f>Table_Query_from_Mac10[[#This Row],[qtytoShipFuture]]-Table_Query_from_Mac10[[#This Row],[qty_to_ship]]</f>
        <v>0</v>
      </c>
      <c r="W2940" s="47">
        <f>Table_Query_from_Mac10[[#This Row],[UnitPriceFuture]]</f>
        <v>22.84</v>
      </c>
      <c r="X2940" s="47">
        <f>Table_Query_from_Mac10[[#This Row],[Unit Increase]]*Table_Query_from_Mac10[[#This Row],[UnitPriceFuture]]</f>
        <v>0</v>
      </c>
      <c r="Y2940" s="47">
        <f>Table_Query_from_Mac10[[#This Row],[Unit Increase]]*Table_Query_from_Mac10[[#This Row],[Future-cost]]</f>
        <v>0</v>
      </c>
      <c r="Z2940" s="47">
        <f>-(Table_Query_from_Mac10[[#This Row],[Incremental Sales]]+((Table_Query_from_Mac10[[#This Row],[Incremental Sales]]*-(SUM(Summary!$S$8:$S$9)))))*Summary!$S$18</f>
        <v>0</v>
      </c>
      <c r="AA2940" s="47">
        <f>IFERROR(Table_Query_from_Mac10[[#This Row],[Incremental Cost]]/Table_Query_from_Mac10[[#This Row],[Incremental Sales]],0)</f>
        <v>0</v>
      </c>
      <c r="AB2940" s="47">
        <f>IFERROR(Table_Query_from_Mac10[[#This Row],[TotalCostFuture]]/Table_Query_from_Mac10[[#This Row],[totalsalesFuture]],0)</f>
        <v>0.43957968476357262</v>
      </c>
      <c r="AN2940" s="30">
        <v>36</v>
      </c>
      <c r="AO2940">
        <f t="shared" si="90"/>
        <v>9</v>
      </c>
      <c r="AQ2940" s="30">
        <v>65.27</v>
      </c>
      <c r="AR2940">
        <f t="shared" si="91"/>
        <v>22.84</v>
      </c>
    </row>
    <row r="2941" spans="1:44" x14ac:dyDescent="0.25">
      <c r="A2941">
        <v>90303</v>
      </c>
      <c r="B2941">
        <v>3</v>
      </c>
      <c r="C2941" t="s">
        <v>86</v>
      </c>
      <c r="D2941" t="s">
        <v>79</v>
      </c>
      <c r="E2941">
        <v>6</v>
      </c>
      <c r="F2941">
        <v>11.48</v>
      </c>
      <c r="G2941">
        <v>25.58</v>
      </c>
      <c r="H2941" s="1">
        <v>44862</v>
      </c>
      <c r="I2941" s="20">
        <v>0</v>
      </c>
      <c r="J2941" s="47">
        <f>Table_Query_from_Mac10[[#This Row],[unit_price]]-(Table_Query_from_Mac10[[#This Row],[unit_price]]*(Table_Query_from_Mac10[[#This Row],[discount_pct]]/100))</f>
        <v>25.58</v>
      </c>
      <c r="K2941" s="47">
        <f>Table_Query_from_Mac10[[#This Row],[unit_cost]]</f>
        <v>11.48</v>
      </c>
      <c r="L2941" s="47">
        <f>Table_Query_from_Mac10[[#This Row],[Live-cost]]*(1+Table_Query_from_Mac10[[#This Row],[CogsIncreasebyTYPE]])</f>
        <v>11.48</v>
      </c>
      <c r="M2941" s="47">
        <f>Table_Query_from_Mac10[[#This Row],[Live-cost]]*Table_Query_from_Mac10[[#This Row],[qty_to_ship]]</f>
        <v>68.88</v>
      </c>
      <c r="N2941" s="47">
        <f>IF(Table_Query_from_Mac10[[#This Row],[item_no]]="KDA",-Table_Query_from_Mac10[[#This Row],[unit_price]],Table_Query_from_Mac10[[#This Row],[Net Unit]]*Table_Query_from_Mac10[[#This Row],[qty_to_ship]])</f>
        <v>153.47999999999999</v>
      </c>
      <c r="O2941" s="47">
        <f>SUMIFS(Summary!C:C,Summary!H:H,Table_Query_from_Mac10[[#This Row],[Juiceoc]])</f>
        <v>0</v>
      </c>
      <c r="P2941" s="47">
        <f>SUMIFS(Summary!D:D,Summary!H:H,Table_Query_from_Mac10[[#This Row],[Juiceoc]])</f>
        <v>0</v>
      </c>
      <c r="Q2941" s="47">
        <f>SUMIFS(Summary!E:E,Summary!H:H,Table_Query_from_Mac10[[#This Row],[Juiceoc]])</f>
        <v>0</v>
      </c>
      <c r="R2941" s="47">
        <f>Table_Query_from_Mac10[[#This Row],[Net Unit]]*(1+Table_Query_from_Mac10[[#This Row],[PriceIncreasebyType]])</f>
        <v>25.58</v>
      </c>
      <c r="S2941" s="47">
        <f>Table_Query_from_Mac10[[#This Row],[UnitPriceFuture]]*Table_Query_from_Mac10[[#This Row],[qtytoShipFuture]]</f>
        <v>153.47999999999999</v>
      </c>
      <c r="T2941" s="47">
        <f>ROUND(Table_Query_from_Mac10[[#This Row],[qty_to_ship]]*(1+Table_Query_from_Mac10[[#This Row],[VolumeIncreasebyType]]),0)</f>
        <v>6</v>
      </c>
      <c r="U2941" s="47">
        <f>Table_Query_from_Mac10[[#This Row],[qtytoShipFuture]]*Table_Query_from_Mac10[[#This Row],[Future-cost]]</f>
        <v>68.88</v>
      </c>
      <c r="V2941" s="47">
        <f>Table_Query_from_Mac10[[#This Row],[qtytoShipFuture]]-Table_Query_from_Mac10[[#This Row],[qty_to_ship]]</f>
        <v>0</v>
      </c>
      <c r="W2941" s="47">
        <f>Table_Query_from_Mac10[[#This Row],[UnitPriceFuture]]</f>
        <v>25.58</v>
      </c>
      <c r="X2941" s="47">
        <f>Table_Query_from_Mac10[[#This Row],[Unit Increase]]*Table_Query_from_Mac10[[#This Row],[UnitPriceFuture]]</f>
        <v>0</v>
      </c>
      <c r="Y2941" s="47">
        <f>Table_Query_from_Mac10[[#This Row],[Unit Increase]]*Table_Query_from_Mac10[[#This Row],[Future-cost]]</f>
        <v>0</v>
      </c>
      <c r="Z2941" s="47">
        <f>-(Table_Query_from_Mac10[[#This Row],[Incremental Sales]]+((Table_Query_from_Mac10[[#This Row],[Incremental Sales]]*-(SUM(Summary!$S$8:$S$9)))))*Summary!$S$18</f>
        <v>0</v>
      </c>
      <c r="AA2941" s="47">
        <f>IFERROR(Table_Query_from_Mac10[[#This Row],[Incremental Cost]]/Table_Query_from_Mac10[[#This Row],[Incremental Sales]],0)</f>
        <v>0</v>
      </c>
      <c r="AB2941" s="47">
        <f>IFERROR(Table_Query_from_Mac10[[#This Row],[TotalCostFuture]]/Table_Query_from_Mac10[[#This Row],[totalsalesFuture]],0)</f>
        <v>0.44878811571540267</v>
      </c>
      <c r="AN2941" s="31">
        <v>24</v>
      </c>
      <c r="AO2941">
        <f t="shared" si="90"/>
        <v>6</v>
      </c>
      <c r="AQ2941" s="31">
        <v>73.09</v>
      </c>
      <c r="AR2941">
        <f t="shared" si="91"/>
        <v>25.58</v>
      </c>
    </row>
    <row r="2942" spans="1:44" x14ac:dyDescent="0.25">
      <c r="A2942">
        <v>90303</v>
      </c>
      <c r="B2942">
        <v>4</v>
      </c>
      <c r="C2942" t="s">
        <v>86</v>
      </c>
      <c r="D2942" t="s">
        <v>79</v>
      </c>
      <c r="E2942">
        <v>6</v>
      </c>
      <c r="F2942">
        <v>1.31</v>
      </c>
      <c r="G2942">
        <v>3.91</v>
      </c>
      <c r="H2942" s="1">
        <v>44862</v>
      </c>
      <c r="I2942" s="20">
        <v>0</v>
      </c>
      <c r="J2942" s="47">
        <f>Table_Query_from_Mac10[[#This Row],[unit_price]]-(Table_Query_from_Mac10[[#This Row],[unit_price]]*(Table_Query_from_Mac10[[#This Row],[discount_pct]]/100))</f>
        <v>3.91</v>
      </c>
      <c r="K2942" s="47">
        <f>Table_Query_from_Mac10[[#This Row],[unit_cost]]</f>
        <v>1.31</v>
      </c>
      <c r="L2942" s="47">
        <f>Table_Query_from_Mac10[[#This Row],[Live-cost]]*(1+Table_Query_from_Mac10[[#This Row],[CogsIncreasebyTYPE]])</f>
        <v>1.31</v>
      </c>
      <c r="M2942" s="47">
        <f>Table_Query_from_Mac10[[#This Row],[Live-cost]]*Table_Query_from_Mac10[[#This Row],[qty_to_ship]]</f>
        <v>7.86</v>
      </c>
      <c r="N2942" s="47">
        <f>IF(Table_Query_from_Mac10[[#This Row],[item_no]]="KDA",-Table_Query_from_Mac10[[#This Row],[unit_price]],Table_Query_from_Mac10[[#This Row],[Net Unit]]*Table_Query_from_Mac10[[#This Row],[qty_to_ship]])</f>
        <v>23.46</v>
      </c>
      <c r="O2942" s="47">
        <f>SUMIFS(Summary!C:C,Summary!H:H,Table_Query_from_Mac10[[#This Row],[Juiceoc]])</f>
        <v>0</v>
      </c>
      <c r="P2942" s="47">
        <f>SUMIFS(Summary!D:D,Summary!H:H,Table_Query_from_Mac10[[#This Row],[Juiceoc]])</f>
        <v>0</v>
      </c>
      <c r="Q2942" s="47">
        <f>SUMIFS(Summary!E:E,Summary!H:H,Table_Query_from_Mac10[[#This Row],[Juiceoc]])</f>
        <v>0</v>
      </c>
      <c r="R2942" s="47">
        <f>Table_Query_from_Mac10[[#This Row],[Net Unit]]*(1+Table_Query_from_Mac10[[#This Row],[PriceIncreasebyType]])</f>
        <v>3.91</v>
      </c>
      <c r="S2942" s="47">
        <f>Table_Query_from_Mac10[[#This Row],[UnitPriceFuture]]*Table_Query_from_Mac10[[#This Row],[qtytoShipFuture]]</f>
        <v>23.46</v>
      </c>
      <c r="T2942" s="47">
        <f>ROUND(Table_Query_from_Mac10[[#This Row],[qty_to_ship]]*(1+Table_Query_from_Mac10[[#This Row],[VolumeIncreasebyType]]),0)</f>
        <v>6</v>
      </c>
      <c r="U2942" s="47">
        <f>Table_Query_from_Mac10[[#This Row],[qtytoShipFuture]]*Table_Query_from_Mac10[[#This Row],[Future-cost]]</f>
        <v>7.86</v>
      </c>
      <c r="V2942" s="47">
        <f>Table_Query_from_Mac10[[#This Row],[qtytoShipFuture]]-Table_Query_from_Mac10[[#This Row],[qty_to_ship]]</f>
        <v>0</v>
      </c>
      <c r="W2942" s="47">
        <f>Table_Query_from_Mac10[[#This Row],[UnitPriceFuture]]</f>
        <v>3.91</v>
      </c>
      <c r="X2942" s="47">
        <f>Table_Query_from_Mac10[[#This Row],[Unit Increase]]*Table_Query_from_Mac10[[#This Row],[UnitPriceFuture]]</f>
        <v>0</v>
      </c>
      <c r="Y2942" s="47">
        <f>Table_Query_from_Mac10[[#This Row],[Unit Increase]]*Table_Query_from_Mac10[[#This Row],[Future-cost]]</f>
        <v>0</v>
      </c>
      <c r="Z2942" s="47">
        <f>-(Table_Query_from_Mac10[[#This Row],[Incremental Sales]]+((Table_Query_from_Mac10[[#This Row],[Incremental Sales]]*-(SUM(Summary!$S$8:$S$9)))))*Summary!$S$18</f>
        <v>0</v>
      </c>
      <c r="AA2942" s="47">
        <f>IFERROR(Table_Query_from_Mac10[[#This Row],[Incremental Cost]]/Table_Query_from_Mac10[[#This Row],[Incremental Sales]],0)</f>
        <v>0</v>
      </c>
      <c r="AB2942" s="47">
        <f>IFERROR(Table_Query_from_Mac10[[#This Row],[TotalCostFuture]]/Table_Query_from_Mac10[[#This Row],[totalsalesFuture]],0)</f>
        <v>0.33503836317135549</v>
      </c>
      <c r="AN2942" s="30">
        <v>24</v>
      </c>
      <c r="AO2942">
        <f t="shared" si="90"/>
        <v>6</v>
      </c>
      <c r="AQ2942" s="30">
        <v>11.18</v>
      </c>
      <c r="AR2942">
        <f t="shared" si="91"/>
        <v>3.91</v>
      </c>
    </row>
    <row r="2943" spans="1:44" x14ac:dyDescent="0.25">
      <c r="A2943">
        <v>90303</v>
      </c>
      <c r="B2943">
        <v>5</v>
      </c>
      <c r="C2943" t="s">
        <v>84</v>
      </c>
      <c r="D2943" t="s">
        <v>79</v>
      </c>
      <c r="E2943">
        <v>36</v>
      </c>
      <c r="F2943">
        <v>3.92</v>
      </c>
      <c r="G2943">
        <v>8.0299999999999994</v>
      </c>
      <c r="H2943" s="1">
        <v>44862</v>
      </c>
      <c r="I2943" s="20">
        <v>0</v>
      </c>
      <c r="J2943" s="47">
        <f>Table_Query_from_Mac10[[#This Row],[unit_price]]-(Table_Query_from_Mac10[[#This Row],[unit_price]]*(Table_Query_from_Mac10[[#This Row],[discount_pct]]/100))</f>
        <v>8.0299999999999994</v>
      </c>
      <c r="K2943" s="47">
        <f>Table_Query_from_Mac10[[#This Row],[unit_cost]]</f>
        <v>3.92</v>
      </c>
      <c r="L2943" s="47">
        <f>Table_Query_from_Mac10[[#This Row],[Live-cost]]*(1+Table_Query_from_Mac10[[#This Row],[CogsIncreasebyTYPE]])</f>
        <v>3.92</v>
      </c>
      <c r="M2943" s="47">
        <f>Table_Query_from_Mac10[[#This Row],[Live-cost]]*Table_Query_from_Mac10[[#This Row],[qty_to_ship]]</f>
        <v>141.12</v>
      </c>
      <c r="N2943" s="47">
        <f>IF(Table_Query_from_Mac10[[#This Row],[item_no]]="KDA",-Table_Query_from_Mac10[[#This Row],[unit_price]],Table_Query_from_Mac10[[#This Row],[Net Unit]]*Table_Query_from_Mac10[[#This Row],[qty_to_ship]])</f>
        <v>289.08</v>
      </c>
      <c r="O2943" s="47">
        <f>SUMIFS(Summary!C:C,Summary!H:H,Table_Query_from_Mac10[[#This Row],[Juiceoc]])</f>
        <v>0</v>
      </c>
      <c r="P2943" s="47">
        <f>SUMIFS(Summary!D:D,Summary!H:H,Table_Query_from_Mac10[[#This Row],[Juiceoc]])</f>
        <v>0</v>
      </c>
      <c r="Q2943" s="47">
        <f>SUMIFS(Summary!E:E,Summary!H:H,Table_Query_from_Mac10[[#This Row],[Juiceoc]])</f>
        <v>0</v>
      </c>
      <c r="R2943" s="47">
        <f>Table_Query_from_Mac10[[#This Row],[Net Unit]]*(1+Table_Query_from_Mac10[[#This Row],[PriceIncreasebyType]])</f>
        <v>8.0299999999999994</v>
      </c>
      <c r="S2943" s="47">
        <f>Table_Query_from_Mac10[[#This Row],[UnitPriceFuture]]*Table_Query_from_Mac10[[#This Row],[qtytoShipFuture]]</f>
        <v>289.08</v>
      </c>
      <c r="T2943" s="47">
        <f>ROUND(Table_Query_from_Mac10[[#This Row],[qty_to_ship]]*(1+Table_Query_from_Mac10[[#This Row],[VolumeIncreasebyType]]),0)</f>
        <v>36</v>
      </c>
      <c r="U2943" s="47">
        <f>Table_Query_from_Mac10[[#This Row],[qtytoShipFuture]]*Table_Query_from_Mac10[[#This Row],[Future-cost]]</f>
        <v>141.12</v>
      </c>
      <c r="V2943" s="47">
        <f>Table_Query_from_Mac10[[#This Row],[qtytoShipFuture]]-Table_Query_from_Mac10[[#This Row],[qty_to_ship]]</f>
        <v>0</v>
      </c>
      <c r="W2943" s="47">
        <f>Table_Query_from_Mac10[[#This Row],[UnitPriceFuture]]</f>
        <v>8.0299999999999994</v>
      </c>
      <c r="X2943" s="47">
        <f>Table_Query_from_Mac10[[#This Row],[Unit Increase]]*Table_Query_from_Mac10[[#This Row],[UnitPriceFuture]]</f>
        <v>0</v>
      </c>
      <c r="Y2943" s="47">
        <f>Table_Query_from_Mac10[[#This Row],[Unit Increase]]*Table_Query_from_Mac10[[#This Row],[Future-cost]]</f>
        <v>0</v>
      </c>
      <c r="Z2943" s="47">
        <f>-(Table_Query_from_Mac10[[#This Row],[Incremental Sales]]+((Table_Query_from_Mac10[[#This Row],[Incremental Sales]]*-(SUM(Summary!$S$8:$S$9)))))*Summary!$S$18</f>
        <v>0</v>
      </c>
      <c r="AA2943" s="47">
        <f>IFERROR(Table_Query_from_Mac10[[#This Row],[Incremental Cost]]/Table_Query_from_Mac10[[#This Row],[Incremental Sales]],0)</f>
        <v>0</v>
      </c>
      <c r="AB2943" s="47">
        <f>IFERROR(Table_Query_from_Mac10[[#This Row],[TotalCostFuture]]/Table_Query_from_Mac10[[#This Row],[totalsalesFuture]],0)</f>
        <v>0.48816936488169371</v>
      </c>
      <c r="AN2943" s="31">
        <v>144</v>
      </c>
      <c r="AO2943">
        <f t="shared" si="90"/>
        <v>36</v>
      </c>
      <c r="AQ2943" s="31">
        <v>22.95</v>
      </c>
      <c r="AR2943">
        <f t="shared" si="91"/>
        <v>8.0299999999999994</v>
      </c>
    </row>
    <row r="2944" spans="1:44" x14ac:dyDescent="0.25">
      <c r="A2944">
        <v>90303</v>
      </c>
      <c r="B2944">
        <v>6</v>
      </c>
      <c r="C2944" t="s">
        <v>86</v>
      </c>
      <c r="D2944" t="s">
        <v>79</v>
      </c>
      <c r="E2944">
        <v>19</v>
      </c>
      <c r="F2944">
        <v>4.97</v>
      </c>
      <c r="G2944">
        <v>11.08</v>
      </c>
      <c r="H2944" s="1">
        <v>44862</v>
      </c>
      <c r="I2944" s="20">
        <v>0</v>
      </c>
      <c r="J2944" s="47">
        <f>Table_Query_from_Mac10[[#This Row],[unit_price]]-(Table_Query_from_Mac10[[#This Row],[unit_price]]*(Table_Query_from_Mac10[[#This Row],[discount_pct]]/100))</f>
        <v>11.08</v>
      </c>
      <c r="K2944" s="47">
        <f>Table_Query_from_Mac10[[#This Row],[unit_cost]]</f>
        <v>4.97</v>
      </c>
      <c r="L2944" s="47">
        <f>Table_Query_from_Mac10[[#This Row],[Live-cost]]*(1+Table_Query_from_Mac10[[#This Row],[CogsIncreasebyTYPE]])</f>
        <v>4.97</v>
      </c>
      <c r="M2944" s="47">
        <f>Table_Query_from_Mac10[[#This Row],[Live-cost]]*Table_Query_from_Mac10[[#This Row],[qty_to_ship]]</f>
        <v>94.429999999999993</v>
      </c>
      <c r="N2944" s="47">
        <f>IF(Table_Query_from_Mac10[[#This Row],[item_no]]="KDA",-Table_Query_from_Mac10[[#This Row],[unit_price]],Table_Query_from_Mac10[[#This Row],[Net Unit]]*Table_Query_from_Mac10[[#This Row],[qty_to_ship]])</f>
        <v>210.52</v>
      </c>
      <c r="O2944" s="47">
        <f>SUMIFS(Summary!C:C,Summary!H:H,Table_Query_from_Mac10[[#This Row],[Juiceoc]])</f>
        <v>0</v>
      </c>
      <c r="P2944" s="47">
        <f>SUMIFS(Summary!D:D,Summary!H:H,Table_Query_from_Mac10[[#This Row],[Juiceoc]])</f>
        <v>0</v>
      </c>
      <c r="Q2944" s="47">
        <f>SUMIFS(Summary!E:E,Summary!H:H,Table_Query_from_Mac10[[#This Row],[Juiceoc]])</f>
        <v>0</v>
      </c>
      <c r="R2944" s="47">
        <f>Table_Query_from_Mac10[[#This Row],[Net Unit]]*(1+Table_Query_from_Mac10[[#This Row],[PriceIncreasebyType]])</f>
        <v>11.08</v>
      </c>
      <c r="S2944" s="47">
        <f>Table_Query_from_Mac10[[#This Row],[UnitPriceFuture]]*Table_Query_from_Mac10[[#This Row],[qtytoShipFuture]]</f>
        <v>210.52</v>
      </c>
      <c r="T2944" s="47">
        <f>ROUND(Table_Query_from_Mac10[[#This Row],[qty_to_ship]]*(1+Table_Query_from_Mac10[[#This Row],[VolumeIncreasebyType]]),0)</f>
        <v>19</v>
      </c>
      <c r="U2944" s="47">
        <f>Table_Query_from_Mac10[[#This Row],[qtytoShipFuture]]*Table_Query_from_Mac10[[#This Row],[Future-cost]]</f>
        <v>94.429999999999993</v>
      </c>
      <c r="V2944" s="47">
        <f>Table_Query_from_Mac10[[#This Row],[qtytoShipFuture]]-Table_Query_from_Mac10[[#This Row],[qty_to_ship]]</f>
        <v>0</v>
      </c>
      <c r="W2944" s="47">
        <f>Table_Query_from_Mac10[[#This Row],[UnitPriceFuture]]</f>
        <v>11.08</v>
      </c>
      <c r="X2944" s="47">
        <f>Table_Query_from_Mac10[[#This Row],[Unit Increase]]*Table_Query_from_Mac10[[#This Row],[UnitPriceFuture]]</f>
        <v>0</v>
      </c>
      <c r="Y2944" s="47">
        <f>Table_Query_from_Mac10[[#This Row],[Unit Increase]]*Table_Query_from_Mac10[[#This Row],[Future-cost]]</f>
        <v>0</v>
      </c>
      <c r="Z2944" s="47">
        <f>-(Table_Query_from_Mac10[[#This Row],[Incremental Sales]]+((Table_Query_from_Mac10[[#This Row],[Incremental Sales]]*-(SUM(Summary!$S$8:$S$9)))))*Summary!$S$18</f>
        <v>0</v>
      </c>
      <c r="AA2944" s="47">
        <f>IFERROR(Table_Query_from_Mac10[[#This Row],[Incremental Cost]]/Table_Query_from_Mac10[[#This Row],[Incremental Sales]],0)</f>
        <v>0</v>
      </c>
      <c r="AB2944" s="47">
        <f>IFERROR(Table_Query_from_Mac10[[#This Row],[TotalCostFuture]]/Table_Query_from_Mac10[[#This Row],[totalsalesFuture]],0)</f>
        <v>0.4485559566787003</v>
      </c>
      <c r="AN2944" s="30">
        <v>75</v>
      </c>
      <c r="AO2944">
        <f t="shared" si="90"/>
        <v>19</v>
      </c>
      <c r="AQ2944" s="30">
        <v>31.66</v>
      </c>
      <c r="AR2944">
        <f t="shared" si="91"/>
        <v>11.08</v>
      </c>
    </row>
    <row r="2945" spans="1:44" x14ac:dyDescent="0.25">
      <c r="A2945">
        <v>90303</v>
      </c>
      <c r="B2945">
        <v>7</v>
      </c>
      <c r="C2945" t="s">
        <v>86</v>
      </c>
      <c r="D2945" t="s">
        <v>79</v>
      </c>
      <c r="E2945">
        <v>24</v>
      </c>
      <c r="F2945">
        <v>1.2</v>
      </c>
      <c r="G2945">
        <v>3.91</v>
      </c>
      <c r="H2945" s="1">
        <v>44862</v>
      </c>
      <c r="I2945" s="20">
        <v>0</v>
      </c>
      <c r="J2945" s="47">
        <f>Table_Query_from_Mac10[[#This Row],[unit_price]]-(Table_Query_from_Mac10[[#This Row],[unit_price]]*(Table_Query_from_Mac10[[#This Row],[discount_pct]]/100))</f>
        <v>3.91</v>
      </c>
      <c r="K2945" s="47">
        <f>Table_Query_from_Mac10[[#This Row],[unit_cost]]</f>
        <v>1.2</v>
      </c>
      <c r="L2945" s="47">
        <f>Table_Query_from_Mac10[[#This Row],[Live-cost]]*(1+Table_Query_from_Mac10[[#This Row],[CogsIncreasebyTYPE]])</f>
        <v>1.2</v>
      </c>
      <c r="M2945" s="47">
        <f>Table_Query_from_Mac10[[#This Row],[Live-cost]]*Table_Query_from_Mac10[[#This Row],[qty_to_ship]]</f>
        <v>28.799999999999997</v>
      </c>
      <c r="N2945" s="47">
        <f>IF(Table_Query_from_Mac10[[#This Row],[item_no]]="KDA",-Table_Query_from_Mac10[[#This Row],[unit_price]],Table_Query_from_Mac10[[#This Row],[Net Unit]]*Table_Query_from_Mac10[[#This Row],[qty_to_ship]])</f>
        <v>93.84</v>
      </c>
      <c r="O2945" s="47">
        <f>SUMIFS(Summary!C:C,Summary!H:H,Table_Query_from_Mac10[[#This Row],[Juiceoc]])</f>
        <v>0</v>
      </c>
      <c r="P2945" s="47">
        <f>SUMIFS(Summary!D:D,Summary!H:H,Table_Query_from_Mac10[[#This Row],[Juiceoc]])</f>
        <v>0</v>
      </c>
      <c r="Q2945" s="47">
        <f>SUMIFS(Summary!E:E,Summary!H:H,Table_Query_from_Mac10[[#This Row],[Juiceoc]])</f>
        <v>0</v>
      </c>
      <c r="R2945" s="47">
        <f>Table_Query_from_Mac10[[#This Row],[Net Unit]]*(1+Table_Query_from_Mac10[[#This Row],[PriceIncreasebyType]])</f>
        <v>3.91</v>
      </c>
      <c r="S2945" s="47">
        <f>Table_Query_from_Mac10[[#This Row],[UnitPriceFuture]]*Table_Query_from_Mac10[[#This Row],[qtytoShipFuture]]</f>
        <v>93.84</v>
      </c>
      <c r="T2945" s="47">
        <f>ROUND(Table_Query_from_Mac10[[#This Row],[qty_to_ship]]*(1+Table_Query_from_Mac10[[#This Row],[VolumeIncreasebyType]]),0)</f>
        <v>24</v>
      </c>
      <c r="U2945" s="47">
        <f>Table_Query_from_Mac10[[#This Row],[qtytoShipFuture]]*Table_Query_from_Mac10[[#This Row],[Future-cost]]</f>
        <v>28.799999999999997</v>
      </c>
      <c r="V2945" s="47">
        <f>Table_Query_from_Mac10[[#This Row],[qtytoShipFuture]]-Table_Query_from_Mac10[[#This Row],[qty_to_ship]]</f>
        <v>0</v>
      </c>
      <c r="W2945" s="47">
        <f>Table_Query_from_Mac10[[#This Row],[UnitPriceFuture]]</f>
        <v>3.91</v>
      </c>
      <c r="X2945" s="47">
        <f>Table_Query_from_Mac10[[#This Row],[Unit Increase]]*Table_Query_from_Mac10[[#This Row],[UnitPriceFuture]]</f>
        <v>0</v>
      </c>
      <c r="Y2945" s="47">
        <f>Table_Query_from_Mac10[[#This Row],[Unit Increase]]*Table_Query_from_Mac10[[#This Row],[Future-cost]]</f>
        <v>0</v>
      </c>
      <c r="Z2945" s="47">
        <f>-(Table_Query_from_Mac10[[#This Row],[Incremental Sales]]+((Table_Query_from_Mac10[[#This Row],[Incremental Sales]]*-(SUM(Summary!$S$8:$S$9)))))*Summary!$S$18</f>
        <v>0</v>
      </c>
      <c r="AA2945" s="47">
        <f>IFERROR(Table_Query_from_Mac10[[#This Row],[Incremental Cost]]/Table_Query_from_Mac10[[#This Row],[Incremental Sales]],0)</f>
        <v>0</v>
      </c>
      <c r="AB2945" s="47">
        <f>IFERROR(Table_Query_from_Mac10[[#This Row],[TotalCostFuture]]/Table_Query_from_Mac10[[#This Row],[totalsalesFuture]],0)</f>
        <v>0.30690537084398972</v>
      </c>
      <c r="AN2945" s="31">
        <v>96</v>
      </c>
      <c r="AO2945">
        <f t="shared" si="90"/>
        <v>24</v>
      </c>
      <c r="AQ2945" s="31">
        <v>11.18</v>
      </c>
      <c r="AR2945">
        <f t="shared" si="91"/>
        <v>3.91</v>
      </c>
    </row>
    <row r="2946" spans="1:44" x14ac:dyDescent="0.25">
      <c r="A2946">
        <v>90303</v>
      </c>
      <c r="B2946">
        <v>8</v>
      </c>
      <c r="C2946" t="s">
        <v>84</v>
      </c>
      <c r="D2946" t="s">
        <v>79</v>
      </c>
      <c r="E2946">
        <v>25</v>
      </c>
      <c r="F2946">
        <v>4.43</v>
      </c>
      <c r="G2946">
        <v>9.33</v>
      </c>
      <c r="H2946" s="1">
        <v>44862</v>
      </c>
      <c r="I2946" s="20">
        <v>0</v>
      </c>
      <c r="J2946" s="47">
        <f>Table_Query_from_Mac10[[#This Row],[unit_price]]-(Table_Query_from_Mac10[[#This Row],[unit_price]]*(Table_Query_from_Mac10[[#This Row],[discount_pct]]/100))</f>
        <v>9.33</v>
      </c>
      <c r="K2946" s="47">
        <f>Table_Query_from_Mac10[[#This Row],[unit_cost]]</f>
        <v>4.43</v>
      </c>
      <c r="L2946" s="47">
        <f>Table_Query_from_Mac10[[#This Row],[Live-cost]]*(1+Table_Query_from_Mac10[[#This Row],[CogsIncreasebyTYPE]])</f>
        <v>4.43</v>
      </c>
      <c r="M2946" s="47">
        <f>Table_Query_from_Mac10[[#This Row],[Live-cost]]*Table_Query_from_Mac10[[#This Row],[qty_to_ship]]</f>
        <v>110.75</v>
      </c>
      <c r="N2946" s="47">
        <f>IF(Table_Query_from_Mac10[[#This Row],[item_no]]="KDA",-Table_Query_from_Mac10[[#This Row],[unit_price]],Table_Query_from_Mac10[[#This Row],[Net Unit]]*Table_Query_from_Mac10[[#This Row],[qty_to_ship]])</f>
        <v>233.25</v>
      </c>
      <c r="O2946" s="47">
        <f>SUMIFS(Summary!C:C,Summary!H:H,Table_Query_from_Mac10[[#This Row],[Juiceoc]])</f>
        <v>0</v>
      </c>
      <c r="P2946" s="47">
        <f>SUMIFS(Summary!D:D,Summary!H:H,Table_Query_from_Mac10[[#This Row],[Juiceoc]])</f>
        <v>0</v>
      </c>
      <c r="Q2946" s="47">
        <f>SUMIFS(Summary!E:E,Summary!H:H,Table_Query_from_Mac10[[#This Row],[Juiceoc]])</f>
        <v>0</v>
      </c>
      <c r="R2946" s="47">
        <f>Table_Query_from_Mac10[[#This Row],[Net Unit]]*(1+Table_Query_from_Mac10[[#This Row],[PriceIncreasebyType]])</f>
        <v>9.33</v>
      </c>
      <c r="S2946" s="47">
        <f>Table_Query_from_Mac10[[#This Row],[UnitPriceFuture]]*Table_Query_from_Mac10[[#This Row],[qtytoShipFuture]]</f>
        <v>233.25</v>
      </c>
      <c r="T2946" s="47">
        <f>ROUND(Table_Query_from_Mac10[[#This Row],[qty_to_ship]]*(1+Table_Query_from_Mac10[[#This Row],[VolumeIncreasebyType]]),0)</f>
        <v>25</v>
      </c>
      <c r="U2946" s="47">
        <f>Table_Query_from_Mac10[[#This Row],[qtytoShipFuture]]*Table_Query_from_Mac10[[#This Row],[Future-cost]]</f>
        <v>110.75</v>
      </c>
      <c r="V2946" s="47">
        <f>Table_Query_from_Mac10[[#This Row],[qtytoShipFuture]]-Table_Query_from_Mac10[[#This Row],[qty_to_ship]]</f>
        <v>0</v>
      </c>
      <c r="W2946" s="47">
        <f>Table_Query_from_Mac10[[#This Row],[UnitPriceFuture]]</f>
        <v>9.33</v>
      </c>
      <c r="X2946" s="47">
        <f>Table_Query_from_Mac10[[#This Row],[Unit Increase]]*Table_Query_from_Mac10[[#This Row],[UnitPriceFuture]]</f>
        <v>0</v>
      </c>
      <c r="Y2946" s="47">
        <f>Table_Query_from_Mac10[[#This Row],[Unit Increase]]*Table_Query_from_Mac10[[#This Row],[Future-cost]]</f>
        <v>0</v>
      </c>
      <c r="Z2946" s="47">
        <f>-(Table_Query_from_Mac10[[#This Row],[Incremental Sales]]+((Table_Query_from_Mac10[[#This Row],[Incremental Sales]]*-(SUM(Summary!$S$8:$S$9)))))*Summary!$S$18</f>
        <v>0</v>
      </c>
      <c r="AA2946" s="47">
        <f>IFERROR(Table_Query_from_Mac10[[#This Row],[Incremental Cost]]/Table_Query_from_Mac10[[#This Row],[Incremental Sales]],0)</f>
        <v>0</v>
      </c>
      <c r="AB2946" s="47">
        <f>IFERROR(Table_Query_from_Mac10[[#This Row],[TotalCostFuture]]/Table_Query_from_Mac10[[#This Row],[totalsalesFuture]],0)</f>
        <v>0.47481243301178994</v>
      </c>
      <c r="AN2946" s="30">
        <v>100</v>
      </c>
      <c r="AO2946">
        <f t="shared" si="90"/>
        <v>25</v>
      </c>
      <c r="AQ2946" s="30">
        <v>26.65</v>
      </c>
      <c r="AR2946">
        <f t="shared" si="91"/>
        <v>9.33</v>
      </c>
    </row>
    <row r="2947" spans="1:44" x14ac:dyDescent="0.25">
      <c r="A2947">
        <v>90303</v>
      </c>
      <c r="B2947">
        <v>9</v>
      </c>
      <c r="C2947" t="s">
        <v>86</v>
      </c>
      <c r="D2947" t="s">
        <v>79</v>
      </c>
      <c r="E2947">
        <v>25</v>
      </c>
      <c r="F2947">
        <v>5.56</v>
      </c>
      <c r="G2947">
        <v>11.93</v>
      </c>
      <c r="H2947" s="1">
        <v>44862</v>
      </c>
      <c r="I2947" s="20">
        <v>0</v>
      </c>
      <c r="J2947" s="47">
        <f>Table_Query_from_Mac10[[#This Row],[unit_price]]-(Table_Query_from_Mac10[[#This Row],[unit_price]]*(Table_Query_from_Mac10[[#This Row],[discount_pct]]/100))</f>
        <v>11.93</v>
      </c>
      <c r="K2947" s="47">
        <f>Table_Query_from_Mac10[[#This Row],[unit_cost]]</f>
        <v>5.56</v>
      </c>
      <c r="L2947" s="47">
        <f>Table_Query_from_Mac10[[#This Row],[Live-cost]]*(1+Table_Query_from_Mac10[[#This Row],[CogsIncreasebyTYPE]])</f>
        <v>5.56</v>
      </c>
      <c r="M2947" s="47">
        <f>Table_Query_from_Mac10[[#This Row],[Live-cost]]*Table_Query_from_Mac10[[#This Row],[qty_to_ship]]</f>
        <v>139</v>
      </c>
      <c r="N2947" s="47">
        <f>IF(Table_Query_from_Mac10[[#This Row],[item_no]]="KDA",-Table_Query_from_Mac10[[#This Row],[unit_price]],Table_Query_from_Mac10[[#This Row],[Net Unit]]*Table_Query_from_Mac10[[#This Row],[qty_to_ship]])</f>
        <v>298.25</v>
      </c>
      <c r="O2947" s="47">
        <f>SUMIFS(Summary!C:C,Summary!H:H,Table_Query_from_Mac10[[#This Row],[Juiceoc]])</f>
        <v>0</v>
      </c>
      <c r="P2947" s="47">
        <f>SUMIFS(Summary!D:D,Summary!H:H,Table_Query_from_Mac10[[#This Row],[Juiceoc]])</f>
        <v>0</v>
      </c>
      <c r="Q2947" s="47">
        <f>SUMIFS(Summary!E:E,Summary!H:H,Table_Query_from_Mac10[[#This Row],[Juiceoc]])</f>
        <v>0</v>
      </c>
      <c r="R2947" s="47">
        <f>Table_Query_from_Mac10[[#This Row],[Net Unit]]*(1+Table_Query_from_Mac10[[#This Row],[PriceIncreasebyType]])</f>
        <v>11.93</v>
      </c>
      <c r="S2947" s="47">
        <f>Table_Query_from_Mac10[[#This Row],[UnitPriceFuture]]*Table_Query_from_Mac10[[#This Row],[qtytoShipFuture]]</f>
        <v>298.25</v>
      </c>
      <c r="T2947" s="47">
        <f>ROUND(Table_Query_from_Mac10[[#This Row],[qty_to_ship]]*(1+Table_Query_from_Mac10[[#This Row],[VolumeIncreasebyType]]),0)</f>
        <v>25</v>
      </c>
      <c r="U2947" s="47">
        <f>Table_Query_from_Mac10[[#This Row],[qtytoShipFuture]]*Table_Query_from_Mac10[[#This Row],[Future-cost]]</f>
        <v>139</v>
      </c>
      <c r="V2947" s="47">
        <f>Table_Query_from_Mac10[[#This Row],[qtytoShipFuture]]-Table_Query_from_Mac10[[#This Row],[qty_to_ship]]</f>
        <v>0</v>
      </c>
      <c r="W2947" s="47">
        <f>Table_Query_from_Mac10[[#This Row],[UnitPriceFuture]]</f>
        <v>11.93</v>
      </c>
      <c r="X2947" s="47">
        <f>Table_Query_from_Mac10[[#This Row],[Unit Increase]]*Table_Query_from_Mac10[[#This Row],[UnitPriceFuture]]</f>
        <v>0</v>
      </c>
      <c r="Y2947" s="47">
        <f>Table_Query_from_Mac10[[#This Row],[Unit Increase]]*Table_Query_from_Mac10[[#This Row],[Future-cost]]</f>
        <v>0</v>
      </c>
      <c r="Z2947" s="47">
        <f>-(Table_Query_from_Mac10[[#This Row],[Incremental Sales]]+((Table_Query_from_Mac10[[#This Row],[Incremental Sales]]*-(SUM(Summary!$S$8:$S$9)))))*Summary!$S$18</f>
        <v>0</v>
      </c>
      <c r="AA2947" s="47">
        <f>IFERROR(Table_Query_from_Mac10[[#This Row],[Incremental Cost]]/Table_Query_from_Mac10[[#This Row],[Incremental Sales]],0)</f>
        <v>0</v>
      </c>
      <c r="AB2947" s="47">
        <f>IFERROR(Table_Query_from_Mac10[[#This Row],[TotalCostFuture]]/Table_Query_from_Mac10[[#This Row],[totalsalesFuture]],0)</f>
        <v>0.46605196982397318</v>
      </c>
      <c r="AN2947" s="31">
        <v>100</v>
      </c>
      <c r="AO2947">
        <f t="shared" ref="AO2947:AO3010" si="92">CEILING(AN2947/4,1)</f>
        <v>25</v>
      </c>
      <c r="AQ2947" s="31">
        <v>34.090000000000003</v>
      </c>
      <c r="AR2947">
        <f t="shared" ref="AR2947:AR3010" si="93">ROUND(AQ2947/5*1.75,2)</f>
        <v>11.93</v>
      </c>
    </row>
    <row r="2948" spans="1:44" x14ac:dyDescent="0.25">
      <c r="A2948">
        <v>90298</v>
      </c>
      <c r="B2948">
        <v>10</v>
      </c>
      <c r="C2948" t="s">
        <v>55</v>
      </c>
      <c r="D2948" t="s">
        <v>81</v>
      </c>
      <c r="E2948">
        <v>25</v>
      </c>
      <c r="F2948">
        <v>4.3899999999999997</v>
      </c>
      <c r="G2948">
        <v>10.54</v>
      </c>
      <c r="H2948" s="1">
        <v>44854</v>
      </c>
      <c r="I2948" s="20">
        <v>10</v>
      </c>
      <c r="J2948" s="47">
        <f>Table_Query_from_Mac10[[#This Row],[unit_price]]-(Table_Query_from_Mac10[[#This Row],[unit_price]]*(Table_Query_from_Mac10[[#This Row],[discount_pct]]/100))</f>
        <v>9.4859999999999989</v>
      </c>
      <c r="K2948" s="47">
        <f>Table_Query_from_Mac10[[#This Row],[unit_cost]]</f>
        <v>4.3899999999999997</v>
      </c>
      <c r="L2948" s="47">
        <f>Table_Query_from_Mac10[[#This Row],[Live-cost]]*(1+Table_Query_from_Mac10[[#This Row],[CogsIncreasebyTYPE]])</f>
        <v>4.3899999999999997</v>
      </c>
      <c r="M2948" s="47">
        <f>Table_Query_from_Mac10[[#This Row],[Live-cost]]*Table_Query_from_Mac10[[#This Row],[qty_to_ship]]</f>
        <v>109.74999999999999</v>
      </c>
      <c r="N2948" s="47">
        <f>IF(Table_Query_from_Mac10[[#This Row],[item_no]]="KDA",-Table_Query_from_Mac10[[#This Row],[unit_price]],Table_Query_from_Mac10[[#This Row],[Net Unit]]*Table_Query_from_Mac10[[#This Row],[qty_to_ship]])</f>
        <v>237.14999999999998</v>
      </c>
      <c r="O2948" s="47">
        <f>SUMIFS(Summary!C:C,Summary!H:H,Table_Query_from_Mac10[[#This Row],[Juiceoc]])</f>
        <v>0</v>
      </c>
      <c r="P2948" s="47">
        <f>SUMIFS(Summary!D:D,Summary!H:H,Table_Query_from_Mac10[[#This Row],[Juiceoc]])</f>
        <v>0</v>
      </c>
      <c r="Q2948" s="47">
        <f>SUMIFS(Summary!E:E,Summary!H:H,Table_Query_from_Mac10[[#This Row],[Juiceoc]])</f>
        <v>0</v>
      </c>
      <c r="R2948" s="47">
        <f>Table_Query_from_Mac10[[#This Row],[Net Unit]]*(1+Table_Query_from_Mac10[[#This Row],[PriceIncreasebyType]])</f>
        <v>9.4859999999999989</v>
      </c>
      <c r="S2948" s="47">
        <f>Table_Query_from_Mac10[[#This Row],[UnitPriceFuture]]*Table_Query_from_Mac10[[#This Row],[qtytoShipFuture]]</f>
        <v>237.14999999999998</v>
      </c>
      <c r="T2948" s="47">
        <f>ROUND(Table_Query_from_Mac10[[#This Row],[qty_to_ship]]*(1+Table_Query_from_Mac10[[#This Row],[VolumeIncreasebyType]]),0)</f>
        <v>25</v>
      </c>
      <c r="U2948" s="47">
        <f>Table_Query_from_Mac10[[#This Row],[qtytoShipFuture]]*Table_Query_from_Mac10[[#This Row],[Future-cost]]</f>
        <v>109.74999999999999</v>
      </c>
      <c r="V2948" s="47">
        <f>Table_Query_from_Mac10[[#This Row],[qtytoShipFuture]]-Table_Query_from_Mac10[[#This Row],[qty_to_ship]]</f>
        <v>0</v>
      </c>
      <c r="W2948" s="47">
        <f>Table_Query_from_Mac10[[#This Row],[UnitPriceFuture]]</f>
        <v>9.4859999999999989</v>
      </c>
      <c r="X2948" s="47">
        <f>Table_Query_from_Mac10[[#This Row],[Unit Increase]]*Table_Query_from_Mac10[[#This Row],[UnitPriceFuture]]</f>
        <v>0</v>
      </c>
      <c r="Y2948" s="47">
        <f>Table_Query_from_Mac10[[#This Row],[Unit Increase]]*Table_Query_from_Mac10[[#This Row],[Future-cost]]</f>
        <v>0</v>
      </c>
      <c r="Z2948" s="47">
        <f>-(Table_Query_from_Mac10[[#This Row],[Incremental Sales]]+((Table_Query_from_Mac10[[#This Row],[Incremental Sales]]*-(SUM(Summary!$S$8:$S$9)))))*Summary!$S$18</f>
        <v>0</v>
      </c>
      <c r="AA2948" s="47">
        <f>IFERROR(Table_Query_from_Mac10[[#This Row],[Incremental Cost]]/Table_Query_from_Mac10[[#This Row],[Incremental Sales]],0)</f>
        <v>0</v>
      </c>
      <c r="AB2948" s="47">
        <f>IFERROR(Table_Query_from_Mac10[[#This Row],[TotalCostFuture]]/Table_Query_from_Mac10[[#This Row],[totalsalesFuture]],0)</f>
        <v>0.46278726544381193</v>
      </c>
      <c r="AN2948" s="30">
        <v>100</v>
      </c>
      <c r="AO2948">
        <f t="shared" si="92"/>
        <v>25</v>
      </c>
      <c r="AQ2948" s="30">
        <v>30.1</v>
      </c>
      <c r="AR2948">
        <f t="shared" si="93"/>
        <v>10.54</v>
      </c>
    </row>
    <row r="2949" spans="1:44" x14ac:dyDescent="0.25">
      <c r="A2949">
        <v>90304</v>
      </c>
      <c r="B2949">
        <v>1</v>
      </c>
      <c r="C2949" t="s">
        <v>53</v>
      </c>
      <c r="D2949" t="s">
        <v>80</v>
      </c>
      <c r="E2949">
        <v>4</v>
      </c>
      <c r="F2949">
        <v>14.67</v>
      </c>
      <c r="G2949">
        <v>41.53</v>
      </c>
      <c r="H2949" s="1">
        <v>44845</v>
      </c>
      <c r="I2949" s="20">
        <v>5</v>
      </c>
      <c r="J2949" s="47">
        <f>Table_Query_from_Mac10[[#This Row],[unit_price]]-(Table_Query_from_Mac10[[#This Row],[unit_price]]*(Table_Query_from_Mac10[[#This Row],[discount_pct]]/100))</f>
        <v>39.453499999999998</v>
      </c>
      <c r="K2949" s="47">
        <f>Table_Query_from_Mac10[[#This Row],[unit_cost]]</f>
        <v>14.67</v>
      </c>
      <c r="L2949" s="47">
        <f>Table_Query_from_Mac10[[#This Row],[Live-cost]]*(1+Table_Query_from_Mac10[[#This Row],[CogsIncreasebyTYPE]])</f>
        <v>14.67</v>
      </c>
      <c r="M2949" s="47">
        <f>Table_Query_from_Mac10[[#This Row],[Live-cost]]*Table_Query_from_Mac10[[#This Row],[qty_to_ship]]</f>
        <v>58.68</v>
      </c>
      <c r="N2949" s="47">
        <f>IF(Table_Query_from_Mac10[[#This Row],[item_no]]="KDA",-Table_Query_from_Mac10[[#This Row],[unit_price]],Table_Query_from_Mac10[[#This Row],[Net Unit]]*Table_Query_from_Mac10[[#This Row],[qty_to_ship]])</f>
        <v>157.81399999999999</v>
      </c>
      <c r="O2949" s="47">
        <f>SUMIFS(Summary!C:C,Summary!H:H,Table_Query_from_Mac10[[#This Row],[Juiceoc]])</f>
        <v>0</v>
      </c>
      <c r="P2949" s="47">
        <f>SUMIFS(Summary!D:D,Summary!H:H,Table_Query_from_Mac10[[#This Row],[Juiceoc]])</f>
        <v>0</v>
      </c>
      <c r="Q2949" s="47">
        <f>SUMIFS(Summary!E:E,Summary!H:H,Table_Query_from_Mac10[[#This Row],[Juiceoc]])</f>
        <v>0</v>
      </c>
      <c r="R2949" s="47">
        <f>Table_Query_from_Mac10[[#This Row],[Net Unit]]*(1+Table_Query_from_Mac10[[#This Row],[PriceIncreasebyType]])</f>
        <v>39.453499999999998</v>
      </c>
      <c r="S2949" s="47">
        <f>Table_Query_from_Mac10[[#This Row],[UnitPriceFuture]]*Table_Query_from_Mac10[[#This Row],[qtytoShipFuture]]</f>
        <v>157.81399999999999</v>
      </c>
      <c r="T2949" s="47">
        <f>ROUND(Table_Query_from_Mac10[[#This Row],[qty_to_ship]]*(1+Table_Query_from_Mac10[[#This Row],[VolumeIncreasebyType]]),0)</f>
        <v>4</v>
      </c>
      <c r="U2949" s="47">
        <f>Table_Query_from_Mac10[[#This Row],[qtytoShipFuture]]*Table_Query_from_Mac10[[#This Row],[Future-cost]]</f>
        <v>58.68</v>
      </c>
      <c r="V2949" s="47">
        <f>Table_Query_from_Mac10[[#This Row],[qtytoShipFuture]]-Table_Query_from_Mac10[[#This Row],[qty_to_ship]]</f>
        <v>0</v>
      </c>
      <c r="W2949" s="47">
        <f>Table_Query_from_Mac10[[#This Row],[UnitPriceFuture]]</f>
        <v>39.453499999999998</v>
      </c>
      <c r="X2949" s="47">
        <f>Table_Query_from_Mac10[[#This Row],[Unit Increase]]*Table_Query_from_Mac10[[#This Row],[UnitPriceFuture]]</f>
        <v>0</v>
      </c>
      <c r="Y2949" s="47">
        <f>Table_Query_from_Mac10[[#This Row],[Unit Increase]]*Table_Query_from_Mac10[[#This Row],[Future-cost]]</f>
        <v>0</v>
      </c>
      <c r="Z2949" s="47">
        <f>-(Table_Query_from_Mac10[[#This Row],[Incremental Sales]]+((Table_Query_from_Mac10[[#This Row],[Incremental Sales]]*-(SUM(Summary!$S$8:$S$9)))))*Summary!$S$18</f>
        <v>0</v>
      </c>
      <c r="AA2949" s="47">
        <f>IFERROR(Table_Query_from_Mac10[[#This Row],[Incremental Cost]]/Table_Query_from_Mac10[[#This Row],[Incremental Sales]],0)</f>
        <v>0</v>
      </c>
      <c r="AB2949" s="47">
        <f>IFERROR(Table_Query_from_Mac10[[#This Row],[TotalCostFuture]]/Table_Query_from_Mac10[[#This Row],[totalsalesFuture]],0)</f>
        <v>0.37183012913936664</v>
      </c>
      <c r="AN2949" s="31">
        <v>16</v>
      </c>
      <c r="AO2949">
        <f t="shared" si="92"/>
        <v>4</v>
      </c>
      <c r="AQ2949" s="31">
        <v>118.67</v>
      </c>
      <c r="AR2949">
        <f t="shared" si="93"/>
        <v>41.53</v>
      </c>
    </row>
    <row r="2950" spans="1:44" x14ac:dyDescent="0.25">
      <c r="A2950">
        <v>90304</v>
      </c>
      <c r="B2950">
        <v>2</v>
      </c>
      <c r="C2950" t="s">
        <v>53</v>
      </c>
      <c r="D2950" t="s">
        <v>80</v>
      </c>
      <c r="E2950">
        <v>38</v>
      </c>
      <c r="F2950">
        <v>4.79</v>
      </c>
      <c r="G2950">
        <v>12.06</v>
      </c>
      <c r="H2950" s="1">
        <v>44845</v>
      </c>
      <c r="I2950" s="20">
        <v>5</v>
      </c>
      <c r="J2950" s="47">
        <f>Table_Query_from_Mac10[[#This Row],[unit_price]]-(Table_Query_from_Mac10[[#This Row],[unit_price]]*(Table_Query_from_Mac10[[#This Row],[discount_pct]]/100))</f>
        <v>11.457000000000001</v>
      </c>
      <c r="K2950" s="47">
        <f>Table_Query_from_Mac10[[#This Row],[unit_cost]]</f>
        <v>4.79</v>
      </c>
      <c r="L2950" s="47">
        <f>Table_Query_from_Mac10[[#This Row],[Live-cost]]*(1+Table_Query_from_Mac10[[#This Row],[CogsIncreasebyTYPE]])</f>
        <v>4.79</v>
      </c>
      <c r="M2950" s="47">
        <f>Table_Query_from_Mac10[[#This Row],[Live-cost]]*Table_Query_from_Mac10[[#This Row],[qty_to_ship]]</f>
        <v>182.02</v>
      </c>
      <c r="N2950" s="47">
        <f>IF(Table_Query_from_Mac10[[#This Row],[item_no]]="KDA",-Table_Query_from_Mac10[[#This Row],[unit_price]],Table_Query_from_Mac10[[#This Row],[Net Unit]]*Table_Query_from_Mac10[[#This Row],[qty_to_ship]])</f>
        <v>435.36600000000004</v>
      </c>
      <c r="O2950" s="47">
        <f>SUMIFS(Summary!C:C,Summary!H:H,Table_Query_from_Mac10[[#This Row],[Juiceoc]])</f>
        <v>0</v>
      </c>
      <c r="P2950" s="47">
        <f>SUMIFS(Summary!D:D,Summary!H:H,Table_Query_from_Mac10[[#This Row],[Juiceoc]])</f>
        <v>0</v>
      </c>
      <c r="Q2950" s="47">
        <f>SUMIFS(Summary!E:E,Summary!H:H,Table_Query_from_Mac10[[#This Row],[Juiceoc]])</f>
        <v>0</v>
      </c>
      <c r="R2950" s="47">
        <f>Table_Query_from_Mac10[[#This Row],[Net Unit]]*(1+Table_Query_from_Mac10[[#This Row],[PriceIncreasebyType]])</f>
        <v>11.457000000000001</v>
      </c>
      <c r="S2950" s="47">
        <f>Table_Query_from_Mac10[[#This Row],[UnitPriceFuture]]*Table_Query_from_Mac10[[#This Row],[qtytoShipFuture]]</f>
        <v>435.36600000000004</v>
      </c>
      <c r="T2950" s="47">
        <f>ROUND(Table_Query_from_Mac10[[#This Row],[qty_to_ship]]*(1+Table_Query_from_Mac10[[#This Row],[VolumeIncreasebyType]]),0)</f>
        <v>38</v>
      </c>
      <c r="U2950" s="47">
        <f>Table_Query_from_Mac10[[#This Row],[qtytoShipFuture]]*Table_Query_from_Mac10[[#This Row],[Future-cost]]</f>
        <v>182.02</v>
      </c>
      <c r="V2950" s="47">
        <f>Table_Query_from_Mac10[[#This Row],[qtytoShipFuture]]-Table_Query_from_Mac10[[#This Row],[qty_to_ship]]</f>
        <v>0</v>
      </c>
      <c r="W2950" s="47">
        <f>Table_Query_from_Mac10[[#This Row],[UnitPriceFuture]]</f>
        <v>11.457000000000001</v>
      </c>
      <c r="X2950" s="47">
        <f>Table_Query_from_Mac10[[#This Row],[Unit Increase]]*Table_Query_from_Mac10[[#This Row],[UnitPriceFuture]]</f>
        <v>0</v>
      </c>
      <c r="Y2950" s="47">
        <f>Table_Query_from_Mac10[[#This Row],[Unit Increase]]*Table_Query_from_Mac10[[#This Row],[Future-cost]]</f>
        <v>0</v>
      </c>
      <c r="Z2950" s="47">
        <f>-(Table_Query_from_Mac10[[#This Row],[Incremental Sales]]+((Table_Query_from_Mac10[[#This Row],[Incremental Sales]]*-(SUM(Summary!$S$8:$S$9)))))*Summary!$S$18</f>
        <v>0</v>
      </c>
      <c r="AA2950" s="47">
        <f>IFERROR(Table_Query_from_Mac10[[#This Row],[Incremental Cost]]/Table_Query_from_Mac10[[#This Row],[Incremental Sales]],0)</f>
        <v>0</v>
      </c>
      <c r="AB2950" s="47">
        <f>IFERROR(Table_Query_from_Mac10[[#This Row],[TotalCostFuture]]/Table_Query_from_Mac10[[#This Row],[totalsalesFuture]],0)</f>
        <v>0.41808501352884697</v>
      </c>
      <c r="AN2950" s="30">
        <v>150</v>
      </c>
      <c r="AO2950">
        <f t="shared" si="92"/>
        <v>38</v>
      </c>
      <c r="AQ2950" s="30">
        <v>34.450000000000003</v>
      </c>
      <c r="AR2950">
        <f t="shared" si="93"/>
        <v>12.06</v>
      </c>
    </row>
    <row r="2951" spans="1:44" x14ac:dyDescent="0.25">
      <c r="A2951">
        <v>90304</v>
      </c>
      <c r="B2951">
        <v>3</v>
      </c>
      <c r="C2951" t="s">
        <v>51</v>
      </c>
      <c r="D2951" t="s">
        <v>80</v>
      </c>
      <c r="E2951">
        <v>100</v>
      </c>
      <c r="F2951">
        <v>3.92</v>
      </c>
      <c r="G2951">
        <v>9.31</v>
      </c>
      <c r="H2951" s="1">
        <v>44845</v>
      </c>
      <c r="I2951" s="20">
        <v>5</v>
      </c>
      <c r="J2951" s="47">
        <f>Table_Query_from_Mac10[[#This Row],[unit_price]]-(Table_Query_from_Mac10[[#This Row],[unit_price]]*(Table_Query_from_Mac10[[#This Row],[discount_pct]]/100))</f>
        <v>8.8445</v>
      </c>
      <c r="K2951" s="47">
        <f>Table_Query_from_Mac10[[#This Row],[unit_cost]]</f>
        <v>3.92</v>
      </c>
      <c r="L2951" s="47">
        <f>Table_Query_from_Mac10[[#This Row],[Live-cost]]*(1+Table_Query_from_Mac10[[#This Row],[CogsIncreasebyTYPE]])</f>
        <v>3.92</v>
      </c>
      <c r="M2951" s="47">
        <f>Table_Query_from_Mac10[[#This Row],[Live-cost]]*Table_Query_from_Mac10[[#This Row],[qty_to_ship]]</f>
        <v>392</v>
      </c>
      <c r="N2951" s="47">
        <f>IF(Table_Query_from_Mac10[[#This Row],[item_no]]="KDA",-Table_Query_from_Mac10[[#This Row],[unit_price]],Table_Query_from_Mac10[[#This Row],[Net Unit]]*Table_Query_from_Mac10[[#This Row],[qty_to_ship]])</f>
        <v>884.45</v>
      </c>
      <c r="O2951" s="47">
        <f>SUMIFS(Summary!C:C,Summary!H:H,Table_Query_from_Mac10[[#This Row],[Juiceoc]])</f>
        <v>0</v>
      </c>
      <c r="P2951" s="47">
        <f>SUMIFS(Summary!D:D,Summary!H:H,Table_Query_from_Mac10[[#This Row],[Juiceoc]])</f>
        <v>0</v>
      </c>
      <c r="Q2951" s="47">
        <f>SUMIFS(Summary!E:E,Summary!H:H,Table_Query_from_Mac10[[#This Row],[Juiceoc]])</f>
        <v>0</v>
      </c>
      <c r="R2951" s="47">
        <f>Table_Query_from_Mac10[[#This Row],[Net Unit]]*(1+Table_Query_from_Mac10[[#This Row],[PriceIncreasebyType]])</f>
        <v>8.8445</v>
      </c>
      <c r="S2951" s="47">
        <f>Table_Query_from_Mac10[[#This Row],[UnitPriceFuture]]*Table_Query_from_Mac10[[#This Row],[qtytoShipFuture]]</f>
        <v>884.45</v>
      </c>
      <c r="T2951" s="47">
        <f>ROUND(Table_Query_from_Mac10[[#This Row],[qty_to_ship]]*(1+Table_Query_from_Mac10[[#This Row],[VolumeIncreasebyType]]),0)</f>
        <v>100</v>
      </c>
      <c r="U2951" s="47">
        <f>Table_Query_from_Mac10[[#This Row],[qtytoShipFuture]]*Table_Query_from_Mac10[[#This Row],[Future-cost]]</f>
        <v>392</v>
      </c>
      <c r="V2951" s="47">
        <f>Table_Query_from_Mac10[[#This Row],[qtytoShipFuture]]-Table_Query_from_Mac10[[#This Row],[qty_to_ship]]</f>
        <v>0</v>
      </c>
      <c r="W2951" s="47">
        <f>Table_Query_from_Mac10[[#This Row],[UnitPriceFuture]]</f>
        <v>8.8445</v>
      </c>
      <c r="X2951" s="47">
        <f>Table_Query_from_Mac10[[#This Row],[Unit Increase]]*Table_Query_from_Mac10[[#This Row],[UnitPriceFuture]]</f>
        <v>0</v>
      </c>
      <c r="Y2951" s="47">
        <f>Table_Query_from_Mac10[[#This Row],[Unit Increase]]*Table_Query_from_Mac10[[#This Row],[Future-cost]]</f>
        <v>0</v>
      </c>
      <c r="Z2951" s="47">
        <f>-(Table_Query_from_Mac10[[#This Row],[Incremental Sales]]+((Table_Query_from_Mac10[[#This Row],[Incremental Sales]]*-(SUM(Summary!$S$8:$S$9)))))*Summary!$S$18</f>
        <v>0</v>
      </c>
      <c r="AA2951" s="47">
        <f>IFERROR(Table_Query_from_Mac10[[#This Row],[Incremental Cost]]/Table_Query_from_Mac10[[#This Row],[Incremental Sales]],0)</f>
        <v>0</v>
      </c>
      <c r="AB2951" s="47">
        <f>IFERROR(Table_Query_from_Mac10[[#This Row],[TotalCostFuture]]/Table_Query_from_Mac10[[#This Row],[totalsalesFuture]],0)</f>
        <v>0.44321329639889195</v>
      </c>
      <c r="AN2951" s="31">
        <v>400</v>
      </c>
      <c r="AO2951">
        <f t="shared" si="92"/>
        <v>100</v>
      </c>
      <c r="AQ2951" s="31">
        <v>26.59</v>
      </c>
      <c r="AR2951">
        <f t="shared" si="93"/>
        <v>9.31</v>
      </c>
    </row>
    <row r="2952" spans="1:44" x14ac:dyDescent="0.25">
      <c r="A2952">
        <v>90304</v>
      </c>
      <c r="B2952">
        <v>4</v>
      </c>
      <c r="C2952" t="s">
        <v>51</v>
      </c>
      <c r="D2952" t="s">
        <v>80</v>
      </c>
      <c r="E2952">
        <v>75</v>
      </c>
      <c r="F2952">
        <v>4.71</v>
      </c>
      <c r="G2952">
        <v>11.13</v>
      </c>
      <c r="H2952" s="1">
        <v>44845</v>
      </c>
      <c r="I2952" s="20">
        <v>5</v>
      </c>
      <c r="J2952" s="47">
        <f>Table_Query_from_Mac10[[#This Row],[unit_price]]-(Table_Query_from_Mac10[[#This Row],[unit_price]]*(Table_Query_from_Mac10[[#This Row],[discount_pct]]/100))</f>
        <v>10.573500000000001</v>
      </c>
      <c r="K2952" s="47">
        <f>Table_Query_from_Mac10[[#This Row],[unit_cost]]</f>
        <v>4.71</v>
      </c>
      <c r="L2952" s="47">
        <f>Table_Query_from_Mac10[[#This Row],[Live-cost]]*(1+Table_Query_from_Mac10[[#This Row],[CogsIncreasebyTYPE]])</f>
        <v>4.71</v>
      </c>
      <c r="M2952" s="47">
        <f>Table_Query_from_Mac10[[#This Row],[Live-cost]]*Table_Query_from_Mac10[[#This Row],[qty_to_ship]]</f>
        <v>353.25</v>
      </c>
      <c r="N2952" s="47">
        <f>IF(Table_Query_from_Mac10[[#This Row],[item_no]]="KDA",-Table_Query_from_Mac10[[#This Row],[unit_price]],Table_Query_from_Mac10[[#This Row],[Net Unit]]*Table_Query_from_Mac10[[#This Row],[qty_to_ship]])</f>
        <v>793.01250000000005</v>
      </c>
      <c r="O2952" s="47">
        <f>SUMIFS(Summary!C:C,Summary!H:H,Table_Query_from_Mac10[[#This Row],[Juiceoc]])</f>
        <v>0</v>
      </c>
      <c r="P2952" s="47">
        <f>SUMIFS(Summary!D:D,Summary!H:H,Table_Query_from_Mac10[[#This Row],[Juiceoc]])</f>
        <v>0</v>
      </c>
      <c r="Q2952" s="47">
        <f>SUMIFS(Summary!E:E,Summary!H:H,Table_Query_from_Mac10[[#This Row],[Juiceoc]])</f>
        <v>0</v>
      </c>
      <c r="R2952" s="47">
        <f>Table_Query_from_Mac10[[#This Row],[Net Unit]]*(1+Table_Query_from_Mac10[[#This Row],[PriceIncreasebyType]])</f>
        <v>10.573500000000001</v>
      </c>
      <c r="S2952" s="47">
        <f>Table_Query_from_Mac10[[#This Row],[UnitPriceFuture]]*Table_Query_from_Mac10[[#This Row],[qtytoShipFuture]]</f>
        <v>793.01250000000005</v>
      </c>
      <c r="T2952" s="47">
        <f>ROUND(Table_Query_from_Mac10[[#This Row],[qty_to_ship]]*(1+Table_Query_from_Mac10[[#This Row],[VolumeIncreasebyType]]),0)</f>
        <v>75</v>
      </c>
      <c r="U2952" s="47">
        <f>Table_Query_from_Mac10[[#This Row],[qtytoShipFuture]]*Table_Query_from_Mac10[[#This Row],[Future-cost]]</f>
        <v>353.25</v>
      </c>
      <c r="V2952" s="47">
        <f>Table_Query_from_Mac10[[#This Row],[qtytoShipFuture]]-Table_Query_from_Mac10[[#This Row],[qty_to_ship]]</f>
        <v>0</v>
      </c>
      <c r="W2952" s="47">
        <f>Table_Query_from_Mac10[[#This Row],[UnitPriceFuture]]</f>
        <v>10.573500000000001</v>
      </c>
      <c r="X2952" s="47">
        <f>Table_Query_from_Mac10[[#This Row],[Unit Increase]]*Table_Query_from_Mac10[[#This Row],[UnitPriceFuture]]</f>
        <v>0</v>
      </c>
      <c r="Y2952" s="47">
        <f>Table_Query_from_Mac10[[#This Row],[Unit Increase]]*Table_Query_from_Mac10[[#This Row],[Future-cost]]</f>
        <v>0</v>
      </c>
      <c r="Z2952" s="47">
        <f>-(Table_Query_from_Mac10[[#This Row],[Incremental Sales]]+((Table_Query_from_Mac10[[#This Row],[Incremental Sales]]*-(SUM(Summary!$S$8:$S$9)))))*Summary!$S$18</f>
        <v>0</v>
      </c>
      <c r="AA2952" s="47">
        <f>IFERROR(Table_Query_from_Mac10[[#This Row],[Incremental Cost]]/Table_Query_from_Mac10[[#This Row],[Incremental Sales]],0)</f>
        <v>0</v>
      </c>
      <c r="AB2952" s="47">
        <f>IFERROR(Table_Query_from_Mac10[[#This Row],[TotalCostFuture]]/Table_Query_from_Mac10[[#This Row],[totalsalesFuture]],0)</f>
        <v>0.44545325578096179</v>
      </c>
      <c r="AN2952" s="30">
        <v>300</v>
      </c>
      <c r="AO2952">
        <f t="shared" si="92"/>
        <v>75</v>
      </c>
      <c r="AQ2952" s="30">
        <v>31.81</v>
      </c>
      <c r="AR2952">
        <f t="shared" si="93"/>
        <v>11.13</v>
      </c>
    </row>
    <row r="2953" spans="1:44" x14ac:dyDescent="0.25">
      <c r="A2953">
        <v>90304</v>
      </c>
      <c r="B2953">
        <v>5</v>
      </c>
      <c r="C2953" t="s">
        <v>53</v>
      </c>
      <c r="D2953" t="s">
        <v>80</v>
      </c>
      <c r="E2953">
        <v>100</v>
      </c>
      <c r="F2953">
        <v>5.8</v>
      </c>
      <c r="G2953">
        <v>13.67</v>
      </c>
      <c r="H2953" s="1">
        <v>44845</v>
      </c>
      <c r="I2953" s="20">
        <v>5</v>
      </c>
      <c r="J2953" s="47">
        <f>Table_Query_from_Mac10[[#This Row],[unit_price]]-(Table_Query_from_Mac10[[#This Row],[unit_price]]*(Table_Query_from_Mac10[[#This Row],[discount_pct]]/100))</f>
        <v>12.986499999999999</v>
      </c>
      <c r="K2953" s="47">
        <f>Table_Query_from_Mac10[[#This Row],[unit_cost]]</f>
        <v>5.8</v>
      </c>
      <c r="L2953" s="47">
        <f>Table_Query_from_Mac10[[#This Row],[Live-cost]]*(1+Table_Query_from_Mac10[[#This Row],[CogsIncreasebyTYPE]])</f>
        <v>5.8</v>
      </c>
      <c r="M2953" s="47">
        <f>Table_Query_from_Mac10[[#This Row],[Live-cost]]*Table_Query_from_Mac10[[#This Row],[qty_to_ship]]</f>
        <v>580</v>
      </c>
      <c r="N2953" s="47">
        <f>IF(Table_Query_from_Mac10[[#This Row],[item_no]]="KDA",-Table_Query_from_Mac10[[#This Row],[unit_price]],Table_Query_from_Mac10[[#This Row],[Net Unit]]*Table_Query_from_Mac10[[#This Row],[qty_to_ship]])</f>
        <v>1298.6499999999999</v>
      </c>
      <c r="O2953" s="47">
        <f>SUMIFS(Summary!C:C,Summary!H:H,Table_Query_from_Mac10[[#This Row],[Juiceoc]])</f>
        <v>0</v>
      </c>
      <c r="P2953" s="47">
        <f>SUMIFS(Summary!D:D,Summary!H:H,Table_Query_from_Mac10[[#This Row],[Juiceoc]])</f>
        <v>0</v>
      </c>
      <c r="Q2953" s="47">
        <f>SUMIFS(Summary!E:E,Summary!H:H,Table_Query_from_Mac10[[#This Row],[Juiceoc]])</f>
        <v>0</v>
      </c>
      <c r="R2953" s="47">
        <f>Table_Query_from_Mac10[[#This Row],[Net Unit]]*(1+Table_Query_from_Mac10[[#This Row],[PriceIncreasebyType]])</f>
        <v>12.986499999999999</v>
      </c>
      <c r="S2953" s="47">
        <f>Table_Query_from_Mac10[[#This Row],[UnitPriceFuture]]*Table_Query_from_Mac10[[#This Row],[qtytoShipFuture]]</f>
        <v>1298.6499999999999</v>
      </c>
      <c r="T2953" s="47">
        <f>ROUND(Table_Query_from_Mac10[[#This Row],[qty_to_ship]]*(1+Table_Query_from_Mac10[[#This Row],[VolumeIncreasebyType]]),0)</f>
        <v>100</v>
      </c>
      <c r="U2953" s="47">
        <f>Table_Query_from_Mac10[[#This Row],[qtytoShipFuture]]*Table_Query_from_Mac10[[#This Row],[Future-cost]]</f>
        <v>580</v>
      </c>
      <c r="V2953" s="47">
        <f>Table_Query_from_Mac10[[#This Row],[qtytoShipFuture]]-Table_Query_from_Mac10[[#This Row],[qty_to_ship]]</f>
        <v>0</v>
      </c>
      <c r="W2953" s="47">
        <f>Table_Query_from_Mac10[[#This Row],[UnitPriceFuture]]</f>
        <v>12.986499999999999</v>
      </c>
      <c r="X2953" s="47">
        <f>Table_Query_from_Mac10[[#This Row],[Unit Increase]]*Table_Query_from_Mac10[[#This Row],[UnitPriceFuture]]</f>
        <v>0</v>
      </c>
      <c r="Y2953" s="47">
        <f>Table_Query_from_Mac10[[#This Row],[Unit Increase]]*Table_Query_from_Mac10[[#This Row],[Future-cost]]</f>
        <v>0</v>
      </c>
      <c r="Z2953" s="47">
        <f>-(Table_Query_from_Mac10[[#This Row],[Incremental Sales]]+((Table_Query_from_Mac10[[#This Row],[Incremental Sales]]*-(SUM(Summary!$S$8:$S$9)))))*Summary!$S$18</f>
        <v>0</v>
      </c>
      <c r="AA2953" s="47">
        <f>IFERROR(Table_Query_from_Mac10[[#This Row],[Incremental Cost]]/Table_Query_from_Mac10[[#This Row],[Incremental Sales]],0)</f>
        <v>0</v>
      </c>
      <c r="AB2953" s="47">
        <f>IFERROR(Table_Query_from_Mac10[[#This Row],[TotalCostFuture]]/Table_Query_from_Mac10[[#This Row],[totalsalesFuture]],0)</f>
        <v>0.44661764139683524</v>
      </c>
      <c r="AN2953" s="31">
        <v>400</v>
      </c>
      <c r="AO2953">
        <f t="shared" si="92"/>
        <v>100</v>
      </c>
      <c r="AQ2953" s="31">
        <v>39.049999999999997</v>
      </c>
      <c r="AR2953">
        <f t="shared" si="93"/>
        <v>13.67</v>
      </c>
    </row>
    <row r="2954" spans="1:44" x14ac:dyDescent="0.25">
      <c r="A2954">
        <v>90304</v>
      </c>
      <c r="B2954">
        <v>6</v>
      </c>
      <c r="C2954" t="s">
        <v>53</v>
      </c>
      <c r="D2954" t="s">
        <v>80</v>
      </c>
      <c r="E2954">
        <v>2</v>
      </c>
      <c r="F2954">
        <v>16.22</v>
      </c>
      <c r="G2954">
        <v>54.71</v>
      </c>
      <c r="H2954" s="1">
        <v>44845</v>
      </c>
      <c r="I2954" s="20">
        <v>5</v>
      </c>
      <c r="J2954" s="47">
        <f>Table_Query_from_Mac10[[#This Row],[unit_price]]-(Table_Query_from_Mac10[[#This Row],[unit_price]]*(Table_Query_from_Mac10[[#This Row],[discount_pct]]/100))</f>
        <v>51.974499999999999</v>
      </c>
      <c r="K2954" s="47">
        <f>Table_Query_from_Mac10[[#This Row],[unit_cost]]</f>
        <v>16.22</v>
      </c>
      <c r="L2954" s="47">
        <f>Table_Query_from_Mac10[[#This Row],[Live-cost]]*(1+Table_Query_from_Mac10[[#This Row],[CogsIncreasebyTYPE]])</f>
        <v>16.22</v>
      </c>
      <c r="M2954" s="47">
        <f>Table_Query_from_Mac10[[#This Row],[Live-cost]]*Table_Query_from_Mac10[[#This Row],[qty_to_ship]]</f>
        <v>32.44</v>
      </c>
      <c r="N2954" s="47">
        <f>IF(Table_Query_from_Mac10[[#This Row],[item_no]]="KDA",-Table_Query_from_Mac10[[#This Row],[unit_price]],Table_Query_from_Mac10[[#This Row],[Net Unit]]*Table_Query_from_Mac10[[#This Row],[qty_to_ship]])</f>
        <v>103.949</v>
      </c>
      <c r="O2954" s="47">
        <f>SUMIFS(Summary!C:C,Summary!H:H,Table_Query_from_Mac10[[#This Row],[Juiceoc]])</f>
        <v>0</v>
      </c>
      <c r="P2954" s="47">
        <f>SUMIFS(Summary!D:D,Summary!H:H,Table_Query_from_Mac10[[#This Row],[Juiceoc]])</f>
        <v>0</v>
      </c>
      <c r="Q2954" s="47">
        <f>SUMIFS(Summary!E:E,Summary!H:H,Table_Query_from_Mac10[[#This Row],[Juiceoc]])</f>
        <v>0</v>
      </c>
      <c r="R2954" s="47">
        <f>Table_Query_from_Mac10[[#This Row],[Net Unit]]*(1+Table_Query_from_Mac10[[#This Row],[PriceIncreasebyType]])</f>
        <v>51.974499999999999</v>
      </c>
      <c r="S2954" s="47">
        <f>Table_Query_from_Mac10[[#This Row],[UnitPriceFuture]]*Table_Query_from_Mac10[[#This Row],[qtytoShipFuture]]</f>
        <v>103.949</v>
      </c>
      <c r="T2954" s="47">
        <f>ROUND(Table_Query_from_Mac10[[#This Row],[qty_to_ship]]*(1+Table_Query_from_Mac10[[#This Row],[VolumeIncreasebyType]]),0)</f>
        <v>2</v>
      </c>
      <c r="U2954" s="47">
        <f>Table_Query_from_Mac10[[#This Row],[qtytoShipFuture]]*Table_Query_from_Mac10[[#This Row],[Future-cost]]</f>
        <v>32.44</v>
      </c>
      <c r="V2954" s="47">
        <f>Table_Query_from_Mac10[[#This Row],[qtytoShipFuture]]-Table_Query_from_Mac10[[#This Row],[qty_to_ship]]</f>
        <v>0</v>
      </c>
      <c r="W2954" s="47">
        <f>Table_Query_from_Mac10[[#This Row],[UnitPriceFuture]]</f>
        <v>51.974499999999999</v>
      </c>
      <c r="X2954" s="47">
        <f>Table_Query_from_Mac10[[#This Row],[Unit Increase]]*Table_Query_from_Mac10[[#This Row],[UnitPriceFuture]]</f>
        <v>0</v>
      </c>
      <c r="Y2954" s="47">
        <f>Table_Query_from_Mac10[[#This Row],[Unit Increase]]*Table_Query_from_Mac10[[#This Row],[Future-cost]]</f>
        <v>0</v>
      </c>
      <c r="Z2954" s="47">
        <f>-(Table_Query_from_Mac10[[#This Row],[Incremental Sales]]+((Table_Query_from_Mac10[[#This Row],[Incremental Sales]]*-(SUM(Summary!$S$8:$S$9)))))*Summary!$S$18</f>
        <v>0</v>
      </c>
      <c r="AA2954" s="47">
        <f>IFERROR(Table_Query_from_Mac10[[#This Row],[Incremental Cost]]/Table_Query_from_Mac10[[#This Row],[Incremental Sales]],0)</f>
        <v>0</v>
      </c>
      <c r="AB2954" s="47">
        <f>IFERROR(Table_Query_from_Mac10[[#This Row],[TotalCostFuture]]/Table_Query_from_Mac10[[#This Row],[totalsalesFuture]],0)</f>
        <v>0.31207611424833331</v>
      </c>
      <c r="AN2954" s="30">
        <v>8</v>
      </c>
      <c r="AO2954">
        <f t="shared" si="92"/>
        <v>2</v>
      </c>
      <c r="AQ2954" s="30">
        <v>156.31</v>
      </c>
      <c r="AR2954">
        <f t="shared" si="93"/>
        <v>54.71</v>
      </c>
    </row>
    <row r="2955" spans="1:44" x14ac:dyDescent="0.25">
      <c r="A2955">
        <v>90304</v>
      </c>
      <c r="B2955">
        <v>7</v>
      </c>
      <c r="C2955" t="s">
        <v>51</v>
      </c>
      <c r="D2955" t="s">
        <v>80</v>
      </c>
      <c r="E2955">
        <v>18</v>
      </c>
      <c r="F2955">
        <v>7.05</v>
      </c>
      <c r="G2955">
        <v>16.78</v>
      </c>
      <c r="H2955" s="1">
        <v>44845</v>
      </c>
      <c r="I2955" s="20">
        <v>5</v>
      </c>
      <c r="J2955" s="47">
        <f>Table_Query_from_Mac10[[#This Row],[unit_price]]-(Table_Query_from_Mac10[[#This Row],[unit_price]]*(Table_Query_from_Mac10[[#This Row],[discount_pct]]/100))</f>
        <v>15.941000000000001</v>
      </c>
      <c r="K2955" s="47">
        <f>Table_Query_from_Mac10[[#This Row],[unit_cost]]</f>
        <v>7.05</v>
      </c>
      <c r="L2955" s="47">
        <f>Table_Query_from_Mac10[[#This Row],[Live-cost]]*(1+Table_Query_from_Mac10[[#This Row],[CogsIncreasebyTYPE]])</f>
        <v>7.05</v>
      </c>
      <c r="M2955" s="47">
        <f>Table_Query_from_Mac10[[#This Row],[Live-cost]]*Table_Query_from_Mac10[[#This Row],[qty_to_ship]]</f>
        <v>126.89999999999999</v>
      </c>
      <c r="N2955" s="47">
        <f>IF(Table_Query_from_Mac10[[#This Row],[item_no]]="KDA",-Table_Query_from_Mac10[[#This Row],[unit_price]],Table_Query_from_Mac10[[#This Row],[Net Unit]]*Table_Query_from_Mac10[[#This Row],[qty_to_ship]])</f>
        <v>286.93799999999999</v>
      </c>
      <c r="O2955" s="47">
        <f>SUMIFS(Summary!C:C,Summary!H:H,Table_Query_from_Mac10[[#This Row],[Juiceoc]])</f>
        <v>0</v>
      </c>
      <c r="P2955" s="47">
        <f>SUMIFS(Summary!D:D,Summary!H:H,Table_Query_from_Mac10[[#This Row],[Juiceoc]])</f>
        <v>0</v>
      </c>
      <c r="Q2955" s="47">
        <f>SUMIFS(Summary!E:E,Summary!H:H,Table_Query_from_Mac10[[#This Row],[Juiceoc]])</f>
        <v>0</v>
      </c>
      <c r="R2955" s="47">
        <f>Table_Query_from_Mac10[[#This Row],[Net Unit]]*(1+Table_Query_from_Mac10[[#This Row],[PriceIncreasebyType]])</f>
        <v>15.941000000000001</v>
      </c>
      <c r="S2955" s="47">
        <f>Table_Query_from_Mac10[[#This Row],[UnitPriceFuture]]*Table_Query_from_Mac10[[#This Row],[qtytoShipFuture]]</f>
        <v>286.93799999999999</v>
      </c>
      <c r="T2955" s="47">
        <f>ROUND(Table_Query_from_Mac10[[#This Row],[qty_to_ship]]*(1+Table_Query_from_Mac10[[#This Row],[VolumeIncreasebyType]]),0)</f>
        <v>18</v>
      </c>
      <c r="U2955" s="47">
        <f>Table_Query_from_Mac10[[#This Row],[qtytoShipFuture]]*Table_Query_from_Mac10[[#This Row],[Future-cost]]</f>
        <v>126.89999999999999</v>
      </c>
      <c r="V2955" s="47">
        <f>Table_Query_from_Mac10[[#This Row],[qtytoShipFuture]]-Table_Query_from_Mac10[[#This Row],[qty_to_ship]]</f>
        <v>0</v>
      </c>
      <c r="W2955" s="47">
        <f>Table_Query_from_Mac10[[#This Row],[UnitPriceFuture]]</f>
        <v>15.941000000000001</v>
      </c>
      <c r="X2955" s="47">
        <f>Table_Query_from_Mac10[[#This Row],[Unit Increase]]*Table_Query_from_Mac10[[#This Row],[UnitPriceFuture]]</f>
        <v>0</v>
      </c>
      <c r="Y2955" s="47">
        <f>Table_Query_from_Mac10[[#This Row],[Unit Increase]]*Table_Query_from_Mac10[[#This Row],[Future-cost]]</f>
        <v>0</v>
      </c>
      <c r="Z2955" s="47">
        <f>-(Table_Query_from_Mac10[[#This Row],[Incremental Sales]]+((Table_Query_from_Mac10[[#This Row],[Incremental Sales]]*-(SUM(Summary!$S$8:$S$9)))))*Summary!$S$18</f>
        <v>0</v>
      </c>
      <c r="AA2955" s="47">
        <f>IFERROR(Table_Query_from_Mac10[[#This Row],[Incremental Cost]]/Table_Query_from_Mac10[[#This Row],[Incremental Sales]],0)</f>
        <v>0</v>
      </c>
      <c r="AB2955" s="47">
        <f>IFERROR(Table_Query_from_Mac10[[#This Row],[TotalCostFuture]]/Table_Query_from_Mac10[[#This Row],[totalsalesFuture]],0)</f>
        <v>0.4422558183300922</v>
      </c>
      <c r="AN2955" s="31">
        <v>72</v>
      </c>
      <c r="AO2955">
        <f t="shared" si="92"/>
        <v>18</v>
      </c>
      <c r="AQ2955" s="31">
        <v>47.93</v>
      </c>
      <c r="AR2955">
        <f t="shared" si="93"/>
        <v>16.78</v>
      </c>
    </row>
    <row r="2956" spans="1:44" x14ac:dyDescent="0.25">
      <c r="A2956">
        <v>90304</v>
      </c>
      <c r="B2956">
        <v>8</v>
      </c>
      <c r="C2956" t="s">
        <v>51</v>
      </c>
      <c r="D2956" t="s">
        <v>80</v>
      </c>
      <c r="E2956">
        <v>2</v>
      </c>
      <c r="F2956">
        <v>12.25</v>
      </c>
      <c r="G2956">
        <v>33.78</v>
      </c>
      <c r="H2956" s="1">
        <v>44845</v>
      </c>
      <c r="I2956" s="20">
        <v>5</v>
      </c>
      <c r="J2956" s="47">
        <f>Table_Query_from_Mac10[[#This Row],[unit_price]]-(Table_Query_from_Mac10[[#This Row],[unit_price]]*(Table_Query_from_Mac10[[#This Row],[discount_pct]]/100))</f>
        <v>32.091000000000001</v>
      </c>
      <c r="K2956" s="47">
        <f>Table_Query_from_Mac10[[#This Row],[unit_cost]]</f>
        <v>12.25</v>
      </c>
      <c r="L2956" s="47">
        <f>Table_Query_from_Mac10[[#This Row],[Live-cost]]*(1+Table_Query_from_Mac10[[#This Row],[CogsIncreasebyTYPE]])</f>
        <v>12.25</v>
      </c>
      <c r="M2956" s="47">
        <f>Table_Query_from_Mac10[[#This Row],[Live-cost]]*Table_Query_from_Mac10[[#This Row],[qty_to_ship]]</f>
        <v>24.5</v>
      </c>
      <c r="N2956" s="47">
        <f>IF(Table_Query_from_Mac10[[#This Row],[item_no]]="KDA",-Table_Query_from_Mac10[[#This Row],[unit_price]],Table_Query_from_Mac10[[#This Row],[Net Unit]]*Table_Query_from_Mac10[[#This Row],[qty_to_ship]])</f>
        <v>64.182000000000002</v>
      </c>
      <c r="O2956" s="47">
        <f>SUMIFS(Summary!C:C,Summary!H:H,Table_Query_from_Mac10[[#This Row],[Juiceoc]])</f>
        <v>0</v>
      </c>
      <c r="P2956" s="47">
        <f>SUMIFS(Summary!D:D,Summary!H:H,Table_Query_from_Mac10[[#This Row],[Juiceoc]])</f>
        <v>0</v>
      </c>
      <c r="Q2956" s="47">
        <f>SUMIFS(Summary!E:E,Summary!H:H,Table_Query_from_Mac10[[#This Row],[Juiceoc]])</f>
        <v>0</v>
      </c>
      <c r="R2956" s="47">
        <f>Table_Query_from_Mac10[[#This Row],[Net Unit]]*(1+Table_Query_from_Mac10[[#This Row],[PriceIncreasebyType]])</f>
        <v>32.091000000000001</v>
      </c>
      <c r="S2956" s="47">
        <f>Table_Query_from_Mac10[[#This Row],[UnitPriceFuture]]*Table_Query_from_Mac10[[#This Row],[qtytoShipFuture]]</f>
        <v>64.182000000000002</v>
      </c>
      <c r="T2956" s="47">
        <f>ROUND(Table_Query_from_Mac10[[#This Row],[qty_to_ship]]*(1+Table_Query_from_Mac10[[#This Row],[VolumeIncreasebyType]]),0)</f>
        <v>2</v>
      </c>
      <c r="U2956" s="47">
        <f>Table_Query_from_Mac10[[#This Row],[qtytoShipFuture]]*Table_Query_from_Mac10[[#This Row],[Future-cost]]</f>
        <v>24.5</v>
      </c>
      <c r="V2956" s="47">
        <f>Table_Query_from_Mac10[[#This Row],[qtytoShipFuture]]-Table_Query_from_Mac10[[#This Row],[qty_to_ship]]</f>
        <v>0</v>
      </c>
      <c r="W2956" s="47">
        <f>Table_Query_from_Mac10[[#This Row],[UnitPriceFuture]]</f>
        <v>32.091000000000001</v>
      </c>
      <c r="X2956" s="47">
        <f>Table_Query_from_Mac10[[#This Row],[Unit Increase]]*Table_Query_from_Mac10[[#This Row],[UnitPriceFuture]]</f>
        <v>0</v>
      </c>
      <c r="Y2956" s="47">
        <f>Table_Query_from_Mac10[[#This Row],[Unit Increase]]*Table_Query_from_Mac10[[#This Row],[Future-cost]]</f>
        <v>0</v>
      </c>
      <c r="Z2956" s="47">
        <f>-(Table_Query_from_Mac10[[#This Row],[Incremental Sales]]+((Table_Query_from_Mac10[[#This Row],[Incremental Sales]]*-(SUM(Summary!$S$8:$S$9)))))*Summary!$S$18</f>
        <v>0</v>
      </c>
      <c r="AA2956" s="47">
        <f>IFERROR(Table_Query_from_Mac10[[#This Row],[Incremental Cost]]/Table_Query_from_Mac10[[#This Row],[Incremental Sales]],0)</f>
        <v>0</v>
      </c>
      <c r="AB2956" s="47">
        <f>IFERROR(Table_Query_from_Mac10[[#This Row],[TotalCostFuture]]/Table_Query_from_Mac10[[#This Row],[totalsalesFuture]],0)</f>
        <v>0.38172696394627775</v>
      </c>
      <c r="AN2956" s="30">
        <v>8</v>
      </c>
      <c r="AO2956">
        <f t="shared" si="92"/>
        <v>2</v>
      </c>
      <c r="AQ2956" s="30">
        <v>96.5</v>
      </c>
      <c r="AR2956">
        <f t="shared" si="93"/>
        <v>33.78</v>
      </c>
    </row>
    <row r="2957" spans="1:44" x14ac:dyDescent="0.25">
      <c r="A2957">
        <v>90304</v>
      </c>
      <c r="B2957">
        <v>9</v>
      </c>
      <c r="C2957" t="s">
        <v>51</v>
      </c>
      <c r="D2957" t="s">
        <v>80</v>
      </c>
      <c r="E2957">
        <v>32</v>
      </c>
      <c r="F2957">
        <v>5.66</v>
      </c>
      <c r="G2957">
        <v>13.22</v>
      </c>
      <c r="H2957" s="1">
        <v>44845</v>
      </c>
      <c r="I2957" s="20">
        <v>5</v>
      </c>
      <c r="J2957" s="47">
        <f>Table_Query_from_Mac10[[#This Row],[unit_price]]-(Table_Query_from_Mac10[[#This Row],[unit_price]]*(Table_Query_from_Mac10[[#This Row],[discount_pct]]/100))</f>
        <v>12.559000000000001</v>
      </c>
      <c r="K2957" s="47">
        <f>Table_Query_from_Mac10[[#This Row],[unit_cost]]</f>
        <v>5.66</v>
      </c>
      <c r="L2957" s="47">
        <f>Table_Query_from_Mac10[[#This Row],[Live-cost]]*(1+Table_Query_from_Mac10[[#This Row],[CogsIncreasebyTYPE]])</f>
        <v>5.66</v>
      </c>
      <c r="M2957" s="47">
        <f>Table_Query_from_Mac10[[#This Row],[Live-cost]]*Table_Query_from_Mac10[[#This Row],[qty_to_ship]]</f>
        <v>181.12</v>
      </c>
      <c r="N2957" s="47">
        <f>IF(Table_Query_from_Mac10[[#This Row],[item_no]]="KDA",-Table_Query_from_Mac10[[#This Row],[unit_price]],Table_Query_from_Mac10[[#This Row],[Net Unit]]*Table_Query_from_Mac10[[#This Row],[qty_to_ship]])</f>
        <v>401.88800000000003</v>
      </c>
      <c r="O2957" s="47">
        <f>SUMIFS(Summary!C:C,Summary!H:H,Table_Query_from_Mac10[[#This Row],[Juiceoc]])</f>
        <v>0</v>
      </c>
      <c r="P2957" s="47">
        <f>SUMIFS(Summary!D:D,Summary!H:H,Table_Query_from_Mac10[[#This Row],[Juiceoc]])</f>
        <v>0</v>
      </c>
      <c r="Q2957" s="47">
        <f>SUMIFS(Summary!E:E,Summary!H:H,Table_Query_from_Mac10[[#This Row],[Juiceoc]])</f>
        <v>0</v>
      </c>
      <c r="R2957" s="47">
        <f>Table_Query_from_Mac10[[#This Row],[Net Unit]]*(1+Table_Query_from_Mac10[[#This Row],[PriceIncreasebyType]])</f>
        <v>12.559000000000001</v>
      </c>
      <c r="S2957" s="47">
        <f>Table_Query_from_Mac10[[#This Row],[UnitPriceFuture]]*Table_Query_from_Mac10[[#This Row],[qtytoShipFuture]]</f>
        <v>401.88800000000003</v>
      </c>
      <c r="T2957" s="47">
        <f>ROUND(Table_Query_from_Mac10[[#This Row],[qty_to_ship]]*(1+Table_Query_from_Mac10[[#This Row],[VolumeIncreasebyType]]),0)</f>
        <v>32</v>
      </c>
      <c r="U2957" s="47">
        <f>Table_Query_from_Mac10[[#This Row],[qtytoShipFuture]]*Table_Query_from_Mac10[[#This Row],[Future-cost]]</f>
        <v>181.12</v>
      </c>
      <c r="V2957" s="47">
        <f>Table_Query_from_Mac10[[#This Row],[qtytoShipFuture]]-Table_Query_from_Mac10[[#This Row],[qty_to_ship]]</f>
        <v>0</v>
      </c>
      <c r="W2957" s="47">
        <f>Table_Query_from_Mac10[[#This Row],[UnitPriceFuture]]</f>
        <v>12.559000000000001</v>
      </c>
      <c r="X2957" s="47">
        <f>Table_Query_from_Mac10[[#This Row],[Unit Increase]]*Table_Query_from_Mac10[[#This Row],[UnitPriceFuture]]</f>
        <v>0</v>
      </c>
      <c r="Y2957" s="47">
        <f>Table_Query_from_Mac10[[#This Row],[Unit Increase]]*Table_Query_from_Mac10[[#This Row],[Future-cost]]</f>
        <v>0</v>
      </c>
      <c r="Z2957" s="47">
        <f>-(Table_Query_from_Mac10[[#This Row],[Incremental Sales]]+((Table_Query_from_Mac10[[#This Row],[Incremental Sales]]*-(SUM(Summary!$S$8:$S$9)))))*Summary!$S$18</f>
        <v>0</v>
      </c>
      <c r="AA2957" s="47">
        <f>IFERROR(Table_Query_from_Mac10[[#This Row],[Incremental Cost]]/Table_Query_from_Mac10[[#This Row],[Incremental Sales]],0)</f>
        <v>0</v>
      </c>
      <c r="AB2957" s="47">
        <f>IFERROR(Table_Query_from_Mac10[[#This Row],[TotalCostFuture]]/Table_Query_from_Mac10[[#This Row],[totalsalesFuture]],0)</f>
        <v>0.45067282426944816</v>
      </c>
      <c r="AN2957" s="31">
        <v>128</v>
      </c>
      <c r="AO2957">
        <f t="shared" si="92"/>
        <v>32</v>
      </c>
      <c r="AQ2957" s="31">
        <v>37.770000000000003</v>
      </c>
      <c r="AR2957">
        <f t="shared" si="93"/>
        <v>13.22</v>
      </c>
    </row>
    <row r="2958" spans="1:44" x14ac:dyDescent="0.25">
      <c r="A2958">
        <v>90304</v>
      </c>
      <c r="B2958">
        <v>10</v>
      </c>
      <c r="C2958" t="s">
        <v>53</v>
      </c>
      <c r="D2958" t="s">
        <v>80</v>
      </c>
      <c r="E2958">
        <v>32</v>
      </c>
      <c r="F2958">
        <v>7.01</v>
      </c>
      <c r="G2958">
        <v>16.8</v>
      </c>
      <c r="H2958" s="1">
        <v>44845</v>
      </c>
      <c r="I2958" s="20">
        <v>5</v>
      </c>
      <c r="J2958" s="47">
        <f>Table_Query_from_Mac10[[#This Row],[unit_price]]-(Table_Query_from_Mac10[[#This Row],[unit_price]]*(Table_Query_from_Mac10[[#This Row],[discount_pct]]/100))</f>
        <v>15.96</v>
      </c>
      <c r="K2958" s="47">
        <f>Table_Query_from_Mac10[[#This Row],[unit_cost]]</f>
        <v>7.01</v>
      </c>
      <c r="L2958" s="47">
        <f>Table_Query_from_Mac10[[#This Row],[Live-cost]]*(1+Table_Query_from_Mac10[[#This Row],[CogsIncreasebyTYPE]])</f>
        <v>7.01</v>
      </c>
      <c r="M2958" s="47">
        <f>Table_Query_from_Mac10[[#This Row],[Live-cost]]*Table_Query_from_Mac10[[#This Row],[qty_to_ship]]</f>
        <v>224.32</v>
      </c>
      <c r="N2958" s="47">
        <f>IF(Table_Query_from_Mac10[[#This Row],[item_no]]="KDA",-Table_Query_from_Mac10[[#This Row],[unit_price]],Table_Query_from_Mac10[[#This Row],[Net Unit]]*Table_Query_from_Mac10[[#This Row],[qty_to_ship]])</f>
        <v>510.72</v>
      </c>
      <c r="O2958" s="47">
        <f>SUMIFS(Summary!C:C,Summary!H:H,Table_Query_from_Mac10[[#This Row],[Juiceoc]])</f>
        <v>0</v>
      </c>
      <c r="P2958" s="47">
        <f>SUMIFS(Summary!D:D,Summary!H:H,Table_Query_from_Mac10[[#This Row],[Juiceoc]])</f>
        <v>0</v>
      </c>
      <c r="Q2958" s="47">
        <f>SUMIFS(Summary!E:E,Summary!H:H,Table_Query_from_Mac10[[#This Row],[Juiceoc]])</f>
        <v>0</v>
      </c>
      <c r="R2958" s="47">
        <f>Table_Query_from_Mac10[[#This Row],[Net Unit]]*(1+Table_Query_from_Mac10[[#This Row],[PriceIncreasebyType]])</f>
        <v>15.96</v>
      </c>
      <c r="S2958" s="47">
        <f>Table_Query_from_Mac10[[#This Row],[UnitPriceFuture]]*Table_Query_from_Mac10[[#This Row],[qtytoShipFuture]]</f>
        <v>510.72</v>
      </c>
      <c r="T2958" s="47">
        <f>ROUND(Table_Query_from_Mac10[[#This Row],[qty_to_ship]]*(1+Table_Query_from_Mac10[[#This Row],[VolumeIncreasebyType]]),0)</f>
        <v>32</v>
      </c>
      <c r="U2958" s="47">
        <f>Table_Query_from_Mac10[[#This Row],[qtytoShipFuture]]*Table_Query_from_Mac10[[#This Row],[Future-cost]]</f>
        <v>224.32</v>
      </c>
      <c r="V2958" s="47">
        <f>Table_Query_from_Mac10[[#This Row],[qtytoShipFuture]]-Table_Query_from_Mac10[[#This Row],[qty_to_ship]]</f>
        <v>0</v>
      </c>
      <c r="W2958" s="47">
        <f>Table_Query_from_Mac10[[#This Row],[UnitPriceFuture]]</f>
        <v>15.96</v>
      </c>
      <c r="X2958" s="47">
        <f>Table_Query_from_Mac10[[#This Row],[Unit Increase]]*Table_Query_from_Mac10[[#This Row],[UnitPriceFuture]]</f>
        <v>0</v>
      </c>
      <c r="Y2958" s="47">
        <f>Table_Query_from_Mac10[[#This Row],[Unit Increase]]*Table_Query_from_Mac10[[#This Row],[Future-cost]]</f>
        <v>0</v>
      </c>
      <c r="Z2958" s="47">
        <f>-(Table_Query_from_Mac10[[#This Row],[Incremental Sales]]+((Table_Query_from_Mac10[[#This Row],[Incremental Sales]]*-(SUM(Summary!$S$8:$S$9)))))*Summary!$S$18</f>
        <v>0</v>
      </c>
      <c r="AA2958" s="47">
        <f>IFERROR(Table_Query_from_Mac10[[#This Row],[Incremental Cost]]/Table_Query_from_Mac10[[#This Row],[Incremental Sales]],0)</f>
        <v>0</v>
      </c>
      <c r="AB2958" s="47">
        <f>IFERROR(Table_Query_from_Mac10[[#This Row],[TotalCostFuture]]/Table_Query_from_Mac10[[#This Row],[totalsalesFuture]],0)</f>
        <v>0.43922305764411024</v>
      </c>
      <c r="AN2958" s="30">
        <v>128</v>
      </c>
      <c r="AO2958">
        <f t="shared" si="92"/>
        <v>32</v>
      </c>
      <c r="AQ2958" s="30">
        <v>48.01</v>
      </c>
      <c r="AR2958">
        <f t="shared" si="93"/>
        <v>16.8</v>
      </c>
    </row>
    <row r="2959" spans="1:44" x14ac:dyDescent="0.25">
      <c r="A2959">
        <v>90304</v>
      </c>
      <c r="B2959">
        <v>11</v>
      </c>
      <c r="C2959" t="s">
        <v>51</v>
      </c>
      <c r="D2959" t="s">
        <v>80</v>
      </c>
      <c r="E2959">
        <v>6</v>
      </c>
      <c r="F2959">
        <v>9.83</v>
      </c>
      <c r="G2959">
        <v>23.88</v>
      </c>
      <c r="H2959" s="1">
        <v>44845</v>
      </c>
      <c r="I2959" s="20">
        <v>5</v>
      </c>
      <c r="J2959" s="47">
        <f>Table_Query_from_Mac10[[#This Row],[unit_price]]-(Table_Query_from_Mac10[[#This Row],[unit_price]]*(Table_Query_from_Mac10[[#This Row],[discount_pct]]/100))</f>
        <v>22.686</v>
      </c>
      <c r="K2959" s="47">
        <f>Table_Query_from_Mac10[[#This Row],[unit_cost]]</f>
        <v>9.83</v>
      </c>
      <c r="L2959" s="47">
        <f>Table_Query_from_Mac10[[#This Row],[Live-cost]]*(1+Table_Query_from_Mac10[[#This Row],[CogsIncreasebyTYPE]])</f>
        <v>9.83</v>
      </c>
      <c r="M2959" s="47">
        <f>Table_Query_from_Mac10[[#This Row],[Live-cost]]*Table_Query_from_Mac10[[#This Row],[qty_to_ship]]</f>
        <v>58.980000000000004</v>
      </c>
      <c r="N2959" s="47">
        <f>IF(Table_Query_from_Mac10[[#This Row],[item_no]]="KDA",-Table_Query_from_Mac10[[#This Row],[unit_price]],Table_Query_from_Mac10[[#This Row],[Net Unit]]*Table_Query_from_Mac10[[#This Row],[qty_to_ship]])</f>
        <v>136.11599999999999</v>
      </c>
      <c r="O2959" s="47">
        <f>SUMIFS(Summary!C:C,Summary!H:H,Table_Query_from_Mac10[[#This Row],[Juiceoc]])</f>
        <v>0</v>
      </c>
      <c r="P2959" s="47">
        <f>SUMIFS(Summary!D:D,Summary!H:H,Table_Query_from_Mac10[[#This Row],[Juiceoc]])</f>
        <v>0</v>
      </c>
      <c r="Q2959" s="47">
        <f>SUMIFS(Summary!E:E,Summary!H:H,Table_Query_from_Mac10[[#This Row],[Juiceoc]])</f>
        <v>0</v>
      </c>
      <c r="R2959" s="47">
        <f>Table_Query_from_Mac10[[#This Row],[Net Unit]]*(1+Table_Query_from_Mac10[[#This Row],[PriceIncreasebyType]])</f>
        <v>22.686</v>
      </c>
      <c r="S2959" s="47">
        <f>Table_Query_from_Mac10[[#This Row],[UnitPriceFuture]]*Table_Query_from_Mac10[[#This Row],[qtytoShipFuture]]</f>
        <v>136.11599999999999</v>
      </c>
      <c r="T2959" s="47">
        <f>ROUND(Table_Query_from_Mac10[[#This Row],[qty_to_ship]]*(1+Table_Query_from_Mac10[[#This Row],[VolumeIncreasebyType]]),0)</f>
        <v>6</v>
      </c>
      <c r="U2959" s="47">
        <f>Table_Query_from_Mac10[[#This Row],[qtytoShipFuture]]*Table_Query_from_Mac10[[#This Row],[Future-cost]]</f>
        <v>58.980000000000004</v>
      </c>
      <c r="V2959" s="47">
        <f>Table_Query_from_Mac10[[#This Row],[qtytoShipFuture]]-Table_Query_from_Mac10[[#This Row],[qty_to_ship]]</f>
        <v>0</v>
      </c>
      <c r="W2959" s="47">
        <f>Table_Query_from_Mac10[[#This Row],[UnitPriceFuture]]</f>
        <v>22.686</v>
      </c>
      <c r="X2959" s="47">
        <f>Table_Query_from_Mac10[[#This Row],[Unit Increase]]*Table_Query_from_Mac10[[#This Row],[UnitPriceFuture]]</f>
        <v>0</v>
      </c>
      <c r="Y2959" s="47">
        <f>Table_Query_from_Mac10[[#This Row],[Unit Increase]]*Table_Query_from_Mac10[[#This Row],[Future-cost]]</f>
        <v>0</v>
      </c>
      <c r="Z2959" s="47">
        <f>-(Table_Query_from_Mac10[[#This Row],[Incremental Sales]]+((Table_Query_from_Mac10[[#This Row],[Incremental Sales]]*-(SUM(Summary!$S$8:$S$9)))))*Summary!$S$18</f>
        <v>0</v>
      </c>
      <c r="AA2959" s="47">
        <f>IFERROR(Table_Query_from_Mac10[[#This Row],[Incremental Cost]]/Table_Query_from_Mac10[[#This Row],[Incremental Sales]],0)</f>
        <v>0</v>
      </c>
      <c r="AB2959" s="47">
        <f>IFERROR(Table_Query_from_Mac10[[#This Row],[TotalCostFuture]]/Table_Query_from_Mac10[[#This Row],[totalsalesFuture]],0)</f>
        <v>0.43330688530371164</v>
      </c>
      <c r="AN2959" s="31">
        <v>24</v>
      </c>
      <c r="AO2959">
        <f t="shared" si="92"/>
        <v>6</v>
      </c>
      <c r="AQ2959" s="31">
        <v>68.239999999999995</v>
      </c>
      <c r="AR2959">
        <f t="shared" si="93"/>
        <v>23.88</v>
      </c>
    </row>
    <row r="2960" spans="1:44" x14ac:dyDescent="0.25">
      <c r="A2960">
        <v>90304</v>
      </c>
      <c r="B2960">
        <v>12</v>
      </c>
      <c r="C2960" t="s">
        <v>51</v>
      </c>
      <c r="D2960" t="s">
        <v>80</v>
      </c>
      <c r="E2960">
        <v>12</v>
      </c>
      <c r="F2960">
        <v>6.9</v>
      </c>
      <c r="G2960">
        <v>16.559999999999999</v>
      </c>
      <c r="H2960" s="1">
        <v>44845</v>
      </c>
      <c r="I2960" s="20">
        <v>5</v>
      </c>
      <c r="J2960" s="47">
        <f>Table_Query_from_Mac10[[#This Row],[unit_price]]-(Table_Query_from_Mac10[[#This Row],[unit_price]]*(Table_Query_from_Mac10[[#This Row],[discount_pct]]/100))</f>
        <v>15.731999999999999</v>
      </c>
      <c r="K2960" s="47">
        <f>Table_Query_from_Mac10[[#This Row],[unit_cost]]</f>
        <v>6.9</v>
      </c>
      <c r="L2960" s="47">
        <f>Table_Query_from_Mac10[[#This Row],[Live-cost]]*(1+Table_Query_from_Mac10[[#This Row],[CogsIncreasebyTYPE]])</f>
        <v>6.9</v>
      </c>
      <c r="M2960" s="47">
        <f>Table_Query_from_Mac10[[#This Row],[Live-cost]]*Table_Query_from_Mac10[[#This Row],[qty_to_ship]]</f>
        <v>82.800000000000011</v>
      </c>
      <c r="N2960" s="47">
        <f>IF(Table_Query_from_Mac10[[#This Row],[item_no]]="KDA",-Table_Query_from_Mac10[[#This Row],[unit_price]],Table_Query_from_Mac10[[#This Row],[Net Unit]]*Table_Query_from_Mac10[[#This Row],[qty_to_ship]])</f>
        <v>188.78399999999999</v>
      </c>
      <c r="O2960" s="47">
        <f>SUMIFS(Summary!C:C,Summary!H:H,Table_Query_from_Mac10[[#This Row],[Juiceoc]])</f>
        <v>0</v>
      </c>
      <c r="P2960" s="47">
        <f>SUMIFS(Summary!D:D,Summary!H:H,Table_Query_from_Mac10[[#This Row],[Juiceoc]])</f>
        <v>0</v>
      </c>
      <c r="Q2960" s="47">
        <f>SUMIFS(Summary!E:E,Summary!H:H,Table_Query_from_Mac10[[#This Row],[Juiceoc]])</f>
        <v>0</v>
      </c>
      <c r="R2960" s="47">
        <f>Table_Query_from_Mac10[[#This Row],[Net Unit]]*(1+Table_Query_from_Mac10[[#This Row],[PriceIncreasebyType]])</f>
        <v>15.731999999999999</v>
      </c>
      <c r="S2960" s="47">
        <f>Table_Query_from_Mac10[[#This Row],[UnitPriceFuture]]*Table_Query_from_Mac10[[#This Row],[qtytoShipFuture]]</f>
        <v>188.78399999999999</v>
      </c>
      <c r="T2960" s="47">
        <f>ROUND(Table_Query_from_Mac10[[#This Row],[qty_to_ship]]*(1+Table_Query_from_Mac10[[#This Row],[VolumeIncreasebyType]]),0)</f>
        <v>12</v>
      </c>
      <c r="U2960" s="47">
        <f>Table_Query_from_Mac10[[#This Row],[qtytoShipFuture]]*Table_Query_from_Mac10[[#This Row],[Future-cost]]</f>
        <v>82.800000000000011</v>
      </c>
      <c r="V2960" s="47">
        <f>Table_Query_from_Mac10[[#This Row],[qtytoShipFuture]]-Table_Query_from_Mac10[[#This Row],[qty_to_ship]]</f>
        <v>0</v>
      </c>
      <c r="W2960" s="47">
        <f>Table_Query_from_Mac10[[#This Row],[UnitPriceFuture]]</f>
        <v>15.731999999999999</v>
      </c>
      <c r="X2960" s="47">
        <f>Table_Query_from_Mac10[[#This Row],[Unit Increase]]*Table_Query_from_Mac10[[#This Row],[UnitPriceFuture]]</f>
        <v>0</v>
      </c>
      <c r="Y2960" s="47">
        <f>Table_Query_from_Mac10[[#This Row],[Unit Increase]]*Table_Query_from_Mac10[[#This Row],[Future-cost]]</f>
        <v>0</v>
      </c>
      <c r="Z2960" s="47">
        <f>-(Table_Query_from_Mac10[[#This Row],[Incremental Sales]]+((Table_Query_from_Mac10[[#This Row],[Incremental Sales]]*-(SUM(Summary!$S$8:$S$9)))))*Summary!$S$18</f>
        <v>0</v>
      </c>
      <c r="AA2960" s="47">
        <f>IFERROR(Table_Query_from_Mac10[[#This Row],[Incremental Cost]]/Table_Query_from_Mac10[[#This Row],[Incremental Sales]],0)</f>
        <v>0</v>
      </c>
      <c r="AB2960" s="47">
        <f>IFERROR(Table_Query_from_Mac10[[#This Row],[TotalCostFuture]]/Table_Query_from_Mac10[[#This Row],[totalsalesFuture]],0)</f>
        <v>0.43859649122807026</v>
      </c>
      <c r="AN2960" s="30">
        <v>48</v>
      </c>
      <c r="AO2960">
        <f t="shared" si="92"/>
        <v>12</v>
      </c>
      <c r="AQ2960" s="30">
        <v>47.32</v>
      </c>
      <c r="AR2960">
        <f t="shared" si="93"/>
        <v>16.559999999999999</v>
      </c>
    </row>
    <row r="2961" spans="1:44" x14ac:dyDescent="0.25">
      <c r="A2961">
        <v>90305</v>
      </c>
      <c r="B2961">
        <v>1</v>
      </c>
      <c r="C2961" t="s">
        <v>55</v>
      </c>
      <c r="D2961" t="s">
        <v>81</v>
      </c>
      <c r="E2961">
        <v>15</v>
      </c>
      <c r="F2961">
        <v>7.17</v>
      </c>
      <c r="G2961">
        <v>18.170000000000002</v>
      </c>
      <c r="H2961" s="1">
        <v>44853</v>
      </c>
      <c r="I2961" s="20">
        <v>0</v>
      </c>
      <c r="J2961" s="47">
        <f>Table_Query_from_Mac10[[#This Row],[unit_price]]-(Table_Query_from_Mac10[[#This Row],[unit_price]]*(Table_Query_from_Mac10[[#This Row],[discount_pct]]/100))</f>
        <v>18.170000000000002</v>
      </c>
      <c r="K2961" s="47">
        <f>Table_Query_from_Mac10[[#This Row],[unit_cost]]</f>
        <v>7.17</v>
      </c>
      <c r="L2961" s="47">
        <f>Table_Query_from_Mac10[[#This Row],[Live-cost]]*(1+Table_Query_from_Mac10[[#This Row],[CogsIncreasebyTYPE]])</f>
        <v>7.17</v>
      </c>
      <c r="M2961" s="47">
        <f>Table_Query_from_Mac10[[#This Row],[Live-cost]]*Table_Query_from_Mac10[[#This Row],[qty_to_ship]]</f>
        <v>107.55</v>
      </c>
      <c r="N2961" s="47">
        <f>IF(Table_Query_from_Mac10[[#This Row],[item_no]]="KDA",-Table_Query_from_Mac10[[#This Row],[unit_price]],Table_Query_from_Mac10[[#This Row],[Net Unit]]*Table_Query_from_Mac10[[#This Row],[qty_to_ship]])</f>
        <v>272.55</v>
      </c>
      <c r="O2961" s="47">
        <f>SUMIFS(Summary!C:C,Summary!H:H,Table_Query_from_Mac10[[#This Row],[Juiceoc]])</f>
        <v>0</v>
      </c>
      <c r="P2961" s="47">
        <f>SUMIFS(Summary!D:D,Summary!H:H,Table_Query_from_Mac10[[#This Row],[Juiceoc]])</f>
        <v>0</v>
      </c>
      <c r="Q2961" s="47">
        <f>SUMIFS(Summary!E:E,Summary!H:H,Table_Query_from_Mac10[[#This Row],[Juiceoc]])</f>
        <v>0</v>
      </c>
      <c r="R2961" s="47">
        <f>Table_Query_from_Mac10[[#This Row],[Net Unit]]*(1+Table_Query_from_Mac10[[#This Row],[PriceIncreasebyType]])</f>
        <v>18.170000000000002</v>
      </c>
      <c r="S2961" s="47">
        <f>Table_Query_from_Mac10[[#This Row],[UnitPriceFuture]]*Table_Query_from_Mac10[[#This Row],[qtytoShipFuture]]</f>
        <v>272.55</v>
      </c>
      <c r="T2961" s="47">
        <f>ROUND(Table_Query_from_Mac10[[#This Row],[qty_to_ship]]*(1+Table_Query_from_Mac10[[#This Row],[VolumeIncreasebyType]]),0)</f>
        <v>15</v>
      </c>
      <c r="U2961" s="47">
        <f>Table_Query_from_Mac10[[#This Row],[qtytoShipFuture]]*Table_Query_from_Mac10[[#This Row],[Future-cost]]</f>
        <v>107.55</v>
      </c>
      <c r="V2961" s="47">
        <f>Table_Query_from_Mac10[[#This Row],[qtytoShipFuture]]-Table_Query_from_Mac10[[#This Row],[qty_to_ship]]</f>
        <v>0</v>
      </c>
      <c r="W2961" s="47">
        <f>Table_Query_from_Mac10[[#This Row],[UnitPriceFuture]]</f>
        <v>18.170000000000002</v>
      </c>
      <c r="X2961" s="47">
        <f>Table_Query_from_Mac10[[#This Row],[Unit Increase]]*Table_Query_from_Mac10[[#This Row],[UnitPriceFuture]]</f>
        <v>0</v>
      </c>
      <c r="Y2961" s="47">
        <f>Table_Query_from_Mac10[[#This Row],[Unit Increase]]*Table_Query_from_Mac10[[#This Row],[Future-cost]]</f>
        <v>0</v>
      </c>
      <c r="Z2961" s="47">
        <f>-(Table_Query_from_Mac10[[#This Row],[Incremental Sales]]+((Table_Query_from_Mac10[[#This Row],[Incremental Sales]]*-(SUM(Summary!$S$8:$S$9)))))*Summary!$S$18</f>
        <v>0</v>
      </c>
      <c r="AA2961" s="47">
        <f>IFERROR(Table_Query_from_Mac10[[#This Row],[Incremental Cost]]/Table_Query_from_Mac10[[#This Row],[Incremental Sales]],0)</f>
        <v>0</v>
      </c>
      <c r="AB2961" s="47">
        <f>IFERROR(Table_Query_from_Mac10[[#This Row],[TotalCostFuture]]/Table_Query_from_Mac10[[#This Row],[totalsalesFuture]],0)</f>
        <v>0.39460649422124378</v>
      </c>
      <c r="AN2961" s="31">
        <v>60</v>
      </c>
      <c r="AO2961">
        <f t="shared" si="92"/>
        <v>15</v>
      </c>
      <c r="AQ2961" s="31">
        <v>51.92</v>
      </c>
      <c r="AR2961">
        <f t="shared" si="93"/>
        <v>18.170000000000002</v>
      </c>
    </row>
    <row r="2962" spans="1:44" x14ac:dyDescent="0.25">
      <c r="A2962">
        <v>90305</v>
      </c>
      <c r="B2962">
        <v>2</v>
      </c>
      <c r="C2962" t="s">
        <v>55</v>
      </c>
      <c r="D2962" t="s">
        <v>81</v>
      </c>
      <c r="E2962">
        <v>6</v>
      </c>
      <c r="F2962">
        <v>8.64</v>
      </c>
      <c r="G2962">
        <v>20.65</v>
      </c>
      <c r="H2962" s="1">
        <v>44853</v>
      </c>
      <c r="I2962" s="20">
        <v>0</v>
      </c>
      <c r="J2962" s="47">
        <f>Table_Query_from_Mac10[[#This Row],[unit_price]]-(Table_Query_from_Mac10[[#This Row],[unit_price]]*(Table_Query_from_Mac10[[#This Row],[discount_pct]]/100))</f>
        <v>20.65</v>
      </c>
      <c r="K2962" s="47">
        <f>Table_Query_from_Mac10[[#This Row],[unit_cost]]</f>
        <v>8.64</v>
      </c>
      <c r="L2962" s="47">
        <f>Table_Query_from_Mac10[[#This Row],[Live-cost]]*(1+Table_Query_from_Mac10[[#This Row],[CogsIncreasebyTYPE]])</f>
        <v>8.64</v>
      </c>
      <c r="M2962" s="47">
        <f>Table_Query_from_Mac10[[#This Row],[Live-cost]]*Table_Query_from_Mac10[[#This Row],[qty_to_ship]]</f>
        <v>51.84</v>
      </c>
      <c r="N2962" s="47">
        <f>IF(Table_Query_from_Mac10[[#This Row],[item_no]]="KDA",-Table_Query_from_Mac10[[#This Row],[unit_price]],Table_Query_from_Mac10[[#This Row],[Net Unit]]*Table_Query_from_Mac10[[#This Row],[qty_to_ship]])</f>
        <v>123.89999999999999</v>
      </c>
      <c r="O2962" s="47">
        <f>SUMIFS(Summary!C:C,Summary!H:H,Table_Query_from_Mac10[[#This Row],[Juiceoc]])</f>
        <v>0</v>
      </c>
      <c r="P2962" s="47">
        <f>SUMIFS(Summary!D:D,Summary!H:H,Table_Query_from_Mac10[[#This Row],[Juiceoc]])</f>
        <v>0</v>
      </c>
      <c r="Q2962" s="47">
        <f>SUMIFS(Summary!E:E,Summary!H:H,Table_Query_from_Mac10[[#This Row],[Juiceoc]])</f>
        <v>0</v>
      </c>
      <c r="R2962" s="47">
        <f>Table_Query_from_Mac10[[#This Row],[Net Unit]]*(1+Table_Query_from_Mac10[[#This Row],[PriceIncreasebyType]])</f>
        <v>20.65</v>
      </c>
      <c r="S2962" s="47">
        <f>Table_Query_from_Mac10[[#This Row],[UnitPriceFuture]]*Table_Query_from_Mac10[[#This Row],[qtytoShipFuture]]</f>
        <v>123.89999999999999</v>
      </c>
      <c r="T2962" s="47">
        <f>ROUND(Table_Query_from_Mac10[[#This Row],[qty_to_ship]]*(1+Table_Query_from_Mac10[[#This Row],[VolumeIncreasebyType]]),0)</f>
        <v>6</v>
      </c>
      <c r="U2962" s="47">
        <f>Table_Query_from_Mac10[[#This Row],[qtytoShipFuture]]*Table_Query_from_Mac10[[#This Row],[Future-cost]]</f>
        <v>51.84</v>
      </c>
      <c r="V2962" s="47">
        <f>Table_Query_from_Mac10[[#This Row],[qtytoShipFuture]]-Table_Query_from_Mac10[[#This Row],[qty_to_ship]]</f>
        <v>0</v>
      </c>
      <c r="W2962" s="47">
        <f>Table_Query_from_Mac10[[#This Row],[UnitPriceFuture]]</f>
        <v>20.65</v>
      </c>
      <c r="X2962" s="47">
        <f>Table_Query_from_Mac10[[#This Row],[Unit Increase]]*Table_Query_from_Mac10[[#This Row],[UnitPriceFuture]]</f>
        <v>0</v>
      </c>
      <c r="Y2962" s="47">
        <f>Table_Query_from_Mac10[[#This Row],[Unit Increase]]*Table_Query_from_Mac10[[#This Row],[Future-cost]]</f>
        <v>0</v>
      </c>
      <c r="Z2962" s="47">
        <f>-(Table_Query_from_Mac10[[#This Row],[Incremental Sales]]+((Table_Query_from_Mac10[[#This Row],[Incremental Sales]]*-(SUM(Summary!$S$8:$S$9)))))*Summary!$S$18</f>
        <v>0</v>
      </c>
      <c r="AA2962" s="47">
        <f>IFERROR(Table_Query_from_Mac10[[#This Row],[Incremental Cost]]/Table_Query_from_Mac10[[#This Row],[Incremental Sales]],0)</f>
        <v>0</v>
      </c>
      <c r="AB2962" s="47">
        <f>IFERROR(Table_Query_from_Mac10[[#This Row],[TotalCostFuture]]/Table_Query_from_Mac10[[#This Row],[totalsalesFuture]],0)</f>
        <v>0.41840193704600492</v>
      </c>
      <c r="AN2962" s="30">
        <v>24</v>
      </c>
      <c r="AO2962">
        <f t="shared" si="92"/>
        <v>6</v>
      </c>
      <c r="AQ2962" s="30">
        <v>59.01</v>
      </c>
      <c r="AR2962">
        <f t="shared" si="93"/>
        <v>20.65</v>
      </c>
    </row>
    <row r="2963" spans="1:44" x14ac:dyDescent="0.25">
      <c r="A2963">
        <v>90305</v>
      </c>
      <c r="B2963">
        <v>3</v>
      </c>
      <c r="C2963" t="s">
        <v>55</v>
      </c>
      <c r="D2963" t="s">
        <v>81</v>
      </c>
      <c r="E2963">
        <v>27</v>
      </c>
      <c r="F2963">
        <v>3.89</v>
      </c>
      <c r="G2963">
        <v>9.2799999999999994</v>
      </c>
      <c r="H2963" s="1">
        <v>44853</v>
      </c>
      <c r="I2963" s="20">
        <v>0</v>
      </c>
      <c r="J2963" s="47">
        <f>Table_Query_from_Mac10[[#This Row],[unit_price]]-(Table_Query_from_Mac10[[#This Row],[unit_price]]*(Table_Query_from_Mac10[[#This Row],[discount_pct]]/100))</f>
        <v>9.2799999999999994</v>
      </c>
      <c r="K2963" s="47">
        <f>Table_Query_from_Mac10[[#This Row],[unit_cost]]</f>
        <v>3.89</v>
      </c>
      <c r="L2963" s="47">
        <f>Table_Query_from_Mac10[[#This Row],[Live-cost]]*(1+Table_Query_from_Mac10[[#This Row],[CogsIncreasebyTYPE]])</f>
        <v>3.89</v>
      </c>
      <c r="M2963" s="47">
        <f>Table_Query_from_Mac10[[#This Row],[Live-cost]]*Table_Query_from_Mac10[[#This Row],[qty_to_ship]]</f>
        <v>105.03</v>
      </c>
      <c r="N2963" s="47">
        <f>IF(Table_Query_from_Mac10[[#This Row],[item_no]]="KDA",-Table_Query_from_Mac10[[#This Row],[unit_price]],Table_Query_from_Mac10[[#This Row],[Net Unit]]*Table_Query_from_Mac10[[#This Row],[qty_to_ship]])</f>
        <v>250.55999999999997</v>
      </c>
      <c r="O2963" s="47">
        <f>SUMIFS(Summary!C:C,Summary!H:H,Table_Query_from_Mac10[[#This Row],[Juiceoc]])</f>
        <v>0</v>
      </c>
      <c r="P2963" s="47">
        <f>SUMIFS(Summary!D:D,Summary!H:H,Table_Query_from_Mac10[[#This Row],[Juiceoc]])</f>
        <v>0</v>
      </c>
      <c r="Q2963" s="47">
        <f>SUMIFS(Summary!E:E,Summary!H:H,Table_Query_from_Mac10[[#This Row],[Juiceoc]])</f>
        <v>0</v>
      </c>
      <c r="R2963" s="47">
        <f>Table_Query_from_Mac10[[#This Row],[Net Unit]]*(1+Table_Query_from_Mac10[[#This Row],[PriceIncreasebyType]])</f>
        <v>9.2799999999999994</v>
      </c>
      <c r="S2963" s="47">
        <f>Table_Query_from_Mac10[[#This Row],[UnitPriceFuture]]*Table_Query_from_Mac10[[#This Row],[qtytoShipFuture]]</f>
        <v>250.55999999999997</v>
      </c>
      <c r="T2963" s="47">
        <f>ROUND(Table_Query_from_Mac10[[#This Row],[qty_to_ship]]*(1+Table_Query_from_Mac10[[#This Row],[VolumeIncreasebyType]]),0)</f>
        <v>27</v>
      </c>
      <c r="U2963" s="47">
        <f>Table_Query_from_Mac10[[#This Row],[qtytoShipFuture]]*Table_Query_from_Mac10[[#This Row],[Future-cost]]</f>
        <v>105.03</v>
      </c>
      <c r="V2963" s="47">
        <f>Table_Query_from_Mac10[[#This Row],[qtytoShipFuture]]-Table_Query_from_Mac10[[#This Row],[qty_to_ship]]</f>
        <v>0</v>
      </c>
      <c r="W2963" s="47">
        <f>Table_Query_from_Mac10[[#This Row],[UnitPriceFuture]]</f>
        <v>9.2799999999999994</v>
      </c>
      <c r="X2963" s="47">
        <f>Table_Query_from_Mac10[[#This Row],[Unit Increase]]*Table_Query_from_Mac10[[#This Row],[UnitPriceFuture]]</f>
        <v>0</v>
      </c>
      <c r="Y2963" s="47">
        <f>Table_Query_from_Mac10[[#This Row],[Unit Increase]]*Table_Query_from_Mac10[[#This Row],[Future-cost]]</f>
        <v>0</v>
      </c>
      <c r="Z2963" s="47">
        <f>-(Table_Query_from_Mac10[[#This Row],[Incremental Sales]]+((Table_Query_from_Mac10[[#This Row],[Incremental Sales]]*-(SUM(Summary!$S$8:$S$9)))))*Summary!$S$18</f>
        <v>0</v>
      </c>
      <c r="AA2963" s="47">
        <f>IFERROR(Table_Query_from_Mac10[[#This Row],[Incremental Cost]]/Table_Query_from_Mac10[[#This Row],[Incremental Sales]],0)</f>
        <v>0</v>
      </c>
      <c r="AB2963" s="47">
        <f>IFERROR(Table_Query_from_Mac10[[#This Row],[TotalCostFuture]]/Table_Query_from_Mac10[[#This Row],[totalsalesFuture]],0)</f>
        <v>0.41918103448275867</v>
      </c>
      <c r="AN2963" s="31">
        <v>108</v>
      </c>
      <c r="AO2963">
        <f t="shared" si="92"/>
        <v>27</v>
      </c>
      <c r="AQ2963" s="31">
        <v>26.51</v>
      </c>
      <c r="AR2963">
        <f t="shared" si="93"/>
        <v>9.2799999999999994</v>
      </c>
    </row>
    <row r="2964" spans="1:44" x14ac:dyDescent="0.25">
      <c r="A2964">
        <v>90305</v>
      </c>
      <c r="B2964">
        <v>4</v>
      </c>
      <c r="C2964" t="s">
        <v>55</v>
      </c>
      <c r="D2964" t="s">
        <v>81</v>
      </c>
      <c r="E2964">
        <v>13</v>
      </c>
      <c r="F2964">
        <v>4.9400000000000004</v>
      </c>
      <c r="G2964">
        <v>12.37</v>
      </c>
      <c r="H2964" s="1">
        <v>44853</v>
      </c>
      <c r="I2964" s="20">
        <v>0</v>
      </c>
      <c r="J2964" s="47">
        <f>Table_Query_from_Mac10[[#This Row],[unit_price]]-(Table_Query_from_Mac10[[#This Row],[unit_price]]*(Table_Query_from_Mac10[[#This Row],[discount_pct]]/100))</f>
        <v>12.37</v>
      </c>
      <c r="K2964" s="47">
        <f>Table_Query_from_Mac10[[#This Row],[unit_cost]]</f>
        <v>4.9400000000000004</v>
      </c>
      <c r="L2964" s="47">
        <f>Table_Query_from_Mac10[[#This Row],[Live-cost]]*(1+Table_Query_from_Mac10[[#This Row],[CogsIncreasebyTYPE]])</f>
        <v>4.9400000000000004</v>
      </c>
      <c r="M2964" s="47">
        <f>Table_Query_from_Mac10[[#This Row],[Live-cost]]*Table_Query_from_Mac10[[#This Row],[qty_to_ship]]</f>
        <v>64.22</v>
      </c>
      <c r="N2964" s="47">
        <f>IF(Table_Query_from_Mac10[[#This Row],[item_no]]="KDA",-Table_Query_from_Mac10[[#This Row],[unit_price]],Table_Query_from_Mac10[[#This Row],[Net Unit]]*Table_Query_from_Mac10[[#This Row],[qty_to_ship]])</f>
        <v>160.81</v>
      </c>
      <c r="O2964" s="47">
        <f>SUMIFS(Summary!C:C,Summary!H:H,Table_Query_from_Mac10[[#This Row],[Juiceoc]])</f>
        <v>0</v>
      </c>
      <c r="P2964" s="47">
        <f>SUMIFS(Summary!D:D,Summary!H:H,Table_Query_from_Mac10[[#This Row],[Juiceoc]])</f>
        <v>0</v>
      </c>
      <c r="Q2964" s="47">
        <f>SUMIFS(Summary!E:E,Summary!H:H,Table_Query_from_Mac10[[#This Row],[Juiceoc]])</f>
        <v>0</v>
      </c>
      <c r="R2964" s="47">
        <f>Table_Query_from_Mac10[[#This Row],[Net Unit]]*(1+Table_Query_from_Mac10[[#This Row],[PriceIncreasebyType]])</f>
        <v>12.37</v>
      </c>
      <c r="S2964" s="47">
        <f>Table_Query_from_Mac10[[#This Row],[UnitPriceFuture]]*Table_Query_from_Mac10[[#This Row],[qtytoShipFuture]]</f>
        <v>160.81</v>
      </c>
      <c r="T2964" s="47">
        <f>ROUND(Table_Query_from_Mac10[[#This Row],[qty_to_ship]]*(1+Table_Query_from_Mac10[[#This Row],[VolumeIncreasebyType]]),0)</f>
        <v>13</v>
      </c>
      <c r="U2964" s="47">
        <f>Table_Query_from_Mac10[[#This Row],[qtytoShipFuture]]*Table_Query_from_Mac10[[#This Row],[Future-cost]]</f>
        <v>64.22</v>
      </c>
      <c r="V2964" s="47">
        <f>Table_Query_from_Mac10[[#This Row],[qtytoShipFuture]]-Table_Query_from_Mac10[[#This Row],[qty_to_ship]]</f>
        <v>0</v>
      </c>
      <c r="W2964" s="47">
        <f>Table_Query_from_Mac10[[#This Row],[UnitPriceFuture]]</f>
        <v>12.37</v>
      </c>
      <c r="X2964" s="47">
        <f>Table_Query_from_Mac10[[#This Row],[Unit Increase]]*Table_Query_from_Mac10[[#This Row],[UnitPriceFuture]]</f>
        <v>0</v>
      </c>
      <c r="Y2964" s="47">
        <f>Table_Query_from_Mac10[[#This Row],[Unit Increase]]*Table_Query_from_Mac10[[#This Row],[Future-cost]]</f>
        <v>0</v>
      </c>
      <c r="Z2964" s="47">
        <f>-(Table_Query_from_Mac10[[#This Row],[Incremental Sales]]+((Table_Query_from_Mac10[[#This Row],[Incremental Sales]]*-(SUM(Summary!$S$8:$S$9)))))*Summary!$S$18</f>
        <v>0</v>
      </c>
      <c r="AA2964" s="47">
        <f>IFERROR(Table_Query_from_Mac10[[#This Row],[Incremental Cost]]/Table_Query_from_Mac10[[#This Row],[Incremental Sales]],0)</f>
        <v>0</v>
      </c>
      <c r="AB2964" s="47">
        <f>IFERROR(Table_Query_from_Mac10[[#This Row],[TotalCostFuture]]/Table_Query_from_Mac10[[#This Row],[totalsalesFuture]],0)</f>
        <v>0.39935327405012122</v>
      </c>
      <c r="AN2964" s="30">
        <v>50</v>
      </c>
      <c r="AO2964">
        <f t="shared" si="92"/>
        <v>13</v>
      </c>
      <c r="AQ2964" s="30">
        <v>35.35</v>
      </c>
      <c r="AR2964">
        <f t="shared" si="93"/>
        <v>12.37</v>
      </c>
    </row>
    <row r="2965" spans="1:44" x14ac:dyDescent="0.25">
      <c r="A2965">
        <v>90305</v>
      </c>
      <c r="B2965">
        <v>5</v>
      </c>
      <c r="C2965" t="s">
        <v>55</v>
      </c>
      <c r="D2965" t="s">
        <v>81</v>
      </c>
      <c r="E2965">
        <v>38</v>
      </c>
      <c r="F2965">
        <v>4.8499999999999996</v>
      </c>
      <c r="G2965">
        <v>12.2</v>
      </c>
      <c r="H2965" s="1">
        <v>44853</v>
      </c>
      <c r="I2965" s="20">
        <v>0</v>
      </c>
      <c r="J2965" s="47">
        <f>Table_Query_from_Mac10[[#This Row],[unit_price]]-(Table_Query_from_Mac10[[#This Row],[unit_price]]*(Table_Query_from_Mac10[[#This Row],[discount_pct]]/100))</f>
        <v>12.2</v>
      </c>
      <c r="K2965" s="47">
        <f>Table_Query_from_Mac10[[#This Row],[unit_cost]]</f>
        <v>4.8499999999999996</v>
      </c>
      <c r="L2965" s="47">
        <f>Table_Query_from_Mac10[[#This Row],[Live-cost]]*(1+Table_Query_from_Mac10[[#This Row],[CogsIncreasebyTYPE]])</f>
        <v>4.8499999999999996</v>
      </c>
      <c r="M2965" s="47">
        <f>Table_Query_from_Mac10[[#This Row],[Live-cost]]*Table_Query_from_Mac10[[#This Row],[qty_to_ship]]</f>
        <v>184.29999999999998</v>
      </c>
      <c r="N2965" s="47">
        <f>IF(Table_Query_from_Mac10[[#This Row],[item_no]]="KDA",-Table_Query_from_Mac10[[#This Row],[unit_price]],Table_Query_from_Mac10[[#This Row],[Net Unit]]*Table_Query_from_Mac10[[#This Row],[qty_to_ship]])</f>
        <v>463.59999999999997</v>
      </c>
      <c r="O2965" s="47">
        <f>SUMIFS(Summary!C:C,Summary!H:H,Table_Query_from_Mac10[[#This Row],[Juiceoc]])</f>
        <v>0</v>
      </c>
      <c r="P2965" s="47">
        <f>SUMIFS(Summary!D:D,Summary!H:H,Table_Query_from_Mac10[[#This Row],[Juiceoc]])</f>
        <v>0</v>
      </c>
      <c r="Q2965" s="47">
        <f>SUMIFS(Summary!E:E,Summary!H:H,Table_Query_from_Mac10[[#This Row],[Juiceoc]])</f>
        <v>0</v>
      </c>
      <c r="R2965" s="47">
        <f>Table_Query_from_Mac10[[#This Row],[Net Unit]]*(1+Table_Query_from_Mac10[[#This Row],[PriceIncreasebyType]])</f>
        <v>12.2</v>
      </c>
      <c r="S2965" s="47">
        <f>Table_Query_from_Mac10[[#This Row],[UnitPriceFuture]]*Table_Query_from_Mac10[[#This Row],[qtytoShipFuture]]</f>
        <v>463.59999999999997</v>
      </c>
      <c r="T2965" s="47">
        <f>ROUND(Table_Query_from_Mac10[[#This Row],[qty_to_ship]]*(1+Table_Query_from_Mac10[[#This Row],[VolumeIncreasebyType]]),0)</f>
        <v>38</v>
      </c>
      <c r="U2965" s="47">
        <f>Table_Query_from_Mac10[[#This Row],[qtytoShipFuture]]*Table_Query_from_Mac10[[#This Row],[Future-cost]]</f>
        <v>184.29999999999998</v>
      </c>
      <c r="V2965" s="47">
        <f>Table_Query_from_Mac10[[#This Row],[qtytoShipFuture]]-Table_Query_from_Mac10[[#This Row],[qty_to_ship]]</f>
        <v>0</v>
      </c>
      <c r="W2965" s="47">
        <f>Table_Query_from_Mac10[[#This Row],[UnitPriceFuture]]</f>
        <v>12.2</v>
      </c>
      <c r="X2965" s="47">
        <f>Table_Query_from_Mac10[[#This Row],[Unit Increase]]*Table_Query_from_Mac10[[#This Row],[UnitPriceFuture]]</f>
        <v>0</v>
      </c>
      <c r="Y2965" s="47">
        <f>Table_Query_from_Mac10[[#This Row],[Unit Increase]]*Table_Query_from_Mac10[[#This Row],[Future-cost]]</f>
        <v>0</v>
      </c>
      <c r="Z2965" s="47">
        <f>-(Table_Query_from_Mac10[[#This Row],[Incremental Sales]]+((Table_Query_from_Mac10[[#This Row],[Incremental Sales]]*-(SUM(Summary!$S$8:$S$9)))))*Summary!$S$18</f>
        <v>0</v>
      </c>
      <c r="AA2965" s="47">
        <f>IFERROR(Table_Query_from_Mac10[[#This Row],[Incremental Cost]]/Table_Query_from_Mac10[[#This Row],[Incremental Sales]],0)</f>
        <v>0</v>
      </c>
      <c r="AB2965" s="47">
        <f>IFERROR(Table_Query_from_Mac10[[#This Row],[TotalCostFuture]]/Table_Query_from_Mac10[[#This Row],[totalsalesFuture]],0)</f>
        <v>0.39754098360655737</v>
      </c>
      <c r="AN2965" s="31">
        <v>150</v>
      </c>
      <c r="AO2965">
        <f t="shared" si="92"/>
        <v>38</v>
      </c>
      <c r="AQ2965" s="31">
        <v>34.869999999999997</v>
      </c>
      <c r="AR2965">
        <f t="shared" si="93"/>
        <v>12.2</v>
      </c>
    </row>
    <row r="2966" spans="1:44" x14ac:dyDescent="0.25">
      <c r="A2966">
        <v>90305</v>
      </c>
      <c r="B2966">
        <v>6</v>
      </c>
      <c r="C2966" t="s">
        <v>55</v>
      </c>
      <c r="D2966" t="s">
        <v>81</v>
      </c>
      <c r="E2966">
        <v>20</v>
      </c>
      <c r="F2966">
        <v>5.94</v>
      </c>
      <c r="G2966">
        <v>14.06</v>
      </c>
      <c r="H2966" s="1">
        <v>44853</v>
      </c>
      <c r="I2966" s="20">
        <v>0</v>
      </c>
      <c r="J2966" s="47">
        <f>Table_Query_from_Mac10[[#This Row],[unit_price]]-(Table_Query_from_Mac10[[#This Row],[unit_price]]*(Table_Query_from_Mac10[[#This Row],[discount_pct]]/100))</f>
        <v>14.06</v>
      </c>
      <c r="K2966" s="47">
        <f>Table_Query_from_Mac10[[#This Row],[unit_cost]]</f>
        <v>5.94</v>
      </c>
      <c r="L2966" s="47">
        <f>Table_Query_from_Mac10[[#This Row],[Live-cost]]*(1+Table_Query_from_Mac10[[#This Row],[CogsIncreasebyTYPE]])</f>
        <v>5.94</v>
      </c>
      <c r="M2966" s="47">
        <f>Table_Query_from_Mac10[[#This Row],[Live-cost]]*Table_Query_from_Mac10[[#This Row],[qty_to_ship]]</f>
        <v>118.80000000000001</v>
      </c>
      <c r="N2966" s="47">
        <f>IF(Table_Query_from_Mac10[[#This Row],[item_no]]="KDA",-Table_Query_from_Mac10[[#This Row],[unit_price]],Table_Query_from_Mac10[[#This Row],[Net Unit]]*Table_Query_from_Mac10[[#This Row],[qty_to_ship]])</f>
        <v>281.2</v>
      </c>
      <c r="O2966" s="47">
        <f>SUMIFS(Summary!C:C,Summary!H:H,Table_Query_from_Mac10[[#This Row],[Juiceoc]])</f>
        <v>0</v>
      </c>
      <c r="P2966" s="47">
        <f>SUMIFS(Summary!D:D,Summary!H:H,Table_Query_from_Mac10[[#This Row],[Juiceoc]])</f>
        <v>0</v>
      </c>
      <c r="Q2966" s="47">
        <f>SUMIFS(Summary!E:E,Summary!H:H,Table_Query_from_Mac10[[#This Row],[Juiceoc]])</f>
        <v>0</v>
      </c>
      <c r="R2966" s="47">
        <f>Table_Query_from_Mac10[[#This Row],[Net Unit]]*(1+Table_Query_from_Mac10[[#This Row],[PriceIncreasebyType]])</f>
        <v>14.06</v>
      </c>
      <c r="S2966" s="47">
        <f>Table_Query_from_Mac10[[#This Row],[UnitPriceFuture]]*Table_Query_from_Mac10[[#This Row],[qtytoShipFuture]]</f>
        <v>281.2</v>
      </c>
      <c r="T2966" s="47">
        <f>ROUND(Table_Query_from_Mac10[[#This Row],[qty_to_ship]]*(1+Table_Query_from_Mac10[[#This Row],[VolumeIncreasebyType]]),0)</f>
        <v>20</v>
      </c>
      <c r="U2966" s="47">
        <f>Table_Query_from_Mac10[[#This Row],[qtytoShipFuture]]*Table_Query_from_Mac10[[#This Row],[Future-cost]]</f>
        <v>118.80000000000001</v>
      </c>
      <c r="V2966" s="47">
        <f>Table_Query_from_Mac10[[#This Row],[qtytoShipFuture]]-Table_Query_from_Mac10[[#This Row],[qty_to_ship]]</f>
        <v>0</v>
      </c>
      <c r="W2966" s="47">
        <f>Table_Query_from_Mac10[[#This Row],[UnitPriceFuture]]</f>
        <v>14.06</v>
      </c>
      <c r="X2966" s="47">
        <f>Table_Query_from_Mac10[[#This Row],[Unit Increase]]*Table_Query_from_Mac10[[#This Row],[UnitPriceFuture]]</f>
        <v>0</v>
      </c>
      <c r="Y2966" s="47">
        <f>Table_Query_from_Mac10[[#This Row],[Unit Increase]]*Table_Query_from_Mac10[[#This Row],[Future-cost]]</f>
        <v>0</v>
      </c>
      <c r="Z2966" s="47">
        <f>-(Table_Query_from_Mac10[[#This Row],[Incremental Sales]]+((Table_Query_from_Mac10[[#This Row],[Incremental Sales]]*-(SUM(Summary!$S$8:$S$9)))))*Summary!$S$18</f>
        <v>0</v>
      </c>
      <c r="AA2966" s="47">
        <f>IFERROR(Table_Query_from_Mac10[[#This Row],[Incremental Cost]]/Table_Query_from_Mac10[[#This Row],[Incremental Sales]],0)</f>
        <v>0</v>
      </c>
      <c r="AB2966" s="47">
        <f>IFERROR(Table_Query_from_Mac10[[#This Row],[TotalCostFuture]]/Table_Query_from_Mac10[[#This Row],[totalsalesFuture]],0)</f>
        <v>0.42247510668563304</v>
      </c>
      <c r="AN2966" s="30">
        <v>80</v>
      </c>
      <c r="AO2966">
        <f t="shared" si="92"/>
        <v>20</v>
      </c>
      <c r="AQ2966" s="30">
        <v>40.17</v>
      </c>
      <c r="AR2966">
        <f t="shared" si="93"/>
        <v>14.06</v>
      </c>
    </row>
    <row r="2967" spans="1:44" x14ac:dyDescent="0.25">
      <c r="A2967">
        <v>90305</v>
      </c>
      <c r="B2967">
        <v>7</v>
      </c>
      <c r="C2967" t="s">
        <v>55</v>
      </c>
      <c r="D2967" t="s">
        <v>81</v>
      </c>
      <c r="E2967">
        <v>240</v>
      </c>
      <c r="F2967">
        <v>5.81</v>
      </c>
      <c r="G2967">
        <v>14.49</v>
      </c>
      <c r="H2967" s="1">
        <v>44853</v>
      </c>
      <c r="I2967" s="20">
        <v>0</v>
      </c>
      <c r="J2967" s="47">
        <f>Table_Query_from_Mac10[[#This Row],[unit_price]]-(Table_Query_from_Mac10[[#This Row],[unit_price]]*(Table_Query_from_Mac10[[#This Row],[discount_pct]]/100))</f>
        <v>14.49</v>
      </c>
      <c r="K2967" s="47">
        <f>Table_Query_from_Mac10[[#This Row],[unit_cost]]</f>
        <v>5.81</v>
      </c>
      <c r="L2967" s="47">
        <f>Table_Query_from_Mac10[[#This Row],[Live-cost]]*(1+Table_Query_from_Mac10[[#This Row],[CogsIncreasebyTYPE]])</f>
        <v>5.81</v>
      </c>
      <c r="M2967" s="47">
        <f>Table_Query_from_Mac10[[#This Row],[Live-cost]]*Table_Query_from_Mac10[[#This Row],[qty_to_ship]]</f>
        <v>1394.3999999999999</v>
      </c>
      <c r="N2967" s="47">
        <f>IF(Table_Query_from_Mac10[[#This Row],[item_no]]="KDA",-Table_Query_from_Mac10[[#This Row],[unit_price]],Table_Query_from_Mac10[[#This Row],[Net Unit]]*Table_Query_from_Mac10[[#This Row],[qty_to_ship]])</f>
        <v>3477.6</v>
      </c>
      <c r="O2967" s="47">
        <f>SUMIFS(Summary!C:C,Summary!H:H,Table_Query_from_Mac10[[#This Row],[Juiceoc]])</f>
        <v>0</v>
      </c>
      <c r="P2967" s="47">
        <f>SUMIFS(Summary!D:D,Summary!H:H,Table_Query_from_Mac10[[#This Row],[Juiceoc]])</f>
        <v>0</v>
      </c>
      <c r="Q2967" s="47">
        <f>SUMIFS(Summary!E:E,Summary!H:H,Table_Query_from_Mac10[[#This Row],[Juiceoc]])</f>
        <v>0</v>
      </c>
      <c r="R2967" s="47">
        <f>Table_Query_from_Mac10[[#This Row],[Net Unit]]*(1+Table_Query_from_Mac10[[#This Row],[PriceIncreasebyType]])</f>
        <v>14.49</v>
      </c>
      <c r="S2967" s="47">
        <f>Table_Query_from_Mac10[[#This Row],[UnitPriceFuture]]*Table_Query_from_Mac10[[#This Row],[qtytoShipFuture]]</f>
        <v>3477.6</v>
      </c>
      <c r="T2967" s="47">
        <f>ROUND(Table_Query_from_Mac10[[#This Row],[qty_to_ship]]*(1+Table_Query_from_Mac10[[#This Row],[VolumeIncreasebyType]]),0)</f>
        <v>240</v>
      </c>
      <c r="U2967" s="47">
        <f>Table_Query_from_Mac10[[#This Row],[qtytoShipFuture]]*Table_Query_from_Mac10[[#This Row],[Future-cost]]</f>
        <v>1394.3999999999999</v>
      </c>
      <c r="V2967" s="47">
        <f>Table_Query_from_Mac10[[#This Row],[qtytoShipFuture]]-Table_Query_from_Mac10[[#This Row],[qty_to_ship]]</f>
        <v>0</v>
      </c>
      <c r="W2967" s="47">
        <f>Table_Query_from_Mac10[[#This Row],[UnitPriceFuture]]</f>
        <v>14.49</v>
      </c>
      <c r="X2967" s="47">
        <f>Table_Query_from_Mac10[[#This Row],[Unit Increase]]*Table_Query_from_Mac10[[#This Row],[UnitPriceFuture]]</f>
        <v>0</v>
      </c>
      <c r="Y2967" s="47">
        <f>Table_Query_from_Mac10[[#This Row],[Unit Increase]]*Table_Query_from_Mac10[[#This Row],[Future-cost]]</f>
        <v>0</v>
      </c>
      <c r="Z2967" s="47">
        <f>-(Table_Query_from_Mac10[[#This Row],[Incremental Sales]]+((Table_Query_from_Mac10[[#This Row],[Incremental Sales]]*-(SUM(Summary!$S$8:$S$9)))))*Summary!$S$18</f>
        <v>0</v>
      </c>
      <c r="AA2967" s="47">
        <f>IFERROR(Table_Query_from_Mac10[[#This Row],[Incremental Cost]]/Table_Query_from_Mac10[[#This Row],[Incremental Sales]],0)</f>
        <v>0</v>
      </c>
      <c r="AB2967" s="47">
        <f>IFERROR(Table_Query_from_Mac10[[#This Row],[TotalCostFuture]]/Table_Query_from_Mac10[[#This Row],[totalsalesFuture]],0)</f>
        <v>0.40096618357487918</v>
      </c>
      <c r="AN2967" s="31">
        <v>960</v>
      </c>
      <c r="AO2967">
        <f t="shared" si="92"/>
        <v>240</v>
      </c>
      <c r="AQ2967" s="31">
        <v>41.39</v>
      </c>
      <c r="AR2967">
        <f t="shared" si="93"/>
        <v>14.49</v>
      </c>
    </row>
    <row r="2968" spans="1:44" x14ac:dyDescent="0.25">
      <c r="A2968">
        <v>90305</v>
      </c>
      <c r="B2968">
        <v>8</v>
      </c>
      <c r="C2968" t="s">
        <v>55</v>
      </c>
      <c r="D2968" t="s">
        <v>81</v>
      </c>
      <c r="E2968">
        <v>48</v>
      </c>
      <c r="F2968">
        <v>7.16</v>
      </c>
      <c r="G2968">
        <v>17.239999999999998</v>
      </c>
      <c r="H2968" s="1">
        <v>44853</v>
      </c>
      <c r="I2968" s="20">
        <v>0</v>
      </c>
      <c r="J2968" s="47">
        <f>Table_Query_from_Mac10[[#This Row],[unit_price]]-(Table_Query_from_Mac10[[#This Row],[unit_price]]*(Table_Query_from_Mac10[[#This Row],[discount_pct]]/100))</f>
        <v>17.239999999999998</v>
      </c>
      <c r="K2968" s="47">
        <f>Table_Query_from_Mac10[[#This Row],[unit_cost]]</f>
        <v>7.16</v>
      </c>
      <c r="L2968" s="47">
        <f>Table_Query_from_Mac10[[#This Row],[Live-cost]]*(1+Table_Query_from_Mac10[[#This Row],[CogsIncreasebyTYPE]])</f>
        <v>7.16</v>
      </c>
      <c r="M2968" s="47">
        <f>Table_Query_from_Mac10[[#This Row],[Live-cost]]*Table_Query_from_Mac10[[#This Row],[qty_to_ship]]</f>
        <v>343.68</v>
      </c>
      <c r="N2968" s="47">
        <f>IF(Table_Query_from_Mac10[[#This Row],[item_no]]="KDA",-Table_Query_from_Mac10[[#This Row],[unit_price]],Table_Query_from_Mac10[[#This Row],[Net Unit]]*Table_Query_from_Mac10[[#This Row],[qty_to_ship]])</f>
        <v>827.52</v>
      </c>
      <c r="O2968" s="47">
        <f>SUMIFS(Summary!C:C,Summary!H:H,Table_Query_from_Mac10[[#This Row],[Juiceoc]])</f>
        <v>0</v>
      </c>
      <c r="P2968" s="47">
        <f>SUMIFS(Summary!D:D,Summary!H:H,Table_Query_from_Mac10[[#This Row],[Juiceoc]])</f>
        <v>0</v>
      </c>
      <c r="Q2968" s="47">
        <f>SUMIFS(Summary!E:E,Summary!H:H,Table_Query_from_Mac10[[#This Row],[Juiceoc]])</f>
        <v>0</v>
      </c>
      <c r="R2968" s="47">
        <f>Table_Query_from_Mac10[[#This Row],[Net Unit]]*(1+Table_Query_from_Mac10[[#This Row],[PriceIncreasebyType]])</f>
        <v>17.239999999999998</v>
      </c>
      <c r="S2968" s="47">
        <f>Table_Query_from_Mac10[[#This Row],[UnitPriceFuture]]*Table_Query_from_Mac10[[#This Row],[qtytoShipFuture]]</f>
        <v>827.52</v>
      </c>
      <c r="T2968" s="47">
        <f>ROUND(Table_Query_from_Mac10[[#This Row],[qty_to_ship]]*(1+Table_Query_from_Mac10[[#This Row],[VolumeIncreasebyType]]),0)</f>
        <v>48</v>
      </c>
      <c r="U2968" s="47">
        <f>Table_Query_from_Mac10[[#This Row],[qtytoShipFuture]]*Table_Query_from_Mac10[[#This Row],[Future-cost]]</f>
        <v>343.68</v>
      </c>
      <c r="V2968" s="47">
        <f>Table_Query_from_Mac10[[#This Row],[qtytoShipFuture]]-Table_Query_from_Mac10[[#This Row],[qty_to_ship]]</f>
        <v>0</v>
      </c>
      <c r="W2968" s="47">
        <f>Table_Query_from_Mac10[[#This Row],[UnitPriceFuture]]</f>
        <v>17.239999999999998</v>
      </c>
      <c r="X2968" s="47">
        <f>Table_Query_from_Mac10[[#This Row],[Unit Increase]]*Table_Query_from_Mac10[[#This Row],[UnitPriceFuture]]</f>
        <v>0</v>
      </c>
      <c r="Y2968" s="47">
        <f>Table_Query_from_Mac10[[#This Row],[Unit Increase]]*Table_Query_from_Mac10[[#This Row],[Future-cost]]</f>
        <v>0</v>
      </c>
      <c r="Z2968" s="47">
        <f>-(Table_Query_from_Mac10[[#This Row],[Incremental Sales]]+((Table_Query_from_Mac10[[#This Row],[Incremental Sales]]*-(SUM(Summary!$S$8:$S$9)))))*Summary!$S$18</f>
        <v>0</v>
      </c>
      <c r="AA2968" s="47">
        <f>IFERROR(Table_Query_from_Mac10[[#This Row],[Incremental Cost]]/Table_Query_from_Mac10[[#This Row],[Incremental Sales]],0)</f>
        <v>0</v>
      </c>
      <c r="AB2968" s="47">
        <f>IFERROR(Table_Query_from_Mac10[[#This Row],[TotalCostFuture]]/Table_Query_from_Mac10[[#This Row],[totalsalesFuture]],0)</f>
        <v>0.41531322505800466</v>
      </c>
      <c r="AN2968" s="30">
        <v>192</v>
      </c>
      <c r="AO2968">
        <f t="shared" si="92"/>
        <v>48</v>
      </c>
      <c r="AQ2968" s="30">
        <v>49.27</v>
      </c>
      <c r="AR2968">
        <f t="shared" si="93"/>
        <v>17.239999999999998</v>
      </c>
    </row>
    <row r="2969" spans="1:44" x14ac:dyDescent="0.25">
      <c r="A2969">
        <v>90306</v>
      </c>
      <c r="B2969">
        <v>1</v>
      </c>
      <c r="C2969" t="s">
        <v>55</v>
      </c>
      <c r="D2969" t="s">
        <v>81</v>
      </c>
      <c r="E2969">
        <v>24</v>
      </c>
      <c r="F2969">
        <v>8.64</v>
      </c>
      <c r="G2969">
        <v>19.03</v>
      </c>
      <c r="H2969" s="1">
        <v>44845</v>
      </c>
      <c r="I2969" s="20">
        <v>0</v>
      </c>
      <c r="J2969" s="47">
        <f>Table_Query_from_Mac10[[#This Row],[unit_price]]-(Table_Query_from_Mac10[[#This Row],[unit_price]]*(Table_Query_from_Mac10[[#This Row],[discount_pct]]/100))</f>
        <v>19.03</v>
      </c>
      <c r="K2969" s="47">
        <f>Table_Query_from_Mac10[[#This Row],[unit_cost]]</f>
        <v>8.64</v>
      </c>
      <c r="L2969" s="47">
        <f>Table_Query_from_Mac10[[#This Row],[Live-cost]]*(1+Table_Query_from_Mac10[[#This Row],[CogsIncreasebyTYPE]])</f>
        <v>8.64</v>
      </c>
      <c r="M2969" s="47">
        <f>Table_Query_from_Mac10[[#This Row],[Live-cost]]*Table_Query_from_Mac10[[#This Row],[qty_to_ship]]</f>
        <v>207.36</v>
      </c>
      <c r="N2969" s="47">
        <f>IF(Table_Query_from_Mac10[[#This Row],[item_no]]="KDA",-Table_Query_from_Mac10[[#This Row],[unit_price]],Table_Query_from_Mac10[[#This Row],[Net Unit]]*Table_Query_from_Mac10[[#This Row],[qty_to_ship]])</f>
        <v>456.72</v>
      </c>
      <c r="O2969" s="47">
        <f>SUMIFS(Summary!C:C,Summary!H:H,Table_Query_from_Mac10[[#This Row],[Juiceoc]])</f>
        <v>0</v>
      </c>
      <c r="P2969" s="47">
        <f>SUMIFS(Summary!D:D,Summary!H:H,Table_Query_from_Mac10[[#This Row],[Juiceoc]])</f>
        <v>0</v>
      </c>
      <c r="Q2969" s="47">
        <f>SUMIFS(Summary!E:E,Summary!H:H,Table_Query_from_Mac10[[#This Row],[Juiceoc]])</f>
        <v>0</v>
      </c>
      <c r="R2969" s="47">
        <f>Table_Query_from_Mac10[[#This Row],[Net Unit]]*(1+Table_Query_from_Mac10[[#This Row],[PriceIncreasebyType]])</f>
        <v>19.03</v>
      </c>
      <c r="S2969" s="47">
        <f>Table_Query_from_Mac10[[#This Row],[UnitPriceFuture]]*Table_Query_from_Mac10[[#This Row],[qtytoShipFuture]]</f>
        <v>456.72</v>
      </c>
      <c r="T2969" s="47">
        <f>ROUND(Table_Query_from_Mac10[[#This Row],[qty_to_ship]]*(1+Table_Query_from_Mac10[[#This Row],[VolumeIncreasebyType]]),0)</f>
        <v>24</v>
      </c>
      <c r="U2969" s="47">
        <f>Table_Query_from_Mac10[[#This Row],[qtytoShipFuture]]*Table_Query_from_Mac10[[#This Row],[Future-cost]]</f>
        <v>207.36</v>
      </c>
      <c r="V2969" s="47">
        <f>Table_Query_from_Mac10[[#This Row],[qtytoShipFuture]]-Table_Query_from_Mac10[[#This Row],[qty_to_ship]]</f>
        <v>0</v>
      </c>
      <c r="W2969" s="47">
        <f>Table_Query_from_Mac10[[#This Row],[UnitPriceFuture]]</f>
        <v>19.03</v>
      </c>
      <c r="X2969" s="47">
        <f>Table_Query_from_Mac10[[#This Row],[Unit Increase]]*Table_Query_from_Mac10[[#This Row],[UnitPriceFuture]]</f>
        <v>0</v>
      </c>
      <c r="Y2969" s="47">
        <f>Table_Query_from_Mac10[[#This Row],[Unit Increase]]*Table_Query_from_Mac10[[#This Row],[Future-cost]]</f>
        <v>0</v>
      </c>
      <c r="Z2969" s="47">
        <f>-(Table_Query_from_Mac10[[#This Row],[Incremental Sales]]+((Table_Query_from_Mac10[[#This Row],[Incremental Sales]]*-(SUM(Summary!$S$8:$S$9)))))*Summary!$S$18</f>
        <v>0</v>
      </c>
      <c r="AA2969" s="47">
        <f>IFERROR(Table_Query_from_Mac10[[#This Row],[Incremental Cost]]/Table_Query_from_Mac10[[#This Row],[Incremental Sales]],0)</f>
        <v>0</v>
      </c>
      <c r="AB2969" s="47">
        <f>IFERROR(Table_Query_from_Mac10[[#This Row],[TotalCostFuture]]/Table_Query_from_Mac10[[#This Row],[totalsalesFuture]],0)</f>
        <v>0.45401996847083553</v>
      </c>
      <c r="AN2969" s="31">
        <v>96</v>
      </c>
      <c r="AO2969">
        <f t="shared" si="92"/>
        <v>24</v>
      </c>
      <c r="AQ2969" s="31">
        <v>54.38</v>
      </c>
      <c r="AR2969">
        <f t="shared" si="93"/>
        <v>19.03</v>
      </c>
    </row>
    <row r="2970" spans="1:44" x14ac:dyDescent="0.25">
      <c r="A2970">
        <v>90306</v>
      </c>
      <c r="B2970">
        <v>2</v>
      </c>
      <c r="C2970" t="s">
        <v>55</v>
      </c>
      <c r="D2970" t="s">
        <v>81</v>
      </c>
      <c r="E2970">
        <v>20</v>
      </c>
      <c r="F2970">
        <v>5.94</v>
      </c>
      <c r="G2970">
        <v>12.9</v>
      </c>
      <c r="H2970" s="1">
        <v>44845</v>
      </c>
      <c r="I2970" s="20">
        <v>0</v>
      </c>
      <c r="J2970" s="47">
        <f>Table_Query_from_Mac10[[#This Row],[unit_price]]-(Table_Query_from_Mac10[[#This Row],[unit_price]]*(Table_Query_from_Mac10[[#This Row],[discount_pct]]/100))</f>
        <v>12.9</v>
      </c>
      <c r="K2970" s="47">
        <f>Table_Query_from_Mac10[[#This Row],[unit_cost]]</f>
        <v>5.94</v>
      </c>
      <c r="L2970" s="47">
        <f>Table_Query_from_Mac10[[#This Row],[Live-cost]]*(1+Table_Query_from_Mac10[[#This Row],[CogsIncreasebyTYPE]])</f>
        <v>5.94</v>
      </c>
      <c r="M2970" s="47">
        <f>Table_Query_from_Mac10[[#This Row],[Live-cost]]*Table_Query_from_Mac10[[#This Row],[qty_to_ship]]</f>
        <v>118.80000000000001</v>
      </c>
      <c r="N2970" s="47">
        <f>IF(Table_Query_from_Mac10[[#This Row],[item_no]]="KDA",-Table_Query_from_Mac10[[#This Row],[unit_price]],Table_Query_from_Mac10[[#This Row],[Net Unit]]*Table_Query_from_Mac10[[#This Row],[qty_to_ship]])</f>
        <v>258</v>
      </c>
      <c r="O2970" s="47">
        <f>SUMIFS(Summary!C:C,Summary!H:H,Table_Query_from_Mac10[[#This Row],[Juiceoc]])</f>
        <v>0</v>
      </c>
      <c r="P2970" s="47">
        <f>SUMIFS(Summary!D:D,Summary!H:H,Table_Query_from_Mac10[[#This Row],[Juiceoc]])</f>
        <v>0</v>
      </c>
      <c r="Q2970" s="47">
        <f>SUMIFS(Summary!E:E,Summary!H:H,Table_Query_from_Mac10[[#This Row],[Juiceoc]])</f>
        <v>0</v>
      </c>
      <c r="R2970" s="47">
        <f>Table_Query_from_Mac10[[#This Row],[Net Unit]]*(1+Table_Query_from_Mac10[[#This Row],[PriceIncreasebyType]])</f>
        <v>12.9</v>
      </c>
      <c r="S2970" s="47">
        <f>Table_Query_from_Mac10[[#This Row],[UnitPriceFuture]]*Table_Query_from_Mac10[[#This Row],[qtytoShipFuture]]</f>
        <v>258</v>
      </c>
      <c r="T2970" s="47">
        <f>ROUND(Table_Query_from_Mac10[[#This Row],[qty_to_ship]]*(1+Table_Query_from_Mac10[[#This Row],[VolumeIncreasebyType]]),0)</f>
        <v>20</v>
      </c>
      <c r="U2970" s="47">
        <f>Table_Query_from_Mac10[[#This Row],[qtytoShipFuture]]*Table_Query_from_Mac10[[#This Row],[Future-cost]]</f>
        <v>118.80000000000001</v>
      </c>
      <c r="V2970" s="47">
        <f>Table_Query_from_Mac10[[#This Row],[qtytoShipFuture]]-Table_Query_from_Mac10[[#This Row],[qty_to_ship]]</f>
        <v>0</v>
      </c>
      <c r="W2970" s="47">
        <f>Table_Query_from_Mac10[[#This Row],[UnitPriceFuture]]</f>
        <v>12.9</v>
      </c>
      <c r="X2970" s="47">
        <f>Table_Query_from_Mac10[[#This Row],[Unit Increase]]*Table_Query_from_Mac10[[#This Row],[UnitPriceFuture]]</f>
        <v>0</v>
      </c>
      <c r="Y2970" s="47">
        <f>Table_Query_from_Mac10[[#This Row],[Unit Increase]]*Table_Query_from_Mac10[[#This Row],[Future-cost]]</f>
        <v>0</v>
      </c>
      <c r="Z2970" s="47">
        <f>-(Table_Query_from_Mac10[[#This Row],[Incremental Sales]]+((Table_Query_from_Mac10[[#This Row],[Incremental Sales]]*-(SUM(Summary!$S$8:$S$9)))))*Summary!$S$18</f>
        <v>0</v>
      </c>
      <c r="AA2970" s="47">
        <f>IFERROR(Table_Query_from_Mac10[[#This Row],[Incremental Cost]]/Table_Query_from_Mac10[[#This Row],[Incremental Sales]],0)</f>
        <v>0</v>
      </c>
      <c r="AB2970" s="47">
        <f>IFERROR(Table_Query_from_Mac10[[#This Row],[TotalCostFuture]]/Table_Query_from_Mac10[[#This Row],[totalsalesFuture]],0)</f>
        <v>0.46046511627906983</v>
      </c>
      <c r="AN2970" s="30">
        <v>80</v>
      </c>
      <c r="AO2970">
        <f t="shared" si="92"/>
        <v>20</v>
      </c>
      <c r="AQ2970" s="30">
        <v>36.86</v>
      </c>
      <c r="AR2970">
        <f t="shared" si="93"/>
        <v>12.9</v>
      </c>
    </row>
    <row r="2971" spans="1:44" x14ac:dyDescent="0.25">
      <c r="A2971">
        <v>90306</v>
      </c>
      <c r="B2971">
        <v>3</v>
      </c>
      <c r="C2971" t="s">
        <v>55</v>
      </c>
      <c r="D2971" t="s">
        <v>81</v>
      </c>
      <c r="E2971">
        <v>32</v>
      </c>
      <c r="F2971">
        <v>7.16</v>
      </c>
      <c r="G2971">
        <v>15.88</v>
      </c>
      <c r="H2971" s="1">
        <v>44845</v>
      </c>
      <c r="I2971" s="20">
        <v>0</v>
      </c>
      <c r="J2971" s="47">
        <f>Table_Query_from_Mac10[[#This Row],[unit_price]]-(Table_Query_from_Mac10[[#This Row],[unit_price]]*(Table_Query_from_Mac10[[#This Row],[discount_pct]]/100))</f>
        <v>15.88</v>
      </c>
      <c r="K2971" s="47">
        <f>Table_Query_from_Mac10[[#This Row],[unit_cost]]</f>
        <v>7.16</v>
      </c>
      <c r="L2971" s="47">
        <f>Table_Query_from_Mac10[[#This Row],[Live-cost]]*(1+Table_Query_from_Mac10[[#This Row],[CogsIncreasebyTYPE]])</f>
        <v>7.16</v>
      </c>
      <c r="M2971" s="47">
        <f>Table_Query_from_Mac10[[#This Row],[Live-cost]]*Table_Query_from_Mac10[[#This Row],[qty_to_ship]]</f>
        <v>229.12</v>
      </c>
      <c r="N2971" s="47">
        <f>IF(Table_Query_from_Mac10[[#This Row],[item_no]]="KDA",-Table_Query_from_Mac10[[#This Row],[unit_price]],Table_Query_from_Mac10[[#This Row],[Net Unit]]*Table_Query_from_Mac10[[#This Row],[qty_to_ship]])</f>
        <v>508.16</v>
      </c>
      <c r="O2971" s="47">
        <f>SUMIFS(Summary!C:C,Summary!H:H,Table_Query_from_Mac10[[#This Row],[Juiceoc]])</f>
        <v>0</v>
      </c>
      <c r="P2971" s="47">
        <f>SUMIFS(Summary!D:D,Summary!H:H,Table_Query_from_Mac10[[#This Row],[Juiceoc]])</f>
        <v>0</v>
      </c>
      <c r="Q2971" s="47">
        <f>SUMIFS(Summary!E:E,Summary!H:H,Table_Query_from_Mac10[[#This Row],[Juiceoc]])</f>
        <v>0</v>
      </c>
      <c r="R2971" s="47">
        <f>Table_Query_from_Mac10[[#This Row],[Net Unit]]*(1+Table_Query_from_Mac10[[#This Row],[PriceIncreasebyType]])</f>
        <v>15.88</v>
      </c>
      <c r="S2971" s="47">
        <f>Table_Query_from_Mac10[[#This Row],[UnitPriceFuture]]*Table_Query_from_Mac10[[#This Row],[qtytoShipFuture]]</f>
        <v>508.16</v>
      </c>
      <c r="T2971" s="47">
        <f>ROUND(Table_Query_from_Mac10[[#This Row],[qty_to_ship]]*(1+Table_Query_from_Mac10[[#This Row],[VolumeIncreasebyType]]),0)</f>
        <v>32</v>
      </c>
      <c r="U2971" s="47">
        <f>Table_Query_from_Mac10[[#This Row],[qtytoShipFuture]]*Table_Query_from_Mac10[[#This Row],[Future-cost]]</f>
        <v>229.12</v>
      </c>
      <c r="V2971" s="47">
        <f>Table_Query_from_Mac10[[#This Row],[qtytoShipFuture]]-Table_Query_from_Mac10[[#This Row],[qty_to_ship]]</f>
        <v>0</v>
      </c>
      <c r="W2971" s="47">
        <f>Table_Query_from_Mac10[[#This Row],[UnitPriceFuture]]</f>
        <v>15.88</v>
      </c>
      <c r="X2971" s="47">
        <f>Table_Query_from_Mac10[[#This Row],[Unit Increase]]*Table_Query_from_Mac10[[#This Row],[UnitPriceFuture]]</f>
        <v>0</v>
      </c>
      <c r="Y2971" s="47">
        <f>Table_Query_from_Mac10[[#This Row],[Unit Increase]]*Table_Query_from_Mac10[[#This Row],[Future-cost]]</f>
        <v>0</v>
      </c>
      <c r="Z2971" s="47">
        <f>-(Table_Query_from_Mac10[[#This Row],[Incremental Sales]]+((Table_Query_from_Mac10[[#This Row],[Incremental Sales]]*-(SUM(Summary!$S$8:$S$9)))))*Summary!$S$18</f>
        <v>0</v>
      </c>
      <c r="AA2971" s="47">
        <f>IFERROR(Table_Query_from_Mac10[[#This Row],[Incremental Cost]]/Table_Query_from_Mac10[[#This Row],[Incremental Sales]],0)</f>
        <v>0</v>
      </c>
      <c r="AB2971" s="47">
        <f>IFERROR(Table_Query_from_Mac10[[#This Row],[TotalCostFuture]]/Table_Query_from_Mac10[[#This Row],[totalsalesFuture]],0)</f>
        <v>0.45088161209068006</v>
      </c>
      <c r="AN2971" s="31">
        <v>128</v>
      </c>
      <c r="AO2971">
        <f t="shared" si="92"/>
        <v>32</v>
      </c>
      <c r="AQ2971" s="31">
        <v>45.37</v>
      </c>
      <c r="AR2971">
        <f t="shared" si="93"/>
        <v>15.88</v>
      </c>
    </row>
    <row r="2972" spans="1:44" x14ac:dyDescent="0.25">
      <c r="A2972">
        <v>90306</v>
      </c>
      <c r="B2972">
        <v>4</v>
      </c>
      <c r="C2972" t="s">
        <v>55</v>
      </c>
      <c r="D2972" t="s">
        <v>81</v>
      </c>
      <c r="E2972">
        <v>60</v>
      </c>
      <c r="F2972">
        <v>7.17</v>
      </c>
      <c r="G2972">
        <v>14.97</v>
      </c>
      <c r="H2972" s="1">
        <v>44845</v>
      </c>
      <c r="I2972" s="20">
        <v>0</v>
      </c>
      <c r="J2972" s="47">
        <f>Table_Query_from_Mac10[[#This Row],[unit_price]]-(Table_Query_from_Mac10[[#This Row],[unit_price]]*(Table_Query_from_Mac10[[#This Row],[discount_pct]]/100))</f>
        <v>14.97</v>
      </c>
      <c r="K2972" s="47">
        <f>Table_Query_from_Mac10[[#This Row],[unit_cost]]</f>
        <v>7.17</v>
      </c>
      <c r="L2972" s="47">
        <f>Table_Query_from_Mac10[[#This Row],[Live-cost]]*(1+Table_Query_from_Mac10[[#This Row],[CogsIncreasebyTYPE]])</f>
        <v>7.17</v>
      </c>
      <c r="M2972" s="47">
        <f>Table_Query_from_Mac10[[#This Row],[Live-cost]]*Table_Query_from_Mac10[[#This Row],[qty_to_ship]]</f>
        <v>430.2</v>
      </c>
      <c r="N2972" s="47">
        <f>IF(Table_Query_from_Mac10[[#This Row],[item_no]]="KDA",-Table_Query_from_Mac10[[#This Row],[unit_price]],Table_Query_from_Mac10[[#This Row],[Net Unit]]*Table_Query_from_Mac10[[#This Row],[qty_to_ship]])</f>
        <v>898.2</v>
      </c>
      <c r="O2972" s="47">
        <f>SUMIFS(Summary!C:C,Summary!H:H,Table_Query_from_Mac10[[#This Row],[Juiceoc]])</f>
        <v>0</v>
      </c>
      <c r="P2972" s="47">
        <f>SUMIFS(Summary!D:D,Summary!H:H,Table_Query_from_Mac10[[#This Row],[Juiceoc]])</f>
        <v>0</v>
      </c>
      <c r="Q2972" s="47">
        <f>SUMIFS(Summary!E:E,Summary!H:H,Table_Query_from_Mac10[[#This Row],[Juiceoc]])</f>
        <v>0</v>
      </c>
      <c r="R2972" s="47">
        <f>Table_Query_from_Mac10[[#This Row],[Net Unit]]*(1+Table_Query_from_Mac10[[#This Row],[PriceIncreasebyType]])</f>
        <v>14.97</v>
      </c>
      <c r="S2972" s="47">
        <f>Table_Query_from_Mac10[[#This Row],[UnitPriceFuture]]*Table_Query_from_Mac10[[#This Row],[qtytoShipFuture]]</f>
        <v>898.2</v>
      </c>
      <c r="T2972" s="47">
        <f>ROUND(Table_Query_from_Mac10[[#This Row],[qty_to_ship]]*(1+Table_Query_from_Mac10[[#This Row],[VolumeIncreasebyType]]),0)</f>
        <v>60</v>
      </c>
      <c r="U2972" s="47">
        <f>Table_Query_from_Mac10[[#This Row],[qtytoShipFuture]]*Table_Query_from_Mac10[[#This Row],[Future-cost]]</f>
        <v>430.2</v>
      </c>
      <c r="V2972" s="47">
        <f>Table_Query_from_Mac10[[#This Row],[qtytoShipFuture]]-Table_Query_from_Mac10[[#This Row],[qty_to_ship]]</f>
        <v>0</v>
      </c>
      <c r="W2972" s="47">
        <f>Table_Query_from_Mac10[[#This Row],[UnitPriceFuture]]</f>
        <v>14.97</v>
      </c>
      <c r="X2972" s="47">
        <f>Table_Query_from_Mac10[[#This Row],[Unit Increase]]*Table_Query_from_Mac10[[#This Row],[UnitPriceFuture]]</f>
        <v>0</v>
      </c>
      <c r="Y2972" s="47">
        <f>Table_Query_from_Mac10[[#This Row],[Unit Increase]]*Table_Query_from_Mac10[[#This Row],[Future-cost]]</f>
        <v>0</v>
      </c>
      <c r="Z2972" s="47">
        <f>-(Table_Query_from_Mac10[[#This Row],[Incremental Sales]]+((Table_Query_from_Mac10[[#This Row],[Incremental Sales]]*-(SUM(Summary!$S$8:$S$9)))))*Summary!$S$18</f>
        <v>0</v>
      </c>
      <c r="AA2972" s="47">
        <f>IFERROR(Table_Query_from_Mac10[[#This Row],[Incremental Cost]]/Table_Query_from_Mac10[[#This Row],[Incremental Sales]],0)</f>
        <v>0</v>
      </c>
      <c r="AB2972" s="47">
        <f>IFERROR(Table_Query_from_Mac10[[#This Row],[TotalCostFuture]]/Table_Query_from_Mac10[[#This Row],[totalsalesFuture]],0)</f>
        <v>0.47895791583166331</v>
      </c>
      <c r="AN2972" s="30">
        <v>240</v>
      </c>
      <c r="AO2972">
        <f t="shared" si="92"/>
        <v>60</v>
      </c>
      <c r="AQ2972" s="30">
        <v>42.78</v>
      </c>
      <c r="AR2972">
        <f t="shared" si="93"/>
        <v>14.97</v>
      </c>
    </row>
    <row r="2973" spans="1:44" x14ac:dyDescent="0.25">
      <c r="A2973">
        <v>90306</v>
      </c>
      <c r="B2973">
        <v>5</v>
      </c>
      <c r="C2973" t="s">
        <v>55</v>
      </c>
      <c r="D2973" t="s">
        <v>81</v>
      </c>
      <c r="E2973">
        <v>27</v>
      </c>
      <c r="F2973">
        <v>8.5</v>
      </c>
      <c r="G2973">
        <v>18.62</v>
      </c>
      <c r="H2973" s="1">
        <v>44845</v>
      </c>
      <c r="I2973" s="20">
        <v>0</v>
      </c>
      <c r="J2973" s="47">
        <f>Table_Query_from_Mac10[[#This Row],[unit_price]]-(Table_Query_from_Mac10[[#This Row],[unit_price]]*(Table_Query_from_Mac10[[#This Row],[discount_pct]]/100))</f>
        <v>18.62</v>
      </c>
      <c r="K2973" s="47">
        <f>Table_Query_from_Mac10[[#This Row],[unit_cost]]</f>
        <v>8.5</v>
      </c>
      <c r="L2973" s="47">
        <f>Table_Query_from_Mac10[[#This Row],[Live-cost]]*(1+Table_Query_from_Mac10[[#This Row],[CogsIncreasebyTYPE]])</f>
        <v>8.5</v>
      </c>
      <c r="M2973" s="47">
        <f>Table_Query_from_Mac10[[#This Row],[Live-cost]]*Table_Query_from_Mac10[[#This Row],[qty_to_ship]]</f>
        <v>229.5</v>
      </c>
      <c r="N2973" s="47">
        <f>IF(Table_Query_from_Mac10[[#This Row],[item_no]]="KDA",-Table_Query_from_Mac10[[#This Row],[unit_price]],Table_Query_from_Mac10[[#This Row],[Net Unit]]*Table_Query_from_Mac10[[#This Row],[qty_to_ship]])</f>
        <v>502.74</v>
      </c>
      <c r="O2973" s="47">
        <f>SUMIFS(Summary!C:C,Summary!H:H,Table_Query_from_Mac10[[#This Row],[Juiceoc]])</f>
        <v>0</v>
      </c>
      <c r="P2973" s="47">
        <f>SUMIFS(Summary!D:D,Summary!H:H,Table_Query_from_Mac10[[#This Row],[Juiceoc]])</f>
        <v>0</v>
      </c>
      <c r="Q2973" s="47">
        <f>SUMIFS(Summary!E:E,Summary!H:H,Table_Query_from_Mac10[[#This Row],[Juiceoc]])</f>
        <v>0</v>
      </c>
      <c r="R2973" s="47">
        <f>Table_Query_from_Mac10[[#This Row],[Net Unit]]*(1+Table_Query_from_Mac10[[#This Row],[PriceIncreasebyType]])</f>
        <v>18.62</v>
      </c>
      <c r="S2973" s="47">
        <f>Table_Query_from_Mac10[[#This Row],[UnitPriceFuture]]*Table_Query_from_Mac10[[#This Row],[qtytoShipFuture]]</f>
        <v>502.74</v>
      </c>
      <c r="T2973" s="47">
        <f>ROUND(Table_Query_from_Mac10[[#This Row],[qty_to_ship]]*(1+Table_Query_from_Mac10[[#This Row],[VolumeIncreasebyType]]),0)</f>
        <v>27</v>
      </c>
      <c r="U2973" s="47">
        <f>Table_Query_from_Mac10[[#This Row],[qtytoShipFuture]]*Table_Query_from_Mac10[[#This Row],[Future-cost]]</f>
        <v>229.5</v>
      </c>
      <c r="V2973" s="47">
        <f>Table_Query_from_Mac10[[#This Row],[qtytoShipFuture]]-Table_Query_from_Mac10[[#This Row],[qty_to_ship]]</f>
        <v>0</v>
      </c>
      <c r="W2973" s="47">
        <f>Table_Query_from_Mac10[[#This Row],[UnitPriceFuture]]</f>
        <v>18.62</v>
      </c>
      <c r="X2973" s="47">
        <f>Table_Query_from_Mac10[[#This Row],[Unit Increase]]*Table_Query_from_Mac10[[#This Row],[UnitPriceFuture]]</f>
        <v>0</v>
      </c>
      <c r="Y2973" s="47">
        <f>Table_Query_from_Mac10[[#This Row],[Unit Increase]]*Table_Query_from_Mac10[[#This Row],[Future-cost]]</f>
        <v>0</v>
      </c>
      <c r="Z2973" s="47">
        <f>-(Table_Query_from_Mac10[[#This Row],[Incremental Sales]]+((Table_Query_from_Mac10[[#This Row],[Incremental Sales]]*-(SUM(Summary!$S$8:$S$9)))))*Summary!$S$18</f>
        <v>0</v>
      </c>
      <c r="AA2973" s="47">
        <f>IFERROR(Table_Query_from_Mac10[[#This Row],[Incremental Cost]]/Table_Query_from_Mac10[[#This Row],[Incremental Sales]],0)</f>
        <v>0</v>
      </c>
      <c r="AB2973" s="47">
        <f>IFERROR(Table_Query_from_Mac10[[#This Row],[TotalCostFuture]]/Table_Query_from_Mac10[[#This Row],[totalsalesFuture]],0)</f>
        <v>0.4564983888292159</v>
      </c>
      <c r="AN2973" s="31">
        <v>108</v>
      </c>
      <c r="AO2973">
        <f t="shared" si="92"/>
        <v>27</v>
      </c>
      <c r="AQ2973" s="31">
        <v>53.2</v>
      </c>
      <c r="AR2973">
        <f t="shared" si="93"/>
        <v>18.62</v>
      </c>
    </row>
    <row r="2974" spans="1:44" x14ac:dyDescent="0.25">
      <c r="A2974">
        <v>90306</v>
      </c>
      <c r="B2974">
        <v>6</v>
      </c>
      <c r="C2974" t="s">
        <v>55</v>
      </c>
      <c r="D2974" t="s">
        <v>81</v>
      </c>
      <c r="E2974">
        <v>4</v>
      </c>
      <c r="F2974">
        <v>14.58</v>
      </c>
      <c r="G2974">
        <v>36.659999999999997</v>
      </c>
      <c r="H2974" s="1">
        <v>44845</v>
      </c>
      <c r="I2974" s="20">
        <v>0</v>
      </c>
      <c r="J2974" s="47">
        <f>Table_Query_from_Mac10[[#This Row],[unit_price]]-(Table_Query_from_Mac10[[#This Row],[unit_price]]*(Table_Query_from_Mac10[[#This Row],[discount_pct]]/100))</f>
        <v>36.659999999999997</v>
      </c>
      <c r="K2974" s="47">
        <f>Table_Query_from_Mac10[[#This Row],[unit_cost]]</f>
        <v>14.58</v>
      </c>
      <c r="L2974" s="47">
        <f>Table_Query_from_Mac10[[#This Row],[Live-cost]]*(1+Table_Query_from_Mac10[[#This Row],[CogsIncreasebyTYPE]])</f>
        <v>14.58</v>
      </c>
      <c r="M2974" s="47">
        <f>Table_Query_from_Mac10[[#This Row],[Live-cost]]*Table_Query_from_Mac10[[#This Row],[qty_to_ship]]</f>
        <v>58.32</v>
      </c>
      <c r="N2974" s="47">
        <f>IF(Table_Query_from_Mac10[[#This Row],[item_no]]="KDA",-Table_Query_from_Mac10[[#This Row],[unit_price]],Table_Query_from_Mac10[[#This Row],[Net Unit]]*Table_Query_from_Mac10[[#This Row],[qty_to_ship]])</f>
        <v>146.63999999999999</v>
      </c>
      <c r="O2974" s="47">
        <f>SUMIFS(Summary!C:C,Summary!H:H,Table_Query_from_Mac10[[#This Row],[Juiceoc]])</f>
        <v>0</v>
      </c>
      <c r="P2974" s="47">
        <f>SUMIFS(Summary!D:D,Summary!H:H,Table_Query_from_Mac10[[#This Row],[Juiceoc]])</f>
        <v>0</v>
      </c>
      <c r="Q2974" s="47">
        <f>SUMIFS(Summary!E:E,Summary!H:H,Table_Query_from_Mac10[[#This Row],[Juiceoc]])</f>
        <v>0</v>
      </c>
      <c r="R2974" s="47">
        <f>Table_Query_from_Mac10[[#This Row],[Net Unit]]*(1+Table_Query_from_Mac10[[#This Row],[PriceIncreasebyType]])</f>
        <v>36.659999999999997</v>
      </c>
      <c r="S2974" s="47">
        <f>Table_Query_from_Mac10[[#This Row],[UnitPriceFuture]]*Table_Query_from_Mac10[[#This Row],[qtytoShipFuture]]</f>
        <v>146.63999999999999</v>
      </c>
      <c r="T2974" s="47">
        <f>ROUND(Table_Query_from_Mac10[[#This Row],[qty_to_ship]]*(1+Table_Query_from_Mac10[[#This Row],[VolumeIncreasebyType]]),0)</f>
        <v>4</v>
      </c>
      <c r="U2974" s="47">
        <f>Table_Query_from_Mac10[[#This Row],[qtytoShipFuture]]*Table_Query_from_Mac10[[#This Row],[Future-cost]]</f>
        <v>58.32</v>
      </c>
      <c r="V2974" s="47">
        <f>Table_Query_from_Mac10[[#This Row],[qtytoShipFuture]]-Table_Query_from_Mac10[[#This Row],[qty_to_ship]]</f>
        <v>0</v>
      </c>
      <c r="W2974" s="47">
        <f>Table_Query_from_Mac10[[#This Row],[UnitPriceFuture]]</f>
        <v>36.659999999999997</v>
      </c>
      <c r="X2974" s="47">
        <f>Table_Query_from_Mac10[[#This Row],[Unit Increase]]*Table_Query_from_Mac10[[#This Row],[UnitPriceFuture]]</f>
        <v>0</v>
      </c>
      <c r="Y2974" s="47">
        <f>Table_Query_from_Mac10[[#This Row],[Unit Increase]]*Table_Query_from_Mac10[[#This Row],[Future-cost]]</f>
        <v>0</v>
      </c>
      <c r="Z2974" s="47">
        <f>-(Table_Query_from_Mac10[[#This Row],[Incremental Sales]]+((Table_Query_from_Mac10[[#This Row],[Incremental Sales]]*-(SUM(Summary!$S$8:$S$9)))))*Summary!$S$18</f>
        <v>0</v>
      </c>
      <c r="AA2974" s="47">
        <f>IFERROR(Table_Query_from_Mac10[[#This Row],[Incremental Cost]]/Table_Query_from_Mac10[[#This Row],[Incremental Sales]],0)</f>
        <v>0</v>
      </c>
      <c r="AB2974" s="47">
        <f>IFERROR(Table_Query_from_Mac10[[#This Row],[TotalCostFuture]]/Table_Query_from_Mac10[[#This Row],[totalsalesFuture]],0)</f>
        <v>0.39770867430441903</v>
      </c>
      <c r="AN2974" s="30">
        <v>16</v>
      </c>
      <c r="AO2974">
        <f t="shared" si="92"/>
        <v>4</v>
      </c>
      <c r="AQ2974" s="30">
        <v>104.74</v>
      </c>
      <c r="AR2974">
        <f t="shared" si="93"/>
        <v>36.659999999999997</v>
      </c>
    </row>
    <row r="2975" spans="1:44" x14ac:dyDescent="0.25">
      <c r="A2975">
        <v>90306</v>
      </c>
      <c r="B2975">
        <v>7</v>
      </c>
      <c r="C2975" t="s">
        <v>55</v>
      </c>
      <c r="D2975" t="s">
        <v>81</v>
      </c>
      <c r="E2975">
        <v>50</v>
      </c>
      <c r="F2975">
        <v>4.8499999999999996</v>
      </c>
      <c r="G2975">
        <v>10.039999999999999</v>
      </c>
      <c r="H2975" s="1">
        <v>44845</v>
      </c>
      <c r="I2975" s="20">
        <v>0</v>
      </c>
      <c r="J2975" s="47">
        <f>Table_Query_from_Mac10[[#This Row],[unit_price]]-(Table_Query_from_Mac10[[#This Row],[unit_price]]*(Table_Query_from_Mac10[[#This Row],[discount_pct]]/100))</f>
        <v>10.039999999999999</v>
      </c>
      <c r="K2975" s="47">
        <f>Table_Query_from_Mac10[[#This Row],[unit_cost]]</f>
        <v>4.8499999999999996</v>
      </c>
      <c r="L2975" s="47">
        <f>Table_Query_from_Mac10[[#This Row],[Live-cost]]*(1+Table_Query_from_Mac10[[#This Row],[CogsIncreasebyTYPE]])</f>
        <v>4.8499999999999996</v>
      </c>
      <c r="M2975" s="47">
        <f>Table_Query_from_Mac10[[#This Row],[Live-cost]]*Table_Query_from_Mac10[[#This Row],[qty_to_ship]]</f>
        <v>242.49999999999997</v>
      </c>
      <c r="N2975" s="47">
        <f>IF(Table_Query_from_Mac10[[#This Row],[item_no]]="KDA",-Table_Query_from_Mac10[[#This Row],[unit_price]],Table_Query_from_Mac10[[#This Row],[Net Unit]]*Table_Query_from_Mac10[[#This Row],[qty_to_ship]])</f>
        <v>501.99999999999994</v>
      </c>
      <c r="O2975" s="47">
        <f>SUMIFS(Summary!C:C,Summary!H:H,Table_Query_from_Mac10[[#This Row],[Juiceoc]])</f>
        <v>0</v>
      </c>
      <c r="P2975" s="47">
        <f>SUMIFS(Summary!D:D,Summary!H:H,Table_Query_from_Mac10[[#This Row],[Juiceoc]])</f>
        <v>0</v>
      </c>
      <c r="Q2975" s="47">
        <f>SUMIFS(Summary!E:E,Summary!H:H,Table_Query_from_Mac10[[#This Row],[Juiceoc]])</f>
        <v>0</v>
      </c>
      <c r="R2975" s="47">
        <f>Table_Query_from_Mac10[[#This Row],[Net Unit]]*(1+Table_Query_from_Mac10[[#This Row],[PriceIncreasebyType]])</f>
        <v>10.039999999999999</v>
      </c>
      <c r="S2975" s="47">
        <f>Table_Query_from_Mac10[[#This Row],[UnitPriceFuture]]*Table_Query_from_Mac10[[#This Row],[qtytoShipFuture]]</f>
        <v>501.99999999999994</v>
      </c>
      <c r="T2975" s="47">
        <f>ROUND(Table_Query_from_Mac10[[#This Row],[qty_to_ship]]*(1+Table_Query_from_Mac10[[#This Row],[VolumeIncreasebyType]]),0)</f>
        <v>50</v>
      </c>
      <c r="U2975" s="47">
        <f>Table_Query_from_Mac10[[#This Row],[qtytoShipFuture]]*Table_Query_from_Mac10[[#This Row],[Future-cost]]</f>
        <v>242.49999999999997</v>
      </c>
      <c r="V2975" s="47">
        <f>Table_Query_from_Mac10[[#This Row],[qtytoShipFuture]]-Table_Query_from_Mac10[[#This Row],[qty_to_ship]]</f>
        <v>0</v>
      </c>
      <c r="W2975" s="47">
        <f>Table_Query_from_Mac10[[#This Row],[UnitPriceFuture]]</f>
        <v>10.039999999999999</v>
      </c>
      <c r="X2975" s="47">
        <f>Table_Query_from_Mac10[[#This Row],[Unit Increase]]*Table_Query_from_Mac10[[#This Row],[UnitPriceFuture]]</f>
        <v>0</v>
      </c>
      <c r="Y2975" s="47">
        <f>Table_Query_from_Mac10[[#This Row],[Unit Increase]]*Table_Query_from_Mac10[[#This Row],[Future-cost]]</f>
        <v>0</v>
      </c>
      <c r="Z2975" s="47">
        <f>-(Table_Query_from_Mac10[[#This Row],[Incremental Sales]]+((Table_Query_from_Mac10[[#This Row],[Incremental Sales]]*-(SUM(Summary!$S$8:$S$9)))))*Summary!$S$18</f>
        <v>0</v>
      </c>
      <c r="AA2975" s="47">
        <f>IFERROR(Table_Query_from_Mac10[[#This Row],[Incremental Cost]]/Table_Query_from_Mac10[[#This Row],[Incremental Sales]],0)</f>
        <v>0</v>
      </c>
      <c r="AB2975" s="47">
        <f>IFERROR(Table_Query_from_Mac10[[#This Row],[TotalCostFuture]]/Table_Query_from_Mac10[[#This Row],[totalsalesFuture]],0)</f>
        <v>0.48306772908366535</v>
      </c>
      <c r="AN2975" s="31">
        <v>200</v>
      </c>
      <c r="AO2975">
        <f t="shared" si="92"/>
        <v>50</v>
      </c>
      <c r="AQ2975" s="31">
        <v>28.69</v>
      </c>
      <c r="AR2975">
        <f t="shared" si="93"/>
        <v>10.039999999999999</v>
      </c>
    </row>
    <row r="2976" spans="1:44" x14ac:dyDescent="0.25">
      <c r="A2976">
        <v>90306</v>
      </c>
      <c r="B2976">
        <v>8</v>
      </c>
      <c r="C2976" t="s">
        <v>55</v>
      </c>
      <c r="D2976" t="s">
        <v>81</v>
      </c>
      <c r="E2976">
        <v>80</v>
      </c>
      <c r="F2976">
        <v>5.81</v>
      </c>
      <c r="G2976">
        <v>11.96</v>
      </c>
      <c r="H2976" s="1">
        <v>44845</v>
      </c>
      <c r="I2976" s="20">
        <v>0</v>
      </c>
      <c r="J2976" s="47">
        <f>Table_Query_from_Mac10[[#This Row],[unit_price]]-(Table_Query_from_Mac10[[#This Row],[unit_price]]*(Table_Query_from_Mac10[[#This Row],[discount_pct]]/100))</f>
        <v>11.96</v>
      </c>
      <c r="K2976" s="47">
        <f>Table_Query_from_Mac10[[#This Row],[unit_cost]]</f>
        <v>5.81</v>
      </c>
      <c r="L2976" s="47">
        <f>Table_Query_from_Mac10[[#This Row],[Live-cost]]*(1+Table_Query_from_Mac10[[#This Row],[CogsIncreasebyTYPE]])</f>
        <v>5.81</v>
      </c>
      <c r="M2976" s="47">
        <f>Table_Query_from_Mac10[[#This Row],[Live-cost]]*Table_Query_from_Mac10[[#This Row],[qty_to_ship]]</f>
        <v>464.79999999999995</v>
      </c>
      <c r="N2976" s="47">
        <f>IF(Table_Query_from_Mac10[[#This Row],[item_no]]="KDA",-Table_Query_from_Mac10[[#This Row],[unit_price]],Table_Query_from_Mac10[[#This Row],[Net Unit]]*Table_Query_from_Mac10[[#This Row],[qty_to_ship]])</f>
        <v>956.80000000000007</v>
      </c>
      <c r="O2976" s="47">
        <f>SUMIFS(Summary!C:C,Summary!H:H,Table_Query_from_Mac10[[#This Row],[Juiceoc]])</f>
        <v>0</v>
      </c>
      <c r="P2976" s="47">
        <f>SUMIFS(Summary!D:D,Summary!H:H,Table_Query_from_Mac10[[#This Row],[Juiceoc]])</f>
        <v>0</v>
      </c>
      <c r="Q2976" s="47">
        <f>SUMIFS(Summary!E:E,Summary!H:H,Table_Query_from_Mac10[[#This Row],[Juiceoc]])</f>
        <v>0</v>
      </c>
      <c r="R2976" s="47">
        <f>Table_Query_from_Mac10[[#This Row],[Net Unit]]*(1+Table_Query_from_Mac10[[#This Row],[PriceIncreasebyType]])</f>
        <v>11.96</v>
      </c>
      <c r="S2976" s="47">
        <f>Table_Query_from_Mac10[[#This Row],[UnitPriceFuture]]*Table_Query_from_Mac10[[#This Row],[qtytoShipFuture]]</f>
        <v>956.80000000000007</v>
      </c>
      <c r="T2976" s="47">
        <f>ROUND(Table_Query_from_Mac10[[#This Row],[qty_to_ship]]*(1+Table_Query_from_Mac10[[#This Row],[VolumeIncreasebyType]]),0)</f>
        <v>80</v>
      </c>
      <c r="U2976" s="47">
        <f>Table_Query_from_Mac10[[#This Row],[qtytoShipFuture]]*Table_Query_from_Mac10[[#This Row],[Future-cost]]</f>
        <v>464.79999999999995</v>
      </c>
      <c r="V2976" s="47">
        <f>Table_Query_from_Mac10[[#This Row],[qtytoShipFuture]]-Table_Query_from_Mac10[[#This Row],[qty_to_ship]]</f>
        <v>0</v>
      </c>
      <c r="W2976" s="47">
        <f>Table_Query_from_Mac10[[#This Row],[UnitPriceFuture]]</f>
        <v>11.96</v>
      </c>
      <c r="X2976" s="47">
        <f>Table_Query_from_Mac10[[#This Row],[Unit Increase]]*Table_Query_from_Mac10[[#This Row],[UnitPriceFuture]]</f>
        <v>0</v>
      </c>
      <c r="Y2976" s="47">
        <f>Table_Query_from_Mac10[[#This Row],[Unit Increase]]*Table_Query_from_Mac10[[#This Row],[Future-cost]]</f>
        <v>0</v>
      </c>
      <c r="Z2976" s="47">
        <f>-(Table_Query_from_Mac10[[#This Row],[Incremental Sales]]+((Table_Query_from_Mac10[[#This Row],[Incremental Sales]]*-(SUM(Summary!$S$8:$S$9)))))*Summary!$S$18</f>
        <v>0</v>
      </c>
      <c r="AA2976" s="47">
        <f>IFERROR(Table_Query_from_Mac10[[#This Row],[Incremental Cost]]/Table_Query_from_Mac10[[#This Row],[Incremental Sales]],0)</f>
        <v>0</v>
      </c>
      <c r="AB2976" s="47">
        <f>IFERROR(Table_Query_from_Mac10[[#This Row],[TotalCostFuture]]/Table_Query_from_Mac10[[#This Row],[totalsalesFuture]],0)</f>
        <v>0.48578595317725742</v>
      </c>
      <c r="AN2976" s="30">
        <v>320</v>
      </c>
      <c r="AO2976">
        <f t="shared" si="92"/>
        <v>80</v>
      </c>
      <c r="AQ2976" s="30">
        <v>34.18</v>
      </c>
      <c r="AR2976">
        <f t="shared" si="93"/>
        <v>11.96</v>
      </c>
    </row>
    <row r="2977" spans="1:44" x14ac:dyDescent="0.25">
      <c r="A2977">
        <v>90306</v>
      </c>
      <c r="B2977">
        <v>9</v>
      </c>
      <c r="C2977" t="s">
        <v>55</v>
      </c>
      <c r="D2977" t="s">
        <v>81</v>
      </c>
      <c r="E2977">
        <v>48</v>
      </c>
      <c r="F2977">
        <v>6.38</v>
      </c>
      <c r="G2977">
        <v>13.52</v>
      </c>
      <c r="H2977" s="1">
        <v>44845</v>
      </c>
      <c r="I2977" s="20">
        <v>0</v>
      </c>
      <c r="J2977" s="47">
        <f>Table_Query_from_Mac10[[#This Row],[unit_price]]-(Table_Query_from_Mac10[[#This Row],[unit_price]]*(Table_Query_from_Mac10[[#This Row],[discount_pct]]/100))</f>
        <v>13.52</v>
      </c>
      <c r="K2977" s="47">
        <f>Table_Query_from_Mac10[[#This Row],[unit_cost]]</f>
        <v>6.38</v>
      </c>
      <c r="L2977" s="47">
        <f>Table_Query_from_Mac10[[#This Row],[Live-cost]]*(1+Table_Query_from_Mac10[[#This Row],[CogsIncreasebyTYPE]])</f>
        <v>6.38</v>
      </c>
      <c r="M2977" s="47">
        <f>Table_Query_from_Mac10[[#This Row],[Live-cost]]*Table_Query_from_Mac10[[#This Row],[qty_to_ship]]</f>
        <v>306.24</v>
      </c>
      <c r="N2977" s="47">
        <f>IF(Table_Query_from_Mac10[[#This Row],[item_no]]="KDA",-Table_Query_from_Mac10[[#This Row],[unit_price]],Table_Query_from_Mac10[[#This Row],[Net Unit]]*Table_Query_from_Mac10[[#This Row],[qty_to_ship]])</f>
        <v>648.96</v>
      </c>
      <c r="O2977" s="47">
        <f>SUMIFS(Summary!C:C,Summary!H:H,Table_Query_from_Mac10[[#This Row],[Juiceoc]])</f>
        <v>0</v>
      </c>
      <c r="P2977" s="47">
        <f>SUMIFS(Summary!D:D,Summary!H:H,Table_Query_from_Mac10[[#This Row],[Juiceoc]])</f>
        <v>0</v>
      </c>
      <c r="Q2977" s="47">
        <f>SUMIFS(Summary!E:E,Summary!H:H,Table_Query_from_Mac10[[#This Row],[Juiceoc]])</f>
        <v>0</v>
      </c>
      <c r="R2977" s="47">
        <f>Table_Query_from_Mac10[[#This Row],[Net Unit]]*(1+Table_Query_from_Mac10[[#This Row],[PriceIncreasebyType]])</f>
        <v>13.52</v>
      </c>
      <c r="S2977" s="47">
        <f>Table_Query_from_Mac10[[#This Row],[UnitPriceFuture]]*Table_Query_from_Mac10[[#This Row],[qtytoShipFuture]]</f>
        <v>648.96</v>
      </c>
      <c r="T2977" s="47">
        <f>ROUND(Table_Query_from_Mac10[[#This Row],[qty_to_ship]]*(1+Table_Query_from_Mac10[[#This Row],[VolumeIncreasebyType]]),0)</f>
        <v>48</v>
      </c>
      <c r="U2977" s="47">
        <f>Table_Query_from_Mac10[[#This Row],[qtytoShipFuture]]*Table_Query_from_Mac10[[#This Row],[Future-cost]]</f>
        <v>306.24</v>
      </c>
      <c r="V2977" s="47">
        <f>Table_Query_from_Mac10[[#This Row],[qtytoShipFuture]]-Table_Query_from_Mac10[[#This Row],[qty_to_ship]]</f>
        <v>0</v>
      </c>
      <c r="W2977" s="47">
        <f>Table_Query_from_Mac10[[#This Row],[UnitPriceFuture]]</f>
        <v>13.52</v>
      </c>
      <c r="X2977" s="47">
        <f>Table_Query_from_Mac10[[#This Row],[Unit Increase]]*Table_Query_from_Mac10[[#This Row],[UnitPriceFuture]]</f>
        <v>0</v>
      </c>
      <c r="Y2977" s="47">
        <f>Table_Query_from_Mac10[[#This Row],[Unit Increase]]*Table_Query_from_Mac10[[#This Row],[Future-cost]]</f>
        <v>0</v>
      </c>
      <c r="Z2977" s="47">
        <f>-(Table_Query_from_Mac10[[#This Row],[Incremental Sales]]+((Table_Query_from_Mac10[[#This Row],[Incremental Sales]]*-(SUM(Summary!$S$8:$S$9)))))*Summary!$S$18</f>
        <v>0</v>
      </c>
      <c r="AA2977" s="47">
        <f>IFERROR(Table_Query_from_Mac10[[#This Row],[Incremental Cost]]/Table_Query_from_Mac10[[#This Row],[Incremental Sales]],0)</f>
        <v>0</v>
      </c>
      <c r="AB2977" s="47">
        <f>IFERROR(Table_Query_from_Mac10[[#This Row],[TotalCostFuture]]/Table_Query_from_Mac10[[#This Row],[totalsalesFuture]],0)</f>
        <v>0.47189349112426032</v>
      </c>
      <c r="AN2977" s="31">
        <v>192</v>
      </c>
      <c r="AO2977">
        <f t="shared" si="92"/>
        <v>48</v>
      </c>
      <c r="AQ2977" s="31">
        <v>38.619999999999997</v>
      </c>
      <c r="AR2977">
        <f t="shared" si="93"/>
        <v>13.52</v>
      </c>
    </row>
    <row r="2978" spans="1:44" x14ac:dyDescent="0.25">
      <c r="A2978">
        <v>90307</v>
      </c>
      <c r="B2978">
        <v>1</v>
      </c>
      <c r="C2978" t="s">
        <v>86</v>
      </c>
      <c r="D2978" t="s">
        <v>79</v>
      </c>
      <c r="E2978">
        <v>12</v>
      </c>
      <c r="F2978">
        <v>1.2</v>
      </c>
      <c r="G2978">
        <v>3.42</v>
      </c>
      <c r="H2978" s="1">
        <v>44837</v>
      </c>
      <c r="I2978" s="20">
        <v>0</v>
      </c>
      <c r="J2978" s="47">
        <f>Table_Query_from_Mac10[[#This Row],[unit_price]]-(Table_Query_from_Mac10[[#This Row],[unit_price]]*(Table_Query_from_Mac10[[#This Row],[discount_pct]]/100))</f>
        <v>3.42</v>
      </c>
      <c r="K2978" s="47">
        <f>Table_Query_from_Mac10[[#This Row],[unit_cost]]</f>
        <v>1.2</v>
      </c>
      <c r="L2978" s="47">
        <f>Table_Query_from_Mac10[[#This Row],[Live-cost]]*(1+Table_Query_from_Mac10[[#This Row],[CogsIncreasebyTYPE]])</f>
        <v>1.2</v>
      </c>
      <c r="M2978" s="47">
        <f>Table_Query_from_Mac10[[#This Row],[Live-cost]]*Table_Query_from_Mac10[[#This Row],[qty_to_ship]]</f>
        <v>14.399999999999999</v>
      </c>
      <c r="N2978" s="47">
        <f>IF(Table_Query_from_Mac10[[#This Row],[item_no]]="KDA",-Table_Query_from_Mac10[[#This Row],[unit_price]],Table_Query_from_Mac10[[#This Row],[Net Unit]]*Table_Query_from_Mac10[[#This Row],[qty_to_ship]])</f>
        <v>41.04</v>
      </c>
      <c r="O2978" s="47">
        <f>SUMIFS(Summary!C:C,Summary!H:H,Table_Query_from_Mac10[[#This Row],[Juiceoc]])</f>
        <v>0</v>
      </c>
      <c r="P2978" s="47">
        <f>SUMIFS(Summary!D:D,Summary!H:H,Table_Query_from_Mac10[[#This Row],[Juiceoc]])</f>
        <v>0</v>
      </c>
      <c r="Q2978" s="47">
        <f>SUMIFS(Summary!E:E,Summary!H:H,Table_Query_from_Mac10[[#This Row],[Juiceoc]])</f>
        <v>0</v>
      </c>
      <c r="R2978" s="47">
        <f>Table_Query_from_Mac10[[#This Row],[Net Unit]]*(1+Table_Query_from_Mac10[[#This Row],[PriceIncreasebyType]])</f>
        <v>3.42</v>
      </c>
      <c r="S2978" s="47">
        <f>Table_Query_from_Mac10[[#This Row],[UnitPriceFuture]]*Table_Query_from_Mac10[[#This Row],[qtytoShipFuture]]</f>
        <v>41.04</v>
      </c>
      <c r="T2978" s="47">
        <f>ROUND(Table_Query_from_Mac10[[#This Row],[qty_to_ship]]*(1+Table_Query_from_Mac10[[#This Row],[VolumeIncreasebyType]]),0)</f>
        <v>12</v>
      </c>
      <c r="U2978" s="47">
        <f>Table_Query_from_Mac10[[#This Row],[qtytoShipFuture]]*Table_Query_from_Mac10[[#This Row],[Future-cost]]</f>
        <v>14.399999999999999</v>
      </c>
      <c r="V2978" s="47">
        <f>Table_Query_from_Mac10[[#This Row],[qtytoShipFuture]]-Table_Query_from_Mac10[[#This Row],[qty_to_ship]]</f>
        <v>0</v>
      </c>
      <c r="W2978" s="47">
        <f>Table_Query_from_Mac10[[#This Row],[UnitPriceFuture]]</f>
        <v>3.42</v>
      </c>
      <c r="X2978" s="47">
        <f>Table_Query_from_Mac10[[#This Row],[Unit Increase]]*Table_Query_from_Mac10[[#This Row],[UnitPriceFuture]]</f>
        <v>0</v>
      </c>
      <c r="Y2978" s="47">
        <f>Table_Query_from_Mac10[[#This Row],[Unit Increase]]*Table_Query_from_Mac10[[#This Row],[Future-cost]]</f>
        <v>0</v>
      </c>
      <c r="Z2978" s="47">
        <f>-(Table_Query_from_Mac10[[#This Row],[Incremental Sales]]+((Table_Query_from_Mac10[[#This Row],[Incremental Sales]]*-(SUM(Summary!$S$8:$S$9)))))*Summary!$S$18</f>
        <v>0</v>
      </c>
      <c r="AA2978" s="47">
        <f>IFERROR(Table_Query_from_Mac10[[#This Row],[Incremental Cost]]/Table_Query_from_Mac10[[#This Row],[Incremental Sales]],0)</f>
        <v>0</v>
      </c>
      <c r="AB2978" s="47">
        <f>IFERROR(Table_Query_from_Mac10[[#This Row],[TotalCostFuture]]/Table_Query_from_Mac10[[#This Row],[totalsalesFuture]],0)</f>
        <v>0.35087719298245612</v>
      </c>
      <c r="AN2978" s="30">
        <v>48</v>
      </c>
      <c r="AO2978">
        <f t="shared" si="92"/>
        <v>12</v>
      </c>
      <c r="AQ2978" s="30">
        <v>9.76</v>
      </c>
      <c r="AR2978">
        <f t="shared" si="93"/>
        <v>3.42</v>
      </c>
    </row>
    <row r="2979" spans="1:44" x14ac:dyDescent="0.25">
      <c r="A2979">
        <v>90307</v>
      </c>
      <c r="B2979">
        <v>3</v>
      </c>
      <c r="C2979" t="s">
        <v>86</v>
      </c>
      <c r="D2979" t="s">
        <v>79</v>
      </c>
      <c r="E2979">
        <v>6</v>
      </c>
      <c r="F2979">
        <v>11.48</v>
      </c>
      <c r="G2979">
        <v>27.78</v>
      </c>
      <c r="H2979" s="1">
        <v>44837</v>
      </c>
      <c r="I2979" s="20">
        <v>0</v>
      </c>
      <c r="J2979" s="47">
        <f>Table_Query_from_Mac10[[#This Row],[unit_price]]-(Table_Query_from_Mac10[[#This Row],[unit_price]]*(Table_Query_from_Mac10[[#This Row],[discount_pct]]/100))</f>
        <v>27.78</v>
      </c>
      <c r="K2979" s="47">
        <f>Table_Query_from_Mac10[[#This Row],[unit_cost]]</f>
        <v>11.48</v>
      </c>
      <c r="L2979" s="47">
        <f>Table_Query_from_Mac10[[#This Row],[Live-cost]]*(1+Table_Query_from_Mac10[[#This Row],[CogsIncreasebyTYPE]])</f>
        <v>11.48</v>
      </c>
      <c r="M2979" s="47">
        <f>Table_Query_from_Mac10[[#This Row],[Live-cost]]*Table_Query_from_Mac10[[#This Row],[qty_to_ship]]</f>
        <v>68.88</v>
      </c>
      <c r="N2979" s="47">
        <f>IF(Table_Query_from_Mac10[[#This Row],[item_no]]="KDA",-Table_Query_from_Mac10[[#This Row],[unit_price]],Table_Query_from_Mac10[[#This Row],[Net Unit]]*Table_Query_from_Mac10[[#This Row],[qty_to_ship]])</f>
        <v>166.68</v>
      </c>
      <c r="O2979" s="47">
        <f>SUMIFS(Summary!C:C,Summary!H:H,Table_Query_from_Mac10[[#This Row],[Juiceoc]])</f>
        <v>0</v>
      </c>
      <c r="P2979" s="47">
        <f>SUMIFS(Summary!D:D,Summary!H:H,Table_Query_from_Mac10[[#This Row],[Juiceoc]])</f>
        <v>0</v>
      </c>
      <c r="Q2979" s="47">
        <f>SUMIFS(Summary!E:E,Summary!H:H,Table_Query_from_Mac10[[#This Row],[Juiceoc]])</f>
        <v>0</v>
      </c>
      <c r="R2979" s="47">
        <f>Table_Query_from_Mac10[[#This Row],[Net Unit]]*(1+Table_Query_from_Mac10[[#This Row],[PriceIncreasebyType]])</f>
        <v>27.78</v>
      </c>
      <c r="S2979" s="47">
        <f>Table_Query_from_Mac10[[#This Row],[UnitPriceFuture]]*Table_Query_from_Mac10[[#This Row],[qtytoShipFuture]]</f>
        <v>166.68</v>
      </c>
      <c r="T2979" s="47">
        <f>ROUND(Table_Query_from_Mac10[[#This Row],[qty_to_ship]]*(1+Table_Query_from_Mac10[[#This Row],[VolumeIncreasebyType]]),0)</f>
        <v>6</v>
      </c>
      <c r="U2979" s="47">
        <f>Table_Query_from_Mac10[[#This Row],[qtytoShipFuture]]*Table_Query_from_Mac10[[#This Row],[Future-cost]]</f>
        <v>68.88</v>
      </c>
      <c r="V2979" s="47">
        <f>Table_Query_from_Mac10[[#This Row],[qtytoShipFuture]]-Table_Query_from_Mac10[[#This Row],[qty_to_ship]]</f>
        <v>0</v>
      </c>
      <c r="W2979" s="47">
        <f>Table_Query_from_Mac10[[#This Row],[UnitPriceFuture]]</f>
        <v>27.78</v>
      </c>
      <c r="X2979" s="47">
        <f>Table_Query_from_Mac10[[#This Row],[Unit Increase]]*Table_Query_from_Mac10[[#This Row],[UnitPriceFuture]]</f>
        <v>0</v>
      </c>
      <c r="Y2979" s="47">
        <f>Table_Query_from_Mac10[[#This Row],[Unit Increase]]*Table_Query_from_Mac10[[#This Row],[Future-cost]]</f>
        <v>0</v>
      </c>
      <c r="Z2979" s="47">
        <f>-(Table_Query_from_Mac10[[#This Row],[Incremental Sales]]+((Table_Query_from_Mac10[[#This Row],[Incremental Sales]]*-(SUM(Summary!$S$8:$S$9)))))*Summary!$S$18</f>
        <v>0</v>
      </c>
      <c r="AA2979" s="47">
        <f>IFERROR(Table_Query_from_Mac10[[#This Row],[Incremental Cost]]/Table_Query_from_Mac10[[#This Row],[Incremental Sales]],0)</f>
        <v>0</v>
      </c>
      <c r="AB2979" s="47">
        <f>IFERROR(Table_Query_from_Mac10[[#This Row],[TotalCostFuture]]/Table_Query_from_Mac10[[#This Row],[totalsalesFuture]],0)</f>
        <v>0.41324694024478037</v>
      </c>
      <c r="AN2979" s="31">
        <v>24</v>
      </c>
      <c r="AO2979">
        <f t="shared" si="92"/>
        <v>6</v>
      </c>
      <c r="AQ2979" s="31">
        <v>79.38</v>
      </c>
      <c r="AR2979">
        <f t="shared" si="93"/>
        <v>27.78</v>
      </c>
    </row>
    <row r="2980" spans="1:44" x14ac:dyDescent="0.25">
      <c r="A2980">
        <v>90307</v>
      </c>
      <c r="B2980">
        <v>4</v>
      </c>
      <c r="C2980" t="s">
        <v>86</v>
      </c>
      <c r="D2980" t="s">
        <v>79</v>
      </c>
      <c r="E2980">
        <v>9</v>
      </c>
      <c r="F2980">
        <v>10.039999999999999</v>
      </c>
      <c r="G2980">
        <v>23.4</v>
      </c>
      <c r="H2980" s="1">
        <v>44837</v>
      </c>
      <c r="I2980" s="20">
        <v>0</v>
      </c>
      <c r="J2980" s="47">
        <f>Table_Query_from_Mac10[[#This Row],[unit_price]]-(Table_Query_from_Mac10[[#This Row],[unit_price]]*(Table_Query_from_Mac10[[#This Row],[discount_pct]]/100))</f>
        <v>23.4</v>
      </c>
      <c r="K2980" s="47">
        <f>Table_Query_from_Mac10[[#This Row],[unit_cost]]</f>
        <v>10.039999999999999</v>
      </c>
      <c r="L2980" s="47">
        <f>Table_Query_from_Mac10[[#This Row],[Live-cost]]*(1+Table_Query_from_Mac10[[#This Row],[CogsIncreasebyTYPE]])</f>
        <v>10.039999999999999</v>
      </c>
      <c r="M2980" s="47">
        <f>Table_Query_from_Mac10[[#This Row],[Live-cost]]*Table_Query_from_Mac10[[#This Row],[qty_to_ship]]</f>
        <v>90.359999999999985</v>
      </c>
      <c r="N2980" s="47">
        <f>IF(Table_Query_from_Mac10[[#This Row],[item_no]]="KDA",-Table_Query_from_Mac10[[#This Row],[unit_price]],Table_Query_from_Mac10[[#This Row],[Net Unit]]*Table_Query_from_Mac10[[#This Row],[qty_to_ship]])</f>
        <v>210.6</v>
      </c>
      <c r="O2980" s="47">
        <f>SUMIFS(Summary!C:C,Summary!H:H,Table_Query_from_Mac10[[#This Row],[Juiceoc]])</f>
        <v>0</v>
      </c>
      <c r="P2980" s="47">
        <f>SUMIFS(Summary!D:D,Summary!H:H,Table_Query_from_Mac10[[#This Row],[Juiceoc]])</f>
        <v>0</v>
      </c>
      <c r="Q2980" s="47">
        <f>SUMIFS(Summary!E:E,Summary!H:H,Table_Query_from_Mac10[[#This Row],[Juiceoc]])</f>
        <v>0</v>
      </c>
      <c r="R2980" s="47">
        <f>Table_Query_from_Mac10[[#This Row],[Net Unit]]*(1+Table_Query_from_Mac10[[#This Row],[PriceIncreasebyType]])</f>
        <v>23.4</v>
      </c>
      <c r="S2980" s="47">
        <f>Table_Query_from_Mac10[[#This Row],[UnitPriceFuture]]*Table_Query_from_Mac10[[#This Row],[qtytoShipFuture]]</f>
        <v>210.6</v>
      </c>
      <c r="T2980" s="47">
        <f>ROUND(Table_Query_from_Mac10[[#This Row],[qty_to_ship]]*(1+Table_Query_from_Mac10[[#This Row],[VolumeIncreasebyType]]),0)</f>
        <v>9</v>
      </c>
      <c r="U2980" s="47">
        <f>Table_Query_from_Mac10[[#This Row],[qtytoShipFuture]]*Table_Query_from_Mac10[[#This Row],[Future-cost]]</f>
        <v>90.359999999999985</v>
      </c>
      <c r="V2980" s="47">
        <f>Table_Query_from_Mac10[[#This Row],[qtytoShipFuture]]-Table_Query_from_Mac10[[#This Row],[qty_to_ship]]</f>
        <v>0</v>
      </c>
      <c r="W2980" s="47">
        <f>Table_Query_from_Mac10[[#This Row],[UnitPriceFuture]]</f>
        <v>23.4</v>
      </c>
      <c r="X2980" s="47">
        <f>Table_Query_from_Mac10[[#This Row],[Unit Increase]]*Table_Query_from_Mac10[[#This Row],[UnitPriceFuture]]</f>
        <v>0</v>
      </c>
      <c r="Y2980" s="47">
        <f>Table_Query_from_Mac10[[#This Row],[Unit Increase]]*Table_Query_from_Mac10[[#This Row],[Future-cost]]</f>
        <v>0</v>
      </c>
      <c r="Z2980" s="47">
        <f>-(Table_Query_from_Mac10[[#This Row],[Incremental Sales]]+((Table_Query_from_Mac10[[#This Row],[Incremental Sales]]*-(SUM(Summary!$S$8:$S$9)))))*Summary!$S$18</f>
        <v>0</v>
      </c>
      <c r="AA2980" s="47">
        <f>IFERROR(Table_Query_from_Mac10[[#This Row],[Incremental Cost]]/Table_Query_from_Mac10[[#This Row],[Incremental Sales]],0)</f>
        <v>0</v>
      </c>
      <c r="AB2980" s="47">
        <f>IFERROR(Table_Query_from_Mac10[[#This Row],[TotalCostFuture]]/Table_Query_from_Mac10[[#This Row],[totalsalesFuture]],0)</f>
        <v>0.42905982905982898</v>
      </c>
      <c r="AN2980" s="30">
        <v>36</v>
      </c>
      <c r="AO2980">
        <f t="shared" si="92"/>
        <v>9</v>
      </c>
      <c r="AQ2980" s="30">
        <v>66.849999999999994</v>
      </c>
      <c r="AR2980">
        <f t="shared" si="93"/>
        <v>23.4</v>
      </c>
    </row>
    <row r="2981" spans="1:44" x14ac:dyDescent="0.25">
      <c r="A2981">
        <v>90307</v>
      </c>
      <c r="B2981">
        <v>5</v>
      </c>
      <c r="C2981" t="s">
        <v>86</v>
      </c>
      <c r="D2981" t="s">
        <v>79</v>
      </c>
      <c r="E2981">
        <v>48</v>
      </c>
      <c r="F2981">
        <v>8.59</v>
      </c>
      <c r="G2981">
        <v>19.03</v>
      </c>
      <c r="H2981" s="1">
        <v>44837</v>
      </c>
      <c r="I2981" s="20">
        <v>0</v>
      </c>
      <c r="J2981" s="47">
        <f>Table_Query_from_Mac10[[#This Row],[unit_price]]-(Table_Query_from_Mac10[[#This Row],[unit_price]]*(Table_Query_from_Mac10[[#This Row],[discount_pct]]/100))</f>
        <v>19.03</v>
      </c>
      <c r="K2981" s="47">
        <f>Table_Query_from_Mac10[[#This Row],[unit_cost]]</f>
        <v>8.59</v>
      </c>
      <c r="L2981" s="47">
        <f>Table_Query_from_Mac10[[#This Row],[Live-cost]]*(1+Table_Query_from_Mac10[[#This Row],[CogsIncreasebyTYPE]])</f>
        <v>8.59</v>
      </c>
      <c r="M2981" s="47">
        <f>Table_Query_from_Mac10[[#This Row],[Live-cost]]*Table_Query_from_Mac10[[#This Row],[qty_to_ship]]</f>
        <v>412.32</v>
      </c>
      <c r="N2981" s="47">
        <f>IF(Table_Query_from_Mac10[[#This Row],[item_no]]="KDA",-Table_Query_from_Mac10[[#This Row],[unit_price]],Table_Query_from_Mac10[[#This Row],[Net Unit]]*Table_Query_from_Mac10[[#This Row],[qty_to_ship]])</f>
        <v>913.44</v>
      </c>
      <c r="O2981" s="47">
        <f>SUMIFS(Summary!C:C,Summary!H:H,Table_Query_from_Mac10[[#This Row],[Juiceoc]])</f>
        <v>0</v>
      </c>
      <c r="P2981" s="47">
        <f>SUMIFS(Summary!D:D,Summary!H:H,Table_Query_from_Mac10[[#This Row],[Juiceoc]])</f>
        <v>0</v>
      </c>
      <c r="Q2981" s="47">
        <f>SUMIFS(Summary!E:E,Summary!H:H,Table_Query_from_Mac10[[#This Row],[Juiceoc]])</f>
        <v>0</v>
      </c>
      <c r="R2981" s="47">
        <f>Table_Query_from_Mac10[[#This Row],[Net Unit]]*(1+Table_Query_from_Mac10[[#This Row],[PriceIncreasebyType]])</f>
        <v>19.03</v>
      </c>
      <c r="S2981" s="47">
        <f>Table_Query_from_Mac10[[#This Row],[UnitPriceFuture]]*Table_Query_from_Mac10[[#This Row],[qtytoShipFuture]]</f>
        <v>913.44</v>
      </c>
      <c r="T2981" s="47">
        <f>ROUND(Table_Query_from_Mac10[[#This Row],[qty_to_ship]]*(1+Table_Query_from_Mac10[[#This Row],[VolumeIncreasebyType]]),0)</f>
        <v>48</v>
      </c>
      <c r="U2981" s="47">
        <f>Table_Query_from_Mac10[[#This Row],[qtytoShipFuture]]*Table_Query_from_Mac10[[#This Row],[Future-cost]]</f>
        <v>412.32</v>
      </c>
      <c r="V2981" s="47">
        <f>Table_Query_from_Mac10[[#This Row],[qtytoShipFuture]]-Table_Query_from_Mac10[[#This Row],[qty_to_ship]]</f>
        <v>0</v>
      </c>
      <c r="W2981" s="47">
        <f>Table_Query_from_Mac10[[#This Row],[UnitPriceFuture]]</f>
        <v>19.03</v>
      </c>
      <c r="X2981" s="47">
        <f>Table_Query_from_Mac10[[#This Row],[Unit Increase]]*Table_Query_from_Mac10[[#This Row],[UnitPriceFuture]]</f>
        <v>0</v>
      </c>
      <c r="Y2981" s="47">
        <f>Table_Query_from_Mac10[[#This Row],[Unit Increase]]*Table_Query_from_Mac10[[#This Row],[Future-cost]]</f>
        <v>0</v>
      </c>
      <c r="Z2981" s="47">
        <f>-(Table_Query_from_Mac10[[#This Row],[Incremental Sales]]+((Table_Query_from_Mac10[[#This Row],[Incremental Sales]]*-(SUM(Summary!$S$8:$S$9)))))*Summary!$S$18</f>
        <v>0</v>
      </c>
      <c r="AA2981" s="47">
        <f>IFERROR(Table_Query_from_Mac10[[#This Row],[Incremental Cost]]/Table_Query_from_Mac10[[#This Row],[Incremental Sales]],0)</f>
        <v>0</v>
      </c>
      <c r="AB2981" s="47">
        <f>IFERROR(Table_Query_from_Mac10[[#This Row],[TotalCostFuture]]/Table_Query_from_Mac10[[#This Row],[totalsalesFuture]],0)</f>
        <v>0.45139253809774038</v>
      </c>
      <c r="AN2981" s="31">
        <v>192</v>
      </c>
      <c r="AO2981">
        <f t="shared" si="92"/>
        <v>48</v>
      </c>
      <c r="AQ2981" s="31">
        <v>54.38</v>
      </c>
      <c r="AR2981">
        <f t="shared" si="93"/>
        <v>19.03</v>
      </c>
    </row>
    <row r="2982" spans="1:44" x14ac:dyDescent="0.25">
      <c r="A2982">
        <v>90307</v>
      </c>
      <c r="B2982">
        <v>6</v>
      </c>
      <c r="C2982" t="s">
        <v>86</v>
      </c>
      <c r="D2982" t="s">
        <v>79</v>
      </c>
      <c r="E2982">
        <v>16</v>
      </c>
      <c r="F2982">
        <v>6.44</v>
      </c>
      <c r="G2982">
        <v>13.52</v>
      </c>
      <c r="H2982" s="1">
        <v>44837</v>
      </c>
      <c r="I2982" s="20">
        <v>0</v>
      </c>
      <c r="J2982" s="47">
        <f>Table_Query_from_Mac10[[#This Row],[unit_price]]-(Table_Query_from_Mac10[[#This Row],[unit_price]]*(Table_Query_from_Mac10[[#This Row],[discount_pct]]/100))</f>
        <v>13.52</v>
      </c>
      <c r="K2982" s="47">
        <f>Table_Query_from_Mac10[[#This Row],[unit_cost]]</f>
        <v>6.44</v>
      </c>
      <c r="L2982" s="47">
        <f>Table_Query_from_Mac10[[#This Row],[Live-cost]]*(1+Table_Query_from_Mac10[[#This Row],[CogsIncreasebyTYPE]])</f>
        <v>6.44</v>
      </c>
      <c r="M2982" s="47">
        <f>Table_Query_from_Mac10[[#This Row],[Live-cost]]*Table_Query_from_Mac10[[#This Row],[qty_to_ship]]</f>
        <v>103.04</v>
      </c>
      <c r="N2982" s="47">
        <f>IF(Table_Query_from_Mac10[[#This Row],[item_no]]="KDA",-Table_Query_from_Mac10[[#This Row],[unit_price]],Table_Query_from_Mac10[[#This Row],[Net Unit]]*Table_Query_from_Mac10[[#This Row],[qty_to_ship]])</f>
        <v>216.32</v>
      </c>
      <c r="O2982" s="47">
        <f>SUMIFS(Summary!C:C,Summary!H:H,Table_Query_from_Mac10[[#This Row],[Juiceoc]])</f>
        <v>0</v>
      </c>
      <c r="P2982" s="47">
        <f>SUMIFS(Summary!D:D,Summary!H:H,Table_Query_from_Mac10[[#This Row],[Juiceoc]])</f>
        <v>0</v>
      </c>
      <c r="Q2982" s="47">
        <f>SUMIFS(Summary!E:E,Summary!H:H,Table_Query_from_Mac10[[#This Row],[Juiceoc]])</f>
        <v>0</v>
      </c>
      <c r="R2982" s="47">
        <f>Table_Query_from_Mac10[[#This Row],[Net Unit]]*(1+Table_Query_from_Mac10[[#This Row],[PriceIncreasebyType]])</f>
        <v>13.52</v>
      </c>
      <c r="S2982" s="47">
        <f>Table_Query_from_Mac10[[#This Row],[UnitPriceFuture]]*Table_Query_from_Mac10[[#This Row],[qtytoShipFuture]]</f>
        <v>216.32</v>
      </c>
      <c r="T2982" s="47">
        <f>ROUND(Table_Query_from_Mac10[[#This Row],[qty_to_ship]]*(1+Table_Query_from_Mac10[[#This Row],[VolumeIncreasebyType]]),0)</f>
        <v>16</v>
      </c>
      <c r="U2982" s="47">
        <f>Table_Query_from_Mac10[[#This Row],[qtytoShipFuture]]*Table_Query_from_Mac10[[#This Row],[Future-cost]]</f>
        <v>103.04</v>
      </c>
      <c r="V2982" s="47">
        <f>Table_Query_from_Mac10[[#This Row],[qtytoShipFuture]]-Table_Query_from_Mac10[[#This Row],[qty_to_ship]]</f>
        <v>0</v>
      </c>
      <c r="W2982" s="47">
        <f>Table_Query_from_Mac10[[#This Row],[UnitPriceFuture]]</f>
        <v>13.52</v>
      </c>
      <c r="X2982" s="47">
        <f>Table_Query_from_Mac10[[#This Row],[Unit Increase]]*Table_Query_from_Mac10[[#This Row],[UnitPriceFuture]]</f>
        <v>0</v>
      </c>
      <c r="Y2982" s="47">
        <f>Table_Query_from_Mac10[[#This Row],[Unit Increase]]*Table_Query_from_Mac10[[#This Row],[Future-cost]]</f>
        <v>0</v>
      </c>
      <c r="Z2982" s="47">
        <f>-(Table_Query_from_Mac10[[#This Row],[Incremental Sales]]+((Table_Query_from_Mac10[[#This Row],[Incremental Sales]]*-(SUM(Summary!$S$8:$S$9)))))*Summary!$S$18</f>
        <v>0</v>
      </c>
      <c r="AA2982" s="47">
        <f>IFERROR(Table_Query_from_Mac10[[#This Row],[Incremental Cost]]/Table_Query_from_Mac10[[#This Row],[Incremental Sales]],0)</f>
        <v>0</v>
      </c>
      <c r="AB2982" s="47">
        <f>IFERROR(Table_Query_from_Mac10[[#This Row],[TotalCostFuture]]/Table_Query_from_Mac10[[#This Row],[totalsalesFuture]],0)</f>
        <v>0.47633136094674561</v>
      </c>
      <c r="AN2982" s="30">
        <v>64</v>
      </c>
      <c r="AO2982">
        <f t="shared" si="92"/>
        <v>16</v>
      </c>
      <c r="AQ2982" s="30">
        <v>38.619999999999997</v>
      </c>
      <c r="AR2982">
        <f t="shared" si="93"/>
        <v>13.52</v>
      </c>
    </row>
    <row r="2983" spans="1:44" x14ac:dyDescent="0.25">
      <c r="A2983">
        <v>90307</v>
      </c>
      <c r="B2983">
        <v>7</v>
      </c>
      <c r="C2983" t="s">
        <v>86</v>
      </c>
      <c r="D2983" t="s">
        <v>79</v>
      </c>
      <c r="E2983">
        <v>32</v>
      </c>
      <c r="F2983">
        <v>5.86</v>
      </c>
      <c r="G2983">
        <v>11.96</v>
      </c>
      <c r="H2983" s="1">
        <v>44837</v>
      </c>
      <c r="I2983" s="20">
        <v>0</v>
      </c>
      <c r="J2983" s="47">
        <f>Table_Query_from_Mac10[[#This Row],[unit_price]]-(Table_Query_from_Mac10[[#This Row],[unit_price]]*(Table_Query_from_Mac10[[#This Row],[discount_pct]]/100))</f>
        <v>11.96</v>
      </c>
      <c r="K2983" s="47">
        <f>Table_Query_from_Mac10[[#This Row],[unit_cost]]</f>
        <v>5.86</v>
      </c>
      <c r="L2983" s="47">
        <f>Table_Query_from_Mac10[[#This Row],[Live-cost]]*(1+Table_Query_from_Mac10[[#This Row],[CogsIncreasebyTYPE]])</f>
        <v>5.86</v>
      </c>
      <c r="M2983" s="47">
        <f>Table_Query_from_Mac10[[#This Row],[Live-cost]]*Table_Query_from_Mac10[[#This Row],[qty_to_ship]]</f>
        <v>187.52</v>
      </c>
      <c r="N2983" s="47">
        <f>IF(Table_Query_from_Mac10[[#This Row],[item_no]]="KDA",-Table_Query_from_Mac10[[#This Row],[unit_price]],Table_Query_from_Mac10[[#This Row],[Net Unit]]*Table_Query_from_Mac10[[#This Row],[qty_to_ship]])</f>
        <v>382.72</v>
      </c>
      <c r="O2983" s="47">
        <f>SUMIFS(Summary!C:C,Summary!H:H,Table_Query_from_Mac10[[#This Row],[Juiceoc]])</f>
        <v>0</v>
      </c>
      <c r="P2983" s="47">
        <f>SUMIFS(Summary!D:D,Summary!H:H,Table_Query_from_Mac10[[#This Row],[Juiceoc]])</f>
        <v>0</v>
      </c>
      <c r="Q2983" s="47">
        <f>SUMIFS(Summary!E:E,Summary!H:H,Table_Query_from_Mac10[[#This Row],[Juiceoc]])</f>
        <v>0</v>
      </c>
      <c r="R2983" s="47">
        <f>Table_Query_from_Mac10[[#This Row],[Net Unit]]*(1+Table_Query_from_Mac10[[#This Row],[PriceIncreasebyType]])</f>
        <v>11.96</v>
      </c>
      <c r="S2983" s="47">
        <f>Table_Query_from_Mac10[[#This Row],[UnitPriceFuture]]*Table_Query_from_Mac10[[#This Row],[qtytoShipFuture]]</f>
        <v>382.72</v>
      </c>
      <c r="T2983" s="47">
        <f>ROUND(Table_Query_from_Mac10[[#This Row],[qty_to_ship]]*(1+Table_Query_from_Mac10[[#This Row],[VolumeIncreasebyType]]),0)</f>
        <v>32</v>
      </c>
      <c r="U2983" s="47">
        <f>Table_Query_from_Mac10[[#This Row],[qtytoShipFuture]]*Table_Query_from_Mac10[[#This Row],[Future-cost]]</f>
        <v>187.52</v>
      </c>
      <c r="V2983" s="47">
        <f>Table_Query_from_Mac10[[#This Row],[qtytoShipFuture]]-Table_Query_from_Mac10[[#This Row],[qty_to_ship]]</f>
        <v>0</v>
      </c>
      <c r="W2983" s="47">
        <f>Table_Query_from_Mac10[[#This Row],[UnitPriceFuture]]</f>
        <v>11.96</v>
      </c>
      <c r="X2983" s="47">
        <f>Table_Query_from_Mac10[[#This Row],[Unit Increase]]*Table_Query_from_Mac10[[#This Row],[UnitPriceFuture]]</f>
        <v>0</v>
      </c>
      <c r="Y2983" s="47">
        <f>Table_Query_from_Mac10[[#This Row],[Unit Increase]]*Table_Query_from_Mac10[[#This Row],[Future-cost]]</f>
        <v>0</v>
      </c>
      <c r="Z2983" s="47">
        <f>-(Table_Query_from_Mac10[[#This Row],[Incremental Sales]]+((Table_Query_from_Mac10[[#This Row],[Incremental Sales]]*-(SUM(Summary!$S$8:$S$9)))))*Summary!$S$18</f>
        <v>0</v>
      </c>
      <c r="AA2983" s="47">
        <f>IFERROR(Table_Query_from_Mac10[[#This Row],[Incremental Cost]]/Table_Query_from_Mac10[[#This Row],[Incremental Sales]],0)</f>
        <v>0</v>
      </c>
      <c r="AB2983" s="47">
        <f>IFERROR(Table_Query_from_Mac10[[#This Row],[TotalCostFuture]]/Table_Query_from_Mac10[[#This Row],[totalsalesFuture]],0)</f>
        <v>0.48996655518394649</v>
      </c>
      <c r="AN2983" s="31">
        <v>128</v>
      </c>
      <c r="AO2983">
        <f t="shared" si="92"/>
        <v>32</v>
      </c>
      <c r="AQ2983" s="31">
        <v>34.18</v>
      </c>
      <c r="AR2983">
        <f t="shared" si="93"/>
        <v>11.96</v>
      </c>
    </row>
    <row r="2984" spans="1:44" x14ac:dyDescent="0.25">
      <c r="A2984">
        <v>90307</v>
      </c>
      <c r="B2984">
        <v>8</v>
      </c>
      <c r="C2984" t="s">
        <v>86</v>
      </c>
      <c r="D2984" t="s">
        <v>79</v>
      </c>
      <c r="E2984">
        <v>40</v>
      </c>
      <c r="F2984">
        <v>5.36</v>
      </c>
      <c r="G2984">
        <v>11.05</v>
      </c>
      <c r="H2984" s="1">
        <v>44837</v>
      </c>
      <c r="I2984" s="20">
        <v>0</v>
      </c>
      <c r="J2984" s="47">
        <f>Table_Query_from_Mac10[[#This Row],[unit_price]]-(Table_Query_from_Mac10[[#This Row],[unit_price]]*(Table_Query_from_Mac10[[#This Row],[discount_pct]]/100))</f>
        <v>11.05</v>
      </c>
      <c r="K2984" s="47">
        <f>Table_Query_from_Mac10[[#This Row],[unit_cost]]</f>
        <v>5.36</v>
      </c>
      <c r="L2984" s="47">
        <f>Table_Query_from_Mac10[[#This Row],[Live-cost]]*(1+Table_Query_from_Mac10[[#This Row],[CogsIncreasebyTYPE]])</f>
        <v>5.36</v>
      </c>
      <c r="M2984" s="47">
        <f>Table_Query_from_Mac10[[#This Row],[Live-cost]]*Table_Query_from_Mac10[[#This Row],[qty_to_ship]]</f>
        <v>214.4</v>
      </c>
      <c r="N2984" s="47">
        <f>IF(Table_Query_from_Mac10[[#This Row],[item_no]]="KDA",-Table_Query_from_Mac10[[#This Row],[unit_price]],Table_Query_from_Mac10[[#This Row],[Net Unit]]*Table_Query_from_Mac10[[#This Row],[qty_to_ship]])</f>
        <v>442</v>
      </c>
      <c r="O2984" s="47">
        <f>SUMIFS(Summary!C:C,Summary!H:H,Table_Query_from_Mac10[[#This Row],[Juiceoc]])</f>
        <v>0</v>
      </c>
      <c r="P2984" s="47">
        <f>SUMIFS(Summary!D:D,Summary!H:H,Table_Query_from_Mac10[[#This Row],[Juiceoc]])</f>
        <v>0</v>
      </c>
      <c r="Q2984" s="47">
        <f>SUMIFS(Summary!E:E,Summary!H:H,Table_Query_from_Mac10[[#This Row],[Juiceoc]])</f>
        <v>0</v>
      </c>
      <c r="R2984" s="47">
        <f>Table_Query_from_Mac10[[#This Row],[Net Unit]]*(1+Table_Query_from_Mac10[[#This Row],[PriceIncreasebyType]])</f>
        <v>11.05</v>
      </c>
      <c r="S2984" s="47">
        <f>Table_Query_from_Mac10[[#This Row],[UnitPriceFuture]]*Table_Query_from_Mac10[[#This Row],[qtytoShipFuture]]</f>
        <v>442</v>
      </c>
      <c r="T2984" s="47">
        <f>ROUND(Table_Query_from_Mac10[[#This Row],[qty_to_ship]]*(1+Table_Query_from_Mac10[[#This Row],[VolumeIncreasebyType]]),0)</f>
        <v>40</v>
      </c>
      <c r="U2984" s="47">
        <f>Table_Query_from_Mac10[[#This Row],[qtytoShipFuture]]*Table_Query_from_Mac10[[#This Row],[Future-cost]]</f>
        <v>214.4</v>
      </c>
      <c r="V2984" s="47">
        <f>Table_Query_from_Mac10[[#This Row],[qtytoShipFuture]]-Table_Query_from_Mac10[[#This Row],[qty_to_ship]]</f>
        <v>0</v>
      </c>
      <c r="W2984" s="47">
        <f>Table_Query_from_Mac10[[#This Row],[UnitPriceFuture]]</f>
        <v>11.05</v>
      </c>
      <c r="X2984" s="47">
        <f>Table_Query_from_Mac10[[#This Row],[Unit Increase]]*Table_Query_from_Mac10[[#This Row],[UnitPriceFuture]]</f>
        <v>0</v>
      </c>
      <c r="Y2984" s="47">
        <f>Table_Query_from_Mac10[[#This Row],[Unit Increase]]*Table_Query_from_Mac10[[#This Row],[Future-cost]]</f>
        <v>0</v>
      </c>
      <c r="Z2984" s="47">
        <f>-(Table_Query_from_Mac10[[#This Row],[Incremental Sales]]+((Table_Query_from_Mac10[[#This Row],[Incremental Sales]]*-(SUM(Summary!$S$8:$S$9)))))*Summary!$S$18</f>
        <v>0</v>
      </c>
      <c r="AA2984" s="47">
        <f>IFERROR(Table_Query_from_Mac10[[#This Row],[Incremental Cost]]/Table_Query_from_Mac10[[#This Row],[Incremental Sales]],0)</f>
        <v>0</v>
      </c>
      <c r="AB2984" s="47">
        <f>IFERROR(Table_Query_from_Mac10[[#This Row],[TotalCostFuture]]/Table_Query_from_Mac10[[#This Row],[totalsalesFuture]],0)</f>
        <v>0.48506787330316742</v>
      </c>
      <c r="AN2984" s="30">
        <v>160</v>
      </c>
      <c r="AO2984">
        <f t="shared" si="92"/>
        <v>40</v>
      </c>
      <c r="AQ2984" s="30">
        <v>31.58</v>
      </c>
      <c r="AR2984">
        <f t="shared" si="93"/>
        <v>11.05</v>
      </c>
    </row>
    <row r="2985" spans="1:44" x14ac:dyDescent="0.25">
      <c r="A2985">
        <v>90307</v>
      </c>
      <c r="B2985">
        <v>9</v>
      </c>
      <c r="C2985" t="s">
        <v>86</v>
      </c>
      <c r="D2985" t="s">
        <v>79</v>
      </c>
      <c r="E2985">
        <v>25</v>
      </c>
      <c r="F2985">
        <v>4.8899999999999997</v>
      </c>
      <c r="G2985">
        <v>10.039999999999999</v>
      </c>
      <c r="H2985" s="1">
        <v>44837</v>
      </c>
      <c r="I2985" s="20">
        <v>0</v>
      </c>
      <c r="J2985" s="47">
        <f>Table_Query_from_Mac10[[#This Row],[unit_price]]-(Table_Query_from_Mac10[[#This Row],[unit_price]]*(Table_Query_from_Mac10[[#This Row],[discount_pct]]/100))</f>
        <v>10.039999999999999</v>
      </c>
      <c r="K2985" s="47">
        <f>Table_Query_from_Mac10[[#This Row],[unit_cost]]</f>
        <v>4.8899999999999997</v>
      </c>
      <c r="L2985" s="47">
        <f>Table_Query_from_Mac10[[#This Row],[Live-cost]]*(1+Table_Query_from_Mac10[[#This Row],[CogsIncreasebyTYPE]])</f>
        <v>4.8899999999999997</v>
      </c>
      <c r="M2985" s="47">
        <f>Table_Query_from_Mac10[[#This Row],[Live-cost]]*Table_Query_from_Mac10[[#This Row],[qty_to_ship]]</f>
        <v>122.24999999999999</v>
      </c>
      <c r="N2985" s="47">
        <f>IF(Table_Query_from_Mac10[[#This Row],[item_no]]="KDA",-Table_Query_from_Mac10[[#This Row],[unit_price]],Table_Query_from_Mac10[[#This Row],[Net Unit]]*Table_Query_from_Mac10[[#This Row],[qty_to_ship]])</f>
        <v>250.99999999999997</v>
      </c>
      <c r="O2985" s="47">
        <f>SUMIFS(Summary!C:C,Summary!H:H,Table_Query_from_Mac10[[#This Row],[Juiceoc]])</f>
        <v>0</v>
      </c>
      <c r="P2985" s="47">
        <f>SUMIFS(Summary!D:D,Summary!H:H,Table_Query_from_Mac10[[#This Row],[Juiceoc]])</f>
        <v>0</v>
      </c>
      <c r="Q2985" s="47">
        <f>SUMIFS(Summary!E:E,Summary!H:H,Table_Query_from_Mac10[[#This Row],[Juiceoc]])</f>
        <v>0</v>
      </c>
      <c r="R2985" s="47">
        <f>Table_Query_from_Mac10[[#This Row],[Net Unit]]*(1+Table_Query_from_Mac10[[#This Row],[PriceIncreasebyType]])</f>
        <v>10.039999999999999</v>
      </c>
      <c r="S2985" s="47">
        <f>Table_Query_from_Mac10[[#This Row],[UnitPriceFuture]]*Table_Query_from_Mac10[[#This Row],[qtytoShipFuture]]</f>
        <v>250.99999999999997</v>
      </c>
      <c r="T2985" s="47">
        <f>ROUND(Table_Query_from_Mac10[[#This Row],[qty_to_ship]]*(1+Table_Query_from_Mac10[[#This Row],[VolumeIncreasebyType]]),0)</f>
        <v>25</v>
      </c>
      <c r="U2985" s="47">
        <f>Table_Query_from_Mac10[[#This Row],[qtytoShipFuture]]*Table_Query_from_Mac10[[#This Row],[Future-cost]]</f>
        <v>122.24999999999999</v>
      </c>
      <c r="V2985" s="47">
        <f>Table_Query_from_Mac10[[#This Row],[qtytoShipFuture]]-Table_Query_from_Mac10[[#This Row],[qty_to_ship]]</f>
        <v>0</v>
      </c>
      <c r="W2985" s="47">
        <f>Table_Query_from_Mac10[[#This Row],[UnitPriceFuture]]</f>
        <v>10.039999999999999</v>
      </c>
      <c r="X2985" s="47">
        <f>Table_Query_from_Mac10[[#This Row],[Unit Increase]]*Table_Query_from_Mac10[[#This Row],[UnitPriceFuture]]</f>
        <v>0</v>
      </c>
      <c r="Y2985" s="47">
        <f>Table_Query_from_Mac10[[#This Row],[Unit Increase]]*Table_Query_from_Mac10[[#This Row],[Future-cost]]</f>
        <v>0</v>
      </c>
      <c r="Z2985" s="47">
        <f>-(Table_Query_from_Mac10[[#This Row],[Incremental Sales]]+((Table_Query_from_Mac10[[#This Row],[Incremental Sales]]*-(SUM(Summary!$S$8:$S$9)))))*Summary!$S$18</f>
        <v>0</v>
      </c>
      <c r="AA2985" s="47">
        <f>IFERROR(Table_Query_from_Mac10[[#This Row],[Incremental Cost]]/Table_Query_from_Mac10[[#This Row],[Incremental Sales]],0)</f>
        <v>0</v>
      </c>
      <c r="AB2985" s="47">
        <f>IFERROR(Table_Query_from_Mac10[[#This Row],[TotalCostFuture]]/Table_Query_from_Mac10[[#This Row],[totalsalesFuture]],0)</f>
        <v>0.48705179282868527</v>
      </c>
      <c r="AN2985" s="31">
        <v>100</v>
      </c>
      <c r="AO2985">
        <f t="shared" si="92"/>
        <v>25</v>
      </c>
      <c r="AQ2985" s="31">
        <v>28.69</v>
      </c>
      <c r="AR2985">
        <f t="shared" si="93"/>
        <v>10.039999999999999</v>
      </c>
    </row>
    <row r="2986" spans="1:44" x14ac:dyDescent="0.25">
      <c r="A2986">
        <v>90307</v>
      </c>
      <c r="B2986">
        <v>10</v>
      </c>
      <c r="C2986" t="s">
        <v>84</v>
      </c>
      <c r="D2986" t="s">
        <v>79</v>
      </c>
      <c r="E2986">
        <v>25</v>
      </c>
      <c r="F2986">
        <v>4.43</v>
      </c>
      <c r="G2986">
        <v>8.9499999999999993</v>
      </c>
      <c r="H2986" s="1">
        <v>44837</v>
      </c>
      <c r="I2986" s="20">
        <v>0</v>
      </c>
      <c r="J2986" s="47">
        <f>Table_Query_from_Mac10[[#This Row],[unit_price]]-(Table_Query_from_Mac10[[#This Row],[unit_price]]*(Table_Query_from_Mac10[[#This Row],[discount_pct]]/100))</f>
        <v>8.9499999999999993</v>
      </c>
      <c r="K2986" s="47">
        <f>Table_Query_from_Mac10[[#This Row],[unit_cost]]</f>
        <v>4.43</v>
      </c>
      <c r="L2986" s="47">
        <f>Table_Query_from_Mac10[[#This Row],[Live-cost]]*(1+Table_Query_from_Mac10[[#This Row],[CogsIncreasebyTYPE]])</f>
        <v>4.43</v>
      </c>
      <c r="M2986" s="47">
        <f>Table_Query_from_Mac10[[#This Row],[Live-cost]]*Table_Query_from_Mac10[[#This Row],[qty_to_ship]]</f>
        <v>110.75</v>
      </c>
      <c r="N2986" s="47">
        <f>IF(Table_Query_from_Mac10[[#This Row],[item_no]]="KDA",-Table_Query_from_Mac10[[#This Row],[unit_price]],Table_Query_from_Mac10[[#This Row],[Net Unit]]*Table_Query_from_Mac10[[#This Row],[qty_to_ship]])</f>
        <v>223.74999999999997</v>
      </c>
      <c r="O2986" s="47">
        <f>SUMIFS(Summary!C:C,Summary!H:H,Table_Query_from_Mac10[[#This Row],[Juiceoc]])</f>
        <v>0</v>
      </c>
      <c r="P2986" s="47">
        <f>SUMIFS(Summary!D:D,Summary!H:H,Table_Query_from_Mac10[[#This Row],[Juiceoc]])</f>
        <v>0</v>
      </c>
      <c r="Q2986" s="47">
        <f>SUMIFS(Summary!E:E,Summary!H:H,Table_Query_from_Mac10[[#This Row],[Juiceoc]])</f>
        <v>0</v>
      </c>
      <c r="R2986" s="47">
        <f>Table_Query_from_Mac10[[#This Row],[Net Unit]]*(1+Table_Query_from_Mac10[[#This Row],[PriceIncreasebyType]])</f>
        <v>8.9499999999999993</v>
      </c>
      <c r="S2986" s="47">
        <f>Table_Query_from_Mac10[[#This Row],[UnitPriceFuture]]*Table_Query_from_Mac10[[#This Row],[qtytoShipFuture]]</f>
        <v>223.74999999999997</v>
      </c>
      <c r="T2986" s="47">
        <f>ROUND(Table_Query_from_Mac10[[#This Row],[qty_to_ship]]*(1+Table_Query_from_Mac10[[#This Row],[VolumeIncreasebyType]]),0)</f>
        <v>25</v>
      </c>
      <c r="U2986" s="47">
        <f>Table_Query_from_Mac10[[#This Row],[qtytoShipFuture]]*Table_Query_from_Mac10[[#This Row],[Future-cost]]</f>
        <v>110.75</v>
      </c>
      <c r="V2986" s="47">
        <f>Table_Query_from_Mac10[[#This Row],[qtytoShipFuture]]-Table_Query_from_Mac10[[#This Row],[qty_to_ship]]</f>
        <v>0</v>
      </c>
      <c r="W2986" s="47">
        <f>Table_Query_from_Mac10[[#This Row],[UnitPriceFuture]]</f>
        <v>8.9499999999999993</v>
      </c>
      <c r="X2986" s="47">
        <f>Table_Query_from_Mac10[[#This Row],[Unit Increase]]*Table_Query_from_Mac10[[#This Row],[UnitPriceFuture]]</f>
        <v>0</v>
      </c>
      <c r="Y2986" s="47">
        <f>Table_Query_from_Mac10[[#This Row],[Unit Increase]]*Table_Query_from_Mac10[[#This Row],[Future-cost]]</f>
        <v>0</v>
      </c>
      <c r="Z2986" s="47">
        <f>-(Table_Query_from_Mac10[[#This Row],[Incremental Sales]]+((Table_Query_from_Mac10[[#This Row],[Incremental Sales]]*-(SUM(Summary!$S$8:$S$9)))))*Summary!$S$18</f>
        <v>0</v>
      </c>
      <c r="AA2986" s="47">
        <f>IFERROR(Table_Query_from_Mac10[[#This Row],[Incremental Cost]]/Table_Query_from_Mac10[[#This Row],[Incremental Sales]],0)</f>
        <v>0</v>
      </c>
      <c r="AB2986" s="47">
        <f>IFERROR(Table_Query_from_Mac10[[#This Row],[TotalCostFuture]]/Table_Query_from_Mac10[[#This Row],[totalsalesFuture]],0)</f>
        <v>0.49497206703910623</v>
      </c>
      <c r="AN2986" s="30">
        <v>100</v>
      </c>
      <c r="AO2986">
        <f t="shared" si="92"/>
        <v>25</v>
      </c>
      <c r="AQ2986" s="30">
        <v>25.56</v>
      </c>
      <c r="AR2986">
        <f t="shared" si="93"/>
        <v>8.9499999999999993</v>
      </c>
    </row>
    <row r="2987" spans="1:44" x14ac:dyDescent="0.25">
      <c r="A2987">
        <v>90307</v>
      </c>
      <c r="B2987">
        <v>11</v>
      </c>
      <c r="C2987" t="s">
        <v>86</v>
      </c>
      <c r="D2987" t="s">
        <v>79</v>
      </c>
      <c r="E2987">
        <v>12</v>
      </c>
      <c r="F2987">
        <v>11.58</v>
      </c>
      <c r="G2987">
        <v>25.97</v>
      </c>
      <c r="H2987" s="1">
        <v>44837</v>
      </c>
      <c r="I2987" s="20">
        <v>0</v>
      </c>
      <c r="J2987" s="47">
        <f>Table_Query_from_Mac10[[#This Row],[unit_price]]-(Table_Query_from_Mac10[[#This Row],[unit_price]]*(Table_Query_from_Mac10[[#This Row],[discount_pct]]/100))</f>
        <v>25.97</v>
      </c>
      <c r="K2987" s="47">
        <f>Table_Query_from_Mac10[[#This Row],[unit_cost]]</f>
        <v>11.58</v>
      </c>
      <c r="L2987" s="47">
        <f>Table_Query_from_Mac10[[#This Row],[Live-cost]]*(1+Table_Query_from_Mac10[[#This Row],[CogsIncreasebyTYPE]])</f>
        <v>11.58</v>
      </c>
      <c r="M2987" s="47">
        <f>Table_Query_from_Mac10[[#This Row],[Live-cost]]*Table_Query_from_Mac10[[#This Row],[qty_to_ship]]</f>
        <v>138.96</v>
      </c>
      <c r="N2987" s="47">
        <f>IF(Table_Query_from_Mac10[[#This Row],[item_no]]="KDA",-Table_Query_from_Mac10[[#This Row],[unit_price]],Table_Query_from_Mac10[[#This Row],[Net Unit]]*Table_Query_from_Mac10[[#This Row],[qty_to_ship]])</f>
        <v>311.64</v>
      </c>
      <c r="O2987" s="47">
        <f>SUMIFS(Summary!C:C,Summary!H:H,Table_Query_from_Mac10[[#This Row],[Juiceoc]])</f>
        <v>0</v>
      </c>
      <c r="P2987" s="47">
        <f>SUMIFS(Summary!D:D,Summary!H:H,Table_Query_from_Mac10[[#This Row],[Juiceoc]])</f>
        <v>0</v>
      </c>
      <c r="Q2987" s="47">
        <f>SUMIFS(Summary!E:E,Summary!H:H,Table_Query_from_Mac10[[#This Row],[Juiceoc]])</f>
        <v>0</v>
      </c>
      <c r="R2987" s="47">
        <f>Table_Query_from_Mac10[[#This Row],[Net Unit]]*(1+Table_Query_from_Mac10[[#This Row],[PriceIncreasebyType]])</f>
        <v>25.97</v>
      </c>
      <c r="S2987" s="47">
        <f>Table_Query_from_Mac10[[#This Row],[UnitPriceFuture]]*Table_Query_from_Mac10[[#This Row],[qtytoShipFuture]]</f>
        <v>311.64</v>
      </c>
      <c r="T2987" s="47">
        <f>ROUND(Table_Query_from_Mac10[[#This Row],[qty_to_ship]]*(1+Table_Query_from_Mac10[[#This Row],[VolumeIncreasebyType]]),0)</f>
        <v>12</v>
      </c>
      <c r="U2987" s="47">
        <f>Table_Query_from_Mac10[[#This Row],[qtytoShipFuture]]*Table_Query_from_Mac10[[#This Row],[Future-cost]]</f>
        <v>138.96</v>
      </c>
      <c r="V2987" s="47">
        <f>Table_Query_from_Mac10[[#This Row],[qtytoShipFuture]]-Table_Query_from_Mac10[[#This Row],[qty_to_ship]]</f>
        <v>0</v>
      </c>
      <c r="W2987" s="47">
        <f>Table_Query_from_Mac10[[#This Row],[UnitPriceFuture]]</f>
        <v>25.97</v>
      </c>
      <c r="X2987" s="47">
        <f>Table_Query_from_Mac10[[#This Row],[Unit Increase]]*Table_Query_from_Mac10[[#This Row],[UnitPriceFuture]]</f>
        <v>0</v>
      </c>
      <c r="Y2987" s="47">
        <f>Table_Query_from_Mac10[[#This Row],[Unit Increase]]*Table_Query_from_Mac10[[#This Row],[Future-cost]]</f>
        <v>0</v>
      </c>
      <c r="Z2987" s="47">
        <f>-(Table_Query_from_Mac10[[#This Row],[Incremental Sales]]+((Table_Query_from_Mac10[[#This Row],[Incremental Sales]]*-(SUM(Summary!$S$8:$S$9)))))*Summary!$S$18</f>
        <v>0</v>
      </c>
      <c r="AA2987" s="47">
        <f>IFERROR(Table_Query_from_Mac10[[#This Row],[Incremental Cost]]/Table_Query_from_Mac10[[#This Row],[Incremental Sales]],0)</f>
        <v>0</v>
      </c>
      <c r="AB2987" s="47">
        <f>IFERROR(Table_Query_from_Mac10[[#This Row],[TotalCostFuture]]/Table_Query_from_Mac10[[#This Row],[totalsalesFuture]],0)</f>
        <v>0.44589911436272628</v>
      </c>
      <c r="AN2987" s="31">
        <v>48</v>
      </c>
      <c r="AO2987">
        <f t="shared" si="92"/>
        <v>12</v>
      </c>
      <c r="AQ2987" s="31">
        <v>74.2</v>
      </c>
      <c r="AR2987">
        <f t="shared" si="93"/>
        <v>25.97</v>
      </c>
    </row>
    <row r="2988" spans="1:44" x14ac:dyDescent="0.25">
      <c r="A2988">
        <v>90307</v>
      </c>
      <c r="B2988">
        <v>12</v>
      </c>
      <c r="C2988" t="s">
        <v>86</v>
      </c>
      <c r="D2988" t="s">
        <v>79</v>
      </c>
      <c r="E2988">
        <v>45</v>
      </c>
      <c r="F2988">
        <v>8.44</v>
      </c>
      <c r="G2988">
        <v>18.62</v>
      </c>
      <c r="H2988" s="1">
        <v>44837</v>
      </c>
      <c r="I2988" s="20">
        <v>0</v>
      </c>
      <c r="J2988" s="47">
        <f>Table_Query_from_Mac10[[#This Row],[unit_price]]-(Table_Query_from_Mac10[[#This Row],[unit_price]]*(Table_Query_from_Mac10[[#This Row],[discount_pct]]/100))</f>
        <v>18.62</v>
      </c>
      <c r="K2988" s="47">
        <f>Table_Query_from_Mac10[[#This Row],[unit_cost]]</f>
        <v>8.44</v>
      </c>
      <c r="L2988" s="47">
        <f>Table_Query_from_Mac10[[#This Row],[Live-cost]]*(1+Table_Query_from_Mac10[[#This Row],[CogsIncreasebyTYPE]])</f>
        <v>8.44</v>
      </c>
      <c r="M2988" s="47">
        <f>Table_Query_from_Mac10[[#This Row],[Live-cost]]*Table_Query_from_Mac10[[#This Row],[qty_to_ship]]</f>
        <v>379.79999999999995</v>
      </c>
      <c r="N2988" s="47">
        <f>IF(Table_Query_from_Mac10[[#This Row],[item_no]]="KDA",-Table_Query_from_Mac10[[#This Row],[unit_price]],Table_Query_from_Mac10[[#This Row],[Net Unit]]*Table_Query_from_Mac10[[#This Row],[qty_to_ship]])</f>
        <v>837.90000000000009</v>
      </c>
      <c r="O2988" s="47">
        <f>SUMIFS(Summary!C:C,Summary!H:H,Table_Query_from_Mac10[[#This Row],[Juiceoc]])</f>
        <v>0</v>
      </c>
      <c r="P2988" s="47">
        <f>SUMIFS(Summary!D:D,Summary!H:H,Table_Query_from_Mac10[[#This Row],[Juiceoc]])</f>
        <v>0</v>
      </c>
      <c r="Q2988" s="47">
        <f>SUMIFS(Summary!E:E,Summary!H:H,Table_Query_from_Mac10[[#This Row],[Juiceoc]])</f>
        <v>0</v>
      </c>
      <c r="R2988" s="47">
        <f>Table_Query_from_Mac10[[#This Row],[Net Unit]]*(1+Table_Query_from_Mac10[[#This Row],[PriceIncreasebyType]])</f>
        <v>18.62</v>
      </c>
      <c r="S2988" s="47">
        <f>Table_Query_from_Mac10[[#This Row],[UnitPriceFuture]]*Table_Query_from_Mac10[[#This Row],[qtytoShipFuture]]</f>
        <v>837.90000000000009</v>
      </c>
      <c r="T2988" s="47">
        <f>ROUND(Table_Query_from_Mac10[[#This Row],[qty_to_ship]]*(1+Table_Query_from_Mac10[[#This Row],[VolumeIncreasebyType]]),0)</f>
        <v>45</v>
      </c>
      <c r="U2988" s="47">
        <f>Table_Query_from_Mac10[[#This Row],[qtytoShipFuture]]*Table_Query_from_Mac10[[#This Row],[Future-cost]]</f>
        <v>379.79999999999995</v>
      </c>
      <c r="V2988" s="47">
        <f>Table_Query_from_Mac10[[#This Row],[qtytoShipFuture]]-Table_Query_from_Mac10[[#This Row],[qty_to_ship]]</f>
        <v>0</v>
      </c>
      <c r="W2988" s="47">
        <f>Table_Query_from_Mac10[[#This Row],[UnitPriceFuture]]</f>
        <v>18.62</v>
      </c>
      <c r="X2988" s="47">
        <f>Table_Query_from_Mac10[[#This Row],[Unit Increase]]*Table_Query_from_Mac10[[#This Row],[UnitPriceFuture]]</f>
        <v>0</v>
      </c>
      <c r="Y2988" s="47">
        <f>Table_Query_from_Mac10[[#This Row],[Unit Increase]]*Table_Query_from_Mac10[[#This Row],[Future-cost]]</f>
        <v>0</v>
      </c>
      <c r="Z2988" s="47">
        <f>-(Table_Query_from_Mac10[[#This Row],[Incremental Sales]]+((Table_Query_from_Mac10[[#This Row],[Incremental Sales]]*-(SUM(Summary!$S$8:$S$9)))))*Summary!$S$18</f>
        <v>0</v>
      </c>
      <c r="AA2988" s="47">
        <f>IFERROR(Table_Query_from_Mac10[[#This Row],[Incremental Cost]]/Table_Query_from_Mac10[[#This Row],[Incremental Sales]],0)</f>
        <v>0</v>
      </c>
      <c r="AB2988" s="47">
        <f>IFERROR(Table_Query_from_Mac10[[#This Row],[TotalCostFuture]]/Table_Query_from_Mac10[[#This Row],[totalsalesFuture]],0)</f>
        <v>0.45327604726100956</v>
      </c>
      <c r="AN2988" s="30">
        <v>180</v>
      </c>
      <c r="AO2988">
        <f t="shared" si="92"/>
        <v>45</v>
      </c>
      <c r="AQ2988" s="30">
        <v>53.2</v>
      </c>
      <c r="AR2988">
        <f t="shared" si="93"/>
        <v>18.62</v>
      </c>
    </row>
    <row r="2989" spans="1:44" x14ac:dyDescent="0.25">
      <c r="A2989">
        <v>90307</v>
      </c>
      <c r="B2989">
        <v>13</v>
      </c>
      <c r="C2989" t="s">
        <v>86</v>
      </c>
      <c r="D2989" t="s">
        <v>79</v>
      </c>
      <c r="E2989">
        <v>48</v>
      </c>
      <c r="F2989">
        <v>7.12</v>
      </c>
      <c r="G2989">
        <v>14.97</v>
      </c>
      <c r="H2989" s="1">
        <v>44837</v>
      </c>
      <c r="I2989" s="20">
        <v>0</v>
      </c>
      <c r="J2989" s="47">
        <f>Table_Query_from_Mac10[[#This Row],[unit_price]]-(Table_Query_from_Mac10[[#This Row],[unit_price]]*(Table_Query_from_Mac10[[#This Row],[discount_pct]]/100))</f>
        <v>14.97</v>
      </c>
      <c r="K2989" s="47">
        <f>Table_Query_from_Mac10[[#This Row],[unit_cost]]</f>
        <v>7.12</v>
      </c>
      <c r="L2989" s="47">
        <f>Table_Query_from_Mac10[[#This Row],[Live-cost]]*(1+Table_Query_from_Mac10[[#This Row],[CogsIncreasebyTYPE]])</f>
        <v>7.12</v>
      </c>
      <c r="M2989" s="47">
        <f>Table_Query_from_Mac10[[#This Row],[Live-cost]]*Table_Query_from_Mac10[[#This Row],[qty_to_ship]]</f>
        <v>341.76</v>
      </c>
      <c r="N2989" s="47">
        <f>IF(Table_Query_from_Mac10[[#This Row],[item_no]]="KDA",-Table_Query_from_Mac10[[#This Row],[unit_price]],Table_Query_from_Mac10[[#This Row],[Net Unit]]*Table_Query_from_Mac10[[#This Row],[qty_to_ship]])</f>
        <v>718.56000000000006</v>
      </c>
      <c r="O2989" s="47">
        <f>SUMIFS(Summary!C:C,Summary!H:H,Table_Query_from_Mac10[[#This Row],[Juiceoc]])</f>
        <v>0</v>
      </c>
      <c r="P2989" s="47">
        <f>SUMIFS(Summary!D:D,Summary!H:H,Table_Query_from_Mac10[[#This Row],[Juiceoc]])</f>
        <v>0</v>
      </c>
      <c r="Q2989" s="47">
        <f>SUMIFS(Summary!E:E,Summary!H:H,Table_Query_from_Mac10[[#This Row],[Juiceoc]])</f>
        <v>0</v>
      </c>
      <c r="R2989" s="47">
        <f>Table_Query_from_Mac10[[#This Row],[Net Unit]]*(1+Table_Query_from_Mac10[[#This Row],[PriceIncreasebyType]])</f>
        <v>14.97</v>
      </c>
      <c r="S2989" s="47">
        <f>Table_Query_from_Mac10[[#This Row],[UnitPriceFuture]]*Table_Query_from_Mac10[[#This Row],[qtytoShipFuture]]</f>
        <v>718.56000000000006</v>
      </c>
      <c r="T2989" s="47">
        <f>ROUND(Table_Query_from_Mac10[[#This Row],[qty_to_ship]]*(1+Table_Query_from_Mac10[[#This Row],[VolumeIncreasebyType]]),0)</f>
        <v>48</v>
      </c>
      <c r="U2989" s="47">
        <f>Table_Query_from_Mac10[[#This Row],[qtytoShipFuture]]*Table_Query_from_Mac10[[#This Row],[Future-cost]]</f>
        <v>341.76</v>
      </c>
      <c r="V2989" s="47">
        <f>Table_Query_from_Mac10[[#This Row],[qtytoShipFuture]]-Table_Query_from_Mac10[[#This Row],[qty_to_ship]]</f>
        <v>0</v>
      </c>
      <c r="W2989" s="47">
        <f>Table_Query_from_Mac10[[#This Row],[UnitPriceFuture]]</f>
        <v>14.97</v>
      </c>
      <c r="X2989" s="47">
        <f>Table_Query_from_Mac10[[#This Row],[Unit Increase]]*Table_Query_from_Mac10[[#This Row],[UnitPriceFuture]]</f>
        <v>0</v>
      </c>
      <c r="Y2989" s="47">
        <f>Table_Query_from_Mac10[[#This Row],[Unit Increase]]*Table_Query_from_Mac10[[#This Row],[Future-cost]]</f>
        <v>0</v>
      </c>
      <c r="Z2989" s="47">
        <f>-(Table_Query_from_Mac10[[#This Row],[Incremental Sales]]+((Table_Query_from_Mac10[[#This Row],[Incremental Sales]]*-(SUM(Summary!$S$8:$S$9)))))*Summary!$S$18</f>
        <v>0</v>
      </c>
      <c r="AA2989" s="47">
        <f>IFERROR(Table_Query_from_Mac10[[#This Row],[Incremental Cost]]/Table_Query_from_Mac10[[#This Row],[Incremental Sales]],0)</f>
        <v>0</v>
      </c>
      <c r="AB2989" s="47">
        <f>IFERROR(Table_Query_from_Mac10[[#This Row],[TotalCostFuture]]/Table_Query_from_Mac10[[#This Row],[totalsalesFuture]],0)</f>
        <v>0.47561790247160984</v>
      </c>
      <c r="AN2989" s="31">
        <v>192</v>
      </c>
      <c r="AO2989">
        <f t="shared" si="92"/>
        <v>48</v>
      </c>
      <c r="AQ2989" s="31">
        <v>42.78</v>
      </c>
      <c r="AR2989">
        <f t="shared" si="93"/>
        <v>14.97</v>
      </c>
    </row>
    <row r="2990" spans="1:44" x14ac:dyDescent="0.25">
      <c r="A2990">
        <v>90308</v>
      </c>
      <c r="B2990">
        <v>1</v>
      </c>
      <c r="C2990" t="s">
        <v>86</v>
      </c>
      <c r="D2990" t="s">
        <v>79</v>
      </c>
      <c r="E2990">
        <v>30</v>
      </c>
      <c r="F2990">
        <v>1.2</v>
      </c>
      <c r="G2990">
        <v>3.42</v>
      </c>
      <c r="H2990" s="1">
        <v>44837</v>
      </c>
      <c r="I2990" s="20">
        <v>0</v>
      </c>
      <c r="J2990" s="47">
        <f>Table_Query_from_Mac10[[#This Row],[unit_price]]-(Table_Query_from_Mac10[[#This Row],[unit_price]]*(Table_Query_from_Mac10[[#This Row],[discount_pct]]/100))</f>
        <v>3.42</v>
      </c>
      <c r="K2990" s="47">
        <f>Table_Query_from_Mac10[[#This Row],[unit_cost]]</f>
        <v>1.2</v>
      </c>
      <c r="L2990" s="47">
        <f>Table_Query_from_Mac10[[#This Row],[Live-cost]]*(1+Table_Query_from_Mac10[[#This Row],[CogsIncreasebyTYPE]])</f>
        <v>1.2</v>
      </c>
      <c r="M2990" s="47">
        <f>Table_Query_from_Mac10[[#This Row],[Live-cost]]*Table_Query_from_Mac10[[#This Row],[qty_to_ship]]</f>
        <v>36</v>
      </c>
      <c r="N2990" s="47">
        <f>IF(Table_Query_from_Mac10[[#This Row],[item_no]]="KDA",-Table_Query_from_Mac10[[#This Row],[unit_price]],Table_Query_from_Mac10[[#This Row],[Net Unit]]*Table_Query_from_Mac10[[#This Row],[qty_to_ship]])</f>
        <v>102.6</v>
      </c>
      <c r="O2990" s="47">
        <f>SUMIFS(Summary!C:C,Summary!H:H,Table_Query_from_Mac10[[#This Row],[Juiceoc]])</f>
        <v>0</v>
      </c>
      <c r="P2990" s="47">
        <f>SUMIFS(Summary!D:D,Summary!H:H,Table_Query_from_Mac10[[#This Row],[Juiceoc]])</f>
        <v>0</v>
      </c>
      <c r="Q2990" s="47">
        <f>SUMIFS(Summary!E:E,Summary!H:H,Table_Query_from_Mac10[[#This Row],[Juiceoc]])</f>
        <v>0</v>
      </c>
      <c r="R2990" s="47">
        <f>Table_Query_from_Mac10[[#This Row],[Net Unit]]*(1+Table_Query_from_Mac10[[#This Row],[PriceIncreasebyType]])</f>
        <v>3.42</v>
      </c>
      <c r="S2990" s="47">
        <f>Table_Query_from_Mac10[[#This Row],[UnitPriceFuture]]*Table_Query_from_Mac10[[#This Row],[qtytoShipFuture]]</f>
        <v>102.6</v>
      </c>
      <c r="T2990" s="47">
        <f>ROUND(Table_Query_from_Mac10[[#This Row],[qty_to_ship]]*(1+Table_Query_from_Mac10[[#This Row],[VolumeIncreasebyType]]),0)</f>
        <v>30</v>
      </c>
      <c r="U2990" s="47">
        <f>Table_Query_from_Mac10[[#This Row],[qtytoShipFuture]]*Table_Query_from_Mac10[[#This Row],[Future-cost]]</f>
        <v>36</v>
      </c>
      <c r="V2990" s="47">
        <f>Table_Query_from_Mac10[[#This Row],[qtytoShipFuture]]-Table_Query_from_Mac10[[#This Row],[qty_to_ship]]</f>
        <v>0</v>
      </c>
      <c r="W2990" s="47">
        <f>Table_Query_from_Mac10[[#This Row],[UnitPriceFuture]]</f>
        <v>3.42</v>
      </c>
      <c r="X2990" s="47">
        <f>Table_Query_from_Mac10[[#This Row],[Unit Increase]]*Table_Query_from_Mac10[[#This Row],[UnitPriceFuture]]</f>
        <v>0</v>
      </c>
      <c r="Y2990" s="47">
        <f>Table_Query_from_Mac10[[#This Row],[Unit Increase]]*Table_Query_from_Mac10[[#This Row],[Future-cost]]</f>
        <v>0</v>
      </c>
      <c r="Z2990" s="47">
        <f>-(Table_Query_from_Mac10[[#This Row],[Incremental Sales]]+((Table_Query_from_Mac10[[#This Row],[Incremental Sales]]*-(SUM(Summary!$S$8:$S$9)))))*Summary!$S$18</f>
        <v>0</v>
      </c>
      <c r="AA2990" s="47">
        <f>IFERROR(Table_Query_from_Mac10[[#This Row],[Incremental Cost]]/Table_Query_from_Mac10[[#This Row],[Incremental Sales]],0)</f>
        <v>0</v>
      </c>
      <c r="AB2990" s="47">
        <f>IFERROR(Table_Query_from_Mac10[[#This Row],[TotalCostFuture]]/Table_Query_from_Mac10[[#This Row],[totalsalesFuture]],0)</f>
        <v>0.35087719298245618</v>
      </c>
      <c r="AN2990" s="30">
        <v>120</v>
      </c>
      <c r="AO2990">
        <f t="shared" si="92"/>
        <v>30</v>
      </c>
      <c r="AQ2990" s="30">
        <v>9.76</v>
      </c>
      <c r="AR2990">
        <f t="shared" si="93"/>
        <v>3.42</v>
      </c>
    </row>
    <row r="2991" spans="1:44" x14ac:dyDescent="0.25">
      <c r="A2991">
        <v>90308</v>
      </c>
      <c r="B2991">
        <v>2</v>
      </c>
      <c r="C2991" t="s">
        <v>86</v>
      </c>
      <c r="D2991" t="s">
        <v>79</v>
      </c>
      <c r="E2991">
        <v>9</v>
      </c>
      <c r="F2991">
        <v>1.31</v>
      </c>
      <c r="G2991">
        <v>3.12</v>
      </c>
      <c r="H2991" s="1">
        <v>44837</v>
      </c>
      <c r="I2991" s="20">
        <v>0</v>
      </c>
      <c r="J2991" s="47">
        <f>Table_Query_from_Mac10[[#This Row],[unit_price]]-(Table_Query_from_Mac10[[#This Row],[unit_price]]*(Table_Query_from_Mac10[[#This Row],[discount_pct]]/100))</f>
        <v>3.12</v>
      </c>
      <c r="K2991" s="47">
        <f>Table_Query_from_Mac10[[#This Row],[unit_cost]]</f>
        <v>1.31</v>
      </c>
      <c r="L2991" s="47">
        <f>Table_Query_from_Mac10[[#This Row],[Live-cost]]*(1+Table_Query_from_Mac10[[#This Row],[CogsIncreasebyTYPE]])</f>
        <v>1.31</v>
      </c>
      <c r="M2991" s="47">
        <f>Table_Query_from_Mac10[[#This Row],[Live-cost]]*Table_Query_from_Mac10[[#This Row],[qty_to_ship]]</f>
        <v>11.790000000000001</v>
      </c>
      <c r="N2991" s="47">
        <f>IF(Table_Query_from_Mac10[[#This Row],[item_no]]="KDA",-Table_Query_from_Mac10[[#This Row],[unit_price]],Table_Query_from_Mac10[[#This Row],[Net Unit]]*Table_Query_from_Mac10[[#This Row],[qty_to_ship]])</f>
        <v>28.080000000000002</v>
      </c>
      <c r="O2991" s="47">
        <f>SUMIFS(Summary!C:C,Summary!H:H,Table_Query_from_Mac10[[#This Row],[Juiceoc]])</f>
        <v>0</v>
      </c>
      <c r="P2991" s="47">
        <f>SUMIFS(Summary!D:D,Summary!H:H,Table_Query_from_Mac10[[#This Row],[Juiceoc]])</f>
        <v>0</v>
      </c>
      <c r="Q2991" s="47">
        <f>SUMIFS(Summary!E:E,Summary!H:H,Table_Query_from_Mac10[[#This Row],[Juiceoc]])</f>
        <v>0</v>
      </c>
      <c r="R2991" s="47">
        <f>Table_Query_from_Mac10[[#This Row],[Net Unit]]*(1+Table_Query_from_Mac10[[#This Row],[PriceIncreasebyType]])</f>
        <v>3.12</v>
      </c>
      <c r="S2991" s="47">
        <f>Table_Query_from_Mac10[[#This Row],[UnitPriceFuture]]*Table_Query_from_Mac10[[#This Row],[qtytoShipFuture]]</f>
        <v>28.080000000000002</v>
      </c>
      <c r="T2991" s="47">
        <f>ROUND(Table_Query_from_Mac10[[#This Row],[qty_to_ship]]*(1+Table_Query_from_Mac10[[#This Row],[VolumeIncreasebyType]]),0)</f>
        <v>9</v>
      </c>
      <c r="U2991" s="47">
        <f>Table_Query_from_Mac10[[#This Row],[qtytoShipFuture]]*Table_Query_from_Mac10[[#This Row],[Future-cost]]</f>
        <v>11.790000000000001</v>
      </c>
      <c r="V2991" s="47">
        <f>Table_Query_from_Mac10[[#This Row],[qtytoShipFuture]]-Table_Query_from_Mac10[[#This Row],[qty_to_ship]]</f>
        <v>0</v>
      </c>
      <c r="W2991" s="47">
        <f>Table_Query_from_Mac10[[#This Row],[UnitPriceFuture]]</f>
        <v>3.12</v>
      </c>
      <c r="X2991" s="47">
        <f>Table_Query_from_Mac10[[#This Row],[Unit Increase]]*Table_Query_from_Mac10[[#This Row],[UnitPriceFuture]]</f>
        <v>0</v>
      </c>
      <c r="Y2991" s="47">
        <f>Table_Query_from_Mac10[[#This Row],[Unit Increase]]*Table_Query_from_Mac10[[#This Row],[Future-cost]]</f>
        <v>0</v>
      </c>
      <c r="Z2991" s="47">
        <f>-(Table_Query_from_Mac10[[#This Row],[Incremental Sales]]+((Table_Query_from_Mac10[[#This Row],[Incremental Sales]]*-(SUM(Summary!$S$8:$S$9)))))*Summary!$S$18</f>
        <v>0</v>
      </c>
      <c r="AA2991" s="47">
        <f>IFERROR(Table_Query_from_Mac10[[#This Row],[Incremental Cost]]/Table_Query_from_Mac10[[#This Row],[Incremental Sales]],0)</f>
        <v>0</v>
      </c>
      <c r="AB2991" s="47">
        <f>IFERROR(Table_Query_from_Mac10[[#This Row],[TotalCostFuture]]/Table_Query_from_Mac10[[#This Row],[totalsalesFuture]],0)</f>
        <v>0.41987179487179488</v>
      </c>
      <c r="AN2991" s="31">
        <v>36</v>
      </c>
      <c r="AO2991">
        <f t="shared" si="92"/>
        <v>9</v>
      </c>
      <c r="AQ2991" s="31">
        <v>8.9</v>
      </c>
      <c r="AR2991">
        <f t="shared" si="93"/>
        <v>3.12</v>
      </c>
    </row>
    <row r="2992" spans="1:44" x14ac:dyDescent="0.25">
      <c r="A2992">
        <v>90308</v>
      </c>
      <c r="B2992">
        <v>3</v>
      </c>
      <c r="C2992" t="s">
        <v>86</v>
      </c>
      <c r="D2992" t="s">
        <v>79</v>
      </c>
      <c r="E2992">
        <v>8</v>
      </c>
      <c r="F2992">
        <v>7.21</v>
      </c>
      <c r="G2992">
        <v>15.88</v>
      </c>
      <c r="H2992" s="1">
        <v>44837</v>
      </c>
      <c r="I2992" s="20">
        <v>0</v>
      </c>
      <c r="J2992" s="47">
        <f>Table_Query_from_Mac10[[#This Row],[unit_price]]-(Table_Query_from_Mac10[[#This Row],[unit_price]]*(Table_Query_from_Mac10[[#This Row],[discount_pct]]/100))</f>
        <v>15.88</v>
      </c>
      <c r="K2992" s="47">
        <f>Table_Query_from_Mac10[[#This Row],[unit_cost]]</f>
        <v>7.21</v>
      </c>
      <c r="L2992" s="47">
        <f>Table_Query_from_Mac10[[#This Row],[Live-cost]]*(1+Table_Query_from_Mac10[[#This Row],[CogsIncreasebyTYPE]])</f>
        <v>7.21</v>
      </c>
      <c r="M2992" s="47">
        <f>Table_Query_from_Mac10[[#This Row],[Live-cost]]*Table_Query_from_Mac10[[#This Row],[qty_to_ship]]</f>
        <v>57.68</v>
      </c>
      <c r="N2992" s="47">
        <f>IF(Table_Query_from_Mac10[[#This Row],[item_no]]="KDA",-Table_Query_from_Mac10[[#This Row],[unit_price]],Table_Query_from_Mac10[[#This Row],[Net Unit]]*Table_Query_from_Mac10[[#This Row],[qty_to_ship]])</f>
        <v>127.04</v>
      </c>
      <c r="O2992" s="47">
        <f>SUMIFS(Summary!C:C,Summary!H:H,Table_Query_from_Mac10[[#This Row],[Juiceoc]])</f>
        <v>0</v>
      </c>
      <c r="P2992" s="47">
        <f>SUMIFS(Summary!D:D,Summary!H:H,Table_Query_from_Mac10[[#This Row],[Juiceoc]])</f>
        <v>0</v>
      </c>
      <c r="Q2992" s="47">
        <f>SUMIFS(Summary!E:E,Summary!H:H,Table_Query_from_Mac10[[#This Row],[Juiceoc]])</f>
        <v>0</v>
      </c>
      <c r="R2992" s="47">
        <f>Table_Query_from_Mac10[[#This Row],[Net Unit]]*(1+Table_Query_from_Mac10[[#This Row],[PriceIncreasebyType]])</f>
        <v>15.88</v>
      </c>
      <c r="S2992" s="47">
        <f>Table_Query_from_Mac10[[#This Row],[UnitPriceFuture]]*Table_Query_from_Mac10[[#This Row],[qtytoShipFuture]]</f>
        <v>127.04</v>
      </c>
      <c r="T2992" s="47">
        <f>ROUND(Table_Query_from_Mac10[[#This Row],[qty_to_ship]]*(1+Table_Query_from_Mac10[[#This Row],[VolumeIncreasebyType]]),0)</f>
        <v>8</v>
      </c>
      <c r="U2992" s="47">
        <f>Table_Query_from_Mac10[[#This Row],[qtytoShipFuture]]*Table_Query_from_Mac10[[#This Row],[Future-cost]]</f>
        <v>57.68</v>
      </c>
      <c r="V2992" s="47">
        <f>Table_Query_from_Mac10[[#This Row],[qtytoShipFuture]]-Table_Query_from_Mac10[[#This Row],[qty_to_ship]]</f>
        <v>0</v>
      </c>
      <c r="W2992" s="47">
        <f>Table_Query_from_Mac10[[#This Row],[UnitPriceFuture]]</f>
        <v>15.88</v>
      </c>
      <c r="X2992" s="47">
        <f>Table_Query_from_Mac10[[#This Row],[Unit Increase]]*Table_Query_from_Mac10[[#This Row],[UnitPriceFuture]]</f>
        <v>0</v>
      </c>
      <c r="Y2992" s="47">
        <f>Table_Query_from_Mac10[[#This Row],[Unit Increase]]*Table_Query_from_Mac10[[#This Row],[Future-cost]]</f>
        <v>0</v>
      </c>
      <c r="Z2992" s="47">
        <f>-(Table_Query_from_Mac10[[#This Row],[Incremental Sales]]+((Table_Query_from_Mac10[[#This Row],[Incremental Sales]]*-(SUM(Summary!$S$8:$S$9)))))*Summary!$S$18</f>
        <v>0</v>
      </c>
      <c r="AA2992" s="47">
        <f>IFERROR(Table_Query_from_Mac10[[#This Row],[Incremental Cost]]/Table_Query_from_Mac10[[#This Row],[Incremental Sales]],0)</f>
        <v>0</v>
      </c>
      <c r="AB2992" s="47">
        <f>IFERROR(Table_Query_from_Mac10[[#This Row],[TotalCostFuture]]/Table_Query_from_Mac10[[#This Row],[totalsalesFuture]],0)</f>
        <v>0.45403022670025184</v>
      </c>
      <c r="AN2992" s="30">
        <v>32</v>
      </c>
      <c r="AO2992">
        <f t="shared" si="92"/>
        <v>8</v>
      </c>
      <c r="AQ2992" s="30">
        <v>45.37</v>
      </c>
      <c r="AR2992">
        <f t="shared" si="93"/>
        <v>15.88</v>
      </c>
    </row>
    <row r="2993" spans="1:44" x14ac:dyDescent="0.25">
      <c r="A2993">
        <v>90308</v>
      </c>
      <c r="B2993">
        <v>4</v>
      </c>
      <c r="C2993" t="s">
        <v>86</v>
      </c>
      <c r="D2993" t="s">
        <v>79</v>
      </c>
      <c r="E2993">
        <v>4</v>
      </c>
      <c r="F2993">
        <v>13.1</v>
      </c>
      <c r="G2993">
        <v>33.15</v>
      </c>
      <c r="H2993" s="1">
        <v>44837</v>
      </c>
      <c r="I2993" s="20">
        <v>0</v>
      </c>
      <c r="J2993" s="47">
        <f>Table_Query_from_Mac10[[#This Row],[unit_price]]-(Table_Query_from_Mac10[[#This Row],[unit_price]]*(Table_Query_from_Mac10[[#This Row],[discount_pct]]/100))</f>
        <v>33.15</v>
      </c>
      <c r="K2993" s="47">
        <f>Table_Query_from_Mac10[[#This Row],[unit_cost]]</f>
        <v>13.1</v>
      </c>
      <c r="L2993" s="47">
        <f>Table_Query_from_Mac10[[#This Row],[Live-cost]]*(1+Table_Query_from_Mac10[[#This Row],[CogsIncreasebyTYPE]])</f>
        <v>13.1</v>
      </c>
      <c r="M2993" s="47">
        <f>Table_Query_from_Mac10[[#This Row],[Live-cost]]*Table_Query_from_Mac10[[#This Row],[qty_to_ship]]</f>
        <v>52.4</v>
      </c>
      <c r="N2993" s="47">
        <f>IF(Table_Query_from_Mac10[[#This Row],[item_no]]="KDA",-Table_Query_from_Mac10[[#This Row],[unit_price]],Table_Query_from_Mac10[[#This Row],[Net Unit]]*Table_Query_from_Mac10[[#This Row],[qty_to_ship]])</f>
        <v>132.6</v>
      </c>
      <c r="O2993" s="47">
        <f>SUMIFS(Summary!C:C,Summary!H:H,Table_Query_from_Mac10[[#This Row],[Juiceoc]])</f>
        <v>0</v>
      </c>
      <c r="P2993" s="47">
        <f>SUMIFS(Summary!D:D,Summary!H:H,Table_Query_from_Mac10[[#This Row],[Juiceoc]])</f>
        <v>0</v>
      </c>
      <c r="Q2993" s="47">
        <f>SUMIFS(Summary!E:E,Summary!H:H,Table_Query_from_Mac10[[#This Row],[Juiceoc]])</f>
        <v>0</v>
      </c>
      <c r="R2993" s="47">
        <f>Table_Query_from_Mac10[[#This Row],[Net Unit]]*(1+Table_Query_from_Mac10[[#This Row],[PriceIncreasebyType]])</f>
        <v>33.15</v>
      </c>
      <c r="S2993" s="47">
        <f>Table_Query_from_Mac10[[#This Row],[UnitPriceFuture]]*Table_Query_from_Mac10[[#This Row],[qtytoShipFuture]]</f>
        <v>132.6</v>
      </c>
      <c r="T2993" s="47">
        <f>ROUND(Table_Query_from_Mac10[[#This Row],[qty_to_ship]]*(1+Table_Query_from_Mac10[[#This Row],[VolumeIncreasebyType]]),0)</f>
        <v>4</v>
      </c>
      <c r="U2993" s="47">
        <f>Table_Query_from_Mac10[[#This Row],[qtytoShipFuture]]*Table_Query_from_Mac10[[#This Row],[Future-cost]]</f>
        <v>52.4</v>
      </c>
      <c r="V2993" s="47">
        <f>Table_Query_from_Mac10[[#This Row],[qtytoShipFuture]]-Table_Query_from_Mac10[[#This Row],[qty_to_ship]]</f>
        <v>0</v>
      </c>
      <c r="W2993" s="47">
        <f>Table_Query_from_Mac10[[#This Row],[UnitPriceFuture]]</f>
        <v>33.15</v>
      </c>
      <c r="X2993" s="47">
        <f>Table_Query_from_Mac10[[#This Row],[Unit Increase]]*Table_Query_from_Mac10[[#This Row],[UnitPriceFuture]]</f>
        <v>0</v>
      </c>
      <c r="Y2993" s="47">
        <f>Table_Query_from_Mac10[[#This Row],[Unit Increase]]*Table_Query_from_Mac10[[#This Row],[Future-cost]]</f>
        <v>0</v>
      </c>
      <c r="Z2993" s="47">
        <f>-(Table_Query_from_Mac10[[#This Row],[Incremental Sales]]+((Table_Query_from_Mac10[[#This Row],[Incremental Sales]]*-(SUM(Summary!$S$8:$S$9)))))*Summary!$S$18</f>
        <v>0</v>
      </c>
      <c r="AA2993" s="47">
        <f>IFERROR(Table_Query_from_Mac10[[#This Row],[Incremental Cost]]/Table_Query_from_Mac10[[#This Row],[Incremental Sales]],0)</f>
        <v>0</v>
      </c>
      <c r="AB2993" s="47">
        <f>IFERROR(Table_Query_from_Mac10[[#This Row],[TotalCostFuture]]/Table_Query_from_Mac10[[#This Row],[totalsalesFuture]],0)</f>
        <v>0.39517345399698339</v>
      </c>
      <c r="AN2993" s="31">
        <v>16</v>
      </c>
      <c r="AO2993">
        <f t="shared" si="92"/>
        <v>4</v>
      </c>
      <c r="AQ2993" s="31">
        <v>94.7</v>
      </c>
      <c r="AR2993">
        <f t="shared" si="93"/>
        <v>33.15</v>
      </c>
    </row>
    <row r="2994" spans="1:44" x14ac:dyDescent="0.25">
      <c r="A2994">
        <v>90308</v>
      </c>
      <c r="B2994">
        <v>5</v>
      </c>
      <c r="C2994" t="s">
        <v>86</v>
      </c>
      <c r="D2994" t="s">
        <v>79</v>
      </c>
      <c r="E2994">
        <v>9</v>
      </c>
      <c r="F2994">
        <v>10.039999999999999</v>
      </c>
      <c r="G2994">
        <v>23.4</v>
      </c>
      <c r="H2994" s="1">
        <v>44837</v>
      </c>
      <c r="I2994" s="20">
        <v>0</v>
      </c>
      <c r="J2994" s="47">
        <f>Table_Query_from_Mac10[[#This Row],[unit_price]]-(Table_Query_from_Mac10[[#This Row],[unit_price]]*(Table_Query_from_Mac10[[#This Row],[discount_pct]]/100))</f>
        <v>23.4</v>
      </c>
      <c r="K2994" s="47">
        <f>Table_Query_from_Mac10[[#This Row],[unit_cost]]</f>
        <v>10.039999999999999</v>
      </c>
      <c r="L2994" s="47">
        <f>Table_Query_from_Mac10[[#This Row],[Live-cost]]*(1+Table_Query_from_Mac10[[#This Row],[CogsIncreasebyTYPE]])</f>
        <v>10.039999999999999</v>
      </c>
      <c r="M2994" s="47">
        <f>Table_Query_from_Mac10[[#This Row],[Live-cost]]*Table_Query_from_Mac10[[#This Row],[qty_to_ship]]</f>
        <v>90.359999999999985</v>
      </c>
      <c r="N2994" s="47">
        <f>IF(Table_Query_from_Mac10[[#This Row],[item_no]]="KDA",-Table_Query_from_Mac10[[#This Row],[unit_price]],Table_Query_from_Mac10[[#This Row],[Net Unit]]*Table_Query_from_Mac10[[#This Row],[qty_to_ship]])</f>
        <v>210.6</v>
      </c>
      <c r="O2994" s="47">
        <f>SUMIFS(Summary!C:C,Summary!H:H,Table_Query_from_Mac10[[#This Row],[Juiceoc]])</f>
        <v>0</v>
      </c>
      <c r="P2994" s="47">
        <f>SUMIFS(Summary!D:D,Summary!H:H,Table_Query_from_Mac10[[#This Row],[Juiceoc]])</f>
        <v>0</v>
      </c>
      <c r="Q2994" s="47">
        <f>SUMIFS(Summary!E:E,Summary!H:H,Table_Query_from_Mac10[[#This Row],[Juiceoc]])</f>
        <v>0</v>
      </c>
      <c r="R2994" s="47">
        <f>Table_Query_from_Mac10[[#This Row],[Net Unit]]*(1+Table_Query_from_Mac10[[#This Row],[PriceIncreasebyType]])</f>
        <v>23.4</v>
      </c>
      <c r="S2994" s="47">
        <f>Table_Query_from_Mac10[[#This Row],[UnitPriceFuture]]*Table_Query_from_Mac10[[#This Row],[qtytoShipFuture]]</f>
        <v>210.6</v>
      </c>
      <c r="T2994" s="47">
        <f>ROUND(Table_Query_from_Mac10[[#This Row],[qty_to_ship]]*(1+Table_Query_from_Mac10[[#This Row],[VolumeIncreasebyType]]),0)</f>
        <v>9</v>
      </c>
      <c r="U2994" s="47">
        <f>Table_Query_from_Mac10[[#This Row],[qtytoShipFuture]]*Table_Query_from_Mac10[[#This Row],[Future-cost]]</f>
        <v>90.359999999999985</v>
      </c>
      <c r="V2994" s="47">
        <f>Table_Query_from_Mac10[[#This Row],[qtytoShipFuture]]-Table_Query_from_Mac10[[#This Row],[qty_to_ship]]</f>
        <v>0</v>
      </c>
      <c r="W2994" s="47">
        <f>Table_Query_from_Mac10[[#This Row],[UnitPriceFuture]]</f>
        <v>23.4</v>
      </c>
      <c r="X2994" s="47">
        <f>Table_Query_from_Mac10[[#This Row],[Unit Increase]]*Table_Query_from_Mac10[[#This Row],[UnitPriceFuture]]</f>
        <v>0</v>
      </c>
      <c r="Y2994" s="47">
        <f>Table_Query_from_Mac10[[#This Row],[Unit Increase]]*Table_Query_from_Mac10[[#This Row],[Future-cost]]</f>
        <v>0</v>
      </c>
      <c r="Z2994" s="47">
        <f>-(Table_Query_from_Mac10[[#This Row],[Incremental Sales]]+((Table_Query_from_Mac10[[#This Row],[Incremental Sales]]*-(SUM(Summary!$S$8:$S$9)))))*Summary!$S$18</f>
        <v>0</v>
      </c>
      <c r="AA2994" s="47">
        <f>IFERROR(Table_Query_from_Mac10[[#This Row],[Incremental Cost]]/Table_Query_from_Mac10[[#This Row],[Incremental Sales]],0)</f>
        <v>0</v>
      </c>
      <c r="AB2994" s="47">
        <f>IFERROR(Table_Query_from_Mac10[[#This Row],[TotalCostFuture]]/Table_Query_from_Mac10[[#This Row],[totalsalesFuture]],0)</f>
        <v>0.42905982905982898</v>
      </c>
      <c r="AN2994" s="30">
        <v>36</v>
      </c>
      <c r="AO2994">
        <f t="shared" si="92"/>
        <v>9</v>
      </c>
      <c r="AQ2994" s="30">
        <v>66.849999999999994</v>
      </c>
      <c r="AR2994">
        <f t="shared" si="93"/>
        <v>23.4</v>
      </c>
    </row>
    <row r="2995" spans="1:44" x14ac:dyDescent="0.25">
      <c r="A2995">
        <v>90308</v>
      </c>
      <c r="B2995">
        <v>6</v>
      </c>
      <c r="C2995" t="s">
        <v>86</v>
      </c>
      <c r="D2995" t="s">
        <v>79</v>
      </c>
      <c r="E2995">
        <v>48</v>
      </c>
      <c r="F2995">
        <v>5.86</v>
      </c>
      <c r="G2995">
        <v>11.96</v>
      </c>
      <c r="H2995" s="1">
        <v>44837</v>
      </c>
      <c r="I2995" s="20">
        <v>0</v>
      </c>
      <c r="J2995" s="47">
        <f>Table_Query_from_Mac10[[#This Row],[unit_price]]-(Table_Query_from_Mac10[[#This Row],[unit_price]]*(Table_Query_from_Mac10[[#This Row],[discount_pct]]/100))</f>
        <v>11.96</v>
      </c>
      <c r="K2995" s="47">
        <f>Table_Query_from_Mac10[[#This Row],[unit_cost]]</f>
        <v>5.86</v>
      </c>
      <c r="L2995" s="47">
        <f>Table_Query_from_Mac10[[#This Row],[Live-cost]]*(1+Table_Query_from_Mac10[[#This Row],[CogsIncreasebyTYPE]])</f>
        <v>5.86</v>
      </c>
      <c r="M2995" s="47">
        <f>Table_Query_from_Mac10[[#This Row],[Live-cost]]*Table_Query_from_Mac10[[#This Row],[qty_to_ship]]</f>
        <v>281.28000000000003</v>
      </c>
      <c r="N2995" s="47">
        <f>IF(Table_Query_from_Mac10[[#This Row],[item_no]]="KDA",-Table_Query_from_Mac10[[#This Row],[unit_price]],Table_Query_from_Mac10[[#This Row],[Net Unit]]*Table_Query_from_Mac10[[#This Row],[qty_to_ship]])</f>
        <v>574.08000000000004</v>
      </c>
      <c r="O2995" s="47">
        <f>SUMIFS(Summary!C:C,Summary!H:H,Table_Query_from_Mac10[[#This Row],[Juiceoc]])</f>
        <v>0</v>
      </c>
      <c r="P2995" s="47">
        <f>SUMIFS(Summary!D:D,Summary!H:H,Table_Query_from_Mac10[[#This Row],[Juiceoc]])</f>
        <v>0</v>
      </c>
      <c r="Q2995" s="47">
        <f>SUMIFS(Summary!E:E,Summary!H:H,Table_Query_from_Mac10[[#This Row],[Juiceoc]])</f>
        <v>0</v>
      </c>
      <c r="R2995" s="47">
        <f>Table_Query_from_Mac10[[#This Row],[Net Unit]]*(1+Table_Query_from_Mac10[[#This Row],[PriceIncreasebyType]])</f>
        <v>11.96</v>
      </c>
      <c r="S2995" s="47">
        <f>Table_Query_from_Mac10[[#This Row],[UnitPriceFuture]]*Table_Query_from_Mac10[[#This Row],[qtytoShipFuture]]</f>
        <v>574.08000000000004</v>
      </c>
      <c r="T2995" s="47">
        <f>ROUND(Table_Query_from_Mac10[[#This Row],[qty_to_ship]]*(1+Table_Query_from_Mac10[[#This Row],[VolumeIncreasebyType]]),0)</f>
        <v>48</v>
      </c>
      <c r="U2995" s="47">
        <f>Table_Query_from_Mac10[[#This Row],[qtytoShipFuture]]*Table_Query_from_Mac10[[#This Row],[Future-cost]]</f>
        <v>281.28000000000003</v>
      </c>
      <c r="V2995" s="47">
        <f>Table_Query_from_Mac10[[#This Row],[qtytoShipFuture]]-Table_Query_from_Mac10[[#This Row],[qty_to_ship]]</f>
        <v>0</v>
      </c>
      <c r="W2995" s="47">
        <f>Table_Query_from_Mac10[[#This Row],[UnitPriceFuture]]</f>
        <v>11.96</v>
      </c>
      <c r="X2995" s="47">
        <f>Table_Query_from_Mac10[[#This Row],[Unit Increase]]*Table_Query_from_Mac10[[#This Row],[UnitPriceFuture]]</f>
        <v>0</v>
      </c>
      <c r="Y2995" s="47">
        <f>Table_Query_from_Mac10[[#This Row],[Unit Increase]]*Table_Query_from_Mac10[[#This Row],[Future-cost]]</f>
        <v>0</v>
      </c>
      <c r="Z2995" s="47">
        <f>-(Table_Query_from_Mac10[[#This Row],[Incremental Sales]]+((Table_Query_from_Mac10[[#This Row],[Incremental Sales]]*-(SUM(Summary!$S$8:$S$9)))))*Summary!$S$18</f>
        <v>0</v>
      </c>
      <c r="AA2995" s="47">
        <f>IFERROR(Table_Query_from_Mac10[[#This Row],[Incremental Cost]]/Table_Query_from_Mac10[[#This Row],[Incremental Sales]],0)</f>
        <v>0</v>
      </c>
      <c r="AB2995" s="47">
        <f>IFERROR(Table_Query_from_Mac10[[#This Row],[TotalCostFuture]]/Table_Query_from_Mac10[[#This Row],[totalsalesFuture]],0)</f>
        <v>0.48996655518394649</v>
      </c>
      <c r="AN2995" s="31">
        <v>192</v>
      </c>
      <c r="AO2995">
        <f t="shared" si="92"/>
        <v>48</v>
      </c>
      <c r="AQ2995" s="31">
        <v>34.18</v>
      </c>
      <c r="AR2995">
        <f t="shared" si="93"/>
        <v>11.96</v>
      </c>
    </row>
    <row r="2996" spans="1:44" x14ac:dyDescent="0.25">
      <c r="A2996">
        <v>90308</v>
      </c>
      <c r="B2996">
        <v>7</v>
      </c>
      <c r="C2996" t="s">
        <v>86</v>
      </c>
      <c r="D2996" t="s">
        <v>79</v>
      </c>
      <c r="E2996">
        <v>10</v>
      </c>
      <c r="F2996">
        <v>5.36</v>
      </c>
      <c r="G2996">
        <v>11.05</v>
      </c>
      <c r="H2996" s="1">
        <v>44837</v>
      </c>
      <c r="I2996" s="20">
        <v>0</v>
      </c>
      <c r="J2996" s="47">
        <f>Table_Query_from_Mac10[[#This Row],[unit_price]]-(Table_Query_from_Mac10[[#This Row],[unit_price]]*(Table_Query_from_Mac10[[#This Row],[discount_pct]]/100))</f>
        <v>11.05</v>
      </c>
      <c r="K2996" s="47">
        <f>Table_Query_from_Mac10[[#This Row],[unit_cost]]</f>
        <v>5.36</v>
      </c>
      <c r="L2996" s="47">
        <f>Table_Query_from_Mac10[[#This Row],[Live-cost]]*(1+Table_Query_from_Mac10[[#This Row],[CogsIncreasebyTYPE]])</f>
        <v>5.36</v>
      </c>
      <c r="M2996" s="47">
        <f>Table_Query_from_Mac10[[#This Row],[Live-cost]]*Table_Query_from_Mac10[[#This Row],[qty_to_ship]]</f>
        <v>53.6</v>
      </c>
      <c r="N2996" s="47">
        <f>IF(Table_Query_from_Mac10[[#This Row],[item_no]]="KDA",-Table_Query_from_Mac10[[#This Row],[unit_price]],Table_Query_from_Mac10[[#This Row],[Net Unit]]*Table_Query_from_Mac10[[#This Row],[qty_to_ship]])</f>
        <v>110.5</v>
      </c>
      <c r="O2996" s="47">
        <f>SUMIFS(Summary!C:C,Summary!H:H,Table_Query_from_Mac10[[#This Row],[Juiceoc]])</f>
        <v>0</v>
      </c>
      <c r="P2996" s="47">
        <f>SUMIFS(Summary!D:D,Summary!H:H,Table_Query_from_Mac10[[#This Row],[Juiceoc]])</f>
        <v>0</v>
      </c>
      <c r="Q2996" s="47">
        <f>SUMIFS(Summary!E:E,Summary!H:H,Table_Query_from_Mac10[[#This Row],[Juiceoc]])</f>
        <v>0</v>
      </c>
      <c r="R2996" s="47">
        <f>Table_Query_from_Mac10[[#This Row],[Net Unit]]*(1+Table_Query_from_Mac10[[#This Row],[PriceIncreasebyType]])</f>
        <v>11.05</v>
      </c>
      <c r="S2996" s="47">
        <f>Table_Query_from_Mac10[[#This Row],[UnitPriceFuture]]*Table_Query_from_Mac10[[#This Row],[qtytoShipFuture]]</f>
        <v>110.5</v>
      </c>
      <c r="T2996" s="47">
        <f>ROUND(Table_Query_from_Mac10[[#This Row],[qty_to_ship]]*(1+Table_Query_from_Mac10[[#This Row],[VolumeIncreasebyType]]),0)</f>
        <v>10</v>
      </c>
      <c r="U2996" s="47">
        <f>Table_Query_from_Mac10[[#This Row],[qtytoShipFuture]]*Table_Query_from_Mac10[[#This Row],[Future-cost]]</f>
        <v>53.6</v>
      </c>
      <c r="V2996" s="47">
        <f>Table_Query_from_Mac10[[#This Row],[qtytoShipFuture]]-Table_Query_from_Mac10[[#This Row],[qty_to_ship]]</f>
        <v>0</v>
      </c>
      <c r="W2996" s="47">
        <f>Table_Query_from_Mac10[[#This Row],[UnitPriceFuture]]</f>
        <v>11.05</v>
      </c>
      <c r="X2996" s="47">
        <f>Table_Query_from_Mac10[[#This Row],[Unit Increase]]*Table_Query_from_Mac10[[#This Row],[UnitPriceFuture]]</f>
        <v>0</v>
      </c>
      <c r="Y2996" s="47">
        <f>Table_Query_from_Mac10[[#This Row],[Unit Increase]]*Table_Query_from_Mac10[[#This Row],[Future-cost]]</f>
        <v>0</v>
      </c>
      <c r="Z2996" s="47">
        <f>-(Table_Query_from_Mac10[[#This Row],[Incremental Sales]]+((Table_Query_from_Mac10[[#This Row],[Incremental Sales]]*-(SUM(Summary!$S$8:$S$9)))))*Summary!$S$18</f>
        <v>0</v>
      </c>
      <c r="AA2996" s="47">
        <f>IFERROR(Table_Query_from_Mac10[[#This Row],[Incremental Cost]]/Table_Query_from_Mac10[[#This Row],[Incremental Sales]],0)</f>
        <v>0</v>
      </c>
      <c r="AB2996" s="47">
        <f>IFERROR(Table_Query_from_Mac10[[#This Row],[TotalCostFuture]]/Table_Query_from_Mac10[[#This Row],[totalsalesFuture]],0)</f>
        <v>0.48506787330316742</v>
      </c>
      <c r="AN2996" s="30">
        <v>40</v>
      </c>
      <c r="AO2996">
        <f t="shared" si="92"/>
        <v>10</v>
      </c>
      <c r="AQ2996" s="30">
        <v>31.58</v>
      </c>
      <c r="AR2996">
        <f t="shared" si="93"/>
        <v>11.05</v>
      </c>
    </row>
    <row r="2997" spans="1:44" x14ac:dyDescent="0.25">
      <c r="A2997">
        <v>90308</v>
      </c>
      <c r="B2997">
        <v>8</v>
      </c>
      <c r="C2997" t="s">
        <v>86</v>
      </c>
      <c r="D2997" t="s">
        <v>79</v>
      </c>
      <c r="E2997">
        <v>1</v>
      </c>
      <c r="F2997">
        <v>13.23</v>
      </c>
      <c r="G2997">
        <v>30.16</v>
      </c>
      <c r="H2997" s="1">
        <v>44837</v>
      </c>
      <c r="I2997" s="20">
        <v>0</v>
      </c>
      <c r="J2997" s="47">
        <f>Table_Query_from_Mac10[[#This Row],[unit_price]]-(Table_Query_from_Mac10[[#This Row],[unit_price]]*(Table_Query_from_Mac10[[#This Row],[discount_pct]]/100))</f>
        <v>30.16</v>
      </c>
      <c r="K2997" s="47">
        <f>Table_Query_from_Mac10[[#This Row],[unit_cost]]</f>
        <v>13.23</v>
      </c>
      <c r="L2997" s="47">
        <f>Table_Query_from_Mac10[[#This Row],[Live-cost]]*(1+Table_Query_from_Mac10[[#This Row],[CogsIncreasebyTYPE]])</f>
        <v>13.23</v>
      </c>
      <c r="M2997" s="47">
        <f>Table_Query_from_Mac10[[#This Row],[Live-cost]]*Table_Query_from_Mac10[[#This Row],[qty_to_ship]]</f>
        <v>13.23</v>
      </c>
      <c r="N2997" s="47">
        <f>IF(Table_Query_from_Mac10[[#This Row],[item_no]]="KDA",-Table_Query_from_Mac10[[#This Row],[unit_price]],Table_Query_from_Mac10[[#This Row],[Net Unit]]*Table_Query_from_Mac10[[#This Row],[qty_to_ship]])</f>
        <v>30.16</v>
      </c>
      <c r="O2997" s="47">
        <f>SUMIFS(Summary!C:C,Summary!H:H,Table_Query_from_Mac10[[#This Row],[Juiceoc]])</f>
        <v>0</v>
      </c>
      <c r="P2997" s="47">
        <f>SUMIFS(Summary!D:D,Summary!H:H,Table_Query_from_Mac10[[#This Row],[Juiceoc]])</f>
        <v>0</v>
      </c>
      <c r="Q2997" s="47">
        <f>SUMIFS(Summary!E:E,Summary!H:H,Table_Query_from_Mac10[[#This Row],[Juiceoc]])</f>
        <v>0</v>
      </c>
      <c r="R2997" s="47">
        <f>Table_Query_from_Mac10[[#This Row],[Net Unit]]*(1+Table_Query_from_Mac10[[#This Row],[PriceIncreasebyType]])</f>
        <v>30.16</v>
      </c>
      <c r="S2997" s="47">
        <f>Table_Query_from_Mac10[[#This Row],[UnitPriceFuture]]*Table_Query_from_Mac10[[#This Row],[qtytoShipFuture]]</f>
        <v>30.16</v>
      </c>
      <c r="T2997" s="47">
        <f>ROUND(Table_Query_from_Mac10[[#This Row],[qty_to_ship]]*(1+Table_Query_from_Mac10[[#This Row],[VolumeIncreasebyType]]),0)</f>
        <v>1</v>
      </c>
      <c r="U2997" s="47">
        <f>Table_Query_from_Mac10[[#This Row],[qtytoShipFuture]]*Table_Query_from_Mac10[[#This Row],[Future-cost]]</f>
        <v>13.23</v>
      </c>
      <c r="V2997" s="47">
        <f>Table_Query_from_Mac10[[#This Row],[qtytoShipFuture]]-Table_Query_from_Mac10[[#This Row],[qty_to_ship]]</f>
        <v>0</v>
      </c>
      <c r="W2997" s="47">
        <f>Table_Query_from_Mac10[[#This Row],[UnitPriceFuture]]</f>
        <v>30.16</v>
      </c>
      <c r="X2997" s="47">
        <f>Table_Query_from_Mac10[[#This Row],[Unit Increase]]*Table_Query_from_Mac10[[#This Row],[UnitPriceFuture]]</f>
        <v>0</v>
      </c>
      <c r="Y2997" s="47">
        <f>Table_Query_from_Mac10[[#This Row],[Unit Increase]]*Table_Query_from_Mac10[[#This Row],[Future-cost]]</f>
        <v>0</v>
      </c>
      <c r="Z2997" s="47">
        <f>-(Table_Query_from_Mac10[[#This Row],[Incremental Sales]]+((Table_Query_from_Mac10[[#This Row],[Incremental Sales]]*-(SUM(Summary!$S$8:$S$9)))))*Summary!$S$18</f>
        <v>0</v>
      </c>
      <c r="AA2997" s="47">
        <f>IFERROR(Table_Query_from_Mac10[[#This Row],[Incremental Cost]]/Table_Query_from_Mac10[[#This Row],[Incremental Sales]],0)</f>
        <v>0</v>
      </c>
      <c r="AB2997" s="47">
        <f>IFERROR(Table_Query_from_Mac10[[#This Row],[TotalCostFuture]]/Table_Query_from_Mac10[[#This Row],[totalsalesFuture]],0)</f>
        <v>0.43866047745358089</v>
      </c>
      <c r="AN2997" s="31">
        <v>4</v>
      </c>
      <c r="AO2997">
        <f t="shared" si="92"/>
        <v>1</v>
      </c>
      <c r="AQ2997" s="31">
        <v>86.18</v>
      </c>
      <c r="AR2997">
        <f t="shared" si="93"/>
        <v>30.16</v>
      </c>
    </row>
    <row r="2998" spans="1:44" x14ac:dyDescent="0.25">
      <c r="A2998">
        <v>90308</v>
      </c>
      <c r="B2998">
        <v>9</v>
      </c>
      <c r="C2998" t="s">
        <v>86</v>
      </c>
      <c r="D2998" t="s">
        <v>79</v>
      </c>
      <c r="E2998">
        <v>6</v>
      </c>
      <c r="F2998">
        <v>11.58</v>
      </c>
      <c r="G2998">
        <v>25.97</v>
      </c>
      <c r="H2998" s="1">
        <v>44837</v>
      </c>
      <c r="I2998" s="20">
        <v>0</v>
      </c>
      <c r="J2998" s="47">
        <f>Table_Query_from_Mac10[[#This Row],[unit_price]]-(Table_Query_from_Mac10[[#This Row],[unit_price]]*(Table_Query_from_Mac10[[#This Row],[discount_pct]]/100))</f>
        <v>25.97</v>
      </c>
      <c r="K2998" s="47">
        <f>Table_Query_from_Mac10[[#This Row],[unit_cost]]</f>
        <v>11.58</v>
      </c>
      <c r="L2998" s="47">
        <f>Table_Query_from_Mac10[[#This Row],[Live-cost]]*(1+Table_Query_from_Mac10[[#This Row],[CogsIncreasebyTYPE]])</f>
        <v>11.58</v>
      </c>
      <c r="M2998" s="47">
        <f>Table_Query_from_Mac10[[#This Row],[Live-cost]]*Table_Query_from_Mac10[[#This Row],[qty_to_ship]]</f>
        <v>69.48</v>
      </c>
      <c r="N2998" s="47">
        <f>IF(Table_Query_from_Mac10[[#This Row],[item_no]]="KDA",-Table_Query_from_Mac10[[#This Row],[unit_price]],Table_Query_from_Mac10[[#This Row],[Net Unit]]*Table_Query_from_Mac10[[#This Row],[qty_to_ship]])</f>
        <v>155.82</v>
      </c>
      <c r="O2998" s="47">
        <f>SUMIFS(Summary!C:C,Summary!H:H,Table_Query_from_Mac10[[#This Row],[Juiceoc]])</f>
        <v>0</v>
      </c>
      <c r="P2998" s="47">
        <f>SUMIFS(Summary!D:D,Summary!H:H,Table_Query_from_Mac10[[#This Row],[Juiceoc]])</f>
        <v>0</v>
      </c>
      <c r="Q2998" s="47">
        <f>SUMIFS(Summary!E:E,Summary!H:H,Table_Query_from_Mac10[[#This Row],[Juiceoc]])</f>
        <v>0</v>
      </c>
      <c r="R2998" s="47">
        <f>Table_Query_from_Mac10[[#This Row],[Net Unit]]*(1+Table_Query_from_Mac10[[#This Row],[PriceIncreasebyType]])</f>
        <v>25.97</v>
      </c>
      <c r="S2998" s="47">
        <f>Table_Query_from_Mac10[[#This Row],[UnitPriceFuture]]*Table_Query_from_Mac10[[#This Row],[qtytoShipFuture]]</f>
        <v>155.82</v>
      </c>
      <c r="T2998" s="47">
        <f>ROUND(Table_Query_from_Mac10[[#This Row],[qty_to_ship]]*(1+Table_Query_from_Mac10[[#This Row],[VolumeIncreasebyType]]),0)</f>
        <v>6</v>
      </c>
      <c r="U2998" s="47">
        <f>Table_Query_from_Mac10[[#This Row],[qtytoShipFuture]]*Table_Query_from_Mac10[[#This Row],[Future-cost]]</f>
        <v>69.48</v>
      </c>
      <c r="V2998" s="47">
        <f>Table_Query_from_Mac10[[#This Row],[qtytoShipFuture]]-Table_Query_from_Mac10[[#This Row],[qty_to_ship]]</f>
        <v>0</v>
      </c>
      <c r="W2998" s="47">
        <f>Table_Query_from_Mac10[[#This Row],[UnitPriceFuture]]</f>
        <v>25.97</v>
      </c>
      <c r="X2998" s="47">
        <f>Table_Query_from_Mac10[[#This Row],[Unit Increase]]*Table_Query_from_Mac10[[#This Row],[UnitPriceFuture]]</f>
        <v>0</v>
      </c>
      <c r="Y2998" s="47">
        <f>Table_Query_from_Mac10[[#This Row],[Unit Increase]]*Table_Query_from_Mac10[[#This Row],[Future-cost]]</f>
        <v>0</v>
      </c>
      <c r="Z2998" s="47">
        <f>-(Table_Query_from_Mac10[[#This Row],[Incremental Sales]]+((Table_Query_from_Mac10[[#This Row],[Incremental Sales]]*-(SUM(Summary!$S$8:$S$9)))))*Summary!$S$18</f>
        <v>0</v>
      </c>
      <c r="AA2998" s="47">
        <f>IFERROR(Table_Query_from_Mac10[[#This Row],[Incremental Cost]]/Table_Query_from_Mac10[[#This Row],[Incremental Sales]],0)</f>
        <v>0</v>
      </c>
      <c r="AB2998" s="47">
        <f>IFERROR(Table_Query_from_Mac10[[#This Row],[TotalCostFuture]]/Table_Query_from_Mac10[[#This Row],[totalsalesFuture]],0)</f>
        <v>0.44589911436272628</v>
      </c>
      <c r="AN2998" s="30">
        <v>24</v>
      </c>
      <c r="AO2998">
        <f t="shared" si="92"/>
        <v>6</v>
      </c>
      <c r="AQ2998" s="30">
        <v>74.2</v>
      </c>
      <c r="AR2998">
        <f t="shared" si="93"/>
        <v>25.97</v>
      </c>
    </row>
    <row r="2999" spans="1:44" x14ac:dyDescent="0.25">
      <c r="A2999">
        <v>90309</v>
      </c>
      <c r="B2999">
        <v>1</v>
      </c>
      <c r="C2999" t="s">
        <v>86</v>
      </c>
      <c r="D2999" t="s">
        <v>79</v>
      </c>
      <c r="E2999">
        <v>21</v>
      </c>
      <c r="F2999">
        <v>1.2</v>
      </c>
      <c r="G2999">
        <v>3.42</v>
      </c>
      <c r="H2999" s="1">
        <v>44837</v>
      </c>
      <c r="I2999" s="20">
        <v>0</v>
      </c>
      <c r="J2999" s="47">
        <f>Table_Query_from_Mac10[[#This Row],[unit_price]]-(Table_Query_from_Mac10[[#This Row],[unit_price]]*(Table_Query_from_Mac10[[#This Row],[discount_pct]]/100))</f>
        <v>3.42</v>
      </c>
      <c r="K2999" s="47">
        <f>Table_Query_from_Mac10[[#This Row],[unit_cost]]</f>
        <v>1.2</v>
      </c>
      <c r="L2999" s="47">
        <f>Table_Query_from_Mac10[[#This Row],[Live-cost]]*(1+Table_Query_from_Mac10[[#This Row],[CogsIncreasebyTYPE]])</f>
        <v>1.2</v>
      </c>
      <c r="M2999" s="47">
        <f>Table_Query_from_Mac10[[#This Row],[Live-cost]]*Table_Query_from_Mac10[[#This Row],[qty_to_ship]]</f>
        <v>25.2</v>
      </c>
      <c r="N2999" s="47">
        <f>IF(Table_Query_from_Mac10[[#This Row],[item_no]]="KDA",-Table_Query_from_Mac10[[#This Row],[unit_price]],Table_Query_from_Mac10[[#This Row],[Net Unit]]*Table_Query_from_Mac10[[#This Row],[qty_to_ship]])</f>
        <v>71.819999999999993</v>
      </c>
      <c r="O2999" s="47">
        <f>SUMIFS(Summary!C:C,Summary!H:H,Table_Query_from_Mac10[[#This Row],[Juiceoc]])</f>
        <v>0</v>
      </c>
      <c r="P2999" s="47">
        <f>SUMIFS(Summary!D:D,Summary!H:H,Table_Query_from_Mac10[[#This Row],[Juiceoc]])</f>
        <v>0</v>
      </c>
      <c r="Q2999" s="47">
        <f>SUMIFS(Summary!E:E,Summary!H:H,Table_Query_from_Mac10[[#This Row],[Juiceoc]])</f>
        <v>0</v>
      </c>
      <c r="R2999" s="47">
        <f>Table_Query_from_Mac10[[#This Row],[Net Unit]]*(1+Table_Query_from_Mac10[[#This Row],[PriceIncreasebyType]])</f>
        <v>3.42</v>
      </c>
      <c r="S2999" s="47">
        <f>Table_Query_from_Mac10[[#This Row],[UnitPriceFuture]]*Table_Query_from_Mac10[[#This Row],[qtytoShipFuture]]</f>
        <v>71.819999999999993</v>
      </c>
      <c r="T2999" s="47">
        <f>ROUND(Table_Query_from_Mac10[[#This Row],[qty_to_ship]]*(1+Table_Query_from_Mac10[[#This Row],[VolumeIncreasebyType]]),0)</f>
        <v>21</v>
      </c>
      <c r="U2999" s="47">
        <f>Table_Query_from_Mac10[[#This Row],[qtytoShipFuture]]*Table_Query_from_Mac10[[#This Row],[Future-cost]]</f>
        <v>25.2</v>
      </c>
      <c r="V2999" s="47">
        <f>Table_Query_from_Mac10[[#This Row],[qtytoShipFuture]]-Table_Query_from_Mac10[[#This Row],[qty_to_ship]]</f>
        <v>0</v>
      </c>
      <c r="W2999" s="47">
        <f>Table_Query_from_Mac10[[#This Row],[UnitPriceFuture]]</f>
        <v>3.42</v>
      </c>
      <c r="X2999" s="47">
        <f>Table_Query_from_Mac10[[#This Row],[Unit Increase]]*Table_Query_from_Mac10[[#This Row],[UnitPriceFuture]]</f>
        <v>0</v>
      </c>
      <c r="Y2999" s="47">
        <f>Table_Query_from_Mac10[[#This Row],[Unit Increase]]*Table_Query_from_Mac10[[#This Row],[Future-cost]]</f>
        <v>0</v>
      </c>
      <c r="Z2999" s="47">
        <f>-(Table_Query_from_Mac10[[#This Row],[Incremental Sales]]+((Table_Query_from_Mac10[[#This Row],[Incremental Sales]]*-(SUM(Summary!$S$8:$S$9)))))*Summary!$S$18</f>
        <v>0</v>
      </c>
      <c r="AA2999" s="47">
        <f>IFERROR(Table_Query_from_Mac10[[#This Row],[Incremental Cost]]/Table_Query_from_Mac10[[#This Row],[Incremental Sales]],0)</f>
        <v>0</v>
      </c>
      <c r="AB2999" s="47">
        <f>IFERROR(Table_Query_from_Mac10[[#This Row],[TotalCostFuture]]/Table_Query_from_Mac10[[#This Row],[totalsalesFuture]],0)</f>
        <v>0.35087719298245618</v>
      </c>
      <c r="AN2999" s="31">
        <v>84</v>
      </c>
      <c r="AO2999">
        <f t="shared" si="92"/>
        <v>21</v>
      </c>
      <c r="AQ2999" s="31">
        <v>9.76</v>
      </c>
      <c r="AR2999">
        <f t="shared" si="93"/>
        <v>3.42</v>
      </c>
    </row>
    <row r="3000" spans="1:44" x14ac:dyDescent="0.25">
      <c r="A3000">
        <v>90309</v>
      </c>
      <c r="B3000">
        <v>3</v>
      </c>
      <c r="C3000" t="s">
        <v>86</v>
      </c>
      <c r="D3000" t="s">
        <v>79</v>
      </c>
      <c r="E3000">
        <v>9</v>
      </c>
      <c r="F3000">
        <v>9.9600000000000009</v>
      </c>
      <c r="G3000">
        <v>20.09</v>
      </c>
      <c r="H3000" s="1">
        <v>44837</v>
      </c>
      <c r="I3000" s="20">
        <v>0</v>
      </c>
      <c r="J3000" s="47">
        <f>Table_Query_from_Mac10[[#This Row],[unit_price]]-(Table_Query_from_Mac10[[#This Row],[unit_price]]*(Table_Query_from_Mac10[[#This Row],[discount_pct]]/100))</f>
        <v>20.09</v>
      </c>
      <c r="K3000" s="47">
        <f>Table_Query_from_Mac10[[#This Row],[unit_cost]]</f>
        <v>9.9600000000000009</v>
      </c>
      <c r="L3000" s="47">
        <f>Table_Query_from_Mac10[[#This Row],[Live-cost]]*(1+Table_Query_from_Mac10[[#This Row],[CogsIncreasebyTYPE]])</f>
        <v>9.9600000000000009</v>
      </c>
      <c r="M3000" s="47">
        <f>Table_Query_from_Mac10[[#This Row],[Live-cost]]*Table_Query_from_Mac10[[#This Row],[qty_to_ship]]</f>
        <v>89.640000000000015</v>
      </c>
      <c r="N3000" s="47">
        <f>IF(Table_Query_from_Mac10[[#This Row],[item_no]]="KDA",-Table_Query_from_Mac10[[#This Row],[unit_price]],Table_Query_from_Mac10[[#This Row],[Net Unit]]*Table_Query_from_Mac10[[#This Row],[qty_to_ship]])</f>
        <v>180.81</v>
      </c>
      <c r="O3000" s="47">
        <f>SUMIFS(Summary!C:C,Summary!H:H,Table_Query_from_Mac10[[#This Row],[Juiceoc]])</f>
        <v>0</v>
      </c>
      <c r="P3000" s="47">
        <f>SUMIFS(Summary!D:D,Summary!H:H,Table_Query_from_Mac10[[#This Row],[Juiceoc]])</f>
        <v>0</v>
      </c>
      <c r="Q3000" s="47">
        <f>SUMIFS(Summary!E:E,Summary!H:H,Table_Query_from_Mac10[[#This Row],[Juiceoc]])</f>
        <v>0</v>
      </c>
      <c r="R3000" s="47">
        <f>Table_Query_from_Mac10[[#This Row],[Net Unit]]*(1+Table_Query_from_Mac10[[#This Row],[PriceIncreasebyType]])</f>
        <v>20.09</v>
      </c>
      <c r="S3000" s="47">
        <f>Table_Query_from_Mac10[[#This Row],[UnitPriceFuture]]*Table_Query_from_Mac10[[#This Row],[qtytoShipFuture]]</f>
        <v>180.81</v>
      </c>
      <c r="T3000" s="47">
        <f>ROUND(Table_Query_from_Mac10[[#This Row],[qty_to_ship]]*(1+Table_Query_from_Mac10[[#This Row],[VolumeIncreasebyType]]),0)</f>
        <v>9</v>
      </c>
      <c r="U3000" s="47">
        <f>Table_Query_from_Mac10[[#This Row],[qtytoShipFuture]]*Table_Query_from_Mac10[[#This Row],[Future-cost]]</f>
        <v>89.640000000000015</v>
      </c>
      <c r="V3000" s="47">
        <f>Table_Query_from_Mac10[[#This Row],[qtytoShipFuture]]-Table_Query_from_Mac10[[#This Row],[qty_to_ship]]</f>
        <v>0</v>
      </c>
      <c r="W3000" s="47">
        <f>Table_Query_from_Mac10[[#This Row],[UnitPriceFuture]]</f>
        <v>20.09</v>
      </c>
      <c r="X3000" s="47">
        <f>Table_Query_from_Mac10[[#This Row],[Unit Increase]]*Table_Query_from_Mac10[[#This Row],[UnitPriceFuture]]</f>
        <v>0</v>
      </c>
      <c r="Y3000" s="47">
        <f>Table_Query_from_Mac10[[#This Row],[Unit Increase]]*Table_Query_from_Mac10[[#This Row],[Future-cost]]</f>
        <v>0</v>
      </c>
      <c r="Z3000" s="47">
        <f>-(Table_Query_from_Mac10[[#This Row],[Incremental Sales]]+((Table_Query_from_Mac10[[#This Row],[Incremental Sales]]*-(SUM(Summary!$S$8:$S$9)))))*Summary!$S$18</f>
        <v>0</v>
      </c>
      <c r="AA3000" s="47">
        <f>IFERROR(Table_Query_from_Mac10[[#This Row],[Incremental Cost]]/Table_Query_from_Mac10[[#This Row],[Incremental Sales]],0)</f>
        <v>0</v>
      </c>
      <c r="AB3000" s="47">
        <f>IFERROR(Table_Query_from_Mac10[[#This Row],[TotalCostFuture]]/Table_Query_from_Mac10[[#This Row],[totalsalesFuture]],0)</f>
        <v>0.49576903932304639</v>
      </c>
      <c r="AN3000" s="30">
        <v>36</v>
      </c>
      <c r="AO3000">
        <f t="shared" si="92"/>
        <v>9</v>
      </c>
      <c r="AQ3000" s="30">
        <v>57.39</v>
      </c>
      <c r="AR3000">
        <f t="shared" si="93"/>
        <v>20.09</v>
      </c>
    </row>
    <row r="3001" spans="1:44" x14ac:dyDescent="0.25">
      <c r="A3001">
        <v>90309</v>
      </c>
      <c r="B3001">
        <v>4</v>
      </c>
      <c r="C3001" t="s">
        <v>86</v>
      </c>
      <c r="D3001" t="s">
        <v>79</v>
      </c>
      <c r="E3001">
        <v>10</v>
      </c>
      <c r="F3001">
        <v>5.99</v>
      </c>
      <c r="G3001">
        <v>12.9</v>
      </c>
      <c r="H3001" s="1">
        <v>44837</v>
      </c>
      <c r="I3001" s="20">
        <v>0</v>
      </c>
      <c r="J3001" s="47">
        <f>Table_Query_from_Mac10[[#This Row],[unit_price]]-(Table_Query_from_Mac10[[#This Row],[unit_price]]*(Table_Query_from_Mac10[[#This Row],[discount_pct]]/100))</f>
        <v>12.9</v>
      </c>
      <c r="K3001" s="47">
        <f>Table_Query_from_Mac10[[#This Row],[unit_cost]]</f>
        <v>5.99</v>
      </c>
      <c r="L3001" s="47">
        <f>Table_Query_from_Mac10[[#This Row],[Live-cost]]*(1+Table_Query_from_Mac10[[#This Row],[CogsIncreasebyTYPE]])</f>
        <v>5.99</v>
      </c>
      <c r="M3001" s="47">
        <f>Table_Query_from_Mac10[[#This Row],[Live-cost]]*Table_Query_from_Mac10[[#This Row],[qty_to_ship]]</f>
        <v>59.900000000000006</v>
      </c>
      <c r="N3001" s="47">
        <f>IF(Table_Query_from_Mac10[[#This Row],[item_no]]="KDA",-Table_Query_from_Mac10[[#This Row],[unit_price]],Table_Query_from_Mac10[[#This Row],[Net Unit]]*Table_Query_from_Mac10[[#This Row],[qty_to_ship]])</f>
        <v>129</v>
      </c>
      <c r="O3001" s="47">
        <f>SUMIFS(Summary!C:C,Summary!H:H,Table_Query_from_Mac10[[#This Row],[Juiceoc]])</f>
        <v>0</v>
      </c>
      <c r="P3001" s="47">
        <f>SUMIFS(Summary!D:D,Summary!H:H,Table_Query_from_Mac10[[#This Row],[Juiceoc]])</f>
        <v>0</v>
      </c>
      <c r="Q3001" s="47">
        <f>SUMIFS(Summary!E:E,Summary!H:H,Table_Query_from_Mac10[[#This Row],[Juiceoc]])</f>
        <v>0</v>
      </c>
      <c r="R3001" s="47">
        <f>Table_Query_from_Mac10[[#This Row],[Net Unit]]*(1+Table_Query_from_Mac10[[#This Row],[PriceIncreasebyType]])</f>
        <v>12.9</v>
      </c>
      <c r="S3001" s="47">
        <f>Table_Query_from_Mac10[[#This Row],[UnitPriceFuture]]*Table_Query_from_Mac10[[#This Row],[qtytoShipFuture]]</f>
        <v>129</v>
      </c>
      <c r="T3001" s="47">
        <f>ROUND(Table_Query_from_Mac10[[#This Row],[qty_to_ship]]*(1+Table_Query_from_Mac10[[#This Row],[VolumeIncreasebyType]]),0)</f>
        <v>10</v>
      </c>
      <c r="U3001" s="47">
        <f>Table_Query_from_Mac10[[#This Row],[qtytoShipFuture]]*Table_Query_from_Mac10[[#This Row],[Future-cost]]</f>
        <v>59.900000000000006</v>
      </c>
      <c r="V3001" s="47">
        <f>Table_Query_from_Mac10[[#This Row],[qtytoShipFuture]]-Table_Query_from_Mac10[[#This Row],[qty_to_ship]]</f>
        <v>0</v>
      </c>
      <c r="W3001" s="47">
        <f>Table_Query_from_Mac10[[#This Row],[UnitPriceFuture]]</f>
        <v>12.9</v>
      </c>
      <c r="X3001" s="47">
        <f>Table_Query_from_Mac10[[#This Row],[Unit Increase]]*Table_Query_from_Mac10[[#This Row],[UnitPriceFuture]]</f>
        <v>0</v>
      </c>
      <c r="Y3001" s="47">
        <f>Table_Query_from_Mac10[[#This Row],[Unit Increase]]*Table_Query_from_Mac10[[#This Row],[Future-cost]]</f>
        <v>0</v>
      </c>
      <c r="Z3001" s="47">
        <f>-(Table_Query_from_Mac10[[#This Row],[Incremental Sales]]+((Table_Query_from_Mac10[[#This Row],[Incremental Sales]]*-(SUM(Summary!$S$8:$S$9)))))*Summary!$S$18</f>
        <v>0</v>
      </c>
      <c r="AA3001" s="47">
        <f>IFERROR(Table_Query_from_Mac10[[#This Row],[Incremental Cost]]/Table_Query_from_Mac10[[#This Row],[Incremental Sales]],0)</f>
        <v>0</v>
      </c>
      <c r="AB3001" s="47">
        <f>IFERROR(Table_Query_from_Mac10[[#This Row],[TotalCostFuture]]/Table_Query_from_Mac10[[#This Row],[totalsalesFuture]],0)</f>
        <v>0.4643410852713179</v>
      </c>
      <c r="AN3001" s="31">
        <v>40</v>
      </c>
      <c r="AO3001">
        <f t="shared" si="92"/>
        <v>10</v>
      </c>
      <c r="AQ3001" s="31">
        <v>36.86</v>
      </c>
      <c r="AR3001">
        <f t="shared" si="93"/>
        <v>12.9</v>
      </c>
    </row>
    <row r="3002" spans="1:44" x14ac:dyDescent="0.25">
      <c r="A3002">
        <v>90309</v>
      </c>
      <c r="B3002">
        <v>5</v>
      </c>
      <c r="C3002" t="s">
        <v>86</v>
      </c>
      <c r="D3002" t="s">
        <v>79</v>
      </c>
      <c r="E3002">
        <v>12</v>
      </c>
      <c r="F3002">
        <v>8.59</v>
      </c>
      <c r="G3002">
        <v>19.03</v>
      </c>
      <c r="H3002" s="1">
        <v>44837</v>
      </c>
      <c r="I3002" s="20">
        <v>0</v>
      </c>
      <c r="J3002" s="47">
        <f>Table_Query_from_Mac10[[#This Row],[unit_price]]-(Table_Query_from_Mac10[[#This Row],[unit_price]]*(Table_Query_from_Mac10[[#This Row],[discount_pct]]/100))</f>
        <v>19.03</v>
      </c>
      <c r="K3002" s="47">
        <f>Table_Query_from_Mac10[[#This Row],[unit_cost]]</f>
        <v>8.59</v>
      </c>
      <c r="L3002" s="47">
        <f>Table_Query_from_Mac10[[#This Row],[Live-cost]]*(1+Table_Query_from_Mac10[[#This Row],[CogsIncreasebyTYPE]])</f>
        <v>8.59</v>
      </c>
      <c r="M3002" s="47">
        <f>Table_Query_from_Mac10[[#This Row],[Live-cost]]*Table_Query_from_Mac10[[#This Row],[qty_to_ship]]</f>
        <v>103.08</v>
      </c>
      <c r="N3002" s="47">
        <f>IF(Table_Query_from_Mac10[[#This Row],[item_no]]="KDA",-Table_Query_from_Mac10[[#This Row],[unit_price]],Table_Query_from_Mac10[[#This Row],[Net Unit]]*Table_Query_from_Mac10[[#This Row],[qty_to_ship]])</f>
        <v>228.36</v>
      </c>
      <c r="O3002" s="47">
        <f>SUMIFS(Summary!C:C,Summary!H:H,Table_Query_from_Mac10[[#This Row],[Juiceoc]])</f>
        <v>0</v>
      </c>
      <c r="P3002" s="47">
        <f>SUMIFS(Summary!D:D,Summary!H:H,Table_Query_from_Mac10[[#This Row],[Juiceoc]])</f>
        <v>0</v>
      </c>
      <c r="Q3002" s="47">
        <f>SUMIFS(Summary!E:E,Summary!H:H,Table_Query_from_Mac10[[#This Row],[Juiceoc]])</f>
        <v>0</v>
      </c>
      <c r="R3002" s="47">
        <f>Table_Query_from_Mac10[[#This Row],[Net Unit]]*(1+Table_Query_from_Mac10[[#This Row],[PriceIncreasebyType]])</f>
        <v>19.03</v>
      </c>
      <c r="S3002" s="47">
        <f>Table_Query_from_Mac10[[#This Row],[UnitPriceFuture]]*Table_Query_from_Mac10[[#This Row],[qtytoShipFuture]]</f>
        <v>228.36</v>
      </c>
      <c r="T3002" s="47">
        <f>ROUND(Table_Query_from_Mac10[[#This Row],[qty_to_ship]]*(1+Table_Query_from_Mac10[[#This Row],[VolumeIncreasebyType]]),0)</f>
        <v>12</v>
      </c>
      <c r="U3002" s="47">
        <f>Table_Query_from_Mac10[[#This Row],[qtytoShipFuture]]*Table_Query_from_Mac10[[#This Row],[Future-cost]]</f>
        <v>103.08</v>
      </c>
      <c r="V3002" s="47">
        <f>Table_Query_from_Mac10[[#This Row],[qtytoShipFuture]]-Table_Query_from_Mac10[[#This Row],[qty_to_ship]]</f>
        <v>0</v>
      </c>
      <c r="W3002" s="47">
        <f>Table_Query_from_Mac10[[#This Row],[UnitPriceFuture]]</f>
        <v>19.03</v>
      </c>
      <c r="X3002" s="47">
        <f>Table_Query_from_Mac10[[#This Row],[Unit Increase]]*Table_Query_from_Mac10[[#This Row],[UnitPriceFuture]]</f>
        <v>0</v>
      </c>
      <c r="Y3002" s="47">
        <f>Table_Query_from_Mac10[[#This Row],[Unit Increase]]*Table_Query_from_Mac10[[#This Row],[Future-cost]]</f>
        <v>0</v>
      </c>
      <c r="Z3002" s="47">
        <f>-(Table_Query_from_Mac10[[#This Row],[Incremental Sales]]+((Table_Query_from_Mac10[[#This Row],[Incremental Sales]]*-(SUM(Summary!$S$8:$S$9)))))*Summary!$S$18</f>
        <v>0</v>
      </c>
      <c r="AA3002" s="47">
        <f>IFERROR(Table_Query_from_Mac10[[#This Row],[Incremental Cost]]/Table_Query_from_Mac10[[#This Row],[Incremental Sales]],0)</f>
        <v>0</v>
      </c>
      <c r="AB3002" s="47">
        <f>IFERROR(Table_Query_from_Mac10[[#This Row],[TotalCostFuture]]/Table_Query_from_Mac10[[#This Row],[totalsalesFuture]],0)</f>
        <v>0.45139253809774038</v>
      </c>
      <c r="AN3002" s="30">
        <v>48</v>
      </c>
      <c r="AO3002">
        <f t="shared" si="92"/>
        <v>12</v>
      </c>
      <c r="AQ3002" s="30">
        <v>54.38</v>
      </c>
      <c r="AR3002">
        <f t="shared" si="93"/>
        <v>19.03</v>
      </c>
    </row>
    <row r="3003" spans="1:44" x14ac:dyDescent="0.25">
      <c r="A3003">
        <v>90309</v>
      </c>
      <c r="B3003">
        <v>6</v>
      </c>
      <c r="C3003" t="s">
        <v>86</v>
      </c>
      <c r="D3003" t="s">
        <v>79</v>
      </c>
      <c r="E3003">
        <v>64</v>
      </c>
      <c r="F3003">
        <v>5.86</v>
      </c>
      <c r="G3003">
        <v>11.96</v>
      </c>
      <c r="H3003" s="1">
        <v>44837</v>
      </c>
      <c r="I3003" s="20">
        <v>0</v>
      </c>
      <c r="J3003" s="47">
        <f>Table_Query_from_Mac10[[#This Row],[unit_price]]-(Table_Query_from_Mac10[[#This Row],[unit_price]]*(Table_Query_from_Mac10[[#This Row],[discount_pct]]/100))</f>
        <v>11.96</v>
      </c>
      <c r="K3003" s="47">
        <f>Table_Query_from_Mac10[[#This Row],[unit_cost]]</f>
        <v>5.86</v>
      </c>
      <c r="L3003" s="47">
        <f>Table_Query_from_Mac10[[#This Row],[Live-cost]]*(1+Table_Query_from_Mac10[[#This Row],[CogsIncreasebyTYPE]])</f>
        <v>5.86</v>
      </c>
      <c r="M3003" s="47">
        <f>Table_Query_from_Mac10[[#This Row],[Live-cost]]*Table_Query_from_Mac10[[#This Row],[qty_to_ship]]</f>
        <v>375.04</v>
      </c>
      <c r="N3003" s="47">
        <f>IF(Table_Query_from_Mac10[[#This Row],[item_no]]="KDA",-Table_Query_from_Mac10[[#This Row],[unit_price]],Table_Query_from_Mac10[[#This Row],[Net Unit]]*Table_Query_from_Mac10[[#This Row],[qty_to_ship]])</f>
        <v>765.44</v>
      </c>
      <c r="O3003" s="47">
        <f>SUMIFS(Summary!C:C,Summary!H:H,Table_Query_from_Mac10[[#This Row],[Juiceoc]])</f>
        <v>0</v>
      </c>
      <c r="P3003" s="47">
        <f>SUMIFS(Summary!D:D,Summary!H:H,Table_Query_from_Mac10[[#This Row],[Juiceoc]])</f>
        <v>0</v>
      </c>
      <c r="Q3003" s="47">
        <f>SUMIFS(Summary!E:E,Summary!H:H,Table_Query_from_Mac10[[#This Row],[Juiceoc]])</f>
        <v>0</v>
      </c>
      <c r="R3003" s="47">
        <f>Table_Query_from_Mac10[[#This Row],[Net Unit]]*(1+Table_Query_from_Mac10[[#This Row],[PriceIncreasebyType]])</f>
        <v>11.96</v>
      </c>
      <c r="S3003" s="47">
        <f>Table_Query_from_Mac10[[#This Row],[UnitPriceFuture]]*Table_Query_from_Mac10[[#This Row],[qtytoShipFuture]]</f>
        <v>765.44</v>
      </c>
      <c r="T3003" s="47">
        <f>ROUND(Table_Query_from_Mac10[[#This Row],[qty_to_ship]]*(1+Table_Query_from_Mac10[[#This Row],[VolumeIncreasebyType]]),0)</f>
        <v>64</v>
      </c>
      <c r="U3003" s="47">
        <f>Table_Query_from_Mac10[[#This Row],[qtytoShipFuture]]*Table_Query_from_Mac10[[#This Row],[Future-cost]]</f>
        <v>375.04</v>
      </c>
      <c r="V3003" s="47">
        <f>Table_Query_from_Mac10[[#This Row],[qtytoShipFuture]]-Table_Query_from_Mac10[[#This Row],[qty_to_ship]]</f>
        <v>0</v>
      </c>
      <c r="W3003" s="47">
        <f>Table_Query_from_Mac10[[#This Row],[UnitPriceFuture]]</f>
        <v>11.96</v>
      </c>
      <c r="X3003" s="47">
        <f>Table_Query_from_Mac10[[#This Row],[Unit Increase]]*Table_Query_from_Mac10[[#This Row],[UnitPriceFuture]]</f>
        <v>0</v>
      </c>
      <c r="Y3003" s="47">
        <f>Table_Query_from_Mac10[[#This Row],[Unit Increase]]*Table_Query_from_Mac10[[#This Row],[Future-cost]]</f>
        <v>0</v>
      </c>
      <c r="Z3003" s="47">
        <f>-(Table_Query_from_Mac10[[#This Row],[Incremental Sales]]+((Table_Query_from_Mac10[[#This Row],[Incremental Sales]]*-(SUM(Summary!$S$8:$S$9)))))*Summary!$S$18</f>
        <v>0</v>
      </c>
      <c r="AA3003" s="47">
        <f>IFERROR(Table_Query_from_Mac10[[#This Row],[Incremental Cost]]/Table_Query_from_Mac10[[#This Row],[Incremental Sales]],0)</f>
        <v>0</v>
      </c>
      <c r="AB3003" s="47">
        <f>IFERROR(Table_Query_from_Mac10[[#This Row],[TotalCostFuture]]/Table_Query_from_Mac10[[#This Row],[totalsalesFuture]],0)</f>
        <v>0.48996655518394649</v>
      </c>
      <c r="AN3003" s="31">
        <v>256</v>
      </c>
      <c r="AO3003">
        <f t="shared" si="92"/>
        <v>64</v>
      </c>
      <c r="AQ3003" s="31">
        <v>34.18</v>
      </c>
      <c r="AR3003">
        <f t="shared" si="93"/>
        <v>11.96</v>
      </c>
    </row>
    <row r="3004" spans="1:44" x14ac:dyDescent="0.25">
      <c r="A3004">
        <v>90309</v>
      </c>
      <c r="B3004">
        <v>7</v>
      </c>
      <c r="C3004" t="s">
        <v>86</v>
      </c>
      <c r="D3004" t="s">
        <v>79</v>
      </c>
      <c r="E3004">
        <v>50</v>
      </c>
      <c r="F3004">
        <v>4.8899999999999997</v>
      </c>
      <c r="G3004">
        <v>10.039999999999999</v>
      </c>
      <c r="H3004" s="1">
        <v>44837</v>
      </c>
      <c r="I3004" s="20">
        <v>0</v>
      </c>
      <c r="J3004" s="47">
        <f>Table_Query_from_Mac10[[#This Row],[unit_price]]-(Table_Query_from_Mac10[[#This Row],[unit_price]]*(Table_Query_from_Mac10[[#This Row],[discount_pct]]/100))</f>
        <v>10.039999999999999</v>
      </c>
      <c r="K3004" s="47">
        <f>Table_Query_from_Mac10[[#This Row],[unit_cost]]</f>
        <v>4.8899999999999997</v>
      </c>
      <c r="L3004" s="47">
        <f>Table_Query_from_Mac10[[#This Row],[Live-cost]]*(1+Table_Query_from_Mac10[[#This Row],[CogsIncreasebyTYPE]])</f>
        <v>4.8899999999999997</v>
      </c>
      <c r="M3004" s="47">
        <f>Table_Query_from_Mac10[[#This Row],[Live-cost]]*Table_Query_from_Mac10[[#This Row],[qty_to_ship]]</f>
        <v>244.49999999999997</v>
      </c>
      <c r="N3004" s="47">
        <f>IF(Table_Query_from_Mac10[[#This Row],[item_no]]="KDA",-Table_Query_from_Mac10[[#This Row],[unit_price]],Table_Query_from_Mac10[[#This Row],[Net Unit]]*Table_Query_from_Mac10[[#This Row],[qty_to_ship]])</f>
        <v>501.99999999999994</v>
      </c>
      <c r="O3004" s="47">
        <f>SUMIFS(Summary!C:C,Summary!H:H,Table_Query_from_Mac10[[#This Row],[Juiceoc]])</f>
        <v>0</v>
      </c>
      <c r="P3004" s="47">
        <f>SUMIFS(Summary!D:D,Summary!H:H,Table_Query_from_Mac10[[#This Row],[Juiceoc]])</f>
        <v>0</v>
      </c>
      <c r="Q3004" s="47">
        <f>SUMIFS(Summary!E:E,Summary!H:H,Table_Query_from_Mac10[[#This Row],[Juiceoc]])</f>
        <v>0</v>
      </c>
      <c r="R3004" s="47">
        <f>Table_Query_from_Mac10[[#This Row],[Net Unit]]*(1+Table_Query_from_Mac10[[#This Row],[PriceIncreasebyType]])</f>
        <v>10.039999999999999</v>
      </c>
      <c r="S3004" s="47">
        <f>Table_Query_from_Mac10[[#This Row],[UnitPriceFuture]]*Table_Query_from_Mac10[[#This Row],[qtytoShipFuture]]</f>
        <v>501.99999999999994</v>
      </c>
      <c r="T3004" s="47">
        <f>ROUND(Table_Query_from_Mac10[[#This Row],[qty_to_ship]]*(1+Table_Query_from_Mac10[[#This Row],[VolumeIncreasebyType]]),0)</f>
        <v>50</v>
      </c>
      <c r="U3004" s="47">
        <f>Table_Query_from_Mac10[[#This Row],[qtytoShipFuture]]*Table_Query_from_Mac10[[#This Row],[Future-cost]]</f>
        <v>244.49999999999997</v>
      </c>
      <c r="V3004" s="47">
        <f>Table_Query_from_Mac10[[#This Row],[qtytoShipFuture]]-Table_Query_from_Mac10[[#This Row],[qty_to_ship]]</f>
        <v>0</v>
      </c>
      <c r="W3004" s="47">
        <f>Table_Query_from_Mac10[[#This Row],[UnitPriceFuture]]</f>
        <v>10.039999999999999</v>
      </c>
      <c r="X3004" s="47">
        <f>Table_Query_from_Mac10[[#This Row],[Unit Increase]]*Table_Query_from_Mac10[[#This Row],[UnitPriceFuture]]</f>
        <v>0</v>
      </c>
      <c r="Y3004" s="47">
        <f>Table_Query_from_Mac10[[#This Row],[Unit Increase]]*Table_Query_from_Mac10[[#This Row],[Future-cost]]</f>
        <v>0</v>
      </c>
      <c r="Z3004" s="47">
        <f>-(Table_Query_from_Mac10[[#This Row],[Incremental Sales]]+((Table_Query_from_Mac10[[#This Row],[Incremental Sales]]*-(SUM(Summary!$S$8:$S$9)))))*Summary!$S$18</f>
        <v>0</v>
      </c>
      <c r="AA3004" s="47">
        <f>IFERROR(Table_Query_from_Mac10[[#This Row],[Incremental Cost]]/Table_Query_from_Mac10[[#This Row],[Incremental Sales]],0)</f>
        <v>0</v>
      </c>
      <c r="AB3004" s="47">
        <f>IFERROR(Table_Query_from_Mac10[[#This Row],[TotalCostFuture]]/Table_Query_from_Mac10[[#This Row],[totalsalesFuture]],0)</f>
        <v>0.48705179282868527</v>
      </c>
      <c r="AN3004" s="30">
        <v>200</v>
      </c>
      <c r="AO3004">
        <f t="shared" si="92"/>
        <v>50</v>
      </c>
      <c r="AQ3004" s="30">
        <v>28.69</v>
      </c>
      <c r="AR3004">
        <f t="shared" si="93"/>
        <v>10.039999999999999</v>
      </c>
    </row>
    <row r="3005" spans="1:44" x14ac:dyDescent="0.25">
      <c r="A3005">
        <v>90309</v>
      </c>
      <c r="B3005">
        <v>8</v>
      </c>
      <c r="C3005" t="s">
        <v>86</v>
      </c>
      <c r="D3005" t="s">
        <v>79</v>
      </c>
      <c r="E3005">
        <v>2</v>
      </c>
      <c r="F3005">
        <v>13.23</v>
      </c>
      <c r="G3005">
        <v>30.16</v>
      </c>
      <c r="H3005" s="1">
        <v>44837</v>
      </c>
      <c r="I3005" s="20">
        <v>0</v>
      </c>
      <c r="J3005" s="47">
        <f>Table_Query_from_Mac10[[#This Row],[unit_price]]-(Table_Query_from_Mac10[[#This Row],[unit_price]]*(Table_Query_from_Mac10[[#This Row],[discount_pct]]/100))</f>
        <v>30.16</v>
      </c>
      <c r="K3005" s="47">
        <f>Table_Query_from_Mac10[[#This Row],[unit_cost]]</f>
        <v>13.23</v>
      </c>
      <c r="L3005" s="47">
        <f>Table_Query_from_Mac10[[#This Row],[Live-cost]]*(1+Table_Query_from_Mac10[[#This Row],[CogsIncreasebyTYPE]])</f>
        <v>13.23</v>
      </c>
      <c r="M3005" s="47">
        <f>Table_Query_from_Mac10[[#This Row],[Live-cost]]*Table_Query_from_Mac10[[#This Row],[qty_to_ship]]</f>
        <v>26.46</v>
      </c>
      <c r="N3005" s="47">
        <f>IF(Table_Query_from_Mac10[[#This Row],[item_no]]="KDA",-Table_Query_from_Mac10[[#This Row],[unit_price]],Table_Query_from_Mac10[[#This Row],[Net Unit]]*Table_Query_from_Mac10[[#This Row],[qty_to_ship]])</f>
        <v>60.32</v>
      </c>
      <c r="O3005" s="47">
        <f>SUMIFS(Summary!C:C,Summary!H:H,Table_Query_from_Mac10[[#This Row],[Juiceoc]])</f>
        <v>0</v>
      </c>
      <c r="P3005" s="47">
        <f>SUMIFS(Summary!D:D,Summary!H:H,Table_Query_from_Mac10[[#This Row],[Juiceoc]])</f>
        <v>0</v>
      </c>
      <c r="Q3005" s="47">
        <f>SUMIFS(Summary!E:E,Summary!H:H,Table_Query_from_Mac10[[#This Row],[Juiceoc]])</f>
        <v>0</v>
      </c>
      <c r="R3005" s="47">
        <f>Table_Query_from_Mac10[[#This Row],[Net Unit]]*(1+Table_Query_from_Mac10[[#This Row],[PriceIncreasebyType]])</f>
        <v>30.16</v>
      </c>
      <c r="S3005" s="47">
        <f>Table_Query_from_Mac10[[#This Row],[UnitPriceFuture]]*Table_Query_from_Mac10[[#This Row],[qtytoShipFuture]]</f>
        <v>60.32</v>
      </c>
      <c r="T3005" s="47">
        <f>ROUND(Table_Query_from_Mac10[[#This Row],[qty_to_ship]]*(1+Table_Query_from_Mac10[[#This Row],[VolumeIncreasebyType]]),0)</f>
        <v>2</v>
      </c>
      <c r="U3005" s="47">
        <f>Table_Query_from_Mac10[[#This Row],[qtytoShipFuture]]*Table_Query_from_Mac10[[#This Row],[Future-cost]]</f>
        <v>26.46</v>
      </c>
      <c r="V3005" s="47">
        <f>Table_Query_from_Mac10[[#This Row],[qtytoShipFuture]]-Table_Query_from_Mac10[[#This Row],[qty_to_ship]]</f>
        <v>0</v>
      </c>
      <c r="W3005" s="47">
        <f>Table_Query_from_Mac10[[#This Row],[UnitPriceFuture]]</f>
        <v>30.16</v>
      </c>
      <c r="X3005" s="47">
        <f>Table_Query_from_Mac10[[#This Row],[Unit Increase]]*Table_Query_from_Mac10[[#This Row],[UnitPriceFuture]]</f>
        <v>0</v>
      </c>
      <c r="Y3005" s="47">
        <f>Table_Query_from_Mac10[[#This Row],[Unit Increase]]*Table_Query_from_Mac10[[#This Row],[Future-cost]]</f>
        <v>0</v>
      </c>
      <c r="Z3005" s="47">
        <f>-(Table_Query_from_Mac10[[#This Row],[Incremental Sales]]+((Table_Query_from_Mac10[[#This Row],[Incremental Sales]]*-(SUM(Summary!$S$8:$S$9)))))*Summary!$S$18</f>
        <v>0</v>
      </c>
      <c r="AA3005" s="47">
        <f>IFERROR(Table_Query_from_Mac10[[#This Row],[Incremental Cost]]/Table_Query_from_Mac10[[#This Row],[Incremental Sales]],0)</f>
        <v>0</v>
      </c>
      <c r="AB3005" s="47">
        <f>IFERROR(Table_Query_from_Mac10[[#This Row],[TotalCostFuture]]/Table_Query_from_Mac10[[#This Row],[totalsalesFuture]],0)</f>
        <v>0.43866047745358089</v>
      </c>
      <c r="AN3005" s="31">
        <v>8</v>
      </c>
      <c r="AO3005">
        <f t="shared" si="92"/>
        <v>2</v>
      </c>
      <c r="AQ3005" s="31">
        <v>86.18</v>
      </c>
      <c r="AR3005">
        <f t="shared" si="93"/>
        <v>30.16</v>
      </c>
    </row>
    <row r="3006" spans="1:44" x14ac:dyDescent="0.25">
      <c r="A3006">
        <v>90309</v>
      </c>
      <c r="B3006">
        <v>9</v>
      </c>
      <c r="C3006" t="s">
        <v>86</v>
      </c>
      <c r="D3006" t="s">
        <v>79</v>
      </c>
      <c r="E3006">
        <v>3</v>
      </c>
      <c r="F3006">
        <v>11.58</v>
      </c>
      <c r="G3006">
        <v>25.97</v>
      </c>
      <c r="H3006" s="1">
        <v>44837</v>
      </c>
      <c r="I3006" s="20">
        <v>0</v>
      </c>
      <c r="J3006" s="47">
        <f>Table_Query_from_Mac10[[#This Row],[unit_price]]-(Table_Query_from_Mac10[[#This Row],[unit_price]]*(Table_Query_from_Mac10[[#This Row],[discount_pct]]/100))</f>
        <v>25.97</v>
      </c>
      <c r="K3006" s="47">
        <f>Table_Query_from_Mac10[[#This Row],[unit_cost]]</f>
        <v>11.58</v>
      </c>
      <c r="L3006" s="47">
        <f>Table_Query_from_Mac10[[#This Row],[Live-cost]]*(1+Table_Query_from_Mac10[[#This Row],[CogsIncreasebyTYPE]])</f>
        <v>11.58</v>
      </c>
      <c r="M3006" s="47">
        <f>Table_Query_from_Mac10[[#This Row],[Live-cost]]*Table_Query_from_Mac10[[#This Row],[qty_to_ship]]</f>
        <v>34.74</v>
      </c>
      <c r="N3006" s="47">
        <f>IF(Table_Query_from_Mac10[[#This Row],[item_no]]="KDA",-Table_Query_from_Mac10[[#This Row],[unit_price]],Table_Query_from_Mac10[[#This Row],[Net Unit]]*Table_Query_from_Mac10[[#This Row],[qty_to_ship]])</f>
        <v>77.91</v>
      </c>
      <c r="O3006" s="47">
        <f>SUMIFS(Summary!C:C,Summary!H:H,Table_Query_from_Mac10[[#This Row],[Juiceoc]])</f>
        <v>0</v>
      </c>
      <c r="P3006" s="47">
        <f>SUMIFS(Summary!D:D,Summary!H:H,Table_Query_from_Mac10[[#This Row],[Juiceoc]])</f>
        <v>0</v>
      </c>
      <c r="Q3006" s="47">
        <f>SUMIFS(Summary!E:E,Summary!H:H,Table_Query_from_Mac10[[#This Row],[Juiceoc]])</f>
        <v>0</v>
      </c>
      <c r="R3006" s="47">
        <f>Table_Query_from_Mac10[[#This Row],[Net Unit]]*(1+Table_Query_from_Mac10[[#This Row],[PriceIncreasebyType]])</f>
        <v>25.97</v>
      </c>
      <c r="S3006" s="47">
        <f>Table_Query_from_Mac10[[#This Row],[UnitPriceFuture]]*Table_Query_from_Mac10[[#This Row],[qtytoShipFuture]]</f>
        <v>77.91</v>
      </c>
      <c r="T3006" s="47">
        <f>ROUND(Table_Query_from_Mac10[[#This Row],[qty_to_ship]]*(1+Table_Query_from_Mac10[[#This Row],[VolumeIncreasebyType]]),0)</f>
        <v>3</v>
      </c>
      <c r="U3006" s="47">
        <f>Table_Query_from_Mac10[[#This Row],[qtytoShipFuture]]*Table_Query_from_Mac10[[#This Row],[Future-cost]]</f>
        <v>34.74</v>
      </c>
      <c r="V3006" s="47">
        <f>Table_Query_from_Mac10[[#This Row],[qtytoShipFuture]]-Table_Query_from_Mac10[[#This Row],[qty_to_ship]]</f>
        <v>0</v>
      </c>
      <c r="W3006" s="47">
        <f>Table_Query_from_Mac10[[#This Row],[UnitPriceFuture]]</f>
        <v>25.97</v>
      </c>
      <c r="X3006" s="47">
        <f>Table_Query_from_Mac10[[#This Row],[Unit Increase]]*Table_Query_from_Mac10[[#This Row],[UnitPriceFuture]]</f>
        <v>0</v>
      </c>
      <c r="Y3006" s="47">
        <f>Table_Query_from_Mac10[[#This Row],[Unit Increase]]*Table_Query_from_Mac10[[#This Row],[Future-cost]]</f>
        <v>0</v>
      </c>
      <c r="Z3006" s="47">
        <f>-(Table_Query_from_Mac10[[#This Row],[Incremental Sales]]+((Table_Query_from_Mac10[[#This Row],[Incremental Sales]]*-(SUM(Summary!$S$8:$S$9)))))*Summary!$S$18</f>
        <v>0</v>
      </c>
      <c r="AA3006" s="47">
        <f>IFERROR(Table_Query_from_Mac10[[#This Row],[Incremental Cost]]/Table_Query_from_Mac10[[#This Row],[Incremental Sales]],0)</f>
        <v>0</v>
      </c>
      <c r="AB3006" s="47">
        <f>IFERROR(Table_Query_from_Mac10[[#This Row],[TotalCostFuture]]/Table_Query_from_Mac10[[#This Row],[totalsalesFuture]],0)</f>
        <v>0.44589911436272628</v>
      </c>
      <c r="AN3006" s="30">
        <v>12</v>
      </c>
      <c r="AO3006">
        <f t="shared" si="92"/>
        <v>3</v>
      </c>
      <c r="AQ3006" s="30">
        <v>74.2</v>
      </c>
      <c r="AR3006">
        <f t="shared" si="93"/>
        <v>25.97</v>
      </c>
    </row>
    <row r="3007" spans="1:44" x14ac:dyDescent="0.25">
      <c r="A3007">
        <v>90309</v>
      </c>
      <c r="B3007">
        <v>10</v>
      </c>
      <c r="C3007" t="s">
        <v>86</v>
      </c>
      <c r="D3007" t="s">
        <v>79</v>
      </c>
      <c r="E3007">
        <v>9</v>
      </c>
      <c r="F3007">
        <v>9.82</v>
      </c>
      <c r="G3007">
        <v>22.54</v>
      </c>
      <c r="H3007" s="1">
        <v>44837</v>
      </c>
      <c r="I3007" s="20">
        <v>0</v>
      </c>
      <c r="J3007" s="47">
        <f>Table_Query_from_Mac10[[#This Row],[unit_price]]-(Table_Query_from_Mac10[[#This Row],[unit_price]]*(Table_Query_from_Mac10[[#This Row],[discount_pct]]/100))</f>
        <v>22.54</v>
      </c>
      <c r="K3007" s="47">
        <f>Table_Query_from_Mac10[[#This Row],[unit_cost]]</f>
        <v>9.82</v>
      </c>
      <c r="L3007" s="47">
        <f>Table_Query_from_Mac10[[#This Row],[Live-cost]]*(1+Table_Query_from_Mac10[[#This Row],[CogsIncreasebyTYPE]])</f>
        <v>9.82</v>
      </c>
      <c r="M3007" s="47">
        <f>Table_Query_from_Mac10[[#This Row],[Live-cost]]*Table_Query_from_Mac10[[#This Row],[qty_to_ship]]</f>
        <v>88.38</v>
      </c>
      <c r="N3007" s="47">
        <f>IF(Table_Query_from_Mac10[[#This Row],[item_no]]="KDA",-Table_Query_from_Mac10[[#This Row],[unit_price]],Table_Query_from_Mac10[[#This Row],[Net Unit]]*Table_Query_from_Mac10[[#This Row],[qty_to_ship]])</f>
        <v>202.85999999999999</v>
      </c>
      <c r="O3007" s="47">
        <f>SUMIFS(Summary!C:C,Summary!H:H,Table_Query_from_Mac10[[#This Row],[Juiceoc]])</f>
        <v>0</v>
      </c>
      <c r="P3007" s="47">
        <f>SUMIFS(Summary!D:D,Summary!H:H,Table_Query_from_Mac10[[#This Row],[Juiceoc]])</f>
        <v>0</v>
      </c>
      <c r="Q3007" s="47">
        <f>SUMIFS(Summary!E:E,Summary!H:H,Table_Query_from_Mac10[[#This Row],[Juiceoc]])</f>
        <v>0</v>
      </c>
      <c r="R3007" s="47">
        <f>Table_Query_from_Mac10[[#This Row],[Net Unit]]*(1+Table_Query_from_Mac10[[#This Row],[PriceIncreasebyType]])</f>
        <v>22.54</v>
      </c>
      <c r="S3007" s="47">
        <f>Table_Query_from_Mac10[[#This Row],[UnitPriceFuture]]*Table_Query_from_Mac10[[#This Row],[qtytoShipFuture]]</f>
        <v>202.85999999999999</v>
      </c>
      <c r="T3007" s="47">
        <f>ROUND(Table_Query_from_Mac10[[#This Row],[qty_to_ship]]*(1+Table_Query_from_Mac10[[#This Row],[VolumeIncreasebyType]]),0)</f>
        <v>9</v>
      </c>
      <c r="U3007" s="47">
        <f>Table_Query_from_Mac10[[#This Row],[qtytoShipFuture]]*Table_Query_from_Mac10[[#This Row],[Future-cost]]</f>
        <v>88.38</v>
      </c>
      <c r="V3007" s="47">
        <f>Table_Query_from_Mac10[[#This Row],[qtytoShipFuture]]-Table_Query_from_Mac10[[#This Row],[qty_to_ship]]</f>
        <v>0</v>
      </c>
      <c r="W3007" s="47">
        <f>Table_Query_from_Mac10[[#This Row],[UnitPriceFuture]]</f>
        <v>22.54</v>
      </c>
      <c r="X3007" s="47">
        <f>Table_Query_from_Mac10[[#This Row],[Unit Increase]]*Table_Query_from_Mac10[[#This Row],[UnitPriceFuture]]</f>
        <v>0</v>
      </c>
      <c r="Y3007" s="47">
        <f>Table_Query_from_Mac10[[#This Row],[Unit Increase]]*Table_Query_from_Mac10[[#This Row],[Future-cost]]</f>
        <v>0</v>
      </c>
      <c r="Z3007" s="47">
        <f>-(Table_Query_from_Mac10[[#This Row],[Incremental Sales]]+((Table_Query_from_Mac10[[#This Row],[Incremental Sales]]*-(SUM(Summary!$S$8:$S$9)))))*Summary!$S$18</f>
        <v>0</v>
      </c>
      <c r="AA3007" s="47">
        <f>IFERROR(Table_Query_from_Mac10[[#This Row],[Incremental Cost]]/Table_Query_from_Mac10[[#This Row],[Incremental Sales]],0)</f>
        <v>0</v>
      </c>
      <c r="AB3007" s="47">
        <f>IFERROR(Table_Query_from_Mac10[[#This Row],[TotalCostFuture]]/Table_Query_from_Mac10[[#This Row],[totalsalesFuture]],0)</f>
        <v>0.43566992014196981</v>
      </c>
      <c r="AN3007" s="31">
        <v>36</v>
      </c>
      <c r="AO3007">
        <f t="shared" si="92"/>
        <v>9</v>
      </c>
      <c r="AQ3007" s="31">
        <v>64.400000000000006</v>
      </c>
      <c r="AR3007">
        <f t="shared" si="93"/>
        <v>22.54</v>
      </c>
    </row>
    <row r="3008" spans="1:44" x14ac:dyDescent="0.25">
      <c r="A3008">
        <v>90309</v>
      </c>
      <c r="B3008">
        <v>11</v>
      </c>
      <c r="C3008" t="s">
        <v>86</v>
      </c>
      <c r="D3008" t="s">
        <v>79</v>
      </c>
      <c r="E3008">
        <v>9</v>
      </c>
      <c r="F3008">
        <v>8.44</v>
      </c>
      <c r="G3008">
        <v>18.62</v>
      </c>
      <c r="H3008" s="1">
        <v>44837</v>
      </c>
      <c r="I3008" s="20">
        <v>0</v>
      </c>
      <c r="J3008" s="47">
        <f>Table_Query_from_Mac10[[#This Row],[unit_price]]-(Table_Query_from_Mac10[[#This Row],[unit_price]]*(Table_Query_from_Mac10[[#This Row],[discount_pct]]/100))</f>
        <v>18.62</v>
      </c>
      <c r="K3008" s="47">
        <f>Table_Query_from_Mac10[[#This Row],[unit_cost]]</f>
        <v>8.44</v>
      </c>
      <c r="L3008" s="47">
        <f>Table_Query_from_Mac10[[#This Row],[Live-cost]]*(1+Table_Query_from_Mac10[[#This Row],[CogsIncreasebyTYPE]])</f>
        <v>8.44</v>
      </c>
      <c r="M3008" s="47">
        <f>Table_Query_from_Mac10[[#This Row],[Live-cost]]*Table_Query_from_Mac10[[#This Row],[qty_to_ship]]</f>
        <v>75.959999999999994</v>
      </c>
      <c r="N3008" s="47">
        <f>IF(Table_Query_from_Mac10[[#This Row],[item_no]]="KDA",-Table_Query_from_Mac10[[#This Row],[unit_price]],Table_Query_from_Mac10[[#This Row],[Net Unit]]*Table_Query_from_Mac10[[#This Row],[qty_to_ship]])</f>
        <v>167.58</v>
      </c>
      <c r="O3008" s="47">
        <f>SUMIFS(Summary!C:C,Summary!H:H,Table_Query_from_Mac10[[#This Row],[Juiceoc]])</f>
        <v>0</v>
      </c>
      <c r="P3008" s="47">
        <f>SUMIFS(Summary!D:D,Summary!H:H,Table_Query_from_Mac10[[#This Row],[Juiceoc]])</f>
        <v>0</v>
      </c>
      <c r="Q3008" s="47">
        <f>SUMIFS(Summary!E:E,Summary!H:H,Table_Query_from_Mac10[[#This Row],[Juiceoc]])</f>
        <v>0</v>
      </c>
      <c r="R3008" s="47">
        <f>Table_Query_from_Mac10[[#This Row],[Net Unit]]*(1+Table_Query_from_Mac10[[#This Row],[PriceIncreasebyType]])</f>
        <v>18.62</v>
      </c>
      <c r="S3008" s="47">
        <f>Table_Query_from_Mac10[[#This Row],[UnitPriceFuture]]*Table_Query_from_Mac10[[#This Row],[qtytoShipFuture]]</f>
        <v>167.58</v>
      </c>
      <c r="T3008" s="47">
        <f>ROUND(Table_Query_from_Mac10[[#This Row],[qty_to_ship]]*(1+Table_Query_from_Mac10[[#This Row],[VolumeIncreasebyType]]),0)</f>
        <v>9</v>
      </c>
      <c r="U3008" s="47">
        <f>Table_Query_from_Mac10[[#This Row],[qtytoShipFuture]]*Table_Query_from_Mac10[[#This Row],[Future-cost]]</f>
        <v>75.959999999999994</v>
      </c>
      <c r="V3008" s="47">
        <f>Table_Query_from_Mac10[[#This Row],[qtytoShipFuture]]-Table_Query_from_Mac10[[#This Row],[qty_to_ship]]</f>
        <v>0</v>
      </c>
      <c r="W3008" s="47">
        <f>Table_Query_from_Mac10[[#This Row],[UnitPriceFuture]]</f>
        <v>18.62</v>
      </c>
      <c r="X3008" s="47">
        <f>Table_Query_from_Mac10[[#This Row],[Unit Increase]]*Table_Query_from_Mac10[[#This Row],[UnitPriceFuture]]</f>
        <v>0</v>
      </c>
      <c r="Y3008" s="47">
        <f>Table_Query_from_Mac10[[#This Row],[Unit Increase]]*Table_Query_from_Mac10[[#This Row],[Future-cost]]</f>
        <v>0</v>
      </c>
      <c r="Z3008" s="47">
        <f>-(Table_Query_from_Mac10[[#This Row],[Incremental Sales]]+((Table_Query_from_Mac10[[#This Row],[Incremental Sales]]*-(SUM(Summary!$S$8:$S$9)))))*Summary!$S$18</f>
        <v>0</v>
      </c>
      <c r="AA3008" s="47">
        <f>IFERROR(Table_Query_from_Mac10[[#This Row],[Incremental Cost]]/Table_Query_from_Mac10[[#This Row],[Incremental Sales]],0)</f>
        <v>0</v>
      </c>
      <c r="AB3008" s="47">
        <f>IFERROR(Table_Query_from_Mac10[[#This Row],[TotalCostFuture]]/Table_Query_from_Mac10[[#This Row],[totalsalesFuture]],0)</f>
        <v>0.45327604726100962</v>
      </c>
      <c r="AN3008" s="30">
        <v>36</v>
      </c>
      <c r="AO3008">
        <f t="shared" si="92"/>
        <v>9</v>
      </c>
      <c r="AQ3008" s="30">
        <v>53.2</v>
      </c>
      <c r="AR3008">
        <f t="shared" si="93"/>
        <v>18.62</v>
      </c>
    </row>
    <row r="3009" spans="1:44" x14ac:dyDescent="0.25">
      <c r="A3009">
        <v>90309</v>
      </c>
      <c r="B3009">
        <v>12</v>
      </c>
      <c r="C3009" t="s">
        <v>86</v>
      </c>
      <c r="D3009" t="s">
        <v>79</v>
      </c>
      <c r="E3009">
        <v>36</v>
      </c>
      <c r="F3009">
        <v>7.12</v>
      </c>
      <c r="G3009">
        <v>14.97</v>
      </c>
      <c r="H3009" s="1">
        <v>44837</v>
      </c>
      <c r="I3009" s="20">
        <v>0</v>
      </c>
      <c r="J3009" s="47">
        <f>Table_Query_from_Mac10[[#This Row],[unit_price]]-(Table_Query_from_Mac10[[#This Row],[unit_price]]*(Table_Query_from_Mac10[[#This Row],[discount_pct]]/100))</f>
        <v>14.97</v>
      </c>
      <c r="K3009" s="47">
        <f>Table_Query_from_Mac10[[#This Row],[unit_cost]]</f>
        <v>7.12</v>
      </c>
      <c r="L3009" s="47">
        <f>Table_Query_from_Mac10[[#This Row],[Live-cost]]*(1+Table_Query_from_Mac10[[#This Row],[CogsIncreasebyTYPE]])</f>
        <v>7.12</v>
      </c>
      <c r="M3009" s="47">
        <f>Table_Query_from_Mac10[[#This Row],[Live-cost]]*Table_Query_from_Mac10[[#This Row],[qty_to_ship]]</f>
        <v>256.32</v>
      </c>
      <c r="N3009" s="47">
        <f>IF(Table_Query_from_Mac10[[#This Row],[item_no]]="KDA",-Table_Query_from_Mac10[[#This Row],[unit_price]],Table_Query_from_Mac10[[#This Row],[Net Unit]]*Table_Query_from_Mac10[[#This Row],[qty_to_ship]])</f>
        <v>538.92000000000007</v>
      </c>
      <c r="O3009" s="47">
        <f>SUMIFS(Summary!C:C,Summary!H:H,Table_Query_from_Mac10[[#This Row],[Juiceoc]])</f>
        <v>0</v>
      </c>
      <c r="P3009" s="47">
        <f>SUMIFS(Summary!D:D,Summary!H:H,Table_Query_from_Mac10[[#This Row],[Juiceoc]])</f>
        <v>0</v>
      </c>
      <c r="Q3009" s="47">
        <f>SUMIFS(Summary!E:E,Summary!H:H,Table_Query_from_Mac10[[#This Row],[Juiceoc]])</f>
        <v>0</v>
      </c>
      <c r="R3009" s="47">
        <f>Table_Query_from_Mac10[[#This Row],[Net Unit]]*(1+Table_Query_from_Mac10[[#This Row],[PriceIncreasebyType]])</f>
        <v>14.97</v>
      </c>
      <c r="S3009" s="47">
        <f>Table_Query_from_Mac10[[#This Row],[UnitPriceFuture]]*Table_Query_from_Mac10[[#This Row],[qtytoShipFuture]]</f>
        <v>538.92000000000007</v>
      </c>
      <c r="T3009" s="47">
        <f>ROUND(Table_Query_from_Mac10[[#This Row],[qty_to_ship]]*(1+Table_Query_from_Mac10[[#This Row],[VolumeIncreasebyType]]),0)</f>
        <v>36</v>
      </c>
      <c r="U3009" s="47">
        <f>Table_Query_from_Mac10[[#This Row],[qtytoShipFuture]]*Table_Query_from_Mac10[[#This Row],[Future-cost]]</f>
        <v>256.32</v>
      </c>
      <c r="V3009" s="47">
        <f>Table_Query_from_Mac10[[#This Row],[qtytoShipFuture]]-Table_Query_from_Mac10[[#This Row],[qty_to_ship]]</f>
        <v>0</v>
      </c>
      <c r="W3009" s="47">
        <f>Table_Query_from_Mac10[[#This Row],[UnitPriceFuture]]</f>
        <v>14.97</v>
      </c>
      <c r="X3009" s="47">
        <f>Table_Query_from_Mac10[[#This Row],[Unit Increase]]*Table_Query_from_Mac10[[#This Row],[UnitPriceFuture]]</f>
        <v>0</v>
      </c>
      <c r="Y3009" s="47">
        <f>Table_Query_from_Mac10[[#This Row],[Unit Increase]]*Table_Query_from_Mac10[[#This Row],[Future-cost]]</f>
        <v>0</v>
      </c>
      <c r="Z3009" s="47">
        <f>-(Table_Query_from_Mac10[[#This Row],[Incremental Sales]]+((Table_Query_from_Mac10[[#This Row],[Incremental Sales]]*-(SUM(Summary!$S$8:$S$9)))))*Summary!$S$18</f>
        <v>0</v>
      </c>
      <c r="AA3009" s="47">
        <f>IFERROR(Table_Query_from_Mac10[[#This Row],[Incremental Cost]]/Table_Query_from_Mac10[[#This Row],[Incremental Sales]],0)</f>
        <v>0</v>
      </c>
      <c r="AB3009" s="47">
        <f>IFERROR(Table_Query_from_Mac10[[#This Row],[TotalCostFuture]]/Table_Query_from_Mac10[[#This Row],[totalsalesFuture]],0)</f>
        <v>0.47561790247160979</v>
      </c>
      <c r="AN3009" s="31">
        <v>144</v>
      </c>
      <c r="AO3009">
        <f t="shared" si="92"/>
        <v>36</v>
      </c>
      <c r="AQ3009" s="31">
        <v>42.78</v>
      </c>
      <c r="AR3009">
        <f t="shared" si="93"/>
        <v>14.97</v>
      </c>
    </row>
    <row r="3010" spans="1:44" x14ac:dyDescent="0.25">
      <c r="A3010">
        <v>90309</v>
      </c>
      <c r="B3010">
        <v>13</v>
      </c>
      <c r="C3010" t="s">
        <v>86</v>
      </c>
      <c r="D3010" t="s">
        <v>79</v>
      </c>
      <c r="E3010">
        <v>6</v>
      </c>
      <c r="F3010">
        <v>12.14</v>
      </c>
      <c r="G3010">
        <v>26.05</v>
      </c>
      <c r="H3010" s="1">
        <v>44837</v>
      </c>
      <c r="I3010" s="20">
        <v>0</v>
      </c>
      <c r="J3010" s="47">
        <f>Table_Query_from_Mac10[[#This Row],[unit_price]]-(Table_Query_from_Mac10[[#This Row],[unit_price]]*(Table_Query_from_Mac10[[#This Row],[discount_pct]]/100))</f>
        <v>26.05</v>
      </c>
      <c r="K3010" s="47">
        <f>Table_Query_from_Mac10[[#This Row],[unit_cost]]</f>
        <v>12.14</v>
      </c>
      <c r="L3010" s="47">
        <f>Table_Query_from_Mac10[[#This Row],[Live-cost]]*(1+Table_Query_from_Mac10[[#This Row],[CogsIncreasebyTYPE]])</f>
        <v>12.14</v>
      </c>
      <c r="M3010" s="47">
        <f>Table_Query_from_Mac10[[#This Row],[Live-cost]]*Table_Query_from_Mac10[[#This Row],[qty_to_ship]]</f>
        <v>72.84</v>
      </c>
      <c r="N3010" s="47">
        <f>IF(Table_Query_from_Mac10[[#This Row],[item_no]]="KDA",-Table_Query_from_Mac10[[#This Row],[unit_price]],Table_Query_from_Mac10[[#This Row],[Net Unit]]*Table_Query_from_Mac10[[#This Row],[qty_to_ship]])</f>
        <v>156.30000000000001</v>
      </c>
      <c r="O3010" s="47">
        <f>SUMIFS(Summary!C:C,Summary!H:H,Table_Query_from_Mac10[[#This Row],[Juiceoc]])</f>
        <v>0</v>
      </c>
      <c r="P3010" s="47">
        <f>SUMIFS(Summary!D:D,Summary!H:H,Table_Query_from_Mac10[[#This Row],[Juiceoc]])</f>
        <v>0</v>
      </c>
      <c r="Q3010" s="47">
        <f>SUMIFS(Summary!E:E,Summary!H:H,Table_Query_from_Mac10[[#This Row],[Juiceoc]])</f>
        <v>0</v>
      </c>
      <c r="R3010" s="47">
        <f>Table_Query_from_Mac10[[#This Row],[Net Unit]]*(1+Table_Query_from_Mac10[[#This Row],[PriceIncreasebyType]])</f>
        <v>26.05</v>
      </c>
      <c r="S3010" s="47">
        <f>Table_Query_from_Mac10[[#This Row],[UnitPriceFuture]]*Table_Query_from_Mac10[[#This Row],[qtytoShipFuture]]</f>
        <v>156.30000000000001</v>
      </c>
      <c r="T3010" s="47">
        <f>ROUND(Table_Query_from_Mac10[[#This Row],[qty_to_ship]]*(1+Table_Query_from_Mac10[[#This Row],[VolumeIncreasebyType]]),0)</f>
        <v>6</v>
      </c>
      <c r="U3010" s="47">
        <f>Table_Query_from_Mac10[[#This Row],[qtytoShipFuture]]*Table_Query_from_Mac10[[#This Row],[Future-cost]]</f>
        <v>72.84</v>
      </c>
      <c r="V3010" s="47">
        <f>Table_Query_from_Mac10[[#This Row],[qtytoShipFuture]]-Table_Query_from_Mac10[[#This Row],[qty_to_ship]]</f>
        <v>0</v>
      </c>
      <c r="W3010" s="47">
        <f>Table_Query_from_Mac10[[#This Row],[UnitPriceFuture]]</f>
        <v>26.05</v>
      </c>
      <c r="X3010" s="47">
        <f>Table_Query_from_Mac10[[#This Row],[Unit Increase]]*Table_Query_from_Mac10[[#This Row],[UnitPriceFuture]]</f>
        <v>0</v>
      </c>
      <c r="Y3010" s="47">
        <f>Table_Query_from_Mac10[[#This Row],[Unit Increase]]*Table_Query_from_Mac10[[#This Row],[Future-cost]]</f>
        <v>0</v>
      </c>
      <c r="Z3010" s="47">
        <f>-(Table_Query_from_Mac10[[#This Row],[Incremental Sales]]+((Table_Query_from_Mac10[[#This Row],[Incremental Sales]]*-(SUM(Summary!$S$8:$S$9)))))*Summary!$S$18</f>
        <v>0</v>
      </c>
      <c r="AA3010" s="47">
        <f>IFERROR(Table_Query_from_Mac10[[#This Row],[Incremental Cost]]/Table_Query_from_Mac10[[#This Row],[Incremental Sales]],0)</f>
        <v>0</v>
      </c>
      <c r="AB3010" s="47">
        <f>IFERROR(Table_Query_from_Mac10[[#This Row],[TotalCostFuture]]/Table_Query_from_Mac10[[#This Row],[totalsalesFuture]],0)</f>
        <v>0.46602687140115162</v>
      </c>
      <c r="AN3010" s="30">
        <v>24</v>
      </c>
      <c r="AO3010">
        <f t="shared" si="92"/>
        <v>6</v>
      </c>
      <c r="AQ3010" s="30">
        <v>74.42</v>
      </c>
      <c r="AR3010">
        <f t="shared" si="93"/>
        <v>26.05</v>
      </c>
    </row>
    <row r="3011" spans="1:44" x14ac:dyDescent="0.25">
      <c r="A3011">
        <v>90218</v>
      </c>
      <c r="B3011">
        <v>6</v>
      </c>
      <c r="C3011" t="s">
        <v>86</v>
      </c>
      <c r="D3011" t="s">
        <v>79</v>
      </c>
      <c r="E3011">
        <v>40</v>
      </c>
      <c r="F3011">
        <v>1.7</v>
      </c>
      <c r="G3011">
        <v>4.5999999999999996</v>
      </c>
      <c r="H3011" s="1">
        <v>44845</v>
      </c>
      <c r="I3011" s="20">
        <v>0</v>
      </c>
      <c r="J3011" s="47">
        <f>Table_Query_from_Mac10[[#This Row],[unit_price]]-(Table_Query_from_Mac10[[#This Row],[unit_price]]*(Table_Query_from_Mac10[[#This Row],[discount_pct]]/100))</f>
        <v>4.5999999999999996</v>
      </c>
      <c r="K3011" s="47">
        <f>Table_Query_from_Mac10[[#This Row],[unit_cost]]</f>
        <v>1.7</v>
      </c>
      <c r="L3011" s="47">
        <f>Table_Query_from_Mac10[[#This Row],[Live-cost]]*(1+Table_Query_from_Mac10[[#This Row],[CogsIncreasebyTYPE]])</f>
        <v>1.7</v>
      </c>
      <c r="M3011" s="47">
        <f>Table_Query_from_Mac10[[#This Row],[Live-cost]]*Table_Query_from_Mac10[[#This Row],[qty_to_ship]]</f>
        <v>68</v>
      </c>
      <c r="N3011" s="47">
        <f>IF(Table_Query_from_Mac10[[#This Row],[item_no]]="KDA",-Table_Query_from_Mac10[[#This Row],[unit_price]],Table_Query_from_Mac10[[#This Row],[Net Unit]]*Table_Query_from_Mac10[[#This Row],[qty_to_ship]])</f>
        <v>184</v>
      </c>
      <c r="O3011" s="47">
        <f>SUMIFS(Summary!C:C,Summary!H:H,Table_Query_from_Mac10[[#This Row],[Juiceoc]])</f>
        <v>0</v>
      </c>
      <c r="P3011" s="47">
        <f>SUMIFS(Summary!D:D,Summary!H:H,Table_Query_from_Mac10[[#This Row],[Juiceoc]])</f>
        <v>0</v>
      </c>
      <c r="Q3011" s="47">
        <f>SUMIFS(Summary!E:E,Summary!H:H,Table_Query_from_Mac10[[#This Row],[Juiceoc]])</f>
        <v>0</v>
      </c>
      <c r="R3011" s="47">
        <f>Table_Query_from_Mac10[[#This Row],[Net Unit]]*(1+Table_Query_from_Mac10[[#This Row],[PriceIncreasebyType]])</f>
        <v>4.5999999999999996</v>
      </c>
      <c r="S3011" s="47">
        <f>Table_Query_from_Mac10[[#This Row],[UnitPriceFuture]]*Table_Query_from_Mac10[[#This Row],[qtytoShipFuture]]</f>
        <v>184</v>
      </c>
      <c r="T3011" s="47">
        <f>ROUND(Table_Query_from_Mac10[[#This Row],[qty_to_ship]]*(1+Table_Query_from_Mac10[[#This Row],[VolumeIncreasebyType]]),0)</f>
        <v>40</v>
      </c>
      <c r="U3011" s="47">
        <f>Table_Query_from_Mac10[[#This Row],[qtytoShipFuture]]*Table_Query_from_Mac10[[#This Row],[Future-cost]]</f>
        <v>68</v>
      </c>
      <c r="V3011" s="47">
        <f>Table_Query_from_Mac10[[#This Row],[qtytoShipFuture]]-Table_Query_from_Mac10[[#This Row],[qty_to_ship]]</f>
        <v>0</v>
      </c>
      <c r="W3011" s="47">
        <f>Table_Query_from_Mac10[[#This Row],[UnitPriceFuture]]</f>
        <v>4.5999999999999996</v>
      </c>
      <c r="X3011" s="47">
        <f>Table_Query_from_Mac10[[#This Row],[Unit Increase]]*Table_Query_from_Mac10[[#This Row],[UnitPriceFuture]]</f>
        <v>0</v>
      </c>
      <c r="Y3011" s="47">
        <f>Table_Query_from_Mac10[[#This Row],[Unit Increase]]*Table_Query_from_Mac10[[#This Row],[Future-cost]]</f>
        <v>0</v>
      </c>
      <c r="Z3011" s="47">
        <f>-(Table_Query_from_Mac10[[#This Row],[Incremental Sales]]+((Table_Query_from_Mac10[[#This Row],[Incremental Sales]]*-(SUM(Summary!$S$8:$S$9)))))*Summary!$S$18</f>
        <v>0</v>
      </c>
      <c r="AA3011" s="47">
        <f>IFERROR(Table_Query_from_Mac10[[#This Row],[Incremental Cost]]/Table_Query_from_Mac10[[#This Row],[Incremental Sales]],0)</f>
        <v>0</v>
      </c>
      <c r="AB3011" s="47">
        <f>IFERROR(Table_Query_from_Mac10[[#This Row],[TotalCostFuture]]/Table_Query_from_Mac10[[#This Row],[totalsalesFuture]],0)</f>
        <v>0.36956521739130432</v>
      </c>
      <c r="AN3011" s="31">
        <v>160</v>
      </c>
      <c r="AO3011">
        <f t="shared" ref="AO3011:AO3074" si="94">CEILING(AN3011/4,1)</f>
        <v>40</v>
      </c>
      <c r="AQ3011" s="31">
        <v>13.13</v>
      </c>
      <c r="AR3011">
        <f t="shared" ref="AR3011:AR3074" si="95">ROUND(AQ3011/5*1.75,2)</f>
        <v>4.5999999999999996</v>
      </c>
    </row>
    <row r="3012" spans="1:44" x14ac:dyDescent="0.25">
      <c r="A3012">
        <v>90218</v>
      </c>
      <c r="B3012">
        <v>7</v>
      </c>
      <c r="C3012" t="s">
        <v>86</v>
      </c>
      <c r="D3012" t="s">
        <v>79</v>
      </c>
      <c r="E3012">
        <v>120</v>
      </c>
      <c r="F3012">
        <v>1.99</v>
      </c>
      <c r="G3012">
        <v>5.07</v>
      </c>
      <c r="H3012" s="1">
        <v>44845</v>
      </c>
      <c r="I3012" s="20">
        <v>0</v>
      </c>
      <c r="J3012" s="47">
        <f>Table_Query_from_Mac10[[#This Row],[unit_price]]-(Table_Query_from_Mac10[[#This Row],[unit_price]]*(Table_Query_from_Mac10[[#This Row],[discount_pct]]/100))</f>
        <v>5.07</v>
      </c>
      <c r="K3012" s="47">
        <f>Table_Query_from_Mac10[[#This Row],[unit_cost]]</f>
        <v>1.99</v>
      </c>
      <c r="L3012" s="47">
        <f>Table_Query_from_Mac10[[#This Row],[Live-cost]]*(1+Table_Query_from_Mac10[[#This Row],[CogsIncreasebyTYPE]])</f>
        <v>1.99</v>
      </c>
      <c r="M3012" s="47">
        <f>Table_Query_from_Mac10[[#This Row],[Live-cost]]*Table_Query_from_Mac10[[#This Row],[qty_to_ship]]</f>
        <v>238.8</v>
      </c>
      <c r="N3012" s="47">
        <f>IF(Table_Query_from_Mac10[[#This Row],[item_no]]="KDA",-Table_Query_from_Mac10[[#This Row],[unit_price]],Table_Query_from_Mac10[[#This Row],[Net Unit]]*Table_Query_from_Mac10[[#This Row],[qty_to_ship]])</f>
        <v>608.40000000000009</v>
      </c>
      <c r="O3012" s="47">
        <f>SUMIFS(Summary!C:C,Summary!H:H,Table_Query_from_Mac10[[#This Row],[Juiceoc]])</f>
        <v>0</v>
      </c>
      <c r="P3012" s="47">
        <f>SUMIFS(Summary!D:D,Summary!H:H,Table_Query_from_Mac10[[#This Row],[Juiceoc]])</f>
        <v>0</v>
      </c>
      <c r="Q3012" s="47">
        <f>SUMIFS(Summary!E:E,Summary!H:H,Table_Query_from_Mac10[[#This Row],[Juiceoc]])</f>
        <v>0</v>
      </c>
      <c r="R3012" s="47">
        <f>Table_Query_from_Mac10[[#This Row],[Net Unit]]*(1+Table_Query_from_Mac10[[#This Row],[PriceIncreasebyType]])</f>
        <v>5.07</v>
      </c>
      <c r="S3012" s="47">
        <f>Table_Query_from_Mac10[[#This Row],[UnitPriceFuture]]*Table_Query_from_Mac10[[#This Row],[qtytoShipFuture]]</f>
        <v>608.40000000000009</v>
      </c>
      <c r="T3012" s="47">
        <f>ROUND(Table_Query_from_Mac10[[#This Row],[qty_to_ship]]*(1+Table_Query_from_Mac10[[#This Row],[VolumeIncreasebyType]]),0)</f>
        <v>120</v>
      </c>
      <c r="U3012" s="47">
        <f>Table_Query_from_Mac10[[#This Row],[qtytoShipFuture]]*Table_Query_from_Mac10[[#This Row],[Future-cost]]</f>
        <v>238.8</v>
      </c>
      <c r="V3012" s="47">
        <f>Table_Query_from_Mac10[[#This Row],[qtytoShipFuture]]-Table_Query_from_Mac10[[#This Row],[qty_to_ship]]</f>
        <v>0</v>
      </c>
      <c r="W3012" s="47">
        <f>Table_Query_from_Mac10[[#This Row],[UnitPriceFuture]]</f>
        <v>5.07</v>
      </c>
      <c r="X3012" s="47">
        <f>Table_Query_from_Mac10[[#This Row],[Unit Increase]]*Table_Query_from_Mac10[[#This Row],[UnitPriceFuture]]</f>
        <v>0</v>
      </c>
      <c r="Y3012" s="47">
        <f>Table_Query_from_Mac10[[#This Row],[Unit Increase]]*Table_Query_from_Mac10[[#This Row],[Future-cost]]</f>
        <v>0</v>
      </c>
      <c r="Z3012" s="47">
        <f>-(Table_Query_from_Mac10[[#This Row],[Incremental Sales]]+((Table_Query_from_Mac10[[#This Row],[Incremental Sales]]*-(SUM(Summary!$S$8:$S$9)))))*Summary!$S$18</f>
        <v>0</v>
      </c>
      <c r="AA3012" s="47">
        <f>IFERROR(Table_Query_from_Mac10[[#This Row],[Incremental Cost]]/Table_Query_from_Mac10[[#This Row],[Incremental Sales]],0)</f>
        <v>0</v>
      </c>
      <c r="AB3012" s="47">
        <f>IFERROR(Table_Query_from_Mac10[[#This Row],[TotalCostFuture]]/Table_Query_from_Mac10[[#This Row],[totalsalesFuture]],0)</f>
        <v>0.39250493096646938</v>
      </c>
      <c r="AN3012" s="30">
        <v>480</v>
      </c>
      <c r="AO3012">
        <f t="shared" si="94"/>
        <v>120</v>
      </c>
      <c r="AQ3012" s="30">
        <v>14.48</v>
      </c>
      <c r="AR3012">
        <f t="shared" si="95"/>
        <v>5.07</v>
      </c>
    </row>
    <row r="3013" spans="1:44" x14ac:dyDescent="0.25">
      <c r="A3013">
        <v>90218</v>
      </c>
      <c r="B3013">
        <v>8</v>
      </c>
      <c r="C3013" t="s">
        <v>86</v>
      </c>
      <c r="D3013" t="s">
        <v>79</v>
      </c>
      <c r="E3013">
        <v>30</v>
      </c>
      <c r="F3013">
        <v>2.11</v>
      </c>
      <c r="G3013">
        <v>5.61</v>
      </c>
      <c r="H3013" s="1">
        <v>44845</v>
      </c>
      <c r="I3013" s="20">
        <v>0</v>
      </c>
      <c r="J3013" s="47">
        <f>Table_Query_from_Mac10[[#This Row],[unit_price]]-(Table_Query_from_Mac10[[#This Row],[unit_price]]*(Table_Query_from_Mac10[[#This Row],[discount_pct]]/100))</f>
        <v>5.61</v>
      </c>
      <c r="K3013" s="47">
        <f>Table_Query_from_Mac10[[#This Row],[unit_cost]]</f>
        <v>2.11</v>
      </c>
      <c r="L3013" s="47">
        <f>Table_Query_from_Mac10[[#This Row],[Live-cost]]*(1+Table_Query_from_Mac10[[#This Row],[CogsIncreasebyTYPE]])</f>
        <v>2.11</v>
      </c>
      <c r="M3013" s="47">
        <f>Table_Query_from_Mac10[[#This Row],[Live-cost]]*Table_Query_from_Mac10[[#This Row],[qty_to_ship]]</f>
        <v>63.3</v>
      </c>
      <c r="N3013" s="47">
        <f>IF(Table_Query_from_Mac10[[#This Row],[item_no]]="KDA",-Table_Query_from_Mac10[[#This Row],[unit_price]],Table_Query_from_Mac10[[#This Row],[Net Unit]]*Table_Query_from_Mac10[[#This Row],[qty_to_ship]])</f>
        <v>168.3</v>
      </c>
      <c r="O3013" s="47">
        <f>SUMIFS(Summary!C:C,Summary!H:H,Table_Query_from_Mac10[[#This Row],[Juiceoc]])</f>
        <v>0</v>
      </c>
      <c r="P3013" s="47">
        <f>SUMIFS(Summary!D:D,Summary!H:H,Table_Query_from_Mac10[[#This Row],[Juiceoc]])</f>
        <v>0</v>
      </c>
      <c r="Q3013" s="47">
        <f>SUMIFS(Summary!E:E,Summary!H:H,Table_Query_from_Mac10[[#This Row],[Juiceoc]])</f>
        <v>0</v>
      </c>
      <c r="R3013" s="47">
        <f>Table_Query_from_Mac10[[#This Row],[Net Unit]]*(1+Table_Query_from_Mac10[[#This Row],[PriceIncreasebyType]])</f>
        <v>5.61</v>
      </c>
      <c r="S3013" s="47">
        <f>Table_Query_from_Mac10[[#This Row],[UnitPriceFuture]]*Table_Query_from_Mac10[[#This Row],[qtytoShipFuture]]</f>
        <v>168.3</v>
      </c>
      <c r="T3013" s="47">
        <f>ROUND(Table_Query_from_Mac10[[#This Row],[qty_to_ship]]*(1+Table_Query_from_Mac10[[#This Row],[VolumeIncreasebyType]]),0)</f>
        <v>30</v>
      </c>
      <c r="U3013" s="47">
        <f>Table_Query_from_Mac10[[#This Row],[qtytoShipFuture]]*Table_Query_from_Mac10[[#This Row],[Future-cost]]</f>
        <v>63.3</v>
      </c>
      <c r="V3013" s="47">
        <f>Table_Query_from_Mac10[[#This Row],[qtytoShipFuture]]-Table_Query_from_Mac10[[#This Row],[qty_to_ship]]</f>
        <v>0</v>
      </c>
      <c r="W3013" s="47">
        <f>Table_Query_from_Mac10[[#This Row],[UnitPriceFuture]]</f>
        <v>5.61</v>
      </c>
      <c r="X3013" s="47">
        <f>Table_Query_from_Mac10[[#This Row],[Unit Increase]]*Table_Query_from_Mac10[[#This Row],[UnitPriceFuture]]</f>
        <v>0</v>
      </c>
      <c r="Y3013" s="47">
        <f>Table_Query_from_Mac10[[#This Row],[Unit Increase]]*Table_Query_from_Mac10[[#This Row],[Future-cost]]</f>
        <v>0</v>
      </c>
      <c r="Z3013" s="47">
        <f>-(Table_Query_from_Mac10[[#This Row],[Incremental Sales]]+((Table_Query_from_Mac10[[#This Row],[Incremental Sales]]*-(SUM(Summary!$S$8:$S$9)))))*Summary!$S$18</f>
        <v>0</v>
      </c>
      <c r="AA3013" s="47">
        <f>IFERROR(Table_Query_from_Mac10[[#This Row],[Incremental Cost]]/Table_Query_from_Mac10[[#This Row],[Incremental Sales]],0)</f>
        <v>0</v>
      </c>
      <c r="AB3013" s="47">
        <f>IFERROR(Table_Query_from_Mac10[[#This Row],[TotalCostFuture]]/Table_Query_from_Mac10[[#This Row],[totalsalesFuture]],0)</f>
        <v>0.37611408199643487</v>
      </c>
      <c r="AN3013" s="31">
        <v>120</v>
      </c>
      <c r="AO3013">
        <f t="shared" si="94"/>
        <v>30</v>
      </c>
      <c r="AQ3013" s="31">
        <v>16.03</v>
      </c>
      <c r="AR3013">
        <f t="shared" si="95"/>
        <v>5.61</v>
      </c>
    </row>
    <row r="3014" spans="1:44" x14ac:dyDescent="0.25">
      <c r="A3014">
        <v>90218</v>
      </c>
      <c r="B3014">
        <v>9</v>
      </c>
      <c r="C3014" t="s">
        <v>86</v>
      </c>
      <c r="D3014" t="s">
        <v>79</v>
      </c>
      <c r="E3014">
        <v>30</v>
      </c>
      <c r="F3014">
        <v>2.52</v>
      </c>
      <c r="G3014">
        <v>6.85</v>
      </c>
      <c r="H3014" s="1">
        <v>44845</v>
      </c>
      <c r="I3014" s="20">
        <v>0</v>
      </c>
      <c r="J3014" s="47">
        <f>Table_Query_from_Mac10[[#This Row],[unit_price]]-(Table_Query_from_Mac10[[#This Row],[unit_price]]*(Table_Query_from_Mac10[[#This Row],[discount_pct]]/100))</f>
        <v>6.85</v>
      </c>
      <c r="K3014" s="47">
        <f>Table_Query_from_Mac10[[#This Row],[unit_cost]]</f>
        <v>2.52</v>
      </c>
      <c r="L3014" s="47">
        <f>Table_Query_from_Mac10[[#This Row],[Live-cost]]*(1+Table_Query_from_Mac10[[#This Row],[CogsIncreasebyTYPE]])</f>
        <v>2.52</v>
      </c>
      <c r="M3014" s="47">
        <f>Table_Query_from_Mac10[[#This Row],[Live-cost]]*Table_Query_from_Mac10[[#This Row],[qty_to_ship]]</f>
        <v>75.599999999999994</v>
      </c>
      <c r="N3014" s="47">
        <f>IF(Table_Query_from_Mac10[[#This Row],[item_no]]="KDA",-Table_Query_from_Mac10[[#This Row],[unit_price]],Table_Query_from_Mac10[[#This Row],[Net Unit]]*Table_Query_from_Mac10[[#This Row],[qty_to_ship]])</f>
        <v>205.5</v>
      </c>
      <c r="O3014" s="47">
        <f>SUMIFS(Summary!C:C,Summary!H:H,Table_Query_from_Mac10[[#This Row],[Juiceoc]])</f>
        <v>0</v>
      </c>
      <c r="P3014" s="47">
        <f>SUMIFS(Summary!D:D,Summary!H:H,Table_Query_from_Mac10[[#This Row],[Juiceoc]])</f>
        <v>0</v>
      </c>
      <c r="Q3014" s="47">
        <f>SUMIFS(Summary!E:E,Summary!H:H,Table_Query_from_Mac10[[#This Row],[Juiceoc]])</f>
        <v>0</v>
      </c>
      <c r="R3014" s="47">
        <f>Table_Query_from_Mac10[[#This Row],[Net Unit]]*(1+Table_Query_from_Mac10[[#This Row],[PriceIncreasebyType]])</f>
        <v>6.85</v>
      </c>
      <c r="S3014" s="47">
        <f>Table_Query_from_Mac10[[#This Row],[UnitPriceFuture]]*Table_Query_from_Mac10[[#This Row],[qtytoShipFuture]]</f>
        <v>205.5</v>
      </c>
      <c r="T3014" s="47">
        <f>ROUND(Table_Query_from_Mac10[[#This Row],[qty_to_ship]]*(1+Table_Query_from_Mac10[[#This Row],[VolumeIncreasebyType]]),0)</f>
        <v>30</v>
      </c>
      <c r="U3014" s="47">
        <f>Table_Query_from_Mac10[[#This Row],[qtytoShipFuture]]*Table_Query_from_Mac10[[#This Row],[Future-cost]]</f>
        <v>75.599999999999994</v>
      </c>
      <c r="V3014" s="47">
        <f>Table_Query_from_Mac10[[#This Row],[qtytoShipFuture]]-Table_Query_from_Mac10[[#This Row],[qty_to_ship]]</f>
        <v>0</v>
      </c>
      <c r="W3014" s="47">
        <f>Table_Query_from_Mac10[[#This Row],[UnitPriceFuture]]</f>
        <v>6.85</v>
      </c>
      <c r="X3014" s="47">
        <f>Table_Query_from_Mac10[[#This Row],[Unit Increase]]*Table_Query_from_Mac10[[#This Row],[UnitPriceFuture]]</f>
        <v>0</v>
      </c>
      <c r="Y3014" s="47">
        <f>Table_Query_from_Mac10[[#This Row],[Unit Increase]]*Table_Query_from_Mac10[[#This Row],[Future-cost]]</f>
        <v>0</v>
      </c>
      <c r="Z3014" s="47">
        <f>-(Table_Query_from_Mac10[[#This Row],[Incremental Sales]]+((Table_Query_from_Mac10[[#This Row],[Incremental Sales]]*-(SUM(Summary!$S$8:$S$9)))))*Summary!$S$18</f>
        <v>0</v>
      </c>
      <c r="AA3014" s="47">
        <f>IFERROR(Table_Query_from_Mac10[[#This Row],[Incremental Cost]]/Table_Query_from_Mac10[[#This Row],[Incremental Sales]],0)</f>
        <v>0</v>
      </c>
      <c r="AB3014" s="47">
        <f>IFERROR(Table_Query_from_Mac10[[#This Row],[TotalCostFuture]]/Table_Query_from_Mac10[[#This Row],[totalsalesFuture]],0)</f>
        <v>0.36788321167883209</v>
      </c>
      <c r="AN3014" s="30">
        <v>120</v>
      </c>
      <c r="AO3014">
        <f t="shared" si="94"/>
        <v>30</v>
      </c>
      <c r="AQ3014" s="30">
        <v>19.57</v>
      </c>
      <c r="AR3014">
        <f t="shared" si="95"/>
        <v>6.85</v>
      </c>
    </row>
    <row r="3015" spans="1:44" x14ac:dyDescent="0.25">
      <c r="A3015">
        <v>90218</v>
      </c>
      <c r="B3015">
        <v>10</v>
      </c>
      <c r="C3015" t="s">
        <v>86</v>
      </c>
      <c r="D3015" t="s">
        <v>79</v>
      </c>
      <c r="E3015">
        <v>20</v>
      </c>
      <c r="F3015">
        <v>2.63</v>
      </c>
      <c r="G3015">
        <v>8.57</v>
      </c>
      <c r="H3015" s="1">
        <v>44845</v>
      </c>
      <c r="I3015" s="20">
        <v>0</v>
      </c>
      <c r="J3015" s="47">
        <f>Table_Query_from_Mac10[[#This Row],[unit_price]]-(Table_Query_from_Mac10[[#This Row],[unit_price]]*(Table_Query_from_Mac10[[#This Row],[discount_pct]]/100))</f>
        <v>8.57</v>
      </c>
      <c r="K3015" s="47">
        <f>Table_Query_from_Mac10[[#This Row],[unit_cost]]</f>
        <v>2.63</v>
      </c>
      <c r="L3015" s="47">
        <f>Table_Query_from_Mac10[[#This Row],[Live-cost]]*(1+Table_Query_from_Mac10[[#This Row],[CogsIncreasebyTYPE]])</f>
        <v>2.63</v>
      </c>
      <c r="M3015" s="47">
        <f>Table_Query_from_Mac10[[#This Row],[Live-cost]]*Table_Query_from_Mac10[[#This Row],[qty_to_ship]]</f>
        <v>52.599999999999994</v>
      </c>
      <c r="N3015" s="47">
        <f>IF(Table_Query_from_Mac10[[#This Row],[item_no]]="KDA",-Table_Query_from_Mac10[[#This Row],[unit_price]],Table_Query_from_Mac10[[#This Row],[Net Unit]]*Table_Query_from_Mac10[[#This Row],[qty_to_ship]])</f>
        <v>171.4</v>
      </c>
      <c r="O3015" s="47">
        <f>SUMIFS(Summary!C:C,Summary!H:H,Table_Query_from_Mac10[[#This Row],[Juiceoc]])</f>
        <v>0</v>
      </c>
      <c r="P3015" s="47">
        <f>SUMIFS(Summary!D:D,Summary!H:H,Table_Query_from_Mac10[[#This Row],[Juiceoc]])</f>
        <v>0</v>
      </c>
      <c r="Q3015" s="47">
        <f>SUMIFS(Summary!E:E,Summary!H:H,Table_Query_from_Mac10[[#This Row],[Juiceoc]])</f>
        <v>0</v>
      </c>
      <c r="R3015" s="47">
        <f>Table_Query_from_Mac10[[#This Row],[Net Unit]]*(1+Table_Query_from_Mac10[[#This Row],[PriceIncreasebyType]])</f>
        <v>8.57</v>
      </c>
      <c r="S3015" s="47">
        <f>Table_Query_from_Mac10[[#This Row],[UnitPriceFuture]]*Table_Query_from_Mac10[[#This Row],[qtytoShipFuture]]</f>
        <v>171.4</v>
      </c>
      <c r="T3015" s="47">
        <f>ROUND(Table_Query_from_Mac10[[#This Row],[qty_to_ship]]*(1+Table_Query_from_Mac10[[#This Row],[VolumeIncreasebyType]]),0)</f>
        <v>20</v>
      </c>
      <c r="U3015" s="47">
        <f>Table_Query_from_Mac10[[#This Row],[qtytoShipFuture]]*Table_Query_from_Mac10[[#This Row],[Future-cost]]</f>
        <v>52.599999999999994</v>
      </c>
      <c r="V3015" s="47">
        <f>Table_Query_from_Mac10[[#This Row],[qtytoShipFuture]]-Table_Query_from_Mac10[[#This Row],[qty_to_ship]]</f>
        <v>0</v>
      </c>
      <c r="W3015" s="47">
        <f>Table_Query_from_Mac10[[#This Row],[UnitPriceFuture]]</f>
        <v>8.57</v>
      </c>
      <c r="X3015" s="47">
        <f>Table_Query_from_Mac10[[#This Row],[Unit Increase]]*Table_Query_from_Mac10[[#This Row],[UnitPriceFuture]]</f>
        <v>0</v>
      </c>
      <c r="Y3015" s="47">
        <f>Table_Query_from_Mac10[[#This Row],[Unit Increase]]*Table_Query_from_Mac10[[#This Row],[Future-cost]]</f>
        <v>0</v>
      </c>
      <c r="Z3015" s="47">
        <f>-(Table_Query_from_Mac10[[#This Row],[Incremental Sales]]+((Table_Query_from_Mac10[[#This Row],[Incremental Sales]]*-(SUM(Summary!$S$8:$S$9)))))*Summary!$S$18</f>
        <v>0</v>
      </c>
      <c r="AA3015" s="47">
        <f>IFERROR(Table_Query_from_Mac10[[#This Row],[Incremental Cost]]/Table_Query_from_Mac10[[#This Row],[Incremental Sales]],0)</f>
        <v>0</v>
      </c>
      <c r="AB3015" s="47">
        <f>IFERROR(Table_Query_from_Mac10[[#This Row],[TotalCostFuture]]/Table_Query_from_Mac10[[#This Row],[totalsalesFuture]],0)</f>
        <v>0.30688448074679109</v>
      </c>
      <c r="AN3015" s="31">
        <v>80</v>
      </c>
      <c r="AO3015">
        <f t="shared" si="94"/>
        <v>20</v>
      </c>
      <c r="AQ3015" s="31">
        <v>24.48</v>
      </c>
      <c r="AR3015">
        <f t="shared" si="95"/>
        <v>8.57</v>
      </c>
    </row>
    <row r="3016" spans="1:44" x14ac:dyDescent="0.25">
      <c r="A3016">
        <v>90218</v>
      </c>
      <c r="B3016">
        <v>11</v>
      </c>
      <c r="C3016" t="s">
        <v>86</v>
      </c>
      <c r="D3016" t="s">
        <v>79</v>
      </c>
      <c r="E3016">
        <v>60</v>
      </c>
      <c r="F3016">
        <v>0.81</v>
      </c>
      <c r="G3016">
        <v>2.68</v>
      </c>
      <c r="H3016" s="1">
        <v>44845</v>
      </c>
      <c r="I3016" s="20">
        <v>0</v>
      </c>
      <c r="J3016" s="47">
        <f>Table_Query_from_Mac10[[#This Row],[unit_price]]-(Table_Query_from_Mac10[[#This Row],[unit_price]]*(Table_Query_from_Mac10[[#This Row],[discount_pct]]/100))</f>
        <v>2.68</v>
      </c>
      <c r="K3016" s="47">
        <f>Table_Query_from_Mac10[[#This Row],[unit_cost]]</f>
        <v>0.81</v>
      </c>
      <c r="L3016" s="47">
        <f>Table_Query_from_Mac10[[#This Row],[Live-cost]]*(1+Table_Query_from_Mac10[[#This Row],[CogsIncreasebyTYPE]])</f>
        <v>0.81</v>
      </c>
      <c r="M3016" s="47">
        <f>Table_Query_from_Mac10[[#This Row],[Live-cost]]*Table_Query_from_Mac10[[#This Row],[qty_to_ship]]</f>
        <v>48.6</v>
      </c>
      <c r="N3016" s="47">
        <f>IF(Table_Query_from_Mac10[[#This Row],[item_no]]="KDA",-Table_Query_from_Mac10[[#This Row],[unit_price]],Table_Query_from_Mac10[[#This Row],[Net Unit]]*Table_Query_from_Mac10[[#This Row],[qty_to_ship]])</f>
        <v>160.80000000000001</v>
      </c>
      <c r="O3016" s="47">
        <f>SUMIFS(Summary!C:C,Summary!H:H,Table_Query_from_Mac10[[#This Row],[Juiceoc]])</f>
        <v>0</v>
      </c>
      <c r="P3016" s="47">
        <f>SUMIFS(Summary!D:D,Summary!H:H,Table_Query_from_Mac10[[#This Row],[Juiceoc]])</f>
        <v>0</v>
      </c>
      <c r="Q3016" s="47">
        <f>SUMIFS(Summary!E:E,Summary!H:H,Table_Query_from_Mac10[[#This Row],[Juiceoc]])</f>
        <v>0</v>
      </c>
      <c r="R3016" s="47">
        <f>Table_Query_from_Mac10[[#This Row],[Net Unit]]*(1+Table_Query_from_Mac10[[#This Row],[PriceIncreasebyType]])</f>
        <v>2.68</v>
      </c>
      <c r="S3016" s="47">
        <f>Table_Query_from_Mac10[[#This Row],[UnitPriceFuture]]*Table_Query_from_Mac10[[#This Row],[qtytoShipFuture]]</f>
        <v>160.80000000000001</v>
      </c>
      <c r="T3016" s="47">
        <f>ROUND(Table_Query_from_Mac10[[#This Row],[qty_to_ship]]*(1+Table_Query_from_Mac10[[#This Row],[VolumeIncreasebyType]]),0)</f>
        <v>60</v>
      </c>
      <c r="U3016" s="47">
        <f>Table_Query_from_Mac10[[#This Row],[qtytoShipFuture]]*Table_Query_from_Mac10[[#This Row],[Future-cost]]</f>
        <v>48.6</v>
      </c>
      <c r="V3016" s="47">
        <f>Table_Query_from_Mac10[[#This Row],[qtytoShipFuture]]-Table_Query_from_Mac10[[#This Row],[qty_to_ship]]</f>
        <v>0</v>
      </c>
      <c r="W3016" s="47">
        <f>Table_Query_from_Mac10[[#This Row],[UnitPriceFuture]]</f>
        <v>2.68</v>
      </c>
      <c r="X3016" s="47">
        <f>Table_Query_from_Mac10[[#This Row],[Unit Increase]]*Table_Query_from_Mac10[[#This Row],[UnitPriceFuture]]</f>
        <v>0</v>
      </c>
      <c r="Y3016" s="47">
        <f>Table_Query_from_Mac10[[#This Row],[Unit Increase]]*Table_Query_from_Mac10[[#This Row],[Future-cost]]</f>
        <v>0</v>
      </c>
      <c r="Z3016" s="47">
        <f>-(Table_Query_from_Mac10[[#This Row],[Incremental Sales]]+((Table_Query_from_Mac10[[#This Row],[Incremental Sales]]*-(SUM(Summary!$S$8:$S$9)))))*Summary!$S$18</f>
        <v>0</v>
      </c>
      <c r="AA3016" s="47">
        <f>IFERROR(Table_Query_from_Mac10[[#This Row],[Incremental Cost]]/Table_Query_from_Mac10[[#This Row],[Incremental Sales]],0)</f>
        <v>0</v>
      </c>
      <c r="AB3016" s="47">
        <f>IFERROR(Table_Query_from_Mac10[[#This Row],[TotalCostFuture]]/Table_Query_from_Mac10[[#This Row],[totalsalesFuture]],0)</f>
        <v>0.30223880597014924</v>
      </c>
      <c r="AN3016" s="30">
        <v>240</v>
      </c>
      <c r="AO3016">
        <f t="shared" si="94"/>
        <v>60</v>
      </c>
      <c r="AQ3016" s="30">
        <v>7.65</v>
      </c>
      <c r="AR3016">
        <f t="shared" si="95"/>
        <v>2.68</v>
      </c>
    </row>
    <row r="3017" spans="1:44" x14ac:dyDescent="0.25">
      <c r="A3017">
        <v>90218</v>
      </c>
      <c r="B3017">
        <v>12</v>
      </c>
      <c r="C3017" t="s">
        <v>86</v>
      </c>
      <c r="D3017" t="s">
        <v>79</v>
      </c>
      <c r="E3017">
        <v>60</v>
      </c>
      <c r="F3017">
        <v>1.24</v>
      </c>
      <c r="G3017">
        <v>3.21</v>
      </c>
      <c r="H3017" s="1">
        <v>44845</v>
      </c>
      <c r="I3017" s="20">
        <v>0</v>
      </c>
      <c r="J3017" s="47">
        <f>Table_Query_from_Mac10[[#This Row],[unit_price]]-(Table_Query_from_Mac10[[#This Row],[unit_price]]*(Table_Query_from_Mac10[[#This Row],[discount_pct]]/100))</f>
        <v>3.21</v>
      </c>
      <c r="K3017" s="47">
        <f>Table_Query_from_Mac10[[#This Row],[unit_cost]]</f>
        <v>1.24</v>
      </c>
      <c r="L3017" s="47">
        <f>Table_Query_from_Mac10[[#This Row],[Live-cost]]*(1+Table_Query_from_Mac10[[#This Row],[CogsIncreasebyTYPE]])</f>
        <v>1.24</v>
      </c>
      <c r="M3017" s="47">
        <f>Table_Query_from_Mac10[[#This Row],[Live-cost]]*Table_Query_from_Mac10[[#This Row],[qty_to_ship]]</f>
        <v>74.400000000000006</v>
      </c>
      <c r="N3017" s="47">
        <f>IF(Table_Query_from_Mac10[[#This Row],[item_no]]="KDA",-Table_Query_from_Mac10[[#This Row],[unit_price]],Table_Query_from_Mac10[[#This Row],[Net Unit]]*Table_Query_from_Mac10[[#This Row],[qty_to_ship]])</f>
        <v>192.6</v>
      </c>
      <c r="O3017" s="47">
        <f>SUMIFS(Summary!C:C,Summary!H:H,Table_Query_from_Mac10[[#This Row],[Juiceoc]])</f>
        <v>0</v>
      </c>
      <c r="P3017" s="47">
        <f>SUMIFS(Summary!D:D,Summary!H:H,Table_Query_from_Mac10[[#This Row],[Juiceoc]])</f>
        <v>0</v>
      </c>
      <c r="Q3017" s="47">
        <f>SUMIFS(Summary!E:E,Summary!H:H,Table_Query_from_Mac10[[#This Row],[Juiceoc]])</f>
        <v>0</v>
      </c>
      <c r="R3017" s="47">
        <f>Table_Query_from_Mac10[[#This Row],[Net Unit]]*(1+Table_Query_from_Mac10[[#This Row],[PriceIncreasebyType]])</f>
        <v>3.21</v>
      </c>
      <c r="S3017" s="47">
        <f>Table_Query_from_Mac10[[#This Row],[UnitPriceFuture]]*Table_Query_from_Mac10[[#This Row],[qtytoShipFuture]]</f>
        <v>192.6</v>
      </c>
      <c r="T3017" s="47">
        <f>ROUND(Table_Query_from_Mac10[[#This Row],[qty_to_ship]]*(1+Table_Query_from_Mac10[[#This Row],[VolumeIncreasebyType]]),0)</f>
        <v>60</v>
      </c>
      <c r="U3017" s="47">
        <f>Table_Query_from_Mac10[[#This Row],[qtytoShipFuture]]*Table_Query_from_Mac10[[#This Row],[Future-cost]]</f>
        <v>74.400000000000006</v>
      </c>
      <c r="V3017" s="47">
        <f>Table_Query_from_Mac10[[#This Row],[qtytoShipFuture]]-Table_Query_from_Mac10[[#This Row],[qty_to_ship]]</f>
        <v>0</v>
      </c>
      <c r="W3017" s="47">
        <f>Table_Query_from_Mac10[[#This Row],[UnitPriceFuture]]</f>
        <v>3.21</v>
      </c>
      <c r="X3017" s="47">
        <f>Table_Query_from_Mac10[[#This Row],[Unit Increase]]*Table_Query_from_Mac10[[#This Row],[UnitPriceFuture]]</f>
        <v>0</v>
      </c>
      <c r="Y3017" s="47">
        <f>Table_Query_from_Mac10[[#This Row],[Unit Increase]]*Table_Query_from_Mac10[[#This Row],[Future-cost]]</f>
        <v>0</v>
      </c>
      <c r="Z3017" s="47">
        <f>-(Table_Query_from_Mac10[[#This Row],[Incremental Sales]]+((Table_Query_from_Mac10[[#This Row],[Incremental Sales]]*-(SUM(Summary!$S$8:$S$9)))))*Summary!$S$18</f>
        <v>0</v>
      </c>
      <c r="AA3017" s="47">
        <f>IFERROR(Table_Query_from_Mac10[[#This Row],[Incremental Cost]]/Table_Query_from_Mac10[[#This Row],[Incremental Sales]],0)</f>
        <v>0</v>
      </c>
      <c r="AB3017" s="47">
        <f>IFERROR(Table_Query_from_Mac10[[#This Row],[TotalCostFuture]]/Table_Query_from_Mac10[[#This Row],[totalsalesFuture]],0)</f>
        <v>0.38629283489096577</v>
      </c>
      <c r="AN3017" s="31">
        <v>240</v>
      </c>
      <c r="AO3017">
        <f t="shared" si="94"/>
        <v>60</v>
      </c>
      <c r="AQ3017" s="31">
        <v>9.17</v>
      </c>
      <c r="AR3017">
        <f t="shared" si="95"/>
        <v>3.21</v>
      </c>
    </row>
    <row r="3018" spans="1:44" x14ac:dyDescent="0.25">
      <c r="A3018">
        <v>90218</v>
      </c>
      <c r="B3018">
        <v>13</v>
      </c>
      <c r="C3018" t="s">
        <v>86</v>
      </c>
      <c r="D3018" t="s">
        <v>79</v>
      </c>
      <c r="E3018">
        <v>23</v>
      </c>
      <c r="F3018">
        <v>1.35</v>
      </c>
      <c r="G3018">
        <v>3.61</v>
      </c>
      <c r="H3018" s="1">
        <v>44845</v>
      </c>
      <c r="I3018" s="20">
        <v>0</v>
      </c>
      <c r="J3018" s="47">
        <f>Table_Query_from_Mac10[[#This Row],[unit_price]]-(Table_Query_from_Mac10[[#This Row],[unit_price]]*(Table_Query_from_Mac10[[#This Row],[discount_pct]]/100))</f>
        <v>3.61</v>
      </c>
      <c r="K3018" s="47">
        <f>Table_Query_from_Mac10[[#This Row],[unit_cost]]</f>
        <v>1.35</v>
      </c>
      <c r="L3018" s="47">
        <f>Table_Query_from_Mac10[[#This Row],[Live-cost]]*(1+Table_Query_from_Mac10[[#This Row],[CogsIncreasebyTYPE]])</f>
        <v>1.35</v>
      </c>
      <c r="M3018" s="47">
        <f>Table_Query_from_Mac10[[#This Row],[Live-cost]]*Table_Query_from_Mac10[[#This Row],[qty_to_ship]]</f>
        <v>31.05</v>
      </c>
      <c r="N3018" s="47">
        <f>IF(Table_Query_from_Mac10[[#This Row],[item_no]]="KDA",-Table_Query_from_Mac10[[#This Row],[unit_price]],Table_Query_from_Mac10[[#This Row],[Net Unit]]*Table_Query_from_Mac10[[#This Row],[qty_to_ship]])</f>
        <v>83.03</v>
      </c>
      <c r="O3018" s="47">
        <f>SUMIFS(Summary!C:C,Summary!H:H,Table_Query_from_Mac10[[#This Row],[Juiceoc]])</f>
        <v>0</v>
      </c>
      <c r="P3018" s="47">
        <f>SUMIFS(Summary!D:D,Summary!H:H,Table_Query_from_Mac10[[#This Row],[Juiceoc]])</f>
        <v>0</v>
      </c>
      <c r="Q3018" s="47">
        <f>SUMIFS(Summary!E:E,Summary!H:H,Table_Query_from_Mac10[[#This Row],[Juiceoc]])</f>
        <v>0</v>
      </c>
      <c r="R3018" s="47">
        <f>Table_Query_from_Mac10[[#This Row],[Net Unit]]*(1+Table_Query_from_Mac10[[#This Row],[PriceIncreasebyType]])</f>
        <v>3.61</v>
      </c>
      <c r="S3018" s="47">
        <f>Table_Query_from_Mac10[[#This Row],[UnitPriceFuture]]*Table_Query_from_Mac10[[#This Row],[qtytoShipFuture]]</f>
        <v>83.03</v>
      </c>
      <c r="T3018" s="47">
        <f>ROUND(Table_Query_from_Mac10[[#This Row],[qty_to_ship]]*(1+Table_Query_from_Mac10[[#This Row],[VolumeIncreasebyType]]),0)</f>
        <v>23</v>
      </c>
      <c r="U3018" s="47">
        <f>Table_Query_from_Mac10[[#This Row],[qtytoShipFuture]]*Table_Query_from_Mac10[[#This Row],[Future-cost]]</f>
        <v>31.05</v>
      </c>
      <c r="V3018" s="47">
        <f>Table_Query_from_Mac10[[#This Row],[qtytoShipFuture]]-Table_Query_from_Mac10[[#This Row],[qty_to_ship]]</f>
        <v>0</v>
      </c>
      <c r="W3018" s="47">
        <f>Table_Query_from_Mac10[[#This Row],[UnitPriceFuture]]</f>
        <v>3.61</v>
      </c>
      <c r="X3018" s="47">
        <f>Table_Query_from_Mac10[[#This Row],[Unit Increase]]*Table_Query_from_Mac10[[#This Row],[UnitPriceFuture]]</f>
        <v>0</v>
      </c>
      <c r="Y3018" s="47">
        <f>Table_Query_from_Mac10[[#This Row],[Unit Increase]]*Table_Query_from_Mac10[[#This Row],[Future-cost]]</f>
        <v>0</v>
      </c>
      <c r="Z3018" s="47">
        <f>-(Table_Query_from_Mac10[[#This Row],[Incremental Sales]]+((Table_Query_from_Mac10[[#This Row],[Incremental Sales]]*-(SUM(Summary!$S$8:$S$9)))))*Summary!$S$18</f>
        <v>0</v>
      </c>
      <c r="AA3018" s="47">
        <f>IFERROR(Table_Query_from_Mac10[[#This Row],[Incremental Cost]]/Table_Query_from_Mac10[[#This Row],[Incremental Sales]],0)</f>
        <v>0</v>
      </c>
      <c r="AB3018" s="47">
        <f>IFERROR(Table_Query_from_Mac10[[#This Row],[TotalCostFuture]]/Table_Query_from_Mac10[[#This Row],[totalsalesFuture]],0)</f>
        <v>0.37396121883656508</v>
      </c>
      <c r="AN3018" s="30">
        <v>90</v>
      </c>
      <c r="AO3018">
        <f t="shared" si="94"/>
        <v>23</v>
      </c>
      <c r="AQ3018" s="30">
        <v>10.3</v>
      </c>
      <c r="AR3018">
        <f t="shared" si="95"/>
        <v>3.61</v>
      </c>
    </row>
    <row r="3019" spans="1:44" x14ac:dyDescent="0.25">
      <c r="A3019">
        <v>90218</v>
      </c>
      <c r="B3019">
        <v>14</v>
      </c>
      <c r="C3019" t="s">
        <v>86</v>
      </c>
      <c r="D3019" t="s">
        <v>79</v>
      </c>
      <c r="E3019">
        <v>150</v>
      </c>
      <c r="F3019">
        <v>1.46</v>
      </c>
      <c r="G3019">
        <v>3.92</v>
      </c>
      <c r="H3019" s="1">
        <v>44845</v>
      </c>
      <c r="I3019" s="20">
        <v>0</v>
      </c>
      <c r="J3019" s="47">
        <f>Table_Query_from_Mac10[[#This Row],[unit_price]]-(Table_Query_from_Mac10[[#This Row],[unit_price]]*(Table_Query_from_Mac10[[#This Row],[discount_pct]]/100))</f>
        <v>3.92</v>
      </c>
      <c r="K3019" s="47">
        <f>Table_Query_from_Mac10[[#This Row],[unit_cost]]</f>
        <v>1.46</v>
      </c>
      <c r="L3019" s="47">
        <f>Table_Query_from_Mac10[[#This Row],[Live-cost]]*(1+Table_Query_from_Mac10[[#This Row],[CogsIncreasebyTYPE]])</f>
        <v>1.46</v>
      </c>
      <c r="M3019" s="47">
        <f>Table_Query_from_Mac10[[#This Row],[Live-cost]]*Table_Query_from_Mac10[[#This Row],[qty_to_ship]]</f>
        <v>219</v>
      </c>
      <c r="N3019" s="47">
        <f>IF(Table_Query_from_Mac10[[#This Row],[item_no]]="KDA",-Table_Query_from_Mac10[[#This Row],[unit_price]],Table_Query_from_Mac10[[#This Row],[Net Unit]]*Table_Query_from_Mac10[[#This Row],[qty_to_ship]])</f>
        <v>588</v>
      </c>
      <c r="O3019" s="47">
        <f>SUMIFS(Summary!C:C,Summary!H:H,Table_Query_from_Mac10[[#This Row],[Juiceoc]])</f>
        <v>0</v>
      </c>
      <c r="P3019" s="47">
        <f>SUMIFS(Summary!D:D,Summary!H:H,Table_Query_from_Mac10[[#This Row],[Juiceoc]])</f>
        <v>0</v>
      </c>
      <c r="Q3019" s="47">
        <f>SUMIFS(Summary!E:E,Summary!H:H,Table_Query_from_Mac10[[#This Row],[Juiceoc]])</f>
        <v>0</v>
      </c>
      <c r="R3019" s="47">
        <f>Table_Query_from_Mac10[[#This Row],[Net Unit]]*(1+Table_Query_from_Mac10[[#This Row],[PriceIncreasebyType]])</f>
        <v>3.92</v>
      </c>
      <c r="S3019" s="47">
        <f>Table_Query_from_Mac10[[#This Row],[UnitPriceFuture]]*Table_Query_from_Mac10[[#This Row],[qtytoShipFuture]]</f>
        <v>588</v>
      </c>
      <c r="T3019" s="47">
        <f>ROUND(Table_Query_from_Mac10[[#This Row],[qty_to_ship]]*(1+Table_Query_from_Mac10[[#This Row],[VolumeIncreasebyType]]),0)</f>
        <v>150</v>
      </c>
      <c r="U3019" s="47">
        <f>Table_Query_from_Mac10[[#This Row],[qtytoShipFuture]]*Table_Query_from_Mac10[[#This Row],[Future-cost]]</f>
        <v>219</v>
      </c>
      <c r="V3019" s="47">
        <f>Table_Query_from_Mac10[[#This Row],[qtytoShipFuture]]-Table_Query_from_Mac10[[#This Row],[qty_to_ship]]</f>
        <v>0</v>
      </c>
      <c r="W3019" s="47">
        <f>Table_Query_from_Mac10[[#This Row],[UnitPriceFuture]]</f>
        <v>3.92</v>
      </c>
      <c r="X3019" s="47">
        <f>Table_Query_from_Mac10[[#This Row],[Unit Increase]]*Table_Query_from_Mac10[[#This Row],[UnitPriceFuture]]</f>
        <v>0</v>
      </c>
      <c r="Y3019" s="47">
        <f>Table_Query_from_Mac10[[#This Row],[Unit Increase]]*Table_Query_from_Mac10[[#This Row],[Future-cost]]</f>
        <v>0</v>
      </c>
      <c r="Z3019" s="47">
        <f>-(Table_Query_from_Mac10[[#This Row],[Incremental Sales]]+((Table_Query_from_Mac10[[#This Row],[Incremental Sales]]*-(SUM(Summary!$S$8:$S$9)))))*Summary!$S$18</f>
        <v>0</v>
      </c>
      <c r="AA3019" s="47">
        <f>IFERROR(Table_Query_from_Mac10[[#This Row],[Incremental Cost]]/Table_Query_from_Mac10[[#This Row],[Incremental Sales]],0)</f>
        <v>0</v>
      </c>
      <c r="AB3019" s="47">
        <f>IFERROR(Table_Query_from_Mac10[[#This Row],[TotalCostFuture]]/Table_Query_from_Mac10[[#This Row],[totalsalesFuture]],0)</f>
        <v>0.37244897959183676</v>
      </c>
      <c r="AN3019" s="31">
        <v>600</v>
      </c>
      <c r="AO3019">
        <f t="shared" si="94"/>
        <v>150</v>
      </c>
      <c r="AQ3019" s="31">
        <v>11.2</v>
      </c>
      <c r="AR3019">
        <f t="shared" si="95"/>
        <v>3.92</v>
      </c>
    </row>
    <row r="3020" spans="1:44" x14ac:dyDescent="0.25">
      <c r="A3020">
        <v>90310</v>
      </c>
      <c r="B3020">
        <v>1</v>
      </c>
      <c r="C3020" t="s">
        <v>84</v>
      </c>
      <c r="D3020" t="s">
        <v>79</v>
      </c>
      <c r="E3020">
        <v>38</v>
      </c>
      <c r="F3020">
        <v>4.57</v>
      </c>
      <c r="G3020">
        <v>9.9499999999999993</v>
      </c>
      <c r="H3020" s="1">
        <v>44855</v>
      </c>
      <c r="I3020" s="20">
        <v>0</v>
      </c>
      <c r="J3020" s="47">
        <f>Table_Query_from_Mac10[[#This Row],[unit_price]]-(Table_Query_from_Mac10[[#This Row],[unit_price]]*(Table_Query_from_Mac10[[#This Row],[discount_pct]]/100))</f>
        <v>9.9499999999999993</v>
      </c>
      <c r="K3020" s="47">
        <f>Table_Query_from_Mac10[[#This Row],[unit_cost]]</f>
        <v>4.57</v>
      </c>
      <c r="L3020" s="47">
        <f>Table_Query_from_Mac10[[#This Row],[Live-cost]]*(1+Table_Query_from_Mac10[[#This Row],[CogsIncreasebyTYPE]])</f>
        <v>4.57</v>
      </c>
      <c r="M3020" s="47">
        <f>Table_Query_from_Mac10[[#This Row],[Live-cost]]*Table_Query_from_Mac10[[#This Row],[qty_to_ship]]</f>
        <v>173.66000000000003</v>
      </c>
      <c r="N3020" s="47">
        <f>IF(Table_Query_from_Mac10[[#This Row],[item_no]]="KDA",-Table_Query_from_Mac10[[#This Row],[unit_price]],Table_Query_from_Mac10[[#This Row],[Net Unit]]*Table_Query_from_Mac10[[#This Row],[qty_to_ship]])</f>
        <v>378.09999999999997</v>
      </c>
      <c r="O3020" s="47">
        <f>SUMIFS(Summary!C:C,Summary!H:H,Table_Query_from_Mac10[[#This Row],[Juiceoc]])</f>
        <v>0</v>
      </c>
      <c r="P3020" s="47">
        <f>SUMIFS(Summary!D:D,Summary!H:H,Table_Query_from_Mac10[[#This Row],[Juiceoc]])</f>
        <v>0</v>
      </c>
      <c r="Q3020" s="47">
        <f>SUMIFS(Summary!E:E,Summary!H:H,Table_Query_from_Mac10[[#This Row],[Juiceoc]])</f>
        <v>0</v>
      </c>
      <c r="R3020" s="47">
        <f>Table_Query_from_Mac10[[#This Row],[Net Unit]]*(1+Table_Query_from_Mac10[[#This Row],[PriceIncreasebyType]])</f>
        <v>9.9499999999999993</v>
      </c>
      <c r="S3020" s="47">
        <f>Table_Query_from_Mac10[[#This Row],[UnitPriceFuture]]*Table_Query_from_Mac10[[#This Row],[qtytoShipFuture]]</f>
        <v>378.09999999999997</v>
      </c>
      <c r="T3020" s="47">
        <f>ROUND(Table_Query_from_Mac10[[#This Row],[qty_to_ship]]*(1+Table_Query_from_Mac10[[#This Row],[VolumeIncreasebyType]]),0)</f>
        <v>38</v>
      </c>
      <c r="U3020" s="47">
        <f>Table_Query_from_Mac10[[#This Row],[qtytoShipFuture]]*Table_Query_from_Mac10[[#This Row],[Future-cost]]</f>
        <v>173.66000000000003</v>
      </c>
      <c r="V3020" s="47">
        <f>Table_Query_from_Mac10[[#This Row],[qtytoShipFuture]]-Table_Query_from_Mac10[[#This Row],[qty_to_ship]]</f>
        <v>0</v>
      </c>
      <c r="W3020" s="47">
        <f>Table_Query_from_Mac10[[#This Row],[UnitPriceFuture]]</f>
        <v>9.9499999999999993</v>
      </c>
      <c r="X3020" s="47">
        <f>Table_Query_from_Mac10[[#This Row],[Unit Increase]]*Table_Query_from_Mac10[[#This Row],[UnitPriceFuture]]</f>
        <v>0</v>
      </c>
      <c r="Y3020" s="47">
        <f>Table_Query_from_Mac10[[#This Row],[Unit Increase]]*Table_Query_from_Mac10[[#This Row],[Future-cost]]</f>
        <v>0</v>
      </c>
      <c r="Z3020" s="47">
        <f>-(Table_Query_from_Mac10[[#This Row],[Incremental Sales]]+((Table_Query_from_Mac10[[#This Row],[Incremental Sales]]*-(SUM(Summary!$S$8:$S$9)))))*Summary!$S$18</f>
        <v>0</v>
      </c>
      <c r="AA3020" s="47">
        <f>IFERROR(Table_Query_from_Mac10[[#This Row],[Incremental Cost]]/Table_Query_from_Mac10[[#This Row],[Incremental Sales]],0)</f>
        <v>0</v>
      </c>
      <c r="AB3020" s="47">
        <f>IFERROR(Table_Query_from_Mac10[[#This Row],[TotalCostFuture]]/Table_Query_from_Mac10[[#This Row],[totalsalesFuture]],0)</f>
        <v>0.45929648241206039</v>
      </c>
      <c r="AN3020" s="30">
        <v>150</v>
      </c>
      <c r="AO3020">
        <f t="shared" si="94"/>
        <v>38</v>
      </c>
      <c r="AQ3020" s="30">
        <v>28.44</v>
      </c>
      <c r="AR3020">
        <f t="shared" si="95"/>
        <v>9.9499999999999993</v>
      </c>
    </row>
    <row r="3021" spans="1:44" x14ac:dyDescent="0.25">
      <c r="A3021">
        <v>90310</v>
      </c>
      <c r="B3021">
        <v>2</v>
      </c>
      <c r="C3021" t="s">
        <v>84</v>
      </c>
      <c r="D3021" t="s">
        <v>79</v>
      </c>
      <c r="E3021">
        <v>15</v>
      </c>
      <c r="F3021">
        <v>5.03</v>
      </c>
      <c r="G3021">
        <v>10.77</v>
      </c>
      <c r="H3021" s="1">
        <v>44855</v>
      </c>
      <c r="I3021" s="20">
        <v>0</v>
      </c>
      <c r="J3021" s="47">
        <f>Table_Query_from_Mac10[[#This Row],[unit_price]]-(Table_Query_from_Mac10[[#This Row],[unit_price]]*(Table_Query_from_Mac10[[#This Row],[discount_pct]]/100))</f>
        <v>10.77</v>
      </c>
      <c r="K3021" s="47">
        <f>Table_Query_from_Mac10[[#This Row],[unit_cost]]</f>
        <v>5.03</v>
      </c>
      <c r="L3021" s="47">
        <f>Table_Query_from_Mac10[[#This Row],[Live-cost]]*(1+Table_Query_from_Mac10[[#This Row],[CogsIncreasebyTYPE]])</f>
        <v>5.03</v>
      </c>
      <c r="M3021" s="47">
        <f>Table_Query_from_Mac10[[#This Row],[Live-cost]]*Table_Query_from_Mac10[[#This Row],[qty_to_ship]]</f>
        <v>75.45</v>
      </c>
      <c r="N3021" s="47">
        <f>IF(Table_Query_from_Mac10[[#This Row],[item_no]]="KDA",-Table_Query_from_Mac10[[#This Row],[unit_price]],Table_Query_from_Mac10[[#This Row],[Net Unit]]*Table_Query_from_Mac10[[#This Row],[qty_to_ship]])</f>
        <v>161.54999999999998</v>
      </c>
      <c r="O3021" s="47">
        <f>SUMIFS(Summary!C:C,Summary!H:H,Table_Query_from_Mac10[[#This Row],[Juiceoc]])</f>
        <v>0</v>
      </c>
      <c r="P3021" s="47">
        <f>SUMIFS(Summary!D:D,Summary!H:H,Table_Query_from_Mac10[[#This Row],[Juiceoc]])</f>
        <v>0</v>
      </c>
      <c r="Q3021" s="47">
        <f>SUMIFS(Summary!E:E,Summary!H:H,Table_Query_from_Mac10[[#This Row],[Juiceoc]])</f>
        <v>0</v>
      </c>
      <c r="R3021" s="47">
        <f>Table_Query_from_Mac10[[#This Row],[Net Unit]]*(1+Table_Query_from_Mac10[[#This Row],[PriceIncreasebyType]])</f>
        <v>10.77</v>
      </c>
      <c r="S3021" s="47">
        <f>Table_Query_from_Mac10[[#This Row],[UnitPriceFuture]]*Table_Query_from_Mac10[[#This Row],[qtytoShipFuture]]</f>
        <v>161.54999999999998</v>
      </c>
      <c r="T3021" s="47">
        <f>ROUND(Table_Query_from_Mac10[[#This Row],[qty_to_ship]]*(1+Table_Query_from_Mac10[[#This Row],[VolumeIncreasebyType]]),0)</f>
        <v>15</v>
      </c>
      <c r="U3021" s="47">
        <f>Table_Query_from_Mac10[[#This Row],[qtytoShipFuture]]*Table_Query_from_Mac10[[#This Row],[Future-cost]]</f>
        <v>75.45</v>
      </c>
      <c r="V3021" s="47">
        <f>Table_Query_from_Mac10[[#This Row],[qtytoShipFuture]]-Table_Query_from_Mac10[[#This Row],[qty_to_ship]]</f>
        <v>0</v>
      </c>
      <c r="W3021" s="47">
        <f>Table_Query_from_Mac10[[#This Row],[UnitPriceFuture]]</f>
        <v>10.77</v>
      </c>
      <c r="X3021" s="47">
        <f>Table_Query_from_Mac10[[#This Row],[Unit Increase]]*Table_Query_from_Mac10[[#This Row],[UnitPriceFuture]]</f>
        <v>0</v>
      </c>
      <c r="Y3021" s="47">
        <f>Table_Query_from_Mac10[[#This Row],[Unit Increase]]*Table_Query_from_Mac10[[#This Row],[Future-cost]]</f>
        <v>0</v>
      </c>
      <c r="Z3021" s="47">
        <f>-(Table_Query_from_Mac10[[#This Row],[Incremental Sales]]+((Table_Query_from_Mac10[[#This Row],[Incremental Sales]]*-(SUM(Summary!$S$8:$S$9)))))*Summary!$S$18</f>
        <v>0</v>
      </c>
      <c r="AA3021" s="47">
        <f>IFERROR(Table_Query_from_Mac10[[#This Row],[Incremental Cost]]/Table_Query_from_Mac10[[#This Row],[Incremental Sales]],0)</f>
        <v>0</v>
      </c>
      <c r="AB3021" s="47">
        <f>IFERROR(Table_Query_from_Mac10[[#This Row],[TotalCostFuture]]/Table_Query_from_Mac10[[#This Row],[totalsalesFuture]],0)</f>
        <v>0.46703806870937797</v>
      </c>
      <c r="AN3021" s="31">
        <v>60</v>
      </c>
      <c r="AO3021">
        <f t="shared" si="94"/>
        <v>15</v>
      </c>
      <c r="AQ3021" s="31">
        <v>30.77</v>
      </c>
      <c r="AR3021">
        <f t="shared" si="95"/>
        <v>10.77</v>
      </c>
    </row>
    <row r="3022" spans="1:44" x14ac:dyDescent="0.25">
      <c r="A3022">
        <v>90310</v>
      </c>
      <c r="B3022">
        <v>3</v>
      </c>
      <c r="C3022" t="s">
        <v>84</v>
      </c>
      <c r="D3022" t="s">
        <v>79</v>
      </c>
      <c r="E3022">
        <v>12</v>
      </c>
      <c r="F3022">
        <v>6.02</v>
      </c>
      <c r="G3022">
        <v>13.57</v>
      </c>
      <c r="H3022" s="1">
        <v>44855</v>
      </c>
      <c r="I3022" s="20">
        <v>0</v>
      </c>
      <c r="J3022" s="47">
        <f>Table_Query_from_Mac10[[#This Row],[unit_price]]-(Table_Query_from_Mac10[[#This Row],[unit_price]]*(Table_Query_from_Mac10[[#This Row],[discount_pct]]/100))</f>
        <v>13.57</v>
      </c>
      <c r="K3022" s="47">
        <f>Table_Query_from_Mac10[[#This Row],[unit_cost]]</f>
        <v>6.02</v>
      </c>
      <c r="L3022" s="47">
        <f>Table_Query_from_Mac10[[#This Row],[Live-cost]]*(1+Table_Query_from_Mac10[[#This Row],[CogsIncreasebyTYPE]])</f>
        <v>6.02</v>
      </c>
      <c r="M3022" s="47">
        <f>Table_Query_from_Mac10[[#This Row],[Live-cost]]*Table_Query_from_Mac10[[#This Row],[qty_to_ship]]</f>
        <v>72.239999999999995</v>
      </c>
      <c r="N3022" s="47">
        <f>IF(Table_Query_from_Mac10[[#This Row],[item_no]]="KDA",-Table_Query_from_Mac10[[#This Row],[unit_price]],Table_Query_from_Mac10[[#This Row],[Net Unit]]*Table_Query_from_Mac10[[#This Row],[qty_to_ship]])</f>
        <v>162.84</v>
      </c>
      <c r="O3022" s="47">
        <f>SUMIFS(Summary!C:C,Summary!H:H,Table_Query_from_Mac10[[#This Row],[Juiceoc]])</f>
        <v>0</v>
      </c>
      <c r="P3022" s="47">
        <f>SUMIFS(Summary!D:D,Summary!H:H,Table_Query_from_Mac10[[#This Row],[Juiceoc]])</f>
        <v>0</v>
      </c>
      <c r="Q3022" s="47">
        <f>SUMIFS(Summary!E:E,Summary!H:H,Table_Query_from_Mac10[[#This Row],[Juiceoc]])</f>
        <v>0</v>
      </c>
      <c r="R3022" s="47">
        <f>Table_Query_from_Mac10[[#This Row],[Net Unit]]*(1+Table_Query_from_Mac10[[#This Row],[PriceIncreasebyType]])</f>
        <v>13.57</v>
      </c>
      <c r="S3022" s="47">
        <f>Table_Query_from_Mac10[[#This Row],[UnitPriceFuture]]*Table_Query_from_Mac10[[#This Row],[qtytoShipFuture]]</f>
        <v>162.84</v>
      </c>
      <c r="T3022" s="47">
        <f>ROUND(Table_Query_from_Mac10[[#This Row],[qty_to_ship]]*(1+Table_Query_from_Mac10[[#This Row],[VolumeIncreasebyType]]),0)</f>
        <v>12</v>
      </c>
      <c r="U3022" s="47">
        <f>Table_Query_from_Mac10[[#This Row],[qtytoShipFuture]]*Table_Query_from_Mac10[[#This Row],[Future-cost]]</f>
        <v>72.239999999999995</v>
      </c>
      <c r="V3022" s="47">
        <f>Table_Query_from_Mac10[[#This Row],[qtytoShipFuture]]-Table_Query_from_Mac10[[#This Row],[qty_to_ship]]</f>
        <v>0</v>
      </c>
      <c r="W3022" s="47">
        <f>Table_Query_from_Mac10[[#This Row],[UnitPriceFuture]]</f>
        <v>13.57</v>
      </c>
      <c r="X3022" s="47">
        <f>Table_Query_from_Mac10[[#This Row],[Unit Increase]]*Table_Query_from_Mac10[[#This Row],[UnitPriceFuture]]</f>
        <v>0</v>
      </c>
      <c r="Y3022" s="47">
        <f>Table_Query_from_Mac10[[#This Row],[Unit Increase]]*Table_Query_from_Mac10[[#This Row],[Future-cost]]</f>
        <v>0</v>
      </c>
      <c r="Z3022" s="47">
        <f>-(Table_Query_from_Mac10[[#This Row],[Incremental Sales]]+((Table_Query_from_Mac10[[#This Row],[Incremental Sales]]*-(SUM(Summary!$S$8:$S$9)))))*Summary!$S$18</f>
        <v>0</v>
      </c>
      <c r="AA3022" s="47">
        <f>IFERROR(Table_Query_from_Mac10[[#This Row],[Incremental Cost]]/Table_Query_from_Mac10[[#This Row],[Incremental Sales]],0)</f>
        <v>0</v>
      </c>
      <c r="AB3022" s="47">
        <f>IFERROR(Table_Query_from_Mac10[[#This Row],[TotalCostFuture]]/Table_Query_from_Mac10[[#This Row],[totalsalesFuture]],0)</f>
        <v>0.44362564480471622</v>
      </c>
      <c r="AN3022" s="30">
        <v>48</v>
      </c>
      <c r="AO3022">
        <f t="shared" si="94"/>
        <v>12</v>
      </c>
      <c r="AQ3022" s="30">
        <v>38.770000000000003</v>
      </c>
      <c r="AR3022">
        <f t="shared" si="95"/>
        <v>13.57</v>
      </c>
    </row>
    <row r="3023" spans="1:44" x14ac:dyDescent="0.25">
      <c r="A3023">
        <v>90310</v>
      </c>
      <c r="B3023">
        <v>4</v>
      </c>
      <c r="C3023" t="s">
        <v>84</v>
      </c>
      <c r="D3023" t="s">
        <v>79</v>
      </c>
      <c r="E3023">
        <v>7</v>
      </c>
      <c r="F3023">
        <v>7.3</v>
      </c>
      <c r="G3023">
        <v>16.18</v>
      </c>
      <c r="H3023" s="1">
        <v>44855</v>
      </c>
      <c r="I3023" s="20">
        <v>0</v>
      </c>
      <c r="J3023" s="47">
        <f>Table_Query_from_Mac10[[#This Row],[unit_price]]-(Table_Query_from_Mac10[[#This Row],[unit_price]]*(Table_Query_from_Mac10[[#This Row],[discount_pct]]/100))</f>
        <v>16.18</v>
      </c>
      <c r="K3023" s="47">
        <f>Table_Query_from_Mac10[[#This Row],[unit_cost]]</f>
        <v>7.3</v>
      </c>
      <c r="L3023" s="47">
        <f>Table_Query_from_Mac10[[#This Row],[Live-cost]]*(1+Table_Query_from_Mac10[[#This Row],[CogsIncreasebyTYPE]])</f>
        <v>7.3</v>
      </c>
      <c r="M3023" s="47">
        <f>Table_Query_from_Mac10[[#This Row],[Live-cost]]*Table_Query_from_Mac10[[#This Row],[qty_to_ship]]</f>
        <v>51.1</v>
      </c>
      <c r="N3023" s="47">
        <f>IF(Table_Query_from_Mac10[[#This Row],[item_no]]="KDA",-Table_Query_from_Mac10[[#This Row],[unit_price]],Table_Query_from_Mac10[[#This Row],[Net Unit]]*Table_Query_from_Mac10[[#This Row],[qty_to_ship]])</f>
        <v>113.25999999999999</v>
      </c>
      <c r="O3023" s="47">
        <f>SUMIFS(Summary!C:C,Summary!H:H,Table_Query_from_Mac10[[#This Row],[Juiceoc]])</f>
        <v>0</v>
      </c>
      <c r="P3023" s="47">
        <f>SUMIFS(Summary!D:D,Summary!H:H,Table_Query_from_Mac10[[#This Row],[Juiceoc]])</f>
        <v>0</v>
      </c>
      <c r="Q3023" s="47">
        <f>SUMIFS(Summary!E:E,Summary!H:H,Table_Query_from_Mac10[[#This Row],[Juiceoc]])</f>
        <v>0</v>
      </c>
      <c r="R3023" s="47">
        <f>Table_Query_from_Mac10[[#This Row],[Net Unit]]*(1+Table_Query_from_Mac10[[#This Row],[PriceIncreasebyType]])</f>
        <v>16.18</v>
      </c>
      <c r="S3023" s="47">
        <f>Table_Query_from_Mac10[[#This Row],[UnitPriceFuture]]*Table_Query_from_Mac10[[#This Row],[qtytoShipFuture]]</f>
        <v>113.25999999999999</v>
      </c>
      <c r="T3023" s="47">
        <f>ROUND(Table_Query_from_Mac10[[#This Row],[qty_to_ship]]*(1+Table_Query_from_Mac10[[#This Row],[VolumeIncreasebyType]]),0)</f>
        <v>7</v>
      </c>
      <c r="U3023" s="47">
        <f>Table_Query_from_Mac10[[#This Row],[qtytoShipFuture]]*Table_Query_from_Mac10[[#This Row],[Future-cost]]</f>
        <v>51.1</v>
      </c>
      <c r="V3023" s="47">
        <f>Table_Query_from_Mac10[[#This Row],[qtytoShipFuture]]-Table_Query_from_Mac10[[#This Row],[qty_to_ship]]</f>
        <v>0</v>
      </c>
      <c r="W3023" s="47">
        <f>Table_Query_from_Mac10[[#This Row],[UnitPriceFuture]]</f>
        <v>16.18</v>
      </c>
      <c r="X3023" s="47">
        <f>Table_Query_from_Mac10[[#This Row],[Unit Increase]]*Table_Query_from_Mac10[[#This Row],[UnitPriceFuture]]</f>
        <v>0</v>
      </c>
      <c r="Y3023" s="47">
        <f>Table_Query_from_Mac10[[#This Row],[Unit Increase]]*Table_Query_from_Mac10[[#This Row],[Future-cost]]</f>
        <v>0</v>
      </c>
      <c r="Z3023" s="47">
        <f>-(Table_Query_from_Mac10[[#This Row],[Incremental Sales]]+((Table_Query_from_Mac10[[#This Row],[Incremental Sales]]*-(SUM(Summary!$S$8:$S$9)))))*Summary!$S$18</f>
        <v>0</v>
      </c>
      <c r="AA3023" s="47">
        <f>IFERROR(Table_Query_from_Mac10[[#This Row],[Incremental Cost]]/Table_Query_from_Mac10[[#This Row],[Incremental Sales]],0)</f>
        <v>0</v>
      </c>
      <c r="AB3023" s="47">
        <f>IFERROR(Table_Query_from_Mac10[[#This Row],[TotalCostFuture]]/Table_Query_from_Mac10[[#This Row],[totalsalesFuture]],0)</f>
        <v>0.45117428924598274</v>
      </c>
      <c r="AN3023" s="31">
        <v>27</v>
      </c>
      <c r="AO3023">
        <f t="shared" si="94"/>
        <v>7</v>
      </c>
      <c r="AQ3023" s="31">
        <v>46.22</v>
      </c>
      <c r="AR3023">
        <f t="shared" si="95"/>
        <v>16.18</v>
      </c>
    </row>
    <row r="3024" spans="1:44" x14ac:dyDescent="0.25">
      <c r="A3024">
        <v>90310</v>
      </c>
      <c r="B3024">
        <v>5</v>
      </c>
      <c r="C3024" t="s">
        <v>84</v>
      </c>
      <c r="D3024" t="s">
        <v>79</v>
      </c>
      <c r="E3024">
        <v>9</v>
      </c>
      <c r="F3024">
        <v>8.4600000000000009</v>
      </c>
      <c r="G3024">
        <v>19.57</v>
      </c>
      <c r="H3024" s="1">
        <v>44855</v>
      </c>
      <c r="I3024" s="20">
        <v>0</v>
      </c>
      <c r="J3024" s="47">
        <f>Table_Query_from_Mac10[[#This Row],[unit_price]]-(Table_Query_from_Mac10[[#This Row],[unit_price]]*(Table_Query_from_Mac10[[#This Row],[discount_pct]]/100))</f>
        <v>19.57</v>
      </c>
      <c r="K3024" s="47">
        <f>Table_Query_from_Mac10[[#This Row],[unit_cost]]</f>
        <v>8.4600000000000009</v>
      </c>
      <c r="L3024" s="47">
        <f>Table_Query_from_Mac10[[#This Row],[Live-cost]]*(1+Table_Query_from_Mac10[[#This Row],[CogsIncreasebyTYPE]])</f>
        <v>8.4600000000000009</v>
      </c>
      <c r="M3024" s="47">
        <f>Table_Query_from_Mac10[[#This Row],[Live-cost]]*Table_Query_from_Mac10[[#This Row],[qty_to_ship]]</f>
        <v>76.140000000000015</v>
      </c>
      <c r="N3024" s="47">
        <f>IF(Table_Query_from_Mac10[[#This Row],[item_no]]="KDA",-Table_Query_from_Mac10[[#This Row],[unit_price]],Table_Query_from_Mac10[[#This Row],[Net Unit]]*Table_Query_from_Mac10[[#This Row],[qty_to_ship]])</f>
        <v>176.13</v>
      </c>
      <c r="O3024" s="47">
        <f>SUMIFS(Summary!C:C,Summary!H:H,Table_Query_from_Mac10[[#This Row],[Juiceoc]])</f>
        <v>0</v>
      </c>
      <c r="P3024" s="47">
        <f>SUMIFS(Summary!D:D,Summary!H:H,Table_Query_from_Mac10[[#This Row],[Juiceoc]])</f>
        <v>0</v>
      </c>
      <c r="Q3024" s="47">
        <f>SUMIFS(Summary!E:E,Summary!H:H,Table_Query_from_Mac10[[#This Row],[Juiceoc]])</f>
        <v>0</v>
      </c>
      <c r="R3024" s="47">
        <f>Table_Query_from_Mac10[[#This Row],[Net Unit]]*(1+Table_Query_from_Mac10[[#This Row],[PriceIncreasebyType]])</f>
        <v>19.57</v>
      </c>
      <c r="S3024" s="47">
        <f>Table_Query_from_Mac10[[#This Row],[UnitPriceFuture]]*Table_Query_from_Mac10[[#This Row],[qtytoShipFuture]]</f>
        <v>176.13</v>
      </c>
      <c r="T3024" s="47">
        <f>ROUND(Table_Query_from_Mac10[[#This Row],[qty_to_ship]]*(1+Table_Query_from_Mac10[[#This Row],[VolumeIncreasebyType]]),0)</f>
        <v>9</v>
      </c>
      <c r="U3024" s="47">
        <f>Table_Query_from_Mac10[[#This Row],[qtytoShipFuture]]*Table_Query_from_Mac10[[#This Row],[Future-cost]]</f>
        <v>76.140000000000015</v>
      </c>
      <c r="V3024" s="47">
        <f>Table_Query_from_Mac10[[#This Row],[qtytoShipFuture]]-Table_Query_from_Mac10[[#This Row],[qty_to_ship]]</f>
        <v>0</v>
      </c>
      <c r="W3024" s="47">
        <f>Table_Query_from_Mac10[[#This Row],[UnitPriceFuture]]</f>
        <v>19.57</v>
      </c>
      <c r="X3024" s="47">
        <f>Table_Query_from_Mac10[[#This Row],[Unit Increase]]*Table_Query_from_Mac10[[#This Row],[UnitPriceFuture]]</f>
        <v>0</v>
      </c>
      <c r="Y3024" s="47">
        <f>Table_Query_from_Mac10[[#This Row],[Unit Increase]]*Table_Query_from_Mac10[[#This Row],[Future-cost]]</f>
        <v>0</v>
      </c>
      <c r="Z3024" s="47">
        <f>-(Table_Query_from_Mac10[[#This Row],[Incremental Sales]]+((Table_Query_from_Mac10[[#This Row],[Incremental Sales]]*-(SUM(Summary!$S$8:$S$9)))))*Summary!$S$18</f>
        <v>0</v>
      </c>
      <c r="AA3024" s="47">
        <f>IFERROR(Table_Query_from_Mac10[[#This Row],[Incremental Cost]]/Table_Query_from_Mac10[[#This Row],[Incremental Sales]],0)</f>
        <v>0</v>
      </c>
      <c r="AB3024" s="47">
        <f>IFERROR(Table_Query_from_Mac10[[#This Row],[TotalCostFuture]]/Table_Query_from_Mac10[[#This Row],[totalsalesFuture]],0)</f>
        <v>0.43229432805314266</v>
      </c>
      <c r="AN3024" s="30">
        <v>36</v>
      </c>
      <c r="AO3024">
        <f t="shared" si="94"/>
        <v>9</v>
      </c>
      <c r="AQ3024" s="30">
        <v>55.92</v>
      </c>
      <c r="AR3024">
        <f t="shared" si="95"/>
        <v>19.57</v>
      </c>
    </row>
    <row r="3025" spans="1:44" x14ac:dyDescent="0.25">
      <c r="A3025">
        <v>90310</v>
      </c>
      <c r="B3025">
        <v>6</v>
      </c>
      <c r="C3025" t="s">
        <v>86</v>
      </c>
      <c r="D3025" t="s">
        <v>79</v>
      </c>
      <c r="E3025">
        <v>15</v>
      </c>
      <c r="F3025">
        <v>5.36</v>
      </c>
      <c r="G3025">
        <v>12.31</v>
      </c>
      <c r="H3025" s="1">
        <v>44855</v>
      </c>
      <c r="I3025" s="20">
        <v>0</v>
      </c>
      <c r="J3025" s="47">
        <f>Table_Query_from_Mac10[[#This Row],[unit_price]]-(Table_Query_from_Mac10[[#This Row],[unit_price]]*(Table_Query_from_Mac10[[#This Row],[discount_pct]]/100))</f>
        <v>12.31</v>
      </c>
      <c r="K3025" s="47">
        <f>Table_Query_from_Mac10[[#This Row],[unit_cost]]</f>
        <v>5.36</v>
      </c>
      <c r="L3025" s="47">
        <f>Table_Query_from_Mac10[[#This Row],[Live-cost]]*(1+Table_Query_from_Mac10[[#This Row],[CogsIncreasebyTYPE]])</f>
        <v>5.36</v>
      </c>
      <c r="M3025" s="47">
        <f>Table_Query_from_Mac10[[#This Row],[Live-cost]]*Table_Query_from_Mac10[[#This Row],[qty_to_ship]]</f>
        <v>80.400000000000006</v>
      </c>
      <c r="N3025" s="47">
        <f>IF(Table_Query_from_Mac10[[#This Row],[item_no]]="KDA",-Table_Query_from_Mac10[[#This Row],[unit_price]],Table_Query_from_Mac10[[#This Row],[Net Unit]]*Table_Query_from_Mac10[[#This Row],[qty_to_ship]])</f>
        <v>184.65</v>
      </c>
      <c r="O3025" s="47">
        <f>SUMIFS(Summary!C:C,Summary!H:H,Table_Query_from_Mac10[[#This Row],[Juiceoc]])</f>
        <v>0</v>
      </c>
      <c r="P3025" s="47">
        <f>SUMIFS(Summary!D:D,Summary!H:H,Table_Query_from_Mac10[[#This Row],[Juiceoc]])</f>
        <v>0</v>
      </c>
      <c r="Q3025" s="47">
        <f>SUMIFS(Summary!E:E,Summary!H:H,Table_Query_from_Mac10[[#This Row],[Juiceoc]])</f>
        <v>0</v>
      </c>
      <c r="R3025" s="47">
        <f>Table_Query_from_Mac10[[#This Row],[Net Unit]]*(1+Table_Query_from_Mac10[[#This Row],[PriceIncreasebyType]])</f>
        <v>12.31</v>
      </c>
      <c r="S3025" s="47">
        <f>Table_Query_from_Mac10[[#This Row],[UnitPriceFuture]]*Table_Query_from_Mac10[[#This Row],[qtytoShipFuture]]</f>
        <v>184.65</v>
      </c>
      <c r="T3025" s="47">
        <f>ROUND(Table_Query_from_Mac10[[#This Row],[qty_to_ship]]*(1+Table_Query_from_Mac10[[#This Row],[VolumeIncreasebyType]]),0)</f>
        <v>15</v>
      </c>
      <c r="U3025" s="47">
        <f>Table_Query_from_Mac10[[#This Row],[qtytoShipFuture]]*Table_Query_from_Mac10[[#This Row],[Future-cost]]</f>
        <v>80.400000000000006</v>
      </c>
      <c r="V3025" s="47">
        <f>Table_Query_from_Mac10[[#This Row],[qtytoShipFuture]]-Table_Query_from_Mac10[[#This Row],[qty_to_ship]]</f>
        <v>0</v>
      </c>
      <c r="W3025" s="47">
        <f>Table_Query_from_Mac10[[#This Row],[UnitPriceFuture]]</f>
        <v>12.31</v>
      </c>
      <c r="X3025" s="47">
        <f>Table_Query_from_Mac10[[#This Row],[Unit Increase]]*Table_Query_from_Mac10[[#This Row],[UnitPriceFuture]]</f>
        <v>0</v>
      </c>
      <c r="Y3025" s="47">
        <f>Table_Query_from_Mac10[[#This Row],[Unit Increase]]*Table_Query_from_Mac10[[#This Row],[Future-cost]]</f>
        <v>0</v>
      </c>
      <c r="Z3025" s="47">
        <f>-(Table_Query_from_Mac10[[#This Row],[Incremental Sales]]+((Table_Query_from_Mac10[[#This Row],[Incremental Sales]]*-(SUM(Summary!$S$8:$S$9)))))*Summary!$S$18</f>
        <v>0</v>
      </c>
      <c r="AA3025" s="47">
        <f>IFERROR(Table_Query_from_Mac10[[#This Row],[Incremental Cost]]/Table_Query_from_Mac10[[#This Row],[Incremental Sales]],0)</f>
        <v>0</v>
      </c>
      <c r="AB3025" s="47">
        <f>IFERROR(Table_Query_from_Mac10[[#This Row],[TotalCostFuture]]/Table_Query_from_Mac10[[#This Row],[totalsalesFuture]],0)</f>
        <v>0.43541835905767673</v>
      </c>
      <c r="AN3025" s="31">
        <v>60</v>
      </c>
      <c r="AO3025">
        <f t="shared" si="94"/>
        <v>15</v>
      </c>
      <c r="AQ3025" s="31">
        <v>35.17</v>
      </c>
      <c r="AR3025">
        <f t="shared" si="95"/>
        <v>12.31</v>
      </c>
    </row>
    <row r="3026" spans="1:44" x14ac:dyDescent="0.25">
      <c r="A3026">
        <v>90310</v>
      </c>
      <c r="B3026">
        <v>7</v>
      </c>
      <c r="C3026" t="s">
        <v>86</v>
      </c>
      <c r="D3026" t="s">
        <v>79</v>
      </c>
      <c r="E3026">
        <v>18</v>
      </c>
      <c r="F3026">
        <v>7.12</v>
      </c>
      <c r="G3026">
        <v>16.670000000000002</v>
      </c>
      <c r="H3026" s="1">
        <v>44855</v>
      </c>
      <c r="I3026" s="20">
        <v>0</v>
      </c>
      <c r="J3026" s="47">
        <f>Table_Query_from_Mac10[[#This Row],[unit_price]]-(Table_Query_from_Mac10[[#This Row],[unit_price]]*(Table_Query_from_Mac10[[#This Row],[discount_pct]]/100))</f>
        <v>16.670000000000002</v>
      </c>
      <c r="K3026" s="47">
        <f>Table_Query_from_Mac10[[#This Row],[unit_cost]]</f>
        <v>7.12</v>
      </c>
      <c r="L3026" s="47">
        <f>Table_Query_from_Mac10[[#This Row],[Live-cost]]*(1+Table_Query_from_Mac10[[#This Row],[CogsIncreasebyTYPE]])</f>
        <v>7.12</v>
      </c>
      <c r="M3026" s="47">
        <f>Table_Query_from_Mac10[[#This Row],[Live-cost]]*Table_Query_from_Mac10[[#This Row],[qty_to_ship]]</f>
        <v>128.16</v>
      </c>
      <c r="N3026" s="47">
        <f>IF(Table_Query_from_Mac10[[#This Row],[item_no]]="KDA",-Table_Query_from_Mac10[[#This Row],[unit_price]],Table_Query_from_Mac10[[#This Row],[Net Unit]]*Table_Query_from_Mac10[[#This Row],[qty_to_ship]])</f>
        <v>300.06000000000006</v>
      </c>
      <c r="O3026" s="47">
        <f>SUMIFS(Summary!C:C,Summary!H:H,Table_Query_from_Mac10[[#This Row],[Juiceoc]])</f>
        <v>0</v>
      </c>
      <c r="P3026" s="47">
        <f>SUMIFS(Summary!D:D,Summary!H:H,Table_Query_from_Mac10[[#This Row],[Juiceoc]])</f>
        <v>0</v>
      </c>
      <c r="Q3026" s="47">
        <f>SUMIFS(Summary!E:E,Summary!H:H,Table_Query_from_Mac10[[#This Row],[Juiceoc]])</f>
        <v>0</v>
      </c>
      <c r="R3026" s="47">
        <f>Table_Query_from_Mac10[[#This Row],[Net Unit]]*(1+Table_Query_from_Mac10[[#This Row],[PriceIncreasebyType]])</f>
        <v>16.670000000000002</v>
      </c>
      <c r="S3026" s="47">
        <f>Table_Query_from_Mac10[[#This Row],[UnitPriceFuture]]*Table_Query_from_Mac10[[#This Row],[qtytoShipFuture]]</f>
        <v>300.06000000000006</v>
      </c>
      <c r="T3026" s="47">
        <f>ROUND(Table_Query_from_Mac10[[#This Row],[qty_to_ship]]*(1+Table_Query_from_Mac10[[#This Row],[VolumeIncreasebyType]]),0)</f>
        <v>18</v>
      </c>
      <c r="U3026" s="47">
        <f>Table_Query_from_Mac10[[#This Row],[qtytoShipFuture]]*Table_Query_from_Mac10[[#This Row],[Future-cost]]</f>
        <v>128.16</v>
      </c>
      <c r="V3026" s="47">
        <f>Table_Query_from_Mac10[[#This Row],[qtytoShipFuture]]-Table_Query_from_Mac10[[#This Row],[qty_to_ship]]</f>
        <v>0</v>
      </c>
      <c r="W3026" s="47">
        <f>Table_Query_from_Mac10[[#This Row],[UnitPriceFuture]]</f>
        <v>16.670000000000002</v>
      </c>
      <c r="X3026" s="47">
        <f>Table_Query_from_Mac10[[#This Row],[Unit Increase]]*Table_Query_from_Mac10[[#This Row],[UnitPriceFuture]]</f>
        <v>0</v>
      </c>
      <c r="Y3026" s="47">
        <f>Table_Query_from_Mac10[[#This Row],[Unit Increase]]*Table_Query_from_Mac10[[#This Row],[Future-cost]]</f>
        <v>0</v>
      </c>
      <c r="Z3026" s="47">
        <f>-(Table_Query_from_Mac10[[#This Row],[Incremental Sales]]+((Table_Query_from_Mac10[[#This Row],[Incremental Sales]]*-(SUM(Summary!$S$8:$S$9)))))*Summary!$S$18</f>
        <v>0</v>
      </c>
      <c r="AA3026" s="47">
        <f>IFERROR(Table_Query_from_Mac10[[#This Row],[Incremental Cost]]/Table_Query_from_Mac10[[#This Row],[Incremental Sales]],0)</f>
        <v>0</v>
      </c>
      <c r="AB3026" s="47">
        <f>IFERROR(Table_Query_from_Mac10[[#This Row],[TotalCostFuture]]/Table_Query_from_Mac10[[#This Row],[totalsalesFuture]],0)</f>
        <v>0.427114577084583</v>
      </c>
      <c r="AN3026" s="30">
        <v>72</v>
      </c>
      <c r="AO3026">
        <f t="shared" si="94"/>
        <v>18</v>
      </c>
      <c r="AQ3026" s="30">
        <v>47.62</v>
      </c>
      <c r="AR3026">
        <f t="shared" si="95"/>
        <v>16.670000000000002</v>
      </c>
    </row>
    <row r="3027" spans="1:44" x14ac:dyDescent="0.25">
      <c r="A3027">
        <v>90310</v>
      </c>
      <c r="B3027">
        <v>8</v>
      </c>
      <c r="C3027" t="s">
        <v>84</v>
      </c>
      <c r="D3027" t="s">
        <v>79</v>
      </c>
      <c r="E3027">
        <v>3</v>
      </c>
      <c r="F3027">
        <v>15.02</v>
      </c>
      <c r="G3027">
        <v>40.229999999999997</v>
      </c>
      <c r="H3027" s="1">
        <v>44855</v>
      </c>
      <c r="I3027" s="20">
        <v>0</v>
      </c>
      <c r="J3027" s="47">
        <f>Table_Query_from_Mac10[[#This Row],[unit_price]]-(Table_Query_from_Mac10[[#This Row],[unit_price]]*(Table_Query_from_Mac10[[#This Row],[discount_pct]]/100))</f>
        <v>40.229999999999997</v>
      </c>
      <c r="K3027" s="47">
        <f>Table_Query_from_Mac10[[#This Row],[unit_cost]]</f>
        <v>15.02</v>
      </c>
      <c r="L3027" s="47">
        <f>Table_Query_from_Mac10[[#This Row],[Live-cost]]*(1+Table_Query_from_Mac10[[#This Row],[CogsIncreasebyTYPE]])</f>
        <v>15.02</v>
      </c>
      <c r="M3027" s="47">
        <f>Table_Query_from_Mac10[[#This Row],[Live-cost]]*Table_Query_from_Mac10[[#This Row],[qty_to_ship]]</f>
        <v>45.06</v>
      </c>
      <c r="N3027" s="47">
        <f>IF(Table_Query_from_Mac10[[#This Row],[item_no]]="KDA",-Table_Query_from_Mac10[[#This Row],[unit_price]],Table_Query_from_Mac10[[#This Row],[Net Unit]]*Table_Query_from_Mac10[[#This Row],[qty_to_ship]])</f>
        <v>120.69</v>
      </c>
      <c r="O3027" s="47">
        <f>SUMIFS(Summary!C:C,Summary!H:H,Table_Query_from_Mac10[[#This Row],[Juiceoc]])</f>
        <v>0</v>
      </c>
      <c r="P3027" s="47">
        <f>SUMIFS(Summary!D:D,Summary!H:H,Table_Query_from_Mac10[[#This Row],[Juiceoc]])</f>
        <v>0</v>
      </c>
      <c r="Q3027" s="47">
        <f>SUMIFS(Summary!E:E,Summary!H:H,Table_Query_from_Mac10[[#This Row],[Juiceoc]])</f>
        <v>0</v>
      </c>
      <c r="R3027" s="47">
        <f>Table_Query_from_Mac10[[#This Row],[Net Unit]]*(1+Table_Query_from_Mac10[[#This Row],[PriceIncreasebyType]])</f>
        <v>40.229999999999997</v>
      </c>
      <c r="S3027" s="47">
        <f>Table_Query_from_Mac10[[#This Row],[UnitPriceFuture]]*Table_Query_from_Mac10[[#This Row],[qtytoShipFuture]]</f>
        <v>120.69</v>
      </c>
      <c r="T3027" s="47">
        <f>ROUND(Table_Query_from_Mac10[[#This Row],[qty_to_ship]]*(1+Table_Query_from_Mac10[[#This Row],[VolumeIncreasebyType]]),0)</f>
        <v>3</v>
      </c>
      <c r="U3027" s="47">
        <f>Table_Query_from_Mac10[[#This Row],[qtytoShipFuture]]*Table_Query_from_Mac10[[#This Row],[Future-cost]]</f>
        <v>45.06</v>
      </c>
      <c r="V3027" s="47">
        <f>Table_Query_from_Mac10[[#This Row],[qtytoShipFuture]]-Table_Query_from_Mac10[[#This Row],[qty_to_ship]]</f>
        <v>0</v>
      </c>
      <c r="W3027" s="47">
        <f>Table_Query_from_Mac10[[#This Row],[UnitPriceFuture]]</f>
        <v>40.229999999999997</v>
      </c>
      <c r="X3027" s="47">
        <f>Table_Query_from_Mac10[[#This Row],[Unit Increase]]*Table_Query_from_Mac10[[#This Row],[UnitPriceFuture]]</f>
        <v>0</v>
      </c>
      <c r="Y3027" s="47">
        <f>Table_Query_from_Mac10[[#This Row],[Unit Increase]]*Table_Query_from_Mac10[[#This Row],[Future-cost]]</f>
        <v>0</v>
      </c>
      <c r="Z3027" s="47">
        <f>-(Table_Query_from_Mac10[[#This Row],[Incremental Sales]]+((Table_Query_from_Mac10[[#This Row],[Incremental Sales]]*-(SUM(Summary!$S$8:$S$9)))))*Summary!$S$18</f>
        <v>0</v>
      </c>
      <c r="AA3027" s="47">
        <f>IFERROR(Table_Query_from_Mac10[[#This Row],[Incremental Cost]]/Table_Query_from_Mac10[[#This Row],[Incremental Sales]],0)</f>
        <v>0</v>
      </c>
      <c r="AB3027" s="47">
        <f>IFERROR(Table_Query_from_Mac10[[#This Row],[TotalCostFuture]]/Table_Query_from_Mac10[[#This Row],[totalsalesFuture]],0)</f>
        <v>0.37335321899080293</v>
      </c>
      <c r="AN3027" s="31">
        <v>12</v>
      </c>
      <c r="AO3027">
        <f t="shared" si="94"/>
        <v>3</v>
      </c>
      <c r="AQ3027" s="31">
        <v>114.95</v>
      </c>
      <c r="AR3027">
        <f t="shared" si="95"/>
        <v>40.229999999999997</v>
      </c>
    </row>
    <row r="3028" spans="1:44" x14ac:dyDescent="0.25">
      <c r="A3028">
        <v>90310</v>
      </c>
      <c r="B3028">
        <v>9</v>
      </c>
      <c r="C3028" t="s">
        <v>86</v>
      </c>
      <c r="D3028" t="s">
        <v>79</v>
      </c>
      <c r="E3028">
        <v>19</v>
      </c>
      <c r="F3028">
        <v>5.56</v>
      </c>
      <c r="G3028">
        <v>12.46</v>
      </c>
      <c r="H3028" s="1">
        <v>44855</v>
      </c>
      <c r="I3028" s="20">
        <v>0</v>
      </c>
      <c r="J3028" s="47">
        <f>Table_Query_from_Mac10[[#This Row],[unit_price]]-(Table_Query_from_Mac10[[#This Row],[unit_price]]*(Table_Query_from_Mac10[[#This Row],[discount_pct]]/100))</f>
        <v>12.46</v>
      </c>
      <c r="K3028" s="47">
        <f>Table_Query_from_Mac10[[#This Row],[unit_cost]]</f>
        <v>5.56</v>
      </c>
      <c r="L3028" s="47">
        <f>Table_Query_from_Mac10[[#This Row],[Live-cost]]*(1+Table_Query_from_Mac10[[#This Row],[CogsIncreasebyTYPE]])</f>
        <v>5.56</v>
      </c>
      <c r="M3028" s="47">
        <f>Table_Query_from_Mac10[[#This Row],[Live-cost]]*Table_Query_from_Mac10[[#This Row],[qty_to_ship]]</f>
        <v>105.63999999999999</v>
      </c>
      <c r="N3028" s="47">
        <f>IF(Table_Query_from_Mac10[[#This Row],[item_no]]="KDA",-Table_Query_from_Mac10[[#This Row],[unit_price]],Table_Query_from_Mac10[[#This Row],[Net Unit]]*Table_Query_from_Mac10[[#This Row],[qty_to_ship]])</f>
        <v>236.74</v>
      </c>
      <c r="O3028" s="47">
        <f>SUMIFS(Summary!C:C,Summary!H:H,Table_Query_from_Mac10[[#This Row],[Juiceoc]])</f>
        <v>0</v>
      </c>
      <c r="P3028" s="47">
        <f>SUMIFS(Summary!D:D,Summary!H:H,Table_Query_from_Mac10[[#This Row],[Juiceoc]])</f>
        <v>0</v>
      </c>
      <c r="Q3028" s="47">
        <f>SUMIFS(Summary!E:E,Summary!H:H,Table_Query_from_Mac10[[#This Row],[Juiceoc]])</f>
        <v>0</v>
      </c>
      <c r="R3028" s="47">
        <f>Table_Query_from_Mac10[[#This Row],[Net Unit]]*(1+Table_Query_from_Mac10[[#This Row],[PriceIncreasebyType]])</f>
        <v>12.46</v>
      </c>
      <c r="S3028" s="47">
        <f>Table_Query_from_Mac10[[#This Row],[UnitPriceFuture]]*Table_Query_from_Mac10[[#This Row],[qtytoShipFuture]]</f>
        <v>236.74</v>
      </c>
      <c r="T3028" s="47">
        <f>ROUND(Table_Query_from_Mac10[[#This Row],[qty_to_ship]]*(1+Table_Query_from_Mac10[[#This Row],[VolumeIncreasebyType]]),0)</f>
        <v>19</v>
      </c>
      <c r="U3028" s="47">
        <f>Table_Query_from_Mac10[[#This Row],[qtytoShipFuture]]*Table_Query_from_Mac10[[#This Row],[Future-cost]]</f>
        <v>105.63999999999999</v>
      </c>
      <c r="V3028" s="47">
        <f>Table_Query_from_Mac10[[#This Row],[qtytoShipFuture]]-Table_Query_from_Mac10[[#This Row],[qty_to_ship]]</f>
        <v>0</v>
      </c>
      <c r="W3028" s="47">
        <f>Table_Query_from_Mac10[[#This Row],[UnitPriceFuture]]</f>
        <v>12.46</v>
      </c>
      <c r="X3028" s="47">
        <f>Table_Query_from_Mac10[[#This Row],[Unit Increase]]*Table_Query_from_Mac10[[#This Row],[UnitPriceFuture]]</f>
        <v>0</v>
      </c>
      <c r="Y3028" s="47">
        <f>Table_Query_from_Mac10[[#This Row],[Unit Increase]]*Table_Query_from_Mac10[[#This Row],[Future-cost]]</f>
        <v>0</v>
      </c>
      <c r="Z3028" s="47">
        <f>-(Table_Query_from_Mac10[[#This Row],[Incremental Sales]]+((Table_Query_from_Mac10[[#This Row],[Incremental Sales]]*-(SUM(Summary!$S$8:$S$9)))))*Summary!$S$18</f>
        <v>0</v>
      </c>
      <c r="AA3028" s="47">
        <f>IFERROR(Table_Query_from_Mac10[[#This Row],[Incremental Cost]]/Table_Query_from_Mac10[[#This Row],[Incremental Sales]],0)</f>
        <v>0</v>
      </c>
      <c r="AB3028" s="47">
        <f>IFERROR(Table_Query_from_Mac10[[#This Row],[TotalCostFuture]]/Table_Query_from_Mac10[[#This Row],[totalsalesFuture]],0)</f>
        <v>0.44622792937399669</v>
      </c>
      <c r="AN3028" s="30">
        <v>75</v>
      </c>
      <c r="AO3028">
        <f t="shared" si="94"/>
        <v>19</v>
      </c>
      <c r="AQ3028" s="30">
        <v>35.6</v>
      </c>
      <c r="AR3028">
        <f t="shared" si="95"/>
        <v>12.46</v>
      </c>
    </row>
    <row r="3029" spans="1:44" x14ac:dyDescent="0.25">
      <c r="A3029">
        <v>90310</v>
      </c>
      <c r="B3029">
        <v>10</v>
      </c>
      <c r="C3029" t="s">
        <v>86</v>
      </c>
      <c r="D3029" t="s">
        <v>79</v>
      </c>
      <c r="E3029">
        <v>60</v>
      </c>
      <c r="F3029">
        <v>5.99</v>
      </c>
      <c r="G3029">
        <v>13.05</v>
      </c>
      <c r="H3029" s="1">
        <v>44855</v>
      </c>
      <c r="I3029" s="20">
        <v>0</v>
      </c>
      <c r="J3029" s="47">
        <f>Table_Query_from_Mac10[[#This Row],[unit_price]]-(Table_Query_from_Mac10[[#This Row],[unit_price]]*(Table_Query_from_Mac10[[#This Row],[discount_pct]]/100))</f>
        <v>13.05</v>
      </c>
      <c r="K3029" s="47">
        <f>Table_Query_from_Mac10[[#This Row],[unit_cost]]</f>
        <v>5.99</v>
      </c>
      <c r="L3029" s="47">
        <f>Table_Query_from_Mac10[[#This Row],[Live-cost]]*(1+Table_Query_from_Mac10[[#This Row],[CogsIncreasebyTYPE]])</f>
        <v>5.99</v>
      </c>
      <c r="M3029" s="47">
        <f>Table_Query_from_Mac10[[#This Row],[Live-cost]]*Table_Query_from_Mac10[[#This Row],[qty_to_ship]]</f>
        <v>359.40000000000003</v>
      </c>
      <c r="N3029" s="47">
        <f>IF(Table_Query_from_Mac10[[#This Row],[item_no]]="KDA",-Table_Query_from_Mac10[[#This Row],[unit_price]],Table_Query_from_Mac10[[#This Row],[Net Unit]]*Table_Query_from_Mac10[[#This Row],[qty_to_ship]])</f>
        <v>783</v>
      </c>
      <c r="O3029" s="47">
        <f>SUMIFS(Summary!C:C,Summary!H:H,Table_Query_from_Mac10[[#This Row],[Juiceoc]])</f>
        <v>0</v>
      </c>
      <c r="P3029" s="47">
        <f>SUMIFS(Summary!D:D,Summary!H:H,Table_Query_from_Mac10[[#This Row],[Juiceoc]])</f>
        <v>0</v>
      </c>
      <c r="Q3029" s="47">
        <f>SUMIFS(Summary!E:E,Summary!H:H,Table_Query_from_Mac10[[#This Row],[Juiceoc]])</f>
        <v>0</v>
      </c>
      <c r="R3029" s="47">
        <f>Table_Query_from_Mac10[[#This Row],[Net Unit]]*(1+Table_Query_from_Mac10[[#This Row],[PriceIncreasebyType]])</f>
        <v>13.05</v>
      </c>
      <c r="S3029" s="47">
        <f>Table_Query_from_Mac10[[#This Row],[UnitPriceFuture]]*Table_Query_from_Mac10[[#This Row],[qtytoShipFuture]]</f>
        <v>783</v>
      </c>
      <c r="T3029" s="47">
        <f>ROUND(Table_Query_from_Mac10[[#This Row],[qty_to_ship]]*(1+Table_Query_from_Mac10[[#This Row],[VolumeIncreasebyType]]),0)</f>
        <v>60</v>
      </c>
      <c r="U3029" s="47">
        <f>Table_Query_from_Mac10[[#This Row],[qtytoShipFuture]]*Table_Query_from_Mac10[[#This Row],[Future-cost]]</f>
        <v>359.40000000000003</v>
      </c>
      <c r="V3029" s="47">
        <f>Table_Query_from_Mac10[[#This Row],[qtytoShipFuture]]-Table_Query_from_Mac10[[#This Row],[qty_to_ship]]</f>
        <v>0</v>
      </c>
      <c r="W3029" s="47">
        <f>Table_Query_from_Mac10[[#This Row],[UnitPriceFuture]]</f>
        <v>13.05</v>
      </c>
      <c r="X3029" s="47">
        <f>Table_Query_from_Mac10[[#This Row],[Unit Increase]]*Table_Query_from_Mac10[[#This Row],[UnitPriceFuture]]</f>
        <v>0</v>
      </c>
      <c r="Y3029" s="47">
        <f>Table_Query_from_Mac10[[#This Row],[Unit Increase]]*Table_Query_from_Mac10[[#This Row],[Future-cost]]</f>
        <v>0</v>
      </c>
      <c r="Z3029" s="47">
        <f>-(Table_Query_from_Mac10[[#This Row],[Incremental Sales]]+((Table_Query_from_Mac10[[#This Row],[Incremental Sales]]*-(SUM(Summary!$S$8:$S$9)))))*Summary!$S$18</f>
        <v>0</v>
      </c>
      <c r="AA3029" s="47">
        <f>IFERROR(Table_Query_from_Mac10[[#This Row],[Incremental Cost]]/Table_Query_from_Mac10[[#This Row],[Incremental Sales]],0)</f>
        <v>0</v>
      </c>
      <c r="AB3029" s="47">
        <f>IFERROR(Table_Query_from_Mac10[[#This Row],[TotalCostFuture]]/Table_Query_from_Mac10[[#This Row],[totalsalesFuture]],0)</f>
        <v>0.45900383141762457</v>
      </c>
      <c r="AN3029" s="31">
        <v>240</v>
      </c>
      <c r="AO3029">
        <f t="shared" si="94"/>
        <v>60</v>
      </c>
      <c r="AQ3029" s="31">
        <v>37.28</v>
      </c>
      <c r="AR3029">
        <f t="shared" si="95"/>
        <v>13.05</v>
      </c>
    </row>
    <row r="3030" spans="1:44" x14ac:dyDescent="0.25">
      <c r="A3030">
        <v>90310</v>
      </c>
      <c r="B3030">
        <v>11</v>
      </c>
      <c r="C3030" t="s">
        <v>86</v>
      </c>
      <c r="D3030" t="s">
        <v>79</v>
      </c>
      <c r="E3030">
        <v>24</v>
      </c>
      <c r="F3030">
        <v>6.64</v>
      </c>
      <c r="G3030">
        <v>14.64</v>
      </c>
      <c r="H3030" s="1">
        <v>44855</v>
      </c>
      <c r="I3030" s="20">
        <v>0</v>
      </c>
      <c r="J3030" s="47">
        <f>Table_Query_from_Mac10[[#This Row],[unit_price]]-(Table_Query_from_Mac10[[#This Row],[unit_price]]*(Table_Query_from_Mac10[[#This Row],[discount_pct]]/100))</f>
        <v>14.64</v>
      </c>
      <c r="K3030" s="47">
        <f>Table_Query_from_Mac10[[#This Row],[unit_cost]]</f>
        <v>6.64</v>
      </c>
      <c r="L3030" s="47">
        <f>Table_Query_from_Mac10[[#This Row],[Live-cost]]*(1+Table_Query_from_Mac10[[#This Row],[CogsIncreasebyTYPE]])</f>
        <v>6.64</v>
      </c>
      <c r="M3030" s="47">
        <f>Table_Query_from_Mac10[[#This Row],[Live-cost]]*Table_Query_from_Mac10[[#This Row],[qty_to_ship]]</f>
        <v>159.35999999999999</v>
      </c>
      <c r="N3030" s="47">
        <f>IF(Table_Query_from_Mac10[[#This Row],[item_no]]="KDA",-Table_Query_from_Mac10[[#This Row],[unit_price]],Table_Query_from_Mac10[[#This Row],[Net Unit]]*Table_Query_from_Mac10[[#This Row],[qty_to_ship]])</f>
        <v>351.36</v>
      </c>
      <c r="O3030" s="47">
        <f>SUMIFS(Summary!C:C,Summary!H:H,Table_Query_from_Mac10[[#This Row],[Juiceoc]])</f>
        <v>0</v>
      </c>
      <c r="P3030" s="47">
        <f>SUMIFS(Summary!D:D,Summary!H:H,Table_Query_from_Mac10[[#This Row],[Juiceoc]])</f>
        <v>0</v>
      </c>
      <c r="Q3030" s="47">
        <f>SUMIFS(Summary!E:E,Summary!H:H,Table_Query_from_Mac10[[#This Row],[Juiceoc]])</f>
        <v>0</v>
      </c>
      <c r="R3030" s="47">
        <f>Table_Query_from_Mac10[[#This Row],[Net Unit]]*(1+Table_Query_from_Mac10[[#This Row],[PriceIncreasebyType]])</f>
        <v>14.64</v>
      </c>
      <c r="S3030" s="47">
        <f>Table_Query_from_Mac10[[#This Row],[UnitPriceFuture]]*Table_Query_from_Mac10[[#This Row],[qtytoShipFuture]]</f>
        <v>351.36</v>
      </c>
      <c r="T3030" s="47">
        <f>ROUND(Table_Query_from_Mac10[[#This Row],[qty_to_ship]]*(1+Table_Query_from_Mac10[[#This Row],[VolumeIncreasebyType]]),0)</f>
        <v>24</v>
      </c>
      <c r="U3030" s="47">
        <f>Table_Query_from_Mac10[[#This Row],[qtytoShipFuture]]*Table_Query_from_Mac10[[#This Row],[Future-cost]]</f>
        <v>159.35999999999999</v>
      </c>
      <c r="V3030" s="47">
        <f>Table_Query_from_Mac10[[#This Row],[qtytoShipFuture]]-Table_Query_from_Mac10[[#This Row],[qty_to_ship]]</f>
        <v>0</v>
      </c>
      <c r="W3030" s="47">
        <f>Table_Query_from_Mac10[[#This Row],[UnitPriceFuture]]</f>
        <v>14.64</v>
      </c>
      <c r="X3030" s="47">
        <f>Table_Query_from_Mac10[[#This Row],[Unit Increase]]*Table_Query_from_Mac10[[#This Row],[UnitPriceFuture]]</f>
        <v>0</v>
      </c>
      <c r="Y3030" s="47">
        <f>Table_Query_from_Mac10[[#This Row],[Unit Increase]]*Table_Query_from_Mac10[[#This Row],[Future-cost]]</f>
        <v>0</v>
      </c>
      <c r="Z3030" s="47">
        <f>-(Table_Query_from_Mac10[[#This Row],[Incremental Sales]]+((Table_Query_from_Mac10[[#This Row],[Incremental Sales]]*-(SUM(Summary!$S$8:$S$9)))))*Summary!$S$18</f>
        <v>0</v>
      </c>
      <c r="AA3030" s="47">
        <f>IFERROR(Table_Query_from_Mac10[[#This Row],[Incremental Cost]]/Table_Query_from_Mac10[[#This Row],[Incremental Sales]],0)</f>
        <v>0</v>
      </c>
      <c r="AB3030" s="47">
        <f>IFERROR(Table_Query_from_Mac10[[#This Row],[TotalCostFuture]]/Table_Query_from_Mac10[[#This Row],[totalsalesFuture]],0)</f>
        <v>0.45355191256830596</v>
      </c>
      <c r="AN3030" s="30">
        <v>96</v>
      </c>
      <c r="AO3030">
        <f t="shared" si="94"/>
        <v>24</v>
      </c>
      <c r="AQ3030" s="30">
        <v>41.83</v>
      </c>
      <c r="AR3030">
        <f t="shared" si="95"/>
        <v>14.64</v>
      </c>
    </row>
    <row r="3031" spans="1:44" x14ac:dyDescent="0.25">
      <c r="A3031">
        <v>90310</v>
      </c>
      <c r="B3031">
        <v>12</v>
      </c>
      <c r="C3031" t="s">
        <v>86</v>
      </c>
      <c r="D3031" t="s">
        <v>79</v>
      </c>
      <c r="E3031">
        <v>16</v>
      </c>
      <c r="F3031">
        <v>7.21</v>
      </c>
      <c r="G3031">
        <v>16</v>
      </c>
      <c r="H3031" s="1">
        <v>44855</v>
      </c>
      <c r="I3031" s="20">
        <v>0</v>
      </c>
      <c r="J3031" s="47">
        <f>Table_Query_from_Mac10[[#This Row],[unit_price]]-(Table_Query_from_Mac10[[#This Row],[unit_price]]*(Table_Query_from_Mac10[[#This Row],[discount_pct]]/100))</f>
        <v>16</v>
      </c>
      <c r="K3031" s="47">
        <f>Table_Query_from_Mac10[[#This Row],[unit_cost]]</f>
        <v>7.21</v>
      </c>
      <c r="L3031" s="47">
        <f>Table_Query_from_Mac10[[#This Row],[Live-cost]]*(1+Table_Query_from_Mac10[[#This Row],[CogsIncreasebyTYPE]])</f>
        <v>7.21</v>
      </c>
      <c r="M3031" s="47">
        <f>Table_Query_from_Mac10[[#This Row],[Live-cost]]*Table_Query_from_Mac10[[#This Row],[qty_to_ship]]</f>
        <v>115.36</v>
      </c>
      <c r="N3031" s="47">
        <f>IF(Table_Query_from_Mac10[[#This Row],[item_no]]="KDA",-Table_Query_from_Mac10[[#This Row],[unit_price]],Table_Query_from_Mac10[[#This Row],[Net Unit]]*Table_Query_from_Mac10[[#This Row],[qty_to_ship]])</f>
        <v>256</v>
      </c>
      <c r="O3031" s="47">
        <f>SUMIFS(Summary!C:C,Summary!H:H,Table_Query_from_Mac10[[#This Row],[Juiceoc]])</f>
        <v>0</v>
      </c>
      <c r="P3031" s="47">
        <f>SUMIFS(Summary!D:D,Summary!H:H,Table_Query_from_Mac10[[#This Row],[Juiceoc]])</f>
        <v>0</v>
      </c>
      <c r="Q3031" s="47">
        <f>SUMIFS(Summary!E:E,Summary!H:H,Table_Query_from_Mac10[[#This Row],[Juiceoc]])</f>
        <v>0</v>
      </c>
      <c r="R3031" s="47">
        <f>Table_Query_from_Mac10[[#This Row],[Net Unit]]*(1+Table_Query_from_Mac10[[#This Row],[PriceIncreasebyType]])</f>
        <v>16</v>
      </c>
      <c r="S3031" s="47">
        <f>Table_Query_from_Mac10[[#This Row],[UnitPriceFuture]]*Table_Query_from_Mac10[[#This Row],[qtytoShipFuture]]</f>
        <v>256</v>
      </c>
      <c r="T3031" s="47">
        <f>ROUND(Table_Query_from_Mac10[[#This Row],[qty_to_ship]]*(1+Table_Query_from_Mac10[[#This Row],[VolumeIncreasebyType]]),0)</f>
        <v>16</v>
      </c>
      <c r="U3031" s="47">
        <f>Table_Query_from_Mac10[[#This Row],[qtytoShipFuture]]*Table_Query_from_Mac10[[#This Row],[Future-cost]]</f>
        <v>115.36</v>
      </c>
      <c r="V3031" s="47">
        <f>Table_Query_from_Mac10[[#This Row],[qtytoShipFuture]]-Table_Query_from_Mac10[[#This Row],[qty_to_ship]]</f>
        <v>0</v>
      </c>
      <c r="W3031" s="47">
        <f>Table_Query_from_Mac10[[#This Row],[UnitPriceFuture]]</f>
        <v>16</v>
      </c>
      <c r="X3031" s="47">
        <f>Table_Query_from_Mac10[[#This Row],[Unit Increase]]*Table_Query_from_Mac10[[#This Row],[UnitPriceFuture]]</f>
        <v>0</v>
      </c>
      <c r="Y3031" s="47">
        <f>Table_Query_from_Mac10[[#This Row],[Unit Increase]]*Table_Query_from_Mac10[[#This Row],[Future-cost]]</f>
        <v>0</v>
      </c>
      <c r="Z3031" s="47">
        <f>-(Table_Query_from_Mac10[[#This Row],[Incremental Sales]]+((Table_Query_from_Mac10[[#This Row],[Incremental Sales]]*-(SUM(Summary!$S$8:$S$9)))))*Summary!$S$18</f>
        <v>0</v>
      </c>
      <c r="AA3031" s="47">
        <f>IFERROR(Table_Query_from_Mac10[[#This Row],[Incremental Cost]]/Table_Query_from_Mac10[[#This Row],[Incremental Sales]],0)</f>
        <v>0</v>
      </c>
      <c r="AB3031" s="47">
        <f>IFERROR(Table_Query_from_Mac10[[#This Row],[TotalCostFuture]]/Table_Query_from_Mac10[[#This Row],[totalsalesFuture]],0)</f>
        <v>0.450625</v>
      </c>
      <c r="AN3031" s="31">
        <v>64</v>
      </c>
      <c r="AO3031">
        <f t="shared" si="94"/>
        <v>16</v>
      </c>
      <c r="AQ3031" s="31">
        <v>45.72</v>
      </c>
      <c r="AR3031">
        <f t="shared" si="95"/>
        <v>16</v>
      </c>
    </row>
    <row r="3032" spans="1:44" x14ac:dyDescent="0.25">
      <c r="A3032">
        <v>90310</v>
      </c>
      <c r="B3032">
        <v>13</v>
      </c>
      <c r="C3032" t="s">
        <v>85</v>
      </c>
      <c r="D3032" t="s">
        <v>79</v>
      </c>
      <c r="E3032">
        <v>14</v>
      </c>
      <c r="F3032">
        <v>10.85</v>
      </c>
      <c r="G3032">
        <v>27.27</v>
      </c>
      <c r="H3032" s="1">
        <v>44855</v>
      </c>
      <c r="I3032" s="20">
        <v>0</v>
      </c>
      <c r="J3032" s="47">
        <f>Table_Query_from_Mac10[[#This Row],[unit_price]]-(Table_Query_from_Mac10[[#This Row],[unit_price]]*(Table_Query_from_Mac10[[#This Row],[discount_pct]]/100))</f>
        <v>27.27</v>
      </c>
      <c r="K3032" s="47">
        <f>Table_Query_from_Mac10[[#This Row],[unit_cost]]</f>
        <v>10.85</v>
      </c>
      <c r="L3032" s="47">
        <f>Table_Query_from_Mac10[[#This Row],[Live-cost]]*(1+Table_Query_from_Mac10[[#This Row],[CogsIncreasebyTYPE]])</f>
        <v>10.85</v>
      </c>
      <c r="M3032" s="47">
        <f>Table_Query_from_Mac10[[#This Row],[Live-cost]]*Table_Query_from_Mac10[[#This Row],[qty_to_ship]]</f>
        <v>151.9</v>
      </c>
      <c r="N3032" s="47">
        <f>IF(Table_Query_from_Mac10[[#This Row],[item_no]]="KDA",-Table_Query_from_Mac10[[#This Row],[unit_price]],Table_Query_from_Mac10[[#This Row],[Net Unit]]*Table_Query_from_Mac10[[#This Row],[qty_to_ship]])</f>
        <v>381.78</v>
      </c>
      <c r="O3032" s="47">
        <f>SUMIFS(Summary!C:C,Summary!H:H,Table_Query_from_Mac10[[#This Row],[Juiceoc]])</f>
        <v>0</v>
      </c>
      <c r="P3032" s="47">
        <f>SUMIFS(Summary!D:D,Summary!H:H,Table_Query_from_Mac10[[#This Row],[Juiceoc]])</f>
        <v>0</v>
      </c>
      <c r="Q3032" s="47">
        <f>SUMIFS(Summary!E:E,Summary!H:H,Table_Query_from_Mac10[[#This Row],[Juiceoc]])</f>
        <v>0</v>
      </c>
      <c r="R3032" s="47">
        <f>Table_Query_from_Mac10[[#This Row],[Net Unit]]*(1+Table_Query_from_Mac10[[#This Row],[PriceIncreasebyType]])</f>
        <v>27.27</v>
      </c>
      <c r="S3032" s="47">
        <f>Table_Query_from_Mac10[[#This Row],[UnitPriceFuture]]*Table_Query_from_Mac10[[#This Row],[qtytoShipFuture]]</f>
        <v>381.78</v>
      </c>
      <c r="T3032" s="47">
        <f>ROUND(Table_Query_from_Mac10[[#This Row],[qty_to_ship]]*(1+Table_Query_from_Mac10[[#This Row],[VolumeIncreasebyType]]),0)</f>
        <v>14</v>
      </c>
      <c r="U3032" s="47">
        <f>Table_Query_from_Mac10[[#This Row],[qtytoShipFuture]]*Table_Query_from_Mac10[[#This Row],[Future-cost]]</f>
        <v>151.9</v>
      </c>
      <c r="V3032" s="47">
        <f>Table_Query_from_Mac10[[#This Row],[qtytoShipFuture]]-Table_Query_from_Mac10[[#This Row],[qty_to_ship]]</f>
        <v>0</v>
      </c>
      <c r="W3032" s="47">
        <f>Table_Query_from_Mac10[[#This Row],[UnitPriceFuture]]</f>
        <v>27.27</v>
      </c>
      <c r="X3032" s="47">
        <f>Table_Query_from_Mac10[[#This Row],[Unit Increase]]*Table_Query_from_Mac10[[#This Row],[UnitPriceFuture]]</f>
        <v>0</v>
      </c>
      <c r="Y3032" s="47">
        <f>Table_Query_from_Mac10[[#This Row],[Unit Increase]]*Table_Query_from_Mac10[[#This Row],[Future-cost]]</f>
        <v>0</v>
      </c>
      <c r="Z3032" s="47">
        <f>-(Table_Query_from_Mac10[[#This Row],[Incremental Sales]]+((Table_Query_from_Mac10[[#This Row],[Incremental Sales]]*-(SUM(Summary!$S$8:$S$9)))))*Summary!$S$18</f>
        <v>0</v>
      </c>
      <c r="AA3032" s="47">
        <f>IFERROR(Table_Query_from_Mac10[[#This Row],[Incremental Cost]]/Table_Query_from_Mac10[[#This Row],[Incremental Sales]],0)</f>
        <v>0</v>
      </c>
      <c r="AB3032" s="47">
        <f>IFERROR(Table_Query_from_Mac10[[#This Row],[TotalCostFuture]]/Table_Query_from_Mac10[[#This Row],[totalsalesFuture]],0)</f>
        <v>0.39787312064539793</v>
      </c>
      <c r="AN3032" s="30">
        <v>54</v>
      </c>
      <c r="AO3032">
        <f t="shared" si="94"/>
        <v>14</v>
      </c>
      <c r="AQ3032" s="30">
        <v>77.92</v>
      </c>
      <c r="AR3032">
        <f t="shared" si="95"/>
        <v>27.27</v>
      </c>
    </row>
    <row r="3033" spans="1:44" x14ac:dyDescent="0.25">
      <c r="A3033">
        <v>90310</v>
      </c>
      <c r="B3033">
        <v>14</v>
      </c>
      <c r="C3033" t="s">
        <v>86</v>
      </c>
      <c r="D3033" t="s">
        <v>79</v>
      </c>
      <c r="E3033">
        <v>3</v>
      </c>
      <c r="F3033">
        <v>1.45</v>
      </c>
      <c r="G3033">
        <v>4.41</v>
      </c>
      <c r="H3033" s="1">
        <v>44855</v>
      </c>
      <c r="I3033" s="20">
        <v>0</v>
      </c>
      <c r="J3033" s="47">
        <f>Table_Query_from_Mac10[[#This Row],[unit_price]]-(Table_Query_from_Mac10[[#This Row],[unit_price]]*(Table_Query_from_Mac10[[#This Row],[discount_pct]]/100))</f>
        <v>4.41</v>
      </c>
      <c r="K3033" s="47">
        <f>Table_Query_from_Mac10[[#This Row],[unit_cost]]</f>
        <v>1.45</v>
      </c>
      <c r="L3033" s="47">
        <f>Table_Query_from_Mac10[[#This Row],[Live-cost]]*(1+Table_Query_from_Mac10[[#This Row],[CogsIncreasebyTYPE]])</f>
        <v>1.45</v>
      </c>
      <c r="M3033" s="47">
        <f>Table_Query_from_Mac10[[#This Row],[Live-cost]]*Table_Query_from_Mac10[[#This Row],[qty_to_ship]]</f>
        <v>4.3499999999999996</v>
      </c>
      <c r="N3033" s="47">
        <f>IF(Table_Query_from_Mac10[[#This Row],[item_no]]="KDA",-Table_Query_from_Mac10[[#This Row],[unit_price]],Table_Query_from_Mac10[[#This Row],[Net Unit]]*Table_Query_from_Mac10[[#This Row],[qty_to_ship]])</f>
        <v>13.23</v>
      </c>
      <c r="O3033" s="47">
        <f>SUMIFS(Summary!C:C,Summary!H:H,Table_Query_from_Mac10[[#This Row],[Juiceoc]])</f>
        <v>0</v>
      </c>
      <c r="P3033" s="47">
        <f>SUMIFS(Summary!D:D,Summary!H:H,Table_Query_from_Mac10[[#This Row],[Juiceoc]])</f>
        <v>0</v>
      </c>
      <c r="Q3033" s="47">
        <f>SUMIFS(Summary!E:E,Summary!H:H,Table_Query_from_Mac10[[#This Row],[Juiceoc]])</f>
        <v>0</v>
      </c>
      <c r="R3033" s="47">
        <f>Table_Query_from_Mac10[[#This Row],[Net Unit]]*(1+Table_Query_from_Mac10[[#This Row],[PriceIncreasebyType]])</f>
        <v>4.41</v>
      </c>
      <c r="S3033" s="47">
        <f>Table_Query_from_Mac10[[#This Row],[UnitPriceFuture]]*Table_Query_from_Mac10[[#This Row],[qtytoShipFuture]]</f>
        <v>13.23</v>
      </c>
      <c r="T3033" s="47">
        <f>ROUND(Table_Query_from_Mac10[[#This Row],[qty_to_ship]]*(1+Table_Query_from_Mac10[[#This Row],[VolumeIncreasebyType]]),0)</f>
        <v>3</v>
      </c>
      <c r="U3033" s="47">
        <f>Table_Query_from_Mac10[[#This Row],[qtytoShipFuture]]*Table_Query_from_Mac10[[#This Row],[Future-cost]]</f>
        <v>4.3499999999999996</v>
      </c>
      <c r="V3033" s="47">
        <f>Table_Query_from_Mac10[[#This Row],[qtytoShipFuture]]-Table_Query_from_Mac10[[#This Row],[qty_to_ship]]</f>
        <v>0</v>
      </c>
      <c r="W3033" s="47">
        <f>Table_Query_from_Mac10[[#This Row],[UnitPriceFuture]]</f>
        <v>4.41</v>
      </c>
      <c r="X3033" s="47">
        <f>Table_Query_from_Mac10[[#This Row],[Unit Increase]]*Table_Query_from_Mac10[[#This Row],[UnitPriceFuture]]</f>
        <v>0</v>
      </c>
      <c r="Y3033" s="47">
        <f>Table_Query_from_Mac10[[#This Row],[Unit Increase]]*Table_Query_from_Mac10[[#This Row],[Future-cost]]</f>
        <v>0</v>
      </c>
      <c r="Z3033" s="47">
        <f>-(Table_Query_from_Mac10[[#This Row],[Incremental Sales]]+((Table_Query_from_Mac10[[#This Row],[Incremental Sales]]*-(SUM(Summary!$S$8:$S$9)))))*Summary!$S$18</f>
        <v>0</v>
      </c>
      <c r="AA3033" s="47">
        <f>IFERROR(Table_Query_from_Mac10[[#This Row],[Incremental Cost]]/Table_Query_from_Mac10[[#This Row],[Incremental Sales]],0)</f>
        <v>0</v>
      </c>
      <c r="AB3033" s="47">
        <f>IFERROR(Table_Query_from_Mac10[[#This Row],[TotalCostFuture]]/Table_Query_from_Mac10[[#This Row],[totalsalesFuture]],0)</f>
        <v>0.32879818594104304</v>
      </c>
      <c r="AN3033" s="31">
        <v>12</v>
      </c>
      <c r="AO3033">
        <f t="shared" si="94"/>
        <v>3</v>
      </c>
      <c r="AQ3033" s="31">
        <v>12.6</v>
      </c>
      <c r="AR3033">
        <f t="shared" si="95"/>
        <v>4.41</v>
      </c>
    </row>
    <row r="3034" spans="1:44" x14ac:dyDescent="0.25">
      <c r="A3034">
        <v>90310</v>
      </c>
      <c r="B3034">
        <v>15</v>
      </c>
      <c r="C3034" t="s">
        <v>86</v>
      </c>
      <c r="D3034" t="s">
        <v>79</v>
      </c>
      <c r="E3034">
        <v>88</v>
      </c>
      <c r="F3034">
        <v>1.56</v>
      </c>
      <c r="G3034">
        <v>4.54</v>
      </c>
      <c r="H3034" s="1">
        <v>44855</v>
      </c>
      <c r="I3034" s="20">
        <v>0</v>
      </c>
      <c r="J3034" s="47">
        <f>Table_Query_from_Mac10[[#This Row],[unit_price]]-(Table_Query_from_Mac10[[#This Row],[unit_price]]*(Table_Query_from_Mac10[[#This Row],[discount_pct]]/100))</f>
        <v>4.54</v>
      </c>
      <c r="K3034" s="47">
        <f>Table_Query_from_Mac10[[#This Row],[unit_cost]]</f>
        <v>1.56</v>
      </c>
      <c r="L3034" s="47">
        <f>Table_Query_from_Mac10[[#This Row],[Live-cost]]*(1+Table_Query_from_Mac10[[#This Row],[CogsIncreasebyTYPE]])</f>
        <v>1.56</v>
      </c>
      <c r="M3034" s="47">
        <f>Table_Query_from_Mac10[[#This Row],[Live-cost]]*Table_Query_from_Mac10[[#This Row],[qty_to_ship]]</f>
        <v>137.28</v>
      </c>
      <c r="N3034" s="47">
        <f>IF(Table_Query_from_Mac10[[#This Row],[item_no]]="KDA",-Table_Query_from_Mac10[[#This Row],[unit_price]],Table_Query_from_Mac10[[#This Row],[Net Unit]]*Table_Query_from_Mac10[[#This Row],[qty_to_ship]])</f>
        <v>399.52</v>
      </c>
      <c r="O3034" s="47">
        <f>SUMIFS(Summary!C:C,Summary!H:H,Table_Query_from_Mac10[[#This Row],[Juiceoc]])</f>
        <v>0</v>
      </c>
      <c r="P3034" s="47">
        <f>SUMIFS(Summary!D:D,Summary!H:H,Table_Query_from_Mac10[[#This Row],[Juiceoc]])</f>
        <v>0</v>
      </c>
      <c r="Q3034" s="47">
        <f>SUMIFS(Summary!E:E,Summary!H:H,Table_Query_from_Mac10[[#This Row],[Juiceoc]])</f>
        <v>0</v>
      </c>
      <c r="R3034" s="47">
        <f>Table_Query_from_Mac10[[#This Row],[Net Unit]]*(1+Table_Query_from_Mac10[[#This Row],[PriceIncreasebyType]])</f>
        <v>4.54</v>
      </c>
      <c r="S3034" s="47">
        <f>Table_Query_from_Mac10[[#This Row],[UnitPriceFuture]]*Table_Query_from_Mac10[[#This Row],[qtytoShipFuture]]</f>
        <v>399.52</v>
      </c>
      <c r="T3034" s="47">
        <f>ROUND(Table_Query_from_Mac10[[#This Row],[qty_to_ship]]*(1+Table_Query_from_Mac10[[#This Row],[VolumeIncreasebyType]]),0)</f>
        <v>88</v>
      </c>
      <c r="U3034" s="47">
        <f>Table_Query_from_Mac10[[#This Row],[qtytoShipFuture]]*Table_Query_from_Mac10[[#This Row],[Future-cost]]</f>
        <v>137.28</v>
      </c>
      <c r="V3034" s="47">
        <f>Table_Query_from_Mac10[[#This Row],[qtytoShipFuture]]-Table_Query_from_Mac10[[#This Row],[qty_to_ship]]</f>
        <v>0</v>
      </c>
      <c r="W3034" s="47">
        <f>Table_Query_from_Mac10[[#This Row],[UnitPriceFuture]]</f>
        <v>4.54</v>
      </c>
      <c r="X3034" s="47">
        <f>Table_Query_from_Mac10[[#This Row],[Unit Increase]]*Table_Query_from_Mac10[[#This Row],[UnitPriceFuture]]</f>
        <v>0</v>
      </c>
      <c r="Y3034" s="47">
        <f>Table_Query_from_Mac10[[#This Row],[Unit Increase]]*Table_Query_from_Mac10[[#This Row],[Future-cost]]</f>
        <v>0</v>
      </c>
      <c r="Z3034" s="47">
        <f>-(Table_Query_from_Mac10[[#This Row],[Incremental Sales]]+((Table_Query_from_Mac10[[#This Row],[Incremental Sales]]*-(SUM(Summary!$S$8:$S$9)))))*Summary!$S$18</f>
        <v>0</v>
      </c>
      <c r="AA3034" s="47">
        <f>IFERROR(Table_Query_from_Mac10[[#This Row],[Incremental Cost]]/Table_Query_from_Mac10[[#This Row],[Incremental Sales]],0)</f>
        <v>0</v>
      </c>
      <c r="AB3034" s="47">
        <f>IFERROR(Table_Query_from_Mac10[[#This Row],[TotalCostFuture]]/Table_Query_from_Mac10[[#This Row],[totalsalesFuture]],0)</f>
        <v>0.34361233480176212</v>
      </c>
      <c r="AN3034" s="30">
        <v>352</v>
      </c>
      <c r="AO3034">
        <f t="shared" si="94"/>
        <v>88</v>
      </c>
      <c r="AQ3034" s="30">
        <v>12.97</v>
      </c>
      <c r="AR3034">
        <f t="shared" si="95"/>
        <v>4.54</v>
      </c>
    </row>
    <row r="3035" spans="1:44" x14ac:dyDescent="0.25">
      <c r="A3035">
        <v>90310</v>
      </c>
      <c r="B3035">
        <v>16</v>
      </c>
      <c r="C3035" t="s">
        <v>86</v>
      </c>
      <c r="D3035" t="s">
        <v>79</v>
      </c>
      <c r="E3035">
        <v>2</v>
      </c>
      <c r="F3035">
        <v>2.42</v>
      </c>
      <c r="G3035">
        <v>7.59</v>
      </c>
      <c r="H3035" s="1">
        <v>44855</v>
      </c>
      <c r="I3035" s="20">
        <v>0</v>
      </c>
      <c r="J3035" s="47">
        <f>Table_Query_from_Mac10[[#This Row],[unit_price]]-(Table_Query_from_Mac10[[#This Row],[unit_price]]*(Table_Query_from_Mac10[[#This Row],[discount_pct]]/100))</f>
        <v>7.59</v>
      </c>
      <c r="K3035" s="47">
        <f>Table_Query_from_Mac10[[#This Row],[unit_cost]]</f>
        <v>2.42</v>
      </c>
      <c r="L3035" s="47">
        <f>Table_Query_from_Mac10[[#This Row],[Live-cost]]*(1+Table_Query_from_Mac10[[#This Row],[CogsIncreasebyTYPE]])</f>
        <v>2.42</v>
      </c>
      <c r="M3035" s="47">
        <f>Table_Query_from_Mac10[[#This Row],[Live-cost]]*Table_Query_from_Mac10[[#This Row],[qty_to_ship]]</f>
        <v>4.84</v>
      </c>
      <c r="N3035" s="47">
        <f>IF(Table_Query_from_Mac10[[#This Row],[item_no]]="KDA",-Table_Query_from_Mac10[[#This Row],[unit_price]],Table_Query_from_Mac10[[#This Row],[Net Unit]]*Table_Query_from_Mac10[[#This Row],[qty_to_ship]])</f>
        <v>15.18</v>
      </c>
      <c r="O3035" s="47">
        <f>SUMIFS(Summary!C:C,Summary!H:H,Table_Query_from_Mac10[[#This Row],[Juiceoc]])</f>
        <v>0</v>
      </c>
      <c r="P3035" s="47">
        <f>SUMIFS(Summary!D:D,Summary!H:H,Table_Query_from_Mac10[[#This Row],[Juiceoc]])</f>
        <v>0</v>
      </c>
      <c r="Q3035" s="47">
        <f>SUMIFS(Summary!E:E,Summary!H:H,Table_Query_from_Mac10[[#This Row],[Juiceoc]])</f>
        <v>0</v>
      </c>
      <c r="R3035" s="47">
        <f>Table_Query_from_Mac10[[#This Row],[Net Unit]]*(1+Table_Query_from_Mac10[[#This Row],[PriceIncreasebyType]])</f>
        <v>7.59</v>
      </c>
      <c r="S3035" s="47">
        <f>Table_Query_from_Mac10[[#This Row],[UnitPriceFuture]]*Table_Query_from_Mac10[[#This Row],[qtytoShipFuture]]</f>
        <v>15.18</v>
      </c>
      <c r="T3035" s="47">
        <f>ROUND(Table_Query_from_Mac10[[#This Row],[qty_to_ship]]*(1+Table_Query_from_Mac10[[#This Row],[VolumeIncreasebyType]]),0)</f>
        <v>2</v>
      </c>
      <c r="U3035" s="47">
        <f>Table_Query_from_Mac10[[#This Row],[qtytoShipFuture]]*Table_Query_from_Mac10[[#This Row],[Future-cost]]</f>
        <v>4.84</v>
      </c>
      <c r="V3035" s="47">
        <f>Table_Query_from_Mac10[[#This Row],[qtytoShipFuture]]-Table_Query_from_Mac10[[#This Row],[qty_to_ship]]</f>
        <v>0</v>
      </c>
      <c r="W3035" s="47">
        <f>Table_Query_from_Mac10[[#This Row],[UnitPriceFuture]]</f>
        <v>7.59</v>
      </c>
      <c r="X3035" s="47">
        <f>Table_Query_from_Mac10[[#This Row],[Unit Increase]]*Table_Query_from_Mac10[[#This Row],[UnitPriceFuture]]</f>
        <v>0</v>
      </c>
      <c r="Y3035" s="47">
        <f>Table_Query_from_Mac10[[#This Row],[Unit Increase]]*Table_Query_from_Mac10[[#This Row],[Future-cost]]</f>
        <v>0</v>
      </c>
      <c r="Z3035" s="47">
        <f>-(Table_Query_from_Mac10[[#This Row],[Incremental Sales]]+((Table_Query_from_Mac10[[#This Row],[Incremental Sales]]*-(SUM(Summary!$S$8:$S$9)))))*Summary!$S$18</f>
        <v>0</v>
      </c>
      <c r="AA3035" s="47">
        <f>IFERROR(Table_Query_from_Mac10[[#This Row],[Incremental Cost]]/Table_Query_from_Mac10[[#This Row],[Incremental Sales]],0)</f>
        <v>0</v>
      </c>
      <c r="AB3035" s="47">
        <f>IFERROR(Table_Query_from_Mac10[[#This Row],[TotalCostFuture]]/Table_Query_from_Mac10[[#This Row],[totalsalesFuture]],0)</f>
        <v>0.3188405797101449</v>
      </c>
      <c r="AN3035" s="31">
        <v>8</v>
      </c>
      <c r="AO3035">
        <f t="shared" si="94"/>
        <v>2</v>
      </c>
      <c r="AQ3035" s="31">
        <v>21.69</v>
      </c>
      <c r="AR3035">
        <f t="shared" si="95"/>
        <v>7.59</v>
      </c>
    </row>
    <row r="3036" spans="1:44" x14ac:dyDescent="0.25">
      <c r="A3036">
        <v>90310</v>
      </c>
      <c r="B3036">
        <v>17</v>
      </c>
      <c r="C3036" t="s">
        <v>86</v>
      </c>
      <c r="D3036" t="s">
        <v>79</v>
      </c>
      <c r="E3036">
        <v>19</v>
      </c>
      <c r="F3036">
        <v>1.02</v>
      </c>
      <c r="G3036">
        <v>2.41</v>
      </c>
      <c r="H3036" s="1">
        <v>44855</v>
      </c>
      <c r="I3036" s="20">
        <v>0</v>
      </c>
      <c r="J3036" s="47">
        <f>Table_Query_from_Mac10[[#This Row],[unit_price]]-(Table_Query_from_Mac10[[#This Row],[unit_price]]*(Table_Query_from_Mac10[[#This Row],[discount_pct]]/100))</f>
        <v>2.41</v>
      </c>
      <c r="K3036" s="47">
        <f>Table_Query_from_Mac10[[#This Row],[unit_cost]]</f>
        <v>1.02</v>
      </c>
      <c r="L3036" s="47">
        <f>Table_Query_from_Mac10[[#This Row],[Live-cost]]*(1+Table_Query_from_Mac10[[#This Row],[CogsIncreasebyTYPE]])</f>
        <v>1.02</v>
      </c>
      <c r="M3036" s="47">
        <f>Table_Query_from_Mac10[[#This Row],[Live-cost]]*Table_Query_from_Mac10[[#This Row],[qty_to_ship]]</f>
        <v>19.38</v>
      </c>
      <c r="N3036" s="47">
        <f>IF(Table_Query_from_Mac10[[#This Row],[item_no]]="KDA",-Table_Query_from_Mac10[[#This Row],[unit_price]],Table_Query_from_Mac10[[#This Row],[Net Unit]]*Table_Query_from_Mac10[[#This Row],[qty_to_ship]])</f>
        <v>45.790000000000006</v>
      </c>
      <c r="O3036" s="47">
        <f>SUMIFS(Summary!C:C,Summary!H:H,Table_Query_from_Mac10[[#This Row],[Juiceoc]])</f>
        <v>0</v>
      </c>
      <c r="P3036" s="47">
        <f>SUMIFS(Summary!D:D,Summary!H:H,Table_Query_from_Mac10[[#This Row],[Juiceoc]])</f>
        <v>0</v>
      </c>
      <c r="Q3036" s="47">
        <f>SUMIFS(Summary!E:E,Summary!H:H,Table_Query_from_Mac10[[#This Row],[Juiceoc]])</f>
        <v>0</v>
      </c>
      <c r="R3036" s="47">
        <f>Table_Query_from_Mac10[[#This Row],[Net Unit]]*(1+Table_Query_from_Mac10[[#This Row],[PriceIncreasebyType]])</f>
        <v>2.41</v>
      </c>
      <c r="S3036" s="47">
        <f>Table_Query_from_Mac10[[#This Row],[UnitPriceFuture]]*Table_Query_from_Mac10[[#This Row],[qtytoShipFuture]]</f>
        <v>45.790000000000006</v>
      </c>
      <c r="T3036" s="47">
        <f>ROUND(Table_Query_from_Mac10[[#This Row],[qty_to_ship]]*(1+Table_Query_from_Mac10[[#This Row],[VolumeIncreasebyType]]),0)</f>
        <v>19</v>
      </c>
      <c r="U3036" s="47">
        <f>Table_Query_from_Mac10[[#This Row],[qtytoShipFuture]]*Table_Query_from_Mac10[[#This Row],[Future-cost]]</f>
        <v>19.38</v>
      </c>
      <c r="V3036" s="47">
        <f>Table_Query_from_Mac10[[#This Row],[qtytoShipFuture]]-Table_Query_from_Mac10[[#This Row],[qty_to_ship]]</f>
        <v>0</v>
      </c>
      <c r="W3036" s="47">
        <f>Table_Query_from_Mac10[[#This Row],[UnitPriceFuture]]</f>
        <v>2.41</v>
      </c>
      <c r="X3036" s="47">
        <f>Table_Query_from_Mac10[[#This Row],[Unit Increase]]*Table_Query_from_Mac10[[#This Row],[UnitPriceFuture]]</f>
        <v>0</v>
      </c>
      <c r="Y3036" s="47">
        <f>Table_Query_from_Mac10[[#This Row],[Unit Increase]]*Table_Query_from_Mac10[[#This Row],[Future-cost]]</f>
        <v>0</v>
      </c>
      <c r="Z3036" s="47">
        <f>-(Table_Query_from_Mac10[[#This Row],[Incremental Sales]]+((Table_Query_from_Mac10[[#This Row],[Incremental Sales]]*-(SUM(Summary!$S$8:$S$9)))))*Summary!$S$18</f>
        <v>0</v>
      </c>
      <c r="AA3036" s="47">
        <f>IFERROR(Table_Query_from_Mac10[[#This Row],[Incremental Cost]]/Table_Query_from_Mac10[[#This Row],[Incremental Sales]],0)</f>
        <v>0</v>
      </c>
      <c r="AB3036" s="47">
        <f>IFERROR(Table_Query_from_Mac10[[#This Row],[TotalCostFuture]]/Table_Query_from_Mac10[[#This Row],[totalsalesFuture]],0)</f>
        <v>0.42323651452282152</v>
      </c>
      <c r="AN3036" s="30">
        <v>75</v>
      </c>
      <c r="AO3036">
        <f t="shared" si="94"/>
        <v>19</v>
      </c>
      <c r="AQ3036" s="30">
        <v>6.89</v>
      </c>
      <c r="AR3036">
        <f t="shared" si="95"/>
        <v>2.41</v>
      </c>
    </row>
    <row r="3037" spans="1:44" x14ac:dyDescent="0.25">
      <c r="A3037">
        <v>90310</v>
      </c>
      <c r="B3037">
        <v>18</v>
      </c>
      <c r="C3037" t="s">
        <v>86</v>
      </c>
      <c r="D3037" t="s">
        <v>79</v>
      </c>
      <c r="E3037">
        <v>12</v>
      </c>
      <c r="F3037">
        <v>1.35</v>
      </c>
      <c r="G3037">
        <v>3.17</v>
      </c>
      <c r="H3037" s="1">
        <v>44855</v>
      </c>
      <c r="I3037" s="20">
        <v>0</v>
      </c>
      <c r="J3037" s="47">
        <f>Table_Query_from_Mac10[[#This Row],[unit_price]]-(Table_Query_from_Mac10[[#This Row],[unit_price]]*(Table_Query_from_Mac10[[#This Row],[discount_pct]]/100))</f>
        <v>3.17</v>
      </c>
      <c r="K3037" s="47">
        <f>Table_Query_from_Mac10[[#This Row],[unit_cost]]</f>
        <v>1.35</v>
      </c>
      <c r="L3037" s="47">
        <f>Table_Query_from_Mac10[[#This Row],[Live-cost]]*(1+Table_Query_from_Mac10[[#This Row],[CogsIncreasebyTYPE]])</f>
        <v>1.35</v>
      </c>
      <c r="M3037" s="47">
        <f>Table_Query_from_Mac10[[#This Row],[Live-cost]]*Table_Query_from_Mac10[[#This Row],[qty_to_ship]]</f>
        <v>16.200000000000003</v>
      </c>
      <c r="N3037" s="47">
        <f>IF(Table_Query_from_Mac10[[#This Row],[item_no]]="KDA",-Table_Query_from_Mac10[[#This Row],[unit_price]],Table_Query_from_Mac10[[#This Row],[Net Unit]]*Table_Query_from_Mac10[[#This Row],[qty_to_ship]])</f>
        <v>38.04</v>
      </c>
      <c r="O3037" s="47">
        <f>SUMIFS(Summary!C:C,Summary!H:H,Table_Query_from_Mac10[[#This Row],[Juiceoc]])</f>
        <v>0</v>
      </c>
      <c r="P3037" s="47">
        <f>SUMIFS(Summary!D:D,Summary!H:H,Table_Query_from_Mac10[[#This Row],[Juiceoc]])</f>
        <v>0</v>
      </c>
      <c r="Q3037" s="47">
        <f>SUMIFS(Summary!E:E,Summary!H:H,Table_Query_from_Mac10[[#This Row],[Juiceoc]])</f>
        <v>0</v>
      </c>
      <c r="R3037" s="47">
        <f>Table_Query_from_Mac10[[#This Row],[Net Unit]]*(1+Table_Query_from_Mac10[[#This Row],[PriceIncreasebyType]])</f>
        <v>3.17</v>
      </c>
      <c r="S3037" s="47">
        <f>Table_Query_from_Mac10[[#This Row],[UnitPriceFuture]]*Table_Query_from_Mac10[[#This Row],[qtytoShipFuture]]</f>
        <v>38.04</v>
      </c>
      <c r="T3037" s="47">
        <f>ROUND(Table_Query_from_Mac10[[#This Row],[qty_to_ship]]*(1+Table_Query_from_Mac10[[#This Row],[VolumeIncreasebyType]]),0)</f>
        <v>12</v>
      </c>
      <c r="U3037" s="47">
        <f>Table_Query_from_Mac10[[#This Row],[qtytoShipFuture]]*Table_Query_from_Mac10[[#This Row],[Future-cost]]</f>
        <v>16.200000000000003</v>
      </c>
      <c r="V3037" s="47">
        <f>Table_Query_from_Mac10[[#This Row],[qtytoShipFuture]]-Table_Query_from_Mac10[[#This Row],[qty_to_ship]]</f>
        <v>0</v>
      </c>
      <c r="W3037" s="47">
        <f>Table_Query_from_Mac10[[#This Row],[UnitPriceFuture]]</f>
        <v>3.17</v>
      </c>
      <c r="X3037" s="47">
        <f>Table_Query_from_Mac10[[#This Row],[Unit Increase]]*Table_Query_from_Mac10[[#This Row],[UnitPriceFuture]]</f>
        <v>0</v>
      </c>
      <c r="Y3037" s="47">
        <f>Table_Query_from_Mac10[[#This Row],[Unit Increase]]*Table_Query_from_Mac10[[#This Row],[Future-cost]]</f>
        <v>0</v>
      </c>
      <c r="Z3037" s="47">
        <f>-(Table_Query_from_Mac10[[#This Row],[Incremental Sales]]+((Table_Query_from_Mac10[[#This Row],[Incremental Sales]]*-(SUM(Summary!$S$8:$S$9)))))*Summary!$S$18</f>
        <v>0</v>
      </c>
      <c r="AA3037" s="47">
        <f>IFERROR(Table_Query_from_Mac10[[#This Row],[Incremental Cost]]/Table_Query_from_Mac10[[#This Row],[Incremental Sales]],0)</f>
        <v>0</v>
      </c>
      <c r="AB3037" s="47">
        <f>IFERROR(Table_Query_from_Mac10[[#This Row],[TotalCostFuture]]/Table_Query_from_Mac10[[#This Row],[totalsalesFuture]],0)</f>
        <v>0.4258675078864354</v>
      </c>
      <c r="AN3037" s="31">
        <v>45</v>
      </c>
      <c r="AO3037">
        <f t="shared" si="94"/>
        <v>12</v>
      </c>
      <c r="AQ3037" s="31">
        <v>9.0500000000000007</v>
      </c>
      <c r="AR3037">
        <f t="shared" si="95"/>
        <v>3.17</v>
      </c>
    </row>
    <row r="3038" spans="1:44" x14ac:dyDescent="0.25">
      <c r="A3038">
        <v>90310</v>
      </c>
      <c r="B3038">
        <v>19</v>
      </c>
      <c r="C3038" t="s">
        <v>86</v>
      </c>
      <c r="D3038" t="s">
        <v>79</v>
      </c>
      <c r="E3038">
        <v>50</v>
      </c>
      <c r="F3038">
        <v>1.46</v>
      </c>
      <c r="G3038">
        <v>3.45</v>
      </c>
      <c r="H3038" s="1">
        <v>44855</v>
      </c>
      <c r="I3038" s="20">
        <v>0</v>
      </c>
      <c r="J3038" s="47">
        <f>Table_Query_from_Mac10[[#This Row],[unit_price]]-(Table_Query_from_Mac10[[#This Row],[unit_price]]*(Table_Query_from_Mac10[[#This Row],[discount_pct]]/100))</f>
        <v>3.45</v>
      </c>
      <c r="K3038" s="47">
        <f>Table_Query_from_Mac10[[#This Row],[unit_cost]]</f>
        <v>1.46</v>
      </c>
      <c r="L3038" s="47">
        <f>Table_Query_from_Mac10[[#This Row],[Live-cost]]*(1+Table_Query_from_Mac10[[#This Row],[CogsIncreasebyTYPE]])</f>
        <v>1.46</v>
      </c>
      <c r="M3038" s="47">
        <f>Table_Query_from_Mac10[[#This Row],[Live-cost]]*Table_Query_from_Mac10[[#This Row],[qty_to_ship]]</f>
        <v>73</v>
      </c>
      <c r="N3038" s="47">
        <f>IF(Table_Query_from_Mac10[[#This Row],[item_no]]="KDA",-Table_Query_from_Mac10[[#This Row],[unit_price]],Table_Query_from_Mac10[[#This Row],[Net Unit]]*Table_Query_from_Mac10[[#This Row],[qty_to_ship]])</f>
        <v>172.5</v>
      </c>
      <c r="O3038" s="47">
        <f>SUMIFS(Summary!C:C,Summary!H:H,Table_Query_from_Mac10[[#This Row],[Juiceoc]])</f>
        <v>0</v>
      </c>
      <c r="P3038" s="47">
        <f>SUMIFS(Summary!D:D,Summary!H:H,Table_Query_from_Mac10[[#This Row],[Juiceoc]])</f>
        <v>0</v>
      </c>
      <c r="Q3038" s="47">
        <f>SUMIFS(Summary!E:E,Summary!H:H,Table_Query_from_Mac10[[#This Row],[Juiceoc]])</f>
        <v>0</v>
      </c>
      <c r="R3038" s="47">
        <f>Table_Query_from_Mac10[[#This Row],[Net Unit]]*(1+Table_Query_from_Mac10[[#This Row],[PriceIncreasebyType]])</f>
        <v>3.45</v>
      </c>
      <c r="S3038" s="47">
        <f>Table_Query_from_Mac10[[#This Row],[UnitPriceFuture]]*Table_Query_from_Mac10[[#This Row],[qtytoShipFuture]]</f>
        <v>172.5</v>
      </c>
      <c r="T3038" s="47">
        <f>ROUND(Table_Query_from_Mac10[[#This Row],[qty_to_ship]]*(1+Table_Query_from_Mac10[[#This Row],[VolumeIncreasebyType]]),0)</f>
        <v>50</v>
      </c>
      <c r="U3038" s="47">
        <f>Table_Query_from_Mac10[[#This Row],[qtytoShipFuture]]*Table_Query_from_Mac10[[#This Row],[Future-cost]]</f>
        <v>73</v>
      </c>
      <c r="V3038" s="47">
        <f>Table_Query_from_Mac10[[#This Row],[qtytoShipFuture]]-Table_Query_from_Mac10[[#This Row],[qty_to_ship]]</f>
        <v>0</v>
      </c>
      <c r="W3038" s="47">
        <f>Table_Query_from_Mac10[[#This Row],[UnitPriceFuture]]</f>
        <v>3.45</v>
      </c>
      <c r="X3038" s="47">
        <f>Table_Query_from_Mac10[[#This Row],[Unit Increase]]*Table_Query_from_Mac10[[#This Row],[UnitPriceFuture]]</f>
        <v>0</v>
      </c>
      <c r="Y3038" s="47">
        <f>Table_Query_from_Mac10[[#This Row],[Unit Increase]]*Table_Query_from_Mac10[[#This Row],[Future-cost]]</f>
        <v>0</v>
      </c>
      <c r="Z3038" s="47">
        <f>-(Table_Query_from_Mac10[[#This Row],[Incremental Sales]]+((Table_Query_from_Mac10[[#This Row],[Incremental Sales]]*-(SUM(Summary!$S$8:$S$9)))))*Summary!$S$18</f>
        <v>0</v>
      </c>
      <c r="AA3038" s="47">
        <f>IFERROR(Table_Query_from_Mac10[[#This Row],[Incremental Cost]]/Table_Query_from_Mac10[[#This Row],[Incremental Sales]],0)</f>
        <v>0</v>
      </c>
      <c r="AB3038" s="47">
        <f>IFERROR(Table_Query_from_Mac10[[#This Row],[TotalCostFuture]]/Table_Query_from_Mac10[[#This Row],[totalsalesFuture]],0)</f>
        <v>0.42318840579710143</v>
      </c>
      <c r="AN3038" s="30">
        <v>200</v>
      </c>
      <c r="AO3038">
        <f t="shared" si="94"/>
        <v>50</v>
      </c>
      <c r="AQ3038" s="30">
        <v>9.86</v>
      </c>
      <c r="AR3038">
        <f t="shared" si="95"/>
        <v>3.45</v>
      </c>
    </row>
    <row r="3039" spans="1:44" x14ac:dyDescent="0.25">
      <c r="A3039">
        <v>90310</v>
      </c>
      <c r="B3039">
        <v>20</v>
      </c>
      <c r="C3039" t="s">
        <v>86</v>
      </c>
      <c r="D3039" t="s">
        <v>79</v>
      </c>
      <c r="E3039">
        <v>30</v>
      </c>
      <c r="F3039">
        <v>1.99</v>
      </c>
      <c r="G3039">
        <v>4.76</v>
      </c>
      <c r="H3039" s="1">
        <v>44855</v>
      </c>
      <c r="I3039" s="20">
        <v>0</v>
      </c>
      <c r="J3039" s="47">
        <f>Table_Query_from_Mac10[[#This Row],[unit_price]]-(Table_Query_from_Mac10[[#This Row],[unit_price]]*(Table_Query_from_Mac10[[#This Row],[discount_pct]]/100))</f>
        <v>4.76</v>
      </c>
      <c r="K3039" s="47">
        <f>Table_Query_from_Mac10[[#This Row],[unit_cost]]</f>
        <v>1.99</v>
      </c>
      <c r="L3039" s="47">
        <f>Table_Query_from_Mac10[[#This Row],[Live-cost]]*(1+Table_Query_from_Mac10[[#This Row],[CogsIncreasebyTYPE]])</f>
        <v>1.99</v>
      </c>
      <c r="M3039" s="47">
        <f>Table_Query_from_Mac10[[#This Row],[Live-cost]]*Table_Query_from_Mac10[[#This Row],[qty_to_ship]]</f>
        <v>59.7</v>
      </c>
      <c r="N3039" s="47">
        <f>IF(Table_Query_from_Mac10[[#This Row],[item_no]]="KDA",-Table_Query_from_Mac10[[#This Row],[unit_price]],Table_Query_from_Mac10[[#This Row],[Net Unit]]*Table_Query_from_Mac10[[#This Row],[qty_to_ship]])</f>
        <v>142.79999999999998</v>
      </c>
      <c r="O3039" s="47">
        <f>SUMIFS(Summary!C:C,Summary!H:H,Table_Query_from_Mac10[[#This Row],[Juiceoc]])</f>
        <v>0</v>
      </c>
      <c r="P3039" s="47">
        <f>SUMIFS(Summary!D:D,Summary!H:H,Table_Query_from_Mac10[[#This Row],[Juiceoc]])</f>
        <v>0</v>
      </c>
      <c r="Q3039" s="47">
        <f>SUMIFS(Summary!E:E,Summary!H:H,Table_Query_from_Mac10[[#This Row],[Juiceoc]])</f>
        <v>0</v>
      </c>
      <c r="R3039" s="47">
        <f>Table_Query_from_Mac10[[#This Row],[Net Unit]]*(1+Table_Query_from_Mac10[[#This Row],[PriceIncreasebyType]])</f>
        <v>4.76</v>
      </c>
      <c r="S3039" s="47">
        <f>Table_Query_from_Mac10[[#This Row],[UnitPriceFuture]]*Table_Query_from_Mac10[[#This Row],[qtytoShipFuture]]</f>
        <v>142.79999999999998</v>
      </c>
      <c r="T3039" s="47">
        <f>ROUND(Table_Query_from_Mac10[[#This Row],[qty_to_ship]]*(1+Table_Query_from_Mac10[[#This Row],[VolumeIncreasebyType]]),0)</f>
        <v>30</v>
      </c>
      <c r="U3039" s="47">
        <f>Table_Query_from_Mac10[[#This Row],[qtytoShipFuture]]*Table_Query_from_Mac10[[#This Row],[Future-cost]]</f>
        <v>59.7</v>
      </c>
      <c r="V3039" s="47">
        <f>Table_Query_from_Mac10[[#This Row],[qtytoShipFuture]]-Table_Query_from_Mac10[[#This Row],[qty_to_ship]]</f>
        <v>0</v>
      </c>
      <c r="W3039" s="47">
        <f>Table_Query_from_Mac10[[#This Row],[UnitPriceFuture]]</f>
        <v>4.76</v>
      </c>
      <c r="X3039" s="47">
        <f>Table_Query_from_Mac10[[#This Row],[Unit Increase]]*Table_Query_from_Mac10[[#This Row],[UnitPriceFuture]]</f>
        <v>0</v>
      </c>
      <c r="Y3039" s="47">
        <f>Table_Query_from_Mac10[[#This Row],[Unit Increase]]*Table_Query_from_Mac10[[#This Row],[Future-cost]]</f>
        <v>0</v>
      </c>
      <c r="Z3039" s="47">
        <f>-(Table_Query_from_Mac10[[#This Row],[Incremental Sales]]+((Table_Query_from_Mac10[[#This Row],[Incremental Sales]]*-(SUM(Summary!$S$8:$S$9)))))*Summary!$S$18</f>
        <v>0</v>
      </c>
      <c r="AA3039" s="47">
        <f>IFERROR(Table_Query_from_Mac10[[#This Row],[Incremental Cost]]/Table_Query_from_Mac10[[#This Row],[Incremental Sales]],0)</f>
        <v>0</v>
      </c>
      <c r="AB3039" s="47">
        <f>IFERROR(Table_Query_from_Mac10[[#This Row],[TotalCostFuture]]/Table_Query_from_Mac10[[#This Row],[totalsalesFuture]],0)</f>
        <v>0.41806722689075637</v>
      </c>
      <c r="AN3039" s="31">
        <v>120</v>
      </c>
      <c r="AO3039">
        <f t="shared" si="94"/>
        <v>30</v>
      </c>
      <c r="AQ3039" s="31">
        <v>13.6</v>
      </c>
      <c r="AR3039">
        <f t="shared" si="95"/>
        <v>4.76</v>
      </c>
    </row>
    <row r="3040" spans="1:44" x14ac:dyDescent="0.25">
      <c r="A3040">
        <v>90310</v>
      </c>
      <c r="B3040">
        <v>21</v>
      </c>
      <c r="C3040" t="s">
        <v>86</v>
      </c>
      <c r="D3040" t="s">
        <v>79</v>
      </c>
      <c r="E3040">
        <v>30</v>
      </c>
      <c r="F3040">
        <v>2.52</v>
      </c>
      <c r="G3040">
        <v>6.46</v>
      </c>
      <c r="H3040" s="1">
        <v>44855</v>
      </c>
      <c r="I3040" s="20">
        <v>0</v>
      </c>
      <c r="J3040" s="47">
        <f>Table_Query_from_Mac10[[#This Row],[unit_price]]-(Table_Query_from_Mac10[[#This Row],[unit_price]]*(Table_Query_from_Mac10[[#This Row],[discount_pct]]/100))</f>
        <v>6.46</v>
      </c>
      <c r="K3040" s="47">
        <f>Table_Query_from_Mac10[[#This Row],[unit_cost]]</f>
        <v>2.52</v>
      </c>
      <c r="L3040" s="47">
        <f>Table_Query_from_Mac10[[#This Row],[Live-cost]]*(1+Table_Query_from_Mac10[[#This Row],[CogsIncreasebyTYPE]])</f>
        <v>2.52</v>
      </c>
      <c r="M3040" s="47">
        <f>Table_Query_from_Mac10[[#This Row],[Live-cost]]*Table_Query_from_Mac10[[#This Row],[qty_to_ship]]</f>
        <v>75.599999999999994</v>
      </c>
      <c r="N3040" s="47">
        <f>IF(Table_Query_from_Mac10[[#This Row],[item_no]]="KDA",-Table_Query_from_Mac10[[#This Row],[unit_price]],Table_Query_from_Mac10[[#This Row],[Net Unit]]*Table_Query_from_Mac10[[#This Row],[qty_to_ship]])</f>
        <v>193.8</v>
      </c>
      <c r="O3040" s="47">
        <f>SUMIFS(Summary!C:C,Summary!H:H,Table_Query_from_Mac10[[#This Row],[Juiceoc]])</f>
        <v>0</v>
      </c>
      <c r="P3040" s="47">
        <f>SUMIFS(Summary!D:D,Summary!H:H,Table_Query_from_Mac10[[#This Row],[Juiceoc]])</f>
        <v>0</v>
      </c>
      <c r="Q3040" s="47">
        <f>SUMIFS(Summary!E:E,Summary!H:H,Table_Query_from_Mac10[[#This Row],[Juiceoc]])</f>
        <v>0</v>
      </c>
      <c r="R3040" s="47">
        <f>Table_Query_from_Mac10[[#This Row],[Net Unit]]*(1+Table_Query_from_Mac10[[#This Row],[PriceIncreasebyType]])</f>
        <v>6.46</v>
      </c>
      <c r="S3040" s="47">
        <f>Table_Query_from_Mac10[[#This Row],[UnitPriceFuture]]*Table_Query_from_Mac10[[#This Row],[qtytoShipFuture]]</f>
        <v>193.8</v>
      </c>
      <c r="T3040" s="47">
        <f>ROUND(Table_Query_from_Mac10[[#This Row],[qty_to_ship]]*(1+Table_Query_from_Mac10[[#This Row],[VolumeIncreasebyType]]),0)</f>
        <v>30</v>
      </c>
      <c r="U3040" s="47">
        <f>Table_Query_from_Mac10[[#This Row],[qtytoShipFuture]]*Table_Query_from_Mac10[[#This Row],[Future-cost]]</f>
        <v>75.599999999999994</v>
      </c>
      <c r="V3040" s="47">
        <f>Table_Query_from_Mac10[[#This Row],[qtytoShipFuture]]-Table_Query_from_Mac10[[#This Row],[qty_to_ship]]</f>
        <v>0</v>
      </c>
      <c r="W3040" s="47">
        <f>Table_Query_from_Mac10[[#This Row],[UnitPriceFuture]]</f>
        <v>6.46</v>
      </c>
      <c r="X3040" s="47">
        <f>Table_Query_from_Mac10[[#This Row],[Unit Increase]]*Table_Query_from_Mac10[[#This Row],[UnitPriceFuture]]</f>
        <v>0</v>
      </c>
      <c r="Y3040" s="47">
        <f>Table_Query_from_Mac10[[#This Row],[Unit Increase]]*Table_Query_from_Mac10[[#This Row],[Future-cost]]</f>
        <v>0</v>
      </c>
      <c r="Z3040" s="47">
        <f>-(Table_Query_from_Mac10[[#This Row],[Incremental Sales]]+((Table_Query_from_Mac10[[#This Row],[Incremental Sales]]*-(SUM(Summary!$S$8:$S$9)))))*Summary!$S$18</f>
        <v>0</v>
      </c>
      <c r="AA3040" s="47">
        <f>IFERROR(Table_Query_from_Mac10[[#This Row],[Incremental Cost]]/Table_Query_from_Mac10[[#This Row],[Incremental Sales]],0)</f>
        <v>0</v>
      </c>
      <c r="AB3040" s="47">
        <f>IFERROR(Table_Query_from_Mac10[[#This Row],[TotalCostFuture]]/Table_Query_from_Mac10[[#This Row],[totalsalesFuture]],0)</f>
        <v>0.3900928792569659</v>
      </c>
      <c r="AN3040" s="30">
        <v>120</v>
      </c>
      <c r="AO3040">
        <f t="shared" si="94"/>
        <v>30</v>
      </c>
      <c r="AQ3040" s="30">
        <v>18.46</v>
      </c>
      <c r="AR3040">
        <f t="shared" si="95"/>
        <v>6.46</v>
      </c>
    </row>
    <row r="3041" spans="1:44" x14ac:dyDescent="0.25">
      <c r="A3041">
        <v>90310</v>
      </c>
      <c r="B3041">
        <v>22</v>
      </c>
      <c r="C3041" t="s">
        <v>86</v>
      </c>
      <c r="D3041" t="s">
        <v>79</v>
      </c>
      <c r="E3041">
        <v>24</v>
      </c>
      <c r="F3041">
        <v>0.81</v>
      </c>
      <c r="G3041">
        <v>2.0699999999999998</v>
      </c>
      <c r="H3041" s="1">
        <v>44855</v>
      </c>
      <c r="I3041" s="20">
        <v>0</v>
      </c>
      <c r="J3041" s="47">
        <f>Table_Query_from_Mac10[[#This Row],[unit_price]]-(Table_Query_from_Mac10[[#This Row],[unit_price]]*(Table_Query_from_Mac10[[#This Row],[discount_pct]]/100))</f>
        <v>2.0699999999999998</v>
      </c>
      <c r="K3041" s="47">
        <f>Table_Query_from_Mac10[[#This Row],[unit_cost]]</f>
        <v>0.81</v>
      </c>
      <c r="L3041" s="47">
        <f>Table_Query_from_Mac10[[#This Row],[Live-cost]]*(1+Table_Query_from_Mac10[[#This Row],[CogsIncreasebyTYPE]])</f>
        <v>0.81</v>
      </c>
      <c r="M3041" s="47">
        <f>Table_Query_from_Mac10[[#This Row],[Live-cost]]*Table_Query_from_Mac10[[#This Row],[qty_to_ship]]</f>
        <v>19.440000000000001</v>
      </c>
      <c r="N3041" s="47">
        <f>IF(Table_Query_from_Mac10[[#This Row],[item_no]]="KDA",-Table_Query_from_Mac10[[#This Row],[unit_price]],Table_Query_from_Mac10[[#This Row],[Net Unit]]*Table_Query_from_Mac10[[#This Row],[qty_to_ship]])</f>
        <v>49.679999999999993</v>
      </c>
      <c r="O3041" s="47">
        <f>SUMIFS(Summary!C:C,Summary!H:H,Table_Query_from_Mac10[[#This Row],[Juiceoc]])</f>
        <v>0</v>
      </c>
      <c r="P3041" s="47">
        <f>SUMIFS(Summary!D:D,Summary!H:H,Table_Query_from_Mac10[[#This Row],[Juiceoc]])</f>
        <v>0</v>
      </c>
      <c r="Q3041" s="47">
        <f>SUMIFS(Summary!E:E,Summary!H:H,Table_Query_from_Mac10[[#This Row],[Juiceoc]])</f>
        <v>0</v>
      </c>
      <c r="R3041" s="47">
        <f>Table_Query_from_Mac10[[#This Row],[Net Unit]]*(1+Table_Query_from_Mac10[[#This Row],[PriceIncreasebyType]])</f>
        <v>2.0699999999999998</v>
      </c>
      <c r="S3041" s="47">
        <f>Table_Query_from_Mac10[[#This Row],[UnitPriceFuture]]*Table_Query_from_Mac10[[#This Row],[qtytoShipFuture]]</f>
        <v>49.679999999999993</v>
      </c>
      <c r="T3041" s="47">
        <f>ROUND(Table_Query_from_Mac10[[#This Row],[qty_to_ship]]*(1+Table_Query_from_Mac10[[#This Row],[VolumeIncreasebyType]]),0)</f>
        <v>24</v>
      </c>
      <c r="U3041" s="47">
        <f>Table_Query_from_Mac10[[#This Row],[qtytoShipFuture]]*Table_Query_from_Mac10[[#This Row],[Future-cost]]</f>
        <v>19.440000000000001</v>
      </c>
      <c r="V3041" s="47">
        <f>Table_Query_from_Mac10[[#This Row],[qtytoShipFuture]]-Table_Query_from_Mac10[[#This Row],[qty_to_ship]]</f>
        <v>0</v>
      </c>
      <c r="W3041" s="47">
        <f>Table_Query_from_Mac10[[#This Row],[UnitPriceFuture]]</f>
        <v>2.0699999999999998</v>
      </c>
      <c r="X3041" s="47">
        <f>Table_Query_from_Mac10[[#This Row],[Unit Increase]]*Table_Query_from_Mac10[[#This Row],[UnitPriceFuture]]</f>
        <v>0</v>
      </c>
      <c r="Y3041" s="47">
        <f>Table_Query_from_Mac10[[#This Row],[Unit Increase]]*Table_Query_from_Mac10[[#This Row],[Future-cost]]</f>
        <v>0</v>
      </c>
      <c r="Z3041" s="47">
        <f>-(Table_Query_from_Mac10[[#This Row],[Incremental Sales]]+((Table_Query_from_Mac10[[#This Row],[Incremental Sales]]*-(SUM(Summary!$S$8:$S$9)))))*Summary!$S$18</f>
        <v>0</v>
      </c>
      <c r="AA3041" s="47">
        <f>IFERROR(Table_Query_from_Mac10[[#This Row],[Incremental Cost]]/Table_Query_from_Mac10[[#This Row],[Incremental Sales]],0)</f>
        <v>0</v>
      </c>
      <c r="AB3041" s="47">
        <f>IFERROR(Table_Query_from_Mac10[[#This Row],[TotalCostFuture]]/Table_Query_from_Mac10[[#This Row],[totalsalesFuture]],0)</f>
        <v>0.39130434782608703</v>
      </c>
      <c r="AN3041" s="31">
        <v>96</v>
      </c>
      <c r="AO3041">
        <f t="shared" si="94"/>
        <v>24</v>
      </c>
      <c r="AQ3041" s="31">
        <v>5.9</v>
      </c>
      <c r="AR3041">
        <f t="shared" si="95"/>
        <v>2.0699999999999998</v>
      </c>
    </row>
    <row r="3042" spans="1:44" x14ac:dyDescent="0.25">
      <c r="A3042">
        <v>90311</v>
      </c>
      <c r="B3042">
        <v>1</v>
      </c>
      <c r="C3042" t="s">
        <v>56</v>
      </c>
      <c r="D3042" t="s">
        <v>81</v>
      </c>
      <c r="E3042">
        <v>3</v>
      </c>
      <c r="F3042">
        <v>2.64</v>
      </c>
      <c r="G3042">
        <v>5.94</v>
      </c>
      <c r="H3042" s="1">
        <v>44858</v>
      </c>
      <c r="I3042" s="20">
        <v>3</v>
      </c>
      <c r="J3042" s="47">
        <f>Table_Query_from_Mac10[[#This Row],[unit_price]]-(Table_Query_from_Mac10[[#This Row],[unit_price]]*(Table_Query_from_Mac10[[#This Row],[discount_pct]]/100))</f>
        <v>5.7618</v>
      </c>
      <c r="K3042" s="47">
        <f>Table_Query_from_Mac10[[#This Row],[unit_cost]]</f>
        <v>2.64</v>
      </c>
      <c r="L3042" s="47">
        <f>Table_Query_from_Mac10[[#This Row],[Live-cost]]*(1+Table_Query_from_Mac10[[#This Row],[CogsIncreasebyTYPE]])</f>
        <v>2.64</v>
      </c>
      <c r="M3042" s="47">
        <f>Table_Query_from_Mac10[[#This Row],[Live-cost]]*Table_Query_from_Mac10[[#This Row],[qty_to_ship]]</f>
        <v>7.92</v>
      </c>
      <c r="N3042" s="47">
        <f>IF(Table_Query_from_Mac10[[#This Row],[item_no]]="KDA",-Table_Query_from_Mac10[[#This Row],[unit_price]],Table_Query_from_Mac10[[#This Row],[Net Unit]]*Table_Query_from_Mac10[[#This Row],[qty_to_ship]])</f>
        <v>17.285399999999999</v>
      </c>
      <c r="O3042" s="47">
        <f>SUMIFS(Summary!C:C,Summary!H:H,Table_Query_from_Mac10[[#This Row],[Juiceoc]])</f>
        <v>0</v>
      </c>
      <c r="P3042" s="47">
        <f>SUMIFS(Summary!D:D,Summary!H:H,Table_Query_from_Mac10[[#This Row],[Juiceoc]])</f>
        <v>0</v>
      </c>
      <c r="Q3042" s="47">
        <f>SUMIFS(Summary!E:E,Summary!H:H,Table_Query_from_Mac10[[#This Row],[Juiceoc]])</f>
        <v>0</v>
      </c>
      <c r="R3042" s="47">
        <f>Table_Query_from_Mac10[[#This Row],[Net Unit]]*(1+Table_Query_from_Mac10[[#This Row],[PriceIncreasebyType]])</f>
        <v>5.7618</v>
      </c>
      <c r="S3042" s="47">
        <f>Table_Query_from_Mac10[[#This Row],[UnitPriceFuture]]*Table_Query_from_Mac10[[#This Row],[qtytoShipFuture]]</f>
        <v>17.285399999999999</v>
      </c>
      <c r="T3042" s="47">
        <f>ROUND(Table_Query_from_Mac10[[#This Row],[qty_to_ship]]*(1+Table_Query_from_Mac10[[#This Row],[VolumeIncreasebyType]]),0)</f>
        <v>3</v>
      </c>
      <c r="U3042" s="47">
        <f>Table_Query_from_Mac10[[#This Row],[qtytoShipFuture]]*Table_Query_from_Mac10[[#This Row],[Future-cost]]</f>
        <v>7.92</v>
      </c>
      <c r="V3042" s="47">
        <f>Table_Query_from_Mac10[[#This Row],[qtytoShipFuture]]-Table_Query_from_Mac10[[#This Row],[qty_to_ship]]</f>
        <v>0</v>
      </c>
      <c r="W3042" s="47">
        <f>Table_Query_from_Mac10[[#This Row],[UnitPriceFuture]]</f>
        <v>5.7618</v>
      </c>
      <c r="X3042" s="47">
        <f>Table_Query_from_Mac10[[#This Row],[Unit Increase]]*Table_Query_from_Mac10[[#This Row],[UnitPriceFuture]]</f>
        <v>0</v>
      </c>
      <c r="Y3042" s="47">
        <f>Table_Query_from_Mac10[[#This Row],[Unit Increase]]*Table_Query_from_Mac10[[#This Row],[Future-cost]]</f>
        <v>0</v>
      </c>
      <c r="Z3042" s="47">
        <f>-(Table_Query_from_Mac10[[#This Row],[Incremental Sales]]+((Table_Query_from_Mac10[[#This Row],[Incremental Sales]]*-(SUM(Summary!$S$8:$S$9)))))*Summary!$S$18</f>
        <v>0</v>
      </c>
      <c r="AA3042" s="47">
        <f>IFERROR(Table_Query_from_Mac10[[#This Row],[Incremental Cost]]/Table_Query_from_Mac10[[#This Row],[Incremental Sales]],0)</f>
        <v>0</v>
      </c>
      <c r="AB3042" s="47">
        <f>IFERROR(Table_Query_from_Mac10[[#This Row],[TotalCostFuture]]/Table_Query_from_Mac10[[#This Row],[totalsalesFuture]],0)</f>
        <v>0.45819014891179843</v>
      </c>
      <c r="AN3042" s="30">
        <v>9</v>
      </c>
      <c r="AO3042">
        <f t="shared" si="94"/>
        <v>3</v>
      </c>
      <c r="AQ3042" s="30">
        <v>16.97</v>
      </c>
      <c r="AR3042">
        <f t="shared" si="95"/>
        <v>5.94</v>
      </c>
    </row>
    <row r="3043" spans="1:44" x14ac:dyDescent="0.25">
      <c r="A3043">
        <v>90311</v>
      </c>
      <c r="B3043">
        <v>2</v>
      </c>
      <c r="C3043" t="s">
        <v>55</v>
      </c>
      <c r="D3043" t="s">
        <v>81</v>
      </c>
      <c r="E3043">
        <v>3</v>
      </c>
      <c r="F3043">
        <v>3.08</v>
      </c>
      <c r="G3043">
        <v>6.77</v>
      </c>
      <c r="H3043" s="1">
        <v>44858</v>
      </c>
      <c r="I3043" s="20">
        <v>3</v>
      </c>
      <c r="J3043" s="47">
        <f>Table_Query_from_Mac10[[#This Row],[unit_price]]-(Table_Query_from_Mac10[[#This Row],[unit_price]]*(Table_Query_from_Mac10[[#This Row],[discount_pct]]/100))</f>
        <v>6.5668999999999995</v>
      </c>
      <c r="K3043" s="47">
        <f>Table_Query_from_Mac10[[#This Row],[unit_cost]]</f>
        <v>3.08</v>
      </c>
      <c r="L3043" s="47">
        <f>Table_Query_from_Mac10[[#This Row],[Live-cost]]*(1+Table_Query_from_Mac10[[#This Row],[CogsIncreasebyTYPE]])</f>
        <v>3.08</v>
      </c>
      <c r="M3043" s="47">
        <f>Table_Query_from_Mac10[[#This Row],[Live-cost]]*Table_Query_from_Mac10[[#This Row],[qty_to_ship]]</f>
        <v>9.24</v>
      </c>
      <c r="N3043" s="47">
        <f>IF(Table_Query_from_Mac10[[#This Row],[item_no]]="KDA",-Table_Query_from_Mac10[[#This Row],[unit_price]],Table_Query_from_Mac10[[#This Row],[Net Unit]]*Table_Query_from_Mac10[[#This Row],[qty_to_ship]])</f>
        <v>19.700699999999998</v>
      </c>
      <c r="O3043" s="47">
        <f>SUMIFS(Summary!C:C,Summary!H:H,Table_Query_from_Mac10[[#This Row],[Juiceoc]])</f>
        <v>0</v>
      </c>
      <c r="P3043" s="47">
        <f>SUMIFS(Summary!D:D,Summary!H:H,Table_Query_from_Mac10[[#This Row],[Juiceoc]])</f>
        <v>0</v>
      </c>
      <c r="Q3043" s="47">
        <f>SUMIFS(Summary!E:E,Summary!H:H,Table_Query_from_Mac10[[#This Row],[Juiceoc]])</f>
        <v>0</v>
      </c>
      <c r="R3043" s="47">
        <f>Table_Query_from_Mac10[[#This Row],[Net Unit]]*(1+Table_Query_from_Mac10[[#This Row],[PriceIncreasebyType]])</f>
        <v>6.5668999999999995</v>
      </c>
      <c r="S3043" s="47">
        <f>Table_Query_from_Mac10[[#This Row],[UnitPriceFuture]]*Table_Query_from_Mac10[[#This Row],[qtytoShipFuture]]</f>
        <v>19.700699999999998</v>
      </c>
      <c r="T3043" s="47">
        <f>ROUND(Table_Query_from_Mac10[[#This Row],[qty_to_ship]]*(1+Table_Query_from_Mac10[[#This Row],[VolumeIncreasebyType]]),0)</f>
        <v>3</v>
      </c>
      <c r="U3043" s="47">
        <f>Table_Query_from_Mac10[[#This Row],[qtytoShipFuture]]*Table_Query_from_Mac10[[#This Row],[Future-cost]]</f>
        <v>9.24</v>
      </c>
      <c r="V3043" s="47">
        <f>Table_Query_from_Mac10[[#This Row],[qtytoShipFuture]]-Table_Query_from_Mac10[[#This Row],[qty_to_ship]]</f>
        <v>0</v>
      </c>
      <c r="W3043" s="47">
        <f>Table_Query_from_Mac10[[#This Row],[UnitPriceFuture]]</f>
        <v>6.5668999999999995</v>
      </c>
      <c r="X3043" s="47">
        <f>Table_Query_from_Mac10[[#This Row],[Unit Increase]]*Table_Query_from_Mac10[[#This Row],[UnitPriceFuture]]</f>
        <v>0</v>
      </c>
      <c r="Y3043" s="47">
        <f>Table_Query_from_Mac10[[#This Row],[Unit Increase]]*Table_Query_from_Mac10[[#This Row],[Future-cost]]</f>
        <v>0</v>
      </c>
      <c r="Z3043" s="47">
        <f>-(Table_Query_from_Mac10[[#This Row],[Incremental Sales]]+((Table_Query_from_Mac10[[#This Row],[Incremental Sales]]*-(SUM(Summary!$S$8:$S$9)))))*Summary!$S$18</f>
        <v>0</v>
      </c>
      <c r="AA3043" s="47">
        <f>IFERROR(Table_Query_from_Mac10[[#This Row],[Incremental Cost]]/Table_Query_from_Mac10[[#This Row],[Incremental Sales]],0)</f>
        <v>0</v>
      </c>
      <c r="AB3043" s="47">
        <f>IFERROR(Table_Query_from_Mac10[[#This Row],[TotalCostFuture]]/Table_Query_from_Mac10[[#This Row],[totalsalesFuture]],0)</f>
        <v>0.46901886734989118</v>
      </c>
      <c r="AN3043" s="31">
        <v>9</v>
      </c>
      <c r="AO3043">
        <f t="shared" si="94"/>
        <v>3</v>
      </c>
      <c r="AQ3043" s="31">
        <v>19.34</v>
      </c>
      <c r="AR3043">
        <f t="shared" si="95"/>
        <v>6.77</v>
      </c>
    </row>
    <row r="3044" spans="1:44" x14ac:dyDescent="0.25">
      <c r="A3044">
        <v>90311</v>
      </c>
      <c r="B3044">
        <v>3</v>
      </c>
      <c r="C3044" t="s">
        <v>56</v>
      </c>
      <c r="D3044" t="s">
        <v>81</v>
      </c>
      <c r="E3044">
        <v>2</v>
      </c>
      <c r="F3044">
        <v>3.96</v>
      </c>
      <c r="G3044">
        <v>9.39</v>
      </c>
      <c r="H3044" s="1">
        <v>44858</v>
      </c>
      <c r="I3044" s="20">
        <v>3</v>
      </c>
      <c r="J3044" s="47">
        <f>Table_Query_from_Mac10[[#This Row],[unit_price]]-(Table_Query_from_Mac10[[#This Row],[unit_price]]*(Table_Query_from_Mac10[[#This Row],[discount_pct]]/100))</f>
        <v>9.1082999999999998</v>
      </c>
      <c r="K3044" s="47">
        <f>Table_Query_from_Mac10[[#This Row],[unit_cost]]</f>
        <v>3.96</v>
      </c>
      <c r="L3044" s="47">
        <f>Table_Query_from_Mac10[[#This Row],[Live-cost]]*(1+Table_Query_from_Mac10[[#This Row],[CogsIncreasebyTYPE]])</f>
        <v>3.96</v>
      </c>
      <c r="M3044" s="47">
        <f>Table_Query_from_Mac10[[#This Row],[Live-cost]]*Table_Query_from_Mac10[[#This Row],[qty_to_ship]]</f>
        <v>7.92</v>
      </c>
      <c r="N3044" s="47">
        <f>IF(Table_Query_from_Mac10[[#This Row],[item_no]]="KDA",-Table_Query_from_Mac10[[#This Row],[unit_price]],Table_Query_from_Mac10[[#This Row],[Net Unit]]*Table_Query_from_Mac10[[#This Row],[qty_to_ship]])</f>
        <v>18.2166</v>
      </c>
      <c r="O3044" s="47">
        <f>SUMIFS(Summary!C:C,Summary!H:H,Table_Query_from_Mac10[[#This Row],[Juiceoc]])</f>
        <v>0</v>
      </c>
      <c r="P3044" s="47">
        <f>SUMIFS(Summary!D:D,Summary!H:H,Table_Query_from_Mac10[[#This Row],[Juiceoc]])</f>
        <v>0</v>
      </c>
      <c r="Q3044" s="47">
        <f>SUMIFS(Summary!E:E,Summary!H:H,Table_Query_from_Mac10[[#This Row],[Juiceoc]])</f>
        <v>0</v>
      </c>
      <c r="R3044" s="47">
        <f>Table_Query_from_Mac10[[#This Row],[Net Unit]]*(1+Table_Query_from_Mac10[[#This Row],[PriceIncreasebyType]])</f>
        <v>9.1082999999999998</v>
      </c>
      <c r="S3044" s="47">
        <f>Table_Query_from_Mac10[[#This Row],[UnitPriceFuture]]*Table_Query_from_Mac10[[#This Row],[qtytoShipFuture]]</f>
        <v>18.2166</v>
      </c>
      <c r="T3044" s="47">
        <f>ROUND(Table_Query_from_Mac10[[#This Row],[qty_to_ship]]*(1+Table_Query_from_Mac10[[#This Row],[VolumeIncreasebyType]]),0)</f>
        <v>2</v>
      </c>
      <c r="U3044" s="47">
        <f>Table_Query_from_Mac10[[#This Row],[qtytoShipFuture]]*Table_Query_from_Mac10[[#This Row],[Future-cost]]</f>
        <v>7.92</v>
      </c>
      <c r="V3044" s="47">
        <f>Table_Query_from_Mac10[[#This Row],[qtytoShipFuture]]-Table_Query_from_Mac10[[#This Row],[qty_to_ship]]</f>
        <v>0</v>
      </c>
      <c r="W3044" s="47">
        <f>Table_Query_from_Mac10[[#This Row],[UnitPriceFuture]]</f>
        <v>9.1082999999999998</v>
      </c>
      <c r="X3044" s="47">
        <f>Table_Query_from_Mac10[[#This Row],[Unit Increase]]*Table_Query_from_Mac10[[#This Row],[UnitPriceFuture]]</f>
        <v>0</v>
      </c>
      <c r="Y3044" s="47">
        <f>Table_Query_from_Mac10[[#This Row],[Unit Increase]]*Table_Query_from_Mac10[[#This Row],[Future-cost]]</f>
        <v>0</v>
      </c>
      <c r="Z3044" s="47">
        <f>-(Table_Query_from_Mac10[[#This Row],[Incremental Sales]]+((Table_Query_from_Mac10[[#This Row],[Incremental Sales]]*-(SUM(Summary!$S$8:$S$9)))))*Summary!$S$18</f>
        <v>0</v>
      </c>
      <c r="AA3044" s="47">
        <f>IFERROR(Table_Query_from_Mac10[[#This Row],[Incremental Cost]]/Table_Query_from_Mac10[[#This Row],[Incremental Sales]],0)</f>
        <v>0</v>
      </c>
      <c r="AB3044" s="47">
        <f>IFERROR(Table_Query_from_Mac10[[#This Row],[TotalCostFuture]]/Table_Query_from_Mac10[[#This Row],[totalsalesFuture]],0)</f>
        <v>0.43476828826454994</v>
      </c>
      <c r="AN3044" s="30">
        <v>6</v>
      </c>
      <c r="AO3044">
        <f t="shared" si="94"/>
        <v>2</v>
      </c>
      <c r="AQ3044" s="30">
        <v>26.83</v>
      </c>
      <c r="AR3044">
        <f t="shared" si="95"/>
        <v>9.39</v>
      </c>
    </row>
    <row r="3045" spans="1:44" x14ac:dyDescent="0.25">
      <c r="A3045">
        <v>90311</v>
      </c>
      <c r="B3045">
        <v>4</v>
      </c>
      <c r="C3045" t="s">
        <v>55</v>
      </c>
      <c r="D3045" t="s">
        <v>81</v>
      </c>
      <c r="E3045">
        <v>9</v>
      </c>
      <c r="F3045">
        <v>3.89</v>
      </c>
      <c r="G3045">
        <v>9.2799999999999994</v>
      </c>
      <c r="H3045" s="1">
        <v>44858</v>
      </c>
      <c r="I3045" s="20">
        <v>3</v>
      </c>
      <c r="J3045" s="47">
        <f>Table_Query_from_Mac10[[#This Row],[unit_price]]-(Table_Query_from_Mac10[[#This Row],[unit_price]]*(Table_Query_from_Mac10[[#This Row],[discount_pct]]/100))</f>
        <v>9.0015999999999998</v>
      </c>
      <c r="K3045" s="47">
        <f>Table_Query_from_Mac10[[#This Row],[unit_cost]]</f>
        <v>3.89</v>
      </c>
      <c r="L3045" s="47">
        <f>Table_Query_from_Mac10[[#This Row],[Live-cost]]*(1+Table_Query_from_Mac10[[#This Row],[CogsIncreasebyTYPE]])</f>
        <v>3.89</v>
      </c>
      <c r="M3045" s="47">
        <f>Table_Query_from_Mac10[[#This Row],[Live-cost]]*Table_Query_from_Mac10[[#This Row],[qty_to_ship]]</f>
        <v>35.01</v>
      </c>
      <c r="N3045" s="47">
        <f>IF(Table_Query_from_Mac10[[#This Row],[item_no]]="KDA",-Table_Query_from_Mac10[[#This Row],[unit_price]],Table_Query_from_Mac10[[#This Row],[Net Unit]]*Table_Query_from_Mac10[[#This Row],[qty_to_ship]])</f>
        <v>81.014399999999995</v>
      </c>
      <c r="O3045" s="47">
        <f>SUMIFS(Summary!C:C,Summary!H:H,Table_Query_from_Mac10[[#This Row],[Juiceoc]])</f>
        <v>0</v>
      </c>
      <c r="P3045" s="47">
        <f>SUMIFS(Summary!D:D,Summary!H:H,Table_Query_from_Mac10[[#This Row],[Juiceoc]])</f>
        <v>0</v>
      </c>
      <c r="Q3045" s="47">
        <f>SUMIFS(Summary!E:E,Summary!H:H,Table_Query_from_Mac10[[#This Row],[Juiceoc]])</f>
        <v>0</v>
      </c>
      <c r="R3045" s="47">
        <f>Table_Query_from_Mac10[[#This Row],[Net Unit]]*(1+Table_Query_from_Mac10[[#This Row],[PriceIncreasebyType]])</f>
        <v>9.0015999999999998</v>
      </c>
      <c r="S3045" s="47">
        <f>Table_Query_from_Mac10[[#This Row],[UnitPriceFuture]]*Table_Query_from_Mac10[[#This Row],[qtytoShipFuture]]</f>
        <v>81.014399999999995</v>
      </c>
      <c r="T3045" s="47">
        <f>ROUND(Table_Query_from_Mac10[[#This Row],[qty_to_ship]]*(1+Table_Query_from_Mac10[[#This Row],[VolumeIncreasebyType]]),0)</f>
        <v>9</v>
      </c>
      <c r="U3045" s="47">
        <f>Table_Query_from_Mac10[[#This Row],[qtytoShipFuture]]*Table_Query_from_Mac10[[#This Row],[Future-cost]]</f>
        <v>35.01</v>
      </c>
      <c r="V3045" s="47">
        <f>Table_Query_from_Mac10[[#This Row],[qtytoShipFuture]]-Table_Query_from_Mac10[[#This Row],[qty_to_ship]]</f>
        <v>0</v>
      </c>
      <c r="W3045" s="47">
        <f>Table_Query_from_Mac10[[#This Row],[UnitPriceFuture]]</f>
        <v>9.0015999999999998</v>
      </c>
      <c r="X3045" s="47">
        <f>Table_Query_from_Mac10[[#This Row],[Unit Increase]]*Table_Query_from_Mac10[[#This Row],[UnitPriceFuture]]</f>
        <v>0</v>
      </c>
      <c r="Y3045" s="47">
        <f>Table_Query_from_Mac10[[#This Row],[Unit Increase]]*Table_Query_from_Mac10[[#This Row],[Future-cost]]</f>
        <v>0</v>
      </c>
      <c r="Z3045" s="47">
        <f>-(Table_Query_from_Mac10[[#This Row],[Incremental Sales]]+((Table_Query_from_Mac10[[#This Row],[Incremental Sales]]*-(SUM(Summary!$S$8:$S$9)))))*Summary!$S$18</f>
        <v>0</v>
      </c>
      <c r="AA3045" s="47">
        <f>IFERROR(Table_Query_from_Mac10[[#This Row],[Incremental Cost]]/Table_Query_from_Mac10[[#This Row],[Incremental Sales]],0)</f>
        <v>0</v>
      </c>
      <c r="AB3045" s="47">
        <f>IFERROR(Table_Query_from_Mac10[[#This Row],[TotalCostFuture]]/Table_Query_from_Mac10[[#This Row],[totalsalesFuture]],0)</f>
        <v>0.43214539637397797</v>
      </c>
      <c r="AN3045" s="31">
        <v>36</v>
      </c>
      <c r="AO3045">
        <f t="shared" si="94"/>
        <v>9</v>
      </c>
      <c r="AQ3045" s="31">
        <v>26.51</v>
      </c>
      <c r="AR3045">
        <f t="shared" si="95"/>
        <v>9.2799999999999994</v>
      </c>
    </row>
    <row r="3046" spans="1:44" x14ac:dyDescent="0.25">
      <c r="A3046">
        <v>90311</v>
      </c>
      <c r="B3046">
        <v>5</v>
      </c>
      <c r="C3046" t="s">
        <v>55</v>
      </c>
      <c r="D3046" t="s">
        <v>81</v>
      </c>
      <c r="E3046">
        <v>13</v>
      </c>
      <c r="F3046">
        <v>4.8499999999999996</v>
      </c>
      <c r="G3046">
        <v>12.21</v>
      </c>
      <c r="H3046" s="1">
        <v>44858</v>
      </c>
      <c r="I3046" s="20">
        <v>3</v>
      </c>
      <c r="J3046" s="47">
        <f>Table_Query_from_Mac10[[#This Row],[unit_price]]-(Table_Query_from_Mac10[[#This Row],[unit_price]]*(Table_Query_from_Mac10[[#This Row],[discount_pct]]/100))</f>
        <v>11.8437</v>
      </c>
      <c r="K3046" s="47">
        <f>Table_Query_from_Mac10[[#This Row],[unit_cost]]</f>
        <v>4.8499999999999996</v>
      </c>
      <c r="L3046" s="47">
        <f>Table_Query_from_Mac10[[#This Row],[Live-cost]]*(1+Table_Query_from_Mac10[[#This Row],[CogsIncreasebyTYPE]])</f>
        <v>4.8499999999999996</v>
      </c>
      <c r="M3046" s="47">
        <f>Table_Query_from_Mac10[[#This Row],[Live-cost]]*Table_Query_from_Mac10[[#This Row],[qty_to_ship]]</f>
        <v>63.05</v>
      </c>
      <c r="N3046" s="47">
        <f>IF(Table_Query_from_Mac10[[#This Row],[item_no]]="KDA",-Table_Query_from_Mac10[[#This Row],[unit_price]],Table_Query_from_Mac10[[#This Row],[Net Unit]]*Table_Query_from_Mac10[[#This Row],[qty_to_ship]])</f>
        <v>153.96809999999999</v>
      </c>
      <c r="O3046" s="47">
        <f>SUMIFS(Summary!C:C,Summary!H:H,Table_Query_from_Mac10[[#This Row],[Juiceoc]])</f>
        <v>0</v>
      </c>
      <c r="P3046" s="47">
        <f>SUMIFS(Summary!D:D,Summary!H:H,Table_Query_from_Mac10[[#This Row],[Juiceoc]])</f>
        <v>0</v>
      </c>
      <c r="Q3046" s="47">
        <f>SUMIFS(Summary!E:E,Summary!H:H,Table_Query_from_Mac10[[#This Row],[Juiceoc]])</f>
        <v>0</v>
      </c>
      <c r="R3046" s="47">
        <f>Table_Query_from_Mac10[[#This Row],[Net Unit]]*(1+Table_Query_from_Mac10[[#This Row],[PriceIncreasebyType]])</f>
        <v>11.8437</v>
      </c>
      <c r="S3046" s="47">
        <f>Table_Query_from_Mac10[[#This Row],[UnitPriceFuture]]*Table_Query_from_Mac10[[#This Row],[qtytoShipFuture]]</f>
        <v>153.96809999999999</v>
      </c>
      <c r="T3046" s="47">
        <f>ROUND(Table_Query_from_Mac10[[#This Row],[qty_to_ship]]*(1+Table_Query_from_Mac10[[#This Row],[VolumeIncreasebyType]]),0)</f>
        <v>13</v>
      </c>
      <c r="U3046" s="47">
        <f>Table_Query_from_Mac10[[#This Row],[qtytoShipFuture]]*Table_Query_from_Mac10[[#This Row],[Future-cost]]</f>
        <v>63.05</v>
      </c>
      <c r="V3046" s="47">
        <f>Table_Query_from_Mac10[[#This Row],[qtytoShipFuture]]-Table_Query_from_Mac10[[#This Row],[qty_to_ship]]</f>
        <v>0</v>
      </c>
      <c r="W3046" s="47">
        <f>Table_Query_from_Mac10[[#This Row],[UnitPriceFuture]]</f>
        <v>11.8437</v>
      </c>
      <c r="X3046" s="47">
        <f>Table_Query_from_Mac10[[#This Row],[Unit Increase]]*Table_Query_from_Mac10[[#This Row],[UnitPriceFuture]]</f>
        <v>0</v>
      </c>
      <c r="Y3046" s="47">
        <f>Table_Query_from_Mac10[[#This Row],[Unit Increase]]*Table_Query_from_Mac10[[#This Row],[Future-cost]]</f>
        <v>0</v>
      </c>
      <c r="Z3046" s="47">
        <f>-(Table_Query_from_Mac10[[#This Row],[Incremental Sales]]+((Table_Query_from_Mac10[[#This Row],[Incremental Sales]]*-(SUM(Summary!$S$8:$S$9)))))*Summary!$S$18</f>
        <v>0</v>
      </c>
      <c r="AA3046" s="47">
        <f>IFERROR(Table_Query_from_Mac10[[#This Row],[Incremental Cost]]/Table_Query_from_Mac10[[#This Row],[Incremental Sales]],0)</f>
        <v>0</v>
      </c>
      <c r="AB3046" s="47">
        <f>IFERROR(Table_Query_from_Mac10[[#This Row],[TotalCostFuture]]/Table_Query_from_Mac10[[#This Row],[totalsalesFuture]],0)</f>
        <v>0.4095004095004095</v>
      </c>
      <c r="AN3046" s="30">
        <v>50</v>
      </c>
      <c r="AO3046">
        <f t="shared" si="94"/>
        <v>13</v>
      </c>
      <c r="AQ3046" s="30">
        <v>34.89</v>
      </c>
      <c r="AR3046">
        <f t="shared" si="95"/>
        <v>12.21</v>
      </c>
    </row>
    <row r="3047" spans="1:44" x14ac:dyDescent="0.25">
      <c r="A3047">
        <v>90311</v>
      </c>
      <c r="B3047">
        <v>6</v>
      </c>
      <c r="C3047" t="s">
        <v>55</v>
      </c>
      <c r="D3047" t="s">
        <v>81</v>
      </c>
      <c r="E3047">
        <v>16</v>
      </c>
      <c r="F3047">
        <v>5.81</v>
      </c>
      <c r="G3047">
        <v>14.47</v>
      </c>
      <c r="H3047" s="1">
        <v>44858</v>
      </c>
      <c r="I3047" s="20">
        <v>3</v>
      </c>
      <c r="J3047" s="47">
        <f>Table_Query_from_Mac10[[#This Row],[unit_price]]-(Table_Query_from_Mac10[[#This Row],[unit_price]]*(Table_Query_from_Mac10[[#This Row],[discount_pct]]/100))</f>
        <v>14.0359</v>
      </c>
      <c r="K3047" s="47">
        <f>Table_Query_from_Mac10[[#This Row],[unit_cost]]</f>
        <v>5.81</v>
      </c>
      <c r="L3047" s="47">
        <f>Table_Query_from_Mac10[[#This Row],[Live-cost]]*(1+Table_Query_from_Mac10[[#This Row],[CogsIncreasebyTYPE]])</f>
        <v>5.81</v>
      </c>
      <c r="M3047" s="47">
        <f>Table_Query_from_Mac10[[#This Row],[Live-cost]]*Table_Query_from_Mac10[[#This Row],[qty_to_ship]]</f>
        <v>92.96</v>
      </c>
      <c r="N3047" s="47">
        <f>IF(Table_Query_from_Mac10[[#This Row],[item_no]]="KDA",-Table_Query_from_Mac10[[#This Row],[unit_price]],Table_Query_from_Mac10[[#This Row],[Net Unit]]*Table_Query_from_Mac10[[#This Row],[qty_to_ship]])</f>
        <v>224.5744</v>
      </c>
      <c r="O3047" s="47">
        <f>SUMIFS(Summary!C:C,Summary!H:H,Table_Query_from_Mac10[[#This Row],[Juiceoc]])</f>
        <v>0</v>
      </c>
      <c r="P3047" s="47">
        <f>SUMIFS(Summary!D:D,Summary!H:H,Table_Query_from_Mac10[[#This Row],[Juiceoc]])</f>
        <v>0</v>
      </c>
      <c r="Q3047" s="47">
        <f>SUMIFS(Summary!E:E,Summary!H:H,Table_Query_from_Mac10[[#This Row],[Juiceoc]])</f>
        <v>0</v>
      </c>
      <c r="R3047" s="47">
        <f>Table_Query_from_Mac10[[#This Row],[Net Unit]]*(1+Table_Query_from_Mac10[[#This Row],[PriceIncreasebyType]])</f>
        <v>14.0359</v>
      </c>
      <c r="S3047" s="47">
        <f>Table_Query_from_Mac10[[#This Row],[UnitPriceFuture]]*Table_Query_from_Mac10[[#This Row],[qtytoShipFuture]]</f>
        <v>224.5744</v>
      </c>
      <c r="T3047" s="47">
        <f>ROUND(Table_Query_from_Mac10[[#This Row],[qty_to_ship]]*(1+Table_Query_from_Mac10[[#This Row],[VolumeIncreasebyType]]),0)</f>
        <v>16</v>
      </c>
      <c r="U3047" s="47">
        <f>Table_Query_from_Mac10[[#This Row],[qtytoShipFuture]]*Table_Query_from_Mac10[[#This Row],[Future-cost]]</f>
        <v>92.96</v>
      </c>
      <c r="V3047" s="47">
        <f>Table_Query_from_Mac10[[#This Row],[qtytoShipFuture]]-Table_Query_from_Mac10[[#This Row],[qty_to_ship]]</f>
        <v>0</v>
      </c>
      <c r="W3047" s="47">
        <f>Table_Query_from_Mac10[[#This Row],[UnitPriceFuture]]</f>
        <v>14.0359</v>
      </c>
      <c r="X3047" s="47">
        <f>Table_Query_from_Mac10[[#This Row],[Unit Increase]]*Table_Query_from_Mac10[[#This Row],[UnitPriceFuture]]</f>
        <v>0</v>
      </c>
      <c r="Y3047" s="47">
        <f>Table_Query_from_Mac10[[#This Row],[Unit Increase]]*Table_Query_from_Mac10[[#This Row],[Future-cost]]</f>
        <v>0</v>
      </c>
      <c r="Z3047" s="47">
        <f>-(Table_Query_from_Mac10[[#This Row],[Incremental Sales]]+((Table_Query_from_Mac10[[#This Row],[Incremental Sales]]*-(SUM(Summary!$S$8:$S$9)))))*Summary!$S$18</f>
        <v>0</v>
      </c>
      <c r="AA3047" s="47">
        <f>IFERROR(Table_Query_from_Mac10[[#This Row],[Incremental Cost]]/Table_Query_from_Mac10[[#This Row],[Incremental Sales]],0)</f>
        <v>0</v>
      </c>
      <c r="AB3047" s="47">
        <f>IFERROR(Table_Query_from_Mac10[[#This Row],[TotalCostFuture]]/Table_Query_from_Mac10[[#This Row],[totalsalesFuture]],0)</f>
        <v>0.41393854330680607</v>
      </c>
      <c r="AN3047" s="31">
        <v>64</v>
      </c>
      <c r="AO3047">
        <f t="shared" si="94"/>
        <v>16</v>
      </c>
      <c r="AQ3047" s="31">
        <v>41.35</v>
      </c>
      <c r="AR3047">
        <f t="shared" si="95"/>
        <v>14.47</v>
      </c>
    </row>
    <row r="3048" spans="1:44" x14ac:dyDescent="0.25">
      <c r="A3048">
        <v>90311</v>
      </c>
      <c r="B3048">
        <v>7</v>
      </c>
      <c r="C3048" t="s">
        <v>55</v>
      </c>
      <c r="D3048" t="s">
        <v>81</v>
      </c>
      <c r="E3048">
        <v>12</v>
      </c>
      <c r="F3048">
        <v>7.17</v>
      </c>
      <c r="G3048">
        <v>18.14</v>
      </c>
      <c r="H3048" s="1">
        <v>44858</v>
      </c>
      <c r="I3048" s="20">
        <v>3</v>
      </c>
      <c r="J3048" s="47">
        <f>Table_Query_from_Mac10[[#This Row],[unit_price]]-(Table_Query_from_Mac10[[#This Row],[unit_price]]*(Table_Query_from_Mac10[[#This Row],[discount_pct]]/100))</f>
        <v>17.595800000000001</v>
      </c>
      <c r="K3048" s="47">
        <f>Table_Query_from_Mac10[[#This Row],[unit_cost]]</f>
        <v>7.17</v>
      </c>
      <c r="L3048" s="47">
        <f>Table_Query_from_Mac10[[#This Row],[Live-cost]]*(1+Table_Query_from_Mac10[[#This Row],[CogsIncreasebyTYPE]])</f>
        <v>7.17</v>
      </c>
      <c r="M3048" s="47">
        <f>Table_Query_from_Mac10[[#This Row],[Live-cost]]*Table_Query_from_Mac10[[#This Row],[qty_to_ship]]</f>
        <v>86.039999999999992</v>
      </c>
      <c r="N3048" s="47">
        <f>IF(Table_Query_from_Mac10[[#This Row],[item_no]]="KDA",-Table_Query_from_Mac10[[#This Row],[unit_price]],Table_Query_from_Mac10[[#This Row],[Net Unit]]*Table_Query_from_Mac10[[#This Row],[qty_to_ship]])</f>
        <v>211.14960000000002</v>
      </c>
      <c r="O3048" s="47">
        <f>SUMIFS(Summary!C:C,Summary!H:H,Table_Query_from_Mac10[[#This Row],[Juiceoc]])</f>
        <v>0</v>
      </c>
      <c r="P3048" s="47">
        <f>SUMIFS(Summary!D:D,Summary!H:H,Table_Query_from_Mac10[[#This Row],[Juiceoc]])</f>
        <v>0</v>
      </c>
      <c r="Q3048" s="47">
        <f>SUMIFS(Summary!E:E,Summary!H:H,Table_Query_from_Mac10[[#This Row],[Juiceoc]])</f>
        <v>0</v>
      </c>
      <c r="R3048" s="47">
        <f>Table_Query_from_Mac10[[#This Row],[Net Unit]]*(1+Table_Query_from_Mac10[[#This Row],[PriceIncreasebyType]])</f>
        <v>17.595800000000001</v>
      </c>
      <c r="S3048" s="47">
        <f>Table_Query_from_Mac10[[#This Row],[UnitPriceFuture]]*Table_Query_from_Mac10[[#This Row],[qtytoShipFuture]]</f>
        <v>211.14960000000002</v>
      </c>
      <c r="T3048" s="47">
        <f>ROUND(Table_Query_from_Mac10[[#This Row],[qty_to_ship]]*(1+Table_Query_from_Mac10[[#This Row],[VolumeIncreasebyType]]),0)</f>
        <v>12</v>
      </c>
      <c r="U3048" s="47">
        <f>Table_Query_from_Mac10[[#This Row],[qtytoShipFuture]]*Table_Query_from_Mac10[[#This Row],[Future-cost]]</f>
        <v>86.039999999999992</v>
      </c>
      <c r="V3048" s="47">
        <f>Table_Query_from_Mac10[[#This Row],[qtytoShipFuture]]-Table_Query_from_Mac10[[#This Row],[qty_to_ship]]</f>
        <v>0</v>
      </c>
      <c r="W3048" s="47">
        <f>Table_Query_from_Mac10[[#This Row],[UnitPriceFuture]]</f>
        <v>17.595800000000001</v>
      </c>
      <c r="X3048" s="47">
        <f>Table_Query_from_Mac10[[#This Row],[Unit Increase]]*Table_Query_from_Mac10[[#This Row],[UnitPriceFuture]]</f>
        <v>0</v>
      </c>
      <c r="Y3048" s="47">
        <f>Table_Query_from_Mac10[[#This Row],[Unit Increase]]*Table_Query_from_Mac10[[#This Row],[Future-cost]]</f>
        <v>0</v>
      </c>
      <c r="Z3048" s="47">
        <f>-(Table_Query_from_Mac10[[#This Row],[Incremental Sales]]+((Table_Query_from_Mac10[[#This Row],[Incremental Sales]]*-(SUM(Summary!$S$8:$S$9)))))*Summary!$S$18</f>
        <v>0</v>
      </c>
      <c r="AA3048" s="47">
        <f>IFERROR(Table_Query_from_Mac10[[#This Row],[Incremental Cost]]/Table_Query_from_Mac10[[#This Row],[Incremental Sales]],0)</f>
        <v>0</v>
      </c>
      <c r="AB3048" s="47">
        <f>IFERROR(Table_Query_from_Mac10[[#This Row],[TotalCostFuture]]/Table_Query_from_Mac10[[#This Row],[totalsalesFuture]],0)</f>
        <v>0.40748360404187356</v>
      </c>
      <c r="AN3048" s="30">
        <v>48</v>
      </c>
      <c r="AO3048">
        <f t="shared" si="94"/>
        <v>12</v>
      </c>
      <c r="AQ3048" s="30">
        <v>51.84</v>
      </c>
      <c r="AR3048">
        <f t="shared" si="95"/>
        <v>18.14</v>
      </c>
    </row>
    <row r="3049" spans="1:44" x14ac:dyDescent="0.25">
      <c r="A3049">
        <v>90311</v>
      </c>
      <c r="B3049">
        <v>8</v>
      </c>
      <c r="C3049" t="s">
        <v>55</v>
      </c>
      <c r="D3049" t="s">
        <v>81</v>
      </c>
      <c r="E3049">
        <v>14</v>
      </c>
      <c r="F3049">
        <v>8.5</v>
      </c>
      <c r="G3049">
        <v>22.57</v>
      </c>
      <c r="H3049" s="1">
        <v>44858</v>
      </c>
      <c r="I3049" s="20">
        <v>3</v>
      </c>
      <c r="J3049" s="47">
        <f>Table_Query_from_Mac10[[#This Row],[unit_price]]-(Table_Query_from_Mac10[[#This Row],[unit_price]]*(Table_Query_from_Mac10[[#This Row],[discount_pct]]/100))</f>
        <v>21.892900000000001</v>
      </c>
      <c r="K3049" s="47">
        <f>Table_Query_from_Mac10[[#This Row],[unit_cost]]</f>
        <v>8.5</v>
      </c>
      <c r="L3049" s="47">
        <f>Table_Query_from_Mac10[[#This Row],[Live-cost]]*(1+Table_Query_from_Mac10[[#This Row],[CogsIncreasebyTYPE]])</f>
        <v>8.5</v>
      </c>
      <c r="M3049" s="47">
        <f>Table_Query_from_Mac10[[#This Row],[Live-cost]]*Table_Query_from_Mac10[[#This Row],[qty_to_ship]]</f>
        <v>119</v>
      </c>
      <c r="N3049" s="47">
        <f>IF(Table_Query_from_Mac10[[#This Row],[item_no]]="KDA",-Table_Query_from_Mac10[[#This Row],[unit_price]],Table_Query_from_Mac10[[#This Row],[Net Unit]]*Table_Query_from_Mac10[[#This Row],[qty_to_ship]])</f>
        <v>306.50060000000002</v>
      </c>
      <c r="O3049" s="47">
        <f>SUMIFS(Summary!C:C,Summary!H:H,Table_Query_from_Mac10[[#This Row],[Juiceoc]])</f>
        <v>0</v>
      </c>
      <c r="P3049" s="47">
        <f>SUMIFS(Summary!D:D,Summary!H:H,Table_Query_from_Mac10[[#This Row],[Juiceoc]])</f>
        <v>0</v>
      </c>
      <c r="Q3049" s="47">
        <f>SUMIFS(Summary!E:E,Summary!H:H,Table_Query_from_Mac10[[#This Row],[Juiceoc]])</f>
        <v>0</v>
      </c>
      <c r="R3049" s="47">
        <f>Table_Query_from_Mac10[[#This Row],[Net Unit]]*(1+Table_Query_from_Mac10[[#This Row],[PriceIncreasebyType]])</f>
        <v>21.892900000000001</v>
      </c>
      <c r="S3049" s="47">
        <f>Table_Query_from_Mac10[[#This Row],[UnitPriceFuture]]*Table_Query_from_Mac10[[#This Row],[qtytoShipFuture]]</f>
        <v>306.50060000000002</v>
      </c>
      <c r="T3049" s="47">
        <f>ROUND(Table_Query_from_Mac10[[#This Row],[qty_to_ship]]*(1+Table_Query_from_Mac10[[#This Row],[VolumeIncreasebyType]]),0)</f>
        <v>14</v>
      </c>
      <c r="U3049" s="47">
        <f>Table_Query_from_Mac10[[#This Row],[qtytoShipFuture]]*Table_Query_from_Mac10[[#This Row],[Future-cost]]</f>
        <v>119</v>
      </c>
      <c r="V3049" s="47">
        <f>Table_Query_from_Mac10[[#This Row],[qtytoShipFuture]]-Table_Query_from_Mac10[[#This Row],[qty_to_ship]]</f>
        <v>0</v>
      </c>
      <c r="W3049" s="47">
        <f>Table_Query_from_Mac10[[#This Row],[UnitPriceFuture]]</f>
        <v>21.892900000000001</v>
      </c>
      <c r="X3049" s="47">
        <f>Table_Query_from_Mac10[[#This Row],[Unit Increase]]*Table_Query_from_Mac10[[#This Row],[UnitPriceFuture]]</f>
        <v>0</v>
      </c>
      <c r="Y3049" s="47">
        <f>Table_Query_from_Mac10[[#This Row],[Unit Increase]]*Table_Query_from_Mac10[[#This Row],[Future-cost]]</f>
        <v>0</v>
      </c>
      <c r="Z3049" s="47">
        <f>-(Table_Query_from_Mac10[[#This Row],[Incremental Sales]]+((Table_Query_from_Mac10[[#This Row],[Incremental Sales]]*-(SUM(Summary!$S$8:$S$9)))))*Summary!$S$18</f>
        <v>0</v>
      </c>
      <c r="AA3049" s="47">
        <f>IFERROR(Table_Query_from_Mac10[[#This Row],[Incremental Cost]]/Table_Query_from_Mac10[[#This Row],[Incremental Sales]],0)</f>
        <v>0</v>
      </c>
      <c r="AB3049" s="47">
        <f>IFERROR(Table_Query_from_Mac10[[#This Row],[TotalCostFuture]]/Table_Query_from_Mac10[[#This Row],[totalsalesFuture]],0)</f>
        <v>0.38825372609384773</v>
      </c>
      <c r="AN3049" s="31">
        <v>54</v>
      </c>
      <c r="AO3049">
        <f t="shared" si="94"/>
        <v>14</v>
      </c>
      <c r="AQ3049" s="31">
        <v>64.489999999999995</v>
      </c>
      <c r="AR3049">
        <f t="shared" si="95"/>
        <v>22.57</v>
      </c>
    </row>
    <row r="3050" spans="1:44" x14ac:dyDescent="0.25">
      <c r="A3050">
        <v>90311</v>
      </c>
      <c r="B3050">
        <v>9</v>
      </c>
      <c r="C3050" t="s">
        <v>55</v>
      </c>
      <c r="D3050" t="s">
        <v>81</v>
      </c>
      <c r="E3050">
        <v>3</v>
      </c>
      <c r="F3050">
        <v>11.84</v>
      </c>
      <c r="G3050">
        <v>31.43</v>
      </c>
      <c r="H3050" s="1">
        <v>44858</v>
      </c>
      <c r="I3050" s="20">
        <v>3</v>
      </c>
      <c r="J3050" s="47">
        <f>Table_Query_from_Mac10[[#This Row],[unit_price]]-(Table_Query_from_Mac10[[#This Row],[unit_price]]*(Table_Query_from_Mac10[[#This Row],[discount_pct]]/100))</f>
        <v>30.487099999999998</v>
      </c>
      <c r="K3050" s="47">
        <f>Table_Query_from_Mac10[[#This Row],[unit_cost]]</f>
        <v>11.84</v>
      </c>
      <c r="L3050" s="47">
        <f>Table_Query_from_Mac10[[#This Row],[Live-cost]]*(1+Table_Query_from_Mac10[[#This Row],[CogsIncreasebyTYPE]])</f>
        <v>11.84</v>
      </c>
      <c r="M3050" s="47">
        <f>Table_Query_from_Mac10[[#This Row],[Live-cost]]*Table_Query_from_Mac10[[#This Row],[qty_to_ship]]</f>
        <v>35.519999999999996</v>
      </c>
      <c r="N3050" s="47">
        <f>IF(Table_Query_from_Mac10[[#This Row],[item_no]]="KDA",-Table_Query_from_Mac10[[#This Row],[unit_price]],Table_Query_from_Mac10[[#This Row],[Net Unit]]*Table_Query_from_Mac10[[#This Row],[qty_to_ship]])</f>
        <v>91.461299999999994</v>
      </c>
      <c r="O3050" s="47">
        <f>SUMIFS(Summary!C:C,Summary!H:H,Table_Query_from_Mac10[[#This Row],[Juiceoc]])</f>
        <v>0</v>
      </c>
      <c r="P3050" s="47">
        <f>SUMIFS(Summary!D:D,Summary!H:H,Table_Query_from_Mac10[[#This Row],[Juiceoc]])</f>
        <v>0</v>
      </c>
      <c r="Q3050" s="47">
        <f>SUMIFS(Summary!E:E,Summary!H:H,Table_Query_from_Mac10[[#This Row],[Juiceoc]])</f>
        <v>0</v>
      </c>
      <c r="R3050" s="47">
        <f>Table_Query_from_Mac10[[#This Row],[Net Unit]]*(1+Table_Query_from_Mac10[[#This Row],[PriceIncreasebyType]])</f>
        <v>30.487099999999998</v>
      </c>
      <c r="S3050" s="47">
        <f>Table_Query_from_Mac10[[#This Row],[UnitPriceFuture]]*Table_Query_from_Mac10[[#This Row],[qtytoShipFuture]]</f>
        <v>91.461299999999994</v>
      </c>
      <c r="T3050" s="47">
        <f>ROUND(Table_Query_from_Mac10[[#This Row],[qty_to_ship]]*(1+Table_Query_from_Mac10[[#This Row],[VolumeIncreasebyType]]),0)</f>
        <v>3</v>
      </c>
      <c r="U3050" s="47">
        <f>Table_Query_from_Mac10[[#This Row],[qtytoShipFuture]]*Table_Query_from_Mac10[[#This Row],[Future-cost]]</f>
        <v>35.519999999999996</v>
      </c>
      <c r="V3050" s="47">
        <f>Table_Query_from_Mac10[[#This Row],[qtytoShipFuture]]-Table_Query_from_Mac10[[#This Row],[qty_to_ship]]</f>
        <v>0</v>
      </c>
      <c r="W3050" s="47">
        <f>Table_Query_from_Mac10[[#This Row],[UnitPriceFuture]]</f>
        <v>30.487099999999998</v>
      </c>
      <c r="X3050" s="47">
        <f>Table_Query_from_Mac10[[#This Row],[Unit Increase]]*Table_Query_from_Mac10[[#This Row],[UnitPriceFuture]]</f>
        <v>0</v>
      </c>
      <c r="Y3050" s="47">
        <f>Table_Query_from_Mac10[[#This Row],[Unit Increase]]*Table_Query_from_Mac10[[#This Row],[Future-cost]]</f>
        <v>0</v>
      </c>
      <c r="Z3050" s="47">
        <f>-(Table_Query_from_Mac10[[#This Row],[Incremental Sales]]+((Table_Query_from_Mac10[[#This Row],[Incremental Sales]]*-(SUM(Summary!$S$8:$S$9)))))*Summary!$S$18</f>
        <v>0</v>
      </c>
      <c r="AA3050" s="47">
        <f>IFERROR(Table_Query_from_Mac10[[#This Row],[Incremental Cost]]/Table_Query_from_Mac10[[#This Row],[Incremental Sales]],0)</f>
        <v>0</v>
      </c>
      <c r="AB3050" s="47">
        <f>IFERROR(Table_Query_from_Mac10[[#This Row],[TotalCostFuture]]/Table_Query_from_Mac10[[#This Row],[totalsalesFuture]],0)</f>
        <v>0.38836097890583227</v>
      </c>
      <c r="AN3050" s="30">
        <v>12</v>
      </c>
      <c r="AO3050">
        <f t="shared" si="94"/>
        <v>3</v>
      </c>
      <c r="AQ3050" s="30">
        <v>89.8</v>
      </c>
      <c r="AR3050">
        <f t="shared" si="95"/>
        <v>31.43</v>
      </c>
    </row>
    <row r="3051" spans="1:44" x14ac:dyDescent="0.25">
      <c r="A3051">
        <v>90311</v>
      </c>
      <c r="B3051">
        <v>10</v>
      </c>
      <c r="C3051" t="s">
        <v>55</v>
      </c>
      <c r="D3051" t="s">
        <v>81</v>
      </c>
      <c r="E3051">
        <v>4</v>
      </c>
      <c r="F3051">
        <v>13.3</v>
      </c>
      <c r="G3051">
        <v>36.54</v>
      </c>
      <c r="H3051" s="1">
        <v>44858</v>
      </c>
      <c r="I3051" s="20">
        <v>3</v>
      </c>
      <c r="J3051" s="47">
        <f>Table_Query_from_Mac10[[#This Row],[unit_price]]-(Table_Query_from_Mac10[[#This Row],[unit_price]]*(Table_Query_from_Mac10[[#This Row],[discount_pct]]/100))</f>
        <v>35.443799999999996</v>
      </c>
      <c r="K3051" s="47">
        <f>Table_Query_from_Mac10[[#This Row],[unit_cost]]</f>
        <v>13.3</v>
      </c>
      <c r="L3051" s="47">
        <f>Table_Query_from_Mac10[[#This Row],[Live-cost]]*(1+Table_Query_from_Mac10[[#This Row],[CogsIncreasebyTYPE]])</f>
        <v>13.3</v>
      </c>
      <c r="M3051" s="47">
        <f>Table_Query_from_Mac10[[#This Row],[Live-cost]]*Table_Query_from_Mac10[[#This Row],[qty_to_ship]]</f>
        <v>53.2</v>
      </c>
      <c r="N3051" s="47">
        <f>IF(Table_Query_from_Mac10[[#This Row],[item_no]]="KDA",-Table_Query_from_Mac10[[#This Row],[unit_price]],Table_Query_from_Mac10[[#This Row],[Net Unit]]*Table_Query_from_Mac10[[#This Row],[qty_to_ship]])</f>
        <v>141.77519999999998</v>
      </c>
      <c r="O3051" s="47">
        <f>SUMIFS(Summary!C:C,Summary!H:H,Table_Query_from_Mac10[[#This Row],[Juiceoc]])</f>
        <v>0</v>
      </c>
      <c r="P3051" s="47">
        <f>SUMIFS(Summary!D:D,Summary!H:H,Table_Query_from_Mac10[[#This Row],[Juiceoc]])</f>
        <v>0</v>
      </c>
      <c r="Q3051" s="47">
        <f>SUMIFS(Summary!E:E,Summary!H:H,Table_Query_from_Mac10[[#This Row],[Juiceoc]])</f>
        <v>0</v>
      </c>
      <c r="R3051" s="47">
        <f>Table_Query_from_Mac10[[#This Row],[Net Unit]]*(1+Table_Query_from_Mac10[[#This Row],[PriceIncreasebyType]])</f>
        <v>35.443799999999996</v>
      </c>
      <c r="S3051" s="47">
        <f>Table_Query_from_Mac10[[#This Row],[UnitPriceFuture]]*Table_Query_from_Mac10[[#This Row],[qtytoShipFuture]]</f>
        <v>141.77519999999998</v>
      </c>
      <c r="T3051" s="47">
        <f>ROUND(Table_Query_from_Mac10[[#This Row],[qty_to_ship]]*(1+Table_Query_from_Mac10[[#This Row],[VolumeIncreasebyType]]),0)</f>
        <v>4</v>
      </c>
      <c r="U3051" s="47">
        <f>Table_Query_from_Mac10[[#This Row],[qtytoShipFuture]]*Table_Query_from_Mac10[[#This Row],[Future-cost]]</f>
        <v>53.2</v>
      </c>
      <c r="V3051" s="47">
        <f>Table_Query_from_Mac10[[#This Row],[qtytoShipFuture]]-Table_Query_from_Mac10[[#This Row],[qty_to_ship]]</f>
        <v>0</v>
      </c>
      <c r="W3051" s="47">
        <f>Table_Query_from_Mac10[[#This Row],[UnitPriceFuture]]</f>
        <v>35.443799999999996</v>
      </c>
      <c r="X3051" s="47">
        <f>Table_Query_from_Mac10[[#This Row],[Unit Increase]]*Table_Query_from_Mac10[[#This Row],[UnitPriceFuture]]</f>
        <v>0</v>
      </c>
      <c r="Y3051" s="47">
        <f>Table_Query_from_Mac10[[#This Row],[Unit Increase]]*Table_Query_from_Mac10[[#This Row],[Future-cost]]</f>
        <v>0</v>
      </c>
      <c r="Z3051" s="47">
        <f>-(Table_Query_from_Mac10[[#This Row],[Incremental Sales]]+((Table_Query_from_Mac10[[#This Row],[Incremental Sales]]*-(SUM(Summary!$S$8:$S$9)))))*Summary!$S$18</f>
        <v>0</v>
      </c>
      <c r="AA3051" s="47">
        <f>IFERROR(Table_Query_from_Mac10[[#This Row],[Incremental Cost]]/Table_Query_from_Mac10[[#This Row],[Incremental Sales]],0)</f>
        <v>0</v>
      </c>
      <c r="AB3051" s="47">
        <f>IFERROR(Table_Query_from_Mac10[[#This Row],[TotalCostFuture]]/Table_Query_from_Mac10[[#This Row],[totalsalesFuture]],0)</f>
        <v>0.37524193229845565</v>
      </c>
      <c r="AN3051" s="31">
        <v>16</v>
      </c>
      <c r="AO3051">
        <f t="shared" si="94"/>
        <v>4</v>
      </c>
      <c r="AQ3051" s="31">
        <v>104.4</v>
      </c>
      <c r="AR3051">
        <f t="shared" si="95"/>
        <v>36.54</v>
      </c>
    </row>
    <row r="3052" spans="1:44" x14ac:dyDescent="0.25">
      <c r="A3052">
        <v>90311</v>
      </c>
      <c r="B3052">
        <v>11</v>
      </c>
      <c r="C3052" t="s">
        <v>55</v>
      </c>
      <c r="D3052" t="s">
        <v>81</v>
      </c>
      <c r="E3052">
        <v>4</v>
      </c>
      <c r="F3052">
        <v>14.58</v>
      </c>
      <c r="G3052">
        <v>44.36</v>
      </c>
      <c r="H3052" s="1">
        <v>44858</v>
      </c>
      <c r="I3052" s="20">
        <v>3</v>
      </c>
      <c r="J3052" s="47">
        <f>Table_Query_from_Mac10[[#This Row],[unit_price]]-(Table_Query_from_Mac10[[#This Row],[unit_price]]*(Table_Query_from_Mac10[[#This Row],[discount_pct]]/100))</f>
        <v>43.029200000000003</v>
      </c>
      <c r="K3052" s="47">
        <f>Table_Query_from_Mac10[[#This Row],[unit_cost]]</f>
        <v>14.58</v>
      </c>
      <c r="L3052" s="47">
        <f>Table_Query_from_Mac10[[#This Row],[Live-cost]]*(1+Table_Query_from_Mac10[[#This Row],[CogsIncreasebyTYPE]])</f>
        <v>14.58</v>
      </c>
      <c r="M3052" s="47">
        <f>Table_Query_from_Mac10[[#This Row],[Live-cost]]*Table_Query_from_Mac10[[#This Row],[qty_to_ship]]</f>
        <v>58.32</v>
      </c>
      <c r="N3052" s="47">
        <f>IF(Table_Query_from_Mac10[[#This Row],[item_no]]="KDA",-Table_Query_from_Mac10[[#This Row],[unit_price]],Table_Query_from_Mac10[[#This Row],[Net Unit]]*Table_Query_from_Mac10[[#This Row],[qty_to_ship]])</f>
        <v>172.11680000000001</v>
      </c>
      <c r="O3052" s="47">
        <f>SUMIFS(Summary!C:C,Summary!H:H,Table_Query_from_Mac10[[#This Row],[Juiceoc]])</f>
        <v>0</v>
      </c>
      <c r="P3052" s="47">
        <f>SUMIFS(Summary!D:D,Summary!H:H,Table_Query_from_Mac10[[#This Row],[Juiceoc]])</f>
        <v>0</v>
      </c>
      <c r="Q3052" s="47">
        <f>SUMIFS(Summary!E:E,Summary!H:H,Table_Query_from_Mac10[[#This Row],[Juiceoc]])</f>
        <v>0</v>
      </c>
      <c r="R3052" s="47">
        <f>Table_Query_from_Mac10[[#This Row],[Net Unit]]*(1+Table_Query_from_Mac10[[#This Row],[PriceIncreasebyType]])</f>
        <v>43.029200000000003</v>
      </c>
      <c r="S3052" s="47">
        <f>Table_Query_from_Mac10[[#This Row],[UnitPriceFuture]]*Table_Query_from_Mac10[[#This Row],[qtytoShipFuture]]</f>
        <v>172.11680000000001</v>
      </c>
      <c r="T3052" s="47">
        <f>ROUND(Table_Query_from_Mac10[[#This Row],[qty_to_ship]]*(1+Table_Query_from_Mac10[[#This Row],[VolumeIncreasebyType]]),0)</f>
        <v>4</v>
      </c>
      <c r="U3052" s="47">
        <f>Table_Query_from_Mac10[[#This Row],[qtytoShipFuture]]*Table_Query_from_Mac10[[#This Row],[Future-cost]]</f>
        <v>58.32</v>
      </c>
      <c r="V3052" s="47">
        <f>Table_Query_from_Mac10[[#This Row],[qtytoShipFuture]]-Table_Query_from_Mac10[[#This Row],[qty_to_ship]]</f>
        <v>0</v>
      </c>
      <c r="W3052" s="47">
        <f>Table_Query_from_Mac10[[#This Row],[UnitPriceFuture]]</f>
        <v>43.029200000000003</v>
      </c>
      <c r="X3052" s="47">
        <f>Table_Query_from_Mac10[[#This Row],[Unit Increase]]*Table_Query_from_Mac10[[#This Row],[UnitPriceFuture]]</f>
        <v>0</v>
      </c>
      <c r="Y3052" s="47">
        <f>Table_Query_from_Mac10[[#This Row],[Unit Increase]]*Table_Query_from_Mac10[[#This Row],[Future-cost]]</f>
        <v>0</v>
      </c>
      <c r="Z3052" s="47">
        <f>-(Table_Query_from_Mac10[[#This Row],[Incremental Sales]]+((Table_Query_from_Mac10[[#This Row],[Incremental Sales]]*-(SUM(Summary!$S$8:$S$9)))))*Summary!$S$18</f>
        <v>0</v>
      </c>
      <c r="AA3052" s="47">
        <f>IFERROR(Table_Query_from_Mac10[[#This Row],[Incremental Cost]]/Table_Query_from_Mac10[[#This Row],[Incremental Sales]],0)</f>
        <v>0</v>
      </c>
      <c r="AB3052" s="47">
        <f>IFERROR(Table_Query_from_Mac10[[#This Row],[TotalCostFuture]]/Table_Query_from_Mac10[[#This Row],[totalsalesFuture]],0)</f>
        <v>0.33883967166482293</v>
      </c>
      <c r="AN3052" s="30">
        <v>16</v>
      </c>
      <c r="AO3052">
        <f t="shared" si="94"/>
        <v>4</v>
      </c>
      <c r="AQ3052" s="30">
        <v>126.73</v>
      </c>
      <c r="AR3052">
        <f t="shared" si="95"/>
        <v>44.36</v>
      </c>
    </row>
    <row r="3053" spans="1:44" x14ac:dyDescent="0.25">
      <c r="A3053">
        <v>90311</v>
      </c>
      <c r="B3053">
        <v>12</v>
      </c>
      <c r="C3053" t="s">
        <v>55</v>
      </c>
      <c r="D3053" t="s">
        <v>81</v>
      </c>
      <c r="E3053">
        <v>20</v>
      </c>
      <c r="F3053">
        <v>5.94</v>
      </c>
      <c r="G3053">
        <v>15.62</v>
      </c>
      <c r="H3053" s="1">
        <v>44858</v>
      </c>
      <c r="I3053" s="20">
        <v>3</v>
      </c>
      <c r="J3053" s="47">
        <f>Table_Query_from_Mac10[[#This Row],[unit_price]]-(Table_Query_from_Mac10[[#This Row],[unit_price]]*(Table_Query_from_Mac10[[#This Row],[discount_pct]]/100))</f>
        <v>15.151399999999999</v>
      </c>
      <c r="K3053" s="47">
        <f>Table_Query_from_Mac10[[#This Row],[unit_cost]]</f>
        <v>5.94</v>
      </c>
      <c r="L3053" s="47">
        <f>Table_Query_from_Mac10[[#This Row],[Live-cost]]*(1+Table_Query_from_Mac10[[#This Row],[CogsIncreasebyTYPE]])</f>
        <v>5.94</v>
      </c>
      <c r="M3053" s="47">
        <f>Table_Query_from_Mac10[[#This Row],[Live-cost]]*Table_Query_from_Mac10[[#This Row],[qty_to_ship]]</f>
        <v>118.80000000000001</v>
      </c>
      <c r="N3053" s="47">
        <f>IF(Table_Query_from_Mac10[[#This Row],[item_no]]="KDA",-Table_Query_from_Mac10[[#This Row],[unit_price]],Table_Query_from_Mac10[[#This Row],[Net Unit]]*Table_Query_from_Mac10[[#This Row],[qty_to_ship]])</f>
        <v>303.02799999999996</v>
      </c>
      <c r="O3053" s="47">
        <f>SUMIFS(Summary!C:C,Summary!H:H,Table_Query_from_Mac10[[#This Row],[Juiceoc]])</f>
        <v>0</v>
      </c>
      <c r="P3053" s="47">
        <f>SUMIFS(Summary!D:D,Summary!H:H,Table_Query_from_Mac10[[#This Row],[Juiceoc]])</f>
        <v>0</v>
      </c>
      <c r="Q3053" s="47">
        <f>SUMIFS(Summary!E:E,Summary!H:H,Table_Query_from_Mac10[[#This Row],[Juiceoc]])</f>
        <v>0</v>
      </c>
      <c r="R3053" s="47">
        <f>Table_Query_from_Mac10[[#This Row],[Net Unit]]*(1+Table_Query_from_Mac10[[#This Row],[PriceIncreasebyType]])</f>
        <v>15.151399999999999</v>
      </c>
      <c r="S3053" s="47">
        <f>Table_Query_from_Mac10[[#This Row],[UnitPriceFuture]]*Table_Query_from_Mac10[[#This Row],[qtytoShipFuture]]</f>
        <v>303.02799999999996</v>
      </c>
      <c r="T3053" s="47">
        <f>ROUND(Table_Query_from_Mac10[[#This Row],[qty_to_ship]]*(1+Table_Query_from_Mac10[[#This Row],[VolumeIncreasebyType]]),0)</f>
        <v>20</v>
      </c>
      <c r="U3053" s="47">
        <f>Table_Query_from_Mac10[[#This Row],[qtytoShipFuture]]*Table_Query_from_Mac10[[#This Row],[Future-cost]]</f>
        <v>118.80000000000001</v>
      </c>
      <c r="V3053" s="47">
        <f>Table_Query_from_Mac10[[#This Row],[qtytoShipFuture]]-Table_Query_from_Mac10[[#This Row],[qty_to_ship]]</f>
        <v>0</v>
      </c>
      <c r="W3053" s="47">
        <f>Table_Query_from_Mac10[[#This Row],[UnitPriceFuture]]</f>
        <v>15.151399999999999</v>
      </c>
      <c r="X3053" s="47">
        <f>Table_Query_from_Mac10[[#This Row],[Unit Increase]]*Table_Query_from_Mac10[[#This Row],[UnitPriceFuture]]</f>
        <v>0</v>
      </c>
      <c r="Y3053" s="47">
        <f>Table_Query_from_Mac10[[#This Row],[Unit Increase]]*Table_Query_from_Mac10[[#This Row],[Future-cost]]</f>
        <v>0</v>
      </c>
      <c r="Z3053" s="47">
        <f>-(Table_Query_from_Mac10[[#This Row],[Incremental Sales]]+((Table_Query_from_Mac10[[#This Row],[Incremental Sales]]*-(SUM(Summary!$S$8:$S$9)))))*Summary!$S$18</f>
        <v>0</v>
      </c>
      <c r="AA3053" s="47">
        <f>IFERROR(Table_Query_from_Mac10[[#This Row],[Incremental Cost]]/Table_Query_from_Mac10[[#This Row],[Incremental Sales]],0)</f>
        <v>0</v>
      </c>
      <c r="AB3053" s="47">
        <f>IFERROR(Table_Query_from_Mac10[[#This Row],[TotalCostFuture]]/Table_Query_from_Mac10[[#This Row],[totalsalesFuture]],0)</f>
        <v>0.39204297952664446</v>
      </c>
      <c r="AN3053" s="31">
        <v>80</v>
      </c>
      <c r="AO3053">
        <f t="shared" si="94"/>
        <v>20</v>
      </c>
      <c r="AQ3053" s="31">
        <v>44.63</v>
      </c>
      <c r="AR3053">
        <f t="shared" si="95"/>
        <v>15.62</v>
      </c>
    </row>
    <row r="3054" spans="1:44" x14ac:dyDescent="0.25">
      <c r="A3054">
        <v>90311</v>
      </c>
      <c r="B3054">
        <v>13</v>
      </c>
      <c r="C3054" t="s">
        <v>55</v>
      </c>
      <c r="D3054" t="s">
        <v>81</v>
      </c>
      <c r="E3054">
        <v>16</v>
      </c>
      <c r="F3054">
        <v>6.59</v>
      </c>
      <c r="G3054">
        <v>17.5</v>
      </c>
      <c r="H3054" s="1">
        <v>44858</v>
      </c>
      <c r="I3054" s="20">
        <v>3</v>
      </c>
      <c r="J3054" s="47">
        <f>Table_Query_from_Mac10[[#This Row],[unit_price]]-(Table_Query_from_Mac10[[#This Row],[unit_price]]*(Table_Query_from_Mac10[[#This Row],[discount_pct]]/100))</f>
        <v>16.975000000000001</v>
      </c>
      <c r="K3054" s="47">
        <f>Table_Query_from_Mac10[[#This Row],[unit_cost]]</f>
        <v>6.59</v>
      </c>
      <c r="L3054" s="47">
        <f>Table_Query_from_Mac10[[#This Row],[Live-cost]]*(1+Table_Query_from_Mac10[[#This Row],[CogsIncreasebyTYPE]])</f>
        <v>6.59</v>
      </c>
      <c r="M3054" s="47">
        <f>Table_Query_from_Mac10[[#This Row],[Live-cost]]*Table_Query_from_Mac10[[#This Row],[qty_to_ship]]</f>
        <v>105.44</v>
      </c>
      <c r="N3054" s="47">
        <f>IF(Table_Query_from_Mac10[[#This Row],[item_no]]="KDA",-Table_Query_from_Mac10[[#This Row],[unit_price]],Table_Query_from_Mac10[[#This Row],[Net Unit]]*Table_Query_from_Mac10[[#This Row],[qty_to_ship]])</f>
        <v>271.60000000000002</v>
      </c>
      <c r="O3054" s="47">
        <f>SUMIFS(Summary!C:C,Summary!H:H,Table_Query_from_Mac10[[#This Row],[Juiceoc]])</f>
        <v>0</v>
      </c>
      <c r="P3054" s="47">
        <f>SUMIFS(Summary!D:D,Summary!H:H,Table_Query_from_Mac10[[#This Row],[Juiceoc]])</f>
        <v>0</v>
      </c>
      <c r="Q3054" s="47">
        <f>SUMIFS(Summary!E:E,Summary!H:H,Table_Query_from_Mac10[[#This Row],[Juiceoc]])</f>
        <v>0</v>
      </c>
      <c r="R3054" s="47">
        <f>Table_Query_from_Mac10[[#This Row],[Net Unit]]*(1+Table_Query_from_Mac10[[#This Row],[PriceIncreasebyType]])</f>
        <v>16.975000000000001</v>
      </c>
      <c r="S3054" s="47">
        <f>Table_Query_from_Mac10[[#This Row],[UnitPriceFuture]]*Table_Query_from_Mac10[[#This Row],[qtytoShipFuture]]</f>
        <v>271.60000000000002</v>
      </c>
      <c r="T3054" s="47">
        <f>ROUND(Table_Query_from_Mac10[[#This Row],[qty_to_ship]]*(1+Table_Query_from_Mac10[[#This Row],[VolumeIncreasebyType]]),0)</f>
        <v>16</v>
      </c>
      <c r="U3054" s="47">
        <f>Table_Query_from_Mac10[[#This Row],[qtytoShipFuture]]*Table_Query_from_Mac10[[#This Row],[Future-cost]]</f>
        <v>105.44</v>
      </c>
      <c r="V3054" s="47">
        <f>Table_Query_from_Mac10[[#This Row],[qtytoShipFuture]]-Table_Query_from_Mac10[[#This Row],[qty_to_ship]]</f>
        <v>0</v>
      </c>
      <c r="W3054" s="47">
        <f>Table_Query_from_Mac10[[#This Row],[UnitPriceFuture]]</f>
        <v>16.975000000000001</v>
      </c>
      <c r="X3054" s="47">
        <f>Table_Query_from_Mac10[[#This Row],[Unit Increase]]*Table_Query_from_Mac10[[#This Row],[UnitPriceFuture]]</f>
        <v>0</v>
      </c>
      <c r="Y3054" s="47">
        <f>Table_Query_from_Mac10[[#This Row],[Unit Increase]]*Table_Query_from_Mac10[[#This Row],[Future-cost]]</f>
        <v>0</v>
      </c>
      <c r="Z3054" s="47">
        <f>-(Table_Query_from_Mac10[[#This Row],[Incremental Sales]]+((Table_Query_from_Mac10[[#This Row],[Incremental Sales]]*-(SUM(Summary!$S$8:$S$9)))))*Summary!$S$18</f>
        <v>0</v>
      </c>
      <c r="AA3054" s="47">
        <f>IFERROR(Table_Query_from_Mac10[[#This Row],[Incremental Cost]]/Table_Query_from_Mac10[[#This Row],[Incremental Sales]],0)</f>
        <v>0</v>
      </c>
      <c r="AB3054" s="47">
        <f>IFERROR(Table_Query_from_Mac10[[#This Row],[TotalCostFuture]]/Table_Query_from_Mac10[[#This Row],[totalsalesFuture]],0)</f>
        <v>0.38821796759941085</v>
      </c>
      <c r="AN3054" s="30">
        <v>64</v>
      </c>
      <c r="AO3054">
        <f t="shared" si="94"/>
        <v>16</v>
      </c>
      <c r="AQ3054" s="30">
        <v>49.99</v>
      </c>
      <c r="AR3054">
        <f t="shared" si="95"/>
        <v>17.5</v>
      </c>
    </row>
    <row r="3055" spans="1:44" x14ac:dyDescent="0.25">
      <c r="A3055">
        <v>90311</v>
      </c>
      <c r="B3055">
        <v>14</v>
      </c>
      <c r="C3055" t="s">
        <v>55</v>
      </c>
      <c r="D3055" t="s">
        <v>81</v>
      </c>
      <c r="E3055">
        <v>16</v>
      </c>
      <c r="F3055">
        <v>7.16</v>
      </c>
      <c r="G3055">
        <v>19.170000000000002</v>
      </c>
      <c r="H3055" s="1">
        <v>44858</v>
      </c>
      <c r="I3055" s="20">
        <v>3</v>
      </c>
      <c r="J3055" s="47">
        <f>Table_Query_from_Mac10[[#This Row],[unit_price]]-(Table_Query_from_Mac10[[#This Row],[unit_price]]*(Table_Query_from_Mac10[[#This Row],[discount_pct]]/100))</f>
        <v>18.594900000000003</v>
      </c>
      <c r="K3055" s="47">
        <f>Table_Query_from_Mac10[[#This Row],[unit_cost]]</f>
        <v>7.16</v>
      </c>
      <c r="L3055" s="47">
        <f>Table_Query_from_Mac10[[#This Row],[Live-cost]]*(1+Table_Query_from_Mac10[[#This Row],[CogsIncreasebyTYPE]])</f>
        <v>7.16</v>
      </c>
      <c r="M3055" s="47">
        <f>Table_Query_from_Mac10[[#This Row],[Live-cost]]*Table_Query_from_Mac10[[#This Row],[qty_to_ship]]</f>
        <v>114.56</v>
      </c>
      <c r="N3055" s="47">
        <f>IF(Table_Query_from_Mac10[[#This Row],[item_no]]="KDA",-Table_Query_from_Mac10[[#This Row],[unit_price]],Table_Query_from_Mac10[[#This Row],[Net Unit]]*Table_Query_from_Mac10[[#This Row],[qty_to_ship]])</f>
        <v>297.51840000000004</v>
      </c>
      <c r="O3055" s="47">
        <f>SUMIFS(Summary!C:C,Summary!H:H,Table_Query_from_Mac10[[#This Row],[Juiceoc]])</f>
        <v>0</v>
      </c>
      <c r="P3055" s="47">
        <f>SUMIFS(Summary!D:D,Summary!H:H,Table_Query_from_Mac10[[#This Row],[Juiceoc]])</f>
        <v>0</v>
      </c>
      <c r="Q3055" s="47">
        <f>SUMIFS(Summary!E:E,Summary!H:H,Table_Query_from_Mac10[[#This Row],[Juiceoc]])</f>
        <v>0</v>
      </c>
      <c r="R3055" s="47">
        <f>Table_Query_from_Mac10[[#This Row],[Net Unit]]*(1+Table_Query_from_Mac10[[#This Row],[PriceIncreasebyType]])</f>
        <v>18.594900000000003</v>
      </c>
      <c r="S3055" s="47">
        <f>Table_Query_from_Mac10[[#This Row],[UnitPriceFuture]]*Table_Query_from_Mac10[[#This Row],[qtytoShipFuture]]</f>
        <v>297.51840000000004</v>
      </c>
      <c r="T3055" s="47">
        <f>ROUND(Table_Query_from_Mac10[[#This Row],[qty_to_ship]]*(1+Table_Query_from_Mac10[[#This Row],[VolumeIncreasebyType]]),0)</f>
        <v>16</v>
      </c>
      <c r="U3055" s="47">
        <f>Table_Query_from_Mac10[[#This Row],[qtytoShipFuture]]*Table_Query_from_Mac10[[#This Row],[Future-cost]]</f>
        <v>114.56</v>
      </c>
      <c r="V3055" s="47">
        <f>Table_Query_from_Mac10[[#This Row],[qtytoShipFuture]]-Table_Query_from_Mac10[[#This Row],[qty_to_ship]]</f>
        <v>0</v>
      </c>
      <c r="W3055" s="47">
        <f>Table_Query_from_Mac10[[#This Row],[UnitPriceFuture]]</f>
        <v>18.594900000000003</v>
      </c>
      <c r="X3055" s="47">
        <f>Table_Query_from_Mac10[[#This Row],[Unit Increase]]*Table_Query_from_Mac10[[#This Row],[UnitPriceFuture]]</f>
        <v>0</v>
      </c>
      <c r="Y3055" s="47">
        <f>Table_Query_from_Mac10[[#This Row],[Unit Increase]]*Table_Query_from_Mac10[[#This Row],[Future-cost]]</f>
        <v>0</v>
      </c>
      <c r="Z3055" s="47">
        <f>-(Table_Query_from_Mac10[[#This Row],[Incremental Sales]]+((Table_Query_from_Mac10[[#This Row],[Incremental Sales]]*-(SUM(Summary!$S$8:$S$9)))))*Summary!$S$18</f>
        <v>0</v>
      </c>
      <c r="AA3055" s="47">
        <f>IFERROR(Table_Query_from_Mac10[[#This Row],[Incremental Cost]]/Table_Query_from_Mac10[[#This Row],[Incremental Sales]],0)</f>
        <v>0</v>
      </c>
      <c r="AB3055" s="47">
        <f>IFERROR(Table_Query_from_Mac10[[#This Row],[TotalCostFuture]]/Table_Query_from_Mac10[[#This Row],[totalsalesFuture]],0)</f>
        <v>0.38505181528268501</v>
      </c>
      <c r="AN3055" s="31">
        <v>64</v>
      </c>
      <c r="AO3055">
        <f t="shared" si="94"/>
        <v>16</v>
      </c>
      <c r="AQ3055" s="31">
        <v>54.76</v>
      </c>
      <c r="AR3055">
        <f t="shared" si="95"/>
        <v>19.170000000000002</v>
      </c>
    </row>
    <row r="3056" spans="1:44" x14ac:dyDescent="0.25">
      <c r="A3056">
        <v>90311</v>
      </c>
      <c r="B3056">
        <v>15</v>
      </c>
      <c r="C3056" t="s">
        <v>55</v>
      </c>
      <c r="D3056" t="s">
        <v>81</v>
      </c>
      <c r="E3056">
        <v>12</v>
      </c>
      <c r="F3056">
        <v>7.81</v>
      </c>
      <c r="G3056">
        <v>21.1</v>
      </c>
      <c r="H3056" s="1">
        <v>44858</v>
      </c>
      <c r="I3056" s="20">
        <v>3</v>
      </c>
      <c r="J3056" s="47">
        <f>Table_Query_from_Mac10[[#This Row],[unit_price]]-(Table_Query_from_Mac10[[#This Row],[unit_price]]*(Table_Query_from_Mac10[[#This Row],[discount_pct]]/100))</f>
        <v>20.467000000000002</v>
      </c>
      <c r="K3056" s="47">
        <f>Table_Query_from_Mac10[[#This Row],[unit_cost]]</f>
        <v>7.81</v>
      </c>
      <c r="L3056" s="47">
        <f>Table_Query_from_Mac10[[#This Row],[Live-cost]]*(1+Table_Query_from_Mac10[[#This Row],[CogsIncreasebyTYPE]])</f>
        <v>7.81</v>
      </c>
      <c r="M3056" s="47">
        <f>Table_Query_from_Mac10[[#This Row],[Live-cost]]*Table_Query_from_Mac10[[#This Row],[qty_to_ship]]</f>
        <v>93.72</v>
      </c>
      <c r="N3056" s="47">
        <f>IF(Table_Query_from_Mac10[[#This Row],[item_no]]="KDA",-Table_Query_from_Mac10[[#This Row],[unit_price]],Table_Query_from_Mac10[[#This Row],[Net Unit]]*Table_Query_from_Mac10[[#This Row],[qty_to_ship]])</f>
        <v>245.60400000000004</v>
      </c>
      <c r="O3056" s="47">
        <f>SUMIFS(Summary!C:C,Summary!H:H,Table_Query_from_Mac10[[#This Row],[Juiceoc]])</f>
        <v>0</v>
      </c>
      <c r="P3056" s="47">
        <f>SUMIFS(Summary!D:D,Summary!H:H,Table_Query_from_Mac10[[#This Row],[Juiceoc]])</f>
        <v>0</v>
      </c>
      <c r="Q3056" s="47">
        <f>SUMIFS(Summary!E:E,Summary!H:H,Table_Query_from_Mac10[[#This Row],[Juiceoc]])</f>
        <v>0</v>
      </c>
      <c r="R3056" s="47">
        <f>Table_Query_from_Mac10[[#This Row],[Net Unit]]*(1+Table_Query_from_Mac10[[#This Row],[PriceIncreasebyType]])</f>
        <v>20.467000000000002</v>
      </c>
      <c r="S3056" s="47">
        <f>Table_Query_from_Mac10[[#This Row],[UnitPriceFuture]]*Table_Query_from_Mac10[[#This Row],[qtytoShipFuture]]</f>
        <v>245.60400000000004</v>
      </c>
      <c r="T3056" s="47">
        <f>ROUND(Table_Query_from_Mac10[[#This Row],[qty_to_ship]]*(1+Table_Query_from_Mac10[[#This Row],[VolumeIncreasebyType]]),0)</f>
        <v>12</v>
      </c>
      <c r="U3056" s="47">
        <f>Table_Query_from_Mac10[[#This Row],[qtytoShipFuture]]*Table_Query_from_Mac10[[#This Row],[Future-cost]]</f>
        <v>93.72</v>
      </c>
      <c r="V3056" s="47">
        <f>Table_Query_from_Mac10[[#This Row],[qtytoShipFuture]]-Table_Query_from_Mac10[[#This Row],[qty_to_ship]]</f>
        <v>0</v>
      </c>
      <c r="W3056" s="47">
        <f>Table_Query_from_Mac10[[#This Row],[UnitPriceFuture]]</f>
        <v>20.467000000000002</v>
      </c>
      <c r="X3056" s="47">
        <f>Table_Query_from_Mac10[[#This Row],[Unit Increase]]*Table_Query_from_Mac10[[#This Row],[UnitPriceFuture]]</f>
        <v>0</v>
      </c>
      <c r="Y3056" s="47">
        <f>Table_Query_from_Mac10[[#This Row],[Unit Increase]]*Table_Query_from_Mac10[[#This Row],[Future-cost]]</f>
        <v>0</v>
      </c>
      <c r="Z3056" s="47">
        <f>-(Table_Query_from_Mac10[[#This Row],[Incremental Sales]]+((Table_Query_from_Mac10[[#This Row],[Incremental Sales]]*-(SUM(Summary!$S$8:$S$9)))))*Summary!$S$18</f>
        <v>0</v>
      </c>
      <c r="AA3056" s="47">
        <f>IFERROR(Table_Query_from_Mac10[[#This Row],[Incremental Cost]]/Table_Query_from_Mac10[[#This Row],[Incremental Sales]],0)</f>
        <v>0</v>
      </c>
      <c r="AB3056" s="47">
        <f>IFERROR(Table_Query_from_Mac10[[#This Row],[TotalCostFuture]]/Table_Query_from_Mac10[[#This Row],[totalsalesFuture]],0)</f>
        <v>0.38158987638637798</v>
      </c>
      <c r="AN3056" s="30">
        <v>48</v>
      </c>
      <c r="AO3056">
        <f t="shared" si="94"/>
        <v>12</v>
      </c>
      <c r="AQ3056" s="30">
        <v>60.28</v>
      </c>
      <c r="AR3056">
        <f t="shared" si="95"/>
        <v>21.1</v>
      </c>
    </row>
    <row r="3057" spans="1:44" x14ac:dyDescent="0.25">
      <c r="A3057">
        <v>90311</v>
      </c>
      <c r="B3057">
        <v>16</v>
      </c>
      <c r="C3057" t="s">
        <v>55</v>
      </c>
      <c r="D3057" t="s">
        <v>81</v>
      </c>
      <c r="E3057">
        <v>24</v>
      </c>
      <c r="F3057">
        <v>8.64</v>
      </c>
      <c r="G3057">
        <v>22.99</v>
      </c>
      <c r="H3057" s="1">
        <v>44858</v>
      </c>
      <c r="I3057" s="20">
        <v>3</v>
      </c>
      <c r="J3057" s="47">
        <f>Table_Query_from_Mac10[[#This Row],[unit_price]]-(Table_Query_from_Mac10[[#This Row],[unit_price]]*(Table_Query_from_Mac10[[#This Row],[discount_pct]]/100))</f>
        <v>22.3003</v>
      </c>
      <c r="K3057" s="47">
        <f>Table_Query_from_Mac10[[#This Row],[unit_cost]]</f>
        <v>8.64</v>
      </c>
      <c r="L3057" s="47">
        <f>Table_Query_from_Mac10[[#This Row],[Live-cost]]*(1+Table_Query_from_Mac10[[#This Row],[CogsIncreasebyTYPE]])</f>
        <v>8.64</v>
      </c>
      <c r="M3057" s="47">
        <f>Table_Query_from_Mac10[[#This Row],[Live-cost]]*Table_Query_from_Mac10[[#This Row],[qty_to_ship]]</f>
        <v>207.36</v>
      </c>
      <c r="N3057" s="47">
        <f>IF(Table_Query_from_Mac10[[#This Row],[item_no]]="KDA",-Table_Query_from_Mac10[[#This Row],[unit_price]],Table_Query_from_Mac10[[#This Row],[Net Unit]]*Table_Query_from_Mac10[[#This Row],[qty_to_ship]])</f>
        <v>535.20720000000006</v>
      </c>
      <c r="O3057" s="47">
        <f>SUMIFS(Summary!C:C,Summary!H:H,Table_Query_from_Mac10[[#This Row],[Juiceoc]])</f>
        <v>0</v>
      </c>
      <c r="P3057" s="47">
        <f>SUMIFS(Summary!D:D,Summary!H:H,Table_Query_from_Mac10[[#This Row],[Juiceoc]])</f>
        <v>0</v>
      </c>
      <c r="Q3057" s="47">
        <f>SUMIFS(Summary!E:E,Summary!H:H,Table_Query_from_Mac10[[#This Row],[Juiceoc]])</f>
        <v>0</v>
      </c>
      <c r="R3057" s="47">
        <f>Table_Query_from_Mac10[[#This Row],[Net Unit]]*(1+Table_Query_from_Mac10[[#This Row],[PriceIncreasebyType]])</f>
        <v>22.3003</v>
      </c>
      <c r="S3057" s="47">
        <f>Table_Query_from_Mac10[[#This Row],[UnitPriceFuture]]*Table_Query_from_Mac10[[#This Row],[qtytoShipFuture]]</f>
        <v>535.20720000000006</v>
      </c>
      <c r="T3057" s="47">
        <f>ROUND(Table_Query_from_Mac10[[#This Row],[qty_to_ship]]*(1+Table_Query_from_Mac10[[#This Row],[VolumeIncreasebyType]]),0)</f>
        <v>24</v>
      </c>
      <c r="U3057" s="47">
        <f>Table_Query_from_Mac10[[#This Row],[qtytoShipFuture]]*Table_Query_from_Mac10[[#This Row],[Future-cost]]</f>
        <v>207.36</v>
      </c>
      <c r="V3057" s="47">
        <f>Table_Query_from_Mac10[[#This Row],[qtytoShipFuture]]-Table_Query_from_Mac10[[#This Row],[qty_to_ship]]</f>
        <v>0</v>
      </c>
      <c r="W3057" s="47">
        <f>Table_Query_from_Mac10[[#This Row],[UnitPriceFuture]]</f>
        <v>22.3003</v>
      </c>
      <c r="X3057" s="47">
        <f>Table_Query_from_Mac10[[#This Row],[Unit Increase]]*Table_Query_from_Mac10[[#This Row],[UnitPriceFuture]]</f>
        <v>0</v>
      </c>
      <c r="Y3057" s="47">
        <f>Table_Query_from_Mac10[[#This Row],[Unit Increase]]*Table_Query_from_Mac10[[#This Row],[Future-cost]]</f>
        <v>0</v>
      </c>
      <c r="Z3057" s="47">
        <f>-(Table_Query_from_Mac10[[#This Row],[Incremental Sales]]+((Table_Query_from_Mac10[[#This Row],[Incremental Sales]]*-(SUM(Summary!$S$8:$S$9)))))*Summary!$S$18</f>
        <v>0</v>
      </c>
      <c r="AA3057" s="47">
        <f>IFERROR(Table_Query_from_Mac10[[#This Row],[Incremental Cost]]/Table_Query_from_Mac10[[#This Row],[Incremental Sales]],0)</f>
        <v>0</v>
      </c>
      <c r="AB3057" s="47">
        <f>IFERROR(Table_Query_from_Mac10[[#This Row],[TotalCostFuture]]/Table_Query_from_Mac10[[#This Row],[totalsalesFuture]],0)</f>
        <v>0.38743873400806267</v>
      </c>
      <c r="AN3057" s="31">
        <v>96</v>
      </c>
      <c r="AO3057">
        <f t="shared" si="94"/>
        <v>24</v>
      </c>
      <c r="AQ3057" s="31">
        <v>65.680000000000007</v>
      </c>
      <c r="AR3057">
        <f t="shared" si="95"/>
        <v>22.99</v>
      </c>
    </row>
    <row r="3058" spans="1:44" x14ac:dyDescent="0.25">
      <c r="A3058">
        <v>90311</v>
      </c>
      <c r="B3058">
        <v>17</v>
      </c>
      <c r="C3058" t="s">
        <v>55</v>
      </c>
      <c r="D3058" t="s">
        <v>81</v>
      </c>
      <c r="E3058">
        <v>27</v>
      </c>
      <c r="F3058">
        <v>10.09</v>
      </c>
      <c r="G3058">
        <v>28.24</v>
      </c>
      <c r="H3058" s="1">
        <v>44858</v>
      </c>
      <c r="I3058" s="20">
        <v>3</v>
      </c>
      <c r="J3058" s="47">
        <f>Table_Query_from_Mac10[[#This Row],[unit_price]]-(Table_Query_from_Mac10[[#This Row],[unit_price]]*(Table_Query_from_Mac10[[#This Row],[discount_pct]]/100))</f>
        <v>27.392799999999998</v>
      </c>
      <c r="K3058" s="47">
        <f>Table_Query_from_Mac10[[#This Row],[unit_cost]]</f>
        <v>10.09</v>
      </c>
      <c r="L3058" s="47">
        <f>Table_Query_from_Mac10[[#This Row],[Live-cost]]*(1+Table_Query_from_Mac10[[#This Row],[CogsIncreasebyTYPE]])</f>
        <v>10.09</v>
      </c>
      <c r="M3058" s="47">
        <f>Table_Query_from_Mac10[[#This Row],[Live-cost]]*Table_Query_from_Mac10[[#This Row],[qty_to_ship]]</f>
        <v>272.43</v>
      </c>
      <c r="N3058" s="47">
        <f>IF(Table_Query_from_Mac10[[#This Row],[item_no]]="KDA",-Table_Query_from_Mac10[[#This Row],[unit_price]],Table_Query_from_Mac10[[#This Row],[Net Unit]]*Table_Query_from_Mac10[[#This Row],[qty_to_ship]])</f>
        <v>739.60559999999998</v>
      </c>
      <c r="O3058" s="47">
        <f>SUMIFS(Summary!C:C,Summary!H:H,Table_Query_from_Mac10[[#This Row],[Juiceoc]])</f>
        <v>0</v>
      </c>
      <c r="P3058" s="47">
        <f>SUMIFS(Summary!D:D,Summary!H:H,Table_Query_from_Mac10[[#This Row],[Juiceoc]])</f>
        <v>0</v>
      </c>
      <c r="Q3058" s="47">
        <f>SUMIFS(Summary!E:E,Summary!H:H,Table_Query_from_Mac10[[#This Row],[Juiceoc]])</f>
        <v>0</v>
      </c>
      <c r="R3058" s="47">
        <f>Table_Query_from_Mac10[[#This Row],[Net Unit]]*(1+Table_Query_from_Mac10[[#This Row],[PriceIncreasebyType]])</f>
        <v>27.392799999999998</v>
      </c>
      <c r="S3058" s="47">
        <f>Table_Query_from_Mac10[[#This Row],[UnitPriceFuture]]*Table_Query_from_Mac10[[#This Row],[qtytoShipFuture]]</f>
        <v>739.60559999999998</v>
      </c>
      <c r="T3058" s="47">
        <f>ROUND(Table_Query_from_Mac10[[#This Row],[qty_to_ship]]*(1+Table_Query_from_Mac10[[#This Row],[VolumeIncreasebyType]]),0)</f>
        <v>27</v>
      </c>
      <c r="U3058" s="47">
        <f>Table_Query_from_Mac10[[#This Row],[qtytoShipFuture]]*Table_Query_from_Mac10[[#This Row],[Future-cost]]</f>
        <v>272.43</v>
      </c>
      <c r="V3058" s="47">
        <f>Table_Query_from_Mac10[[#This Row],[qtytoShipFuture]]-Table_Query_from_Mac10[[#This Row],[qty_to_ship]]</f>
        <v>0</v>
      </c>
      <c r="W3058" s="47">
        <f>Table_Query_from_Mac10[[#This Row],[UnitPriceFuture]]</f>
        <v>27.392799999999998</v>
      </c>
      <c r="X3058" s="47">
        <f>Table_Query_from_Mac10[[#This Row],[Unit Increase]]*Table_Query_from_Mac10[[#This Row],[UnitPriceFuture]]</f>
        <v>0</v>
      </c>
      <c r="Y3058" s="47">
        <f>Table_Query_from_Mac10[[#This Row],[Unit Increase]]*Table_Query_from_Mac10[[#This Row],[Future-cost]]</f>
        <v>0</v>
      </c>
      <c r="Z3058" s="47">
        <f>-(Table_Query_from_Mac10[[#This Row],[Incremental Sales]]+((Table_Query_from_Mac10[[#This Row],[Incremental Sales]]*-(SUM(Summary!$S$8:$S$9)))))*Summary!$S$18</f>
        <v>0</v>
      </c>
      <c r="AA3058" s="47">
        <f>IFERROR(Table_Query_from_Mac10[[#This Row],[Incremental Cost]]/Table_Query_from_Mac10[[#This Row],[Incremental Sales]],0)</f>
        <v>0</v>
      </c>
      <c r="AB3058" s="47">
        <f>IFERROR(Table_Query_from_Mac10[[#This Row],[TotalCostFuture]]/Table_Query_from_Mac10[[#This Row],[totalsalesFuture]],0)</f>
        <v>0.3683449665605561</v>
      </c>
      <c r="AN3058" s="30">
        <v>108</v>
      </c>
      <c r="AO3058">
        <f t="shared" si="94"/>
        <v>27</v>
      </c>
      <c r="AQ3058" s="30">
        <v>80.680000000000007</v>
      </c>
      <c r="AR3058">
        <f t="shared" si="95"/>
        <v>28.24</v>
      </c>
    </row>
    <row r="3059" spans="1:44" x14ac:dyDescent="0.25">
      <c r="A3059">
        <v>90311</v>
      </c>
      <c r="B3059">
        <v>18</v>
      </c>
      <c r="C3059" t="s">
        <v>55</v>
      </c>
      <c r="D3059" t="s">
        <v>81</v>
      </c>
      <c r="E3059">
        <v>6</v>
      </c>
      <c r="F3059">
        <v>11.51</v>
      </c>
      <c r="G3059">
        <v>31.84</v>
      </c>
      <c r="H3059" s="1">
        <v>44858</v>
      </c>
      <c r="I3059" s="20">
        <v>3</v>
      </c>
      <c r="J3059" s="47">
        <f>Table_Query_from_Mac10[[#This Row],[unit_price]]-(Table_Query_from_Mac10[[#This Row],[unit_price]]*(Table_Query_from_Mac10[[#This Row],[discount_pct]]/100))</f>
        <v>30.884799999999998</v>
      </c>
      <c r="K3059" s="47">
        <f>Table_Query_from_Mac10[[#This Row],[unit_cost]]</f>
        <v>11.51</v>
      </c>
      <c r="L3059" s="47">
        <f>Table_Query_from_Mac10[[#This Row],[Live-cost]]*(1+Table_Query_from_Mac10[[#This Row],[CogsIncreasebyTYPE]])</f>
        <v>11.51</v>
      </c>
      <c r="M3059" s="47">
        <f>Table_Query_from_Mac10[[#This Row],[Live-cost]]*Table_Query_from_Mac10[[#This Row],[qty_to_ship]]</f>
        <v>69.06</v>
      </c>
      <c r="N3059" s="47">
        <f>IF(Table_Query_from_Mac10[[#This Row],[item_no]]="KDA",-Table_Query_from_Mac10[[#This Row],[unit_price]],Table_Query_from_Mac10[[#This Row],[Net Unit]]*Table_Query_from_Mac10[[#This Row],[qty_to_ship]])</f>
        <v>185.30879999999999</v>
      </c>
      <c r="O3059" s="47">
        <f>SUMIFS(Summary!C:C,Summary!H:H,Table_Query_from_Mac10[[#This Row],[Juiceoc]])</f>
        <v>0</v>
      </c>
      <c r="P3059" s="47">
        <f>SUMIFS(Summary!D:D,Summary!H:H,Table_Query_from_Mac10[[#This Row],[Juiceoc]])</f>
        <v>0</v>
      </c>
      <c r="Q3059" s="47">
        <f>SUMIFS(Summary!E:E,Summary!H:H,Table_Query_from_Mac10[[#This Row],[Juiceoc]])</f>
        <v>0</v>
      </c>
      <c r="R3059" s="47">
        <f>Table_Query_from_Mac10[[#This Row],[Net Unit]]*(1+Table_Query_from_Mac10[[#This Row],[PriceIncreasebyType]])</f>
        <v>30.884799999999998</v>
      </c>
      <c r="S3059" s="47">
        <f>Table_Query_from_Mac10[[#This Row],[UnitPriceFuture]]*Table_Query_from_Mac10[[#This Row],[qtytoShipFuture]]</f>
        <v>185.30879999999999</v>
      </c>
      <c r="T3059" s="47">
        <f>ROUND(Table_Query_from_Mac10[[#This Row],[qty_to_ship]]*(1+Table_Query_from_Mac10[[#This Row],[VolumeIncreasebyType]]),0)</f>
        <v>6</v>
      </c>
      <c r="U3059" s="47">
        <f>Table_Query_from_Mac10[[#This Row],[qtytoShipFuture]]*Table_Query_from_Mac10[[#This Row],[Future-cost]]</f>
        <v>69.06</v>
      </c>
      <c r="V3059" s="47">
        <f>Table_Query_from_Mac10[[#This Row],[qtytoShipFuture]]-Table_Query_from_Mac10[[#This Row],[qty_to_ship]]</f>
        <v>0</v>
      </c>
      <c r="W3059" s="47">
        <f>Table_Query_from_Mac10[[#This Row],[UnitPriceFuture]]</f>
        <v>30.884799999999998</v>
      </c>
      <c r="X3059" s="47">
        <f>Table_Query_from_Mac10[[#This Row],[Unit Increase]]*Table_Query_from_Mac10[[#This Row],[UnitPriceFuture]]</f>
        <v>0</v>
      </c>
      <c r="Y3059" s="47">
        <f>Table_Query_from_Mac10[[#This Row],[Unit Increase]]*Table_Query_from_Mac10[[#This Row],[Future-cost]]</f>
        <v>0</v>
      </c>
      <c r="Z3059" s="47">
        <f>-(Table_Query_from_Mac10[[#This Row],[Incremental Sales]]+((Table_Query_from_Mac10[[#This Row],[Incremental Sales]]*-(SUM(Summary!$S$8:$S$9)))))*Summary!$S$18</f>
        <v>0</v>
      </c>
      <c r="AA3059" s="47">
        <f>IFERROR(Table_Query_from_Mac10[[#This Row],[Incremental Cost]]/Table_Query_from_Mac10[[#This Row],[Incremental Sales]],0)</f>
        <v>0</v>
      </c>
      <c r="AB3059" s="47">
        <f>IFERROR(Table_Query_from_Mac10[[#This Row],[TotalCostFuture]]/Table_Query_from_Mac10[[#This Row],[totalsalesFuture]],0)</f>
        <v>0.37267523182924939</v>
      </c>
      <c r="AN3059" s="31">
        <v>24</v>
      </c>
      <c r="AO3059">
        <f t="shared" si="94"/>
        <v>6</v>
      </c>
      <c r="AQ3059" s="31">
        <v>90.98</v>
      </c>
      <c r="AR3059">
        <f t="shared" si="95"/>
        <v>31.84</v>
      </c>
    </row>
    <row r="3060" spans="1:44" x14ac:dyDescent="0.25">
      <c r="A3060">
        <v>90311</v>
      </c>
      <c r="B3060">
        <v>19</v>
      </c>
      <c r="C3060" t="s">
        <v>55</v>
      </c>
      <c r="D3060" t="s">
        <v>81</v>
      </c>
      <c r="E3060">
        <v>4</v>
      </c>
      <c r="F3060">
        <v>16.73</v>
      </c>
      <c r="G3060">
        <v>56.8</v>
      </c>
      <c r="H3060" s="1">
        <v>44858</v>
      </c>
      <c r="I3060" s="20">
        <v>3</v>
      </c>
      <c r="J3060" s="47">
        <f>Table_Query_from_Mac10[[#This Row],[unit_price]]-(Table_Query_from_Mac10[[#This Row],[unit_price]]*(Table_Query_from_Mac10[[#This Row],[discount_pct]]/100))</f>
        <v>55.095999999999997</v>
      </c>
      <c r="K3060" s="47">
        <f>Table_Query_from_Mac10[[#This Row],[unit_cost]]</f>
        <v>16.73</v>
      </c>
      <c r="L3060" s="47">
        <f>Table_Query_from_Mac10[[#This Row],[Live-cost]]*(1+Table_Query_from_Mac10[[#This Row],[CogsIncreasebyTYPE]])</f>
        <v>16.73</v>
      </c>
      <c r="M3060" s="47">
        <f>Table_Query_from_Mac10[[#This Row],[Live-cost]]*Table_Query_from_Mac10[[#This Row],[qty_to_ship]]</f>
        <v>66.92</v>
      </c>
      <c r="N3060" s="47">
        <f>IF(Table_Query_from_Mac10[[#This Row],[item_no]]="KDA",-Table_Query_from_Mac10[[#This Row],[unit_price]],Table_Query_from_Mac10[[#This Row],[Net Unit]]*Table_Query_from_Mac10[[#This Row],[qty_to_ship]])</f>
        <v>220.38399999999999</v>
      </c>
      <c r="O3060" s="47">
        <f>SUMIFS(Summary!C:C,Summary!H:H,Table_Query_from_Mac10[[#This Row],[Juiceoc]])</f>
        <v>0</v>
      </c>
      <c r="P3060" s="47">
        <f>SUMIFS(Summary!D:D,Summary!H:H,Table_Query_from_Mac10[[#This Row],[Juiceoc]])</f>
        <v>0</v>
      </c>
      <c r="Q3060" s="47">
        <f>SUMIFS(Summary!E:E,Summary!H:H,Table_Query_from_Mac10[[#This Row],[Juiceoc]])</f>
        <v>0</v>
      </c>
      <c r="R3060" s="47">
        <f>Table_Query_from_Mac10[[#This Row],[Net Unit]]*(1+Table_Query_from_Mac10[[#This Row],[PriceIncreasebyType]])</f>
        <v>55.095999999999997</v>
      </c>
      <c r="S3060" s="47">
        <f>Table_Query_from_Mac10[[#This Row],[UnitPriceFuture]]*Table_Query_from_Mac10[[#This Row],[qtytoShipFuture]]</f>
        <v>220.38399999999999</v>
      </c>
      <c r="T3060" s="47">
        <f>ROUND(Table_Query_from_Mac10[[#This Row],[qty_to_ship]]*(1+Table_Query_from_Mac10[[#This Row],[VolumeIncreasebyType]]),0)</f>
        <v>4</v>
      </c>
      <c r="U3060" s="47">
        <f>Table_Query_from_Mac10[[#This Row],[qtytoShipFuture]]*Table_Query_from_Mac10[[#This Row],[Future-cost]]</f>
        <v>66.92</v>
      </c>
      <c r="V3060" s="47">
        <f>Table_Query_from_Mac10[[#This Row],[qtytoShipFuture]]-Table_Query_from_Mac10[[#This Row],[qty_to_ship]]</f>
        <v>0</v>
      </c>
      <c r="W3060" s="47">
        <f>Table_Query_from_Mac10[[#This Row],[UnitPriceFuture]]</f>
        <v>55.095999999999997</v>
      </c>
      <c r="X3060" s="47">
        <f>Table_Query_from_Mac10[[#This Row],[Unit Increase]]*Table_Query_from_Mac10[[#This Row],[UnitPriceFuture]]</f>
        <v>0</v>
      </c>
      <c r="Y3060" s="47">
        <f>Table_Query_from_Mac10[[#This Row],[Unit Increase]]*Table_Query_from_Mac10[[#This Row],[Future-cost]]</f>
        <v>0</v>
      </c>
      <c r="Z3060" s="47">
        <f>-(Table_Query_from_Mac10[[#This Row],[Incremental Sales]]+((Table_Query_from_Mac10[[#This Row],[Incremental Sales]]*-(SUM(Summary!$S$8:$S$9)))))*Summary!$S$18</f>
        <v>0</v>
      </c>
      <c r="AA3060" s="47">
        <f>IFERROR(Table_Query_from_Mac10[[#This Row],[Incremental Cost]]/Table_Query_from_Mac10[[#This Row],[Incremental Sales]],0)</f>
        <v>0</v>
      </c>
      <c r="AB3060" s="47">
        <f>IFERROR(Table_Query_from_Mac10[[#This Row],[TotalCostFuture]]/Table_Query_from_Mac10[[#This Row],[totalsalesFuture]],0)</f>
        <v>0.30365180775373896</v>
      </c>
      <c r="AN3060" s="30">
        <v>16</v>
      </c>
      <c r="AO3060">
        <f t="shared" si="94"/>
        <v>4</v>
      </c>
      <c r="AQ3060" s="30">
        <v>162.29</v>
      </c>
      <c r="AR3060">
        <f t="shared" si="95"/>
        <v>56.8</v>
      </c>
    </row>
    <row r="3061" spans="1:44" x14ac:dyDescent="0.25">
      <c r="A3061">
        <v>90311</v>
      </c>
      <c r="B3061">
        <v>20</v>
      </c>
      <c r="C3061" t="s">
        <v>55</v>
      </c>
      <c r="D3061" t="s">
        <v>81</v>
      </c>
      <c r="E3061">
        <v>45</v>
      </c>
      <c r="F3061">
        <v>1.23</v>
      </c>
      <c r="G3061">
        <v>3.8</v>
      </c>
      <c r="H3061" s="1">
        <v>44858</v>
      </c>
      <c r="I3061" s="20">
        <v>3</v>
      </c>
      <c r="J3061" s="47">
        <f>Table_Query_from_Mac10[[#This Row],[unit_price]]-(Table_Query_from_Mac10[[#This Row],[unit_price]]*(Table_Query_from_Mac10[[#This Row],[discount_pct]]/100))</f>
        <v>3.6859999999999999</v>
      </c>
      <c r="K3061" s="47">
        <f>Table_Query_from_Mac10[[#This Row],[unit_cost]]</f>
        <v>1.23</v>
      </c>
      <c r="L3061" s="47">
        <f>Table_Query_from_Mac10[[#This Row],[Live-cost]]*(1+Table_Query_from_Mac10[[#This Row],[CogsIncreasebyTYPE]])</f>
        <v>1.23</v>
      </c>
      <c r="M3061" s="47">
        <f>Table_Query_from_Mac10[[#This Row],[Live-cost]]*Table_Query_from_Mac10[[#This Row],[qty_to_ship]]</f>
        <v>55.35</v>
      </c>
      <c r="N3061" s="47">
        <f>IF(Table_Query_from_Mac10[[#This Row],[item_no]]="KDA",-Table_Query_from_Mac10[[#This Row],[unit_price]],Table_Query_from_Mac10[[#This Row],[Net Unit]]*Table_Query_from_Mac10[[#This Row],[qty_to_ship]])</f>
        <v>165.87</v>
      </c>
      <c r="O3061" s="47">
        <f>SUMIFS(Summary!C:C,Summary!H:H,Table_Query_from_Mac10[[#This Row],[Juiceoc]])</f>
        <v>0</v>
      </c>
      <c r="P3061" s="47">
        <f>SUMIFS(Summary!D:D,Summary!H:H,Table_Query_from_Mac10[[#This Row],[Juiceoc]])</f>
        <v>0</v>
      </c>
      <c r="Q3061" s="47">
        <f>SUMIFS(Summary!E:E,Summary!H:H,Table_Query_from_Mac10[[#This Row],[Juiceoc]])</f>
        <v>0</v>
      </c>
      <c r="R3061" s="47">
        <f>Table_Query_from_Mac10[[#This Row],[Net Unit]]*(1+Table_Query_from_Mac10[[#This Row],[PriceIncreasebyType]])</f>
        <v>3.6859999999999999</v>
      </c>
      <c r="S3061" s="47">
        <f>Table_Query_from_Mac10[[#This Row],[UnitPriceFuture]]*Table_Query_from_Mac10[[#This Row],[qtytoShipFuture]]</f>
        <v>165.87</v>
      </c>
      <c r="T3061" s="47">
        <f>ROUND(Table_Query_from_Mac10[[#This Row],[qty_to_ship]]*(1+Table_Query_from_Mac10[[#This Row],[VolumeIncreasebyType]]),0)</f>
        <v>45</v>
      </c>
      <c r="U3061" s="47">
        <f>Table_Query_from_Mac10[[#This Row],[qtytoShipFuture]]*Table_Query_from_Mac10[[#This Row],[Future-cost]]</f>
        <v>55.35</v>
      </c>
      <c r="V3061" s="47">
        <f>Table_Query_from_Mac10[[#This Row],[qtytoShipFuture]]-Table_Query_from_Mac10[[#This Row],[qty_to_ship]]</f>
        <v>0</v>
      </c>
      <c r="W3061" s="47">
        <f>Table_Query_from_Mac10[[#This Row],[UnitPriceFuture]]</f>
        <v>3.6859999999999999</v>
      </c>
      <c r="X3061" s="47">
        <f>Table_Query_from_Mac10[[#This Row],[Unit Increase]]*Table_Query_from_Mac10[[#This Row],[UnitPriceFuture]]</f>
        <v>0</v>
      </c>
      <c r="Y3061" s="47">
        <f>Table_Query_from_Mac10[[#This Row],[Unit Increase]]*Table_Query_from_Mac10[[#This Row],[Future-cost]]</f>
        <v>0</v>
      </c>
      <c r="Z3061" s="47">
        <f>-(Table_Query_from_Mac10[[#This Row],[Incremental Sales]]+((Table_Query_from_Mac10[[#This Row],[Incremental Sales]]*-(SUM(Summary!$S$8:$S$9)))))*Summary!$S$18</f>
        <v>0</v>
      </c>
      <c r="AA3061" s="47">
        <f>IFERROR(Table_Query_from_Mac10[[#This Row],[Incremental Cost]]/Table_Query_from_Mac10[[#This Row],[Incremental Sales]],0)</f>
        <v>0</v>
      </c>
      <c r="AB3061" s="47">
        <f>IFERROR(Table_Query_from_Mac10[[#This Row],[TotalCostFuture]]/Table_Query_from_Mac10[[#This Row],[totalsalesFuture]],0)</f>
        <v>0.33369506239826369</v>
      </c>
      <c r="AN3061" s="31">
        <v>180</v>
      </c>
      <c r="AO3061">
        <f t="shared" si="94"/>
        <v>45</v>
      </c>
      <c r="AQ3061" s="31">
        <v>10.86</v>
      </c>
      <c r="AR3061">
        <f t="shared" si="95"/>
        <v>3.8</v>
      </c>
    </row>
    <row r="3062" spans="1:44" x14ac:dyDescent="0.25">
      <c r="A3062">
        <v>90312</v>
      </c>
      <c r="B3062">
        <v>1</v>
      </c>
      <c r="C3062" t="s">
        <v>59</v>
      </c>
      <c r="D3062" t="s">
        <v>49</v>
      </c>
      <c r="E3062">
        <v>36</v>
      </c>
      <c r="F3062">
        <v>6.89</v>
      </c>
      <c r="G3062">
        <v>15.45</v>
      </c>
      <c r="H3062" s="1">
        <v>44846</v>
      </c>
      <c r="I3062" s="20">
        <v>0</v>
      </c>
      <c r="J3062" s="47">
        <f>Table_Query_from_Mac10[[#This Row],[unit_price]]-(Table_Query_from_Mac10[[#This Row],[unit_price]]*(Table_Query_from_Mac10[[#This Row],[discount_pct]]/100))</f>
        <v>15.45</v>
      </c>
      <c r="K3062" s="47">
        <f>Table_Query_from_Mac10[[#This Row],[unit_cost]]</f>
        <v>6.89</v>
      </c>
      <c r="L3062" s="47">
        <f>Table_Query_from_Mac10[[#This Row],[Live-cost]]*(1+Table_Query_from_Mac10[[#This Row],[CogsIncreasebyTYPE]])</f>
        <v>6.89</v>
      </c>
      <c r="M3062" s="47">
        <f>Table_Query_from_Mac10[[#This Row],[Live-cost]]*Table_Query_from_Mac10[[#This Row],[qty_to_ship]]</f>
        <v>248.04</v>
      </c>
      <c r="N3062" s="47">
        <f>IF(Table_Query_from_Mac10[[#This Row],[item_no]]="KDA",-Table_Query_from_Mac10[[#This Row],[unit_price]],Table_Query_from_Mac10[[#This Row],[Net Unit]]*Table_Query_from_Mac10[[#This Row],[qty_to_ship]])</f>
        <v>556.19999999999993</v>
      </c>
      <c r="O3062" s="47">
        <f>SUMIFS(Summary!C:C,Summary!H:H,Table_Query_from_Mac10[[#This Row],[Juiceoc]])</f>
        <v>0</v>
      </c>
      <c r="P3062" s="47">
        <f>SUMIFS(Summary!D:D,Summary!H:H,Table_Query_from_Mac10[[#This Row],[Juiceoc]])</f>
        <v>0</v>
      </c>
      <c r="Q3062" s="47">
        <f>SUMIFS(Summary!E:E,Summary!H:H,Table_Query_from_Mac10[[#This Row],[Juiceoc]])</f>
        <v>0</v>
      </c>
      <c r="R3062" s="47">
        <f>Table_Query_from_Mac10[[#This Row],[Net Unit]]*(1+Table_Query_from_Mac10[[#This Row],[PriceIncreasebyType]])</f>
        <v>15.45</v>
      </c>
      <c r="S3062" s="47">
        <f>Table_Query_from_Mac10[[#This Row],[UnitPriceFuture]]*Table_Query_from_Mac10[[#This Row],[qtytoShipFuture]]</f>
        <v>556.19999999999993</v>
      </c>
      <c r="T3062" s="47">
        <f>ROUND(Table_Query_from_Mac10[[#This Row],[qty_to_ship]]*(1+Table_Query_from_Mac10[[#This Row],[VolumeIncreasebyType]]),0)</f>
        <v>36</v>
      </c>
      <c r="U3062" s="47">
        <f>Table_Query_from_Mac10[[#This Row],[qtytoShipFuture]]*Table_Query_from_Mac10[[#This Row],[Future-cost]]</f>
        <v>248.04</v>
      </c>
      <c r="V3062" s="47">
        <f>Table_Query_from_Mac10[[#This Row],[qtytoShipFuture]]-Table_Query_from_Mac10[[#This Row],[qty_to_ship]]</f>
        <v>0</v>
      </c>
      <c r="W3062" s="47">
        <f>Table_Query_from_Mac10[[#This Row],[UnitPriceFuture]]</f>
        <v>15.45</v>
      </c>
      <c r="X3062" s="47">
        <f>Table_Query_from_Mac10[[#This Row],[Unit Increase]]*Table_Query_from_Mac10[[#This Row],[UnitPriceFuture]]</f>
        <v>0</v>
      </c>
      <c r="Y3062" s="47">
        <f>Table_Query_from_Mac10[[#This Row],[Unit Increase]]*Table_Query_from_Mac10[[#This Row],[Future-cost]]</f>
        <v>0</v>
      </c>
      <c r="Z3062" s="47">
        <f>-(Table_Query_from_Mac10[[#This Row],[Incremental Sales]]+((Table_Query_from_Mac10[[#This Row],[Incremental Sales]]*-(SUM(Summary!$S$8:$S$9)))))*Summary!$S$18</f>
        <v>0</v>
      </c>
      <c r="AA3062" s="47">
        <f>IFERROR(Table_Query_from_Mac10[[#This Row],[Incremental Cost]]/Table_Query_from_Mac10[[#This Row],[Incremental Sales]],0)</f>
        <v>0</v>
      </c>
      <c r="AB3062" s="47">
        <f>IFERROR(Table_Query_from_Mac10[[#This Row],[TotalCostFuture]]/Table_Query_from_Mac10[[#This Row],[totalsalesFuture]],0)</f>
        <v>0.44595469255663434</v>
      </c>
      <c r="AN3062" s="30">
        <v>144</v>
      </c>
      <c r="AO3062">
        <f t="shared" si="94"/>
        <v>36</v>
      </c>
      <c r="AQ3062" s="30">
        <v>44.15</v>
      </c>
      <c r="AR3062">
        <f t="shared" si="95"/>
        <v>15.45</v>
      </c>
    </row>
    <row r="3063" spans="1:44" x14ac:dyDescent="0.25">
      <c r="A3063">
        <v>90312</v>
      </c>
      <c r="B3063">
        <v>2</v>
      </c>
      <c r="C3063" t="s">
        <v>59</v>
      </c>
      <c r="D3063" t="s">
        <v>49</v>
      </c>
      <c r="E3063">
        <v>36</v>
      </c>
      <c r="F3063">
        <v>8.1999999999999993</v>
      </c>
      <c r="G3063">
        <v>19.239999999999998</v>
      </c>
      <c r="H3063" s="1">
        <v>44846</v>
      </c>
      <c r="I3063" s="20">
        <v>0</v>
      </c>
      <c r="J3063" s="47">
        <f>Table_Query_from_Mac10[[#This Row],[unit_price]]-(Table_Query_from_Mac10[[#This Row],[unit_price]]*(Table_Query_from_Mac10[[#This Row],[discount_pct]]/100))</f>
        <v>19.239999999999998</v>
      </c>
      <c r="K3063" s="47">
        <f>Table_Query_from_Mac10[[#This Row],[unit_cost]]</f>
        <v>8.1999999999999993</v>
      </c>
      <c r="L3063" s="47">
        <f>Table_Query_from_Mac10[[#This Row],[Live-cost]]*(1+Table_Query_from_Mac10[[#This Row],[CogsIncreasebyTYPE]])</f>
        <v>8.1999999999999993</v>
      </c>
      <c r="M3063" s="47">
        <f>Table_Query_from_Mac10[[#This Row],[Live-cost]]*Table_Query_from_Mac10[[#This Row],[qty_to_ship]]</f>
        <v>295.2</v>
      </c>
      <c r="N3063" s="47">
        <f>IF(Table_Query_from_Mac10[[#This Row],[item_no]]="KDA",-Table_Query_from_Mac10[[#This Row],[unit_price]],Table_Query_from_Mac10[[#This Row],[Net Unit]]*Table_Query_from_Mac10[[#This Row],[qty_to_ship]])</f>
        <v>692.64</v>
      </c>
      <c r="O3063" s="47">
        <f>SUMIFS(Summary!C:C,Summary!H:H,Table_Query_from_Mac10[[#This Row],[Juiceoc]])</f>
        <v>0</v>
      </c>
      <c r="P3063" s="47">
        <f>SUMIFS(Summary!D:D,Summary!H:H,Table_Query_from_Mac10[[#This Row],[Juiceoc]])</f>
        <v>0</v>
      </c>
      <c r="Q3063" s="47">
        <f>SUMIFS(Summary!E:E,Summary!H:H,Table_Query_from_Mac10[[#This Row],[Juiceoc]])</f>
        <v>0</v>
      </c>
      <c r="R3063" s="47">
        <f>Table_Query_from_Mac10[[#This Row],[Net Unit]]*(1+Table_Query_from_Mac10[[#This Row],[PriceIncreasebyType]])</f>
        <v>19.239999999999998</v>
      </c>
      <c r="S3063" s="47">
        <f>Table_Query_from_Mac10[[#This Row],[UnitPriceFuture]]*Table_Query_from_Mac10[[#This Row],[qtytoShipFuture]]</f>
        <v>692.64</v>
      </c>
      <c r="T3063" s="47">
        <f>ROUND(Table_Query_from_Mac10[[#This Row],[qty_to_ship]]*(1+Table_Query_from_Mac10[[#This Row],[VolumeIncreasebyType]]),0)</f>
        <v>36</v>
      </c>
      <c r="U3063" s="47">
        <f>Table_Query_from_Mac10[[#This Row],[qtytoShipFuture]]*Table_Query_from_Mac10[[#This Row],[Future-cost]]</f>
        <v>295.2</v>
      </c>
      <c r="V3063" s="47">
        <f>Table_Query_from_Mac10[[#This Row],[qtytoShipFuture]]-Table_Query_from_Mac10[[#This Row],[qty_to_ship]]</f>
        <v>0</v>
      </c>
      <c r="W3063" s="47">
        <f>Table_Query_from_Mac10[[#This Row],[UnitPriceFuture]]</f>
        <v>19.239999999999998</v>
      </c>
      <c r="X3063" s="47">
        <f>Table_Query_from_Mac10[[#This Row],[Unit Increase]]*Table_Query_from_Mac10[[#This Row],[UnitPriceFuture]]</f>
        <v>0</v>
      </c>
      <c r="Y3063" s="47">
        <f>Table_Query_from_Mac10[[#This Row],[Unit Increase]]*Table_Query_from_Mac10[[#This Row],[Future-cost]]</f>
        <v>0</v>
      </c>
      <c r="Z3063" s="47">
        <f>-(Table_Query_from_Mac10[[#This Row],[Incremental Sales]]+((Table_Query_from_Mac10[[#This Row],[Incremental Sales]]*-(SUM(Summary!$S$8:$S$9)))))*Summary!$S$18</f>
        <v>0</v>
      </c>
      <c r="AA3063" s="47">
        <f>IFERROR(Table_Query_from_Mac10[[#This Row],[Incremental Cost]]/Table_Query_from_Mac10[[#This Row],[Incremental Sales]],0)</f>
        <v>0</v>
      </c>
      <c r="AB3063" s="47">
        <f>IFERROR(Table_Query_from_Mac10[[#This Row],[TotalCostFuture]]/Table_Query_from_Mac10[[#This Row],[totalsalesFuture]],0)</f>
        <v>0.42619542619542616</v>
      </c>
      <c r="AN3063" s="31">
        <v>144</v>
      </c>
      <c r="AO3063">
        <f t="shared" si="94"/>
        <v>36</v>
      </c>
      <c r="AQ3063" s="31">
        <v>54.98</v>
      </c>
      <c r="AR3063">
        <f t="shared" si="95"/>
        <v>19.239999999999998</v>
      </c>
    </row>
    <row r="3064" spans="1:44" x14ac:dyDescent="0.25">
      <c r="A3064">
        <v>90312</v>
      </c>
      <c r="B3064">
        <v>3</v>
      </c>
      <c r="C3064" t="s">
        <v>59</v>
      </c>
      <c r="D3064" t="s">
        <v>49</v>
      </c>
      <c r="E3064">
        <v>36</v>
      </c>
      <c r="F3064">
        <v>9.5500000000000007</v>
      </c>
      <c r="G3064">
        <v>23.29</v>
      </c>
      <c r="H3064" s="1">
        <v>44846</v>
      </c>
      <c r="I3064" s="20">
        <v>0</v>
      </c>
      <c r="J3064" s="47">
        <f>Table_Query_from_Mac10[[#This Row],[unit_price]]-(Table_Query_from_Mac10[[#This Row],[unit_price]]*(Table_Query_from_Mac10[[#This Row],[discount_pct]]/100))</f>
        <v>23.29</v>
      </c>
      <c r="K3064" s="47">
        <f>Table_Query_from_Mac10[[#This Row],[unit_cost]]</f>
        <v>9.5500000000000007</v>
      </c>
      <c r="L3064" s="47">
        <f>Table_Query_from_Mac10[[#This Row],[Live-cost]]*(1+Table_Query_from_Mac10[[#This Row],[CogsIncreasebyTYPE]])</f>
        <v>9.5500000000000007</v>
      </c>
      <c r="M3064" s="47">
        <f>Table_Query_from_Mac10[[#This Row],[Live-cost]]*Table_Query_from_Mac10[[#This Row],[qty_to_ship]]</f>
        <v>343.8</v>
      </c>
      <c r="N3064" s="47">
        <f>IF(Table_Query_from_Mac10[[#This Row],[item_no]]="KDA",-Table_Query_from_Mac10[[#This Row],[unit_price]],Table_Query_from_Mac10[[#This Row],[Net Unit]]*Table_Query_from_Mac10[[#This Row],[qty_to_ship]])</f>
        <v>838.43999999999994</v>
      </c>
      <c r="O3064" s="47">
        <f>SUMIFS(Summary!C:C,Summary!H:H,Table_Query_from_Mac10[[#This Row],[Juiceoc]])</f>
        <v>0</v>
      </c>
      <c r="P3064" s="47">
        <f>SUMIFS(Summary!D:D,Summary!H:H,Table_Query_from_Mac10[[#This Row],[Juiceoc]])</f>
        <v>0</v>
      </c>
      <c r="Q3064" s="47">
        <f>SUMIFS(Summary!E:E,Summary!H:H,Table_Query_from_Mac10[[#This Row],[Juiceoc]])</f>
        <v>0</v>
      </c>
      <c r="R3064" s="47">
        <f>Table_Query_from_Mac10[[#This Row],[Net Unit]]*(1+Table_Query_from_Mac10[[#This Row],[PriceIncreasebyType]])</f>
        <v>23.29</v>
      </c>
      <c r="S3064" s="47">
        <f>Table_Query_from_Mac10[[#This Row],[UnitPriceFuture]]*Table_Query_from_Mac10[[#This Row],[qtytoShipFuture]]</f>
        <v>838.43999999999994</v>
      </c>
      <c r="T3064" s="47">
        <f>ROUND(Table_Query_from_Mac10[[#This Row],[qty_to_ship]]*(1+Table_Query_from_Mac10[[#This Row],[VolumeIncreasebyType]]),0)</f>
        <v>36</v>
      </c>
      <c r="U3064" s="47">
        <f>Table_Query_from_Mac10[[#This Row],[qtytoShipFuture]]*Table_Query_from_Mac10[[#This Row],[Future-cost]]</f>
        <v>343.8</v>
      </c>
      <c r="V3064" s="47">
        <f>Table_Query_from_Mac10[[#This Row],[qtytoShipFuture]]-Table_Query_from_Mac10[[#This Row],[qty_to_ship]]</f>
        <v>0</v>
      </c>
      <c r="W3064" s="47">
        <f>Table_Query_from_Mac10[[#This Row],[UnitPriceFuture]]</f>
        <v>23.29</v>
      </c>
      <c r="X3064" s="47">
        <f>Table_Query_from_Mac10[[#This Row],[Unit Increase]]*Table_Query_from_Mac10[[#This Row],[UnitPriceFuture]]</f>
        <v>0</v>
      </c>
      <c r="Y3064" s="47">
        <f>Table_Query_from_Mac10[[#This Row],[Unit Increase]]*Table_Query_from_Mac10[[#This Row],[Future-cost]]</f>
        <v>0</v>
      </c>
      <c r="Z3064" s="47">
        <f>-(Table_Query_from_Mac10[[#This Row],[Incremental Sales]]+((Table_Query_from_Mac10[[#This Row],[Incremental Sales]]*-(SUM(Summary!$S$8:$S$9)))))*Summary!$S$18</f>
        <v>0</v>
      </c>
      <c r="AA3064" s="47">
        <f>IFERROR(Table_Query_from_Mac10[[#This Row],[Incremental Cost]]/Table_Query_from_Mac10[[#This Row],[Incremental Sales]],0)</f>
        <v>0</v>
      </c>
      <c r="AB3064" s="47">
        <f>IFERROR(Table_Query_from_Mac10[[#This Row],[TotalCostFuture]]/Table_Query_from_Mac10[[#This Row],[totalsalesFuture]],0)</f>
        <v>0.41004723057106057</v>
      </c>
      <c r="AN3064" s="30">
        <v>144</v>
      </c>
      <c r="AO3064">
        <f t="shared" si="94"/>
        <v>36</v>
      </c>
      <c r="AQ3064" s="30">
        <v>66.53</v>
      </c>
      <c r="AR3064">
        <f t="shared" si="95"/>
        <v>23.29</v>
      </c>
    </row>
    <row r="3065" spans="1:44" x14ac:dyDescent="0.25">
      <c r="A3065">
        <v>90313</v>
      </c>
      <c r="B3065">
        <v>1</v>
      </c>
      <c r="C3065" t="s">
        <v>86</v>
      </c>
      <c r="D3065" t="s">
        <v>79</v>
      </c>
      <c r="E3065">
        <v>15</v>
      </c>
      <c r="F3065">
        <v>1.45</v>
      </c>
      <c r="G3065">
        <v>5.19</v>
      </c>
      <c r="H3065" s="1">
        <v>44840</v>
      </c>
      <c r="I3065" s="20">
        <v>0</v>
      </c>
      <c r="J3065" s="47">
        <f>Table_Query_from_Mac10[[#This Row],[unit_price]]-(Table_Query_from_Mac10[[#This Row],[unit_price]]*(Table_Query_from_Mac10[[#This Row],[discount_pct]]/100))</f>
        <v>5.19</v>
      </c>
      <c r="K3065" s="47">
        <f>Table_Query_from_Mac10[[#This Row],[unit_cost]]</f>
        <v>1.45</v>
      </c>
      <c r="L3065" s="47">
        <f>Table_Query_from_Mac10[[#This Row],[Live-cost]]*(1+Table_Query_from_Mac10[[#This Row],[CogsIncreasebyTYPE]])</f>
        <v>1.45</v>
      </c>
      <c r="M3065" s="47">
        <f>Table_Query_from_Mac10[[#This Row],[Live-cost]]*Table_Query_from_Mac10[[#This Row],[qty_to_ship]]</f>
        <v>21.75</v>
      </c>
      <c r="N3065" s="47">
        <f>IF(Table_Query_from_Mac10[[#This Row],[item_no]]="KDA",-Table_Query_from_Mac10[[#This Row],[unit_price]],Table_Query_from_Mac10[[#This Row],[Net Unit]]*Table_Query_from_Mac10[[#This Row],[qty_to_ship]])</f>
        <v>77.850000000000009</v>
      </c>
      <c r="O3065" s="47">
        <f>SUMIFS(Summary!C:C,Summary!H:H,Table_Query_from_Mac10[[#This Row],[Juiceoc]])</f>
        <v>0</v>
      </c>
      <c r="P3065" s="47">
        <f>SUMIFS(Summary!D:D,Summary!H:H,Table_Query_from_Mac10[[#This Row],[Juiceoc]])</f>
        <v>0</v>
      </c>
      <c r="Q3065" s="47">
        <f>SUMIFS(Summary!E:E,Summary!H:H,Table_Query_from_Mac10[[#This Row],[Juiceoc]])</f>
        <v>0</v>
      </c>
      <c r="R3065" s="47">
        <f>Table_Query_from_Mac10[[#This Row],[Net Unit]]*(1+Table_Query_from_Mac10[[#This Row],[PriceIncreasebyType]])</f>
        <v>5.19</v>
      </c>
      <c r="S3065" s="47">
        <f>Table_Query_from_Mac10[[#This Row],[UnitPriceFuture]]*Table_Query_from_Mac10[[#This Row],[qtytoShipFuture]]</f>
        <v>77.850000000000009</v>
      </c>
      <c r="T3065" s="47">
        <f>ROUND(Table_Query_from_Mac10[[#This Row],[qty_to_ship]]*(1+Table_Query_from_Mac10[[#This Row],[VolumeIncreasebyType]]),0)</f>
        <v>15</v>
      </c>
      <c r="U3065" s="47">
        <f>Table_Query_from_Mac10[[#This Row],[qtytoShipFuture]]*Table_Query_from_Mac10[[#This Row],[Future-cost]]</f>
        <v>21.75</v>
      </c>
      <c r="V3065" s="47">
        <f>Table_Query_from_Mac10[[#This Row],[qtytoShipFuture]]-Table_Query_from_Mac10[[#This Row],[qty_to_ship]]</f>
        <v>0</v>
      </c>
      <c r="W3065" s="47">
        <f>Table_Query_from_Mac10[[#This Row],[UnitPriceFuture]]</f>
        <v>5.19</v>
      </c>
      <c r="X3065" s="47">
        <f>Table_Query_from_Mac10[[#This Row],[Unit Increase]]*Table_Query_from_Mac10[[#This Row],[UnitPriceFuture]]</f>
        <v>0</v>
      </c>
      <c r="Y3065" s="47">
        <f>Table_Query_from_Mac10[[#This Row],[Unit Increase]]*Table_Query_from_Mac10[[#This Row],[Future-cost]]</f>
        <v>0</v>
      </c>
      <c r="Z3065" s="47">
        <f>-(Table_Query_from_Mac10[[#This Row],[Incremental Sales]]+((Table_Query_from_Mac10[[#This Row],[Incremental Sales]]*-(SUM(Summary!$S$8:$S$9)))))*Summary!$S$18</f>
        <v>0</v>
      </c>
      <c r="AA3065" s="47">
        <f>IFERROR(Table_Query_from_Mac10[[#This Row],[Incremental Cost]]/Table_Query_from_Mac10[[#This Row],[Incremental Sales]],0)</f>
        <v>0</v>
      </c>
      <c r="AB3065" s="47">
        <f>IFERROR(Table_Query_from_Mac10[[#This Row],[TotalCostFuture]]/Table_Query_from_Mac10[[#This Row],[totalsalesFuture]],0)</f>
        <v>0.279383429672447</v>
      </c>
      <c r="AN3065" s="31">
        <v>60</v>
      </c>
      <c r="AO3065">
        <f t="shared" si="94"/>
        <v>15</v>
      </c>
      <c r="AQ3065" s="31">
        <v>14.82</v>
      </c>
      <c r="AR3065">
        <f t="shared" si="95"/>
        <v>5.19</v>
      </c>
    </row>
    <row r="3066" spans="1:44" x14ac:dyDescent="0.25">
      <c r="A3066">
        <v>90313</v>
      </c>
      <c r="B3066">
        <v>2</v>
      </c>
      <c r="C3066" t="s">
        <v>86</v>
      </c>
      <c r="D3066" t="s">
        <v>79</v>
      </c>
      <c r="E3066">
        <v>4</v>
      </c>
      <c r="F3066">
        <v>2.92</v>
      </c>
      <c r="G3066">
        <v>11.79</v>
      </c>
      <c r="H3066" s="1">
        <v>44840</v>
      </c>
      <c r="I3066" s="20">
        <v>0</v>
      </c>
      <c r="J3066" s="47">
        <f>Table_Query_from_Mac10[[#This Row],[unit_price]]-(Table_Query_from_Mac10[[#This Row],[unit_price]]*(Table_Query_from_Mac10[[#This Row],[discount_pct]]/100))</f>
        <v>11.79</v>
      </c>
      <c r="K3066" s="47">
        <f>Table_Query_from_Mac10[[#This Row],[unit_cost]]</f>
        <v>2.92</v>
      </c>
      <c r="L3066" s="47">
        <f>Table_Query_from_Mac10[[#This Row],[Live-cost]]*(1+Table_Query_from_Mac10[[#This Row],[CogsIncreasebyTYPE]])</f>
        <v>2.92</v>
      </c>
      <c r="M3066" s="47">
        <f>Table_Query_from_Mac10[[#This Row],[Live-cost]]*Table_Query_from_Mac10[[#This Row],[qty_to_ship]]</f>
        <v>11.68</v>
      </c>
      <c r="N3066" s="47">
        <f>IF(Table_Query_from_Mac10[[#This Row],[item_no]]="KDA",-Table_Query_from_Mac10[[#This Row],[unit_price]],Table_Query_from_Mac10[[#This Row],[Net Unit]]*Table_Query_from_Mac10[[#This Row],[qty_to_ship]])</f>
        <v>47.16</v>
      </c>
      <c r="O3066" s="47">
        <f>SUMIFS(Summary!C:C,Summary!H:H,Table_Query_from_Mac10[[#This Row],[Juiceoc]])</f>
        <v>0</v>
      </c>
      <c r="P3066" s="47">
        <f>SUMIFS(Summary!D:D,Summary!H:H,Table_Query_from_Mac10[[#This Row],[Juiceoc]])</f>
        <v>0</v>
      </c>
      <c r="Q3066" s="47">
        <f>SUMIFS(Summary!E:E,Summary!H:H,Table_Query_from_Mac10[[#This Row],[Juiceoc]])</f>
        <v>0</v>
      </c>
      <c r="R3066" s="47">
        <f>Table_Query_from_Mac10[[#This Row],[Net Unit]]*(1+Table_Query_from_Mac10[[#This Row],[PriceIncreasebyType]])</f>
        <v>11.79</v>
      </c>
      <c r="S3066" s="47">
        <f>Table_Query_from_Mac10[[#This Row],[UnitPriceFuture]]*Table_Query_from_Mac10[[#This Row],[qtytoShipFuture]]</f>
        <v>47.16</v>
      </c>
      <c r="T3066" s="47">
        <f>ROUND(Table_Query_from_Mac10[[#This Row],[qty_to_ship]]*(1+Table_Query_from_Mac10[[#This Row],[VolumeIncreasebyType]]),0)</f>
        <v>4</v>
      </c>
      <c r="U3066" s="47">
        <f>Table_Query_from_Mac10[[#This Row],[qtytoShipFuture]]*Table_Query_from_Mac10[[#This Row],[Future-cost]]</f>
        <v>11.68</v>
      </c>
      <c r="V3066" s="47">
        <f>Table_Query_from_Mac10[[#This Row],[qtytoShipFuture]]-Table_Query_from_Mac10[[#This Row],[qty_to_ship]]</f>
        <v>0</v>
      </c>
      <c r="W3066" s="47">
        <f>Table_Query_from_Mac10[[#This Row],[UnitPriceFuture]]</f>
        <v>11.79</v>
      </c>
      <c r="X3066" s="47">
        <f>Table_Query_from_Mac10[[#This Row],[Unit Increase]]*Table_Query_from_Mac10[[#This Row],[UnitPriceFuture]]</f>
        <v>0</v>
      </c>
      <c r="Y3066" s="47">
        <f>Table_Query_from_Mac10[[#This Row],[Unit Increase]]*Table_Query_from_Mac10[[#This Row],[Future-cost]]</f>
        <v>0</v>
      </c>
      <c r="Z3066" s="47">
        <f>-(Table_Query_from_Mac10[[#This Row],[Incremental Sales]]+((Table_Query_from_Mac10[[#This Row],[Incremental Sales]]*-(SUM(Summary!$S$8:$S$9)))))*Summary!$S$18</f>
        <v>0</v>
      </c>
      <c r="AA3066" s="47">
        <f>IFERROR(Table_Query_from_Mac10[[#This Row],[Incremental Cost]]/Table_Query_from_Mac10[[#This Row],[Incremental Sales]],0)</f>
        <v>0</v>
      </c>
      <c r="AB3066" s="47">
        <f>IFERROR(Table_Query_from_Mac10[[#This Row],[TotalCostFuture]]/Table_Query_from_Mac10[[#This Row],[totalsalesFuture]],0)</f>
        <v>0.24766751484308738</v>
      </c>
      <c r="AN3066" s="30">
        <v>16</v>
      </c>
      <c r="AO3066">
        <f t="shared" si="94"/>
        <v>4</v>
      </c>
      <c r="AQ3066" s="30">
        <v>33.68</v>
      </c>
      <c r="AR3066">
        <f t="shared" si="95"/>
        <v>11.79</v>
      </c>
    </row>
    <row r="3067" spans="1:44" x14ac:dyDescent="0.25">
      <c r="A3067">
        <v>90313</v>
      </c>
      <c r="B3067">
        <v>3</v>
      </c>
      <c r="C3067" t="s">
        <v>86</v>
      </c>
      <c r="D3067" t="s">
        <v>79</v>
      </c>
      <c r="E3067">
        <v>4</v>
      </c>
      <c r="F3067">
        <v>6.44</v>
      </c>
      <c r="G3067">
        <v>16.010000000000002</v>
      </c>
      <c r="H3067" s="1">
        <v>44840</v>
      </c>
      <c r="I3067" s="20">
        <v>0</v>
      </c>
      <c r="J3067" s="47">
        <f>Table_Query_from_Mac10[[#This Row],[unit_price]]-(Table_Query_from_Mac10[[#This Row],[unit_price]]*(Table_Query_from_Mac10[[#This Row],[discount_pct]]/100))</f>
        <v>16.010000000000002</v>
      </c>
      <c r="K3067" s="47">
        <f>Table_Query_from_Mac10[[#This Row],[unit_cost]]</f>
        <v>6.44</v>
      </c>
      <c r="L3067" s="47">
        <f>Table_Query_from_Mac10[[#This Row],[Live-cost]]*(1+Table_Query_from_Mac10[[#This Row],[CogsIncreasebyTYPE]])</f>
        <v>6.44</v>
      </c>
      <c r="M3067" s="47">
        <f>Table_Query_from_Mac10[[#This Row],[Live-cost]]*Table_Query_from_Mac10[[#This Row],[qty_to_ship]]</f>
        <v>25.76</v>
      </c>
      <c r="N3067" s="47">
        <f>IF(Table_Query_from_Mac10[[#This Row],[item_no]]="KDA",-Table_Query_from_Mac10[[#This Row],[unit_price]],Table_Query_from_Mac10[[#This Row],[Net Unit]]*Table_Query_from_Mac10[[#This Row],[qty_to_ship]])</f>
        <v>64.040000000000006</v>
      </c>
      <c r="O3067" s="47">
        <f>SUMIFS(Summary!C:C,Summary!H:H,Table_Query_from_Mac10[[#This Row],[Juiceoc]])</f>
        <v>0</v>
      </c>
      <c r="P3067" s="47">
        <f>SUMIFS(Summary!D:D,Summary!H:H,Table_Query_from_Mac10[[#This Row],[Juiceoc]])</f>
        <v>0</v>
      </c>
      <c r="Q3067" s="47">
        <f>SUMIFS(Summary!E:E,Summary!H:H,Table_Query_from_Mac10[[#This Row],[Juiceoc]])</f>
        <v>0</v>
      </c>
      <c r="R3067" s="47">
        <f>Table_Query_from_Mac10[[#This Row],[Net Unit]]*(1+Table_Query_from_Mac10[[#This Row],[PriceIncreasebyType]])</f>
        <v>16.010000000000002</v>
      </c>
      <c r="S3067" s="47">
        <f>Table_Query_from_Mac10[[#This Row],[UnitPriceFuture]]*Table_Query_from_Mac10[[#This Row],[qtytoShipFuture]]</f>
        <v>64.040000000000006</v>
      </c>
      <c r="T3067" s="47">
        <f>ROUND(Table_Query_from_Mac10[[#This Row],[qty_to_ship]]*(1+Table_Query_from_Mac10[[#This Row],[VolumeIncreasebyType]]),0)</f>
        <v>4</v>
      </c>
      <c r="U3067" s="47">
        <f>Table_Query_from_Mac10[[#This Row],[qtytoShipFuture]]*Table_Query_from_Mac10[[#This Row],[Future-cost]]</f>
        <v>25.76</v>
      </c>
      <c r="V3067" s="47">
        <f>Table_Query_from_Mac10[[#This Row],[qtytoShipFuture]]-Table_Query_from_Mac10[[#This Row],[qty_to_ship]]</f>
        <v>0</v>
      </c>
      <c r="W3067" s="47">
        <f>Table_Query_from_Mac10[[#This Row],[UnitPriceFuture]]</f>
        <v>16.010000000000002</v>
      </c>
      <c r="X3067" s="47">
        <f>Table_Query_from_Mac10[[#This Row],[Unit Increase]]*Table_Query_from_Mac10[[#This Row],[UnitPriceFuture]]</f>
        <v>0</v>
      </c>
      <c r="Y3067" s="47">
        <f>Table_Query_from_Mac10[[#This Row],[Unit Increase]]*Table_Query_from_Mac10[[#This Row],[Future-cost]]</f>
        <v>0</v>
      </c>
      <c r="Z3067" s="47">
        <f>-(Table_Query_from_Mac10[[#This Row],[Incremental Sales]]+((Table_Query_from_Mac10[[#This Row],[Incremental Sales]]*-(SUM(Summary!$S$8:$S$9)))))*Summary!$S$18</f>
        <v>0</v>
      </c>
      <c r="AA3067" s="47">
        <f>IFERROR(Table_Query_from_Mac10[[#This Row],[Incremental Cost]]/Table_Query_from_Mac10[[#This Row],[Incremental Sales]],0)</f>
        <v>0</v>
      </c>
      <c r="AB3067" s="47">
        <f>IFERROR(Table_Query_from_Mac10[[#This Row],[TotalCostFuture]]/Table_Query_from_Mac10[[#This Row],[totalsalesFuture]],0)</f>
        <v>0.40224859462835727</v>
      </c>
      <c r="AN3067" s="31">
        <v>16</v>
      </c>
      <c r="AO3067">
        <f t="shared" si="94"/>
        <v>4</v>
      </c>
      <c r="AQ3067" s="31">
        <v>45.75</v>
      </c>
      <c r="AR3067">
        <f t="shared" si="95"/>
        <v>16.010000000000002</v>
      </c>
    </row>
    <row r="3068" spans="1:44" x14ac:dyDescent="0.25">
      <c r="A3068">
        <v>90313</v>
      </c>
      <c r="B3068">
        <v>4</v>
      </c>
      <c r="C3068" t="s">
        <v>86</v>
      </c>
      <c r="D3068" t="s">
        <v>79</v>
      </c>
      <c r="E3068">
        <v>64</v>
      </c>
      <c r="F3068">
        <v>5.86</v>
      </c>
      <c r="G3068">
        <v>14.16</v>
      </c>
      <c r="H3068" s="1">
        <v>44840</v>
      </c>
      <c r="I3068" s="20">
        <v>0</v>
      </c>
      <c r="J3068" s="47">
        <f>Table_Query_from_Mac10[[#This Row],[unit_price]]-(Table_Query_from_Mac10[[#This Row],[unit_price]]*(Table_Query_from_Mac10[[#This Row],[discount_pct]]/100))</f>
        <v>14.16</v>
      </c>
      <c r="K3068" s="47">
        <f>Table_Query_from_Mac10[[#This Row],[unit_cost]]</f>
        <v>5.86</v>
      </c>
      <c r="L3068" s="47">
        <f>Table_Query_from_Mac10[[#This Row],[Live-cost]]*(1+Table_Query_from_Mac10[[#This Row],[CogsIncreasebyTYPE]])</f>
        <v>5.86</v>
      </c>
      <c r="M3068" s="47">
        <f>Table_Query_from_Mac10[[#This Row],[Live-cost]]*Table_Query_from_Mac10[[#This Row],[qty_to_ship]]</f>
        <v>375.04</v>
      </c>
      <c r="N3068" s="47">
        <f>IF(Table_Query_from_Mac10[[#This Row],[item_no]]="KDA",-Table_Query_from_Mac10[[#This Row],[unit_price]],Table_Query_from_Mac10[[#This Row],[Net Unit]]*Table_Query_from_Mac10[[#This Row],[qty_to_ship]])</f>
        <v>906.24</v>
      </c>
      <c r="O3068" s="47">
        <f>SUMIFS(Summary!C:C,Summary!H:H,Table_Query_from_Mac10[[#This Row],[Juiceoc]])</f>
        <v>0</v>
      </c>
      <c r="P3068" s="47">
        <f>SUMIFS(Summary!D:D,Summary!H:H,Table_Query_from_Mac10[[#This Row],[Juiceoc]])</f>
        <v>0</v>
      </c>
      <c r="Q3068" s="47">
        <f>SUMIFS(Summary!E:E,Summary!H:H,Table_Query_from_Mac10[[#This Row],[Juiceoc]])</f>
        <v>0</v>
      </c>
      <c r="R3068" s="47">
        <f>Table_Query_from_Mac10[[#This Row],[Net Unit]]*(1+Table_Query_from_Mac10[[#This Row],[PriceIncreasebyType]])</f>
        <v>14.16</v>
      </c>
      <c r="S3068" s="47">
        <f>Table_Query_from_Mac10[[#This Row],[UnitPriceFuture]]*Table_Query_from_Mac10[[#This Row],[qtytoShipFuture]]</f>
        <v>906.24</v>
      </c>
      <c r="T3068" s="47">
        <f>ROUND(Table_Query_from_Mac10[[#This Row],[qty_to_ship]]*(1+Table_Query_from_Mac10[[#This Row],[VolumeIncreasebyType]]),0)</f>
        <v>64</v>
      </c>
      <c r="U3068" s="47">
        <f>Table_Query_from_Mac10[[#This Row],[qtytoShipFuture]]*Table_Query_from_Mac10[[#This Row],[Future-cost]]</f>
        <v>375.04</v>
      </c>
      <c r="V3068" s="47">
        <f>Table_Query_from_Mac10[[#This Row],[qtytoShipFuture]]-Table_Query_from_Mac10[[#This Row],[qty_to_ship]]</f>
        <v>0</v>
      </c>
      <c r="W3068" s="47">
        <f>Table_Query_from_Mac10[[#This Row],[UnitPriceFuture]]</f>
        <v>14.16</v>
      </c>
      <c r="X3068" s="47">
        <f>Table_Query_from_Mac10[[#This Row],[Unit Increase]]*Table_Query_from_Mac10[[#This Row],[UnitPriceFuture]]</f>
        <v>0</v>
      </c>
      <c r="Y3068" s="47">
        <f>Table_Query_from_Mac10[[#This Row],[Unit Increase]]*Table_Query_from_Mac10[[#This Row],[Future-cost]]</f>
        <v>0</v>
      </c>
      <c r="Z3068" s="47">
        <f>-(Table_Query_from_Mac10[[#This Row],[Incremental Sales]]+((Table_Query_from_Mac10[[#This Row],[Incremental Sales]]*-(SUM(Summary!$S$8:$S$9)))))*Summary!$S$18</f>
        <v>0</v>
      </c>
      <c r="AA3068" s="47">
        <f>IFERROR(Table_Query_from_Mac10[[#This Row],[Incremental Cost]]/Table_Query_from_Mac10[[#This Row],[Incremental Sales]],0)</f>
        <v>0</v>
      </c>
      <c r="AB3068" s="47">
        <f>IFERROR(Table_Query_from_Mac10[[#This Row],[TotalCostFuture]]/Table_Query_from_Mac10[[#This Row],[totalsalesFuture]],0)</f>
        <v>0.41384180790960456</v>
      </c>
      <c r="AN3068" s="30">
        <v>256</v>
      </c>
      <c r="AO3068">
        <f t="shared" si="94"/>
        <v>64</v>
      </c>
      <c r="AQ3068" s="30">
        <v>40.46</v>
      </c>
      <c r="AR3068">
        <f t="shared" si="95"/>
        <v>14.16</v>
      </c>
    </row>
    <row r="3069" spans="1:44" x14ac:dyDescent="0.25">
      <c r="A3069">
        <v>90313</v>
      </c>
      <c r="B3069">
        <v>5</v>
      </c>
      <c r="C3069" t="s">
        <v>86</v>
      </c>
      <c r="D3069" t="s">
        <v>79</v>
      </c>
      <c r="E3069">
        <v>50</v>
      </c>
      <c r="F3069">
        <v>4.8899999999999997</v>
      </c>
      <c r="G3069">
        <v>11.97</v>
      </c>
      <c r="H3069" s="1">
        <v>44840</v>
      </c>
      <c r="I3069" s="20">
        <v>0</v>
      </c>
      <c r="J3069" s="47">
        <f>Table_Query_from_Mac10[[#This Row],[unit_price]]-(Table_Query_from_Mac10[[#This Row],[unit_price]]*(Table_Query_from_Mac10[[#This Row],[discount_pct]]/100))</f>
        <v>11.97</v>
      </c>
      <c r="K3069" s="47">
        <f>Table_Query_from_Mac10[[#This Row],[unit_cost]]</f>
        <v>4.8899999999999997</v>
      </c>
      <c r="L3069" s="47">
        <f>Table_Query_from_Mac10[[#This Row],[Live-cost]]*(1+Table_Query_from_Mac10[[#This Row],[CogsIncreasebyTYPE]])</f>
        <v>4.8899999999999997</v>
      </c>
      <c r="M3069" s="47">
        <f>Table_Query_from_Mac10[[#This Row],[Live-cost]]*Table_Query_from_Mac10[[#This Row],[qty_to_ship]]</f>
        <v>244.49999999999997</v>
      </c>
      <c r="N3069" s="47">
        <f>IF(Table_Query_from_Mac10[[#This Row],[item_no]]="KDA",-Table_Query_from_Mac10[[#This Row],[unit_price]],Table_Query_from_Mac10[[#This Row],[Net Unit]]*Table_Query_from_Mac10[[#This Row],[qty_to_ship]])</f>
        <v>598.5</v>
      </c>
      <c r="O3069" s="47">
        <f>SUMIFS(Summary!C:C,Summary!H:H,Table_Query_from_Mac10[[#This Row],[Juiceoc]])</f>
        <v>0</v>
      </c>
      <c r="P3069" s="47">
        <f>SUMIFS(Summary!D:D,Summary!H:H,Table_Query_from_Mac10[[#This Row],[Juiceoc]])</f>
        <v>0</v>
      </c>
      <c r="Q3069" s="47">
        <f>SUMIFS(Summary!E:E,Summary!H:H,Table_Query_from_Mac10[[#This Row],[Juiceoc]])</f>
        <v>0</v>
      </c>
      <c r="R3069" s="47">
        <f>Table_Query_from_Mac10[[#This Row],[Net Unit]]*(1+Table_Query_from_Mac10[[#This Row],[PriceIncreasebyType]])</f>
        <v>11.97</v>
      </c>
      <c r="S3069" s="47">
        <f>Table_Query_from_Mac10[[#This Row],[UnitPriceFuture]]*Table_Query_from_Mac10[[#This Row],[qtytoShipFuture]]</f>
        <v>598.5</v>
      </c>
      <c r="T3069" s="47">
        <f>ROUND(Table_Query_from_Mac10[[#This Row],[qty_to_ship]]*(1+Table_Query_from_Mac10[[#This Row],[VolumeIncreasebyType]]),0)</f>
        <v>50</v>
      </c>
      <c r="U3069" s="47">
        <f>Table_Query_from_Mac10[[#This Row],[qtytoShipFuture]]*Table_Query_from_Mac10[[#This Row],[Future-cost]]</f>
        <v>244.49999999999997</v>
      </c>
      <c r="V3069" s="47">
        <f>Table_Query_from_Mac10[[#This Row],[qtytoShipFuture]]-Table_Query_from_Mac10[[#This Row],[qty_to_ship]]</f>
        <v>0</v>
      </c>
      <c r="W3069" s="47">
        <f>Table_Query_from_Mac10[[#This Row],[UnitPriceFuture]]</f>
        <v>11.97</v>
      </c>
      <c r="X3069" s="47">
        <f>Table_Query_from_Mac10[[#This Row],[Unit Increase]]*Table_Query_from_Mac10[[#This Row],[UnitPriceFuture]]</f>
        <v>0</v>
      </c>
      <c r="Y3069" s="47">
        <f>Table_Query_from_Mac10[[#This Row],[Unit Increase]]*Table_Query_from_Mac10[[#This Row],[Future-cost]]</f>
        <v>0</v>
      </c>
      <c r="Z3069" s="47">
        <f>-(Table_Query_from_Mac10[[#This Row],[Incremental Sales]]+((Table_Query_from_Mac10[[#This Row],[Incremental Sales]]*-(SUM(Summary!$S$8:$S$9)))))*Summary!$S$18</f>
        <v>0</v>
      </c>
      <c r="AA3069" s="47">
        <f>IFERROR(Table_Query_from_Mac10[[#This Row],[Incremental Cost]]/Table_Query_from_Mac10[[#This Row],[Incremental Sales]],0)</f>
        <v>0</v>
      </c>
      <c r="AB3069" s="47">
        <f>IFERROR(Table_Query_from_Mac10[[#This Row],[TotalCostFuture]]/Table_Query_from_Mac10[[#This Row],[totalsalesFuture]],0)</f>
        <v>0.40852130325814534</v>
      </c>
      <c r="AN3069" s="31">
        <v>200</v>
      </c>
      <c r="AO3069">
        <f t="shared" si="94"/>
        <v>50</v>
      </c>
      <c r="AQ3069" s="31">
        <v>34.21</v>
      </c>
      <c r="AR3069">
        <f t="shared" si="95"/>
        <v>11.97</v>
      </c>
    </row>
    <row r="3070" spans="1:44" x14ac:dyDescent="0.25">
      <c r="A3070">
        <v>90313</v>
      </c>
      <c r="B3070">
        <v>6</v>
      </c>
      <c r="C3070" t="s">
        <v>84</v>
      </c>
      <c r="D3070" t="s">
        <v>79</v>
      </c>
      <c r="E3070">
        <v>13</v>
      </c>
      <c r="F3070">
        <v>4.43</v>
      </c>
      <c r="G3070">
        <v>10.6</v>
      </c>
      <c r="H3070" s="1">
        <v>44840</v>
      </c>
      <c r="I3070" s="20">
        <v>0</v>
      </c>
      <c r="J3070" s="47">
        <f>Table_Query_from_Mac10[[#This Row],[unit_price]]-(Table_Query_from_Mac10[[#This Row],[unit_price]]*(Table_Query_from_Mac10[[#This Row],[discount_pct]]/100))</f>
        <v>10.6</v>
      </c>
      <c r="K3070" s="47">
        <f>Table_Query_from_Mac10[[#This Row],[unit_cost]]</f>
        <v>4.43</v>
      </c>
      <c r="L3070" s="47">
        <f>Table_Query_from_Mac10[[#This Row],[Live-cost]]*(1+Table_Query_from_Mac10[[#This Row],[CogsIncreasebyTYPE]])</f>
        <v>4.43</v>
      </c>
      <c r="M3070" s="47">
        <f>Table_Query_from_Mac10[[#This Row],[Live-cost]]*Table_Query_from_Mac10[[#This Row],[qty_to_ship]]</f>
        <v>57.589999999999996</v>
      </c>
      <c r="N3070" s="47">
        <f>IF(Table_Query_from_Mac10[[#This Row],[item_no]]="KDA",-Table_Query_from_Mac10[[#This Row],[unit_price]],Table_Query_from_Mac10[[#This Row],[Net Unit]]*Table_Query_from_Mac10[[#This Row],[qty_to_ship]])</f>
        <v>137.79999999999998</v>
      </c>
      <c r="O3070" s="47">
        <f>SUMIFS(Summary!C:C,Summary!H:H,Table_Query_from_Mac10[[#This Row],[Juiceoc]])</f>
        <v>0</v>
      </c>
      <c r="P3070" s="47">
        <f>SUMIFS(Summary!D:D,Summary!H:H,Table_Query_from_Mac10[[#This Row],[Juiceoc]])</f>
        <v>0</v>
      </c>
      <c r="Q3070" s="47">
        <f>SUMIFS(Summary!E:E,Summary!H:H,Table_Query_from_Mac10[[#This Row],[Juiceoc]])</f>
        <v>0</v>
      </c>
      <c r="R3070" s="47">
        <f>Table_Query_from_Mac10[[#This Row],[Net Unit]]*(1+Table_Query_from_Mac10[[#This Row],[PriceIncreasebyType]])</f>
        <v>10.6</v>
      </c>
      <c r="S3070" s="47">
        <f>Table_Query_from_Mac10[[#This Row],[UnitPriceFuture]]*Table_Query_from_Mac10[[#This Row],[qtytoShipFuture]]</f>
        <v>137.79999999999998</v>
      </c>
      <c r="T3070" s="47">
        <f>ROUND(Table_Query_from_Mac10[[#This Row],[qty_to_ship]]*(1+Table_Query_from_Mac10[[#This Row],[VolumeIncreasebyType]]),0)</f>
        <v>13</v>
      </c>
      <c r="U3070" s="47">
        <f>Table_Query_from_Mac10[[#This Row],[qtytoShipFuture]]*Table_Query_from_Mac10[[#This Row],[Future-cost]]</f>
        <v>57.589999999999996</v>
      </c>
      <c r="V3070" s="47">
        <f>Table_Query_from_Mac10[[#This Row],[qtytoShipFuture]]-Table_Query_from_Mac10[[#This Row],[qty_to_ship]]</f>
        <v>0</v>
      </c>
      <c r="W3070" s="47">
        <f>Table_Query_from_Mac10[[#This Row],[UnitPriceFuture]]</f>
        <v>10.6</v>
      </c>
      <c r="X3070" s="47">
        <f>Table_Query_from_Mac10[[#This Row],[Unit Increase]]*Table_Query_from_Mac10[[#This Row],[UnitPriceFuture]]</f>
        <v>0</v>
      </c>
      <c r="Y3070" s="47">
        <f>Table_Query_from_Mac10[[#This Row],[Unit Increase]]*Table_Query_from_Mac10[[#This Row],[Future-cost]]</f>
        <v>0</v>
      </c>
      <c r="Z3070" s="47">
        <f>-(Table_Query_from_Mac10[[#This Row],[Incremental Sales]]+((Table_Query_from_Mac10[[#This Row],[Incremental Sales]]*-(SUM(Summary!$S$8:$S$9)))))*Summary!$S$18</f>
        <v>0</v>
      </c>
      <c r="AA3070" s="47">
        <f>IFERROR(Table_Query_from_Mac10[[#This Row],[Incremental Cost]]/Table_Query_from_Mac10[[#This Row],[Incremental Sales]],0)</f>
        <v>0</v>
      </c>
      <c r="AB3070" s="47">
        <f>IFERROR(Table_Query_from_Mac10[[#This Row],[TotalCostFuture]]/Table_Query_from_Mac10[[#This Row],[totalsalesFuture]],0)</f>
        <v>0.41792452830188681</v>
      </c>
      <c r="AN3070" s="30">
        <v>50</v>
      </c>
      <c r="AO3070">
        <f t="shared" si="94"/>
        <v>13</v>
      </c>
      <c r="AQ3070" s="30">
        <v>30.28</v>
      </c>
      <c r="AR3070">
        <f t="shared" si="95"/>
        <v>10.6</v>
      </c>
    </row>
    <row r="3071" spans="1:44" x14ac:dyDescent="0.25">
      <c r="A3071">
        <v>90313</v>
      </c>
      <c r="B3071">
        <v>7</v>
      </c>
      <c r="C3071" t="s">
        <v>84</v>
      </c>
      <c r="D3071" t="s">
        <v>79</v>
      </c>
      <c r="E3071">
        <v>18</v>
      </c>
      <c r="F3071">
        <v>3.92</v>
      </c>
      <c r="G3071">
        <v>9.1</v>
      </c>
      <c r="H3071" s="1">
        <v>44840</v>
      </c>
      <c r="I3071" s="20">
        <v>0</v>
      </c>
      <c r="J3071" s="47">
        <f>Table_Query_from_Mac10[[#This Row],[unit_price]]-(Table_Query_from_Mac10[[#This Row],[unit_price]]*(Table_Query_from_Mac10[[#This Row],[discount_pct]]/100))</f>
        <v>9.1</v>
      </c>
      <c r="K3071" s="47">
        <f>Table_Query_from_Mac10[[#This Row],[unit_cost]]</f>
        <v>3.92</v>
      </c>
      <c r="L3071" s="47">
        <f>Table_Query_from_Mac10[[#This Row],[Live-cost]]*(1+Table_Query_from_Mac10[[#This Row],[CogsIncreasebyTYPE]])</f>
        <v>3.92</v>
      </c>
      <c r="M3071" s="47">
        <f>Table_Query_from_Mac10[[#This Row],[Live-cost]]*Table_Query_from_Mac10[[#This Row],[qty_to_ship]]</f>
        <v>70.56</v>
      </c>
      <c r="N3071" s="47">
        <f>IF(Table_Query_from_Mac10[[#This Row],[item_no]]="KDA",-Table_Query_from_Mac10[[#This Row],[unit_price]],Table_Query_from_Mac10[[#This Row],[Net Unit]]*Table_Query_from_Mac10[[#This Row],[qty_to_ship]])</f>
        <v>163.79999999999998</v>
      </c>
      <c r="O3071" s="47">
        <f>SUMIFS(Summary!C:C,Summary!H:H,Table_Query_from_Mac10[[#This Row],[Juiceoc]])</f>
        <v>0</v>
      </c>
      <c r="P3071" s="47">
        <f>SUMIFS(Summary!D:D,Summary!H:H,Table_Query_from_Mac10[[#This Row],[Juiceoc]])</f>
        <v>0</v>
      </c>
      <c r="Q3071" s="47">
        <f>SUMIFS(Summary!E:E,Summary!H:H,Table_Query_from_Mac10[[#This Row],[Juiceoc]])</f>
        <v>0</v>
      </c>
      <c r="R3071" s="47">
        <f>Table_Query_from_Mac10[[#This Row],[Net Unit]]*(1+Table_Query_from_Mac10[[#This Row],[PriceIncreasebyType]])</f>
        <v>9.1</v>
      </c>
      <c r="S3071" s="47">
        <f>Table_Query_from_Mac10[[#This Row],[UnitPriceFuture]]*Table_Query_from_Mac10[[#This Row],[qtytoShipFuture]]</f>
        <v>163.79999999999998</v>
      </c>
      <c r="T3071" s="47">
        <f>ROUND(Table_Query_from_Mac10[[#This Row],[qty_to_ship]]*(1+Table_Query_from_Mac10[[#This Row],[VolumeIncreasebyType]]),0)</f>
        <v>18</v>
      </c>
      <c r="U3071" s="47">
        <f>Table_Query_from_Mac10[[#This Row],[qtytoShipFuture]]*Table_Query_from_Mac10[[#This Row],[Future-cost]]</f>
        <v>70.56</v>
      </c>
      <c r="V3071" s="47">
        <f>Table_Query_from_Mac10[[#This Row],[qtytoShipFuture]]-Table_Query_from_Mac10[[#This Row],[qty_to_ship]]</f>
        <v>0</v>
      </c>
      <c r="W3071" s="47">
        <f>Table_Query_from_Mac10[[#This Row],[UnitPriceFuture]]</f>
        <v>9.1</v>
      </c>
      <c r="X3071" s="47">
        <f>Table_Query_from_Mac10[[#This Row],[Unit Increase]]*Table_Query_from_Mac10[[#This Row],[UnitPriceFuture]]</f>
        <v>0</v>
      </c>
      <c r="Y3071" s="47">
        <f>Table_Query_from_Mac10[[#This Row],[Unit Increase]]*Table_Query_from_Mac10[[#This Row],[Future-cost]]</f>
        <v>0</v>
      </c>
      <c r="Z3071" s="47">
        <f>-(Table_Query_from_Mac10[[#This Row],[Incremental Sales]]+((Table_Query_from_Mac10[[#This Row],[Incremental Sales]]*-(SUM(Summary!$S$8:$S$9)))))*Summary!$S$18</f>
        <v>0</v>
      </c>
      <c r="AA3071" s="47">
        <f>IFERROR(Table_Query_from_Mac10[[#This Row],[Incremental Cost]]/Table_Query_from_Mac10[[#This Row],[Incremental Sales]],0)</f>
        <v>0</v>
      </c>
      <c r="AB3071" s="47">
        <f>IFERROR(Table_Query_from_Mac10[[#This Row],[TotalCostFuture]]/Table_Query_from_Mac10[[#This Row],[totalsalesFuture]],0)</f>
        <v>0.43076923076923085</v>
      </c>
      <c r="AN3071" s="31">
        <v>72</v>
      </c>
      <c r="AO3071">
        <f t="shared" si="94"/>
        <v>18</v>
      </c>
      <c r="AQ3071" s="31">
        <v>25.99</v>
      </c>
      <c r="AR3071">
        <f t="shared" si="95"/>
        <v>9.1</v>
      </c>
    </row>
    <row r="3072" spans="1:44" x14ac:dyDescent="0.25">
      <c r="A3072">
        <v>90313</v>
      </c>
      <c r="B3072">
        <v>8</v>
      </c>
      <c r="C3072" t="s">
        <v>86</v>
      </c>
      <c r="D3072" t="s">
        <v>79</v>
      </c>
      <c r="E3072">
        <v>2</v>
      </c>
      <c r="F3072">
        <v>14.52</v>
      </c>
      <c r="G3072">
        <v>37.32</v>
      </c>
      <c r="H3072" s="1">
        <v>44840</v>
      </c>
      <c r="I3072" s="20">
        <v>0</v>
      </c>
      <c r="J3072" s="47">
        <f>Table_Query_from_Mac10[[#This Row],[unit_price]]-(Table_Query_from_Mac10[[#This Row],[unit_price]]*(Table_Query_from_Mac10[[#This Row],[discount_pct]]/100))</f>
        <v>37.32</v>
      </c>
      <c r="K3072" s="47">
        <f>Table_Query_from_Mac10[[#This Row],[unit_cost]]</f>
        <v>14.52</v>
      </c>
      <c r="L3072" s="47">
        <f>Table_Query_from_Mac10[[#This Row],[Live-cost]]*(1+Table_Query_from_Mac10[[#This Row],[CogsIncreasebyTYPE]])</f>
        <v>14.52</v>
      </c>
      <c r="M3072" s="47">
        <f>Table_Query_from_Mac10[[#This Row],[Live-cost]]*Table_Query_from_Mac10[[#This Row],[qty_to_ship]]</f>
        <v>29.04</v>
      </c>
      <c r="N3072" s="47">
        <f>IF(Table_Query_from_Mac10[[#This Row],[item_no]]="KDA",-Table_Query_from_Mac10[[#This Row],[unit_price]],Table_Query_from_Mac10[[#This Row],[Net Unit]]*Table_Query_from_Mac10[[#This Row],[qty_to_ship]])</f>
        <v>74.64</v>
      </c>
      <c r="O3072" s="47">
        <f>SUMIFS(Summary!C:C,Summary!H:H,Table_Query_from_Mac10[[#This Row],[Juiceoc]])</f>
        <v>0</v>
      </c>
      <c r="P3072" s="47">
        <f>SUMIFS(Summary!D:D,Summary!H:H,Table_Query_from_Mac10[[#This Row],[Juiceoc]])</f>
        <v>0</v>
      </c>
      <c r="Q3072" s="47">
        <f>SUMIFS(Summary!E:E,Summary!H:H,Table_Query_from_Mac10[[#This Row],[Juiceoc]])</f>
        <v>0</v>
      </c>
      <c r="R3072" s="47">
        <f>Table_Query_from_Mac10[[#This Row],[Net Unit]]*(1+Table_Query_from_Mac10[[#This Row],[PriceIncreasebyType]])</f>
        <v>37.32</v>
      </c>
      <c r="S3072" s="47">
        <f>Table_Query_from_Mac10[[#This Row],[UnitPriceFuture]]*Table_Query_from_Mac10[[#This Row],[qtytoShipFuture]]</f>
        <v>74.64</v>
      </c>
      <c r="T3072" s="47">
        <f>ROUND(Table_Query_from_Mac10[[#This Row],[qty_to_ship]]*(1+Table_Query_from_Mac10[[#This Row],[VolumeIncreasebyType]]),0)</f>
        <v>2</v>
      </c>
      <c r="U3072" s="47">
        <f>Table_Query_from_Mac10[[#This Row],[qtytoShipFuture]]*Table_Query_from_Mac10[[#This Row],[Future-cost]]</f>
        <v>29.04</v>
      </c>
      <c r="V3072" s="47">
        <f>Table_Query_from_Mac10[[#This Row],[qtytoShipFuture]]-Table_Query_from_Mac10[[#This Row],[qty_to_ship]]</f>
        <v>0</v>
      </c>
      <c r="W3072" s="47">
        <f>Table_Query_from_Mac10[[#This Row],[UnitPriceFuture]]</f>
        <v>37.32</v>
      </c>
      <c r="X3072" s="47">
        <f>Table_Query_from_Mac10[[#This Row],[Unit Increase]]*Table_Query_from_Mac10[[#This Row],[UnitPriceFuture]]</f>
        <v>0</v>
      </c>
      <c r="Y3072" s="47">
        <f>Table_Query_from_Mac10[[#This Row],[Unit Increase]]*Table_Query_from_Mac10[[#This Row],[Future-cost]]</f>
        <v>0</v>
      </c>
      <c r="Z3072" s="47">
        <f>-(Table_Query_from_Mac10[[#This Row],[Incremental Sales]]+((Table_Query_from_Mac10[[#This Row],[Incremental Sales]]*-(SUM(Summary!$S$8:$S$9)))))*Summary!$S$18</f>
        <v>0</v>
      </c>
      <c r="AA3072" s="47">
        <f>IFERROR(Table_Query_from_Mac10[[#This Row],[Incremental Cost]]/Table_Query_from_Mac10[[#This Row],[Incremental Sales]],0)</f>
        <v>0</v>
      </c>
      <c r="AB3072" s="47">
        <f>IFERROR(Table_Query_from_Mac10[[#This Row],[TotalCostFuture]]/Table_Query_from_Mac10[[#This Row],[totalsalesFuture]],0)</f>
        <v>0.38906752411575563</v>
      </c>
      <c r="AN3072" s="30">
        <v>8</v>
      </c>
      <c r="AO3072">
        <f t="shared" si="94"/>
        <v>2</v>
      </c>
      <c r="AQ3072" s="30">
        <v>106.63</v>
      </c>
      <c r="AR3072">
        <f t="shared" si="95"/>
        <v>37.32</v>
      </c>
    </row>
    <row r="3073" spans="1:44" x14ac:dyDescent="0.25">
      <c r="A3073">
        <v>90313</v>
      </c>
      <c r="B3073">
        <v>9</v>
      </c>
      <c r="C3073" t="s">
        <v>86</v>
      </c>
      <c r="D3073" t="s">
        <v>79</v>
      </c>
      <c r="E3073">
        <v>6</v>
      </c>
      <c r="F3073">
        <v>11.58</v>
      </c>
      <c r="G3073">
        <v>30.52</v>
      </c>
      <c r="H3073" s="1">
        <v>44840</v>
      </c>
      <c r="I3073" s="20">
        <v>0</v>
      </c>
      <c r="J3073" s="47">
        <f>Table_Query_from_Mac10[[#This Row],[unit_price]]-(Table_Query_from_Mac10[[#This Row],[unit_price]]*(Table_Query_from_Mac10[[#This Row],[discount_pct]]/100))</f>
        <v>30.52</v>
      </c>
      <c r="K3073" s="47">
        <f>Table_Query_from_Mac10[[#This Row],[unit_cost]]</f>
        <v>11.58</v>
      </c>
      <c r="L3073" s="47">
        <f>Table_Query_from_Mac10[[#This Row],[Live-cost]]*(1+Table_Query_from_Mac10[[#This Row],[CogsIncreasebyTYPE]])</f>
        <v>11.58</v>
      </c>
      <c r="M3073" s="47">
        <f>Table_Query_from_Mac10[[#This Row],[Live-cost]]*Table_Query_from_Mac10[[#This Row],[qty_to_ship]]</f>
        <v>69.48</v>
      </c>
      <c r="N3073" s="47">
        <f>IF(Table_Query_from_Mac10[[#This Row],[item_no]]="KDA",-Table_Query_from_Mac10[[#This Row],[unit_price]],Table_Query_from_Mac10[[#This Row],[Net Unit]]*Table_Query_from_Mac10[[#This Row],[qty_to_ship]])</f>
        <v>183.12</v>
      </c>
      <c r="O3073" s="47">
        <f>SUMIFS(Summary!C:C,Summary!H:H,Table_Query_from_Mac10[[#This Row],[Juiceoc]])</f>
        <v>0</v>
      </c>
      <c r="P3073" s="47">
        <f>SUMIFS(Summary!D:D,Summary!H:H,Table_Query_from_Mac10[[#This Row],[Juiceoc]])</f>
        <v>0</v>
      </c>
      <c r="Q3073" s="47">
        <f>SUMIFS(Summary!E:E,Summary!H:H,Table_Query_from_Mac10[[#This Row],[Juiceoc]])</f>
        <v>0</v>
      </c>
      <c r="R3073" s="47">
        <f>Table_Query_from_Mac10[[#This Row],[Net Unit]]*(1+Table_Query_from_Mac10[[#This Row],[PriceIncreasebyType]])</f>
        <v>30.52</v>
      </c>
      <c r="S3073" s="47">
        <f>Table_Query_from_Mac10[[#This Row],[UnitPriceFuture]]*Table_Query_from_Mac10[[#This Row],[qtytoShipFuture]]</f>
        <v>183.12</v>
      </c>
      <c r="T3073" s="47">
        <f>ROUND(Table_Query_from_Mac10[[#This Row],[qty_to_ship]]*(1+Table_Query_from_Mac10[[#This Row],[VolumeIncreasebyType]]),0)</f>
        <v>6</v>
      </c>
      <c r="U3073" s="47">
        <f>Table_Query_from_Mac10[[#This Row],[qtytoShipFuture]]*Table_Query_from_Mac10[[#This Row],[Future-cost]]</f>
        <v>69.48</v>
      </c>
      <c r="V3073" s="47">
        <f>Table_Query_from_Mac10[[#This Row],[qtytoShipFuture]]-Table_Query_from_Mac10[[#This Row],[qty_to_ship]]</f>
        <v>0</v>
      </c>
      <c r="W3073" s="47">
        <f>Table_Query_from_Mac10[[#This Row],[UnitPriceFuture]]</f>
        <v>30.52</v>
      </c>
      <c r="X3073" s="47">
        <f>Table_Query_from_Mac10[[#This Row],[Unit Increase]]*Table_Query_from_Mac10[[#This Row],[UnitPriceFuture]]</f>
        <v>0</v>
      </c>
      <c r="Y3073" s="47">
        <f>Table_Query_from_Mac10[[#This Row],[Unit Increase]]*Table_Query_from_Mac10[[#This Row],[Future-cost]]</f>
        <v>0</v>
      </c>
      <c r="Z3073" s="47">
        <f>-(Table_Query_from_Mac10[[#This Row],[Incremental Sales]]+((Table_Query_from_Mac10[[#This Row],[Incremental Sales]]*-(SUM(Summary!$S$8:$S$9)))))*Summary!$S$18</f>
        <v>0</v>
      </c>
      <c r="AA3073" s="47">
        <f>IFERROR(Table_Query_from_Mac10[[#This Row],[Incremental Cost]]/Table_Query_from_Mac10[[#This Row],[Incremental Sales]],0)</f>
        <v>0</v>
      </c>
      <c r="AB3073" s="47">
        <f>IFERROR(Table_Query_from_Mac10[[#This Row],[TotalCostFuture]]/Table_Query_from_Mac10[[#This Row],[totalsalesFuture]],0)</f>
        <v>0.37942332896461339</v>
      </c>
      <c r="AN3073" s="31">
        <v>24</v>
      </c>
      <c r="AO3073">
        <f t="shared" si="94"/>
        <v>6</v>
      </c>
      <c r="AQ3073" s="31">
        <v>87.19</v>
      </c>
      <c r="AR3073">
        <f t="shared" si="95"/>
        <v>30.52</v>
      </c>
    </row>
    <row r="3074" spans="1:44" x14ac:dyDescent="0.25">
      <c r="A3074">
        <v>90230</v>
      </c>
      <c r="B3074">
        <v>11</v>
      </c>
      <c r="C3074" t="s">
        <v>55</v>
      </c>
      <c r="D3074" t="s">
        <v>81</v>
      </c>
      <c r="E3074">
        <v>32</v>
      </c>
      <c r="F3074">
        <v>6.28</v>
      </c>
      <c r="G3074">
        <v>15.57</v>
      </c>
      <c r="H3074" s="1">
        <v>44848</v>
      </c>
      <c r="I3074" s="20">
        <v>0</v>
      </c>
      <c r="J3074" s="47">
        <f>Table_Query_from_Mac10[[#This Row],[unit_price]]-(Table_Query_from_Mac10[[#This Row],[unit_price]]*(Table_Query_from_Mac10[[#This Row],[discount_pct]]/100))</f>
        <v>15.57</v>
      </c>
      <c r="K3074" s="47">
        <f>Table_Query_from_Mac10[[#This Row],[unit_cost]]</f>
        <v>6.28</v>
      </c>
      <c r="L3074" s="47">
        <f>Table_Query_from_Mac10[[#This Row],[Live-cost]]*(1+Table_Query_from_Mac10[[#This Row],[CogsIncreasebyTYPE]])</f>
        <v>6.28</v>
      </c>
      <c r="M3074" s="47">
        <f>Table_Query_from_Mac10[[#This Row],[Live-cost]]*Table_Query_from_Mac10[[#This Row],[qty_to_ship]]</f>
        <v>200.96</v>
      </c>
      <c r="N3074" s="47">
        <f>IF(Table_Query_from_Mac10[[#This Row],[item_no]]="KDA",-Table_Query_from_Mac10[[#This Row],[unit_price]],Table_Query_from_Mac10[[#This Row],[Net Unit]]*Table_Query_from_Mac10[[#This Row],[qty_to_ship]])</f>
        <v>498.24</v>
      </c>
      <c r="O3074" s="47">
        <f>SUMIFS(Summary!C:C,Summary!H:H,Table_Query_from_Mac10[[#This Row],[Juiceoc]])</f>
        <v>0</v>
      </c>
      <c r="P3074" s="47">
        <f>SUMIFS(Summary!D:D,Summary!H:H,Table_Query_from_Mac10[[#This Row],[Juiceoc]])</f>
        <v>0</v>
      </c>
      <c r="Q3074" s="47">
        <f>SUMIFS(Summary!E:E,Summary!H:H,Table_Query_from_Mac10[[#This Row],[Juiceoc]])</f>
        <v>0</v>
      </c>
      <c r="R3074" s="47">
        <f>Table_Query_from_Mac10[[#This Row],[Net Unit]]*(1+Table_Query_from_Mac10[[#This Row],[PriceIncreasebyType]])</f>
        <v>15.57</v>
      </c>
      <c r="S3074" s="47">
        <f>Table_Query_from_Mac10[[#This Row],[UnitPriceFuture]]*Table_Query_from_Mac10[[#This Row],[qtytoShipFuture]]</f>
        <v>498.24</v>
      </c>
      <c r="T3074" s="47">
        <f>ROUND(Table_Query_from_Mac10[[#This Row],[qty_to_ship]]*(1+Table_Query_from_Mac10[[#This Row],[VolumeIncreasebyType]]),0)</f>
        <v>32</v>
      </c>
      <c r="U3074" s="47">
        <f>Table_Query_from_Mac10[[#This Row],[qtytoShipFuture]]*Table_Query_from_Mac10[[#This Row],[Future-cost]]</f>
        <v>200.96</v>
      </c>
      <c r="V3074" s="47">
        <f>Table_Query_from_Mac10[[#This Row],[qtytoShipFuture]]-Table_Query_from_Mac10[[#This Row],[qty_to_ship]]</f>
        <v>0</v>
      </c>
      <c r="W3074" s="47">
        <f>Table_Query_from_Mac10[[#This Row],[UnitPriceFuture]]</f>
        <v>15.57</v>
      </c>
      <c r="X3074" s="47">
        <f>Table_Query_from_Mac10[[#This Row],[Unit Increase]]*Table_Query_from_Mac10[[#This Row],[UnitPriceFuture]]</f>
        <v>0</v>
      </c>
      <c r="Y3074" s="47">
        <f>Table_Query_from_Mac10[[#This Row],[Unit Increase]]*Table_Query_from_Mac10[[#This Row],[Future-cost]]</f>
        <v>0</v>
      </c>
      <c r="Z3074" s="47">
        <f>-(Table_Query_from_Mac10[[#This Row],[Incremental Sales]]+((Table_Query_from_Mac10[[#This Row],[Incremental Sales]]*-(SUM(Summary!$S$8:$S$9)))))*Summary!$S$18</f>
        <v>0</v>
      </c>
      <c r="AA3074" s="47">
        <f>IFERROR(Table_Query_from_Mac10[[#This Row],[Incremental Cost]]/Table_Query_from_Mac10[[#This Row],[Incremental Sales]],0)</f>
        <v>0</v>
      </c>
      <c r="AB3074" s="47">
        <f>IFERROR(Table_Query_from_Mac10[[#This Row],[TotalCostFuture]]/Table_Query_from_Mac10[[#This Row],[totalsalesFuture]],0)</f>
        <v>0.40333975594091204</v>
      </c>
      <c r="AN3074" s="30">
        <v>128</v>
      </c>
      <c r="AO3074">
        <f t="shared" si="94"/>
        <v>32</v>
      </c>
      <c r="AQ3074" s="30">
        <v>44.48</v>
      </c>
      <c r="AR3074">
        <f t="shared" si="95"/>
        <v>15.57</v>
      </c>
    </row>
    <row r="3075" spans="1:44" x14ac:dyDescent="0.25">
      <c r="A3075">
        <v>90230</v>
      </c>
      <c r="B3075">
        <v>12</v>
      </c>
      <c r="C3075" t="s">
        <v>55</v>
      </c>
      <c r="D3075" t="s">
        <v>81</v>
      </c>
      <c r="E3075">
        <v>16</v>
      </c>
      <c r="F3075">
        <v>6.91</v>
      </c>
      <c r="G3075">
        <v>16.940000000000001</v>
      </c>
      <c r="H3075" s="1">
        <v>44848</v>
      </c>
      <c r="I3075" s="20">
        <v>0</v>
      </c>
      <c r="J3075" s="47">
        <f>Table_Query_from_Mac10[[#This Row],[unit_price]]-(Table_Query_from_Mac10[[#This Row],[unit_price]]*(Table_Query_from_Mac10[[#This Row],[discount_pct]]/100))</f>
        <v>16.940000000000001</v>
      </c>
      <c r="K3075" s="47">
        <f>Table_Query_from_Mac10[[#This Row],[unit_cost]]</f>
        <v>6.91</v>
      </c>
      <c r="L3075" s="47">
        <f>Table_Query_from_Mac10[[#This Row],[Live-cost]]*(1+Table_Query_from_Mac10[[#This Row],[CogsIncreasebyTYPE]])</f>
        <v>6.91</v>
      </c>
      <c r="M3075" s="47">
        <f>Table_Query_from_Mac10[[#This Row],[Live-cost]]*Table_Query_from_Mac10[[#This Row],[qty_to_ship]]</f>
        <v>110.56</v>
      </c>
      <c r="N3075" s="47">
        <f>IF(Table_Query_from_Mac10[[#This Row],[item_no]]="KDA",-Table_Query_from_Mac10[[#This Row],[unit_price]],Table_Query_from_Mac10[[#This Row],[Net Unit]]*Table_Query_from_Mac10[[#This Row],[qty_to_ship]])</f>
        <v>271.04000000000002</v>
      </c>
      <c r="O3075" s="47">
        <f>SUMIFS(Summary!C:C,Summary!H:H,Table_Query_from_Mac10[[#This Row],[Juiceoc]])</f>
        <v>0</v>
      </c>
      <c r="P3075" s="47">
        <f>SUMIFS(Summary!D:D,Summary!H:H,Table_Query_from_Mac10[[#This Row],[Juiceoc]])</f>
        <v>0</v>
      </c>
      <c r="Q3075" s="47">
        <f>SUMIFS(Summary!E:E,Summary!H:H,Table_Query_from_Mac10[[#This Row],[Juiceoc]])</f>
        <v>0</v>
      </c>
      <c r="R3075" s="47">
        <f>Table_Query_from_Mac10[[#This Row],[Net Unit]]*(1+Table_Query_from_Mac10[[#This Row],[PriceIncreasebyType]])</f>
        <v>16.940000000000001</v>
      </c>
      <c r="S3075" s="47">
        <f>Table_Query_from_Mac10[[#This Row],[UnitPriceFuture]]*Table_Query_from_Mac10[[#This Row],[qtytoShipFuture]]</f>
        <v>271.04000000000002</v>
      </c>
      <c r="T3075" s="47">
        <f>ROUND(Table_Query_from_Mac10[[#This Row],[qty_to_ship]]*(1+Table_Query_from_Mac10[[#This Row],[VolumeIncreasebyType]]),0)</f>
        <v>16</v>
      </c>
      <c r="U3075" s="47">
        <f>Table_Query_from_Mac10[[#This Row],[qtytoShipFuture]]*Table_Query_from_Mac10[[#This Row],[Future-cost]]</f>
        <v>110.56</v>
      </c>
      <c r="V3075" s="47">
        <f>Table_Query_from_Mac10[[#This Row],[qtytoShipFuture]]-Table_Query_from_Mac10[[#This Row],[qty_to_ship]]</f>
        <v>0</v>
      </c>
      <c r="W3075" s="47">
        <f>Table_Query_from_Mac10[[#This Row],[UnitPriceFuture]]</f>
        <v>16.940000000000001</v>
      </c>
      <c r="X3075" s="47">
        <f>Table_Query_from_Mac10[[#This Row],[Unit Increase]]*Table_Query_from_Mac10[[#This Row],[UnitPriceFuture]]</f>
        <v>0</v>
      </c>
      <c r="Y3075" s="47">
        <f>Table_Query_from_Mac10[[#This Row],[Unit Increase]]*Table_Query_from_Mac10[[#This Row],[Future-cost]]</f>
        <v>0</v>
      </c>
      <c r="Z3075" s="47">
        <f>-(Table_Query_from_Mac10[[#This Row],[Incremental Sales]]+((Table_Query_from_Mac10[[#This Row],[Incremental Sales]]*-(SUM(Summary!$S$8:$S$9)))))*Summary!$S$18</f>
        <v>0</v>
      </c>
      <c r="AA3075" s="47">
        <f>IFERROR(Table_Query_from_Mac10[[#This Row],[Incremental Cost]]/Table_Query_from_Mac10[[#This Row],[Incremental Sales]],0)</f>
        <v>0</v>
      </c>
      <c r="AB3075" s="47">
        <f>IFERROR(Table_Query_from_Mac10[[#This Row],[TotalCostFuture]]/Table_Query_from_Mac10[[#This Row],[totalsalesFuture]],0)</f>
        <v>0.40791027154663517</v>
      </c>
      <c r="AN3075" s="31">
        <v>64</v>
      </c>
      <c r="AO3075">
        <f t="shared" ref="AO3075:AO3138" si="96">CEILING(AN3075/4,1)</f>
        <v>16</v>
      </c>
      <c r="AQ3075" s="31">
        <v>48.39</v>
      </c>
      <c r="AR3075">
        <f t="shared" ref="AR3075:AR3138" si="97">ROUND(AQ3075/5*1.75,2)</f>
        <v>16.940000000000001</v>
      </c>
    </row>
    <row r="3076" spans="1:44" x14ac:dyDescent="0.25">
      <c r="A3076">
        <v>90314</v>
      </c>
      <c r="B3076">
        <v>1</v>
      </c>
      <c r="C3076" t="s">
        <v>55</v>
      </c>
      <c r="D3076" t="s">
        <v>81</v>
      </c>
      <c r="E3076">
        <v>60</v>
      </c>
      <c r="F3076">
        <v>7.17</v>
      </c>
      <c r="G3076">
        <v>18.14</v>
      </c>
      <c r="H3076" s="1">
        <v>44855</v>
      </c>
      <c r="I3076" s="20">
        <v>3</v>
      </c>
      <c r="J3076" s="47">
        <f>Table_Query_from_Mac10[[#This Row],[unit_price]]-(Table_Query_from_Mac10[[#This Row],[unit_price]]*(Table_Query_from_Mac10[[#This Row],[discount_pct]]/100))</f>
        <v>17.595800000000001</v>
      </c>
      <c r="K3076" s="47">
        <f>Table_Query_from_Mac10[[#This Row],[unit_cost]]</f>
        <v>7.17</v>
      </c>
      <c r="L3076" s="47">
        <f>Table_Query_from_Mac10[[#This Row],[Live-cost]]*(1+Table_Query_from_Mac10[[#This Row],[CogsIncreasebyTYPE]])</f>
        <v>7.17</v>
      </c>
      <c r="M3076" s="47">
        <f>Table_Query_from_Mac10[[#This Row],[Live-cost]]*Table_Query_from_Mac10[[#This Row],[qty_to_ship]]</f>
        <v>430.2</v>
      </c>
      <c r="N3076" s="47">
        <f>IF(Table_Query_from_Mac10[[#This Row],[item_no]]="KDA",-Table_Query_from_Mac10[[#This Row],[unit_price]],Table_Query_from_Mac10[[#This Row],[Net Unit]]*Table_Query_from_Mac10[[#This Row],[qty_to_ship]])</f>
        <v>1055.748</v>
      </c>
      <c r="O3076" s="47">
        <f>SUMIFS(Summary!C:C,Summary!H:H,Table_Query_from_Mac10[[#This Row],[Juiceoc]])</f>
        <v>0</v>
      </c>
      <c r="P3076" s="47">
        <f>SUMIFS(Summary!D:D,Summary!H:H,Table_Query_from_Mac10[[#This Row],[Juiceoc]])</f>
        <v>0</v>
      </c>
      <c r="Q3076" s="47">
        <f>SUMIFS(Summary!E:E,Summary!H:H,Table_Query_from_Mac10[[#This Row],[Juiceoc]])</f>
        <v>0</v>
      </c>
      <c r="R3076" s="47">
        <f>Table_Query_from_Mac10[[#This Row],[Net Unit]]*(1+Table_Query_from_Mac10[[#This Row],[PriceIncreasebyType]])</f>
        <v>17.595800000000001</v>
      </c>
      <c r="S3076" s="47">
        <f>Table_Query_from_Mac10[[#This Row],[UnitPriceFuture]]*Table_Query_from_Mac10[[#This Row],[qtytoShipFuture]]</f>
        <v>1055.748</v>
      </c>
      <c r="T3076" s="47">
        <f>ROUND(Table_Query_from_Mac10[[#This Row],[qty_to_ship]]*(1+Table_Query_from_Mac10[[#This Row],[VolumeIncreasebyType]]),0)</f>
        <v>60</v>
      </c>
      <c r="U3076" s="47">
        <f>Table_Query_from_Mac10[[#This Row],[qtytoShipFuture]]*Table_Query_from_Mac10[[#This Row],[Future-cost]]</f>
        <v>430.2</v>
      </c>
      <c r="V3076" s="47">
        <f>Table_Query_from_Mac10[[#This Row],[qtytoShipFuture]]-Table_Query_from_Mac10[[#This Row],[qty_to_ship]]</f>
        <v>0</v>
      </c>
      <c r="W3076" s="47">
        <f>Table_Query_from_Mac10[[#This Row],[UnitPriceFuture]]</f>
        <v>17.595800000000001</v>
      </c>
      <c r="X3076" s="47">
        <f>Table_Query_from_Mac10[[#This Row],[Unit Increase]]*Table_Query_from_Mac10[[#This Row],[UnitPriceFuture]]</f>
        <v>0</v>
      </c>
      <c r="Y3076" s="47">
        <f>Table_Query_from_Mac10[[#This Row],[Unit Increase]]*Table_Query_from_Mac10[[#This Row],[Future-cost]]</f>
        <v>0</v>
      </c>
      <c r="Z3076" s="47">
        <f>-(Table_Query_from_Mac10[[#This Row],[Incremental Sales]]+((Table_Query_from_Mac10[[#This Row],[Incremental Sales]]*-(SUM(Summary!$S$8:$S$9)))))*Summary!$S$18</f>
        <v>0</v>
      </c>
      <c r="AA3076" s="47">
        <f>IFERROR(Table_Query_from_Mac10[[#This Row],[Incremental Cost]]/Table_Query_from_Mac10[[#This Row],[Incremental Sales]],0)</f>
        <v>0</v>
      </c>
      <c r="AB3076" s="47">
        <f>IFERROR(Table_Query_from_Mac10[[#This Row],[TotalCostFuture]]/Table_Query_from_Mac10[[#This Row],[totalsalesFuture]],0)</f>
        <v>0.40748360404187361</v>
      </c>
      <c r="AN3076" s="30">
        <v>240</v>
      </c>
      <c r="AO3076">
        <f t="shared" si="96"/>
        <v>60</v>
      </c>
      <c r="AQ3076" s="30">
        <v>51.84</v>
      </c>
      <c r="AR3076">
        <f t="shared" si="97"/>
        <v>18.14</v>
      </c>
    </row>
    <row r="3077" spans="1:44" x14ac:dyDescent="0.25">
      <c r="A3077">
        <v>90314</v>
      </c>
      <c r="B3077">
        <v>2</v>
      </c>
      <c r="C3077" t="s">
        <v>55</v>
      </c>
      <c r="D3077" t="s">
        <v>81</v>
      </c>
      <c r="E3077">
        <v>9</v>
      </c>
      <c r="F3077">
        <v>10.09</v>
      </c>
      <c r="G3077">
        <v>28.24</v>
      </c>
      <c r="H3077" s="1">
        <v>44855</v>
      </c>
      <c r="I3077" s="20">
        <v>3</v>
      </c>
      <c r="J3077" s="47">
        <f>Table_Query_from_Mac10[[#This Row],[unit_price]]-(Table_Query_from_Mac10[[#This Row],[unit_price]]*(Table_Query_from_Mac10[[#This Row],[discount_pct]]/100))</f>
        <v>27.392799999999998</v>
      </c>
      <c r="K3077" s="47">
        <f>Table_Query_from_Mac10[[#This Row],[unit_cost]]</f>
        <v>10.09</v>
      </c>
      <c r="L3077" s="47">
        <f>Table_Query_from_Mac10[[#This Row],[Live-cost]]*(1+Table_Query_from_Mac10[[#This Row],[CogsIncreasebyTYPE]])</f>
        <v>10.09</v>
      </c>
      <c r="M3077" s="47">
        <f>Table_Query_from_Mac10[[#This Row],[Live-cost]]*Table_Query_from_Mac10[[#This Row],[qty_to_ship]]</f>
        <v>90.81</v>
      </c>
      <c r="N3077" s="47">
        <f>IF(Table_Query_from_Mac10[[#This Row],[item_no]]="KDA",-Table_Query_from_Mac10[[#This Row],[unit_price]],Table_Query_from_Mac10[[#This Row],[Net Unit]]*Table_Query_from_Mac10[[#This Row],[qty_to_ship]])</f>
        <v>246.53519999999997</v>
      </c>
      <c r="O3077" s="47">
        <f>SUMIFS(Summary!C:C,Summary!H:H,Table_Query_from_Mac10[[#This Row],[Juiceoc]])</f>
        <v>0</v>
      </c>
      <c r="P3077" s="47">
        <f>SUMIFS(Summary!D:D,Summary!H:H,Table_Query_from_Mac10[[#This Row],[Juiceoc]])</f>
        <v>0</v>
      </c>
      <c r="Q3077" s="47">
        <f>SUMIFS(Summary!E:E,Summary!H:H,Table_Query_from_Mac10[[#This Row],[Juiceoc]])</f>
        <v>0</v>
      </c>
      <c r="R3077" s="47">
        <f>Table_Query_from_Mac10[[#This Row],[Net Unit]]*(1+Table_Query_from_Mac10[[#This Row],[PriceIncreasebyType]])</f>
        <v>27.392799999999998</v>
      </c>
      <c r="S3077" s="47">
        <f>Table_Query_from_Mac10[[#This Row],[UnitPriceFuture]]*Table_Query_from_Mac10[[#This Row],[qtytoShipFuture]]</f>
        <v>246.53519999999997</v>
      </c>
      <c r="T3077" s="47">
        <f>ROUND(Table_Query_from_Mac10[[#This Row],[qty_to_ship]]*(1+Table_Query_from_Mac10[[#This Row],[VolumeIncreasebyType]]),0)</f>
        <v>9</v>
      </c>
      <c r="U3077" s="47">
        <f>Table_Query_from_Mac10[[#This Row],[qtytoShipFuture]]*Table_Query_from_Mac10[[#This Row],[Future-cost]]</f>
        <v>90.81</v>
      </c>
      <c r="V3077" s="47">
        <f>Table_Query_from_Mac10[[#This Row],[qtytoShipFuture]]-Table_Query_from_Mac10[[#This Row],[qty_to_ship]]</f>
        <v>0</v>
      </c>
      <c r="W3077" s="47">
        <f>Table_Query_from_Mac10[[#This Row],[UnitPriceFuture]]</f>
        <v>27.392799999999998</v>
      </c>
      <c r="X3077" s="47">
        <f>Table_Query_from_Mac10[[#This Row],[Unit Increase]]*Table_Query_from_Mac10[[#This Row],[UnitPriceFuture]]</f>
        <v>0</v>
      </c>
      <c r="Y3077" s="47">
        <f>Table_Query_from_Mac10[[#This Row],[Unit Increase]]*Table_Query_from_Mac10[[#This Row],[Future-cost]]</f>
        <v>0</v>
      </c>
      <c r="Z3077" s="47">
        <f>-(Table_Query_from_Mac10[[#This Row],[Incremental Sales]]+((Table_Query_from_Mac10[[#This Row],[Incremental Sales]]*-(SUM(Summary!$S$8:$S$9)))))*Summary!$S$18</f>
        <v>0</v>
      </c>
      <c r="AA3077" s="47">
        <f>IFERROR(Table_Query_from_Mac10[[#This Row],[Incremental Cost]]/Table_Query_from_Mac10[[#This Row],[Incremental Sales]],0)</f>
        <v>0</v>
      </c>
      <c r="AB3077" s="47">
        <f>IFERROR(Table_Query_from_Mac10[[#This Row],[TotalCostFuture]]/Table_Query_from_Mac10[[#This Row],[totalsalesFuture]],0)</f>
        <v>0.3683449665605561</v>
      </c>
      <c r="AN3077" s="31">
        <v>36</v>
      </c>
      <c r="AO3077">
        <f t="shared" si="96"/>
        <v>9</v>
      </c>
      <c r="AQ3077" s="31">
        <v>80.680000000000007</v>
      </c>
      <c r="AR3077">
        <f t="shared" si="97"/>
        <v>28.24</v>
      </c>
    </row>
    <row r="3078" spans="1:44" x14ac:dyDescent="0.25">
      <c r="A3078">
        <v>90314</v>
      </c>
      <c r="B3078">
        <v>3</v>
      </c>
      <c r="C3078" t="s">
        <v>55</v>
      </c>
      <c r="D3078" t="s">
        <v>81</v>
      </c>
      <c r="E3078">
        <v>9</v>
      </c>
      <c r="F3078">
        <v>9.86</v>
      </c>
      <c r="G3078">
        <v>27.29</v>
      </c>
      <c r="H3078" s="1">
        <v>44855</v>
      </c>
      <c r="I3078" s="20">
        <v>3</v>
      </c>
      <c r="J3078" s="47">
        <f>Table_Query_from_Mac10[[#This Row],[unit_price]]-(Table_Query_from_Mac10[[#This Row],[unit_price]]*(Table_Query_from_Mac10[[#This Row],[discount_pct]]/100))</f>
        <v>26.471299999999999</v>
      </c>
      <c r="K3078" s="47">
        <f>Table_Query_from_Mac10[[#This Row],[unit_cost]]</f>
        <v>9.86</v>
      </c>
      <c r="L3078" s="47">
        <f>Table_Query_from_Mac10[[#This Row],[Live-cost]]*(1+Table_Query_from_Mac10[[#This Row],[CogsIncreasebyTYPE]])</f>
        <v>9.86</v>
      </c>
      <c r="M3078" s="47">
        <f>Table_Query_from_Mac10[[#This Row],[Live-cost]]*Table_Query_from_Mac10[[#This Row],[qty_to_ship]]</f>
        <v>88.74</v>
      </c>
      <c r="N3078" s="47">
        <f>IF(Table_Query_from_Mac10[[#This Row],[item_no]]="KDA",-Table_Query_from_Mac10[[#This Row],[unit_price]],Table_Query_from_Mac10[[#This Row],[Net Unit]]*Table_Query_from_Mac10[[#This Row],[qty_to_ship]])</f>
        <v>238.24169999999998</v>
      </c>
      <c r="O3078" s="47">
        <f>SUMIFS(Summary!C:C,Summary!H:H,Table_Query_from_Mac10[[#This Row],[Juiceoc]])</f>
        <v>0</v>
      </c>
      <c r="P3078" s="47">
        <f>SUMIFS(Summary!D:D,Summary!H:H,Table_Query_from_Mac10[[#This Row],[Juiceoc]])</f>
        <v>0</v>
      </c>
      <c r="Q3078" s="47">
        <f>SUMIFS(Summary!E:E,Summary!H:H,Table_Query_from_Mac10[[#This Row],[Juiceoc]])</f>
        <v>0</v>
      </c>
      <c r="R3078" s="47">
        <f>Table_Query_from_Mac10[[#This Row],[Net Unit]]*(1+Table_Query_from_Mac10[[#This Row],[PriceIncreasebyType]])</f>
        <v>26.471299999999999</v>
      </c>
      <c r="S3078" s="47">
        <f>Table_Query_from_Mac10[[#This Row],[UnitPriceFuture]]*Table_Query_from_Mac10[[#This Row],[qtytoShipFuture]]</f>
        <v>238.24169999999998</v>
      </c>
      <c r="T3078" s="47">
        <f>ROUND(Table_Query_from_Mac10[[#This Row],[qty_to_ship]]*(1+Table_Query_from_Mac10[[#This Row],[VolumeIncreasebyType]]),0)</f>
        <v>9</v>
      </c>
      <c r="U3078" s="47">
        <f>Table_Query_from_Mac10[[#This Row],[qtytoShipFuture]]*Table_Query_from_Mac10[[#This Row],[Future-cost]]</f>
        <v>88.74</v>
      </c>
      <c r="V3078" s="47">
        <f>Table_Query_from_Mac10[[#This Row],[qtytoShipFuture]]-Table_Query_from_Mac10[[#This Row],[qty_to_ship]]</f>
        <v>0</v>
      </c>
      <c r="W3078" s="47">
        <f>Table_Query_from_Mac10[[#This Row],[UnitPriceFuture]]</f>
        <v>26.471299999999999</v>
      </c>
      <c r="X3078" s="47">
        <f>Table_Query_from_Mac10[[#This Row],[Unit Increase]]*Table_Query_from_Mac10[[#This Row],[UnitPriceFuture]]</f>
        <v>0</v>
      </c>
      <c r="Y3078" s="47">
        <f>Table_Query_from_Mac10[[#This Row],[Unit Increase]]*Table_Query_from_Mac10[[#This Row],[Future-cost]]</f>
        <v>0</v>
      </c>
      <c r="Z3078" s="47">
        <f>-(Table_Query_from_Mac10[[#This Row],[Incremental Sales]]+((Table_Query_from_Mac10[[#This Row],[Incremental Sales]]*-(SUM(Summary!$S$8:$S$9)))))*Summary!$S$18</f>
        <v>0</v>
      </c>
      <c r="AA3078" s="47">
        <f>IFERROR(Table_Query_from_Mac10[[#This Row],[Incremental Cost]]/Table_Query_from_Mac10[[#This Row],[Incremental Sales]],0)</f>
        <v>0</v>
      </c>
      <c r="AB3078" s="47">
        <f>IFERROR(Table_Query_from_Mac10[[#This Row],[TotalCostFuture]]/Table_Query_from_Mac10[[#This Row],[totalsalesFuture]],0)</f>
        <v>0.37247887334585006</v>
      </c>
      <c r="AN3078" s="30">
        <v>36</v>
      </c>
      <c r="AO3078">
        <f t="shared" si="96"/>
        <v>9</v>
      </c>
      <c r="AQ3078" s="30">
        <v>77.959999999999994</v>
      </c>
      <c r="AR3078">
        <f t="shared" si="97"/>
        <v>27.29</v>
      </c>
    </row>
    <row r="3079" spans="1:44" x14ac:dyDescent="0.25">
      <c r="A3079">
        <v>90314</v>
      </c>
      <c r="B3079">
        <v>4</v>
      </c>
      <c r="C3079" t="s">
        <v>55</v>
      </c>
      <c r="D3079" t="s">
        <v>81</v>
      </c>
      <c r="E3079">
        <v>12</v>
      </c>
      <c r="F3079">
        <v>11.84</v>
      </c>
      <c r="G3079">
        <v>31.43</v>
      </c>
      <c r="H3079" s="1">
        <v>44855</v>
      </c>
      <c r="I3079" s="20">
        <v>3</v>
      </c>
      <c r="J3079" s="47">
        <f>Table_Query_from_Mac10[[#This Row],[unit_price]]-(Table_Query_from_Mac10[[#This Row],[unit_price]]*(Table_Query_from_Mac10[[#This Row],[discount_pct]]/100))</f>
        <v>30.487099999999998</v>
      </c>
      <c r="K3079" s="47">
        <f>Table_Query_from_Mac10[[#This Row],[unit_cost]]</f>
        <v>11.84</v>
      </c>
      <c r="L3079" s="47">
        <f>Table_Query_from_Mac10[[#This Row],[Live-cost]]*(1+Table_Query_from_Mac10[[#This Row],[CogsIncreasebyTYPE]])</f>
        <v>11.84</v>
      </c>
      <c r="M3079" s="47">
        <f>Table_Query_from_Mac10[[#This Row],[Live-cost]]*Table_Query_from_Mac10[[#This Row],[qty_to_ship]]</f>
        <v>142.07999999999998</v>
      </c>
      <c r="N3079" s="47">
        <f>IF(Table_Query_from_Mac10[[#This Row],[item_no]]="KDA",-Table_Query_from_Mac10[[#This Row],[unit_price]],Table_Query_from_Mac10[[#This Row],[Net Unit]]*Table_Query_from_Mac10[[#This Row],[qty_to_ship]])</f>
        <v>365.84519999999998</v>
      </c>
      <c r="O3079" s="47">
        <f>SUMIFS(Summary!C:C,Summary!H:H,Table_Query_from_Mac10[[#This Row],[Juiceoc]])</f>
        <v>0</v>
      </c>
      <c r="P3079" s="47">
        <f>SUMIFS(Summary!D:D,Summary!H:H,Table_Query_from_Mac10[[#This Row],[Juiceoc]])</f>
        <v>0</v>
      </c>
      <c r="Q3079" s="47">
        <f>SUMIFS(Summary!E:E,Summary!H:H,Table_Query_from_Mac10[[#This Row],[Juiceoc]])</f>
        <v>0</v>
      </c>
      <c r="R3079" s="47">
        <f>Table_Query_from_Mac10[[#This Row],[Net Unit]]*(1+Table_Query_from_Mac10[[#This Row],[PriceIncreasebyType]])</f>
        <v>30.487099999999998</v>
      </c>
      <c r="S3079" s="47">
        <f>Table_Query_from_Mac10[[#This Row],[UnitPriceFuture]]*Table_Query_from_Mac10[[#This Row],[qtytoShipFuture]]</f>
        <v>365.84519999999998</v>
      </c>
      <c r="T3079" s="47">
        <f>ROUND(Table_Query_from_Mac10[[#This Row],[qty_to_ship]]*(1+Table_Query_from_Mac10[[#This Row],[VolumeIncreasebyType]]),0)</f>
        <v>12</v>
      </c>
      <c r="U3079" s="47">
        <f>Table_Query_from_Mac10[[#This Row],[qtytoShipFuture]]*Table_Query_from_Mac10[[#This Row],[Future-cost]]</f>
        <v>142.07999999999998</v>
      </c>
      <c r="V3079" s="47">
        <f>Table_Query_from_Mac10[[#This Row],[qtytoShipFuture]]-Table_Query_from_Mac10[[#This Row],[qty_to_ship]]</f>
        <v>0</v>
      </c>
      <c r="W3079" s="47">
        <f>Table_Query_from_Mac10[[#This Row],[UnitPriceFuture]]</f>
        <v>30.487099999999998</v>
      </c>
      <c r="X3079" s="47">
        <f>Table_Query_from_Mac10[[#This Row],[Unit Increase]]*Table_Query_from_Mac10[[#This Row],[UnitPriceFuture]]</f>
        <v>0</v>
      </c>
      <c r="Y3079" s="47">
        <f>Table_Query_from_Mac10[[#This Row],[Unit Increase]]*Table_Query_from_Mac10[[#This Row],[Future-cost]]</f>
        <v>0</v>
      </c>
      <c r="Z3079" s="47">
        <f>-(Table_Query_from_Mac10[[#This Row],[Incremental Sales]]+((Table_Query_from_Mac10[[#This Row],[Incremental Sales]]*-(SUM(Summary!$S$8:$S$9)))))*Summary!$S$18</f>
        <v>0</v>
      </c>
      <c r="AA3079" s="47">
        <f>IFERROR(Table_Query_from_Mac10[[#This Row],[Incremental Cost]]/Table_Query_from_Mac10[[#This Row],[Incremental Sales]],0)</f>
        <v>0</v>
      </c>
      <c r="AB3079" s="47">
        <f>IFERROR(Table_Query_from_Mac10[[#This Row],[TotalCostFuture]]/Table_Query_from_Mac10[[#This Row],[totalsalesFuture]],0)</f>
        <v>0.38836097890583227</v>
      </c>
      <c r="AN3079" s="31">
        <v>48</v>
      </c>
      <c r="AO3079">
        <f t="shared" si="96"/>
        <v>12</v>
      </c>
      <c r="AQ3079" s="31">
        <v>89.8</v>
      </c>
      <c r="AR3079">
        <f t="shared" si="97"/>
        <v>31.43</v>
      </c>
    </row>
    <row r="3080" spans="1:44" x14ac:dyDescent="0.25">
      <c r="A3080">
        <v>90314</v>
      </c>
      <c r="B3080">
        <v>5</v>
      </c>
      <c r="C3080" t="s">
        <v>55</v>
      </c>
      <c r="D3080" t="s">
        <v>81</v>
      </c>
      <c r="E3080">
        <v>12</v>
      </c>
      <c r="F3080">
        <v>13.35</v>
      </c>
      <c r="G3080">
        <v>38.020000000000003</v>
      </c>
      <c r="H3080" s="1">
        <v>44855</v>
      </c>
      <c r="I3080" s="20">
        <v>3</v>
      </c>
      <c r="J3080" s="47">
        <f>Table_Query_from_Mac10[[#This Row],[unit_price]]-(Table_Query_from_Mac10[[#This Row],[unit_price]]*(Table_Query_from_Mac10[[#This Row],[discount_pct]]/100))</f>
        <v>36.879400000000004</v>
      </c>
      <c r="K3080" s="47">
        <f>Table_Query_from_Mac10[[#This Row],[unit_cost]]</f>
        <v>13.35</v>
      </c>
      <c r="L3080" s="47">
        <f>Table_Query_from_Mac10[[#This Row],[Live-cost]]*(1+Table_Query_from_Mac10[[#This Row],[CogsIncreasebyTYPE]])</f>
        <v>13.35</v>
      </c>
      <c r="M3080" s="47">
        <f>Table_Query_from_Mac10[[#This Row],[Live-cost]]*Table_Query_from_Mac10[[#This Row],[qty_to_ship]]</f>
        <v>160.19999999999999</v>
      </c>
      <c r="N3080" s="47">
        <f>IF(Table_Query_from_Mac10[[#This Row],[item_no]]="KDA",-Table_Query_from_Mac10[[#This Row],[unit_price]],Table_Query_from_Mac10[[#This Row],[Net Unit]]*Table_Query_from_Mac10[[#This Row],[qty_to_ship]])</f>
        <v>442.55280000000005</v>
      </c>
      <c r="O3080" s="47">
        <f>SUMIFS(Summary!C:C,Summary!H:H,Table_Query_from_Mac10[[#This Row],[Juiceoc]])</f>
        <v>0</v>
      </c>
      <c r="P3080" s="47">
        <f>SUMIFS(Summary!D:D,Summary!H:H,Table_Query_from_Mac10[[#This Row],[Juiceoc]])</f>
        <v>0</v>
      </c>
      <c r="Q3080" s="47">
        <f>SUMIFS(Summary!E:E,Summary!H:H,Table_Query_from_Mac10[[#This Row],[Juiceoc]])</f>
        <v>0</v>
      </c>
      <c r="R3080" s="47">
        <f>Table_Query_from_Mac10[[#This Row],[Net Unit]]*(1+Table_Query_from_Mac10[[#This Row],[PriceIncreasebyType]])</f>
        <v>36.879400000000004</v>
      </c>
      <c r="S3080" s="47">
        <f>Table_Query_from_Mac10[[#This Row],[UnitPriceFuture]]*Table_Query_from_Mac10[[#This Row],[qtytoShipFuture]]</f>
        <v>442.55280000000005</v>
      </c>
      <c r="T3080" s="47">
        <f>ROUND(Table_Query_from_Mac10[[#This Row],[qty_to_ship]]*(1+Table_Query_from_Mac10[[#This Row],[VolumeIncreasebyType]]),0)</f>
        <v>12</v>
      </c>
      <c r="U3080" s="47">
        <f>Table_Query_from_Mac10[[#This Row],[qtytoShipFuture]]*Table_Query_from_Mac10[[#This Row],[Future-cost]]</f>
        <v>160.19999999999999</v>
      </c>
      <c r="V3080" s="47">
        <f>Table_Query_from_Mac10[[#This Row],[qtytoShipFuture]]-Table_Query_from_Mac10[[#This Row],[qty_to_ship]]</f>
        <v>0</v>
      </c>
      <c r="W3080" s="47">
        <f>Table_Query_from_Mac10[[#This Row],[UnitPriceFuture]]</f>
        <v>36.879400000000004</v>
      </c>
      <c r="X3080" s="47">
        <f>Table_Query_from_Mac10[[#This Row],[Unit Increase]]*Table_Query_from_Mac10[[#This Row],[UnitPriceFuture]]</f>
        <v>0</v>
      </c>
      <c r="Y3080" s="47">
        <f>Table_Query_from_Mac10[[#This Row],[Unit Increase]]*Table_Query_from_Mac10[[#This Row],[Future-cost]]</f>
        <v>0</v>
      </c>
      <c r="Z3080" s="47">
        <f>-(Table_Query_from_Mac10[[#This Row],[Incremental Sales]]+((Table_Query_from_Mac10[[#This Row],[Incremental Sales]]*-(SUM(Summary!$S$8:$S$9)))))*Summary!$S$18</f>
        <v>0</v>
      </c>
      <c r="AA3080" s="47">
        <f>IFERROR(Table_Query_from_Mac10[[#This Row],[Incremental Cost]]/Table_Query_from_Mac10[[#This Row],[Incremental Sales]],0)</f>
        <v>0</v>
      </c>
      <c r="AB3080" s="47">
        <f>IFERROR(Table_Query_from_Mac10[[#This Row],[TotalCostFuture]]/Table_Query_from_Mac10[[#This Row],[totalsalesFuture]],0)</f>
        <v>0.36199070483793117</v>
      </c>
      <c r="AN3080" s="30">
        <v>48</v>
      </c>
      <c r="AO3080">
        <f t="shared" si="96"/>
        <v>12</v>
      </c>
      <c r="AQ3080" s="30">
        <v>108.63</v>
      </c>
      <c r="AR3080">
        <f t="shared" si="97"/>
        <v>38.020000000000003</v>
      </c>
    </row>
    <row r="3081" spans="1:44" x14ac:dyDescent="0.25">
      <c r="A3081">
        <v>90314</v>
      </c>
      <c r="B3081">
        <v>6</v>
      </c>
      <c r="C3081" t="s">
        <v>55</v>
      </c>
      <c r="D3081" t="s">
        <v>81</v>
      </c>
      <c r="E3081">
        <v>16</v>
      </c>
      <c r="F3081">
        <v>6.59</v>
      </c>
      <c r="G3081">
        <v>17.5</v>
      </c>
      <c r="H3081" s="1">
        <v>44855</v>
      </c>
      <c r="I3081" s="20">
        <v>3</v>
      </c>
      <c r="J3081" s="47">
        <f>Table_Query_from_Mac10[[#This Row],[unit_price]]-(Table_Query_from_Mac10[[#This Row],[unit_price]]*(Table_Query_from_Mac10[[#This Row],[discount_pct]]/100))</f>
        <v>16.975000000000001</v>
      </c>
      <c r="K3081" s="47">
        <f>Table_Query_from_Mac10[[#This Row],[unit_cost]]</f>
        <v>6.59</v>
      </c>
      <c r="L3081" s="47">
        <f>Table_Query_from_Mac10[[#This Row],[Live-cost]]*(1+Table_Query_from_Mac10[[#This Row],[CogsIncreasebyTYPE]])</f>
        <v>6.59</v>
      </c>
      <c r="M3081" s="47">
        <f>Table_Query_from_Mac10[[#This Row],[Live-cost]]*Table_Query_from_Mac10[[#This Row],[qty_to_ship]]</f>
        <v>105.44</v>
      </c>
      <c r="N3081" s="47">
        <f>IF(Table_Query_from_Mac10[[#This Row],[item_no]]="KDA",-Table_Query_from_Mac10[[#This Row],[unit_price]],Table_Query_from_Mac10[[#This Row],[Net Unit]]*Table_Query_from_Mac10[[#This Row],[qty_to_ship]])</f>
        <v>271.60000000000002</v>
      </c>
      <c r="O3081" s="47">
        <f>SUMIFS(Summary!C:C,Summary!H:H,Table_Query_from_Mac10[[#This Row],[Juiceoc]])</f>
        <v>0</v>
      </c>
      <c r="P3081" s="47">
        <f>SUMIFS(Summary!D:D,Summary!H:H,Table_Query_from_Mac10[[#This Row],[Juiceoc]])</f>
        <v>0</v>
      </c>
      <c r="Q3081" s="47">
        <f>SUMIFS(Summary!E:E,Summary!H:H,Table_Query_from_Mac10[[#This Row],[Juiceoc]])</f>
        <v>0</v>
      </c>
      <c r="R3081" s="47">
        <f>Table_Query_from_Mac10[[#This Row],[Net Unit]]*(1+Table_Query_from_Mac10[[#This Row],[PriceIncreasebyType]])</f>
        <v>16.975000000000001</v>
      </c>
      <c r="S3081" s="47">
        <f>Table_Query_from_Mac10[[#This Row],[UnitPriceFuture]]*Table_Query_from_Mac10[[#This Row],[qtytoShipFuture]]</f>
        <v>271.60000000000002</v>
      </c>
      <c r="T3081" s="47">
        <f>ROUND(Table_Query_from_Mac10[[#This Row],[qty_to_ship]]*(1+Table_Query_from_Mac10[[#This Row],[VolumeIncreasebyType]]),0)</f>
        <v>16</v>
      </c>
      <c r="U3081" s="47">
        <f>Table_Query_from_Mac10[[#This Row],[qtytoShipFuture]]*Table_Query_from_Mac10[[#This Row],[Future-cost]]</f>
        <v>105.44</v>
      </c>
      <c r="V3081" s="47">
        <f>Table_Query_from_Mac10[[#This Row],[qtytoShipFuture]]-Table_Query_from_Mac10[[#This Row],[qty_to_ship]]</f>
        <v>0</v>
      </c>
      <c r="W3081" s="47">
        <f>Table_Query_from_Mac10[[#This Row],[UnitPriceFuture]]</f>
        <v>16.975000000000001</v>
      </c>
      <c r="X3081" s="47">
        <f>Table_Query_from_Mac10[[#This Row],[Unit Increase]]*Table_Query_from_Mac10[[#This Row],[UnitPriceFuture]]</f>
        <v>0</v>
      </c>
      <c r="Y3081" s="47">
        <f>Table_Query_from_Mac10[[#This Row],[Unit Increase]]*Table_Query_from_Mac10[[#This Row],[Future-cost]]</f>
        <v>0</v>
      </c>
      <c r="Z3081" s="47">
        <f>-(Table_Query_from_Mac10[[#This Row],[Incremental Sales]]+((Table_Query_from_Mac10[[#This Row],[Incremental Sales]]*-(SUM(Summary!$S$8:$S$9)))))*Summary!$S$18</f>
        <v>0</v>
      </c>
      <c r="AA3081" s="47">
        <f>IFERROR(Table_Query_from_Mac10[[#This Row],[Incremental Cost]]/Table_Query_from_Mac10[[#This Row],[Incremental Sales]],0)</f>
        <v>0</v>
      </c>
      <c r="AB3081" s="47">
        <f>IFERROR(Table_Query_from_Mac10[[#This Row],[TotalCostFuture]]/Table_Query_from_Mac10[[#This Row],[totalsalesFuture]],0)</f>
        <v>0.38821796759941085</v>
      </c>
      <c r="AN3081" s="31">
        <v>64</v>
      </c>
      <c r="AO3081">
        <f t="shared" si="96"/>
        <v>16</v>
      </c>
      <c r="AQ3081" s="31">
        <v>49.99</v>
      </c>
      <c r="AR3081">
        <f t="shared" si="97"/>
        <v>17.5</v>
      </c>
    </row>
    <row r="3082" spans="1:44" x14ac:dyDescent="0.25">
      <c r="A3082">
        <v>90314</v>
      </c>
      <c r="B3082">
        <v>7</v>
      </c>
      <c r="C3082" t="s">
        <v>55</v>
      </c>
      <c r="D3082" t="s">
        <v>81</v>
      </c>
      <c r="E3082">
        <v>32</v>
      </c>
      <c r="F3082">
        <v>5.81</v>
      </c>
      <c r="G3082">
        <v>14.47</v>
      </c>
      <c r="H3082" s="1">
        <v>44855</v>
      </c>
      <c r="I3082" s="20">
        <v>3</v>
      </c>
      <c r="J3082" s="47">
        <f>Table_Query_from_Mac10[[#This Row],[unit_price]]-(Table_Query_from_Mac10[[#This Row],[unit_price]]*(Table_Query_from_Mac10[[#This Row],[discount_pct]]/100))</f>
        <v>14.0359</v>
      </c>
      <c r="K3082" s="47">
        <f>Table_Query_from_Mac10[[#This Row],[unit_cost]]</f>
        <v>5.81</v>
      </c>
      <c r="L3082" s="47">
        <f>Table_Query_from_Mac10[[#This Row],[Live-cost]]*(1+Table_Query_from_Mac10[[#This Row],[CogsIncreasebyTYPE]])</f>
        <v>5.81</v>
      </c>
      <c r="M3082" s="47">
        <f>Table_Query_from_Mac10[[#This Row],[Live-cost]]*Table_Query_from_Mac10[[#This Row],[qty_to_ship]]</f>
        <v>185.92</v>
      </c>
      <c r="N3082" s="47">
        <f>IF(Table_Query_from_Mac10[[#This Row],[item_no]]="KDA",-Table_Query_from_Mac10[[#This Row],[unit_price]],Table_Query_from_Mac10[[#This Row],[Net Unit]]*Table_Query_from_Mac10[[#This Row],[qty_to_ship]])</f>
        <v>449.14879999999999</v>
      </c>
      <c r="O3082" s="47">
        <f>SUMIFS(Summary!C:C,Summary!H:H,Table_Query_from_Mac10[[#This Row],[Juiceoc]])</f>
        <v>0</v>
      </c>
      <c r="P3082" s="47">
        <f>SUMIFS(Summary!D:D,Summary!H:H,Table_Query_from_Mac10[[#This Row],[Juiceoc]])</f>
        <v>0</v>
      </c>
      <c r="Q3082" s="47">
        <f>SUMIFS(Summary!E:E,Summary!H:H,Table_Query_from_Mac10[[#This Row],[Juiceoc]])</f>
        <v>0</v>
      </c>
      <c r="R3082" s="47">
        <f>Table_Query_from_Mac10[[#This Row],[Net Unit]]*(1+Table_Query_from_Mac10[[#This Row],[PriceIncreasebyType]])</f>
        <v>14.0359</v>
      </c>
      <c r="S3082" s="47">
        <f>Table_Query_from_Mac10[[#This Row],[UnitPriceFuture]]*Table_Query_from_Mac10[[#This Row],[qtytoShipFuture]]</f>
        <v>449.14879999999999</v>
      </c>
      <c r="T3082" s="47">
        <f>ROUND(Table_Query_from_Mac10[[#This Row],[qty_to_ship]]*(1+Table_Query_from_Mac10[[#This Row],[VolumeIncreasebyType]]),0)</f>
        <v>32</v>
      </c>
      <c r="U3082" s="47">
        <f>Table_Query_from_Mac10[[#This Row],[qtytoShipFuture]]*Table_Query_from_Mac10[[#This Row],[Future-cost]]</f>
        <v>185.92</v>
      </c>
      <c r="V3082" s="47">
        <f>Table_Query_from_Mac10[[#This Row],[qtytoShipFuture]]-Table_Query_from_Mac10[[#This Row],[qty_to_ship]]</f>
        <v>0</v>
      </c>
      <c r="W3082" s="47">
        <f>Table_Query_from_Mac10[[#This Row],[UnitPriceFuture]]</f>
        <v>14.0359</v>
      </c>
      <c r="X3082" s="47">
        <f>Table_Query_from_Mac10[[#This Row],[Unit Increase]]*Table_Query_from_Mac10[[#This Row],[UnitPriceFuture]]</f>
        <v>0</v>
      </c>
      <c r="Y3082" s="47">
        <f>Table_Query_from_Mac10[[#This Row],[Unit Increase]]*Table_Query_from_Mac10[[#This Row],[Future-cost]]</f>
        <v>0</v>
      </c>
      <c r="Z3082" s="47">
        <f>-(Table_Query_from_Mac10[[#This Row],[Incremental Sales]]+((Table_Query_from_Mac10[[#This Row],[Incremental Sales]]*-(SUM(Summary!$S$8:$S$9)))))*Summary!$S$18</f>
        <v>0</v>
      </c>
      <c r="AA3082" s="47">
        <f>IFERROR(Table_Query_from_Mac10[[#This Row],[Incremental Cost]]/Table_Query_from_Mac10[[#This Row],[Incremental Sales]],0)</f>
        <v>0</v>
      </c>
      <c r="AB3082" s="47">
        <f>IFERROR(Table_Query_from_Mac10[[#This Row],[TotalCostFuture]]/Table_Query_from_Mac10[[#This Row],[totalsalesFuture]],0)</f>
        <v>0.41393854330680607</v>
      </c>
      <c r="AN3082" s="30">
        <v>128</v>
      </c>
      <c r="AO3082">
        <f t="shared" si="96"/>
        <v>32</v>
      </c>
      <c r="AQ3082" s="30">
        <v>41.35</v>
      </c>
      <c r="AR3082">
        <f t="shared" si="97"/>
        <v>14.47</v>
      </c>
    </row>
    <row r="3083" spans="1:44" x14ac:dyDescent="0.25">
      <c r="A3083">
        <v>90314</v>
      </c>
      <c r="B3083">
        <v>8</v>
      </c>
      <c r="C3083" t="s">
        <v>55</v>
      </c>
      <c r="D3083" t="s">
        <v>81</v>
      </c>
      <c r="E3083">
        <v>12</v>
      </c>
      <c r="F3083">
        <v>7.81</v>
      </c>
      <c r="G3083">
        <v>21.1</v>
      </c>
      <c r="H3083" s="1">
        <v>44855</v>
      </c>
      <c r="I3083" s="20">
        <v>3</v>
      </c>
      <c r="J3083" s="47">
        <f>Table_Query_from_Mac10[[#This Row],[unit_price]]-(Table_Query_from_Mac10[[#This Row],[unit_price]]*(Table_Query_from_Mac10[[#This Row],[discount_pct]]/100))</f>
        <v>20.467000000000002</v>
      </c>
      <c r="K3083" s="47">
        <f>Table_Query_from_Mac10[[#This Row],[unit_cost]]</f>
        <v>7.81</v>
      </c>
      <c r="L3083" s="47">
        <f>Table_Query_from_Mac10[[#This Row],[Live-cost]]*(1+Table_Query_from_Mac10[[#This Row],[CogsIncreasebyTYPE]])</f>
        <v>7.81</v>
      </c>
      <c r="M3083" s="47">
        <f>Table_Query_from_Mac10[[#This Row],[Live-cost]]*Table_Query_from_Mac10[[#This Row],[qty_to_ship]]</f>
        <v>93.72</v>
      </c>
      <c r="N3083" s="47">
        <f>IF(Table_Query_from_Mac10[[#This Row],[item_no]]="KDA",-Table_Query_from_Mac10[[#This Row],[unit_price]],Table_Query_from_Mac10[[#This Row],[Net Unit]]*Table_Query_from_Mac10[[#This Row],[qty_to_ship]])</f>
        <v>245.60400000000004</v>
      </c>
      <c r="O3083" s="47">
        <f>SUMIFS(Summary!C:C,Summary!H:H,Table_Query_from_Mac10[[#This Row],[Juiceoc]])</f>
        <v>0</v>
      </c>
      <c r="P3083" s="47">
        <f>SUMIFS(Summary!D:D,Summary!H:H,Table_Query_from_Mac10[[#This Row],[Juiceoc]])</f>
        <v>0</v>
      </c>
      <c r="Q3083" s="47">
        <f>SUMIFS(Summary!E:E,Summary!H:H,Table_Query_from_Mac10[[#This Row],[Juiceoc]])</f>
        <v>0</v>
      </c>
      <c r="R3083" s="47">
        <f>Table_Query_from_Mac10[[#This Row],[Net Unit]]*(1+Table_Query_from_Mac10[[#This Row],[PriceIncreasebyType]])</f>
        <v>20.467000000000002</v>
      </c>
      <c r="S3083" s="47">
        <f>Table_Query_from_Mac10[[#This Row],[UnitPriceFuture]]*Table_Query_from_Mac10[[#This Row],[qtytoShipFuture]]</f>
        <v>245.60400000000004</v>
      </c>
      <c r="T3083" s="47">
        <f>ROUND(Table_Query_from_Mac10[[#This Row],[qty_to_ship]]*(1+Table_Query_from_Mac10[[#This Row],[VolumeIncreasebyType]]),0)</f>
        <v>12</v>
      </c>
      <c r="U3083" s="47">
        <f>Table_Query_from_Mac10[[#This Row],[qtytoShipFuture]]*Table_Query_from_Mac10[[#This Row],[Future-cost]]</f>
        <v>93.72</v>
      </c>
      <c r="V3083" s="47">
        <f>Table_Query_from_Mac10[[#This Row],[qtytoShipFuture]]-Table_Query_from_Mac10[[#This Row],[qty_to_ship]]</f>
        <v>0</v>
      </c>
      <c r="W3083" s="47">
        <f>Table_Query_from_Mac10[[#This Row],[UnitPriceFuture]]</f>
        <v>20.467000000000002</v>
      </c>
      <c r="X3083" s="47">
        <f>Table_Query_from_Mac10[[#This Row],[Unit Increase]]*Table_Query_from_Mac10[[#This Row],[UnitPriceFuture]]</f>
        <v>0</v>
      </c>
      <c r="Y3083" s="47">
        <f>Table_Query_from_Mac10[[#This Row],[Unit Increase]]*Table_Query_from_Mac10[[#This Row],[Future-cost]]</f>
        <v>0</v>
      </c>
      <c r="Z3083" s="47">
        <f>-(Table_Query_from_Mac10[[#This Row],[Incremental Sales]]+((Table_Query_from_Mac10[[#This Row],[Incremental Sales]]*-(SUM(Summary!$S$8:$S$9)))))*Summary!$S$18</f>
        <v>0</v>
      </c>
      <c r="AA3083" s="47">
        <f>IFERROR(Table_Query_from_Mac10[[#This Row],[Incremental Cost]]/Table_Query_from_Mac10[[#This Row],[Incremental Sales]],0)</f>
        <v>0</v>
      </c>
      <c r="AB3083" s="47">
        <f>IFERROR(Table_Query_from_Mac10[[#This Row],[TotalCostFuture]]/Table_Query_from_Mac10[[#This Row],[totalsalesFuture]],0)</f>
        <v>0.38158987638637798</v>
      </c>
      <c r="AN3083" s="31">
        <v>48</v>
      </c>
      <c r="AO3083">
        <f t="shared" si="96"/>
        <v>12</v>
      </c>
      <c r="AQ3083" s="31">
        <v>60.28</v>
      </c>
      <c r="AR3083">
        <f t="shared" si="97"/>
        <v>21.1</v>
      </c>
    </row>
    <row r="3084" spans="1:44" x14ac:dyDescent="0.25">
      <c r="A3084">
        <v>90315</v>
      </c>
      <c r="B3084">
        <v>1</v>
      </c>
      <c r="C3084" t="s">
        <v>55</v>
      </c>
      <c r="D3084" t="s">
        <v>81</v>
      </c>
      <c r="E3084">
        <v>14</v>
      </c>
      <c r="F3084">
        <v>8.57</v>
      </c>
      <c r="G3084">
        <v>20.83</v>
      </c>
      <c r="H3084" s="1">
        <v>44859</v>
      </c>
      <c r="I3084" s="20">
        <v>0</v>
      </c>
      <c r="J3084" s="47">
        <f>Table_Query_from_Mac10[[#This Row],[unit_price]]-(Table_Query_from_Mac10[[#This Row],[unit_price]]*(Table_Query_from_Mac10[[#This Row],[discount_pct]]/100))</f>
        <v>20.83</v>
      </c>
      <c r="K3084" s="47">
        <f>Table_Query_from_Mac10[[#This Row],[unit_cost]]</f>
        <v>8.57</v>
      </c>
      <c r="L3084" s="47">
        <f>Table_Query_from_Mac10[[#This Row],[Live-cost]]*(1+Table_Query_from_Mac10[[#This Row],[CogsIncreasebyTYPE]])</f>
        <v>8.57</v>
      </c>
      <c r="M3084" s="47">
        <f>Table_Query_from_Mac10[[#This Row],[Live-cost]]*Table_Query_from_Mac10[[#This Row],[qty_to_ship]]</f>
        <v>119.98</v>
      </c>
      <c r="N3084" s="47">
        <f>IF(Table_Query_from_Mac10[[#This Row],[item_no]]="KDA",-Table_Query_from_Mac10[[#This Row],[unit_price]],Table_Query_from_Mac10[[#This Row],[Net Unit]]*Table_Query_from_Mac10[[#This Row],[qty_to_ship]])</f>
        <v>291.62</v>
      </c>
      <c r="O3084" s="47">
        <f>SUMIFS(Summary!C:C,Summary!H:H,Table_Query_from_Mac10[[#This Row],[Juiceoc]])</f>
        <v>0</v>
      </c>
      <c r="P3084" s="47">
        <f>SUMIFS(Summary!D:D,Summary!H:H,Table_Query_from_Mac10[[#This Row],[Juiceoc]])</f>
        <v>0</v>
      </c>
      <c r="Q3084" s="47">
        <f>SUMIFS(Summary!E:E,Summary!H:H,Table_Query_from_Mac10[[#This Row],[Juiceoc]])</f>
        <v>0</v>
      </c>
      <c r="R3084" s="47">
        <f>Table_Query_from_Mac10[[#This Row],[Net Unit]]*(1+Table_Query_from_Mac10[[#This Row],[PriceIncreasebyType]])</f>
        <v>20.83</v>
      </c>
      <c r="S3084" s="47">
        <f>Table_Query_from_Mac10[[#This Row],[UnitPriceFuture]]*Table_Query_from_Mac10[[#This Row],[qtytoShipFuture]]</f>
        <v>291.62</v>
      </c>
      <c r="T3084" s="47">
        <f>ROUND(Table_Query_from_Mac10[[#This Row],[qty_to_ship]]*(1+Table_Query_from_Mac10[[#This Row],[VolumeIncreasebyType]]),0)</f>
        <v>14</v>
      </c>
      <c r="U3084" s="47">
        <f>Table_Query_from_Mac10[[#This Row],[qtytoShipFuture]]*Table_Query_from_Mac10[[#This Row],[Future-cost]]</f>
        <v>119.98</v>
      </c>
      <c r="V3084" s="47">
        <f>Table_Query_from_Mac10[[#This Row],[qtytoShipFuture]]-Table_Query_from_Mac10[[#This Row],[qty_to_ship]]</f>
        <v>0</v>
      </c>
      <c r="W3084" s="47">
        <f>Table_Query_from_Mac10[[#This Row],[UnitPriceFuture]]</f>
        <v>20.83</v>
      </c>
      <c r="X3084" s="47">
        <f>Table_Query_from_Mac10[[#This Row],[Unit Increase]]*Table_Query_from_Mac10[[#This Row],[UnitPriceFuture]]</f>
        <v>0</v>
      </c>
      <c r="Y3084" s="47">
        <f>Table_Query_from_Mac10[[#This Row],[Unit Increase]]*Table_Query_from_Mac10[[#This Row],[Future-cost]]</f>
        <v>0</v>
      </c>
      <c r="Z3084" s="47">
        <f>-(Table_Query_from_Mac10[[#This Row],[Incremental Sales]]+((Table_Query_from_Mac10[[#This Row],[Incremental Sales]]*-(SUM(Summary!$S$8:$S$9)))))*Summary!$S$18</f>
        <v>0</v>
      </c>
      <c r="AA3084" s="47">
        <f>IFERROR(Table_Query_from_Mac10[[#This Row],[Incremental Cost]]/Table_Query_from_Mac10[[#This Row],[Incremental Sales]],0)</f>
        <v>0</v>
      </c>
      <c r="AB3084" s="47">
        <f>IFERROR(Table_Query_from_Mac10[[#This Row],[TotalCostFuture]]/Table_Query_from_Mac10[[#This Row],[totalsalesFuture]],0)</f>
        <v>0.41142582813250123</v>
      </c>
      <c r="AN3084" s="30">
        <v>56</v>
      </c>
      <c r="AO3084">
        <f t="shared" si="96"/>
        <v>14</v>
      </c>
      <c r="AQ3084" s="30">
        <v>59.52</v>
      </c>
      <c r="AR3084">
        <f t="shared" si="97"/>
        <v>20.83</v>
      </c>
    </row>
    <row r="3085" spans="1:44" x14ac:dyDescent="0.25">
      <c r="A3085">
        <v>90315</v>
      </c>
      <c r="B3085">
        <v>2</v>
      </c>
      <c r="C3085" t="s">
        <v>55</v>
      </c>
      <c r="D3085" t="s">
        <v>81</v>
      </c>
      <c r="E3085">
        <v>8</v>
      </c>
      <c r="F3085">
        <v>9.85</v>
      </c>
      <c r="G3085">
        <v>25.68</v>
      </c>
      <c r="H3085" s="1">
        <v>44859</v>
      </c>
      <c r="I3085" s="20">
        <v>0</v>
      </c>
      <c r="J3085" s="47">
        <f>Table_Query_from_Mac10[[#This Row],[unit_price]]-(Table_Query_from_Mac10[[#This Row],[unit_price]]*(Table_Query_from_Mac10[[#This Row],[discount_pct]]/100))</f>
        <v>25.68</v>
      </c>
      <c r="K3085" s="47">
        <f>Table_Query_from_Mac10[[#This Row],[unit_cost]]</f>
        <v>9.85</v>
      </c>
      <c r="L3085" s="47">
        <f>Table_Query_from_Mac10[[#This Row],[Live-cost]]*(1+Table_Query_from_Mac10[[#This Row],[CogsIncreasebyTYPE]])</f>
        <v>9.85</v>
      </c>
      <c r="M3085" s="47">
        <f>Table_Query_from_Mac10[[#This Row],[Live-cost]]*Table_Query_from_Mac10[[#This Row],[qty_to_ship]]</f>
        <v>78.8</v>
      </c>
      <c r="N3085" s="47">
        <f>IF(Table_Query_from_Mac10[[#This Row],[item_no]]="KDA",-Table_Query_from_Mac10[[#This Row],[unit_price]],Table_Query_from_Mac10[[#This Row],[Net Unit]]*Table_Query_from_Mac10[[#This Row],[qty_to_ship]])</f>
        <v>205.44</v>
      </c>
      <c r="O3085" s="47">
        <f>SUMIFS(Summary!C:C,Summary!H:H,Table_Query_from_Mac10[[#This Row],[Juiceoc]])</f>
        <v>0</v>
      </c>
      <c r="P3085" s="47">
        <f>SUMIFS(Summary!D:D,Summary!H:H,Table_Query_from_Mac10[[#This Row],[Juiceoc]])</f>
        <v>0</v>
      </c>
      <c r="Q3085" s="47">
        <f>SUMIFS(Summary!E:E,Summary!H:H,Table_Query_from_Mac10[[#This Row],[Juiceoc]])</f>
        <v>0</v>
      </c>
      <c r="R3085" s="47">
        <f>Table_Query_from_Mac10[[#This Row],[Net Unit]]*(1+Table_Query_from_Mac10[[#This Row],[PriceIncreasebyType]])</f>
        <v>25.68</v>
      </c>
      <c r="S3085" s="47">
        <f>Table_Query_from_Mac10[[#This Row],[UnitPriceFuture]]*Table_Query_from_Mac10[[#This Row],[qtytoShipFuture]]</f>
        <v>205.44</v>
      </c>
      <c r="T3085" s="47">
        <f>ROUND(Table_Query_from_Mac10[[#This Row],[qty_to_ship]]*(1+Table_Query_from_Mac10[[#This Row],[VolumeIncreasebyType]]),0)</f>
        <v>8</v>
      </c>
      <c r="U3085" s="47">
        <f>Table_Query_from_Mac10[[#This Row],[qtytoShipFuture]]*Table_Query_from_Mac10[[#This Row],[Future-cost]]</f>
        <v>78.8</v>
      </c>
      <c r="V3085" s="47">
        <f>Table_Query_from_Mac10[[#This Row],[qtytoShipFuture]]-Table_Query_from_Mac10[[#This Row],[qty_to_ship]]</f>
        <v>0</v>
      </c>
      <c r="W3085" s="47">
        <f>Table_Query_from_Mac10[[#This Row],[UnitPriceFuture]]</f>
        <v>25.68</v>
      </c>
      <c r="X3085" s="47">
        <f>Table_Query_from_Mac10[[#This Row],[Unit Increase]]*Table_Query_from_Mac10[[#This Row],[UnitPriceFuture]]</f>
        <v>0</v>
      </c>
      <c r="Y3085" s="47">
        <f>Table_Query_from_Mac10[[#This Row],[Unit Increase]]*Table_Query_from_Mac10[[#This Row],[Future-cost]]</f>
        <v>0</v>
      </c>
      <c r="Z3085" s="47">
        <f>-(Table_Query_from_Mac10[[#This Row],[Incremental Sales]]+((Table_Query_from_Mac10[[#This Row],[Incremental Sales]]*-(SUM(Summary!$S$8:$S$9)))))*Summary!$S$18</f>
        <v>0</v>
      </c>
      <c r="AA3085" s="47">
        <f>IFERROR(Table_Query_from_Mac10[[#This Row],[Incremental Cost]]/Table_Query_from_Mac10[[#This Row],[Incremental Sales]],0)</f>
        <v>0</v>
      </c>
      <c r="AB3085" s="47">
        <f>IFERROR(Table_Query_from_Mac10[[#This Row],[TotalCostFuture]]/Table_Query_from_Mac10[[#This Row],[totalsalesFuture]],0)</f>
        <v>0.38356697819314639</v>
      </c>
      <c r="AN3085" s="31">
        <v>30</v>
      </c>
      <c r="AO3085">
        <f t="shared" si="96"/>
        <v>8</v>
      </c>
      <c r="AQ3085" s="31">
        <v>73.37</v>
      </c>
      <c r="AR3085">
        <f t="shared" si="97"/>
        <v>25.68</v>
      </c>
    </row>
    <row r="3086" spans="1:44" x14ac:dyDescent="0.25">
      <c r="A3086">
        <v>90315</v>
      </c>
      <c r="B3086">
        <v>3</v>
      </c>
      <c r="C3086" t="s">
        <v>55</v>
      </c>
      <c r="D3086" t="s">
        <v>81</v>
      </c>
      <c r="E3086">
        <v>8</v>
      </c>
      <c r="F3086">
        <v>11.49</v>
      </c>
      <c r="G3086">
        <v>30.28</v>
      </c>
      <c r="H3086" s="1">
        <v>44859</v>
      </c>
      <c r="I3086" s="20">
        <v>0</v>
      </c>
      <c r="J3086" s="47">
        <f>Table_Query_from_Mac10[[#This Row],[unit_price]]-(Table_Query_from_Mac10[[#This Row],[unit_price]]*(Table_Query_from_Mac10[[#This Row],[discount_pct]]/100))</f>
        <v>30.28</v>
      </c>
      <c r="K3086" s="47">
        <f>Table_Query_from_Mac10[[#This Row],[unit_cost]]</f>
        <v>11.49</v>
      </c>
      <c r="L3086" s="47">
        <f>Table_Query_from_Mac10[[#This Row],[Live-cost]]*(1+Table_Query_from_Mac10[[#This Row],[CogsIncreasebyTYPE]])</f>
        <v>11.49</v>
      </c>
      <c r="M3086" s="47">
        <f>Table_Query_from_Mac10[[#This Row],[Live-cost]]*Table_Query_from_Mac10[[#This Row],[qty_to_ship]]</f>
        <v>91.92</v>
      </c>
      <c r="N3086" s="47">
        <f>IF(Table_Query_from_Mac10[[#This Row],[item_no]]="KDA",-Table_Query_from_Mac10[[#This Row],[unit_price]],Table_Query_from_Mac10[[#This Row],[Net Unit]]*Table_Query_from_Mac10[[#This Row],[qty_to_ship]])</f>
        <v>242.24</v>
      </c>
      <c r="O3086" s="47">
        <f>SUMIFS(Summary!C:C,Summary!H:H,Table_Query_from_Mac10[[#This Row],[Juiceoc]])</f>
        <v>0</v>
      </c>
      <c r="P3086" s="47">
        <f>SUMIFS(Summary!D:D,Summary!H:H,Table_Query_from_Mac10[[#This Row],[Juiceoc]])</f>
        <v>0</v>
      </c>
      <c r="Q3086" s="47">
        <f>SUMIFS(Summary!E:E,Summary!H:H,Table_Query_from_Mac10[[#This Row],[Juiceoc]])</f>
        <v>0</v>
      </c>
      <c r="R3086" s="47">
        <f>Table_Query_from_Mac10[[#This Row],[Net Unit]]*(1+Table_Query_from_Mac10[[#This Row],[PriceIncreasebyType]])</f>
        <v>30.28</v>
      </c>
      <c r="S3086" s="47">
        <f>Table_Query_from_Mac10[[#This Row],[UnitPriceFuture]]*Table_Query_from_Mac10[[#This Row],[qtytoShipFuture]]</f>
        <v>242.24</v>
      </c>
      <c r="T3086" s="47">
        <f>ROUND(Table_Query_from_Mac10[[#This Row],[qty_to_ship]]*(1+Table_Query_from_Mac10[[#This Row],[VolumeIncreasebyType]]),0)</f>
        <v>8</v>
      </c>
      <c r="U3086" s="47">
        <f>Table_Query_from_Mac10[[#This Row],[qtytoShipFuture]]*Table_Query_from_Mac10[[#This Row],[Future-cost]]</f>
        <v>91.92</v>
      </c>
      <c r="V3086" s="47">
        <f>Table_Query_from_Mac10[[#This Row],[qtytoShipFuture]]-Table_Query_from_Mac10[[#This Row],[qty_to_ship]]</f>
        <v>0</v>
      </c>
      <c r="W3086" s="47">
        <f>Table_Query_from_Mac10[[#This Row],[UnitPriceFuture]]</f>
        <v>30.28</v>
      </c>
      <c r="X3086" s="47">
        <f>Table_Query_from_Mac10[[#This Row],[Unit Increase]]*Table_Query_from_Mac10[[#This Row],[UnitPriceFuture]]</f>
        <v>0</v>
      </c>
      <c r="Y3086" s="47">
        <f>Table_Query_from_Mac10[[#This Row],[Unit Increase]]*Table_Query_from_Mac10[[#This Row],[Future-cost]]</f>
        <v>0</v>
      </c>
      <c r="Z3086" s="47">
        <f>-(Table_Query_from_Mac10[[#This Row],[Incremental Sales]]+((Table_Query_from_Mac10[[#This Row],[Incremental Sales]]*-(SUM(Summary!$S$8:$S$9)))))*Summary!$S$18</f>
        <v>0</v>
      </c>
      <c r="AA3086" s="47">
        <f>IFERROR(Table_Query_from_Mac10[[#This Row],[Incremental Cost]]/Table_Query_from_Mac10[[#This Row],[Incremental Sales]],0)</f>
        <v>0</v>
      </c>
      <c r="AB3086" s="47">
        <f>IFERROR(Table_Query_from_Mac10[[#This Row],[TotalCostFuture]]/Table_Query_from_Mac10[[#This Row],[totalsalesFuture]],0)</f>
        <v>0.3794583883751651</v>
      </c>
      <c r="AN3086" s="30">
        <v>30</v>
      </c>
      <c r="AO3086">
        <f t="shared" si="96"/>
        <v>8</v>
      </c>
      <c r="AQ3086" s="30">
        <v>86.5</v>
      </c>
      <c r="AR3086">
        <f t="shared" si="97"/>
        <v>30.28</v>
      </c>
    </row>
    <row r="3087" spans="1:44" x14ac:dyDescent="0.25">
      <c r="A3087">
        <v>90315</v>
      </c>
      <c r="B3087">
        <v>4</v>
      </c>
      <c r="C3087" t="s">
        <v>55</v>
      </c>
      <c r="D3087" t="s">
        <v>81</v>
      </c>
      <c r="E3087">
        <v>3</v>
      </c>
      <c r="F3087">
        <v>13.57</v>
      </c>
      <c r="G3087">
        <v>36.270000000000003</v>
      </c>
      <c r="H3087" s="1">
        <v>44859</v>
      </c>
      <c r="I3087" s="20">
        <v>0</v>
      </c>
      <c r="J3087" s="47">
        <f>Table_Query_from_Mac10[[#This Row],[unit_price]]-(Table_Query_from_Mac10[[#This Row],[unit_price]]*(Table_Query_from_Mac10[[#This Row],[discount_pct]]/100))</f>
        <v>36.270000000000003</v>
      </c>
      <c r="K3087" s="47">
        <f>Table_Query_from_Mac10[[#This Row],[unit_cost]]</f>
        <v>13.57</v>
      </c>
      <c r="L3087" s="47">
        <f>Table_Query_from_Mac10[[#This Row],[Live-cost]]*(1+Table_Query_from_Mac10[[#This Row],[CogsIncreasebyTYPE]])</f>
        <v>13.57</v>
      </c>
      <c r="M3087" s="47">
        <f>Table_Query_from_Mac10[[#This Row],[Live-cost]]*Table_Query_from_Mac10[[#This Row],[qty_to_ship]]</f>
        <v>40.71</v>
      </c>
      <c r="N3087" s="47">
        <f>IF(Table_Query_from_Mac10[[#This Row],[item_no]]="KDA",-Table_Query_from_Mac10[[#This Row],[unit_price]],Table_Query_from_Mac10[[#This Row],[Net Unit]]*Table_Query_from_Mac10[[#This Row],[qty_to_ship]])</f>
        <v>108.81</v>
      </c>
      <c r="O3087" s="47">
        <f>SUMIFS(Summary!C:C,Summary!H:H,Table_Query_from_Mac10[[#This Row],[Juiceoc]])</f>
        <v>0</v>
      </c>
      <c r="P3087" s="47">
        <f>SUMIFS(Summary!D:D,Summary!H:H,Table_Query_from_Mac10[[#This Row],[Juiceoc]])</f>
        <v>0</v>
      </c>
      <c r="Q3087" s="47">
        <f>SUMIFS(Summary!E:E,Summary!H:H,Table_Query_from_Mac10[[#This Row],[Juiceoc]])</f>
        <v>0</v>
      </c>
      <c r="R3087" s="47">
        <f>Table_Query_from_Mac10[[#This Row],[Net Unit]]*(1+Table_Query_from_Mac10[[#This Row],[PriceIncreasebyType]])</f>
        <v>36.270000000000003</v>
      </c>
      <c r="S3087" s="47">
        <f>Table_Query_from_Mac10[[#This Row],[UnitPriceFuture]]*Table_Query_from_Mac10[[#This Row],[qtytoShipFuture]]</f>
        <v>108.81</v>
      </c>
      <c r="T3087" s="47">
        <f>ROUND(Table_Query_from_Mac10[[#This Row],[qty_to_ship]]*(1+Table_Query_from_Mac10[[#This Row],[VolumeIncreasebyType]]),0)</f>
        <v>3</v>
      </c>
      <c r="U3087" s="47">
        <f>Table_Query_from_Mac10[[#This Row],[qtytoShipFuture]]*Table_Query_from_Mac10[[#This Row],[Future-cost]]</f>
        <v>40.71</v>
      </c>
      <c r="V3087" s="47">
        <f>Table_Query_from_Mac10[[#This Row],[qtytoShipFuture]]-Table_Query_from_Mac10[[#This Row],[qty_to_ship]]</f>
        <v>0</v>
      </c>
      <c r="W3087" s="47">
        <f>Table_Query_from_Mac10[[#This Row],[UnitPriceFuture]]</f>
        <v>36.270000000000003</v>
      </c>
      <c r="X3087" s="47">
        <f>Table_Query_from_Mac10[[#This Row],[Unit Increase]]*Table_Query_from_Mac10[[#This Row],[UnitPriceFuture]]</f>
        <v>0</v>
      </c>
      <c r="Y3087" s="47">
        <f>Table_Query_from_Mac10[[#This Row],[Unit Increase]]*Table_Query_from_Mac10[[#This Row],[Future-cost]]</f>
        <v>0</v>
      </c>
      <c r="Z3087" s="47">
        <f>-(Table_Query_from_Mac10[[#This Row],[Incremental Sales]]+((Table_Query_from_Mac10[[#This Row],[Incremental Sales]]*-(SUM(Summary!$S$8:$S$9)))))*Summary!$S$18</f>
        <v>0</v>
      </c>
      <c r="AA3087" s="47">
        <f>IFERROR(Table_Query_from_Mac10[[#This Row],[Incremental Cost]]/Table_Query_from_Mac10[[#This Row],[Incremental Sales]],0)</f>
        <v>0</v>
      </c>
      <c r="AB3087" s="47">
        <f>IFERROR(Table_Query_from_Mac10[[#This Row],[TotalCostFuture]]/Table_Query_from_Mac10[[#This Row],[totalsalesFuture]],0)</f>
        <v>0.37413840639647089</v>
      </c>
      <c r="AN3087" s="31">
        <v>12</v>
      </c>
      <c r="AO3087">
        <f t="shared" si="96"/>
        <v>3</v>
      </c>
      <c r="AQ3087" s="31">
        <v>103.64</v>
      </c>
      <c r="AR3087">
        <f t="shared" si="97"/>
        <v>36.270000000000003</v>
      </c>
    </row>
    <row r="3088" spans="1:44" x14ac:dyDescent="0.25">
      <c r="A3088">
        <v>90315</v>
      </c>
      <c r="B3088">
        <v>5</v>
      </c>
      <c r="C3088" t="s">
        <v>55</v>
      </c>
      <c r="D3088" t="s">
        <v>81</v>
      </c>
      <c r="E3088">
        <v>45</v>
      </c>
      <c r="F3088">
        <v>5.88</v>
      </c>
      <c r="G3088">
        <v>14.3</v>
      </c>
      <c r="H3088" s="1">
        <v>44859</v>
      </c>
      <c r="I3088" s="20">
        <v>0</v>
      </c>
      <c r="J3088" s="47">
        <f>Table_Query_from_Mac10[[#This Row],[unit_price]]-(Table_Query_from_Mac10[[#This Row],[unit_price]]*(Table_Query_from_Mac10[[#This Row],[discount_pct]]/100))</f>
        <v>14.3</v>
      </c>
      <c r="K3088" s="47">
        <f>Table_Query_from_Mac10[[#This Row],[unit_cost]]</f>
        <v>5.88</v>
      </c>
      <c r="L3088" s="47">
        <f>Table_Query_from_Mac10[[#This Row],[Live-cost]]*(1+Table_Query_from_Mac10[[#This Row],[CogsIncreasebyTYPE]])</f>
        <v>5.88</v>
      </c>
      <c r="M3088" s="47">
        <f>Table_Query_from_Mac10[[#This Row],[Live-cost]]*Table_Query_from_Mac10[[#This Row],[qty_to_ship]]</f>
        <v>264.60000000000002</v>
      </c>
      <c r="N3088" s="47">
        <f>IF(Table_Query_from_Mac10[[#This Row],[item_no]]="KDA",-Table_Query_from_Mac10[[#This Row],[unit_price]],Table_Query_from_Mac10[[#This Row],[Net Unit]]*Table_Query_from_Mac10[[#This Row],[qty_to_ship]])</f>
        <v>643.5</v>
      </c>
      <c r="O3088" s="47">
        <f>SUMIFS(Summary!C:C,Summary!H:H,Table_Query_from_Mac10[[#This Row],[Juiceoc]])</f>
        <v>0</v>
      </c>
      <c r="P3088" s="47">
        <f>SUMIFS(Summary!D:D,Summary!H:H,Table_Query_from_Mac10[[#This Row],[Juiceoc]])</f>
        <v>0</v>
      </c>
      <c r="Q3088" s="47">
        <f>SUMIFS(Summary!E:E,Summary!H:H,Table_Query_from_Mac10[[#This Row],[Juiceoc]])</f>
        <v>0</v>
      </c>
      <c r="R3088" s="47">
        <f>Table_Query_from_Mac10[[#This Row],[Net Unit]]*(1+Table_Query_from_Mac10[[#This Row],[PriceIncreasebyType]])</f>
        <v>14.3</v>
      </c>
      <c r="S3088" s="47">
        <f>Table_Query_from_Mac10[[#This Row],[UnitPriceFuture]]*Table_Query_from_Mac10[[#This Row],[qtytoShipFuture]]</f>
        <v>643.5</v>
      </c>
      <c r="T3088" s="47">
        <f>ROUND(Table_Query_from_Mac10[[#This Row],[qty_to_ship]]*(1+Table_Query_from_Mac10[[#This Row],[VolumeIncreasebyType]]),0)</f>
        <v>45</v>
      </c>
      <c r="U3088" s="47">
        <f>Table_Query_from_Mac10[[#This Row],[qtytoShipFuture]]*Table_Query_from_Mac10[[#This Row],[Future-cost]]</f>
        <v>264.60000000000002</v>
      </c>
      <c r="V3088" s="47">
        <f>Table_Query_from_Mac10[[#This Row],[qtytoShipFuture]]-Table_Query_from_Mac10[[#This Row],[qty_to_ship]]</f>
        <v>0</v>
      </c>
      <c r="W3088" s="47">
        <f>Table_Query_from_Mac10[[#This Row],[UnitPriceFuture]]</f>
        <v>14.3</v>
      </c>
      <c r="X3088" s="47">
        <f>Table_Query_from_Mac10[[#This Row],[Unit Increase]]*Table_Query_from_Mac10[[#This Row],[UnitPriceFuture]]</f>
        <v>0</v>
      </c>
      <c r="Y3088" s="47">
        <f>Table_Query_from_Mac10[[#This Row],[Unit Increase]]*Table_Query_from_Mac10[[#This Row],[Future-cost]]</f>
        <v>0</v>
      </c>
      <c r="Z3088" s="47">
        <f>-(Table_Query_from_Mac10[[#This Row],[Incremental Sales]]+((Table_Query_from_Mac10[[#This Row],[Incremental Sales]]*-(SUM(Summary!$S$8:$S$9)))))*Summary!$S$18</f>
        <v>0</v>
      </c>
      <c r="AA3088" s="47">
        <f>IFERROR(Table_Query_from_Mac10[[#This Row],[Incremental Cost]]/Table_Query_from_Mac10[[#This Row],[Incremental Sales]],0)</f>
        <v>0</v>
      </c>
      <c r="AB3088" s="47">
        <f>IFERROR(Table_Query_from_Mac10[[#This Row],[TotalCostFuture]]/Table_Query_from_Mac10[[#This Row],[totalsalesFuture]],0)</f>
        <v>0.41118881118881123</v>
      </c>
      <c r="AN3088" s="30">
        <v>180</v>
      </c>
      <c r="AO3088">
        <f t="shared" si="96"/>
        <v>45</v>
      </c>
      <c r="AQ3088" s="30">
        <v>40.869999999999997</v>
      </c>
      <c r="AR3088">
        <f t="shared" si="97"/>
        <v>14.3</v>
      </c>
    </row>
    <row r="3089" spans="1:44" x14ac:dyDescent="0.25">
      <c r="A3089">
        <v>90315</v>
      </c>
      <c r="B3089">
        <v>6</v>
      </c>
      <c r="C3089" t="s">
        <v>55</v>
      </c>
      <c r="D3089" t="s">
        <v>81</v>
      </c>
      <c r="E3089">
        <v>12</v>
      </c>
      <c r="F3089">
        <v>6.44</v>
      </c>
      <c r="G3089">
        <v>16.05</v>
      </c>
      <c r="H3089" s="1">
        <v>44859</v>
      </c>
      <c r="I3089" s="20">
        <v>0</v>
      </c>
      <c r="J3089" s="47">
        <f>Table_Query_from_Mac10[[#This Row],[unit_price]]-(Table_Query_from_Mac10[[#This Row],[unit_price]]*(Table_Query_from_Mac10[[#This Row],[discount_pct]]/100))</f>
        <v>16.05</v>
      </c>
      <c r="K3089" s="47">
        <f>Table_Query_from_Mac10[[#This Row],[unit_cost]]</f>
        <v>6.44</v>
      </c>
      <c r="L3089" s="47">
        <f>Table_Query_from_Mac10[[#This Row],[Live-cost]]*(1+Table_Query_from_Mac10[[#This Row],[CogsIncreasebyTYPE]])</f>
        <v>6.44</v>
      </c>
      <c r="M3089" s="47">
        <f>Table_Query_from_Mac10[[#This Row],[Live-cost]]*Table_Query_from_Mac10[[#This Row],[qty_to_ship]]</f>
        <v>77.28</v>
      </c>
      <c r="N3089" s="47">
        <f>IF(Table_Query_from_Mac10[[#This Row],[item_no]]="KDA",-Table_Query_from_Mac10[[#This Row],[unit_price]],Table_Query_from_Mac10[[#This Row],[Net Unit]]*Table_Query_from_Mac10[[#This Row],[qty_to_ship]])</f>
        <v>192.60000000000002</v>
      </c>
      <c r="O3089" s="47">
        <f>SUMIFS(Summary!C:C,Summary!H:H,Table_Query_from_Mac10[[#This Row],[Juiceoc]])</f>
        <v>0</v>
      </c>
      <c r="P3089" s="47">
        <f>SUMIFS(Summary!D:D,Summary!H:H,Table_Query_from_Mac10[[#This Row],[Juiceoc]])</f>
        <v>0</v>
      </c>
      <c r="Q3089" s="47">
        <f>SUMIFS(Summary!E:E,Summary!H:H,Table_Query_from_Mac10[[#This Row],[Juiceoc]])</f>
        <v>0</v>
      </c>
      <c r="R3089" s="47">
        <f>Table_Query_from_Mac10[[#This Row],[Net Unit]]*(1+Table_Query_from_Mac10[[#This Row],[PriceIncreasebyType]])</f>
        <v>16.05</v>
      </c>
      <c r="S3089" s="47">
        <f>Table_Query_from_Mac10[[#This Row],[UnitPriceFuture]]*Table_Query_from_Mac10[[#This Row],[qtytoShipFuture]]</f>
        <v>192.60000000000002</v>
      </c>
      <c r="T3089" s="47">
        <f>ROUND(Table_Query_from_Mac10[[#This Row],[qty_to_ship]]*(1+Table_Query_from_Mac10[[#This Row],[VolumeIncreasebyType]]),0)</f>
        <v>12</v>
      </c>
      <c r="U3089" s="47">
        <f>Table_Query_from_Mac10[[#This Row],[qtytoShipFuture]]*Table_Query_from_Mac10[[#This Row],[Future-cost]]</f>
        <v>77.28</v>
      </c>
      <c r="V3089" s="47">
        <f>Table_Query_from_Mac10[[#This Row],[qtytoShipFuture]]-Table_Query_from_Mac10[[#This Row],[qty_to_ship]]</f>
        <v>0</v>
      </c>
      <c r="W3089" s="47">
        <f>Table_Query_from_Mac10[[#This Row],[UnitPriceFuture]]</f>
        <v>16.05</v>
      </c>
      <c r="X3089" s="47">
        <f>Table_Query_from_Mac10[[#This Row],[Unit Increase]]*Table_Query_from_Mac10[[#This Row],[UnitPriceFuture]]</f>
        <v>0</v>
      </c>
      <c r="Y3089" s="47">
        <f>Table_Query_from_Mac10[[#This Row],[Unit Increase]]*Table_Query_from_Mac10[[#This Row],[Future-cost]]</f>
        <v>0</v>
      </c>
      <c r="Z3089" s="47">
        <f>-(Table_Query_from_Mac10[[#This Row],[Incremental Sales]]+((Table_Query_from_Mac10[[#This Row],[Incremental Sales]]*-(SUM(Summary!$S$8:$S$9)))))*Summary!$S$18</f>
        <v>0</v>
      </c>
      <c r="AA3089" s="47">
        <f>IFERROR(Table_Query_from_Mac10[[#This Row],[Incremental Cost]]/Table_Query_from_Mac10[[#This Row],[Incremental Sales]],0)</f>
        <v>0</v>
      </c>
      <c r="AB3089" s="47">
        <f>IFERROR(Table_Query_from_Mac10[[#This Row],[TotalCostFuture]]/Table_Query_from_Mac10[[#This Row],[totalsalesFuture]],0)</f>
        <v>0.40124610591900306</v>
      </c>
      <c r="AN3089" s="31">
        <v>48</v>
      </c>
      <c r="AO3089">
        <f t="shared" si="96"/>
        <v>12</v>
      </c>
      <c r="AQ3089" s="31">
        <v>45.87</v>
      </c>
      <c r="AR3089">
        <f t="shared" si="97"/>
        <v>16.05</v>
      </c>
    </row>
    <row r="3090" spans="1:44" x14ac:dyDescent="0.25">
      <c r="A3090">
        <v>90315</v>
      </c>
      <c r="B3090">
        <v>7</v>
      </c>
      <c r="C3090" t="s">
        <v>55</v>
      </c>
      <c r="D3090" t="s">
        <v>81</v>
      </c>
      <c r="E3090">
        <v>12</v>
      </c>
      <c r="F3090">
        <v>7.04</v>
      </c>
      <c r="G3090">
        <v>17.46</v>
      </c>
      <c r="H3090" s="1">
        <v>44859</v>
      </c>
      <c r="I3090" s="20">
        <v>0</v>
      </c>
      <c r="J3090" s="47">
        <f>Table_Query_from_Mac10[[#This Row],[unit_price]]-(Table_Query_from_Mac10[[#This Row],[unit_price]]*(Table_Query_from_Mac10[[#This Row],[discount_pct]]/100))</f>
        <v>17.46</v>
      </c>
      <c r="K3090" s="47">
        <f>Table_Query_from_Mac10[[#This Row],[unit_cost]]</f>
        <v>7.04</v>
      </c>
      <c r="L3090" s="47">
        <f>Table_Query_from_Mac10[[#This Row],[Live-cost]]*(1+Table_Query_from_Mac10[[#This Row],[CogsIncreasebyTYPE]])</f>
        <v>7.04</v>
      </c>
      <c r="M3090" s="47">
        <f>Table_Query_from_Mac10[[#This Row],[Live-cost]]*Table_Query_from_Mac10[[#This Row],[qty_to_ship]]</f>
        <v>84.48</v>
      </c>
      <c r="N3090" s="47">
        <f>IF(Table_Query_from_Mac10[[#This Row],[item_no]]="KDA",-Table_Query_from_Mac10[[#This Row],[unit_price]],Table_Query_from_Mac10[[#This Row],[Net Unit]]*Table_Query_from_Mac10[[#This Row],[qty_to_ship]])</f>
        <v>209.52</v>
      </c>
      <c r="O3090" s="47">
        <f>SUMIFS(Summary!C:C,Summary!H:H,Table_Query_from_Mac10[[#This Row],[Juiceoc]])</f>
        <v>0</v>
      </c>
      <c r="P3090" s="47">
        <f>SUMIFS(Summary!D:D,Summary!H:H,Table_Query_from_Mac10[[#This Row],[Juiceoc]])</f>
        <v>0</v>
      </c>
      <c r="Q3090" s="47">
        <f>SUMIFS(Summary!E:E,Summary!H:H,Table_Query_from_Mac10[[#This Row],[Juiceoc]])</f>
        <v>0</v>
      </c>
      <c r="R3090" s="47">
        <f>Table_Query_from_Mac10[[#This Row],[Net Unit]]*(1+Table_Query_from_Mac10[[#This Row],[PriceIncreasebyType]])</f>
        <v>17.46</v>
      </c>
      <c r="S3090" s="47">
        <f>Table_Query_from_Mac10[[#This Row],[UnitPriceFuture]]*Table_Query_from_Mac10[[#This Row],[qtytoShipFuture]]</f>
        <v>209.52</v>
      </c>
      <c r="T3090" s="47">
        <f>ROUND(Table_Query_from_Mac10[[#This Row],[qty_to_ship]]*(1+Table_Query_from_Mac10[[#This Row],[VolumeIncreasebyType]]),0)</f>
        <v>12</v>
      </c>
      <c r="U3090" s="47">
        <f>Table_Query_from_Mac10[[#This Row],[qtytoShipFuture]]*Table_Query_from_Mac10[[#This Row],[Future-cost]]</f>
        <v>84.48</v>
      </c>
      <c r="V3090" s="47">
        <f>Table_Query_from_Mac10[[#This Row],[qtytoShipFuture]]-Table_Query_from_Mac10[[#This Row],[qty_to_ship]]</f>
        <v>0</v>
      </c>
      <c r="W3090" s="47">
        <f>Table_Query_from_Mac10[[#This Row],[UnitPriceFuture]]</f>
        <v>17.46</v>
      </c>
      <c r="X3090" s="47">
        <f>Table_Query_from_Mac10[[#This Row],[Unit Increase]]*Table_Query_from_Mac10[[#This Row],[UnitPriceFuture]]</f>
        <v>0</v>
      </c>
      <c r="Y3090" s="47">
        <f>Table_Query_from_Mac10[[#This Row],[Unit Increase]]*Table_Query_from_Mac10[[#This Row],[Future-cost]]</f>
        <v>0</v>
      </c>
      <c r="Z3090" s="47">
        <f>-(Table_Query_from_Mac10[[#This Row],[Incremental Sales]]+((Table_Query_from_Mac10[[#This Row],[Incremental Sales]]*-(SUM(Summary!$S$8:$S$9)))))*Summary!$S$18</f>
        <v>0</v>
      </c>
      <c r="AA3090" s="47">
        <f>IFERROR(Table_Query_from_Mac10[[#This Row],[Incremental Cost]]/Table_Query_from_Mac10[[#This Row],[Incremental Sales]],0)</f>
        <v>0</v>
      </c>
      <c r="AB3090" s="47">
        <f>IFERROR(Table_Query_from_Mac10[[#This Row],[TotalCostFuture]]/Table_Query_from_Mac10[[#This Row],[totalsalesFuture]],0)</f>
        <v>0.4032073310423826</v>
      </c>
      <c r="AN3090" s="30">
        <v>48</v>
      </c>
      <c r="AO3090">
        <f t="shared" si="96"/>
        <v>12</v>
      </c>
      <c r="AQ3090" s="30">
        <v>49.89</v>
      </c>
      <c r="AR3090">
        <f t="shared" si="97"/>
        <v>17.46</v>
      </c>
    </row>
    <row r="3091" spans="1:44" x14ac:dyDescent="0.25">
      <c r="A3091">
        <v>90316</v>
      </c>
      <c r="B3091">
        <v>1</v>
      </c>
      <c r="C3091" t="s">
        <v>55</v>
      </c>
      <c r="D3091" t="s">
        <v>81</v>
      </c>
      <c r="E3091">
        <v>3</v>
      </c>
      <c r="F3091">
        <v>1.23</v>
      </c>
      <c r="G3091">
        <v>3.8</v>
      </c>
      <c r="H3091" s="1">
        <v>44859</v>
      </c>
      <c r="I3091" s="20">
        <v>0</v>
      </c>
      <c r="J3091" s="47">
        <f>Table_Query_from_Mac10[[#This Row],[unit_price]]-(Table_Query_from_Mac10[[#This Row],[unit_price]]*(Table_Query_from_Mac10[[#This Row],[discount_pct]]/100))</f>
        <v>3.8</v>
      </c>
      <c r="K3091" s="47">
        <f>Table_Query_from_Mac10[[#This Row],[unit_cost]]</f>
        <v>1.23</v>
      </c>
      <c r="L3091" s="47">
        <f>Table_Query_from_Mac10[[#This Row],[Live-cost]]*(1+Table_Query_from_Mac10[[#This Row],[CogsIncreasebyTYPE]])</f>
        <v>1.23</v>
      </c>
      <c r="M3091" s="47">
        <f>Table_Query_from_Mac10[[#This Row],[Live-cost]]*Table_Query_from_Mac10[[#This Row],[qty_to_ship]]</f>
        <v>3.69</v>
      </c>
      <c r="N3091" s="47">
        <f>IF(Table_Query_from_Mac10[[#This Row],[item_no]]="KDA",-Table_Query_from_Mac10[[#This Row],[unit_price]],Table_Query_from_Mac10[[#This Row],[Net Unit]]*Table_Query_from_Mac10[[#This Row],[qty_to_ship]])</f>
        <v>11.399999999999999</v>
      </c>
      <c r="O3091" s="47">
        <f>SUMIFS(Summary!C:C,Summary!H:H,Table_Query_from_Mac10[[#This Row],[Juiceoc]])</f>
        <v>0</v>
      </c>
      <c r="P3091" s="47">
        <f>SUMIFS(Summary!D:D,Summary!H:H,Table_Query_from_Mac10[[#This Row],[Juiceoc]])</f>
        <v>0</v>
      </c>
      <c r="Q3091" s="47">
        <f>SUMIFS(Summary!E:E,Summary!H:H,Table_Query_from_Mac10[[#This Row],[Juiceoc]])</f>
        <v>0</v>
      </c>
      <c r="R3091" s="47">
        <f>Table_Query_from_Mac10[[#This Row],[Net Unit]]*(1+Table_Query_from_Mac10[[#This Row],[PriceIncreasebyType]])</f>
        <v>3.8</v>
      </c>
      <c r="S3091" s="47">
        <f>Table_Query_from_Mac10[[#This Row],[UnitPriceFuture]]*Table_Query_from_Mac10[[#This Row],[qtytoShipFuture]]</f>
        <v>11.399999999999999</v>
      </c>
      <c r="T3091" s="47">
        <f>ROUND(Table_Query_from_Mac10[[#This Row],[qty_to_ship]]*(1+Table_Query_from_Mac10[[#This Row],[VolumeIncreasebyType]]),0)</f>
        <v>3</v>
      </c>
      <c r="U3091" s="47">
        <f>Table_Query_from_Mac10[[#This Row],[qtytoShipFuture]]*Table_Query_from_Mac10[[#This Row],[Future-cost]]</f>
        <v>3.69</v>
      </c>
      <c r="V3091" s="47">
        <f>Table_Query_from_Mac10[[#This Row],[qtytoShipFuture]]-Table_Query_from_Mac10[[#This Row],[qty_to_ship]]</f>
        <v>0</v>
      </c>
      <c r="W3091" s="47">
        <f>Table_Query_from_Mac10[[#This Row],[UnitPriceFuture]]</f>
        <v>3.8</v>
      </c>
      <c r="X3091" s="47">
        <f>Table_Query_from_Mac10[[#This Row],[Unit Increase]]*Table_Query_from_Mac10[[#This Row],[UnitPriceFuture]]</f>
        <v>0</v>
      </c>
      <c r="Y3091" s="47">
        <f>Table_Query_from_Mac10[[#This Row],[Unit Increase]]*Table_Query_from_Mac10[[#This Row],[Future-cost]]</f>
        <v>0</v>
      </c>
      <c r="Z3091" s="47">
        <f>-(Table_Query_from_Mac10[[#This Row],[Incremental Sales]]+((Table_Query_from_Mac10[[#This Row],[Incremental Sales]]*-(SUM(Summary!$S$8:$S$9)))))*Summary!$S$18</f>
        <v>0</v>
      </c>
      <c r="AA3091" s="47">
        <f>IFERROR(Table_Query_from_Mac10[[#This Row],[Incremental Cost]]/Table_Query_from_Mac10[[#This Row],[Incremental Sales]],0)</f>
        <v>0</v>
      </c>
      <c r="AB3091" s="47">
        <f>IFERROR(Table_Query_from_Mac10[[#This Row],[TotalCostFuture]]/Table_Query_from_Mac10[[#This Row],[totalsalesFuture]],0)</f>
        <v>0.32368421052631585</v>
      </c>
      <c r="AN3091" s="31">
        <v>12</v>
      </c>
      <c r="AO3091">
        <f t="shared" si="96"/>
        <v>3</v>
      </c>
      <c r="AQ3091" s="31">
        <v>10.86</v>
      </c>
      <c r="AR3091">
        <f t="shared" si="97"/>
        <v>3.8</v>
      </c>
    </row>
    <row r="3092" spans="1:44" x14ac:dyDescent="0.25">
      <c r="A3092">
        <v>90316</v>
      </c>
      <c r="B3092">
        <v>2</v>
      </c>
      <c r="C3092" t="s">
        <v>55</v>
      </c>
      <c r="D3092" t="s">
        <v>81</v>
      </c>
      <c r="E3092">
        <v>1</v>
      </c>
      <c r="F3092">
        <v>1.49</v>
      </c>
      <c r="G3092">
        <v>5.37</v>
      </c>
      <c r="H3092" s="1">
        <v>44859</v>
      </c>
      <c r="I3092" s="20">
        <v>0</v>
      </c>
      <c r="J3092" s="47">
        <f>Table_Query_from_Mac10[[#This Row],[unit_price]]-(Table_Query_from_Mac10[[#This Row],[unit_price]]*(Table_Query_from_Mac10[[#This Row],[discount_pct]]/100))</f>
        <v>5.37</v>
      </c>
      <c r="K3092" s="47">
        <f>Table_Query_from_Mac10[[#This Row],[unit_cost]]</f>
        <v>1.49</v>
      </c>
      <c r="L3092" s="47">
        <f>Table_Query_from_Mac10[[#This Row],[Live-cost]]*(1+Table_Query_from_Mac10[[#This Row],[CogsIncreasebyTYPE]])</f>
        <v>1.49</v>
      </c>
      <c r="M3092" s="47">
        <f>Table_Query_from_Mac10[[#This Row],[Live-cost]]*Table_Query_from_Mac10[[#This Row],[qty_to_ship]]</f>
        <v>1.49</v>
      </c>
      <c r="N3092" s="47">
        <f>IF(Table_Query_from_Mac10[[#This Row],[item_no]]="KDA",-Table_Query_from_Mac10[[#This Row],[unit_price]],Table_Query_from_Mac10[[#This Row],[Net Unit]]*Table_Query_from_Mac10[[#This Row],[qty_to_ship]])</f>
        <v>5.37</v>
      </c>
      <c r="O3092" s="47">
        <f>SUMIFS(Summary!C:C,Summary!H:H,Table_Query_from_Mac10[[#This Row],[Juiceoc]])</f>
        <v>0</v>
      </c>
      <c r="P3092" s="47">
        <f>SUMIFS(Summary!D:D,Summary!H:H,Table_Query_from_Mac10[[#This Row],[Juiceoc]])</f>
        <v>0</v>
      </c>
      <c r="Q3092" s="47">
        <f>SUMIFS(Summary!E:E,Summary!H:H,Table_Query_from_Mac10[[#This Row],[Juiceoc]])</f>
        <v>0</v>
      </c>
      <c r="R3092" s="47">
        <f>Table_Query_from_Mac10[[#This Row],[Net Unit]]*(1+Table_Query_from_Mac10[[#This Row],[PriceIncreasebyType]])</f>
        <v>5.37</v>
      </c>
      <c r="S3092" s="47">
        <f>Table_Query_from_Mac10[[#This Row],[UnitPriceFuture]]*Table_Query_from_Mac10[[#This Row],[qtytoShipFuture]]</f>
        <v>5.37</v>
      </c>
      <c r="T3092" s="47">
        <f>ROUND(Table_Query_from_Mac10[[#This Row],[qty_to_ship]]*(1+Table_Query_from_Mac10[[#This Row],[VolumeIncreasebyType]]),0)</f>
        <v>1</v>
      </c>
      <c r="U3092" s="47">
        <f>Table_Query_from_Mac10[[#This Row],[qtytoShipFuture]]*Table_Query_from_Mac10[[#This Row],[Future-cost]]</f>
        <v>1.49</v>
      </c>
      <c r="V3092" s="47">
        <f>Table_Query_from_Mac10[[#This Row],[qtytoShipFuture]]-Table_Query_from_Mac10[[#This Row],[qty_to_ship]]</f>
        <v>0</v>
      </c>
      <c r="W3092" s="47">
        <f>Table_Query_from_Mac10[[#This Row],[UnitPriceFuture]]</f>
        <v>5.37</v>
      </c>
      <c r="X3092" s="47">
        <f>Table_Query_from_Mac10[[#This Row],[Unit Increase]]*Table_Query_from_Mac10[[#This Row],[UnitPriceFuture]]</f>
        <v>0</v>
      </c>
      <c r="Y3092" s="47">
        <f>Table_Query_from_Mac10[[#This Row],[Unit Increase]]*Table_Query_from_Mac10[[#This Row],[Future-cost]]</f>
        <v>0</v>
      </c>
      <c r="Z3092" s="47">
        <f>-(Table_Query_from_Mac10[[#This Row],[Incremental Sales]]+((Table_Query_from_Mac10[[#This Row],[Incremental Sales]]*-(SUM(Summary!$S$8:$S$9)))))*Summary!$S$18</f>
        <v>0</v>
      </c>
      <c r="AA3092" s="47">
        <f>IFERROR(Table_Query_from_Mac10[[#This Row],[Incremental Cost]]/Table_Query_from_Mac10[[#This Row],[Incremental Sales]],0)</f>
        <v>0</v>
      </c>
      <c r="AB3092" s="47">
        <f>IFERROR(Table_Query_from_Mac10[[#This Row],[TotalCostFuture]]/Table_Query_from_Mac10[[#This Row],[totalsalesFuture]],0)</f>
        <v>0.27746741154562382</v>
      </c>
      <c r="AN3092" s="30">
        <v>4</v>
      </c>
      <c r="AO3092">
        <f t="shared" si="96"/>
        <v>1</v>
      </c>
      <c r="AQ3092" s="30">
        <v>15.35</v>
      </c>
      <c r="AR3092">
        <f t="shared" si="97"/>
        <v>5.37</v>
      </c>
    </row>
    <row r="3093" spans="1:44" x14ac:dyDescent="0.25">
      <c r="A3093">
        <v>90316</v>
      </c>
      <c r="B3093">
        <v>3</v>
      </c>
      <c r="C3093" t="s">
        <v>55</v>
      </c>
      <c r="D3093" t="s">
        <v>81</v>
      </c>
      <c r="E3093">
        <v>14</v>
      </c>
      <c r="F3093">
        <v>1.59</v>
      </c>
      <c r="G3093">
        <v>5.77</v>
      </c>
      <c r="H3093" s="1">
        <v>44859</v>
      </c>
      <c r="I3093" s="20">
        <v>0</v>
      </c>
      <c r="J3093" s="47">
        <f>Table_Query_from_Mac10[[#This Row],[unit_price]]-(Table_Query_from_Mac10[[#This Row],[unit_price]]*(Table_Query_from_Mac10[[#This Row],[discount_pct]]/100))</f>
        <v>5.77</v>
      </c>
      <c r="K3093" s="47">
        <f>Table_Query_from_Mac10[[#This Row],[unit_cost]]</f>
        <v>1.59</v>
      </c>
      <c r="L3093" s="47">
        <f>Table_Query_from_Mac10[[#This Row],[Live-cost]]*(1+Table_Query_from_Mac10[[#This Row],[CogsIncreasebyTYPE]])</f>
        <v>1.59</v>
      </c>
      <c r="M3093" s="47">
        <f>Table_Query_from_Mac10[[#This Row],[Live-cost]]*Table_Query_from_Mac10[[#This Row],[qty_to_ship]]</f>
        <v>22.26</v>
      </c>
      <c r="N3093" s="47">
        <f>IF(Table_Query_from_Mac10[[#This Row],[item_no]]="KDA",-Table_Query_from_Mac10[[#This Row],[unit_price]],Table_Query_from_Mac10[[#This Row],[Net Unit]]*Table_Query_from_Mac10[[#This Row],[qty_to_ship]])</f>
        <v>80.78</v>
      </c>
      <c r="O3093" s="47">
        <f>SUMIFS(Summary!C:C,Summary!H:H,Table_Query_from_Mac10[[#This Row],[Juiceoc]])</f>
        <v>0</v>
      </c>
      <c r="P3093" s="47">
        <f>SUMIFS(Summary!D:D,Summary!H:H,Table_Query_from_Mac10[[#This Row],[Juiceoc]])</f>
        <v>0</v>
      </c>
      <c r="Q3093" s="47">
        <f>SUMIFS(Summary!E:E,Summary!H:H,Table_Query_from_Mac10[[#This Row],[Juiceoc]])</f>
        <v>0</v>
      </c>
      <c r="R3093" s="47">
        <f>Table_Query_from_Mac10[[#This Row],[Net Unit]]*(1+Table_Query_from_Mac10[[#This Row],[PriceIncreasebyType]])</f>
        <v>5.77</v>
      </c>
      <c r="S3093" s="47">
        <f>Table_Query_from_Mac10[[#This Row],[UnitPriceFuture]]*Table_Query_from_Mac10[[#This Row],[qtytoShipFuture]]</f>
        <v>80.78</v>
      </c>
      <c r="T3093" s="47">
        <f>ROUND(Table_Query_from_Mac10[[#This Row],[qty_to_ship]]*(1+Table_Query_from_Mac10[[#This Row],[VolumeIncreasebyType]]),0)</f>
        <v>14</v>
      </c>
      <c r="U3093" s="47">
        <f>Table_Query_from_Mac10[[#This Row],[qtytoShipFuture]]*Table_Query_from_Mac10[[#This Row],[Future-cost]]</f>
        <v>22.26</v>
      </c>
      <c r="V3093" s="47">
        <f>Table_Query_from_Mac10[[#This Row],[qtytoShipFuture]]-Table_Query_from_Mac10[[#This Row],[qty_to_ship]]</f>
        <v>0</v>
      </c>
      <c r="W3093" s="47">
        <f>Table_Query_from_Mac10[[#This Row],[UnitPriceFuture]]</f>
        <v>5.77</v>
      </c>
      <c r="X3093" s="47">
        <f>Table_Query_from_Mac10[[#This Row],[Unit Increase]]*Table_Query_from_Mac10[[#This Row],[UnitPriceFuture]]</f>
        <v>0</v>
      </c>
      <c r="Y3093" s="47">
        <f>Table_Query_from_Mac10[[#This Row],[Unit Increase]]*Table_Query_from_Mac10[[#This Row],[Future-cost]]</f>
        <v>0</v>
      </c>
      <c r="Z3093" s="47">
        <f>-(Table_Query_from_Mac10[[#This Row],[Incremental Sales]]+((Table_Query_from_Mac10[[#This Row],[Incremental Sales]]*-(SUM(Summary!$S$8:$S$9)))))*Summary!$S$18</f>
        <v>0</v>
      </c>
      <c r="AA3093" s="47">
        <f>IFERROR(Table_Query_from_Mac10[[#This Row],[Incremental Cost]]/Table_Query_from_Mac10[[#This Row],[Incremental Sales]],0)</f>
        <v>0</v>
      </c>
      <c r="AB3093" s="47">
        <f>IFERROR(Table_Query_from_Mac10[[#This Row],[TotalCostFuture]]/Table_Query_from_Mac10[[#This Row],[totalsalesFuture]],0)</f>
        <v>0.27556325823223571</v>
      </c>
      <c r="AN3093" s="31">
        <v>56</v>
      </c>
      <c r="AO3093">
        <f t="shared" si="96"/>
        <v>14</v>
      </c>
      <c r="AQ3093" s="31">
        <v>16.489999999999998</v>
      </c>
      <c r="AR3093">
        <f t="shared" si="97"/>
        <v>5.77</v>
      </c>
    </row>
    <row r="3094" spans="1:44" x14ac:dyDescent="0.25">
      <c r="A3094">
        <v>90316</v>
      </c>
      <c r="B3094">
        <v>4</v>
      </c>
      <c r="C3094" t="s">
        <v>55</v>
      </c>
      <c r="D3094" t="s">
        <v>81</v>
      </c>
      <c r="E3094">
        <v>8</v>
      </c>
      <c r="F3094">
        <v>9.85</v>
      </c>
      <c r="G3094">
        <v>25.68</v>
      </c>
      <c r="H3094" s="1">
        <v>44859</v>
      </c>
      <c r="I3094" s="20">
        <v>0</v>
      </c>
      <c r="J3094" s="47">
        <f>Table_Query_from_Mac10[[#This Row],[unit_price]]-(Table_Query_from_Mac10[[#This Row],[unit_price]]*(Table_Query_from_Mac10[[#This Row],[discount_pct]]/100))</f>
        <v>25.68</v>
      </c>
      <c r="K3094" s="47">
        <f>Table_Query_from_Mac10[[#This Row],[unit_cost]]</f>
        <v>9.85</v>
      </c>
      <c r="L3094" s="47">
        <f>Table_Query_from_Mac10[[#This Row],[Live-cost]]*(1+Table_Query_from_Mac10[[#This Row],[CogsIncreasebyTYPE]])</f>
        <v>9.85</v>
      </c>
      <c r="M3094" s="47">
        <f>Table_Query_from_Mac10[[#This Row],[Live-cost]]*Table_Query_from_Mac10[[#This Row],[qty_to_ship]]</f>
        <v>78.8</v>
      </c>
      <c r="N3094" s="47">
        <f>IF(Table_Query_from_Mac10[[#This Row],[item_no]]="KDA",-Table_Query_from_Mac10[[#This Row],[unit_price]],Table_Query_from_Mac10[[#This Row],[Net Unit]]*Table_Query_from_Mac10[[#This Row],[qty_to_ship]])</f>
        <v>205.44</v>
      </c>
      <c r="O3094" s="47">
        <f>SUMIFS(Summary!C:C,Summary!H:H,Table_Query_from_Mac10[[#This Row],[Juiceoc]])</f>
        <v>0</v>
      </c>
      <c r="P3094" s="47">
        <f>SUMIFS(Summary!D:D,Summary!H:H,Table_Query_from_Mac10[[#This Row],[Juiceoc]])</f>
        <v>0</v>
      </c>
      <c r="Q3094" s="47">
        <f>SUMIFS(Summary!E:E,Summary!H:H,Table_Query_from_Mac10[[#This Row],[Juiceoc]])</f>
        <v>0</v>
      </c>
      <c r="R3094" s="47">
        <f>Table_Query_from_Mac10[[#This Row],[Net Unit]]*(1+Table_Query_from_Mac10[[#This Row],[PriceIncreasebyType]])</f>
        <v>25.68</v>
      </c>
      <c r="S3094" s="47">
        <f>Table_Query_from_Mac10[[#This Row],[UnitPriceFuture]]*Table_Query_from_Mac10[[#This Row],[qtytoShipFuture]]</f>
        <v>205.44</v>
      </c>
      <c r="T3094" s="47">
        <f>ROUND(Table_Query_from_Mac10[[#This Row],[qty_to_ship]]*(1+Table_Query_from_Mac10[[#This Row],[VolumeIncreasebyType]]),0)</f>
        <v>8</v>
      </c>
      <c r="U3094" s="47">
        <f>Table_Query_from_Mac10[[#This Row],[qtytoShipFuture]]*Table_Query_from_Mac10[[#This Row],[Future-cost]]</f>
        <v>78.8</v>
      </c>
      <c r="V3094" s="47">
        <f>Table_Query_from_Mac10[[#This Row],[qtytoShipFuture]]-Table_Query_from_Mac10[[#This Row],[qty_to_ship]]</f>
        <v>0</v>
      </c>
      <c r="W3094" s="47">
        <f>Table_Query_from_Mac10[[#This Row],[UnitPriceFuture]]</f>
        <v>25.68</v>
      </c>
      <c r="X3094" s="47">
        <f>Table_Query_from_Mac10[[#This Row],[Unit Increase]]*Table_Query_from_Mac10[[#This Row],[UnitPriceFuture]]</f>
        <v>0</v>
      </c>
      <c r="Y3094" s="47">
        <f>Table_Query_from_Mac10[[#This Row],[Unit Increase]]*Table_Query_from_Mac10[[#This Row],[Future-cost]]</f>
        <v>0</v>
      </c>
      <c r="Z3094" s="47">
        <f>-(Table_Query_from_Mac10[[#This Row],[Incremental Sales]]+((Table_Query_from_Mac10[[#This Row],[Incremental Sales]]*-(SUM(Summary!$S$8:$S$9)))))*Summary!$S$18</f>
        <v>0</v>
      </c>
      <c r="AA3094" s="47">
        <f>IFERROR(Table_Query_from_Mac10[[#This Row],[Incremental Cost]]/Table_Query_from_Mac10[[#This Row],[Incremental Sales]],0)</f>
        <v>0</v>
      </c>
      <c r="AB3094" s="47">
        <f>IFERROR(Table_Query_from_Mac10[[#This Row],[TotalCostFuture]]/Table_Query_from_Mac10[[#This Row],[totalsalesFuture]],0)</f>
        <v>0.38356697819314639</v>
      </c>
      <c r="AN3094" s="30">
        <v>30</v>
      </c>
      <c r="AO3094">
        <f t="shared" si="96"/>
        <v>8</v>
      </c>
      <c r="AQ3094" s="30">
        <v>73.37</v>
      </c>
      <c r="AR3094">
        <f t="shared" si="97"/>
        <v>25.68</v>
      </c>
    </row>
    <row r="3095" spans="1:44" x14ac:dyDescent="0.25">
      <c r="A3095">
        <v>90316</v>
      </c>
      <c r="B3095">
        <v>5</v>
      </c>
      <c r="C3095" t="s">
        <v>55</v>
      </c>
      <c r="D3095" t="s">
        <v>81</v>
      </c>
      <c r="E3095">
        <v>8</v>
      </c>
      <c r="F3095">
        <v>11.49</v>
      </c>
      <c r="G3095">
        <v>30.28</v>
      </c>
      <c r="H3095" s="1">
        <v>44859</v>
      </c>
      <c r="I3095" s="20">
        <v>0</v>
      </c>
      <c r="J3095" s="47">
        <f>Table_Query_from_Mac10[[#This Row],[unit_price]]-(Table_Query_from_Mac10[[#This Row],[unit_price]]*(Table_Query_from_Mac10[[#This Row],[discount_pct]]/100))</f>
        <v>30.28</v>
      </c>
      <c r="K3095" s="47">
        <f>Table_Query_from_Mac10[[#This Row],[unit_cost]]</f>
        <v>11.49</v>
      </c>
      <c r="L3095" s="47">
        <f>Table_Query_from_Mac10[[#This Row],[Live-cost]]*(1+Table_Query_from_Mac10[[#This Row],[CogsIncreasebyTYPE]])</f>
        <v>11.49</v>
      </c>
      <c r="M3095" s="47">
        <f>Table_Query_from_Mac10[[#This Row],[Live-cost]]*Table_Query_from_Mac10[[#This Row],[qty_to_ship]]</f>
        <v>91.92</v>
      </c>
      <c r="N3095" s="47">
        <f>IF(Table_Query_from_Mac10[[#This Row],[item_no]]="KDA",-Table_Query_from_Mac10[[#This Row],[unit_price]],Table_Query_from_Mac10[[#This Row],[Net Unit]]*Table_Query_from_Mac10[[#This Row],[qty_to_ship]])</f>
        <v>242.24</v>
      </c>
      <c r="O3095" s="47">
        <f>SUMIFS(Summary!C:C,Summary!H:H,Table_Query_from_Mac10[[#This Row],[Juiceoc]])</f>
        <v>0</v>
      </c>
      <c r="P3095" s="47">
        <f>SUMIFS(Summary!D:D,Summary!H:H,Table_Query_from_Mac10[[#This Row],[Juiceoc]])</f>
        <v>0</v>
      </c>
      <c r="Q3095" s="47">
        <f>SUMIFS(Summary!E:E,Summary!H:H,Table_Query_from_Mac10[[#This Row],[Juiceoc]])</f>
        <v>0</v>
      </c>
      <c r="R3095" s="47">
        <f>Table_Query_from_Mac10[[#This Row],[Net Unit]]*(1+Table_Query_from_Mac10[[#This Row],[PriceIncreasebyType]])</f>
        <v>30.28</v>
      </c>
      <c r="S3095" s="47">
        <f>Table_Query_from_Mac10[[#This Row],[UnitPriceFuture]]*Table_Query_from_Mac10[[#This Row],[qtytoShipFuture]]</f>
        <v>242.24</v>
      </c>
      <c r="T3095" s="47">
        <f>ROUND(Table_Query_from_Mac10[[#This Row],[qty_to_ship]]*(1+Table_Query_from_Mac10[[#This Row],[VolumeIncreasebyType]]),0)</f>
        <v>8</v>
      </c>
      <c r="U3095" s="47">
        <f>Table_Query_from_Mac10[[#This Row],[qtytoShipFuture]]*Table_Query_from_Mac10[[#This Row],[Future-cost]]</f>
        <v>91.92</v>
      </c>
      <c r="V3095" s="47">
        <f>Table_Query_from_Mac10[[#This Row],[qtytoShipFuture]]-Table_Query_from_Mac10[[#This Row],[qty_to_ship]]</f>
        <v>0</v>
      </c>
      <c r="W3095" s="47">
        <f>Table_Query_from_Mac10[[#This Row],[UnitPriceFuture]]</f>
        <v>30.28</v>
      </c>
      <c r="X3095" s="47">
        <f>Table_Query_from_Mac10[[#This Row],[Unit Increase]]*Table_Query_from_Mac10[[#This Row],[UnitPriceFuture]]</f>
        <v>0</v>
      </c>
      <c r="Y3095" s="47">
        <f>Table_Query_from_Mac10[[#This Row],[Unit Increase]]*Table_Query_from_Mac10[[#This Row],[Future-cost]]</f>
        <v>0</v>
      </c>
      <c r="Z3095" s="47">
        <f>-(Table_Query_from_Mac10[[#This Row],[Incremental Sales]]+((Table_Query_from_Mac10[[#This Row],[Incremental Sales]]*-(SUM(Summary!$S$8:$S$9)))))*Summary!$S$18</f>
        <v>0</v>
      </c>
      <c r="AA3095" s="47">
        <f>IFERROR(Table_Query_from_Mac10[[#This Row],[Incremental Cost]]/Table_Query_from_Mac10[[#This Row],[Incremental Sales]],0)</f>
        <v>0</v>
      </c>
      <c r="AB3095" s="47">
        <f>IFERROR(Table_Query_from_Mac10[[#This Row],[TotalCostFuture]]/Table_Query_from_Mac10[[#This Row],[totalsalesFuture]],0)</f>
        <v>0.3794583883751651</v>
      </c>
      <c r="AN3095" s="31">
        <v>30</v>
      </c>
      <c r="AO3095">
        <f t="shared" si="96"/>
        <v>8</v>
      </c>
      <c r="AQ3095" s="31">
        <v>86.5</v>
      </c>
      <c r="AR3095">
        <f t="shared" si="97"/>
        <v>30.28</v>
      </c>
    </row>
    <row r="3096" spans="1:44" x14ac:dyDescent="0.25">
      <c r="A3096">
        <v>90316</v>
      </c>
      <c r="B3096">
        <v>6</v>
      </c>
      <c r="C3096" t="s">
        <v>55</v>
      </c>
      <c r="D3096" t="s">
        <v>81</v>
      </c>
      <c r="E3096">
        <v>3</v>
      </c>
      <c r="F3096">
        <v>13.57</v>
      </c>
      <c r="G3096">
        <v>36.270000000000003</v>
      </c>
      <c r="H3096" s="1">
        <v>44859</v>
      </c>
      <c r="I3096" s="20">
        <v>0</v>
      </c>
      <c r="J3096" s="47">
        <f>Table_Query_from_Mac10[[#This Row],[unit_price]]-(Table_Query_from_Mac10[[#This Row],[unit_price]]*(Table_Query_from_Mac10[[#This Row],[discount_pct]]/100))</f>
        <v>36.270000000000003</v>
      </c>
      <c r="K3096" s="47">
        <f>Table_Query_from_Mac10[[#This Row],[unit_cost]]</f>
        <v>13.57</v>
      </c>
      <c r="L3096" s="47">
        <f>Table_Query_from_Mac10[[#This Row],[Live-cost]]*(1+Table_Query_from_Mac10[[#This Row],[CogsIncreasebyTYPE]])</f>
        <v>13.57</v>
      </c>
      <c r="M3096" s="47">
        <f>Table_Query_from_Mac10[[#This Row],[Live-cost]]*Table_Query_from_Mac10[[#This Row],[qty_to_ship]]</f>
        <v>40.71</v>
      </c>
      <c r="N3096" s="47">
        <f>IF(Table_Query_from_Mac10[[#This Row],[item_no]]="KDA",-Table_Query_from_Mac10[[#This Row],[unit_price]],Table_Query_from_Mac10[[#This Row],[Net Unit]]*Table_Query_from_Mac10[[#This Row],[qty_to_ship]])</f>
        <v>108.81</v>
      </c>
      <c r="O3096" s="47">
        <f>SUMIFS(Summary!C:C,Summary!H:H,Table_Query_from_Mac10[[#This Row],[Juiceoc]])</f>
        <v>0</v>
      </c>
      <c r="P3096" s="47">
        <f>SUMIFS(Summary!D:D,Summary!H:H,Table_Query_from_Mac10[[#This Row],[Juiceoc]])</f>
        <v>0</v>
      </c>
      <c r="Q3096" s="47">
        <f>SUMIFS(Summary!E:E,Summary!H:H,Table_Query_from_Mac10[[#This Row],[Juiceoc]])</f>
        <v>0</v>
      </c>
      <c r="R3096" s="47">
        <f>Table_Query_from_Mac10[[#This Row],[Net Unit]]*(1+Table_Query_from_Mac10[[#This Row],[PriceIncreasebyType]])</f>
        <v>36.270000000000003</v>
      </c>
      <c r="S3096" s="47">
        <f>Table_Query_from_Mac10[[#This Row],[UnitPriceFuture]]*Table_Query_from_Mac10[[#This Row],[qtytoShipFuture]]</f>
        <v>108.81</v>
      </c>
      <c r="T3096" s="47">
        <f>ROUND(Table_Query_from_Mac10[[#This Row],[qty_to_ship]]*(1+Table_Query_from_Mac10[[#This Row],[VolumeIncreasebyType]]),0)</f>
        <v>3</v>
      </c>
      <c r="U3096" s="47">
        <f>Table_Query_from_Mac10[[#This Row],[qtytoShipFuture]]*Table_Query_from_Mac10[[#This Row],[Future-cost]]</f>
        <v>40.71</v>
      </c>
      <c r="V3096" s="47">
        <f>Table_Query_from_Mac10[[#This Row],[qtytoShipFuture]]-Table_Query_from_Mac10[[#This Row],[qty_to_ship]]</f>
        <v>0</v>
      </c>
      <c r="W3096" s="47">
        <f>Table_Query_from_Mac10[[#This Row],[UnitPriceFuture]]</f>
        <v>36.270000000000003</v>
      </c>
      <c r="X3096" s="47">
        <f>Table_Query_from_Mac10[[#This Row],[Unit Increase]]*Table_Query_from_Mac10[[#This Row],[UnitPriceFuture]]</f>
        <v>0</v>
      </c>
      <c r="Y3096" s="47">
        <f>Table_Query_from_Mac10[[#This Row],[Unit Increase]]*Table_Query_from_Mac10[[#This Row],[Future-cost]]</f>
        <v>0</v>
      </c>
      <c r="Z3096" s="47">
        <f>-(Table_Query_from_Mac10[[#This Row],[Incremental Sales]]+((Table_Query_from_Mac10[[#This Row],[Incremental Sales]]*-(SUM(Summary!$S$8:$S$9)))))*Summary!$S$18</f>
        <v>0</v>
      </c>
      <c r="AA3096" s="47">
        <f>IFERROR(Table_Query_from_Mac10[[#This Row],[Incremental Cost]]/Table_Query_from_Mac10[[#This Row],[Incremental Sales]],0)</f>
        <v>0</v>
      </c>
      <c r="AB3096" s="47">
        <f>IFERROR(Table_Query_from_Mac10[[#This Row],[TotalCostFuture]]/Table_Query_from_Mac10[[#This Row],[totalsalesFuture]],0)</f>
        <v>0.37413840639647089</v>
      </c>
      <c r="AN3096" s="30">
        <v>12</v>
      </c>
      <c r="AO3096">
        <f t="shared" si="96"/>
        <v>3</v>
      </c>
      <c r="AQ3096" s="30">
        <v>103.64</v>
      </c>
      <c r="AR3096">
        <f t="shared" si="97"/>
        <v>36.270000000000003</v>
      </c>
    </row>
    <row r="3097" spans="1:44" x14ac:dyDescent="0.25">
      <c r="A3097">
        <v>90316</v>
      </c>
      <c r="B3097">
        <v>7</v>
      </c>
      <c r="C3097" t="s">
        <v>55</v>
      </c>
      <c r="D3097" t="s">
        <v>81</v>
      </c>
      <c r="E3097">
        <v>45</v>
      </c>
      <c r="F3097">
        <v>5.88</v>
      </c>
      <c r="G3097">
        <v>14.3</v>
      </c>
      <c r="H3097" s="1">
        <v>44859</v>
      </c>
      <c r="I3097" s="20">
        <v>0</v>
      </c>
      <c r="J3097" s="47">
        <f>Table_Query_from_Mac10[[#This Row],[unit_price]]-(Table_Query_from_Mac10[[#This Row],[unit_price]]*(Table_Query_from_Mac10[[#This Row],[discount_pct]]/100))</f>
        <v>14.3</v>
      </c>
      <c r="K3097" s="47">
        <f>Table_Query_from_Mac10[[#This Row],[unit_cost]]</f>
        <v>5.88</v>
      </c>
      <c r="L3097" s="47">
        <f>Table_Query_from_Mac10[[#This Row],[Live-cost]]*(1+Table_Query_from_Mac10[[#This Row],[CogsIncreasebyTYPE]])</f>
        <v>5.88</v>
      </c>
      <c r="M3097" s="47">
        <f>Table_Query_from_Mac10[[#This Row],[Live-cost]]*Table_Query_from_Mac10[[#This Row],[qty_to_ship]]</f>
        <v>264.60000000000002</v>
      </c>
      <c r="N3097" s="47">
        <f>IF(Table_Query_from_Mac10[[#This Row],[item_no]]="KDA",-Table_Query_from_Mac10[[#This Row],[unit_price]],Table_Query_from_Mac10[[#This Row],[Net Unit]]*Table_Query_from_Mac10[[#This Row],[qty_to_ship]])</f>
        <v>643.5</v>
      </c>
      <c r="O3097" s="47">
        <f>SUMIFS(Summary!C:C,Summary!H:H,Table_Query_from_Mac10[[#This Row],[Juiceoc]])</f>
        <v>0</v>
      </c>
      <c r="P3097" s="47">
        <f>SUMIFS(Summary!D:D,Summary!H:H,Table_Query_from_Mac10[[#This Row],[Juiceoc]])</f>
        <v>0</v>
      </c>
      <c r="Q3097" s="47">
        <f>SUMIFS(Summary!E:E,Summary!H:H,Table_Query_from_Mac10[[#This Row],[Juiceoc]])</f>
        <v>0</v>
      </c>
      <c r="R3097" s="47">
        <f>Table_Query_from_Mac10[[#This Row],[Net Unit]]*(1+Table_Query_from_Mac10[[#This Row],[PriceIncreasebyType]])</f>
        <v>14.3</v>
      </c>
      <c r="S3097" s="47">
        <f>Table_Query_from_Mac10[[#This Row],[UnitPriceFuture]]*Table_Query_from_Mac10[[#This Row],[qtytoShipFuture]]</f>
        <v>643.5</v>
      </c>
      <c r="T3097" s="47">
        <f>ROUND(Table_Query_from_Mac10[[#This Row],[qty_to_ship]]*(1+Table_Query_from_Mac10[[#This Row],[VolumeIncreasebyType]]),0)</f>
        <v>45</v>
      </c>
      <c r="U3097" s="47">
        <f>Table_Query_from_Mac10[[#This Row],[qtytoShipFuture]]*Table_Query_from_Mac10[[#This Row],[Future-cost]]</f>
        <v>264.60000000000002</v>
      </c>
      <c r="V3097" s="47">
        <f>Table_Query_from_Mac10[[#This Row],[qtytoShipFuture]]-Table_Query_from_Mac10[[#This Row],[qty_to_ship]]</f>
        <v>0</v>
      </c>
      <c r="W3097" s="47">
        <f>Table_Query_from_Mac10[[#This Row],[UnitPriceFuture]]</f>
        <v>14.3</v>
      </c>
      <c r="X3097" s="47">
        <f>Table_Query_from_Mac10[[#This Row],[Unit Increase]]*Table_Query_from_Mac10[[#This Row],[UnitPriceFuture]]</f>
        <v>0</v>
      </c>
      <c r="Y3097" s="47">
        <f>Table_Query_from_Mac10[[#This Row],[Unit Increase]]*Table_Query_from_Mac10[[#This Row],[Future-cost]]</f>
        <v>0</v>
      </c>
      <c r="Z3097" s="47">
        <f>-(Table_Query_from_Mac10[[#This Row],[Incremental Sales]]+((Table_Query_from_Mac10[[#This Row],[Incremental Sales]]*-(SUM(Summary!$S$8:$S$9)))))*Summary!$S$18</f>
        <v>0</v>
      </c>
      <c r="AA3097" s="47">
        <f>IFERROR(Table_Query_from_Mac10[[#This Row],[Incremental Cost]]/Table_Query_from_Mac10[[#This Row],[Incremental Sales]],0)</f>
        <v>0</v>
      </c>
      <c r="AB3097" s="47">
        <f>IFERROR(Table_Query_from_Mac10[[#This Row],[TotalCostFuture]]/Table_Query_from_Mac10[[#This Row],[totalsalesFuture]],0)</f>
        <v>0.41118881118881123</v>
      </c>
      <c r="AN3097" s="31">
        <v>180</v>
      </c>
      <c r="AO3097">
        <f t="shared" si="96"/>
        <v>45</v>
      </c>
      <c r="AQ3097" s="31">
        <v>40.869999999999997</v>
      </c>
      <c r="AR3097">
        <f t="shared" si="97"/>
        <v>14.3</v>
      </c>
    </row>
    <row r="3098" spans="1:44" x14ac:dyDescent="0.25">
      <c r="A3098">
        <v>90316</v>
      </c>
      <c r="B3098">
        <v>8</v>
      </c>
      <c r="C3098" t="s">
        <v>55</v>
      </c>
      <c r="D3098" t="s">
        <v>81</v>
      </c>
      <c r="E3098">
        <v>24</v>
      </c>
      <c r="F3098">
        <v>6.44</v>
      </c>
      <c r="G3098">
        <v>16.05</v>
      </c>
      <c r="H3098" s="1">
        <v>44859</v>
      </c>
      <c r="I3098" s="20">
        <v>0</v>
      </c>
      <c r="J3098" s="47">
        <f>Table_Query_from_Mac10[[#This Row],[unit_price]]-(Table_Query_from_Mac10[[#This Row],[unit_price]]*(Table_Query_from_Mac10[[#This Row],[discount_pct]]/100))</f>
        <v>16.05</v>
      </c>
      <c r="K3098" s="47">
        <f>Table_Query_from_Mac10[[#This Row],[unit_cost]]</f>
        <v>6.44</v>
      </c>
      <c r="L3098" s="47">
        <f>Table_Query_from_Mac10[[#This Row],[Live-cost]]*(1+Table_Query_from_Mac10[[#This Row],[CogsIncreasebyTYPE]])</f>
        <v>6.44</v>
      </c>
      <c r="M3098" s="47">
        <f>Table_Query_from_Mac10[[#This Row],[Live-cost]]*Table_Query_from_Mac10[[#This Row],[qty_to_ship]]</f>
        <v>154.56</v>
      </c>
      <c r="N3098" s="47">
        <f>IF(Table_Query_from_Mac10[[#This Row],[item_no]]="KDA",-Table_Query_from_Mac10[[#This Row],[unit_price]],Table_Query_from_Mac10[[#This Row],[Net Unit]]*Table_Query_from_Mac10[[#This Row],[qty_to_ship]])</f>
        <v>385.20000000000005</v>
      </c>
      <c r="O3098" s="47">
        <f>SUMIFS(Summary!C:C,Summary!H:H,Table_Query_from_Mac10[[#This Row],[Juiceoc]])</f>
        <v>0</v>
      </c>
      <c r="P3098" s="47">
        <f>SUMIFS(Summary!D:D,Summary!H:H,Table_Query_from_Mac10[[#This Row],[Juiceoc]])</f>
        <v>0</v>
      </c>
      <c r="Q3098" s="47">
        <f>SUMIFS(Summary!E:E,Summary!H:H,Table_Query_from_Mac10[[#This Row],[Juiceoc]])</f>
        <v>0</v>
      </c>
      <c r="R3098" s="47">
        <f>Table_Query_from_Mac10[[#This Row],[Net Unit]]*(1+Table_Query_from_Mac10[[#This Row],[PriceIncreasebyType]])</f>
        <v>16.05</v>
      </c>
      <c r="S3098" s="47">
        <f>Table_Query_from_Mac10[[#This Row],[UnitPriceFuture]]*Table_Query_from_Mac10[[#This Row],[qtytoShipFuture]]</f>
        <v>385.20000000000005</v>
      </c>
      <c r="T3098" s="47">
        <f>ROUND(Table_Query_from_Mac10[[#This Row],[qty_to_ship]]*(1+Table_Query_from_Mac10[[#This Row],[VolumeIncreasebyType]]),0)</f>
        <v>24</v>
      </c>
      <c r="U3098" s="47">
        <f>Table_Query_from_Mac10[[#This Row],[qtytoShipFuture]]*Table_Query_from_Mac10[[#This Row],[Future-cost]]</f>
        <v>154.56</v>
      </c>
      <c r="V3098" s="47">
        <f>Table_Query_from_Mac10[[#This Row],[qtytoShipFuture]]-Table_Query_from_Mac10[[#This Row],[qty_to_ship]]</f>
        <v>0</v>
      </c>
      <c r="W3098" s="47">
        <f>Table_Query_from_Mac10[[#This Row],[UnitPriceFuture]]</f>
        <v>16.05</v>
      </c>
      <c r="X3098" s="47">
        <f>Table_Query_from_Mac10[[#This Row],[Unit Increase]]*Table_Query_from_Mac10[[#This Row],[UnitPriceFuture]]</f>
        <v>0</v>
      </c>
      <c r="Y3098" s="47">
        <f>Table_Query_from_Mac10[[#This Row],[Unit Increase]]*Table_Query_from_Mac10[[#This Row],[Future-cost]]</f>
        <v>0</v>
      </c>
      <c r="Z3098" s="47">
        <f>-(Table_Query_from_Mac10[[#This Row],[Incremental Sales]]+((Table_Query_from_Mac10[[#This Row],[Incremental Sales]]*-(SUM(Summary!$S$8:$S$9)))))*Summary!$S$18</f>
        <v>0</v>
      </c>
      <c r="AA3098" s="47">
        <f>IFERROR(Table_Query_from_Mac10[[#This Row],[Incremental Cost]]/Table_Query_from_Mac10[[#This Row],[Incremental Sales]],0)</f>
        <v>0</v>
      </c>
      <c r="AB3098" s="47">
        <f>IFERROR(Table_Query_from_Mac10[[#This Row],[TotalCostFuture]]/Table_Query_from_Mac10[[#This Row],[totalsalesFuture]],0)</f>
        <v>0.40124610591900306</v>
      </c>
      <c r="AN3098" s="30">
        <v>96</v>
      </c>
      <c r="AO3098">
        <f t="shared" si="96"/>
        <v>24</v>
      </c>
      <c r="AQ3098" s="30">
        <v>45.87</v>
      </c>
      <c r="AR3098">
        <f t="shared" si="97"/>
        <v>16.05</v>
      </c>
    </row>
    <row r="3099" spans="1:44" x14ac:dyDescent="0.25">
      <c r="A3099">
        <v>90316</v>
      </c>
      <c r="B3099">
        <v>9</v>
      </c>
      <c r="C3099" t="s">
        <v>55</v>
      </c>
      <c r="D3099" t="s">
        <v>81</v>
      </c>
      <c r="E3099">
        <v>24</v>
      </c>
      <c r="F3099">
        <v>7.04</v>
      </c>
      <c r="G3099">
        <v>17.46</v>
      </c>
      <c r="H3099" s="1">
        <v>44859</v>
      </c>
      <c r="I3099" s="20">
        <v>0</v>
      </c>
      <c r="J3099" s="47">
        <f>Table_Query_from_Mac10[[#This Row],[unit_price]]-(Table_Query_from_Mac10[[#This Row],[unit_price]]*(Table_Query_from_Mac10[[#This Row],[discount_pct]]/100))</f>
        <v>17.46</v>
      </c>
      <c r="K3099" s="47">
        <f>Table_Query_from_Mac10[[#This Row],[unit_cost]]</f>
        <v>7.04</v>
      </c>
      <c r="L3099" s="47">
        <f>Table_Query_from_Mac10[[#This Row],[Live-cost]]*(1+Table_Query_from_Mac10[[#This Row],[CogsIncreasebyTYPE]])</f>
        <v>7.04</v>
      </c>
      <c r="M3099" s="47">
        <f>Table_Query_from_Mac10[[#This Row],[Live-cost]]*Table_Query_from_Mac10[[#This Row],[qty_to_ship]]</f>
        <v>168.96</v>
      </c>
      <c r="N3099" s="47">
        <f>IF(Table_Query_from_Mac10[[#This Row],[item_no]]="KDA",-Table_Query_from_Mac10[[#This Row],[unit_price]],Table_Query_from_Mac10[[#This Row],[Net Unit]]*Table_Query_from_Mac10[[#This Row],[qty_to_ship]])</f>
        <v>419.04</v>
      </c>
      <c r="O3099" s="47">
        <f>SUMIFS(Summary!C:C,Summary!H:H,Table_Query_from_Mac10[[#This Row],[Juiceoc]])</f>
        <v>0</v>
      </c>
      <c r="P3099" s="47">
        <f>SUMIFS(Summary!D:D,Summary!H:H,Table_Query_from_Mac10[[#This Row],[Juiceoc]])</f>
        <v>0</v>
      </c>
      <c r="Q3099" s="47">
        <f>SUMIFS(Summary!E:E,Summary!H:H,Table_Query_from_Mac10[[#This Row],[Juiceoc]])</f>
        <v>0</v>
      </c>
      <c r="R3099" s="47">
        <f>Table_Query_from_Mac10[[#This Row],[Net Unit]]*(1+Table_Query_from_Mac10[[#This Row],[PriceIncreasebyType]])</f>
        <v>17.46</v>
      </c>
      <c r="S3099" s="47">
        <f>Table_Query_from_Mac10[[#This Row],[UnitPriceFuture]]*Table_Query_from_Mac10[[#This Row],[qtytoShipFuture]]</f>
        <v>419.04</v>
      </c>
      <c r="T3099" s="47">
        <f>ROUND(Table_Query_from_Mac10[[#This Row],[qty_to_ship]]*(1+Table_Query_from_Mac10[[#This Row],[VolumeIncreasebyType]]),0)</f>
        <v>24</v>
      </c>
      <c r="U3099" s="47">
        <f>Table_Query_from_Mac10[[#This Row],[qtytoShipFuture]]*Table_Query_from_Mac10[[#This Row],[Future-cost]]</f>
        <v>168.96</v>
      </c>
      <c r="V3099" s="47">
        <f>Table_Query_from_Mac10[[#This Row],[qtytoShipFuture]]-Table_Query_from_Mac10[[#This Row],[qty_to_ship]]</f>
        <v>0</v>
      </c>
      <c r="W3099" s="47">
        <f>Table_Query_from_Mac10[[#This Row],[UnitPriceFuture]]</f>
        <v>17.46</v>
      </c>
      <c r="X3099" s="47">
        <f>Table_Query_from_Mac10[[#This Row],[Unit Increase]]*Table_Query_from_Mac10[[#This Row],[UnitPriceFuture]]</f>
        <v>0</v>
      </c>
      <c r="Y3099" s="47">
        <f>Table_Query_from_Mac10[[#This Row],[Unit Increase]]*Table_Query_from_Mac10[[#This Row],[Future-cost]]</f>
        <v>0</v>
      </c>
      <c r="Z3099" s="47">
        <f>-(Table_Query_from_Mac10[[#This Row],[Incremental Sales]]+((Table_Query_from_Mac10[[#This Row],[Incremental Sales]]*-(SUM(Summary!$S$8:$S$9)))))*Summary!$S$18</f>
        <v>0</v>
      </c>
      <c r="AA3099" s="47">
        <f>IFERROR(Table_Query_from_Mac10[[#This Row],[Incremental Cost]]/Table_Query_from_Mac10[[#This Row],[Incremental Sales]],0)</f>
        <v>0</v>
      </c>
      <c r="AB3099" s="47">
        <f>IFERROR(Table_Query_from_Mac10[[#This Row],[TotalCostFuture]]/Table_Query_from_Mac10[[#This Row],[totalsalesFuture]],0)</f>
        <v>0.4032073310423826</v>
      </c>
      <c r="AN3099" s="31">
        <v>96</v>
      </c>
      <c r="AO3099">
        <f t="shared" si="96"/>
        <v>24</v>
      </c>
      <c r="AQ3099" s="31">
        <v>49.89</v>
      </c>
      <c r="AR3099">
        <f t="shared" si="97"/>
        <v>17.46</v>
      </c>
    </row>
    <row r="3100" spans="1:44" x14ac:dyDescent="0.25">
      <c r="A3100">
        <v>90316</v>
      </c>
      <c r="B3100">
        <v>10</v>
      </c>
      <c r="C3100" t="s">
        <v>55</v>
      </c>
      <c r="D3100" t="s">
        <v>81</v>
      </c>
      <c r="E3100">
        <v>0</v>
      </c>
      <c r="F3100">
        <v>0.64</v>
      </c>
      <c r="G3100">
        <v>1.75</v>
      </c>
      <c r="H3100" s="1">
        <v>44859</v>
      </c>
      <c r="I3100" s="20">
        <v>0</v>
      </c>
      <c r="J3100" s="47">
        <f>Table_Query_from_Mac10[[#This Row],[unit_price]]-(Table_Query_from_Mac10[[#This Row],[unit_price]]*(Table_Query_from_Mac10[[#This Row],[discount_pct]]/100))</f>
        <v>1.75</v>
      </c>
      <c r="K3100" s="47">
        <f>Table_Query_from_Mac10[[#This Row],[unit_cost]]</f>
        <v>0.64</v>
      </c>
      <c r="L3100" s="47">
        <f>Table_Query_from_Mac10[[#This Row],[Live-cost]]*(1+Table_Query_from_Mac10[[#This Row],[CogsIncreasebyTYPE]])</f>
        <v>0.64</v>
      </c>
      <c r="M3100" s="47">
        <f>Table_Query_from_Mac10[[#This Row],[Live-cost]]*Table_Query_from_Mac10[[#This Row],[qty_to_ship]]</f>
        <v>0</v>
      </c>
      <c r="N3100" s="47">
        <f>IF(Table_Query_from_Mac10[[#This Row],[item_no]]="KDA",-Table_Query_from_Mac10[[#This Row],[unit_price]],Table_Query_from_Mac10[[#This Row],[Net Unit]]*Table_Query_from_Mac10[[#This Row],[qty_to_ship]])</f>
        <v>0</v>
      </c>
      <c r="O3100" s="47">
        <f>SUMIFS(Summary!C:C,Summary!H:H,Table_Query_from_Mac10[[#This Row],[Juiceoc]])</f>
        <v>0</v>
      </c>
      <c r="P3100" s="47">
        <f>SUMIFS(Summary!D:D,Summary!H:H,Table_Query_from_Mac10[[#This Row],[Juiceoc]])</f>
        <v>0</v>
      </c>
      <c r="Q3100" s="47">
        <f>SUMIFS(Summary!E:E,Summary!H:H,Table_Query_from_Mac10[[#This Row],[Juiceoc]])</f>
        <v>0</v>
      </c>
      <c r="R3100" s="47">
        <f>Table_Query_from_Mac10[[#This Row],[Net Unit]]*(1+Table_Query_from_Mac10[[#This Row],[PriceIncreasebyType]])</f>
        <v>1.75</v>
      </c>
      <c r="S3100" s="47">
        <f>Table_Query_from_Mac10[[#This Row],[UnitPriceFuture]]*Table_Query_from_Mac10[[#This Row],[qtytoShipFuture]]</f>
        <v>0</v>
      </c>
      <c r="T3100" s="47">
        <f>ROUND(Table_Query_from_Mac10[[#This Row],[qty_to_ship]]*(1+Table_Query_from_Mac10[[#This Row],[VolumeIncreasebyType]]),0)</f>
        <v>0</v>
      </c>
      <c r="U3100" s="47">
        <f>Table_Query_from_Mac10[[#This Row],[qtytoShipFuture]]*Table_Query_from_Mac10[[#This Row],[Future-cost]]</f>
        <v>0</v>
      </c>
      <c r="V3100" s="47">
        <f>Table_Query_from_Mac10[[#This Row],[qtytoShipFuture]]-Table_Query_from_Mac10[[#This Row],[qty_to_ship]]</f>
        <v>0</v>
      </c>
      <c r="W3100" s="47">
        <f>Table_Query_from_Mac10[[#This Row],[UnitPriceFuture]]</f>
        <v>1.75</v>
      </c>
      <c r="X3100" s="47">
        <f>Table_Query_from_Mac10[[#This Row],[Unit Increase]]*Table_Query_from_Mac10[[#This Row],[UnitPriceFuture]]</f>
        <v>0</v>
      </c>
      <c r="Y3100" s="47">
        <f>Table_Query_from_Mac10[[#This Row],[Unit Increase]]*Table_Query_from_Mac10[[#This Row],[Future-cost]]</f>
        <v>0</v>
      </c>
      <c r="Z3100" s="47">
        <f>-(Table_Query_from_Mac10[[#This Row],[Incremental Sales]]+((Table_Query_from_Mac10[[#This Row],[Incremental Sales]]*-(SUM(Summary!$S$8:$S$9)))))*Summary!$S$18</f>
        <v>0</v>
      </c>
      <c r="AA3100" s="47">
        <f>IFERROR(Table_Query_from_Mac10[[#This Row],[Incremental Cost]]/Table_Query_from_Mac10[[#This Row],[Incremental Sales]],0)</f>
        <v>0</v>
      </c>
      <c r="AB3100" s="47">
        <f>IFERROR(Table_Query_from_Mac10[[#This Row],[TotalCostFuture]]/Table_Query_from_Mac10[[#This Row],[totalsalesFuture]],0)</f>
        <v>0</v>
      </c>
      <c r="AN3100" s="30">
        <v>0</v>
      </c>
      <c r="AO3100">
        <f t="shared" si="96"/>
        <v>0</v>
      </c>
      <c r="AQ3100" s="30">
        <v>5.01</v>
      </c>
      <c r="AR3100">
        <f t="shared" si="97"/>
        <v>1.75</v>
      </c>
    </row>
    <row r="3101" spans="1:44" x14ac:dyDescent="0.25">
      <c r="A3101">
        <v>90316</v>
      </c>
      <c r="B3101">
        <v>11</v>
      </c>
      <c r="C3101" t="s">
        <v>55</v>
      </c>
      <c r="D3101" t="s">
        <v>81</v>
      </c>
      <c r="E3101">
        <v>30</v>
      </c>
      <c r="F3101">
        <v>0.8</v>
      </c>
      <c r="G3101">
        <v>2.17</v>
      </c>
      <c r="H3101" s="1">
        <v>44859</v>
      </c>
      <c r="I3101" s="20">
        <v>0</v>
      </c>
      <c r="J3101" s="47">
        <f>Table_Query_from_Mac10[[#This Row],[unit_price]]-(Table_Query_from_Mac10[[#This Row],[unit_price]]*(Table_Query_from_Mac10[[#This Row],[discount_pct]]/100))</f>
        <v>2.17</v>
      </c>
      <c r="K3101" s="47">
        <f>Table_Query_from_Mac10[[#This Row],[unit_cost]]</f>
        <v>0.8</v>
      </c>
      <c r="L3101" s="47">
        <f>Table_Query_from_Mac10[[#This Row],[Live-cost]]*(1+Table_Query_from_Mac10[[#This Row],[CogsIncreasebyTYPE]])</f>
        <v>0.8</v>
      </c>
      <c r="M3101" s="47">
        <f>Table_Query_from_Mac10[[#This Row],[Live-cost]]*Table_Query_from_Mac10[[#This Row],[qty_to_ship]]</f>
        <v>24</v>
      </c>
      <c r="N3101" s="47">
        <f>IF(Table_Query_from_Mac10[[#This Row],[item_no]]="KDA",-Table_Query_from_Mac10[[#This Row],[unit_price]],Table_Query_from_Mac10[[#This Row],[Net Unit]]*Table_Query_from_Mac10[[#This Row],[qty_to_ship]])</f>
        <v>65.099999999999994</v>
      </c>
      <c r="O3101" s="47">
        <f>SUMIFS(Summary!C:C,Summary!H:H,Table_Query_from_Mac10[[#This Row],[Juiceoc]])</f>
        <v>0</v>
      </c>
      <c r="P3101" s="47">
        <f>SUMIFS(Summary!D:D,Summary!H:H,Table_Query_from_Mac10[[#This Row],[Juiceoc]])</f>
        <v>0</v>
      </c>
      <c r="Q3101" s="47">
        <f>SUMIFS(Summary!E:E,Summary!H:H,Table_Query_from_Mac10[[#This Row],[Juiceoc]])</f>
        <v>0</v>
      </c>
      <c r="R3101" s="47">
        <f>Table_Query_from_Mac10[[#This Row],[Net Unit]]*(1+Table_Query_from_Mac10[[#This Row],[PriceIncreasebyType]])</f>
        <v>2.17</v>
      </c>
      <c r="S3101" s="47">
        <f>Table_Query_from_Mac10[[#This Row],[UnitPriceFuture]]*Table_Query_from_Mac10[[#This Row],[qtytoShipFuture]]</f>
        <v>65.099999999999994</v>
      </c>
      <c r="T3101" s="47">
        <f>ROUND(Table_Query_from_Mac10[[#This Row],[qty_to_ship]]*(1+Table_Query_from_Mac10[[#This Row],[VolumeIncreasebyType]]),0)</f>
        <v>30</v>
      </c>
      <c r="U3101" s="47">
        <f>Table_Query_from_Mac10[[#This Row],[qtytoShipFuture]]*Table_Query_from_Mac10[[#This Row],[Future-cost]]</f>
        <v>24</v>
      </c>
      <c r="V3101" s="47">
        <f>Table_Query_from_Mac10[[#This Row],[qtytoShipFuture]]-Table_Query_from_Mac10[[#This Row],[qty_to_ship]]</f>
        <v>0</v>
      </c>
      <c r="W3101" s="47">
        <f>Table_Query_from_Mac10[[#This Row],[UnitPriceFuture]]</f>
        <v>2.17</v>
      </c>
      <c r="X3101" s="47">
        <f>Table_Query_from_Mac10[[#This Row],[Unit Increase]]*Table_Query_from_Mac10[[#This Row],[UnitPriceFuture]]</f>
        <v>0</v>
      </c>
      <c r="Y3101" s="47">
        <f>Table_Query_from_Mac10[[#This Row],[Unit Increase]]*Table_Query_from_Mac10[[#This Row],[Future-cost]]</f>
        <v>0</v>
      </c>
      <c r="Z3101" s="47">
        <f>-(Table_Query_from_Mac10[[#This Row],[Incremental Sales]]+((Table_Query_from_Mac10[[#This Row],[Incremental Sales]]*-(SUM(Summary!$S$8:$S$9)))))*Summary!$S$18</f>
        <v>0</v>
      </c>
      <c r="AA3101" s="47">
        <f>IFERROR(Table_Query_from_Mac10[[#This Row],[Incremental Cost]]/Table_Query_from_Mac10[[#This Row],[Incremental Sales]],0)</f>
        <v>0</v>
      </c>
      <c r="AB3101" s="47">
        <f>IFERROR(Table_Query_from_Mac10[[#This Row],[TotalCostFuture]]/Table_Query_from_Mac10[[#This Row],[totalsalesFuture]],0)</f>
        <v>0.3686635944700461</v>
      </c>
      <c r="AN3101" s="31">
        <v>120</v>
      </c>
      <c r="AO3101">
        <f t="shared" si="96"/>
        <v>30</v>
      </c>
      <c r="AQ3101" s="31">
        <v>6.21</v>
      </c>
      <c r="AR3101">
        <f t="shared" si="97"/>
        <v>2.17</v>
      </c>
    </row>
    <row r="3102" spans="1:44" x14ac:dyDescent="0.25">
      <c r="A3102">
        <v>90317</v>
      </c>
      <c r="B3102">
        <v>1</v>
      </c>
      <c r="C3102" t="s">
        <v>58</v>
      </c>
      <c r="D3102" t="s">
        <v>49</v>
      </c>
      <c r="E3102">
        <v>27</v>
      </c>
      <c r="F3102">
        <v>3.74</v>
      </c>
      <c r="G3102">
        <v>7.88</v>
      </c>
      <c r="H3102" s="1">
        <v>44859</v>
      </c>
      <c r="I3102" s="20">
        <v>0</v>
      </c>
      <c r="J3102" s="47">
        <f>Table_Query_from_Mac10[[#This Row],[unit_price]]-(Table_Query_from_Mac10[[#This Row],[unit_price]]*(Table_Query_from_Mac10[[#This Row],[discount_pct]]/100))</f>
        <v>7.88</v>
      </c>
      <c r="K3102" s="47">
        <f>Table_Query_from_Mac10[[#This Row],[unit_cost]]</f>
        <v>3.74</v>
      </c>
      <c r="L3102" s="47">
        <f>Table_Query_from_Mac10[[#This Row],[Live-cost]]*(1+Table_Query_from_Mac10[[#This Row],[CogsIncreasebyTYPE]])</f>
        <v>3.74</v>
      </c>
      <c r="M3102" s="47">
        <f>Table_Query_from_Mac10[[#This Row],[Live-cost]]*Table_Query_from_Mac10[[#This Row],[qty_to_ship]]</f>
        <v>100.98</v>
      </c>
      <c r="N3102" s="47">
        <f>IF(Table_Query_from_Mac10[[#This Row],[item_no]]="KDA",-Table_Query_from_Mac10[[#This Row],[unit_price]],Table_Query_from_Mac10[[#This Row],[Net Unit]]*Table_Query_from_Mac10[[#This Row],[qty_to_ship]])</f>
        <v>212.76</v>
      </c>
      <c r="O3102" s="47">
        <f>SUMIFS(Summary!C:C,Summary!H:H,Table_Query_from_Mac10[[#This Row],[Juiceoc]])</f>
        <v>0</v>
      </c>
      <c r="P3102" s="47">
        <f>SUMIFS(Summary!D:D,Summary!H:H,Table_Query_from_Mac10[[#This Row],[Juiceoc]])</f>
        <v>0</v>
      </c>
      <c r="Q3102" s="47">
        <f>SUMIFS(Summary!E:E,Summary!H:H,Table_Query_from_Mac10[[#This Row],[Juiceoc]])</f>
        <v>0</v>
      </c>
      <c r="R3102" s="47">
        <f>Table_Query_from_Mac10[[#This Row],[Net Unit]]*(1+Table_Query_from_Mac10[[#This Row],[PriceIncreasebyType]])</f>
        <v>7.88</v>
      </c>
      <c r="S3102" s="47">
        <f>Table_Query_from_Mac10[[#This Row],[UnitPriceFuture]]*Table_Query_from_Mac10[[#This Row],[qtytoShipFuture]]</f>
        <v>212.76</v>
      </c>
      <c r="T3102" s="47">
        <f>ROUND(Table_Query_from_Mac10[[#This Row],[qty_to_ship]]*(1+Table_Query_from_Mac10[[#This Row],[VolumeIncreasebyType]]),0)</f>
        <v>27</v>
      </c>
      <c r="U3102" s="47">
        <f>Table_Query_from_Mac10[[#This Row],[qtytoShipFuture]]*Table_Query_from_Mac10[[#This Row],[Future-cost]]</f>
        <v>100.98</v>
      </c>
      <c r="V3102" s="47">
        <f>Table_Query_from_Mac10[[#This Row],[qtytoShipFuture]]-Table_Query_from_Mac10[[#This Row],[qty_to_ship]]</f>
        <v>0</v>
      </c>
      <c r="W3102" s="47">
        <f>Table_Query_from_Mac10[[#This Row],[UnitPriceFuture]]</f>
        <v>7.88</v>
      </c>
      <c r="X3102" s="47">
        <f>Table_Query_from_Mac10[[#This Row],[Unit Increase]]*Table_Query_from_Mac10[[#This Row],[UnitPriceFuture]]</f>
        <v>0</v>
      </c>
      <c r="Y3102" s="47">
        <f>Table_Query_from_Mac10[[#This Row],[Unit Increase]]*Table_Query_from_Mac10[[#This Row],[Future-cost]]</f>
        <v>0</v>
      </c>
      <c r="Z3102" s="47">
        <f>-(Table_Query_from_Mac10[[#This Row],[Incremental Sales]]+((Table_Query_from_Mac10[[#This Row],[Incremental Sales]]*-(SUM(Summary!$S$8:$S$9)))))*Summary!$S$18</f>
        <v>0</v>
      </c>
      <c r="AA3102" s="47">
        <f>IFERROR(Table_Query_from_Mac10[[#This Row],[Incremental Cost]]/Table_Query_from_Mac10[[#This Row],[Incremental Sales]],0)</f>
        <v>0</v>
      </c>
      <c r="AB3102" s="47">
        <f>IFERROR(Table_Query_from_Mac10[[#This Row],[TotalCostFuture]]/Table_Query_from_Mac10[[#This Row],[totalsalesFuture]],0)</f>
        <v>0.47461928934010156</v>
      </c>
      <c r="AN3102" s="30">
        <v>108</v>
      </c>
      <c r="AO3102">
        <f t="shared" si="96"/>
        <v>27</v>
      </c>
      <c r="AQ3102" s="30">
        <v>22.51</v>
      </c>
      <c r="AR3102">
        <f t="shared" si="97"/>
        <v>7.88</v>
      </c>
    </row>
    <row r="3103" spans="1:44" x14ac:dyDescent="0.25">
      <c r="A3103">
        <v>90317</v>
      </c>
      <c r="B3103">
        <v>2</v>
      </c>
      <c r="C3103" t="s">
        <v>59</v>
      </c>
      <c r="D3103" t="s">
        <v>49</v>
      </c>
      <c r="E3103">
        <v>32</v>
      </c>
      <c r="F3103">
        <v>5.7</v>
      </c>
      <c r="G3103">
        <v>12.32</v>
      </c>
      <c r="H3103" s="1">
        <v>44859</v>
      </c>
      <c r="I3103" s="20">
        <v>0</v>
      </c>
      <c r="J3103" s="47">
        <f>Table_Query_from_Mac10[[#This Row],[unit_price]]-(Table_Query_from_Mac10[[#This Row],[unit_price]]*(Table_Query_from_Mac10[[#This Row],[discount_pct]]/100))</f>
        <v>12.32</v>
      </c>
      <c r="K3103" s="47">
        <f>Table_Query_from_Mac10[[#This Row],[unit_cost]]</f>
        <v>5.7</v>
      </c>
      <c r="L3103" s="47">
        <f>Table_Query_from_Mac10[[#This Row],[Live-cost]]*(1+Table_Query_from_Mac10[[#This Row],[CogsIncreasebyTYPE]])</f>
        <v>5.7</v>
      </c>
      <c r="M3103" s="47">
        <f>Table_Query_from_Mac10[[#This Row],[Live-cost]]*Table_Query_from_Mac10[[#This Row],[qty_to_ship]]</f>
        <v>182.4</v>
      </c>
      <c r="N3103" s="47">
        <f>IF(Table_Query_from_Mac10[[#This Row],[item_no]]="KDA",-Table_Query_from_Mac10[[#This Row],[unit_price]],Table_Query_from_Mac10[[#This Row],[Net Unit]]*Table_Query_from_Mac10[[#This Row],[qty_to_ship]])</f>
        <v>394.24</v>
      </c>
      <c r="O3103" s="47">
        <f>SUMIFS(Summary!C:C,Summary!H:H,Table_Query_from_Mac10[[#This Row],[Juiceoc]])</f>
        <v>0</v>
      </c>
      <c r="P3103" s="47">
        <f>SUMIFS(Summary!D:D,Summary!H:H,Table_Query_from_Mac10[[#This Row],[Juiceoc]])</f>
        <v>0</v>
      </c>
      <c r="Q3103" s="47">
        <f>SUMIFS(Summary!E:E,Summary!H:H,Table_Query_from_Mac10[[#This Row],[Juiceoc]])</f>
        <v>0</v>
      </c>
      <c r="R3103" s="47">
        <f>Table_Query_from_Mac10[[#This Row],[Net Unit]]*(1+Table_Query_from_Mac10[[#This Row],[PriceIncreasebyType]])</f>
        <v>12.32</v>
      </c>
      <c r="S3103" s="47">
        <f>Table_Query_from_Mac10[[#This Row],[UnitPriceFuture]]*Table_Query_from_Mac10[[#This Row],[qtytoShipFuture]]</f>
        <v>394.24</v>
      </c>
      <c r="T3103" s="47">
        <f>ROUND(Table_Query_from_Mac10[[#This Row],[qty_to_ship]]*(1+Table_Query_from_Mac10[[#This Row],[VolumeIncreasebyType]]),0)</f>
        <v>32</v>
      </c>
      <c r="U3103" s="47">
        <f>Table_Query_from_Mac10[[#This Row],[qtytoShipFuture]]*Table_Query_from_Mac10[[#This Row],[Future-cost]]</f>
        <v>182.4</v>
      </c>
      <c r="V3103" s="47">
        <f>Table_Query_from_Mac10[[#This Row],[qtytoShipFuture]]-Table_Query_from_Mac10[[#This Row],[qty_to_ship]]</f>
        <v>0</v>
      </c>
      <c r="W3103" s="47">
        <f>Table_Query_from_Mac10[[#This Row],[UnitPriceFuture]]</f>
        <v>12.32</v>
      </c>
      <c r="X3103" s="47">
        <f>Table_Query_from_Mac10[[#This Row],[Unit Increase]]*Table_Query_from_Mac10[[#This Row],[UnitPriceFuture]]</f>
        <v>0</v>
      </c>
      <c r="Y3103" s="47">
        <f>Table_Query_from_Mac10[[#This Row],[Unit Increase]]*Table_Query_from_Mac10[[#This Row],[Future-cost]]</f>
        <v>0</v>
      </c>
      <c r="Z3103" s="47">
        <f>-(Table_Query_from_Mac10[[#This Row],[Incremental Sales]]+((Table_Query_from_Mac10[[#This Row],[Incremental Sales]]*-(SUM(Summary!$S$8:$S$9)))))*Summary!$S$18</f>
        <v>0</v>
      </c>
      <c r="AA3103" s="47">
        <f>IFERROR(Table_Query_from_Mac10[[#This Row],[Incremental Cost]]/Table_Query_from_Mac10[[#This Row],[Incremental Sales]],0)</f>
        <v>0</v>
      </c>
      <c r="AB3103" s="47">
        <f>IFERROR(Table_Query_from_Mac10[[#This Row],[TotalCostFuture]]/Table_Query_from_Mac10[[#This Row],[totalsalesFuture]],0)</f>
        <v>0.46266233766233766</v>
      </c>
      <c r="AN3103" s="31">
        <v>128</v>
      </c>
      <c r="AO3103">
        <f t="shared" si="96"/>
        <v>32</v>
      </c>
      <c r="AQ3103" s="31">
        <v>35.19</v>
      </c>
      <c r="AR3103">
        <f t="shared" si="97"/>
        <v>12.32</v>
      </c>
    </row>
    <row r="3104" spans="1:44" x14ac:dyDescent="0.25">
      <c r="A3104">
        <v>90317</v>
      </c>
      <c r="B3104">
        <v>3</v>
      </c>
      <c r="C3104" t="s">
        <v>57</v>
      </c>
      <c r="D3104" t="s">
        <v>49</v>
      </c>
      <c r="E3104">
        <v>5</v>
      </c>
      <c r="F3104">
        <v>5.83</v>
      </c>
      <c r="G3104">
        <v>13.21</v>
      </c>
      <c r="H3104" s="1">
        <v>44859</v>
      </c>
      <c r="I3104" s="20">
        <v>0</v>
      </c>
      <c r="J3104" s="47">
        <f>Table_Query_from_Mac10[[#This Row],[unit_price]]-(Table_Query_from_Mac10[[#This Row],[unit_price]]*(Table_Query_from_Mac10[[#This Row],[discount_pct]]/100))</f>
        <v>13.21</v>
      </c>
      <c r="K3104" s="47">
        <f>Table_Query_from_Mac10[[#This Row],[unit_cost]]</f>
        <v>5.83</v>
      </c>
      <c r="L3104" s="47">
        <f>Table_Query_from_Mac10[[#This Row],[Live-cost]]*(1+Table_Query_from_Mac10[[#This Row],[CogsIncreasebyTYPE]])</f>
        <v>5.83</v>
      </c>
      <c r="M3104" s="47">
        <f>Table_Query_from_Mac10[[#This Row],[Live-cost]]*Table_Query_from_Mac10[[#This Row],[qty_to_ship]]</f>
        <v>29.15</v>
      </c>
      <c r="N3104" s="47">
        <f>IF(Table_Query_from_Mac10[[#This Row],[item_no]]="KDA",-Table_Query_from_Mac10[[#This Row],[unit_price]],Table_Query_from_Mac10[[#This Row],[Net Unit]]*Table_Query_from_Mac10[[#This Row],[qty_to_ship]])</f>
        <v>66.050000000000011</v>
      </c>
      <c r="O3104" s="47">
        <f>SUMIFS(Summary!C:C,Summary!H:H,Table_Query_from_Mac10[[#This Row],[Juiceoc]])</f>
        <v>0</v>
      </c>
      <c r="P3104" s="47">
        <f>SUMIFS(Summary!D:D,Summary!H:H,Table_Query_from_Mac10[[#This Row],[Juiceoc]])</f>
        <v>0</v>
      </c>
      <c r="Q3104" s="47">
        <f>SUMIFS(Summary!E:E,Summary!H:H,Table_Query_from_Mac10[[#This Row],[Juiceoc]])</f>
        <v>0</v>
      </c>
      <c r="R3104" s="47">
        <f>Table_Query_from_Mac10[[#This Row],[Net Unit]]*(1+Table_Query_from_Mac10[[#This Row],[PriceIncreasebyType]])</f>
        <v>13.21</v>
      </c>
      <c r="S3104" s="47">
        <f>Table_Query_from_Mac10[[#This Row],[UnitPriceFuture]]*Table_Query_from_Mac10[[#This Row],[qtytoShipFuture]]</f>
        <v>66.050000000000011</v>
      </c>
      <c r="T3104" s="47">
        <f>ROUND(Table_Query_from_Mac10[[#This Row],[qty_to_ship]]*(1+Table_Query_from_Mac10[[#This Row],[VolumeIncreasebyType]]),0)</f>
        <v>5</v>
      </c>
      <c r="U3104" s="47">
        <f>Table_Query_from_Mac10[[#This Row],[qtytoShipFuture]]*Table_Query_from_Mac10[[#This Row],[Future-cost]]</f>
        <v>29.15</v>
      </c>
      <c r="V3104" s="47">
        <f>Table_Query_from_Mac10[[#This Row],[qtytoShipFuture]]-Table_Query_from_Mac10[[#This Row],[qty_to_ship]]</f>
        <v>0</v>
      </c>
      <c r="W3104" s="47">
        <f>Table_Query_from_Mac10[[#This Row],[UnitPriceFuture]]</f>
        <v>13.21</v>
      </c>
      <c r="X3104" s="47">
        <f>Table_Query_from_Mac10[[#This Row],[Unit Increase]]*Table_Query_from_Mac10[[#This Row],[UnitPriceFuture]]</f>
        <v>0</v>
      </c>
      <c r="Y3104" s="47">
        <f>Table_Query_from_Mac10[[#This Row],[Unit Increase]]*Table_Query_from_Mac10[[#This Row],[Future-cost]]</f>
        <v>0</v>
      </c>
      <c r="Z3104" s="47">
        <f>-(Table_Query_from_Mac10[[#This Row],[Incremental Sales]]+((Table_Query_from_Mac10[[#This Row],[Incremental Sales]]*-(SUM(Summary!$S$8:$S$9)))))*Summary!$S$18</f>
        <v>0</v>
      </c>
      <c r="AA3104" s="47">
        <f>IFERROR(Table_Query_from_Mac10[[#This Row],[Incremental Cost]]/Table_Query_from_Mac10[[#This Row],[Incremental Sales]],0)</f>
        <v>0</v>
      </c>
      <c r="AB3104" s="47">
        <f>IFERROR(Table_Query_from_Mac10[[#This Row],[TotalCostFuture]]/Table_Query_from_Mac10[[#This Row],[totalsalesFuture]],0)</f>
        <v>0.44133232399697192</v>
      </c>
      <c r="AN3104" s="30">
        <v>20</v>
      </c>
      <c r="AO3104">
        <f t="shared" si="96"/>
        <v>5</v>
      </c>
      <c r="AQ3104" s="30">
        <v>37.75</v>
      </c>
      <c r="AR3104">
        <f t="shared" si="97"/>
        <v>13.21</v>
      </c>
    </row>
    <row r="3105" spans="1:44" x14ac:dyDescent="0.25">
      <c r="A3105">
        <v>90317</v>
      </c>
      <c r="B3105">
        <v>4</v>
      </c>
      <c r="C3105" t="s">
        <v>61</v>
      </c>
      <c r="D3105" t="s">
        <v>49</v>
      </c>
      <c r="E3105">
        <v>10</v>
      </c>
      <c r="F3105">
        <v>6.56</v>
      </c>
      <c r="G3105">
        <v>15.64</v>
      </c>
      <c r="H3105" s="1">
        <v>44859</v>
      </c>
      <c r="I3105" s="20">
        <v>0</v>
      </c>
      <c r="J3105" s="47">
        <f>Table_Query_from_Mac10[[#This Row],[unit_price]]-(Table_Query_from_Mac10[[#This Row],[unit_price]]*(Table_Query_from_Mac10[[#This Row],[discount_pct]]/100))</f>
        <v>15.64</v>
      </c>
      <c r="K3105" s="47">
        <f>Table_Query_from_Mac10[[#This Row],[unit_cost]]</f>
        <v>6.56</v>
      </c>
      <c r="L3105" s="47">
        <f>Table_Query_from_Mac10[[#This Row],[Live-cost]]*(1+Table_Query_from_Mac10[[#This Row],[CogsIncreasebyTYPE]])</f>
        <v>6.56</v>
      </c>
      <c r="M3105" s="47">
        <f>Table_Query_from_Mac10[[#This Row],[Live-cost]]*Table_Query_from_Mac10[[#This Row],[qty_to_ship]]</f>
        <v>65.599999999999994</v>
      </c>
      <c r="N3105" s="47">
        <f>IF(Table_Query_from_Mac10[[#This Row],[item_no]]="KDA",-Table_Query_from_Mac10[[#This Row],[unit_price]],Table_Query_from_Mac10[[#This Row],[Net Unit]]*Table_Query_from_Mac10[[#This Row],[qty_to_ship]])</f>
        <v>156.4</v>
      </c>
      <c r="O3105" s="47">
        <f>SUMIFS(Summary!C:C,Summary!H:H,Table_Query_from_Mac10[[#This Row],[Juiceoc]])</f>
        <v>0</v>
      </c>
      <c r="P3105" s="47">
        <f>SUMIFS(Summary!D:D,Summary!H:H,Table_Query_from_Mac10[[#This Row],[Juiceoc]])</f>
        <v>0</v>
      </c>
      <c r="Q3105" s="47">
        <f>SUMIFS(Summary!E:E,Summary!H:H,Table_Query_from_Mac10[[#This Row],[Juiceoc]])</f>
        <v>0</v>
      </c>
      <c r="R3105" s="47">
        <f>Table_Query_from_Mac10[[#This Row],[Net Unit]]*(1+Table_Query_from_Mac10[[#This Row],[PriceIncreasebyType]])</f>
        <v>15.64</v>
      </c>
      <c r="S3105" s="47">
        <f>Table_Query_from_Mac10[[#This Row],[UnitPriceFuture]]*Table_Query_from_Mac10[[#This Row],[qtytoShipFuture]]</f>
        <v>156.4</v>
      </c>
      <c r="T3105" s="47">
        <f>ROUND(Table_Query_from_Mac10[[#This Row],[qty_to_ship]]*(1+Table_Query_from_Mac10[[#This Row],[VolumeIncreasebyType]]),0)</f>
        <v>10</v>
      </c>
      <c r="U3105" s="47">
        <f>Table_Query_from_Mac10[[#This Row],[qtytoShipFuture]]*Table_Query_from_Mac10[[#This Row],[Future-cost]]</f>
        <v>65.599999999999994</v>
      </c>
      <c r="V3105" s="47">
        <f>Table_Query_from_Mac10[[#This Row],[qtytoShipFuture]]-Table_Query_from_Mac10[[#This Row],[qty_to_ship]]</f>
        <v>0</v>
      </c>
      <c r="W3105" s="47">
        <f>Table_Query_from_Mac10[[#This Row],[UnitPriceFuture]]</f>
        <v>15.64</v>
      </c>
      <c r="X3105" s="47">
        <f>Table_Query_from_Mac10[[#This Row],[Unit Increase]]*Table_Query_from_Mac10[[#This Row],[UnitPriceFuture]]</f>
        <v>0</v>
      </c>
      <c r="Y3105" s="47">
        <f>Table_Query_from_Mac10[[#This Row],[Unit Increase]]*Table_Query_from_Mac10[[#This Row],[Future-cost]]</f>
        <v>0</v>
      </c>
      <c r="Z3105" s="47">
        <f>-(Table_Query_from_Mac10[[#This Row],[Incremental Sales]]+((Table_Query_from_Mac10[[#This Row],[Incremental Sales]]*-(SUM(Summary!$S$8:$S$9)))))*Summary!$S$18</f>
        <v>0</v>
      </c>
      <c r="AA3105" s="47">
        <f>IFERROR(Table_Query_from_Mac10[[#This Row],[Incremental Cost]]/Table_Query_from_Mac10[[#This Row],[Incremental Sales]],0)</f>
        <v>0</v>
      </c>
      <c r="AB3105" s="47">
        <f>IFERROR(Table_Query_from_Mac10[[#This Row],[TotalCostFuture]]/Table_Query_from_Mac10[[#This Row],[totalsalesFuture]],0)</f>
        <v>0.41943734015345263</v>
      </c>
      <c r="AN3105" s="31">
        <v>40</v>
      </c>
      <c r="AO3105">
        <f t="shared" si="96"/>
        <v>10</v>
      </c>
      <c r="AQ3105" s="31">
        <v>44.69</v>
      </c>
      <c r="AR3105">
        <f t="shared" si="97"/>
        <v>15.64</v>
      </c>
    </row>
    <row r="3106" spans="1:44" x14ac:dyDescent="0.25">
      <c r="A3106">
        <v>90317</v>
      </c>
      <c r="B3106">
        <v>5</v>
      </c>
      <c r="C3106" t="s">
        <v>59</v>
      </c>
      <c r="D3106" t="s">
        <v>49</v>
      </c>
      <c r="E3106">
        <v>9</v>
      </c>
      <c r="F3106">
        <v>11.28</v>
      </c>
      <c r="G3106">
        <v>26.82</v>
      </c>
      <c r="H3106" s="1">
        <v>44859</v>
      </c>
      <c r="I3106" s="20">
        <v>0</v>
      </c>
      <c r="J3106" s="47">
        <f>Table_Query_from_Mac10[[#This Row],[unit_price]]-(Table_Query_from_Mac10[[#This Row],[unit_price]]*(Table_Query_from_Mac10[[#This Row],[discount_pct]]/100))</f>
        <v>26.82</v>
      </c>
      <c r="K3106" s="47">
        <f>Table_Query_from_Mac10[[#This Row],[unit_cost]]</f>
        <v>11.28</v>
      </c>
      <c r="L3106" s="47">
        <f>Table_Query_from_Mac10[[#This Row],[Live-cost]]*(1+Table_Query_from_Mac10[[#This Row],[CogsIncreasebyTYPE]])</f>
        <v>11.28</v>
      </c>
      <c r="M3106" s="47">
        <f>Table_Query_from_Mac10[[#This Row],[Live-cost]]*Table_Query_from_Mac10[[#This Row],[qty_to_ship]]</f>
        <v>101.52</v>
      </c>
      <c r="N3106" s="47">
        <f>IF(Table_Query_from_Mac10[[#This Row],[item_no]]="KDA",-Table_Query_from_Mac10[[#This Row],[unit_price]],Table_Query_from_Mac10[[#This Row],[Net Unit]]*Table_Query_from_Mac10[[#This Row],[qty_to_ship]])</f>
        <v>241.38</v>
      </c>
      <c r="O3106" s="47">
        <f>SUMIFS(Summary!C:C,Summary!H:H,Table_Query_from_Mac10[[#This Row],[Juiceoc]])</f>
        <v>0</v>
      </c>
      <c r="P3106" s="47">
        <f>SUMIFS(Summary!D:D,Summary!H:H,Table_Query_from_Mac10[[#This Row],[Juiceoc]])</f>
        <v>0</v>
      </c>
      <c r="Q3106" s="47">
        <f>SUMIFS(Summary!E:E,Summary!H:H,Table_Query_from_Mac10[[#This Row],[Juiceoc]])</f>
        <v>0</v>
      </c>
      <c r="R3106" s="47">
        <f>Table_Query_from_Mac10[[#This Row],[Net Unit]]*(1+Table_Query_from_Mac10[[#This Row],[PriceIncreasebyType]])</f>
        <v>26.82</v>
      </c>
      <c r="S3106" s="47">
        <f>Table_Query_from_Mac10[[#This Row],[UnitPriceFuture]]*Table_Query_from_Mac10[[#This Row],[qtytoShipFuture]]</f>
        <v>241.38</v>
      </c>
      <c r="T3106" s="47">
        <f>ROUND(Table_Query_from_Mac10[[#This Row],[qty_to_ship]]*(1+Table_Query_from_Mac10[[#This Row],[VolumeIncreasebyType]]),0)</f>
        <v>9</v>
      </c>
      <c r="U3106" s="47">
        <f>Table_Query_from_Mac10[[#This Row],[qtytoShipFuture]]*Table_Query_from_Mac10[[#This Row],[Future-cost]]</f>
        <v>101.52</v>
      </c>
      <c r="V3106" s="47">
        <f>Table_Query_from_Mac10[[#This Row],[qtytoShipFuture]]-Table_Query_from_Mac10[[#This Row],[qty_to_ship]]</f>
        <v>0</v>
      </c>
      <c r="W3106" s="47">
        <f>Table_Query_from_Mac10[[#This Row],[UnitPriceFuture]]</f>
        <v>26.82</v>
      </c>
      <c r="X3106" s="47">
        <f>Table_Query_from_Mac10[[#This Row],[Unit Increase]]*Table_Query_from_Mac10[[#This Row],[UnitPriceFuture]]</f>
        <v>0</v>
      </c>
      <c r="Y3106" s="47">
        <f>Table_Query_from_Mac10[[#This Row],[Unit Increase]]*Table_Query_from_Mac10[[#This Row],[Future-cost]]</f>
        <v>0</v>
      </c>
      <c r="Z3106" s="47">
        <f>-(Table_Query_from_Mac10[[#This Row],[Incremental Sales]]+((Table_Query_from_Mac10[[#This Row],[Incremental Sales]]*-(SUM(Summary!$S$8:$S$9)))))*Summary!$S$18</f>
        <v>0</v>
      </c>
      <c r="AA3106" s="47">
        <f>IFERROR(Table_Query_from_Mac10[[#This Row],[Incremental Cost]]/Table_Query_from_Mac10[[#This Row],[Incremental Sales]],0)</f>
        <v>0</v>
      </c>
      <c r="AB3106" s="47">
        <f>IFERROR(Table_Query_from_Mac10[[#This Row],[TotalCostFuture]]/Table_Query_from_Mac10[[#This Row],[totalsalesFuture]],0)</f>
        <v>0.42058165548098431</v>
      </c>
      <c r="AN3106" s="30">
        <v>36</v>
      </c>
      <c r="AO3106">
        <f t="shared" si="96"/>
        <v>9</v>
      </c>
      <c r="AQ3106" s="30">
        <v>76.64</v>
      </c>
      <c r="AR3106">
        <f t="shared" si="97"/>
        <v>26.82</v>
      </c>
    </row>
    <row r="3107" spans="1:44" x14ac:dyDescent="0.25">
      <c r="A3107">
        <v>90317</v>
      </c>
      <c r="B3107">
        <v>6</v>
      </c>
      <c r="C3107" t="s">
        <v>59</v>
      </c>
      <c r="D3107" t="s">
        <v>49</v>
      </c>
      <c r="E3107">
        <v>20</v>
      </c>
      <c r="F3107">
        <v>5.21</v>
      </c>
      <c r="G3107">
        <v>11.4</v>
      </c>
      <c r="H3107" s="1">
        <v>44859</v>
      </c>
      <c r="I3107" s="20">
        <v>0</v>
      </c>
      <c r="J3107" s="47">
        <f>Table_Query_from_Mac10[[#This Row],[unit_price]]-(Table_Query_from_Mac10[[#This Row],[unit_price]]*(Table_Query_from_Mac10[[#This Row],[discount_pct]]/100))</f>
        <v>11.4</v>
      </c>
      <c r="K3107" s="47">
        <f>Table_Query_from_Mac10[[#This Row],[unit_cost]]</f>
        <v>5.21</v>
      </c>
      <c r="L3107" s="47">
        <f>Table_Query_from_Mac10[[#This Row],[Live-cost]]*(1+Table_Query_from_Mac10[[#This Row],[CogsIncreasebyTYPE]])</f>
        <v>5.21</v>
      </c>
      <c r="M3107" s="47">
        <f>Table_Query_from_Mac10[[#This Row],[Live-cost]]*Table_Query_from_Mac10[[#This Row],[qty_to_ship]]</f>
        <v>104.2</v>
      </c>
      <c r="N3107" s="47">
        <f>IF(Table_Query_from_Mac10[[#This Row],[item_no]]="KDA",-Table_Query_from_Mac10[[#This Row],[unit_price]],Table_Query_from_Mac10[[#This Row],[Net Unit]]*Table_Query_from_Mac10[[#This Row],[qty_to_ship]])</f>
        <v>228</v>
      </c>
      <c r="O3107" s="47">
        <f>SUMIFS(Summary!C:C,Summary!H:H,Table_Query_from_Mac10[[#This Row],[Juiceoc]])</f>
        <v>0</v>
      </c>
      <c r="P3107" s="47">
        <f>SUMIFS(Summary!D:D,Summary!H:H,Table_Query_from_Mac10[[#This Row],[Juiceoc]])</f>
        <v>0</v>
      </c>
      <c r="Q3107" s="47">
        <f>SUMIFS(Summary!E:E,Summary!H:H,Table_Query_from_Mac10[[#This Row],[Juiceoc]])</f>
        <v>0</v>
      </c>
      <c r="R3107" s="47">
        <f>Table_Query_from_Mac10[[#This Row],[Net Unit]]*(1+Table_Query_from_Mac10[[#This Row],[PriceIncreasebyType]])</f>
        <v>11.4</v>
      </c>
      <c r="S3107" s="47">
        <f>Table_Query_from_Mac10[[#This Row],[UnitPriceFuture]]*Table_Query_from_Mac10[[#This Row],[qtytoShipFuture]]</f>
        <v>228</v>
      </c>
      <c r="T3107" s="47">
        <f>ROUND(Table_Query_from_Mac10[[#This Row],[qty_to_ship]]*(1+Table_Query_from_Mac10[[#This Row],[VolumeIncreasebyType]]),0)</f>
        <v>20</v>
      </c>
      <c r="U3107" s="47">
        <f>Table_Query_from_Mac10[[#This Row],[qtytoShipFuture]]*Table_Query_from_Mac10[[#This Row],[Future-cost]]</f>
        <v>104.2</v>
      </c>
      <c r="V3107" s="47">
        <f>Table_Query_from_Mac10[[#This Row],[qtytoShipFuture]]-Table_Query_from_Mac10[[#This Row],[qty_to_ship]]</f>
        <v>0</v>
      </c>
      <c r="W3107" s="47">
        <f>Table_Query_from_Mac10[[#This Row],[UnitPriceFuture]]</f>
        <v>11.4</v>
      </c>
      <c r="X3107" s="47">
        <f>Table_Query_from_Mac10[[#This Row],[Unit Increase]]*Table_Query_from_Mac10[[#This Row],[UnitPriceFuture]]</f>
        <v>0</v>
      </c>
      <c r="Y3107" s="47">
        <f>Table_Query_from_Mac10[[#This Row],[Unit Increase]]*Table_Query_from_Mac10[[#This Row],[Future-cost]]</f>
        <v>0</v>
      </c>
      <c r="Z3107" s="47">
        <f>-(Table_Query_from_Mac10[[#This Row],[Incremental Sales]]+((Table_Query_from_Mac10[[#This Row],[Incremental Sales]]*-(SUM(Summary!$S$8:$S$9)))))*Summary!$S$18</f>
        <v>0</v>
      </c>
      <c r="AA3107" s="47">
        <f>IFERROR(Table_Query_from_Mac10[[#This Row],[Incremental Cost]]/Table_Query_from_Mac10[[#This Row],[Incremental Sales]],0)</f>
        <v>0</v>
      </c>
      <c r="AB3107" s="47">
        <f>IFERROR(Table_Query_from_Mac10[[#This Row],[TotalCostFuture]]/Table_Query_from_Mac10[[#This Row],[totalsalesFuture]],0)</f>
        <v>0.45701754385964916</v>
      </c>
      <c r="AN3107" s="31">
        <v>80</v>
      </c>
      <c r="AO3107">
        <f t="shared" si="96"/>
        <v>20</v>
      </c>
      <c r="AQ3107" s="31">
        <v>32.57</v>
      </c>
      <c r="AR3107">
        <f t="shared" si="97"/>
        <v>11.4</v>
      </c>
    </row>
    <row r="3108" spans="1:44" x14ac:dyDescent="0.25">
      <c r="A3108">
        <v>90317</v>
      </c>
      <c r="B3108">
        <v>7</v>
      </c>
      <c r="C3108" t="s">
        <v>57</v>
      </c>
      <c r="D3108" t="s">
        <v>49</v>
      </c>
      <c r="E3108">
        <v>3</v>
      </c>
      <c r="F3108">
        <v>9.7799999999999994</v>
      </c>
      <c r="G3108">
        <v>23.91</v>
      </c>
      <c r="H3108" s="1">
        <v>44859</v>
      </c>
      <c r="I3108" s="20">
        <v>0</v>
      </c>
      <c r="J3108" s="47">
        <f>Table_Query_from_Mac10[[#This Row],[unit_price]]-(Table_Query_from_Mac10[[#This Row],[unit_price]]*(Table_Query_from_Mac10[[#This Row],[discount_pct]]/100))</f>
        <v>23.91</v>
      </c>
      <c r="K3108" s="47">
        <f>Table_Query_from_Mac10[[#This Row],[unit_cost]]</f>
        <v>9.7799999999999994</v>
      </c>
      <c r="L3108" s="47">
        <f>Table_Query_from_Mac10[[#This Row],[Live-cost]]*(1+Table_Query_from_Mac10[[#This Row],[CogsIncreasebyTYPE]])</f>
        <v>9.7799999999999994</v>
      </c>
      <c r="M3108" s="47">
        <f>Table_Query_from_Mac10[[#This Row],[Live-cost]]*Table_Query_from_Mac10[[#This Row],[qty_to_ship]]</f>
        <v>29.339999999999996</v>
      </c>
      <c r="N3108" s="47">
        <f>IF(Table_Query_from_Mac10[[#This Row],[item_no]]="KDA",-Table_Query_from_Mac10[[#This Row],[unit_price]],Table_Query_from_Mac10[[#This Row],[Net Unit]]*Table_Query_from_Mac10[[#This Row],[qty_to_ship]])</f>
        <v>71.73</v>
      </c>
      <c r="O3108" s="47">
        <f>SUMIFS(Summary!C:C,Summary!H:H,Table_Query_from_Mac10[[#This Row],[Juiceoc]])</f>
        <v>0</v>
      </c>
      <c r="P3108" s="47">
        <f>SUMIFS(Summary!D:D,Summary!H:H,Table_Query_from_Mac10[[#This Row],[Juiceoc]])</f>
        <v>0</v>
      </c>
      <c r="Q3108" s="47">
        <f>SUMIFS(Summary!E:E,Summary!H:H,Table_Query_from_Mac10[[#This Row],[Juiceoc]])</f>
        <v>0</v>
      </c>
      <c r="R3108" s="47">
        <f>Table_Query_from_Mac10[[#This Row],[Net Unit]]*(1+Table_Query_from_Mac10[[#This Row],[PriceIncreasebyType]])</f>
        <v>23.91</v>
      </c>
      <c r="S3108" s="47">
        <f>Table_Query_from_Mac10[[#This Row],[UnitPriceFuture]]*Table_Query_from_Mac10[[#This Row],[qtytoShipFuture]]</f>
        <v>71.73</v>
      </c>
      <c r="T3108" s="47">
        <f>ROUND(Table_Query_from_Mac10[[#This Row],[qty_to_ship]]*(1+Table_Query_from_Mac10[[#This Row],[VolumeIncreasebyType]]),0)</f>
        <v>3</v>
      </c>
      <c r="U3108" s="47">
        <f>Table_Query_from_Mac10[[#This Row],[qtytoShipFuture]]*Table_Query_from_Mac10[[#This Row],[Future-cost]]</f>
        <v>29.339999999999996</v>
      </c>
      <c r="V3108" s="47">
        <f>Table_Query_from_Mac10[[#This Row],[qtytoShipFuture]]-Table_Query_from_Mac10[[#This Row],[qty_to_ship]]</f>
        <v>0</v>
      </c>
      <c r="W3108" s="47">
        <f>Table_Query_from_Mac10[[#This Row],[UnitPriceFuture]]</f>
        <v>23.91</v>
      </c>
      <c r="X3108" s="47">
        <f>Table_Query_from_Mac10[[#This Row],[Unit Increase]]*Table_Query_from_Mac10[[#This Row],[UnitPriceFuture]]</f>
        <v>0</v>
      </c>
      <c r="Y3108" s="47">
        <f>Table_Query_from_Mac10[[#This Row],[Unit Increase]]*Table_Query_from_Mac10[[#This Row],[Future-cost]]</f>
        <v>0</v>
      </c>
      <c r="Z3108" s="47">
        <f>-(Table_Query_from_Mac10[[#This Row],[Incremental Sales]]+((Table_Query_from_Mac10[[#This Row],[Incremental Sales]]*-(SUM(Summary!$S$8:$S$9)))))*Summary!$S$18</f>
        <v>0</v>
      </c>
      <c r="AA3108" s="47">
        <f>IFERROR(Table_Query_from_Mac10[[#This Row],[Incremental Cost]]/Table_Query_from_Mac10[[#This Row],[Incremental Sales]],0)</f>
        <v>0</v>
      </c>
      <c r="AB3108" s="47">
        <f>IFERROR(Table_Query_from_Mac10[[#This Row],[TotalCostFuture]]/Table_Query_from_Mac10[[#This Row],[totalsalesFuture]],0)</f>
        <v>0.40903387703889577</v>
      </c>
      <c r="AN3108" s="30">
        <v>9</v>
      </c>
      <c r="AO3108">
        <f t="shared" si="96"/>
        <v>3</v>
      </c>
      <c r="AQ3108" s="30">
        <v>68.3</v>
      </c>
      <c r="AR3108">
        <f t="shared" si="97"/>
        <v>23.91</v>
      </c>
    </row>
    <row r="3109" spans="1:44" x14ac:dyDescent="0.25">
      <c r="A3109">
        <v>90317</v>
      </c>
      <c r="B3109">
        <v>8</v>
      </c>
      <c r="C3109" t="s">
        <v>60</v>
      </c>
      <c r="D3109" t="s">
        <v>49</v>
      </c>
      <c r="E3109">
        <v>3</v>
      </c>
      <c r="F3109">
        <v>8.6999999999999993</v>
      </c>
      <c r="G3109">
        <v>21.12</v>
      </c>
      <c r="H3109" s="1">
        <v>44859</v>
      </c>
      <c r="I3109" s="20">
        <v>0</v>
      </c>
      <c r="J3109" s="47">
        <f>Table_Query_from_Mac10[[#This Row],[unit_price]]-(Table_Query_from_Mac10[[#This Row],[unit_price]]*(Table_Query_from_Mac10[[#This Row],[discount_pct]]/100))</f>
        <v>21.12</v>
      </c>
      <c r="K3109" s="47">
        <f>Table_Query_from_Mac10[[#This Row],[unit_cost]]</f>
        <v>8.6999999999999993</v>
      </c>
      <c r="L3109" s="47">
        <f>Table_Query_from_Mac10[[#This Row],[Live-cost]]*(1+Table_Query_from_Mac10[[#This Row],[CogsIncreasebyTYPE]])</f>
        <v>8.6999999999999993</v>
      </c>
      <c r="M3109" s="47">
        <f>Table_Query_from_Mac10[[#This Row],[Live-cost]]*Table_Query_from_Mac10[[#This Row],[qty_to_ship]]</f>
        <v>26.099999999999998</v>
      </c>
      <c r="N3109" s="47">
        <f>IF(Table_Query_from_Mac10[[#This Row],[item_no]]="KDA",-Table_Query_from_Mac10[[#This Row],[unit_price]],Table_Query_from_Mac10[[#This Row],[Net Unit]]*Table_Query_from_Mac10[[#This Row],[qty_to_ship]])</f>
        <v>63.36</v>
      </c>
      <c r="O3109" s="47">
        <f>SUMIFS(Summary!C:C,Summary!H:H,Table_Query_from_Mac10[[#This Row],[Juiceoc]])</f>
        <v>0</v>
      </c>
      <c r="P3109" s="47">
        <f>SUMIFS(Summary!D:D,Summary!H:H,Table_Query_from_Mac10[[#This Row],[Juiceoc]])</f>
        <v>0</v>
      </c>
      <c r="Q3109" s="47">
        <f>SUMIFS(Summary!E:E,Summary!H:H,Table_Query_from_Mac10[[#This Row],[Juiceoc]])</f>
        <v>0</v>
      </c>
      <c r="R3109" s="47">
        <f>Table_Query_from_Mac10[[#This Row],[Net Unit]]*(1+Table_Query_from_Mac10[[#This Row],[PriceIncreasebyType]])</f>
        <v>21.12</v>
      </c>
      <c r="S3109" s="47">
        <f>Table_Query_from_Mac10[[#This Row],[UnitPriceFuture]]*Table_Query_from_Mac10[[#This Row],[qtytoShipFuture]]</f>
        <v>63.36</v>
      </c>
      <c r="T3109" s="47">
        <f>ROUND(Table_Query_from_Mac10[[#This Row],[qty_to_ship]]*(1+Table_Query_from_Mac10[[#This Row],[VolumeIncreasebyType]]),0)</f>
        <v>3</v>
      </c>
      <c r="U3109" s="47">
        <f>Table_Query_from_Mac10[[#This Row],[qtytoShipFuture]]*Table_Query_from_Mac10[[#This Row],[Future-cost]]</f>
        <v>26.099999999999998</v>
      </c>
      <c r="V3109" s="47">
        <f>Table_Query_from_Mac10[[#This Row],[qtytoShipFuture]]-Table_Query_from_Mac10[[#This Row],[qty_to_ship]]</f>
        <v>0</v>
      </c>
      <c r="W3109" s="47">
        <f>Table_Query_from_Mac10[[#This Row],[UnitPriceFuture]]</f>
        <v>21.12</v>
      </c>
      <c r="X3109" s="47">
        <f>Table_Query_from_Mac10[[#This Row],[Unit Increase]]*Table_Query_from_Mac10[[#This Row],[UnitPriceFuture]]</f>
        <v>0</v>
      </c>
      <c r="Y3109" s="47">
        <f>Table_Query_from_Mac10[[#This Row],[Unit Increase]]*Table_Query_from_Mac10[[#This Row],[Future-cost]]</f>
        <v>0</v>
      </c>
      <c r="Z3109" s="47">
        <f>-(Table_Query_from_Mac10[[#This Row],[Incremental Sales]]+((Table_Query_from_Mac10[[#This Row],[Incremental Sales]]*-(SUM(Summary!$S$8:$S$9)))))*Summary!$S$18</f>
        <v>0</v>
      </c>
      <c r="AA3109" s="47">
        <f>IFERROR(Table_Query_from_Mac10[[#This Row],[Incremental Cost]]/Table_Query_from_Mac10[[#This Row],[Incremental Sales]],0)</f>
        <v>0</v>
      </c>
      <c r="AB3109" s="47">
        <f>IFERROR(Table_Query_from_Mac10[[#This Row],[TotalCostFuture]]/Table_Query_from_Mac10[[#This Row],[totalsalesFuture]],0)</f>
        <v>0.41193181818181818</v>
      </c>
      <c r="AN3109" s="31">
        <v>12</v>
      </c>
      <c r="AO3109">
        <f t="shared" si="96"/>
        <v>3</v>
      </c>
      <c r="AQ3109" s="31">
        <v>60.35</v>
      </c>
      <c r="AR3109">
        <f t="shared" si="97"/>
        <v>21.12</v>
      </c>
    </row>
    <row r="3110" spans="1:44" x14ac:dyDescent="0.25">
      <c r="A3110">
        <v>90317</v>
      </c>
      <c r="B3110">
        <v>9</v>
      </c>
      <c r="C3110" t="s">
        <v>61</v>
      </c>
      <c r="D3110" t="s">
        <v>49</v>
      </c>
      <c r="E3110">
        <v>4</v>
      </c>
      <c r="F3110">
        <v>7.3</v>
      </c>
      <c r="G3110">
        <v>17.55</v>
      </c>
      <c r="H3110" s="1">
        <v>44859</v>
      </c>
      <c r="I3110" s="20">
        <v>0</v>
      </c>
      <c r="J3110" s="47">
        <f>Table_Query_from_Mac10[[#This Row],[unit_price]]-(Table_Query_from_Mac10[[#This Row],[unit_price]]*(Table_Query_from_Mac10[[#This Row],[discount_pct]]/100))</f>
        <v>17.55</v>
      </c>
      <c r="K3110" s="47">
        <f>Table_Query_from_Mac10[[#This Row],[unit_cost]]</f>
        <v>7.3</v>
      </c>
      <c r="L3110" s="47">
        <f>Table_Query_from_Mac10[[#This Row],[Live-cost]]*(1+Table_Query_from_Mac10[[#This Row],[CogsIncreasebyTYPE]])</f>
        <v>7.3</v>
      </c>
      <c r="M3110" s="47">
        <f>Table_Query_from_Mac10[[#This Row],[Live-cost]]*Table_Query_from_Mac10[[#This Row],[qty_to_ship]]</f>
        <v>29.2</v>
      </c>
      <c r="N3110" s="47">
        <f>IF(Table_Query_from_Mac10[[#This Row],[item_no]]="KDA",-Table_Query_from_Mac10[[#This Row],[unit_price]],Table_Query_from_Mac10[[#This Row],[Net Unit]]*Table_Query_from_Mac10[[#This Row],[qty_to_ship]])</f>
        <v>70.2</v>
      </c>
      <c r="O3110" s="47">
        <f>SUMIFS(Summary!C:C,Summary!H:H,Table_Query_from_Mac10[[#This Row],[Juiceoc]])</f>
        <v>0</v>
      </c>
      <c r="P3110" s="47">
        <f>SUMIFS(Summary!D:D,Summary!H:H,Table_Query_from_Mac10[[#This Row],[Juiceoc]])</f>
        <v>0</v>
      </c>
      <c r="Q3110" s="47">
        <f>SUMIFS(Summary!E:E,Summary!H:H,Table_Query_from_Mac10[[#This Row],[Juiceoc]])</f>
        <v>0</v>
      </c>
      <c r="R3110" s="47">
        <f>Table_Query_from_Mac10[[#This Row],[Net Unit]]*(1+Table_Query_from_Mac10[[#This Row],[PriceIncreasebyType]])</f>
        <v>17.55</v>
      </c>
      <c r="S3110" s="47">
        <f>Table_Query_from_Mac10[[#This Row],[UnitPriceFuture]]*Table_Query_from_Mac10[[#This Row],[qtytoShipFuture]]</f>
        <v>70.2</v>
      </c>
      <c r="T3110" s="47">
        <f>ROUND(Table_Query_from_Mac10[[#This Row],[qty_to_ship]]*(1+Table_Query_from_Mac10[[#This Row],[VolumeIncreasebyType]]),0)</f>
        <v>4</v>
      </c>
      <c r="U3110" s="47">
        <f>Table_Query_from_Mac10[[#This Row],[qtytoShipFuture]]*Table_Query_from_Mac10[[#This Row],[Future-cost]]</f>
        <v>29.2</v>
      </c>
      <c r="V3110" s="47">
        <f>Table_Query_from_Mac10[[#This Row],[qtytoShipFuture]]-Table_Query_from_Mac10[[#This Row],[qty_to_ship]]</f>
        <v>0</v>
      </c>
      <c r="W3110" s="47">
        <f>Table_Query_from_Mac10[[#This Row],[UnitPriceFuture]]</f>
        <v>17.55</v>
      </c>
      <c r="X3110" s="47">
        <f>Table_Query_from_Mac10[[#This Row],[Unit Increase]]*Table_Query_from_Mac10[[#This Row],[UnitPriceFuture]]</f>
        <v>0</v>
      </c>
      <c r="Y3110" s="47">
        <f>Table_Query_from_Mac10[[#This Row],[Unit Increase]]*Table_Query_from_Mac10[[#This Row],[Future-cost]]</f>
        <v>0</v>
      </c>
      <c r="Z3110" s="47">
        <f>-(Table_Query_from_Mac10[[#This Row],[Incremental Sales]]+((Table_Query_from_Mac10[[#This Row],[Incremental Sales]]*-(SUM(Summary!$S$8:$S$9)))))*Summary!$S$18</f>
        <v>0</v>
      </c>
      <c r="AA3110" s="47">
        <f>IFERROR(Table_Query_from_Mac10[[#This Row],[Incremental Cost]]/Table_Query_from_Mac10[[#This Row],[Incremental Sales]],0)</f>
        <v>0</v>
      </c>
      <c r="AB3110" s="47">
        <f>IFERROR(Table_Query_from_Mac10[[#This Row],[TotalCostFuture]]/Table_Query_from_Mac10[[#This Row],[totalsalesFuture]],0)</f>
        <v>0.4159544159544159</v>
      </c>
      <c r="AN3110" s="30">
        <v>16</v>
      </c>
      <c r="AO3110">
        <f t="shared" si="96"/>
        <v>4</v>
      </c>
      <c r="AQ3110" s="30">
        <v>50.13</v>
      </c>
      <c r="AR3110">
        <f t="shared" si="97"/>
        <v>17.55</v>
      </c>
    </row>
    <row r="3111" spans="1:44" x14ac:dyDescent="0.25">
      <c r="A3111">
        <v>90318</v>
      </c>
      <c r="B3111">
        <v>1</v>
      </c>
      <c r="C3111" t="s">
        <v>60</v>
      </c>
      <c r="D3111" t="s">
        <v>49</v>
      </c>
      <c r="E3111">
        <v>9</v>
      </c>
      <c r="F3111">
        <v>8.98</v>
      </c>
      <c r="G3111">
        <v>26.9</v>
      </c>
      <c r="H3111" s="1">
        <v>44845</v>
      </c>
      <c r="I3111" s="20">
        <v>0</v>
      </c>
      <c r="J3111" s="47">
        <f>Table_Query_from_Mac10[[#This Row],[unit_price]]-(Table_Query_from_Mac10[[#This Row],[unit_price]]*(Table_Query_from_Mac10[[#This Row],[discount_pct]]/100))</f>
        <v>26.9</v>
      </c>
      <c r="K3111" s="47">
        <f>Table_Query_from_Mac10[[#This Row],[unit_cost]]</f>
        <v>8.98</v>
      </c>
      <c r="L3111" s="47">
        <f>Table_Query_from_Mac10[[#This Row],[Live-cost]]*(1+Table_Query_from_Mac10[[#This Row],[CogsIncreasebyTYPE]])</f>
        <v>8.98</v>
      </c>
      <c r="M3111" s="47">
        <f>Table_Query_from_Mac10[[#This Row],[Live-cost]]*Table_Query_from_Mac10[[#This Row],[qty_to_ship]]</f>
        <v>80.820000000000007</v>
      </c>
      <c r="N3111" s="47">
        <f>IF(Table_Query_from_Mac10[[#This Row],[item_no]]="KDA",-Table_Query_from_Mac10[[#This Row],[unit_price]],Table_Query_from_Mac10[[#This Row],[Net Unit]]*Table_Query_from_Mac10[[#This Row],[qty_to_ship]])</f>
        <v>242.1</v>
      </c>
      <c r="O3111" s="47">
        <f>SUMIFS(Summary!C:C,Summary!H:H,Table_Query_from_Mac10[[#This Row],[Juiceoc]])</f>
        <v>0</v>
      </c>
      <c r="P3111" s="47">
        <f>SUMIFS(Summary!D:D,Summary!H:H,Table_Query_from_Mac10[[#This Row],[Juiceoc]])</f>
        <v>0</v>
      </c>
      <c r="Q3111" s="47">
        <f>SUMIFS(Summary!E:E,Summary!H:H,Table_Query_from_Mac10[[#This Row],[Juiceoc]])</f>
        <v>0</v>
      </c>
      <c r="R3111" s="47">
        <f>Table_Query_from_Mac10[[#This Row],[Net Unit]]*(1+Table_Query_from_Mac10[[#This Row],[PriceIncreasebyType]])</f>
        <v>26.9</v>
      </c>
      <c r="S3111" s="47">
        <f>Table_Query_from_Mac10[[#This Row],[UnitPriceFuture]]*Table_Query_from_Mac10[[#This Row],[qtytoShipFuture]]</f>
        <v>242.1</v>
      </c>
      <c r="T3111" s="47">
        <f>ROUND(Table_Query_from_Mac10[[#This Row],[qty_to_ship]]*(1+Table_Query_from_Mac10[[#This Row],[VolumeIncreasebyType]]),0)</f>
        <v>9</v>
      </c>
      <c r="U3111" s="47">
        <f>Table_Query_from_Mac10[[#This Row],[qtytoShipFuture]]*Table_Query_from_Mac10[[#This Row],[Future-cost]]</f>
        <v>80.820000000000007</v>
      </c>
      <c r="V3111" s="47">
        <f>Table_Query_from_Mac10[[#This Row],[qtytoShipFuture]]-Table_Query_from_Mac10[[#This Row],[qty_to_ship]]</f>
        <v>0</v>
      </c>
      <c r="W3111" s="47">
        <f>Table_Query_from_Mac10[[#This Row],[UnitPriceFuture]]</f>
        <v>26.9</v>
      </c>
      <c r="X3111" s="47">
        <f>Table_Query_from_Mac10[[#This Row],[Unit Increase]]*Table_Query_from_Mac10[[#This Row],[UnitPriceFuture]]</f>
        <v>0</v>
      </c>
      <c r="Y3111" s="47">
        <f>Table_Query_from_Mac10[[#This Row],[Unit Increase]]*Table_Query_from_Mac10[[#This Row],[Future-cost]]</f>
        <v>0</v>
      </c>
      <c r="Z3111" s="47">
        <f>-(Table_Query_from_Mac10[[#This Row],[Incremental Sales]]+((Table_Query_from_Mac10[[#This Row],[Incremental Sales]]*-(SUM(Summary!$S$8:$S$9)))))*Summary!$S$18</f>
        <v>0</v>
      </c>
      <c r="AA3111" s="47">
        <f>IFERROR(Table_Query_from_Mac10[[#This Row],[Incremental Cost]]/Table_Query_from_Mac10[[#This Row],[Incremental Sales]],0)</f>
        <v>0</v>
      </c>
      <c r="AB3111" s="47">
        <f>IFERROR(Table_Query_from_Mac10[[#This Row],[TotalCostFuture]]/Table_Query_from_Mac10[[#This Row],[totalsalesFuture]],0)</f>
        <v>0.33382899628252793</v>
      </c>
      <c r="AN3111" s="31">
        <v>36</v>
      </c>
      <c r="AO3111">
        <f t="shared" si="96"/>
        <v>9</v>
      </c>
      <c r="AQ3111" s="31">
        <v>76.87</v>
      </c>
      <c r="AR3111">
        <f t="shared" si="97"/>
        <v>26.9</v>
      </c>
    </row>
    <row r="3112" spans="1:44" x14ac:dyDescent="0.25">
      <c r="A3112">
        <v>90318</v>
      </c>
      <c r="B3112">
        <v>2</v>
      </c>
      <c r="C3112" t="s">
        <v>59</v>
      </c>
      <c r="D3112" t="s">
        <v>49</v>
      </c>
      <c r="E3112">
        <v>38</v>
      </c>
      <c r="F3112">
        <v>4.74</v>
      </c>
      <c r="G3112">
        <v>10.36</v>
      </c>
      <c r="H3112" s="1">
        <v>44845</v>
      </c>
      <c r="I3112" s="20">
        <v>0</v>
      </c>
      <c r="J3112" s="47">
        <f>Table_Query_from_Mac10[[#This Row],[unit_price]]-(Table_Query_from_Mac10[[#This Row],[unit_price]]*(Table_Query_from_Mac10[[#This Row],[discount_pct]]/100))</f>
        <v>10.36</v>
      </c>
      <c r="K3112" s="47">
        <f>Table_Query_from_Mac10[[#This Row],[unit_cost]]</f>
        <v>4.74</v>
      </c>
      <c r="L3112" s="47">
        <f>Table_Query_from_Mac10[[#This Row],[Live-cost]]*(1+Table_Query_from_Mac10[[#This Row],[CogsIncreasebyTYPE]])</f>
        <v>4.74</v>
      </c>
      <c r="M3112" s="47">
        <f>Table_Query_from_Mac10[[#This Row],[Live-cost]]*Table_Query_from_Mac10[[#This Row],[qty_to_ship]]</f>
        <v>180.12</v>
      </c>
      <c r="N3112" s="47">
        <f>IF(Table_Query_from_Mac10[[#This Row],[item_no]]="KDA",-Table_Query_from_Mac10[[#This Row],[unit_price]],Table_Query_from_Mac10[[#This Row],[Net Unit]]*Table_Query_from_Mac10[[#This Row],[qty_to_ship]])</f>
        <v>393.67999999999995</v>
      </c>
      <c r="O3112" s="47">
        <f>SUMIFS(Summary!C:C,Summary!H:H,Table_Query_from_Mac10[[#This Row],[Juiceoc]])</f>
        <v>0</v>
      </c>
      <c r="P3112" s="47">
        <f>SUMIFS(Summary!D:D,Summary!H:H,Table_Query_from_Mac10[[#This Row],[Juiceoc]])</f>
        <v>0</v>
      </c>
      <c r="Q3112" s="47">
        <f>SUMIFS(Summary!E:E,Summary!H:H,Table_Query_from_Mac10[[#This Row],[Juiceoc]])</f>
        <v>0</v>
      </c>
      <c r="R3112" s="47">
        <f>Table_Query_from_Mac10[[#This Row],[Net Unit]]*(1+Table_Query_from_Mac10[[#This Row],[PriceIncreasebyType]])</f>
        <v>10.36</v>
      </c>
      <c r="S3112" s="47">
        <f>Table_Query_from_Mac10[[#This Row],[UnitPriceFuture]]*Table_Query_from_Mac10[[#This Row],[qtytoShipFuture]]</f>
        <v>393.67999999999995</v>
      </c>
      <c r="T3112" s="47">
        <f>ROUND(Table_Query_from_Mac10[[#This Row],[qty_to_ship]]*(1+Table_Query_from_Mac10[[#This Row],[VolumeIncreasebyType]]),0)</f>
        <v>38</v>
      </c>
      <c r="U3112" s="47">
        <f>Table_Query_from_Mac10[[#This Row],[qtytoShipFuture]]*Table_Query_from_Mac10[[#This Row],[Future-cost]]</f>
        <v>180.12</v>
      </c>
      <c r="V3112" s="47">
        <f>Table_Query_from_Mac10[[#This Row],[qtytoShipFuture]]-Table_Query_from_Mac10[[#This Row],[qty_to_ship]]</f>
        <v>0</v>
      </c>
      <c r="W3112" s="47">
        <f>Table_Query_from_Mac10[[#This Row],[UnitPriceFuture]]</f>
        <v>10.36</v>
      </c>
      <c r="X3112" s="47">
        <f>Table_Query_from_Mac10[[#This Row],[Unit Increase]]*Table_Query_from_Mac10[[#This Row],[UnitPriceFuture]]</f>
        <v>0</v>
      </c>
      <c r="Y3112" s="47">
        <f>Table_Query_from_Mac10[[#This Row],[Unit Increase]]*Table_Query_from_Mac10[[#This Row],[Future-cost]]</f>
        <v>0</v>
      </c>
      <c r="Z3112" s="47">
        <f>-(Table_Query_from_Mac10[[#This Row],[Incremental Sales]]+((Table_Query_from_Mac10[[#This Row],[Incremental Sales]]*-(SUM(Summary!$S$8:$S$9)))))*Summary!$S$18</f>
        <v>0</v>
      </c>
      <c r="AA3112" s="47">
        <f>IFERROR(Table_Query_from_Mac10[[#This Row],[Incremental Cost]]/Table_Query_from_Mac10[[#This Row],[Incremental Sales]],0)</f>
        <v>0</v>
      </c>
      <c r="AB3112" s="47">
        <f>IFERROR(Table_Query_from_Mac10[[#This Row],[TotalCostFuture]]/Table_Query_from_Mac10[[#This Row],[totalsalesFuture]],0)</f>
        <v>0.45752895752895761</v>
      </c>
      <c r="AN3112" s="30">
        <v>150</v>
      </c>
      <c r="AO3112">
        <f t="shared" si="96"/>
        <v>38</v>
      </c>
      <c r="AQ3112" s="30">
        <v>29.59</v>
      </c>
      <c r="AR3112">
        <f t="shared" si="97"/>
        <v>10.36</v>
      </c>
    </row>
    <row r="3113" spans="1:44" x14ac:dyDescent="0.25">
      <c r="A3113">
        <v>90318</v>
      </c>
      <c r="B3113">
        <v>3</v>
      </c>
      <c r="C3113" t="s">
        <v>59</v>
      </c>
      <c r="D3113" t="s">
        <v>49</v>
      </c>
      <c r="E3113">
        <v>9</v>
      </c>
      <c r="F3113">
        <v>9.5500000000000007</v>
      </c>
      <c r="G3113">
        <v>23.29</v>
      </c>
      <c r="H3113" s="1">
        <v>44845</v>
      </c>
      <c r="I3113" s="20">
        <v>0</v>
      </c>
      <c r="J3113" s="47">
        <f>Table_Query_from_Mac10[[#This Row],[unit_price]]-(Table_Query_from_Mac10[[#This Row],[unit_price]]*(Table_Query_from_Mac10[[#This Row],[discount_pct]]/100))</f>
        <v>23.29</v>
      </c>
      <c r="K3113" s="47">
        <f>Table_Query_from_Mac10[[#This Row],[unit_cost]]</f>
        <v>9.5500000000000007</v>
      </c>
      <c r="L3113" s="47">
        <f>Table_Query_from_Mac10[[#This Row],[Live-cost]]*(1+Table_Query_from_Mac10[[#This Row],[CogsIncreasebyTYPE]])</f>
        <v>9.5500000000000007</v>
      </c>
      <c r="M3113" s="47">
        <f>Table_Query_from_Mac10[[#This Row],[Live-cost]]*Table_Query_from_Mac10[[#This Row],[qty_to_ship]]</f>
        <v>85.95</v>
      </c>
      <c r="N3113" s="47">
        <f>IF(Table_Query_from_Mac10[[#This Row],[item_no]]="KDA",-Table_Query_from_Mac10[[#This Row],[unit_price]],Table_Query_from_Mac10[[#This Row],[Net Unit]]*Table_Query_from_Mac10[[#This Row],[qty_to_ship]])</f>
        <v>209.60999999999999</v>
      </c>
      <c r="O3113" s="47">
        <f>SUMIFS(Summary!C:C,Summary!H:H,Table_Query_from_Mac10[[#This Row],[Juiceoc]])</f>
        <v>0</v>
      </c>
      <c r="P3113" s="47">
        <f>SUMIFS(Summary!D:D,Summary!H:H,Table_Query_from_Mac10[[#This Row],[Juiceoc]])</f>
        <v>0</v>
      </c>
      <c r="Q3113" s="47">
        <f>SUMIFS(Summary!E:E,Summary!H:H,Table_Query_from_Mac10[[#This Row],[Juiceoc]])</f>
        <v>0</v>
      </c>
      <c r="R3113" s="47">
        <f>Table_Query_from_Mac10[[#This Row],[Net Unit]]*(1+Table_Query_from_Mac10[[#This Row],[PriceIncreasebyType]])</f>
        <v>23.29</v>
      </c>
      <c r="S3113" s="47">
        <f>Table_Query_from_Mac10[[#This Row],[UnitPriceFuture]]*Table_Query_from_Mac10[[#This Row],[qtytoShipFuture]]</f>
        <v>209.60999999999999</v>
      </c>
      <c r="T3113" s="47">
        <f>ROUND(Table_Query_from_Mac10[[#This Row],[qty_to_ship]]*(1+Table_Query_from_Mac10[[#This Row],[VolumeIncreasebyType]]),0)</f>
        <v>9</v>
      </c>
      <c r="U3113" s="47">
        <f>Table_Query_from_Mac10[[#This Row],[qtytoShipFuture]]*Table_Query_from_Mac10[[#This Row],[Future-cost]]</f>
        <v>85.95</v>
      </c>
      <c r="V3113" s="47">
        <f>Table_Query_from_Mac10[[#This Row],[qtytoShipFuture]]-Table_Query_from_Mac10[[#This Row],[qty_to_ship]]</f>
        <v>0</v>
      </c>
      <c r="W3113" s="47">
        <f>Table_Query_from_Mac10[[#This Row],[UnitPriceFuture]]</f>
        <v>23.29</v>
      </c>
      <c r="X3113" s="47">
        <f>Table_Query_from_Mac10[[#This Row],[Unit Increase]]*Table_Query_from_Mac10[[#This Row],[UnitPriceFuture]]</f>
        <v>0</v>
      </c>
      <c r="Y3113" s="47">
        <f>Table_Query_from_Mac10[[#This Row],[Unit Increase]]*Table_Query_from_Mac10[[#This Row],[Future-cost]]</f>
        <v>0</v>
      </c>
      <c r="Z3113" s="47">
        <f>-(Table_Query_from_Mac10[[#This Row],[Incremental Sales]]+((Table_Query_from_Mac10[[#This Row],[Incremental Sales]]*-(SUM(Summary!$S$8:$S$9)))))*Summary!$S$18</f>
        <v>0</v>
      </c>
      <c r="AA3113" s="47">
        <f>IFERROR(Table_Query_from_Mac10[[#This Row],[Incremental Cost]]/Table_Query_from_Mac10[[#This Row],[Incremental Sales]],0)</f>
        <v>0</v>
      </c>
      <c r="AB3113" s="47">
        <f>IFERROR(Table_Query_from_Mac10[[#This Row],[TotalCostFuture]]/Table_Query_from_Mac10[[#This Row],[totalsalesFuture]],0)</f>
        <v>0.41004723057106057</v>
      </c>
      <c r="AN3113" s="31">
        <v>36</v>
      </c>
      <c r="AO3113">
        <f t="shared" si="96"/>
        <v>9</v>
      </c>
      <c r="AQ3113" s="31">
        <v>66.53</v>
      </c>
      <c r="AR3113">
        <f t="shared" si="97"/>
        <v>23.29</v>
      </c>
    </row>
    <row r="3114" spans="1:44" x14ac:dyDescent="0.25">
      <c r="A3114">
        <v>90318</v>
      </c>
      <c r="B3114">
        <v>4</v>
      </c>
      <c r="C3114" t="s">
        <v>59</v>
      </c>
      <c r="D3114" t="s">
        <v>49</v>
      </c>
      <c r="E3114">
        <v>3</v>
      </c>
      <c r="F3114">
        <v>11.28</v>
      </c>
      <c r="G3114">
        <v>26.82</v>
      </c>
      <c r="H3114" s="1">
        <v>44845</v>
      </c>
      <c r="I3114" s="20">
        <v>0</v>
      </c>
      <c r="J3114" s="47">
        <f>Table_Query_from_Mac10[[#This Row],[unit_price]]-(Table_Query_from_Mac10[[#This Row],[unit_price]]*(Table_Query_from_Mac10[[#This Row],[discount_pct]]/100))</f>
        <v>26.82</v>
      </c>
      <c r="K3114" s="47">
        <f>Table_Query_from_Mac10[[#This Row],[unit_cost]]</f>
        <v>11.28</v>
      </c>
      <c r="L3114" s="47">
        <f>Table_Query_from_Mac10[[#This Row],[Live-cost]]*(1+Table_Query_from_Mac10[[#This Row],[CogsIncreasebyTYPE]])</f>
        <v>11.28</v>
      </c>
      <c r="M3114" s="47">
        <f>Table_Query_from_Mac10[[#This Row],[Live-cost]]*Table_Query_from_Mac10[[#This Row],[qty_to_ship]]</f>
        <v>33.839999999999996</v>
      </c>
      <c r="N3114" s="47">
        <f>IF(Table_Query_from_Mac10[[#This Row],[item_no]]="KDA",-Table_Query_from_Mac10[[#This Row],[unit_price]],Table_Query_from_Mac10[[#This Row],[Net Unit]]*Table_Query_from_Mac10[[#This Row],[qty_to_ship]])</f>
        <v>80.460000000000008</v>
      </c>
      <c r="O3114" s="47">
        <f>SUMIFS(Summary!C:C,Summary!H:H,Table_Query_from_Mac10[[#This Row],[Juiceoc]])</f>
        <v>0</v>
      </c>
      <c r="P3114" s="47">
        <f>SUMIFS(Summary!D:D,Summary!H:H,Table_Query_from_Mac10[[#This Row],[Juiceoc]])</f>
        <v>0</v>
      </c>
      <c r="Q3114" s="47">
        <f>SUMIFS(Summary!E:E,Summary!H:H,Table_Query_from_Mac10[[#This Row],[Juiceoc]])</f>
        <v>0</v>
      </c>
      <c r="R3114" s="47">
        <f>Table_Query_from_Mac10[[#This Row],[Net Unit]]*(1+Table_Query_from_Mac10[[#This Row],[PriceIncreasebyType]])</f>
        <v>26.82</v>
      </c>
      <c r="S3114" s="47">
        <f>Table_Query_from_Mac10[[#This Row],[UnitPriceFuture]]*Table_Query_from_Mac10[[#This Row],[qtytoShipFuture]]</f>
        <v>80.460000000000008</v>
      </c>
      <c r="T3114" s="47">
        <f>ROUND(Table_Query_from_Mac10[[#This Row],[qty_to_ship]]*(1+Table_Query_from_Mac10[[#This Row],[VolumeIncreasebyType]]),0)</f>
        <v>3</v>
      </c>
      <c r="U3114" s="47">
        <f>Table_Query_from_Mac10[[#This Row],[qtytoShipFuture]]*Table_Query_from_Mac10[[#This Row],[Future-cost]]</f>
        <v>33.839999999999996</v>
      </c>
      <c r="V3114" s="47">
        <f>Table_Query_from_Mac10[[#This Row],[qtytoShipFuture]]-Table_Query_from_Mac10[[#This Row],[qty_to_ship]]</f>
        <v>0</v>
      </c>
      <c r="W3114" s="47">
        <f>Table_Query_from_Mac10[[#This Row],[UnitPriceFuture]]</f>
        <v>26.82</v>
      </c>
      <c r="X3114" s="47">
        <f>Table_Query_from_Mac10[[#This Row],[Unit Increase]]*Table_Query_from_Mac10[[#This Row],[UnitPriceFuture]]</f>
        <v>0</v>
      </c>
      <c r="Y3114" s="47">
        <f>Table_Query_from_Mac10[[#This Row],[Unit Increase]]*Table_Query_from_Mac10[[#This Row],[Future-cost]]</f>
        <v>0</v>
      </c>
      <c r="Z3114" s="47">
        <f>-(Table_Query_from_Mac10[[#This Row],[Incremental Sales]]+((Table_Query_from_Mac10[[#This Row],[Incremental Sales]]*-(SUM(Summary!$S$8:$S$9)))))*Summary!$S$18</f>
        <v>0</v>
      </c>
      <c r="AA3114" s="47">
        <f>IFERROR(Table_Query_from_Mac10[[#This Row],[Incremental Cost]]/Table_Query_from_Mac10[[#This Row],[Incremental Sales]],0)</f>
        <v>0</v>
      </c>
      <c r="AB3114" s="47">
        <f>IFERROR(Table_Query_from_Mac10[[#This Row],[TotalCostFuture]]/Table_Query_from_Mac10[[#This Row],[totalsalesFuture]],0)</f>
        <v>0.42058165548098425</v>
      </c>
      <c r="AN3114" s="30">
        <v>12</v>
      </c>
      <c r="AO3114">
        <f t="shared" si="96"/>
        <v>3</v>
      </c>
      <c r="AQ3114" s="30">
        <v>76.64</v>
      </c>
      <c r="AR3114">
        <f t="shared" si="97"/>
        <v>26.82</v>
      </c>
    </row>
    <row r="3115" spans="1:44" x14ac:dyDescent="0.25">
      <c r="A3115">
        <v>90319</v>
      </c>
      <c r="B3115">
        <v>1</v>
      </c>
      <c r="C3115" t="s">
        <v>56</v>
      </c>
      <c r="D3115" t="s">
        <v>81</v>
      </c>
      <c r="E3115">
        <v>30</v>
      </c>
      <c r="F3115">
        <v>19.23</v>
      </c>
      <c r="G3115">
        <v>55.63</v>
      </c>
      <c r="H3115" s="1">
        <v>44846</v>
      </c>
      <c r="I3115" s="20">
        <v>0</v>
      </c>
      <c r="J3115" s="47">
        <f>Table_Query_from_Mac10[[#This Row],[unit_price]]-(Table_Query_from_Mac10[[#This Row],[unit_price]]*(Table_Query_from_Mac10[[#This Row],[discount_pct]]/100))</f>
        <v>55.63</v>
      </c>
      <c r="K3115" s="47">
        <f>Table_Query_from_Mac10[[#This Row],[unit_cost]]</f>
        <v>19.23</v>
      </c>
      <c r="L3115" s="47">
        <f>Table_Query_from_Mac10[[#This Row],[Live-cost]]*(1+Table_Query_from_Mac10[[#This Row],[CogsIncreasebyTYPE]])</f>
        <v>19.23</v>
      </c>
      <c r="M3115" s="47">
        <f>Table_Query_from_Mac10[[#This Row],[Live-cost]]*Table_Query_from_Mac10[[#This Row],[qty_to_ship]]</f>
        <v>576.9</v>
      </c>
      <c r="N3115" s="47">
        <f>IF(Table_Query_from_Mac10[[#This Row],[item_no]]="KDA",-Table_Query_from_Mac10[[#This Row],[unit_price]],Table_Query_from_Mac10[[#This Row],[Net Unit]]*Table_Query_from_Mac10[[#This Row],[qty_to_ship]])</f>
        <v>1668.9</v>
      </c>
      <c r="O3115" s="47">
        <f>SUMIFS(Summary!C:C,Summary!H:H,Table_Query_from_Mac10[[#This Row],[Juiceoc]])</f>
        <v>0</v>
      </c>
      <c r="P3115" s="47">
        <f>SUMIFS(Summary!D:D,Summary!H:H,Table_Query_from_Mac10[[#This Row],[Juiceoc]])</f>
        <v>0</v>
      </c>
      <c r="Q3115" s="47">
        <f>SUMIFS(Summary!E:E,Summary!H:H,Table_Query_from_Mac10[[#This Row],[Juiceoc]])</f>
        <v>0</v>
      </c>
      <c r="R3115" s="47">
        <f>Table_Query_from_Mac10[[#This Row],[Net Unit]]*(1+Table_Query_from_Mac10[[#This Row],[PriceIncreasebyType]])</f>
        <v>55.63</v>
      </c>
      <c r="S3115" s="47">
        <f>Table_Query_from_Mac10[[#This Row],[UnitPriceFuture]]*Table_Query_from_Mac10[[#This Row],[qtytoShipFuture]]</f>
        <v>1668.9</v>
      </c>
      <c r="T3115" s="47">
        <f>ROUND(Table_Query_from_Mac10[[#This Row],[qty_to_ship]]*(1+Table_Query_from_Mac10[[#This Row],[VolumeIncreasebyType]]),0)</f>
        <v>30</v>
      </c>
      <c r="U3115" s="47">
        <f>Table_Query_from_Mac10[[#This Row],[qtytoShipFuture]]*Table_Query_from_Mac10[[#This Row],[Future-cost]]</f>
        <v>576.9</v>
      </c>
      <c r="V3115" s="47">
        <f>Table_Query_from_Mac10[[#This Row],[qtytoShipFuture]]-Table_Query_from_Mac10[[#This Row],[qty_to_ship]]</f>
        <v>0</v>
      </c>
      <c r="W3115" s="47">
        <f>Table_Query_from_Mac10[[#This Row],[UnitPriceFuture]]</f>
        <v>55.63</v>
      </c>
      <c r="X3115" s="47">
        <f>Table_Query_from_Mac10[[#This Row],[Unit Increase]]*Table_Query_from_Mac10[[#This Row],[UnitPriceFuture]]</f>
        <v>0</v>
      </c>
      <c r="Y3115" s="47">
        <f>Table_Query_from_Mac10[[#This Row],[Unit Increase]]*Table_Query_from_Mac10[[#This Row],[Future-cost]]</f>
        <v>0</v>
      </c>
      <c r="Z3115" s="47">
        <f>-(Table_Query_from_Mac10[[#This Row],[Incremental Sales]]+((Table_Query_from_Mac10[[#This Row],[Incremental Sales]]*-(SUM(Summary!$S$8:$S$9)))))*Summary!$S$18</f>
        <v>0</v>
      </c>
      <c r="AA3115" s="47">
        <f>IFERROR(Table_Query_from_Mac10[[#This Row],[Incremental Cost]]/Table_Query_from_Mac10[[#This Row],[Incremental Sales]],0)</f>
        <v>0</v>
      </c>
      <c r="AB3115" s="47">
        <f>IFERROR(Table_Query_from_Mac10[[#This Row],[TotalCostFuture]]/Table_Query_from_Mac10[[#This Row],[totalsalesFuture]],0)</f>
        <v>0.34567679309724963</v>
      </c>
      <c r="AN3115" s="31">
        <v>120</v>
      </c>
      <c r="AO3115">
        <f t="shared" si="96"/>
        <v>30</v>
      </c>
      <c r="AQ3115" s="31">
        <v>158.93</v>
      </c>
      <c r="AR3115">
        <f t="shared" si="97"/>
        <v>55.63</v>
      </c>
    </row>
    <row r="3116" spans="1:44" x14ac:dyDescent="0.25">
      <c r="A3116">
        <v>90320</v>
      </c>
      <c r="B3116">
        <v>1</v>
      </c>
      <c r="C3116" t="s">
        <v>56</v>
      </c>
      <c r="D3116" t="s">
        <v>81</v>
      </c>
      <c r="E3116">
        <v>22</v>
      </c>
      <c r="F3116">
        <v>4.09</v>
      </c>
      <c r="G3116">
        <v>9.56</v>
      </c>
      <c r="H3116" s="1">
        <v>44860</v>
      </c>
      <c r="I3116" s="20">
        <v>0</v>
      </c>
      <c r="J3116" s="47">
        <f>Table_Query_from_Mac10[[#This Row],[unit_price]]-(Table_Query_from_Mac10[[#This Row],[unit_price]]*(Table_Query_from_Mac10[[#This Row],[discount_pct]]/100))</f>
        <v>9.56</v>
      </c>
      <c r="K3116" s="47">
        <f>Table_Query_from_Mac10[[#This Row],[unit_cost]]</f>
        <v>4.09</v>
      </c>
      <c r="L3116" s="47">
        <f>Table_Query_from_Mac10[[#This Row],[Live-cost]]*(1+Table_Query_from_Mac10[[#This Row],[CogsIncreasebyTYPE]])</f>
        <v>4.09</v>
      </c>
      <c r="M3116" s="47">
        <f>Table_Query_from_Mac10[[#This Row],[Live-cost]]*Table_Query_from_Mac10[[#This Row],[qty_to_ship]]</f>
        <v>89.97999999999999</v>
      </c>
      <c r="N3116" s="47">
        <f>IF(Table_Query_from_Mac10[[#This Row],[item_no]]="KDA",-Table_Query_from_Mac10[[#This Row],[unit_price]],Table_Query_from_Mac10[[#This Row],[Net Unit]]*Table_Query_from_Mac10[[#This Row],[qty_to_ship]])</f>
        <v>210.32000000000002</v>
      </c>
      <c r="O3116" s="47">
        <f>SUMIFS(Summary!C:C,Summary!H:H,Table_Query_from_Mac10[[#This Row],[Juiceoc]])</f>
        <v>0</v>
      </c>
      <c r="P3116" s="47">
        <f>SUMIFS(Summary!D:D,Summary!H:H,Table_Query_from_Mac10[[#This Row],[Juiceoc]])</f>
        <v>0</v>
      </c>
      <c r="Q3116" s="47">
        <f>SUMIFS(Summary!E:E,Summary!H:H,Table_Query_from_Mac10[[#This Row],[Juiceoc]])</f>
        <v>0</v>
      </c>
      <c r="R3116" s="47">
        <f>Table_Query_from_Mac10[[#This Row],[Net Unit]]*(1+Table_Query_from_Mac10[[#This Row],[PriceIncreasebyType]])</f>
        <v>9.56</v>
      </c>
      <c r="S3116" s="47">
        <f>Table_Query_from_Mac10[[#This Row],[UnitPriceFuture]]*Table_Query_from_Mac10[[#This Row],[qtytoShipFuture]]</f>
        <v>210.32000000000002</v>
      </c>
      <c r="T3116" s="47">
        <f>ROUND(Table_Query_from_Mac10[[#This Row],[qty_to_ship]]*(1+Table_Query_from_Mac10[[#This Row],[VolumeIncreasebyType]]),0)</f>
        <v>22</v>
      </c>
      <c r="U3116" s="47">
        <f>Table_Query_from_Mac10[[#This Row],[qtytoShipFuture]]*Table_Query_from_Mac10[[#This Row],[Future-cost]]</f>
        <v>89.97999999999999</v>
      </c>
      <c r="V3116" s="47">
        <f>Table_Query_from_Mac10[[#This Row],[qtytoShipFuture]]-Table_Query_from_Mac10[[#This Row],[qty_to_ship]]</f>
        <v>0</v>
      </c>
      <c r="W3116" s="47">
        <f>Table_Query_from_Mac10[[#This Row],[UnitPriceFuture]]</f>
        <v>9.56</v>
      </c>
      <c r="X3116" s="47">
        <f>Table_Query_from_Mac10[[#This Row],[Unit Increase]]*Table_Query_from_Mac10[[#This Row],[UnitPriceFuture]]</f>
        <v>0</v>
      </c>
      <c r="Y3116" s="47">
        <f>Table_Query_from_Mac10[[#This Row],[Unit Increase]]*Table_Query_from_Mac10[[#This Row],[Future-cost]]</f>
        <v>0</v>
      </c>
      <c r="Z3116" s="47">
        <f>-(Table_Query_from_Mac10[[#This Row],[Incremental Sales]]+((Table_Query_from_Mac10[[#This Row],[Incremental Sales]]*-(SUM(Summary!$S$8:$S$9)))))*Summary!$S$18</f>
        <v>0</v>
      </c>
      <c r="AA3116" s="47">
        <f>IFERROR(Table_Query_from_Mac10[[#This Row],[Incremental Cost]]/Table_Query_from_Mac10[[#This Row],[Incremental Sales]],0)</f>
        <v>0</v>
      </c>
      <c r="AB3116" s="47">
        <f>IFERROR(Table_Query_from_Mac10[[#This Row],[TotalCostFuture]]/Table_Query_from_Mac10[[#This Row],[totalsalesFuture]],0)</f>
        <v>0.42782426778242666</v>
      </c>
      <c r="AN3116" s="30">
        <v>88</v>
      </c>
      <c r="AO3116">
        <f t="shared" si="96"/>
        <v>22</v>
      </c>
      <c r="AQ3116" s="30">
        <v>27.32</v>
      </c>
      <c r="AR3116">
        <f t="shared" si="97"/>
        <v>9.56</v>
      </c>
    </row>
    <row r="3117" spans="1:44" x14ac:dyDescent="0.25">
      <c r="A3117">
        <v>90320</v>
      </c>
      <c r="B3117">
        <v>2</v>
      </c>
      <c r="C3117" t="s">
        <v>55</v>
      </c>
      <c r="D3117" t="s">
        <v>81</v>
      </c>
      <c r="E3117">
        <v>60</v>
      </c>
      <c r="F3117">
        <v>5</v>
      </c>
      <c r="G3117">
        <v>12.58</v>
      </c>
      <c r="H3117" s="1">
        <v>44860</v>
      </c>
      <c r="I3117" s="20">
        <v>0</v>
      </c>
      <c r="J3117" s="47">
        <f>Table_Query_from_Mac10[[#This Row],[unit_price]]-(Table_Query_from_Mac10[[#This Row],[unit_price]]*(Table_Query_from_Mac10[[#This Row],[discount_pct]]/100))</f>
        <v>12.58</v>
      </c>
      <c r="K3117" s="47">
        <f>Table_Query_from_Mac10[[#This Row],[unit_cost]]</f>
        <v>5</v>
      </c>
      <c r="L3117" s="47">
        <f>Table_Query_from_Mac10[[#This Row],[Live-cost]]*(1+Table_Query_from_Mac10[[#This Row],[CogsIncreasebyTYPE]])</f>
        <v>5</v>
      </c>
      <c r="M3117" s="47">
        <f>Table_Query_from_Mac10[[#This Row],[Live-cost]]*Table_Query_from_Mac10[[#This Row],[qty_to_ship]]</f>
        <v>300</v>
      </c>
      <c r="N3117" s="47">
        <f>IF(Table_Query_from_Mac10[[#This Row],[item_no]]="KDA",-Table_Query_from_Mac10[[#This Row],[unit_price]],Table_Query_from_Mac10[[#This Row],[Net Unit]]*Table_Query_from_Mac10[[#This Row],[qty_to_ship]])</f>
        <v>754.8</v>
      </c>
      <c r="O3117" s="47">
        <f>SUMIFS(Summary!C:C,Summary!H:H,Table_Query_from_Mac10[[#This Row],[Juiceoc]])</f>
        <v>0</v>
      </c>
      <c r="P3117" s="47">
        <f>SUMIFS(Summary!D:D,Summary!H:H,Table_Query_from_Mac10[[#This Row],[Juiceoc]])</f>
        <v>0</v>
      </c>
      <c r="Q3117" s="47">
        <f>SUMIFS(Summary!E:E,Summary!H:H,Table_Query_from_Mac10[[#This Row],[Juiceoc]])</f>
        <v>0</v>
      </c>
      <c r="R3117" s="47">
        <f>Table_Query_from_Mac10[[#This Row],[Net Unit]]*(1+Table_Query_from_Mac10[[#This Row],[PriceIncreasebyType]])</f>
        <v>12.58</v>
      </c>
      <c r="S3117" s="47">
        <f>Table_Query_from_Mac10[[#This Row],[UnitPriceFuture]]*Table_Query_from_Mac10[[#This Row],[qtytoShipFuture]]</f>
        <v>754.8</v>
      </c>
      <c r="T3117" s="47">
        <f>ROUND(Table_Query_from_Mac10[[#This Row],[qty_to_ship]]*(1+Table_Query_from_Mac10[[#This Row],[VolumeIncreasebyType]]),0)</f>
        <v>60</v>
      </c>
      <c r="U3117" s="47">
        <f>Table_Query_from_Mac10[[#This Row],[qtytoShipFuture]]*Table_Query_from_Mac10[[#This Row],[Future-cost]]</f>
        <v>300</v>
      </c>
      <c r="V3117" s="47">
        <f>Table_Query_from_Mac10[[#This Row],[qtytoShipFuture]]-Table_Query_from_Mac10[[#This Row],[qty_to_ship]]</f>
        <v>0</v>
      </c>
      <c r="W3117" s="47">
        <f>Table_Query_from_Mac10[[#This Row],[UnitPriceFuture]]</f>
        <v>12.58</v>
      </c>
      <c r="X3117" s="47">
        <f>Table_Query_from_Mac10[[#This Row],[Unit Increase]]*Table_Query_from_Mac10[[#This Row],[UnitPriceFuture]]</f>
        <v>0</v>
      </c>
      <c r="Y3117" s="47">
        <f>Table_Query_from_Mac10[[#This Row],[Unit Increase]]*Table_Query_from_Mac10[[#This Row],[Future-cost]]</f>
        <v>0</v>
      </c>
      <c r="Z3117" s="47">
        <f>-(Table_Query_from_Mac10[[#This Row],[Incremental Sales]]+((Table_Query_from_Mac10[[#This Row],[Incremental Sales]]*-(SUM(Summary!$S$8:$S$9)))))*Summary!$S$18</f>
        <v>0</v>
      </c>
      <c r="AA3117" s="47">
        <f>IFERROR(Table_Query_from_Mac10[[#This Row],[Incremental Cost]]/Table_Query_from_Mac10[[#This Row],[Incremental Sales]],0)</f>
        <v>0</v>
      </c>
      <c r="AB3117" s="47">
        <f>IFERROR(Table_Query_from_Mac10[[#This Row],[TotalCostFuture]]/Table_Query_from_Mac10[[#This Row],[totalsalesFuture]],0)</f>
        <v>0.39745627980922099</v>
      </c>
      <c r="AN3117" s="31">
        <v>240</v>
      </c>
      <c r="AO3117">
        <f t="shared" si="96"/>
        <v>60</v>
      </c>
      <c r="AQ3117" s="31">
        <v>35.950000000000003</v>
      </c>
      <c r="AR3117">
        <f t="shared" si="97"/>
        <v>12.58</v>
      </c>
    </row>
    <row r="3118" spans="1:44" x14ac:dyDescent="0.25">
      <c r="A3118">
        <v>90320</v>
      </c>
      <c r="B3118">
        <v>3</v>
      </c>
      <c r="C3118" t="s">
        <v>55</v>
      </c>
      <c r="D3118" t="s">
        <v>81</v>
      </c>
      <c r="E3118">
        <v>24</v>
      </c>
      <c r="F3118">
        <v>6</v>
      </c>
      <c r="G3118">
        <v>14.93</v>
      </c>
      <c r="H3118" s="1">
        <v>44860</v>
      </c>
      <c r="I3118" s="20">
        <v>0</v>
      </c>
      <c r="J3118" s="47">
        <f>Table_Query_from_Mac10[[#This Row],[unit_price]]-(Table_Query_from_Mac10[[#This Row],[unit_price]]*(Table_Query_from_Mac10[[#This Row],[discount_pct]]/100))</f>
        <v>14.93</v>
      </c>
      <c r="K3118" s="47">
        <f>Table_Query_from_Mac10[[#This Row],[unit_cost]]</f>
        <v>6</v>
      </c>
      <c r="L3118" s="47">
        <f>Table_Query_from_Mac10[[#This Row],[Live-cost]]*(1+Table_Query_from_Mac10[[#This Row],[CogsIncreasebyTYPE]])</f>
        <v>6</v>
      </c>
      <c r="M3118" s="47">
        <f>Table_Query_from_Mac10[[#This Row],[Live-cost]]*Table_Query_from_Mac10[[#This Row],[qty_to_ship]]</f>
        <v>144</v>
      </c>
      <c r="N3118" s="47">
        <f>IF(Table_Query_from_Mac10[[#This Row],[item_no]]="KDA",-Table_Query_from_Mac10[[#This Row],[unit_price]],Table_Query_from_Mac10[[#This Row],[Net Unit]]*Table_Query_from_Mac10[[#This Row],[qty_to_ship]])</f>
        <v>358.32</v>
      </c>
      <c r="O3118" s="47">
        <f>SUMIFS(Summary!C:C,Summary!H:H,Table_Query_from_Mac10[[#This Row],[Juiceoc]])</f>
        <v>0</v>
      </c>
      <c r="P3118" s="47">
        <f>SUMIFS(Summary!D:D,Summary!H:H,Table_Query_from_Mac10[[#This Row],[Juiceoc]])</f>
        <v>0</v>
      </c>
      <c r="Q3118" s="47">
        <f>SUMIFS(Summary!E:E,Summary!H:H,Table_Query_from_Mac10[[#This Row],[Juiceoc]])</f>
        <v>0</v>
      </c>
      <c r="R3118" s="47">
        <f>Table_Query_from_Mac10[[#This Row],[Net Unit]]*(1+Table_Query_from_Mac10[[#This Row],[PriceIncreasebyType]])</f>
        <v>14.93</v>
      </c>
      <c r="S3118" s="47">
        <f>Table_Query_from_Mac10[[#This Row],[UnitPriceFuture]]*Table_Query_from_Mac10[[#This Row],[qtytoShipFuture]]</f>
        <v>358.32</v>
      </c>
      <c r="T3118" s="47">
        <f>ROUND(Table_Query_from_Mac10[[#This Row],[qty_to_ship]]*(1+Table_Query_from_Mac10[[#This Row],[VolumeIncreasebyType]]),0)</f>
        <v>24</v>
      </c>
      <c r="U3118" s="47">
        <f>Table_Query_from_Mac10[[#This Row],[qtytoShipFuture]]*Table_Query_from_Mac10[[#This Row],[Future-cost]]</f>
        <v>144</v>
      </c>
      <c r="V3118" s="47">
        <f>Table_Query_from_Mac10[[#This Row],[qtytoShipFuture]]-Table_Query_from_Mac10[[#This Row],[qty_to_ship]]</f>
        <v>0</v>
      </c>
      <c r="W3118" s="47">
        <f>Table_Query_from_Mac10[[#This Row],[UnitPriceFuture]]</f>
        <v>14.93</v>
      </c>
      <c r="X3118" s="47">
        <f>Table_Query_from_Mac10[[#This Row],[Unit Increase]]*Table_Query_from_Mac10[[#This Row],[UnitPriceFuture]]</f>
        <v>0</v>
      </c>
      <c r="Y3118" s="47">
        <f>Table_Query_from_Mac10[[#This Row],[Unit Increase]]*Table_Query_from_Mac10[[#This Row],[Future-cost]]</f>
        <v>0</v>
      </c>
      <c r="Z3118" s="47">
        <f>-(Table_Query_from_Mac10[[#This Row],[Incremental Sales]]+((Table_Query_from_Mac10[[#This Row],[Incremental Sales]]*-(SUM(Summary!$S$8:$S$9)))))*Summary!$S$18</f>
        <v>0</v>
      </c>
      <c r="AA3118" s="47">
        <f>IFERROR(Table_Query_from_Mac10[[#This Row],[Incremental Cost]]/Table_Query_from_Mac10[[#This Row],[Incremental Sales]],0)</f>
        <v>0</v>
      </c>
      <c r="AB3118" s="47">
        <f>IFERROR(Table_Query_from_Mac10[[#This Row],[TotalCostFuture]]/Table_Query_from_Mac10[[#This Row],[totalsalesFuture]],0)</f>
        <v>0.40187541862022774</v>
      </c>
      <c r="AN3118" s="30">
        <v>96</v>
      </c>
      <c r="AO3118">
        <f t="shared" si="96"/>
        <v>24</v>
      </c>
      <c r="AQ3118" s="30">
        <v>42.65</v>
      </c>
      <c r="AR3118">
        <f t="shared" si="97"/>
        <v>14.93</v>
      </c>
    </row>
    <row r="3119" spans="1:44" x14ac:dyDescent="0.25">
      <c r="A3119">
        <v>90320</v>
      </c>
      <c r="B3119">
        <v>4</v>
      </c>
      <c r="C3119" t="s">
        <v>55</v>
      </c>
      <c r="D3119" t="s">
        <v>81</v>
      </c>
      <c r="E3119">
        <v>16</v>
      </c>
      <c r="F3119">
        <v>7.37</v>
      </c>
      <c r="G3119">
        <v>18.7</v>
      </c>
      <c r="H3119" s="1">
        <v>44860</v>
      </c>
      <c r="I3119" s="20">
        <v>0</v>
      </c>
      <c r="J3119" s="47">
        <f>Table_Query_from_Mac10[[#This Row],[unit_price]]-(Table_Query_from_Mac10[[#This Row],[unit_price]]*(Table_Query_from_Mac10[[#This Row],[discount_pct]]/100))</f>
        <v>18.7</v>
      </c>
      <c r="K3119" s="47">
        <f>Table_Query_from_Mac10[[#This Row],[unit_cost]]</f>
        <v>7.37</v>
      </c>
      <c r="L3119" s="47">
        <f>Table_Query_from_Mac10[[#This Row],[Live-cost]]*(1+Table_Query_from_Mac10[[#This Row],[CogsIncreasebyTYPE]])</f>
        <v>7.37</v>
      </c>
      <c r="M3119" s="47">
        <f>Table_Query_from_Mac10[[#This Row],[Live-cost]]*Table_Query_from_Mac10[[#This Row],[qty_to_ship]]</f>
        <v>117.92</v>
      </c>
      <c r="N3119" s="47">
        <f>IF(Table_Query_from_Mac10[[#This Row],[item_no]]="KDA",-Table_Query_from_Mac10[[#This Row],[unit_price]],Table_Query_from_Mac10[[#This Row],[Net Unit]]*Table_Query_from_Mac10[[#This Row],[qty_to_ship]])</f>
        <v>299.2</v>
      </c>
      <c r="O3119" s="47">
        <f>SUMIFS(Summary!C:C,Summary!H:H,Table_Query_from_Mac10[[#This Row],[Juiceoc]])</f>
        <v>0</v>
      </c>
      <c r="P3119" s="47">
        <f>SUMIFS(Summary!D:D,Summary!H:H,Table_Query_from_Mac10[[#This Row],[Juiceoc]])</f>
        <v>0</v>
      </c>
      <c r="Q3119" s="47">
        <f>SUMIFS(Summary!E:E,Summary!H:H,Table_Query_from_Mac10[[#This Row],[Juiceoc]])</f>
        <v>0</v>
      </c>
      <c r="R3119" s="47">
        <f>Table_Query_from_Mac10[[#This Row],[Net Unit]]*(1+Table_Query_from_Mac10[[#This Row],[PriceIncreasebyType]])</f>
        <v>18.7</v>
      </c>
      <c r="S3119" s="47">
        <f>Table_Query_from_Mac10[[#This Row],[UnitPriceFuture]]*Table_Query_from_Mac10[[#This Row],[qtytoShipFuture]]</f>
        <v>299.2</v>
      </c>
      <c r="T3119" s="47">
        <f>ROUND(Table_Query_from_Mac10[[#This Row],[qty_to_ship]]*(1+Table_Query_from_Mac10[[#This Row],[VolumeIncreasebyType]]),0)</f>
        <v>16</v>
      </c>
      <c r="U3119" s="47">
        <f>Table_Query_from_Mac10[[#This Row],[qtytoShipFuture]]*Table_Query_from_Mac10[[#This Row],[Future-cost]]</f>
        <v>117.92</v>
      </c>
      <c r="V3119" s="47">
        <f>Table_Query_from_Mac10[[#This Row],[qtytoShipFuture]]-Table_Query_from_Mac10[[#This Row],[qty_to_ship]]</f>
        <v>0</v>
      </c>
      <c r="W3119" s="47">
        <f>Table_Query_from_Mac10[[#This Row],[UnitPriceFuture]]</f>
        <v>18.7</v>
      </c>
      <c r="X3119" s="47">
        <f>Table_Query_from_Mac10[[#This Row],[Unit Increase]]*Table_Query_from_Mac10[[#This Row],[UnitPriceFuture]]</f>
        <v>0</v>
      </c>
      <c r="Y3119" s="47">
        <f>Table_Query_from_Mac10[[#This Row],[Unit Increase]]*Table_Query_from_Mac10[[#This Row],[Future-cost]]</f>
        <v>0</v>
      </c>
      <c r="Z3119" s="47">
        <f>-(Table_Query_from_Mac10[[#This Row],[Incremental Sales]]+((Table_Query_from_Mac10[[#This Row],[Incremental Sales]]*-(SUM(Summary!$S$8:$S$9)))))*Summary!$S$18</f>
        <v>0</v>
      </c>
      <c r="AA3119" s="47">
        <f>IFERROR(Table_Query_from_Mac10[[#This Row],[Incremental Cost]]/Table_Query_from_Mac10[[#This Row],[Incremental Sales]],0)</f>
        <v>0</v>
      </c>
      <c r="AB3119" s="47">
        <f>IFERROR(Table_Query_from_Mac10[[#This Row],[TotalCostFuture]]/Table_Query_from_Mac10[[#This Row],[totalsalesFuture]],0)</f>
        <v>0.39411764705882357</v>
      </c>
      <c r="AN3119" s="31">
        <v>62</v>
      </c>
      <c r="AO3119">
        <f t="shared" si="96"/>
        <v>16</v>
      </c>
      <c r="AQ3119" s="31">
        <v>53.43</v>
      </c>
      <c r="AR3119">
        <f t="shared" si="97"/>
        <v>18.7</v>
      </c>
    </row>
    <row r="3120" spans="1:44" x14ac:dyDescent="0.25">
      <c r="A3120">
        <v>90320</v>
      </c>
      <c r="B3120">
        <v>5</v>
      </c>
      <c r="C3120" t="s">
        <v>55</v>
      </c>
      <c r="D3120" t="s">
        <v>81</v>
      </c>
      <c r="E3120">
        <v>8</v>
      </c>
      <c r="F3120">
        <v>8.81</v>
      </c>
      <c r="G3120">
        <v>23.26</v>
      </c>
      <c r="H3120" s="1">
        <v>44860</v>
      </c>
      <c r="I3120" s="20">
        <v>0</v>
      </c>
      <c r="J3120" s="47">
        <f>Table_Query_from_Mac10[[#This Row],[unit_price]]-(Table_Query_from_Mac10[[#This Row],[unit_price]]*(Table_Query_from_Mac10[[#This Row],[discount_pct]]/100))</f>
        <v>23.26</v>
      </c>
      <c r="K3120" s="47">
        <f>Table_Query_from_Mac10[[#This Row],[unit_cost]]</f>
        <v>8.81</v>
      </c>
      <c r="L3120" s="47">
        <f>Table_Query_from_Mac10[[#This Row],[Live-cost]]*(1+Table_Query_from_Mac10[[#This Row],[CogsIncreasebyTYPE]])</f>
        <v>8.81</v>
      </c>
      <c r="M3120" s="47">
        <f>Table_Query_from_Mac10[[#This Row],[Live-cost]]*Table_Query_from_Mac10[[#This Row],[qty_to_ship]]</f>
        <v>70.48</v>
      </c>
      <c r="N3120" s="47">
        <f>IF(Table_Query_from_Mac10[[#This Row],[item_no]]="KDA",-Table_Query_from_Mac10[[#This Row],[unit_price]],Table_Query_from_Mac10[[#This Row],[Net Unit]]*Table_Query_from_Mac10[[#This Row],[qty_to_ship]])</f>
        <v>186.08</v>
      </c>
      <c r="O3120" s="47">
        <f>SUMIFS(Summary!C:C,Summary!H:H,Table_Query_from_Mac10[[#This Row],[Juiceoc]])</f>
        <v>0</v>
      </c>
      <c r="P3120" s="47">
        <f>SUMIFS(Summary!D:D,Summary!H:H,Table_Query_from_Mac10[[#This Row],[Juiceoc]])</f>
        <v>0</v>
      </c>
      <c r="Q3120" s="47">
        <f>SUMIFS(Summary!E:E,Summary!H:H,Table_Query_from_Mac10[[#This Row],[Juiceoc]])</f>
        <v>0</v>
      </c>
      <c r="R3120" s="47">
        <f>Table_Query_from_Mac10[[#This Row],[Net Unit]]*(1+Table_Query_from_Mac10[[#This Row],[PriceIncreasebyType]])</f>
        <v>23.26</v>
      </c>
      <c r="S3120" s="47">
        <f>Table_Query_from_Mac10[[#This Row],[UnitPriceFuture]]*Table_Query_from_Mac10[[#This Row],[qtytoShipFuture]]</f>
        <v>186.08</v>
      </c>
      <c r="T3120" s="47">
        <f>ROUND(Table_Query_from_Mac10[[#This Row],[qty_to_ship]]*(1+Table_Query_from_Mac10[[#This Row],[VolumeIncreasebyType]]),0)</f>
        <v>8</v>
      </c>
      <c r="U3120" s="47">
        <f>Table_Query_from_Mac10[[#This Row],[qtytoShipFuture]]*Table_Query_from_Mac10[[#This Row],[Future-cost]]</f>
        <v>70.48</v>
      </c>
      <c r="V3120" s="47">
        <f>Table_Query_from_Mac10[[#This Row],[qtytoShipFuture]]-Table_Query_from_Mac10[[#This Row],[qty_to_ship]]</f>
        <v>0</v>
      </c>
      <c r="W3120" s="47">
        <f>Table_Query_from_Mac10[[#This Row],[UnitPriceFuture]]</f>
        <v>23.26</v>
      </c>
      <c r="X3120" s="47">
        <f>Table_Query_from_Mac10[[#This Row],[Unit Increase]]*Table_Query_from_Mac10[[#This Row],[UnitPriceFuture]]</f>
        <v>0</v>
      </c>
      <c r="Y3120" s="47">
        <f>Table_Query_from_Mac10[[#This Row],[Unit Increase]]*Table_Query_from_Mac10[[#This Row],[Future-cost]]</f>
        <v>0</v>
      </c>
      <c r="Z3120" s="47">
        <f>-(Table_Query_from_Mac10[[#This Row],[Incremental Sales]]+((Table_Query_from_Mac10[[#This Row],[Incremental Sales]]*-(SUM(Summary!$S$8:$S$9)))))*Summary!$S$18</f>
        <v>0</v>
      </c>
      <c r="AA3120" s="47">
        <f>IFERROR(Table_Query_from_Mac10[[#This Row],[Incremental Cost]]/Table_Query_from_Mac10[[#This Row],[Incremental Sales]],0)</f>
        <v>0</v>
      </c>
      <c r="AB3120" s="47">
        <f>IFERROR(Table_Query_from_Mac10[[#This Row],[TotalCostFuture]]/Table_Query_from_Mac10[[#This Row],[totalsalesFuture]],0)</f>
        <v>0.37876182287188304</v>
      </c>
      <c r="AN3120" s="30">
        <v>30</v>
      </c>
      <c r="AO3120">
        <f t="shared" si="96"/>
        <v>8</v>
      </c>
      <c r="AQ3120" s="30">
        <v>66.459999999999994</v>
      </c>
      <c r="AR3120">
        <f t="shared" si="97"/>
        <v>23.26</v>
      </c>
    </row>
    <row r="3121" spans="1:44" x14ac:dyDescent="0.25">
      <c r="A3121">
        <v>90321</v>
      </c>
      <c r="B3121">
        <v>1</v>
      </c>
      <c r="C3121" t="s">
        <v>55</v>
      </c>
      <c r="D3121" t="s">
        <v>81</v>
      </c>
      <c r="E3121">
        <v>15</v>
      </c>
      <c r="F3121">
        <v>10.18</v>
      </c>
      <c r="G3121">
        <v>27.29</v>
      </c>
      <c r="H3121" s="1">
        <v>44862</v>
      </c>
      <c r="I3121" s="20">
        <v>0</v>
      </c>
      <c r="J3121" s="47">
        <f>Table_Query_from_Mac10[[#This Row],[unit_price]]-(Table_Query_from_Mac10[[#This Row],[unit_price]]*(Table_Query_from_Mac10[[#This Row],[discount_pct]]/100))</f>
        <v>27.29</v>
      </c>
      <c r="K3121" s="47">
        <f>Table_Query_from_Mac10[[#This Row],[unit_cost]]</f>
        <v>10.18</v>
      </c>
      <c r="L3121" s="47">
        <f>Table_Query_from_Mac10[[#This Row],[Live-cost]]*(1+Table_Query_from_Mac10[[#This Row],[CogsIncreasebyTYPE]])</f>
        <v>10.18</v>
      </c>
      <c r="M3121" s="47">
        <f>Table_Query_from_Mac10[[#This Row],[Live-cost]]*Table_Query_from_Mac10[[#This Row],[qty_to_ship]]</f>
        <v>152.69999999999999</v>
      </c>
      <c r="N3121" s="47">
        <f>IF(Table_Query_from_Mac10[[#This Row],[item_no]]="KDA",-Table_Query_from_Mac10[[#This Row],[unit_price]],Table_Query_from_Mac10[[#This Row],[Net Unit]]*Table_Query_from_Mac10[[#This Row],[qty_to_ship]])</f>
        <v>409.34999999999997</v>
      </c>
      <c r="O3121" s="47">
        <f>SUMIFS(Summary!C:C,Summary!H:H,Table_Query_from_Mac10[[#This Row],[Juiceoc]])</f>
        <v>0</v>
      </c>
      <c r="P3121" s="47">
        <f>SUMIFS(Summary!D:D,Summary!H:H,Table_Query_from_Mac10[[#This Row],[Juiceoc]])</f>
        <v>0</v>
      </c>
      <c r="Q3121" s="47">
        <f>SUMIFS(Summary!E:E,Summary!H:H,Table_Query_from_Mac10[[#This Row],[Juiceoc]])</f>
        <v>0</v>
      </c>
      <c r="R3121" s="47">
        <f>Table_Query_from_Mac10[[#This Row],[Net Unit]]*(1+Table_Query_from_Mac10[[#This Row],[PriceIncreasebyType]])</f>
        <v>27.29</v>
      </c>
      <c r="S3121" s="47">
        <f>Table_Query_from_Mac10[[#This Row],[UnitPriceFuture]]*Table_Query_from_Mac10[[#This Row],[qtytoShipFuture]]</f>
        <v>409.34999999999997</v>
      </c>
      <c r="T3121" s="47">
        <f>ROUND(Table_Query_from_Mac10[[#This Row],[qty_to_ship]]*(1+Table_Query_from_Mac10[[#This Row],[VolumeIncreasebyType]]),0)</f>
        <v>15</v>
      </c>
      <c r="U3121" s="47">
        <f>Table_Query_from_Mac10[[#This Row],[qtytoShipFuture]]*Table_Query_from_Mac10[[#This Row],[Future-cost]]</f>
        <v>152.69999999999999</v>
      </c>
      <c r="V3121" s="47">
        <f>Table_Query_from_Mac10[[#This Row],[qtytoShipFuture]]-Table_Query_from_Mac10[[#This Row],[qty_to_ship]]</f>
        <v>0</v>
      </c>
      <c r="W3121" s="47">
        <f>Table_Query_from_Mac10[[#This Row],[UnitPriceFuture]]</f>
        <v>27.29</v>
      </c>
      <c r="X3121" s="47">
        <f>Table_Query_from_Mac10[[#This Row],[Unit Increase]]*Table_Query_from_Mac10[[#This Row],[UnitPriceFuture]]</f>
        <v>0</v>
      </c>
      <c r="Y3121" s="47">
        <f>Table_Query_from_Mac10[[#This Row],[Unit Increase]]*Table_Query_from_Mac10[[#This Row],[Future-cost]]</f>
        <v>0</v>
      </c>
      <c r="Z3121" s="47">
        <f>-(Table_Query_from_Mac10[[#This Row],[Incremental Sales]]+((Table_Query_from_Mac10[[#This Row],[Incremental Sales]]*-(SUM(Summary!$S$8:$S$9)))))*Summary!$S$18</f>
        <v>0</v>
      </c>
      <c r="AA3121" s="47">
        <f>IFERROR(Table_Query_from_Mac10[[#This Row],[Incremental Cost]]/Table_Query_from_Mac10[[#This Row],[Incremental Sales]],0)</f>
        <v>0</v>
      </c>
      <c r="AB3121" s="47">
        <f>IFERROR(Table_Query_from_Mac10[[#This Row],[TotalCostFuture]]/Table_Query_from_Mac10[[#This Row],[totalsalesFuture]],0)</f>
        <v>0.37303041407108833</v>
      </c>
      <c r="AN3121" s="31">
        <v>60</v>
      </c>
      <c r="AO3121">
        <f t="shared" si="96"/>
        <v>15</v>
      </c>
      <c r="AQ3121" s="31">
        <v>77.959999999999994</v>
      </c>
      <c r="AR3121">
        <f t="shared" si="97"/>
        <v>27.29</v>
      </c>
    </row>
    <row r="3122" spans="1:44" x14ac:dyDescent="0.25">
      <c r="A3122">
        <v>90321</v>
      </c>
      <c r="B3122">
        <v>2</v>
      </c>
      <c r="C3122" t="s">
        <v>55</v>
      </c>
      <c r="D3122" t="s">
        <v>81</v>
      </c>
      <c r="E3122">
        <v>16</v>
      </c>
      <c r="F3122">
        <v>12.04</v>
      </c>
      <c r="G3122">
        <v>31.43</v>
      </c>
      <c r="H3122" s="1">
        <v>44862</v>
      </c>
      <c r="I3122" s="20">
        <v>0</v>
      </c>
      <c r="J3122" s="47">
        <f>Table_Query_from_Mac10[[#This Row],[unit_price]]-(Table_Query_from_Mac10[[#This Row],[unit_price]]*(Table_Query_from_Mac10[[#This Row],[discount_pct]]/100))</f>
        <v>31.43</v>
      </c>
      <c r="K3122" s="47">
        <f>Table_Query_from_Mac10[[#This Row],[unit_cost]]</f>
        <v>12.04</v>
      </c>
      <c r="L3122" s="47">
        <f>Table_Query_from_Mac10[[#This Row],[Live-cost]]*(1+Table_Query_from_Mac10[[#This Row],[CogsIncreasebyTYPE]])</f>
        <v>12.04</v>
      </c>
      <c r="M3122" s="47">
        <f>Table_Query_from_Mac10[[#This Row],[Live-cost]]*Table_Query_from_Mac10[[#This Row],[qty_to_ship]]</f>
        <v>192.64</v>
      </c>
      <c r="N3122" s="47">
        <f>IF(Table_Query_from_Mac10[[#This Row],[item_no]]="KDA",-Table_Query_from_Mac10[[#This Row],[unit_price]],Table_Query_from_Mac10[[#This Row],[Net Unit]]*Table_Query_from_Mac10[[#This Row],[qty_to_ship]])</f>
        <v>502.88</v>
      </c>
      <c r="O3122" s="47">
        <f>SUMIFS(Summary!C:C,Summary!H:H,Table_Query_from_Mac10[[#This Row],[Juiceoc]])</f>
        <v>0</v>
      </c>
      <c r="P3122" s="47">
        <f>SUMIFS(Summary!D:D,Summary!H:H,Table_Query_from_Mac10[[#This Row],[Juiceoc]])</f>
        <v>0</v>
      </c>
      <c r="Q3122" s="47">
        <f>SUMIFS(Summary!E:E,Summary!H:H,Table_Query_from_Mac10[[#This Row],[Juiceoc]])</f>
        <v>0</v>
      </c>
      <c r="R3122" s="47">
        <f>Table_Query_from_Mac10[[#This Row],[Net Unit]]*(1+Table_Query_from_Mac10[[#This Row],[PriceIncreasebyType]])</f>
        <v>31.43</v>
      </c>
      <c r="S3122" s="47">
        <f>Table_Query_from_Mac10[[#This Row],[UnitPriceFuture]]*Table_Query_from_Mac10[[#This Row],[qtytoShipFuture]]</f>
        <v>502.88</v>
      </c>
      <c r="T3122" s="47">
        <f>ROUND(Table_Query_from_Mac10[[#This Row],[qty_to_ship]]*(1+Table_Query_from_Mac10[[#This Row],[VolumeIncreasebyType]]),0)</f>
        <v>16</v>
      </c>
      <c r="U3122" s="47">
        <f>Table_Query_from_Mac10[[#This Row],[qtytoShipFuture]]*Table_Query_from_Mac10[[#This Row],[Future-cost]]</f>
        <v>192.64</v>
      </c>
      <c r="V3122" s="47">
        <f>Table_Query_from_Mac10[[#This Row],[qtytoShipFuture]]-Table_Query_from_Mac10[[#This Row],[qty_to_ship]]</f>
        <v>0</v>
      </c>
      <c r="W3122" s="47">
        <f>Table_Query_from_Mac10[[#This Row],[UnitPriceFuture]]</f>
        <v>31.43</v>
      </c>
      <c r="X3122" s="47">
        <f>Table_Query_from_Mac10[[#This Row],[Unit Increase]]*Table_Query_from_Mac10[[#This Row],[UnitPriceFuture]]</f>
        <v>0</v>
      </c>
      <c r="Y3122" s="47">
        <f>Table_Query_from_Mac10[[#This Row],[Unit Increase]]*Table_Query_from_Mac10[[#This Row],[Future-cost]]</f>
        <v>0</v>
      </c>
      <c r="Z3122" s="47">
        <f>-(Table_Query_from_Mac10[[#This Row],[Incremental Sales]]+((Table_Query_from_Mac10[[#This Row],[Incremental Sales]]*-(SUM(Summary!$S$8:$S$9)))))*Summary!$S$18</f>
        <v>0</v>
      </c>
      <c r="AA3122" s="47">
        <f>IFERROR(Table_Query_from_Mac10[[#This Row],[Incremental Cost]]/Table_Query_from_Mac10[[#This Row],[Incremental Sales]],0)</f>
        <v>0</v>
      </c>
      <c r="AB3122" s="47">
        <f>IFERROR(Table_Query_from_Mac10[[#This Row],[TotalCostFuture]]/Table_Query_from_Mac10[[#This Row],[totalsalesFuture]],0)</f>
        <v>0.38307349665924273</v>
      </c>
      <c r="AN3122" s="30">
        <v>64</v>
      </c>
      <c r="AO3122">
        <f t="shared" si="96"/>
        <v>16</v>
      </c>
      <c r="AQ3122" s="30">
        <v>89.79</v>
      </c>
      <c r="AR3122">
        <f t="shared" si="97"/>
        <v>31.43</v>
      </c>
    </row>
    <row r="3123" spans="1:44" x14ac:dyDescent="0.25">
      <c r="A3123">
        <v>90321</v>
      </c>
      <c r="B3123">
        <v>3</v>
      </c>
      <c r="C3123" t="s">
        <v>55</v>
      </c>
      <c r="D3123" t="s">
        <v>81</v>
      </c>
      <c r="E3123">
        <v>48</v>
      </c>
      <c r="F3123">
        <v>6</v>
      </c>
      <c r="G3123">
        <v>14.48</v>
      </c>
      <c r="H3123" s="1">
        <v>44862</v>
      </c>
      <c r="I3123" s="20">
        <v>0</v>
      </c>
      <c r="J3123" s="47">
        <f>Table_Query_from_Mac10[[#This Row],[unit_price]]-(Table_Query_from_Mac10[[#This Row],[unit_price]]*(Table_Query_from_Mac10[[#This Row],[discount_pct]]/100))</f>
        <v>14.48</v>
      </c>
      <c r="K3123" s="47">
        <f>Table_Query_from_Mac10[[#This Row],[unit_cost]]</f>
        <v>6</v>
      </c>
      <c r="L3123" s="47">
        <f>Table_Query_from_Mac10[[#This Row],[Live-cost]]*(1+Table_Query_from_Mac10[[#This Row],[CogsIncreasebyTYPE]])</f>
        <v>6</v>
      </c>
      <c r="M3123" s="47">
        <f>Table_Query_from_Mac10[[#This Row],[Live-cost]]*Table_Query_from_Mac10[[#This Row],[qty_to_ship]]</f>
        <v>288</v>
      </c>
      <c r="N3123" s="47">
        <f>IF(Table_Query_from_Mac10[[#This Row],[item_no]]="KDA",-Table_Query_from_Mac10[[#This Row],[unit_price]],Table_Query_from_Mac10[[#This Row],[Net Unit]]*Table_Query_from_Mac10[[#This Row],[qty_to_ship]])</f>
        <v>695.04</v>
      </c>
      <c r="O3123" s="47">
        <f>SUMIFS(Summary!C:C,Summary!H:H,Table_Query_from_Mac10[[#This Row],[Juiceoc]])</f>
        <v>0</v>
      </c>
      <c r="P3123" s="47">
        <f>SUMIFS(Summary!D:D,Summary!H:H,Table_Query_from_Mac10[[#This Row],[Juiceoc]])</f>
        <v>0</v>
      </c>
      <c r="Q3123" s="47">
        <f>SUMIFS(Summary!E:E,Summary!H:H,Table_Query_from_Mac10[[#This Row],[Juiceoc]])</f>
        <v>0</v>
      </c>
      <c r="R3123" s="47">
        <f>Table_Query_from_Mac10[[#This Row],[Net Unit]]*(1+Table_Query_from_Mac10[[#This Row],[PriceIncreasebyType]])</f>
        <v>14.48</v>
      </c>
      <c r="S3123" s="47">
        <f>Table_Query_from_Mac10[[#This Row],[UnitPriceFuture]]*Table_Query_from_Mac10[[#This Row],[qtytoShipFuture]]</f>
        <v>695.04</v>
      </c>
      <c r="T3123" s="47">
        <f>ROUND(Table_Query_from_Mac10[[#This Row],[qty_to_ship]]*(1+Table_Query_from_Mac10[[#This Row],[VolumeIncreasebyType]]),0)</f>
        <v>48</v>
      </c>
      <c r="U3123" s="47">
        <f>Table_Query_from_Mac10[[#This Row],[qtytoShipFuture]]*Table_Query_from_Mac10[[#This Row],[Future-cost]]</f>
        <v>288</v>
      </c>
      <c r="V3123" s="47">
        <f>Table_Query_from_Mac10[[#This Row],[qtytoShipFuture]]-Table_Query_from_Mac10[[#This Row],[qty_to_ship]]</f>
        <v>0</v>
      </c>
      <c r="W3123" s="47">
        <f>Table_Query_from_Mac10[[#This Row],[UnitPriceFuture]]</f>
        <v>14.48</v>
      </c>
      <c r="X3123" s="47">
        <f>Table_Query_from_Mac10[[#This Row],[Unit Increase]]*Table_Query_from_Mac10[[#This Row],[UnitPriceFuture]]</f>
        <v>0</v>
      </c>
      <c r="Y3123" s="47">
        <f>Table_Query_from_Mac10[[#This Row],[Unit Increase]]*Table_Query_from_Mac10[[#This Row],[Future-cost]]</f>
        <v>0</v>
      </c>
      <c r="Z3123" s="47">
        <f>-(Table_Query_from_Mac10[[#This Row],[Incremental Sales]]+((Table_Query_from_Mac10[[#This Row],[Incremental Sales]]*-(SUM(Summary!$S$8:$S$9)))))*Summary!$S$18</f>
        <v>0</v>
      </c>
      <c r="AA3123" s="47">
        <f>IFERROR(Table_Query_from_Mac10[[#This Row],[Incremental Cost]]/Table_Query_from_Mac10[[#This Row],[Incremental Sales]],0)</f>
        <v>0</v>
      </c>
      <c r="AB3123" s="47">
        <f>IFERROR(Table_Query_from_Mac10[[#This Row],[TotalCostFuture]]/Table_Query_from_Mac10[[#This Row],[totalsalesFuture]],0)</f>
        <v>0.4143646408839779</v>
      </c>
      <c r="AN3123" s="31">
        <v>192</v>
      </c>
      <c r="AO3123">
        <f t="shared" si="96"/>
        <v>48</v>
      </c>
      <c r="AQ3123" s="31">
        <v>41.37</v>
      </c>
      <c r="AR3123">
        <f t="shared" si="97"/>
        <v>14.48</v>
      </c>
    </row>
    <row r="3124" spans="1:44" x14ac:dyDescent="0.25">
      <c r="A3124">
        <v>90322</v>
      </c>
      <c r="B3124">
        <v>1</v>
      </c>
      <c r="C3124" t="s">
        <v>55</v>
      </c>
      <c r="D3124" t="s">
        <v>81</v>
      </c>
      <c r="E3124">
        <v>3</v>
      </c>
      <c r="F3124">
        <v>4.53</v>
      </c>
      <c r="G3124">
        <v>11.19</v>
      </c>
      <c r="H3124" s="1">
        <v>44854</v>
      </c>
      <c r="I3124" s="20">
        <v>0</v>
      </c>
      <c r="J3124" s="47">
        <f>Table_Query_from_Mac10[[#This Row],[unit_price]]-(Table_Query_from_Mac10[[#This Row],[unit_price]]*(Table_Query_from_Mac10[[#This Row],[discount_pct]]/100))</f>
        <v>11.19</v>
      </c>
      <c r="K3124" s="47">
        <f>Table_Query_from_Mac10[[#This Row],[unit_cost]]</f>
        <v>4.53</v>
      </c>
      <c r="L3124" s="47">
        <f>Table_Query_from_Mac10[[#This Row],[Live-cost]]*(1+Table_Query_from_Mac10[[#This Row],[CogsIncreasebyTYPE]])</f>
        <v>4.53</v>
      </c>
      <c r="M3124" s="47">
        <f>Table_Query_from_Mac10[[#This Row],[Live-cost]]*Table_Query_from_Mac10[[#This Row],[qty_to_ship]]</f>
        <v>13.59</v>
      </c>
      <c r="N3124" s="47">
        <f>IF(Table_Query_from_Mac10[[#This Row],[item_no]]="KDA",-Table_Query_from_Mac10[[#This Row],[unit_price]],Table_Query_from_Mac10[[#This Row],[Net Unit]]*Table_Query_from_Mac10[[#This Row],[qty_to_ship]])</f>
        <v>33.57</v>
      </c>
      <c r="O3124" s="47">
        <f>SUMIFS(Summary!C:C,Summary!H:H,Table_Query_from_Mac10[[#This Row],[Juiceoc]])</f>
        <v>0</v>
      </c>
      <c r="P3124" s="47">
        <f>SUMIFS(Summary!D:D,Summary!H:H,Table_Query_from_Mac10[[#This Row],[Juiceoc]])</f>
        <v>0</v>
      </c>
      <c r="Q3124" s="47">
        <f>SUMIFS(Summary!E:E,Summary!H:H,Table_Query_from_Mac10[[#This Row],[Juiceoc]])</f>
        <v>0</v>
      </c>
      <c r="R3124" s="47">
        <f>Table_Query_from_Mac10[[#This Row],[Net Unit]]*(1+Table_Query_from_Mac10[[#This Row],[PriceIncreasebyType]])</f>
        <v>11.19</v>
      </c>
      <c r="S3124" s="47">
        <f>Table_Query_from_Mac10[[#This Row],[UnitPriceFuture]]*Table_Query_from_Mac10[[#This Row],[qtytoShipFuture]]</f>
        <v>33.57</v>
      </c>
      <c r="T3124" s="47">
        <f>ROUND(Table_Query_from_Mac10[[#This Row],[qty_to_ship]]*(1+Table_Query_from_Mac10[[#This Row],[VolumeIncreasebyType]]),0)</f>
        <v>3</v>
      </c>
      <c r="U3124" s="47">
        <f>Table_Query_from_Mac10[[#This Row],[qtytoShipFuture]]*Table_Query_from_Mac10[[#This Row],[Future-cost]]</f>
        <v>13.59</v>
      </c>
      <c r="V3124" s="47">
        <f>Table_Query_from_Mac10[[#This Row],[qtytoShipFuture]]-Table_Query_from_Mac10[[#This Row],[qty_to_ship]]</f>
        <v>0</v>
      </c>
      <c r="W3124" s="47">
        <f>Table_Query_from_Mac10[[#This Row],[UnitPriceFuture]]</f>
        <v>11.19</v>
      </c>
      <c r="X3124" s="47">
        <f>Table_Query_from_Mac10[[#This Row],[Unit Increase]]*Table_Query_from_Mac10[[#This Row],[UnitPriceFuture]]</f>
        <v>0</v>
      </c>
      <c r="Y3124" s="47">
        <f>Table_Query_from_Mac10[[#This Row],[Unit Increase]]*Table_Query_from_Mac10[[#This Row],[Future-cost]]</f>
        <v>0</v>
      </c>
      <c r="Z3124" s="47">
        <f>-(Table_Query_from_Mac10[[#This Row],[Incremental Sales]]+((Table_Query_from_Mac10[[#This Row],[Incremental Sales]]*-(SUM(Summary!$S$8:$S$9)))))*Summary!$S$18</f>
        <v>0</v>
      </c>
      <c r="AA3124" s="47">
        <f>IFERROR(Table_Query_from_Mac10[[#This Row],[Incremental Cost]]/Table_Query_from_Mac10[[#This Row],[Incremental Sales]],0)</f>
        <v>0</v>
      </c>
      <c r="AB3124" s="47">
        <f>IFERROR(Table_Query_from_Mac10[[#This Row],[TotalCostFuture]]/Table_Query_from_Mac10[[#This Row],[totalsalesFuture]],0)</f>
        <v>0.40482573726541554</v>
      </c>
      <c r="AN3124" s="30">
        <v>10</v>
      </c>
      <c r="AO3124">
        <f t="shared" si="96"/>
        <v>3</v>
      </c>
      <c r="AQ3124" s="30">
        <v>31.98</v>
      </c>
      <c r="AR3124">
        <f t="shared" si="97"/>
        <v>11.19</v>
      </c>
    </row>
    <row r="3125" spans="1:44" x14ac:dyDescent="0.25">
      <c r="A3125">
        <v>90322</v>
      </c>
      <c r="B3125">
        <v>2</v>
      </c>
      <c r="C3125" t="s">
        <v>55</v>
      </c>
      <c r="D3125" t="s">
        <v>81</v>
      </c>
      <c r="E3125">
        <v>5</v>
      </c>
      <c r="F3125">
        <v>5</v>
      </c>
      <c r="G3125">
        <v>12.58</v>
      </c>
      <c r="H3125" s="1">
        <v>44854</v>
      </c>
      <c r="I3125" s="20">
        <v>0</v>
      </c>
      <c r="J3125" s="47">
        <f>Table_Query_from_Mac10[[#This Row],[unit_price]]-(Table_Query_from_Mac10[[#This Row],[unit_price]]*(Table_Query_from_Mac10[[#This Row],[discount_pct]]/100))</f>
        <v>12.58</v>
      </c>
      <c r="K3125" s="47">
        <f>Table_Query_from_Mac10[[#This Row],[unit_cost]]</f>
        <v>5</v>
      </c>
      <c r="L3125" s="47">
        <f>Table_Query_from_Mac10[[#This Row],[Live-cost]]*(1+Table_Query_from_Mac10[[#This Row],[CogsIncreasebyTYPE]])</f>
        <v>5</v>
      </c>
      <c r="M3125" s="47">
        <f>Table_Query_from_Mac10[[#This Row],[Live-cost]]*Table_Query_from_Mac10[[#This Row],[qty_to_ship]]</f>
        <v>25</v>
      </c>
      <c r="N3125" s="47">
        <f>IF(Table_Query_from_Mac10[[#This Row],[item_no]]="KDA",-Table_Query_from_Mac10[[#This Row],[unit_price]],Table_Query_from_Mac10[[#This Row],[Net Unit]]*Table_Query_from_Mac10[[#This Row],[qty_to_ship]])</f>
        <v>62.9</v>
      </c>
      <c r="O3125" s="47">
        <f>SUMIFS(Summary!C:C,Summary!H:H,Table_Query_from_Mac10[[#This Row],[Juiceoc]])</f>
        <v>0</v>
      </c>
      <c r="P3125" s="47">
        <f>SUMIFS(Summary!D:D,Summary!H:H,Table_Query_from_Mac10[[#This Row],[Juiceoc]])</f>
        <v>0</v>
      </c>
      <c r="Q3125" s="47">
        <f>SUMIFS(Summary!E:E,Summary!H:H,Table_Query_from_Mac10[[#This Row],[Juiceoc]])</f>
        <v>0</v>
      </c>
      <c r="R3125" s="47">
        <f>Table_Query_from_Mac10[[#This Row],[Net Unit]]*(1+Table_Query_from_Mac10[[#This Row],[PriceIncreasebyType]])</f>
        <v>12.58</v>
      </c>
      <c r="S3125" s="47">
        <f>Table_Query_from_Mac10[[#This Row],[UnitPriceFuture]]*Table_Query_from_Mac10[[#This Row],[qtytoShipFuture]]</f>
        <v>62.9</v>
      </c>
      <c r="T3125" s="47">
        <f>ROUND(Table_Query_from_Mac10[[#This Row],[qty_to_ship]]*(1+Table_Query_from_Mac10[[#This Row],[VolumeIncreasebyType]]),0)</f>
        <v>5</v>
      </c>
      <c r="U3125" s="47">
        <f>Table_Query_from_Mac10[[#This Row],[qtytoShipFuture]]*Table_Query_from_Mac10[[#This Row],[Future-cost]]</f>
        <v>25</v>
      </c>
      <c r="V3125" s="47">
        <f>Table_Query_from_Mac10[[#This Row],[qtytoShipFuture]]-Table_Query_from_Mac10[[#This Row],[qty_to_ship]]</f>
        <v>0</v>
      </c>
      <c r="W3125" s="47">
        <f>Table_Query_from_Mac10[[#This Row],[UnitPriceFuture]]</f>
        <v>12.58</v>
      </c>
      <c r="X3125" s="47">
        <f>Table_Query_from_Mac10[[#This Row],[Unit Increase]]*Table_Query_from_Mac10[[#This Row],[UnitPriceFuture]]</f>
        <v>0</v>
      </c>
      <c r="Y3125" s="47">
        <f>Table_Query_from_Mac10[[#This Row],[Unit Increase]]*Table_Query_from_Mac10[[#This Row],[Future-cost]]</f>
        <v>0</v>
      </c>
      <c r="Z3125" s="47">
        <f>-(Table_Query_from_Mac10[[#This Row],[Incremental Sales]]+((Table_Query_from_Mac10[[#This Row],[Incremental Sales]]*-(SUM(Summary!$S$8:$S$9)))))*Summary!$S$18</f>
        <v>0</v>
      </c>
      <c r="AA3125" s="47">
        <f>IFERROR(Table_Query_from_Mac10[[#This Row],[Incremental Cost]]/Table_Query_from_Mac10[[#This Row],[Incremental Sales]],0)</f>
        <v>0</v>
      </c>
      <c r="AB3125" s="47">
        <f>IFERROR(Table_Query_from_Mac10[[#This Row],[TotalCostFuture]]/Table_Query_from_Mac10[[#This Row],[totalsalesFuture]],0)</f>
        <v>0.39745627980922099</v>
      </c>
      <c r="AN3125" s="31">
        <v>20</v>
      </c>
      <c r="AO3125">
        <f t="shared" si="96"/>
        <v>5</v>
      </c>
      <c r="AQ3125" s="31">
        <v>35.950000000000003</v>
      </c>
      <c r="AR3125">
        <f t="shared" si="97"/>
        <v>12.58</v>
      </c>
    </row>
    <row r="3126" spans="1:44" x14ac:dyDescent="0.25">
      <c r="A3126">
        <v>90322</v>
      </c>
      <c r="B3126">
        <v>3</v>
      </c>
      <c r="C3126" t="s">
        <v>55</v>
      </c>
      <c r="D3126" t="s">
        <v>81</v>
      </c>
      <c r="E3126">
        <v>5</v>
      </c>
      <c r="F3126">
        <v>5.49</v>
      </c>
      <c r="G3126">
        <v>13.76</v>
      </c>
      <c r="H3126" s="1">
        <v>44854</v>
      </c>
      <c r="I3126" s="20">
        <v>0</v>
      </c>
      <c r="J3126" s="47">
        <f>Table_Query_from_Mac10[[#This Row],[unit_price]]-(Table_Query_from_Mac10[[#This Row],[unit_price]]*(Table_Query_from_Mac10[[#This Row],[discount_pct]]/100))</f>
        <v>13.76</v>
      </c>
      <c r="K3126" s="47">
        <f>Table_Query_from_Mac10[[#This Row],[unit_cost]]</f>
        <v>5.49</v>
      </c>
      <c r="L3126" s="47">
        <f>Table_Query_from_Mac10[[#This Row],[Live-cost]]*(1+Table_Query_from_Mac10[[#This Row],[CogsIncreasebyTYPE]])</f>
        <v>5.49</v>
      </c>
      <c r="M3126" s="47">
        <f>Table_Query_from_Mac10[[#This Row],[Live-cost]]*Table_Query_from_Mac10[[#This Row],[qty_to_ship]]</f>
        <v>27.450000000000003</v>
      </c>
      <c r="N3126" s="47">
        <f>IF(Table_Query_from_Mac10[[#This Row],[item_no]]="KDA",-Table_Query_from_Mac10[[#This Row],[unit_price]],Table_Query_from_Mac10[[#This Row],[Net Unit]]*Table_Query_from_Mac10[[#This Row],[qty_to_ship]])</f>
        <v>68.8</v>
      </c>
      <c r="O3126" s="47">
        <f>SUMIFS(Summary!C:C,Summary!H:H,Table_Query_from_Mac10[[#This Row],[Juiceoc]])</f>
        <v>0</v>
      </c>
      <c r="P3126" s="47">
        <f>SUMIFS(Summary!D:D,Summary!H:H,Table_Query_from_Mac10[[#This Row],[Juiceoc]])</f>
        <v>0</v>
      </c>
      <c r="Q3126" s="47">
        <f>SUMIFS(Summary!E:E,Summary!H:H,Table_Query_from_Mac10[[#This Row],[Juiceoc]])</f>
        <v>0</v>
      </c>
      <c r="R3126" s="47">
        <f>Table_Query_from_Mac10[[#This Row],[Net Unit]]*(1+Table_Query_from_Mac10[[#This Row],[PriceIncreasebyType]])</f>
        <v>13.76</v>
      </c>
      <c r="S3126" s="47">
        <f>Table_Query_from_Mac10[[#This Row],[UnitPriceFuture]]*Table_Query_from_Mac10[[#This Row],[qtytoShipFuture]]</f>
        <v>68.8</v>
      </c>
      <c r="T3126" s="47">
        <f>ROUND(Table_Query_from_Mac10[[#This Row],[qty_to_ship]]*(1+Table_Query_from_Mac10[[#This Row],[VolumeIncreasebyType]]),0)</f>
        <v>5</v>
      </c>
      <c r="U3126" s="47">
        <f>Table_Query_from_Mac10[[#This Row],[qtytoShipFuture]]*Table_Query_from_Mac10[[#This Row],[Future-cost]]</f>
        <v>27.450000000000003</v>
      </c>
      <c r="V3126" s="47">
        <f>Table_Query_from_Mac10[[#This Row],[qtytoShipFuture]]-Table_Query_from_Mac10[[#This Row],[qty_to_ship]]</f>
        <v>0</v>
      </c>
      <c r="W3126" s="47">
        <f>Table_Query_from_Mac10[[#This Row],[UnitPriceFuture]]</f>
        <v>13.76</v>
      </c>
      <c r="X3126" s="47">
        <f>Table_Query_from_Mac10[[#This Row],[Unit Increase]]*Table_Query_from_Mac10[[#This Row],[UnitPriceFuture]]</f>
        <v>0</v>
      </c>
      <c r="Y3126" s="47">
        <f>Table_Query_from_Mac10[[#This Row],[Unit Increase]]*Table_Query_from_Mac10[[#This Row],[Future-cost]]</f>
        <v>0</v>
      </c>
      <c r="Z3126" s="47">
        <f>-(Table_Query_from_Mac10[[#This Row],[Incremental Sales]]+((Table_Query_from_Mac10[[#This Row],[Incremental Sales]]*-(SUM(Summary!$S$8:$S$9)))))*Summary!$S$18</f>
        <v>0</v>
      </c>
      <c r="AA3126" s="47">
        <f>IFERROR(Table_Query_from_Mac10[[#This Row],[Incremental Cost]]/Table_Query_from_Mac10[[#This Row],[Incremental Sales]],0)</f>
        <v>0</v>
      </c>
      <c r="AB3126" s="47">
        <f>IFERROR(Table_Query_from_Mac10[[#This Row],[TotalCostFuture]]/Table_Query_from_Mac10[[#This Row],[totalsalesFuture]],0)</f>
        <v>0.39898255813953493</v>
      </c>
      <c r="AN3126" s="30">
        <v>20</v>
      </c>
      <c r="AO3126">
        <f t="shared" si="96"/>
        <v>5</v>
      </c>
      <c r="AQ3126" s="30">
        <v>39.32</v>
      </c>
      <c r="AR3126">
        <f t="shared" si="97"/>
        <v>13.76</v>
      </c>
    </row>
    <row r="3127" spans="1:44" x14ac:dyDescent="0.25">
      <c r="A3127">
        <v>90322</v>
      </c>
      <c r="B3127">
        <v>4</v>
      </c>
      <c r="C3127" t="s">
        <v>55</v>
      </c>
      <c r="D3127" t="s">
        <v>81</v>
      </c>
      <c r="E3127">
        <v>12</v>
      </c>
      <c r="F3127">
        <v>6</v>
      </c>
      <c r="G3127">
        <v>14.93</v>
      </c>
      <c r="H3127" s="1">
        <v>44854</v>
      </c>
      <c r="I3127" s="20">
        <v>0</v>
      </c>
      <c r="J3127" s="47">
        <f>Table_Query_from_Mac10[[#This Row],[unit_price]]-(Table_Query_from_Mac10[[#This Row],[unit_price]]*(Table_Query_from_Mac10[[#This Row],[discount_pct]]/100))</f>
        <v>14.93</v>
      </c>
      <c r="K3127" s="47">
        <f>Table_Query_from_Mac10[[#This Row],[unit_cost]]</f>
        <v>6</v>
      </c>
      <c r="L3127" s="47">
        <f>Table_Query_from_Mac10[[#This Row],[Live-cost]]*(1+Table_Query_from_Mac10[[#This Row],[CogsIncreasebyTYPE]])</f>
        <v>6</v>
      </c>
      <c r="M3127" s="47">
        <f>Table_Query_from_Mac10[[#This Row],[Live-cost]]*Table_Query_from_Mac10[[#This Row],[qty_to_ship]]</f>
        <v>72</v>
      </c>
      <c r="N3127" s="47">
        <f>IF(Table_Query_from_Mac10[[#This Row],[item_no]]="KDA",-Table_Query_from_Mac10[[#This Row],[unit_price]],Table_Query_from_Mac10[[#This Row],[Net Unit]]*Table_Query_from_Mac10[[#This Row],[qty_to_ship]])</f>
        <v>179.16</v>
      </c>
      <c r="O3127" s="47">
        <f>SUMIFS(Summary!C:C,Summary!H:H,Table_Query_from_Mac10[[#This Row],[Juiceoc]])</f>
        <v>0</v>
      </c>
      <c r="P3127" s="47">
        <f>SUMIFS(Summary!D:D,Summary!H:H,Table_Query_from_Mac10[[#This Row],[Juiceoc]])</f>
        <v>0</v>
      </c>
      <c r="Q3127" s="47">
        <f>SUMIFS(Summary!E:E,Summary!H:H,Table_Query_from_Mac10[[#This Row],[Juiceoc]])</f>
        <v>0</v>
      </c>
      <c r="R3127" s="47">
        <f>Table_Query_from_Mac10[[#This Row],[Net Unit]]*(1+Table_Query_from_Mac10[[#This Row],[PriceIncreasebyType]])</f>
        <v>14.93</v>
      </c>
      <c r="S3127" s="47">
        <f>Table_Query_from_Mac10[[#This Row],[UnitPriceFuture]]*Table_Query_from_Mac10[[#This Row],[qtytoShipFuture]]</f>
        <v>179.16</v>
      </c>
      <c r="T3127" s="47">
        <f>ROUND(Table_Query_from_Mac10[[#This Row],[qty_to_ship]]*(1+Table_Query_from_Mac10[[#This Row],[VolumeIncreasebyType]]),0)</f>
        <v>12</v>
      </c>
      <c r="U3127" s="47">
        <f>Table_Query_from_Mac10[[#This Row],[qtytoShipFuture]]*Table_Query_from_Mac10[[#This Row],[Future-cost]]</f>
        <v>72</v>
      </c>
      <c r="V3127" s="47">
        <f>Table_Query_from_Mac10[[#This Row],[qtytoShipFuture]]-Table_Query_from_Mac10[[#This Row],[qty_to_ship]]</f>
        <v>0</v>
      </c>
      <c r="W3127" s="47">
        <f>Table_Query_from_Mac10[[#This Row],[UnitPriceFuture]]</f>
        <v>14.93</v>
      </c>
      <c r="X3127" s="47">
        <f>Table_Query_from_Mac10[[#This Row],[Unit Increase]]*Table_Query_from_Mac10[[#This Row],[UnitPriceFuture]]</f>
        <v>0</v>
      </c>
      <c r="Y3127" s="47">
        <f>Table_Query_from_Mac10[[#This Row],[Unit Increase]]*Table_Query_from_Mac10[[#This Row],[Future-cost]]</f>
        <v>0</v>
      </c>
      <c r="Z3127" s="47">
        <f>-(Table_Query_from_Mac10[[#This Row],[Incremental Sales]]+((Table_Query_from_Mac10[[#This Row],[Incremental Sales]]*-(SUM(Summary!$S$8:$S$9)))))*Summary!$S$18</f>
        <v>0</v>
      </c>
      <c r="AA3127" s="47">
        <f>IFERROR(Table_Query_from_Mac10[[#This Row],[Incremental Cost]]/Table_Query_from_Mac10[[#This Row],[Incremental Sales]],0)</f>
        <v>0</v>
      </c>
      <c r="AB3127" s="47">
        <f>IFERROR(Table_Query_from_Mac10[[#This Row],[TotalCostFuture]]/Table_Query_from_Mac10[[#This Row],[totalsalesFuture]],0)</f>
        <v>0.40187541862022774</v>
      </c>
      <c r="AN3127" s="31">
        <v>48</v>
      </c>
      <c r="AO3127">
        <f t="shared" si="96"/>
        <v>12</v>
      </c>
      <c r="AQ3127" s="31">
        <v>42.65</v>
      </c>
      <c r="AR3127">
        <f t="shared" si="97"/>
        <v>14.93</v>
      </c>
    </row>
    <row r="3128" spans="1:44" x14ac:dyDescent="0.25">
      <c r="A3128">
        <v>90322</v>
      </c>
      <c r="B3128">
        <v>5</v>
      </c>
      <c r="C3128" t="s">
        <v>55</v>
      </c>
      <c r="D3128" t="s">
        <v>81</v>
      </c>
      <c r="E3128">
        <v>4</v>
      </c>
      <c r="F3128">
        <v>6.6</v>
      </c>
      <c r="G3128">
        <v>16.920000000000002</v>
      </c>
      <c r="H3128" s="1">
        <v>44854</v>
      </c>
      <c r="I3128" s="20">
        <v>0</v>
      </c>
      <c r="J3128" s="47">
        <f>Table_Query_from_Mac10[[#This Row],[unit_price]]-(Table_Query_from_Mac10[[#This Row],[unit_price]]*(Table_Query_from_Mac10[[#This Row],[discount_pct]]/100))</f>
        <v>16.920000000000002</v>
      </c>
      <c r="K3128" s="47">
        <f>Table_Query_from_Mac10[[#This Row],[unit_cost]]</f>
        <v>6.6</v>
      </c>
      <c r="L3128" s="47">
        <f>Table_Query_from_Mac10[[#This Row],[Live-cost]]*(1+Table_Query_from_Mac10[[#This Row],[CogsIncreasebyTYPE]])</f>
        <v>6.6</v>
      </c>
      <c r="M3128" s="47">
        <f>Table_Query_from_Mac10[[#This Row],[Live-cost]]*Table_Query_from_Mac10[[#This Row],[qty_to_ship]]</f>
        <v>26.4</v>
      </c>
      <c r="N3128" s="47">
        <f>IF(Table_Query_from_Mac10[[#This Row],[item_no]]="KDA",-Table_Query_from_Mac10[[#This Row],[unit_price]],Table_Query_from_Mac10[[#This Row],[Net Unit]]*Table_Query_from_Mac10[[#This Row],[qty_to_ship]])</f>
        <v>67.680000000000007</v>
      </c>
      <c r="O3128" s="47">
        <f>SUMIFS(Summary!C:C,Summary!H:H,Table_Query_from_Mac10[[#This Row],[Juiceoc]])</f>
        <v>0</v>
      </c>
      <c r="P3128" s="47">
        <f>SUMIFS(Summary!D:D,Summary!H:H,Table_Query_from_Mac10[[#This Row],[Juiceoc]])</f>
        <v>0</v>
      </c>
      <c r="Q3128" s="47">
        <f>SUMIFS(Summary!E:E,Summary!H:H,Table_Query_from_Mac10[[#This Row],[Juiceoc]])</f>
        <v>0</v>
      </c>
      <c r="R3128" s="47">
        <f>Table_Query_from_Mac10[[#This Row],[Net Unit]]*(1+Table_Query_from_Mac10[[#This Row],[PriceIncreasebyType]])</f>
        <v>16.920000000000002</v>
      </c>
      <c r="S3128" s="47">
        <f>Table_Query_from_Mac10[[#This Row],[UnitPriceFuture]]*Table_Query_from_Mac10[[#This Row],[qtytoShipFuture]]</f>
        <v>67.680000000000007</v>
      </c>
      <c r="T3128" s="47">
        <f>ROUND(Table_Query_from_Mac10[[#This Row],[qty_to_ship]]*(1+Table_Query_from_Mac10[[#This Row],[VolumeIncreasebyType]]),0)</f>
        <v>4</v>
      </c>
      <c r="U3128" s="47">
        <f>Table_Query_from_Mac10[[#This Row],[qtytoShipFuture]]*Table_Query_from_Mac10[[#This Row],[Future-cost]]</f>
        <v>26.4</v>
      </c>
      <c r="V3128" s="47">
        <f>Table_Query_from_Mac10[[#This Row],[qtytoShipFuture]]-Table_Query_from_Mac10[[#This Row],[qty_to_ship]]</f>
        <v>0</v>
      </c>
      <c r="W3128" s="47">
        <f>Table_Query_from_Mac10[[#This Row],[UnitPriceFuture]]</f>
        <v>16.920000000000002</v>
      </c>
      <c r="X3128" s="47">
        <f>Table_Query_from_Mac10[[#This Row],[Unit Increase]]*Table_Query_from_Mac10[[#This Row],[UnitPriceFuture]]</f>
        <v>0</v>
      </c>
      <c r="Y3128" s="47">
        <f>Table_Query_from_Mac10[[#This Row],[Unit Increase]]*Table_Query_from_Mac10[[#This Row],[Future-cost]]</f>
        <v>0</v>
      </c>
      <c r="Z3128" s="47">
        <f>-(Table_Query_from_Mac10[[#This Row],[Incremental Sales]]+((Table_Query_from_Mac10[[#This Row],[Incremental Sales]]*-(SUM(Summary!$S$8:$S$9)))))*Summary!$S$18</f>
        <v>0</v>
      </c>
      <c r="AA3128" s="47">
        <f>IFERROR(Table_Query_from_Mac10[[#This Row],[Incremental Cost]]/Table_Query_from_Mac10[[#This Row],[Incremental Sales]],0)</f>
        <v>0</v>
      </c>
      <c r="AB3128" s="47">
        <f>IFERROR(Table_Query_from_Mac10[[#This Row],[TotalCostFuture]]/Table_Query_from_Mac10[[#This Row],[totalsalesFuture]],0)</f>
        <v>0.39007092198581556</v>
      </c>
      <c r="AN3128" s="30">
        <v>16</v>
      </c>
      <c r="AO3128">
        <f t="shared" si="96"/>
        <v>4</v>
      </c>
      <c r="AQ3128" s="30">
        <v>48.35</v>
      </c>
      <c r="AR3128">
        <f t="shared" si="97"/>
        <v>16.920000000000002</v>
      </c>
    </row>
    <row r="3129" spans="1:44" x14ac:dyDescent="0.25">
      <c r="A3129">
        <v>90322</v>
      </c>
      <c r="B3129">
        <v>6</v>
      </c>
      <c r="C3129" t="s">
        <v>55</v>
      </c>
      <c r="D3129" t="s">
        <v>81</v>
      </c>
      <c r="E3129">
        <v>6</v>
      </c>
      <c r="F3129">
        <v>7.37</v>
      </c>
      <c r="G3129">
        <v>18.7</v>
      </c>
      <c r="H3129" s="1">
        <v>44854</v>
      </c>
      <c r="I3129" s="20">
        <v>0</v>
      </c>
      <c r="J3129" s="47">
        <f>Table_Query_from_Mac10[[#This Row],[unit_price]]-(Table_Query_from_Mac10[[#This Row],[unit_price]]*(Table_Query_from_Mac10[[#This Row],[discount_pct]]/100))</f>
        <v>18.7</v>
      </c>
      <c r="K3129" s="47">
        <f>Table_Query_from_Mac10[[#This Row],[unit_cost]]</f>
        <v>7.37</v>
      </c>
      <c r="L3129" s="47">
        <f>Table_Query_from_Mac10[[#This Row],[Live-cost]]*(1+Table_Query_from_Mac10[[#This Row],[CogsIncreasebyTYPE]])</f>
        <v>7.37</v>
      </c>
      <c r="M3129" s="47">
        <f>Table_Query_from_Mac10[[#This Row],[Live-cost]]*Table_Query_from_Mac10[[#This Row],[qty_to_ship]]</f>
        <v>44.22</v>
      </c>
      <c r="N3129" s="47">
        <f>IF(Table_Query_from_Mac10[[#This Row],[item_no]]="KDA",-Table_Query_from_Mac10[[#This Row],[unit_price]],Table_Query_from_Mac10[[#This Row],[Net Unit]]*Table_Query_from_Mac10[[#This Row],[qty_to_ship]])</f>
        <v>112.19999999999999</v>
      </c>
      <c r="O3129" s="47">
        <f>SUMIFS(Summary!C:C,Summary!H:H,Table_Query_from_Mac10[[#This Row],[Juiceoc]])</f>
        <v>0</v>
      </c>
      <c r="P3129" s="47">
        <f>SUMIFS(Summary!D:D,Summary!H:H,Table_Query_from_Mac10[[#This Row],[Juiceoc]])</f>
        <v>0</v>
      </c>
      <c r="Q3129" s="47">
        <f>SUMIFS(Summary!E:E,Summary!H:H,Table_Query_from_Mac10[[#This Row],[Juiceoc]])</f>
        <v>0</v>
      </c>
      <c r="R3129" s="47">
        <f>Table_Query_from_Mac10[[#This Row],[Net Unit]]*(1+Table_Query_from_Mac10[[#This Row],[PriceIncreasebyType]])</f>
        <v>18.7</v>
      </c>
      <c r="S3129" s="47">
        <f>Table_Query_from_Mac10[[#This Row],[UnitPriceFuture]]*Table_Query_from_Mac10[[#This Row],[qtytoShipFuture]]</f>
        <v>112.19999999999999</v>
      </c>
      <c r="T3129" s="47">
        <f>ROUND(Table_Query_from_Mac10[[#This Row],[qty_to_ship]]*(1+Table_Query_from_Mac10[[#This Row],[VolumeIncreasebyType]]),0)</f>
        <v>6</v>
      </c>
      <c r="U3129" s="47">
        <f>Table_Query_from_Mac10[[#This Row],[qtytoShipFuture]]*Table_Query_from_Mac10[[#This Row],[Future-cost]]</f>
        <v>44.22</v>
      </c>
      <c r="V3129" s="47">
        <f>Table_Query_from_Mac10[[#This Row],[qtytoShipFuture]]-Table_Query_from_Mac10[[#This Row],[qty_to_ship]]</f>
        <v>0</v>
      </c>
      <c r="W3129" s="47">
        <f>Table_Query_from_Mac10[[#This Row],[UnitPriceFuture]]</f>
        <v>18.7</v>
      </c>
      <c r="X3129" s="47">
        <f>Table_Query_from_Mac10[[#This Row],[Unit Increase]]*Table_Query_from_Mac10[[#This Row],[UnitPriceFuture]]</f>
        <v>0</v>
      </c>
      <c r="Y3129" s="47">
        <f>Table_Query_from_Mac10[[#This Row],[Unit Increase]]*Table_Query_from_Mac10[[#This Row],[Future-cost]]</f>
        <v>0</v>
      </c>
      <c r="Z3129" s="47">
        <f>-(Table_Query_from_Mac10[[#This Row],[Incremental Sales]]+((Table_Query_from_Mac10[[#This Row],[Incremental Sales]]*-(SUM(Summary!$S$8:$S$9)))))*Summary!$S$18</f>
        <v>0</v>
      </c>
      <c r="AA3129" s="47">
        <f>IFERROR(Table_Query_from_Mac10[[#This Row],[Incremental Cost]]/Table_Query_from_Mac10[[#This Row],[Incremental Sales]],0)</f>
        <v>0</v>
      </c>
      <c r="AB3129" s="47">
        <f>IFERROR(Table_Query_from_Mac10[[#This Row],[TotalCostFuture]]/Table_Query_from_Mac10[[#This Row],[totalsalesFuture]],0)</f>
        <v>0.39411764705882357</v>
      </c>
      <c r="AN3129" s="31">
        <v>24</v>
      </c>
      <c r="AO3129">
        <f t="shared" si="96"/>
        <v>6</v>
      </c>
      <c r="AQ3129" s="31">
        <v>53.43</v>
      </c>
      <c r="AR3129">
        <f t="shared" si="97"/>
        <v>18.7</v>
      </c>
    </row>
    <row r="3130" spans="1:44" x14ac:dyDescent="0.25">
      <c r="A3130">
        <v>90322</v>
      </c>
      <c r="B3130">
        <v>7</v>
      </c>
      <c r="C3130" t="s">
        <v>55</v>
      </c>
      <c r="D3130" t="s">
        <v>81</v>
      </c>
      <c r="E3130">
        <v>3</v>
      </c>
      <c r="F3130">
        <v>8.81</v>
      </c>
      <c r="G3130">
        <v>23.26</v>
      </c>
      <c r="H3130" s="1">
        <v>44854</v>
      </c>
      <c r="I3130" s="20">
        <v>0</v>
      </c>
      <c r="J3130" s="47">
        <f>Table_Query_from_Mac10[[#This Row],[unit_price]]-(Table_Query_from_Mac10[[#This Row],[unit_price]]*(Table_Query_from_Mac10[[#This Row],[discount_pct]]/100))</f>
        <v>23.26</v>
      </c>
      <c r="K3130" s="47">
        <f>Table_Query_from_Mac10[[#This Row],[unit_cost]]</f>
        <v>8.81</v>
      </c>
      <c r="L3130" s="47">
        <f>Table_Query_from_Mac10[[#This Row],[Live-cost]]*(1+Table_Query_from_Mac10[[#This Row],[CogsIncreasebyTYPE]])</f>
        <v>8.81</v>
      </c>
      <c r="M3130" s="47">
        <f>Table_Query_from_Mac10[[#This Row],[Live-cost]]*Table_Query_from_Mac10[[#This Row],[qty_to_ship]]</f>
        <v>26.43</v>
      </c>
      <c r="N3130" s="47">
        <f>IF(Table_Query_from_Mac10[[#This Row],[item_no]]="KDA",-Table_Query_from_Mac10[[#This Row],[unit_price]],Table_Query_from_Mac10[[#This Row],[Net Unit]]*Table_Query_from_Mac10[[#This Row],[qty_to_ship]])</f>
        <v>69.78</v>
      </c>
      <c r="O3130" s="47">
        <f>SUMIFS(Summary!C:C,Summary!H:H,Table_Query_from_Mac10[[#This Row],[Juiceoc]])</f>
        <v>0</v>
      </c>
      <c r="P3130" s="47">
        <f>SUMIFS(Summary!D:D,Summary!H:H,Table_Query_from_Mac10[[#This Row],[Juiceoc]])</f>
        <v>0</v>
      </c>
      <c r="Q3130" s="47">
        <f>SUMIFS(Summary!E:E,Summary!H:H,Table_Query_from_Mac10[[#This Row],[Juiceoc]])</f>
        <v>0</v>
      </c>
      <c r="R3130" s="47">
        <f>Table_Query_from_Mac10[[#This Row],[Net Unit]]*(1+Table_Query_from_Mac10[[#This Row],[PriceIncreasebyType]])</f>
        <v>23.26</v>
      </c>
      <c r="S3130" s="47">
        <f>Table_Query_from_Mac10[[#This Row],[UnitPriceFuture]]*Table_Query_from_Mac10[[#This Row],[qtytoShipFuture]]</f>
        <v>69.78</v>
      </c>
      <c r="T3130" s="47">
        <f>ROUND(Table_Query_from_Mac10[[#This Row],[qty_to_ship]]*(1+Table_Query_from_Mac10[[#This Row],[VolumeIncreasebyType]]),0)</f>
        <v>3</v>
      </c>
      <c r="U3130" s="47">
        <f>Table_Query_from_Mac10[[#This Row],[qtytoShipFuture]]*Table_Query_from_Mac10[[#This Row],[Future-cost]]</f>
        <v>26.43</v>
      </c>
      <c r="V3130" s="47">
        <f>Table_Query_from_Mac10[[#This Row],[qtytoShipFuture]]-Table_Query_from_Mac10[[#This Row],[qty_to_ship]]</f>
        <v>0</v>
      </c>
      <c r="W3130" s="47">
        <f>Table_Query_from_Mac10[[#This Row],[UnitPriceFuture]]</f>
        <v>23.26</v>
      </c>
      <c r="X3130" s="47">
        <f>Table_Query_from_Mac10[[#This Row],[Unit Increase]]*Table_Query_from_Mac10[[#This Row],[UnitPriceFuture]]</f>
        <v>0</v>
      </c>
      <c r="Y3130" s="47">
        <f>Table_Query_from_Mac10[[#This Row],[Unit Increase]]*Table_Query_from_Mac10[[#This Row],[Future-cost]]</f>
        <v>0</v>
      </c>
      <c r="Z3130" s="47">
        <f>-(Table_Query_from_Mac10[[#This Row],[Incremental Sales]]+((Table_Query_from_Mac10[[#This Row],[Incremental Sales]]*-(SUM(Summary!$S$8:$S$9)))))*Summary!$S$18</f>
        <v>0</v>
      </c>
      <c r="AA3130" s="47">
        <f>IFERROR(Table_Query_from_Mac10[[#This Row],[Incremental Cost]]/Table_Query_from_Mac10[[#This Row],[Incremental Sales]],0)</f>
        <v>0</v>
      </c>
      <c r="AB3130" s="47">
        <f>IFERROR(Table_Query_from_Mac10[[#This Row],[TotalCostFuture]]/Table_Query_from_Mac10[[#This Row],[totalsalesFuture]],0)</f>
        <v>0.37876182287188304</v>
      </c>
      <c r="AN3130" s="30">
        <v>9</v>
      </c>
      <c r="AO3130">
        <f t="shared" si="96"/>
        <v>3</v>
      </c>
      <c r="AQ3130" s="30">
        <v>66.459999999999994</v>
      </c>
      <c r="AR3130">
        <f t="shared" si="97"/>
        <v>23.26</v>
      </c>
    </row>
    <row r="3131" spans="1:44" x14ac:dyDescent="0.25">
      <c r="A3131">
        <v>90322</v>
      </c>
      <c r="B3131">
        <v>8</v>
      </c>
      <c r="C3131" t="s">
        <v>55</v>
      </c>
      <c r="D3131" t="s">
        <v>81</v>
      </c>
      <c r="E3131">
        <v>2</v>
      </c>
      <c r="F3131">
        <v>10.18</v>
      </c>
      <c r="G3131">
        <v>28.13</v>
      </c>
      <c r="H3131" s="1">
        <v>44854</v>
      </c>
      <c r="I3131" s="20">
        <v>0</v>
      </c>
      <c r="J3131" s="47">
        <f>Table_Query_from_Mac10[[#This Row],[unit_price]]-(Table_Query_from_Mac10[[#This Row],[unit_price]]*(Table_Query_from_Mac10[[#This Row],[discount_pct]]/100))</f>
        <v>28.13</v>
      </c>
      <c r="K3131" s="47">
        <f>Table_Query_from_Mac10[[#This Row],[unit_cost]]</f>
        <v>10.18</v>
      </c>
      <c r="L3131" s="47">
        <f>Table_Query_from_Mac10[[#This Row],[Live-cost]]*(1+Table_Query_from_Mac10[[#This Row],[CogsIncreasebyTYPE]])</f>
        <v>10.18</v>
      </c>
      <c r="M3131" s="47">
        <f>Table_Query_from_Mac10[[#This Row],[Live-cost]]*Table_Query_from_Mac10[[#This Row],[qty_to_ship]]</f>
        <v>20.36</v>
      </c>
      <c r="N3131" s="47">
        <f>IF(Table_Query_from_Mac10[[#This Row],[item_no]]="KDA",-Table_Query_from_Mac10[[#This Row],[unit_price]],Table_Query_from_Mac10[[#This Row],[Net Unit]]*Table_Query_from_Mac10[[#This Row],[qty_to_ship]])</f>
        <v>56.26</v>
      </c>
      <c r="O3131" s="47">
        <f>SUMIFS(Summary!C:C,Summary!H:H,Table_Query_from_Mac10[[#This Row],[Juiceoc]])</f>
        <v>0</v>
      </c>
      <c r="P3131" s="47">
        <f>SUMIFS(Summary!D:D,Summary!H:H,Table_Query_from_Mac10[[#This Row],[Juiceoc]])</f>
        <v>0</v>
      </c>
      <c r="Q3131" s="47">
        <f>SUMIFS(Summary!E:E,Summary!H:H,Table_Query_from_Mac10[[#This Row],[Juiceoc]])</f>
        <v>0</v>
      </c>
      <c r="R3131" s="47">
        <f>Table_Query_from_Mac10[[#This Row],[Net Unit]]*(1+Table_Query_from_Mac10[[#This Row],[PriceIncreasebyType]])</f>
        <v>28.13</v>
      </c>
      <c r="S3131" s="47">
        <f>Table_Query_from_Mac10[[#This Row],[UnitPriceFuture]]*Table_Query_from_Mac10[[#This Row],[qtytoShipFuture]]</f>
        <v>56.26</v>
      </c>
      <c r="T3131" s="47">
        <f>ROUND(Table_Query_from_Mac10[[#This Row],[qty_to_ship]]*(1+Table_Query_from_Mac10[[#This Row],[VolumeIncreasebyType]]),0)</f>
        <v>2</v>
      </c>
      <c r="U3131" s="47">
        <f>Table_Query_from_Mac10[[#This Row],[qtytoShipFuture]]*Table_Query_from_Mac10[[#This Row],[Future-cost]]</f>
        <v>20.36</v>
      </c>
      <c r="V3131" s="47">
        <f>Table_Query_from_Mac10[[#This Row],[qtytoShipFuture]]-Table_Query_from_Mac10[[#This Row],[qty_to_ship]]</f>
        <v>0</v>
      </c>
      <c r="W3131" s="47">
        <f>Table_Query_from_Mac10[[#This Row],[UnitPriceFuture]]</f>
        <v>28.13</v>
      </c>
      <c r="X3131" s="47">
        <f>Table_Query_from_Mac10[[#This Row],[Unit Increase]]*Table_Query_from_Mac10[[#This Row],[UnitPriceFuture]]</f>
        <v>0</v>
      </c>
      <c r="Y3131" s="47">
        <f>Table_Query_from_Mac10[[#This Row],[Unit Increase]]*Table_Query_from_Mac10[[#This Row],[Future-cost]]</f>
        <v>0</v>
      </c>
      <c r="Z3131" s="47">
        <f>-(Table_Query_from_Mac10[[#This Row],[Incremental Sales]]+((Table_Query_from_Mac10[[#This Row],[Incremental Sales]]*-(SUM(Summary!$S$8:$S$9)))))*Summary!$S$18</f>
        <v>0</v>
      </c>
      <c r="AA3131" s="47">
        <f>IFERROR(Table_Query_from_Mac10[[#This Row],[Incremental Cost]]/Table_Query_from_Mac10[[#This Row],[Incremental Sales]],0)</f>
        <v>0</v>
      </c>
      <c r="AB3131" s="47">
        <f>IFERROR(Table_Query_from_Mac10[[#This Row],[TotalCostFuture]]/Table_Query_from_Mac10[[#This Row],[totalsalesFuture]],0)</f>
        <v>0.36189121933878421</v>
      </c>
      <c r="AN3131" s="31">
        <v>6</v>
      </c>
      <c r="AO3131">
        <f t="shared" si="96"/>
        <v>2</v>
      </c>
      <c r="AQ3131" s="31">
        <v>80.37</v>
      </c>
      <c r="AR3131">
        <f t="shared" si="97"/>
        <v>28.13</v>
      </c>
    </row>
    <row r="3132" spans="1:44" x14ac:dyDescent="0.25">
      <c r="A3132">
        <v>90322</v>
      </c>
      <c r="B3132">
        <v>9</v>
      </c>
      <c r="C3132" t="s">
        <v>55</v>
      </c>
      <c r="D3132" t="s">
        <v>81</v>
      </c>
      <c r="E3132">
        <v>2</v>
      </c>
      <c r="F3132">
        <v>12.04</v>
      </c>
      <c r="G3132">
        <v>32.4</v>
      </c>
      <c r="H3132" s="1">
        <v>44854</v>
      </c>
      <c r="I3132" s="20">
        <v>0</v>
      </c>
      <c r="J3132" s="47">
        <f>Table_Query_from_Mac10[[#This Row],[unit_price]]-(Table_Query_from_Mac10[[#This Row],[unit_price]]*(Table_Query_from_Mac10[[#This Row],[discount_pct]]/100))</f>
        <v>32.4</v>
      </c>
      <c r="K3132" s="47">
        <f>Table_Query_from_Mac10[[#This Row],[unit_cost]]</f>
        <v>12.04</v>
      </c>
      <c r="L3132" s="47">
        <f>Table_Query_from_Mac10[[#This Row],[Live-cost]]*(1+Table_Query_from_Mac10[[#This Row],[CogsIncreasebyTYPE]])</f>
        <v>12.04</v>
      </c>
      <c r="M3132" s="47">
        <f>Table_Query_from_Mac10[[#This Row],[Live-cost]]*Table_Query_from_Mac10[[#This Row],[qty_to_ship]]</f>
        <v>24.08</v>
      </c>
      <c r="N3132" s="47">
        <f>IF(Table_Query_from_Mac10[[#This Row],[item_no]]="KDA",-Table_Query_from_Mac10[[#This Row],[unit_price]],Table_Query_from_Mac10[[#This Row],[Net Unit]]*Table_Query_from_Mac10[[#This Row],[qty_to_ship]])</f>
        <v>64.8</v>
      </c>
      <c r="O3132" s="47">
        <f>SUMIFS(Summary!C:C,Summary!H:H,Table_Query_from_Mac10[[#This Row],[Juiceoc]])</f>
        <v>0</v>
      </c>
      <c r="P3132" s="47">
        <f>SUMIFS(Summary!D:D,Summary!H:H,Table_Query_from_Mac10[[#This Row],[Juiceoc]])</f>
        <v>0</v>
      </c>
      <c r="Q3132" s="47">
        <f>SUMIFS(Summary!E:E,Summary!H:H,Table_Query_from_Mac10[[#This Row],[Juiceoc]])</f>
        <v>0</v>
      </c>
      <c r="R3132" s="47">
        <f>Table_Query_from_Mac10[[#This Row],[Net Unit]]*(1+Table_Query_from_Mac10[[#This Row],[PriceIncreasebyType]])</f>
        <v>32.4</v>
      </c>
      <c r="S3132" s="47">
        <f>Table_Query_from_Mac10[[#This Row],[UnitPriceFuture]]*Table_Query_from_Mac10[[#This Row],[qtytoShipFuture]]</f>
        <v>64.8</v>
      </c>
      <c r="T3132" s="47">
        <f>ROUND(Table_Query_from_Mac10[[#This Row],[qty_to_ship]]*(1+Table_Query_from_Mac10[[#This Row],[VolumeIncreasebyType]]),0)</f>
        <v>2</v>
      </c>
      <c r="U3132" s="47">
        <f>Table_Query_from_Mac10[[#This Row],[qtytoShipFuture]]*Table_Query_from_Mac10[[#This Row],[Future-cost]]</f>
        <v>24.08</v>
      </c>
      <c r="V3132" s="47">
        <f>Table_Query_from_Mac10[[#This Row],[qtytoShipFuture]]-Table_Query_from_Mac10[[#This Row],[qty_to_ship]]</f>
        <v>0</v>
      </c>
      <c r="W3132" s="47">
        <f>Table_Query_from_Mac10[[#This Row],[UnitPriceFuture]]</f>
        <v>32.4</v>
      </c>
      <c r="X3132" s="47">
        <f>Table_Query_from_Mac10[[#This Row],[Unit Increase]]*Table_Query_from_Mac10[[#This Row],[UnitPriceFuture]]</f>
        <v>0</v>
      </c>
      <c r="Y3132" s="47">
        <f>Table_Query_from_Mac10[[#This Row],[Unit Increase]]*Table_Query_from_Mac10[[#This Row],[Future-cost]]</f>
        <v>0</v>
      </c>
      <c r="Z3132" s="47">
        <f>-(Table_Query_from_Mac10[[#This Row],[Incremental Sales]]+((Table_Query_from_Mac10[[#This Row],[Incremental Sales]]*-(SUM(Summary!$S$8:$S$9)))))*Summary!$S$18</f>
        <v>0</v>
      </c>
      <c r="AA3132" s="47">
        <f>IFERROR(Table_Query_from_Mac10[[#This Row],[Incremental Cost]]/Table_Query_from_Mac10[[#This Row],[Incremental Sales]],0)</f>
        <v>0</v>
      </c>
      <c r="AB3132" s="47">
        <f>IFERROR(Table_Query_from_Mac10[[#This Row],[TotalCostFuture]]/Table_Query_from_Mac10[[#This Row],[totalsalesFuture]],0)</f>
        <v>0.3716049382716049</v>
      </c>
      <c r="AN3132" s="30">
        <v>6</v>
      </c>
      <c r="AO3132">
        <f t="shared" si="96"/>
        <v>2</v>
      </c>
      <c r="AQ3132" s="30">
        <v>92.56</v>
      </c>
      <c r="AR3132">
        <f t="shared" si="97"/>
        <v>32.4</v>
      </c>
    </row>
    <row r="3133" spans="1:44" x14ac:dyDescent="0.25">
      <c r="A3133">
        <v>90322</v>
      </c>
      <c r="B3133">
        <v>10</v>
      </c>
      <c r="C3133" t="s">
        <v>55</v>
      </c>
      <c r="D3133" t="s">
        <v>81</v>
      </c>
      <c r="E3133">
        <v>1</v>
      </c>
      <c r="F3133">
        <v>4.68</v>
      </c>
      <c r="G3133">
        <v>13.3</v>
      </c>
      <c r="H3133" s="1">
        <v>44854</v>
      </c>
      <c r="I3133" s="20">
        <v>0</v>
      </c>
      <c r="J3133" s="47">
        <f>Table_Query_from_Mac10[[#This Row],[unit_price]]-(Table_Query_from_Mac10[[#This Row],[unit_price]]*(Table_Query_from_Mac10[[#This Row],[discount_pct]]/100))</f>
        <v>13.3</v>
      </c>
      <c r="K3133" s="47">
        <f>Table_Query_from_Mac10[[#This Row],[unit_cost]]</f>
        <v>4.68</v>
      </c>
      <c r="L3133" s="47">
        <f>Table_Query_from_Mac10[[#This Row],[Live-cost]]*(1+Table_Query_from_Mac10[[#This Row],[CogsIncreasebyTYPE]])</f>
        <v>4.68</v>
      </c>
      <c r="M3133" s="47">
        <f>Table_Query_from_Mac10[[#This Row],[Live-cost]]*Table_Query_from_Mac10[[#This Row],[qty_to_ship]]</f>
        <v>4.68</v>
      </c>
      <c r="N3133" s="47">
        <f>IF(Table_Query_from_Mac10[[#This Row],[item_no]]="KDA",-Table_Query_from_Mac10[[#This Row],[unit_price]],Table_Query_from_Mac10[[#This Row],[Net Unit]]*Table_Query_from_Mac10[[#This Row],[qty_to_ship]])</f>
        <v>13.3</v>
      </c>
      <c r="O3133" s="47">
        <f>SUMIFS(Summary!C:C,Summary!H:H,Table_Query_from_Mac10[[#This Row],[Juiceoc]])</f>
        <v>0</v>
      </c>
      <c r="P3133" s="47">
        <f>SUMIFS(Summary!D:D,Summary!H:H,Table_Query_from_Mac10[[#This Row],[Juiceoc]])</f>
        <v>0</v>
      </c>
      <c r="Q3133" s="47">
        <f>SUMIFS(Summary!E:E,Summary!H:H,Table_Query_from_Mac10[[#This Row],[Juiceoc]])</f>
        <v>0</v>
      </c>
      <c r="R3133" s="47">
        <f>Table_Query_from_Mac10[[#This Row],[Net Unit]]*(1+Table_Query_from_Mac10[[#This Row],[PriceIncreasebyType]])</f>
        <v>13.3</v>
      </c>
      <c r="S3133" s="47">
        <f>Table_Query_from_Mac10[[#This Row],[UnitPriceFuture]]*Table_Query_from_Mac10[[#This Row],[qtytoShipFuture]]</f>
        <v>13.3</v>
      </c>
      <c r="T3133" s="47">
        <f>ROUND(Table_Query_from_Mac10[[#This Row],[qty_to_ship]]*(1+Table_Query_from_Mac10[[#This Row],[VolumeIncreasebyType]]),0)</f>
        <v>1</v>
      </c>
      <c r="U3133" s="47">
        <f>Table_Query_from_Mac10[[#This Row],[qtytoShipFuture]]*Table_Query_from_Mac10[[#This Row],[Future-cost]]</f>
        <v>4.68</v>
      </c>
      <c r="V3133" s="47">
        <f>Table_Query_from_Mac10[[#This Row],[qtytoShipFuture]]-Table_Query_from_Mac10[[#This Row],[qty_to_ship]]</f>
        <v>0</v>
      </c>
      <c r="W3133" s="47">
        <f>Table_Query_from_Mac10[[#This Row],[UnitPriceFuture]]</f>
        <v>13.3</v>
      </c>
      <c r="X3133" s="47">
        <f>Table_Query_from_Mac10[[#This Row],[Unit Increase]]*Table_Query_from_Mac10[[#This Row],[UnitPriceFuture]]</f>
        <v>0</v>
      </c>
      <c r="Y3133" s="47">
        <f>Table_Query_from_Mac10[[#This Row],[Unit Increase]]*Table_Query_from_Mac10[[#This Row],[Future-cost]]</f>
        <v>0</v>
      </c>
      <c r="Z3133" s="47">
        <f>-(Table_Query_from_Mac10[[#This Row],[Incremental Sales]]+((Table_Query_from_Mac10[[#This Row],[Incremental Sales]]*-(SUM(Summary!$S$8:$S$9)))))*Summary!$S$18</f>
        <v>0</v>
      </c>
      <c r="AA3133" s="47">
        <f>IFERROR(Table_Query_from_Mac10[[#This Row],[Incremental Cost]]/Table_Query_from_Mac10[[#This Row],[Incremental Sales]],0)</f>
        <v>0</v>
      </c>
      <c r="AB3133" s="47">
        <f>IFERROR(Table_Query_from_Mac10[[#This Row],[TotalCostFuture]]/Table_Query_from_Mac10[[#This Row],[totalsalesFuture]],0)</f>
        <v>0.35187969924812024</v>
      </c>
      <c r="AN3133" s="31">
        <v>4</v>
      </c>
      <c r="AO3133">
        <f t="shared" si="96"/>
        <v>1</v>
      </c>
      <c r="AQ3133" s="31">
        <v>38</v>
      </c>
      <c r="AR3133">
        <f t="shared" si="97"/>
        <v>13.3</v>
      </c>
    </row>
    <row r="3134" spans="1:44" x14ac:dyDescent="0.25">
      <c r="A3134">
        <v>90322</v>
      </c>
      <c r="B3134">
        <v>11</v>
      </c>
      <c r="C3134" t="s">
        <v>55</v>
      </c>
      <c r="D3134" t="s">
        <v>81</v>
      </c>
      <c r="E3134">
        <v>2</v>
      </c>
      <c r="F3134">
        <v>13.68</v>
      </c>
      <c r="G3134">
        <v>37.67</v>
      </c>
      <c r="H3134" s="1">
        <v>44854</v>
      </c>
      <c r="I3134" s="20">
        <v>0</v>
      </c>
      <c r="J3134" s="47">
        <f>Table_Query_from_Mac10[[#This Row],[unit_price]]-(Table_Query_from_Mac10[[#This Row],[unit_price]]*(Table_Query_from_Mac10[[#This Row],[discount_pct]]/100))</f>
        <v>37.67</v>
      </c>
      <c r="K3134" s="47">
        <f>Table_Query_from_Mac10[[#This Row],[unit_cost]]</f>
        <v>13.68</v>
      </c>
      <c r="L3134" s="47">
        <f>Table_Query_from_Mac10[[#This Row],[Live-cost]]*(1+Table_Query_from_Mac10[[#This Row],[CogsIncreasebyTYPE]])</f>
        <v>13.68</v>
      </c>
      <c r="M3134" s="47">
        <f>Table_Query_from_Mac10[[#This Row],[Live-cost]]*Table_Query_from_Mac10[[#This Row],[qty_to_ship]]</f>
        <v>27.36</v>
      </c>
      <c r="N3134" s="47">
        <f>IF(Table_Query_from_Mac10[[#This Row],[item_no]]="KDA",-Table_Query_from_Mac10[[#This Row],[unit_price]],Table_Query_from_Mac10[[#This Row],[Net Unit]]*Table_Query_from_Mac10[[#This Row],[qty_to_ship]])</f>
        <v>75.34</v>
      </c>
      <c r="O3134" s="47">
        <f>SUMIFS(Summary!C:C,Summary!H:H,Table_Query_from_Mac10[[#This Row],[Juiceoc]])</f>
        <v>0</v>
      </c>
      <c r="P3134" s="47">
        <f>SUMIFS(Summary!D:D,Summary!H:H,Table_Query_from_Mac10[[#This Row],[Juiceoc]])</f>
        <v>0</v>
      </c>
      <c r="Q3134" s="47">
        <f>SUMIFS(Summary!E:E,Summary!H:H,Table_Query_from_Mac10[[#This Row],[Juiceoc]])</f>
        <v>0</v>
      </c>
      <c r="R3134" s="47">
        <f>Table_Query_from_Mac10[[#This Row],[Net Unit]]*(1+Table_Query_from_Mac10[[#This Row],[PriceIncreasebyType]])</f>
        <v>37.67</v>
      </c>
      <c r="S3134" s="47">
        <f>Table_Query_from_Mac10[[#This Row],[UnitPriceFuture]]*Table_Query_from_Mac10[[#This Row],[qtytoShipFuture]]</f>
        <v>75.34</v>
      </c>
      <c r="T3134" s="47">
        <f>ROUND(Table_Query_from_Mac10[[#This Row],[qty_to_ship]]*(1+Table_Query_from_Mac10[[#This Row],[VolumeIncreasebyType]]),0)</f>
        <v>2</v>
      </c>
      <c r="U3134" s="47">
        <f>Table_Query_from_Mac10[[#This Row],[qtytoShipFuture]]*Table_Query_from_Mac10[[#This Row],[Future-cost]]</f>
        <v>27.36</v>
      </c>
      <c r="V3134" s="47">
        <f>Table_Query_from_Mac10[[#This Row],[qtytoShipFuture]]-Table_Query_from_Mac10[[#This Row],[qty_to_ship]]</f>
        <v>0</v>
      </c>
      <c r="W3134" s="47">
        <f>Table_Query_from_Mac10[[#This Row],[UnitPriceFuture]]</f>
        <v>37.67</v>
      </c>
      <c r="X3134" s="47">
        <f>Table_Query_from_Mac10[[#This Row],[Unit Increase]]*Table_Query_from_Mac10[[#This Row],[UnitPriceFuture]]</f>
        <v>0</v>
      </c>
      <c r="Y3134" s="47">
        <f>Table_Query_from_Mac10[[#This Row],[Unit Increase]]*Table_Query_from_Mac10[[#This Row],[Future-cost]]</f>
        <v>0</v>
      </c>
      <c r="Z3134" s="47">
        <f>-(Table_Query_from_Mac10[[#This Row],[Incremental Sales]]+((Table_Query_from_Mac10[[#This Row],[Incremental Sales]]*-(SUM(Summary!$S$8:$S$9)))))*Summary!$S$18</f>
        <v>0</v>
      </c>
      <c r="AA3134" s="47">
        <f>IFERROR(Table_Query_from_Mac10[[#This Row],[Incremental Cost]]/Table_Query_from_Mac10[[#This Row],[Incremental Sales]],0)</f>
        <v>0</v>
      </c>
      <c r="AB3134" s="47">
        <f>IFERROR(Table_Query_from_Mac10[[#This Row],[TotalCostFuture]]/Table_Query_from_Mac10[[#This Row],[totalsalesFuture]],0)</f>
        <v>0.36315370321210511</v>
      </c>
      <c r="AN3134" s="30">
        <v>8</v>
      </c>
      <c r="AO3134">
        <f t="shared" si="96"/>
        <v>2</v>
      </c>
      <c r="AQ3134" s="30">
        <v>107.63</v>
      </c>
      <c r="AR3134">
        <f t="shared" si="97"/>
        <v>37.67</v>
      </c>
    </row>
    <row r="3135" spans="1:44" x14ac:dyDescent="0.25">
      <c r="A3135">
        <v>90323</v>
      </c>
      <c r="B3135">
        <v>1</v>
      </c>
      <c r="C3135" t="s">
        <v>55</v>
      </c>
      <c r="D3135" t="s">
        <v>81</v>
      </c>
      <c r="E3135">
        <v>3</v>
      </c>
      <c r="F3135">
        <v>4.53</v>
      </c>
      <c r="G3135">
        <v>11.19</v>
      </c>
      <c r="H3135" s="1">
        <v>44860</v>
      </c>
      <c r="I3135" s="20">
        <v>0</v>
      </c>
      <c r="J3135" s="47">
        <f>Table_Query_from_Mac10[[#This Row],[unit_price]]-(Table_Query_from_Mac10[[#This Row],[unit_price]]*(Table_Query_from_Mac10[[#This Row],[discount_pct]]/100))</f>
        <v>11.19</v>
      </c>
      <c r="K3135" s="47">
        <f>Table_Query_from_Mac10[[#This Row],[unit_cost]]</f>
        <v>4.53</v>
      </c>
      <c r="L3135" s="47">
        <f>Table_Query_from_Mac10[[#This Row],[Live-cost]]*(1+Table_Query_from_Mac10[[#This Row],[CogsIncreasebyTYPE]])</f>
        <v>4.53</v>
      </c>
      <c r="M3135" s="47">
        <f>Table_Query_from_Mac10[[#This Row],[Live-cost]]*Table_Query_from_Mac10[[#This Row],[qty_to_ship]]</f>
        <v>13.59</v>
      </c>
      <c r="N3135" s="47">
        <f>IF(Table_Query_from_Mac10[[#This Row],[item_no]]="KDA",-Table_Query_from_Mac10[[#This Row],[unit_price]],Table_Query_from_Mac10[[#This Row],[Net Unit]]*Table_Query_from_Mac10[[#This Row],[qty_to_ship]])</f>
        <v>33.57</v>
      </c>
      <c r="O3135" s="47">
        <f>SUMIFS(Summary!C:C,Summary!H:H,Table_Query_from_Mac10[[#This Row],[Juiceoc]])</f>
        <v>0</v>
      </c>
      <c r="P3135" s="47">
        <f>SUMIFS(Summary!D:D,Summary!H:H,Table_Query_from_Mac10[[#This Row],[Juiceoc]])</f>
        <v>0</v>
      </c>
      <c r="Q3135" s="47">
        <f>SUMIFS(Summary!E:E,Summary!H:H,Table_Query_from_Mac10[[#This Row],[Juiceoc]])</f>
        <v>0</v>
      </c>
      <c r="R3135" s="47">
        <f>Table_Query_from_Mac10[[#This Row],[Net Unit]]*(1+Table_Query_from_Mac10[[#This Row],[PriceIncreasebyType]])</f>
        <v>11.19</v>
      </c>
      <c r="S3135" s="47">
        <f>Table_Query_from_Mac10[[#This Row],[UnitPriceFuture]]*Table_Query_from_Mac10[[#This Row],[qtytoShipFuture]]</f>
        <v>33.57</v>
      </c>
      <c r="T3135" s="47">
        <f>ROUND(Table_Query_from_Mac10[[#This Row],[qty_to_ship]]*(1+Table_Query_from_Mac10[[#This Row],[VolumeIncreasebyType]]),0)</f>
        <v>3</v>
      </c>
      <c r="U3135" s="47">
        <f>Table_Query_from_Mac10[[#This Row],[qtytoShipFuture]]*Table_Query_from_Mac10[[#This Row],[Future-cost]]</f>
        <v>13.59</v>
      </c>
      <c r="V3135" s="47">
        <f>Table_Query_from_Mac10[[#This Row],[qtytoShipFuture]]-Table_Query_from_Mac10[[#This Row],[qty_to_ship]]</f>
        <v>0</v>
      </c>
      <c r="W3135" s="47">
        <f>Table_Query_from_Mac10[[#This Row],[UnitPriceFuture]]</f>
        <v>11.19</v>
      </c>
      <c r="X3135" s="47">
        <f>Table_Query_from_Mac10[[#This Row],[Unit Increase]]*Table_Query_from_Mac10[[#This Row],[UnitPriceFuture]]</f>
        <v>0</v>
      </c>
      <c r="Y3135" s="47">
        <f>Table_Query_from_Mac10[[#This Row],[Unit Increase]]*Table_Query_from_Mac10[[#This Row],[Future-cost]]</f>
        <v>0</v>
      </c>
      <c r="Z3135" s="47">
        <f>-(Table_Query_from_Mac10[[#This Row],[Incremental Sales]]+((Table_Query_from_Mac10[[#This Row],[Incremental Sales]]*-(SUM(Summary!$S$8:$S$9)))))*Summary!$S$18</f>
        <v>0</v>
      </c>
      <c r="AA3135" s="47">
        <f>IFERROR(Table_Query_from_Mac10[[#This Row],[Incremental Cost]]/Table_Query_from_Mac10[[#This Row],[Incremental Sales]],0)</f>
        <v>0</v>
      </c>
      <c r="AB3135" s="47">
        <f>IFERROR(Table_Query_from_Mac10[[#This Row],[TotalCostFuture]]/Table_Query_from_Mac10[[#This Row],[totalsalesFuture]],0)</f>
        <v>0.40482573726541554</v>
      </c>
      <c r="AN3135" s="31">
        <v>10</v>
      </c>
      <c r="AO3135">
        <f t="shared" si="96"/>
        <v>3</v>
      </c>
      <c r="AQ3135" s="31">
        <v>31.98</v>
      </c>
      <c r="AR3135">
        <f t="shared" si="97"/>
        <v>11.19</v>
      </c>
    </row>
    <row r="3136" spans="1:44" x14ac:dyDescent="0.25">
      <c r="A3136">
        <v>90323</v>
      </c>
      <c r="B3136">
        <v>2</v>
      </c>
      <c r="C3136" t="s">
        <v>55</v>
      </c>
      <c r="D3136" t="s">
        <v>81</v>
      </c>
      <c r="E3136">
        <v>5</v>
      </c>
      <c r="F3136">
        <v>5</v>
      </c>
      <c r="G3136">
        <v>12.58</v>
      </c>
      <c r="H3136" s="1">
        <v>44860</v>
      </c>
      <c r="I3136" s="20">
        <v>0</v>
      </c>
      <c r="J3136" s="47">
        <f>Table_Query_from_Mac10[[#This Row],[unit_price]]-(Table_Query_from_Mac10[[#This Row],[unit_price]]*(Table_Query_from_Mac10[[#This Row],[discount_pct]]/100))</f>
        <v>12.58</v>
      </c>
      <c r="K3136" s="47">
        <f>Table_Query_from_Mac10[[#This Row],[unit_cost]]</f>
        <v>5</v>
      </c>
      <c r="L3136" s="47">
        <f>Table_Query_from_Mac10[[#This Row],[Live-cost]]*(1+Table_Query_from_Mac10[[#This Row],[CogsIncreasebyTYPE]])</f>
        <v>5</v>
      </c>
      <c r="M3136" s="47">
        <f>Table_Query_from_Mac10[[#This Row],[Live-cost]]*Table_Query_from_Mac10[[#This Row],[qty_to_ship]]</f>
        <v>25</v>
      </c>
      <c r="N3136" s="47">
        <f>IF(Table_Query_from_Mac10[[#This Row],[item_no]]="KDA",-Table_Query_from_Mac10[[#This Row],[unit_price]],Table_Query_from_Mac10[[#This Row],[Net Unit]]*Table_Query_from_Mac10[[#This Row],[qty_to_ship]])</f>
        <v>62.9</v>
      </c>
      <c r="O3136" s="47">
        <f>SUMIFS(Summary!C:C,Summary!H:H,Table_Query_from_Mac10[[#This Row],[Juiceoc]])</f>
        <v>0</v>
      </c>
      <c r="P3136" s="47">
        <f>SUMIFS(Summary!D:D,Summary!H:H,Table_Query_from_Mac10[[#This Row],[Juiceoc]])</f>
        <v>0</v>
      </c>
      <c r="Q3136" s="47">
        <f>SUMIFS(Summary!E:E,Summary!H:H,Table_Query_from_Mac10[[#This Row],[Juiceoc]])</f>
        <v>0</v>
      </c>
      <c r="R3136" s="47">
        <f>Table_Query_from_Mac10[[#This Row],[Net Unit]]*(1+Table_Query_from_Mac10[[#This Row],[PriceIncreasebyType]])</f>
        <v>12.58</v>
      </c>
      <c r="S3136" s="47">
        <f>Table_Query_from_Mac10[[#This Row],[UnitPriceFuture]]*Table_Query_from_Mac10[[#This Row],[qtytoShipFuture]]</f>
        <v>62.9</v>
      </c>
      <c r="T3136" s="47">
        <f>ROUND(Table_Query_from_Mac10[[#This Row],[qty_to_ship]]*(1+Table_Query_from_Mac10[[#This Row],[VolumeIncreasebyType]]),0)</f>
        <v>5</v>
      </c>
      <c r="U3136" s="47">
        <f>Table_Query_from_Mac10[[#This Row],[qtytoShipFuture]]*Table_Query_from_Mac10[[#This Row],[Future-cost]]</f>
        <v>25</v>
      </c>
      <c r="V3136" s="47">
        <f>Table_Query_from_Mac10[[#This Row],[qtytoShipFuture]]-Table_Query_from_Mac10[[#This Row],[qty_to_ship]]</f>
        <v>0</v>
      </c>
      <c r="W3136" s="47">
        <f>Table_Query_from_Mac10[[#This Row],[UnitPriceFuture]]</f>
        <v>12.58</v>
      </c>
      <c r="X3136" s="47">
        <f>Table_Query_from_Mac10[[#This Row],[Unit Increase]]*Table_Query_from_Mac10[[#This Row],[UnitPriceFuture]]</f>
        <v>0</v>
      </c>
      <c r="Y3136" s="47">
        <f>Table_Query_from_Mac10[[#This Row],[Unit Increase]]*Table_Query_from_Mac10[[#This Row],[Future-cost]]</f>
        <v>0</v>
      </c>
      <c r="Z3136" s="47">
        <f>-(Table_Query_from_Mac10[[#This Row],[Incremental Sales]]+((Table_Query_from_Mac10[[#This Row],[Incremental Sales]]*-(SUM(Summary!$S$8:$S$9)))))*Summary!$S$18</f>
        <v>0</v>
      </c>
      <c r="AA3136" s="47">
        <f>IFERROR(Table_Query_from_Mac10[[#This Row],[Incremental Cost]]/Table_Query_from_Mac10[[#This Row],[Incremental Sales]],0)</f>
        <v>0</v>
      </c>
      <c r="AB3136" s="47">
        <f>IFERROR(Table_Query_from_Mac10[[#This Row],[TotalCostFuture]]/Table_Query_from_Mac10[[#This Row],[totalsalesFuture]],0)</f>
        <v>0.39745627980922099</v>
      </c>
      <c r="AN3136" s="30">
        <v>20</v>
      </c>
      <c r="AO3136">
        <f t="shared" si="96"/>
        <v>5</v>
      </c>
      <c r="AQ3136" s="30">
        <v>35.950000000000003</v>
      </c>
      <c r="AR3136">
        <f t="shared" si="97"/>
        <v>12.58</v>
      </c>
    </row>
    <row r="3137" spans="1:44" x14ac:dyDescent="0.25">
      <c r="A3137">
        <v>90323</v>
      </c>
      <c r="B3137">
        <v>3</v>
      </c>
      <c r="C3137" t="s">
        <v>55</v>
      </c>
      <c r="D3137" t="s">
        <v>81</v>
      </c>
      <c r="E3137">
        <v>5</v>
      </c>
      <c r="F3137">
        <v>5.49</v>
      </c>
      <c r="G3137">
        <v>13.76</v>
      </c>
      <c r="H3137" s="1">
        <v>44860</v>
      </c>
      <c r="I3137" s="20">
        <v>0</v>
      </c>
      <c r="J3137" s="47">
        <f>Table_Query_from_Mac10[[#This Row],[unit_price]]-(Table_Query_from_Mac10[[#This Row],[unit_price]]*(Table_Query_from_Mac10[[#This Row],[discount_pct]]/100))</f>
        <v>13.76</v>
      </c>
      <c r="K3137" s="47">
        <f>Table_Query_from_Mac10[[#This Row],[unit_cost]]</f>
        <v>5.49</v>
      </c>
      <c r="L3137" s="47">
        <f>Table_Query_from_Mac10[[#This Row],[Live-cost]]*(1+Table_Query_from_Mac10[[#This Row],[CogsIncreasebyTYPE]])</f>
        <v>5.49</v>
      </c>
      <c r="M3137" s="47">
        <f>Table_Query_from_Mac10[[#This Row],[Live-cost]]*Table_Query_from_Mac10[[#This Row],[qty_to_ship]]</f>
        <v>27.450000000000003</v>
      </c>
      <c r="N3137" s="47">
        <f>IF(Table_Query_from_Mac10[[#This Row],[item_no]]="KDA",-Table_Query_from_Mac10[[#This Row],[unit_price]],Table_Query_from_Mac10[[#This Row],[Net Unit]]*Table_Query_from_Mac10[[#This Row],[qty_to_ship]])</f>
        <v>68.8</v>
      </c>
      <c r="O3137" s="47">
        <f>SUMIFS(Summary!C:C,Summary!H:H,Table_Query_from_Mac10[[#This Row],[Juiceoc]])</f>
        <v>0</v>
      </c>
      <c r="P3137" s="47">
        <f>SUMIFS(Summary!D:D,Summary!H:H,Table_Query_from_Mac10[[#This Row],[Juiceoc]])</f>
        <v>0</v>
      </c>
      <c r="Q3137" s="47">
        <f>SUMIFS(Summary!E:E,Summary!H:H,Table_Query_from_Mac10[[#This Row],[Juiceoc]])</f>
        <v>0</v>
      </c>
      <c r="R3137" s="47">
        <f>Table_Query_from_Mac10[[#This Row],[Net Unit]]*(1+Table_Query_from_Mac10[[#This Row],[PriceIncreasebyType]])</f>
        <v>13.76</v>
      </c>
      <c r="S3137" s="47">
        <f>Table_Query_from_Mac10[[#This Row],[UnitPriceFuture]]*Table_Query_from_Mac10[[#This Row],[qtytoShipFuture]]</f>
        <v>68.8</v>
      </c>
      <c r="T3137" s="47">
        <f>ROUND(Table_Query_from_Mac10[[#This Row],[qty_to_ship]]*(1+Table_Query_from_Mac10[[#This Row],[VolumeIncreasebyType]]),0)</f>
        <v>5</v>
      </c>
      <c r="U3137" s="47">
        <f>Table_Query_from_Mac10[[#This Row],[qtytoShipFuture]]*Table_Query_from_Mac10[[#This Row],[Future-cost]]</f>
        <v>27.450000000000003</v>
      </c>
      <c r="V3137" s="47">
        <f>Table_Query_from_Mac10[[#This Row],[qtytoShipFuture]]-Table_Query_from_Mac10[[#This Row],[qty_to_ship]]</f>
        <v>0</v>
      </c>
      <c r="W3137" s="47">
        <f>Table_Query_from_Mac10[[#This Row],[UnitPriceFuture]]</f>
        <v>13.76</v>
      </c>
      <c r="X3137" s="47">
        <f>Table_Query_from_Mac10[[#This Row],[Unit Increase]]*Table_Query_from_Mac10[[#This Row],[UnitPriceFuture]]</f>
        <v>0</v>
      </c>
      <c r="Y3137" s="47">
        <f>Table_Query_from_Mac10[[#This Row],[Unit Increase]]*Table_Query_from_Mac10[[#This Row],[Future-cost]]</f>
        <v>0</v>
      </c>
      <c r="Z3137" s="47">
        <f>-(Table_Query_from_Mac10[[#This Row],[Incremental Sales]]+((Table_Query_from_Mac10[[#This Row],[Incremental Sales]]*-(SUM(Summary!$S$8:$S$9)))))*Summary!$S$18</f>
        <v>0</v>
      </c>
      <c r="AA3137" s="47">
        <f>IFERROR(Table_Query_from_Mac10[[#This Row],[Incremental Cost]]/Table_Query_from_Mac10[[#This Row],[Incremental Sales]],0)</f>
        <v>0</v>
      </c>
      <c r="AB3137" s="47">
        <f>IFERROR(Table_Query_from_Mac10[[#This Row],[TotalCostFuture]]/Table_Query_from_Mac10[[#This Row],[totalsalesFuture]],0)</f>
        <v>0.39898255813953493</v>
      </c>
      <c r="AN3137" s="31">
        <v>20</v>
      </c>
      <c r="AO3137">
        <f t="shared" si="96"/>
        <v>5</v>
      </c>
      <c r="AQ3137" s="31">
        <v>39.32</v>
      </c>
      <c r="AR3137">
        <f t="shared" si="97"/>
        <v>13.76</v>
      </c>
    </row>
    <row r="3138" spans="1:44" x14ac:dyDescent="0.25">
      <c r="A3138">
        <v>90323</v>
      </c>
      <c r="B3138">
        <v>4</v>
      </c>
      <c r="C3138" t="s">
        <v>55</v>
      </c>
      <c r="D3138" t="s">
        <v>81</v>
      </c>
      <c r="E3138">
        <v>8</v>
      </c>
      <c r="F3138">
        <v>6</v>
      </c>
      <c r="G3138">
        <v>14.93</v>
      </c>
      <c r="H3138" s="1">
        <v>44860</v>
      </c>
      <c r="I3138" s="20">
        <v>0</v>
      </c>
      <c r="J3138" s="47">
        <f>Table_Query_from_Mac10[[#This Row],[unit_price]]-(Table_Query_from_Mac10[[#This Row],[unit_price]]*(Table_Query_from_Mac10[[#This Row],[discount_pct]]/100))</f>
        <v>14.93</v>
      </c>
      <c r="K3138" s="47">
        <f>Table_Query_from_Mac10[[#This Row],[unit_cost]]</f>
        <v>6</v>
      </c>
      <c r="L3138" s="47">
        <f>Table_Query_from_Mac10[[#This Row],[Live-cost]]*(1+Table_Query_from_Mac10[[#This Row],[CogsIncreasebyTYPE]])</f>
        <v>6</v>
      </c>
      <c r="M3138" s="47">
        <f>Table_Query_from_Mac10[[#This Row],[Live-cost]]*Table_Query_from_Mac10[[#This Row],[qty_to_ship]]</f>
        <v>48</v>
      </c>
      <c r="N3138" s="47">
        <f>IF(Table_Query_from_Mac10[[#This Row],[item_no]]="KDA",-Table_Query_from_Mac10[[#This Row],[unit_price]],Table_Query_from_Mac10[[#This Row],[Net Unit]]*Table_Query_from_Mac10[[#This Row],[qty_to_ship]])</f>
        <v>119.44</v>
      </c>
      <c r="O3138" s="47">
        <f>SUMIFS(Summary!C:C,Summary!H:H,Table_Query_from_Mac10[[#This Row],[Juiceoc]])</f>
        <v>0</v>
      </c>
      <c r="P3138" s="47">
        <f>SUMIFS(Summary!D:D,Summary!H:H,Table_Query_from_Mac10[[#This Row],[Juiceoc]])</f>
        <v>0</v>
      </c>
      <c r="Q3138" s="47">
        <f>SUMIFS(Summary!E:E,Summary!H:H,Table_Query_from_Mac10[[#This Row],[Juiceoc]])</f>
        <v>0</v>
      </c>
      <c r="R3138" s="47">
        <f>Table_Query_from_Mac10[[#This Row],[Net Unit]]*(1+Table_Query_from_Mac10[[#This Row],[PriceIncreasebyType]])</f>
        <v>14.93</v>
      </c>
      <c r="S3138" s="47">
        <f>Table_Query_from_Mac10[[#This Row],[UnitPriceFuture]]*Table_Query_from_Mac10[[#This Row],[qtytoShipFuture]]</f>
        <v>119.44</v>
      </c>
      <c r="T3138" s="47">
        <f>ROUND(Table_Query_from_Mac10[[#This Row],[qty_to_ship]]*(1+Table_Query_from_Mac10[[#This Row],[VolumeIncreasebyType]]),0)</f>
        <v>8</v>
      </c>
      <c r="U3138" s="47">
        <f>Table_Query_from_Mac10[[#This Row],[qtytoShipFuture]]*Table_Query_from_Mac10[[#This Row],[Future-cost]]</f>
        <v>48</v>
      </c>
      <c r="V3138" s="47">
        <f>Table_Query_from_Mac10[[#This Row],[qtytoShipFuture]]-Table_Query_from_Mac10[[#This Row],[qty_to_ship]]</f>
        <v>0</v>
      </c>
      <c r="W3138" s="47">
        <f>Table_Query_from_Mac10[[#This Row],[UnitPriceFuture]]</f>
        <v>14.93</v>
      </c>
      <c r="X3138" s="47">
        <f>Table_Query_from_Mac10[[#This Row],[Unit Increase]]*Table_Query_from_Mac10[[#This Row],[UnitPriceFuture]]</f>
        <v>0</v>
      </c>
      <c r="Y3138" s="47">
        <f>Table_Query_from_Mac10[[#This Row],[Unit Increase]]*Table_Query_from_Mac10[[#This Row],[Future-cost]]</f>
        <v>0</v>
      </c>
      <c r="Z3138" s="47">
        <f>-(Table_Query_from_Mac10[[#This Row],[Incremental Sales]]+((Table_Query_from_Mac10[[#This Row],[Incremental Sales]]*-(SUM(Summary!$S$8:$S$9)))))*Summary!$S$18</f>
        <v>0</v>
      </c>
      <c r="AA3138" s="47">
        <f>IFERROR(Table_Query_from_Mac10[[#This Row],[Incremental Cost]]/Table_Query_from_Mac10[[#This Row],[Incremental Sales]],0)</f>
        <v>0</v>
      </c>
      <c r="AB3138" s="47">
        <f>IFERROR(Table_Query_from_Mac10[[#This Row],[TotalCostFuture]]/Table_Query_from_Mac10[[#This Row],[totalsalesFuture]],0)</f>
        <v>0.40187541862022774</v>
      </c>
      <c r="AN3138" s="30">
        <v>32</v>
      </c>
      <c r="AO3138">
        <f t="shared" si="96"/>
        <v>8</v>
      </c>
      <c r="AQ3138" s="30">
        <v>42.65</v>
      </c>
      <c r="AR3138">
        <f t="shared" si="97"/>
        <v>14.93</v>
      </c>
    </row>
    <row r="3139" spans="1:44" x14ac:dyDescent="0.25">
      <c r="A3139">
        <v>90323</v>
      </c>
      <c r="B3139">
        <v>5</v>
      </c>
      <c r="C3139" t="s">
        <v>55</v>
      </c>
      <c r="D3139" t="s">
        <v>81</v>
      </c>
      <c r="E3139">
        <v>4</v>
      </c>
      <c r="F3139">
        <v>6.6</v>
      </c>
      <c r="G3139">
        <v>16.920000000000002</v>
      </c>
      <c r="H3139" s="1">
        <v>44860</v>
      </c>
      <c r="I3139" s="20">
        <v>0</v>
      </c>
      <c r="J3139" s="47">
        <f>Table_Query_from_Mac10[[#This Row],[unit_price]]-(Table_Query_from_Mac10[[#This Row],[unit_price]]*(Table_Query_from_Mac10[[#This Row],[discount_pct]]/100))</f>
        <v>16.920000000000002</v>
      </c>
      <c r="K3139" s="47">
        <f>Table_Query_from_Mac10[[#This Row],[unit_cost]]</f>
        <v>6.6</v>
      </c>
      <c r="L3139" s="47">
        <f>Table_Query_from_Mac10[[#This Row],[Live-cost]]*(1+Table_Query_from_Mac10[[#This Row],[CogsIncreasebyTYPE]])</f>
        <v>6.6</v>
      </c>
      <c r="M3139" s="47">
        <f>Table_Query_from_Mac10[[#This Row],[Live-cost]]*Table_Query_from_Mac10[[#This Row],[qty_to_ship]]</f>
        <v>26.4</v>
      </c>
      <c r="N3139" s="47">
        <f>IF(Table_Query_from_Mac10[[#This Row],[item_no]]="KDA",-Table_Query_from_Mac10[[#This Row],[unit_price]],Table_Query_from_Mac10[[#This Row],[Net Unit]]*Table_Query_from_Mac10[[#This Row],[qty_to_ship]])</f>
        <v>67.680000000000007</v>
      </c>
      <c r="O3139" s="47">
        <f>SUMIFS(Summary!C:C,Summary!H:H,Table_Query_from_Mac10[[#This Row],[Juiceoc]])</f>
        <v>0</v>
      </c>
      <c r="P3139" s="47">
        <f>SUMIFS(Summary!D:D,Summary!H:H,Table_Query_from_Mac10[[#This Row],[Juiceoc]])</f>
        <v>0</v>
      </c>
      <c r="Q3139" s="47">
        <f>SUMIFS(Summary!E:E,Summary!H:H,Table_Query_from_Mac10[[#This Row],[Juiceoc]])</f>
        <v>0</v>
      </c>
      <c r="R3139" s="47">
        <f>Table_Query_from_Mac10[[#This Row],[Net Unit]]*(1+Table_Query_from_Mac10[[#This Row],[PriceIncreasebyType]])</f>
        <v>16.920000000000002</v>
      </c>
      <c r="S3139" s="47">
        <f>Table_Query_from_Mac10[[#This Row],[UnitPriceFuture]]*Table_Query_from_Mac10[[#This Row],[qtytoShipFuture]]</f>
        <v>67.680000000000007</v>
      </c>
      <c r="T3139" s="47">
        <f>ROUND(Table_Query_from_Mac10[[#This Row],[qty_to_ship]]*(1+Table_Query_from_Mac10[[#This Row],[VolumeIncreasebyType]]),0)</f>
        <v>4</v>
      </c>
      <c r="U3139" s="47">
        <f>Table_Query_from_Mac10[[#This Row],[qtytoShipFuture]]*Table_Query_from_Mac10[[#This Row],[Future-cost]]</f>
        <v>26.4</v>
      </c>
      <c r="V3139" s="47">
        <f>Table_Query_from_Mac10[[#This Row],[qtytoShipFuture]]-Table_Query_from_Mac10[[#This Row],[qty_to_ship]]</f>
        <v>0</v>
      </c>
      <c r="W3139" s="47">
        <f>Table_Query_from_Mac10[[#This Row],[UnitPriceFuture]]</f>
        <v>16.920000000000002</v>
      </c>
      <c r="X3139" s="47">
        <f>Table_Query_from_Mac10[[#This Row],[Unit Increase]]*Table_Query_from_Mac10[[#This Row],[UnitPriceFuture]]</f>
        <v>0</v>
      </c>
      <c r="Y3139" s="47">
        <f>Table_Query_from_Mac10[[#This Row],[Unit Increase]]*Table_Query_from_Mac10[[#This Row],[Future-cost]]</f>
        <v>0</v>
      </c>
      <c r="Z3139" s="47">
        <f>-(Table_Query_from_Mac10[[#This Row],[Incremental Sales]]+((Table_Query_from_Mac10[[#This Row],[Incremental Sales]]*-(SUM(Summary!$S$8:$S$9)))))*Summary!$S$18</f>
        <v>0</v>
      </c>
      <c r="AA3139" s="47">
        <f>IFERROR(Table_Query_from_Mac10[[#This Row],[Incremental Cost]]/Table_Query_from_Mac10[[#This Row],[Incremental Sales]],0)</f>
        <v>0</v>
      </c>
      <c r="AB3139" s="47">
        <f>IFERROR(Table_Query_from_Mac10[[#This Row],[TotalCostFuture]]/Table_Query_from_Mac10[[#This Row],[totalsalesFuture]],0)</f>
        <v>0.39007092198581556</v>
      </c>
      <c r="AN3139" s="31">
        <v>16</v>
      </c>
      <c r="AO3139">
        <f t="shared" ref="AO3139:AO3202" si="98">CEILING(AN3139/4,1)</f>
        <v>4</v>
      </c>
      <c r="AQ3139" s="31">
        <v>48.35</v>
      </c>
      <c r="AR3139">
        <f t="shared" ref="AR3139:AR3202" si="99">ROUND(AQ3139/5*1.75,2)</f>
        <v>16.920000000000002</v>
      </c>
    </row>
    <row r="3140" spans="1:44" x14ac:dyDescent="0.25">
      <c r="A3140">
        <v>90323</v>
      </c>
      <c r="B3140">
        <v>6</v>
      </c>
      <c r="C3140" t="s">
        <v>55</v>
      </c>
      <c r="D3140" t="s">
        <v>81</v>
      </c>
      <c r="E3140">
        <v>6</v>
      </c>
      <c r="F3140">
        <v>7.37</v>
      </c>
      <c r="G3140">
        <v>18.7</v>
      </c>
      <c r="H3140" s="1">
        <v>44860</v>
      </c>
      <c r="I3140" s="20">
        <v>0</v>
      </c>
      <c r="J3140" s="47">
        <f>Table_Query_from_Mac10[[#This Row],[unit_price]]-(Table_Query_from_Mac10[[#This Row],[unit_price]]*(Table_Query_from_Mac10[[#This Row],[discount_pct]]/100))</f>
        <v>18.7</v>
      </c>
      <c r="K3140" s="47">
        <f>Table_Query_from_Mac10[[#This Row],[unit_cost]]</f>
        <v>7.37</v>
      </c>
      <c r="L3140" s="47">
        <f>Table_Query_from_Mac10[[#This Row],[Live-cost]]*(1+Table_Query_from_Mac10[[#This Row],[CogsIncreasebyTYPE]])</f>
        <v>7.37</v>
      </c>
      <c r="M3140" s="47">
        <f>Table_Query_from_Mac10[[#This Row],[Live-cost]]*Table_Query_from_Mac10[[#This Row],[qty_to_ship]]</f>
        <v>44.22</v>
      </c>
      <c r="N3140" s="47">
        <f>IF(Table_Query_from_Mac10[[#This Row],[item_no]]="KDA",-Table_Query_from_Mac10[[#This Row],[unit_price]],Table_Query_from_Mac10[[#This Row],[Net Unit]]*Table_Query_from_Mac10[[#This Row],[qty_to_ship]])</f>
        <v>112.19999999999999</v>
      </c>
      <c r="O3140" s="47">
        <f>SUMIFS(Summary!C:C,Summary!H:H,Table_Query_from_Mac10[[#This Row],[Juiceoc]])</f>
        <v>0</v>
      </c>
      <c r="P3140" s="47">
        <f>SUMIFS(Summary!D:D,Summary!H:H,Table_Query_from_Mac10[[#This Row],[Juiceoc]])</f>
        <v>0</v>
      </c>
      <c r="Q3140" s="47">
        <f>SUMIFS(Summary!E:E,Summary!H:H,Table_Query_from_Mac10[[#This Row],[Juiceoc]])</f>
        <v>0</v>
      </c>
      <c r="R3140" s="47">
        <f>Table_Query_from_Mac10[[#This Row],[Net Unit]]*(1+Table_Query_from_Mac10[[#This Row],[PriceIncreasebyType]])</f>
        <v>18.7</v>
      </c>
      <c r="S3140" s="47">
        <f>Table_Query_from_Mac10[[#This Row],[UnitPriceFuture]]*Table_Query_from_Mac10[[#This Row],[qtytoShipFuture]]</f>
        <v>112.19999999999999</v>
      </c>
      <c r="T3140" s="47">
        <f>ROUND(Table_Query_from_Mac10[[#This Row],[qty_to_ship]]*(1+Table_Query_from_Mac10[[#This Row],[VolumeIncreasebyType]]),0)</f>
        <v>6</v>
      </c>
      <c r="U3140" s="47">
        <f>Table_Query_from_Mac10[[#This Row],[qtytoShipFuture]]*Table_Query_from_Mac10[[#This Row],[Future-cost]]</f>
        <v>44.22</v>
      </c>
      <c r="V3140" s="47">
        <f>Table_Query_from_Mac10[[#This Row],[qtytoShipFuture]]-Table_Query_from_Mac10[[#This Row],[qty_to_ship]]</f>
        <v>0</v>
      </c>
      <c r="W3140" s="47">
        <f>Table_Query_from_Mac10[[#This Row],[UnitPriceFuture]]</f>
        <v>18.7</v>
      </c>
      <c r="X3140" s="47">
        <f>Table_Query_from_Mac10[[#This Row],[Unit Increase]]*Table_Query_from_Mac10[[#This Row],[UnitPriceFuture]]</f>
        <v>0</v>
      </c>
      <c r="Y3140" s="47">
        <f>Table_Query_from_Mac10[[#This Row],[Unit Increase]]*Table_Query_from_Mac10[[#This Row],[Future-cost]]</f>
        <v>0</v>
      </c>
      <c r="Z3140" s="47">
        <f>-(Table_Query_from_Mac10[[#This Row],[Incremental Sales]]+((Table_Query_from_Mac10[[#This Row],[Incremental Sales]]*-(SUM(Summary!$S$8:$S$9)))))*Summary!$S$18</f>
        <v>0</v>
      </c>
      <c r="AA3140" s="47">
        <f>IFERROR(Table_Query_from_Mac10[[#This Row],[Incremental Cost]]/Table_Query_from_Mac10[[#This Row],[Incremental Sales]],0)</f>
        <v>0</v>
      </c>
      <c r="AB3140" s="47">
        <f>IFERROR(Table_Query_from_Mac10[[#This Row],[TotalCostFuture]]/Table_Query_from_Mac10[[#This Row],[totalsalesFuture]],0)</f>
        <v>0.39411764705882357</v>
      </c>
      <c r="AN3140" s="30">
        <v>24</v>
      </c>
      <c r="AO3140">
        <f t="shared" si="98"/>
        <v>6</v>
      </c>
      <c r="AQ3140" s="30">
        <v>53.43</v>
      </c>
      <c r="AR3140">
        <f t="shared" si="99"/>
        <v>18.7</v>
      </c>
    </row>
    <row r="3141" spans="1:44" x14ac:dyDescent="0.25">
      <c r="A3141">
        <v>90323</v>
      </c>
      <c r="B3141">
        <v>7</v>
      </c>
      <c r="C3141" t="s">
        <v>55</v>
      </c>
      <c r="D3141" t="s">
        <v>81</v>
      </c>
      <c r="E3141">
        <v>3</v>
      </c>
      <c r="F3141">
        <v>8.81</v>
      </c>
      <c r="G3141">
        <v>23.26</v>
      </c>
      <c r="H3141" s="1">
        <v>44860</v>
      </c>
      <c r="I3141" s="20">
        <v>0</v>
      </c>
      <c r="J3141" s="47">
        <f>Table_Query_from_Mac10[[#This Row],[unit_price]]-(Table_Query_from_Mac10[[#This Row],[unit_price]]*(Table_Query_from_Mac10[[#This Row],[discount_pct]]/100))</f>
        <v>23.26</v>
      </c>
      <c r="K3141" s="47">
        <f>Table_Query_from_Mac10[[#This Row],[unit_cost]]</f>
        <v>8.81</v>
      </c>
      <c r="L3141" s="47">
        <f>Table_Query_from_Mac10[[#This Row],[Live-cost]]*(1+Table_Query_from_Mac10[[#This Row],[CogsIncreasebyTYPE]])</f>
        <v>8.81</v>
      </c>
      <c r="M3141" s="47">
        <f>Table_Query_from_Mac10[[#This Row],[Live-cost]]*Table_Query_from_Mac10[[#This Row],[qty_to_ship]]</f>
        <v>26.43</v>
      </c>
      <c r="N3141" s="47">
        <f>IF(Table_Query_from_Mac10[[#This Row],[item_no]]="KDA",-Table_Query_from_Mac10[[#This Row],[unit_price]],Table_Query_from_Mac10[[#This Row],[Net Unit]]*Table_Query_from_Mac10[[#This Row],[qty_to_ship]])</f>
        <v>69.78</v>
      </c>
      <c r="O3141" s="47">
        <f>SUMIFS(Summary!C:C,Summary!H:H,Table_Query_from_Mac10[[#This Row],[Juiceoc]])</f>
        <v>0</v>
      </c>
      <c r="P3141" s="47">
        <f>SUMIFS(Summary!D:D,Summary!H:H,Table_Query_from_Mac10[[#This Row],[Juiceoc]])</f>
        <v>0</v>
      </c>
      <c r="Q3141" s="47">
        <f>SUMIFS(Summary!E:E,Summary!H:H,Table_Query_from_Mac10[[#This Row],[Juiceoc]])</f>
        <v>0</v>
      </c>
      <c r="R3141" s="47">
        <f>Table_Query_from_Mac10[[#This Row],[Net Unit]]*(1+Table_Query_from_Mac10[[#This Row],[PriceIncreasebyType]])</f>
        <v>23.26</v>
      </c>
      <c r="S3141" s="47">
        <f>Table_Query_from_Mac10[[#This Row],[UnitPriceFuture]]*Table_Query_from_Mac10[[#This Row],[qtytoShipFuture]]</f>
        <v>69.78</v>
      </c>
      <c r="T3141" s="47">
        <f>ROUND(Table_Query_from_Mac10[[#This Row],[qty_to_ship]]*(1+Table_Query_from_Mac10[[#This Row],[VolumeIncreasebyType]]),0)</f>
        <v>3</v>
      </c>
      <c r="U3141" s="47">
        <f>Table_Query_from_Mac10[[#This Row],[qtytoShipFuture]]*Table_Query_from_Mac10[[#This Row],[Future-cost]]</f>
        <v>26.43</v>
      </c>
      <c r="V3141" s="47">
        <f>Table_Query_from_Mac10[[#This Row],[qtytoShipFuture]]-Table_Query_from_Mac10[[#This Row],[qty_to_ship]]</f>
        <v>0</v>
      </c>
      <c r="W3141" s="47">
        <f>Table_Query_from_Mac10[[#This Row],[UnitPriceFuture]]</f>
        <v>23.26</v>
      </c>
      <c r="X3141" s="47">
        <f>Table_Query_from_Mac10[[#This Row],[Unit Increase]]*Table_Query_from_Mac10[[#This Row],[UnitPriceFuture]]</f>
        <v>0</v>
      </c>
      <c r="Y3141" s="47">
        <f>Table_Query_from_Mac10[[#This Row],[Unit Increase]]*Table_Query_from_Mac10[[#This Row],[Future-cost]]</f>
        <v>0</v>
      </c>
      <c r="Z3141" s="47">
        <f>-(Table_Query_from_Mac10[[#This Row],[Incremental Sales]]+((Table_Query_from_Mac10[[#This Row],[Incremental Sales]]*-(SUM(Summary!$S$8:$S$9)))))*Summary!$S$18</f>
        <v>0</v>
      </c>
      <c r="AA3141" s="47">
        <f>IFERROR(Table_Query_from_Mac10[[#This Row],[Incremental Cost]]/Table_Query_from_Mac10[[#This Row],[Incremental Sales]],0)</f>
        <v>0</v>
      </c>
      <c r="AB3141" s="47">
        <f>IFERROR(Table_Query_from_Mac10[[#This Row],[TotalCostFuture]]/Table_Query_from_Mac10[[#This Row],[totalsalesFuture]],0)</f>
        <v>0.37876182287188304</v>
      </c>
      <c r="AN3141" s="31">
        <v>9</v>
      </c>
      <c r="AO3141">
        <f t="shared" si="98"/>
        <v>3</v>
      </c>
      <c r="AQ3141" s="31">
        <v>66.459999999999994</v>
      </c>
      <c r="AR3141">
        <f t="shared" si="99"/>
        <v>23.26</v>
      </c>
    </row>
    <row r="3142" spans="1:44" x14ac:dyDescent="0.25">
      <c r="A3142">
        <v>90323</v>
      </c>
      <c r="B3142">
        <v>8</v>
      </c>
      <c r="C3142" t="s">
        <v>55</v>
      </c>
      <c r="D3142" t="s">
        <v>81</v>
      </c>
      <c r="E3142">
        <v>2</v>
      </c>
      <c r="F3142">
        <v>10.18</v>
      </c>
      <c r="G3142">
        <v>28.13</v>
      </c>
      <c r="H3142" s="1">
        <v>44860</v>
      </c>
      <c r="I3142" s="20">
        <v>0</v>
      </c>
      <c r="J3142" s="47">
        <f>Table_Query_from_Mac10[[#This Row],[unit_price]]-(Table_Query_from_Mac10[[#This Row],[unit_price]]*(Table_Query_from_Mac10[[#This Row],[discount_pct]]/100))</f>
        <v>28.13</v>
      </c>
      <c r="K3142" s="47">
        <f>Table_Query_from_Mac10[[#This Row],[unit_cost]]</f>
        <v>10.18</v>
      </c>
      <c r="L3142" s="47">
        <f>Table_Query_from_Mac10[[#This Row],[Live-cost]]*(1+Table_Query_from_Mac10[[#This Row],[CogsIncreasebyTYPE]])</f>
        <v>10.18</v>
      </c>
      <c r="M3142" s="47">
        <f>Table_Query_from_Mac10[[#This Row],[Live-cost]]*Table_Query_from_Mac10[[#This Row],[qty_to_ship]]</f>
        <v>20.36</v>
      </c>
      <c r="N3142" s="47">
        <f>IF(Table_Query_from_Mac10[[#This Row],[item_no]]="KDA",-Table_Query_from_Mac10[[#This Row],[unit_price]],Table_Query_from_Mac10[[#This Row],[Net Unit]]*Table_Query_from_Mac10[[#This Row],[qty_to_ship]])</f>
        <v>56.26</v>
      </c>
      <c r="O3142" s="47">
        <f>SUMIFS(Summary!C:C,Summary!H:H,Table_Query_from_Mac10[[#This Row],[Juiceoc]])</f>
        <v>0</v>
      </c>
      <c r="P3142" s="47">
        <f>SUMIFS(Summary!D:D,Summary!H:H,Table_Query_from_Mac10[[#This Row],[Juiceoc]])</f>
        <v>0</v>
      </c>
      <c r="Q3142" s="47">
        <f>SUMIFS(Summary!E:E,Summary!H:H,Table_Query_from_Mac10[[#This Row],[Juiceoc]])</f>
        <v>0</v>
      </c>
      <c r="R3142" s="47">
        <f>Table_Query_from_Mac10[[#This Row],[Net Unit]]*(1+Table_Query_from_Mac10[[#This Row],[PriceIncreasebyType]])</f>
        <v>28.13</v>
      </c>
      <c r="S3142" s="47">
        <f>Table_Query_from_Mac10[[#This Row],[UnitPriceFuture]]*Table_Query_from_Mac10[[#This Row],[qtytoShipFuture]]</f>
        <v>56.26</v>
      </c>
      <c r="T3142" s="47">
        <f>ROUND(Table_Query_from_Mac10[[#This Row],[qty_to_ship]]*(1+Table_Query_from_Mac10[[#This Row],[VolumeIncreasebyType]]),0)</f>
        <v>2</v>
      </c>
      <c r="U3142" s="47">
        <f>Table_Query_from_Mac10[[#This Row],[qtytoShipFuture]]*Table_Query_from_Mac10[[#This Row],[Future-cost]]</f>
        <v>20.36</v>
      </c>
      <c r="V3142" s="47">
        <f>Table_Query_from_Mac10[[#This Row],[qtytoShipFuture]]-Table_Query_from_Mac10[[#This Row],[qty_to_ship]]</f>
        <v>0</v>
      </c>
      <c r="W3142" s="47">
        <f>Table_Query_from_Mac10[[#This Row],[UnitPriceFuture]]</f>
        <v>28.13</v>
      </c>
      <c r="X3142" s="47">
        <f>Table_Query_from_Mac10[[#This Row],[Unit Increase]]*Table_Query_from_Mac10[[#This Row],[UnitPriceFuture]]</f>
        <v>0</v>
      </c>
      <c r="Y3142" s="47">
        <f>Table_Query_from_Mac10[[#This Row],[Unit Increase]]*Table_Query_from_Mac10[[#This Row],[Future-cost]]</f>
        <v>0</v>
      </c>
      <c r="Z3142" s="47">
        <f>-(Table_Query_from_Mac10[[#This Row],[Incremental Sales]]+((Table_Query_from_Mac10[[#This Row],[Incremental Sales]]*-(SUM(Summary!$S$8:$S$9)))))*Summary!$S$18</f>
        <v>0</v>
      </c>
      <c r="AA3142" s="47">
        <f>IFERROR(Table_Query_from_Mac10[[#This Row],[Incremental Cost]]/Table_Query_from_Mac10[[#This Row],[Incremental Sales]],0)</f>
        <v>0</v>
      </c>
      <c r="AB3142" s="47">
        <f>IFERROR(Table_Query_from_Mac10[[#This Row],[TotalCostFuture]]/Table_Query_from_Mac10[[#This Row],[totalsalesFuture]],0)</f>
        <v>0.36189121933878421</v>
      </c>
      <c r="AN3142" s="30">
        <v>6</v>
      </c>
      <c r="AO3142">
        <f t="shared" si="98"/>
        <v>2</v>
      </c>
      <c r="AQ3142" s="30">
        <v>80.37</v>
      </c>
      <c r="AR3142">
        <f t="shared" si="99"/>
        <v>28.13</v>
      </c>
    </row>
    <row r="3143" spans="1:44" x14ac:dyDescent="0.25">
      <c r="A3143">
        <v>90323</v>
      </c>
      <c r="B3143">
        <v>9</v>
      </c>
      <c r="C3143" t="s">
        <v>55</v>
      </c>
      <c r="D3143" t="s">
        <v>81</v>
      </c>
      <c r="E3143">
        <v>2</v>
      </c>
      <c r="F3143">
        <v>12.04</v>
      </c>
      <c r="G3143">
        <v>32.4</v>
      </c>
      <c r="H3143" s="1">
        <v>44860</v>
      </c>
      <c r="I3143" s="20">
        <v>0</v>
      </c>
      <c r="J3143" s="47">
        <f>Table_Query_from_Mac10[[#This Row],[unit_price]]-(Table_Query_from_Mac10[[#This Row],[unit_price]]*(Table_Query_from_Mac10[[#This Row],[discount_pct]]/100))</f>
        <v>32.4</v>
      </c>
      <c r="K3143" s="47">
        <f>Table_Query_from_Mac10[[#This Row],[unit_cost]]</f>
        <v>12.04</v>
      </c>
      <c r="L3143" s="47">
        <f>Table_Query_from_Mac10[[#This Row],[Live-cost]]*(1+Table_Query_from_Mac10[[#This Row],[CogsIncreasebyTYPE]])</f>
        <v>12.04</v>
      </c>
      <c r="M3143" s="47">
        <f>Table_Query_from_Mac10[[#This Row],[Live-cost]]*Table_Query_from_Mac10[[#This Row],[qty_to_ship]]</f>
        <v>24.08</v>
      </c>
      <c r="N3143" s="47">
        <f>IF(Table_Query_from_Mac10[[#This Row],[item_no]]="KDA",-Table_Query_from_Mac10[[#This Row],[unit_price]],Table_Query_from_Mac10[[#This Row],[Net Unit]]*Table_Query_from_Mac10[[#This Row],[qty_to_ship]])</f>
        <v>64.8</v>
      </c>
      <c r="O3143" s="47">
        <f>SUMIFS(Summary!C:C,Summary!H:H,Table_Query_from_Mac10[[#This Row],[Juiceoc]])</f>
        <v>0</v>
      </c>
      <c r="P3143" s="47">
        <f>SUMIFS(Summary!D:D,Summary!H:H,Table_Query_from_Mac10[[#This Row],[Juiceoc]])</f>
        <v>0</v>
      </c>
      <c r="Q3143" s="47">
        <f>SUMIFS(Summary!E:E,Summary!H:H,Table_Query_from_Mac10[[#This Row],[Juiceoc]])</f>
        <v>0</v>
      </c>
      <c r="R3143" s="47">
        <f>Table_Query_from_Mac10[[#This Row],[Net Unit]]*(1+Table_Query_from_Mac10[[#This Row],[PriceIncreasebyType]])</f>
        <v>32.4</v>
      </c>
      <c r="S3143" s="47">
        <f>Table_Query_from_Mac10[[#This Row],[UnitPriceFuture]]*Table_Query_from_Mac10[[#This Row],[qtytoShipFuture]]</f>
        <v>64.8</v>
      </c>
      <c r="T3143" s="47">
        <f>ROUND(Table_Query_from_Mac10[[#This Row],[qty_to_ship]]*(1+Table_Query_from_Mac10[[#This Row],[VolumeIncreasebyType]]),0)</f>
        <v>2</v>
      </c>
      <c r="U3143" s="47">
        <f>Table_Query_from_Mac10[[#This Row],[qtytoShipFuture]]*Table_Query_from_Mac10[[#This Row],[Future-cost]]</f>
        <v>24.08</v>
      </c>
      <c r="V3143" s="47">
        <f>Table_Query_from_Mac10[[#This Row],[qtytoShipFuture]]-Table_Query_from_Mac10[[#This Row],[qty_to_ship]]</f>
        <v>0</v>
      </c>
      <c r="W3143" s="47">
        <f>Table_Query_from_Mac10[[#This Row],[UnitPriceFuture]]</f>
        <v>32.4</v>
      </c>
      <c r="X3143" s="47">
        <f>Table_Query_from_Mac10[[#This Row],[Unit Increase]]*Table_Query_from_Mac10[[#This Row],[UnitPriceFuture]]</f>
        <v>0</v>
      </c>
      <c r="Y3143" s="47">
        <f>Table_Query_from_Mac10[[#This Row],[Unit Increase]]*Table_Query_from_Mac10[[#This Row],[Future-cost]]</f>
        <v>0</v>
      </c>
      <c r="Z3143" s="47">
        <f>-(Table_Query_from_Mac10[[#This Row],[Incremental Sales]]+((Table_Query_from_Mac10[[#This Row],[Incremental Sales]]*-(SUM(Summary!$S$8:$S$9)))))*Summary!$S$18</f>
        <v>0</v>
      </c>
      <c r="AA3143" s="47">
        <f>IFERROR(Table_Query_from_Mac10[[#This Row],[Incremental Cost]]/Table_Query_from_Mac10[[#This Row],[Incremental Sales]],0)</f>
        <v>0</v>
      </c>
      <c r="AB3143" s="47">
        <f>IFERROR(Table_Query_from_Mac10[[#This Row],[TotalCostFuture]]/Table_Query_from_Mac10[[#This Row],[totalsalesFuture]],0)</f>
        <v>0.3716049382716049</v>
      </c>
      <c r="AN3143" s="31">
        <v>6</v>
      </c>
      <c r="AO3143">
        <f t="shared" si="98"/>
        <v>2</v>
      </c>
      <c r="AQ3143" s="31">
        <v>92.56</v>
      </c>
      <c r="AR3143">
        <f t="shared" si="99"/>
        <v>32.4</v>
      </c>
    </row>
    <row r="3144" spans="1:44" x14ac:dyDescent="0.25">
      <c r="A3144">
        <v>90323</v>
      </c>
      <c r="B3144">
        <v>10</v>
      </c>
      <c r="C3144" t="s">
        <v>55</v>
      </c>
      <c r="D3144" t="s">
        <v>81</v>
      </c>
      <c r="E3144">
        <v>1</v>
      </c>
      <c r="F3144">
        <v>4.68</v>
      </c>
      <c r="G3144">
        <v>13.3</v>
      </c>
      <c r="H3144" s="1">
        <v>44860</v>
      </c>
      <c r="I3144" s="20">
        <v>0</v>
      </c>
      <c r="J3144" s="47">
        <f>Table_Query_from_Mac10[[#This Row],[unit_price]]-(Table_Query_from_Mac10[[#This Row],[unit_price]]*(Table_Query_from_Mac10[[#This Row],[discount_pct]]/100))</f>
        <v>13.3</v>
      </c>
      <c r="K3144" s="47">
        <f>Table_Query_from_Mac10[[#This Row],[unit_cost]]</f>
        <v>4.68</v>
      </c>
      <c r="L3144" s="47">
        <f>Table_Query_from_Mac10[[#This Row],[Live-cost]]*(1+Table_Query_from_Mac10[[#This Row],[CogsIncreasebyTYPE]])</f>
        <v>4.68</v>
      </c>
      <c r="M3144" s="47">
        <f>Table_Query_from_Mac10[[#This Row],[Live-cost]]*Table_Query_from_Mac10[[#This Row],[qty_to_ship]]</f>
        <v>4.68</v>
      </c>
      <c r="N3144" s="47">
        <f>IF(Table_Query_from_Mac10[[#This Row],[item_no]]="KDA",-Table_Query_from_Mac10[[#This Row],[unit_price]],Table_Query_from_Mac10[[#This Row],[Net Unit]]*Table_Query_from_Mac10[[#This Row],[qty_to_ship]])</f>
        <v>13.3</v>
      </c>
      <c r="O3144" s="47">
        <f>SUMIFS(Summary!C:C,Summary!H:H,Table_Query_from_Mac10[[#This Row],[Juiceoc]])</f>
        <v>0</v>
      </c>
      <c r="P3144" s="47">
        <f>SUMIFS(Summary!D:D,Summary!H:H,Table_Query_from_Mac10[[#This Row],[Juiceoc]])</f>
        <v>0</v>
      </c>
      <c r="Q3144" s="47">
        <f>SUMIFS(Summary!E:E,Summary!H:H,Table_Query_from_Mac10[[#This Row],[Juiceoc]])</f>
        <v>0</v>
      </c>
      <c r="R3144" s="47">
        <f>Table_Query_from_Mac10[[#This Row],[Net Unit]]*(1+Table_Query_from_Mac10[[#This Row],[PriceIncreasebyType]])</f>
        <v>13.3</v>
      </c>
      <c r="S3144" s="47">
        <f>Table_Query_from_Mac10[[#This Row],[UnitPriceFuture]]*Table_Query_from_Mac10[[#This Row],[qtytoShipFuture]]</f>
        <v>13.3</v>
      </c>
      <c r="T3144" s="47">
        <f>ROUND(Table_Query_from_Mac10[[#This Row],[qty_to_ship]]*(1+Table_Query_from_Mac10[[#This Row],[VolumeIncreasebyType]]),0)</f>
        <v>1</v>
      </c>
      <c r="U3144" s="47">
        <f>Table_Query_from_Mac10[[#This Row],[qtytoShipFuture]]*Table_Query_from_Mac10[[#This Row],[Future-cost]]</f>
        <v>4.68</v>
      </c>
      <c r="V3144" s="47">
        <f>Table_Query_from_Mac10[[#This Row],[qtytoShipFuture]]-Table_Query_from_Mac10[[#This Row],[qty_to_ship]]</f>
        <v>0</v>
      </c>
      <c r="W3144" s="47">
        <f>Table_Query_from_Mac10[[#This Row],[UnitPriceFuture]]</f>
        <v>13.3</v>
      </c>
      <c r="X3144" s="47">
        <f>Table_Query_from_Mac10[[#This Row],[Unit Increase]]*Table_Query_from_Mac10[[#This Row],[UnitPriceFuture]]</f>
        <v>0</v>
      </c>
      <c r="Y3144" s="47">
        <f>Table_Query_from_Mac10[[#This Row],[Unit Increase]]*Table_Query_from_Mac10[[#This Row],[Future-cost]]</f>
        <v>0</v>
      </c>
      <c r="Z3144" s="47">
        <f>-(Table_Query_from_Mac10[[#This Row],[Incremental Sales]]+((Table_Query_from_Mac10[[#This Row],[Incremental Sales]]*-(SUM(Summary!$S$8:$S$9)))))*Summary!$S$18</f>
        <v>0</v>
      </c>
      <c r="AA3144" s="47">
        <f>IFERROR(Table_Query_from_Mac10[[#This Row],[Incremental Cost]]/Table_Query_from_Mac10[[#This Row],[Incremental Sales]],0)</f>
        <v>0</v>
      </c>
      <c r="AB3144" s="47">
        <f>IFERROR(Table_Query_from_Mac10[[#This Row],[TotalCostFuture]]/Table_Query_from_Mac10[[#This Row],[totalsalesFuture]],0)</f>
        <v>0.35187969924812024</v>
      </c>
      <c r="AN3144" s="30">
        <v>4</v>
      </c>
      <c r="AO3144">
        <f t="shared" si="98"/>
        <v>1</v>
      </c>
      <c r="AQ3144" s="30">
        <v>38</v>
      </c>
      <c r="AR3144">
        <f t="shared" si="99"/>
        <v>13.3</v>
      </c>
    </row>
    <row r="3145" spans="1:44" x14ac:dyDescent="0.25">
      <c r="A3145">
        <v>90323</v>
      </c>
      <c r="B3145">
        <v>11</v>
      </c>
      <c r="C3145" t="s">
        <v>55</v>
      </c>
      <c r="D3145" t="s">
        <v>81</v>
      </c>
      <c r="E3145">
        <v>3</v>
      </c>
      <c r="F3145">
        <v>13.68</v>
      </c>
      <c r="G3145">
        <v>37.67</v>
      </c>
      <c r="H3145" s="1">
        <v>44860</v>
      </c>
      <c r="I3145" s="20">
        <v>0</v>
      </c>
      <c r="J3145" s="47">
        <f>Table_Query_from_Mac10[[#This Row],[unit_price]]-(Table_Query_from_Mac10[[#This Row],[unit_price]]*(Table_Query_from_Mac10[[#This Row],[discount_pct]]/100))</f>
        <v>37.67</v>
      </c>
      <c r="K3145" s="47">
        <f>Table_Query_from_Mac10[[#This Row],[unit_cost]]</f>
        <v>13.68</v>
      </c>
      <c r="L3145" s="47">
        <f>Table_Query_from_Mac10[[#This Row],[Live-cost]]*(1+Table_Query_from_Mac10[[#This Row],[CogsIncreasebyTYPE]])</f>
        <v>13.68</v>
      </c>
      <c r="M3145" s="47">
        <f>Table_Query_from_Mac10[[#This Row],[Live-cost]]*Table_Query_from_Mac10[[#This Row],[qty_to_ship]]</f>
        <v>41.04</v>
      </c>
      <c r="N3145" s="47">
        <f>IF(Table_Query_from_Mac10[[#This Row],[item_no]]="KDA",-Table_Query_from_Mac10[[#This Row],[unit_price]],Table_Query_from_Mac10[[#This Row],[Net Unit]]*Table_Query_from_Mac10[[#This Row],[qty_to_ship]])</f>
        <v>113.01</v>
      </c>
      <c r="O3145" s="47">
        <f>SUMIFS(Summary!C:C,Summary!H:H,Table_Query_from_Mac10[[#This Row],[Juiceoc]])</f>
        <v>0</v>
      </c>
      <c r="P3145" s="47">
        <f>SUMIFS(Summary!D:D,Summary!H:H,Table_Query_from_Mac10[[#This Row],[Juiceoc]])</f>
        <v>0</v>
      </c>
      <c r="Q3145" s="47">
        <f>SUMIFS(Summary!E:E,Summary!H:H,Table_Query_from_Mac10[[#This Row],[Juiceoc]])</f>
        <v>0</v>
      </c>
      <c r="R3145" s="47">
        <f>Table_Query_from_Mac10[[#This Row],[Net Unit]]*(1+Table_Query_from_Mac10[[#This Row],[PriceIncreasebyType]])</f>
        <v>37.67</v>
      </c>
      <c r="S3145" s="47">
        <f>Table_Query_from_Mac10[[#This Row],[UnitPriceFuture]]*Table_Query_from_Mac10[[#This Row],[qtytoShipFuture]]</f>
        <v>113.01</v>
      </c>
      <c r="T3145" s="47">
        <f>ROUND(Table_Query_from_Mac10[[#This Row],[qty_to_ship]]*(1+Table_Query_from_Mac10[[#This Row],[VolumeIncreasebyType]]),0)</f>
        <v>3</v>
      </c>
      <c r="U3145" s="47">
        <f>Table_Query_from_Mac10[[#This Row],[qtytoShipFuture]]*Table_Query_from_Mac10[[#This Row],[Future-cost]]</f>
        <v>41.04</v>
      </c>
      <c r="V3145" s="47">
        <f>Table_Query_from_Mac10[[#This Row],[qtytoShipFuture]]-Table_Query_from_Mac10[[#This Row],[qty_to_ship]]</f>
        <v>0</v>
      </c>
      <c r="W3145" s="47">
        <f>Table_Query_from_Mac10[[#This Row],[UnitPriceFuture]]</f>
        <v>37.67</v>
      </c>
      <c r="X3145" s="47">
        <f>Table_Query_from_Mac10[[#This Row],[Unit Increase]]*Table_Query_from_Mac10[[#This Row],[UnitPriceFuture]]</f>
        <v>0</v>
      </c>
      <c r="Y3145" s="47">
        <f>Table_Query_from_Mac10[[#This Row],[Unit Increase]]*Table_Query_from_Mac10[[#This Row],[Future-cost]]</f>
        <v>0</v>
      </c>
      <c r="Z3145" s="47">
        <f>-(Table_Query_from_Mac10[[#This Row],[Incremental Sales]]+((Table_Query_from_Mac10[[#This Row],[Incremental Sales]]*-(SUM(Summary!$S$8:$S$9)))))*Summary!$S$18</f>
        <v>0</v>
      </c>
      <c r="AA3145" s="47">
        <f>IFERROR(Table_Query_from_Mac10[[#This Row],[Incremental Cost]]/Table_Query_from_Mac10[[#This Row],[Incremental Sales]],0)</f>
        <v>0</v>
      </c>
      <c r="AB3145" s="47">
        <f>IFERROR(Table_Query_from_Mac10[[#This Row],[TotalCostFuture]]/Table_Query_from_Mac10[[#This Row],[totalsalesFuture]],0)</f>
        <v>0.36315370321210511</v>
      </c>
      <c r="AN3145" s="31">
        <v>12</v>
      </c>
      <c r="AO3145">
        <f t="shared" si="98"/>
        <v>3</v>
      </c>
      <c r="AQ3145" s="31">
        <v>107.63</v>
      </c>
      <c r="AR3145">
        <f t="shared" si="99"/>
        <v>37.67</v>
      </c>
    </row>
    <row r="3146" spans="1:44" x14ac:dyDescent="0.25">
      <c r="A3146">
        <v>90324</v>
      </c>
      <c r="B3146">
        <v>1</v>
      </c>
      <c r="C3146" t="s">
        <v>55</v>
      </c>
      <c r="D3146" t="s">
        <v>81</v>
      </c>
      <c r="E3146">
        <v>3</v>
      </c>
      <c r="F3146">
        <v>4.53</v>
      </c>
      <c r="G3146">
        <v>11.19</v>
      </c>
      <c r="H3146" s="1">
        <v>44854</v>
      </c>
      <c r="I3146" s="20">
        <v>0</v>
      </c>
      <c r="J3146" s="47">
        <f>Table_Query_from_Mac10[[#This Row],[unit_price]]-(Table_Query_from_Mac10[[#This Row],[unit_price]]*(Table_Query_from_Mac10[[#This Row],[discount_pct]]/100))</f>
        <v>11.19</v>
      </c>
      <c r="K3146" s="47">
        <f>Table_Query_from_Mac10[[#This Row],[unit_cost]]</f>
        <v>4.53</v>
      </c>
      <c r="L3146" s="47">
        <f>Table_Query_from_Mac10[[#This Row],[Live-cost]]*(1+Table_Query_from_Mac10[[#This Row],[CogsIncreasebyTYPE]])</f>
        <v>4.53</v>
      </c>
      <c r="M3146" s="47">
        <f>Table_Query_from_Mac10[[#This Row],[Live-cost]]*Table_Query_from_Mac10[[#This Row],[qty_to_ship]]</f>
        <v>13.59</v>
      </c>
      <c r="N3146" s="47">
        <f>IF(Table_Query_from_Mac10[[#This Row],[item_no]]="KDA",-Table_Query_from_Mac10[[#This Row],[unit_price]],Table_Query_from_Mac10[[#This Row],[Net Unit]]*Table_Query_from_Mac10[[#This Row],[qty_to_ship]])</f>
        <v>33.57</v>
      </c>
      <c r="O3146" s="47">
        <f>SUMIFS(Summary!C:C,Summary!H:H,Table_Query_from_Mac10[[#This Row],[Juiceoc]])</f>
        <v>0</v>
      </c>
      <c r="P3146" s="47">
        <f>SUMIFS(Summary!D:D,Summary!H:H,Table_Query_from_Mac10[[#This Row],[Juiceoc]])</f>
        <v>0</v>
      </c>
      <c r="Q3146" s="47">
        <f>SUMIFS(Summary!E:E,Summary!H:H,Table_Query_from_Mac10[[#This Row],[Juiceoc]])</f>
        <v>0</v>
      </c>
      <c r="R3146" s="47">
        <f>Table_Query_from_Mac10[[#This Row],[Net Unit]]*(1+Table_Query_from_Mac10[[#This Row],[PriceIncreasebyType]])</f>
        <v>11.19</v>
      </c>
      <c r="S3146" s="47">
        <f>Table_Query_from_Mac10[[#This Row],[UnitPriceFuture]]*Table_Query_from_Mac10[[#This Row],[qtytoShipFuture]]</f>
        <v>33.57</v>
      </c>
      <c r="T3146" s="47">
        <f>ROUND(Table_Query_from_Mac10[[#This Row],[qty_to_ship]]*(1+Table_Query_from_Mac10[[#This Row],[VolumeIncreasebyType]]),0)</f>
        <v>3</v>
      </c>
      <c r="U3146" s="47">
        <f>Table_Query_from_Mac10[[#This Row],[qtytoShipFuture]]*Table_Query_from_Mac10[[#This Row],[Future-cost]]</f>
        <v>13.59</v>
      </c>
      <c r="V3146" s="47">
        <f>Table_Query_from_Mac10[[#This Row],[qtytoShipFuture]]-Table_Query_from_Mac10[[#This Row],[qty_to_ship]]</f>
        <v>0</v>
      </c>
      <c r="W3146" s="47">
        <f>Table_Query_from_Mac10[[#This Row],[UnitPriceFuture]]</f>
        <v>11.19</v>
      </c>
      <c r="X3146" s="47">
        <f>Table_Query_from_Mac10[[#This Row],[Unit Increase]]*Table_Query_from_Mac10[[#This Row],[UnitPriceFuture]]</f>
        <v>0</v>
      </c>
      <c r="Y3146" s="47">
        <f>Table_Query_from_Mac10[[#This Row],[Unit Increase]]*Table_Query_from_Mac10[[#This Row],[Future-cost]]</f>
        <v>0</v>
      </c>
      <c r="Z3146" s="47">
        <f>-(Table_Query_from_Mac10[[#This Row],[Incremental Sales]]+((Table_Query_from_Mac10[[#This Row],[Incremental Sales]]*-(SUM(Summary!$S$8:$S$9)))))*Summary!$S$18</f>
        <v>0</v>
      </c>
      <c r="AA3146" s="47">
        <f>IFERROR(Table_Query_from_Mac10[[#This Row],[Incremental Cost]]/Table_Query_from_Mac10[[#This Row],[Incremental Sales]],0)</f>
        <v>0</v>
      </c>
      <c r="AB3146" s="47">
        <f>IFERROR(Table_Query_from_Mac10[[#This Row],[TotalCostFuture]]/Table_Query_from_Mac10[[#This Row],[totalsalesFuture]],0)</f>
        <v>0.40482573726541554</v>
      </c>
      <c r="AN3146" s="30">
        <v>10</v>
      </c>
      <c r="AO3146">
        <f t="shared" si="98"/>
        <v>3</v>
      </c>
      <c r="AQ3146" s="30">
        <v>31.98</v>
      </c>
      <c r="AR3146">
        <f t="shared" si="99"/>
        <v>11.19</v>
      </c>
    </row>
    <row r="3147" spans="1:44" x14ac:dyDescent="0.25">
      <c r="A3147">
        <v>90324</v>
      </c>
      <c r="B3147">
        <v>2</v>
      </c>
      <c r="C3147" t="s">
        <v>55</v>
      </c>
      <c r="D3147" t="s">
        <v>81</v>
      </c>
      <c r="E3147">
        <v>5</v>
      </c>
      <c r="F3147">
        <v>5</v>
      </c>
      <c r="G3147">
        <v>12.58</v>
      </c>
      <c r="H3147" s="1">
        <v>44854</v>
      </c>
      <c r="I3147" s="20">
        <v>0</v>
      </c>
      <c r="J3147" s="47">
        <f>Table_Query_from_Mac10[[#This Row],[unit_price]]-(Table_Query_from_Mac10[[#This Row],[unit_price]]*(Table_Query_from_Mac10[[#This Row],[discount_pct]]/100))</f>
        <v>12.58</v>
      </c>
      <c r="K3147" s="47">
        <f>Table_Query_from_Mac10[[#This Row],[unit_cost]]</f>
        <v>5</v>
      </c>
      <c r="L3147" s="47">
        <f>Table_Query_from_Mac10[[#This Row],[Live-cost]]*(1+Table_Query_from_Mac10[[#This Row],[CogsIncreasebyTYPE]])</f>
        <v>5</v>
      </c>
      <c r="M3147" s="47">
        <f>Table_Query_from_Mac10[[#This Row],[Live-cost]]*Table_Query_from_Mac10[[#This Row],[qty_to_ship]]</f>
        <v>25</v>
      </c>
      <c r="N3147" s="47">
        <f>IF(Table_Query_from_Mac10[[#This Row],[item_no]]="KDA",-Table_Query_from_Mac10[[#This Row],[unit_price]],Table_Query_from_Mac10[[#This Row],[Net Unit]]*Table_Query_from_Mac10[[#This Row],[qty_to_ship]])</f>
        <v>62.9</v>
      </c>
      <c r="O3147" s="47">
        <f>SUMIFS(Summary!C:C,Summary!H:H,Table_Query_from_Mac10[[#This Row],[Juiceoc]])</f>
        <v>0</v>
      </c>
      <c r="P3147" s="47">
        <f>SUMIFS(Summary!D:D,Summary!H:H,Table_Query_from_Mac10[[#This Row],[Juiceoc]])</f>
        <v>0</v>
      </c>
      <c r="Q3147" s="47">
        <f>SUMIFS(Summary!E:E,Summary!H:H,Table_Query_from_Mac10[[#This Row],[Juiceoc]])</f>
        <v>0</v>
      </c>
      <c r="R3147" s="47">
        <f>Table_Query_from_Mac10[[#This Row],[Net Unit]]*(1+Table_Query_from_Mac10[[#This Row],[PriceIncreasebyType]])</f>
        <v>12.58</v>
      </c>
      <c r="S3147" s="47">
        <f>Table_Query_from_Mac10[[#This Row],[UnitPriceFuture]]*Table_Query_from_Mac10[[#This Row],[qtytoShipFuture]]</f>
        <v>62.9</v>
      </c>
      <c r="T3147" s="47">
        <f>ROUND(Table_Query_from_Mac10[[#This Row],[qty_to_ship]]*(1+Table_Query_from_Mac10[[#This Row],[VolumeIncreasebyType]]),0)</f>
        <v>5</v>
      </c>
      <c r="U3147" s="47">
        <f>Table_Query_from_Mac10[[#This Row],[qtytoShipFuture]]*Table_Query_from_Mac10[[#This Row],[Future-cost]]</f>
        <v>25</v>
      </c>
      <c r="V3147" s="47">
        <f>Table_Query_from_Mac10[[#This Row],[qtytoShipFuture]]-Table_Query_from_Mac10[[#This Row],[qty_to_ship]]</f>
        <v>0</v>
      </c>
      <c r="W3147" s="47">
        <f>Table_Query_from_Mac10[[#This Row],[UnitPriceFuture]]</f>
        <v>12.58</v>
      </c>
      <c r="X3147" s="47">
        <f>Table_Query_from_Mac10[[#This Row],[Unit Increase]]*Table_Query_from_Mac10[[#This Row],[UnitPriceFuture]]</f>
        <v>0</v>
      </c>
      <c r="Y3147" s="47">
        <f>Table_Query_from_Mac10[[#This Row],[Unit Increase]]*Table_Query_from_Mac10[[#This Row],[Future-cost]]</f>
        <v>0</v>
      </c>
      <c r="Z3147" s="47">
        <f>-(Table_Query_from_Mac10[[#This Row],[Incremental Sales]]+((Table_Query_from_Mac10[[#This Row],[Incremental Sales]]*-(SUM(Summary!$S$8:$S$9)))))*Summary!$S$18</f>
        <v>0</v>
      </c>
      <c r="AA3147" s="47">
        <f>IFERROR(Table_Query_from_Mac10[[#This Row],[Incremental Cost]]/Table_Query_from_Mac10[[#This Row],[Incremental Sales]],0)</f>
        <v>0</v>
      </c>
      <c r="AB3147" s="47">
        <f>IFERROR(Table_Query_from_Mac10[[#This Row],[TotalCostFuture]]/Table_Query_from_Mac10[[#This Row],[totalsalesFuture]],0)</f>
        <v>0.39745627980922099</v>
      </c>
      <c r="AN3147" s="31">
        <v>20</v>
      </c>
      <c r="AO3147">
        <f t="shared" si="98"/>
        <v>5</v>
      </c>
      <c r="AQ3147" s="31">
        <v>35.950000000000003</v>
      </c>
      <c r="AR3147">
        <f t="shared" si="99"/>
        <v>12.58</v>
      </c>
    </row>
    <row r="3148" spans="1:44" x14ac:dyDescent="0.25">
      <c r="A3148">
        <v>90324</v>
      </c>
      <c r="B3148">
        <v>3</v>
      </c>
      <c r="C3148" t="s">
        <v>55</v>
      </c>
      <c r="D3148" t="s">
        <v>81</v>
      </c>
      <c r="E3148">
        <v>5</v>
      </c>
      <c r="F3148">
        <v>5.49</v>
      </c>
      <c r="G3148">
        <v>13.76</v>
      </c>
      <c r="H3148" s="1">
        <v>44854</v>
      </c>
      <c r="I3148" s="20">
        <v>0</v>
      </c>
      <c r="J3148" s="47">
        <f>Table_Query_from_Mac10[[#This Row],[unit_price]]-(Table_Query_from_Mac10[[#This Row],[unit_price]]*(Table_Query_from_Mac10[[#This Row],[discount_pct]]/100))</f>
        <v>13.76</v>
      </c>
      <c r="K3148" s="47">
        <f>Table_Query_from_Mac10[[#This Row],[unit_cost]]</f>
        <v>5.49</v>
      </c>
      <c r="L3148" s="47">
        <f>Table_Query_from_Mac10[[#This Row],[Live-cost]]*(1+Table_Query_from_Mac10[[#This Row],[CogsIncreasebyTYPE]])</f>
        <v>5.49</v>
      </c>
      <c r="M3148" s="47">
        <f>Table_Query_from_Mac10[[#This Row],[Live-cost]]*Table_Query_from_Mac10[[#This Row],[qty_to_ship]]</f>
        <v>27.450000000000003</v>
      </c>
      <c r="N3148" s="47">
        <f>IF(Table_Query_from_Mac10[[#This Row],[item_no]]="KDA",-Table_Query_from_Mac10[[#This Row],[unit_price]],Table_Query_from_Mac10[[#This Row],[Net Unit]]*Table_Query_from_Mac10[[#This Row],[qty_to_ship]])</f>
        <v>68.8</v>
      </c>
      <c r="O3148" s="47">
        <f>SUMIFS(Summary!C:C,Summary!H:H,Table_Query_from_Mac10[[#This Row],[Juiceoc]])</f>
        <v>0</v>
      </c>
      <c r="P3148" s="47">
        <f>SUMIFS(Summary!D:D,Summary!H:H,Table_Query_from_Mac10[[#This Row],[Juiceoc]])</f>
        <v>0</v>
      </c>
      <c r="Q3148" s="47">
        <f>SUMIFS(Summary!E:E,Summary!H:H,Table_Query_from_Mac10[[#This Row],[Juiceoc]])</f>
        <v>0</v>
      </c>
      <c r="R3148" s="47">
        <f>Table_Query_from_Mac10[[#This Row],[Net Unit]]*(1+Table_Query_from_Mac10[[#This Row],[PriceIncreasebyType]])</f>
        <v>13.76</v>
      </c>
      <c r="S3148" s="47">
        <f>Table_Query_from_Mac10[[#This Row],[UnitPriceFuture]]*Table_Query_from_Mac10[[#This Row],[qtytoShipFuture]]</f>
        <v>68.8</v>
      </c>
      <c r="T3148" s="47">
        <f>ROUND(Table_Query_from_Mac10[[#This Row],[qty_to_ship]]*(1+Table_Query_from_Mac10[[#This Row],[VolumeIncreasebyType]]),0)</f>
        <v>5</v>
      </c>
      <c r="U3148" s="47">
        <f>Table_Query_from_Mac10[[#This Row],[qtytoShipFuture]]*Table_Query_from_Mac10[[#This Row],[Future-cost]]</f>
        <v>27.450000000000003</v>
      </c>
      <c r="V3148" s="47">
        <f>Table_Query_from_Mac10[[#This Row],[qtytoShipFuture]]-Table_Query_from_Mac10[[#This Row],[qty_to_ship]]</f>
        <v>0</v>
      </c>
      <c r="W3148" s="47">
        <f>Table_Query_from_Mac10[[#This Row],[UnitPriceFuture]]</f>
        <v>13.76</v>
      </c>
      <c r="X3148" s="47">
        <f>Table_Query_from_Mac10[[#This Row],[Unit Increase]]*Table_Query_from_Mac10[[#This Row],[UnitPriceFuture]]</f>
        <v>0</v>
      </c>
      <c r="Y3148" s="47">
        <f>Table_Query_from_Mac10[[#This Row],[Unit Increase]]*Table_Query_from_Mac10[[#This Row],[Future-cost]]</f>
        <v>0</v>
      </c>
      <c r="Z3148" s="47">
        <f>-(Table_Query_from_Mac10[[#This Row],[Incremental Sales]]+((Table_Query_from_Mac10[[#This Row],[Incremental Sales]]*-(SUM(Summary!$S$8:$S$9)))))*Summary!$S$18</f>
        <v>0</v>
      </c>
      <c r="AA3148" s="47">
        <f>IFERROR(Table_Query_from_Mac10[[#This Row],[Incremental Cost]]/Table_Query_from_Mac10[[#This Row],[Incremental Sales]],0)</f>
        <v>0</v>
      </c>
      <c r="AB3148" s="47">
        <f>IFERROR(Table_Query_from_Mac10[[#This Row],[TotalCostFuture]]/Table_Query_from_Mac10[[#This Row],[totalsalesFuture]],0)</f>
        <v>0.39898255813953493</v>
      </c>
      <c r="AN3148" s="30">
        <v>20</v>
      </c>
      <c r="AO3148">
        <f t="shared" si="98"/>
        <v>5</v>
      </c>
      <c r="AQ3148" s="30">
        <v>39.32</v>
      </c>
      <c r="AR3148">
        <f t="shared" si="99"/>
        <v>13.76</v>
      </c>
    </row>
    <row r="3149" spans="1:44" x14ac:dyDescent="0.25">
      <c r="A3149">
        <v>90324</v>
      </c>
      <c r="B3149">
        <v>4</v>
      </c>
      <c r="C3149" t="s">
        <v>55</v>
      </c>
      <c r="D3149" t="s">
        <v>81</v>
      </c>
      <c r="E3149">
        <v>16</v>
      </c>
      <c r="F3149">
        <v>6</v>
      </c>
      <c r="G3149">
        <v>14.93</v>
      </c>
      <c r="H3149" s="1">
        <v>44854</v>
      </c>
      <c r="I3149" s="20">
        <v>0</v>
      </c>
      <c r="J3149" s="47">
        <f>Table_Query_from_Mac10[[#This Row],[unit_price]]-(Table_Query_from_Mac10[[#This Row],[unit_price]]*(Table_Query_from_Mac10[[#This Row],[discount_pct]]/100))</f>
        <v>14.93</v>
      </c>
      <c r="K3149" s="47">
        <f>Table_Query_from_Mac10[[#This Row],[unit_cost]]</f>
        <v>6</v>
      </c>
      <c r="L3149" s="47">
        <f>Table_Query_from_Mac10[[#This Row],[Live-cost]]*(1+Table_Query_from_Mac10[[#This Row],[CogsIncreasebyTYPE]])</f>
        <v>6</v>
      </c>
      <c r="M3149" s="47">
        <f>Table_Query_from_Mac10[[#This Row],[Live-cost]]*Table_Query_from_Mac10[[#This Row],[qty_to_ship]]</f>
        <v>96</v>
      </c>
      <c r="N3149" s="47">
        <f>IF(Table_Query_from_Mac10[[#This Row],[item_no]]="KDA",-Table_Query_from_Mac10[[#This Row],[unit_price]],Table_Query_from_Mac10[[#This Row],[Net Unit]]*Table_Query_from_Mac10[[#This Row],[qty_to_ship]])</f>
        <v>238.88</v>
      </c>
      <c r="O3149" s="47">
        <f>SUMIFS(Summary!C:C,Summary!H:H,Table_Query_from_Mac10[[#This Row],[Juiceoc]])</f>
        <v>0</v>
      </c>
      <c r="P3149" s="47">
        <f>SUMIFS(Summary!D:D,Summary!H:H,Table_Query_from_Mac10[[#This Row],[Juiceoc]])</f>
        <v>0</v>
      </c>
      <c r="Q3149" s="47">
        <f>SUMIFS(Summary!E:E,Summary!H:H,Table_Query_from_Mac10[[#This Row],[Juiceoc]])</f>
        <v>0</v>
      </c>
      <c r="R3149" s="47">
        <f>Table_Query_from_Mac10[[#This Row],[Net Unit]]*(1+Table_Query_from_Mac10[[#This Row],[PriceIncreasebyType]])</f>
        <v>14.93</v>
      </c>
      <c r="S3149" s="47">
        <f>Table_Query_from_Mac10[[#This Row],[UnitPriceFuture]]*Table_Query_from_Mac10[[#This Row],[qtytoShipFuture]]</f>
        <v>238.88</v>
      </c>
      <c r="T3149" s="47">
        <f>ROUND(Table_Query_from_Mac10[[#This Row],[qty_to_ship]]*(1+Table_Query_from_Mac10[[#This Row],[VolumeIncreasebyType]]),0)</f>
        <v>16</v>
      </c>
      <c r="U3149" s="47">
        <f>Table_Query_from_Mac10[[#This Row],[qtytoShipFuture]]*Table_Query_from_Mac10[[#This Row],[Future-cost]]</f>
        <v>96</v>
      </c>
      <c r="V3149" s="47">
        <f>Table_Query_from_Mac10[[#This Row],[qtytoShipFuture]]-Table_Query_from_Mac10[[#This Row],[qty_to_ship]]</f>
        <v>0</v>
      </c>
      <c r="W3149" s="47">
        <f>Table_Query_from_Mac10[[#This Row],[UnitPriceFuture]]</f>
        <v>14.93</v>
      </c>
      <c r="X3149" s="47">
        <f>Table_Query_from_Mac10[[#This Row],[Unit Increase]]*Table_Query_from_Mac10[[#This Row],[UnitPriceFuture]]</f>
        <v>0</v>
      </c>
      <c r="Y3149" s="47">
        <f>Table_Query_from_Mac10[[#This Row],[Unit Increase]]*Table_Query_from_Mac10[[#This Row],[Future-cost]]</f>
        <v>0</v>
      </c>
      <c r="Z3149" s="47">
        <f>-(Table_Query_from_Mac10[[#This Row],[Incremental Sales]]+((Table_Query_from_Mac10[[#This Row],[Incremental Sales]]*-(SUM(Summary!$S$8:$S$9)))))*Summary!$S$18</f>
        <v>0</v>
      </c>
      <c r="AA3149" s="47">
        <f>IFERROR(Table_Query_from_Mac10[[#This Row],[Incremental Cost]]/Table_Query_from_Mac10[[#This Row],[Incremental Sales]],0)</f>
        <v>0</v>
      </c>
      <c r="AB3149" s="47">
        <f>IFERROR(Table_Query_from_Mac10[[#This Row],[TotalCostFuture]]/Table_Query_from_Mac10[[#This Row],[totalsalesFuture]],0)</f>
        <v>0.40187541862022774</v>
      </c>
      <c r="AN3149" s="31">
        <v>64</v>
      </c>
      <c r="AO3149">
        <f t="shared" si="98"/>
        <v>16</v>
      </c>
      <c r="AQ3149" s="31">
        <v>42.65</v>
      </c>
      <c r="AR3149">
        <f t="shared" si="99"/>
        <v>14.93</v>
      </c>
    </row>
    <row r="3150" spans="1:44" x14ac:dyDescent="0.25">
      <c r="A3150">
        <v>90324</v>
      </c>
      <c r="B3150">
        <v>5</v>
      </c>
      <c r="C3150" t="s">
        <v>55</v>
      </c>
      <c r="D3150" t="s">
        <v>81</v>
      </c>
      <c r="E3150">
        <v>6</v>
      </c>
      <c r="F3150">
        <v>7.37</v>
      </c>
      <c r="G3150">
        <v>18.7</v>
      </c>
      <c r="H3150" s="1">
        <v>44854</v>
      </c>
      <c r="I3150" s="20">
        <v>0</v>
      </c>
      <c r="J3150" s="47">
        <f>Table_Query_from_Mac10[[#This Row],[unit_price]]-(Table_Query_from_Mac10[[#This Row],[unit_price]]*(Table_Query_from_Mac10[[#This Row],[discount_pct]]/100))</f>
        <v>18.7</v>
      </c>
      <c r="K3150" s="47">
        <f>Table_Query_from_Mac10[[#This Row],[unit_cost]]</f>
        <v>7.37</v>
      </c>
      <c r="L3150" s="47">
        <f>Table_Query_from_Mac10[[#This Row],[Live-cost]]*(1+Table_Query_from_Mac10[[#This Row],[CogsIncreasebyTYPE]])</f>
        <v>7.37</v>
      </c>
      <c r="M3150" s="47">
        <f>Table_Query_from_Mac10[[#This Row],[Live-cost]]*Table_Query_from_Mac10[[#This Row],[qty_to_ship]]</f>
        <v>44.22</v>
      </c>
      <c r="N3150" s="47">
        <f>IF(Table_Query_from_Mac10[[#This Row],[item_no]]="KDA",-Table_Query_from_Mac10[[#This Row],[unit_price]],Table_Query_from_Mac10[[#This Row],[Net Unit]]*Table_Query_from_Mac10[[#This Row],[qty_to_ship]])</f>
        <v>112.19999999999999</v>
      </c>
      <c r="O3150" s="47">
        <f>SUMIFS(Summary!C:C,Summary!H:H,Table_Query_from_Mac10[[#This Row],[Juiceoc]])</f>
        <v>0</v>
      </c>
      <c r="P3150" s="47">
        <f>SUMIFS(Summary!D:D,Summary!H:H,Table_Query_from_Mac10[[#This Row],[Juiceoc]])</f>
        <v>0</v>
      </c>
      <c r="Q3150" s="47">
        <f>SUMIFS(Summary!E:E,Summary!H:H,Table_Query_from_Mac10[[#This Row],[Juiceoc]])</f>
        <v>0</v>
      </c>
      <c r="R3150" s="47">
        <f>Table_Query_from_Mac10[[#This Row],[Net Unit]]*(1+Table_Query_from_Mac10[[#This Row],[PriceIncreasebyType]])</f>
        <v>18.7</v>
      </c>
      <c r="S3150" s="47">
        <f>Table_Query_from_Mac10[[#This Row],[UnitPriceFuture]]*Table_Query_from_Mac10[[#This Row],[qtytoShipFuture]]</f>
        <v>112.19999999999999</v>
      </c>
      <c r="T3150" s="47">
        <f>ROUND(Table_Query_from_Mac10[[#This Row],[qty_to_ship]]*(1+Table_Query_from_Mac10[[#This Row],[VolumeIncreasebyType]]),0)</f>
        <v>6</v>
      </c>
      <c r="U3150" s="47">
        <f>Table_Query_from_Mac10[[#This Row],[qtytoShipFuture]]*Table_Query_from_Mac10[[#This Row],[Future-cost]]</f>
        <v>44.22</v>
      </c>
      <c r="V3150" s="47">
        <f>Table_Query_from_Mac10[[#This Row],[qtytoShipFuture]]-Table_Query_from_Mac10[[#This Row],[qty_to_ship]]</f>
        <v>0</v>
      </c>
      <c r="W3150" s="47">
        <f>Table_Query_from_Mac10[[#This Row],[UnitPriceFuture]]</f>
        <v>18.7</v>
      </c>
      <c r="X3150" s="47">
        <f>Table_Query_from_Mac10[[#This Row],[Unit Increase]]*Table_Query_from_Mac10[[#This Row],[UnitPriceFuture]]</f>
        <v>0</v>
      </c>
      <c r="Y3150" s="47">
        <f>Table_Query_from_Mac10[[#This Row],[Unit Increase]]*Table_Query_from_Mac10[[#This Row],[Future-cost]]</f>
        <v>0</v>
      </c>
      <c r="Z3150" s="47">
        <f>-(Table_Query_from_Mac10[[#This Row],[Incremental Sales]]+((Table_Query_from_Mac10[[#This Row],[Incremental Sales]]*-(SUM(Summary!$S$8:$S$9)))))*Summary!$S$18</f>
        <v>0</v>
      </c>
      <c r="AA3150" s="47">
        <f>IFERROR(Table_Query_from_Mac10[[#This Row],[Incremental Cost]]/Table_Query_from_Mac10[[#This Row],[Incremental Sales]],0)</f>
        <v>0</v>
      </c>
      <c r="AB3150" s="47">
        <f>IFERROR(Table_Query_from_Mac10[[#This Row],[TotalCostFuture]]/Table_Query_from_Mac10[[#This Row],[totalsalesFuture]],0)</f>
        <v>0.39411764705882357</v>
      </c>
      <c r="AN3150" s="30">
        <v>24</v>
      </c>
      <c r="AO3150">
        <f t="shared" si="98"/>
        <v>6</v>
      </c>
      <c r="AQ3150" s="30">
        <v>53.43</v>
      </c>
      <c r="AR3150">
        <f t="shared" si="99"/>
        <v>18.7</v>
      </c>
    </row>
    <row r="3151" spans="1:44" x14ac:dyDescent="0.25">
      <c r="A3151">
        <v>90324</v>
      </c>
      <c r="B3151">
        <v>6</v>
      </c>
      <c r="C3151" t="s">
        <v>55</v>
      </c>
      <c r="D3151" t="s">
        <v>81</v>
      </c>
      <c r="E3151">
        <v>3</v>
      </c>
      <c r="F3151">
        <v>8.81</v>
      </c>
      <c r="G3151">
        <v>23.26</v>
      </c>
      <c r="H3151" s="1">
        <v>44854</v>
      </c>
      <c r="I3151" s="20">
        <v>0</v>
      </c>
      <c r="J3151" s="47">
        <f>Table_Query_from_Mac10[[#This Row],[unit_price]]-(Table_Query_from_Mac10[[#This Row],[unit_price]]*(Table_Query_from_Mac10[[#This Row],[discount_pct]]/100))</f>
        <v>23.26</v>
      </c>
      <c r="K3151" s="47">
        <f>Table_Query_from_Mac10[[#This Row],[unit_cost]]</f>
        <v>8.81</v>
      </c>
      <c r="L3151" s="47">
        <f>Table_Query_from_Mac10[[#This Row],[Live-cost]]*(1+Table_Query_from_Mac10[[#This Row],[CogsIncreasebyTYPE]])</f>
        <v>8.81</v>
      </c>
      <c r="M3151" s="47">
        <f>Table_Query_from_Mac10[[#This Row],[Live-cost]]*Table_Query_from_Mac10[[#This Row],[qty_to_ship]]</f>
        <v>26.43</v>
      </c>
      <c r="N3151" s="47">
        <f>IF(Table_Query_from_Mac10[[#This Row],[item_no]]="KDA",-Table_Query_from_Mac10[[#This Row],[unit_price]],Table_Query_from_Mac10[[#This Row],[Net Unit]]*Table_Query_from_Mac10[[#This Row],[qty_to_ship]])</f>
        <v>69.78</v>
      </c>
      <c r="O3151" s="47">
        <f>SUMIFS(Summary!C:C,Summary!H:H,Table_Query_from_Mac10[[#This Row],[Juiceoc]])</f>
        <v>0</v>
      </c>
      <c r="P3151" s="47">
        <f>SUMIFS(Summary!D:D,Summary!H:H,Table_Query_from_Mac10[[#This Row],[Juiceoc]])</f>
        <v>0</v>
      </c>
      <c r="Q3151" s="47">
        <f>SUMIFS(Summary!E:E,Summary!H:H,Table_Query_from_Mac10[[#This Row],[Juiceoc]])</f>
        <v>0</v>
      </c>
      <c r="R3151" s="47">
        <f>Table_Query_from_Mac10[[#This Row],[Net Unit]]*(1+Table_Query_from_Mac10[[#This Row],[PriceIncreasebyType]])</f>
        <v>23.26</v>
      </c>
      <c r="S3151" s="47">
        <f>Table_Query_from_Mac10[[#This Row],[UnitPriceFuture]]*Table_Query_from_Mac10[[#This Row],[qtytoShipFuture]]</f>
        <v>69.78</v>
      </c>
      <c r="T3151" s="47">
        <f>ROUND(Table_Query_from_Mac10[[#This Row],[qty_to_ship]]*(1+Table_Query_from_Mac10[[#This Row],[VolumeIncreasebyType]]),0)</f>
        <v>3</v>
      </c>
      <c r="U3151" s="47">
        <f>Table_Query_from_Mac10[[#This Row],[qtytoShipFuture]]*Table_Query_from_Mac10[[#This Row],[Future-cost]]</f>
        <v>26.43</v>
      </c>
      <c r="V3151" s="47">
        <f>Table_Query_from_Mac10[[#This Row],[qtytoShipFuture]]-Table_Query_from_Mac10[[#This Row],[qty_to_ship]]</f>
        <v>0</v>
      </c>
      <c r="W3151" s="47">
        <f>Table_Query_from_Mac10[[#This Row],[UnitPriceFuture]]</f>
        <v>23.26</v>
      </c>
      <c r="X3151" s="47">
        <f>Table_Query_from_Mac10[[#This Row],[Unit Increase]]*Table_Query_from_Mac10[[#This Row],[UnitPriceFuture]]</f>
        <v>0</v>
      </c>
      <c r="Y3151" s="47">
        <f>Table_Query_from_Mac10[[#This Row],[Unit Increase]]*Table_Query_from_Mac10[[#This Row],[Future-cost]]</f>
        <v>0</v>
      </c>
      <c r="Z3151" s="47">
        <f>-(Table_Query_from_Mac10[[#This Row],[Incremental Sales]]+((Table_Query_from_Mac10[[#This Row],[Incremental Sales]]*-(SUM(Summary!$S$8:$S$9)))))*Summary!$S$18</f>
        <v>0</v>
      </c>
      <c r="AA3151" s="47">
        <f>IFERROR(Table_Query_from_Mac10[[#This Row],[Incremental Cost]]/Table_Query_from_Mac10[[#This Row],[Incremental Sales]],0)</f>
        <v>0</v>
      </c>
      <c r="AB3151" s="47">
        <f>IFERROR(Table_Query_from_Mac10[[#This Row],[TotalCostFuture]]/Table_Query_from_Mac10[[#This Row],[totalsalesFuture]],0)</f>
        <v>0.37876182287188304</v>
      </c>
      <c r="AN3151" s="31">
        <v>9</v>
      </c>
      <c r="AO3151">
        <f t="shared" si="98"/>
        <v>3</v>
      </c>
      <c r="AQ3151" s="31">
        <v>66.459999999999994</v>
      </c>
      <c r="AR3151">
        <f t="shared" si="99"/>
        <v>23.26</v>
      </c>
    </row>
    <row r="3152" spans="1:44" x14ac:dyDescent="0.25">
      <c r="A3152">
        <v>90324</v>
      </c>
      <c r="B3152">
        <v>7</v>
      </c>
      <c r="C3152" t="s">
        <v>55</v>
      </c>
      <c r="D3152" t="s">
        <v>81</v>
      </c>
      <c r="E3152">
        <v>2</v>
      </c>
      <c r="F3152">
        <v>10.18</v>
      </c>
      <c r="G3152">
        <v>28.13</v>
      </c>
      <c r="H3152" s="1">
        <v>44854</v>
      </c>
      <c r="I3152" s="20">
        <v>0</v>
      </c>
      <c r="J3152" s="47">
        <f>Table_Query_from_Mac10[[#This Row],[unit_price]]-(Table_Query_from_Mac10[[#This Row],[unit_price]]*(Table_Query_from_Mac10[[#This Row],[discount_pct]]/100))</f>
        <v>28.13</v>
      </c>
      <c r="K3152" s="47">
        <f>Table_Query_from_Mac10[[#This Row],[unit_cost]]</f>
        <v>10.18</v>
      </c>
      <c r="L3152" s="47">
        <f>Table_Query_from_Mac10[[#This Row],[Live-cost]]*(1+Table_Query_from_Mac10[[#This Row],[CogsIncreasebyTYPE]])</f>
        <v>10.18</v>
      </c>
      <c r="M3152" s="47">
        <f>Table_Query_from_Mac10[[#This Row],[Live-cost]]*Table_Query_from_Mac10[[#This Row],[qty_to_ship]]</f>
        <v>20.36</v>
      </c>
      <c r="N3152" s="47">
        <f>IF(Table_Query_from_Mac10[[#This Row],[item_no]]="KDA",-Table_Query_from_Mac10[[#This Row],[unit_price]],Table_Query_from_Mac10[[#This Row],[Net Unit]]*Table_Query_from_Mac10[[#This Row],[qty_to_ship]])</f>
        <v>56.26</v>
      </c>
      <c r="O3152" s="47">
        <f>SUMIFS(Summary!C:C,Summary!H:H,Table_Query_from_Mac10[[#This Row],[Juiceoc]])</f>
        <v>0</v>
      </c>
      <c r="P3152" s="47">
        <f>SUMIFS(Summary!D:D,Summary!H:H,Table_Query_from_Mac10[[#This Row],[Juiceoc]])</f>
        <v>0</v>
      </c>
      <c r="Q3152" s="47">
        <f>SUMIFS(Summary!E:E,Summary!H:H,Table_Query_from_Mac10[[#This Row],[Juiceoc]])</f>
        <v>0</v>
      </c>
      <c r="R3152" s="47">
        <f>Table_Query_from_Mac10[[#This Row],[Net Unit]]*(1+Table_Query_from_Mac10[[#This Row],[PriceIncreasebyType]])</f>
        <v>28.13</v>
      </c>
      <c r="S3152" s="47">
        <f>Table_Query_from_Mac10[[#This Row],[UnitPriceFuture]]*Table_Query_from_Mac10[[#This Row],[qtytoShipFuture]]</f>
        <v>56.26</v>
      </c>
      <c r="T3152" s="47">
        <f>ROUND(Table_Query_from_Mac10[[#This Row],[qty_to_ship]]*(1+Table_Query_from_Mac10[[#This Row],[VolumeIncreasebyType]]),0)</f>
        <v>2</v>
      </c>
      <c r="U3152" s="47">
        <f>Table_Query_from_Mac10[[#This Row],[qtytoShipFuture]]*Table_Query_from_Mac10[[#This Row],[Future-cost]]</f>
        <v>20.36</v>
      </c>
      <c r="V3152" s="47">
        <f>Table_Query_from_Mac10[[#This Row],[qtytoShipFuture]]-Table_Query_from_Mac10[[#This Row],[qty_to_ship]]</f>
        <v>0</v>
      </c>
      <c r="W3152" s="47">
        <f>Table_Query_from_Mac10[[#This Row],[UnitPriceFuture]]</f>
        <v>28.13</v>
      </c>
      <c r="X3152" s="47">
        <f>Table_Query_from_Mac10[[#This Row],[Unit Increase]]*Table_Query_from_Mac10[[#This Row],[UnitPriceFuture]]</f>
        <v>0</v>
      </c>
      <c r="Y3152" s="47">
        <f>Table_Query_from_Mac10[[#This Row],[Unit Increase]]*Table_Query_from_Mac10[[#This Row],[Future-cost]]</f>
        <v>0</v>
      </c>
      <c r="Z3152" s="47">
        <f>-(Table_Query_from_Mac10[[#This Row],[Incremental Sales]]+((Table_Query_from_Mac10[[#This Row],[Incremental Sales]]*-(SUM(Summary!$S$8:$S$9)))))*Summary!$S$18</f>
        <v>0</v>
      </c>
      <c r="AA3152" s="47">
        <f>IFERROR(Table_Query_from_Mac10[[#This Row],[Incremental Cost]]/Table_Query_from_Mac10[[#This Row],[Incremental Sales]],0)</f>
        <v>0</v>
      </c>
      <c r="AB3152" s="47">
        <f>IFERROR(Table_Query_from_Mac10[[#This Row],[TotalCostFuture]]/Table_Query_from_Mac10[[#This Row],[totalsalesFuture]],0)</f>
        <v>0.36189121933878421</v>
      </c>
      <c r="AN3152" s="30">
        <v>6</v>
      </c>
      <c r="AO3152">
        <f t="shared" si="98"/>
        <v>2</v>
      </c>
      <c r="AQ3152" s="30">
        <v>80.37</v>
      </c>
      <c r="AR3152">
        <f t="shared" si="99"/>
        <v>28.13</v>
      </c>
    </row>
    <row r="3153" spans="1:44" x14ac:dyDescent="0.25">
      <c r="A3153">
        <v>90324</v>
      </c>
      <c r="B3153">
        <v>8</v>
      </c>
      <c r="C3153" t="s">
        <v>55</v>
      </c>
      <c r="D3153" t="s">
        <v>81</v>
      </c>
      <c r="E3153">
        <v>2</v>
      </c>
      <c r="F3153">
        <v>12.04</v>
      </c>
      <c r="G3153">
        <v>32.4</v>
      </c>
      <c r="H3153" s="1">
        <v>44854</v>
      </c>
      <c r="I3153" s="20">
        <v>0</v>
      </c>
      <c r="J3153" s="47">
        <f>Table_Query_from_Mac10[[#This Row],[unit_price]]-(Table_Query_from_Mac10[[#This Row],[unit_price]]*(Table_Query_from_Mac10[[#This Row],[discount_pct]]/100))</f>
        <v>32.4</v>
      </c>
      <c r="K3153" s="47">
        <f>Table_Query_from_Mac10[[#This Row],[unit_cost]]</f>
        <v>12.04</v>
      </c>
      <c r="L3153" s="47">
        <f>Table_Query_from_Mac10[[#This Row],[Live-cost]]*(1+Table_Query_from_Mac10[[#This Row],[CogsIncreasebyTYPE]])</f>
        <v>12.04</v>
      </c>
      <c r="M3153" s="47">
        <f>Table_Query_from_Mac10[[#This Row],[Live-cost]]*Table_Query_from_Mac10[[#This Row],[qty_to_ship]]</f>
        <v>24.08</v>
      </c>
      <c r="N3153" s="47">
        <f>IF(Table_Query_from_Mac10[[#This Row],[item_no]]="KDA",-Table_Query_from_Mac10[[#This Row],[unit_price]],Table_Query_from_Mac10[[#This Row],[Net Unit]]*Table_Query_from_Mac10[[#This Row],[qty_to_ship]])</f>
        <v>64.8</v>
      </c>
      <c r="O3153" s="47">
        <f>SUMIFS(Summary!C:C,Summary!H:H,Table_Query_from_Mac10[[#This Row],[Juiceoc]])</f>
        <v>0</v>
      </c>
      <c r="P3153" s="47">
        <f>SUMIFS(Summary!D:D,Summary!H:H,Table_Query_from_Mac10[[#This Row],[Juiceoc]])</f>
        <v>0</v>
      </c>
      <c r="Q3153" s="47">
        <f>SUMIFS(Summary!E:E,Summary!H:H,Table_Query_from_Mac10[[#This Row],[Juiceoc]])</f>
        <v>0</v>
      </c>
      <c r="R3153" s="47">
        <f>Table_Query_from_Mac10[[#This Row],[Net Unit]]*(1+Table_Query_from_Mac10[[#This Row],[PriceIncreasebyType]])</f>
        <v>32.4</v>
      </c>
      <c r="S3153" s="47">
        <f>Table_Query_from_Mac10[[#This Row],[UnitPriceFuture]]*Table_Query_from_Mac10[[#This Row],[qtytoShipFuture]]</f>
        <v>64.8</v>
      </c>
      <c r="T3153" s="47">
        <f>ROUND(Table_Query_from_Mac10[[#This Row],[qty_to_ship]]*(1+Table_Query_from_Mac10[[#This Row],[VolumeIncreasebyType]]),0)</f>
        <v>2</v>
      </c>
      <c r="U3153" s="47">
        <f>Table_Query_from_Mac10[[#This Row],[qtytoShipFuture]]*Table_Query_from_Mac10[[#This Row],[Future-cost]]</f>
        <v>24.08</v>
      </c>
      <c r="V3153" s="47">
        <f>Table_Query_from_Mac10[[#This Row],[qtytoShipFuture]]-Table_Query_from_Mac10[[#This Row],[qty_to_ship]]</f>
        <v>0</v>
      </c>
      <c r="W3153" s="47">
        <f>Table_Query_from_Mac10[[#This Row],[UnitPriceFuture]]</f>
        <v>32.4</v>
      </c>
      <c r="X3153" s="47">
        <f>Table_Query_from_Mac10[[#This Row],[Unit Increase]]*Table_Query_from_Mac10[[#This Row],[UnitPriceFuture]]</f>
        <v>0</v>
      </c>
      <c r="Y3153" s="47">
        <f>Table_Query_from_Mac10[[#This Row],[Unit Increase]]*Table_Query_from_Mac10[[#This Row],[Future-cost]]</f>
        <v>0</v>
      </c>
      <c r="Z3153" s="47">
        <f>-(Table_Query_from_Mac10[[#This Row],[Incremental Sales]]+((Table_Query_from_Mac10[[#This Row],[Incremental Sales]]*-(SUM(Summary!$S$8:$S$9)))))*Summary!$S$18</f>
        <v>0</v>
      </c>
      <c r="AA3153" s="47">
        <f>IFERROR(Table_Query_from_Mac10[[#This Row],[Incremental Cost]]/Table_Query_from_Mac10[[#This Row],[Incremental Sales]],0)</f>
        <v>0</v>
      </c>
      <c r="AB3153" s="47">
        <f>IFERROR(Table_Query_from_Mac10[[#This Row],[TotalCostFuture]]/Table_Query_from_Mac10[[#This Row],[totalsalesFuture]],0)</f>
        <v>0.3716049382716049</v>
      </c>
      <c r="AN3153" s="31">
        <v>6</v>
      </c>
      <c r="AO3153">
        <f t="shared" si="98"/>
        <v>2</v>
      </c>
      <c r="AQ3153" s="31">
        <v>92.56</v>
      </c>
      <c r="AR3153">
        <f t="shared" si="99"/>
        <v>32.4</v>
      </c>
    </row>
    <row r="3154" spans="1:44" x14ac:dyDescent="0.25">
      <c r="A3154">
        <v>90324</v>
      </c>
      <c r="B3154">
        <v>9</v>
      </c>
      <c r="C3154" t="s">
        <v>55</v>
      </c>
      <c r="D3154" t="s">
        <v>81</v>
      </c>
      <c r="E3154">
        <v>3</v>
      </c>
      <c r="F3154">
        <v>4.68</v>
      </c>
      <c r="G3154">
        <v>13.3</v>
      </c>
      <c r="H3154" s="1">
        <v>44854</v>
      </c>
      <c r="I3154" s="20">
        <v>0</v>
      </c>
      <c r="J3154" s="47">
        <f>Table_Query_from_Mac10[[#This Row],[unit_price]]-(Table_Query_from_Mac10[[#This Row],[unit_price]]*(Table_Query_from_Mac10[[#This Row],[discount_pct]]/100))</f>
        <v>13.3</v>
      </c>
      <c r="K3154" s="47">
        <f>Table_Query_from_Mac10[[#This Row],[unit_cost]]</f>
        <v>4.68</v>
      </c>
      <c r="L3154" s="47">
        <f>Table_Query_from_Mac10[[#This Row],[Live-cost]]*(1+Table_Query_from_Mac10[[#This Row],[CogsIncreasebyTYPE]])</f>
        <v>4.68</v>
      </c>
      <c r="M3154" s="47">
        <f>Table_Query_from_Mac10[[#This Row],[Live-cost]]*Table_Query_from_Mac10[[#This Row],[qty_to_ship]]</f>
        <v>14.04</v>
      </c>
      <c r="N3154" s="47">
        <f>IF(Table_Query_from_Mac10[[#This Row],[item_no]]="KDA",-Table_Query_from_Mac10[[#This Row],[unit_price]],Table_Query_from_Mac10[[#This Row],[Net Unit]]*Table_Query_from_Mac10[[#This Row],[qty_to_ship]])</f>
        <v>39.900000000000006</v>
      </c>
      <c r="O3154" s="47">
        <f>SUMIFS(Summary!C:C,Summary!H:H,Table_Query_from_Mac10[[#This Row],[Juiceoc]])</f>
        <v>0</v>
      </c>
      <c r="P3154" s="47">
        <f>SUMIFS(Summary!D:D,Summary!H:H,Table_Query_from_Mac10[[#This Row],[Juiceoc]])</f>
        <v>0</v>
      </c>
      <c r="Q3154" s="47">
        <f>SUMIFS(Summary!E:E,Summary!H:H,Table_Query_from_Mac10[[#This Row],[Juiceoc]])</f>
        <v>0</v>
      </c>
      <c r="R3154" s="47">
        <f>Table_Query_from_Mac10[[#This Row],[Net Unit]]*(1+Table_Query_from_Mac10[[#This Row],[PriceIncreasebyType]])</f>
        <v>13.3</v>
      </c>
      <c r="S3154" s="47">
        <f>Table_Query_from_Mac10[[#This Row],[UnitPriceFuture]]*Table_Query_from_Mac10[[#This Row],[qtytoShipFuture]]</f>
        <v>39.900000000000006</v>
      </c>
      <c r="T3154" s="47">
        <f>ROUND(Table_Query_from_Mac10[[#This Row],[qty_to_ship]]*(1+Table_Query_from_Mac10[[#This Row],[VolumeIncreasebyType]]),0)</f>
        <v>3</v>
      </c>
      <c r="U3154" s="47">
        <f>Table_Query_from_Mac10[[#This Row],[qtytoShipFuture]]*Table_Query_from_Mac10[[#This Row],[Future-cost]]</f>
        <v>14.04</v>
      </c>
      <c r="V3154" s="47">
        <f>Table_Query_from_Mac10[[#This Row],[qtytoShipFuture]]-Table_Query_from_Mac10[[#This Row],[qty_to_ship]]</f>
        <v>0</v>
      </c>
      <c r="W3154" s="47">
        <f>Table_Query_from_Mac10[[#This Row],[UnitPriceFuture]]</f>
        <v>13.3</v>
      </c>
      <c r="X3154" s="47">
        <f>Table_Query_from_Mac10[[#This Row],[Unit Increase]]*Table_Query_from_Mac10[[#This Row],[UnitPriceFuture]]</f>
        <v>0</v>
      </c>
      <c r="Y3154" s="47">
        <f>Table_Query_from_Mac10[[#This Row],[Unit Increase]]*Table_Query_from_Mac10[[#This Row],[Future-cost]]</f>
        <v>0</v>
      </c>
      <c r="Z3154" s="47">
        <f>-(Table_Query_from_Mac10[[#This Row],[Incremental Sales]]+((Table_Query_from_Mac10[[#This Row],[Incremental Sales]]*-(SUM(Summary!$S$8:$S$9)))))*Summary!$S$18</f>
        <v>0</v>
      </c>
      <c r="AA3154" s="47">
        <f>IFERROR(Table_Query_from_Mac10[[#This Row],[Incremental Cost]]/Table_Query_from_Mac10[[#This Row],[Incremental Sales]],0)</f>
        <v>0</v>
      </c>
      <c r="AB3154" s="47">
        <f>IFERROR(Table_Query_from_Mac10[[#This Row],[TotalCostFuture]]/Table_Query_from_Mac10[[#This Row],[totalsalesFuture]],0)</f>
        <v>0.35187969924812024</v>
      </c>
      <c r="AN3154" s="30">
        <v>12</v>
      </c>
      <c r="AO3154">
        <f t="shared" si="98"/>
        <v>3</v>
      </c>
      <c r="AQ3154" s="30">
        <v>38</v>
      </c>
      <c r="AR3154">
        <f t="shared" si="99"/>
        <v>13.3</v>
      </c>
    </row>
    <row r="3155" spans="1:44" x14ac:dyDescent="0.25">
      <c r="A3155">
        <v>90324</v>
      </c>
      <c r="B3155">
        <v>10</v>
      </c>
      <c r="C3155" t="s">
        <v>55</v>
      </c>
      <c r="D3155" t="s">
        <v>81</v>
      </c>
      <c r="E3155">
        <v>2</v>
      </c>
      <c r="F3155">
        <v>13.68</v>
      </c>
      <c r="G3155">
        <v>37.67</v>
      </c>
      <c r="H3155" s="1">
        <v>44854</v>
      </c>
      <c r="I3155" s="20">
        <v>0</v>
      </c>
      <c r="J3155" s="47">
        <f>Table_Query_from_Mac10[[#This Row],[unit_price]]-(Table_Query_from_Mac10[[#This Row],[unit_price]]*(Table_Query_from_Mac10[[#This Row],[discount_pct]]/100))</f>
        <v>37.67</v>
      </c>
      <c r="K3155" s="47">
        <f>Table_Query_from_Mac10[[#This Row],[unit_cost]]</f>
        <v>13.68</v>
      </c>
      <c r="L3155" s="47">
        <f>Table_Query_from_Mac10[[#This Row],[Live-cost]]*(1+Table_Query_from_Mac10[[#This Row],[CogsIncreasebyTYPE]])</f>
        <v>13.68</v>
      </c>
      <c r="M3155" s="47">
        <f>Table_Query_from_Mac10[[#This Row],[Live-cost]]*Table_Query_from_Mac10[[#This Row],[qty_to_ship]]</f>
        <v>27.36</v>
      </c>
      <c r="N3155" s="47">
        <f>IF(Table_Query_from_Mac10[[#This Row],[item_no]]="KDA",-Table_Query_from_Mac10[[#This Row],[unit_price]],Table_Query_from_Mac10[[#This Row],[Net Unit]]*Table_Query_from_Mac10[[#This Row],[qty_to_ship]])</f>
        <v>75.34</v>
      </c>
      <c r="O3155" s="47">
        <f>SUMIFS(Summary!C:C,Summary!H:H,Table_Query_from_Mac10[[#This Row],[Juiceoc]])</f>
        <v>0</v>
      </c>
      <c r="P3155" s="47">
        <f>SUMIFS(Summary!D:D,Summary!H:H,Table_Query_from_Mac10[[#This Row],[Juiceoc]])</f>
        <v>0</v>
      </c>
      <c r="Q3155" s="47">
        <f>SUMIFS(Summary!E:E,Summary!H:H,Table_Query_from_Mac10[[#This Row],[Juiceoc]])</f>
        <v>0</v>
      </c>
      <c r="R3155" s="47">
        <f>Table_Query_from_Mac10[[#This Row],[Net Unit]]*(1+Table_Query_from_Mac10[[#This Row],[PriceIncreasebyType]])</f>
        <v>37.67</v>
      </c>
      <c r="S3155" s="47">
        <f>Table_Query_from_Mac10[[#This Row],[UnitPriceFuture]]*Table_Query_from_Mac10[[#This Row],[qtytoShipFuture]]</f>
        <v>75.34</v>
      </c>
      <c r="T3155" s="47">
        <f>ROUND(Table_Query_from_Mac10[[#This Row],[qty_to_ship]]*(1+Table_Query_from_Mac10[[#This Row],[VolumeIncreasebyType]]),0)</f>
        <v>2</v>
      </c>
      <c r="U3155" s="47">
        <f>Table_Query_from_Mac10[[#This Row],[qtytoShipFuture]]*Table_Query_from_Mac10[[#This Row],[Future-cost]]</f>
        <v>27.36</v>
      </c>
      <c r="V3155" s="47">
        <f>Table_Query_from_Mac10[[#This Row],[qtytoShipFuture]]-Table_Query_from_Mac10[[#This Row],[qty_to_ship]]</f>
        <v>0</v>
      </c>
      <c r="W3155" s="47">
        <f>Table_Query_from_Mac10[[#This Row],[UnitPriceFuture]]</f>
        <v>37.67</v>
      </c>
      <c r="X3155" s="47">
        <f>Table_Query_from_Mac10[[#This Row],[Unit Increase]]*Table_Query_from_Mac10[[#This Row],[UnitPriceFuture]]</f>
        <v>0</v>
      </c>
      <c r="Y3155" s="47">
        <f>Table_Query_from_Mac10[[#This Row],[Unit Increase]]*Table_Query_from_Mac10[[#This Row],[Future-cost]]</f>
        <v>0</v>
      </c>
      <c r="Z3155" s="47">
        <f>-(Table_Query_from_Mac10[[#This Row],[Incremental Sales]]+((Table_Query_from_Mac10[[#This Row],[Incremental Sales]]*-(SUM(Summary!$S$8:$S$9)))))*Summary!$S$18</f>
        <v>0</v>
      </c>
      <c r="AA3155" s="47">
        <f>IFERROR(Table_Query_from_Mac10[[#This Row],[Incremental Cost]]/Table_Query_from_Mac10[[#This Row],[Incremental Sales]],0)</f>
        <v>0</v>
      </c>
      <c r="AB3155" s="47">
        <f>IFERROR(Table_Query_from_Mac10[[#This Row],[TotalCostFuture]]/Table_Query_from_Mac10[[#This Row],[totalsalesFuture]],0)</f>
        <v>0.36315370321210511</v>
      </c>
      <c r="AN3155" s="31">
        <v>8</v>
      </c>
      <c r="AO3155">
        <f t="shared" si="98"/>
        <v>2</v>
      </c>
      <c r="AQ3155" s="31">
        <v>107.63</v>
      </c>
      <c r="AR3155">
        <f t="shared" si="99"/>
        <v>37.67</v>
      </c>
    </row>
    <row r="3156" spans="1:44" x14ac:dyDescent="0.25">
      <c r="A3156">
        <v>90324</v>
      </c>
      <c r="B3156">
        <v>11</v>
      </c>
      <c r="C3156" t="s">
        <v>55</v>
      </c>
      <c r="D3156" t="s">
        <v>81</v>
      </c>
      <c r="E3156">
        <v>2</v>
      </c>
      <c r="F3156">
        <v>5.86</v>
      </c>
      <c r="G3156">
        <v>15.34</v>
      </c>
      <c r="H3156" s="1">
        <v>44854</v>
      </c>
      <c r="I3156" s="20">
        <v>0</v>
      </c>
      <c r="J3156" s="47">
        <f>Table_Query_from_Mac10[[#This Row],[unit_price]]-(Table_Query_from_Mac10[[#This Row],[unit_price]]*(Table_Query_from_Mac10[[#This Row],[discount_pct]]/100))</f>
        <v>15.34</v>
      </c>
      <c r="K3156" s="47">
        <f>Table_Query_from_Mac10[[#This Row],[unit_cost]]</f>
        <v>5.86</v>
      </c>
      <c r="L3156" s="47">
        <f>Table_Query_from_Mac10[[#This Row],[Live-cost]]*(1+Table_Query_from_Mac10[[#This Row],[CogsIncreasebyTYPE]])</f>
        <v>5.86</v>
      </c>
      <c r="M3156" s="47">
        <f>Table_Query_from_Mac10[[#This Row],[Live-cost]]*Table_Query_from_Mac10[[#This Row],[qty_to_ship]]</f>
        <v>11.72</v>
      </c>
      <c r="N3156" s="47">
        <f>IF(Table_Query_from_Mac10[[#This Row],[item_no]]="KDA",-Table_Query_from_Mac10[[#This Row],[unit_price]],Table_Query_from_Mac10[[#This Row],[Net Unit]]*Table_Query_from_Mac10[[#This Row],[qty_to_ship]])</f>
        <v>30.68</v>
      </c>
      <c r="O3156" s="47">
        <f>SUMIFS(Summary!C:C,Summary!H:H,Table_Query_from_Mac10[[#This Row],[Juiceoc]])</f>
        <v>0</v>
      </c>
      <c r="P3156" s="47">
        <f>SUMIFS(Summary!D:D,Summary!H:H,Table_Query_from_Mac10[[#This Row],[Juiceoc]])</f>
        <v>0</v>
      </c>
      <c r="Q3156" s="47">
        <f>SUMIFS(Summary!E:E,Summary!H:H,Table_Query_from_Mac10[[#This Row],[Juiceoc]])</f>
        <v>0</v>
      </c>
      <c r="R3156" s="47">
        <f>Table_Query_from_Mac10[[#This Row],[Net Unit]]*(1+Table_Query_from_Mac10[[#This Row],[PriceIncreasebyType]])</f>
        <v>15.34</v>
      </c>
      <c r="S3156" s="47">
        <f>Table_Query_from_Mac10[[#This Row],[UnitPriceFuture]]*Table_Query_from_Mac10[[#This Row],[qtytoShipFuture]]</f>
        <v>30.68</v>
      </c>
      <c r="T3156" s="47">
        <f>ROUND(Table_Query_from_Mac10[[#This Row],[qty_to_ship]]*(1+Table_Query_from_Mac10[[#This Row],[VolumeIncreasebyType]]),0)</f>
        <v>2</v>
      </c>
      <c r="U3156" s="47">
        <f>Table_Query_from_Mac10[[#This Row],[qtytoShipFuture]]*Table_Query_from_Mac10[[#This Row],[Future-cost]]</f>
        <v>11.72</v>
      </c>
      <c r="V3156" s="47">
        <f>Table_Query_from_Mac10[[#This Row],[qtytoShipFuture]]-Table_Query_from_Mac10[[#This Row],[qty_to_ship]]</f>
        <v>0</v>
      </c>
      <c r="W3156" s="47">
        <f>Table_Query_from_Mac10[[#This Row],[UnitPriceFuture]]</f>
        <v>15.34</v>
      </c>
      <c r="X3156" s="47">
        <f>Table_Query_from_Mac10[[#This Row],[Unit Increase]]*Table_Query_from_Mac10[[#This Row],[UnitPriceFuture]]</f>
        <v>0</v>
      </c>
      <c r="Y3156" s="47">
        <f>Table_Query_from_Mac10[[#This Row],[Unit Increase]]*Table_Query_from_Mac10[[#This Row],[Future-cost]]</f>
        <v>0</v>
      </c>
      <c r="Z3156" s="47">
        <f>-(Table_Query_from_Mac10[[#This Row],[Incremental Sales]]+((Table_Query_from_Mac10[[#This Row],[Incremental Sales]]*-(SUM(Summary!$S$8:$S$9)))))*Summary!$S$18</f>
        <v>0</v>
      </c>
      <c r="AA3156" s="47">
        <f>IFERROR(Table_Query_from_Mac10[[#This Row],[Incremental Cost]]/Table_Query_from_Mac10[[#This Row],[Incremental Sales]],0)</f>
        <v>0</v>
      </c>
      <c r="AB3156" s="47">
        <f>IFERROR(Table_Query_from_Mac10[[#This Row],[TotalCostFuture]]/Table_Query_from_Mac10[[#This Row],[totalsalesFuture]],0)</f>
        <v>0.38200782268578881</v>
      </c>
      <c r="AN3156" s="30">
        <v>5</v>
      </c>
      <c r="AO3156">
        <f t="shared" si="98"/>
        <v>2</v>
      </c>
      <c r="AQ3156" s="30">
        <v>43.83</v>
      </c>
      <c r="AR3156">
        <f t="shared" si="99"/>
        <v>15.34</v>
      </c>
    </row>
    <row r="3157" spans="1:44" x14ac:dyDescent="0.25">
      <c r="A3157">
        <v>90324</v>
      </c>
      <c r="B3157">
        <v>12</v>
      </c>
      <c r="C3157" t="s">
        <v>55</v>
      </c>
      <c r="D3157" t="s">
        <v>81</v>
      </c>
      <c r="E3157">
        <v>1</v>
      </c>
      <c r="F3157">
        <v>6.19</v>
      </c>
      <c r="G3157">
        <v>16.100000000000001</v>
      </c>
      <c r="H3157" s="1">
        <v>44854</v>
      </c>
      <c r="I3157" s="20">
        <v>0</v>
      </c>
      <c r="J3157" s="47">
        <f>Table_Query_from_Mac10[[#This Row],[unit_price]]-(Table_Query_from_Mac10[[#This Row],[unit_price]]*(Table_Query_from_Mac10[[#This Row],[discount_pct]]/100))</f>
        <v>16.100000000000001</v>
      </c>
      <c r="K3157" s="47">
        <f>Table_Query_from_Mac10[[#This Row],[unit_cost]]</f>
        <v>6.19</v>
      </c>
      <c r="L3157" s="47">
        <f>Table_Query_from_Mac10[[#This Row],[Live-cost]]*(1+Table_Query_from_Mac10[[#This Row],[CogsIncreasebyTYPE]])</f>
        <v>6.19</v>
      </c>
      <c r="M3157" s="47">
        <f>Table_Query_from_Mac10[[#This Row],[Live-cost]]*Table_Query_from_Mac10[[#This Row],[qty_to_ship]]</f>
        <v>6.19</v>
      </c>
      <c r="N3157" s="47">
        <f>IF(Table_Query_from_Mac10[[#This Row],[item_no]]="KDA",-Table_Query_from_Mac10[[#This Row],[unit_price]],Table_Query_from_Mac10[[#This Row],[Net Unit]]*Table_Query_from_Mac10[[#This Row],[qty_to_ship]])</f>
        <v>16.100000000000001</v>
      </c>
      <c r="O3157" s="47">
        <f>SUMIFS(Summary!C:C,Summary!H:H,Table_Query_from_Mac10[[#This Row],[Juiceoc]])</f>
        <v>0</v>
      </c>
      <c r="P3157" s="47">
        <f>SUMIFS(Summary!D:D,Summary!H:H,Table_Query_from_Mac10[[#This Row],[Juiceoc]])</f>
        <v>0</v>
      </c>
      <c r="Q3157" s="47">
        <f>SUMIFS(Summary!E:E,Summary!H:H,Table_Query_from_Mac10[[#This Row],[Juiceoc]])</f>
        <v>0</v>
      </c>
      <c r="R3157" s="47">
        <f>Table_Query_from_Mac10[[#This Row],[Net Unit]]*(1+Table_Query_from_Mac10[[#This Row],[PriceIncreasebyType]])</f>
        <v>16.100000000000001</v>
      </c>
      <c r="S3157" s="47">
        <f>Table_Query_from_Mac10[[#This Row],[UnitPriceFuture]]*Table_Query_from_Mac10[[#This Row],[qtytoShipFuture]]</f>
        <v>16.100000000000001</v>
      </c>
      <c r="T3157" s="47">
        <f>ROUND(Table_Query_from_Mac10[[#This Row],[qty_to_ship]]*(1+Table_Query_from_Mac10[[#This Row],[VolumeIncreasebyType]]),0)</f>
        <v>1</v>
      </c>
      <c r="U3157" s="47">
        <f>Table_Query_from_Mac10[[#This Row],[qtytoShipFuture]]*Table_Query_from_Mac10[[#This Row],[Future-cost]]</f>
        <v>6.19</v>
      </c>
      <c r="V3157" s="47">
        <f>Table_Query_from_Mac10[[#This Row],[qtytoShipFuture]]-Table_Query_from_Mac10[[#This Row],[qty_to_ship]]</f>
        <v>0</v>
      </c>
      <c r="W3157" s="47">
        <f>Table_Query_from_Mac10[[#This Row],[UnitPriceFuture]]</f>
        <v>16.100000000000001</v>
      </c>
      <c r="X3157" s="47">
        <f>Table_Query_from_Mac10[[#This Row],[Unit Increase]]*Table_Query_from_Mac10[[#This Row],[UnitPriceFuture]]</f>
        <v>0</v>
      </c>
      <c r="Y3157" s="47">
        <f>Table_Query_from_Mac10[[#This Row],[Unit Increase]]*Table_Query_from_Mac10[[#This Row],[Future-cost]]</f>
        <v>0</v>
      </c>
      <c r="Z3157" s="47">
        <f>-(Table_Query_from_Mac10[[#This Row],[Incremental Sales]]+((Table_Query_from_Mac10[[#This Row],[Incremental Sales]]*-(SUM(Summary!$S$8:$S$9)))))*Summary!$S$18</f>
        <v>0</v>
      </c>
      <c r="AA3157" s="47">
        <f>IFERROR(Table_Query_from_Mac10[[#This Row],[Incremental Cost]]/Table_Query_from_Mac10[[#This Row],[Incremental Sales]],0)</f>
        <v>0</v>
      </c>
      <c r="AB3157" s="47">
        <f>IFERROR(Table_Query_from_Mac10[[#This Row],[TotalCostFuture]]/Table_Query_from_Mac10[[#This Row],[totalsalesFuture]],0)</f>
        <v>0.38447204968944099</v>
      </c>
      <c r="AN3157" s="31">
        <v>4</v>
      </c>
      <c r="AO3157">
        <f t="shared" si="98"/>
        <v>1</v>
      </c>
      <c r="AQ3157" s="31">
        <v>46.01</v>
      </c>
      <c r="AR3157">
        <f t="shared" si="99"/>
        <v>16.100000000000001</v>
      </c>
    </row>
    <row r="3158" spans="1:44" x14ac:dyDescent="0.25">
      <c r="A3158">
        <v>90324</v>
      </c>
      <c r="B3158">
        <v>13</v>
      </c>
      <c r="C3158" t="s">
        <v>55</v>
      </c>
      <c r="D3158" t="s">
        <v>81</v>
      </c>
      <c r="E3158">
        <v>4</v>
      </c>
      <c r="F3158">
        <v>6.85</v>
      </c>
      <c r="G3158">
        <v>18.04</v>
      </c>
      <c r="H3158" s="1">
        <v>44854</v>
      </c>
      <c r="I3158" s="20">
        <v>0</v>
      </c>
      <c r="J3158" s="47">
        <f>Table_Query_from_Mac10[[#This Row],[unit_price]]-(Table_Query_from_Mac10[[#This Row],[unit_price]]*(Table_Query_from_Mac10[[#This Row],[discount_pct]]/100))</f>
        <v>18.04</v>
      </c>
      <c r="K3158" s="47">
        <f>Table_Query_from_Mac10[[#This Row],[unit_cost]]</f>
        <v>6.85</v>
      </c>
      <c r="L3158" s="47">
        <f>Table_Query_from_Mac10[[#This Row],[Live-cost]]*(1+Table_Query_from_Mac10[[#This Row],[CogsIncreasebyTYPE]])</f>
        <v>6.85</v>
      </c>
      <c r="M3158" s="47">
        <f>Table_Query_from_Mac10[[#This Row],[Live-cost]]*Table_Query_from_Mac10[[#This Row],[qty_to_ship]]</f>
        <v>27.4</v>
      </c>
      <c r="N3158" s="47">
        <f>IF(Table_Query_from_Mac10[[#This Row],[item_no]]="KDA",-Table_Query_from_Mac10[[#This Row],[unit_price]],Table_Query_from_Mac10[[#This Row],[Net Unit]]*Table_Query_from_Mac10[[#This Row],[qty_to_ship]])</f>
        <v>72.16</v>
      </c>
      <c r="O3158" s="47">
        <f>SUMIFS(Summary!C:C,Summary!H:H,Table_Query_from_Mac10[[#This Row],[Juiceoc]])</f>
        <v>0</v>
      </c>
      <c r="P3158" s="47">
        <f>SUMIFS(Summary!D:D,Summary!H:H,Table_Query_from_Mac10[[#This Row],[Juiceoc]])</f>
        <v>0</v>
      </c>
      <c r="Q3158" s="47">
        <f>SUMIFS(Summary!E:E,Summary!H:H,Table_Query_from_Mac10[[#This Row],[Juiceoc]])</f>
        <v>0</v>
      </c>
      <c r="R3158" s="47">
        <f>Table_Query_from_Mac10[[#This Row],[Net Unit]]*(1+Table_Query_from_Mac10[[#This Row],[PriceIncreasebyType]])</f>
        <v>18.04</v>
      </c>
      <c r="S3158" s="47">
        <f>Table_Query_from_Mac10[[#This Row],[UnitPriceFuture]]*Table_Query_from_Mac10[[#This Row],[qtytoShipFuture]]</f>
        <v>72.16</v>
      </c>
      <c r="T3158" s="47">
        <f>ROUND(Table_Query_from_Mac10[[#This Row],[qty_to_ship]]*(1+Table_Query_from_Mac10[[#This Row],[VolumeIncreasebyType]]),0)</f>
        <v>4</v>
      </c>
      <c r="U3158" s="47">
        <f>Table_Query_from_Mac10[[#This Row],[qtytoShipFuture]]*Table_Query_from_Mac10[[#This Row],[Future-cost]]</f>
        <v>27.4</v>
      </c>
      <c r="V3158" s="47">
        <f>Table_Query_from_Mac10[[#This Row],[qtytoShipFuture]]-Table_Query_from_Mac10[[#This Row],[qty_to_ship]]</f>
        <v>0</v>
      </c>
      <c r="W3158" s="47">
        <f>Table_Query_from_Mac10[[#This Row],[UnitPriceFuture]]</f>
        <v>18.04</v>
      </c>
      <c r="X3158" s="47">
        <f>Table_Query_from_Mac10[[#This Row],[Unit Increase]]*Table_Query_from_Mac10[[#This Row],[UnitPriceFuture]]</f>
        <v>0</v>
      </c>
      <c r="Y3158" s="47">
        <f>Table_Query_from_Mac10[[#This Row],[Unit Increase]]*Table_Query_from_Mac10[[#This Row],[Future-cost]]</f>
        <v>0</v>
      </c>
      <c r="Z3158" s="47">
        <f>-(Table_Query_from_Mac10[[#This Row],[Incremental Sales]]+((Table_Query_from_Mac10[[#This Row],[Incremental Sales]]*-(SUM(Summary!$S$8:$S$9)))))*Summary!$S$18</f>
        <v>0</v>
      </c>
      <c r="AA3158" s="47">
        <f>IFERROR(Table_Query_from_Mac10[[#This Row],[Incremental Cost]]/Table_Query_from_Mac10[[#This Row],[Incremental Sales]],0)</f>
        <v>0</v>
      </c>
      <c r="AB3158" s="47">
        <f>IFERROR(Table_Query_from_Mac10[[#This Row],[TotalCostFuture]]/Table_Query_from_Mac10[[#This Row],[totalsalesFuture]],0)</f>
        <v>0.37971175166297116</v>
      </c>
      <c r="AN3158" s="30">
        <v>16</v>
      </c>
      <c r="AO3158">
        <f t="shared" si="98"/>
        <v>4</v>
      </c>
      <c r="AQ3158" s="30">
        <v>51.53</v>
      </c>
      <c r="AR3158">
        <f t="shared" si="99"/>
        <v>18.04</v>
      </c>
    </row>
    <row r="3159" spans="1:44" x14ac:dyDescent="0.25">
      <c r="A3159">
        <v>90324</v>
      </c>
      <c r="B3159">
        <v>14</v>
      </c>
      <c r="C3159" t="s">
        <v>55</v>
      </c>
      <c r="D3159" t="s">
        <v>81</v>
      </c>
      <c r="E3159">
        <v>3</v>
      </c>
      <c r="F3159">
        <v>7.4</v>
      </c>
      <c r="G3159">
        <v>19.77</v>
      </c>
      <c r="H3159" s="1">
        <v>44854</v>
      </c>
      <c r="I3159" s="20">
        <v>0</v>
      </c>
      <c r="J3159" s="47">
        <f>Table_Query_from_Mac10[[#This Row],[unit_price]]-(Table_Query_from_Mac10[[#This Row],[unit_price]]*(Table_Query_from_Mac10[[#This Row],[discount_pct]]/100))</f>
        <v>19.77</v>
      </c>
      <c r="K3159" s="47">
        <f>Table_Query_from_Mac10[[#This Row],[unit_cost]]</f>
        <v>7.4</v>
      </c>
      <c r="L3159" s="47">
        <f>Table_Query_from_Mac10[[#This Row],[Live-cost]]*(1+Table_Query_from_Mac10[[#This Row],[CogsIncreasebyTYPE]])</f>
        <v>7.4</v>
      </c>
      <c r="M3159" s="47">
        <f>Table_Query_from_Mac10[[#This Row],[Live-cost]]*Table_Query_from_Mac10[[#This Row],[qty_to_ship]]</f>
        <v>22.200000000000003</v>
      </c>
      <c r="N3159" s="47">
        <f>IF(Table_Query_from_Mac10[[#This Row],[item_no]]="KDA",-Table_Query_from_Mac10[[#This Row],[unit_price]],Table_Query_from_Mac10[[#This Row],[Net Unit]]*Table_Query_from_Mac10[[#This Row],[qty_to_ship]])</f>
        <v>59.31</v>
      </c>
      <c r="O3159" s="47">
        <f>SUMIFS(Summary!C:C,Summary!H:H,Table_Query_from_Mac10[[#This Row],[Juiceoc]])</f>
        <v>0</v>
      </c>
      <c r="P3159" s="47">
        <f>SUMIFS(Summary!D:D,Summary!H:H,Table_Query_from_Mac10[[#This Row],[Juiceoc]])</f>
        <v>0</v>
      </c>
      <c r="Q3159" s="47">
        <f>SUMIFS(Summary!E:E,Summary!H:H,Table_Query_from_Mac10[[#This Row],[Juiceoc]])</f>
        <v>0</v>
      </c>
      <c r="R3159" s="47">
        <f>Table_Query_from_Mac10[[#This Row],[Net Unit]]*(1+Table_Query_from_Mac10[[#This Row],[PriceIncreasebyType]])</f>
        <v>19.77</v>
      </c>
      <c r="S3159" s="47">
        <f>Table_Query_from_Mac10[[#This Row],[UnitPriceFuture]]*Table_Query_from_Mac10[[#This Row],[qtytoShipFuture]]</f>
        <v>59.31</v>
      </c>
      <c r="T3159" s="47">
        <f>ROUND(Table_Query_from_Mac10[[#This Row],[qty_to_ship]]*(1+Table_Query_from_Mac10[[#This Row],[VolumeIncreasebyType]]),0)</f>
        <v>3</v>
      </c>
      <c r="U3159" s="47">
        <f>Table_Query_from_Mac10[[#This Row],[qtytoShipFuture]]*Table_Query_from_Mac10[[#This Row],[Future-cost]]</f>
        <v>22.200000000000003</v>
      </c>
      <c r="V3159" s="47">
        <f>Table_Query_from_Mac10[[#This Row],[qtytoShipFuture]]-Table_Query_from_Mac10[[#This Row],[qty_to_ship]]</f>
        <v>0</v>
      </c>
      <c r="W3159" s="47">
        <f>Table_Query_from_Mac10[[#This Row],[UnitPriceFuture]]</f>
        <v>19.77</v>
      </c>
      <c r="X3159" s="47">
        <f>Table_Query_from_Mac10[[#This Row],[Unit Increase]]*Table_Query_from_Mac10[[#This Row],[UnitPriceFuture]]</f>
        <v>0</v>
      </c>
      <c r="Y3159" s="47">
        <f>Table_Query_from_Mac10[[#This Row],[Unit Increase]]*Table_Query_from_Mac10[[#This Row],[Future-cost]]</f>
        <v>0</v>
      </c>
      <c r="Z3159" s="47">
        <f>-(Table_Query_from_Mac10[[#This Row],[Incremental Sales]]+((Table_Query_from_Mac10[[#This Row],[Incremental Sales]]*-(SUM(Summary!$S$8:$S$9)))))*Summary!$S$18</f>
        <v>0</v>
      </c>
      <c r="AA3159" s="47">
        <f>IFERROR(Table_Query_from_Mac10[[#This Row],[Incremental Cost]]/Table_Query_from_Mac10[[#This Row],[Incremental Sales]],0)</f>
        <v>0</v>
      </c>
      <c r="AB3159" s="47">
        <f>IFERROR(Table_Query_from_Mac10[[#This Row],[TotalCostFuture]]/Table_Query_from_Mac10[[#This Row],[totalsalesFuture]],0)</f>
        <v>0.37430450177035918</v>
      </c>
      <c r="AN3159" s="31">
        <v>12</v>
      </c>
      <c r="AO3159">
        <f t="shared" si="98"/>
        <v>3</v>
      </c>
      <c r="AQ3159" s="31">
        <v>56.49</v>
      </c>
      <c r="AR3159">
        <f t="shared" si="99"/>
        <v>19.77</v>
      </c>
    </row>
    <row r="3160" spans="1:44" x14ac:dyDescent="0.25">
      <c r="A3160">
        <v>90324</v>
      </c>
      <c r="B3160">
        <v>15</v>
      </c>
      <c r="C3160" t="s">
        <v>55</v>
      </c>
      <c r="D3160" t="s">
        <v>81</v>
      </c>
      <c r="E3160">
        <v>2</v>
      </c>
      <c r="F3160">
        <v>10.38</v>
      </c>
      <c r="G3160">
        <v>29.1</v>
      </c>
      <c r="H3160" s="1">
        <v>44854</v>
      </c>
      <c r="I3160" s="20">
        <v>0</v>
      </c>
      <c r="J3160" s="47">
        <f>Table_Query_from_Mac10[[#This Row],[unit_price]]-(Table_Query_from_Mac10[[#This Row],[unit_price]]*(Table_Query_from_Mac10[[#This Row],[discount_pct]]/100))</f>
        <v>29.1</v>
      </c>
      <c r="K3160" s="47">
        <f>Table_Query_from_Mac10[[#This Row],[unit_cost]]</f>
        <v>10.38</v>
      </c>
      <c r="L3160" s="47">
        <f>Table_Query_from_Mac10[[#This Row],[Live-cost]]*(1+Table_Query_from_Mac10[[#This Row],[CogsIncreasebyTYPE]])</f>
        <v>10.38</v>
      </c>
      <c r="M3160" s="47">
        <f>Table_Query_from_Mac10[[#This Row],[Live-cost]]*Table_Query_from_Mac10[[#This Row],[qty_to_ship]]</f>
        <v>20.76</v>
      </c>
      <c r="N3160" s="47">
        <f>IF(Table_Query_from_Mac10[[#This Row],[item_no]]="KDA",-Table_Query_from_Mac10[[#This Row],[unit_price]],Table_Query_from_Mac10[[#This Row],[Net Unit]]*Table_Query_from_Mac10[[#This Row],[qty_to_ship]])</f>
        <v>58.2</v>
      </c>
      <c r="O3160" s="47">
        <f>SUMIFS(Summary!C:C,Summary!H:H,Table_Query_from_Mac10[[#This Row],[Juiceoc]])</f>
        <v>0</v>
      </c>
      <c r="P3160" s="47">
        <f>SUMIFS(Summary!D:D,Summary!H:H,Table_Query_from_Mac10[[#This Row],[Juiceoc]])</f>
        <v>0</v>
      </c>
      <c r="Q3160" s="47">
        <f>SUMIFS(Summary!E:E,Summary!H:H,Table_Query_from_Mac10[[#This Row],[Juiceoc]])</f>
        <v>0</v>
      </c>
      <c r="R3160" s="47">
        <f>Table_Query_from_Mac10[[#This Row],[Net Unit]]*(1+Table_Query_from_Mac10[[#This Row],[PriceIncreasebyType]])</f>
        <v>29.1</v>
      </c>
      <c r="S3160" s="47">
        <f>Table_Query_from_Mac10[[#This Row],[UnitPriceFuture]]*Table_Query_from_Mac10[[#This Row],[qtytoShipFuture]]</f>
        <v>58.2</v>
      </c>
      <c r="T3160" s="47">
        <f>ROUND(Table_Query_from_Mac10[[#This Row],[qty_to_ship]]*(1+Table_Query_from_Mac10[[#This Row],[VolumeIncreasebyType]]),0)</f>
        <v>2</v>
      </c>
      <c r="U3160" s="47">
        <f>Table_Query_from_Mac10[[#This Row],[qtytoShipFuture]]*Table_Query_from_Mac10[[#This Row],[Future-cost]]</f>
        <v>20.76</v>
      </c>
      <c r="V3160" s="47">
        <f>Table_Query_from_Mac10[[#This Row],[qtytoShipFuture]]-Table_Query_from_Mac10[[#This Row],[qty_to_ship]]</f>
        <v>0</v>
      </c>
      <c r="W3160" s="47">
        <f>Table_Query_from_Mac10[[#This Row],[UnitPriceFuture]]</f>
        <v>29.1</v>
      </c>
      <c r="X3160" s="47">
        <f>Table_Query_from_Mac10[[#This Row],[Unit Increase]]*Table_Query_from_Mac10[[#This Row],[UnitPriceFuture]]</f>
        <v>0</v>
      </c>
      <c r="Y3160" s="47">
        <f>Table_Query_from_Mac10[[#This Row],[Unit Increase]]*Table_Query_from_Mac10[[#This Row],[Future-cost]]</f>
        <v>0</v>
      </c>
      <c r="Z3160" s="47">
        <f>-(Table_Query_from_Mac10[[#This Row],[Incremental Sales]]+((Table_Query_from_Mac10[[#This Row],[Incremental Sales]]*-(SUM(Summary!$S$8:$S$9)))))*Summary!$S$18</f>
        <v>0</v>
      </c>
      <c r="AA3160" s="47">
        <f>IFERROR(Table_Query_from_Mac10[[#This Row],[Incremental Cost]]/Table_Query_from_Mac10[[#This Row],[Incremental Sales]],0)</f>
        <v>0</v>
      </c>
      <c r="AB3160" s="47">
        <f>IFERROR(Table_Query_from_Mac10[[#This Row],[TotalCostFuture]]/Table_Query_from_Mac10[[#This Row],[totalsalesFuture]],0)</f>
        <v>0.35670103092783506</v>
      </c>
      <c r="AN3160" s="30">
        <v>6</v>
      </c>
      <c r="AO3160">
        <f t="shared" si="98"/>
        <v>2</v>
      </c>
      <c r="AQ3160" s="30">
        <v>83.15</v>
      </c>
      <c r="AR3160">
        <f t="shared" si="99"/>
        <v>29.1</v>
      </c>
    </row>
    <row r="3161" spans="1:44" x14ac:dyDescent="0.25">
      <c r="A3161">
        <v>90325</v>
      </c>
      <c r="B3161">
        <v>1</v>
      </c>
      <c r="C3161" t="s">
        <v>55</v>
      </c>
      <c r="D3161" t="s">
        <v>81</v>
      </c>
      <c r="E3161">
        <v>80</v>
      </c>
      <c r="F3161">
        <v>5.81</v>
      </c>
      <c r="G3161">
        <v>11.96</v>
      </c>
      <c r="H3161" s="1">
        <v>44848</v>
      </c>
      <c r="I3161" s="20">
        <v>0</v>
      </c>
      <c r="J3161" s="47">
        <f>Table_Query_from_Mac10[[#This Row],[unit_price]]-(Table_Query_from_Mac10[[#This Row],[unit_price]]*(Table_Query_from_Mac10[[#This Row],[discount_pct]]/100))</f>
        <v>11.96</v>
      </c>
      <c r="K3161" s="47">
        <f>Table_Query_from_Mac10[[#This Row],[unit_cost]]</f>
        <v>5.81</v>
      </c>
      <c r="L3161" s="47">
        <f>Table_Query_from_Mac10[[#This Row],[Live-cost]]*(1+Table_Query_from_Mac10[[#This Row],[CogsIncreasebyTYPE]])</f>
        <v>5.81</v>
      </c>
      <c r="M3161" s="47">
        <f>Table_Query_from_Mac10[[#This Row],[Live-cost]]*Table_Query_from_Mac10[[#This Row],[qty_to_ship]]</f>
        <v>464.79999999999995</v>
      </c>
      <c r="N3161" s="47">
        <f>IF(Table_Query_from_Mac10[[#This Row],[item_no]]="KDA",-Table_Query_from_Mac10[[#This Row],[unit_price]],Table_Query_from_Mac10[[#This Row],[Net Unit]]*Table_Query_from_Mac10[[#This Row],[qty_to_ship]])</f>
        <v>956.80000000000007</v>
      </c>
      <c r="O3161" s="47">
        <f>SUMIFS(Summary!C:C,Summary!H:H,Table_Query_from_Mac10[[#This Row],[Juiceoc]])</f>
        <v>0</v>
      </c>
      <c r="P3161" s="47">
        <f>SUMIFS(Summary!D:D,Summary!H:H,Table_Query_from_Mac10[[#This Row],[Juiceoc]])</f>
        <v>0</v>
      </c>
      <c r="Q3161" s="47">
        <f>SUMIFS(Summary!E:E,Summary!H:H,Table_Query_from_Mac10[[#This Row],[Juiceoc]])</f>
        <v>0</v>
      </c>
      <c r="R3161" s="47">
        <f>Table_Query_from_Mac10[[#This Row],[Net Unit]]*(1+Table_Query_from_Mac10[[#This Row],[PriceIncreasebyType]])</f>
        <v>11.96</v>
      </c>
      <c r="S3161" s="47">
        <f>Table_Query_from_Mac10[[#This Row],[UnitPriceFuture]]*Table_Query_from_Mac10[[#This Row],[qtytoShipFuture]]</f>
        <v>956.80000000000007</v>
      </c>
      <c r="T3161" s="47">
        <f>ROUND(Table_Query_from_Mac10[[#This Row],[qty_to_ship]]*(1+Table_Query_from_Mac10[[#This Row],[VolumeIncreasebyType]]),0)</f>
        <v>80</v>
      </c>
      <c r="U3161" s="47">
        <f>Table_Query_from_Mac10[[#This Row],[qtytoShipFuture]]*Table_Query_from_Mac10[[#This Row],[Future-cost]]</f>
        <v>464.79999999999995</v>
      </c>
      <c r="V3161" s="47">
        <f>Table_Query_from_Mac10[[#This Row],[qtytoShipFuture]]-Table_Query_from_Mac10[[#This Row],[qty_to_ship]]</f>
        <v>0</v>
      </c>
      <c r="W3161" s="47">
        <f>Table_Query_from_Mac10[[#This Row],[UnitPriceFuture]]</f>
        <v>11.96</v>
      </c>
      <c r="X3161" s="47">
        <f>Table_Query_from_Mac10[[#This Row],[Unit Increase]]*Table_Query_from_Mac10[[#This Row],[UnitPriceFuture]]</f>
        <v>0</v>
      </c>
      <c r="Y3161" s="47">
        <f>Table_Query_from_Mac10[[#This Row],[Unit Increase]]*Table_Query_from_Mac10[[#This Row],[Future-cost]]</f>
        <v>0</v>
      </c>
      <c r="Z3161" s="47">
        <f>-(Table_Query_from_Mac10[[#This Row],[Incremental Sales]]+((Table_Query_from_Mac10[[#This Row],[Incremental Sales]]*-(SUM(Summary!$S$8:$S$9)))))*Summary!$S$18</f>
        <v>0</v>
      </c>
      <c r="AA3161" s="47">
        <f>IFERROR(Table_Query_from_Mac10[[#This Row],[Incremental Cost]]/Table_Query_from_Mac10[[#This Row],[Incremental Sales]],0)</f>
        <v>0</v>
      </c>
      <c r="AB3161" s="47">
        <f>IFERROR(Table_Query_from_Mac10[[#This Row],[TotalCostFuture]]/Table_Query_from_Mac10[[#This Row],[totalsalesFuture]],0)</f>
        <v>0.48578595317725742</v>
      </c>
      <c r="AN3161" s="31">
        <v>320</v>
      </c>
      <c r="AO3161">
        <f t="shared" si="98"/>
        <v>80</v>
      </c>
      <c r="AQ3161" s="31">
        <v>34.18</v>
      </c>
      <c r="AR3161">
        <f t="shared" si="99"/>
        <v>11.96</v>
      </c>
    </row>
    <row r="3162" spans="1:44" x14ac:dyDescent="0.25">
      <c r="A3162">
        <v>90325</v>
      </c>
      <c r="B3162">
        <v>2</v>
      </c>
      <c r="C3162" t="s">
        <v>55</v>
      </c>
      <c r="D3162" t="s">
        <v>81</v>
      </c>
      <c r="E3162">
        <v>75</v>
      </c>
      <c r="F3162">
        <v>4.8499999999999996</v>
      </c>
      <c r="G3162">
        <v>10.039999999999999</v>
      </c>
      <c r="H3162" s="1">
        <v>44848</v>
      </c>
      <c r="I3162" s="20">
        <v>0</v>
      </c>
      <c r="J3162" s="47">
        <f>Table_Query_from_Mac10[[#This Row],[unit_price]]-(Table_Query_from_Mac10[[#This Row],[unit_price]]*(Table_Query_from_Mac10[[#This Row],[discount_pct]]/100))</f>
        <v>10.039999999999999</v>
      </c>
      <c r="K3162" s="47">
        <f>Table_Query_from_Mac10[[#This Row],[unit_cost]]</f>
        <v>4.8499999999999996</v>
      </c>
      <c r="L3162" s="47">
        <f>Table_Query_from_Mac10[[#This Row],[Live-cost]]*(1+Table_Query_from_Mac10[[#This Row],[CogsIncreasebyTYPE]])</f>
        <v>4.8499999999999996</v>
      </c>
      <c r="M3162" s="47">
        <f>Table_Query_from_Mac10[[#This Row],[Live-cost]]*Table_Query_from_Mac10[[#This Row],[qty_to_ship]]</f>
        <v>363.75</v>
      </c>
      <c r="N3162" s="47">
        <f>IF(Table_Query_from_Mac10[[#This Row],[item_no]]="KDA",-Table_Query_from_Mac10[[#This Row],[unit_price]],Table_Query_from_Mac10[[#This Row],[Net Unit]]*Table_Query_from_Mac10[[#This Row],[qty_to_ship]])</f>
        <v>752.99999999999989</v>
      </c>
      <c r="O3162" s="47">
        <f>SUMIFS(Summary!C:C,Summary!H:H,Table_Query_from_Mac10[[#This Row],[Juiceoc]])</f>
        <v>0</v>
      </c>
      <c r="P3162" s="47">
        <f>SUMIFS(Summary!D:D,Summary!H:H,Table_Query_from_Mac10[[#This Row],[Juiceoc]])</f>
        <v>0</v>
      </c>
      <c r="Q3162" s="47">
        <f>SUMIFS(Summary!E:E,Summary!H:H,Table_Query_from_Mac10[[#This Row],[Juiceoc]])</f>
        <v>0</v>
      </c>
      <c r="R3162" s="47">
        <f>Table_Query_from_Mac10[[#This Row],[Net Unit]]*(1+Table_Query_from_Mac10[[#This Row],[PriceIncreasebyType]])</f>
        <v>10.039999999999999</v>
      </c>
      <c r="S3162" s="47">
        <f>Table_Query_from_Mac10[[#This Row],[UnitPriceFuture]]*Table_Query_from_Mac10[[#This Row],[qtytoShipFuture]]</f>
        <v>752.99999999999989</v>
      </c>
      <c r="T3162" s="47">
        <f>ROUND(Table_Query_from_Mac10[[#This Row],[qty_to_ship]]*(1+Table_Query_from_Mac10[[#This Row],[VolumeIncreasebyType]]),0)</f>
        <v>75</v>
      </c>
      <c r="U3162" s="47">
        <f>Table_Query_from_Mac10[[#This Row],[qtytoShipFuture]]*Table_Query_from_Mac10[[#This Row],[Future-cost]]</f>
        <v>363.75</v>
      </c>
      <c r="V3162" s="47">
        <f>Table_Query_from_Mac10[[#This Row],[qtytoShipFuture]]-Table_Query_from_Mac10[[#This Row],[qty_to_ship]]</f>
        <v>0</v>
      </c>
      <c r="W3162" s="47">
        <f>Table_Query_from_Mac10[[#This Row],[UnitPriceFuture]]</f>
        <v>10.039999999999999</v>
      </c>
      <c r="X3162" s="47">
        <f>Table_Query_from_Mac10[[#This Row],[Unit Increase]]*Table_Query_from_Mac10[[#This Row],[UnitPriceFuture]]</f>
        <v>0</v>
      </c>
      <c r="Y3162" s="47">
        <f>Table_Query_from_Mac10[[#This Row],[Unit Increase]]*Table_Query_from_Mac10[[#This Row],[Future-cost]]</f>
        <v>0</v>
      </c>
      <c r="Z3162" s="47">
        <f>-(Table_Query_from_Mac10[[#This Row],[Incremental Sales]]+((Table_Query_from_Mac10[[#This Row],[Incremental Sales]]*-(SUM(Summary!$S$8:$S$9)))))*Summary!$S$18</f>
        <v>0</v>
      </c>
      <c r="AA3162" s="47">
        <f>IFERROR(Table_Query_from_Mac10[[#This Row],[Incremental Cost]]/Table_Query_from_Mac10[[#This Row],[Incremental Sales]],0)</f>
        <v>0</v>
      </c>
      <c r="AB3162" s="47">
        <f>IFERROR(Table_Query_from_Mac10[[#This Row],[TotalCostFuture]]/Table_Query_from_Mac10[[#This Row],[totalsalesFuture]],0)</f>
        <v>0.48306772908366541</v>
      </c>
      <c r="AN3162" s="30">
        <v>300</v>
      </c>
      <c r="AO3162">
        <f t="shared" si="98"/>
        <v>75</v>
      </c>
      <c r="AQ3162" s="30">
        <v>28.69</v>
      </c>
      <c r="AR3162">
        <f t="shared" si="99"/>
        <v>10.039999999999999</v>
      </c>
    </row>
    <row r="3163" spans="1:44" x14ac:dyDescent="0.25">
      <c r="A3163">
        <v>90325</v>
      </c>
      <c r="B3163">
        <v>3</v>
      </c>
      <c r="C3163" t="s">
        <v>55</v>
      </c>
      <c r="D3163" t="s">
        <v>81</v>
      </c>
      <c r="E3163">
        <v>60</v>
      </c>
      <c r="F3163">
        <v>7.17</v>
      </c>
      <c r="G3163">
        <v>14.97</v>
      </c>
      <c r="H3163" s="1">
        <v>44848</v>
      </c>
      <c r="I3163" s="20">
        <v>0</v>
      </c>
      <c r="J3163" s="47">
        <f>Table_Query_from_Mac10[[#This Row],[unit_price]]-(Table_Query_from_Mac10[[#This Row],[unit_price]]*(Table_Query_from_Mac10[[#This Row],[discount_pct]]/100))</f>
        <v>14.97</v>
      </c>
      <c r="K3163" s="47">
        <f>Table_Query_from_Mac10[[#This Row],[unit_cost]]</f>
        <v>7.17</v>
      </c>
      <c r="L3163" s="47">
        <f>Table_Query_from_Mac10[[#This Row],[Live-cost]]*(1+Table_Query_from_Mac10[[#This Row],[CogsIncreasebyTYPE]])</f>
        <v>7.17</v>
      </c>
      <c r="M3163" s="47">
        <f>Table_Query_from_Mac10[[#This Row],[Live-cost]]*Table_Query_from_Mac10[[#This Row],[qty_to_ship]]</f>
        <v>430.2</v>
      </c>
      <c r="N3163" s="47">
        <f>IF(Table_Query_from_Mac10[[#This Row],[item_no]]="KDA",-Table_Query_from_Mac10[[#This Row],[unit_price]],Table_Query_from_Mac10[[#This Row],[Net Unit]]*Table_Query_from_Mac10[[#This Row],[qty_to_ship]])</f>
        <v>898.2</v>
      </c>
      <c r="O3163" s="47">
        <f>SUMIFS(Summary!C:C,Summary!H:H,Table_Query_from_Mac10[[#This Row],[Juiceoc]])</f>
        <v>0</v>
      </c>
      <c r="P3163" s="47">
        <f>SUMIFS(Summary!D:D,Summary!H:H,Table_Query_from_Mac10[[#This Row],[Juiceoc]])</f>
        <v>0</v>
      </c>
      <c r="Q3163" s="47">
        <f>SUMIFS(Summary!E:E,Summary!H:H,Table_Query_from_Mac10[[#This Row],[Juiceoc]])</f>
        <v>0</v>
      </c>
      <c r="R3163" s="47">
        <f>Table_Query_from_Mac10[[#This Row],[Net Unit]]*(1+Table_Query_from_Mac10[[#This Row],[PriceIncreasebyType]])</f>
        <v>14.97</v>
      </c>
      <c r="S3163" s="47">
        <f>Table_Query_from_Mac10[[#This Row],[UnitPriceFuture]]*Table_Query_from_Mac10[[#This Row],[qtytoShipFuture]]</f>
        <v>898.2</v>
      </c>
      <c r="T3163" s="47">
        <f>ROUND(Table_Query_from_Mac10[[#This Row],[qty_to_ship]]*(1+Table_Query_from_Mac10[[#This Row],[VolumeIncreasebyType]]),0)</f>
        <v>60</v>
      </c>
      <c r="U3163" s="47">
        <f>Table_Query_from_Mac10[[#This Row],[qtytoShipFuture]]*Table_Query_from_Mac10[[#This Row],[Future-cost]]</f>
        <v>430.2</v>
      </c>
      <c r="V3163" s="47">
        <f>Table_Query_from_Mac10[[#This Row],[qtytoShipFuture]]-Table_Query_from_Mac10[[#This Row],[qty_to_ship]]</f>
        <v>0</v>
      </c>
      <c r="W3163" s="47">
        <f>Table_Query_from_Mac10[[#This Row],[UnitPriceFuture]]</f>
        <v>14.97</v>
      </c>
      <c r="X3163" s="47">
        <f>Table_Query_from_Mac10[[#This Row],[Unit Increase]]*Table_Query_from_Mac10[[#This Row],[UnitPriceFuture]]</f>
        <v>0</v>
      </c>
      <c r="Y3163" s="47">
        <f>Table_Query_from_Mac10[[#This Row],[Unit Increase]]*Table_Query_from_Mac10[[#This Row],[Future-cost]]</f>
        <v>0</v>
      </c>
      <c r="Z3163" s="47">
        <f>-(Table_Query_from_Mac10[[#This Row],[Incremental Sales]]+((Table_Query_from_Mac10[[#This Row],[Incremental Sales]]*-(SUM(Summary!$S$8:$S$9)))))*Summary!$S$18</f>
        <v>0</v>
      </c>
      <c r="AA3163" s="47">
        <f>IFERROR(Table_Query_from_Mac10[[#This Row],[Incremental Cost]]/Table_Query_from_Mac10[[#This Row],[Incremental Sales]],0)</f>
        <v>0</v>
      </c>
      <c r="AB3163" s="47">
        <f>IFERROR(Table_Query_from_Mac10[[#This Row],[TotalCostFuture]]/Table_Query_from_Mac10[[#This Row],[totalsalesFuture]],0)</f>
        <v>0.47895791583166331</v>
      </c>
      <c r="AN3163" s="31">
        <v>240</v>
      </c>
      <c r="AO3163">
        <f t="shared" si="98"/>
        <v>60</v>
      </c>
      <c r="AQ3163" s="31">
        <v>42.78</v>
      </c>
      <c r="AR3163">
        <f t="shared" si="99"/>
        <v>14.97</v>
      </c>
    </row>
    <row r="3164" spans="1:44" x14ac:dyDescent="0.25">
      <c r="A3164">
        <v>90325</v>
      </c>
      <c r="B3164">
        <v>4</v>
      </c>
      <c r="C3164" t="s">
        <v>55</v>
      </c>
      <c r="D3164" t="s">
        <v>81</v>
      </c>
      <c r="E3164">
        <v>32</v>
      </c>
      <c r="F3164">
        <v>6.38</v>
      </c>
      <c r="G3164">
        <v>13.52</v>
      </c>
      <c r="H3164" s="1">
        <v>44848</v>
      </c>
      <c r="I3164" s="20">
        <v>0</v>
      </c>
      <c r="J3164" s="47">
        <f>Table_Query_from_Mac10[[#This Row],[unit_price]]-(Table_Query_from_Mac10[[#This Row],[unit_price]]*(Table_Query_from_Mac10[[#This Row],[discount_pct]]/100))</f>
        <v>13.52</v>
      </c>
      <c r="K3164" s="47">
        <f>Table_Query_from_Mac10[[#This Row],[unit_cost]]</f>
        <v>6.38</v>
      </c>
      <c r="L3164" s="47">
        <f>Table_Query_from_Mac10[[#This Row],[Live-cost]]*(1+Table_Query_from_Mac10[[#This Row],[CogsIncreasebyTYPE]])</f>
        <v>6.38</v>
      </c>
      <c r="M3164" s="47">
        <f>Table_Query_from_Mac10[[#This Row],[Live-cost]]*Table_Query_from_Mac10[[#This Row],[qty_to_ship]]</f>
        <v>204.16</v>
      </c>
      <c r="N3164" s="47">
        <f>IF(Table_Query_from_Mac10[[#This Row],[item_no]]="KDA",-Table_Query_from_Mac10[[#This Row],[unit_price]],Table_Query_from_Mac10[[#This Row],[Net Unit]]*Table_Query_from_Mac10[[#This Row],[qty_to_ship]])</f>
        <v>432.64</v>
      </c>
      <c r="O3164" s="47">
        <f>SUMIFS(Summary!C:C,Summary!H:H,Table_Query_from_Mac10[[#This Row],[Juiceoc]])</f>
        <v>0</v>
      </c>
      <c r="P3164" s="47">
        <f>SUMIFS(Summary!D:D,Summary!H:H,Table_Query_from_Mac10[[#This Row],[Juiceoc]])</f>
        <v>0</v>
      </c>
      <c r="Q3164" s="47">
        <f>SUMIFS(Summary!E:E,Summary!H:H,Table_Query_from_Mac10[[#This Row],[Juiceoc]])</f>
        <v>0</v>
      </c>
      <c r="R3164" s="47">
        <f>Table_Query_from_Mac10[[#This Row],[Net Unit]]*(1+Table_Query_from_Mac10[[#This Row],[PriceIncreasebyType]])</f>
        <v>13.52</v>
      </c>
      <c r="S3164" s="47">
        <f>Table_Query_from_Mac10[[#This Row],[UnitPriceFuture]]*Table_Query_from_Mac10[[#This Row],[qtytoShipFuture]]</f>
        <v>432.64</v>
      </c>
      <c r="T3164" s="47">
        <f>ROUND(Table_Query_from_Mac10[[#This Row],[qty_to_ship]]*(1+Table_Query_from_Mac10[[#This Row],[VolumeIncreasebyType]]),0)</f>
        <v>32</v>
      </c>
      <c r="U3164" s="47">
        <f>Table_Query_from_Mac10[[#This Row],[qtytoShipFuture]]*Table_Query_from_Mac10[[#This Row],[Future-cost]]</f>
        <v>204.16</v>
      </c>
      <c r="V3164" s="47">
        <f>Table_Query_from_Mac10[[#This Row],[qtytoShipFuture]]-Table_Query_from_Mac10[[#This Row],[qty_to_ship]]</f>
        <v>0</v>
      </c>
      <c r="W3164" s="47">
        <f>Table_Query_from_Mac10[[#This Row],[UnitPriceFuture]]</f>
        <v>13.52</v>
      </c>
      <c r="X3164" s="47">
        <f>Table_Query_from_Mac10[[#This Row],[Unit Increase]]*Table_Query_from_Mac10[[#This Row],[UnitPriceFuture]]</f>
        <v>0</v>
      </c>
      <c r="Y3164" s="47">
        <f>Table_Query_from_Mac10[[#This Row],[Unit Increase]]*Table_Query_from_Mac10[[#This Row],[Future-cost]]</f>
        <v>0</v>
      </c>
      <c r="Z3164" s="47">
        <f>-(Table_Query_from_Mac10[[#This Row],[Incremental Sales]]+((Table_Query_from_Mac10[[#This Row],[Incremental Sales]]*-(SUM(Summary!$S$8:$S$9)))))*Summary!$S$18</f>
        <v>0</v>
      </c>
      <c r="AA3164" s="47">
        <f>IFERROR(Table_Query_from_Mac10[[#This Row],[Incremental Cost]]/Table_Query_from_Mac10[[#This Row],[Incremental Sales]],0)</f>
        <v>0</v>
      </c>
      <c r="AB3164" s="47">
        <f>IFERROR(Table_Query_from_Mac10[[#This Row],[TotalCostFuture]]/Table_Query_from_Mac10[[#This Row],[totalsalesFuture]],0)</f>
        <v>0.47189349112426038</v>
      </c>
      <c r="AN3164" s="30">
        <v>128</v>
      </c>
      <c r="AO3164">
        <f t="shared" si="98"/>
        <v>32</v>
      </c>
      <c r="AQ3164" s="30">
        <v>38.619999999999997</v>
      </c>
      <c r="AR3164">
        <f t="shared" si="99"/>
        <v>13.52</v>
      </c>
    </row>
    <row r="3165" spans="1:44" x14ac:dyDescent="0.25">
      <c r="A3165">
        <v>90325</v>
      </c>
      <c r="B3165">
        <v>5</v>
      </c>
      <c r="C3165" t="s">
        <v>55</v>
      </c>
      <c r="D3165" t="s">
        <v>81</v>
      </c>
      <c r="E3165">
        <v>25</v>
      </c>
      <c r="F3165">
        <v>5.31</v>
      </c>
      <c r="G3165">
        <v>11.05</v>
      </c>
      <c r="H3165" s="1">
        <v>44848</v>
      </c>
      <c r="I3165" s="20">
        <v>0</v>
      </c>
      <c r="J3165" s="47">
        <f>Table_Query_from_Mac10[[#This Row],[unit_price]]-(Table_Query_from_Mac10[[#This Row],[unit_price]]*(Table_Query_from_Mac10[[#This Row],[discount_pct]]/100))</f>
        <v>11.05</v>
      </c>
      <c r="K3165" s="47">
        <f>Table_Query_from_Mac10[[#This Row],[unit_cost]]</f>
        <v>5.31</v>
      </c>
      <c r="L3165" s="47">
        <f>Table_Query_from_Mac10[[#This Row],[Live-cost]]*(1+Table_Query_from_Mac10[[#This Row],[CogsIncreasebyTYPE]])</f>
        <v>5.31</v>
      </c>
      <c r="M3165" s="47">
        <f>Table_Query_from_Mac10[[#This Row],[Live-cost]]*Table_Query_from_Mac10[[#This Row],[qty_to_ship]]</f>
        <v>132.75</v>
      </c>
      <c r="N3165" s="47">
        <f>IF(Table_Query_from_Mac10[[#This Row],[item_no]]="KDA",-Table_Query_from_Mac10[[#This Row],[unit_price]],Table_Query_from_Mac10[[#This Row],[Net Unit]]*Table_Query_from_Mac10[[#This Row],[qty_to_ship]])</f>
        <v>276.25</v>
      </c>
      <c r="O3165" s="47">
        <f>SUMIFS(Summary!C:C,Summary!H:H,Table_Query_from_Mac10[[#This Row],[Juiceoc]])</f>
        <v>0</v>
      </c>
      <c r="P3165" s="47">
        <f>SUMIFS(Summary!D:D,Summary!H:H,Table_Query_from_Mac10[[#This Row],[Juiceoc]])</f>
        <v>0</v>
      </c>
      <c r="Q3165" s="47">
        <f>SUMIFS(Summary!E:E,Summary!H:H,Table_Query_from_Mac10[[#This Row],[Juiceoc]])</f>
        <v>0</v>
      </c>
      <c r="R3165" s="47">
        <f>Table_Query_from_Mac10[[#This Row],[Net Unit]]*(1+Table_Query_from_Mac10[[#This Row],[PriceIncreasebyType]])</f>
        <v>11.05</v>
      </c>
      <c r="S3165" s="47">
        <f>Table_Query_from_Mac10[[#This Row],[UnitPriceFuture]]*Table_Query_from_Mac10[[#This Row],[qtytoShipFuture]]</f>
        <v>276.25</v>
      </c>
      <c r="T3165" s="47">
        <f>ROUND(Table_Query_from_Mac10[[#This Row],[qty_to_ship]]*(1+Table_Query_from_Mac10[[#This Row],[VolumeIncreasebyType]]),0)</f>
        <v>25</v>
      </c>
      <c r="U3165" s="47">
        <f>Table_Query_from_Mac10[[#This Row],[qtytoShipFuture]]*Table_Query_from_Mac10[[#This Row],[Future-cost]]</f>
        <v>132.75</v>
      </c>
      <c r="V3165" s="47">
        <f>Table_Query_from_Mac10[[#This Row],[qtytoShipFuture]]-Table_Query_from_Mac10[[#This Row],[qty_to_ship]]</f>
        <v>0</v>
      </c>
      <c r="W3165" s="47">
        <f>Table_Query_from_Mac10[[#This Row],[UnitPriceFuture]]</f>
        <v>11.05</v>
      </c>
      <c r="X3165" s="47">
        <f>Table_Query_from_Mac10[[#This Row],[Unit Increase]]*Table_Query_from_Mac10[[#This Row],[UnitPriceFuture]]</f>
        <v>0</v>
      </c>
      <c r="Y3165" s="47">
        <f>Table_Query_from_Mac10[[#This Row],[Unit Increase]]*Table_Query_from_Mac10[[#This Row],[Future-cost]]</f>
        <v>0</v>
      </c>
      <c r="Z3165" s="47">
        <f>-(Table_Query_from_Mac10[[#This Row],[Incremental Sales]]+((Table_Query_from_Mac10[[#This Row],[Incremental Sales]]*-(SUM(Summary!$S$8:$S$9)))))*Summary!$S$18</f>
        <v>0</v>
      </c>
      <c r="AA3165" s="47">
        <f>IFERROR(Table_Query_from_Mac10[[#This Row],[Incremental Cost]]/Table_Query_from_Mac10[[#This Row],[Incremental Sales]],0)</f>
        <v>0</v>
      </c>
      <c r="AB3165" s="47">
        <f>IFERROR(Table_Query_from_Mac10[[#This Row],[TotalCostFuture]]/Table_Query_from_Mac10[[#This Row],[totalsalesFuture]],0)</f>
        <v>0.48054298642533938</v>
      </c>
      <c r="AN3165" s="31">
        <v>100</v>
      </c>
      <c r="AO3165">
        <f t="shared" si="98"/>
        <v>25</v>
      </c>
      <c r="AQ3165" s="31">
        <v>31.58</v>
      </c>
      <c r="AR3165">
        <f t="shared" si="99"/>
        <v>11.05</v>
      </c>
    </row>
    <row r="3166" spans="1:44" x14ac:dyDescent="0.25">
      <c r="A3166">
        <v>90325</v>
      </c>
      <c r="B3166">
        <v>6</v>
      </c>
      <c r="C3166" t="s">
        <v>55</v>
      </c>
      <c r="D3166" t="s">
        <v>81</v>
      </c>
      <c r="E3166">
        <v>18</v>
      </c>
      <c r="F3166">
        <v>8.5</v>
      </c>
      <c r="G3166">
        <v>18.62</v>
      </c>
      <c r="H3166" s="1">
        <v>44848</v>
      </c>
      <c r="I3166" s="20">
        <v>0</v>
      </c>
      <c r="J3166" s="47">
        <f>Table_Query_from_Mac10[[#This Row],[unit_price]]-(Table_Query_from_Mac10[[#This Row],[unit_price]]*(Table_Query_from_Mac10[[#This Row],[discount_pct]]/100))</f>
        <v>18.62</v>
      </c>
      <c r="K3166" s="47">
        <f>Table_Query_from_Mac10[[#This Row],[unit_cost]]</f>
        <v>8.5</v>
      </c>
      <c r="L3166" s="47">
        <f>Table_Query_from_Mac10[[#This Row],[Live-cost]]*(1+Table_Query_from_Mac10[[#This Row],[CogsIncreasebyTYPE]])</f>
        <v>8.5</v>
      </c>
      <c r="M3166" s="47">
        <f>Table_Query_from_Mac10[[#This Row],[Live-cost]]*Table_Query_from_Mac10[[#This Row],[qty_to_ship]]</f>
        <v>153</v>
      </c>
      <c r="N3166" s="47">
        <f>IF(Table_Query_from_Mac10[[#This Row],[item_no]]="KDA",-Table_Query_from_Mac10[[#This Row],[unit_price]],Table_Query_from_Mac10[[#This Row],[Net Unit]]*Table_Query_from_Mac10[[#This Row],[qty_to_ship]])</f>
        <v>335.16</v>
      </c>
      <c r="O3166" s="47">
        <f>SUMIFS(Summary!C:C,Summary!H:H,Table_Query_from_Mac10[[#This Row],[Juiceoc]])</f>
        <v>0</v>
      </c>
      <c r="P3166" s="47">
        <f>SUMIFS(Summary!D:D,Summary!H:H,Table_Query_from_Mac10[[#This Row],[Juiceoc]])</f>
        <v>0</v>
      </c>
      <c r="Q3166" s="47">
        <f>SUMIFS(Summary!E:E,Summary!H:H,Table_Query_from_Mac10[[#This Row],[Juiceoc]])</f>
        <v>0</v>
      </c>
      <c r="R3166" s="47">
        <f>Table_Query_from_Mac10[[#This Row],[Net Unit]]*(1+Table_Query_from_Mac10[[#This Row],[PriceIncreasebyType]])</f>
        <v>18.62</v>
      </c>
      <c r="S3166" s="47">
        <f>Table_Query_from_Mac10[[#This Row],[UnitPriceFuture]]*Table_Query_from_Mac10[[#This Row],[qtytoShipFuture]]</f>
        <v>335.16</v>
      </c>
      <c r="T3166" s="47">
        <f>ROUND(Table_Query_from_Mac10[[#This Row],[qty_to_ship]]*(1+Table_Query_from_Mac10[[#This Row],[VolumeIncreasebyType]]),0)</f>
        <v>18</v>
      </c>
      <c r="U3166" s="47">
        <f>Table_Query_from_Mac10[[#This Row],[qtytoShipFuture]]*Table_Query_from_Mac10[[#This Row],[Future-cost]]</f>
        <v>153</v>
      </c>
      <c r="V3166" s="47">
        <f>Table_Query_from_Mac10[[#This Row],[qtytoShipFuture]]-Table_Query_from_Mac10[[#This Row],[qty_to_ship]]</f>
        <v>0</v>
      </c>
      <c r="W3166" s="47">
        <f>Table_Query_from_Mac10[[#This Row],[UnitPriceFuture]]</f>
        <v>18.62</v>
      </c>
      <c r="X3166" s="47">
        <f>Table_Query_from_Mac10[[#This Row],[Unit Increase]]*Table_Query_from_Mac10[[#This Row],[UnitPriceFuture]]</f>
        <v>0</v>
      </c>
      <c r="Y3166" s="47">
        <f>Table_Query_from_Mac10[[#This Row],[Unit Increase]]*Table_Query_from_Mac10[[#This Row],[Future-cost]]</f>
        <v>0</v>
      </c>
      <c r="Z3166" s="47">
        <f>-(Table_Query_from_Mac10[[#This Row],[Incremental Sales]]+((Table_Query_from_Mac10[[#This Row],[Incremental Sales]]*-(SUM(Summary!$S$8:$S$9)))))*Summary!$S$18</f>
        <v>0</v>
      </c>
      <c r="AA3166" s="47">
        <f>IFERROR(Table_Query_from_Mac10[[#This Row],[Incremental Cost]]/Table_Query_from_Mac10[[#This Row],[Incremental Sales]],0)</f>
        <v>0</v>
      </c>
      <c r="AB3166" s="47">
        <f>IFERROR(Table_Query_from_Mac10[[#This Row],[TotalCostFuture]]/Table_Query_from_Mac10[[#This Row],[totalsalesFuture]],0)</f>
        <v>0.45649838882921584</v>
      </c>
      <c r="AN3166" s="30">
        <v>72</v>
      </c>
      <c r="AO3166">
        <f t="shared" si="98"/>
        <v>18</v>
      </c>
      <c r="AQ3166" s="30">
        <v>53.2</v>
      </c>
      <c r="AR3166">
        <f t="shared" si="99"/>
        <v>18.62</v>
      </c>
    </row>
    <row r="3167" spans="1:44" x14ac:dyDescent="0.25">
      <c r="A3167">
        <v>90325</v>
      </c>
      <c r="B3167">
        <v>7</v>
      </c>
      <c r="C3167" t="s">
        <v>55</v>
      </c>
      <c r="D3167" t="s">
        <v>81</v>
      </c>
      <c r="E3167">
        <v>12</v>
      </c>
      <c r="F3167">
        <v>11.84</v>
      </c>
      <c r="G3167">
        <v>25.97</v>
      </c>
      <c r="H3167" s="1">
        <v>44848</v>
      </c>
      <c r="I3167" s="20">
        <v>0</v>
      </c>
      <c r="J3167" s="47">
        <f>Table_Query_from_Mac10[[#This Row],[unit_price]]-(Table_Query_from_Mac10[[#This Row],[unit_price]]*(Table_Query_from_Mac10[[#This Row],[discount_pct]]/100))</f>
        <v>25.97</v>
      </c>
      <c r="K3167" s="47">
        <f>Table_Query_from_Mac10[[#This Row],[unit_cost]]</f>
        <v>11.84</v>
      </c>
      <c r="L3167" s="47">
        <f>Table_Query_from_Mac10[[#This Row],[Live-cost]]*(1+Table_Query_from_Mac10[[#This Row],[CogsIncreasebyTYPE]])</f>
        <v>11.84</v>
      </c>
      <c r="M3167" s="47">
        <f>Table_Query_from_Mac10[[#This Row],[Live-cost]]*Table_Query_from_Mac10[[#This Row],[qty_to_ship]]</f>
        <v>142.07999999999998</v>
      </c>
      <c r="N3167" s="47">
        <f>IF(Table_Query_from_Mac10[[#This Row],[item_no]]="KDA",-Table_Query_from_Mac10[[#This Row],[unit_price]],Table_Query_from_Mac10[[#This Row],[Net Unit]]*Table_Query_from_Mac10[[#This Row],[qty_to_ship]])</f>
        <v>311.64</v>
      </c>
      <c r="O3167" s="47">
        <f>SUMIFS(Summary!C:C,Summary!H:H,Table_Query_from_Mac10[[#This Row],[Juiceoc]])</f>
        <v>0</v>
      </c>
      <c r="P3167" s="47">
        <f>SUMIFS(Summary!D:D,Summary!H:H,Table_Query_from_Mac10[[#This Row],[Juiceoc]])</f>
        <v>0</v>
      </c>
      <c r="Q3167" s="47">
        <f>SUMIFS(Summary!E:E,Summary!H:H,Table_Query_from_Mac10[[#This Row],[Juiceoc]])</f>
        <v>0</v>
      </c>
      <c r="R3167" s="47">
        <f>Table_Query_from_Mac10[[#This Row],[Net Unit]]*(1+Table_Query_from_Mac10[[#This Row],[PriceIncreasebyType]])</f>
        <v>25.97</v>
      </c>
      <c r="S3167" s="47">
        <f>Table_Query_from_Mac10[[#This Row],[UnitPriceFuture]]*Table_Query_from_Mac10[[#This Row],[qtytoShipFuture]]</f>
        <v>311.64</v>
      </c>
      <c r="T3167" s="47">
        <f>ROUND(Table_Query_from_Mac10[[#This Row],[qty_to_ship]]*(1+Table_Query_from_Mac10[[#This Row],[VolumeIncreasebyType]]),0)</f>
        <v>12</v>
      </c>
      <c r="U3167" s="47">
        <f>Table_Query_from_Mac10[[#This Row],[qtytoShipFuture]]*Table_Query_from_Mac10[[#This Row],[Future-cost]]</f>
        <v>142.07999999999998</v>
      </c>
      <c r="V3167" s="47">
        <f>Table_Query_from_Mac10[[#This Row],[qtytoShipFuture]]-Table_Query_from_Mac10[[#This Row],[qty_to_ship]]</f>
        <v>0</v>
      </c>
      <c r="W3167" s="47">
        <f>Table_Query_from_Mac10[[#This Row],[UnitPriceFuture]]</f>
        <v>25.97</v>
      </c>
      <c r="X3167" s="47">
        <f>Table_Query_from_Mac10[[#This Row],[Unit Increase]]*Table_Query_from_Mac10[[#This Row],[UnitPriceFuture]]</f>
        <v>0</v>
      </c>
      <c r="Y3167" s="47">
        <f>Table_Query_from_Mac10[[#This Row],[Unit Increase]]*Table_Query_from_Mac10[[#This Row],[Future-cost]]</f>
        <v>0</v>
      </c>
      <c r="Z3167" s="47">
        <f>-(Table_Query_from_Mac10[[#This Row],[Incremental Sales]]+((Table_Query_from_Mac10[[#This Row],[Incremental Sales]]*-(SUM(Summary!$S$8:$S$9)))))*Summary!$S$18</f>
        <v>0</v>
      </c>
      <c r="AA3167" s="47">
        <f>IFERROR(Table_Query_from_Mac10[[#This Row],[Incremental Cost]]/Table_Query_from_Mac10[[#This Row],[Incremental Sales]],0)</f>
        <v>0</v>
      </c>
      <c r="AB3167" s="47">
        <f>IFERROR(Table_Query_from_Mac10[[#This Row],[TotalCostFuture]]/Table_Query_from_Mac10[[#This Row],[totalsalesFuture]],0)</f>
        <v>0.45591066615325371</v>
      </c>
      <c r="AN3167" s="31">
        <v>48</v>
      </c>
      <c r="AO3167">
        <f t="shared" si="98"/>
        <v>12</v>
      </c>
      <c r="AQ3167" s="31">
        <v>74.2</v>
      </c>
      <c r="AR3167">
        <f t="shared" si="99"/>
        <v>25.97</v>
      </c>
    </row>
    <row r="3168" spans="1:44" x14ac:dyDescent="0.25">
      <c r="A3168">
        <v>90325</v>
      </c>
      <c r="B3168">
        <v>8</v>
      </c>
      <c r="C3168" t="s">
        <v>55</v>
      </c>
      <c r="D3168" t="s">
        <v>81</v>
      </c>
      <c r="E3168">
        <v>9</v>
      </c>
      <c r="F3168">
        <v>9.86</v>
      </c>
      <c r="G3168">
        <v>22.54</v>
      </c>
      <c r="H3168" s="1">
        <v>44848</v>
      </c>
      <c r="I3168" s="20">
        <v>0</v>
      </c>
      <c r="J3168" s="47">
        <f>Table_Query_from_Mac10[[#This Row],[unit_price]]-(Table_Query_from_Mac10[[#This Row],[unit_price]]*(Table_Query_from_Mac10[[#This Row],[discount_pct]]/100))</f>
        <v>22.54</v>
      </c>
      <c r="K3168" s="47">
        <f>Table_Query_from_Mac10[[#This Row],[unit_cost]]</f>
        <v>9.86</v>
      </c>
      <c r="L3168" s="47">
        <f>Table_Query_from_Mac10[[#This Row],[Live-cost]]*(1+Table_Query_from_Mac10[[#This Row],[CogsIncreasebyTYPE]])</f>
        <v>9.86</v>
      </c>
      <c r="M3168" s="47">
        <f>Table_Query_from_Mac10[[#This Row],[Live-cost]]*Table_Query_from_Mac10[[#This Row],[qty_to_ship]]</f>
        <v>88.74</v>
      </c>
      <c r="N3168" s="47">
        <f>IF(Table_Query_from_Mac10[[#This Row],[item_no]]="KDA",-Table_Query_from_Mac10[[#This Row],[unit_price]],Table_Query_from_Mac10[[#This Row],[Net Unit]]*Table_Query_from_Mac10[[#This Row],[qty_to_ship]])</f>
        <v>202.85999999999999</v>
      </c>
      <c r="O3168" s="47">
        <f>SUMIFS(Summary!C:C,Summary!H:H,Table_Query_from_Mac10[[#This Row],[Juiceoc]])</f>
        <v>0</v>
      </c>
      <c r="P3168" s="47">
        <f>SUMIFS(Summary!D:D,Summary!H:H,Table_Query_from_Mac10[[#This Row],[Juiceoc]])</f>
        <v>0</v>
      </c>
      <c r="Q3168" s="47">
        <f>SUMIFS(Summary!E:E,Summary!H:H,Table_Query_from_Mac10[[#This Row],[Juiceoc]])</f>
        <v>0</v>
      </c>
      <c r="R3168" s="47">
        <f>Table_Query_from_Mac10[[#This Row],[Net Unit]]*(1+Table_Query_from_Mac10[[#This Row],[PriceIncreasebyType]])</f>
        <v>22.54</v>
      </c>
      <c r="S3168" s="47">
        <f>Table_Query_from_Mac10[[#This Row],[UnitPriceFuture]]*Table_Query_from_Mac10[[#This Row],[qtytoShipFuture]]</f>
        <v>202.85999999999999</v>
      </c>
      <c r="T3168" s="47">
        <f>ROUND(Table_Query_from_Mac10[[#This Row],[qty_to_ship]]*(1+Table_Query_from_Mac10[[#This Row],[VolumeIncreasebyType]]),0)</f>
        <v>9</v>
      </c>
      <c r="U3168" s="47">
        <f>Table_Query_from_Mac10[[#This Row],[qtytoShipFuture]]*Table_Query_from_Mac10[[#This Row],[Future-cost]]</f>
        <v>88.74</v>
      </c>
      <c r="V3168" s="47">
        <f>Table_Query_from_Mac10[[#This Row],[qtytoShipFuture]]-Table_Query_from_Mac10[[#This Row],[qty_to_ship]]</f>
        <v>0</v>
      </c>
      <c r="W3168" s="47">
        <f>Table_Query_from_Mac10[[#This Row],[UnitPriceFuture]]</f>
        <v>22.54</v>
      </c>
      <c r="X3168" s="47">
        <f>Table_Query_from_Mac10[[#This Row],[Unit Increase]]*Table_Query_from_Mac10[[#This Row],[UnitPriceFuture]]</f>
        <v>0</v>
      </c>
      <c r="Y3168" s="47">
        <f>Table_Query_from_Mac10[[#This Row],[Unit Increase]]*Table_Query_from_Mac10[[#This Row],[Future-cost]]</f>
        <v>0</v>
      </c>
      <c r="Z3168" s="47">
        <f>-(Table_Query_from_Mac10[[#This Row],[Incremental Sales]]+((Table_Query_from_Mac10[[#This Row],[Incremental Sales]]*-(SUM(Summary!$S$8:$S$9)))))*Summary!$S$18</f>
        <v>0</v>
      </c>
      <c r="AA3168" s="47">
        <f>IFERROR(Table_Query_from_Mac10[[#This Row],[Incremental Cost]]/Table_Query_from_Mac10[[#This Row],[Incremental Sales]],0)</f>
        <v>0</v>
      </c>
      <c r="AB3168" s="47">
        <f>IFERROR(Table_Query_from_Mac10[[#This Row],[TotalCostFuture]]/Table_Query_from_Mac10[[#This Row],[totalsalesFuture]],0)</f>
        <v>0.43744454303460517</v>
      </c>
      <c r="AN3168" s="30">
        <v>36</v>
      </c>
      <c r="AO3168">
        <f t="shared" si="98"/>
        <v>9</v>
      </c>
      <c r="AQ3168" s="30">
        <v>64.400000000000006</v>
      </c>
      <c r="AR3168">
        <f t="shared" si="99"/>
        <v>22.54</v>
      </c>
    </row>
    <row r="3169" spans="1:44" x14ac:dyDescent="0.25">
      <c r="A3169">
        <v>90325</v>
      </c>
      <c r="B3169">
        <v>9</v>
      </c>
      <c r="C3169" t="s">
        <v>55</v>
      </c>
      <c r="D3169" t="s">
        <v>81</v>
      </c>
      <c r="E3169">
        <v>24</v>
      </c>
      <c r="F3169">
        <v>8.64</v>
      </c>
      <c r="G3169">
        <v>19.03</v>
      </c>
      <c r="H3169" s="1">
        <v>44848</v>
      </c>
      <c r="I3169" s="20">
        <v>0</v>
      </c>
      <c r="J3169" s="47">
        <f>Table_Query_from_Mac10[[#This Row],[unit_price]]-(Table_Query_from_Mac10[[#This Row],[unit_price]]*(Table_Query_from_Mac10[[#This Row],[discount_pct]]/100))</f>
        <v>19.03</v>
      </c>
      <c r="K3169" s="47">
        <f>Table_Query_from_Mac10[[#This Row],[unit_cost]]</f>
        <v>8.64</v>
      </c>
      <c r="L3169" s="47">
        <f>Table_Query_from_Mac10[[#This Row],[Live-cost]]*(1+Table_Query_from_Mac10[[#This Row],[CogsIncreasebyTYPE]])</f>
        <v>8.64</v>
      </c>
      <c r="M3169" s="47">
        <f>Table_Query_from_Mac10[[#This Row],[Live-cost]]*Table_Query_from_Mac10[[#This Row],[qty_to_ship]]</f>
        <v>207.36</v>
      </c>
      <c r="N3169" s="47">
        <f>IF(Table_Query_from_Mac10[[#This Row],[item_no]]="KDA",-Table_Query_from_Mac10[[#This Row],[unit_price]],Table_Query_from_Mac10[[#This Row],[Net Unit]]*Table_Query_from_Mac10[[#This Row],[qty_to_ship]])</f>
        <v>456.72</v>
      </c>
      <c r="O3169" s="47">
        <f>SUMIFS(Summary!C:C,Summary!H:H,Table_Query_from_Mac10[[#This Row],[Juiceoc]])</f>
        <v>0</v>
      </c>
      <c r="P3169" s="47">
        <f>SUMIFS(Summary!D:D,Summary!H:H,Table_Query_from_Mac10[[#This Row],[Juiceoc]])</f>
        <v>0</v>
      </c>
      <c r="Q3169" s="47">
        <f>SUMIFS(Summary!E:E,Summary!H:H,Table_Query_from_Mac10[[#This Row],[Juiceoc]])</f>
        <v>0</v>
      </c>
      <c r="R3169" s="47">
        <f>Table_Query_from_Mac10[[#This Row],[Net Unit]]*(1+Table_Query_from_Mac10[[#This Row],[PriceIncreasebyType]])</f>
        <v>19.03</v>
      </c>
      <c r="S3169" s="47">
        <f>Table_Query_from_Mac10[[#This Row],[UnitPriceFuture]]*Table_Query_from_Mac10[[#This Row],[qtytoShipFuture]]</f>
        <v>456.72</v>
      </c>
      <c r="T3169" s="47">
        <f>ROUND(Table_Query_from_Mac10[[#This Row],[qty_to_ship]]*(1+Table_Query_from_Mac10[[#This Row],[VolumeIncreasebyType]]),0)</f>
        <v>24</v>
      </c>
      <c r="U3169" s="47">
        <f>Table_Query_from_Mac10[[#This Row],[qtytoShipFuture]]*Table_Query_from_Mac10[[#This Row],[Future-cost]]</f>
        <v>207.36</v>
      </c>
      <c r="V3169" s="47">
        <f>Table_Query_from_Mac10[[#This Row],[qtytoShipFuture]]-Table_Query_from_Mac10[[#This Row],[qty_to_ship]]</f>
        <v>0</v>
      </c>
      <c r="W3169" s="47">
        <f>Table_Query_from_Mac10[[#This Row],[UnitPriceFuture]]</f>
        <v>19.03</v>
      </c>
      <c r="X3169" s="47">
        <f>Table_Query_from_Mac10[[#This Row],[Unit Increase]]*Table_Query_from_Mac10[[#This Row],[UnitPriceFuture]]</f>
        <v>0</v>
      </c>
      <c r="Y3169" s="47">
        <f>Table_Query_from_Mac10[[#This Row],[Unit Increase]]*Table_Query_from_Mac10[[#This Row],[Future-cost]]</f>
        <v>0</v>
      </c>
      <c r="Z3169" s="47">
        <f>-(Table_Query_from_Mac10[[#This Row],[Incremental Sales]]+((Table_Query_from_Mac10[[#This Row],[Incremental Sales]]*-(SUM(Summary!$S$8:$S$9)))))*Summary!$S$18</f>
        <v>0</v>
      </c>
      <c r="AA3169" s="47">
        <f>IFERROR(Table_Query_from_Mac10[[#This Row],[Incremental Cost]]/Table_Query_from_Mac10[[#This Row],[Incremental Sales]],0)</f>
        <v>0</v>
      </c>
      <c r="AB3169" s="47">
        <f>IFERROR(Table_Query_from_Mac10[[#This Row],[TotalCostFuture]]/Table_Query_from_Mac10[[#This Row],[totalsalesFuture]],0)</f>
        <v>0.45401996847083553</v>
      </c>
      <c r="AN3169" s="31">
        <v>96</v>
      </c>
      <c r="AO3169">
        <f t="shared" si="98"/>
        <v>24</v>
      </c>
      <c r="AQ3169" s="31">
        <v>54.38</v>
      </c>
      <c r="AR3169">
        <f t="shared" si="99"/>
        <v>19.03</v>
      </c>
    </row>
    <row r="3170" spans="1:44" x14ac:dyDescent="0.25">
      <c r="A3170">
        <v>90325</v>
      </c>
      <c r="B3170">
        <v>10</v>
      </c>
      <c r="C3170" t="s">
        <v>55</v>
      </c>
      <c r="D3170" t="s">
        <v>81</v>
      </c>
      <c r="E3170">
        <v>9</v>
      </c>
      <c r="F3170">
        <v>10.09</v>
      </c>
      <c r="G3170">
        <v>23.4</v>
      </c>
      <c r="H3170" s="1">
        <v>44848</v>
      </c>
      <c r="I3170" s="20">
        <v>0</v>
      </c>
      <c r="J3170" s="47">
        <f>Table_Query_from_Mac10[[#This Row],[unit_price]]-(Table_Query_from_Mac10[[#This Row],[unit_price]]*(Table_Query_from_Mac10[[#This Row],[discount_pct]]/100))</f>
        <v>23.4</v>
      </c>
      <c r="K3170" s="47">
        <f>Table_Query_from_Mac10[[#This Row],[unit_cost]]</f>
        <v>10.09</v>
      </c>
      <c r="L3170" s="47">
        <f>Table_Query_from_Mac10[[#This Row],[Live-cost]]*(1+Table_Query_from_Mac10[[#This Row],[CogsIncreasebyTYPE]])</f>
        <v>10.09</v>
      </c>
      <c r="M3170" s="47">
        <f>Table_Query_from_Mac10[[#This Row],[Live-cost]]*Table_Query_from_Mac10[[#This Row],[qty_to_ship]]</f>
        <v>90.81</v>
      </c>
      <c r="N3170" s="47">
        <f>IF(Table_Query_from_Mac10[[#This Row],[item_no]]="KDA",-Table_Query_from_Mac10[[#This Row],[unit_price]],Table_Query_from_Mac10[[#This Row],[Net Unit]]*Table_Query_from_Mac10[[#This Row],[qty_to_ship]])</f>
        <v>210.6</v>
      </c>
      <c r="O3170" s="47">
        <f>SUMIFS(Summary!C:C,Summary!H:H,Table_Query_from_Mac10[[#This Row],[Juiceoc]])</f>
        <v>0</v>
      </c>
      <c r="P3170" s="47">
        <f>SUMIFS(Summary!D:D,Summary!H:H,Table_Query_from_Mac10[[#This Row],[Juiceoc]])</f>
        <v>0</v>
      </c>
      <c r="Q3170" s="47">
        <f>SUMIFS(Summary!E:E,Summary!H:H,Table_Query_from_Mac10[[#This Row],[Juiceoc]])</f>
        <v>0</v>
      </c>
      <c r="R3170" s="47">
        <f>Table_Query_from_Mac10[[#This Row],[Net Unit]]*(1+Table_Query_from_Mac10[[#This Row],[PriceIncreasebyType]])</f>
        <v>23.4</v>
      </c>
      <c r="S3170" s="47">
        <f>Table_Query_from_Mac10[[#This Row],[UnitPriceFuture]]*Table_Query_from_Mac10[[#This Row],[qtytoShipFuture]]</f>
        <v>210.6</v>
      </c>
      <c r="T3170" s="47">
        <f>ROUND(Table_Query_from_Mac10[[#This Row],[qty_to_ship]]*(1+Table_Query_from_Mac10[[#This Row],[VolumeIncreasebyType]]),0)</f>
        <v>9</v>
      </c>
      <c r="U3170" s="47">
        <f>Table_Query_from_Mac10[[#This Row],[qtytoShipFuture]]*Table_Query_from_Mac10[[#This Row],[Future-cost]]</f>
        <v>90.81</v>
      </c>
      <c r="V3170" s="47">
        <f>Table_Query_from_Mac10[[#This Row],[qtytoShipFuture]]-Table_Query_from_Mac10[[#This Row],[qty_to_ship]]</f>
        <v>0</v>
      </c>
      <c r="W3170" s="47">
        <f>Table_Query_from_Mac10[[#This Row],[UnitPriceFuture]]</f>
        <v>23.4</v>
      </c>
      <c r="X3170" s="47">
        <f>Table_Query_from_Mac10[[#This Row],[Unit Increase]]*Table_Query_from_Mac10[[#This Row],[UnitPriceFuture]]</f>
        <v>0</v>
      </c>
      <c r="Y3170" s="47">
        <f>Table_Query_from_Mac10[[#This Row],[Unit Increase]]*Table_Query_from_Mac10[[#This Row],[Future-cost]]</f>
        <v>0</v>
      </c>
      <c r="Z3170" s="47">
        <f>-(Table_Query_from_Mac10[[#This Row],[Incremental Sales]]+((Table_Query_from_Mac10[[#This Row],[Incremental Sales]]*-(SUM(Summary!$S$8:$S$9)))))*Summary!$S$18</f>
        <v>0</v>
      </c>
      <c r="AA3170" s="47">
        <f>IFERROR(Table_Query_from_Mac10[[#This Row],[Incremental Cost]]/Table_Query_from_Mac10[[#This Row],[Incremental Sales]],0)</f>
        <v>0</v>
      </c>
      <c r="AB3170" s="47">
        <f>IFERROR(Table_Query_from_Mac10[[#This Row],[TotalCostFuture]]/Table_Query_from_Mac10[[#This Row],[totalsalesFuture]],0)</f>
        <v>0.43119658119658122</v>
      </c>
      <c r="AN3170" s="30">
        <v>36</v>
      </c>
      <c r="AO3170">
        <f t="shared" si="98"/>
        <v>9</v>
      </c>
      <c r="AQ3170" s="30">
        <v>66.849999999999994</v>
      </c>
      <c r="AR3170">
        <f t="shared" si="99"/>
        <v>23.4</v>
      </c>
    </row>
    <row r="3171" spans="1:44" x14ac:dyDescent="0.25">
      <c r="A3171">
        <v>90325</v>
      </c>
      <c r="B3171">
        <v>11</v>
      </c>
      <c r="C3171" t="s">
        <v>55</v>
      </c>
      <c r="D3171" t="s">
        <v>81</v>
      </c>
      <c r="E3171">
        <v>4</v>
      </c>
      <c r="F3171">
        <v>6.59</v>
      </c>
      <c r="G3171">
        <v>14.51</v>
      </c>
      <c r="H3171" s="1">
        <v>44848</v>
      </c>
      <c r="I3171" s="20">
        <v>0</v>
      </c>
      <c r="J3171" s="47">
        <f>Table_Query_from_Mac10[[#This Row],[unit_price]]-(Table_Query_from_Mac10[[#This Row],[unit_price]]*(Table_Query_from_Mac10[[#This Row],[discount_pct]]/100))</f>
        <v>14.51</v>
      </c>
      <c r="K3171" s="47">
        <f>Table_Query_from_Mac10[[#This Row],[unit_cost]]</f>
        <v>6.59</v>
      </c>
      <c r="L3171" s="47">
        <f>Table_Query_from_Mac10[[#This Row],[Live-cost]]*(1+Table_Query_from_Mac10[[#This Row],[CogsIncreasebyTYPE]])</f>
        <v>6.59</v>
      </c>
      <c r="M3171" s="47">
        <f>Table_Query_from_Mac10[[#This Row],[Live-cost]]*Table_Query_from_Mac10[[#This Row],[qty_to_ship]]</f>
        <v>26.36</v>
      </c>
      <c r="N3171" s="47">
        <f>IF(Table_Query_from_Mac10[[#This Row],[item_no]]="KDA",-Table_Query_from_Mac10[[#This Row],[unit_price]],Table_Query_from_Mac10[[#This Row],[Net Unit]]*Table_Query_from_Mac10[[#This Row],[qty_to_ship]])</f>
        <v>58.04</v>
      </c>
      <c r="O3171" s="47">
        <f>SUMIFS(Summary!C:C,Summary!H:H,Table_Query_from_Mac10[[#This Row],[Juiceoc]])</f>
        <v>0</v>
      </c>
      <c r="P3171" s="47">
        <f>SUMIFS(Summary!D:D,Summary!H:H,Table_Query_from_Mac10[[#This Row],[Juiceoc]])</f>
        <v>0</v>
      </c>
      <c r="Q3171" s="47">
        <f>SUMIFS(Summary!E:E,Summary!H:H,Table_Query_from_Mac10[[#This Row],[Juiceoc]])</f>
        <v>0</v>
      </c>
      <c r="R3171" s="47">
        <f>Table_Query_from_Mac10[[#This Row],[Net Unit]]*(1+Table_Query_from_Mac10[[#This Row],[PriceIncreasebyType]])</f>
        <v>14.51</v>
      </c>
      <c r="S3171" s="47">
        <f>Table_Query_from_Mac10[[#This Row],[UnitPriceFuture]]*Table_Query_from_Mac10[[#This Row],[qtytoShipFuture]]</f>
        <v>58.04</v>
      </c>
      <c r="T3171" s="47">
        <f>ROUND(Table_Query_from_Mac10[[#This Row],[qty_to_ship]]*(1+Table_Query_from_Mac10[[#This Row],[VolumeIncreasebyType]]),0)</f>
        <v>4</v>
      </c>
      <c r="U3171" s="47">
        <f>Table_Query_from_Mac10[[#This Row],[qtytoShipFuture]]*Table_Query_from_Mac10[[#This Row],[Future-cost]]</f>
        <v>26.36</v>
      </c>
      <c r="V3171" s="47">
        <f>Table_Query_from_Mac10[[#This Row],[qtytoShipFuture]]-Table_Query_from_Mac10[[#This Row],[qty_to_ship]]</f>
        <v>0</v>
      </c>
      <c r="W3171" s="47">
        <f>Table_Query_from_Mac10[[#This Row],[UnitPriceFuture]]</f>
        <v>14.51</v>
      </c>
      <c r="X3171" s="47">
        <f>Table_Query_from_Mac10[[#This Row],[Unit Increase]]*Table_Query_from_Mac10[[#This Row],[UnitPriceFuture]]</f>
        <v>0</v>
      </c>
      <c r="Y3171" s="47">
        <f>Table_Query_from_Mac10[[#This Row],[Unit Increase]]*Table_Query_from_Mac10[[#This Row],[Future-cost]]</f>
        <v>0</v>
      </c>
      <c r="Z3171" s="47">
        <f>-(Table_Query_from_Mac10[[#This Row],[Incremental Sales]]+((Table_Query_from_Mac10[[#This Row],[Incremental Sales]]*-(SUM(Summary!$S$8:$S$9)))))*Summary!$S$18</f>
        <v>0</v>
      </c>
      <c r="AA3171" s="47">
        <f>IFERROR(Table_Query_from_Mac10[[#This Row],[Incremental Cost]]/Table_Query_from_Mac10[[#This Row],[Incremental Sales]],0)</f>
        <v>0</v>
      </c>
      <c r="AB3171" s="47">
        <f>IFERROR(Table_Query_from_Mac10[[#This Row],[TotalCostFuture]]/Table_Query_from_Mac10[[#This Row],[totalsalesFuture]],0)</f>
        <v>0.45416953824948308</v>
      </c>
      <c r="AN3171" s="31">
        <v>16</v>
      </c>
      <c r="AO3171">
        <f t="shared" si="98"/>
        <v>4</v>
      </c>
      <c r="AQ3171" s="31">
        <v>41.46</v>
      </c>
      <c r="AR3171">
        <f t="shared" si="99"/>
        <v>14.51</v>
      </c>
    </row>
    <row r="3172" spans="1:44" x14ac:dyDescent="0.25">
      <c r="A3172">
        <v>90326</v>
      </c>
      <c r="B3172">
        <v>1</v>
      </c>
      <c r="C3172" t="s">
        <v>55</v>
      </c>
      <c r="D3172" t="s">
        <v>81</v>
      </c>
      <c r="E3172">
        <v>20</v>
      </c>
      <c r="F3172">
        <v>1.82</v>
      </c>
      <c r="G3172">
        <v>4.62</v>
      </c>
      <c r="H3172" s="1">
        <v>44851</v>
      </c>
      <c r="I3172" s="20">
        <v>0</v>
      </c>
      <c r="J3172" s="47">
        <f>Table_Query_from_Mac10[[#This Row],[unit_price]]-(Table_Query_from_Mac10[[#This Row],[unit_price]]*(Table_Query_from_Mac10[[#This Row],[discount_pct]]/100))</f>
        <v>4.62</v>
      </c>
      <c r="K3172" s="47">
        <f>Table_Query_from_Mac10[[#This Row],[unit_cost]]</f>
        <v>1.82</v>
      </c>
      <c r="L3172" s="47">
        <f>Table_Query_from_Mac10[[#This Row],[Live-cost]]*(1+Table_Query_from_Mac10[[#This Row],[CogsIncreasebyTYPE]])</f>
        <v>1.82</v>
      </c>
      <c r="M3172" s="47">
        <f>Table_Query_from_Mac10[[#This Row],[Live-cost]]*Table_Query_from_Mac10[[#This Row],[qty_to_ship]]</f>
        <v>36.4</v>
      </c>
      <c r="N3172" s="47">
        <f>IF(Table_Query_from_Mac10[[#This Row],[item_no]]="KDA",-Table_Query_from_Mac10[[#This Row],[unit_price]],Table_Query_from_Mac10[[#This Row],[Net Unit]]*Table_Query_from_Mac10[[#This Row],[qty_to_ship]])</f>
        <v>92.4</v>
      </c>
      <c r="O3172" s="47">
        <f>SUMIFS(Summary!C:C,Summary!H:H,Table_Query_from_Mac10[[#This Row],[Juiceoc]])</f>
        <v>0</v>
      </c>
      <c r="P3172" s="47">
        <f>SUMIFS(Summary!D:D,Summary!H:H,Table_Query_from_Mac10[[#This Row],[Juiceoc]])</f>
        <v>0</v>
      </c>
      <c r="Q3172" s="47">
        <f>SUMIFS(Summary!E:E,Summary!H:H,Table_Query_from_Mac10[[#This Row],[Juiceoc]])</f>
        <v>0</v>
      </c>
      <c r="R3172" s="47">
        <f>Table_Query_from_Mac10[[#This Row],[Net Unit]]*(1+Table_Query_from_Mac10[[#This Row],[PriceIncreasebyType]])</f>
        <v>4.62</v>
      </c>
      <c r="S3172" s="47">
        <f>Table_Query_from_Mac10[[#This Row],[UnitPriceFuture]]*Table_Query_from_Mac10[[#This Row],[qtytoShipFuture]]</f>
        <v>92.4</v>
      </c>
      <c r="T3172" s="47">
        <f>ROUND(Table_Query_from_Mac10[[#This Row],[qty_to_ship]]*(1+Table_Query_from_Mac10[[#This Row],[VolumeIncreasebyType]]),0)</f>
        <v>20</v>
      </c>
      <c r="U3172" s="47">
        <f>Table_Query_from_Mac10[[#This Row],[qtytoShipFuture]]*Table_Query_from_Mac10[[#This Row],[Future-cost]]</f>
        <v>36.4</v>
      </c>
      <c r="V3172" s="47">
        <f>Table_Query_from_Mac10[[#This Row],[qtytoShipFuture]]-Table_Query_from_Mac10[[#This Row],[qty_to_ship]]</f>
        <v>0</v>
      </c>
      <c r="W3172" s="47">
        <f>Table_Query_from_Mac10[[#This Row],[UnitPriceFuture]]</f>
        <v>4.62</v>
      </c>
      <c r="X3172" s="47">
        <f>Table_Query_from_Mac10[[#This Row],[Unit Increase]]*Table_Query_from_Mac10[[#This Row],[UnitPriceFuture]]</f>
        <v>0</v>
      </c>
      <c r="Y3172" s="47">
        <f>Table_Query_from_Mac10[[#This Row],[Unit Increase]]*Table_Query_from_Mac10[[#This Row],[Future-cost]]</f>
        <v>0</v>
      </c>
      <c r="Z3172" s="47">
        <f>-(Table_Query_from_Mac10[[#This Row],[Incremental Sales]]+((Table_Query_from_Mac10[[#This Row],[Incremental Sales]]*-(SUM(Summary!$S$8:$S$9)))))*Summary!$S$18</f>
        <v>0</v>
      </c>
      <c r="AA3172" s="47">
        <f>IFERROR(Table_Query_from_Mac10[[#This Row],[Incremental Cost]]/Table_Query_from_Mac10[[#This Row],[Incremental Sales]],0)</f>
        <v>0</v>
      </c>
      <c r="AB3172" s="47">
        <f>IFERROR(Table_Query_from_Mac10[[#This Row],[TotalCostFuture]]/Table_Query_from_Mac10[[#This Row],[totalsalesFuture]],0)</f>
        <v>0.39393939393939392</v>
      </c>
      <c r="AN3172" s="30">
        <v>80</v>
      </c>
      <c r="AO3172">
        <f t="shared" si="98"/>
        <v>20</v>
      </c>
      <c r="AQ3172" s="30">
        <v>13.19</v>
      </c>
      <c r="AR3172">
        <f t="shared" si="99"/>
        <v>4.62</v>
      </c>
    </row>
    <row r="3173" spans="1:44" x14ac:dyDescent="0.25">
      <c r="A3173">
        <v>90326</v>
      </c>
      <c r="B3173">
        <v>2</v>
      </c>
      <c r="C3173" t="s">
        <v>55</v>
      </c>
      <c r="D3173" t="s">
        <v>81</v>
      </c>
      <c r="E3173">
        <v>3</v>
      </c>
      <c r="F3173">
        <v>1.49</v>
      </c>
      <c r="G3173">
        <v>3.98</v>
      </c>
      <c r="H3173" s="1">
        <v>44851</v>
      </c>
      <c r="I3173" s="20">
        <v>0</v>
      </c>
      <c r="J3173" s="47">
        <f>Table_Query_from_Mac10[[#This Row],[unit_price]]-(Table_Query_from_Mac10[[#This Row],[unit_price]]*(Table_Query_from_Mac10[[#This Row],[discount_pct]]/100))</f>
        <v>3.98</v>
      </c>
      <c r="K3173" s="47">
        <f>Table_Query_from_Mac10[[#This Row],[unit_cost]]</f>
        <v>1.49</v>
      </c>
      <c r="L3173" s="47">
        <f>Table_Query_from_Mac10[[#This Row],[Live-cost]]*(1+Table_Query_from_Mac10[[#This Row],[CogsIncreasebyTYPE]])</f>
        <v>1.49</v>
      </c>
      <c r="M3173" s="47">
        <f>Table_Query_from_Mac10[[#This Row],[Live-cost]]*Table_Query_from_Mac10[[#This Row],[qty_to_ship]]</f>
        <v>4.47</v>
      </c>
      <c r="N3173" s="47">
        <f>IF(Table_Query_from_Mac10[[#This Row],[item_no]]="KDA",-Table_Query_from_Mac10[[#This Row],[unit_price]],Table_Query_from_Mac10[[#This Row],[Net Unit]]*Table_Query_from_Mac10[[#This Row],[qty_to_ship]])</f>
        <v>11.94</v>
      </c>
      <c r="O3173" s="47">
        <f>SUMIFS(Summary!C:C,Summary!H:H,Table_Query_from_Mac10[[#This Row],[Juiceoc]])</f>
        <v>0</v>
      </c>
      <c r="P3173" s="47">
        <f>SUMIFS(Summary!D:D,Summary!H:H,Table_Query_from_Mac10[[#This Row],[Juiceoc]])</f>
        <v>0</v>
      </c>
      <c r="Q3173" s="47">
        <f>SUMIFS(Summary!E:E,Summary!H:H,Table_Query_from_Mac10[[#This Row],[Juiceoc]])</f>
        <v>0</v>
      </c>
      <c r="R3173" s="47">
        <f>Table_Query_from_Mac10[[#This Row],[Net Unit]]*(1+Table_Query_from_Mac10[[#This Row],[PriceIncreasebyType]])</f>
        <v>3.98</v>
      </c>
      <c r="S3173" s="47">
        <f>Table_Query_from_Mac10[[#This Row],[UnitPriceFuture]]*Table_Query_from_Mac10[[#This Row],[qtytoShipFuture]]</f>
        <v>11.94</v>
      </c>
      <c r="T3173" s="47">
        <f>ROUND(Table_Query_from_Mac10[[#This Row],[qty_to_ship]]*(1+Table_Query_from_Mac10[[#This Row],[VolumeIncreasebyType]]),0)</f>
        <v>3</v>
      </c>
      <c r="U3173" s="47">
        <f>Table_Query_from_Mac10[[#This Row],[qtytoShipFuture]]*Table_Query_from_Mac10[[#This Row],[Future-cost]]</f>
        <v>4.47</v>
      </c>
      <c r="V3173" s="47">
        <f>Table_Query_from_Mac10[[#This Row],[qtytoShipFuture]]-Table_Query_from_Mac10[[#This Row],[qty_to_ship]]</f>
        <v>0</v>
      </c>
      <c r="W3173" s="47">
        <f>Table_Query_from_Mac10[[#This Row],[UnitPriceFuture]]</f>
        <v>3.98</v>
      </c>
      <c r="X3173" s="47">
        <f>Table_Query_from_Mac10[[#This Row],[Unit Increase]]*Table_Query_from_Mac10[[#This Row],[UnitPriceFuture]]</f>
        <v>0</v>
      </c>
      <c r="Y3173" s="47">
        <f>Table_Query_from_Mac10[[#This Row],[Unit Increase]]*Table_Query_from_Mac10[[#This Row],[Future-cost]]</f>
        <v>0</v>
      </c>
      <c r="Z3173" s="47">
        <f>-(Table_Query_from_Mac10[[#This Row],[Incremental Sales]]+((Table_Query_from_Mac10[[#This Row],[Incremental Sales]]*-(SUM(Summary!$S$8:$S$9)))))*Summary!$S$18</f>
        <v>0</v>
      </c>
      <c r="AA3173" s="47">
        <f>IFERROR(Table_Query_from_Mac10[[#This Row],[Incremental Cost]]/Table_Query_from_Mac10[[#This Row],[Incremental Sales]],0)</f>
        <v>0</v>
      </c>
      <c r="AB3173" s="47">
        <f>IFERROR(Table_Query_from_Mac10[[#This Row],[TotalCostFuture]]/Table_Query_from_Mac10[[#This Row],[totalsalesFuture]],0)</f>
        <v>0.37437185929648242</v>
      </c>
      <c r="AN3173" s="31">
        <v>12</v>
      </c>
      <c r="AO3173">
        <f t="shared" si="98"/>
        <v>3</v>
      </c>
      <c r="AQ3173" s="31">
        <v>11.36</v>
      </c>
      <c r="AR3173">
        <f t="shared" si="99"/>
        <v>3.98</v>
      </c>
    </row>
    <row r="3174" spans="1:44" x14ac:dyDescent="0.25">
      <c r="A3174">
        <v>90326</v>
      </c>
      <c r="B3174">
        <v>3</v>
      </c>
      <c r="C3174" t="s">
        <v>56</v>
      </c>
      <c r="D3174" t="s">
        <v>81</v>
      </c>
      <c r="E3174">
        <v>5</v>
      </c>
      <c r="F3174">
        <v>3.68</v>
      </c>
      <c r="G3174">
        <v>10.26</v>
      </c>
      <c r="H3174" s="1">
        <v>44851</v>
      </c>
      <c r="I3174" s="20">
        <v>0</v>
      </c>
      <c r="J3174" s="47">
        <f>Table_Query_from_Mac10[[#This Row],[unit_price]]-(Table_Query_from_Mac10[[#This Row],[unit_price]]*(Table_Query_from_Mac10[[#This Row],[discount_pct]]/100))</f>
        <v>10.26</v>
      </c>
      <c r="K3174" s="47">
        <f>Table_Query_from_Mac10[[#This Row],[unit_cost]]</f>
        <v>3.68</v>
      </c>
      <c r="L3174" s="47">
        <f>Table_Query_from_Mac10[[#This Row],[Live-cost]]*(1+Table_Query_from_Mac10[[#This Row],[CogsIncreasebyTYPE]])</f>
        <v>3.68</v>
      </c>
      <c r="M3174" s="47">
        <f>Table_Query_from_Mac10[[#This Row],[Live-cost]]*Table_Query_from_Mac10[[#This Row],[qty_to_ship]]</f>
        <v>18.400000000000002</v>
      </c>
      <c r="N3174" s="47">
        <f>IF(Table_Query_from_Mac10[[#This Row],[item_no]]="KDA",-Table_Query_from_Mac10[[#This Row],[unit_price]],Table_Query_from_Mac10[[#This Row],[Net Unit]]*Table_Query_from_Mac10[[#This Row],[qty_to_ship]])</f>
        <v>51.3</v>
      </c>
      <c r="O3174" s="47">
        <f>SUMIFS(Summary!C:C,Summary!H:H,Table_Query_from_Mac10[[#This Row],[Juiceoc]])</f>
        <v>0</v>
      </c>
      <c r="P3174" s="47">
        <f>SUMIFS(Summary!D:D,Summary!H:H,Table_Query_from_Mac10[[#This Row],[Juiceoc]])</f>
        <v>0</v>
      </c>
      <c r="Q3174" s="47">
        <f>SUMIFS(Summary!E:E,Summary!H:H,Table_Query_from_Mac10[[#This Row],[Juiceoc]])</f>
        <v>0</v>
      </c>
      <c r="R3174" s="47">
        <f>Table_Query_from_Mac10[[#This Row],[Net Unit]]*(1+Table_Query_from_Mac10[[#This Row],[PriceIncreasebyType]])</f>
        <v>10.26</v>
      </c>
      <c r="S3174" s="47">
        <f>Table_Query_from_Mac10[[#This Row],[UnitPriceFuture]]*Table_Query_from_Mac10[[#This Row],[qtytoShipFuture]]</f>
        <v>51.3</v>
      </c>
      <c r="T3174" s="47">
        <f>ROUND(Table_Query_from_Mac10[[#This Row],[qty_to_ship]]*(1+Table_Query_from_Mac10[[#This Row],[VolumeIncreasebyType]]),0)</f>
        <v>5</v>
      </c>
      <c r="U3174" s="47">
        <f>Table_Query_from_Mac10[[#This Row],[qtytoShipFuture]]*Table_Query_from_Mac10[[#This Row],[Future-cost]]</f>
        <v>18.400000000000002</v>
      </c>
      <c r="V3174" s="47">
        <f>Table_Query_from_Mac10[[#This Row],[qtytoShipFuture]]-Table_Query_from_Mac10[[#This Row],[qty_to_ship]]</f>
        <v>0</v>
      </c>
      <c r="W3174" s="47">
        <f>Table_Query_from_Mac10[[#This Row],[UnitPriceFuture]]</f>
        <v>10.26</v>
      </c>
      <c r="X3174" s="47">
        <f>Table_Query_from_Mac10[[#This Row],[Unit Increase]]*Table_Query_from_Mac10[[#This Row],[UnitPriceFuture]]</f>
        <v>0</v>
      </c>
      <c r="Y3174" s="47">
        <f>Table_Query_from_Mac10[[#This Row],[Unit Increase]]*Table_Query_from_Mac10[[#This Row],[Future-cost]]</f>
        <v>0</v>
      </c>
      <c r="Z3174" s="47">
        <f>-(Table_Query_from_Mac10[[#This Row],[Incremental Sales]]+((Table_Query_from_Mac10[[#This Row],[Incremental Sales]]*-(SUM(Summary!$S$8:$S$9)))))*Summary!$S$18</f>
        <v>0</v>
      </c>
      <c r="AA3174" s="47">
        <f>IFERROR(Table_Query_from_Mac10[[#This Row],[Incremental Cost]]/Table_Query_from_Mac10[[#This Row],[Incremental Sales]],0)</f>
        <v>0</v>
      </c>
      <c r="AB3174" s="47">
        <f>IFERROR(Table_Query_from_Mac10[[#This Row],[TotalCostFuture]]/Table_Query_from_Mac10[[#This Row],[totalsalesFuture]],0)</f>
        <v>0.35867446393762187</v>
      </c>
      <c r="AN3174" s="30">
        <v>20</v>
      </c>
      <c r="AO3174">
        <f t="shared" si="98"/>
        <v>5</v>
      </c>
      <c r="AQ3174" s="30">
        <v>29.3</v>
      </c>
      <c r="AR3174">
        <f t="shared" si="99"/>
        <v>10.26</v>
      </c>
    </row>
    <row r="3175" spans="1:44" x14ac:dyDescent="0.25">
      <c r="A3175">
        <v>90326</v>
      </c>
      <c r="B3175">
        <v>7</v>
      </c>
      <c r="C3175" t="s">
        <v>55</v>
      </c>
      <c r="D3175" t="s">
        <v>81</v>
      </c>
      <c r="E3175">
        <v>64</v>
      </c>
      <c r="F3175">
        <v>6.91</v>
      </c>
      <c r="G3175">
        <v>14.87</v>
      </c>
      <c r="H3175" s="1">
        <v>44851</v>
      </c>
      <c r="I3175" s="20">
        <v>0</v>
      </c>
      <c r="J3175" s="47">
        <f>Table_Query_from_Mac10[[#This Row],[unit_price]]-(Table_Query_from_Mac10[[#This Row],[unit_price]]*(Table_Query_from_Mac10[[#This Row],[discount_pct]]/100))</f>
        <v>14.87</v>
      </c>
      <c r="K3175" s="47">
        <f>Table_Query_from_Mac10[[#This Row],[unit_cost]]</f>
        <v>6.91</v>
      </c>
      <c r="L3175" s="47">
        <f>Table_Query_from_Mac10[[#This Row],[Live-cost]]*(1+Table_Query_from_Mac10[[#This Row],[CogsIncreasebyTYPE]])</f>
        <v>6.91</v>
      </c>
      <c r="M3175" s="47">
        <f>Table_Query_from_Mac10[[#This Row],[Live-cost]]*Table_Query_from_Mac10[[#This Row],[qty_to_ship]]</f>
        <v>442.24</v>
      </c>
      <c r="N3175" s="47">
        <f>IF(Table_Query_from_Mac10[[#This Row],[item_no]]="KDA",-Table_Query_from_Mac10[[#This Row],[unit_price]],Table_Query_from_Mac10[[#This Row],[Net Unit]]*Table_Query_from_Mac10[[#This Row],[qty_to_ship]])</f>
        <v>951.68</v>
      </c>
      <c r="O3175" s="47">
        <f>SUMIFS(Summary!C:C,Summary!H:H,Table_Query_from_Mac10[[#This Row],[Juiceoc]])</f>
        <v>0</v>
      </c>
      <c r="P3175" s="47">
        <f>SUMIFS(Summary!D:D,Summary!H:H,Table_Query_from_Mac10[[#This Row],[Juiceoc]])</f>
        <v>0</v>
      </c>
      <c r="Q3175" s="47">
        <f>SUMIFS(Summary!E:E,Summary!H:H,Table_Query_from_Mac10[[#This Row],[Juiceoc]])</f>
        <v>0</v>
      </c>
      <c r="R3175" s="47">
        <f>Table_Query_from_Mac10[[#This Row],[Net Unit]]*(1+Table_Query_from_Mac10[[#This Row],[PriceIncreasebyType]])</f>
        <v>14.87</v>
      </c>
      <c r="S3175" s="47">
        <f>Table_Query_from_Mac10[[#This Row],[UnitPriceFuture]]*Table_Query_from_Mac10[[#This Row],[qtytoShipFuture]]</f>
        <v>951.68</v>
      </c>
      <c r="T3175" s="47">
        <f>ROUND(Table_Query_from_Mac10[[#This Row],[qty_to_ship]]*(1+Table_Query_from_Mac10[[#This Row],[VolumeIncreasebyType]]),0)</f>
        <v>64</v>
      </c>
      <c r="U3175" s="47">
        <f>Table_Query_from_Mac10[[#This Row],[qtytoShipFuture]]*Table_Query_from_Mac10[[#This Row],[Future-cost]]</f>
        <v>442.24</v>
      </c>
      <c r="V3175" s="47">
        <f>Table_Query_from_Mac10[[#This Row],[qtytoShipFuture]]-Table_Query_from_Mac10[[#This Row],[qty_to_ship]]</f>
        <v>0</v>
      </c>
      <c r="W3175" s="47">
        <f>Table_Query_from_Mac10[[#This Row],[UnitPriceFuture]]</f>
        <v>14.87</v>
      </c>
      <c r="X3175" s="47">
        <f>Table_Query_from_Mac10[[#This Row],[Unit Increase]]*Table_Query_from_Mac10[[#This Row],[UnitPriceFuture]]</f>
        <v>0</v>
      </c>
      <c r="Y3175" s="47">
        <f>Table_Query_from_Mac10[[#This Row],[Unit Increase]]*Table_Query_from_Mac10[[#This Row],[Future-cost]]</f>
        <v>0</v>
      </c>
      <c r="Z3175" s="47">
        <f>-(Table_Query_from_Mac10[[#This Row],[Incremental Sales]]+((Table_Query_from_Mac10[[#This Row],[Incremental Sales]]*-(SUM(Summary!$S$8:$S$9)))))*Summary!$S$18</f>
        <v>0</v>
      </c>
      <c r="AA3175" s="47">
        <f>IFERROR(Table_Query_from_Mac10[[#This Row],[Incremental Cost]]/Table_Query_from_Mac10[[#This Row],[Incremental Sales]],0)</f>
        <v>0</v>
      </c>
      <c r="AB3175" s="47">
        <f>IFERROR(Table_Query_from_Mac10[[#This Row],[TotalCostFuture]]/Table_Query_from_Mac10[[#This Row],[totalsalesFuture]],0)</f>
        <v>0.46469401479488909</v>
      </c>
      <c r="AN3175" s="31">
        <v>256</v>
      </c>
      <c r="AO3175">
        <f t="shared" si="98"/>
        <v>64</v>
      </c>
      <c r="AQ3175" s="31">
        <v>42.49</v>
      </c>
      <c r="AR3175">
        <f t="shared" si="99"/>
        <v>14.87</v>
      </c>
    </row>
    <row r="3176" spans="1:44" x14ac:dyDescent="0.25">
      <c r="A3176">
        <v>90326</v>
      </c>
      <c r="B3176">
        <v>8</v>
      </c>
      <c r="C3176" t="s">
        <v>55</v>
      </c>
      <c r="D3176" t="s">
        <v>81</v>
      </c>
      <c r="E3176">
        <v>100</v>
      </c>
      <c r="F3176">
        <v>5.71</v>
      </c>
      <c r="G3176">
        <v>12.11</v>
      </c>
      <c r="H3176" s="1">
        <v>44851</v>
      </c>
      <c r="I3176" s="20">
        <v>0</v>
      </c>
      <c r="J3176" s="47">
        <f>Table_Query_from_Mac10[[#This Row],[unit_price]]-(Table_Query_from_Mac10[[#This Row],[unit_price]]*(Table_Query_from_Mac10[[#This Row],[discount_pct]]/100))</f>
        <v>12.11</v>
      </c>
      <c r="K3176" s="47">
        <f>Table_Query_from_Mac10[[#This Row],[unit_cost]]</f>
        <v>5.71</v>
      </c>
      <c r="L3176" s="47">
        <f>Table_Query_from_Mac10[[#This Row],[Live-cost]]*(1+Table_Query_from_Mac10[[#This Row],[CogsIncreasebyTYPE]])</f>
        <v>5.71</v>
      </c>
      <c r="M3176" s="47">
        <f>Table_Query_from_Mac10[[#This Row],[Live-cost]]*Table_Query_from_Mac10[[#This Row],[qty_to_ship]]</f>
        <v>571</v>
      </c>
      <c r="N3176" s="47">
        <f>IF(Table_Query_from_Mac10[[#This Row],[item_no]]="KDA",-Table_Query_from_Mac10[[#This Row],[unit_price]],Table_Query_from_Mac10[[#This Row],[Net Unit]]*Table_Query_from_Mac10[[#This Row],[qty_to_ship]])</f>
        <v>1211</v>
      </c>
      <c r="O3176" s="47">
        <f>SUMIFS(Summary!C:C,Summary!H:H,Table_Query_from_Mac10[[#This Row],[Juiceoc]])</f>
        <v>0</v>
      </c>
      <c r="P3176" s="47">
        <f>SUMIFS(Summary!D:D,Summary!H:H,Table_Query_from_Mac10[[#This Row],[Juiceoc]])</f>
        <v>0</v>
      </c>
      <c r="Q3176" s="47">
        <f>SUMIFS(Summary!E:E,Summary!H:H,Table_Query_from_Mac10[[#This Row],[Juiceoc]])</f>
        <v>0</v>
      </c>
      <c r="R3176" s="47">
        <f>Table_Query_from_Mac10[[#This Row],[Net Unit]]*(1+Table_Query_from_Mac10[[#This Row],[PriceIncreasebyType]])</f>
        <v>12.11</v>
      </c>
      <c r="S3176" s="47">
        <f>Table_Query_from_Mac10[[#This Row],[UnitPriceFuture]]*Table_Query_from_Mac10[[#This Row],[qtytoShipFuture]]</f>
        <v>1211</v>
      </c>
      <c r="T3176" s="47">
        <f>ROUND(Table_Query_from_Mac10[[#This Row],[qty_to_ship]]*(1+Table_Query_from_Mac10[[#This Row],[VolumeIncreasebyType]]),0)</f>
        <v>100</v>
      </c>
      <c r="U3176" s="47">
        <f>Table_Query_from_Mac10[[#This Row],[qtytoShipFuture]]*Table_Query_from_Mac10[[#This Row],[Future-cost]]</f>
        <v>571</v>
      </c>
      <c r="V3176" s="47">
        <f>Table_Query_from_Mac10[[#This Row],[qtytoShipFuture]]-Table_Query_from_Mac10[[#This Row],[qty_to_ship]]</f>
        <v>0</v>
      </c>
      <c r="W3176" s="47">
        <f>Table_Query_from_Mac10[[#This Row],[UnitPriceFuture]]</f>
        <v>12.11</v>
      </c>
      <c r="X3176" s="47">
        <f>Table_Query_from_Mac10[[#This Row],[Unit Increase]]*Table_Query_from_Mac10[[#This Row],[UnitPriceFuture]]</f>
        <v>0</v>
      </c>
      <c r="Y3176" s="47">
        <f>Table_Query_from_Mac10[[#This Row],[Unit Increase]]*Table_Query_from_Mac10[[#This Row],[Future-cost]]</f>
        <v>0</v>
      </c>
      <c r="Z3176" s="47">
        <f>-(Table_Query_from_Mac10[[#This Row],[Incremental Sales]]+((Table_Query_from_Mac10[[#This Row],[Incremental Sales]]*-(SUM(Summary!$S$8:$S$9)))))*Summary!$S$18</f>
        <v>0</v>
      </c>
      <c r="AA3176" s="47">
        <f>IFERROR(Table_Query_from_Mac10[[#This Row],[Incremental Cost]]/Table_Query_from_Mac10[[#This Row],[Incremental Sales]],0)</f>
        <v>0</v>
      </c>
      <c r="AB3176" s="47">
        <f>IFERROR(Table_Query_from_Mac10[[#This Row],[TotalCostFuture]]/Table_Query_from_Mac10[[#This Row],[totalsalesFuture]],0)</f>
        <v>0.47151114781172587</v>
      </c>
      <c r="AN3176" s="30">
        <v>400</v>
      </c>
      <c r="AO3176">
        <f t="shared" si="98"/>
        <v>100</v>
      </c>
      <c r="AQ3176" s="30">
        <v>34.6</v>
      </c>
      <c r="AR3176">
        <f t="shared" si="99"/>
        <v>12.11</v>
      </c>
    </row>
    <row r="3177" spans="1:44" x14ac:dyDescent="0.25">
      <c r="A3177">
        <v>90326</v>
      </c>
      <c r="B3177">
        <v>9</v>
      </c>
      <c r="C3177" t="s">
        <v>55</v>
      </c>
      <c r="D3177" t="s">
        <v>81</v>
      </c>
      <c r="E3177">
        <v>7</v>
      </c>
      <c r="F3177">
        <v>4.6900000000000004</v>
      </c>
      <c r="G3177">
        <v>10.7</v>
      </c>
      <c r="H3177" s="1">
        <v>44851</v>
      </c>
      <c r="I3177" s="20">
        <v>0</v>
      </c>
      <c r="J3177" s="47">
        <f>Table_Query_from_Mac10[[#This Row],[unit_price]]-(Table_Query_from_Mac10[[#This Row],[unit_price]]*(Table_Query_from_Mac10[[#This Row],[discount_pct]]/100))</f>
        <v>10.7</v>
      </c>
      <c r="K3177" s="47">
        <f>Table_Query_from_Mac10[[#This Row],[unit_cost]]</f>
        <v>4.6900000000000004</v>
      </c>
      <c r="L3177" s="47">
        <f>Table_Query_from_Mac10[[#This Row],[Live-cost]]*(1+Table_Query_from_Mac10[[#This Row],[CogsIncreasebyTYPE]])</f>
        <v>4.6900000000000004</v>
      </c>
      <c r="M3177" s="47">
        <f>Table_Query_from_Mac10[[#This Row],[Live-cost]]*Table_Query_from_Mac10[[#This Row],[qty_to_ship]]</f>
        <v>32.830000000000005</v>
      </c>
      <c r="N3177" s="47">
        <f>IF(Table_Query_from_Mac10[[#This Row],[item_no]]="KDA",-Table_Query_from_Mac10[[#This Row],[unit_price]],Table_Query_from_Mac10[[#This Row],[Net Unit]]*Table_Query_from_Mac10[[#This Row],[qty_to_ship]])</f>
        <v>74.899999999999991</v>
      </c>
      <c r="O3177" s="47">
        <f>SUMIFS(Summary!C:C,Summary!H:H,Table_Query_from_Mac10[[#This Row],[Juiceoc]])</f>
        <v>0</v>
      </c>
      <c r="P3177" s="47">
        <f>SUMIFS(Summary!D:D,Summary!H:H,Table_Query_from_Mac10[[#This Row],[Juiceoc]])</f>
        <v>0</v>
      </c>
      <c r="Q3177" s="47">
        <f>SUMIFS(Summary!E:E,Summary!H:H,Table_Query_from_Mac10[[#This Row],[Juiceoc]])</f>
        <v>0</v>
      </c>
      <c r="R3177" s="47">
        <f>Table_Query_from_Mac10[[#This Row],[Net Unit]]*(1+Table_Query_from_Mac10[[#This Row],[PriceIncreasebyType]])</f>
        <v>10.7</v>
      </c>
      <c r="S3177" s="47">
        <f>Table_Query_from_Mac10[[#This Row],[UnitPriceFuture]]*Table_Query_from_Mac10[[#This Row],[qtytoShipFuture]]</f>
        <v>74.899999999999991</v>
      </c>
      <c r="T3177" s="47">
        <f>ROUND(Table_Query_from_Mac10[[#This Row],[qty_to_ship]]*(1+Table_Query_from_Mac10[[#This Row],[VolumeIncreasebyType]]),0)</f>
        <v>7</v>
      </c>
      <c r="U3177" s="47">
        <f>Table_Query_from_Mac10[[#This Row],[qtytoShipFuture]]*Table_Query_from_Mac10[[#This Row],[Future-cost]]</f>
        <v>32.830000000000005</v>
      </c>
      <c r="V3177" s="47">
        <f>Table_Query_from_Mac10[[#This Row],[qtytoShipFuture]]-Table_Query_from_Mac10[[#This Row],[qty_to_ship]]</f>
        <v>0</v>
      </c>
      <c r="W3177" s="47">
        <f>Table_Query_from_Mac10[[#This Row],[UnitPriceFuture]]</f>
        <v>10.7</v>
      </c>
      <c r="X3177" s="47">
        <f>Table_Query_from_Mac10[[#This Row],[Unit Increase]]*Table_Query_from_Mac10[[#This Row],[UnitPriceFuture]]</f>
        <v>0</v>
      </c>
      <c r="Y3177" s="47">
        <f>Table_Query_from_Mac10[[#This Row],[Unit Increase]]*Table_Query_from_Mac10[[#This Row],[Future-cost]]</f>
        <v>0</v>
      </c>
      <c r="Z3177" s="47">
        <f>-(Table_Query_from_Mac10[[#This Row],[Incremental Sales]]+((Table_Query_from_Mac10[[#This Row],[Incremental Sales]]*-(SUM(Summary!$S$8:$S$9)))))*Summary!$S$18</f>
        <v>0</v>
      </c>
      <c r="AA3177" s="47">
        <f>IFERROR(Table_Query_from_Mac10[[#This Row],[Incremental Cost]]/Table_Query_from_Mac10[[#This Row],[Incremental Sales]],0)</f>
        <v>0</v>
      </c>
      <c r="AB3177" s="47">
        <f>IFERROR(Table_Query_from_Mac10[[#This Row],[TotalCostFuture]]/Table_Query_from_Mac10[[#This Row],[totalsalesFuture]],0)</f>
        <v>0.43831775700934594</v>
      </c>
      <c r="AN3177" s="31">
        <v>25</v>
      </c>
      <c r="AO3177">
        <f t="shared" si="98"/>
        <v>7</v>
      </c>
      <c r="AQ3177" s="31">
        <v>30.58</v>
      </c>
      <c r="AR3177">
        <f t="shared" si="99"/>
        <v>10.7</v>
      </c>
    </row>
    <row r="3178" spans="1:44" x14ac:dyDescent="0.25">
      <c r="A3178">
        <v>90326</v>
      </c>
      <c r="B3178">
        <v>10</v>
      </c>
      <c r="C3178" t="s">
        <v>55</v>
      </c>
      <c r="D3178" t="s">
        <v>81</v>
      </c>
      <c r="E3178">
        <v>1</v>
      </c>
      <c r="F3178">
        <v>14.45</v>
      </c>
      <c r="G3178">
        <v>37.19</v>
      </c>
      <c r="H3178" s="1">
        <v>44851</v>
      </c>
      <c r="I3178" s="20">
        <v>0</v>
      </c>
      <c r="J3178" s="47">
        <f>Table_Query_from_Mac10[[#This Row],[unit_price]]-(Table_Query_from_Mac10[[#This Row],[unit_price]]*(Table_Query_from_Mac10[[#This Row],[discount_pct]]/100))</f>
        <v>37.19</v>
      </c>
      <c r="K3178" s="47">
        <f>Table_Query_from_Mac10[[#This Row],[unit_cost]]</f>
        <v>14.45</v>
      </c>
      <c r="L3178" s="47">
        <f>Table_Query_from_Mac10[[#This Row],[Live-cost]]*(1+Table_Query_from_Mac10[[#This Row],[CogsIncreasebyTYPE]])</f>
        <v>14.45</v>
      </c>
      <c r="M3178" s="47">
        <f>Table_Query_from_Mac10[[#This Row],[Live-cost]]*Table_Query_from_Mac10[[#This Row],[qty_to_ship]]</f>
        <v>14.45</v>
      </c>
      <c r="N3178" s="47">
        <f>IF(Table_Query_from_Mac10[[#This Row],[item_no]]="KDA",-Table_Query_from_Mac10[[#This Row],[unit_price]],Table_Query_from_Mac10[[#This Row],[Net Unit]]*Table_Query_from_Mac10[[#This Row],[qty_to_ship]])</f>
        <v>37.19</v>
      </c>
      <c r="O3178" s="47">
        <f>SUMIFS(Summary!C:C,Summary!H:H,Table_Query_from_Mac10[[#This Row],[Juiceoc]])</f>
        <v>0</v>
      </c>
      <c r="P3178" s="47">
        <f>SUMIFS(Summary!D:D,Summary!H:H,Table_Query_from_Mac10[[#This Row],[Juiceoc]])</f>
        <v>0</v>
      </c>
      <c r="Q3178" s="47">
        <f>SUMIFS(Summary!E:E,Summary!H:H,Table_Query_from_Mac10[[#This Row],[Juiceoc]])</f>
        <v>0</v>
      </c>
      <c r="R3178" s="47">
        <f>Table_Query_from_Mac10[[#This Row],[Net Unit]]*(1+Table_Query_from_Mac10[[#This Row],[PriceIncreasebyType]])</f>
        <v>37.19</v>
      </c>
      <c r="S3178" s="47">
        <f>Table_Query_from_Mac10[[#This Row],[UnitPriceFuture]]*Table_Query_from_Mac10[[#This Row],[qtytoShipFuture]]</f>
        <v>37.19</v>
      </c>
      <c r="T3178" s="47">
        <f>ROUND(Table_Query_from_Mac10[[#This Row],[qty_to_ship]]*(1+Table_Query_from_Mac10[[#This Row],[VolumeIncreasebyType]]),0)</f>
        <v>1</v>
      </c>
      <c r="U3178" s="47">
        <f>Table_Query_from_Mac10[[#This Row],[qtytoShipFuture]]*Table_Query_from_Mac10[[#This Row],[Future-cost]]</f>
        <v>14.45</v>
      </c>
      <c r="V3178" s="47">
        <f>Table_Query_from_Mac10[[#This Row],[qtytoShipFuture]]-Table_Query_from_Mac10[[#This Row],[qty_to_ship]]</f>
        <v>0</v>
      </c>
      <c r="W3178" s="47">
        <f>Table_Query_from_Mac10[[#This Row],[UnitPriceFuture]]</f>
        <v>37.19</v>
      </c>
      <c r="X3178" s="47">
        <f>Table_Query_from_Mac10[[#This Row],[Unit Increase]]*Table_Query_from_Mac10[[#This Row],[UnitPriceFuture]]</f>
        <v>0</v>
      </c>
      <c r="Y3178" s="47">
        <f>Table_Query_from_Mac10[[#This Row],[Unit Increase]]*Table_Query_from_Mac10[[#This Row],[Future-cost]]</f>
        <v>0</v>
      </c>
      <c r="Z3178" s="47">
        <f>-(Table_Query_from_Mac10[[#This Row],[Incremental Sales]]+((Table_Query_from_Mac10[[#This Row],[Incremental Sales]]*-(SUM(Summary!$S$8:$S$9)))))*Summary!$S$18</f>
        <v>0</v>
      </c>
      <c r="AA3178" s="47">
        <f>IFERROR(Table_Query_from_Mac10[[#This Row],[Incremental Cost]]/Table_Query_from_Mac10[[#This Row],[Incremental Sales]],0)</f>
        <v>0</v>
      </c>
      <c r="AB3178" s="47">
        <f>IFERROR(Table_Query_from_Mac10[[#This Row],[TotalCostFuture]]/Table_Query_from_Mac10[[#This Row],[totalsalesFuture]],0)</f>
        <v>0.38854530787846198</v>
      </c>
      <c r="AN3178" s="30">
        <v>4</v>
      </c>
      <c r="AO3178">
        <f t="shared" si="98"/>
        <v>1</v>
      </c>
      <c r="AQ3178" s="30">
        <v>106.27</v>
      </c>
      <c r="AR3178">
        <f t="shared" si="99"/>
        <v>37.19</v>
      </c>
    </row>
    <row r="3179" spans="1:44" x14ac:dyDescent="0.25">
      <c r="A3179">
        <v>90326</v>
      </c>
      <c r="B3179">
        <v>11</v>
      </c>
      <c r="C3179" t="s">
        <v>55</v>
      </c>
      <c r="D3179" t="s">
        <v>81</v>
      </c>
      <c r="E3179">
        <v>8</v>
      </c>
      <c r="F3179">
        <v>12.69</v>
      </c>
      <c r="G3179">
        <v>31.63</v>
      </c>
      <c r="H3179" s="1">
        <v>44851</v>
      </c>
      <c r="I3179" s="20">
        <v>0</v>
      </c>
      <c r="J3179" s="47">
        <f>Table_Query_from_Mac10[[#This Row],[unit_price]]-(Table_Query_from_Mac10[[#This Row],[unit_price]]*(Table_Query_from_Mac10[[#This Row],[discount_pct]]/100))</f>
        <v>31.63</v>
      </c>
      <c r="K3179" s="47">
        <f>Table_Query_from_Mac10[[#This Row],[unit_cost]]</f>
        <v>12.69</v>
      </c>
      <c r="L3179" s="47">
        <f>Table_Query_from_Mac10[[#This Row],[Live-cost]]*(1+Table_Query_from_Mac10[[#This Row],[CogsIncreasebyTYPE]])</f>
        <v>12.69</v>
      </c>
      <c r="M3179" s="47">
        <f>Table_Query_from_Mac10[[#This Row],[Live-cost]]*Table_Query_from_Mac10[[#This Row],[qty_to_ship]]</f>
        <v>101.52</v>
      </c>
      <c r="N3179" s="47">
        <f>IF(Table_Query_from_Mac10[[#This Row],[item_no]]="KDA",-Table_Query_from_Mac10[[#This Row],[unit_price]],Table_Query_from_Mac10[[#This Row],[Net Unit]]*Table_Query_from_Mac10[[#This Row],[qty_to_ship]])</f>
        <v>253.04</v>
      </c>
      <c r="O3179" s="47">
        <f>SUMIFS(Summary!C:C,Summary!H:H,Table_Query_from_Mac10[[#This Row],[Juiceoc]])</f>
        <v>0</v>
      </c>
      <c r="P3179" s="47">
        <f>SUMIFS(Summary!D:D,Summary!H:H,Table_Query_from_Mac10[[#This Row],[Juiceoc]])</f>
        <v>0</v>
      </c>
      <c r="Q3179" s="47">
        <f>SUMIFS(Summary!E:E,Summary!H:H,Table_Query_from_Mac10[[#This Row],[Juiceoc]])</f>
        <v>0</v>
      </c>
      <c r="R3179" s="47">
        <f>Table_Query_from_Mac10[[#This Row],[Net Unit]]*(1+Table_Query_from_Mac10[[#This Row],[PriceIncreasebyType]])</f>
        <v>31.63</v>
      </c>
      <c r="S3179" s="47">
        <f>Table_Query_from_Mac10[[#This Row],[UnitPriceFuture]]*Table_Query_from_Mac10[[#This Row],[qtytoShipFuture]]</f>
        <v>253.04</v>
      </c>
      <c r="T3179" s="47">
        <f>ROUND(Table_Query_from_Mac10[[#This Row],[qty_to_ship]]*(1+Table_Query_from_Mac10[[#This Row],[VolumeIncreasebyType]]),0)</f>
        <v>8</v>
      </c>
      <c r="U3179" s="47">
        <f>Table_Query_from_Mac10[[#This Row],[qtytoShipFuture]]*Table_Query_from_Mac10[[#This Row],[Future-cost]]</f>
        <v>101.52</v>
      </c>
      <c r="V3179" s="47">
        <f>Table_Query_from_Mac10[[#This Row],[qtytoShipFuture]]-Table_Query_from_Mac10[[#This Row],[qty_to_ship]]</f>
        <v>0</v>
      </c>
      <c r="W3179" s="47">
        <f>Table_Query_from_Mac10[[#This Row],[UnitPriceFuture]]</f>
        <v>31.63</v>
      </c>
      <c r="X3179" s="47">
        <f>Table_Query_from_Mac10[[#This Row],[Unit Increase]]*Table_Query_from_Mac10[[#This Row],[UnitPriceFuture]]</f>
        <v>0</v>
      </c>
      <c r="Y3179" s="47">
        <f>Table_Query_from_Mac10[[#This Row],[Unit Increase]]*Table_Query_from_Mac10[[#This Row],[Future-cost]]</f>
        <v>0</v>
      </c>
      <c r="Z3179" s="47">
        <f>-(Table_Query_from_Mac10[[#This Row],[Incremental Sales]]+((Table_Query_from_Mac10[[#This Row],[Incremental Sales]]*-(SUM(Summary!$S$8:$S$9)))))*Summary!$S$18</f>
        <v>0</v>
      </c>
      <c r="AA3179" s="47">
        <f>IFERROR(Table_Query_from_Mac10[[#This Row],[Incremental Cost]]/Table_Query_from_Mac10[[#This Row],[Incremental Sales]],0)</f>
        <v>0</v>
      </c>
      <c r="AB3179" s="47">
        <f>IFERROR(Table_Query_from_Mac10[[#This Row],[TotalCostFuture]]/Table_Query_from_Mac10[[#This Row],[totalsalesFuture]],0)</f>
        <v>0.40120139108441355</v>
      </c>
      <c r="AN3179" s="31">
        <v>32</v>
      </c>
      <c r="AO3179">
        <f t="shared" si="98"/>
        <v>8</v>
      </c>
      <c r="AQ3179" s="31">
        <v>90.38</v>
      </c>
      <c r="AR3179">
        <f t="shared" si="99"/>
        <v>31.63</v>
      </c>
    </row>
    <row r="3180" spans="1:44" x14ac:dyDescent="0.25">
      <c r="A3180">
        <v>90326</v>
      </c>
      <c r="B3180">
        <v>12</v>
      </c>
      <c r="C3180" t="s">
        <v>55</v>
      </c>
      <c r="D3180" t="s">
        <v>81</v>
      </c>
      <c r="E3180">
        <v>9</v>
      </c>
      <c r="F3180">
        <v>9.6199999999999992</v>
      </c>
      <c r="G3180">
        <v>21.86</v>
      </c>
      <c r="H3180" s="1">
        <v>44851</v>
      </c>
      <c r="I3180" s="20">
        <v>0</v>
      </c>
      <c r="J3180" s="47">
        <f>Table_Query_from_Mac10[[#This Row],[unit_price]]-(Table_Query_from_Mac10[[#This Row],[unit_price]]*(Table_Query_from_Mac10[[#This Row],[discount_pct]]/100))</f>
        <v>21.86</v>
      </c>
      <c r="K3180" s="47">
        <f>Table_Query_from_Mac10[[#This Row],[unit_cost]]</f>
        <v>9.6199999999999992</v>
      </c>
      <c r="L3180" s="47">
        <f>Table_Query_from_Mac10[[#This Row],[Live-cost]]*(1+Table_Query_from_Mac10[[#This Row],[CogsIncreasebyTYPE]])</f>
        <v>9.6199999999999992</v>
      </c>
      <c r="M3180" s="47">
        <f>Table_Query_from_Mac10[[#This Row],[Live-cost]]*Table_Query_from_Mac10[[#This Row],[qty_to_ship]]</f>
        <v>86.58</v>
      </c>
      <c r="N3180" s="47">
        <f>IF(Table_Query_from_Mac10[[#This Row],[item_no]]="KDA",-Table_Query_from_Mac10[[#This Row],[unit_price]],Table_Query_from_Mac10[[#This Row],[Net Unit]]*Table_Query_from_Mac10[[#This Row],[qty_to_ship]])</f>
        <v>196.74</v>
      </c>
      <c r="O3180" s="47">
        <f>SUMIFS(Summary!C:C,Summary!H:H,Table_Query_from_Mac10[[#This Row],[Juiceoc]])</f>
        <v>0</v>
      </c>
      <c r="P3180" s="47">
        <f>SUMIFS(Summary!D:D,Summary!H:H,Table_Query_from_Mac10[[#This Row],[Juiceoc]])</f>
        <v>0</v>
      </c>
      <c r="Q3180" s="47">
        <f>SUMIFS(Summary!E:E,Summary!H:H,Table_Query_from_Mac10[[#This Row],[Juiceoc]])</f>
        <v>0</v>
      </c>
      <c r="R3180" s="47">
        <f>Table_Query_from_Mac10[[#This Row],[Net Unit]]*(1+Table_Query_from_Mac10[[#This Row],[PriceIncreasebyType]])</f>
        <v>21.86</v>
      </c>
      <c r="S3180" s="47">
        <f>Table_Query_from_Mac10[[#This Row],[UnitPriceFuture]]*Table_Query_from_Mac10[[#This Row],[qtytoShipFuture]]</f>
        <v>196.74</v>
      </c>
      <c r="T3180" s="47">
        <f>ROUND(Table_Query_from_Mac10[[#This Row],[qty_to_ship]]*(1+Table_Query_from_Mac10[[#This Row],[VolumeIncreasebyType]]),0)</f>
        <v>9</v>
      </c>
      <c r="U3180" s="47">
        <f>Table_Query_from_Mac10[[#This Row],[qtytoShipFuture]]*Table_Query_from_Mac10[[#This Row],[Future-cost]]</f>
        <v>86.58</v>
      </c>
      <c r="V3180" s="47">
        <f>Table_Query_from_Mac10[[#This Row],[qtytoShipFuture]]-Table_Query_from_Mac10[[#This Row],[qty_to_ship]]</f>
        <v>0</v>
      </c>
      <c r="W3180" s="47">
        <f>Table_Query_from_Mac10[[#This Row],[UnitPriceFuture]]</f>
        <v>21.86</v>
      </c>
      <c r="X3180" s="47">
        <f>Table_Query_from_Mac10[[#This Row],[Unit Increase]]*Table_Query_from_Mac10[[#This Row],[UnitPriceFuture]]</f>
        <v>0</v>
      </c>
      <c r="Y3180" s="47">
        <f>Table_Query_from_Mac10[[#This Row],[Unit Increase]]*Table_Query_from_Mac10[[#This Row],[Future-cost]]</f>
        <v>0</v>
      </c>
      <c r="Z3180" s="47">
        <f>-(Table_Query_from_Mac10[[#This Row],[Incremental Sales]]+((Table_Query_from_Mac10[[#This Row],[Incremental Sales]]*-(SUM(Summary!$S$8:$S$9)))))*Summary!$S$18</f>
        <v>0</v>
      </c>
      <c r="AA3180" s="47">
        <f>IFERROR(Table_Query_from_Mac10[[#This Row],[Incremental Cost]]/Table_Query_from_Mac10[[#This Row],[Incremental Sales]],0)</f>
        <v>0</v>
      </c>
      <c r="AB3180" s="47">
        <f>IFERROR(Table_Query_from_Mac10[[#This Row],[TotalCostFuture]]/Table_Query_from_Mac10[[#This Row],[totalsalesFuture]],0)</f>
        <v>0.44007319304666054</v>
      </c>
      <c r="AN3180" s="30">
        <v>36</v>
      </c>
      <c r="AO3180">
        <f t="shared" si="98"/>
        <v>9</v>
      </c>
      <c r="AQ3180" s="30">
        <v>62.45</v>
      </c>
      <c r="AR3180">
        <f t="shared" si="99"/>
        <v>21.86</v>
      </c>
    </row>
    <row r="3181" spans="1:44" x14ac:dyDescent="0.25">
      <c r="A3181">
        <v>90326</v>
      </c>
      <c r="B3181">
        <v>13</v>
      </c>
      <c r="C3181" t="s">
        <v>55</v>
      </c>
      <c r="D3181" t="s">
        <v>81</v>
      </c>
      <c r="E3181">
        <v>12</v>
      </c>
      <c r="F3181">
        <v>8.23</v>
      </c>
      <c r="G3181">
        <v>17.760000000000002</v>
      </c>
      <c r="H3181" s="1">
        <v>44851</v>
      </c>
      <c r="I3181" s="20">
        <v>0</v>
      </c>
      <c r="J3181" s="47">
        <f>Table_Query_from_Mac10[[#This Row],[unit_price]]-(Table_Query_from_Mac10[[#This Row],[unit_price]]*(Table_Query_from_Mac10[[#This Row],[discount_pct]]/100))</f>
        <v>17.760000000000002</v>
      </c>
      <c r="K3181" s="47">
        <f>Table_Query_from_Mac10[[#This Row],[unit_cost]]</f>
        <v>8.23</v>
      </c>
      <c r="L3181" s="47">
        <f>Table_Query_from_Mac10[[#This Row],[Live-cost]]*(1+Table_Query_from_Mac10[[#This Row],[CogsIncreasebyTYPE]])</f>
        <v>8.23</v>
      </c>
      <c r="M3181" s="47">
        <f>Table_Query_from_Mac10[[#This Row],[Live-cost]]*Table_Query_from_Mac10[[#This Row],[qty_to_ship]]</f>
        <v>98.76</v>
      </c>
      <c r="N3181" s="47">
        <f>IF(Table_Query_from_Mac10[[#This Row],[item_no]]="KDA",-Table_Query_from_Mac10[[#This Row],[unit_price]],Table_Query_from_Mac10[[#This Row],[Net Unit]]*Table_Query_from_Mac10[[#This Row],[qty_to_ship]])</f>
        <v>213.12</v>
      </c>
      <c r="O3181" s="47">
        <f>SUMIFS(Summary!C:C,Summary!H:H,Table_Query_from_Mac10[[#This Row],[Juiceoc]])</f>
        <v>0</v>
      </c>
      <c r="P3181" s="47">
        <f>SUMIFS(Summary!D:D,Summary!H:H,Table_Query_from_Mac10[[#This Row],[Juiceoc]])</f>
        <v>0</v>
      </c>
      <c r="Q3181" s="47">
        <f>SUMIFS(Summary!E:E,Summary!H:H,Table_Query_from_Mac10[[#This Row],[Juiceoc]])</f>
        <v>0</v>
      </c>
      <c r="R3181" s="47">
        <f>Table_Query_from_Mac10[[#This Row],[Net Unit]]*(1+Table_Query_from_Mac10[[#This Row],[PriceIncreasebyType]])</f>
        <v>17.760000000000002</v>
      </c>
      <c r="S3181" s="47">
        <f>Table_Query_from_Mac10[[#This Row],[UnitPriceFuture]]*Table_Query_from_Mac10[[#This Row],[qtytoShipFuture]]</f>
        <v>213.12</v>
      </c>
      <c r="T3181" s="47">
        <f>ROUND(Table_Query_from_Mac10[[#This Row],[qty_to_ship]]*(1+Table_Query_from_Mac10[[#This Row],[VolumeIncreasebyType]]),0)</f>
        <v>12</v>
      </c>
      <c r="U3181" s="47">
        <f>Table_Query_from_Mac10[[#This Row],[qtytoShipFuture]]*Table_Query_from_Mac10[[#This Row],[Future-cost]]</f>
        <v>98.76</v>
      </c>
      <c r="V3181" s="47">
        <f>Table_Query_from_Mac10[[#This Row],[qtytoShipFuture]]-Table_Query_from_Mac10[[#This Row],[qty_to_ship]]</f>
        <v>0</v>
      </c>
      <c r="W3181" s="47">
        <f>Table_Query_from_Mac10[[#This Row],[UnitPriceFuture]]</f>
        <v>17.760000000000002</v>
      </c>
      <c r="X3181" s="47">
        <f>Table_Query_from_Mac10[[#This Row],[Unit Increase]]*Table_Query_from_Mac10[[#This Row],[UnitPriceFuture]]</f>
        <v>0</v>
      </c>
      <c r="Y3181" s="47">
        <f>Table_Query_from_Mac10[[#This Row],[Unit Increase]]*Table_Query_from_Mac10[[#This Row],[Future-cost]]</f>
        <v>0</v>
      </c>
      <c r="Z3181" s="47">
        <f>-(Table_Query_from_Mac10[[#This Row],[Incremental Sales]]+((Table_Query_from_Mac10[[#This Row],[Incremental Sales]]*-(SUM(Summary!$S$8:$S$9)))))*Summary!$S$18</f>
        <v>0</v>
      </c>
      <c r="AA3181" s="47">
        <f>IFERROR(Table_Query_from_Mac10[[#This Row],[Incremental Cost]]/Table_Query_from_Mac10[[#This Row],[Incremental Sales]],0)</f>
        <v>0</v>
      </c>
      <c r="AB3181" s="47">
        <f>IFERROR(Table_Query_from_Mac10[[#This Row],[TotalCostFuture]]/Table_Query_from_Mac10[[#This Row],[totalsalesFuture]],0)</f>
        <v>0.46340090090090091</v>
      </c>
      <c r="AN3181" s="31">
        <v>48</v>
      </c>
      <c r="AO3181">
        <f t="shared" si="98"/>
        <v>12</v>
      </c>
      <c r="AQ3181" s="31">
        <v>50.73</v>
      </c>
      <c r="AR3181">
        <f t="shared" si="99"/>
        <v>17.760000000000002</v>
      </c>
    </row>
    <row r="3182" spans="1:44" x14ac:dyDescent="0.25">
      <c r="A3182">
        <v>90326</v>
      </c>
      <c r="B3182">
        <v>14</v>
      </c>
      <c r="C3182" t="s">
        <v>55</v>
      </c>
      <c r="D3182" t="s">
        <v>81</v>
      </c>
      <c r="E3182">
        <v>32</v>
      </c>
      <c r="F3182">
        <v>6.28</v>
      </c>
      <c r="G3182">
        <v>13.6</v>
      </c>
      <c r="H3182" s="1">
        <v>44851</v>
      </c>
      <c r="I3182" s="20">
        <v>0</v>
      </c>
      <c r="J3182" s="47">
        <f>Table_Query_from_Mac10[[#This Row],[unit_price]]-(Table_Query_from_Mac10[[#This Row],[unit_price]]*(Table_Query_from_Mac10[[#This Row],[discount_pct]]/100))</f>
        <v>13.6</v>
      </c>
      <c r="K3182" s="47">
        <f>Table_Query_from_Mac10[[#This Row],[unit_cost]]</f>
        <v>6.28</v>
      </c>
      <c r="L3182" s="47">
        <f>Table_Query_from_Mac10[[#This Row],[Live-cost]]*(1+Table_Query_from_Mac10[[#This Row],[CogsIncreasebyTYPE]])</f>
        <v>6.28</v>
      </c>
      <c r="M3182" s="47">
        <f>Table_Query_from_Mac10[[#This Row],[Live-cost]]*Table_Query_from_Mac10[[#This Row],[qty_to_ship]]</f>
        <v>200.96</v>
      </c>
      <c r="N3182" s="47">
        <f>IF(Table_Query_from_Mac10[[#This Row],[item_no]]="KDA",-Table_Query_from_Mac10[[#This Row],[unit_price]],Table_Query_from_Mac10[[#This Row],[Net Unit]]*Table_Query_from_Mac10[[#This Row],[qty_to_ship]])</f>
        <v>435.2</v>
      </c>
      <c r="O3182" s="47">
        <f>SUMIFS(Summary!C:C,Summary!H:H,Table_Query_from_Mac10[[#This Row],[Juiceoc]])</f>
        <v>0</v>
      </c>
      <c r="P3182" s="47">
        <f>SUMIFS(Summary!D:D,Summary!H:H,Table_Query_from_Mac10[[#This Row],[Juiceoc]])</f>
        <v>0</v>
      </c>
      <c r="Q3182" s="47">
        <f>SUMIFS(Summary!E:E,Summary!H:H,Table_Query_from_Mac10[[#This Row],[Juiceoc]])</f>
        <v>0</v>
      </c>
      <c r="R3182" s="47">
        <f>Table_Query_from_Mac10[[#This Row],[Net Unit]]*(1+Table_Query_from_Mac10[[#This Row],[PriceIncreasebyType]])</f>
        <v>13.6</v>
      </c>
      <c r="S3182" s="47">
        <f>Table_Query_from_Mac10[[#This Row],[UnitPriceFuture]]*Table_Query_from_Mac10[[#This Row],[qtytoShipFuture]]</f>
        <v>435.2</v>
      </c>
      <c r="T3182" s="47">
        <f>ROUND(Table_Query_from_Mac10[[#This Row],[qty_to_ship]]*(1+Table_Query_from_Mac10[[#This Row],[VolumeIncreasebyType]]),0)</f>
        <v>32</v>
      </c>
      <c r="U3182" s="47">
        <f>Table_Query_from_Mac10[[#This Row],[qtytoShipFuture]]*Table_Query_from_Mac10[[#This Row],[Future-cost]]</f>
        <v>200.96</v>
      </c>
      <c r="V3182" s="47">
        <f>Table_Query_from_Mac10[[#This Row],[qtytoShipFuture]]-Table_Query_from_Mac10[[#This Row],[qty_to_ship]]</f>
        <v>0</v>
      </c>
      <c r="W3182" s="47">
        <f>Table_Query_from_Mac10[[#This Row],[UnitPriceFuture]]</f>
        <v>13.6</v>
      </c>
      <c r="X3182" s="47">
        <f>Table_Query_from_Mac10[[#This Row],[Unit Increase]]*Table_Query_from_Mac10[[#This Row],[UnitPriceFuture]]</f>
        <v>0</v>
      </c>
      <c r="Y3182" s="47">
        <f>Table_Query_from_Mac10[[#This Row],[Unit Increase]]*Table_Query_from_Mac10[[#This Row],[Future-cost]]</f>
        <v>0</v>
      </c>
      <c r="Z3182" s="47">
        <f>-(Table_Query_from_Mac10[[#This Row],[Incremental Sales]]+((Table_Query_from_Mac10[[#This Row],[Incremental Sales]]*-(SUM(Summary!$S$8:$S$9)))))*Summary!$S$18</f>
        <v>0</v>
      </c>
      <c r="AA3182" s="47">
        <f>IFERROR(Table_Query_from_Mac10[[#This Row],[Incremental Cost]]/Table_Query_from_Mac10[[#This Row],[Incremental Sales]],0)</f>
        <v>0</v>
      </c>
      <c r="AB3182" s="47">
        <f>IFERROR(Table_Query_from_Mac10[[#This Row],[TotalCostFuture]]/Table_Query_from_Mac10[[#This Row],[totalsalesFuture]],0)</f>
        <v>0.46176470588235297</v>
      </c>
      <c r="AN3182" s="30">
        <v>128</v>
      </c>
      <c r="AO3182">
        <f t="shared" si="98"/>
        <v>32</v>
      </c>
      <c r="AQ3182" s="30">
        <v>38.86</v>
      </c>
      <c r="AR3182">
        <f t="shared" si="99"/>
        <v>13.6</v>
      </c>
    </row>
    <row r="3183" spans="1:44" x14ac:dyDescent="0.25">
      <c r="A3183">
        <v>90327</v>
      </c>
      <c r="B3183">
        <v>1</v>
      </c>
      <c r="C3183" t="s">
        <v>55</v>
      </c>
      <c r="D3183" t="s">
        <v>81</v>
      </c>
      <c r="E3183">
        <v>20</v>
      </c>
      <c r="F3183">
        <v>1.59</v>
      </c>
      <c r="G3183">
        <v>4.08</v>
      </c>
      <c r="H3183" s="1">
        <v>44851</v>
      </c>
      <c r="I3183" s="20">
        <v>0</v>
      </c>
      <c r="J3183" s="47">
        <f>Table_Query_from_Mac10[[#This Row],[unit_price]]-(Table_Query_from_Mac10[[#This Row],[unit_price]]*(Table_Query_from_Mac10[[#This Row],[discount_pct]]/100))</f>
        <v>4.08</v>
      </c>
      <c r="K3183" s="47">
        <f>Table_Query_from_Mac10[[#This Row],[unit_cost]]</f>
        <v>1.59</v>
      </c>
      <c r="L3183" s="47">
        <f>Table_Query_from_Mac10[[#This Row],[Live-cost]]*(1+Table_Query_from_Mac10[[#This Row],[CogsIncreasebyTYPE]])</f>
        <v>1.59</v>
      </c>
      <c r="M3183" s="47">
        <f>Table_Query_from_Mac10[[#This Row],[Live-cost]]*Table_Query_from_Mac10[[#This Row],[qty_to_ship]]</f>
        <v>31.8</v>
      </c>
      <c r="N3183" s="47">
        <f>IF(Table_Query_from_Mac10[[#This Row],[item_no]]="KDA",-Table_Query_from_Mac10[[#This Row],[unit_price]],Table_Query_from_Mac10[[#This Row],[Net Unit]]*Table_Query_from_Mac10[[#This Row],[qty_to_ship]])</f>
        <v>81.599999999999994</v>
      </c>
      <c r="O3183" s="47">
        <f>SUMIFS(Summary!C:C,Summary!H:H,Table_Query_from_Mac10[[#This Row],[Juiceoc]])</f>
        <v>0</v>
      </c>
      <c r="P3183" s="47">
        <f>SUMIFS(Summary!D:D,Summary!H:H,Table_Query_from_Mac10[[#This Row],[Juiceoc]])</f>
        <v>0</v>
      </c>
      <c r="Q3183" s="47">
        <f>SUMIFS(Summary!E:E,Summary!H:H,Table_Query_from_Mac10[[#This Row],[Juiceoc]])</f>
        <v>0</v>
      </c>
      <c r="R3183" s="47">
        <f>Table_Query_from_Mac10[[#This Row],[Net Unit]]*(1+Table_Query_from_Mac10[[#This Row],[PriceIncreasebyType]])</f>
        <v>4.08</v>
      </c>
      <c r="S3183" s="47">
        <f>Table_Query_from_Mac10[[#This Row],[UnitPriceFuture]]*Table_Query_from_Mac10[[#This Row],[qtytoShipFuture]]</f>
        <v>81.599999999999994</v>
      </c>
      <c r="T3183" s="47">
        <f>ROUND(Table_Query_from_Mac10[[#This Row],[qty_to_ship]]*(1+Table_Query_from_Mac10[[#This Row],[VolumeIncreasebyType]]),0)</f>
        <v>20</v>
      </c>
      <c r="U3183" s="47">
        <f>Table_Query_from_Mac10[[#This Row],[qtytoShipFuture]]*Table_Query_from_Mac10[[#This Row],[Future-cost]]</f>
        <v>31.8</v>
      </c>
      <c r="V3183" s="47">
        <f>Table_Query_from_Mac10[[#This Row],[qtytoShipFuture]]-Table_Query_from_Mac10[[#This Row],[qty_to_ship]]</f>
        <v>0</v>
      </c>
      <c r="W3183" s="47">
        <f>Table_Query_from_Mac10[[#This Row],[UnitPriceFuture]]</f>
        <v>4.08</v>
      </c>
      <c r="X3183" s="47">
        <f>Table_Query_from_Mac10[[#This Row],[Unit Increase]]*Table_Query_from_Mac10[[#This Row],[UnitPriceFuture]]</f>
        <v>0</v>
      </c>
      <c r="Y3183" s="47">
        <f>Table_Query_from_Mac10[[#This Row],[Unit Increase]]*Table_Query_from_Mac10[[#This Row],[Future-cost]]</f>
        <v>0</v>
      </c>
      <c r="Z3183" s="47">
        <f>-(Table_Query_from_Mac10[[#This Row],[Incremental Sales]]+((Table_Query_from_Mac10[[#This Row],[Incremental Sales]]*-(SUM(Summary!$S$8:$S$9)))))*Summary!$S$18</f>
        <v>0</v>
      </c>
      <c r="AA3183" s="47">
        <f>IFERROR(Table_Query_from_Mac10[[#This Row],[Incremental Cost]]/Table_Query_from_Mac10[[#This Row],[Incremental Sales]],0)</f>
        <v>0</v>
      </c>
      <c r="AB3183" s="47">
        <f>IFERROR(Table_Query_from_Mac10[[#This Row],[TotalCostFuture]]/Table_Query_from_Mac10[[#This Row],[totalsalesFuture]],0)</f>
        <v>0.38970588235294124</v>
      </c>
      <c r="AN3183" s="31">
        <v>80</v>
      </c>
      <c r="AO3183">
        <f t="shared" si="98"/>
        <v>20</v>
      </c>
      <c r="AQ3183" s="31">
        <v>11.67</v>
      </c>
      <c r="AR3183">
        <f t="shared" si="99"/>
        <v>4.08</v>
      </c>
    </row>
    <row r="3184" spans="1:44" x14ac:dyDescent="0.25">
      <c r="A3184">
        <v>90327</v>
      </c>
      <c r="B3184">
        <v>2</v>
      </c>
      <c r="C3184" t="s">
        <v>55</v>
      </c>
      <c r="D3184" t="s">
        <v>81</v>
      </c>
      <c r="E3184">
        <v>9</v>
      </c>
      <c r="F3184">
        <v>1.23</v>
      </c>
      <c r="G3184">
        <v>3.42</v>
      </c>
      <c r="H3184" s="1">
        <v>44851</v>
      </c>
      <c r="I3184" s="20">
        <v>0</v>
      </c>
      <c r="J3184" s="47">
        <f>Table_Query_from_Mac10[[#This Row],[unit_price]]-(Table_Query_from_Mac10[[#This Row],[unit_price]]*(Table_Query_from_Mac10[[#This Row],[discount_pct]]/100))</f>
        <v>3.42</v>
      </c>
      <c r="K3184" s="47">
        <f>Table_Query_from_Mac10[[#This Row],[unit_cost]]</f>
        <v>1.23</v>
      </c>
      <c r="L3184" s="47">
        <f>Table_Query_from_Mac10[[#This Row],[Live-cost]]*(1+Table_Query_from_Mac10[[#This Row],[CogsIncreasebyTYPE]])</f>
        <v>1.23</v>
      </c>
      <c r="M3184" s="47">
        <f>Table_Query_from_Mac10[[#This Row],[Live-cost]]*Table_Query_from_Mac10[[#This Row],[qty_to_ship]]</f>
        <v>11.07</v>
      </c>
      <c r="N3184" s="47">
        <f>IF(Table_Query_from_Mac10[[#This Row],[item_no]]="KDA",-Table_Query_from_Mac10[[#This Row],[unit_price]],Table_Query_from_Mac10[[#This Row],[Net Unit]]*Table_Query_from_Mac10[[#This Row],[qty_to_ship]])</f>
        <v>30.78</v>
      </c>
      <c r="O3184" s="47">
        <f>SUMIFS(Summary!C:C,Summary!H:H,Table_Query_from_Mac10[[#This Row],[Juiceoc]])</f>
        <v>0</v>
      </c>
      <c r="P3184" s="47">
        <f>SUMIFS(Summary!D:D,Summary!H:H,Table_Query_from_Mac10[[#This Row],[Juiceoc]])</f>
        <v>0</v>
      </c>
      <c r="Q3184" s="47">
        <f>SUMIFS(Summary!E:E,Summary!H:H,Table_Query_from_Mac10[[#This Row],[Juiceoc]])</f>
        <v>0</v>
      </c>
      <c r="R3184" s="47">
        <f>Table_Query_from_Mac10[[#This Row],[Net Unit]]*(1+Table_Query_from_Mac10[[#This Row],[PriceIncreasebyType]])</f>
        <v>3.42</v>
      </c>
      <c r="S3184" s="47">
        <f>Table_Query_from_Mac10[[#This Row],[UnitPriceFuture]]*Table_Query_from_Mac10[[#This Row],[qtytoShipFuture]]</f>
        <v>30.78</v>
      </c>
      <c r="T3184" s="47">
        <f>ROUND(Table_Query_from_Mac10[[#This Row],[qty_to_ship]]*(1+Table_Query_from_Mac10[[#This Row],[VolumeIncreasebyType]]),0)</f>
        <v>9</v>
      </c>
      <c r="U3184" s="47">
        <f>Table_Query_from_Mac10[[#This Row],[qtytoShipFuture]]*Table_Query_from_Mac10[[#This Row],[Future-cost]]</f>
        <v>11.07</v>
      </c>
      <c r="V3184" s="47">
        <f>Table_Query_from_Mac10[[#This Row],[qtytoShipFuture]]-Table_Query_from_Mac10[[#This Row],[qty_to_ship]]</f>
        <v>0</v>
      </c>
      <c r="W3184" s="47">
        <f>Table_Query_from_Mac10[[#This Row],[UnitPriceFuture]]</f>
        <v>3.42</v>
      </c>
      <c r="X3184" s="47">
        <f>Table_Query_from_Mac10[[#This Row],[Unit Increase]]*Table_Query_from_Mac10[[#This Row],[UnitPriceFuture]]</f>
        <v>0</v>
      </c>
      <c r="Y3184" s="47">
        <f>Table_Query_from_Mac10[[#This Row],[Unit Increase]]*Table_Query_from_Mac10[[#This Row],[Future-cost]]</f>
        <v>0</v>
      </c>
      <c r="Z3184" s="47">
        <f>-(Table_Query_from_Mac10[[#This Row],[Incremental Sales]]+((Table_Query_from_Mac10[[#This Row],[Incremental Sales]]*-(SUM(Summary!$S$8:$S$9)))))*Summary!$S$18</f>
        <v>0</v>
      </c>
      <c r="AA3184" s="47">
        <f>IFERROR(Table_Query_from_Mac10[[#This Row],[Incremental Cost]]/Table_Query_from_Mac10[[#This Row],[Incremental Sales]],0)</f>
        <v>0</v>
      </c>
      <c r="AB3184" s="47">
        <f>IFERROR(Table_Query_from_Mac10[[#This Row],[TotalCostFuture]]/Table_Query_from_Mac10[[#This Row],[totalsalesFuture]],0)</f>
        <v>0.35964912280701755</v>
      </c>
      <c r="AN3184" s="30">
        <v>36</v>
      </c>
      <c r="AO3184">
        <f t="shared" si="98"/>
        <v>9</v>
      </c>
      <c r="AQ3184" s="30">
        <v>9.76</v>
      </c>
      <c r="AR3184">
        <f t="shared" si="99"/>
        <v>3.42</v>
      </c>
    </row>
    <row r="3185" spans="1:44" x14ac:dyDescent="0.25">
      <c r="A3185">
        <v>90327</v>
      </c>
      <c r="B3185">
        <v>3</v>
      </c>
      <c r="C3185" t="s">
        <v>55</v>
      </c>
      <c r="D3185" t="s">
        <v>81</v>
      </c>
      <c r="E3185">
        <v>3</v>
      </c>
      <c r="F3185">
        <v>3.14</v>
      </c>
      <c r="G3185">
        <v>8.5500000000000007</v>
      </c>
      <c r="H3185" s="1">
        <v>44851</v>
      </c>
      <c r="I3185" s="20">
        <v>0</v>
      </c>
      <c r="J3185" s="47">
        <f>Table_Query_from_Mac10[[#This Row],[unit_price]]-(Table_Query_from_Mac10[[#This Row],[unit_price]]*(Table_Query_from_Mac10[[#This Row],[discount_pct]]/100))</f>
        <v>8.5500000000000007</v>
      </c>
      <c r="K3185" s="47">
        <f>Table_Query_from_Mac10[[#This Row],[unit_cost]]</f>
        <v>3.14</v>
      </c>
      <c r="L3185" s="47">
        <f>Table_Query_from_Mac10[[#This Row],[Live-cost]]*(1+Table_Query_from_Mac10[[#This Row],[CogsIncreasebyTYPE]])</f>
        <v>3.14</v>
      </c>
      <c r="M3185" s="47">
        <f>Table_Query_from_Mac10[[#This Row],[Live-cost]]*Table_Query_from_Mac10[[#This Row],[qty_to_ship]]</f>
        <v>9.42</v>
      </c>
      <c r="N3185" s="47">
        <f>IF(Table_Query_from_Mac10[[#This Row],[item_no]]="KDA",-Table_Query_from_Mac10[[#This Row],[unit_price]],Table_Query_from_Mac10[[#This Row],[Net Unit]]*Table_Query_from_Mac10[[#This Row],[qty_to_ship]])</f>
        <v>25.650000000000002</v>
      </c>
      <c r="O3185" s="47">
        <f>SUMIFS(Summary!C:C,Summary!H:H,Table_Query_from_Mac10[[#This Row],[Juiceoc]])</f>
        <v>0</v>
      </c>
      <c r="P3185" s="47">
        <f>SUMIFS(Summary!D:D,Summary!H:H,Table_Query_from_Mac10[[#This Row],[Juiceoc]])</f>
        <v>0</v>
      </c>
      <c r="Q3185" s="47">
        <f>SUMIFS(Summary!E:E,Summary!H:H,Table_Query_from_Mac10[[#This Row],[Juiceoc]])</f>
        <v>0</v>
      </c>
      <c r="R3185" s="47">
        <f>Table_Query_from_Mac10[[#This Row],[Net Unit]]*(1+Table_Query_from_Mac10[[#This Row],[PriceIncreasebyType]])</f>
        <v>8.5500000000000007</v>
      </c>
      <c r="S3185" s="47">
        <f>Table_Query_from_Mac10[[#This Row],[UnitPriceFuture]]*Table_Query_from_Mac10[[#This Row],[qtytoShipFuture]]</f>
        <v>25.650000000000002</v>
      </c>
      <c r="T3185" s="47">
        <f>ROUND(Table_Query_from_Mac10[[#This Row],[qty_to_ship]]*(1+Table_Query_from_Mac10[[#This Row],[VolumeIncreasebyType]]),0)</f>
        <v>3</v>
      </c>
      <c r="U3185" s="47">
        <f>Table_Query_from_Mac10[[#This Row],[qtytoShipFuture]]*Table_Query_from_Mac10[[#This Row],[Future-cost]]</f>
        <v>9.42</v>
      </c>
      <c r="V3185" s="47">
        <f>Table_Query_from_Mac10[[#This Row],[qtytoShipFuture]]-Table_Query_from_Mac10[[#This Row],[qty_to_ship]]</f>
        <v>0</v>
      </c>
      <c r="W3185" s="47">
        <f>Table_Query_from_Mac10[[#This Row],[UnitPriceFuture]]</f>
        <v>8.5500000000000007</v>
      </c>
      <c r="X3185" s="47">
        <f>Table_Query_from_Mac10[[#This Row],[Unit Increase]]*Table_Query_from_Mac10[[#This Row],[UnitPriceFuture]]</f>
        <v>0</v>
      </c>
      <c r="Y3185" s="47">
        <f>Table_Query_from_Mac10[[#This Row],[Unit Increase]]*Table_Query_from_Mac10[[#This Row],[Future-cost]]</f>
        <v>0</v>
      </c>
      <c r="Z3185" s="47">
        <f>-(Table_Query_from_Mac10[[#This Row],[Incremental Sales]]+((Table_Query_from_Mac10[[#This Row],[Incremental Sales]]*-(SUM(Summary!$S$8:$S$9)))))*Summary!$S$18</f>
        <v>0</v>
      </c>
      <c r="AA3185" s="47">
        <f>IFERROR(Table_Query_from_Mac10[[#This Row],[Incremental Cost]]/Table_Query_from_Mac10[[#This Row],[Incremental Sales]],0)</f>
        <v>0</v>
      </c>
      <c r="AB3185" s="47">
        <f>IFERROR(Table_Query_from_Mac10[[#This Row],[TotalCostFuture]]/Table_Query_from_Mac10[[#This Row],[totalsalesFuture]],0)</f>
        <v>0.36725146198830405</v>
      </c>
      <c r="AN3185" s="31">
        <v>12</v>
      </c>
      <c r="AO3185">
        <f t="shared" si="98"/>
        <v>3</v>
      </c>
      <c r="AQ3185" s="31">
        <v>24.43</v>
      </c>
      <c r="AR3185">
        <f t="shared" si="99"/>
        <v>8.5500000000000007</v>
      </c>
    </row>
    <row r="3186" spans="1:44" x14ac:dyDescent="0.25">
      <c r="A3186">
        <v>90327</v>
      </c>
      <c r="B3186">
        <v>4</v>
      </c>
      <c r="C3186" t="s">
        <v>55</v>
      </c>
      <c r="D3186" t="s">
        <v>81</v>
      </c>
      <c r="E3186">
        <v>6</v>
      </c>
      <c r="F3186">
        <v>7.41</v>
      </c>
      <c r="G3186">
        <v>16.329999999999998</v>
      </c>
      <c r="H3186" s="1">
        <v>44851</v>
      </c>
      <c r="I3186" s="20">
        <v>0</v>
      </c>
      <c r="J3186" s="47">
        <f>Table_Query_from_Mac10[[#This Row],[unit_price]]-(Table_Query_from_Mac10[[#This Row],[unit_price]]*(Table_Query_from_Mac10[[#This Row],[discount_pct]]/100))</f>
        <v>16.329999999999998</v>
      </c>
      <c r="K3186" s="47">
        <f>Table_Query_from_Mac10[[#This Row],[unit_cost]]</f>
        <v>7.41</v>
      </c>
      <c r="L3186" s="47">
        <f>Table_Query_from_Mac10[[#This Row],[Live-cost]]*(1+Table_Query_from_Mac10[[#This Row],[CogsIncreasebyTYPE]])</f>
        <v>7.41</v>
      </c>
      <c r="M3186" s="47">
        <f>Table_Query_from_Mac10[[#This Row],[Live-cost]]*Table_Query_from_Mac10[[#This Row],[qty_to_ship]]</f>
        <v>44.46</v>
      </c>
      <c r="N3186" s="47">
        <f>IF(Table_Query_from_Mac10[[#This Row],[item_no]]="KDA",-Table_Query_from_Mac10[[#This Row],[unit_price]],Table_Query_from_Mac10[[#This Row],[Net Unit]]*Table_Query_from_Mac10[[#This Row],[qty_to_ship]])</f>
        <v>97.97999999999999</v>
      </c>
      <c r="O3186" s="47">
        <f>SUMIFS(Summary!C:C,Summary!H:H,Table_Query_from_Mac10[[#This Row],[Juiceoc]])</f>
        <v>0</v>
      </c>
      <c r="P3186" s="47">
        <f>SUMIFS(Summary!D:D,Summary!H:H,Table_Query_from_Mac10[[#This Row],[Juiceoc]])</f>
        <v>0</v>
      </c>
      <c r="Q3186" s="47">
        <f>SUMIFS(Summary!E:E,Summary!H:H,Table_Query_from_Mac10[[#This Row],[Juiceoc]])</f>
        <v>0</v>
      </c>
      <c r="R3186" s="47">
        <f>Table_Query_from_Mac10[[#This Row],[Net Unit]]*(1+Table_Query_from_Mac10[[#This Row],[PriceIncreasebyType]])</f>
        <v>16.329999999999998</v>
      </c>
      <c r="S3186" s="47">
        <f>Table_Query_from_Mac10[[#This Row],[UnitPriceFuture]]*Table_Query_from_Mac10[[#This Row],[qtytoShipFuture]]</f>
        <v>97.97999999999999</v>
      </c>
      <c r="T3186" s="47">
        <f>ROUND(Table_Query_from_Mac10[[#This Row],[qty_to_ship]]*(1+Table_Query_from_Mac10[[#This Row],[VolumeIncreasebyType]]),0)</f>
        <v>6</v>
      </c>
      <c r="U3186" s="47">
        <f>Table_Query_from_Mac10[[#This Row],[qtytoShipFuture]]*Table_Query_from_Mac10[[#This Row],[Future-cost]]</f>
        <v>44.46</v>
      </c>
      <c r="V3186" s="47">
        <f>Table_Query_from_Mac10[[#This Row],[qtytoShipFuture]]-Table_Query_from_Mac10[[#This Row],[qty_to_ship]]</f>
        <v>0</v>
      </c>
      <c r="W3186" s="47">
        <f>Table_Query_from_Mac10[[#This Row],[UnitPriceFuture]]</f>
        <v>16.329999999999998</v>
      </c>
      <c r="X3186" s="47">
        <f>Table_Query_from_Mac10[[#This Row],[Unit Increase]]*Table_Query_from_Mac10[[#This Row],[UnitPriceFuture]]</f>
        <v>0</v>
      </c>
      <c r="Y3186" s="47">
        <f>Table_Query_from_Mac10[[#This Row],[Unit Increase]]*Table_Query_from_Mac10[[#This Row],[Future-cost]]</f>
        <v>0</v>
      </c>
      <c r="Z3186" s="47">
        <f>-(Table_Query_from_Mac10[[#This Row],[Incremental Sales]]+((Table_Query_from_Mac10[[#This Row],[Incremental Sales]]*-(SUM(Summary!$S$8:$S$9)))))*Summary!$S$18</f>
        <v>0</v>
      </c>
      <c r="AA3186" s="47">
        <f>IFERROR(Table_Query_from_Mac10[[#This Row],[Incremental Cost]]/Table_Query_from_Mac10[[#This Row],[Incremental Sales]],0)</f>
        <v>0</v>
      </c>
      <c r="AB3186" s="47">
        <f>IFERROR(Table_Query_from_Mac10[[#This Row],[TotalCostFuture]]/Table_Query_from_Mac10[[#This Row],[totalsalesFuture]],0)</f>
        <v>0.45376607470912439</v>
      </c>
      <c r="AN3186" s="30">
        <v>24</v>
      </c>
      <c r="AO3186">
        <f t="shared" si="98"/>
        <v>6</v>
      </c>
      <c r="AQ3186" s="30">
        <v>46.66</v>
      </c>
      <c r="AR3186">
        <f t="shared" si="99"/>
        <v>16.329999999999998</v>
      </c>
    </row>
    <row r="3187" spans="1:44" x14ac:dyDescent="0.25">
      <c r="A3187">
        <v>90327</v>
      </c>
      <c r="B3187">
        <v>6</v>
      </c>
      <c r="C3187" t="s">
        <v>55</v>
      </c>
      <c r="D3187" t="s">
        <v>81</v>
      </c>
      <c r="E3187">
        <v>32</v>
      </c>
      <c r="F3187">
        <v>6.91</v>
      </c>
      <c r="G3187">
        <v>14.87</v>
      </c>
      <c r="H3187" s="1">
        <v>44851</v>
      </c>
      <c r="I3187" s="20">
        <v>0</v>
      </c>
      <c r="J3187" s="47">
        <f>Table_Query_from_Mac10[[#This Row],[unit_price]]-(Table_Query_from_Mac10[[#This Row],[unit_price]]*(Table_Query_from_Mac10[[#This Row],[discount_pct]]/100))</f>
        <v>14.87</v>
      </c>
      <c r="K3187" s="47">
        <f>Table_Query_from_Mac10[[#This Row],[unit_cost]]</f>
        <v>6.91</v>
      </c>
      <c r="L3187" s="47">
        <f>Table_Query_from_Mac10[[#This Row],[Live-cost]]*(1+Table_Query_from_Mac10[[#This Row],[CogsIncreasebyTYPE]])</f>
        <v>6.91</v>
      </c>
      <c r="M3187" s="47">
        <f>Table_Query_from_Mac10[[#This Row],[Live-cost]]*Table_Query_from_Mac10[[#This Row],[qty_to_ship]]</f>
        <v>221.12</v>
      </c>
      <c r="N3187" s="47">
        <f>IF(Table_Query_from_Mac10[[#This Row],[item_no]]="KDA",-Table_Query_from_Mac10[[#This Row],[unit_price]],Table_Query_from_Mac10[[#This Row],[Net Unit]]*Table_Query_from_Mac10[[#This Row],[qty_to_ship]])</f>
        <v>475.84</v>
      </c>
      <c r="O3187" s="47">
        <f>SUMIFS(Summary!C:C,Summary!H:H,Table_Query_from_Mac10[[#This Row],[Juiceoc]])</f>
        <v>0</v>
      </c>
      <c r="P3187" s="47">
        <f>SUMIFS(Summary!D:D,Summary!H:H,Table_Query_from_Mac10[[#This Row],[Juiceoc]])</f>
        <v>0</v>
      </c>
      <c r="Q3187" s="47">
        <f>SUMIFS(Summary!E:E,Summary!H:H,Table_Query_from_Mac10[[#This Row],[Juiceoc]])</f>
        <v>0</v>
      </c>
      <c r="R3187" s="47">
        <f>Table_Query_from_Mac10[[#This Row],[Net Unit]]*(1+Table_Query_from_Mac10[[#This Row],[PriceIncreasebyType]])</f>
        <v>14.87</v>
      </c>
      <c r="S3187" s="47">
        <f>Table_Query_from_Mac10[[#This Row],[UnitPriceFuture]]*Table_Query_from_Mac10[[#This Row],[qtytoShipFuture]]</f>
        <v>475.84</v>
      </c>
      <c r="T3187" s="47">
        <f>ROUND(Table_Query_from_Mac10[[#This Row],[qty_to_ship]]*(1+Table_Query_from_Mac10[[#This Row],[VolumeIncreasebyType]]),0)</f>
        <v>32</v>
      </c>
      <c r="U3187" s="47">
        <f>Table_Query_from_Mac10[[#This Row],[qtytoShipFuture]]*Table_Query_from_Mac10[[#This Row],[Future-cost]]</f>
        <v>221.12</v>
      </c>
      <c r="V3187" s="47">
        <f>Table_Query_from_Mac10[[#This Row],[qtytoShipFuture]]-Table_Query_from_Mac10[[#This Row],[qty_to_ship]]</f>
        <v>0</v>
      </c>
      <c r="W3187" s="47">
        <f>Table_Query_from_Mac10[[#This Row],[UnitPriceFuture]]</f>
        <v>14.87</v>
      </c>
      <c r="X3187" s="47">
        <f>Table_Query_from_Mac10[[#This Row],[Unit Increase]]*Table_Query_from_Mac10[[#This Row],[UnitPriceFuture]]</f>
        <v>0</v>
      </c>
      <c r="Y3187" s="47">
        <f>Table_Query_from_Mac10[[#This Row],[Unit Increase]]*Table_Query_from_Mac10[[#This Row],[Future-cost]]</f>
        <v>0</v>
      </c>
      <c r="Z3187" s="47">
        <f>-(Table_Query_from_Mac10[[#This Row],[Incremental Sales]]+((Table_Query_from_Mac10[[#This Row],[Incremental Sales]]*-(SUM(Summary!$S$8:$S$9)))))*Summary!$S$18</f>
        <v>0</v>
      </c>
      <c r="AA3187" s="47">
        <f>IFERROR(Table_Query_from_Mac10[[#This Row],[Incremental Cost]]/Table_Query_from_Mac10[[#This Row],[Incremental Sales]],0)</f>
        <v>0</v>
      </c>
      <c r="AB3187" s="47">
        <f>IFERROR(Table_Query_from_Mac10[[#This Row],[TotalCostFuture]]/Table_Query_from_Mac10[[#This Row],[totalsalesFuture]],0)</f>
        <v>0.46469401479488909</v>
      </c>
      <c r="AN3187" s="31">
        <v>128</v>
      </c>
      <c r="AO3187">
        <f t="shared" si="98"/>
        <v>32</v>
      </c>
      <c r="AQ3187" s="31">
        <v>42.49</v>
      </c>
      <c r="AR3187">
        <f t="shared" si="99"/>
        <v>14.87</v>
      </c>
    </row>
    <row r="3188" spans="1:44" x14ac:dyDescent="0.25">
      <c r="A3188">
        <v>90327</v>
      </c>
      <c r="B3188">
        <v>9</v>
      </c>
      <c r="C3188" t="s">
        <v>55</v>
      </c>
      <c r="D3188" t="s">
        <v>81</v>
      </c>
      <c r="E3188">
        <v>60</v>
      </c>
      <c r="F3188">
        <v>5.71</v>
      </c>
      <c r="G3188">
        <v>12.11</v>
      </c>
      <c r="H3188" s="1">
        <v>44851</v>
      </c>
      <c r="I3188" s="20">
        <v>0</v>
      </c>
      <c r="J3188" s="47">
        <f>Table_Query_from_Mac10[[#This Row],[unit_price]]-(Table_Query_from_Mac10[[#This Row],[unit_price]]*(Table_Query_from_Mac10[[#This Row],[discount_pct]]/100))</f>
        <v>12.11</v>
      </c>
      <c r="K3188" s="47">
        <f>Table_Query_from_Mac10[[#This Row],[unit_cost]]</f>
        <v>5.71</v>
      </c>
      <c r="L3188" s="47">
        <f>Table_Query_from_Mac10[[#This Row],[Live-cost]]*(1+Table_Query_from_Mac10[[#This Row],[CogsIncreasebyTYPE]])</f>
        <v>5.71</v>
      </c>
      <c r="M3188" s="47">
        <f>Table_Query_from_Mac10[[#This Row],[Live-cost]]*Table_Query_from_Mac10[[#This Row],[qty_to_ship]]</f>
        <v>342.6</v>
      </c>
      <c r="N3188" s="47">
        <f>IF(Table_Query_from_Mac10[[#This Row],[item_no]]="KDA",-Table_Query_from_Mac10[[#This Row],[unit_price]],Table_Query_from_Mac10[[#This Row],[Net Unit]]*Table_Query_from_Mac10[[#This Row],[qty_to_ship]])</f>
        <v>726.59999999999991</v>
      </c>
      <c r="O3188" s="47">
        <f>SUMIFS(Summary!C:C,Summary!H:H,Table_Query_from_Mac10[[#This Row],[Juiceoc]])</f>
        <v>0</v>
      </c>
      <c r="P3188" s="47">
        <f>SUMIFS(Summary!D:D,Summary!H:H,Table_Query_from_Mac10[[#This Row],[Juiceoc]])</f>
        <v>0</v>
      </c>
      <c r="Q3188" s="47">
        <f>SUMIFS(Summary!E:E,Summary!H:H,Table_Query_from_Mac10[[#This Row],[Juiceoc]])</f>
        <v>0</v>
      </c>
      <c r="R3188" s="47">
        <f>Table_Query_from_Mac10[[#This Row],[Net Unit]]*(1+Table_Query_from_Mac10[[#This Row],[PriceIncreasebyType]])</f>
        <v>12.11</v>
      </c>
      <c r="S3188" s="47">
        <f>Table_Query_from_Mac10[[#This Row],[UnitPriceFuture]]*Table_Query_from_Mac10[[#This Row],[qtytoShipFuture]]</f>
        <v>726.59999999999991</v>
      </c>
      <c r="T3188" s="47">
        <f>ROUND(Table_Query_from_Mac10[[#This Row],[qty_to_ship]]*(1+Table_Query_from_Mac10[[#This Row],[VolumeIncreasebyType]]),0)</f>
        <v>60</v>
      </c>
      <c r="U3188" s="47">
        <f>Table_Query_from_Mac10[[#This Row],[qtytoShipFuture]]*Table_Query_from_Mac10[[#This Row],[Future-cost]]</f>
        <v>342.6</v>
      </c>
      <c r="V3188" s="47">
        <f>Table_Query_from_Mac10[[#This Row],[qtytoShipFuture]]-Table_Query_from_Mac10[[#This Row],[qty_to_ship]]</f>
        <v>0</v>
      </c>
      <c r="W3188" s="47">
        <f>Table_Query_from_Mac10[[#This Row],[UnitPriceFuture]]</f>
        <v>12.11</v>
      </c>
      <c r="X3188" s="47">
        <f>Table_Query_from_Mac10[[#This Row],[Unit Increase]]*Table_Query_from_Mac10[[#This Row],[UnitPriceFuture]]</f>
        <v>0</v>
      </c>
      <c r="Y3188" s="47">
        <f>Table_Query_from_Mac10[[#This Row],[Unit Increase]]*Table_Query_from_Mac10[[#This Row],[Future-cost]]</f>
        <v>0</v>
      </c>
      <c r="Z3188" s="47">
        <f>-(Table_Query_from_Mac10[[#This Row],[Incremental Sales]]+((Table_Query_from_Mac10[[#This Row],[Incremental Sales]]*-(SUM(Summary!$S$8:$S$9)))))*Summary!$S$18</f>
        <v>0</v>
      </c>
      <c r="AA3188" s="47">
        <f>IFERROR(Table_Query_from_Mac10[[#This Row],[Incremental Cost]]/Table_Query_from_Mac10[[#This Row],[Incremental Sales]],0)</f>
        <v>0</v>
      </c>
      <c r="AB3188" s="47">
        <f>IFERROR(Table_Query_from_Mac10[[#This Row],[TotalCostFuture]]/Table_Query_from_Mac10[[#This Row],[totalsalesFuture]],0)</f>
        <v>0.47151114781172593</v>
      </c>
      <c r="AN3188" s="30">
        <v>240</v>
      </c>
      <c r="AO3188">
        <f t="shared" si="98"/>
        <v>60</v>
      </c>
      <c r="AQ3188" s="30">
        <v>34.6</v>
      </c>
      <c r="AR3188">
        <f t="shared" si="99"/>
        <v>12.11</v>
      </c>
    </row>
    <row r="3189" spans="1:44" x14ac:dyDescent="0.25">
      <c r="A3189">
        <v>90327</v>
      </c>
      <c r="B3189">
        <v>10</v>
      </c>
      <c r="C3189" t="s">
        <v>55</v>
      </c>
      <c r="D3189" t="s">
        <v>81</v>
      </c>
      <c r="E3189">
        <v>12</v>
      </c>
      <c r="F3189">
        <v>8.23</v>
      </c>
      <c r="G3189">
        <v>17.760000000000002</v>
      </c>
      <c r="H3189" s="1">
        <v>44851</v>
      </c>
      <c r="I3189" s="20">
        <v>0</v>
      </c>
      <c r="J3189" s="47">
        <f>Table_Query_from_Mac10[[#This Row],[unit_price]]-(Table_Query_from_Mac10[[#This Row],[unit_price]]*(Table_Query_from_Mac10[[#This Row],[discount_pct]]/100))</f>
        <v>17.760000000000002</v>
      </c>
      <c r="K3189" s="47">
        <f>Table_Query_from_Mac10[[#This Row],[unit_cost]]</f>
        <v>8.23</v>
      </c>
      <c r="L3189" s="47">
        <f>Table_Query_from_Mac10[[#This Row],[Live-cost]]*(1+Table_Query_from_Mac10[[#This Row],[CogsIncreasebyTYPE]])</f>
        <v>8.23</v>
      </c>
      <c r="M3189" s="47">
        <f>Table_Query_from_Mac10[[#This Row],[Live-cost]]*Table_Query_from_Mac10[[#This Row],[qty_to_ship]]</f>
        <v>98.76</v>
      </c>
      <c r="N3189" s="47">
        <f>IF(Table_Query_from_Mac10[[#This Row],[item_no]]="KDA",-Table_Query_from_Mac10[[#This Row],[unit_price]],Table_Query_from_Mac10[[#This Row],[Net Unit]]*Table_Query_from_Mac10[[#This Row],[qty_to_ship]])</f>
        <v>213.12</v>
      </c>
      <c r="O3189" s="47">
        <f>SUMIFS(Summary!C:C,Summary!H:H,Table_Query_from_Mac10[[#This Row],[Juiceoc]])</f>
        <v>0</v>
      </c>
      <c r="P3189" s="47">
        <f>SUMIFS(Summary!D:D,Summary!H:H,Table_Query_from_Mac10[[#This Row],[Juiceoc]])</f>
        <v>0</v>
      </c>
      <c r="Q3189" s="47">
        <f>SUMIFS(Summary!E:E,Summary!H:H,Table_Query_from_Mac10[[#This Row],[Juiceoc]])</f>
        <v>0</v>
      </c>
      <c r="R3189" s="47">
        <f>Table_Query_from_Mac10[[#This Row],[Net Unit]]*(1+Table_Query_from_Mac10[[#This Row],[PriceIncreasebyType]])</f>
        <v>17.760000000000002</v>
      </c>
      <c r="S3189" s="47">
        <f>Table_Query_from_Mac10[[#This Row],[UnitPriceFuture]]*Table_Query_from_Mac10[[#This Row],[qtytoShipFuture]]</f>
        <v>213.12</v>
      </c>
      <c r="T3189" s="47">
        <f>ROUND(Table_Query_from_Mac10[[#This Row],[qty_to_ship]]*(1+Table_Query_from_Mac10[[#This Row],[VolumeIncreasebyType]]),0)</f>
        <v>12</v>
      </c>
      <c r="U3189" s="47">
        <f>Table_Query_from_Mac10[[#This Row],[qtytoShipFuture]]*Table_Query_from_Mac10[[#This Row],[Future-cost]]</f>
        <v>98.76</v>
      </c>
      <c r="V3189" s="47">
        <f>Table_Query_from_Mac10[[#This Row],[qtytoShipFuture]]-Table_Query_from_Mac10[[#This Row],[qty_to_ship]]</f>
        <v>0</v>
      </c>
      <c r="W3189" s="47">
        <f>Table_Query_from_Mac10[[#This Row],[UnitPriceFuture]]</f>
        <v>17.760000000000002</v>
      </c>
      <c r="X3189" s="47">
        <f>Table_Query_from_Mac10[[#This Row],[Unit Increase]]*Table_Query_from_Mac10[[#This Row],[UnitPriceFuture]]</f>
        <v>0</v>
      </c>
      <c r="Y3189" s="47">
        <f>Table_Query_from_Mac10[[#This Row],[Unit Increase]]*Table_Query_from_Mac10[[#This Row],[Future-cost]]</f>
        <v>0</v>
      </c>
      <c r="Z3189" s="47">
        <f>-(Table_Query_from_Mac10[[#This Row],[Incremental Sales]]+((Table_Query_from_Mac10[[#This Row],[Incremental Sales]]*-(SUM(Summary!$S$8:$S$9)))))*Summary!$S$18</f>
        <v>0</v>
      </c>
      <c r="AA3189" s="47">
        <f>IFERROR(Table_Query_from_Mac10[[#This Row],[Incremental Cost]]/Table_Query_from_Mac10[[#This Row],[Incremental Sales]],0)</f>
        <v>0</v>
      </c>
      <c r="AB3189" s="47">
        <f>IFERROR(Table_Query_from_Mac10[[#This Row],[TotalCostFuture]]/Table_Query_from_Mac10[[#This Row],[totalsalesFuture]],0)</f>
        <v>0.46340090090090091</v>
      </c>
      <c r="AN3189" s="31">
        <v>48</v>
      </c>
      <c r="AO3189">
        <f t="shared" si="98"/>
        <v>12</v>
      </c>
      <c r="AQ3189" s="31">
        <v>50.73</v>
      </c>
      <c r="AR3189">
        <f t="shared" si="99"/>
        <v>17.760000000000002</v>
      </c>
    </row>
    <row r="3190" spans="1:44" x14ac:dyDescent="0.25">
      <c r="A3190">
        <v>90327</v>
      </c>
      <c r="B3190">
        <v>11</v>
      </c>
      <c r="C3190" t="s">
        <v>55</v>
      </c>
      <c r="D3190" t="s">
        <v>81</v>
      </c>
      <c r="E3190">
        <v>16</v>
      </c>
      <c r="F3190">
        <v>6.28</v>
      </c>
      <c r="G3190">
        <v>13.6</v>
      </c>
      <c r="H3190" s="1">
        <v>44851</v>
      </c>
      <c r="I3190" s="20">
        <v>0</v>
      </c>
      <c r="J3190" s="47">
        <f>Table_Query_from_Mac10[[#This Row],[unit_price]]-(Table_Query_from_Mac10[[#This Row],[unit_price]]*(Table_Query_from_Mac10[[#This Row],[discount_pct]]/100))</f>
        <v>13.6</v>
      </c>
      <c r="K3190" s="47">
        <f>Table_Query_from_Mac10[[#This Row],[unit_cost]]</f>
        <v>6.28</v>
      </c>
      <c r="L3190" s="47">
        <f>Table_Query_from_Mac10[[#This Row],[Live-cost]]*(1+Table_Query_from_Mac10[[#This Row],[CogsIncreasebyTYPE]])</f>
        <v>6.28</v>
      </c>
      <c r="M3190" s="47">
        <f>Table_Query_from_Mac10[[#This Row],[Live-cost]]*Table_Query_from_Mac10[[#This Row],[qty_to_ship]]</f>
        <v>100.48</v>
      </c>
      <c r="N3190" s="47">
        <f>IF(Table_Query_from_Mac10[[#This Row],[item_no]]="KDA",-Table_Query_from_Mac10[[#This Row],[unit_price]],Table_Query_from_Mac10[[#This Row],[Net Unit]]*Table_Query_from_Mac10[[#This Row],[qty_to_ship]])</f>
        <v>217.6</v>
      </c>
      <c r="O3190" s="47">
        <f>SUMIFS(Summary!C:C,Summary!H:H,Table_Query_from_Mac10[[#This Row],[Juiceoc]])</f>
        <v>0</v>
      </c>
      <c r="P3190" s="47">
        <f>SUMIFS(Summary!D:D,Summary!H:H,Table_Query_from_Mac10[[#This Row],[Juiceoc]])</f>
        <v>0</v>
      </c>
      <c r="Q3190" s="47">
        <f>SUMIFS(Summary!E:E,Summary!H:H,Table_Query_from_Mac10[[#This Row],[Juiceoc]])</f>
        <v>0</v>
      </c>
      <c r="R3190" s="47">
        <f>Table_Query_from_Mac10[[#This Row],[Net Unit]]*(1+Table_Query_from_Mac10[[#This Row],[PriceIncreasebyType]])</f>
        <v>13.6</v>
      </c>
      <c r="S3190" s="47">
        <f>Table_Query_from_Mac10[[#This Row],[UnitPriceFuture]]*Table_Query_from_Mac10[[#This Row],[qtytoShipFuture]]</f>
        <v>217.6</v>
      </c>
      <c r="T3190" s="47">
        <f>ROUND(Table_Query_from_Mac10[[#This Row],[qty_to_ship]]*(1+Table_Query_from_Mac10[[#This Row],[VolumeIncreasebyType]]),0)</f>
        <v>16</v>
      </c>
      <c r="U3190" s="47">
        <f>Table_Query_from_Mac10[[#This Row],[qtytoShipFuture]]*Table_Query_from_Mac10[[#This Row],[Future-cost]]</f>
        <v>100.48</v>
      </c>
      <c r="V3190" s="47">
        <f>Table_Query_from_Mac10[[#This Row],[qtytoShipFuture]]-Table_Query_from_Mac10[[#This Row],[qty_to_ship]]</f>
        <v>0</v>
      </c>
      <c r="W3190" s="47">
        <f>Table_Query_from_Mac10[[#This Row],[UnitPriceFuture]]</f>
        <v>13.6</v>
      </c>
      <c r="X3190" s="47">
        <f>Table_Query_from_Mac10[[#This Row],[Unit Increase]]*Table_Query_from_Mac10[[#This Row],[UnitPriceFuture]]</f>
        <v>0</v>
      </c>
      <c r="Y3190" s="47">
        <f>Table_Query_from_Mac10[[#This Row],[Unit Increase]]*Table_Query_from_Mac10[[#This Row],[Future-cost]]</f>
        <v>0</v>
      </c>
      <c r="Z3190" s="47">
        <f>-(Table_Query_from_Mac10[[#This Row],[Incremental Sales]]+((Table_Query_from_Mac10[[#This Row],[Incremental Sales]]*-(SUM(Summary!$S$8:$S$9)))))*Summary!$S$18</f>
        <v>0</v>
      </c>
      <c r="AA3190" s="47">
        <f>IFERROR(Table_Query_from_Mac10[[#This Row],[Incremental Cost]]/Table_Query_from_Mac10[[#This Row],[Incremental Sales]],0)</f>
        <v>0</v>
      </c>
      <c r="AB3190" s="47">
        <f>IFERROR(Table_Query_from_Mac10[[#This Row],[TotalCostFuture]]/Table_Query_from_Mac10[[#This Row],[totalsalesFuture]],0)</f>
        <v>0.46176470588235297</v>
      </c>
      <c r="AN3190" s="30">
        <v>64</v>
      </c>
      <c r="AO3190">
        <f t="shared" si="98"/>
        <v>16</v>
      </c>
      <c r="AQ3190" s="30">
        <v>38.86</v>
      </c>
      <c r="AR3190">
        <f t="shared" si="99"/>
        <v>13.6</v>
      </c>
    </row>
    <row r="3191" spans="1:44" x14ac:dyDescent="0.25">
      <c r="A3191">
        <v>90328</v>
      </c>
      <c r="B3191">
        <v>1</v>
      </c>
      <c r="C3191" t="s">
        <v>55</v>
      </c>
      <c r="D3191" t="s">
        <v>81</v>
      </c>
      <c r="E3191">
        <v>20</v>
      </c>
      <c r="F3191">
        <v>5.71</v>
      </c>
      <c r="G3191">
        <v>12.05</v>
      </c>
      <c r="H3191" s="1">
        <v>44840</v>
      </c>
      <c r="I3191" s="20">
        <v>0</v>
      </c>
      <c r="J3191" s="47">
        <f>Table_Query_from_Mac10[[#This Row],[unit_price]]-(Table_Query_from_Mac10[[#This Row],[unit_price]]*(Table_Query_from_Mac10[[#This Row],[discount_pct]]/100))</f>
        <v>12.05</v>
      </c>
      <c r="K3191" s="47">
        <f>Table_Query_from_Mac10[[#This Row],[unit_cost]]</f>
        <v>5.71</v>
      </c>
      <c r="L3191" s="47">
        <f>Table_Query_from_Mac10[[#This Row],[Live-cost]]*(1+Table_Query_from_Mac10[[#This Row],[CogsIncreasebyTYPE]])</f>
        <v>5.71</v>
      </c>
      <c r="M3191" s="47">
        <f>Table_Query_from_Mac10[[#This Row],[Live-cost]]*Table_Query_from_Mac10[[#This Row],[qty_to_ship]]</f>
        <v>114.2</v>
      </c>
      <c r="N3191" s="47">
        <f>IF(Table_Query_from_Mac10[[#This Row],[item_no]]="KDA",-Table_Query_from_Mac10[[#This Row],[unit_price]],Table_Query_from_Mac10[[#This Row],[Net Unit]]*Table_Query_from_Mac10[[#This Row],[qty_to_ship]])</f>
        <v>241</v>
      </c>
      <c r="O3191" s="47">
        <f>SUMIFS(Summary!C:C,Summary!H:H,Table_Query_from_Mac10[[#This Row],[Juiceoc]])</f>
        <v>0</v>
      </c>
      <c r="P3191" s="47">
        <f>SUMIFS(Summary!D:D,Summary!H:H,Table_Query_from_Mac10[[#This Row],[Juiceoc]])</f>
        <v>0</v>
      </c>
      <c r="Q3191" s="47">
        <f>SUMIFS(Summary!E:E,Summary!H:H,Table_Query_from_Mac10[[#This Row],[Juiceoc]])</f>
        <v>0</v>
      </c>
      <c r="R3191" s="47">
        <f>Table_Query_from_Mac10[[#This Row],[Net Unit]]*(1+Table_Query_from_Mac10[[#This Row],[PriceIncreasebyType]])</f>
        <v>12.05</v>
      </c>
      <c r="S3191" s="47">
        <f>Table_Query_from_Mac10[[#This Row],[UnitPriceFuture]]*Table_Query_from_Mac10[[#This Row],[qtytoShipFuture]]</f>
        <v>241</v>
      </c>
      <c r="T3191" s="47">
        <f>ROUND(Table_Query_from_Mac10[[#This Row],[qty_to_ship]]*(1+Table_Query_from_Mac10[[#This Row],[VolumeIncreasebyType]]),0)</f>
        <v>20</v>
      </c>
      <c r="U3191" s="47">
        <f>Table_Query_from_Mac10[[#This Row],[qtytoShipFuture]]*Table_Query_from_Mac10[[#This Row],[Future-cost]]</f>
        <v>114.2</v>
      </c>
      <c r="V3191" s="47">
        <f>Table_Query_from_Mac10[[#This Row],[qtytoShipFuture]]-Table_Query_from_Mac10[[#This Row],[qty_to_ship]]</f>
        <v>0</v>
      </c>
      <c r="W3191" s="47">
        <f>Table_Query_from_Mac10[[#This Row],[UnitPriceFuture]]</f>
        <v>12.05</v>
      </c>
      <c r="X3191" s="47">
        <f>Table_Query_from_Mac10[[#This Row],[Unit Increase]]*Table_Query_from_Mac10[[#This Row],[UnitPriceFuture]]</f>
        <v>0</v>
      </c>
      <c r="Y3191" s="47">
        <f>Table_Query_from_Mac10[[#This Row],[Unit Increase]]*Table_Query_from_Mac10[[#This Row],[Future-cost]]</f>
        <v>0</v>
      </c>
      <c r="Z3191" s="47">
        <f>-(Table_Query_from_Mac10[[#This Row],[Incremental Sales]]+((Table_Query_from_Mac10[[#This Row],[Incremental Sales]]*-(SUM(Summary!$S$8:$S$9)))))*Summary!$S$18</f>
        <v>0</v>
      </c>
      <c r="AA3191" s="47">
        <f>IFERROR(Table_Query_from_Mac10[[#This Row],[Incremental Cost]]/Table_Query_from_Mac10[[#This Row],[Incremental Sales]],0)</f>
        <v>0</v>
      </c>
      <c r="AB3191" s="47">
        <f>IFERROR(Table_Query_from_Mac10[[#This Row],[TotalCostFuture]]/Table_Query_from_Mac10[[#This Row],[totalsalesFuture]],0)</f>
        <v>0.47385892116182576</v>
      </c>
      <c r="AN3191" s="31">
        <v>80</v>
      </c>
      <c r="AO3191">
        <f t="shared" si="98"/>
        <v>20</v>
      </c>
      <c r="AQ3191" s="31">
        <v>34.44</v>
      </c>
      <c r="AR3191">
        <f t="shared" si="99"/>
        <v>12.05</v>
      </c>
    </row>
    <row r="3192" spans="1:44" x14ac:dyDescent="0.25">
      <c r="A3192">
        <v>90328</v>
      </c>
      <c r="B3192">
        <v>2</v>
      </c>
      <c r="C3192" t="s">
        <v>55</v>
      </c>
      <c r="D3192" t="s">
        <v>81</v>
      </c>
      <c r="E3192">
        <v>16</v>
      </c>
      <c r="F3192">
        <v>6.91</v>
      </c>
      <c r="G3192">
        <v>14.77</v>
      </c>
      <c r="H3192" s="1">
        <v>44840</v>
      </c>
      <c r="I3192" s="20">
        <v>0</v>
      </c>
      <c r="J3192" s="47">
        <f>Table_Query_from_Mac10[[#This Row],[unit_price]]-(Table_Query_from_Mac10[[#This Row],[unit_price]]*(Table_Query_from_Mac10[[#This Row],[discount_pct]]/100))</f>
        <v>14.77</v>
      </c>
      <c r="K3192" s="47">
        <f>Table_Query_from_Mac10[[#This Row],[unit_cost]]</f>
        <v>6.91</v>
      </c>
      <c r="L3192" s="47">
        <f>Table_Query_from_Mac10[[#This Row],[Live-cost]]*(1+Table_Query_from_Mac10[[#This Row],[CogsIncreasebyTYPE]])</f>
        <v>6.91</v>
      </c>
      <c r="M3192" s="47">
        <f>Table_Query_from_Mac10[[#This Row],[Live-cost]]*Table_Query_from_Mac10[[#This Row],[qty_to_ship]]</f>
        <v>110.56</v>
      </c>
      <c r="N3192" s="47">
        <f>IF(Table_Query_from_Mac10[[#This Row],[item_no]]="KDA",-Table_Query_from_Mac10[[#This Row],[unit_price]],Table_Query_from_Mac10[[#This Row],[Net Unit]]*Table_Query_from_Mac10[[#This Row],[qty_to_ship]])</f>
        <v>236.32</v>
      </c>
      <c r="O3192" s="47">
        <f>SUMIFS(Summary!C:C,Summary!H:H,Table_Query_from_Mac10[[#This Row],[Juiceoc]])</f>
        <v>0</v>
      </c>
      <c r="P3192" s="47">
        <f>SUMIFS(Summary!D:D,Summary!H:H,Table_Query_from_Mac10[[#This Row],[Juiceoc]])</f>
        <v>0</v>
      </c>
      <c r="Q3192" s="47">
        <f>SUMIFS(Summary!E:E,Summary!H:H,Table_Query_from_Mac10[[#This Row],[Juiceoc]])</f>
        <v>0</v>
      </c>
      <c r="R3192" s="47">
        <f>Table_Query_from_Mac10[[#This Row],[Net Unit]]*(1+Table_Query_from_Mac10[[#This Row],[PriceIncreasebyType]])</f>
        <v>14.77</v>
      </c>
      <c r="S3192" s="47">
        <f>Table_Query_from_Mac10[[#This Row],[UnitPriceFuture]]*Table_Query_from_Mac10[[#This Row],[qtytoShipFuture]]</f>
        <v>236.32</v>
      </c>
      <c r="T3192" s="47">
        <f>ROUND(Table_Query_from_Mac10[[#This Row],[qty_to_ship]]*(1+Table_Query_from_Mac10[[#This Row],[VolumeIncreasebyType]]),0)</f>
        <v>16</v>
      </c>
      <c r="U3192" s="47">
        <f>Table_Query_from_Mac10[[#This Row],[qtytoShipFuture]]*Table_Query_from_Mac10[[#This Row],[Future-cost]]</f>
        <v>110.56</v>
      </c>
      <c r="V3192" s="47">
        <f>Table_Query_from_Mac10[[#This Row],[qtytoShipFuture]]-Table_Query_from_Mac10[[#This Row],[qty_to_ship]]</f>
        <v>0</v>
      </c>
      <c r="W3192" s="47">
        <f>Table_Query_from_Mac10[[#This Row],[UnitPriceFuture]]</f>
        <v>14.77</v>
      </c>
      <c r="X3192" s="47">
        <f>Table_Query_from_Mac10[[#This Row],[Unit Increase]]*Table_Query_from_Mac10[[#This Row],[UnitPriceFuture]]</f>
        <v>0</v>
      </c>
      <c r="Y3192" s="47">
        <f>Table_Query_from_Mac10[[#This Row],[Unit Increase]]*Table_Query_from_Mac10[[#This Row],[Future-cost]]</f>
        <v>0</v>
      </c>
      <c r="Z3192" s="47">
        <f>-(Table_Query_from_Mac10[[#This Row],[Incremental Sales]]+((Table_Query_from_Mac10[[#This Row],[Incremental Sales]]*-(SUM(Summary!$S$8:$S$9)))))*Summary!$S$18</f>
        <v>0</v>
      </c>
      <c r="AA3192" s="47">
        <f>IFERROR(Table_Query_from_Mac10[[#This Row],[Incremental Cost]]/Table_Query_from_Mac10[[#This Row],[Incremental Sales]],0)</f>
        <v>0</v>
      </c>
      <c r="AB3192" s="47">
        <f>IFERROR(Table_Query_from_Mac10[[#This Row],[TotalCostFuture]]/Table_Query_from_Mac10[[#This Row],[totalsalesFuture]],0)</f>
        <v>0.46784021665538256</v>
      </c>
      <c r="AN3192" s="30">
        <v>64</v>
      </c>
      <c r="AO3192">
        <f t="shared" si="98"/>
        <v>16</v>
      </c>
      <c r="AQ3192" s="30">
        <v>42.2</v>
      </c>
      <c r="AR3192">
        <f t="shared" si="99"/>
        <v>14.77</v>
      </c>
    </row>
    <row r="3193" spans="1:44" x14ac:dyDescent="0.25">
      <c r="A3193">
        <v>90328</v>
      </c>
      <c r="B3193">
        <v>3</v>
      </c>
      <c r="C3193" t="s">
        <v>55</v>
      </c>
      <c r="D3193" t="s">
        <v>81</v>
      </c>
      <c r="E3193">
        <v>24</v>
      </c>
      <c r="F3193">
        <v>8.23</v>
      </c>
      <c r="G3193">
        <v>17.71</v>
      </c>
      <c r="H3193" s="1">
        <v>44840</v>
      </c>
      <c r="I3193" s="20">
        <v>0</v>
      </c>
      <c r="J3193" s="47">
        <f>Table_Query_from_Mac10[[#This Row],[unit_price]]-(Table_Query_from_Mac10[[#This Row],[unit_price]]*(Table_Query_from_Mac10[[#This Row],[discount_pct]]/100))</f>
        <v>17.71</v>
      </c>
      <c r="K3193" s="47">
        <f>Table_Query_from_Mac10[[#This Row],[unit_cost]]</f>
        <v>8.23</v>
      </c>
      <c r="L3193" s="47">
        <f>Table_Query_from_Mac10[[#This Row],[Live-cost]]*(1+Table_Query_from_Mac10[[#This Row],[CogsIncreasebyTYPE]])</f>
        <v>8.23</v>
      </c>
      <c r="M3193" s="47">
        <f>Table_Query_from_Mac10[[#This Row],[Live-cost]]*Table_Query_from_Mac10[[#This Row],[qty_to_ship]]</f>
        <v>197.52</v>
      </c>
      <c r="N3193" s="47">
        <f>IF(Table_Query_from_Mac10[[#This Row],[item_no]]="KDA",-Table_Query_from_Mac10[[#This Row],[unit_price]],Table_Query_from_Mac10[[#This Row],[Net Unit]]*Table_Query_from_Mac10[[#This Row],[qty_to_ship]])</f>
        <v>425.04</v>
      </c>
      <c r="O3193" s="47">
        <f>SUMIFS(Summary!C:C,Summary!H:H,Table_Query_from_Mac10[[#This Row],[Juiceoc]])</f>
        <v>0</v>
      </c>
      <c r="P3193" s="47">
        <f>SUMIFS(Summary!D:D,Summary!H:H,Table_Query_from_Mac10[[#This Row],[Juiceoc]])</f>
        <v>0</v>
      </c>
      <c r="Q3193" s="47">
        <f>SUMIFS(Summary!E:E,Summary!H:H,Table_Query_from_Mac10[[#This Row],[Juiceoc]])</f>
        <v>0</v>
      </c>
      <c r="R3193" s="47">
        <f>Table_Query_from_Mac10[[#This Row],[Net Unit]]*(1+Table_Query_from_Mac10[[#This Row],[PriceIncreasebyType]])</f>
        <v>17.71</v>
      </c>
      <c r="S3193" s="47">
        <f>Table_Query_from_Mac10[[#This Row],[UnitPriceFuture]]*Table_Query_from_Mac10[[#This Row],[qtytoShipFuture]]</f>
        <v>425.04</v>
      </c>
      <c r="T3193" s="47">
        <f>ROUND(Table_Query_from_Mac10[[#This Row],[qty_to_ship]]*(1+Table_Query_from_Mac10[[#This Row],[VolumeIncreasebyType]]),0)</f>
        <v>24</v>
      </c>
      <c r="U3193" s="47">
        <f>Table_Query_from_Mac10[[#This Row],[qtytoShipFuture]]*Table_Query_from_Mac10[[#This Row],[Future-cost]]</f>
        <v>197.52</v>
      </c>
      <c r="V3193" s="47">
        <f>Table_Query_from_Mac10[[#This Row],[qtytoShipFuture]]-Table_Query_from_Mac10[[#This Row],[qty_to_ship]]</f>
        <v>0</v>
      </c>
      <c r="W3193" s="47">
        <f>Table_Query_from_Mac10[[#This Row],[UnitPriceFuture]]</f>
        <v>17.71</v>
      </c>
      <c r="X3193" s="47">
        <f>Table_Query_from_Mac10[[#This Row],[Unit Increase]]*Table_Query_from_Mac10[[#This Row],[UnitPriceFuture]]</f>
        <v>0</v>
      </c>
      <c r="Y3193" s="47">
        <f>Table_Query_from_Mac10[[#This Row],[Unit Increase]]*Table_Query_from_Mac10[[#This Row],[Future-cost]]</f>
        <v>0</v>
      </c>
      <c r="Z3193" s="47">
        <f>-(Table_Query_from_Mac10[[#This Row],[Incremental Sales]]+((Table_Query_from_Mac10[[#This Row],[Incremental Sales]]*-(SUM(Summary!$S$8:$S$9)))))*Summary!$S$18</f>
        <v>0</v>
      </c>
      <c r="AA3193" s="47">
        <f>IFERROR(Table_Query_from_Mac10[[#This Row],[Incremental Cost]]/Table_Query_from_Mac10[[#This Row],[Incremental Sales]],0)</f>
        <v>0</v>
      </c>
      <c r="AB3193" s="47">
        <f>IFERROR(Table_Query_from_Mac10[[#This Row],[TotalCostFuture]]/Table_Query_from_Mac10[[#This Row],[totalsalesFuture]],0)</f>
        <v>0.46470920383963865</v>
      </c>
      <c r="AN3193" s="31">
        <v>96</v>
      </c>
      <c r="AO3193">
        <f t="shared" si="98"/>
        <v>24</v>
      </c>
      <c r="AQ3193" s="31">
        <v>50.59</v>
      </c>
      <c r="AR3193">
        <f t="shared" si="99"/>
        <v>17.71</v>
      </c>
    </row>
    <row r="3194" spans="1:44" x14ac:dyDescent="0.25">
      <c r="A3194">
        <v>90328</v>
      </c>
      <c r="B3194">
        <v>4</v>
      </c>
      <c r="C3194" t="s">
        <v>55</v>
      </c>
      <c r="D3194" t="s">
        <v>81</v>
      </c>
      <c r="E3194">
        <v>18</v>
      </c>
      <c r="F3194">
        <v>9.6199999999999992</v>
      </c>
      <c r="G3194">
        <v>20.64</v>
      </c>
      <c r="H3194" s="1">
        <v>44840</v>
      </c>
      <c r="I3194" s="20">
        <v>0</v>
      </c>
      <c r="J3194" s="47">
        <f>Table_Query_from_Mac10[[#This Row],[unit_price]]-(Table_Query_from_Mac10[[#This Row],[unit_price]]*(Table_Query_from_Mac10[[#This Row],[discount_pct]]/100))</f>
        <v>20.64</v>
      </c>
      <c r="K3194" s="47">
        <f>Table_Query_from_Mac10[[#This Row],[unit_cost]]</f>
        <v>9.6199999999999992</v>
      </c>
      <c r="L3194" s="47">
        <f>Table_Query_from_Mac10[[#This Row],[Live-cost]]*(1+Table_Query_from_Mac10[[#This Row],[CogsIncreasebyTYPE]])</f>
        <v>9.6199999999999992</v>
      </c>
      <c r="M3194" s="47">
        <f>Table_Query_from_Mac10[[#This Row],[Live-cost]]*Table_Query_from_Mac10[[#This Row],[qty_to_ship]]</f>
        <v>173.16</v>
      </c>
      <c r="N3194" s="47">
        <f>IF(Table_Query_from_Mac10[[#This Row],[item_no]]="KDA",-Table_Query_from_Mac10[[#This Row],[unit_price]],Table_Query_from_Mac10[[#This Row],[Net Unit]]*Table_Query_from_Mac10[[#This Row],[qty_to_ship]])</f>
        <v>371.52</v>
      </c>
      <c r="O3194" s="47">
        <f>SUMIFS(Summary!C:C,Summary!H:H,Table_Query_from_Mac10[[#This Row],[Juiceoc]])</f>
        <v>0</v>
      </c>
      <c r="P3194" s="47">
        <f>SUMIFS(Summary!D:D,Summary!H:H,Table_Query_from_Mac10[[#This Row],[Juiceoc]])</f>
        <v>0</v>
      </c>
      <c r="Q3194" s="47">
        <f>SUMIFS(Summary!E:E,Summary!H:H,Table_Query_from_Mac10[[#This Row],[Juiceoc]])</f>
        <v>0</v>
      </c>
      <c r="R3194" s="47">
        <f>Table_Query_from_Mac10[[#This Row],[Net Unit]]*(1+Table_Query_from_Mac10[[#This Row],[PriceIncreasebyType]])</f>
        <v>20.64</v>
      </c>
      <c r="S3194" s="47">
        <f>Table_Query_from_Mac10[[#This Row],[UnitPriceFuture]]*Table_Query_from_Mac10[[#This Row],[qtytoShipFuture]]</f>
        <v>371.52</v>
      </c>
      <c r="T3194" s="47">
        <f>ROUND(Table_Query_from_Mac10[[#This Row],[qty_to_ship]]*(1+Table_Query_from_Mac10[[#This Row],[VolumeIncreasebyType]]),0)</f>
        <v>18</v>
      </c>
      <c r="U3194" s="47">
        <f>Table_Query_from_Mac10[[#This Row],[qtytoShipFuture]]*Table_Query_from_Mac10[[#This Row],[Future-cost]]</f>
        <v>173.16</v>
      </c>
      <c r="V3194" s="47">
        <f>Table_Query_from_Mac10[[#This Row],[qtytoShipFuture]]-Table_Query_from_Mac10[[#This Row],[qty_to_ship]]</f>
        <v>0</v>
      </c>
      <c r="W3194" s="47">
        <f>Table_Query_from_Mac10[[#This Row],[UnitPriceFuture]]</f>
        <v>20.64</v>
      </c>
      <c r="X3194" s="47">
        <f>Table_Query_from_Mac10[[#This Row],[Unit Increase]]*Table_Query_from_Mac10[[#This Row],[UnitPriceFuture]]</f>
        <v>0</v>
      </c>
      <c r="Y3194" s="47">
        <f>Table_Query_from_Mac10[[#This Row],[Unit Increase]]*Table_Query_from_Mac10[[#This Row],[Future-cost]]</f>
        <v>0</v>
      </c>
      <c r="Z3194" s="47">
        <f>-(Table_Query_from_Mac10[[#This Row],[Incremental Sales]]+((Table_Query_from_Mac10[[#This Row],[Incremental Sales]]*-(SUM(Summary!$S$8:$S$9)))))*Summary!$S$18</f>
        <v>0</v>
      </c>
      <c r="AA3194" s="47">
        <f>IFERROR(Table_Query_from_Mac10[[#This Row],[Incremental Cost]]/Table_Query_from_Mac10[[#This Row],[Incremental Sales]],0)</f>
        <v>0</v>
      </c>
      <c r="AB3194" s="47">
        <f>IFERROR(Table_Query_from_Mac10[[#This Row],[TotalCostFuture]]/Table_Query_from_Mac10[[#This Row],[totalsalesFuture]],0)</f>
        <v>0.46608527131782945</v>
      </c>
      <c r="AN3194" s="30">
        <v>72</v>
      </c>
      <c r="AO3194">
        <f t="shared" si="98"/>
        <v>18</v>
      </c>
      <c r="AQ3194" s="30">
        <v>58.98</v>
      </c>
      <c r="AR3194">
        <f t="shared" si="99"/>
        <v>20.64</v>
      </c>
    </row>
    <row r="3195" spans="1:44" x14ac:dyDescent="0.25">
      <c r="A3195">
        <v>90329</v>
      </c>
      <c r="B3195">
        <v>1</v>
      </c>
      <c r="C3195" t="s">
        <v>55</v>
      </c>
      <c r="D3195" t="s">
        <v>81</v>
      </c>
      <c r="E3195">
        <v>5</v>
      </c>
      <c r="F3195">
        <v>2</v>
      </c>
      <c r="G3195">
        <v>5.4</v>
      </c>
      <c r="H3195" s="1">
        <v>44855</v>
      </c>
      <c r="I3195" s="20">
        <v>0</v>
      </c>
      <c r="J3195" s="47">
        <f>Table_Query_from_Mac10[[#This Row],[unit_price]]-(Table_Query_from_Mac10[[#This Row],[unit_price]]*(Table_Query_from_Mac10[[#This Row],[discount_pct]]/100))</f>
        <v>5.4</v>
      </c>
      <c r="K3195" s="47">
        <f>Table_Query_from_Mac10[[#This Row],[unit_cost]]</f>
        <v>2</v>
      </c>
      <c r="L3195" s="47">
        <f>Table_Query_from_Mac10[[#This Row],[Live-cost]]*(1+Table_Query_from_Mac10[[#This Row],[CogsIncreasebyTYPE]])</f>
        <v>2</v>
      </c>
      <c r="M3195" s="47">
        <f>Table_Query_from_Mac10[[#This Row],[Live-cost]]*Table_Query_from_Mac10[[#This Row],[qty_to_ship]]</f>
        <v>10</v>
      </c>
      <c r="N3195" s="47">
        <f>IF(Table_Query_from_Mac10[[#This Row],[item_no]]="KDA",-Table_Query_from_Mac10[[#This Row],[unit_price]],Table_Query_from_Mac10[[#This Row],[Net Unit]]*Table_Query_from_Mac10[[#This Row],[qty_to_ship]])</f>
        <v>27</v>
      </c>
      <c r="O3195" s="47">
        <f>SUMIFS(Summary!C:C,Summary!H:H,Table_Query_from_Mac10[[#This Row],[Juiceoc]])</f>
        <v>0</v>
      </c>
      <c r="P3195" s="47">
        <f>SUMIFS(Summary!D:D,Summary!H:H,Table_Query_from_Mac10[[#This Row],[Juiceoc]])</f>
        <v>0</v>
      </c>
      <c r="Q3195" s="47">
        <f>SUMIFS(Summary!E:E,Summary!H:H,Table_Query_from_Mac10[[#This Row],[Juiceoc]])</f>
        <v>0</v>
      </c>
      <c r="R3195" s="47">
        <f>Table_Query_from_Mac10[[#This Row],[Net Unit]]*(1+Table_Query_from_Mac10[[#This Row],[PriceIncreasebyType]])</f>
        <v>5.4</v>
      </c>
      <c r="S3195" s="47">
        <f>Table_Query_from_Mac10[[#This Row],[UnitPriceFuture]]*Table_Query_from_Mac10[[#This Row],[qtytoShipFuture]]</f>
        <v>27</v>
      </c>
      <c r="T3195" s="47">
        <f>ROUND(Table_Query_from_Mac10[[#This Row],[qty_to_ship]]*(1+Table_Query_from_Mac10[[#This Row],[VolumeIncreasebyType]]),0)</f>
        <v>5</v>
      </c>
      <c r="U3195" s="47">
        <f>Table_Query_from_Mac10[[#This Row],[qtytoShipFuture]]*Table_Query_from_Mac10[[#This Row],[Future-cost]]</f>
        <v>10</v>
      </c>
      <c r="V3195" s="47">
        <f>Table_Query_from_Mac10[[#This Row],[qtytoShipFuture]]-Table_Query_from_Mac10[[#This Row],[qty_to_ship]]</f>
        <v>0</v>
      </c>
      <c r="W3195" s="47">
        <f>Table_Query_from_Mac10[[#This Row],[UnitPriceFuture]]</f>
        <v>5.4</v>
      </c>
      <c r="X3195" s="47">
        <f>Table_Query_from_Mac10[[#This Row],[Unit Increase]]*Table_Query_from_Mac10[[#This Row],[UnitPriceFuture]]</f>
        <v>0</v>
      </c>
      <c r="Y3195" s="47">
        <f>Table_Query_from_Mac10[[#This Row],[Unit Increase]]*Table_Query_from_Mac10[[#This Row],[Future-cost]]</f>
        <v>0</v>
      </c>
      <c r="Z3195" s="47">
        <f>-(Table_Query_from_Mac10[[#This Row],[Incremental Sales]]+((Table_Query_from_Mac10[[#This Row],[Incremental Sales]]*-(SUM(Summary!$S$8:$S$9)))))*Summary!$S$18</f>
        <v>0</v>
      </c>
      <c r="AA3195" s="47">
        <f>IFERROR(Table_Query_from_Mac10[[#This Row],[Incremental Cost]]/Table_Query_from_Mac10[[#This Row],[Incremental Sales]],0)</f>
        <v>0</v>
      </c>
      <c r="AB3195" s="47">
        <f>IFERROR(Table_Query_from_Mac10[[#This Row],[TotalCostFuture]]/Table_Query_from_Mac10[[#This Row],[totalsalesFuture]],0)</f>
        <v>0.37037037037037035</v>
      </c>
      <c r="AN3195" s="31">
        <v>20</v>
      </c>
      <c r="AO3195">
        <f t="shared" si="98"/>
        <v>5</v>
      </c>
      <c r="AQ3195" s="31">
        <v>15.42</v>
      </c>
      <c r="AR3195">
        <f t="shared" si="99"/>
        <v>5.4</v>
      </c>
    </row>
    <row r="3196" spans="1:44" x14ac:dyDescent="0.25">
      <c r="A3196">
        <v>90329</v>
      </c>
      <c r="B3196">
        <v>2</v>
      </c>
      <c r="C3196" t="s">
        <v>55</v>
      </c>
      <c r="D3196" t="s">
        <v>81</v>
      </c>
      <c r="E3196">
        <v>4</v>
      </c>
      <c r="F3196">
        <v>1.59</v>
      </c>
      <c r="G3196">
        <v>4.08</v>
      </c>
      <c r="H3196" s="1">
        <v>44855</v>
      </c>
      <c r="I3196" s="20">
        <v>0</v>
      </c>
      <c r="J3196" s="47">
        <f>Table_Query_from_Mac10[[#This Row],[unit_price]]-(Table_Query_from_Mac10[[#This Row],[unit_price]]*(Table_Query_from_Mac10[[#This Row],[discount_pct]]/100))</f>
        <v>4.08</v>
      </c>
      <c r="K3196" s="47">
        <f>Table_Query_from_Mac10[[#This Row],[unit_cost]]</f>
        <v>1.59</v>
      </c>
      <c r="L3196" s="47">
        <f>Table_Query_from_Mac10[[#This Row],[Live-cost]]*(1+Table_Query_from_Mac10[[#This Row],[CogsIncreasebyTYPE]])</f>
        <v>1.59</v>
      </c>
      <c r="M3196" s="47">
        <f>Table_Query_from_Mac10[[#This Row],[Live-cost]]*Table_Query_from_Mac10[[#This Row],[qty_to_ship]]</f>
        <v>6.36</v>
      </c>
      <c r="N3196" s="47">
        <f>IF(Table_Query_from_Mac10[[#This Row],[item_no]]="KDA",-Table_Query_from_Mac10[[#This Row],[unit_price]],Table_Query_from_Mac10[[#This Row],[Net Unit]]*Table_Query_from_Mac10[[#This Row],[qty_to_ship]])</f>
        <v>16.32</v>
      </c>
      <c r="O3196" s="47">
        <f>SUMIFS(Summary!C:C,Summary!H:H,Table_Query_from_Mac10[[#This Row],[Juiceoc]])</f>
        <v>0</v>
      </c>
      <c r="P3196" s="47">
        <f>SUMIFS(Summary!D:D,Summary!H:H,Table_Query_from_Mac10[[#This Row],[Juiceoc]])</f>
        <v>0</v>
      </c>
      <c r="Q3196" s="47">
        <f>SUMIFS(Summary!E:E,Summary!H:H,Table_Query_from_Mac10[[#This Row],[Juiceoc]])</f>
        <v>0</v>
      </c>
      <c r="R3196" s="47">
        <f>Table_Query_from_Mac10[[#This Row],[Net Unit]]*(1+Table_Query_from_Mac10[[#This Row],[PriceIncreasebyType]])</f>
        <v>4.08</v>
      </c>
      <c r="S3196" s="47">
        <f>Table_Query_from_Mac10[[#This Row],[UnitPriceFuture]]*Table_Query_from_Mac10[[#This Row],[qtytoShipFuture]]</f>
        <v>16.32</v>
      </c>
      <c r="T3196" s="47">
        <f>ROUND(Table_Query_from_Mac10[[#This Row],[qty_to_ship]]*(1+Table_Query_from_Mac10[[#This Row],[VolumeIncreasebyType]]),0)</f>
        <v>4</v>
      </c>
      <c r="U3196" s="47">
        <f>Table_Query_from_Mac10[[#This Row],[qtytoShipFuture]]*Table_Query_from_Mac10[[#This Row],[Future-cost]]</f>
        <v>6.36</v>
      </c>
      <c r="V3196" s="47">
        <f>Table_Query_from_Mac10[[#This Row],[qtytoShipFuture]]-Table_Query_from_Mac10[[#This Row],[qty_to_ship]]</f>
        <v>0</v>
      </c>
      <c r="W3196" s="47">
        <f>Table_Query_from_Mac10[[#This Row],[UnitPriceFuture]]</f>
        <v>4.08</v>
      </c>
      <c r="X3196" s="47">
        <f>Table_Query_from_Mac10[[#This Row],[Unit Increase]]*Table_Query_from_Mac10[[#This Row],[UnitPriceFuture]]</f>
        <v>0</v>
      </c>
      <c r="Y3196" s="47">
        <f>Table_Query_from_Mac10[[#This Row],[Unit Increase]]*Table_Query_from_Mac10[[#This Row],[Future-cost]]</f>
        <v>0</v>
      </c>
      <c r="Z3196" s="47">
        <f>-(Table_Query_from_Mac10[[#This Row],[Incremental Sales]]+((Table_Query_from_Mac10[[#This Row],[Incremental Sales]]*-(SUM(Summary!$S$8:$S$9)))))*Summary!$S$18</f>
        <v>0</v>
      </c>
      <c r="AA3196" s="47">
        <f>IFERROR(Table_Query_from_Mac10[[#This Row],[Incremental Cost]]/Table_Query_from_Mac10[[#This Row],[Incremental Sales]],0)</f>
        <v>0</v>
      </c>
      <c r="AB3196" s="47">
        <f>IFERROR(Table_Query_from_Mac10[[#This Row],[TotalCostFuture]]/Table_Query_from_Mac10[[#This Row],[totalsalesFuture]],0)</f>
        <v>0.38970588235294118</v>
      </c>
      <c r="AN3196" s="30">
        <v>16</v>
      </c>
      <c r="AO3196">
        <f t="shared" si="98"/>
        <v>4</v>
      </c>
      <c r="AQ3196" s="30">
        <v>11.67</v>
      </c>
      <c r="AR3196">
        <f t="shared" si="99"/>
        <v>4.08</v>
      </c>
    </row>
    <row r="3197" spans="1:44" x14ac:dyDescent="0.25">
      <c r="A3197">
        <v>90329</v>
      </c>
      <c r="B3197">
        <v>3</v>
      </c>
      <c r="C3197" t="s">
        <v>55</v>
      </c>
      <c r="D3197" t="s">
        <v>81</v>
      </c>
      <c r="E3197">
        <v>18</v>
      </c>
      <c r="F3197">
        <v>1.23</v>
      </c>
      <c r="G3197">
        <v>3.42</v>
      </c>
      <c r="H3197" s="1">
        <v>44855</v>
      </c>
      <c r="I3197" s="20">
        <v>0</v>
      </c>
      <c r="J3197" s="47">
        <f>Table_Query_from_Mac10[[#This Row],[unit_price]]-(Table_Query_from_Mac10[[#This Row],[unit_price]]*(Table_Query_from_Mac10[[#This Row],[discount_pct]]/100))</f>
        <v>3.42</v>
      </c>
      <c r="K3197" s="47">
        <f>Table_Query_from_Mac10[[#This Row],[unit_cost]]</f>
        <v>1.23</v>
      </c>
      <c r="L3197" s="47">
        <f>Table_Query_from_Mac10[[#This Row],[Live-cost]]*(1+Table_Query_from_Mac10[[#This Row],[CogsIncreasebyTYPE]])</f>
        <v>1.23</v>
      </c>
      <c r="M3197" s="47">
        <f>Table_Query_from_Mac10[[#This Row],[Live-cost]]*Table_Query_from_Mac10[[#This Row],[qty_to_ship]]</f>
        <v>22.14</v>
      </c>
      <c r="N3197" s="47">
        <f>IF(Table_Query_from_Mac10[[#This Row],[item_no]]="KDA",-Table_Query_from_Mac10[[#This Row],[unit_price]],Table_Query_from_Mac10[[#This Row],[Net Unit]]*Table_Query_from_Mac10[[#This Row],[qty_to_ship]])</f>
        <v>61.56</v>
      </c>
      <c r="O3197" s="47">
        <f>SUMIFS(Summary!C:C,Summary!H:H,Table_Query_from_Mac10[[#This Row],[Juiceoc]])</f>
        <v>0</v>
      </c>
      <c r="P3197" s="47">
        <f>SUMIFS(Summary!D:D,Summary!H:H,Table_Query_from_Mac10[[#This Row],[Juiceoc]])</f>
        <v>0</v>
      </c>
      <c r="Q3197" s="47">
        <f>SUMIFS(Summary!E:E,Summary!H:H,Table_Query_from_Mac10[[#This Row],[Juiceoc]])</f>
        <v>0</v>
      </c>
      <c r="R3197" s="47">
        <f>Table_Query_from_Mac10[[#This Row],[Net Unit]]*(1+Table_Query_from_Mac10[[#This Row],[PriceIncreasebyType]])</f>
        <v>3.42</v>
      </c>
      <c r="S3197" s="47">
        <f>Table_Query_from_Mac10[[#This Row],[UnitPriceFuture]]*Table_Query_from_Mac10[[#This Row],[qtytoShipFuture]]</f>
        <v>61.56</v>
      </c>
      <c r="T3197" s="47">
        <f>ROUND(Table_Query_from_Mac10[[#This Row],[qty_to_ship]]*(1+Table_Query_from_Mac10[[#This Row],[VolumeIncreasebyType]]),0)</f>
        <v>18</v>
      </c>
      <c r="U3197" s="47">
        <f>Table_Query_from_Mac10[[#This Row],[qtytoShipFuture]]*Table_Query_from_Mac10[[#This Row],[Future-cost]]</f>
        <v>22.14</v>
      </c>
      <c r="V3197" s="47">
        <f>Table_Query_from_Mac10[[#This Row],[qtytoShipFuture]]-Table_Query_from_Mac10[[#This Row],[qty_to_ship]]</f>
        <v>0</v>
      </c>
      <c r="W3197" s="47">
        <f>Table_Query_from_Mac10[[#This Row],[UnitPriceFuture]]</f>
        <v>3.42</v>
      </c>
      <c r="X3197" s="47">
        <f>Table_Query_from_Mac10[[#This Row],[Unit Increase]]*Table_Query_from_Mac10[[#This Row],[UnitPriceFuture]]</f>
        <v>0</v>
      </c>
      <c r="Y3197" s="47">
        <f>Table_Query_from_Mac10[[#This Row],[Unit Increase]]*Table_Query_from_Mac10[[#This Row],[Future-cost]]</f>
        <v>0</v>
      </c>
      <c r="Z3197" s="47">
        <f>-(Table_Query_from_Mac10[[#This Row],[Incremental Sales]]+((Table_Query_from_Mac10[[#This Row],[Incremental Sales]]*-(SUM(Summary!$S$8:$S$9)))))*Summary!$S$18</f>
        <v>0</v>
      </c>
      <c r="AA3197" s="47">
        <f>IFERROR(Table_Query_from_Mac10[[#This Row],[Incremental Cost]]/Table_Query_from_Mac10[[#This Row],[Incremental Sales]],0)</f>
        <v>0</v>
      </c>
      <c r="AB3197" s="47">
        <f>IFERROR(Table_Query_from_Mac10[[#This Row],[TotalCostFuture]]/Table_Query_from_Mac10[[#This Row],[totalsalesFuture]],0)</f>
        <v>0.35964912280701755</v>
      </c>
      <c r="AN3197" s="31">
        <v>72</v>
      </c>
      <c r="AO3197">
        <f t="shared" si="98"/>
        <v>18</v>
      </c>
      <c r="AQ3197" s="31">
        <v>9.76</v>
      </c>
      <c r="AR3197">
        <f t="shared" si="99"/>
        <v>3.42</v>
      </c>
    </row>
    <row r="3198" spans="1:44" x14ac:dyDescent="0.25">
      <c r="A3198">
        <v>90329</v>
      </c>
      <c r="B3198">
        <v>4</v>
      </c>
      <c r="C3198" t="s">
        <v>55</v>
      </c>
      <c r="D3198" t="s">
        <v>81</v>
      </c>
      <c r="E3198">
        <v>1</v>
      </c>
      <c r="F3198">
        <v>3.14</v>
      </c>
      <c r="G3198">
        <v>8.5500000000000007</v>
      </c>
      <c r="H3198" s="1">
        <v>44855</v>
      </c>
      <c r="I3198" s="20">
        <v>0</v>
      </c>
      <c r="J3198" s="47">
        <f>Table_Query_from_Mac10[[#This Row],[unit_price]]-(Table_Query_from_Mac10[[#This Row],[unit_price]]*(Table_Query_from_Mac10[[#This Row],[discount_pct]]/100))</f>
        <v>8.5500000000000007</v>
      </c>
      <c r="K3198" s="47">
        <f>Table_Query_from_Mac10[[#This Row],[unit_cost]]</f>
        <v>3.14</v>
      </c>
      <c r="L3198" s="47">
        <f>Table_Query_from_Mac10[[#This Row],[Live-cost]]*(1+Table_Query_from_Mac10[[#This Row],[CogsIncreasebyTYPE]])</f>
        <v>3.14</v>
      </c>
      <c r="M3198" s="47">
        <f>Table_Query_from_Mac10[[#This Row],[Live-cost]]*Table_Query_from_Mac10[[#This Row],[qty_to_ship]]</f>
        <v>3.14</v>
      </c>
      <c r="N3198" s="47">
        <f>IF(Table_Query_from_Mac10[[#This Row],[item_no]]="KDA",-Table_Query_from_Mac10[[#This Row],[unit_price]],Table_Query_from_Mac10[[#This Row],[Net Unit]]*Table_Query_from_Mac10[[#This Row],[qty_to_ship]])</f>
        <v>8.5500000000000007</v>
      </c>
      <c r="O3198" s="47">
        <f>SUMIFS(Summary!C:C,Summary!H:H,Table_Query_from_Mac10[[#This Row],[Juiceoc]])</f>
        <v>0</v>
      </c>
      <c r="P3198" s="47">
        <f>SUMIFS(Summary!D:D,Summary!H:H,Table_Query_from_Mac10[[#This Row],[Juiceoc]])</f>
        <v>0</v>
      </c>
      <c r="Q3198" s="47">
        <f>SUMIFS(Summary!E:E,Summary!H:H,Table_Query_from_Mac10[[#This Row],[Juiceoc]])</f>
        <v>0</v>
      </c>
      <c r="R3198" s="47">
        <f>Table_Query_from_Mac10[[#This Row],[Net Unit]]*(1+Table_Query_from_Mac10[[#This Row],[PriceIncreasebyType]])</f>
        <v>8.5500000000000007</v>
      </c>
      <c r="S3198" s="47">
        <f>Table_Query_from_Mac10[[#This Row],[UnitPriceFuture]]*Table_Query_from_Mac10[[#This Row],[qtytoShipFuture]]</f>
        <v>8.5500000000000007</v>
      </c>
      <c r="T3198" s="47">
        <f>ROUND(Table_Query_from_Mac10[[#This Row],[qty_to_ship]]*(1+Table_Query_from_Mac10[[#This Row],[VolumeIncreasebyType]]),0)</f>
        <v>1</v>
      </c>
      <c r="U3198" s="47">
        <f>Table_Query_from_Mac10[[#This Row],[qtytoShipFuture]]*Table_Query_from_Mac10[[#This Row],[Future-cost]]</f>
        <v>3.14</v>
      </c>
      <c r="V3198" s="47">
        <f>Table_Query_from_Mac10[[#This Row],[qtytoShipFuture]]-Table_Query_from_Mac10[[#This Row],[qty_to_ship]]</f>
        <v>0</v>
      </c>
      <c r="W3198" s="47">
        <f>Table_Query_from_Mac10[[#This Row],[UnitPriceFuture]]</f>
        <v>8.5500000000000007</v>
      </c>
      <c r="X3198" s="47">
        <f>Table_Query_from_Mac10[[#This Row],[Unit Increase]]*Table_Query_from_Mac10[[#This Row],[UnitPriceFuture]]</f>
        <v>0</v>
      </c>
      <c r="Y3198" s="47">
        <f>Table_Query_from_Mac10[[#This Row],[Unit Increase]]*Table_Query_from_Mac10[[#This Row],[Future-cost]]</f>
        <v>0</v>
      </c>
      <c r="Z3198" s="47">
        <f>-(Table_Query_from_Mac10[[#This Row],[Incremental Sales]]+((Table_Query_from_Mac10[[#This Row],[Incremental Sales]]*-(SUM(Summary!$S$8:$S$9)))))*Summary!$S$18</f>
        <v>0</v>
      </c>
      <c r="AA3198" s="47">
        <f>IFERROR(Table_Query_from_Mac10[[#This Row],[Incremental Cost]]/Table_Query_from_Mac10[[#This Row],[Incremental Sales]],0)</f>
        <v>0</v>
      </c>
      <c r="AB3198" s="47">
        <f>IFERROR(Table_Query_from_Mac10[[#This Row],[TotalCostFuture]]/Table_Query_from_Mac10[[#This Row],[totalsalesFuture]],0)</f>
        <v>0.36725146198830405</v>
      </c>
      <c r="AN3198" s="30">
        <v>4</v>
      </c>
      <c r="AO3198">
        <f t="shared" si="98"/>
        <v>1</v>
      </c>
      <c r="AQ3198" s="30">
        <v>24.43</v>
      </c>
      <c r="AR3198">
        <f t="shared" si="99"/>
        <v>8.5500000000000007</v>
      </c>
    </row>
    <row r="3199" spans="1:44" x14ac:dyDescent="0.25">
      <c r="A3199">
        <v>90329</v>
      </c>
      <c r="B3199">
        <v>5</v>
      </c>
      <c r="C3199" t="s">
        <v>55</v>
      </c>
      <c r="D3199" t="s">
        <v>81</v>
      </c>
      <c r="E3199">
        <v>1</v>
      </c>
      <c r="F3199">
        <v>2.56</v>
      </c>
      <c r="G3199">
        <v>6.84</v>
      </c>
      <c r="H3199" s="1">
        <v>44855</v>
      </c>
      <c r="I3199" s="20">
        <v>0</v>
      </c>
      <c r="J3199" s="47">
        <f>Table_Query_from_Mac10[[#This Row],[unit_price]]-(Table_Query_from_Mac10[[#This Row],[unit_price]]*(Table_Query_from_Mac10[[#This Row],[discount_pct]]/100))</f>
        <v>6.84</v>
      </c>
      <c r="K3199" s="47">
        <f>Table_Query_from_Mac10[[#This Row],[unit_cost]]</f>
        <v>2.56</v>
      </c>
      <c r="L3199" s="47">
        <f>Table_Query_from_Mac10[[#This Row],[Live-cost]]*(1+Table_Query_from_Mac10[[#This Row],[CogsIncreasebyTYPE]])</f>
        <v>2.56</v>
      </c>
      <c r="M3199" s="47">
        <f>Table_Query_from_Mac10[[#This Row],[Live-cost]]*Table_Query_from_Mac10[[#This Row],[qty_to_ship]]</f>
        <v>2.56</v>
      </c>
      <c r="N3199" s="47">
        <f>IF(Table_Query_from_Mac10[[#This Row],[item_no]]="KDA",-Table_Query_from_Mac10[[#This Row],[unit_price]],Table_Query_from_Mac10[[#This Row],[Net Unit]]*Table_Query_from_Mac10[[#This Row],[qty_to_ship]])</f>
        <v>6.84</v>
      </c>
      <c r="O3199" s="47">
        <f>SUMIFS(Summary!C:C,Summary!H:H,Table_Query_from_Mac10[[#This Row],[Juiceoc]])</f>
        <v>0</v>
      </c>
      <c r="P3199" s="47">
        <f>SUMIFS(Summary!D:D,Summary!H:H,Table_Query_from_Mac10[[#This Row],[Juiceoc]])</f>
        <v>0</v>
      </c>
      <c r="Q3199" s="47">
        <f>SUMIFS(Summary!E:E,Summary!H:H,Table_Query_from_Mac10[[#This Row],[Juiceoc]])</f>
        <v>0</v>
      </c>
      <c r="R3199" s="47">
        <f>Table_Query_from_Mac10[[#This Row],[Net Unit]]*(1+Table_Query_from_Mac10[[#This Row],[PriceIncreasebyType]])</f>
        <v>6.84</v>
      </c>
      <c r="S3199" s="47">
        <f>Table_Query_from_Mac10[[#This Row],[UnitPriceFuture]]*Table_Query_from_Mac10[[#This Row],[qtytoShipFuture]]</f>
        <v>6.84</v>
      </c>
      <c r="T3199" s="47">
        <f>ROUND(Table_Query_from_Mac10[[#This Row],[qty_to_ship]]*(1+Table_Query_from_Mac10[[#This Row],[VolumeIncreasebyType]]),0)</f>
        <v>1</v>
      </c>
      <c r="U3199" s="47">
        <f>Table_Query_from_Mac10[[#This Row],[qtytoShipFuture]]*Table_Query_from_Mac10[[#This Row],[Future-cost]]</f>
        <v>2.56</v>
      </c>
      <c r="V3199" s="47">
        <f>Table_Query_from_Mac10[[#This Row],[qtytoShipFuture]]-Table_Query_from_Mac10[[#This Row],[qty_to_ship]]</f>
        <v>0</v>
      </c>
      <c r="W3199" s="47">
        <f>Table_Query_from_Mac10[[#This Row],[UnitPriceFuture]]</f>
        <v>6.84</v>
      </c>
      <c r="X3199" s="47">
        <f>Table_Query_from_Mac10[[#This Row],[Unit Increase]]*Table_Query_from_Mac10[[#This Row],[UnitPriceFuture]]</f>
        <v>0</v>
      </c>
      <c r="Y3199" s="47">
        <f>Table_Query_from_Mac10[[#This Row],[Unit Increase]]*Table_Query_from_Mac10[[#This Row],[Future-cost]]</f>
        <v>0</v>
      </c>
      <c r="Z3199" s="47">
        <f>-(Table_Query_from_Mac10[[#This Row],[Incremental Sales]]+((Table_Query_from_Mac10[[#This Row],[Incremental Sales]]*-(SUM(Summary!$S$8:$S$9)))))*Summary!$S$18</f>
        <v>0</v>
      </c>
      <c r="AA3199" s="47">
        <f>IFERROR(Table_Query_from_Mac10[[#This Row],[Incremental Cost]]/Table_Query_from_Mac10[[#This Row],[Incremental Sales]],0)</f>
        <v>0</v>
      </c>
      <c r="AB3199" s="47">
        <f>IFERROR(Table_Query_from_Mac10[[#This Row],[TotalCostFuture]]/Table_Query_from_Mac10[[#This Row],[totalsalesFuture]],0)</f>
        <v>0.37426900584795325</v>
      </c>
      <c r="AN3199" s="31">
        <v>4</v>
      </c>
      <c r="AO3199">
        <f t="shared" si="98"/>
        <v>1</v>
      </c>
      <c r="AQ3199" s="31">
        <v>19.53</v>
      </c>
      <c r="AR3199">
        <f t="shared" si="99"/>
        <v>6.84</v>
      </c>
    </row>
    <row r="3200" spans="1:44" x14ac:dyDescent="0.25">
      <c r="A3200">
        <v>90329</v>
      </c>
      <c r="B3200">
        <v>7</v>
      </c>
      <c r="C3200" t="s">
        <v>55</v>
      </c>
      <c r="D3200" t="s">
        <v>81</v>
      </c>
      <c r="E3200">
        <v>1</v>
      </c>
      <c r="F3200">
        <v>13.35</v>
      </c>
      <c r="G3200">
        <v>33.15</v>
      </c>
      <c r="H3200" s="1">
        <v>44855</v>
      </c>
      <c r="I3200" s="20">
        <v>0</v>
      </c>
      <c r="J3200" s="47">
        <f>Table_Query_from_Mac10[[#This Row],[unit_price]]-(Table_Query_from_Mac10[[#This Row],[unit_price]]*(Table_Query_from_Mac10[[#This Row],[discount_pct]]/100))</f>
        <v>33.15</v>
      </c>
      <c r="K3200" s="47">
        <f>Table_Query_from_Mac10[[#This Row],[unit_cost]]</f>
        <v>13.35</v>
      </c>
      <c r="L3200" s="47">
        <f>Table_Query_from_Mac10[[#This Row],[Live-cost]]*(1+Table_Query_from_Mac10[[#This Row],[CogsIncreasebyTYPE]])</f>
        <v>13.35</v>
      </c>
      <c r="M3200" s="47">
        <f>Table_Query_from_Mac10[[#This Row],[Live-cost]]*Table_Query_from_Mac10[[#This Row],[qty_to_ship]]</f>
        <v>13.35</v>
      </c>
      <c r="N3200" s="47">
        <f>IF(Table_Query_from_Mac10[[#This Row],[item_no]]="KDA",-Table_Query_from_Mac10[[#This Row],[unit_price]],Table_Query_from_Mac10[[#This Row],[Net Unit]]*Table_Query_from_Mac10[[#This Row],[qty_to_ship]])</f>
        <v>33.15</v>
      </c>
      <c r="O3200" s="47">
        <f>SUMIFS(Summary!C:C,Summary!H:H,Table_Query_from_Mac10[[#This Row],[Juiceoc]])</f>
        <v>0</v>
      </c>
      <c r="P3200" s="47">
        <f>SUMIFS(Summary!D:D,Summary!H:H,Table_Query_from_Mac10[[#This Row],[Juiceoc]])</f>
        <v>0</v>
      </c>
      <c r="Q3200" s="47">
        <f>SUMIFS(Summary!E:E,Summary!H:H,Table_Query_from_Mac10[[#This Row],[Juiceoc]])</f>
        <v>0</v>
      </c>
      <c r="R3200" s="47">
        <f>Table_Query_from_Mac10[[#This Row],[Net Unit]]*(1+Table_Query_from_Mac10[[#This Row],[PriceIncreasebyType]])</f>
        <v>33.15</v>
      </c>
      <c r="S3200" s="47">
        <f>Table_Query_from_Mac10[[#This Row],[UnitPriceFuture]]*Table_Query_from_Mac10[[#This Row],[qtytoShipFuture]]</f>
        <v>33.15</v>
      </c>
      <c r="T3200" s="47">
        <f>ROUND(Table_Query_from_Mac10[[#This Row],[qty_to_ship]]*(1+Table_Query_from_Mac10[[#This Row],[VolumeIncreasebyType]]),0)</f>
        <v>1</v>
      </c>
      <c r="U3200" s="47">
        <f>Table_Query_from_Mac10[[#This Row],[qtytoShipFuture]]*Table_Query_from_Mac10[[#This Row],[Future-cost]]</f>
        <v>13.35</v>
      </c>
      <c r="V3200" s="47">
        <f>Table_Query_from_Mac10[[#This Row],[qtytoShipFuture]]-Table_Query_from_Mac10[[#This Row],[qty_to_ship]]</f>
        <v>0</v>
      </c>
      <c r="W3200" s="47">
        <f>Table_Query_from_Mac10[[#This Row],[UnitPriceFuture]]</f>
        <v>33.15</v>
      </c>
      <c r="X3200" s="47">
        <f>Table_Query_from_Mac10[[#This Row],[Unit Increase]]*Table_Query_from_Mac10[[#This Row],[UnitPriceFuture]]</f>
        <v>0</v>
      </c>
      <c r="Y3200" s="47">
        <f>Table_Query_from_Mac10[[#This Row],[Unit Increase]]*Table_Query_from_Mac10[[#This Row],[Future-cost]]</f>
        <v>0</v>
      </c>
      <c r="Z3200" s="47">
        <f>-(Table_Query_from_Mac10[[#This Row],[Incremental Sales]]+((Table_Query_from_Mac10[[#This Row],[Incremental Sales]]*-(SUM(Summary!$S$8:$S$9)))))*Summary!$S$18</f>
        <v>0</v>
      </c>
      <c r="AA3200" s="47">
        <f>IFERROR(Table_Query_from_Mac10[[#This Row],[Incremental Cost]]/Table_Query_from_Mac10[[#This Row],[Incremental Sales]],0)</f>
        <v>0</v>
      </c>
      <c r="AB3200" s="47">
        <f>IFERROR(Table_Query_from_Mac10[[#This Row],[TotalCostFuture]]/Table_Query_from_Mac10[[#This Row],[totalsalesFuture]],0)</f>
        <v>0.40271493212669685</v>
      </c>
      <c r="AN3200" s="30">
        <v>4</v>
      </c>
      <c r="AO3200">
        <f t="shared" si="98"/>
        <v>1</v>
      </c>
      <c r="AQ3200" s="30">
        <v>94.7</v>
      </c>
      <c r="AR3200">
        <f t="shared" si="99"/>
        <v>33.15</v>
      </c>
    </row>
    <row r="3201" spans="1:44" x14ac:dyDescent="0.25">
      <c r="A3201">
        <v>90329</v>
      </c>
      <c r="B3201">
        <v>8</v>
      </c>
      <c r="C3201" t="s">
        <v>55</v>
      </c>
      <c r="D3201" t="s">
        <v>81</v>
      </c>
      <c r="E3201">
        <v>6</v>
      </c>
      <c r="F3201">
        <v>8.64</v>
      </c>
      <c r="G3201">
        <v>19.03</v>
      </c>
      <c r="H3201" s="1">
        <v>44855</v>
      </c>
      <c r="I3201" s="20">
        <v>0</v>
      </c>
      <c r="J3201" s="47">
        <f>Table_Query_from_Mac10[[#This Row],[unit_price]]-(Table_Query_from_Mac10[[#This Row],[unit_price]]*(Table_Query_from_Mac10[[#This Row],[discount_pct]]/100))</f>
        <v>19.03</v>
      </c>
      <c r="K3201" s="47">
        <f>Table_Query_from_Mac10[[#This Row],[unit_cost]]</f>
        <v>8.64</v>
      </c>
      <c r="L3201" s="47">
        <f>Table_Query_from_Mac10[[#This Row],[Live-cost]]*(1+Table_Query_from_Mac10[[#This Row],[CogsIncreasebyTYPE]])</f>
        <v>8.64</v>
      </c>
      <c r="M3201" s="47">
        <f>Table_Query_from_Mac10[[#This Row],[Live-cost]]*Table_Query_from_Mac10[[#This Row],[qty_to_ship]]</f>
        <v>51.84</v>
      </c>
      <c r="N3201" s="47">
        <f>IF(Table_Query_from_Mac10[[#This Row],[item_no]]="KDA",-Table_Query_from_Mac10[[#This Row],[unit_price]],Table_Query_from_Mac10[[#This Row],[Net Unit]]*Table_Query_from_Mac10[[#This Row],[qty_to_ship]])</f>
        <v>114.18</v>
      </c>
      <c r="O3201" s="47">
        <f>SUMIFS(Summary!C:C,Summary!H:H,Table_Query_from_Mac10[[#This Row],[Juiceoc]])</f>
        <v>0</v>
      </c>
      <c r="P3201" s="47">
        <f>SUMIFS(Summary!D:D,Summary!H:H,Table_Query_from_Mac10[[#This Row],[Juiceoc]])</f>
        <v>0</v>
      </c>
      <c r="Q3201" s="47">
        <f>SUMIFS(Summary!E:E,Summary!H:H,Table_Query_from_Mac10[[#This Row],[Juiceoc]])</f>
        <v>0</v>
      </c>
      <c r="R3201" s="47">
        <f>Table_Query_from_Mac10[[#This Row],[Net Unit]]*(1+Table_Query_from_Mac10[[#This Row],[PriceIncreasebyType]])</f>
        <v>19.03</v>
      </c>
      <c r="S3201" s="47">
        <f>Table_Query_from_Mac10[[#This Row],[UnitPriceFuture]]*Table_Query_from_Mac10[[#This Row],[qtytoShipFuture]]</f>
        <v>114.18</v>
      </c>
      <c r="T3201" s="47">
        <f>ROUND(Table_Query_from_Mac10[[#This Row],[qty_to_ship]]*(1+Table_Query_from_Mac10[[#This Row],[VolumeIncreasebyType]]),0)</f>
        <v>6</v>
      </c>
      <c r="U3201" s="47">
        <f>Table_Query_from_Mac10[[#This Row],[qtytoShipFuture]]*Table_Query_from_Mac10[[#This Row],[Future-cost]]</f>
        <v>51.84</v>
      </c>
      <c r="V3201" s="47">
        <f>Table_Query_from_Mac10[[#This Row],[qtytoShipFuture]]-Table_Query_from_Mac10[[#This Row],[qty_to_ship]]</f>
        <v>0</v>
      </c>
      <c r="W3201" s="47">
        <f>Table_Query_from_Mac10[[#This Row],[UnitPriceFuture]]</f>
        <v>19.03</v>
      </c>
      <c r="X3201" s="47">
        <f>Table_Query_from_Mac10[[#This Row],[Unit Increase]]*Table_Query_from_Mac10[[#This Row],[UnitPriceFuture]]</f>
        <v>0</v>
      </c>
      <c r="Y3201" s="47">
        <f>Table_Query_from_Mac10[[#This Row],[Unit Increase]]*Table_Query_from_Mac10[[#This Row],[Future-cost]]</f>
        <v>0</v>
      </c>
      <c r="Z3201" s="47">
        <f>-(Table_Query_from_Mac10[[#This Row],[Incremental Sales]]+((Table_Query_from_Mac10[[#This Row],[Incremental Sales]]*-(SUM(Summary!$S$8:$S$9)))))*Summary!$S$18</f>
        <v>0</v>
      </c>
      <c r="AA3201" s="47">
        <f>IFERROR(Table_Query_from_Mac10[[#This Row],[Incremental Cost]]/Table_Query_from_Mac10[[#This Row],[Incremental Sales]],0)</f>
        <v>0</v>
      </c>
      <c r="AB3201" s="47">
        <f>IFERROR(Table_Query_from_Mac10[[#This Row],[TotalCostFuture]]/Table_Query_from_Mac10[[#This Row],[totalsalesFuture]],0)</f>
        <v>0.45401996847083553</v>
      </c>
      <c r="AN3201" s="31">
        <v>24</v>
      </c>
      <c r="AO3201">
        <f t="shared" si="98"/>
        <v>6</v>
      </c>
      <c r="AQ3201" s="31">
        <v>54.38</v>
      </c>
      <c r="AR3201">
        <f t="shared" si="99"/>
        <v>19.03</v>
      </c>
    </row>
    <row r="3202" spans="1:44" x14ac:dyDescent="0.25">
      <c r="A3202">
        <v>90329</v>
      </c>
      <c r="B3202">
        <v>10</v>
      </c>
      <c r="C3202" t="s">
        <v>55</v>
      </c>
      <c r="D3202" t="s">
        <v>81</v>
      </c>
      <c r="E3202">
        <v>48</v>
      </c>
      <c r="F3202">
        <v>5.81</v>
      </c>
      <c r="G3202">
        <v>11.96</v>
      </c>
      <c r="H3202" s="1">
        <v>44855</v>
      </c>
      <c r="I3202" s="20">
        <v>0</v>
      </c>
      <c r="J3202" s="47">
        <f>Table_Query_from_Mac10[[#This Row],[unit_price]]-(Table_Query_from_Mac10[[#This Row],[unit_price]]*(Table_Query_from_Mac10[[#This Row],[discount_pct]]/100))</f>
        <v>11.96</v>
      </c>
      <c r="K3202" s="47">
        <f>Table_Query_from_Mac10[[#This Row],[unit_cost]]</f>
        <v>5.81</v>
      </c>
      <c r="L3202" s="47">
        <f>Table_Query_from_Mac10[[#This Row],[Live-cost]]*(1+Table_Query_from_Mac10[[#This Row],[CogsIncreasebyTYPE]])</f>
        <v>5.81</v>
      </c>
      <c r="M3202" s="47">
        <f>Table_Query_from_Mac10[[#This Row],[Live-cost]]*Table_Query_from_Mac10[[#This Row],[qty_to_ship]]</f>
        <v>278.88</v>
      </c>
      <c r="N3202" s="47">
        <f>IF(Table_Query_from_Mac10[[#This Row],[item_no]]="KDA",-Table_Query_from_Mac10[[#This Row],[unit_price]],Table_Query_from_Mac10[[#This Row],[Net Unit]]*Table_Query_from_Mac10[[#This Row],[qty_to_ship]])</f>
        <v>574.08000000000004</v>
      </c>
      <c r="O3202" s="47">
        <f>SUMIFS(Summary!C:C,Summary!H:H,Table_Query_from_Mac10[[#This Row],[Juiceoc]])</f>
        <v>0</v>
      </c>
      <c r="P3202" s="47">
        <f>SUMIFS(Summary!D:D,Summary!H:H,Table_Query_from_Mac10[[#This Row],[Juiceoc]])</f>
        <v>0</v>
      </c>
      <c r="Q3202" s="47">
        <f>SUMIFS(Summary!E:E,Summary!H:H,Table_Query_from_Mac10[[#This Row],[Juiceoc]])</f>
        <v>0</v>
      </c>
      <c r="R3202" s="47">
        <f>Table_Query_from_Mac10[[#This Row],[Net Unit]]*(1+Table_Query_from_Mac10[[#This Row],[PriceIncreasebyType]])</f>
        <v>11.96</v>
      </c>
      <c r="S3202" s="47">
        <f>Table_Query_from_Mac10[[#This Row],[UnitPriceFuture]]*Table_Query_from_Mac10[[#This Row],[qtytoShipFuture]]</f>
        <v>574.08000000000004</v>
      </c>
      <c r="T3202" s="47">
        <f>ROUND(Table_Query_from_Mac10[[#This Row],[qty_to_ship]]*(1+Table_Query_from_Mac10[[#This Row],[VolumeIncreasebyType]]),0)</f>
        <v>48</v>
      </c>
      <c r="U3202" s="47">
        <f>Table_Query_from_Mac10[[#This Row],[qtytoShipFuture]]*Table_Query_from_Mac10[[#This Row],[Future-cost]]</f>
        <v>278.88</v>
      </c>
      <c r="V3202" s="47">
        <f>Table_Query_from_Mac10[[#This Row],[qtytoShipFuture]]-Table_Query_from_Mac10[[#This Row],[qty_to_ship]]</f>
        <v>0</v>
      </c>
      <c r="W3202" s="47">
        <f>Table_Query_from_Mac10[[#This Row],[UnitPriceFuture]]</f>
        <v>11.96</v>
      </c>
      <c r="X3202" s="47">
        <f>Table_Query_from_Mac10[[#This Row],[Unit Increase]]*Table_Query_from_Mac10[[#This Row],[UnitPriceFuture]]</f>
        <v>0</v>
      </c>
      <c r="Y3202" s="47">
        <f>Table_Query_from_Mac10[[#This Row],[Unit Increase]]*Table_Query_from_Mac10[[#This Row],[Future-cost]]</f>
        <v>0</v>
      </c>
      <c r="Z3202" s="47">
        <f>-(Table_Query_from_Mac10[[#This Row],[Incremental Sales]]+((Table_Query_from_Mac10[[#This Row],[Incremental Sales]]*-(SUM(Summary!$S$8:$S$9)))))*Summary!$S$18</f>
        <v>0</v>
      </c>
      <c r="AA3202" s="47">
        <f>IFERROR(Table_Query_from_Mac10[[#This Row],[Incremental Cost]]/Table_Query_from_Mac10[[#This Row],[Incremental Sales]],0)</f>
        <v>0</v>
      </c>
      <c r="AB3202" s="47">
        <f>IFERROR(Table_Query_from_Mac10[[#This Row],[TotalCostFuture]]/Table_Query_from_Mac10[[#This Row],[totalsalesFuture]],0)</f>
        <v>0.48578595317725748</v>
      </c>
      <c r="AN3202" s="30">
        <v>192</v>
      </c>
      <c r="AO3202">
        <f t="shared" si="98"/>
        <v>48</v>
      </c>
      <c r="AQ3202" s="30">
        <v>34.18</v>
      </c>
      <c r="AR3202">
        <f t="shared" si="99"/>
        <v>11.96</v>
      </c>
    </row>
    <row r="3203" spans="1:44" x14ac:dyDescent="0.25">
      <c r="A3203">
        <v>90329</v>
      </c>
      <c r="B3203">
        <v>11</v>
      </c>
      <c r="C3203" t="s">
        <v>55</v>
      </c>
      <c r="D3203" t="s">
        <v>81</v>
      </c>
      <c r="E3203">
        <v>25</v>
      </c>
      <c r="F3203">
        <v>4.8499999999999996</v>
      </c>
      <c r="G3203">
        <v>10.039999999999999</v>
      </c>
      <c r="H3203" s="1">
        <v>44855</v>
      </c>
      <c r="I3203" s="20">
        <v>0</v>
      </c>
      <c r="J3203" s="47">
        <f>Table_Query_from_Mac10[[#This Row],[unit_price]]-(Table_Query_from_Mac10[[#This Row],[unit_price]]*(Table_Query_from_Mac10[[#This Row],[discount_pct]]/100))</f>
        <v>10.039999999999999</v>
      </c>
      <c r="K3203" s="47">
        <f>Table_Query_from_Mac10[[#This Row],[unit_cost]]</f>
        <v>4.8499999999999996</v>
      </c>
      <c r="L3203" s="47">
        <f>Table_Query_from_Mac10[[#This Row],[Live-cost]]*(1+Table_Query_from_Mac10[[#This Row],[CogsIncreasebyTYPE]])</f>
        <v>4.8499999999999996</v>
      </c>
      <c r="M3203" s="47">
        <f>Table_Query_from_Mac10[[#This Row],[Live-cost]]*Table_Query_from_Mac10[[#This Row],[qty_to_ship]]</f>
        <v>121.24999999999999</v>
      </c>
      <c r="N3203" s="47">
        <f>IF(Table_Query_from_Mac10[[#This Row],[item_no]]="KDA",-Table_Query_from_Mac10[[#This Row],[unit_price]],Table_Query_from_Mac10[[#This Row],[Net Unit]]*Table_Query_from_Mac10[[#This Row],[qty_to_ship]])</f>
        <v>250.99999999999997</v>
      </c>
      <c r="O3203" s="47">
        <f>SUMIFS(Summary!C:C,Summary!H:H,Table_Query_from_Mac10[[#This Row],[Juiceoc]])</f>
        <v>0</v>
      </c>
      <c r="P3203" s="47">
        <f>SUMIFS(Summary!D:D,Summary!H:H,Table_Query_from_Mac10[[#This Row],[Juiceoc]])</f>
        <v>0</v>
      </c>
      <c r="Q3203" s="47">
        <f>SUMIFS(Summary!E:E,Summary!H:H,Table_Query_from_Mac10[[#This Row],[Juiceoc]])</f>
        <v>0</v>
      </c>
      <c r="R3203" s="47">
        <f>Table_Query_from_Mac10[[#This Row],[Net Unit]]*(1+Table_Query_from_Mac10[[#This Row],[PriceIncreasebyType]])</f>
        <v>10.039999999999999</v>
      </c>
      <c r="S3203" s="47">
        <f>Table_Query_from_Mac10[[#This Row],[UnitPriceFuture]]*Table_Query_from_Mac10[[#This Row],[qtytoShipFuture]]</f>
        <v>250.99999999999997</v>
      </c>
      <c r="T3203" s="47">
        <f>ROUND(Table_Query_from_Mac10[[#This Row],[qty_to_ship]]*(1+Table_Query_from_Mac10[[#This Row],[VolumeIncreasebyType]]),0)</f>
        <v>25</v>
      </c>
      <c r="U3203" s="47">
        <f>Table_Query_from_Mac10[[#This Row],[qtytoShipFuture]]*Table_Query_from_Mac10[[#This Row],[Future-cost]]</f>
        <v>121.24999999999999</v>
      </c>
      <c r="V3203" s="47">
        <f>Table_Query_from_Mac10[[#This Row],[qtytoShipFuture]]-Table_Query_from_Mac10[[#This Row],[qty_to_ship]]</f>
        <v>0</v>
      </c>
      <c r="W3203" s="47">
        <f>Table_Query_from_Mac10[[#This Row],[UnitPriceFuture]]</f>
        <v>10.039999999999999</v>
      </c>
      <c r="X3203" s="47">
        <f>Table_Query_from_Mac10[[#This Row],[Unit Increase]]*Table_Query_from_Mac10[[#This Row],[UnitPriceFuture]]</f>
        <v>0</v>
      </c>
      <c r="Y3203" s="47">
        <f>Table_Query_from_Mac10[[#This Row],[Unit Increase]]*Table_Query_from_Mac10[[#This Row],[Future-cost]]</f>
        <v>0</v>
      </c>
      <c r="Z3203" s="47">
        <f>-(Table_Query_from_Mac10[[#This Row],[Incremental Sales]]+((Table_Query_from_Mac10[[#This Row],[Incremental Sales]]*-(SUM(Summary!$S$8:$S$9)))))*Summary!$S$18</f>
        <v>0</v>
      </c>
      <c r="AA3203" s="47">
        <f>IFERROR(Table_Query_from_Mac10[[#This Row],[Incremental Cost]]/Table_Query_from_Mac10[[#This Row],[Incremental Sales]],0)</f>
        <v>0</v>
      </c>
      <c r="AB3203" s="47">
        <f>IFERROR(Table_Query_from_Mac10[[#This Row],[TotalCostFuture]]/Table_Query_from_Mac10[[#This Row],[totalsalesFuture]],0)</f>
        <v>0.48306772908366535</v>
      </c>
      <c r="AN3203" s="31">
        <v>100</v>
      </c>
      <c r="AO3203">
        <f t="shared" ref="AO3203:AO3266" si="100">CEILING(AN3203/4,1)</f>
        <v>25</v>
      </c>
      <c r="AQ3203" s="31">
        <v>28.69</v>
      </c>
      <c r="AR3203">
        <f t="shared" ref="AR3203:AR3266" si="101">ROUND(AQ3203/5*1.75,2)</f>
        <v>10.039999999999999</v>
      </c>
    </row>
    <row r="3204" spans="1:44" x14ac:dyDescent="0.25">
      <c r="A3204">
        <v>90329</v>
      </c>
      <c r="B3204">
        <v>12</v>
      </c>
      <c r="C3204" t="s">
        <v>55</v>
      </c>
      <c r="D3204" t="s">
        <v>81</v>
      </c>
      <c r="E3204">
        <v>9</v>
      </c>
      <c r="F3204">
        <v>3.89</v>
      </c>
      <c r="G3204">
        <v>7.61</v>
      </c>
      <c r="H3204" s="1">
        <v>44855</v>
      </c>
      <c r="I3204" s="20">
        <v>0</v>
      </c>
      <c r="J3204" s="47">
        <f>Table_Query_from_Mac10[[#This Row],[unit_price]]-(Table_Query_from_Mac10[[#This Row],[unit_price]]*(Table_Query_from_Mac10[[#This Row],[discount_pct]]/100))</f>
        <v>7.61</v>
      </c>
      <c r="K3204" s="47">
        <f>Table_Query_from_Mac10[[#This Row],[unit_cost]]</f>
        <v>3.89</v>
      </c>
      <c r="L3204" s="47">
        <f>Table_Query_from_Mac10[[#This Row],[Live-cost]]*(1+Table_Query_from_Mac10[[#This Row],[CogsIncreasebyTYPE]])</f>
        <v>3.89</v>
      </c>
      <c r="M3204" s="47">
        <f>Table_Query_from_Mac10[[#This Row],[Live-cost]]*Table_Query_from_Mac10[[#This Row],[qty_to_ship]]</f>
        <v>35.01</v>
      </c>
      <c r="N3204" s="47">
        <f>IF(Table_Query_from_Mac10[[#This Row],[item_no]]="KDA",-Table_Query_from_Mac10[[#This Row],[unit_price]],Table_Query_from_Mac10[[#This Row],[Net Unit]]*Table_Query_from_Mac10[[#This Row],[qty_to_ship]])</f>
        <v>68.490000000000009</v>
      </c>
      <c r="O3204" s="47">
        <f>SUMIFS(Summary!C:C,Summary!H:H,Table_Query_from_Mac10[[#This Row],[Juiceoc]])</f>
        <v>0</v>
      </c>
      <c r="P3204" s="47">
        <f>SUMIFS(Summary!D:D,Summary!H:H,Table_Query_from_Mac10[[#This Row],[Juiceoc]])</f>
        <v>0</v>
      </c>
      <c r="Q3204" s="47">
        <f>SUMIFS(Summary!E:E,Summary!H:H,Table_Query_from_Mac10[[#This Row],[Juiceoc]])</f>
        <v>0</v>
      </c>
      <c r="R3204" s="47">
        <f>Table_Query_from_Mac10[[#This Row],[Net Unit]]*(1+Table_Query_from_Mac10[[#This Row],[PriceIncreasebyType]])</f>
        <v>7.61</v>
      </c>
      <c r="S3204" s="47">
        <f>Table_Query_from_Mac10[[#This Row],[UnitPriceFuture]]*Table_Query_from_Mac10[[#This Row],[qtytoShipFuture]]</f>
        <v>68.490000000000009</v>
      </c>
      <c r="T3204" s="47">
        <f>ROUND(Table_Query_from_Mac10[[#This Row],[qty_to_ship]]*(1+Table_Query_from_Mac10[[#This Row],[VolumeIncreasebyType]]),0)</f>
        <v>9</v>
      </c>
      <c r="U3204" s="47">
        <f>Table_Query_from_Mac10[[#This Row],[qtytoShipFuture]]*Table_Query_from_Mac10[[#This Row],[Future-cost]]</f>
        <v>35.01</v>
      </c>
      <c r="V3204" s="47">
        <f>Table_Query_from_Mac10[[#This Row],[qtytoShipFuture]]-Table_Query_from_Mac10[[#This Row],[qty_to_ship]]</f>
        <v>0</v>
      </c>
      <c r="W3204" s="47">
        <f>Table_Query_from_Mac10[[#This Row],[UnitPriceFuture]]</f>
        <v>7.61</v>
      </c>
      <c r="X3204" s="47">
        <f>Table_Query_from_Mac10[[#This Row],[Unit Increase]]*Table_Query_from_Mac10[[#This Row],[UnitPriceFuture]]</f>
        <v>0</v>
      </c>
      <c r="Y3204" s="47">
        <f>Table_Query_from_Mac10[[#This Row],[Unit Increase]]*Table_Query_from_Mac10[[#This Row],[Future-cost]]</f>
        <v>0</v>
      </c>
      <c r="Z3204" s="47">
        <f>-(Table_Query_from_Mac10[[#This Row],[Incremental Sales]]+((Table_Query_from_Mac10[[#This Row],[Incremental Sales]]*-(SUM(Summary!$S$8:$S$9)))))*Summary!$S$18</f>
        <v>0</v>
      </c>
      <c r="AA3204" s="47">
        <f>IFERROR(Table_Query_from_Mac10[[#This Row],[Incremental Cost]]/Table_Query_from_Mac10[[#This Row],[Incremental Sales]],0)</f>
        <v>0</v>
      </c>
      <c r="AB3204" s="47">
        <f>IFERROR(Table_Query_from_Mac10[[#This Row],[TotalCostFuture]]/Table_Query_from_Mac10[[#This Row],[totalsalesFuture]],0)</f>
        <v>0.51116951379763464</v>
      </c>
      <c r="AN3204" s="30">
        <v>36</v>
      </c>
      <c r="AO3204">
        <f t="shared" si="100"/>
        <v>9</v>
      </c>
      <c r="AQ3204" s="30">
        <v>21.75</v>
      </c>
      <c r="AR3204">
        <f t="shared" si="101"/>
        <v>7.61</v>
      </c>
    </row>
    <row r="3205" spans="1:44" x14ac:dyDescent="0.25">
      <c r="A3205">
        <v>90329</v>
      </c>
      <c r="B3205">
        <v>13</v>
      </c>
      <c r="C3205" t="s">
        <v>55</v>
      </c>
      <c r="D3205" t="s">
        <v>81</v>
      </c>
      <c r="E3205">
        <v>1</v>
      </c>
      <c r="F3205">
        <v>13.3</v>
      </c>
      <c r="G3205">
        <v>30.16</v>
      </c>
      <c r="H3205" s="1">
        <v>44855</v>
      </c>
      <c r="I3205" s="20">
        <v>0</v>
      </c>
      <c r="J3205" s="47">
        <f>Table_Query_from_Mac10[[#This Row],[unit_price]]-(Table_Query_from_Mac10[[#This Row],[unit_price]]*(Table_Query_from_Mac10[[#This Row],[discount_pct]]/100))</f>
        <v>30.16</v>
      </c>
      <c r="K3205" s="47">
        <f>Table_Query_from_Mac10[[#This Row],[unit_cost]]</f>
        <v>13.3</v>
      </c>
      <c r="L3205" s="47">
        <f>Table_Query_from_Mac10[[#This Row],[Live-cost]]*(1+Table_Query_from_Mac10[[#This Row],[CogsIncreasebyTYPE]])</f>
        <v>13.3</v>
      </c>
      <c r="M3205" s="47">
        <f>Table_Query_from_Mac10[[#This Row],[Live-cost]]*Table_Query_from_Mac10[[#This Row],[qty_to_ship]]</f>
        <v>13.3</v>
      </c>
      <c r="N3205" s="47">
        <f>IF(Table_Query_from_Mac10[[#This Row],[item_no]]="KDA",-Table_Query_from_Mac10[[#This Row],[unit_price]],Table_Query_from_Mac10[[#This Row],[Net Unit]]*Table_Query_from_Mac10[[#This Row],[qty_to_ship]])</f>
        <v>30.16</v>
      </c>
      <c r="O3205" s="47">
        <f>SUMIFS(Summary!C:C,Summary!H:H,Table_Query_from_Mac10[[#This Row],[Juiceoc]])</f>
        <v>0</v>
      </c>
      <c r="P3205" s="47">
        <f>SUMIFS(Summary!D:D,Summary!H:H,Table_Query_from_Mac10[[#This Row],[Juiceoc]])</f>
        <v>0</v>
      </c>
      <c r="Q3205" s="47">
        <f>SUMIFS(Summary!E:E,Summary!H:H,Table_Query_from_Mac10[[#This Row],[Juiceoc]])</f>
        <v>0</v>
      </c>
      <c r="R3205" s="47">
        <f>Table_Query_from_Mac10[[#This Row],[Net Unit]]*(1+Table_Query_from_Mac10[[#This Row],[PriceIncreasebyType]])</f>
        <v>30.16</v>
      </c>
      <c r="S3205" s="47">
        <f>Table_Query_from_Mac10[[#This Row],[UnitPriceFuture]]*Table_Query_from_Mac10[[#This Row],[qtytoShipFuture]]</f>
        <v>30.16</v>
      </c>
      <c r="T3205" s="47">
        <f>ROUND(Table_Query_from_Mac10[[#This Row],[qty_to_ship]]*(1+Table_Query_from_Mac10[[#This Row],[VolumeIncreasebyType]]),0)</f>
        <v>1</v>
      </c>
      <c r="U3205" s="47">
        <f>Table_Query_from_Mac10[[#This Row],[qtytoShipFuture]]*Table_Query_from_Mac10[[#This Row],[Future-cost]]</f>
        <v>13.3</v>
      </c>
      <c r="V3205" s="47">
        <f>Table_Query_from_Mac10[[#This Row],[qtytoShipFuture]]-Table_Query_from_Mac10[[#This Row],[qty_to_ship]]</f>
        <v>0</v>
      </c>
      <c r="W3205" s="47">
        <f>Table_Query_from_Mac10[[#This Row],[UnitPriceFuture]]</f>
        <v>30.16</v>
      </c>
      <c r="X3205" s="47">
        <f>Table_Query_from_Mac10[[#This Row],[Unit Increase]]*Table_Query_from_Mac10[[#This Row],[UnitPriceFuture]]</f>
        <v>0</v>
      </c>
      <c r="Y3205" s="47">
        <f>Table_Query_from_Mac10[[#This Row],[Unit Increase]]*Table_Query_from_Mac10[[#This Row],[Future-cost]]</f>
        <v>0</v>
      </c>
      <c r="Z3205" s="47">
        <f>-(Table_Query_from_Mac10[[#This Row],[Incremental Sales]]+((Table_Query_from_Mac10[[#This Row],[Incremental Sales]]*-(SUM(Summary!$S$8:$S$9)))))*Summary!$S$18</f>
        <v>0</v>
      </c>
      <c r="AA3205" s="47">
        <f>IFERROR(Table_Query_from_Mac10[[#This Row],[Incremental Cost]]/Table_Query_from_Mac10[[#This Row],[Incremental Sales]],0)</f>
        <v>0</v>
      </c>
      <c r="AB3205" s="47">
        <f>IFERROR(Table_Query_from_Mac10[[#This Row],[TotalCostFuture]]/Table_Query_from_Mac10[[#This Row],[totalsalesFuture]],0)</f>
        <v>0.44098143236074272</v>
      </c>
      <c r="AN3205" s="31">
        <v>4</v>
      </c>
      <c r="AO3205">
        <f t="shared" si="100"/>
        <v>1</v>
      </c>
      <c r="AQ3205" s="31">
        <v>86.18</v>
      </c>
      <c r="AR3205">
        <f t="shared" si="101"/>
        <v>30.16</v>
      </c>
    </row>
    <row r="3206" spans="1:44" x14ac:dyDescent="0.25">
      <c r="A3206">
        <v>90329</v>
      </c>
      <c r="B3206">
        <v>14</v>
      </c>
      <c r="C3206" t="s">
        <v>55</v>
      </c>
      <c r="D3206" t="s">
        <v>81</v>
      </c>
      <c r="E3206">
        <v>12</v>
      </c>
      <c r="F3206">
        <v>11.84</v>
      </c>
      <c r="G3206">
        <v>25.97</v>
      </c>
      <c r="H3206" s="1">
        <v>44855</v>
      </c>
      <c r="I3206" s="20">
        <v>0</v>
      </c>
      <c r="J3206" s="47">
        <f>Table_Query_from_Mac10[[#This Row],[unit_price]]-(Table_Query_from_Mac10[[#This Row],[unit_price]]*(Table_Query_from_Mac10[[#This Row],[discount_pct]]/100))</f>
        <v>25.97</v>
      </c>
      <c r="K3206" s="47">
        <f>Table_Query_from_Mac10[[#This Row],[unit_cost]]</f>
        <v>11.84</v>
      </c>
      <c r="L3206" s="47">
        <f>Table_Query_from_Mac10[[#This Row],[Live-cost]]*(1+Table_Query_from_Mac10[[#This Row],[CogsIncreasebyTYPE]])</f>
        <v>11.84</v>
      </c>
      <c r="M3206" s="47">
        <f>Table_Query_from_Mac10[[#This Row],[Live-cost]]*Table_Query_from_Mac10[[#This Row],[qty_to_ship]]</f>
        <v>142.07999999999998</v>
      </c>
      <c r="N3206" s="47">
        <f>IF(Table_Query_from_Mac10[[#This Row],[item_no]]="KDA",-Table_Query_from_Mac10[[#This Row],[unit_price]],Table_Query_from_Mac10[[#This Row],[Net Unit]]*Table_Query_from_Mac10[[#This Row],[qty_to_ship]])</f>
        <v>311.64</v>
      </c>
      <c r="O3206" s="47">
        <f>SUMIFS(Summary!C:C,Summary!H:H,Table_Query_from_Mac10[[#This Row],[Juiceoc]])</f>
        <v>0</v>
      </c>
      <c r="P3206" s="47">
        <f>SUMIFS(Summary!D:D,Summary!H:H,Table_Query_from_Mac10[[#This Row],[Juiceoc]])</f>
        <v>0</v>
      </c>
      <c r="Q3206" s="47">
        <f>SUMIFS(Summary!E:E,Summary!H:H,Table_Query_from_Mac10[[#This Row],[Juiceoc]])</f>
        <v>0</v>
      </c>
      <c r="R3206" s="47">
        <f>Table_Query_from_Mac10[[#This Row],[Net Unit]]*(1+Table_Query_from_Mac10[[#This Row],[PriceIncreasebyType]])</f>
        <v>25.97</v>
      </c>
      <c r="S3206" s="47">
        <f>Table_Query_from_Mac10[[#This Row],[UnitPriceFuture]]*Table_Query_from_Mac10[[#This Row],[qtytoShipFuture]]</f>
        <v>311.64</v>
      </c>
      <c r="T3206" s="47">
        <f>ROUND(Table_Query_from_Mac10[[#This Row],[qty_to_ship]]*(1+Table_Query_from_Mac10[[#This Row],[VolumeIncreasebyType]]),0)</f>
        <v>12</v>
      </c>
      <c r="U3206" s="47">
        <f>Table_Query_from_Mac10[[#This Row],[qtytoShipFuture]]*Table_Query_from_Mac10[[#This Row],[Future-cost]]</f>
        <v>142.07999999999998</v>
      </c>
      <c r="V3206" s="47">
        <f>Table_Query_from_Mac10[[#This Row],[qtytoShipFuture]]-Table_Query_from_Mac10[[#This Row],[qty_to_ship]]</f>
        <v>0</v>
      </c>
      <c r="W3206" s="47">
        <f>Table_Query_from_Mac10[[#This Row],[UnitPriceFuture]]</f>
        <v>25.97</v>
      </c>
      <c r="X3206" s="47">
        <f>Table_Query_from_Mac10[[#This Row],[Unit Increase]]*Table_Query_from_Mac10[[#This Row],[UnitPriceFuture]]</f>
        <v>0</v>
      </c>
      <c r="Y3206" s="47">
        <f>Table_Query_from_Mac10[[#This Row],[Unit Increase]]*Table_Query_from_Mac10[[#This Row],[Future-cost]]</f>
        <v>0</v>
      </c>
      <c r="Z3206" s="47">
        <f>-(Table_Query_from_Mac10[[#This Row],[Incremental Sales]]+((Table_Query_from_Mac10[[#This Row],[Incremental Sales]]*-(SUM(Summary!$S$8:$S$9)))))*Summary!$S$18</f>
        <v>0</v>
      </c>
      <c r="AA3206" s="47">
        <f>IFERROR(Table_Query_from_Mac10[[#This Row],[Incremental Cost]]/Table_Query_from_Mac10[[#This Row],[Incremental Sales]],0)</f>
        <v>0</v>
      </c>
      <c r="AB3206" s="47">
        <f>IFERROR(Table_Query_from_Mac10[[#This Row],[TotalCostFuture]]/Table_Query_from_Mac10[[#This Row],[totalsalesFuture]],0)</f>
        <v>0.45591066615325371</v>
      </c>
      <c r="AN3206" s="30">
        <v>48</v>
      </c>
      <c r="AO3206">
        <f t="shared" si="100"/>
        <v>12</v>
      </c>
      <c r="AQ3206" s="30">
        <v>74.2</v>
      </c>
      <c r="AR3206">
        <f t="shared" si="101"/>
        <v>25.97</v>
      </c>
    </row>
    <row r="3207" spans="1:44" x14ac:dyDescent="0.25">
      <c r="A3207">
        <v>90329</v>
      </c>
      <c r="B3207">
        <v>15</v>
      </c>
      <c r="C3207" t="s">
        <v>55</v>
      </c>
      <c r="D3207" t="s">
        <v>81</v>
      </c>
      <c r="E3207">
        <v>9</v>
      </c>
      <c r="F3207">
        <v>9.86</v>
      </c>
      <c r="G3207">
        <v>22.54</v>
      </c>
      <c r="H3207" s="1">
        <v>44855</v>
      </c>
      <c r="I3207" s="20">
        <v>0</v>
      </c>
      <c r="J3207" s="47">
        <f>Table_Query_from_Mac10[[#This Row],[unit_price]]-(Table_Query_from_Mac10[[#This Row],[unit_price]]*(Table_Query_from_Mac10[[#This Row],[discount_pct]]/100))</f>
        <v>22.54</v>
      </c>
      <c r="K3207" s="47">
        <f>Table_Query_from_Mac10[[#This Row],[unit_cost]]</f>
        <v>9.86</v>
      </c>
      <c r="L3207" s="47">
        <f>Table_Query_from_Mac10[[#This Row],[Live-cost]]*(1+Table_Query_from_Mac10[[#This Row],[CogsIncreasebyTYPE]])</f>
        <v>9.86</v>
      </c>
      <c r="M3207" s="47">
        <f>Table_Query_from_Mac10[[#This Row],[Live-cost]]*Table_Query_from_Mac10[[#This Row],[qty_to_ship]]</f>
        <v>88.74</v>
      </c>
      <c r="N3207" s="47">
        <f>IF(Table_Query_from_Mac10[[#This Row],[item_no]]="KDA",-Table_Query_from_Mac10[[#This Row],[unit_price]],Table_Query_from_Mac10[[#This Row],[Net Unit]]*Table_Query_from_Mac10[[#This Row],[qty_to_ship]])</f>
        <v>202.85999999999999</v>
      </c>
      <c r="O3207" s="47">
        <f>SUMIFS(Summary!C:C,Summary!H:H,Table_Query_from_Mac10[[#This Row],[Juiceoc]])</f>
        <v>0</v>
      </c>
      <c r="P3207" s="47">
        <f>SUMIFS(Summary!D:D,Summary!H:H,Table_Query_from_Mac10[[#This Row],[Juiceoc]])</f>
        <v>0</v>
      </c>
      <c r="Q3207" s="47">
        <f>SUMIFS(Summary!E:E,Summary!H:H,Table_Query_from_Mac10[[#This Row],[Juiceoc]])</f>
        <v>0</v>
      </c>
      <c r="R3207" s="47">
        <f>Table_Query_from_Mac10[[#This Row],[Net Unit]]*(1+Table_Query_from_Mac10[[#This Row],[PriceIncreasebyType]])</f>
        <v>22.54</v>
      </c>
      <c r="S3207" s="47">
        <f>Table_Query_from_Mac10[[#This Row],[UnitPriceFuture]]*Table_Query_from_Mac10[[#This Row],[qtytoShipFuture]]</f>
        <v>202.85999999999999</v>
      </c>
      <c r="T3207" s="47">
        <f>ROUND(Table_Query_from_Mac10[[#This Row],[qty_to_ship]]*(1+Table_Query_from_Mac10[[#This Row],[VolumeIncreasebyType]]),0)</f>
        <v>9</v>
      </c>
      <c r="U3207" s="47">
        <f>Table_Query_from_Mac10[[#This Row],[qtytoShipFuture]]*Table_Query_from_Mac10[[#This Row],[Future-cost]]</f>
        <v>88.74</v>
      </c>
      <c r="V3207" s="47">
        <f>Table_Query_from_Mac10[[#This Row],[qtytoShipFuture]]-Table_Query_from_Mac10[[#This Row],[qty_to_ship]]</f>
        <v>0</v>
      </c>
      <c r="W3207" s="47">
        <f>Table_Query_from_Mac10[[#This Row],[UnitPriceFuture]]</f>
        <v>22.54</v>
      </c>
      <c r="X3207" s="47">
        <f>Table_Query_from_Mac10[[#This Row],[Unit Increase]]*Table_Query_from_Mac10[[#This Row],[UnitPriceFuture]]</f>
        <v>0</v>
      </c>
      <c r="Y3207" s="47">
        <f>Table_Query_from_Mac10[[#This Row],[Unit Increase]]*Table_Query_from_Mac10[[#This Row],[Future-cost]]</f>
        <v>0</v>
      </c>
      <c r="Z3207" s="47">
        <f>-(Table_Query_from_Mac10[[#This Row],[Incremental Sales]]+((Table_Query_from_Mac10[[#This Row],[Incremental Sales]]*-(SUM(Summary!$S$8:$S$9)))))*Summary!$S$18</f>
        <v>0</v>
      </c>
      <c r="AA3207" s="47">
        <f>IFERROR(Table_Query_from_Mac10[[#This Row],[Incremental Cost]]/Table_Query_from_Mac10[[#This Row],[Incremental Sales]],0)</f>
        <v>0</v>
      </c>
      <c r="AB3207" s="47">
        <f>IFERROR(Table_Query_from_Mac10[[#This Row],[TotalCostFuture]]/Table_Query_from_Mac10[[#This Row],[totalsalesFuture]],0)</f>
        <v>0.43744454303460517</v>
      </c>
      <c r="AN3207" s="31">
        <v>36</v>
      </c>
      <c r="AO3207">
        <f t="shared" si="100"/>
        <v>9</v>
      </c>
      <c r="AQ3207" s="31">
        <v>64.400000000000006</v>
      </c>
      <c r="AR3207">
        <f t="shared" si="101"/>
        <v>22.54</v>
      </c>
    </row>
    <row r="3208" spans="1:44" x14ac:dyDescent="0.25">
      <c r="A3208">
        <v>90329</v>
      </c>
      <c r="B3208">
        <v>16</v>
      </c>
      <c r="C3208" t="s">
        <v>55</v>
      </c>
      <c r="D3208" t="s">
        <v>81</v>
      </c>
      <c r="E3208">
        <v>18</v>
      </c>
      <c r="F3208">
        <v>7.17</v>
      </c>
      <c r="G3208">
        <v>14.97</v>
      </c>
      <c r="H3208" s="1">
        <v>44855</v>
      </c>
      <c r="I3208" s="20">
        <v>0</v>
      </c>
      <c r="J3208" s="47">
        <f>Table_Query_from_Mac10[[#This Row],[unit_price]]-(Table_Query_from_Mac10[[#This Row],[unit_price]]*(Table_Query_from_Mac10[[#This Row],[discount_pct]]/100))</f>
        <v>14.97</v>
      </c>
      <c r="K3208" s="47">
        <f>Table_Query_from_Mac10[[#This Row],[unit_cost]]</f>
        <v>7.17</v>
      </c>
      <c r="L3208" s="47">
        <f>Table_Query_from_Mac10[[#This Row],[Live-cost]]*(1+Table_Query_from_Mac10[[#This Row],[CogsIncreasebyTYPE]])</f>
        <v>7.17</v>
      </c>
      <c r="M3208" s="47">
        <f>Table_Query_from_Mac10[[#This Row],[Live-cost]]*Table_Query_from_Mac10[[#This Row],[qty_to_ship]]</f>
        <v>129.06</v>
      </c>
      <c r="N3208" s="47">
        <f>IF(Table_Query_from_Mac10[[#This Row],[item_no]]="KDA",-Table_Query_from_Mac10[[#This Row],[unit_price]],Table_Query_from_Mac10[[#This Row],[Net Unit]]*Table_Query_from_Mac10[[#This Row],[qty_to_ship]])</f>
        <v>269.46000000000004</v>
      </c>
      <c r="O3208" s="47">
        <f>SUMIFS(Summary!C:C,Summary!H:H,Table_Query_from_Mac10[[#This Row],[Juiceoc]])</f>
        <v>0</v>
      </c>
      <c r="P3208" s="47">
        <f>SUMIFS(Summary!D:D,Summary!H:H,Table_Query_from_Mac10[[#This Row],[Juiceoc]])</f>
        <v>0</v>
      </c>
      <c r="Q3208" s="47">
        <f>SUMIFS(Summary!E:E,Summary!H:H,Table_Query_from_Mac10[[#This Row],[Juiceoc]])</f>
        <v>0</v>
      </c>
      <c r="R3208" s="47">
        <f>Table_Query_from_Mac10[[#This Row],[Net Unit]]*(1+Table_Query_from_Mac10[[#This Row],[PriceIncreasebyType]])</f>
        <v>14.97</v>
      </c>
      <c r="S3208" s="47">
        <f>Table_Query_from_Mac10[[#This Row],[UnitPriceFuture]]*Table_Query_from_Mac10[[#This Row],[qtytoShipFuture]]</f>
        <v>269.46000000000004</v>
      </c>
      <c r="T3208" s="47">
        <f>ROUND(Table_Query_from_Mac10[[#This Row],[qty_to_ship]]*(1+Table_Query_from_Mac10[[#This Row],[VolumeIncreasebyType]]),0)</f>
        <v>18</v>
      </c>
      <c r="U3208" s="47">
        <f>Table_Query_from_Mac10[[#This Row],[qtytoShipFuture]]*Table_Query_from_Mac10[[#This Row],[Future-cost]]</f>
        <v>129.06</v>
      </c>
      <c r="V3208" s="47">
        <f>Table_Query_from_Mac10[[#This Row],[qtytoShipFuture]]-Table_Query_from_Mac10[[#This Row],[qty_to_ship]]</f>
        <v>0</v>
      </c>
      <c r="W3208" s="47">
        <f>Table_Query_from_Mac10[[#This Row],[UnitPriceFuture]]</f>
        <v>14.97</v>
      </c>
      <c r="X3208" s="47">
        <f>Table_Query_from_Mac10[[#This Row],[Unit Increase]]*Table_Query_from_Mac10[[#This Row],[UnitPriceFuture]]</f>
        <v>0</v>
      </c>
      <c r="Y3208" s="47">
        <f>Table_Query_from_Mac10[[#This Row],[Unit Increase]]*Table_Query_from_Mac10[[#This Row],[Future-cost]]</f>
        <v>0</v>
      </c>
      <c r="Z3208" s="47">
        <f>-(Table_Query_from_Mac10[[#This Row],[Incremental Sales]]+((Table_Query_from_Mac10[[#This Row],[Incremental Sales]]*-(SUM(Summary!$S$8:$S$9)))))*Summary!$S$18</f>
        <v>0</v>
      </c>
      <c r="AA3208" s="47">
        <f>IFERROR(Table_Query_from_Mac10[[#This Row],[Incremental Cost]]/Table_Query_from_Mac10[[#This Row],[Incremental Sales]],0)</f>
        <v>0</v>
      </c>
      <c r="AB3208" s="47">
        <f>IFERROR(Table_Query_from_Mac10[[#This Row],[TotalCostFuture]]/Table_Query_from_Mac10[[#This Row],[totalsalesFuture]],0)</f>
        <v>0.47895791583166325</v>
      </c>
      <c r="AN3208" s="30">
        <v>72</v>
      </c>
      <c r="AO3208">
        <f t="shared" si="100"/>
        <v>18</v>
      </c>
      <c r="AQ3208" s="30">
        <v>42.78</v>
      </c>
      <c r="AR3208">
        <f t="shared" si="101"/>
        <v>14.97</v>
      </c>
    </row>
    <row r="3209" spans="1:44" x14ac:dyDescent="0.25">
      <c r="A3209">
        <v>90329</v>
      </c>
      <c r="B3209">
        <v>17</v>
      </c>
      <c r="C3209" t="s">
        <v>55</v>
      </c>
      <c r="D3209" t="s">
        <v>81</v>
      </c>
      <c r="E3209">
        <v>5</v>
      </c>
      <c r="F3209">
        <v>8.5</v>
      </c>
      <c r="G3209">
        <v>18.62</v>
      </c>
      <c r="H3209" s="1">
        <v>44855</v>
      </c>
      <c r="I3209" s="20">
        <v>0</v>
      </c>
      <c r="J3209" s="47">
        <f>Table_Query_from_Mac10[[#This Row],[unit_price]]-(Table_Query_from_Mac10[[#This Row],[unit_price]]*(Table_Query_from_Mac10[[#This Row],[discount_pct]]/100))</f>
        <v>18.62</v>
      </c>
      <c r="K3209" s="47">
        <f>Table_Query_from_Mac10[[#This Row],[unit_cost]]</f>
        <v>8.5</v>
      </c>
      <c r="L3209" s="47">
        <f>Table_Query_from_Mac10[[#This Row],[Live-cost]]*(1+Table_Query_from_Mac10[[#This Row],[CogsIncreasebyTYPE]])</f>
        <v>8.5</v>
      </c>
      <c r="M3209" s="47">
        <f>Table_Query_from_Mac10[[#This Row],[Live-cost]]*Table_Query_from_Mac10[[#This Row],[qty_to_ship]]</f>
        <v>42.5</v>
      </c>
      <c r="N3209" s="47">
        <f>IF(Table_Query_from_Mac10[[#This Row],[item_no]]="KDA",-Table_Query_from_Mac10[[#This Row],[unit_price]],Table_Query_from_Mac10[[#This Row],[Net Unit]]*Table_Query_from_Mac10[[#This Row],[qty_to_ship]])</f>
        <v>93.100000000000009</v>
      </c>
      <c r="O3209" s="47">
        <f>SUMIFS(Summary!C:C,Summary!H:H,Table_Query_from_Mac10[[#This Row],[Juiceoc]])</f>
        <v>0</v>
      </c>
      <c r="P3209" s="47">
        <f>SUMIFS(Summary!D:D,Summary!H:H,Table_Query_from_Mac10[[#This Row],[Juiceoc]])</f>
        <v>0</v>
      </c>
      <c r="Q3209" s="47">
        <f>SUMIFS(Summary!E:E,Summary!H:H,Table_Query_from_Mac10[[#This Row],[Juiceoc]])</f>
        <v>0</v>
      </c>
      <c r="R3209" s="47">
        <f>Table_Query_from_Mac10[[#This Row],[Net Unit]]*(1+Table_Query_from_Mac10[[#This Row],[PriceIncreasebyType]])</f>
        <v>18.62</v>
      </c>
      <c r="S3209" s="47">
        <f>Table_Query_from_Mac10[[#This Row],[UnitPriceFuture]]*Table_Query_from_Mac10[[#This Row],[qtytoShipFuture]]</f>
        <v>93.100000000000009</v>
      </c>
      <c r="T3209" s="47">
        <f>ROUND(Table_Query_from_Mac10[[#This Row],[qty_to_ship]]*(1+Table_Query_from_Mac10[[#This Row],[VolumeIncreasebyType]]),0)</f>
        <v>5</v>
      </c>
      <c r="U3209" s="47">
        <f>Table_Query_from_Mac10[[#This Row],[qtytoShipFuture]]*Table_Query_from_Mac10[[#This Row],[Future-cost]]</f>
        <v>42.5</v>
      </c>
      <c r="V3209" s="47">
        <f>Table_Query_from_Mac10[[#This Row],[qtytoShipFuture]]-Table_Query_from_Mac10[[#This Row],[qty_to_ship]]</f>
        <v>0</v>
      </c>
      <c r="W3209" s="47">
        <f>Table_Query_from_Mac10[[#This Row],[UnitPriceFuture]]</f>
        <v>18.62</v>
      </c>
      <c r="X3209" s="47">
        <f>Table_Query_from_Mac10[[#This Row],[Unit Increase]]*Table_Query_from_Mac10[[#This Row],[UnitPriceFuture]]</f>
        <v>0</v>
      </c>
      <c r="Y3209" s="47">
        <f>Table_Query_from_Mac10[[#This Row],[Unit Increase]]*Table_Query_from_Mac10[[#This Row],[Future-cost]]</f>
        <v>0</v>
      </c>
      <c r="Z3209" s="47">
        <f>-(Table_Query_from_Mac10[[#This Row],[Incremental Sales]]+((Table_Query_from_Mac10[[#This Row],[Incremental Sales]]*-(SUM(Summary!$S$8:$S$9)))))*Summary!$S$18</f>
        <v>0</v>
      </c>
      <c r="AA3209" s="47">
        <f>IFERROR(Table_Query_from_Mac10[[#This Row],[Incremental Cost]]/Table_Query_from_Mac10[[#This Row],[Incremental Sales]],0)</f>
        <v>0</v>
      </c>
      <c r="AB3209" s="47">
        <f>IFERROR(Table_Query_from_Mac10[[#This Row],[TotalCostFuture]]/Table_Query_from_Mac10[[#This Row],[totalsalesFuture]],0)</f>
        <v>0.45649838882921584</v>
      </c>
      <c r="AN3209" s="31">
        <v>18</v>
      </c>
      <c r="AO3209">
        <f t="shared" si="100"/>
        <v>5</v>
      </c>
      <c r="AQ3209" s="31">
        <v>53.2</v>
      </c>
      <c r="AR3209">
        <f t="shared" si="101"/>
        <v>18.62</v>
      </c>
    </row>
    <row r="3210" spans="1:44" x14ac:dyDescent="0.25">
      <c r="A3210">
        <v>90329</v>
      </c>
      <c r="B3210">
        <v>2</v>
      </c>
      <c r="C3210" t="s">
        <v>55</v>
      </c>
      <c r="D3210" t="s">
        <v>81</v>
      </c>
      <c r="E3210">
        <v>6</v>
      </c>
      <c r="F3210">
        <v>1.59</v>
      </c>
      <c r="G3210">
        <v>4.08</v>
      </c>
      <c r="H3210" s="1">
        <v>44865</v>
      </c>
      <c r="I3210" s="20">
        <v>0</v>
      </c>
      <c r="J3210" s="47">
        <f>Table_Query_from_Mac10[[#This Row],[unit_price]]-(Table_Query_from_Mac10[[#This Row],[unit_price]]*(Table_Query_from_Mac10[[#This Row],[discount_pct]]/100))</f>
        <v>4.08</v>
      </c>
      <c r="K3210" s="47">
        <f>Table_Query_from_Mac10[[#This Row],[unit_cost]]</f>
        <v>1.59</v>
      </c>
      <c r="L3210" s="47">
        <f>Table_Query_from_Mac10[[#This Row],[Live-cost]]*(1+Table_Query_from_Mac10[[#This Row],[CogsIncreasebyTYPE]])</f>
        <v>1.59</v>
      </c>
      <c r="M3210" s="47">
        <f>Table_Query_from_Mac10[[#This Row],[Live-cost]]*Table_Query_from_Mac10[[#This Row],[qty_to_ship]]</f>
        <v>9.5400000000000009</v>
      </c>
      <c r="N3210" s="47">
        <f>IF(Table_Query_from_Mac10[[#This Row],[item_no]]="KDA",-Table_Query_from_Mac10[[#This Row],[unit_price]],Table_Query_from_Mac10[[#This Row],[Net Unit]]*Table_Query_from_Mac10[[#This Row],[qty_to_ship]])</f>
        <v>24.48</v>
      </c>
      <c r="O3210" s="47">
        <f>SUMIFS(Summary!C:C,Summary!H:H,Table_Query_from_Mac10[[#This Row],[Juiceoc]])</f>
        <v>0</v>
      </c>
      <c r="P3210" s="47">
        <f>SUMIFS(Summary!D:D,Summary!H:H,Table_Query_from_Mac10[[#This Row],[Juiceoc]])</f>
        <v>0</v>
      </c>
      <c r="Q3210" s="47">
        <f>SUMIFS(Summary!E:E,Summary!H:H,Table_Query_from_Mac10[[#This Row],[Juiceoc]])</f>
        <v>0</v>
      </c>
      <c r="R3210" s="47">
        <f>Table_Query_from_Mac10[[#This Row],[Net Unit]]*(1+Table_Query_from_Mac10[[#This Row],[PriceIncreasebyType]])</f>
        <v>4.08</v>
      </c>
      <c r="S3210" s="47">
        <f>Table_Query_from_Mac10[[#This Row],[UnitPriceFuture]]*Table_Query_from_Mac10[[#This Row],[qtytoShipFuture]]</f>
        <v>24.48</v>
      </c>
      <c r="T3210" s="47">
        <f>ROUND(Table_Query_from_Mac10[[#This Row],[qty_to_ship]]*(1+Table_Query_from_Mac10[[#This Row],[VolumeIncreasebyType]]),0)</f>
        <v>6</v>
      </c>
      <c r="U3210" s="47">
        <f>Table_Query_from_Mac10[[#This Row],[qtytoShipFuture]]*Table_Query_from_Mac10[[#This Row],[Future-cost]]</f>
        <v>9.5400000000000009</v>
      </c>
      <c r="V3210" s="47">
        <f>Table_Query_from_Mac10[[#This Row],[qtytoShipFuture]]-Table_Query_from_Mac10[[#This Row],[qty_to_ship]]</f>
        <v>0</v>
      </c>
      <c r="W3210" s="47">
        <f>Table_Query_from_Mac10[[#This Row],[UnitPriceFuture]]</f>
        <v>4.08</v>
      </c>
      <c r="X3210" s="47">
        <f>Table_Query_from_Mac10[[#This Row],[Unit Increase]]*Table_Query_from_Mac10[[#This Row],[UnitPriceFuture]]</f>
        <v>0</v>
      </c>
      <c r="Y3210" s="47">
        <f>Table_Query_from_Mac10[[#This Row],[Unit Increase]]*Table_Query_from_Mac10[[#This Row],[Future-cost]]</f>
        <v>0</v>
      </c>
      <c r="Z3210" s="47">
        <f>-(Table_Query_from_Mac10[[#This Row],[Incremental Sales]]+((Table_Query_from_Mac10[[#This Row],[Incremental Sales]]*-(SUM(Summary!$S$8:$S$9)))))*Summary!$S$18</f>
        <v>0</v>
      </c>
      <c r="AA3210" s="47">
        <f>IFERROR(Table_Query_from_Mac10[[#This Row],[Incremental Cost]]/Table_Query_from_Mac10[[#This Row],[Incremental Sales]],0)</f>
        <v>0</v>
      </c>
      <c r="AB3210" s="47">
        <f>IFERROR(Table_Query_from_Mac10[[#This Row],[TotalCostFuture]]/Table_Query_from_Mac10[[#This Row],[totalsalesFuture]],0)</f>
        <v>0.38970588235294118</v>
      </c>
      <c r="AN3210" s="30">
        <v>24</v>
      </c>
      <c r="AO3210">
        <f t="shared" si="100"/>
        <v>6</v>
      </c>
      <c r="AQ3210" s="30">
        <v>11.67</v>
      </c>
      <c r="AR3210">
        <f t="shared" si="101"/>
        <v>4.08</v>
      </c>
    </row>
    <row r="3211" spans="1:44" x14ac:dyDescent="0.25">
      <c r="A3211">
        <v>90330</v>
      </c>
      <c r="B3211">
        <v>1</v>
      </c>
      <c r="C3211" t="s">
        <v>55</v>
      </c>
      <c r="D3211" t="s">
        <v>81</v>
      </c>
      <c r="E3211">
        <v>15</v>
      </c>
      <c r="F3211">
        <v>1.23</v>
      </c>
      <c r="G3211">
        <v>3.42</v>
      </c>
      <c r="H3211" s="1">
        <v>44855</v>
      </c>
      <c r="I3211" s="20">
        <v>0</v>
      </c>
      <c r="J3211" s="47">
        <f>Table_Query_from_Mac10[[#This Row],[unit_price]]-(Table_Query_from_Mac10[[#This Row],[unit_price]]*(Table_Query_from_Mac10[[#This Row],[discount_pct]]/100))</f>
        <v>3.42</v>
      </c>
      <c r="K3211" s="47">
        <f>Table_Query_from_Mac10[[#This Row],[unit_cost]]</f>
        <v>1.23</v>
      </c>
      <c r="L3211" s="47">
        <f>Table_Query_from_Mac10[[#This Row],[Live-cost]]*(1+Table_Query_from_Mac10[[#This Row],[CogsIncreasebyTYPE]])</f>
        <v>1.23</v>
      </c>
      <c r="M3211" s="47">
        <f>Table_Query_from_Mac10[[#This Row],[Live-cost]]*Table_Query_from_Mac10[[#This Row],[qty_to_ship]]</f>
        <v>18.45</v>
      </c>
      <c r="N3211" s="47">
        <f>IF(Table_Query_from_Mac10[[#This Row],[item_no]]="KDA",-Table_Query_from_Mac10[[#This Row],[unit_price]],Table_Query_from_Mac10[[#This Row],[Net Unit]]*Table_Query_from_Mac10[[#This Row],[qty_to_ship]])</f>
        <v>51.3</v>
      </c>
      <c r="O3211" s="47">
        <f>SUMIFS(Summary!C:C,Summary!H:H,Table_Query_from_Mac10[[#This Row],[Juiceoc]])</f>
        <v>0</v>
      </c>
      <c r="P3211" s="47">
        <f>SUMIFS(Summary!D:D,Summary!H:H,Table_Query_from_Mac10[[#This Row],[Juiceoc]])</f>
        <v>0</v>
      </c>
      <c r="Q3211" s="47">
        <f>SUMIFS(Summary!E:E,Summary!H:H,Table_Query_from_Mac10[[#This Row],[Juiceoc]])</f>
        <v>0</v>
      </c>
      <c r="R3211" s="47">
        <f>Table_Query_from_Mac10[[#This Row],[Net Unit]]*(1+Table_Query_from_Mac10[[#This Row],[PriceIncreasebyType]])</f>
        <v>3.42</v>
      </c>
      <c r="S3211" s="47">
        <f>Table_Query_from_Mac10[[#This Row],[UnitPriceFuture]]*Table_Query_from_Mac10[[#This Row],[qtytoShipFuture]]</f>
        <v>51.3</v>
      </c>
      <c r="T3211" s="47">
        <f>ROUND(Table_Query_from_Mac10[[#This Row],[qty_to_ship]]*(1+Table_Query_from_Mac10[[#This Row],[VolumeIncreasebyType]]),0)</f>
        <v>15</v>
      </c>
      <c r="U3211" s="47">
        <f>Table_Query_from_Mac10[[#This Row],[qtytoShipFuture]]*Table_Query_from_Mac10[[#This Row],[Future-cost]]</f>
        <v>18.45</v>
      </c>
      <c r="V3211" s="47">
        <f>Table_Query_from_Mac10[[#This Row],[qtytoShipFuture]]-Table_Query_from_Mac10[[#This Row],[qty_to_ship]]</f>
        <v>0</v>
      </c>
      <c r="W3211" s="47">
        <f>Table_Query_from_Mac10[[#This Row],[UnitPriceFuture]]</f>
        <v>3.42</v>
      </c>
      <c r="X3211" s="47">
        <f>Table_Query_from_Mac10[[#This Row],[Unit Increase]]*Table_Query_from_Mac10[[#This Row],[UnitPriceFuture]]</f>
        <v>0</v>
      </c>
      <c r="Y3211" s="47">
        <f>Table_Query_from_Mac10[[#This Row],[Unit Increase]]*Table_Query_from_Mac10[[#This Row],[Future-cost]]</f>
        <v>0</v>
      </c>
      <c r="Z3211" s="47">
        <f>-(Table_Query_from_Mac10[[#This Row],[Incremental Sales]]+((Table_Query_from_Mac10[[#This Row],[Incremental Sales]]*-(SUM(Summary!$S$8:$S$9)))))*Summary!$S$18</f>
        <v>0</v>
      </c>
      <c r="AA3211" s="47">
        <f>IFERROR(Table_Query_from_Mac10[[#This Row],[Incremental Cost]]/Table_Query_from_Mac10[[#This Row],[Incremental Sales]],0)</f>
        <v>0</v>
      </c>
      <c r="AB3211" s="47">
        <f>IFERROR(Table_Query_from_Mac10[[#This Row],[TotalCostFuture]]/Table_Query_from_Mac10[[#This Row],[totalsalesFuture]],0)</f>
        <v>0.35964912280701755</v>
      </c>
      <c r="AN3211" s="31">
        <v>60</v>
      </c>
      <c r="AO3211">
        <f t="shared" si="100"/>
        <v>15</v>
      </c>
      <c r="AQ3211" s="31">
        <v>9.76</v>
      </c>
      <c r="AR3211">
        <f t="shared" si="101"/>
        <v>3.42</v>
      </c>
    </row>
    <row r="3212" spans="1:44" x14ac:dyDescent="0.25">
      <c r="A3212">
        <v>90330</v>
      </c>
      <c r="B3212">
        <v>3</v>
      </c>
      <c r="C3212" t="s">
        <v>55</v>
      </c>
      <c r="D3212" t="s">
        <v>81</v>
      </c>
      <c r="E3212">
        <v>16</v>
      </c>
      <c r="F3212">
        <v>7.16</v>
      </c>
      <c r="G3212">
        <v>15.88</v>
      </c>
      <c r="H3212" s="1">
        <v>44855</v>
      </c>
      <c r="I3212" s="20">
        <v>0</v>
      </c>
      <c r="J3212" s="47">
        <f>Table_Query_from_Mac10[[#This Row],[unit_price]]-(Table_Query_from_Mac10[[#This Row],[unit_price]]*(Table_Query_from_Mac10[[#This Row],[discount_pct]]/100))</f>
        <v>15.88</v>
      </c>
      <c r="K3212" s="47">
        <f>Table_Query_from_Mac10[[#This Row],[unit_cost]]</f>
        <v>7.16</v>
      </c>
      <c r="L3212" s="47">
        <f>Table_Query_from_Mac10[[#This Row],[Live-cost]]*(1+Table_Query_from_Mac10[[#This Row],[CogsIncreasebyTYPE]])</f>
        <v>7.16</v>
      </c>
      <c r="M3212" s="47">
        <f>Table_Query_from_Mac10[[#This Row],[Live-cost]]*Table_Query_from_Mac10[[#This Row],[qty_to_ship]]</f>
        <v>114.56</v>
      </c>
      <c r="N3212" s="47">
        <f>IF(Table_Query_from_Mac10[[#This Row],[item_no]]="KDA",-Table_Query_from_Mac10[[#This Row],[unit_price]],Table_Query_from_Mac10[[#This Row],[Net Unit]]*Table_Query_from_Mac10[[#This Row],[qty_to_ship]])</f>
        <v>254.08</v>
      </c>
      <c r="O3212" s="47">
        <f>SUMIFS(Summary!C:C,Summary!H:H,Table_Query_from_Mac10[[#This Row],[Juiceoc]])</f>
        <v>0</v>
      </c>
      <c r="P3212" s="47">
        <f>SUMIFS(Summary!D:D,Summary!H:H,Table_Query_from_Mac10[[#This Row],[Juiceoc]])</f>
        <v>0</v>
      </c>
      <c r="Q3212" s="47">
        <f>SUMIFS(Summary!E:E,Summary!H:H,Table_Query_from_Mac10[[#This Row],[Juiceoc]])</f>
        <v>0</v>
      </c>
      <c r="R3212" s="47">
        <f>Table_Query_from_Mac10[[#This Row],[Net Unit]]*(1+Table_Query_from_Mac10[[#This Row],[PriceIncreasebyType]])</f>
        <v>15.88</v>
      </c>
      <c r="S3212" s="47">
        <f>Table_Query_from_Mac10[[#This Row],[UnitPriceFuture]]*Table_Query_from_Mac10[[#This Row],[qtytoShipFuture]]</f>
        <v>254.08</v>
      </c>
      <c r="T3212" s="47">
        <f>ROUND(Table_Query_from_Mac10[[#This Row],[qty_to_ship]]*(1+Table_Query_from_Mac10[[#This Row],[VolumeIncreasebyType]]),0)</f>
        <v>16</v>
      </c>
      <c r="U3212" s="47">
        <f>Table_Query_from_Mac10[[#This Row],[qtytoShipFuture]]*Table_Query_from_Mac10[[#This Row],[Future-cost]]</f>
        <v>114.56</v>
      </c>
      <c r="V3212" s="47">
        <f>Table_Query_from_Mac10[[#This Row],[qtytoShipFuture]]-Table_Query_from_Mac10[[#This Row],[qty_to_ship]]</f>
        <v>0</v>
      </c>
      <c r="W3212" s="47">
        <f>Table_Query_from_Mac10[[#This Row],[UnitPriceFuture]]</f>
        <v>15.88</v>
      </c>
      <c r="X3212" s="47">
        <f>Table_Query_from_Mac10[[#This Row],[Unit Increase]]*Table_Query_from_Mac10[[#This Row],[UnitPriceFuture]]</f>
        <v>0</v>
      </c>
      <c r="Y3212" s="47">
        <f>Table_Query_from_Mac10[[#This Row],[Unit Increase]]*Table_Query_from_Mac10[[#This Row],[Future-cost]]</f>
        <v>0</v>
      </c>
      <c r="Z3212" s="47">
        <f>-(Table_Query_from_Mac10[[#This Row],[Incremental Sales]]+((Table_Query_from_Mac10[[#This Row],[Incremental Sales]]*-(SUM(Summary!$S$8:$S$9)))))*Summary!$S$18</f>
        <v>0</v>
      </c>
      <c r="AA3212" s="47">
        <f>IFERROR(Table_Query_from_Mac10[[#This Row],[Incremental Cost]]/Table_Query_from_Mac10[[#This Row],[Incremental Sales]],0)</f>
        <v>0</v>
      </c>
      <c r="AB3212" s="47">
        <f>IFERROR(Table_Query_from_Mac10[[#This Row],[TotalCostFuture]]/Table_Query_from_Mac10[[#This Row],[totalsalesFuture]],0)</f>
        <v>0.45088161209068006</v>
      </c>
      <c r="AN3212" s="30">
        <v>64</v>
      </c>
      <c r="AO3212">
        <f t="shared" si="100"/>
        <v>16</v>
      </c>
      <c r="AQ3212" s="30">
        <v>45.37</v>
      </c>
      <c r="AR3212">
        <f t="shared" si="101"/>
        <v>15.88</v>
      </c>
    </row>
    <row r="3213" spans="1:44" x14ac:dyDescent="0.25">
      <c r="A3213">
        <v>90330</v>
      </c>
      <c r="B3213">
        <v>4</v>
      </c>
      <c r="C3213" t="s">
        <v>55</v>
      </c>
      <c r="D3213" t="s">
        <v>81</v>
      </c>
      <c r="E3213">
        <v>4</v>
      </c>
      <c r="F3213">
        <v>13.35</v>
      </c>
      <c r="G3213">
        <v>33.15</v>
      </c>
      <c r="H3213" s="1">
        <v>44855</v>
      </c>
      <c r="I3213" s="20">
        <v>0</v>
      </c>
      <c r="J3213" s="47">
        <f>Table_Query_from_Mac10[[#This Row],[unit_price]]-(Table_Query_from_Mac10[[#This Row],[unit_price]]*(Table_Query_from_Mac10[[#This Row],[discount_pct]]/100))</f>
        <v>33.15</v>
      </c>
      <c r="K3213" s="47">
        <f>Table_Query_from_Mac10[[#This Row],[unit_cost]]</f>
        <v>13.35</v>
      </c>
      <c r="L3213" s="47">
        <f>Table_Query_from_Mac10[[#This Row],[Live-cost]]*(1+Table_Query_from_Mac10[[#This Row],[CogsIncreasebyTYPE]])</f>
        <v>13.35</v>
      </c>
      <c r="M3213" s="47">
        <f>Table_Query_from_Mac10[[#This Row],[Live-cost]]*Table_Query_from_Mac10[[#This Row],[qty_to_ship]]</f>
        <v>53.4</v>
      </c>
      <c r="N3213" s="47">
        <f>IF(Table_Query_from_Mac10[[#This Row],[item_no]]="KDA",-Table_Query_from_Mac10[[#This Row],[unit_price]],Table_Query_from_Mac10[[#This Row],[Net Unit]]*Table_Query_from_Mac10[[#This Row],[qty_to_ship]])</f>
        <v>132.6</v>
      </c>
      <c r="O3213" s="47">
        <f>SUMIFS(Summary!C:C,Summary!H:H,Table_Query_from_Mac10[[#This Row],[Juiceoc]])</f>
        <v>0</v>
      </c>
      <c r="P3213" s="47">
        <f>SUMIFS(Summary!D:D,Summary!H:H,Table_Query_from_Mac10[[#This Row],[Juiceoc]])</f>
        <v>0</v>
      </c>
      <c r="Q3213" s="47">
        <f>SUMIFS(Summary!E:E,Summary!H:H,Table_Query_from_Mac10[[#This Row],[Juiceoc]])</f>
        <v>0</v>
      </c>
      <c r="R3213" s="47">
        <f>Table_Query_from_Mac10[[#This Row],[Net Unit]]*(1+Table_Query_from_Mac10[[#This Row],[PriceIncreasebyType]])</f>
        <v>33.15</v>
      </c>
      <c r="S3213" s="47">
        <f>Table_Query_from_Mac10[[#This Row],[UnitPriceFuture]]*Table_Query_from_Mac10[[#This Row],[qtytoShipFuture]]</f>
        <v>132.6</v>
      </c>
      <c r="T3213" s="47">
        <f>ROUND(Table_Query_from_Mac10[[#This Row],[qty_to_ship]]*(1+Table_Query_from_Mac10[[#This Row],[VolumeIncreasebyType]]),0)</f>
        <v>4</v>
      </c>
      <c r="U3213" s="47">
        <f>Table_Query_from_Mac10[[#This Row],[qtytoShipFuture]]*Table_Query_from_Mac10[[#This Row],[Future-cost]]</f>
        <v>53.4</v>
      </c>
      <c r="V3213" s="47">
        <f>Table_Query_from_Mac10[[#This Row],[qtytoShipFuture]]-Table_Query_from_Mac10[[#This Row],[qty_to_ship]]</f>
        <v>0</v>
      </c>
      <c r="W3213" s="47">
        <f>Table_Query_from_Mac10[[#This Row],[UnitPriceFuture]]</f>
        <v>33.15</v>
      </c>
      <c r="X3213" s="47">
        <f>Table_Query_from_Mac10[[#This Row],[Unit Increase]]*Table_Query_from_Mac10[[#This Row],[UnitPriceFuture]]</f>
        <v>0</v>
      </c>
      <c r="Y3213" s="47">
        <f>Table_Query_from_Mac10[[#This Row],[Unit Increase]]*Table_Query_from_Mac10[[#This Row],[Future-cost]]</f>
        <v>0</v>
      </c>
      <c r="Z3213" s="47">
        <f>-(Table_Query_from_Mac10[[#This Row],[Incremental Sales]]+((Table_Query_from_Mac10[[#This Row],[Incremental Sales]]*-(SUM(Summary!$S$8:$S$9)))))*Summary!$S$18</f>
        <v>0</v>
      </c>
      <c r="AA3213" s="47">
        <f>IFERROR(Table_Query_from_Mac10[[#This Row],[Incremental Cost]]/Table_Query_from_Mac10[[#This Row],[Incremental Sales]],0)</f>
        <v>0</v>
      </c>
      <c r="AB3213" s="47">
        <f>IFERROR(Table_Query_from_Mac10[[#This Row],[TotalCostFuture]]/Table_Query_from_Mac10[[#This Row],[totalsalesFuture]],0)</f>
        <v>0.40271493212669685</v>
      </c>
      <c r="AN3213" s="31">
        <v>16</v>
      </c>
      <c r="AO3213">
        <f t="shared" si="100"/>
        <v>4</v>
      </c>
      <c r="AQ3213" s="31">
        <v>94.7</v>
      </c>
      <c r="AR3213">
        <f t="shared" si="101"/>
        <v>33.15</v>
      </c>
    </row>
    <row r="3214" spans="1:44" x14ac:dyDescent="0.25">
      <c r="A3214">
        <v>90330</v>
      </c>
      <c r="B3214">
        <v>5</v>
      </c>
      <c r="C3214" t="s">
        <v>55</v>
      </c>
      <c r="D3214" t="s">
        <v>81</v>
      </c>
      <c r="E3214">
        <v>6</v>
      </c>
      <c r="F3214">
        <v>8.64</v>
      </c>
      <c r="G3214">
        <v>19.03</v>
      </c>
      <c r="H3214" s="1">
        <v>44855</v>
      </c>
      <c r="I3214" s="20">
        <v>0</v>
      </c>
      <c r="J3214" s="47">
        <f>Table_Query_from_Mac10[[#This Row],[unit_price]]-(Table_Query_from_Mac10[[#This Row],[unit_price]]*(Table_Query_from_Mac10[[#This Row],[discount_pct]]/100))</f>
        <v>19.03</v>
      </c>
      <c r="K3214" s="47">
        <f>Table_Query_from_Mac10[[#This Row],[unit_cost]]</f>
        <v>8.64</v>
      </c>
      <c r="L3214" s="47">
        <f>Table_Query_from_Mac10[[#This Row],[Live-cost]]*(1+Table_Query_from_Mac10[[#This Row],[CogsIncreasebyTYPE]])</f>
        <v>8.64</v>
      </c>
      <c r="M3214" s="47">
        <f>Table_Query_from_Mac10[[#This Row],[Live-cost]]*Table_Query_from_Mac10[[#This Row],[qty_to_ship]]</f>
        <v>51.84</v>
      </c>
      <c r="N3214" s="47">
        <f>IF(Table_Query_from_Mac10[[#This Row],[item_no]]="KDA",-Table_Query_from_Mac10[[#This Row],[unit_price]],Table_Query_from_Mac10[[#This Row],[Net Unit]]*Table_Query_from_Mac10[[#This Row],[qty_to_ship]])</f>
        <v>114.18</v>
      </c>
      <c r="O3214" s="47">
        <f>SUMIFS(Summary!C:C,Summary!H:H,Table_Query_from_Mac10[[#This Row],[Juiceoc]])</f>
        <v>0</v>
      </c>
      <c r="P3214" s="47">
        <f>SUMIFS(Summary!D:D,Summary!H:H,Table_Query_from_Mac10[[#This Row],[Juiceoc]])</f>
        <v>0</v>
      </c>
      <c r="Q3214" s="47">
        <f>SUMIFS(Summary!E:E,Summary!H:H,Table_Query_from_Mac10[[#This Row],[Juiceoc]])</f>
        <v>0</v>
      </c>
      <c r="R3214" s="47">
        <f>Table_Query_from_Mac10[[#This Row],[Net Unit]]*(1+Table_Query_from_Mac10[[#This Row],[PriceIncreasebyType]])</f>
        <v>19.03</v>
      </c>
      <c r="S3214" s="47">
        <f>Table_Query_from_Mac10[[#This Row],[UnitPriceFuture]]*Table_Query_from_Mac10[[#This Row],[qtytoShipFuture]]</f>
        <v>114.18</v>
      </c>
      <c r="T3214" s="47">
        <f>ROUND(Table_Query_from_Mac10[[#This Row],[qty_to_ship]]*(1+Table_Query_from_Mac10[[#This Row],[VolumeIncreasebyType]]),0)</f>
        <v>6</v>
      </c>
      <c r="U3214" s="47">
        <f>Table_Query_from_Mac10[[#This Row],[qtytoShipFuture]]*Table_Query_from_Mac10[[#This Row],[Future-cost]]</f>
        <v>51.84</v>
      </c>
      <c r="V3214" s="47">
        <f>Table_Query_from_Mac10[[#This Row],[qtytoShipFuture]]-Table_Query_from_Mac10[[#This Row],[qty_to_ship]]</f>
        <v>0</v>
      </c>
      <c r="W3214" s="47">
        <f>Table_Query_from_Mac10[[#This Row],[UnitPriceFuture]]</f>
        <v>19.03</v>
      </c>
      <c r="X3214" s="47">
        <f>Table_Query_from_Mac10[[#This Row],[Unit Increase]]*Table_Query_from_Mac10[[#This Row],[UnitPriceFuture]]</f>
        <v>0</v>
      </c>
      <c r="Y3214" s="47">
        <f>Table_Query_from_Mac10[[#This Row],[Unit Increase]]*Table_Query_from_Mac10[[#This Row],[Future-cost]]</f>
        <v>0</v>
      </c>
      <c r="Z3214" s="47">
        <f>-(Table_Query_from_Mac10[[#This Row],[Incremental Sales]]+((Table_Query_from_Mac10[[#This Row],[Incremental Sales]]*-(SUM(Summary!$S$8:$S$9)))))*Summary!$S$18</f>
        <v>0</v>
      </c>
      <c r="AA3214" s="47">
        <f>IFERROR(Table_Query_from_Mac10[[#This Row],[Incremental Cost]]/Table_Query_from_Mac10[[#This Row],[Incremental Sales]],0)</f>
        <v>0</v>
      </c>
      <c r="AB3214" s="47">
        <f>IFERROR(Table_Query_from_Mac10[[#This Row],[TotalCostFuture]]/Table_Query_from_Mac10[[#This Row],[totalsalesFuture]],0)</f>
        <v>0.45401996847083553</v>
      </c>
      <c r="AN3214" s="30">
        <v>24</v>
      </c>
      <c r="AO3214">
        <f t="shared" si="100"/>
        <v>6</v>
      </c>
      <c r="AQ3214" s="30">
        <v>54.38</v>
      </c>
      <c r="AR3214">
        <f t="shared" si="101"/>
        <v>19.03</v>
      </c>
    </row>
    <row r="3215" spans="1:44" x14ac:dyDescent="0.25">
      <c r="A3215">
        <v>90330</v>
      </c>
      <c r="B3215">
        <v>6</v>
      </c>
      <c r="C3215" t="s">
        <v>55</v>
      </c>
      <c r="D3215" t="s">
        <v>81</v>
      </c>
      <c r="E3215">
        <v>32</v>
      </c>
      <c r="F3215">
        <v>5.81</v>
      </c>
      <c r="G3215">
        <v>11.96</v>
      </c>
      <c r="H3215" s="1">
        <v>44855</v>
      </c>
      <c r="I3215" s="20">
        <v>0</v>
      </c>
      <c r="J3215" s="47">
        <f>Table_Query_from_Mac10[[#This Row],[unit_price]]-(Table_Query_from_Mac10[[#This Row],[unit_price]]*(Table_Query_from_Mac10[[#This Row],[discount_pct]]/100))</f>
        <v>11.96</v>
      </c>
      <c r="K3215" s="47">
        <f>Table_Query_from_Mac10[[#This Row],[unit_cost]]</f>
        <v>5.81</v>
      </c>
      <c r="L3215" s="47">
        <f>Table_Query_from_Mac10[[#This Row],[Live-cost]]*(1+Table_Query_from_Mac10[[#This Row],[CogsIncreasebyTYPE]])</f>
        <v>5.81</v>
      </c>
      <c r="M3215" s="47">
        <f>Table_Query_from_Mac10[[#This Row],[Live-cost]]*Table_Query_from_Mac10[[#This Row],[qty_to_ship]]</f>
        <v>185.92</v>
      </c>
      <c r="N3215" s="47">
        <f>IF(Table_Query_from_Mac10[[#This Row],[item_no]]="KDA",-Table_Query_from_Mac10[[#This Row],[unit_price]],Table_Query_from_Mac10[[#This Row],[Net Unit]]*Table_Query_from_Mac10[[#This Row],[qty_to_ship]])</f>
        <v>382.72</v>
      </c>
      <c r="O3215" s="47">
        <f>SUMIFS(Summary!C:C,Summary!H:H,Table_Query_from_Mac10[[#This Row],[Juiceoc]])</f>
        <v>0</v>
      </c>
      <c r="P3215" s="47">
        <f>SUMIFS(Summary!D:D,Summary!H:H,Table_Query_from_Mac10[[#This Row],[Juiceoc]])</f>
        <v>0</v>
      </c>
      <c r="Q3215" s="47">
        <f>SUMIFS(Summary!E:E,Summary!H:H,Table_Query_from_Mac10[[#This Row],[Juiceoc]])</f>
        <v>0</v>
      </c>
      <c r="R3215" s="47">
        <f>Table_Query_from_Mac10[[#This Row],[Net Unit]]*(1+Table_Query_from_Mac10[[#This Row],[PriceIncreasebyType]])</f>
        <v>11.96</v>
      </c>
      <c r="S3215" s="47">
        <f>Table_Query_from_Mac10[[#This Row],[UnitPriceFuture]]*Table_Query_from_Mac10[[#This Row],[qtytoShipFuture]]</f>
        <v>382.72</v>
      </c>
      <c r="T3215" s="47">
        <f>ROUND(Table_Query_from_Mac10[[#This Row],[qty_to_ship]]*(1+Table_Query_from_Mac10[[#This Row],[VolumeIncreasebyType]]),0)</f>
        <v>32</v>
      </c>
      <c r="U3215" s="47">
        <f>Table_Query_from_Mac10[[#This Row],[qtytoShipFuture]]*Table_Query_from_Mac10[[#This Row],[Future-cost]]</f>
        <v>185.92</v>
      </c>
      <c r="V3215" s="47">
        <f>Table_Query_from_Mac10[[#This Row],[qtytoShipFuture]]-Table_Query_from_Mac10[[#This Row],[qty_to_ship]]</f>
        <v>0</v>
      </c>
      <c r="W3215" s="47">
        <f>Table_Query_from_Mac10[[#This Row],[UnitPriceFuture]]</f>
        <v>11.96</v>
      </c>
      <c r="X3215" s="47">
        <f>Table_Query_from_Mac10[[#This Row],[Unit Increase]]*Table_Query_from_Mac10[[#This Row],[UnitPriceFuture]]</f>
        <v>0</v>
      </c>
      <c r="Y3215" s="47">
        <f>Table_Query_from_Mac10[[#This Row],[Unit Increase]]*Table_Query_from_Mac10[[#This Row],[Future-cost]]</f>
        <v>0</v>
      </c>
      <c r="Z3215" s="47">
        <f>-(Table_Query_from_Mac10[[#This Row],[Incremental Sales]]+((Table_Query_from_Mac10[[#This Row],[Incremental Sales]]*-(SUM(Summary!$S$8:$S$9)))))*Summary!$S$18</f>
        <v>0</v>
      </c>
      <c r="AA3215" s="47">
        <f>IFERROR(Table_Query_from_Mac10[[#This Row],[Incremental Cost]]/Table_Query_from_Mac10[[#This Row],[Incremental Sales]],0)</f>
        <v>0</v>
      </c>
      <c r="AB3215" s="47">
        <f>IFERROR(Table_Query_from_Mac10[[#This Row],[TotalCostFuture]]/Table_Query_from_Mac10[[#This Row],[totalsalesFuture]],0)</f>
        <v>0.48578595317725748</v>
      </c>
      <c r="AN3215" s="31">
        <v>128</v>
      </c>
      <c r="AO3215">
        <f t="shared" si="100"/>
        <v>32</v>
      </c>
      <c r="AQ3215" s="31">
        <v>34.18</v>
      </c>
      <c r="AR3215">
        <f t="shared" si="101"/>
        <v>11.96</v>
      </c>
    </row>
    <row r="3216" spans="1:44" x14ac:dyDescent="0.25">
      <c r="A3216">
        <v>90330</v>
      </c>
      <c r="B3216">
        <v>7</v>
      </c>
      <c r="C3216" t="s">
        <v>55</v>
      </c>
      <c r="D3216" t="s">
        <v>81</v>
      </c>
      <c r="E3216">
        <v>50</v>
      </c>
      <c r="F3216">
        <v>4.8499999999999996</v>
      </c>
      <c r="G3216">
        <v>10.039999999999999</v>
      </c>
      <c r="H3216" s="1">
        <v>44855</v>
      </c>
      <c r="I3216" s="20">
        <v>0</v>
      </c>
      <c r="J3216" s="47">
        <f>Table_Query_from_Mac10[[#This Row],[unit_price]]-(Table_Query_from_Mac10[[#This Row],[unit_price]]*(Table_Query_from_Mac10[[#This Row],[discount_pct]]/100))</f>
        <v>10.039999999999999</v>
      </c>
      <c r="K3216" s="47">
        <f>Table_Query_from_Mac10[[#This Row],[unit_cost]]</f>
        <v>4.8499999999999996</v>
      </c>
      <c r="L3216" s="47">
        <f>Table_Query_from_Mac10[[#This Row],[Live-cost]]*(1+Table_Query_from_Mac10[[#This Row],[CogsIncreasebyTYPE]])</f>
        <v>4.8499999999999996</v>
      </c>
      <c r="M3216" s="47">
        <f>Table_Query_from_Mac10[[#This Row],[Live-cost]]*Table_Query_from_Mac10[[#This Row],[qty_to_ship]]</f>
        <v>242.49999999999997</v>
      </c>
      <c r="N3216" s="47">
        <f>IF(Table_Query_from_Mac10[[#This Row],[item_no]]="KDA",-Table_Query_from_Mac10[[#This Row],[unit_price]],Table_Query_from_Mac10[[#This Row],[Net Unit]]*Table_Query_from_Mac10[[#This Row],[qty_to_ship]])</f>
        <v>501.99999999999994</v>
      </c>
      <c r="O3216" s="47">
        <f>SUMIFS(Summary!C:C,Summary!H:H,Table_Query_from_Mac10[[#This Row],[Juiceoc]])</f>
        <v>0</v>
      </c>
      <c r="P3216" s="47">
        <f>SUMIFS(Summary!D:D,Summary!H:H,Table_Query_from_Mac10[[#This Row],[Juiceoc]])</f>
        <v>0</v>
      </c>
      <c r="Q3216" s="47">
        <f>SUMIFS(Summary!E:E,Summary!H:H,Table_Query_from_Mac10[[#This Row],[Juiceoc]])</f>
        <v>0</v>
      </c>
      <c r="R3216" s="47">
        <f>Table_Query_from_Mac10[[#This Row],[Net Unit]]*(1+Table_Query_from_Mac10[[#This Row],[PriceIncreasebyType]])</f>
        <v>10.039999999999999</v>
      </c>
      <c r="S3216" s="47">
        <f>Table_Query_from_Mac10[[#This Row],[UnitPriceFuture]]*Table_Query_from_Mac10[[#This Row],[qtytoShipFuture]]</f>
        <v>501.99999999999994</v>
      </c>
      <c r="T3216" s="47">
        <f>ROUND(Table_Query_from_Mac10[[#This Row],[qty_to_ship]]*(1+Table_Query_from_Mac10[[#This Row],[VolumeIncreasebyType]]),0)</f>
        <v>50</v>
      </c>
      <c r="U3216" s="47">
        <f>Table_Query_from_Mac10[[#This Row],[qtytoShipFuture]]*Table_Query_from_Mac10[[#This Row],[Future-cost]]</f>
        <v>242.49999999999997</v>
      </c>
      <c r="V3216" s="47">
        <f>Table_Query_from_Mac10[[#This Row],[qtytoShipFuture]]-Table_Query_from_Mac10[[#This Row],[qty_to_ship]]</f>
        <v>0</v>
      </c>
      <c r="W3216" s="47">
        <f>Table_Query_from_Mac10[[#This Row],[UnitPriceFuture]]</f>
        <v>10.039999999999999</v>
      </c>
      <c r="X3216" s="47">
        <f>Table_Query_from_Mac10[[#This Row],[Unit Increase]]*Table_Query_from_Mac10[[#This Row],[UnitPriceFuture]]</f>
        <v>0</v>
      </c>
      <c r="Y3216" s="47">
        <f>Table_Query_from_Mac10[[#This Row],[Unit Increase]]*Table_Query_from_Mac10[[#This Row],[Future-cost]]</f>
        <v>0</v>
      </c>
      <c r="Z3216" s="47">
        <f>-(Table_Query_from_Mac10[[#This Row],[Incremental Sales]]+((Table_Query_from_Mac10[[#This Row],[Incremental Sales]]*-(SUM(Summary!$S$8:$S$9)))))*Summary!$S$18</f>
        <v>0</v>
      </c>
      <c r="AA3216" s="47">
        <f>IFERROR(Table_Query_from_Mac10[[#This Row],[Incremental Cost]]/Table_Query_from_Mac10[[#This Row],[Incremental Sales]],0)</f>
        <v>0</v>
      </c>
      <c r="AB3216" s="47">
        <f>IFERROR(Table_Query_from_Mac10[[#This Row],[TotalCostFuture]]/Table_Query_from_Mac10[[#This Row],[totalsalesFuture]],0)</f>
        <v>0.48306772908366535</v>
      </c>
      <c r="AN3216" s="30">
        <v>200</v>
      </c>
      <c r="AO3216">
        <f t="shared" si="100"/>
        <v>50</v>
      </c>
      <c r="AQ3216" s="30">
        <v>28.69</v>
      </c>
      <c r="AR3216">
        <f t="shared" si="101"/>
        <v>10.039999999999999</v>
      </c>
    </row>
    <row r="3217" spans="1:44" x14ac:dyDescent="0.25">
      <c r="A3217">
        <v>90330</v>
      </c>
      <c r="B3217">
        <v>8</v>
      </c>
      <c r="C3217" t="s">
        <v>55</v>
      </c>
      <c r="D3217" t="s">
        <v>81</v>
      </c>
      <c r="E3217">
        <v>18</v>
      </c>
      <c r="F3217">
        <v>8.5</v>
      </c>
      <c r="G3217">
        <v>18.62</v>
      </c>
      <c r="H3217" s="1">
        <v>44855</v>
      </c>
      <c r="I3217" s="20">
        <v>0</v>
      </c>
      <c r="J3217" s="47">
        <f>Table_Query_from_Mac10[[#This Row],[unit_price]]-(Table_Query_from_Mac10[[#This Row],[unit_price]]*(Table_Query_from_Mac10[[#This Row],[discount_pct]]/100))</f>
        <v>18.62</v>
      </c>
      <c r="K3217" s="47">
        <f>Table_Query_from_Mac10[[#This Row],[unit_cost]]</f>
        <v>8.5</v>
      </c>
      <c r="L3217" s="47">
        <f>Table_Query_from_Mac10[[#This Row],[Live-cost]]*(1+Table_Query_from_Mac10[[#This Row],[CogsIncreasebyTYPE]])</f>
        <v>8.5</v>
      </c>
      <c r="M3217" s="47">
        <f>Table_Query_from_Mac10[[#This Row],[Live-cost]]*Table_Query_from_Mac10[[#This Row],[qty_to_ship]]</f>
        <v>153</v>
      </c>
      <c r="N3217" s="47">
        <f>IF(Table_Query_from_Mac10[[#This Row],[item_no]]="KDA",-Table_Query_from_Mac10[[#This Row],[unit_price]],Table_Query_from_Mac10[[#This Row],[Net Unit]]*Table_Query_from_Mac10[[#This Row],[qty_to_ship]])</f>
        <v>335.16</v>
      </c>
      <c r="O3217" s="47">
        <f>SUMIFS(Summary!C:C,Summary!H:H,Table_Query_from_Mac10[[#This Row],[Juiceoc]])</f>
        <v>0</v>
      </c>
      <c r="P3217" s="47">
        <f>SUMIFS(Summary!D:D,Summary!H:H,Table_Query_from_Mac10[[#This Row],[Juiceoc]])</f>
        <v>0</v>
      </c>
      <c r="Q3217" s="47">
        <f>SUMIFS(Summary!E:E,Summary!H:H,Table_Query_from_Mac10[[#This Row],[Juiceoc]])</f>
        <v>0</v>
      </c>
      <c r="R3217" s="47">
        <f>Table_Query_from_Mac10[[#This Row],[Net Unit]]*(1+Table_Query_from_Mac10[[#This Row],[PriceIncreasebyType]])</f>
        <v>18.62</v>
      </c>
      <c r="S3217" s="47">
        <f>Table_Query_from_Mac10[[#This Row],[UnitPriceFuture]]*Table_Query_from_Mac10[[#This Row],[qtytoShipFuture]]</f>
        <v>335.16</v>
      </c>
      <c r="T3217" s="47">
        <f>ROUND(Table_Query_from_Mac10[[#This Row],[qty_to_ship]]*(1+Table_Query_from_Mac10[[#This Row],[VolumeIncreasebyType]]),0)</f>
        <v>18</v>
      </c>
      <c r="U3217" s="47">
        <f>Table_Query_from_Mac10[[#This Row],[qtytoShipFuture]]*Table_Query_from_Mac10[[#This Row],[Future-cost]]</f>
        <v>153</v>
      </c>
      <c r="V3217" s="47">
        <f>Table_Query_from_Mac10[[#This Row],[qtytoShipFuture]]-Table_Query_from_Mac10[[#This Row],[qty_to_ship]]</f>
        <v>0</v>
      </c>
      <c r="W3217" s="47">
        <f>Table_Query_from_Mac10[[#This Row],[UnitPriceFuture]]</f>
        <v>18.62</v>
      </c>
      <c r="X3217" s="47">
        <f>Table_Query_from_Mac10[[#This Row],[Unit Increase]]*Table_Query_from_Mac10[[#This Row],[UnitPriceFuture]]</f>
        <v>0</v>
      </c>
      <c r="Y3217" s="47">
        <f>Table_Query_from_Mac10[[#This Row],[Unit Increase]]*Table_Query_from_Mac10[[#This Row],[Future-cost]]</f>
        <v>0</v>
      </c>
      <c r="Z3217" s="47">
        <f>-(Table_Query_from_Mac10[[#This Row],[Incremental Sales]]+((Table_Query_from_Mac10[[#This Row],[Incremental Sales]]*-(SUM(Summary!$S$8:$S$9)))))*Summary!$S$18</f>
        <v>0</v>
      </c>
      <c r="AA3217" s="47">
        <f>IFERROR(Table_Query_from_Mac10[[#This Row],[Incremental Cost]]/Table_Query_from_Mac10[[#This Row],[Incremental Sales]],0)</f>
        <v>0</v>
      </c>
      <c r="AB3217" s="47">
        <f>IFERROR(Table_Query_from_Mac10[[#This Row],[TotalCostFuture]]/Table_Query_from_Mac10[[#This Row],[totalsalesFuture]],0)</f>
        <v>0.45649838882921584</v>
      </c>
      <c r="AN3217" s="31">
        <v>72</v>
      </c>
      <c r="AO3217">
        <f t="shared" si="100"/>
        <v>18</v>
      </c>
      <c r="AQ3217" s="31">
        <v>53.2</v>
      </c>
      <c r="AR3217">
        <f t="shared" si="101"/>
        <v>18.62</v>
      </c>
    </row>
    <row r="3218" spans="1:44" x14ac:dyDescent="0.25">
      <c r="A3218">
        <v>90330</v>
      </c>
      <c r="B3218">
        <v>9</v>
      </c>
      <c r="C3218" t="s">
        <v>55</v>
      </c>
      <c r="D3218" t="s">
        <v>81</v>
      </c>
      <c r="E3218">
        <v>24</v>
      </c>
      <c r="F3218">
        <v>7.17</v>
      </c>
      <c r="G3218">
        <v>14.97</v>
      </c>
      <c r="H3218" s="1">
        <v>44855</v>
      </c>
      <c r="I3218" s="20">
        <v>0</v>
      </c>
      <c r="J3218" s="47">
        <f>Table_Query_from_Mac10[[#This Row],[unit_price]]-(Table_Query_from_Mac10[[#This Row],[unit_price]]*(Table_Query_from_Mac10[[#This Row],[discount_pct]]/100))</f>
        <v>14.97</v>
      </c>
      <c r="K3218" s="47">
        <f>Table_Query_from_Mac10[[#This Row],[unit_cost]]</f>
        <v>7.17</v>
      </c>
      <c r="L3218" s="47">
        <f>Table_Query_from_Mac10[[#This Row],[Live-cost]]*(1+Table_Query_from_Mac10[[#This Row],[CogsIncreasebyTYPE]])</f>
        <v>7.17</v>
      </c>
      <c r="M3218" s="47">
        <f>Table_Query_from_Mac10[[#This Row],[Live-cost]]*Table_Query_from_Mac10[[#This Row],[qty_to_ship]]</f>
        <v>172.07999999999998</v>
      </c>
      <c r="N3218" s="47">
        <f>IF(Table_Query_from_Mac10[[#This Row],[item_no]]="KDA",-Table_Query_from_Mac10[[#This Row],[unit_price]],Table_Query_from_Mac10[[#This Row],[Net Unit]]*Table_Query_from_Mac10[[#This Row],[qty_to_ship]])</f>
        <v>359.28000000000003</v>
      </c>
      <c r="O3218" s="47">
        <f>SUMIFS(Summary!C:C,Summary!H:H,Table_Query_from_Mac10[[#This Row],[Juiceoc]])</f>
        <v>0</v>
      </c>
      <c r="P3218" s="47">
        <f>SUMIFS(Summary!D:D,Summary!H:H,Table_Query_from_Mac10[[#This Row],[Juiceoc]])</f>
        <v>0</v>
      </c>
      <c r="Q3218" s="47">
        <f>SUMIFS(Summary!E:E,Summary!H:H,Table_Query_from_Mac10[[#This Row],[Juiceoc]])</f>
        <v>0</v>
      </c>
      <c r="R3218" s="47">
        <f>Table_Query_from_Mac10[[#This Row],[Net Unit]]*(1+Table_Query_from_Mac10[[#This Row],[PriceIncreasebyType]])</f>
        <v>14.97</v>
      </c>
      <c r="S3218" s="47">
        <f>Table_Query_from_Mac10[[#This Row],[UnitPriceFuture]]*Table_Query_from_Mac10[[#This Row],[qtytoShipFuture]]</f>
        <v>359.28000000000003</v>
      </c>
      <c r="T3218" s="47">
        <f>ROUND(Table_Query_from_Mac10[[#This Row],[qty_to_ship]]*(1+Table_Query_from_Mac10[[#This Row],[VolumeIncreasebyType]]),0)</f>
        <v>24</v>
      </c>
      <c r="U3218" s="47">
        <f>Table_Query_from_Mac10[[#This Row],[qtytoShipFuture]]*Table_Query_from_Mac10[[#This Row],[Future-cost]]</f>
        <v>172.07999999999998</v>
      </c>
      <c r="V3218" s="47">
        <f>Table_Query_from_Mac10[[#This Row],[qtytoShipFuture]]-Table_Query_from_Mac10[[#This Row],[qty_to_ship]]</f>
        <v>0</v>
      </c>
      <c r="W3218" s="47">
        <f>Table_Query_from_Mac10[[#This Row],[UnitPriceFuture]]</f>
        <v>14.97</v>
      </c>
      <c r="X3218" s="47">
        <f>Table_Query_from_Mac10[[#This Row],[Unit Increase]]*Table_Query_from_Mac10[[#This Row],[UnitPriceFuture]]</f>
        <v>0</v>
      </c>
      <c r="Y3218" s="47">
        <f>Table_Query_from_Mac10[[#This Row],[Unit Increase]]*Table_Query_from_Mac10[[#This Row],[Future-cost]]</f>
        <v>0</v>
      </c>
      <c r="Z3218" s="47">
        <f>-(Table_Query_from_Mac10[[#This Row],[Incremental Sales]]+((Table_Query_from_Mac10[[#This Row],[Incremental Sales]]*-(SUM(Summary!$S$8:$S$9)))))*Summary!$S$18</f>
        <v>0</v>
      </c>
      <c r="AA3218" s="47">
        <f>IFERROR(Table_Query_from_Mac10[[#This Row],[Incremental Cost]]/Table_Query_from_Mac10[[#This Row],[Incremental Sales]],0)</f>
        <v>0</v>
      </c>
      <c r="AB3218" s="47">
        <f>IFERROR(Table_Query_from_Mac10[[#This Row],[TotalCostFuture]]/Table_Query_from_Mac10[[#This Row],[totalsalesFuture]],0)</f>
        <v>0.47895791583166325</v>
      </c>
      <c r="AN3218" s="30">
        <v>96</v>
      </c>
      <c r="AO3218">
        <f t="shared" si="100"/>
        <v>24</v>
      </c>
      <c r="AQ3218" s="30">
        <v>42.78</v>
      </c>
      <c r="AR3218">
        <f t="shared" si="101"/>
        <v>14.97</v>
      </c>
    </row>
    <row r="3219" spans="1:44" x14ac:dyDescent="0.25">
      <c r="A3219">
        <v>90330</v>
      </c>
      <c r="B3219">
        <v>10</v>
      </c>
      <c r="C3219" t="s">
        <v>56</v>
      </c>
      <c r="D3219" t="s">
        <v>81</v>
      </c>
      <c r="E3219">
        <v>13</v>
      </c>
      <c r="F3219">
        <v>10.33</v>
      </c>
      <c r="G3219">
        <v>22.14</v>
      </c>
      <c r="H3219" s="1">
        <v>44855</v>
      </c>
      <c r="I3219" s="20">
        <v>0</v>
      </c>
      <c r="J3219" s="47">
        <f>Table_Query_from_Mac10[[#This Row],[unit_price]]-(Table_Query_from_Mac10[[#This Row],[unit_price]]*(Table_Query_from_Mac10[[#This Row],[discount_pct]]/100))</f>
        <v>22.14</v>
      </c>
      <c r="K3219" s="47">
        <f>Table_Query_from_Mac10[[#This Row],[unit_cost]]</f>
        <v>10.33</v>
      </c>
      <c r="L3219" s="47">
        <f>Table_Query_from_Mac10[[#This Row],[Live-cost]]*(1+Table_Query_from_Mac10[[#This Row],[CogsIncreasebyTYPE]])</f>
        <v>10.33</v>
      </c>
      <c r="M3219" s="47">
        <f>Table_Query_from_Mac10[[#This Row],[Live-cost]]*Table_Query_from_Mac10[[#This Row],[qty_to_ship]]</f>
        <v>134.29</v>
      </c>
      <c r="N3219" s="47">
        <f>IF(Table_Query_from_Mac10[[#This Row],[item_no]]="KDA",-Table_Query_from_Mac10[[#This Row],[unit_price]],Table_Query_from_Mac10[[#This Row],[Net Unit]]*Table_Query_from_Mac10[[#This Row],[qty_to_ship]])</f>
        <v>287.82</v>
      </c>
      <c r="O3219" s="47">
        <f>SUMIFS(Summary!C:C,Summary!H:H,Table_Query_from_Mac10[[#This Row],[Juiceoc]])</f>
        <v>0</v>
      </c>
      <c r="P3219" s="47">
        <f>SUMIFS(Summary!D:D,Summary!H:H,Table_Query_from_Mac10[[#This Row],[Juiceoc]])</f>
        <v>0</v>
      </c>
      <c r="Q3219" s="47">
        <f>SUMIFS(Summary!E:E,Summary!H:H,Table_Query_from_Mac10[[#This Row],[Juiceoc]])</f>
        <v>0</v>
      </c>
      <c r="R3219" s="47">
        <f>Table_Query_from_Mac10[[#This Row],[Net Unit]]*(1+Table_Query_from_Mac10[[#This Row],[PriceIncreasebyType]])</f>
        <v>22.14</v>
      </c>
      <c r="S3219" s="47">
        <f>Table_Query_from_Mac10[[#This Row],[UnitPriceFuture]]*Table_Query_from_Mac10[[#This Row],[qtytoShipFuture]]</f>
        <v>287.82</v>
      </c>
      <c r="T3219" s="47">
        <f>ROUND(Table_Query_from_Mac10[[#This Row],[qty_to_ship]]*(1+Table_Query_from_Mac10[[#This Row],[VolumeIncreasebyType]]),0)</f>
        <v>13</v>
      </c>
      <c r="U3219" s="47">
        <f>Table_Query_from_Mac10[[#This Row],[qtytoShipFuture]]*Table_Query_from_Mac10[[#This Row],[Future-cost]]</f>
        <v>134.29</v>
      </c>
      <c r="V3219" s="47">
        <f>Table_Query_from_Mac10[[#This Row],[qtytoShipFuture]]-Table_Query_from_Mac10[[#This Row],[qty_to_ship]]</f>
        <v>0</v>
      </c>
      <c r="W3219" s="47">
        <f>Table_Query_from_Mac10[[#This Row],[UnitPriceFuture]]</f>
        <v>22.14</v>
      </c>
      <c r="X3219" s="47">
        <f>Table_Query_from_Mac10[[#This Row],[Unit Increase]]*Table_Query_from_Mac10[[#This Row],[UnitPriceFuture]]</f>
        <v>0</v>
      </c>
      <c r="Y3219" s="47">
        <f>Table_Query_from_Mac10[[#This Row],[Unit Increase]]*Table_Query_from_Mac10[[#This Row],[Future-cost]]</f>
        <v>0</v>
      </c>
      <c r="Z3219" s="47">
        <f>-(Table_Query_from_Mac10[[#This Row],[Incremental Sales]]+((Table_Query_from_Mac10[[#This Row],[Incremental Sales]]*-(SUM(Summary!$S$8:$S$9)))))*Summary!$S$18</f>
        <v>0</v>
      </c>
      <c r="AA3219" s="47">
        <f>IFERROR(Table_Query_from_Mac10[[#This Row],[Incremental Cost]]/Table_Query_from_Mac10[[#This Row],[Incremental Sales]],0)</f>
        <v>0</v>
      </c>
      <c r="AB3219" s="47">
        <f>IFERROR(Table_Query_from_Mac10[[#This Row],[TotalCostFuture]]/Table_Query_from_Mac10[[#This Row],[totalsalesFuture]],0)</f>
        <v>0.46657633242999097</v>
      </c>
      <c r="AN3219" s="31">
        <v>50</v>
      </c>
      <c r="AO3219">
        <f t="shared" si="100"/>
        <v>13</v>
      </c>
      <c r="AQ3219" s="31">
        <v>63.25</v>
      </c>
      <c r="AR3219">
        <f t="shared" si="101"/>
        <v>22.14</v>
      </c>
    </row>
    <row r="3220" spans="1:44" x14ac:dyDescent="0.25">
      <c r="A3220">
        <v>90331</v>
      </c>
      <c r="B3220">
        <v>1</v>
      </c>
      <c r="C3220" t="s">
        <v>86</v>
      </c>
      <c r="D3220" t="s">
        <v>79</v>
      </c>
      <c r="E3220">
        <v>6</v>
      </c>
      <c r="F3220">
        <v>1.56</v>
      </c>
      <c r="G3220">
        <v>5.72</v>
      </c>
      <c r="H3220" s="1">
        <v>44852</v>
      </c>
      <c r="I3220" s="20">
        <v>0</v>
      </c>
      <c r="J3220" s="47">
        <f>Table_Query_from_Mac10[[#This Row],[unit_price]]-(Table_Query_from_Mac10[[#This Row],[unit_price]]*(Table_Query_from_Mac10[[#This Row],[discount_pct]]/100))</f>
        <v>5.72</v>
      </c>
      <c r="K3220" s="47">
        <f>Table_Query_from_Mac10[[#This Row],[unit_cost]]</f>
        <v>1.56</v>
      </c>
      <c r="L3220" s="47">
        <f>Table_Query_from_Mac10[[#This Row],[Live-cost]]*(1+Table_Query_from_Mac10[[#This Row],[CogsIncreasebyTYPE]])</f>
        <v>1.56</v>
      </c>
      <c r="M3220" s="47">
        <f>Table_Query_from_Mac10[[#This Row],[Live-cost]]*Table_Query_from_Mac10[[#This Row],[qty_to_ship]]</f>
        <v>9.36</v>
      </c>
      <c r="N3220" s="47">
        <f>IF(Table_Query_from_Mac10[[#This Row],[item_no]]="KDA",-Table_Query_from_Mac10[[#This Row],[unit_price]],Table_Query_from_Mac10[[#This Row],[Net Unit]]*Table_Query_from_Mac10[[#This Row],[qty_to_ship]])</f>
        <v>34.32</v>
      </c>
      <c r="O3220" s="47">
        <f>SUMIFS(Summary!C:C,Summary!H:H,Table_Query_from_Mac10[[#This Row],[Juiceoc]])</f>
        <v>0</v>
      </c>
      <c r="P3220" s="47">
        <f>SUMIFS(Summary!D:D,Summary!H:H,Table_Query_from_Mac10[[#This Row],[Juiceoc]])</f>
        <v>0</v>
      </c>
      <c r="Q3220" s="47">
        <f>SUMIFS(Summary!E:E,Summary!H:H,Table_Query_from_Mac10[[#This Row],[Juiceoc]])</f>
        <v>0</v>
      </c>
      <c r="R3220" s="47">
        <f>Table_Query_from_Mac10[[#This Row],[Net Unit]]*(1+Table_Query_from_Mac10[[#This Row],[PriceIncreasebyType]])</f>
        <v>5.72</v>
      </c>
      <c r="S3220" s="47">
        <f>Table_Query_from_Mac10[[#This Row],[UnitPriceFuture]]*Table_Query_from_Mac10[[#This Row],[qtytoShipFuture]]</f>
        <v>34.32</v>
      </c>
      <c r="T3220" s="47">
        <f>ROUND(Table_Query_from_Mac10[[#This Row],[qty_to_ship]]*(1+Table_Query_from_Mac10[[#This Row],[VolumeIncreasebyType]]),0)</f>
        <v>6</v>
      </c>
      <c r="U3220" s="47">
        <f>Table_Query_from_Mac10[[#This Row],[qtytoShipFuture]]*Table_Query_from_Mac10[[#This Row],[Future-cost]]</f>
        <v>9.36</v>
      </c>
      <c r="V3220" s="47">
        <f>Table_Query_from_Mac10[[#This Row],[qtytoShipFuture]]-Table_Query_from_Mac10[[#This Row],[qty_to_ship]]</f>
        <v>0</v>
      </c>
      <c r="W3220" s="47">
        <f>Table_Query_from_Mac10[[#This Row],[UnitPriceFuture]]</f>
        <v>5.72</v>
      </c>
      <c r="X3220" s="47">
        <f>Table_Query_from_Mac10[[#This Row],[Unit Increase]]*Table_Query_from_Mac10[[#This Row],[UnitPriceFuture]]</f>
        <v>0</v>
      </c>
      <c r="Y3220" s="47">
        <f>Table_Query_from_Mac10[[#This Row],[Unit Increase]]*Table_Query_from_Mac10[[#This Row],[Future-cost]]</f>
        <v>0</v>
      </c>
      <c r="Z3220" s="47">
        <f>-(Table_Query_from_Mac10[[#This Row],[Incremental Sales]]+((Table_Query_from_Mac10[[#This Row],[Incremental Sales]]*-(SUM(Summary!$S$8:$S$9)))))*Summary!$S$18</f>
        <v>0</v>
      </c>
      <c r="AA3220" s="47">
        <f>IFERROR(Table_Query_from_Mac10[[#This Row],[Incremental Cost]]/Table_Query_from_Mac10[[#This Row],[Incremental Sales]],0)</f>
        <v>0</v>
      </c>
      <c r="AB3220" s="47">
        <f>IFERROR(Table_Query_from_Mac10[[#This Row],[TotalCostFuture]]/Table_Query_from_Mac10[[#This Row],[totalsalesFuture]],0)</f>
        <v>0.27272727272727271</v>
      </c>
      <c r="AN3220" s="30">
        <v>24</v>
      </c>
      <c r="AO3220">
        <f t="shared" si="100"/>
        <v>6</v>
      </c>
      <c r="AQ3220" s="30">
        <v>16.34</v>
      </c>
      <c r="AR3220">
        <f t="shared" si="101"/>
        <v>5.72</v>
      </c>
    </row>
    <row r="3221" spans="1:44" x14ac:dyDescent="0.25">
      <c r="A3221">
        <v>90331</v>
      </c>
      <c r="B3221">
        <v>2</v>
      </c>
      <c r="C3221" t="s">
        <v>86</v>
      </c>
      <c r="D3221" t="s">
        <v>79</v>
      </c>
      <c r="E3221">
        <v>21</v>
      </c>
      <c r="F3221">
        <v>1.2</v>
      </c>
      <c r="G3221">
        <v>3.91</v>
      </c>
      <c r="H3221" s="1">
        <v>44852</v>
      </c>
      <c r="I3221" s="20">
        <v>0</v>
      </c>
      <c r="J3221" s="47">
        <f>Table_Query_from_Mac10[[#This Row],[unit_price]]-(Table_Query_from_Mac10[[#This Row],[unit_price]]*(Table_Query_from_Mac10[[#This Row],[discount_pct]]/100))</f>
        <v>3.91</v>
      </c>
      <c r="K3221" s="47">
        <f>Table_Query_from_Mac10[[#This Row],[unit_cost]]</f>
        <v>1.2</v>
      </c>
      <c r="L3221" s="47">
        <f>Table_Query_from_Mac10[[#This Row],[Live-cost]]*(1+Table_Query_from_Mac10[[#This Row],[CogsIncreasebyTYPE]])</f>
        <v>1.2</v>
      </c>
      <c r="M3221" s="47">
        <f>Table_Query_from_Mac10[[#This Row],[Live-cost]]*Table_Query_from_Mac10[[#This Row],[qty_to_ship]]</f>
        <v>25.2</v>
      </c>
      <c r="N3221" s="47">
        <f>IF(Table_Query_from_Mac10[[#This Row],[item_no]]="KDA",-Table_Query_from_Mac10[[#This Row],[unit_price]],Table_Query_from_Mac10[[#This Row],[Net Unit]]*Table_Query_from_Mac10[[#This Row],[qty_to_ship]])</f>
        <v>82.11</v>
      </c>
      <c r="O3221" s="47">
        <f>SUMIFS(Summary!C:C,Summary!H:H,Table_Query_from_Mac10[[#This Row],[Juiceoc]])</f>
        <v>0</v>
      </c>
      <c r="P3221" s="47">
        <f>SUMIFS(Summary!D:D,Summary!H:H,Table_Query_from_Mac10[[#This Row],[Juiceoc]])</f>
        <v>0</v>
      </c>
      <c r="Q3221" s="47">
        <f>SUMIFS(Summary!E:E,Summary!H:H,Table_Query_from_Mac10[[#This Row],[Juiceoc]])</f>
        <v>0</v>
      </c>
      <c r="R3221" s="47">
        <f>Table_Query_from_Mac10[[#This Row],[Net Unit]]*(1+Table_Query_from_Mac10[[#This Row],[PriceIncreasebyType]])</f>
        <v>3.91</v>
      </c>
      <c r="S3221" s="47">
        <f>Table_Query_from_Mac10[[#This Row],[UnitPriceFuture]]*Table_Query_from_Mac10[[#This Row],[qtytoShipFuture]]</f>
        <v>82.11</v>
      </c>
      <c r="T3221" s="47">
        <f>ROUND(Table_Query_from_Mac10[[#This Row],[qty_to_ship]]*(1+Table_Query_from_Mac10[[#This Row],[VolumeIncreasebyType]]),0)</f>
        <v>21</v>
      </c>
      <c r="U3221" s="47">
        <f>Table_Query_from_Mac10[[#This Row],[qtytoShipFuture]]*Table_Query_from_Mac10[[#This Row],[Future-cost]]</f>
        <v>25.2</v>
      </c>
      <c r="V3221" s="47">
        <f>Table_Query_from_Mac10[[#This Row],[qtytoShipFuture]]-Table_Query_from_Mac10[[#This Row],[qty_to_ship]]</f>
        <v>0</v>
      </c>
      <c r="W3221" s="47">
        <f>Table_Query_from_Mac10[[#This Row],[UnitPriceFuture]]</f>
        <v>3.91</v>
      </c>
      <c r="X3221" s="47">
        <f>Table_Query_from_Mac10[[#This Row],[Unit Increase]]*Table_Query_from_Mac10[[#This Row],[UnitPriceFuture]]</f>
        <v>0</v>
      </c>
      <c r="Y3221" s="47">
        <f>Table_Query_from_Mac10[[#This Row],[Unit Increase]]*Table_Query_from_Mac10[[#This Row],[Future-cost]]</f>
        <v>0</v>
      </c>
      <c r="Z3221" s="47">
        <f>-(Table_Query_from_Mac10[[#This Row],[Incremental Sales]]+((Table_Query_from_Mac10[[#This Row],[Incremental Sales]]*-(SUM(Summary!$S$8:$S$9)))))*Summary!$S$18</f>
        <v>0</v>
      </c>
      <c r="AA3221" s="47">
        <f>IFERROR(Table_Query_from_Mac10[[#This Row],[Incremental Cost]]/Table_Query_from_Mac10[[#This Row],[Incremental Sales]],0)</f>
        <v>0</v>
      </c>
      <c r="AB3221" s="47">
        <f>IFERROR(Table_Query_from_Mac10[[#This Row],[TotalCostFuture]]/Table_Query_from_Mac10[[#This Row],[totalsalesFuture]],0)</f>
        <v>0.30690537084398978</v>
      </c>
      <c r="AN3221" s="31">
        <v>84</v>
      </c>
      <c r="AO3221">
        <f t="shared" si="100"/>
        <v>21</v>
      </c>
      <c r="AQ3221" s="31">
        <v>11.17</v>
      </c>
      <c r="AR3221">
        <f t="shared" si="101"/>
        <v>3.91</v>
      </c>
    </row>
    <row r="3222" spans="1:44" x14ac:dyDescent="0.25">
      <c r="A3222">
        <v>90331</v>
      </c>
      <c r="B3222">
        <v>3</v>
      </c>
      <c r="C3222" t="s">
        <v>86</v>
      </c>
      <c r="D3222" t="s">
        <v>79</v>
      </c>
      <c r="E3222">
        <v>3</v>
      </c>
      <c r="F3222">
        <v>1.31</v>
      </c>
      <c r="G3222">
        <v>3.91</v>
      </c>
      <c r="H3222" s="1">
        <v>44852</v>
      </c>
      <c r="I3222" s="20">
        <v>0</v>
      </c>
      <c r="J3222" s="47">
        <f>Table_Query_from_Mac10[[#This Row],[unit_price]]-(Table_Query_from_Mac10[[#This Row],[unit_price]]*(Table_Query_from_Mac10[[#This Row],[discount_pct]]/100))</f>
        <v>3.91</v>
      </c>
      <c r="K3222" s="47">
        <f>Table_Query_from_Mac10[[#This Row],[unit_cost]]</f>
        <v>1.31</v>
      </c>
      <c r="L3222" s="47">
        <f>Table_Query_from_Mac10[[#This Row],[Live-cost]]*(1+Table_Query_from_Mac10[[#This Row],[CogsIncreasebyTYPE]])</f>
        <v>1.31</v>
      </c>
      <c r="M3222" s="47">
        <f>Table_Query_from_Mac10[[#This Row],[Live-cost]]*Table_Query_from_Mac10[[#This Row],[qty_to_ship]]</f>
        <v>3.93</v>
      </c>
      <c r="N3222" s="47">
        <f>IF(Table_Query_from_Mac10[[#This Row],[item_no]]="KDA",-Table_Query_from_Mac10[[#This Row],[unit_price]],Table_Query_from_Mac10[[#This Row],[Net Unit]]*Table_Query_from_Mac10[[#This Row],[qty_to_ship]])</f>
        <v>11.73</v>
      </c>
      <c r="O3222" s="47">
        <f>SUMIFS(Summary!C:C,Summary!H:H,Table_Query_from_Mac10[[#This Row],[Juiceoc]])</f>
        <v>0</v>
      </c>
      <c r="P3222" s="47">
        <f>SUMIFS(Summary!D:D,Summary!H:H,Table_Query_from_Mac10[[#This Row],[Juiceoc]])</f>
        <v>0</v>
      </c>
      <c r="Q3222" s="47">
        <f>SUMIFS(Summary!E:E,Summary!H:H,Table_Query_from_Mac10[[#This Row],[Juiceoc]])</f>
        <v>0</v>
      </c>
      <c r="R3222" s="47">
        <f>Table_Query_from_Mac10[[#This Row],[Net Unit]]*(1+Table_Query_from_Mac10[[#This Row],[PriceIncreasebyType]])</f>
        <v>3.91</v>
      </c>
      <c r="S3222" s="47">
        <f>Table_Query_from_Mac10[[#This Row],[UnitPriceFuture]]*Table_Query_from_Mac10[[#This Row],[qtytoShipFuture]]</f>
        <v>11.73</v>
      </c>
      <c r="T3222" s="47">
        <f>ROUND(Table_Query_from_Mac10[[#This Row],[qty_to_ship]]*(1+Table_Query_from_Mac10[[#This Row],[VolumeIncreasebyType]]),0)</f>
        <v>3</v>
      </c>
      <c r="U3222" s="47">
        <f>Table_Query_from_Mac10[[#This Row],[qtytoShipFuture]]*Table_Query_from_Mac10[[#This Row],[Future-cost]]</f>
        <v>3.93</v>
      </c>
      <c r="V3222" s="47">
        <f>Table_Query_from_Mac10[[#This Row],[qtytoShipFuture]]-Table_Query_from_Mac10[[#This Row],[qty_to_ship]]</f>
        <v>0</v>
      </c>
      <c r="W3222" s="47">
        <f>Table_Query_from_Mac10[[#This Row],[UnitPriceFuture]]</f>
        <v>3.91</v>
      </c>
      <c r="X3222" s="47">
        <f>Table_Query_from_Mac10[[#This Row],[Unit Increase]]*Table_Query_from_Mac10[[#This Row],[UnitPriceFuture]]</f>
        <v>0</v>
      </c>
      <c r="Y3222" s="47">
        <f>Table_Query_from_Mac10[[#This Row],[Unit Increase]]*Table_Query_from_Mac10[[#This Row],[Future-cost]]</f>
        <v>0</v>
      </c>
      <c r="Z3222" s="47">
        <f>-(Table_Query_from_Mac10[[#This Row],[Incremental Sales]]+((Table_Query_from_Mac10[[#This Row],[Incremental Sales]]*-(SUM(Summary!$S$8:$S$9)))))*Summary!$S$18</f>
        <v>0</v>
      </c>
      <c r="AA3222" s="47">
        <f>IFERROR(Table_Query_from_Mac10[[#This Row],[Incremental Cost]]/Table_Query_from_Mac10[[#This Row],[Incremental Sales]],0)</f>
        <v>0</v>
      </c>
      <c r="AB3222" s="47">
        <f>IFERROR(Table_Query_from_Mac10[[#This Row],[TotalCostFuture]]/Table_Query_from_Mac10[[#This Row],[totalsalesFuture]],0)</f>
        <v>0.33503836317135549</v>
      </c>
      <c r="AN3222" s="30">
        <v>12</v>
      </c>
      <c r="AO3222">
        <f t="shared" si="100"/>
        <v>3</v>
      </c>
      <c r="AQ3222" s="30">
        <v>11.17</v>
      </c>
      <c r="AR3222">
        <f t="shared" si="101"/>
        <v>3.91</v>
      </c>
    </row>
    <row r="3223" spans="1:44" x14ac:dyDescent="0.25">
      <c r="A3223">
        <v>90331</v>
      </c>
      <c r="B3223">
        <v>4</v>
      </c>
      <c r="C3223" t="s">
        <v>86</v>
      </c>
      <c r="D3223" t="s">
        <v>79</v>
      </c>
      <c r="E3223">
        <v>12</v>
      </c>
      <c r="F3223">
        <v>7.88</v>
      </c>
      <c r="G3223">
        <v>19</v>
      </c>
      <c r="H3223" s="1">
        <v>44852</v>
      </c>
      <c r="I3223" s="20">
        <v>0</v>
      </c>
      <c r="J3223" s="47">
        <f>Table_Query_from_Mac10[[#This Row],[unit_price]]-(Table_Query_from_Mac10[[#This Row],[unit_price]]*(Table_Query_from_Mac10[[#This Row],[discount_pct]]/100))</f>
        <v>19</v>
      </c>
      <c r="K3223" s="47">
        <f>Table_Query_from_Mac10[[#This Row],[unit_cost]]</f>
        <v>7.88</v>
      </c>
      <c r="L3223" s="47">
        <f>Table_Query_from_Mac10[[#This Row],[Live-cost]]*(1+Table_Query_from_Mac10[[#This Row],[CogsIncreasebyTYPE]])</f>
        <v>7.88</v>
      </c>
      <c r="M3223" s="47">
        <f>Table_Query_from_Mac10[[#This Row],[Live-cost]]*Table_Query_from_Mac10[[#This Row],[qty_to_ship]]</f>
        <v>94.56</v>
      </c>
      <c r="N3223" s="47">
        <f>IF(Table_Query_from_Mac10[[#This Row],[item_no]]="KDA",-Table_Query_from_Mac10[[#This Row],[unit_price]],Table_Query_from_Mac10[[#This Row],[Net Unit]]*Table_Query_from_Mac10[[#This Row],[qty_to_ship]])</f>
        <v>228</v>
      </c>
      <c r="O3223" s="47">
        <f>SUMIFS(Summary!C:C,Summary!H:H,Table_Query_from_Mac10[[#This Row],[Juiceoc]])</f>
        <v>0</v>
      </c>
      <c r="P3223" s="47">
        <f>SUMIFS(Summary!D:D,Summary!H:H,Table_Query_from_Mac10[[#This Row],[Juiceoc]])</f>
        <v>0</v>
      </c>
      <c r="Q3223" s="47">
        <f>SUMIFS(Summary!E:E,Summary!H:H,Table_Query_from_Mac10[[#This Row],[Juiceoc]])</f>
        <v>0</v>
      </c>
      <c r="R3223" s="47">
        <f>Table_Query_from_Mac10[[#This Row],[Net Unit]]*(1+Table_Query_from_Mac10[[#This Row],[PriceIncreasebyType]])</f>
        <v>19</v>
      </c>
      <c r="S3223" s="47">
        <f>Table_Query_from_Mac10[[#This Row],[UnitPriceFuture]]*Table_Query_from_Mac10[[#This Row],[qtytoShipFuture]]</f>
        <v>228</v>
      </c>
      <c r="T3223" s="47">
        <f>ROUND(Table_Query_from_Mac10[[#This Row],[qty_to_ship]]*(1+Table_Query_from_Mac10[[#This Row],[VolumeIncreasebyType]]),0)</f>
        <v>12</v>
      </c>
      <c r="U3223" s="47">
        <f>Table_Query_from_Mac10[[#This Row],[qtytoShipFuture]]*Table_Query_from_Mac10[[#This Row],[Future-cost]]</f>
        <v>94.56</v>
      </c>
      <c r="V3223" s="47">
        <f>Table_Query_from_Mac10[[#This Row],[qtytoShipFuture]]-Table_Query_from_Mac10[[#This Row],[qty_to_ship]]</f>
        <v>0</v>
      </c>
      <c r="W3223" s="47">
        <f>Table_Query_from_Mac10[[#This Row],[UnitPriceFuture]]</f>
        <v>19</v>
      </c>
      <c r="X3223" s="47">
        <f>Table_Query_from_Mac10[[#This Row],[Unit Increase]]*Table_Query_from_Mac10[[#This Row],[UnitPriceFuture]]</f>
        <v>0</v>
      </c>
      <c r="Y3223" s="47">
        <f>Table_Query_from_Mac10[[#This Row],[Unit Increase]]*Table_Query_from_Mac10[[#This Row],[Future-cost]]</f>
        <v>0</v>
      </c>
      <c r="Z3223" s="47">
        <f>-(Table_Query_from_Mac10[[#This Row],[Incremental Sales]]+((Table_Query_from_Mac10[[#This Row],[Incremental Sales]]*-(SUM(Summary!$S$8:$S$9)))))*Summary!$S$18</f>
        <v>0</v>
      </c>
      <c r="AA3223" s="47">
        <f>IFERROR(Table_Query_from_Mac10[[#This Row],[Incremental Cost]]/Table_Query_from_Mac10[[#This Row],[Incremental Sales]],0)</f>
        <v>0</v>
      </c>
      <c r="AB3223" s="47">
        <f>IFERROR(Table_Query_from_Mac10[[#This Row],[TotalCostFuture]]/Table_Query_from_Mac10[[#This Row],[totalsalesFuture]],0)</f>
        <v>0.41473684210526318</v>
      </c>
      <c r="AN3223" s="31">
        <v>48</v>
      </c>
      <c r="AO3223">
        <f t="shared" si="100"/>
        <v>12</v>
      </c>
      <c r="AQ3223" s="31">
        <v>54.28</v>
      </c>
      <c r="AR3223">
        <f t="shared" si="101"/>
        <v>19</v>
      </c>
    </row>
    <row r="3224" spans="1:44" x14ac:dyDescent="0.25">
      <c r="A3224">
        <v>90331</v>
      </c>
      <c r="B3224">
        <v>5</v>
      </c>
      <c r="C3224" t="s">
        <v>86</v>
      </c>
      <c r="D3224" t="s">
        <v>79</v>
      </c>
      <c r="E3224">
        <v>16</v>
      </c>
      <c r="F3224">
        <v>7.21</v>
      </c>
      <c r="G3224">
        <v>17.260000000000002</v>
      </c>
      <c r="H3224" s="1">
        <v>44852</v>
      </c>
      <c r="I3224" s="20">
        <v>0</v>
      </c>
      <c r="J3224" s="47">
        <f>Table_Query_from_Mac10[[#This Row],[unit_price]]-(Table_Query_from_Mac10[[#This Row],[unit_price]]*(Table_Query_from_Mac10[[#This Row],[discount_pct]]/100))</f>
        <v>17.260000000000002</v>
      </c>
      <c r="K3224" s="47">
        <f>Table_Query_from_Mac10[[#This Row],[unit_cost]]</f>
        <v>7.21</v>
      </c>
      <c r="L3224" s="47">
        <f>Table_Query_from_Mac10[[#This Row],[Live-cost]]*(1+Table_Query_from_Mac10[[#This Row],[CogsIncreasebyTYPE]])</f>
        <v>7.21</v>
      </c>
      <c r="M3224" s="47">
        <f>Table_Query_from_Mac10[[#This Row],[Live-cost]]*Table_Query_from_Mac10[[#This Row],[qty_to_ship]]</f>
        <v>115.36</v>
      </c>
      <c r="N3224" s="47">
        <f>IF(Table_Query_from_Mac10[[#This Row],[item_no]]="KDA",-Table_Query_from_Mac10[[#This Row],[unit_price]],Table_Query_from_Mac10[[#This Row],[Net Unit]]*Table_Query_from_Mac10[[#This Row],[qty_to_ship]])</f>
        <v>276.16000000000003</v>
      </c>
      <c r="O3224" s="47">
        <f>SUMIFS(Summary!C:C,Summary!H:H,Table_Query_from_Mac10[[#This Row],[Juiceoc]])</f>
        <v>0</v>
      </c>
      <c r="P3224" s="47">
        <f>SUMIFS(Summary!D:D,Summary!H:H,Table_Query_from_Mac10[[#This Row],[Juiceoc]])</f>
        <v>0</v>
      </c>
      <c r="Q3224" s="47">
        <f>SUMIFS(Summary!E:E,Summary!H:H,Table_Query_from_Mac10[[#This Row],[Juiceoc]])</f>
        <v>0</v>
      </c>
      <c r="R3224" s="47">
        <f>Table_Query_from_Mac10[[#This Row],[Net Unit]]*(1+Table_Query_from_Mac10[[#This Row],[PriceIncreasebyType]])</f>
        <v>17.260000000000002</v>
      </c>
      <c r="S3224" s="47">
        <f>Table_Query_from_Mac10[[#This Row],[UnitPriceFuture]]*Table_Query_from_Mac10[[#This Row],[qtytoShipFuture]]</f>
        <v>276.16000000000003</v>
      </c>
      <c r="T3224" s="47">
        <f>ROUND(Table_Query_from_Mac10[[#This Row],[qty_to_ship]]*(1+Table_Query_from_Mac10[[#This Row],[VolumeIncreasebyType]]),0)</f>
        <v>16</v>
      </c>
      <c r="U3224" s="47">
        <f>Table_Query_from_Mac10[[#This Row],[qtytoShipFuture]]*Table_Query_from_Mac10[[#This Row],[Future-cost]]</f>
        <v>115.36</v>
      </c>
      <c r="V3224" s="47">
        <f>Table_Query_from_Mac10[[#This Row],[qtytoShipFuture]]-Table_Query_from_Mac10[[#This Row],[qty_to_ship]]</f>
        <v>0</v>
      </c>
      <c r="W3224" s="47">
        <f>Table_Query_from_Mac10[[#This Row],[UnitPriceFuture]]</f>
        <v>17.260000000000002</v>
      </c>
      <c r="X3224" s="47">
        <f>Table_Query_from_Mac10[[#This Row],[Unit Increase]]*Table_Query_from_Mac10[[#This Row],[UnitPriceFuture]]</f>
        <v>0</v>
      </c>
      <c r="Y3224" s="47">
        <f>Table_Query_from_Mac10[[#This Row],[Unit Increase]]*Table_Query_from_Mac10[[#This Row],[Future-cost]]</f>
        <v>0</v>
      </c>
      <c r="Z3224" s="47">
        <f>-(Table_Query_from_Mac10[[#This Row],[Incremental Sales]]+((Table_Query_from_Mac10[[#This Row],[Incremental Sales]]*-(SUM(Summary!$S$8:$S$9)))))*Summary!$S$18</f>
        <v>0</v>
      </c>
      <c r="AA3224" s="47">
        <f>IFERROR(Table_Query_from_Mac10[[#This Row],[Incremental Cost]]/Table_Query_from_Mac10[[#This Row],[Incremental Sales]],0)</f>
        <v>0</v>
      </c>
      <c r="AB3224" s="47">
        <f>IFERROR(Table_Query_from_Mac10[[#This Row],[TotalCostFuture]]/Table_Query_from_Mac10[[#This Row],[totalsalesFuture]],0)</f>
        <v>0.41772885283893391</v>
      </c>
      <c r="AN3224" s="30">
        <v>64</v>
      </c>
      <c r="AO3224">
        <f t="shared" si="100"/>
        <v>16</v>
      </c>
      <c r="AQ3224" s="30">
        <v>49.3</v>
      </c>
      <c r="AR3224">
        <f t="shared" si="101"/>
        <v>17.260000000000002</v>
      </c>
    </row>
    <row r="3225" spans="1:44" x14ac:dyDescent="0.25">
      <c r="A3225">
        <v>90331</v>
      </c>
      <c r="B3225">
        <v>6</v>
      </c>
      <c r="C3225" t="s">
        <v>86</v>
      </c>
      <c r="D3225" t="s">
        <v>79</v>
      </c>
      <c r="E3225">
        <v>48</v>
      </c>
      <c r="F3225">
        <v>6.64</v>
      </c>
      <c r="G3225">
        <v>15.77</v>
      </c>
      <c r="H3225" s="1">
        <v>44852</v>
      </c>
      <c r="I3225" s="20">
        <v>0</v>
      </c>
      <c r="J3225" s="47">
        <f>Table_Query_from_Mac10[[#This Row],[unit_price]]-(Table_Query_from_Mac10[[#This Row],[unit_price]]*(Table_Query_from_Mac10[[#This Row],[discount_pct]]/100))</f>
        <v>15.77</v>
      </c>
      <c r="K3225" s="47">
        <f>Table_Query_from_Mac10[[#This Row],[unit_cost]]</f>
        <v>6.64</v>
      </c>
      <c r="L3225" s="47">
        <f>Table_Query_from_Mac10[[#This Row],[Live-cost]]*(1+Table_Query_from_Mac10[[#This Row],[CogsIncreasebyTYPE]])</f>
        <v>6.64</v>
      </c>
      <c r="M3225" s="47">
        <f>Table_Query_from_Mac10[[#This Row],[Live-cost]]*Table_Query_from_Mac10[[#This Row],[qty_to_ship]]</f>
        <v>318.71999999999997</v>
      </c>
      <c r="N3225" s="47">
        <f>IF(Table_Query_from_Mac10[[#This Row],[item_no]]="KDA",-Table_Query_from_Mac10[[#This Row],[unit_price]],Table_Query_from_Mac10[[#This Row],[Net Unit]]*Table_Query_from_Mac10[[#This Row],[qty_to_ship]])</f>
        <v>756.96</v>
      </c>
      <c r="O3225" s="47">
        <f>SUMIFS(Summary!C:C,Summary!H:H,Table_Query_from_Mac10[[#This Row],[Juiceoc]])</f>
        <v>0</v>
      </c>
      <c r="P3225" s="47">
        <f>SUMIFS(Summary!D:D,Summary!H:H,Table_Query_from_Mac10[[#This Row],[Juiceoc]])</f>
        <v>0</v>
      </c>
      <c r="Q3225" s="47">
        <f>SUMIFS(Summary!E:E,Summary!H:H,Table_Query_from_Mac10[[#This Row],[Juiceoc]])</f>
        <v>0</v>
      </c>
      <c r="R3225" s="47">
        <f>Table_Query_from_Mac10[[#This Row],[Net Unit]]*(1+Table_Query_from_Mac10[[#This Row],[PriceIncreasebyType]])</f>
        <v>15.77</v>
      </c>
      <c r="S3225" s="47">
        <f>Table_Query_from_Mac10[[#This Row],[UnitPriceFuture]]*Table_Query_from_Mac10[[#This Row],[qtytoShipFuture]]</f>
        <v>756.96</v>
      </c>
      <c r="T3225" s="47">
        <f>ROUND(Table_Query_from_Mac10[[#This Row],[qty_to_ship]]*(1+Table_Query_from_Mac10[[#This Row],[VolumeIncreasebyType]]),0)</f>
        <v>48</v>
      </c>
      <c r="U3225" s="47">
        <f>Table_Query_from_Mac10[[#This Row],[qtytoShipFuture]]*Table_Query_from_Mac10[[#This Row],[Future-cost]]</f>
        <v>318.71999999999997</v>
      </c>
      <c r="V3225" s="47">
        <f>Table_Query_from_Mac10[[#This Row],[qtytoShipFuture]]-Table_Query_from_Mac10[[#This Row],[qty_to_ship]]</f>
        <v>0</v>
      </c>
      <c r="W3225" s="47">
        <f>Table_Query_from_Mac10[[#This Row],[UnitPriceFuture]]</f>
        <v>15.77</v>
      </c>
      <c r="X3225" s="47">
        <f>Table_Query_from_Mac10[[#This Row],[Unit Increase]]*Table_Query_from_Mac10[[#This Row],[UnitPriceFuture]]</f>
        <v>0</v>
      </c>
      <c r="Y3225" s="47">
        <f>Table_Query_from_Mac10[[#This Row],[Unit Increase]]*Table_Query_from_Mac10[[#This Row],[Future-cost]]</f>
        <v>0</v>
      </c>
      <c r="Z3225" s="47">
        <f>-(Table_Query_from_Mac10[[#This Row],[Incremental Sales]]+((Table_Query_from_Mac10[[#This Row],[Incremental Sales]]*-(SUM(Summary!$S$8:$S$9)))))*Summary!$S$18</f>
        <v>0</v>
      </c>
      <c r="AA3225" s="47">
        <f>IFERROR(Table_Query_from_Mac10[[#This Row],[Incremental Cost]]/Table_Query_from_Mac10[[#This Row],[Incremental Sales]],0)</f>
        <v>0</v>
      </c>
      <c r="AB3225" s="47">
        <f>IFERROR(Table_Query_from_Mac10[[#This Row],[TotalCostFuture]]/Table_Query_from_Mac10[[#This Row],[totalsalesFuture]],0)</f>
        <v>0.42105263157894729</v>
      </c>
      <c r="AN3225" s="31">
        <v>192</v>
      </c>
      <c r="AO3225">
        <f t="shared" si="100"/>
        <v>48</v>
      </c>
      <c r="AQ3225" s="31">
        <v>45.06</v>
      </c>
      <c r="AR3225">
        <f t="shared" si="101"/>
        <v>15.77</v>
      </c>
    </row>
    <row r="3226" spans="1:44" x14ac:dyDescent="0.25">
      <c r="A3226">
        <v>90331</v>
      </c>
      <c r="B3226">
        <v>7</v>
      </c>
      <c r="C3226" t="s">
        <v>86</v>
      </c>
      <c r="D3226" t="s">
        <v>79</v>
      </c>
      <c r="E3226">
        <v>25</v>
      </c>
      <c r="F3226">
        <v>5.56</v>
      </c>
      <c r="G3226">
        <v>13.39</v>
      </c>
      <c r="H3226" s="1">
        <v>44852</v>
      </c>
      <c r="I3226" s="20">
        <v>0</v>
      </c>
      <c r="J3226" s="47">
        <f>Table_Query_from_Mac10[[#This Row],[unit_price]]-(Table_Query_from_Mac10[[#This Row],[unit_price]]*(Table_Query_from_Mac10[[#This Row],[discount_pct]]/100))</f>
        <v>13.39</v>
      </c>
      <c r="K3226" s="47">
        <f>Table_Query_from_Mac10[[#This Row],[unit_cost]]</f>
        <v>5.56</v>
      </c>
      <c r="L3226" s="47">
        <f>Table_Query_from_Mac10[[#This Row],[Live-cost]]*(1+Table_Query_from_Mac10[[#This Row],[CogsIncreasebyTYPE]])</f>
        <v>5.56</v>
      </c>
      <c r="M3226" s="47">
        <f>Table_Query_from_Mac10[[#This Row],[Live-cost]]*Table_Query_from_Mac10[[#This Row],[qty_to_ship]]</f>
        <v>139</v>
      </c>
      <c r="N3226" s="47">
        <f>IF(Table_Query_from_Mac10[[#This Row],[item_no]]="KDA",-Table_Query_from_Mac10[[#This Row],[unit_price]],Table_Query_from_Mac10[[#This Row],[Net Unit]]*Table_Query_from_Mac10[[#This Row],[qty_to_ship]])</f>
        <v>334.75</v>
      </c>
      <c r="O3226" s="47">
        <f>SUMIFS(Summary!C:C,Summary!H:H,Table_Query_from_Mac10[[#This Row],[Juiceoc]])</f>
        <v>0</v>
      </c>
      <c r="P3226" s="47">
        <f>SUMIFS(Summary!D:D,Summary!H:H,Table_Query_from_Mac10[[#This Row],[Juiceoc]])</f>
        <v>0</v>
      </c>
      <c r="Q3226" s="47">
        <f>SUMIFS(Summary!E:E,Summary!H:H,Table_Query_from_Mac10[[#This Row],[Juiceoc]])</f>
        <v>0</v>
      </c>
      <c r="R3226" s="47">
        <f>Table_Query_from_Mac10[[#This Row],[Net Unit]]*(1+Table_Query_from_Mac10[[#This Row],[PriceIncreasebyType]])</f>
        <v>13.39</v>
      </c>
      <c r="S3226" s="47">
        <f>Table_Query_from_Mac10[[#This Row],[UnitPriceFuture]]*Table_Query_from_Mac10[[#This Row],[qtytoShipFuture]]</f>
        <v>334.75</v>
      </c>
      <c r="T3226" s="47">
        <f>ROUND(Table_Query_from_Mac10[[#This Row],[qty_to_ship]]*(1+Table_Query_from_Mac10[[#This Row],[VolumeIncreasebyType]]),0)</f>
        <v>25</v>
      </c>
      <c r="U3226" s="47">
        <f>Table_Query_from_Mac10[[#This Row],[qtytoShipFuture]]*Table_Query_from_Mac10[[#This Row],[Future-cost]]</f>
        <v>139</v>
      </c>
      <c r="V3226" s="47">
        <f>Table_Query_from_Mac10[[#This Row],[qtytoShipFuture]]-Table_Query_from_Mac10[[#This Row],[qty_to_ship]]</f>
        <v>0</v>
      </c>
      <c r="W3226" s="47">
        <f>Table_Query_from_Mac10[[#This Row],[UnitPriceFuture]]</f>
        <v>13.39</v>
      </c>
      <c r="X3226" s="47">
        <f>Table_Query_from_Mac10[[#This Row],[Unit Increase]]*Table_Query_from_Mac10[[#This Row],[UnitPriceFuture]]</f>
        <v>0</v>
      </c>
      <c r="Y3226" s="47">
        <f>Table_Query_from_Mac10[[#This Row],[Unit Increase]]*Table_Query_from_Mac10[[#This Row],[Future-cost]]</f>
        <v>0</v>
      </c>
      <c r="Z3226" s="47">
        <f>-(Table_Query_from_Mac10[[#This Row],[Incremental Sales]]+((Table_Query_from_Mac10[[#This Row],[Incremental Sales]]*-(SUM(Summary!$S$8:$S$9)))))*Summary!$S$18</f>
        <v>0</v>
      </c>
      <c r="AA3226" s="47">
        <f>IFERROR(Table_Query_from_Mac10[[#This Row],[Incremental Cost]]/Table_Query_from_Mac10[[#This Row],[Incremental Sales]],0)</f>
        <v>0</v>
      </c>
      <c r="AB3226" s="47">
        <f>IFERROR(Table_Query_from_Mac10[[#This Row],[TotalCostFuture]]/Table_Query_from_Mac10[[#This Row],[totalsalesFuture]],0)</f>
        <v>0.41523525018670648</v>
      </c>
      <c r="AN3226" s="30">
        <v>100</v>
      </c>
      <c r="AO3226">
        <f t="shared" si="100"/>
        <v>25</v>
      </c>
      <c r="AQ3226" s="30">
        <v>38.25</v>
      </c>
      <c r="AR3226">
        <f t="shared" si="101"/>
        <v>13.39</v>
      </c>
    </row>
    <row r="3227" spans="1:44" x14ac:dyDescent="0.25">
      <c r="A3227">
        <v>90331</v>
      </c>
      <c r="B3227">
        <v>8</v>
      </c>
      <c r="C3227" t="s">
        <v>86</v>
      </c>
      <c r="D3227" t="s">
        <v>79</v>
      </c>
      <c r="E3227">
        <v>4</v>
      </c>
      <c r="F3227">
        <v>16.670000000000002</v>
      </c>
      <c r="G3227">
        <v>45.65</v>
      </c>
      <c r="H3227" s="1">
        <v>44852</v>
      </c>
      <c r="I3227" s="20">
        <v>0</v>
      </c>
      <c r="J3227" s="47">
        <f>Table_Query_from_Mac10[[#This Row],[unit_price]]-(Table_Query_from_Mac10[[#This Row],[unit_price]]*(Table_Query_from_Mac10[[#This Row],[discount_pct]]/100))</f>
        <v>45.65</v>
      </c>
      <c r="K3227" s="47">
        <f>Table_Query_from_Mac10[[#This Row],[unit_cost]]</f>
        <v>16.670000000000002</v>
      </c>
      <c r="L3227" s="47">
        <f>Table_Query_from_Mac10[[#This Row],[Live-cost]]*(1+Table_Query_from_Mac10[[#This Row],[CogsIncreasebyTYPE]])</f>
        <v>16.670000000000002</v>
      </c>
      <c r="M3227" s="47">
        <f>Table_Query_from_Mac10[[#This Row],[Live-cost]]*Table_Query_from_Mac10[[#This Row],[qty_to_ship]]</f>
        <v>66.680000000000007</v>
      </c>
      <c r="N3227" s="47">
        <f>IF(Table_Query_from_Mac10[[#This Row],[item_no]]="KDA",-Table_Query_from_Mac10[[#This Row],[unit_price]],Table_Query_from_Mac10[[#This Row],[Net Unit]]*Table_Query_from_Mac10[[#This Row],[qty_to_ship]])</f>
        <v>182.6</v>
      </c>
      <c r="O3227" s="47">
        <f>SUMIFS(Summary!C:C,Summary!H:H,Table_Query_from_Mac10[[#This Row],[Juiceoc]])</f>
        <v>0</v>
      </c>
      <c r="P3227" s="47">
        <f>SUMIFS(Summary!D:D,Summary!H:H,Table_Query_from_Mac10[[#This Row],[Juiceoc]])</f>
        <v>0</v>
      </c>
      <c r="Q3227" s="47">
        <f>SUMIFS(Summary!E:E,Summary!H:H,Table_Query_from_Mac10[[#This Row],[Juiceoc]])</f>
        <v>0</v>
      </c>
      <c r="R3227" s="47">
        <f>Table_Query_from_Mac10[[#This Row],[Net Unit]]*(1+Table_Query_from_Mac10[[#This Row],[PriceIncreasebyType]])</f>
        <v>45.65</v>
      </c>
      <c r="S3227" s="47">
        <f>Table_Query_from_Mac10[[#This Row],[UnitPriceFuture]]*Table_Query_from_Mac10[[#This Row],[qtytoShipFuture]]</f>
        <v>182.6</v>
      </c>
      <c r="T3227" s="47">
        <f>ROUND(Table_Query_from_Mac10[[#This Row],[qty_to_ship]]*(1+Table_Query_from_Mac10[[#This Row],[VolumeIncreasebyType]]),0)</f>
        <v>4</v>
      </c>
      <c r="U3227" s="47">
        <f>Table_Query_from_Mac10[[#This Row],[qtytoShipFuture]]*Table_Query_from_Mac10[[#This Row],[Future-cost]]</f>
        <v>66.680000000000007</v>
      </c>
      <c r="V3227" s="47">
        <f>Table_Query_from_Mac10[[#This Row],[qtytoShipFuture]]-Table_Query_from_Mac10[[#This Row],[qty_to_ship]]</f>
        <v>0</v>
      </c>
      <c r="W3227" s="47">
        <f>Table_Query_from_Mac10[[#This Row],[UnitPriceFuture]]</f>
        <v>45.65</v>
      </c>
      <c r="X3227" s="47">
        <f>Table_Query_from_Mac10[[#This Row],[Unit Increase]]*Table_Query_from_Mac10[[#This Row],[UnitPriceFuture]]</f>
        <v>0</v>
      </c>
      <c r="Y3227" s="47">
        <f>Table_Query_from_Mac10[[#This Row],[Unit Increase]]*Table_Query_from_Mac10[[#This Row],[Future-cost]]</f>
        <v>0</v>
      </c>
      <c r="Z3227" s="47">
        <f>-(Table_Query_from_Mac10[[#This Row],[Incremental Sales]]+((Table_Query_from_Mac10[[#This Row],[Incremental Sales]]*-(SUM(Summary!$S$8:$S$9)))))*Summary!$S$18</f>
        <v>0</v>
      </c>
      <c r="AA3227" s="47">
        <f>IFERROR(Table_Query_from_Mac10[[#This Row],[Incremental Cost]]/Table_Query_from_Mac10[[#This Row],[Incremental Sales]],0)</f>
        <v>0</v>
      </c>
      <c r="AB3227" s="47">
        <f>IFERROR(Table_Query_from_Mac10[[#This Row],[TotalCostFuture]]/Table_Query_from_Mac10[[#This Row],[totalsalesFuture]],0)</f>
        <v>0.36516976998904715</v>
      </c>
      <c r="AN3227" s="31">
        <v>16</v>
      </c>
      <c r="AO3227">
        <f t="shared" si="100"/>
        <v>4</v>
      </c>
      <c r="AQ3227" s="31">
        <v>130.44</v>
      </c>
      <c r="AR3227">
        <f t="shared" si="101"/>
        <v>45.65</v>
      </c>
    </row>
    <row r="3228" spans="1:44" x14ac:dyDescent="0.25">
      <c r="A3228">
        <v>90331</v>
      </c>
      <c r="B3228">
        <v>9</v>
      </c>
      <c r="C3228" t="s">
        <v>86</v>
      </c>
      <c r="D3228" t="s">
        <v>79</v>
      </c>
      <c r="E3228">
        <v>16</v>
      </c>
      <c r="F3228">
        <v>15.07</v>
      </c>
      <c r="G3228">
        <v>42.65</v>
      </c>
      <c r="H3228" s="1">
        <v>44852</v>
      </c>
      <c r="I3228" s="20">
        <v>0</v>
      </c>
      <c r="J3228" s="47">
        <f>Table_Query_from_Mac10[[#This Row],[unit_price]]-(Table_Query_from_Mac10[[#This Row],[unit_price]]*(Table_Query_from_Mac10[[#This Row],[discount_pct]]/100))</f>
        <v>42.65</v>
      </c>
      <c r="K3228" s="47">
        <f>Table_Query_from_Mac10[[#This Row],[unit_cost]]</f>
        <v>15.07</v>
      </c>
      <c r="L3228" s="47">
        <f>Table_Query_from_Mac10[[#This Row],[Live-cost]]*(1+Table_Query_from_Mac10[[#This Row],[CogsIncreasebyTYPE]])</f>
        <v>15.07</v>
      </c>
      <c r="M3228" s="47">
        <f>Table_Query_from_Mac10[[#This Row],[Live-cost]]*Table_Query_from_Mac10[[#This Row],[qty_to_ship]]</f>
        <v>241.12</v>
      </c>
      <c r="N3228" s="47">
        <f>IF(Table_Query_from_Mac10[[#This Row],[item_no]]="KDA",-Table_Query_from_Mac10[[#This Row],[unit_price]],Table_Query_from_Mac10[[#This Row],[Net Unit]]*Table_Query_from_Mac10[[#This Row],[qty_to_ship]])</f>
        <v>682.4</v>
      </c>
      <c r="O3228" s="47">
        <f>SUMIFS(Summary!C:C,Summary!H:H,Table_Query_from_Mac10[[#This Row],[Juiceoc]])</f>
        <v>0</v>
      </c>
      <c r="P3228" s="47">
        <f>SUMIFS(Summary!D:D,Summary!H:H,Table_Query_from_Mac10[[#This Row],[Juiceoc]])</f>
        <v>0</v>
      </c>
      <c r="Q3228" s="47">
        <f>SUMIFS(Summary!E:E,Summary!H:H,Table_Query_from_Mac10[[#This Row],[Juiceoc]])</f>
        <v>0</v>
      </c>
      <c r="R3228" s="47">
        <f>Table_Query_from_Mac10[[#This Row],[Net Unit]]*(1+Table_Query_from_Mac10[[#This Row],[PriceIncreasebyType]])</f>
        <v>42.65</v>
      </c>
      <c r="S3228" s="47">
        <f>Table_Query_from_Mac10[[#This Row],[UnitPriceFuture]]*Table_Query_from_Mac10[[#This Row],[qtytoShipFuture]]</f>
        <v>682.4</v>
      </c>
      <c r="T3228" s="47">
        <f>ROUND(Table_Query_from_Mac10[[#This Row],[qty_to_ship]]*(1+Table_Query_from_Mac10[[#This Row],[VolumeIncreasebyType]]),0)</f>
        <v>16</v>
      </c>
      <c r="U3228" s="47">
        <f>Table_Query_from_Mac10[[#This Row],[qtytoShipFuture]]*Table_Query_from_Mac10[[#This Row],[Future-cost]]</f>
        <v>241.12</v>
      </c>
      <c r="V3228" s="47">
        <f>Table_Query_from_Mac10[[#This Row],[qtytoShipFuture]]-Table_Query_from_Mac10[[#This Row],[qty_to_ship]]</f>
        <v>0</v>
      </c>
      <c r="W3228" s="47">
        <f>Table_Query_from_Mac10[[#This Row],[UnitPriceFuture]]</f>
        <v>42.65</v>
      </c>
      <c r="X3228" s="47">
        <f>Table_Query_from_Mac10[[#This Row],[Unit Increase]]*Table_Query_from_Mac10[[#This Row],[UnitPriceFuture]]</f>
        <v>0</v>
      </c>
      <c r="Y3228" s="47">
        <f>Table_Query_from_Mac10[[#This Row],[Unit Increase]]*Table_Query_from_Mac10[[#This Row],[Future-cost]]</f>
        <v>0</v>
      </c>
      <c r="Z3228" s="47">
        <f>-(Table_Query_from_Mac10[[#This Row],[Incremental Sales]]+((Table_Query_from_Mac10[[#This Row],[Incremental Sales]]*-(SUM(Summary!$S$8:$S$9)))))*Summary!$S$18</f>
        <v>0</v>
      </c>
      <c r="AA3228" s="47">
        <f>IFERROR(Table_Query_from_Mac10[[#This Row],[Incremental Cost]]/Table_Query_from_Mac10[[#This Row],[Incremental Sales]],0)</f>
        <v>0</v>
      </c>
      <c r="AB3228" s="47">
        <f>IFERROR(Table_Query_from_Mac10[[#This Row],[TotalCostFuture]]/Table_Query_from_Mac10[[#This Row],[totalsalesFuture]],0)</f>
        <v>0.35334114888628371</v>
      </c>
      <c r="AN3228" s="30">
        <v>64</v>
      </c>
      <c r="AO3228">
        <f t="shared" si="100"/>
        <v>16</v>
      </c>
      <c r="AQ3228" s="30">
        <v>121.87</v>
      </c>
      <c r="AR3228">
        <f t="shared" si="101"/>
        <v>42.65</v>
      </c>
    </row>
    <row r="3229" spans="1:44" x14ac:dyDescent="0.25">
      <c r="A3229">
        <v>90331</v>
      </c>
      <c r="B3229">
        <v>10</v>
      </c>
      <c r="C3229" t="s">
        <v>86</v>
      </c>
      <c r="D3229" t="s">
        <v>79</v>
      </c>
      <c r="E3229">
        <v>16</v>
      </c>
      <c r="F3229">
        <v>13.1</v>
      </c>
      <c r="G3229">
        <v>36.03</v>
      </c>
      <c r="H3229" s="1">
        <v>44852</v>
      </c>
      <c r="I3229" s="20">
        <v>0</v>
      </c>
      <c r="J3229" s="47">
        <f>Table_Query_from_Mac10[[#This Row],[unit_price]]-(Table_Query_from_Mac10[[#This Row],[unit_price]]*(Table_Query_from_Mac10[[#This Row],[discount_pct]]/100))</f>
        <v>36.03</v>
      </c>
      <c r="K3229" s="47">
        <f>Table_Query_from_Mac10[[#This Row],[unit_cost]]</f>
        <v>13.1</v>
      </c>
      <c r="L3229" s="47">
        <f>Table_Query_from_Mac10[[#This Row],[Live-cost]]*(1+Table_Query_from_Mac10[[#This Row],[CogsIncreasebyTYPE]])</f>
        <v>13.1</v>
      </c>
      <c r="M3229" s="47">
        <f>Table_Query_from_Mac10[[#This Row],[Live-cost]]*Table_Query_from_Mac10[[#This Row],[qty_to_ship]]</f>
        <v>209.6</v>
      </c>
      <c r="N3229" s="47">
        <f>IF(Table_Query_from_Mac10[[#This Row],[item_no]]="KDA",-Table_Query_from_Mac10[[#This Row],[unit_price]],Table_Query_from_Mac10[[#This Row],[Net Unit]]*Table_Query_from_Mac10[[#This Row],[qty_to_ship]])</f>
        <v>576.48</v>
      </c>
      <c r="O3229" s="47">
        <f>SUMIFS(Summary!C:C,Summary!H:H,Table_Query_from_Mac10[[#This Row],[Juiceoc]])</f>
        <v>0</v>
      </c>
      <c r="P3229" s="47">
        <f>SUMIFS(Summary!D:D,Summary!H:H,Table_Query_from_Mac10[[#This Row],[Juiceoc]])</f>
        <v>0</v>
      </c>
      <c r="Q3229" s="47">
        <f>SUMIFS(Summary!E:E,Summary!H:H,Table_Query_from_Mac10[[#This Row],[Juiceoc]])</f>
        <v>0</v>
      </c>
      <c r="R3229" s="47">
        <f>Table_Query_from_Mac10[[#This Row],[Net Unit]]*(1+Table_Query_from_Mac10[[#This Row],[PriceIncreasebyType]])</f>
        <v>36.03</v>
      </c>
      <c r="S3229" s="47">
        <f>Table_Query_from_Mac10[[#This Row],[UnitPriceFuture]]*Table_Query_from_Mac10[[#This Row],[qtytoShipFuture]]</f>
        <v>576.48</v>
      </c>
      <c r="T3229" s="47">
        <f>ROUND(Table_Query_from_Mac10[[#This Row],[qty_to_ship]]*(1+Table_Query_from_Mac10[[#This Row],[VolumeIncreasebyType]]),0)</f>
        <v>16</v>
      </c>
      <c r="U3229" s="47">
        <f>Table_Query_from_Mac10[[#This Row],[qtytoShipFuture]]*Table_Query_from_Mac10[[#This Row],[Future-cost]]</f>
        <v>209.6</v>
      </c>
      <c r="V3229" s="47">
        <f>Table_Query_from_Mac10[[#This Row],[qtytoShipFuture]]-Table_Query_from_Mac10[[#This Row],[qty_to_ship]]</f>
        <v>0</v>
      </c>
      <c r="W3229" s="47">
        <f>Table_Query_from_Mac10[[#This Row],[UnitPriceFuture]]</f>
        <v>36.03</v>
      </c>
      <c r="X3229" s="47">
        <f>Table_Query_from_Mac10[[#This Row],[Unit Increase]]*Table_Query_from_Mac10[[#This Row],[UnitPriceFuture]]</f>
        <v>0</v>
      </c>
      <c r="Y3229" s="47">
        <f>Table_Query_from_Mac10[[#This Row],[Unit Increase]]*Table_Query_from_Mac10[[#This Row],[Future-cost]]</f>
        <v>0</v>
      </c>
      <c r="Z3229" s="47">
        <f>-(Table_Query_from_Mac10[[#This Row],[Incremental Sales]]+((Table_Query_from_Mac10[[#This Row],[Incremental Sales]]*-(SUM(Summary!$S$8:$S$9)))))*Summary!$S$18</f>
        <v>0</v>
      </c>
      <c r="AA3229" s="47">
        <f>IFERROR(Table_Query_from_Mac10[[#This Row],[Incremental Cost]]/Table_Query_from_Mac10[[#This Row],[Incremental Sales]],0)</f>
        <v>0</v>
      </c>
      <c r="AB3229" s="47">
        <f>IFERROR(Table_Query_from_Mac10[[#This Row],[TotalCostFuture]]/Table_Query_from_Mac10[[#This Row],[totalsalesFuture]],0)</f>
        <v>0.36358590063835688</v>
      </c>
      <c r="AN3229" s="31">
        <v>64</v>
      </c>
      <c r="AO3229">
        <f t="shared" si="100"/>
        <v>16</v>
      </c>
      <c r="AQ3229" s="31">
        <v>102.94</v>
      </c>
      <c r="AR3229">
        <f t="shared" si="101"/>
        <v>36.03</v>
      </c>
    </row>
    <row r="3230" spans="1:44" x14ac:dyDescent="0.25">
      <c r="A3230">
        <v>90331</v>
      </c>
      <c r="B3230">
        <v>11</v>
      </c>
      <c r="C3230" t="s">
        <v>86</v>
      </c>
      <c r="D3230" t="s">
        <v>79</v>
      </c>
      <c r="E3230">
        <v>18</v>
      </c>
      <c r="F3230">
        <v>11.48</v>
      </c>
      <c r="G3230">
        <v>30.2</v>
      </c>
      <c r="H3230" s="1">
        <v>44852</v>
      </c>
      <c r="I3230" s="20">
        <v>0</v>
      </c>
      <c r="J3230" s="47">
        <f>Table_Query_from_Mac10[[#This Row],[unit_price]]-(Table_Query_from_Mac10[[#This Row],[unit_price]]*(Table_Query_from_Mac10[[#This Row],[discount_pct]]/100))</f>
        <v>30.2</v>
      </c>
      <c r="K3230" s="47">
        <f>Table_Query_from_Mac10[[#This Row],[unit_cost]]</f>
        <v>11.48</v>
      </c>
      <c r="L3230" s="47">
        <f>Table_Query_from_Mac10[[#This Row],[Live-cost]]*(1+Table_Query_from_Mac10[[#This Row],[CogsIncreasebyTYPE]])</f>
        <v>11.48</v>
      </c>
      <c r="M3230" s="47">
        <f>Table_Query_from_Mac10[[#This Row],[Live-cost]]*Table_Query_from_Mac10[[#This Row],[qty_to_ship]]</f>
        <v>206.64000000000001</v>
      </c>
      <c r="N3230" s="47">
        <f>IF(Table_Query_from_Mac10[[#This Row],[item_no]]="KDA",-Table_Query_from_Mac10[[#This Row],[unit_price]],Table_Query_from_Mac10[[#This Row],[Net Unit]]*Table_Query_from_Mac10[[#This Row],[qty_to_ship]])</f>
        <v>543.6</v>
      </c>
      <c r="O3230" s="47">
        <f>SUMIFS(Summary!C:C,Summary!H:H,Table_Query_from_Mac10[[#This Row],[Juiceoc]])</f>
        <v>0</v>
      </c>
      <c r="P3230" s="47">
        <f>SUMIFS(Summary!D:D,Summary!H:H,Table_Query_from_Mac10[[#This Row],[Juiceoc]])</f>
        <v>0</v>
      </c>
      <c r="Q3230" s="47">
        <f>SUMIFS(Summary!E:E,Summary!H:H,Table_Query_from_Mac10[[#This Row],[Juiceoc]])</f>
        <v>0</v>
      </c>
      <c r="R3230" s="47">
        <f>Table_Query_from_Mac10[[#This Row],[Net Unit]]*(1+Table_Query_from_Mac10[[#This Row],[PriceIncreasebyType]])</f>
        <v>30.2</v>
      </c>
      <c r="S3230" s="47">
        <f>Table_Query_from_Mac10[[#This Row],[UnitPriceFuture]]*Table_Query_from_Mac10[[#This Row],[qtytoShipFuture]]</f>
        <v>543.6</v>
      </c>
      <c r="T3230" s="47">
        <f>ROUND(Table_Query_from_Mac10[[#This Row],[qty_to_ship]]*(1+Table_Query_from_Mac10[[#This Row],[VolumeIncreasebyType]]),0)</f>
        <v>18</v>
      </c>
      <c r="U3230" s="47">
        <f>Table_Query_from_Mac10[[#This Row],[qtytoShipFuture]]*Table_Query_from_Mac10[[#This Row],[Future-cost]]</f>
        <v>206.64000000000001</v>
      </c>
      <c r="V3230" s="47">
        <f>Table_Query_from_Mac10[[#This Row],[qtytoShipFuture]]-Table_Query_from_Mac10[[#This Row],[qty_to_ship]]</f>
        <v>0</v>
      </c>
      <c r="W3230" s="47">
        <f>Table_Query_from_Mac10[[#This Row],[UnitPriceFuture]]</f>
        <v>30.2</v>
      </c>
      <c r="X3230" s="47">
        <f>Table_Query_from_Mac10[[#This Row],[Unit Increase]]*Table_Query_from_Mac10[[#This Row],[UnitPriceFuture]]</f>
        <v>0</v>
      </c>
      <c r="Y3230" s="47">
        <f>Table_Query_from_Mac10[[#This Row],[Unit Increase]]*Table_Query_from_Mac10[[#This Row],[Future-cost]]</f>
        <v>0</v>
      </c>
      <c r="Z3230" s="47">
        <f>-(Table_Query_from_Mac10[[#This Row],[Incremental Sales]]+((Table_Query_from_Mac10[[#This Row],[Incremental Sales]]*-(SUM(Summary!$S$8:$S$9)))))*Summary!$S$18</f>
        <v>0</v>
      </c>
      <c r="AA3230" s="47">
        <f>IFERROR(Table_Query_from_Mac10[[#This Row],[Incremental Cost]]/Table_Query_from_Mac10[[#This Row],[Incremental Sales]],0)</f>
        <v>0</v>
      </c>
      <c r="AB3230" s="47">
        <f>IFERROR(Table_Query_from_Mac10[[#This Row],[TotalCostFuture]]/Table_Query_from_Mac10[[#This Row],[totalsalesFuture]],0)</f>
        <v>0.38013245033112586</v>
      </c>
      <c r="AN3230" s="30">
        <v>72</v>
      </c>
      <c r="AO3230">
        <f t="shared" si="100"/>
        <v>18</v>
      </c>
      <c r="AQ3230" s="30">
        <v>86.28</v>
      </c>
      <c r="AR3230">
        <f t="shared" si="101"/>
        <v>30.2</v>
      </c>
    </row>
    <row r="3231" spans="1:44" x14ac:dyDescent="0.25">
      <c r="A3231">
        <v>90331</v>
      </c>
      <c r="B3231">
        <v>12</v>
      </c>
      <c r="C3231" t="s">
        <v>86</v>
      </c>
      <c r="D3231" t="s">
        <v>79</v>
      </c>
      <c r="E3231">
        <v>18</v>
      </c>
      <c r="F3231">
        <v>10.039999999999999</v>
      </c>
      <c r="G3231">
        <v>25.43</v>
      </c>
      <c r="H3231" s="1">
        <v>44852</v>
      </c>
      <c r="I3231" s="20">
        <v>0</v>
      </c>
      <c r="J3231" s="47">
        <f>Table_Query_from_Mac10[[#This Row],[unit_price]]-(Table_Query_from_Mac10[[#This Row],[unit_price]]*(Table_Query_from_Mac10[[#This Row],[discount_pct]]/100))</f>
        <v>25.43</v>
      </c>
      <c r="K3231" s="47">
        <f>Table_Query_from_Mac10[[#This Row],[unit_cost]]</f>
        <v>10.039999999999999</v>
      </c>
      <c r="L3231" s="47">
        <f>Table_Query_from_Mac10[[#This Row],[Live-cost]]*(1+Table_Query_from_Mac10[[#This Row],[CogsIncreasebyTYPE]])</f>
        <v>10.039999999999999</v>
      </c>
      <c r="M3231" s="47">
        <f>Table_Query_from_Mac10[[#This Row],[Live-cost]]*Table_Query_from_Mac10[[#This Row],[qty_to_ship]]</f>
        <v>180.71999999999997</v>
      </c>
      <c r="N3231" s="47">
        <f>IF(Table_Query_from_Mac10[[#This Row],[item_no]]="KDA",-Table_Query_from_Mac10[[#This Row],[unit_price]],Table_Query_from_Mac10[[#This Row],[Net Unit]]*Table_Query_from_Mac10[[#This Row],[qty_to_ship]])</f>
        <v>457.74</v>
      </c>
      <c r="O3231" s="47">
        <f>SUMIFS(Summary!C:C,Summary!H:H,Table_Query_from_Mac10[[#This Row],[Juiceoc]])</f>
        <v>0</v>
      </c>
      <c r="P3231" s="47">
        <f>SUMIFS(Summary!D:D,Summary!H:H,Table_Query_from_Mac10[[#This Row],[Juiceoc]])</f>
        <v>0</v>
      </c>
      <c r="Q3231" s="47">
        <f>SUMIFS(Summary!E:E,Summary!H:H,Table_Query_from_Mac10[[#This Row],[Juiceoc]])</f>
        <v>0</v>
      </c>
      <c r="R3231" s="47">
        <f>Table_Query_from_Mac10[[#This Row],[Net Unit]]*(1+Table_Query_from_Mac10[[#This Row],[PriceIncreasebyType]])</f>
        <v>25.43</v>
      </c>
      <c r="S3231" s="47">
        <f>Table_Query_from_Mac10[[#This Row],[UnitPriceFuture]]*Table_Query_from_Mac10[[#This Row],[qtytoShipFuture]]</f>
        <v>457.74</v>
      </c>
      <c r="T3231" s="47">
        <f>ROUND(Table_Query_from_Mac10[[#This Row],[qty_to_ship]]*(1+Table_Query_from_Mac10[[#This Row],[VolumeIncreasebyType]]),0)</f>
        <v>18</v>
      </c>
      <c r="U3231" s="47">
        <f>Table_Query_from_Mac10[[#This Row],[qtytoShipFuture]]*Table_Query_from_Mac10[[#This Row],[Future-cost]]</f>
        <v>180.71999999999997</v>
      </c>
      <c r="V3231" s="47">
        <f>Table_Query_from_Mac10[[#This Row],[qtytoShipFuture]]-Table_Query_from_Mac10[[#This Row],[qty_to_ship]]</f>
        <v>0</v>
      </c>
      <c r="W3231" s="47">
        <f>Table_Query_from_Mac10[[#This Row],[UnitPriceFuture]]</f>
        <v>25.43</v>
      </c>
      <c r="X3231" s="47">
        <f>Table_Query_from_Mac10[[#This Row],[Unit Increase]]*Table_Query_from_Mac10[[#This Row],[UnitPriceFuture]]</f>
        <v>0</v>
      </c>
      <c r="Y3231" s="47">
        <f>Table_Query_from_Mac10[[#This Row],[Unit Increase]]*Table_Query_from_Mac10[[#This Row],[Future-cost]]</f>
        <v>0</v>
      </c>
      <c r="Z3231" s="47">
        <f>-(Table_Query_from_Mac10[[#This Row],[Incremental Sales]]+((Table_Query_from_Mac10[[#This Row],[Incremental Sales]]*-(SUM(Summary!$S$8:$S$9)))))*Summary!$S$18</f>
        <v>0</v>
      </c>
      <c r="AA3231" s="47">
        <f>IFERROR(Table_Query_from_Mac10[[#This Row],[Incremental Cost]]/Table_Query_from_Mac10[[#This Row],[Incremental Sales]],0)</f>
        <v>0</v>
      </c>
      <c r="AB3231" s="47">
        <f>IFERROR(Table_Query_from_Mac10[[#This Row],[TotalCostFuture]]/Table_Query_from_Mac10[[#This Row],[totalsalesFuture]],0)</f>
        <v>0.39480928037750679</v>
      </c>
      <c r="AN3231" s="31">
        <v>72</v>
      </c>
      <c r="AO3231">
        <f t="shared" si="100"/>
        <v>18</v>
      </c>
      <c r="AQ3231" s="31">
        <v>72.650000000000006</v>
      </c>
      <c r="AR3231">
        <f t="shared" si="101"/>
        <v>25.43</v>
      </c>
    </row>
    <row r="3232" spans="1:44" x14ac:dyDescent="0.25">
      <c r="A3232">
        <v>90331</v>
      </c>
      <c r="B3232">
        <v>13</v>
      </c>
      <c r="C3232" t="s">
        <v>86</v>
      </c>
      <c r="D3232" t="s">
        <v>79</v>
      </c>
      <c r="E3232">
        <v>36</v>
      </c>
      <c r="F3232">
        <v>8.59</v>
      </c>
      <c r="G3232">
        <v>20.69</v>
      </c>
      <c r="H3232" s="1">
        <v>44852</v>
      </c>
      <c r="I3232" s="20">
        <v>0</v>
      </c>
      <c r="J3232" s="47">
        <f>Table_Query_from_Mac10[[#This Row],[unit_price]]-(Table_Query_from_Mac10[[#This Row],[unit_price]]*(Table_Query_from_Mac10[[#This Row],[discount_pct]]/100))</f>
        <v>20.69</v>
      </c>
      <c r="K3232" s="47">
        <f>Table_Query_from_Mac10[[#This Row],[unit_cost]]</f>
        <v>8.59</v>
      </c>
      <c r="L3232" s="47">
        <f>Table_Query_from_Mac10[[#This Row],[Live-cost]]*(1+Table_Query_from_Mac10[[#This Row],[CogsIncreasebyTYPE]])</f>
        <v>8.59</v>
      </c>
      <c r="M3232" s="47">
        <f>Table_Query_from_Mac10[[#This Row],[Live-cost]]*Table_Query_from_Mac10[[#This Row],[qty_to_ship]]</f>
        <v>309.24</v>
      </c>
      <c r="N3232" s="47">
        <f>IF(Table_Query_from_Mac10[[#This Row],[item_no]]="KDA",-Table_Query_from_Mac10[[#This Row],[unit_price]],Table_Query_from_Mac10[[#This Row],[Net Unit]]*Table_Query_from_Mac10[[#This Row],[qty_to_ship]])</f>
        <v>744.84</v>
      </c>
      <c r="O3232" s="47">
        <f>SUMIFS(Summary!C:C,Summary!H:H,Table_Query_from_Mac10[[#This Row],[Juiceoc]])</f>
        <v>0</v>
      </c>
      <c r="P3232" s="47">
        <f>SUMIFS(Summary!D:D,Summary!H:H,Table_Query_from_Mac10[[#This Row],[Juiceoc]])</f>
        <v>0</v>
      </c>
      <c r="Q3232" s="47">
        <f>SUMIFS(Summary!E:E,Summary!H:H,Table_Query_from_Mac10[[#This Row],[Juiceoc]])</f>
        <v>0</v>
      </c>
      <c r="R3232" s="47">
        <f>Table_Query_from_Mac10[[#This Row],[Net Unit]]*(1+Table_Query_from_Mac10[[#This Row],[PriceIncreasebyType]])</f>
        <v>20.69</v>
      </c>
      <c r="S3232" s="47">
        <f>Table_Query_from_Mac10[[#This Row],[UnitPriceFuture]]*Table_Query_from_Mac10[[#This Row],[qtytoShipFuture]]</f>
        <v>744.84</v>
      </c>
      <c r="T3232" s="47">
        <f>ROUND(Table_Query_from_Mac10[[#This Row],[qty_to_ship]]*(1+Table_Query_from_Mac10[[#This Row],[VolumeIncreasebyType]]),0)</f>
        <v>36</v>
      </c>
      <c r="U3232" s="47">
        <f>Table_Query_from_Mac10[[#This Row],[qtytoShipFuture]]*Table_Query_from_Mac10[[#This Row],[Future-cost]]</f>
        <v>309.24</v>
      </c>
      <c r="V3232" s="47">
        <f>Table_Query_from_Mac10[[#This Row],[qtytoShipFuture]]-Table_Query_from_Mac10[[#This Row],[qty_to_ship]]</f>
        <v>0</v>
      </c>
      <c r="W3232" s="47">
        <f>Table_Query_from_Mac10[[#This Row],[UnitPriceFuture]]</f>
        <v>20.69</v>
      </c>
      <c r="X3232" s="47">
        <f>Table_Query_from_Mac10[[#This Row],[Unit Increase]]*Table_Query_from_Mac10[[#This Row],[UnitPriceFuture]]</f>
        <v>0</v>
      </c>
      <c r="Y3232" s="47">
        <f>Table_Query_from_Mac10[[#This Row],[Unit Increase]]*Table_Query_from_Mac10[[#This Row],[Future-cost]]</f>
        <v>0</v>
      </c>
      <c r="Z3232" s="47">
        <f>-(Table_Query_from_Mac10[[#This Row],[Incremental Sales]]+((Table_Query_from_Mac10[[#This Row],[Incremental Sales]]*-(SUM(Summary!$S$8:$S$9)))))*Summary!$S$18</f>
        <v>0</v>
      </c>
      <c r="AA3232" s="47">
        <f>IFERROR(Table_Query_from_Mac10[[#This Row],[Incremental Cost]]/Table_Query_from_Mac10[[#This Row],[Incremental Sales]],0)</f>
        <v>0</v>
      </c>
      <c r="AB3232" s="47">
        <f>IFERROR(Table_Query_from_Mac10[[#This Row],[TotalCostFuture]]/Table_Query_from_Mac10[[#This Row],[totalsalesFuture]],0)</f>
        <v>0.41517641372643788</v>
      </c>
      <c r="AN3232" s="30">
        <v>144</v>
      </c>
      <c r="AO3232">
        <f t="shared" si="100"/>
        <v>36</v>
      </c>
      <c r="AQ3232" s="30">
        <v>59.12</v>
      </c>
      <c r="AR3232">
        <f t="shared" si="101"/>
        <v>20.69</v>
      </c>
    </row>
    <row r="3233" spans="1:44" x14ac:dyDescent="0.25">
      <c r="A3233">
        <v>90332</v>
      </c>
      <c r="B3233">
        <v>1</v>
      </c>
      <c r="C3233" t="s">
        <v>55</v>
      </c>
      <c r="D3233" t="s">
        <v>81</v>
      </c>
      <c r="E3233">
        <v>9</v>
      </c>
      <c r="F3233">
        <v>1.23</v>
      </c>
      <c r="G3233">
        <v>3.42</v>
      </c>
      <c r="H3233" s="1">
        <v>44860</v>
      </c>
      <c r="I3233" s="20">
        <v>0</v>
      </c>
      <c r="J3233" s="47">
        <f>Table_Query_from_Mac10[[#This Row],[unit_price]]-(Table_Query_from_Mac10[[#This Row],[unit_price]]*(Table_Query_from_Mac10[[#This Row],[discount_pct]]/100))</f>
        <v>3.42</v>
      </c>
      <c r="K3233" s="47">
        <f>Table_Query_from_Mac10[[#This Row],[unit_cost]]</f>
        <v>1.23</v>
      </c>
      <c r="L3233" s="47">
        <f>Table_Query_from_Mac10[[#This Row],[Live-cost]]*(1+Table_Query_from_Mac10[[#This Row],[CogsIncreasebyTYPE]])</f>
        <v>1.23</v>
      </c>
      <c r="M3233" s="47">
        <f>Table_Query_from_Mac10[[#This Row],[Live-cost]]*Table_Query_from_Mac10[[#This Row],[qty_to_ship]]</f>
        <v>11.07</v>
      </c>
      <c r="N3233" s="47">
        <f>IF(Table_Query_from_Mac10[[#This Row],[item_no]]="KDA",-Table_Query_from_Mac10[[#This Row],[unit_price]],Table_Query_from_Mac10[[#This Row],[Net Unit]]*Table_Query_from_Mac10[[#This Row],[qty_to_ship]])</f>
        <v>30.78</v>
      </c>
      <c r="O3233" s="47">
        <f>SUMIFS(Summary!C:C,Summary!H:H,Table_Query_from_Mac10[[#This Row],[Juiceoc]])</f>
        <v>0</v>
      </c>
      <c r="P3233" s="47">
        <f>SUMIFS(Summary!D:D,Summary!H:H,Table_Query_from_Mac10[[#This Row],[Juiceoc]])</f>
        <v>0</v>
      </c>
      <c r="Q3233" s="47">
        <f>SUMIFS(Summary!E:E,Summary!H:H,Table_Query_from_Mac10[[#This Row],[Juiceoc]])</f>
        <v>0</v>
      </c>
      <c r="R3233" s="47">
        <f>Table_Query_from_Mac10[[#This Row],[Net Unit]]*(1+Table_Query_from_Mac10[[#This Row],[PriceIncreasebyType]])</f>
        <v>3.42</v>
      </c>
      <c r="S3233" s="47">
        <f>Table_Query_from_Mac10[[#This Row],[UnitPriceFuture]]*Table_Query_from_Mac10[[#This Row],[qtytoShipFuture]]</f>
        <v>30.78</v>
      </c>
      <c r="T3233" s="47">
        <f>ROUND(Table_Query_from_Mac10[[#This Row],[qty_to_ship]]*(1+Table_Query_from_Mac10[[#This Row],[VolumeIncreasebyType]]),0)</f>
        <v>9</v>
      </c>
      <c r="U3233" s="47">
        <f>Table_Query_from_Mac10[[#This Row],[qtytoShipFuture]]*Table_Query_from_Mac10[[#This Row],[Future-cost]]</f>
        <v>11.07</v>
      </c>
      <c r="V3233" s="47">
        <f>Table_Query_from_Mac10[[#This Row],[qtytoShipFuture]]-Table_Query_from_Mac10[[#This Row],[qty_to_ship]]</f>
        <v>0</v>
      </c>
      <c r="W3233" s="47">
        <f>Table_Query_from_Mac10[[#This Row],[UnitPriceFuture]]</f>
        <v>3.42</v>
      </c>
      <c r="X3233" s="47">
        <f>Table_Query_from_Mac10[[#This Row],[Unit Increase]]*Table_Query_from_Mac10[[#This Row],[UnitPriceFuture]]</f>
        <v>0</v>
      </c>
      <c r="Y3233" s="47">
        <f>Table_Query_from_Mac10[[#This Row],[Unit Increase]]*Table_Query_from_Mac10[[#This Row],[Future-cost]]</f>
        <v>0</v>
      </c>
      <c r="Z3233" s="47">
        <f>-(Table_Query_from_Mac10[[#This Row],[Incremental Sales]]+((Table_Query_from_Mac10[[#This Row],[Incremental Sales]]*-(SUM(Summary!$S$8:$S$9)))))*Summary!$S$18</f>
        <v>0</v>
      </c>
      <c r="AA3233" s="47">
        <f>IFERROR(Table_Query_from_Mac10[[#This Row],[Incremental Cost]]/Table_Query_from_Mac10[[#This Row],[Incremental Sales]],0)</f>
        <v>0</v>
      </c>
      <c r="AB3233" s="47">
        <f>IFERROR(Table_Query_from_Mac10[[#This Row],[TotalCostFuture]]/Table_Query_from_Mac10[[#This Row],[totalsalesFuture]],0)</f>
        <v>0.35964912280701755</v>
      </c>
      <c r="AN3233" s="31">
        <v>36</v>
      </c>
      <c r="AO3233">
        <f t="shared" si="100"/>
        <v>9</v>
      </c>
      <c r="AQ3233" s="31">
        <v>9.76</v>
      </c>
      <c r="AR3233">
        <f t="shared" si="101"/>
        <v>3.42</v>
      </c>
    </row>
    <row r="3234" spans="1:44" x14ac:dyDescent="0.25">
      <c r="A3234">
        <v>90332</v>
      </c>
      <c r="B3234">
        <v>2</v>
      </c>
      <c r="C3234" t="s">
        <v>55</v>
      </c>
      <c r="D3234" t="s">
        <v>81</v>
      </c>
      <c r="E3234">
        <v>12</v>
      </c>
      <c r="F3234">
        <v>7.81</v>
      </c>
      <c r="G3234">
        <v>17.47</v>
      </c>
      <c r="H3234" s="1">
        <v>44860</v>
      </c>
      <c r="I3234" s="20">
        <v>0</v>
      </c>
      <c r="J3234" s="47">
        <f>Table_Query_from_Mac10[[#This Row],[unit_price]]-(Table_Query_from_Mac10[[#This Row],[unit_price]]*(Table_Query_from_Mac10[[#This Row],[discount_pct]]/100))</f>
        <v>17.47</v>
      </c>
      <c r="K3234" s="47">
        <f>Table_Query_from_Mac10[[#This Row],[unit_cost]]</f>
        <v>7.81</v>
      </c>
      <c r="L3234" s="47">
        <f>Table_Query_from_Mac10[[#This Row],[Live-cost]]*(1+Table_Query_from_Mac10[[#This Row],[CogsIncreasebyTYPE]])</f>
        <v>7.81</v>
      </c>
      <c r="M3234" s="47">
        <f>Table_Query_from_Mac10[[#This Row],[Live-cost]]*Table_Query_from_Mac10[[#This Row],[qty_to_ship]]</f>
        <v>93.72</v>
      </c>
      <c r="N3234" s="47">
        <f>IF(Table_Query_from_Mac10[[#This Row],[item_no]]="KDA",-Table_Query_from_Mac10[[#This Row],[unit_price]],Table_Query_from_Mac10[[#This Row],[Net Unit]]*Table_Query_from_Mac10[[#This Row],[qty_to_ship]])</f>
        <v>209.64</v>
      </c>
      <c r="O3234" s="47">
        <f>SUMIFS(Summary!C:C,Summary!H:H,Table_Query_from_Mac10[[#This Row],[Juiceoc]])</f>
        <v>0</v>
      </c>
      <c r="P3234" s="47">
        <f>SUMIFS(Summary!D:D,Summary!H:H,Table_Query_from_Mac10[[#This Row],[Juiceoc]])</f>
        <v>0</v>
      </c>
      <c r="Q3234" s="47">
        <f>SUMIFS(Summary!E:E,Summary!H:H,Table_Query_from_Mac10[[#This Row],[Juiceoc]])</f>
        <v>0</v>
      </c>
      <c r="R3234" s="47">
        <f>Table_Query_from_Mac10[[#This Row],[Net Unit]]*(1+Table_Query_from_Mac10[[#This Row],[PriceIncreasebyType]])</f>
        <v>17.47</v>
      </c>
      <c r="S3234" s="47">
        <f>Table_Query_from_Mac10[[#This Row],[UnitPriceFuture]]*Table_Query_from_Mac10[[#This Row],[qtytoShipFuture]]</f>
        <v>209.64</v>
      </c>
      <c r="T3234" s="47">
        <f>ROUND(Table_Query_from_Mac10[[#This Row],[qty_to_ship]]*(1+Table_Query_from_Mac10[[#This Row],[VolumeIncreasebyType]]),0)</f>
        <v>12</v>
      </c>
      <c r="U3234" s="47">
        <f>Table_Query_from_Mac10[[#This Row],[qtytoShipFuture]]*Table_Query_from_Mac10[[#This Row],[Future-cost]]</f>
        <v>93.72</v>
      </c>
      <c r="V3234" s="47">
        <f>Table_Query_from_Mac10[[#This Row],[qtytoShipFuture]]-Table_Query_from_Mac10[[#This Row],[qty_to_ship]]</f>
        <v>0</v>
      </c>
      <c r="W3234" s="47">
        <f>Table_Query_from_Mac10[[#This Row],[UnitPriceFuture]]</f>
        <v>17.47</v>
      </c>
      <c r="X3234" s="47">
        <f>Table_Query_from_Mac10[[#This Row],[Unit Increase]]*Table_Query_from_Mac10[[#This Row],[UnitPriceFuture]]</f>
        <v>0</v>
      </c>
      <c r="Y3234" s="47">
        <f>Table_Query_from_Mac10[[#This Row],[Unit Increase]]*Table_Query_from_Mac10[[#This Row],[Future-cost]]</f>
        <v>0</v>
      </c>
      <c r="Z3234" s="47">
        <f>-(Table_Query_from_Mac10[[#This Row],[Incremental Sales]]+((Table_Query_from_Mac10[[#This Row],[Incremental Sales]]*-(SUM(Summary!$S$8:$S$9)))))*Summary!$S$18</f>
        <v>0</v>
      </c>
      <c r="AA3234" s="47">
        <f>IFERROR(Table_Query_from_Mac10[[#This Row],[Incremental Cost]]/Table_Query_from_Mac10[[#This Row],[Incremental Sales]],0)</f>
        <v>0</v>
      </c>
      <c r="AB3234" s="47">
        <f>IFERROR(Table_Query_from_Mac10[[#This Row],[TotalCostFuture]]/Table_Query_from_Mac10[[#This Row],[totalsalesFuture]],0)</f>
        <v>0.44705208929593593</v>
      </c>
      <c r="AN3234" s="30">
        <v>48</v>
      </c>
      <c r="AO3234">
        <f t="shared" si="100"/>
        <v>12</v>
      </c>
      <c r="AQ3234" s="30">
        <v>49.92</v>
      </c>
      <c r="AR3234">
        <f t="shared" si="101"/>
        <v>17.47</v>
      </c>
    </row>
    <row r="3235" spans="1:44" x14ac:dyDescent="0.25">
      <c r="A3235">
        <v>90332</v>
      </c>
      <c r="B3235">
        <v>3</v>
      </c>
      <c r="C3235" t="s">
        <v>55</v>
      </c>
      <c r="D3235" t="s">
        <v>81</v>
      </c>
      <c r="E3235">
        <v>13</v>
      </c>
      <c r="F3235">
        <v>5.51</v>
      </c>
      <c r="G3235">
        <v>12.32</v>
      </c>
      <c r="H3235" s="1">
        <v>44860</v>
      </c>
      <c r="I3235" s="20">
        <v>0</v>
      </c>
      <c r="J3235" s="47">
        <f>Table_Query_from_Mac10[[#This Row],[unit_price]]-(Table_Query_from_Mac10[[#This Row],[unit_price]]*(Table_Query_from_Mac10[[#This Row],[discount_pct]]/100))</f>
        <v>12.32</v>
      </c>
      <c r="K3235" s="47">
        <f>Table_Query_from_Mac10[[#This Row],[unit_cost]]</f>
        <v>5.51</v>
      </c>
      <c r="L3235" s="47">
        <f>Table_Query_from_Mac10[[#This Row],[Live-cost]]*(1+Table_Query_from_Mac10[[#This Row],[CogsIncreasebyTYPE]])</f>
        <v>5.51</v>
      </c>
      <c r="M3235" s="47">
        <f>Table_Query_from_Mac10[[#This Row],[Live-cost]]*Table_Query_from_Mac10[[#This Row],[qty_to_ship]]</f>
        <v>71.63</v>
      </c>
      <c r="N3235" s="47">
        <f>IF(Table_Query_from_Mac10[[#This Row],[item_no]]="KDA",-Table_Query_from_Mac10[[#This Row],[unit_price]],Table_Query_from_Mac10[[#This Row],[Net Unit]]*Table_Query_from_Mac10[[#This Row],[qty_to_ship]])</f>
        <v>160.16</v>
      </c>
      <c r="O3235" s="47">
        <f>SUMIFS(Summary!C:C,Summary!H:H,Table_Query_from_Mac10[[#This Row],[Juiceoc]])</f>
        <v>0</v>
      </c>
      <c r="P3235" s="47">
        <f>SUMIFS(Summary!D:D,Summary!H:H,Table_Query_from_Mac10[[#This Row],[Juiceoc]])</f>
        <v>0</v>
      </c>
      <c r="Q3235" s="47">
        <f>SUMIFS(Summary!E:E,Summary!H:H,Table_Query_from_Mac10[[#This Row],[Juiceoc]])</f>
        <v>0</v>
      </c>
      <c r="R3235" s="47">
        <f>Table_Query_from_Mac10[[#This Row],[Net Unit]]*(1+Table_Query_from_Mac10[[#This Row],[PriceIncreasebyType]])</f>
        <v>12.32</v>
      </c>
      <c r="S3235" s="47">
        <f>Table_Query_from_Mac10[[#This Row],[UnitPriceFuture]]*Table_Query_from_Mac10[[#This Row],[qtytoShipFuture]]</f>
        <v>160.16</v>
      </c>
      <c r="T3235" s="47">
        <f>ROUND(Table_Query_from_Mac10[[#This Row],[qty_to_ship]]*(1+Table_Query_from_Mac10[[#This Row],[VolumeIncreasebyType]]),0)</f>
        <v>13</v>
      </c>
      <c r="U3235" s="47">
        <f>Table_Query_from_Mac10[[#This Row],[qtytoShipFuture]]*Table_Query_from_Mac10[[#This Row],[Future-cost]]</f>
        <v>71.63</v>
      </c>
      <c r="V3235" s="47">
        <f>Table_Query_from_Mac10[[#This Row],[qtytoShipFuture]]-Table_Query_from_Mac10[[#This Row],[qty_to_ship]]</f>
        <v>0</v>
      </c>
      <c r="W3235" s="47">
        <f>Table_Query_from_Mac10[[#This Row],[UnitPriceFuture]]</f>
        <v>12.32</v>
      </c>
      <c r="X3235" s="47">
        <f>Table_Query_from_Mac10[[#This Row],[Unit Increase]]*Table_Query_from_Mac10[[#This Row],[UnitPriceFuture]]</f>
        <v>0</v>
      </c>
      <c r="Y3235" s="47">
        <f>Table_Query_from_Mac10[[#This Row],[Unit Increase]]*Table_Query_from_Mac10[[#This Row],[Future-cost]]</f>
        <v>0</v>
      </c>
      <c r="Z3235" s="47">
        <f>-(Table_Query_from_Mac10[[#This Row],[Incremental Sales]]+((Table_Query_from_Mac10[[#This Row],[Incremental Sales]]*-(SUM(Summary!$S$8:$S$9)))))*Summary!$S$18</f>
        <v>0</v>
      </c>
      <c r="AA3235" s="47">
        <f>IFERROR(Table_Query_from_Mac10[[#This Row],[Incremental Cost]]/Table_Query_from_Mac10[[#This Row],[Incremental Sales]],0)</f>
        <v>0</v>
      </c>
      <c r="AB3235" s="47">
        <f>IFERROR(Table_Query_from_Mac10[[#This Row],[TotalCostFuture]]/Table_Query_from_Mac10[[#This Row],[totalsalesFuture]],0)</f>
        <v>0.44724025974025972</v>
      </c>
      <c r="AN3235" s="31">
        <v>50</v>
      </c>
      <c r="AO3235">
        <f t="shared" si="100"/>
        <v>13</v>
      </c>
      <c r="AQ3235" s="31">
        <v>35.19</v>
      </c>
      <c r="AR3235">
        <f t="shared" si="101"/>
        <v>12.32</v>
      </c>
    </row>
    <row r="3236" spans="1:44" x14ac:dyDescent="0.25">
      <c r="A3236">
        <v>90332</v>
      </c>
      <c r="B3236">
        <v>4</v>
      </c>
      <c r="C3236" t="s">
        <v>55</v>
      </c>
      <c r="D3236" t="s">
        <v>81</v>
      </c>
      <c r="E3236">
        <v>7</v>
      </c>
      <c r="F3236">
        <v>4.9400000000000004</v>
      </c>
      <c r="G3236">
        <v>11.38</v>
      </c>
      <c r="H3236" s="1">
        <v>44860</v>
      </c>
      <c r="I3236" s="20">
        <v>0</v>
      </c>
      <c r="J3236" s="47">
        <f>Table_Query_from_Mac10[[#This Row],[unit_price]]-(Table_Query_from_Mac10[[#This Row],[unit_price]]*(Table_Query_from_Mac10[[#This Row],[discount_pct]]/100))</f>
        <v>11.38</v>
      </c>
      <c r="K3236" s="47">
        <f>Table_Query_from_Mac10[[#This Row],[unit_cost]]</f>
        <v>4.9400000000000004</v>
      </c>
      <c r="L3236" s="47">
        <f>Table_Query_from_Mac10[[#This Row],[Live-cost]]*(1+Table_Query_from_Mac10[[#This Row],[CogsIncreasebyTYPE]])</f>
        <v>4.9400000000000004</v>
      </c>
      <c r="M3236" s="47">
        <f>Table_Query_from_Mac10[[#This Row],[Live-cost]]*Table_Query_from_Mac10[[#This Row],[qty_to_ship]]</f>
        <v>34.580000000000005</v>
      </c>
      <c r="N3236" s="47">
        <f>IF(Table_Query_from_Mac10[[#This Row],[item_no]]="KDA",-Table_Query_from_Mac10[[#This Row],[unit_price]],Table_Query_from_Mac10[[#This Row],[Net Unit]]*Table_Query_from_Mac10[[#This Row],[qty_to_ship]])</f>
        <v>79.660000000000011</v>
      </c>
      <c r="O3236" s="47">
        <f>SUMIFS(Summary!C:C,Summary!H:H,Table_Query_from_Mac10[[#This Row],[Juiceoc]])</f>
        <v>0</v>
      </c>
      <c r="P3236" s="47">
        <f>SUMIFS(Summary!D:D,Summary!H:H,Table_Query_from_Mac10[[#This Row],[Juiceoc]])</f>
        <v>0</v>
      </c>
      <c r="Q3236" s="47">
        <f>SUMIFS(Summary!E:E,Summary!H:H,Table_Query_from_Mac10[[#This Row],[Juiceoc]])</f>
        <v>0</v>
      </c>
      <c r="R3236" s="47">
        <f>Table_Query_from_Mac10[[#This Row],[Net Unit]]*(1+Table_Query_from_Mac10[[#This Row],[PriceIncreasebyType]])</f>
        <v>11.38</v>
      </c>
      <c r="S3236" s="47">
        <f>Table_Query_from_Mac10[[#This Row],[UnitPriceFuture]]*Table_Query_from_Mac10[[#This Row],[qtytoShipFuture]]</f>
        <v>79.660000000000011</v>
      </c>
      <c r="T3236" s="47">
        <f>ROUND(Table_Query_from_Mac10[[#This Row],[qty_to_ship]]*(1+Table_Query_from_Mac10[[#This Row],[VolumeIncreasebyType]]),0)</f>
        <v>7</v>
      </c>
      <c r="U3236" s="47">
        <f>Table_Query_from_Mac10[[#This Row],[qtytoShipFuture]]*Table_Query_from_Mac10[[#This Row],[Future-cost]]</f>
        <v>34.580000000000005</v>
      </c>
      <c r="V3236" s="47">
        <f>Table_Query_from_Mac10[[#This Row],[qtytoShipFuture]]-Table_Query_from_Mac10[[#This Row],[qty_to_ship]]</f>
        <v>0</v>
      </c>
      <c r="W3236" s="47">
        <f>Table_Query_from_Mac10[[#This Row],[UnitPriceFuture]]</f>
        <v>11.38</v>
      </c>
      <c r="X3236" s="47">
        <f>Table_Query_from_Mac10[[#This Row],[Unit Increase]]*Table_Query_from_Mac10[[#This Row],[UnitPriceFuture]]</f>
        <v>0</v>
      </c>
      <c r="Y3236" s="47">
        <f>Table_Query_from_Mac10[[#This Row],[Unit Increase]]*Table_Query_from_Mac10[[#This Row],[Future-cost]]</f>
        <v>0</v>
      </c>
      <c r="Z3236" s="47">
        <f>-(Table_Query_from_Mac10[[#This Row],[Incremental Sales]]+((Table_Query_from_Mac10[[#This Row],[Incremental Sales]]*-(SUM(Summary!$S$8:$S$9)))))*Summary!$S$18</f>
        <v>0</v>
      </c>
      <c r="AA3236" s="47">
        <f>IFERROR(Table_Query_from_Mac10[[#This Row],[Incremental Cost]]/Table_Query_from_Mac10[[#This Row],[Incremental Sales]],0)</f>
        <v>0</v>
      </c>
      <c r="AB3236" s="47">
        <f>IFERROR(Table_Query_from_Mac10[[#This Row],[TotalCostFuture]]/Table_Query_from_Mac10[[#This Row],[totalsalesFuture]],0)</f>
        <v>0.4340949033391916</v>
      </c>
      <c r="AN3236" s="30">
        <v>25</v>
      </c>
      <c r="AO3236">
        <f t="shared" si="100"/>
        <v>7</v>
      </c>
      <c r="AQ3236" s="30">
        <v>32.520000000000003</v>
      </c>
      <c r="AR3236">
        <f t="shared" si="101"/>
        <v>11.38</v>
      </c>
    </row>
    <row r="3237" spans="1:44" x14ac:dyDescent="0.25">
      <c r="A3237">
        <v>90332</v>
      </c>
      <c r="B3237">
        <v>5</v>
      </c>
      <c r="C3237" t="s">
        <v>55</v>
      </c>
      <c r="D3237" t="s">
        <v>81</v>
      </c>
      <c r="E3237">
        <v>12</v>
      </c>
      <c r="F3237">
        <v>8.64</v>
      </c>
      <c r="G3237">
        <v>19.03</v>
      </c>
      <c r="H3237" s="1">
        <v>44860</v>
      </c>
      <c r="I3237" s="20">
        <v>0</v>
      </c>
      <c r="J3237" s="47">
        <f>Table_Query_from_Mac10[[#This Row],[unit_price]]-(Table_Query_from_Mac10[[#This Row],[unit_price]]*(Table_Query_from_Mac10[[#This Row],[discount_pct]]/100))</f>
        <v>19.03</v>
      </c>
      <c r="K3237" s="47">
        <f>Table_Query_from_Mac10[[#This Row],[unit_cost]]</f>
        <v>8.64</v>
      </c>
      <c r="L3237" s="47">
        <f>Table_Query_from_Mac10[[#This Row],[Live-cost]]*(1+Table_Query_from_Mac10[[#This Row],[CogsIncreasebyTYPE]])</f>
        <v>8.64</v>
      </c>
      <c r="M3237" s="47">
        <f>Table_Query_from_Mac10[[#This Row],[Live-cost]]*Table_Query_from_Mac10[[#This Row],[qty_to_ship]]</f>
        <v>103.68</v>
      </c>
      <c r="N3237" s="47">
        <f>IF(Table_Query_from_Mac10[[#This Row],[item_no]]="KDA",-Table_Query_from_Mac10[[#This Row],[unit_price]],Table_Query_from_Mac10[[#This Row],[Net Unit]]*Table_Query_from_Mac10[[#This Row],[qty_to_ship]])</f>
        <v>228.36</v>
      </c>
      <c r="O3237" s="47">
        <f>SUMIFS(Summary!C:C,Summary!H:H,Table_Query_from_Mac10[[#This Row],[Juiceoc]])</f>
        <v>0</v>
      </c>
      <c r="P3237" s="47">
        <f>SUMIFS(Summary!D:D,Summary!H:H,Table_Query_from_Mac10[[#This Row],[Juiceoc]])</f>
        <v>0</v>
      </c>
      <c r="Q3237" s="47">
        <f>SUMIFS(Summary!E:E,Summary!H:H,Table_Query_from_Mac10[[#This Row],[Juiceoc]])</f>
        <v>0</v>
      </c>
      <c r="R3237" s="47">
        <f>Table_Query_from_Mac10[[#This Row],[Net Unit]]*(1+Table_Query_from_Mac10[[#This Row],[PriceIncreasebyType]])</f>
        <v>19.03</v>
      </c>
      <c r="S3237" s="47">
        <f>Table_Query_from_Mac10[[#This Row],[UnitPriceFuture]]*Table_Query_from_Mac10[[#This Row],[qtytoShipFuture]]</f>
        <v>228.36</v>
      </c>
      <c r="T3237" s="47">
        <f>ROUND(Table_Query_from_Mac10[[#This Row],[qty_to_ship]]*(1+Table_Query_from_Mac10[[#This Row],[VolumeIncreasebyType]]),0)</f>
        <v>12</v>
      </c>
      <c r="U3237" s="47">
        <f>Table_Query_from_Mac10[[#This Row],[qtytoShipFuture]]*Table_Query_from_Mac10[[#This Row],[Future-cost]]</f>
        <v>103.68</v>
      </c>
      <c r="V3237" s="47">
        <f>Table_Query_from_Mac10[[#This Row],[qtytoShipFuture]]-Table_Query_from_Mac10[[#This Row],[qty_to_ship]]</f>
        <v>0</v>
      </c>
      <c r="W3237" s="47">
        <f>Table_Query_from_Mac10[[#This Row],[UnitPriceFuture]]</f>
        <v>19.03</v>
      </c>
      <c r="X3237" s="47">
        <f>Table_Query_from_Mac10[[#This Row],[Unit Increase]]*Table_Query_from_Mac10[[#This Row],[UnitPriceFuture]]</f>
        <v>0</v>
      </c>
      <c r="Y3237" s="47">
        <f>Table_Query_from_Mac10[[#This Row],[Unit Increase]]*Table_Query_from_Mac10[[#This Row],[Future-cost]]</f>
        <v>0</v>
      </c>
      <c r="Z3237" s="47">
        <f>-(Table_Query_from_Mac10[[#This Row],[Incremental Sales]]+((Table_Query_from_Mac10[[#This Row],[Incremental Sales]]*-(SUM(Summary!$S$8:$S$9)))))*Summary!$S$18</f>
        <v>0</v>
      </c>
      <c r="AA3237" s="47">
        <f>IFERROR(Table_Query_from_Mac10[[#This Row],[Incremental Cost]]/Table_Query_from_Mac10[[#This Row],[Incremental Sales]],0)</f>
        <v>0</v>
      </c>
      <c r="AB3237" s="47">
        <f>IFERROR(Table_Query_from_Mac10[[#This Row],[TotalCostFuture]]/Table_Query_from_Mac10[[#This Row],[totalsalesFuture]],0)</f>
        <v>0.45401996847083553</v>
      </c>
      <c r="AN3237" s="31">
        <v>48</v>
      </c>
      <c r="AO3237">
        <f t="shared" si="100"/>
        <v>12</v>
      </c>
      <c r="AQ3237" s="31">
        <v>54.38</v>
      </c>
      <c r="AR3237">
        <f t="shared" si="101"/>
        <v>19.03</v>
      </c>
    </row>
    <row r="3238" spans="1:44" x14ac:dyDescent="0.25">
      <c r="A3238">
        <v>90332</v>
      </c>
      <c r="B3238">
        <v>6</v>
      </c>
      <c r="C3238" t="s">
        <v>55</v>
      </c>
      <c r="D3238" t="s">
        <v>81</v>
      </c>
      <c r="E3238">
        <v>16</v>
      </c>
      <c r="F3238">
        <v>6.38</v>
      </c>
      <c r="G3238">
        <v>13.52</v>
      </c>
      <c r="H3238" s="1">
        <v>44860</v>
      </c>
      <c r="I3238" s="20">
        <v>0</v>
      </c>
      <c r="J3238" s="47">
        <f>Table_Query_from_Mac10[[#This Row],[unit_price]]-(Table_Query_from_Mac10[[#This Row],[unit_price]]*(Table_Query_from_Mac10[[#This Row],[discount_pct]]/100))</f>
        <v>13.52</v>
      </c>
      <c r="K3238" s="47">
        <f>Table_Query_from_Mac10[[#This Row],[unit_cost]]</f>
        <v>6.38</v>
      </c>
      <c r="L3238" s="47">
        <f>Table_Query_from_Mac10[[#This Row],[Live-cost]]*(1+Table_Query_from_Mac10[[#This Row],[CogsIncreasebyTYPE]])</f>
        <v>6.38</v>
      </c>
      <c r="M3238" s="47">
        <f>Table_Query_from_Mac10[[#This Row],[Live-cost]]*Table_Query_from_Mac10[[#This Row],[qty_to_ship]]</f>
        <v>102.08</v>
      </c>
      <c r="N3238" s="47">
        <f>IF(Table_Query_from_Mac10[[#This Row],[item_no]]="KDA",-Table_Query_from_Mac10[[#This Row],[unit_price]],Table_Query_from_Mac10[[#This Row],[Net Unit]]*Table_Query_from_Mac10[[#This Row],[qty_to_ship]])</f>
        <v>216.32</v>
      </c>
      <c r="O3238" s="47">
        <f>SUMIFS(Summary!C:C,Summary!H:H,Table_Query_from_Mac10[[#This Row],[Juiceoc]])</f>
        <v>0</v>
      </c>
      <c r="P3238" s="47">
        <f>SUMIFS(Summary!D:D,Summary!H:H,Table_Query_from_Mac10[[#This Row],[Juiceoc]])</f>
        <v>0</v>
      </c>
      <c r="Q3238" s="47">
        <f>SUMIFS(Summary!E:E,Summary!H:H,Table_Query_from_Mac10[[#This Row],[Juiceoc]])</f>
        <v>0</v>
      </c>
      <c r="R3238" s="47">
        <f>Table_Query_from_Mac10[[#This Row],[Net Unit]]*(1+Table_Query_from_Mac10[[#This Row],[PriceIncreasebyType]])</f>
        <v>13.52</v>
      </c>
      <c r="S3238" s="47">
        <f>Table_Query_from_Mac10[[#This Row],[UnitPriceFuture]]*Table_Query_from_Mac10[[#This Row],[qtytoShipFuture]]</f>
        <v>216.32</v>
      </c>
      <c r="T3238" s="47">
        <f>ROUND(Table_Query_from_Mac10[[#This Row],[qty_to_ship]]*(1+Table_Query_from_Mac10[[#This Row],[VolumeIncreasebyType]]),0)</f>
        <v>16</v>
      </c>
      <c r="U3238" s="47">
        <f>Table_Query_from_Mac10[[#This Row],[qtytoShipFuture]]*Table_Query_from_Mac10[[#This Row],[Future-cost]]</f>
        <v>102.08</v>
      </c>
      <c r="V3238" s="47">
        <f>Table_Query_from_Mac10[[#This Row],[qtytoShipFuture]]-Table_Query_from_Mac10[[#This Row],[qty_to_ship]]</f>
        <v>0</v>
      </c>
      <c r="W3238" s="47">
        <f>Table_Query_from_Mac10[[#This Row],[UnitPriceFuture]]</f>
        <v>13.52</v>
      </c>
      <c r="X3238" s="47">
        <f>Table_Query_from_Mac10[[#This Row],[Unit Increase]]*Table_Query_from_Mac10[[#This Row],[UnitPriceFuture]]</f>
        <v>0</v>
      </c>
      <c r="Y3238" s="47">
        <f>Table_Query_from_Mac10[[#This Row],[Unit Increase]]*Table_Query_from_Mac10[[#This Row],[Future-cost]]</f>
        <v>0</v>
      </c>
      <c r="Z3238" s="47">
        <f>-(Table_Query_from_Mac10[[#This Row],[Incremental Sales]]+((Table_Query_from_Mac10[[#This Row],[Incremental Sales]]*-(SUM(Summary!$S$8:$S$9)))))*Summary!$S$18</f>
        <v>0</v>
      </c>
      <c r="AA3238" s="47">
        <f>IFERROR(Table_Query_from_Mac10[[#This Row],[Incremental Cost]]/Table_Query_from_Mac10[[#This Row],[Incremental Sales]],0)</f>
        <v>0</v>
      </c>
      <c r="AB3238" s="47">
        <f>IFERROR(Table_Query_from_Mac10[[#This Row],[TotalCostFuture]]/Table_Query_from_Mac10[[#This Row],[totalsalesFuture]],0)</f>
        <v>0.47189349112426038</v>
      </c>
      <c r="AN3238" s="30">
        <v>64</v>
      </c>
      <c r="AO3238">
        <f t="shared" si="100"/>
        <v>16</v>
      </c>
      <c r="AQ3238" s="30">
        <v>38.619999999999997</v>
      </c>
      <c r="AR3238">
        <f t="shared" si="101"/>
        <v>13.52</v>
      </c>
    </row>
    <row r="3239" spans="1:44" x14ac:dyDescent="0.25">
      <c r="A3239">
        <v>90332</v>
      </c>
      <c r="B3239">
        <v>7</v>
      </c>
      <c r="C3239" t="s">
        <v>55</v>
      </c>
      <c r="D3239" t="s">
        <v>81</v>
      </c>
      <c r="E3239">
        <v>48</v>
      </c>
      <c r="F3239">
        <v>5.81</v>
      </c>
      <c r="G3239">
        <v>11.96</v>
      </c>
      <c r="H3239" s="1">
        <v>44860</v>
      </c>
      <c r="I3239" s="20">
        <v>0</v>
      </c>
      <c r="J3239" s="47">
        <f>Table_Query_from_Mac10[[#This Row],[unit_price]]-(Table_Query_from_Mac10[[#This Row],[unit_price]]*(Table_Query_from_Mac10[[#This Row],[discount_pct]]/100))</f>
        <v>11.96</v>
      </c>
      <c r="K3239" s="47">
        <f>Table_Query_from_Mac10[[#This Row],[unit_cost]]</f>
        <v>5.81</v>
      </c>
      <c r="L3239" s="47">
        <f>Table_Query_from_Mac10[[#This Row],[Live-cost]]*(1+Table_Query_from_Mac10[[#This Row],[CogsIncreasebyTYPE]])</f>
        <v>5.81</v>
      </c>
      <c r="M3239" s="47">
        <f>Table_Query_from_Mac10[[#This Row],[Live-cost]]*Table_Query_from_Mac10[[#This Row],[qty_to_ship]]</f>
        <v>278.88</v>
      </c>
      <c r="N3239" s="47">
        <f>IF(Table_Query_from_Mac10[[#This Row],[item_no]]="KDA",-Table_Query_from_Mac10[[#This Row],[unit_price]],Table_Query_from_Mac10[[#This Row],[Net Unit]]*Table_Query_from_Mac10[[#This Row],[qty_to_ship]])</f>
        <v>574.08000000000004</v>
      </c>
      <c r="O3239" s="47">
        <f>SUMIFS(Summary!C:C,Summary!H:H,Table_Query_from_Mac10[[#This Row],[Juiceoc]])</f>
        <v>0</v>
      </c>
      <c r="P3239" s="47">
        <f>SUMIFS(Summary!D:D,Summary!H:H,Table_Query_from_Mac10[[#This Row],[Juiceoc]])</f>
        <v>0</v>
      </c>
      <c r="Q3239" s="47">
        <f>SUMIFS(Summary!E:E,Summary!H:H,Table_Query_from_Mac10[[#This Row],[Juiceoc]])</f>
        <v>0</v>
      </c>
      <c r="R3239" s="47">
        <f>Table_Query_from_Mac10[[#This Row],[Net Unit]]*(1+Table_Query_from_Mac10[[#This Row],[PriceIncreasebyType]])</f>
        <v>11.96</v>
      </c>
      <c r="S3239" s="47">
        <f>Table_Query_from_Mac10[[#This Row],[UnitPriceFuture]]*Table_Query_from_Mac10[[#This Row],[qtytoShipFuture]]</f>
        <v>574.08000000000004</v>
      </c>
      <c r="T3239" s="47">
        <f>ROUND(Table_Query_from_Mac10[[#This Row],[qty_to_ship]]*(1+Table_Query_from_Mac10[[#This Row],[VolumeIncreasebyType]]),0)</f>
        <v>48</v>
      </c>
      <c r="U3239" s="47">
        <f>Table_Query_from_Mac10[[#This Row],[qtytoShipFuture]]*Table_Query_from_Mac10[[#This Row],[Future-cost]]</f>
        <v>278.88</v>
      </c>
      <c r="V3239" s="47">
        <f>Table_Query_from_Mac10[[#This Row],[qtytoShipFuture]]-Table_Query_from_Mac10[[#This Row],[qty_to_ship]]</f>
        <v>0</v>
      </c>
      <c r="W3239" s="47">
        <f>Table_Query_from_Mac10[[#This Row],[UnitPriceFuture]]</f>
        <v>11.96</v>
      </c>
      <c r="X3239" s="47">
        <f>Table_Query_from_Mac10[[#This Row],[Unit Increase]]*Table_Query_from_Mac10[[#This Row],[UnitPriceFuture]]</f>
        <v>0</v>
      </c>
      <c r="Y3239" s="47">
        <f>Table_Query_from_Mac10[[#This Row],[Unit Increase]]*Table_Query_from_Mac10[[#This Row],[Future-cost]]</f>
        <v>0</v>
      </c>
      <c r="Z3239" s="47">
        <f>-(Table_Query_from_Mac10[[#This Row],[Incremental Sales]]+((Table_Query_from_Mac10[[#This Row],[Incremental Sales]]*-(SUM(Summary!$S$8:$S$9)))))*Summary!$S$18</f>
        <v>0</v>
      </c>
      <c r="AA3239" s="47">
        <f>IFERROR(Table_Query_from_Mac10[[#This Row],[Incremental Cost]]/Table_Query_from_Mac10[[#This Row],[Incremental Sales]],0)</f>
        <v>0</v>
      </c>
      <c r="AB3239" s="47">
        <f>IFERROR(Table_Query_from_Mac10[[#This Row],[TotalCostFuture]]/Table_Query_from_Mac10[[#This Row],[totalsalesFuture]],0)</f>
        <v>0.48578595317725748</v>
      </c>
      <c r="AN3239" s="31">
        <v>192</v>
      </c>
      <c r="AO3239">
        <f t="shared" si="100"/>
        <v>48</v>
      </c>
      <c r="AQ3239" s="31">
        <v>34.18</v>
      </c>
      <c r="AR3239">
        <f t="shared" si="101"/>
        <v>11.96</v>
      </c>
    </row>
    <row r="3240" spans="1:44" x14ac:dyDescent="0.25">
      <c r="A3240">
        <v>90332</v>
      </c>
      <c r="B3240">
        <v>8</v>
      </c>
      <c r="C3240" t="s">
        <v>55</v>
      </c>
      <c r="D3240" t="s">
        <v>81</v>
      </c>
      <c r="E3240">
        <v>20</v>
      </c>
      <c r="F3240">
        <v>5.31</v>
      </c>
      <c r="G3240">
        <v>11.05</v>
      </c>
      <c r="H3240" s="1">
        <v>44860</v>
      </c>
      <c r="I3240" s="20">
        <v>0</v>
      </c>
      <c r="J3240" s="47">
        <f>Table_Query_from_Mac10[[#This Row],[unit_price]]-(Table_Query_from_Mac10[[#This Row],[unit_price]]*(Table_Query_from_Mac10[[#This Row],[discount_pct]]/100))</f>
        <v>11.05</v>
      </c>
      <c r="K3240" s="47">
        <f>Table_Query_from_Mac10[[#This Row],[unit_cost]]</f>
        <v>5.31</v>
      </c>
      <c r="L3240" s="47">
        <f>Table_Query_from_Mac10[[#This Row],[Live-cost]]*(1+Table_Query_from_Mac10[[#This Row],[CogsIncreasebyTYPE]])</f>
        <v>5.31</v>
      </c>
      <c r="M3240" s="47">
        <f>Table_Query_from_Mac10[[#This Row],[Live-cost]]*Table_Query_from_Mac10[[#This Row],[qty_to_ship]]</f>
        <v>106.19999999999999</v>
      </c>
      <c r="N3240" s="47">
        <f>IF(Table_Query_from_Mac10[[#This Row],[item_no]]="KDA",-Table_Query_from_Mac10[[#This Row],[unit_price]],Table_Query_from_Mac10[[#This Row],[Net Unit]]*Table_Query_from_Mac10[[#This Row],[qty_to_ship]])</f>
        <v>221</v>
      </c>
      <c r="O3240" s="47">
        <f>SUMIFS(Summary!C:C,Summary!H:H,Table_Query_from_Mac10[[#This Row],[Juiceoc]])</f>
        <v>0</v>
      </c>
      <c r="P3240" s="47">
        <f>SUMIFS(Summary!D:D,Summary!H:H,Table_Query_from_Mac10[[#This Row],[Juiceoc]])</f>
        <v>0</v>
      </c>
      <c r="Q3240" s="47">
        <f>SUMIFS(Summary!E:E,Summary!H:H,Table_Query_from_Mac10[[#This Row],[Juiceoc]])</f>
        <v>0</v>
      </c>
      <c r="R3240" s="47">
        <f>Table_Query_from_Mac10[[#This Row],[Net Unit]]*(1+Table_Query_from_Mac10[[#This Row],[PriceIncreasebyType]])</f>
        <v>11.05</v>
      </c>
      <c r="S3240" s="47">
        <f>Table_Query_from_Mac10[[#This Row],[UnitPriceFuture]]*Table_Query_from_Mac10[[#This Row],[qtytoShipFuture]]</f>
        <v>221</v>
      </c>
      <c r="T3240" s="47">
        <f>ROUND(Table_Query_from_Mac10[[#This Row],[qty_to_ship]]*(1+Table_Query_from_Mac10[[#This Row],[VolumeIncreasebyType]]),0)</f>
        <v>20</v>
      </c>
      <c r="U3240" s="47">
        <f>Table_Query_from_Mac10[[#This Row],[qtytoShipFuture]]*Table_Query_from_Mac10[[#This Row],[Future-cost]]</f>
        <v>106.19999999999999</v>
      </c>
      <c r="V3240" s="47">
        <f>Table_Query_from_Mac10[[#This Row],[qtytoShipFuture]]-Table_Query_from_Mac10[[#This Row],[qty_to_ship]]</f>
        <v>0</v>
      </c>
      <c r="W3240" s="47">
        <f>Table_Query_from_Mac10[[#This Row],[UnitPriceFuture]]</f>
        <v>11.05</v>
      </c>
      <c r="X3240" s="47">
        <f>Table_Query_from_Mac10[[#This Row],[Unit Increase]]*Table_Query_from_Mac10[[#This Row],[UnitPriceFuture]]</f>
        <v>0</v>
      </c>
      <c r="Y3240" s="47">
        <f>Table_Query_from_Mac10[[#This Row],[Unit Increase]]*Table_Query_from_Mac10[[#This Row],[Future-cost]]</f>
        <v>0</v>
      </c>
      <c r="Z3240" s="47">
        <f>-(Table_Query_from_Mac10[[#This Row],[Incremental Sales]]+((Table_Query_from_Mac10[[#This Row],[Incremental Sales]]*-(SUM(Summary!$S$8:$S$9)))))*Summary!$S$18</f>
        <v>0</v>
      </c>
      <c r="AA3240" s="47">
        <f>IFERROR(Table_Query_from_Mac10[[#This Row],[Incremental Cost]]/Table_Query_from_Mac10[[#This Row],[Incremental Sales]],0)</f>
        <v>0</v>
      </c>
      <c r="AB3240" s="47">
        <f>IFERROR(Table_Query_from_Mac10[[#This Row],[TotalCostFuture]]/Table_Query_from_Mac10[[#This Row],[totalsalesFuture]],0)</f>
        <v>0.48054298642533932</v>
      </c>
      <c r="AN3240" s="30">
        <v>80</v>
      </c>
      <c r="AO3240">
        <f t="shared" si="100"/>
        <v>20</v>
      </c>
      <c r="AQ3240" s="30">
        <v>31.58</v>
      </c>
      <c r="AR3240">
        <f t="shared" si="101"/>
        <v>11.05</v>
      </c>
    </row>
    <row r="3241" spans="1:44" x14ac:dyDescent="0.25">
      <c r="A3241">
        <v>90332</v>
      </c>
      <c r="B3241">
        <v>9</v>
      </c>
      <c r="C3241" t="s">
        <v>55</v>
      </c>
      <c r="D3241" t="s">
        <v>81</v>
      </c>
      <c r="E3241">
        <v>50</v>
      </c>
      <c r="F3241">
        <v>4.8499999999999996</v>
      </c>
      <c r="G3241">
        <v>10.039999999999999</v>
      </c>
      <c r="H3241" s="1">
        <v>44860</v>
      </c>
      <c r="I3241" s="20">
        <v>0</v>
      </c>
      <c r="J3241" s="47">
        <f>Table_Query_from_Mac10[[#This Row],[unit_price]]-(Table_Query_from_Mac10[[#This Row],[unit_price]]*(Table_Query_from_Mac10[[#This Row],[discount_pct]]/100))</f>
        <v>10.039999999999999</v>
      </c>
      <c r="K3241" s="47">
        <f>Table_Query_from_Mac10[[#This Row],[unit_cost]]</f>
        <v>4.8499999999999996</v>
      </c>
      <c r="L3241" s="47">
        <f>Table_Query_from_Mac10[[#This Row],[Live-cost]]*(1+Table_Query_from_Mac10[[#This Row],[CogsIncreasebyTYPE]])</f>
        <v>4.8499999999999996</v>
      </c>
      <c r="M3241" s="47">
        <f>Table_Query_from_Mac10[[#This Row],[Live-cost]]*Table_Query_from_Mac10[[#This Row],[qty_to_ship]]</f>
        <v>242.49999999999997</v>
      </c>
      <c r="N3241" s="47">
        <f>IF(Table_Query_from_Mac10[[#This Row],[item_no]]="KDA",-Table_Query_from_Mac10[[#This Row],[unit_price]],Table_Query_from_Mac10[[#This Row],[Net Unit]]*Table_Query_from_Mac10[[#This Row],[qty_to_ship]])</f>
        <v>501.99999999999994</v>
      </c>
      <c r="O3241" s="47">
        <f>SUMIFS(Summary!C:C,Summary!H:H,Table_Query_from_Mac10[[#This Row],[Juiceoc]])</f>
        <v>0</v>
      </c>
      <c r="P3241" s="47">
        <f>SUMIFS(Summary!D:D,Summary!H:H,Table_Query_from_Mac10[[#This Row],[Juiceoc]])</f>
        <v>0</v>
      </c>
      <c r="Q3241" s="47">
        <f>SUMIFS(Summary!E:E,Summary!H:H,Table_Query_from_Mac10[[#This Row],[Juiceoc]])</f>
        <v>0</v>
      </c>
      <c r="R3241" s="47">
        <f>Table_Query_from_Mac10[[#This Row],[Net Unit]]*(1+Table_Query_from_Mac10[[#This Row],[PriceIncreasebyType]])</f>
        <v>10.039999999999999</v>
      </c>
      <c r="S3241" s="47">
        <f>Table_Query_from_Mac10[[#This Row],[UnitPriceFuture]]*Table_Query_from_Mac10[[#This Row],[qtytoShipFuture]]</f>
        <v>501.99999999999994</v>
      </c>
      <c r="T3241" s="47">
        <f>ROUND(Table_Query_from_Mac10[[#This Row],[qty_to_ship]]*(1+Table_Query_from_Mac10[[#This Row],[VolumeIncreasebyType]]),0)</f>
        <v>50</v>
      </c>
      <c r="U3241" s="47">
        <f>Table_Query_from_Mac10[[#This Row],[qtytoShipFuture]]*Table_Query_from_Mac10[[#This Row],[Future-cost]]</f>
        <v>242.49999999999997</v>
      </c>
      <c r="V3241" s="47">
        <f>Table_Query_from_Mac10[[#This Row],[qtytoShipFuture]]-Table_Query_from_Mac10[[#This Row],[qty_to_ship]]</f>
        <v>0</v>
      </c>
      <c r="W3241" s="47">
        <f>Table_Query_from_Mac10[[#This Row],[UnitPriceFuture]]</f>
        <v>10.039999999999999</v>
      </c>
      <c r="X3241" s="47">
        <f>Table_Query_from_Mac10[[#This Row],[Unit Increase]]*Table_Query_from_Mac10[[#This Row],[UnitPriceFuture]]</f>
        <v>0</v>
      </c>
      <c r="Y3241" s="47">
        <f>Table_Query_from_Mac10[[#This Row],[Unit Increase]]*Table_Query_from_Mac10[[#This Row],[Future-cost]]</f>
        <v>0</v>
      </c>
      <c r="Z3241" s="47">
        <f>-(Table_Query_from_Mac10[[#This Row],[Incremental Sales]]+((Table_Query_from_Mac10[[#This Row],[Incremental Sales]]*-(SUM(Summary!$S$8:$S$9)))))*Summary!$S$18</f>
        <v>0</v>
      </c>
      <c r="AA3241" s="47">
        <f>IFERROR(Table_Query_from_Mac10[[#This Row],[Incremental Cost]]/Table_Query_from_Mac10[[#This Row],[Incremental Sales]],0)</f>
        <v>0</v>
      </c>
      <c r="AB3241" s="47">
        <f>IFERROR(Table_Query_from_Mac10[[#This Row],[TotalCostFuture]]/Table_Query_from_Mac10[[#This Row],[totalsalesFuture]],0)</f>
        <v>0.48306772908366535</v>
      </c>
      <c r="AN3241" s="31">
        <v>200</v>
      </c>
      <c r="AO3241">
        <f t="shared" si="100"/>
        <v>50</v>
      </c>
      <c r="AQ3241" s="31">
        <v>28.69</v>
      </c>
      <c r="AR3241">
        <f t="shared" si="101"/>
        <v>10.039999999999999</v>
      </c>
    </row>
    <row r="3242" spans="1:44" x14ac:dyDescent="0.25">
      <c r="A3242">
        <v>90332</v>
      </c>
      <c r="B3242">
        <v>10</v>
      </c>
      <c r="C3242" t="s">
        <v>55</v>
      </c>
      <c r="D3242" t="s">
        <v>81</v>
      </c>
      <c r="E3242">
        <v>13</v>
      </c>
      <c r="F3242">
        <v>4.3899999999999997</v>
      </c>
      <c r="G3242">
        <v>8.9499999999999993</v>
      </c>
      <c r="H3242" s="1">
        <v>44860</v>
      </c>
      <c r="I3242" s="20">
        <v>0</v>
      </c>
      <c r="J3242" s="47">
        <f>Table_Query_from_Mac10[[#This Row],[unit_price]]-(Table_Query_from_Mac10[[#This Row],[unit_price]]*(Table_Query_from_Mac10[[#This Row],[discount_pct]]/100))</f>
        <v>8.9499999999999993</v>
      </c>
      <c r="K3242" s="47">
        <f>Table_Query_from_Mac10[[#This Row],[unit_cost]]</f>
        <v>4.3899999999999997</v>
      </c>
      <c r="L3242" s="47">
        <f>Table_Query_from_Mac10[[#This Row],[Live-cost]]*(1+Table_Query_from_Mac10[[#This Row],[CogsIncreasebyTYPE]])</f>
        <v>4.3899999999999997</v>
      </c>
      <c r="M3242" s="47">
        <f>Table_Query_from_Mac10[[#This Row],[Live-cost]]*Table_Query_from_Mac10[[#This Row],[qty_to_ship]]</f>
        <v>57.069999999999993</v>
      </c>
      <c r="N3242" s="47">
        <f>IF(Table_Query_from_Mac10[[#This Row],[item_no]]="KDA",-Table_Query_from_Mac10[[#This Row],[unit_price]],Table_Query_from_Mac10[[#This Row],[Net Unit]]*Table_Query_from_Mac10[[#This Row],[qty_to_ship]])</f>
        <v>116.35</v>
      </c>
      <c r="O3242" s="47">
        <f>SUMIFS(Summary!C:C,Summary!H:H,Table_Query_from_Mac10[[#This Row],[Juiceoc]])</f>
        <v>0</v>
      </c>
      <c r="P3242" s="47">
        <f>SUMIFS(Summary!D:D,Summary!H:H,Table_Query_from_Mac10[[#This Row],[Juiceoc]])</f>
        <v>0</v>
      </c>
      <c r="Q3242" s="47">
        <f>SUMIFS(Summary!E:E,Summary!H:H,Table_Query_from_Mac10[[#This Row],[Juiceoc]])</f>
        <v>0</v>
      </c>
      <c r="R3242" s="47">
        <f>Table_Query_from_Mac10[[#This Row],[Net Unit]]*(1+Table_Query_from_Mac10[[#This Row],[PriceIncreasebyType]])</f>
        <v>8.9499999999999993</v>
      </c>
      <c r="S3242" s="47">
        <f>Table_Query_from_Mac10[[#This Row],[UnitPriceFuture]]*Table_Query_from_Mac10[[#This Row],[qtytoShipFuture]]</f>
        <v>116.35</v>
      </c>
      <c r="T3242" s="47">
        <f>ROUND(Table_Query_from_Mac10[[#This Row],[qty_to_ship]]*(1+Table_Query_from_Mac10[[#This Row],[VolumeIncreasebyType]]),0)</f>
        <v>13</v>
      </c>
      <c r="U3242" s="47">
        <f>Table_Query_from_Mac10[[#This Row],[qtytoShipFuture]]*Table_Query_from_Mac10[[#This Row],[Future-cost]]</f>
        <v>57.069999999999993</v>
      </c>
      <c r="V3242" s="47">
        <f>Table_Query_from_Mac10[[#This Row],[qtytoShipFuture]]-Table_Query_from_Mac10[[#This Row],[qty_to_ship]]</f>
        <v>0</v>
      </c>
      <c r="W3242" s="47">
        <f>Table_Query_from_Mac10[[#This Row],[UnitPriceFuture]]</f>
        <v>8.9499999999999993</v>
      </c>
      <c r="X3242" s="47">
        <f>Table_Query_from_Mac10[[#This Row],[Unit Increase]]*Table_Query_from_Mac10[[#This Row],[UnitPriceFuture]]</f>
        <v>0</v>
      </c>
      <c r="Y3242" s="47">
        <f>Table_Query_from_Mac10[[#This Row],[Unit Increase]]*Table_Query_from_Mac10[[#This Row],[Future-cost]]</f>
        <v>0</v>
      </c>
      <c r="Z3242" s="47">
        <f>-(Table_Query_from_Mac10[[#This Row],[Incremental Sales]]+((Table_Query_from_Mac10[[#This Row],[Incremental Sales]]*-(SUM(Summary!$S$8:$S$9)))))*Summary!$S$18</f>
        <v>0</v>
      </c>
      <c r="AA3242" s="47">
        <f>IFERROR(Table_Query_from_Mac10[[#This Row],[Incremental Cost]]/Table_Query_from_Mac10[[#This Row],[Incremental Sales]],0)</f>
        <v>0</v>
      </c>
      <c r="AB3242" s="47">
        <f>IFERROR(Table_Query_from_Mac10[[#This Row],[TotalCostFuture]]/Table_Query_from_Mac10[[#This Row],[totalsalesFuture]],0)</f>
        <v>0.49050279329608937</v>
      </c>
      <c r="AN3242" s="30">
        <v>50</v>
      </c>
      <c r="AO3242">
        <f t="shared" si="100"/>
        <v>13</v>
      </c>
      <c r="AQ3242" s="30">
        <v>25.56</v>
      </c>
      <c r="AR3242">
        <f t="shared" si="101"/>
        <v>8.9499999999999993</v>
      </c>
    </row>
    <row r="3243" spans="1:44" x14ac:dyDescent="0.25">
      <c r="A3243">
        <v>90332</v>
      </c>
      <c r="B3243">
        <v>11</v>
      </c>
      <c r="C3243" t="s">
        <v>55</v>
      </c>
      <c r="D3243" t="s">
        <v>81</v>
      </c>
      <c r="E3243">
        <v>18</v>
      </c>
      <c r="F3243">
        <v>3.89</v>
      </c>
      <c r="G3243">
        <v>7.61</v>
      </c>
      <c r="H3243" s="1">
        <v>44860</v>
      </c>
      <c r="I3243" s="20">
        <v>0</v>
      </c>
      <c r="J3243" s="47">
        <f>Table_Query_from_Mac10[[#This Row],[unit_price]]-(Table_Query_from_Mac10[[#This Row],[unit_price]]*(Table_Query_from_Mac10[[#This Row],[discount_pct]]/100))</f>
        <v>7.61</v>
      </c>
      <c r="K3243" s="47">
        <f>Table_Query_from_Mac10[[#This Row],[unit_cost]]</f>
        <v>3.89</v>
      </c>
      <c r="L3243" s="47">
        <f>Table_Query_from_Mac10[[#This Row],[Live-cost]]*(1+Table_Query_from_Mac10[[#This Row],[CogsIncreasebyTYPE]])</f>
        <v>3.89</v>
      </c>
      <c r="M3243" s="47">
        <f>Table_Query_from_Mac10[[#This Row],[Live-cost]]*Table_Query_from_Mac10[[#This Row],[qty_to_ship]]</f>
        <v>70.02</v>
      </c>
      <c r="N3243" s="47">
        <f>IF(Table_Query_from_Mac10[[#This Row],[item_no]]="KDA",-Table_Query_from_Mac10[[#This Row],[unit_price]],Table_Query_from_Mac10[[#This Row],[Net Unit]]*Table_Query_from_Mac10[[#This Row],[qty_to_ship]])</f>
        <v>136.98000000000002</v>
      </c>
      <c r="O3243" s="47">
        <f>SUMIFS(Summary!C:C,Summary!H:H,Table_Query_from_Mac10[[#This Row],[Juiceoc]])</f>
        <v>0</v>
      </c>
      <c r="P3243" s="47">
        <f>SUMIFS(Summary!D:D,Summary!H:H,Table_Query_from_Mac10[[#This Row],[Juiceoc]])</f>
        <v>0</v>
      </c>
      <c r="Q3243" s="47">
        <f>SUMIFS(Summary!E:E,Summary!H:H,Table_Query_from_Mac10[[#This Row],[Juiceoc]])</f>
        <v>0</v>
      </c>
      <c r="R3243" s="47">
        <f>Table_Query_from_Mac10[[#This Row],[Net Unit]]*(1+Table_Query_from_Mac10[[#This Row],[PriceIncreasebyType]])</f>
        <v>7.61</v>
      </c>
      <c r="S3243" s="47">
        <f>Table_Query_from_Mac10[[#This Row],[UnitPriceFuture]]*Table_Query_from_Mac10[[#This Row],[qtytoShipFuture]]</f>
        <v>136.98000000000002</v>
      </c>
      <c r="T3243" s="47">
        <f>ROUND(Table_Query_from_Mac10[[#This Row],[qty_to_ship]]*(1+Table_Query_from_Mac10[[#This Row],[VolumeIncreasebyType]]),0)</f>
        <v>18</v>
      </c>
      <c r="U3243" s="47">
        <f>Table_Query_from_Mac10[[#This Row],[qtytoShipFuture]]*Table_Query_from_Mac10[[#This Row],[Future-cost]]</f>
        <v>70.02</v>
      </c>
      <c r="V3243" s="47">
        <f>Table_Query_from_Mac10[[#This Row],[qtytoShipFuture]]-Table_Query_from_Mac10[[#This Row],[qty_to_ship]]</f>
        <v>0</v>
      </c>
      <c r="W3243" s="47">
        <f>Table_Query_from_Mac10[[#This Row],[UnitPriceFuture]]</f>
        <v>7.61</v>
      </c>
      <c r="X3243" s="47">
        <f>Table_Query_from_Mac10[[#This Row],[Unit Increase]]*Table_Query_from_Mac10[[#This Row],[UnitPriceFuture]]</f>
        <v>0</v>
      </c>
      <c r="Y3243" s="47">
        <f>Table_Query_from_Mac10[[#This Row],[Unit Increase]]*Table_Query_from_Mac10[[#This Row],[Future-cost]]</f>
        <v>0</v>
      </c>
      <c r="Z3243" s="47">
        <f>-(Table_Query_from_Mac10[[#This Row],[Incremental Sales]]+((Table_Query_from_Mac10[[#This Row],[Incremental Sales]]*-(SUM(Summary!$S$8:$S$9)))))*Summary!$S$18</f>
        <v>0</v>
      </c>
      <c r="AA3243" s="47">
        <f>IFERROR(Table_Query_from_Mac10[[#This Row],[Incremental Cost]]/Table_Query_from_Mac10[[#This Row],[Incremental Sales]],0)</f>
        <v>0</v>
      </c>
      <c r="AB3243" s="47">
        <f>IFERROR(Table_Query_from_Mac10[[#This Row],[TotalCostFuture]]/Table_Query_from_Mac10[[#This Row],[totalsalesFuture]],0)</f>
        <v>0.51116951379763464</v>
      </c>
      <c r="AN3243" s="31">
        <v>72</v>
      </c>
      <c r="AO3243">
        <f t="shared" si="100"/>
        <v>18</v>
      </c>
      <c r="AQ3243" s="31">
        <v>21.75</v>
      </c>
      <c r="AR3243">
        <f t="shared" si="101"/>
        <v>7.61</v>
      </c>
    </row>
    <row r="3244" spans="1:44" x14ac:dyDescent="0.25">
      <c r="A3244">
        <v>90332</v>
      </c>
      <c r="B3244">
        <v>12</v>
      </c>
      <c r="C3244" t="s">
        <v>55</v>
      </c>
      <c r="D3244" t="s">
        <v>81</v>
      </c>
      <c r="E3244">
        <v>4</v>
      </c>
      <c r="F3244">
        <v>13.3</v>
      </c>
      <c r="G3244">
        <v>30.16</v>
      </c>
      <c r="H3244" s="1">
        <v>44860</v>
      </c>
      <c r="I3244" s="20">
        <v>0</v>
      </c>
      <c r="J3244" s="47">
        <f>Table_Query_from_Mac10[[#This Row],[unit_price]]-(Table_Query_from_Mac10[[#This Row],[unit_price]]*(Table_Query_from_Mac10[[#This Row],[discount_pct]]/100))</f>
        <v>30.16</v>
      </c>
      <c r="K3244" s="47">
        <f>Table_Query_from_Mac10[[#This Row],[unit_cost]]</f>
        <v>13.3</v>
      </c>
      <c r="L3244" s="47">
        <f>Table_Query_from_Mac10[[#This Row],[Live-cost]]*(1+Table_Query_from_Mac10[[#This Row],[CogsIncreasebyTYPE]])</f>
        <v>13.3</v>
      </c>
      <c r="M3244" s="47">
        <f>Table_Query_from_Mac10[[#This Row],[Live-cost]]*Table_Query_from_Mac10[[#This Row],[qty_to_ship]]</f>
        <v>53.2</v>
      </c>
      <c r="N3244" s="47">
        <f>IF(Table_Query_from_Mac10[[#This Row],[item_no]]="KDA",-Table_Query_from_Mac10[[#This Row],[unit_price]],Table_Query_from_Mac10[[#This Row],[Net Unit]]*Table_Query_from_Mac10[[#This Row],[qty_to_ship]])</f>
        <v>120.64</v>
      </c>
      <c r="O3244" s="47">
        <f>SUMIFS(Summary!C:C,Summary!H:H,Table_Query_from_Mac10[[#This Row],[Juiceoc]])</f>
        <v>0</v>
      </c>
      <c r="P3244" s="47">
        <f>SUMIFS(Summary!D:D,Summary!H:H,Table_Query_from_Mac10[[#This Row],[Juiceoc]])</f>
        <v>0</v>
      </c>
      <c r="Q3244" s="47">
        <f>SUMIFS(Summary!E:E,Summary!H:H,Table_Query_from_Mac10[[#This Row],[Juiceoc]])</f>
        <v>0</v>
      </c>
      <c r="R3244" s="47">
        <f>Table_Query_from_Mac10[[#This Row],[Net Unit]]*(1+Table_Query_from_Mac10[[#This Row],[PriceIncreasebyType]])</f>
        <v>30.16</v>
      </c>
      <c r="S3244" s="47">
        <f>Table_Query_from_Mac10[[#This Row],[UnitPriceFuture]]*Table_Query_from_Mac10[[#This Row],[qtytoShipFuture]]</f>
        <v>120.64</v>
      </c>
      <c r="T3244" s="47">
        <f>ROUND(Table_Query_from_Mac10[[#This Row],[qty_to_ship]]*(1+Table_Query_from_Mac10[[#This Row],[VolumeIncreasebyType]]),0)</f>
        <v>4</v>
      </c>
      <c r="U3244" s="47">
        <f>Table_Query_from_Mac10[[#This Row],[qtytoShipFuture]]*Table_Query_from_Mac10[[#This Row],[Future-cost]]</f>
        <v>53.2</v>
      </c>
      <c r="V3244" s="47">
        <f>Table_Query_from_Mac10[[#This Row],[qtytoShipFuture]]-Table_Query_from_Mac10[[#This Row],[qty_to_ship]]</f>
        <v>0</v>
      </c>
      <c r="W3244" s="47">
        <f>Table_Query_from_Mac10[[#This Row],[UnitPriceFuture]]</f>
        <v>30.16</v>
      </c>
      <c r="X3244" s="47">
        <f>Table_Query_from_Mac10[[#This Row],[Unit Increase]]*Table_Query_from_Mac10[[#This Row],[UnitPriceFuture]]</f>
        <v>0</v>
      </c>
      <c r="Y3244" s="47">
        <f>Table_Query_from_Mac10[[#This Row],[Unit Increase]]*Table_Query_from_Mac10[[#This Row],[Future-cost]]</f>
        <v>0</v>
      </c>
      <c r="Z3244" s="47">
        <f>-(Table_Query_from_Mac10[[#This Row],[Incremental Sales]]+((Table_Query_from_Mac10[[#This Row],[Incremental Sales]]*-(SUM(Summary!$S$8:$S$9)))))*Summary!$S$18</f>
        <v>0</v>
      </c>
      <c r="AA3244" s="47">
        <f>IFERROR(Table_Query_from_Mac10[[#This Row],[Incremental Cost]]/Table_Query_from_Mac10[[#This Row],[Incremental Sales]],0)</f>
        <v>0</v>
      </c>
      <c r="AB3244" s="47">
        <f>IFERROR(Table_Query_from_Mac10[[#This Row],[TotalCostFuture]]/Table_Query_from_Mac10[[#This Row],[totalsalesFuture]],0)</f>
        <v>0.44098143236074272</v>
      </c>
      <c r="AN3244" s="30">
        <v>16</v>
      </c>
      <c r="AO3244">
        <f t="shared" si="100"/>
        <v>4</v>
      </c>
      <c r="AQ3244" s="30">
        <v>86.18</v>
      </c>
      <c r="AR3244">
        <f t="shared" si="101"/>
        <v>30.16</v>
      </c>
    </row>
    <row r="3245" spans="1:44" x14ac:dyDescent="0.25">
      <c r="A3245">
        <v>90332</v>
      </c>
      <c r="B3245">
        <v>13</v>
      </c>
      <c r="C3245" t="s">
        <v>55</v>
      </c>
      <c r="D3245" t="s">
        <v>81</v>
      </c>
      <c r="E3245">
        <v>18</v>
      </c>
      <c r="F3245">
        <v>9.86</v>
      </c>
      <c r="G3245">
        <v>22.54</v>
      </c>
      <c r="H3245" s="1">
        <v>44860</v>
      </c>
      <c r="I3245" s="20">
        <v>0</v>
      </c>
      <c r="J3245" s="47">
        <f>Table_Query_from_Mac10[[#This Row],[unit_price]]-(Table_Query_from_Mac10[[#This Row],[unit_price]]*(Table_Query_from_Mac10[[#This Row],[discount_pct]]/100))</f>
        <v>22.54</v>
      </c>
      <c r="K3245" s="47">
        <f>Table_Query_from_Mac10[[#This Row],[unit_cost]]</f>
        <v>9.86</v>
      </c>
      <c r="L3245" s="47">
        <f>Table_Query_from_Mac10[[#This Row],[Live-cost]]*(1+Table_Query_from_Mac10[[#This Row],[CogsIncreasebyTYPE]])</f>
        <v>9.86</v>
      </c>
      <c r="M3245" s="47">
        <f>Table_Query_from_Mac10[[#This Row],[Live-cost]]*Table_Query_from_Mac10[[#This Row],[qty_to_ship]]</f>
        <v>177.48</v>
      </c>
      <c r="N3245" s="47">
        <f>IF(Table_Query_from_Mac10[[#This Row],[item_no]]="KDA",-Table_Query_from_Mac10[[#This Row],[unit_price]],Table_Query_from_Mac10[[#This Row],[Net Unit]]*Table_Query_from_Mac10[[#This Row],[qty_to_ship]])</f>
        <v>405.71999999999997</v>
      </c>
      <c r="O3245" s="47">
        <f>SUMIFS(Summary!C:C,Summary!H:H,Table_Query_from_Mac10[[#This Row],[Juiceoc]])</f>
        <v>0</v>
      </c>
      <c r="P3245" s="47">
        <f>SUMIFS(Summary!D:D,Summary!H:H,Table_Query_from_Mac10[[#This Row],[Juiceoc]])</f>
        <v>0</v>
      </c>
      <c r="Q3245" s="47">
        <f>SUMIFS(Summary!E:E,Summary!H:H,Table_Query_from_Mac10[[#This Row],[Juiceoc]])</f>
        <v>0</v>
      </c>
      <c r="R3245" s="47">
        <f>Table_Query_from_Mac10[[#This Row],[Net Unit]]*(1+Table_Query_from_Mac10[[#This Row],[PriceIncreasebyType]])</f>
        <v>22.54</v>
      </c>
      <c r="S3245" s="47">
        <f>Table_Query_from_Mac10[[#This Row],[UnitPriceFuture]]*Table_Query_from_Mac10[[#This Row],[qtytoShipFuture]]</f>
        <v>405.71999999999997</v>
      </c>
      <c r="T3245" s="47">
        <f>ROUND(Table_Query_from_Mac10[[#This Row],[qty_to_ship]]*(1+Table_Query_from_Mac10[[#This Row],[VolumeIncreasebyType]]),0)</f>
        <v>18</v>
      </c>
      <c r="U3245" s="47">
        <f>Table_Query_from_Mac10[[#This Row],[qtytoShipFuture]]*Table_Query_from_Mac10[[#This Row],[Future-cost]]</f>
        <v>177.48</v>
      </c>
      <c r="V3245" s="47">
        <f>Table_Query_from_Mac10[[#This Row],[qtytoShipFuture]]-Table_Query_from_Mac10[[#This Row],[qty_to_ship]]</f>
        <v>0</v>
      </c>
      <c r="W3245" s="47">
        <f>Table_Query_from_Mac10[[#This Row],[UnitPriceFuture]]</f>
        <v>22.54</v>
      </c>
      <c r="X3245" s="47">
        <f>Table_Query_from_Mac10[[#This Row],[Unit Increase]]*Table_Query_from_Mac10[[#This Row],[UnitPriceFuture]]</f>
        <v>0</v>
      </c>
      <c r="Y3245" s="47">
        <f>Table_Query_from_Mac10[[#This Row],[Unit Increase]]*Table_Query_from_Mac10[[#This Row],[Future-cost]]</f>
        <v>0</v>
      </c>
      <c r="Z3245" s="47">
        <f>-(Table_Query_from_Mac10[[#This Row],[Incremental Sales]]+((Table_Query_from_Mac10[[#This Row],[Incremental Sales]]*-(SUM(Summary!$S$8:$S$9)))))*Summary!$S$18</f>
        <v>0</v>
      </c>
      <c r="AA3245" s="47">
        <f>IFERROR(Table_Query_from_Mac10[[#This Row],[Incremental Cost]]/Table_Query_from_Mac10[[#This Row],[Incremental Sales]],0)</f>
        <v>0</v>
      </c>
      <c r="AB3245" s="47">
        <f>IFERROR(Table_Query_from_Mac10[[#This Row],[TotalCostFuture]]/Table_Query_from_Mac10[[#This Row],[totalsalesFuture]],0)</f>
        <v>0.43744454303460517</v>
      </c>
      <c r="AN3245" s="31">
        <v>72</v>
      </c>
      <c r="AO3245">
        <f t="shared" si="100"/>
        <v>18</v>
      </c>
      <c r="AQ3245" s="31">
        <v>64.400000000000006</v>
      </c>
      <c r="AR3245">
        <f t="shared" si="101"/>
        <v>22.54</v>
      </c>
    </row>
    <row r="3246" spans="1:44" x14ac:dyDescent="0.25">
      <c r="A3246">
        <v>90332</v>
      </c>
      <c r="B3246">
        <v>14</v>
      </c>
      <c r="C3246" t="s">
        <v>55</v>
      </c>
      <c r="D3246" t="s">
        <v>81</v>
      </c>
      <c r="E3246">
        <v>18</v>
      </c>
      <c r="F3246">
        <v>8.5</v>
      </c>
      <c r="G3246">
        <v>18.62</v>
      </c>
      <c r="H3246" s="1">
        <v>44860</v>
      </c>
      <c r="I3246" s="20">
        <v>0</v>
      </c>
      <c r="J3246" s="47">
        <f>Table_Query_from_Mac10[[#This Row],[unit_price]]-(Table_Query_from_Mac10[[#This Row],[unit_price]]*(Table_Query_from_Mac10[[#This Row],[discount_pct]]/100))</f>
        <v>18.62</v>
      </c>
      <c r="K3246" s="47">
        <f>Table_Query_from_Mac10[[#This Row],[unit_cost]]</f>
        <v>8.5</v>
      </c>
      <c r="L3246" s="47">
        <f>Table_Query_from_Mac10[[#This Row],[Live-cost]]*(1+Table_Query_from_Mac10[[#This Row],[CogsIncreasebyTYPE]])</f>
        <v>8.5</v>
      </c>
      <c r="M3246" s="47">
        <f>Table_Query_from_Mac10[[#This Row],[Live-cost]]*Table_Query_from_Mac10[[#This Row],[qty_to_ship]]</f>
        <v>153</v>
      </c>
      <c r="N3246" s="47">
        <f>IF(Table_Query_from_Mac10[[#This Row],[item_no]]="KDA",-Table_Query_from_Mac10[[#This Row],[unit_price]],Table_Query_from_Mac10[[#This Row],[Net Unit]]*Table_Query_from_Mac10[[#This Row],[qty_to_ship]])</f>
        <v>335.16</v>
      </c>
      <c r="O3246" s="47">
        <f>SUMIFS(Summary!C:C,Summary!H:H,Table_Query_from_Mac10[[#This Row],[Juiceoc]])</f>
        <v>0</v>
      </c>
      <c r="P3246" s="47">
        <f>SUMIFS(Summary!D:D,Summary!H:H,Table_Query_from_Mac10[[#This Row],[Juiceoc]])</f>
        <v>0</v>
      </c>
      <c r="Q3246" s="47">
        <f>SUMIFS(Summary!E:E,Summary!H:H,Table_Query_from_Mac10[[#This Row],[Juiceoc]])</f>
        <v>0</v>
      </c>
      <c r="R3246" s="47">
        <f>Table_Query_from_Mac10[[#This Row],[Net Unit]]*(1+Table_Query_from_Mac10[[#This Row],[PriceIncreasebyType]])</f>
        <v>18.62</v>
      </c>
      <c r="S3246" s="47">
        <f>Table_Query_from_Mac10[[#This Row],[UnitPriceFuture]]*Table_Query_from_Mac10[[#This Row],[qtytoShipFuture]]</f>
        <v>335.16</v>
      </c>
      <c r="T3246" s="47">
        <f>ROUND(Table_Query_from_Mac10[[#This Row],[qty_to_ship]]*(1+Table_Query_from_Mac10[[#This Row],[VolumeIncreasebyType]]),0)</f>
        <v>18</v>
      </c>
      <c r="U3246" s="47">
        <f>Table_Query_from_Mac10[[#This Row],[qtytoShipFuture]]*Table_Query_from_Mac10[[#This Row],[Future-cost]]</f>
        <v>153</v>
      </c>
      <c r="V3246" s="47">
        <f>Table_Query_from_Mac10[[#This Row],[qtytoShipFuture]]-Table_Query_from_Mac10[[#This Row],[qty_to_ship]]</f>
        <v>0</v>
      </c>
      <c r="W3246" s="47">
        <f>Table_Query_from_Mac10[[#This Row],[UnitPriceFuture]]</f>
        <v>18.62</v>
      </c>
      <c r="X3246" s="47">
        <f>Table_Query_from_Mac10[[#This Row],[Unit Increase]]*Table_Query_from_Mac10[[#This Row],[UnitPriceFuture]]</f>
        <v>0</v>
      </c>
      <c r="Y3246" s="47">
        <f>Table_Query_from_Mac10[[#This Row],[Unit Increase]]*Table_Query_from_Mac10[[#This Row],[Future-cost]]</f>
        <v>0</v>
      </c>
      <c r="Z3246" s="47">
        <f>-(Table_Query_from_Mac10[[#This Row],[Incremental Sales]]+((Table_Query_from_Mac10[[#This Row],[Incremental Sales]]*-(SUM(Summary!$S$8:$S$9)))))*Summary!$S$18</f>
        <v>0</v>
      </c>
      <c r="AA3246" s="47">
        <f>IFERROR(Table_Query_from_Mac10[[#This Row],[Incremental Cost]]/Table_Query_from_Mac10[[#This Row],[Incremental Sales]],0)</f>
        <v>0</v>
      </c>
      <c r="AB3246" s="47">
        <f>IFERROR(Table_Query_from_Mac10[[#This Row],[TotalCostFuture]]/Table_Query_from_Mac10[[#This Row],[totalsalesFuture]],0)</f>
        <v>0.45649838882921584</v>
      </c>
      <c r="AN3246" s="30">
        <v>72</v>
      </c>
      <c r="AO3246">
        <f t="shared" si="100"/>
        <v>18</v>
      </c>
      <c r="AQ3246" s="30">
        <v>53.2</v>
      </c>
      <c r="AR3246">
        <f t="shared" si="101"/>
        <v>18.62</v>
      </c>
    </row>
    <row r="3247" spans="1:44" x14ac:dyDescent="0.25">
      <c r="A3247">
        <v>90332</v>
      </c>
      <c r="B3247">
        <v>15</v>
      </c>
      <c r="C3247" t="s">
        <v>55</v>
      </c>
      <c r="D3247" t="s">
        <v>81</v>
      </c>
      <c r="E3247">
        <v>48</v>
      </c>
      <c r="F3247">
        <v>7.17</v>
      </c>
      <c r="G3247">
        <v>14.97</v>
      </c>
      <c r="H3247" s="1">
        <v>44860</v>
      </c>
      <c r="I3247" s="20">
        <v>0</v>
      </c>
      <c r="J3247" s="47">
        <f>Table_Query_from_Mac10[[#This Row],[unit_price]]-(Table_Query_from_Mac10[[#This Row],[unit_price]]*(Table_Query_from_Mac10[[#This Row],[discount_pct]]/100))</f>
        <v>14.97</v>
      </c>
      <c r="K3247" s="47">
        <f>Table_Query_from_Mac10[[#This Row],[unit_cost]]</f>
        <v>7.17</v>
      </c>
      <c r="L3247" s="47">
        <f>Table_Query_from_Mac10[[#This Row],[Live-cost]]*(1+Table_Query_from_Mac10[[#This Row],[CogsIncreasebyTYPE]])</f>
        <v>7.17</v>
      </c>
      <c r="M3247" s="47">
        <f>Table_Query_from_Mac10[[#This Row],[Live-cost]]*Table_Query_from_Mac10[[#This Row],[qty_to_ship]]</f>
        <v>344.15999999999997</v>
      </c>
      <c r="N3247" s="47">
        <f>IF(Table_Query_from_Mac10[[#This Row],[item_no]]="KDA",-Table_Query_from_Mac10[[#This Row],[unit_price]],Table_Query_from_Mac10[[#This Row],[Net Unit]]*Table_Query_from_Mac10[[#This Row],[qty_to_ship]])</f>
        <v>718.56000000000006</v>
      </c>
      <c r="O3247" s="47">
        <f>SUMIFS(Summary!C:C,Summary!H:H,Table_Query_from_Mac10[[#This Row],[Juiceoc]])</f>
        <v>0</v>
      </c>
      <c r="P3247" s="47">
        <f>SUMIFS(Summary!D:D,Summary!H:H,Table_Query_from_Mac10[[#This Row],[Juiceoc]])</f>
        <v>0</v>
      </c>
      <c r="Q3247" s="47">
        <f>SUMIFS(Summary!E:E,Summary!H:H,Table_Query_from_Mac10[[#This Row],[Juiceoc]])</f>
        <v>0</v>
      </c>
      <c r="R3247" s="47">
        <f>Table_Query_from_Mac10[[#This Row],[Net Unit]]*(1+Table_Query_from_Mac10[[#This Row],[PriceIncreasebyType]])</f>
        <v>14.97</v>
      </c>
      <c r="S3247" s="47">
        <f>Table_Query_from_Mac10[[#This Row],[UnitPriceFuture]]*Table_Query_from_Mac10[[#This Row],[qtytoShipFuture]]</f>
        <v>718.56000000000006</v>
      </c>
      <c r="T3247" s="47">
        <f>ROUND(Table_Query_from_Mac10[[#This Row],[qty_to_ship]]*(1+Table_Query_from_Mac10[[#This Row],[VolumeIncreasebyType]]),0)</f>
        <v>48</v>
      </c>
      <c r="U3247" s="47">
        <f>Table_Query_from_Mac10[[#This Row],[qtytoShipFuture]]*Table_Query_from_Mac10[[#This Row],[Future-cost]]</f>
        <v>344.15999999999997</v>
      </c>
      <c r="V3247" s="47">
        <f>Table_Query_from_Mac10[[#This Row],[qtytoShipFuture]]-Table_Query_from_Mac10[[#This Row],[qty_to_ship]]</f>
        <v>0</v>
      </c>
      <c r="W3247" s="47">
        <f>Table_Query_from_Mac10[[#This Row],[UnitPriceFuture]]</f>
        <v>14.97</v>
      </c>
      <c r="X3247" s="47">
        <f>Table_Query_from_Mac10[[#This Row],[Unit Increase]]*Table_Query_from_Mac10[[#This Row],[UnitPriceFuture]]</f>
        <v>0</v>
      </c>
      <c r="Y3247" s="47">
        <f>Table_Query_from_Mac10[[#This Row],[Unit Increase]]*Table_Query_from_Mac10[[#This Row],[Future-cost]]</f>
        <v>0</v>
      </c>
      <c r="Z3247" s="47">
        <f>-(Table_Query_from_Mac10[[#This Row],[Incremental Sales]]+((Table_Query_from_Mac10[[#This Row],[Incremental Sales]]*-(SUM(Summary!$S$8:$S$9)))))*Summary!$S$18</f>
        <v>0</v>
      </c>
      <c r="AA3247" s="47">
        <f>IFERROR(Table_Query_from_Mac10[[#This Row],[Incremental Cost]]/Table_Query_from_Mac10[[#This Row],[Incremental Sales]],0)</f>
        <v>0</v>
      </c>
      <c r="AB3247" s="47">
        <f>IFERROR(Table_Query_from_Mac10[[#This Row],[TotalCostFuture]]/Table_Query_from_Mac10[[#This Row],[totalsalesFuture]],0)</f>
        <v>0.47895791583166325</v>
      </c>
      <c r="AN3247" s="31">
        <v>192</v>
      </c>
      <c r="AO3247">
        <f t="shared" si="100"/>
        <v>48</v>
      </c>
      <c r="AQ3247" s="31">
        <v>42.78</v>
      </c>
      <c r="AR3247">
        <f t="shared" si="101"/>
        <v>14.97</v>
      </c>
    </row>
    <row r="3248" spans="1:44" x14ac:dyDescent="0.25">
      <c r="A3248">
        <v>90333</v>
      </c>
      <c r="B3248">
        <v>1</v>
      </c>
      <c r="C3248" t="s">
        <v>55</v>
      </c>
      <c r="D3248" t="s">
        <v>81</v>
      </c>
      <c r="E3248">
        <v>4</v>
      </c>
      <c r="F3248">
        <v>12.04</v>
      </c>
      <c r="G3248">
        <v>31.43</v>
      </c>
      <c r="H3248" s="1">
        <v>44860</v>
      </c>
      <c r="I3248" s="20">
        <v>0</v>
      </c>
      <c r="J3248" s="47">
        <f>Table_Query_from_Mac10[[#This Row],[unit_price]]-(Table_Query_from_Mac10[[#This Row],[unit_price]]*(Table_Query_from_Mac10[[#This Row],[discount_pct]]/100))</f>
        <v>31.43</v>
      </c>
      <c r="K3248" s="47">
        <f>Table_Query_from_Mac10[[#This Row],[unit_cost]]</f>
        <v>12.04</v>
      </c>
      <c r="L3248" s="47">
        <f>Table_Query_from_Mac10[[#This Row],[Live-cost]]*(1+Table_Query_from_Mac10[[#This Row],[CogsIncreasebyTYPE]])</f>
        <v>12.04</v>
      </c>
      <c r="M3248" s="47">
        <f>Table_Query_from_Mac10[[#This Row],[Live-cost]]*Table_Query_from_Mac10[[#This Row],[qty_to_ship]]</f>
        <v>48.16</v>
      </c>
      <c r="N3248" s="47">
        <f>IF(Table_Query_from_Mac10[[#This Row],[item_no]]="KDA",-Table_Query_from_Mac10[[#This Row],[unit_price]],Table_Query_from_Mac10[[#This Row],[Net Unit]]*Table_Query_from_Mac10[[#This Row],[qty_to_ship]])</f>
        <v>125.72</v>
      </c>
      <c r="O3248" s="47">
        <f>SUMIFS(Summary!C:C,Summary!H:H,Table_Query_from_Mac10[[#This Row],[Juiceoc]])</f>
        <v>0</v>
      </c>
      <c r="P3248" s="47">
        <f>SUMIFS(Summary!D:D,Summary!H:H,Table_Query_from_Mac10[[#This Row],[Juiceoc]])</f>
        <v>0</v>
      </c>
      <c r="Q3248" s="47">
        <f>SUMIFS(Summary!E:E,Summary!H:H,Table_Query_from_Mac10[[#This Row],[Juiceoc]])</f>
        <v>0</v>
      </c>
      <c r="R3248" s="47">
        <f>Table_Query_from_Mac10[[#This Row],[Net Unit]]*(1+Table_Query_from_Mac10[[#This Row],[PriceIncreasebyType]])</f>
        <v>31.43</v>
      </c>
      <c r="S3248" s="47">
        <f>Table_Query_from_Mac10[[#This Row],[UnitPriceFuture]]*Table_Query_from_Mac10[[#This Row],[qtytoShipFuture]]</f>
        <v>125.72</v>
      </c>
      <c r="T3248" s="47">
        <f>ROUND(Table_Query_from_Mac10[[#This Row],[qty_to_ship]]*(1+Table_Query_from_Mac10[[#This Row],[VolumeIncreasebyType]]),0)</f>
        <v>4</v>
      </c>
      <c r="U3248" s="47">
        <f>Table_Query_from_Mac10[[#This Row],[qtytoShipFuture]]*Table_Query_from_Mac10[[#This Row],[Future-cost]]</f>
        <v>48.16</v>
      </c>
      <c r="V3248" s="47">
        <f>Table_Query_from_Mac10[[#This Row],[qtytoShipFuture]]-Table_Query_from_Mac10[[#This Row],[qty_to_ship]]</f>
        <v>0</v>
      </c>
      <c r="W3248" s="47">
        <f>Table_Query_from_Mac10[[#This Row],[UnitPriceFuture]]</f>
        <v>31.43</v>
      </c>
      <c r="X3248" s="47">
        <f>Table_Query_from_Mac10[[#This Row],[Unit Increase]]*Table_Query_from_Mac10[[#This Row],[UnitPriceFuture]]</f>
        <v>0</v>
      </c>
      <c r="Y3248" s="47">
        <f>Table_Query_from_Mac10[[#This Row],[Unit Increase]]*Table_Query_from_Mac10[[#This Row],[Future-cost]]</f>
        <v>0</v>
      </c>
      <c r="Z3248" s="47">
        <f>-(Table_Query_from_Mac10[[#This Row],[Incremental Sales]]+((Table_Query_from_Mac10[[#This Row],[Incremental Sales]]*-(SUM(Summary!$S$8:$S$9)))))*Summary!$S$18</f>
        <v>0</v>
      </c>
      <c r="AA3248" s="47">
        <f>IFERROR(Table_Query_from_Mac10[[#This Row],[Incremental Cost]]/Table_Query_from_Mac10[[#This Row],[Incremental Sales]],0)</f>
        <v>0</v>
      </c>
      <c r="AB3248" s="47">
        <f>IFERROR(Table_Query_from_Mac10[[#This Row],[TotalCostFuture]]/Table_Query_from_Mac10[[#This Row],[totalsalesFuture]],0)</f>
        <v>0.38307349665924273</v>
      </c>
      <c r="AN3248" s="30">
        <v>16</v>
      </c>
      <c r="AO3248">
        <f t="shared" si="100"/>
        <v>4</v>
      </c>
      <c r="AQ3248" s="30">
        <v>89.79</v>
      </c>
      <c r="AR3248">
        <f t="shared" si="101"/>
        <v>31.43</v>
      </c>
    </row>
    <row r="3249" spans="1:44" x14ac:dyDescent="0.25">
      <c r="A3249">
        <v>90333</v>
      </c>
      <c r="B3249">
        <v>2</v>
      </c>
      <c r="C3249" t="s">
        <v>55</v>
      </c>
      <c r="D3249" t="s">
        <v>81</v>
      </c>
      <c r="E3249">
        <v>6</v>
      </c>
      <c r="F3249">
        <v>13.68</v>
      </c>
      <c r="G3249">
        <v>36.54</v>
      </c>
      <c r="H3249" s="1">
        <v>44860</v>
      </c>
      <c r="I3249" s="20">
        <v>0</v>
      </c>
      <c r="J3249" s="47">
        <f>Table_Query_from_Mac10[[#This Row],[unit_price]]-(Table_Query_from_Mac10[[#This Row],[unit_price]]*(Table_Query_from_Mac10[[#This Row],[discount_pct]]/100))</f>
        <v>36.54</v>
      </c>
      <c r="K3249" s="47">
        <f>Table_Query_from_Mac10[[#This Row],[unit_cost]]</f>
        <v>13.68</v>
      </c>
      <c r="L3249" s="47">
        <f>Table_Query_from_Mac10[[#This Row],[Live-cost]]*(1+Table_Query_from_Mac10[[#This Row],[CogsIncreasebyTYPE]])</f>
        <v>13.68</v>
      </c>
      <c r="M3249" s="47">
        <f>Table_Query_from_Mac10[[#This Row],[Live-cost]]*Table_Query_from_Mac10[[#This Row],[qty_to_ship]]</f>
        <v>82.08</v>
      </c>
      <c r="N3249" s="47">
        <f>IF(Table_Query_from_Mac10[[#This Row],[item_no]]="KDA",-Table_Query_from_Mac10[[#This Row],[unit_price]],Table_Query_from_Mac10[[#This Row],[Net Unit]]*Table_Query_from_Mac10[[#This Row],[qty_to_ship]])</f>
        <v>219.24</v>
      </c>
      <c r="O3249" s="47">
        <f>SUMIFS(Summary!C:C,Summary!H:H,Table_Query_from_Mac10[[#This Row],[Juiceoc]])</f>
        <v>0</v>
      </c>
      <c r="P3249" s="47">
        <f>SUMIFS(Summary!D:D,Summary!H:H,Table_Query_from_Mac10[[#This Row],[Juiceoc]])</f>
        <v>0</v>
      </c>
      <c r="Q3249" s="47">
        <f>SUMIFS(Summary!E:E,Summary!H:H,Table_Query_from_Mac10[[#This Row],[Juiceoc]])</f>
        <v>0</v>
      </c>
      <c r="R3249" s="47">
        <f>Table_Query_from_Mac10[[#This Row],[Net Unit]]*(1+Table_Query_from_Mac10[[#This Row],[PriceIncreasebyType]])</f>
        <v>36.54</v>
      </c>
      <c r="S3249" s="47">
        <f>Table_Query_from_Mac10[[#This Row],[UnitPriceFuture]]*Table_Query_from_Mac10[[#This Row],[qtytoShipFuture]]</f>
        <v>219.24</v>
      </c>
      <c r="T3249" s="47">
        <f>ROUND(Table_Query_from_Mac10[[#This Row],[qty_to_ship]]*(1+Table_Query_from_Mac10[[#This Row],[VolumeIncreasebyType]]),0)</f>
        <v>6</v>
      </c>
      <c r="U3249" s="47">
        <f>Table_Query_from_Mac10[[#This Row],[qtytoShipFuture]]*Table_Query_from_Mac10[[#This Row],[Future-cost]]</f>
        <v>82.08</v>
      </c>
      <c r="V3249" s="47">
        <f>Table_Query_from_Mac10[[#This Row],[qtytoShipFuture]]-Table_Query_from_Mac10[[#This Row],[qty_to_ship]]</f>
        <v>0</v>
      </c>
      <c r="W3249" s="47">
        <f>Table_Query_from_Mac10[[#This Row],[UnitPriceFuture]]</f>
        <v>36.54</v>
      </c>
      <c r="X3249" s="47">
        <f>Table_Query_from_Mac10[[#This Row],[Unit Increase]]*Table_Query_from_Mac10[[#This Row],[UnitPriceFuture]]</f>
        <v>0</v>
      </c>
      <c r="Y3249" s="47">
        <f>Table_Query_from_Mac10[[#This Row],[Unit Increase]]*Table_Query_from_Mac10[[#This Row],[Future-cost]]</f>
        <v>0</v>
      </c>
      <c r="Z3249" s="47">
        <f>-(Table_Query_from_Mac10[[#This Row],[Incremental Sales]]+((Table_Query_from_Mac10[[#This Row],[Incremental Sales]]*-(SUM(Summary!$S$8:$S$9)))))*Summary!$S$18</f>
        <v>0</v>
      </c>
      <c r="AA3249" s="47">
        <f>IFERROR(Table_Query_from_Mac10[[#This Row],[Incremental Cost]]/Table_Query_from_Mac10[[#This Row],[Incremental Sales]],0)</f>
        <v>0</v>
      </c>
      <c r="AB3249" s="47">
        <f>IFERROR(Table_Query_from_Mac10[[#This Row],[TotalCostFuture]]/Table_Query_from_Mac10[[#This Row],[totalsalesFuture]],0)</f>
        <v>0.37438423645320196</v>
      </c>
      <c r="AN3249" s="31">
        <v>24</v>
      </c>
      <c r="AO3249">
        <f t="shared" si="100"/>
        <v>6</v>
      </c>
      <c r="AQ3249" s="31">
        <v>104.4</v>
      </c>
      <c r="AR3249">
        <f t="shared" si="101"/>
        <v>36.54</v>
      </c>
    </row>
    <row r="3250" spans="1:44" x14ac:dyDescent="0.25">
      <c r="A3250">
        <v>90333</v>
      </c>
      <c r="B3250">
        <v>3</v>
      </c>
      <c r="C3250" t="s">
        <v>55</v>
      </c>
      <c r="D3250" t="s">
        <v>81</v>
      </c>
      <c r="E3250">
        <v>3</v>
      </c>
      <c r="F3250">
        <v>15.22</v>
      </c>
      <c r="G3250">
        <v>44.36</v>
      </c>
      <c r="H3250" s="1">
        <v>44860</v>
      </c>
      <c r="I3250" s="20">
        <v>0</v>
      </c>
      <c r="J3250" s="47">
        <f>Table_Query_from_Mac10[[#This Row],[unit_price]]-(Table_Query_from_Mac10[[#This Row],[unit_price]]*(Table_Query_from_Mac10[[#This Row],[discount_pct]]/100))</f>
        <v>44.36</v>
      </c>
      <c r="K3250" s="47">
        <f>Table_Query_from_Mac10[[#This Row],[unit_cost]]</f>
        <v>15.22</v>
      </c>
      <c r="L3250" s="47">
        <f>Table_Query_from_Mac10[[#This Row],[Live-cost]]*(1+Table_Query_from_Mac10[[#This Row],[CogsIncreasebyTYPE]])</f>
        <v>15.22</v>
      </c>
      <c r="M3250" s="47">
        <f>Table_Query_from_Mac10[[#This Row],[Live-cost]]*Table_Query_from_Mac10[[#This Row],[qty_to_ship]]</f>
        <v>45.660000000000004</v>
      </c>
      <c r="N3250" s="47">
        <f>IF(Table_Query_from_Mac10[[#This Row],[item_no]]="KDA",-Table_Query_from_Mac10[[#This Row],[unit_price]],Table_Query_from_Mac10[[#This Row],[Net Unit]]*Table_Query_from_Mac10[[#This Row],[qty_to_ship]])</f>
        <v>133.07999999999998</v>
      </c>
      <c r="O3250" s="47">
        <f>SUMIFS(Summary!C:C,Summary!H:H,Table_Query_from_Mac10[[#This Row],[Juiceoc]])</f>
        <v>0</v>
      </c>
      <c r="P3250" s="47">
        <f>SUMIFS(Summary!D:D,Summary!H:H,Table_Query_from_Mac10[[#This Row],[Juiceoc]])</f>
        <v>0</v>
      </c>
      <c r="Q3250" s="47">
        <f>SUMIFS(Summary!E:E,Summary!H:H,Table_Query_from_Mac10[[#This Row],[Juiceoc]])</f>
        <v>0</v>
      </c>
      <c r="R3250" s="47">
        <f>Table_Query_from_Mac10[[#This Row],[Net Unit]]*(1+Table_Query_from_Mac10[[#This Row],[PriceIncreasebyType]])</f>
        <v>44.36</v>
      </c>
      <c r="S3250" s="47">
        <f>Table_Query_from_Mac10[[#This Row],[UnitPriceFuture]]*Table_Query_from_Mac10[[#This Row],[qtytoShipFuture]]</f>
        <v>133.07999999999998</v>
      </c>
      <c r="T3250" s="47">
        <f>ROUND(Table_Query_from_Mac10[[#This Row],[qty_to_ship]]*(1+Table_Query_from_Mac10[[#This Row],[VolumeIncreasebyType]]),0)</f>
        <v>3</v>
      </c>
      <c r="U3250" s="47">
        <f>Table_Query_from_Mac10[[#This Row],[qtytoShipFuture]]*Table_Query_from_Mac10[[#This Row],[Future-cost]]</f>
        <v>45.660000000000004</v>
      </c>
      <c r="V3250" s="47">
        <f>Table_Query_from_Mac10[[#This Row],[qtytoShipFuture]]-Table_Query_from_Mac10[[#This Row],[qty_to_ship]]</f>
        <v>0</v>
      </c>
      <c r="W3250" s="47">
        <f>Table_Query_from_Mac10[[#This Row],[UnitPriceFuture]]</f>
        <v>44.36</v>
      </c>
      <c r="X3250" s="47">
        <f>Table_Query_from_Mac10[[#This Row],[Unit Increase]]*Table_Query_from_Mac10[[#This Row],[UnitPriceFuture]]</f>
        <v>0</v>
      </c>
      <c r="Y3250" s="47">
        <f>Table_Query_from_Mac10[[#This Row],[Unit Increase]]*Table_Query_from_Mac10[[#This Row],[Future-cost]]</f>
        <v>0</v>
      </c>
      <c r="Z3250" s="47">
        <f>-(Table_Query_from_Mac10[[#This Row],[Incremental Sales]]+((Table_Query_from_Mac10[[#This Row],[Incremental Sales]]*-(SUM(Summary!$S$8:$S$9)))))*Summary!$S$18</f>
        <v>0</v>
      </c>
      <c r="AA3250" s="47">
        <f>IFERROR(Table_Query_from_Mac10[[#This Row],[Incremental Cost]]/Table_Query_from_Mac10[[#This Row],[Incremental Sales]],0)</f>
        <v>0</v>
      </c>
      <c r="AB3250" s="47">
        <f>IFERROR(Table_Query_from_Mac10[[#This Row],[TotalCostFuture]]/Table_Query_from_Mac10[[#This Row],[totalsalesFuture]],0)</f>
        <v>0.34310189359783594</v>
      </c>
      <c r="AN3250" s="30">
        <v>12</v>
      </c>
      <c r="AO3250">
        <f t="shared" si="100"/>
        <v>3</v>
      </c>
      <c r="AQ3250" s="30">
        <v>126.73</v>
      </c>
      <c r="AR3250">
        <f t="shared" si="101"/>
        <v>44.36</v>
      </c>
    </row>
    <row r="3251" spans="1:44" x14ac:dyDescent="0.25">
      <c r="A3251">
        <v>90333</v>
      </c>
      <c r="B3251">
        <v>4</v>
      </c>
      <c r="C3251" t="s">
        <v>56</v>
      </c>
      <c r="D3251" t="s">
        <v>81</v>
      </c>
      <c r="E3251">
        <v>3</v>
      </c>
      <c r="F3251">
        <v>14.19</v>
      </c>
      <c r="G3251">
        <v>38.020000000000003</v>
      </c>
      <c r="H3251" s="1">
        <v>44860</v>
      </c>
      <c r="I3251" s="20">
        <v>0</v>
      </c>
      <c r="J3251" s="47">
        <f>Table_Query_from_Mac10[[#This Row],[unit_price]]-(Table_Query_from_Mac10[[#This Row],[unit_price]]*(Table_Query_from_Mac10[[#This Row],[discount_pct]]/100))</f>
        <v>38.020000000000003</v>
      </c>
      <c r="K3251" s="47">
        <f>Table_Query_from_Mac10[[#This Row],[unit_cost]]</f>
        <v>14.19</v>
      </c>
      <c r="L3251" s="47">
        <f>Table_Query_from_Mac10[[#This Row],[Live-cost]]*(1+Table_Query_from_Mac10[[#This Row],[CogsIncreasebyTYPE]])</f>
        <v>14.19</v>
      </c>
      <c r="M3251" s="47">
        <f>Table_Query_from_Mac10[[#This Row],[Live-cost]]*Table_Query_from_Mac10[[#This Row],[qty_to_ship]]</f>
        <v>42.57</v>
      </c>
      <c r="N3251" s="47">
        <f>IF(Table_Query_from_Mac10[[#This Row],[item_no]]="KDA",-Table_Query_from_Mac10[[#This Row],[unit_price]],Table_Query_from_Mac10[[#This Row],[Net Unit]]*Table_Query_from_Mac10[[#This Row],[qty_to_ship]])</f>
        <v>114.06</v>
      </c>
      <c r="O3251" s="47">
        <f>SUMIFS(Summary!C:C,Summary!H:H,Table_Query_from_Mac10[[#This Row],[Juiceoc]])</f>
        <v>0</v>
      </c>
      <c r="P3251" s="47">
        <f>SUMIFS(Summary!D:D,Summary!H:H,Table_Query_from_Mac10[[#This Row],[Juiceoc]])</f>
        <v>0</v>
      </c>
      <c r="Q3251" s="47">
        <f>SUMIFS(Summary!E:E,Summary!H:H,Table_Query_from_Mac10[[#This Row],[Juiceoc]])</f>
        <v>0</v>
      </c>
      <c r="R3251" s="47">
        <f>Table_Query_from_Mac10[[#This Row],[Net Unit]]*(1+Table_Query_from_Mac10[[#This Row],[PriceIncreasebyType]])</f>
        <v>38.020000000000003</v>
      </c>
      <c r="S3251" s="47">
        <f>Table_Query_from_Mac10[[#This Row],[UnitPriceFuture]]*Table_Query_from_Mac10[[#This Row],[qtytoShipFuture]]</f>
        <v>114.06</v>
      </c>
      <c r="T3251" s="47">
        <f>ROUND(Table_Query_from_Mac10[[#This Row],[qty_to_ship]]*(1+Table_Query_from_Mac10[[#This Row],[VolumeIncreasebyType]]),0)</f>
        <v>3</v>
      </c>
      <c r="U3251" s="47">
        <f>Table_Query_from_Mac10[[#This Row],[qtytoShipFuture]]*Table_Query_from_Mac10[[#This Row],[Future-cost]]</f>
        <v>42.57</v>
      </c>
      <c r="V3251" s="47">
        <f>Table_Query_from_Mac10[[#This Row],[qtytoShipFuture]]-Table_Query_from_Mac10[[#This Row],[qty_to_ship]]</f>
        <v>0</v>
      </c>
      <c r="W3251" s="47">
        <f>Table_Query_from_Mac10[[#This Row],[UnitPriceFuture]]</f>
        <v>38.020000000000003</v>
      </c>
      <c r="X3251" s="47">
        <f>Table_Query_from_Mac10[[#This Row],[Unit Increase]]*Table_Query_from_Mac10[[#This Row],[UnitPriceFuture]]</f>
        <v>0</v>
      </c>
      <c r="Y3251" s="47">
        <f>Table_Query_from_Mac10[[#This Row],[Unit Increase]]*Table_Query_from_Mac10[[#This Row],[Future-cost]]</f>
        <v>0</v>
      </c>
      <c r="Z3251" s="47">
        <f>-(Table_Query_from_Mac10[[#This Row],[Incremental Sales]]+((Table_Query_from_Mac10[[#This Row],[Incremental Sales]]*-(SUM(Summary!$S$8:$S$9)))))*Summary!$S$18</f>
        <v>0</v>
      </c>
      <c r="AA3251" s="47">
        <f>IFERROR(Table_Query_from_Mac10[[#This Row],[Incremental Cost]]/Table_Query_from_Mac10[[#This Row],[Incremental Sales]],0)</f>
        <v>0</v>
      </c>
      <c r="AB3251" s="47">
        <f>IFERROR(Table_Query_from_Mac10[[#This Row],[TotalCostFuture]]/Table_Query_from_Mac10[[#This Row],[totalsalesFuture]],0)</f>
        <v>0.37322461862177803</v>
      </c>
      <c r="AN3251" s="31">
        <v>12</v>
      </c>
      <c r="AO3251">
        <f t="shared" si="100"/>
        <v>3</v>
      </c>
      <c r="AQ3251" s="31">
        <v>108.63</v>
      </c>
      <c r="AR3251">
        <f t="shared" si="101"/>
        <v>38.020000000000003</v>
      </c>
    </row>
    <row r="3252" spans="1:44" x14ac:dyDescent="0.25">
      <c r="A3252">
        <v>90333</v>
      </c>
      <c r="B3252">
        <v>5</v>
      </c>
      <c r="C3252" t="s">
        <v>55</v>
      </c>
      <c r="D3252" t="s">
        <v>81</v>
      </c>
      <c r="E3252">
        <v>22</v>
      </c>
      <c r="F3252">
        <v>4.53</v>
      </c>
      <c r="G3252">
        <v>10.86</v>
      </c>
      <c r="H3252" s="1">
        <v>44860</v>
      </c>
      <c r="I3252" s="20">
        <v>0</v>
      </c>
      <c r="J3252" s="47">
        <f>Table_Query_from_Mac10[[#This Row],[unit_price]]-(Table_Query_from_Mac10[[#This Row],[unit_price]]*(Table_Query_from_Mac10[[#This Row],[discount_pct]]/100))</f>
        <v>10.86</v>
      </c>
      <c r="K3252" s="47">
        <f>Table_Query_from_Mac10[[#This Row],[unit_cost]]</f>
        <v>4.53</v>
      </c>
      <c r="L3252" s="47">
        <f>Table_Query_from_Mac10[[#This Row],[Live-cost]]*(1+Table_Query_from_Mac10[[#This Row],[CogsIncreasebyTYPE]])</f>
        <v>4.53</v>
      </c>
      <c r="M3252" s="47">
        <f>Table_Query_from_Mac10[[#This Row],[Live-cost]]*Table_Query_from_Mac10[[#This Row],[qty_to_ship]]</f>
        <v>99.660000000000011</v>
      </c>
      <c r="N3252" s="47">
        <f>IF(Table_Query_from_Mac10[[#This Row],[item_no]]="KDA",-Table_Query_from_Mac10[[#This Row],[unit_price]],Table_Query_from_Mac10[[#This Row],[Net Unit]]*Table_Query_from_Mac10[[#This Row],[qty_to_ship]])</f>
        <v>238.92</v>
      </c>
      <c r="O3252" s="47">
        <f>SUMIFS(Summary!C:C,Summary!H:H,Table_Query_from_Mac10[[#This Row],[Juiceoc]])</f>
        <v>0</v>
      </c>
      <c r="P3252" s="47">
        <f>SUMIFS(Summary!D:D,Summary!H:H,Table_Query_from_Mac10[[#This Row],[Juiceoc]])</f>
        <v>0</v>
      </c>
      <c r="Q3252" s="47">
        <f>SUMIFS(Summary!E:E,Summary!H:H,Table_Query_from_Mac10[[#This Row],[Juiceoc]])</f>
        <v>0</v>
      </c>
      <c r="R3252" s="47">
        <f>Table_Query_from_Mac10[[#This Row],[Net Unit]]*(1+Table_Query_from_Mac10[[#This Row],[PriceIncreasebyType]])</f>
        <v>10.86</v>
      </c>
      <c r="S3252" s="47">
        <f>Table_Query_from_Mac10[[#This Row],[UnitPriceFuture]]*Table_Query_from_Mac10[[#This Row],[qtytoShipFuture]]</f>
        <v>238.92</v>
      </c>
      <c r="T3252" s="47">
        <f>ROUND(Table_Query_from_Mac10[[#This Row],[qty_to_ship]]*(1+Table_Query_from_Mac10[[#This Row],[VolumeIncreasebyType]]),0)</f>
        <v>22</v>
      </c>
      <c r="U3252" s="47">
        <f>Table_Query_from_Mac10[[#This Row],[qtytoShipFuture]]*Table_Query_from_Mac10[[#This Row],[Future-cost]]</f>
        <v>99.660000000000011</v>
      </c>
      <c r="V3252" s="47">
        <f>Table_Query_from_Mac10[[#This Row],[qtytoShipFuture]]-Table_Query_from_Mac10[[#This Row],[qty_to_ship]]</f>
        <v>0</v>
      </c>
      <c r="W3252" s="47">
        <f>Table_Query_from_Mac10[[#This Row],[UnitPriceFuture]]</f>
        <v>10.86</v>
      </c>
      <c r="X3252" s="47">
        <f>Table_Query_from_Mac10[[#This Row],[Unit Increase]]*Table_Query_from_Mac10[[#This Row],[UnitPriceFuture]]</f>
        <v>0</v>
      </c>
      <c r="Y3252" s="47">
        <f>Table_Query_from_Mac10[[#This Row],[Unit Increase]]*Table_Query_from_Mac10[[#This Row],[Future-cost]]</f>
        <v>0</v>
      </c>
      <c r="Z3252" s="47">
        <f>-(Table_Query_from_Mac10[[#This Row],[Incremental Sales]]+((Table_Query_from_Mac10[[#This Row],[Incremental Sales]]*-(SUM(Summary!$S$8:$S$9)))))*Summary!$S$18</f>
        <v>0</v>
      </c>
      <c r="AA3252" s="47">
        <f>IFERROR(Table_Query_from_Mac10[[#This Row],[Incremental Cost]]/Table_Query_from_Mac10[[#This Row],[Incremental Sales]],0)</f>
        <v>0</v>
      </c>
      <c r="AB3252" s="47">
        <f>IFERROR(Table_Query_from_Mac10[[#This Row],[TotalCostFuture]]/Table_Query_from_Mac10[[#This Row],[totalsalesFuture]],0)</f>
        <v>0.41712707182320446</v>
      </c>
      <c r="AN3252" s="30">
        <v>88</v>
      </c>
      <c r="AO3252">
        <f t="shared" si="100"/>
        <v>22</v>
      </c>
      <c r="AQ3252" s="30">
        <v>31.03</v>
      </c>
      <c r="AR3252">
        <f t="shared" si="101"/>
        <v>10.86</v>
      </c>
    </row>
    <row r="3253" spans="1:44" x14ac:dyDescent="0.25">
      <c r="A3253">
        <v>90333</v>
      </c>
      <c r="B3253">
        <v>6</v>
      </c>
      <c r="C3253" t="s">
        <v>55</v>
      </c>
      <c r="D3253" t="s">
        <v>81</v>
      </c>
      <c r="E3253">
        <v>4</v>
      </c>
      <c r="F3253">
        <v>10.38</v>
      </c>
      <c r="G3253">
        <v>28.22</v>
      </c>
      <c r="H3253" s="1">
        <v>44860</v>
      </c>
      <c r="I3253" s="20">
        <v>0</v>
      </c>
      <c r="J3253" s="47">
        <f>Table_Query_from_Mac10[[#This Row],[unit_price]]-(Table_Query_from_Mac10[[#This Row],[unit_price]]*(Table_Query_from_Mac10[[#This Row],[discount_pct]]/100))</f>
        <v>28.22</v>
      </c>
      <c r="K3253" s="47">
        <f>Table_Query_from_Mac10[[#This Row],[unit_cost]]</f>
        <v>10.38</v>
      </c>
      <c r="L3253" s="47">
        <f>Table_Query_from_Mac10[[#This Row],[Live-cost]]*(1+Table_Query_from_Mac10[[#This Row],[CogsIncreasebyTYPE]])</f>
        <v>10.38</v>
      </c>
      <c r="M3253" s="47">
        <f>Table_Query_from_Mac10[[#This Row],[Live-cost]]*Table_Query_from_Mac10[[#This Row],[qty_to_ship]]</f>
        <v>41.52</v>
      </c>
      <c r="N3253" s="47">
        <f>IF(Table_Query_from_Mac10[[#This Row],[item_no]]="KDA",-Table_Query_from_Mac10[[#This Row],[unit_price]],Table_Query_from_Mac10[[#This Row],[Net Unit]]*Table_Query_from_Mac10[[#This Row],[qty_to_ship]])</f>
        <v>112.88</v>
      </c>
      <c r="O3253" s="47">
        <f>SUMIFS(Summary!C:C,Summary!H:H,Table_Query_from_Mac10[[#This Row],[Juiceoc]])</f>
        <v>0</v>
      </c>
      <c r="P3253" s="47">
        <f>SUMIFS(Summary!D:D,Summary!H:H,Table_Query_from_Mac10[[#This Row],[Juiceoc]])</f>
        <v>0</v>
      </c>
      <c r="Q3253" s="47">
        <f>SUMIFS(Summary!E:E,Summary!H:H,Table_Query_from_Mac10[[#This Row],[Juiceoc]])</f>
        <v>0</v>
      </c>
      <c r="R3253" s="47">
        <f>Table_Query_from_Mac10[[#This Row],[Net Unit]]*(1+Table_Query_from_Mac10[[#This Row],[PriceIncreasebyType]])</f>
        <v>28.22</v>
      </c>
      <c r="S3253" s="47">
        <f>Table_Query_from_Mac10[[#This Row],[UnitPriceFuture]]*Table_Query_from_Mac10[[#This Row],[qtytoShipFuture]]</f>
        <v>112.88</v>
      </c>
      <c r="T3253" s="47">
        <f>ROUND(Table_Query_from_Mac10[[#This Row],[qty_to_ship]]*(1+Table_Query_from_Mac10[[#This Row],[VolumeIncreasebyType]]),0)</f>
        <v>4</v>
      </c>
      <c r="U3253" s="47">
        <f>Table_Query_from_Mac10[[#This Row],[qtytoShipFuture]]*Table_Query_from_Mac10[[#This Row],[Future-cost]]</f>
        <v>41.52</v>
      </c>
      <c r="V3253" s="47">
        <f>Table_Query_from_Mac10[[#This Row],[qtytoShipFuture]]-Table_Query_from_Mac10[[#This Row],[qty_to_ship]]</f>
        <v>0</v>
      </c>
      <c r="W3253" s="47">
        <f>Table_Query_from_Mac10[[#This Row],[UnitPriceFuture]]</f>
        <v>28.22</v>
      </c>
      <c r="X3253" s="47">
        <f>Table_Query_from_Mac10[[#This Row],[Unit Increase]]*Table_Query_from_Mac10[[#This Row],[UnitPriceFuture]]</f>
        <v>0</v>
      </c>
      <c r="Y3253" s="47">
        <f>Table_Query_from_Mac10[[#This Row],[Unit Increase]]*Table_Query_from_Mac10[[#This Row],[Future-cost]]</f>
        <v>0</v>
      </c>
      <c r="Z3253" s="47">
        <f>-(Table_Query_from_Mac10[[#This Row],[Incremental Sales]]+((Table_Query_from_Mac10[[#This Row],[Incremental Sales]]*-(SUM(Summary!$S$8:$S$9)))))*Summary!$S$18</f>
        <v>0</v>
      </c>
      <c r="AA3253" s="47">
        <f>IFERROR(Table_Query_from_Mac10[[#This Row],[Incremental Cost]]/Table_Query_from_Mac10[[#This Row],[Incremental Sales]],0)</f>
        <v>0</v>
      </c>
      <c r="AB3253" s="47">
        <f>IFERROR(Table_Query_from_Mac10[[#This Row],[TotalCostFuture]]/Table_Query_from_Mac10[[#This Row],[totalsalesFuture]],0)</f>
        <v>0.36782423812898657</v>
      </c>
      <c r="AN3253" s="31">
        <v>15</v>
      </c>
      <c r="AO3253">
        <f t="shared" si="100"/>
        <v>4</v>
      </c>
      <c r="AQ3253" s="31">
        <v>80.64</v>
      </c>
      <c r="AR3253">
        <f t="shared" si="101"/>
        <v>28.22</v>
      </c>
    </row>
    <row r="3254" spans="1:44" x14ac:dyDescent="0.25">
      <c r="A3254">
        <v>90333</v>
      </c>
      <c r="B3254">
        <v>7</v>
      </c>
      <c r="C3254" t="s">
        <v>55</v>
      </c>
      <c r="D3254" t="s">
        <v>81</v>
      </c>
      <c r="E3254">
        <v>12</v>
      </c>
      <c r="F3254">
        <v>7.4</v>
      </c>
      <c r="G3254">
        <v>19.170000000000002</v>
      </c>
      <c r="H3254" s="1">
        <v>44860</v>
      </c>
      <c r="I3254" s="20">
        <v>0</v>
      </c>
      <c r="J3254" s="47">
        <f>Table_Query_from_Mac10[[#This Row],[unit_price]]-(Table_Query_from_Mac10[[#This Row],[unit_price]]*(Table_Query_from_Mac10[[#This Row],[discount_pct]]/100))</f>
        <v>19.170000000000002</v>
      </c>
      <c r="K3254" s="47">
        <f>Table_Query_from_Mac10[[#This Row],[unit_cost]]</f>
        <v>7.4</v>
      </c>
      <c r="L3254" s="47">
        <f>Table_Query_from_Mac10[[#This Row],[Live-cost]]*(1+Table_Query_from_Mac10[[#This Row],[CogsIncreasebyTYPE]])</f>
        <v>7.4</v>
      </c>
      <c r="M3254" s="47">
        <f>Table_Query_from_Mac10[[#This Row],[Live-cost]]*Table_Query_from_Mac10[[#This Row],[qty_to_ship]]</f>
        <v>88.800000000000011</v>
      </c>
      <c r="N3254" s="47">
        <f>IF(Table_Query_from_Mac10[[#This Row],[item_no]]="KDA",-Table_Query_from_Mac10[[#This Row],[unit_price]],Table_Query_from_Mac10[[#This Row],[Net Unit]]*Table_Query_from_Mac10[[#This Row],[qty_to_ship]])</f>
        <v>230.04000000000002</v>
      </c>
      <c r="O3254" s="47">
        <f>SUMIFS(Summary!C:C,Summary!H:H,Table_Query_from_Mac10[[#This Row],[Juiceoc]])</f>
        <v>0</v>
      </c>
      <c r="P3254" s="47">
        <f>SUMIFS(Summary!D:D,Summary!H:H,Table_Query_from_Mac10[[#This Row],[Juiceoc]])</f>
        <v>0</v>
      </c>
      <c r="Q3254" s="47">
        <f>SUMIFS(Summary!E:E,Summary!H:H,Table_Query_from_Mac10[[#This Row],[Juiceoc]])</f>
        <v>0</v>
      </c>
      <c r="R3254" s="47">
        <f>Table_Query_from_Mac10[[#This Row],[Net Unit]]*(1+Table_Query_from_Mac10[[#This Row],[PriceIncreasebyType]])</f>
        <v>19.170000000000002</v>
      </c>
      <c r="S3254" s="47">
        <f>Table_Query_from_Mac10[[#This Row],[UnitPriceFuture]]*Table_Query_from_Mac10[[#This Row],[qtytoShipFuture]]</f>
        <v>230.04000000000002</v>
      </c>
      <c r="T3254" s="47">
        <f>ROUND(Table_Query_from_Mac10[[#This Row],[qty_to_ship]]*(1+Table_Query_from_Mac10[[#This Row],[VolumeIncreasebyType]]),0)</f>
        <v>12</v>
      </c>
      <c r="U3254" s="47">
        <f>Table_Query_from_Mac10[[#This Row],[qtytoShipFuture]]*Table_Query_from_Mac10[[#This Row],[Future-cost]]</f>
        <v>88.800000000000011</v>
      </c>
      <c r="V3254" s="47">
        <f>Table_Query_from_Mac10[[#This Row],[qtytoShipFuture]]-Table_Query_from_Mac10[[#This Row],[qty_to_ship]]</f>
        <v>0</v>
      </c>
      <c r="W3254" s="47">
        <f>Table_Query_from_Mac10[[#This Row],[UnitPriceFuture]]</f>
        <v>19.170000000000002</v>
      </c>
      <c r="X3254" s="47">
        <f>Table_Query_from_Mac10[[#This Row],[Unit Increase]]*Table_Query_from_Mac10[[#This Row],[UnitPriceFuture]]</f>
        <v>0</v>
      </c>
      <c r="Y3254" s="47">
        <f>Table_Query_from_Mac10[[#This Row],[Unit Increase]]*Table_Query_from_Mac10[[#This Row],[Future-cost]]</f>
        <v>0</v>
      </c>
      <c r="Z3254" s="47">
        <f>-(Table_Query_from_Mac10[[#This Row],[Incremental Sales]]+((Table_Query_from_Mac10[[#This Row],[Incremental Sales]]*-(SUM(Summary!$S$8:$S$9)))))*Summary!$S$18</f>
        <v>0</v>
      </c>
      <c r="AA3254" s="47">
        <f>IFERROR(Table_Query_from_Mac10[[#This Row],[Incremental Cost]]/Table_Query_from_Mac10[[#This Row],[Incremental Sales]],0)</f>
        <v>0</v>
      </c>
      <c r="AB3254" s="47">
        <f>IFERROR(Table_Query_from_Mac10[[#This Row],[TotalCostFuture]]/Table_Query_from_Mac10[[#This Row],[totalsalesFuture]],0)</f>
        <v>0.38601982263954099</v>
      </c>
      <c r="AN3254" s="30">
        <v>48</v>
      </c>
      <c r="AO3254">
        <f t="shared" si="100"/>
        <v>12</v>
      </c>
      <c r="AQ3254" s="30">
        <v>54.77</v>
      </c>
      <c r="AR3254">
        <f t="shared" si="101"/>
        <v>19.170000000000002</v>
      </c>
    </row>
    <row r="3255" spans="1:44" x14ac:dyDescent="0.25">
      <c r="A3255">
        <v>90333</v>
      </c>
      <c r="B3255">
        <v>8</v>
      </c>
      <c r="C3255" t="s">
        <v>55</v>
      </c>
      <c r="D3255" t="s">
        <v>81</v>
      </c>
      <c r="E3255">
        <v>36</v>
      </c>
      <c r="F3255">
        <v>6</v>
      </c>
      <c r="G3255">
        <v>14.48</v>
      </c>
      <c r="H3255" s="1">
        <v>44860</v>
      </c>
      <c r="I3255" s="20">
        <v>0</v>
      </c>
      <c r="J3255" s="47">
        <f>Table_Query_from_Mac10[[#This Row],[unit_price]]-(Table_Query_from_Mac10[[#This Row],[unit_price]]*(Table_Query_from_Mac10[[#This Row],[discount_pct]]/100))</f>
        <v>14.48</v>
      </c>
      <c r="K3255" s="47">
        <f>Table_Query_from_Mac10[[#This Row],[unit_cost]]</f>
        <v>6</v>
      </c>
      <c r="L3255" s="47">
        <f>Table_Query_from_Mac10[[#This Row],[Live-cost]]*(1+Table_Query_from_Mac10[[#This Row],[CogsIncreasebyTYPE]])</f>
        <v>6</v>
      </c>
      <c r="M3255" s="47">
        <f>Table_Query_from_Mac10[[#This Row],[Live-cost]]*Table_Query_from_Mac10[[#This Row],[qty_to_ship]]</f>
        <v>216</v>
      </c>
      <c r="N3255" s="47">
        <f>IF(Table_Query_from_Mac10[[#This Row],[item_no]]="KDA",-Table_Query_from_Mac10[[#This Row],[unit_price]],Table_Query_from_Mac10[[#This Row],[Net Unit]]*Table_Query_from_Mac10[[#This Row],[qty_to_ship]])</f>
        <v>521.28</v>
      </c>
      <c r="O3255" s="47">
        <f>SUMIFS(Summary!C:C,Summary!H:H,Table_Query_from_Mac10[[#This Row],[Juiceoc]])</f>
        <v>0</v>
      </c>
      <c r="P3255" s="47">
        <f>SUMIFS(Summary!D:D,Summary!H:H,Table_Query_from_Mac10[[#This Row],[Juiceoc]])</f>
        <v>0</v>
      </c>
      <c r="Q3255" s="47">
        <f>SUMIFS(Summary!E:E,Summary!H:H,Table_Query_from_Mac10[[#This Row],[Juiceoc]])</f>
        <v>0</v>
      </c>
      <c r="R3255" s="47">
        <f>Table_Query_from_Mac10[[#This Row],[Net Unit]]*(1+Table_Query_from_Mac10[[#This Row],[PriceIncreasebyType]])</f>
        <v>14.48</v>
      </c>
      <c r="S3255" s="47">
        <f>Table_Query_from_Mac10[[#This Row],[UnitPriceFuture]]*Table_Query_from_Mac10[[#This Row],[qtytoShipFuture]]</f>
        <v>521.28</v>
      </c>
      <c r="T3255" s="47">
        <f>ROUND(Table_Query_from_Mac10[[#This Row],[qty_to_ship]]*(1+Table_Query_from_Mac10[[#This Row],[VolumeIncreasebyType]]),0)</f>
        <v>36</v>
      </c>
      <c r="U3255" s="47">
        <f>Table_Query_from_Mac10[[#This Row],[qtytoShipFuture]]*Table_Query_from_Mac10[[#This Row],[Future-cost]]</f>
        <v>216</v>
      </c>
      <c r="V3255" s="47">
        <f>Table_Query_from_Mac10[[#This Row],[qtytoShipFuture]]-Table_Query_from_Mac10[[#This Row],[qty_to_ship]]</f>
        <v>0</v>
      </c>
      <c r="W3255" s="47">
        <f>Table_Query_from_Mac10[[#This Row],[UnitPriceFuture]]</f>
        <v>14.48</v>
      </c>
      <c r="X3255" s="47">
        <f>Table_Query_from_Mac10[[#This Row],[Unit Increase]]*Table_Query_from_Mac10[[#This Row],[UnitPriceFuture]]</f>
        <v>0</v>
      </c>
      <c r="Y3255" s="47">
        <f>Table_Query_from_Mac10[[#This Row],[Unit Increase]]*Table_Query_from_Mac10[[#This Row],[Future-cost]]</f>
        <v>0</v>
      </c>
      <c r="Z3255" s="47">
        <f>-(Table_Query_from_Mac10[[#This Row],[Incremental Sales]]+((Table_Query_from_Mac10[[#This Row],[Incremental Sales]]*-(SUM(Summary!$S$8:$S$9)))))*Summary!$S$18</f>
        <v>0</v>
      </c>
      <c r="AA3255" s="47">
        <f>IFERROR(Table_Query_from_Mac10[[#This Row],[Incremental Cost]]/Table_Query_from_Mac10[[#This Row],[Incremental Sales]],0)</f>
        <v>0</v>
      </c>
      <c r="AB3255" s="47">
        <f>IFERROR(Table_Query_from_Mac10[[#This Row],[TotalCostFuture]]/Table_Query_from_Mac10[[#This Row],[totalsalesFuture]],0)</f>
        <v>0.4143646408839779</v>
      </c>
      <c r="AN3255" s="31">
        <v>144</v>
      </c>
      <c r="AO3255">
        <f t="shared" si="100"/>
        <v>36</v>
      </c>
      <c r="AQ3255" s="31">
        <v>41.37</v>
      </c>
      <c r="AR3255">
        <f t="shared" si="101"/>
        <v>14.48</v>
      </c>
    </row>
    <row r="3256" spans="1:44" x14ac:dyDescent="0.25">
      <c r="A3256">
        <v>90334</v>
      </c>
      <c r="B3256">
        <v>8</v>
      </c>
      <c r="C3256" t="s">
        <v>55</v>
      </c>
      <c r="D3256" t="s">
        <v>81</v>
      </c>
      <c r="E3256">
        <v>9</v>
      </c>
      <c r="F3256">
        <v>8.5</v>
      </c>
      <c r="G3256">
        <v>20.239999999999998</v>
      </c>
      <c r="H3256" s="1">
        <v>44840</v>
      </c>
      <c r="I3256" s="20">
        <v>0</v>
      </c>
      <c r="J3256" s="47">
        <f>Table_Query_from_Mac10[[#This Row],[unit_price]]-(Table_Query_from_Mac10[[#This Row],[unit_price]]*(Table_Query_from_Mac10[[#This Row],[discount_pct]]/100))</f>
        <v>20.239999999999998</v>
      </c>
      <c r="K3256" s="47">
        <f>Table_Query_from_Mac10[[#This Row],[unit_cost]]</f>
        <v>8.5</v>
      </c>
      <c r="L3256" s="47">
        <f>Table_Query_from_Mac10[[#This Row],[Live-cost]]*(1+Table_Query_from_Mac10[[#This Row],[CogsIncreasebyTYPE]])</f>
        <v>8.5</v>
      </c>
      <c r="M3256" s="47">
        <f>Table_Query_from_Mac10[[#This Row],[Live-cost]]*Table_Query_from_Mac10[[#This Row],[qty_to_ship]]</f>
        <v>76.5</v>
      </c>
      <c r="N3256" s="47">
        <f>IF(Table_Query_from_Mac10[[#This Row],[item_no]]="KDA",-Table_Query_from_Mac10[[#This Row],[unit_price]],Table_Query_from_Mac10[[#This Row],[Net Unit]]*Table_Query_from_Mac10[[#This Row],[qty_to_ship]])</f>
        <v>182.16</v>
      </c>
      <c r="O3256" s="47">
        <f>SUMIFS(Summary!C:C,Summary!H:H,Table_Query_from_Mac10[[#This Row],[Juiceoc]])</f>
        <v>0</v>
      </c>
      <c r="P3256" s="47">
        <f>SUMIFS(Summary!D:D,Summary!H:H,Table_Query_from_Mac10[[#This Row],[Juiceoc]])</f>
        <v>0</v>
      </c>
      <c r="Q3256" s="47">
        <f>SUMIFS(Summary!E:E,Summary!H:H,Table_Query_from_Mac10[[#This Row],[Juiceoc]])</f>
        <v>0</v>
      </c>
      <c r="R3256" s="47">
        <f>Table_Query_from_Mac10[[#This Row],[Net Unit]]*(1+Table_Query_from_Mac10[[#This Row],[PriceIncreasebyType]])</f>
        <v>20.239999999999998</v>
      </c>
      <c r="S3256" s="47">
        <f>Table_Query_from_Mac10[[#This Row],[UnitPriceFuture]]*Table_Query_from_Mac10[[#This Row],[qtytoShipFuture]]</f>
        <v>182.16</v>
      </c>
      <c r="T3256" s="47">
        <f>ROUND(Table_Query_from_Mac10[[#This Row],[qty_to_ship]]*(1+Table_Query_from_Mac10[[#This Row],[VolumeIncreasebyType]]),0)</f>
        <v>9</v>
      </c>
      <c r="U3256" s="47">
        <f>Table_Query_from_Mac10[[#This Row],[qtytoShipFuture]]*Table_Query_from_Mac10[[#This Row],[Future-cost]]</f>
        <v>76.5</v>
      </c>
      <c r="V3256" s="47">
        <f>Table_Query_from_Mac10[[#This Row],[qtytoShipFuture]]-Table_Query_from_Mac10[[#This Row],[qty_to_ship]]</f>
        <v>0</v>
      </c>
      <c r="W3256" s="47">
        <f>Table_Query_from_Mac10[[#This Row],[UnitPriceFuture]]</f>
        <v>20.239999999999998</v>
      </c>
      <c r="X3256" s="47">
        <f>Table_Query_from_Mac10[[#This Row],[Unit Increase]]*Table_Query_from_Mac10[[#This Row],[UnitPriceFuture]]</f>
        <v>0</v>
      </c>
      <c r="Y3256" s="47">
        <f>Table_Query_from_Mac10[[#This Row],[Unit Increase]]*Table_Query_from_Mac10[[#This Row],[Future-cost]]</f>
        <v>0</v>
      </c>
      <c r="Z3256" s="47">
        <f>-(Table_Query_from_Mac10[[#This Row],[Incremental Sales]]+((Table_Query_from_Mac10[[#This Row],[Incremental Sales]]*-(SUM(Summary!$S$8:$S$9)))))*Summary!$S$18</f>
        <v>0</v>
      </c>
      <c r="AA3256" s="47">
        <f>IFERROR(Table_Query_from_Mac10[[#This Row],[Incremental Cost]]/Table_Query_from_Mac10[[#This Row],[Incremental Sales]],0)</f>
        <v>0</v>
      </c>
      <c r="AB3256" s="47">
        <f>IFERROR(Table_Query_from_Mac10[[#This Row],[TotalCostFuture]]/Table_Query_from_Mac10[[#This Row],[totalsalesFuture]],0)</f>
        <v>0.41996047430830041</v>
      </c>
      <c r="AN3256" s="30">
        <v>36</v>
      </c>
      <c r="AO3256">
        <f t="shared" si="100"/>
        <v>9</v>
      </c>
      <c r="AQ3256" s="30">
        <v>57.83</v>
      </c>
      <c r="AR3256">
        <f t="shared" si="101"/>
        <v>20.239999999999998</v>
      </c>
    </row>
    <row r="3257" spans="1:44" x14ac:dyDescent="0.25">
      <c r="A3257">
        <v>90334</v>
      </c>
      <c r="B3257">
        <v>9</v>
      </c>
      <c r="C3257" t="s">
        <v>55</v>
      </c>
      <c r="D3257" t="s">
        <v>81</v>
      </c>
      <c r="E3257">
        <v>9</v>
      </c>
      <c r="F3257">
        <v>9.86</v>
      </c>
      <c r="G3257">
        <v>24.5</v>
      </c>
      <c r="H3257" s="1">
        <v>44840</v>
      </c>
      <c r="I3257" s="20">
        <v>0</v>
      </c>
      <c r="J3257" s="47">
        <f>Table_Query_from_Mac10[[#This Row],[unit_price]]-(Table_Query_from_Mac10[[#This Row],[unit_price]]*(Table_Query_from_Mac10[[#This Row],[discount_pct]]/100))</f>
        <v>24.5</v>
      </c>
      <c r="K3257" s="47">
        <f>Table_Query_from_Mac10[[#This Row],[unit_cost]]</f>
        <v>9.86</v>
      </c>
      <c r="L3257" s="47">
        <f>Table_Query_from_Mac10[[#This Row],[Live-cost]]*(1+Table_Query_from_Mac10[[#This Row],[CogsIncreasebyTYPE]])</f>
        <v>9.86</v>
      </c>
      <c r="M3257" s="47">
        <f>Table_Query_from_Mac10[[#This Row],[Live-cost]]*Table_Query_from_Mac10[[#This Row],[qty_to_ship]]</f>
        <v>88.74</v>
      </c>
      <c r="N3257" s="47">
        <f>IF(Table_Query_from_Mac10[[#This Row],[item_no]]="KDA",-Table_Query_from_Mac10[[#This Row],[unit_price]],Table_Query_from_Mac10[[#This Row],[Net Unit]]*Table_Query_from_Mac10[[#This Row],[qty_to_ship]])</f>
        <v>220.5</v>
      </c>
      <c r="O3257" s="47">
        <f>SUMIFS(Summary!C:C,Summary!H:H,Table_Query_from_Mac10[[#This Row],[Juiceoc]])</f>
        <v>0</v>
      </c>
      <c r="P3257" s="47">
        <f>SUMIFS(Summary!D:D,Summary!H:H,Table_Query_from_Mac10[[#This Row],[Juiceoc]])</f>
        <v>0</v>
      </c>
      <c r="Q3257" s="47">
        <f>SUMIFS(Summary!E:E,Summary!H:H,Table_Query_from_Mac10[[#This Row],[Juiceoc]])</f>
        <v>0</v>
      </c>
      <c r="R3257" s="47">
        <f>Table_Query_from_Mac10[[#This Row],[Net Unit]]*(1+Table_Query_from_Mac10[[#This Row],[PriceIncreasebyType]])</f>
        <v>24.5</v>
      </c>
      <c r="S3257" s="47">
        <f>Table_Query_from_Mac10[[#This Row],[UnitPriceFuture]]*Table_Query_from_Mac10[[#This Row],[qtytoShipFuture]]</f>
        <v>220.5</v>
      </c>
      <c r="T3257" s="47">
        <f>ROUND(Table_Query_from_Mac10[[#This Row],[qty_to_ship]]*(1+Table_Query_from_Mac10[[#This Row],[VolumeIncreasebyType]]),0)</f>
        <v>9</v>
      </c>
      <c r="U3257" s="47">
        <f>Table_Query_from_Mac10[[#This Row],[qtytoShipFuture]]*Table_Query_from_Mac10[[#This Row],[Future-cost]]</f>
        <v>88.74</v>
      </c>
      <c r="V3257" s="47">
        <f>Table_Query_from_Mac10[[#This Row],[qtytoShipFuture]]-Table_Query_from_Mac10[[#This Row],[qty_to_ship]]</f>
        <v>0</v>
      </c>
      <c r="W3257" s="47">
        <f>Table_Query_from_Mac10[[#This Row],[UnitPriceFuture]]</f>
        <v>24.5</v>
      </c>
      <c r="X3257" s="47">
        <f>Table_Query_from_Mac10[[#This Row],[Unit Increase]]*Table_Query_from_Mac10[[#This Row],[UnitPriceFuture]]</f>
        <v>0</v>
      </c>
      <c r="Y3257" s="47">
        <f>Table_Query_from_Mac10[[#This Row],[Unit Increase]]*Table_Query_from_Mac10[[#This Row],[Future-cost]]</f>
        <v>0</v>
      </c>
      <c r="Z3257" s="47">
        <f>-(Table_Query_from_Mac10[[#This Row],[Incremental Sales]]+((Table_Query_from_Mac10[[#This Row],[Incremental Sales]]*-(SUM(Summary!$S$8:$S$9)))))*Summary!$S$18</f>
        <v>0</v>
      </c>
      <c r="AA3257" s="47">
        <f>IFERROR(Table_Query_from_Mac10[[#This Row],[Incremental Cost]]/Table_Query_from_Mac10[[#This Row],[Incremental Sales]],0)</f>
        <v>0</v>
      </c>
      <c r="AB3257" s="47">
        <f>IFERROR(Table_Query_from_Mac10[[#This Row],[TotalCostFuture]]/Table_Query_from_Mac10[[#This Row],[totalsalesFuture]],0)</f>
        <v>0.40244897959183673</v>
      </c>
      <c r="AN3257" s="31">
        <v>36</v>
      </c>
      <c r="AO3257">
        <f t="shared" si="100"/>
        <v>9</v>
      </c>
      <c r="AQ3257" s="31">
        <v>70</v>
      </c>
      <c r="AR3257">
        <f t="shared" si="101"/>
        <v>24.5</v>
      </c>
    </row>
    <row r="3258" spans="1:44" x14ac:dyDescent="0.25">
      <c r="A3258">
        <v>90334</v>
      </c>
      <c r="B3258">
        <v>10</v>
      </c>
      <c r="C3258" t="s">
        <v>55</v>
      </c>
      <c r="D3258" t="s">
        <v>81</v>
      </c>
      <c r="E3258">
        <v>4</v>
      </c>
      <c r="F3258">
        <v>12.04</v>
      </c>
      <c r="G3258">
        <v>28.23</v>
      </c>
      <c r="H3258" s="1">
        <v>44840</v>
      </c>
      <c r="I3258" s="20">
        <v>0</v>
      </c>
      <c r="J3258" s="47">
        <f>Table_Query_from_Mac10[[#This Row],[unit_price]]-(Table_Query_from_Mac10[[#This Row],[unit_price]]*(Table_Query_from_Mac10[[#This Row],[discount_pct]]/100))</f>
        <v>28.23</v>
      </c>
      <c r="K3258" s="47">
        <f>Table_Query_from_Mac10[[#This Row],[unit_cost]]</f>
        <v>12.04</v>
      </c>
      <c r="L3258" s="47">
        <f>Table_Query_from_Mac10[[#This Row],[Live-cost]]*(1+Table_Query_from_Mac10[[#This Row],[CogsIncreasebyTYPE]])</f>
        <v>12.04</v>
      </c>
      <c r="M3258" s="47">
        <f>Table_Query_from_Mac10[[#This Row],[Live-cost]]*Table_Query_from_Mac10[[#This Row],[qty_to_ship]]</f>
        <v>48.16</v>
      </c>
      <c r="N3258" s="47">
        <f>IF(Table_Query_from_Mac10[[#This Row],[item_no]]="KDA",-Table_Query_from_Mac10[[#This Row],[unit_price]],Table_Query_from_Mac10[[#This Row],[Net Unit]]*Table_Query_from_Mac10[[#This Row],[qty_to_ship]])</f>
        <v>112.92</v>
      </c>
      <c r="O3258" s="47">
        <f>SUMIFS(Summary!C:C,Summary!H:H,Table_Query_from_Mac10[[#This Row],[Juiceoc]])</f>
        <v>0</v>
      </c>
      <c r="P3258" s="47">
        <f>SUMIFS(Summary!D:D,Summary!H:H,Table_Query_from_Mac10[[#This Row],[Juiceoc]])</f>
        <v>0</v>
      </c>
      <c r="Q3258" s="47">
        <f>SUMIFS(Summary!E:E,Summary!H:H,Table_Query_from_Mac10[[#This Row],[Juiceoc]])</f>
        <v>0</v>
      </c>
      <c r="R3258" s="47">
        <f>Table_Query_from_Mac10[[#This Row],[Net Unit]]*(1+Table_Query_from_Mac10[[#This Row],[PriceIncreasebyType]])</f>
        <v>28.23</v>
      </c>
      <c r="S3258" s="47">
        <f>Table_Query_from_Mac10[[#This Row],[UnitPriceFuture]]*Table_Query_from_Mac10[[#This Row],[qtytoShipFuture]]</f>
        <v>112.92</v>
      </c>
      <c r="T3258" s="47">
        <f>ROUND(Table_Query_from_Mac10[[#This Row],[qty_to_ship]]*(1+Table_Query_from_Mac10[[#This Row],[VolumeIncreasebyType]]),0)</f>
        <v>4</v>
      </c>
      <c r="U3258" s="47">
        <f>Table_Query_from_Mac10[[#This Row],[qtytoShipFuture]]*Table_Query_from_Mac10[[#This Row],[Future-cost]]</f>
        <v>48.16</v>
      </c>
      <c r="V3258" s="47">
        <f>Table_Query_from_Mac10[[#This Row],[qtytoShipFuture]]-Table_Query_from_Mac10[[#This Row],[qty_to_ship]]</f>
        <v>0</v>
      </c>
      <c r="W3258" s="47">
        <f>Table_Query_from_Mac10[[#This Row],[UnitPriceFuture]]</f>
        <v>28.23</v>
      </c>
      <c r="X3258" s="47">
        <f>Table_Query_from_Mac10[[#This Row],[Unit Increase]]*Table_Query_from_Mac10[[#This Row],[UnitPriceFuture]]</f>
        <v>0</v>
      </c>
      <c r="Y3258" s="47">
        <f>Table_Query_from_Mac10[[#This Row],[Unit Increase]]*Table_Query_from_Mac10[[#This Row],[Future-cost]]</f>
        <v>0</v>
      </c>
      <c r="Z3258" s="47">
        <f>-(Table_Query_from_Mac10[[#This Row],[Incremental Sales]]+((Table_Query_from_Mac10[[#This Row],[Incremental Sales]]*-(SUM(Summary!$S$8:$S$9)))))*Summary!$S$18</f>
        <v>0</v>
      </c>
      <c r="AA3258" s="47">
        <f>IFERROR(Table_Query_from_Mac10[[#This Row],[Incremental Cost]]/Table_Query_from_Mac10[[#This Row],[Incremental Sales]],0)</f>
        <v>0</v>
      </c>
      <c r="AB3258" s="47">
        <f>IFERROR(Table_Query_from_Mac10[[#This Row],[TotalCostFuture]]/Table_Query_from_Mac10[[#This Row],[totalsalesFuture]],0)</f>
        <v>0.42649663478568894</v>
      </c>
      <c r="AN3258" s="30">
        <v>16</v>
      </c>
      <c r="AO3258">
        <f t="shared" si="100"/>
        <v>4</v>
      </c>
      <c r="AQ3258" s="30">
        <v>80.67</v>
      </c>
      <c r="AR3258">
        <f t="shared" si="101"/>
        <v>28.23</v>
      </c>
    </row>
    <row r="3259" spans="1:44" x14ac:dyDescent="0.25">
      <c r="A3259">
        <v>90335</v>
      </c>
      <c r="B3259">
        <v>1</v>
      </c>
      <c r="C3259" t="s">
        <v>53</v>
      </c>
      <c r="D3259" t="s">
        <v>80</v>
      </c>
      <c r="E3259">
        <v>16</v>
      </c>
      <c r="F3259">
        <v>12.77</v>
      </c>
      <c r="G3259">
        <v>31.2</v>
      </c>
      <c r="H3259" s="1">
        <v>44837</v>
      </c>
      <c r="I3259" s="20">
        <v>0</v>
      </c>
      <c r="J3259" s="47">
        <f>Table_Query_from_Mac10[[#This Row],[unit_price]]-(Table_Query_from_Mac10[[#This Row],[unit_price]]*(Table_Query_from_Mac10[[#This Row],[discount_pct]]/100))</f>
        <v>31.2</v>
      </c>
      <c r="K3259" s="47">
        <f>Table_Query_from_Mac10[[#This Row],[unit_cost]]</f>
        <v>12.77</v>
      </c>
      <c r="L3259" s="47">
        <f>Table_Query_from_Mac10[[#This Row],[Live-cost]]*(1+Table_Query_from_Mac10[[#This Row],[CogsIncreasebyTYPE]])</f>
        <v>12.77</v>
      </c>
      <c r="M3259" s="47">
        <f>Table_Query_from_Mac10[[#This Row],[Live-cost]]*Table_Query_from_Mac10[[#This Row],[qty_to_ship]]</f>
        <v>204.32</v>
      </c>
      <c r="N3259" s="47">
        <f>IF(Table_Query_from_Mac10[[#This Row],[item_no]]="KDA",-Table_Query_from_Mac10[[#This Row],[unit_price]],Table_Query_from_Mac10[[#This Row],[Net Unit]]*Table_Query_from_Mac10[[#This Row],[qty_to_ship]])</f>
        <v>499.2</v>
      </c>
      <c r="O3259" s="47">
        <f>SUMIFS(Summary!C:C,Summary!H:H,Table_Query_from_Mac10[[#This Row],[Juiceoc]])</f>
        <v>0</v>
      </c>
      <c r="P3259" s="47">
        <f>SUMIFS(Summary!D:D,Summary!H:H,Table_Query_from_Mac10[[#This Row],[Juiceoc]])</f>
        <v>0</v>
      </c>
      <c r="Q3259" s="47">
        <f>SUMIFS(Summary!E:E,Summary!H:H,Table_Query_from_Mac10[[#This Row],[Juiceoc]])</f>
        <v>0</v>
      </c>
      <c r="R3259" s="47">
        <f>Table_Query_from_Mac10[[#This Row],[Net Unit]]*(1+Table_Query_from_Mac10[[#This Row],[PriceIncreasebyType]])</f>
        <v>31.2</v>
      </c>
      <c r="S3259" s="47">
        <f>Table_Query_from_Mac10[[#This Row],[UnitPriceFuture]]*Table_Query_from_Mac10[[#This Row],[qtytoShipFuture]]</f>
        <v>499.2</v>
      </c>
      <c r="T3259" s="47">
        <f>ROUND(Table_Query_from_Mac10[[#This Row],[qty_to_ship]]*(1+Table_Query_from_Mac10[[#This Row],[VolumeIncreasebyType]]),0)</f>
        <v>16</v>
      </c>
      <c r="U3259" s="47">
        <f>Table_Query_from_Mac10[[#This Row],[qtytoShipFuture]]*Table_Query_from_Mac10[[#This Row],[Future-cost]]</f>
        <v>204.32</v>
      </c>
      <c r="V3259" s="47">
        <f>Table_Query_from_Mac10[[#This Row],[qtytoShipFuture]]-Table_Query_from_Mac10[[#This Row],[qty_to_ship]]</f>
        <v>0</v>
      </c>
      <c r="W3259" s="47">
        <f>Table_Query_from_Mac10[[#This Row],[UnitPriceFuture]]</f>
        <v>31.2</v>
      </c>
      <c r="X3259" s="47">
        <f>Table_Query_from_Mac10[[#This Row],[Unit Increase]]*Table_Query_from_Mac10[[#This Row],[UnitPriceFuture]]</f>
        <v>0</v>
      </c>
      <c r="Y3259" s="47">
        <f>Table_Query_from_Mac10[[#This Row],[Unit Increase]]*Table_Query_from_Mac10[[#This Row],[Future-cost]]</f>
        <v>0</v>
      </c>
      <c r="Z3259" s="47">
        <f>-(Table_Query_from_Mac10[[#This Row],[Incremental Sales]]+((Table_Query_from_Mac10[[#This Row],[Incremental Sales]]*-(SUM(Summary!$S$8:$S$9)))))*Summary!$S$18</f>
        <v>0</v>
      </c>
      <c r="AA3259" s="47">
        <f>IFERROR(Table_Query_from_Mac10[[#This Row],[Incremental Cost]]/Table_Query_from_Mac10[[#This Row],[Incremental Sales]],0)</f>
        <v>0</v>
      </c>
      <c r="AB3259" s="47">
        <f>IFERROR(Table_Query_from_Mac10[[#This Row],[TotalCostFuture]]/Table_Query_from_Mac10[[#This Row],[totalsalesFuture]],0)</f>
        <v>0.40929487179487178</v>
      </c>
      <c r="AN3259" s="31">
        <v>64</v>
      </c>
      <c r="AO3259">
        <f t="shared" si="100"/>
        <v>16</v>
      </c>
      <c r="AQ3259" s="31">
        <v>89.13</v>
      </c>
      <c r="AR3259">
        <f t="shared" si="101"/>
        <v>31.2</v>
      </c>
    </row>
    <row r="3260" spans="1:44" x14ac:dyDescent="0.25">
      <c r="A3260">
        <v>90335</v>
      </c>
      <c r="B3260">
        <v>2</v>
      </c>
      <c r="C3260" t="s">
        <v>53</v>
      </c>
      <c r="D3260" t="s">
        <v>80</v>
      </c>
      <c r="E3260">
        <v>24</v>
      </c>
      <c r="F3260">
        <v>11.16</v>
      </c>
      <c r="G3260">
        <v>25.9</v>
      </c>
      <c r="H3260" s="1">
        <v>44837</v>
      </c>
      <c r="I3260" s="20">
        <v>0</v>
      </c>
      <c r="J3260" s="47">
        <f>Table_Query_from_Mac10[[#This Row],[unit_price]]-(Table_Query_from_Mac10[[#This Row],[unit_price]]*(Table_Query_from_Mac10[[#This Row],[discount_pct]]/100))</f>
        <v>25.9</v>
      </c>
      <c r="K3260" s="47">
        <f>Table_Query_from_Mac10[[#This Row],[unit_cost]]</f>
        <v>11.16</v>
      </c>
      <c r="L3260" s="47">
        <f>Table_Query_from_Mac10[[#This Row],[Live-cost]]*(1+Table_Query_from_Mac10[[#This Row],[CogsIncreasebyTYPE]])</f>
        <v>11.16</v>
      </c>
      <c r="M3260" s="47">
        <f>Table_Query_from_Mac10[[#This Row],[Live-cost]]*Table_Query_from_Mac10[[#This Row],[qty_to_ship]]</f>
        <v>267.84000000000003</v>
      </c>
      <c r="N3260" s="47">
        <f>IF(Table_Query_from_Mac10[[#This Row],[item_no]]="KDA",-Table_Query_from_Mac10[[#This Row],[unit_price]],Table_Query_from_Mac10[[#This Row],[Net Unit]]*Table_Query_from_Mac10[[#This Row],[qty_to_ship]])</f>
        <v>621.59999999999991</v>
      </c>
      <c r="O3260" s="47">
        <f>SUMIFS(Summary!C:C,Summary!H:H,Table_Query_from_Mac10[[#This Row],[Juiceoc]])</f>
        <v>0</v>
      </c>
      <c r="P3260" s="47">
        <f>SUMIFS(Summary!D:D,Summary!H:H,Table_Query_from_Mac10[[#This Row],[Juiceoc]])</f>
        <v>0</v>
      </c>
      <c r="Q3260" s="47">
        <f>SUMIFS(Summary!E:E,Summary!H:H,Table_Query_from_Mac10[[#This Row],[Juiceoc]])</f>
        <v>0</v>
      </c>
      <c r="R3260" s="47">
        <f>Table_Query_from_Mac10[[#This Row],[Net Unit]]*(1+Table_Query_from_Mac10[[#This Row],[PriceIncreasebyType]])</f>
        <v>25.9</v>
      </c>
      <c r="S3260" s="47">
        <f>Table_Query_from_Mac10[[#This Row],[UnitPriceFuture]]*Table_Query_from_Mac10[[#This Row],[qtytoShipFuture]]</f>
        <v>621.59999999999991</v>
      </c>
      <c r="T3260" s="47">
        <f>ROUND(Table_Query_from_Mac10[[#This Row],[qty_to_ship]]*(1+Table_Query_from_Mac10[[#This Row],[VolumeIncreasebyType]]),0)</f>
        <v>24</v>
      </c>
      <c r="U3260" s="47">
        <f>Table_Query_from_Mac10[[#This Row],[qtytoShipFuture]]*Table_Query_from_Mac10[[#This Row],[Future-cost]]</f>
        <v>267.84000000000003</v>
      </c>
      <c r="V3260" s="47">
        <f>Table_Query_from_Mac10[[#This Row],[qtytoShipFuture]]-Table_Query_from_Mac10[[#This Row],[qty_to_ship]]</f>
        <v>0</v>
      </c>
      <c r="W3260" s="47">
        <f>Table_Query_from_Mac10[[#This Row],[UnitPriceFuture]]</f>
        <v>25.9</v>
      </c>
      <c r="X3260" s="47">
        <f>Table_Query_from_Mac10[[#This Row],[Unit Increase]]*Table_Query_from_Mac10[[#This Row],[UnitPriceFuture]]</f>
        <v>0</v>
      </c>
      <c r="Y3260" s="47">
        <f>Table_Query_from_Mac10[[#This Row],[Unit Increase]]*Table_Query_from_Mac10[[#This Row],[Future-cost]]</f>
        <v>0</v>
      </c>
      <c r="Z3260" s="47">
        <f>-(Table_Query_from_Mac10[[#This Row],[Incremental Sales]]+((Table_Query_from_Mac10[[#This Row],[Incremental Sales]]*-(SUM(Summary!$S$8:$S$9)))))*Summary!$S$18</f>
        <v>0</v>
      </c>
      <c r="AA3260" s="47">
        <f>IFERROR(Table_Query_from_Mac10[[#This Row],[Incremental Cost]]/Table_Query_from_Mac10[[#This Row],[Incremental Sales]],0)</f>
        <v>0</v>
      </c>
      <c r="AB3260" s="47">
        <f>IFERROR(Table_Query_from_Mac10[[#This Row],[TotalCostFuture]]/Table_Query_from_Mac10[[#This Row],[totalsalesFuture]],0)</f>
        <v>0.43088803088803102</v>
      </c>
      <c r="AN3260" s="30">
        <v>96</v>
      </c>
      <c r="AO3260">
        <f t="shared" si="100"/>
        <v>24</v>
      </c>
      <c r="AQ3260" s="30">
        <v>73.989999999999995</v>
      </c>
      <c r="AR3260">
        <f t="shared" si="101"/>
        <v>25.9</v>
      </c>
    </row>
    <row r="3261" spans="1:44" x14ac:dyDescent="0.25">
      <c r="A3261">
        <v>90335</v>
      </c>
      <c r="B3261">
        <v>3</v>
      </c>
      <c r="C3261" t="s">
        <v>53</v>
      </c>
      <c r="D3261" t="s">
        <v>80</v>
      </c>
      <c r="E3261">
        <v>27</v>
      </c>
      <c r="F3261">
        <v>9.77</v>
      </c>
      <c r="G3261">
        <v>22.47</v>
      </c>
      <c r="H3261" s="1">
        <v>44837</v>
      </c>
      <c r="I3261" s="20">
        <v>0</v>
      </c>
      <c r="J3261" s="47">
        <f>Table_Query_from_Mac10[[#This Row],[unit_price]]-(Table_Query_from_Mac10[[#This Row],[unit_price]]*(Table_Query_from_Mac10[[#This Row],[discount_pct]]/100))</f>
        <v>22.47</v>
      </c>
      <c r="K3261" s="47">
        <f>Table_Query_from_Mac10[[#This Row],[unit_cost]]</f>
        <v>9.77</v>
      </c>
      <c r="L3261" s="47">
        <f>Table_Query_from_Mac10[[#This Row],[Live-cost]]*(1+Table_Query_from_Mac10[[#This Row],[CogsIncreasebyTYPE]])</f>
        <v>9.77</v>
      </c>
      <c r="M3261" s="47">
        <f>Table_Query_from_Mac10[[#This Row],[Live-cost]]*Table_Query_from_Mac10[[#This Row],[qty_to_ship]]</f>
        <v>263.78999999999996</v>
      </c>
      <c r="N3261" s="47">
        <f>IF(Table_Query_from_Mac10[[#This Row],[item_no]]="KDA",-Table_Query_from_Mac10[[#This Row],[unit_price]],Table_Query_from_Mac10[[#This Row],[Net Unit]]*Table_Query_from_Mac10[[#This Row],[qty_to_ship]])</f>
        <v>606.68999999999994</v>
      </c>
      <c r="O3261" s="47">
        <f>SUMIFS(Summary!C:C,Summary!H:H,Table_Query_from_Mac10[[#This Row],[Juiceoc]])</f>
        <v>0</v>
      </c>
      <c r="P3261" s="47">
        <f>SUMIFS(Summary!D:D,Summary!H:H,Table_Query_from_Mac10[[#This Row],[Juiceoc]])</f>
        <v>0</v>
      </c>
      <c r="Q3261" s="47">
        <f>SUMIFS(Summary!E:E,Summary!H:H,Table_Query_from_Mac10[[#This Row],[Juiceoc]])</f>
        <v>0</v>
      </c>
      <c r="R3261" s="47">
        <f>Table_Query_from_Mac10[[#This Row],[Net Unit]]*(1+Table_Query_from_Mac10[[#This Row],[PriceIncreasebyType]])</f>
        <v>22.47</v>
      </c>
      <c r="S3261" s="47">
        <f>Table_Query_from_Mac10[[#This Row],[UnitPriceFuture]]*Table_Query_from_Mac10[[#This Row],[qtytoShipFuture]]</f>
        <v>606.68999999999994</v>
      </c>
      <c r="T3261" s="47">
        <f>ROUND(Table_Query_from_Mac10[[#This Row],[qty_to_ship]]*(1+Table_Query_from_Mac10[[#This Row],[VolumeIncreasebyType]]),0)</f>
        <v>27</v>
      </c>
      <c r="U3261" s="47">
        <f>Table_Query_from_Mac10[[#This Row],[qtytoShipFuture]]*Table_Query_from_Mac10[[#This Row],[Future-cost]]</f>
        <v>263.78999999999996</v>
      </c>
      <c r="V3261" s="47">
        <f>Table_Query_from_Mac10[[#This Row],[qtytoShipFuture]]-Table_Query_from_Mac10[[#This Row],[qty_to_ship]]</f>
        <v>0</v>
      </c>
      <c r="W3261" s="47">
        <f>Table_Query_from_Mac10[[#This Row],[UnitPriceFuture]]</f>
        <v>22.47</v>
      </c>
      <c r="X3261" s="47">
        <f>Table_Query_from_Mac10[[#This Row],[Unit Increase]]*Table_Query_from_Mac10[[#This Row],[UnitPriceFuture]]</f>
        <v>0</v>
      </c>
      <c r="Y3261" s="47">
        <f>Table_Query_from_Mac10[[#This Row],[Unit Increase]]*Table_Query_from_Mac10[[#This Row],[Future-cost]]</f>
        <v>0</v>
      </c>
      <c r="Z3261" s="47">
        <f>-(Table_Query_from_Mac10[[#This Row],[Incremental Sales]]+((Table_Query_from_Mac10[[#This Row],[Incremental Sales]]*-(SUM(Summary!$S$8:$S$9)))))*Summary!$S$18</f>
        <v>0</v>
      </c>
      <c r="AA3261" s="47">
        <f>IFERROR(Table_Query_from_Mac10[[#This Row],[Incremental Cost]]/Table_Query_from_Mac10[[#This Row],[Incremental Sales]],0)</f>
        <v>0</v>
      </c>
      <c r="AB3261" s="47">
        <f>IFERROR(Table_Query_from_Mac10[[#This Row],[TotalCostFuture]]/Table_Query_from_Mac10[[#This Row],[totalsalesFuture]],0)</f>
        <v>0.43480195816644412</v>
      </c>
      <c r="AN3261" s="31">
        <v>108</v>
      </c>
      <c r="AO3261">
        <f t="shared" si="100"/>
        <v>27</v>
      </c>
      <c r="AQ3261" s="31">
        <v>64.19</v>
      </c>
      <c r="AR3261">
        <f t="shared" si="101"/>
        <v>22.47</v>
      </c>
    </row>
    <row r="3262" spans="1:44" x14ac:dyDescent="0.25">
      <c r="A3262">
        <v>90335</v>
      </c>
      <c r="B3262">
        <v>4</v>
      </c>
      <c r="C3262" t="s">
        <v>53</v>
      </c>
      <c r="D3262" t="s">
        <v>80</v>
      </c>
      <c r="E3262">
        <v>36</v>
      </c>
      <c r="F3262">
        <v>8.3699999999999992</v>
      </c>
      <c r="G3262">
        <v>18.260000000000002</v>
      </c>
      <c r="H3262" s="1">
        <v>44837</v>
      </c>
      <c r="I3262" s="20">
        <v>0</v>
      </c>
      <c r="J3262" s="47">
        <f>Table_Query_from_Mac10[[#This Row],[unit_price]]-(Table_Query_from_Mac10[[#This Row],[unit_price]]*(Table_Query_from_Mac10[[#This Row],[discount_pct]]/100))</f>
        <v>18.260000000000002</v>
      </c>
      <c r="K3262" s="47">
        <f>Table_Query_from_Mac10[[#This Row],[unit_cost]]</f>
        <v>8.3699999999999992</v>
      </c>
      <c r="L3262" s="47">
        <f>Table_Query_from_Mac10[[#This Row],[Live-cost]]*(1+Table_Query_from_Mac10[[#This Row],[CogsIncreasebyTYPE]])</f>
        <v>8.3699999999999992</v>
      </c>
      <c r="M3262" s="47">
        <f>Table_Query_from_Mac10[[#This Row],[Live-cost]]*Table_Query_from_Mac10[[#This Row],[qty_to_ship]]</f>
        <v>301.32</v>
      </c>
      <c r="N3262" s="47">
        <f>IF(Table_Query_from_Mac10[[#This Row],[item_no]]="KDA",-Table_Query_from_Mac10[[#This Row],[unit_price]],Table_Query_from_Mac10[[#This Row],[Net Unit]]*Table_Query_from_Mac10[[#This Row],[qty_to_ship]])</f>
        <v>657.36</v>
      </c>
      <c r="O3262" s="47">
        <f>SUMIFS(Summary!C:C,Summary!H:H,Table_Query_from_Mac10[[#This Row],[Juiceoc]])</f>
        <v>0</v>
      </c>
      <c r="P3262" s="47">
        <f>SUMIFS(Summary!D:D,Summary!H:H,Table_Query_from_Mac10[[#This Row],[Juiceoc]])</f>
        <v>0</v>
      </c>
      <c r="Q3262" s="47">
        <f>SUMIFS(Summary!E:E,Summary!H:H,Table_Query_from_Mac10[[#This Row],[Juiceoc]])</f>
        <v>0</v>
      </c>
      <c r="R3262" s="47">
        <f>Table_Query_from_Mac10[[#This Row],[Net Unit]]*(1+Table_Query_from_Mac10[[#This Row],[PriceIncreasebyType]])</f>
        <v>18.260000000000002</v>
      </c>
      <c r="S3262" s="47">
        <f>Table_Query_from_Mac10[[#This Row],[UnitPriceFuture]]*Table_Query_from_Mac10[[#This Row],[qtytoShipFuture]]</f>
        <v>657.36</v>
      </c>
      <c r="T3262" s="47">
        <f>ROUND(Table_Query_from_Mac10[[#This Row],[qty_to_ship]]*(1+Table_Query_from_Mac10[[#This Row],[VolumeIncreasebyType]]),0)</f>
        <v>36</v>
      </c>
      <c r="U3262" s="47">
        <f>Table_Query_from_Mac10[[#This Row],[qtytoShipFuture]]*Table_Query_from_Mac10[[#This Row],[Future-cost]]</f>
        <v>301.32</v>
      </c>
      <c r="V3262" s="47">
        <f>Table_Query_from_Mac10[[#This Row],[qtytoShipFuture]]-Table_Query_from_Mac10[[#This Row],[qty_to_ship]]</f>
        <v>0</v>
      </c>
      <c r="W3262" s="47">
        <f>Table_Query_from_Mac10[[#This Row],[UnitPriceFuture]]</f>
        <v>18.260000000000002</v>
      </c>
      <c r="X3262" s="47">
        <f>Table_Query_from_Mac10[[#This Row],[Unit Increase]]*Table_Query_from_Mac10[[#This Row],[UnitPriceFuture]]</f>
        <v>0</v>
      </c>
      <c r="Y3262" s="47">
        <f>Table_Query_from_Mac10[[#This Row],[Unit Increase]]*Table_Query_from_Mac10[[#This Row],[Future-cost]]</f>
        <v>0</v>
      </c>
      <c r="Z3262" s="47">
        <f>-(Table_Query_from_Mac10[[#This Row],[Incremental Sales]]+((Table_Query_from_Mac10[[#This Row],[Incremental Sales]]*-(SUM(Summary!$S$8:$S$9)))))*Summary!$S$18</f>
        <v>0</v>
      </c>
      <c r="AA3262" s="47">
        <f>IFERROR(Table_Query_from_Mac10[[#This Row],[Incremental Cost]]/Table_Query_from_Mac10[[#This Row],[Incremental Sales]],0)</f>
        <v>0</v>
      </c>
      <c r="AB3262" s="47">
        <f>IFERROR(Table_Query_from_Mac10[[#This Row],[TotalCostFuture]]/Table_Query_from_Mac10[[#This Row],[totalsalesFuture]],0)</f>
        <v>0.45837897042716319</v>
      </c>
      <c r="AN3262" s="30">
        <v>144</v>
      </c>
      <c r="AO3262">
        <f t="shared" si="100"/>
        <v>36</v>
      </c>
      <c r="AQ3262" s="30">
        <v>52.18</v>
      </c>
      <c r="AR3262">
        <f t="shared" si="101"/>
        <v>18.260000000000002</v>
      </c>
    </row>
    <row r="3263" spans="1:44" x14ac:dyDescent="0.25">
      <c r="A3263">
        <v>90256</v>
      </c>
      <c r="B3263">
        <v>3</v>
      </c>
      <c r="C3263" t="s">
        <v>86</v>
      </c>
      <c r="D3263" t="s">
        <v>79</v>
      </c>
      <c r="E3263">
        <v>4</v>
      </c>
      <c r="F3263">
        <v>13.1</v>
      </c>
      <c r="G3263">
        <v>31.58</v>
      </c>
      <c r="H3263" s="1">
        <v>44854</v>
      </c>
      <c r="I3263" s="20">
        <v>0</v>
      </c>
      <c r="J3263" s="47">
        <f>Table_Query_from_Mac10[[#This Row],[unit_price]]-(Table_Query_from_Mac10[[#This Row],[unit_price]]*(Table_Query_from_Mac10[[#This Row],[discount_pct]]/100))</f>
        <v>31.58</v>
      </c>
      <c r="K3263" s="47">
        <f>Table_Query_from_Mac10[[#This Row],[unit_cost]]</f>
        <v>13.1</v>
      </c>
      <c r="L3263" s="47">
        <f>Table_Query_from_Mac10[[#This Row],[Live-cost]]*(1+Table_Query_from_Mac10[[#This Row],[CogsIncreasebyTYPE]])</f>
        <v>13.1</v>
      </c>
      <c r="M3263" s="47">
        <f>Table_Query_from_Mac10[[#This Row],[Live-cost]]*Table_Query_from_Mac10[[#This Row],[qty_to_ship]]</f>
        <v>52.4</v>
      </c>
      <c r="N3263" s="47">
        <f>IF(Table_Query_from_Mac10[[#This Row],[item_no]]="KDA",-Table_Query_from_Mac10[[#This Row],[unit_price]],Table_Query_from_Mac10[[#This Row],[Net Unit]]*Table_Query_from_Mac10[[#This Row],[qty_to_ship]])</f>
        <v>126.32</v>
      </c>
      <c r="O3263" s="47">
        <f>SUMIFS(Summary!C:C,Summary!H:H,Table_Query_from_Mac10[[#This Row],[Juiceoc]])</f>
        <v>0</v>
      </c>
      <c r="P3263" s="47">
        <f>SUMIFS(Summary!D:D,Summary!H:H,Table_Query_from_Mac10[[#This Row],[Juiceoc]])</f>
        <v>0</v>
      </c>
      <c r="Q3263" s="47">
        <f>SUMIFS(Summary!E:E,Summary!H:H,Table_Query_from_Mac10[[#This Row],[Juiceoc]])</f>
        <v>0</v>
      </c>
      <c r="R3263" s="47">
        <f>Table_Query_from_Mac10[[#This Row],[Net Unit]]*(1+Table_Query_from_Mac10[[#This Row],[PriceIncreasebyType]])</f>
        <v>31.58</v>
      </c>
      <c r="S3263" s="47">
        <f>Table_Query_from_Mac10[[#This Row],[UnitPriceFuture]]*Table_Query_from_Mac10[[#This Row],[qtytoShipFuture]]</f>
        <v>126.32</v>
      </c>
      <c r="T3263" s="47">
        <f>ROUND(Table_Query_from_Mac10[[#This Row],[qty_to_ship]]*(1+Table_Query_from_Mac10[[#This Row],[VolumeIncreasebyType]]),0)</f>
        <v>4</v>
      </c>
      <c r="U3263" s="47">
        <f>Table_Query_from_Mac10[[#This Row],[qtytoShipFuture]]*Table_Query_from_Mac10[[#This Row],[Future-cost]]</f>
        <v>52.4</v>
      </c>
      <c r="V3263" s="47">
        <f>Table_Query_from_Mac10[[#This Row],[qtytoShipFuture]]-Table_Query_from_Mac10[[#This Row],[qty_to_ship]]</f>
        <v>0</v>
      </c>
      <c r="W3263" s="47">
        <f>Table_Query_from_Mac10[[#This Row],[UnitPriceFuture]]</f>
        <v>31.58</v>
      </c>
      <c r="X3263" s="47">
        <f>Table_Query_from_Mac10[[#This Row],[Unit Increase]]*Table_Query_from_Mac10[[#This Row],[UnitPriceFuture]]</f>
        <v>0</v>
      </c>
      <c r="Y3263" s="47">
        <f>Table_Query_from_Mac10[[#This Row],[Unit Increase]]*Table_Query_from_Mac10[[#This Row],[Future-cost]]</f>
        <v>0</v>
      </c>
      <c r="Z3263" s="47">
        <f>-(Table_Query_from_Mac10[[#This Row],[Incremental Sales]]+((Table_Query_from_Mac10[[#This Row],[Incremental Sales]]*-(SUM(Summary!$S$8:$S$9)))))*Summary!$S$18</f>
        <v>0</v>
      </c>
      <c r="AA3263" s="47">
        <f>IFERROR(Table_Query_from_Mac10[[#This Row],[Incremental Cost]]/Table_Query_from_Mac10[[#This Row],[Incremental Sales]],0)</f>
        <v>0</v>
      </c>
      <c r="AB3263" s="47">
        <f>IFERROR(Table_Query_from_Mac10[[#This Row],[TotalCostFuture]]/Table_Query_from_Mac10[[#This Row],[totalsalesFuture]],0)</f>
        <v>0.41481950601646611</v>
      </c>
      <c r="AN3263" s="31">
        <v>16</v>
      </c>
      <c r="AO3263">
        <f t="shared" si="100"/>
        <v>4</v>
      </c>
      <c r="AQ3263" s="31">
        <v>90.23</v>
      </c>
      <c r="AR3263">
        <f t="shared" si="101"/>
        <v>31.58</v>
      </c>
    </row>
    <row r="3264" spans="1:44" x14ac:dyDescent="0.25">
      <c r="A3264">
        <v>90256</v>
      </c>
      <c r="B3264">
        <v>4</v>
      </c>
      <c r="C3264" t="s">
        <v>86</v>
      </c>
      <c r="D3264" t="s">
        <v>79</v>
      </c>
      <c r="E3264">
        <v>4</v>
      </c>
      <c r="F3264">
        <v>15.07</v>
      </c>
      <c r="G3264">
        <v>37.46</v>
      </c>
      <c r="H3264" s="1">
        <v>44854</v>
      </c>
      <c r="I3264" s="20">
        <v>0</v>
      </c>
      <c r="J3264" s="47">
        <f>Table_Query_from_Mac10[[#This Row],[unit_price]]-(Table_Query_from_Mac10[[#This Row],[unit_price]]*(Table_Query_from_Mac10[[#This Row],[discount_pct]]/100))</f>
        <v>37.46</v>
      </c>
      <c r="K3264" s="47">
        <f>Table_Query_from_Mac10[[#This Row],[unit_cost]]</f>
        <v>15.07</v>
      </c>
      <c r="L3264" s="47">
        <f>Table_Query_from_Mac10[[#This Row],[Live-cost]]*(1+Table_Query_from_Mac10[[#This Row],[CogsIncreasebyTYPE]])</f>
        <v>15.07</v>
      </c>
      <c r="M3264" s="47">
        <f>Table_Query_from_Mac10[[#This Row],[Live-cost]]*Table_Query_from_Mac10[[#This Row],[qty_to_ship]]</f>
        <v>60.28</v>
      </c>
      <c r="N3264" s="47">
        <f>IF(Table_Query_from_Mac10[[#This Row],[item_no]]="KDA",-Table_Query_from_Mac10[[#This Row],[unit_price]],Table_Query_from_Mac10[[#This Row],[Net Unit]]*Table_Query_from_Mac10[[#This Row],[qty_to_ship]])</f>
        <v>149.84</v>
      </c>
      <c r="O3264" s="47">
        <f>SUMIFS(Summary!C:C,Summary!H:H,Table_Query_from_Mac10[[#This Row],[Juiceoc]])</f>
        <v>0</v>
      </c>
      <c r="P3264" s="47">
        <f>SUMIFS(Summary!D:D,Summary!H:H,Table_Query_from_Mac10[[#This Row],[Juiceoc]])</f>
        <v>0</v>
      </c>
      <c r="Q3264" s="47">
        <f>SUMIFS(Summary!E:E,Summary!H:H,Table_Query_from_Mac10[[#This Row],[Juiceoc]])</f>
        <v>0</v>
      </c>
      <c r="R3264" s="47">
        <f>Table_Query_from_Mac10[[#This Row],[Net Unit]]*(1+Table_Query_from_Mac10[[#This Row],[PriceIncreasebyType]])</f>
        <v>37.46</v>
      </c>
      <c r="S3264" s="47">
        <f>Table_Query_from_Mac10[[#This Row],[UnitPriceFuture]]*Table_Query_from_Mac10[[#This Row],[qtytoShipFuture]]</f>
        <v>149.84</v>
      </c>
      <c r="T3264" s="47">
        <f>ROUND(Table_Query_from_Mac10[[#This Row],[qty_to_ship]]*(1+Table_Query_from_Mac10[[#This Row],[VolumeIncreasebyType]]),0)</f>
        <v>4</v>
      </c>
      <c r="U3264" s="47">
        <f>Table_Query_from_Mac10[[#This Row],[qtytoShipFuture]]*Table_Query_from_Mac10[[#This Row],[Future-cost]]</f>
        <v>60.28</v>
      </c>
      <c r="V3264" s="47">
        <f>Table_Query_from_Mac10[[#This Row],[qtytoShipFuture]]-Table_Query_from_Mac10[[#This Row],[qty_to_ship]]</f>
        <v>0</v>
      </c>
      <c r="W3264" s="47">
        <f>Table_Query_from_Mac10[[#This Row],[UnitPriceFuture]]</f>
        <v>37.46</v>
      </c>
      <c r="X3264" s="47">
        <f>Table_Query_from_Mac10[[#This Row],[Unit Increase]]*Table_Query_from_Mac10[[#This Row],[UnitPriceFuture]]</f>
        <v>0</v>
      </c>
      <c r="Y3264" s="47">
        <f>Table_Query_from_Mac10[[#This Row],[Unit Increase]]*Table_Query_from_Mac10[[#This Row],[Future-cost]]</f>
        <v>0</v>
      </c>
      <c r="Z3264" s="47">
        <f>-(Table_Query_from_Mac10[[#This Row],[Incremental Sales]]+((Table_Query_from_Mac10[[#This Row],[Incremental Sales]]*-(SUM(Summary!$S$8:$S$9)))))*Summary!$S$18</f>
        <v>0</v>
      </c>
      <c r="AA3264" s="47">
        <f>IFERROR(Table_Query_from_Mac10[[#This Row],[Incremental Cost]]/Table_Query_from_Mac10[[#This Row],[Incremental Sales]],0)</f>
        <v>0</v>
      </c>
      <c r="AB3264" s="47">
        <f>IFERROR(Table_Query_from_Mac10[[#This Row],[TotalCostFuture]]/Table_Query_from_Mac10[[#This Row],[totalsalesFuture]],0)</f>
        <v>0.4022957821676455</v>
      </c>
      <c r="AN3264" s="30">
        <v>16</v>
      </c>
      <c r="AO3264">
        <f t="shared" si="100"/>
        <v>4</v>
      </c>
      <c r="AQ3264" s="30">
        <v>107.04</v>
      </c>
      <c r="AR3264">
        <f t="shared" si="101"/>
        <v>37.46</v>
      </c>
    </row>
    <row r="3265" spans="1:44" x14ac:dyDescent="0.25">
      <c r="A3265">
        <v>90256</v>
      </c>
      <c r="B3265">
        <v>5</v>
      </c>
      <c r="C3265" t="s">
        <v>86</v>
      </c>
      <c r="D3265" t="s">
        <v>79</v>
      </c>
      <c r="E3265">
        <v>25</v>
      </c>
      <c r="F3265">
        <v>5.56</v>
      </c>
      <c r="G3265">
        <v>11.76</v>
      </c>
      <c r="H3265" s="1">
        <v>44854</v>
      </c>
      <c r="I3265" s="20">
        <v>0</v>
      </c>
      <c r="J3265" s="47">
        <f>Table_Query_from_Mac10[[#This Row],[unit_price]]-(Table_Query_from_Mac10[[#This Row],[unit_price]]*(Table_Query_from_Mac10[[#This Row],[discount_pct]]/100))</f>
        <v>11.76</v>
      </c>
      <c r="K3265" s="47">
        <f>Table_Query_from_Mac10[[#This Row],[unit_cost]]</f>
        <v>5.56</v>
      </c>
      <c r="L3265" s="47">
        <f>Table_Query_from_Mac10[[#This Row],[Live-cost]]*(1+Table_Query_from_Mac10[[#This Row],[CogsIncreasebyTYPE]])</f>
        <v>5.56</v>
      </c>
      <c r="M3265" s="47">
        <f>Table_Query_from_Mac10[[#This Row],[Live-cost]]*Table_Query_from_Mac10[[#This Row],[qty_to_ship]]</f>
        <v>139</v>
      </c>
      <c r="N3265" s="47">
        <f>IF(Table_Query_from_Mac10[[#This Row],[item_no]]="KDA",-Table_Query_from_Mac10[[#This Row],[unit_price]],Table_Query_from_Mac10[[#This Row],[Net Unit]]*Table_Query_from_Mac10[[#This Row],[qty_to_ship]])</f>
        <v>294</v>
      </c>
      <c r="O3265" s="47">
        <f>SUMIFS(Summary!C:C,Summary!H:H,Table_Query_from_Mac10[[#This Row],[Juiceoc]])</f>
        <v>0</v>
      </c>
      <c r="P3265" s="47">
        <f>SUMIFS(Summary!D:D,Summary!H:H,Table_Query_from_Mac10[[#This Row],[Juiceoc]])</f>
        <v>0</v>
      </c>
      <c r="Q3265" s="47">
        <f>SUMIFS(Summary!E:E,Summary!H:H,Table_Query_from_Mac10[[#This Row],[Juiceoc]])</f>
        <v>0</v>
      </c>
      <c r="R3265" s="47">
        <f>Table_Query_from_Mac10[[#This Row],[Net Unit]]*(1+Table_Query_from_Mac10[[#This Row],[PriceIncreasebyType]])</f>
        <v>11.76</v>
      </c>
      <c r="S3265" s="47">
        <f>Table_Query_from_Mac10[[#This Row],[UnitPriceFuture]]*Table_Query_from_Mac10[[#This Row],[qtytoShipFuture]]</f>
        <v>294</v>
      </c>
      <c r="T3265" s="47">
        <f>ROUND(Table_Query_from_Mac10[[#This Row],[qty_to_ship]]*(1+Table_Query_from_Mac10[[#This Row],[VolumeIncreasebyType]]),0)</f>
        <v>25</v>
      </c>
      <c r="U3265" s="47">
        <f>Table_Query_from_Mac10[[#This Row],[qtytoShipFuture]]*Table_Query_from_Mac10[[#This Row],[Future-cost]]</f>
        <v>139</v>
      </c>
      <c r="V3265" s="47">
        <f>Table_Query_from_Mac10[[#This Row],[qtytoShipFuture]]-Table_Query_from_Mac10[[#This Row],[qty_to_ship]]</f>
        <v>0</v>
      </c>
      <c r="W3265" s="47">
        <f>Table_Query_from_Mac10[[#This Row],[UnitPriceFuture]]</f>
        <v>11.76</v>
      </c>
      <c r="X3265" s="47">
        <f>Table_Query_from_Mac10[[#This Row],[Unit Increase]]*Table_Query_from_Mac10[[#This Row],[UnitPriceFuture]]</f>
        <v>0</v>
      </c>
      <c r="Y3265" s="47">
        <f>Table_Query_from_Mac10[[#This Row],[Unit Increase]]*Table_Query_from_Mac10[[#This Row],[Future-cost]]</f>
        <v>0</v>
      </c>
      <c r="Z3265" s="47">
        <f>-(Table_Query_from_Mac10[[#This Row],[Incremental Sales]]+((Table_Query_from_Mac10[[#This Row],[Incremental Sales]]*-(SUM(Summary!$S$8:$S$9)))))*Summary!$S$18</f>
        <v>0</v>
      </c>
      <c r="AA3265" s="47">
        <f>IFERROR(Table_Query_from_Mac10[[#This Row],[Incremental Cost]]/Table_Query_from_Mac10[[#This Row],[Incremental Sales]],0)</f>
        <v>0</v>
      </c>
      <c r="AB3265" s="47">
        <f>IFERROR(Table_Query_from_Mac10[[#This Row],[TotalCostFuture]]/Table_Query_from_Mac10[[#This Row],[totalsalesFuture]],0)</f>
        <v>0.47278911564625853</v>
      </c>
      <c r="AN3265" s="31">
        <v>100</v>
      </c>
      <c r="AO3265">
        <f t="shared" si="100"/>
        <v>25</v>
      </c>
      <c r="AQ3265" s="31">
        <v>33.590000000000003</v>
      </c>
      <c r="AR3265">
        <f t="shared" si="101"/>
        <v>11.76</v>
      </c>
    </row>
    <row r="3266" spans="1:44" x14ac:dyDescent="0.25">
      <c r="A3266">
        <v>90256</v>
      </c>
      <c r="B3266">
        <v>6</v>
      </c>
      <c r="C3266" t="s">
        <v>86</v>
      </c>
      <c r="D3266" t="s">
        <v>79</v>
      </c>
      <c r="E3266">
        <v>20</v>
      </c>
      <c r="F3266">
        <v>5.99</v>
      </c>
      <c r="G3266">
        <v>12.31</v>
      </c>
      <c r="H3266" s="1">
        <v>44854</v>
      </c>
      <c r="I3266" s="20">
        <v>0</v>
      </c>
      <c r="J3266" s="47">
        <f>Table_Query_from_Mac10[[#This Row],[unit_price]]-(Table_Query_from_Mac10[[#This Row],[unit_price]]*(Table_Query_from_Mac10[[#This Row],[discount_pct]]/100))</f>
        <v>12.31</v>
      </c>
      <c r="K3266" s="47">
        <f>Table_Query_from_Mac10[[#This Row],[unit_cost]]</f>
        <v>5.99</v>
      </c>
      <c r="L3266" s="47">
        <f>Table_Query_from_Mac10[[#This Row],[Live-cost]]*(1+Table_Query_from_Mac10[[#This Row],[CogsIncreasebyTYPE]])</f>
        <v>5.99</v>
      </c>
      <c r="M3266" s="47">
        <f>Table_Query_from_Mac10[[#This Row],[Live-cost]]*Table_Query_from_Mac10[[#This Row],[qty_to_ship]]</f>
        <v>119.80000000000001</v>
      </c>
      <c r="N3266" s="47">
        <f>IF(Table_Query_from_Mac10[[#This Row],[item_no]]="KDA",-Table_Query_from_Mac10[[#This Row],[unit_price]],Table_Query_from_Mac10[[#This Row],[Net Unit]]*Table_Query_from_Mac10[[#This Row],[qty_to_ship]])</f>
        <v>246.20000000000002</v>
      </c>
      <c r="O3266" s="47">
        <f>SUMIFS(Summary!C:C,Summary!H:H,Table_Query_from_Mac10[[#This Row],[Juiceoc]])</f>
        <v>0</v>
      </c>
      <c r="P3266" s="47">
        <f>SUMIFS(Summary!D:D,Summary!H:H,Table_Query_from_Mac10[[#This Row],[Juiceoc]])</f>
        <v>0</v>
      </c>
      <c r="Q3266" s="47">
        <f>SUMIFS(Summary!E:E,Summary!H:H,Table_Query_from_Mac10[[#This Row],[Juiceoc]])</f>
        <v>0</v>
      </c>
      <c r="R3266" s="47">
        <f>Table_Query_from_Mac10[[#This Row],[Net Unit]]*(1+Table_Query_from_Mac10[[#This Row],[PriceIncreasebyType]])</f>
        <v>12.31</v>
      </c>
      <c r="S3266" s="47">
        <f>Table_Query_from_Mac10[[#This Row],[UnitPriceFuture]]*Table_Query_from_Mac10[[#This Row],[qtytoShipFuture]]</f>
        <v>246.20000000000002</v>
      </c>
      <c r="T3266" s="47">
        <f>ROUND(Table_Query_from_Mac10[[#This Row],[qty_to_ship]]*(1+Table_Query_from_Mac10[[#This Row],[VolumeIncreasebyType]]),0)</f>
        <v>20</v>
      </c>
      <c r="U3266" s="47">
        <f>Table_Query_from_Mac10[[#This Row],[qtytoShipFuture]]*Table_Query_from_Mac10[[#This Row],[Future-cost]]</f>
        <v>119.80000000000001</v>
      </c>
      <c r="V3266" s="47">
        <f>Table_Query_from_Mac10[[#This Row],[qtytoShipFuture]]-Table_Query_from_Mac10[[#This Row],[qty_to_ship]]</f>
        <v>0</v>
      </c>
      <c r="W3266" s="47">
        <f>Table_Query_from_Mac10[[#This Row],[UnitPriceFuture]]</f>
        <v>12.31</v>
      </c>
      <c r="X3266" s="47">
        <f>Table_Query_from_Mac10[[#This Row],[Unit Increase]]*Table_Query_from_Mac10[[#This Row],[UnitPriceFuture]]</f>
        <v>0</v>
      </c>
      <c r="Y3266" s="47">
        <f>Table_Query_from_Mac10[[#This Row],[Unit Increase]]*Table_Query_from_Mac10[[#This Row],[Future-cost]]</f>
        <v>0</v>
      </c>
      <c r="Z3266" s="47">
        <f>-(Table_Query_from_Mac10[[#This Row],[Incremental Sales]]+((Table_Query_from_Mac10[[#This Row],[Incremental Sales]]*-(SUM(Summary!$S$8:$S$9)))))*Summary!$S$18</f>
        <v>0</v>
      </c>
      <c r="AA3266" s="47">
        <f>IFERROR(Table_Query_from_Mac10[[#This Row],[Incremental Cost]]/Table_Query_from_Mac10[[#This Row],[Incremental Sales]],0)</f>
        <v>0</v>
      </c>
      <c r="AB3266" s="47">
        <f>IFERROR(Table_Query_from_Mac10[[#This Row],[TotalCostFuture]]/Table_Query_from_Mac10[[#This Row],[totalsalesFuture]],0)</f>
        <v>0.48659626320064991</v>
      </c>
      <c r="AN3266" s="30">
        <v>80</v>
      </c>
      <c r="AO3266">
        <f t="shared" si="100"/>
        <v>20</v>
      </c>
      <c r="AQ3266" s="30">
        <v>35.18</v>
      </c>
      <c r="AR3266">
        <f t="shared" si="101"/>
        <v>12.31</v>
      </c>
    </row>
    <row r="3267" spans="1:44" x14ac:dyDescent="0.25">
      <c r="A3267">
        <v>90256</v>
      </c>
      <c r="B3267">
        <v>7</v>
      </c>
      <c r="C3267" t="s">
        <v>86</v>
      </c>
      <c r="D3267" t="s">
        <v>79</v>
      </c>
      <c r="E3267">
        <v>16</v>
      </c>
      <c r="F3267">
        <v>6.64</v>
      </c>
      <c r="G3267">
        <v>13.85</v>
      </c>
      <c r="H3267" s="1">
        <v>44854</v>
      </c>
      <c r="I3267" s="20">
        <v>0</v>
      </c>
      <c r="J3267" s="47">
        <f>Table_Query_from_Mac10[[#This Row],[unit_price]]-(Table_Query_from_Mac10[[#This Row],[unit_price]]*(Table_Query_from_Mac10[[#This Row],[discount_pct]]/100))</f>
        <v>13.85</v>
      </c>
      <c r="K3267" s="47">
        <f>Table_Query_from_Mac10[[#This Row],[unit_cost]]</f>
        <v>6.64</v>
      </c>
      <c r="L3267" s="47">
        <f>Table_Query_from_Mac10[[#This Row],[Live-cost]]*(1+Table_Query_from_Mac10[[#This Row],[CogsIncreasebyTYPE]])</f>
        <v>6.64</v>
      </c>
      <c r="M3267" s="47">
        <f>Table_Query_from_Mac10[[#This Row],[Live-cost]]*Table_Query_from_Mac10[[#This Row],[qty_to_ship]]</f>
        <v>106.24</v>
      </c>
      <c r="N3267" s="47">
        <f>IF(Table_Query_from_Mac10[[#This Row],[item_no]]="KDA",-Table_Query_from_Mac10[[#This Row],[unit_price]],Table_Query_from_Mac10[[#This Row],[Net Unit]]*Table_Query_from_Mac10[[#This Row],[qty_to_ship]])</f>
        <v>221.6</v>
      </c>
      <c r="O3267" s="47">
        <f>SUMIFS(Summary!C:C,Summary!H:H,Table_Query_from_Mac10[[#This Row],[Juiceoc]])</f>
        <v>0</v>
      </c>
      <c r="P3267" s="47">
        <f>SUMIFS(Summary!D:D,Summary!H:H,Table_Query_from_Mac10[[#This Row],[Juiceoc]])</f>
        <v>0</v>
      </c>
      <c r="Q3267" s="47">
        <f>SUMIFS(Summary!E:E,Summary!H:H,Table_Query_from_Mac10[[#This Row],[Juiceoc]])</f>
        <v>0</v>
      </c>
      <c r="R3267" s="47">
        <f>Table_Query_from_Mac10[[#This Row],[Net Unit]]*(1+Table_Query_from_Mac10[[#This Row],[PriceIncreasebyType]])</f>
        <v>13.85</v>
      </c>
      <c r="S3267" s="47">
        <f>Table_Query_from_Mac10[[#This Row],[UnitPriceFuture]]*Table_Query_from_Mac10[[#This Row],[qtytoShipFuture]]</f>
        <v>221.6</v>
      </c>
      <c r="T3267" s="47">
        <f>ROUND(Table_Query_from_Mac10[[#This Row],[qty_to_ship]]*(1+Table_Query_from_Mac10[[#This Row],[VolumeIncreasebyType]]),0)</f>
        <v>16</v>
      </c>
      <c r="U3267" s="47">
        <f>Table_Query_from_Mac10[[#This Row],[qtytoShipFuture]]*Table_Query_from_Mac10[[#This Row],[Future-cost]]</f>
        <v>106.24</v>
      </c>
      <c r="V3267" s="47">
        <f>Table_Query_from_Mac10[[#This Row],[qtytoShipFuture]]-Table_Query_from_Mac10[[#This Row],[qty_to_ship]]</f>
        <v>0</v>
      </c>
      <c r="W3267" s="47">
        <f>Table_Query_from_Mac10[[#This Row],[UnitPriceFuture]]</f>
        <v>13.85</v>
      </c>
      <c r="X3267" s="47">
        <f>Table_Query_from_Mac10[[#This Row],[Unit Increase]]*Table_Query_from_Mac10[[#This Row],[UnitPriceFuture]]</f>
        <v>0</v>
      </c>
      <c r="Y3267" s="47">
        <f>Table_Query_from_Mac10[[#This Row],[Unit Increase]]*Table_Query_from_Mac10[[#This Row],[Future-cost]]</f>
        <v>0</v>
      </c>
      <c r="Z3267" s="47">
        <f>-(Table_Query_from_Mac10[[#This Row],[Incremental Sales]]+((Table_Query_from_Mac10[[#This Row],[Incremental Sales]]*-(SUM(Summary!$S$8:$S$9)))))*Summary!$S$18</f>
        <v>0</v>
      </c>
      <c r="AA3267" s="47">
        <f>IFERROR(Table_Query_from_Mac10[[#This Row],[Incremental Cost]]/Table_Query_from_Mac10[[#This Row],[Incremental Sales]],0)</f>
        <v>0</v>
      </c>
      <c r="AB3267" s="47">
        <f>IFERROR(Table_Query_from_Mac10[[#This Row],[TotalCostFuture]]/Table_Query_from_Mac10[[#This Row],[totalsalesFuture]],0)</f>
        <v>0.47942238267148013</v>
      </c>
      <c r="AN3267" s="31">
        <v>64</v>
      </c>
      <c r="AO3267">
        <f t="shared" ref="AO3267:AO3330" si="102">CEILING(AN3267/4,1)</f>
        <v>16</v>
      </c>
      <c r="AQ3267" s="31">
        <v>39.58</v>
      </c>
      <c r="AR3267">
        <f t="shared" ref="AR3267:AR3330" si="103">ROUND(AQ3267/5*1.75,2)</f>
        <v>13.85</v>
      </c>
    </row>
    <row r="3268" spans="1:44" x14ac:dyDescent="0.25">
      <c r="A3268">
        <v>90256</v>
      </c>
      <c r="B3268">
        <v>8</v>
      </c>
      <c r="C3268" t="s">
        <v>86</v>
      </c>
      <c r="D3268" t="s">
        <v>79</v>
      </c>
      <c r="E3268">
        <v>16</v>
      </c>
      <c r="F3268">
        <v>7.21</v>
      </c>
      <c r="G3268">
        <v>15.14</v>
      </c>
      <c r="H3268" s="1">
        <v>44854</v>
      </c>
      <c r="I3268" s="20">
        <v>0</v>
      </c>
      <c r="J3268" s="47">
        <f>Table_Query_from_Mac10[[#This Row],[unit_price]]-(Table_Query_from_Mac10[[#This Row],[unit_price]]*(Table_Query_from_Mac10[[#This Row],[discount_pct]]/100))</f>
        <v>15.14</v>
      </c>
      <c r="K3268" s="47">
        <f>Table_Query_from_Mac10[[#This Row],[unit_cost]]</f>
        <v>7.21</v>
      </c>
      <c r="L3268" s="47">
        <f>Table_Query_from_Mac10[[#This Row],[Live-cost]]*(1+Table_Query_from_Mac10[[#This Row],[CogsIncreasebyTYPE]])</f>
        <v>7.21</v>
      </c>
      <c r="M3268" s="47">
        <f>Table_Query_from_Mac10[[#This Row],[Live-cost]]*Table_Query_from_Mac10[[#This Row],[qty_to_ship]]</f>
        <v>115.36</v>
      </c>
      <c r="N3268" s="47">
        <f>IF(Table_Query_from_Mac10[[#This Row],[item_no]]="KDA",-Table_Query_from_Mac10[[#This Row],[unit_price]],Table_Query_from_Mac10[[#This Row],[Net Unit]]*Table_Query_from_Mac10[[#This Row],[qty_to_ship]])</f>
        <v>242.24</v>
      </c>
      <c r="O3268" s="47">
        <f>SUMIFS(Summary!C:C,Summary!H:H,Table_Query_from_Mac10[[#This Row],[Juiceoc]])</f>
        <v>0</v>
      </c>
      <c r="P3268" s="47">
        <f>SUMIFS(Summary!D:D,Summary!H:H,Table_Query_from_Mac10[[#This Row],[Juiceoc]])</f>
        <v>0</v>
      </c>
      <c r="Q3268" s="47">
        <f>SUMIFS(Summary!E:E,Summary!H:H,Table_Query_from_Mac10[[#This Row],[Juiceoc]])</f>
        <v>0</v>
      </c>
      <c r="R3268" s="47">
        <f>Table_Query_from_Mac10[[#This Row],[Net Unit]]*(1+Table_Query_from_Mac10[[#This Row],[PriceIncreasebyType]])</f>
        <v>15.14</v>
      </c>
      <c r="S3268" s="47">
        <f>Table_Query_from_Mac10[[#This Row],[UnitPriceFuture]]*Table_Query_from_Mac10[[#This Row],[qtytoShipFuture]]</f>
        <v>242.24</v>
      </c>
      <c r="T3268" s="47">
        <f>ROUND(Table_Query_from_Mac10[[#This Row],[qty_to_ship]]*(1+Table_Query_from_Mac10[[#This Row],[VolumeIncreasebyType]]),0)</f>
        <v>16</v>
      </c>
      <c r="U3268" s="47">
        <f>Table_Query_from_Mac10[[#This Row],[qtytoShipFuture]]*Table_Query_from_Mac10[[#This Row],[Future-cost]]</f>
        <v>115.36</v>
      </c>
      <c r="V3268" s="47">
        <f>Table_Query_from_Mac10[[#This Row],[qtytoShipFuture]]-Table_Query_from_Mac10[[#This Row],[qty_to_ship]]</f>
        <v>0</v>
      </c>
      <c r="W3268" s="47">
        <f>Table_Query_from_Mac10[[#This Row],[UnitPriceFuture]]</f>
        <v>15.14</v>
      </c>
      <c r="X3268" s="47">
        <f>Table_Query_from_Mac10[[#This Row],[Unit Increase]]*Table_Query_from_Mac10[[#This Row],[UnitPriceFuture]]</f>
        <v>0</v>
      </c>
      <c r="Y3268" s="47">
        <f>Table_Query_from_Mac10[[#This Row],[Unit Increase]]*Table_Query_from_Mac10[[#This Row],[Future-cost]]</f>
        <v>0</v>
      </c>
      <c r="Z3268" s="47">
        <f>-(Table_Query_from_Mac10[[#This Row],[Incremental Sales]]+((Table_Query_from_Mac10[[#This Row],[Incremental Sales]]*-(SUM(Summary!$S$8:$S$9)))))*Summary!$S$18</f>
        <v>0</v>
      </c>
      <c r="AA3268" s="47">
        <f>IFERROR(Table_Query_from_Mac10[[#This Row],[Incremental Cost]]/Table_Query_from_Mac10[[#This Row],[Incremental Sales]],0)</f>
        <v>0</v>
      </c>
      <c r="AB3268" s="47">
        <f>IFERROR(Table_Query_from_Mac10[[#This Row],[TotalCostFuture]]/Table_Query_from_Mac10[[#This Row],[totalsalesFuture]],0)</f>
        <v>0.476221928665786</v>
      </c>
      <c r="AN3268" s="30">
        <v>64</v>
      </c>
      <c r="AO3268">
        <f t="shared" si="102"/>
        <v>16</v>
      </c>
      <c r="AQ3268" s="30">
        <v>43.26</v>
      </c>
      <c r="AR3268">
        <f t="shared" si="103"/>
        <v>15.14</v>
      </c>
    </row>
    <row r="3269" spans="1:44" x14ac:dyDescent="0.25">
      <c r="A3269">
        <v>90256</v>
      </c>
      <c r="B3269">
        <v>9</v>
      </c>
      <c r="C3269" t="s">
        <v>86</v>
      </c>
      <c r="D3269" t="s">
        <v>79</v>
      </c>
      <c r="E3269">
        <v>9</v>
      </c>
      <c r="F3269">
        <v>9.82</v>
      </c>
      <c r="G3269">
        <v>21.98</v>
      </c>
      <c r="H3269" s="1">
        <v>44854</v>
      </c>
      <c r="I3269" s="20">
        <v>0</v>
      </c>
      <c r="J3269" s="47">
        <f>Table_Query_from_Mac10[[#This Row],[unit_price]]-(Table_Query_from_Mac10[[#This Row],[unit_price]]*(Table_Query_from_Mac10[[#This Row],[discount_pct]]/100))</f>
        <v>21.98</v>
      </c>
      <c r="K3269" s="47">
        <f>Table_Query_from_Mac10[[#This Row],[unit_cost]]</f>
        <v>9.82</v>
      </c>
      <c r="L3269" s="47">
        <f>Table_Query_from_Mac10[[#This Row],[Live-cost]]*(1+Table_Query_from_Mac10[[#This Row],[CogsIncreasebyTYPE]])</f>
        <v>9.82</v>
      </c>
      <c r="M3269" s="47">
        <f>Table_Query_from_Mac10[[#This Row],[Live-cost]]*Table_Query_from_Mac10[[#This Row],[qty_to_ship]]</f>
        <v>88.38</v>
      </c>
      <c r="N3269" s="47">
        <f>IF(Table_Query_from_Mac10[[#This Row],[item_no]]="KDA",-Table_Query_from_Mac10[[#This Row],[unit_price]],Table_Query_from_Mac10[[#This Row],[Net Unit]]*Table_Query_from_Mac10[[#This Row],[qty_to_ship]])</f>
        <v>197.82</v>
      </c>
      <c r="O3269" s="47">
        <f>SUMIFS(Summary!C:C,Summary!H:H,Table_Query_from_Mac10[[#This Row],[Juiceoc]])</f>
        <v>0</v>
      </c>
      <c r="P3269" s="47">
        <f>SUMIFS(Summary!D:D,Summary!H:H,Table_Query_from_Mac10[[#This Row],[Juiceoc]])</f>
        <v>0</v>
      </c>
      <c r="Q3269" s="47">
        <f>SUMIFS(Summary!E:E,Summary!H:H,Table_Query_from_Mac10[[#This Row],[Juiceoc]])</f>
        <v>0</v>
      </c>
      <c r="R3269" s="47">
        <f>Table_Query_from_Mac10[[#This Row],[Net Unit]]*(1+Table_Query_from_Mac10[[#This Row],[PriceIncreasebyType]])</f>
        <v>21.98</v>
      </c>
      <c r="S3269" s="47">
        <f>Table_Query_from_Mac10[[#This Row],[UnitPriceFuture]]*Table_Query_from_Mac10[[#This Row],[qtytoShipFuture]]</f>
        <v>197.82</v>
      </c>
      <c r="T3269" s="47">
        <f>ROUND(Table_Query_from_Mac10[[#This Row],[qty_to_ship]]*(1+Table_Query_from_Mac10[[#This Row],[VolumeIncreasebyType]]),0)</f>
        <v>9</v>
      </c>
      <c r="U3269" s="47">
        <f>Table_Query_from_Mac10[[#This Row],[qtytoShipFuture]]*Table_Query_from_Mac10[[#This Row],[Future-cost]]</f>
        <v>88.38</v>
      </c>
      <c r="V3269" s="47">
        <f>Table_Query_from_Mac10[[#This Row],[qtytoShipFuture]]-Table_Query_from_Mac10[[#This Row],[qty_to_ship]]</f>
        <v>0</v>
      </c>
      <c r="W3269" s="47">
        <f>Table_Query_from_Mac10[[#This Row],[UnitPriceFuture]]</f>
        <v>21.98</v>
      </c>
      <c r="X3269" s="47">
        <f>Table_Query_from_Mac10[[#This Row],[Unit Increase]]*Table_Query_from_Mac10[[#This Row],[UnitPriceFuture]]</f>
        <v>0</v>
      </c>
      <c r="Y3269" s="47">
        <f>Table_Query_from_Mac10[[#This Row],[Unit Increase]]*Table_Query_from_Mac10[[#This Row],[Future-cost]]</f>
        <v>0</v>
      </c>
      <c r="Z3269" s="47">
        <f>-(Table_Query_from_Mac10[[#This Row],[Incremental Sales]]+((Table_Query_from_Mac10[[#This Row],[Incremental Sales]]*-(SUM(Summary!$S$8:$S$9)))))*Summary!$S$18</f>
        <v>0</v>
      </c>
      <c r="AA3269" s="47">
        <f>IFERROR(Table_Query_from_Mac10[[#This Row],[Incremental Cost]]/Table_Query_from_Mac10[[#This Row],[Incremental Sales]],0)</f>
        <v>0</v>
      </c>
      <c r="AB3269" s="47">
        <f>IFERROR(Table_Query_from_Mac10[[#This Row],[TotalCostFuture]]/Table_Query_from_Mac10[[#This Row],[totalsalesFuture]],0)</f>
        <v>0.44676979071883532</v>
      </c>
      <c r="AN3269" s="31">
        <v>36</v>
      </c>
      <c r="AO3269">
        <f t="shared" si="102"/>
        <v>9</v>
      </c>
      <c r="AQ3269" s="31">
        <v>62.81</v>
      </c>
      <c r="AR3269">
        <f t="shared" si="103"/>
        <v>21.98</v>
      </c>
    </row>
    <row r="3270" spans="1:44" x14ac:dyDescent="0.25">
      <c r="A3270">
        <v>90256</v>
      </c>
      <c r="B3270">
        <v>10</v>
      </c>
      <c r="C3270" t="s">
        <v>86</v>
      </c>
      <c r="D3270" t="s">
        <v>79</v>
      </c>
      <c r="E3270">
        <v>9</v>
      </c>
      <c r="F3270">
        <v>8.44</v>
      </c>
      <c r="G3270">
        <v>18.149999999999999</v>
      </c>
      <c r="H3270" s="1">
        <v>44854</v>
      </c>
      <c r="I3270" s="20">
        <v>0</v>
      </c>
      <c r="J3270" s="47">
        <f>Table_Query_from_Mac10[[#This Row],[unit_price]]-(Table_Query_from_Mac10[[#This Row],[unit_price]]*(Table_Query_from_Mac10[[#This Row],[discount_pct]]/100))</f>
        <v>18.149999999999999</v>
      </c>
      <c r="K3270" s="47">
        <f>Table_Query_from_Mac10[[#This Row],[unit_cost]]</f>
        <v>8.44</v>
      </c>
      <c r="L3270" s="47">
        <f>Table_Query_from_Mac10[[#This Row],[Live-cost]]*(1+Table_Query_from_Mac10[[#This Row],[CogsIncreasebyTYPE]])</f>
        <v>8.44</v>
      </c>
      <c r="M3270" s="47">
        <f>Table_Query_from_Mac10[[#This Row],[Live-cost]]*Table_Query_from_Mac10[[#This Row],[qty_to_ship]]</f>
        <v>75.959999999999994</v>
      </c>
      <c r="N3270" s="47">
        <f>IF(Table_Query_from_Mac10[[#This Row],[item_no]]="KDA",-Table_Query_from_Mac10[[#This Row],[unit_price]],Table_Query_from_Mac10[[#This Row],[Net Unit]]*Table_Query_from_Mac10[[#This Row],[qty_to_ship]])</f>
        <v>163.35</v>
      </c>
      <c r="O3270" s="47">
        <f>SUMIFS(Summary!C:C,Summary!H:H,Table_Query_from_Mac10[[#This Row],[Juiceoc]])</f>
        <v>0</v>
      </c>
      <c r="P3270" s="47">
        <f>SUMIFS(Summary!D:D,Summary!H:H,Table_Query_from_Mac10[[#This Row],[Juiceoc]])</f>
        <v>0</v>
      </c>
      <c r="Q3270" s="47">
        <f>SUMIFS(Summary!E:E,Summary!H:H,Table_Query_from_Mac10[[#This Row],[Juiceoc]])</f>
        <v>0</v>
      </c>
      <c r="R3270" s="47">
        <f>Table_Query_from_Mac10[[#This Row],[Net Unit]]*(1+Table_Query_from_Mac10[[#This Row],[PriceIncreasebyType]])</f>
        <v>18.149999999999999</v>
      </c>
      <c r="S3270" s="47">
        <f>Table_Query_from_Mac10[[#This Row],[UnitPriceFuture]]*Table_Query_from_Mac10[[#This Row],[qtytoShipFuture]]</f>
        <v>163.35</v>
      </c>
      <c r="T3270" s="47">
        <f>ROUND(Table_Query_from_Mac10[[#This Row],[qty_to_ship]]*(1+Table_Query_from_Mac10[[#This Row],[VolumeIncreasebyType]]),0)</f>
        <v>9</v>
      </c>
      <c r="U3270" s="47">
        <f>Table_Query_from_Mac10[[#This Row],[qtytoShipFuture]]*Table_Query_from_Mac10[[#This Row],[Future-cost]]</f>
        <v>75.959999999999994</v>
      </c>
      <c r="V3270" s="47">
        <f>Table_Query_from_Mac10[[#This Row],[qtytoShipFuture]]-Table_Query_from_Mac10[[#This Row],[qty_to_ship]]</f>
        <v>0</v>
      </c>
      <c r="W3270" s="47">
        <f>Table_Query_from_Mac10[[#This Row],[UnitPriceFuture]]</f>
        <v>18.149999999999999</v>
      </c>
      <c r="X3270" s="47">
        <f>Table_Query_from_Mac10[[#This Row],[Unit Increase]]*Table_Query_from_Mac10[[#This Row],[UnitPriceFuture]]</f>
        <v>0</v>
      </c>
      <c r="Y3270" s="47">
        <f>Table_Query_from_Mac10[[#This Row],[Unit Increase]]*Table_Query_from_Mac10[[#This Row],[Future-cost]]</f>
        <v>0</v>
      </c>
      <c r="Z3270" s="47">
        <f>-(Table_Query_from_Mac10[[#This Row],[Incremental Sales]]+((Table_Query_from_Mac10[[#This Row],[Incremental Sales]]*-(SUM(Summary!$S$8:$S$9)))))*Summary!$S$18</f>
        <v>0</v>
      </c>
      <c r="AA3270" s="47">
        <f>IFERROR(Table_Query_from_Mac10[[#This Row],[Incremental Cost]]/Table_Query_from_Mac10[[#This Row],[Incremental Sales]],0)</f>
        <v>0</v>
      </c>
      <c r="AB3270" s="47">
        <f>IFERROR(Table_Query_from_Mac10[[#This Row],[TotalCostFuture]]/Table_Query_from_Mac10[[#This Row],[totalsalesFuture]],0)</f>
        <v>0.4650137741046832</v>
      </c>
      <c r="AN3270" s="30">
        <v>36</v>
      </c>
      <c r="AO3270">
        <f t="shared" si="102"/>
        <v>9</v>
      </c>
      <c r="AQ3270" s="30">
        <v>51.87</v>
      </c>
      <c r="AR3270">
        <f t="shared" si="103"/>
        <v>18.149999999999999</v>
      </c>
    </row>
    <row r="3271" spans="1:44" x14ac:dyDescent="0.25">
      <c r="A3271">
        <v>90256</v>
      </c>
      <c r="B3271">
        <v>11</v>
      </c>
      <c r="C3271" t="s">
        <v>86</v>
      </c>
      <c r="D3271" t="s">
        <v>79</v>
      </c>
      <c r="E3271">
        <v>16</v>
      </c>
      <c r="F3271">
        <v>5.86</v>
      </c>
      <c r="G3271">
        <v>11.64</v>
      </c>
      <c r="H3271" s="1">
        <v>44854</v>
      </c>
      <c r="I3271" s="20">
        <v>0</v>
      </c>
      <c r="J3271" s="47">
        <f>Table_Query_from_Mac10[[#This Row],[unit_price]]-(Table_Query_from_Mac10[[#This Row],[unit_price]]*(Table_Query_from_Mac10[[#This Row],[discount_pct]]/100))</f>
        <v>11.64</v>
      </c>
      <c r="K3271" s="47">
        <f>Table_Query_from_Mac10[[#This Row],[unit_cost]]</f>
        <v>5.86</v>
      </c>
      <c r="L3271" s="47">
        <f>Table_Query_from_Mac10[[#This Row],[Live-cost]]*(1+Table_Query_from_Mac10[[#This Row],[CogsIncreasebyTYPE]])</f>
        <v>5.86</v>
      </c>
      <c r="M3271" s="47">
        <f>Table_Query_from_Mac10[[#This Row],[Live-cost]]*Table_Query_from_Mac10[[#This Row],[qty_to_ship]]</f>
        <v>93.76</v>
      </c>
      <c r="N3271" s="47">
        <f>IF(Table_Query_from_Mac10[[#This Row],[item_no]]="KDA",-Table_Query_from_Mac10[[#This Row],[unit_price]],Table_Query_from_Mac10[[#This Row],[Net Unit]]*Table_Query_from_Mac10[[#This Row],[qty_to_ship]])</f>
        <v>186.24</v>
      </c>
      <c r="O3271" s="47">
        <f>SUMIFS(Summary!C:C,Summary!H:H,Table_Query_from_Mac10[[#This Row],[Juiceoc]])</f>
        <v>0</v>
      </c>
      <c r="P3271" s="47">
        <f>SUMIFS(Summary!D:D,Summary!H:H,Table_Query_from_Mac10[[#This Row],[Juiceoc]])</f>
        <v>0</v>
      </c>
      <c r="Q3271" s="47">
        <f>SUMIFS(Summary!E:E,Summary!H:H,Table_Query_from_Mac10[[#This Row],[Juiceoc]])</f>
        <v>0</v>
      </c>
      <c r="R3271" s="47">
        <f>Table_Query_from_Mac10[[#This Row],[Net Unit]]*(1+Table_Query_from_Mac10[[#This Row],[PriceIncreasebyType]])</f>
        <v>11.64</v>
      </c>
      <c r="S3271" s="47">
        <f>Table_Query_from_Mac10[[#This Row],[UnitPriceFuture]]*Table_Query_from_Mac10[[#This Row],[qtytoShipFuture]]</f>
        <v>186.24</v>
      </c>
      <c r="T3271" s="47">
        <f>ROUND(Table_Query_from_Mac10[[#This Row],[qty_to_ship]]*(1+Table_Query_from_Mac10[[#This Row],[VolumeIncreasebyType]]),0)</f>
        <v>16</v>
      </c>
      <c r="U3271" s="47">
        <f>Table_Query_from_Mac10[[#This Row],[qtytoShipFuture]]*Table_Query_from_Mac10[[#This Row],[Future-cost]]</f>
        <v>93.76</v>
      </c>
      <c r="V3271" s="47">
        <f>Table_Query_from_Mac10[[#This Row],[qtytoShipFuture]]-Table_Query_from_Mac10[[#This Row],[qty_to_ship]]</f>
        <v>0</v>
      </c>
      <c r="W3271" s="47">
        <f>Table_Query_from_Mac10[[#This Row],[UnitPriceFuture]]</f>
        <v>11.64</v>
      </c>
      <c r="X3271" s="47">
        <f>Table_Query_from_Mac10[[#This Row],[Unit Increase]]*Table_Query_from_Mac10[[#This Row],[UnitPriceFuture]]</f>
        <v>0</v>
      </c>
      <c r="Y3271" s="47">
        <f>Table_Query_from_Mac10[[#This Row],[Unit Increase]]*Table_Query_from_Mac10[[#This Row],[Future-cost]]</f>
        <v>0</v>
      </c>
      <c r="Z3271" s="47">
        <f>-(Table_Query_from_Mac10[[#This Row],[Incremental Sales]]+((Table_Query_from_Mac10[[#This Row],[Incremental Sales]]*-(SUM(Summary!$S$8:$S$9)))))*Summary!$S$18</f>
        <v>0</v>
      </c>
      <c r="AA3271" s="47">
        <f>IFERROR(Table_Query_from_Mac10[[#This Row],[Incremental Cost]]/Table_Query_from_Mac10[[#This Row],[Incremental Sales]],0)</f>
        <v>0</v>
      </c>
      <c r="AB3271" s="47">
        <f>IFERROR(Table_Query_from_Mac10[[#This Row],[TotalCostFuture]]/Table_Query_from_Mac10[[#This Row],[totalsalesFuture]],0)</f>
        <v>0.50343642611683848</v>
      </c>
      <c r="AN3271" s="31">
        <v>64</v>
      </c>
      <c r="AO3271">
        <f t="shared" si="102"/>
        <v>16</v>
      </c>
      <c r="AQ3271" s="31">
        <v>33.26</v>
      </c>
      <c r="AR3271">
        <f t="shared" si="103"/>
        <v>11.64</v>
      </c>
    </row>
    <row r="3272" spans="1:44" x14ac:dyDescent="0.25">
      <c r="A3272">
        <v>90336</v>
      </c>
      <c r="B3272">
        <v>1</v>
      </c>
      <c r="C3272" t="s">
        <v>53</v>
      </c>
      <c r="D3272" t="s">
        <v>80</v>
      </c>
      <c r="E3272">
        <v>5</v>
      </c>
      <c r="F3272">
        <v>9.77</v>
      </c>
      <c r="G3272">
        <v>24.37</v>
      </c>
      <c r="H3272" s="1">
        <v>44839</v>
      </c>
      <c r="I3272" s="20">
        <v>0</v>
      </c>
      <c r="J3272" s="47">
        <f>Table_Query_from_Mac10[[#This Row],[unit_price]]-(Table_Query_from_Mac10[[#This Row],[unit_price]]*(Table_Query_from_Mac10[[#This Row],[discount_pct]]/100))</f>
        <v>24.37</v>
      </c>
      <c r="K3272" s="47">
        <f>Table_Query_from_Mac10[[#This Row],[unit_cost]]</f>
        <v>9.77</v>
      </c>
      <c r="L3272" s="47">
        <f>Table_Query_from_Mac10[[#This Row],[Live-cost]]*(1+Table_Query_from_Mac10[[#This Row],[CogsIncreasebyTYPE]])</f>
        <v>9.77</v>
      </c>
      <c r="M3272" s="47">
        <f>Table_Query_from_Mac10[[#This Row],[Live-cost]]*Table_Query_from_Mac10[[#This Row],[qty_to_ship]]</f>
        <v>48.849999999999994</v>
      </c>
      <c r="N3272" s="47">
        <f>IF(Table_Query_from_Mac10[[#This Row],[item_no]]="KDA",-Table_Query_from_Mac10[[#This Row],[unit_price]],Table_Query_from_Mac10[[#This Row],[Net Unit]]*Table_Query_from_Mac10[[#This Row],[qty_to_ship]])</f>
        <v>121.85000000000001</v>
      </c>
      <c r="O3272" s="47">
        <f>SUMIFS(Summary!C:C,Summary!H:H,Table_Query_from_Mac10[[#This Row],[Juiceoc]])</f>
        <v>0</v>
      </c>
      <c r="P3272" s="47">
        <f>SUMIFS(Summary!D:D,Summary!H:H,Table_Query_from_Mac10[[#This Row],[Juiceoc]])</f>
        <v>0</v>
      </c>
      <c r="Q3272" s="47">
        <f>SUMIFS(Summary!E:E,Summary!H:H,Table_Query_from_Mac10[[#This Row],[Juiceoc]])</f>
        <v>0</v>
      </c>
      <c r="R3272" s="47">
        <f>Table_Query_from_Mac10[[#This Row],[Net Unit]]*(1+Table_Query_from_Mac10[[#This Row],[PriceIncreasebyType]])</f>
        <v>24.37</v>
      </c>
      <c r="S3272" s="47">
        <f>Table_Query_from_Mac10[[#This Row],[UnitPriceFuture]]*Table_Query_from_Mac10[[#This Row],[qtytoShipFuture]]</f>
        <v>121.85000000000001</v>
      </c>
      <c r="T3272" s="47">
        <f>ROUND(Table_Query_from_Mac10[[#This Row],[qty_to_ship]]*(1+Table_Query_from_Mac10[[#This Row],[VolumeIncreasebyType]]),0)</f>
        <v>5</v>
      </c>
      <c r="U3272" s="47">
        <f>Table_Query_from_Mac10[[#This Row],[qtytoShipFuture]]*Table_Query_from_Mac10[[#This Row],[Future-cost]]</f>
        <v>48.849999999999994</v>
      </c>
      <c r="V3272" s="47">
        <f>Table_Query_from_Mac10[[#This Row],[qtytoShipFuture]]-Table_Query_from_Mac10[[#This Row],[qty_to_ship]]</f>
        <v>0</v>
      </c>
      <c r="W3272" s="47">
        <f>Table_Query_from_Mac10[[#This Row],[UnitPriceFuture]]</f>
        <v>24.37</v>
      </c>
      <c r="X3272" s="47">
        <f>Table_Query_from_Mac10[[#This Row],[Unit Increase]]*Table_Query_from_Mac10[[#This Row],[UnitPriceFuture]]</f>
        <v>0</v>
      </c>
      <c r="Y3272" s="47">
        <f>Table_Query_from_Mac10[[#This Row],[Unit Increase]]*Table_Query_from_Mac10[[#This Row],[Future-cost]]</f>
        <v>0</v>
      </c>
      <c r="Z3272" s="47">
        <f>-(Table_Query_from_Mac10[[#This Row],[Incremental Sales]]+((Table_Query_from_Mac10[[#This Row],[Incremental Sales]]*-(SUM(Summary!$S$8:$S$9)))))*Summary!$S$18</f>
        <v>0</v>
      </c>
      <c r="AA3272" s="47">
        <f>IFERROR(Table_Query_from_Mac10[[#This Row],[Incremental Cost]]/Table_Query_from_Mac10[[#This Row],[Incremental Sales]],0)</f>
        <v>0</v>
      </c>
      <c r="AB3272" s="47">
        <f>IFERROR(Table_Query_from_Mac10[[#This Row],[TotalCostFuture]]/Table_Query_from_Mac10[[#This Row],[totalsalesFuture]],0)</f>
        <v>0.40090274928190389</v>
      </c>
      <c r="AN3272" s="30">
        <v>18</v>
      </c>
      <c r="AO3272">
        <f t="shared" si="102"/>
        <v>5</v>
      </c>
      <c r="AQ3272" s="30">
        <v>69.64</v>
      </c>
      <c r="AR3272">
        <f t="shared" si="103"/>
        <v>24.37</v>
      </c>
    </row>
    <row r="3273" spans="1:44" x14ac:dyDescent="0.25">
      <c r="A3273">
        <v>90336</v>
      </c>
      <c r="B3273">
        <v>2</v>
      </c>
      <c r="C3273" t="s">
        <v>53</v>
      </c>
      <c r="D3273" t="s">
        <v>80</v>
      </c>
      <c r="E3273">
        <v>9</v>
      </c>
      <c r="F3273">
        <v>11.16</v>
      </c>
      <c r="G3273">
        <v>28.11</v>
      </c>
      <c r="H3273" s="1">
        <v>44839</v>
      </c>
      <c r="I3273" s="20">
        <v>0</v>
      </c>
      <c r="J3273" s="47">
        <f>Table_Query_from_Mac10[[#This Row],[unit_price]]-(Table_Query_from_Mac10[[#This Row],[unit_price]]*(Table_Query_from_Mac10[[#This Row],[discount_pct]]/100))</f>
        <v>28.11</v>
      </c>
      <c r="K3273" s="47">
        <f>Table_Query_from_Mac10[[#This Row],[unit_cost]]</f>
        <v>11.16</v>
      </c>
      <c r="L3273" s="47">
        <f>Table_Query_from_Mac10[[#This Row],[Live-cost]]*(1+Table_Query_from_Mac10[[#This Row],[CogsIncreasebyTYPE]])</f>
        <v>11.16</v>
      </c>
      <c r="M3273" s="47">
        <f>Table_Query_from_Mac10[[#This Row],[Live-cost]]*Table_Query_from_Mac10[[#This Row],[qty_to_ship]]</f>
        <v>100.44</v>
      </c>
      <c r="N3273" s="47">
        <f>IF(Table_Query_from_Mac10[[#This Row],[item_no]]="KDA",-Table_Query_from_Mac10[[#This Row],[unit_price]],Table_Query_from_Mac10[[#This Row],[Net Unit]]*Table_Query_from_Mac10[[#This Row],[qty_to_ship]])</f>
        <v>252.99</v>
      </c>
      <c r="O3273" s="47">
        <f>SUMIFS(Summary!C:C,Summary!H:H,Table_Query_from_Mac10[[#This Row],[Juiceoc]])</f>
        <v>0</v>
      </c>
      <c r="P3273" s="47">
        <f>SUMIFS(Summary!D:D,Summary!H:H,Table_Query_from_Mac10[[#This Row],[Juiceoc]])</f>
        <v>0</v>
      </c>
      <c r="Q3273" s="47">
        <f>SUMIFS(Summary!E:E,Summary!H:H,Table_Query_from_Mac10[[#This Row],[Juiceoc]])</f>
        <v>0</v>
      </c>
      <c r="R3273" s="47">
        <f>Table_Query_from_Mac10[[#This Row],[Net Unit]]*(1+Table_Query_from_Mac10[[#This Row],[PriceIncreasebyType]])</f>
        <v>28.11</v>
      </c>
      <c r="S3273" s="47">
        <f>Table_Query_from_Mac10[[#This Row],[UnitPriceFuture]]*Table_Query_from_Mac10[[#This Row],[qtytoShipFuture]]</f>
        <v>252.99</v>
      </c>
      <c r="T3273" s="47">
        <f>ROUND(Table_Query_from_Mac10[[#This Row],[qty_to_ship]]*(1+Table_Query_from_Mac10[[#This Row],[VolumeIncreasebyType]]),0)</f>
        <v>9</v>
      </c>
      <c r="U3273" s="47">
        <f>Table_Query_from_Mac10[[#This Row],[qtytoShipFuture]]*Table_Query_from_Mac10[[#This Row],[Future-cost]]</f>
        <v>100.44</v>
      </c>
      <c r="V3273" s="47">
        <f>Table_Query_from_Mac10[[#This Row],[qtytoShipFuture]]-Table_Query_from_Mac10[[#This Row],[qty_to_ship]]</f>
        <v>0</v>
      </c>
      <c r="W3273" s="47">
        <f>Table_Query_from_Mac10[[#This Row],[UnitPriceFuture]]</f>
        <v>28.11</v>
      </c>
      <c r="X3273" s="47">
        <f>Table_Query_from_Mac10[[#This Row],[Unit Increase]]*Table_Query_from_Mac10[[#This Row],[UnitPriceFuture]]</f>
        <v>0</v>
      </c>
      <c r="Y3273" s="47">
        <f>Table_Query_from_Mac10[[#This Row],[Unit Increase]]*Table_Query_from_Mac10[[#This Row],[Future-cost]]</f>
        <v>0</v>
      </c>
      <c r="Z3273" s="47">
        <f>-(Table_Query_from_Mac10[[#This Row],[Incremental Sales]]+((Table_Query_from_Mac10[[#This Row],[Incremental Sales]]*-(SUM(Summary!$S$8:$S$9)))))*Summary!$S$18</f>
        <v>0</v>
      </c>
      <c r="AA3273" s="47">
        <f>IFERROR(Table_Query_from_Mac10[[#This Row],[Incremental Cost]]/Table_Query_from_Mac10[[#This Row],[Incremental Sales]],0)</f>
        <v>0</v>
      </c>
      <c r="AB3273" s="47">
        <f>IFERROR(Table_Query_from_Mac10[[#This Row],[TotalCostFuture]]/Table_Query_from_Mac10[[#This Row],[totalsalesFuture]],0)</f>
        <v>0.39701173959445035</v>
      </c>
      <c r="AN3273" s="31">
        <v>36</v>
      </c>
      <c r="AO3273">
        <f t="shared" si="102"/>
        <v>9</v>
      </c>
      <c r="AQ3273" s="31">
        <v>80.3</v>
      </c>
      <c r="AR3273">
        <f t="shared" si="103"/>
        <v>28.11</v>
      </c>
    </row>
    <row r="3274" spans="1:44" x14ac:dyDescent="0.25">
      <c r="A3274">
        <v>90336</v>
      </c>
      <c r="B3274">
        <v>3</v>
      </c>
      <c r="C3274" t="s">
        <v>51</v>
      </c>
      <c r="D3274" t="s">
        <v>80</v>
      </c>
      <c r="E3274">
        <v>5</v>
      </c>
      <c r="F3274">
        <v>4.83</v>
      </c>
      <c r="G3274">
        <v>11.22</v>
      </c>
      <c r="H3274" s="1">
        <v>44839</v>
      </c>
      <c r="I3274" s="20">
        <v>0</v>
      </c>
      <c r="J3274" s="47">
        <f>Table_Query_from_Mac10[[#This Row],[unit_price]]-(Table_Query_from_Mac10[[#This Row],[unit_price]]*(Table_Query_from_Mac10[[#This Row],[discount_pct]]/100))</f>
        <v>11.22</v>
      </c>
      <c r="K3274" s="47">
        <f>Table_Query_from_Mac10[[#This Row],[unit_cost]]</f>
        <v>4.83</v>
      </c>
      <c r="L3274" s="47">
        <f>Table_Query_from_Mac10[[#This Row],[Live-cost]]*(1+Table_Query_from_Mac10[[#This Row],[CogsIncreasebyTYPE]])</f>
        <v>4.83</v>
      </c>
      <c r="M3274" s="47">
        <f>Table_Query_from_Mac10[[#This Row],[Live-cost]]*Table_Query_from_Mac10[[#This Row],[qty_to_ship]]</f>
        <v>24.15</v>
      </c>
      <c r="N3274" s="47">
        <f>IF(Table_Query_from_Mac10[[#This Row],[item_no]]="KDA",-Table_Query_from_Mac10[[#This Row],[unit_price]],Table_Query_from_Mac10[[#This Row],[Net Unit]]*Table_Query_from_Mac10[[#This Row],[qty_to_ship]])</f>
        <v>56.1</v>
      </c>
      <c r="O3274" s="47">
        <f>SUMIFS(Summary!C:C,Summary!H:H,Table_Query_from_Mac10[[#This Row],[Juiceoc]])</f>
        <v>0</v>
      </c>
      <c r="P3274" s="47">
        <f>SUMIFS(Summary!D:D,Summary!H:H,Table_Query_from_Mac10[[#This Row],[Juiceoc]])</f>
        <v>0</v>
      </c>
      <c r="Q3274" s="47">
        <f>SUMIFS(Summary!E:E,Summary!H:H,Table_Query_from_Mac10[[#This Row],[Juiceoc]])</f>
        <v>0</v>
      </c>
      <c r="R3274" s="47">
        <f>Table_Query_from_Mac10[[#This Row],[Net Unit]]*(1+Table_Query_from_Mac10[[#This Row],[PriceIncreasebyType]])</f>
        <v>11.22</v>
      </c>
      <c r="S3274" s="47">
        <f>Table_Query_from_Mac10[[#This Row],[UnitPriceFuture]]*Table_Query_from_Mac10[[#This Row],[qtytoShipFuture]]</f>
        <v>56.1</v>
      </c>
      <c r="T3274" s="47">
        <f>ROUND(Table_Query_from_Mac10[[#This Row],[qty_to_ship]]*(1+Table_Query_from_Mac10[[#This Row],[VolumeIncreasebyType]]),0)</f>
        <v>5</v>
      </c>
      <c r="U3274" s="47">
        <f>Table_Query_from_Mac10[[#This Row],[qtytoShipFuture]]*Table_Query_from_Mac10[[#This Row],[Future-cost]]</f>
        <v>24.15</v>
      </c>
      <c r="V3274" s="47">
        <f>Table_Query_from_Mac10[[#This Row],[qtytoShipFuture]]-Table_Query_from_Mac10[[#This Row],[qty_to_ship]]</f>
        <v>0</v>
      </c>
      <c r="W3274" s="47">
        <f>Table_Query_from_Mac10[[#This Row],[UnitPriceFuture]]</f>
        <v>11.22</v>
      </c>
      <c r="X3274" s="47">
        <f>Table_Query_from_Mac10[[#This Row],[Unit Increase]]*Table_Query_from_Mac10[[#This Row],[UnitPriceFuture]]</f>
        <v>0</v>
      </c>
      <c r="Y3274" s="47">
        <f>Table_Query_from_Mac10[[#This Row],[Unit Increase]]*Table_Query_from_Mac10[[#This Row],[Future-cost]]</f>
        <v>0</v>
      </c>
      <c r="Z3274" s="47">
        <f>-(Table_Query_from_Mac10[[#This Row],[Incremental Sales]]+((Table_Query_from_Mac10[[#This Row],[Incremental Sales]]*-(SUM(Summary!$S$8:$S$9)))))*Summary!$S$18</f>
        <v>0</v>
      </c>
      <c r="AA3274" s="47">
        <f>IFERROR(Table_Query_from_Mac10[[#This Row],[Incremental Cost]]/Table_Query_from_Mac10[[#This Row],[Incremental Sales]],0)</f>
        <v>0</v>
      </c>
      <c r="AB3274" s="47">
        <f>IFERROR(Table_Query_from_Mac10[[#This Row],[TotalCostFuture]]/Table_Query_from_Mac10[[#This Row],[totalsalesFuture]],0)</f>
        <v>0.43048128342245984</v>
      </c>
      <c r="AN3274" s="30">
        <v>20</v>
      </c>
      <c r="AO3274">
        <f t="shared" si="102"/>
        <v>5</v>
      </c>
      <c r="AQ3274" s="30">
        <v>32.06</v>
      </c>
      <c r="AR3274">
        <f t="shared" si="103"/>
        <v>11.22</v>
      </c>
    </row>
    <row r="3275" spans="1:44" x14ac:dyDescent="0.25">
      <c r="A3275">
        <v>90336</v>
      </c>
      <c r="B3275">
        <v>4</v>
      </c>
      <c r="C3275" t="s">
        <v>53</v>
      </c>
      <c r="D3275" t="s">
        <v>80</v>
      </c>
      <c r="E3275">
        <v>10</v>
      </c>
      <c r="F3275">
        <v>5.8</v>
      </c>
      <c r="G3275">
        <v>13.5</v>
      </c>
      <c r="H3275" s="1">
        <v>44839</v>
      </c>
      <c r="I3275" s="20">
        <v>0</v>
      </c>
      <c r="J3275" s="47">
        <f>Table_Query_from_Mac10[[#This Row],[unit_price]]-(Table_Query_from_Mac10[[#This Row],[unit_price]]*(Table_Query_from_Mac10[[#This Row],[discount_pct]]/100))</f>
        <v>13.5</v>
      </c>
      <c r="K3275" s="47">
        <f>Table_Query_from_Mac10[[#This Row],[unit_cost]]</f>
        <v>5.8</v>
      </c>
      <c r="L3275" s="47">
        <f>Table_Query_from_Mac10[[#This Row],[Live-cost]]*(1+Table_Query_from_Mac10[[#This Row],[CogsIncreasebyTYPE]])</f>
        <v>5.8</v>
      </c>
      <c r="M3275" s="47">
        <f>Table_Query_from_Mac10[[#This Row],[Live-cost]]*Table_Query_from_Mac10[[#This Row],[qty_to_ship]]</f>
        <v>58</v>
      </c>
      <c r="N3275" s="47">
        <f>IF(Table_Query_from_Mac10[[#This Row],[item_no]]="KDA",-Table_Query_from_Mac10[[#This Row],[unit_price]],Table_Query_from_Mac10[[#This Row],[Net Unit]]*Table_Query_from_Mac10[[#This Row],[qty_to_ship]])</f>
        <v>135</v>
      </c>
      <c r="O3275" s="47">
        <f>SUMIFS(Summary!C:C,Summary!H:H,Table_Query_from_Mac10[[#This Row],[Juiceoc]])</f>
        <v>0</v>
      </c>
      <c r="P3275" s="47">
        <f>SUMIFS(Summary!D:D,Summary!H:H,Table_Query_from_Mac10[[#This Row],[Juiceoc]])</f>
        <v>0</v>
      </c>
      <c r="Q3275" s="47">
        <f>SUMIFS(Summary!E:E,Summary!H:H,Table_Query_from_Mac10[[#This Row],[Juiceoc]])</f>
        <v>0</v>
      </c>
      <c r="R3275" s="47">
        <f>Table_Query_from_Mac10[[#This Row],[Net Unit]]*(1+Table_Query_from_Mac10[[#This Row],[PriceIncreasebyType]])</f>
        <v>13.5</v>
      </c>
      <c r="S3275" s="47">
        <f>Table_Query_from_Mac10[[#This Row],[UnitPriceFuture]]*Table_Query_from_Mac10[[#This Row],[qtytoShipFuture]]</f>
        <v>135</v>
      </c>
      <c r="T3275" s="47">
        <f>ROUND(Table_Query_from_Mac10[[#This Row],[qty_to_ship]]*(1+Table_Query_from_Mac10[[#This Row],[VolumeIncreasebyType]]),0)</f>
        <v>10</v>
      </c>
      <c r="U3275" s="47">
        <f>Table_Query_from_Mac10[[#This Row],[qtytoShipFuture]]*Table_Query_from_Mac10[[#This Row],[Future-cost]]</f>
        <v>58</v>
      </c>
      <c r="V3275" s="47">
        <f>Table_Query_from_Mac10[[#This Row],[qtytoShipFuture]]-Table_Query_from_Mac10[[#This Row],[qty_to_ship]]</f>
        <v>0</v>
      </c>
      <c r="W3275" s="47">
        <f>Table_Query_from_Mac10[[#This Row],[UnitPriceFuture]]</f>
        <v>13.5</v>
      </c>
      <c r="X3275" s="47">
        <f>Table_Query_from_Mac10[[#This Row],[Unit Increase]]*Table_Query_from_Mac10[[#This Row],[UnitPriceFuture]]</f>
        <v>0</v>
      </c>
      <c r="Y3275" s="47">
        <f>Table_Query_from_Mac10[[#This Row],[Unit Increase]]*Table_Query_from_Mac10[[#This Row],[Future-cost]]</f>
        <v>0</v>
      </c>
      <c r="Z3275" s="47">
        <f>-(Table_Query_from_Mac10[[#This Row],[Incremental Sales]]+((Table_Query_from_Mac10[[#This Row],[Incremental Sales]]*-(SUM(Summary!$S$8:$S$9)))))*Summary!$S$18</f>
        <v>0</v>
      </c>
      <c r="AA3275" s="47">
        <f>IFERROR(Table_Query_from_Mac10[[#This Row],[Incremental Cost]]/Table_Query_from_Mac10[[#This Row],[Incremental Sales]],0)</f>
        <v>0</v>
      </c>
      <c r="AB3275" s="47">
        <f>IFERROR(Table_Query_from_Mac10[[#This Row],[TotalCostFuture]]/Table_Query_from_Mac10[[#This Row],[totalsalesFuture]],0)</f>
        <v>0.42962962962962964</v>
      </c>
      <c r="AN3275" s="31">
        <v>40</v>
      </c>
      <c r="AO3275">
        <f t="shared" si="102"/>
        <v>10</v>
      </c>
      <c r="AQ3275" s="31">
        <v>38.57</v>
      </c>
      <c r="AR3275">
        <f t="shared" si="103"/>
        <v>13.5</v>
      </c>
    </row>
    <row r="3276" spans="1:44" x14ac:dyDescent="0.25">
      <c r="A3276">
        <v>90142</v>
      </c>
      <c r="B3276">
        <v>1</v>
      </c>
      <c r="C3276" t="s">
        <v>55</v>
      </c>
      <c r="D3276" t="s">
        <v>81</v>
      </c>
      <c r="E3276">
        <v>4</v>
      </c>
      <c r="F3276">
        <v>3.08</v>
      </c>
      <c r="G3276">
        <v>6.77</v>
      </c>
      <c r="H3276" s="1">
        <v>44861</v>
      </c>
      <c r="I3276" s="20">
        <v>3</v>
      </c>
      <c r="J3276" s="47">
        <f>Table_Query_from_Mac10[[#This Row],[unit_price]]-(Table_Query_from_Mac10[[#This Row],[unit_price]]*(Table_Query_from_Mac10[[#This Row],[discount_pct]]/100))</f>
        <v>6.5668999999999995</v>
      </c>
      <c r="K3276" s="47">
        <f>Table_Query_from_Mac10[[#This Row],[unit_cost]]</f>
        <v>3.08</v>
      </c>
      <c r="L3276" s="47">
        <f>Table_Query_from_Mac10[[#This Row],[Live-cost]]*(1+Table_Query_from_Mac10[[#This Row],[CogsIncreasebyTYPE]])</f>
        <v>3.08</v>
      </c>
      <c r="M3276" s="47">
        <f>Table_Query_from_Mac10[[#This Row],[Live-cost]]*Table_Query_from_Mac10[[#This Row],[qty_to_ship]]</f>
        <v>12.32</v>
      </c>
      <c r="N3276" s="47">
        <f>IF(Table_Query_from_Mac10[[#This Row],[item_no]]="KDA",-Table_Query_from_Mac10[[#This Row],[unit_price]],Table_Query_from_Mac10[[#This Row],[Net Unit]]*Table_Query_from_Mac10[[#This Row],[qty_to_ship]])</f>
        <v>26.267599999999998</v>
      </c>
      <c r="O3276" s="47">
        <f>SUMIFS(Summary!C:C,Summary!H:H,Table_Query_from_Mac10[[#This Row],[Juiceoc]])</f>
        <v>0</v>
      </c>
      <c r="P3276" s="47">
        <f>SUMIFS(Summary!D:D,Summary!H:H,Table_Query_from_Mac10[[#This Row],[Juiceoc]])</f>
        <v>0</v>
      </c>
      <c r="Q3276" s="47">
        <f>SUMIFS(Summary!E:E,Summary!H:H,Table_Query_from_Mac10[[#This Row],[Juiceoc]])</f>
        <v>0</v>
      </c>
      <c r="R3276" s="47">
        <f>Table_Query_from_Mac10[[#This Row],[Net Unit]]*(1+Table_Query_from_Mac10[[#This Row],[PriceIncreasebyType]])</f>
        <v>6.5668999999999995</v>
      </c>
      <c r="S3276" s="47">
        <f>Table_Query_from_Mac10[[#This Row],[UnitPriceFuture]]*Table_Query_from_Mac10[[#This Row],[qtytoShipFuture]]</f>
        <v>26.267599999999998</v>
      </c>
      <c r="T3276" s="47">
        <f>ROUND(Table_Query_from_Mac10[[#This Row],[qty_to_ship]]*(1+Table_Query_from_Mac10[[#This Row],[VolumeIncreasebyType]]),0)</f>
        <v>4</v>
      </c>
      <c r="U3276" s="47">
        <f>Table_Query_from_Mac10[[#This Row],[qtytoShipFuture]]*Table_Query_from_Mac10[[#This Row],[Future-cost]]</f>
        <v>12.32</v>
      </c>
      <c r="V3276" s="47">
        <f>Table_Query_from_Mac10[[#This Row],[qtytoShipFuture]]-Table_Query_from_Mac10[[#This Row],[qty_to_ship]]</f>
        <v>0</v>
      </c>
      <c r="W3276" s="47">
        <f>Table_Query_from_Mac10[[#This Row],[UnitPriceFuture]]</f>
        <v>6.5668999999999995</v>
      </c>
      <c r="X3276" s="47">
        <f>Table_Query_from_Mac10[[#This Row],[Unit Increase]]*Table_Query_from_Mac10[[#This Row],[UnitPriceFuture]]</f>
        <v>0</v>
      </c>
      <c r="Y3276" s="47">
        <f>Table_Query_from_Mac10[[#This Row],[Unit Increase]]*Table_Query_from_Mac10[[#This Row],[Future-cost]]</f>
        <v>0</v>
      </c>
      <c r="Z3276" s="47">
        <f>-(Table_Query_from_Mac10[[#This Row],[Incremental Sales]]+((Table_Query_from_Mac10[[#This Row],[Incremental Sales]]*-(SUM(Summary!$S$8:$S$9)))))*Summary!$S$18</f>
        <v>0</v>
      </c>
      <c r="AA3276" s="47">
        <f>IFERROR(Table_Query_from_Mac10[[#This Row],[Incremental Cost]]/Table_Query_from_Mac10[[#This Row],[Incremental Sales]],0)</f>
        <v>0</v>
      </c>
      <c r="AB3276" s="47">
        <f>IFERROR(Table_Query_from_Mac10[[#This Row],[TotalCostFuture]]/Table_Query_from_Mac10[[#This Row],[totalsalesFuture]],0)</f>
        <v>0.46901886734989118</v>
      </c>
      <c r="AN3276" s="30">
        <v>15</v>
      </c>
      <c r="AO3276">
        <f t="shared" si="102"/>
        <v>4</v>
      </c>
      <c r="AQ3276" s="30">
        <v>19.34</v>
      </c>
      <c r="AR3276">
        <f t="shared" si="103"/>
        <v>6.77</v>
      </c>
    </row>
    <row r="3277" spans="1:44" x14ac:dyDescent="0.25">
      <c r="A3277">
        <v>90142</v>
      </c>
      <c r="B3277">
        <v>2</v>
      </c>
      <c r="C3277" t="s">
        <v>56</v>
      </c>
      <c r="D3277" t="s">
        <v>81</v>
      </c>
      <c r="E3277">
        <v>1</v>
      </c>
      <c r="F3277">
        <v>5.67</v>
      </c>
      <c r="G3277">
        <v>13.97</v>
      </c>
      <c r="H3277" s="1">
        <v>44861</v>
      </c>
      <c r="I3277" s="20">
        <v>3</v>
      </c>
      <c r="J3277" s="47">
        <f>Table_Query_from_Mac10[[#This Row],[unit_price]]-(Table_Query_from_Mac10[[#This Row],[unit_price]]*(Table_Query_from_Mac10[[#This Row],[discount_pct]]/100))</f>
        <v>13.5509</v>
      </c>
      <c r="K3277" s="47">
        <f>Table_Query_from_Mac10[[#This Row],[unit_cost]]</f>
        <v>5.67</v>
      </c>
      <c r="L3277" s="47">
        <f>Table_Query_from_Mac10[[#This Row],[Live-cost]]*(1+Table_Query_from_Mac10[[#This Row],[CogsIncreasebyTYPE]])</f>
        <v>5.67</v>
      </c>
      <c r="M3277" s="47">
        <f>Table_Query_from_Mac10[[#This Row],[Live-cost]]*Table_Query_from_Mac10[[#This Row],[qty_to_ship]]</f>
        <v>5.67</v>
      </c>
      <c r="N3277" s="47">
        <f>IF(Table_Query_from_Mac10[[#This Row],[item_no]]="KDA",-Table_Query_from_Mac10[[#This Row],[unit_price]],Table_Query_from_Mac10[[#This Row],[Net Unit]]*Table_Query_from_Mac10[[#This Row],[qty_to_ship]])</f>
        <v>13.5509</v>
      </c>
      <c r="O3277" s="47">
        <f>SUMIFS(Summary!C:C,Summary!H:H,Table_Query_from_Mac10[[#This Row],[Juiceoc]])</f>
        <v>0</v>
      </c>
      <c r="P3277" s="47">
        <f>SUMIFS(Summary!D:D,Summary!H:H,Table_Query_from_Mac10[[#This Row],[Juiceoc]])</f>
        <v>0</v>
      </c>
      <c r="Q3277" s="47">
        <f>SUMIFS(Summary!E:E,Summary!H:H,Table_Query_from_Mac10[[#This Row],[Juiceoc]])</f>
        <v>0</v>
      </c>
      <c r="R3277" s="47">
        <f>Table_Query_from_Mac10[[#This Row],[Net Unit]]*(1+Table_Query_from_Mac10[[#This Row],[PriceIncreasebyType]])</f>
        <v>13.5509</v>
      </c>
      <c r="S3277" s="47">
        <f>Table_Query_from_Mac10[[#This Row],[UnitPriceFuture]]*Table_Query_from_Mac10[[#This Row],[qtytoShipFuture]]</f>
        <v>13.5509</v>
      </c>
      <c r="T3277" s="47">
        <f>ROUND(Table_Query_from_Mac10[[#This Row],[qty_to_ship]]*(1+Table_Query_from_Mac10[[#This Row],[VolumeIncreasebyType]]),0)</f>
        <v>1</v>
      </c>
      <c r="U3277" s="47">
        <f>Table_Query_from_Mac10[[#This Row],[qtytoShipFuture]]*Table_Query_from_Mac10[[#This Row],[Future-cost]]</f>
        <v>5.67</v>
      </c>
      <c r="V3277" s="47">
        <f>Table_Query_from_Mac10[[#This Row],[qtytoShipFuture]]-Table_Query_from_Mac10[[#This Row],[qty_to_ship]]</f>
        <v>0</v>
      </c>
      <c r="W3277" s="47">
        <f>Table_Query_from_Mac10[[#This Row],[UnitPriceFuture]]</f>
        <v>13.5509</v>
      </c>
      <c r="X3277" s="47">
        <f>Table_Query_from_Mac10[[#This Row],[Unit Increase]]*Table_Query_from_Mac10[[#This Row],[UnitPriceFuture]]</f>
        <v>0</v>
      </c>
      <c r="Y3277" s="47">
        <f>Table_Query_from_Mac10[[#This Row],[Unit Increase]]*Table_Query_from_Mac10[[#This Row],[Future-cost]]</f>
        <v>0</v>
      </c>
      <c r="Z3277" s="47">
        <f>-(Table_Query_from_Mac10[[#This Row],[Incremental Sales]]+((Table_Query_from_Mac10[[#This Row],[Incremental Sales]]*-(SUM(Summary!$S$8:$S$9)))))*Summary!$S$18</f>
        <v>0</v>
      </c>
      <c r="AA3277" s="47">
        <f>IFERROR(Table_Query_from_Mac10[[#This Row],[Incremental Cost]]/Table_Query_from_Mac10[[#This Row],[Incremental Sales]],0)</f>
        <v>0</v>
      </c>
      <c r="AB3277" s="47">
        <f>IFERROR(Table_Query_from_Mac10[[#This Row],[TotalCostFuture]]/Table_Query_from_Mac10[[#This Row],[totalsalesFuture]],0)</f>
        <v>0.41842239260860903</v>
      </c>
      <c r="AN3277" s="31">
        <v>3</v>
      </c>
      <c r="AO3277">
        <f t="shared" si="102"/>
        <v>1</v>
      </c>
      <c r="AQ3277" s="31">
        <v>39.909999999999997</v>
      </c>
      <c r="AR3277">
        <f t="shared" si="103"/>
        <v>13.97</v>
      </c>
    </row>
    <row r="3278" spans="1:44" x14ac:dyDescent="0.25">
      <c r="A3278">
        <v>90142</v>
      </c>
      <c r="B3278">
        <v>3</v>
      </c>
      <c r="C3278" t="s">
        <v>55</v>
      </c>
      <c r="D3278" t="s">
        <v>81</v>
      </c>
      <c r="E3278">
        <v>7</v>
      </c>
      <c r="F3278">
        <v>4.3899999999999997</v>
      </c>
      <c r="G3278">
        <v>10.86</v>
      </c>
      <c r="H3278" s="1">
        <v>44861</v>
      </c>
      <c r="I3278" s="20">
        <v>3</v>
      </c>
      <c r="J3278" s="47">
        <f>Table_Query_from_Mac10[[#This Row],[unit_price]]-(Table_Query_from_Mac10[[#This Row],[unit_price]]*(Table_Query_from_Mac10[[#This Row],[discount_pct]]/100))</f>
        <v>10.5342</v>
      </c>
      <c r="K3278" s="47">
        <f>Table_Query_from_Mac10[[#This Row],[unit_cost]]</f>
        <v>4.3899999999999997</v>
      </c>
      <c r="L3278" s="47">
        <f>Table_Query_from_Mac10[[#This Row],[Live-cost]]*(1+Table_Query_from_Mac10[[#This Row],[CogsIncreasebyTYPE]])</f>
        <v>4.3899999999999997</v>
      </c>
      <c r="M3278" s="47">
        <f>Table_Query_from_Mac10[[#This Row],[Live-cost]]*Table_Query_from_Mac10[[#This Row],[qty_to_ship]]</f>
        <v>30.729999999999997</v>
      </c>
      <c r="N3278" s="47">
        <f>IF(Table_Query_from_Mac10[[#This Row],[item_no]]="KDA",-Table_Query_from_Mac10[[#This Row],[unit_price]],Table_Query_from_Mac10[[#This Row],[Net Unit]]*Table_Query_from_Mac10[[#This Row],[qty_to_ship]])</f>
        <v>73.739400000000003</v>
      </c>
      <c r="O3278" s="47">
        <f>SUMIFS(Summary!C:C,Summary!H:H,Table_Query_from_Mac10[[#This Row],[Juiceoc]])</f>
        <v>0</v>
      </c>
      <c r="P3278" s="47">
        <f>SUMIFS(Summary!D:D,Summary!H:H,Table_Query_from_Mac10[[#This Row],[Juiceoc]])</f>
        <v>0</v>
      </c>
      <c r="Q3278" s="47">
        <f>SUMIFS(Summary!E:E,Summary!H:H,Table_Query_from_Mac10[[#This Row],[Juiceoc]])</f>
        <v>0</v>
      </c>
      <c r="R3278" s="47">
        <f>Table_Query_from_Mac10[[#This Row],[Net Unit]]*(1+Table_Query_from_Mac10[[#This Row],[PriceIncreasebyType]])</f>
        <v>10.5342</v>
      </c>
      <c r="S3278" s="47">
        <f>Table_Query_from_Mac10[[#This Row],[UnitPriceFuture]]*Table_Query_from_Mac10[[#This Row],[qtytoShipFuture]]</f>
        <v>73.739400000000003</v>
      </c>
      <c r="T3278" s="47">
        <f>ROUND(Table_Query_from_Mac10[[#This Row],[qty_to_ship]]*(1+Table_Query_from_Mac10[[#This Row],[VolumeIncreasebyType]]),0)</f>
        <v>7</v>
      </c>
      <c r="U3278" s="47">
        <f>Table_Query_from_Mac10[[#This Row],[qtytoShipFuture]]*Table_Query_from_Mac10[[#This Row],[Future-cost]]</f>
        <v>30.729999999999997</v>
      </c>
      <c r="V3278" s="47">
        <f>Table_Query_from_Mac10[[#This Row],[qtytoShipFuture]]-Table_Query_from_Mac10[[#This Row],[qty_to_ship]]</f>
        <v>0</v>
      </c>
      <c r="W3278" s="47">
        <f>Table_Query_from_Mac10[[#This Row],[UnitPriceFuture]]</f>
        <v>10.5342</v>
      </c>
      <c r="X3278" s="47">
        <f>Table_Query_from_Mac10[[#This Row],[Unit Increase]]*Table_Query_from_Mac10[[#This Row],[UnitPriceFuture]]</f>
        <v>0</v>
      </c>
      <c r="Y3278" s="47">
        <f>Table_Query_from_Mac10[[#This Row],[Unit Increase]]*Table_Query_from_Mac10[[#This Row],[Future-cost]]</f>
        <v>0</v>
      </c>
      <c r="Z3278" s="47">
        <f>-(Table_Query_from_Mac10[[#This Row],[Incremental Sales]]+((Table_Query_from_Mac10[[#This Row],[Incremental Sales]]*-(SUM(Summary!$S$8:$S$9)))))*Summary!$S$18</f>
        <v>0</v>
      </c>
      <c r="AA3278" s="47">
        <f>IFERROR(Table_Query_from_Mac10[[#This Row],[Incremental Cost]]/Table_Query_from_Mac10[[#This Row],[Incremental Sales]],0)</f>
        <v>0</v>
      </c>
      <c r="AB3278" s="47">
        <f>IFERROR(Table_Query_from_Mac10[[#This Row],[TotalCostFuture]]/Table_Query_from_Mac10[[#This Row],[totalsalesFuture]],0)</f>
        <v>0.41673786334035801</v>
      </c>
      <c r="AN3278" s="30">
        <v>25</v>
      </c>
      <c r="AO3278">
        <f t="shared" si="102"/>
        <v>7</v>
      </c>
      <c r="AQ3278" s="30">
        <v>31.03</v>
      </c>
      <c r="AR3278">
        <f t="shared" si="103"/>
        <v>10.86</v>
      </c>
    </row>
    <row r="3279" spans="1:44" x14ac:dyDescent="0.25">
      <c r="A3279">
        <v>90142</v>
      </c>
      <c r="B3279">
        <v>4</v>
      </c>
      <c r="C3279" t="s">
        <v>55</v>
      </c>
      <c r="D3279" t="s">
        <v>81</v>
      </c>
      <c r="E3279">
        <v>13</v>
      </c>
      <c r="F3279">
        <v>4.8499999999999996</v>
      </c>
      <c r="G3279">
        <v>12.21</v>
      </c>
      <c r="H3279" s="1">
        <v>44861</v>
      </c>
      <c r="I3279" s="20">
        <v>3</v>
      </c>
      <c r="J3279" s="47">
        <f>Table_Query_from_Mac10[[#This Row],[unit_price]]-(Table_Query_from_Mac10[[#This Row],[unit_price]]*(Table_Query_from_Mac10[[#This Row],[discount_pct]]/100))</f>
        <v>11.8437</v>
      </c>
      <c r="K3279" s="47">
        <f>Table_Query_from_Mac10[[#This Row],[unit_cost]]</f>
        <v>4.8499999999999996</v>
      </c>
      <c r="L3279" s="47">
        <f>Table_Query_from_Mac10[[#This Row],[Live-cost]]*(1+Table_Query_from_Mac10[[#This Row],[CogsIncreasebyTYPE]])</f>
        <v>4.8499999999999996</v>
      </c>
      <c r="M3279" s="47">
        <f>Table_Query_from_Mac10[[#This Row],[Live-cost]]*Table_Query_from_Mac10[[#This Row],[qty_to_ship]]</f>
        <v>63.05</v>
      </c>
      <c r="N3279" s="47">
        <f>IF(Table_Query_from_Mac10[[#This Row],[item_no]]="KDA",-Table_Query_from_Mac10[[#This Row],[unit_price]],Table_Query_from_Mac10[[#This Row],[Net Unit]]*Table_Query_from_Mac10[[#This Row],[qty_to_ship]])</f>
        <v>153.96809999999999</v>
      </c>
      <c r="O3279" s="47">
        <f>SUMIFS(Summary!C:C,Summary!H:H,Table_Query_from_Mac10[[#This Row],[Juiceoc]])</f>
        <v>0</v>
      </c>
      <c r="P3279" s="47">
        <f>SUMIFS(Summary!D:D,Summary!H:H,Table_Query_from_Mac10[[#This Row],[Juiceoc]])</f>
        <v>0</v>
      </c>
      <c r="Q3279" s="47">
        <f>SUMIFS(Summary!E:E,Summary!H:H,Table_Query_from_Mac10[[#This Row],[Juiceoc]])</f>
        <v>0</v>
      </c>
      <c r="R3279" s="47">
        <f>Table_Query_from_Mac10[[#This Row],[Net Unit]]*(1+Table_Query_from_Mac10[[#This Row],[PriceIncreasebyType]])</f>
        <v>11.8437</v>
      </c>
      <c r="S3279" s="47">
        <f>Table_Query_from_Mac10[[#This Row],[UnitPriceFuture]]*Table_Query_from_Mac10[[#This Row],[qtytoShipFuture]]</f>
        <v>153.96809999999999</v>
      </c>
      <c r="T3279" s="47">
        <f>ROUND(Table_Query_from_Mac10[[#This Row],[qty_to_ship]]*(1+Table_Query_from_Mac10[[#This Row],[VolumeIncreasebyType]]),0)</f>
        <v>13</v>
      </c>
      <c r="U3279" s="47">
        <f>Table_Query_from_Mac10[[#This Row],[qtytoShipFuture]]*Table_Query_from_Mac10[[#This Row],[Future-cost]]</f>
        <v>63.05</v>
      </c>
      <c r="V3279" s="47">
        <f>Table_Query_from_Mac10[[#This Row],[qtytoShipFuture]]-Table_Query_from_Mac10[[#This Row],[qty_to_ship]]</f>
        <v>0</v>
      </c>
      <c r="W3279" s="47">
        <f>Table_Query_from_Mac10[[#This Row],[UnitPriceFuture]]</f>
        <v>11.8437</v>
      </c>
      <c r="X3279" s="47">
        <f>Table_Query_from_Mac10[[#This Row],[Unit Increase]]*Table_Query_from_Mac10[[#This Row],[UnitPriceFuture]]</f>
        <v>0</v>
      </c>
      <c r="Y3279" s="47">
        <f>Table_Query_from_Mac10[[#This Row],[Unit Increase]]*Table_Query_from_Mac10[[#This Row],[Future-cost]]</f>
        <v>0</v>
      </c>
      <c r="Z3279" s="47">
        <f>-(Table_Query_from_Mac10[[#This Row],[Incremental Sales]]+((Table_Query_from_Mac10[[#This Row],[Incremental Sales]]*-(SUM(Summary!$S$8:$S$9)))))*Summary!$S$18</f>
        <v>0</v>
      </c>
      <c r="AA3279" s="47">
        <f>IFERROR(Table_Query_from_Mac10[[#This Row],[Incremental Cost]]/Table_Query_from_Mac10[[#This Row],[Incremental Sales]],0)</f>
        <v>0</v>
      </c>
      <c r="AB3279" s="47">
        <f>IFERROR(Table_Query_from_Mac10[[#This Row],[TotalCostFuture]]/Table_Query_from_Mac10[[#This Row],[totalsalesFuture]],0)</f>
        <v>0.4095004095004095</v>
      </c>
      <c r="AN3279" s="31">
        <v>50</v>
      </c>
      <c r="AO3279">
        <f t="shared" si="102"/>
        <v>13</v>
      </c>
      <c r="AQ3279" s="31">
        <v>34.89</v>
      </c>
      <c r="AR3279">
        <f t="shared" si="103"/>
        <v>12.21</v>
      </c>
    </row>
    <row r="3280" spans="1:44" x14ac:dyDescent="0.25">
      <c r="A3280">
        <v>90142</v>
      </c>
      <c r="B3280">
        <v>5</v>
      </c>
      <c r="C3280" t="s">
        <v>55</v>
      </c>
      <c r="D3280" t="s">
        <v>81</v>
      </c>
      <c r="E3280">
        <v>15</v>
      </c>
      <c r="F3280">
        <v>5.31</v>
      </c>
      <c r="G3280">
        <v>13.35</v>
      </c>
      <c r="H3280" s="1">
        <v>44861</v>
      </c>
      <c r="I3280" s="20">
        <v>3</v>
      </c>
      <c r="J3280" s="47">
        <f>Table_Query_from_Mac10[[#This Row],[unit_price]]-(Table_Query_from_Mac10[[#This Row],[unit_price]]*(Table_Query_from_Mac10[[#This Row],[discount_pct]]/100))</f>
        <v>12.9495</v>
      </c>
      <c r="K3280" s="47">
        <f>Table_Query_from_Mac10[[#This Row],[unit_cost]]</f>
        <v>5.31</v>
      </c>
      <c r="L3280" s="47">
        <f>Table_Query_from_Mac10[[#This Row],[Live-cost]]*(1+Table_Query_from_Mac10[[#This Row],[CogsIncreasebyTYPE]])</f>
        <v>5.31</v>
      </c>
      <c r="M3280" s="47">
        <f>Table_Query_from_Mac10[[#This Row],[Live-cost]]*Table_Query_from_Mac10[[#This Row],[qty_to_ship]]</f>
        <v>79.649999999999991</v>
      </c>
      <c r="N3280" s="47">
        <f>IF(Table_Query_from_Mac10[[#This Row],[item_no]]="KDA",-Table_Query_from_Mac10[[#This Row],[unit_price]],Table_Query_from_Mac10[[#This Row],[Net Unit]]*Table_Query_from_Mac10[[#This Row],[qty_to_ship]])</f>
        <v>194.24250000000001</v>
      </c>
      <c r="O3280" s="47">
        <f>SUMIFS(Summary!C:C,Summary!H:H,Table_Query_from_Mac10[[#This Row],[Juiceoc]])</f>
        <v>0</v>
      </c>
      <c r="P3280" s="47">
        <f>SUMIFS(Summary!D:D,Summary!H:H,Table_Query_from_Mac10[[#This Row],[Juiceoc]])</f>
        <v>0</v>
      </c>
      <c r="Q3280" s="47">
        <f>SUMIFS(Summary!E:E,Summary!H:H,Table_Query_from_Mac10[[#This Row],[Juiceoc]])</f>
        <v>0</v>
      </c>
      <c r="R3280" s="47">
        <f>Table_Query_from_Mac10[[#This Row],[Net Unit]]*(1+Table_Query_from_Mac10[[#This Row],[PriceIncreasebyType]])</f>
        <v>12.9495</v>
      </c>
      <c r="S3280" s="47">
        <f>Table_Query_from_Mac10[[#This Row],[UnitPriceFuture]]*Table_Query_from_Mac10[[#This Row],[qtytoShipFuture]]</f>
        <v>194.24250000000001</v>
      </c>
      <c r="T3280" s="47">
        <f>ROUND(Table_Query_from_Mac10[[#This Row],[qty_to_ship]]*(1+Table_Query_from_Mac10[[#This Row],[VolumeIncreasebyType]]),0)</f>
        <v>15</v>
      </c>
      <c r="U3280" s="47">
        <f>Table_Query_from_Mac10[[#This Row],[qtytoShipFuture]]*Table_Query_from_Mac10[[#This Row],[Future-cost]]</f>
        <v>79.649999999999991</v>
      </c>
      <c r="V3280" s="47">
        <f>Table_Query_from_Mac10[[#This Row],[qtytoShipFuture]]-Table_Query_from_Mac10[[#This Row],[qty_to_ship]]</f>
        <v>0</v>
      </c>
      <c r="W3280" s="47">
        <f>Table_Query_from_Mac10[[#This Row],[UnitPriceFuture]]</f>
        <v>12.9495</v>
      </c>
      <c r="X3280" s="47">
        <f>Table_Query_from_Mac10[[#This Row],[Unit Increase]]*Table_Query_from_Mac10[[#This Row],[UnitPriceFuture]]</f>
        <v>0</v>
      </c>
      <c r="Y3280" s="47">
        <f>Table_Query_from_Mac10[[#This Row],[Unit Increase]]*Table_Query_from_Mac10[[#This Row],[Future-cost]]</f>
        <v>0</v>
      </c>
      <c r="Z3280" s="47">
        <f>-(Table_Query_from_Mac10[[#This Row],[Incremental Sales]]+((Table_Query_from_Mac10[[#This Row],[Incremental Sales]]*-(SUM(Summary!$S$8:$S$9)))))*Summary!$S$18</f>
        <v>0</v>
      </c>
      <c r="AA3280" s="47">
        <f>IFERROR(Table_Query_from_Mac10[[#This Row],[Incremental Cost]]/Table_Query_from_Mac10[[#This Row],[Incremental Sales]],0)</f>
        <v>0</v>
      </c>
      <c r="AB3280" s="47">
        <f>IFERROR(Table_Query_from_Mac10[[#This Row],[TotalCostFuture]]/Table_Query_from_Mac10[[#This Row],[totalsalesFuture]],0)</f>
        <v>0.41005444225645771</v>
      </c>
      <c r="AN3280" s="30">
        <v>60</v>
      </c>
      <c r="AO3280">
        <f t="shared" si="102"/>
        <v>15</v>
      </c>
      <c r="AQ3280" s="30">
        <v>38.130000000000003</v>
      </c>
      <c r="AR3280">
        <f t="shared" si="103"/>
        <v>13.35</v>
      </c>
    </row>
    <row r="3281" spans="1:44" x14ac:dyDescent="0.25">
      <c r="A3281">
        <v>90142</v>
      </c>
      <c r="B3281">
        <v>6</v>
      </c>
      <c r="C3281" t="s">
        <v>55</v>
      </c>
      <c r="D3281" t="s">
        <v>81</v>
      </c>
      <c r="E3281">
        <v>36</v>
      </c>
      <c r="F3281">
        <v>5.81</v>
      </c>
      <c r="G3281">
        <v>14.47</v>
      </c>
      <c r="H3281" s="1">
        <v>44861</v>
      </c>
      <c r="I3281" s="20">
        <v>3</v>
      </c>
      <c r="J3281" s="47">
        <f>Table_Query_from_Mac10[[#This Row],[unit_price]]-(Table_Query_from_Mac10[[#This Row],[unit_price]]*(Table_Query_from_Mac10[[#This Row],[discount_pct]]/100))</f>
        <v>14.0359</v>
      </c>
      <c r="K3281" s="47">
        <f>Table_Query_from_Mac10[[#This Row],[unit_cost]]</f>
        <v>5.81</v>
      </c>
      <c r="L3281" s="47">
        <f>Table_Query_from_Mac10[[#This Row],[Live-cost]]*(1+Table_Query_from_Mac10[[#This Row],[CogsIncreasebyTYPE]])</f>
        <v>5.81</v>
      </c>
      <c r="M3281" s="47">
        <f>Table_Query_from_Mac10[[#This Row],[Live-cost]]*Table_Query_from_Mac10[[#This Row],[qty_to_ship]]</f>
        <v>209.16</v>
      </c>
      <c r="N3281" s="47">
        <f>IF(Table_Query_from_Mac10[[#This Row],[item_no]]="KDA",-Table_Query_from_Mac10[[#This Row],[unit_price]],Table_Query_from_Mac10[[#This Row],[Net Unit]]*Table_Query_from_Mac10[[#This Row],[qty_to_ship]])</f>
        <v>505.29239999999999</v>
      </c>
      <c r="O3281" s="47">
        <f>SUMIFS(Summary!C:C,Summary!H:H,Table_Query_from_Mac10[[#This Row],[Juiceoc]])</f>
        <v>0</v>
      </c>
      <c r="P3281" s="47">
        <f>SUMIFS(Summary!D:D,Summary!H:H,Table_Query_from_Mac10[[#This Row],[Juiceoc]])</f>
        <v>0</v>
      </c>
      <c r="Q3281" s="47">
        <f>SUMIFS(Summary!E:E,Summary!H:H,Table_Query_from_Mac10[[#This Row],[Juiceoc]])</f>
        <v>0</v>
      </c>
      <c r="R3281" s="47">
        <f>Table_Query_from_Mac10[[#This Row],[Net Unit]]*(1+Table_Query_from_Mac10[[#This Row],[PriceIncreasebyType]])</f>
        <v>14.0359</v>
      </c>
      <c r="S3281" s="47">
        <f>Table_Query_from_Mac10[[#This Row],[UnitPriceFuture]]*Table_Query_from_Mac10[[#This Row],[qtytoShipFuture]]</f>
        <v>505.29239999999999</v>
      </c>
      <c r="T3281" s="47">
        <f>ROUND(Table_Query_from_Mac10[[#This Row],[qty_to_ship]]*(1+Table_Query_from_Mac10[[#This Row],[VolumeIncreasebyType]]),0)</f>
        <v>36</v>
      </c>
      <c r="U3281" s="47">
        <f>Table_Query_from_Mac10[[#This Row],[qtytoShipFuture]]*Table_Query_from_Mac10[[#This Row],[Future-cost]]</f>
        <v>209.16</v>
      </c>
      <c r="V3281" s="47">
        <f>Table_Query_from_Mac10[[#This Row],[qtytoShipFuture]]-Table_Query_from_Mac10[[#This Row],[qty_to_ship]]</f>
        <v>0</v>
      </c>
      <c r="W3281" s="47">
        <f>Table_Query_from_Mac10[[#This Row],[UnitPriceFuture]]</f>
        <v>14.0359</v>
      </c>
      <c r="X3281" s="47">
        <f>Table_Query_from_Mac10[[#This Row],[Unit Increase]]*Table_Query_from_Mac10[[#This Row],[UnitPriceFuture]]</f>
        <v>0</v>
      </c>
      <c r="Y3281" s="47">
        <f>Table_Query_from_Mac10[[#This Row],[Unit Increase]]*Table_Query_from_Mac10[[#This Row],[Future-cost]]</f>
        <v>0</v>
      </c>
      <c r="Z3281" s="47">
        <f>-(Table_Query_from_Mac10[[#This Row],[Incremental Sales]]+((Table_Query_from_Mac10[[#This Row],[Incremental Sales]]*-(SUM(Summary!$S$8:$S$9)))))*Summary!$S$18</f>
        <v>0</v>
      </c>
      <c r="AA3281" s="47">
        <f>IFERROR(Table_Query_from_Mac10[[#This Row],[Incremental Cost]]/Table_Query_from_Mac10[[#This Row],[Incremental Sales]],0)</f>
        <v>0</v>
      </c>
      <c r="AB3281" s="47">
        <f>IFERROR(Table_Query_from_Mac10[[#This Row],[TotalCostFuture]]/Table_Query_from_Mac10[[#This Row],[totalsalesFuture]],0)</f>
        <v>0.41393854330680613</v>
      </c>
      <c r="AN3281" s="31">
        <v>144</v>
      </c>
      <c r="AO3281">
        <f t="shared" si="102"/>
        <v>36</v>
      </c>
      <c r="AQ3281" s="31">
        <v>41.35</v>
      </c>
      <c r="AR3281">
        <f t="shared" si="103"/>
        <v>14.47</v>
      </c>
    </row>
    <row r="3282" spans="1:44" x14ac:dyDescent="0.25">
      <c r="A3282">
        <v>90142</v>
      </c>
      <c r="B3282">
        <v>7</v>
      </c>
      <c r="C3282" t="s">
        <v>55</v>
      </c>
      <c r="D3282" t="s">
        <v>81</v>
      </c>
      <c r="E3282">
        <v>8</v>
      </c>
      <c r="F3282">
        <v>6.38</v>
      </c>
      <c r="G3282">
        <v>16.420000000000002</v>
      </c>
      <c r="H3282" s="1">
        <v>44861</v>
      </c>
      <c r="I3282" s="20">
        <v>3</v>
      </c>
      <c r="J3282" s="47">
        <f>Table_Query_from_Mac10[[#This Row],[unit_price]]-(Table_Query_from_Mac10[[#This Row],[unit_price]]*(Table_Query_from_Mac10[[#This Row],[discount_pct]]/100))</f>
        <v>15.927400000000002</v>
      </c>
      <c r="K3282" s="47">
        <f>Table_Query_from_Mac10[[#This Row],[unit_cost]]</f>
        <v>6.38</v>
      </c>
      <c r="L3282" s="47">
        <f>Table_Query_from_Mac10[[#This Row],[Live-cost]]*(1+Table_Query_from_Mac10[[#This Row],[CogsIncreasebyTYPE]])</f>
        <v>6.38</v>
      </c>
      <c r="M3282" s="47">
        <f>Table_Query_from_Mac10[[#This Row],[Live-cost]]*Table_Query_from_Mac10[[#This Row],[qty_to_ship]]</f>
        <v>51.04</v>
      </c>
      <c r="N3282" s="47">
        <f>IF(Table_Query_from_Mac10[[#This Row],[item_no]]="KDA",-Table_Query_from_Mac10[[#This Row],[unit_price]],Table_Query_from_Mac10[[#This Row],[Net Unit]]*Table_Query_from_Mac10[[#This Row],[qty_to_ship]])</f>
        <v>127.41920000000002</v>
      </c>
      <c r="O3282" s="47">
        <f>SUMIFS(Summary!C:C,Summary!H:H,Table_Query_from_Mac10[[#This Row],[Juiceoc]])</f>
        <v>0</v>
      </c>
      <c r="P3282" s="47">
        <f>SUMIFS(Summary!D:D,Summary!H:H,Table_Query_from_Mac10[[#This Row],[Juiceoc]])</f>
        <v>0</v>
      </c>
      <c r="Q3282" s="47">
        <f>SUMIFS(Summary!E:E,Summary!H:H,Table_Query_from_Mac10[[#This Row],[Juiceoc]])</f>
        <v>0</v>
      </c>
      <c r="R3282" s="47">
        <f>Table_Query_from_Mac10[[#This Row],[Net Unit]]*(1+Table_Query_from_Mac10[[#This Row],[PriceIncreasebyType]])</f>
        <v>15.927400000000002</v>
      </c>
      <c r="S3282" s="47">
        <f>Table_Query_from_Mac10[[#This Row],[UnitPriceFuture]]*Table_Query_from_Mac10[[#This Row],[qtytoShipFuture]]</f>
        <v>127.41920000000002</v>
      </c>
      <c r="T3282" s="47">
        <f>ROUND(Table_Query_from_Mac10[[#This Row],[qty_to_ship]]*(1+Table_Query_from_Mac10[[#This Row],[VolumeIncreasebyType]]),0)</f>
        <v>8</v>
      </c>
      <c r="U3282" s="47">
        <f>Table_Query_from_Mac10[[#This Row],[qtytoShipFuture]]*Table_Query_from_Mac10[[#This Row],[Future-cost]]</f>
        <v>51.04</v>
      </c>
      <c r="V3282" s="47">
        <f>Table_Query_from_Mac10[[#This Row],[qtytoShipFuture]]-Table_Query_from_Mac10[[#This Row],[qty_to_ship]]</f>
        <v>0</v>
      </c>
      <c r="W3282" s="47">
        <f>Table_Query_from_Mac10[[#This Row],[UnitPriceFuture]]</f>
        <v>15.927400000000002</v>
      </c>
      <c r="X3282" s="47">
        <f>Table_Query_from_Mac10[[#This Row],[Unit Increase]]*Table_Query_from_Mac10[[#This Row],[UnitPriceFuture]]</f>
        <v>0</v>
      </c>
      <c r="Y3282" s="47">
        <f>Table_Query_from_Mac10[[#This Row],[Unit Increase]]*Table_Query_from_Mac10[[#This Row],[Future-cost]]</f>
        <v>0</v>
      </c>
      <c r="Z3282" s="47">
        <f>-(Table_Query_from_Mac10[[#This Row],[Incremental Sales]]+((Table_Query_from_Mac10[[#This Row],[Incremental Sales]]*-(SUM(Summary!$S$8:$S$9)))))*Summary!$S$18</f>
        <v>0</v>
      </c>
      <c r="AA3282" s="47">
        <f>IFERROR(Table_Query_from_Mac10[[#This Row],[Incremental Cost]]/Table_Query_from_Mac10[[#This Row],[Incremental Sales]],0)</f>
        <v>0</v>
      </c>
      <c r="AB3282" s="47">
        <f>IFERROR(Table_Query_from_Mac10[[#This Row],[TotalCostFuture]]/Table_Query_from_Mac10[[#This Row],[totalsalesFuture]],0)</f>
        <v>0.4005675753732561</v>
      </c>
      <c r="AN3282" s="30">
        <v>32</v>
      </c>
      <c r="AO3282">
        <f t="shared" si="102"/>
        <v>8</v>
      </c>
      <c r="AQ3282" s="30">
        <v>46.9</v>
      </c>
      <c r="AR3282">
        <f t="shared" si="103"/>
        <v>16.420000000000002</v>
      </c>
    </row>
    <row r="3283" spans="1:44" x14ac:dyDescent="0.25">
      <c r="A3283">
        <v>90142</v>
      </c>
      <c r="B3283">
        <v>8</v>
      </c>
      <c r="C3283" t="s">
        <v>55</v>
      </c>
      <c r="D3283" t="s">
        <v>81</v>
      </c>
      <c r="E3283">
        <v>15</v>
      </c>
      <c r="F3283">
        <v>7.17</v>
      </c>
      <c r="G3283">
        <v>18.14</v>
      </c>
      <c r="H3283" s="1">
        <v>44861</v>
      </c>
      <c r="I3283" s="20">
        <v>3</v>
      </c>
      <c r="J3283" s="47">
        <f>Table_Query_from_Mac10[[#This Row],[unit_price]]-(Table_Query_from_Mac10[[#This Row],[unit_price]]*(Table_Query_from_Mac10[[#This Row],[discount_pct]]/100))</f>
        <v>17.595800000000001</v>
      </c>
      <c r="K3283" s="47">
        <f>Table_Query_from_Mac10[[#This Row],[unit_cost]]</f>
        <v>7.17</v>
      </c>
      <c r="L3283" s="47">
        <f>Table_Query_from_Mac10[[#This Row],[Live-cost]]*(1+Table_Query_from_Mac10[[#This Row],[CogsIncreasebyTYPE]])</f>
        <v>7.17</v>
      </c>
      <c r="M3283" s="47">
        <f>Table_Query_from_Mac10[[#This Row],[Live-cost]]*Table_Query_from_Mac10[[#This Row],[qty_to_ship]]</f>
        <v>107.55</v>
      </c>
      <c r="N3283" s="47">
        <f>IF(Table_Query_from_Mac10[[#This Row],[item_no]]="KDA",-Table_Query_from_Mac10[[#This Row],[unit_price]],Table_Query_from_Mac10[[#This Row],[Net Unit]]*Table_Query_from_Mac10[[#This Row],[qty_to_ship]])</f>
        <v>263.93700000000001</v>
      </c>
      <c r="O3283" s="47">
        <f>SUMIFS(Summary!C:C,Summary!H:H,Table_Query_from_Mac10[[#This Row],[Juiceoc]])</f>
        <v>0</v>
      </c>
      <c r="P3283" s="47">
        <f>SUMIFS(Summary!D:D,Summary!H:H,Table_Query_from_Mac10[[#This Row],[Juiceoc]])</f>
        <v>0</v>
      </c>
      <c r="Q3283" s="47">
        <f>SUMIFS(Summary!E:E,Summary!H:H,Table_Query_from_Mac10[[#This Row],[Juiceoc]])</f>
        <v>0</v>
      </c>
      <c r="R3283" s="47">
        <f>Table_Query_from_Mac10[[#This Row],[Net Unit]]*(1+Table_Query_from_Mac10[[#This Row],[PriceIncreasebyType]])</f>
        <v>17.595800000000001</v>
      </c>
      <c r="S3283" s="47">
        <f>Table_Query_from_Mac10[[#This Row],[UnitPriceFuture]]*Table_Query_from_Mac10[[#This Row],[qtytoShipFuture]]</f>
        <v>263.93700000000001</v>
      </c>
      <c r="T3283" s="47">
        <f>ROUND(Table_Query_from_Mac10[[#This Row],[qty_to_ship]]*(1+Table_Query_from_Mac10[[#This Row],[VolumeIncreasebyType]]),0)</f>
        <v>15</v>
      </c>
      <c r="U3283" s="47">
        <f>Table_Query_from_Mac10[[#This Row],[qtytoShipFuture]]*Table_Query_from_Mac10[[#This Row],[Future-cost]]</f>
        <v>107.55</v>
      </c>
      <c r="V3283" s="47">
        <f>Table_Query_from_Mac10[[#This Row],[qtytoShipFuture]]-Table_Query_from_Mac10[[#This Row],[qty_to_ship]]</f>
        <v>0</v>
      </c>
      <c r="W3283" s="47">
        <f>Table_Query_from_Mac10[[#This Row],[UnitPriceFuture]]</f>
        <v>17.595800000000001</v>
      </c>
      <c r="X3283" s="47">
        <f>Table_Query_from_Mac10[[#This Row],[Unit Increase]]*Table_Query_from_Mac10[[#This Row],[UnitPriceFuture]]</f>
        <v>0</v>
      </c>
      <c r="Y3283" s="47">
        <f>Table_Query_from_Mac10[[#This Row],[Unit Increase]]*Table_Query_from_Mac10[[#This Row],[Future-cost]]</f>
        <v>0</v>
      </c>
      <c r="Z3283" s="47">
        <f>-(Table_Query_from_Mac10[[#This Row],[Incremental Sales]]+((Table_Query_from_Mac10[[#This Row],[Incremental Sales]]*-(SUM(Summary!$S$8:$S$9)))))*Summary!$S$18</f>
        <v>0</v>
      </c>
      <c r="AA3283" s="47">
        <f>IFERROR(Table_Query_from_Mac10[[#This Row],[Incremental Cost]]/Table_Query_from_Mac10[[#This Row],[Incremental Sales]],0)</f>
        <v>0</v>
      </c>
      <c r="AB3283" s="47">
        <f>IFERROR(Table_Query_from_Mac10[[#This Row],[TotalCostFuture]]/Table_Query_from_Mac10[[#This Row],[totalsalesFuture]],0)</f>
        <v>0.40748360404187361</v>
      </c>
      <c r="AN3283" s="31">
        <v>60</v>
      </c>
      <c r="AO3283">
        <f t="shared" si="102"/>
        <v>15</v>
      </c>
      <c r="AQ3283" s="31">
        <v>51.84</v>
      </c>
      <c r="AR3283">
        <f t="shared" si="103"/>
        <v>18.14</v>
      </c>
    </row>
    <row r="3284" spans="1:44" x14ac:dyDescent="0.25">
      <c r="A3284">
        <v>90142</v>
      </c>
      <c r="B3284">
        <v>9</v>
      </c>
      <c r="C3284" t="s">
        <v>55</v>
      </c>
      <c r="D3284" t="s">
        <v>81</v>
      </c>
      <c r="E3284">
        <v>21</v>
      </c>
      <c r="F3284">
        <v>8.5</v>
      </c>
      <c r="G3284">
        <v>22.57</v>
      </c>
      <c r="H3284" s="1">
        <v>44861</v>
      </c>
      <c r="I3284" s="20">
        <v>3</v>
      </c>
      <c r="J3284" s="47">
        <f>Table_Query_from_Mac10[[#This Row],[unit_price]]-(Table_Query_from_Mac10[[#This Row],[unit_price]]*(Table_Query_from_Mac10[[#This Row],[discount_pct]]/100))</f>
        <v>21.892900000000001</v>
      </c>
      <c r="K3284" s="47">
        <f>Table_Query_from_Mac10[[#This Row],[unit_cost]]</f>
        <v>8.5</v>
      </c>
      <c r="L3284" s="47">
        <f>Table_Query_from_Mac10[[#This Row],[Live-cost]]*(1+Table_Query_from_Mac10[[#This Row],[CogsIncreasebyTYPE]])</f>
        <v>8.5</v>
      </c>
      <c r="M3284" s="47">
        <f>Table_Query_from_Mac10[[#This Row],[Live-cost]]*Table_Query_from_Mac10[[#This Row],[qty_to_ship]]</f>
        <v>178.5</v>
      </c>
      <c r="N3284" s="47">
        <f>IF(Table_Query_from_Mac10[[#This Row],[item_no]]="KDA",-Table_Query_from_Mac10[[#This Row],[unit_price]],Table_Query_from_Mac10[[#This Row],[Net Unit]]*Table_Query_from_Mac10[[#This Row],[qty_to_ship]])</f>
        <v>459.7509</v>
      </c>
      <c r="O3284" s="47">
        <f>SUMIFS(Summary!C:C,Summary!H:H,Table_Query_from_Mac10[[#This Row],[Juiceoc]])</f>
        <v>0</v>
      </c>
      <c r="P3284" s="47">
        <f>SUMIFS(Summary!D:D,Summary!H:H,Table_Query_from_Mac10[[#This Row],[Juiceoc]])</f>
        <v>0</v>
      </c>
      <c r="Q3284" s="47">
        <f>SUMIFS(Summary!E:E,Summary!H:H,Table_Query_from_Mac10[[#This Row],[Juiceoc]])</f>
        <v>0</v>
      </c>
      <c r="R3284" s="47">
        <f>Table_Query_from_Mac10[[#This Row],[Net Unit]]*(1+Table_Query_from_Mac10[[#This Row],[PriceIncreasebyType]])</f>
        <v>21.892900000000001</v>
      </c>
      <c r="S3284" s="47">
        <f>Table_Query_from_Mac10[[#This Row],[UnitPriceFuture]]*Table_Query_from_Mac10[[#This Row],[qtytoShipFuture]]</f>
        <v>459.7509</v>
      </c>
      <c r="T3284" s="47">
        <f>ROUND(Table_Query_from_Mac10[[#This Row],[qty_to_ship]]*(1+Table_Query_from_Mac10[[#This Row],[VolumeIncreasebyType]]),0)</f>
        <v>21</v>
      </c>
      <c r="U3284" s="47">
        <f>Table_Query_from_Mac10[[#This Row],[qtytoShipFuture]]*Table_Query_from_Mac10[[#This Row],[Future-cost]]</f>
        <v>178.5</v>
      </c>
      <c r="V3284" s="47">
        <f>Table_Query_from_Mac10[[#This Row],[qtytoShipFuture]]-Table_Query_from_Mac10[[#This Row],[qty_to_ship]]</f>
        <v>0</v>
      </c>
      <c r="W3284" s="47">
        <f>Table_Query_from_Mac10[[#This Row],[UnitPriceFuture]]</f>
        <v>21.892900000000001</v>
      </c>
      <c r="X3284" s="47">
        <f>Table_Query_from_Mac10[[#This Row],[Unit Increase]]*Table_Query_from_Mac10[[#This Row],[UnitPriceFuture]]</f>
        <v>0</v>
      </c>
      <c r="Y3284" s="47">
        <f>Table_Query_from_Mac10[[#This Row],[Unit Increase]]*Table_Query_from_Mac10[[#This Row],[Future-cost]]</f>
        <v>0</v>
      </c>
      <c r="Z3284" s="47">
        <f>-(Table_Query_from_Mac10[[#This Row],[Incremental Sales]]+((Table_Query_from_Mac10[[#This Row],[Incremental Sales]]*-(SUM(Summary!$S$8:$S$9)))))*Summary!$S$18</f>
        <v>0</v>
      </c>
      <c r="AA3284" s="47">
        <f>IFERROR(Table_Query_from_Mac10[[#This Row],[Incremental Cost]]/Table_Query_from_Mac10[[#This Row],[Incremental Sales]],0)</f>
        <v>0</v>
      </c>
      <c r="AB3284" s="47">
        <f>IFERROR(Table_Query_from_Mac10[[#This Row],[TotalCostFuture]]/Table_Query_from_Mac10[[#This Row],[totalsalesFuture]],0)</f>
        <v>0.38825372609384778</v>
      </c>
      <c r="AN3284" s="30">
        <v>81</v>
      </c>
      <c r="AO3284">
        <f t="shared" si="102"/>
        <v>21</v>
      </c>
      <c r="AQ3284" s="30">
        <v>64.489999999999995</v>
      </c>
      <c r="AR3284">
        <f t="shared" si="103"/>
        <v>22.57</v>
      </c>
    </row>
    <row r="3285" spans="1:44" x14ac:dyDescent="0.25">
      <c r="A3285">
        <v>90142</v>
      </c>
      <c r="B3285">
        <v>10</v>
      </c>
      <c r="C3285" t="s">
        <v>55</v>
      </c>
      <c r="D3285" t="s">
        <v>81</v>
      </c>
      <c r="E3285">
        <v>3</v>
      </c>
      <c r="F3285">
        <v>9.86</v>
      </c>
      <c r="G3285">
        <v>27.29</v>
      </c>
      <c r="H3285" s="1">
        <v>44861</v>
      </c>
      <c r="I3285" s="20">
        <v>3</v>
      </c>
      <c r="J3285" s="47">
        <f>Table_Query_from_Mac10[[#This Row],[unit_price]]-(Table_Query_from_Mac10[[#This Row],[unit_price]]*(Table_Query_from_Mac10[[#This Row],[discount_pct]]/100))</f>
        <v>26.471299999999999</v>
      </c>
      <c r="K3285" s="47">
        <f>Table_Query_from_Mac10[[#This Row],[unit_cost]]</f>
        <v>9.86</v>
      </c>
      <c r="L3285" s="47">
        <f>Table_Query_from_Mac10[[#This Row],[Live-cost]]*(1+Table_Query_from_Mac10[[#This Row],[CogsIncreasebyTYPE]])</f>
        <v>9.86</v>
      </c>
      <c r="M3285" s="47">
        <f>Table_Query_from_Mac10[[#This Row],[Live-cost]]*Table_Query_from_Mac10[[#This Row],[qty_to_ship]]</f>
        <v>29.58</v>
      </c>
      <c r="N3285" s="47">
        <f>IF(Table_Query_from_Mac10[[#This Row],[item_no]]="KDA",-Table_Query_from_Mac10[[#This Row],[unit_price]],Table_Query_from_Mac10[[#This Row],[Net Unit]]*Table_Query_from_Mac10[[#This Row],[qty_to_ship]])</f>
        <v>79.413899999999998</v>
      </c>
      <c r="O3285" s="47">
        <f>SUMIFS(Summary!C:C,Summary!H:H,Table_Query_from_Mac10[[#This Row],[Juiceoc]])</f>
        <v>0</v>
      </c>
      <c r="P3285" s="47">
        <f>SUMIFS(Summary!D:D,Summary!H:H,Table_Query_from_Mac10[[#This Row],[Juiceoc]])</f>
        <v>0</v>
      </c>
      <c r="Q3285" s="47">
        <f>SUMIFS(Summary!E:E,Summary!H:H,Table_Query_from_Mac10[[#This Row],[Juiceoc]])</f>
        <v>0</v>
      </c>
      <c r="R3285" s="47">
        <f>Table_Query_from_Mac10[[#This Row],[Net Unit]]*(1+Table_Query_from_Mac10[[#This Row],[PriceIncreasebyType]])</f>
        <v>26.471299999999999</v>
      </c>
      <c r="S3285" s="47">
        <f>Table_Query_from_Mac10[[#This Row],[UnitPriceFuture]]*Table_Query_from_Mac10[[#This Row],[qtytoShipFuture]]</f>
        <v>79.413899999999998</v>
      </c>
      <c r="T3285" s="47">
        <f>ROUND(Table_Query_from_Mac10[[#This Row],[qty_to_ship]]*(1+Table_Query_from_Mac10[[#This Row],[VolumeIncreasebyType]]),0)</f>
        <v>3</v>
      </c>
      <c r="U3285" s="47">
        <f>Table_Query_from_Mac10[[#This Row],[qtytoShipFuture]]*Table_Query_from_Mac10[[#This Row],[Future-cost]]</f>
        <v>29.58</v>
      </c>
      <c r="V3285" s="47">
        <f>Table_Query_from_Mac10[[#This Row],[qtytoShipFuture]]-Table_Query_from_Mac10[[#This Row],[qty_to_ship]]</f>
        <v>0</v>
      </c>
      <c r="W3285" s="47">
        <f>Table_Query_from_Mac10[[#This Row],[UnitPriceFuture]]</f>
        <v>26.471299999999999</v>
      </c>
      <c r="X3285" s="47">
        <f>Table_Query_from_Mac10[[#This Row],[Unit Increase]]*Table_Query_from_Mac10[[#This Row],[UnitPriceFuture]]</f>
        <v>0</v>
      </c>
      <c r="Y3285" s="47">
        <f>Table_Query_from_Mac10[[#This Row],[Unit Increase]]*Table_Query_from_Mac10[[#This Row],[Future-cost]]</f>
        <v>0</v>
      </c>
      <c r="Z3285" s="47">
        <f>-(Table_Query_from_Mac10[[#This Row],[Incremental Sales]]+((Table_Query_from_Mac10[[#This Row],[Incremental Sales]]*-(SUM(Summary!$S$8:$S$9)))))*Summary!$S$18</f>
        <v>0</v>
      </c>
      <c r="AA3285" s="47">
        <f>IFERROR(Table_Query_from_Mac10[[#This Row],[Incremental Cost]]/Table_Query_from_Mac10[[#This Row],[Incremental Sales]],0)</f>
        <v>0</v>
      </c>
      <c r="AB3285" s="47">
        <f>IFERROR(Table_Query_from_Mac10[[#This Row],[TotalCostFuture]]/Table_Query_from_Mac10[[#This Row],[totalsalesFuture]],0)</f>
        <v>0.37247887334585</v>
      </c>
      <c r="AN3285" s="31">
        <v>9</v>
      </c>
      <c r="AO3285">
        <f t="shared" si="102"/>
        <v>3</v>
      </c>
      <c r="AQ3285" s="31">
        <v>77.959999999999994</v>
      </c>
      <c r="AR3285">
        <f t="shared" si="103"/>
        <v>27.29</v>
      </c>
    </row>
    <row r="3286" spans="1:44" x14ac:dyDescent="0.25">
      <c r="A3286">
        <v>90142</v>
      </c>
      <c r="B3286">
        <v>11</v>
      </c>
      <c r="C3286" t="s">
        <v>55</v>
      </c>
      <c r="D3286" t="s">
        <v>81</v>
      </c>
      <c r="E3286">
        <v>12</v>
      </c>
      <c r="F3286">
        <v>11.84</v>
      </c>
      <c r="G3286">
        <v>31.43</v>
      </c>
      <c r="H3286" s="1">
        <v>44861</v>
      </c>
      <c r="I3286" s="20">
        <v>3</v>
      </c>
      <c r="J3286" s="47">
        <f>Table_Query_from_Mac10[[#This Row],[unit_price]]-(Table_Query_from_Mac10[[#This Row],[unit_price]]*(Table_Query_from_Mac10[[#This Row],[discount_pct]]/100))</f>
        <v>30.487099999999998</v>
      </c>
      <c r="K3286" s="47">
        <f>Table_Query_from_Mac10[[#This Row],[unit_cost]]</f>
        <v>11.84</v>
      </c>
      <c r="L3286" s="47">
        <f>Table_Query_from_Mac10[[#This Row],[Live-cost]]*(1+Table_Query_from_Mac10[[#This Row],[CogsIncreasebyTYPE]])</f>
        <v>11.84</v>
      </c>
      <c r="M3286" s="47">
        <f>Table_Query_from_Mac10[[#This Row],[Live-cost]]*Table_Query_from_Mac10[[#This Row],[qty_to_ship]]</f>
        <v>142.07999999999998</v>
      </c>
      <c r="N3286" s="47">
        <f>IF(Table_Query_from_Mac10[[#This Row],[item_no]]="KDA",-Table_Query_from_Mac10[[#This Row],[unit_price]],Table_Query_from_Mac10[[#This Row],[Net Unit]]*Table_Query_from_Mac10[[#This Row],[qty_to_ship]])</f>
        <v>365.84519999999998</v>
      </c>
      <c r="O3286" s="47">
        <f>SUMIFS(Summary!C:C,Summary!H:H,Table_Query_from_Mac10[[#This Row],[Juiceoc]])</f>
        <v>0</v>
      </c>
      <c r="P3286" s="47">
        <f>SUMIFS(Summary!D:D,Summary!H:H,Table_Query_from_Mac10[[#This Row],[Juiceoc]])</f>
        <v>0</v>
      </c>
      <c r="Q3286" s="47">
        <f>SUMIFS(Summary!E:E,Summary!H:H,Table_Query_from_Mac10[[#This Row],[Juiceoc]])</f>
        <v>0</v>
      </c>
      <c r="R3286" s="47">
        <f>Table_Query_from_Mac10[[#This Row],[Net Unit]]*(1+Table_Query_from_Mac10[[#This Row],[PriceIncreasebyType]])</f>
        <v>30.487099999999998</v>
      </c>
      <c r="S3286" s="47">
        <f>Table_Query_from_Mac10[[#This Row],[UnitPriceFuture]]*Table_Query_from_Mac10[[#This Row],[qtytoShipFuture]]</f>
        <v>365.84519999999998</v>
      </c>
      <c r="T3286" s="47">
        <f>ROUND(Table_Query_from_Mac10[[#This Row],[qty_to_ship]]*(1+Table_Query_from_Mac10[[#This Row],[VolumeIncreasebyType]]),0)</f>
        <v>12</v>
      </c>
      <c r="U3286" s="47">
        <f>Table_Query_from_Mac10[[#This Row],[qtytoShipFuture]]*Table_Query_from_Mac10[[#This Row],[Future-cost]]</f>
        <v>142.07999999999998</v>
      </c>
      <c r="V3286" s="47">
        <f>Table_Query_from_Mac10[[#This Row],[qtytoShipFuture]]-Table_Query_from_Mac10[[#This Row],[qty_to_ship]]</f>
        <v>0</v>
      </c>
      <c r="W3286" s="47">
        <f>Table_Query_from_Mac10[[#This Row],[UnitPriceFuture]]</f>
        <v>30.487099999999998</v>
      </c>
      <c r="X3286" s="47">
        <f>Table_Query_from_Mac10[[#This Row],[Unit Increase]]*Table_Query_from_Mac10[[#This Row],[UnitPriceFuture]]</f>
        <v>0</v>
      </c>
      <c r="Y3286" s="47">
        <f>Table_Query_from_Mac10[[#This Row],[Unit Increase]]*Table_Query_from_Mac10[[#This Row],[Future-cost]]</f>
        <v>0</v>
      </c>
      <c r="Z3286" s="47">
        <f>-(Table_Query_from_Mac10[[#This Row],[Incremental Sales]]+((Table_Query_from_Mac10[[#This Row],[Incremental Sales]]*-(SUM(Summary!$S$8:$S$9)))))*Summary!$S$18</f>
        <v>0</v>
      </c>
      <c r="AA3286" s="47">
        <f>IFERROR(Table_Query_from_Mac10[[#This Row],[Incremental Cost]]/Table_Query_from_Mac10[[#This Row],[Incremental Sales]],0)</f>
        <v>0</v>
      </c>
      <c r="AB3286" s="47">
        <f>IFERROR(Table_Query_from_Mac10[[#This Row],[TotalCostFuture]]/Table_Query_from_Mac10[[#This Row],[totalsalesFuture]],0)</f>
        <v>0.38836097890583227</v>
      </c>
      <c r="AN3286" s="30">
        <v>48</v>
      </c>
      <c r="AO3286">
        <f t="shared" si="102"/>
        <v>12</v>
      </c>
      <c r="AQ3286" s="30">
        <v>89.8</v>
      </c>
      <c r="AR3286">
        <f t="shared" si="103"/>
        <v>31.43</v>
      </c>
    </row>
    <row r="3287" spans="1:44" x14ac:dyDescent="0.25">
      <c r="A3287">
        <v>90142</v>
      </c>
      <c r="B3287">
        <v>12</v>
      </c>
      <c r="C3287" t="s">
        <v>55</v>
      </c>
      <c r="D3287" t="s">
        <v>81</v>
      </c>
      <c r="E3287">
        <v>5</v>
      </c>
      <c r="F3287">
        <v>13.3</v>
      </c>
      <c r="G3287">
        <v>36.54</v>
      </c>
      <c r="H3287" s="1">
        <v>44861</v>
      </c>
      <c r="I3287" s="20">
        <v>3</v>
      </c>
      <c r="J3287" s="47">
        <f>Table_Query_from_Mac10[[#This Row],[unit_price]]-(Table_Query_from_Mac10[[#This Row],[unit_price]]*(Table_Query_from_Mac10[[#This Row],[discount_pct]]/100))</f>
        <v>35.443799999999996</v>
      </c>
      <c r="K3287" s="47">
        <f>Table_Query_from_Mac10[[#This Row],[unit_cost]]</f>
        <v>13.3</v>
      </c>
      <c r="L3287" s="47">
        <f>Table_Query_from_Mac10[[#This Row],[Live-cost]]*(1+Table_Query_from_Mac10[[#This Row],[CogsIncreasebyTYPE]])</f>
        <v>13.3</v>
      </c>
      <c r="M3287" s="47">
        <f>Table_Query_from_Mac10[[#This Row],[Live-cost]]*Table_Query_from_Mac10[[#This Row],[qty_to_ship]]</f>
        <v>66.5</v>
      </c>
      <c r="N3287" s="47">
        <f>IF(Table_Query_from_Mac10[[#This Row],[item_no]]="KDA",-Table_Query_from_Mac10[[#This Row],[unit_price]],Table_Query_from_Mac10[[#This Row],[Net Unit]]*Table_Query_from_Mac10[[#This Row],[qty_to_ship]])</f>
        <v>177.21899999999999</v>
      </c>
      <c r="O3287" s="47">
        <f>SUMIFS(Summary!C:C,Summary!H:H,Table_Query_from_Mac10[[#This Row],[Juiceoc]])</f>
        <v>0</v>
      </c>
      <c r="P3287" s="47">
        <f>SUMIFS(Summary!D:D,Summary!H:H,Table_Query_from_Mac10[[#This Row],[Juiceoc]])</f>
        <v>0</v>
      </c>
      <c r="Q3287" s="47">
        <f>SUMIFS(Summary!E:E,Summary!H:H,Table_Query_from_Mac10[[#This Row],[Juiceoc]])</f>
        <v>0</v>
      </c>
      <c r="R3287" s="47">
        <f>Table_Query_from_Mac10[[#This Row],[Net Unit]]*(1+Table_Query_from_Mac10[[#This Row],[PriceIncreasebyType]])</f>
        <v>35.443799999999996</v>
      </c>
      <c r="S3287" s="47">
        <f>Table_Query_from_Mac10[[#This Row],[UnitPriceFuture]]*Table_Query_from_Mac10[[#This Row],[qtytoShipFuture]]</f>
        <v>177.21899999999999</v>
      </c>
      <c r="T3287" s="47">
        <f>ROUND(Table_Query_from_Mac10[[#This Row],[qty_to_ship]]*(1+Table_Query_from_Mac10[[#This Row],[VolumeIncreasebyType]]),0)</f>
        <v>5</v>
      </c>
      <c r="U3287" s="47">
        <f>Table_Query_from_Mac10[[#This Row],[qtytoShipFuture]]*Table_Query_from_Mac10[[#This Row],[Future-cost]]</f>
        <v>66.5</v>
      </c>
      <c r="V3287" s="47">
        <f>Table_Query_from_Mac10[[#This Row],[qtytoShipFuture]]-Table_Query_from_Mac10[[#This Row],[qty_to_ship]]</f>
        <v>0</v>
      </c>
      <c r="W3287" s="47">
        <f>Table_Query_from_Mac10[[#This Row],[UnitPriceFuture]]</f>
        <v>35.443799999999996</v>
      </c>
      <c r="X3287" s="47">
        <f>Table_Query_from_Mac10[[#This Row],[Unit Increase]]*Table_Query_from_Mac10[[#This Row],[UnitPriceFuture]]</f>
        <v>0</v>
      </c>
      <c r="Y3287" s="47">
        <f>Table_Query_from_Mac10[[#This Row],[Unit Increase]]*Table_Query_from_Mac10[[#This Row],[Future-cost]]</f>
        <v>0</v>
      </c>
      <c r="Z3287" s="47">
        <f>-(Table_Query_from_Mac10[[#This Row],[Incremental Sales]]+((Table_Query_from_Mac10[[#This Row],[Incremental Sales]]*-(SUM(Summary!$S$8:$S$9)))))*Summary!$S$18</f>
        <v>0</v>
      </c>
      <c r="AA3287" s="47">
        <f>IFERROR(Table_Query_from_Mac10[[#This Row],[Incremental Cost]]/Table_Query_from_Mac10[[#This Row],[Incremental Sales]],0)</f>
        <v>0</v>
      </c>
      <c r="AB3287" s="47">
        <f>IFERROR(Table_Query_from_Mac10[[#This Row],[TotalCostFuture]]/Table_Query_from_Mac10[[#This Row],[totalsalesFuture]],0)</f>
        <v>0.37524193229845559</v>
      </c>
      <c r="AN3287" s="31">
        <v>20</v>
      </c>
      <c r="AO3287">
        <f t="shared" si="102"/>
        <v>5</v>
      </c>
      <c r="AQ3287" s="31">
        <v>104.4</v>
      </c>
      <c r="AR3287">
        <f t="shared" si="103"/>
        <v>36.54</v>
      </c>
    </row>
    <row r="3288" spans="1:44" x14ac:dyDescent="0.25">
      <c r="A3288">
        <v>90142</v>
      </c>
      <c r="B3288">
        <v>13</v>
      </c>
      <c r="C3288" t="s">
        <v>55</v>
      </c>
      <c r="D3288" t="s">
        <v>81</v>
      </c>
      <c r="E3288">
        <v>1</v>
      </c>
      <c r="F3288">
        <v>14.58</v>
      </c>
      <c r="G3288">
        <v>44.36</v>
      </c>
      <c r="H3288" s="1">
        <v>44861</v>
      </c>
      <c r="I3288" s="20">
        <v>3</v>
      </c>
      <c r="J3288" s="47">
        <f>Table_Query_from_Mac10[[#This Row],[unit_price]]-(Table_Query_from_Mac10[[#This Row],[unit_price]]*(Table_Query_from_Mac10[[#This Row],[discount_pct]]/100))</f>
        <v>43.029200000000003</v>
      </c>
      <c r="K3288" s="47">
        <f>Table_Query_from_Mac10[[#This Row],[unit_cost]]</f>
        <v>14.58</v>
      </c>
      <c r="L3288" s="47">
        <f>Table_Query_from_Mac10[[#This Row],[Live-cost]]*(1+Table_Query_from_Mac10[[#This Row],[CogsIncreasebyTYPE]])</f>
        <v>14.58</v>
      </c>
      <c r="M3288" s="47">
        <f>Table_Query_from_Mac10[[#This Row],[Live-cost]]*Table_Query_from_Mac10[[#This Row],[qty_to_ship]]</f>
        <v>14.58</v>
      </c>
      <c r="N3288" s="47">
        <f>IF(Table_Query_from_Mac10[[#This Row],[item_no]]="KDA",-Table_Query_from_Mac10[[#This Row],[unit_price]],Table_Query_from_Mac10[[#This Row],[Net Unit]]*Table_Query_from_Mac10[[#This Row],[qty_to_ship]])</f>
        <v>43.029200000000003</v>
      </c>
      <c r="O3288" s="47">
        <f>SUMIFS(Summary!C:C,Summary!H:H,Table_Query_from_Mac10[[#This Row],[Juiceoc]])</f>
        <v>0</v>
      </c>
      <c r="P3288" s="47">
        <f>SUMIFS(Summary!D:D,Summary!H:H,Table_Query_from_Mac10[[#This Row],[Juiceoc]])</f>
        <v>0</v>
      </c>
      <c r="Q3288" s="47">
        <f>SUMIFS(Summary!E:E,Summary!H:H,Table_Query_from_Mac10[[#This Row],[Juiceoc]])</f>
        <v>0</v>
      </c>
      <c r="R3288" s="47">
        <f>Table_Query_from_Mac10[[#This Row],[Net Unit]]*(1+Table_Query_from_Mac10[[#This Row],[PriceIncreasebyType]])</f>
        <v>43.029200000000003</v>
      </c>
      <c r="S3288" s="47">
        <f>Table_Query_from_Mac10[[#This Row],[UnitPriceFuture]]*Table_Query_from_Mac10[[#This Row],[qtytoShipFuture]]</f>
        <v>43.029200000000003</v>
      </c>
      <c r="T3288" s="47">
        <f>ROUND(Table_Query_from_Mac10[[#This Row],[qty_to_ship]]*(1+Table_Query_from_Mac10[[#This Row],[VolumeIncreasebyType]]),0)</f>
        <v>1</v>
      </c>
      <c r="U3288" s="47">
        <f>Table_Query_from_Mac10[[#This Row],[qtytoShipFuture]]*Table_Query_from_Mac10[[#This Row],[Future-cost]]</f>
        <v>14.58</v>
      </c>
      <c r="V3288" s="47">
        <f>Table_Query_from_Mac10[[#This Row],[qtytoShipFuture]]-Table_Query_from_Mac10[[#This Row],[qty_to_ship]]</f>
        <v>0</v>
      </c>
      <c r="W3288" s="47">
        <f>Table_Query_from_Mac10[[#This Row],[UnitPriceFuture]]</f>
        <v>43.029200000000003</v>
      </c>
      <c r="X3288" s="47">
        <f>Table_Query_from_Mac10[[#This Row],[Unit Increase]]*Table_Query_from_Mac10[[#This Row],[UnitPriceFuture]]</f>
        <v>0</v>
      </c>
      <c r="Y3288" s="47">
        <f>Table_Query_from_Mac10[[#This Row],[Unit Increase]]*Table_Query_from_Mac10[[#This Row],[Future-cost]]</f>
        <v>0</v>
      </c>
      <c r="Z3288" s="47">
        <f>-(Table_Query_from_Mac10[[#This Row],[Incremental Sales]]+((Table_Query_from_Mac10[[#This Row],[Incremental Sales]]*-(SUM(Summary!$S$8:$S$9)))))*Summary!$S$18</f>
        <v>0</v>
      </c>
      <c r="AA3288" s="47">
        <f>IFERROR(Table_Query_from_Mac10[[#This Row],[Incremental Cost]]/Table_Query_from_Mac10[[#This Row],[Incremental Sales]],0)</f>
        <v>0</v>
      </c>
      <c r="AB3288" s="47">
        <f>IFERROR(Table_Query_from_Mac10[[#This Row],[TotalCostFuture]]/Table_Query_from_Mac10[[#This Row],[totalsalesFuture]],0)</f>
        <v>0.33883967166482293</v>
      </c>
      <c r="AN3288" s="30">
        <v>4</v>
      </c>
      <c r="AO3288">
        <f t="shared" si="102"/>
        <v>1</v>
      </c>
      <c r="AQ3288" s="30">
        <v>126.73</v>
      </c>
      <c r="AR3288">
        <f t="shared" si="103"/>
        <v>44.36</v>
      </c>
    </row>
    <row r="3289" spans="1:44" x14ac:dyDescent="0.25">
      <c r="A3289">
        <v>90263</v>
      </c>
      <c r="B3289">
        <v>9</v>
      </c>
      <c r="C3289" t="s">
        <v>55</v>
      </c>
      <c r="D3289" t="s">
        <v>81</v>
      </c>
      <c r="E3289">
        <v>6</v>
      </c>
      <c r="F3289">
        <v>16.03</v>
      </c>
      <c r="G3289">
        <v>45.43</v>
      </c>
      <c r="H3289" s="1">
        <v>44848</v>
      </c>
      <c r="I3289" s="20">
        <v>0</v>
      </c>
      <c r="J3289" s="47">
        <f>Table_Query_from_Mac10[[#This Row],[unit_price]]-(Table_Query_from_Mac10[[#This Row],[unit_price]]*(Table_Query_from_Mac10[[#This Row],[discount_pct]]/100))</f>
        <v>45.43</v>
      </c>
      <c r="K3289" s="47">
        <f>Table_Query_from_Mac10[[#This Row],[unit_cost]]</f>
        <v>16.03</v>
      </c>
      <c r="L3289" s="47">
        <f>Table_Query_from_Mac10[[#This Row],[Live-cost]]*(1+Table_Query_from_Mac10[[#This Row],[CogsIncreasebyTYPE]])</f>
        <v>16.03</v>
      </c>
      <c r="M3289" s="47">
        <f>Table_Query_from_Mac10[[#This Row],[Live-cost]]*Table_Query_from_Mac10[[#This Row],[qty_to_ship]]</f>
        <v>96.18</v>
      </c>
      <c r="N3289" s="47">
        <f>IF(Table_Query_from_Mac10[[#This Row],[item_no]]="KDA",-Table_Query_from_Mac10[[#This Row],[unit_price]],Table_Query_from_Mac10[[#This Row],[Net Unit]]*Table_Query_from_Mac10[[#This Row],[qty_to_ship]])</f>
        <v>272.58</v>
      </c>
      <c r="O3289" s="47">
        <f>SUMIFS(Summary!C:C,Summary!H:H,Table_Query_from_Mac10[[#This Row],[Juiceoc]])</f>
        <v>0</v>
      </c>
      <c r="P3289" s="47">
        <f>SUMIFS(Summary!D:D,Summary!H:H,Table_Query_from_Mac10[[#This Row],[Juiceoc]])</f>
        <v>0</v>
      </c>
      <c r="Q3289" s="47">
        <f>SUMIFS(Summary!E:E,Summary!H:H,Table_Query_from_Mac10[[#This Row],[Juiceoc]])</f>
        <v>0</v>
      </c>
      <c r="R3289" s="47">
        <f>Table_Query_from_Mac10[[#This Row],[Net Unit]]*(1+Table_Query_from_Mac10[[#This Row],[PriceIncreasebyType]])</f>
        <v>45.43</v>
      </c>
      <c r="S3289" s="47">
        <f>Table_Query_from_Mac10[[#This Row],[UnitPriceFuture]]*Table_Query_from_Mac10[[#This Row],[qtytoShipFuture]]</f>
        <v>272.58</v>
      </c>
      <c r="T3289" s="47">
        <f>ROUND(Table_Query_from_Mac10[[#This Row],[qty_to_ship]]*(1+Table_Query_from_Mac10[[#This Row],[VolumeIncreasebyType]]),0)</f>
        <v>6</v>
      </c>
      <c r="U3289" s="47">
        <f>Table_Query_from_Mac10[[#This Row],[qtytoShipFuture]]*Table_Query_from_Mac10[[#This Row],[Future-cost]]</f>
        <v>96.18</v>
      </c>
      <c r="V3289" s="47">
        <f>Table_Query_from_Mac10[[#This Row],[qtytoShipFuture]]-Table_Query_from_Mac10[[#This Row],[qty_to_ship]]</f>
        <v>0</v>
      </c>
      <c r="W3289" s="47">
        <f>Table_Query_from_Mac10[[#This Row],[UnitPriceFuture]]</f>
        <v>45.43</v>
      </c>
      <c r="X3289" s="47">
        <f>Table_Query_from_Mac10[[#This Row],[Unit Increase]]*Table_Query_from_Mac10[[#This Row],[UnitPriceFuture]]</f>
        <v>0</v>
      </c>
      <c r="Y3289" s="47">
        <f>Table_Query_from_Mac10[[#This Row],[Unit Increase]]*Table_Query_from_Mac10[[#This Row],[Future-cost]]</f>
        <v>0</v>
      </c>
      <c r="Z3289" s="47">
        <f>-(Table_Query_from_Mac10[[#This Row],[Incremental Sales]]+((Table_Query_from_Mac10[[#This Row],[Incremental Sales]]*-(SUM(Summary!$S$8:$S$9)))))*Summary!$S$18</f>
        <v>0</v>
      </c>
      <c r="AA3289" s="47">
        <f>IFERROR(Table_Query_from_Mac10[[#This Row],[Incremental Cost]]/Table_Query_from_Mac10[[#This Row],[Incremental Sales]],0)</f>
        <v>0</v>
      </c>
      <c r="AB3289" s="47">
        <f>IFERROR(Table_Query_from_Mac10[[#This Row],[TotalCostFuture]]/Table_Query_from_Mac10[[#This Row],[totalsalesFuture]],0)</f>
        <v>0.35285053929121729</v>
      </c>
      <c r="AN3289" s="31">
        <v>24</v>
      </c>
      <c r="AO3289">
        <f t="shared" si="102"/>
        <v>6</v>
      </c>
      <c r="AQ3289" s="31">
        <v>129.81</v>
      </c>
      <c r="AR3289">
        <f t="shared" si="103"/>
        <v>45.43</v>
      </c>
    </row>
    <row r="3290" spans="1:44" x14ac:dyDescent="0.25">
      <c r="A3290">
        <v>90263</v>
      </c>
      <c r="B3290">
        <v>10</v>
      </c>
      <c r="C3290" t="s">
        <v>55</v>
      </c>
      <c r="D3290" t="s">
        <v>81</v>
      </c>
      <c r="E3290">
        <v>12</v>
      </c>
      <c r="F3290">
        <v>5.32</v>
      </c>
      <c r="G3290">
        <v>13.15</v>
      </c>
      <c r="H3290" s="1">
        <v>44848</v>
      </c>
      <c r="I3290" s="20">
        <v>0</v>
      </c>
      <c r="J3290" s="47">
        <f>Table_Query_from_Mac10[[#This Row],[unit_price]]-(Table_Query_from_Mac10[[#This Row],[unit_price]]*(Table_Query_from_Mac10[[#This Row],[discount_pct]]/100))</f>
        <v>13.15</v>
      </c>
      <c r="K3290" s="47">
        <f>Table_Query_from_Mac10[[#This Row],[unit_cost]]</f>
        <v>5.32</v>
      </c>
      <c r="L3290" s="47">
        <f>Table_Query_from_Mac10[[#This Row],[Live-cost]]*(1+Table_Query_from_Mac10[[#This Row],[CogsIncreasebyTYPE]])</f>
        <v>5.32</v>
      </c>
      <c r="M3290" s="47">
        <f>Table_Query_from_Mac10[[#This Row],[Live-cost]]*Table_Query_from_Mac10[[#This Row],[qty_to_ship]]</f>
        <v>63.84</v>
      </c>
      <c r="N3290" s="47">
        <f>IF(Table_Query_from_Mac10[[#This Row],[item_no]]="KDA",-Table_Query_from_Mac10[[#This Row],[unit_price]],Table_Query_from_Mac10[[#This Row],[Net Unit]]*Table_Query_from_Mac10[[#This Row],[qty_to_ship]])</f>
        <v>157.80000000000001</v>
      </c>
      <c r="O3290" s="47">
        <f>SUMIFS(Summary!C:C,Summary!H:H,Table_Query_from_Mac10[[#This Row],[Juiceoc]])</f>
        <v>0</v>
      </c>
      <c r="P3290" s="47">
        <f>SUMIFS(Summary!D:D,Summary!H:H,Table_Query_from_Mac10[[#This Row],[Juiceoc]])</f>
        <v>0</v>
      </c>
      <c r="Q3290" s="47">
        <f>SUMIFS(Summary!E:E,Summary!H:H,Table_Query_from_Mac10[[#This Row],[Juiceoc]])</f>
        <v>0</v>
      </c>
      <c r="R3290" s="47">
        <f>Table_Query_from_Mac10[[#This Row],[Net Unit]]*(1+Table_Query_from_Mac10[[#This Row],[PriceIncreasebyType]])</f>
        <v>13.15</v>
      </c>
      <c r="S3290" s="47">
        <f>Table_Query_from_Mac10[[#This Row],[UnitPriceFuture]]*Table_Query_from_Mac10[[#This Row],[qtytoShipFuture]]</f>
        <v>157.80000000000001</v>
      </c>
      <c r="T3290" s="47">
        <f>ROUND(Table_Query_from_Mac10[[#This Row],[qty_to_ship]]*(1+Table_Query_from_Mac10[[#This Row],[VolumeIncreasebyType]]),0)</f>
        <v>12</v>
      </c>
      <c r="U3290" s="47">
        <f>Table_Query_from_Mac10[[#This Row],[qtytoShipFuture]]*Table_Query_from_Mac10[[#This Row],[Future-cost]]</f>
        <v>63.84</v>
      </c>
      <c r="V3290" s="47">
        <f>Table_Query_from_Mac10[[#This Row],[qtytoShipFuture]]-Table_Query_from_Mac10[[#This Row],[qty_to_ship]]</f>
        <v>0</v>
      </c>
      <c r="W3290" s="47">
        <f>Table_Query_from_Mac10[[#This Row],[UnitPriceFuture]]</f>
        <v>13.15</v>
      </c>
      <c r="X3290" s="47">
        <f>Table_Query_from_Mac10[[#This Row],[Unit Increase]]*Table_Query_from_Mac10[[#This Row],[UnitPriceFuture]]</f>
        <v>0</v>
      </c>
      <c r="Y3290" s="47">
        <f>Table_Query_from_Mac10[[#This Row],[Unit Increase]]*Table_Query_from_Mac10[[#This Row],[Future-cost]]</f>
        <v>0</v>
      </c>
      <c r="Z3290" s="47">
        <f>-(Table_Query_from_Mac10[[#This Row],[Incremental Sales]]+((Table_Query_from_Mac10[[#This Row],[Incremental Sales]]*-(SUM(Summary!$S$8:$S$9)))))*Summary!$S$18</f>
        <v>0</v>
      </c>
      <c r="AA3290" s="47">
        <f>IFERROR(Table_Query_from_Mac10[[#This Row],[Incremental Cost]]/Table_Query_from_Mac10[[#This Row],[Incremental Sales]],0)</f>
        <v>0</v>
      </c>
      <c r="AB3290" s="47">
        <f>IFERROR(Table_Query_from_Mac10[[#This Row],[TotalCostFuture]]/Table_Query_from_Mac10[[#This Row],[totalsalesFuture]],0)</f>
        <v>0.40456273764258555</v>
      </c>
      <c r="AN3290" s="30">
        <v>45</v>
      </c>
      <c r="AO3290">
        <f t="shared" si="102"/>
        <v>12</v>
      </c>
      <c r="AQ3290" s="30">
        <v>37.58</v>
      </c>
      <c r="AR3290">
        <f t="shared" si="103"/>
        <v>13.15</v>
      </c>
    </row>
    <row r="3291" spans="1:44" x14ac:dyDescent="0.25">
      <c r="A3291">
        <v>90263</v>
      </c>
      <c r="B3291">
        <v>11</v>
      </c>
      <c r="C3291" t="s">
        <v>55</v>
      </c>
      <c r="D3291" t="s">
        <v>81</v>
      </c>
      <c r="E3291">
        <v>12</v>
      </c>
      <c r="F3291">
        <v>5.88</v>
      </c>
      <c r="G3291">
        <v>14.3</v>
      </c>
      <c r="H3291" s="1">
        <v>44848</v>
      </c>
      <c r="I3291" s="20">
        <v>0</v>
      </c>
      <c r="J3291" s="47">
        <f>Table_Query_from_Mac10[[#This Row],[unit_price]]-(Table_Query_from_Mac10[[#This Row],[unit_price]]*(Table_Query_from_Mac10[[#This Row],[discount_pct]]/100))</f>
        <v>14.3</v>
      </c>
      <c r="K3291" s="47">
        <f>Table_Query_from_Mac10[[#This Row],[unit_cost]]</f>
        <v>5.88</v>
      </c>
      <c r="L3291" s="47">
        <f>Table_Query_from_Mac10[[#This Row],[Live-cost]]*(1+Table_Query_from_Mac10[[#This Row],[CogsIncreasebyTYPE]])</f>
        <v>5.88</v>
      </c>
      <c r="M3291" s="47">
        <f>Table_Query_from_Mac10[[#This Row],[Live-cost]]*Table_Query_from_Mac10[[#This Row],[qty_to_ship]]</f>
        <v>70.56</v>
      </c>
      <c r="N3291" s="47">
        <f>IF(Table_Query_from_Mac10[[#This Row],[item_no]]="KDA",-Table_Query_from_Mac10[[#This Row],[unit_price]],Table_Query_from_Mac10[[#This Row],[Net Unit]]*Table_Query_from_Mac10[[#This Row],[qty_to_ship]])</f>
        <v>171.60000000000002</v>
      </c>
      <c r="O3291" s="47">
        <f>SUMIFS(Summary!C:C,Summary!H:H,Table_Query_from_Mac10[[#This Row],[Juiceoc]])</f>
        <v>0</v>
      </c>
      <c r="P3291" s="47">
        <f>SUMIFS(Summary!D:D,Summary!H:H,Table_Query_from_Mac10[[#This Row],[Juiceoc]])</f>
        <v>0</v>
      </c>
      <c r="Q3291" s="47">
        <f>SUMIFS(Summary!E:E,Summary!H:H,Table_Query_from_Mac10[[#This Row],[Juiceoc]])</f>
        <v>0</v>
      </c>
      <c r="R3291" s="47">
        <f>Table_Query_from_Mac10[[#This Row],[Net Unit]]*(1+Table_Query_from_Mac10[[#This Row],[PriceIncreasebyType]])</f>
        <v>14.3</v>
      </c>
      <c r="S3291" s="47">
        <f>Table_Query_from_Mac10[[#This Row],[UnitPriceFuture]]*Table_Query_from_Mac10[[#This Row],[qtytoShipFuture]]</f>
        <v>171.60000000000002</v>
      </c>
      <c r="T3291" s="47">
        <f>ROUND(Table_Query_from_Mac10[[#This Row],[qty_to_ship]]*(1+Table_Query_from_Mac10[[#This Row],[VolumeIncreasebyType]]),0)</f>
        <v>12</v>
      </c>
      <c r="U3291" s="47">
        <f>Table_Query_from_Mac10[[#This Row],[qtytoShipFuture]]*Table_Query_from_Mac10[[#This Row],[Future-cost]]</f>
        <v>70.56</v>
      </c>
      <c r="V3291" s="47">
        <f>Table_Query_from_Mac10[[#This Row],[qtytoShipFuture]]-Table_Query_from_Mac10[[#This Row],[qty_to_ship]]</f>
        <v>0</v>
      </c>
      <c r="W3291" s="47">
        <f>Table_Query_from_Mac10[[#This Row],[UnitPriceFuture]]</f>
        <v>14.3</v>
      </c>
      <c r="X3291" s="47">
        <f>Table_Query_from_Mac10[[#This Row],[Unit Increase]]*Table_Query_from_Mac10[[#This Row],[UnitPriceFuture]]</f>
        <v>0</v>
      </c>
      <c r="Y3291" s="47">
        <f>Table_Query_from_Mac10[[#This Row],[Unit Increase]]*Table_Query_from_Mac10[[#This Row],[Future-cost]]</f>
        <v>0</v>
      </c>
      <c r="Z3291" s="47">
        <f>-(Table_Query_from_Mac10[[#This Row],[Incremental Sales]]+((Table_Query_from_Mac10[[#This Row],[Incremental Sales]]*-(SUM(Summary!$S$8:$S$9)))))*Summary!$S$18</f>
        <v>0</v>
      </c>
      <c r="AA3291" s="47">
        <f>IFERROR(Table_Query_from_Mac10[[#This Row],[Incremental Cost]]/Table_Query_from_Mac10[[#This Row],[Incremental Sales]],0)</f>
        <v>0</v>
      </c>
      <c r="AB3291" s="47">
        <f>IFERROR(Table_Query_from_Mac10[[#This Row],[TotalCostFuture]]/Table_Query_from_Mac10[[#This Row],[totalsalesFuture]],0)</f>
        <v>0.41118881118881112</v>
      </c>
      <c r="AN3291" s="31">
        <v>45</v>
      </c>
      <c r="AO3291">
        <f t="shared" si="102"/>
        <v>12</v>
      </c>
      <c r="AQ3291" s="31">
        <v>40.869999999999997</v>
      </c>
      <c r="AR3291">
        <f t="shared" si="103"/>
        <v>14.3</v>
      </c>
    </row>
    <row r="3292" spans="1:44" x14ac:dyDescent="0.25">
      <c r="A3292">
        <v>90263</v>
      </c>
      <c r="B3292">
        <v>12</v>
      </c>
      <c r="C3292" t="s">
        <v>55</v>
      </c>
      <c r="D3292" t="s">
        <v>81</v>
      </c>
      <c r="E3292">
        <v>57</v>
      </c>
      <c r="F3292">
        <v>6.19</v>
      </c>
      <c r="G3292">
        <v>14.94</v>
      </c>
      <c r="H3292" s="1">
        <v>44848</v>
      </c>
      <c r="I3292" s="20">
        <v>0</v>
      </c>
      <c r="J3292" s="47">
        <f>Table_Query_from_Mac10[[#This Row],[unit_price]]-(Table_Query_from_Mac10[[#This Row],[unit_price]]*(Table_Query_from_Mac10[[#This Row],[discount_pct]]/100))</f>
        <v>14.94</v>
      </c>
      <c r="K3292" s="47">
        <f>Table_Query_from_Mac10[[#This Row],[unit_cost]]</f>
        <v>6.19</v>
      </c>
      <c r="L3292" s="47">
        <f>Table_Query_from_Mac10[[#This Row],[Live-cost]]*(1+Table_Query_from_Mac10[[#This Row],[CogsIncreasebyTYPE]])</f>
        <v>6.19</v>
      </c>
      <c r="M3292" s="47">
        <f>Table_Query_from_Mac10[[#This Row],[Live-cost]]*Table_Query_from_Mac10[[#This Row],[qty_to_ship]]</f>
        <v>352.83000000000004</v>
      </c>
      <c r="N3292" s="47">
        <f>IF(Table_Query_from_Mac10[[#This Row],[item_no]]="KDA",-Table_Query_from_Mac10[[#This Row],[unit_price]],Table_Query_from_Mac10[[#This Row],[Net Unit]]*Table_Query_from_Mac10[[#This Row],[qty_to_ship]])</f>
        <v>851.57999999999993</v>
      </c>
      <c r="O3292" s="47">
        <f>SUMIFS(Summary!C:C,Summary!H:H,Table_Query_from_Mac10[[#This Row],[Juiceoc]])</f>
        <v>0</v>
      </c>
      <c r="P3292" s="47">
        <f>SUMIFS(Summary!D:D,Summary!H:H,Table_Query_from_Mac10[[#This Row],[Juiceoc]])</f>
        <v>0</v>
      </c>
      <c r="Q3292" s="47">
        <f>SUMIFS(Summary!E:E,Summary!H:H,Table_Query_from_Mac10[[#This Row],[Juiceoc]])</f>
        <v>0</v>
      </c>
      <c r="R3292" s="47">
        <f>Table_Query_from_Mac10[[#This Row],[Net Unit]]*(1+Table_Query_from_Mac10[[#This Row],[PriceIncreasebyType]])</f>
        <v>14.94</v>
      </c>
      <c r="S3292" s="47">
        <f>Table_Query_from_Mac10[[#This Row],[UnitPriceFuture]]*Table_Query_from_Mac10[[#This Row],[qtytoShipFuture]]</f>
        <v>851.57999999999993</v>
      </c>
      <c r="T3292" s="47">
        <f>ROUND(Table_Query_from_Mac10[[#This Row],[qty_to_ship]]*(1+Table_Query_from_Mac10[[#This Row],[VolumeIncreasebyType]]),0)</f>
        <v>57</v>
      </c>
      <c r="U3292" s="47">
        <f>Table_Query_from_Mac10[[#This Row],[qtytoShipFuture]]*Table_Query_from_Mac10[[#This Row],[Future-cost]]</f>
        <v>352.83000000000004</v>
      </c>
      <c r="V3292" s="47">
        <f>Table_Query_from_Mac10[[#This Row],[qtytoShipFuture]]-Table_Query_from_Mac10[[#This Row],[qty_to_ship]]</f>
        <v>0</v>
      </c>
      <c r="W3292" s="47">
        <f>Table_Query_from_Mac10[[#This Row],[UnitPriceFuture]]</f>
        <v>14.94</v>
      </c>
      <c r="X3292" s="47">
        <f>Table_Query_from_Mac10[[#This Row],[Unit Increase]]*Table_Query_from_Mac10[[#This Row],[UnitPriceFuture]]</f>
        <v>0</v>
      </c>
      <c r="Y3292" s="47">
        <f>Table_Query_from_Mac10[[#This Row],[Unit Increase]]*Table_Query_from_Mac10[[#This Row],[Future-cost]]</f>
        <v>0</v>
      </c>
      <c r="Z3292" s="47">
        <f>-(Table_Query_from_Mac10[[#This Row],[Incremental Sales]]+((Table_Query_from_Mac10[[#This Row],[Incremental Sales]]*-(SUM(Summary!$S$8:$S$9)))))*Summary!$S$18</f>
        <v>0</v>
      </c>
      <c r="AA3292" s="47">
        <f>IFERROR(Table_Query_from_Mac10[[#This Row],[Incremental Cost]]/Table_Query_from_Mac10[[#This Row],[Incremental Sales]],0)</f>
        <v>0</v>
      </c>
      <c r="AB3292" s="47">
        <f>IFERROR(Table_Query_from_Mac10[[#This Row],[TotalCostFuture]]/Table_Query_from_Mac10[[#This Row],[totalsalesFuture]],0)</f>
        <v>0.4143239625167337</v>
      </c>
      <c r="AN3292" s="30">
        <v>225</v>
      </c>
      <c r="AO3292">
        <f t="shared" si="102"/>
        <v>57</v>
      </c>
      <c r="AQ3292" s="30">
        <v>42.69</v>
      </c>
      <c r="AR3292">
        <f t="shared" si="103"/>
        <v>14.94</v>
      </c>
    </row>
    <row r="3293" spans="1:44" x14ac:dyDescent="0.25">
      <c r="A3293">
        <v>90263</v>
      </c>
      <c r="B3293">
        <v>13</v>
      </c>
      <c r="C3293" t="s">
        <v>55</v>
      </c>
      <c r="D3293" t="s">
        <v>81</v>
      </c>
      <c r="E3293">
        <v>24</v>
      </c>
      <c r="F3293">
        <v>6.85</v>
      </c>
      <c r="G3293">
        <v>16.71</v>
      </c>
      <c r="H3293" s="1">
        <v>44848</v>
      </c>
      <c r="I3293" s="20">
        <v>0</v>
      </c>
      <c r="J3293" s="47">
        <f>Table_Query_from_Mac10[[#This Row],[unit_price]]-(Table_Query_from_Mac10[[#This Row],[unit_price]]*(Table_Query_from_Mac10[[#This Row],[discount_pct]]/100))</f>
        <v>16.71</v>
      </c>
      <c r="K3293" s="47">
        <f>Table_Query_from_Mac10[[#This Row],[unit_cost]]</f>
        <v>6.85</v>
      </c>
      <c r="L3293" s="47">
        <f>Table_Query_from_Mac10[[#This Row],[Live-cost]]*(1+Table_Query_from_Mac10[[#This Row],[CogsIncreasebyTYPE]])</f>
        <v>6.85</v>
      </c>
      <c r="M3293" s="47">
        <f>Table_Query_from_Mac10[[#This Row],[Live-cost]]*Table_Query_from_Mac10[[#This Row],[qty_to_ship]]</f>
        <v>164.39999999999998</v>
      </c>
      <c r="N3293" s="47">
        <f>IF(Table_Query_from_Mac10[[#This Row],[item_no]]="KDA",-Table_Query_from_Mac10[[#This Row],[unit_price]],Table_Query_from_Mac10[[#This Row],[Net Unit]]*Table_Query_from_Mac10[[#This Row],[qty_to_ship]])</f>
        <v>401.04</v>
      </c>
      <c r="O3293" s="47">
        <f>SUMIFS(Summary!C:C,Summary!H:H,Table_Query_from_Mac10[[#This Row],[Juiceoc]])</f>
        <v>0</v>
      </c>
      <c r="P3293" s="47">
        <f>SUMIFS(Summary!D:D,Summary!H:H,Table_Query_from_Mac10[[#This Row],[Juiceoc]])</f>
        <v>0</v>
      </c>
      <c r="Q3293" s="47">
        <f>SUMIFS(Summary!E:E,Summary!H:H,Table_Query_from_Mac10[[#This Row],[Juiceoc]])</f>
        <v>0</v>
      </c>
      <c r="R3293" s="47">
        <f>Table_Query_from_Mac10[[#This Row],[Net Unit]]*(1+Table_Query_from_Mac10[[#This Row],[PriceIncreasebyType]])</f>
        <v>16.71</v>
      </c>
      <c r="S3293" s="47">
        <f>Table_Query_from_Mac10[[#This Row],[UnitPriceFuture]]*Table_Query_from_Mac10[[#This Row],[qtytoShipFuture]]</f>
        <v>401.04</v>
      </c>
      <c r="T3293" s="47">
        <f>ROUND(Table_Query_from_Mac10[[#This Row],[qty_to_ship]]*(1+Table_Query_from_Mac10[[#This Row],[VolumeIncreasebyType]]),0)</f>
        <v>24</v>
      </c>
      <c r="U3293" s="47">
        <f>Table_Query_from_Mac10[[#This Row],[qtytoShipFuture]]*Table_Query_from_Mac10[[#This Row],[Future-cost]]</f>
        <v>164.39999999999998</v>
      </c>
      <c r="V3293" s="47">
        <f>Table_Query_from_Mac10[[#This Row],[qtytoShipFuture]]-Table_Query_from_Mac10[[#This Row],[qty_to_ship]]</f>
        <v>0</v>
      </c>
      <c r="W3293" s="47">
        <f>Table_Query_from_Mac10[[#This Row],[UnitPriceFuture]]</f>
        <v>16.71</v>
      </c>
      <c r="X3293" s="47">
        <f>Table_Query_from_Mac10[[#This Row],[Unit Increase]]*Table_Query_from_Mac10[[#This Row],[UnitPriceFuture]]</f>
        <v>0</v>
      </c>
      <c r="Y3293" s="47">
        <f>Table_Query_from_Mac10[[#This Row],[Unit Increase]]*Table_Query_from_Mac10[[#This Row],[Future-cost]]</f>
        <v>0</v>
      </c>
      <c r="Z3293" s="47">
        <f>-(Table_Query_from_Mac10[[#This Row],[Incremental Sales]]+((Table_Query_from_Mac10[[#This Row],[Incremental Sales]]*-(SUM(Summary!$S$8:$S$9)))))*Summary!$S$18</f>
        <v>0</v>
      </c>
      <c r="AA3293" s="47">
        <f>IFERROR(Table_Query_from_Mac10[[#This Row],[Incremental Cost]]/Table_Query_from_Mac10[[#This Row],[Incremental Sales]],0)</f>
        <v>0</v>
      </c>
      <c r="AB3293" s="47">
        <f>IFERROR(Table_Query_from_Mac10[[#This Row],[TotalCostFuture]]/Table_Query_from_Mac10[[#This Row],[totalsalesFuture]],0)</f>
        <v>0.40993417115499692</v>
      </c>
      <c r="AN3293" s="31">
        <v>96</v>
      </c>
      <c r="AO3293">
        <f t="shared" si="102"/>
        <v>24</v>
      </c>
      <c r="AQ3293" s="31">
        <v>47.74</v>
      </c>
      <c r="AR3293">
        <f t="shared" si="103"/>
        <v>16.71</v>
      </c>
    </row>
    <row r="3294" spans="1:44" x14ac:dyDescent="0.25">
      <c r="A3294">
        <v>90263</v>
      </c>
      <c r="B3294">
        <v>14</v>
      </c>
      <c r="C3294" t="s">
        <v>55</v>
      </c>
      <c r="D3294" t="s">
        <v>81</v>
      </c>
      <c r="E3294">
        <v>48</v>
      </c>
      <c r="F3294">
        <v>7.4</v>
      </c>
      <c r="G3294">
        <v>18.329999999999998</v>
      </c>
      <c r="H3294" s="1">
        <v>44848</v>
      </c>
      <c r="I3294" s="20">
        <v>0</v>
      </c>
      <c r="J3294" s="47">
        <f>Table_Query_from_Mac10[[#This Row],[unit_price]]-(Table_Query_from_Mac10[[#This Row],[unit_price]]*(Table_Query_from_Mac10[[#This Row],[discount_pct]]/100))</f>
        <v>18.329999999999998</v>
      </c>
      <c r="K3294" s="47">
        <f>Table_Query_from_Mac10[[#This Row],[unit_cost]]</f>
        <v>7.4</v>
      </c>
      <c r="L3294" s="47">
        <f>Table_Query_from_Mac10[[#This Row],[Live-cost]]*(1+Table_Query_from_Mac10[[#This Row],[CogsIncreasebyTYPE]])</f>
        <v>7.4</v>
      </c>
      <c r="M3294" s="47">
        <f>Table_Query_from_Mac10[[#This Row],[Live-cost]]*Table_Query_from_Mac10[[#This Row],[qty_to_ship]]</f>
        <v>355.20000000000005</v>
      </c>
      <c r="N3294" s="47">
        <f>IF(Table_Query_from_Mac10[[#This Row],[item_no]]="KDA",-Table_Query_from_Mac10[[#This Row],[unit_price]],Table_Query_from_Mac10[[#This Row],[Net Unit]]*Table_Query_from_Mac10[[#This Row],[qty_to_ship]])</f>
        <v>879.83999999999992</v>
      </c>
      <c r="O3294" s="47">
        <f>SUMIFS(Summary!C:C,Summary!H:H,Table_Query_from_Mac10[[#This Row],[Juiceoc]])</f>
        <v>0</v>
      </c>
      <c r="P3294" s="47">
        <f>SUMIFS(Summary!D:D,Summary!H:H,Table_Query_from_Mac10[[#This Row],[Juiceoc]])</f>
        <v>0</v>
      </c>
      <c r="Q3294" s="47">
        <f>SUMIFS(Summary!E:E,Summary!H:H,Table_Query_from_Mac10[[#This Row],[Juiceoc]])</f>
        <v>0</v>
      </c>
      <c r="R3294" s="47">
        <f>Table_Query_from_Mac10[[#This Row],[Net Unit]]*(1+Table_Query_from_Mac10[[#This Row],[PriceIncreasebyType]])</f>
        <v>18.329999999999998</v>
      </c>
      <c r="S3294" s="47">
        <f>Table_Query_from_Mac10[[#This Row],[UnitPriceFuture]]*Table_Query_from_Mac10[[#This Row],[qtytoShipFuture]]</f>
        <v>879.83999999999992</v>
      </c>
      <c r="T3294" s="47">
        <f>ROUND(Table_Query_from_Mac10[[#This Row],[qty_to_ship]]*(1+Table_Query_from_Mac10[[#This Row],[VolumeIncreasebyType]]),0)</f>
        <v>48</v>
      </c>
      <c r="U3294" s="47">
        <f>Table_Query_from_Mac10[[#This Row],[qtytoShipFuture]]*Table_Query_from_Mac10[[#This Row],[Future-cost]]</f>
        <v>355.20000000000005</v>
      </c>
      <c r="V3294" s="47">
        <f>Table_Query_from_Mac10[[#This Row],[qtytoShipFuture]]-Table_Query_from_Mac10[[#This Row],[qty_to_ship]]</f>
        <v>0</v>
      </c>
      <c r="W3294" s="47">
        <f>Table_Query_from_Mac10[[#This Row],[UnitPriceFuture]]</f>
        <v>18.329999999999998</v>
      </c>
      <c r="X3294" s="47">
        <f>Table_Query_from_Mac10[[#This Row],[Unit Increase]]*Table_Query_from_Mac10[[#This Row],[UnitPriceFuture]]</f>
        <v>0</v>
      </c>
      <c r="Y3294" s="47">
        <f>Table_Query_from_Mac10[[#This Row],[Unit Increase]]*Table_Query_from_Mac10[[#This Row],[Future-cost]]</f>
        <v>0</v>
      </c>
      <c r="Z3294" s="47">
        <f>-(Table_Query_from_Mac10[[#This Row],[Incremental Sales]]+((Table_Query_from_Mac10[[#This Row],[Incremental Sales]]*-(SUM(Summary!$S$8:$S$9)))))*Summary!$S$18</f>
        <v>0</v>
      </c>
      <c r="AA3294" s="47">
        <f>IFERROR(Table_Query_from_Mac10[[#This Row],[Incremental Cost]]/Table_Query_from_Mac10[[#This Row],[Incremental Sales]],0)</f>
        <v>0</v>
      </c>
      <c r="AB3294" s="47">
        <f>IFERROR(Table_Query_from_Mac10[[#This Row],[TotalCostFuture]]/Table_Query_from_Mac10[[#This Row],[totalsalesFuture]],0)</f>
        <v>0.40370976541189318</v>
      </c>
      <c r="AN3294" s="30">
        <v>192</v>
      </c>
      <c r="AO3294">
        <f t="shared" si="102"/>
        <v>48</v>
      </c>
      <c r="AQ3294" s="30">
        <v>52.36</v>
      </c>
      <c r="AR3294">
        <f t="shared" si="103"/>
        <v>18.329999999999998</v>
      </c>
    </row>
    <row r="3295" spans="1:44" x14ac:dyDescent="0.25">
      <c r="A3295">
        <v>90337</v>
      </c>
      <c r="B3295">
        <v>1</v>
      </c>
      <c r="C3295" t="s">
        <v>55</v>
      </c>
      <c r="D3295" t="s">
        <v>81</v>
      </c>
      <c r="E3295">
        <v>8</v>
      </c>
      <c r="F3295">
        <v>2.56</v>
      </c>
      <c r="G3295">
        <v>9.8699999999999992</v>
      </c>
      <c r="H3295" s="1">
        <v>44844</v>
      </c>
      <c r="I3295" s="20">
        <v>0</v>
      </c>
      <c r="J3295" s="47">
        <f>Table_Query_from_Mac10[[#This Row],[unit_price]]-(Table_Query_from_Mac10[[#This Row],[unit_price]]*(Table_Query_from_Mac10[[#This Row],[discount_pct]]/100))</f>
        <v>9.8699999999999992</v>
      </c>
      <c r="K3295" s="47">
        <f>Table_Query_from_Mac10[[#This Row],[unit_cost]]</f>
        <v>2.56</v>
      </c>
      <c r="L3295" s="47">
        <f>Table_Query_from_Mac10[[#This Row],[Live-cost]]*(1+Table_Query_from_Mac10[[#This Row],[CogsIncreasebyTYPE]])</f>
        <v>2.56</v>
      </c>
      <c r="M3295" s="47">
        <f>Table_Query_from_Mac10[[#This Row],[Live-cost]]*Table_Query_from_Mac10[[#This Row],[qty_to_ship]]</f>
        <v>20.48</v>
      </c>
      <c r="N3295" s="47">
        <f>IF(Table_Query_from_Mac10[[#This Row],[item_no]]="KDA",-Table_Query_from_Mac10[[#This Row],[unit_price]],Table_Query_from_Mac10[[#This Row],[Net Unit]]*Table_Query_from_Mac10[[#This Row],[qty_to_ship]])</f>
        <v>78.959999999999994</v>
      </c>
      <c r="O3295" s="47">
        <f>SUMIFS(Summary!C:C,Summary!H:H,Table_Query_from_Mac10[[#This Row],[Juiceoc]])</f>
        <v>0</v>
      </c>
      <c r="P3295" s="47">
        <f>SUMIFS(Summary!D:D,Summary!H:H,Table_Query_from_Mac10[[#This Row],[Juiceoc]])</f>
        <v>0</v>
      </c>
      <c r="Q3295" s="47">
        <f>SUMIFS(Summary!E:E,Summary!H:H,Table_Query_from_Mac10[[#This Row],[Juiceoc]])</f>
        <v>0</v>
      </c>
      <c r="R3295" s="47">
        <f>Table_Query_from_Mac10[[#This Row],[Net Unit]]*(1+Table_Query_from_Mac10[[#This Row],[PriceIncreasebyType]])</f>
        <v>9.8699999999999992</v>
      </c>
      <c r="S3295" s="47">
        <f>Table_Query_from_Mac10[[#This Row],[UnitPriceFuture]]*Table_Query_from_Mac10[[#This Row],[qtytoShipFuture]]</f>
        <v>78.959999999999994</v>
      </c>
      <c r="T3295" s="47">
        <f>ROUND(Table_Query_from_Mac10[[#This Row],[qty_to_ship]]*(1+Table_Query_from_Mac10[[#This Row],[VolumeIncreasebyType]]),0)</f>
        <v>8</v>
      </c>
      <c r="U3295" s="47">
        <f>Table_Query_from_Mac10[[#This Row],[qtytoShipFuture]]*Table_Query_from_Mac10[[#This Row],[Future-cost]]</f>
        <v>20.48</v>
      </c>
      <c r="V3295" s="47">
        <f>Table_Query_from_Mac10[[#This Row],[qtytoShipFuture]]-Table_Query_from_Mac10[[#This Row],[qty_to_ship]]</f>
        <v>0</v>
      </c>
      <c r="W3295" s="47">
        <f>Table_Query_from_Mac10[[#This Row],[UnitPriceFuture]]</f>
        <v>9.8699999999999992</v>
      </c>
      <c r="X3295" s="47">
        <f>Table_Query_from_Mac10[[#This Row],[Unit Increase]]*Table_Query_from_Mac10[[#This Row],[UnitPriceFuture]]</f>
        <v>0</v>
      </c>
      <c r="Y3295" s="47">
        <f>Table_Query_from_Mac10[[#This Row],[Unit Increase]]*Table_Query_from_Mac10[[#This Row],[Future-cost]]</f>
        <v>0</v>
      </c>
      <c r="Z3295" s="47">
        <f>-(Table_Query_from_Mac10[[#This Row],[Incremental Sales]]+((Table_Query_from_Mac10[[#This Row],[Incremental Sales]]*-(SUM(Summary!$S$8:$S$9)))))*Summary!$S$18</f>
        <v>0</v>
      </c>
      <c r="AA3295" s="47">
        <f>IFERROR(Table_Query_from_Mac10[[#This Row],[Incremental Cost]]/Table_Query_from_Mac10[[#This Row],[Incremental Sales]],0)</f>
        <v>0</v>
      </c>
      <c r="AB3295" s="47">
        <f>IFERROR(Table_Query_from_Mac10[[#This Row],[TotalCostFuture]]/Table_Query_from_Mac10[[#This Row],[totalsalesFuture]],0)</f>
        <v>0.25937183383991896</v>
      </c>
      <c r="AN3295" s="31">
        <v>32</v>
      </c>
      <c r="AO3295">
        <f t="shared" si="102"/>
        <v>8</v>
      </c>
      <c r="AQ3295" s="31">
        <v>28.2</v>
      </c>
      <c r="AR3295">
        <f t="shared" si="103"/>
        <v>9.8699999999999992</v>
      </c>
    </row>
    <row r="3296" spans="1:44" x14ac:dyDescent="0.25">
      <c r="A3296">
        <v>90337</v>
      </c>
      <c r="B3296">
        <v>2</v>
      </c>
      <c r="C3296" t="s">
        <v>56</v>
      </c>
      <c r="D3296" t="s">
        <v>81</v>
      </c>
      <c r="E3296">
        <v>8</v>
      </c>
      <c r="F3296">
        <v>7.48</v>
      </c>
      <c r="G3296">
        <v>18.54</v>
      </c>
      <c r="H3296" s="1">
        <v>44844</v>
      </c>
      <c r="I3296" s="20">
        <v>0</v>
      </c>
      <c r="J3296" s="47">
        <f>Table_Query_from_Mac10[[#This Row],[unit_price]]-(Table_Query_from_Mac10[[#This Row],[unit_price]]*(Table_Query_from_Mac10[[#This Row],[discount_pct]]/100))</f>
        <v>18.54</v>
      </c>
      <c r="K3296" s="47">
        <f>Table_Query_from_Mac10[[#This Row],[unit_cost]]</f>
        <v>7.48</v>
      </c>
      <c r="L3296" s="47">
        <f>Table_Query_from_Mac10[[#This Row],[Live-cost]]*(1+Table_Query_from_Mac10[[#This Row],[CogsIncreasebyTYPE]])</f>
        <v>7.48</v>
      </c>
      <c r="M3296" s="47">
        <f>Table_Query_from_Mac10[[#This Row],[Live-cost]]*Table_Query_from_Mac10[[#This Row],[qty_to_ship]]</f>
        <v>59.84</v>
      </c>
      <c r="N3296" s="47">
        <f>IF(Table_Query_from_Mac10[[#This Row],[item_no]]="KDA",-Table_Query_from_Mac10[[#This Row],[unit_price]],Table_Query_from_Mac10[[#This Row],[Net Unit]]*Table_Query_from_Mac10[[#This Row],[qty_to_ship]])</f>
        <v>148.32</v>
      </c>
      <c r="O3296" s="47">
        <f>SUMIFS(Summary!C:C,Summary!H:H,Table_Query_from_Mac10[[#This Row],[Juiceoc]])</f>
        <v>0</v>
      </c>
      <c r="P3296" s="47">
        <f>SUMIFS(Summary!D:D,Summary!H:H,Table_Query_from_Mac10[[#This Row],[Juiceoc]])</f>
        <v>0</v>
      </c>
      <c r="Q3296" s="47">
        <f>SUMIFS(Summary!E:E,Summary!H:H,Table_Query_from_Mac10[[#This Row],[Juiceoc]])</f>
        <v>0</v>
      </c>
      <c r="R3296" s="47">
        <f>Table_Query_from_Mac10[[#This Row],[Net Unit]]*(1+Table_Query_from_Mac10[[#This Row],[PriceIncreasebyType]])</f>
        <v>18.54</v>
      </c>
      <c r="S3296" s="47">
        <f>Table_Query_from_Mac10[[#This Row],[UnitPriceFuture]]*Table_Query_from_Mac10[[#This Row],[qtytoShipFuture]]</f>
        <v>148.32</v>
      </c>
      <c r="T3296" s="47">
        <f>ROUND(Table_Query_from_Mac10[[#This Row],[qty_to_ship]]*(1+Table_Query_from_Mac10[[#This Row],[VolumeIncreasebyType]]),0)</f>
        <v>8</v>
      </c>
      <c r="U3296" s="47">
        <f>Table_Query_from_Mac10[[#This Row],[qtytoShipFuture]]*Table_Query_from_Mac10[[#This Row],[Future-cost]]</f>
        <v>59.84</v>
      </c>
      <c r="V3296" s="47">
        <f>Table_Query_from_Mac10[[#This Row],[qtytoShipFuture]]-Table_Query_from_Mac10[[#This Row],[qty_to_ship]]</f>
        <v>0</v>
      </c>
      <c r="W3296" s="47">
        <f>Table_Query_from_Mac10[[#This Row],[UnitPriceFuture]]</f>
        <v>18.54</v>
      </c>
      <c r="X3296" s="47">
        <f>Table_Query_from_Mac10[[#This Row],[Unit Increase]]*Table_Query_from_Mac10[[#This Row],[UnitPriceFuture]]</f>
        <v>0</v>
      </c>
      <c r="Y3296" s="47">
        <f>Table_Query_from_Mac10[[#This Row],[Unit Increase]]*Table_Query_from_Mac10[[#This Row],[Future-cost]]</f>
        <v>0</v>
      </c>
      <c r="Z3296" s="47">
        <f>-(Table_Query_from_Mac10[[#This Row],[Incremental Sales]]+((Table_Query_from_Mac10[[#This Row],[Incremental Sales]]*-(SUM(Summary!$S$8:$S$9)))))*Summary!$S$18</f>
        <v>0</v>
      </c>
      <c r="AA3296" s="47">
        <f>IFERROR(Table_Query_from_Mac10[[#This Row],[Incremental Cost]]/Table_Query_from_Mac10[[#This Row],[Incremental Sales]],0)</f>
        <v>0</v>
      </c>
      <c r="AB3296" s="47">
        <f>IFERROR(Table_Query_from_Mac10[[#This Row],[TotalCostFuture]]/Table_Query_from_Mac10[[#This Row],[totalsalesFuture]],0)</f>
        <v>0.40345199568500545</v>
      </c>
      <c r="AN3296" s="30">
        <v>31</v>
      </c>
      <c r="AO3296">
        <f t="shared" si="102"/>
        <v>8</v>
      </c>
      <c r="AQ3296" s="30">
        <v>52.98</v>
      </c>
      <c r="AR3296">
        <f t="shared" si="103"/>
        <v>18.54</v>
      </c>
    </row>
    <row r="3297" spans="1:44" x14ac:dyDescent="0.25">
      <c r="A3297">
        <v>90337</v>
      </c>
      <c r="B3297">
        <v>3</v>
      </c>
      <c r="C3297" t="s">
        <v>55</v>
      </c>
      <c r="D3297" t="s">
        <v>81</v>
      </c>
      <c r="E3297">
        <v>8</v>
      </c>
      <c r="F3297">
        <v>8.6199999999999992</v>
      </c>
      <c r="G3297">
        <v>21.9</v>
      </c>
      <c r="H3297" s="1">
        <v>44844</v>
      </c>
      <c r="I3297" s="20">
        <v>0</v>
      </c>
      <c r="J3297" s="47">
        <f>Table_Query_from_Mac10[[#This Row],[unit_price]]-(Table_Query_from_Mac10[[#This Row],[unit_price]]*(Table_Query_from_Mac10[[#This Row],[discount_pct]]/100))</f>
        <v>21.9</v>
      </c>
      <c r="K3297" s="47">
        <f>Table_Query_from_Mac10[[#This Row],[unit_cost]]</f>
        <v>8.6199999999999992</v>
      </c>
      <c r="L3297" s="47">
        <f>Table_Query_from_Mac10[[#This Row],[Live-cost]]*(1+Table_Query_from_Mac10[[#This Row],[CogsIncreasebyTYPE]])</f>
        <v>8.6199999999999992</v>
      </c>
      <c r="M3297" s="47">
        <f>Table_Query_from_Mac10[[#This Row],[Live-cost]]*Table_Query_from_Mac10[[#This Row],[qty_to_ship]]</f>
        <v>68.959999999999994</v>
      </c>
      <c r="N3297" s="47">
        <f>IF(Table_Query_from_Mac10[[#This Row],[item_no]]="KDA",-Table_Query_from_Mac10[[#This Row],[unit_price]],Table_Query_from_Mac10[[#This Row],[Net Unit]]*Table_Query_from_Mac10[[#This Row],[qty_to_ship]])</f>
        <v>175.2</v>
      </c>
      <c r="O3297" s="47">
        <f>SUMIFS(Summary!C:C,Summary!H:H,Table_Query_from_Mac10[[#This Row],[Juiceoc]])</f>
        <v>0</v>
      </c>
      <c r="P3297" s="47">
        <f>SUMIFS(Summary!D:D,Summary!H:H,Table_Query_from_Mac10[[#This Row],[Juiceoc]])</f>
        <v>0</v>
      </c>
      <c r="Q3297" s="47">
        <f>SUMIFS(Summary!E:E,Summary!H:H,Table_Query_from_Mac10[[#This Row],[Juiceoc]])</f>
        <v>0</v>
      </c>
      <c r="R3297" s="47">
        <f>Table_Query_from_Mac10[[#This Row],[Net Unit]]*(1+Table_Query_from_Mac10[[#This Row],[PriceIncreasebyType]])</f>
        <v>21.9</v>
      </c>
      <c r="S3297" s="47">
        <f>Table_Query_from_Mac10[[#This Row],[UnitPriceFuture]]*Table_Query_from_Mac10[[#This Row],[qtytoShipFuture]]</f>
        <v>175.2</v>
      </c>
      <c r="T3297" s="47">
        <f>ROUND(Table_Query_from_Mac10[[#This Row],[qty_to_ship]]*(1+Table_Query_from_Mac10[[#This Row],[VolumeIncreasebyType]]),0)</f>
        <v>8</v>
      </c>
      <c r="U3297" s="47">
        <f>Table_Query_from_Mac10[[#This Row],[qtytoShipFuture]]*Table_Query_from_Mac10[[#This Row],[Future-cost]]</f>
        <v>68.959999999999994</v>
      </c>
      <c r="V3297" s="47">
        <f>Table_Query_from_Mac10[[#This Row],[qtytoShipFuture]]-Table_Query_from_Mac10[[#This Row],[qty_to_ship]]</f>
        <v>0</v>
      </c>
      <c r="W3297" s="47">
        <f>Table_Query_from_Mac10[[#This Row],[UnitPriceFuture]]</f>
        <v>21.9</v>
      </c>
      <c r="X3297" s="47">
        <f>Table_Query_from_Mac10[[#This Row],[Unit Increase]]*Table_Query_from_Mac10[[#This Row],[UnitPriceFuture]]</f>
        <v>0</v>
      </c>
      <c r="Y3297" s="47">
        <f>Table_Query_from_Mac10[[#This Row],[Unit Increase]]*Table_Query_from_Mac10[[#This Row],[Future-cost]]</f>
        <v>0</v>
      </c>
      <c r="Z3297" s="47">
        <f>-(Table_Query_from_Mac10[[#This Row],[Incremental Sales]]+((Table_Query_from_Mac10[[#This Row],[Incremental Sales]]*-(SUM(Summary!$S$8:$S$9)))))*Summary!$S$18</f>
        <v>0</v>
      </c>
      <c r="AA3297" s="47">
        <f>IFERROR(Table_Query_from_Mac10[[#This Row],[Incremental Cost]]/Table_Query_from_Mac10[[#This Row],[Incremental Sales]],0)</f>
        <v>0</v>
      </c>
      <c r="AB3297" s="47">
        <f>IFERROR(Table_Query_from_Mac10[[#This Row],[TotalCostFuture]]/Table_Query_from_Mac10[[#This Row],[totalsalesFuture]],0)</f>
        <v>0.39360730593607307</v>
      </c>
      <c r="AN3297" s="31">
        <v>30</v>
      </c>
      <c r="AO3297">
        <f t="shared" si="102"/>
        <v>8</v>
      </c>
      <c r="AQ3297" s="31">
        <v>62.56</v>
      </c>
      <c r="AR3297">
        <f t="shared" si="103"/>
        <v>21.9</v>
      </c>
    </row>
    <row r="3298" spans="1:44" x14ac:dyDescent="0.25">
      <c r="A3298">
        <v>90337</v>
      </c>
      <c r="B3298">
        <v>4</v>
      </c>
      <c r="C3298" t="s">
        <v>55</v>
      </c>
      <c r="D3298" t="s">
        <v>81</v>
      </c>
      <c r="E3298">
        <v>6</v>
      </c>
      <c r="F3298">
        <v>1.23</v>
      </c>
      <c r="G3298">
        <v>3.8</v>
      </c>
      <c r="H3298" s="1">
        <v>44844</v>
      </c>
      <c r="I3298" s="20">
        <v>0</v>
      </c>
      <c r="J3298" s="47">
        <f>Table_Query_from_Mac10[[#This Row],[unit_price]]-(Table_Query_from_Mac10[[#This Row],[unit_price]]*(Table_Query_from_Mac10[[#This Row],[discount_pct]]/100))</f>
        <v>3.8</v>
      </c>
      <c r="K3298" s="47">
        <f>Table_Query_from_Mac10[[#This Row],[unit_cost]]</f>
        <v>1.23</v>
      </c>
      <c r="L3298" s="47">
        <f>Table_Query_from_Mac10[[#This Row],[Live-cost]]*(1+Table_Query_from_Mac10[[#This Row],[CogsIncreasebyTYPE]])</f>
        <v>1.23</v>
      </c>
      <c r="M3298" s="47">
        <f>Table_Query_from_Mac10[[#This Row],[Live-cost]]*Table_Query_from_Mac10[[#This Row],[qty_to_ship]]</f>
        <v>7.38</v>
      </c>
      <c r="N3298" s="47">
        <f>IF(Table_Query_from_Mac10[[#This Row],[item_no]]="KDA",-Table_Query_from_Mac10[[#This Row],[unit_price]],Table_Query_from_Mac10[[#This Row],[Net Unit]]*Table_Query_from_Mac10[[#This Row],[qty_to_ship]])</f>
        <v>22.799999999999997</v>
      </c>
      <c r="O3298" s="47">
        <f>SUMIFS(Summary!C:C,Summary!H:H,Table_Query_from_Mac10[[#This Row],[Juiceoc]])</f>
        <v>0</v>
      </c>
      <c r="P3298" s="47">
        <f>SUMIFS(Summary!D:D,Summary!H:H,Table_Query_from_Mac10[[#This Row],[Juiceoc]])</f>
        <v>0</v>
      </c>
      <c r="Q3298" s="47">
        <f>SUMIFS(Summary!E:E,Summary!H:H,Table_Query_from_Mac10[[#This Row],[Juiceoc]])</f>
        <v>0</v>
      </c>
      <c r="R3298" s="47">
        <f>Table_Query_from_Mac10[[#This Row],[Net Unit]]*(1+Table_Query_from_Mac10[[#This Row],[PriceIncreasebyType]])</f>
        <v>3.8</v>
      </c>
      <c r="S3298" s="47">
        <f>Table_Query_from_Mac10[[#This Row],[UnitPriceFuture]]*Table_Query_from_Mac10[[#This Row],[qtytoShipFuture]]</f>
        <v>22.799999999999997</v>
      </c>
      <c r="T3298" s="47">
        <f>ROUND(Table_Query_from_Mac10[[#This Row],[qty_to_ship]]*(1+Table_Query_from_Mac10[[#This Row],[VolumeIncreasebyType]]),0)</f>
        <v>6</v>
      </c>
      <c r="U3298" s="47">
        <f>Table_Query_from_Mac10[[#This Row],[qtytoShipFuture]]*Table_Query_from_Mac10[[#This Row],[Future-cost]]</f>
        <v>7.38</v>
      </c>
      <c r="V3298" s="47">
        <f>Table_Query_from_Mac10[[#This Row],[qtytoShipFuture]]-Table_Query_from_Mac10[[#This Row],[qty_to_ship]]</f>
        <v>0</v>
      </c>
      <c r="W3298" s="47">
        <f>Table_Query_from_Mac10[[#This Row],[UnitPriceFuture]]</f>
        <v>3.8</v>
      </c>
      <c r="X3298" s="47">
        <f>Table_Query_from_Mac10[[#This Row],[Unit Increase]]*Table_Query_from_Mac10[[#This Row],[UnitPriceFuture]]</f>
        <v>0</v>
      </c>
      <c r="Y3298" s="47">
        <f>Table_Query_from_Mac10[[#This Row],[Unit Increase]]*Table_Query_from_Mac10[[#This Row],[Future-cost]]</f>
        <v>0</v>
      </c>
      <c r="Z3298" s="47">
        <f>-(Table_Query_from_Mac10[[#This Row],[Incremental Sales]]+((Table_Query_from_Mac10[[#This Row],[Incremental Sales]]*-(SUM(Summary!$S$8:$S$9)))))*Summary!$S$18</f>
        <v>0</v>
      </c>
      <c r="AA3298" s="47">
        <f>IFERROR(Table_Query_from_Mac10[[#This Row],[Incremental Cost]]/Table_Query_from_Mac10[[#This Row],[Incremental Sales]],0)</f>
        <v>0</v>
      </c>
      <c r="AB3298" s="47">
        <f>IFERROR(Table_Query_from_Mac10[[#This Row],[TotalCostFuture]]/Table_Query_from_Mac10[[#This Row],[totalsalesFuture]],0)</f>
        <v>0.32368421052631585</v>
      </c>
      <c r="AN3298" s="30">
        <v>24</v>
      </c>
      <c r="AO3298">
        <f t="shared" si="102"/>
        <v>6</v>
      </c>
      <c r="AQ3298" s="30">
        <v>10.86</v>
      </c>
      <c r="AR3298">
        <f t="shared" si="103"/>
        <v>3.8</v>
      </c>
    </row>
    <row r="3299" spans="1:44" x14ac:dyDescent="0.25">
      <c r="A3299">
        <v>90337</v>
      </c>
      <c r="B3299">
        <v>5</v>
      </c>
      <c r="C3299" t="s">
        <v>55</v>
      </c>
      <c r="D3299" t="s">
        <v>81</v>
      </c>
      <c r="E3299">
        <v>6</v>
      </c>
      <c r="F3299">
        <v>1.59</v>
      </c>
      <c r="G3299">
        <v>5.77</v>
      </c>
      <c r="H3299" s="1">
        <v>44844</v>
      </c>
      <c r="I3299" s="20">
        <v>0</v>
      </c>
      <c r="J3299" s="47">
        <f>Table_Query_from_Mac10[[#This Row],[unit_price]]-(Table_Query_from_Mac10[[#This Row],[unit_price]]*(Table_Query_from_Mac10[[#This Row],[discount_pct]]/100))</f>
        <v>5.77</v>
      </c>
      <c r="K3299" s="47">
        <f>Table_Query_from_Mac10[[#This Row],[unit_cost]]</f>
        <v>1.59</v>
      </c>
      <c r="L3299" s="47">
        <f>Table_Query_from_Mac10[[#This Row],[Live-cost]]*(1+Table_Query_from_Mac10[[#This Row],[CogsIncreasebyTYPE]])</f>
        <v>1.59</v>
      </c>
      <c r="M3299" s="47">
        <f>Table_Query_from_Mac10[[#This Row],[Live-cost]]*Table_Query_from_Mac10[[#This Row],[qty_to_ship]]</f>
        <v>9.5400000000000009</v>
      </c>
      <c r="N3299" s="47">
        <f>IF(Table_Query_from_Mac10[[#This Row],[item_no]]="KDA",-Table_Query_from_Mac10[[#This Row],[unit_price]],Table_Query_from_Mac10[[#This Row],[Net Unit]]*Table_Query_from_Mac10[[#This Row],[qty_to_ship]])</f>
        <v>34.619999999999997</v>
      </c>
      <c r="O3299" s="47">
        <f>SUMIFS(Summary!C:C,Summary!H:H,Table_Query_from_Mac10[[#This Row],[Juiceoc]])</f>
        <v>0</v>
      </c>
      <c r="P3299" s="47">
        <f>SUMIFS(Summary!D:D,Summary!H:H,Table_Query_from_Mac10[[#This Row],[Juiceoc]])</f>
        <v>0</v>
      </c>
      <c r="Q3299" s="47">
        <f>SUMIFS(Summary!E:E,Summary!H:H,Table_Query_from_Mac10[[#This Row],[Juiceoc]])</f>
        <v>0</v>
      </c>
      <c r="R3299" s="47">
        <f>Table_Query_from_Mac10[[#This Row],[Net Unit]]*(1+Table_Query_from_Mac10[[#This Row],[PriceIncreasebyType]])</f>
        <v>5.77</v>
      </c>
      <c r="S3299" s="47">
        <f>Table_Query_from_Mac10[[#This Row],[UnitPriceFuture]]*Table_Query_from_Mac10[[#This Row],[qtytoShipFuture]]</f>
        <v>34.619999999999997</v>
      </c>
      <c r="T3299" s="47">
        <f>ROUND(Table_Query_from_Mac10[[#This Row],[qty_to_ship]]*(1+Table_Query_from_Mac10[[#This Row],[VolumeIncreasebyType]]),0)</f>
        <v>6</v>
      </c>
      <c r="U3299" s="47">
        <f>Table_Query_from_Mac10[[#This Row],[qtytoShipFuture]]*Table_Query_from_Mac10[[#This Row],[Future-cost]]</f>
        <v>9.5400000000000009</v>
      </c>
      <c r="V3299" s="47">
        <f>Table_Query_from_Mac10[[#This Row],[qtytoShipFuture]]-Table_Query_from_Mac10[[#This Row],[qty_to_ship]]</f>
        <v>0</v>
      </c>
      <c r="W3299" s="47">
        <f>Table_Query_from_Mac10[[#This Row],[UnitPriceFuture]]</f>
        <v>5.77</v>
      </c>
      <c r="X3299" s="47">
        <f>Table_Query_from_Mac10[[#This Row],[Unit Increase]]*Table_Query_from_Mac10[[#This Row],[UnitPriceFuture]]</f>
        <v>0</v>
      </c>
      <c r="Y3299" s="47">
        <f>Table_Query_from_Mac10[[#This Row],[Unit Increase]]*Table_Query_from_Mac10[[#This Row],[Future-cost]]</f>
        <v>0</v>
      </c>
      <c r="Z3299" s="47">
        <f>-(Table_Query_from_Mac10[[#This Row],[Incremental Sales]]+((Table_Query_from_Mac10[[#This Row],[Incremental Sales]]*-(SUM(Summary!$S$8:$S$9)))))*Summary!$S$18</f>
        <v>0</v>
      </c>
      <c r="AA3299" s="47">
        <f>IFERROR(Table_Query_from_Mac10[[#This Row],[Incremental Cost]]/Table_Query_from_Mac10[[#This Row],[Incremental Sales]],0)</f>
        <v>0</v>
      </c>
      <c r="AB3299" s="47">
        <f>IFERROR(Table_Query_from_Mac10[[#This Row],[TotalCostFuture]]/Table_Query_from_Mac10[[#This Row],[totalsalesFuture]],0)</f>
        <v>0.27556325823223576</v>
      </c>
      <c r="AN3299" s="31">
        <v>24</v>
      </c>
      <c r="AO3299">
        <f t="shared" si="102"/>
        <v>6</v>
      </c>
      <c r="AQ3299" s="31">
        <v>16.489999999999998</v>
      </c>
      <c r="AR3299">
        <f t="shared" si="103"/>
        <v>5.77</v>
      </c>
    </row>
    <row r="3300" spans="1:44" x14ac:dyDescent="0.25">
      <c r="A3300">
        <v>90337</v>
      </c>
      <c r="B3300">
        <v>6</v>
      </c>
      <c r="C3300" t="s">
        <v>56</v>
      </c>
      <c r="D3300" t="s">
        <v>81</v>
      </c>
      <c r="E3300">
        <v>44</v>
      </c>
      <c r="F3300">
        <v>4.1500000000000004</v>
      </c>
      <c r="G3300">
        <v>10.28</v>
      </c>
      <c r="H3300" s="1">
        <v>44844</v>
      </c>
      <c r="I3300" s="20">
        <v>0</v>
      </c>
      <c r="J3300" s="47">
        <f>Table_Query_from_Mac10[[#This Row],[unit_price]]-(Table_Query_from_Mac10[[#This Row],[unit_price]]*(Table_Query_from_Mac10[[#This Row],[discount_pct]]/100))</f>
        <v>10.28</v>
      </c>
      <c r="K3300" s="47">
        <f>Table_Query_from_Mac10[[#This Row],[unit_cost]]</f>
        <v>4.1500000000000004</v>
      </c>
      <c r="L3300" s="47">
        <f>Table_Query_from_Mac10[[#This Row],[Live-cost]]*(1+Table_Query_from_Mac10[[#This Row],[CogsIncreasebyTYPE]])</f>
        <v>4.1500000000000004</v>
      </c>
      <c r="M3300" s="47">
        <f>Table_Query_from_Mac10[[#This Row],[Live-cost]]*Table_Query_from_Mac10[[#This Row],[qty_to_ship]]</f>
        <v>182.60000000000002</v>
      </c>
      <c r="N3300" s="47">
        <f>IF(Table_Query_from_Mac10[[#This Row],[item_no]]="KDA",-Table_Query_from_Mac10[[#This Row],[unit_price]],Table_Query_from_Mac10[[#This Row],[Net Unit]]*Table_Query_from_Mac10[[#This Row],[qty_to_ship]])</f>
        <v>452.32</v>
      </c>
      <c r="O3300" s="47">
        <f>SUMIFS(Summary!C:C,Summary!H:H,Table_Query_from_Mac10[[#This Row],[Juiceoc]])</f>
        <v>0</v>
      </c>
      <c r="P3300" s="47">
        <f>SUMIFS(Summary!D:D,Summary!H:H,Table_Query_from_Mac10[[#This Row],[Juiceoc]])</f>
        <v>0</v>
      </c>
      <c r="Q3300" s="47">
        <f>SUMIFS(Summary!E:E,Summary!H:H,Table_Query_from_Mac10[[#This Row],[Juiceoc]])</f>
        <v>0</v>
      </c>
      <c r="R3300" s="47">
        <f>Table_Query_from_Mac10[[#This Row],[Net Unit]]*(1+Table_Query_from_Mac10[[#This Row],[PriceIncreasebyType]])</f>
        <v>10.28</v>
      </c>
      <c r="S3300" s="47">
        <f>Table_Query_from_Mac10[[#This Row],[UnitPriceFuture]]*Table_Query_from_Mac10[[#This Row],[qtytoShipFuture]]</f>
        <v>452.32</v>
      </c>
      <c r="T3300" s="47">
        <f>ROUND(Table_Query_from_Mac10[[#This Row],[qty_to_ship]]*(1+Table_Query_from_Mac10[[#This Row],[VolumeIncreasebyType]]),0)</f>
        <v>44</v>
      </c>
      <c r="U3300" s="47">
        <f>Table_Query_from_Mac10[[#This Row],[qtytoShipFuture]]*Table_Query_from_Mac10[[#This Row],[Future-cost]]</f>
        <v>182.60000000000002</v>
      </c>
      <c r="V3300" s="47">
        <f>Table_Query_from_Mac10[[#This Row],[qtytoShipFuture]]-Table_Query_from_Mac10[[#This Row],[qty_to_ship]]</f>
        <v>0</v>
      </c>
      <c r="W3300" s="47">
        <f>Table_Query_from_Mac10[[#This Row],[UnitPriceFuture]]</f>
        <v>10.28</v>
      </c>
      <c r="X3300" s="47">
        <f>Table_Query_from_Mac10[[#This Row],[Unit Increase]]*Table_Query_from_Mac10[[#This Row],[UnitPriceFuture]]</f>
        <v>0</v>
      </c>
      <c r="Y3300" s="47">
        <f>Table_Query_from_Mac10[[#This Row],[Unit Increase]]*Table_Query_from_Mac10[[#This Row],[Future-cost]]</f>
        <v>0</v>
      </c>
      <c r="Z3300" s="47">
        <f>-(Table_Query_from_Mac10[[#This Row],[Incremental Sales]]+((Table_Query_from_Mac10[[#This Row],[Incremental Sales]]*-(SUM(Summary!$S$8:$S$9)))))*Summary!$S$18</f>
        <v>0</v>
      </c>
      <c r="AA3300" s="47">
        <f>IFERROR(Table_Query_from_Mac10[[#This Row],[Incremental Cost]]/Table_Query_from_Mac10[[#This Row],[Incremental Sales]],0)</f>
        <v>0</v>
      </c>
      <c r="AB3300" s="47">
        <f>IFERROR(Table_Query_from_Mac10[[#This Row],[TotalCostFuture]]/Table_Query_from_Mac10[[#This Row],[totalsalesFuture]],0)</f>
        <v>0.40369649805447477</v>
      </c>
      <c r="AN3300" s="30">
        <v>176</v>
      </c>
      <c r="AO3300">
        <f t="shared" si="102"/>
        <v>44</v>
      </c>
      <c r="AQ3300" s="30">
        <v>29.38</v>
      </c>
      <c r="AR3300">
        <f t="shared" si="103"/>
        <v>10.28</v>
      </c>
    </row>
    <row r="3301" spans="1:44" x14ac:dyDescent="0.25">
      <c r="A3301">
        <v>90337</v>
      </c>
      <c r="B3301">
        <v>7</v>
      </c>
      <c r="C3301" t="s">
        <v>55</v>
      </c>
      <c r="D3301" t="s">
        <v>81</v>
      </c>
      <c r="E3301">
        <v>8</v>
      </c>
      <c r="F3301">
        <v>1.82</v>
      </c>
      <c r="G3301">
        <v>6.62</v>
      </c>
      <c r="H3301" s="1">
        <v>44844</v>
      </c>
      <c r="I3301" s="20">
        <v>0</v>
      </c>
      <c r="J3301" s="47">
        <f>Table_Query_from_Mac10[[#This Row],[unit_price]]-(Table_Query_from_Mac10[[#This Row],[unit_price]]*(Table_Query_from_Mac10[[#This Row],[discount_pct]]/100))</f>
        <v>6.62</v>
      </c>
      <c r="K3301" s="47">
        <f>Table_Query_from_Mac10[[#This Row],[unit_cost]]</f>
        <v>1.82</v>
      </c>
      <c r="L3301" s="47">
        <f>Table_Query_from_Mac10[[#This Row],[Live-cost]]*(1+Table_Query_from_Mac10[[#This Row],[CogsIncreasebyTYPE]])</f>
        <v>1.82</v>
      </c>
      <c r="M3301" s="47">
        <f>Table_Query_from_Mac10[[#This Row],[Live-cost]]*Table_Query_from_Mac10[[#This Row],[qty_to_ship]]</f>
        <v>14.56</v>
      </c>
      <c r="N3301" s="47">
        <f>IF(Table_Query_from_Mac10[[#This Row],[item_no]]="KDA",-Table_Query_from_Mac10[[#This Row],[unit_price]],Table_Query_from_Mac10[[#This Row],[Net Unit]]*Table_Query_from_Mac10[[#This Row],[qty_to_ship]])</f>
        <v>52.96</v>
      </c>
      <c r="O3301" s="47">
        <f>SUMIFS(Summary!C:C,Summary!H:H,Table_Query_from_Mac10[[#This Row],[Juiceoc]])</f>
        <v>0</v>
      </c>
      <c r="P3301" s="47">
        <f>SUMIFS(Summary!D:D,Summary!H:H,Table_Query_from_Mac10[[#This Row],[Juiceoc]])</f>
        <v>0</v>
      </c>
      <c r="Q3301" s="47">
        <f>SUMIFS(Summary!E:E,Summary!H:H,Table_Query_from_Mac10[[#This Row],[Juiceoc]])</f>
        <v>0</v>
      </c>
      <c r="R3301" s="47">
        <f>Table_Query_from_Mac10[[#This Row],[Net Unit]]*(1+Table_Query_from_Mac10[[#This Row],[PriceIncreasebyType]])</f>
        <v>6.62</v>
      </c>
      <c r="S3301" s="47">
        <f>Table_Query_from_Mac10[[#This Row],[UnitPriceFuture]]*Table_Query_from_Mac10[[#This Row],[qtytoShipFuture]]</f>
        <v>52.96</v>
      </c>
      <c r="T3301" s="47">
        <f>ROUND(Table_Query_from_Mac10[[#This Row],[qty_to_ship]]*(1+Table_Query_from_Mac10[[#This Row],[VolumeIncreasebyType]]),0)</f>
        <v>8</v>
      </c>
      <c r="U3301" s="47">
        <f>Table_Query_from_Mac10[[#This Row],[qtytoShipFuture]]*Table_Query_from_Mac10[[#This Row],[Future-cost]]</f>
        <v>14.56</v>
      </c>
      <c r="V3301" s="47">
        <f>Table_Query_from_Mac10[[#This Row],[qtytoShipFuture]]-Table_Query_from_Mac10[[#This Row],[qty_to_ship]]</f>
        <v>0</v>
      </c>
      <c r="W3301" s="47">
        <f>Table_Query_from_Mac10[[#This Row],[UnitPriceFuture]]</f>
        <v>6.62</v>
      </c>
      <c r="X3301" s="47">
        <f>Table_Query_from_Mac10[[#This Row],[Unit Increase]]*Table_Query_from_Mac10[[#This Row],[UnitPriceFuture]]</f>
        <v>0</v>
      </c>
      <c r="Y3301" s="47">
        <f>Table_Query_from_Mac10[[#This Row],[Unit Increase]]*Table_Query_from_Mac10[[#This Row],[Future-cost]]</f>
        <v>0</v>
      </c>
      <c r="Z3301" s="47">
        <f>-(Table_Query_from_Mac10[[#This Row],[Incremental Sales]]+((Table_Query_from_Mac10[[#This Row],[Incremental Sales]]*-(SUM(Summary!$S$8:$S$9)))))*Summary!$S$18</f>
        <v>0</v>
      </c>
      <c r="AA3301" s="47">
        <f>IFERROR(Table_Query_from_Mac10[[#This Row],[Incremental Cost]]/Table_Query_from_Mac10[[#This Row],[Incremental Sales]],0)</f>
        <v>0</v>
      </c>
      <c r="AB3301" s="47">
        <f>IFERROR(Table_Query_from_Mac10[[#This Row],[TotalCostFuture]]/Table_Query_from_Mac10[[#This Row],[totalsalesFuture]],0)</f>
        <v>0.27492447129909364</v>
      </c>
      <c r="AN3301" s="31">
        <v>32</v>
      </c>
      <c r="AO3301">
        <f t="shared" si="102"/>
        <v>8</v>
      </c>
      <c r="AQ3301" s="31">
        <v>18.920000000000002</v>
      </c>
      <c r="AR3301">
        <f t="shared" si="103"/>
        <v>6.62</v>
      </c>
    </row>
    <row r="3302" spans="1:44" x14ac:dyDescent="0.25">
      <c r="A3302">
        <v>90337</v>
      </c>
      <c r="B3302">
        <v>8</v>
      </c>
      <c r="C3302" t="s">
        <v>55</v>
      </c>
      <c r="D3302" t="s">
        <v>81</v>
      </c>
      <c r="E3302">
        <v>5</v>
      </c>
      <c r="F3302">
        <v>2</v>
      </c>
      <c r="G3302">
        <v>7.26</v>
      </c>
      <c r="H3302" s="1">
        <v>44844</v>
      </c>
      <c r="I3302" s="20">
        <v>0</v>
      </c>
      <c r="J3302" s="47">
        <f>Table_Query_from_Mac10[[#This Row],[unit_price]]-(Table_Query_from_Mac10[[#This Row],[unit_price]]*(Table_Query_from_Mac10[[#This Row],[discount_pct]]/100))</f>
        <v>7.26</v>
      </c>
      <c r="K3302" s="47">
        <f>Table_Query_from_Mac10[[#This Row],[unit_cost]]</f>
        <v>2</v>
      </c>
      <c r="L3302" s="47">
        <f>Table_Query_from_Mac10[[#This Row],[Live-cost]]*(1+Table_Query_from_Mac10[[#This Row],[CogsIncreasebyTYPE]])</f>
        <v>2</v>
      </c>
      <c r="M3302" s="47">
        <f>Table_Query_from_Mac10[[#This Row],[Live-cost]]*Table_Query_from_Mac10[[#This Row],[qty_to_ship]]</f>
        <v>10</v>
      </c>
      <c r="N3302" s="47">
        <f>IF(Table_Query_from_Mac10[[#This Row],[item_no]]="KDA",-Table_Query_from_Mac10[[#This Row],[unit_price]],Table_Query_from_Mac10[[#This Row],[Net Unit]]*Table_Query_from_Mac10[[#This Row],[qty_to_ship]])</f>
        <v>36.299999999999997</v>
      </c>
      <c r="O3302" s="47">
        <f>SUMIFS(Summary!C:C,Summary!H:H,Table_Query_from_Mac10[[#This Row],[Juiceoc]])</f>
        <v>0</v>
      </c>
      <c r="P3302" s="47">
        <f>SUMIFS(Summary!D:D,Summary!H:H,Table_Query_from_Mac10[[#This Row],[Juiceoc]])</f>
        <v>0</v>
      </c>
      <c r="Q3302" s="47">
        <f>SUMIFS(Summary!E:E,Summary!H:H,Table_Query_from_Mac10[[#This Row],[Juiceoc]])</f>
        <v>0</v>
      </c>
      <c r="R3302" s="47">
        <f>Table_Query_from_Mac10[[#This Row],[Net Unit]]*(1+Table_Query_from_Mac10[[#This Row],[PriceIncreasebyType]])</f>
        <v>7.26</v>
      </c>
      <c r="S3302" s="47">
        <f>Table_Query_from_Mac10[[#This Row],[UnitPriceFuture]]*Table_Query_from_Mac10[[#This Row],[qtytoShipFuture]]</f>
        <v>36.299999999999997</v>
      </c>
      <c r="T3302" s="47">
        <f>ROUND(Table_Query_from_Mac10[[#This Row],[qty_to_ship]]*(1+Table_Query_from_Mac10[[#This Row],[VolumeIncreasebyType]]),0)</f>
        <v>5</v>
      </c>
      <c r="U3302" s="47">
        <f>Table_Query_from_Mac10[[#This Row],[qtytoShipFuture]]*Table_Query_from_Mac10[[#This Row],[Future-cost]]</f>
        <v>10</v>
      </c>
      <c r="V3302" s="47">
        <f>Table_Query_from_Mac10[[#This Row],[qtytoShipFuture]]-Table_Query_from_Mac10[[#This Row],[qty_to_ship]]</f>
        <v>0</v>
      </c>
      <c r="W3302" s="47">
        <f>Table_Query_from_Mac10[[#This Row],[UnitPriceFuture]]</f>
        <v>7.26</v>
      </c>
      <c r="X3302" s="47">
        <f>Table_Query_from_Mac10[[#This Row],[Unit Increase]]*Table_Query_from_Mac10[[#This Row],[UnitPriceFuture]]</f>
        <v>0</v>
      </c>
      <c r="Y3302" s="47">
        <f>Table_Query_from_Mac10[[#This Row],[Unit Increase]]*Table_Query_from_Mac10[[#This Row],[Future-cost]]</f>
        <v>0</v>
      </c>
      <c r="Z3302" s="47">
        <f>-(Table_Query_from_Mac10[[#This Row],[Incremental Sales]]+((Table_Query_from_Mac10[[#This Row],[Incremental Sales]]*-(SUM(Summary!$S$8:$S$9)))))*Summary!$S$18</f>
        <v>0</v>
      </c>
      <c r="AA3302" s="47">
        <f>IFERROR(Table_Query_from_Mac10[[#This Row],[Incremental Cost]]/Table_Query_from_Mac10[[#This Row],[Incremental Sales]],0)</f>
        <v>0</v>
      </c>
      <c r="AB3302" s="47">
        <f>IFERROR(Table_Query_from_Mac10[[#This Row],[TotalCostFuture]]/Table_Query_from_Mac10[[#This Row],[totalsalesFuture]],0)</f>
        <v>0.27548209366391185</v>
      </c>
      <c r="AN3302" s="30">
        <v>20</v>
      </c>
      <c r="AO3302">
        <f t="shared" si="102"/>
        <v>5</v>
      </c>
      <c r="AQ3302" s="30">
        <v>20.75</v>
      </c>
      <c r="AR3302">
        <f t="shared" si="103"/>
        <v>7.26</v>
      </c>
    </row>
    <row r="3303" spans="1:44" x14ac:dyDescent="0.25">
      <c r="A3303">
        <v>90337</v>
      </c>
      <c r="B3303">
        <v>9</v>
      </c>
      <c r="C3303" t="s">
        <v>56</v>
      </c>
      <c r="D3303" t="s">
        <v>81</v>
      </c>
      <c r="E3303">
        <v>14</v>
      </c>
      <c r="F3303">
        <v>5.07</v>
      </c>
      <c r="G3303">
        <v>12</v>
      </c>
      <c r="H3303" s="1">
        <v>44844</v>
      </c>
      <c r="I3303" s="20">
        <v>0</v>
      </c>
      <c r="J3303" s="47">
        <f>Table_Query_from_Mac10[[#This Row],[unit_price]]-(Table_Query_from_Mac10[[#This Row],[unit_price]]*(Table_Query_from_Mac10[[#This Row],[discount_pct]]/100))</f>
        <v>12</v>
      </c>
      <c r="K3303" s="47">
        <f>Table_Query_from_Mac10[[#This Row],[unit_cost]]</f>
        <v>5.07</v>
      </c>
      <c r="L3303" s="47">
        <f>Table_Query_from_Mac10[[#This Row],[Live-cost]]*(1+Table_Query_from_Mac10[[#This Row],[CogsIncreasebyTYPE]])</f>
        <v>5.07</v>
      </c>
      <c r="M3303" s="47">
        <f>Table_Query_from_Mac10[[#This Row],[Live-cost]]*Table_Query_from_Mac10[[#This Row],[qty_to_ship]]</f>
        <v>70.98</v>
      </c>
      <c r="N3303" s="47">
        <f>IF(Table_Query_from_Mac10[[#This Row],[item_no]]="KDA",-Table_Query_from_Mac10[[#This Row],[unit_price]],Table_Query_from_Mac10[[#This Row],[Net Unit]]*Table_Query_from_Mac10[[#This Row],[qty_to_ship]])</f>
        <v>168</v>
      </c>
      <c r="O3303" s="47">
        <f>SUMIFS(Summary!C:C,Summary!H:H,Table_Query_from_Mac10[[#This Row],[Juiceoc]])</f>
        <v>0</v>
      </c>
      <c r="P3303" s="47">
        <f>SUMIFS(Summary!D:D,Summary!H:H,Table_Query_from_Mac10[[#This Row],[Juiceoc]])</f>
        <v>0</v>
      </c>
      <c r="Q3303" s="47">
        <f>SUMIFS(Summary!E:E,Summary!H:H,Table_Query_from_Mac10[[#This Row],[Juiceoc]])</f>
        <v>0</v>
      </c>
      <c r="R3303" s="47">
        <f>Table_Query_from_Mac10[[#This Row],[Net Unit]]*(1+Table_Query_from_Mac10[[#This Row],[PriceIncreasebyType]])</f>
        <v>12</v>
      </c>
      <c r="S3303" s="47">
        <f>Table_Query_from_Mac10[[#This Row],[UnitPriceFuture]]*Table_Query_from_Mac10[[#This Row],[qtytoShipFuture]]</f>
        <v>168</v>
      </c>
      <c r="T3303" s="47">
        <f>ROUND(Table_Query_from_Mac10[[#This Row],[qty_to_ship]]*(1+Table_Query_from_Mac10[[#This Row],[VolumeIncreasebyType]]),0)</f>
        <v>14</v>
      </c>
      <c r="U3303" s="47">
        <f>Table_Query_from_Mac10[[#This Row],[qtytoShipFuture]]*Table_Query_from_Mac10[[#This Row],[Future-cost]]</f>
        <v>70.98</v>
      </c>
      <c r="V3303" s="47">
        <f>Table_Query_from_Mac10[[#This Row],[qtytoShipFuture]]-Table_Query_from_Mac10[[#This Row],[qty_to_ship]]</f>
        <v>0</v>
      </c>
      <c r="W3303" s="47">
        <f>Table_Query_from_Mac10[[#This Row],[UnitPriceFuture]]</f>
        <v>12</v>
      </c>
      <c r="X3303" s="47">
        <f>Table_Query_from_Mac10[[#This Row],[Unit Increase]]*Table_Query_from_Mac10[[#This Row],[UnitPriceFuture]]</f>
        <v>0</v>
      </c>
      <c r="Y3303" s="47">
        <f>Table_Query_from_Mac10[[#This Row],[Unit Increase]]*Table_Query_from_Mac10[[#This Row],[Future-cost]]</f>
        <v>0</v>
      </c>
      <c r="Z3303" s="47">
        <f>-(Table_Query_from_Mac10[[#This Row],[Incremental Sales]]+((Table_Query_from_Mac10[[#This Row],[Incremental Sales]]*-(SUM(Summary!$S$8:$S$9)))))*Summary!$S$18</f>
        <v>0</v>
      </c>
      <c r="AA3303" s="47">
        <f>IFERROR(Table_Query_from_Mac10[[#This Row],[Incremental Cost]]/Table_Query_from_Mac10[[#This Row],[Incremental Sales]],0)</f>
        <v>0</v>
      </c>
      <c r="AB3303" s="47">
        <f>IFERROR(Table_Query_from_Mac10[[#This Row],[TotalCostFuture]]/Table_Query_from_Mac10[[#This Row],[totalsalesFuture]],0)</f>
        <v>0.42250000000000004</v>
      </c>
      <c r="AN3303" s="31">
        <v>54</v>
      </c>
      <c r="AO3303">
        <f t="shared" si="102"/>
        <v>14</v>
      </c>
      <c r="AQ3303" s="31">
        <v>34.28</v>
      </c>
      <c r="AR3303">
        <f t="shared" si="103"/>
        <v>12</v>
      </c>
    </row>
    <row r="3304" spans="1:44" x14ac:dyDescent="0.25">
      <c r="A3304">
        <v>90337</v>
      </c>
      <c r="B3304">
        <v>10</v>
      </c>
      <c r="C3304" t="s">
        <v>55</v>
      </c>
      <c r="D3304" t="s">
        <v>81</v>
      </c>
      <c r="E3304">
        <v>14</v>
      </c>
      <c r="F3304">
        <v>8.57</v>
      </c>
      <c r="G3304">
        <v>20.83</v>
      </c>
      <c r="H3304" s="1">
        <v>44844</v>
      </c>
      <c r="I3304" s="20">
        <v>0</v>
      </c>
      <c r="J3304" s="47">
        <f>Table_Query_from_Mac10[[#This Row],[unit_price]]-(Table_Query_from_Mac10[[#This Row],[unit_price]]*(Table_Query_from_Mac10[[#This Row],[discount_pct]]/100))</f>
        <v>20.83</v>
      </c>
      <c r="K3304" s="47">
        <f>Table_Query_from_Mac10[[#This Row],[unit_cost]]</f>
        <v>8.57</v>
      </c>
      <c r="L3304" s="47">
        <f>Table_Query_from_Mac10[[#This Row],[Live-cost]]*(1+Table_Query_from_Mac10[[#This Row],[CogsIncreasebyTYPE]])</f>
        <v>8.57</v>
      </c>
      <c r="M3304" s="47">
        <f>Table_Query_from_Mac10[[#This Row],[Live-cost]]*Table_Query_from_Mac10[[#This Row],[qty_to_ship]]</f>
        <v>119.98</v>
      </c>
      <c r="N3304" s="47">
        <f>IF(Table_Query_from_Mac10[[#This Row],[item_no]]="KDA",-Table_Query_from_Mac10[[#This Row],[unit_price]],Table_Query_from_Mac10[[#This Row],[Net Unit]]*Table_Query_from_Mac10[[#This Row],[qty_to_ship]])</f>
        <v>291.62</v>
      </c>
      <c r="O3304" s="47">
        <f>SUMIFS(Summary!C:C,Summary!H:H,Table_Query_from_Mac10[[#This Row],[Juiceoc]])</f>
        <v>0</v>
      </c>
      <c r="P3304" s="47">
        <f>SUMIFS(Summary!D:D,Summary!H:H,Table_Query_from_Mac10[[#This Row],[Juiceoc]])</f>
        <v>0</v>
      </c>
      <c r="Q3304" s="47">
        <f>SUMIFS(Summary!E:E,Summary!H:H,Table_Query_from_Mac10[[#This Row],[Juiceoc]])</f>
        <v>0</v>
      </c>
      <c r="R3304" s="47">
        <f>Table_Query_from_Mac10[[#This Row],[Net Unit]]*(1+Table_Query_from_Mac10[[#This Row],[PriceIncreasebyType]])</f>
        <v>20.83</v>
      </c>
      <c r="S3304" s="47">
        <f>Table_Query_from_Mac10[[#This Row],[UnitPriceFuture]]*Table_Query_from_Mac10[[#This Row],[qtytoShipFuture]]</f>
        <v>291.62</v>
      </c>
      <c r="T3304" s="47">
        <f>ROUND(Table_Query_from_Mac10[[#This Row],[qty_to_ship]]*(1+Table_Query_from_Mac10[[#This Row],[VolumeIncreasebyType]]),0)</f>
        <v>14</v>
      </c>
      <c r="U3304" s="47">
        <f>Table_Query_from_Mac10[[#This Row],[qtytoShipFuture]]*Table_Query_from_Mac10[[#This Row],[Future-cost]]</f>
        <v>119.98</v>
      </c>
      <c r="V3304" s="47">
        <f>Table_Query_from_Mac10[[#This Row],[qtytoShipFuture]]-Table_Query_from_Mac10[[#This Row],[qty_to_ship]]</f>
        <v>0</v>
      </c>
      <c r="W3304" s="47">
        <f>Table_Query_from_Mac10[[#This Row],[UnitPriceFuture]]</f>
        <v>20.83</v>
      </c>
      <c r="X3304" s="47">
        <f>Table_Query_from_Mac10[[#This Row],[Unit Increase]]*Table_Query_from_Mac10[[#This Row],[UnitPriceFuture]]</f>
        <v>0</v>
      </c>
      <c r="Y3304" s="47">
        <f>Table_Query_from_Mac10[[#This Row],[Unit Increase]]*Table_Query_from_Mac10[[#This Row],[Future-cost]]</f>
        <v>0</v>
      </c>
      <c r="Z3304" s="47">
        <f>-(Table_Query_from_Mac10[[#This Row],[Incremental Sales]]+((Table_Query_from_Mac10[[#This Row],[Incremental Sales]]*-(SUM(Summary!$S$8:$S$9)))))*Summary!$S$18</f>
        <v>0</v>
      </c>
      <c r="AA3304" s="47">
        <f>IFERROR(Table_Query_from_Mac10[[#This Row],[Incremental Cost]]/Table_Query_from_Mac10[[#This Row],[Incremental Sales]],0)</f>
        <v>0</v>
      </c>
      <c r="AB3304" s="47">
        <f>IFERROR(Table_Query_from_Mac10[[#This Row],[TotalCostFuture]]/Table_Query_from_Mac10[[#This Row],[totalsalesFuture]],0)</f>
        <v>0.41142582813250123</v>
      </c>
      <c r="AN3304" s="30">
        <v>56</v>
      </c>
      <c r="AO3304">
        <f t="shared" si="102"/>
        <v>14</v>
      </c>
      <c r="AQ3304" s="30">
        <v>59.52</v>
      </c>
      <c r="AR3304">
        <f t="shared" si="103"/>
        <v>20.83</v>
      </c>
    </row>
    <row r="3305" spans="1:44" x14ac:dyDescent="0.25">
      <c r="A3305">
        <v>90337</v>
      </c>
      <c r="B3305">
        <v>11</v>
      </c>
      <c r="C3305" t="s">
        <v>55</v>
      </c>
      <c r="D3305" t="s">
        <v>81</v>
      </c>
      <c r="E3305">
        <v>15</v>
      </c>
      <c r="F3305">
        <v>9.85</v>
      </c>
      <c r="G3305">
        <v>25.68</v>
      </c>
      <c r="H3305" s="1">
        <v>44844</v>
      </c>
      <c r="I3305" s="20">
        <v>0</v>
      </c>
      <c r="J3305" s="47">
        <f>Table_Query_from_Mac10[[#This Row],[unit_price]]-(Table_Query_from_Mac10[[#This Row],[unit_price]]*(Table_Query_from_Mac10[[#This Row],[discount_pct]]/100))</f>
        <v>25.68</v>
      </c>
      <c r="K3305" s="47">
        <f>Table_Query_from_Mac10[[#This Row],[unit_cost]]</f>
        <v>9.85</v>
      </c>
      <c r="L3305" s="47">
        <f>Table_Query_from_Mac10[[#This Row],[Live-cost]]*(1+Table_Query_from_Mac10[[#This Row],[CogsIncreasebyTYPE]])</f>
        <v>9.85</v>
      </c>
      <c r="M3305" s="47">
        <f>Table_Query_from_Mac10[[#This Row],[Live-cost]]*Table_Query_from_Mac10[[#This Row],[qty_to_ship]]</f>
        <v>147.75</v>
      </c>
      <c r="N3305" s="47">
        <f>IF(Table_Query_from_Mac10[[#This Row],[item_no]]="KDA",-Table_Query_from_Mac10[[#This Row],[unit_price]],Table_Query_from_Mac10[[#This Row],[Net Unit]]*Table_Query_from_Mac10[[#This Row],[qty_to_ship]])</f>
        <v>385.2</v>
      </c>
      <c r="O3305" s="47">
        <f>SUMIFS(Summary!C:C,Summary!H:H,Table_Query_from_Mac10[[#This Row],[Juiceoc]])</f>
        <v>0</v>
      </c>
      <c r="P3305" s="47">
        <f>SUMIFS(Summary!D:D,Summary!H:H,Table_Query_from_Mac10[[#This Row],[Juiceoc]])</f>
        <v>0</v>
      </c>
      <c r="Q3305" s="47">
        <f>SUMIFS(Summary!E:E,Summary!H:H,Table_Query_from_Mac10[[#This Row],[Juiceoc]])</f>
        <v>0</v>
      </c>
      <c r="R3305" s="47">
        <f>Table_Query_from_Mac10[[#This Row],[Net Unit]]*(1+Table_Query_from_Mac10[[#This Row],[PriceIncreasebyType]])</f>
        <v>25.68</v>
      </c>
      <c r="S3305" s="47">
        <f>Table_Query_from_Mac10[[#This Row],[UnitPriceFuture]]*Table_Query_from_Mac10[[#This Row],[qtytoShipFuture]]</f>
        <v>385.2</v>
      </c>
      <c r="T3305" s="47">
        <f>ROUND(Table_Query_from_Mac10[[#This Row],[qty_to_ship]]*(1+Table_Query_from_Mac10[[#This Row],[VolumeIncreasebyType]]),0)</f>
        <v>15</v>
      </c>
      <c r="U3305" s="47">
        <f>Table_Query_from_Mac10[[#This Row],[qtytoShipFuture]]*Table_Query_from_Mac10[[#This Row],[Future-cost]]</f>
        <v>147.75</v>
      </c>
      <c r="V3305" s="47">
        <f>Table_Query_from_Mac10[[#This Row],[qtytoShipFuture]]-Table_Query_from_Mac10[[#This Row],[qty_to_ship]]</f>
        <v>0</v>
      </c>
      <c r="W3305" s="47">
        <f>Table_Query_from_Mac10[[#This Row],[UnitPriceFuture]]</f>
        <v>25.68</v>
      </c>
      <c r="X3305" s="47">
        <f>Table_Query_from_Mac10[[#This Row],[Unit Increase]]*Table_Query_from_Mac10[[#This Row],[UnitPriceFuture]]</f>
        <v>0</v>
      </c>
      <c r="Y3305" s="47">
        <f>Table_Query_from_Mac10[[#This Row],[Unit Increase]]*Table_Query_from_Mac10[[#This Row],[Future-cost]]</f>
        <v>0</v>
      </c>
      <c r="Z3305" s="47">
        <f>-(Table_Query_from_Mac10[[#This Row],[Incremental Sales]]+((Table_Query_from_Mac10[[#This Row],[Incremental Sales]]*-(SUM(Summary!$S$8:$S$9)))))*Summary!$S$18</f>
        <v>0</v>
      </c>
      <c r="AA3305" s="47">
        <f>IFERROR(Table_Query_from_Mac10[[#This Row],[Incremental Cost]]/Table_Query_from_Mac10[[#This Row],[Incremental Sales]],0)</f>
        <v>0</v>
      </c>
      <c r="AB3305" s="47">
        <f>IFERROR(Table_Query_from_Mac10[[#This Row],[TotalCostFuture]]/Table_Query_from_Mac10[[#This Row],[totalsalesFuture]],0)</f>
        <v>0.38356697819314645</v>
      </c>
      <c r="AN3305" s="31">
        <v>60</v>
      </c>
      <c r="AO3305">
        <f t="shared" si="102"/>
        <v>15</v>
      </c>
      <c r="AQ3305" s="31">
        <v>73.37</v>
      </c>
      <c r="AR3305">
        <f t="shared" si="103"/>
        <v>25.68</v>
      </c>
    </row>
    <row r="3306" spans="1:44" x14ac:dyDescent="0.25">
      <c r="A3306">
        <v>90337</v>
      </c>
      <c r="B3306">
        <v>12</v>
      </c>
      <c r="C3306" t="s">
        <v>55</v>
      </c>
      <c r="D3306" t="s">
        <v>81</v>
      </c>
      <c r="E3306">
        <v>12</v>
      </c>
      <c r="F3306">
        <v>11.49</v>
      </c>
      <c r="G3306">
        <v>30.28</v>
      </c>
      <c r="H3306" s="1">
        <v>44844</v>
      </c>
      <c r="I3306" s="20">
        <v>0</v>
      </c>
      <c r="J3306" s="47">
        <f>Table_Query_from_Mac10[[#This Row],[unit_price]]-(Table_Query_from_Mac10[[#This Row],[unit_price]]*(Table_Query_from_Mac10[[#This Row],[discount_pct]]/100))</f>
        <v>30.28</v>
      </c>
      <c r="K3306" s="47">
        <f>Table_Query_from_Mac10[[#This Row],[unit_cost]]</f>
        <v>11.49</v>
      </c>
      <c r="L3306" s="47">
        <f>Table_Query_from_Mac10[[#This Row],[Live-cost]]*(1+Table_Query_from_Mac10[[#This Row],[CogsIncreasebyTYPE]])</f>
        <v>11.49</v>
      </c>
      <c r="M3306" s="47">
        <f>Table_Query_from_Mac10[[#This Row],[Live-cost]]*Table_Query_from_Mac10[[#This Row],[qty_to_ship]]</f>
        <v>137.88</v>
      </c>
      <c r="N3306" s="47">
        <f>IF(Table_Query_from_Mac10[[#This Row],[item_no]]="KDA",-Table_Query_from_Mac10[[#This Row],[unit_price]],Table_Query_from_Mac10[[#This Row],[Net Unit]]*Table_Query_from_Mac10[[#This Row],[qty_to_ship]])</f>
        <v>363.36</v>
      </c>
      <c r="O3306" s="47">
        <f>SUMIFS(Summary!C:C,Summary!H:H,Table_Query_from_Mac10[[#This Row],[Juiceoc]])</f>
        <v>0</v>
      </c>
      <c r="P3306" s="47">
        <f>SUMIFS(Summary!D:D,Summary!H:H,Table_Query_from_Mac10[[#This Row],[Juiceoc]])</f>
        <v>0</v>
      </c>
      <c r="Q3306" s="47">
        <f>SUMIFS(Summary!E:E,Summary!H:H,Table_Query_from_Mac10[[#This Row],[Juiceoc]])</f>
        <v>0</v>
      </c>
      <c r="R3306" s="47">
        <f>Table_Query_from_Mac10[[#This Row],[Net Unit]]*(1+Table_Query_from_Mac10[[#This Row],[PriceIncreasebyType]])</f>
        <v>30.28</v>
      </c>
      <c r="S3306" s="47">
        <f>Table_Query_from_Mac10[[#This Row],[UnitPriceFuture]]*Table_Query_from_Mac10[[#This Row],[qtytoShipFuture]]</f>
        <v>363.36</v>
      </c>
      <c r="T3306" s="47">
        <f>ROUND(Table_Query_from_Mac10[[#This Row],[qty_to_ship]]*(1+Table_Query_from_Mac10[[#This Row],[VolumeIncreasebyType]]),0)</f>
        <v>12</v>
      </c>
      <c r="U3306" s="47">
        <f>Table_Query_from_Mac10[[#This Row],[qtytoShipFuture]]*Table_Query_from_Mac10[[#This Row],[Future-cost]]</f>
        <v>137.88</v>
      </c>
      <c r="V3306" s="47">
        <f>Table_Query_from_Mac10[[#This Row],[qtytoShipFuture]]-Table_Query_from_Mac10[[#This Row],[qty_to_ship]]</f>
        <v>0</v>
      </c>
      <c r="W3306" s="47">
        <f>Table_Query_from_Mac10[[#This Row],[UnitPriceFuture]]</f>
        <v>30.28</v>
      </c>
      <c r="X3306" s="47">
        <f>Table_Query_from_Mac10[[#This Row],[Unit Increase]]*Table_Query_from_Mac10[[#This Row],[UnitPriceFuture]]</f>
        <v>0</v>
      </c>
      <c r="Y3306" s="47">
        <f>Table_Query_from_Mac10[[#This Row],[Unit Increase]]*Table_Query_from_Mac10[[#This Row],[Future-cost]]</f>
        <v>0</v>
      </c>
      <c r="Z3306" s="47">
        <f>-(Table_Query_from_Mac10[[#This Row],[Incremental Sales]]+((Table_Query_from_Mac10[[#This Row],[Incremental Sales]]*-(SUM(Summary!$S$8:$S$9)))))*Summary!$S$18</f>
        <v>0</v>
      </c>
      <c r="AA3306" s="47">
        <f>IFERROR(Table_Query_from_Mac10[[#This Row],[Incremental Cost]]/Table_Query_from_Mac10[[#This Row],[Incremental Sales]],0)</f>
        <v>0</v>
      </c>
      <c r="AB3306" s="47">
        <f>IFERROR(Table_Query_from_Mac10[[#This Row],[TotalCostFuture]]/Table_Query_from_Mac10[[#This Row],[totalsalesFuture]],0)</f>
        <v>0.3794583883751651</v>
      </c>
      <c r="AN3306" s="30">
        <v>45</v>
      </c>
      <c r="AO3306">
        <f t="shared" si="102"/>
        <v>12</v>
      </c>
      <c r="AQ3306" s="30">
        <v>86.5</v>
      </c>
      <c r="AR3306">
        <f t="shared" si="103"/>
        <v>30.28</v>
      </c>
    </row>
    <row r="3307" spans="1:44" x14ac:dyDescent="0.25">
      <c r="A3307">
        <v>90337</v>
      </c>
      <c r="B3307">
        <v>13</v>
      </c>
      <c r="C3307" t="s">
        <v>55</v>
      </c>
      <c r="D3307" t="s">
        <v>81</v>
      </c>
      <c r="E3307">
        <v>6</v>
      </c>
      <c r="F3307">
        <v>13.57</v>
      </c>
      <c r="G3307">
        <v>36.270000000000003</v>
      </c>
      <c r="H3307" s="1">
        <v>44844</v>
      </c>
      <c r="I3307" s="20">
        <v>0</v>
      </c>
      <c r="J3307" s="47">
        <f>Table_Query_from_Mac10[[#This Row],[unit_price]]-(Table_Query_from_Mac10[[#This Row],[unit_price]]*(Table_Query_from_Mac10[[#This Row],[discount_pct]]/100))</f>
        <v>36.270000000000003</v>
      </c>
      <c r="K3307" s="47">
        <f>Table_Query_from_Mac10[[#This Row],[unit_cost]]</f>
        <v>13.57</v>
      </c>
      <c r="L3307" s="47">
        <f>Table_Query_from_Mac10[[#This Row],[Live-cost]]*(1+Table_Query_from_Mac10[[#This Row],[CogsIncreasebyTYPE]])</f>
        <v>13.57</v>
      </c>
      <c r="M3307" s="47">
        <f>Table_Query_from_Mac10[[#This Row],[Live-cost]]*Table_Query_from_Mac10[[#This Row],[qty_to_ship]]</f>
        <v>81.42</v>
      </c>
      <c r="N3307" s="47">
        <f>IF(Table_Query_from_Mac10[[#This Row],[item_no]]="KDA",-Table_Query_from_Mac10[[#This Row],[unit_price]],Table_Query_from_Mac10[[#This Row],[Net Unit]]*Table_Query_from_Mac10[[#This Row],[qty_to_ship]])</f>
        <v>217.62</v>
      </c>
      <c r="O3307" s="47">
        <f>SUMIFS(Summary!C:C,Summary!H:H,Table_Query_from_Mac10[[#This Row],[Juiceoc]])</f>
        <v>0</v>
      </c>
      <c r="P3307" s="47">
        <f>SUMIFS(Summary!D:D,Summary!H:H,Table_Query_from_Mac10[[#This Row],[Juiceoc]])</f>
        <v>0</v>
      </c>
      <c r="Q3307" s="47">
        <f>SUMIFS(Summary!E:E,Summary!H:H,Table_Query_from_Mac10[[#This Row],[Juiceoc]])</f>
        <v>0</v>
      </c>
      <c r="R3307" s="47">
        <f>Table_Query_from_Mac10[[#This Row],[Net Unit]]*(1+Table_Query_from_Mac10[[#This Row],[PriceIncreasebyType]])</f>
        <v>36.270000000000003</v>
      </c>
      <c r="S3307" s="47">
        <f>Table_Query_from_Mac10[[#This Row],[UnitPriceFuture]]*Table_Query_from_Mac10[[#This Row],[qtytoShipFuture]]</f>
        <v>217.62</v>
      </c>
      <c r="T3307" s="47">
        <f>ROUND(Table_Query_from_Mac10[[#This Row],[qty_to_ship]]*(1+Table_Query_from_Mac10[[#This Row],[VolumeIncreasebyType]]),0)</f>
        <v>6</v>
      </c>
      <c r="U3307" s="47">
        <f>Table_Query_from_Mac10[[#This Row],[qtytoShipFuture]]*Table_Query_from_Mac10[[#This Row],[Future-cost]]</f>
        <v>81.42</v>
      </c>
      <c r="V3307" s="47">
        <f>Table_Query_from_Mac10[[#This Row],[qtytoShipFuture]]-Table_Query_from_Mac10[[#This Row],[qty_to_ship]]</f>
        <v>0</v>
      </c>
      <c r="W3307" s="47">
        <f>Table_Query_from_Mac10[[#This Row],[UnitPriceFuture]]</f>
        <v>36.270000000000003</v>
      </c>
      <c r="X3307" s="47">
        <f>Table_Query_from_Mac10[[#This Row],[Unit Increase]]*Table_Query_from_Mac10[[#This Row],[UnitPriceFuture]]</f>
        <v>0</v>
      </c>
      <c r="Y3307" s="47">
        <f>Table_Query_from_Mac10[[#This Row],[Unit Increase]]*Table_Query_from_Mac10[[#This Row],[Future-cost]]</f>
        <v>0</v>
      </c>
      <c r="Z3307" s="47">
        <f>-(Table_Query_from_Mac10[[#This Row],[Incremental Sales]]+((Table_Query_from_Mac10[[#This Row],[Incremental Sales]]*-(SUM(Summary!$S$8:$S$9)))))*Summary!$S$18</f>
        <v>0</v>
      </c>
      <c r="AA3307" s="47">
        <f>IFERROR(Table_Query_from_Mac10[[#This Row],[Incremental Cost]]/Table_Query_from_Mac10[[#This Row],[Incremental Sales]],0)</f>
        <v>0</v>
      </c>
      <c r="AB3307" s="47">
        <f>IFERROR(Table_Query_from_Mac10[[#This Row],[TotalCostFuture]]/Table_Query_from_Mac10[[#This Row],[totalsalesFuture]],0)</f>
        <v>0.37413840639647089</v>
      </c>
      <c r="AN3307" s="31">
        <v>24</v>
      </c>
      <c r="AO3307">
        <f t="shared" si="102"/>
        <v>6</v>
      </c>
      <c r="AQ3307" s="31">
        <v>103.64</v>
      </c>
      <c r="AR3307">
        <f t="shared" si="103"/>
        <v>36.270000000000003</v>
      </c>
    </row>
    <row r="3308" spans="1:44" x14ac:dyDescent="0.25">
      <c r="A3308">
        <v>90337</v>
      </c>
      <c r="B3308">
        <v>14</v>
      </c>
      <c r="C3308" t="s">
        <v>56</v>
      </c>
      <c r="D3308" t="s">
        <v>81</v>
      </c>
      <c r="E3308">
        <v>6</v>
      </c>
      <c r="F3308">
        <v>15.38</v>
      </c>
      <c r="G3308">
        <v>42.8</v>
      </c>
      <c r="H3308" s="1">
        <v>44844</v>
      </c>
      <c r="I3308" s="20">
        <v>0</v>
      </c>
      <c r="J3308" s="47">
        <f>Table_Query_from_Mac10[[#This Row],[unit_price]]-(Table_Query_from_Mac10[[#This Row],[unit_price]]*(Table_Query_from_Mac10[[#This Row],[discount_pct]]/100))</f>
        <v>42.8</v>
      </c>
      <c r="K3308" s="47">
        <f>Table_Query_from_Mac10[[#This Row],[unit_cost]]</f>
        <v>15.38</v>
      </c>
      <c r="L3308" s="47">
        <f>Table_Query_from_Mac10[[#This Row],[Live-cost]]*(1+Table_Query_from_Mac10[[#This Row],[CogsIncreasebyTYPE]])</f>
        <v>15.38</v>
      </c>
      <c r="M3308" s="47">
        <f>Table_Query_from_Mac10[[#This Row],[Live-cost]]*Table_Query_from_Mac10[[#This Row],[qty_to_ship]]</f>
        <v>92.28</v>
      </c>
      <c r="N3308" s="47">
        <f>IF(Table_Query_from_Mac10[[#This Row],[item_no]]="KDA",-Table_Query_from_Mac10[[#This Row],[unit_price]],Table_Query_from_Mac10[[#This Row],[Net Unit]]*Table_Query_from_Mac10[[#This Row],[qty_to_ship]])</f>
        <v>256.79999999999995</v>
      </c>
      <c r="O3308" s="47">
        <f>SUMIFS(Summary!C:C,Summary!H:H,Table_Query_from_Mac10[[#This Row],[Juiceoc]])</f>
        <v>0</v>
      </c>
      <c r="P3308" s="47">
        <f>SUMIFS(Summary!D:D,Summary!H:H,Table_Query_from_Mac10[[#This Row],[Juiceoc]])</f>
        <v>0</v>
      </c>
      <c r="Q3308" s="47">
        <f>SUMIFS(Summary!E:E,Summary!H:H,Table_Query_from_Mac10[[#This Row],[Juiceoc]])</f>
        <v>0</v>
      </c>
      <c r="R3308" s="47">
        <f>Table_Query_from_Mac10[[#This Row],[Net Unit]]*(1+Table_Query_from_Mac10[[#This Row],[PriceIncreasebyType]])</f>
        <v>42.8</v>
      </c>
      <c r="S3308" s="47">
        <f>Table_Query_from_Mac10[[#This Row],[UnitPriceFuture]]*Table_Query_from_Mac10[[#This Row],[qtytoShipFuture]]</f>
        <v>256.79999999999995</v>
      </c>
      <c r="T3308" s="47">
        <f>ROUND(Table_Query_from_Mac10[[#This Row],[qty_to_ship]]*(1+Table_Query_from_Mac10[[#This Row],[VolumeIncreasebyType]]),0)</f>
        <v>6</v>
      </c>
      <c r="U3308" s="47">
        <f>Table_Query_from_Mac10[[#This Row],[qtytoShipFuture]]*Table_Query_from_Mac10[[#This Row],[Future-cost]]</f>
        <v>92.28</v>
      </c>
      <c r="V3308" s="47">
        <f>Table_Query_from_Mac10[[#This Row],[qtytoShipFuture]]-Table_Query_from_Mac10[[#This Row],[qty_to_ship]]</f>
        <v>0</v>
      </c>
      <c r="W3308" s="47">
        <f>Table_Query_from_Mac10[[#This Row],[UnitPriceFuture]]</f>
        <v>42.8</v>
      </c>
      <c r="X3308" s="47">
        <f>Table_Query_from_Mac10[[#This Row],[Unit Increase]]*Table_Query_from_Mac10[[#This Row],[UnitPriceFuture]]</f>
        <v>0</v>
      </c>
      <c r="Y3308" s="47">
        <f>Table_Query_from_Mac10[[#This Row],[Unit Increase]]*Table_Query_from_Mac10[[#This Row],[Future-cost]]</f>
        <v>0</v>
      </c>
      <c r="Z3308" s="47">
        <f>-(Table_Query_from_Mac10[[#This Row],[Incremental Sales]]+((Table_Query_from_Mac10[[#This Row],[Incremental Sales]]*-(SUM(Summary!$S$8:$S$9)))))*Summary!$S$18</f>
        <v>0</v>
      </c>
      <c r="AA3308" s="47">
        <f>IFERROR(Table_Query_from_Mac10[[#This Row],[Incremental Cost]]/Table_Query_from_Mac10[[#This Row],[Incremental Sales]],0)</f>
        <v>0</v>
      </c>
      <c r="AB3308" s="47">
        <f>IFERROR(Table_Query_from_Mac10[[#This Row],[TotalCostFuture]]/Table_Query_from_Mac10[[#This Row],[totalsalesFuture]],0)</f>
        <v>0.35934579439252345</v>
      </c>
      <c r="AN3308" s="30">
        <v>24</v>
      </c>
      <c r="AO3308">
        <f t="shared" si="102"/>
        <v>6</v>
      </c>
      <c r="AQ3308" s="30">
        <v>122.28</v>
      </c>
      <c r="AR3308">
        <f t="shared" si="103"/>
        <v>42.8</v>
      </c>
    </row>
    <row r="3309" spans="1:44" x14ac:dyDescent="0.25">
      <c r="A3309">
        <v>90337</v>
      </c>
      <c r="B3309">
        <v>15</v>
      </c>
      <c r="C3309" t="s">
        <v>56</v>
      </c>
      <c r="D3309" t="s">
        <v>81</v>
      </c>
      <c r="E3309">
        <v>12</v>
      </c>
      <c r="F3309">
        <v>5.45</v>
      </c>
      <c r="G3309">
        <v>13.52</v>
      </c>
      <c r="H3309" s="1">
        <v>44844</v>
      </c>
      <c r="I3309" s="20">
        <v>0</v>
      </c>
      <c r="J3309" s="47">
        <f>Table_Query_from_Mac10[[#This Row],[unit_price]]-(Table_Query_from_Mac10[[#This Row],[unit_price]]*(Table_Query_from_Mac10[[#This Row],[discount_pct]]/100))</f>
        <v>13.52</v>
      </c>
      <c r="K3309" s="47">
        <f>Table_Query_from_Mac10[[#This Row],[unit_cost]]</f>
        <v>5.45</v>
      </c>
      <c r="L3309" s="47">
        <f>Table_Query_from_Mac10[[#This Row],[Live-cost]]*(1+Table_Query_from_Mac10[[#This Row],[CogsIncreasebyTYPE]])</f>
        <v>5.45</v>
      </c>
      <c r="M3309" s="47">
        <f>Table_Query_from_Mac10[[#This Row],[Live-cost]]*Table_Query_from_Mac10[[#This Row],[qty_to_ship]]</f>
        <v>65.400000000000006</v>
      </c>
      <c r="N3309" s="47">
        <f>IF(Table_Query_from_Mac10[[#This Row],[item_no]]="KDA",-Table_Query_from_Mac10[[#This Row],[unit_price]],Table_Query_from_Mac10[[#This Row],[Net Unit]]*Table_Query_from_Mac10[[#This Row],[qty_to_ship]])</f>
        <v>162.24</v>
      </c>
      <c r="O3309" s="47">
        <f>SUMIFS(Summary!C:C,Summary!H:H,Table_Query_from_Mac10[[#This Row],[Juiceoc]])</f>
        <v>0</v>
      </c>
      <c r="P3309" s="47">
        <f>SUMIFS(Summary!D:D,Summary!H:H,Table_Query_from_Mac10[[#This Row],[Juiceoc]])</f>
        <v>0</v>
      </c>
      <c r="Q3309" s="47">
        <f>SUMIFS(Summary!E:E,Summary!H:H,Table_Query_from_Mac10[[#This Row],[Juiceoc]])</f>
        <v>0</v>
      </c>
      <c r="R3309" s="47">
        <f>Table_Query_from_Mac10[[#This Row],[Net Unit]]*(1+Table_Query_from_Mac10[[#This Row],[PriceIncreasebyType]])</f>
        <v>13.52</v>
      </c>
      <c r="S3309" s="47">
        <f>Table_Query_from_Mac10[[#This Row],[UnitPriceFuture]]*Table_Query_from_Mac10[[#This Row],[qtytoShipFuture]]</f>
        <v>162.24</v>
      </c>
      <c r="T3309" s="47">
        <f>ROUND(Table_Query_from_Mac10[[#This Row],[qty_to_ship]]*(1+Table_Query_from_Mac10[[#This Row],[VolumeIncreasebyType]]),0)</f>
        <v>12</v>
      </c>
      <c r="U3309" s="47">
        <f>Table_Query_from_Mac10[[#This Row],[qtytoShipFuture]]*Table_Query_from_Mac10[[#This Row],[Future-cost]]</f>
        <v>65.400000000000006</v>
      </c>
      <c r="V3309" s="47">
        <f>Table_Query_from_Mac10[[#This Row],[qtytoShipFuture]]-Table_Query_from_Mac10[[#This Row],[qty_to_ship]]</f>
        <v>0</v>
      </c>
      <c r="W3309" s="47">
        <f>Table_Query_from_Mac10[[#This Row],[UnitPriceFuture]]</f>
        <v>13.52</v>
      </c>
      <c r="X3309" s="47">
        <f>Table_Query_from_Mac10[[#This Row],[Unit Increase]]*Table_Query_from_Mac10[[#This Row],[UnitPriceFuture]]</f>
        <v>0</v>
      </c>
      <c r="Y3309" s="47">
        <f>Table_Query_from_Mac10[[#This Row],[Unit Increase]]*Table_Query_from_Mac10[[#This Row],[Future-cost]]</f>
        <v>0</v>
      </c>
      <c r="Z3309" s="47">
        <f>-(Table_Query_from_Mac10[[#This Row],[Incremental Sales]]+((Table_Query_from_Mac10[[#This Row],[Incremental Sales]]*-(SUM(Summary!$S$8:$S$9)))))*Summary!$S$18</f>
        <v>0</v>
      </c>
      <c r="AA3309" s="47">
        <f>IFERROR(Table_Query_from_Mac10[[#This Row],[Incremental Cost]]/Table_Query_from_Mac10[[#This Row],[Incremental Sales]],0)</f>
        <v>0</v>
      </c>
      <c r="AB3309" s="47">
        <f>IFERROR(Table_Query_from_Mac10[[#This Row],[TotalCostFuture]]/Table_Query_from_Mac10[[#This Row],[totalsalesFuture]],0)</f>
        <v>0.40310650887573968</v>
      </c>
      <c r="AN3309" s="31">
        <v>45</v>
      </c>
      <c r="AO3309">
        <f t="shared" si="102"/>
        <v>12</v>
      </c>
      <c r="AQ3309" s="31">
        <v>38.619999999999997</v>
      </c>
      <c r="AR3309">
        <f t="shared" si="103"/>
        <v>13.52</v>
      </c>
    </row>
    <row r="3310" spans="1:44" x14ac:dyDescent="0.25">
      <c r="A3310">
        <v>90337</v>
      </c>
      <c r="B3310">
        <v>16</v>
      </c>
      <c r="C3310" t="s">
        <v>55</v>
      </c>
      <c r="D3310" t="s">
        <v>81</v>
      </c>
      <c r="E3310">
        <v>57</v>
      </c>
      <c r="F3310">
        <v>5.88</v>
      </c>
      <c r="G3310">
        <v>14.3</v>
      </c>
      <c r="H3310" s="1">
        <v>44844</v>
      </c>
      <c r="I3310" s="20">
        <v>0</v>
      </c>
      <c r="J3310" s="47">
        <f>Table_Query_from_Mac10[[#This Row],[unit_price]]-(Table_Query_from_Mac10[[#This Row],[unit_price]]*(Table_Query_from_Mac10[[#This Row],[discount_pct]]/100))</f>
        <v>14.3</v>
      </c>
      <c r="K3310" s="47">
        <f>Table_Query_from_Mac10[[#This Row],[unit_cost]]</f>
        <v>5.88</v>
      </c>
      <c r="L3310" s="47">
        <f>Table_Query_from_Mac10[[#This Row],[Live-cost]]*(1+Table_Query_from_Mac10[[#This Row],[CogsIncreasebyTYPE]])</f>
        <v>5.88</v>
      </c>
      <c r="M3310" s="47">
        <f>Table_Query_from_Mac10[[#This Row],[Live-cost]]*Table_Query_from_Mac10[[#This Row],[qty_to_ship]]</f>
        <v>335.15999999999997</v>
      </c>
      <c r="N3310" s="47">
        <f>IF(Table_Query_from_Mac10[[#This Row],[item_no]]="KDA",-Table_Query_from_Mac10[[#This Row],[unit_price]],Table_Query_from_Mac10[[#This Row],[Net Unit]]*Table_Query_from_Mac10[[#This Row],[qty_to_ship]])</f>
        <v>815.1</v>
      </c>
      <c r="O3310" s="47">
        <f>SUMIFS(Summary!C:C,Summary!H:H,Table_Query_from_Mac10[[#This Row],[Juiceoc]])</f>
        <v>0</v>
      </c>
      <c r="P3310" s="47">
        <f>SUMIFS(Summary!D:D,Summary!H:H,Table_Query_from_Mac10[[#This Row],[Juiceoc]])</f>
        <v>0</v>
      </c>
      <c r="Q3310" s="47">
        <f>SUMIFS(Summary!E:E,Summary!H:H,Table_Query_from_Mac10[[#This Row],[Juiceoc]])</f>
        <v>0</v>
      </c>
      <c r="R3310" s="47">
        <f>Table_Query_from_Mac10[[#This Row],[Net Unit]]*(1+Table_Query_from_Mac10[[#This Row],[PriceIncreasebyType]])</f>
        <v>14.3</v>
      </c>
      <c r="S3310" s="47">
        <f>Table_Query_from_Mac10[[#This Row],[UnitPriceFuture]]*Table_Query_from_Mac10[[#This Row],[qtytoShipFuture]]</f>
        <v>815.1</v>
      </c>
      <c r="T3310" s="47">
        <f>ROUND(Table_Query_from_Mac10[[#This Row],[qty_to_ship]]*(1+Table_Query_from_Mac10[[#This Row],[VolumeIncreasebyType]]),0)</f>
        <v>57</v>
      </c>
      <c r="U3310" s="47">
        <f>Table_Query_from_Mac10[[#This Row],[qtytoShipFuture]]*Table_Query_from_Mac10[[#This Row],[Future-cost]]</f>
        <v>335.15999999999997</v>
      </c>
      <c r="V3310" s="47">
        <f>Table_Query_from_Mac10[[#This Row],[qtytoShipFuture]]-Table_Query_from_Mac10[[#This Row],[qty_to_ship]]</f>
        <v>0</v>
      </c>
      <c r="W3310" s="47">
        <f>Table_Query_from_Mac10[[#This Row],[UnitPriceFuture]]</f>
        <v>14.3</v>
      </c>
      <c r="X3310" s="47">
        <f>Table_Query_from_Mac10[[#This Row],[Unit Increase]]*Table_Query_from_Mac10[[#This Row],[UnitPriceFuture]]</f>
        <v>0</v>
      </c>
      <c r="Y3310" s="47">
        <f>Table_Query_from_Mac10[[#This Row],[Unit Increase]]*Table_Query_from_Mac10[[#This Row],[Future-cost]]</f>
        <v>0</v>
      </c>
      <c r="Z3310" s="47">
        <f>-(Table_Query_from_Mac10[[#This Row],[Incremental Sales]]+((Table_Query_from_Mac10[[#This Row],[Incremental Sales]]*-(SUM(Summary!$S$8:$S$9)))))*Summary!$S$18</f>
        <v>0</v>
      </c>
      <c r="AA3310" s="47">
        <f>IFERROR(Table_Query_from_Mac10[[#This Row],[Incremental Cost]]/Table_Query_from_Mac10[[#This Row],[Incremental Sales]],0)</f>
        <v>0</v>
      </c>
      <c r="AB3310" s="47">
        <f>IFERROR(Table_Query_from_Mac10[[#This Row],[TotalCostFuture]]/Table_Query_from_Mac10[[#This Row],[totalsalesFuture]],0)</f>
        <v>0.41118881118881112</v>
      </c>
      <c r="AN3310" s="30">
        <v>225</v>
      </c>
      <c r="AO3310">
        <f t="shared" si="102"/>
        <v>57</v>
      </c>
      <c r="AQ3310" s="30">
        <v>40.869999999999997</v>
      </c>
      <c r="AR3310">
        <f t="shared" si="103"/>
        <v>14.3</v>
      </c>
    </row>
    <row r="3311" spans="1:44" x14ac:dyDescent="0.25">
      <c r="A3311">
        <v>90337</v>
      </c>
      <c r="B3311">
        <v>17</v>
      </c>
      <c r="C3311" t="s">
        <v>55</v>
      </c>
      <c r="D3311" t="s">
        <v>81</v>
      </c>
      <c r="E3311">
        <v>24</v>
      </c>
      <c r="F3311">
        <v>7.04</v>
      </c>
      <c r="G3311">
        <v>17.46</v>
      </c>
      <c r="H3311" s="1">
        <v>44844</v>
      </c>
      <c r="I3311" s="20">
        <v>0</v>
      </c>
      <c r="J3311" s="47">
        <f>Table_Query_from_Mac10[[#This Row],[unit_price]]-(Table_Query_from_Mac10[[#This Row],[unit_price]]*(Table_Query_from_Mac10[[#This Row],[discount_pct]]/100))</f>
        <v>17.46</v>
      </c>
      <c r="K3311" s="47">
        <f>Table_Query_from_Mac10[[#This Row],[unit_cost]]</f>
        <v>7.04</v>
      </c>
      <c r="L3311" s="47">
        <f>Table_Query_from_Mac10[[#This Row],[Live-cost]]*(1+Table_Query_from_Mac10[[#This Row],[CogsIncreasebyTYPE]])</f>
        <v>7.04</v>
      </c>
      <c r="M3311" s="47">
        <f>Table_Query_from_Mac10[[#This Row],[Live-cost]]*Table_Query_from_Mac10[[#This Row],[qty_to_ship]]</f>
        <v>168.96</v>
      </c>
      <c r="N3311" s="47">
        <f>IF(Table_Query_from_Mac10[[#This Row],[item_no]]="KDA",-Table_Query_from_Mac10[[#This Row],[unit_price]],Table_Query_from_Mac10[[#This Row],[Net Unit]]*Table_Query_from_Mac10[[#This Row],[qty_to_ship]])</f>
        <v>419.04</v>
      </c>
      <c r="O3311" s="47">
        <f>SUMIFS(Summary!C:C,Summary!H:H,Table_Query_from_Mac10[[#This Row],[Juiceoc]])</f>
        <v>0</v>
      </c>
      <c r="P3311" s="47">
        <f>SUMIFS(Summary!D:D,Summary!H:H,Table_Query_from_Mac10[[#This Row],[Juiceoc]])</f>
        <v>0</v>
      </c>
      <c r="Q3311" s="47">
        <f>SUMIFS(Summary!E:E,Summary!H:H,Table_Query_from_Mac10[[#This Row],[Juiceoc]])</f>
        <v>0</v>
      </c>
      <c r="R3311" s="47">
        <f>Table_Query_from_Mac10[[#This Row],[Net Unit]]*(1+Table_Query_from_Mac10[[#This Row],[PriceIncreasebyType]])</f>
        <v>17.46</v>
      </c>
      <c r="S3311" s="47">
        <f>Table_Query_from_Mac10[[#This Row],[UnitPriceFuture]]*Table_Query_from_Mac10[[#This Row],[qtytoShipFuture]]</f>
        <v>419.04</v>
      </c>
      <c r="T3311" s="47">
        <f>ROUND(Table_Query_from_Mac10[[#This Row],[qty_to_ship]]*(1+Table_Query_from_Mac10[[#This Row],[VolumeIncreasebyType]]),0)</f>
        <v>24</v>
      </c>
      <c r="U3311" s="47">
        <f>Table_Query_from_Mac10[[#This Row],[qtytoShipFuture]]*Table_Query_from_Mac10[[#This Row],[Future-cost]]</f>
        <v>168.96</v>
      </c>
      <c r="V3311" s="47">
        <f>Table_Query_from_Mac10[[#This Row],[qtytoShipFuture]]-Table_Query_from_Mac10[[#This Row],[qty_to_ship]]</f>
        <v>0</v>
      </c>
      <c r="W3311" s="47">
        <f>Table_Query_from_Mac10[[#This Row],[UnitPriceFuture]]</f>
        <v>17.46</v>
      </c>
      <c r="X3311" s="47">
        <f>Table_Query_from_Mac10[[#This Row],[Unit Increase]]*Table_Query_from_Mac10[[#This Row],[UnitPriceFuture]]</f>
        <v>0</v>
      </c>
      <c r="Y3311" s="47">
        <f>Table_Query_from_Mac10[[#This Row],[Unit Increase]]*Table_Query_from_Mac10[[#This Row],[Future-cost]]</f>
        <v>0</v>
      </c>
      <c r="Z3311" s="47">
        <f>-(Table_Query_from_Mac10[[#This Row],[Incremental Sales]]+((Table_Query_from_Mac10[[#This Row],[Incremental Sales]]*-(SUM(Summary!$S$8:$S$9)))))*Summary!$S$18</f>
        <v>0</v>
      </c>
      <c r="AA3311" s="47">
        <f>IFERROR(Table_Query_from_Mac10[[#This Row],[Incremental Cost]]/Table_Query_from_Mac10[[#This Row],[Incremental Sales]],0)</f>
        <v>0</v>
      </c>
      <c r="AB3311" s="47">
        <f>IFERROR(Table_Query_from_Mac10[[#This Row],[TotalCostFuture]]/Table_Query_from_Mac10[[#This Row],[totalsalesFuture]],0)</f>
        <v>0.4032073310423826</v>
      </c>
      <c r="AN3311" s="31">
        <v>96</v>
      </c>
      <c r="AO3311">
        <f t="shared" si="102"/>
        <v>24</v>
      </c>
      <c r="AQ3311" s="31">
        <v>49.89</v>
      </c>
      <c r="AR3311">
        <f t="shared" si="103"/>
        <v>17.46</v>
      </c>
    </row>
    <row r="3312" spans="1:44" x14ac:dyDescent="0.25">
      <c r="A3312">
        <v>90337</v>
      </c>
      <c r="B3312">
        <v>18</v>
      </c>
      <c r="C3312" t="s">
        <v>55</v>
      </c>
      <c r="D3312" t="s">
        <v>81</v>
      </c>
      <c r="E3312">
        <v>12</v>
      </c>
      <c r="F3312">
        <v>6.44</v>
      </c>
      <c r="G3312">
        <v>16.05</v>
      </c>
      <c r="H3312" s="1">
        <v>44844</v>
      </c>
      <c r="I3312" s="20">
        <v>0</v>
      </c>
      <c r="J3312" s="47">
        <f>Table_Query_from_Mac10[[#This Row],[unit_price]]-(Table_Query_from_Mac10[[#This Row],[unit_price]]*(Table_Query_from_Mac10[[#This Row],[discount_pct]]/100))</f>
        <v>16.05</v>
      </c>
      <c r="K3312" s="47">
        <f>Table_Query_from_Mac10[[#This Row],[unit_cost]]</f>
        <v>6.44</v>
      </c>
      <c r="L3312" s="47">
        <f>Table_Query_from_Mac10[[#This Row],[Live-cost]]*(1+Table_Query_from_Mac10[[#This Row],[CogsIncreasebyTYPE]])</f>
        <v>6.44</v>
      </c>
      <c r="M3312" s="47">
        <f>Table_Query_from_Mac10[[#This Row],[Live-cost]]*Table_Query_from_Mac10[[#This Row],[qty_to_ship]]</f>
        <v>77.28</v>
      </c>
      <c r="N3312" s="47">
        <f>IF(Table_Query_from_Mac10[[#This Row],[item_no]]="KDA",-Table_Query_from_Mac10[[#This Row],[unit_price]],Table_Query_from_Mac10[[#This Row],[Net Unit]]*Table_Query_from_Mac10[[#This Row],[qty_to_ship]])</f>
        <v>192.60000000000002</v>
      </c>
      <c r="O3312" s="47">
        <f>SUMIFS(Summary!C:C,Summary!H:H,Table_Query_from_Mac10[[#This Row],[Juiceoc]])</f>
        <v>0</v>
      </c>
      <c r="P3312" s="47">
        <f>SUMIFS(Summary!D:D,Summary!H:H,Table_Query_from_Mac10[[#This Row],[Juiceoc]])</f>
        <v>0</v>
      </c>
      <c r="Q3312" s="47">
        <f>SUMIFS(Summary!E:E,Summary!H:H,Table_Query_from_Mac10[[#This Row],[Juiceoc]])</f>
        <v>0</v>
      </c>
      <c r="R3312" s="47">
        <f>Table_Query_from_Mac10[[#This Row],[Net Unit]]*(1+Table_Query_from_Mac10[[#This Row],[PriceIncreasebyType]])</f>
        <v>16.05</v>
      </c>
      <c r="S3312" s="47">
        <f>Table_Query_from_Mac10[[#This Row],[UnitPriceFuture]]*Table_Query_from_Mac10[[#This Row],[qtytoShipFuture]]</f>
        <v>192.60000000000002</v>
      </c>
      <c r="T3312" s="47">
        <f>ROUND(Table_Query_from_Mac10[[#This Row],[qty_to_ship]]*(1+Table_Query_from_Mac10[[#This Row],[VolumeIncreasebyType]]),0)</f>
        <v>12</v>
      </c>
      <c r="U3312" s="47">
        <f>Table_Query_from_Mac10[[#This Row],[qtytoShipFuture]]*Table_Query_from_Mac10[[#This Row],[Future-cost]]</f>
        <v>77.28</v>
      </c>
      <c r="V3312" s="47">
        <f>Table_Query_from_Mac10[[#This Row],[qtytoShipFuture]]-Table_Query_from_Mac10[[#This Row],[qty_to_ship]]</f>
        <v>0</v>
      </c>
      <c r="W3312" s="47">
        <f>Table_Query_from_Mac10[[#This Row],[UnitPriceFuture]]</f>
        <v>16.05</v>
      </c>
      <c r="X3312" s="47">
        <f>Table_Query_from_Mac10[[#This Row],[Unit Increase]]*Table_Query_from_Mac10[[#This Row],[UnitPriceFuture]]</f>
        <v>0</v>
      </c>
      <c r="Y3312" s="47">
        <f>Table_Query_from_Mac10[[#This Row],[Unit Increase]]*Table_Query_from_Mac10[[#This Row],[Future-cost]]</f>
        <v>0</v>
      </c>
      <c r="Z3312" s="47">
        <f>-(Table_Query_from_Mac10[[#This Row],[Incremental Sales]]+((Table_Query_from_Mac10[[#This Row],[Incremental Sales]]*-(SUM(Summary!$S$8:$S$9)))))*Summary!$S$18</f>
        <v>0</v>
      </c>
      <c r="AA3312" s="47">
        <f>IFERROR(Table_Query_from_Mac10[[#This Row],[Incremental Cost]]/Table_Query_from_Mac10[[#This Row],[Incremental Sales]],0)</f>
        <v>0</v>
      </c>
      <c r="AB3312" s="47">
        <f>IFERROR(Table_Query_from_Mac10[[#This Row],[TotalCostFuture]]/Table_Query_from_Mac10[[#This Row],[totalsalesFuture]],0)</f>
        <v>0.40124610591900306</v>
      </c>
      <c r="AN3312" s="30">
        <v>48</v>
      </c>
      <c r="AO3312">
        <f t="shared" si="102"/>
        <v>12</v>
      </c>
      <c r="AQ3312" s="30">
        <v>45.87</v>
      </c>
      <c r="AR3312">
        <f t="shared" si="103"/>
        <v>16.05</v>
      </c>
    </row>
    <row r="3313" spans="1:44" x14ac:dyDescent="0.25">
      <c r="A3313">
        <v>90338</v>
      </c>
      <c r="B3313">
        <v>1</v>
      </c>
      <c r="C3313" t="s">
        <v>56</v>
      </c>
      <c r="D3313" t="s">
        <v>81</v>
      </c>
      <c r="E3313">
        <v>12</v>
      </c>
      <c r="F3313">
        <v>6.26</v>
      </c>
      <c r="G3313">
        <v>15.81</v>
      </c>
      <c r="H3313" s="1">
        <v>44841</v>
      </c>
      <c r="I3313" s="20">
        <v>0</v>
      </c>
      <c r="J3313" s="47">
        <f>Table_Query_from_Mac10[[#This Row],[unit_price]]-(Table_Query_from_Mac10[[#This Row],[unit_price]]*(Table_Query_from_Mac10[[#This Row],[discount_pct]]/100))</f>
        <v>15.81</v>
      </c>
      <c r="K3313" s="47">
        <f>Table_Query_from_Mac10[[#This Row],[unit_cost]]</f>
        <v>6.26</v>
      </c>
      <c r="L3313" s="47">
        <f>Table_Query_from_Mac10[[#This Row],[Live-cost]]*(1+Table_Query_from_Mac10[[#This Row],[CogsIncreasebyTYPE]])</f>
        <v>6.26</v>
      </c>
      <c r="M3313" s="47">
        <f>Table_Query_from_Mac10[[#This Row],[Live-cost]]*Table_Query_from_Mac10[[#This Row],[qty_to_ship]]</f>
        <v>75.12</v>
      </c>
      <c r="N3313" s="47">
        <f>IF(Table_Query_from_Mac10[[#This Row],[item_no]]="KDA",-Table_Query_from_Mac10[[#This Row],[unit_price]],Table_Query_from_Mac10[[#This Row],[Net Unit]]*Table_Query_from_Mac10[[#This Row],[qty_to_ship]])</f>
        <v>189.72</v>
      </c>
      <c r="O3313" s="47">
        <f>SUMIFS(Summary!C:C,Summary!H:H,Table_Query_from_Mac10[[#This Row],[Juiceoc]])</f>
        <v>0</v>
      </c>
      <c r="P3313" s="47">
        <f>SUMIFS(Summary!D:D,Summary!H:H,Table_Query_from_Mac10[[#This Row],[Juiceoc]])</f>
        <v>0</v>
      </c>
      <c r="Q3313" s="47">
        <f>SUMIFS(Summary!E:E,Summary!H:H,Table_Query_from_Mac10[[#This Row],[Juiceoc]])</f>
        <v>0</v>
      </c>
      <c r="R3313" s="47">
        <f>Table_Query_from_Mac10[[#This Row],[Net Unit]]*(1+Table_Query_from_Mac10[[#This Row],[PriceIncreasebyType]])</f>
        <v>15.81</v>
      </c>
      <c r="S3313" s="47">
        <f>Table_Query_from_Mac10[[#This Row],[UnitPriceFuture]]*Table_Query_from_Mac10[[#This Row],[qtytoShipFuture]]</f>
        <v>189.72</v>
      </c>
      <c r="T3313" s="47">
        <f>ROUND(Table_Query_from_Mac10[[#This Row],[qty_to_ship]]*(1+Table_Query_from_Mac10[[#This Row],[VolumeIncreasebyType]]),0)</f>
        <v>12</v>
      </c>
      <c r="U3313" s="47">
        <f>Table_Query_from_Mac10[[#This Row],[qtytoShipFuture]]*Table_Query_from_Mac10[[#This Row],[Future-cost]]</f>
        <v>75.12</v>
      </c>
      <c r="V3313" s="47">
        <f>Table_Query_from_Mac10[[#This Row],[qtytoShipFuture]]-Table_Query_from_Mac10[[#This Row],[qty_to_ship]]</f>
        <v>0</v>
      </c>
      <c r="W3313" s="47">
        <f>Table_Query_from_Mac10[[#This Row],[UnitPriceFuture]]</f>
        <v>15.81</v>
      </c>
      <c r="X3313" s="47">
        <f>Table_Query_from_Mac10[[#This Row],[Unit Increase]]*Table_Query_from_Mac10[[#This Row],[UnitPriceFuture]]</f>
        <v>0</v>
      </c>
      <c r="Y3313" s="47">
        <f>Table_Query_from_Mac10[[#This Row],[Unit Increase]]*Table_Query_from_Mac10[[#This Row],[Future-cost]]</f>
        <v>0</v>
      </c>
      <c r="Z3313" s="47">
        <f>-(Table_Query_from_Mac10[[#This Row],[Incremental Sales]]+((Table_Query_from_Mac10[[#This Row],[Incremental Sales]]*-(SUM(Summary!$S$8:$S$9)))))*Summary!$S$18</f>
        <v>0</v>
      </c>
      <c r="AA3313" s="47">
        <f>IFERROR(Table_Query_from_Mac10[[#This Row],[Incremental Cost]]/Table_Query_from_Mac10[[#This Row],[Incremental Sales]],0)</f>
        <v>0</v>
      </c>
      <c r="AB3313" s="47">
        <f>IFERROR(Table_Query_from_Mac10[[#This Row],[TotalCostFuture]]/Table_Query_from_Mac10[[#This Row],[totalsalesFuture]],0)</f>
        <v>0.39595192915876032</v>
      </c>
      <c r="AN3313" s="31">
        <v>48</v>
      </c>
      <c r="AO3313">
        <f t="shared" si="102"/>
        <v>12</v>
      </c>
      <c r="AQ3313" s="31">
        <v>45.16</v>
      </c>
      <c r="AR3313">
        <f t="shared" si="103"/>
        <v>15.81</v>
      </c>
    </row>
    <row r="3314" spans="1:44" x14ac:dyDescent="0.25">
      <c r="A3314">
        <v>90338</v>
      </c>
      <c r="B3314">
        <v>2</v>
      </c>
      <c r="C3314" t="s">
        <v>56</v>
      </c>
      <c r="D3314" t="s">
        <v>81</v>
      </c>
      <c r="E3314">
        <v>24</v>
      </c>
      <c r="F3314">
        <v>6.22</v>
      </c>
      <c r="G3314">
        <v>15.2</v>
      </c>
      <c r="H3314" s="1">
        <v>44841</v>
      </c>
      <c r="I3314" s="20">
        <v>0</v>
      </c>
      <c r="J3314" s="47">
        <f>Table_Query_from_Mac10[[#This Row],[unit_price]]-(Table_Query_from_Mac10[[#This Row],[unit_price]]*(Table_Query_from_Mac10[[#This Row],[discount_pct]]/100))</f>
        <v>15.2</v>
      </c>
      <c r="K3314" s="47">
        <f>Table_Query_from_Mac10[[#This Row],[unit_cost]]</f>
        <v>6.22</v>
      </c>
      <c r="L3314" s="47">
        <f>Table_Query_from_Mac10[[#This Row],[Live-cost]]*(1+Table_Query_from_Mac10[[#This Row],[CogsIncreasebyTYPE]])</f>
        <v>6.22</v>
      </c>
      <c r="M3314" s="47">
        <f>Table_Query_from_Mac10[[#This Row],[Live-cost]]*Table_Query_from_Mac10[[#This Row],[qty_to_ship]]</f>
        <v>149.28</v>
      </c>
      <c r="N3314" s="47">
        <f>IF(Table_Query_from_Mac10[[#This Row],[item_no]]="KDA",-Table_Query_from_Mac10[[#This Row],[unit_price]],Table_Query_from_Mac10[[#This Row],[Net Unit]]*Table_Query_from_Mac10[[#This Row],[qty_to_ship]])</f>
        <v>364.79999999999995</v>
      </c>
      <c r="O3314" s="47">
        <f>SUMIFS(Summary!C:C,Summary!H:H,Table_Query_from_Mac10[[#This Row],[Juiceoc]])</f>
        <v>0</v>
      </c>
      <c r="P3314" s="47">
        <f>SUMIFS(Summary!D:D,Summary!H:H,Table_Query_from_Mac10[[#This Row],[Juiceoc]])</f>
        <v>0</v>
      </c>
      <c r="Q3314" s="47">
        <f>SUMIFS(Summary!E:E,Summary!H:H,Table_Query_from_Mac10[[#This Row],[Juiceoc]])</f>
        <v>0</v>
      </c>
      <c r="R3314" s="47">
        <f>Table_Query_from_Mac10[[#This Row],[Net Unit]]*(1+Table_Query_from_Mac10[[#This Row],[PriceIncreasebyType]])</f>
        <v>15.2</v>
      </c>
      <c r="S3314" s="47">
        <f>Table_Query_from_Mac10[[#This Row],[UnitPriceFuture]]*Table_Query_from_Mac10[[#This Row],[qtytoShipFuture]]</f>
        <v>364.79999999999995</v>
      </c>
      <c r="T3314" s="47">
        <f>ROUND(Table_Query_from_Mac10[[#This Row],[qty_to_ship]]*(1+Table_Query_from_Mac10[[#This Row],[VolumeIncreasebyType]]),0)</f>
        <v>24</v>
      </c>
      <c r="U3314" s="47">
        <f>Table_Query_from_Mac10[[#This Row],[qtytoShipFuture]]*Table_Query_from_Mac10[[#This Row],[Future-cost]]</f>
        <v>149.28</v>
      </c>
      <c r="V3314" s="47">
        <f>Table_Query_from_Mac10[[#This Row],[qtytoShipFuture]]-Table_Query_from_Mac10[[#This Row],[qty_to_ship]]</f>
        <v>0</v>
      </c>
      <c r="W3314" s="47">
        <f>Table_Query_from_Mac10[[#This Row],[UnitPriceFuture]]</f>
        <v>15.2</v>
      </c>
      <c r="X3314" s="47">
        <f>Table_Query_from_Mac10[[#This Row],[Unit Increase]]*Table_Query_from_Mac10[[#This Row],[UnitPriceFuture]]</f>
        <v>0</v>
      </c>
      <c r="Y3314" s="47">
        <f>Table_Query_from_Mac10[[#This Row],[Unit Increase]]*Table_Query_from_Mac10[[#This Row],[Future-cost]]</f>
        <v>0</v>
      </c>
      <c r="Z3314" s="47">
        <f>-(Table_Query_from_Mac10[[#This Row],[Incremental Sales]]+((Table_Query_from_Mac10[[#This Row],[Incremental Sales]]*-(SUM(Summary!$S$8:$S$9)))))*Summary!$S$18</f>
        <v>0</v>
      </c>
      <c r="AA3314" s="47">
        <f>IFERROR(Table_Query_from_Mac10[[#This Row],[Incremental Cost]]/Table_Query_from_Mac10[[#This Row],[Incremental Sales]],0)</f>
        <v>0</v>
      </c>
      <c r="AB3314" s="47">
        <f>IFERROR(Table_Query_from_Mac10[[#This Row],[TotalCostFuture]]/Table_Query_from_Mac10[[#This Row],[totalsalesFuture]],0)</f>
        <v>0.40921052631578952</v>
      </c>
      <c r="AN3314" s="30">
        <v>96</v>
      </c>
      <c r="AO3314">
        <f t="shared" si="102"/>
        <v>24</v>
      </c>
      <c r="AQ3314" s="30">
        <v>43.44</v>
      </c>
      <c r="AR3314">
        <f t="shared" si="103"/>
        <v>15.2</v>
      </c>
    </row>
    <row r="3315" spans="1:44" x14ac:dyDescent="0.25">
      <c r="A3315">
        <v>90338</v>
      </c>
      <c r="B3315">
        <v>3</v>
      </c>
      <c r="C3315" t="s">
        <v>56</v>
      </c>
      <c r="D3315" t="s">
        <v>81</v>
      </c>
      <c r="E3315">
        <v>8</v>
      </c>
      <c r="F3315">
        <v>7.48</v>
      </c>
      <c r="G3315">
        <v>18.54</v>
      </c>
      <c r="H3315" s="1">
        <v>44841</v>
      </c>
      <c r="I3315" s="20">
        <v>0</v>
      </c>
      <c r="J3315" s="47">
        <f>Table_Query_from_Mac10[[#This Row],[unit_price]]-(Table_Query_from_Mac10[[#This Row],[unit_price]]*(Table_Query_from_Mac10[[#This Row],[discount_pct]]/100))</f>
        <v>18.54</v>
      </c>
      <c r="K3315" s="47">
        <f>Table_Query_from_Mac10[[#This Row],[unit_cost]]</f>
        <v>7.48</v>
      </c>
      <c r="L3315" s="47">
        <f>Table_Query_from_Mac10[[#This Row],[Live-cost]]*(1+Table_Query_from_Mac10[[#This Row],[CogsIncreasebyTYPE]])</f>
        <v>7.48</v>
      </c>
      <c r="M3315" s="47">
        <f>Table_Query_from_Mac10[[#This Row],[Live-cost]]*Table_Query_from_Mac10[[#This Row],[qty_to_ship]]</f>
        <v>59.84</v>
      </c>
      <c r="N3315" s="47">
        <f>IF(Table_Query_from_Mac10[[#This Row],[item_no]]="KDA",-Table_Query_from_Mac10[[#This Row],[unit_price]],Table_Query_from_Mac10[[#This Row],[Net Unit]]*Table_Query_from_Mac10[[#This Row],[qty_to_ship]])</f>
        <v>148.32</v>
      </c>
      <c r="O3315" s="47">
        <f>SUMIFS(Summary!C:C,Summary!H:H,Table_Query_from_Mac10[[#This Row],[Juiceoc]])</f>
        <v>0</v>
      </c>
      <c r="P3315" s="47">
        <f>SUMIFS(Summary!D:D,Summary!H:H,Table_Query_from_Mac10[[#This Row],[Juiceoc]])</f>
        <v>0</v>
      </c>
      <c r="Q3315" s="47">
        <f>SUMIFS(Summary!E:E,Summary!H:H,Table_Query_from_Mac10[[#This Row],[Juiceoc]])</f>
        <v>0</v>
      </c>
      <c r="R3315" s="47">
        <f>Table_Query_from_Mac10[[#This Row],[Net Unit]]*(1+Table_Query_from_Mac10[[#This Row],[PriceIncreasebyType]])</f>
        <v>18.54</v>
      </c>
      <c r="S3315" s="47">
        <f>Table_Query_from_Mac10[[#This Row],[UnitPriceFuture]]*Table_Query_from_Mac10[[#This Row],[qtytoShipFuture]]</f>
        <v>148.32</v>
      </c>
      <c r="T3315" s="47">
        <f>ROUND(Table_Query_from_Mac10[[#This Row],[qty_to_ship]]*(1+Table_Query_from_Mac10[[#This Row],[VolumeIncreasebyType]]),0)</f>
        <v>8</v>
      </c>
      <c r="U3315" s="47">
        <f>Table_Query_from_Mac10[[#This Row],[qtytoShipFuture]]*Table_Query_from_Mac10[[#This Row],[Future-cost]]</f>
        <v>59.84</v>
      </c>
      <c r="V3315" s="47">
        <f>Table_Query_from_Mac10[[#This Row],[qtytoShipFuture]]-Table_Query_from_Mac10[[#This Row],[qty_to_ship]]</f>
        <v>0</v>
      </c>
      <c r="W3315" s="47">
        <f>Table_Query_from_Mac10[[#This Row],[UnitPriceFuture]]</f>
        <v>18.54</v>
      </c>
      <c r="X3315" s="47">
        <f>Table_Query_from_Mac10[[#This Row],[Unit Increase]]*Table_Query_from_Mac10[[#This Row],[UnitPriceFuture]]</f>
        <v>0</v>
      </c>
      <c r="Y3315" s="47">
        <f>Table_Query_from_Mac10[[#This Row],[Unit Increase]]*Table_Query_from_Mac10[[#This Row],[Future-cost]]</f>
        <v>0</v>
      </c>
      <c r="Z3315" s="47">
        <f>-(Table_Query_from_Mac10[[#This Row],[Incremental Sales]]+((Table_Query_from_Mac10[[#This Row],[Incremental Sales]]*-(SUM(Summary!$S$8:$S$9)))))*Summary!$S$18</f>
        <v>0</v>
      </c>
      <c r="AA3315" s="47">
        <f>IFERROR(Table_Query_from_Mac10[[#This Row],[Incremental Cost]]/Table_Query_from_Mac10[[#This Row],[Incremental Sales]],0)</f>
        <v>0</v>
      </c>
      <c r="AB3315" s="47">
        <f>IFERROR(Table_Query_from_Mac10[[#This Row],[TotalCostFuture]]/Table_Query_from_Mac10[[#This Row],[totalsalesFuture]],0)</f>
        <v>0.40345199568500545</v>
      </c>
      <c r="AN3315" s="31">
        <v>31</v>
      </c>
      <c r="AO3315">
        <f t="shared" si="102"/>
        <v>8</v>
      </c>
      <c r="AQ3315" s="31">
        <v>52.98</v>
      </c>
      <c r="AR3315">
        <f t="shared" si="103"/>
        <v>18.54</v>
      </c>
    </row>
    <row r="3316" spans="1:44" x14ac:dyDescent="0.25">
      <c r="A3316">
        <v>90338</v>
      </c>
      <c r="B3316">
        <v>4</v>
      </c>
      <c r="C3316" t="s">
        <v>55</v>
      </c>
      <c r="D3316" t="s">
        <v>81</v>
      </c>
      <c r="E3316">
        <v>8</v>
      </c>
      <c r="F3316">
        <v>8.6199999999999992</v>
      </c>
      <c r="G3316">
        <v>21.9</v>
      </c>
      <c r="H3316" s="1">
        <v>44841</v>
      </c>
      <c r="I3316" s="20">
        <v>0</v>
      </c>
      <c r="J3316" s="47">
        <f>Table_Query_from_Mac10[[#This Row],[unit_price]]-(Table_Query_from_Mac10[[#This Row],[unit_price]]*(Table_Query_from_Mac10[[#This Row],[discount_pct]]/100))</f>
        <v>21.9</v>
      </c>
      <c r="K3316" s="47">
        <f>Table_Query_from_Mac10[[#This Row],[unit_cost]]</f>
        <v>8.6199999999999992</v>
      </c>
      <c r="L3316" s="47">
        <f>Table_Query_from_Mac10[[#This Row],[Live-cost]]*(1+Table_Query_from_Mac10[[#This Row],[CogsIncreasebyTYPE]])</f>
        <v>8.6199999999999992</v>
      </c>
      <c r="M3316" s="47">
        <f>Table_Query_from_Mac10[[#This Row],[Live-cost]]*Table_Query_from_Mac10[[#This Row],[qty_to_ship]]</f>
        <v>68.959999999999994</v>
      </c>
      <c r="N3316" s="47">
        <f>IF(Table_Query_from_Mac10[[#This Row],[item_no]]="KDA",-Table_Query_from_Mac10[[#This Row],[unit_price]],Table_Query_from_Mac10[[#This Row],[Net Unit]]*Table_Query_from_Mac10[[#This Row],[qty_to_ship]])</f>
        <v>175.2</v>
      </c>
      <c r="O3316" s="47">
        <f>SUMIFS(Summary!C:C,Summary!H:H,Table_Query_from_Mac10[[#This Row],[Juiceoc]])</f>
        <v>0</v>
      </c>
      <c r="P3316" s="47">
        <f>SUMIFS(Summary!D:D,Summary!H:H,Table_Query_from_Mac10[[#This Row],[Juiceoc]])</f>
        <v>0</v>
      </c>
      <c r="Q3316" s="47">
        <f>SUMIFS(Summary!E:E,Summary!H:H,Table_Query_from_Mac10[[#This Row],[Juiceoc]])</f>
        <v>0</v>
      </c>
      <c r="R3316" s="47">
        <f>Table_Query_from_Mac10[[#This Row],[Net Unit]]*(1+Table_Query_from_Mac10[[#This Row],[PriceIncreasebyType]])</f>
        <v>21.9</v>
      </c>
      <c r="S3316" s="47">
        <f>Table_Query_from_Mac10[[#This Row],[UnitPriceFuture]]*Table_Query_from_Mac10[[#This Row],[qtytoShipFuture]]</f>
        <v>175.2</v>
      </c>
      <c r="T3316" s="47">
        <f>ROUND(Table_Query_from_Mac10[[#This Row],[qty_to_ship]]*(1+Table_Query_from_Mac10[[#This Row],[VolumeIncreasebyType]]),0)</f>
        <v>8</v>
      </c>
      <c r="U3316" s="47">
        <f>Table_Query_from_Mac10[[#This Row],[qtytoShipFuture]]*Table_Query_from_Mac10[[#This Row],[Future-cost]]</f>
        <v>68.959999999999994</v>
      </c>
      <c r="V3316" s="47">
        <f>Table_Query_from_Mac10[[#This Row],[qtytoShipFuture]]-Table_Query_from_Mac10[[#This Row],[qty_to_ship]]</f>
        <v>0</v>
      </c>
      <c r="W3316" s="47">
        <f>Table_Query_from_Mac10[[#This Row],[UnitPriceFuture]]</f>
        <v>21.9</v>
      </c>
      <c r="X3316" s="47">
        <f>Table_Query_from_Mac10[[#This Row],[Unit Increase]]*Table_Query_from_Mac10[[#This Row],[UnitPriceFuture]]</f>
        <v>0</v>
      </c>
      <c r="Y3316" s="47">
        <f>Table_Query_from_Mac10[[#This Row],[Unit Increase]]*Table_Query_from_Mac10[[#This Row],[Future-cost]]</f>
        <v>0</v>
      </c>
      <c r="Z3316" s="47">
        <f>-(Table_Query_from_Mac10[[#This Row],[Incremental Sales]]+((Table_Query_from_Mac10[[#This Row],[Incremental Sales]]*-(SUM(Summary!$S$8:$S$9)))))*Summary!$S$18</f>
        <v>0</v>
      </c>
      <c r="AA3316" s="47">
        <f>IFERROR(Table_Query_from_Mac10[[#This Row],[Incremental Cost]]/Table_Query_from_Mac10[[#This Row],[Incremental Sales]],0)</f>
        <v>0</v>
      </c>
      <c r="AB3316" s="47">
        <f>IFERROR(Table_Query_from_Mac10[[#This Row],[TotalCostFuture]]/Table_Query_from_Mac10[[#This Row],[totalsalesFuture]],0)</f>
        <v>0.39360730593607307</v>
      </c>
      <c r="AN3316" s="30">
        <v>30</v>
      </c>
      <c r="AO3316">
        <f t="shared" si="102"/>
        <v>8</v>
      </c>
      <c r="AQ3316" s="30">
        <v>62.56</v>
      </c>
      <c r="AR3316">
        <f t="shared" si="103"/>
        <v>21.9</v>
      </c>
    </row>
    <row r="3317" spans="1:44" x14ac:dyDescent="0.25">
      <c r="A3317">
        <v>90338</v>
      </c>
      <c r="B3317">
        <v>5</v>
      </c>
      <c r="C3317" t="s">
        <v>56</v>
      </c>
      <c r="D3317" t="s">
        <v>81</v>
      </c>
      <c r="E3317">
        <v>0</v>
      </c>
      <c r="F3317">
        <v>13.45</v>
      </c>
      <c r="G3317">
        <v>36.33</v>
      </c>
      <c r="H3317" s="1">
        <v>44841</v>
      </c>
      <c r="I3317" s="20">
        <v>0</v>
      </c>
      <c r="J3317" s="47">
        <f>Table_Query_from_Mac10[[#This Row],[unit_price]]-(Table_Query_from_Mac10[[#This Row],[unit_price]]*(Table_Query_from_Mac10[[#This Row],[discount_pct]]/100))</f>
        <v>36.33</v>
      </c>
      <c r="K3317" s="47">
        <f>Table_Query_from_Mac10[[#This Row],[unit_cost]]</f>
        <v>13.45</v>
      </c>
      <c r="L3317" s="47">
        <f>Table_Query_from_Mac10[[#This Row],[Live-cost]]*(1+Table_Query_from_Mac10[[#This Row],[CogsIncreasebyTYPE]])</f>
        <v>13.45</v>
      </c>
      <c r="M3317" s="47">
        <f>Table_Query_from_Mac10[[#This Row],[Live-cost]]*Table_Query_from_Mac10[[#This Row],[qty_to_ship]]</f>
        <v>0</v>
      </c>
      <c r="N3317" s="47">
        <f>IF(Table_Query_from_Mac10[[#This Row],[item_no]]="KDA",-Table_Query_from_Mac10[[#This Row],[unit_price]],Table_Query_from_Mac10[[#This Row],[Net Unit]]*Table_Query_from_Mac10[[#This Row],[qty_to_ship]])</f>
        <v>0</v>
      </c>
      <c r="O3317" s="47">
        <f>SUMIFS(Summary!C:C,Summary!H:H,Table_Query_from_Mac10[[#This Row],[Juiceoc]])</f>
        <v>0</v>
      </c>
      <c r="P3317" s="47">
        <f>SUMIFS(Summary!D:D,Summary!H:H,Table_Query_from_Mac10[[#This Row],[Juiceoc]])</f>
        <v>0</v>
      </c>
      <c r="Q3317" s="47">
        <f>SUMIFS(Summary!E:E,Summary!H:H,Table_Query_from_Mac10[[#This Row],[Juiceoc]])</f>
        <v>0</v>
      </c>
      <c r="R3317" s="47">
        <f>Table_Query_from_Mac10[[#This Row],[Net Unit]]*(1+Table_Query_from_Mac10[[#This Row],[PriceIncreasebyType]])</f>
        <v>36.33</v>
      </c>
      <c r="S3317" s="47">
        <f>Table_Query_from_Mac10[[#This Row],[UnitPriceFuture]]*Table_Query_from_Mac10[[#This Row],[qtytoShipFuture]]</f>
        <v>0</v>
      </c>
      <c r="T3317" s="47">
        <f>ROUND(Table_Query_from_Mac10[[#This Row],[qty_to_ship]]*(1+Table_Query_from_Mac10[[#This Row],[VolumeIncreasebyType]]),0)</f>
        <v>0</v>
      </c>
      <c r="U3317" s="47">
        <f>Table_Query_from_Mac10[[#This Row],[qtytoShipFuture]]*Table_Query_from_Mac10[[#This Row],[Future-cost]]</f>
        <v>0</v>
      </c>
      <c r="V3317" s="47">
        <f>Table_Query_from_Mac10[[#This Row],[qtytoShipFuture]]-Table_Query_from_Mac10[[#This Row],[qty_to_ship]]</f>
        <v>0</v>
      </c>
      <c r="W3317" s="47">
        <f>Table_Query_from_Mac10[[#This Row],[UnitPriceFuture]]</f>
        <v>36.33</v>
      </c>
      <c r="X3317" s="47">
        <f>Table_Query_from_Mac10[[#This Row],[Unit Increase]]*Table_Query_from_Mac10[[#This Row],[UnitPriceFuture]]</f>
        <v>0</v>
      </c>
      <c r="Y3317" s="47">
        <f>Table_Query_from_Mac10[[#This Row],[Unit Increase]]*Table_Query_from_Mac10[[#This Row],[Future-cost]]</f>
        <v>0</v>
      </c>
      <c r="Z3317" s="47">
        <f>-(Table_Query_from_Mac10[[#This Row],[Incremental Sales]]+((Table_Query_from_Mac10[[#This Row],[Incremental Sales]]*-(SUM(Summary!$S$8:$S$9)))))*Summary!$S$18</f>
        <v>0</v>
      </c>
      <c r="AA3317" s="47">
        <f>IFERROR(Table_Query_from_Mac10[[#This Row],[Incremental Cost]]/Table_Query_from_Mac10[[#This Row],[Incremental Sales]],0)</f>
        <v>0</v>
      </c>
      <c r="AB3317" s="47">
        <f>IFERROR(Table_Query_from_Mac10[[#This Row],[TotalCostFuture]]/Table_Query_from_Mac10[[#This Row],[totalsalesFuture]],0)</f>
        <v>0</v>
      </c>
      <c r="AN3317" s="31">
        <v>0</v>
      </c>
      <c r="AO3317">
        <f t="shared" si="102"/>
        <v>0</v>
      </c>
      <c r="AQ3317" s="31">
        <v>103.8</v>
      </c>
      <c r="AR3317">
        <f t="shared" si="103"/>
        <v>36.33</v>
      </c>
    </row>
    <row r="3318" spans="1:44" x14ac:dyDescent="0.25">
      <c r="A3318">
        <v>90338</v>
      </c>
      <c r="B3318">
        <v>6</v>
      </c>
      <c r="C3318" t="s">
        <v>56</v>
      </c>
      <c r="D3318" t="s">
        <v>81</v>
      </c>
      <c r="E3318">
        <v>12</v>
      </c>
      <c r="F3318">
        <v>3.83</v>
      </c>
      <c r="G3318">
        <v>9.58</v>
      </c>
      <c r="H3318" s="1">
        <v>44841</v>
      </c>
      <c r="I3318" s="20">
        <v>0</v>
      </c>
      <c r="J3318" s="47">
        <f>Table_Query_from_Mac10[[#This Row],[unit_price]]-(Table_Query_from_Mac10[[#This Row],[unit_price]]*(Table_Query_from_Mac10[[#This Row],[discount_pct]]/100))</f>
        <v>9.58</v>
      </c>
      <c r="K3318" s="47">
        <f>Table_Query_from_Mac10[[#This Row],[unit_cost]]</f>
        <v>3.83</v>
      </c>
      <c r="L3318" s="47">
        <f>Table_Query_from_Mac10[[#This Row],[Live-cost]]*(1+Table_Query_from_Mac10[[#This Row],[CogsIncreasebyTYPE]])</f>
        <v>3.83</v>
      </c>
      <c r="M3318" s="47">
        <f>Table_Query_from_Mac10[[#This Row],[Live-cost]]*Table_Query_from_Mac10[[#This Row],[qty_to_ship]]</f>
        <v>45.96</v>
      </c>
      <c r="N3318" s="47">
        <f>IF(Table_Query_from_Mac10[[#This Row],[item_no]]="KDA",-Table_Query_from_Mac10[[#This Row],[unit_price]],Table_Query_from_Mac10[[#This Row],[Net Unit]]*Table_Query_from_Mac10[[#This Row],[qty_to_ship]])</f>
        <v>114.96000000000001</v>
      </c>
      <c r="O3318" s="47">
        <f>SUMIFS(Summary!C:C,Summary!H:H,Table_Query_from_Mac10[[#This Row],[Juiceoc]])</f>
        <v>0</v>
      </c>
      <c r="P3318" s="47">
        <f>SUMIFS(Summary!D:D,Summary!H:H,Table_Query_from_Mac10[[#This Row],[Juiceoc]])</f>
        <v>0</v>
      </c>
      <c r="Q3318" s="47">
        <f>SUMIFS(Summary!E:E,Summary!H:H,Table_Query_from_Mac10[[#This Row],[Juiceoc]])</f>
        <v>0</v>
      </c>
      <c r="R3318" s="47">
        <f>Table_Query_from_Mac10[[#This Row],[Net Unit]]*(1+Table_Query_from_Mac10[[#This Row],[PriceIncreasebyType]])</f>
        <v>9.58</v>
      </c>
      <c r="S3318" s="47">
        <f>Table_Query_from_Mac10[[#This Row],[UnitPriceFuture]]*Table_Query_from_Mac10[[#This Row],[qtytoShipFuture]]</f>
        <v>114.96000000000001</v>
      </c>
      <c r="T3318" s="47">
        <f>ROUND(Table_Query_from_Mac10[[#This Row],[qty_to_ship]]*(1+Table_Query_from_Mac10[[#This Row],[VolumeIncreasebyType]]),0)</f>
        <v>12</v>
      </c>
      <c r="U3318" s="47">
        <f>Table_Query_from_Mac10[[#This Row],[qtytoShipFuture]]*Table_Query_from_Mac10[[#This Row],[Future-cost]]</f>
        <v>45.96</v>
      </c>
      <c r="V3318" s="47">
        <f>Table_Query_from_Mac10[[#This Row],[qtytoShipFuture]]-Table_Query_from_Mac10[[#This Row],[qty_to_ship]]</f>
        <v>0</v>
      </c>
      <c r="W3318" s="47">
        <f>Table_Query_from_Mac10[[#This Row],[UnitPriceFuture]]</f>
        <v>9.58</v>
      </c>
      <c r="X3318" s="47">
        <f>Table_Query_from_Mac10[[#This Row],[Unit Increase]]*Table_Query_from_Mac10[[#This Row],[UnitPriceFuture]]</f>
        <v>0</v>
      </c>
      <c r="Y3318" s="47">
        <f>Table_Query_from_Mac10[[#This Row],[Unit Increase]]*Table_Query_from_Mac10[[#This Row],[Future-cost]]</f>
        <v>0</v>
      </c>
      <c r="Z3318" s="47">
        <f>-(Table_Query_from_Mac10[[#This Row],[Incremental Sales]]+((Table_Query_from_Mac10[[#This Row],[Incremental Sales]]*-(SUM(Summary!$S$8:$S$9)))))*Summary!$S$18</f>
        <v>0</v>
      </c>
      <c r="AA3318" s="47">
        <f>IFERROR(Table_Query_from_Mac10[[#This Row],[Incremental Cost]]/Table_Query_from_Mac10[[#This Row],[Incremental Sales]],0)</f>
        <v>0</v>
      </c>
      <c r="AB3318" s="47">
        <f>IFERROR(Table_Query_from_Mac10[[#This Row],[TotalCostFuture]]/Table_Query_from_Mac10[[#This Row],[totalsalesFuture]],0)</f>
        <v>0.39979123173277659</v>
      </c>
      <c r="AN3318" s="30">
        <v>48</v>
      </c>
      <c r="AO3318">
        <f t="shared" si="102"/>
        <v>12</v>
      </c>
      <c r="AQ3318" s="30">
        <v>27.36</v>
      </c>
      <c r="AR3318">
        <f t="shared" si="103"/>
        <v>9.58</v>
      </c>
    </row>
    <row r="3319" spans="1:44" x14ac:dyDescent="0.25">
      <c r="A3319">
        <v>90338</v>
      </c>
      <c r="B3319">
        <v>7</v>
      </c>
      <c r="C3319" t="s">
        <v>56</v>
      </c>
      <c r="D3319" t="s">
        <v>81</v>
      </c>
      <c r="E3319">
        <v>22</v>
      </c>
      <c r="F3319">
        <v>4.22</v>
      </c>
      <c r="G3319">
        <v>10.59</v>
      </c>
      <c r="H3319" s="1">
        <v>44841</v>
      </c>
      <c r="I3319" s="20">
        <v>0</v>
      </c>
      <c r="J3319" s="47">
        <f>Table_Query_from_Mac10[[#This Row],[unit_price]]-(Table_Query_from_Mac10[[#This Row],[unit_price]]*(Table_Query_from_Mac10[[#This Row],[discount_pct]]/100))</f>
        <v>10.59</v>
      </c>
      <c r="K3319" s="47">
        <f>Table_Query_from_Mac10[[#This Row],[unit_cost]]</f>
        <v>4.22</v>
      </c>
      <c r="L3319" s="47">
        <f>Table_Query_from_Mac10[[#This Row],[Live-cost]]*(1+Table_Query_from_Mac10[[#This Row],[CogsIncreasebyTYPE]])</f>
        <v>4.22</v>
      </c>
      <c r="M3319" s="47">
        <f>Table_Query_from_Mac10[[#This Row],[Live-cost]]*Table_Query_from_Mac10[[#This Row],[qty_to_ship]]</f>
        <v>92.839999999999989</v>
      </c>
      <c r="N3319" s="47">
        <f>IF(Table_Query_from_Mac10[[#This Row],[item_no]]="KDA",-Table_Query_from_Mac10[[#This Row],[unit_price]],Table_Query_from_Mac10[[#This Row],[Net Unit]]*Table_Query_from_Mac10[[#This Row],[qty_to_ship]])</f>
        <v>232.98</v>
      </c>
      <c r="O3319" s="47">
        <f>SUMIFS(Summary!C:C,Summary!H:H,Table_Query_from_Mac10[[#This Row],[Juiceoc]])</f>
        <v>0</v>
      </c>
      <c r="P3319" s="47">
        <f>SUMIFS(Summary!D:D,Summary!H:H,Table_Query_from_Mac10[[#This Row],[Juiceoc]])</f>
        <v>0</v>
      </c>
      <c r="Q3319" s="47">
        <f>SUMIFS(Summary!E:E,Summary!H:H,Table_Query_from_Mac10[[#This Row],[Juiceoc]])</f>
        <v>0</v>
      </c>
      <c r="R3319" s="47">
        <f>Table_Query_from_Mac10[[#This Row],[Net Unit]]*(1+Table_Query_from_Mac10[[#This Row],[PriceIncreasebyType]])</f>
        <v>10.59</v>
      </c>
      <c r="S3319" s="47">
        <f>Table_Query_from_Mac10[[#This Row],[UnitPriceFuture]]*Table_Query_from_Mac10[[#This Row],[qtytoShipFuture]]</f>
        <v>232.98</v>
      </c>
      <c r="T3319" s="47">
        <f>ROUND(Table_Query_from_Mac10[[#This Row],[qty_to_ship]]*(1+Table_Query_from_Mac10[[#This Row],[VolumeIncreasebyType]]),0)</f>
        <v>22</v>
      </c>
      <c r="U3319" s="47">
        <f>Table_Query_from_Mac10[[#This Row],[qtytoShipFuture]]*Table_Query_from_Mac10[[#This Row],[Future-cost]]</f>
        <v>92.839999999999989</v>
      </c>
      <c r="V3319" s="47">
        <f>Table_Query_from_Mac10[[#This Row],[qtytoShipFuture]]-Table_Query_from_Mac10[[#This Row],[qty_to_ship]]</f>
        <v>0</v>
      </c>
      <c r="W3319" s="47">
        <f>Table_Query_from_Mac10[[#This Row],[UnitPriceFuture]]</f>
        <v>10.59</v>
      </c>
      <c r="X3319" s="47">
        <f>Table_Query_from_Mac10[[#This Row],[Unit Increase]]*Table_Query_from_Mac10[[#This Row],[UnitPriceFuture]]</f>
        <v>0</v>
      </c>
      <c r="Y3319" s="47">
        <f>Table_Query_from_Mac10[[#This Row],[Unit Increase]]*Table_Query_from_Mac10[[#This Row],[Future-cost]]</f>
        <v>0</v>
      </c>
      <c r="Z3319" s="47">
        <f>-(Table_Query_from_Mac10[[#This Row],[Incremental Sales]]+((Table_Query_from_Mac10[[#This Row],[Incremental Sales]]*-(SUM(Summary!$S$8:$S$9)))))*Summary!$S$18</f>
        <v>0</v>
      </c>
      <c r="AA3319" s="47">
        <f>IFERROR(Table_Query_from_Mac10[[#This Row],[Incremental Cost]]/Table_Query_from_Mac10[[#This Row],[Incremental Sales]],0)</f>
        <v>0</v>
      </c>
      <c r="AB3319" s="47">
        <f>IFERROR(Table_Query_from_Mac10[[#This Row],[TotalCostFuture]]/Table_Query_from_Mac10[[#This Row],[totalsalesFuture]],0)</f>
        <v>0.39848914069877239</v>
      </c>
      <c r="AN3319" s="31">
        <v>88</v>
      </c>
      <c r="AO3319">
        <f t="shared" si="102"/>
        <v>22</v>
      </c>
      <c r="AQ3319" s="31">
        <v>30.27</v>
      </c>
      <c r="AR3319">
        <f t="shared" si="103"/>
        <v>10.59</v>
      </c>
    </row>
    <row r="3320" spans="1:44" x14ac:dyDescent="0.25">
      <c r="A3320">
        <v>90338</v>
      </c>
      <c r="B3320">
        <v>8</v>
      </c>
      <c r="C3320" t="s">
        <v>56</v>
      </c>
      <c r="D3320" t="s">
        <v>81</v>
      </c>
      <c r="E3320">
        <v>22</v>
      </c>
      <c r="F3320">
        <v>4.1500000000000004</v>
      </c>
      <c r="G3320">
        <v>10.28</v>
      </c>
      <c r="H3320" s="1">
        <v>44841</v>
      </c>
      <c r="I3320" s="20">
        <v>0</v>
      </c>
      <c r="J3320" s="47">
        <f>Table_Query_from_Mac10[[#This Row],[unit_price]]-(Table_Query_from_Mac10[[#This Row],[unit_price]]*(Table_Query_from_Mac10[[#This Row],[discount_pct]]/100))</f>
        <v>10.28</v>
      </c>
      <c r="K3320" s="47">
        <f>Table_Query_from_Mac10[[#This Row],[unit_cost]]</f>
        <v>4.1500000000000004</v>
      </c>
      <c r="L3320" s="47">
        <f>Table_Query_from_Mac10[[#This Row],[Live-cost]]*(1+Table_Query_from_Mac10[[#This Row],[CogsIncreasebyTYPE]])</f>
        <v>4.1500000000000004</v>
      </c>
      <c r="M3320" s="47">
        <f>Table_Query_from_Mac10[[#This Row],[Live-cost]]*Table_Query_from_Mac10[[#This Row],[qty_to_ship]]</f>
        <v>91.300000000000011</v>
      </c>
      <c r="N3320" s="47">
        <f>IF(Table_Query_from_Mac10[[#This Row],[item_no]]="KDA",-Table_Query_from_Mac10[[#This Row],[unit_price]],Table_Query_from_Mac10[[#This Row],[Net Unit]]*Table_Query_from_Mac10[[#This Row],[qty_to_ship]])</f>
        <v>226.16</v>
      </c>
      <c r="O3320" s="47">
        <f>SUMIFS(Summary!C:C,Summary!H:H,Table_Query_from_Mac10[[#This Row],[Juiceoc]])</f>
        <v>0</v>
      </c>
      <c r="P3320" s="47">
        <f>SUMIFS(Summary!D:D,Summary!H:H,Table_Query_from_Mac10[[#This Row],[Juiceoc]])</f>
        <v>0</v>
      </c>
      <c r="Q3320" s="47">
        <f>SUMIFS(Summary!E:E,Summary!H:H,Table_Query_from_Mac10[[#This Row],[Juiceoc]])</f>
        <v>0</v>
      </c>
      <c r="R3320" s="47">
        <f>Table_Query_from_Mac10[[#This Row],[Net Unit]]*(1+Table_Query_from_Mac10[[#This Row],[PriceIncreasebyType]])</f>
        <v>10.28</v>
      </c>
      <c r="S3320" s="47">
        <f>Table_Query_from_Mac10[[#This Row],[UnitPriceFuture]]*Table_Query_from_Mac10[[#This Row],[qtytoShipFuture]]</f>
        <v>226.16</v>
      </c>
      <c r="T3320" s="47">
        <f>ROUND(Table_Query_from_Mac10[[#This Row],[qty_to_ship]]*(1+Table_Query_from_Mac10[[#This Row],[VolumeIncreasebyType]]),0)</f>
        <v>22</v>
      </c>
      <c r="U3320" s="47">
        <f>Table_Query_from_Mac10[[#This Row],[qtytoShipFuture]]*Table_Query_from_Mac10[[#This Row],[Future-cost]]</f>
        <v>91.300000000000011</v>
      </c>
      <c r="V3320" s="47">
        <f>Table_Query_from_Mac10[[#This Row],[qtytoShipFuture]]-Table_Query_from_Mac10[[#This Row],[qty_to_ship]]</f>
        <v>0</v>
      </c>
      <c r="W3320" s="47">
        <f>Table_Query_from_Mac10[[#This Row],[UnitPriceFuture]]</f>
        <v>10.28</v>
      </c>
      <c r="X3320" s="47">
        <f>Table_Query_from_Mac10[[#This Row],[Unit Increase]]*Table_Query_from_Mac10[[#This Row],[UnitPriceFuture]]</f>
        <v>0</v>
      </c>
      <c r="Y3320" s="47">
        <f>Table_Query_from_Mac10[[#This Row],[Unit Increase]]*Table_Query_from_Mac10[[#This Row],[Future-cost]]</f>
        <v>0</v>
      </c>
      <c r="Z3320" s="47">
        <f>-(Table_Query_from_Mac10[[#This Row],[Incremental Sales]]+((Table_Query_from_Mac10[[#This Row],[Incremental Sales]]*-(SUM(Summary!$S$8:$S$9)))))*Summary!$S$18</f>
        <v>0</v>
      </c>
      <c r="AA3320" s="47">
        <f>IFERROR(Table_Query_from_Mac10[[#This Row],[Incremental Cost]]/Table_Query_from_Mac10[[#This Row],[Incremental Sales]],0)</f>
        <v>0</v>
      </c>
      <c r="AB3320" s="47">
        <f>IFERROR(Table_Query_from_Mac10[[#This Row],[TotalCostFuture]]/Table_Query_from_Mac10[[#This Row],[totalsalesFuture]],0)</f>
        <v>0.40369649805447477</v>
      </c>
      <c r="AN3320" s="30">
        <v>88</v>
      </c>
      <c r="AO3320">
        <f t="shared" si="102"/>
        <v>22</v>
      </c>
      <c r="AQ3320" s="30">
        <v>29.38</v>
      </c>
      <c r="AR3320">
        <f t="shared" si="103"/>
        <v>10.28</v>
      </c>
    </row>
    <row r="3321" spans="1:44" x14ac:dyDescent="0.25">
      <c r="A3321">
        <v>90338</v>
      </c>
      <c r="B3321">
        <v>9</v>
      </c>
      <c r="C3321" t="s">
        <v>56</v>
      </c>
      <c r="D3321" t="s">
        <v>81</v>
      </c>
      <c r="E3321">
        <v>14</v>
      </c>
      <c r="F3321">
        <v>8.11</v>
      </c>
      <c r="G3321">
        <v>20.56</v>
      </c>
      <c r="H3321" s="1">
        <v>44841</v>
      </c>
      <c r="I3321" s="20">
        <v>0</v>
      </c>
      <c r="J3321" s="47">
        <f>Table_Query_from_Mac10[[#This Row],[unit_price]]-(Table_Query_from_Mac10[[#This Row],[unit_price]]*(Table_Query_from_Mac10[[#This Row],[discount_pct]]/100))</f>
        <v>20.56</v>
      </c>
      <c r="K3321" s="47">
        <f>Table_Query_from_Mac10[[#This Row],[unit_cost]]</f>
        <v>8.11</v>
      </c>
      <c r="L3321" s="47">
        <f>Table_Query_from_Mac10[[#This Row],[Live-cost]]*(1+Table_Query_from_Mac10[[#This Row],[CogsIncreasebyTYPE]])</f>
        <v>8.11</v>
      </c>
      <c r="M3321" s="47">
        <f>Table_Query_from_Mac10[[#This Row],[Live-cost]]*Table_Query_from_Mac10[[#This Row],[qty_to_ship]]</f>
        <v>113.53999999999999</v>
      </c>
      <c r="N3321" s="47">
        <f>IF(Table_Query_from_Mac10[[#This Row],[item_no]]="KDA",-Table_Query_from_Mac10[[#This Row],[unit_price]],Table_Query_from_Mac10[[#This Row],[Net Unit]]*Table_Query_from_Mac10[[#This Row],[qty_to_ship]])</f>
        <v>287.83999999999997</v>
      </c>
      <c r="O3321" s="47">
        <f>SUMIFS(Summary!C:C,Summary!H:H,Table_Query_from_Mac10[[#This Row],[Juiceoc]])</f>
        <v>0</v>
      </c>
      <c r="P3321" s="47">
        <f>SUMIFS(Summary!D:D,Summary!H:H,Table_Query_from_Mac10[[#This Row],[Juiceoc]])</f>
        <v>0</v>
      </c>
      <c r="Q3321" s="47">
        <f>SUMIFS(Summary!E:E,Summary!H:H,Table_Query_from_Mac10[[#This Row],[Juiceoc]])</f>
        <v>0</v>
      </c>
      <c r="R3321" s="47">
        <f>Table_Query_from_Mac10[[#This Row],[Net Unit]]*(1+Table_Query_from_Mac10[[#This Row],[PriceIncreasebyType]])</f>
        <v>20.56</v>
      </c>
      <c r="S3321" s="47">
        <f>Table_Query_from_Mac10[[#This Row],[UnitPriceFuture]]*Table_Query_from_Mac10[[#This Row],[qtytoShipFuture]]</f>
        <v>287.83999999999997</v>
      </c>
      <c r="T3321" s="47">
        <f>ROUND(Table_Query_from_Mac10[[#This Row],[qty_to_ship]]*(1+Table_Query_from_Mac10[[#This Row],[VolumeIncreasebyType]]),0)</f>
        <v>14</v>
      </c>
      <c r="U3321" s="47">
        <f>Table_Query_from_Mac10[[#This Row],[qtytoShipFuture]]*Table_Query_from_Mac10[[#This Row],[Future-cost]]</f>
        <v>113.53999999999999</v>
      </c>
      <c r="V3321" s="47">
        <f>Table_Query_from_Mac10[[#This Row],[qtytoShipFuture]]-Table_Query_from_Mac10[[#This Row],[qty_to_ship]]</f>
        <v>0</v>
      </c>
      <c r="W3321" s="47">
        <f>Table_Query_from_Mac10[[#This Row],[UnitPriceFuture]]</f>
        <v>20.56</v>
      </c>
      <c r="X3321" s="47">
        <f>Table_Query_from_Mac10[[#This Row],[Unit Increase]]*Table_Query_from_Mac10[[#This Row],[UnitPriceFuture]]</f>
        <v>0</v>
      </c>
      <c r="Y3321" s="47">
        <f>Table_Query_from_Mac10[[#This Row],[Unit Increase]]*Table_Query_from_Mac10[[#This Row],[Future-cost]]</f>
        <v>0</v>
      </c>
      <c r="Z3321" s="47">
        <f>-(Table_Query_from_Mac10[[#This Row],[Incremental Sales]]+((Table_Query_from_Mac10[[#This Row],[Incremental Sales]]*-(SUM(Summary!$S$8:$S$9)))))*Summary!$S$18</f>
        <v>0</v>
      </c>
      <c r="AA3321" s="47">
        <f>IFERROR(Table_Query_from_Mac10[[#This Row],[Incremental Cost]]/Table_Query_from_Mac10[[#This Row],[Incremental Sales]],0)</f>
        <v>0</v>
      </c>
      <c r="AB3321" s="47">
        <f>IFERROR(Table_Query_from_Mac10[[#This Row],[TotalCostFuture]]/Table_Query_from_Mac10[[#This Row],[totalsalesFuture]],0)</f>
        <v>0.39445525291828792</v>
      </c>
      <c r="AN3321" s="31">
        <v>55</v>
      </c>
      <c r="AO3321">
        <f t="shared" si="102"/>
        <v>14</v>
      </c>
      <c r="AQ3321" s="31">
        <v>58.74</v>
      </c>
      <c r="AR3321">
        <f t="shared" si="103"/>
        <v>20.56</v>
      </c>
    </row>
    <row r="3322" spans="1:44" x14ac:dyDescent="0.25">
      <c r="A3322">
        <v>90338</v>
      </c>
      <c r="B3322">
        <v>10</v>
      </c>
      <c r="C3322" t="s">
        <v>55</v>
      </c>
      <c r="D3322" t="s">
        <v>81</v>
      </c>
      <c r="E3322">
        <v>20</v>
      </c>
      <c r="F3322">
        <v>4.6399999999999997</v>
      </c>
      <c r="G3322">
        <v>10.61</v>
      </c>
      <c r="H3322" s="1">
        <v>44841</v>
      </c>
      <c r="I3322" s="20">
        <v>0</v>
      </c>
      <c r="J3322" s="47">
        <f>Table_Query_from_Mac10[[#This Row],[unit_price]]-(Table_Query_from_Mac10[[#This Row],[unit_price]]*(Table_Query_from_Mac10[[#This Row],[discount_pct]]/100))</f>
        <v>10.61</v>
      </c>
      <c r="K3322" s="47">
        <f>Table_Query_from_Mac10[[#This Row],[unit_cost]]</f>
        <v>4.6399999999999997</v>
      </c>
      <c r="L3322" s="47">
        <f>Table_Query_from_Mac10[[#This Row],[Live-cost]]*(1+Table_Query_from_Mac10[[#This Row],[CogsIncreasebyTYPE]])</f>
        <v>4.6399999999999997</v>
      </c>
      <c r="M3322" s="47">
        <f>Table_Query_from_Mac10[[#This Row],[Live-cost]]*Table_Query_from_Mac10[[#This Row],[qty_to_ship]]</f>
        <v>92.8</v>
      </c>
      <c r="N3322" s="47">
        <f>IF(Table_Query_from_Mac10[[#This Row],[item_no]]="KDA",-Table_Query_from_Mac10[[#This Row],[unit_price]],Table_Query_from_Mac10[[#This Row],[Net Unit]]*Table_Query_from_Mac10[[#This Row],[qty_to_ship]])</f>
        <v>212.2</v>
      </c>
      <c r="O3322" s="47">
        <f>SUMIFS(Summary!C:C,Summary!H:H,Table_Query_from_Mac10[[#This Row],[Juiceoc]])</f>
        <v>0</v>
      </c>
      <c r="P3322" s="47">
        <f>SUMIFS(Summary!D:D,Summary!H:H,Table_Query_from_Mac10[[#This Row],[Juiceoc]])</f>
        <v>0</v>
      </c>
      <c r="Q3322" s="47">
        <f>SUMIFS(Summary!E:E,Summary!H:H,Table_Query_from_Mac10[[#This Row],[Juiceoc]])</f>
        <v>0</v>
      </c>
      <c r="R3322" s="47">
        <f>Table_Query_from_Mac10[[#This Row],[Net Unit]]*(1+Table_Query_from_Mac10[[#This Row],[PriceIncreasebyType]])</f>
        <v>10.61</v>
      </c>
      <c r="S3322" s="47">
        <f>Table_Query_from_Mac10[[#This Row],[UnitPriceFuture]]*Table_Query_from_Mac10[[#This Row],[qtytoShipFuture]]</f>
        <v>212.2</v>
      </c>
      <c r="T3322" s="47">
        <f>ROUND(Table_Query_from_Mac10[[#This Row],[qty_to_ship]]*(1+Table_Query_from_Mac10[[#This Row],[VolumeIncreasebyType]]),0)</f>
        <v>20</v>
      </c>
      <c r="U3322" s="47">
        <f>Table_Query_from_Mac10[[#This Row],[qtytoShipFuture]]*Table_Query_from_Mac10[[#This Row],[Future-cost]]</f>
        <v>92.8</v>
      </c>
      <c r="V3322" s="47">
        <f>Table_Query_from_Mac10[[#This Row],[qtytoShipFuture]]-Table_Query_from_Mac10[[#This Row],[qty_to_ship]]</f>
        <v>0</v>
      </c>
      <c r="W3322" s="47">
        <f>Table_Query_from_Mac10[[#This Row],[UnitPriceFuture]]</f>
        <v>10.61</v>
      </c>
      <c r="X3322" s="47">
        <f>Table_Query_from_Mac10[[#This Row],[Unit Increase]]*Table_Query_from_Mac10[[#This Row],[UnitPriceFuture]]</f>
        <v>0</v>
      </c>
      <c r="Y3322" s="47">
        <f>Table_Query_from_Mac10[[#This Row],[Unit Increase]]*Table_Query_from_Mac10[[#This Row],[Future-cost]]</f>
        <v>0</v>
      </c>
      <c r="Z3322" s="47">
        <f>-(Table_Query_from_Mac10[[#This Row],[Incremental Sales]]+((Table_Query_from_Mac10[[#This Row],[Incremental Sales]]*-(SUM(Summary!$S$8:$S$9)))))*Summary!$S$18</f>
        <v>0</v>
      </c>
      <c r="AA3322" s="47">
        <f>IFERROR(Table_Query_from_Mac10[[#This Row],[Incremental Cost]]/Table_Query_from_Mac10[[#This Row],[Incremental Sales]],0)</f>
        <v>0</v>
      </c>
      <c r="AB3322" s="47">
        <f>IFERROR(Table_Query_from_Mac10[[#This Row],[TotalCostFuture]]/Table_Query_from_Mac10[[#This Row],[totalsalesFuture]],0)</f>
        <v>0.43732327992459946</v>
      </c>
      <c r="AN3322" s="30">
        <v>80</v>
      </c>
      <c r="AO3322">
        <f t="shared" si="102"/>
        <v>20</v>
      </c>
      <c r="AQ3322" s="30">
        <v>30.31</v>
      </c>
      <c r="AR3322">
        <f t="shared" si="103"/>
        <v>10.61</v>
      </c>
    </row>
    <row r="3323" spans="1:44" x14ac:dyDescent="0.25">
      <c r="A3323">
        <v>90338</v>
      </c>
      <c r="B3323">
        <v>11</v>
      </c>
      <c r="C3323" t="s">
        <v>56</v>
      </c>
      <c r="D3323" t="s">
        <v>81</v>
      </c>
      <c r="E3323">
        <v>27</v>
      </c>
      <c r="F3323">
        <v>5.07</v>
      </c>
      <c r="G3323">
        <v>12</v>
      </c>
      <c r="H3323" s="1">
        <v>44841</v>
      </c>
      <c r="I3323" s="20">
        <v>0</v>
      </c>
      <c r="J3323" s="47">
        <f>Table_Query_from_Mac10[[#This Row],[unit_price]]-(Table_Query_from_Mac10[[#This Row],[unit_price]]*(Table_Query_from_Mac10[[#This Row],[discount_pct]]/100))</f>
        <v>12</v>
      </c>
      <c r="K3323" s="47">
        <f>Table_Query_from_Mac10[[#This Row],[unit_cost]]</f>
        <v>5.07</v>
      </c>
      <c r="L3323" s="47">
        <f>Table_Query_from_Mac10[[#This Row],[Live-cost]]*(1+Table_Query_from_Mac10[[#This Row],[CogsIncreasebyTYPE]])</f>
        <v>5.07</v>
      </c>
      <c r="M3323" s="47">
        <f>Table_Query_from_Mac10[[#This Row],[Live-cost]]*Table_Query_from_Mac10[[#This Row],[qty_to_ship]]</f>
        <v>136.89000000000001</v>
      </c>
      <c r="N3323" s="47">
        <f>IF(Table_Query_from_Mac10[[#This Row],[item_no]]="KDA",-Table_Query_from_Mac10[[#This Row],[unit_price]],Table_Query_from_Mac10[[#This Row],[Net Unit]]*Table_Query_from_Mac10[[#This Row],[qty_to_ship]])</f>
        <v>324</v>
      </c>
      <c r="O3323" s="47">
        <f>SUMIFS(Summary!C:C,Summary!H:H,Table_Query_from_Mac10[[#This Row],[Juiceoc]])</f>
        <v>0</v>
      </c>
      <c r="P3323" s="47">
        <f>SUMIFS(Summary!D:D,Summary!H:H,Table_Query_from_Mac10[[#This Row],[Juiceoc]])</f>
        <v>0</v>
      </c>
      <c r="Q3323" s="47">
        <f>SUMIFS(Summary!E:E,Summary!H:H,Table_Query_from_Mac10[[#This Row],[Juiceoc]])</f>
        <v>0</v>
      </c>
      <c r="R3323" s="47">
        <f>Table_Query_from_Mac10[[#This Row],[Net Unit]]*(1+Table_Query_from_Mac10[[#This Row],[PriceIncreasebyType]])</f>
        <v>12</v>
      </c>
      <c r="S3323" s="47">
        <f>Table_Query_from_Mac10[[#This Row],[UnitPriceFuture]]*Table_Query_from_Mac10[[#This Row],[qtytoShipFuture]]</f>
        <v>324</v>
      </c>
      <c r="T3323" s="47">
        <f>ROUND(Table_Query_from_Mac10[[#This Row],[qty_to_ship]]*(1+Table_Query_from_Mac10[[#This Row],[VolumeIncreasebyType]]),0)</f>
        <v>27</v>
      </c>
      <c r="U3323" s="47">
        <f>Table_Query_from_Mac10[[#This Row],[qtytoShipFuture]]*Table_Query_from_Mac10[[#This Row],[Future-cost]]</f>
        <v>136.89000000000001</v>
      </c>
      <c r="V3323" s="47">
        <f>Table_Query_from_Mac10[[#This Row],[qtytoShipFuture]]-Table_Query_from_Mac10[[#This Row],[qty_to_ship]]</f>
        <v>0</v>
      </c>
      <c r="W3323" s="47">
        <f>Table_Query_from_Mac10[[#This Row],[UnitPriceFuture]]</f>
        <v>12</v>
      </c>
      <c r="X3323" s="47">
        <f>Table_Query_from_Mac10[[#This Row],[Unit Increase]]*Table_Query_from_Mac10[[#This Row],[UnitPriceFuture]]</f>
        <v>0</v>
      </c>
      <c r="Y3323" s="47">
        <f>Table_Query_from_Mac10[[#This Row],[Unit Increase]]*Table_Query_from_Mac10[[#This Row],[Future-cost]]</f>
        <v>0</v>
      </c>
      <c r="Z3323" s="47">
        <f>-(Table_Query_from_Mac10[[#This Row],[Incremental Sales]]+((Table_Query_from_Mac10[[#This Row],[Incremental Sales]]*-(SUM(Summary!$S$8:$S$9)))))*Summary!$S$18</f>
        <v>0</v>
      </c>
      <c r="AA3323" s="47">
        <f>IFERROR(Table_Query_from_Mac10[[#This Row],[Incremental Cost]]/Table_Query_from_Mac10[[#This Row],[Incremental Sales]],0)</f>
        <v>0</v>
      </c>
      <c r="AB3323" s="47">
        <f>IFERROR(Table_Query_from_Mac10[[#This Row],[TotalCostFuture]]/Table_Query_from_Mac10[[#This Row],[totalsalesFuture]],0)</f>
        <v>0.42250000000000004</v>
      </c>
      <c r="AN3323" s="31">
        <v>108</v>
      </c>
      <c r="AO3323">
        <f t="shared" si="102"/>
        <v>27</v>
      </c>
      <c r="AQ3323" s="31">
        <v>34.28</v>
      </c>
      <c r="AR3323">
        <f t="shared" si="103"/>
        <v>12</v>
      </c>
    </row>
    <row r="3324" spans="1:44" x14ac:dyDescent="0.25">
      <c r="A3324">
        <v>90338</v>
      </c>
      <c r="B3324">
        <v>12</v>
      </c>
      <c r="C3324" t="s">
        <v>56</v>
      </c>
      <c r="D3324" t="s">
        <v>81</v>
      </c>
      <c r="E3324">
        <v>12</v>
      </c>
      <c r="F3324">
        <v>5.55</v>
      </c>
      <c r="G3324">
        <v>13.63</v>
      </c>
      <c r="H3324" s="1">
        <v>44841</v>
      </c>
      <c r="I3324" s="20">
        <v>0</v>
      </c>
      <c r="J3324" s="47">
        <f>Table_Query_from_Mac10[[#This Row],[unit_price]]-(Table_Query_from_Mac10[[#This Row],[unit_price]]*(Table_Query_from_Mac10[[#This Row],[discount_pct]]/100))</f>
        <v>13.63</v>
      </c>
      <c r="K3324" s="47">
        <f>Table_Query_from_Mac10[[#This Row],[unit_cost]]</f>
        <v>5.55</v>
      </c>
      <c r="L3324" s="47">
        <f>Table_Query_from_Mac10[[#This Row],[Live-cost]]*(1+Table_Query_from_Mac10[[#This Row],[CogsIncreasebyTYPE]])</f>
        <v>5.55</v>
      </c>
      <c r="M3324" s="47">
        <f>Table_Query_from_Mac10[[#This Row],[Live-cost]]*Table_Query_from_Mac10[[#This Row],[qty_to_ship]]</f>
        <v>66.599999999999994</v>
      </c>
      <c r="N3324" s="47">
        <f>IF(Table_Query_from_Mac10[[#This Row],[item_no]]="KDA",-Table_Query_from_Mac10[[#This Row],[unit_price]],Table_Query_from_Mac10[[#This Row],[Net Unit]]*Table_Query_from_Mac10[[#This Row],[qty_to_ship]])</f>
        <v>163.56</v>
      </c>
      <c r="O3324" s="47">
        <f>SUMIFS(Summary!C:C,Summary!H:H,Table_Query_from_Mac10[[#This Row],[Juiceoc]])</f>
        <v>0</v>
      </c>
      <c r="P3324" s="47">
        <f>SUMIFS(Summary!D:D,Summary!H:H,Table_Query_from_Mac10[[#This Row],[Juiceoc]])</f>
        <v>0</v>
      </c>
      <c r="Q3324" s="47">
        <f>SUMIFS(Summary!E:E,Summary!H:H,Table_Query_from_Mac10[[#This Row],[Juiceoc]])</f>
        <v>0</v>
      </c>
      <c r="R3324" s="47">
        <f>Table_Query_from_Mac10[[#This Row],[Net Unit]]*(1+Table_Query_from_Mac10[[#This Row],[PriceIncreasebyType]])</f>
        <v>13.63</v>
      </c>
      <c r="S3324" s="47">
        <f>Table_Query_from_Mac10[[#This Row],[UnitPriceFuture]]*Table_Query_from_Mac10[[#This Row],[qtytoShipFuture]]</f>
        <v>163.56</v>
      </c>
      <c r="T3324" s="47">
        <f>ROUND(Table_Query_from_Mac10[[#This Row],[qty_to_ship]]*(1+Table_Query_from_Mac10[[#This Row],[VolumeIncreasebyType]]),0)</f>
        <v>12</v>
      </c>
      <c r="U3324" s="47">
        <f>Table_Query_from_Mac10[[#This Row],[qtytoShipFuture]]*Table_Query_from_Mac10[[#This Row],[Future-cost]]</f>
        <v>66.599999999999994</v>
      </c>
      <c r="V3324" s="47">
        <f>Table_Query_from_Mac10[[#This Row],[qtytoShipFuture]]-Table_Query_from_Mac10[[#This Row],[qty_to_ship]]</f>
        <v>0</v>
      </c>
      <c r="W3324" s="47">
        <f>Table_Query_from_Mac10[[#This Row],[UnitPriceFuture]]</f>
        <v>13.63</v>
      </c>
      <c r="X3324" s="47">
        <f>Table_Query_from_Mac10[[#This Row],[Unit Increase]]*Table_Query_from_Mac10[[#This Row],[UnitPriceFuture]]</f>
        <v>0</v>
      </c>
      <c r="Y3324" s="47">
        <f>Table_Query_from_Mac10[[#This Row],[Unit Increase]]*Table_Query_from_Mac10[[#This Row],[Future-cost]]</f>
        <v>0</v>
      </c>
      <c r="Z3324" s="47">
        <f>-(Table_Query_from_Mac10[[#This Row],[Incremental Sales]]+((Table_Query_from_Mac10[[#This Row],[Incremental Sales]]*-(SUM(Summary!$S$8:$S$9)))))*Summary!$S$18</f>
        <v>0</v>
      </c>
      <c r="AA3324" s="47">
        <f>IFERROR(Table_Query_from_Mac10[[#This Row],[Incremental Cost]]/Table_Query_from_Mac10[[#This Row],[Incremental Sales]],0)</f>
        <v>0</v>
      </c>
      <c r="AB3324" s="47">
        <f>IFERROR(Table_Query_from_Mac10[[#This Row],[TotalCostFuture]]/Table_Query_from_Mac10[[#This Row],[totalsalesFuture]],0)</f>
        <v>0.40719002201027144</v>
      </c>
      <c r="AN3324" s="30">
        <v>48</v>
      </c>
      <c r="AO3324">
        <f t="shared" si="102"/>
        <v>12</v>
      </c>
      <c r="AQ3324" s="30">
        <v>38.93</v>
      </c>
      <c r="AR3324">
        <f t="shared" si="103"/>
        <v>13.63</v>
      </c>
    </row>
    <row r="3325" spans="1:44" x14ac:dyDescent="0.25">
      <c r="A3325">
        <v>90338</v>
      </c>
      <c r="B3325">
        <v>13</v>
      </c>
      <c r="C3325" t="s">
        <v>55</v>
      </c>
      <c r="D3325" t="s">
        <v>81</v>
      </c>
      <c r="E3325">
        <v>45</v>
      </c>
      <c r="F3325">
        <v>5.88</v>
      </c>
      <c r="G3325">
        <v>14.3</v>
      </c>
      <c r="H3325" s="1">
        <v>44841</v>
      </c>
      <c r="I3325" s="20">
        <v>0</v>
      </c>
      <c r="J3325" s="47">
        <f>Table_Query_from_Mac10[[#This Row],[unit_price]]-(Table_Query_from_Mac10[[#This Row],[unit_price]]*(Table_Query_from_Mac10[[#This Row],[discount_pct]]/100))</f>
        <v>14.3</v>
      </c>
      <c r="K3325" s="47">
        <f>Table_Query_from_Mac10[[#This Row],[unit_cost]]</f>
        <v>5.88</v>
      </c>
      <c r="L3325" s="47">
        <f>Table_Query_from_Mac10[[#This Row],[Live-cost]]*(1+Table_Query_from_Mac10[[#This Row],[CogsIncreasebyTYPE]])</f>
        <v>5.88</v>
      </c>
      <c r="M3325" s="47">
        <f>Table_Query_from_Mac10[[#This Row],[Live-cost]]*Table_Query_from_Mac10[[#This Row],[qty_to_ship]]</f>
        <v>264.60000000000002</v>
      </c>
      <c r="N3325" s="47">
        <f>IF(Table_Query_from_Mac10[[#This Row],[item_no]]="KDA",-Table_Query_from_Mac10[[#This Row],[unit_price]],Table_Query_from_Mac10[[#This Row],[Net Unit]]*Table_Query_from_Mac10[[#This Row],[qty_to_ship]])</f>
        <v>643.5</v>
      </c>
      <c r="O3325" s="47">
        <f>SUMIFS(Summary!C:C,Summary!H:H,Table_Query_from_Mac10[[#This Row],[Juiceoc]])</f>
        <v>0</v>
      </c>
      <c r="P3325" s="47">
        <f>SUMIFS(Summary!D:D,Summary!H:H,Table_Query_from_Mac10[[#This Row],[Juiceoc]])</f>
        <v>0</v>
      </c>
      <c r="Q3325" s="47">
        <f>SUMIFS(Summary!E:E,Summary!H:H,Table_Query_from_Mac10[[#This Row],[Juiceoc]])</f>
        <v>0</v>
      </c>
      <c r="R3325" s="47">
        <f>Table_Query_from_Mac10[[#This Row],[Net Unit]]*(1+Table_Query_from_Mac10[[#This Row],[PriceIncreasebyType]])</f>
        <v>14.3</v>
      </c>
      <c r="S3325" s="47">
        <f>Table_Query_from_Mac10[[#This Row],[UnitPriceFuture]]*Table_Query_from_Mac10[[#This Row],[qtytoShipFuture]]</f>
        <v>643.5</v>
      </c>
      <c r="T3325" s="47">
        <f>ROUND(Table_Query_from_Mac10[[#This Row],[qty_to_ship]]*(1+Table_Query_from_Mac10[[#This Row],[VolumeIncreasebyType]]),0)</f>
        <v>45</v>
      </c>
      <c r="U3325" s="47">
        <f>Table_Query_from_Mac10[[#This Row],[qtytoShipFuture]]*Table_Query_from_Mac10[[#This Row],[Future-cost]]</f>
        <v>264.60000000000002</v>
      </c>
      <c r="V3325" s="47">
        <f>Table_Query_from_Mac10[[#This Row],[qtytoShipFuture]]-Table_Query_from_Mac10[[#This Row],[qty_to_ship]]</f>
        <v>0</v>
      </c>
      <c r="W3325" s="47">
        <f>Table_Query_from_Mac10[[#This Row],[UnitPriceFuture]]</f>
        <v>14.3</v>
      </c>
      <c r="X3325" s="47">
        <f>Table_Query_from_Mac10[[#This Row],[Unit Increase]]*Table_Query_from_Mac10[[#This Row],[UnitPriceFuture]]</f>
        <v>0</v>
      </c>
      <c r="Y3325" s="47">
        <f>Table_Query_from_Mac10[[#This Row],[Unit Increase]]*Table_Query_from_Mac10[[#This Row],[Future-cost]]</f>
        <v>0</v>
      </c>
      <c r="Z3325" s="47">
        <f>-(Table_Query_from_Mac10[[#This Row],[Incremental Sales]]+((Table_Query_from_Mac10[[#This Row],[Incremental Sales]]*-(SUM(Summary!$S$8:$S$9)))))*Summary!$S$18</f>
        <v>0</v>
      </c>
      <c r="AA3325" s="47">
        <f>IFERROR(Table_Query_from_Mac10[[#This Row],[Incremental Cost]]/Table_Query_from_Mac10[[#This Row],[Incremental Sales]],0)</f>
        <v>0</v>
      </c>
      <c r="AB3325" s="47">
        <f>IFERROR(Table_Query_from_Mac10[[#This Row],[TotalCostFuture]]/Table_Query_from_Mac10[[#This Row],[totalsalesFuture]],0)</f>
        <v>0.41118881118881123</v>
      </c>
      <c r="AN3325" s="31">
        <v>180</v>
      </c>
      <c r="AO3325">
        <f t="shared" si="102"/>
        <v>45</v>
      </c>
      <c r="AQ3325" s="31">
        <v>40.869999999999997</v>
      </c>
      <c r="AR3325">
        <f t="shared" si="103"/>
        <v>14.3</v>
      </c>
    </row>
    <row r="3326" spans="1:44" x14ac:dyDescent="0.25">
      <c r="A3326">
        <v>90338</v>
      </c>
      <c r="B3326">
        <v>14</v>
      </c>
      <c r="C3326" t="s">
        <v>55</v>
      </c>
      <c r="D3326" t="s">
        <v>81</v>
      </c>
      <c r="E3326">
        <v>24</v>
      </c>
      <c r="F3326">
        <v>7.04</v>
      </c>
      <c r="G3326">
        <v>17.46</v>
      </c>
      <c r="H3326" s="1">
        <v>44841</v>
      </c>
      <c r="I3326" s="20">
        <v>0</v>
      </c>
      <c r="J3326" s="47">
        <f>Table_Query_from_Mac10[[#This Row],[unit_price]]-(Table_Query_from_Mac10[[#This Row],[unit_price]]*(Table_Query_from_Mac10[[#This Row],[discount_pct]]/100))</f>
        <v>17.46</v>
      </c>
      <c r="K3326" s="47">
        <f>Table_Query_from_Mac10[[#This Row],[unit_cost]]</f>
        <v>7.04</v>
      </c>
      <c r="L3326" s="47">
        <f>Table_Query_from_Mac10[[#This Row],[Live-cost]]*(1+Table_Query_from_Mac10[[#This Row],[CogsIncreasebyTYPE]])</f>
        <v>7.04</v>
      </c>
      <c r="M3326" s="47">
        <f>Table_Query_from_Mac10[[#This Row],[Live-cost]]*Table_Query_from_Mac10[[#This Row],[qty_to_ship]]</f>
        <v>168.96</v>
      </c>
      <c r="N3326" s="47">
        <f>IF(Table_Query_from_Mac10[[#This Row],[item_no]]="KDA",-Table_Query_from_Mac10[[#This Row],[unit_price]],Table_Query_from_Mac10[[#This Row],[Net Unit]]*Table_Query_from_Mac10[[#This Row],[qty_to_ship]])</f>
        <v>419.04</v>
      </c>
      <c r="O3326" s="47">
        <f>SUMIFS(Summary!C:C,Summary!H:H,Table_Query_from_Mac10[[#This Row],[Juiceoc]])</f>
        <v>0</v>
      </c>
      <c r="P3326" s="47">
        <f>SUMIFS(Summary!D:D,Summary!H:H,Table_Query_from_Mac10[[#This Row],[Juiceoc]])</f>
        <v>0</v>
      </c>
      <c r="Q3326" s="47">
        <f>SUMIFS(Summary!E:E,Summary!H:H,Table_Query_from_Mac10[[#This Row],[Juiceoc]])</f>
        <v>0</v>
      </c>
      <c r="R3326" s="47">
        <f>Table_Query_from_Mac10[[#This Row],[Net Unit]]*(1+Table_Query_from_Mac10[[#This Row],[PriceIncreasebyType]])</f>
        <v>17.46</v>
      </c>
      <c r="S3326" s="47">
        <f>Table_Query_from_Mac10[[#This Row],[UnitPriceFuture]]*Table_Query_from_Mac10[[#This Row],[qtytoShipFuture]]</f>
        <v>419.04</v>
      </c>
      <c r="T3326" s="47">
        <f>ROUND(Table_Query_from_Mac10[[#This Row],[qty_to_ship]]*(1+Table_Query_from_Mac10[[#This Row],[VolumeIncreasebyType]]),0)</f>
        <v>24</v>
      </c>
      <c r="U3326" s="47">
        <f>Table_Query_from_Mac10[[#This Row],[qtytoShipFuture]]*Table_Query_from_Mac10[[#This Row],[Future-cost]]</f>
        <v>168.96</v>
      </c>
      <c r="V3326" s="47">
        <f>Table_Query_from_Mac10[[#This Row],[qtytoShipFuture]]-Table_Query_from_Mac10[[#This Row],[qty_to_ship]]</f>
        <v>0</v>
      </c>
      <c r="W3326" s="47">
        <f>Table_Query_from_Mac10[[#This Row],[UnitPriceFuture]]</f>
        <v>17.46</v>
      </c>
      <c r="X3326" s="47">
        <f>Table_Query_from_Mac10[[#This Row],[Unit Increase]]*Table_Query_from_Mac10[[#This Row],[UnitPriceFuture]]</f>
        <v>0</v>
      </c>
      <c r="Y3326" s="47">
        <f>Table_Query_from_Mac10[[#This Row],[Unit Increase]]*Table_Query_from_Mac10[[#This Row],[Future-cost]]</f>
        <v>0</v>
      </c>
      <c r="Z3326" s="47">
        <f>-(Table_Query_from_Mac10[[#This Row],[Incremental Sales]]+((Table_Query_from_Mac10[[#This Row],[Incremental Sales]]*-(SUM(Summary!$S$8:$S$9)))))*Summary!$S$18</f>
        <v>0</v>
      </c>
      <c r="AA3326" s="47">
        <f>IFERROR(Table_Query_from_Mac10[[#This Row],[Incremental Cost]]/Table_Query_from_Mac10[[#This Row],[Incremental Sales]],0)</f>
        <v>0</v>
      </c>
      <c r="AB3326" s="47">
        <f>IFERROR(Table_Query_from_Mac10[[#This Row],[TotalCostFuture]]/Table_Query_from_Mac10[[#This Row],[totalsalesFuture]],0)</f>
        <v>0.4032073310423826</v>
      </c>
      <c r="AN3326" s="30">
        <v>96</v>
      </c>
      <c r="AO3326">
        <f t="shared" si="102"/>
        <v>24</v>
      </c>
      <c r="AQ3326" s="30">
        <v>49.89</v>
      </c>
      <c r="AR3326">
        <f t="shared" si="103"/>
        <v>17.46</v>
      </c>
    </row>
    <row r="3327" spans="1:44" x14ac:dyDescent="0.25">
      <c r="A3327">
        <v>90338</v>
      </c>
      <c r="B3327">
        <v>15</v>
      </c>
      <c r="C3327" t="s">
        <v>55</v>
      </c>
      <c r="D3327" t="s">
        <v>81</v>
      </c>
      <c r="E3327">
        <v>7</v>
      </c>
      <c r="F3327">
        <v>8.57</v>
      </c>
      <c r="G3327">
        <v>20.83</v>
      </c>
      <c r="H3327" s="1">
        <v>44841</v>
      </c>
      <c r="I3327" s="20">
        <v>0</v>
      </c>
      <c r="J3327" s="47">
        <f>Table_Query_from_Mac10[[#This Row],[unit_price]]-(Table_Query_from_Mac10[[#This Row],[unit_price]]*(Table_Query_from_Mac10[[#This Row],[discount_pct]]/100))</f>
        <v>20.83</v>
      </c>
      <c r="K3327" s="47">
        <f>Table_Query_from_Mac10[[#This Row],[unit_cost]]</f>
        <v>8.57</v>
      </c>
      <c r="L3327" s="47">
        <f>Table_Query_from_Mac10[[#This Row],[Live-cost]]*(1+Table_Query_from_Mac10[[#This Row],[CogsIncreasebyTYPE]])</f>
        <v>8.57</v>
      </c>
      <c r="M3327" s="47">
        <f>Table_Query_from_Mac10[[#This Row],[Live-cost]]*Table_Query_from_Mac10[[#This Row],[qty_to_ship]]</f>
        <v>59.99</v>
      </c>
      <c r="N3327" s="47">
        <f>IF(Table_Query_from_Mac10[[#This Row],[item_no]]="KDA",-Table_Query_from_Mac10[[#This Row],[unit_price]],Table_Query_from_Mac10[[#This Row],[Net Unit]]*Table_Query_from_Mac10[[#This Row],[qty_to_ship]])</f>
        <v>145.81</v>
      </c>
      <c r="O3327" s="47">
        <f>SUMIFS(Summary!C:C,Summary!H:H,Table_Query_from_Mac10[[#This Row],[Juiceoc]])</f>
        <v>0</v>
      </c>
      <c r="P3327" s="47">
        <f>SUMIFS(Summary!D:D,Summary!H:H,Table_Query_from_Mac10[[#This Row],[Juiceoc]])</f>
        <v>0</v>
      </c>
      <c r="Q3327" s="47">
        <f>SUMIFS(Summary!E:E,Summary!H:H,Table_Query_from_Mac10[[#This Row],[Juiceoc]])</f>
        <v>0</v>
      </c>
      <c r="R3327" s="47">
        <f>Table_Query_from_Mac10[[#This Row],[Net Unit]]*(1+Table_Query_from_Mac10[[#This Row],[PriceIncreasebyType]])</f>
        <v>20.83</v>
      </c>
      <c r="S3327" s="47">
        <f>Table_Query_from_Mac10[[#This Row],[UnitPriceFuture]]*Table_Query_from_Mac10[[#This Row],[qtytoShipFuture]]</f>
        <v>145.81</v>
      </c>
      <c r="T3327" s="47">
        <f>ROUND(Table_Query_from_Mac10[[#This Row],[qty_to_ship]]*(1+Table_Query_from_Mac10[[#This Row],[VolumeIncreasebyType]]),0)</f>
        <v>7</v>
      </c>
      <c r="U3327" s="47">
        <f>Table_Query_from_Mac10[[#This Row],[qtytoShipFuture]]*Table_Query_from_Mac10[[#This Row],[Future-cost]]</f>
        <v>59.99</v>
      </c>
      <c r="V3327" s="47">
        <f>Table_Query_from_Mac10[[#This Row],[qtytoShipFuture]]-Table_Query_from_Mac10[[#This Row],[qty_to_ship]]</f>
        <v>0</v>
      </c>
      <c r="W3327" s="47">
        <f>Table_Query_from_Mac10[[#This Row],[UnitPriceFuture]]</f>
        <v>20.83</v>
      </c>
      <c r="X3327" s="47">
        <f>Table_Query_from_Mac10[[#This Row],[Unit Increase]]*Table_Query_from_Mac10[[#This Row],[UnitPriceFuture]]</f>
        <v>0</v>
      </c>
      <c r="Y3327" s="47">
        <f>Table_Query_from_Mac10[[#This Row],[Unit Increase]]*Table_Query_from_Mac10[[#This Row],[Future-cost]]</f>
        <v>0</v>
      </c>
      <c r="Z3327" s="47">
        <f>-(Table_Query_from_Mac10[[#This Row],[Incremental Sales]]+((Table_Query_from_Mac10[[#This Row],[Incremental Sales]]*-(SUM(Summary!$S$8:$S$9)))))*Summary!$S$18</f>
        <v>0</v>
      </c>
      <c r="AA3327" s="47">
        <f>IFERROR(Table_Query_from_Mac10[[#This Row],[Incremental Cost]]/Table_Query_from_Mac10[[#This Row],[Incremental Sales]],0)</f>
        <v>0</v>
      </c>
      <c r="AB3327" s="47">
        <f>IFERROR(Table_Query_from_Mac10[[#This Row],[TotalCostFuture]]/Table_Query_from_Mac10[[#This Row],[totalsalesFuture]],0)</f>
        <v>0.41142582813250123</v>
      </c>
      <c r="AN3327" s="31">
        <v>28</v>
      </c>
      <c r="AO3327">
        <f t="shared" si="102"/>
        <v>7</v>
      </c>
      <c r="AQ3327" s="31">
        <v>59.52</v>
      </c>
      <c r="AR3327">
        <f t="shared" si="103"/>
        <v>20.83</v>
      </c>
    </row>
    <row r="3328" spans="1:44" x14ac:dyDescent="0.25">
      <c r="A3328">
        <v>90338</v>
      </c>
      <c r="B3328">
        <v>16</v>
      </c>
      <c r="C3328" t="s">
        <v>55</v>
      </c>
      <c r="D3328" t="s">
        <v>81</v>
      </c>
      <c r="E3328">
        <v>8</v>
      </c>
      <c r="F3328">
        <v>9.85</v>
      </c>
      <c r="G3328">
        <v>25.68</v>
      </c>
      <c r="H3328" s="1">
        <v>44841</v>
      </c>
      <c r="I3328" s="20">
        <v>0</v>
      </c>
      <c r="J3328" s="47">
        <f>Table_Query_from_Mac10[[#This Row],[unit_price]]-(Table_Query_from_Mac10[[#This Row],[unit_price]]*(Table_Query_from_Mac10[[#This Row],[discount_pct]]/100))</f>
        <v>25.68</v>
      </c>
      <c r="K3328" s="47">
        <f>Table_Query_from_Mac10[[#This Row],[unit_cost]]</f>
        <v>9.85</v>
      </c>
      <c r="L3328" s="47">
        <f>Table_Query_from_Mac10[[#This Row],[Live-cost]]*(1+Table_Query_from_Mac10[[#This Row],[CogsIncreasebyTYPE]])</f>
        <v>9.85</v>
      </c>
      <c r="M3328" s="47">
        <f>Table_Query_from_Mac10[[#This Row],[Live-cost]]*Table_Query_from_Mac10[[#This Row],[qty_to_ship]]</f>
        <v>78.8</v>
      </c>
      <c r="N3328" s="47">
        <f>IF(Table_Query_from_Mac10[[#This Row],[item_no]]="KDA",-Table_Query_from_Mac10[[#This Row],[unit_price]],Table_Query_from_Mac10[[#This Row],[Net Unit]]*Table_Query_from_Mac10[[#This Row],[qty_to_ship]])</f>
        <v>205.44</v>
      </c>
      <c r="O3328" s="47">
        <f>SUMIFS(Summary!C:C,Summary!H:H,Table_Query_from_Mac10[[#This Row],[Juiceoc]])</f>
        <v>0</v>
      </c>
      <c r="P3328" s="47">
        <f>SUMIFS(Summary!D:D,Summary!H:H,Table_Query_from_Mac10[[#This Row],[Juiceoc]])</f>
        <v>0</v>
      </c>
      <c r="Q3328" s="47">
        <f>SUMIFS(Summary!E:E,Summary!H:H,Table_Query_from_Mac10[[#This Row],[Juiceoc]])</f>
        <v>0</v>
      </c>
      <c r="R3328" s="47">
        <f>Table_Query_from_Mac10[[#This Row],[Net Unit]]*(1+Table_Query_from_Mac10[[#This Row],[PriceIncreasebyType]])</f>
        <v>25.68</v>
      </c>
      <c r="S3328" s="47">
        <f>Table_Query_from_Mac10[[#This Row],[UnitPriceFuture]]*Table_Query_from_Mac10[[#This Row],[qtytoShipFuture]]</f>
        <v>205.44</v>
      </c>
      <c r="T3328" s="47">
        <f>ROUND(Table_Query_from_Mac10[[#This Row],[qty_to_ship]]*(1+Table_Query_from_Mac10[[#This Row],[VolumeIncreasebyType]]),0)</f>
        <v>8</v>
      </c>
      <c r="U3328" s="47">
        <f>Table_Query_from_Mac10[[#This Row],[qtytoShipFuture]]*Table_Query_from_Mac10[[#This Row],[Future-cost]]</f>
        <v>78.8</v>
      </c>
      <c r="V3328" s="47">
        <f>Table_Query_from_Mac10[[#This Row],[qtytoShipFuture]]-Table_Query_from_Mac10[[#This Row],[qty_to_ship]]</f>
        <v>0</v>
      </c>
      <c r="W3328" s="47">
        <f>Table_Query_from_Mac10[[#This Row],[UnitPriceFuture]]</f>
        <v>25.68</v>
      </c>
      <c r="X3328" s="47">
        <f>Table_Query_from_Mac10[[#This Row],[Unit Increase]]*Table_Query_from_Mac10[[#This Row],[UnitPriceFuture]]</f>
        <v>0</v>
      </c>
      <c r="Y3328" s="47">
        <f>Table_Query_from_Mac10[[#This Row],[Unit Increase]]*Table_Query_from_Mac10[[#This Row],[Future-cost]]</f>
        <v>0</v>
      </c>
      <c r="Z3328" s="47">
        <f>-(Table_Query_from_Mac10[[#This Row],[Incremental Sales]]+((Table_Query_from_Mac10[[#This Row],[Incremental Sales]]*-(SUM(Summary!$S$8:$S$9)))))*Summary!$S$18</f>
        <v>0</v>
      </c>
      <c r="AA3328" s="47">
        <f>IFERROR(Table_Query_from_Mac10[[#This Row],[Incremental Cost]]/Table_Query_from_Mac10[[#This Row],[Incremental Sales]],0)</f>
        <v>0</v>
      </c>
      <c r="AB3328" s="47">
        <f>IFERROR(Table_Query_from_Mac10[[#This Row],[TotalCostFuture]]/Table_Query_from_Mac10[[#This Row],[totalsalesFuture]],0)</f>
        <v>0.38356697819314639</v>
      </c>
      <c r="AN3328" s="30">
        <v>30</v>
      </c>
      <c r="AO3328">
        <f t="shared" si="102"/>
        <v>8</v>
      </c>
      <c r="AQ3328" s="30">
        <v>73.37</v>
      </c>
      <c r="AR3328">
        <f t="shared" si="103"/>
        <v>25.68</v>
      </c>
    </row>
    <row r="3329" spans="1:44" x14ac:dyDescent="0.25">
      <c r="A3329">
        <v>90338</v>
      </c>
      <c r="B3329">
        <v>17</v>
      </c>
      <c r="C3329" t="s">
        <v>55</v>
      </c>
      <c r="D3329" t="s">
        <v>81</v>
      </c>
      <c r="E3329">
        <v>8</v>
      </c>
      <c r="F3329">
        <v>11.49</v>
      </c>
      <c r="G3329">
        <v>30.28</v>
      </c>
      <c r="H3329" s="1">
        <v>44841</v>
      </c>
      <c r="I3329" s="20">
        <v>0</v>
      </c>
      <c r="J3329" s="47">
        <f>Table_Query_from_Mac10[[#This Row],[unit_price]]-(Table_Query_from_Mac10[[#This Row],[unit_price]]*(Table_Query_from_Mac10[[#This Row],[discount_pct]]/100))</f>
        <v>30.28</v>
      </c>
      <c r="K3329" s="47">
        <f>Table_Query_from_Mac10[[#This Row],[unit_cost]]</f>
        <v>11.49</v>
      </c>
      <c r="L3329" s="47">
        <f>Table_Query_from_Mac10[[#This Row],[Live-cost]]*(1+Table_Query_from_Mac10[[#This Row],[CogsIncreasebyTYPE]])</f>
        <v>11.49</v>
      </c>
      <c r="M3329" s="47">
        <f>Table_Query_from_Mac10[[#This Row],[Live-cost]]*Table_Query_from_Mac10[[#This Row],[qty_to_ship]]</f>
        <v>91.92</v>
      </c>
      <c r="N3329" s="47">
        <f>IF(Table_Query_from_Mac10[[#This Row],[item_no]]="KDA",-Table_Query_from_Mac10[[#This Row],[unit_price]],Table_Query_from_Mac10[[#This Row],[Net Unit]]*Table_Query_from_Mac10[[#This Row],[qty_to_ship]])</f>
        <v>242.24</v>
      </c>
      <c r="O3329" s="47">
        <f>SUMIFS(Summary!C:C,Summary!H:H,Table_Query_from_Mac10[[#This Row],[Juiceoc]])</f>
        <v>0</v>
      </c>
      <c r="P3329" s="47">
        <f>SUMIFS(Summary!D:D,Summary!H:H,Table_Query_from_Mac10[[#This Row],[Juiceoc]])</f>
        <v>0</v>
      </c>
      <c r="Q3329" s="47">
        <f>SUMIFS(Summary!E:E,Summary!H:H,Table_Query_from_Mac10[[#This Row],[Juiceoc]])</f>
        <v>0</v>
      </c>
      <c r="R3329" s="47">
        <f>Table_Query_from_Mac10[[#This Row],[Net Unit]]*(1+Table_Query_from_Mac10[[#This Row],[PriceIncreasebyType]])</f>
        <v>30.28</v>
      </c>
      <c r="S3329" s="47">
        <f>Table_Query_from_Mac10[[#This Row],[UnitPriceFuture]]*Table_Query_from_Mac10[[#This Row],[qtytoShipFuture]]</f>
        <v>242.24</v>
      </c>
      <c r="T3329" s="47">
        <f>ROUND(Table_Query_from_Mac10[[#This Row],[qty_to_ship]]*(1+Table_Query_from_Mac10[[#This Row],[VolumeIncreasebyType]]),0)</f>
        <v>8</v>
      </c>
      <c r="U3329" s="47">
        <f>Table_Query_from_Mac10[[#This Row],[qtytoShipFuture]]*Table_Query_from_Mac10[[#This Row],[Future-cost]]</f>
        <v>91.92</v>
      </c>
      <c r="V3329" s="47">
        <f>Table_Query_from_Mac10[[#This Row],[qtytoShipFuture]]-Table_Query_from_Mac10[[#This Row],[qty_to_ship]]</f>
        <v>0</v>
      </c>
      <c r="W3329" s="47">
        <f>Table_Query_from_Mac10[[#This Row],[UnitPriceFuture]]</f>
        <v>30.28</v>
      </c>
      <c r="X3329" s="47">
        <f>Table_Query_from_Mac10[[#This Row],[Unit Increase]]*Table_Query_from_Mac10[[#This Row],[UnitPriceFuture]]</f>
        <v>0</v>
      </c>
      <c r="Y3329" s="47">
        <f>Table_Query_from_Mac10[[#This Row],[Unit Increase]]*Table_Query_from_Mac10[[#This Row],[Future-cost]]</f>
        <v>0</v>
      </c>
      <c r="Z3329" s="47">
        <f>-(Table_Query_from_Mac10[[#This Row],[Incremental Sales]]+((Table_Query_from_Mac10[[#This Row],[Incremental Sales]]*-(SUM(Summary!$S$8:$S$9)))))*Summary!$S$18</f>
        <v>0</v>
      </c>
      <c r="AA3329" s="47">
        <f>IFERROR(Table_Query_from_Mac10[[#This Row],[Incremental Cost]]/Table_Query_from_Mac10[[#This Row],[Incremental Sales]],0)</f>
        <v>0</v>
      </c>
      <c r="AB3329" s="47">
        <f>IFERROR(Table_Query_from_Mac10[[#This Row],[TotalCostFuture]]/Table_Query_from_Mac10[[#This Row],[totalsalesFuture]],0)</f>
        <v>0.3794583883751651</v>
      </c>
      <c r="AN3329" s="31">
        <v>30</v>
      </c>
      <c r="AO3329">
        <f t="shared" si="102"/>
        <v>8</v>
      </c>
      <c r="AQ3329" s="31">
        <v>86.5</v>
      </c>
      <c r="AR3329">
        <f t="shared" si="103"/>
        <v>30.28</v>
      </c>
    </row>
    <row r="3330" spans="1:44" x14ac:dyDescent="0.25">
      <c r="A3330">
        <v>90338</v>
      </c>
      <c r="B3330">
        <v>18</v>
      </c>
      <c r="C3330" t="s">
        <v>55</v>
      </c>
      <c r="D3330" t="s">
        <v>81</v>
      </c>
      <c r="E3330">
        <v>3</v>
      </c>
      <c r="F3330">
        <v>13.57</v>
      </c>
      <c r="G3330">
        <v>36.270000000000003</v>
      </c>
      <c r="H3330" s="1">
        <v>44841</v>
      </c>
      <c r="I3330" s="20">
        <v>0</v>
      </c>
      <c r="J3330" s="47">
        <f>Table_Query_from_Mac10[[#This Row],[unit_price]]-(Table_Query_from_Mac10[[#This Row],[unit_price]]*(Table_Query_from_Mac10[[#This Row],[discount_pct]]/100))</f>
        <v>36.270000000000003</v>
      </c>
      <c r="K3330" s="47">
        <f>Table_Query_from_Mac10[[#This Row],[unit_cost]]</f>
        <v>13.57</v>
      </c>
      <c r="L3330" s="47">
        <f>Table_Query_from_Mac10[[#This Row],[Live-cost]]*(1+Table_Query_from_Mac10[[#This Row],[CogsIncreasebyTYPE]])</f>
        <v>13.57</v>
      </c>
      <c r="M3330" s="47">
        <f>Table_Query_from_Mac10[[#This Row],[Live-cost]]*Table_Query_from_Mac10[[#This Row],[qty_to_ship]]</f>
        <v>40.71</v>
      </c>
      <c r="N3330" s="47">
        <f>IF(Table_Query_from_Mac10[[#This Row],[item_no]]="KDA",-Table_Query_from_Mac10[[#This Row],[unit_price]],Table_Query_from_Mac10[[#This Row],[Net Unit]]*Table_Query_from_Mac10[[#This Row],[qty_to_ship]])</f>
        <v>108.81</v>
      </c>
      <c r="O3330" s="47">
        <f>SUMIFS(Summary!C:C,Summary!H:H,Table_Query_from_Mac10[[#This Row],[Juiceoc]])</f>
        <v>0</v>
      </c>
      <c r="P3330" s="47">
        <f>SUMIFS(Summary!D:D,Summary!H:H,Table_Query_from_Mac10[[#This Row],[Juiceoc]])</f>
        <v>0</v>
      </c>
      <c r="Q3330" s="47">
        <f>SUMIFS(Summary!E:E,Summary!H:H,Table_Query_from_Mac10[[#This Row],[Juiceoc]])</f>
        <v>0</v>
      </c>
      <c r="R3330" s="47">
        <f>Table_Query_from_Mac10[[#This Row],[Net Unit]]*(1+Table_Query_from_Mac10[[#This Row],[PriceIncreasebyType]])</f>
        <v>36.270000000000003</v>
      </c>
      <c r="S3330" s="47">
        <f>Table_Query_from_Mac10[[#This Row],[UnitPriceFuture]]*Table_Query_from_Mac10[[#This Row],[qtytoShipFuture]]</f>
        <v>108.81</v>
      </c>
      <c r="T3330" s="47">
        <f>ROUND(Table_Query_from_Mac10[[#This Row],[qty_to_ship]]*(1+Table_Query_from_Mac10[[#This Row],[VolumeIncreasebyType]]),0)</f>
        <v>3</v>
      </c>
      <c r="U3330" s="47">
        <f>Table_Query_from_Mac10[[#This Row],[qtytoShipFuture]]*Table_Query_from_Mac10[[#This Row],[Future-cost]]</f>
        <v>40.71</v>
      </c>
      <c r="V3330" s="47">
        <f>Table_Query_from_Mac10[[#This Row],[qtytoShipFuture]]-Table_Query_from_Mac10[[#This Row],[qty_to_ship]]</f>
        <v>0</v>
      </c>
      <c r="W3330" s="47">
        <f>Table_Query_from_Mac10[[#This Row],[UnitPriceFuture]]</f>
        <v>36.270000000000003</v>
      </c>
      <c r="X3330" s="47">
        <f>Table_Query_from_Mac10[[#This Row],[Unit Increase]]*Table_Query_from_Mac10[[#This Row],[UnitPriceFuture]]</f>
        <v>0</v>
      </c>
      <c r="Y3330" s="47">
        <f>Table_Query_from_Mac10[[#This Row],[Unit Increase]]*Table_Query_from_Mac10[[#This Row],[Future-cost]]</f>
        <v>0</v>
      </c>
      <c r="Z3330" s="47">
        <f>-(Table_Query_from_Mac10[[#This Row],[Incremental Sales]]+((Table_Query_from_Mac10[[#This Row],[Incremental Sales]]*-(SUM(Summary!$S$8:$S$9)))))*Summary!$S$18</f>
        <v>0</v>
      </c>
      <c r="AA3330" s="47">
        <f>IFERROR(Table_Query_from_Mac10[[#This Row],[Incremental Cost]]/Table_Query_from_Mac10[[#This Row],[Incremental Sales]],0)</f>
        <v>0</v>
      </c>
      <c r="AB3330" s="47">
        <f>IFERROR(Table_Query_from_Mac10[[#This Row],[TotalCostFuture]]/Table_Query_from_Mac10[[#This Row],[totalsalesFuture]],0)</f>
        <v>0.37413840639647089</v>
      </c>
      <c r="AN3330" s="30">
        <v>12</v>
      </c>
      <c r="AO3330">
        <f t="shared" si="102"/>
        <v>3</v>
      </c>
      <c r="AQ3330" s="30">
        <v>103.64</v>
      </c>
      <c r="AR3330">
        <f t="shared" si="103"/>
        <v>36.270000000000003</v>
      </c>
    </row>
    <row r="3331" spans="1:44" x14ac:dyDescent="0.25">
      <c r="A3331">
        <v>90338</v>
      </c>
      <c r="B3331">
        <v>19</v>
      </c>
      <c r="C3331" t="s">
        <v>56</v>
      </c>
      <c r="D3331" t="s">
        <v>81</v>
      </c>
      <c r="E3331">
        <v>3</v>
      </c>
      <c r="F3331">
        <v>15.38</v>
      </c>
      <c r="G3331">
        <v>42.8</v>
      </c>
      <c r="H3331" s="1">
        <v>44841</v>
      </c>
      <c r="I3331" s="20">
        <v>0</v>
      </c>
      <c r="J3331" s="47">
        <f>Table_Query_from_Mac10[[#This Row],[unit_price]]-(Table_Query_from_Mac10[[#This Row],[unit_price]]*(Table_Query_from_Mac10[[#This Row],[discount_pct]]/100))</f>
        <v>42.8</v>
      </c>
      <c r="K3331" s="47">
        <f>Table_Query_from_Mac10[[#This Row],[unit_cost]]</f>
        <v>15.38</v>
      </c>
      <c r="L3331" s="47">
        <f>Table_Query_from_Mac10[[#This Row],[Live-cost]]*(1+Table_Query_from_Mac10[[#This Row],[CogsIncreasebyTYPE]])</f>
        <v>15.38</v>
      </c>
      <c r="M3331" s="47">
        <f>Table_Query_from_Mac10[[#This Row],[Live-cost]]*Table_Query_from_Mac10[[#This Row],[qty_to_ship]]</f>
        <v>46.14</v>
      </c>
      <c r="N3331" s="47">
        <f>IF(Table_Query_from_Mac10[[#This Row],[item_no]]="KDA",-Table_Query_from_Mac10[[#This Row],[unit_price]],Table_Query_from_Mac10[[#This Row],[Net Unit]]*Table_Query_from_Mac10[[#This Row],[qty_to_ship]])</f>
        <v>128.39999999999998</v>
      </c>
      <c r="O3331" s="47">
        <f>SUMIFS(Summary!C:C,Summary!H:H,Table_Query_from_Mac10[[#This Row],[Juiceoc]])</f>
        <v>0</v>
      </c>
      <c r="P3331" s="47">
        <f>SUMIFS(Summary!D:D,Summary!H:H,Table_Query_from_Mac10[[#This Row],[Juiceoc]])</f>
        <v>0</v>
      </c>
      <c r="Q3331" s="47">
        <f>SUMIFS(Summary!E:E,Summary!H:H,Table_Query_from_Mac10[[#This Row],[Juiceoc]])</f>
        <v>0</v>
      </c>
      <c r="R3331" s="47">
        <f>Table_Query_from_Mac10[[#This Row],[Net Unit]]*(1+Table_Query_from_Mac10[[#This Row],[PriceIncreasebyType]])</f>
        <v>42.8</v>
      </c>
      <c r="S3331" s="47">
        <f>Table_Query_from_Mac10[[#This Row],[UnitPriceFuture]]*Table_Query_from_Mac10[[#This Row],[qtytoShipFuture]]</f>
        <v>128.39999999999998</v>
      </c>
      <c r="T3331" s="47">
        <f>ROUND(Table_Query_from_Mac10[[#This Row],[qty_to_ship]]*(1+Table_Query_from_Mac10[[#This Row],[VolumeIncreasebyType]]),0)</f>
        <v>3</v>
      </c>
      <c r="U3331" s="47">
        <f>Table_Query_from_Mac10[[#This Row],[qtytoShipFuture]]*Table_Query_from_Mac10[[#This Row],[Future-cost]]</f>
        <v>46.14</v>
      </c>
      <c r="V3331" s="47">
        <f>Table_Query_from_Mac10[[#This Row],[qtytoShipFuture]]-Table_Query_from_Mac10[[#This Row],[qty_to_ship]]</f>
        <v>0</v>
      </c>
      <c r="W3331" s="47">
        <f>Table_Query_from_Mac10[[#This Row],[UnitPriceFuture]]</f>
        <v>42.8</v>
      </c>
      <c r="X3331" s="47">
        <f>Table_Query_from_Mac10[[#This Row],[Unit Increase]]*Table_Query_from_Mac10[[#This Row],[UnitPriceFuture]]</f>
        <v>0</v>
      </c>
      <c r="Y3331" s="47">
        <f>Table_Query_from_Mac10[[#This Row],[Unit Increase]]*Table_Query_from_Mac10[[#This Row],[Future-cost]]</f>
        <v>0</v>
      </c>
      <c r="Z3331" s="47">
        <f>-(Table_Query_from_Mac10[[#This Row],[Incremental Sales]]+((Table_Query_from_Mac10[[#This Row],[Incremental Sales]]*-(SUM(Summary!$S$8:$S$9)))))*Summary!$S$18</f>
        <v>0</v>
      </c>
      <c r="AA3331" s="47">
        <f>IFERROR(Table_Query_from_Mac10[[#This Row],[Incremental Cost]]/Table_Query_from_Mac10[[#This Row],[Incremental Sales]],0)</f>
        <v>0</v>
      </c>
      <c r="AB3331" s="47">
        <f>IFERROR(Table_Query_from_Mac10[[#This Row],[TotalCostFuture]]/Table_Query_from_Mac10[[#This Row],[totalsalesFuture]],0)</f>
        <v>0.35934579439252345</v>
      </c>
      <c r="AN3331" s="31">
        <v>12</v>
      </c>
      <c r="AO3331">
        <f t="shared" ref="AO3331:AO3394" si="104">CEILING(AN3331/4,1)</f>
        <v>3</v>
      </c>
      <c r="AQ3331" s="31">
        <v>122.28</v>
      </c>
      <c r="AR3331">
        <f t="shared" ref="AR3331:AR3394" si="105">ROUND(AQ3331/5*1.75,2)</f>
        <v>42.8</v>
      </c>
    </row>
    <row r="3332" spans="1:44" x14ac:dyDescent="0.25">
      <c r="A3332">
        <v>90339</v>
      </c>
      <c r="B3332">
        <v>1</v>
      </c>
      <c r="C3332" t="s">
        <v>56</v>
      </c>
      <c r="D3332" t="s">
        <v>81</v>
      </c>
      <c r="E3332">
        <v>12</v>
      </c>
      <c r="F3332">
        <v>6.22</v>
      </c>
      <c r="G3332">
        <v>15.2</v>
      </c>
      <c r="H3332" s="1">
        <v>44846</v>
      </c>
      <c r="I3332" s="20">
        <v>0</v>
      </c>
      <c r="J3332" s="47">
        <f>Table_Query_from_Mac10[[#This Row],[unit_price]]-(Table_Query_from_Mac10[[#This Row],[unit_price]]*(Table_Query_from_Mac10[[#This Row],[discount_pct]]/100))</f>
        <v>15.2</v>
      </c>
      <c r="K3332" s="47">
        <f>Table_Query_from_Mac10[[#This Row],[unit_cost]]</f>
        <v>6.22</v>
      </c>
      <c r="L3332" s="47">
        <f>Table_Query_from_Mac10[[#This Row],[Live-cost]]*(1+Table_Query_from_Mac10[[#This Row],[CogsIncreasebyTYPE]])</f>
        <v>6.22</v>
      </c>
      <c r="M3332" s="47">
        <f>Table_Query_from_Mac10[[#This Row],[Live-cost]]*Table_Query_from_Mac10[[#This Row],[qty_to_ship]]</f>
        <v>74.64</v>
      </c>
      <c r="N3332" s="47">
        <f>IF(Table_Query_from_Mac10[[#This Row],[item_no]]="KDA",-Table_Query_from_Mac10[[#This Row],[unit_price]],Table_Query_from_Mac10[[#This Row],[Net Unit]]*Table_Query_from_Mac10[[#This Row],[qty_to_ship]])</f>
        <v>182.39999999999998</v>
      </c>
      <c r="O3332" s="47">
        <f>SUMIFS(Summary!C:C,Summary!H:H,Table_Query_from_Mac10[[#This Row],[Juiceoc]])</f>
        <v>0</v>
      </c>
      <c r="P3332" s="47">
        <f>SUMIFS(Summary!D:D,Summary!H:H,Table_Query_from_Mac10[[#This Row],[Juiceoc]])</f>
        <v>0</v>
      </c>
      <c r="Q3332" s="47">
        <f>SUMIFS(Summary!E:E,Summary!H:H,Table_Query_from_Mac10[[#This Row],[Juiceoc]])</f>
        <v>0</v>
      </c>
      <c r="R3332" s="47">
        <f>Table_Query_from_Mac10[[#This Row],[Net Unit]]*(1+Table_Query_from_Mac10[[#This Row],[PriceIncreasebyType]])</f>
        <v>15.2</v>
      </c>
      <c r="S3332" s="47">
        <f>Table_Query_from_Mac10[[#This Row],[UnitPriceFuture]]*Table_Query_from_Mac10[[#This Row],[qtytoShipFuture]]</f>
        <v>182.39999999999998</v>
      </c>
      <c r="T3332" s="47">
        <f>ROUND(Table_Query_from_Mac10[[#This Row],[qty_to_ship]]*(1+Table_Query_from_Mac10[[#This Row],[VolumeIncreasebyType]]),0)</f>
        <v>12</v>
      </c>
      <c r="U3332" s="47">
        <f>Table_Query_from_Mac10[[#This Row],[qtytoShipFuture]]*Table_Query_from_Mac10[[#This Row],[Future-cost]]</f>
        <v>74.64</v>
      </c>
      <c r="V3332" s="47">
        <f>Table_Query_from_Mac10[[#This Row],[qtytoShipFuture]]-Table_Query_from_Mac10[[#This Row],[qty_to_ship]]</f>
        <v>0</v>
      </c>
      <c r="W3332" s="47">
        <f>Table_Query_from_Mac10[[#This Row],[UnitPriceFuture]]</f>
        <v>15.2</v>
      </c>
      <c r="X3332" s="47">
        <f>Table_Query_from_Mac10[[#This Row],[Unit Increase]]*Table_Query_from_Mac10[[#This Row],[UnitPriceFuture]]</f>
        <v>0</v>
      </c>
      <c r="Y3332" s="47">
        <f>Table_Query_from_Mac10[[#This Row],[Unit Increase]]*Table_Query_from_Mac10[[#This Row],[Future-cost]]</f>
        <v>0</v>
      </c>
      <c r="Z3332" s="47">
        <f>-(Table_Query_from_Mac10[[#This Row],[Incremental Sales]]+((Table_Query_from_Mac10[[#This Row],[Incremental Sales]]*-(SUM(Summary!$S$8:$S$9)))))*Summary!$S$18</f>
        <v>0</v>
      </c>
      <c r="AA3332" s="47">
        <f>IFERROR(Table_Query_from_Mac10[[#This Row],[Incremental Cost]]/Table_Query_from_Mac10[[#This Row],[Incremental Sales]],0)</f>
        <v>0</v>
      </c>
      <c r="AB3332" s="47">
        <f>IFERROR(Table_Query_from_Mac10[[#This Row],[TotalCostFuture]]/Table_Query_from_Mac10[[#This Row],[totalsalesFuture]],0)</f>
        <v>0.40921052631578952</v>
      </c>
      <c r="AN3332" s="30">
        <v>48</v>
      </c>
      <c r="AO3332">
        <f t="shared" si="104"/>
        <v>12</v>
      </c>
      <c r="AQ3332" s="30">
        <v>43.44</v>
      </c>
      <c r="AR3332">
        <f t="shared" si="105"/>
        <v>15.2</v>
      </c>
    </row>
    <row r="3333" spans="1:44" x14ac:dyDescent="0.25">
      <c r="A3333">
        <v>90339</v>
      </c>
      <c r="B3333">
        <v>2</v>
      </c>
      <c r="C3333" t="s">
        <v>56</v>
      </c>
      <c r="D3333" t="s">
        <v>81</v>
      </c>
      <c r="E3333">
        <v>8</v>
      </c>
      <c r="F3333">
        <v>7.48</v>
      </c>
      <c r="G3333">
        <v>18.54</v>
      </c>
      <c r="H3333" s="1">
        <v>44846</v>
      </c>
      <c r="I3333" s="20">
        <v>0</v>
      </c>
      <c r="J3333" s="47">
        <f>Table_Query_from_Mac10[[#This Row],[unit_price]]-(Table_Query_from_Mac10[[#This Row],[unit_price]]*(Table_Query_from_Mac10[[#This Row],[discount_pct]]/100))</f>
        <v>18.54</v>
      </c>
      <c r="K3333" s="47">
        <f>Table_Query_from_Mac10[[#This Row],[unit_cost]]</f>
        <v>7.48</v>
      </c>
      <c r="L3333" s="47">
        <f>Table_Query_from_Mac10[[#This Row],[Live-cost]]*(1+Table_Query_from_Mac10[[#This Row],[CogsIncreasebyTYPE]])</f>
        <v>7.48</v>
      </c>
      <c r="M3333" s="47">
        <f>Table_Query_from_Mac10[[#This Row],[Live-cost]]*Table_Query_from_Mac10[[#This Row],[qty_to_ship]]</f>
        <v>59.84</v>
      </c>
      <c r="N3333" s="47">
        <f>IF(Table_Query_from_Mac10[[#This Row],[item_no]]="KDA",-Table_Query_from_Mac10[[#This Row],[unit_price]],Table_Query_from_Mac10[[#This Row],[Net Unit]]*Table_Query_from_Mac10[[#This Row],[qty_to_ship]])</f>
        <v>148.32</v>
      </c>
      <c r="O3333" s="47">
        <f>SUMIFS(Summary!C:C,Summary!H:H,Table_Query_from_Mac10[[#This Row],[Juiceoc]])</f>
        <v>0</v>
      </c>
      <c r="P3333" s="47">
        <f>SUMIFS(Summary!D:D,Summary!H:H,Table_Query_from_Mac10[[#This Row],[Juiceoc]])</f>
        <v>0</v>
      </c>
      <c r="Q3333" s="47">
        <f>SUMIFS(Summary!E:E,Summary!H:H,Table_Query_from_Mac10[[#This Row],[Juiceoc]])</f>
        <v>0</v>
      </c>
      <c r="R3333" s="47">
        <f>Table_Query_from_Mac10[[#This Row],[Net Unit]]*(1+Table_Query_from_Mac10[[#This Row],[PriceIncreasebyType]])</f>
        <v>18.54</v>
      </c>
      <c r="S3333" s="47">
        <f>Table_Query_from_Mac10[[#This Row],[UnitPriceFuture]]*Table_Query_from_Mac10[[#This Row],[qtytoShipFuture]]</f>
        <v>148.32</v>
      </c>
      <c r="T3333" s="47">
        <f>ROUND(Table_Query_from_Mac10[[#This Row],[qty_to_ship]]*(1+Table_Query_from_Mac10[[#This Row],[VolumeIncreasebyType]]),0)</f>
        <v>8</v>
      </c>
      <c r="U3333" s="47">
        <f>Table_Query_from_Mac10[[#This Row],[qtytoShipFuture]]*Table_Query_from_Mac10[[#This Row],[Future-cost]]</f>
        <v>59.84</v>
      </c>
      <c r="V3333" s="47">
        <f>Table_Query_from_Mac10[[#This Row],[qtytoShipFuture]]-Table_Query_from_Mac10[[#This Row],[qty_to_ship]]</f>
        <v>0</v>
      </c>
      <c r="W3333" s="47">
        <f>Table_Query_from_Mac10[[#This Row],[UnitPriceFuture]]</f>
        <v>18.54</v>
      </c>
      <c r="X3333" s="47">
        <f>Table_Query_from_Mac10[[#This Row],[Unit Increase]]*Table_Query_from_Mac10[[#This Row],[UnitPriceFuture]]</f>
        <v>0</v>
      </c>
      <c r="Y3333" s="47">
        <f>Table_Query_from_Mac10[[#This Row],[Unit Increase]]*Table_Query_from_Mac10[[#This Row],[Future-cost]]</f>
        <v>0</v>
      </c>
      <c r="Z3333" s="47">
        <f>-(Table_Query_from_Mac10[[#This Row],[Incremental Sales]]+((Table_Query_from_Mac10[[#This Row],[Incremental Sales]]*-(SUM(Summary!$S$8:$S$9)))))*Summary!$S$18</f>
        <v>0</v>
      </c>
      <c r="AA3333" s="47">
        <f>IFERROR(Table_Query_from_Mac10[[#This Row],[Incremental Cost]]/Table_Query_from_Mac10[[#This Row],[Incremental Sales]],0)</f>
        <v>0</v>
      </c>
      <c r="AB3333" s="47">
        <f>IFERROR(Table_Query_from_Mac10[[#This Row],[TotalCostFuture]]/Table_Query_from_Mac10[[#This Row],[totalsalesFuture]],0)</f>
        <v>0.40345199568500545</v>
      </c>
      <c r="AN3333" s="31">
        <v>31</v>
      </c>
      <c r="AO3333">
        <f t="shared" si="104"/>
        <v>8</v>
      </c>
      <c r="AQ3333" s="31">
        <v>52.98</v>
      </c>
      <c r="AR3333">
        <f t="shared" si="105"/>
        <v>18.54</v>
      </c>
    </row>
    <row r="3334" spans="1:44" x14ac:dyDescent="0.25">
      <c r="A3334">
        <v>90339</v>
      </c>
      <c r="B3334">
        <v>3</v>
      </c>
      <c r="C3334" t="s">
        <v>56</v>
      </c>
      <c r="D3334" t="s">
        <v>81</v>
      </c>
      <c r="E3334">
        <v>5</v>
      </c>
      <c r="F3334">
        <v>10.36</v>
      </c>
      <c r="G3334">
        <v>26.45</v>
      </c>
      <c r="H3334" s="1">
        <v>44846</v>
      </c>
      <c r="I3334" s="20">
        <v>0</v>
      </c>
      <c r="J3334" s="47">
        <f>Table_Query_from_Mac10[[#This Row],[unit_price]]-(Table_Query_from_Mac10[[#This Row],[unit_price]]*(Table_Query_from_Mac10[[#This Row],[discount_pct]]/100))</f>
        <v>26.45</v>
      </c>
      <c r="K3334" s="47">
        <f>Table_Query_from_Mac10[[#This Row],[unit_cost]]</f>
        <v>10.36</v>
      </c>
      <c r="L3334" s="47">
        <f>Table_Query_from_Mac10[[#This Row],[Live-cost]]*(1+Table_Query_from_Mac10[[#This Row],[CogsIncreasebyTYPE]])</f>
        <v>10.36</v>
      </c>
      <c r="M3334" s="47">
        <f>Table_Query_from_Mac10[[#This Row],[Live-cost]]*Table_Query_from_Mac10[[#This Row],[qty_to_ship]]</f>
        <v>51.8</v>
      </c>
      <c r="N3334" s="47">
        <f>IF(Table_Query_from_Mac10[[#This Row],[item_no]]="KDA",-Table_Query_from_Mac10[[#This Row],[unit_price]],Table_Query_from_Mac10[[#This Row],[Net Unit]]*Table_Query_from_Mac10[[#This Row],[qty_to_ship]])</f>
        <v>132.25</v>
      </c>
      <c r="O3334" s="47">
        <f>SUMIFS(Summary!C:C,Summary!H:H,Table_Query_from_Mac10[[#This Row],[Juiceoc]])</f>
        <v>0</v>
      </c>
      <c r="P3334" s="47">
        <f>SUMIFS(Summary!D:D,Summary!H:H,Table_Query_from_Mac10[[#This Row],[Juiceoc]])</f>
        <v>0</v>
      </c>
      <c r="Q3334" s="47">
        <f>SUMIFS(Summary!E:E,Summary!H:H,Table_Query_from_Mac10[[#This Row],[Juiceoc]])</f>
        <v>0</v>
      </c>
      <c r="R3334" s="47">
        <f>Table_Query_from_Mac10[[#This Row],[Net Unit]]*(1+Table_Query_from_Mac10[[#This Row],[PriceIncreasebyType]])</f>
        <v>26.45</v>
      </c>
      <c r="S3334" s="47">
        <f>Table_Query_from_Mac10[[#This Row],[UnitPriceFuture]]*Table_Query_from_Mac10[[#This Row],[qtytoShipFuture]]</f>
        <v>132.25</v>
      </c>
      <c r="T3334" s="47">
        <f>ROUND(Table_Query_from_Mac10[[#This Row],[qty_to_ship]]*(1+Table_Query_from_Mac10[[#This Row],[VolumeIncreasebyType]]),0)</f>
        <v>5</v>
      </c>
      <c r="U3334" s="47">
        <f>Table_Query_from_Mac10[[#This Row],[qtytoShipFuture]]*Table_Query_from_Mac10[[#This Row],[Future-cost]]</f>
        <v>51.8</v>
      </c>
      <c r="V3334" s="47">
        <f>Table_Query_from_Mac10[[#This Row],[qtytoShipFuture]]-Table_Query_from_Mac10[[#This Row],[qty_to_ship]]</f>
        <v>0</v>
      </c>
      <c r="W3334" s="47">
        <f>Table_Query_from_Mac10[[#This Row],[UnitPriceFuture]]</f>
        <v>26.45</v>
      </c>
      <c r="X3334" s="47">
        <f>Table_Query_from_Mac10[[#This Row],[Unit Increase]]*Table_Query_from_Mac10[[#This Row],[UnitPriceFuture]]</f>
        <v>0</v>
      </c>
      <c r="Y3334" s="47">
        <f>Table_Query_from_Mac10[[#This Row],[Unit Increase]]*Table_Query_from_Mac10[[#This Row],[Future-cost]]</f>
        <v>0</v>
      </c>
      <c r="Z3334" s="47">
        <f>-(Table_Query_from_Mac10[[#This Row],[Incremental Sales]]+((Table_Query_from_Mac10[[#This Row],[Incremental Sales]]*-(SUM(Summary!$S$8:$S$9)))))*Summary!$S$18</f>
        <v>0</v>
      </c>
      <c r="AA3334" s="47">
        <f>IFERROR(Table_Query_from_Mac10[[#This Row],[Incremental Cost]]/Table_Query_from_Mac10[[#This Row],[Incremental Sales]],0)</f>
        <v>0</v>
      </c>
      <c r="AB3334" s="47">
        <f>IFERROR(Table_Query_from_Mac10[[#This Row],[TotalCostFuture]]/Table_Query_from_Mac10[[#This Row],[totalsalesFuture]],0)</f>
        <v>0.39168241965973533</v>
      </c>
      <c r="AN3334" s="30">
        <v>20</v>
      </c>
      <c r="AO3334">
        <f t="shared" si="104"/>
        <v>5</v>
      </c>
      <c r="AQ3334" s="30">
        <v>75.569999999999993</v>
      </c>
      <c r="AR3334">
        <f t="shared" si="105"/>
        <v>26.45</v>
      </c>
    </row>
    <row r="3335" spans="1:44" x14ac:dyDescent="0.25">
      <c r="A3335">
        <v>90339</v>
      </c>
      <c r="B3335">
        <v>4</v>
      </c>
      <c r="C3335" t="s">
        <v>56</v>
      </c>
      <c r="D3335" t="s">
        <v>81</v>
      </c>
      <c r="E3335">
        <v>4</v>
      </c>
      <c r="F3335">
        <v>11.76</v>
      </c>
      <c r="G3335">
        <v>30.04</v>
      </c>
      <c r="H3335" s="1">
        <v>44846</v>
      </c>
      <c r="I3335" s="20">
        <v>0</v>
      </c>
      <c r="J3335" s="47">
        <f>Table_Query_from_Mac10[[#This Row],[unit_price]]-(Table_Query_from_Mac10[[#This Row],[unit_price]]*(Table_Query_from_Mac10[[#This Row],[discount_pct]]/100))</f>
        <v>30.04</v>
      </c>
      <c r="K3335" s="47">
        <f>Table_Query_from_Mac10[[#This Row],[unit_cost]]</f>
        <v>11.76</v>
      </c>
      <c r="L3335" s="47">
        <f>Table_Query_from_Mac10[[#This Row],[Live-cost]]*(1+Table_Query_from_Mac10[[#This Row],[CogsIncreasebyTYPE]])</f>
        <v>11.76</v>
      </c>
      <c r="M3335" s="47">
        <f>Table_Query_from_Mac10[[#This Row],[Live-cost]]*Table_Query_from_Mac10[[#This Row],[qty_to_ship]]</f>
        <v>47.04</v>
      </c>
      <c r="N3335" s="47">
        <f>IF(Table_Query_from_Mac10[[#This Row],[item_no]]="KDA",-Table_Query_from_Mac10[[#This Row],[unit_price]],Table_Query_from_Mac10[[#This Row],[Net Unit]]*Table_Query_from_Mac10[[#This Row],[qty_to_ship]])</f>
        <v>120.16</v>
      </c>
      <c r="O3335" s="47">
        <f>SUMIFS(Summary!C:C,Summary!H:H,Table_Query_from_Mac10[[#This Row],[Juiceoc]])</f>
        <v>0</v>
      </c>
      <c r="P3335" s="47">
        <f>SUMIFS(Summary!D:D,Summary!H:H,Table_Query_from_Mac10[[#This Row],[Juiceoc]])</f>
        <v>0</v>
      </c>
      <c r="Q3335" s="47">
        <f>SUMIFS(Summary!E:E,Summary!H:H,Table_Query_from_Mac10[[#This Row],[Juiceoc]])</f>
        <v>0</v>
      </c>
      <c r="R3335" s="47">
        <f>Table_Query_from_Mac10[[#This Row],[Net Unit]]*(1+Table_Query_from_Mac10[[#This Row],[PriceIncreasebyType]])</f>
        <v>30.04</v>
      </c>
      <c r="S3335" s="47">
        <f>Table_Query_from_Mac10[[#This Row],[UnitPriceFuture]]*Table_Query_from_Mac10[[#This Row],[qtytoShipFuture]]</f>
        <v>120.16</v>
      </c>
      <c r="T3335" s="47">
        <f>ROUND(Table_Query_from_Mac10[[#This Row],[qty_to_ship]]*(1+Table_Query_from_Mac10[[#This Row],[VolumeIncreasebyType]]),0)</f>
        <v>4</v>
      </c>
      <c r="U3335" s="47">
        <f>Table_Query_from_Mac10[[#This Row],[qtytoShipFuture]]*Table_Query_from_Mac10[[#This Row],[Future-cost]]</f>
        <v>47.04</v>
      </c>
      <c r="V3335" s="47">
        <f>Table_Query_from_Mac10[[#This Row],[qtytoShipFuture]]-Table_Query_from_Mac10[[#This Row],[qty_to_ship]]</f>
        <v>0</v>
      </c>
      <c r="W3335" s="47">
        <f>Table_Query_from_Mac10[[#This Row],[UnitPriceFuture]]</f>
        <v>30.04</v>
      </c>
      <c r="X3335" s="47">
        <f>Table_Query_from_Mac10[[#This Row],[Unit Increase]]*Table_Query_from_Mac10[[#This Row],[UnitPriceFuture]]</f>
        <v>0</v>
      </c>
      <c r="Y3335" s="47">
        <f>Table_Query_from_Mac10[[#This Row],[Unit Increase]]*Table_Query_from_Mac10[[#This Row],[Future-cost]]</f>
        <v>0</v>
      </c>
      <c r="Z3335" s="47">
        <f>-(Table_Query_from_Mac10[[#This Row],[Incremental Sales]]+((Table_Query_from_Mac10[[#This Row],[Incremental Sales]]*-(SUM(Summary!$S$8:$S$9)))))*Summary!$S$18</f>
        <v>0</v>
      </c>
      <c r="AA3335" s="47">
        <f>IFERROR(Table_Query_from_Mac10[[#This Row],[Incremental Cost]]/Table_Query_from_Mac10[[#This Row],[Incremental Sales]],0)</f>
        <v>0</v>
      </c>
      <c r="AB3335" s="47">
        <f>IFERROR(Table_Query_from_Mac10[[#This Row],[TotalCostFuture]]/Table_Query_from_Mac10[[#This Row],[totalsalesFuture]],0)</f>
        <v>0.39147802929427433</v>
      </c>
      <c r="AN3335" s="31">
        <v>16</v>
      </c>
      <c r="AO3335">
        <f t="shared" si="104"/>
        <v>4</v>
      </c>
      <c r="AQ3335" s="31">
        <v>85.84</v>
      </c>
      <c r="AR3335">
        <f t="shared" si="105"/>
        <v>30.04</v>
      </c>
    </row>
    <row r="3336" spans="1:44" x14ac:dyDescent="0.25">
      <c r="A3336">
        <v>90339</v>
      </c>
      <c r="B3336">
        <v>5</v>
      </c>
      <c r="C3336" t="s">
        <v>55</v>
      </c>
      <c r="D3336" t="s">
        <v>81</v>
      </c>
      <c r="E3336">
        <v>12</v>
      </c>
      <c r="F3336">
        <v>3.35</v>
      </c>
      <c r="G3336">
        <v>8.35</v>
      </c>
      <c r="H3336" s="1">
        <v>44846</v>
      </c>
      <c r="I3336" s="20">
        <v>0</v>
      </c>
      <c r="J3336" s="47">
        <f>Table_Query_from_Mac10[[#This Row],[unit_price]]-(Table_Query_from_Mac10[[#This Row],[unit_price]]*(Table_Query_from_Mac10[[#This Row],[discount_pct]]/100))</f>
        <v>8.35</v>
      </c>
      <c r="K3336" s="47">
        <f>Table_Query_from_Mac10[[#This Row],[unit_cost]]</f>
        <v>3.35</v>
      </c>
      <c r="L3336" s="47">
        <f>Table_Query_from_Mac10[[#This Row],[Live-cost]]*(1+Table_Query_from_Mac10[[#This Row],[CogsIncreasebyTYPE]])</f>
        <v>3.35</v>
      </c>
      <c r="M3336" s="47">
        <f>Table_Query_from_Mac10[[#This Row],[Live-cost]]*Table_Query_from_Mac10[[#This Row],[qty_to_ship]]</f>
        <v>40.200000000000003</v>
      </c>
      <c r="N3336" s="47">
        <f>IF(Table_Query_from_Mac10[[#This Row],[item_no]]="KDA",-Table_Query_from_Mac10[[#This Row],[unit_price]],Table_Query_from_Mac10[[#This Row],[Net Unit]]*Table_Query_from_Mac10[[#This Row],[qty_to_ship]])</f>
        <v>100.19999999999999</v>
      </c>
      <c r="O3336" s="47">
        <f>SUMIFS(Summary!C:C,Summary!H:H,Table_Query_from_Mac10[[#This Row],[Juiceoc]])</f>
        <v>0</v>
      </c>
      <c r="P3336" s="47">
        <f>SUMIFS(Summary!D:D,Summary!H:H,Table_Query_from_Mac10[[#This Row],[Juiceoc]])</f>
        <v>0</v>
      </c>
      <c r="Q3336" s="47">
        <f>SUMIFS(Summary!E:E,Summary!H:H,Table_Query_from_Mac10[[#This Row],[Juiceoc]])</f>
        <v>0</v>
      </c>
      <c r="R3336" s="47">
        <f>Table_Query_from_Mac10[[#This Row],[Net Unit]]*(1+Table_Query_from_Mac10[[#This Row],[PriceIncreasebyType]])</f>
        <v>8.35</v>
      </c>
      <c r="S3336" s="47">
        <f>Table_Query_from_Mac10[[#This Row],[UnitPriceFuture]]*Table_Query_from_Mac10[[#This Row],[qtytoShipFuture]]</f>
        <v>100.19999999999999</v>
      </c>
      <c r="T3336" s="47">
        <f>ROUND(Table_Query_from_Mac10[[#This Row],[qty_to_ship]]*(1+Table_Query_from_Mac10[[#This Row],[VolumeIncreasebyType]]),0)</f>
        <v>12</v>
      </c>
      <c r="U3336" s="47">
        <f>Table_Query_from_Mac10[[#This Row],[qtytoShipFuture]]*Table_Query_from_Mac10[[#This Row],[Future-cost]]</f>
        <v>40.200000000000003</v>
      </c>
      <c r="V3336" s="47">
        <f>Table_Query_from_Mac10[[#This Row],[qtytoShipFuture]]-Table_Query_from_Mac10[[#This Row],[qty_to_ship]]</f>
        <v>0</v>
      </c>
      <c r="W3336" s="47">
        <f>Table_Query_from_Mac10[[#This Row],[UnitPriceFuture]]</f>
        <v>8.35</v>
      </c>
      <c r="X3336" s="47">
        <f>Table_Query_from_Mac10[[#This Row],[Unit Increase]]*Table_Query_from_Mac10[[#This Row],[UnitPriceFuture]]</f>
        <v>0</v>
      </c>
      <c r="Y3336" s="47">
        <f>Table_Query_from_Mac10[[#This Row],[Unit Increase]]*Table_Query_from_Mac10[[#This Row],[Future-cost]]</f>
        <v>0</v>
      </c>
      <c r="Z3336" s="47">
        <f>-(Table_Query_from_Mac10[[#This Row],[Incremental Sales]]+((Table_Query_from_Mac10[[#This Row],[Incremental Sales]]*-(SUM(Summary!$S$8:$S$9)))))*Summary!$S$18</f>
        <v>0</v>
      </c>
      <c r="AA3336" s="47">
        <f>IFERROR(Table_Query_from_Mac10[[#This Row],[Incremental Cost]]/Table_Query_from_Mac10[[#This Row],[Incremental Sales]],0)</f>
        <v>0</v>
      </c>
      <c r="AB3336" s="47">
        <f>IFERROR(Table_Query_from_Mac10[[#This Row],[TotalCostFuture]]/Table_Query_from_Mac10[[#This Row],[totalsalesFuture]],0)</f>
        <v>0.40119760479041922</v>
      </c>
      <c r="AN3336" s="30">
        <v>48</v>
      </c>
      <c r="AO3336">
        <f t="shared" si="104"/>
        <v>12</v>
      </c>
      <c r="AQ3336" s="30">
        <v>23.87</v>
      </c>
      <c r="AR3336">
        <f t="shared" si="105"/>
        <v>8.35</v>
      </c>
    </row>
    <row r="3337" spans="1:44" x14ac:dyDescent="0.25">
      <c r="A3337">
        <v>90339</v>
      </c>
      <c r="B3337">
        <v>6</v>
      </c>
      <c r="C3337" t="s">
        <v>55</v>
      </c>
      <c r="D3337" t="s">
        <v>81</v>
      </c>
      <c r="E3337">
        <v>18</v>
      </c>
      <c r="F3337">
        <v>1.23</v>
      </c>
      <c r="G3337">
        <v>3.8</v>
      </c>
      <c r="H3337" s="1">
        <v>44846</v>
      </c>
      <c r="I3337" s="20">
        <v>0</v>
      </c>
      <c r="J3337" s="47">
        <f>Table_Query_from_Mac10[[#This Row],[unit_price]]-(Table_Query_from_Mac10[[#This Row],[unit_price]]*(Table_Query_from_Mac10[[#This Row],[discount_pct]]/100))</f>
        <v>3.8</v>
      </c>
      <c r="K3337" s="47">
        <f>Table_Query_from_Mac10[[#This Row],[unit_cost]]</f>
        <v>1.23</v>
      </c>
      <c r="L3337" s="47">
        <f>Table_Query_from_Mac10[[#This Row],[Live-cost]]*(1+Table_Query_from_Mac10[[#This Row],[CogsIncreasebyTYPE]])</f>
        <v>1.23</v>
      </c>
      <c r="M3337" s="47">
        <f>Table_Query_from_Mac10[[#This Row],[Live-cost]]*Table_Query_from_Mac10[[#This Row],[qty_to_ship]]</f>
        <v>22.14</v>
      </c>
      <c r="N3337" s="47">
        <f>IF(Table_Query_from_Mac10[[#This Row],[item_no]]="KDA",-Table_Query_from_Mac10[[#This Row],[unit_price]],Table_Query_from_Mac10[[#This Row],[Net Unit]]*Table_Query_from_Mac10[[#This Row],[qty_to_ship]])</f>
        <v>68.399999999999991</v>
      </c>
      <c r="O3337" s="47">
        <f>SUMIFS(Summary!C:C,Summary!H:H,Table_Query_from_Mac10[[#This Row],[Juiceoc]])</f>
        <v>0</v>
      </c>
      <c r="P3337" s="47">
        <f>SUMIFS(Summary!D:D,Summary!H:H,Table_Query_from_Mac10[[#This Row],[Juiceoc]])</f>
        <v>0</v>
      </c>
      <c r="Q3337" s="47">
        <f>SUMIFS(Summary!E:E,Summary!H:H,Table_Query_from_Mac10[[#This Row],[Juiceoc]])</f>
        <v>0</v>
      </c>
      <c r="R3337" s="47">
        <f>Table_Query_from_Mac10[[#This Row],[Net Unit]]*(1+Table_Query_from_Mac10[[#This Row],[PriceIncreasebyType]])</f>
        <v>3.8</v>
      </c>
      <c r="S3337" s="47">
        <f>Table_Query_from_Mac10[[#This Row],[UnitPriceFuture]]*Table_Query_from_Mac10[[#This Row],[qtytoShipFuture]]</f>
        <v>68.399999999999991</v>
      </c>
      <c r="T3337" s="47">
        <f>ROUND(Table_Query_from_Mac10[[#This Row],[qty_to_ship]]*(1+Table_Query_from_Mac10[[#This Row],[VolumeIncreasebyType]]),0)</f>
        <v>18</v>
      </c>
      <c r="U3337" s="47">
        <f>Table_Query_from_Mac10[[#This Row],[qtytoShipFuture]]*Table_Query_from_Mac10[[#This Row],[Future-cost]]</f>
        <v>22.14</v>
      </c>
      <c r="V3337" s="47">
        <f>Table_Query_from_Mac10[[#This Row],[qtytoShipFuture]]-Table_Query_from_Mac10[[#This Row],[qty_to_ship]]</f>
        <v>0</v>
      </c>
      <c r="W3337" s="47">
        <f>Table_Query_from_Mac10[[#This Row],[UnitPriceFuture]]</f>
        <v>3.8</v>
      </c>
      <c r="X3337" s="47">
        <f>Table_Query_from_Mac10[[#This Row],[Unit Increase]]*Table_Query_from_Mac10[[#This Row],[UnitPriceFuture]]</f>
        <v>0</v>
      </c>
      <c r="Y3337" s="47">
        <f>Table_Query_from_Mac10[[#This Row],[Unit Increase]]*Table_Query_from_Mac10[[#This Row],[Future-cost]]</f>
        <v>0</v>
      </c>
      <c r="Z3337" s="47">
        <f>-(Table_Query_from_Mac10[[#This Row],[Incremental Sales]]+((Table_Query_from_Mac10[[#This Row],[Incremental Sales]]*-(SUM(Summary!$S$8:$S$9)))))*Summary!$S$18</f>
        <v>0</v>
      </c>
      <c r="AA3337" s="47">
        <f>IFERROR(Table_Query_from_Mac10[[#This Row],[Incremental Cost]]/Table_Query_from_Mac10[[#This Row],[Incremental Sales]],0)</f>
        <v>0</v>
      </c>
      <c r="AB3337" s="47">
        <f>IFERROR(Table_Query_from_Mac10[[#This Row],[TotalCostFuture]]/Table_Query_from_Mac10[[#This Row],[totalsalesFuture]],0)</f>
        <v>0.32368421052631585</v>
      </c>
      <c r="AN3337" s="31">
        <v>72</v>
      </c>
      <c r="AO3337">
        <f t="shared" si="104"/>
        <v>18</v>
      </c>
      <c r="AQ3337" s="31">
        <v>10.86</v>
      </c>
      <c r="AR3337">
        <f t="shared" si="105"/>
        <v>3.8</v>
      </c>
    </row>
    <row r="3338" spans="1:44" x14ac:dyDescent="0.25">
      <c r="A3338">
        <v>90339</v>
      </c>
      <c r="B3338">
        <v>7</v>
      </c>
      <c r="C3338" t="s">
        <v>55</v>
      </c>
      <c r="D3338" t="s">
        <v>81</v>
      </c>
      <c r="E3338">
        <v>24</v>
      </c>
      <c r="F3338">
        <v>3.33</v>
      </c>
      <c r="G3338">
        <v>7.75</v>
      </c>
      <c r="H3338" s="1">
        <v>44846</v>
      </c>
      <c r="I3338" s="20">
        <v>0</v>
      </c>
      <c r="J3338" s="47">
        <f>Table_Query_from_Mac10[[#This Row],[unit_price]]-(Table_Query_from_Mac10[[#This Row],[unit_price]]*(Table_Query_from_Mac10[[#This Row],[discount_pct]]/100))</f>
        <v>7.75</v>
      </c>
      <c r="K3338" s="47">
        <f>Table_Query_from_Mac10[[#This Row],[unit_cost]]</f>
        <v>3.33</v>
      </c>
      <c r="L3338" s="47">
        <f>Table_Query_from_Mac10[[#This Row],[Live-cost]]*(1+Table_Query_from_Mac10[[#This Row],[CogsIncreasebyTYPE]])</f>
        <v>3.33</v>
      </c>
      <c r="M3338" s="47">
        <f>Table_Query_from_Mac10[[#This Row],[Live-cost]]*Table_Query_from_Mac10[[#This Row],[qty_to_ship]]</f>
        <v>79.92</v>
      </c>
      <c r="N3338" s="47">
        <f>IF(Table_Query_from_Mac10[[#This Row],[item_no]]="KDA",-Table_Query_from_Mac10[[#This Row],[unit_price]],Table_Query_from_Mac10[[#This Row],[Net Unit]]*Table_Query_from_Mac10[[#This Row],[qty_to_ship]])</f>
        <v>186</v>
      </c>
      <c r="O3338" s="47">
        <f>SUMIFS(Summary!C:C,Summary!H:H,Table_Query_from_Mac10[[#This Row],[Juiceoc]])</f>
        <v>0</v>
      </c>
      <c r="P3338" s="47">
        <f>SUMIFS(Summary!D:D,Summary!H:H,Table_Query_from_Mac10[[#This Row],[Juiceoc]])</f>
        <v>0</v>
      </c>
      <c r="Q3338" s="47">
        <f>SUMIFS(Summary!E:E,Summary!H:H,Table_Query_from_Mac10[[#This Row],[Juiceoc]])</f>
        <v>0</v>
      </c>
      <c r="R3338" s="47">
        <f>Table_Query_from_Mac10[[#This Row],[Net Unit]]*(1+Table_Query_from_Mac10[[#This Row],[PriceIncreasebyType]])</f>
        <v>7.75</v>
      </c>
      <c r="S3338" s="47">
        <f>Table_Query_from_Mac10[[#This Row],[UnitPriceFuture]]*Table_Query_from_Mac10[[#This Row],[qtytoShipFuture]]</f>
        <v>186</v>
      </c>
      <c r="T3338" s="47">
        <f>ROUND(Table_Query_from_Mac10[[#This Row],[qty_to_ship]]*(1+Table_Query_from_Mac10[[#This Row],[VolumeIncreasebyType]]),0)</f>
        <v>24</v>
      </c>
      <c r="U3338" s="47">
        <f>Table_Query_from_Mac10[[#This Row],[qtytoShipFuture]]*Table_Query_from_Mac10[[#This Row],[Future-cost]]</f>
        <v>79.92</v>
      </c>
      <c r="V3338" s="47">
        <f>Table_Query_from_Mac10[[#This Row],[qtytoShipFuture]]-Table_Query_from_Mac10[[#This Row],[qty_to_ship]]</f>
        <v>0</v>
      </c>
      <c r="W3338" s="47">
        <f>Table_Query_from_Mac10[[#This Row],[UnitPriceFuture]]</f>
        <v>7.75</v>
      </c>
      <c r="X3338" s="47">
        <f>Table_Query_from_Mac10[[#This Row],[Unit Increase]]*Table_Query_from_Mac10[[#This Row],[UnitPriceFuture]]</f>
        <v>0</v>
      </c>
      <c r="Y3338" s="47">
        <f>Table_Query_from_Mac10[[#This Row],[Unit Increase]]*Table_Query_from_Mac10[[#This Row],[Future-cost]]</f>
        <v>0</v>
      </c>
      <c r="Z3338" s="47">
        <f>-(Table_Query_from_Mac10[[#This Row],[Incremental Sales]]+((Table_Query_from_Mac10[[#This Row],[Incremental Sales]]*-(SUM(Summary!$S$8:$S$9)))))*Summary!$S$18</f>
        <v>0</v>
      </c>
      <c r="AA3338" s="47">
        <f>IFERROR(Table_Query_from_Mac10[[#This Row],[Incremental Cost]]/Table_Query_from_Mac10[[#This Row],[Incremental Sales]],0)</f>
        <v>0</v>
      </c>
      <c r="AB3338" s="47">
        <f>IFERROR(Table_Query_from_Mac10[[#This Row],[TotalCostFuture]]/Table_Query_from_Mac10[[#This Row],[totalsalesFuture]],0)</f>
        <v>0.42967741935483872</v>
      </c>
      <c r="AN3338" s="30">
        <v>96</v>
      </c>
      <c r="AO3338">
        <f t="shared" si="104"/>
        <v>24</v>
      </c>
      <c r="AQ3338" s="30">
        <v>22.13</v>
      </c>
      <c r="AR3338">
        <f t="shared" si="105"/>
        <v>7.75</v>
      </c>
    </row>
    <row r="3339" spans="1:44" x14ac:dyDescent="0.25">
      <c r="A3339">
        <v>90339</v>
      </c>
      <c r="B3339">
        <v>8</v>
      </c>
      <c r="C3339" t="s">
        <v>55</v>
      </c>
      <c r="D3339" t="s">
        <v>81</v>
      </c>
      <c r="E3339">
        <v>36</v>
      </c>
      <c r="F3339">
        <v>0.64</v>
      </c>
      <c r="G3339">
        <v>1.75</v>
      </c>
      <c r="H3339" s="1">
        <v>44846</v>
      </c>
      <c r="I3339" s="20">
        <v>0</v>
      </c>
      <c r="J3339" s="47">
        <f>Table_Query_from_Mac10[[#This Row],[unit_price]]-(Table_Query_from_Mac10[[#This Row],[unit_price]]*(Table_Query_from_Mac10[[#This Row],[discount_pct]]/100))</f>
        <v>1.75</v>
      </c>
      <c r="K3339" s="47">
        <f>Table_Query_from_Mac10[[#This Row],[unit_cost]]</f>
        <v>0.64</v>
      </c>
      <c r="L3339" s="47">
        <f>Table_Query_from_Mac10[[#This Row],[Live-cost]]*(1+Table_Query_from_Mac10[[#This Row],[CogsIncreasebyTYPE]])</f>
        <v>0.64</v>
      </c>
      <c r="M3339" s="47">
        <f>Table_Query_from_Mac10[[#This Row],[Live-cost]]*Table_Query_from_Mac10[[#This Row],[qty_to_ship]]</f>
        <v>23.04</v>
      </c>
      <c r="N3339" s="47">
        <f>IF(Table_Query_from_Mac10[[#This Row],[item_no]]="KDA",-Table_Query_from_Mac10[[#This Row],[unit_price]],Table_Query_from_Mac10[[#This Row],[Net Unit]]*Table_Query_from_Mac10[[#This Row],[qty_to_ship]])</f>
        <v>63</v>
      </c>
      <c r="O3339" s="47">
        <f>SUMIFS(Summary!C:C,Summary!H:H,Table_Query_from_Mac10[[#This Row],[Juiceoc]])</f>
        <v>0</v>
      </c>
      <c r="P3339" s="47">
        <f>SUMIFS(Summary!D:D,Summary!H:H,Table_Query_from_Mac10[[#This Row],[Juiceoc]])</f>
        <v>0</v>
      </c>
      <c r="Q3339" s="47">
        <f>SUMIFS(Summary!E:E,Summary!H:H,Table_Query_from_Mac10[[#This Row],[Juiceoc]])</f>
        <v>0</v>
      </c>
      <c r="R3339" s="47">
        <f>Table_Query_from_Mac10[[#This Row],[Net Unit]]*(1+Table_Query_from_Mac10[[#This Row],[PriceIncreasebyType]])</f>
        <v>1.75</v>
      </c>
      <c r="S3339" s="47">
        <f>Table_Query_from_Mac10[[#This Row],[UnitPriceFuture]]*Table_Query_from_Mac10[[#This Row],[qtytoShipFuture]]</f>
        <v>63</v>
      </c>
      <c r="T3339" s="47">
        <f>ROUND(Table_Query_from_Mac10[[#This Row],[qty_to_ship]]*(1+Table_Query_from_Mac10[[#This Row],[VolumeIncreasebyType]]),0)</f>
        <v>36</v>
      </c>
      <c r="U3339" s="47">
        <f>Table_Query_from_Mac10[[#This Row],[qtytoShipFuture]]*Table_Query_from_Mac10[[#This Row],[Future-cost]]</f>
        <v>23.04</v>
      </c>
      <c r="V3339" s="47">
        <f>Table_Query_from_Mac10[[#This Row],[qtytoShipFuture]]-Table_Query_from_Mac10[[#This Row],[qty_to_ship]]</f>
        <v>0</v>
      </c>
      <c r="W3339" s="47">
        <f>Table_Query_from_Mac10[[#This Row],[UnitPriceFuture]]</f>
        <v>1.75</v>
      </c>
      <c r="X3339" s="47">
        <f>Table_Query_from_Mac10[[#This Row],[Unit Increase]]*Table_Query_from_Mac10[[#This Row],[UnitPriceFuture]]</f>
        <v>0</v>
      </c>
      <c r="Y3339" s="47">
        <f>Table_Query_from_Mac10[[#This Row],[Unit Increase]]*Table_Query_from_Mac10[[#This Row],[Future-cost]]</f>
        <v>0</v>
      </c>
      <c r="Z3339" s="47">
        <f>-(Table_Query_from_Mac10[[#This Row],[Incremental Sales]]+((Table_Query_from_Mac10[[#This Row],[Incremental Sales]]*-(SUM(Summary!$S$8:$S$9)))))*Summary!$S$18</f>
        <v>0</v>
      </c>
      <c r="AA3339" s="47">
        <f>IFERROR(Table_Query_from_Mac10[[#This Row],[Incremental Cost]]/Table_Query_from_Mac10[[#This Row],[Incremental Sales]],0)</f>
        <v>0</v>
      </c>
      <c r="AB3339" s="47">
        <f>IFERROR(Table_Query_from_Mac10[[#This Row],[TotalCostFuture]]/Table_Query_from_Mac10[[#This Row],[totalsalesFuture]],0)</f>
        <v>0.36571428571428571</v>
      </c>
      <c r="AN3339" s="31">
        <v>144</v>
      </c>
      <c r="AO3339">
        <f t="shared" si="104"/>
        <v>36</v>
      </c>
      <c r="AQ3339" s="31">
        <v>5.01</v>
      </c>
      <c r="AR3339">
        <f t="shared" si="105"/>
        <v>1.75</v>
      </c>
    </row>
    <row r="3340" spans="1:44" x14ac:dyDescent="0.25">
      <c r="A3340">
        <v>90339</v>
      </c>
      <c r="B3340">
        <v>9</v>
      </c>
      <c r="C3340" t="s">
        <v>56</v>
      </c>
      <c r="D3340" t="s">
        <v>81</v>
      </c>
      <c r="E3340">
        <v>12</v>
      </c>
      <c r="F3340">
        <v>3.83</v>
      </c>
      <c r="G3340">
        <v>9.58</v>
      </c>
      <c r="H3340" s="1">
        <v>44846</v>
      </c>
      <c r="I3340" s="20">
        <v>0</v>
      </c>
      <c r="J3340" s="47">
        <f>Table_Query_from_Mac10[[#This Row],[unit_price]]-(Table_Query_from_Mac10[[#This Row],[unit_price]]*(Table_Query_from_Mac10[[#This Row],[discount_pct]]/100))</f>
        <v>9.58</v>
      </c>
      <c r="K3340" s="47">
        <f>Table_Query_from_Mac10[[#This Row],[unit_cost]]</f>
        <v>3.83</v>
      </c>
      <c r="L3340" s="47">
        <f>Table_Query_from_Mac10[[#This Row],[Live-cost]]*(1+Table_Query_from_Mac10[[#This Row],[CogsIncreasebyTYPE]])</f>
        <v>3.83</v>
      </c>
      <c r="M3340" s="47">
        <f>Table_Query_from_Mac10[[#This Row],[Live-cost]]*Table_Query_from_Mac10[[#This Row],[qty_to_ship]]</f>
        <v>45.96</v>
      </c>
      <c r="N3340" s="47">
        <f>IF(Table_Query_from_Mac10[[#This Row],[item_no]]="KDA",-Table_Query_from_Mac10[[#This Row],[unit_price]],Table_Query_from_Mac10[[#This Row],[Net Unit]]*Table_Query_from_Mac10[[#This Row],[qty_to_ship]])</f>
        <v>114.96000000000001</v>
      </c>
      <c r="O3340" s="47">
        <f>SUMIFS(Summary!C:C,Summary!H:H,Table_Query_from_Mac10[[#This Row],[Juiceoc]])</f>
        <v>0</v>
      </c>
      <c r="P3340" s="47">
        <f>SUMIFS(Summary!D:D,Summary!H:H,Table_Query_from_Mac10[[#This Row],[Juiceoc]])</f>
        <v>0</v>
      </c>
      <c r="Q3340" s="47">
        <f>SUMIFS(Summary!E:E,Summary!H:H,Table_Query_from_Mac10[[#This Row],[Juiceoc]])</f>
        <v>0</v>
      </c>
      <c r="R3340" s="47">
        <f>Table_Query_from_Mac10[[#This Row],[Net Unit]]*(1+Table_Query_from_Mac10[[#This Row],[PriceIncreasebyType]])</f>
        <v>9.58</v>
      </c>
      <c r="S3340" s="47">
        <f>Table_Query_from_Mac10[[#This Row],[UnitPriceFuture]]*Table_Query_from_Mac10[[#This Row],[qtytoShipFuture]]</f>
        <v>114.96000000000001</v>
      </c>
      <c r="T3340" s="47">
        <f>ROUND(Table_Query_from_Mac10[[#This Row],[qty_to_ship]]*(1+Table_Query_from_Mac10[[#This Row],[VolumeIncreasebyType]]),0)</f>
        <v>12</v>
      </c>
      <c r="U3340" s="47">
        <f>Table_Query_from_Mac10[[#This Row],[qtytoShipFuture]]*Table_Query_from_Mac10[[#This Row],[Future-cost]]</f>
        <v>45.96</v>
      </c>
      <c r="V3340" s="47">
        <f>Table_Query_from_Mac10[[#This Row],[qtytoShipFuture]]-Table_Query_from_Mac10[[#This Row],[qty_to_ship]]</f>
        <v>0</v>
      </c>
      <c r="W3340" s="47">
        <f>Table_Query_from_Mac10[[#This Row],[UnitPriceFuture]]</f>
        <v>9.58</v>
      </c>
      <c r="X3340" s="47">
        <f>Table_Query_from_Mac10[[#This Row],[Unit Increase]]*Table_Query_from_Mac10[[#This Row],[UnitPriceFuture]]</f>
        <v>0</v>
      </c>
      <c r="Y3340" s="47">
        <f>Table_Query_from_Mac10[[#This Row],[Unit Increase]]*Table_Query_from_Mac10[[#This Row],[Future-cost]]</f>
        <v>0</v>
      </c>
      <c r="Z3340" s="47">
        <f>-(Table_Query_from_Mac10[[#This Row],[Incremental Sales]]+((Table_Query_from_Mac10[[#This Row],[Incremental Sales]]*-(SUM(Summary!$S$8:$S$9)))))*Summary!$S$18</f>
        <v>0</v>
      </c>
      <c r="AA3340" s="47">
        <f>IFERROR(Table_Query_from_Mac10[[#This Row],[Incremental Cost]]/Table_Query_from_Mac10[[#This Row],[Incremental Sales]],0)</f>
        <v>0</v>
      </c>
      <c r="AB3340" s="47">
        <f>IFERROR(Table_Query_from_Mac10[[#This Row],[TotalCostFuture]]/Table_Query_from_Mac10[[#This Row],[totalsalesFuture]],0)</f>
        <v>0.39979123173277659</v>
      </c>
      <c r="AN3340" s="30">
        <v>48</v>
      </c>
      <c r="AO3340">
        <f t="shared" si="104"/>
        <v>12</v>
      </c>
      <c r="AQ3340" s="30">
        <v>27.36</v>
      </c>
      <c r="AR3340">
        <f t="shared" si="105"/>
        <v>9.58</v>
      </c>
    </row>
    <row r="3341" spans="1:44" x14ac:dyDescent="0.25">
      <c r="A3341">
        <v>90339</v>
      </c>
      <c r="B3341">
        <v>10</v>
      </c>
      <c r="C3341" t="s">
        <v>55</v>
      </c>
      <c r="D3341" t="s">
        <v>81</v>
      </c>
      <c r="E3341">
        <v>5</v>
      </c>
      <c r="F3341">
        <v>1.49</v>
      </c>
      <c r="G3341">
        <v>5.37</v>
      </c>
      <c r="H3341" s="1">
        <v>44846</v>
      </c>
      <c r="I3341" s="20">
        <v>0</v>
      </c>
      <c r="J3341" s="47">
        <f>Table_Query_from_Mac10[[#This Row],[unit_price]]-(Table_Query_from_Mac10[[#This Row],[unit_price]]*(Table_Query_from_Mac10[[#This Row],[discount_pct]]/100))</f>
        <v>5.37</v>
      </c>
      <c r="K3341" s="47">
        <f>Table_Query_from_Mac10[[#This Row],[unit_cost]]</f>
        <v>1.49</v>
      </c>
      <c r="L3341" s="47">
        <f>Table_Query_from_Mac10[[#This Row],[Live-cost]]*(1+Table_Query_from_Mac10[[#This Row],[CogsIncreasebyTYPE]])</f>
        <v>1.49</v>
      </c>
      <c r="M3341" s="47">
        <f>Table_Query_from_Mac10[[#This Row],[Live-cost]]*Table_Query_from_Mac10[[#This Row],[qty_to_ship]]</f>
        <v>7.45</v>
      </c>
      <c r="N3341" s="47">
        <f>IF(Table_Query_from_Mac10[[#This Row],[item_no]]="KDA",-Table_Query_from_Mac10[[#This Row],[unit_price]],Table_Query_from_Mac10[[#This Row],[Net Unit]]*Table_Query_from_Mac10[[#This Row],[qty_to_ship]])</f>
        <v>26.85</v>
      </c>
      <c r="O3341" s="47">
        <f>SUMIFS(Summary!C:C,Summary!H:H,Table_Query_from_Mac10[[#This Row],[Juiceoc]])</f>
        <v>0</v>
      </c>
      <c r="P3341" s="47">
        <f>SUMIFS(Summary!D:D,Summary!H:H,Table_Query_from_Mac10[[#This Row],[Juiceoc]])</f>
        <v>0</v>
      </c>
      <c r="Q3341" s="47">
        <f>SUMIFS(Summary!E:E,Summary!H:H,Table_Query_from_Mac10[[#This Row],[Juiceoc]])</f>
        <v>0</v>
      </c>
      <c r="R3341" s="47">
        <f>Table_Query_from_Mac10[[#This Row],[Net Unit]]*(1+Table_Query_from_Mac10[[#This Row],[PriceIncreasebyType]])</f>
        <v>5.37</v>
      </c>
      <c r="S3341" s="47">
        <f>Table_Query_from_Mac10[[#This Row],[UnitPriceFuture]]*Table_Query_from_Mac10[[#This Row],[qtytoShipFuture]]</f>
        <v>26.85</v>
      </c>
      <c r="T3341" s="47">
        <f>ROUND(Table_Query_from_Mac10[[#This Row],[qty_to_ship]]*(1+Table_Query_from_Mac10[[#This Row],[VolumeIncreasebyType]]),0)</f>
        <v>5</v>
      </c>
      <c r="U3341" s="47">
        <f>Table_Query_from_Mac10[[#This Row],[qtytoShipFuture]]*Table_Query_from_Mac10[[#This Row],[Future-cost]]</f>
        <v>7.45</v>
      </c>
      <c r="V3341" s="47">
        <f>Table_Query_from_Mac10[[#This Row],[qtytoShipFuture]]-Table_Query_from_Mac10[[#This Row],[qty_to_ship]]</f>
        <v>0</v>
      </c>
      <c r="W3341" s="47">
        <f>Table_Query_from_Mac10[[#This Row],[UnitPriceFuture]]</f>
        <v>5.37</v>
      </c>
      <c r="X3341" s="47">
        <f>Table_Query_from_Mac10[[#This Row],[Unit Increase]]*Table_Query_from_Mac10[[#This Row],[UnitPriceFuture]]</f>
        <v>0</v>
      </c>
      <c r="Y3341" s="47">
        <f>Table_Query_from_Mac10[[#This Row],[Unit Increase]]*Table_Query_from_Mac10[[#This Row],[Future-cost]]</f>
        <v>0</v>
      </c>
      <c r="Z3341" s="47">
        <f>-(Table_Query_from_Mac10[[#This Row],[Incremental Sales]]+((Table_Query_from_Mac10[[#This Row],[Incremental Sales]]*-(SUM(Summary!$S$8:$S$9)))))*Summary!$S$18</f>
        <v>0</v>
      </c>
      <c r="AA3341" s="47">
        <f>IFERROR(Table_Query_from_Mac10[[#This Row],[Incremental Cost]]/Table_Query_from_Mac10[[#This Row],[Incremental Sales]],0)</f>
        <v>0</v>
      </c>
      <c r="AB3341" s="47">
        <f>IFERROR(Table_Query_from_Mac10[[#This Row],[TotalCostFuture]]/Table_Query_from_Mac10[[#This Row],[totalsalesFuture]],0)</f>
        <v>0.27746741154562382</v>
      </c>
      <c r="AN3341" s="31">
        <v>20</v>
      </c>
      <c r="AO3341">
        <f t="shared" si="104"/>
        <v>5</v>
      </c>
      <c r="AQ3341" s="31">
        <v>15.35</v>
      </c>
      <c r="AR3341">
        <f t="shared" si="105"/>
        <v>5.37</v>
      </c>
    </row>
    <row r="3342" spans="1:44" x14ac:dyDescent="0.25">
      <c r="A3342">
        <v>90339</v>
      </c>
      <c r="B3342">
        <v>11</v>
      </c>
      <c r="C3342" t="s">
        <v>56</v>
      </c>
      <c r="D3342" t="s">
        <v>81</v>
      </c>
      <c r="E3342">
        <v>12</v>
      </c>
      <c r="F3342">
        <v>0.73</v>
      </c>
      <c r="G3342">
        <v>1.97</v>
      </c>
      <c r="H3342" s="1">
        <v>44846</v>
      </c>
      <c r="I3342" s="20">
        <v>0</v>
      </c>
      <c r="J3342" s="47">
        <f>Table_Query_from_Mac10[[#This Row],[unit_price]]-(Table_Query_from_Mac10[[#This Row],[unit_price]]*(Table_Query_from_Mac10[[#This Row],[discount_pct]]/100))</f>
        <v>1.97</v>
      </c>
      <c r="K3342" s="47">
        <f>Table_Query_from_Mac10[[#This Row],[unit_cost]]</f>
        <v>0.73</v>
      </c>
      <c r="L3342" s="47">
        <f>Table_Query_from_Mac10[[#This Row],[Live-cost]]*(1+Table_Query_from_Mac10[[#This Row],[CogsIncreasebyTYPE]])</f>
        <v>0.73</v>
      </c>
      <c r="M3342" s="47">
        <f>Table_Query_from_Mac10[[#This Row],[Live-cost]]*Table_Query_from_Mac10[[#This Row],[qty_to_ship]]</f>
        <v>8.76</v>
      </c>
      <c r="N3342" s="47">
        <f>IF(Table_Query_from_Mac10[[#This Row],[item_no]]="KDA",-Table_Query_from_Mac10[[#This Row],[unit_price]],Table_Query_from_Mac10[[#This Row],[Net Unit]]*Table_Query_from_Mac10[[#This Row],[qty_to_ship]])</f>
        <v>23.64</v>
      </c>
      <c r="O3342" s="47">
        <f>SUMIFS(Summary!C:C,Summary!H:H,Table_Query_from_Mac10[[#This Row],[Juiceoc]])</f>
        <v>0</v>
      </c>
      <c r="P3342" s="47">
        <f>SUMIFS(Summary!D:D,Summary!H:H,Table_Query_from_Mac10[[#This Row],[Juiceoc]])</f>
        <v>0</v>
      </c>
      <c r="Q3342" s="47">
        <f>SUMIFS(Summary!E:E,Summary!H:H,Table_Query_from_Mac10[[#This Row],[Juiceoc]])</f>
        <v>0</v>
      </c>
      <c r="R3342" s="47">
        <f>Table_Query_from_Mac10[[#This Row],[Net Unit]]*(1+Table_Query_from_Mac10[[#This Row],[PriceIncreasebyType]])</f>
        <v>1.97</v>
      </c>
      <c r="S3342" s="47">
        <f>Table_Query_from_Mac10[[#This Row],[UnitPriceFuture]]*Table_Query_from_Mac10[[#This Row],[qtytoShipFuture]]</f>
        <v>23.64</v>
      </c>
      <c r="T3342" s="47">
        <f>ROUND(Table_Query_from_Mac10[[#This Row],[qty_to_ship]]*(1+Table_Query_from_Mac10[[#This Row],[VolumeIncreasebyType]]),0)</f>
        <v>12</v>
      </c>
      <c r="U3342" s="47">
        <f>Table_Query_from_Mac10[[#This Row],[qtytoShipFuture]]*Table_Query_from_Mac10[[#This Row],[Future-cost]]</f>
        <v>8.76</v>
      </c>
      <c r="V3342" s="47">
        <f>Table_Query_from_Mac10[[#This Row],[qtytoShipFuture]]-Table_Query_from_Mac10[[#This Row],[qty_to_ship]]</f>
        <v>0</v>
      </c>
      <c r="W3342" s="47">
        <f>Table_Query_from_Mac10[[#This Row],[UnitPriceFuture]]</f>
        <v>1.97</v>
      </c>
      <c r="X3342" s="47">
        <f>Table_Query_from_Mac10[[#This Row],[Unit Increase]]*Table_Query_from_Mac10[[#This Row],[UnitPriceFuture]]</f>
        <v>0</v>
      </c>
      <c r="Y3342" s="47">
        <f>Table_Query_from_Mac10[[#This Row],[Unit Increase]]*Table_Query_from_Mac10[[#This Row],[Future-cost]]</f>
        <v>0</v>
      </c>
      <c r="Z3342" s="47">
        <f>-(Table_Query_from_Mac10[[#This Row],[Incremental Sales]]+((Table_Query_from_Mac10[[#This Row],[Incremental Sales]]*-(SUM(Summary!$S$8:$S$9)))))*Summary!$S$18</f>
        <v>0</v>
      </c>
      <c r="AA3342" s="47">
        <f>IFERROR(Table_Query_from_Mac10[[#This Row],[Incremental Cost]]/Table_Query_from_Mac10[[#This Row],[Incremental Sales]],0)</f>
        <v>0</v>
      </c>
      <c r="AB3342" s="47">
        <f>IFERROR(Table_Query_from_Mac10[[#This Row],[TotalCostFuture]]/Table_Query_from_Mac10[[#This Row],[totalsalesFuture]],0)</f>
        <v>0.37055837563451777</v>
      </c>
      <c r="AN3342" s="30">
        <v>48</v>
      </c>
      <c r="AO3342">
        <f t="shared" si="104"/>
        <v>12</v>
      </c>
      <c r="AQ3342" s="30">
        <v>5.62</v>
      </c>
      <c r="AR3342">
        <f t="shared" si="105"/>
        <v>1.97</v>
      </c>
    </row>
    <row r="3343" spans="1:44" x14ac:dyDescent="0.25">
      <c r="A3343">
        <v>90339</v>
      </c>
      <c r="B3343">
        <v>12</v>
      </c>
      <c r="C3343" t="s">
        <v>55</v>
      </c>
      <c r="D3343" t="s">
        <v>81</v>
      </c>
      <c r="E3343">
        <v>10</v>
      </c>
      <c r="F3343">
        <v>1.59</v>
      </c>
      <c r="G3343">
        <v>5.77</v>
      </c>
      <c r="H3343" s="1">
        <v>44846</v>
      </c>
      <c r="I3343" s="20">
        <v>0</v>
      </c>
      <c r="J3343" s="47">
        <f>Table_Query_from_Mac10[[#This Row],[unit_price]]-(Table_Query_from_Mac10[[#This Row],[unit_price]]*(Table_Query_from_Mac10[[#This Row],[discount_pct]]/100))</f>
        <v>5.77</v>
      </c>
      <c r="K3343" s="47">
        <f>Table_Query_from_Mac10[[#This Row],[unit_cost]]</f>
        <v>1.59</v>
      </c>
      <c r="L3343" s="47">
        <f>Table_Query_from_Mac10[[#This Row],[Live-cost]]*(1+Table_Query_from_Mac10[[#This Row],[CogsIncreasebyTYPE]])</f>
        <v>1.59</v>
      </c>
      <c r="M3343" s="47">
        <f>Table_Query_from_Mac10[[#This Row],[Live-cost]]*Table_Query_from_Mac10[[#This Row],[qty_to_ship]]</f>
        <v>15.9</v>
      </c>
      <c r="N3343" s="47">
        <f>IF(Table_Query_from_Mac10[[#This Row],[item_no]]="KDA",-Table_Query_from_Mac10[[#This Row],[unit_price]],Table_Query_from_Mac10[[#This Row],[Net Unit]]*Table_Query_from_Mac10[[#This Row],[qty_to_ship]])</f>
        <v>57.699999999999996</v>
      </c>
      <c r="O3343" s="47">
        <f>SUMIFS(Summary!C:C,Summary!H:H,Table_Query_from_Mac10[[#This Row],[Juiceoc]])</f>
        <v>0</v>
      </c>
      <c r="P3343" s="47">
        <f>SUMIFS(Summary!D:D,Summary!H:H,Table_Query_from_Mac10[[#This Row],[Juiceoc]])</f>
        <v>0</v>
      </c>
      <c r="Q3343" s="47">
        <f>SUMIFS(Summary!E:E,Summary!H:H,Table_Query_from_Mac10[[#This Row],[Juiceoc]])</f>
        <v>0</v>
      </c>
      <c r="R3343" s="47">
        <f>Table_Query_from_Mac10[[#This Row],[Net Unit]]*(1+Table_Query_from_Mac10[[#This Row],[PriceIncreasebyType]])</f>
        <v>5.77</v>
      </c>
      <c r="S3343" s="47">
        <f>Table_Query_from_Mac10[[#This Row],[UnitPriceFuture]]*Table_Query_from_Mac10[[#This Row],[qtytoShipFuture]]</f>
        <v>57.699999999999996</v>
      </c>
      <c r="T3343" s="47">
        <f>ROUND(Table_Query_from_Mac10[[#This Row],[qty_to_ship]]*(1+Table_Query_from_Mac10[[#This Row],[VolumeIncreasebyType]]),0)</f>
        <v>10</v>
      </c>
      <c r="U3343" s="47">
        <f>Table_Query_from_Mac10[[#This Row],[qtytoShipFuture]]*Table_Query_from_Mac10[[#This Row],[Future-cost]]</f>
        <v>15.9</v>
      </c>
      <c r="V3343" s="47">
        <f>Table_Query_from_Mac10[[#This Row],[qtytoShipFuture]]-Table_Query_from_Mac10[[#This Row],[qty_to_ship]]</f>
        <v>0</v>
      </c>
      <c r="W3343" s="47">
        <f>Table_Query_from_Mac10[[#This Row],[UnitPriceFuture]]</f>
        <v>5.77</v>
      </c>
      <c r="X3343" s="47">
        <f>Table_Query_from_Mac10[[#This Row],[Unit Increase]]*Table_Query_from_Mac10[[#This Row],[UnitPriceFuture]]</f>
        <v>0</v>
      </c>
      <c r="Y3343" s="47">
        <f>Table_Query_from_Mac10[[#This Row],[Unit Increase]]*Table_Query_from_Mac10[[#This Row],[Future-cost]]</f>
        <v>0</v>
      </c>
      <c r="Z3343" s="47">
        <f>-(Table_Query_from_Mac10[[#This Row],[Incremental Sales]]+((Table_Query_from_Mac10[[#This Row],[Incremental Sales]]*-(SUM(Summary!$S$8:$S$9)))))*Summary!$S$18</f>
        <v>0</v>
      </c>
      <c r="AA3343" s="47">
        <f>IFERROR(Table_Query_from_Mac10[[#This Row],[Incremental Cost]]/Table_Query_from_Mac10[[#This Row],[Incremental Sales]],0)</f>
        <v>0</v>
      </c>
      <c r="AB3343" s="47">
        <f>IFERROR(Table_Query_from_Mac10[[#This Row],[TotalCostFuture]]/Table_Query_from_Mac10[[#This Row],[totalsalesFuture]],0)</f>
        <v>0.27556325823223571</v>
      </c>
      <c r="AN3343" s="31">
        <v>40</v>
      </c>
      <c r="AO3343">
        <f t="shared" si="104"/>
        <v>10</v>
      </c>
      <c r="AQ3343" s="31">
        <v>16.489999999999998</v>
      </c>
      <c r="AR3343">
        <f t="shared" si="105"/>
        <v>5.77</v>
      </c>
    </row>
    <row r="3344" spans="1:44" x14ac:dyDescent="0.25">
      <c r="A3344">
        <v>90339</v>
      </c>
      <c r="B3344">
        <v>13</v>
      </c>
      <c r="C3344" t="s">
        <v>56</v>
      </c>
      <c r="D3344" t="s">
        <v>81</v>
      </c>
      <c r="E3344">
        <v>44</v>
      </c>
      <c r="F3344">
        <v>4.1500000000000004</v>
      </c>
      <c r="G3344">
        <v>10.28</v>
      </c>
      <c r="H3344" s="1">
        <v>44846</v>
      </c>
      <c r="I3344" s="20">
        <v>0</v>
      </c>
      <c r="J3344" s="47">
        <f>Table_Query_from_Mac10[[#This Row],[unit_price]]-(Table_Query_from_Mac10[[#This Row],[unit_price]]*(Table_Query_from_Mac10[[#This Row],[discount_pct]]/100))</f>
        <v>10.28</v>
      </c>
      <c r="K3344" s="47">
        <f>Table_Query_from_Mac10[[#This Row],[unit_cost]]</f>
        <v>4.1500000000000004</v>
      </c>
      <c r="L3344" s="47">
        <f>Table_Query_from_Mac10[[#This Row],[Live-cost]]*(1+Table_Query_from_Mac10[[#This Row],[CogsIncreasebyTYPE]])</f>
        <v>4.1500000000000004</v>
      </c>
      <c r="M3344" s="47">
        <f>Table_Query_from_Mac10[[#This Row],[Live-cost]]*Table_Query_from_Mac10[[#This Row],[qty_to_ship]]</f>
        <v>182.60000000000002</v>
      </c>
      <c r="N3344" s="47">
        <f>IF(Table_Query_from_Mac10[[#This Row],[item_no]]="KDA",-Table_Query_from_Mac10[[#This Row],[unit_price]],Table_Query_from_Mac10[[#This Row],[Net Unit]]*Table_Query_from_Mac10[[#This Row],[qty_to_ship]])</f>
        <v>452.32</v>
      </c>
      <c r="O3344" s="47">
        <f>SUMIFS(Summary!C:C,Summary!H:H,Table_Query_from_Mac10[[#This Row],[Juiceoc]])</f>
        <v>0</v>
      </c>
      <c r="P3344" s="47">
        <f>SUMIFS(Summary!D:D,Summary!H:H,Table_Query_from_Mac10[[#This Row],[Juiceoc]])</f>
        <v>0</v>
      </c>
      <c r="Q3344" s="47">
        <f>SUMIFS(Summary!E:E,Summary!H:H,Table_Query_from_Mac10[[#This Row],[Juiceoc]])</f>
        <v>0</v>
      </c>
      <c r="R3344" s="47">
        <f>Table_Query_from_Mac10[[#This Row],[Net Unit]]*(1+Table_Query_from_Mac10[[#This Row],[PriceIncreasebyType]])</f>
        <v>10.28</v>
      </c>
      <c r="S3344" s="47">
        <f>Table_Query_from_Mac10[[#This Row],[UnitPriceFuture]]*Table_Query_from_Mac10[[#This Row],[qtytoShipFuture]]</f>
        <v>452.32</v>
      </c>
      <c r="T3344" s="47">
        <f>ROUND(Table_Query_from_Mac10[[#This Row],[qty_to_ship]]*(1+Table_Query_from_Mac10[[#This Row],[VolumeIncreasebyType]]),0)</f>
        <v>44</v>
      </c>
      <c r="U3344" s="47">
        <f>Table_Query_from_Mac10[[#This Row],[qtytoShipFuture]]*Table_Query_from_Mac10[[#This Row],[Future-cost]]</f>
        <v>182.60000000000002</v>
      </c>
      <c r="V3344" s="47">
        <f>Table_Query_from_Mac10[[#This Row],[qtytoShipFuture]]-Table_Query_from_Mac10[[#This Row],[qty_to_ship]]</f>
        <v>0</v>
      </c>
      <c r="W3344" s="47">
        <f>Table_Query_from_Mac10[[#This Row],[UnitPriceFuture]]</f>
        <v>10.28</v>
      </c>
      <c r="X3344" s="47">
        <f>Table_Query_from_Mac10[[#This Row],[Unit Increase]]*Table_Query_from_Mac10[[#This Row],[UnitPriceFuture]]</f>
        <v>0</v>
      </c>
      <c r="Y3344" s="47">
        <f>Table_Query_from_Mac10[[#This Row],[Unit Increase]]*Table_Query_from_Mac10[[#This Row],[Future-cost]]</f>
        <v>0</v>
      </c>
      <c r="Z3344" s="47">
        <f>-(Table_Query_from_Mac10[[#This Row],[Incremental Sales]]+((Table_Query_from_Mac10[[#This Row],[Incremental Sales]]*-(SUM(Summary!$S$8:$S$9)))))*Summary!$S$18</f>
        <v>0</v>
      </c>
      <c r="AA3344" s="47">
        <f>IFERROR(Table_Query_from_Mac10[[#This Row],[Incremental Cost]]/Table_Query_from_Mac10[[#This Row],[Incremental Sales]],0)</f>
        <v>0</v>
      </c>
      <c r="AB3344" s="47">
        <f>IFERROR(Table_Query_from_Mac10[[#This Row],[TotalCostFuture]]/Table_Query_from_Mac10[[#This Row],[totalsalesFuture]],0)</f>
        <v>0.40369649805447477</v>
      </c>
      <c r="AN3344" s="30">
        <v>176</v>
      </c>
      <c r="AO3344">
        <f t="shared" si="104"/>
        <v>44</v>
      </c>
      <c r="AQ3344" s="30">
        <v>29.38</v>
      </c>
      <c r="AR3344">
        <f t="shared" si="105"/>
        <v>10.28</v>
      </c>
    </row>
    <row r="3345" spans="1:44" x14ac:dyDescent="0.25">
      <c r="A3345">
        <v>90339</v>
      </c>
      <c r="B3345">
        <v>14</v>
      </c>
      <c r="C3345" t="s">
        <v>55</v>
      </c>
      <c r="D3345" t="s">
        <v>81</v>
      </c>
      <c r="E3345">
        <v>5</v>
      </c>
      <c r="F3345">
        <v>1.82</v>
      </c>
      <c r="G3345">
        <v>6.62</v>
      </c>
      <c r="H3345" s="1">
        <v>44846</v>
      </c>
      <c r="I3345" s="20">
        <v>0</v>
      </c>
      <c r="J3345" s="47">
        <f>Table_Query_from_Mac10[[#This Row],[unit_price]]-(Table_Query_from_Mac10[[#This Row],[unit_price]]*(Table_Query_from_Mac10[[#This Row],[discount_pct]]/100))</f>
        <v>6.62</v>
      </c>
      <c r="K3345" s="47">
        <f>Table_Query_from_Mac10[[#This Row],[unit_cost]]</f>
        <v>1.82</v>
      </c>
      <c r="L3345" s="47">
        <f>Table_Query_from_Mac10[[#This Row],[Live-cost]]*(1+Table_Query_from_Mac10[[#This Row],[CogsIncreasebyTYPE]])</f>
        <v>1.82</v>
      </c>
      <c r="M3345" s="47">
        <f>Table_Query_from_Mac10[[#This Row],[Live-cost]]*Table_Query_from_Mac10[[#This Row],[qty_to_ship]]</f>
        <v>9.1</v>
      </c>
      <c r="N3345" s="47">
        <f>IF(Table_Query_from_Mac10[[#This Row],[item_no]]="KDA",-Table_Query_from_Mac10[[#This Row],[unit_price]],Table_Query_from_Mac10[[#This Row],[Net Unit]]*Table_Query_from_Mac10[[#This Row],[qty_to_ship]])</f>
        <v>33.1</v>
      </c>
      <c r="O3345" s="47">
        <f>SUMIFS(Summary!C:C,Summary!H:H,Table_Query_from_Mac10[[#This Row],[Juiceoc]])</f>
        <v>0</v>
      </c>
      <c r="P3345" s="47">
        <f>SUMIFS(Summary!D:D,Summary!H:H,Table_Query_from_Mac10[[#This Row],[Juiceoc]])</f>
        <v>0</v>
      </c>
      <c r="Q3345" s="47">
        <f>SUMIFS(Summary!E:E,Summary!H:H,Table_Query_from_Mac10[[#This Row],[Juiceoc]])</f>
        <v>0</v>
      </c>
      <c r="R3345" s="47">
        <f>Table_Query_from_Mac10[[#This Row],[Net Unit]]*(1+Table_Query_from_Mac10[[#This Row],[PriceIncreasebyType]])</f>
        <v>6.62</v>
      </c>
      <c r="S3345" s="47">
        <f>Table_Query_from_Mac10[[#This Row],[UnitPriceFuture]]*Table_Query_from_Mac10[[#This Row],[qtytoShipFuture]]</f>
        <v>33.1</v>
      </c>
      <c r="T3345" s="47">
        <f>ROUND(Table_Query_from_Mac10[[#This Row],[qty_to_ship]]*(1+Table_Query_from_Mac10[[#This Row],[VolumeIncreasebyType]]),0)</f>
        <v>5</v>
      </c>
      <c r="U3345" s="47">
        <f>Table_Query_from_Mac10[[#This Row],[qtytoShipFuture]]*Table_Query_from_Mac10[[#This Row],[Future-cost]]</f>
        <v>9.1</v>
      </c>
      <c r="V3345" s="47">
        <f>Table_Query_from_Mac10[[#This Row],[qtytoShipFuture]]-Table_Query_from_Mac10[[#This Row],[qty_to_ship]]</f>
        <v>0</v>
      </c>
      <c r="W3345" s="47">
        <f>Table_Query_from_Mac10[[#This Row],[UnitPriceFuture]]</f>
        <v>6.62</v>
      </c>
      <c r="X3345" s="47">
        <f>Table_Query_from_Mac10[[#This Row],[Unit Increase]]*Table_Query_from_Mac10[[#This Row],[UnitPriceFuture]]</f>
        <v>0</v>
      </c>
      <c r="Y3345" s="47">
        <f>Table_Query_from_Mac10[[#This Row],[Unit Increase]]*Table_Query_from_Mac10[[#This Row],[Future-cost]]</f>
        <v>0</v>
      </c>
      <c r="Z3345" s="47">
        <f>-(Table_Query_from_Mac10[[#This Row],[Incremental Sales]]+((Table_Query_from_Mac10[[#This Row],[Incremental Sales]]*-(SUM(Summary!$S$8:$S$9)))))*Summary!$S$18</f>
        <v>0</v>
      </c>
      <c r="AA3345" s="47">
        <f>IFERROR(Table_Query_from_Mac10[[#This Row],[Incremental Cost]]/Table_Query_from_Mac10[[#This Row],[Incremental Sales]],0)</f>
        <v>0</v>
      </c>
      <c r="AB3345" s="47">
        <f>IFERROR(Table_Query_from_Mac10[[#This Row],[TotalCostFuture]]/Table_Query_from_Mac10[[#This Row],[totalsalesFuture]],0)</f>
        <v>0.27492447129909364</v>
      </c>
      <c r="AN3345" s="31">
        <v>20</v>
      </c>
      <c r="AO3345">
        <f t="shared" si="104"/>
        <v>5</v>
      </c>
      <c r="AQ3345" s="31">
        <v>18.920000000000002</v>
      </c>
      <c r="AR3345">
        <f t="shared" si="105"/>
        <v>6.62</v>
      </c>
    </row>
    <row r="3346" spans="1:44" x14ac:dyDescent="0.25">
      <c r="A3346">
        <v>90339</v>
      </c>
      <c r="B3346">
        <v>15</v>
      </c>
      <c r="C3346" t="s">
        <v>55</v>
      </c>
      <c r="D3346" t="s">
        <v>81</v>
      </c>
      <c r="E3346">
        <v>2</v>
      </c>
      <c r="F3346">
        <v>2</v>
      </c>
      <c r="G3346">
        <v>7.26</v>
      </c>
      <c r="H3346" s="1">
        <v>44846</v>
      </c>
      <c r="I3346" s="20">
        <v>0</v>
      </c>
      <c r="J3346" s="47">
        <f>Table_Query_from_Mac10[[#This Row],[unit_price]]-(Table_Query_from_Mac10[[#This Row],[unit_price]]*(Table_Query_from_Mac10[[#This Row],[discount_pct]]/100))</f>
        <v>7.26</v>
      </c>
      <c r="K3346" s="47">
        <f>Table_Query_from_Mac10[[#This Row],[unit_cost]]</f>
        <v>2</v>
      </c>
      <c r="L3346" s="47">
        <f>Table_Query_from_Mac10[[#This Row],[Live-cost]]*(1+Table_Query_from_Mac10[[#This Row],[CogsIncreasebyTYPE]])</f>
        <v>2</v>
      </c>
      <c r="M3346" s="47">
        <f>Table_Query_from_Mac10[[#This Row],[Live-cost]]*Table_Query_from_Mac10[[#This Row],[qty_to_ship]]</f>
        <v>4</v>
      </c>
      <c r="N3346" s="47">
        <f>IF(Table_Query_from_Mac10[[#This Row],[item_no]]="KDA",-Table_Query_from_Mac10[[#This Row],[unit_price]],Table_Query_from_Mac10[[#This Row],[Net Unit]]*Table_Query_from_Mac10[[#This Row],[qty_to_ship]])</f>
        <v>14.52</v>
      </c>
      <c r="O3346" s="47">
        <f>SUMIFS(Summary!C:C,Summary!H:H,Table_Query_from_Mac10[[#This Row],[Juiceoc]])</f>
        <v>0</v>
      </c>
      <c r="P3346" s="47">
        <f>SUMIFS(Summary!D:D,Summary!H:H,Table_Query_from_Mac10[[#This Row],[Juiceoc]])</f>
        <v>0</v>
      </c>
      <c r="Q3346" s="47">
        <f>SUMIFS(Summary!E:E,Summary!H:H,Table_Query_from_Mac10[[#This Row],[Juiceoc]])</f>
        <v>0</v>
      </c>
      <c r="R3346" s="47">
        <f>Table_Query_from_Mac10[[#This Row],[Net Unit]]*(1+Table_Query_from_Mac10[[#This Row],[PriceIncreasebyType]])</f>
        <v>7.26</v>
      </c>
      <c r="S3346" s="47">
        <f>Table_Query_from_Mac10[[#This Row],[UnitPriceFuture]]*Table_Query_from_Mac10[[#This Row],[qtytoShipFuture]]</f>
        <v>14.52</v>
      </c>
      <c r="T3346" s="47">
        <f>ROUND(Table_Query_from_Mac10[[#This Row],[qty_to_ship]]*(1+Table_Query_from_Mac10[[#This Row],[VolumeIncreasebyType]]),0)</f>
        <v>2</v>
      </c>
      <c r="U3346" s="47">
        <f>Table_Query_from_Mac10[[#This Row],[qtytoShipFuture]]*Table_Query_from_Mac10[[#This Row],[Future-cost]]</f>
        <v>4</v>
      </c>
      <c r="V3346" s="47">
        <f>Table_Query_from_Mac10[[#This Row],[qtytoShipFuture]]-Table_Query_from_Mac10[[#This Row],[qty_to_ship]]</f>
        <v>0</v>
      </c>
      <c r="W3346" s="47">
        <f>Table_Query_from_Mac10[[#This Row],[UnitPriceFuture]]</f>
        <v>7.26</v>
      </c>
      <c r="X3346" s="47">
        <f>Table_Query_from_Mac10[[#This Row],[Unit Increase]]*Table_Query_from_Mac10[[#This Row],[UnitPriceFuture]]</f>
        <v>0</v>
      </c>
      <c r="Y3346" s="47">
        <f>Table_Query_from_Mac10[[#This Row],[Unit Increase]]*Table_Query_from_Mac10[[#This Row],[Future-cost]]</f>
        <v>0</v>
      </c>
      <c r="Z3346" s="47">
        <f>-(Table_Query_from_Mac10[[#This Row],[Incremental Sales]]+((Table_Query_from_Mac10[[#This Row],[Incremental Sales]]*-(SUM(Summary!$S$8:$S$9)))))*Summary!$S$18</f>
        <v>0</v>
      </c>
      <c r="AA3346" s="47">
        <f>IFERROR(Table_Query_from_Mac10[[#This Row],[Incremental Cost]]/Table_Query_from_Mac10[[#This Row],[Incremental Sales]],0)</f>
        <v>0</v>
      </c>
      <c r="AB3346" s="47">
        <f>IFERROR(Table_Query_from_Mac10[[#This Row],[TotalCostFuture]]/Table_Query_from_Mac10[[#This Row],[totalsalesFuture]],0)</f>
        <v>0.27548209366391185</v>
      </c>
      <c r="AN3346" s="30">
        <v>8</v>
      </c>
      <c r="AO3346">
        <f t="shared" si="104"/>
        <v>2</v>
      </c>
      <c r="AQ3346" s="30">
        <v>20.75</v>
      </c>
      <c r="AR3346">
        <f t="shared" si="105"/>
        <v>7.26</v>
      </c>
    </row>
    <row r="3347" spans="1:44" x14ac:dyDescent="0.25">
      <c r="A3347">
        <v>90339</v>
      </c>
      <c r="B3347">
        <v>16</v>
      </c>
      <c r="C3347" t="s">
        <v>56</v>
      </c>
      <c r="D3347" t="s">
        <v>81</v>
      </c>
      <c r="E3347">
        <v>27</v>
      </c>
      <c r="F3347">
        <v>5.07</v>
      </c>
      <c r="G3347">
        <v>12</v>
      </c>
      <c r="H3347" s="1">
        <v>44846</v>
      </c>
      <c r="I3347" s="20">
        <v>0</v>
      </c>
      <c r="J3347" s="47">
        <f>Table_Query_from_Mac10[[#This Row],[unit_price]]-(Table_Query_from_Mac10[[#This Row],[unit_price]]*(Table_Query_from_Mac10[[#This Row],[discount_pct]]/100))</f>
        <v>12</v>
      </c>
      <c r="K3347" s="47">
        <f>Table_Query_from_Mac10[[#This Row],[unit_cost]]</f>
        <v>5.07</v>
      </c>
      <c r="L3347" s="47">
        <f>Table_Query_from_Mac10[[#This Row],[Live-cost]]*(1+Table_Query_from_Mac10[[#This Row],[CogsIncreasebyTYPE]])</f>
        <v>5.07</v>
      </c>
      <c r="M3347" s="47">
        <f>Table_Query_from_Mac10[[#This Row],[Live-cost]]*Table_Query_from_Mac10[[#This Row],[qty_to_ship]]</f>
        <v>136.89000000000001</v>
      </c>
      <c r="N3347" s="47">
        <f>IF(Table_Query_from_Mac10[[#This Row],[item_no]]="KDA",-Table_Query_from_Mac10[[#This Row],[unit_price]],Table_Query_from_Mac10[[#This Row],[Net Unit]]*Table_Query_from_Mac10[[#This Row],[qty_to_ship]])</f>
        <v>324</v>
      </c>
      <c r="O3347" s="47">
        <f>SUMIFS(Summary!C:C,Summary!H:H,Table_Query_from_Mac10[[#This Row],[Juiceoc]])</f>
        <v>0</v>
      </c>
      <c r="P3347" s="47">
        <f>SUMIFS(Summary!D:D,Summary!H:H,Table_Query_from_Mac10[[#This Row],[Juiceoc]])</f>
        <v>0</v>
      </c>
      <c r="Q3347" s="47">
        <f>SUMIFS(Summary!E:E,Summary!H:H,Table_Query_from_Mac10[[#This Row],[Juiceoc]])</f>
        <v>0</v>
      </c>
      <c r="R3347" s="47">
        <f>Table_Query_from_Mac10[[#This Row],[Net Unit]]*(1+Table_Query_from_Mac10[[#This Row],[PriceIncreasebyType]])</f>
        <v>12</v>
      </c>
      <c r="S3347" s="47">
        <f>Table_Query_from_Mac10[[#This Row],[UnitPriceFuture]]*Table_Query_from_Mac10[[#This Row],[qtytoShipFuture]]</f>
        <v>324</v>
      </c>
      <c r="T3347" s="47">
        <f>ROUND(Table_Query_from_Mac10[[#This Row],[qty_to_ship]]*(1+Table_Query_from_Mac10[[#This Row],[VolumeIncreasebyType]]),0)</f>
        <v>27</v>
      </c>
      <c r="U3347" s="47">
        <f>Table_Query_from_Mac10[[#This Row],[qtytoShipFuture]]*Table_Query_from_Mac10[[#This Row],[Future-cost]]</f>
        <v>136.89000000000001</v>
      </c>
      <c r="V3347" s="47">
        <f>Table_Query_from_Mac10[[#This Row],[qtytoShipFuture]]-Table_Query_from_Mac10[[#This Row],[qty_to_ship]]</f>
        <v>0</v>
      </c>
      <c r="W3347" s="47">
        <f>Table_Query_from_Mac10[[#This Row],[UnitPriceFuture]]</f>
        <v>12</v>
      </c>
      <c r="X3347" s="47">
        <f>Table_Query_from_Mac10[[#This Row],[Unit Increase]]*Table_Query_from_Mac10[[#This Row],[UnitPriceFuture]]</f>
        <v>0</v>
      </c>
      <c r="Y3347" s="47">
        <f>Table_Query_from_Mac10[[#This Row],[Unit Increase]]*Table_Query_from_Mac10[[#This Row],[Future-cost]]</f>
        <v>0</v>
      </c>
      <c r="Z3347" s="47">
        <f>-(Table_Query_from_Mac10[[#This Row],[Incremental Sales]]+((Table_Query_from_Mac10[[#This Row],[Incremental Sales]]*-(SUM(Summary!$S$8:$S$9)))))*Summary!$S$18</f>
        <v>0</v>
      </c>
      <c r="AA3347" s="47">
        <f>IFERROR(Table_Query_from_Mac10[[#This Row],[Incremental Cost]]/Table_Query_from_Mac10[[#This Row],[Incremental Sales]],0)</f>
        <v>0</v>
      </c>
      <c r="AB3347" s="47">
        <f>IFERROR(Table_Query_from_Mac10[[#This Row],[TotalCostFuture]]/Table_Query_from_Mac10[[#This Row],[totalsalesFuture]],0)</f>
        <v>0.42250000000000004</v>
      </c>
      <c r="AN3347" s="31">
        <v>108</v>
      </c>
      <c r="AO3347">
        <f t="shared" si="104"/>
        <v>27</v>
      </c>
      <c r="AQ3347" s="31">
        <v>34.28</v>
      </c>
      <c r="AR3347">
        <f t="shared" si="105"/>
        <v>12</v>
      </c>
    </row>
    <row r="3348" spans="1:44" x14ac:dyDescent="0.25">
      <c r="A3348">
        <v>90339</v>
      </c>
      <c r="B3348">
        <v>17</v>
      </c>
      <c r="C3348" t="s">
        <v>56</v>
      </c>
      <c r="D3348" t="s">
        <v>81</v>
      </c>
      <c r="E3348">
        <v>12</v>
      </c>
      <c r="F3348">
        <v>5.64</v>
      </c>
      <c r="G3348">
        <v>14.17</v>
      </c>
      <c r="H3348" s="1">
        <v>44846</v>
      </c>
      <c r="I3348" s="20">
        <v>0</v>
      </c>
      <c r="J3348" s="47">
        <f>Table_Query_from_Mac10[[#This Row],[unit_price]]-(Table_Query_from_Mac10[[#This Row],[unit_price]]*(Table_Query_from_Mac10[[#This Row],[discount_pct]]/100))</f>
        <v>14.17</v>
      </c>
      <c r="K3348" s="47">
        <f>Table_Query_from_Mac10[[#This Row],[unit_cost]]</f>
        <v>5.64</v>
      </c>
      <c r="L3348" s="47">
        <f>Table_Query_from_Mac10[[#This Row],[Live-cost]]*(1+Table_Query_from_Mac10[[#This Row],[CogsIncreasebyTYPE]])</f>
        <v>5.64</v>
      </c>
      <c r="M3348" s="47">
        <f>Table_Query_from_Mac10[[#This Row],[Live-cost]]*Table_Query_from_Mac10[[#This Row],[qty_to_ship]]</f>
        <v>67.679999999999993</v>
      </c>
      <c r="N3348" s="47">
        <f>IF(Table_Query_from_Mac10[[#This Row],[item_no]]="KDA",-Table_Query_from_Mac10[[#This Row],[unit_price]],Table_Query_from_Mac10[[#This Row],[Net Unit]]*Table_Query_from_Mac10[[#This Row],[qty_to_ship]])</f>
        <v>170.04</v>
      </c>
      <c r="O3348" s="47">
        <f>SUMIFS(Summary!C:C,Summary!H:H,Table_Query_from_Mac10[[#This Row],[Juiceoc]])</f>
        <v>0</v>
      </c>
      <c r="P3348" s="47">
        <f>SUMIFS(Summary!D:D,Summary!H:H,Table_Query_from_Mac10[[#This Row],[Juiceoc]])</f>
        <v>0</v>
      </c>
      <c r="Q3348" s="47">
        <f>SUMIFS(Summary!E:E,Summary!H:H,Table_Query_from_Mac10[[#This Row],[Juiceoc]])</f>
        <v>0</v>
      </c>
      <c r="R3348" s="47">
        <f>Table_Query_from_Mac10[[#This Row],[Net Unit]]*(1+Table_Query_from_Mac10[[#This Row],[PriceIncreasebyType]])</f>
        <v>14.17</v>
      </c>
      <c r="S3348" s="47">
        <f>Table_Query_from_Mac10[[#This Row],[UnitPriceFuture]]*Table_Query_from_Mac10[[#This Row],[qtytoShipFuture]]</f>
        <v>170.04</v>
      </c>
      <c r="T3348" s="47">
        <f>ROUND(Table_Query_from_Mac10[[#This Row],[qty_to_ship]]*(1+Table_Query_from_Mac10[[#This Row],[VolumeIncreasebyType]]),0)</f>
        <v>12</v>
      </c>
      <c r="U3348" s="47">
        <f>Table_Query_from_Mac10[[#This Row],[qtytoShipFuture]]*Table_Query_from_Mac10[[#This Row],[Future-cost]]</f>
        <v>67.679999999999993</v>
      </c>
      <c r="V3348" s="47">
        <f>Table_Query_from_Mac10[[#This Row],[qtytoShipFuture]]-Table_Query_from_Mac10[[#This Row],[qty_to_ship]]</f>
        <v>0</v>
      </c>
      <c r="W3348" s="47">
        <f>Table_Query_from_Mac10[[#This Row],[UnitPriceFuture]]</f>
        <v>14.17</v>
      </c>
      <c r="X3348" s="47">
        <f>Table_Query_from_Mac10[[#This Row],[Unit Increase]]*Table_Query_from_Mac10[[#This Row],[UnitPriceFuture]]</f>
        <v>0</v>
      </c>
      <c r="Y3348" s="47">
        <f>Table_Query_from_Mac10[[#This Row],[Unit Increase]]*Table_Query_from_Mac10[[#This Row],[Future-cost]]</f>
        <v>0</v>
      </c>
      <c r="Z3348" s="47">
        <f>-(Table_Query_from_Mac10[[#This Row],[Incremental Sales]]+((Table_Query_from_Mac10[[#This Row],[Incremental Sales]]*-(SUM(Summary!$S$8:$S$9)))))*Summary!$S$18</f>
        <v>0</v>
      </c>
      <c r="AA3348" s="47">
        <f>IFERROR(Table_Query_from_Mac10[[#This Row],[Incremental Cost]]/Table_Query_from_Mac10[[#This Row],[Incremental Sales]],0)</f>
        <v>0</v>
      </c>
      <c r="AB3348" s="47">
        <f>IFERROR(Table_Query_from_Mac10[[#This Row],[TotalCostFuture]]/Table_Query_from_Mac10[[#This Row],[totalsalesFuture]],0)</f>
        <v>0.39802399435426955</v>
      </c>
      <c r="AN3348" s="30">
        <v>48</v>
      </c>
      <c r="AO3348">
        <f t="shared" si="104"/>
        <v>12</v>
      </c>
      <c r="AQ3348" s="30">
        <v>40.49</v>
      </c>
      <c r="AR3348">
        <f t="shared" si="105"/>
        <v>14.17</v>
      </c>
    </row>
    <row r="3349" spans="1:44" x14ac:dyDescent="0.25">
      <c r="A3349">
        <v>90339</v>
      </c>
      <c r="B3349">
        <v>18</v>
      </c>
      <c r="C3349" t="s">
        <v>55</v>
      </c>
      <c r="D3349" t="s">
        <v>81</v>
      </c>
      <c r="E3349">
        <v>14</v>
      </c>
      <c r="F3349">
        <v>8.57</v>
      </c>
      <c r="G3349">
        <v>20.83</v>
      </c>
      <c r="H3349" s="1">
        <v>44846</v>
      </c>
      <c r="I3349" s="20">
        <v>0</v>
      </c>
      <c r="J3349" s="47">
        <f>Table_Query_from_Mac10[[#This Row],[unit_price]]-(Table_Query_from_Mac10[[#This Row],[unit_price]]*(Table_Query_from_Mac10[[#This Row],[discount_pct]]/100))</f>
        <v>20.83</v>
      </c>
      <c r="K3349" s="47">
        <f>Table_Query_from_Mac10[[#This Row],[unit_cost]]</f>
        <v>8.57</v>
      </c>
      <c r="L3349" s="47">
        <f>Table_Query_from_Mac10[[#This Row],[Live-cost]]*(1+Table_Query_from_Mac10[[#This Row],[CogsIncreasebyTYPE]])</f>
        <v>8.57</v>
      </c>
      <c r="M3349" s="47">
        <f>Table_Query_from_Mac10[[#This Row],[Live-cost]]*Table_Query_from_Mac10[[#This Row],[qty_to_ship]]</f>
        <v>119.98</v>
      </c>
      <c r="N3349" s="47">
        <f>IF(Table_Query_from_Mac10[[#This Row],[item_no]]="KDA",-Table_Query_from_Mac10[[#This Row],[unit_price]],Table_Query_from_Mac10[[#This Row],[Net Unit]]*Table_Query_from_Mac10[[#This Row],[qty_to_ship]])</f>
        <v>291.62</v>
      </c>
      <c r="O3349" s="47">
        <f>SUMIFS(Summary!C:C,Summary!H:H,Table_Query_from_Mac10[[#This Row],[Juiceoc]])</f>
        <v>0</v>
      </c>
      <c r="P3349" s="47">
        <f>SUMIFS(Summary!D:D,Summary!H:H,Table_Query_from_Mac10[[#This Row],[Juiceoc]])</f>
        <v>0</v>
      </c>
      <c r="Q3349" s="47">
        <f>SUMIFS(Summary!E:E,Summary!H:H,Table_Query_from_Mac10[[#This Row],[Juiceoc]])</f>
        <v>0</v>
      </c>
      <c r="R3349" s="47">
        <f>Table_Query_from_Mac10[[#This Row],[Net Unit]]*(1+Table_Query_from_Mac10[[#This Row],[PriceIncreasebyType]])</f>
        <v>20.83</v>
      </c>
      <c r="S3349" s="47">
        <f>Table_Query_from_Mac10[[#This Row],[UnitPriceFuture]]*Table_Query_from_Mac10[[#This Row],[qtytoShipFuture]]</f>
        <v>291.62</v>
      </c>
      <c r="T3349" s="47">
        <f>ROUND(Table_Query_from_Mac10[[#This Row],[qty_to_ship]]*(1+Table_Query_from_Mac10[[#This Row],[VolumeIncreasebyType]]),0)</f>
        <v>14</v>
      </c>
      <c r="U3349" s="47">
        <f>Table_Query_from_Mac10[[#This Row],[qtytoShipFuture]]*Table_Query_from_Mac10[[#This Row],[Future-cost]]</f>
        <v>119.98</v>
      </c>
      <c r="V3349" s="47">
        <f>Table_Query_from_Mac10[[#This Row],[qtytoShipFuture]]-Table_Query_from_Mac10[[#This Row],[qty_to_ship]]</f>
        <v>0</v>
      </c>
      <c r="W3349" s="47">
        <f>Table_Query_from_Mac10[[#This Row],[UnitPriceFuture]]</f>
        <v>20.83</v>
      </c>
      <c r="X3349" s="47">
        <f>Table_Query_from_Mac10[[#This Row],[Unit Increase]]*Table_Query_from_Mac10[[#This Row],[UnitPriceFuture]]</f>
        <v>0</v>
      </c>
      <c r="Y3349" s="47">
        <f>Table_Query_from_Mac10[[#This Row],[Unit Increase]]*Table_Query_from_Mac10[[#This Row],[Future-cost]]</f>
        <v>0</v>
      </c>
      <c r="Z3349" s="47">
        <f>-(Table_Query_from_Mac10[[#This Row],[Incremental Sales]]+((Table_Query_from_Mac10[[#This Row],[Incremental Sales]]*-(SUM(Summary!$S$8:$S$9)))))*Summary!$S$18</f>
        <v>0</v>
      </c>
      <c r="AA3349" s="47">
        <f>IFERROR(Table_Query_from_Mac10[[#This Row],[Incremental Cost]]/Table_Query_from_Mac10[[#This Row],[Incremental Sales]],0)</f>
        <v>0</v>
      </c>
      <c r="AB3349" s="47">
        <f>IFERROR(Table_Query_from_Mac10[[#This Row],[TotalCostFuture]]/Table_Query_from_Mac10[[#This Row],[totalsalesFuture]],0)</f>
        <v>0.41142582813250123</v>
      </c>
      <c r="AN3349" s="31">
        <v>56</v>
      </c>
      <c r="AO3349">
        <f t="shared" si="104"/>
        <v>14</v>
      </c>
      <c r="AQ3349" s="31">
        <v>59.52</v>
      </c>
      <c r="AR3349">
        <f t="shared" si="105"/>
        <v>20.83</v>
      </c>
    </row>
    <row r="3350" spans="1:44" x14ac:dyDescent="0.25">
      <c r="A3350">
        <v>90339</v>
      </c>
      <c r="B3350">
        <v>19</v>
      </c>
      <c r="C3350" t="s">
        <v>55</v>
      </c>
      <c r="D3350" t="s">
        <v>81</v>
      </c>
      <c r="E3350">
        <v>7</v>
      </c>
      <c r="F3350">
        <v>9.06</v>
      </c>
      <c r="G3350">
        <v>21.95</v>
      </c>
      <c r="H3350" s="1">
        <v>44846</v>
      </c>
      <c r="I3350" s="20">
        <v>0</v>
      </c>
      <c r="J3350" s="47">
        <f>Table_Query_from_Mac10[[#This Row],[unit_price]]-(Table_Query_from_Mac10[[#This Row],[unit_price]]*(Table_Query_from_Mac10[[#This Row],[discount_pct]]/100))</f>
        <v>21.95</v>
      </c>
      <c r="K3350" s="47">
        <f>Table_Query_from_Mac10[[#This Row],[unit_cost]]</f>
        <v>9.06</v>
      </c>
      <c r="L3350" s="47">
        <f>Table_Query_from_Mac10[[#This Row],[Live-cost]]*(1+Table_Query_from_Mac10[[#This Row],[CogsIncreasebyTYPE]])</f>
        <v>9.06</v>
      </c>
      <c r="M3350" s="47">
        <f>Table_Query_from_Mac10[[#This Row],[Live-cost]]*Table_Query_from_Mac10[[#This Row],[qty_to_ship]]</f>
        <v>63.42</v>
      </c>
      <c r="N3350" s="47">
        <f>IF(Table_Query_from_Mac10[[#This Row],[item_no]]="KDA",-Table_Query_from_Mac10[[#This Row],[unit_price]],Table_Query_from_Mac10[[#This Row],[Net Unit]]*Table_Query_from_Mac10[[#This Row],[qty_to_ship]])</f>
        <v>153.65</v>
      </c>
      <c r="O3350" s="47">
        <f>SUMIFS(Summary!C:C,Summary!H:H,Table_Query_from_Mac10[[#This Row],[Juiceoc]])</f>
        <v>0</v>
      </c>
      <c r="P3350" s="47">
        <f>SUMIFS(Summary!D:D,Summary!H:H,Table_Query_from_Mac10[[#This Row],[Juiceoc]])</f>
        <v>0</v>
      </c>
      <c r="Q3350" s="47">
        <f>SUMIFS(Summary!E:E,Summary!H:H,Table_Query_from_Mac10[[#This Row],[Juiceoc]])</f>
        <v>0</v>
      </c>
      <c r="R3350" s="47">
        <f>Table_Query_from_Mac10[[#This Row],[Net Unit]]*(1+Table_Query_from_Mac10[[#This Row],[PriceIncreasebyType]])</f>
        <v>21.95</v>
      </c>
      <c r="S3350" s="47">
        <f>Table_Query_from_Mac10[[#This Row],[UnitPriceFuture]]*Table_Query_from_Mac10[[#This Row],[qtytoShipFuture]]</f>
        <v>153.65</v>
      </c>
      <c r="T3350" s="47">
        <f>ROUND(Table_Query_from_Mac10[[#This Row],[qty_to_ship]]*(1+Table_Query_from_Mac10[[#This Row],[VolumeIncreasebyType]]),0)</f>
        <v>7</v>
      </c>
      <c r="U3350" s="47">
        <f>Table_Query_from_Mac10[[#This Row],[qtytoShipFuture]]*Table_Query_from_Mac10[[#This Row],[Future-cost]]</f>
        <v>63.42</v>
      </c>
      <c r="V3350" s="47">
        <f>Table_Query_from_Mac10[[#This Row],[qtytoShipFuture]]-Table_Query_from_Mac10[[#This Row],[qty_to_ship]]</f>
        <v>0</v>
      </c>
      <c r="W3350" s="47">
        <f>Table_Query_from_Mac10[[#This Row],[UnitPriceFuture]]</f>
        <v>21.95</v>
      </c>
      <c r="X3350" s="47">
        <f>Table_Query_from_Mac10[[#This Row],[Unit Increase]]*Table_Query_from_Mac10[[#This Row],[UnitPriceFuture]]</f>
        <v>0</v>
      </c>
      <c r="Y3350" s="47">
        <f>Table_Query_from_Mac10[[#This Row],[Unit Increase]]*Table_Query_from_Mac10[[#This Row],[Future-cost]]</f>
        <v>0</v>
      </c>
      <c r="Z3350" s="47">
        <f>-(Table_Query_from_Mac10[[#This Row],[Incremental Sales]]+((Table_Query_from_Mac10[[#This Row],[Incremental Sales]]*-(SUM(Summary!$S$8:$S$9)))))*Summary!$S$18</f>
        <v>0</v>
      </c>
      <c r="AA3350" s="47">
        <f>IFERROR(Table_Query_from_Mac10[[#This Row],[Incremental Cost]]/Table_Query_from_Mac10[[#This Row],[Incremental Sales]],0)</f>
        <v>0</v>
      </c>
      <c r="AB3350" s="47">
        <f>IFERROR(Table_Query_from_Mac10[[#This Row],[TotalCostFuture]]/Table_Query_from_Mac10[[#This Row],[totalsalesFuture]],0)</f>
        <v>0.41275626423690204</v>
      </c>
      <c r="AN3350" s="30">
        <v>28</v>
      </c>
      <c r="AO3350">
        <f t="shared" si="104"/>
        <v>7</v>
      </c>
      <c r="AQ3350" s="30">
        <v>62.71</v>
      </c>
      <c r="AR3350">
        <f t="shared" si="105"/>
        <v>21.95</v>
      </c>
    </row>
    <row r="3351" spans="1:44" x14ac:dyDescent="0.25">
      <c r="A3351">
        <v>90339</v>
      </c>
      <c r="B3351">
        <v>20</v>
      </c>
      <c r="C3351" t="s">
        <v>55</v>
      </c>
      <c r="D3351" t="s">
        <v>81</v>
      </c>
      <c r="E3351">
        <v>15</v>
      </c>
      <c r="F3351">
        <v>9.85</v>
      </c>
      <c r="G3351">
        <v>25.68</v>
      </c>
      <c r="H3351" s="1">
        <v>44846</v>
      </c>
      <c r="I3351" s="20">
        <v>0</v>
      </c>
      <c r="J3351" s="47">
        <f>Table_Query_from_Mac10[[#This Row],[unit_price]]-(Table_Query_from_Mac10[[#This Row],[unit_price]]*(Table_Query_from_Mac10[[#This Row],[discount_pct]]/100))</f>
        <v>25.68</v>
      </c>
      <c r="K3351" s="47">
        <f>Table_Query_from_Mac10[[#This Row],[unit_cost]]</f>
        <v>9.85</v>
      </c>
      <c r="L3351" s="47">
        <f>Table_Query_from_Mac10[[#This Row],[Live-cost]]*(1+Table_Query_from_Mac10[[#This Row],[CogsIncreasebyTYPE]])</f>
        <v>9.85</v>
      </c>
      <c r="M3351" s="47">
        <f>Table_Query_from_Mac10[[#This Row],[Live-cost]]*Table_Query_from_Mac10[[#This Row],[qty_to_ship]]</f>
        <v>147.75</v>
      </c>
      <c r="N3351" s="47">
        <f>IF(Table_Query_from_Mac10[[#This Row],[item_no]]="KDA",-Table_Query_from_Mac10[[#This Row],[unit_price]],Table_Query_from_Mac10[[#This Row],[Net Unit]]*Table_Query_from_Mac10[[#This Row],[qty_to_ship]])</f>
        <v>385.2</v>
      </c>
      <c r="O3351" s="47">
        <f>SUMIFS(Summary!C:C,Summary!H:H,Table_Query_from_Mac10[[#This Row],[Juiceoc]])</f>
        <v>0</v>
      </c>
      <c r="P3351" s="47">
        <f>SUMIFS(Summary!D:D,Summary!H:H,Table_Query_from_Mac10[[#This Row],[Juiceoc]])</f>
        <v>0</v>
      </c>
      <c r="Q3351" s="47">
        <f>SUMIFS(Summary!E:E,Summary!H:H,Table_Query_from_Mac10[[#This Row],[Juiceoc]])</f>
        <v>0</v>
      </c>
      <c r="R3351" s="47">
        <f>Table_Query_from_Mac10[[#This Row],[Net Unit]]*(1+Table_Query_from_Mac10[[#This Row],[PriceIncreasebyType]])</f>
        <v>25.68</v>
      </c>
      <c r="S3351" s="47">
        <f>Table_Query_from_Mac10[[#This Row],[UnitPriceFuture]]*Table_Query_from_Mac10[[#This Row],[qtytoShipFuture]]</f>
        <v>385.2</v>
      </c>
      <c r="T3351" s="47">
        <f>ROUND(Table_Query_from_Mac10[[#This Row],[qty_to_ship]]*(1+Table_Query_from_Mac10[[#This Row],[VolumeIncreasebyType]]),0)</f>
        <v>15</v>
      </c>
      <c r="U3351" s="47">
        <f>Table_Query_from_Mac10[[#This Row],[qtytoShipFuture]]*Table_Query_from_Mac10[[#This Row],[Future-cost]]</f>
        <v>147.75</v>
      </c>
      <c r="V3351" s="47">
        <f>Table_Query_from_Mac10[[#This Row],[qtytoShipFuture]]-Table_Query_from_Mac10[[#This Row],[qty_to_ship]]</f>
        <v>0</v>
      </c>
      <c r="W3351" s="47">
        <f>Table_Query_from_Mac10[[#This Row],[UnitPriceFuture]]</f>
        <v>25.68</v>
      </c>
      <c r="X3351" s="47">
        <f>Table_Query_from_Mac10[[#This Row],[Unit Increase]]*Table_Query_from_Mac10[[#This Row],[UnitPriceFuture]]</f>
        <v>0</v>
      </c>
      <c r="Y3351" s="47">
        <f>Table_Query_from_Mac10[[#This Row],[Unit Increase]]*Table_Query_from_Mac10[[#This Row],[Future-cost]]</f>
        <v>0</v>
      </c>
      <c r="Z3351" s="47">
        <f>-(Table_Query_from_Mac10[[#This Row],[Incremental Sales]]+((Table_Query_from_Mac10[[#This Row],[Incremental Sales]]*-(SUM(Summary!$S$8:$S$9)))))*Summary!$S$18</f>
        <v>0</v>
      </c>
      <c r="AA3351" s="47">
        <f>IFERROR(Table_Query_from_Mac10[[#This Row],[Incremental Cost]]/Table_Query_from_Mac10[[#This Row],[Incremental Sales]],0)</f>
        <v>0</v>
      </c>
      <c r="AB3351" s="47">
        <f>IFERROR(Table_Query_from_Mac10[[#This Row],[TotalCostFuture]]/Table_Query_from_Mac10[[#This Row],[totalsalesFuture]],0)</f>
        <v>0.38356697819314645</v>
      </c>
      <c r="AN3351" s="31">
        <v>60</v>
      </c>
      <c r="AO3351">
        <f t="shared" si="104"/>
        <v>15</v>
      </c>
      <c r="AQ3351" s="31">
        <v>73.37</v>
      </c>
      <c r="AR3351">
        <f t="shared" si="105"/>
        <v>25.68</v>
      </c>
    </row>
    <row r="3352" spans="1:44" x14ac:dyDescent="0.25">
      <c r="A3352">
        <v>90313</v>
      </c>
      <c r="B3352">
        <v>10</v>
      </c>
      <c r="C3352" t="s">
        <v>86</v>
      </c>
      <c r="D3352" t="s">
        <v>79</v>
      </c>
      <c r="E3352">
        <v>18</v>
      </c>
      <c r="F3352">
        <v>8.44</v>
      </c>
      <c r="G3352">
        <v>22.09</v>
      </c>
      <c r="H3352" s="1">
        <v>44840</v>
      </c>
      <c r="I3352" s="20">
        <v>0</v>
      </c>
      <c r="J3352" s="47">
        <f>Table_Query_from_Mac10[[#This Row],[unit_price]]-(Table_Query_from_Mac10[[#This Row],[unit_price]]*(Table_Query_from_Mac10[[#This Row],[discount_pct]]/100))</f>
        <v>22.09</v>
      </c>
      <c r="K3352" s="47">
        <f>Table_Query_from_Mac10[[#This Row],[unit_cost]]</f>
        <v>8.44</v>
      </c>
      <c r="L3352" s="47">
        <f>Table_Query_from_Mac10[[#This Row],[Live-cost]]*(1+Table_Query_from_Mac10[[#This Row],[CogsIncreasebyTYPE]])</f>
        <v>8.44</v>
      </c>
      <c r="M3352" s="47">
        <f>Table_Query_from_Mac10[[#This Row],[Live-cost]]*Table_Query_from_Mac10[[#This Row],[qty_to_ship]]</f>
        <v>151.91999999999999</v>
      </c>
      <c r="N3352" s="47">
        <f>IF(Table_Query_from_Mac10[[#This Row],[item_no]]="KDA",-Table_Query_from_Mac10[[#This Row],[unit_price]],Table_Query_from_Mac10[[#This Row],[Net Unit]]*Table_Query_from_Mac10[[#This Row],[qty_to_ship]])</f>
        <v>397.62</v>
      </c>
      <c r="O3352" s="47">
        <f>SUMIFS(Summary!C:C,Summary!H:H,Table_Query_from_Mac10[[#This Row],[Juiceoc]])</f>
        <v>0</v>
      </c>
      <c r="P3352" s="47">
        <f>SUMIFS(Summary!D:D,Summary!H:H,Table_Query_from_Mac10[[#This Row],[Juiceoc]])</f>
        <v>0</v>
      </c>
      <c r="Q3352" s="47">
        <f>SUMIFS(Summary!E:E,Summary!H:H,Table_Query_from_Mac10[[#This Row],[Juiceoc]])</f>
        <v>0</v>
      </c>
      <c r="R3352" s="47">
        <f>Table_Query_from_Mac10[[#This Row],[Net Unit]]*(1+Table_Query_from_Mac10[[#This Row],[PriceIncreasebyType]])</f>
        <v>22.09</v>
      </c>
      <c r="S3352" s="47">
        <f>Table_Query_from_Mac10[[#This Row],[UnitPriceFuture]]*Table_Query_from_Mac10[[#This Row],[qtytoShipFuture]]</f>
        <v>397.62</v>
      </c>
      <c r="T3352" s="47">
        <f>ROUND(Table_Query_from_Mac10[[#This Row],[qty_to_ship]]*(1+Table_Query_from_Mac10[[#This Row],[VolumeIncreasebyType]]),0)</f>
        <v>18</v>
      </c>
      <c r="U3352" s="47">
        <f>Table_Query_from_Mac10[[#This Row],[qtytoShipFuture]]*Table_Query_from_Mac10[[#This Row],[Future-cost]]</f>
        <v>151.91999999999999</v>
      </c>
      <c r="V3352" s="47">
        <f>Table_Query_from_Mac10[[#This Row],[qtytoShipFuture]]-Table_Query_from_Mac10[[#This Row],[qty_to_ship]]</f>
        <v>0</v>
      </c>
      <c r="W3352" s="47">
        <f>Table_Query_from_Mac10[[#This Row],[UnitPriceFuture]]</f>
        <v>22.09</v>
      </c>
      <c r="X3352" s="47">
        <f>Table_Query_from_Mac10[[#This Row],[Unit Increase]]*Table_Query_from_Mac10[[#This Row],[UnitPriceFuture]]</f>
        <v>0</v>
      </c>
      <c r="Y3352" s="47">
        <f>Table_Query_from_Mac10[[#This Row],[Unit Increase]]*Table_Query_from_Mac10[[#This Row],[Future-cost]]</f>
        <v>0</v>
      </c>
      <c r="Z3352" s="47">
        <f>-(Table_Query_from_Mac10[[#This Row],[Incremental Sales]]+((Table_Query_from_Mac10[[#This Row],[Incremental Sales]]*-(SUM(Summary!$S$8:$S$9)))))*Summary!$S$18</f>
        <v>0</v>
      </c>
      <c r="AA3352" s="47">
        <f>IFERROR(Table_Query_from_Mac10[[#This Row],[Incremental Cost]]/Table_Query_from_Mac10[[#This Row],[Incremental Sales]],0)</f>
        <v>0</v>
      </c>
      <c r="AB3352" s="47">
        <f>IFERROR(Table_Query_from_Mac10[[#This Row],[TotalCostFuture]]/Table_Query_from_Mac10[[#This Row],[totalsalesFuture]],0)</f>
        <v>0.38207333635129015</v>
      </c>
      <c r="AN3352" s="30">
        <v>72</v>
      </c>
      <c r="AO3352">
        <f t="shared" si="104"/>
        <v>18</v>
      </c>
      <c r="AQ3352" s="30">
        <v>63.1</v>
      </c>
      <c r="AR3352">
        <f t="shared" si="105"/>
        <v>22.09</v>
      </c>
    </row>
    <row r="3353" spans="1:44" x14ac:dyDescent="0.25">
      <c r="A3353">
        <v>90313</v>
      </c>
      <c r="B3353">
        <v>11</v>
      </c>
      <c r="C3353" t="s">
        <v>86</v>
      </c>
      <c r="D3353" t="s">
        <v>79</v>
      </c>
      <c r="E3353">
        <v>48</v>
      </c>
      <c r="F3353">
        <v>7.12</v>
      </c>
      <c r="G3353">
        <v>17.829999999999998</v>
      </c>
      <c r="H3353" s="1">
        <v>44840</v>
      </c>
      <c r="I3353" s="20">
        <v>0</v>
      </c>
      <c r="J3353" s="47">
        <f>Table_Query_from_Mac10[[#This Row],[unit_price]]-(Table_Query_from_Mac10[[#This Row],[unit_price]]*(Table_Query_from_Mac10[[#This Row],[discount_pct]]/100))</f>
        <v>17.829999999999998</v>
      </c>
      <c r="K3353" s="47">
        <f>Table_Query_from_Mac10[[#This Row],[unit_cost]]</f>
        <v>7.12</v>
      </c>
      <c r="L3353" s="47">
        <f>Table_Query_from_Mac10[[#This Row],[Live-cost]]*(1+Table_Query_from_Mac10[[#This Row],[CogsIncreasebyTYPE]])</f>
        <v>7.12</v>
      </c>
      <c r="M3353" s="47">
        <f>Table_Query_from_Mac10[[#This Row],[Live-cost]]*Table_Query_from_Mac10[[#This Row],[qty_to_ship]]</f>
        <v>341.76</v>
      </c>
      <c r="N3353" s="47">
        <f>IF(Table_Query_from_Mac10[[#This Row],[item_no]]="KDA",-Table_Query_from_Mac10[[#This Row],[unit_price]],Table_Query_from_Mac10[[#This Row],[Net Unit]]*Table_Query_from_Mac10[[#This Row],[qty_to_ship]])</f>
        <v>855.83999999999992</v>
      </c>
      <c r="O3353" s="47">
        <f>SUMIFS(Summary!C:C,Summary!H:H,Table_Query_from_Mac10[[#This Row],[Juiceoc]])</f>
        <v>0</v>
      </c>
      <c r="P3353" s="47">
        <f>SUMIFS(Summary!D:D,Summary!H:H,Table_Query_from_Mac10[[#This Row],[Juiceoc]])</f>
        <v>0</v>
      </c>
      <c r="Q3353" s="47">
        <f>SUMIFS(Summary!E:E,Summary!H:H,Table_Query_from_Mac10[[#This Row],[Juiceoc]])</f>
        <v>0</v>
      </c>
      <c r="R3353" s="47">
        <f>Table_Query_from_Mac10[[#This Row],[Net Unit]]*(1+Table_Query_from_Mac10[[#This Row],[PriceIncreasebyType]])</f>
        <v>17.829999999999998</v>
      </c>
      <c r="S3353" s="47">
        <f>Table_Query_from_Mac10[[#This Row],[UnitPriceFuture]]*Table_Query_from_Mac10[[#This Row],[qtytoShipFuture]]</f>
        <v>855.83999999999992</v>
      </c>
      <c r="T3353" s="47">
        <f>ROUND(Table_Query_from_Mac10[[#This Row],[qty_to_ship]]*(1+Table_Query_from_Mac10[[#This Row],[VolumeIncreasebyType]]),0)</f>
        <v>48</v>
      </c>
      <c r="U3353" s="47">
        <f>Table_Query_from_Mac10[[#This Row],[qtytoShipFuture]]*Table_Query_from_Mac10[[#This Row],[Future-cost]]</f>
        <v>341.76</v>
      </c>
      <c r="V3353" s="47">
        <f>Table_Query_from_Mac10[[#This Row],[qtytoShipFuture]]-Table_Query_from_Mac10[[#This Row],[qty_to_ship]]</f>
        <v>0</v>
      </c>
      <c r="W3353" s="47">
        <f>Table_Query_from_Mac10[[#This Row],[UnitPriceFuture]]</f>
        <v>17.829999999999998</v>
      </c>
      <c r="X3353" s="47">
        <f>Table_Query_from_Mac10[[#This Row],[Unit Increase]]*Table_Query_from_Mac10[[#This Row],[UnitPriceFuture]]</f>
        <v>0</v>
      </c>
      <c r="Y3353" s="47">
        <f>Table_Query_from_Mac10[[#This Row],[Unit Increase]]*Table_Query_from_Mac10[[#This Row],[Future-cost]]</f>
        <v>0</v>
      </c>
      <c r="Z3353" s="47">
        <f>-(Table_Query_from_Mac10[[#This Row],[Incremental Sales]]+((Table_Query_from_Mac10[[#This Row],[Incremental Sales]]*-(SUM(Summary!$S$8:$S$9)))))*Summary!$S$18</f>
        <v>0</v>
      </c>
      <c r="AA3353" s="47">
        <f>IFERROR(Table_Query_from_Mac10[[#This Row],[Incremental Cost]]/Table_Query_from_Mac10[[#This Row],[Incremental Sales]],0)</f>
        <v>0</v>
      </c>
      <c r="AB3353" s="47">
        <f>IFERROR(Table_Query_from_Mac10[[#This Row],[TotalCostFuture]]/Table_Query_from_Mac10[[#This Row],[totalsalesFuture]],0)</f>
        <v>0.39932697700504771</v>
      </c>
      <c r="AN3353" s="31">
        <v>192</v>
      </c>
      <c r="AO3353">
        <f t="shared" si="104"/>
        <v>48</v>
      </c>
      <c r="AQ3353" s="31">
        <v>50.95</v>
      </c>
      <c r="AR3353">
        <f t="shared" si="105"/>
        <v>17.829999999999998</v>
      </c>
    </row>
    <row r="3354" spans="1:44" x14ac:dyDescent="0.25">
      <c r="A3354">
        <v>90313</v>
      </c>
      <c r="B3354">
        <v>12</v>
      </c>
      <c r="C3354" t="s">
        <v>85</v>
      </c>
      <c r="D3354" t="s">
        <v>79</v>
      </c>
      <c r="E3354">
        <v>3</v>
      </c>
      <c r="F3354">
        <v>9.5</v>
      </c>
      <c r="G3354">
        <v>23.75</v>
      </c>
      <c r="H3354" s="1">
        <v>44840</v>
      </c>
      <c r="I3354" s="20">
        <v>0</v>
      </c>
      <c r="J3354" s="47">
        <f>Table_Query_from_Mac10[[#This Row],[unit_price]]-(Table_Query_from_Mac10[[#This Row],[unit_price]]*(Table_Query_from_Mac10[[#This Row],[discount_pct]]/100))</f>
        <v>23.75</v>
      </c>
      <c r="K3354" s="47">
        <f>Table_Query_from_Mac10[[#This Row],[unit_cost]]</f>
        <v>9.5</v>
      </c>
      <c r="L3354" s="47">
        <f>Table_Query_from_Mac10[[#This Row],[Live-cost]]*(1+Table_Query_from_Mac10[[#This Row],[CogsIncreasebyTYPE]])</f>
        <v>9.5</v>
      </c>
      <c r="M3354" s="47">
        <f>Table_Query_from_Mac10[[#This Row],[Live-cost]]*Table_Query_from_Mac10[[#This Row],[qty_to_ship]]</f>
        <v>28.5</v>
      </c>
      <c r="N3354" s="47">
        <f>IF(Table_Query_from_Mac10[[#This Row],[item_no]]="KDA",-Table_Query_from_Mac10[[#This Row],[unit_price]],Table_Query_from_Mac10[[#This Row],[Net Unit]]*Table_Query_from_Mac10[[#This Row],[qty_to_ship]])</f>
        <v>71.25</v>
      </c>
      <c r="O3354" s="47">
        <f>SUMIFS(Summary!C:C,Summary!H:H,Table_Query_from_Mac10[[#This Row],[Juiceoc]])</f>
        <v>0</v>
      </c>
      <c r="P3354" s="47">
        <f>SUMIFS(Summary!D:D,Summary!H:H,Table_Query_from_Mac10[[#This Row],[Juiceoc]])</f>
        <v>0</v>
      </c>
      <c r="Q3354" s="47">
        <f>SUMIFS(Summary!E:E,Summary!H:H,Table_Query_from_Mac10[[#This Row],[Juiceoc]])</f>
        <v>0</v>
      </c>
      <c r="R3354" s="47">
        <f>Table_Query_from_Mac10[[#This Row],[Net Unit]]*(1+Table_Query_from_Mac10[[#This Row],[PriceIncreasebyType]])</f>
        <v>23.75</v>
      </c>
      <c r="S3354" s="47">
        <f>Table_Query_from_Mac10[[#This Row],[UnitPriceFuture]]*Table_Query_from_Mac10[[#This Row],[qtytoShipFuture]]</f>
        <v>71.25</v>
      </c>
      <c r="T3354" s="47">
        <f>ROUND(Table_Query_from_Mac10[[#This Row],[qty_to_ship]]*(1+Table_Query_from_Mac10[[#This Row],[VolumeIncreasebyType]]),0)</f>
        <v>3</v>
      </c>
      <c r="U3354" s="47">
        <f>Table_Query_from_Mac10[[#This Row],[qtytoShipFuture]]*Table_Query_from_Mac10[[#This Row],[Future-cost]]</f>
        <v>28.5</v>
      </c>
      <c r="V3354" s="47">
        <f>Table_Query_from_Mac10[[#This Row],[qtytoShipFuture]]-Table_Query_from_Mac10[[#This Row],[qty_to_ship]]</f>
        <v>0</v>
      </c>
      <c r="W3354" s="47">
        <f>Table_Query_from_Mac10[[#This Row],[UnitPriceFuture]]</f>
        <v>23.75</v>
      </c>
      <c r="X3354" s="47">
        <f>Table_Query_from_Mac10[[#This Row],[Unit Increase]]*Table_Query_from_Mac10[[#This Row],[UnitPriceFuture]]</f>
        <v>0</v>
      </c>
      <c r="Y3354" s="47">
        <f>Table_Query_from_Mac10[[#This Row],[Unit Increase]]*Table_Query_from_Mac10[[#This Row],[Future-cost]]</f>
        <v>0</v>
      </c>
      <c r="Z3354" s="47">
        <f>-(Table_Query_from_Mac10[[#This Row],[Incremental Sales]]+((Table_Query_from_Mac10[[#This Row],[Incremental Sales]]*-(SUM(Summary!$S$8:$S$9)))))*Summary!$S$18</f>
        <v>0</v>
      </c>
      <c r="AA3354" s="47">
        <f>IFERROR(Table_Query_from_Mac10[[#This Row],[Incremental Cost]]/Table_Query_from_Mac10[[#This Row],[Incremental Sales]],0)</f>
        <v>0</v>
      </c>
      <c r="AB3354" s="47">
        <f>IFERROR(Table_Query_from_Mac10[[#This Row],[TotalCostFuture]]/Table_Query_from_Mac10[[#This Row],[totalsalesFuture]],0)</f>
        <v>0.4</v>
      </c>
      <c r="AN3354" s="30">
        <v>9</v>
      </c>
      <c r="AO3354">
        <f t="shared" si="104"/>
        <v>3</v>
      </c>
      <c r="AQ3354" s="30">
        <v>67.87</v>
      </c>
      <c r="AR3354">
        <f t="shared" si="105"/>
        <v>23.75</v>
      </c>
    </row>
    <row r="3355" spans="1:44" x14ac:dyDescent="0.25">
      <c r="A3355">
        <v>90313</v>
      </c>
      <c r="B3355">
        <v>13</v>
      </c>
      <c r="C3355" t="s">
        <v>86</v>
      </c>
      <c r="D3355" t="s">
        <v>79</v>
      </c>
      <c r="E3355">
        <v>16</v>
      </c>
      <c r="F3355">
        <v>7.21</v>
      </c>
      <c r="G3355">
        <v>17.510000000000002</v>
      </c>
      <c r="H3355" s="1">
        <v>44840</v>
      </c>
      <c r="I3355" s="20">
        <v>0</v>
      </c>
      <c r="J3355" s="47">
        <f>Table_Query_from_Mac10[[#This Row],[unit_price]]-(Table_Query_from_Mac10[[#This Row],[unit_price]]*(Table_Query_from_Mac10[[#This Row],[discount_pct]]/100))</f>
        <v>17.510000000000002</v>
      </c>
      <c r="K3355" s="47">
        <f>Table_Query_from_Mac10[[#This Row],[unit_cost]]</f>
        <v>7.21</v>
      </c>
      <c r="L3355" s="47">
        <f>Table_Query_from_Mac10[[#This Row],[Live-cost]]*(1+Table_Query_from_Mac10[[#This Row],[CogsIncreasebyTYPE]])</f>
        <v>7.21</v>
      </c>
      <c r="M3355" s="47">
        <f>Table_Query_from_Mac10[[#This Row],[Live-cost]]*Table_Query_from_Mac10[[#This Row],[qty_to_ship]]</f>
        <v>115.36</v>
      </c>
      <c r="N3355" s="47">
        <f>IF(Table_Query_from_Mac10[[#This Row],[item_no]]="KDA",-Table_Query_from_Mac10[[#This Row],[unit_price]],Table_Query_from_Mac10[[#This Row],[Net Unit]]*Table_Query_from_Mac10[[#This Row],[qty_to_ship]])</f>
        <v>280.16000000000003</v>
      </c>
      <c r="O3355" s="47">
        <f>SUMIFS(Summary!C:C,Summary!H:H,Table_Query_from_Mac10[[#This Row],[Juiceoc]])</f>
        <v>0</v>
      </c>
      <c r="P3355" s="47">
        <f>SUMIFS(Summary!D:D,Summary!H:H,Table_Query_from_Mac10[[#This Row],[Juiceoc]])</f>
        <v>0</v>
      </c>
      <c r="Q3355" s="47">
        <f>SUMIFS(Summary!E:E,Summary!H:H,Table_Query_from_Mac10[[#This Row],[Juiceoc]])</f>
        <v>0</v>
      </c>
      <c r="R3355" s="47">
        <f>Table_Query_from_Mac10[[#This Row],[Net Unit]]*(1+Table_Query_from_Mac10[[#This Row],[PriceIncreasebyType]])</f>
        <v>17.510000000000002</v>
      </c>
      <c r="S3355" s="47">
        <f>Table_Query_from_Mac10[[#This Row],[UnitPriceFuture]]*Table_Query_from_Mac10[[#This Row],[qtytoShipFuture]]</f>
        <v>280.16000000000003</v>
      </c>
      <c r="T3355" s="47">
        <f>ROUND(Table_Query_from_Mac10[[#This Row],[qty_to_ship]]*(1+Table_Query_from_Mac10[[#This Row],[VolumeIncreasebyType]]),0)</f>
        <v>16</v>
      </c>
      <c r="U3355" s="47">
        <f>Table_Query_from_Mac10[[#This Row],[qtytoShipFuture]]*Table_Query_from_Mac10[[#This Row],[Future-cost]]</f>
        <v>115.36</v>
      </c>
      <c r="V3355" s="47">
        <f>Table_Query_from_Mac10[[#This Row],[qtytoShipFuture]]-Table_Query_from_Mac10[[#This Row],[qty_to_ship]]</f>
        <v>0</v>
      </c>
      <c r="W3355" s="47">
        <f>Table_Query_from_Mac10[[#This Row],[UnitPriceFuture]]</f>
        <v>17.510000000000002</v>
      </c>
      <c r="X3355" s="47">
        <f>Table_Query_from_Mac10[[#This Row],[Unit Increase]]*Table_Query_from_Mac10[[#This Row],[UnitPriceFuture]]</f>
        <v>0</v>
      </c>
      <c r="Y3355" s="47">
        <f>Table_Query_from_Mac10[[#This Row],[Unit Increase]]*Table_Query_from_Mac10[[#This Row],[Future-cost]]</f>
        <v>0</v>
      </c>
      <c r="Z3355" s="47">
        <f>-(Table_Query_from_Mac10[[#This Row],[Incremental Sales]]+((Table_Query_from_Mac10[[#This Row],[Incremental Sales]]*-(SUM(Summary!$S$8:$S$9)))))*Summary!$S$18</f>
        <v>0</v>
      </c>
      <c r="AA3355" s="47">
        <f>IFERROR(Table_Query_from_Mac10[[#This Row],[Incremental Cost]]/Table_Query_from_Mac10[[#This Row],[Incremental Sales]],0)</f>
        <v>0</v>
      </c>
      <c r="AB3355" s="47">
        <f>IFERROR(Table_Query_from_Mac10[[#This Row],[TotalCostFuture]]/Table_Query_from_Mac10[[#This Row],[totalsalesFuture]],0)</f>
        <v>0.41176470588235292</v>
      </c>
      <c r="AN3355" s="31">
        <v>64</v>
      </c>
      <c r="AO3355">
        <f t="shared" si="104"/>
        <v>16</v>
      </c>
      <c r="AQ3355" s="31">
        <v>50.04</v>
      </c>
      <c r="AR3355">
        <f t="shared" si="105"/>
        <v>17.510000000000002</v>
      </c>
    </row>
    <row r="3356" spans="1:44" x14ac:dyDescent="0.25">
      <c r="A3356">
        <v>90313</v>
      </c>
      <c r="B3356">
        <v>14</v>
      </c>
      <c r="C3356" t="s">
        <v>86</v>
      </c>
      <c r="D3356" t="s">
        <v>79</v>
      </c>
      <c r="E3356">
        <v>4</v>
      </c>
      <c r="F3356">
        <v>6.64</v>
      </c>
      <c r="G3356">
        <v>16.04</v>
      </c>
      <c r="H3356" s="1">
        <v>44840</v>
      </c>
      <c r="I3356" s="20">
        <v>0</v>
      </c>
      <c r="J3356" s="47">
        <f>Table_Query_from_Mac10[[#This Row],[unit_price]]-(Table_Query_from_Mac10[[#This Row],[unit_price]]*(Table_Query_from_Mac10[[#This Row],[discount_pct]]/100))</f>
        <v>16.04</v>
      </c>
      <c r="K3356" s="47">
        <f>Table_Query_from_Mac10[[#This Row],[unit_cost]]</f>
        <v>6.64</v>
      </c>
      <c r="L3356" s="47">
        <f>Table_Query_from_Mac10[[#This Row],[Live-cost]]*(1+Table_Query_from_Mac10[[#This Row],[CogsIncreasebyTYPE]])</f>
        <v>6.64</v>
      </c>
      <c r="M3356" s="47">
        <f>Table_Query_from_Mac10[[#This Row],[Live-cost]]*Table_Query_from_Mac10[[#This Row],[qty_to_ship]]</f>
        <v>26.56</v>
      </c>
      <c r="N3356" s="47">
        <f>IF(Table_Query_from_Mac10[[#This Row],[item_no]]="KDA",-Table_Query_from_Mac10[[#This Row],[unit_price]],Table_Query_from_Mac10[[#This Row],[Net Unit]]*Table_Query_from_Mac10[[#This Row],[qty_to_ship]])</f>
        <v>64.16</v>
      </c>
      <c r="O3356" s="47">
        <f>SUMIFS(Summary!C:C,Summary!H:H,Table_Query_from_Mac10[[#This Row],[Juiceoc]])</f>
        <v>0</v>
      </c>
      <c r="P3356" s="47">
        <f>SUMIFS(Summary!D:D,Summary!H:H,Table_Query_from_Mac10[[#This Row],[Juiceoc]])</f>
        <v>0</v>
      </c>
      <c r="Q3356" s="47">
        <f>SUMIFS(Summary!E:E,Summary!H:H,Table_Query_from_Mac10[[#This Row],[Juiceoc]])</f>
        <v>0</v>
      </c>
      <c r="R3356" s="47">
        <f>Table_Query_from_Mac10[[#This Row],[Net Unit]]*(1+Table_Query_from_Mac10[[#This Row],[PriceIncreasebyType]])</f>
        <v>16.04</v>
      </c>
      <c r="S3356" s="47">
        <f>Table_Query_from_Mac10[[#This Row],[UnitPriceFuture]]*Table_Query_from_Mac10[[#This Row],[qtytoShipFuture]]</f>
        <v>64.16</v>
      </c>
      <c r="T3356" s="47">
        <f>ROUND(Table_Query_from_Mac10[[#This Row],[qty_to_ship]]*(1+Table_Query_from_Mac10[[#This Row],[VolumeIncreasebyType]]),0)</f>
        <v>4</v>
      </c>
      <c r="U3356" s="47">
        <f>Table_Query_from_Mac10[[#This Row],[qtytoShipFuture]]*Table_Query_from_Mac10[[#This Row],[Future-cost]]</f>
        <v>26.56</v>
      </c>
      <c r="V3356" s="47">
        <f>Table_Query_from_Mac10[[#This Row],[qtytoShipFuture]]-Table_Query_from_Mac10[[#This Row],[qty_to_ship]]</f>
        <v>0</v>
      </c>
      <c r="W3356" s="47">
        <f>Table_Query_from_Mac10[[#This Row],[UnitPriceFuture]]</f>
        <v>16.04</v>
      </c>
      <c r="X3356" s="47">
        <f>Table_Query_from_Mac10[[#This Row],[Unit Increase]]*Table_Query_from_Mac10[[#This Row],[UnitPriceFuture]]</f>
        <v>0</v>
      </c>
      <c r="Y3356" s="47">
        <f>Table_Query_from_Mac10[[#This Row],[Unit Increase]]*Table_Query_from_Mac10[[#This Row],[Future-cost]]</f>
        <v>0</v>
      </c>
      <c r="Z3356" s="47">
        <f>-(Table_Query_from_Mac10[[#This Row],[Incremental Sales]]+((Table_Query_from_Mac10[[#This Row],[Incremental Sales]]*-(SUM(Summary!$S$8:$S$9)))))*Summary!$S$18</f>
        <v>0</v>
      </c>
      <c r="AA3356" s="47">
        <f>IFERROR(Table_Query_from_Mac10[[#This Row],[Incremental Cost]]/Table_Query_from_Mac10[[#This Row],[Incremental Sales]],0)</f>
        <v>0</v>
      </c>
      <c r="AB3356" s="47">
        <f>IFERROR(Table_Query_from_Mac10[[#This Row],[TotalCostFuture]]/Table_Query_from_Mac10[[#This Row],[totalsalesFuture]],0)</f>
        <v>0.41396508728179554</v>
      </c>
      <c r="AN3356" s="30">
        <v>16</v>
      </c>
      <c r="AO3356">
        <f t="shared" si="104"/>
        <v>4</v>
      </c>
      <c r="AQ3356" s="30">
        <v>45.82</v>
      </c>
      <c r="AR3356">
        <f t="shared" si="105"/>
        <v>16.04</v>
      </c>
    </row>
    <row r="3357" spans="1:44" x14ac:dyDescent="0.25">
      <c r="A3357">
        <v>90313</v>
      </c>
      <c r="B3357">
        <v>15</v>
      </c>
      <c r="C3357" t="s">
        <v>86</v>
      </c>
      <c r="D3357" t="s">
        <v>79</v>
      </c>
      <c r="E3357">
        <v>15</v>
      </c>
      <c r="F3357">
        <v>5.99</v>
      </c>
      <c r="G3357">
        <v>14.3</v>
      </c>
      <c r="H3357" s="1">
        <v>44840</v>
      </c>
      <c r="I3357" s="20">
        <v>0</v>
      </c>
      <c r="J3357" s="47">
        <f>Table_Query_from_Mac10[[#This Row],[unit_price]]-(Table_Query_from_Mac10[[#This Row],[unit_price]]*(Table_Query_from_Mac10[[#This Row],[discount_pct]]/100))</f>
        <v>14.3</v>
      </c>
      <c r="K3357" s="47">
        <f>Table_Query_from_Mac10[[#This Row],[unit_cost]]</f>
        <v>5.99</v>
      </c>
      <c r="L3357" s="47">
        <f>Table_Query_from_Mac10[[#This Row],[Live-cost]]*(1+Table_Query_from_Mac10[[#This Row],[CogsIncreasebyTYPE]])</f>
        <v>5.99</v>
      </c>
      <c r="M3357" s="47">
        <f>Table_Query_from_Mac10[[#This Row],[Live-cost]]*Table_Query_from_Mac10[[#This Row],[qty_to_ship]]</f>
        <v>89.850000000000009</v>
      </c>
      <c r="N3357" s="47">
        <f>IF(Table_Query_from_Mac10[[#This Row],[item_no]]="KDA",-Table_Query_from_Mac10[[#This Row],[unit_price]],Table_Query_from_Mac10[[#This Row],[Net Unit]]*Table_Query_from_Mac10[[#This Row],[qty_to_ship]])</f>
        <v>214.5</v>
      </c>
      <c r="O3357" s="47">
        <f>SUMIFS(Summary!C:C,Summary!H:H,Table_Query_from_Mac10[[#This Row],[Juiceoc]])</f>
        <v>0</v>
      </c>
      <c r="P3357" s="47">
        <f>SUMIFS(Summary!D:D,Summary!H:H,Table_Query_from_Mac10[[#This Row],[Juiceoc]])</f>
        <v>0</v>
      </c>
      <c r="Q3357" s="47">
        <f>SUMIFS(Summary!E:E,Summary!H:H,Table_Query_from_Mac10[[#This Row],[Juiceoc]])</f>
        <v>0</v>
      </c>
      <c r="R3357" s="47">
        <f>Table_Query_from_Mac10[[#This Row],[Net Unit]]*(1+Table_Query_from_Mac10[[#This Row],[PriceIncreasebyType]])</f>
        <v>14.3</v>
      </c>
      <c r="S3357" s="47">
        <f>Table_Query_from_Mac10[[#This Row],[UnitPriceFuture]]*Table_Query_from_Mac10[[#This Row],[qtytoShipFuture]]</f>
        <v>214.5</v>
      </c>
      <c r="T3357" s="47">
        <f>ROUND(Table_Query_from_Mac10[[#This Row],[qty_to_ship]]*(1+Table_Query_from_Mac10[[#This Row],[VolumeIncreasebyType]]),0)</f>
        <v>15</v>
      </c>
      <c r="U3357" s="47">
        <f>Table_Query_from_Mac10[[#This Row],[qtytoShipFuture]]*Table_Query_from_Mac10[[#This Row],[Future-cost]]</f>
        <v>89.850000000000009</v>
      </c>
      <c r="V3357" s="47">
        <f>Table_Query_from_Mac10[[#This Row],[qtytoShipFuture]]-Table_Query_from_Mac10[[#This Row],[qty_to_ship]]</f>
        <v>0</v>
      </c>
      <c r="W3357" s="47">
        <f>Table_Query_from_Mac10[[#This Row],[UnitPriceFuture]]</f>
        <v>14.3</v>
      </c>
      <c r="X3357" s="47">
        <f>Table_Query_from_Mac10[[#This Row],[Unit Increase]]*Table_Query_from_Mac10[[#This Row],[UnitPriceFuture]]</f>
        <v>0</v>
      </c>
      <c r="Y3357" s="47">
        <f>Table_Query_from_Mac10[[#This Row],[Unit Increase]]*Table_Query_from_Mac10[[#This Row],[Future-cost]]</f>
        <v>0</v>
      </c>
      <c r="Z3357" s="47">
        <f>-(Table_Query_from_Mac10[[#This Row],[Incremental Sales]]+((Table_Query_from_Mac10[[#This Row],[Incremental Sales]]*-(SUM(Summary!$S$8:$S$9)))))*Summary!$S$18</f>
        <v>0</v>
      </c>
      <c r="AA3357" s="47">
        <f>IFERROR(Table_Query_from_Mac10[[#This Row],[Incremental Cost]]/Table_Query_from_Mac10[[#This Row],[Incremental Sales]],0)</f>
        <v>0</v>
      </c>
      <c r="AB3357" s="47">
        <f>IFERROR(Table_Query_from_Mac10[[#This Row],[TotalCostFuture]]/Table_Query_from_Mac10[[#This Row],[totalsalesFuture]],0)</f>
        <v>0.4188811188811189</v>
      </c>
      <c r="AN3357" s="31">
        <v>60</v>
      </c>
      <c r="AO3357">
        <f t="shared" si="104"/>
        <v>15</v>
      </c>
      <c r="AQ3357" s="31">
        <v>40.85</v>
      </c>
      <c r="AR3357">
        <f t="shared" si="105"/>
        <v>14.3</v>
      </c>
    </row>
    <row r="3358" spans="1:44" x14ac:dyDescent="0.25">
      <c r="A3358">
        <v>90313</v>
      </c>
      <c r="B3358">
        <v>16</v>
      </c>
      <c r="C3358" t="s">
        <v>86</v>
      </c>
      <c r="D3358" t="s">
        <v>79</v>
      </c>
      <c r="E3358">
        <v>9</v>
      </c>
      <c r="F3358">
        <v>10.039999999999999</v>
      </c>
      <c r="G3358">
        <v>25.82</v>
      </c>
      <c r="H3358" s="1">
        <v>44840</v>
      </c>
      <c r="I3358" s="20">
        <v>0</v>
      </c>
      <c r="J3358" s="47">
        <f>Table_Query_from_Mac10[[#This Row],[unit_price]]-(Table_Query_from_Mac10[[#This Row],[unit_price]]*(Table_Query_from_Mac10[[#This Row],[discount_pct]]/100))</f>
        <v>25.82</v>
      </c>
      <c r="K3358" s="47">
        <f>Table_Query_from_Mac10[[#This Row],[unit_cost]]</f>
        <v>10.039999999999999</v>
      </c>
      <c r="L3358" s="47">
        <f>Table_Query_from_Mac10[[#This Row],[Live-cost]]*(1+Table_Query_from_Mac10[[#This Row],[CogsIncreasebyTYPE]])</f>
        <v>10.039999999999999</v>
      </c>
      <c r="M3358" s="47">
        <f>Table_Query_from_Mac10[[#This Row],[Live-cost]]*Table_Query_from_Mac10[[#This Row],[qty_to_ship]]</f>
        <v>90.359999999999985</v>
      </c>
      <c r="N3358" s="47">
        <f>IF(Table_Query_from_Mac10[[#This Row],[item_no]]="KDA",-Table_Query_from_Mac10[[#This Row],[unit_price]],Table_Query_from_Mac10[[#This Row],[Net Unit]]*Table_Query_from_Mac10[[#This Row],[qty_to_ship]])</f>
        <v>232.38</v>
      </c>
      <c r="O3358" s="47">
        <f>SUMIFS(Summary!C:C,Summary!H:H,Table_Query_from_Mac10[[#This Row],[Juiceoc]])</f>
        <v>0</v>
      </c>
      <c r="P3358" s="47">
        <f>SUMIFS(Summary!D:D,Summary!H:H,Table_Query_from_Mac10[[#This Row],[Juiceoc]])</f>
        <v>0</v>
      </c>
      <c r="Q3358" s="47">
        <f>SUMIFS(Summary!E:E,Summary!H:H,Table_Query_from_Mac10[[#This Row],[Juiceoc]])</f>
        <v>0</v>
      </c>
      <c r="R3358" s="47">
        <f>Table_Query_from_Mac10[[#This Row],[Net Unit]]*(1+Table_Query_from_Mac10[[#This Row],[PriceIncreasebyType]])</f>
        <v>25.82</v>
      </c>
      <c r="S3358" s="47">
        <f>Table_Query_from_Mac10[[#This Row],[UnitPriceFuture]]*Table_Query_from_Mac10[[#This Row],[qtytoShipFuture]]</f>
        <v>232.38</v>
      </c>
      <c r="T3358" s="47">
        <f>ROUND(Table_Query_from_Mac10[[#This Row],[qty_to_ship]]*(1+Table_Query_from_Mac10[[#This Row],[VolumeIncreasebyType]]),0)</f>
        <v>9</v>
      </c>
      <c r="U3358" s="47">
        <f>Table_Query_from_Mac10[[#This Row],[qtytoShipFuture]]*Table_Query_from_Mac10[[#This Row],[Future-cost]]</f>
        <v>90.359999999999985</v>
      </c>
      <c r="V3358" s="47">
        <f>Table_Query_from_Mac10[[#This Row],[qtytoShipFuture]]-Table_Query_from_Mac10[[#This Row],[qty_to_ship]]</f>
        <v>0</v>
      </c>
      <c r="W3358" s="47">
        <f>Table_Query_from_Mac10[[#This Row],[UnitPriceFuture]]</f>
        <v>25.82</v>
      </c>
      <c r="X3358" s="47">
        <f>Table_Query_from_Mac10[[#This Row],[Unit Increase]]*Table_Query_from_Mac10[[#This Row],[UnitPriceFuture]]</f>
        <v>0</v>
      </c>
      <c r="Y3358" s="47">
        <f>Table_Query_from_Mac10[[#This Row],[Unit Increase]]*Table_Query_from_Mac10[[#This Row],[Future-cost]]</f>
        <v>0</v>
      </c>
      <c r="Z3358" s="47">
        <f>-(Table_Query_from_Mac10[[#This Row],[Incremental Sales]]+((Table_Query_from_Mac10[[#This Row],[Incremental Sales]]*-(SUM(Summary!$S$8:$S$9)))))*Summary!$S$18</f>
        <v>0</v>
      </c>
      <c r="AA3358" s="47">
        <f>IFERROR(Table_Query_from_Mac10[[#This Row],[Incremental Cost]]/Table_Query_from_Mac10[[#This Row],[Incremental Sales]],0)</f>
        <v>0</v>
      </c>
      <c r="AB3358" s="47">
        <f>IFERROR(Table_Query_from_Mac10[[#This Row],[TotalCostFuture]]/Table_Query_from_Mac10[[#This Row],[totalsalesFuture]],0)</f>
        <v>0.38884585592563897</v>
      </c>
      <c r="AN3358" s="30">
        <v>36</v>
      </c>
      <c r="AO3358">
        <f t="shared" si="104"/>
        <v>9</v>
      </c>
      <c r="AQ3358" s="30">
        <v>73.77</v>
      </c>
      <c r="AR3358">
        <f t="shared" si="105"/>
        <v>25.82</v>
      </c>
    </row>
    <row r="3359" spans="1:44" x14ac:dyDescent="0.25">
      <c r="A3359">
        <v>90313</v>
      </c>
      <c r="B3359">
        <v>17</v>
      </c>
      <c r="C3359" t="s">
        <v>86</v>
      </c>
      <c r="D3359" t="s">
        <v>79</v>
      </c>
      <c r="E3359">
        <v>12</v>
      </c>
      <c r="F3359">
        <v>8.59</v>
      </c>
      <c r="G3359">
        <v>21.05</v>
      </c>
      <c r="H3359" s="1">
        <v>44840</v>
      </c>
      <c r="I3359" s="20">
        <v>0</v>
      </c>
      <c r="J3359" s="47">
        <f>Table_Query_from_Mac10[[#This Row],[unit_price]]-(Table_Query_from_Mac10[[#This Row],[unit_price]]*(Table_Query_from_Mac10[[#This Row],[discount_pct]]/100))</f>
        <v>21.05</v>
      </c>
      <c r="K3359" s="47">
        <f>Table_Query_from_Mac10[[#This Row],[unit_cost]]</f>
        <v>8.59</v>
      </c>
      <c r="L3359" s="47">
        <f>Table_Query_from_Mac10[[#This Row],[Live-cost]]*(1+Table_Query_from_Mac10[[#This Row],[CogsIncreasebyTYPE]])</f>
        <v>8.59</v>
      </c>
      <c r="M3359" s="47">
        <f>Table_Query_from_Mac10[[#This Row],[Live-cost]]*Table_Query_from_Mac10[[#This Row],[qty_to_ship]]</f>
        <v>103.08</v>
      </c>
      <c r="N3359" s="47">
        <f>IF(Table_Query_from_Mac10[[#This Row],[item_no]]="KDA",-Table_Query_from_Mac10[[#This Row],[unit_price]],Table_Query_from_Mac10[[#This Row],[Net Unit]]*Table_Query_from_Mac10[[#This Row],[qty_to_ship]])</f>
        <v>252.60000000000002</v>
      </c>
      <c r="O3359" s="47">
        <f>SUMIFS(Summary!C:C,Summary!H:H,Table_Query_from_Mac10[[#This Row],[Juiceoc]])</f>
        <v>0</v>
      </c>
      <c r="P3359" s="47">
        <f>SUMIFS(Summary!D:D,Summary!H:H,Table_Query_from_Mac10[[#This Row],[Juiceoc]])</f>
        <v>0</v>
      </c>
      <c r="Q3359" s="47">
        <f>SUMIFS(Summary!E:E,Summary!H:H,Table_Query_from_Mac10[[#This Row],[Juiceoc]])</f>
        <v>0</v>
      </c>
      <c r="R3359" s="47">
        <f>Table_Query_from_Mac10[[#This Row],[Net Unit]]*(1+Table_Query_from_Mac10[[#This Row],[PriceIncreasebyType]])</f>
        <v>21.05</v>
      </c>
      <c r="S3359" s="47">
        <f>Table_Query_from_Mac10[[#This Row],[UnitPriceFuture]]*Table_Query_from_Mac10[[#This Row],[qtytoShipFuture]]</f>
        <v>252.60000000000002</v>
      </c>
      <c r="T3359" s="47">
        <f>ROUND(Table_Query_from_Mac10[[#This Row],[qty_to_ship]]*(1+Table_Query_from_Mac10[[#This Row],[VolumeIncreasebyType]]),0)</f>
        <v>12</v>
      </c>
      <c r="U3359" s="47">
        <f>Table_Query_from_Mac10[[#This Row],[qtytoShipFuture]]*Table_Query_from_Mac10[[#This Row],[Future-cost]]</f>
        <v>103.08</v>
      </c>
      <c r="V3359" s="47">
        <f>Table_Query_from_Mac10[[#This Row],[qtytoShipFuture]]-Table_Query_from_Mac10[[#This Row],[qty_to_ship]]</f>
        <v>0</v>
      </c>
      <c r="W3359" s="47">
        <f>Table_Query_from_Mac10[[#This Row],[UnitPriceFuture]]</f>
        <v>21.05</v>
      </c>
      <c r="X3359" s="47">
        <f>Table_Query_from_Mac10[[#This Row],[Unit Increase]]*Table_Query_from_Mac10[[#This Row],[UnitPriceFuture]]</f>
        <v>0</v>
      </c>
      <c r="Y3359" s="47">
        <f>Table_Query_from_Mac10[[#This Row],[Unit Increase]]*Table_Query_from_Mac10[[#This Row],[Future-cost]]</f>
        <v>0</v>
      </c>
      <c r="Z3359" s="47">
        <f>-(Table_Query_from_Mac10[[#This Row],[Incremental Sales]]+((Table_Query_from_Mac10[[#This Row],[Incremental Sales]]*-(SUM(Summary!$S$8:$S$9)))))*Summary!$S$18</f>
        <v>0</v>
      </c>
      <c r="AA3359" s="47">
        <f>IFERROR(Table_Query_from_Mac10[[#This Row],[Incremental Cost]]/Table_Query_from_Mac10[[#This Row],[Incremental Sales]],0)</f>
        <v>0</v>
      </c>
      <c r="AB3359" s="47">
        <f>IFERROR(Table_Query_from_Mac10[[#This Row],[TotalCostFuture]]/Table_Query_from_Mac10[[#This Row],[totalsalesFuture]],0)</f>
        <v>0.40807600950118761</v>
      </c>
      <c r="AN3359" s="31">
        <v>48</v>
      </c>
      <c r="AO3359">
        <f t="shared" si="104"/>
        <v>12</v>
      </c>
      <c r="AQ3359" s="31">
        <v>60.15</v>
      </c>
      <c r="AR3359">
        <f t="shared" si="105"/>
        <v>21.05</v>
      </c>
    </row>
    <row r="3360" spans="1:44" x14ac:dyDescent="0.25">
      <c r="A3360">
        <v>90340</v>
      </c>
      <c r="B3360">
        <v>1</v>
      </c>
      <c r="C3360" t="s">
        <v>86</v>
      </c>
      <c r="D3360" t="s">
        <v>79</v>
      </c>
      <c r="E3360">
        <v>40</v>
      </c>
      <c r="F3360">
        <v>5.74</v>
      </c>
      <c r="G3360">
        <v>13.16</v>
      </c>
      <c r="H3360" s="1">
        <v>44840</v>
      </c>
      <c r="I3360" s="20">
        <v>0</v>
      </c>
      <c r="J3360" s="47">
        <f>Table_Query_from_Mac10[[#This Row],[unit_price]]-(Table_Query_from_Mac10[[#This Row],[unit_price]]*(Table_Query_from_Mac10[[#This Row],[discount_pct]]/100))</f>
        <v>13.16</v>
      </c>
      <c r="K3360" s="47">
        <f>Table_Query_from_Mac10[[#This Row],[unit_cost]]</f>
        <v>5.74</v>
      </c>
      <c r="L3360" s="47">
        <f>Table_Query_from_Mac10[[#This Row],[Live-cost]]*(1+Table_Query_from_Mac10[[#This Row],[CogsIncreasebyTYPE]])</f>
        <v>5.74</v>
      </c>
      <c r="M3360" s="47">
        <f>Table_Query_from_Mac10[[#This Row],[Live-cost]]*Table_Query_from_Mac10[[#This Row],[qty_to_ship]]</f>
        <v>229.60000000000002</v>
      </c>
      <c r="N3360" s="47">
        <f>IF(Table_Query_from_Mac10[[#This Row],[item_no]]="KDA",-Table_Query_from_Mac10[[#This Row],[unit_price]],Table_Query_from_Mac10[[#This Row],[Net Unit]]*Table_Query_from_Mac10[[#This Row],[qty_to_ship]])</f>
        <v>526.4</v>
      </c>
      <c r="O3360" s="47">
        <f>SUMIFS(Summary!C:C,Summary!H:H,Table_Query_from_Mac10[[#This Row],[Juiceoc]])</f>
        <v>0</v>
      </c>
      <c r="P3360" s="47">
        <f>SUMIFS(Summary!D:D,Summary!H:H,Table_Query_from_Mac10[[#This Row],[Juiceoc]])</f>
        <v>0</v>
      </c>
      <c r="Q3360" s="47">
        <f>SUMIFS(Summary!E:E,Summary!H:H,Table_Query_from_Mac10[[#This Row],[Juiceoc]])</f>
        <v>0</v>
      </c>
      <c r="R3360" s="47">
        <f>Table_Query_from_Mac10[[#This Row],[Net Unit]]*(1+Table_Query_from_Mac10[[#This Row],[PriceIncreasebyType]])</f>
        <v>13.16</v>
      </c>
      <c r="S3360" s="47">
        <f>Table_Query_from_Mac10[[#This Row],[UnitPriceFuture]]*Table_Query_from_Mac10[[#This Row],[qtytoShipFuture]]</f>
        <v>526.4</v>
      </c>
      <c r="T3360" s="47">
        <f>ROUND(Table_Query_from_Mac10[[#This Row],[qty_to_ship]]*(1+Table_Query_from_Mac10[[#This Row],[VolumeIncreasebyType]]),0)</f>
        <v>40</v>
      </c>
      <c r="U3360" s="47">
        <f>Table_Query_from_Mac10[[#This Row],[qtytoShipFuture]]*Table_Query_from_Mac10[[#This Row],[Future-cost]]</f>
        <v>229.60000000000002</v>
      </c>
      <c r="V3360" s="47">
        <f>Table_Query_from_Mac10[[#This Row],[qtytoShipFuture]]-Table_Query_from_Mac10[[#This Row],[qty_to_ship]]</f>
        <v>0</v>
      </c>
      <c r="W3360" s="47">
        <f>Table_Query_from_Mac10[[#This Row],[UnitPriceFuture]]</f>
        <v>13.16</v>
      </c>
      <c r="X3360" s="47">
        <f>Table_Query_from_Mac10[[#This Row],[Unit Increase]]*Table_Query_from_Mac10[[#This Row],[UnitPriceFuture]]</f>
        <v>0</v>
      </c>
      <c r="Y3360" s="47">
        <f>Table_Query_from_Mac10[[#This Row],[Unit Increase]]*Table_Query_from_Mac10[[#This Row],[Future-cost]]</f>
        <v>0</v>
      </c>
      <c r="Z3360" s="47">
        <f>-(Table_Query_from_Mac10[[#This Row],[Incremental Sales]]+((Table_Query_from_Mac10[[#This Row],[Incremental Sales]]*-(SUM(Summary!$S$8:$S$9)))))*Summary!$S$18</f>
        <v>0</v>
      </c>
      <c r="AA3360" s="47">
        <f>IFERROR(Table_Query_from_Mac10[[#This Row],[Incremental Cost]]/Table_Query_from_Mac10[[#This Row],[Incremental Sales]],0)</f>
        <v>0</v>
      </c>
      <c r="AB3360" s="47">
        <f>IFERROR(Table_Query_from_Mac10[[#This Row],[TotalCostFuture]]/Table_Query_from_Mac10[[#This Row],[totalsalesFuture]],0)</f>
        <v>0.43617021276595752</v>
      </c>
      <c r="AN3360" s="30">
        <v>160</v>
      </c>
      <c r="AO3360">
        <f t="shared" si="104"/>
        <v>40</v>
      </c>
      <c r="AQ3360" s="30">
        <v>37.61</v>
      </c>
      <c r="AR3360">
        <f t="shared" si="105"/>
        <v>13.16</v>
      </c>
    </row>
    <row r="3361" spans="1:44" x14ac:dyDescent="0.25">
      <c r="A3361">
        <v>90340</v>
      </c>
      <c r="B3361">
        <v>2</v>
      </c>
      <c r="C3361" t="s">
        <v>85</v>
      </c>
      <c r="D3361" t="s">
        <v>79</v>
      </c>
      <c r="E3361">
        <v>6</v>
      </c>
      <c r="F3361">
        <v>8.16</v>
      </c>
      <c r="G3361">
        <v>19.3</v>
      </c>
      <c r="H3361" s="1">
        <v>44840</v>
      </c>
      <c r="I3361" s="20">
        <v>0</v>
      </c>
      <c r="J3361" s="47">
        <f>Table_Query_from_Mac10[[#This Row],[unit_price]]-(Table_Query_from_Mac10[[#This Row],[unit_price]]*(Table_Query_from_Mac10[[#This Row],[discount_pct]]/100))</f>
        <v>19.3</v>
      </c>
      <c r="K3361" s="47">
        <f>Table_Query_from_Mac10[[#This Row],[unit_cost]]</f>
        <v>8.16</v>
      </c>
      <c r="L3361" s="47">
        <f>Table_Query_from_Mac10[[#This Row],[Live-cost]]*(1+Table_Query_from_Mac10[[#This Row],[CogsIncreasebyTYPE]])</f>
        <v>8.16</v>
      </c>
      <c r="M3361" s="47">
        <f>Table_Query_from_Mac10[[#This Row],[Live-cost]]*Table_Query_from_Mac10[[#This Row],[qty_to_ship]]</f>
        <v>48.96</v>
      </c>
      <c r="N3361" s="47">
        <f>IF(Table_Query_from_Mac10[[#This Row],[item_no]]="KDA",-Table_Query_from_Mac10[[#This Row],[unit_price]],Table_Query_from_Mac10[[#This Row],[Net Unit]]*Table_Query_from_Mac10[[#This Row],[qty_to_ship]])</f>
        <v>115.80000000000001</v>
      </c>
      <c r="O3361" s="47">
        <f>SUMIFS(Summary!C:C,Summary!H:H,Table_Query_from_Mac10[[#This Row],[Juiceoc]])</f>
        <v>0</v>
      </c>
      <c r="P3361" s="47">
        <f>SUMIFS(Summary!D:D,Summary!H:H,Table_Query_from_Mac10[[#This Row],[Juiceoc]])</f>
        <v>0</v>
      </c>
      <c r="Q3361" s="47">
        <f>SUMIFS(Summary!E:E,Summary!H:H,Table_Query_from_Mac10[[#This Row],[Juiceoc]])</f>
        <v>0</v>
      </c>
      <c r="R3361" s="47">
        <f>Table_Query_from_Mac10[[#This Row],[Net Unit]]*(1+Table_Query_from_Mac10[[#This Row],[PriceIncreasebyType]])</f>
        <v>19.3</v>
      </c>
      <c r="S3361" s="47">
        <f>Table_Query_from_Mac10[[#This Row],[UnitPriceFuture]]*Table_Query_from_Mac10[[#This Row],[qtytoShipFuture]]</f>
        <v>115.80000000000001</v>
      </c>
      <c r="T3361" s="47">
        <f>ROUND(Table_Query_from_Mac10[[#This Row],[qty_to_ship]]*(1+Table_Query_from_Mac10[[#This Row],[VolumeIncreasebyType]]),0)</f>
        <v>6</v>
      </c>
      <c r="U3361" s="47">
        <f>Table_Query_from_Mac10[[#This Row],[qtytoShipFuture]]*Table_Query_from_Mac10[[#This Row],[Future-cost]]</f>
        <v>48.96</v>
      </c>
      <c r="V3361" s="47">
        <f>Table_Query_from_Mac10[[#This Row],[qtytoShipFuture]]-Table_Query_from_Mac10[[#This Row],[qty_to_ship]]</f>
        <v>0</v>
      </c>
      <c r="W3361" s="47">
        <f>Table_Query_from_Mac10[[#This Row],[UnitPriceFuture]]</f>
        <v>19.3</v>
      </c>
      <c r="X3361" s="47">
        <f>Table_Query_from_Mac10[[#This Row],[Unit Increase]]*Table_Query_from_Mac10[[#This Row],[UnitPriceFuture]]</f>
        <v>0</v>
      </c>
      <c r="Y3361" s="47">
        <f>Table_Query_from_Mac10[[#This Row],[Unit Increase]]*Table_Query_from_Mac10[[#This Row],[Future-cost]]</f>
        <v>0</v>
      </c>
      <c r="Z3361" s="47">
        <f>-(Table_Query_from_Mac10[[#This Row],[Incremental Sales]]+((Table_Query_from_Mac10[[#This Row],[Incremental Sales]]*-(SUM(Summary!$S$8:$S$9)))))*Summary!$S$18</f>
        <v>0</v>
      </c>
      <c r="AA3361" s="47">
        <f>IFERROR(Table_Query_from_Mac10[[#This Row],[Incremental Cost]]/Table_Query_from_Mac10[[#This Row],[Incremental Sales]],0)</f>
        <v>0</v>
      </c>
      <c r="AB3361" s="47">
        <f>IFERROR(Table_Query_from_Mac10[[#This Row],[TotalCostFuture]]/Table_Query_from_Mac10[[#This Row],[totalsalesFuture]],0)</f>
        <v>0.42279792746113987</v>
      </c>
      <c r="AN3361" s="31">
        <v>24</v>
      </c>
      <c r="AO3361">
        <f t="shared" si="104"/>
        <v>6</v>
      </c>
      <c r="AQ3361" s="31">
        <v>55.13</v>
      </c>
      <c r="AR3361">
        <f t="shared" si="105"/>
        <v>19.3</v>
      </c>
    </row>
    <row r="3362" spans="1:44" x14ac:dyDescent="0.25">
      <c r="A3362">
        <v>90340</v>
      </c>
      <c r="B3362">
        <v>3</v>
      </c>
      <c r="C3362" t="s">
        <v>86</v>
      </c>
      <c r="D3362" t="s">
        <v>79</v>
      </c>
      <c r="E3362">
        <v>16</v>
      </c>
      <c r="F3362">
        <v>5.86</v>
      </c>
      <c r="G3362">
        <v>14.16</v>
      </c>
      <c r="H3362" s="1">
        <v>44840</v>
      </c>
      <c r="I3362" s="20">
        <v>0</v>
      </c>
      <c r="J3362" s="47">
        <f>Table_Query_from_Mac10[[#This Row],[unit_price]]-(Table_Query_from_Mac10[[#This Row],[unit_price]]*(Table_Query_from_Mac10[[#This Row],[discount_pct]]/100))</f>
        <v>14.16</v>
      </c>
      <c r="K3362" s="47">
        <f>Table_Query_from_Mac10[[#This Row],[unit_cost]]</f>
        <v>5.86</v>
      </c>
      <c r="L3362" s="47">
        <f>Table_Query_from_Mac10[[#This Row],[Live-cost]]*(1+Table_Query_from_Mac10[[#This Row],[CogsIncreasebyTYPE]])</f>
        <v>5.86</v>
      </c>
      <c r="M3362" s="47">
        <f>Table_Query_from_Mac10[[#This Row],[Live-cost]]*Table_Query_from_Mac10[[#This Row],[qty_to_ship]]</f>
        <v>93.76</v>
      </c>
      <c r="N3362" s="47">
        <f>IF(Table_Query_from_Mac10[[#This Row],[item_no]]="KDA",-Table_Query_from_Mac10[[#This Row],[unit_price]],Table_Query_from_Mac10[[#This Row],[Net Unit]]*Table_Query_from_Mac10[[#This Row],[qty_to_ship]])</f>
        <v>226.56</v>
      </c>
      <c r="O3362" s="47">
        <f>SUMIFS(Summary!C:C,Summary!H:H,Table_Query_from_Mac10[[#This Row],[Juiceoc]])</f>
        <v>0</v>
      </c>
      <c r="P3362" s="47">
        <f>SUMIFS(Summary!D:D,Summary!H:H,Table_Query_from_Mac10[[#This Row],[Juiceoc]])</f>
        <v>0</v>
      </c>
      <c r="Q3362" s="47">
        <f>SUMIFS(Summary!E:E,Summary!H:H,Table_Query_from_Mac10[[#This Row],[Juiceoc]])</f>
        <v>0</v>
      </c>
      <c r="R3362" s="47">
        <f>Table_Query_from_Mac10[[#This Row],[Net Unit]]*(1+Table_Query_from_Mac10[[#This Row],[PriceIncreasebyType]])</f>
        <v>14.16</v>
      </c>
      <c r="S3362" s="47">
        <f>Table_Query_from_Mac10[[#This Row],[UnitPriceFuture]]*Table_Query_from_Mac10[[#This Row],[qtytoShipFuture]]</f>
        <v>226.56</v>
      </c>
      <c r="T3362" s="47">
        <f>ROUND(Table_Query_from_Mac10[[#This Row],[qty_to_ship]]*(1+Table_Query_from_Mac10[[#This Row],[VolumeIncreasebyType]]),0)</f>
        <v>16</v>
      </c>
      <c r="U3362" s="47">
        <f>Table_Query_from_Mac10[[#This Row],[qtytoShipFuture]]*Table_Query_from_Mac10[[#This Row],[Future-cost]]</f>
        <v>93.76</v>
      </c>
      <c r="V3362" s="47">
        <f>Table_Query_from_Mac10[[#This Row],[qtytoShipFuture]]-Table_Query_from_Mac10[[#This Row],[qty_to_ship]]</f>
        <v>0</v>
      </c>
      <c r="W3362" s="47">
        <f>Table_Query_from_Mac10[[#This Row],[UnitPriceFuture]]</f>
        <v>14.16</v>
      </c>
      <c r="X3362" s="47">
        <f>Table_Query_from_Mac10[[#This Row],[Unit Increase]]*Table_Query_from_Mac10[[#This Row],[UnitPriceFuture]]</f>
        <v>0</v>
      </c>
      <c r="Y3362" s="47">
        <f>Table_Query_from_Mac10[[#This Row],[Unit Increase]]*Table_Query_from_Mac10[[#This Row],[Future-cost]]</f>
        <v>0</v>
      </c>
      <c r="Z3362" s="47">
        <f>-(Table_Query_from_Mac10[[#This Row],[Incremental Sales]]+((Table_Query_from_Mac10[[#This Row],[Incremental Sales]]*-(SUM(Summary!$S$8:$S$9)))))*Summary!$S$18</f>
        <v>0</v>
      </c>
      <c r="AA3362" s="47">
        <f>IFERROR(Table_Query_from_Mac10[[#This Row],[Incremental Cost]]/Table_Query_from_Mac10[[#This Row],[Incremental Sales]],0)</f>
        <v>0</v>
      </c>
      <c r="AB3362" s="47">
        <f>IFERROR(Table_Query_from_Mac10[[#This Row],[TotalCostFuture]]/Table_Query_from_Mac10[[#This Row],[totalsalesFuture]],0)</f>
        <v>0.41384180790960456</v>
      </c>
      <c r="AN3362" s="30">
        <v>64</v>
      </c>
      <c r="AO3362">
        <f t="shared" si="104"/>
        <v>16</v>
      </c>
      <c r="AQ3362" s="30">
        <v>40.46</v>
      </c>
      <c r="AR3362">
        <f t="shared" si="105"/>
        <v>14.16</v>
      </c>
    </row>
    <row r="3363" spans="1:44" x14ac:dyDescent="0.25">
      <c r="A3363">
        <v>90340</v>
      </c>
      <c r="B3363">
        <v>4</v>
      </c>
      <c r="C3363" t="s">
        <v>86</v>
      </c>
      <c r="D3363" t="s">
        <v>79</v>
      </c>
      <c r="E3363">
        <v>2</v>
      </c>
      <c r="F3363">
        <v>11.58</v>
      </c>
      <c r="G3363">
        <v>30.52</v>
      </c>
      <c r="H3363" s="1">
        <v>44840</v>
      </c>
      <c r="I3363" s="20">
        <v>0</v>
      </c>
      <c r="J3363" s="47">
        <f>Table_Query_from_Mac10[[#This Row],[unit_price]]-(Table_Query_from_Mac10[[#This Row],[unit_price]]*(Table_Query_from_Mac10[[#This Row],[discount_pct]]/100))</f>
        <v>30.52</v>
      </c>
      <c r="K3363" s="47">
        <f>Table_Query_from_Mac10[[#This Row],[unit_cost]]</f>
        <v>11.58</v>
      </c>
      <c r="L3363" s="47">
        <f>Table_Query_from_Mac10[[#This Row],[Live-cost]]*(1+Table_Query_from_Mac10[[#This Row],[CogsIncreasebyTYPE]])</f>
        <v>11.58</v>
      </c>
      <c r="M3363" s="47">
        <f>Table_Query_from_Mac10[[#This Row],[Live-cost]]*Table_Query_from_Mac10[[#This Row],[qty_to_ship]]</f>
        <v>23.16</v>
      </c>
      <c r="N3363" s="47">
        <f>IF(Table_Query_from_Mac10[[#This Row],[item_no]]="KDA",-Table_Query_from_Mac10[[#This Row],[unit_price]],Table_Query_from_Mac10[[#This Row],[Net Unit]]*Table_Query_from_Mac10[[#This Row],[qty_to_ship]])</f>
        <v>61.04</v>
      </c>
      <c r="O3363" s="47">
        <f>SUMIFS(Summary!C:C,Summary!H:H,Table_Query_from_Mac10[[#This Row],[Juiceoc]])</f>
        <v>0</v>
      </c>
      <c r="P3363" s="47">
        <f>SUMIFS(Summary!D:D,Summary!H:H,Table_Query_from_Mac10[[#This Row],[Juiceoc]])</f>
        <v>0</v>
      </c>
      <c r="Q3363" s="47">
        <f>SUMIFS(Summary!E:E,Summary!H:H,Table_Query_from_Mac10[[#This Row],[Juiceoc]])</f>
        <v>0</v>
      </c>
      <c r="R3363" s="47">
        <f>Table_Query_from_Mac10[[#This Row],[Net Unit]]*(1+Table_Query_from_Mac10[[#This Row],[PriceIncreasebyType]])</f>
        <v>30.52</v>
      </c>
      <c r="S3363" s="47">
        <f>Table_Query_from_Mac10[[#This Row],[UnitPriceFuture]]*Table_Query_from_Mac10[[#This Row],[qtytoShipFuture]]</f>
        <v>61.04</v>
      </c>
      <c r="T3363" s="47">
        <f>ROUND(Table_Query_from_Mac10[[#This Row],[qty_to_ship]]*(1+Table_Query_from_Mac10[[#This Row],[VolumeIncreasebyType]]),0)</f>
        <v>2</v>
      </c>
      <c r="U3363" s="47">
        <f>Table_Query_from_Mac10[[#This Row],[qtytoShipFuture]]*Table_Query_from_Mac10[[#This Row],[Future-cost]]</f>
        <v>23.16</v>
      </c>
      <c r="V3363" s="47">
        <f>Table_Query_from_Mac10[[#This Row],[qtytoShipFuture]]-Table_Query_from_Mac10[[#This Row],[qty_to_ship]]</f>
        <v>0</v>
      </c>
      <c r="W3363" s="47">
        <f>Table_Query_from_Mac10[[#This Row],[UnitPriceFuture]]</f>
        <v>30.52</v>
      </c>
      <c r="X3363" s="47">
        <f>Table_Query_from_Mac10[[#This Row],[Unit Increase]]*Table_Query_from_Mac10[[#This Row],[UnitPriceFuture]]</f>
        <v>0</v>
      </c>
      <c r="Y3363" s="47">
        <f>Table_Query_from_Mac10[[#This Row],[Unit Increase]]*Table_Query_from_Mac10[[#This Row],[Future-cost]]</f>
        <v>0</v>
      </c>
      <c r="Z3363" s="47">
        <f>-(Table_Query_from_Mac10[[#This Row],[Incremental Sales]]+((Table_Query_from_Mac10[[#This Row],[Incremental Sales]]*-(SUM(Summary!$S$8:$S$9)))))*Summary!$S$18</f>
        <v>0</v>
      </c>
      <c r="AA3363" s="47">
        <f>IFERROR(Table_Query_from_Mac10[[#This Row],[Incremental Cost]]/Table_Query_from_Mac10[[#This Row],[Incremental Sales]],0)</f>
        <v>0</v>
      </c>
      <c r="AB3363" s="47">
        <f>IFERROR(Table_Query_from_Mac10[[#This Row],[TotalCostFuture]]/Table_Query_from_Mac10[[#This Row],[totalsalesFuture]],0)</f>
        <v>0.37942332896461339</v>
      </c>
      <c r="AN3363" s="31">
        <v>6</v>
      </c>
      <c r="AO3363">
        <f t="shared" si="104"/>
        <v>2</v>
      </c>
      <c r="AQ3363" s="31">
        <v>87.19</v>
      </c>
      <c r="AR3363">
        <f t="shared" si="105"/>
        <v>30.52</v>
      </c>
    </row>
    <row r="3364" spans="1:44" x14ac:dyDescent="0.25">
      <c r="A3364">
        <v>90340</v>
      </c>
      <c r="B3364">
        <v>5</v>
      </c>
      <c r="C3364" t="s">
        <v>86</v>
      </c>
      <c r="D3364" t="s">
        <v>79</v>
      </c>
      <c r="E3364">
        <v>1</v>
      </c>
      <c r="F3364">
        <v>13.23</v>
      </c>
      <c r="G3364">
        <v>35.090000000000003</v>
      </c>
      <c r="H3364" s="1">
        <v>44840</v>
      </c>
      <c r="I3364" s="20">
        <v>0</v>
      </c>
      <c r="J3364" s="47">
        <f>Table_Query_from_Mac10[[#This Row],[unit_price]]-(Table_Query_from_Mac10[[#This Row],[unit_price]]*(Table_Query_from_Mac10[[#This Row],[discount_pct]]/100))</f>
        <v>35.090000000000003</v>
      </c>
      <c r="K3364" s="47">
        <f>Table_Query_from_Mac10[[#This Row],[unit_cost]]</f>
        <v>13.23</v>
      </c>
      <c r="L3364" s="47">
        <f>Table_Query_from_Mac10[[#This Row],[Live-cost]]*(1+Table_Query_from_Mac10[[#This Row],[CogsIncreasebyTYPE]])</f>
        <v>13.23</v>
      </c>
      <c r="M3364" s="47">
        <f>Table_Query_from_Mac10[[#This Row],[Live-cost]]*Table_Query_from_Mac10[[#This Row],[qty_to_ship]]</f>
        <v>13.23</v>
      </c>
      <c r="N3364" s="47">
        <f>IF(Table_Query_from_Mac10[[#This Row],[item_no]]="KDA",-Table_Query_from_Mac10[[#This Row],[unit_price]],Table_Query_from_Mac10[[#This Row],[Net Unit]]*Table_Query_from_Mac10[[#This Row],[qty_to_ship]])</f>
        <v>35.090000000000003</v>
      </c>
      <c r="O3364" s="47">
        <f>SUMIFS(Summary!C:C,Summary!H:H,Table_Query_from_Mac10[[#This Row],[Juiceoc]])</f>
        <v>0</v>
      </c>
      <c r="P3364" s="47">
        <f>SUMIFS(Summary!D:D,Summary!H:H,Table_Query_from_Mac10[[#This Row],[Juiceoc]])</f>
        <v>0</v>
      </c>
      <c r="Q3364" s="47">
        <f>SUMIFS(Summary!E:E,Summary!H:H,Table_Query_from_Mac10[[#This Row],[Juiceoc]])</f>
        <v>0</v>
      </c>
      <c r="R3364" s="47">
        <f>Table_Query_from_Mac10[[#This Row],[Net Unit]]*(1+Table_Query_from_Mac10[[#This Row],[PriceIncreasebyType]])</f>
        <v>35.090000000000003</v>
      </c>
      <c r="S3364" s="47">
        <f>Table_Query_from_Mac10[[#This Row],[UnitPriceFuture]]*Table_Query_from_Mac10[[#This Row],[qtytoShipFuture]]</f>
        <v>35.090000000000003</v>
      </c>
      <c r="T3364" s="47">
        <f>ROUND(Table_Query_from_Mac10[[#This Row],[qty_to_ship]]*(1+Table_Query_from_Mac10[[#This Row],[VolumeIncreasebyType]]),0)</f>
        <v>1</v>
      </c>
      <c r="U3364" s="47">
        <f>Table_Query_from_Mac10[[#This Row],[qtytoShipFuture]]*Table_Query_from_Mac10[[#This Row],[Future-cost]]</f>
        <v>13.23</v>
      </c>
      <c r="V3364" s="47">
        <f>Table_Query_from_Mac10[[#This Row],[qtytoShipFuture]]-Table_Query_from_Mac10[[#This Row],[qty_to_ship]]</f>
        <v>0</v>
      </c>
      <c r="W3364" s="47">
        <f>Table_Query_from_Mac10[[#This Row],[UnitPriceFuture]]</f>
        <v>35.090000000000003</v>
      </c>
      <c r="X3364" s="47">
        <f>Table_Query_from_Mac10[[#This Row],[Unit Increase]]*Table_Query_from_Mac10[[#This Row],[UnitPriceFuture]]</f>
        <v>0</v>
      </c>
      <c r="Y3364" s="47">
        <f>Table_Query_from_Mac10[[#This Row],[Unit Increase]]*Table_Query_from_Mac10[[#This Row],[Future-cost]]</f>
        <v>0</v>
      </c>
      <c r="Z3364" s="47">
        <f>-(Table_Query_from_Mac10[[#This Row],[Incremental Sales]]+((Table_Query_from_Mac10[[#This Row],[Incremental Sales]]*-(SUM(Summary!$S$8:$S$9)))))*Summary!$S$18</f>
        <v>0</v>
      </c>
      <c r="AA3364" s="47">
        <f>IFERROR(Table_Query_from_Mac10[[#This Row],[Incremental Cost]]/Table_Query_from_Mac10[[#This Row],[Incremental Sales]],0)</f>
        <v>0</v>
      </c>
      <c r="AB3364" s="47">
        <f>IFERROR(Table_Query_from_Mac10[[#This Row],[TotalCostFuture]]/Table_Query_from_Mac10[[#This Row],[totalsalesFuture]],0)</f>
        <v>0.37703049301795383</v>
      </c>
      <c r="AN3364" s="30">
        <v>4</v>
      </c>
      <c r="AO3364">
        <f t="shared" si="104"/>
        <v>1</v>
      </c>
      <c r="AQ3364" s="30">
        <v>100.25</v>
      </c>
      <c r="AR3364">
        <f t="shared" si="105"/>
        <v>35.090000000000003</v>
      </c>
    </row>
    <row r="3365" spans="1:44" x14ac:dyDescent="0.25">
      <c r="A3365">
        <v>90341</v>
      </c>
      <c r="B3365">
        <v>1</v>
      </c>
      <c r="C3365" t="s">
        <v>55</v>
      </c>
      <c r="D3365" t="s">
        <v>81</v>
      </c>
      <c r="E3365">
        <v>16</v>
      </c>
      <c r="F3365">
        <v>5.81</v>
      </c>
      <c r="G3365">
        <v>14.04</v>
      </c>
      <c r="H3365" s="1">
        <v>44865</v>
      </c>
      <c r="I3365" s="20">
        <v>0</v>
      </c>
      <c r="J3365" s="47">
        <f>Table_Query_from_Mac10[[#This Row],[unit_price]]-(Table_Query_from_Mac10[[#This Row],[unit_price]]*(Table_Query_from_Mac10[[#This Row],[discount_pct]]/100))</f>
        <v>14.04</v>
      </c>
      <c r="K3365" s="47">
        <f>Table_Query_from_Mac10[[#This Row],[unit_cost]]</f>
        <v>5.81</v>
      </c>
      <c r="L3365" s="47">
        <f>Table_Query_from_Mac10[[#This Row],[Live-cost]]*(1+Table_Query_from_Mac10[[#This Row],[CogsIncreasebyTYPE]])</f>
        <v>5.81</v>
      </c>
      <c r="M3365" s="47">
        <f>Table_Query_from_Mac10[[#This Row],[Live-cost]]*Table_Query_from_Mac10[[#This Row],[qty_to_ship]]</f>
        <v>92.96</v>
      </c>
      <c r="N3365" s="47">
        <f>IF(Table_Query_from_Mac10[[#This Row],[item_no]]="KDA",-Table_Query_from_Mac10[[#This Row],[unit_price]],Table_Query_from_Mac10[[#This Row],[Net Unit]]*Table_Query_from_Mac10[[#This Row],[qty_to_ship]])</f>
        <v>224.64</v>
      </c>
      <c r="O3365" s="47">
        <f>SUMIFS(Summary!C:C,Summary!H:H,Table_Query_from_Mac10[[#This Row],[Juiceoc]])</f>
        <v>0</v>
      </c>
      <c r="P3365" s="47">
        <f>SUMIFS(Summary!D:D,Summary!H:H,Table_Query_from_Mac10[[#This Row],[Juiceoc]])</f>
        <v>0</v>
      </c>
      <c r="Q3365" s="47">
        <f>SUMIFS(Summary!E:E,Summary!H:H,Table_Query_from_Mac10[[#This Row],[Juiceoc]])</f>
        <v>0</v>
      </c>
      <c r="R3365" s="47">
        <f>Table_Query_from_Mac10[[#This Row],[Net Unit]]*(1+Table_Query_from_Mac10[[#This Row],[PriceIncreasebyType]])</f>
        <v>14.04</v>
      </c>
      <c r="S3365" s="47">
        <f>Table_Query_from_Mac10[[#This Row],[UnitPriceFuture]]*Table_Query_from_Mac10[[#This Row],[qtytoShipFuture]]</f>
        <v>224.64</v>
      </c>
      <c r="T3365" s="47">
        <f>ROUND(Table_Query_from_Mac10[[#This Row],[qty_to_ship]]*(1+Table_Query_from_Mac10[[#This Row],[VolumeIncreasebyType]]),0)</f>
        <v>16</v>
      </c>
      <c r="U3365" s="47">
        <f>Table_Query_from_Mac10[[#This Row],[qtytoShipFuture]]*Table_Query_from_Mac10[[#This Row],[Future-cost]]</f>
        <v>92.96</v>
      </c>
      <c r="V3365" s="47">
        <f>Table_Query_from_Mac10[[#This Row],[qtytoShipFuture]]-Table_Query_from_Mac10[[#This Row],[qty_to_ship]]</f>
        <v>0</v>
      </c>
      <c r="W3365" s="47">
        <f>Table_Query_from_Mac10[[#This Row],[UnitPriceFuture]]</f>
        <v>14.04</v>
      </c>
      <c r="X3365" s="47">
        <f>Table_Query_from_Mac10[[#This Row],[Unit Increase]]*Table_Query_from_Mac10[[#This Row],[UnitPriceFuture]]</f>
        <v>0</v>
      </c>
      <c r="Y3365" s="47">
        <f>Table_Query_from_Mac10[[#This Row],[Unit Increase]]*Table_Query_from_Mac10[[#This Row],[Future-cost]]</f>
        <v>0</v>
      </c>
      <c r="Z3365" s="47">
        <f>-(Table_Query_from_Mac10[[#This Row],[Incremental Sales]]+((Table_Query_from_Mac10[[#This Row],[Incremental Sales]]*-(SUM(Summary!$S$8:$S$9)))))*Summary!$S$18</f>
        <v>0</v>
      </c>
      <c r="AA3365" s="47">
        <f>IFERROR(Table_Query_from_Mac10[[#This Row],[Incremental Cost]]/Table_Query_from_Mac10[[#This Row],[Incremental Sales]],0)</f>
        <v>0</v>
      </c>
      <c r="AB3365" s="47">
        <f>IFERROR(Table_Query_from_Mac10[[#This Row],[TotalCostFuture]]/Table_Query_from_Mac10[[#This Row],[totalsalesFuture]],0)</f>
        <v>0.41381766381766383</v>
      </c>
      <c r="AN3365" s="31">
        <v>64</v>
      </c>
      <c r="AO3365">
        <f t="shared" si="104"/>
        <v>16</v>
      </c>
      <c r="AQ3365" s="31">
        <v>40.119999999999997</v>
      </c>
      <c r="AR3365">
        <f t="shared" si="105"/>
        <v>14.04</v>
      </c>
    </row>
    <row r="3366" spans="1:44" x14ac:dyDescent="0.25">
      <c r="A3366">
        <v>90341</v>
      </c>
      <c r="B3366">
        <v>2</v>
      </c>
      <c r="C3366" t="s">
        <v>55</v>
      </c>
      <c r="D3366" t="s">
        <v>81</v>
      </c>
      <c r="E3366">
        <v>6</v>
      </c>
      <c r="F3366">
        <v>11.51</v>
      </c>
      <c r="G3366">
        <v>30.88</v>
      </c>
      <c r="H3366" s="1">
        <v>44865</v>
      </c>
      <c r="I3366" s="20">
        <v>0</v>
      </c>
      <c r="J3366" s="47">
        <f>Table_Query_from_Mac10[[#This Row],[unit_price]]-(Table_Query_from_Mac10[[#This Row],[unit_price]]*(Table_Query_from_Mac10[[#This Row],[discount_pct]]/100))</f>
        <v>30.88</v>
      </c>
      <c r="K3366" s="47">
        <f>Table_Query_from_Mac10[[#This Row],[unit_cost]]</f>
        <v>11.51</v>
      </c>
      <c r="L3366" s="47">
        <f>Table_Query_from_Mac10[[#This Row],[Live-cost]]*(1+Table_Query_from_Mac10[[#This Row],[CogsIncreasebyTYPE]])</f>
        <v>11.51</v>
      </c>
      <c r="M3366" s="47">
        <f>Table_Query_from_Mac10[[#This Row],[Live-cost]]*Table_Query_from_Mac10[[#This Row],[qty_to_ship]]</f>
        <v>69.06</v>
      </c>
      <c r="N3366" s="47">
        <f>IF(Table_Query_from_Mac10[[#This Row],[item_no]]="KDA",-Table_Query_from_Mac10[[#This Row],[unit_price]],Table_Query_from_Mac10[[#This Row],[Net Unit]]*Table_Query_from_Mac10[[#This Row],[qty_to_ship]])</f>
        <v>185.28</v>
      </c>
      <c r="O3366" s="47">
        <f>SUMIFS(Summary!C:C,Summary!H:H,Table_Query_from_Mac10[[#This Row],[Juiceoc]])</f>
        <v>0</v>
      </c>
      <c r="P3366" s="47">
        <f>SUMIFS(Summary!D:D,Summary!H:H,Table_Query_from_Mac10[[#This Row],[Juiceoc]])</f>
        <v>0</v>
      </c>
      <c r="Q3366" s="47">
        <f>SUMIFS(Summary!E:E,Summary!H:H,Table_Query_from_Mac10[[#This Row],[Juiceoc]])</f>
        <v>0</v>
      </c>
      <c r="R3366" s="47">
        <f>Table_Query_from_Mac10[[#This Row],[Net Unit]]*(1+Table_Query_from_Mac10[[#This Row],[PriceIncreasebyType]])</f>
        <v>30.88</v>
      </c>
      <c r="S3366" s="47">
        <f>Table_Query_from_Mac10[[#This Row],[UnitPriceFuture]]*Table_Query_from_Mac10[[#This Row],[qtytoShipFuture]]</f>
        <v>185.28</v>
      </c>
      <c r="T3366" s="47">
        <f>ROUND(Table_Query_from_Mac10[[#This Row],[qty_to_ship]]*(1+Table_Query_from_Mac10[[#This Row],[VolumeIncreasebyType]]),0)</f>
        <v>6</v>
      </c>
      <c r="U3366" s="47">
        <f>Table_Query_from_Mac10[[#This Row],[qtytoShipFuture]]*Table_Query_from_Mac10[[#This Row],[Future-cost]]</f>
        <v>69.06</v>
      </c>
      <c r="V3366" s="47">
        <f>Table_Query_from_Mac10[[#This Row],[qtytoShipFuture]]-Table_Query_from_Mac10[[#This Row],[qty_to_ship]]</f>
        <v>0</v>
      </c>
      <c r="W3366" s="47">
        <f>Table_Query_from_Mac10[[#This Row],[UnitPriceFuture]]</f>
        <v>30.88</v>
      </c>
      <c r="X3366" s="47">
        <f>Table_Query_from_Mac10[[#This Row],[Unit Increase]]*Table_Query_from_Mac10[[#This Row],[UnitPriceFuture]]</f>
        <v>0</v>
      </c>
      <c r="Y3366" s="47">
        <f>Table_Query_from_Mac10[[#This Row],[Unit Increase]]*Table_Query_from_Mac10[[#This Row],[Future-cost]]</f>
        <v>0</v>
      </c>
      <c r="Z3366" s="47">
        <f>-(Table_Query_from_Mac10[[#This Row],[Incremental Sales]]+((Table_Query_from_Mac10[[#This Row],[Incremental Sales]]*-(SUM(Summary!$S$8:$S$9)))))*Summary!$S$18</f>
        <v>0</v>
      </c>
      <c r="AA3366" s="47">
        <f>IFERROR(Table_Query_from_Mac10[[#This Row],[Incremental Cost]]/Table_Query_from_Mac10[[#This Row],[Incremental Sales]],0)</f>
        <v>0</v>
      </c>
      <c r="AB3366" s="47">
        <f>IFERROR(Table_Query_from_Mac10[[#This Row],[TotalCostFuture]]/Table_Query_from_Mac10[[#This Row],[totalsalesFuture]],0)</f>
        <v>0.37273316062176165</v>
      </c>
      <c r="AN3366" s="30">
        <v>24</v>
      </c>
      <c r="AO3366">
        <f t="shared" si="104"/>
        <v>6</v>
      </c>
      <c r="AQ3366" s="30">
        <v>88.23</v>
      </c>
      <c r="AR3366">
        <f t="shared" si="105"/>
        <v>30.88</v>
      </c>
    </row>
    <row r="3367" spans="1:44" x14ac:dyDescent="0.25">
      <c r="A3367">
        <v>90341</v>
      </c>
      <c r="B3367">
        <v>3</v>
      </c>
      <c r="C3367" t="s">
        <v>55</v>
      </c>
      <c r="D3367" t="s">
        <v>81</v>
      </c>
      <c r="E3367">
        <v>2</v>
      </c>
      <c r="F3367">
        <v>13.35</v>
      </c>
      <c r="G3367">
        <v>36.880000000000003</v>
      </c>
      <c r="H3367" s="1">
        <v>44865</v>
      </c>
      <c r="I3367" s="20">
        <v>0</v>
      </c>
      <c r="J3367" s="47">
        <f>Table_Query_from_Mac10[[#This Row],[unit_price]]-(Table_Query_from_Mac10[[#This Row],[unit_price]]*(Table_Query_from_Mac10[[#This Row],[discount_pct]]/100))</f>
        <v>36.880000000000003</v>
      </c>
      <c r="K3367" s="47">
        <f>Table_Query_from_Mac10[[#This Row],[unit_cost]]</f>
        <v>13.35</v>
      </c>
      <c r="L3367" s="47">
        <f>Table_Query_from_Mac10[[#This Row],[Live-cost]]*(1+Table_Query_from_Mac10[[#This Row],[CogsIncreasebyTYPE]])</f>
        <v>13.35</v>
      </c>
      <c r="M3367" s="47">
        <f>Table_Query_from_Mac10[[#This Row],[Live-cost]]*Table_Query_from_Mac10[[#This Row],[qty_to_ship]]</f>
        <v>26.7</v>
      </c>
      <c r="N3367" s="47">
        <f>IF(Table_Query_from_Mac10[[#This Row],[item_no]]="KDA",-Table_Query_from_Mac10[[#This Row],[unit_price]],Table_Query_from_Mac10[[#This Row],[Net Unit]]*Table_Query_from_Mac10[[#This Row],[qty_to_ship]])</f>
        <v>73.760000000000005</v>
      </c>
      <c r="O3367" s="47">
        <f>SUMIFS(Summary!C:C,Summary!H:H,Table_Query_from_Mac10[[#This Row],[Juiceoc]])</f>
        <v>0</v>
      </c>
      <c r="P3367" s="47">
        <f>SUMIFS(Summary!D:D,Summary!H:H,Table_Query_from_Mac10[[#This Row],[Juiceoc]])</f>
        <v>0</v>
      </c>
      <c r="Q3367" s="47">
        <f>SUMIFS(Summary!E:E,Summary!H:H,Table_Query_from_Mac10[[#This Row],[Juiceoc]])</f>
        <v>0</v>
      </c>
      <c r="R3367" s="47">
        <f>Table_Query_from_Mac10[[#This Row],[Net Unit]]*(1+Table_Query_from_Mac10[[#This Row],[PriceIncreasebyType]])</f>
        <v>36.880000000000003</v>
      </c>
      <c r="S3367" s="47">
        <f>Table_Query_from_Mac10[[#This Row],[UnitPriceFuture]]*Table_Query_from_Mac10[[#This Row],[qtytoShipFuture]]</f>
        <v>73.760000000000005</v>
      </c>
      <c r="T3367" s="47">
        <f>ROUND(Table_Query_from_Mac10[[#This Row],[qty_to_ship]]*(1+Table_Query_from_Mac10[[#This Row],[VolumeIncreasebyType]]),0)</f>
        <v>2</v>
      </c>
      <c r="U3367" s="47">
        <f>Table_Query_from_Mac10[[#This Row],[qtytoShipFuture]]*Table_Query_from_Mac10[[#This Row],[Future-cost]]</f>
        <v>26.7</v>
      </c>
      <c r="V3367" s="47">
        <f>Table_Query_from_Mac10[[#This Row],[qtytoShipFuture]]-Table_Query_from_Mac10[[#This Row],[qty_to_ship]]</f>
        <v>0</v>
      </c>
      <c r="W3367" s="47">
        <f>Table_Query_from_Mac10[[#This Row],[UnitPriceFuture]]</f>
        <v>36.880000000000003</v>
      </c>
      <c r="X3367" s="47">
        <f>Table_Query_from_Mac10[[#This Row],[Unit Increase]]*Table_Query_from_Mac10[[#This Row],[UnitPriceFuture]]</f>
        <v>0</v>
      </c>
      <c r="Y3367" s="47">
        <f>Table_Query_from_Mac10[[#This Row],[Unit Increase]]*Table_Query_from_Mac10[[#This Row],[Future-cost]]</f>
        <v>0</v>
      </c>
      <c r="Z3367" s="47">
        <f>-(Table_Query_from_Mac10[[#This Row],[Incremental Sales]]+((Table_Query_from_Mac10[[#This Row],[Incremental Sales]]*-(SUM(Summary!$S$8:$S$9)))))*Summary!$S$18</f>
        <v>0</v>
      </c>
      <c r="AA3367" s="47">
        <f>IFERROR(Table_Query_from_Mac10[[#This Row],[Incremental Cost]]/Table_Query_from_Mac10[[#This Row],[Incremental Sales]],0)</f>
        <v>0</v>
      </c>
      <c r="AB3367" s="47">
        <f>IFERROR(Table_Query_from_Mac10[[#This Row],[TotalCostFuture]]/Table_Query_from_Mac10[[#This Row],[totalsalesFuture]],0)</f>
        <v>0.36198481561822121</v>
      </c>
      <c r="AN3367" s="31">
        <v>8</v>
      </c>
      <c r="AO3367">
        <f t="shared" si="104"/>
        <v>2</v>
      </c>
      <c r="AQ3367" s="31">
        <v>105.36</v>
      </c>
      <c r="AR3367">
        <f t="shared" si="105"/>
        <v>36.880000000000003</v>
      </c>
    </row>
    <row r="3368" spans="1:44" x14ac:dyDescent="0.25">
      <c r="A3368">
        <v>90342</v>
      </c>
      <c r="B3368">
        <v>1</v>
      </c>
      <c r="C3368" t="s">
        <v>86</v>
      </c>
      <c r="D3368" t="s">
        <v>79</v>
      </c>
      <c r="E3368">
        <v>15</v>
      </c>
      <c r="F3368">
        <v>1.56</v>
      </c>
      <c r="G3368">
        <v>5.72</v>
      </c>
      <c r="H3368" s="1">
        <v>44847</v>
      </c>
      <c r="I3368" s="20">
        <v>0</v>
      </c>
      <c r="J3368" s="47">
        <f>Table_Query_from_Mac10[[#This Row],[unit_price]]-(Table_Query_from_Mac10[[#This Row],[unit_price]]*(Table_Query_from_Mac10[[#This Row],[discount_pct]]/100))</f>
        <v>5.72</v>
      </c>
      <c r="K3368" s="47">
        <f>Table_Query_from_Mac10[[#This Row],[unit_cost]]</f>
        <v>1.56</v>
      </c>
      <c r="L3368" s="47">
        <f>Table_Query_from_Mac10[[#This Row],[Live-cost]]*(1+Table_Query_from_Mac10[[#This Row],[CogsIncreasebyTYPE]])</f>
        <v>1.56</v>
      </c>
      <c r="M3368" s="47">
        <f>Table_Query_from_Mac10[[#This Row],[Live-cost]]*Table_Query_from_Mac10[[#This Row],[qty_to_ship]]</f>
        <v>23.400000000000002</v>
      </c>
      <c r="N3368" s="47">
        <f>IF(Table_Query_from_Mac10[[#This Row],[item_no]]="KDA",-Table_Query_from_Mac10[[#This Row],[unit_price]],Table_Query_from_Mac10[[#This Row],[Net Unit]]*Table_Query_from_Mac10[[#This Row],[qty_to_ship]])</f>
        <v>85.8</v>
      </c>
      <c r="O3368" s="47">
        <f>SUMIFS(Summary!C:C,Summary!H:H,Table_Query_from_Mac10[[#This Row],[Juiceoc]])</f>
        <v>0</v>
      </c>
      <c r="P3368" s="47">
        <f>SUMIFS(Summary!D:D,Summary!H:H,Table_Query_from_Mac10[[#This Row],[Juiceoc]])</f>
        <v>0</v>
      </c>
      <c r="Q3368" s="47">
        <f>SUMIFS(Summary!E:E,Summary!H:H,Table_Query_from_Mac10[[#This Row],[Juiceoc]])</f>
        <v>0</v>
      </c>
      <c r="R3368" s="47">
        <f>Table_Query_from_Mac10[[#This Row],[Net Unit]]*(1+Table_Query_from_Mac10[[#This Row],[PriceIncreasebyType]])</f>
        <v>5.72</v>
      </c>
      <c r="S3368" s="47">
        <f>Table_Query_from_Mac10[[#This Row],[UnitPriceFuture]]*Table_Query_from_Mac10[[#This Row],[qtytoShipFuture]]</f>
        <v>85.8</v>
      </c>
      <c r="T3368" s="47">
        <f>ROUND(Table_Query_from_Mac10[[#This Row],[qty_to_ship]]*(1+Table_Query_from_Mac10[[#This Row],[VolumeIncreasebyType]]),0)</f>
        <v>15</v>
      </c>
      <c r="U3368" s="47">
        <f>Table_Query_from_Mac10[[#This Row],[qtytoShipFuture]]*Table_Query_from_Mac10[[#This Row],[Future-cost]]</f>
        <v>23.400000000000002</v>
      </c>
      <c r="V3368" s="47">
        <f>Table_Query_from_Mac10[[#This Row],[qtytoShipFuture]]-Table_Query_from_Mac10[[#This Row],[qty_to_ship]]</f>
        <v>0</v>
      </c>
      <c r="W3368" s="47">
        <f>Table_Query_from_Mac10[[#This Row],[UnitPriceFuture]]</f>
        <v>5.72</v>
      </c>
      <c r="X3368" s="47">
        <f>Table_Query_from_Mac10[[#This Row],[Unit Increase]]*Table_Query_from_Mac10[[#This Row],[UnitPriceFuture]]</f>
        <v>0</v>
      </c>
      <c r="Y3368" s="47">
        <f>Table_Query_from_Mac10[[#This Row],[Unit Increase]]*Table_Query_from_Mac10[[#This Row],[Future-cost]]</f>
        <v>0</v>
      </c>
      <c r="Z3368" s="47">
        <f>-(Table_Query_from_Mac10[[#This Row],[Incremental Sales]]+((Table_Query_from_Mac10[[#This Row],[Incremental Sales]]*-(SUM(Summary!$S$8:$S$9)))))*Summary!$S$18</f>
        <v>0</v>
      </c>
      <c r="AA3368" s="47">
        <f>IFERROR(Table_Query_from_Mac10[[#This Row],[Incremental Cost]]/Table_Query_from_Mac10[[#This Row],[Incremental Sales]],0)</f>
        <v>0</v>
      </c>
      <c r="AB3368" s="47">
        <f>IFERROR(Table_Query_from_Mac10[[#This Row],[TotalCostFuture]]/Table_Query_from_Mac10[[#This Row],[totalsalesFuture]],0)</f>
        <v>0.27272727272727276</v>
      </c>
      <c r="AN3368" s="30">
        <v>60</v>
      </c>
      <c r="AO3368">
        <f t="shared" si="104"/>
        <v>15</v>
      </c>
      <c r="AQ3368" s="30">
        <v>16.34</v>
      </c>
      <c r="AR3368">
        <f t="shared" si="105"/>
        <v>5.72</v>
      </c>
    </row>
    <row r="3369" spans="1:44" x14ac:dyDescent="0.25">
      <c r="A3369">
        <v>90342</v>
      </c>
      <c r="B3369">
        <v>2</v>
      </c>
      <c r="C3369" t="s">
        <v>86</v>
      </c>
      <c r="D3369" t="s">
        <v>79</v>
      </c>
      <c r="E3369">
        <v>10</v>
      </c>
      <c r="F3369">
        <v>1.45</v>
      </c>
      <c r="G3369">
        <v>5.19</v>
      </c>
      <c r="H3369" s="1">
        <v>44847</v>
      </c>
      <c r="I3369" s="20">
        <v>0</v>
      </c>
      <c r="J3369" s="47">
        <f>Table_Query_from_Mac10[[#This Row],[unit_price]]-(Table_Query_from_Mac10[[#This Row],[unit_price]]*(Table_Query_from_Mac10[[#This Row],[discount_pct]]/100))</f>
        <v>5.19</v>
      </c>
      <c r="K3369" s="47">
        <f>Table_Query_from_Mac10[[#This Row],[unit_cost]]</f>
        <v>1.45</v>
      </c>
      <c r="L3369" s="47">
        <f>Table_Query_from_Mac10[[#This Row],[Live-cost]]*(1+Table_Query_from_Mac10[[#This Row],[CogsIncreasebyTYPE]])</f>
        <v>1.45</v>
      </c>
      <c r="M3369" s="47">
        <f>Table_Query_from_Mac10[[#This Row],[Live-cost]]*Table_Query_from_Mac10[[#This Row],[qty_to_ship]]</f>
        <v>14.5</v>
      </c>
      <c r="N3369" s="47">
        <f>IF(Table_Query_from_Mac10[[#This Row],[item_no]]="KDA",-Table_Query_from_Mac10[[#This Row],[unit_price]],Table_Query_from_Mac10[[#This Row],[Net Unit]]*Table_Query_from_Mac10[[#This Row],[qty_to_ship]])</f>
        <v>51.900000000000006</v>
      </c>
      <c r="O3369" s="47">
        <f>SUMIFS(Summary!C:C,Summary!H:H,Table_Query_from_Mac10[[#This Row],[Juiceoc]])</f>
        <v>0</v>
      </c>
      <c r="P3369" s="47">
        <f>SUMIFS(Summary!D:D,Summary!H:H,Table_Query_from_Mac10[[#This Row],[Juiceoc]])</f>
        <v>0</v>
      </c>
      <c r="Q3369" s="47">
        <f>SUMIFS(Summary!E:E,Summary!H:H,Table_Query_from_Mac10[[#This Row],[Juiceoc]])</f>
        <v>0</v>
      </c>
      <c r="R3369" s="47">
        <f>Table_Query_from_Mac10[[#This Row],[Net Unit]]*(1+Table_Query_from_Mac10[[#This Row],[PriceIncreasebyType]])</f>
        <v>5.19</v>
      </c>
      <c r="S3369" s="47">
        <f>Table_Query_from_Mac10[[#This Row],[UnitPriceFuture]]*Table_Query_from_Mac10[[#This Row],[qtytoShipFuture]]</f>
        <v>51.900000000000006</v>
      </c>
      <c r="T3369" s="47">
        <f>ROUND(Table_Query_from_Mac10[[#This Row],[qty_to_ship]]*(1+Table_Query_from_Mac10[[#This Row],[VolumeIncreasebyType]]),0)</f>
        <v>10</v>
      </c>
      <c r="U3369" s="47">
        <f>Table_Query_from_Mac10[[#This Row],[qtytoShipFuture]]*Table_Query_from_Mac10[[#This Row],[Future-cost]]</f>
        <v>14.5</v>
      </c>
      <c r="V3369" s="47">
        <f>Table_Query_from_Mac10[[#This Row],[qtytoShipFuture]]-Table_Query_from_Mac10[[#This Row],[qty_to_ship]]</f>
        <v>0</v>
      </c>
      <c r="W3369" s="47">
        <f>Table_Query_from_Mac10[[#This Row],[UnitPriceFuture]]</f>
        <v>5.19</v>
      </c>
      <c r="X3369" s="47">
        <f>Table_Query_from_Mac10[[#This Row],[Unit Increase]]*Table_Query_from_Mac10[[#This Row],[UnitPriceFuture]]</f>
        <v>0</v>
      </c>
      <c r="Y3369" s="47">
        <f>Table_Query_from_Mac10[[#This Row],[Unit Increase]]*Table_Query_from_Mac10[[#This Row],[Future-cost]]</f>
        <v>0</v>
      </c>
      <c r="Z3369" s="47">
        <f>-(Table_Query_from_Mac10[[#This Row],[Incremental Sales]]+((Table_Query_from_Mac10[[#This Row],[Incremental Sales]]*-(SUM(Summary!$S$8:$S$9)))))*Summary!$S$18</f>
        <v>0</v>
      </c>
      <c r="AA3369" s="47">
        <f>IFERROR(Table_Query_from_Mac10[[#This Row],[Incremental Cost]]/Table_Query_from_Mac10[[#This Row],[Incremental Sales]],0)</f>
        <v>0</v>
      </c>
      <c r="AB3369" s="47">
        <f>IFERROR(Table_Query_from_Mac10[[#This Row],[TotalCostFuture]]/Table_Query_from_Mac10[[#This Row],[totalsalesFuture]],0)</f>
        <v>0.279383429672447</v>
      </c>
      <c r="AN3369" s="31">
        <v>40</v>
      </c>
      <c r="AO3369">
        <f t="shared" si="104"/>
        <v>10</v>
      </c>
      <c r="AQ3369" s="31">
        <v>14.82</v>
      </c>
      <c r="AR3369">
        <f t="shared" si="105"/>
        <v>5.19</v>
      </c>
    </row>
    <row r="3370" spans="1:44" x14ac:dyDescent="0.25">
      <c r="A3370">
        <v>90342</v>
      </c>
      <c r="B3370">
        <v>3</v>
      </c>
      <c r="C3370" t="s">
        <v>86</v>
      </c>
      <c r="D3370" t="s">
        <v>79</v>
      </c>
      <c r="E3370">
        <v>4</v>
      </c>
      <c r="F3370">
        <v>5.24</v>
      </c>
      <c r="G3370">
        <v>19.920000000000002</v>
      </c>
      <c r="H3370" s="1">
        <v>44847</v>
      </c>
      <c r="I3370" s="20">
        <v>0</v>
      </c>
      <c r="J3370" s="47">
        <f>Table_Query_from_Mac10[[#This Row],[unit_price]]-(Table_Query_from_Mac10[[#This Row],[unit_price]]*(Table_Query_from_Mac10[[#This Row],[discount_pct]]/100))</f>
        <v>19.920000000000002</v>
      </c>
      <c r="K3370" s="47">
        <f>Table_Query_from_Mac10[[#This Row],[unit_cost]]</f>
        <v>5.24</v>
      </c>
      <c r="L3370" s="47">
        <f>Table_Query_from_Mac10[[#This Row],[Live-cost]]*(1+Table_Query_from_Mac10[[#This Row],[CogsIncreasebyTYPE]])</f>
        <v>5.24</v>
      </c>
      <c r="M3370" s="47">
        <f>Table_Query_from_Mac10[[#This Row],[Live-cost]]*Table_Query_from_Mac10[[#This Row],[qty_to_ship]]</f>
        <v>20.96</v>
      </c>
      <c r="N3370" s="47">
        <f>IF(Table_Query_from_Mac10[[#This Row],[item_no]]="KDA",-Table_Query_from_Mac10[[#This Row],[unit_price]],Table_Query_from_Mac10[[#This Row],[Net Unit]]*Table_Query_from_Mac10[[#This Row],[qty_to_ship]])</f>
        <v>79.680000000000007</v>
      </c>
      <c r="O3370" s="47">
        <f>SUMIFS(Summary!C:C,Summary!H:H,Table_Query_from_Mac10[[#This Row],[Juiceoc]])</f>
        <v>0</v>
      </c>
      <c r="P3370" s="47">
        <f>SUMIFS(Summary!D:D,Summary!H:H,Table_Query_from_Mac10[[#This Row],[Juiceoc]])</f>
        <v>0</v>
      </c>
      <c r="Q3370" s="47">
        <f>SUMIFS(Summary!E:E,Summary!H:H,Table_Query_from_Mac10[[#This Row],[Juiceoc]])</f>
        <v>0</v>
      </c>
      <c r="R3370" s="47">
        <f>Table_Query_from_Mac10[[#This Row],[Net Unit]]*(1+Table_Query_from_Mac10[[#This Row],[PriceIncreasebyType]])</f>
        <v>19.920000000000002</v>
      </c>
      <c r="S3370" s="47">
        <f>Table_Query_from_Mac10[[#This Row],[UnitPriceFuture]]*Table_Query_from_Mac10[[#This Row],[qtytoShipFuture]]</f>
        <v>79.680000000000007</v>
      </c>
      <c r="T3370" s="47">
        <f>ROUND(Table_Query_from_Mac10[[#This Row],[qty_to_ship]]*(1+Table_Query_from_Mac10[[#This Row],[VolumeIncreasebyType]]),0)</f>
        <v>4</v>
      </c>
      <c r="U3370" s="47">
        <f>Table_Query_from_Mac10[[#This Row],[qtytoShipFuture]]*Table_Query_from_Mac10[[#This Row],[Future-cost]]</f>
        <v>20.96</v>
      </c>
      <c r="V3370" s="47">
        <f>Table_Query_from_Mac10[[#This Row],[qtytoShipFuture]]-Table_Query_from_Mac10[[#This Row],[qty_to_ship]]</f>
        <v>0</v>
      </c>
      <c r="W3370" s="47">
        <f>Table_Query_from_Mac10[[#This Row],[UnitPriceFuture]]</f>
        <v>19.920000000000002</v>
      </c>
      <c r="X3370" s="47">
        <f>Table_Query_from_Mac10[[#This Row],[Unit Increase]]*Table_Query_from_Mac10[[#This Row],[UnitPriceFuture]]</f>
        <v>0</v>
      </c>
      <c r="Y3370" s="47">
        <f>Table_Query_from_Mac10[[#This Row],[Unit Increase]]*Table_Query_from_Mac10[[#This Row],[Future-cost]]</f>
        <v>0</v>
      </c>
      <c r="Z3370" s="47">
        <f>-(Table_Query_from_Mac10[[#This Row],[Incremental Sales]]+((Table_Query_from_Mac10[[#This Row],[Incremental Sales]]*-(SUM(Summary!$S$8:$S$9)))))*Summary!$S$18</f>
        <v>0</v>
      </c>
      <c r="AA3370" s="47">
        <f>IFERROR(Table_Query_from_Mac10[[#This Row],[Incremental Cost]]/Table_Query_from_Mac10[[#This Row],[Incremental Sales]],0)</f>
        <v>0</v>
      </c>
      <c r="AB3370" s="47">
        <f>IFERROR(Table_Query_from_Mac10[[#This Row],[TotalCostFuture]]/Table_Query_from_Mac10[[#This Row],[totalsalesFuture]],0)</f>
        <v>0.26305220883534136</v>
      </c>
      <c r="AN3370" s="30">
        <v>16</v>
      </c>
      <c r="AO3370">
        <f t="shared" si="104"/>
        <v>4</v>
      </c>
      <c r="AQ3370" s="30">
        <v>56.91</v>
      </c>
      <c r="AR3370">
        <f t="shared" si="105"/>
        <v>19.920000000000002</v>
      </c>
    </row>
    <row r="3371" spans="1:44" x14ac:dyDescent="0.25">
      <c r="A3371">
        <v>90342</v>
      </c>
      <c r="B3371">
        <v>4</v>
      </c>
      <c r="C3371" t="s">
        <v>86</v>
      </c>
      <c r="D3371" t="s">
        <v>79</v>
      </c>
      <c r="E3371">
        <v>2</v>
      </c>
      <c r="F3371">
        <v>4.3</v>
      </c>
      <c r="G3371">
        <v>17.03</v>
      </c>
      <c r="H3371" s="1">
        <v>44847</v>
      </c>
      <c r="I3371" s="20">
        <v>0</v>
      </c>
      <c r="J3371" s="47">
        <f>Table_Query_from_Mac10[[#This Row],[unit_price]]-(Table_Query_from_Mac10[[#This Row],[unit_price]]*(Table_Query_from_Mac10[[#This Row],[discount_pct]]/100))</f>
        <v>17.03</v>
      </c>
      <c r="K3371" s="47">
        <f>Table_Query_from_Mac10[[#This Row],[unit_cost]]</f>
        <v>4.3</v>
      </c>
      <c r="L3371" s="47">
        <f>Table_Query_from_Mac10[[#This Row],[Live-cost]]*(1+Table_Query_from_Mac10[[#This Row],[CogsIncreasebyTYPE]])</f>
        <v>4.3</v>
      </c>
      <c r="M3371" s="47">
        <f>Table_Query_from_Mac10[[#This Row],[Live-cost]]*Table_Query_from_Mac10[[#This Row],[qty_to_ship]]</f>
        <v>8.6</v>
      </c>
      <c r="N3371" s="47">
        <f>IF(Table_Query_from_Mac10[[#This Row],[item_no]]="KDA",-Table_Query_from_Mac10[[#This Row],[unit_price]],Table_Query_from_Mac10[[#This Row],[Net Unit]]*Table_Query_from_Mac10[[#This Row],[qty_to_ship]])</f>
        <v>34.06</v>
      </c>
      <c r="O3371" s="47">
        <f>SUMIFS(Summary!C:C,Summary!H:H,Table_Query_from_Mac10[[#This Row],[Juiceoc]])</f>
        <v>0</v>
      </c>
      <c r="P3371" s="47">
        <f>SUMIFS(Summary!D:D,Summary!H:H,Table_Query_from_Mac10[[#This Row],[Juiceoc]])</f>
        <v>0</v>
      </c>
      <c r="Q3371" s="47">
        <f>SUMIFS(Summary!E:E,Summary!H:H,Table_Query_from_Mac10[[#This Row],[Juiceoc]])</f>
        <v>0</v>
      </c>
      <c r="R3371" s="47">
        <f>Table_Query_from_Mac10[[#This Row],[Net Unit]]*(1+Table_Query_from_Mac10[[#This Row],[PriceIncreasebyType]])</f>
        <v>17.03</v>
      </c>
      <c r="S3371" s="47">
        <f>Table_Query_from_Mac10[[#This Row],[UnitPriceFuture]]*Table_Query_from_Mac10[[#This Row],[qtytoShipFuture]]</f>
        <v>34.06</v>
      </c>
      <c r="T3371" s="47">
        <f>ROUND(Table_Query_from_Mac10[[#This Row],[qty_to_ship]]*(1+Table_Query_from_Mac10[[#This Row],[VolumeIncreasebyType]]),0)</f>
        <v>2</v>
      </c>
      <c r="U3371" s="47">
        <f>Table_Query_from_Mac10[[#This Row],[qtytoShipFuture]]*Table_Query_from_Mac10[[#This Row],[Future-cost]]</f>
        <v>8.6</v>
      </c>
      <c r="V3371" s="47">
        <f>Table_Query_from_Mac10[[#This Row],[qtytoShipFuture]]-Table_Query_from_Mac10[[#This Row],[qty_to_ship]]</f>
        <v>0</v>
      </c>
      <c r="W3371" s="47">
        <f>Table_Query_from_Mac10[[#This Row],[UnitPriceFuture]]</f>
        <v>17.03</v>
      </c>
      <c r="X3371" s="47">
        <f>Table_Query_from_Mac10[[#This Row],[Unit Increase]]*Table_Query_from_Mac10[[#This Row],[UnitPriceFuture]]</f>
        <v>0</v>
      </c>
      <c r="Y3371" s="47">
        <f>Table_Query_from_Mac10[[#This Row],[Unit Increase]]*Table_Query_from_Mac10[[#This Row],[Future-cost]]</f>
        <v>0</v>
      </c>
      <c r="Z3371" s="47">
        <f>-(Table_Query_from_Mac10[[#This Row],[Incremental Sales]]+((Table_Query_from_Mac10[[#This Row],[Incremental Sales]]*-(SUM(Summary!$S$8:$S$9)))))*Summary!$S$18</f>
        <v>0</v>
      </c>
      <c r="AA3371" s="47">
        <f>IFERROR(Table_Query_from_Mac10[[#This Row],[Incremental Cost]]/Table_Query_from_Mac10[[#This Row],[Incremental Sales]],0)</f>
        <v>0</v>
      </c>
      <c r="AB3371" s="47">
        <f>IFERROR(Table_Query_from_Mac10[[#This Row],[TotalCostFuture]]/Table_Query_from_Mac10[[#This Row],[totalsalesFuture]],0)</f>
        <v>0.25249559600704635</v>
      </c>
      <c r="AN3371" s="31">
        <v>8</v>
      </c>
      <c r="AO3371">
        <f t="shared" si="104"/>
        <v>2</v>
      </c>
      <c r="AQ3371" s="31">
        <v>48.65</v>
      </c>
      <c r="AR3371">
        <f t="shared" si="105"/>
        <v>17.03</v>
      </c>
    </row>
    <row r="3372" spans="1:44" x14ac:dyDescent="0.25">
      <c r="A3372">
        <v>90342</v>
      </c>
      <c r="B3372">
        <v>5</v>
      </c>
      <c r="C3372" t="s">
        <v>86</v>
      </c>
      <c r="D3372" t="s">
        <v>79</v>
      </c>
      <c r="E3372">
        <v>15</v>
      </c>
      <c r="F3372">
        <v>3.47</v>
      </c>
      <c r="G3372">
        <v>14.28</v>
      </c>
      <c r="H3372" s="1">
        <v>44847</v>
      </c>
      <c r="I3372" s="20">
        <v>0</v>
      </c>
      <c r="J3372" s="47">
        <f>Table_Query_from_Mac10[[#This Row],[unit_price]]-(Table_Query_from_Mac10[[#This Row],[unit_price]]*(Table_Query_from_Mac10[[#This Row],[discount_pct]]/100))</f>
        <v>14.28</v>
      </c>
      <c r="K3372" s="47">
        <f>Table_Query_from_Mac10[[#This Row],[unit_cost]]</f>
        <v>3.47</v>
      </c>
      <c r="L3372" s="47">
        <f>Table_Query_from_Mac10[[#This Row],[Live-cost]]*(1+Table_Query_from_Mac10[[#This Row],[CogsIncreasebyTYPE]])</f>
        <v>3.47</v>
      </c>
      <c r="M3372" s="47">
        <f>Table_Query_from_Mac10[[#This Row],[Live-cost]]*Table_Query_from_Mac10[[#This Row],[qty_to_ship]]</f>
        <v>52.050000000000004</v>
      </c>
      <c r="N3372" s="47">
        <f>IF(Table_Query_from_Mac10[[#This Row],[item_no]]="KDA",-Table_Query_from_Mac10[[#This Row],[unit_price]],Table_Query_from_Mac10[[#This Row],[Net Unit]]*Table_Query_from_Mac10[[#This Row],[qty_to_ship]])</f>
        <v>214.2</v>
      </c>
      <c r="O3372" s="47">
        <f>SUMIFS(Summary!C:C,Summary!H:H,Table_Query_from_Mac10[[#This Row],[Juiceoc]])</f>
        <v>0</v>
      </c>
      <c r="P3372" s="47">
        <f>SUMIFS(Summary!D:D,Summary!H:H,Table_Query_from_Mac10[[#This Row],[Juiceoc]])</f>
        <v>0</v>
      </c>
      <c r="Q3372" s="47">
        <f>SUMIFS(Summary!E:E,Summary!H:H,Table_Query_from_Mac10[[#This Row],[Juiceoc]])</f>
        <v>0</v>
      </c>
      <c r="R3372" s="47">
        <f>Table_Query_from_Mac10[[#This Row],[Net Unit]]*(1+Table_Query_from_Mac10[[#This Row],[PriceIncreasebyType]])</f>
        <v>14.28</v>
      </c>
      <c r="S3372" s="47">
        <f>Table_Query_from_Mac10[[#This Row],[UnitPriceFuture]]*Table_Query_from_Mac10[[#This Row],[qtytoShipFuture]]</f>
        <v>214.2</v>
      </c>
      <c r="T3372" s="47">
        <f>ROUND(Table_Query_from_Mac10[[#This Row],[qty_to_ship]]*(1+Table_Query_from_Mac10[[#This Row],[VolumeIncreasebyType]]),0)</f>
        <v>15</v>
      </c>
      <c r="U3372" s="47">
        <f>Table_Query_from_Mac10[[#This Row],[qtytoShipFuture]]*Table_Query_from_Mac10[[#This Row],[Future-cost]]</f>
        <v>52.050000000000004</v>
      </c>
      <c r="V3372" s="47">
        <f>Table_Query_from_Mac10[[#This Row],[qtytoShipFuture]]-Table_Query_from_Mac10[[#This Row],[qty_to_ship]]</f>
        <v>0</v>
      </c>
      <c r="W3372" s="47">
        <f>Table_Query_from_Mac10[[#This Row],[UnitPriceFuture]]</f>
        <v>14.28</v>
      </c>
      <c r="X3372" s="47">
        <f>Table_Query_from_Mac10[[#This Row],[Unit Increase]]*Table_Query_from_Mac10[[#This Row],[UnitPriceFuture]]</f>
        <v>0</v>
      </c>
      <c r="Y3372" s="47">
        <f>Table_Query_from_Mac10[[#This Row],[Unit Increase]]*Table_Query_from_Mac10[[#This Row],[Future-cost]]</f>
        <v>0</v>
      </c>
      <c r="Z3372" s="47">
        <f>-(Table_Query_from_Mac10[[#This Row],[Incremental Sales]]+((Table_Query_from_Mac10[[#This Row],[Incremental Sales]]*-(SUM(Summary!$S$8:$S$9)))))*Summary!$S$18</f>
        <v>0</v>
      </c>
      <c r="AA3372" s="47">
        <f>IFERROR(Table_Query_from_Mac10[[#This Row],[Incremental Cost]]/Table_Query_from_Mac10[[#This Row],[Incremental Sales]],0)</f>
        <v>0</v>
      </c>
      <c r="AB3372" s="47">
        <f>IFERROR(Table_Query_from_Mac10[[#This Row],[TotalCostFuture]]/Table_Query_from_Mac10[[#This Row],[totalsalesFuture]],0)</f>
        <v>0.24299719887955185</v>
      </c>
      <c r="AN3372" s="30">
        <v>60</v>
      </c>
      <c r="AO3372">
        <f t="shared" si="104"/>
        <v>15</v>
      </c>
      <c r="AQ3372" s="30">
        <v>40.799999999999997</v>
      </c>
      <c r="AR3372">
        <f t="shared" si="105"/>
        <v>14.28</v>
      </c>
    </row>
    <row r="3373" spans="1:44" x14ac:dyDescent="0.25">
      <c r="A3373">
        <v>90342</v>
      </c>
      <c r="B3373">
        <v>6</v>
      </c>
      <c r="C3373" t="s">
        <v>86</v>
      </c>
      <c r="D3373" t="s">
        <v>79</v>
      </c>
      <c r="E3373">
        <v>20</v>
      </c>
      <c r="F3373">
        <v>2.92</v>
      </c>
      <c r="G3373">
        <v>11.79</v>
      </c>
      <c r="H3373" s="1">
        <v>44847</v>
      </c>
      <c r="I3373" s="20">
        <v>0</v>
      </c>
      <c r="J3373" s="47">
        <f>Table_Query_from_Mac10[[#This Row],[unit_price]]-(Table_Query_from_Mac10[[#This Row],[unit_price]]*(Table_Query_from_Mac10[[#This Row],[discount_pct]]/100))</f>
        <v>11.79</v>
      </c>
      <c r="K3373" s="47">
        <f>Table_Query_from_Mac10[[#This Row],[unit_cost]]</f>
        <v>2.92</v>
      </c>
      <c r="L3373" s="47">
        <f>Table_Query_from_Mac10[[#This Row],[Live-cost]]*(1+Table_Query_from_Mac10[[#This Row],[CogsIncreasebyTYPE]])</f>
        <v>2.92</v>
      </c>
      <c r="M3373" s="47">
        <f>Table_Query_from_Mac10[[#This Row],[Live-cost]]*Table_Query_from_Mac10[[#This Row],[qty_to_ship]]</f>
        <v>58.4</v>
      </c>
      <c r="N3373" s="47">
        <f>IF(Table_Query_from_Mac10[[#This Row],[item_no]]="KDA",-Table_Query_from_Mac10[[#This Row],[unit_price]],Table_Query_from_Mac10[[#This Row],[Net Unit]]*Table_Query_from_Mac10[[#This Row],[qty_to_ship]])</f>
        <v>235.79999999999998</v>
      </c>
      <c r="O3373" s="47">
        <f>SUMIFS(Summary!C:C,Summary!H:H,Table_Query_from_Mac10[[#This Row],[Juiceoc]])</f>
        <v>0</v>
      </c>
      <c r="P3373" s="47">
        <f>SUMIFS(Summary!D:D,Summary!H:H,Table_Query_from_Mac10[[#This Row],[Juiceoc]])</f>
        <v>0</v>
      </c>
      <c r="Q3373" s="47">
        <f>SUMIFS(Summary!E:E,Summary!H:H,Table_Query_from_Mac10[[#This Row],[Juiceoc]])</f>
        <v>0</v>
      </c>
      <c r="R3373" s="47">
        <f>Table_Query_from_Mac10[[#This Row],[Net Unit]]*(1+Table_Query_from_Mac10[[#This Row],[PriceIncreasebyType]])</f>
        <v>11.79</v>
      </c>
      <c r="S3373" s="47">
        <f>Table_Query_from_Mac10[[#This Row],[UnitPriceFuture]]*Table_Query_from_Mac10[[#This Row],[qtytoShipFuture]]</f>
        <v>235.79999999999998</v>
      </c>
      <c r="T3373" s="47">
        <f>ROUND(Table_Query_from_Mac10[[#This Row],[qty_to_ship]]*(1+Table_Query_from_Mac10[[#This Row],[VolumeIncreasebyType]]),0)</f>
        <v>20</v>
      </c>
      <c r="U3373" s="47">
        <f>Table_Query_from_Mac10[[#This Row],[qtytoShipFuture]]*Table_Query_from_Mac10[[#This Row],[Future-cost]]</f>
        <v>58.4</v>
      </c>
      <c r="V3373" s="47">
        <f>Table_Query_from_Mac10[[#This Row],[qtytoShipFuture]]-Table_Query_from_Mac10[[#This Row],[qty_to_ship]]</f>
        <v>0</v>
      </c>
      <c r="W3373" s="47">
        <f>Table_Query_from_Mac10[[#This Row],[UnitPriceFuture]]</f>
        <v>11.79</v>
      </c>
      <c r="X3373" s="47">
        <f>Table_Query_from_Mac10[[#This Row],[Unit Increase]]*Table_Query_from_Mac10[[#This Row],[UnitPriceFuture]]</f>
        <v>0</v>
      </c>
      <c r="Y3373" s="47">
        <f>Table_Query_from_Mac10[[#This Row],[Unit Increase]]*Table_Query_from_Mac10[[#This Row],[Future-cost]]</f>
        <v>0</v>
      </c>
      <c r="Z3373" s="47">
        <f>-(Table_Query_from_Mac10[[#This Row],[Incremental Sales]]+((Table_Query_from_Mac10[[#This Row],[Incremental Sales]]*-(SUM(Summary!$S$8:$S$9)))))*Summary!$S$18</f>
        <v>0</v>
      </c>
      <c r="AA3373" s="47">
        <f>IFERROR(Table_Query_from_Mac10[[#This Row],[Incremental Cost]]/Table_Query_from_Mac10[[#This Row],[Incremental Sales]],0)</f>
        <v>0</v>
      </c>
      <c r="AB3373" s="47">
        <f>IFERROR(Table_Query_from_Mac10[[#This Row],[TotalCostFuture]]/Table_Query_from_Mac10[[#This Row],[totalsalesFuture]],0)</f>
        <v>0.24766751484308738</v>
      </c>
      <c r="AN3373" s="31">
        <v>80</v>
      </c>
      <c r="AO3373">
        <f t="shared" si="104"/>
        <v>20</v>
      </c>
      <c r="AQ3373" s="31">
        <v>33.68</v>
      </c>
      <c r="AR3373">
        <f t="shared" si="105"/>
        <v>11.79</v>
      </c>
    </row>
    <row r="3374" spans="1:44" x14ac:dyDescent="0.25">
      <c r="A3374">
        <v>90342</v>
      </c>
      <c r="B3374">
        <v>7</v>
      </c>
      <c r="C3374" t="s">
        <v>86</v>
      </c>
      <c r="D3374" t="s">
        <v>79</v>
      </c>
      <c r="E3374">
        <v>15</v>
      </c>
      <c r="F3374">
        <v>2.42</v>
      </c>
      <c r="G3374">
        <v>9.48</v>
      </c>
      <c r="H3374" s="1">
        <v>44847</v>
      </c>
      <c r="I3374" s="20">
        <v>0</v>
      </c>
      <c r="J3374" s="47">
        <f>Table_Query_from_Mac10[[#This Row],[unit_price]]-(Table_Query_from_Mac10[[#This Row],[unit_price]]*(Table_Query_from_Mac10[[#This Row],[discount_pct]]/100))</f>
        <v>9.48</v>
      </c>
      <c r="K3374" s="47">
        <f>Table_Query_from_Mac10[[#This Row],[unit_cost]]</f>
        <v>2.42</v>
      </c>
      <c r="L3374" s="47">
        <f>Table_Query_from_Mac10[[#This Row],[Live-cost]]*(1+Table_Query_from_Mac10[[#This Row],[CogsIncreasebyTYPE]])</f>
        <v>2.42</v>
      </c>
      <c r="M3374" s="47">
        <f>Table_Query_from_Mac10[[#This Row],[Live-cost]]*Table_Query_from_Mac10[[#This Row],[qty_to_ship]]</f>
        <v>36.299999999999997</v>
      </c>
      <c r="N3374" s="47">
        <f>IF(Table_Query_from_Mac10[[#This Row],[item_no]]="KDA",-Table_Query_from_Mac10[[#This Row],[unit_price]],Table_Query_from_Mac10[[#This Row],[Net Unit]]*Table_Query_from_Mac10[[#This Row],[qty_to_ship]])</f>
        <v>142.20000000000002</v>
      </c>
      <c r="O3374" s="47">
        <f>SUMIFS(Summary!C:C,Summary!H:H,Table_Query_from_Mac10[[#This Row],[Juiceoc]])</f>
        <v>0</v>
      </c>
      <c r="P3374" s="47">
        <f>SUMIFS(Summary!D:D,Summary!H:H,Table_Query_from_Mac10[[#This Row],[Juiceoc]])</f>
        <v>0</v>
      </c>
      <c r="Q3374" s="47">
        <f>SUMIFS(Summary!E:E,Summary!H:H,Table_Query_from_Mac10[[#This Row],[Juiceoc]])</f>
        <v>0</v>
      </c>
      <c r="R3374" s="47">
        <f>Table_Query_from_Mac10[[#This Row],[Net Unit]]*(1+Table_Query_from_Mac10[[#This Row],[PriceIncreasebyType]])</f>
        <v>9.48</v>
      </c>
      <c r="S3374" s="47">
        <f>Table_Query_from_Mac10[[#This Row],[UnitPriceFuture]]*Table_Query_from_Mac10[[#This Row],[qtytoShipFuture]]</f>
        <v>142.20000000000002</v>
      </c>
      <c r="T3374" s="47">
        <f>ROUND(Table_Query_from_Mac10[[#This Row],[qty_to_ship]]*(1+Table_Query_from_Mac10[[#This Row],[VolumeIncreasebyType]]),0)</f>
        <v>15</v>
      </c>
      <c r="U3374" s="47">
        <f>Table_Query_from_Mac10[[#This Row],[qtytoShipFuture]]*Table_Query_from_Mac10[[#This Row],[Future-cost]]</f>
        <v>36.299999999999997</v>
      </c>
      <c r="V3374" s="47">
        <f>Table_Query_from_Mac10[[#This Row],[qtytoShipFuture]]-Table_Query_from_Mac10[[#This Row],[qty_to_ship]]</f>
        <v>0</v>
      </c>
      <c r="W3374" s="47">
        <f>Table_Query_from_Mac10[[#This Row],[UnitPriceFuture]]</f>
        <v>9.48</v>
      </c>
      <c r="X3374" s="47">
        <f>Table_Query_from_Mac10[[#This Row],[Unit Increase]]*Table_Query_from_Mac10[[#This Row],[UnitPriceFuture]]</f>
        <v>0</v>
      </c>
      <c r="Y3374" s="47">
        <f>Table_Query_from_Mac10[[#This Row],[Unit Increase]]*Table_Query_from_Mac10[[#This Row],[Future-cost]]</f>
        <v>0</v>
      </c>
      <c r="Z3374" s="47">
        <f>-(Table_Query_from_Mac10[[#This Row],[Incremental Sales]]+((Table_Query_from_Mac10[[#This Row],[Incremental Sales]]*-(SUM(Summary!$S$8:$S$9)))))*Summary!$S$18</f>
        <v>0</v>
      </c>
      <c r="AA3374" s="47">
        <f>IFERROR(Table_Query_from_Mac10[[#This Row],[Incremental Cost]]/Table_Query_from_Mac10[[#This Row],[Incremental Sales]],0)</f>
        <v>0</v>
      </c>
      <c r="AB3374" s="47">
        <f>IFERROR(Table_Query_from_Mac10[[#This Row],[TotalCostFuture]]/Table_Query_from_Mac10[[#This Row],[totalsalesFuture]],0)</f>
        <v>0.25527426160337546</v>
      </c>
      <c r="AN3374" s="30">
        <v>60</v>
      </c>
      <c r="AO3374">
        <f t="shared" si="104"/>
        <v>15</v>
      </c>
      <c r="AQ3374" s="30">
        <v>27.08</v>
      </c>
      <c r="AR3374">
        <f t="shared" si="105"/>
        <v>9.48</v>
      </c>
    </row>
    <row r="3375" spans="1:44" x14ac:dyDescent="0.25">
      <c r="A3375">
        <v>90342</v>
      </c>
      <c r="B3375">
        <v>8</v>
      </c>
      <c r="C3375" t="s">
        <v>86</v>
      </c>
      <c r="D3375" t="s">
        <v>79</v>
      </c>
      <c r="E3375">
        <v>48</v>
      </c>
      <c r="F3375">
        <v>5.86</v>
      </c>
      <c r="G3375">
        <v>14.16</v>
      </c>
      <c r="H3375" s="1">
        <v>44847</v>
      </c>
      <c r="I3375" s="20">
        <v>0</v>
      </c>
      <c r="J3375" s="47">
        <f>Table_Query_from_Mac10[[#This Row],[unit_price]]-(Table_Query_from_Mac10[[#This Row],[unit_price]]*(Table_Query_from_Mac10[[#This Row],[discount_pct]]/100))</f>
        <v>14.16</v>
      </c>
      <c r="K3375" s="47">
        <f>Table_Query_from_Mac10[[#This Row],[unit_cost]]</f>
        <v>5.86</v>
      </c>
      <c r="L3375" s="47">
        <f>Table_Query_from_Mac10[[#This Row],[Live-cost]]*(1+Table_Query_from_Mac10[[#This Row],[CogsIncreasebyTYPE]])</f>
        <v>5.86</v>
      </c>
      <c r="M3375" s="47">
        <f>Table_Query_from_Mac10[[#This Row],[Live-cost]]*Table_Query_from_Mac10[[#This Row],[qty_to_ship]]</f>
        <v>281.28000000000003</v>
      </c>
      <c r="N3375" s="47">
        <f>IF(Table_Query_from_Mac10[[#This Row],[item_no]]="KDA",-Table_Query_from_Mac10[[#This Row],[unit_price]],Table_Query_from_Mac10[[#This Row],[Net Unit]]*Table_Query_from_Mac10[[#This Row],[qty_to_ship]])</f>
        <v>679.68000000000006</v>
      </c>
      <c r="O3375" s="47">
        <f>SUMIFS(Summary!C:C,Summary!H:H,Table_Query_from_Mac10[[#This Row],[Juiceoc]])</f>
        <v>0</v>
      </c>
      <c r="P3375" s="47">
        <f>SUMIFS(Summary!D:D,Summary!H:H,Table_Query_from_Mac10[[#This Row],[Juiceoc]])</f>
        <v>0</v>
      </c>
      <c r="Q3375" s="47">
        <f>SUMIFS(Summary!E:E,Summary!H:H,Table_Query_from_Mac10[[#This Row],[Juiceoc]])</f>
        <v>0</v>
      </c>
      <c r="R3375" s="47">
        <f>Table_Query_from_Mac10[[#This Row],[Net Unit]]*(1+Table_Query_from_Mac10[[#This Row],[PriceIncreasebyType]])</f>
        <v>14.16</v>
      </c>
      <c r="S3375" s="47">
        <f>Table_Query_from_Mac10[[#This Row],[UnitPriceFuture]]*Table_Query_from_Mac10[[#This Row],[qtytoShipFuture]]</f>
        <v>679.68000000000006</v>
      </c>
      <c r="T3375" s="47">
        <f>ROUND(Table_Query_from_Mac10[[#This Row],[qty_to_ship]]*(1+Table_Query_from_Mac10[[#This Row],[VolumeIncreasebyType]]),0)</f>
        <v>48</v>
      </c>
      <c r="U3375" s="47">
        <f>Table_Query_from_Mac10[[#This Row],[qtytoShipFuture]]*Table_Query_from_Mac10[[#This Row],[Future-cost]]</f>
        <v>281.28000000000003</v>
      </c>
      <c r="V3375" s="47">
        <f>Table_Query_from_Mac10[[#This Row],[qtytoShipFuture]]-Table_Query_from_Mac10[[#This Row],[qty_to_ship]]</f>
        <v>0</v>
      </c>
      <c r="W3375" s="47">
        <f>Table_Query_from_Mac10[[#This Row],[UnitPriceFuture]]</f>
        <v>14.16</v>
      </c>
      <c r="X3375" s="47">
        <f>Table_Query_from_Mac10[[#This Row],[Unit Increase]]*Table_Query_from_Mac10[[#This Row],[UnitPriceFuture]]</f>
        <v>0</v>
      </c>
      <c r="Y3375" s="47">
        <f>Table_Query_from_Mac10[[#This Row],[Unit Increase]]*Table_Query_from_Mac10[[#This Row],[Future-cost]]</f>
        <v>0</v>
      </c>
      <c r="Z3375" s="47">
        <f>-(Table_Query_from_Mac10[[#This Row],[Incremental Sales]]+((Table_Query_from_Mac10[[#This Row],[Incremental Sales]]*-(SUM(Summary!$S$8:$S$9)))))*Summary!$S$18</f>
        <v>0</v>
      </c>
      <c r="AA3375" s="47">
        <f>IFERROR(Table_Query_from_Mac10[[#This Row],[Incremental Cost]]/Table_Query_from_Mac10[[#This Row],[Incremental Sales]],0)</f>
        <v>0</v>
      </c>
      <c r="AB3375" s="47">
        <f>IFERROR(Table_Query_from_Mac10[[#This Row],[TotalCostFuture]]/Table_Query_from_Mac10[[#This Row],[totalsalesFuture]],0)</f>
        <v>0.41384180790960451</v>
      </c>
      <c r="AN3375" s="31">
        <v>192</v>
      </c>
      <c r="AO3375">
        <f t="shared" si="104"/>
        <v>48</v>
      </c>
      <c r="AQ3375" s="31">
        <v>40.46</v>
      </c>
      <c r="AR3375">
        <f t="shared" si="105"/>
        <v>14.16</v>
      </c>
    </row>
    <row r="3376" spans="1:44" x14ac:dyDescent="0.25">
      <c r="A3376">
        <v>90342</v>
      </c>
      <c r="B3376">
        <v>9</v>
      </c>
      <c r="C3376" t="s">
        <v>86</v>
      </c>
      <c r="D3376" t="s">
        <v>79</v>
      </c>
      <c r="E3376">
        <v>25</v>
      </c>
      <c r="F3376">
        <v>4.8899999999999997</v>
      </c>
      <c r="G3376">
        <v>11.97</v>
      </c>
      <c r="H3376" s="1">
        <v>44847</v>
      </c>
      <c r="I3376" s="20">
        <v>0</v>
      </c>
      <c r="J3376" s="47">
        <f>Table_Query_from_Mac10[[#This Row],[unit_price]]-(Table_Query_from_Mac10[[#This Row],[unit_price]]*(Table_Query_from_Mac10[[#This Row],[discount_pct]]/100))</f>
        <v>11.97</v>
      </c>
      <c r="K3376" s="47">
        <f>Table_Query_from_Mac10[[#This Row],[unit_cost]]</f>
        <v>4.8899999999999997</v>
      </c>
      <c r="L3376" s="47">
        <f>Table_Query_from_Mac10[[#This Row],[Live-cost]]*(1+Table_Query_from_Mac10[[#This Row],[CogsIncreasebyTYPE]])</f>
        <v>4.8899999999999997</v>
      </c>
      <c r="M3376" s="47">
        <f>Table_Query_from_Mac10[[#This Row],[Live-cost]]*Table_Query_from_Mac10[[#This Row],[qty_to_ship]]</f>
        <v>122.24999999999999</v>
      </c>
      <c r="N3376" s="47">
        <f>IF(Table_Query_from_Mac10[[#This Row],[item_no]]="KDA",-Table_Query_from_Mac10[[#This Row],[unit_price]],Table_Query_from_Mac10[[#This Row],[Net Unit]]*Table_Query_from_Mac10[[#This Row],[qty_to_ship]])</f>
        <v>299.25</v>
      </c>
      <c r="O3376" s="47">
        <f>SUMIFS(Summary!C:C,Summary!H:H,Table_Query_from_Mac10[[#This Row],[Juiceoc]])</f>
        <v>0</v>
      </c>
      <c r="P3376" s="47">
        <f>SUMIFS(Summary!D:D,Summary!H:H,Table_Query_from_Mac10[[#This Row],[Juiceoc]])</f>
        <v>0</v>
      </c>
      <c r="Q3376" s="47">
        <f>SUMIFS(Summary!E:E,Summary!H:H,Table_Query_from_Mac10[[#This Row],[Juiceoc]])</f>
        <v>0</v>
      </c>
      <c r="R3376" s="47">
        <f>Table_Query_from_Mac10[[#This Row],[Net Unit]]*(1+Table_Query_from_Mac10[[#This Row],[PriceIncreasebyType]])</f>
        <v>11.97</v>
      </c>
      <c r="S3376" s="47">
        <f>Table_Query_from_Mac10[[#This Row],[UnitPriceFuture]]*Table_Query_from_Mac10[[#This Row],[qtytoShipFuture]]</f>
        <v>299.25</v>
      </c>
      <c r="T3376" s="47">
        <f>ROUND(Table_Query_from_Mac10[[#This Row],[qty_to_ship]]*(1+Table_Query_from_Mac10[[#This Row],[VolumeIncreasebyType]]),0)</f>
        <v>25</v>
      </c>
      <c r="U3376" s="47">
        <f>Table_Query_from_Mac10[[#This Row],[qtytoShipFuture]]*Table_Query_from_Mac10[[#This Row],[Future-cost]]</f>
        <v>122.24999999999999</v>
      </c>
      <c r="V3376" s="47">
        <f>Table_Query_from_Mac10[[#This Row],[qtytoShipFuture]]-Table_Query_from_Mac10[[#This Row],[qty_to_ship]]</f>
        <v>0</v>
      </c>
      <c r="W3376" s="47">
        <f>Table_Query_from_Mac10[[#This Row],[UnitPriceFuture]]</f>
        <v>11.97</v>
      </c>
      <c r="X3376" s="47">
        <f>Table_Query_from_Mac10[[#This Row],[Unit Increase]]*Table_Query_from_Mac10[[#This Row],[UnitPriceFuture]]</f>
        <v>0</v>
      </c>
      <c r="Y3376" s="47">
        <f>Table_Query_from_Mac10[[#This Row],[Unit Increase]]*Table_Query_from_Mac10[[#This Row],[Future-cost]]</f>
        <v>0</v>
      </c>
      <c r="Z3376" s="47">
        <f>-(Table_Query_from_Mac10[[#This Row],[Incremental Sales]]+((Table_Query_from_Mac10[[#This Row],[Incremental Sales]]*-(SUM(Summary!$S$8:$S$9)))))*Summary!$S$18</f>
        <v>0</v>
      </c>
      <c r="AA3376" s="47">
        <f>IFERROR(Table_Query_from_Mac10[[#This Row],[Incremental Cost]]/Table_Query_from_Mac10[[#This Row],[Incremental Sales]],0)</f>
        <v>0</v>
      </c>
      <c r="AB3376" s="47">
        <f>IFERROR(Table_Query_from_Mac10[[#This Row],[TotalCostFuture]]/Table_Query_from_Mac10[[#This Row],[totalsalesFuture]],0)</f>
        <v>0.40852130325814534</v>
      </c>
      <c r="AN3376" s="30">
        <v>100</v>
      </c>
      <c r="AO3376">
        <f t="shared" si="104"/>
        <v>25</v>
      </c>
      <c r="AQ3376" s="30">
        <v>34.21</v>
      </c>
      <c r="AR3376">
        <f t="shared" si="105"/>
        <v>11.97</v>
      </c>
    </row>
    <row r="3377" spans="1:44" x14ac:dyDescent="0.25">
      <c r="A3377">
        <v>90342</v>
      </c>
      <c r="B3377">
        <v>10</v>
      </c>
      <c r="C3377" t="s">
        <v>86</v>
      </c>
      <c r="D3377" t="s">
        <v>79</v>
      </c>
      <c r="E3377">
        <v>2</v>
      </c>
      <c r="F3377">
        <v>11.58</v>
      </c>
      <c r="G3377">
        <v>30.52</v>
      </c>
      <c r="H3377" s="1">
        <v>44847</v>
      </c>
      <c r="I3377" s="20">
        <v>0</v>
      </c>
      <c r="J3377" s="47">
        <f>Table_Query_from_Mac10[[#This Row],[unit_price]]-(Table_Query_from_Mac10[[#This Row],[unit_price]]*(Table_Query_from_Mac10[[#This Row],[discount_pct]]/100))</f>
        <v>30.52</v>
      </c>
      <c r="K3377" s="47">
        <f>Table_Query_from_Mac10[[#This Row],[unit_cost]]</f>
        <v>11.58</v>
      </c>
      <c r="L3377" s="47">
        <f>Table_Query_from_Mac10[[#This Row],[Live-cost]]*(1+Table_Query_from_Mac10[[#This Row],[CogsIncreasebyTYPE]])</f>
        <v>11.58</v>
      </c>
      <c r="M3377" s="47">
        <f>Table_Query_from_Mac10[[#This Row],[Live-cost]]*Table_Query_from_Mac10[[#This Row],[qty_to_ship]]</f>
        <v>23.16</v>
      </c>
      <c r="N3377" s="47">
        <f>IF(Table_Query_from_Mac10[[#This Row],[item_no]]="KDA",-Table_Query_from_Mac10[[#This Row],[unit_price]],Table_Query_from_Mac10[[#This Row],[Net Unit]]*Table_Query_from_Mac10[[#This Row],[qty_to_ship]])</f>
        <v>61.04</v>
      </c>
      <c r="O3377" s="47">
        <f>SUMIFS(Summary!C:C,Summary!H:H,Table_Query_from_Mac10[[#This Row],[Juiceoc]])</f>
        <v>0</v>
      </c>
      <c r="P3377" s="47">
        <f>SUMIFS(Summary!D:D,Summary!H:H,Table_Query_from_Mac10[[#This Row],[Juiceoc]])</f>
        <v>0</v>
      </c>
      <c r="Q3377" s="47">
        <f>SUMIFS(Summary!E:E,Summary!H:H,Table_Query_from_Mac10[[#This Row],[Juiceoc]])</f>
        <v>0</v>
      </c>
      <c r="R3377" s="47">
        <f>Table_Query_from_Mac10[[#This Row],[Net Unit]]*(1+Table_Query_from_Mac10[[#This Row],[PriceIncreasebyType]])</f>
        <v>30.52</v>
      </c>
      <c r="S3377" s="47">
        <f>Table_Query_from_Mac10[[#This Row],[UnitPriceFuture]]*Table_Query_from_Mac10[[#This Row],[qtytoShipFuture]]</f>
        <v>61.04</v>
      </c>
      <c r="T3377" s="47">
        <f>ROUND(Table_Query_from_Mac10[[#This Row],[qty_to_ship]]*(1+Table_Query_from_Mac10[[#This Row],[VolumeIncreasebyType]]),0)</f>
        <v>2</v>
      </c>
      <c r="U3377" s="47">
        <f>Table_Query_from_Mac10[[#This Row],[qtytoShipFuture]]*Table_Query_from_Mac10[[#This Row],[Future-cost]]</f>
        <v>23.16</v>
      </c>
      <c r="V3377" s="47">
        <f>Table_Query_from_Mac10[[#This Row],[qtytoShipFuture]]-Table_Query_from_Mac10[[#This Row],[qty_to_ship]]</f>
        <v>0</v>
      </c>
      <c r="W3377" s="47">
        <f>Table_Query_from_Mac10[[#This Row],[UnitPriceFuture]]</f>
        <v>30.52</v>
      </c>
      <c r="X3377" s="47">
        <f>Table_Query_from_Mac10[[#This Row],[Unit Increase]]*Table_Query_from_Mac10[[#This Row],[UnitPriceFuture]]</f>
        <v>0</v>
      </c>
      <c r="Y3377" s="47">
        <f>Table_Query_from_Mac10[[#This Row],[Unit Increase]]*Table_Query_from_Mac10[[#This Row],[Future-cost]]</f>
        <v>0</v>
      </c>
      <c r="Z3377" s="47">
        <f>-(Table_Query_from_Mac10[[#This Row],[Incremental Sales]]+((Table_Query_from_Mac10[[#This Row],[Incremental Sales]]*-(SUM(Summary!$S$8:$S$9)))))*Summary!$S$18</f>
        <v>0</v>
      </c>
      <c r="AA3377" s="47">
        <f>IFERROR(Table_Query_from_Mac10[[#This Row],[Incremental Cost]]/Table_Query_from_Mac10[[#This Row],[Incremental Sales]],0)</f>
        <v>0</v>
      </c>
      <c r="AB3377" s="47">
        <f>IFERROR(Table_Query_from_Mac10[[#This Row],[TotalCostFuture]]/Table_Query_from_Mac10[[#This Row],[totalsalesFuture]],0)</f>
        <v>0.37942332896461339</v>
      </c>
      <c r="AN3377" s="31">
        <v>6</v>
      </c>
      <c r="AO3377">
        <f t="shared" si="104"/>
        <v>2</v>
      </c>
      <c r="AQ3377" s="31">
        <v>87.19</v>
      </c>
      <c r="AR3377">
        <f t="shared" si="105"/>
        <v>30.52</v>
      </c>
    </row>
    <row r="3378" spans="1:44" x14ac:dyDescent="0.25">
      <c r="A3378">
        <v>90342</v>
      </c>
      <c r="B3378">
        <v>11</v>
      </c>
      <c r="C3378" t="s">
        <v>86</v>
      </c>
      <c r="D3378" t="s">
        <v>79</v>
      </c>
      <c r="E3378">
        <v>9</v>
      </c>
      <c r="F3378">
        <v>8.44</v>
      </c>
      <c r="G3378">
        <v>22.09</v>
      </c>
      <c r="H3378" s="1">
        <v>44847</v>
      </c>
      <c r="I3378" s="20">
        <v>0</v>
      </c>
      <c r="J3378" s="47">
        <f>Table_Query_from_Mac10[[#This Row],[unit_price]]-(Table_Query_from_Mac10[[#This Row],[unit_price]]*(Table_Query_from_Mac10[[#This Row],[discount_pct]]/100))</f>
        <v>22.09</v>
      </c>
      <c r="K3378" s="47">
        <f>Table_Query_from_Mac10[[#This Row],[unit_cost]]</f>
        <v>8.44</v>
      </c>
      <c r="L3378" s="47">
        <f>Table_Query_from_Mac10[[#This Row],[Live-cost]]*(1+Table_Query_from_Mac10[[#This Row],[CogsIncreasebyTYPE]])</f>
        <v>8.44</v>
      </c>
      <c r="M3378" s="47">
        <f>Table_Query_from_Mac10[[#This Row],[Live-cost]]*Table_Query_from_Mac10[[#This Row],[qty_to_ship]]</f>
        <v>75.959999999999994</v>
      </c>
      <c r="N3378" s="47">
        <f>IF(Table_Query_from_Mac10[[#This Row],[item_no]]="KDA",-Table_Query_from_Mac10[[#This Row],[unit_price]],Table_Query_from_Mac10[[#This Row],[Net Unit]]*Table_Query_from_Mac10[[#This Row],[qty_to_ship]])</f>
        <v>198.81</v>
      </c>
      <c r="O3378" s="47">
        <f>SUMIFS(Summary!C:C,Summary!H:H,Table_Query_from_Mac10[[#This Row],[Juiceoc]])</f>
        <v>0</v>
      </c>
      <c r="P3378" s="47">
        <f>SUMIFS(Summary!D:D,Summary!H:H,Table_Query_from_Mac10[[#This Row],[Juiceoc]])</f>
        <v>0</v>
      </c>
      <c r="Q3378" s="47">
        <f>SUMIFS(Summary!E:E,Summary!H:H,Table_Query_from_Mac10[[#This Row],[Juiceoc]])</f>
        <v>0</v>
      </c>
      <c r="R3378" s="47">
        <f>Table_Query_from_Mac10[[#This Row],[Net Unit]]*(1+Table_Query_from_Mac10[[#This Row],[PriceIncreasebyType]])</f>
        <v>22.09</v>
      </c>
      <c r="S3378" s="47">
        <f>Table_Query_from_Mac10[[#This Row],[UnitPriceFuture]]*Table_Query_from_Mac10[[#This Row],[qtytoShipFuture]]</f>
        <v>198.81</v>
      </c>
      <c r="T3378" s="47">
        <f>ROUND(Table_Query_from_Mac10[[#This Row],[qty_to_ship]]*(1+Table_Query_from_Mac10[[#This Row],[VolumeIncreasebyType]]),0)</f>
        <v>9</v>
      </c>
      <c r="U3378" s="47">
        <f>Table_Query_from_Mac10[[#This Row],[qtytoShipFuture]]*Table_Query_from_Mac10[[#This Row],[Future-cost]]</f>
        <v>75.959999999999994</v>
      </c>
      <c r="V3378" s="47">
        <f>Table_Query_from_Mac10[[#This Row],[qtytoShipFuture]]-Table_Query_from_Mac10[[#This Row],[qty_to_ship]]</f>
        <v>0</v>
      </c>
      <c r="W3378" s="47">
        <f>Table_Query_from_Mac10[[#This Row],[UnitPriceFuture]]</f>
        <v>22.09</v>
      </c>
      <c r="X3378" s="47">
        <f>Table_Query_from_Mac10[[#This Row],[Unit Increase]]*Table_Query_from_Mac10[[#This Row],[UnitPriceFuture]]</f>
        <v>0</v>
      </c>
      <c r="Y3378" s="47">
        <f>Table_Query_from_Mac10[[#This Row],[Unit Increase]]*Table_Query_from_Mac10[[#This Row],[Future-cost]]</f>
        <v>0</v>
      </c>
      <c r="Z3378" s="47">
        <f>-(Table_Query_from_Mac10[[#This Row],[Incremental Sales]]+((Table_Query_from_Mac10[[#This Row],[Incremental Sales]]*-(SUM(Summary!$S$8:$S$9)))))*Summary!$S$18</f>
        <v>0</v>
      </c>
      <c r="AA3378" s="47">
        <f>IFERROR(Table_Query_from_Mac10[[#This Row],[Incremental Cost]]/Table_Query_from_Mac10[[#This Row],[Incremental Sales]],0)</f>
        <v>0</v>
      </c>
      <c r="AB3378" s="47">
        <f>IFERROR(Table_Query_from_Mac10[[#This Row],[TotalCostFuture]]/Table_Query_from_Mac10[[#This Row],[totalsalesFuture]],0)</f>
        <v>0.38207333635129015</v>
      </c>
      <c r="AN3378" s="30">
        <v>36</v>
      </c>
      <c r="AO3378">
        <f t="shared" si="104"/>
        <v>9</v>
      </c>
      <c r="AQ3378" s="30">
        <v>63.1</v>
      </c>
      <c r="AR3378">
        <f t="shared" si="105"/>
        <v>22.09</v>
      </c>
    </row>
    <row r="3379" spans="1:44" x14ac:dyDescent="0.25">
      <c r="A3379">
        <v>90342</v>
      </c>
      <c r="B3379">
        <v>12</v>
      </c>
      <c r="C3379" t="s">
        <v>86</v>
      </c>
      <c r="D3379" t="s">
        <v>79</v>
      </c>
      <c r="E3379">
        <v>12</v>
      </c>
      <c r="F3379">
        <v>7.12</v>
      </c>
      <c r="G3379">
        <v>17.829999999999998</v>
      </c>
      <c r="H3379" s="1">
        <v>44847</v>
      </c>
      <c r="I3379" s="20">
        <v>0</v>
      </c>
      <c r="J3379" s="47">
        <f>Table_Query_from_Mac10[[#This Row],[unit_price]]-(Table_Query_from_Mac10[[#This Row],[unit_price]]*(Table_Query_from_Mac10[[#This Row],[discount_pct]]/100))</f>
        <v>17.829999999999998</v>
      </c>
      <c r="K3379" s="47">
        <f>Table_Query_from_Mac10[[#This Row],[unit_cost]]</f>
        <v>7.12</v>
      </c>
      <c r="L3379" s="47">
        <f>Table_Query_from_Mac10[[#This Row],[Live-cost]]*(1+Table_Query_from_Mac10[[#This Row],[CogsIncreasebyTYPE]])</f>
        <v>7.12</v>
      </c>
      <c r="M3379" s="47">
        <f>Table_Query_from_Mac10[[#This Row],[Live-cost]]*Table_Query_from_Mac10[[#This Row],[qty_to_ship]]</f>
        <v>85.44</v>
      </c>
      <c r="N3379" s="47">
        <f>IF(Table_Query_from_Mac10[[#This Row],[item_no]]="KDA",-Table_Query_from_Mac10[[#This Row],[unit_price]],Table_Query_from_Mac10[[#This Row],[Net Unit]]*Table_Query_from_Mac10[[#This Row],[qty_to_ship]])</f>
        <v>213.95999999999998</v>
      </c>
      <c r="O3379" s="47">
        <f>SUMIFS(Summary!C:C,Summary!H:H,Table_Query_from_Mac10[[#This Row],[Juiceoc]])</f>
        <v>0</v>
      </c>
      <c r="P3379" s="47">
        <f>SUMIFS(Summary!D:D,Summary!H:H,Table_Query_from_Mac10[[#This Row],[Juiceoc]])</f>
        <v>0</v>
      </c>
      <c r="Q3379" s="47">
        <f>SUMIFS(Summary!E:E,Summary!H:H,Table_Query_from_Mac10[[#This Row],[Juiceoc]])</f>
        <v>0</v>
      </c>
      <c r="R3379" s="47">
        <f>Table_Query_from_Mac10[[#This Row],[Net Unit]]*(1+Table_Query_from_Mac10[[#This Row],[PriceIncreasebyType]])</f>
        <v>17.829999999999998</v>
      </c>
      <c r="S3379" s="47">
        <f>Table_Query_from_Mac10[[#This Row],[UnitPriceFuture]]*Table_Query_from_Mac10[[#This Row],[qtytoShipFuture]]</f>
        <v>213.95999999999998</v>
      </c>
      <c r="T3379" s="47">
        <f>ROUND(Table_Query_from_Mac10[[#This Row],[qty_to_ship]]*(1+Table_Query_from_Mac10[[#This Row],[VolumeIncreasebyType]]),0)</f>
        <v>12</v>
      </c>
      <c r="U3379" s="47">
        <f>Table_Query_from_Mac10[[#This Row],[qtytoShipFuture]]*Table_Query_from_Mac10[[#This Row],[Future-cost]]</f>
        <v>85.44</v>
      </c>
      <c r="V3379" s="47">
        <f>Table_Query_from_Mac10[[#This Row],[qtytoShipFuture]]-Table_Query_from_Mac10[[#This Row],[qty_to_ship]]</f>
        <v>0</v>
      </c>
      <c r="W3379" s="47">
        <f>Table_Query_from_Mac10[[#This Row],[UnitPriceFuture]]</f>
        <v>17.829999999999998</v>
      </c>
      <c r="X3379" s="47">
        <f>Table_Query_from_Mac10[[#This Row],[Unit Increase]]*Table_Query_from_Mac10[[#This Row],[UnitPriceFuture]]</f>
        <v>0</v>
      </c>
      <c r="Y3379" s="47">
        <f>Table_Query_from_Mac10[[#This Row],[Unit Increase]]*Table_Query_from_Mac10[[#This Row],[Future-cost]]</f>
        <v>0</v>
      </c>
      <c r="Z3379" s="47">
        <f>-(Table_Query_from_Mac10[[#This Row],[Incremental Sales]]+((Table_Query_from_Mac10[[#This Row],[Incremental Sales]]*-(SUM(Summary!$S$8:$S$9)))))*Summary!$S$18</f>
        <v>0</v>
      </c>
      <c r="AA3379" s="47">
        <f>IFERROR(Table_Query_from_Mac10[[#This Row],[Incremental Cost]]/Table_Query_from_Mac10[[#This Row],[Incremental Sales]],0)</f>
        <v>0</v>
      </c>
      <c r="AB3379" s="47">
        <f>IFERROR(Table_Query_from_Mac10[[#This Row],[TotalCostFuture]]/Table_Query_from_Mac10[[#This Row],[totalsalesFuture]],0)</f>
        <v>0.39932697700504771</v>
      </c>
      <c r="AN3379" s="31">
        <v>48</v>
      </c>
      <c r="AO3379">
        <f t="shared" si="104"/>
        <v>12</v>
      </c>
      <c r="AQ3379" s="31">
        <v>50.95</v>
      </c>
      <c r="AR3379">
        <f t="shared" si="105"/>
        <v>17.829999999999998</v>
      </c>
    </row>
    <row r="3380" spans="1:44" x14ac:dyDescent="0.25">
      <c r="A3380">
        <v>90342</v>
      </c>
      <c r="B3380">
        <v>13</v>
      </c>
      <c r="C3380" t="s">
        <v>86</v>
      </c>
      <c r="D3380" t="s">
        <v>79</v>
      </c>
      <c r="E3380">
        <v>48</v>
      </c>
      <c r="F3380">
        <v>6.95</v>
      </c>
      <c r="G3380">
        <v>16.170000000000002</v>
      </c>
      <c r="H3380" s="1">
        <v>44847</v>
      </c>
      <c r="I3380" s="20">
        <v>0</v>
      </c>
      <c r="J3380" s="47">
        <f>Table_Query_from_Mac10[[#This Row],[unit_price]]-(Table_Query_from_Mac10[[#This Row],[unit_price]]*(Table_Query_from_Mac10[[#This Row],[discount_pct]]/100))</f>
        <v>16.170000000000002</v>
      </c>
      <c r="K3380" s="47">
        <f>Table_Query_from_Mac10[[#This Row],[unit_cost]]</f>
        <v>6.95</v>
      </c>
      <c r="L3380" s="47">
        <f>Table_Query_from_Mac10[[#This Row],[Live-cost]]*(1+Table_Query_from_Mac10[[#This Row],[CogsIncreasebyTYPE]])</f>
        <v>6.95</v>
      </c>
      <c r="M3380" s="47">
        <f>Table_Query_from_Mac10[[#This Row],[Live-cost]]*Table_Query_from_Mac10[[#This Row],[qty_to_ship]]</f>
        <v>333.6</v>
      </c>
      <c r="N3380" s="47">
        <f>IF(Table_Query_from_Mac10[[#This Row],[item_no]]="KDA",-Table_Query_from_Mac10[[#This Row],[unit_price]],Table_Query_from_Mac10[[#This Row],[Net Unit]]*Table_Query_from_Mac10[[#This Row],[qty_to_ship]])</f>
        <v>776.16000000000008</v>
      </c>
      <c r="O3380" s="47">
        <f>SUMIFS(Summary!C:C,Summary!H:H,Table_Query_from_Mac10[[#This Row],[Juiceoc]])</f>
        <v>0</v>
      </c>
      <c r="P3380" s="47">
        <f>SUMIFS(Summary!D:D,Summary!H:H,Table_Query_from_Mac10[[#This Row],[Juiceoc]])</f>
        <v>0</v>
      </c>
      <c r="Q3380" s="47">
        <f>SUMIFS(Summary!E:E,Summary!H:H,Table_Query_from_Mac10[[#This Row],[Juiceoc]])</f>
        <v>0</v>
      </c>
      <c r="R3380" s="47">
        <f>Table_Query_from_Mac10[[#This Row],[Net Unit]]*(1+Table_Query_from_Mac10[[#This Row],[PriceIncreasebyType]])</f>
        <v>16.170000000000002</v>
      </c>
      <c r="S3380" s="47">
        <f>Table_Query_from_Mac10[[#This Row],[UnitPriceFuture]]*Table_Query_from_Mac10[[#This Row],[qtytoShipFuture]]</f>
        <v>776.16000000000008</v>
      </c>
      <c r="T3380" s="47">
        <f>ROUND(Table_Query_from_Mac10[[#This Row],[qty_to_ship]]*(1+Table_Query_from_Mac10[[#This Row],[VolumeIncreasebyType]]),0)</f>
        <v>48</v>
      </c>
      <c r="U3380" s="47">
        <f>Table_Query_from_Mac10[[#This Row],[qtytoShipFuture]]*Table_Query_from_Mac10[[#This Row],[Future-cost]]</f>
        <v>333.6</v>
      </c>
      <c r="V3380" s="47">
        <f>Table_Query_from_Mac10[[#This Row],[qtytoShipFuture]]-Table_Query_from_Mac10[[#This Row],[qty_to_ship]]</f>
        <v>0</v>
      </c>
      <c r="W3380" s="47">
        <f>Table_Query_from_Mac10[[#This Row],[UnitPriceFuture]]</f>
        <v>16.170000000000002</v>
      </c>
      <c r="X3380" s="47">
        <f>Table_Query_from_Mac10[[#This Row],[Unit Increase]]*Table_Query_from_Mac10[[#This Row],[UnitPriceFuture]]</f>
        <v>0</v>
      </c>
      <c r="Y3380" s="47">
        <f>Table_Query_from_Mac10[[#This Row],[Unit Increase]]*Table_Query_from_Mac10[[#This Row],[Future-cost]]</f>
        <v>0</v>
      </c>
      <c r="Z3380" s="47">
        <f>-(Table_Query_from_Mac10[[#This Row],[Incremental Sales]]+((Table_Query_from_Mac10[[#This Row],[Incremental Sales]]*-(SUM(Summary!$S$8:$S$9)))))*Summary!$S$18</f>
        <v>0</v>
      </c>
      <c r="AA3380" s="47">
        <f>IFERROR(Table_Query_from_Mac10[[#This Row],[Incremental Cost]]/Table_Query_from_Mac10[[#This Row],[Incremental Sales]],0)</f>
        <v>0</v>
      </c>
      <c r="AB3380" s="47">
        <f>IFERROR(Table_Query_from_Mac10[[#This Row],[TotalCostFuture]]/Table_Query_from_Mac10[[#This Row],[totalsalesFuture]],0)</f>
        <v>0.42980828695114409</v>
      </c>
      <c r="AN3380" s="30">
        <v>192</v>
      </c>
      <c r="AO3380">
        <f t="shared" si="104"/>
        <v>48</v>
      </c>
      <c r="AQ3380" s="30">
        <v>46.2</v>
      </c>
      <c r="AR3380">
        <f t="shared" si="105"/>
        <v>16.170000000000002</v>
      </c>
    </row>
    <row r="3381" spans="1:44" x14ac:dyDescent="0.25">
      <c r="A3381">
        <v>90342</v>
      </c>
      <c r="B3381">
        <v>14</v>
      </c>
      <c r="C3381" t="s">
        <v>86</v>
      </c>
      <c r="D3381" t="s">
        <v>79</v>
      </c>
      <c r="E3381">
        <v>32</v>
      </c>
      <c r="F3381">
        <v>6.33</v>
      </c>
      <c r="G3381">
        <v>14.79</v>
      </c>
      <c r="H3381" s="1">
        <v>44847</v>
      </c>
      <c r="I3381" s="20">
        <v>0</v>
      </c>
      <c r="J3381" s="47">
        <f>Table_Query_from_Mac10[[#This Row],[unit_price]]-(Table_Query_from_Mac10[[#This Row],[unit_price]]*(Table_Query_from_Mac10[[#This Row],[discount_pct]]/100))</f>
        <v>14.79</v>
      </c>
      <c r="K3381" s="47">
        <f>Table_Query_from_Mac10[[#This Row],[unit_cost]]</f>
        <v>6.33</v>
      </c>
      <c r="L3381" s="47">
        <f>Table_Query_from_Mac10[[#This Row],[Live-cost]]*(1+Table_Query_from_Mac10[[#This Row],[CogsIncreasebyTYPE]])</f>
        <v>6.33</v>
      </c>
      <c r="M3381" s="47">
        <f>Table_Query_from_Mac10[[#This Row],[Live-cost]]*Table_Query_from_Mac10[[#This Row],[qty_to_ship]]</f>
        <v>202.56</v>
      </c>
      <c r="N3381" s="47">
        <f>IF(Table_Query_from_Mac10[[#This Row],[item_no]]="KDA",-Table_Query_from_Mac10[[#This Row],[unit_price]],Table_Query_from_Mac10[[#This Row],[Net Unit]]*Table_Query_from_Mac10[[#This Row],[qty_to_ship]])</f>
        <v>473.28</v>
      </c>
      <c r="O3381" s="47">
        <f>SUMIFS(Summary!C:C,Summary!H:H,Table_Query_from_Mac10[[#This Row],[Juiceoc]])</f>
        <v>0</v>
      </c>
      <c r="P3381" s="47">
        <f>SUMIFS(Summary!D:D,Summary!H:H,Table_Query_from_Mac10[[#This Row],[Juiceoc]])</f>
        <v>0</v>
      </c>
      <c r="Q3381" s="47">
        <f>SUMIFS(Summary!E:E,Summary!H:H,Table_Query_from_Mac10[[#This Row],[Juiceoc]])</f>
        <v>0</v>
      </c>
      <c r="R3381" s="47">
        <f>Table_Query_from_Mac10[[#This Row],[Net Unit]]*(1+Table_Query_from_Mac10[[#This Row],[PriceIncreasebyType]])</f>
        <v>14.79</v>
      </c>
      <c r="S3381" s="47">
        <f>Table_Query_from_Mac10[[#This Row],[UnitPriceFuture]]*Table_Query_from_Mac10[[#This Row],[qtytoShipFuture]]</f>
        <v>473.28</v>
      </c>
      <c r="T3381" s="47">
        <f>ROUND(Table_Query_from_Mac10[[#This Row],[qty_to_ship]]*(1+Table_Query_from_Mac10[[#This Row],[VolumeIncreasebyType]]),0)</f>
        <v>32</v>
      </c>
      <c r="U3381" s="47">
        <f>Table_Query_from_Mac10[[#This Row],[qtytoShipFuture]]*Table_Query_from_Mac10[[#This Row],[Future-cost]]</f>
        <v>202.56</v>
      </c>
      <c r="V3381" s="47">
        <f>Table_Query_from_Mac10[[#This Row],[qtytoShipFuture]]-Table_Query_from_Mac10[[#This Row],[qty_to_ship]]</f>
        <v>0</v>
      </c>
      <c r="W3381" s="47">
        <f>Table_Query_from_Mac10[[#This Row],[UnitPriceFuture]]</f>
        <v>14.79</v>
      </c>
      <c r="X3381" s="47">
        <f>Table_Query_from_Mac10[[#This Row],[Unit Increase]]*Table_Query_from_Mac10[[#This Row],[UnitPriceFuture]]</f>
        <v>0</v>
      </c>
      <c r="Y3381" s="47">
        <f>Table_Query_from_Mac10[[#This Row],[Unit Increase]]*Table_Query_from_Mac10[[#This Row],[Future-cost]]</f>
        <v>0</v>
      </c>
      <c r="Z3381" s="47">
        <f>-(Table_Query_from_Mac10[[#This Row],[Incremental Sales]]+((Table_Query_from_Mac10[[#This Row],[Incremental Sales]]*-(SUM(Summary!$S$8:$S$9)))))*Summary!$S$18</f>
        <v>0</v>
      </c>
      <c r="AA3381" s="47">
        <f>IFERROR(Table_Query_from_Mac10[[#This Row],[Incremental Cost]]/Table_Query_from_Mac10[[#This Row],[Incremental Sales]],0)</f>
        <v>0</v>
      </c>
      <c r="AB3381" s="47">
        <f>IFERROR(Table_Query_from_Mac10[[#This Row],[TotalCostFuture]]/Table_Query_from_Mac10[[#This Row],[totalsalesFuture]],0)</f>
        <v>0.42799188640973634</v>
      </c>
      <c r="AN3381" s="31">
        <v>128</v>
      </c>
      <c r="AO3381">
        <f t="shared" si="104"/>
        <v>32</v>
      </c>
      <c r="AQ3381" s="31">
        <v>42.25</v>
      </c>
      <c r="AR3381">
        <f t="shared" si="105"/>
        <v>14.79</v>
      </c>
    </row>
    <row r="3382" spans="1:44" x14ac:dyDescent="0.25">
      <c r="A3382">
        <v>90342</v>
      </c>
      <c r="B3382">
        <v>15</v>
      </c>
      <c r="C3382" t="s">
        <v>86</v>
      </c>
      <c r="D3382" t="s">
        <v>79</v>
      </c>
      <c r="E3382">
        <v>40</v>
      </c>
      <c r="F3382">
        <v>5.74</v>
      </c>
      <c r="G3382">
        <v>13.16</v>
      </c>
      <c r="H3382" s="1">
        <v>44847</v>
      </c>
      <c r="I3382" s="20">
        <v>0</v>
      </c>
      <c r="J3382" s="47">
        <f>Table_Query_from_Mac10[[#This Row],[unit_price]]-(Table_Query_from_Mac10[[#This Row],[unit_price]]*(Table_Query_from_Mac10[[#This Row],[discount_pct]]/100))</f>
        <v>13.16</v>
      </c>
      <c r="K3382" s="47">
        <f>Table_Query_from_Mac10[[#This Row],[unit_cost]]</f>
        <v>5.74</v>
      </c>
      <c r="L3382" s="47">
        <f>Table_Query_from_Mac10[[#This Row],[Live-cost]]*(1+Table_Query_from_Mac10[[#This Row],[CogsIncreasebyTYPE]])</f>
        <v>5.74</v>
      </c>
      <c r="M3382" s="47">
        <f>Table_Query_from_Mac10[[#This Row],[Live-cost]]*Table_Query_from_Mac10[[#This Row],[qty_to_ship]]</f>
        <v>229.60000000000002</v>
      </c>
      <c r="N3382" s="47">
        <f>IF(Table_Query_from_Mac10[[#This Row],[item_no]]="KDA",-Table_Query_from_Mac10[[#This Row],[unit_price]],Table_Query_from_Mac10[[#This Row],[Net Unit]]*Table_Query_from_Mac10[[#This Row],[qty_to_ship]])</f>
        <v>526.4</v>
      </c>
      <c r="O3382" s="47">
        <f>SUMIFS(Summary!C:C,Summary!H:H,Table_Query_from_Mac10[[#This Row],[Juiceoc]])</f>
        <v>0</v>
      </c>
      <c r="P3382" s="47">
        <f>SUMIFS(Summary!D:D,Summary!H:H,Table_Query_from_Mac10[[#This Row],[Juiceoc]])</f>
        <v>0</v>
      </c>
      <c r="Q3382" s="47">
        <f>SUMIFS(Summary!E:E,Summary!H:H,Table_Query_from_Mac10[[#This Row],[Juiceoc]])</f>
        <v>0</v>
      </c>
      <c r="R3382" s="47">
        <f>Table_Query_from_Mac10[[#This Row],[Net Unit]]*(1+Table_Query_from_Mac10[[#This Row],[PriceIncreasebyType]])</f>
        <v>13.16</v>
      </c>
      <c r="S3382" s="47">
        <f>Table_Query_from_Mac10[[#This Row],[UnitPriceFuture]]*Table_Query_from_Mac10[[#This Row],[qtytoShipFuture]]</f>
        <v>526.4</v>
      </c>
      <c r="T3382" s="47">
        <f>ROUND(Table_Query_from_Mac10[[#This Row],[qty_to_ship]]*(1+Table_Query_from_Mac10[[#This Row],[VolumeIncreasebyType]]),0)</f>
        <v>40</v>
      </c>
      <c r="U3382" s="47">
        <f>Table_Query_from_Mac10[[#This Row],[qtytoShipFuture]]*Table_Query_from_Mac10[[#This Row],[Future-cost]]</f>
        <v>229.60000000000002</v>
      </c>
      <c r="V3382" s="47">
        <f>Table_Query_from_Mac10[[#This Row],[qtytoShipFuture]]-Table_Query_from_Mac10[[#This Row],[qty_to_ship]]</f>
        <v>0</v>
      </c>
      <c r="W3382" s="47">
        <f>Table_Query_from_Mac10[[#This Row],[UnitPriceFuture]]</f>
        <v>13.16</v>
      </c>
      <c r="X3382" s="47">
        <f>Table_Query_from_Mac10[[#This Row],[Unit Increase]]*Table_Query_from_Mac10[[#This Row],[UnitPriceFuture]]</f>
        <v>0</v>
      </c>
      <c r="Y3382" s="47">
        <f>Table_Query_from_Mac10[[#This Row],[Unit Increase]]*Table_Query_from_Mac10[[#This Row],[Future-cost]]</f>
        <v>0</v>
      </c>
      <c r="Z3382" s="47">
        <f>-(Table_Query_from_Mac10[[#This Row],[Incremental Sales]]+((Table_Query_from_Mac10[[#This Row],[Incremental Sales]]*-(SUM(Summary!$S$8:$S$9)))))*Summary!$S$18</f>
        <v>0</v>
      </c>
      <c r="AA3382" s="47">
        <f>IFERROR(Table_Query_from_Mac10[[#This Row],[Incremental Cost]]/Table_Query_from_Mac10[[#This Row],[Incremental Sales]],0)</f>
        <v>0</v>
      </c>
      <c r="AB3382" s="47">
        <f>IFERROR(Table_Query_from_Mac10[[#This Row],[TotalCostFuture]]/Table_Query_from_Mac10[[#This Row],[totalsalesFuture]],0)</f>
        <v>0.43617021276595752</v>
      </c>
      <c r="AN3382" s="30">
        <v>160</v>
      </c>
      <c r="AO3382">
        <f t="shared" si="104"/>
        <v>40</v>
      </c>
      <c r="AQ3382" s="30">
        <v>37.61</v>
      </c>
      <c r="AR3382">
        <f t="shared" si="105"/>
        <v>13.16</v>
      </c>
    </row>
    <row r="3383" spans="1:44" x14ac:dyDescent="0.25">
      <c r="A3383">
        <v>90342</v>
      </c>
      <c r="B3383">
        <v>16</v>
      </c>
      <c r="C3383" t="s">
        <v>86</v>
      </c>
      <c r="D3383" t="s">
        <v>79</v>
      </c>
      <c r="E3383">
        <v>25</v>
      </c>
      <c r="F3383">
        <v>5.27</v>
      </c>
      <c r="G3383">
        <v>12.56</v>
      </c>
      <c r="H3383" s="1">
        <v>44847</v>
      </c>
      <c r="I3383" s="20">
        <v>0</v>
      </c>
      <c r="J3383" s="47">
        <f>Table_Query_from_Mac10[[#This Row],[unit_price]]-(Table_Query_from_Mac10[[#This Row],[unit_price]]*(Table_Query_from_Mac10[[#This Row],[discount_pct]]/100))</f>
        <v>12.56</v>
      </c>
      <c r="K3383" s="47">
        <f>Table_Query_from_Mac10[[#This Row],[unit_cost]]</f>
        <v>5.27</v>
      </c>
      <c r="L3383" s="47">
        <f>Table_Query_from_Mac10[[#This Row],[Live-cost]]*(1+Table_Query_from_Mac10[[#This Row],[CogsIncreasebyTYPE]])</f>
        <v>5.27</v>
      </c>
      <c r="M3383" s="47">
        <f>Table_Query_from_Mac10[[#This Row],[Live-cost]]*Table_Query_from_Mac10[[#This Row],[qty_to_ship]]</f>
        <v>131.75</v>
      </c>
      <c r="N3383" s="47">
        <f>IF(Table_Query_from_Mac10[[#This Row],[item_no]]="KDA",-Table_Query_from_Mac10[[#This Row],[unit_price]],Table_Query_from_Mac10[[#This Row],[Net Unit]]*Table_Query_from_Mac10[[#This Row],[qty_to_ship]])</f>
        <v>314</v>
      </c>
      <c r="O3383" s="47">
        <f>SUMIFS(Summary!C:C,Summary!H:H,Table_Query_from_Mac10[[#This Row],[Juiceoc]])</f>
        <v>0</v>
      </c>
      <c r="P3383" s="47">
        <f>SUMIFS(Summary!D:D,Summary!H:H,Table_Query_from_Mac10[[#This Row],[Juiceoc]])</f>
        <v>0</v>
      </c>
      <c r="Q3383" s="47">
        <f>SUMIFS(Summary!E:E,Summary!H:H,Table_Query_from_Mac10[[#This Row],[Juiceoc]])</f>
        <v>0</v>
      </c>
      <c r="R3383" s="47">
        <f>Table_Query_from_Mac10[[#This Row],[Net Unit]]*(1+Table_Query_from_Mac10[[#This Row],[PriceIncreasebyType]])</f>
        <v>12.56</v>
      </c>
      <c r="S3383" s="47">
        <f>Table_Query_from_Mac10[[#This Row],[UnitPriceFuture]]*Table_Query_from_Mac10[[#This Row],[qtytoShipFuture]]</f>
        <v>314</v>
      </c>
      <c r="T3383" s="47">
        <f>ROUND(Table_Query_from_Mac10[[#This Row],[qty_to_ship]]*(1+Table_Query_from_Mac10[[#This Row],[VolumeIncreasebyType]]),0)</f>
        <v>25</v>
      </c>
      <c r="U3383" s="47">
        <f>Table_Query_from_Mac10[[#This Row],[qtytoShipFuture]]*Table_Query_from_Mac10[[#This Row],[Future-cost]]</f>
        <v>131.75</v>
      </c>
      <c r="V3383" s="47">
        <f>Table_Query_from_Mac10[[#This Row],[qtytoShipFuture]]-Table_Query_from_Mac10[[#This Row],[qty_to_ship]]</f>
        <v>0</v>
      </c>
      <c r="W3383" s="47">
        <f>Table_Query_from_Mac10[[#This Row],[UnitPriceFuture]]</f>
        <v>12.56</v>
      </c>
      <c r="X3383" s="47">
        <f>Table_Query_from_Mac10[[#This Row],[Unit Increase]]*Table_Query_from_Mac10[[#This Row],[UnitPriceFuture]]</f>
        <v>0</v>
      </c>
      <c r="Y3383" s="47">
        <f>Table_Query_from_Mac10[[#This Row],[Unit Increase]]*Table_Query_from_Mac10[[#This Row],[Future-cost]]</f>
        <v>0</v>
      </c>
      <c r="Z3383" s="47">
        <f>-(Table_Query_from_Mac10[[#This Row],[Incremental Sales]]+((Table_Query_from_Mac10[[#This Row],[Incremental Sales]]*-(SUM(Summary!$S$8:$S$9)))))*Summary!$S$18</f>
        <v>0</v>
      </c>
      <c r="AA3383" s="47">
        <f>IFERROR(Table_Query_from_Mac10[[#This Row],[Incremental Cost]]/Table_Query_from_Mac10[[#This Row],[Incremental Sales]],0)</f>
        <v>0</v>
      </c>
      <c r="AB3383" s="47">
        <f>IFERROR(Table_Query_from_Mac10[[#This Row],[TotalCostFuture]]/Table_Query_from_Mac10[[#This Row],[totalsalesFuture]],0)</f>
        <v>0.41958598726114649</v>
      </c>
      <c r="AN3383" s="31">
        <v>100</v>
      </c>
      <c r="AO3383">
        <f t="shared" si="104"/>
        <v>25</v>
      </c>
      <c r="AQ3383" s="31">
        <v>35.880000000000003</v>
      </c>
      <c r="AR3383">
        <f t="shared" si="105"/>
        <v>12.56</v>
      </c>
    </row>
    <row r="3384" spans="1:44" x14ac:dyDescent="0.25">
      <c r="A3384">
        <v>90342</v>
      </c>
      <c r="B3384">
        <v>17</v>
      </c>
      <c r="C3384" t="s">
        <v>86</v>
      </c>
      <c r="D3384" t="s">
        <v>79</v>
      </c>
      <c r="E3384">
        <v>25</v>
      </c>
      <c r="F3384">
        <v>4.7</v>
      </c>
      <c r="G3384">
        <v>11.64</v>
      </c>
      <c r="H3384" s="1">
        <v>44847</v>
      </c>
      <c r="I3384" s="20">
        <v>0</v>
      </c>
      <c r="J3384" s="47">
        <f>Table_Query_from_Mac10[[#This Row],[unit_price]]-(Table_Query_from_Mac10[[#This Row],[unit_price]]*(Table_Query_from_Mac10[[#This Row],[discount_pct]]/100))</f>
        <v>11.64</v>
      </c>
      <c r="K3384" s="47">
        <f>Table_Query_from_Mac10[[#This Row],[unit_cost]]</f>
        <v>4.7</v>
      </c>
      <c r="L3384" s="47">
        <f>Table_Query_from_Mac10[[#This Row],[Live-cost]]*(1+Table_Query_from_Mac10[[#This Row],[CogsIncreasebyTYPE]])</f>
        <v>4.7</v>
      </c>
      <c r="M3384" s="47">
        <f>Table_Query_from_Mac10[[#This Row],[Live-cost]]*Table_Query_from_Mac10[[#This Row],[qty_to_ship]]</f>
        <v>117.5</v>
      </c>
      <c r="N3384" s="47">
        <f>IF(Table_Query_from_Mac10[[#This Row],[item_no]]="KDA",-Table_Query_from_Mac10[[#This Row],[unit_price]],Table_Query_from_Mac10[[#This Row],[Net Unit]]*Table_Query_from_Mac10[[#This Row],[qty_to_ship]])</f>
        <v>291</v>
      </c>
      <c r="O3384" s="47">
        <f>SUMIFS(Summary!C:C,Summary!H:H,Table_Query_from_Mac10[[#This Row],[Juiceoc]])</f>
        <v>0</v>
      </c>
      <c r="P3384" s="47">
        <f>SUMIFS(Summary!D:D,Summary!H:H,Table_Query_from_Mac10[[#This Row],[Juiceoc]])</f>
        <v>0</v>
      </c>
      <c r="Q3384" s="47">
        <f>SUMIFS(Summary!E:E,Summary!H:H,Table_Query_from_Mac10[[#This Row],[Juiceoc]])</f>
        <v>0</v>
      </c>
      <c r="R3384" s="47">
        <f>Table_Query_from_Mac10[[#This Row],[Net Unit]]*(1+Table_Query_from_Mac10[[#This Row],[PriceIncreasebyType]])</f>
        <v>11.64</v>
      </c>
      <c r="S3384" s="47">
        <f>Table_Query_from_Mac10[[#This Row],[UnitPriceFuture]]*Table_Query_from_Mac10[[#This Row],[qtytoShipFuture]]</f>
        <v>291</v>
      </c>
      <c r="T3384" s="47">
        <f>ROUND(Table_Query_from_Mac10[[#This Row],[qty_to_ship]]*(1+Table_Query_from_Mac10[[#This Row],[VolumeIncreasebyType]]),0)</f>
        <v>25</v>
      </c>
      <c r="U3384" s="47">
        <f>Table_Query_from_Mac10[[#This Row],[qtytoShipFuture]]*Table_Query_from_Mac10[[#This Row],[Future-cost]]</f>
        <v>117.5</v>
      </c>
      <c r="V3384" s="47">
        <f>Table_Query_from_Mac10[[#This Row],[qtytoShipFuture]]-Table_Query_from_Mac10[[#This Row],[qty_to_ship]]</f>
        <v>0</v>
      </c>
      <c r="W3384" s="47">
        <f>Table_Query_from_Mac10[[#This Row],[UnitPriceFuture]]</f>
        <v>11.64</v>
      </c>
      <c r="X3384" s="47">
        <f>Table_Query_from_Mac10[[#This Row],[Unit Increase]]*Table_Query_from_Mac10[[#This Row],[UnitPriceFuture]]</f>
        <v>0</v>
      </c>
      <c r="Y3384" s="47">
        <f>Table_Query_from_Mac10[[#This Row],[Unit Increase]]*Table_Query_from_Mac10[[#This Row],[Future-cost]]</f>
        <v>0</v>
      </c>
      <c r="Z3384" s="47">
        <f>-(Table_Query_from_Mac10[[#This Row],[Incremental Sales]]+((Table_Query_from_Mac10[[#This Row],[Incremental Sales]]*-(SUM(Summary!$S$8:$S$9)))))*Summary!$S$18</f>
        <v>0</v>
      </c>
      <c r="AA3384" s="47">
        <f>IFERROR(Table_Query_from_Mac10[[#This Row],[Incremental Cost]]/Table_Query_from_Mac10[[#This Row],[Incremental Sales]],0)</f>
        <v>0</v>
      </c>
      <c r="AB3384" s="47">
        <f>IFERROR(Table_Query_from_Mac10[[#This Row],[TotalCostFuture]]/Table_Query_from_Mac10[[#This Row],[totalsalesFuture]],0)</f>
        <v>0.40378006872852235</v>
      </c>
      <c r="AN3384" s="30">
        <v>100</v>
      </c>
      <c r="AO3384">
        <f t="shared" si="104"/>
        <v>25</v>
      </c>
      <c r="AQ3384" s="30">
        <v>33.26</v>
      </c>
      <c r="AR3384">
        <f t="shared" si="105"/>
        <v>11.64</v>
      </c>
    </row>
    <row r="3385" spans="1:44" x14ac:dyDescent="0.25">
      <c r="A3385">
        <v>90342</v>
      </c>
      <c r="B3385">
        <v>18</v>
      </c>
      <c r="C3385" t="s">
        <v>85</v>
      </c>
      <c r="D3385" t="s">
        <v>79</v>
      </c>
      <c r="E3385">
        <v>1</v>
      </c>
      <c r="F3385">
        <v>14.38</v>
      </c>
      <c r="G3385">
        <v>40.43</v>
      </c>
      <c r="H3385" s="1">
        <v>44847</v>
      </c>
      <c r="I3385" s="20">
        <v>0</v>
      </c>
      <c r="J3385" s="47">
        <f>Table_Query_from_Mac10[[#This Row],[unit_price]]-(Table_Query_from_Mac10[[#This Row],[unit_price]]*(Table_Query_from_Mac10[[#This Row],[discount_pct]]/100))</f>
        <v>40.43</v>
      </c>
      <c r="K3385" s="47">
        <f>Table_Query_from_Mac10[[#This Row],[unit_cost]]</f>
        <v>14.38</v>
      </c>
      <c r="L3385" s="47">
        <f>Table_Query_from_Mac10[[#This Row],[Live-cost]]*(1+Table_Query_from_Mac10[[#This Row],[CogsIncreasebyTYPE]])</f>
        <v>14.38</v>
      </c>
      <c r="M3385" s="47">
        <f>Table_Query_from_Mac10[[#This Row],[Live-cost]]*Table_Query_from_Mac10[[#This Row],[qty_to_ship]]</f>
        <v>14.38</v>
      </c>
      <c r="N3385" s="47">
        <f>IF(Table_Query_from_Mac10[[#This Row],[item_no]]="KDA",-Table_Query_from_Mac10[[#This Row],[unit_price]],Table_Query_from_Mac10[[#This Row],[Net Unit]]*Table_Query_from_Mac10[[#This Row],[qty_to_ship]])</f>
        <v>40.43</v>
      </c>
      <c r="O3385" s="47">
        <f>SUMIFS(Summary!C:C,Summary!H:H,Table_Query_from_Mac10[[#This Row],[Juiceoc]])</f>
        <v>0</v>
      </c>
      <c r="P3385" s="47">
        <f>SUMIFS(Summary!D:D,Summary!H:H,Table_Query_from_Mac10[[#This Row],[Juiceoc]])</f>
        <v>0</v>
      </c>
      <c r="Q3385" s="47">
        <f>SUMIFS(Summary!E:E,Summary!H:H,Table_Query_from_Mac10[[#This Row],[Juiceoc]])</f>
        <v>0</v>
      </c>
      <c r="R3385" s="47">
        <f>Table_Query_from_Mac10[[#This Row],[Net Unit]]*(1+Table_Query_from_Mac10[[#This Row],[PriceIncreasebyType]])</f>
        <v>40.43</v>
      </c>
      <c r="S3385" s="47">
        <f>Table_Query_from_Mac10[[#This Row],[UnitPriceFuture]]*Table_Query_from_Mac10[[#This Row],[qtytoShipFuture]]</f>
        <v>40.43</v>
      </c>
      <c r="T3385" s="47">
        <f>ROUND(Table_Query_from_Mac10[[#This Row],[qty_to_ship]]*(1+Table_Query_from_Mac10[[#This Row],[VolumeIncreasebyType]]),0)</f>
        <v>1</v>
      </c>
      <c r="U3385" s="47">
        <f>Table_Query_from_Mac10[[#This Row],[qtytoShipFuture]]*Table_Query_from_Mac10[[#This Row],[Future-cost]]</f>
        <v>14.38</v>
      </c>
      <c r="V3385" s="47">
        <f>Table_Query_from_Mac10[[#This Row],[qtytoShipFuture]]-Table_Query_from_Mac10[[#This Row],[qty_to_ship]]</f>
        <v>0</v>
      </c>
      <c r="W3385" s="47">
        <f>Table_Query_from_Mac10[[#This Row],[UnitPriceFuture]]</f>
        <v>40.43</v>
      </c>
      <c r="X3385" s="47">
        <f>Table_Query_from_Mac10[[#This Row],[Unit Increase]]*Table_Query_from_Mac10[[#This Row],[UnitPriceFuture]]</f>
        <v>0</v>
      </c>
      <c r="Y3385" s="47">
        <f>Table_Query_from_Mac10[[#This Row],[Unit Increase]]*Table_Query_from_Mac10[[#This Row],[Future-cost]]</f>
        <v>0</v>
      </c>
      <c r="Z3385" s="47">
        <f>-(Table_Query_from_Mac10[[#This Row],[Incremental Sales]]+((Table_Query_from_Mac10[[#This Row],[Incremental Sales]]*-(SUM(Summary!$S$8:$S$9)))))*Summary!$S$18</f>
        <v>0</v>
      </c>
      <c r="AA3385" s="47">
        <f>IFERROR(Table_Query_from_Mac10[[#This Row],[Incremental Cost]]/Table_Query_from_Mac10[[#This Row],[Incremental Sales]],0)</f>
        <v>0</v>
      </c>
      <c r="AB3385" s="47">
        <f>IFERROR(Table_Query_from_Mac10[[#This Row],[TotalCostFuture]]/Table_Query_from_Mac10[[#This Row],[totalsalesFuture]],0)</f>
        <v>0.35567647786297307</v>
      </c>
      <c r="AN3385" s="31">
        <v>4</v>
      </c>
      <c r="AO3385">
        <f t="shared" si="104"/>
        <v>1</v>
      </c>
      <c r="AQ3385" s="31">
        <v>115.52</v>
      </c>
      <c r="AR3385">
        <f t="shared" si="105"/>
        <v>40.43</v>
      </c>
    </row>
    <row r="3386" spans="1:44" x14ac:dyDescent="0.25">
      <c r="A3386">
        <v>90342</v>
      </c>
      <c r="B3386">
        <v>19</v>
      </c>
      <c r="C3386" t="s">
        <v>85</v>
      </c>
      <c r="D3386" t="s">
        <v>79</v>
      </c>
      <c r="E3386">
        <v>4</v>
      </c>
      <c r="F3386">
        <v>12.41</v>
      </c>
      <c r="G3386">
        <v>34.380000000000003</v>
      </c>
      <c r="H3386" s="1">
        <v>44847</v>
      </c>
      <c r="I3386" s="20">
        <v>0</v>
      </c>
      <c r="J3386" s="47">
        <f>Table_Query_from_Mac10[[#This Row],[unit_price]]-(Table_Query_from_Mac10[[#This Row],[unit_price]]*(Table_Query_from_Mac10[[#This Row],[discount_pct]]/100))</f>
        <v>34.380000000000003</v>
      </c>
      <c r="K3386" s="47">
        <f>Table_Query_from_Mac10[[#This Row],[unit_cost]]</f>
        <v>12.41</v>
      </c>
      <c r="L3386" s="47">
        <f>Table_Query_from_Mac10[[#This Row],[Live-cost]]*(1+Table_Query_from_Mac10[[#This Row],[CogsIncreasebyTYPE]])</f>
        <v>12.41</v>
      </c>
      <c r="M3386" s="47">
        <f>Table_Query_from_Mac10[[#This Row],[Live-cost]]*Table_Query_from_Mac10[[#This Row],[qty_to_ship]]</f>
        <v>49.64</v>
      </c>
      <c r="N3386" s="47">
        <f>IF(Table_Query_from_Mac10[[#This Row],[item_no]]="KDA",-Table_Query_from_Mac10[[#This Row],[unit_price]],Table_Query_from_Mac10[[#This Row],[Net Unit]]*Table_Query_from_Mac10[[#This Row],[qty_to_ship]])</f>
        <v>137.52000000000001</v>
      </c>
      <c r="O3386" s="47">
        <f>SUMIFS(Summary!C:C,Summary!H:H,Table_Query_from_Mac10[[#This Row],[Juiceoc]])</f>
        <v>0</v>
      </c>
      <c r="P3386" s="47">
        <f>SUMIFS(Summary!D:D,Summary!H:H,Table_Query_from_Mac10[[#This Row],[Juiceoc]])</f>
        <v>0</v>
      </c>
      <c r="Q3386" s="47">
        <f>SUMIFS(Summary!E:E,Summary!H:H,Table_Query_from_Mac10[[#This Row],[Juiceoc]])</f>
        <v>0</v>
      </c>
      <c r="R3386" s="47">
        <f>Table_Query_from_Mac10[[#This Row],[Net Unit]]*(1+Table_Query_from_Mac10[[#This Row],[PriceIncreasebyType]])</f>
        <v>34.380000000000003</v>
      </c>
      <c r="S3386" s="47">
        <f>Table_Query_from_Mac10[[#This Row],[UnitPriceFuture]]*Table_Query_from_Mac10[[#This Row],[qtytoShipFuture]]</f>
        <v>137.52000000000001</v>
      </c>
      <c r="T3386" s="47">
        <f>ROUND(Table_Query_from_Mac10[[#This Row],[qty_to_ship]]*(1+Table_Query_from_Mac10[[#This Row],[VolumeIncreasebyType]]),0)</f>
        <v>4</v>
      </c>
      <c r="U3386" s="47">
        <f>Table_Query_from_Mac10[[#This Row],[qtytoShipFuture]]*Table_Query_from_Mac10[[#This Row],[Future-cost]]</f>
        <v>49.64</v>
      </c>
      <c r="V3386" s="47">
        <f>Table_Query_from_Mac10[[#This Row],[qtytoShipFuture]]-Table_Query_from_Mac10[[#This Row],[qty_to_ship]]</f>
        <v>0</v>
      </c>
      <c r="W3386" s="47">
        <f>Table_Query_from_Mac10[[#This Row],[UnitPriceFuture]]</f>
        <v>34.380000000000003</v>
      </c>
      <c r="X3386" s="47">
        <f>Table_Query_from_Mac10[[#This Row],[Unit Increase]]*Table_Query_from_Mac10[[#This Row],[UnitPriceFuture]]</f>
        <v>0</v>
      </c>
      <c r="Y3386" s="47">
        <f>Table_Query_from_Mac10[[#This Row],[Unit Increase]]*Table_Query_from_Mac10[[#This Row],[Future-cost]]</f>
        <v>0</v>
      </c>
      <c r="Z3386" s="47">
        <f>-(Table_Query_from_Mac10[[#This Row],[Incremental Sales]]+((Table_Query_from_Mac10[[#This Row],[Incremental Sales]]*-(SUM(Summary!$S$8:$S$9)))))*Summary!$S$18</f>
        <v>0</v>
      </c>
      <c r="AA3386" s="47">
        <f>IFERROR(Table_Query_from_Mac10[[#This Row],[Incremental Cost]]/Table_Query_from_Mac10[[#This Row],[Incremental Sales]],0)</f>
        <v>0</v>
      </c>
      <c r="AB3386" s="47">
        <f>IFERROR(Table_Query_from_Mac10[[#This Row],[TotalCostFuture]]/Table_Query_from_Mac10[[#This Row],[totalsalesFuture]],0)</f>
        <v>0.36096567771960442</v>
      </c>
      <c r="AN3386" s="30">
        <v>16</v>
      </c>
      <c r="AO3386">
        <f t="shared" si="104"/>
        <v>4</v>
      </c>
      <c r="AQ3386" s="30">
        <v>98.23</v>
      </c>
      <c r="AR3386">
        <f t="shared" si="105"/>
        <v>34.380000000000003</v>
      </c>
    </row>
    <row r="3387" spans="1:44" x14ac:dyDescent="0.25">
      <c r="A3387">
        <v>90342</v>
      </c>
      <c r="B3387">
        <v>20</v>
      </c>
      <c r="C3387" t="s">
        <v>85</v>
      </c>
      <c r="D3387" t="s">
        <v>79</v>
      </c>
      <c r="E3387">
        <v>6</v>
      </c>
      <c r="F3387">
        <v>10.85</v>
      </c>
      <c r="G3387">
        <v>28.61</v>
      </c>
      <c r="H3387" s="1">
        <v>44847</v>
      </c>
      <c r="I3387" s="20">
        <v>0</v>
      </c>
      <c r="J3387" s="47">
        <f>Table_Query_from_Mac10[[#This Row],[unit_price]]-(Table_Query_from_Mac10[[#This Row],[unit_price]]*(Table_Query_from_Mac10[[#This Row],[discount_pct]]/100))</f>
        <v>28.61</v>
      </c>
      <c r="K3387" s="47">
        <f>Table_Query_from_Mac10[[#This Row],[unit_cost]]</f>
        <v>10.85</v>
      </c>
      <c r="L3387" s="47">
        <f>Table_Query_from_Mac10[[#This Row],[Live-cost]]*(1+Table_Query_from_Mac10[[#This Row],[CogsIncreasebyTYPE]])</f>
        <v>10.85</v>
      </c>
      <c r="M3387" s="47">
        <f>Table_Query_from_Mac10[[#This Row],[Live-cost]]*Table_Query_from_Mac10[[#This Row],[qty_to_ship]]</f>
        <v>65.099999999999994</v>
      </c>
      <c r="N3387" s="47">
        <f>IF(Table_Query_from_Mac10[[#This Row],[item_no]]="KDA",-Table_Query_from_Mac10[[#This Row],[unit_price]],Table_Query_from_Mac10[[#This Row],[Net Unit]]*Table_Query_from_Mac10[[#This Row],[qty_to_ship]])</f>
        <v>171.66</v>
      </c>
      <c r="O3387" s="47">
        <f>SUMIFS(Summary!C:C,Summary!H:H,Table_Query_from_Mac10[[#This Row],[Juiceoc]])</f>
        <v>0</v>
      </c>
      <c r="P3387" s="47">
        <f>SUMIFS(Summary!D:D,Summary!H:H,Table_Query_from_Mac10[[#This Row],[Juiceoc]])</f>
        <v>0</v>
      </c>
      <c r="Q3387" s="47">
        <f>SUMIFS(Summary!E:E,Summary!H:H,Table_Query_from_Mac10[[#This Row],[Juiceoc]])</f>
        <v>0</v>
      </c>
      <c r="R3387" s="47">
        <f>Table_Query_from_Mac10[[#This Row],[Net Unit]]*(1+Table_Query_from_Mac10[[#This Row],[PriceIncreasebyType]])</f>
        <v>28.61</v>
      </c>
      <c r="S3387" s="47">
        <f>Table_Query_from_Mac10[[#This Row],[UnitPriceFuture]]*Table_Query_from_Mac10[[#This Row],[qtytoShipFuture]]</f>
        <v>171.66</v>
      </c>
      <c r="T3387" s="47">
        <f>ROUND(Table_Query_from_Mac10[[#This Row],[qty_to_ship]]*(1+Table_Query_from_Mac10[[#This Row],[VolumeIncreasebyType]]),0)</f>
        <v>6</v>
      </c>
      <c r="U3387" s="47">
        <f>Table_Query_from_Mac10[[#This Row],[qtytoShipFuture]]*Table_Query_from_Mac10[[#This Row],[Future-cost]]</f>
        <v>65.099999999999994</v>
      </c>
      <c r="V3387" s="47">
        <f>Table_Query_from_Mac10[[#This Row],[qtytoShipFuture]]-Table_Query_from_Mac10[[#This Row],[qty_to_ship]]</f>
        <v>0</v>
      </c>
      <c r="W3387" s="47">
        <f>Table_Query_from_Mac10[[#This Row],[UnitPriceFuture]]</f>
        <v>28.61</v>
      </c>
      <c r="X3387" s="47">
        <f>Table_Query_from_Mac10[[#This Row],[Unit Increase]]*Table_Query_from_Mac10[[#This Row],[UnitPriceFuture]]</f>
        <v>0</v>
      </c>
      <c r="Y3387" s="47">
        <f>Table_Query_from_Mac10[[#This Row],[Unit Increase]]*Table_Query_from_Mac10[[#This Row],[Future-cost]]</f>
        <v>0</v>
      </c>
      <c r="Z3387" s="47">
        <f>-(Table_Query_from_Mac10[[#This Row],[Incremental Sales]]+((Table_Query_from_Mac10[[#This Row],[Incremental Sales]]*-(SUM(Summary!$S$8:$S$9)))))*Summary!$S$18</f>
        <v>0</v>
      </c>
      <c r="AA3387" s="47">
        <f>IFERROR(Table_Query_from_Mac10[[#This Row],[Incremental Cost]]/Table_Query_from_Mac10[[#This Row],[Incremental Sales]],0)</f>
        <v>0</v>
      </c>
      <c r="AB3387" s="47">
        <f>IFERROR(Table_Query_from_Mac10[[#This Row],[TotalCostFuture]]/Table_Query_from_Mac10[[#This Row],[totalsalesFuture]],0)</f>
        <v>0.37923802866130724</v>
      </c>
      <c r="AN3387" s="31">
        <v>24</v>
      </c>
      <c r="AO3387">
        <f t="shared" si="104"/>
        <v>6</v>
      </c>
      <c r="AQ3387" s="31">
        <v>81.75</v>
      </c>
      <c r="AR3387">
        <f t="shared" si="105"/>
        <v>28.61</v>
      </c>
    </row>
    <row r="3388" spans="1:44" x14ac:dyDescent="0.25">
      <c r="A3388">
        <v>90342</v>
      </c>
      <c r="B3388">
        <v>21</v>
      </c>
      <c r="C3388" t="s">
        <v>85</v>
      </c>
      <c r="D3388" t="s">
        <v>79</v>
      </c>
      <c r="E3388">
        <v>18</v>
      </c>
      <c r="F3388">
        <v>9.5</v>
      </c>
      <c r="G3388">
        <v>23.75</v>
      </c>
      <c r="H3388" s="1">
        <v>44847</v>
      </c>
      <c r="I3388" s="20">
        <v>0</v>
      </c>
      <c r="J3388" s="47">
        <f>Table_Query_from_Mac10[[#This Row],[unit_price]]-(Table_Query_from_Mac10[[#This Row],[unit_price]]*(Table_Query_from_Mac10[[#This Row],[discount_pct]]/100))</f>
        <v>23.75</v>
      </c>
      <c r="K3388" s="47">
        <f>Table_Query_from_Mac10[[#This Row],[unit_cost]]</f>
        <v>9.5</v>
      </c>
      <c r="L3388" s="47">
        <f>Table_Query_from_Mac10[[#This Row],[Live-cost]]*(1+Table_Query_from_Mac10[[#This Row],[CogsIncreasebyTYPE]])</f>
        <v>9.5</v>
      </c>
      <c r="M3388" s="47">
        <f>Table_Query_from_Mac10[[#This Row],[Live-cost]]*Table_Query_from_Mac10[[#This Row],[qty_to_ship]]</f>
        <v>171</v>
      </c>
      <c r="N3388" s="47">
        <f>IF(Table_Query_from_Mac10[[#This Row],[item_no]]="KDA",-Table_Query_from_Mac10[[#This Row],[unit_price]],Table_Query_from_Mac10[[#This Row],[Net Unit]]*Table_Query_from_Mac10[[#This Row],[qty_to_ship]])</f>
        <v>427.5</v>
      </c>
      <c r="O3388" s="47">
        <f>SUMIFS(Summary!C:C,Summary!H:H,Table_Query_from_Mac10[[#This Row],[Juiceoc]])</f>
        <v>0</v>
      </c>
      <c r="P3388" s="47">
        <f>SUMIFS(Summary!D:D,Summary!H:H,Table_Query_from_Mac10[[#This Row],[Juiceoc]])</f>
        <v>0</v>
      </c>
      <c r="Q3388" s="47">
        <f>SUMIFS(Summary!E:E,Summary!H:H,Table_Query_from_Mac10[[#This Row],[Juiceoc]])</f>
        <v>0</v>
      </c>
      <c r="R3388" s="47">
        <f>Table_Query_from_Mac10[[#This Row],[Net Unit]]*(1+Table_Query_from_Mac10[[#This Row],[PriceIncreasebyType]])</f>
        <v>23.75</v>
      </c>
      <c r="S3388" s="47">
        <f>Table_Query_from_Mac10[[#This Row],[UnitPriceFuture]]*Table_Query_from_Mac10[[#This Row],[qtytoShipFuture]]</f>
        <v>427.5</v>
      </c>
      <c r="T3388" s="47">
        <f>ROUND(Table_Query_from_Mac10[[#This Row],[qty_to_ship]]*(1+Table_Query_from_Mac10[[#This Row],[VolumeIncreasebyType]]),0)</f>
        <v>18</v>
      </c>
      <c r="U3388" s="47">
        <f>Table_Query_from_Mac10[[#This Row],[qtytoShipFuture]]*Table_Query_from_Mac10[[#This Row],[Future-cost]]</f>
        <v>171</v>
      </c>
      <c r="V3388" s="47">
        <f>Table_Query_from_Mac10[[#This Row],[qtytoShipFuture]]-Table_Query_from_Mac10[[#This Row],[qty_to_ship]]</f>
        <v>0</v>
      </c>
      <c r="W3388" s="47">
        <f>Table_Query_from_Mac10[[#This Row],[UnitPriceFuture]]</f>
        <v>23.75</v>
      </c>
      <c r="X3388" s="47">
        <f>Table_Query_from_Mac10[[#This Row],[Unit Increase]]*Table_Query_from_Mac10[[#This Row],[UnitPriceFuture]]</f>
        <v>0</v>
      </c>
      <c r="Y3388" s="47">
        <f>Table_Query_from_Mac10[[#This Row],[Unit Increase]]*Table_Query_from_Mac10[[#This Row],[Future-cost]]</f>
        <v>0</v>
      </c>
      <c r="Z3388" s="47">
        <f>-(Table_Query_from_Mac10[[#This Row],[Incremental Sales]]+((Table_Query_from_Mac10[[#This Row],[Incremental Sales]]*-(SUM(Summary!$S$8:$S$9)))))*Summary!$S$18</f>
        <v>0</v>
      </c>
      <c r="AA3388" s="47">
        <f>IFERROR(Table_Query_from_Mac10[[#This Row],[Incremental Cost]]/Table_Query_from_Mac10[[#This Row],[Incremental Sales]],0)</f>
        <v>0</v>
      </c>
      <c r="AB3388" s="47">
        <f>IFERROR(Table_Query_from_Mac10[[#This Row],[TotalCostFuture]]/Table_Query_from_Mac10[[#This Row],[totalsalesFuture]],0)</f>
        <v>0.4</v>
      </c>
      <c r="AN3388" s="30">
        <v>72</v>
      </c>
      <c r="AO3388">
        <f t="shared" si="104"/>
        <v>18</v>
      </c>
      <c r="AQ3388" s="30">
        <v>67.87</v>
      </c>
      <c r="AR3388">
        <f t="shared" si="105"/>
        <v>23.75</v>
      </c>
    </row>
    <row r="3389" spans="1:44" x14ac:dyDescent="0.25">
      <c r="A3389">
        <v>90342</v>
      </c>
      <c r="B3389">
        <v>22</v>
      </c>
      <c r="C3389" t="s">
        <v>85</v>
      </c>
      <c r="D3389" t="s">
        <v>79</v>
      </c>
      <c r="E3389">
        <v>24</v>
      </c>
      <c r="F3389">
        <v>8.16</v>
      </c>
      <c r="G3389">
        <v>19.3</v>
      </c>
      <c r="H3389" s="1">
        <v>44847</v>
      </c>
      <c r="I3389" s="20">
        <v>0</v>
      </c>
      <c r="J3389" s="47">
        <f>Table_Query_from_Mac10[[#This Row],[unit_price]]-(Table_Query_from_Mac10[[#This Row],[unit_price]]*(Table_Query_from_Mac10[[#This Row],[discount_pct]]/100))</f>
        <v>19.3</v>
      </c>
      <c r="K3389" s="47">
        <f>Table_Query_from_Mac10[[#This Row],[unit_cost]]</f>
        <v>8.16</v>
      </c>
      <c r="L3389" s="47">
        <f>Table_Query_from_Mac10[[#This Row],[Live-cost]]*(1+Table_Query_from_Mac10[[#This Row],[CogsIncreasebyTYPE]])</f>
        <v>8.16</v>
      </c>
      <c r="M3389" s="47">
        <f>Table_Query_from_Mac10[[#This Row],[Live-cost]]*Table_Query_from_Mac10[[#This Row],[qty_to_ship]]</f>
        <v>195.84</v>
      </c>
      <c r="N3389" s="47">
        <f>IF(Table_Query_from_Mac10[[#This Row],[item_no]]="KDA",-Table_Query_from_Mac10[[#This Row],[unit_price]],Table_Query_from_Mac10[[#This Row],[Net Unit]]*Table_Query_from_Mac10[[#This Row],[qty_to_ship]])</f>
        <v>463.20000000000005</v>
      </c>
      <c r="O3389" s="47">
        <f>SUMIFS(Summary!C:C,Summary!H:H,Table_Query_from_Mac10[[#This Row],[Juiceoc]])</f>
        <v>0</v>
      </c>
      <c r="P3389" s="47">
        <f>SUMIFS(Summary!D:D,Summary!H:H,Table_Query_from_Mac10[[#This Row],[Juiceoc]])</f>
        <v>0</v>
      </c>
      <c r="Q3389" s="47">
        <f>SUMIFS(Summary!E:E,Summary!H:H,Table_Query_from_Mac10[[#This Row],[Juiceoc]])</f>
        <v>0</v>
      </c>
      <c r="R3389" s="47">
        <f>Table_Query_from_Mac10[[#This Row],[Net Unit]]*(1+Table_Query_from_Mac10[[#This Row],[PriceIncreasebyType]])</f>
        <v>19.3</v>
      </c>
      <c r="S3389" s="47">
        <f>Table_Query_from_Mac10[[#This Row],[UnitPriceFuture]]*Table_Query_from_Mac10[[#This Row],[qtytoShipFuture]]</f>
        <v>463.20000000000005</v>
      </c>
      <c r="T3389" s="47">
        <f>ROUND(Table_Query_from_Mac10[[#This Row],[qty_to_ship]]*(1+Table_Query_from_Mac10[[#This Row],[VolumeIncreasebyType]]),0)</f>
        <v>24</v>
      </c>
      <c r="U3389" s="47">
        <f>Table_Query_from_Mac10[[#This Row],[qtytoShipFuture]]*Table_Query_from_Mac10[[#This Row],[Future-cost]]</f>
        <v>195.84</v>
      </c>
      <c r="V3389" s="47">
        <f>Table_Query_from_Mac10[[#This Row],[qtytoShipFuture]]-Table_Query_from_Mac10[[#This Row],[qty_to_ship]]</f>
        <v>0</v>
      </c>
      <c r="W3389" s="47">
        <f>Table_Query_from_Mac10[[#This Row],[UnitPriceFuture]]</f>
        <v>19.3</v>
      </c>
      <c r="X3389" s="47">
        <f>Table_Query_from_Mac10[[#This Row],[Unit Increase]]*Table_Query_from_Mac10[[#This Row],[UnitPriceFuture]]</f>
        <v>0</v>
      </c>
      <c r="Y3389" s="47">
        <f>Table_Query_from_Mac10[[#This Row],[Unit Increase]]*Table_Query_from_Mac10[[#This Row],[Future-cost]]</f>
        <v>0</v>
      </c>
      <c r="Z3389" s="47">
        <f>-(Table_Query_from_Mac10[[#This Row],[Incremental Sales]]+((Table_Query_from_Mac10[[#This Row],[Incremental Sales]]*-(SUM(Summary!$S$8:$S$9)))))*Summary!$S$18</f>
        <v>0</v>
      </c>
      <c r="AA3389" s="47">
        <f>IFERROR(Table_Query_from_Mac10[[#This Row],[Incremental Cost]]/Table_Query_from_Mac10[[#This Row],[Incremental Sales]],0)</f>
        <v>0</v>
      </c>
      <c r="AB3389" s="47">
        <f>IFERROR(Table_Query_from_Mac10[[#This Row],[TotalCostFuture]]/Table_Query_from_Mac10[[#This Row],[totalsalesFuture]],0)</f>
        <v>0.42279792746113987</v>
      </c>
      <c r="AN3389" s="31">
        <v>96</v>
      </c>
      <c r="AO3389">
        <f t="shared" si="104"/>
        <v>24</v>
      </c>
      <c r="AQ3389" s="31">
        <v>55.13</v>
      </c>
      <c r="AR3389">
        <f t="shared" si="105"/>
        <v>19.3</v>
      </c>
    </row>
    <row r="3390" spans="1:44" x14ac:dyDescent="0.25">
      <c r="A3390">
        <v>90342</v>
      </c>
      <c r="B3390">
        <v>23</v>
      </c>
      <c r="C3390" t="s">
        <v>86</v>
      </c>
      <c r="D3390" t="s">
        <v>79</v>
      </c>
      <c r="E3390">
        <v>8</v>
      </c>
      <c r="F3390">
        <v>7.21</v>
      </c>
      <c r="G3390">
        <v>17.510000000000002</v>
      </c>
      <c r="H3390" s="1">
        <v>44847</v>
      </c>
      <c r="I3390" s="20">
        <v>0</v>
      </c>
      <c r="J3390" s="47">
        <f>Table_Query_from_Mac10[[#This Row],[unit_price]]-(Table_Query_from_Mac10[[#This Row],[unit_price]]*(Table_Query_from_Mac10[[#This Row],[discount_pct]]/100))</f>
        <v>17.510000000000002</v>
      </c>
      <c r="K3390" s="47">
        <f>Table_Query_from_Mac10[[#This Row],[unit_cost]]</f>
        <v>7.21</v>
      </c>
      <c r="L3390" s="47">
        <f>Table_Query_from_Mac10[[#This Row],[Live-cost]]*(1+Table_Query_from_Mac10[[#This Row],[CogsIncreasebyTYPE]])</f>
        <v>7.21</v>
      </c>
      <c r="M3390" s="47">
        <f>Table_Query_from_Mac10[[#This Row],[Live-cost]]*Table_Query_from_Mac10[[#This Row],[qty_to_ship]]</f>
        <v>57.68</v>
      </c>
      <c r="N3390" s="47">
        <f>IF(Table_Query_from_Mac10[[#This Row],[item_no]]="KDA",-Table_Query_from_Mac10[[#This Row],[unit_price]],Table_Query_from_Mac10[[#This Row],[Net Unit]]*Table_Query_from_Mac10[[#This Row],[qty_to_ship]])</f>
        <v>140.08000000000001</v>
      </c>
      <c r="O3390" s="47">
        <f>SUMIFS(Summary!C:C,Summary!H:H,Table_Query_from_Mac10[[#This Row],[Juiceoc]])</f>
        <v>0</v>
      </c>
      <c r="P3390" s="47">
        <f>SUMIFS(Summary!D:D,Summary!H:H,Table_Query_from_Mac10[[#This Row],[Juiceoc]])</f>
        <v>0</v>
      </c>
      <c r="Q3390" s="47">
        <f>SUMIFS(Summary!E:E,Summary!H:H,Table_Query_from_Mac10[[#This Row],[Juiceoc]])</f>
        <v>0</v>
      </c>
      <c r="R3390" s="47">
        <f>Table_Query_from_Mac10[[#This Row],[Net Unit]]*(1+Table_Query_from_Mac10[[#This Row],[PriceIncreasebyType]])</f>
        <v>17.510000000000002</v>
      </c>
      <c r="S3390" s="47">
        <f>Table_Query_from_Mac10[[#This Row],[UnitPriceFuture]]*Table_Query_from_Mac10[[#This Row],[qtytoShipFuture]]</f>
        <v>140.08000000000001</v>
      </c>
      <c r="T3390" s="47">
        <f>ROUND(Table_Query_from_Mac10[[#This Row],[qty_to_ship]]*(1+Table_Query_from_Mac10[[#This Row],[VolumeIncreasebyType]]),0)</f>
        <v>8</v>
      </c>
      <c r="U3390" s="47">
        <f>Table_Query_from_Mac10[[#This Row],[qtytoShipFuture]]*Table_Query_from_Mac10[[#This Row],[Future-cost]]</f>
        <v>57.68</v>
      </c>
      <c r="V3390" s="47">
        <f>Table_Query_from_Mac10[[#This Row],[qtytoShipFuture]]-Table_Query_from_Mac10[[#This Row],[qty_to_ship]]</f>
        <v>0</v>
      </c>
      <c r="W3390" s="47">
        <f>Table_Query_from_Mac10[[#This Row],[UnitPriceFuture]]</f>
        <v>17.510000000000002</v>
      </c>
      <c r="X3390" s="47">
        <f>Table_Query_from_Mac10[[#This Row],[Unit Increase]]*Table_Query_from_Mac10[[#This Row],[UnitPriceFuture]]</f>
        <v>0</v>
      </c>
      <c r="Y3390" s="47">
        <f>Table_Query_from_Mac10[[#This Row],[Unit Increase]]*Table_Query_from_Mac10[[#This Row],[Future-cost]]</f>
        <v>0</v>
      </c>
      <c r="Z3390" s="47">
        <f>-(Table_Query_from_Mac10[[#This Row],[Incremental Sales]]+((Table_Query_from_Mac10[[#This Row],[Incremental Sales]]*-(SUM(Summary!$S$8:$S$9)))))*Summary!$S$18</f>
        <v>0</v>
      </c>
      <c r="AA3390" s="47">
        <f>IFERROR(Table_Query_from_Mac10[[#This Row],[Incremental Cost]]/Table_Query_from_Mac10[[#This Row],[Incremental Sales]],0)</f>
        <v>0</v>
      </c>
      <c r="AB3390" s="47">
        <f>IFERROR(Table_Query_from_Mac10[[#This Row],[TotalCostFuture]]/Table_Query_from_Mac10[[#This Row],[totalsalesFuture]],0)</f>
        <v>0.41176470588235292</v>
      </c>
      <c r="AN3390" s="30">
        <v>32</v>
      </c>
      <c r="AO3390">
        <f t="shared" si="104"/>
        <v>8</v>
      </c>
      <c r="AQ3390" s="30">
        <v>50.04</v>
      </c>
      <c r="AR3390">
        <f t="shared" si="105"/>
        <v>17.510000000000002</v>
      </c>
    </row>
    <row r="3391" spans="1:44" x14ac:dyDescent="0.25">
      <c r="A3391">
        <v>90342</v>
      </c>
      <c r="B3391">
        <v>24</v>
      </c>
      <c r="C3391" t="s">
        <v>86</v>
      </c>
      <c r="D3391" t="s">
        <v>79</v>
      </c>
      <c r="E3391">
        <v>10</v>
      </c>
      <c r="F3391">
        <v>5.99</v>
      </c>
      <c r="G3391">
        <v>14.3</v>
      </c>
      <c r="H3391" s="1">
        <v>44847</v>
      </c>
      <c r="I3391" s="20">
        <v>0</v>
      </c>
      <c r="J3391" s="47">
        <f>Table_Query_from_Mac10[[#This Row],[unit_price]]-(Table_Query_from_Mac10[[#This Row],[unit_price]]*(Table_Query_from_Mac10[[#This Row],[discount_pct]]/100))</f>
        <v>14.3</v>
      </c>
      <c r="K3391" s="47">
        <f>Table_Query_from_Mac10[[#This Row],[unit_cost]]</f>
        <v>5.99</v>
      </c>
      <c r="L3391" s="47">
        <f>Table_Query_from_Mac10[[#This Row],[Live-cost]]*(1+Table_Query_from_Mac10[[#This Row],[CogsIncreasebyTYPE]])</f>
        <v>5.99</v>
      </c>
      <c r="M3391" s="47">
        <f>Table_Query_from_Mac10[[#This Row],[Live-cost]]*Table_Query_from_Mac10[[#This Row],[qty_to_ship]]</f>
        <v>59.900000000000006</v>
      </c>
      <c r="N3391" s="47">
        <f>IF(Table_Query_from_Mac10[[#This Row],[item_no]]="KDA",-Table_Query_from_Mac10[[#This Row],[unit_price]],Table_Query_from_Mac10[[#This Row],[Net Unit]]*Table_Query_from_Mac10[[#This Row],[qty_to_ship]])</f>
        <v>143</v>
      </c>
      <c r="O3391" s="47">
        <f>SUMIFS(Summary!C:C,Summary!H:H,Table_Query_from_Mac10[[#This Row],[Juiceoc]])</f>
        <v>0</v>
      </c>
      <c r="P3391" s="47">
        <f>SUMIFS(Summary!D:D,Summary!H:H,Table_Query_from_Mac10[[#This Row],[Juiceoc]])</f>
        <v>0</v>
      </c>
      <c r="Q3391" s="47">
        <f>SUMIFS(Summary!E:E,Summary!H:H,Table_Query_from_Mac10[[#This Row],[Juiceoc]])</f>
        <v>0</v>
      </c>
      <c r="R3391" s="47">
        <f>Table_Query_from_Mac10[[#This Row],[Net Unit]]*(1+Table_Query_from_Mac10[[#This Row],[PriceIncreasebyType]])</f>
        <v>14.3</v>
      </c>
      <c r="S3391" s="47">
        <f>Table_Query_from_Mac10[[#This Row],[UnitPriceFuture]]*Table_Query_from_Mac10[[#This Row],[qtytoShipFuture]]</f>
        <v>143</v>
      </c>
      <c r="T3391" s="47">
        <f>ROUND(Table_Query_from_Mac10[[#This Row],[qty_to_ship]]*(1+Table_Query_from_Mac10[[#This Row],[VolumeIncreasebyType]]),0)</f>
        <v>10</v>
      </c>
      <c r="U3391" s="47">
        <f>Table_Query_from_Mac10[[#This Row],[qtytoShipFuture]]*Table_Query_from_Mac10[[#This Row],[Future-cost]]</f>
        <v>59.900000000000006</v>
      </c>
      <c r="V3391" s="47">
        <f>Table_Query_from_Mac10[[#This Row],[qtytoShipFuture]]-Table_Query_from_Mac10[[#This Row],[qty_to_ship]]</f>
        <v>0</v>
      </c>
      <c r="W3391" s="47">
        <f>Table_Query_from_Mac10[[#This Row],[UnitPriceFuture]]</f>
        <v>14.3</v>
      </c>
      <c r="X3391" s="47">
        <f>Table_Query_from_Mac10[[#This Row],[Unit Increase]]*Table_Query_from_Mac10[[#This Row],[UnitPriceFuture]]</f>
        <v>0</v>
      </c>
      <c r="Y3391" s="47">
        <f>Table_Query_from_Mac10[[#This Row],[Unit Increase]]*Table_Query_from_Mac10[[#This Row],[Future-cost]]</f>
        <v>0</v>
      </c>
      <c r="Z3391" s="47">
        <f>-(Table_Query_from_Mac10[[#This Row],[Incremental Sales]]+((Table_Query_from_Mac10[[#This Row],[Incremental Sales]]*-(SUM(Summary!$S$8:$S$9)))))*Summary!$S$18</f>
        <v>0</v>
      </c>
      <c r="AA3391" s="47">
        <f>IFERROR(Table_Query_from_Mac10[[#This Row],[Incremental Cost]]/Table_Query_from_Mac10[[#This Row],[Incremental Sales]],0)</f>
        <v>0</v>
      </c>
      <c r="AB3391" s="47">
        <f>IFERROR(Table_Query_from_Mac10[[#This Row],[TotalCostFuture]]/Table_Query_from_Mac10[[#This Row],[totalsalesFuture]],0)</f>
        <v>0.4188811188811189</v>
      </c>
      <c r="AN3391" s="31">
        <v>40</v>
      </c>
      <c r="AO3391">
        <f t="shared" si="104"/>
        <v>10</v>
      </c>
      <c r="AQ3391" s="31">
        <v>40.85</v>
      </c>
      <c r="AR3391">
        <f t="shared" si="105"/>
        <v>14.3</v>
      </c>
    </row>
    <row r="3392" spans="1:44" x14ac:dyDescent="0.25">
      <c r="A3392">
        <v>90342</v>
      </c>
      <c r="B3392">
        <v>25</v>
      </c>
      <c r="C3392" t="s">
        <v>86</v>
      </c>
      <c r="D3392" t="s">
        <v>79</v>
      </c>
      <c r="E3392">
        <v>3</v>
      </c>
      <c r="F3392">
        <v>10.039999999999999</v>
      </c>
      <c r="G3392">
        <v>25.82</v>
      </c>
      <c r="H3392" s="1">
        <v>44847</v>
      </c>
      <c r="I3392" s="20">
        <v>0</v>
      </c>
      <c r="J3392" s="47">
        <f>Table_Query_from_Mac10[[#This Row],[unit_price]]-(Table_Query_from_Mac10[[#This Row],[unit_price]]*(Table_Query_from_Mac10[[#This Row],[discount_pct]]/100))</f>
        <v>25.82</v>
      </c>
      <c r="K3392" s="47">
        <f>Table_Query_from_Mac10[[#This Row],[unit_cost]]</f>
        <v>10.039999999999999</v>
      </c>
      <c r="L3392" s="47">
        <f>Table_Query_from_Mac10[[#This Row],[Live-cost]]*(1+Table_Query_from_Mac10[[#This Row],[CogsIncreasebyTYPE]])</f>
        <v>10.039999999999999</v>
      </c>
      <c r="M3392" s="47">
        <f>Table_Query_from_Mac10[[#This Row],[Live-cost]]*Table_Query_from_Mac10[[#This Row],[qty_to_ship]]</f>
        <v>30.119999999999997</v>
      </c>
      <c r="N3392" s="47">
        <f>IF(Table_Query_from_Mac10[[#This Row],[item_no]]="KDA",-Table_Query_from_Mac10[[#This Row],[unit_price]],Table_Query_from_Mac10[[#This Row],[Net Unit]]*Table_Query_from_Mac10[[#This Row],[qty_to_ship]])</f>
        <v>77.460000000000008</v>
      </c>
      <c r="O3392" s="47">
        <f>SUMIFS(Summary!C:C,Summary!H:H,Table_Query_from_Mac10[[#This Row],[Juiceoc]])</f>
        <v>0</v>
      </c>
      <c r="P3392" s="47">
        <f>SUMIFS(Summary!D:D,Summary!H:H,Table_Query_from_Mac10[[#This Row],[Juiceoc]])</f>
        <v>0</v>
      </c>
      <c r="Q3392" s="47">
        <f>SUMIFS(Summary!E:E,Summary!H:H,Table_Query_from_Mac10[[#This Row],[Juiceoc]])</f>
        <v>0</v>
      </c>
      <c r="R3392" s="47">
        <f>Table_Query_from_Mac10[[#This Row],[Net Unit]]*(1+Table_Query_from_Mac10[[#This Row],[PriceIncreasebyType]])</f>
        <v>25.82</v>
      </c>
      <c r="S3392" s="47">
        <f>Table_Query_from_Mac10[[#This Row],[UnitPriceFuture]]*Table_Query_from_Mac10[[#This Row],[qtytoShipFuture]]</f>
        <v>77.460000000000008</v>
      </c>
      <c r="T3392" s="47">
        <f>ROUND(Table_Query_from_Mac10[[#This Row],[qty_to_ship]]*(1+Table_Query_from_Mac10[[#This Row],[VolumeIncreasebyType]]),0)</f>
        <v>3</v>
      </c>
      <c r="U3392" s="47">
        <f>Table_Query_from_Mac10[[#This Row],[qtytoShipFuture]]*Table_Query_from_Mac10[[#This Row],[Future-cost]]</f>
        <v>30.119999999999997</v>
      </c>
      <c r="V3392" s="47">
        <f>Table_Query_from_Mac10[[#This Row],[qtytoShipFuture]]-Table_Query_from_Mac10[[#This Row],[qty_to_ship]]</f>
        <v>0</v>
      </c>
      <c r="W3392" s="47">
        <f>Table_Query_from_Mac10[[#This Row],[UnitPriceFuture]]</f>
        <v>25.82</v>
      </c>
      <c r="X3392" s="47">
        <f>Table_Query_from_Mac10[[#This Row],[Unit Increase]]*Table_Query_from_Mac10[[#This Row],[UnitPriceFuture]]</f>
        <v>0</v>
      </c>
      <c r="Y3392" s="47">
        <f>Table_Query_from_Mac10[[#This Row],[Unit Increase]]*Table_Query_from_Mac10[[#This Row],[Future-cost]]</f>
        <v>0</v>
      </c>
      <c r="Z3392" s="47">
        <f>-(Table_Query_from_Mac10[[#This Row],[Incremental Sales]]+((Table_Query_from_Mac10[[#This Row],[Incremental Sales]]*-(SUM(Summary!$S$8:$S$9)))))*Summary!$S$18</f>
        <v>0</v>
      </c>
      <c r="AA3392" s="47">
        <f>IFERROR(Table_Query_from_Mac10[[#This Row],[Incremental Cost]]/Table_Query_from_Mac10[[#This Row],[Incremental Sales]],0)</f>
        <v>0</v>
      </c>
      <c r="AB3392" s="47">
        <f>IFERROR(Table_Query_from_Mac10[[#This Row],[TotalCostFuture]]/Table_Query_from_Mac10[[#This Row],[totalsalesFuture]],0)</f>
        <v>0.38884585592563897</v>
      </c>
      <c r="AN3392" s="30">
        <v>9</v>
      </c>
      <c r="AO3392">
        <f t="shared" si="104"/>
        <v>3</v>
      </c>
      <c r="AQ3392" s="30">
        <v>73.77</v>
      </c>
      <c r="AR3392">
        <f t="shared" si="105"/>
        <v>25.82</v>
      </c>
    </row>
    <row r="3393" spans="1:44" x14ac:dyDescent="0.25">
      <c r="A3393">
        <v>90343</v>
      </c>
      <c r="B3393">
        <v>1</v>
      </c>
      <c r="C3393" t="s">
        <v>55</v>
      </c>
      <c r="D3393" t="s">
        <v>81</v>
      </c>
      <c r="E3393">
        <v>6</v>
      </c>
      <c r="F3393">
        <v>7.17</v>
      </c>
      <c r="G3393">
        <v>17.600000000000001</v>
      </c>
      <c r="H3393" s="1">
        <v>44855</v>
      </c>
      <c r="I3393" s="20">
        <v>0</v>
      </c>
      <c r="J3393" s="47">
        <f>Table_Query_from_Mac10[[#This Row],[unit_price]]-(Table_Query_from_Mac10[[#This Row],[unit_price]]*(Table_Query_from_Mac10[[#This Row],[discount_pct]]/100))</f>
        <v>17.600000000000001</v>
      </c>
      <c r="K3393" s="47">
        <f>Table_Query_from_Mac10[[#This Row],[unit_cost]]</f>
        <v>7.17</v>
      </c>
      <c r="L3393" s="47">
        <f>Table_Query_from_Mac10[[#This Row],[Live-cost]]*(1+Table_Query_from_Mac10[[#This Row],[CogsIncreasebyTYPE]])</f>
        <v>7.17</v>
      </c>
      <c r="M3393" s="47">
        <f>Table_Query_from_Mac10[[#This Row],[Live-cost]]*Table_Query_from_Mac10[[#This Row],[qty_to_ship]]</f>
        <v>43.019999999999996</v>
      </c>
      <c r="N3393" s="47">
        <f>IF(Table_Query_from_Mac10[[#This Row],[item_no]]="KDA",-Table_Query_from_Mac10[[#This Row],[unit_price]],Table_Query_from_Mac10[[#This Row],[Net Unit]]*Table_Query_from_Mac10[[#This Row],[qty_to_ship]])</f>
        <v>105.60000000000001</v>
      </c>
      <c r="O3393" s="47">
        <f>SUMIFS(Summary!C:C,Summary!H:H,Table_Query_from_Mac10[[#This Row],[Juiceoc]])</f>
        <v>0</v>
      </c>
      <c r="P3393" s="47">
        <f>SUMIFS(Summary!D:D,Summary!H:H,Table_Query_from_Mac10[[#This Row],[Juiceoc]])</f>
        <v>0</v>
      </c>
      <c r="Q3393" s="47">
        <f>SUMIFS(Summary!E:E,Summary!H:H,Table_Query_from_Mac10[[#This Row],[Juiceoc]])</f>
        <v>0</v>
      </c>
      <c r="R3393" s="47">
        <f>Table_Query_from_Mac10[[#This Row],[Net Unit]]*(1+Table_Query_from_Mac10[[#This Row],[PriceIncreasebyType]])</f>
        <v>17.600000000000001</v>
      </c>
      <c r="S3393" s="47">
        <f>Table_Query_from_Mac10[[#This Row],[UnitPriceFuture]]*Table_Query_from_Mac10[[#This Row],[qtytoShipFuture]]</f>
        <v>105.60000000000001</v>
      </c>
      <c r="T3393" s="47">
        <f>ROUND(Table_Query_from_Mac10[[#This Row],[qty_to_ship]]*(1+Table_Query_from_Mac10[[#This Row],[VolumeIncreasebyType]]),0)</f>
        <v>6</v>
      </c>
      <c r="U3393" s="47">
        <f>Table_Query_from_Mac10[[#This Row],[qtytoShipFuture]]*Table_Query_from_Mac10[[#This Row],[Future-cost]]</f>
        <v>43.019999999999996</v>
      </c>
      <c r="V3393" s="47">
        <f>Table_Query_from_Mac10[[#This Row],[qtytoShipFuture]]-Table_Query_from_Mac10[[#This Row],[qty_to_ship]]</f>
        <v>0</v>
      </c>
      <c r="W3393" s="47">
        <f>Table_Query_from_Mac10[[#This Row],[UnitPriceFuture]]</f>
        <v>17.600000000000001</v>
      </c>
      <c r="X3393" s="47">
        <f>Table_Query_from_Mac10[[#This Row],[Unit Increase]]*Table_Query_from_Mac10[[#This Row],[UnitPriceFuture]]</f>
        <v>0</v>
      </c>
      <c r="Y3393" s="47">
        <f>Table_Query_from_Mac10[[#This Row],[Unit Increase]]*Table_Query_from_Mac10[[#This Row],[Future-cost]]</f>
        <v>0</v>
      </c>
      <c r="Z3393" s="47">
        <f>-(Table_Query_from_Mac10[[#This Row],[Incremental Sales]]+((Table_Query_from_Mac10[[#This Row],[Incremental Sales]]*-(SUM(Summary!$S$8:$S$9)))))*Summary!$S$18</f>
        <v>0</v>
      </c>
      <c r="AA3393" s="47">
        <f>IFERROR(Table_Query_from_Mac10[[#This Row],[Incremental Cost]]/Table_Query_from_Mac10[[#This Row],[Incremental Sales]],0)</f>
        <v>0</v>
      </c>
      <c r="AB3393" s="47">
        <f>IFERROR(Table_Query_from_Mac10[[#This Row],[TotalCostFuture]]/Table_Query_from_Mac10[[#This Row],[totalsalesFuture]],0)</f>
        <v>0.40738636363636355</v>
      </c>
      <c r="AN3393" s="31">
        <v>24</v>
      </c>
      <c r="AO3393">
        <f t="shared" si="104"/>
        <v>6</v>
      </c>
      <c r="AQ3393" s="31">
        <v>50.28</v>
      </c>
      <c r="AR3393">
        <f t="shared" si="105"/>
        <v>17.600000000000001</v>
      </c>
    </row>
    <row r="3394" spans="1:44" x14ac:dyDescent="0.25">
      <c r="A3394">
        <v>90343</v>
      </c>
      <c r="B3394">
        <v>2</v>
      </c>
      <c r="C3394" t="s">
        <v>55</v>
      </c>
      <c r="D3394" t="s">
        <v>81</v>
      </c>
      <c r="E3394">
        <v>3</v>
      </c>
      <c r="F3394">
        <v>8.5</v>
      </c>
      <c r="G3394">
        <v>21.89</v>
      </c>
      <c r="H3394" s="1">
        <v>44855</v>
      </c>
      <c r="I3394" s="20">
        <v>0</v>
      </c>
      <c r="J3394" s="47">
        <f>Table_Query_from_Mac10[[#This Row],[unit_price]]-(Table_Query_from_Mac10[[#This Row],[unit_price]]*(Table_Query_from_Mac10[[#This Row],[discount_pct]]/100))</f>
        <v>21.89</v>
      </c>
      <c r="K3394" s="47">
        <f>Table_Query_from_Mac10[[#This Row],[unit_cost]]</f>
        <v>8.5</v>
      </c>
      <c r="L3394" s="47">
        <f>Table_Query_from_Mac10[[#This Row],[Live-cost]]*(1+Table_Query_from_Mac10[[#This Row],[CogsIncreasebyTYPE]])</f>
        <v>8.5</v>
      </c>
      <c r="M3394" s="47">
        <f>Table_Query_from_Mac10[[#This Row],[Live-cost]]*Table_Query_from_Mac10[[#This Row],[qty_to_ship]]</f>
        <v>25.5</v>
      </c>
      <c r="N3394" s="47">
        <f>IF(Table_Query_from_Mac10[[#This Row],[item_no]]="KDA",-Table_Query_from_Mac10[[#This Row],[unit_price]],Table_Query_from_Mac10[[#This Row],[Net Unit]]*Table_Query_from_Mac10[[#This Row],[qty_to_ship]])</f>
        <v>65.67</v>
      </c>
      <c r="O3394" s="47">
        <f>SUMIFS(Summary!C:C,Summary!H:H,Table_Query_from_Mac10[[#This Row],[Juiceoc]])</f>
        <v>0</v>
      </c>
      <c r="P3394" s="47">
        <f>SUMIFS(Summary!D:D,Summary!H:H,Table_Query_from_Mac10[[#This Row],[Juiceoc]])</f>
        <v>0</v>
      </c>
      <c r="Q3394" s="47">
        <f>SUMIFS(Summary!E:E,Summary!H:H,Table_Query_from_Mac10[[#This Row],[Juiceoc]])</f>
        <v>0</v>
      </c>
      <c r="R3394" s="47">
        <f>Table_Query_from_Mac10[[#This Row],[Net Unit]]*(1+Table_Query_from_Mac10[[#This Row],[PriceIncreasebyType]])</f>
        <v>21.89</v>
      </c>
      <c r="S3394" s="47">
        <f>Table_Query_from_Mac10[[#This Row],[UnitPriceFuture]]*Table_Query_from_Mac10[[#This Row],[qtytoShipFuture]]</f>
        <v>65.67</v>
      </c>
      <c r="T3394" s="47">
        <f>ROUND(Table_Query_from_Mac10[[#This Row],[qty_to_ship]]*(1+Table_Query_from_Mac10[[#This Row],[VolumeIncreasebyType]]),0)</f>
        <v>3</v>
      </c>
      <c r="U3394" s="47">
        <f>Table_Query_from_Mac10[[#This Row],[qtytoShipFuture]]*Table_Query_from_Mac10[[#This Row],[Future-cost]]</f>
        <v>25.5</v>
      </c>
      <c r="V3394" s="47">
        <f>Table_Query_from_Mac10[[#This Row],[qtytoShipFuture]]-Table_Query_from_Mac10[[#This Row],[qty_to_ship]]</f>
        <v>0</v>
      </c>
      <c r="W3394" s="47">
        <f>Table_Query_from_Mac10[[#This Row],[UnitPriceFuture]]</f>
        <v>21.89</v>
      </c>
      <c r="X3394" s="47">
        <f>Table_Query_from_Mac10[[#This Row],[Unit Increase]]*Table_Query_from_Mac10[[#This Row],[UnitPriceFuture]]</f>
        <v>0</v>
      </c>
      <c r="Y3394" s="47">
        <f>Table_Query_from_Mac10[[#This Row],[Unit Increase]]*Table_Query_from_Mac10[[#This Row],[Future-cost]]</f>
        <v>0</v>
      </c>
      <c r="Z3394" s="47">
        <f>-(Table_Query_from_Mac10[[#This Row],[Incremental Sales]]+((Table_Query_from_Mac10[[#This Row],[Incremental Sales]]*-(SUM(Summary!$S$8:$S$9)))))*Summary!$S$18</f>
        <v>0</v>
      </c>
      <c r="AA3394" s="47">
        <f>IFERROR(Table_Query_from_Mac10[[#This Row],[Incremental Cost]]/Table_Query_from_Mac10[[#This Row],[Incremental Sales]],0)</f>
        <v>0</v>
      </c>
      <c r="AB3394" s="47">
        <f>IFERROR(Table_Query_from_Mac10[[#This Row],[TotalCostFuture]]/Table_Query_from_Mac10[[#This Row],[totalsalesFuture]],0)</f>
        <v>0.38830516217450889</v>
      </c>
      <c r="AN3394" s="30">
        <v>9</v>
      </c>
      <c r="AO3394">
        <f t="shared" si="104"/>
        <v>3</v>
      </c>
      <c r="AQ3394" s="30">
        <v>62.55</v>
      </c>
      <c r="AR3394">
        <f t="shared" si="105"/>
        <v>21.89</v>
      </c>
    </row>
    <row r="3395" spans="1:44" x14ac:dyDescent="0.25">
      <c r="A3395">
        <v>90343</v>
      </c>
      <c r="B3395">
        <v>3</v>
      </c>
      <c r="C3395" t="s">
        <v>55</v>
      </c>
      <c r="D3395" t="s">
        <v>81</v>
      </c>
      <c r="E3395">
        <v>2</v>
      </c>
      <c r="F3395">
        <v>13.3</v>
      </c>
      <c r="G3395">
        <v>35.44</v>
      </c>
      <c r="H3395" s="1">
        <v>44855</v>
      </c>
      <c r="I3395" s="20">
        <v>0</v>
      </c>
      <c r="J3395" s="47">
        <f>Table_Query_from_Mac10[[#This Row],[unit_price]]-(Table_Query_from_Mac10[[#This Row],[unit_price]]*(Table_Query_from_Mac10[[#This Row],[discount_pct]]/100))</f>
        <v>35.44</v>
      </c>
      <c r="K3395" s="47">
        <f>Table_Query_from_Mac10[[#This Row],[unit_cost]]</f>
        <v>13.3</v>
      </c>
      <c r="L3395" s="47">
        <f>Table_Query_from_Mac10[[#This Row],[Live-cost]]*(1+Table_Query_from_Mac10[[#This Row],[CogsIncreasebyTYPE]])</f>
        <v>13.3</v>
      </c>
      <c r="M3395" s="47">
        <f>Table_Query_from_Mac10[[#This Row],[Live-cost]]*Table_Query_from_Mac10[[#This Row],[qty_to_ship]]</f>
        <v>26.6</v>
      </c>
      <c r="N3395" s="47">
        <f>IF(Table_Query_from_Mac10[[#This Row],[item_no]]="KDA",-Table_Query_from_Mac10[[#This Row],[unit_price]],Table_Query_from_Mac10[[#This Row],[Net Unit]]*Table_Query_from_Mac10[[#This Row],[qty_to_ship]])</f>
        <v>70.88</v>
      </c>
      <c r="O3395" s="47">
        <f>SUMIFS(Summary!C:C,Summary!H:H,Table_Query_from_Mac10[[#This Row],[Juiceoc]])</f>
        <v>0</v>
      </c>
      <c r="P3395" s="47">
        <f>SUMIFS(Summary!D:D,Summary!H:H,Table_Query_from_Mac10[[#This Row],[Juiceoc]])</f>
        <v>0</v>
      </c>
      <c r="Q3395" s="47">
        <f>SUMIFS(Summary!E:E,Summary!H:H,Table_Query_from_Mac10[[#This Row],[Juiceoc]])</f>
        <v>0</v>
      </c>
      <c r="R3395" s="47">
        <f>Table_Query_from_Mac10[[#This Row],[Net Unit]]*(1+Table_Query_from_Mac10[[#This Row],[PriceIncreasebyType]])</f>
        <v>35.44</v>
      </c>
      <c r="S3395" s="47">
        <f>Table_Query_from_Mac10[[#This Row],[UnitPriceFuture]]*Table_Query_from_Mac10[[#This Row],[qtytoShipFuture]]</f>
        <v>70.88</v>
      </c>
      <c r="T3395" s="47">
        <f>ROUND(Table_Query_from_Mac10[[#This Row],[qty_to_ship]]*(1+Table_Query_from_Mac10[[#This Row],[VolumeIncreasebyType]]),0)</f>
        <v>2</v>
      </c>
      <c r="U3395" s="47">
        <f>Table_Query_from_Mac10[[#This Row],[qtytoShipFuture]]*Table_Query_from_Mac10[[#This Row],[Future-cost]]</f>
        <v>26.6</v>
      </c>
      <c r="V3395" s="47">
        <f>Table_Query_from_Mac10[[#This Row],[qtytoShipFuture]]-Table_Query_from_Mac10[[#This Row],[qty_to_ship]]</f>
        <v>0</v>
      </c>
      <c r="W3395" s="47">
        <f>Table_Query_from_Mac10[[#This Row],[UnitPriceFuture]]</f>
        <v>35.44</v>
      </c>
      <c r="X3395" s="47">
        <f>Table_Query_from_Mac10[[#This Row],[Unit Increase]]*Table_Query_from_Mac10[[#This Row],[UnitPriceFuture]]</f>
        <v>0</v>
      </c>
      <c r="Y3395" s="47">
        <f>Table_Query_from_Mac10[[#This Row],[Unit Increase]]*Table_Query_from_Mac10[[#This Row],[Future-cost]]</f>
        <v>0</v>
      </c>
      <c r="Z3395" s="47">
        <f>-(Table_Query_from_Mac10[[#This Row],[Incremental Sales]]+((Table_Query_from_Mac10[[#This Row],[Incremental Sales]]*-(SUM(Summary!$S$8:$S$9)))))*Summary!$S$18</f>
        <v>0</v>
      </c>
      <c r="AA3395" s="47">
        <f>IFERROR(Table_Query_from_Mac10[[#This Row],[Incremental Cost]]/Table_Query_from_Mac10[[#This Row],[Incremental Sales]],0)</f>
        <v>0</v>
      </c>
      <c r="AB3395" s="47">
        <f>IFERROR(Table_Query_from_Mac10[[#This Row],[TotalCostFuture]]/Table_Query_from_Mac10[[#This Row],[totalsalesFuture]],0)</f>
        <v>0.37528216704288941</v>
      </c>
      <c r="AN3395" s="31">
        <v>8</v>
      </c>
      <c r="AO3395">
        <f t="shared" ref="AO3395:AO3458" si="106">CEILING(AN3395/4,1)</f>
        <v>2</v>
      </c>
      <c r="AQ3395" s="31">
        <v>101.26</v>
      </c>
      <c r="AR3395">
        <f t="shared" ref="AR3395:AR3458" si="107">ROUND(AQ3395/5*1.75,2)</f>
        <v>35.44</v>
      </c>
    </row>
    <row r="3396" spans="1:44" x14ac:dyDescent="0.25">
      <c r="A3396">
        <v>90343</v>
      </c>
      <c r="B3396">
        <v>4</v>
      </c>
      <c r="C3396" t="s">
        <v>55</v>
      </c>
      <c r="D3396" t="s">
        <v>81</v>
      </c>
      <c r="E3396">
        <v>5</v>
      </c>
      <c r="F3396">
        <v>10.09</v>
      </c>
      <c r="G3396">
        <v>27.39</v>
      </c>
      <c r="H3396" s="1">
        <v>44855</v>
      </c>
      <c r="I3396" s="20">
        <v>0</v>
      </c>
      <c r="J3396" s="47">
        <f>Table_Query_from_Mac10[[#This Row],[unit_price]]-(Table_Query_from_Mac10[[#This Row],[unit_price]]*(Table_Query_from_Mac10[[#This Row],[discount_pct]]/100))</f>
        <v>27.39</v>
      </c>
      <c r="K3396" s="47">
        <f>Table_Query_from_Mac10[[#This Row],[unit_cost]]</f>
        <v>10.09</v>
      </c>
      <c r="L3396" s="47">
        <f>Table_Query_from_Mac10[[#This Row],[Live-cost]]*(1+Table_Query_from_Mac10[[#This Row],[CogsIncreasebyTYPE]])</f>
        <v>10.09</v>
      </c>
      <c r="M3396" s="47">
        <f>Table_Query_from_Mac10[[#This Row],[Live-cost]]*Table_Query_from_Mac10[[#This Row],[qty_to_ship]]</f>
        <v>50.45</v>
      </c>
      <c r="N3396" s="47">
        <f>IF(Table_Query_from_Mac10[[#This Row],[item_no]]="KDA",-Table_Query_from_Mac10[[#This Row],[unit_price]],Table_Query_from_Mac10[[#This Row],[Net Unit]]*Table_Query_from_Mac10[[#This Row],[qty_to_ship]])</f>
        <v>136.94999999999999</v>
      </c>
      <c r="O3396" s="47">
        <f>SUMIFS(Summary!C:C,Summary!H:H,Table_Query_from_Mac10[[#This Row],[Juiceoc]])</f>
        <v>0</v>
      </c>
      <c r="P3396" s="47">
        <f>SUMIFS(Summary!D:D,Summary!H:H,Table_Query_from_Mac10[[#This Row],[Juiceoc]])</f>
        <v>0</v>
      </c>
      <c r="Q3396" s="47">
        <f>SUMIFS(Summary!E:E,Summary!H:H,Table_Query_from_Mac10[[#This Row],[Juiceoc]])</f>
        <v>0</v>
      </c>
      <c r="R3396" s="47">
        <f>Table_Query_from_Mac10[[#This Row],[Net Unit]]*(1+Table_Query_from_Mac10[[#This Row],[PriceIncreasebyType]])</f>
        <v>27.39</v>
      </c>
      <c r="S3396" s="47">
        <f>Table_Query_from_Mac10[[#This Row],[UnitPriceFuture]]*Table_Query_from_Mac10[[#This Row],[qtytoShipFuture]]</f>
        <v>136.94999999999999</v>
      </c>
      <c r="T3396" s="47">
        <f>ROUND(Table_Query_from_Mac10[[#This Row],[qty_to_ship]]*(1+Table_Query_from_Mac10[[#This Row],[VolumeIncreasebyType]]),0)</f>
        <v>5</v>
      </c>
      <c r="U3396" s="47">
        <f>Table_Query_from_Mac10[[#This Row],[qtytoShipFuture]]*Table_Query_from_Mac10[[#This Row],[Future-cost]]</f>
        <v>50.45</v>
      </c>
      <c r="V3396" s="47">
        <f>Table_Query_from_Mac10[[#This Row],[qtytoShipFuture]]-Table_Query_from_Mac10[[#This Row],[qty_to_ship]]</f>
        <v>0</v>
      </c>
      <c r="W3396" s="47">
        <f>Table_Query_from_Mac10[[#This Row],[UnitPriceFuture]]</f>
        <v>27.39</v>
      </c>
      <c r="X3396" s="47">
        <f>Table_Query_from_Mac10[[#This Row],[Unit Increase]]*Table_Query_from_Mac10[[#This Row],[UnitPriceFuture]]</f>
        <v>0</v>
      </c>
      <c r="Y3396" s="47">
        <f>Table_Query_from_Mac10[[#This Row],[Unit Increase]]*Table_Query_from_Mac10[[#This Row],[Future-cost]]</f>
        <v>0</v>
      </c>
      <c r="Z3396" s="47">
        <f>-(Table_Query_from_Mac10[[#This Row],[Incremental Sales]]+((Table_Query_from_Mac10[[#This Row],[Incremental Sales]]*-(SUM(Summary!$S$8:$S$9)))))*Summary!$S$18</f>
        <v>0</v>
      </c>
      <c r="AA3396" s="47">
        <f>IFERROR(Table_Query_from_Mac10[[#This Row],[Incremental Cost]]/Table_Query_from_Mac10[[#This Row],[Incremental Sales]],0)</f>
        <v>0</v>
      </c>
      <c r="AB3396" s="47">
        <f>IFERROR(Table_Query_from_Mac10[[#This Row],[TotalCostFuture]]/Table_Query_from_Mac10[[#This Row],[totalsalesFuture]],0)</f>
        <v>0.36838262139466965</v>
      </c>
      <c r="AN3396" s="30">
        <v>18</v>
      </c>
      <c r="AO3396">
        <f t="shared" si="106"/>
        <v>5</v>
      </c>
      <c r="AQ3396" s="30">
        <v>78.25</v>
      </c>
      <c r="AR3396">
        <f t="shared" si="107"/>
        <v>27.39</v>
      </c>
    </row>
    <row r="3397" spans="1:44" x14ac:dyDescent="0.25">
      <c r="A3397">
        <v>90343</v>
      </c>
      <c r="B3397">
        <v>5</v>
      </c>
      <c r="C3397" t="s">
        <v>55</v>
      </c>
      <c r="D3397" t="s">
        <v>81</v>
      </c>
      <c r="E3397">
        <v>4</v>
      </c>
      <c r="F3397">
        <v>13.35</v>
      </c>
      <c r="G3397">
        <v>36.880000000000003</v>
      </c>
      <c r="H3397" s="1">
        <v>44855</v>
      </c>
      <c r="I3397" s="20">
        <v>0</v>
      </c>
      <c r="J3397" s="47">
        <f>Table_Query_from_Mac10[[#This Row],[unit_price]]-(Table_Query_from_Mac10[[#This Row],[unit_price]]*(Table_Query_from_Mac10[[#This Row],[discount_pct]]/100))</f>
        <v>36.880000000000003</v>
      </c>
      <c r="K3397" s="47">
        <f>Table_Query_from_Mac10[[#This Row],[unit_cost]]</f>
        <v>13.35</v>
      </c>
      <c r="L3397" s="47">
        <f>Table_Query_from_Mac10[[#This Row],[Live-cost]]*(1+Table_Query_from_Mac10[[#This Row],[CogsIncreasebyTYPE]])</f>
        <v>13.35</v>
      </c>
      <c r="M3397" s="47">
        <f>Table_Query_from_Mac10[[#This Row],[Live-cost]]*Table_Query_from_Mac10[[#This Row],[qty_to_ship]]</f>
        <v>53.4</v>
      </c>
      <c r="N3397" s="47">
        <f>IF(Table_Query_from_Mac10[[#This Row],[item_no]]="KDA",-Table_Query_from_Mac10[[#This Row],[unit_price]],Table_Query_from_Mac10[[#This Row],[Net Unit]]*Table_Query_from_Mac10[[#This Row],[qty_to_ship]])</f>
        <v>147.52000000000001</v>
      </c>
      <c r="O3397" s="47">
        <f>SUMIFS(Summary!C:C,Summary!H:H,Table_Query_from_Mac10[[#This Row],[Juiceoc]])</f>
        <v>0</v>
      </c>
      <c r="P3397" s="47">
        <f>SUMIFS(Summary!D:D,Summary!H:H,Table_Query_from_Mac10[[#This Row],[Juiceoc]])</f>
        <v>0</v>
      </c>
      <c r="Q3397" s="47">
        <f>SUMIFS(Summary!E:E,Summary!H:H,Table_Query_from_Mac10[[#This Row],[Juiceoc]])</f>
        <v>0</v>
      </c>
      <c r="R3397" s="47">
        <f>Table_Query_from_Mac10[[#This Row],[Net Unit]]*(1+Table_Query_from_Mac10[[#This Row],[PriceIncreasebyType]])</f>
        <v>36.880000000000003</v>
      </c>
      <c r="S3397" s="47">
        <f>Table_Query_from_Mac10[[#This Row],[UnitPriceFuture]]*Table_Query_from_Mac10[[#This Row],[qtytoShipFuture]]</f>
        <v>147.52000000000001</v>
      </c>
      <c r="T3397" s="47">
        <f>ROUND(Table_Query_from_Mac10[[#This Row],[qty_to_ship]]*(1+Table_Query_from_Mac10[[#This Row],[VolumeIncreasebyType]]),0)</f>
        <v>4</v>
      </c>
      <c r="U3397" s="47">
        <f>Table_Query_from_Mac10[[#This Row],[qtytoShipFuture]]*Table_Query_from_Mac10[[#This Row],[Future-cost]]</f>
        <v>53.4</v>
      </c>
      <c r="V3397" s="47">
        <f>Table_Query_from_Mac10[[#This Row],[qtytoShipFuture]]-Table_Query_from_Mac10[[#This Row],[qty_to_ship]]</f>
        <v>0</v>
      </c>
      <c r="W3397" s="47">
        <f>Table_Query_from_Mac10[[#This Row],[UnitPriceFuture]]</f>
        <v>36.880000000000003</v>
      </c>
      <c r="X3397" s="47">
        <f>Table_Query_from_Mac10[[#This Row],[Unit Increase]]*Table_Query_from_Mac10[[#This Row],[UnitPriceFuture]]</f>
        <v>0</v>
      </c>
      <c r="Y3397" s="47">
        <f>Table_Query_from_Mac10[[#This Row],[Unit Increase]]*Table_Query_from_Mac10[[#This Row],[Future-cost]]</f>
        <v>0</v>
      </c>
      <c r="Z3397" s="47">
        <f>-(Table_Query_from_Mac10[[#This Row],[Incremental Sales]]+((Table_Query_from_Mac10[[#This Row],[Incremental Sales]]*-(SUM(Summary!$S$8:$S$9)))))*Summary!$S$18</f>
        <v>0</v>
      </c>
      <c r="AA3397" s="47">
        <f>IFERROR(Table_Query_from_Mac10[[#This Row],[Incremental Cost]]/Table_Query_from_Mac10[[#This Row],[Incremental Sales]],0)</f>
        <v>0</v>
      </c>
      <c r="AB3397" s="47">
        <f>IFERROR(Table_Query_from_Mac10[[#This Row],[TotalCostFuture]]/Table_Query_from_Mac10[[#This Row],[totalsalesFuture]],0)</f>
        <v>0.36198481561822121</v>
      </c>
      <c r="AN3397" s="31">
        <v>16</v>
      </c>
      <c r="AO3397">
        <f t="shared" si="106"/>
        <v>4</v>
      </c>
      <c r="AQ3397" s="31">
        <v>105.36</v>
      </c>
      <c r="AR3397">
        <f t="shared" si="107"/>
        <v>36.880000000000003</v>
      </c>
    </row>
    <row r="3398" spans="1:44" x14ac:dyDescent="0.25">
      <c r="A3398">
        <v>90343</v>
      </c>
      <c r="B3398">
        <v>6</v>
      </c>
      <c r="C3398" t="s">
        <v>55</v>
      </c>
      <c r="D3398" t="s">
        <v>81</v>
      </c>
      <c r="E3398">
        <v>4</v>
      </c>
      <c r="F3398">
        <v>15.13</v>
      </c>
      <c r="G3398">
        <v>43.63</v>
      </c>
      <c r="H3398" s="1">
        <v>44855</v>
      </c>
      <c r="I3398" s="20">
        <v>0</v>
      </c>
      <c r="J3398" s="47">
        <f>Table_Query_from_Mac10[[#This Row],[unit_price]]-(Table_Query_from_Mac10[[#This Row],[unit_price]]*(Table_Query_from_Mac10[[#This Row],[discount_pct]]/100))</f>
        <v>43.63</v>
      </c>
      <c r="K3398" s="47">
        <f>Table_Query_from_Mac10[[#This Row],[unit_cost]]</f>
        <v>15.13</v>
      </c>
      <c r="L3398" s="47">
        <f>Table_Query_from_Mac10[[#This Row],[Live-cost]]*(1+Table_Query_from_Mac10[[#This Row],[CogsIncreasebyTYPE]])</f>
        <v>15.13</v>
      </c>
      <c r="M3398" s="47">
        <f>Table_Query_from_Mac10[[#This Row],[Live-cost]]*Table_Query_from_Mac10[[#This Row],[qty_to_ship]]</f>
        <v>60.52</v>
      </c>
      <c r="N3398" s="47">
        <f>IF(Table_Query_from_Mac10[[#This Row],[item_no]]="KDA",-Table_Query_from_Mac10[[#This Row],[unit_price]],Table_Query_from_Mac10[[#This Row],[Net Unit]]*Table_Query_from_Mac10[[#This Row],[qty_to_ship]])</f>
        <v>174.52</v>
      </c>
      <c r="O3398" s="47">
        <f>SUMIFS(Summary!C:C,Summary!H:H,Table_Query_from_Mac10[[#This Row],[Juiceoc]])</f>
        <v>0</v>
      </c>
      <c r="P3398" s="47">
        <f>SUMIFS(Summary!D:D,Summary!H:H,Table_Query_from_Mac10[[#This Row],[Juiceoc]])</f>
        <v>0</v>
      </c>
      <c r="Q3398" s="47">
        <f>SUMIFS(Summary!E:E,Summary!H:H,Table_Query_from_Mac10[[#This Row],[Juiceoc]])</f>
        <v>0</v>
      </c>
      <c r="R3398" s="47">
        <f>Table_Query_from_Mac10[[#This Row],[Net Unit]]*(1+Table_Query_from_Mac10[[#This Row],[PriceIncreasebyType]])</f>
        <v>43.63</v>
      </c>
      <c r="S3398" s="47">
        <f>Table_Query_from_Mac10[[#This Row],[UnitPriceFuture]]*Table_Query_from_Mac10[[#This Row],[qtytoShipFuture]]</f>
        <v>174.52</v>
      </c>
      <c r="T3398" s="47">
        <f>ROUND(Table_Query_from_Mac10[[#This Row],[qty_to_ship]]*(1+Table_Query_from_Mac10[[#This Row],[VolumeIncreasebyType]]),0)</f>
        <v>4</v>
      </c>
      <c r="U3398" s="47">
        <f>Table_Query_from_Mac10[[#This Row],[qtytoShipFuture]]*Table_Query_from_Mac10[[#This Row],[Future-cost]]</f>
        <v>60.52</v>
      </c>
      <c r="V3398" s="47">
        <f>Table_Query_from_Mac10[[#This Row],[qtytoShipFuture]]-Table_Query_from_Mac10[[#This Row],[qty_to_ship]]</f>
        <v>0</v>
      </c>
      <c r="W3398" s="47">
        <f>Table_Query_from_Mac10[[#This Row],[UnitPriceFuture]]</f>
        <v>43.63</v>
      </c>
      <c r="X3398" s="47">
        <f>Table_Query_from_Mac10[[#This Row],[Unit Increase]]*Table_Query_from_Mac10[[#This Row],[UnitPriceFuture]]</f>
        <v>0</v>
      </c>
      <c r="Y3398" s="47">
        <f>Table_Query_from_Mac10[[#This Row],[Unit Increase]]*Table_Query_from_Mac10[[#This Row],[Future-cost]]</f>
        <v>0</v>
      </c>
      <c r="Z3398" s="47">
        <f>-(Table_Query_from_Mac10[[#This Row],[Incremental Sales]]+((Table_Query_from_Mac10[[#This Row],[Incremental Sales]]*-(SUM(Summary!$S$8:$S$9)))))*Summary!$S$18</f>
        <v>0</v>
      </c>
      <c r="AA3398" s="47">
        <f>IFERROR(Table_Query_from_Mac10[[#This Row],[Incremental Cost]]/Table_Query_from_Mac10[[#This Row],[Incremental Sales]],0)</f>
        <v>0</v>
      </c>
      <c r="AB3398" s="47">
        <f>IFERROR(Table_Query_from_Mac10[[#This Row],[TotalCostFuture]]/Table_Query_from_Mac10[[#This Row],[totalsalesFuture]],0)</f>
        <v>0.34677973871189549</v>
      </c>
      <c r="AN3398" s="30">
        <v>16</v>
      </c>
      <c r="AO3398">
        <f t="shared" si="106"/>
        <v>4</v>
      </c>
      <c r="AQ3398" s="30">
        <v>124.66</v>
      </c>
      <c r="AR3398">
        <f t="shared" si="107"/>
        <v>43.63</v>
      </c>
    </row>
    <row r="3399" spans="1:44" x14ac:dyDescent="0.25">
      <c r="A3399">
        <v>90343</v>
      </c>
      <c r="B3399">
        <v>7</v>
      </c>
      <c r="C3399" t="s">
        <v>55</v>
      </c>
      <c r="D3399" t="s">
        <v>81</v>
      </c>
      <c r="E3399">
        <v>16</v>
      </c>
      <c r="F3399">
        <v>7.16</v>
      </c>
      <c r="G3399">
        <v>18.600000000000001</v>
      </c>
      <c r="H3399" s="1">
        <v>44855</v>
      </c>
      <c r="I3399" s="20">
        <v>0</v>
      </c>
      <c r="J3399" s="47">
        <f>Table_Query_from_Mac10[[#This Row],[unit_price]]-(Table_Query_from_Mac10[[#This Row],[unit_price]]*(Table_Query_from_Mac10[[#This Row],[discount_pct]]/100))</f>
        <v>18.600000000000001</v>
      </c>
      <c r="K3399" s="47">
        <f>Table_Query_from_Mac10[[#This Row],[unit_cost]]</f>
        <v>7.16</v>
      </c>
      <c r="L3399" s="47">
        <f>Table_Query_from_Mac10[[#This Row],[Live-cost]]*(1+Table_Query_from_Mac10[[#This Row],[CogsIncreasebyTYPE]])</f>
        <v>7.16</v>
      </c>
      <c r="M3399" s="47">
        <f>Table_Query_from_Mac10[[#This Row],[Live-cost]]*Table_Query_from_Mac10[[#This Row],[qty_to_ship]]</f>
        <v>114.56</v>
      </c>
      <c r="N3399" s="47">
        <f>IF(Table_Query_from_Mac10[[#This Row],[item_no]]="KDA",-Table_Query_from_Mac10[[#This Row],[unit_price]],Table_Query_from_Mac10[[#This Row],[Net Unit]]*Table_Query_from_Mac10[[#This Row],[qty_to_ship]])</f>
        <v>297.60000000000002</v>
      </c>
      <c r="O3399" s="47">
        <f>SUMIFS(Summary!C:C,Summary!H:H,Table_Query_from_Mac10[[#This Row],[Juiceoc]])</f>
        <v>0</v>
      </c>
      <c r="P3399" s="47">
        <f>SUMIFS(Summary!D:D,Summary!H:H,Table_Query_from_Mac10[[#This Row],[Juiceoc]])</f>
        <v>0</v>
      </c>
      <c r="Q3399" s="47">
        <f>SUMIFS(Summary!E:E,Summary!H:H,Table_Query_from_Mac10[[#This Row],[Juiceoc]])</f>
        <v>0</v>
      </c>
      <c r="R3399" s="47">
        <f>Table_Query_from_Mac10[[#This Row],[Net Unit]]*(1+Table_Query_from_Mac10[[#This Row],[PriceIncreasebyType]])</f>
        <v>18.600000000000001</v>
      </c>
      <c r="S3399" s="47">
        <f>Table_Query_from_Mac10[[#This Row],[UnitPriceFuture]]*Table_Query_from_Mac10[[#This Row],[qtytoShipFuture]]</f>
        <v>297.60000000000002</v>
      </c>
      <c r="T3399" s="47">
        <f>ROUND(Table_Query_from_Mac10[[#This Row],[qty_to_ship]]*(1+Table_Query_from_Mac10[[#This Row],[VolumeIncreasebyType]]),0)</f>
        <v>16</v>
      </c>
      <c r="U3399" s="47">
        <f>Table_Query_from_Mac10[[#This Row],[qtytoShipFuture]]*Table_Query_from_Mac10[[#This Row],[Future-cost]]</f>
        <v>114.56</v>
      </c>
      <c r="V3399" s="47">
        <f>Table_Query_from_Mac10[[#This Row],[qtytoShipFuture]]-Table_Query_from_Mac10[[#This Row],[qty_to_ship]]</f>
        <v>0</v>
      </c>
      <c r="W3399" s="47">
        <f>Table_Query_from_Mac10[[#This Row],[UnitPriceFuture]]</f>
        <v>18.600000000000001</v>
      </c>
      <c r="X3399" s="47">
        <f>Table_Query_from_Mac10[[#This Row],[Unit Increase]]*Table_Query_from_Mac10[[#This Row],[UnitPriceFuture]]</f>
        <v>0</v>
      </c>
      <c r="Y3399" s="47">
        <f>Table_Query_from_Mac10[[#This Row],[Unit Increase]]*Table_Query_from_Mac10[[#This Row],[Future-cost]]</f>
        <v>0</v>
      </c>
      <c r="Z3399" s="47">
        <f>-(Table_Query_from_Mac10[[#This Row],[Incremental Sales]]+((Table_Query_from_Mac10[[#This Row],[Incremental Sales]]*-(SUM(Summary!$S$8:$S$9)))))*Summary!$S$18</f>
        <v>0</v>
      </c>
      <c r="AA3399" s="47">
        <f>IFERROR(Table_Query_from_Mac10[[#This Row],[Incremental Cost]]/Table_Query_from_Mac10[[#This Row],[Incremental Sales]],0)</f>
        <v>0</v>
      </c>
      <c r="AB3399" s="47">
        <f>IFERROR(Table_Query_from_Mac10[[#This Row],[TotalCostFuture]]/Table_Query_from_Mac10[[#This Row],[totalsalesFuture]],0)</f>
        <v>0.38494623655913979</v>
      </c>
      <c r="AN3399" s="31">
        <v>64</v>
      </c>
      <c r="AO3399">
        <f t="shared" si="106"/>
        <v>16</v>
      </c>
      <c r="AQ3399" s="31">
        <v>53.14</v>
      </c>
      <c r="AR3399">
        <f t="shared" si="107"/>
        <v>18.600000000000001</v>
      </c>
    </row>
    <row r="3400" spans="1:44" x14ac:dyDescent="0.25">
      <c r="A3400">
        <v>90343</v>
      </c>
      <c r="B3400">
        <v>8</v>
      </c>
      <c r="C3400" t="s">
        <v>56</v>
      </c>
      <c r="D3400" t="s">
        <v>81</v>
      </c>
      <c r="E3400">
        <v>2</v>
      </c>
      <c r="F3400">
        <v>19.23</v>
      </c>
      <c r="G3400">
        <v>55.63</v>
      </c>
      <c r="H3400" s="1">
        <v>44855</v>
      </c>
      <c r="I3400" s="20">
        <v>0</v>
      </c>
      <c r="J3400" s="47">
        <f>Table_Query_from_Mac10[[#This Row],[unit_price]]-(Table_Query_from_Mac10[[#This Row],[unit_price]]*(Table_Query_from_Mac10[[#This Row],[discount_pct]]/100))</f>
        <v>55.63</v>
      </c>
      <c r="K3400" s="47">
        <f>Table_Query_from_Mac10[[#This Row],[unit_cost]]</f>
        <v>19.23</v>
      </c>
      <c r="L3400" s="47">
        <f>Table_Query_from_Mac10[[#This Row],[Live-cost]]*(1+Table_Query_from_Mac10[[#This Row],[CogsIncreasebyTYPE]])</f>
        <v>19.23</v>
      </c>
      <c r="M3400" s="47">
        <f>Table_Query_from_Mac10[[#This Row],[Live-cost]]*Table_Query_from_Mac10[[#This Row],[qty_to_ship]]</f>
        <v>38.46</v>
      </c>
      <c r="N3400" s="47">
        <f>IF(Table_Query_from_Mac10[[#This Row],[item_no]]="KDA",-Table_Query_from_Mac10[[#This Row],[unit_price]],Table_Query_from_Mac10[[#This Row],[Net Unit]]*Table_Query_from_Mac10[[#This Row],[qty_to_ship]])</f>
        <v>111.26</v>
      </c>
      <c r="O3400" s="47">
        <f>SUMIFS(Summary!C:C,Summary!H:H,Table_Query_from_Mac10[[#This Row],[Juiceoc]])</f>
        <v>0</v>
      </c>
      <c r="P3400" s="47">
        <f>SUMIFS(Summary!D:D,Summary!H:H,Table_Query_from_Mac10[[#This Row],[Juiceoc]])</f>
        <v>0</v>
      </c>
      <c r="Q3400" s="47">
        <f>SUMIFS(Summary!E:E,Summary!H:H,Table_Query_from_Mac10[[#This Row],[Juiceoc]])</f>
        <v>0</v>
      </c>
      <c r="R3400" s="47">
        <f>Table_Query_from_Mac10[[#This Row],[Net Unit]]*(1+Table_Query_from_Mac10[[#This Row],[PriceIncreasebyType]])</f>
        <v>55.63</v>
      </c>
      <c r="S3400" s="47">
        <f>Table_Query_from_Mac10[[#This Row],[UnitPriceFuture]]*Table_Query_from_Mac10[[#This Row],[qtytoShipFuture]]</f>
        <v>111.26</v>
      </c>
      <c r="T3400" s="47">
        <f>ROUND(Table_Query_from_Mac10[[#This Row],[qty_to_ship]]*(1+Table_Query_from_Mac10[[#This Row],[VolumeIncreasebyType]]),0)</f>
        <v>2</v>
      </c>
      <c r="U3400" s="47">
        <f>Table_Query_from_Mac10[[#This Row],[qtytoShipFuture]]*Table_Query_from_Mac10[[#This Row],[Future-cost]]</f>
        <v>38.46</v>
      </c>
      <c r="V3400" s="47">
        <f>Table_Query_from_Mac10[[#This Row],[qtytoShipFuture]]-Table_Query_from_Mac10[[#This Row],[qty_to_ship]]</f>
        <v>0</v>
      </c>
      <c r="W3400" s="47">
        <f>Table_Query_from_Mac10[[#This Row],[UnitPriceFuture]]</f>
        <v>55.63</v>
      </c>
      <c r="X3400" s="47">
        <f>Table_Query_from_Mac10[[#This Row],[Unit Increase]]*Table_Query_from_Mac10[[#This Row],[UnitPriceFuture]]</f>
        <v>0</v>
      </c>
      <c r="Y3400" s="47">
        <f>Table_Query_from_Mac10[[#This Row],[Unit Increase]]*Table_Query_from_Mac10[[#This Row],[Future-cost]]</f>
        <v>0</v>
      </c>
      <c r="Z3400" s="47">
        <f>-(Table_Query_from_Mac10[[#This Row],[Incremental Sales]]+((Table_Query_from_Mac10[[#This Row],[Incremental Sales]]*-(SUM(Summary!$S$8:$S$9)))))*Summary!$S$18</f>
        <v>0</v>
      </c>
      <c r="AA3400" s="47">
        <f>IFERROR(Table_Query_from_Mac10[[#This Row],[Incremental Cost]]/Table_Query_from_Mac10[[#This Row],[Incremental Sales]],0)</f>
        <v>0</v>
      </c>
      <c r="AB3400" s="47">
        <f>IFERROR(Table_Query_from_Mac10[[#This Row],[TotalCostFuture]]/Table_Query_from_Mac10[[#This Row],[totalsalesFuture]],0)</f>
        <v>0.34567679309724969</v>
      </c>
      <c r="AN3400" s="30">
        <v>8</v>
      </c>
      <c r="AO3400">
        <f t="shared" si="106"/>
        <v>2</v>
      </c>
      <c r="AQ3400" s="30">
        <v>158.93</v>
      </c>
      <c r="AR3400">
        <f t="shared" si="107"/>
        <v>55.63</v>
      </c>
    </row>
    <row r="3401" spans="1:44" x14ac:dyDescent="0.25">
      <c r="A3401">
        <v>90344</v>
      </c>
      <c r="B3401">
        <v>1</v>
      </c>
      <c r="C3401" t="s">
        <v>55</v>
      </c>
      <c r="D3401" t="s">
        <v>81</v>
      </c>
      <c r="E3401">
        <v>8</v>
      </c>
      <c r="F3401">
        <v>7.37</v>
      </c>
      <c r="G3401">
        <v>18.14</v>
      </c>
      <c r="H3401" s="1">
        <v>44852</v>
      </c>
      <c r="I3401" s="20">
        <v>0</v>
      </c>
      <c r="J3401" s="47">
        <f>Table_Query_from_Mac10[[#This Row],[unit_price]]-(Table_Query_from_Mac10[[#This Row],[unit_price]]*(Table_Query_from_Mac10[[#This Row],[discount_pct]]/100))</f>
        <v>18.14</v>
      </c>
      <c r="K3401" s="47">
        <f>Table_Query_from_Mac10[[#This Row],[unit_cost]]</f>
        <v>7.37</v>
      </c>
      <c r="L3401" s="47">
        <f>Table_Query_from_Mac10[[#This Row],[Live-cost]]*(1+Table_Query_from_Mac10[[#This Row],[CogsIncreasebyTYPE]])</f>
        <v>7.37</v>
      </c>
      <c r="M3401" s="47">
        <f>Table_Query_from_Mac10[[#This Row],[Live-cost]]*Table_Query_from_Mac10[[#This Row],[qty_to_ship]]</f>
        <v>58.96</v>
      </c>
      <c r="N3401" s="47">
        <f>IF(Table_Query_from_Mac10[[#This Row],[item_no]]="KDA",-Table_Query_from_Mac10[[#This Row],[unit_price]],Table_Query_from_Mac10[[#This Row],[Net Unit]]*Table_Query_from_Mac10[[#This Row],[qty_to_ship]])</f>
        <v>145.12</v>
      </c>
      <c r="O3401" s="47">
        <f>SUMIFS(Summary!C:C,Summary!H:H,Table_Query_from_Mac10[[#This Row],[Juiceoc]])</f>
        <v>0</v>
      </c>
      <c r="P3401" s="47">
        <f>SUMIFS(Summary!D:D,Summary!H:H,Table_Query_from_Mac10[[#This Row],[Juiceoc]])</f>
        <v>0</v>
      </c>
      <c r="Q3401" s="47">
        <f>SUMIFS(Summary!E:E,Summary!H:H,Table_Query_from_Mac10[[#This Row],[Juiceoc]])</f>
        <v>0</v>
      </c>
      <c r="R3401" s="47">
        <f>Table_Query_from_Mac10[[#This Row],[Net Unit]]*(1+Table_Query_from_Mac10[[#This Row],[PriceIncreasebyType]])</f>
        <v>18.14</v>
      </c>
      <c r="S3401" s="47">
        <f>Table_Query_from_Mac10[[#This Row],[UnitPriceFuture]]*Table_Query_from_Mac10[[#This Row],[qtytoShipFuture]]</f>
        <v>145.12</v>
      </c>
      <c r="T3401" s="47">
        <f>ROUND(Table_Query_from_Mac10[[#This Row],[qty_to_ship]]*(1+Table_Query_from_Mac10[[#This Row],[VolumeIncreasebyType]]),0)</f>
        <v>8</v>
      </c>
      <c r="U3401" s="47">
        <f>Table_Query_from_Mac10[[#This Row],[qtytoShipFuture]]*Table_Query_from_Mac10[[#This Row],[Future-cost]]</f>
        <v>58.96</v>
      </c>
      <c r="V3401" s="47">
        <f>Table_Query_from_Mac10[[#This Row],[qtytoShipFuture]]-Table_Query_from_Mac10[[#This Row],[qty_to_ship]]</f>
        <v>0</v>
      </c>
      <c r="W3401" s="47">
        <f>Table_Query_from_Mac10[[#This Row],[UnitPriceFuture]]</f>
        <v>18.14</v>
      </c>
      <c r="X3401" s="47">
        <f>Table_Query_from_Mac10[[#This Row],[Unit Increase]]*Table_Query_from_Mac10[[#This Row],[UnitPriceFuture]]</f>
        <v>0</v>
      </c>
      <c r="Y3401" s="47">
        <f>Table_Query_from_Mac10[[#This Row],[Unit Increase]]*Table_Query_from_Mac10[[#This Row],[Future-cost]]</f>
        <v>0</v>
      </c>
      <c r="Z3401" s="47">
        <f>-(Table_Query_from_Mac10[[#This Row],[Incremental Sales]]+((Table_Query_from_Mac10[[#This Row],[Incremental Sales]]*-(SUM(Summary!$S$8:$S$9)))))*Summary!$S$18</f>
        <v>0</v>
      </c>
      <c r="AA3401" s="47">
        <f>IFERROR(Table_Query_from_Mac10[[#This Row],[Incremental Cost]]/Table_Query_from_Mac10[[#This Row],[Incremental Sales]],0)</f>
        <v>0</v>
      </c>
      <c r="AB3401" s="47">
        <f>IFERROR(Table_Query_from_Mac10[[#This Row],[TotalCostFuture]]/Table_Query_from_Mac10[[#This Row],[totalsalesFuture]],0)</f>
        <v>0.40628445424476295</v>
      </c>
      <c r="AN3401" s="31">
        <v>31</v>
      </c>
      <c r="AO3401">
        <f t="shared" si="106"/>
        <v>8</v>
      </c>
      <c r="AQ3401" s="31">
        <v>51.83</v>
      </c>
      <c r="AR3401">
        <f t="shared" si="107"/>
        <v>18.14</v>
      </c>
    </row>
    <row r="3402" spans="1:44" x14ac:dyDescent="0.25">
      <c r="A3402">
        <v>90344</v>
      </c>
      <c r="B3402">
        <v>2</v>
      </c>
      <c r="C3402" t="s">
        <v>55</v>
      </c>
      <c r="D3402" t="s">
        <v>81</v>
      </c>
      <c r="E3402">
        <v>0</v>
      </c>
      <c r="F3402">
        <v>8.81</v>
      </c>
      <c r="G3402">
        <v>22.56</v>
      </c>
      <c r="H3402" s="1">
        <v>44852</v>
      </c>
      <c r="I3402" s="20">
        <v>0</v>
      </c>
      <c r="J3402" s="47">
        <f>Table_Query_from_Mac10[[#This Row],[unit_price]]-(Table_Query_from_Mac10[[#This Row],[unit_price]]*(Table_Query_from_Mac10[[#This Row],[discount_pct]]/100))</f>
        <v>22.56</v>
      </c>
      <c r="K3402" s="47">
        <f>Table_Query_from_Mac10[[#This Row],[unit_cost]]</f>
        <v>8.81</v>
      </c>
      <c r="L3402" s="47">
        <f>Table_Query_from_Mac10[[#This Row],[Live-cost]]*(1+Table_Query_from_Mac10[[#This Row],[CogsIncreasebyTYPE]])</f>
        <v>8.81</v>
      </c>
      <c r="M3402" s="47">
        <f>Table_Query_from_Mac10[[#This Row],[Live-cost]]*Table_Query_from_Mac10[[#This Row],[qty_to_ship]]</f>
        <v>0</v>
      </c>
      <c r="N3402" s="47">
        <f>IF(Table_Query_from_Mac10[[#This Row],[item_no]]="KDA",-Table_Query_from_Mac10[[#This Row],[unit_price]],Table_Query_from_Mac10[[#This Row],[Net Unit]]*Table_Query_from_Mac10[[#This Row],[qty_to_ship]])</f>
        <v>0</v>
      </c>
      <c r="O3402" s="47">
        <f>SUMIFS(Summary!C:C,Summary!H:H,Table_Query_from_Mac10[[#This Row],[Juiceoc]])</f>
        <v>0</v>
      </c>
      <c r="P3402" s="47">
        <f>SUMIFS(Summary!D:D,Summary!H:H,Table_Query_from_Mac10[[#This Row],[Juiceoc]])</f>
        <v>0</v>
      </c>
      <c r="Q3402" s="47">
        <f>SUMIFS(Summary!E:E,Summary!H:H,Table_Query_from_Mac10[[#This Row],[Juiceoc]])</f>
        <v>0</v>
      </c>
      <c r="R3402" s="47">
        <f>Table_Query_from_Mac10[[#This Row],[Net Unit]]*(1+Table_Query_from_Mac10[[#This Row],[PriceIncreasebyType]])</f>
        <v>22.56</v>
      </c>
      <c r="S3402" s="47">
        <f>Table_Query_from_Mac10[[#This Row],[UnitPriceFuture]]*Table_Query_from_Mac10[[#This Row],[qtytoShipFuture]]</f>
        <v>0</v>
      </c>
      <c r="T3402" s="47">
        <f>ROUND(Table_Query_from_Mac10[[#This Row],[qty_to_ship]]*(1+Table_Query_from_Mac10[[#This Row],[VolumeIncreasebyType]]),0)</f>
        <v>0</v>
      </c>
      <c r="U3402" s="47">
        <f>Table_Query_from_Mac10[[#This Row],[qtytoShipFuture]]*Table_Query_from_Mac10[[#This Row],[Future-cost]]</f>
        <v>0</v>
      </c>
      <c r="V3402" s="47">
        <f>Table_Query_from_Mac10[[#This Row],[qtytoShipFuture]]-Table_Query_from_Mac10[[#This Row],[qty_to_ship]]</f>
        <v>0</v>
      </c>
      <c r="W3402" s="47">
        <f>Table_Query_from_Mac10[[#This Row],[UnitPriceFuture]]</f>
        <v>22.56</v>
      </c>
      <c r="X3402" s="47">
        <f>Table_Query_from_Mac10[[#This Row],[Unit Increase]]*Table_Query_from_Mac10[[#This Row],[UnitPriceFuture]]</f>
        <v>0</v>
      </c>
      <c r="Y3402" s="47">
        <f>Table_Query_from_Mac10[[#This Row],[Unit Increase]]*Table_Query_from_Mac10[[#This Row],[Future-cost]]</f>
        <v>0</v>
      </c>
      <c r="Z3402" s="47">
        <f>-(Table_Query_from_Mac10[[#This Row],[Incremental Sales]]+((Table_Query_from_Mac10[[#This Row],[Incremental Sales]]*-(SUM(Summary!$S$8:$S$9)))))*Summary!$S$18</f>
        <v>0</v>
      </c>
      <c r="AA3402" s="47">
        <f>IFERROR(Table_Query_from_Mac10[[#This Row],[Incremental Cost]]/Table_Query_from_Mac10[[#This Row],[Incremental Sales]],0)</f>
        <v>0</v>
      </c>
      <c r="AB3402" s="47">
        <f>IFERROR(Table_Query_from_Mac10[[#This Row],[TotalCostFuture]]/Table_Query_from_Mac10[[#This Row],[totalsalesFuture]],0)</f>
        <v>0</v>
      </c>
      <c r="AN3402" s="30">
        <v>0</v>
      </c>
      <c r="AO3402">
        <f t="shared" si="106"/>
        <v>0</v>
      </c>
      <c r="AQ3402" s="30">
        <v>64.45</v>
      </c>
      <c r="AR3402">
        <f t="shared" si="107"/>
        <v>22.56</v>
      </c>
    </row>
    <row r="3403" spans="1:44" x14ac:dyDescent="0.25">
      <c r="A3403">
        <v>90344</v>
      </c>
      <c r="B3403">
        <v>3</v>
      </c>
      <c r="C3403" t="s">
        <v>55</v>
      </c>
      <c r="D3403" t="s">
        <v>81</v>
      </c>
      <c r="E3403">
        <v>0</v>
      </c>
      <c r="F3403">
        <v>13.68</v>
      </c>
      <c r="G3403">
        <v>36.54</v>
      </c>
      <c r="H3403" s="1">
        <v>44852</v>
      </c>
      <c r="I3403" s="20">
        <v>0</v>
      </c>
      <c r="J3403" s="47">
        <f>Table_Query_from_Mac10[[#This Row],[unit_price]]-(Table_Query_from_Mac10[[#This Row],[unit_price]]*(Table_Query_from_Mac10[[#This Row],[discount_pct]]/100))</f>
        <v>36.54</v>
      </c>
      <c r="K3403" s="47">
        <f>Table_Query_from_Mac10[[#This Row],[unit_cost]]</f>
        <v>13.68</v>
      </c>
      <c r="L3403" s="47">
        <f>Table_Query_from_Mac10[[#This Row],[Live-cost]]*(1+Table_Query_from_Mac10[[#This Row],[CogsIncreasebyTYPE]])</f>
        <v>13.68</v>
      </c>
      <c r="M3403" s="47">
        <f>Table_Query_from_Mac10[[#This Row],[Live-cost]]*Table_Query_from_Mac10[[#This Row],[qty_to_ship]]</f>
        <v>0</v>
      </c>
      <c r="N3403" s="47">
        <f>IF(Table_Query_from_Mac10[[#This Row],[item_no]]="KDA",-Table_Query_from_Mac10[[#This Row],[unit_price]],Table_Query_from_Mac10[[#This Row],[Net Unit]]*Table_Query_from_Mac10[[#This Row],[qty_to_ship]])</f>
        <v>0</v>
      </c>
      <c r="O3403" s="47">
        <f>SUMIFS(Summary!C:C,Summary!H:H,Table_Query_from_Mac10[[#This Row],[Juiceoc]])</f>
        <v>0</v>
      </c>
      <c r="P3403" s="47">
        <f>SUMIFS(Summary!D:D,Summary!H:H,Table_Query_from_Mac10[[#This Row],[Juiceoc]])</f>
        <v>0</v>
      </c>
      <c r="Q3403" s="47">
        <f>SUMIFS(Summary!E:E,Summary!H:H,Table_Query_from_Mac10[[#This Row],[Juiceoc]])</f>
        <v>0</v>
      </c>
      <c r="R3403" s="47">
        <f>Table_Query_from_Mac10[[#This Row],[Net Unit]]*(1+Table_Query_from_Mac10[[#This Row],[PriceIncreasebyType]])</f>
        <v>36.54</v>
      </c>
      <c r="S3403" s="47">
        <f>Table_Query_from_Mac10[[#This Row],[UnitPriceFuture]]*Table_Query_from_Mac10[[#This Row],[qtytoShipFuture]]</f>
        <v>0</v>
      </c>
      <c r="T3403" s="47">
        <f>ROUND(Table_Query_from_Mac10[[#This Row],[qty_to_ship]]*(1+Table_Query_from_Mac10[[#This Row],[VolumeIncreasebyType]]),0)</f>
        <v>0</v>
      </c>
      <c r="U3403" s="47">
        <f>Table_Query_from_Mac10[[#This Row],[qtytoShipFuture]]*Table_Query_from_Mac10[[#This Row],[Future-cost]]</f>
        <v>0</v>
      </c>
      <c r="V3403" s="47">
        <f>Table_Query_from_Mac10[[#This Row],[qtytoShipFuture]]-Table_Query_from_Mac10[[#This Row],[qty_to_ship]]</f>
        <v>0</v>
      </c>
      <c r="W3403" s="47">
        <f>Table_Query_from_Mac10[[#This Row],[UnitPriceFuture]]</f>
        <v>36.54</v>
      </c>
      <c r="X3403" s="47">
        <f>Table_Query_from_Mac10[[#This Row],[Unit Increase]]*Table_Query_from_Mac10[[#This Row],[UnitPriceFuture]]</f>
        <v>0</v>
      </c>
      <c r="Y3403" s="47">
        <f>Table_Query_from_Mac10[[#This Row],[Unit Increase]]*Table_Query_from_Mac10[[#This Row],[Future-cost]]</f>
        <v>0</v>
      </c>
      <c r="Z3403" s="47">
        <f>-(Table_Query_from_Mac10[[#This Row],[Incremental Sales]]+((Table_Query_from_Mac10[[#This Row],[Incremental Sales]]*-(SUM(Summary!$S$8:$S$9)))))*Summary!$S$18</f>
        <v>0</v>
      </c>
      <c r="AA3403" s="47">
        <f>IFERROR(Table_Query_from_Mac10[[#This Row],[Incremental Cost]]/Table_Query_from_Mac10[[#This Row],[Incremental Sales]],0)</f>
        <v>0</v>
      </c>
      <c r="AB3403" s="47">
        <f>IFERROR(Table_Query_from_Mac10[[#This Row],[TotalCostFuture]]/Table_Query_from_Mac10[[#This Row],[totalsalesFuture]],0)</f>
        <v>0</v>
      </c>
      <c r="AN3403" s="31">
        <v>0</v>
      </c>
      <c r="AO3403">
        <f t="shared" si="106"/>
        <v>0</v>
      </c>
      <c r="AQ3403" s="31">
        <v>104.4</v>
      </c>
      <c r="AR3403">
        <f t="shared" si="107"/>
        <v>36.54</v>
      </c>
    </row>
    <row r="3404" spans="1:44" x14ac:dyDescent="0.25">
      <c r="A3404">
        <v>90344</v>
      </c>
      <c r="B3404">
        <v>4</v>
      </c>
      <c r="C3404" t="s">
        <v>56</v>
      </c>
      <c r="D3404" t="s">
        <v>81</v>
      </c>
      <c r="E3404">
        <v>0</v>
      </c>
      <c r="F3404">
        <v>4.09</v>
      </c>
      <c r="G3404">
        <v>9.2799999999999994</v>
      </c>
      <c r="H3404" s="1">
        <v>44852</v>
      </c>
      <c r="I3404" s="20">
        <v>0</v>
      </c>
      <c r="J3404" s="47">
        <f>Table_Query_from_Mac10[[#This Row],[unit_price]]-(Table_Query_from_Mac10[[#This Row],[unit_price]]*(Table_Query_from_Mac10[[#This Row],[discount_pct]]/100))</f>
        <v>9.2799999999999994</v>
      </c>
      <c r="K3404" s="47">
        <f>Table_Query_from_Mac10[[#This Row],[unit_cost]]</f>
        <v>4.09</v>
      </c>
      <c r="L3404" s="47">
        <f>Table_Query_from_Mac10[[#This Row],[Live-cost]]*(1+Table_Query_from_Mac10[[#This Row],[CogsIncreasebyTYPE]])</f>
        <v>4.09</v>
      </c>
      <c r="M3404" s="47">
        <f>Table_Query_from_Mac10[[#This Row],[Live-cost]]*Table_Query_from_Mac10[[#This Row],[qty_to_ship]]</f>
        <v>0</v>
      </c>
      <c r="N3404" s="47">
        <f>IF(Table_Query_from_Mac10[[#This Row],[item_no]]="KDA",-Table_Query_from_Mac10[[#This Row],[unit_price]],Table_Query_from_Mac10[[#This Row],[Net Unit]]*Table_Query_from_Mac10[[#This Row],[qty_to_ship]])</f>
        <v>0</v>
      </c>
      <c r="O3404" s="47">
        <f>SUMIFS(Summary!C:C,Summary!H:H,Table_Query_from_Mac10[[#This Row],[Juiceoc]])</f>
        <v>0</v>
      </c>
      <c r="P3404" s="47">
        <f>SUMIFS(Summary!D:D,Summary!H:H,Table_Query_from_Mac10[[#This Row],[Juiceoc]])</f>
        <v>0</v>
      </c>
      <c r="Q3404" s="47">
        <f>SUMIFS(Summary!E:E,Summary!H:H,Table_Query_from_Mac10[[#This Row],[Juiceoc]])</f>
        <v>0</v>
      </c>
      <c r="R3404" s="47">
        <f>Table_Query_from_Mac10[[#This Row],[Net Unit]]*(1+Table_Query_from_Mac10[[#This Row],[PriceIncreasebyType]])</f>
        <v>9.2799999999999994</v>
      </c>
      <c r="S3404" s="47">
        <f>Table_Query_from_Mac10[[#This Row],[UnitPriceFuture]]*Table_Query_from_Mac10[[#This Row],[qtytoShipFuture]]</f>
        <v>0</v>
      </c>
      <c r="T3404" s="47">
        <f>ROUND(Table_Query_from_Mac10[[#This Row],[qty_to_ship]]*(1+Table_Query_from_Mac10[[#This Row],[VolumeIncreasebyType]]),0)</f>
        <v>0</v>
      </c>
      <c r="U3404" s="47">
        <f>Table_Query_from_Mac10[[#This Row],[qtytoShipFuture]]*Table_Query_from_Mac10[[#This Row],[Future-cost]]</f>
        <v>0</v>
      </c>
      <c r="V3404" s="47">
        <f>Table_Query_from_Mac10[[#This Row],[qtytoShipFuture]]-Table_Query_from_Mac10[[#This Row],[qty_to_ship]]</f>
        <v>0</v>
      </c>
      <c r="W3404" s="47">
        <f>Table_Query_from_Mac10[[#This Row],[UnitPriceFuture]]</f>
        <v>9.2799999999999994</v>
      </c>
      <c r="X3404" s="47">
        <f>Table_Query_from_Mac10[[#This Row],[Unit Increase]]*Table_Query_from_Mac10[[#This Row],[UnitPriceFuture]]</f>
        <v>0</v>
      </c>
      <c r="Y3404" s="47">
        <f>Table_Query_from_Mac10[[#This Row],[Unit Increase]]*Table_Query_from_Mac10[[#This Row],[Future-cost]]</f>
        <v>0</v>
      </c>
      <c r="Z3404" s="47">
        <f>-(Table_Query_from_Mac10[[#This Row],[Incremental Sales]]+((Table_Query_from_Mac10[[#This Row],[Incremental Sales]]*-(SUM(Summary!$S$8:$S$9)))))*Summary!$S$18</f>
        <v>0</v>
      </c>
      <c r="AA3404" s="47">
        <f>IFERROR(Table_Query_from_Mac10[[#This Row],[Incremental Cost]]/Table_Query_from_Mac10[[#This Row],[Incremental Sales]],0)</f>
        <v>0</v>
      </c>
      <c r="AB3404" s="47">
        <f>IFERROR(Table_Query_from_Mac10[[#This Row],[TotalCostFuture]]/Table_Query_from_Mac10[[#This Row],[totalsalesFuture]],0)</f>
        <v>0</v>
      </c>
      <c r="AN3404" s="30">
        <v>0</v>
      </c>
      <c r="AO3404">
        <f t="shared" si="106"/>
        <v>0</v>
      </c>
      <c r="AQ3404" s="30">
        <v>26.5</v>
      </c>
      <c r="AR3404">
        <f t="shared" si="107"/>
        <v>9.2799999999999994</v>
      </c>
    </row>
    <row r="3405" spans="1:44" x14ac:dyDescent="0.25">
      <c r="A3405">
        <v>90344</v>
      </c>
      <c r="B3405">
        <v>5</v>
      </c>
      <c r="C3405" t="s">
        <v>55</v>
      </c>
      <c r="D3405" t="s">
        <v>81</v>
      </c>
      <c r="E3405">
        <v>12</v>
      </c>
      <c r="F3405">
        <v>6</v>
      </c>
      <c r="G3405">
        <v>14.48</v>
      </c>
      <c r="H3405" s="1">
        <v>44852</v>
      </c>
      <c r="I3405" s="20">
        <v>0</v>
      </c>
      <c r="J3405" s="47">
        <f>Table_Query_from_Mac10[[#This Row],[unit_price]]-(Table_Query_from_Mac10[[#This Row],[unit_price]]*(Table_Query_from_Mac10[[#This Row],[discount_pct]]/100))</f>
        <v>14.48</v>
      </c>
      <c r="K3405" s="47">
        <f>Table_Query_from_Mac10[[#This Row],[unit_cost]]</f>
        <v>6</v>
      </c>
      <c r="L3405" s="47">
        <f>Table_Query_from_Mac10[[#This Row],[Live-cost]]*(1+Table_Query_from_Mac10[[#This Row],[CogsIncreasebyTYPE]])</f>
        <v>6</v>
      </c>
      <c r="M3405" s="47">
        <f>Table_Query_from_Mac10[[#This Row],[Live-cost]]*Table_Query_from_Mac10[[#This Row],[qty_to_ship]]</f>
        <v>72</v>
      </c>
      <c r="N3405" s="47">
        <f>IF(Table_Query_from_Mac10[[#This Row],[item_no]]="KDA",-Table_Query_from_Mac10[[#This Row],[unit_price]],Table_Query_from_Mac10[[#This Row],[Net Unit]]*Table_Query_from_Mac10[[#This Row],[qty_to_ship]])</f>
        <v>173.76</v>
      </c>
      <c r="O3405" s="47">
        <f>SUMIFS(Summary!C:C,Summary!H:H,Table_Query_from_Mac10[[#This Row],[Juiceoc]])</f>
        <v>0</v>
      </c>
      <c r="P3405" s="47">
        <f>SUMIFS(Summary!D:D,Summary!H:H,Table_Query_from_Mac10[[#This Row],[Juiceoc]])</f>
        <v>0</v>
      </c>
      <c r="Q3405" s="47">
        <f>SUMIFS(Summary!E:E,Summary!H:H,Table_Query_from_Mac10[[#This Row],[Juiceoc]])</f>
        <v>0</v>
      </c>
      <c r="R3405" s="47">
        <f>Table_Query_from_Mac10[[#This Row],[Net Unit]]*(1+Table_Query_from_Mac10[[#This Row],[PriceIncreasebyType]])</f>
        <v>14.48</v>
      </c>
      <c r="S3405" s="47">
        <f>Table_Query_from_Mac10[[#This Row],[UnitPriceFuture]]*Table_Query_from_Mac10[[#This Row],[qtytoShipFuture]]</f>
        <v>173.76</v>
      </c>
      <c r="T3405" s="47">
        <f>ROUND(Table_Query_from_Mac10[[#This Row],[qty_to_ship]]*(1+Table_Query_from_Mac10[[#This Row],[VolumeIncreasebyType]]),0)</f>
        <v>12</v>
      </c>
      <c r="U3405" s="47">
        <f>Table_Query_from_Mac10[[#This Row],[qtytoShipFuture]]*Table_Query_from_Mac10[[#This Row],[Future-cost]]</f>
        <v>72</v>
      </c>
      <c r="V3405" s="47">
        <f>Table_Query_from_Mac10[[#This Row],[qtytoShipFuture]]-Table_Query_from_Mac10[[#This Row],[qty_to_ship]]</f>
        <v>0</v>
      </c>
      <c r="W3405" s="47">
        <f>Table_Query_from_Mac10[[#This Row],[UnitPriceFuture]]</f>
        <v>14.48</v>
      </c>
      <c r="X3405" s="47">
        <f>Table_Query_from_Mac10[[#This Row],[Unit Increase]]*Table_Query_from_Mac10[[#This Row],[UnitPriceFuture]]</f>
        <v>0</v>
      </c>
      <c r="Y3405" s="47">
        <f>Table_Query_from_Mac10[[#This Row],[Unit Increase]]*Table_Query_from_Mac10[[#This Row],[Future-cost]]</f>
        <v>0</v>
      </c>
      <c r="Z3405" s="47">
        <f>-(Table_Query_from_Mac10[[#This Row],[Incremental Sales]]+((Table_Query_from_Mac10[[#This Row],[Incremental Sales]]*-(SUM(Summary!$S$8:$S$9)))))*Summary!$S$18</f>
        <v>0</v>
      </c>
      <c r="AA3405" s="47">
        <f>IFERROR(Table_Query_from_Mac10[[#This Row],[Incremental Cost]]/Table_Query_from_Mac10[[#This Row],[Incremental Sales]],0)</f>
        <v>0</v>
      </c>
      <c r="AB3405" s="47">
        <f>IFERROR(Table_Query_from_Mac10[[#This Row],[TotalCostFuture]]/Table_Query_from_Mac10[[#This Row],[totalsalesFuture]],0)</f>
        <v>0.4143646408839779</v>
      </c>
      <c r="AN3405" s="31">
        <v>48</v>
      </c>
      <c r="AO3405">
        <f t="shared" si="106"/>
        <v>12</v>
      </c>
      <c r="AQ3405" s="31">
        <v>41.37</v>
      </c>
      <c r="AR3405">
        <f t="shared" si="107"/>
        <v>14.48</v>
      </c>
    </row>
    <row r="3406" spans="1:44" x14ac:dyDescent="0.25">
      <c r="A3406">
        <v>90345</v>
      </c>
      <c r="B3406">
        <v>1</v>
      </c>
      <c r="C3406" t="s">
        <v>86</v>
      </c>
      <c r="D3406" t="s">
        <v>79</v>
      </c>
      <c r="E3406">
        <v>2</v>
      </c>
      <c r="F3406">
        <v>2.92</v>
      </c>
      <c r="G3406">
        <v>11.79</v>
      </c>
      <c r="H3406" s="1">
        <v>44846</v>
      </c>
      <c r="I3406" s="20">
        <v>0</v>
      </c>
      <c r="J3406" s="47">
        <f>Table_Query_from_Mac10[[#This Row],[unit_price]]-(Table_Query_from_Mac10[[#This Row],[unit_price]]*(Table_Query_from_Mac10[[#This Row],[discount_pct]]/100))</f>
        <v>11.79</v>
      </c>
      <c r="K3406" s="47">
        <f>Table_Query_from_Mac10[[#This Row],[unit_cost]]</f>
        <v>2.92</v>
      </c>
      <c r="L3406" s="47">
        <f>Table_Query_from_Mac10[[#This Row],[Live-cost]]*(1+Table_Query_from_Mac10[[#This Row],[CogsIncreasebyTYPE]])</f>
        <v>2.92</v>
      </c>
      <c r="M3406" s="47">
        <f>Table_Query_from_Mac10[[#This Row],[Live-cost]]*Table_Query_from_Mac10[[#This Row],[qty_to_ship]]</f>
        <v>5.84</v>
      </c>
      <c r="N3406" s="47">
        <f>IF(Table_Query_from_Mac10[[#This Row],[item_no]]="KDA",-Table_Query_from_Mac10[[#This Row],[unit_price]],Table_Query_from_Mac10[[#This Row],[Net Unit]]*Table_Query_from_Mac10[[#This Row],[qty_to_ship]])</f>
        <v>23.58</v>
      </c>
      <c r="O3406" s="47">
        <f>SUMIFS(Summary!C:C,Summary!H:H,Table_Query_from_Mac10[[#This Row],[Juiceoc]])</f>
        <v>0</v>
      </c>
      <c r="P3406" s="47">
        <f>SUMIFS(Summary!D:D,Summary!H:H,Table_Query_from_Mac10[[#This Row],[Juiceoc]])</f>
        <v>0</v>
      </c>
      <c r="Q3406" s="47">
        <f>SUMIFS(Summary!E:E,Summary!H:H,Table_Query_from_Mac10[[#This Row],[Juiceoc]])</f>
        <v>0</v>
      </c>
      <c r="R3406" s="47">
        <f>Table_Query_from_Mac10[[#This Row],[Net Unit]]*(1+Table_Query_from_Mac10[[#This Row],[PriceIncreasebyType]])</f>
        <v>11.79</v>
      </c>
      <c r="S3406" s="47">
        <f>Table_Query_from_Mac10[[#This Row],[UnitPriceFuture]]*Table_Query_from_Mac10[[#This Row],[qtytoShipFuture]]</f>
        <v>23.58</v>
      </c>
      <c r="T3406" s="47">
        <f>ROUND(Table_Query_from_Mac10[[#This Row],[qty_to_ship]]*(1+Table_Query_from_Mac10[[#This Row],[VolumeIncreasebyType]]),0)</f>
        <v>2</v>
      </c>
      <c r="U3406" s="47">
        <f>Table_Query_from_Mac10[[#This Row],[qtytoShipFuture]]*Table_Query_from_Mac10[[#This Row],[Future-cost]]</f>
        <v>5.84</v>
      </c>
      <c r="V3406" s="47">
        <f>Table_Query_from_Mac10[[#This Row],[qtytoShipFuture]]-Table_Query_from_Mac10[[#This Row],[qty_to_ship]]</f>
        <v>0</v>
      </c>
      <c r="W3406" s="47">
        <f>Table_Query_from_Mac10[[#This Row],[UnitPriceFuture]]</f>
        <v>11.79</v>
      </c>
      <c r="X3406" s="47">
        <f>Table_Query_from_Mac10[[#This Row],[Unit Increase]]*Table_Query_from_Mac10[[#This Row],[UnitPriceFuture]]</f>
        <v>0</v>
      </c>
      <c r="Y3406" s="47">
        <f>Table_Query_from_Mac10[[#This Row],[Unit Increase]]*Table_Query_from_Mac10[[#This Row],[Future-cost]]</f>
        <v>0</v>
      </c>
      <c r="Z3406" s="47">
        <f>-(Table_Query_from_Mac10[[#This Row],[Incremental Sales]]+((Table_Query_from_Mac10[[#This Row],[Incremental Sales]]*-(SUM(Summary!$S$8:$S$9)))))*Summary!$S$18</f>
        <v>0</v>
      </c>
      <c r="AA3406" s="47">
        <f>IFERROR(Table_Query_from_Mac10[[#This Row],[Incremental Cost]]/Table_Query_from_Mac10[[#This Row],[Incremental Sales]],0)</f>
        <v>0</v>
      </c>
      <c r="AB3406" s="47">
        <f>IFERROR(Table_Query_from_Mac10[[#This Row],[TotalCostFuture]]/Table_Query_from_Mac10[[#This Row],[totalsalesFuture]],0)</f>
        <v>0.24766751484308738</v>
      </c>
      <c r="AN3406" s="30">
        <v>8</v>
      </c>
      <c r="AO3406">
        <f t="shared" si="106"/>
        <v>2</v>
      </c>
      <c r="AQ3406" s="30">
        <v>33.68</v>
      </c>
      <c r="AR3406">
        <f t="shared" si="107"/>
        <v>11.79</v>
      </c>
    </row>
    <row r="3407" spans="1:44" x14ac:dyDescent="0.25">
      <c r="A3407">
        <v>90345</v>
      </c>
      <c r="B3407">
        <v>2</v>
      </c>
      <c r="C3407" t="s">
        <v>86</v>
      </c>
      <c r="D3407" t="s">
        <v>79</v>
      </c>
      <c r="E3407">
        <v>32</v>
      </c>
      <c r="F3407">
        <v>5.86</v>
      </c>
      <c r="G3407">
        <v>14.16</v>
      </c>
      <c r="H3407" s="1">
        <v>44846</v>
      </c>
      <c r="I3407" s="20">
        <v>0</v>
      </c>
      <c r="J3407" s="47">
        <f>Table_Query_from_Mac10[[#This Row],[unit_price]]-(Table_Query_from_Mac10[[#This Row],[unit_price]]*(Table_Query_from_Mac10[[#This Row],[discount_pct]]/100))</f>
        <v>14.16</v>
      </c>
      <c r="K3407" s="47">
        <f>Table_Query_from_Mac10[[#This Row],[unit_cost]]</f>
        <v>5.86</v>
      </c>
      <c r="L3407" s="47">
        <f>Table_Query_from_Mac10[[#This Row],[Live-cost]]*(1+Table_Query_from_Mac10[[#This Row],[CogsIncreasebyTYPE]])</f>
        <v>5.86</v>
      </c>
      <c r="M3407" s="47">
        <f>Table_Query_from_Mac10[[#This Row],[Live-cost]]*Table_Query_from_Mac10[[#This Row],[qty_to_ship]]</f>
        <v>187.52</v>
      </c>
      <c r="N3407" s="47">
        <f>IF(Table_Query_from_Mac10[[#This Row],[item_no]]="KDA",-Table_Query_from_Mac10[[#This Row],[unit_price]],Table_Query_from_Mac10[[#This Row],[Net Unit]]*Table_Query_from_Mac10[[#This Row],[qty_to_ship]])</f>
        <v>453.12</v>
      </c>
      <c r="O3407" s="47">
        <f>SUMIFS(Summary!C:C,Summary!H:H,Table_Query_from_Mac10[[#This Row],[Juiceoc]])</f>
        <v>0</v>
      </c>
      <c r="P3407" s="47">
        <f>SUMIFS(Summary!D:D,Summary!H:H,Table_Query_from_Mac10[[#This Row],[Juiceoc]])</f>
        <v>0</v>
      </c>
      <c r="Q3407" s="47">
        <f>SUMIFS(Summary!E:E,Summary!H:H,Table_Query_from_Mac10[[#This Row],[Juiceoc]])</f>
        <v>0</v>
      </c>
      <c r="R3407" s="47">
        <f>Table_Query_from_Mac10[[#This Row],[Net Unit]]*(1+Table_Query_from_Mac10[[#This Row],[PriceIncreasebyType]])</f>
        <v>14.16</v>
      </c>
      <c r="S3407" s="47">
        <f>Table_Query_from_Mac10[[#This Row],[UnitPriceFuture]]*Table_Query_from_Mac10[[#This Row],[qtytoShipFuture]]</f>
        <v>453.12</v>
      </c>
      <c r="T3407" s="47">
        <f>ROUND(Table_Query_from_Mac10[[#This Row],[qty_to_ship]]*(1+Table_Query_from_Mac10[[#This Row],[VolumeIncreasebyType]]),0)</f>
        <v>32</v>
      </c>
      <c r="U3407" s="47">
        <f>Table_Query_from_Mac10[[#This Row],[qtytoShipFuture]]*Table_Query_from_Mac10[[#This Row],[Future-cost]]</f>
        <v>187.52</v>
      </c>
      <c r="V3407" s="47">
        <f>Table_Query_from_Mac10[[#This Row],[qtytoShipFuture]]-Table_Query_from_Mac10[[#This Row],[qty_to_ship]]</f>
        <v>0</v>
      </c>
      <c r="W3407" s="47">
        <f>Table_Query_from_Mac10[[#This Row],[UnitPriceFuture]]</f>
        <v>14.16</v>
      </c>
      <c r="X3407" s="47">
        <f>Table_Query_from_Mac10[[#This Row],[Unit Increase]]*Table_Query_from_Mac10[[#This Row],[UnitPriceFuture]]</f>
        <v>0</v>
      </c>
      <c r="Y3407" s="47">
        <f>Table_Query_from_Mac10[[#This Row],[Unit Increase]]*Table_Query_from_Mac10[[#This Row],[Future-cost]]</f>
        <v>0</v>
      </c>
      <c r="Z3407" s="47">
        <f>-(Table_Query_from_Mac10[[#This Row],[Incremental Sales]]+((Table_Query_from_Mac10[[#This Row],[Incremental Sales]]*-(SUM(Summary!$S$8:$S$9)))))*Summary!$S$18</f>
        <v>0</v>
      </c>
      <c r="AA3407" s="47">
        <f>IFERROR(Table_Query_from_Mac10[[#This Row],[Incremental Cost]]/Table_Query_from_Mac10[[#This Row],[Incremental Sales]],0)</f>
        <v>0</v>
      </c>
      <c r="AB3407" s="47">
        <f>IFERROR(Table_Query_from_Mac10[[#This Row],[TotalCostFuture]]/Table_Query_from_Mac10[[#This Row],[totalsalesFuture]],0)</f>
        <v>0.41384180790960456</v>
      </c>
      <c r="AN3407" s="31">
        <v>128</v>
      </c>
      <c r="AO3407">
        <f t="shared" si="106"/>
        <v>32</v>
      </c>
      <c r="AQ3407" s="31">
        <v>40.46</v>
      </c>
      <c r="AR3407">
        <f t="shared" si="107"/>
        <v>14.16</v>
      </c>
    </row>
    <row r="3408" spans="1:44" x14ac:dyDescent="0.25">
      <c r="A3408">
        <v>90345</v>
      </c>
      <c r="B3408">
        <v>3</v>
      </c>
      <c r="C3408" t="s">
        <v>86</v>
      </c>
      <c r="D3408" t="s">
        <v>79</v>
      </c>
      <c r="E3408">
        <v>15</v>
      </c>
      <c r="F3408">
        <v>5.36</v>
      </c>
      <c r="G3408">
        <v>13.06</v>
      </c>
      <c r="H3408" s="1">
        <v>44846</v>
      </c>
      <c r="I3408" s="20">
        <v>0</v>
      </c>
      <c r="J3408" s="47">
        <f>Table_Query_from_Mac10[[#This Row],[unit_price]]-(Table_Query_from_Mac10[[#This Row],[unit_price]]*(Table_Query_from_Mac10[[#This Row],[discount_pct]]/100))</f>
        <v>13.06</v>
      </c>
      <c r="K3408" s="47">
        <f>Table_Query_from_Mac10[[#This Row],[unit_cost]]</f>
        <v>5.36</v>
      </c>
      <c r="L3408" s="47">
        <f>Table_Query_from_Mac10[[#This Row],[Live-cost]]*(1+Table_Query_from_Mac10[[#This Row],[CogsIncreasebyTYPE]])</f>
        <v>5.36</v>
      </c>
      <c r="M3408" s="47">
        <f>Table_Query_from_Mac10[[#This Row],[Live-cost]]*Table_Query_from_Mac10[[#This Row],[qty_to_ship]]</f>
        <v>80.400000000000006</v>
      </c>
      <c r="N3408" s="47">
        <f>IF(Table_Query_from_Mac10[[#This Row],[item_no]]="KDA",-Table_Query_from_Mac10[[#This Row],[unit_price]],Table_Query_from_Mac10[[#This Row],[Net Unit]]*Table_Query_from_Mac10[[#This Row],[qty_to_ship]])</f>
        <v>195.9</v>
      </c>
      <c r="O3408" s="47">
        <f>SUMIFS(Summary!C:C,Summary!H:H,Table_Query_from_Mac10[[#This Row],[Juiceoc]])</f>
        <v>0</v>
      </c>
      <c r="P3408" s="47">
        <f>SUMIFS(Summary!D:D,Summary!H:H,Table_Query_from_Mac10[[#This Row],[Juiceoc]])</f>
        <v>0</v>
      </c>
      <c r="Q3408" s="47">
        <f>SUMIFS(Summary!E:E,Summary!H:H,Table_Query_from_Mac10[[#This Row],[Juiceoc]])</f>
        <v>0</v>
      </c>
      <c r="R3408" s="47">
        <f>Table_Query_from_Mac10[[#This Row],[Net Unit]]*(1+Table_Query_from_Mac10[[#This Row],[PriceIncreasebyType]])</f>
        <v>13.06</v>
      </c>
      <c r="S3408" s="47">
        <f>Table_Query_from_Mac10[[#This Row],[UnitPriceFuture]]*Table_Query_from_Mac10[[#This Row],[qtytoShipFuture]]</f>
        <v>195.9</v>
      </c>
      <c r="T3408" s="47">
        <f>ROUND(Table_Query_from_Mac10[[#This Row],[qty_to_ship]]*(1+Table_Query_from_Mac10[[#This Row],[VolumeIncreasebyType]]),0)</f>
        <v>15</v>
      </c>
      <c r="U3408" s="47">
        <f>Table_Query_from_Mac10[[#This Row],[qtytoShipFuture]]*Table_Query_from_Mac10[[#This Row],[Future-cost]]</f>
        <v>80.400000000000006</v>
      </c>
      <c r="V3408" s="47">
        <f>Table_Query_from_Mac10[[#This Row],[qtytoShipFuture]]-Table_Query_from_Mac10[[#This Row],[qty_to_ship]]</f>
        <v>0</v>
      </c>
      <c r="W3408" s="47">
        <f>Table_Query_from_Mac10[[#This Row],[UnitPriceFuture]]</f>
        <v>13.06</v>
      </c>
      <c r="X3408" s="47">
        <f>Table_Query_from_Mac10[[#This Row],[Unit Increase]]*Table_Query_from_Mac10[[#This Row],[UnitPriceFuture]]</f>
        <v>0</v>
      </c>
      <c r="Y3408" s="47">
        <f>Table_Query_from_Mac10[[#This Row],[Unit Increase]]*Table_Query_from_Mac10[[#This Row],[Future-cost]]</f>
        <v>0</v>
      </c>
      <c r="Z3408" s="47">
        <f>-(Table_Query_from_Mac10[[#This Row],[Incremental Sales]]+((Table_Query_from_Mac10[[#This Row],[Incremental Sales]]*-(SUM(Summary!$S$8:$S$9)))))*Summary!$S$18</f>
        <v>0</v>
      </c>
      <c r="AA3408" s="47">
        <f>IFERROR(Table_Query_from_Mac10[[#This Row],[Incremental Cost]]/Table_Query_from_Mac10[[#This Row],[Incremental Sales]],0)</f>
        <v>0</v>
      </c>
      <c r="AB3408" s="47">
        <f>IFERROR(Table_Query_from_Mac10[[#This Row],[TotalCostFuture]]/Table_Query_from_Mac10[[#This Row],[totalsalesFuture]],0)</f>
        <v>0.41041347626339969</v>
      </c>
      <c r="AN3408" s="30">
        <v>60</v>
      </c>
      <c r="AO3408">
        <f t="shared" si="106"/>
        <v>15</v>
      </c>
      <c r="AQ3408" s="30">
        <v>37.31</v>
      </c>
      <c r="AR3408">
        <f t="shared" si="107"/>
        <v>13.06</v>
      </c>
    </row>
    <row r="3409" spans="1:44" x14ac:dyDescent="0.25">
      <c r="A3409">
        <v>90345</v>
      </c>
      <c r="B3409">
        <v>4</v>
      </c>
      <c r="C3409" t="s">
        <v>86</v>
      </c>
      <c r="D3409" t="s">
        <v>79</v>
      </c>
      <c r="E3409">
        <v>50</v>
      </c>
      <c r="F3409">
        <v>4.8899999999999997</v>
      </c>
      <c r="G3409">
        <v>11.97</v>
      </c>
      <c r="H3409" s="1">
        <v>44846</v>
      </c>
      <c r="I3409" s="20">
        <v>0</v>
      </c>
      <c r="J3409" s="47">
        <f>Table_Query_from_Mac10[[#This Row],[unit_price]]-(Table_Query_from_Mac10[[#This Row],[unit_price]]*(Table_Query_from_Mac10[[#This Row],[discount_pct]]/100))</f>
        <v>11.97</v>
      </c>
      <c r="K3409" s="47">
        <f>Table_Query_from_Mac10[[#This Row],[unit_cost]]</f>
        <v>4.8899999999999997</v>
      </c>
      <c r="L3409" s="47">
        <f>Table_Query_from_Mac10[[#This Row],[Live-cost]]*(1+Table_Query_from_Mac10[[#This Row],[CogsIncreasebyTYPE]])</f>
        <v>4.8899999999999997</v>
      </c>
      <c r="M3409" s="47">
        <f>Table_Query_from_Mac10[[#This Row],[Live-cost]]*Table_Query_from_Mac10[[#This Row],[qty_to_ship]]</f>
        <v>244.49999999999997</v>
      </c>
      <c r="N3409" s="47">
        <f>IF(Table_Query_from_Mac10[[#This Row],[item_no]]="KDA",-Table_Query_from_Mac10[[#This Row],[unit_price]],Table_Query_from_Mac10[[#This Row],[Net Unit]]*Table_Query_from_Mac10[[#This Row],[qty_to_ship]])</f>
        <v>598.5</v>
      </c>
      <c r="O3409" s="47">
        <f>SUMIFS(Summary!C:C,Summary!H:H,Table_Query_from_Mac10[[#This Row],[Juiceoc]])</f>
        <v>0</v>
      </c>
      <c r="P3409" s="47">
        <f>SUMIFS(Summary!D:D,Summary!H:H,Table_Query_from_Mac10[[#This Row],[Juiceoc]])</f>
        <v>0</v>
      </c>
      <c r="Q3409" s="47">
        <f>SUMIFS(Summary!E:E,Summary!H:H,Table_Query_from_Mac10[[#This Row],[Juiceoc]])</f>
        <v>0</v>
      </c>
      <c r="R3409" s="47">
        <f>Table_Query_from_Mac10[[#This Row],[Net Unit]]*(1+Table_Query_from_Mac10[[#This Row],[PriceIncreasebyType]])</f>
        <v>11.97</v>
      </c>
      <c r="S3409" s="47">
        <f>Table_Query_from_Mac10[[#This Row],[UnitPriceFuture]]*Table_Query_from_Mac10[[#This Row],[qtytoShipFuture]]</f>
        <v>598.5</v>
      </c>
      <c r="T3409" s="47">
        <f>ROUND(Table_Query_from_Mac10[[#This Row],[qty_to_ship]]*(1+Table_Query_from_Mac10[[#This Row],[VolumeIncreasebyType]]),0)</f>
        <v>50</v>
      </c>
      <c r="U3409" s="47">
        <f>Table_Query_from_Mac10[[#This Row],[qtytoShipFuture]]*Table_Query_from_Mac10[[#This Row],[Future-cost]]</f>
        <v>244.49999999999997</v>
      </c>
      <c r="V3409" s="47">
        <f>Table_Query_from_Mac10[[#This Row],[qtytoShipFuture]]-Table_Query_from_Mac10[[#This Row],[qty_to_ship]]</f>
        <v>0</v>
      </c>
      <c r="W3409" s="47">
        <f>Table_Query_from_Mac10[[#This Row],[UnitPriceFuture]]</f>
        <v>11.97</v>
      </c>
      <c r="X3409" s="47">
        <f>Table_Query_from_Mac10[[#This Row],[Unit Increase]]*Table_Query_from_Mac10[[#This Row],[UnitPriceFuture]]</f>
        <v>0</v>
      </c>
      <c r="Y3409" s="47">
        <f>Table_Query_from_Mac10[[#This Row],[Unit Increase]]*Table_Query_from_Mac10[[#This Row],[Future-cost]]</f>
        <v>0</v>
      </c>
      <c r="Z3409" s="47">
        <f>-(Table_Query_from_Mac10[[#This Row],[Incremental Sales]]+((Table_Query_from_Mac10[[#This Row],[Incremental Sales]]*-(SUM(Summary!$S$8:$S$9)))))*Summary!$S$18</f>
        <v>0</v>
      </c>
      <c r="AA3409" s="47">
        <f>IFERROR(Table_Query_from_Mac10[[#This Row],[Incremental Cost]]/Table_Query_from_Mac10[[#This Row],[Incremental Sales]],0)</f>
        <v>0</v>
      </c>
      <c r="AB3409" s="47">
        <f>IFERROR(Table_Query_from_Mac10[[#This Row],[TotalCostFuture]]/Table_Query_from_Mac10[[#This Row],[totalsalesFuture]],0)</f>
        <v>0.40852130325814534</v>
      </c>
      <c r="AN3409" s="31">
        <v>200</v>
      </c>
      <c r="AO3409">
        <f t="shared" si="106"/>
        <v>50</v>
      </c>
      <c r="AQ3409" s="31">
        <v>34.21</v>
      </c>
      <c r="AR3409">
        <f t="shared" si="107"/>
        <v>11.97</v>
      </c>
    </row>
    <row r="3410" spans="1:44" x14ac:dyDescent="0.25">
      <c r="A3410">
        <v>90345</v>
      </c>
      <c r="B3410">
        <v>5</v>
      </c>
      <c r="C3410" t="s">
        <v>84</v>
      </c>
      <c r="D3410" t="s">
        <v>79</v>
      </c>
      <c r="E3410">
        <v>36</v>
      </c>
      <c r="F3410">
        <v>3.92</v>
      </c>
      <c r="G3410">
        <v>9.1</v>
      </c>
      <c r="H3410" s="1">
        <v>44846</v>
      </c>
      <c r="I3410" s="20">
        <v>0</v>
      </c>
      <c r="J3410" s="47">
        <f>Table_Query_from_Mac10[[#This Row],[unit_price]]-(Table_Query_from_Mac10[[#This Row],[unit_price]]*(Table_Query_from_Mac10[[#This Row],[discount_pct]]/100))</f>
        <v>9.1</v>
      </c>
      <c r="K3410" s="47">
        <f>Table_Query_from_Mac10[[#This Row],[unit_cost]]</f>
        <v>3.92</v>
      </c>
      <c r="L3410" s="47">
        <f>Table_Query_from_Mac10[[#This Row],[Live-cost]]*(1+Table_Query_from_Mac10[[#This Row],[CogsIncreasebyTYPE]])</f>
        <v>3.92</v>
      </c>
      <c r="M3410" s="47">
        <f>Table_Query_from_Mac10[[#This Row],[Live-cost]]*Table_Query_from_Mac10[[#This Row],[qty_to_ship]]</f>
        <v>141.12</v>
      </c>
      <c r="N3410" s="47">
        <f>IF(Table_Query_from_Mac10[[#This Row],[item_no]]="KDA",-Table_Query_from_Mac10[[#This Row],[unit_price]],Table_Query_from_Mac10[[#This Row],[Net Unit]]*Table_Query_from_Mac10[[#This Row],[qty_to_ship]])</f>
        <v>327.59999999999997</v>
      </c>
      <c r="O3410" s="47">
        <f>SUMIFS(Summary!C:C,Summary!H:H,Table_Query_from_Mac10[[#This Row],[Juiceoc]])</f>
        <v>0</v>
      </c>
      <c r="P3410" s="47">
        <f>SUMIFS(Summary!D:D,Summary!H:H,Table_Query_from_Mac10[[#This Row],[Juiceoc]])</f>
        <v>0</v>
      </c>
      <c r="Q3410" s="47">
        <f>SUMIFS(Summary!E:E,Summary!H:H,Table_Query_from_Mac10[[#This Row],[Juiceoc]])</f>
        <v>0</v>
      </c>
      <c r="R3410" s="47">
        <f>Table_Query_from_Mac10[[#This Row],[Net Unit]]*(1+Table_Query_from_Mac10[[#This Row],[PriceIncreasebyType]])</f>
        <v>9.1</v>
      </c>
      <c r="S3410" s="47">
        <f>Table_Query_from_Mac10[[#This Row],[UnitPriceFuture]]*Table_Query_from_Mac10[[#This Row],[qtytoShipFuture]]</f>
        <v>327.59999999999997</v>
      </c>
      <c r="T3410" s="47">
        <f>ROUND(Table_Query_from_Mac10[[#This Row],[qty_to_ship]]*(1+Table_Query_from_Mac10[[#This Row],[VolumeIncreasebyType]]),0)</f>
        <v>36</v>
      </c>
      <c r="U3410" s="47">
        <f>Table_Query_from_Mac10[[#This Row],[qtytoShipFuture]]*Table_Query_from_Mac10[[#This Row],[Future-cost]]</f>
        <v>141.12</v>
      </c>
      <c r="V3410" s="47">
        <f>Table_Query_from_Mac10[[#This Row],[qtytoShipFuture]]-Table_Query_from_Mac10[[#This Row],[qty_to_ship]]</f>
        <v>0</v>
      </c>
      <c r="W3410" s="47">
        <f>Table_Query_from_Mac10[[#This Row],[UnitPriceFuture]]</f>
        <v>9.1</v>
      </c>
      <c r="X3410" s="47">
        <f>Table_Query_from_Mac10[[#This Row],[Unit Increase]]*Table_Query_from_Mac10[[#This Row],[UnitPriceFuture]]</f>
        <v>0</v>
      </c>
      <c r="Y3410" s="47">
        <f>Table_Query_from_Mac10[[#This Row],[Unit Increase]]*Table_Query_from_Mac10[[#This Row],[Future-cost]]</f>
        <v>0</v>
      </c>
      <c r="Z3410" s="47">
        <f>-(Table_Query_from_Mac10[[#This Row],[Incremental Sales]]+((Table_Query_from_Mac10[[#This Row],[Incremental Sales]]*-(SUM(Summary!$S$8:$S$9)))))*Summary!$S$18</f>
        <v>0</v>
      </c>
      <c r="AA3410" s="47">
        <f>IFERROR(Table_Query_from_Mac10[[#This Row],[Incremental Cost]]/Table_Query_from_Mac10[[#This Row],[Incremental Sales]],0)</f>
        <v>0</v>
      </c>
      <c r="AB3410" s="47">
        <f>IFERROR(Table_Query_from_Mac10[[#This Row],[TotalCostFuture]]/Table_Query_from_Mac10[[#This Row],[totalsalesFuture]],0)</f>
        <v>0.43076923076923085</v>
      </c>
      <c r="AN3410" s="30">
        <v>144</v>
      </c>
      <c r="AO3410">
        <f t="shared" si="106"/>
        <v>36</v>
      </c>
      <c r="AQ3410" s="30">
        <v>25.99</v>
      </c>
      <c r="AR3410">
        <f t="shared" si="107"/>
        <v>9.1</v>
      </c>
    </row>
    <row r="3411" spans="1:44" x14ac:dyDescent="0.25">
      <c r="A3411">
        <v>90345</v>
      </c>
      <c r="B3411">
        <v>6</v>
      </c>
      <c r="C3411" t="s">
        <v>86</v>
      </c>
      <c r="D3411" t="s">
        <v>79</v>
      </c>
      <c r="E3411">
        <v>3</v>
      </c>
      <c r="F3411">
        <v>11.58</v>
      </c>
      <c r="G3411">
        <v>30.52</v>
      </c>
      <c r="H3411" s="1">
        <v>44846</v>
      </c>
      <c r="I3411" s="20">
        <v>0</v>
      </c>
      <c r="J3411" s="47">
        <f>Table_Query_from_Mac10[[#This Row],[unit_price]]-(Table_Query_from_Mac10[[#This Row],[unit_price]]*(Table_Query_from_Mac10[[#This Row],[discount_pct]]/100))</f>
        <v>30.52</v>
      </c>
      <c r="K3411" s="47">
        <f>Table_Query_from_Mac10[[#This Row],[unit_cost]]</f>
        <v>11.58</v>
      </c>
      <c r="L3411" s="47">
        <f>Table_Query_from_Mac10[[#This Row],[Live-cost]]*(1+Table_Query_from_Mac10[[#This Row],[CogsIncreasebyTYPE]])</f>
        <v>11.58</v>
      </c>
      <c r="M3411" s="47">
        <f>Table_Query_from_Mac10[[#This Row],[Live-cost]]*Table_Query_from_Mac10[[#This Row],[qty_to_ship]]</f>
        <v>34.74</v>
      </c>
      <c r="N3411" s="47">
        <f>IF(Table_Query_from_Mac10[[#This Row],[item_no]]="KDA",-Table_Query_from_Mac10[[#This Row],[unit_price]],Table_Query_from_Mac10[[#This Row],[Net Unit]]*Table_Query_from_Mac10[[#This Row],[qty_to_ship]])</f>
        <v>91.56</v>
      </c>
      <c r="O3411" s="47">
        <f>SUMIFS(Summary!C:C,Summary!H:H,Table_Query_from_Mac10[[#This Row],[Juiceoc]])</f>
        <v>0</v>
      </c>
      <c r="P3411" s="47">
        <f>SUMIFS(Summary!D:D,Summary!H:H,Table_Query_from_Mac10[[#This Row],[Juiceoc]])</f>
        <v>0</v>
      </c>
      <c r="Q3411" s="47">
        <f>SUMIFS(Summary!E:E,Summary!H:H,Table_Query_from_Mac10[[#This Row],[Juiceoc]])</f>
        <v>0</v>
      </c>
      <c r="R3411" s="47">
        <f>Table_Query_from_Mac10[[#This Row],[Net Unit]]*(1+Table_Query_from_Mac10[[#This Row],[PriceIncreasebyType]])</f>
        <v>30.52</v>
      </c>
      <c r="S3411" s="47">
        <f>Table_Query_from_Mac10[[#This Row],[UnitPriceFuture]]*Table_Query_from_Mac10[[#This Row],[qtytoShipFuture]]</f>
        <v>91.56</v>
      </c>
      <c r="T3411" s="47">
        <f>ROUND(Table_Query_from_Mac10[[#This Row],[qty_to_ship]]*(1+Table_Query_from_Mac10[[#This Row],[VolumeIncreasebyType]]),0)</f>
        <v>3</v>
      </c>
      <c r="U3411" s="47">
        <f>Table_Query_from_Mac10[[#This Row],[qtytoShipFuture]]*Table_Query_from_Mac10[[#This Row],[Future-cost]]</f>
        <v>34.74</v>
      </c>
      <c r="V3411" s="47">
        <f>Table_Query_from_Mac10[[#This Row],[qtytoShipFuture]]-Table_Query_from_Mac10[[#This Row],[qty_to_ship]]</f>
        <v>0</v>
      </c>
      <c r="W3411" s="47">
        <f>Table_Query_from_Mac10[[#This Row],[UnitPriceFuture]]</f>
        <v>30.52</v>
      </c>
      <c r="X3411" s="47">
        <f>Table_Query_from_Mac10[[#This Row],[Unit Increase]]*Table_Query_from_Mac10[[#This Row],[UnitPriceFuture]]</f>
        <v>0</v>
      </c>
      <c r="Y3411" s="47">
        <f>Table_Query_from_Mac10[[#This Row],[Unit Increase]]*Table_Query_from_Mac10[[#This Row],[Future-cost]]</f>
        <v>0</v>
      </c>
      <c r="Z3411" s="47">
        <f>-(Table_Query_from_Mac10[[#This Row],[Incremental Sales]]+((Table_Query_from_Mac10[[#This Row],[Incremental Sales]]*-(SUM(Summary!$S$8:$S$9)))))*Summary!$S$18</f>
        <v>0</v>
      </c>
      <c r="AA3411" s="47">
        <f>IFERROR(Table_Query_from_Mac10[[#This Row],[Incremental Cost]]/Table_Query_from_Mac10[[#This Row],[Incremental Sales]],0)</f>
        <v>0</v>
      </c>
      <c r="AB3411" s="47">
        <f>IFERROR(Table_Query_from_Mac10[[#This Row],[TotalCostFuture]]/Table_Query_from_Mac10[[#This Row],[totalsalesFuture]],0)</f>
        <v>0.37942332896461339</v>
      </c>
      <c r="AN3411" s="31">
        <v>12</v>
      </c>
      <c r="AO3411">
        <f t="shared" si="106"/>
        <v>3</v>
      </c>
      <c r="AQ3411" s="31">
        <v>87.19</v>
      </c>
      <c r="AR3411">
        <f t="shared" si="107"/>
        <v>30.52</v>
      </c>
    </row>
    <row r="3412" spans="1:44" x14ac:dyDescent="0.25">
      <c r="A3412">
        <v>90345</v>
      </c>
      <c r="B3412">
        <v>7</v>
      </c>
      <c r="C3412" t="s">
        <v>86</v>
      </c>
      <c r="D3412" t="s">
        <v>79</v>
      </c>
      <c r="E3412">
        <v>5</v>
      </c>
      <c r="F3412">
        <v>9.82</v>
      </c>
      <c r="G3412">
        <v>26.54</v>
      </c>
      <c r="H3412" s="1">
        <v>44846</v>
      </c>
      <c r="I3412" s="20">
        <v>0</v>
      </c>
      <c r="J3412" s="47">
        <f>Table_Query_from_Mac10[[#This Row],[unit_price]]-(Table_Query_from_Mac10[[#This Row],[unit_price]]*(Table_Query_from_Mac10[[#This Row],[discount_pct]]/100))</f>
        <v>26.54</v>
      </c>
      <c r="K3412" s="47">
        <f>Table_Query_from_Mac10[[#This Row],[unit_cost]]</f>
        <v>9.82</v>
      </c>
      <c r="L3412" s="47">
        <f>Table_Query_from_Mac10[[#This Row],[Live-cost]]*(1+Table_Query_from_Mac10[[#This Row],[CogsIncreasebyTYPE]])</f>
        <v>9.82</v>
      </c>
      <c r="M3412" s="47">
        <f>Table_Query_from_Mac10[[#This Row],[Live-cost]]*Table_Query_from_Mac10[[#This Row],[qty_to_ship]]</f>
        <v>49.1</v>
      </c>
      <c r="N3412" s="47">
        <f>IF(Table_Query_from_Mac10[[#This Row],[item_no]]="KDA",-Table_Query_from_Mac10[[#This Row],[unit_price]],Table_Query_from_Mac10[[#This Row],[Net Unit]]*Table_Query_from_Mac10[[#This Row],[qty_to_ship]])</f>
        <v>132.69999999999999</v>
      </c>
      <c r="O3412" s="47">
        <f>SUMIFS(Summary!C:C,Summary!H:H,Table_Query_from_Mac10[[#This Row],[Juiceoc]])</f>
        <v>0</v>
      </c>
      <c r="P3412" s="47">
        <f>SUMIFS(Summary!D:D,Summary!H:H,Table_Query_from_Mac10[[#This Row],[Juiceoc]])</f>
        <v>0</v>
      </c>
      <c r="Q3412" s="47">
        <f>SUMIFS(Summary!E:E,Summary!H:H,Table_Query_from_Mac10[[#This Row],[Juiceoc]])</f>
        <v>0</v>
      </c>
      <c r="R3412" s="47">
        <f>Table_Query_from_Mac10[[#This Row],[Net Unit]]*(1+Table_Query_from_Mac10[[#This Row],[PriceIncreasebyType]])</f>
        <v>26.54</v>
      </c>
      <c r="S3412" s="47">
        <f>Table_Query_from_Mac10[[#This Row],[UnitPriceFuture]]*Table_Query_from_Mac10[[#This Row],[qtytoShipFuture]]</f>
        <v>132.69999999999999</v>
      </c>
      <c r="T3412" s="47">
        <f>ROUND(Table_Query_from_Mac10[[#This Row],[qty_to_ship]]*(1+Table_Query_from_Mac10[[#This Row],[VolumeIncreasebyType]]),0)</f>
        <v>5</v>
      </c>
      <c r="U3412" s="47">
        <f>Table_Query_from_Mac10[[#This Row],[qtytoShipFuture]]*Table_Query_from_Mac10[[#This Row],[Future-cost]]</f>
        <v>49.1</v>
      </c>
      <c r="V3412" s="47">
        <f>Table_Query_from_Mac10[[#This Row],[qtytoShipFuture]]-Table_Query_from_Mac10[[#This Row],[qty_to_ship]]</f>
        <v>0</v>
      </c>
      <c r="W3412" s="47">
        <f>Table_Query_from_Mac10[[#This Row],[UnitPriceFuture]]</f>
        <v>26.54</v>
      </c>
      <c r="X3412" s="47">
        <f>Table_Query_from_Mac10[[#This Row],[Unit Increase]]*Table_Query_from_Mac10[[#This Row],[UnitPriceFuture]]</f>
        <v>0</v>
      </c>
      <c r="Y3412" s="47">
        <f>Table_Query_from_Mac10[[#This Row],[Unit Increase]]*Table_Query_from_Mac10[[#This Row],[Future-cost]]</f>
        <v>0</v>
      </c>
      <c r="Z3412" s="47">
        <f>-(Table_Query_from_Mac10[[#This Row],[Incremental Sales]]+((Table_Query_from_Mac10[[#This Row],[Incremental Sales]]*-(SUM(Summary!$S$8:$S$9)))))*Summary!$S$18</f>
        <v>0</v>
      </c>
      <c r="AA3412" s="47">
        <f>IFERROR(Table_Query_from_Mac10[[#This Row],[Incremental Cost]]/Table_Query_from_Mac10[[#This Row],[Incremental Sales]],0)</f>
        <v>0</v>
      </c>
      <c r="AB3412" s="47">
        <f>IFERROR(Table_Query_from_Mac10[[#This Row],[TotalCostFuture]]/Table_Query_from_Mac10[[#This Row],[totalsalesFuture]],0)</f>
        <v>0.37000753579502643</v>
      </c>
      <c r="AN3412" s="30">
        <v>18</v>
      </c>
      <c r="AO3412">
        <f t="shared" si="106"/>
        <v>5</v>
      </c>
      <c r="AQ3412" s="30">
        <v>75.84</v>
      </c>
      <c r="AR3412">
        <f t="shared" si="107"/>
        <v>26.54</v>
      </c>
    </row>
    <row r="3413" spans="1:44" x14ac:dyDescent="0.25">
      <c r="A3413">
        <v>90345</v>
      </c>
      <c r="B3413">
        <v>8</v>
      </c>
      <c r="C3413" t="s">
        <v>86</v>
      </c>
      <c r="D3413" t="s">
        <v>79</v>
      </c>
      <c r="E3413">
        <v>3</v>
      </c>
      <c r="F3413">
        <v>7.88</v>
      </c>
      <c r="G3413">
        <v>19.32</v>
      </c>
      <c r="H3413" s="1">
        <v>44846</v>
      </c>
      <c r="I3413" s="20">
        <v>0</v>
      </c>
      <c r="J3413" s="47">
        <f>Table_Query_from_Mac10[[#This Row],[unit_price]]-(Table_Query_from_Mac10[[#This Row],[unit_price]]*(Table_Query_from_Mac10[[#This Row],[discount_pct]]/100))</f>
        <v>19.32</v>
      </c>
      <c r="K3413" s="47">
        <f>Table_Query_from_Mac10[[#This Row],[unit_cost]]</f>
        <v>7.88</v>
      </c>
      <c r="L3413" s="47">
        <f>Table_Query_from_Mac10[[#This Row],[Live-cost]]*(1+Table_Query_from_Mac10[[#This Row],[CogsIncreasebyTYPE]])</f>
        <v>7.88</v>
      </c>
      <c r="M3413" s="47">
        <f>Table_Query_from_Mac10[[#This Row],[Live-cost]]*Table_Query_from_Mac10[[#This Row],[qty_to_ship]]</f>
        <v>23.64</v>
      </c>
      <c r="N3413" s="47">
        <f>IF(Table_Query_from_Mac10[[#This Row],[item_no]]="KDA",-Table_Query_from_Mac10[[#This Row],[unit_price]],Table_Query_from_Mac10[[#This Row],[Net Unit]]*Table_Query_from_Mac10[[#This Row],[qty_to_ship]])</f>
        <v>57.96</v>
      </c>
      <c r="O3413" s="47">
        <f>SUMIFS(Summary!C:C,Summary!H:H,Table_Query_from_Mac10[[#This Row],[Juiceoc]])</f>
        <v>0</v>
      </c>
      <c r="P3413" s="47">
        <f>SUMIFS(Summary!D:D,Summary!H:H,Table_Query_from_Mac10[[#This Row],[Juiceoc]])</f>
        <v>0</v>
      </c>
      <c r="Q3413" s="47">
        <f>SUMIFS(Summary!E:E,Summary!H:H,Table_Query_from_Mac10[[#This Row],[Juiceoc]])</f>
        <v>0</v>
      </c>
      <c r="R3413" s="47">
        <f>Table_Query_from_Mac10[[#This Row],[Net Unit]]*(1+Table_Query_from_Mac10[[#This Row],[PriceIncreasebyType]])</f>
        <v>19.32</v>
      </c>
      <c r="S3413" s="47">
        <f>Table_Query_from_Mac10[[#This Row],[UnitPriceFuture]]*Table_Query_from_Mac10[[#This Row],[qtytoShipFuture]]</f>
        <v>57.96</v>
      </c>
      <c r="T3413" s="47">
        <f>ROUND(Table_Query_from_Mac10[[#This Row],[qty_to_ship]]*(1+Table_Query_from_Mac10[[#This Row],[VolumeIncreasebyType]]),0)</f>
        <v>3</v>
      </c>
      <c r="U3413" s="47">
        <f>Table_Query_from_Mac10[[#This Row],[qtytoShipFuture]]*Table_Query_from_Mac10[[#This Row],[Future-cost]]</f>
        <v>23.64</v>
      </c>
      <c r="V3413" s="47">
        <f>Table_Query_from_Mac10[[#This Row],[qtytoShipFuture]]-Table_Query_from_Mac10[[#This Row],[qty_to_ship]]</f>
        <v>0</v>
      </c>
      <c r="W3413" s="47">
        <f>Table_Query_from_Mac10[[#This Row],[UnitPriceFuture]]</f>
        <v>19.32</v>
      </c>
      <c r="X3413" s="47">
        <f>Table_Query_from_Mac10[[#This Row],[Unit Increase]]*Table_Query_from_Mac10[[#This Row],[UnitPriceFuture]]</f>
        <v>0</v>
      </c>
      <c r="Y3413" s="47">
        <f>Table_Query_from_Mac10[[#This Row],[Unit Increase]]*Table_Query_from_Mac10[[#This Row],[Future-cost]]</f>
        <v>0</v>
      </c>
      <c r="Z3413" s="47">
        <f>-(Table_Query_from_Mac10[[#This Row],[Incremental Sales]]+((Table_Query_from_Mac10[[#This Row],[Incremental Sales]]*-(SUM(Summary!$S$8:$S$9)))))*Summary!$S$18</f>
        <v>0</v>
      </c>
      <c r="AA3413" s="47">
        <f>IFERROR(Table_Query_from_Mac10[[#This Row],[Incremental Cost]]/Table_Query_from_Mac10[[#This Row],[Incremental Sales]],0)</f>
        <v>0</v>
      </c>
      <c r="AB3413" s="47">
        <f>IFERROR(Table_Query_from_Mac10[[#This Row],[TotalCostFuture]]/Table_Query_from_Mac10[[#This Row],[totalsalesFuture]],0)</f>
        <v>0.40786749482401657</v>
      </c>
      <c r="AN3413" s="31">
        <v>12</v>
      </c>
      <c r="AO3413">
        <f t="shared" si="106"/>
        <v>3</v>
      </c>
      <c r="AQ3413" s="31">
        <v>55.21</v>
      </c>
      <c r="AR3413">
        <f t="shared" si="107"/>
        <v>19.32</v>
      </c>
    </row>
    <row r="3414" spans="1:44" x14ac:dyDescent="0.25">
      <c r="A3414">
        <v>90345</v>
      </c>
      <c r="B3414">
        <v>9</v>
      </c>
      <c r="C3414" t="s">
        <v>86</v>
      </c>
      <c r="D3414" t="s">
        <v>79</v>
      </c>
      <c r="E3414">
        <v>32</v>
      </c>
      <c r="F3414">
        <v>6.64</v>
      </c>
      <c r="G3414">
        <v>16.04</v>
      </c>
      <c r="H3414" s="1">
        <v>44846</v>
      </c>
      <c r="I3414" s="20">
        <v>0</v>
      </c>
      <c r="J3414" s="47">
        <f>Table_Query_from_Mac10[[#This Row],[unit_price]]-(Table_Query_from_Mac10[[#This Row],[unit_price]]*(Table_Query_from_Mac10[[#This Row],[discount_pct]]/100))</f>
        <v>16.04</v>
      </c>
      <c r="K3414" s="47">
        <f>Table_Query_from_Mac10[[#This Row],[unit_cost]]</f>
        <v>6.64</v>
      </c>
      <c r="L3414" s="47">
        <f>Table_Query_from_Mac10[[#This Row],[Live-cost]]*(1+Table_Query_from_Mac10[[#This Row],[CogsIncreasebyTYPE]])</f>
        <v>6.64</v>
      </c>
      <c r="M3414" s="47">
        <f>Table_Query_from_Mac10[[#This Row],[Live-cost]]*Table_Query_from_Mac10[[#This Row],[qty_to_ship]]</f>
        <v>212.48</v>
      </c>
      <c r="N3414" s="47">
        <f>IF(Table_Query_from_Mac10[[#This Row],[item_no]]="KDA",-Table_Query_from_Mac10[[#This Row],[unit_price]],Table_Query_from_Mac10[[#This Row],[Net Unit]]*Table_Query_from_Mac10[[#This Row],[qty_to_ship]])</f>
        <v>513.28</v>
      </c>
      <c r="O3414" s="47">
        <f>SUMIFS(Summary!C:C,Summary!H:H,Table_Query_from_Mac10[[#This Row],[Juiceoc]])</f>
        <v>0</v>
      </c>
      <c r="P3414" s="47">
        <f>SUMIFS(Summary!D:D,Summary!H:H,Table_Query_from_Mac10[[#This Row],[Juiceoc]])</f>
        <v>0</v>
      </c>
      <c r="Q3414" s="47">
        <f>SUMIFS(Summary!E:E,Summary!H:H,Table_Query_from_Mac10[[#This Row],[Juiceoc]])</f>
        <v>0</v>
      </c>
      <c r="R3414" s="47">
        <f>Table_Query_from_Mac10[[#This Row],[Net Unit]]*(1+Table_Query_from_Mac10[[#This Row],[PriceIncreasebyType]])</f>
        <v>16.04</v>
      </c>
      <c r="S3414" s="47">
        <f>Table_Query_from_Mac10[[#This Row],[UnitPriceFuture]]*Table_Query_from_Mac10[[#This Row],[qtytoShipFuture]]</f>
        <v>513.28</v>
      </c>
      <c r="T3414" s="47">
        <f>ROUND(Table_Query_from_Mac10[[#This Row],[qty_to_ship]]*(1+Table_Query_from_Mac10[[#This Row],[VolumeIncreasebyType]]),0)</f>
        <v>32</v>
      </c>
      <c r="U3414" s="47">
        <f>Table_Query_from_Mac10[[#This Row],[qtytoShipFuture]]*Table_Query_from_Mac10[[#This Row],[Future-cost]]</f>
        <v>212.48</v>
      </c>
      <c r="V3414" s="47">
        <f>Table_Query_from_Mac10[[#This Row],[qtytoShipFuture]]-Table_Query_from_Mac10[[#This Row],[qty_to_ship]]</f>
        <v>0</v>
      </c>
      <c r="W3414" s="47">
        <f>Table_Query_from_Mac10[[#This Row],[UnitPriceFuture]]</f>
        <v>16.04</v>
      </c>
      <c r="X3414" s="47">
        <f>Table_Query_from_Mac10[[#This Row],[Unit Increase]]*Table_Query_from_Mac10[[#This Row],[UnitPriceFuture]]</f>
        <v>0</v>
      </c>
      <c r="Y3414" s="47">
        <f>Table_Query_from_Mac10[[#This Row],[Unit Increase]]*Table_Query_from_Mac10[[#This Row],[Future-cost]]</f>
        <v>0</v>
      </c>
      <c r="Z3414" s="47">
        <f>-(Table_Query_from_Mac10[[#This Row],[Incremental Sales]]+((Table_Query_from_Mac10[[#This Row],[Incremental Sales]]*-(SUM(Summary!$S$8:$S$9)))))*Summary!$S$18</f>
        <v>0</v>
      </c>
      <c r="AA3414" s="47">
        <f>IFERROR(Table_Query_from_Mac10[[#This Row],[Incremental Cost]]/Table_Query_from_Mac10[[#This Row],[Incremental Sales]],0)</f>
        <v>0</v>
      </c>
      <c r="AB3414" s="47">
        <f>IFERROR(Table_Query_from_Mac10[[#This Row],[TotalCostFuture]]/Table_Query_from_Mac10[[#This Row],[totalsalesFuture]],0)</f>
        <v>0.41396508728179554</v>
      </c>
      <c r="AN3414" s="30">
        <v>128</v>
      </c>
      <c r="AO3414">
        <f t="shared" si="106"/>
        <v>32</v>
      </c>
      <c r="AQ3414" s="30">
        <v>45.82</v>
      </c>
      <c r="AR3414">
        <f t="shared" si="107"/>
        <v>16.04</v>
      </c>
    </row>
    <row r="3415" spans="1:44" x14ac:dyDescent="0.25">
      <c r="A3415">
        <v>90345</v>
      </c>
      <c r="B3415">
        <v>10</v>
      </c>
      <c r="C3415" t="s">
        <v>86</v>
      </c>
      <c r="D3415" t="s">
        <v>79</v>
      </c>
      <c r="E3415">
        <v>20</v>
      </c>
      <c r="F3415">
        <v>5.99</v>
      </c>
      <c r="G3415">
        <v>14.3</v>
      </c>
      <c r="H3415" s="1">
        <v>44846</v>
      </c>
      <c r="I3415" s="20">
        <v>0</v>
      </c>
      <c r="J3415" s="47">
        <f>Table_Query_from_Mac10[[#This Row],[unit_price]]-(Table_Query_from_Mac10[[#This Row],[unit_price]]*(Table_Query_from_Mac10[[#This Row],[discount_pct]]/100))</f>
        <v>14.3</v>
      </c>
      <c r="K3415" s="47">
        <f>Table_Query_from_Mac10[[#This Row],[unit_cost]]</f>
        <v>5.99</v>
      </c>
      <c r="L3415" s="47">
        <f>Table_Query_from_Mac10[[#This Row],[Live-cost]]*(1+Table_Query_from_Mac10[[#This Row],[CogsIncreasebyTYPE]])</f>
        <v>5.99</v>
      </c>
      <c r="M3415" s="47">
        <f>Table_Query_from_Mac10[[#This Row],[Live-cost]]*Table_Query_from_Mac10[[#This Row],[qty_to_ship]]</f>
        <v>119.80000000000001</v>
      </c>
      <c r="N3415" s="47">
        <f>IF(Table_Query_from_Mac10[[#This Row],[item_no]]="KDA",-Table_Query_from_Mac10[[#This Row],[unit_price]],Table_Query_from_Mac10[[#This Row],[Net Unit]]*Table_Query_from_Mac10[[#This Row],[qty_to_ship]])</f>
        <v>286</v>
      </c>
      <c r="O3415" s="47">
        <f>SUMIFS(Summary!C:C,Summary!H:H,Table_Query_from_Mac10[[#This Row],[Juiceoc]])</f>
        <v>0</v>
      </c>
      <c r="P3415" s="47">
        <f>SUMIFS(Summary!D:D,Summary!H:H,Table_Query_from_Mac10[[#This Row],[Juiceoc]])</f>
        <v>0</v>
      </c>
      <c r="Q3415" s="47">
        <f>SUMIFS(Summary!E:E,Summary!H:H,Table_Query_from_Mac10[[#This Row],[Juiceoc]])</f>
        <v>0</v>
      </c>
      <c r="R3415" s="47">
        <f>Table_Query_from_Mac10[[#This Row],[Net Unit]]*(1+Table_Query_from_Mac10[[#This Row],[PriceIncreasebyType]])</f>
        <v>14.3</v>
      </c>
      <c r="S3415" s="47">
        <f>Table_Query_from_Mac10[[#This Row],[UnitPriceFuture]]*Table_Query_from_Mac10[[#This Row],[qtytoShipFuture]]</f>
        <v>286</v>
      </c>
      <c r="T3415" s="47">
        <f>ROUND(Table_Query_from_Mac10[[#This Row],[qty_to_ship]]*(1+Table_Query_from_Mac10[[#This Row],[VolumeIncreasebyType]]),0)</f>
        <v>20</v>
      </c>
      <c r="U3415" s="47">
        <f>Table_Query_from_Mac10[[#This Row],[qtytoShipFuture]]*Table_Query_from_Mac10[[#This Row],[Future-cost]]</f>
        <v>119.80000000000001</v>
      </c>
      <c r="V3415" s="47">
        <f>Table_Query_from_Mac10[[#This Row],[qtytoShipFuture]]-Table_Query_from_Mac10[[#This Row],[qty_to_ship]]</f>
        <v>0</v>
      </c>
      <c r="W3415" s="47">
        <f>Table_Query_from_Mac10[[#This Row],[UnitPriceFuture]]</f>
        <v>14.3</v>
      </c>
      <c r="X3415" s="47">
        <f>Table_Query_from_Mac10[[#This Row],[Unit Increase]]*Table_Query_from_Mac10[[#This Row],[UnitPriceFuture]]</f>
        <v>0</v>
      </c>
      <c r="Y3415" s="47">
        <f>Table_Query_from_Mac10[[#This Row],[Unit Increase]]*Table_Query_from_Mac10[[#This Row],[Future-cost]]</f>
        <v>0</v>
      </c>
      <c r="Z3415" s="47">
        <f>-(Table_Query_from_Mac10[[#This Row],[Incremental Sales]]+((Table_Query_from_Mac10[[#This Row],[Incremental Sales]]*-(SUM(Summary!$S$8:$S$9)))))*Summary!$S$18</f>
        <v>0</v>
      </c>
      <c r="AA3415" s="47">
        <f>IFERROR(Table_Query_from_Mac10[[#This Row],[Incremental Cost]]/Table_Query_from_Mac10[[#This Row],[Incremental Sales]],0)</f>
        <v>0</v>
      </c>
      <c r="AB3415" s="47">
        <f>IFERROR(Table_Query_from_Mac10[[#This Row],[TotalCostFuture]]/Table_Query_from_Mac10[[#This Row],[totalsalesFuture]],0)</f>
        <v>0.4188811188811189</v>
      </c>
      <c r="AN3415" s="31">
        <v>80</v>
      </c>
      <c r="AO3415">
        <f t="shared" si="106"/>
        <v>20</v>
      </c>
      <c r="AQ3415" s="31">
        <v>40.85</v>
      </c>
      <c r="AR3415">
        <f t="shared" si="107"/>
        <v>14.3</v>
      </c>
    </row>
    <row r="3416" spans="1:44" x14ac:dyDescent="0.25">
      <c r="A3416">
        <v>90345</v>
      </c>
      <c r="B3416">
        <v>11</v>
      </c>
      <c r="C3416" t="s">
        <v>86</v>
      </c>
      <c r="D3416" t="s">
        <v>79</v>
      </c>
      <c r="E3416">
        <v>13</v>
      </c>
      <c r="F3416">
        <v>4.97</v>
      </c>
      <c r="G3416">
        <v>12.59</v>
      </c>
      <c r="H3416" s="1">
        <v>44846</v>
      </c>
      <c r="I3416" s="20">
        <v>0</v>
      </c>
      <c r="J3416" s="47">
        <f>Table_Query_from_Mac10[[#This Row],[unit_price]]-(Table_Query_from_Mac10[[#This Row],[unit_price]]*(Table_Query_from_Mac10[[#This Row],[discount_pct]]/100))</f>
        <v>12.59</v>
      </c>
      <c r="K3416" s="47">
        <f>Table_Query_from_Mac10[[#This Row],[unit_cost]]</f>
        <v>4.97</v>
      </c>
      <c r="L3416" s="47">
        <f>Table_Query_from_Mac10[[#This Row],[Live-cost]]*(1+Table_Query_from_Mac10[[#This Row],[CogsIncreasebyTYPE]])</f>
        <v>4.97</v>
      </c>
      <c r="M3416" s="47">
        <f>Table_Query_from_Mac10[[#This Row],[Live-cost]]*Table_Query_from_Mac10[[#This Row],[qty_to_ship]]</f>
        <v>64.61</v>
      </c>
      <c r="N3416" s="47">
        <f>IF(Table_Query_from_Mac10[[#This Row],[item_no]]="KDA",-Table_Query_from_Mac10[[#This Row],[unit_price]],Table_Query_from_Mac10[[#This Row],[Net Unit]]*Table_Query_from_Mac10[[#This Row],[qty_to_ship]])</f>
        <v>163.66999999999999</v>
      </c>
      <c r="O3416" s="47">
        <f>SUMIFS(Summary!C:C,Summary!H:H,Table_Query_from_Mac10[[#This Row],[Juiceoc]])</f>
        <v>0</v>
      </c>
      <c r="P3416" s="47">
        <f>SUMIFS(Summary!D:D,Summary!H:H,Table_Query_from_Mac10[[#This Row],[Juiceoc]])</f>
        <v>0</v>
      </c>
      <c r="Q3416" s="47">
        <f>SUMIFS(Summary!E:E,Summary!H:H,Table_Query_from_Mac10[[#This Row],[Juiceoc]])</f>
        <v>0</v>
      </c>
      <c r="R3416" s="47">
        <f>Table_Query_from_Mac10[[#This Row],[Net Unit]]*(1+Table_Query_from_Mac10[[#This Row],[PriceIncreasebyType]])</f>
        <v>12.59</v>
      </c>
      <c r="S3416" s="47">
        <f>Table_Query_from_Mac10[[#This Row],[UnitPriceFuture]]*Table_Query_from_Mac10[[#This Row],[qtytoShipFuture]]</f>
        <v>163.66999999999999</v>
      </c>
      <c r="T3416" s="47">
        <f>ROUND(Table_Query_from_Mac10[[#This Row],[qty_to_ship]]*(1+Table_Query_from_Mac10[[#This Row],[VolumeIncreasebyType]]),0)</f>
        <v>13</v>
      </c>
      <c r="U3416" s="47">
        <f>Table_Query_from_Mac10[[#This Row],[qtytoShipFuture]]*Table_Query_from_Mac10[[#This Row],[Future-cost]]</f>
        <v>64.61</v>
      </c>
      <c r="V3416" s="47">
        <f>Table_Query_from_Mac10[[#This Row],[qtytoShipFuture]]-Table_Query_from_Mac10[[#This Row],[qty_to_ship]]</f>
        <v>0</v>
      </c>
      <c r="W3416" s="47">
        <f>Table_Query_from_Mac10[[#This Row],[UnitPriceFuture]]</f>
        <v>12.59</v>
      </c>
      <c r="X3416" s="47">
        <f>Table_Query_from_Mac10[[#This Row],[Unit Increase]]*Table_Query_from_Mac10[[#This Row],[UnitPriceFuture]]</f>
        <v>0</v>
      </c>
      <c r="Y3416" s="47">
        <f>Table_Query_from_Mac10[[#This Row],[Unit Increase]]*Table_Query_from_Mac10[[#This Row],[Future-cost]]</f>
        <v>0</v>
      </c>
      <c r="Z3416" s="47">
        <f>-(Table_Query_from_Mac10[[#This Row],[Incremental Sales]]+((Table_Query_from_Mac10[[#This Row],[Incremental Sales]]*-(SUM(Summary!$S$8:$S$9)))))*Summary!$S$18</f>
        <v>0</v>
      </c>
      <c r="AA3416" s="47">
        <f>IFERROR(Table_Query_from_Mac10[[#This Row],[Incremental Cost]]/Table_Query_from_Mac10[[#This Row],[Incremental Sales]],0)</f>
        <v>0</v>
      </c>
      <c r="AB3416" s="47">
        <f>IFERROR(Table_Query_from_Mac10[[#This Row],[TotalCostFuture]]/Table_Query_from_Mac10[[#This Row],[totalsalesFuture]],0)</f>
        <v>0.39475774424146148</v>
      </c>
      <c r="AN3416" s="30">
        <v>50</v>
      </c>
      <c r="AO3416">
        <f t="shared" si="106"/>
        <v>13</v>
      </c>
      <c r="AQ3416" s="30">
        <v>35.96</v>
      </c>
      <c r="AR3416">
        <f t="shared" si="107"/>
        <v>12.59</v>
      </c>
    </row>
    <row r="3417" spans="1:44" x14ac:dyDescent="0.25">
      <c r="A3417">
        <v>90345</v>
      </c>
      <c r="B3417">
        <v>12</v>
      </c>
      <c r="C3417" t="s">
        <v>86</v>
      </c>
      <c r="D3417" t="s">
        <v>79</v>
      </c>
      <c r="E3417">
        <v>1</v>
      </c>
      <c r="F3417">
        <v>15.07</v>
      </c>
      <c r="G3417">
        <v>38.54</v>
      </c>
      <c r="H3417" s="1">
        <v>44846</v>
      </c>
      <c r="I3417" s="20">
        <v>0</v>
      </c>
      <c r="J3417" s="47">
        <f>Table_Query_from_Mac10[[#This Row],[unit_price]]-(Table_Query_from_Mac10[[#This Row],[unit_price]]*(Table_Query_from_Mac10[[#This Row],[discount_pct]]/100))</f>
        <v>38.54</v>
      </c>
      <c r="K3417" s="47">
        <f>Table_Query_from_Mac10[[#This Row],[unit_cost]]</f>
        <v>15.07</v>
      </c>
      <c r="L3417" s="47">
        <f>Table_Query_from_Mac10[[#This Row],[Live-cost]]*(1+Table_Query_from_Mac10[[#This Row],[CogsIncreasebyTYPE]])</f>
        <v>15.07</v>
      </c>
      <c r="M3417" s="47">
        <f>Table_Query_from_Mac10[[#This Row],[Live-cost]]*Table_Query_from_Mac10[[#This Row],[qty_to_ship]]</f>
        <v>15.07</v>
      </c>
      <c r="N3417" s="47">
        <f>IF(Table_Query_from_Mac10[[#This Row],[item_no]]="KDA",-Table_Query_from_Mac10[[#This Row],[unit_price]],Table_Query_from_Mac10[[#This Row],[Net Unit]]*Table_Query_from_Mac10[[#This Row],[qty_to_ship]])</f>
        <v>38.54</v>
      </c>
      <c r="O3417" s="47">
        <f>SUMIFS(Summary!C:C,Summary!H:H,Table_Query_from_Mac10[[#This Row],[Juiceoc]])</f>
        <v>0</v>
      </c>
      <c r="P3417" s="47">
        <f>SUMIFS(Summary!D:D,Summary!H:H,Table_Query_from_Mac10[[#This Row],[Juiceoc]])</f>
        <v>0</v>
      </c>
      <c r="Q3417" s="47">
        <f>SUMIFS(Summary!E:E,Summary!H:H,Table_Query_from_Mac10[[#This Row],[Juiceoc]])</f>
        <v>0</v>
      </c>
      <c r="R3417" s="47">
        <f>Table_Query_from_Mac10[[#This Row],[Net Unit]]*(1+Table_Query_from_Mac10[[#This Row],[PriceIncreasebyType]])</f>
        <v>38.54</v>
      </c>
      <c r="S3417" s="47">
        <f>Table_Query_from_Mac10[[#This Row],[UnitPriceFuture]]*Table_Query_from_Mac10[[#This Row],[qtytoShipFuture]]</f>
        <v>38.54</v>
      </c>
      <c r="T3417" s="47">
        <f>ROUND(Table_Query_from_Mac10[[#This Row],[qty_to_ship]]*(1+Table_Query_from_Mac10[[#This Row],[VolumeIncreasebyType]]),0)</f>
        <v>1</v>
      </c>
      <c r="U3417" s="47">
        <f>Table_Query_from_Mac10[[#This Row],[qtytoShipFuture]]*Table_Query_from_Mac10[[#This Row],[Future-cost]]</f>
        <v>15.07</v>
      </c>
      <c r="V3417" s="47">
        <f>Table_Query_from_Mac10[[#This Row],[qtytoShipFuture]]-Table_Query_from_Mac10[[#This Row],[qty_to_ship]]</f>
        <v>0</v>
      </c>
      <c r="W3417" s="47">
        <f>Table_Query_from_Mac10[[#This Row],[UnitPriceFuture]]</f>
        <v>38.54</v>
      </c>
      <c r="X3417" s="47">
        <f>Table_Query_from_Mac10[[#This Row],[Unit Increase]]*Table_Query_from_Mac10[[#This Row],[UnitPriceFuture]]</f>
        <v>0</v>
      </c>
      <c r="Y3417" s="47">
        <f>Table_Query_from_Mac10[[#This Row],[Unit Increase]]*Table_Query_from_Mac10[[#This Row],[Future-cost]]</f>
        <v>0</v>
      </c>
      <c r="Z3417" s="47">
        <f>-(Table_Query_from_Mac10[[#This Row],[Incremental Sales]]+((Table_Query_from_Mac10[[#This Row],[Incremental Sales]]*-(SUM(Summary!$S$8:$S$9)))))*Summary!$S$18</f>
        <v>0</v>
      </c>
      <c r="AA3417" s="47">
        <f>IFERROR(Table_Query_from_Mac10[[#This Row],[Incremental Cost]]/Table_Query_from_Mac10[[#This Row],[Incremental Sales]],0)</f>
        <v>0</v>
      </c>
      <c r="AB3417" s="47">
        <f>IFERROR(Table_Query_from_Mac10[[#This Row],[TotalCostFuture]]/Table_Query_from_Mac10[[#This Row],[totalsalesFuture]],0)</f>
        <v>0.39102231447846397</v>
      </c>
      <c r="AN3417" s="31">
        <v>4</v>
      </c>
      <c r="AO3417">
        <f t="shared" si="106"/>
        <v>1</v>
      </c>
      <c r="AQ3417" s="31">
        <v>110.12</v>
      </c>
      <c r="AR3417">
        <f t="shared" si="107"/>
        <v>38.54</v>
      </c>
    </row>
    <row r="3418" spans="1:44" x14ac:dyDescent="0.25">
      <c r="A3418">
        <v>90345</v>
      </c>
      <c r="B3418">
        <v>13</v>
      </c>
      <c r="C3418" t="s">
        <v>86</v>
      </c>
      <c r="D3418" t="s">
        <v>79</v>
      </c>
      <c r="E3418">
        <v>3</v>
      </c>
      <c r="F3418">
        <v>10.039999999999999</v>
      </c>
      <c r="G3418">
        <v>25.82</v>
      </c>
      <c r="H3418" s="1">
        <v>44846</v>
      </c>
      <c r="I3418" s="20">
        <v>0</v>
      </c>
      <c r="J3418" s="47">
        <f>Table_Query_from_Mac10[[#This Row],[unit_price]]-(Table_Query_from_Mac10[[#This Row],[unit_price]]*(Table_Query_from_Mac10[[#This Row],[discount_pct]]/100))</f>
        <v>25.82</v>
      </c>
      <c r="K3418" s="47">
        <f>Table_Query_from_Mac10[[#This Row],[unit_cost]]</f>
        <v>10.039999999999999</v>
      </c>
      <c r="L3418" s="47">
        <f>Table_Query_from_Mac10[[#This Row],[Live-cost]]*(1+Table_Query_from_Mac10[[#This Row],[CogsIncreasebyTYPE]])</f>
        <v>10.039999999999999</v>
      </c>
      <c r="M3418" s="47">
        <f>Table_Query_from_Mac10[[#This Row],[Live-cost]]*Table_Query_from_Mac10[[#This Row],[qty_to_ship]]</f>
        <v>30.119999999999997</v>
      </c>
      <c r="N3418" s="47">
        <f>IF(Table_Query_from_Mac10[[#This Row],[item_no]]="KDA",-Table_Query_from_Mac10[[#This Row],[unit_price]],Table_Query_from_Mac10[[#This Row],[Net Unit]]*Table_Query_from_Mac10[[#This Row],[qty_to_ship]])</f>
        <v>77.460000000000008</v>
      </c>
      <c r="O3418" s="47">
        <f>SUMIFS(Summary!C:C,Summary!H:H,Table_Query_from_Mac10[[#This Row],[Juiceoc]])</f>
        <v>0</v>
      </c>
      <c r="P3418" s="47">
        <f>SUMIFS(Summary!D:D,Summary!H:H,Table_Query_from_Mac10[[#This Row],[Juiceoc]])</f>
        <v>0</v>
      </c>
      <c r="Q3418" s="47">
        <f>SUMIFS(Summary!E:E,Summary!H:H,Table_Query_from_Mac10[[#This Row],[Juiceoc]])</f>
        <v>0</v>
      </c>
      <c r="R3418" s="47">
        <f>Table_Query_from_Mac10[[#This Row],[Net Unit]]*(1+Table_Query_from_Mac10[[#This Row],[PriceIncreasebyType]])</f>
        <v>25.82</v>
      </c>
      <c r="S3418" s="47">
        <f>Table_Query_from_Mac10[[#This Row],[UnitPriceFuture]]*Table_Query_from_Mac10[[#This Row],[qtytoShipFuture]]</f>
        <v>77.460000000000008</v>
      </c>
      <c r="T3418" s="47">
        <f>ROUND(Table_Query_from_Mac10[[#This Row],[qty_to_ship]]*(1+Table_Query_from_Mac10[[#This Row],[VolumeIncreasebyType]]),0)</f>
        <v>3</v>
      </c>
      <c r="U3418" s="47">
        <f>Table_Query_from_Mac10[[#This Row],[qtytoShipFuture]]*Table_Query_from_Mac10[[#This Row],[Future-cost]]</f>
        <v>30.119999999999997</v>
      </c>
      <c r="V3418" s="47">
        <f>Table_Query_from_Mac10[[#This Row],[qtytoShipFuture]]-Table_Query_from_Mac10[[#This Row],[qty_to_ship]]</f>
        <v>0</v>
      </c>
      <c r="W3418" s="47">
        <f>Table_Query_from_Mac10[[#This Row],[UnitPriceFuture]]</f>
        <v>25.82</v>
      </c>
      <c r="X3418" s="47">
        <f>Table_Query_from_Mac10[[#This Row],[Unit Increase]]*Table_Query_from_Mac10[[#This Row],[UnitPriceFuture]]</f>
        <v>0</v>
      </c>
      <c r="Y3418" s="47">
        <f>Table_Query_from_Mac10[[#This Row],[Unit Increase]]*Table_Query_from_Mac10[[#This Row],[Future-cost]]</f>
        <v>0</v>
      </c>
      <c r="Z3418" s="47">
        <f>-(Table_Query_from_Mac10[[#This Row],[Incremental Sales]]+((Table_Query_from_Mac10[[#This Row],[Incremental Sales]]*-(SUM(Summary!$S$8:$S$9)))))*Summary!$S$18</f>
        <v>0</v>
      </c>
      <c r="AA3418" s="47">
        <f>IFERROR(Table_Query_from_Mac10[[#This Row],[Incremental Cost]]/Table_Query_from_Mac10[[#This Row],[Incremental Sales]],0)</f>
        <v>0</v>
      </c>
      <c r="AB3418" s="47">
        <f>IFERROR(Table_Query_from_Mac10[[#This Row],[TotalCostFuture]]/Table_Query_from_Mac10[[#This Row],[totalsalesFuture]],0)</f>
        <v>0.38884585592563897</v>
      </c>
      <c r="AN3418" s="30">
        <v>9</v>
      </c>
      <c r="AO3418">
        <f t="shared" si="106"/>
        <v>3</v>
      </c>
      <c r="AQ3418" s="30">
        <v>73.77</v>
      </c>
      <c r="AR3418">
        <f t="shared" si="107"/>
        <v>25.82</v>
      </c>
    </row>
    <row r="3419" spans="1:44" x14ac:dyDescent="0.25">
      <c r="A3419">
        <v>90345</v>
      </c>
      <c r="B3419">
        <v>14</v>
      </c>
      <c r="C3419" t="s">
        <v>86</v>
      </c>
      <c r="D3419" t="s">
        <v>79</v>
      </c>
      <c r="E3419">
        <v>6</v>
      </c>
      <c r="F3419">
        <v>8.59</v>
      </c>
      <c r="G3419">
        <v>21.05</v>
      </c>
      <c r="H3419" s="1">
        <v>44846</v>
      </c>
      <c r="I3419" s="20">
        <v>0</v>
      </c>
      <c r="J3419" s="47">
        <f>Table_Query_from_Mac10[[#This Row],[unit_price]]-(Table_Query_from_Mac10[[#This Row],[unit_price]]*(Table_Query_from_Mac10[[#This Row],[discount_pct]]/100))</f>
        <v>21.05</v>
      </c>
      <c r="K3419" s="47">
        <f>Table_Query_from_Mac10[[#This Row],[unit_cost]]</f>
        <v>8.59</v>
      </c>
      <c r="L3419" s="47">
        <f>Table_Query_from_Mac10[[#This Row],[Live-cost]]*(1+Table_Query_from_Mac10[[#This Row],[CogsIncreasebyTYPE]])</f>
        <v>8.59</v>
      </c>
      <c r="M3419" s="47">
        <f>Table_Query_from_Mac10[[#This Row],[Live-cost]]*Table_Query_from_Mac10[[#This Row],[qty_to_ship]]</f>
        <v>51.54</v>
      </c>
      <c r="N3419" s="47">
        <f>IF(Table_Query_from_Mac10[[#This Row],[item_no]]="KDA",-Table_Query_from_Mac10[[#This Row],[unit_price]],Table_Query_from_Mac10[[#This Row],[Net Unit]]*Table_Query_from_Mac10[[#This Row],[qty_to_ship]])</f>
        <v>126.30000000000001</v>
      </c>
      <c r="O3419" s="47">
        <f>SUMIFS(Summary!C:C,Summary!H:H,Table_Query_from_Mac10[[#This Row],[Juiceoc]])</f>
        <v>0</v>
      </c>
      <c r="P3419" s="47">
        <f>SUMIFS(Summary!D:D,Summary!H:H,Table_Query_from_Mac10[[#This Row],[Juiceoc]])</f>
        <v>0</v>
      </c>
      <c r="Q3419" s="47">
        <f>SUMIFS(Summary!E:E,Summary!H:H,Table_Query_from_Mac10[[#This Row],[Juiceoc]])</f>
        <v>0</v>
      </c>
      <c r="R3419" s="47">
        <f>Table_Query_from_Mac10[[#This Row],[Net Unit]]*(1+Table_Query_from_Mac10[[#This Row],[PriceIncreasebyType]])</f>
        <v>21.05</v>
      </c>
      <c r="S3419" s="47">
        <f>Table_Query_from_Mac10[[#This Row],[UnitPriceFuture]]*Table_Query_from_Mac10[[#This Row],[qtytoShipFuture]]</f>
        <v>126.30000000000001</v>
      </c>
      <c r="T3419" s="47">
        <f>ROUND(Table_Query_from_Mac10[[#This Row],[qty_to_ship]]*(1+Table_Query_from_Mac10[[#This Row],[VolumeIncreasebyType]]),0)</f>
        <v>6</v>
      </c>
      <c r="U3419" s="47">
        <f>Table_Query_from_Mac10[[#This Row],[qtytoShipFuture]]*Table_Query_from_Mac10[[#This Row],[Future-cost]]</f>
        <v>51.54</v>
      </c>
      <c r="V3419" s="47">
        <f>Table_Query_from_Mac10[[#This Row],[qtytoShipFuture]]-Table_Query_from_Mac10[[#This Row],[qty_to_ship]]</f>
        <v>0</v>
      </c>
      <c r="W3419" s="47">
        <f>Table_Query_from_Mac10[[#This Row],[UnitPriceFuture]]</f>
        <v>21.05</v>
      </c>
      <c r="X3419" s="47">
        <f>Table_Query_from_Mac10[[#This Row],[Unit Increase]]*Table_Query_from_Mac10[[#This Row],[UnitPriceFuture]]</f>
        <v>0</v>
      </c>
      <c r="Y3419" s="47">
        <f>Table_Query_from_Mac10[[#This Row],[Unit Increase]]*Table_Query_from_Mac10[[#This Row],[Future-cost]]</f>
        <v>0</v>
      </c>
      <c r="Z3419" s="47">
        <f>-(Table_Query_from_Mac10[[#This Row],[Incremental Sales]]+((Table_Query_from_Mac10[[#This Row],[Incremental Sales]]*-(SUM(Summary!$S$8:$S$9)))))*Summary!$S$18</f>
        <v>0</v>
      </c>
      <c r="AA3419" s="47">
        <f>IFERROR(Table_Query_from_Mac10[[#This Row],[Incremental Cost]]/Table_Query_from_Mac10[[#This Row],[Incremental Sales]],0)</f>
        <v>0</v>
      </c>
      <c r="AB3419" s="47">
        <f>IFERROR(Table_Query_from_Mac10[[#This Row],[TotalCostFuture]]/Table_Query_from_Mac10[[#This Row],[totalsalesFuture]],0)</f>
        <v>0.40807600950118761</v>
      </c>
      <c r="AN3419" s="31">
        <v>24</v>
      </c>
      <c r="AO3419">
        <f t="shared" si="106"/>
        <v>6</v>
      </c>
      <c r="AQ3419" s="31">
        <v>60.15</v>
      </c>
      <c r="AR3419">
        <f t="shared" si="107"/>
        <v>21.05</v>
      </c>
    </row>
    <row r="3420" spans="1:44" x14ac:dyDescent="0.25">
      <c r="A3420">
        <v>90346</v>
      </c>
      <c r="B3420">
        <v>2</v>
      </c>
      <c r="C3420" t="s">
        <v>86</v>
      </c>
      <c r="D3420" t="s">
        <v>79</v>
      </c>
      <c r="E3420">
        <v>16</v>
      </c>
      <c r="F3420">
        <v>5.86</v>
      </c>
      <c r="G3420">
        <v>11.96</v>
      </c>
      <c r="H3420" s="1">
        <v>44846</v>
      </c>
      <c r="I3420" s="20">
        <v>0</v>
      </c>
      <c r="J3420" s="47">
        <f>Table_Query_from_Mac10[[#This Row],[unit_price]]-(Table_Query_from_Mac10[[#This Row],[unit_price]]*(Table_Query_from_Mac10[[#This Row],[discount_pct]]/100))</f>
        <v>11.96</v>
      </c>
      <c r="K3420" s="47">
        <f>Table_Query_from_Mac10[[#This Row],[unit_cost]]</f>
        <v>5.86</v>
      </c>
      <c r="L3420" s="47">
        <f>Table_Query_from_Mac10[[#This Row],[Live-cost]]*(1+Table_Query_from_Mac10[[#This Row],[CogsIncreasebyTYPE]])</f>
        <v>5.86</v>
      </c>
      <c r="M3420" s="47">
        <f>Table_Query_from_Mac10[[#This Row],[Live-cost]]*Table_Query_from_Mac10[[#This Row],[qty_to_ship]]</f>
        <v>93.76</v>
      </c>
      <c r="N3420" s="47">
        <f>IF(Table_Query_from_Mac10[[#This Row],[item_no]]="KDA",-Table_Query_from_Mac10[[#This Row],[unit_price]],Table_Query_from_Mac10[[#This Row],[Net Unit]]*Table_Query_from_Mac10[[#This Row],[qty_to_ship]])</f>
        <v>191.36</v>
      </c>
      <c r="O3420" s="47">
        <f>SUMIFS(Summary!C:C,Summary!H:H,Table_Query_from_Mac10[[#This Row],[Juiceoc]])</f>
        <v>0</v>
      </c>
      <c r="P3420" s="47">
        <f>SUMIFS(Summary!D:D,Summary!H:H,Table_Query_from_Mac10[[#This Row],[Juiceoc]])</f>
        <v>0</v>
      </c>
      <c r="Q3420" s="47">
        <f>SUMIFS(Summary!E:E,Summary!H:H,Table_Query_from_Mac10[[#This Row],[Juiceoc]])</f>
        <v>0</v>
      </c>
      <c r="R3420" s="47">
        <f>Table_Query_from_Mac10[[#This Row],[Net Unit]]*(1+Table_Query_from_Mac10[[#This Row],[PriceIncreasebyType]])</f>
        <v>11.96</v>
      </c>
      <c r="S3420" s="47">
        <f>Table_Query_from_Mac10[[#This Row],[UnitPriceFuture]]*Table_Query_from_Mac10[[#This Row],[qtytoShipFuture]]</f>
        <v>191.36</v>
      </c>
      <c r="T3420" s="47">
        <f>ROUND(Table_Query_from_Mac10[[#This Row],[qty_to_ship]]*(1+Table_Query_from_Mac10[[#This Row],[VolumeIncreasebyType]]),0)</f>
        <v>16</v>
      </c>
      <c r="U3420" s="47">
        <f>Table_Query_from_Mac10[[#This Row],[qtytoShipFuture]]*Table_Query_from_Mac10[[#This Row],[Future-cost]]</f>
        <v>93.76</v>
      </c>
      <c r="V3420" s="47">
        <f>Table_Query_from_Mac10[[#This Row],[qtytoShipFuture]]-Table_Query_from_Mac10[[#This Row],[qty_to_ship]]</f>
        <v>0</v>
      </c>
      <c r="W3420" s="47">
        <f>Table_Query_from_Mac10[[#This Row],[UnitPriceFuture]]</f>
        <v>11.96</v>
      </c>
      <c r="X3420" s="47">
        <f>Table_Query_from_Mac10[[#This Row],[Unit Increase]]*Table_Query_from_Mac10[[#This Row],[UnitPriceFuture]]</f>
        <v>0</v>
      </c>
      <c r="Y3420" s="47">
        <f>Table_Query_from_Mac10[[#This Row],[Unit Increase]]*Table_Query_from_Mac10[[#This Row],[Future-cost]]</f>
        <v>0</v>
      </c>
      <c r="Z3420" s="47">
        <f>-(Table_Query_from_Mac10[[#This Row],[Incremental Sales]]+((Table_Query_from_Mac10[[#This Row],[Incremental Sales]]*-(SUM(Summary!$S$8:$S$9)))))*Summary!$S$18</f>
        <v>0</v>
      </c>
      <c r="AA3420" s="47">
        <f>IFERROR(Table_Query_from_Mac10[[#This Row],[Incremental Cost]]/Table_Query_from_Mac10[[#This Row],[Incremental Sales]],0)</f>
        <v>0</v>
      </c>
      <c r="AB3420" s="47">
        <f>IFERROR(Table_Query_from_Mac10[[#This Row],[TotalCostFuture]]/Table_Query_from_Mac10[[#This Row],[totalsalesFuture]],0)</f>
        <v>0.48996655518394649</v>
      </c>
      <c r="AN3420" s="30">
        <v>64</v>
      </c>
      <c r="AO3420">
        <f t="shared" si="106"/>
        <v>16</v>
      </c>
      <c r="AQ3420" s="30">
        <v>34.18</v>
      </c>
      <c r="AR3420">
        <f t="shared" si="107"/>
        <v>11.96</v>
      </c>
    </row>
    <row r="3421" spans="1:44" x14ac:dyDescent="0.25">
      <c r="A3421">
        <v>90346</v>
      </c>
      <c r="B3421">
        <v>4</v>
      </c>
      <c r="C3421" t="s">
        <v>86</v>
      </c>
      <c r="D3421" t="s">
        <v>79</v>
      </c>
      <c r="E3421">
        <v>2</v>
      </c>
      <c r="F3421">
        <v>14.52</v>
      </c>
      <c r="G3421">
        <v>36.659999999999997</v>
      </c>
      <c r="H3421" s="1">
        <v>44846</v>
      </c>
      <c r="I3421" s="20">
        <v>0</v>
      </c>
      <c r="J3421" s="47">
        <f>Table_Query_from_Mac10[[#This Row],[unit_price]]-(Table_Query_from_Mac10[[#This Row],[unit_price]]*(Table_Query_from_Mac10[[#This Row],[discount_pct]]/100))</f>
        <v>36.659999999999997</v>
      </c>
      <c r="K3421" s="47">
        <f>Table_Query_from_Mac10[[#This Row],[unit_cost]]</f>
        <v>14.52</v>
      </c>
      <c r="L3421" s="47">
        <f>Table_Query_from_Mac10[[#This Row],[Live-cost]]*(1+Table_Query_from_Mac10[[#This Row],[CogsIncreasebyTYPE]])</f>
        <v>14.52</v>
      </c>
      <c r="M3421" s="47">
        <f>Table_Query_from_Mac10[[#This Row],[Live-cost]]*Table_Query_from_Mac10[[#This Row],[qty_to_ship]]</f>
        <v>29.04</v>
      </c>
      <c r="N3421" s="47">
        <f>IF(Table_Query_from_Mac10[[#This Row],[item_no]]="KDA",-Table_Query_from_Mac10[[#This Row],[unit_price]],Table_Query_from_Mac10[[#This Row],[Net Unit]]*Table_Query_from_Mac10[[#This Row],[qty_to_ship]])</f>
        <v>73.319999999999993</v>
      </c>
      <c r="O3421" s="47">
        <f>SUMIFS(Summary!C:C,Summary!H:H,Table_Query_from_Mac10[[#This Row],[Juiceoc]])</f>
        <v>0</v>
      </c>
      <c r="P3421" s="47">
        <f>SUMIFS(Summary!D:D,Summary!H:H,Table_Query_from_Mac10[[#This Row],[Juiceoc]])</f>
        <v>0</v>
      </c>
      <c r="Q3421" s="47">
        <f>SUMIFS(Summary!E:E,Summary!H:H,Table_Query_from_Mac10[[#This Row],[Juiceoc]])</f>
        <v>0</v>
      </c>
      <c r="R3421" s="47">
        <f>Table_Query_from_Mac10[[#This Row],[Net Unit]]*(1+Table_Query_from_Mac10[[#This Row],[PriceIncreasebyType]])</f>
        <v>36.659999999999997</v>
      </c>
      <c r="S3421" s="47">
        <f>Table_Query_from_Mac10[[#This Row],[UnitPriceFuture]]*Table_Query_from_Mac10[[#This Row],[qtytoShipFuture]]</f>
        <v>73.319999999999993</v>
      </c>
      <c r="T3421" s="47">
        <f>ROUND(Table_Query_from_Mac10[[#This Row],[qty_to_ship]]*(1+Table_Query_from_Mac10[[#This Row],[VolumeIncreasebyType]]),0)</f>
        <v>2</v>
      </c>
      <c r="U3421" s="47">
        <f>Table_Query_from_Mac10[[#This Row],[qtytoShipFuture]]*Table_Query_from_Mac10[[#This Row],[Future-cost]]</f>
        <v>29.04</v>
      </c>
      <c r="V3421" s="47">
        <f>Table_Query_from_Mac10[[#This Row],[qtytoShipFuture]]-Table_Query_from_Mac10[[#This Row],[qty_to_ship]]</f>
        <v>0</v>
      </c>
      <c r="W3421" s="47">
        <f>Table_Query_from_Mac10[[#This Row],[UnitPriceFuture]]</f>
        <v>36.659999999999997</v>
      </c>
      <c r="X3421" s="47">
        <f>Table_Query_from_Mac10[[#This Row],[Unit Increase]]*Table_Query_from_Mac10[[#This Row],[UnitPriceFuture]]</f>
        <v>0</v>
      </c>
      <c r="Y3421" s="47">
        <f>Table_Query_from_Mac10[[#This Row],[Unit Increase]]*Table_Query_from_Mac10[[#This Row],[Future-cost]]</f>
        <v>0</v>
      </c>
      <c r="Z3421" s="47">
        <f>-(Table_Query_from_Mac10[[#This Row],[Incremental Sales]]+((Table_Query_from_Mac10[[#This Row],[Incremental Sales]]*-(SUM(Summary!$S$8:$S$9)))))*Summary!$S$18</f>
        <v>0</v>
      </c>
      <c r="AA3421" s="47">
        <f>IFERROR(Table_Query_from_Mac10[[#This Row],[Incremental Cost]]/Table_Query_from_Mac10[[#This Row],[Incremental Sales]],0)</f>
        <v>0</v>
      </c>
      <c r="AB3421" s="47">
        <f>IFERROR(Table_Query_from_Mac10[[#This Row],[TotalCostFuture]]/Table_Query_from_Mac10[[#This Row],[totalsalesFuture]],0)</f>
        <v>0.39607201309328971</v>
      </c>
      <c r="AN3421" s="31">
        <v>8</v>
      </c>
      <c r="AO3421">
        <f t="shared" si="106"/>
        <v>2</v>
      </c>
      <c r="AQ3421" s="31">
        <v>104.74</v>
      </c>
      <c r="AR3421">
        <f t="shared" si="107"/>
        <v>36.659999999999997</v>
      </c>
    </row>
    <row r="3422" spans="1:44" x14ac:dyDescent="0.25">
      <c r="A3422">
        <v>90346</v>
      </c>
      <c r="B3422">
        <v>5</v>
      </c>
      <c r="C3422" t="s">
        <v>86</v>
      </c>
      <c r="D3422" t="s">
        <v>79</v>
      </c>
      <c r="E3422">
        <v>6</v>
      </c>
      <c r="F3422">
        <v>13.23</v>
      </c>
      <c r="G3422">
        <v>30.16</v>
      </c>
      <c r="H3422" s="1">
        <v>44846</v>
      </c>
      <c r="I3422" s="20">
        <v>0</v>
      </c>
      <c r="J3422" s="47">
        <f>Table_Query_from_Mac10[[#This Row],[unit_price]]-(Table_Query_from_Mac10[[#This Row],[unit_price]]*(Table_Query_from_Mac10[[#This Row],[discount_pct]]/100))</f>
        <v>30.16</v>
      </c>
      <c r="K3422" s="47">
        <f>Table_Query_from_Mac10[[#This Row],[unit_cost]]</f>
        <v>13.23</v>
      </c>
      <c r="L3422" s="47">
        <f>Table_Query_from_Mac10[[#This Row],[Live-cost]]*(1+Table_Query_from_Mac10[[#This Row],[CogsIncreasebyTYPE]])</f>
        <v>13.23</v>
      </c>
      <c r="M3422" s="47">
        <f>Table_Query_from_Mac10[[#This Row],[Live-cost]]*Table_Query_from_Mac10[[#This Row],[qty_to_ship]]</f>
        <v>79.38</v>
      </c>
      <c r="N3422" s="47">
        <f>IF(Table_Query_from_Mac10[[#This Row],[item_no]]="KDA",-Table_Query_from_Mac10[[#This Row],[unit_price]],Table_Query_from_Mac10[[#This Row],[Net Unit]]*Table_Query_from_Mac10[[#This Row],[qty_to_ship]])</f>
        <v>180.96</v>
      </c>
      <c r="O3422" s="47">
        <f>SUMIFS(Summary!C:C,Summary!H:H,Table_Query_from_Mac10[[#This Row],[Juiceoc]])</f>
        <v>0</v>
      </c>
      <c r="P3422" s="47">
        <f>SUMIFS(Summary!D:D,Summary!H:H,Table_Query_from_Mac10[[#This Row],[Juiceoc]])</f>
        <v>0</v>
      </c>
      <c r="Q3422" s="47">
        <f>SUMIFS(Summary!E:E,Summary!H:H,Table_Query_from_Mac10[[#This Row],[Juiceoc]])</f>
        <v>0</v>
      </c>
      <c r="R3422" s="47">
        <f>Table_Query_from_Mac10[[#This Row],[Net Unit]]*(1+Table_Query_from_Mac10[[#This Row],[PriceIncreasebyType]])</f>
        <v>30.16</v>
      </c>
      <c r="S3422" s="47">
        <f>Table_Query_from_Mac10[[#This Row],[UnitPriceFuture]]*Table_Query_from_Mac10[[#This Row],[qtytoShipFuture]]</f>
        <v>180.96</v>
      </c>
      <c r="T3422" s="47">
        <f>ROUND(Table_Query_from_Mac10[[#This Row],[qty_to_ship]]*(1+Table_Query_from_Mac10[[#This Row],[VolumeIncreasebyType]]),0)</f>
        <v>6</v>
      </c>
      <c r="U3422" s="47">
        <f>Table_Query_from_Mac10[[#This Row],[qtytoShipFuture]]*Table_Query_from_Mac10[[#This Row],[Future-cost]]</f>
        <v>79.38</v>
      </c>
      <c r="V3422" s="47">
        <f>Table_Query_from_Mac10[[#This Row],[qtytoShipFuture]]-Table_Query_from_Mac10[[#This Row],[qty_to_ship]]</f>
        <v>0</v>
      </c>
      <c r="W3422" s="47">
        <f>Table_Query_from_Mac10[[#This Row],[UnitPriceFuture]]</f>
        <v>30.16</v>
      </c>
      <c r="X3422" s="47">
        <f>Table_Query_from_Mac10[[#This Row],[Unit Increase]]*Table_Query_from_Mac10[[#This Row],[UnitPriceFuture]]</f>
        <v>0</v>
      </c>
      <c r="Y3422" s="47">
        <f>Table_Query_from_Mac10[[#This Row],[Unit Increase]]*Table_Query_from_Mac10[[#This Row],[Future-cost]]</f>
        <v>0</v>
      </c>
      <c r="Z3422" s="47">
        <f>-(Table_Query_from_Mac10[[#This Row],[Incremental Sales]]+((Table_Query_from_Mac10[[#This Row],[Incremental Sales]]*-(SUM(Summary!$S$8:$S$9)))))*Summary!$S$18</f>
        <v>0</v>
      </c>
      <c r="AA3422" s="47">
        <f>IFERROR(Table_Query_from_Mac10[[#This Row],[Incremental Cost]]/Table_Query_from_Mac10[[#This Row],[Incremental Sales]],0)</f>
        <v>0</v>
      </c>
      <c r="AB3422" s="47">
        <f>IFERROR(Table_Query_from_Mac10[[#This Row],[TotalCostFuture]]/Table_Query_from_Mac10[[#This Row],[totalsalesFuture]],0)</f>
        <v>0.43866047745358083</v>
      </c>
      <c r="AN3422" s="30">
        <v>24</v>
      </c>
      <c r="AO3422">
        <f t="shared" si="106"/>
        <v>6</v>
      </c>
      <c r="AQ3422" s="30">
        <v>86.17</v>
      </c>
      <c r="AR3422">
        <f t="shared" si="107"/>
        <v>30.16</v>
      </c>
    </row>
    <row r="3423" spans="1:44" x14ac:dyDescent="0.25">
      <c r="A3423">
        <v>90346</v>
      </c>
      <c r="B3423">
        <v>6</v>
      </c>
      <c r="C3423" t="s">
        <v>86</v>
      </c>
      <c r="D3423" t="s">
        <v>79</v>
      </c>
      <c r="E3423">
        <v>6</v>
      </c>
      <c r="F3423">
        <v>11.58</v>
      </c>
      <c r="G3423">
        <v>25.97</v>
      </c>
      <c r="H3423" s="1">
        <v>44846</v>
      </c>
      <c r="I3423" s="20">
        <v>0</v>
      </c>
      <c r="J3423" s="47">
        <f>Table_Query_from_Mac10[[#This Row],[unit_price]]-(Table_Query_from_Mac10[[#This Row],[unit_price]]*(Table_Query_from_Mac10[[#This Row],[discount_pct]]/100))</f>
        <v>25.97</v>
      </c>
      <c r="K3423" s="47">
        <f>Table_Query_from_Mac10[[#This Row],[unit_cost]]</f>
        <v>11.58</v>
      </c>
      <c r="L3423" s="47">
        <f>Table_Query_from_Mac10[[#This Row],[Live-cost]]*(1+Table_Query_from_Mac10[[#This Row],[CogsIncreasebyTYPE]])</f>
        <v>11.58</v>
      </c>
      <c r="M3423" s="47">
        <f>Table_Query_from_Mac10[[#This Row],[Live-cost]]*Table_Query_from_Mac10[[#This Row],[qty_to_ship]]</f>
        <v>69.48</v>
      </c>
      <c r="N3423" s="47">
        <f>IF(Table_Query_from_Mac10[[#This Row],[item_no]]="KDA",-Table_Query_from_Mac10[[#This Row],[unit_price]],Table_Query_from_Mac10[[#This Row],[Net Unit]]*Table_Query_from_Mac10[[#This Row],[qty_to_ship]])</f>
        <v>155.82</v>
      </c>
      <c r="O3423" s="47">
        <f>SUMIFS(Summary!C:C,Summary!H:H,Table_Query_from_Mac10[[#This Row],[Juiceoc]])</f>
        <v>0</v>
      </c>
      <c r="P3423" s="47">
        <f>SUMIFS(Summary!D:D,Summary!H:H,Table_Query_from_Mac10[[#This Row],[Juiceoc]])</f>
        <v>0</v>
      </c>
      <c r="Q3423" s="47">
        <f>SUMIFS(Summary!E:E,Summary!H:H,Table_Query_from_Mac10[[#This Row],[Juiceoc]])</f>
        <v>0</v>
      </c>
      <c r="R3423" s="47">
        <f>Table_Query_from_Mac10[[#This Row],[Net Unit]]*(1+Table_Query_from_Mac10[[#This Row],[PriceIncreasebyType]])</f>
        <v>25.97</v>
      </c>
      <c r="S3423" s="47">
        <f>Table_Query_from_Mac10[[#This Row],[UnitPriceFuture]]*Table_Query_from_Mac10[[#This Row],[qtytoShipFuture]]</f>
        <v>155.82</v>
      </c>
      <c r="T3423" s="47">
        <f>ROUND(Table_Query_from_Mac10[[#This Row],[qty_to_ship]]*(1+Table_Query_from_Mac10[[#This Row],[VolumeIncreasebyType]]),0)</f>
        <v>6</v>
      </c>
      <c r="U3423" s="47">
        <f>Table_Query_from_Mac10[[#This Row],[qtytoShipFuture]]*Table_Query_from_Mac10[[#This Row],[Future-cost]]</f>
        <v>69.48</v>
      </c>
      <c r="V3423" s="47">
        <f>Table_Query_from_Mac10[[#This Row],[qtytoShipFuture]]-Table_Query_from_Mac10[[#This Row],[qty_to_ship]]</f>
        <v>0</v>
      </c>
      <c r="W3423" s="47">
        <f>Table_Query_from_Mac10[[#This Row],[UnitPriceFuture]]</f>
        <v>25.97</v>
      </c>
      <c r="X3423" s="47">
        <f>Table_Query_from_Mac10[[#This Row],[Unit Increase]]*Table_Query_from_Mac10[[#This Row],[UnitPriceFuture]]</f>
        <v>0</v>
      </c>
      <c r="Y3423" s="47">
        <f>Table_Query_from_Mac10[[#This Row],[Unit Increase]]*Table_Query_from_Mac10[[#This Row],[Future-cost]]</f>
        <v>0</v>
      </c>
      <c r="Z3423" s="47">
        <f>-(Table_Query_from_Mac10[[#This Row],[Incremental Sales]]+((Table_Query_from_Mac10[[#This Row],[Incremental Sales]]*-(SUM(Summary!$S$8:$S$9)))))*Summary!$S$18</f>
        <v>0</v>
      </c>
      <c r="AA3423" s="47">
        <f>IFERROR(Table_Query_from_Mac10[[#This Row],[Incremental Cost]]/Table_Query_from_Mac10[[#This Row],[Incremental Sales]],0)</f>
        <v>0</v>
      </c>
      <c r="AB3423" s="47">
        <f>IFERROR(Table_Query_from_Mac10[[#This Row],[TotalCostFuture]]/Table_Query_from_Mac10[[#This Row],[totalsalesFuture]],0)</f>
        <v>0.44589911436272628</v>
      </c>
      <c r="AN3423" s="31">
        <v>24</v>
      </c>
      <c r="AO3423">
        <f t="shared" si="106"/>
        <v>6</v>
      </c>
      <c r="AQ3423" s="31">
        <v>74.209999999999994</v>
      </c>
      <c r="AR3423">
        <f t="shared" si="107"/>
        <v>25.97</v>
      </c>
    </row>
    <row r="3424" spans="1:44" x14ac:dyDescent="0.25">
      <c r="A3424">
        <v>90346</v>
      </c>
      <c r="B3424">
        <v>7</v>
      </c>
      <c r="C3424" t="s">
        <v>86</v>
      </c>
      <c r="D3424" t="s">
        <v>79</v>
      </c>
      <c r="E3424">
        <v>9</v>
      </c>
      <c r="F3424">
        <v>8.44</v>
      </c>
      <c r="G3424">
        <v>18.62</v>
      </c>
      <c r="H3424" s="1">
        <v>44846</v>
      </c>
      <c r="I3424" s="20">
        <v>0</v>
      </c>
      <c r="J3424" s="47">
        <f>Table_Query_from_Mac10[[#This Row],[unit_price]]-(Table_Query_from_Mac10[[#This Row],[unit_price]]*(Table_Query_from_Mac10[[#This Row],[discount_pct]]/100))</f>
        <v>18.62</v>
      </c>
      <c r="K3424" s="47">
        <f>Table_Query_from_Mac10[[#This Row],[unit_cost]]</f>
        <v>8.44</v>
      </c>
      <c r="L3424" s="47">
        <f>Table_Query_from_Mac10[[#This Row],[Live-cost]]*(1+Table_Query_from_Mac10[[#This Row],[CogsIncreasebyTYPE]])</f>
        <v>8.44</v>
      </c>
      <c r="M3424" s="47">
        <f>Table_Query_from_Mac10[[#This Row],[Live-cost]]*Table_Query_from_Mac10[[#This Row],[qty_to_ship]]</f>
        <v>75.959999999999994</v>
      </c>
      <c r="N3424" s="47">
        <f>IF(Table_Query_from_Mac10[[#This Row],[item_no]]="KDA",-Table_Query_from_Mac10[[#This Row],[unit_price]],Table_Query_from_Mac10[[#This Row],[Net Unit]]*Table_Query_from_Mac10[[#This Row],[qty_to_ship]])</f>
        <v>167.58</v>
      </c>
      <c r="O3424" s="47">
        <f>SUMIFS(Summary!C:C,Summary!H:H,Table_Query_from_Mac10[[#This Row],[Juiceoc]])</f>
        <v>0</v>
      </c>
      <c r="P3424" s="47">
        <f>SUMIFS(Summary!D:D,Summary!H:H,Table_Query_from_Mac10[[#This Row],[Juiceoc]])</f>
        <v>0</v>
      </c>
      <c r="Q3424" s="47">
        <f>SUMIFS(Summary!E:E,Summary!H:H,Table_Query_from_Mac10[[#This Row],[Juiceoc]])</f>
        <v>0</v>
      </c>
      <c r="R3424" s="47">
        <f>Table_Query_from_Mac10[[#This Row],[Net Unit]]*(1+Table_Query_from_Mac10[[#This Row],[PriceIncreasebyType]])</f>
        <v>18.62</v>
      </c>
      <c r="S3424" s="47">
        <f>Table_Query_from_Mac10[[#This Row],[UnitPriceFuture]]*Table_Query_from_Mac10[[#This Row],[qtytoShipFuture]]</f>
        <v>167.58</v>
      </c>
      <c r="T3424" s="47">
        <f>ROUND(Table_Query_from_Mac10[[#This Row],[qty_to_ship]]*(1+Table_Query_from_Mac10[[#This Row],[VolumeIncreasebyType]]),0)</f>
        <v>9</v>
      </c>
      <c r="U3424" s="47">
        <f>Table_Query_from_Mac10[[#This Row],[qtytoShipFuture]]*Table_Query_from_Mac10[[#This Row],[Future-cost]]</f>
        <v>75.959999999999994</v>
      </c>
      <c r="V3424" s="47">
        <f>Table_Query_from_Mac10[[#This Row],[qtytoShipFuture]]-Table_Query_from_Mac10[[#This Row],[qty_to_ship]]</f>
        <v>0</v>
      </c>
      <c r="W3424" s="47">
        <f>Table_Query_from_Mac10[[#This Row],[UnitPriceFuture]]</f>
        <v>18.62</v>
      </c>
      <c r="X3424" s="47">
        <f>Table_Query_from_Mac10[[#This Row],[Unit Increase]]*Table_Query_from_Mac10[[#This Row],[UnitPriceFuture]]</f>
        <v>0</v>
      </c>
      <c r="Y3424" s="47">
        <f>Table_Query_from_Mac10[[#This Row],[Unit Increase]]*Table_Query_from_Mac10[[#This Row],[Future-cost]]</f>
        <v>0</v>
      </c>
      <c r="Z3424" s="47">
        <f>-(Table_Query_from_Mac10[[#This Row],[Incremental Sales]]+((Table_Query_from_Mac10[[#This Row],[Incremental Sales]]*-(SUM(Summary!$S$8:$S$9)))))*Summary!$S$18</f>
        <v>0</v>
      </c>
      <c r="AA3424" s="47">
        <f>IFERROR(Table_Query_from_Mac10[[#This Row],[Incremental Cost]]/Table_Query_from_Mac10[[#This Row],[Incremental Sales]],0)</f>
        <v>0</v>
      </c>
      <c r="AB3424" s="47">
        <f>IFERROR(Table_Query_from_Mac10[[#This Row],[TotalCostFuture]]/Table_Query_from_Mac10[[#This Row],[totalsalesFuture]],0)</f>
        <v>0.45327604726100962</v>
      </c>
      <c r="AN3424" s="30">
        <v>36</v>
      </c>
      <c r="AO3424">
        <f t="shared" si="106"/>
        <v>9</v>
      </c>
      <c r="AQ3424" s="30">
        <v>53.2</v>
      </c>
      <c r="AR3424">
        <f t="shared" si="107"/>
        <v>18.62</v>
      </c>
    </row>
    <row r="3425" spans="1:44" x14ac:dyDescent="0.25">
      <c r="A3425">
        <v>90346</v>
      </c>
      <c r="B3425">
        <v>9</v>
      </c>
      <c r="C3425" t="s">
        <v>86</v>
      </c>
      <c r="D3425" t="s">
        <v>79</v>
      </c>
      <c r="E3425">
        <v>48</v>
      </c>
      <c r="F3425">
        <v>7.21</v>
      </c>
      <c r="G3425">
        <v>13.93</v>
      </c>
      <c r="H3425" s="1">
        <v>44846</v>
      </c>
      <c r="I3425" s="20">
        <v>0</v>
      </c>
      <c r="J3425" s="47">
        <f>Table_Query_from_Mac10[[#This Row],[unit_price]]-(Table_Query_from_Mac10[[#This Row],[unit_price]]*(Table_Query_from_Mac10[[#This Row],[discount_pct]]/100))</f>
        <v>13.93</v>
      </c>
      <c r="K3425" s="47">
        <f>Table_Query_from_Mac10[[#This Row],[unit_cost]]</f>
        <v>7.21</v>
      </c>
      <c r="L3425" s="47">
        <f>Table_Query_from_Mac10[[#This Row],[Live-cost]]*(1+Table_Query_from_Mac10[[#This Row],[CogsIncreasebyTYPE]])</f>
        <v>7.21</v>
      </c>
      <c r="M3425" s="47">
        <f>Table_Query_from_Mac10[[#This Row],[Live-cost]]*Table_Query_from_Mac10[[#This Row],[qty_to_ship]]</f>
        <v>346.08</v>
      </c>
      <c r="N3425" s="47">
        <f>IF(Table_Query_from_Mac10[[#This Row],[item_no]]="KDA",-Table_Query_from_Mac10[[#This Row],[unit_price]],Table_Query_from_Mac10[[#This Row],[Net Unit]]*Table_Query_from_Mac10[[#This Row],[qty_to_ship]])</f>
        <v>668.64</v>
      </c>
      <c r="O3425" s="47">
        <f>SUMIFS(Summary!C:C,Summary!H:H,Table_Query_from_Mac10[[#This Row],[Juiceoc]])</f>
        <v>0</v>
      </c>
      <c r="P3425" s="47">
        <f>SUMIFS(Summary!D:D,Summary!H:H,Table_Query_from_Mac10[[#This Row],[Juiceoc]])</f>
        <v>0</v>
      </c>
      <c r="Q3425" s="47">
        <f>SUMIFS(Summary!E:E,Summary!H:H,Table_Query_from_Mac10[[#This Row],[Juiceoc]])</f>
        <v>0</v>
      </c>
      <c r="R3425" s="47">
        <f>Table_Query_from_Mac10[[#This Row],[Net Unit]]*(1+Table_Query_from_Mac10[[#This Row],[PriceIncreasebyType]])</f>
        <v>13.93</v>
      </c>
      <c r="S3425" s="47">
        <f>Table_Query_from_Mac10[[#This Row],[UnitPriceFuture]]*Table_Query_from_Mac10[[#This Row],[qtytoShipFuture]]</f>
        <v>668.64</v>
      </c>
      <c r="T3425" s="47">
        <f>ROUND(Table_Query_from_Mac10[[#This Row],[qty_to_ship]]*(1+Table_Query_from_Mac10[[#This Row],[VolumeIncreasebyType]]),0)</f>
        <v>48</v>
      </c>
      <c r="U3425" s="47">
        <f>Table_Query_from_Mac10[[#This Row],[qtytoShipFuture]]*Table_Query_from_Mac10[[#This Row],[Future-cost]]</f>
        <v>346.08</v>
      </c>
      <c r="V3425" s="47">
        <f>Table_Query_from_Mac10[[#This Row],[qtytoShipFuture]]-Table_Query_from_Mac10[[#This Row],[qty_to_ship]]</f>
        <v>0</v>
      </c>
      <c r="W3425" s="47">
        <f>Table_Query_from_Mac10[[#This Row],[UnitPriceFuture]]</f>
        <v>13.93</v>
      </c>
      <c r="X3425" s="47">
        <f>Table_Query_from_Mac10[[#This Row],[Unit Increase]]*Table_Query_from_Mac10[[#This Row],[UnitPriceFuture]]</f>
        <v>0</v>
      </c>
      <c r="Y3425" s="47">
        <f>Table_Query_from_Mac10[[#This Row],[Unit Increase]]*Table_Query_from_Mac10[[#This Row],[Future-cost]]</f>
        <v>0</v>
      </c>
      <c r="Z3425" s="47">
        <f>-(Table_Query_from_Mac10[[#This Row],[Incremental Sales]]+((Table_Query_from_Mac10[[#This Row],[Incremental Sales]]*-(SUM(Summary!$S$8:$S$9)))))*Summary!$S$18</f>
        <v>0</v>
      </c>
      <c r="AA3425" s="47">
        <f>IFERROR(Table_Query_from_Mac10[[#This Row],[Incremental Cost]]/Table_Query_from_Mac10[[#This Row],[Incremental Sales]],0)</f>
        <v>0</v>
      </c>
      <c r="AB3425" s="47">
        <f>IFERROR(Table_Query_from_Mac10[[#This Row],[TotalCostFuture]]/Table_Query_from_Mac10[[#This Row],[totalsalesFuture]],0)</f>
        <v>0.51758793969849248</v>
      </c>
      <c r="AN3425" s="31">
        <v>192</v>
      </c>
      <c r="AO3425">
        <f t="shared" si="106"/>
        <v>48</v>
      </c>
      <c r="AQ3425" s="31">
        <v>39.81</v>
      </c>
      <c r="AR3425">
        <f t="shared" si="107"/>
        <v>13.93</v>
      </c>
    </row>
    <row r="3426" spans="1:44" x14ac:dyDescent="0.25">
      <c r="A3426">
        <v>90346</v>
      </c>
      <c r="B3426">
        <v>11</v>
      </c>
      <c r="C3426" t="s">
        <v>86</v>
      </c>
      <c r="D3426" t="s">
        <v>79</v>
      </c>
      <c r="E3426">
        <v>30</v>
      </c>
      <c r="F3426">
        <v>5.99</v>
      </c>
      <c r="G3426">
        <v>12.91</v>
      </c>
      <c r="H3426" s="1">
        <v>44846</v>
      </c>
      <c r="I3426" s="20">
        <v>0</v>
      </c>
      <c r="J3426" s="47">
        <f>Table_Query_from_Mac10[[#This Row],[unit_price]]-(Table_Query_from_Mac10[[#This Row],[unit_price]]*(Table_Query_from_Mac10[[#This Row],[discount_pct]]/100))</f>
        <v>12.91</v>
      </c>
      <c r="K3426" s="47">
        <f>Table_Query_from_Mac10[[#This Row],[unit_cost]]</f>
        <v>5.99</v>
      </c>
      <c r="L3426" s="47">
        <f>Table_Query_from_Mac10[[#This Row],[Live-cost]]*(1+Table_Query_from_Mac10[[#This Row],[CogsIncreasebyTYPE]])</f>
        <v>5.99</v>
      </c>
      <c r="M3426" s="47">
        <f>Table_Query_from_Mac10[[#This Row],[Live-cost]]*Table_Query_from_Mac10[[#This Row],[qty_to_ship]]</f>
        <v>179.70000000000002</v>
      </c>
      <c r="N3426" s="47">
        <f>IF(Table_Query_from_Mac10[[#This Row],[item_no]]="KDA",-Table_Query_from_Mac10[[#This Row],[unit_price]],Table_Query_from_Mac10[[#This Row],[Net Unit]]*Table_Query_from_Mac10[[#This Row],[qty_to_ship]])</f>
        <v>387.3</v>
      </c>
      <c r="O3426" s="47">
        <f>SUMIFS(Summary!C:C,Summary!H:H,Table_Query_from_Mac10[[#This Row],[Juiceoc]])</f>
        <v>0</v>
      </c>
      <c r="P3426" s="47">
        <f>SUMIFS(Summary!D:D,Summary!H:H,Table_Query_from_Mac10[[#This Row],[Juiceoc]])</f>
        <v>0</v>
      </c>
      <c r="Q3426" s="47">
        <f>SUMIFS(Summary!E:E,Summary!H:H,Table_Query_from_Mac10[[#This Row],[Juiceoc]])</f>
        <v>0</v>
      </c>
      <c r="R3426" s="47">
        <f>Table_Query_from_Mac10[[#This Row],[Net Unit]]*(1+Table_Query_from_Mac10[[#This Row],[PriceIncreasebyType]])</f>
        <v>12.91</v>
      </c>
      <c r="S3426" s="47">
        <f>Table_Query_from_Mac10[[#This Row],[UnitPriceFuture]]*Table_Query_from_Mac10[[#This Row],[qtytoShipFuture]]</f>
        <v>387.3</v>
      </c>
      <c r="T3426" s="47">
        <f>ROUND(Table_Query_from_Mac10[[#This Row],[qty_to_ship]]*(1+Table_Query_from_Mac10[[#This Row],[VolumeIncreasebyType]]),0)</f>
        <v>30</v>
      </c>
      <c r="U3426" s="47">
        <f>Table_Query_from_Mac10[[#This Row],[qtytoShipFuture]]*Table_Query_from_Mac10[[#This Row],[Future-cost]]</f>
        <v>179.70000000000002</v>
      </c>
      <c r="V3426" s="47">
        <f>Table_Query_from_Mac10[[#This Row],[qtytoShipFuture]]-Table_Query_from_Mac10[[#This Row],[qty_to_ship]]</f>
        <v>0</v>
      </c>
      <c r="W3426" s="47">
        <f>Table_Query_from_Mac10[[#This Row],[UnitPriceFuture]]</f>
        <v>12.91</v>
      </c>
      <c r="X3426" s="47">
        <f>Table_Query_from_Mac10[[#This Row],[Unit Increase]]*Table_Query_from_Mac10[[#This Row],[UnitPriceFuture]]</f>
        <v>0</v>
      </c>
      <c r="Y3426" s="47">
        <f>Table_Query_from_Mac10[[#This Row],[Unit Increase]]*Table_Query_from_Mac10[[#This Row],[Future-cost]]</f>
        <v>0</v>
      </c>
      <c r="Z3426" s="47">
        <f>-(Table_Query_from_Mac10[[#This Row],[Incremental Sales]]+((Table_Query_from_Mac10[[#This Row],[Incremental Sales]]*-(SUM(Summary!$S$8:$S$9)))))*Summary!$S$18</f>
        <v>0</v>
      </c>
      <c r="AA3426" s="47">
        <f>IFERROR(Table_Query_from_Mac10[[#This Row],[Incremental Cost]]/Table_Query_from_Mac10[[#This Row],[Incremental Sales]],0)</f>
        <v>0</v>
      </c>
      <c r="AB3426" s="47">
        <f>IFERROR(Table_Query_from_Mac10[[#This Row],[TotalCostFuture]]/Table_Query_from_Mac10[[#This Row],[totalsalesFuture]],0)</f>
        <v>0.46398140975987612</v>
      </c>
      <c r="AN3426" s="30">
        <v>120</v>
      </c>
      <c r="AO3426">
        <f t="shared" si="106"/>
        <v>30</v>
      </c>
      <c r="AQ3426" s="30">
        <v>36.880000000000003</v>
      </c>
      <c r="AR3426">
        <f t="shared" si="107"/>
        <v>12.91</v>
      </c>
    </row>
    <row r="3427" spans="1:44" x14ac:dyDescent="0.25">
      <c r="A3427">
        <v>90346</v>
      </c>
      <c r="B3427">
        <v>13</v>
      </c>
      <c r="C3427" t="s">
        <v>86</v>
      </c>
      <c r="D3427" t="s">
        <v>79</v>
      </c>
      <c r="E3427">
        <v>2</v>
      </c>
      <c r="F3427">
        <v>15.07</v>
      </c>
      <c r="G3427">
        <v>39.25</v>
      </c>
      <c r="H3427" s="1">
        <v>44846</v>
      </c>
      <c r="I3427" s="20">
        <v>0</v>
      </c>
      <c r="J3427" s="47">
        <f>Table_Query_from_Mac10[[#This Row],[unit_price]]-(Table_Query_from_Mac10[[#This Row],[unit_price]]*(Table_Query_from_Mac10[[#This Row],[discount_pct]]/100))</f>
        <v>39.25</v>
      </c>
      <c r="K3427" s="47">
        <f>Table_Query_from_Mac10[[#This Row],[unit_cost]]</f>
        <v>15.07</v>
      </c>
      <c r="L3427" s="47">
        <f>Table_Query_from_Mac10[[#This Row],[Live-cost]]*(1+Table_Query_from_Mac10[[#This Row],[CogsIncreasebyTYPE]])</f>
        <v>15.07</v>
      </c>
      <c r="M3427" s="47">
        <f>Table_Query_from_Mac10[[#This Row],[Live-cost]]*Table_Query_from_Mac10[[#This Row],[qty_to_ship]]</f>
        <v>30.14</v>
      </c>
      <c r="N3427" s="47">
        <f>IF(Table_Query_from_Mac10[[#This Row],[item_no]]="KDA",-Table_Query_from_Mac10[[#This Row],[unit_price]],Table_Query_from_Mac10[[#This Row],[Net Unit]]*Table_Query_from_Mac10[[#This Row],[qty_to_ship]])</f>
        <v>78.5</v>
      </c>
      <c r="O3427" s="47">
        <f>SUMIFS(Summary!C:C,Summary!H:H,Table_Query_from_Mac10[[#This Row],[Juiceoc]])</f>
        <v>0</v>
      </c>
      <c r="P3427" s="47">
        <f>SUMIFS(Summary!D:D,Summary!H:H,Table_Query_from_Mac10[[#This Row],[Juiceoc]])</f>
        <v>0</v>
      </c>
      <c r="Q3427" s="47">
        <f>SUMIFS(Summary!E:E,Summary!H:H,Table_Query_from_Mac10[[#This Row],[Juiceoc]])</f>
        <v>0</v>
      </c>
      <c r="R3427" s="47">
        <f>Table_Query_from_Mac10[[#This Row],[Net Unit]]*(1+Table_Query_from_Mac10[[#This Row],[PriceIncreasebyType]])</f>
        <v>39.25</v>
      </c>
      <c r="S3427" s="47">
        <f>Table_Query_from_Mac10[[#This Row],[UnitPriceFuture]]*Table_Query_from_Mac10[[#This Row],[qtytoShipFuture]]</f>
        <v>78.5</v>
      </c>
      <c r="T3427" s="47">
        <f>ROUND(Table_Query_from_Mac10[[#This Row],[qty_to_ship]]*(1+Table_Query_from_Mac10[[#This Row],[VolumeIncreasebyType]]),0)</f>
        <v>2</v>
      </c>
      <c r="U3427" s="47">
        <f>Table_Query_from_Mac10[[#This Row],[qtytoShipFuture]]*Table_Query_from_Mac10[[#This Row],[Future-cost]]</f>
        <v>30.14</v>
      </c>
      <c r="V3427" s="47">
        <f>Table_Query_from_Mac10[[#This Row],[qtytoShipFuture]]-Table_Query_from_Mac10[[#This Row],[qty_to_ship]]</f>
        <v>0</v>
      </c>
      <c r="W3427" s="47">
        <f>Table_Query_from_Mac10[[#This Row],[UnitPriceFuture]]</f>
        <v>39.25</v>
      </c>
      <c r="X3427" s="47">
        <f>Table_Query_from_Mac10[[#This Row],[Unit Increase]]*Table_Query_from_Mac10[[#This Row],[UnitPriceFuture]]</f>
        <v>0</v>
      </c>
      <c r="Y3427" s="47">
        <f>Table_Query_from_Mac10[[#This Row],[Unit Increase]]*Table_Query_from_Mac10[[#This Row],[Future-cost]]</f>
        <v>0</v>
      </c>
      <c r="Z3427" s="47">
        <f>-(Table_Query_from_Mac10[[#This Row],[Incremental Sales]]+((Table_Query_from_Mac10[[#This Row],[Incremental Sales]]*-(SUM(Summary!$S$8:$S$9)))))*Summary!$S$18</f>
        <v>0</v>
      </c>
      <c r="AA3427" s="47">
        <f>IFERROR(Table_Query_from_Mac10[[#This Row],[Incremental Cost]]/Table_Query_from_Mac10[[#This Row],[Incremental Sales]],0)</f>
        <v>0</v>
      </c>
      <c r="AB3427" s="47">
        <f>IFERROR(Table_Query_from_Mac10[[#This Row],[TotalCostFuture]]/Table_Query_from_Mac10[[#This Row],[totalsalesFuture]],0)</f>
        <v>0.38394904458598728</v>
      </c>
      <c r="AN3427" s="31">
        <v>8</v>
      </c>
      <c r="AO3427">
        <f t="shared" si="106"/>
        <v>2</v>
      </c>
      <c r="AQ3427" s="31">
        <v>112.14</v>
      </c>
      <c r="AR3427">
        <f t="shared" si="107"/>
        <v>39.25</v>
      </c>
    </row>
    <row r="3428" spans="1:44" x14ac:dyDescent="0.25">
      <c r="A3428">
        <v>90346</v>
      </c>
      <c r="B3428">
        <v>14</v>
      </c>
      <c r="C3428" t="s">
        <v>86</v>
      </c>
      <c r="D3428" t="s">
        <v>79</v>
      </c>
      <c r="E3428">
        <v>4</v>
      </c>
      <c r="F3428">
        <v>13.1</v>
      </c>
      <c r="G3428">
        <v>33.15</v>
      </c>
      <c r="H3428" s="1">
        <v>44846</v>
      </c>
      <c r="I3428" s="20">
        <v>0</v>
      </c>
      <c r="J3428" s="47">
        <f>Table_Query_from_Mac10[[#This Row],[unit_price]]-(Table_Query_from_Mac10[[#This Row],[unit_price]]*(Table_Query_from_Mac10[[#This Row],[discount_pct]]/100))</f>
        <v>33.15</v>
      </c>
      <c r="K3428" s="47">
        <f>Table_Query_from_Mac10[[#This Row],[unit_cost]]</f>
        <v>13.1</v>
      </c>
      <c r="L3428" s="47">
        <f>Table_Query_from_Mac10[[#This Row],[Live-cost]]*(1+Table_Query_from_Mac10[[#This Row],[CogsIncreasebyTYPE]])</f>
        <v>13.1</v>
      </c>
      <c r="M3428" s="47">
        <f>Table_Query_from_Mac10[[#This Row],[Live-cost]]*Table_Query_from_Mac10[[#This Row],[qty_to_ship]]</f>
        <v>52.4</v>
      </c>
      <c r="N3428" s="47">
        <f>IF(Table_Query_from_Mac10[[#This Row],[item_no]]="KDA",-Table_Query_from_Mac10[[#This Row],[unit_price]],Table_Query_from_Mac10[[#This Row],[Net Unit]]*Table_Query_from_Mac10[[#This Row],[qty_to_ship]])</f>
        <v>132.6</v>
      </c>
      <c r="O3428" s="47">
        <f>SUMIFS(Summary!C:C,Summary!H:H,Table_Query_from_Mac10[[#This Row],[Juiceoc]])</f>
        <v>0</v>
      </c>
      <c r="P3428" s="47">
        <f>SUMIFS(Summary!D:D,Summary!H:H,Table_Query_from_Mac10[[#This Row],[Juiceoc]])</f>
        <v>0</v>
      </c>
      <c r="Q3428" s="47">
        <f>SUMIFS(Summary!E:E,Summary!H:H,Table_Query_from_Mac10[[#This Row],[Juiceoc]])</f>
        <v>0</v>
      </c>
      <c r="R3428" s="47">
        <f>Table_Query_from_Mac10[[#This Row],[Net Unit]]*(1+Table_Query_from_Mac10[[#This Row],[PriceIncreasebyType]])</f>
        <v>33.15</v>
      </c>
      <c r="S3428" s="47">
        <f>Table_Query_from_Mac10[[#This Row],[UnitPriceFuture]]*Table_Query_from_Mac10[[#This Row],[qtytoShipFuture]]</f>
        <v>132.6</v>
      </c>
      <c r="T3428" s="47">
        <f>ROUND(Table_Query_from_Mac10[[#This Row],[qty_to_ship]]*(1+Table_Query_from_Mac10[[#This Row],[VolumeIncreasebyType]]),0)</f>
        <v>4</v>
      </c>
      <c r="U3428" s="47">
        <f>Table_Query_from_Mac10[[#This Row],[qtytoShipFuture]]*Table_Query_from_Mac10[[#This Row],[Future-cost]]</f>
        <v>52.4</v>
      </c>
      <c r="V3428" s="47">
        <f>Table_Query_from_Mac10[[#This Row],[qtytoShipFuture]]-Table_Query_from_Mac10[[#This Row],[qty_to_ship]]</f>
        <v>0</v>
      </c>
      <c r="W3428" s="47">
        <f>Table_Query_from_Mac10[[#This Row],[UnitPriceFuture]]</f>
        <v>33.15</v>
      </c>
      <c r="X3428" s="47">
        <f>Table_Query_from_Mac10[[#This Row],[Unit Increase]]*Table_Query_from_Mac10[[#This Row],[UnitPriceFuture]]</f>
        <v>0</v>
      </c>
      <c r="Y3428" s="47">
        <f>Table_Query_from_Mac10[[#This Row],[Unit Increase]]*Table_Query_from_Mac10[[#This Row],[Future-cost]]</f>
        <v>0</v>
      </c>
      <c r="Z3428" s="47">
        <f>-(Table_Query_from_Mac10[[#This Row],[Incremental Sales]]+((Table_Query_from_Mac10[[#This Row],[Incremental Sales]]*-(SUM(Summary!$S$8:$S$9)))))*Summary!$S$18</f>
        <v>0</v>
      </c>
      <c r="AA3428" s="47">
        <f>IFERROR(Table_Query_from_Mac10[[#This Row],[Incremental Cost]]/Table_Query_from_Mac10[[#This Row],[Incremental Sales]],0)</f>
        <v>0</v>
      </c>
      <c r="AB3428" s="47">
        <f>IFERROR(Table_Query_from_Mac10[[#This Row],[TotalCostFuture]]/Table_Query_from_Mac10[[#This Row],[totalsalesFuture]],0)</f>
        <v>0.39517345399698339</v>
      </c>
      <c r="AN3428" s="30">
        <v>16</v>
      </c>
      <c r="AO3428">
        <f t="shared" si="106"/>
        <v>4</v>
      </c>
      <c r="AQ3428" s="30">
        <v>94.7</v>
      </c>
      <c r="AR3428">
        <f t="shared" si="107"/>
        <v>33.15</v>
      </c>
    </row>
    <row r="3429" spans="1:44" x14ac:dyDescent="0.25">
      <c r="A3429">
        <v>90346</v>
      </c>
      <c r="B3429">
        <v>15</v>
      </c>
      <c r="C3429" t="s">
        <v>86</v>
      </c>
      <c r="D3429" t="s">
        <v>79</v>
      </c>
      <c r="E3429">
        <v>12</v>
      </c>
      <c r="F3429">
        <v>8.59</v>
      </c>
      <c r="G3429">
        <v>19.03</v>
      </c>
      <c r="H3429" s="1">
        <v>44846</v>
      </c>
      <c r="I3429" s="20">
        <v>0</v>
      </c>
      <c r="J3429" s="47">
        <f>Table_Query_from_Mac10[[#This Row],[unit_price]]-(Table_Query_from_Mac10[[#This Row],[unit_price]]*(Table_Query_from_Mac10[[#This Row],[discount_pct]]/100))</f>
        <v>19.03</v>
      </c>
      <c r="K3429" s="47">
        <f>Table_Query_from_Mac10[[#This Row],[unit_cost]]</f>
        <v>8.59</v>
      </c>
      <c r="L3429" s="47">
        <f>Table_Query_from_Mac10[[#This Row],[Live-cost]]*(1+Table_Query_from_Mac10[[#This Row],[CogsIncreasebyTYPE]])</f>
        <v>8.59</v>
      </c>
      <c r="M3429" s="47">
        <f>Table_Query_from_Mac10[[#This Row],[Live-cost]]*Table_Query_from_Mac10[[#This Row],[qty_to_ship]]</f>
        <v>103.08</v>
      </c>
      <c r="N3429" s="47">
        <f>IF(Table_Query_from_Mac10[[#This Row],[item_no]]="KDA",-Table_Query_from_Mac10[[#This Row],[unit_price]],Table_Query_from_Mac10[[#This Row],[Net Unit]]*Table_Query_from_Mac10[[#This Row],[qty_to_ship]])</f>
        <v>228.36</v>
      </c>
      <c r="O3429" s="47">
        <f>SUMIFS(Summary!C:C,Summary!H:H,Table_Query_from_Mac10[[#This Row],[Juiceoc]])</f>
        <v>0</v>
      </c>
      <c r="P3429" s="47">
        <f>SUMIFS(Summary!D:D,Summary!H:H,Table_Query_from_Mac10[[#This Row],[Juiceoc]])</f>
        <v>0</v>
      </c>
      <c r="Q3429" s="47">
        <f>SUMIFS(Summary!E:E,Summary!H:H,Table_Query_from_Mac10[[#This Row],[Juiceoc]])</f>
        <v>0</v>
      </c>
      <c r="R3429" s="47">
        <f>Table_Query_from_Mac10[[#This Row],[Net Unit]]*(1+Table_Query_from_Mac10[[#This Row],[PriceIncreasebyType]])</f>
        <v>19.03</v>
      </c>
      <c r="S3429" s="47">
        <f>Table_Query_from_Mac10[[#This Row],[UnitPriceFuture]]*Table_Query_from_Mac10[[#This Row],[qtytoShipFuture]]</f>
        <v>228.36</v>
      </c>
      <c r="T3429" s="47">
        <f>ROUND(Table_Query_from_Mac10[[#This Row],[qty_to_ship]]*(1+Table_Query_from_Mac10[[#This Row],[VolumeIncreasebyType]]),0)</f>
        <v>12</v>
      </c>
      <c r="U3429" s="47">
        <f>Table_Query_from_Mac10[[#This Row],[qtytoShipFuture]]*Table_Query_from_Mac10[[#This Row],[Future-cost]]</f>
        <v>103.08</v>
      </c>
      <c r="V3429" s="47">
        <f>Table_Query_from_Mac10[[#This Row],[qtytoShipFuture]]-Table_Query_from_Mac10[[#This Row],[qty_to_ship]]</f>
        <v>0</v>
      </c>
      <c r="W3429" s="47">
        <f>Table_Query_from_Mac10[[#This Row],[UnitPriceFuture]]</f>
        <v>19.03</v>
      </c>
      <c r="X3429" s="47">
        <f>Table_Query_from_Mac10[[#This Row],[Unit Increase]]*Table_Query_from_Mac10[[#This Row],[UnitPriceFuture]]</f>
        <v>0</v>
      </c>
      <c r="Y3429" s="47">
        <f>Table_Query_from_Mac10[[#This Row],[Unit Increase]]*Table_Query_from_Mac10[[#This Row],[Future-cost]]</f>
        <v>0</v>
      </c>
      <c r="Z3429" s="47">
        <f>-(Table_Query_from_Mac10[[#This Row],[Incremental Sales]]+((Table_Query_from_Mac10[[#This Row],[Incremental Sales]]*-(SUM(Summary!$S$8:$S$9)))))*Summary!$S$18</f>
        <v>0</v>
      </c>
      <c r="AA3429" s="47">
        <f>IFERROR(Table_Query_from_Mac10[[#This Row],[Incremental Cost]]/Table_Query_from_Mac10[[#This Row],[Incremental Sales]],0)</f>
        <v>0</v>
      </c>
      <c r="AB3429" s="47">
        <f>IFERROR(Table_Query_from_Mac10[[#This Row],[TotalCostFuture]]/Table_Query_from_Mac10[[#This Row],[totalsalesFuture]],0)</f>
        <v>0.45139253809774038</v>
      </c>
      <c r="AN3429" s="31">
        <v>48</v>
      </c>
      <c r="AO3429">
        <f t="shared" si="106"/>
        <v>12</v>
      </c>
      <c r="AQ3429" s="31">
        <v>54.38</v>
      </c>
      <c r="AR3429">
        <f t="shared" si="107"/>
        <v>19.03</v>
      </c>
    </row>
    <row r="3430" spans="1:44" x14ac:dyDescent="0.25">
      <c r="A3430">
        <v>90347</v>
      </c>
      <c r="B3430">
        <v>1</v>
      </c>
      <c r="C3430" t="s">
        <v>55</v>
      </c>
      <c r="D3430" t="s">
        <v>81</v>
      </c>
      <c r="E3430">
        <v>7</v>
      </c>
      <c r="F3430">
        <v>4.53</v>
      </c>
      <c r="G3430">
        <v>10.86</v>
      </c>
      <c r="H3430" s="1">
        <v>44846</v>
      </c>
      <c r="I3430" s="20">
        <v>7</v>
      </c>
      <c r="J3430" s="47">
        <f>Table_Query_from_Mac10[[#This Row],[unit_price]]-(Table_Query_from_Mac10[[#This Row],[unit_price]]*(Table_Query_from_Mac10[[#This Row],[discount_pct]]/100))</f>
        <v>10.0998</v>
      </c>
      <c r="K3430" s="47">
        <f>Table_Query_from_Mac10[[#This Row],[unit_cost]]</f>
        <v>4.53</v>
      </c>
      <c r="L3430" s="47">
        <f>Table_Query_from_Mac10[[#This Row],[Live-cost]]*(1+Table_Query_from_Mac10[[#This Row],[CogsIncreasebyTYPE]])</f>
        <v>4.53</v>
      </c>
      <c r="M3430" s="47">
        <f>Table_Query_from_Mac10[[#This Row],[Live-cost]]*Table_Query_from_Mac10[[#This Row],[qty_to_ship]]</f>
        <v>31.71</v>
      </c>
      <c r="N3430" s="47">
        <f>IF(Table_Query_from_Mac10[[#This Row],[item_no]]="KDA",-Table_Query_from_Mac10[[#This Row],[unit_price]],Table_Query_from_Mac10[[#This Row],[Net Unit]]*Table_Query_from_Mac10[[#This Row],[qty_to_ship]])</f>
        <v>70.698599999999999</v>
      </c>
      <c r="O3430" s="47">
        <f>SUMIFS(Summary!C:C,Summary!H:H,Table_Query_from_Mac10[[#This Row],[Juiceoc]])</f>
        <v>0</v>
      </c>
      <c r="P3430" s="47">
        <f>SUMIFS(Summary!D:D,Summary!H:H,Table_Query_from_Mac10[[#This Row],[Juiceoc]])</f>
        <v>0</v>
      </c>
      <c r="Q3430" s="47">
        <f>SUMIFS(Summary!E:E,Summary!H:H,Table_Query_from_Mac10[[#This Row],[Juiceoc]])</f>
        <v>0</v>
      </c>
      <c r="R3430" s="47">
        <f>Table_Query_from_Mac10[[#This Row],[Net Unit]]*(1+Table_Query_from_Mac10[[#This Row],[PriceIncreasebyType]])</f>
        <v>10.0998</v>
      </c>
      <c r="S3430" s="47">
        <f>Table_Query_from_Mac10[[#This Row],[UnitPriceFuture]]*Table_Query_from_Mac10[[#This Row],[qtytoShipFuture]]</f>
        <v>70.698599999999999</v>
      </c>
      <c r="T3430" s="47">
        <f>ROUND(Table_Query_from_Mac10[[#This Row],[qty_to_ship]]*(1+Table_Query_from_Mac10[[#This Row],[VolumeIncreasebyType]]),0)</f>
        <v>7</v>
      </c>
      <c r="U3430" s="47">
        <f>Table_Query_from_Mac10[[#This Row],[qtytoShipFuture]]*Table_Query_from_Mac10[[#This Row],[Future-cost]]</f>
        <v>31.71</v>
      </c>
      <c r="V3430" s="47">
        <f>Table_Query_from_Mac10[[#This Row],[qtytoShipFuture]]-Table_Query_from_Mac10[[#This Row],[qty_to_ship]]</f>
        <v>0</v>
      </c>
      <c r="W3430" s="47">
        <f>Table_Query_from_Mac10[[#This Row],[UnitPriceFuture]]</f>
        <v>10.0998</v>
      </c>
      <c r="X3430" s="47">
        <f>Table_Query_from_Mac10[[#This Row],[Unit Increase]]*Table_Query_from_Mac10[[#This Row],[UnitPriceFuture]]</f>
        <v>0</v>
      </c>
      <c r="Y3430" s="47">
        <f>Table_Query_from_Mac10[[#This Row],[Unit Increase]]*Table_Query_from_Mac10[[#This Row],[Future-cost]]</f>
        <v>0</v>
      </c>
      <c r="Z3430" s="47">
        <f>-(Table_Query_from_Mac10[[#This Row],[Incremental Sales]]+((Table_Query_from_Mac10[[#This Row],[Incremental Sales]]*-(SUM(Summary!$S$8:$S$9)))))*Summary!$S$18</f>
        <v>0</v>
      </c>
      <c r="AA3430" s="47">
        <f>IFERROR(Table_Query_from_Mac10[[#This Row],[Incremental Cost]]/Table_Query_from_Mac10[[#This Row],[Incremental Sales]],0)</f>
        <v>0</v>
      </c>
      <c r="AB3430" s="47">
        <f>IFERROR(Table_Query_from_Mac10[[#This Row],[TotalCostFuture]]/Table_Query_from_Mac10[[#This Row],[totalsalesFuture]],0)</f>
        <v>0.44852373314323057</v>
      </c>
      <c r="AN3430" s="30">
        <v>25</v>
      </c>
      <c r="AO3430">
        <f t="shared" si="106"/>
        <v>7</v>
      </c>
      <c r="AQ3430" s="30">
        <v>31.03</v>
      </c>
      <c r="AR3430">
        <f t="shared" si="107"/>
        <v>10.86</v>
      </c>
    </row>
    <row r="3431" spans="1:44" x14ac:dyDescent="0.25">
      <c r="A3431">
        <v>90347</v>
      </c>
      <c r="B3431">
        <v>2</v>
      </c>
      <c r="C3431" t="s">
        <v>55</v>
      </c>
      <c r="D3431" t="s">
        <v>81</v>
      </c>
      <c r="E3431">
        <v>8</v>
      </c>
      <c r="F3431">
        <v>5.81</v>
      </c>
      <c r="G3431">
        <v>14.47</v>
      </c>
      <c r="H3431" s="1">
        <v>44846</v>
      </c>
      <c r="I3431" s="20">
        <v>7</v>
      </c>
      <c r="J3431" s="47">
        <f>Table_Query_from_Mac10[[#This Row],[unit_price]]-(Table_Query_from_Mac10[[#This Row],[unit_price]]*(Table_Query_from_Mac10[[#This Row],[discount_pct]]/100))</f>
        <v>13.457100000000001</v>
      </c>
      <c r="K3431" s="47">
        <f>Table_Query_from_Mac10[[#This Row],[unit_cost]]</f>
        <v>5.81</v>
      </c>
      <c r="L3431" s="47">
        <f>Table_Query_from_Mac10[[#This Row],[Live-cost]]*(1+Table_Query_from_Mac10[[#This Row],[CogsIncreasebyTYPE]])</f>
        <v>5.81</v>
      </c>
      <c r="M3431" s="47">
        <f>Table_Query_from_Mac10[[#This Row],[Live-cost]]*Table_Query_from_Mac10[[#This Row],[qty_to_ship]]</f>
        <v>46.48</v>
      </c>
      <c r="N3431" s="47">
        <f>IF(Table_Query_from_Mac10[[#This Row],[item_no]]="KDA",-Table_Query_from_Mac10[[#This Row],[unit_price]],Table_Query_from_Mac10[[#This Row],[Net Unit]]*Table_Query_from_Mac10[[#This Row],[qty_to_ship]])</f>
        <v>107.6568</v>
      </c>
      <c r="O3431" s="47">
        <f>SUMIFS(Summary!C:C,Summary!H:H,Table_Query_from_Mac10[[#This Row],[Juiceoc]])</f>
        <v>0</v>
      </c>
      <c r="P3431" s="47">
        <f>SUMIFS(Summary!D:D,Summary!H:H,Table_Query_from_Mac10[[#This Row],[Juiceoc]])</f>
        <v>0</v>
      </c>
      <c r="Q3431" s="47">
        <f>SUMIFS(Summary!E:E,Summary!H:H,Table_Query_from_Mac10[[#This Row],[Juiceoc]])</f>
        <v>0</v>
      </c>
      <c r="R3431" s="47">
        <f>Table_Query_from_Mac10[[#This Row],[Net Unit]]*(1+Table_Query_from_Mac10[[#This Row],[PriceIncreasebyType]])</f>
        <v>13.457100000000001</v>
      </c>
      <c r="S3431" s="47">
        <f>Table_Query_from_Mac10[[#This Row],[UnitPriceFuture]]*Table_Query_from_Mac10[[#This Row],[qtytoShipFuture]]</f>
        <v>107.6568</v>
      </c>
      <c r="T3431" s="47">
        <f>ROUND(Table_Query_from_Mac10[[#This Row],[qty_to_ship]]*(1+Table_Query_from_Mac10[[#This Row],[VolumeIncreasebyType]]),0)</f>
        <v>8</v>
      </c>
      <c r="U3431" s="47">
        <f>Table_Query_from_Mac10[[#This Row],[qtytoShipFuture]]*Table_Query_from_Mac10[[#This Row],[Future-cost]]</f>
        <v>46.48</v>
      </c>
      <c r="V3431" s="47">
        <f>Table_Query_from_Mac10[[#This Row],[qtytoShipFuture]]-Table_Query_from_Mac10[[#This Row],[qty_to_ship]]</f>
        <v>0</v>
      </c>
      <c r="W3431" s="47">
        <f>Table_Query_from_Mac10[[#This Row],[UnitPriceFuture]]</f>
        <v>13.457100000000001</v>
      </c>
      <c r="X3431" s="47">
        <f>Table_Query_from_Mac10[[#This Row],[Unit Increase]]*Table_Query_from_Mac10[[#This Row],[UnitPriceFuture]]</f>
        <v>0</v>
      </c>
      <c r="Y3431" s="47">
        <f>Table_Query_from_Mac10[[#This Row],[Unit Increase]]*Table_Query_from_Mac10[[#This Row],[Future-cost]]</f>
        <v>0</v>
      </c>
      <c r="Z3431" s="47">
        <f>-(Table_Query_from_Mac10[[#This Row],[Incremental Sales]]+((Table_Query_from_Mac10[[#This Row],[Incremental Sales]]*-(SUM(Summary!$S$8:$S$9)))))*Summary!$S$18</f>
        <v>0</v>
      </c>
      <c r="AA3431" s="47">
        <f>IFERROR(Table_Query_from_Mac10[[#This Row],[Incremental Cost]]/Table_Query_from_Mac10[[#This Row],[Incremental Sales]],0)</f>
        <v>0</v>
      </c>
      <c r="AB3431" s="47">
        <f>IFERROR(Table_Query_from_Mac10[[#This Row],[TotalCostFuture]]/Table_Query_from_Mac10[[#This Row],[totalsalesFuture]],0)</f>
        <v>0.43174235162107732</v>
      </c>
      <c r="AN3431" s="31">
        <v>32</v>
      </c>
      <c r="AO3431">
        <f t="shared" si="106"/>
        <v>8</v>
      </c>
      <c r="AQ3431" s="31">
        <v>41.35</v>
      </c>
      <c r="AR3431">
        <f t="shared" si="107"/>
        <v>14.47</v>
      </c>
    </row>
    <row r="3432" spans="1:44" x14ac:dyDescent="0.25">
      <c r="A3432">
        <v>90347</v>
      </c>
      <c r="B3432">
        <v>3</v>
      </c>
      <c r="C3432" t="s">
        <v>55</v>
      </c>
      <c r="D3432" t="s">
        <v>81</v>
      </c>
      <c r="E3432">
        <v>0</v>
      </c>
      <c r="F3432">
        <v>8.5</v>
      </c>
      <c r="G3432">
        <v>22.57</v>
      </c>
      <c r="H3432" s="1">
        <v>44846</v>
      </c>
      <c r="I3432" s="20">
        <v>7</v>
      </c>
      <c r="J3432" s="47">
        <f>Table_Query_from_Mac10[[#This Row],[unit_price]]-(Table_Query_from_Mac10[[#This Row],[unit_price]]*(Table_Query_from_Mac10[[#This Row],[discount_pct]]/100))</f>
        <v>20.990100000000002</v>
      </c>
      <c r="K3432" s="47">
        <f>Table_Query_from_Mac10[[#This Row],[unit_cost]]</f>
        <v>8.5</v>
      </c>
      <c r="L3432" s="47">
        <f>Table_Query_from_Mac10[[#This Row],[Live-cost]]*(1+Table_Query_from_Mac10[[#This Row],[CogsIncreasebyTYPE]])</f>
        <v>8.5</v>
      </c>
      <c r="M3432" s="47">
        <f>Table_Query_from_Mac10[[#This Row],[Live-cost]]*Table_Query_from_Mac10[[#This Row],[qty_to_ship]]</f>
        <v>0</v>
      </c>
      <c r="N3432" s="47">
        <f>IF(Table_Query_from_Mac10[[#This Row],[item_no]]="KDA",-Table_Query_from_Mac10[[#This Row],[unit_price]],Table_Query_from_Mac10[[#This Row],[Net Unit]]*Table_Query_from_Mac10[[#This Row],[qty_to_ship]])</f>
        <v>0</v>
      </c>
      <c r="O3432" s="47">
        <f>SUMIFS(Summary!C:C,Summary!H:H,Table_Query_from_Mac10[[#This Row],[Juiceoc]])</f>
        <v>0</v>
      </c>
      <c r="P3432" s="47">
        <f>SUMIFS(Summary!D:D,Summary!H:H,Table_Query_from_Mac10[[#This Row],[Juiceoc]])</f>
        <v>0</v>
      </c>
      <c r="Q3432" s="47">
        <f>SUMIFS(Summary!E:E,Summary!H:H,Table_Query_from_Mac10[[#This Row],[Juiceoc]])</f>
        <v>0</v>
      </c>
      <c r="R3432" s="47">
        <f>Table_Query_from_Mac10[[#This Row],[Net Unit]]*(1+Table_Query_from_Mac10[[#This Row],[PriceIncreasebyType]])</f>
        <v>20.990100000000002</v>
      </c>
      <c r="S3432" s="47">
        <f>Table_Query_from_Mac10[[#This Row],[UnitPriceFuture]]*Table_Query_from_Mac10[[#This Row],[qtytoShipFuture]]</f>
        <v>0</v>
      </c>
      <c r="T3432" s="47">
        <f>ROUND(Table_Query_from_Mac10[[#This Row],[qty_to_ship]]*(1+Table_Query_from_Mac10[[#This Row],[VolumeIncreasebyType]]),0)</f>
        <v>0</v>
      </c>
      <c r="U3432" s="47">
        <f>Table_Query_from_Mac10[[#This Row],[qtytoShipFuture]]*Table_Query_from_Mac10[[#This Row],[Future-cost]]</f>
        <v>0</v>
      </c>
      <c r="V3432" s="47">
        <f>Table_Query_from_Mac10[[#This Row],[qtytoShipFuture]]-Table_Query_from_Mac10[[#This Row],[qty_to_ship]]</f>
        <v>0</v>
      </c>
      <c r="W3432" s="47">
        <f>Table_Query_from_Mac10[[#This Row],[UnitPriceFuture]]</f>
        <v>20.990100000000002</v>
      </c>
      <c r="X3432" s="47">
        <f>Table_Query_from_Mac10[[#This Row],[Unit Increase]]*Table_Query_from_Mac10[[#This Row],[UnitPriceFuture]]</f>
        <v>0</v>
      </c>
      <c r="Y3432" s="47">
        <f>Table_Query_from_Mac10[[#This Row],[Unit Increase]]*Table_Query_from_Mac10[[#This Row],[Future-cost]]</f>
        <v>0</v>
      </c>
      <c r="Z3432" s="47">
        <f>-(Table_Query_from_Mac10[[#This Row],[Incremental Sales]]+((Table_Query_from_Mac10[[#This Row],[Incremental Sales]]*-(SUM(Summary!$S$8:$S$9)))))*Summary!$S$18</f>
        <v>0</v>
      </c>
      <c r="AA3432" s="47">
        <f>IFERROR(Table_Query_from_Mac10[[#This Row],[Incremental Cost]]/Table_Query_from_Mac10[[#This Row],[Incremental Sales]],0)</f>
        <v>0</v>
      </c>
      <c r="AB3432" s="47">
        <f>IFERROR(Table_Query_from_Mac10[[#This Row],[TotalCostFuture]]/Table_Query_from_Mac10[[#This Row],[totalsalesFuture]],0)</f>
        <v>0</v>
      </c>
      <c r="AN3432" s="30">
        <v>0</v>
      </c>
      <c r="AO3432">
        <f t="shared" si="106"/>
        <v>0</v>
      </c>
      <c r="AQ3432" s="30">
        <v>64.489999999999995</v>
      </c>
      <c r="AR3432">
        <f t="shared" si="107"/>
        <v>22.57</v>
      </c>
    </row>
    <row r="3433" spans="1:44" x14ac:dyDescent="0.25">
      <c r="A3433">
        <v>90347</v>
      </c>
      <c r="B3433">
        <v>4</v>
      </c>
      <c r="C3433" t="s">
        <v>55</v>
      </c>
      <c r="D3433" t="s">
        <v>81</v>
      </c>
      <c r="E3433">
        <v>1</v>
      </c>
      <c r="F3433">
        <v>13.68</v>
      </c>
      <c r="G3433">
        <v>36.54</v>
      </c>
      <c r="H3433" s="1">
        <v>44846</v>
      </c>
      <c r="I3433" s="20">
        <v>7</v>
      </c>
      <c r="J3433" s="47">
        <f>Table_Query_from_Mac10[[#This Row],[unit_price]]-(Table_Query_from_Mac10[[#This Row],[unit_price]]*(Table_Query_from_Mac10[[#This Row],[discount_pct]]/100))</f>
        <v>33.982199999999999</v>
      </c>
      <c r="K3433" s="47">
        <f>Table_Query_from_Mac10[[#This Row],[unit_cost]]</f>
        <v>13.68</v>
      </c>
      <c r="L3433" s="47">
        <f>Table_Query_from_Mac10[[#This Row],[Live-cost]]*(1+Table_Query_from_Mac10[[#This Row],[CogsIncreasebyTYPE]])</f>
        <v>13.68</v>
      </c>
      <c r="M3433" s="47">
        <f>Table_Query_from_Mac10[[#This Row],[Live-cost]]*Table_Query_from_Mac10[[#This Row],[qty_to_ship]]</f>
        <v>13.68</v>
      </c>
      <c r="N3433" s="47">
        <f>IF(Table_Query_from_Mac10[[#This Row],[item_no]]="KDA",-Table_Query_from_Mac10[[#This Row],[unit_price]],Table_Query_from_Mac10[[#This Row],[Net Unit]]*Table_Query_from_Mac10[[#This Row],[qty_to_ship]])</f>
        <v>33.982199999999999</v>
      </c>
      <c r="O3433" s="47">
        <f>SUMIFS(Summary!C:C,Summary!H:H,Table_Query_from_Mac10[[#This Row],[Juiceoc]])</f>
        <v>0</v>
      </c>
      <c r="P3433" s="47">
        <f>SUMIFS(Summary!D:D,Summary!H:H,Table_Query_from_Mac10[[#This Row],[Juiceoc]])</f>
        <v>0</v>
      </c>
      <c r="Q3433" s="47">
        <f>SUMIFS(Summary!E:E,Summary!H:H,Table_Query_from_Mac10[[#This Row],[Juiceoc]])</f>
        <v>0</v>
      </c>
      <c r="R3433" s="47">
        <f>Table_Query_from_Mac10[[#This Row],[Net Unit]]*(1+Table_Query_from_Mac10[[#This Row],[PriceIncreasebyType]])</f>
        <v>33.982199999999999</v>
      </c>
      <c r="S3433" s="47">
        <f>Table_Query_from_Mac10[[#This Row],[UnitPriceFuture]]*Table_Query_from_Mac10[[#This Row],[qtytoShipFuture]]</f>
        <v>33.982199999999999</v>
      </c>
      <c r="T3433" s="47">
        <f>ROUND(Table_Query_from_Mac10[[#This Row],[qty_to_ship]]*(1+Table_Query_from_Mac10[[#This Row],[VolumeIncreasebyType]]),0)</f>
        <v>1</v>
      </c>
      <c r="U3433" s="47">
        <f>Table_Query_from_Mac10[[#This Row],[qtytoShipFuture]]*Table_Query_from_Mac10[[#This Row],[Future-cost]]</f>
        <v>13.68</v>
      </c>
      <c r="V3433" s="47">
        <f>Table_Query_from_Mac10[[#This Row],[qtytoShipFuture]]-Table_Query_from_Mac10[[#This Row],[qty_to_ship]]</f>
        <v>0</v>
      </c>
      <c r="W3433" s="47">
        <f>Table_Query_from_Mac10[[#This Row],[UnitPriceFuture]]</f>
        <v>33.982199999999999</v>
      </c>
      <c r="X3433" s="47">
        <f>Table_Query_from_Mac10[[#This Row],[Unit Increase]]*Table_Query_from_Mac10[[#This Row],[UnitPriceFuture]]</f>
        <v>0</v>
      </c>
      <c r="Y3433" s="47">
        <f>Table_Query_from_Mac10[[#This Row],[Unit Increase]]*Table_Query_from_Mac10[[#This Row],[Future-cost]]</f>
        <v>0</v>
      </c>
      <c r="Z3433" s="47">
        <f>-(Table_Query_from_Mac10[[#This Row],[Incremental Sales]]+((Table_Query_from_Mac10[[#This Row],[Incremental Sales]]*-(SUM(Summary!$S$8:$S$9)))))*Summary!$S$18</f>
        <v>0</v>
      </c>
      <c r="AA3433" s="47">
        <f>IFERROR(Table_Query_from_Mac10[[#This Row],[Incremental Cost]]/Table_Query_from_Mac10[[#This Row],[Incremental Sales]],0)</f>
        <v>0</v>
      </c>
      <c r="AB3433" s="47">
        <f>IFERROR(Table_Query_from_Mac10[[#This Row],[TotalCostFuture]]/Table_Query_from_Mac10[[#This Row],[totalsalesFuture]],0)</f>
        <v>0.40256369511096984</v>
      </c>
      <c r="AN3433" s="31">
        <v>4</v>
      </c>
      <c r="AO3433">
        <f t="shared" si="106"/>
        <v>1</v>
      </c>
      <c r="AQ3433" s="31">
        <v>104.4</v>
      </c>
      <c r="AR3433">
        <f t="shared" si="107"/>
        <v>36.54</v>
      </c>
    </row>
    <row r="3434" spans="1:44" x14ac:dyDescent="0.25">
      <c r="A3434">
        <v>90347</v>
      </c>
      <c r="B3434">
        <v>5</v>
      </c>
      <c r="C3434" t="s">
        <v>55</v>
      </c>
      <c r="D3434" t="s">
        <v>81</v>
      </c>
      <c r="E3434">
        <v>7</v>
      </c>
      <c r="F3434">
        <v>5.86</v>
      </c>
      <c r="G3434">
        <v>14.88</v>
      </c>
      <c r="H3434" s="1">
        <v>44846</v>
      </c>
      <c r="I3434" s="20">
        <v>7</v>
      </c>
      <c r="J3434" s="47">
        <f>Table_Query_from_Mac10[[#This Row],[unit_price]]-(Table_Query_from_Mac10[[#This Row],[unit_price]]*(Table_Query_from_Mac10[[#This Row],[discount_pct]]/100))</f>
        <v>13.8384</v>
      </c>
      <c r="K3434" s="47">
        <f>Table_Query_from_Mac10[[#This Row],[unit_cost]]</f>
        <v>5.86</v>
      </c>
      <c r="L3434" s="47">
        <f>Table_Query_from_Mac10[[#This Row],[Live-cost]]*(1+Table_Query_from_Mac10[[#This Row],[CogsIncreasebyTYPE]])</f>
        <v>5.86</v>
      </c>
      <c r="M3434" s="47">
        <f>Table_Query_from_Mac10[[#This Row],[Live-cost]]*Table_Query_from_Mac10[[#This Row],[qty_to_ship]]</f>
        <v>41.02</v>
      </c>
      <c r="N3434" s="47">
        <f>IF(Table_Query_from_Mac10[[#This Row],[item_no]]="KDA",-Table_Query_from_Mac10[[#This Row],[unit_price]],Table_Query_from_Mac10[[#This Row],[Net Unit]]*Table_Query_from_Mac10[[#This Row],[qty_to_ship]])</f>
        <v>96.868799999999993</v>
      </c>
      <c r="O3434" s="47">
        <f>SUMIFS(Summary!C:C,Summary!H:H,Table_Query_from_Mac10[[#This Row],[Juiceoc]])</f>
        <v>0</v>
      </c>
      <c r="P3434" s="47">
        <f>SUMIFS(Summary!D:D,Summary!H:H,Table_Query_from_Mac10[[#This Row],[Juiceoc]])</f>
        <v>0</v>
      </c>
      <c r="Q3434" s="47">
        <f>SUMIFS(Summary!E:E,Summary!H:H,Table_Query_from_Mac10[[#This Row],[Juiceoc]])</f>
        <v>0</v>
      </c>
      <c r="R3434" s="47">
        <f>Table_Query_from_Mac10[[#This Row],[Net Unit]]*(1+Table_Query_from_Mac10[[#This Row],[PriceIncreasebyType]])</f>
        <v>13.8384</v>
      </c>
      <c r="S3434" s="47">
        <f>Table_Query_from_Mac10[[#This Row],[UnitPriceFuture]]*Table_Query_from_Mac10[[#This Row],[qtytoShipFuture]]</f>
        <v>96.868799999999993</v>
      </c>
      <c r="T3434" s="47">
        <f>ROUND(Table_Query_from_Mac10[[#This Row],[qty_to_ship]]*(1+Table_Query_from_Mac10[[#This Row],[VolumeIncreasebyType]]),0)</f>
        <v>7</v>
      </c>
      <c r="U3434" s="47">
        <f>Table_Query_from_Mac10[[#This Row],[qtytoShipFuture]]*Table_Query_from_Mac10[[#This Row],[Future-cost]]</f>
        <v>41.02</v>
      </c>
      <c r="V3434" s="47">
        <f>Table_Query_from_Mac10[[#This Row],[qtytoShipFuture]]-Table_Query_from_Mac10[[#This Row],[qty_to_ship]]</f>
        <v>0</v>
      </c>
      <c r="W3434" s="47">
        <f>Table_Query_from_Mac10[[#This Row],[UnitPriceFuture]]</f>
        <v>13.8384</v>
      </c>
      <c r="X3434" s="47">
        <f>Table_Query_from_Mac10[[#This Row],[Unit Increase]]*Table_Query_from_Mac10[[#This Row],[UnitPriceFuture]]</f>
        <v>0</v>
      </c>
      <c r="Y3434" s="47">
        <f>Table_Query_from_Mac10[[#This Row],[Unit Increase]]*Table_Query_from_Mac10[[#This Row],[Future-cost]]</f>
        <v>0</v>
      </c>
      <c r="Z3434" s="47">
        <f>-(Table_Query_from_Mac10[[#This Row],[Incremental Sales]]+((Table_Query_from_Mac10[[#This Row],[Incremental Sales]]*-(SUM(Summary!$S$8:$S$9)))))*Summary!$S$18</f>
        <v>0</v>
      </c>
      <c r="AA3434" s="47">
        <f>IFERROR(Table_Query_from_Mac10[[#This Row],[Incremental Cost]]/Table_Query_from_Mac10[[#This Row],[Incremental Sales]],0)</f>
        <v>0</v>
      </c>
      <c r="AB3434" s="47">
        <f>IFERROR(Table_Query_from_Mac10[[#This Row],[TotalCostFuture]]/Table_Query_from_Mac10[[#This Row],[totalsalesFuture]],0)</f>
        <v>0.42345935946352187</v>
      </c>
      <c r="AN3434" s="30">
        <v>25</v>
      </c>
      <c r="AO3434">
        <f t="shared" si="106"/>
        <v>7</v>
      </c>
      <c r="AQ3434" s="30">
        <v>42.5</v>
      </c>
      <c r="AR3434">
        <f t="shared" si="107"/>
        <v>14.88</v>
      </c>
    </row>
    <row r="3435" spans="1:44" x14ac:dyDescent="0.25">
      <c r="A3435">
        <v>90347</v>
      </c>
      <c r="B3435">
        <v>6</v>
      </c>
      <c r="C3435" t="s">
        <v>55</v>
      </c>
      <c r="D3435" t="s">
        <v>81</v>
      </c>
      <c r="E3435">
        <v>5</v>
      </c>
      <c r="F3435">
        <v>5.94</v>
      </c>
      <c r="G3435">
        <v>15.62</v>
      </c>
      <c r="H3435" s="1">
        <v>44846</v>
      </c>
      <c r="I3435" s="20">
        <v>7</v>
      </c>
      <c r="J3435" s="47">
        <f>Table_Query_from_Mac10[[#This Row],[unit_price]]-(Table_Query_from_Mac10[[#This Row],[unit_price]]*(Table_Query_from_Mac10[[#This Row],[discount_pct]]/100))</f>
        <v>14.526599999999998</v>
      </c>
      <c r="K3435" s="47">
        <f>Table_Query_from_Mac10[[#This Row],[unit_cost]]</f>
        <v>5.94</v>
      </c>
      <c r="L3435" s="47">
        <f>Table_Query_from_Mac10[[#This Row],[Live-cost]]*(1+Table_Query_from_Mac10[[#This Row],[CogsIncreasebyTYPE]])</f>
        <v>5.94</v>
      </c>
      <c r="M3435" s="47">
        <f>Table_Query_from_Mac10[[#This Row],[Live-cost]]*Table_Query_from_Mac10[[#This Row],[qty_to_ship]]</f>
        <v>29.700000000000003</v>
      </c>
      <c r="N3435" s="47">
        <f>IF(Table_Query_from_Mac10[[#This Row],[item_no]]="KDA",-Table_Query_from_Mac10[[#This Row],[unit_price]],Table_Query_from_Mac10[[#This Row],[Net Unit]]*Table_Query_from_Mac10[[#This Row],[qty_to_ship]])</f>
        <v>72.632999999999996</v>
      </c>
      <c r="O3435" s="47">
        <f>SUMIFS(Summary!C:C,Summary!H:H,Table_Query_from_Mac10[[#This Row],[Juiceoc]])</f>
        <v>0</v>
      </c>
      <c r="P3435" s="47">
        <f>SUMIFS(Summary!D:D,Summary!H:H,Table_Query_from_Mac10[[#This Row],[Juiceoc]])</f>
        <v>0</v>
      </c>
      <c r="Q3435" s="47">
        <f>SUMIFS(Summary!E:E,Summary!H:H,Table_Query_from_Mac10[[#This Row],[Juiceoc]])</f>
        <v>0</v>
      </c>
      <c r="R3435" s="47">
        <f>Table_Query_from_Mac10[[#This Row],[Net Unit]]*(1+Table_Query_from_Mac10[[#This Row],[PriceIncreasebyType]])</f>
        <v>14.526599999999998</v>
      </c>
      <c r="S3435" s="47">
        <f>Table_Query_from_Mac10[[#This Row],[UnitPriceFuture]]*Table_Query_from_Mac10[[#This Row],[qtytoShipFuture]]</f>
        <v>72.632999999999996</v>
      </c>
      <c r="T3435" s="47">
        <f>ROUND(Table_Query_from_Mac10[[#This Row],[qty_to_ship]]*(1+Table_Query_from_Mac10[[#This Row],[VolumeIncreasebyType]]),0)</f>
        <v>5</v>
      </c>
      <c r="U3435" s="47">
        <f>Table_Query_from_Mac10[[#This Row],[qtytoShipFuture]]*Table_Query_from_Mac10[[#This Row],[Future-cost]]</f>
        <v>29.700000000000003</v>
      </c>
      <c r="V3435" s="47">
        <f>Table_Query_from_Mac10[[#This Row],[qtytoShipFuture]]-Table_Query_from_Mac10[[#This Row],[qty_to_ship]]</f>
        <v>0</v>
      </c>
      <c r="W3435" s="47">
        <f>Table_Query_from_Mac10[[#This Row],[UnitPriceFuture]]</f>
        <v>14.526599999999998</v>
      </c>
      <c r="X3435" s="47">
        <f>Table_Query_from_Mac10[[#This Row],[Unit Increase]]*Table_Query_from_Mac10[[#This Row],[UnitPriceFuture]]</f>
        <v>0</v>
      </c>
      <c r="Y3435" s="47">
        <f>Table_Query_from_Mac10[[#This Row],[Unit Increase]]*Table_Query_from_Mac10[[#This Row],[Future-cost]]</f>
        <v>0</v>
      </c>
      <c r="Z3435" s="47">
        <f>-(Table_Query_from_Mac10[[#This Row],[Incremental Sales]]+((Table_Query_from_Mac10[[#This Row],[Incremental Sales]]*-(SUM(Summary!$S$8:$S$9)))))*Summary!$S$18</f>
        <v>0</v>
      </c>
      <c r="AA3435" s="47">
        <f>IFERROR(Table_Query_from_Mac10[[#This Row],[Incremental Cost]]/Table_Query_from_Mac10[[#This Row],[Incremental Sales]],0)</f>
        <v>0</v>
      </c>
      <c r="AB3435" s="47">
        <f>IFERROR(Table_Query_from_Mac10[[#This Row],[TotalCostFuture]]/Table_Query_from_Mac10[[#This Row],[totalsalesFuture]],0)</f>
        <v>0.40890504316219906</v>
      </c>
      <c r="AN3435" s="31">
        <v>20</v>
      </c>
      <c r="AO3435">
        <f t="shared" si="106"/>
        <v>5</v>
      </c>
      <c r="AQ3435" s="31">
        <v>44.63</v>
      </c>
      <c r="AR3435">
        <f t="shared" si="107"/>
        <v>15.62</v>
      </c>
    </row>
    <row r="3436" spans="1:44" x14ac:dyDescent="0.25">
      <c r="A3436">
        <v>90347</v>
      </c>
      <c r="B3436">
        <v>7</v>
      </c>
      <c r="C3436" t="s">
        <v>55</v>
      </c>
      <c r="D3436" t="s">
        <v>81</v>
      </c>
      <c r="E3436">
        <v>4</v>
      </c>
      <c r="F3436">
        <v>7.16</v>
      </c>
      <c r="G3436">
        <v>19.170000000000002</v>
      </c>
      <c r="H3436" s="1">
        <v>44846</v>
      </c>
      <c r="I3436" s="20">
        <v>7</v>
      </c>
      <c r="J3436" s="47">
        <f>Table_Query_from_Mac10[[#This Row],[unit_price]]-(Table_Query_from_Mac10[[#This Row],[unit_price]]*(Table_Query_from_Mac10[[#This Row],[discount_pct]]/100))</f>
        <v>17.828100000000003</v>
      </c>
      <c r="K3436" s="47">
        <f>Table_Query_from_Mac10[[#This Row],[unit_cost]]</f>
        <v>7.16</v>
      </c>
      <c r="L3436" s="47">
        <f>Table_Query_from_Mac10[[#This Row],[Live-cost]]*(1+Table_Query_from_Mac10[[#This Row],[CogsIncreasebyTYPE]])</f>
        <v>7.16</v>
      </c>
      <c r="M3436" s="47">
        <f>Table_Query_from_Mac10[[#This Row],[Live-cost]]*Table_Query_from_Mac10[[#This Row],[qty_to_ship]]</f>
        <v>28.64</v>
      </c>
      <c r="N3436" s="47">
        <f>IF(Table_Query_from_Mac10[[#This Row],[item_no]]="KDA",-Table_Query_from_Mac10[[#This Row],[unit_price]],Table_Query_from_Mac10[[#This Row],[Net Unit]]*Table_Query_from_Mac10[[#This Row],[qty_to_ship]])</f>
        <v>71.312400000000011</v>
      </c>
      <c r="O3436" s="47">
        <f>SUMIFS(Summary!C:C,Summary!H:H,Table_Query_from_Mac10[[#This Row],[Juiceoc]])</f>
        <v>0</v>
      </c>
      <c r="P3436" s="47">
        <f>SUMIFS(Summary!D:D,Summary!H:H,Table_Query_from_Mac10[[#This Row],[Juiceoc]])</f>
        <v>0</v>
      </c>
      <c r="Q3436" s="47">
        <f>SUMIFS(Summary!E:E,Summary!H:H,Table_Query_from_Mac10[[#This Row],[Juiceoc]])</f>
        <v>0</v>
      </c>
      <c r="R3436" s="47">
        <f>Table_Query_from_Mac10[[#This Row],[Net Unit]]*(1+Table_Query_from_Mac10[[#This Row],[PriceIncreasebyType]])</f>
        <v>17.828100000000003</v>
      </c>
      <c r="S3436" s="47">
        <f>Table_Query_from_Mac10[[#This Row],[UnitPriceFuture]]*Table_Query_from_Mac10[[#This Row],[qtytoShipFuture]]</f>
        <v>71.312400000000011</v>
      </c>
      <c r="T3436" s="47">
        <f>ROUND(Table_Query_from_Mac10[[#This Row],[qty_to_ship]]*(1+Table_Query_from_Mac10[[#This Row],[VolumeIncreasebyType]]),0)</f>
        <v>4</v>
      </c>
      <c r="U3436" s="47">
        <f>Table_Query_from_Mac10[[#This Row],[qtytoShipFuture]]*Table_Query_from_Mac10[[#This Row],[Future-cost]]</f>
        <v>28.64</v>
      </c>
      <c r="V3436" s="47">
        <f>Table_Query_from_Mac10[[#This Row],[qtytoShipFuture]]-Table_Query_from_Mac10[[#This Row],[qty_to_ship]]</f>
        <v>0</v>
      </c>
      <c r="W3436" s="47">
        <f>Table_Query_from_Mac10[[#This Row],[UnitPriceFuture]]</f>
        <v>17.828100000000003</v>
      </c>
      <c r="X3436" s="47">
        <f>Table_Query_from_Mac10[[#This Row],[Unit Increase]]*Table_Query_from_Mac10[[#This Row],[UnitPriceFuture]]</f>
        <v>0</v>
      </c>
      <c r="Y3436" s="47">
        <f>Table_Query_from_Mac10[[#This Row],[Unit Increase]]*Table_Query_from_Mac10[[#This Row],[Future-cost]]</f>
        <v>0</v>
      </c>
      <c r="Z3436" s="47">
        <f>-(Table_Query_from_Mac10[[#This Row],[Incremental Sales]]+((Table_Query_from_Mac10[[#This Row],[Incremental Sales]]*-(SUM(Summary!$S$8:$S$9)))))*Summary!$S$18</f>
        <v>0</v>
      </c>
      <c r="AA3436" s="47">
        <f>IFERROR(Table_Query_from_Mac10[[#This Row],[Incremental Cost]]/Table_Query_from_Mac10[[#This Row],[Incremental Sales]],0)</f>
        <v>0</v>
      </c>
      <c r="AB3436" s="47">
        <f>IFERROR(Table_Query_from_Mac10[[#This Row],[TotalCostFuture]]/Table_Query_from_Mac10[[#This Row],[totalsalesFuture]],0)</f>
        <v>0.40161318368194027</v>
      </c>
      <c r="AN3436" s="30">
        <v>16</v>
      </c>
      <c r="AO3436">
        <f t="shared" si="106"/>
        <v>4</v>
      </c>
      <c r="AQ3436" s="30">
        <v>54.76</v>
      </c>
      <c r="AR3436">
        <f t="shared" si="107"/>
        <v>19.170000000000002</v>
      </c>
    </row>
    <row r="3437" spans="1:44" x14ac:dyDescent="0.25">
      <c r="A3437">
        <v>90347</v>
      </c>
      <c r="B3437">
        <v>8</v>
      </c>
      <c r="C3437" t="s">
        <v>55</v>
      </c>
      <c r="D3437" t="s">
        <v>81</v>
      </c>
      <c r="E3437">
        <v>0</v>
      </c>
      <c r="F3437">
        <v>7.81</v>
      </c>
      <c r="G3437">
        <v>21.1</v>
      </c>
      <c r="H3437" s="1">
        <v>44846</v>
      </c>
      <c r="I3437" s="20">
        <v>7</v>
      </c>
      <c r="J3437" s="47">
        <f>Table_Query_from_Mac10[[#This Row],[unit_price]]-(Table_Query_from_Mac10[[#This Row],[unit_price]]*(Table_Query_from_Mac10[[#This Row],[discount_pct]]/100))</f>
        <v>19.623000000000001</v>
      </c>
      <c r="K3437" s="47">
        <f>Table_Query_from_Mac10[[#This Row],[unit_cost]]</f>
        <v>7.81</v>
      </c>
      <c r="L3437" s="47">
        <f>Table_Query_from_Mac10[[#This Row],[Live-cost]]*(1+Table_Query_from_Mac10[[#This Row],[CogsIncreasebyTYPE]])</f>
        <v>7.81</v>
      </c>
      <c r="M3437" s="47">
        <f>Table_Query_from_Mac10[[#This Row],[Live-cost]]*Table_Query_from_Mac10[[#This Row],[qty_to_ship]]</f>
        <v>0</v>
      </c>
      <c r="N3437" s="47">
        <f>IF(Table_Query_from_Mac10[[#This Row],[item_no]]="KDA",-Table_Query_from_Mac10[[#This Row],[unit_price]],Table_Query_from_Mac10[[#This Row],[Net Unit]]*Table_Query_from_Mac10[[#This Row],[qty_to_ship]])</f>
        <v>0</v>
      </c>
      <c r="O3437" s="47">
        <f>SUMIFS(Summary!C:C,Summary!H:H,Table_Query_from_Mac10[[#This Row],[Juiceoc]])</f>
        <v>0</v>
      </c>
      <c r="P3437" s="47">
        <f>SUMIFS(Summary!D:D,Summary!H:H,Table_Query_from_Mac10[[#This Row],[Juiceoc]])</f>
        <v>0</v>
      </c>
      <c r="Q3437" s="47">
        <f>SUMIFS(Summary!E:E,Summary!H:H,Table_Query_from_Mac10[[#This Row],[Juiceoc]])</f>
        <v>0</v>
      </c>
      <c r="R3437" s="47">
        <f>Table_Query_from_Mac10[[#This Row],[Net Unit]]*(1+Table_Query_from_Mac10[[#This Row],[PriceIncreasebyType]])</f>
        <v>19.623000000000001</v>
      </c>
      <c r="S3437" s="47">
        <f>Table_Query_from_Mac10[[#This Row],[UnitPriceFuture]]*Table_Query_from_Mac10[[#This Row],[qtytoShipFuture]]</f>
        <v>0</v>
      </c>
      <c r="T3437" s="47">
        <f>ROUND(Table_Query_from_Mac10[[#This Row],[qty_to_ship]]*(1+Table_Query_from_Mac10[[#This Row],[VolumeIncreasebyType]]),0)</f>
        <v>0</v>
      </c>
      <c r="U3437" s="47">
        <f>Table_Query_from_Mac10[[#This Row],[qtytoShipFuture]]*Table_Query_from_Mac10[[#This Row],[Future-cost]]</f>
        <v>0</v>
      </c>
      <c r="V3437" s="47">
        <f>Table_Query_from_Mac10[[#This Row],[qtytoShipFuture]]-Table_Query_from_Mac10[[#This Row],[qty_to_ship]]</f>
        <v>0</v>
      </c>
      <c r="W3437" s="47">
        <f>Table_Query_from_Mac10[[#This Row],[UnitPriceFuture]]</f>
        <v>19.623000000000001</v>
      </c>
      <c r="X3437" s="47">
        <f>Table_Query_from_Mac10[[#This Row],[Unit Increase]]*Table_Query_from_Mac10[[#This Row],[UnitPriceFuture]]</f>
        <v>0</v>
      </c>
      <c r="Y3437" s="47">
        <f>Table_Query_from_Mac10[[#This Row],[Unit Increase]]*Table_Query_from_Mac10[[#This Row],[Future-cost]]</f>
        <v>0</v>
      </c>
      <c r="Z3437" s="47">
        <f>-(Table_Query_from_Mac10[[#This Row],[Incremental Sales]]+((Table_Query_from_Mac10[[#This Row],[Incremental Sales]]*-(SUM(Summary!$S$8:$S$9)))))*Summary!$S$18</f>
        <v>0</v>
      </c>
      <c r="AA3437" s="47">
        <f>IFERROR(Table_Query_from_Mac10[[#This Row],[Incremental Cost]]/Table_Query_from_Mac10[[#This Row],[Incremental Sales]],0)</f>
        <v>0</v>
      </c>
      <c r="AB3437" s="47">
        <f>IFERROR(Table_Query_from_Mac10[[#This Row],[TotalCostFuture]]/Table_Query_from_Mac10[[#This Row],[totalsalesFuture]],0)</f>
        <v>0</v>
      </c>
      <c r="AN3437" s="31">
        <v>0</v>
      </c>
      <c r="AO3437">
        <f t="shared" si="106"/>
        <v>0</v>
      </c>
      <c r="AQ3437" s="31">
        <v>60.28</v>
      </c>
      <c r="AR3437">
        <f t="shared" si="107"/>
        <v>21.1</v>
      </c>
    </row>
    <row r="3438" spans="1:44" x14ac:dyDescent="0.25">
      <c r="A3438">
        <v>90347</v>
      </c>
      <c r="B3438">
        <v>9</v>
      </c>
      <c r="C3438" t="s">
        <v>55</v>
      </c>
      <c r="D3438" t="s">
        <v>81</v>
      </c>
      <c r="E3438">
        <v>6</v>
      </c>
      <c r="F3438">
        <v>8.64</v>
      </c>
      <c r="G3438">
        <v>22.99</v>
      </c>
      <c r="H3438" s="1">
        <v>44846</v>
      </c>
      <c r="I3438" s="20">
        <v>7</v>
      </c>
      <c r="J3438" s="47">
        <f>Table_Query_from_Mac10[[#This Row],[unit_price]]-(Table_Query_from_Mac10[[#This Row],[unit_price]]*(Table_Query_from_Mac10[[#This Row],[discount_pct]]/100))</f>
        <v>21.380699999999997</v>
      </c>
      <c r="K3438" s="47">
        <f>Table_Query_from_Mac10[[#This Row],[unit_cost]]</f>
        <v>8.64</v>
      </c>
      <c r="L3438" s="47">
        <f>Table_Query_from_Mac10[[#This Row],[Live-cost]]*(1+Table_Query_from_Mac10[[#This Row],[CogsIncreasebyTYPE]])</f>
        <v>8.64</v>
      </c>
      <c r="M3438" s="47">
        <f>Table_Query_from_Mac10[[#This Row],[Live-cost]]*Table_Query_from_Mac10[[#This Row],[qty_to_ship]]</f>
        <v>51.84</v>
      </c>
      <c r="N3438" s="47">
        <f>IF(Table_Query_from_Mac10[[#This Row],[item_no]]="KDA",-Table_Query_from_Mac10[[#This Row],[unit_price]],Table_Query_from_Mac10[[#This Row],[Net Unit]]*Table_Query_from_Mac10[[#This Row],[qty_to_ship]])</f>
        <v>128.2842</v>
      </c>
      <c r="O3438" s="47">
        <f>SUMIFS(Summary!C:C,Summary!H:H,Table_Query_from_Mac10[[#This Row],[Juiceoc]])</f>
        <v>0</v>
      </c>
      <c r="P3438" s="47">
        <f>SUMIFS(Summary!D:D,Summary!H:H,Table_Query_from_Mac10[[#This Row],[Juiceoc]])</f>
        <v>0</v>
      </c>
      <c r="Q3438" s="47">
        <f>SUMIFS(Summary!E:E,Summary!H:H,Table_Query_from_Mac10[[#This Row],[Juiceoc]])</f>
        <v>0</v>
      </c>
      <c r="R3438" s="47">
        <f>Table_Query_from_Mac10[[#This Row],[Net Unit]]*(1+Table_Query_from_Mac10[[#This Row],[PriceIncreasebyType]])</f>
        <v>21.380699999999997</v>
      </c>
      <c r="S3438" s="47">
        <f>Table_Query_from_Mac10[[#This Row],[UnitPriceFuture]]*Table_Query_from_Mac10[[#This Row],[qtytoShipFuture]]</f>
        <v>128.2842</v>
      </c>
      <c r="T3438" s="47">
        <f>ROUND(Table_Query_from_Mac10[[#This Row],[qty_to_ship]]*(1+Table_Query_from_Mac10[[#This Row],[VolumeIncreasebyType]]),0)</f>
        <v>6</v>
      </c>
      <c r="U3438" s="47">
        <f>Table_Query_from_Mac10[[#This Row],[qtytoShipFuture]]*Table_Query_from_Mac10[[#This Row],[Future-cost]]</f>
        <v>51.84</v>
      </c>
      <c r="V3438" s="47">
        <f>Table_Query_from_Mac10[[#This Row],[qtytoShipFuture]]-Table_Query_from_Mac10[[#This Row],[qty_to_ship]]</f>
        <v>0</v>
      </c>
      <c r="W3438" s="47">
        <f>Table_Query_from_Mac10[[#This Row],[UnitPriceFuture]]</f>
        <v>21.380699999999997</v>
      </c>
      <c r="X3438" s="47">
        <f>Table_Query_from_Mac10[[#This Row],[Unit Increase]]*Table_Query_from_Mac10[[#This Row],[UnitPriceFuture]]</f>
        <v>0</v>
      </c>
      <c r="Y3438" s="47">
        <f>Table_Query_from_Mac10[[#This Row],[Unit Increase]]*Table_Query_from_Mac10[[#This Row],[Future-cost]]</f>
        <v>0</v>
      </c>
      <c r="Z3438" s="47">
        <f>-(Table_Query_from_Mac10[[#This Row],[Incremental Sales]]+((Table_Query_from_Mac10[[#This Row],[Incremental Sales]]*-(SUM(Summary!$S$8:$S$9)))))*Summary!$S$18</f>
        <v>0</v>
      </c>
      <c r="AA3438" s="47">
        <f>IFERROR(Table_Query_from_Mac10[[#This Row],[Incremental Cost]]/Table_Query_from_Mac10[[#This Row],[Incremental Sales]],0)</f>
        <v>0</v>
      </c>
      <c r="AB3438" s="47">
        <f>IFERROR(Table_Query_from_Mac10[[#This Row],[TotalCostFuture]]/Table_Query_from_Mac10[[#This Row],[totalsalesFuture]],0)</f>
        <v>0.40410276557830194</v>
      </c>
      <c r="AN3438" s="30">
        <v>24</v>
      </c>
      <c r="AO3438">
        <f t="shared" si="106"/>
        <v>6</v>
      </c>
      <c r="AQ3438" s="30">
        <v>65.680000000000007</v>
      </c>
      <c r="AR3438">
        <f t="shared" si="107"/>
        <v>22.99</v>
      </c>
    </row>
    <row r="3439" spans="1:44" x14ac:dyDescent="0.25">
      <c r="A3439">
        <v>90347</v>
      </c>
      <c r="B3439">
        <v>10</v>
      </c>
      <c r="C3439" t="s">
        <v>55</v>
      </c>
      <c r="D3439" t="s">
        <v>81</v>
      </c>
      <c r="E3439">
        <v>9</v>
      </c>
      <c r="F3439">
        <v>10.09</v>
      </c>
      <c r="G3439">
        <v>28.24</v>
      </c>
      <c r="H3439" s="1">
        <v>44846</v>
      </c>
      <c r="I3439" s="20">
        <v>7</v>
      </c>
      <c r="J3439" s="47">
        <f>Table_Query_from_Mac10[[#This Row],[unit_price]]-(Table_Query_from_Mac10[[#This Row],[unit_price]]*(Table_Query_from_Mac10[[#This Row],[discount_pct]]/100))</f>
        <v>26.263199999999998</v>
      </c>
      <c r="K3439" s="47">
        <f>Table_Query_from_Mac10[[#This Row],[unit_cost]]</f>
        <v>10.09</v>
      </c>
      <c r="L3439" s="47">
        <f>Table_Query_from_Mac10[[#This Row],[Live-cost]]*(1+Table_Query_from_Mac10[[#This Row],[CogsIncreasebyTYPE]])</f>
        <v>10.09</v>
      </c>
      <c r="M3439" s="47">
        <f>Table_Query_from_Mac10[[#This Row],[Live-cost]]*Table_Query_from_Mac10[[#This Row],[qty_to_ship]]</f>
        <v>90.81</v>
      </c>
      <c r="N3439" s="47">
        <f>IF(Table_Query_from_Mac10[[#This Row],[item_no]]="KDA",-Table_Query_from_Mac10[[#This Row],[unit_price]],Table_Query_from_Mac10[[#This Row],[Net Unit]]*Table_Query_from_Mac10[[#This Row],[qty_to_ship]])</f>
        <v>236.36879999999996</v>
      </c>
      <c r="O3439" s="47">
        <f>SUMIFS(Summary!C:C,Summary!H:H,Table_Query_from_Mac10[[#This Row],[Juiceoc]])</f>
        <v>0</v>
      </c>
      <c r="P3439" s="47">
        <f>SUMIFS(Summary!D:D,Summary!H:H,Table_Query_from_Mac10[[#This Row],[Juiceoc]])</f>
        <v>0</v>
      </c>
      <c r="Q3439" s="47">
        <f>SUMIFS(Summary!E:E,Summary!H:H,Table_Query_from_Mac10[[#This Row],[Juiceoc]])</f>
        <v>0</v>
      </c>
      <c r="R3439" s="47">
        <f>Table_Query_from_Mac10[[#This Row],[Net Unit]]*(1+Table_Query_from_Mac10[[#This Row],[PriceIncreasebyType]])</f>
        <v>26.263199999999998</v>
      </c>
      <c r="S3439" s="47">
        <f>Table_Query_from_Mac10[[#This Row],[UnitPriceFuture]]*Table_Query_from_Mac10[[#This Row],[qtytoShipFuture]]</f>
        <v>236.36879999999996</v>
      </c>
      <c r="T3439" s="47">
        <f>ROUND(Table_Query_from_Mac10[[#This Row],[qty_to_ship]]*(1+Table_Query_from_Mac10[[#This Row],[VolumeIncreasebyType]]),0)</f>
        <v>9</v>
      </c>
      <c r="U3439" s="47">
        <f>Table_Query_from_Mac10[[#This Row],[qtytoShipFuture]]*Table_Query_from_Mac10[[#This Row],[Future-cost]]</f>
        <v>90.81</v>
      </c>
      <c r="V3439" s="47">
        <f>Table_Query_from_Mac10[[#This Row],[qtytoShipFuture]]-Table_Query_from_Mac10[[#This Row],[qty_to_ship]]</f>
        <v>0</v>
      </c>
      <c r="W3439" s="47">
        <f>Table_Query_from_Mac10[[#This Row],[UnitPriceFuture]]</f>
        <v>26.263199999999998</v>
      </c>
      <c r="X3439" s="47">
        <f>Table_Query_from_Mac10[[#This Row],[Unit Increase]]*Table_Query_from_Mac10[[#This Row],[UnitPriceFuture]]</f>
        <v>0</v>
      </c>
      <c r="Y3439" s="47">
        <f>Table_Query_from_Mac10[[#This Row],[Unit Increase]]*Table_Query_from_Mac10[[#This Row],[Future-cost]]</f>
        <v>0</v>
      </c>
      <c r="Z3439" s="47">
        <f>-(Table_Query_from_Mac10[[#This Row],[Incremental Sales]]+((Table_Query_from_Mac10[[#This Row],[Incremental Sales]]*-(SUM(Summary!$S$8:$S$9)))))*Summary!$S$18</f>
        <v>0</v>
      </c>
      <c r="AA3439" s="47">
        <f>IFERROR(Table_Query_from_Mac10[[#This Row],[Incremental Cost]]/Table_Query_from_Mac10[[#This Row],[Incremental Sales]],0)</f>
        <v>0</v>
      </c>
      <c r="AB3439" s="47">
        <f>IFERROR(Table_Query_from_Mac10[[#This Row],[TotalCostFuture]]/Table_Query_from_Mac10[[#This Row],[totalsalesFuture]],0)</f>
        <v>0.38418776082122519</v>
      </c>
      <c r="AN3439" s="31">
        <v>36</v>
      </c>
      <c r="AO3439">
        <f t="shared" si="106"/>
        <v>9</v>
      </c>
      <c r="AQ3439" s="31">
        <v>80.680000000000007</v>
      </c>
      <c r="AR3439">
        <f t="shared" si="107"/>
        <v>28.24</v>
      </c>
    </row>
    <row r="3440" spans="1:44" x14ac:dyDescent="0.25">
      <c r="A3440">
        <v>90347</v>
      </c>
      <c r="B3440">
        <v>11</v>
      </c>
      <c r="C3440" t="s">
        <v>55</v>
      </c>
      <c r="D3440" t="s">
        <v>81</v>
      </c>
      <c r="E3440">
        <v>0</v>
      </c>
      <c r="F3440">
        <v>13.35</v>
      </c>
      <c r="G3440">
        <v>38.020000000000003</v>
      </c>
      <c r="H3440" s="1">
        <v>44846</v>
      </c>
      <c r="I3440" s="20">
        <v>7</v>
      </c>
      <c r="J3440" s="47">
        <f>Table_Query_from_Mac10[[#This Row],[unit_price]]-(Table_Query_from_Mac10[[#This Row],[unit_price]]*(Table_Query_from_Mac10[[#This Row],[discount_pct]]/100))</f>
        <v>35.358600000000003</v>
      </c>
      <c r="K3440" s="47">
        <f>Table_Query_from_Mac10[[#This Row],[unit_cost]]</f>
        <v>13.35</v>
      </c>
      <c r="L3440" s="47">
        <f>Table_Query_from_Mac10[[#This Row],[Live-cost]]*(1+Table_Query_from_Mac10[[#This Row],[CogsIncreasebyTYPE]])</f>
        <v>13.35</v>
      </c>
      <c r="M3440" s="47">
        <f>Table_Query_from_Mac10[[#This Row],[Live-cost]]*Table_Query_from_Mac10[[#This Row],[qty_to_ship]]</f>
        <v>0</v>
      </c>
      <c r="N3440" s="47">
        <f>IF(Table_Query_from_Mac10[[#This Row],[item_no]]="KDA",-Table_Query_from_Mac10[[#This Row],[unit_price]],Table_Query_from_Mac10[[#This Row],[Net Unit]]*Table_Query_from_Mac10[[#This Row],[qty_to_ship]])</f>
        <v>0</v>
      </c>
      <c r="O3440" s="47">
        <f>SUMIFS(Summary!C:C,Summary!H:H,Table_Query_from_Mac10[[#This Row],[Juiceoc]])</f>
        <v>0</v>
      </c>
      <c r="P3440" s="47">
        <f>SUMIFS(Summary!D:D,Summary!H:H,Table_Query_from_Mac10[[#This Row],[Juiceoc]])</f>
        <v>0</v>
      </c>
      <c r="Q3440" s="47">
        <f>SUMIFS(Summary!E:E,Summary!H:H,Table_Query_from_Mac10[[#This Row],[Juiceoc]])</f>
        <v>0</v>
      </c>
      <c r="R3440" s="47">
        <f>Table_Query_from_Mac10[[#This Row],[Net Unit]]*(1+Table_Query_from_Mac10[[#This Row],[PriceIncreasebyType]])</f>
        <v>35.358600000000003</v>
      </c>
      <c r="S3440" s="47">
        <f>Table_Query_from_Mac10[[#This Row],[UnitPriceFuture]]*Table_Query_from_Mac10[[#This Row],[qtytoShipFuture]]</f>
        <v>0</v>
      </c>
      <c r="T3440" s="47">
        <f>ROUND(Table_Query_from_Mac10[[#This Row],[qty_to_ship]]*(1+Table_Query_from_Mac10[[#This Row],[VolumeIncreasebyType]]),0)</f>
        <v>0</v>
      </c>
      <c r="U3440" s="47">
        <f>Table_Query_from_Mac10[[#This Row],[qtytoShipFuture]]*Table_Query_from_Mac10[[#This Row],[Future-cost]]</f>
        <v>0</v>
      </c>
      <c r="V3440" s="47">
        <f>Table_Query_from_Mac10[[#This Row],[qtytoShipFuture]]-Table_Query_from_Mac10[[#This Row],[qty_to_ship]]</f>
        <v>0</v>
      </c>
      <c r="W3440" s="47">
        <f>Table_Query_from_Mac10[[#This Row],[UnitPriceFuture]]</f>
        <v>35.358600000000003</v>
      </c>
      <c r="X3440" s="47">
        <f>Table_Query_from_Mac10[[#This Row],[Unit Increase]]*Table_Query_from_Mac10[[#This Row],[UnitPriceFuture]]</f>
        <v>0</v>
      </c>
      <c r="Y3440" s="47">
        <f>Table_Query_from_Mac10[[#This Row],[Unit Increase]]*Table_Query_from_Mac10[[#This Row],[Future-cost]]</f>
        <v>0</v>
      </c>
      <c r="Z3440" s="47">
        <f>-(Table_Query_from_Mac10[[#This Row],[Incremental Sales]]+((Table_Query_from_Mac10[[#This Row],[Incremental Sales]]*-(SUM(Summary!$S$8:$S$9)))))*Summary!$S$18</f>
        <v>0</v>
      </c>
      <c r="AA3440" s="47">
        <f>IFERROR(Table_Query_from_Mac10[[#This Row],[Incremental Cost]]/Table_Query_from_Mac10[[#This Row],[Incremental Sales]],0)</f>
        <v>0</v>
      </c>
      <c r="AB3440" s="47">
        <f>IFERROR(Table_Query_from_Mac10[[#This Row],[TotalCostFuture]]/Table_Query_from_Mac10[[#This Row],[totalsalesFuture]],0)</f>
        <v>0</v>
      </c>
      <c r="AN3440" s="30">
        <v>0</v>
      </c>
      <c r="AO3440">
        <f t="shared" si="106"/>
        <v>0</v>
      </c>
      <c r="AQ3440" s="30">
        <v>108.63</v>
      </c>
      <c r="AR3440">
        <f t="shared" si="107"/>
        <v>38.020000000000003</v>
      </c>
    </row>
    <row r="3441" spans="1:44" x14ac:dyDescent="0.25">
      <c r="A3441">
        <v>90347</v>
      </c>
      <c r="B3441">
        <v>12</v>
      </c>
      <c r="C3441" t="s">
        <v>55</v>
      </c>
      <c r="D3441" t="s">
        <v>81</v>
      </c>
      <c r="E3441">
        <v>1</v>
      </c>
      <c r="F3441">
        <v>16.03</v>
      </c>
      <c r="G3441">
        <v>44.98</v>
      </c>
      <c r="H3441" s="1">
        <v>44846</v>
      </c>
      <c r="I3441" s="20">
        <v>7</v>
      </c>
      <c r="J3441" s="47">
        <f>Table_Query_from_Mac10[[#This Row],[unit_price]]-(Table_Query_from_Mac10[[#This Row],[unit_price]]*(Table_Query_from_Mac10[[#This Row],[discount_pct]]/100))</f>
        <v>41.831399999999995</v>
      </c>
      <c r="K3441" s="47">
        <f>Table_Query_from_Mac10[[#This Row],[unit_cost]]</f>
        <v>16.03</v>
      </c>
      <c r="L3441" s="47">
        <f>Table_Query_from_Mac10[[#This Row],[Live-cost]]*(1+Table_Query_from_Mac10[[#This Row],[CogsIncreasebyTYPE]])</f>
        <v>16.03</v>
      </c>
      <c r="M3441" s="47">
        <f>Table_Query_from_Mac10[[#This Row],[Live-cost]]*Table_Query_from_Mac10[[#This Row],[qty_to_ship]]</f>
        <v>16.03</v>
      </c>
      <c r="N3441" s="47">
        <f>IF(Table_Query_from_Mac10[[#This Row],[item_no]]="KDA",-Table_Query_from_Mac10[[#This Row],[unit_price]],Table_Query_from_Mac10[[#This Row],[Net Unit]]*Table_Query_from_Mac10[[#This Row],[qty_to_ship]])</f>
        <v>41.831399999999995</v>
      </c>
      <c r="O3441" s="47">
        <f>SUMIFS(Summary!C:C,Summary!H:H,Table_Query_from_Mac10[[#This Row],[Juiceoc]])</f>
        <v>0</v>
      </c>
      <c r="P3441" s="47">
        <f>SUMIFS(Summary!D:D,Summary!H:H,Table_Query_from_Mac10[[#This Row],[Juiceoc]])</f>
        <v>0</v>
      </c>
      <c r="Q3441" s="47">
        <f>SUMIFS(Summary!E:E,Summary!H:H,Table_Query_from_Mac10[[#This Row],[Juiceoc]])</f>
        <v>0</v>
      </c>
      <c r="R3441" s="47">
        <f>Table_Query_from_Mac10[[#This Row],[Net Unit]]*(1+Table_Query_from_Mac10[[#This Row],[PriceIncreasebyType]])</f>
        <v>41.831399999999995</v>
      </c>
      <c r="S3441" s="47">
        <f>Table_Query_from_Mac10[[#This Row],[UnitPriceFuture]]*Table_Query_from_Mac10[[#This Row],[qtytoShipFuture]]</f>
        <v>41.831399999999995</v>
      </c>
      <c r="T3441" s="47">
        <f>ROUND(Table_Query_from_Mac10[[#This Row],[qty_to_ship]]*(1+Table_Query_from_Mac10[[#This Row],[VolumeIncreasebyType]]),0)</f>
        <v>1</v>
      </c>
      <c r="U3441" s="47">
        <f>Table_Query_from_Mac10[[#This Row],[qtytoShipFuture]]*Table_Query_from_Mac10[[#This Row],[Future-cost]]</f>
        <v>16.03</v>
      </c>
      <c r="V3441" s="47">
        <f>Table_Query_from_Mac10[[#This Row],[qtytoShipFuture]]-Table_Query_from_Mac10[[#This Row],[qty_to_ship]]</f>
        <v>0</v>
      </c>
      <c r="W3441" s="47">
        <f>Table_Query_from_Mac10[[#This Row],[UnitPriceFuture]]</f>
        <v>41.831399999999995</v>
      </c>
      <c r="X3441" s="47">
        <f>Table_Query_from_Mac10[[#This Row],[Unit Increase]]*Table_Query_from_Mac10[[#This Row],[UnitPriceFuture]]</f>
        <v>0</v>
      </c>
      <c r="Y3441" s="47">
        <f>Table_Query_from_Mac10[[#This Row],[Unit Increase]]*Table_Query_from_Mac10[[#This Row],[Future-cost]]</f>
        <v>0</v>
      </c>
      <c r="Z3441" s="47">
        <f>-(Table_Query_from_Mac10[[#This Row],[Incremental Sales]]+((Table_Query_from_Mac10[[#This Row],[Incremental Sales]]*-(SUM(Summary!$S$8:$S$9)))))*Summary!$S$18</f>
        <v>0</v>
      </c>
      <c r="AA3441" s="47">
        <f>IFERROR(Table_Query_from_Mac10[[#This Row],[Incremental Cost]]/Table_Query_from_Mac10[[#This Row],[Incremental Sales]],0)</f>
        <v>0</v>
      </c>
      <c r="AB3441" s="47">
        <f>IFERROR(Table_Query_from_Mac10[[#This Row],[TotalCostFuture]]/Table_Query_from_Mac10[[#This Row],[totalsalesFuture]],0)</f>
        <v>0.3832049608667174</v>
      </c>
      <c r="AN3441" s="31">
        <v>4</v>
      </c>
      <c r="AO3441">
        <f t="shared" si="106"/>
        <v>1</v>
      </c>
      <c r="AQ3441" s="31">
        <v>128.52000000000001</v>
      </c>
      <c r="AR3441">
        <f t="shared" si="107"/>
        <v>44.98</v>
      </c>
    </row>
    <row r="3442" spans="1:44" x14ac:dyDescent="0.25">
      <c r="A3442">
        <v>90347</v>
      </c>
      <c r="B3442">
        <v>13</v>
      </c>
      <c r="C3442" t="s">
        <v>55</v>
      </c>
      <c r="D3442" t="s">
        <v>81</v>
      </c>
      <c r="E3442">
        <v>1</v>
      </c>
      <c r="F3442">
        <v>17.62</v>
      </c>
      <c r="G3442">
        <v>56.8</v>
      </c>
      <c r="H3442" s="1">
        <v>44846</v>
      </c>
      <c r="I3442" s="20">
        <v>7</v>
      </c>
      <c r="J3442" s="47">
        <f>Table_Query_from_Mac10[[#This Row],[unit_price]]-(Table_Query_from_Mac10[[#This Row],[unit_price]]*(Table_Query_from_Mac10[[#This Row],[discount_pct]]/100))</f>
        <v>52.823999999999998</v>
      </c>
      <c r="K3442" s="47">
        <f>Table_Query_from_Mac10[[#This Row],[unit_cost]]</f>
        <v>17.62</v>
      </c>
      <c r="L3442" s="47">
        <f>Table_Query_from_Mac10[[#This Row],[Live-cost]]*(1+Table_Query_from_Mac10[[#This Row],[CogsIncreasebyTYPE]])</f>
        <v>17.62</v>
      </c>
      <c r="M3442" s="47">
        <f>Table_Query_from_Mac10[[#This Row],[Live-cost]]*Table_Query_from_Mac10[[#This Row],[qty_to_ship]]</f>
        <v>17.62</v>
      </c>
      <c r="N3442" s="47">
        <f>IF(Table_Query_from_Mac10[[#This Row],[item_no]]="KDA",-Table_Query_from_Mac10[[#This Row],[unit_price]],Table_Query_from_Mac10[[#This Row],[Net Unit]]*Table_Query_from_Mac10[[#This Row],[qty_to_ship]])</f>
        <v>52.823999999999998</v>
      </c>
      <c r="O3442" s="47">
        <f>SUMIFS(Summary!C:C,Summary!H:H,Table_Query_from_Mac10[[#This Row],[Juiceoc]])</f>
        <v>0</v>
      </c>
      <c r="P3442" s="47">
        <f>SUMIFS(Summary!D:D,Summary!H:H,Table_Query_from_Mac10[[#This Row],[Juiceoc]])</f>
        <v>0</v>
      </c>
      <c r="Q3442" s="47">
        <f>SUMIFS(Summary!E:E,Summary!H:H,Table_Query_from_Mac10[[#This Row],[Juiceoc]])</f>
        <v>0</v>
      </c>
      <c r="R3442" s="47">
        <f>Table_Query_from_Mac10[[#This Row],[Net Unit]]*(1+Table_Query_from_Mac10[[#This Row],[PriceIncreasebyType]])</f>
        <v>52.823999999999998</v>
      </c>
      <c r="S3442" s="47">
        <f>Table_Query_from_Mac10[[#This Row],[UnitPriceFuture]]*Table_Query_from_Mac10[[#This Row],[qtytoShipFuture]]</f>
        <v>52.823999999999998</v>
      </c>
      <c r="T3442" s="47">
        <f>ROUND(Table_Query_from_Mac10[[#This Row],[qty_to_ship]]*(1+Table_Query_from_Mac10[[#This Row],[VolumeIncreasebyType]]),0)</f>
        <v>1</v>
      </c>
      <c r="U3442" s="47">
        <f>Table_Query_from_Mac10[[#This Row],[qtytoShipFuture]]*Table_Query_from_Mac10[[#This Row],[Future-cost]]</f>
        <v>17.62</v>
      </c>
      <c r="V3442" s="47">
        <f>Table_Query_from_Mac10[[#This Row],[qtytoShipFuture]]-Table_Query_from_Mac10[[#This Row],[qty_to_ship]]</f>
        <v>0</v>
      </c>
      <c r="W3442" s="47">
        <f>Table_Query_from_Mac10[[#This Row],[UnitPriceFuture]]</f>
        <v>52.823999999999998</v>
      </c>
      <c r="X3442" s="47">
        <f>Table_Query_from_Mac10[[#This Row],[Unit Increase]]*Table_Query_from_Mac10[[#This Row],[UnitPriceFuture]]</f>
        <v>0</v>
      </c>
      <c r="Y3442" s="47">
        <f>Table_Query_from_Mac10[[#This Row],[Unit Increase]]*Table_Query_from_Mac10[[#This Row],[Future-cost]]</f>
        <v>0</v>
      </c>
      <c r="Z3442" s="47">
        <f>-(Table_Query_from_Mac10[[#This Row],[Incremental Sales]]+((Table_Query_from_Mac10[[#This Row],[Incremental Sales]]*-(SUM(Summary!$S$8:$S$9)))))*Summary!$S$18</f>
        <v>0</v>
      </c>
      <c r="AA3442" s="47">
        <f>IFERROR(Table_Query_from_Mac10[[#This Row],[Incremental Cost]]/Table_Query_from_Mac10[[#This Row],[Incremental Sales]],0)</f>
        <v>0</v>
      </c>
      <c r="AB3442" s="47">
        <f>IFERROR(Table_Query_from_Mac10[[#This Row],[TotalCostFuture]]/Table_Query_from_Mac10[[#This Row],[totalsalesFuture]],0)</f>
        <v>0.33356050280175681</v>
      </c>
      <c r="AN3442" s="30">
        <v>4</v>
      </c>
      <c r="AO3442">
        <f t="shared" si="106"/>
        <v>1</v>
      </c>
      <c r="AQ3442" s="30">
        <v>162.29</v>
      </c>
      <c r="AR3442">
        <f t="shared" si="107"/>
        <v>56.8</v>
      </c>
    </row>
    <row r="3443" spans="1:44" x14ac:dyDescent="0.25">
      <c r="A3443">
        <v>90347</v>
      </c>
      <c r="B3443">
        <v>14</v>
      </c>
      <c r="C3443" t="s">
        <v>55</v>
      </c>
      <c r="D3443" t="s">
        <v>81</v>
      </c>
      <c r="E3443">
        <v>3</v>
      </c>
      <c r="F3443">
        <v>4.68</v>
      </c>
      <c r="G3443">
        <v>13.3</v>
      </c>
      <c r="H3443" s="1">
        <v>44846</v>
      </c>
      <c r="I3443" s="20">
        <v>0</v>
      </c>
      <c r="J3443" s="47">
        <f>Table_Query_from_Mac10[[#This Row],[unit_price]]-(Table_Query_from_Mac10[[#This Row],[unit_price]]*(Table_Query_from_Mac10[[#This Row],[discount_pct]]/100))</f>
        <v>13.3</v>
      </c>
      <c r="K3443" s="47">
        <f>Table_Query_from_Mac10[[#This Row],[unit_cost]]</f>
        <v>4.68</v>
      </c>
      <c r="L3443" s="47">
        <f>Table_Query_from_Mac10[[#This Row],[Live-cost]]*(1+Table_Query_from_Mac10[[#This Row],[CogsIncreasebyTYPE]])</f>
        <v>4.68</v>
      </c>
      <c r="M3443" s="47">
        <f>Table_Query_from_Mac10[[#This Row],[Live-cost]]*Table_Query_from_Mac10[[#This Row],[qty_to_ship]]</f>
        <v>14.04</v>
      </c>
      <c r="N3443" s="47">
        <f>IF(Table_Query_from_Mac10[[#This Row],[item_no]]="KDA",-Table_Query_from_Mac10[[#This Row],[unit_price]],Table_Query_from_Mac10[[#This Row],[Net Unit]]*Table_Query_from_Mac10[[#This Row],[qty_to_ship]])</f>
        <v>39.900000000000006</v>
      </c>
      <c r="O3443" s="47">
        <f>SUMIFS(Summary!C:C,Summary!H:H,Table_Query_from_Mac10[[#This Row],[Juiceoc]])</f>
        <v>0</v>
      </c>
      <c r="P3443" s="47">
        <f>SUMIFS(Summary!D:D,Summary!H:H,Table_Query_from_Mac10[[#This Row],[Juiceoc]])</f>
        <v>0</v>
      </c>
      <c r="Q3443" s="47">
        <f>SUMIFS(Summary!E:E,Summary!H:H,Table_Query_from_Mac10[[#This Row],[Juiceoc]])</f>
        <v>0</v>
      </c>
      <c r="R3443" s="47">
        <f>Table_Query_from_Mac10[[#This Row],[Net Unit]]*(1+Table_Query_from_Mac10[[#This Row],[PriceIncreasebyType]])</f>
        <v>13.3</v>
      </c>
      <c r="S3443" s="47">
        <f>Table_Query_from_Mac10[[#This Row],[UnitPriceFuture]]*Table_Query_from_Mac10[[#This Row],[qtytoShipFuture]]</f>
        <v>39.900000000000006</v>
      </c>
      <c r="T3443" s="47">
        <f>ROUND(Table_Query_from_Mac10[[#This Row],[qty_to_ship]]*(1+Table_Query_from_Mac10[[#This Row],[VolumeIncreasebyType]]),0)</f>
        <v>3</v>
      </c>
      <c r="U3443" s="47">
        <f>Table_Query_from_Mac10[[#This Row],[qtytoShipFuture]]*Table_Query_from_Mac10[[#This Row],[Future-cost]]</f>
        <v>14.04</v>
      </c>
      <c r="V3443" s="47">
        <f>Table_Query_from_Mac10[[#This Row],[qtytoShipFuture]]-Table_Query_from_Mac10[[#This Row],[qty_to_ship]]</f>
        <v>0</v>
      </c>
      <c r="W3443" s="47">
        <f>Table_Query_from_Mac10[[#This Row],[UnitPriceFuture]]</f>
        <v>13.3</v>
      </c>
      <c r="X3443" s="47">
        <f>Table_Query_from_Mac10[[#This Row],[Unit Increase]]*Table_Query_from_Mac10[[#This Row],[UnitPriceFuture]]</f>
        <v>0</v>
      </c>
      <c r="Y3443" s="47">
        <f>Table_Query_from_Mac10[[#This Row],[Unit Increase]]*Table_Query_from_Mac10[[#This Row],[Future-cost]]</f>
        <v>0</v>
      </c>
      <c r="Z3443" s="47">
        <f>-(Table_Query_from_Mac10[[#This Row],[Incremental Sales]]+((Table_Query_from_Mac10[[#This Row],[Incremental Sales]]*-(SUM(Summary!$S$8:$S$9)))))*Summary!$S$18</f>
        <v>0</v>
      </c>
      <c r="AA3443" s="47">
        <f>IFERROR(Table_Query_from_Mac10[[#This Row],[Incremental Cost]]/Table_Query_from_Mac10[[#This Row],[Incremental Sales]],0)</f>
        <v>0</v>
      </c>
      <c r="AB3443" s="47">
        <f>IFERROR(Table_Query_from_Mac10[[#This Row],[TotalCostFuture]]/Table_Query_from_Mac10[[#This Row],[totalsalesFuture]],0)</f>
        <v>0.35187969924812024</v>
      </c>
      <c r="AN3443" s="31">
        <v>12</v>
      </c>
      <c r="AO3443">
        <f t="shared" si="106"/>
        <v>3</v>
      </c>
      <c r="AQ3443" s="31">
        <v>38</v>
      </c>
      <c r="AR3443">
        <f t="shared" si="107"/>
        <v>13.3</v>
      </c>
    </row>
    <row r="3444" spans="1:44" x14ac:dyDescent="0.25">
      <c r="A3444">
        <v>90347</v>
      </c>
      <c r="B3444">
        <v>3</v>
      </c>
      <c r="C3444" t="s">
        <v>55</v>
      </c>
      <c r="D3444" t="s">
        <v>81</v>
      </c>
      <c r="E3444">
        <v>3</v>
      </c>
      <c r="F3444">
        <v>8.5</v>
      </c>
      <c r="G3444">
        <v>22.57</v>
      </c>
      <c r="H3444" s="1">
        <v>44865</v>
      </c>
      <c r="I3444" s="20">
        <v>7</v>
      </c>
      <c r="J3444" s="47">
        <f>Table_Query_from_Mac10[[#This Row],[unit_price]]-(Table_Query_from_Mac10[[#This Row],[unit_price]]*(Table_Query_from_Mac10[[#This Row],[discount_pct]]/100))</f>
        <v>20.990100000000002</v>
      </c>
      <c r="K3444" s="47">
        <f>Table_Query_from_Mac10[[#This Row],[unit_cost]]</f>
        <v>8.5</v>
      </c>
      <c r="L3444" s="47">
        <f>Table_Query_from_Mac10[[#This Row],[Live-cost]]*(1+Table_Query_from_Mac10[[#This Row],[CogsIncreasebyTYPE]])</f>
        <v>8.5</v>
      </c>
      <c r="M3444" s="47">
        <f>Table_Query_from_Mac10[[#This Row],[Live-cost]]*Table_Query_from_Mac10[[#This Row],[qty_to_ship]]</f>
        <v>25.5</v>
      </c>
      <c r="N3444" s="47">
        <f>IF(Table_Query_from_Mac10[[#This Row],[item_no]]="KDA",-Table_Query_from_Mac10[[#This Row],[unit_price]],Table_Query_from_Mac10[[#This Row],[Net Unit]]*Table_Query_from_Mac10[[#This Row],[qty_to_ship]])</f>
        <v>62.970300000000009</v>
      </c>
      <c r="O3444" s="47">
        <f>SUMIFS(Summary!C:C,Summary!H:H,Table_Query_from_Mac10[[#This Row],[Juiceoc]])</f>
        <v>0</v>
      </c>
      <c r="P3444" s="47">
        <f>SUMIFS(Summary!D:D,Summary!H:H,Table_Query_from_Mac10[[#This Row],[Juiceoc]])</f>
        <v>0</v>
      </c>
      <c r="Q3444" s="47">
        <f>SUMIFS(Summary!E:E,Summary!H:H,Table_Query_from_Mac10[[#This Row],[Juiceoc]])</f>
        <v>0</v>
      </c>
      <c r="R3444" s="47">
        <f>Table_Query_from_Mac10[[#This Row],[Net Unit]]*(1+Table_Query_from_Mac10[[#This Row],[PriceIncreasebyType]])</f>
        <v>20.990100000000002</v>
      </c>
      <c r="S3444" s="47">
        <f>Table_Query_from_Mac10[[#This Row],[UnitPriceFuture]]*Table_Query_from_Mac10[[#This Row],[qtytoShipFuture]]</f>
        <v>62.970300000000009</v>
      </c>
      <c r="T3444" s="47">
        <f>ROUND(Table_Query_from_Mac10[[#This Row],[qty_to_ship]]*(1+Table_Query_from_Mac10[[#This Row],[VolumeIncreasebyType]]),0)</f>
        <v>3</v>
      </c>
      <c r="U3444" s="47">
        <f>Table_Query_from_Mac10[[#This Row],[qtytoShipFuture]]*Table_Query_from_Mac10[[#This Row],[Future-cost]]</f>
        <v>25.5</v>
      </c>
      <c r="V3444" s="47">
        <f>Table_Query_from_Mac10[[#This Row],[qtytoShipFuture]]-Table_Query_from_Mac10[[#This Row],[qty_to_ship]]</f>
        <v>0</v>
      </c>
      <c r="W3444" s="47">
        <f>Table_Query_from_Mac10[[#This Row],[UnitPriceFuture]]</f>
        <v>20.990100000000002</v>
      </c>
      <c r="X3444" s="47">
        <f>Table_Query_from_Mac10[[#This Row],[Unit Increase]]*Table_Query_from_Mac10[[#This Row],[UnitPriceFuture]]</f>
        <v>0</v>
      </c>
      <c r="Y3444" s="47">
        <f>Table_Query_from_Mac10[[#This Row],[Unit Increase]]*Table_Query_from_Mac10[[#This Row],[Future-cost]]</f>
        <v>0</v>
      </c>
      <c r="Z3444" s="47">
        <f>-(Table_Query_from_Mac10[[#This Row],[Incremental Sales]]+((Table_Query_from_Mac10[[#This Row],[Incremental Sales]]*-(SUM(Summary!$S$8:$S$9)))))*Summary!$S$18</f>
        <v>0</v>
      </c>
      <c r="AA3444" s="47">
        <f>IFERROR(Table_Query_from_Mac10[[#This Row],[Incremental Cost]]/Table_Query_from_Mac10[[#This Row],[Incremental Sales]],0)</f>
        <v>0</v>
      </c>
      <c r="AB3444" s="47">
        <f>IFERROR(Table_Query_from_Mac10[[#This Row],[TotalCostFuture]]/Table_Query_from_Mac10[[#This Row],[totalsalesFuture]],0)</f>
        <v>0.40495281108713149</v>
      </c>
      <c r="AN3444" s="30">
        <v>9</v>
      </c>
      <c r="AO3444">
        <f t="shared" si="106"/>
        <v>3</v>
      </c>
      <c r="AQ3444" s="30">
        <v>64.489999999999995</v>
      </c>
      <c r="AR3444">
        <f t="shared" si="107"/>
        <v>22.57</v>
      </c>
    </row>
    <row r="3445" spans="1:44" x14ac:dyDescent="0.25">
      <c r="A3445">
        <v>90347</v>
      </c>
      <c r="B3445">
        <v>8</v>
      </c>
      <c r="C3445" t="s">
        <v>55</v>
      </c>
      <c r="D3445" t="s">
        <v>81</v>
      </c>
      <c r="E3445">
        <v>12</v>
      </c>
      <c r="F3445">
        <v>7.81</v>
      </c>
      <c r="G3445">
        <v>21.1</v>
      </c>
      <c r="H3445" s="1">
        <v>44865</v>
      </c>
      <c r="I3445" s="20">
        <v>7</v>
      </c>
      <c r="J3445" s="47">
        <f>Table_Query_from_Mac10[[#This Row],[unit_price]]-(Table_Query_from_Mac10[[#This Row],[unit_price]]*(Table_Query_from_Mac10[[#This Row],[discount_pct]]/100))</f>
        <v>19.623000000000001</v>
      </c>
      <c r="K3445" s="47">
        <f>Table_Query_from_Mac10[[#This Row],[unit_cost]]</f>
        <v>7.81</v>
      </c>
      <c r="L3445" s="47">
        <f>Table_Query_from_Mac10[[#This Row],[Live-cost]]*(1+Table_Query_from_Mac10[[#This Row],[CogsIncreasebyTYPE]])</f>
        <v>7.81</v>
      </c>
      <c r="M3445" s="47">
        <f>Table_Query_from_Mac10[[#This Row],[Live-cost]]*Table_Query_from_Mac10[[#This Row],[qty_to_ship]]</f>
        <v>93.72</v>
      </c>
      <c r="N3445" s="47">
        <f>IF(Table_Query_from_Mac10[[#This Row],[item_no]]="KDA",-Table_Query_from_Mac10[[#This Row],[unit_price]],Table_Query_from_Mac10[[#This Row],[Net Unit]]*Table_Query_from_Mac10[[#This Row],[qty_to_ship]])</f>
        <v>235.476</v>
      </c>
      <c r="O3445" s="47">
        <f>SUMIFS(Summary!C:C,Summary!H:H,Table_Query_from_Mac10[[#This Row],[Juiceoc]])</f>
        <v>0</v>
      </c>
      <c r="P3445" s="47">
        <f>SUMIFS(Summary!D:D,Summary!H:H,Table_Query_from_Mac10[[#This Row],[Juiceoc]])</f>
        <v>0</v>
      </c>
      <c r="Q3445" s="47">
        <f>SUMIFS(Summary!E:E,Summary!H:H,Table_Query_from_Mac10[[#This Row],[Juiceoc]])</f>
        <v>0</v>
      </c>
      <c r="R3445" s="47">
        <f>Table_Query_from_Mac10[[#This Row],[Net Unit]]*(1+Table_Query_from_Mac10[[#This Row],[PriceIncreasebyType]])</f>
        <v>19.623000000000001</v>
      </c>
      <c r="S3445" s="47">
        <f>Table_Query_from_Mac10[[#This Row],[UnitPriceFuture]]*Table_Query_from_Mac10[[#This Row],[qtytoShipFuture]]</f>
        <v>235.476</v>
      </c>
      <c r="T3445" s="47">
        <f>ROUND(Table_Query_from_Mac10[[#This Row],[qty_to_ship]]*(1+Table_Query_from_Mac10[[#This Row],[VolumeIncreasebyType]]),0)</f>
        <v>12</v>
      </c>
      <c r="U3445" s="47">
        <f>Table_Query_from_Mac10[[#This Row],[qtytoShipFuture]]*Table_Query_from_Mac10[[#This Row],[Future-cost]]</f>
        <v>93.72</v>
      </c>
      <c r="V3445" s="47">
        <f>Table_Query_from_Mac10[[#This Row],[qtytoShipFuture]]-Table_Query_from_Mac10[[#This Row],[qty_to_ship]]</f>
        <v>0</v>
      </c>
      <c r="W3445" s="47">
        <f>Table_Query_from_Mac10[[#This Row],[UnitPriceFuture]]</f>
        <v>19.623000000000001</v>
      </c>
      <c r="X3445" s="47">
        <f>Table_Query_from_Mac10[[#This Row],[Unit Increase]]*Table_Query_from_Mac10[[#This Row],[UnitPriceFuture]]</f>
        <v>0</v>
      </c>
      <c r="Y3445" s="47">
        <f>Table_Query_from_Mac10[[#This Row],[Unit Increase]]*Table_Query_from_Mac10[[#This Row],[Future-cost]]</f>
        <v>0</v>
      </c>
      <c r="Z3445" s="47">
        <f>-(Table_Query_from_Mac10[[#This Row],[Incremental Sales]]+((Table_Query_from_Mac10[[#This Row],[Incremental Sales]]*-(SUM(Summary!$S$8:$S$9)))))*Summary!$S$18</f>
        <v>0</v>
      </c>
      <c r="AA3445" s="47">
        <f>IFERROR(Table_Query_from_Mac10[[#This Row],[Incremental Cost]]/Table_Query_from_Mac10[[#This Row],[Incremental Sales]],0)</f>
        <v>0</v>
      </c>
      <c r="AB3445" s="47">
        <f>IFERROR(Table_Query_from_Mac10[[#This Row],[TotalCostFuture]]/Table_Query_from_Mac10[[#This Row],[totalsalesFuture]],0)</f>
        <v>0.39800234418794272</v>
      </c>
      <c r="AN3445" s="31">
        <v>48</v>
      </c>
      <c r="AO3445">
        <f t="shared" si="106"/>
        <v>12</v>
      </c>
      <c r="AQ3445" s="31">
        <v>60.28</v>
      </c>
      <c r="AR3445">
        <f t="shared" si="107"/>
        <v>21.1</v>
      </c>
    </row>
    <row r="3446" spans="1:44" x14ac:dyDescent="0.25">
      <c r="A3446">
        <v>90347</v>
      </c>
      <c r="B3446">
        <v>11</v>
      </c>
      <c r="C3446" t="s">
        <v>55</v>
      </c>
      <c r="D3446" t="s">
        <v>81</v>
      </c>
      <c r="E3446">
        <v>8</v>
      </c>
      <c r="F3446">
        <v>13.35</v>
      </c>
      <c r="G3446">
        <v>38.020000000000003</v>
      </c>
      <c r="H3446" s="1">
        <v>44865</v>
      </c>
      <c r="I3446" s="20">
        <v>7</v>
      </c>
      <c r="J3446" s="47">
        <f>Table_Query_from_Mac10[[#This Row],[unit_price]]-(Table_Query_from_Mac10[[#This Row],[unit_price]]*(Table_Query_from_Mac10[[#This Row],[discount_pct]]/100))</f>
        <v>35.358600000000003</v>
      </c>
      <c r="K3446" s="47">
        <f>Table_Query_from_Mac10[[#This Row],[unit_cost]]</f>
        <v>13.35</v>
      </c>
      <c r="L3446" s="47">
        <f>Table_Query_from_Mac10[[#This Row],[Live-cost]]*(1+Table_Query_from_Mac10[[#This Row],[CogsIncreasebyTYPE]])</f>
        <v>13.35</v>
      </c>
      <c r="M3446" s="47">
        <f>Table_Query_from_Mac10[[#This Row],[Live-cost]]*Table_Query_from_Mac10[[#This Row],[qty_to_ship]]</f>
        <v>106.8</v>
      </c>
      <c r="N3446" s="47">
        <f>IF(Table_Query_from_Mac10[[#This Row],[item_no]]="KDA",-Table_Query_from_Mac10[[#This Row],[unit_price]],Table_Query_from_Mac10[[#This Row],[Net Unit]]*Table_Query_from_Mac10[[#This Row],[qty_to_ship]])</f>
        <v>282.86880000000002</v>
      </c>
      <c r="O3446" s="47">
        <f>SUMIFS(Summary!C:C,Summary!H:H,Table_Query_from_Mac10[[#This Row],[Juiceoc]])</f>
        <v>0</v>
      </c>
      <c r="P3446" s="47">
        <f>SUMIFS(Summary!D:D,Summary!H:H,Table_Query_from_Mac10[[#This Row],[Juiceoc]])</f>
        <v>0</v>
      </c>
      <c r="Q3446" s="47">
        <f>SUMIFS(Summary!E:E,Summary!H:H,Table_Query_from_Mac10[[#This Row],[Juiceoc]])</f>
        <v>0</v>
      </c>
      <c r="R3446" s="47">
        <f>Table_Query_from_Mac10[[#This Row],[Net Unit]]*(1+Table_Query_from_Mac10[[#This Row],[PriceIncreasebyType]])</f>
        <v>35.358600000000003</v>
      </c>
      <c r="S3446" s="47">
        <f>Table_Query_from_Mac10[[#This Row],[UnitPriceFuture]]*Table_Query_from_Mac10[[#This Row],[qtytoShipFuture]]</f>
        <v>282.86880000000002</v>
      </c>
      <c r="T3446" s="47">
        <f>ROUND(Table_Query_from_Mac10[[#This Row],[qty_to_ship]]*(1+Table_Query_from_Mac10[[#This Row],[VolumeIncreasebyType]]),0)</f>
        <v>8</v>
      </c>
      <c r="U3446" s="47">
        <f>Table_Query_from_Mac10[[#This Row],[qtytoShipFuture]]*Table_Query_from_Mac10[[#This Row],[Future-cost]]</f>
        <v>106.8</v>
      </c>
      <c r="V3446" s="47">
        <f>Table_Query_from_Mac10[[#This Row],[qtytoShipFuture]]-Table_Query_from_Mac10[[#This Row],[qty_to_ship]]</f>
        <v>0</v>
      </c>
      <c r="W3446" s="47">
        <f>Table_Query_from_Mac10[[#This Row],[UnitPriceFuture]]</f>
        <v>35.358600000000003</v>
      </c>
      <c r="X3446" s="47">
        <f>Table_Query_from_Mac10[[#This Row],[Unit Increase]]*Table_Query_from_Mac10[[#This Row],[UnitPriceFuture]]</f>
        <v>0</v>
      </c>
      <c r="Y3446" s="47">
        <f>Table_Query_from_Mac10[[#This Row],[Unit Increase]]*Table_Query_from_Mac10[[#This Row],[Future-cost]]</f>
        <v>0</v>
      </c>
      <c r="Z3446" s="47">
        <f>-(Table_Query_from_Mac10[[#This Row],[Incremental Sales]]+((Table_Query_from_Mac10[[#This Row],[Incremental Sales]]*-(SUM(Summary!$S$8:$S$9)))))*Summary!$S$18</f>
        <v>0</v>
      </c>
      <c r="AA3446" s="47">
        <f>IFERROR(Table_Query_from_Mac10[[#This Row],[Incremental Cost]]/Table_Query_from_Mac10[[#This Row],[Incremental Sales]],0)</f>
        <v>0</v>
      </c>
      <c r="AB3446" s="47">
        <f>IFERROR(Table_Query_from_Mac10[[#This Row],[TotalCostFuture]]/Table_Query_from_Mac10[[#This Row],[totalsalesFuture]],0)</f>
        <v>0.3775601975191325</v>
      </c>
      <c r="AN3446" s="30">
        <v>32</v>
      </c>
      <c r="AO3446">
        <f t="shared" si="106"/>
        <v>8</v>
      </c>
      <c r="AQ3446" s="30">
        <v>108.63</v>
      </c>
      <c r="AR3446">
        <f t="shared" si="107"/>
        <v>38.020000000000003</v>
      </c>
    </row>
    <row r="3447" spans="1:44" x14ac:dyDescent="0.25">
      <c r="A3447">
        <v>90348</v>
      </c>
      <c r="B3447">
        <v>1</v>
      </c>
      <c r="C3447" t="s">
        <v>55</v>
      </c>
      <c r="D3447" t="s">
        <v>81</v>
      </c>
      <c r="E3447">
        <v>7</v>
      </c>
      <c r="F3447">
        <v>4.53</v>
      </c>
      <c r="G3447">
        <v>10.86</v>
      </c>
      <c r="H3447" s="1">
        <v>44858</v>
      </c>
      <c r="I3447" s="20">
        <v>7</v>
      </c>
      <c r="J3447" s="47">
        <f>Table_Query_from_Mac10[[#This Row],[unit_price]]-(Table_Query_from_Mac10[[#This Row],[unit_price]]*(Table_Query_from_Mac10[[#This Row],[discount_pct]]/100))</f>
        <v>10.0998</v>
      </c>
      <c r="K3447" s="47">
        <f>Table_Query_from_Mac10[[#This Row],[unit_cost]]</f>
        <v>4.53</v>
      </c>
      <c r="L3447" s="47">
        <f>Table_Query_from_Mac10[[#This Row],[Live-cost]]*(1+Table_Query_from_Mac10[[#This Row],[CogsIncreasebyTYPE]])</f>
        <v>4.53</v>
      </c>
      <c r="M3447" s="47">
        <f>Table_Query_from_Mac10[[#This Row],[Live-cost]]*Table_Query_from_Mac10[[#This Row],[qty_to_ship]]</f>
        <v>31.71</v>
      </c>
      <c r="N3447" s="47">
        <f>IF(Table_Query_from_Mac10[[#This Row],[item_no]]="KDA",-Table_Query_from_Mac10[[#This Row],[unit_price]],Table_Query_from_Mac10[[#This Row],[Net Unit]]*Table_Query_from_Mac10[[#This Row],[qty_to_ship]])</f>
        <v>70.698599999999999</v>
      </c>
      <c r="O3447" s="47">
        <f>SUMIFS(Summary!C:C,Summary!H:H,Table_Query_from_Mac10[[#This Row],[Juiceoc]])</f>
        <v>0</v>
      </c>
      <c r="P3447" s="47">
        <f>SUMIFS(Summary!D:D,Summary!H:H,Table_Query_from_Mac10[[#This Row],[Juiceoc]])</f>
        <v>0</v>
      </c>
      <c r="Q3447" s="47">
        <f>SUMIFS(Summary!E:E,Summary!H:H,Table_Query_from_Mac10[[#This Row],[Juiceoc]])</f>
        <v>0</v>
      </c>
      <c r="R3447" s="47">
        <f>Table_Query_from_Mac10[[#This Row],[Net Unit]]*(1+Table_Query_from_Mac10[[#This Row],[PriceIncreasebyType]])</f>
        <v>10.0998</v>
      </c>
      <c r="S3447" s="47">
        <f>Table_Query_from_Mac10[[#This Row],[UnitPriceFuture]]*Table_Query_from_Mac10[[#This Row],[qtytoShipFuture]]</f>
        <v>70.698599999999999</v>
      </c>
      <c r="T3447" s="47">
        <f>ROUND(Table_Query_from_Mac10[[#This Row],[qty_to_ship]]*(1+Table_Query_from_Mac10[[#This Row],[VolumeIncreasebyType]]),0)</f>
        <v>7</v>
      </c>
      <c r="U3447" s="47">
        <f>Table_Query_from_Mac10[[#This Row],[qtytoShipFuture]]*Table_Query_from_Mac10[[#This Row],[Future-cost]]</f>
        <v>31.71</v>
      </c>
      <c r="V3447" s="47">
        <f>Table_Query_from_Mac10[[#This Row],[qtytoShipFuture]]-Table_Query_from_Mac10[[#This Row],[qty_to_ship]]</f>
        <v>0</v>
      </c>
      <c r="W3447" s="47">
        <f>Table_Query_from_Mac10[[#This Row],[UnitPriceFuture]]</f>
        <v>10.0998</v>
      </c>
      <c r="X3447" s="47">
        <f>Table_Query_from_Mac10[[#This Row],[Unit Increase]]*Table_Query_from_Mac10[[#This Row],[UnitPriceFuture]]</f>
        <v>0</v>
      </c>
      <c r="Y3447" s="47">
        <f>Table_Query_from_Mac10[[#This Row],[Unit Increase]]*Table_Query_from_Mac10[[#This Row],[Future-cost]]</f>
        <v>0</v>
      </c>
      <c r="Z3447" s="47">
        <f>-(Table_Query_from_Mac10[[#This Row],[Incremental Sales]]+((Table_Query_from_Mac10[[#This Row],[Incremental Sales]]*-(SUM(Summary!$S$8:$S$9)))))*Summary!$S$18</f>
        <v>0</v>
      </c>
      <c r="AA3447" s="47">
        <f>IFERROR(Table_Query_from_Mac10[[#This Row],[Incremental Cost]]/Table_Query_from_Mac10[[#This Row],[Incremental Sales]],0)</f>
        <v>0</v>
      </c>
      <c r="AB3447" s="47">
        <f>IFERROR(Table_Query_from_Mac10[[#This Row],[TotalCostFuture]]/Table_Query_from_Mac10[[#This Row],[totalsalesFuture]],0)</f>
        <v>0.44852373314323057</v>
      </c>
      <c r="AN3447" s="31">
        <v>25</v>
      </c>
      <c r="AO3447">
        <f t="shared" si="106"/>
        <v>7</v>
      </c>
      <c r="AQ3447" s="31">
        <v>31.03</v>
      </c>
      <c r="AR3447">
        <f t="shared" si="107"/>
        <v>10.86</v>
      </c>
    </row>
    <row r="3448" spans="1:44" x14ac:dyDescent="0.25">
      <c r="A3448">
        <v>90348</v>
      </c>
      <c r="B3448">
        <v>2</v>
      </c>
      <c r="C3448" t="s">
        <v>55</v>
      </c>
      <c r="D3448" t="s">
        <v>81</v>
      </c>
      <c r="E3448">
        <v>13</v>
      </c>
      <c r="F3448">
        <v>4.8499999999999996</v>
      </c>
      <c r="G3448">
        <v>12.21</v>
      </c>
      <c r="H3448" s="1">
        <v>44858</v>
      </c>
      <c r="I3448" s="20">
        <v>7</v>
      </c>
      <c r="J3448" s="47">
        <f>Table_Query_from_Mac10[[#This Row],[unit_price]]-(Table_Query_from_Mac10[[#This Row],[unit_price]]*(Table_Query_from_Mac10[[#This Row],[discount_pct]]/100))</f>
        <v>11.355300000000002</v>
      </c>
      <c r="K3448" s="47">
        <f>Table_Query_from_Mac10[[#This Row],[unit_cost]]</f>
        <v>4.8499999999999996</v>
      </c>
      <c r="L3448" s="47">
        <f>Table_Query_from_Mac10[[#This Row],[Live-cost]]*(1+Table_Query_from_Mac10[[#This Row],[CogsIncreasebyTYPE]])</f>
        <v>4.8499999999999996</v>
      </c>
      <c r="M3448" s="47">
        <f>Table_Query_from_Mac10[[#This Row],[Live-cost]]*Table_Query_from_Mac10[[#This Row],[qty_to_ship]]</f>
        <v>63.05</v>
      </c>
      <c r="N3448" s="47">
        <f>IF(Table_Query_from_Mac10[[#This Row],[item_no]]="KDA",-Table_Query_from_Mac10[[#This Row],[unit_price]],Table_Query_from_Mac10[[#This Row],[Net Unit]]*Table_Query_from_Mac10[[#This Row],[qty_to_ship]])</f>
        <v>147.61890000000002</v>
      </c>
      <c r="O3448" s="47">
        <f>SUMIFS(Summary!C:C,Summary!H:H,Table_Query_from_Mac10[[#This Row],[Juiceoc]])</f>
        <v>0</v>
      </c>
      <c r="P3448" s="47">
        <f>SUMIFS(Summary!D:D,Summary!H:H,Table_Query_from_Mac10[[#This Row],[Juiceoc]])</f>
        <v>0</v>
      </c>
      <c r="Q3448" s="47">
        <f>SUMIFS(Summary!E:E,Summary!H:H,Table_Query_from_Mac10[[#This Row],[Juiceoc]])</f>
        <v>0</v>
      </c>
      <c r="R3448" s="47">
        <f>Table_Query_from_Mac10[[#This Row],[Net Unit]]*(1+Table_Query_from_Mac10[[#This Row],[PriceIncreasebyType]])</f>
        <v>11.355300000000002</v>
      </c>
      <c r="S3448" s="47">
        <f>Table_Query_from_Mac10[[#This Row],[UnitPriceFuture]]*Table_Query_from_Mac10[[#This Row],[qtytoShipFuture]]</f>
        <v>147.61890000000002</v>
      </c>
      <c r="T3448" s="47">
        <f>ROUND(Table_Query_from_Mac10[[#This Row],[qty_to_ship]]*(1+Table_Query_from_Mac10[[#This Row],[VolumeIncreasebyType]]),0)</f>
        <v>13</v>
      </c>
      <c r="U3448" s="47">
        <f>Table_Query_from_Mac10[[#This Row],[qtytoShipFuture]]*Table_Query_from_Mac10[[#This Row],[Future-cost]]</f>
        <v>63.05</v>
      </c>
      <c r="V3448" s="47">
        <f>Table_Query_from_Mac10[[#This Row],[qtytoShipFuture]]-Table_Query_from_Mac10[[#This Row],[qty_to_ship]]</f>
        <v>0</v>
      </c>
      <c r="W3448" s="47">
        <f>Table_Query_from_Mac10[[#This Row],[UnitPriceFuture]]</f>
        <v>11.355300000000002</v>
      </c>
      <c r="X3448" s="47">
        <f>Table_Query_from_Mac10[[#This Row],[Unit Increase]]*Table_Query_from_Mac10[[#This Row],[UnitPriceFuture]]</f>
        <v>0</v>
      </c>
      <c r="Y3448" s="47">
        <f>Table_Query_from_Mac10[[#This Row],[Unit Increase]]*Table_Query_from_Mac10[[#This Row],[Future-cost]]</f>
        <v>0</v>
      </c>
      <c r="Z3448" s="47">
        <f>-(Table_Query_from_Mac10[[#This Row],[Incremental Sales]]+((Table_Query_from_Mac10[[#This Row],[Incremental Sales]]*-(SUM(Summary!$S$8:$S$9)))))*Summary!$S$18</f>
        <v>0</v>
      </c>
      <c r="AA3448" s="47">
        <f>IFERROR(Table_Query_from_Mac10[[#This Row],[Incremental Cost]]/Table_Query_from_Mac10[[#This Row],[Incremental Sales]],0)</f>
        <v>0</v>
      </c>
      <c r="AB3448" s="47">
        <f>IFERROR(Table_Query_from_Mac10[[#This Row],[TotalCostFuture]]/Table_Query_from_Mac10[[#This Row],[totalsalesFuture]],0)</f>
        <v>0.42711333033913668</v>
      </c>
      <c r="AN3448" s="30">
        <v>50</v>
      </c>
      <c r="AO3448">
        <f t="shared" si="106"/>
        <v>13</v>
      </c>
      <c r="AQ3448" s="30">
        <v>34.89</v>
      </c>
      <c r="AR3448">
        <f t="shared" si="107"/>
        <v>12.21</v>
      </c>
    </row>
    <row r="3449" spans="1:44" x14ac:dyDescent="0.25">
      <c r="A3449">
        <v>90348</v>
      </c>
      <c r="B3449">
        <v>3</v>
      </c>
      <c r="C3449" t="s">
        <v>55</v>
      </c>
      <c r="D3449" t="s">
        <v>81</v>
      </c>
      <c r="E3449">
        <v>10</v>
      </c>
      <c r="F3449">
        <v>5.31</v>
      </c>
      <c r="G3449">
        <v>13.35</v>
      </c>
      <c r="H3449" s="1">
        <v>44858</v>
      </c>
      <c r="I3449" s="20">
        <v>7</v>
      </c>
      <c r="J3449" s="47">
        <f>Table_Query_from_Mac10[[#This Row],[unit_price]]-(Table_Query_from_Mac10[[#This Row],[unit_price]]*(Table_Query_from_Mac10[[#This Row],[discount_pct]]/100))</f>
        <v>12.4155</v>
      </c>
      <c r="K3449" s="47">
        <f>Table_Query_from_Mac10[[#This Row],[unit_cost]]</f>
        <v>5.31</v>
      </c>
      <c r="L3449" s="47">
        <f>Table_Query_from_Mac10[[#This Row],[Live-cost]]*(1+Table_Query_from_Mac10[[#This Row],[CogsIncreasebyTYPE]])</f>
        <v>5.31</v>
      </c>
      <c r="M3449" s="47">
        <f>Table_Query_from_Mac10[[#This Row],[Live-cost]]*Table_Query_from_Mac10[[#This Row],[qty_to_ship]]</f>
        <v>53.099999999999994</v>
      </c>
      <c r="N3449" s="47">
        <f>IF(Table_Query_from_Mac10[[#This Row],[item_no]]="KDA",-Table_Query_from_Mac10[[#This Row],[unit_price]],Table_Query_from_Mac10[[#This Row],[Net Unit]]*Table_Query_from_Mac10[[#This Row],[qty_to_ship]])</f>
        <v>124.155</v>
      </c>
      <c r="O3449" s="47">
        <f>SUMIFS(Summary!C:C,Summary!H:H,Table_Query_from_Mac10[[#This Row],[Juiceoc]])</f>
        <v>0</v>
      </c>
      <c r="P3449" s="47">
        <f>SUMIFS(Summary!D:D,Summary!H:H,Table_Query_from_Mac10[[#This Row],[Juiceoc]])</f>
        <v>0</v>
      </c>
      <c r="Q3449" s="47">
        <f>SUMIFS(Summary!E:E,Summary!H:H,Table_Query_from_Mac10[[#This Row],[Juiceoc]])</f>
        <v>0</v>
      </c>
      <c r="R3449" s="47">
        <f>Table_Query_from_Mac10[[#This Row],[Net Unit]]*(1+Table_Query_from_Mac10[[#This Row],[PriceIncreasebyType]])</f>
        <v>12.4155</v>
      </c>
      <c r="S3449" s="47">
        <f>Table_Query_from_Mac10[[#This Row],[UnitPriceFuture]]*Table_Query_from_Mac10[[#This Row],[qtytoShipFuture]]</f>
        <v>124.155</v>
      </c>
      <c r="T3449" s="47">
        <f>ROUND(Table_Query_from_Mac10[[#This Row],[qty_to_ship]]*(1+Table_Query_from_Mac10[[#This Row],[VolumeIncreasebyType]]),0)</f>
        <v>10</v>
      </c>
      <c r="U3449" s="47">
        <f>Table_Query_from_Mac10[[#This Row],[qtytoShipFuture]]*Table_Query_from_Mac10[[#This Row],[Future-cost]]</f>
        <v>53.099999999999994</v>
      </c>
      <c r="V3449" s="47">
        <f>Table_Query_from_Mac10[[#This Row],[qtytoShipFuture]]-Table_Query_from_Mac10[[#This Row],[qty_to_ship]]</f>
        <v>0</v>
      </c>
      <c r="W3449" s="47">
        <f>Table_Query_from_Mac10[[#This Row],[UnitPriceFuture]]</f>
        <v>12.4155</v>
      </c>
      <c r="X3449" s="47">
        <f>Table_Query_from_Mac10[[#This Row],[Unit Increase]]*Table_Query_from_Mac10[[#This Row],[UnitPriceFuture]]</f>
        <v>0</v>
      </c>
      <c r="Y3449" s="47">
        <f>Table_Query_from_Mac10[[#This Row],[Unit Increase]]*Table_Query_from_Mac10[[#This Row],[Future-cost]]</f>
        <v>0</v>
      </c>
      <c r="Z3449" s="47">
        <f>-(Table_Query_from_Mac10[[#This Row],[Incremental Sales]]+((Table_Query_from_Mac10[[#This Row],[Incremental Sales]]*-(SUM(Summary!$S$8:$S$9)))))*Summary!$S$18</f>
        <v>0</v>
      </c>
      <c r="AA3449" s="47">
        <f>IFERROR(Table_Query_from_Mac10[[#This Row],[Incremental Cost]]/Table_Query_from_Mac10[[#This Row],[Incremental Sales]],0)</f>
        <v>0</v>
      </c>
      <c r="AB3449" s="47">
        <f>IFERROR(Table_Query_from_Mac10[[#This Row],[TotalCostFuture]]/Table_Query_from_Mac10[[#This Row],[totalsalesFuture]],0)</f>
        <v>0.42769119246103654</v>
      </c>
      <c r="AN3449" s="31">
        <v>40</v>
      </c>
      <c r="AO3449">
        <f t="shared" si="106"/>
        <v>10</v>
      </c>
      <c r="AQ3449" s="31">
        <v>38.130000000000003</v>
      </c>
      <c r="AR3449">
        <f t="shared" si="107"/>
        <v>13.35</v>
      </c>
    </row>
    <row r="3450" spans="1:44" x14ac:dyDescent="0.25">
      <c r="A3450">
        <v>90348</v>
      </c>
      <c r="B3450">
        <v>4</v>
      </c>
      <c r="C3450" t="s">
        <v>55</v>
      </c>
      <c r="D3450" t="s">
        <v>81</v>
      </c>
      <c r="E3450">
        <v>16</v>
      </c>
      <c r="F3450">
        <v>5.81</v>
      </c>
      <c r="G3450">
        <v>14.47</v>
      </c>
      <c r="H3450" s="1">
        <v>44858</v>
      </c>
      <c r="I3450" s="20">
        <v>7</v>
      </c>
      <c r="J3450" s="47">
        <f>Table_Query_from_Mac10[[#This Row],[unit_price]]-(Table_Query_from_Mac10[[#This Row],[unit_price]]*(Table_Query_from_Mac10[[#This Row],[discount_pct]]/100))</f>
        <v>13.457100000000001</v>
      </c>
      <c r="K3450" s="47">
        <f>Table_Query_from_Mac10[[#This Row],[unit_cost]]</f>
        <v>5.81</v>
      </c>
      <c r="L3450" s="47">
        <f>Table_Query_from_Mac10[[#This Row],[Live-cost]]*(1+Table_Query_from_Mac10[[#This Row],[CogsIncreasebyTYPE]])</f>
        <v>5.81</v>
      </c>
      <c r="M3450" s="47">
        <f>Table_Query_from_Mac10[[#This Row],[Live-cost]]*Table_Query_from_Mac10[[#This Row],[qty_to_ship]]</f>
        <v>92.96</v>
      </c>
      <c r="N3450" s="47">
        <f>IF(Table_Query_from_Mac10[[#This Row],[item_no]]="KDA",-Table_Query_from_Mac10[[#This Row],[unit_price]],Table_Query_from_Mac10[[#This Row],[Net Unit]]*Table_Query_from_Mac10[[#This Row],[qty_to_ship]])</f>
        <v>215.31360000000001</v>
      </c>
      <c r="O3450" s="47">
        <f>SUMIFS(Summary!C:C,Summary!H:H,Table_Query_from_Mac10[[#This Row],[Juiceoc]])</f>
        <v>0</v>
      </c>
      <c r="P3450" s="47">
        <f>SUMIFS(Summary!D:D,Summary!H:H,Table_Query_from_Mac10[[#This Row],[Juiceoc]])</f>
        <v>0</v>
      </c>
      <c r="Q3450" s="47">
        <f>SUMIFS(Summary!E:E,Summary!H:H,Table_Query_from_Mac10[[#This Row],[Juiceoc]])</f>
        <v>0</v>
      </c>
      <c r="R3450" s="47">
        <f>Table_Query_from_Mac10[[#This Row],[Net Unit]]*(1+Table_Query_from_Mac10[[#This Row],[PriceIncreasebyType]])</f>
        <v>13.457100000000001</v>
      </c>
      <c r="S3450" s="47">
        <f>Table_Query_from_Mac10[[#This Row],[UnitPriceFuture]]*Table_Query_from_Mac10[[#This Row],[qtytoShipFuture]]</f>
        <v>215.31360000000001</v>
      </c>
      <c r="T3450" s="47">
        <f>ROUND(Table_Query_from_Mac10[[#This Row],[qty_to_ship]]*(1+Table_Query_from_Mac10[[#This Row],[VolumeIncreasebyType]]),0)</f>
        <v>16</v>
      </c>
      <c r="U3450" s="47">
        <f>Table_Query_from_Mac10[[#This Row],[qtytoShipFuture]]*Table_Query_from_Mac10[[#This Row],[Future-cost]]</f>
        <v>92.96</v>
      </c>
      <c r="V3450" s="47">
        <f>Table_Query_from_Mac10[[#This Row],[qtytoShipFuture]]-Table_Query_from_Mac10[[#This Row],[qty_to_ship]]</f>
        <v>0</v>
      </c>
      <c r="W3450" s="47">
        <f>Table_Query_from_Mac10[[#This Row],[UnitPriceFuture]]</f>
        <v>13.457100000000001</v>
      </c>
      <c r="X3450" s="47">
        <f>Table_Query_from_Mac10[[#This Row],[Unit Increase]]*Table_Query_from_Mac10[[#This Row],[UnitPriceFuture]]</f>
        <v>0</v>
      </c>
      <c r="Y3450" s="47">
        <f>Table_Query_from_Mac10[[#This Row],[Unit Increase]]*Table_Query_from_Mac10[[#This Row],[Future-cost]]</f>
        <v>0</v>
      </c>
      <c r="Z3450" s="47">
        <f>-(Table_Query_from_Mac10[[#This Row],[Incremental Sales]]+((Table_Query_from_Mac10[[#This Row],[Incremental Sales]]*-(SUM(Summary!$S$8:$S$9)))))*Summary!$S$18</f>
        <v>0</v>
      </c>
      <c r="AA3450" s="47">
        <f>IFERROR(Table_Query_from_Mac10[[#This Row],[Incremental Cost]]/Table_Query_from_Mac10[[#This Row],[Incremental Sales]],0)</f>
        <v>0</v>
      </c>
      <c r="AB3450" s="47">
        <f>IFERROR(Table_Query_from_Mac10[[#This Row],[TotalCostFuture]]/Table_Query_from_Mac10[[#This Row],[totalsalesFuture]],0)</f>
        <v>0.43174235162107732</v>
      </c>
      <c r="AN3450" s="30">
        <v>64</v>
      </c>
      <c r="AO3450">
        <f t="shared" si="106"/>
        <v>16</v>
      </c>
      <c r="AQ3450" s="30">
        <v>41.35</v>
      </c>
      <c r="AR3450">
        <f t="shared" si="107"/>
        <v>14.47</v>
      </c>
    </row>
    <row r="3451" spans="1:44" x14ac:dyDescent="0.25">
      <c r="A3451">
        <v>90348</v>
      </c>
      <c r="B3451">
        <v>5</v>
      </c>
      <c r="C3451" t="s">
        <v>55</v>
      </c>
      <c r="D3451" t="s">
        <v>81</v>
      </c>
      <c r="E3451">
        <v>4</v>
      </c>
      <c r="F3451">
        <v>6.38</v>
      </c>
      <c r="G3451">
        <v>16.420000000000002</v>
      </c>
      <c r="H3451" s="1">
        <v>44858</v>
      </c>
      <c r="I3451" s="20">
        <v>7</v>
      </c>
      <c r="J3451" s="47">
        <f>Table_Query_from_Mac10[[#This Row],[unit_price]]-(Table_Query_from_Mac10[[#This Row],[unit_price]]*(Table_Query_from_Mac10[[#This Row],[discount_pct]]/100))</f>
        <v>15.270600000000002</v>
      </c>
      <c r="K3451" s="47">
        <f>Table_Query_from_Mac10[[#This Row],[unit_cost]]</f>
        <v>6.38</v>
      </c>
      <c r="L3451" s="47">
        <f>Table_Query_from_Mac10[[#This Row],[Live-cost]]*(1+Table_Query_from_Mac10[[#This Row],[CogsIncreasebyTYPE]])</f>
        <v>6.38</v>
      </c>
      <c r="M3451" s="47">
        <f>Table_Query_from_Mac10[[#This Row],[Live-cost]]*Table_Query_from_Mac10[[#This Row],[qty_to_ship]]</f>
        <v>25.52</v>
      </c>
      <c r="N3451" s="47">
        <f>IF(Table_Query_from_Mac10[[#This Row],[item_no]]="KDA",-Table_Query_from_Mac10[[#This Row],[unit_price]],Table_Query_from_Mac10[[#This Row],[Net Unit]]*Table_Query_from_Mac10[[#This Row],[qty_to_ship]])</f>
        <v>61.082400000000007</v>
      </c>
      <c r="O3451" s="47">
        <f>SUMIFS(Summary!C:C,Summary!H:H,Table_Query_from_Mac10[[#This Row],[Juiceoc]])</f>
        <v>0</v>
      </c>
      <c r="P3451" s="47">
        <f>SUMIFS(Summary!D:D,Summary!H:H,Table_Query_from_Mac10[[#This Row],[Juiceoc]])</f>
        <v>0</v>
      </c>
      <c r="Q3451" s="47">
        <f>SUMIFS(Summary!E:E,Summary!H:H,Table_Query_from_Mac10[[#This Row],[Juiceoc]])</f>
        <v>0</v>
      </c>
      <c r="R3451" s="47">
        <f>Table_Query_from_Mac10[[#This Row],[Net Unit]]*(1+Table_Query_from_Mac10[[#This Row],[PriceIncreasebyType]])</f>
        <v>15.270600000000002</v>
      </c>
      <c r="S3451" s="47">
        <f>Table_Query_from_Mac10[[#This Row],[UnitPriceFuture]]*Table_Query_from_Mac10[[#This Row],[qtytoShipFuture]]</f>
        <v>61.082400000000007</v>
      </c>
      <c r="T3451" s="47">
        <f>ROUND(Table_Query_from_Mac10[[#This Row],[qty_to_ship]]*(1+Table_Query_from_Mac10[[#This Row],[VolumeIncreasebyType]]),0)</f>
        <v>4</v>
      </c>
      <c r="U3451" s="47">
        <f>Table_Query_from_Mac10[[#This Row],[qtytoShipFuture]]*Table_Query_from_Mac10[[#This Row],[Future-cost]]</f>
        <v>25.52</v>
      </c>
      <c r="V3451" s="47">
        <f>Table_Query_from_Mac10[[#This Row],[qtytoShipFuture]]-Table_Query_from_Mac10[[#This Row],[qty_to_ship]]</f>
        <v>0</v>
      </c>
      <c r="W3451" s="47">
        <f>Table_Query_from_Mac10[[#This Row],[UnitPriceFuture]]</f>
        <v>15.270600000000002</v>
      </c>
      <c r="X3451" s="47">
        <f>Table_Query_from_Mac10[[#This Row],[Unit Increase]]*Table_Query_from_Mac10[[#This Row],[UnitPriceFuture]]</f>
        <v>0</v>
      </c>
      <c r="Y3451" s="47">
        <f>Table_Query_from_Mac10[[#This Row],[Unit Increase]]*Table_Query_from_Mac10[[#This Row],[Future-cost]]</f>
        <v>0</v>
      </c>
      <c r="Z3451" s="47">
        <f>-(Table_Query_from_Mac10[[#This Row],[Incremental Sales]]+((Table_Query_from_Mac10[[#This Row],[Incremental Sales]]*-(SUM(Summary!$S$8:$S$9)))))*Summary!$S$18</f>
        <v>0</v>
      </c>
      <c r="AA3451" s="47">
        <f>IFERROR(Table_Query_from_Mac10[[#This Row],[Incremental Cost]]/Table_Query_from_Mac10[[#This Row],[Incremental Sales]],0)</f>
        <v>0</v>
      </c>
      <c r="AB3451" s="47">
        <f>IFERROR(Table_Query_from_Mac10[[#This Row],[TotalCostFuture]]/Table_Query_from_Mac10[[#This Row],[totalsalesFuture]],0)</f>
        <v>0.41779628829253596</v>
      </c>
      <c r="AN3451" s="31">
        <v>16</v>
      </c>
      <c r="AO3451">
        <f t="shared" si="106"/>
        <v>4</v>
      </c>
      <c r="AQ3451" s="31">
        <v>46.9</v>
      </c>
      <c r="AR3451">
        <f t="shared" si="107"/>
        <v>16.420000000000002</v>
      </c>
    </row>
    <row r="3452" spans="1:44" x14ac:dyDescent="0.25">
      <c r="A3452">
        <v>90348</v>
      </c>
      <c r="B3452">
        <v>6</v>
      </c>
      <c r="C3452" t="s">
        <v>55</v>
      </c>
      <c r="D3452" t="s">
        <v>81</v>
      </c>
      <c r="E3452">
        <v>12</v>
      </c>
      <c r="F3452">
        <v>7.17</v>
      </c>
      <c r="G3452">
        <v>18.14</v>
      </c>
      <c r="H3452" s="1">
        <v>44858</v>
      </c>
      <c r="I3452" s="20">
        <v>7</v>
      </c>
      <c r="J3452" s="47">
        <f>Table_Query_from_Mac10[[#This Row],[unit_price]]-(Table_Query_from_Mac10[[#This Row],[unit_price]]*(Table_Query_from_Mac10[[#This Row],[discount_pct]]/100))</f>
        <v>16.870200000000001</v>
      </c>
      <c r="K3452" s="47">
        <f>Table_Query_from_Mac10[[#This Row],[unit_cost]]</f>
        <v>7.17</v>
      </c>
      <c r="L3452" s="47">
        <f>Table_Query_from_Mac10[[#This Row],[Live-cost]]*(1+Table_Query_from_Mac10[[#This Row],[CogsIncreasebyTYPE]])</f>
        <v>7.17</v>
      </c>
      <c r="M3452" s="47">
        <f>Table_Query_from_Mac10[[#This Row],[Live-cost]]*Table_Query_from_Mac10[[#This Row],[qty_to_ship]]</f>
        <v>86.039999999999992</v>
      </c>
      <c r="N3452" s="47">
        <f>IF(Table_Query_from_Mac10[[#This Row],[item_no]]="KDA",-Table_Query_from_Mac10[[#This Row],[unit_price]],Table_Query_from_Mac10[[#This Row],[Net Unit]]*Table_Query_from_Mac10[[#This Row],[qty_to_ship]])</f>
        <v>202.44240000000002</v>
      </c>
      <c r="O3452" s="47">
        <f>SUMIFS(Summary!C:C,Summary!H:H,Table_Query_from_Mac10[[#This Row],[Juiceoc]])</f>
        <v>0</v>
      </c>
      <c r="P3452" s="47">
        <f>SUMIFS(Summary!D:D,Summary!H:H,Table_Query_from_Mac10[[#This Row],[Juiceoc]])</f>
        <v>0</v>
      </c>
      <c r="Q3452" s="47">
        <f>SUMIFS(Summary!E:E,Summary!H:H,Table_Query_from_Mac10[[#This Row],[Juiceoc]])</f>
        <v>0</v>
      </c>
      <c r="R3452" s="47">
        <f>Table_Query_from_Mac10[[#This Row],[Net Unit]]*(1+Table_Query_from_Mac10[[#This Row],[PriceIncreasebyType]])</f>
        <v>16.870200000000001</v>
      </c>
      <c r="S3452" s="47">
        <f>Table_Query_from_Mac10[[#This Row],[UnitPriceFuture]]*Table_Query_from_Mac10[[#This Row],[qtytoShipFuture]]</f>
        <v>202.44240000000002</v>
      </c>
      <c r="T3452" s="47">
        <f>ROUND(Table_Query_from_Mac10[[#This Row],[qty_to_ship]]*(1+Table_Query_from_Mac10[[#This Row],[VolumeIncreasebyType]]),0)</f>
        <v>12</v>
      </c>
      <c r="U3452" s="47">
        <f>Table_Query_from_Mac10[[#This Row],[qtytoShipFuture]]*Table_Query_from_Mac10[[#This Row],[Future-cost]]</f>
        <v>86.039999999999992</v>
      </c>
      <c r="V3452" s="47">
        <f>Table_Query_from_Mac10[[#This Row],[qtytoShipFuture]]-Table_Query_from_Mac10[[#This Row],[qty_to_ship]]</f>
        <v>0</v>
      </c>
      <c r="W3452" s="47">
        <f>Table_Query_from_Mac10[[#This Row],[UnitPriceFuture]]</f>
        <v>16.870200000000001</v>
      </c>
      <c r="X3452" s="47">
        <f>Table_Query_from_Mac10[[#This Row],[Unit Increase]]*Table_Query_from_Mac10[[#This Row],[UnitPriceFuture]]</f>
        <v>0</v>
      </c>
      <c r="Y3452" s="47">
        <f>Table_Query_from_Mac10[[#This Row],[Unit Increase]]*Table_Query_from_Mac10[[#This Row],[Future-cost]]</f>
        <v>0</v>
      </c>
      <c r="Z3452" s="47">
        <f>-(Table_Query_from_Mac10[[#This Row],[Incremental Sales]]+((Table_Query_from_Mac10[[#This Row],[Incremental Sales]]*-(SUM(Summary!$S$8:$S$9)))))*Summary!$S$18</f>
        <v>0</v>
      </c>
      <c r="AA3452" s="47">
        <f>IFERROR(Table_Query_from_Mac10[[#This Row],[Incremental Cost]]/Table_Query_from_Mac10[[#This Row],[Incremental Sales]],0)</f>
        <v>0</v>
      </c>
      <c r="AB3452" s="47">
        <f>IFERROR(Table_Query_from_Mac10[[#This Row],[TotalCostFuture]]/Table_Query_from_Mac10[[#This Row],[totalsalesFuture]],0)</f>
        <v>0.4250097805598036</v>
      </c>
      <c r="AN3452" s="30">
        <v>48</v>
      </c>
      <c r="AO3452">
        <f t="shared" si="106"/>
        <v>12</v>
      </c>
      <c r="AQ3452" s="30">
        <v>51.84</v>
      </c>
      <c r="AR3452">
        <f t="shared" si="107"/>
        <v>18.14</v>
      </c>
    </row>
    <row r="3453" spans="1:44" x14ac:dyDescent="0.25">
      <c r="A3453">
        <v>90348</v>
      </c>
      <c r="B3453">
        <v>7</v>
      </c>
      <c r="C3453" t="s">
        <v>55</v>
      </c>
      <c r="D3453" t="s">
        <v>81</v>
      </c>
      <c r="E3453">
        <v>3</v>
      </c>
      <c r="F3453">
        <v>8.5</v>
      </c>
      <c r="G3453">
        <v>22.57</v>
      </c>
      <c r="H3453" s="1">
        <v>44858</v>
      </c>
      <c r="I3453" s="20">
        <v>7</v>
      </c>
      <c r="J3453" s="47">
        <f>Table_Query_from_Mac10[[#This Row],[unit_price]]-(Table_Query_from_Mac10[[#This Row],[unit_price]]*(Table_Query_from_Mac10[[#This Row],[discount_pct]]/100))</f>
        <v>20.990100000000002</v>
      </c>
      <c r="K3453" s="47">
        <f>Table_Query_from_Mac10[[#This Row],[unit_cost]]</f>
        <v>8.5</v>
      </c>
      <c r="L3453" s="47">
        <f>Table_Query_from_Mac10[[#This Row],[Live-cost]]*(1+Table_Query_from_Mac10[[#This Row],[CogsIncreasebyTYPE]])</f>
        <v>8.5</v>
      </c>
      <c r="M3453" s="47">
        <f>Table_Query_from_Mac10[[#This Row],[Live-cost]]*Table_Query_from_Mac10[[#This Row],[qty_to_ship]]</f>
        <v>25.5</v>
      </c>
      <c r="N3453" s="47">
        <f>IF(Table_Query_from_Mac10[[#This Row],[item_no]]="KDA",-Table_Query_from_Mac10[[#This Row],[unit_price]],Table_Query_from_Mac10[[#This Row],[Net Unit]]*Table_Query_from_Mac10[[#This Row],[qty_to_ship]])</f>
        <v>62.970300000000009</v>
      </c>
      <c r="O3453" s="47">
        <f>SUMIFS(Summary!C:C,Summary!H:H,Table_Query_from_Mac10[[#This Row],[Juiceoc]])</f>
        <v>0</v>
      </c>
      <c r="P3453" s="47">
        <f>SUMIFS(Summary!D:D,Summary!H:H,Table_Query_from_Mac10[[#This Row],[Juiceoc]])</f>
        <v>0</v>
      </c>
      <c r="Q3453" s="47">
        <f>SUMIFS(Summary!E:E,Summary!H:H,Table_Query_from_Mac10[[#This Row],[Juiceoc]])</f>
        <v>0</v>
      </c>
      <c r="R3453" s="47">
        <f>Table_Query_from_Mac10[[#This Row],[Net Unit]]*(1+Table_Query_from_Mac10[[#This Row],[PriceIncreasebyType]])</f>
        <v>20.990100000000002</v>
      </c>
      <c r="S3453" s="47">
        <f>Table_Query_from_Mac10[[#This Row],[UnitPriceFuture]]*Table_Query_from_Mac10[[#This Row],[qtytoShipFuture]]</f>
        <v>62.970300000000009</v>
      </c>
      <c r="T3453" s="47">
        <f>ROUND(Table_Query_from_Mac10[[#This Row],[qty_to_ship]]*(1+Table_Query_from_Mac10[[#This Row],[VolumeIncreasebyType]]),0)</f>
        <v>3</v>
      </c>
      <c r="U3453" s="47">
        <f>Table_Query_from_Mac10[[#This Row],[qtytoShipFuture]]*Table_Query_from_Mac10[[#This Row],[Future-cost]]</f>
        <v>25.5</v>
      </c>
      <c r="V3453" s="47">
        <f>Table_Query_from_Mac10[[#This Row],[qtytoShipFuture]]-Table_Query_from_Mac10[[#This Row],[qty_to_ship]]</f>
        <v>0</v>
      </c>
      <c r="W3453" s="47">
        <f>Table_Query_from_Mac10[[#This Row],[UnitPriceFuture]]</f>
        <v>20.990100000000002</v>
      </c>
      <c r="X3453" s="47">
        <f>Table_Query_from_Mac10[[#This Row],[Unit Increase]]*Table_Query_from_Mac10[[#This Row],[UnitPriceFuture]]</f>
        <v>0</v>
      </c>
      <c r="Y3453" s="47">
        <f>Table_Query_from_Mac10[[#This Row],[Unit Increase]]*Table_Query_from_Mac10[[#This Row],[Future-cost]]</f>
        <v>0</v>
      </c>
      <c r="Z3453" s="47">
        <f>-(Table_Query_from_Mac10[[#This Row],[Incremental Sales]]+((Table_Query_from_Mac10[[#This Row],[Incremental Sales]]*-(SUM(Summary!$S$8:$S$9)))))*Summary!$S$18</f>
        <v>0</v>
      </c>
      <c r="AA3453" s="47">
        <f>IFERROR(Table_Query_from_Mac10[[#This Row],[Incremental Cost]]/Table_Query_from_Mac10[[#This Row],[Incremental Sales]],0)</f>
        <v>0</v>
      </c>
      <c r="AB3453" s="47">
        <f>IFERROR(Table_Query_from_Mac10[[#This Row],[TotalCostFuture]]/Table_Query_from_Mac10[[#This Row],[totalsalesFuture]],0)</f>
        <v>0.40495281108713149</v>
      </c>
      <c r="AN3453" s="31">
        <v>9</v>
      </c>
      <c r="AO3453">
        <f t="shared" si="106"/>
        <v>3</v>
      </c>
      <c r="AQ3453" s="31">
        <v>64.489999999999995</v>
      </c>
      <c r="AR3453">
        <f t="shared" si="107"/>
        <v>22.57</v>
      </c>
    </row>
    <row r="3454" spans="1:44" x14ac:dyDescent="0.25">
      <c r="A3454">
        <v>90348</v>
      </c>
      <c r="B3454">
        <v>8</v>
      </c>
      <c r="C3454" t="s">
        <v>55</v>
      </c>
      <c r="D3454" t="s">
        <v>81</v>
      </c>
      <c r="E3454">
        <v>3</v>
      </c>
      <c r="F3454">
        <v>4.68</v>
      </c>
      <c r="G3454">
        <v>13.3</v>
      </c>
      <c r="H3454" s="1">
        <v>44858</v>
      </c>
      <c r="I3454" s="20">
        <v>0</v>
      </c>
      <c r="J3454" s="47">
        <f>Table_Query_from_Mac10[[#This Row],[unit_price]]-(Table_Query_from_Mac10[[#This Row],[unit_price]]*(Table_Query_from_Mac10[[#This Row],[discount_pct]]/100))</f>
        <v>13.3</v>
      </c>
      <c r="K3454" s="47">
        <f>Table_Query_from_Mac10[[#This Row],[unit_cost]]</f>
        <v>4.68</v>
      </c>
      <c r="L3454" s="47">
        <f>Table_Query_from_Mac10[[#This Row],[Live-cost]]*(1+Table_Query_from_Mac10[[#This Row],[CogsIncreasebyTYPE]])</f>
        <v>4.68</v>
      </c>
      <c r="M3454" s="47">
        <f>Table_Query_from_Mac10[[#This Row],[Live-cost]]*Table_Query_from_Mac10[[#This Row],[qty_to_ship]]</f>
        <v>14.04</v>
      </c>
      <c r="N3454" s="47">
        <f>IF(Table_Query_from_Mac10[[#This Row],[item_no]]="KDA",-Table_Query_from_Mac10[[#This Row],[unit_price]],Table_Query_from_Mac10[[#This Row],[Net Unit]]*Table_Query_from_Mac10[[#This Row],[qty_to_ship]])</f>
        <v>39.900000000000006</v>
      </c>
      <c r="O3454" s="47">
        <f>SUMIFS(Summary!C:C,Summary!H:H,Table_Query_from_Mac10[[#This Row],[Juiceoc]])</f>
        <v>0</v>
      </c>
      <c r="P3454" s="47">
        <f>SUMIFS(Summary!D:D,Summary!H:H,Table_Query_from_Mac10[[#This Row],[Juiceoc]])</f>
        <v>0</v>
      </c>
      <c r="Q3454" s="47">
        <f>SUMIFS(Summary!E:E,Summary!H:H,Table_Query_from_Mac10[[#This Row],[Juiceoc]])</f>
        <v>0</v>
      </c>
      <c r="R3454" s="47">
        <f>Table_Query_from_Mac10[[#This Row],[Net Unit]]*(1+Table_Query_from_Mac10[[#This Row],[PriceIncreasebyType]])</f>
        <v>13.3</v>
      </c>
      <c r="S3454" s="47">
        <f>Table_Query_from_Mac10[[#This Row],[UnitPriceFuture]]*Table_Query_from_Mac10[[#This Row],[qtytoShipFuture]]</f>
        <v>39.900000000000006</v>
      </c>
      <c r="T3454" s="47">
        <f>ROUND(Table_Query_from_Mac10[[#This Row],[qty_to_ship]]*(1+Table_Query_from_Mac10[[#This Row],[VolumeIncreasebyType]]),0)</f>
        <v>3</v>
      </c>
      <c r="U3454" s="47">
        <f>Table_Query_from_Mac10[[#This Row],[qtytoShipFuture]]*Table_Query_from_Mac10[[#This Row],[Future-cost]]</f>
        <v>14.04</v>
      </c>
      <c r="V3454" s="47">
        <f>Table_Query_from_Mac10[[#This Row],[qtytoShipFuture]]-Table_Query_from_Mac10[[#This Row],[qty_to_ship]]</f>
        <v>0</v>
      </c>
      <c r="W3454" s="47">
        <f>Table_Query_from_Mac10[[#This Row],[UnitPriceFuture]]</f>
        <v>13.3</v>
      </c>
      <c r="X3454" s="47">
        <f>Table_Query_from_Mac10[[#This Row],[Unit Increase]]*Table_Query_from_Mac10[[#This Row],[UnitPriceFuture]]</f>
        <v>0</v>
      </c>
      <c r="Y3454" s="47">
        <f>Table_Query_from_Mac10[[#This Row],[Unit Increase]]*Table_Query_from_Mac10[[#This Row],[Future-cost]]</f>
        <v>0</v>
      </c>
      <c r="Z3454" s="47">
        <f>-(Table_Query_from_Mac10[[#This Row],[Incremental Sales]]+((Table_Query_from_Mac10[[#This Row],[Incremental Sales]]*-(SUM(Summary!$S$8:$S$9)))))*Summary!$S$18</f>
        <v>0</v>
      </c>
      <c r="AA3454" s="47">
        <f>IFERROR(Table_Query_from_Mac10[[#This Row],[Incremental Cost]]/Table_Query_from_Mac10[[#This Row],[Incremental Sales]],0)</f>
        <v>0</v>
      </c>
      <c r="AB3454" s="47">
        <f>IFERROR(Table_Query_from_Mac10[[#This Row],[TotalCostFuture]]/Table_Query_from_Mac10[[#This Row],[totalsalesFuture]],0)</f>
        <v>0.35187969924812024</v>
      </c>
      <c r="AN3454" s="30">
        <v>12</v>
      </c>
      <c r="AO3454">
        <f t="shared" si="106"/>
        <v>3</v>
      </c>
      <c r="AQ3454" s="30">
        <v>38</v>
      </c>
      <c r="AR3454">
        <f t="shared" si="107"/>
        <v>13.3</v>
      </c>
    </row>
    <row r="3455" spans="1:44" x14ac:dyDescent="0.25">
      <c r="A3455">
        <v>90349</v>
      </c>
      <c r="B3455">
        <v>1</v>
      </c>
      <c r="C3455" t="s">
        <v>55</v>
      </c>
      <c r="D3455" t="s">
        <v>81</v>
      </c>
      <c r="E3455">
        <v>12</v>
      </c>
      <c r="F3455">
        <v>6.85</v>
      </c>
      <c r="G3455">
        <v>18.04</v>
      </c>
      <c r="H3455" s="1">
        <v>44858</v>
      </c>
      <c r="I3455" s="20">
        <v>7</v>
      </c>
      <c r="J3455" s="47">
        <f>Table_Query_from_Mac10[[#This Row],[unit_price]]-(Table_Query_from_Mac10[[#This Row],[unit_price]]*(Table_Query_from_Mac10[[#This Row],[discount_pct]]/100))</f>
        <v>16.777200000000001</v>
      </c>
      <c r="K3455" s="47">
        <f>Table_Query_from_Mac10[[#This Row],[unit_cost]]</f>
        <v>6.85</v>
      </c>
      <c r="L3455" s="47">
        <f>Table_Query_from_Mac10[[#This Row],[Live-cost]]*(1+Table_Query_from_Mac10[[#This Row],[CogsIncreasebyTYPE]])</f>
        <v>6.85</v>
      </c>
      <c r="M3455" s="47">
        <f>Table_Query_from_Mac10[[#This Row],[Live-cost]]*Table_Query_from_Mac10[[#This Row],[qty_to_ship]]</f>
        <v>82.199999999999989</v>
      </c>
      <c r="N3455" s="47">
        <f>IF(Table_Query_from_Mac10[[#This Row],[item_no]]="KDA",-Table_Query_from_Mac10[[#This Row],[unit_price]],Table_Query_from_Mac10[[#This Row],[Net Unit]]*Table_Query_from_Mac10[[#This Row],[qty_to_ship]])</f>
        <v>201.32640000000001</v>
      </c>
      <c r="O3455" s="47">
        <f>SUMIFS(Summary!C:C,Summary!H:H,Table_Query_from_Mac10[[#This Row],[Juiceoc]])</f>
        <v>0</v>
      </c>
      <c r="P3455" s="47">
        <f>SUMIFS(Summary!D:D,Summary!H:H,Table_Query_from_Mac10[[#This Row],[Juiceoc]])</f>
        <v>0</v>
      </c>
      <c r="Q3455" s="47">
        <f>SUMIFS(Summary!E:E,Summary!H:H,Table_Query_from_Mac10[[#This Row],[Juiceoc]])</f>
        <v>0</v>
      </c>
      <c r="R3455" s="47">
        <f>Table_Query_from_Mac10[[#This Row],[Net Unit]]*(1+Table_Query_from_Mac10[[#This Row],[PriceIncreasebyType]])</f>
        <v>16.777200000000001</v>
      </c>
      <c r="S3455" s="47">
        <f>Table_Query_from_Mac10[[#This Row],[UnitPriceFuture]]*Table_Query_from_Mac10[[#This Row],[qtytoShipFuture]]</f>
        <v>201.32640000000001</v>
      </c>
      <c r="T3455" s="47">
        <f>ROUND(Table_Query_from_Mac10[[#This Row],[qty_to_ship]]*(1+Table_Query_from_Mac10[[#This Row],[VolumeIncreasebyType]]),0)</f>
        <v>12</v>
      </c>
      <c r="U3455" s="47">
        <f>Table_Query_from_Mac10[[#This Row],[qtytoShipFuture]]*Table_Query_from_Mac10[[#This Row],[Future-cost]]</f>
        <v>82.199999999999989</v>
      </c>
      <c r="V3455" s="47">
        <f>Table_Query_from_Mac10[[#This Row],[qtytoShipFuture]]-Table_Query_from_Mac10[[#This Row],[qty_to_ship]]</f>
        <v>0</v>
      </c>
      <c r="W3455" s="47">
        <f>Table_Query_from_Mac10[[#This Row],[UnitPriceFuture]]</f>
        <v>16.777200000000001</v>
      </c>
      <c r="X3455" s="47">
        <f>Table_Query_from_Mac10[[#This Row],[Unit Increase]]*Table_Query_from_Mac10[[#This Row],[UnitPriceFuture]]</f>
        <v>0</v>
      </c>
      <c r="Y3455" s="47">
        <f>Table_Query_from_Mac10[[#This Row],[Unit Increase]]*Table_Query_from_Mac10[[#This Row],[Future-cost]]</f>
        <v>0</v>
      </c>
      <c r="Z3455" s="47">
        <f>-(Table_Query_from_Mac10[[#This Row],[Incremental Sales]]+((Table_Query_from_Mac10[[#This Row],[Incremental Sales]]*-(SUM(Summary!$S$8:$S$9)))))*Summary!$S$18</f>
        <v>0</v>
      </c>
      <c r="AA3455" s="47">
        <f>IFERROR(Table_Query_from_Mac10[[#This Row],[Incremental Cost]]/Table_Query_from_Mac10[[#This Row],[Incremental Sales]],0)</f>
        <v>0</v>
      </c>
      <c r="AB3455" s="47">
        <f>IFERROR(Table_Query_from_Mac10[[#This Row],[TotalCostFuture]]/Table_Query_from_Mac10[[#This Row],[totalsalesFuture]],0)</f>
        <v>0.40829220608921624</v>
      </c>
      <c r="AN3455" s="31">
        <v>48</v>
      </c>
      <c r="AO3455">
        <f t="shared" si="106"/>
        <v>12</v>
      </c>
      <c r="AQ3455" s="31">
        <v>51.53</v>
      </c>
      <c r="AR3455">
        <f t="shared" si="107"/>
        <v>18.04</v>
      </c>
    </row>
    <row r="3456" spans="1:44" x14ac:dyDescent="0.25">
      <c r="A3456">
        <v>90349</v>
      </c>
      <c r="B3456">
        <v>2</v>
      </c>
      <c r="C3456" t="s">
        <v>55</v>
      </c>
      <c r="D3456" t="s">
        <v>81</v>
      </c>
      <c r="E3456">
        <v>12</v>
      </c>
      <c r="F3456">
        <v>7.4</v>
      </c>
      <c r="G3456">
        <v>19.77</v>
      </c>
      <c r="H3456" s="1">
        <v>44858</v>
      </c>
      <c r="I3456" s="20">
        <v>7</v>
      </c>
      <c r="J3456" s="47">
        <f>Table_Query_from_Mac10[[#This Row],[unit_price]]-(Table_Query_from_Mac10[[#This Row],[unit_price]]*(Table_Query_from_Mac10[[#This Row],[discount_pct]]/100))</f>
        <v>18.386099999999999</v>
      </c>
      <c r="K3456" s="47">
        <f>Table_Query_from_Mac10[[#This Row],[unit_cost]]</f>
        <v>7.4</v>
      </c>
      <c r="L3456" s="47">
        <f>Table_Query_from_Mac10[[#This Row],[Live-cost]]*(1+Table_Query_from_Mac10[[#This Row],[CogsIncreasebyTYPE]])</f>
        <v>7.4</v>
      </c>
      <c r="M3456" s="47">
        <f>Table_Query_from_Mac10[[#This Row],[Live-cost]]*Table_Query_from_Mac10[[#This Row],[qty_to_ship]]</f>
        <v>88.800000000000011</v>
      </c>
      <c r="N3456" s="47">
        <f>IF(Table_Query_from_Mac10[[#This Row],[item_no]]="KDA",-Table_Query_from_Mac10[[#This Row],[unit_price]],Table_Query_from_Mac10[[#This Row],[Net Unit]]*Table_Query_from_Mac10[[#This Row],[qty_to_ship]])</f>
        <v>220.63319999999999</v>
      </c>
      <c r="O3456" s="47">
        <f>SUMIFS(Summary!C:C,Summary!H:H,Table_Query_from_Mac10[[#This Row],[Juiceoc]])</f>
        <v>0</v>
      </c>
      <c r="P3456" s="47">
        <f>SUMIFS(Summary!D:D,Summary!H:H,Table_Query_from_Mac10[[#This Row],[Juiceoc]])</f>
        <v>0</v>
      </c>
      <c r="Q3456" s="47">
        <f>SUMIFS(Summary!E:E,Summary!H:H,Table_Query_from_Mac10[[#This Row],[Juiceoc]])</f>
        <v>0</v>
      </c>
      <c r="R3456" s="47">
        <f>Table_Query_from_Mac10[[#This Row],[Net Unit]]*(1+Table_Query_from_Mac10[[#This Row],[PriceIncreasebyType]])</f>
        <v>18.386099999999999</v>
      </c>
      <c r="S3456" s="47">
        <f>Table_Query_from_Mac10[[#This Row],[UnitPriceFuture]]*Table_Query_from_Mac10[[#This Row],[qtytoShipFuture]]</f>
        <v>220.63319999999999</v>
      </c>
      <c r="T3456" s="47">
        <f>ROUND(Table_Query_from_Mac10[[#This Row],[qty_to_ship]]*(1+Table_Query_from_Mac10[[#This Row],[VolumeIncreasebyType]]),0)</f>
        <v>12</v>
      </c>
      <c r="U3456" s="47">
        <f>Table_Query_from_Mac10[[#This Row],[qtytoShipFuture]]*Table_Query_from_Mac10[[#This Row],[Future-cost]]</f>
        <v>88.800000000000011</v>
      </c>
      <c r="V3456" s="47">
        <f>Table_Query_from_Mac10[[#This Row],[qtytoShipFuture]]-Table_Query_from_Mac10[[#This Row],[qty_to_ship]]</f>
        <v>0</v>
      </c>
      <c r="W3456" s="47">
        <f>Table_Query_from_Mac10[[#This Row],[UnitPriceFuture]]</f>
        <v>18.386099999999999</v>
      </c>
      <c r="X3456" s="47">
        <f>Table_Query_from_Mac10[[#This Row],[Unit Increase]]*Table_Query_from_Mac10[[#This Row],[UnitPriceFuture]]</f>
        <v>0</v>
      </c>
      <c r="Y3456" s="47">
        <f>Table_Query_from_Mac10[[#This Row],[Unit Increase]]*Table_Query_from_Mac10[[#This Row],[Future-cost]]</f>
        <v>0</v>
      </c>
      <c r="Z3456" s="47">
        <f>-(Table_Query_from_Mac10[[#This Row],[Incremental Sales]]+((Table_Query_from_Mac10[[#This Row],[Incremental Sales]]*-(SUM(Summary!$S$8:$S$9)))))*Summary!$S$18</f>
        <v>0</v>
      </c>
      <c r="AA3456" s="47">
        <f>IFERROR(Table_Query_from_Mac10[[#This Row],[Incremental Cost]]/Table_Query_from_Mac10[[#This Row],[Incremental Sales]],0)</f>
        <v>0</v>
      </c>
      <c r="AB3456" s="47">
        <f>IFERROR(Table_Query_from_Mac10[[#This Row],[TotalCostFuture]]/Table_Query_from_Mac10[[#This Row],[totalsalesFuture]],0)</f>
        <v>0.40247795889285937</v>
      </c>
      <c r="AN3456" s="30">
        <v>48</v>
      </c>
      <c r="AO3456">
        <f t="shared" si="106"/>
        <v>12</v>
      </c>
      <c r="AQ3456" s="30">
        <v>56.49</v>
      </c>
      <c r="AR3456">
        <f t="shared" si="107"/>
        <v>19.77</v>
      </c>
    </row>
    <row r="3457" spans="1:44" x14ac:dyDescent="0.25">
      <c r="A3457">
        <v>90349</v>
      </c>
      <c r="B3457">
        <v>3</v>
      </c>
      <c r="C3457" t="s">
        <v>55</v>
      </c>
      <c r="D3457" t="s">
        <v>81</v>
      </c>
      <c r="E3457">
        <v>7</v>
      </c>
      <c r="F3457">
        <v>8.31</v>
      </c>
      <c r="G3457">
        <v>21.75</v>
      </c>
      <c r="H3457" s="1">
        <v>44858</v>
      </c>
      <c r="I3457" s="20">
        <v>7</v>
      </c>
      <c r="J3457" s="47">
        <f>Table_Query_from_Mac10[[#This Row],[unit_price]]-(Table_Query_from_Mac10[[#This Row],[unit_price]]*(Table_Query_from_Mac10[[#This Row],[discount_pct]]/100))</f>
        <v>20.227499999999999</v>
      </c>
      <c r="K3457" s="47">
        <f>Table_Query_from_Mac10[[#This Row],[unit_cost]]</f>
        <v>8.31</v>
      </c>
      <c r="L3457" s="47">
        <f>Table_Query_from_Mac10[[#This Row],[Live-cost]]*(1+Table_Query_from_Mac10[[#This Row],[CogsIncreasebyTYPE]])</f>
        <v>8.31</v>
      </c>
      <c r="M3457" s="47">
        <f>Table_Query_from_Mac10[[#This Row],[Live-cost]]*Table_Query_from_Mac10[[#This Row],[qty_to_ship]]</f>
        <v>58.17</v>
      </c>
      <c r="N3457" s="47">
        <f>IF(Table_Query_from_Mac10[[#This Row],[item_no]]="KDA",-Table_Query_from_Mac10[[#This Row],[unit_price]],Table_Query_from_Mac10[[#This Row],[Net Unit]]*Table_Query_from_Mac10[[#This Row],[qty_to_ship]])</f>
        <v>141.5925</v>
      </c>
      <c r="O3457" s="47">
        <f>SUMIFS(Summary!C:C,Summary!H:H,Table_Query_from_Mac10[[#This Row],[Juiceoc]])</f>
        <v>0</v>
      </c>
      <c r="P3457" s="47">
        <f>SUMIFS(Summary!D:D,Summary!H:H,Table_Query_from_Mac10[[#This Row],[Juiceoc]])</f>
        <v>0</v>
      </c>
      <c r="Q3457" s="47">
        <f>SUMIFS(Summary!E:E,Summary!H:H,Table_Query_from_Mac10[[#This Row],[Juiceoc]])</f>
        <v>0</v>
      </c>
      <c r="R3457" s="47">
        <f>Table_Query_from_Mac10[[#This Row],[Net Unit]]*(1+Table_Query_from_Mac10[[#This Row],[PriceIncreasebyType]])</f>
        <v>20.227499999999999</v>
      </c>
      <c r="S3457" s="47">
        <f>Table_Query_from_Mac10[[#This Row],[UnitPriceFuture]]*Table_Query_from_Mac10[[#This Row],[qtytoShipFuture]]</f>
        <v>141.5925</v>
      </c>
      <c r="T3457" s="47">
        <f>ROUND(Table_Query_from_Mac10[[#This Row],[qty_to_ship]]*(1+Table_Query_from_Mac10[[#This Row],[VolumeIncreasebyType]]),0)</f>
        <v>7</v>
      </c>
      <c r="U3457" s="47">
        <f>Table_Query_from_Mac10[[#This Row],[qtytoShipFuture]]*Table_Query_from_Mac10[[#This Row],[Future-cost]]</f>
        <v>58.17</v>
      </c>
      <c r="V3457" s="47">
        <f>Table_Query_from_Mac10[[#This Row],[qtytoShipFuture]]-Table_Query_from_Mac10[[#This Row],[qty_to_ship]]</f>
        <v>0</v>
      </c>
      <c r="W3457" s="47">
        <f>Table_Query_from_Mac10[[#This Row],[UnitPriceFuture]]</f>
        <v>20.227499999999999</v>
      </c>
      <c r="X3457" s="47">
        <f>Table_Query_from_Mac10[[#This Row],[Unit Increase]]*Table_Query_from_Mac10[[#This Row],[UnitPriceFuture]]</f>
        <v>0</v>
      </c>
      <c r="Y3457" s="47">
        <f>Table_Query_from_Mac10[[#This Row],[Unit Increase]]*Table_Query_from_Mac10[[#This Row],[Future-cost]]</f>
        <v>0</v>
      </c>
      <c r="Z3457" s="47">
        <f>-(Table_Query_from_Mac10[[#This Row],[Incremental Sales]]+((Table_Query_from_Mac10[[#This Row],[Incremental Sales]]*-(SUM(Summary!$S$8:$S$9)))))*Summary!$S$18</f>
        <v>0</v>
      </c>
      <c r="AA3457" s="47">
        <f>IFERROR(Table_Query_from_Mac10[[#This Row],[Incremental Cost]]/Table_Query_from_Mac10[[#This Row],[Incremental Sales]],0)</f>
        <v>0</v>
      </c>
      <c r="AB3457" s="47">
        <f>IFERROR(Table_Query_from_Mac10[[#This Row],[TotalCostFuture]]/Table_Query_from_Mac10[[#This Row],[totalsalesFuture]],0)</f>
        <v>0.41082684464219504</v>
      </c>
      <c r="AN3457" s="31">
        <v>28</v>
      </c>
      <c r="AO3457">
        <f t="shared" si="106"/>
        <v>7</v>
      </c>
      <c r="AQ3457" s="31">
        <v>62.13</v>
      </c>
      <c r="AR3457">
        <f t="shared" si="107"/>
        <v>21.75</v>
      </c>
    </row>
    <row r="3458" spans="1:44" x14ac:dyDescent="0.25">
      <c r="A3458">
        <v>90349</v>
      </c>
      <c r="B3458">
        <v>4</v>
      </c>
      <c r="C3458" t="s">
        <v>55</v>
      </c>
      <c r="D3458" t="s">
        <v>81</v>
      </c>
      <c r="E3458">
        <v>4</v>
      </c>
      <c r="F3458">
        <v>12.1</v>
      </c>
      <c r="G3458">
        <v>32.83</v>
      </c>
      <c r="H3458" s="1">
        <v>44858</v>
      </c>
      <c r="I3458" s="20">
        <v>7</v>
      </c>
      <c r="J3458" s="47">
        <f>Table_Query_from_Mac10[[#This Row],[unit_price]]-(Table_Query_from_Mac10[[#This Row],[unit_price]]*(Table_Query_from_Mac10[[#This Row],[discount_pct]]/100))</f>
        <v>30.531899999999997</v>
      </c>
      <c r="K3458" s="47">
        <f>Table_Query_from_Mac10[[#This Row],[unit_cost]]</f>
        <v>12.1</v>
      </c>
      <c r="L3458" s="47">
        <f>Table_Query_from_Mac10[[#This Row],[Live-cost]]*(1+Table_Query_from_Mac10[[#This Row],[CogsIncreasebyTYPE]])</f>
        <v>12.1</v>
      </c>
      <c r="M3458" s="47">
        <f>Table_Query_from_Mac10[[#This Row],[Live-cost]]*Table_Query_from_Mac10[[#This Row],[qty_to_ship]]</f>
        <v>48.4</v>
      </c>
      <c r="N3458" s="47">
        <f>IF(Table_Query_from_Mac10[[#This Row],[item_no]]="KDA",-Table_Query_from_Mac10[[#This Row],[unit_price]],Table_Query_from_Mac10[[#This Row],[Net Unit]]*Table_Query_from_Mac10[[#This Row],[qty_to_ship]])</f>
        <v>122.12759999999999</v>
      </c>
      <c r="O3458" s="47">
        <f>SUMIFS(Summary!C:C,Summary!H:H,Table_Query_from_Mac10[[#This Row],[Juiceoc]])</f>
        <v>0</v>
      </c>
      <c r="P3458" s="47">
        <f>SUMIFS(Summary!D:D,Summary!H:H,Table_Query_from_Mac10[[#This Row],[Juiceoc]])</f>
        <v>0</v>
      </c>
      <c r="Q3458" s="47">
        <f>SUMIFS(Summary!E:E,Summary!H:H,Table_Query_from_Mac10[[#This Row],[Juiceoc]])</f>
        <v>0</v>
      </c>
      <c r="R3458" s="47">
        <f>Table_Query_from_Mac10[[#This Row],[Net Unit]]*(1+Table_Query_from_Mac10[[#This Row],[PriceIncreasebyType]])</f>
        <v>30.531899999999997</v>
      </c>
      <c r="S3458" s="47">
        <f>Table_Query_from_Mac10[[#This Row],[UnitPriceFuture]]*Table_Query_from_Mac10[[#This Row],[qtytoShipFuture]]</f>
        <v>122.12759999999999</v>
      </c>
      <c r="T3458" s="47">
        <f>ROUND(Table_Query_from_Mac10[[#This Row],[qty_to_ship]]*(1+Table_Query_from_Mac10[[#This Row],[VolumeIncreasebyType]]),0)</f>
        <v>4</v>
      </c>
      <c r="U3458" s="47">
        <f>Table_Query_from_Mac10[[#This Row],[qtytoShipFuture]]*Table_Query_from_Mac10[[#This Row],[Future-cost]]</f>
        <v>48.4</v>
      </c>
      <c r="V3458" s="47">
        <f>Table_Query_from_Mac10[[#This Row],[qtytoShipFuture]]-Table_Query_from_Mac10[[#This Row],[qty_to_ship]]</f>
        <v>0</v>
      </c>
      <c r="W3458" s="47">
        <f>Table_Query_from_Mac10[[#This Row],[UnitPriceFuture]]</f>
        <v>30.531899999999997</v>
      </c>
      <c r="X3458" s="47">
        <f>Table_Query_from_Mac10[[#This Row],[Unit Increase]]*Table_Query_from_Mac10[[#This Row],[UnitPriceFuture]]</f>
        <v>0</v>
      </c>
      <c r="Y3458" s="47">
        <f>Table_Query_from_Mac10[[#This Row],[Unit Increase]]*Table_Query_from_Mac10[[#This Row],[Future-cost]]</f>
        <v>0</v>
      </c>
      <c r="Z3458" s="47">
        <f>-(Table_Query_from_Mac10[[#This Row],[Incremental Sales]]+((Table_Query_from_Mac10[[#This Row],[Incremental Sales]]*-(SUM(Summary!$S$8:$S$9)))))*Summary!$S$18</f>
        <v>0</v>
      </c>
      <c r="AA3458" s="47">
        <f>IFERROR(Table_Query_from_Mac10[[#This Row],[Incremental Cost]]/Table_Query_from_Mac10[[#This Row],[Incremental Sales]],0)</f>
        <v>0</v>
      </c>
      <c r="AB3458" s="47">
        <f>IFERROR(Table_Query_from_Mac10[[#This Row],[TotalCostFuture]]/Table_Query_from_Mac10[[#This Row],[totalsalesFuture]],0)</f>
        <v>0.39630681352945613</v>
      </c>
      <c r="AN3458" s="30">
        <v>15</v>
      </c>
      <c r="AO3458">
        <f t="shared" si="106"/>
        <v>4</v>
      </c>
      <c r="AQ3458" s="30">
        <v>93.79</v>
      </c>
      <c r="AR3458">
        <f t="shared" si="107"/>
        <v>32.83</v>
      </c>
    </row>
    <row r="3459" spans="1:44" x14ac:dyDescent="0.25">
      <c r="A3459">
        <v>90349</v>
      </c>
      <c r="B3459">
        <v>5</v>
      </c>
      <c r="C3459" t="s">
        <v>56</v>
      </c>
      <c r="D3459" t="s">
        <v>81</v>
      </c>
      <c r="E3459">
        <v>3</v>
      </c>
      <c r="F3459">
        <v>14.19</v>
      </c>
      <c r="G3459">
        <v>39.200000000000003</v>
      </c>
      <c r="H3459" s="1">
        <v>44858</v>
      </c>
      <c r="I3459" s="20">
        <v>7</v>
      </c>
      <c r="J3459" s="47">
        <f>Table_Query_from_Mac10[[#This Row],[unit_price]]-(Table_Query_from_Mac10[[#This Row],[unit_price]]*(Table_Query_from_Mac10[[#This Row],[discount_pct]]/100))</f>
        <v>36.456000000000003</v>
      </c>
      <c r="K3459" s="47">
        <f>Table_Query_from_Mac10[[#This Row],[unit_cost]]</f>
        <v>14.19</v>
      </c>
      <c r="L3459" s="47">
        <f>Table_Query_from_Mac10[[#This Row],[Live-cost]]*(1+Table_Query_from_Mac10[[#This Row],[CogsIncreasebyTYPE]])</f>
        <v>14.19</v>
      </c>
      <c r="M3459" s="47">
        <f>Table_Query_from_Mac10[[#This Row],[Live-cost]]*Table_Query_from_Mac10[[#This Row],[qty_to_ship]]</f>
        <v>42.57</v>
      </c>
      <c r="N3459" s="47">
        <f>IF(Table_Query_from_Mac10[[#This Row],[item_no]]="KDA",-Table_Query_from_Mac10[[#This Row],[unit_price]],Table_Query_from_Mac10[[#This Row],[Net Unit]]*Table_Query_from_Mac10[[#This Row],[qty_to_ship]])</f>
        <v>109.36800000000001</v>
      </c>
      <c r="O3459" s="47">
        <f>SUMIFS(Summary!C:C,Summary!H:H,Table_Query_from_Mac10[[#This Row],[Juiceoc]])</f>
        <v>0</v>
      </c>
      <c r="P3459" s="47">
        <f>SUMIFS(Summary!D:D,Summary!H:H,Table_Query_from_Mac10[[#This Row],[Juiceoc]])</f>
        <v>0</v>
      </c>
      <c r="Q3459" s="47">
        <f>SUMIFS(Summary!E:E,Summary!H:H,Table_Query_from_Mac10[[#This Row],[Juiceoc]])</f>
        <v>0</v>
      </c>
      <c r="R3459" s="47">
        <f>Table_Query_from_Mac10[[#This Row],[Net Unit]]*(1+Table_Query_from_Mac10[[#This Row],[PriceIncreasebyType]])</f>
        <v>36.456000000000003</v>
      </c>
      <c r="S3459" s="47">
        <f>Table_Query_from_Mac10[[#This Row],[UnitPriceFuture]]*Table_Query_from_Mac10[[#This Row],[qtytoShipFuture]]</f>
        <v>109.36800000000001</v>
      </c>
      <c r="T3459" s="47">
        <f>ROUND(Table_Query_from_Mac10[[#This Row],[qty_to_ship]]*(1+Table_Query_from_Mac10[[#This Row],[VolumeIncreasebyType]]),0)</f>
        <v>3</v>
      </c>
      <c r="U3459" s="47">
        <f>Table_Query_from_Mac10[[#This Row],[qtytoShipFuture]]*Table_Query_from_Mac10[[#This Row],[Future-cost]]</f>
        <v>42.57</v>
      </c>
      <c r="V3459" s="47">
        <f>Table_Query_from_Mac10[[#This Row],[qtytoShipFuture]]-Table_Query_from_Mac10[[#This Row],[qty_to_ship]]</f>
        <v>0</v>
      </c>
      <c r="W3459" s="47">
        <f>Table_Query_from_Mac10[[#This Row],[UnitPriceFuture]]</f>
        <v>36.456000000000003</v>
      </c>
      <c r="X3459" s="47">
        <f>Table_Query_from_Mac10[[#This Row],[Unit Increase]]*Table_Query_from_Mac10[[#This Row],[UnitPriceFuture]]</f>
        <v>0</v>
      </c>
      <c r="Y3459" s="47">
        <f>Table_Query_from_Mac10[[#This Row],[Unit Increase]]*Table_Query_from_Mac10[[#This Row],[Future-cost]]</f>
        <v>0</v>
      </c>
      <c r="Z3459" s="47">
        <f>-(Table_Query_from_Mac10[[#This Row],[Incremental Sales]]+((Table_Query_from_Mac10[[#This Row],[Incremental Sales]]*-(SUM(Summary!$S$8:$S$9)))))*Summary!$S$18</f>
        <v>0</v>
      </c>
      <c r="AA3459" s="47">
        <f>IFERROR(Table_Query_from_Mac10[[#This Row],[Incremental Cost]]/Table_Query_from_Mac10[[#This Row],[Incremental Sales]],0)</f>
        <v>0</v>
      </c>
      <c r="AB3459" s="47">
        <f>IFERROR(Table_Query_from_Mac10[[#This Row],[TotalCostFuture]]/Table_Query_from_Mac10[[#This Row],[totalsalesFuture]],0)</f>
        <v>0.38923633969716914</v>
      </c>
      <c r="AN3459" s="31">
        <v>12</v>
      </c>
      <c r="AO3459">
        <f t="shared" ref="AO3459:AO3522" si="108">CEILING(AN3459/4,1)</f>
        <v>3</v>
      </c>
      <c r="AQ3459" s="31">
        <v>111.99</v>
      </c>
      <c r="AR3459">
        <f t="shared" ref="AR3459:AR3522" si="109">ROUND(AQ3459/5*1.75,2)</f>
        <v>39.200000000000003</v>
      </c>
    </row>
    <row r="3460" spans="1:44" x14ac:dyDescent="0.25">
      <c r="A3460">
        <v>90349</v>
      </c>
      <c r="B3460">
        <v>6</v>
      </c>
      <c r="C3460" t="s">
        <v>55</v>
      </c>
      <c r="D3460" t="s">
        <v>81</v>
      </c>
      <c r="E3460">
        <v>3</v>
      </c>
      <c r="F3460">
        <v>16.03</v>
      </c>
      <c r="G3460">
        <v>44.98</v>
      </c>
      <c r="H3460" s="1">
        <v>44858</v>
      </c>
      <c r="I3460" s="20">
        <v>7</v>
      </c>
      <c r="J3460" s="47">
        <f>Table_Query_from_Mac10[[#This Row],[unit_price]]-(Table_Query_from_Mac10[[#This Row],[unit_price]]*(Table_Query_from_Mac10[[#This Row],[discount_pct]]/100))</f>
        <v>41.831399999999995</v>
      </c>
      <c r="K3460" s="47">
        <f>Table_Query_from_Mac10[[#This Row],[unit_cost]]</f>
        <v>16.03</v>
      </c>
      <c r="L3460" s="47">
        <f>Table_Query_from_Mac10[[#This Row],[Live-cost]]*(1+Table_Query_from_Mac10[[#This Row],[CogsIncreasebyTYPE]])</f>
        <v>16.03</v>
      </c>
      <c r="M3460" s="47">
        <f>Table_Query_from_Mac10[[#This Row],[Live-cost]]*Table_Query_from_Mac10[[#This Row],[qty_to_ship]]</f>
        <v>48.09</v>
      </c>
      <c r="N3460" s="47">
        <f>IF(Table_Query_from_Mac10[[#This Row],[item_no]]="KDA",-Table_Query_from_Mac10[[#This Row],[unit_price]],Table_Query_from_Mac10[[#This Row],[Net Unit]]*Table_Query_from_Mac10[[#This Row],[qty_to_ship]])</f>
        <v>125.49419999999998</v>
      </c>
      <c r="O3460" s="47">
        <f>SUMIFS(Summary!C:C,Summary!H:H,Table_Query_from_Mac10[[#This Row],[Juiceoc]])</f>
        <v>0</v>
      </c>
      <c r="P3460" s="47">
        <f>SUMIFS(Summary!D:D,Summary!H:H,Table_Query_from_Mac10[[#This Row],[Juiceoc]])</f>
        <v>0</v>
      </c>
      <c r="Q3460" s="47">
        <f>SUMIFS(Summary!E:E,Summary!H:H,Table_Query_from_Mac10[[#This Row],[Juiceoc]])</f>
        <v>0</v>
      </c>
      <c r="R3460" s="47">
        <f>Table_Query_from_Mac10[[#This Row],[Net Unit]]*(1+Table_Query_from_Mac10[[#This Row],[PriceIncreasebyType]])</f>
        <v>41.831399999999995</v>
      </c>
      <c r="S3460" s="47">
        <f>Table_Query_from_Mac10[[#This Row],[UnitPriceFuture]]*Table_Query_from_Mac10[[#This Row],[qtytoShipFuture]]</f>
        <v>125.49419999999998</v>
      </c>
      <c r="T3460" s="47">
        <f>ROUND(Table_Query_from_Mac10[[#This Row],[qty_to_ship]]*(1+Table_Query_from_Mac10[[#This Row],[VolumeIncreasebyType]]),0)</f>
        <v>3</v>
      </c>
      <c r="U3460" s="47">
        <f>Table_Query_from_Mac10[[#This Row],[qtytoShipFuture]]*Table_Query_from_Mac10[[#This Row],[Future-cost]]</f>
        <v>48.09</v>
      </c>
      <c r="V3460" s="47">
        <f>Table_Query_from_Mac10[[#This Row],[qtytoShipFuture]]-Table_Query_from_Mac10[[#This Row],[qty_to_ship]]</f>
        <v>0</v>
      </c>
      <c r="W3460" s="47">
        <f>Table_Query_from_Mac10[[#This Row],[UnitPriceFuture]]</f>
        <v>41.831399999999995</v>
      </c>
      <c r="X3460" s="47">
        <f>Table_Query_from_Mac10[[#This Row],[Unit Increase]]*Table_Query_from_Mac10[[#This Row],[UnitPriceFuture]]</f>
        <v>0</v>
      </c>
      <c r="Y3460" s="47">
        <f>Table_Query_from_Mac10[[#This Row],[Unit Increase]]*Table_Query_from_Mac10[[#This Row],[Future-cost]]</f>
        <v>0</v>
      </c>
      <c r="Z3460" s="47">
        <f>-(Table_Query_from_Mac10[[#This Row],[Incremental Sales]]+((Table_Query_from_Mac10[[#This Row],[Incremental Sales]]*-(SUM(Summary!$S$8:$S$9)))))*Summary!$S$18</f>
        <v>0</v>
      </c>
      <c r="AA3460" s="47">
        <f>IFERROR(Table_Query_from_Mac10[[#This Row],[Incremental Cost]]/Table_Query_from_Mac10[[#This Row],[Incremental Sales]],0)</f>
        <v>0</v>
      </c>
      <c r="AB3460" s="47">
        <f>IFERROR(Table_Query_from_Mac10[[#This Row],[TotalCostFuture]]/Table_Query_from_Mac10[[#This Row],[totalsalesFuture]],0)</f>
        <v>0.38320496086671746</v>
      </c>
      <c r="AN3460" s="30">
        <v>12</v>
      </c>
      <c r="AO3460">
        <f t="shared" si="108"/>
        <v>3</v>
      </c>
      <c r="AQ3460" s="30">
        <v>128.52000000000001</v>
      </c>
      <c r="AR3460">
        <f t="shared" si="109"/>
        <v>44.98</v>
      </c>
    </row>
    <row r="3461" spans="1:44" x14ac:dyDescent="0.25">
      <c r="A3461">
        <v>90349</v>
      </c>
      <c r="B3461">
        <v>7</v>
      </c>
      <c r="C3461" t="s">
        <v>55</v>
      </c>
      <c r="D3461" t="s">
        <v>81</v>
      </c>
      <c r="E3461">
        <v>8</v>
      </c>
      <c r="F3461">
        <v>5.81</v>
      </c>
      <c r="G3461">
        <v>14.47</v>
      </c>
      <c r="H3461" s="1">
        <v>44858</v>
      </c>
      <c r="I3461" s="20">
        <v>7</v>
      </c>
      <c r="J3461" s="47">
        <f>Table_Query_from_Mac10[[#This Row],[unit_price]]-(Table_Query_from_Mac10[[#This Row],[unit_price]]*(Table_Query_from_Mac10[[#This Row],[discount_pct]]/100))</f>
        <v>13.457100000000001</v>
      </c>
      <c r="K3461" s="47">
        <f>Table_Query_from_Mac10[[#This Row],[unit_cost]]</f>
        <v>5.81</v>
      </c>
      <c r="L3461" s="47">
        <f>Table_Query_from_Mac10[[#This Row],[Live-cost]]*(1+Table_Query_from_Mac10[[#This Row],[CogsIncreasebyTYPE]])</f>
        <v>5.81</v>
      </c>
      <c r="M3461" s="47">
        <f>Table_Query_from_Mac10[[#This Row],[Live-cost]]*Table_Query_from_Mac10[[#This Row],[qty_to_ship]]</f>
        <v>46.48</v>
      </c>
      <c r="N3461" s="47">
        <f>IF(Table_Query_from_Mac10[[#This Row],[item_no]]="KDA",-Table_Query_from_Mac10[[#This Row],[unit_price]],Table_Query_from_Mac10[[#This Row],[Net Unit]]*Table_Query_from_Mac10[[#This Row],[qty_to_ship]])</f>
        <v>107.6568</v>
      </c>
      <c r="O3461" s="47">
        <f>SUMIFS(Summary!C:C,Summary!H:H,Table_Query_from_Mac10[[#This Row],[Juiceoc]])</f>
        <v>0</v>
      </c>
      <c r="P3461" s="47">
        <f>SUMIFS(Summary!D:D,Summary!H:H,Table_Query_from_Mac10[[#This Row],[Juiceoc]])</f>
        <v>0</v>
      </c>
      <c r="Q3461" s="47">
        <f>SUMIFS(Summary!E:E,Summary!H:H,Table_Query_from_Mac10[[#This Row],[Juiceoc]])</f>
        <v>0</v>
      </c>
      <c r="R3461" s="47">
        <f>Table_Query_from_Mac10[[#This Row],[Net Unit]]*(1+Table_Query_from_Mac10[[#This Row],[PriceIncreasebyType]])</f>
        <v>13.457100000000001</v>
      </c>
      <c r="S3461" s="47">
        <f>Table_Query_from_Mac10[[#This Row],[UnitPriceFuture]]*Table_Query_from_Mac10[[#This Row],[qtytoShipFuture]]</f>
        <v>107.6568</v>
      </c>
      <c r="T3461" s="47">
        <f>ROUND(Table_Query_from_Mac10[[#This Row],[qty_to_ship]]*(1+Table_Query_from_Mac10[[#This Row],[VolumeIncreasebyType]]),0)</f>
        <v>8</v>
      </c>
      <c r="U3461" s="47">
        <f>Table_Query_from_Mac10[[#This Row],[qtytoShipFuture]]*Table_Query_from_Mac10[[#This Row],[Future-cost]]</f>
        <v>46.48</v>
      </c>
      <c r="V3461" s="47">
        <f>Table_Query_from_Mac10[[#This Row],[qtytoShipFuture]]-Table_Query_from_Mac10[[#This Row],[qty_to_ship]]</f>
        <v>0</v>
      </c>
      <c r="W3461" s="47">
        <f>Table_Query_from_Mac10[[#This Row],[UnitPriceFuture]]</f>
        <v>13.457100000000001</v>
      </c>
      <c r="X3461" s="47">
        <f>Table_Query_from_Mac10[[#This Row],[Unit Increase]]*Table_Query_from_Mac10[[#This Row],[UnitPriceFuture]]</f>
        <v>0</v>
      </c>
      <c r="Y3461" s="47">
        <f>Table_Query_from_Mac10[[#This Row],[Unit Increase]]*Table_Query_from_Mac10[[#This Row],[Future-cost]]</f>
        <v>0</v>
      </c>
      <c r="Z3461" s="47">
        <f>-(Table_Query_from_Mac10[[#This Row],[Incremental Sales]]+((Table_Query_from_Mac10[[#This Row],[Incremental Sales]]*-(SUM(Summary!$S$8:$S$9)))))*Summary!$S$18</f>
        <v>0</v>
      </c>
      <c r="AA3461" s="47">
        <f>IFERROR(Table_Query_from_Mac10[[#This Row],[Incremental Cost]]/Table_Query_from_Mac10[[#This Row],[Incremental Sales]],0)</f>
        <v>0</v>
      </c>
      <c r="AB3461" s="47">
        <f>IFERROR(Table_Query_from_Mac10[[#This Row],[TotalCostFuture]]/Table_Query_from_Mac10[[#This Row],[totalsalesFuture]],0)</f>
        <v>0.43174235162107732</v>
      </c>
      <c r="AN3461" s="31">
        <v>32</v>
      </c>
      <c r="AO3461">
        <f t="shared" si="108"/>
        <v>8</v>
      </c>
      <c r="AQ3461" s="31">
        <v>41.35</v>
      </c>
      <c r="AR3461">
        <f t="shared" si="109"/>
        <v>14.47</v>
      </c>
    </row>
    <row r="3462" spans="1:44" x14ac:dyDescent="0.25">
      <c r="A3462">
        <v>90349</v>
      </c>
      <c r="B3462">
        <v>8</v>
      </c>
      <c r="C3462" t="s">
        <v>55</v>
      </c>
      <c r="D3462" t="s">
        <v>81</v>
      </c>
      <c r="E3462">
        <v>7</v>
      </c>
      <c r="F3462">
        <v>5.86</v>
      </c>
      <c r="G3462">
        <v>14.88</v>
      </c>
      <c r="H3462" s="1">
        <v>44858</v>
      </c>
      <c r="I3462" s="20">
        <v>7</v>
      </c>
      <c r="J3462" s="47">
        <f>Table_Query_from_Mac10[[#This Row],[unit_price]]-(Table_Query_from_Mac10[[#This Row],[unit_price]]*(Table_Query_from_Mac10[[#This Row],[discount_pct]]/100))</f>
        <v>13.8384</v>
      </c>
      <c r="K3462" s="47">
        <f>Table_Query_from_Mac10[[#This Row],[unit_cost]]</f>
        <v>5.86</v>
      </c>
      <c r="L3462" s="47">
        <f>Table_Query_from_Mac10[[#This Row],[Live-cost]]*(1+Table_Query_from_Mac10[[#This Row],[CogsIncreasebyTYPE]])</f>
        <v>5.86</v>
      </c>
      <c r="M3462" s="47">
        <f>Table_Query_from_Mac10[[#This Row],[Live-cost]]*Table_Query_from_Mac10[[#This Row],[qty_to_ship]]</f>
        <v>41.02</v>
      </c>
      <c r="N3462" s="47">
        <f>IF(Table_Query_from_Mac10[[#This Row],[item_no]]="KDA",-Table_Query_from_Mac10[[#This Row],[unit_price]],Table_Query_from_Mac10[[#This Row],[Net Unit]]*Table_Query_from_Mac10[[#This Row],[qty_to_ship]])</f>
        <v>96.868799999999993</v>
      </c>
      <c r="O3462" s="47">
        <f>SUMIFS(Summary!C:C,Summary!H:H,Table_Query_from_Mac10[[#This Row],[Juiceoc]])</f>
        <v>0</v>
      </c>
      <c r="P3462" s="47">
        <f>SUMIFS(Summary!D:D,Summary!H:H,Table_Query_from_Mac10[[#This Row],[Juiceoc]])</f>
        <v>0</v>
      </c>
      <c r="Q3462" s="47">
        <f>SUMIFS(Summary!E:E,Summary!H:H,Table_Query_from_Mac10[[#This Row],[Juiceoc]])</f>
        <v>0</v>
      </c>
      <c r="R3462" s="47">
        <f>Table_Query_from_Mac10[[#This Row],[Net Unit]]*(1+Table_Query_from_Mac10[[#This Row],[PriceIncreasebyType]])</f>
        <v>13.8384</v>
      </c>
      <c r="S3462" s="47">
        <f>Table_Query_from_Mac10[[#This Row],[UnitPriceFuture]]*Table_Query_from_Mac10[[#This Row],[qtytoShipFuture]]</f>
        <v>96.868799999999993</v>
      </c>
      <c r="T3462" s="47">
        <f>ROUND(Table_Query_from_Mac10[[#This Row],[qty_to_ship]]*(1+Table_Query_from_Mac10[[#This Row],[VolumeIncreasebyType]]),0)</f>
        <v>7</v>
      </c>
      <c r="U3462" s="47">
        <f>Table_Query_from_Mac10[[#This Row],[qtytoShipFuture]]*Table_Query_from_Mac10[[#This Row],[Future-cost]]</f>
        <v>41.02</v>
      </c>
      <c r="V3462" s="47">
        <f>Table_Query_from_Mac10[[#This Row],[qtytoShipFuture]]-Table_Query_from_Mac10[[#This Row],[qty_to_ship]]</f>
        <v>0</v>
      </c>
      <c r="W3462" s="47">
        <f>Table_Query_from_Mac10[[#This Row],[UnitPriceFuture]]</f>
        <v>13.8384</v>
      </c>
      <c r="X3462" s="47">
        <f>Table_Query_from_Mac10[[#This Row],[Unit Increase]]*Table_Query_from_Mac10[[#This Row],[UnitPriceFuture]]</f>
        <v>0</v>
      </c>
      <c r="Y3462" s="47">
        <f>Table_Query_from_Mac10[[#This Row],[Unit Increase]]*Table_Query_from_Mac10[[#This Row],[Future-cost]]</f>
        <v>0</v>
      </c>
      <c r="Z3462" s="47">
        <f>-(Table_Query_from_Mac10[[#This Row],[Incremental Sales]]+((Table_Query_from_Mac10[[#This Row],[Incremental Sales]]*-(SUM(Summary!$S$8:$S$9)))))*Summary!$S$18</f>
        <v>0</v>
      </c>
      <c r="AA3462" s="47">
        <f>IFERROR(Table_Query_from_Mac10[[#This Row],[Incremental Cost]]/Table_Query_from_Mac10[[#This Row],[Incremental Sales]],0)</f>
        <v>0</v>
      </c>
      <c r="AB3462" s="47">
        <f>IFERROR(Table_Query_from_Mac10[[#This Row],[TotalCostFuture]]/Table_Query_from_Mac10[[#This Row],[totalsalesFuture]],0)</f>
        <v>0.42345935946352187</v>
      </c>
      <c r="AN3462" s="30">
        <v>25</v>
      </c>
      <c r="AO3462">
        <f t="shared" si="108"/>
        <v>7</v>
      </c>
      <c r="AQ3462" s="30">
        <v>42.5</v>
      </c>
      <c r="AR3462">
        <f t="shared" si="109"/>
        <v>14.88</v>
      </c>
    </row>
    <row r="3463" spans="1:44" x14ac:dyDescent="0.25">
      <c r="A3463">
        <v>90349</v>
      </c>
      <c r="B3463">
        <v>9</v>
      </c>
      <c r="C3463" t="s">
        <v>55</v>
      </c>
      <c r="D3463" t="s">
        <v>81</v>
      </c>
      <c r="E3463">
        <v>3</v>
      </c>
      <c r="F3463">
        <v>7.81</v>
      </c>
      <c r="G3463">
        <v>21.1</v>
      </c>
      <c r="H3463" s="1">
        <v>44858</v>
      </c>
      <c r="I3463" s="20">
        <v>7</v>
      </c>
      <c r="J3463" s="47">
        <f>Table_Query_from_Mac10[[#This Row],[unit_price]]-(Table_Query_from_Mac10[[#This Row],[unit_price]]*(Table_Query_from_Mac10[[#This Row],[discount_pct]]/100))</f>
        <v>19.623000000000001</v>
      </c>
      <c r="K3463" s="47">
        <f>Table_Query_from_Mac10[[#This Row],[unit_cost]]</f>
        <v>7.81</v>
      </c>
      <c r="L3463" s="47">
        <f>Table_Query_from_Mac10[[#This Row],[Live-cost]]*(1+Table_Query_from_Mac10[[#This Row],[CogsIncreasebyTYPE]])</f>
        <v>7.81</v>
      </c>
      <c r="M3463" s="47">
        <f>Table_Query_from_Mac10[[#This Row],[Live-cost]]*Table_Query_from_Mac10[[#This Row],[qty_to_ship]]</f>
        <v>23.43</v>
      </c>
      <c r="N3463" s="47">
        <f>IF(Table_Query_from_Mac10[[#This Row],[item_no]]="KDA",-Table_Query_from_Mac10[[#This Row],[unit_price]],Table_Query_from_Mac10[[#This Row],[Net Unit]]*Table_Query_from_Mac10[[#This Row],[qty_to_ship]])</f>
        <v>58.869</v>
      </c>
      <c r="O3463" s="47">
        <f>SUMIFS(Summary!C:C,Summary!H:H,Table_Query_from_Mac10[[#This Row],[Juiceoc]])</f>
        <v>0</v>
      </c>
      <c r="P3463" s="47">
        <f>SUMIFS(Summary!D:D,Summary!H:H,Table_Query_from_Mac10[[#This Row],[Juiceoc]])</f>
        <v>0</v>
      </c>
      <c r="Q3463" s="47">
        <f>SUMIFS(Summary!E:E,Summary!H:H,Table_Query_from_Mac10[[#This Row],[Juiceoc]])</f>
        <v>0</v>
      </c>
      <c r="R3463" s="47">
        <f>Table_Query_from_Mac10[[#This Row],[Net Unit]]*(1+Table_Query_from_Mac10[[#This Row],[PriceIncreasebyType]])</f>
        <v>19.623000000000001</v>
      </c>
      <c r="S3463" s="47">
        <f>Table_Query_from_Mac10[[#This Row],[UnitPriceFuture]]*Table_Query_from_Mac10[[#This Row],[qtytoShipFuture]]</f>
        <v>58.869</v>
      </c>
      <c r="T3463" s="47">
        <f>ROUND(Table_Query_from_Mac10[[#This Row],[qty_to_ship]]*(1+Table_Query_from_Mac10[[#This Row],[VolumeIncreasebyType]]),0)</f>
        <v>3</v>
      </c>
      <c r="U3463" s="47">
        <f>Table_Query_from_Mac10[[#This Row],[qtytoShipFuture]]*Table_Query_from_Mac10[[#This Row],[Future-cost]]</f>
        <v>23.43</v>
      </c>
      <c r="V3463" s="47">
        <f>Table_Query_from_Mac10[[#This Row],[qtytoShipFuture]]-Table_Query_from_Mac10[[#This Row],[qty_to_ship]]</f>
        <v>0</v>
      </c>
      <c r="W3463" s="47">
        <f>Table_Query_from_Mac10[[#This Row],[UnitPriceFuture]]</f>
        <v>19.623000000000001</v>
      </c>
      <c r="X3463" s="47">
        <f>Table_Query_from_Mac10[[#This Row],[Unit Increase]]*Table_Query_from_Mac10[[#This Row],[UnitPriceFuture]]</f>
        <v>0</v>
      </c>
      <c r="Y3463" s="47">
        <f>Table_Query_from_Mac10[[#This Row],[Unit Increase]]*Table_Query_from_Mac10[[#This Row],[Future-cost]]</f>
        <v>0</v>
      </c>
      <c r="Z3463" s="47">
        <f>-(Table_Query_from_Mac10[[#This Row],[Incremental Sales]]+((Table_Query_from_Mac10[[#This Row],[Incremental Sales]]*-(SUM(Summary!$S$8:$S$9)))))*Summary!$S$18</f>
        <v>0</v>
      </c>
      <c r="AA3463" s="47">
        <f>IFERROR(Table_Query_from_Mac10[[#This Row],[Incremental Cost]]/Table_Query_from_Mac10[[#This Row],[Incremental Sales]],0)</f>
        <v>0</v>
      </c>
      <c r="AB3463" s="47">
        <f>IFERROR(Table_Query_from_Mac10[[#This Row],[TotalCostFuture]]/Table_Query_from_Mac10[[#This Row],[totalsalesFuture]],0)</f>
        <v>0.39800234418794272</v>
      </c>
      <c r="AN3463" s="31">
        <v>12</v>
      </c>
      <c r="AO3463">
        <f t="shared" si="108"/>
        <v>3</v>
      </c>
      <c r="AQ3463" s="31">
        <v>60.28</v>
      </c>
      <c r="AR3463">
        <f t="shared" si="109"/>
        <v>21.1</v>
      </c>
    </row>
    <row r="3464" spans="1:44" x14ac:dyDescent="0.25">
      <c r="A3464">
        <v>90349</v>
      </c>
      <c r="B3464">
        <v>10</v>
      </c>
      <c r="C3464" t="s">
        <v>55</v>
      </c>
      <c r="D3464" t="s">
        <v>81</v>
      </c>
      <c r="E3464">
        <v>3</v>
      </c>
      <c r="F3464">
        <v>11.51</v>
      </c>
      <c r="G3464">
        <v>31.84</v>
      </c>
      <c r="H3464" s="1">
        <v>44858</v>
      </c>
      <c r="I3464" s="20">
        <v>7</v>
      </c>
      <c r="J3464" s="47">
        <f>Table_Query_from_Mac10[[#This Row],[unit_price]]-(Table_Query_from_Mac10[[#This Row],[unit_price]]*(Table_Query_from_Mac10[[#This Row],[discount_pct]]/100))</f>
        <v>29.6112</v>
      </c>
      <c r="K3464" s="47">
        <f>Table_Query_from_Mac10[[#This Row],[unit_cost]]</f>
        <v>11.51</v>
      </c>
      <c r="L3464" s="47">
        <f>Table_Query_from_Mac10[[#This Row],[Live-cost]]*(1+Table_Query_from_Mac10[[#This Row],[CogsIncreasebyTYPE]])</f>
        <v>11.51</v>
      </c>
      <c r="M3464" s="47">
        <f>Table_Query_from_Mac10[[#This Row],[Live-cost]]*Table_Query_from_Mac10[[#This Row],[qty_to_ship]]</f>
        <v>34.53</v>
      </c>
      <c r="N3464" s="47">
        <f>IF(Table_Query_from_Mac10[[#This Row],[item_no]]="KDA",-Table_Query_from_Mac10[[#This Row],[unit_price]],Table_Query_from_Mac10[[#This Row],[Net Unit]]*Table_Query_from_Mac10[[#This Row],[qty_to_ship]])</f>
        <v>88.833600000000004</v>
      </c>
      <c r="O3464" s="47">
        <f>SUMIFS(Summary!C:C,Summary!H:H,Table_Query_from_Mac10[[#This Row],[Juiceoc]])</f>
        <v>0</v>
      </c>
      <c r="P3464" s="47">
        <f>SUMIFS(Summary!D:D,Summary!H:H,Table_Query_from_Mac10[[#This Row],[Juiceoc]])</f>
        <v>0</v>
      </c>
      <c r="Q3464" s="47">
        <f>SUMIFS(Summary!E:E,Summary!H:H,Table_Query_from_Mac10[[#This Row],[Juiceoc]])</f>
        <v>0</v>
      </c>
      <c r="R3464" s="47">
        <f>Table_Query_from_Mac10[[#This Row],[Net Unit]]*(1+Table_Query_from_Mac10[[#This Row],[PriceIncreasebyType]])</f>
        <v>29.6112</v>
      </c>
      <c r="S3464" s="47">
        <f>Table_Query_from_Mac10[[#This Row],[UnitPriceFuture]]*Table_Query_from_Mac10[[#This Row],[qtytoShipFuture]]</f>
        <v>88.833600000000004</v>
      </c>
      <c r="T3464" s="47">
        <f>ROUND(Table_Query_from_Mac10[[#This Row],[qty_to_ship]]*(1+Table_Query_from_Mac10[[#This Row],[VolumeIncreasebyType]]),0)</f>
        <v>3</v>
      </c>
      <c r="U3464" s="47">
        <f>Table_Query_from_Mac10[[#This Row],[qtytoShipFuture]]*Table_Query_from_Mac10[[#This Row],[Future-cost]]</f>
        <v>34.53</v>
      </c>
      <c r="V3464" s="47">
        <f>Table_Query_from_Mac10[[#This Row],[qtytoShipFuture]]-Table_Query_from_Mac10[[#This Row],[qty_to_ship]]</f>
        <v>0</v>
      </c>
      <c r="W3464" s="47">
        <f>Table_Query_from_Mac10[[#This Row],[UnitPriceFuture]]</f>
        <v>29.6112</v>
      </c>
      <c r="X3464" s="47">
        <f>Table_Query_from_Mac10[[#This Row],[Unit Increase]]*Table_Query_from_Mac10[[#This Row],[UnitPriceFuture]]</f>
        <v>0</v>
      </c>
      <c r="Y3464" s="47">
        <f>Table_Query_from_Mac10[[#This Row],[Unit Increase]]*Table_Query_from_Mac10[[#This Row],[Future-cost]]</f>
        <v>0</v>
      </c>
      <c r="Z3464" s="47">
        <f>-(Table_Query_from_Mac10[[#This Row],[Incremental Sales]]+((Table_Query_from_Mac10[[#This Row],[Incremental Sales]]*-(SUM(Summary!$S$8:$S$9)))))*Summary!$S$18</f>
        <v>0</v>
      </c>
      <c r="AA3464" s="47">
        <f>IFERROR(Table_Query_from_Mac10[[#This Row],[Incremental Cost]]/Table_Query_from_Mac10[[#This Row],[Incremental Sales]],0)</f>
        <v>0</v>
      </c>
      <c r="AB3464" s="47">
        <f>IFERROR(Table_Query_from_Mac10[[#This Row],[TotalCostFuture]]/Table_Query_from_Mac10[[#This Row],[totalsalesFuture]],0)</f>
        <v>0.38870427405846436</v>
      </c>
      <c r="AN3464" s="30">
        <v>12</v>
      </c>
      <c r="AO3464">
        <f t="shared" si="108"/>
        <v>3</v>
      </c>
      <c r="AQ3464" s="30">
        <v>90.98</v>
      </c>
      <c r="AR3464">
        <f t="shared" si="109"/>
        <v>31.84</v>
      </c>
    </row>
    <row r="3465" spans="1:44" x14ac:dyDescent="0.25">
      <c r="A3465">
        <v>90349</v>
      </c>
      <c r="B3465">
        <v>11</v>
      </c>
      <c r="C3465" t="s">
        <v>55</v>
      </c>
      <c r="D3465" t="s">
        <v>81</v>
      </c>
      <c r="E3465">
        <v>1</v>
      </c>
      <c r="F3465">
        <v>17.62</v>
      </c>
      <c r="G3465">
        <v>56.8</v>
      </c>
      <c r="H3465" s="1">
        <v>44858</v>
      </c>
      <c r="I3465" s="20">
        <v>7</v>
      </c>
      <c r="J3465" s="47">
        <f>Table_Query_from_Mac10[[#This Row],[unit_price]]-(Table_Query_from_Mac10[[#This Row],[unit_price]]*(Table_Query_from_Mac10[[#This Row],[discount_pct]]/100))</f>
        <v>52.823999999999998</v>
      </c>
      <c r="K3465" s="47">
        <f>Table_Query_from_Mac10[[#This Row],[unit_cost]]</f>
        <v>17.62</v>
      </c>
      <c r="L3465" s="47">
        <f>Table_Query_from_Mac10[[#This Row],[Live-cost]]*(1+Table_Query_from_Mac10[[#This Row],[CogsIncreasebyTYPE]])</f>
        <v>17.62</v>
      </c>
      <c r="M3465" s="47">
        <f>Table_Query_from_Mac10[[#This Row],[Live-cost]]*Table_Query_from_Mac10[[#This Row],[qty_to_ship]]</f>
        <v>17.62</v>
      </c>
      <c r="N3465" s="47">
        <f>IF(Table_Query_from_Mac10[[#This Row],[item_no]]="KDA",-Table_Query_from_Mac10[[#This Row],[unit_price]],Table_Query_from_Mac10[[#This Row],[Net Unit]]*Table_Query_from_Mac10[[#This Row],[qty_to_ship]])</f>
        <v>52.823999999999998</v>
      </c>
      <c r="O3465" s="47">
        <f>SUMIFS(Summary!C:C,Summary!H:H,Table_Query_from_Mac10[[#This Row],[Juiceoc]])</f>
        <v>0</v>
      </c>
      <c r="P3465" s="47">
        <f>SUMIFS(Summary!D:D,Summary!H:H,Table_Query_from_Mac10[[#This Row],[Juiceoc]])</f>
        <v>0</v>
      </c>
      <c r="Q3465" s="47">
        <f>SUMIFS(Summary!E:E,Summary!H:H,Table_Query_from_Mac10[[#This Row],[Juiceoc]])</f>
        <v>0</v>
      </c>
      <c r="R3465" s="47">
        <f>Table_Query_from_Mac10[[#This Row],[Net Unit]]*(1+Table_Query_from_Mac10[[#This Row],[PriceIncreasebyType]])</f>
        <v>52.823999999999998</v>
      </c>
      <c r="S3465" s="47">
        <f>Table_Query_from_Mac10[[#This Row],[UnitPriceFuture]]*Table_Query_from_Mac10[[#This Row],[qtytoShipFuture]]</f>
        <v>52.823999999999998</v>
      </c>
      <c r="T3465" s="47">
        <f>ROUND(Table_Query_from_Mac10[[#This Row],[qty_to_ship]]*(1+Table_Query_from_Mac10[[#This Row],[VolumeIncreasebyType]]),0)</f>
        <v>1</v>
      </c>
      <c r="U3465" s="47">
        <f>Table_Query_from_Mac10[[#This Row],[qtytoShipFuture]]*Table_Query_from_Mac10[[#This Row],[Future-cost]]</f>
        <v>17.62</v>
      </c>
      <c r="V3465" s="47">
        <f>Table_Query_from_Mac10[[#This Row],[qtytoShipFuture]]-Table_Query_from_Mac10[[#This Row],[qty_to_ship]]</f>
        <v>0</v>
      </c>
      <c r="W3465" s="47">
        <f>Table_Query_from_Mac10[[#This Row],[UnitPriceFuture]]</f>
        <v>52.823999999999998</v>
      </c>
      <c r="X3465" s="47">
        <f>Table_Query_from_Mac10[[#This Row],[Unit Increase]]*Table_Query_from_Mac10[[#This Row],[UnitPriceFuture]]</f>
        <v>0</v>
      </c>
      <c r="Y3465" s="47">
        <f>Table_Query_from_Mac10[[#This Row],[Unit Increase]]*Table_Query_from_Mac10[[#This Row],[Future-cost]]</f>
        <v>0</v>
      </c>
      <c r="Z3465" s="47">
        <f>-(Table_Query_from_Mac10[[#This Row],[Incremental Sales]]+((Table_Query_from_Mac10[[#This Row],[Incremental Sales]]*-(SUM(Summary!$S$8:$S$9)))))*Summary!$S$18</f>
        <v>0</v>
      </c>
      <c r="AA3465" s="47">
        <f>IFERROR(Table_Query_from_Mac10[[#This Row],[Incremental Cost]]/Table_Query_from_Mac10[[#This Row],[Incremental Sales]],0)</f>
        <v>0</v>
      </c>
      <c r="AB3465" s="47">
        <f>IFERROR(Table_Query_from_Mac10[[#This Row],[TotalCostFuture]]/Table_Query_from_Mac10[[#This Row],[totalsalesFuture]],0)</f>
        <v>0.33356050280175681</v>
      </c>
      <c r="AN3465" s="31">
        <v>4</v>
      </c>
      <c r="AO3465">
        <f t="shared" si="108"/>
        <v>1</v>
      </c>
      <c r="AQ3465" s="31">
        <v>162.29</v>
      </c>
      <c r="AR3465">
        <f t="shared" si="109"/>
        <v>56.8</v>
      </c>
    </row>
    <row r="3466" spans="1:44" x14ac:dyDescent="0.25">
      <c r="A3466">
        <v>90350</v>
      </c>
      <c r="B3466">
        <v>1</v>
      </c>
      <c r="C3466" t="s">
        <v>55</v>
      </c>
      <c r="D3466" t="s">
        <v>81</v>
      </c>
      <c r="E3466">
        <v>7</v>
      </c>
      <c r="F3466">
        <v>4.8499999999999996</v>
      </c>
      <c r="G3466">
        <v>12.21</v>
      </c>
      <c r="H3466" s="1">
        <v>44855</v>
      </c>
      <c r="I3466" s="20">
        <v>7</v>
      </c>
      <c r="J3466" s="47">
        <f>Table_Query_from_Mac10[[#This Row],[unit_price]]-(Table_Query_from_Mac10[[#This Row],[unit_price]]*(Table_Query_from_Mac10[[#This Row],[discount_pct]]/100))</f>
        <v>11.355300000000002</v>
      </c>
      <c r="K3466" s="47">
        <f>Table_Query_from_Mac10[[#This Row],[unit_cost]]</f>
        <v>4.8499999999999996</v>
      </c>
      <c r="L3466" s="47">
        <f>Table_Query_from_Mac10[[#This Row],[Live-cost]]*(1+Table_Query_from_Mac10[[#This Row],[CogsIncreasebyTYPE]])</f>
        <v>4.8499999999999996</v>
      </c>
      <c r="M3466" s="47">
        <f>Table_Query_from_Mac10[[#This Row],[Live-cost]]*Table_Query_from_Mac10[[#This Row],[qty_to_ship]]</f>
        <v>33.949999999999996</v>
      </c>
      <c r="N3466" s="47">
        <f>IF(Table_Query_from_Mac10[[#This Row],[item_no]]="KDA",-Table_Query_from_Mac10[[#This Row],[unit_price]],Table_Query_from_Mac10[[#This Row],[Net Unit]]*Table_Query_from_Mac10[[#This Row],[qty_to_ship]])</f>
        <v>79.487100000000012</v>
      </c>
      <c r="O3466" s="47">
        <f>SUMIFS(Summary!C:C,Summary!H:H,Table_Query_from_Mac10[[#This Row],[Juiceoc]])</f>
        <v>0</v>
      </c>
      <c r="P3466" s="47">
        <f>SUMIFS(Summary!D:D,Summary!H:H,Table_Query_from_Mac10[[#This Row],[Juiceoc]])</f>
        <v>0</v>
      </c>
      <c r="Q3466" s="47">
        <f>SUMIFS(Summary!E:E,Summary!H:H,Table_Query_from_Mac10[[#This Row],[Juiceoc]])</f>
        <v>0</v>
      </c>
      <c r="R3466" s="47">
        <f>Table_Query_from_Mac10[[#This Row],[Net Unit]]*(1+Table_Query_from_Mac10[[#This Row],[PriceIncreasebyType]])</f>
        <v>11.355300000000002</v>
      </c>
      <c r="S3466" s="47">
        <f>Table_Query_from_Mac10[[#This Row],[UnitPriceFuture]]*Table_Query_from_Mac10[[#This Row],[qtytoShipFuture]]</f>
        <v>79.487100000000012</v>
      </c>
      <c r="T3466" s="47">
        <f>ROUND(Table_Query_from_Mac10[[#This Row],[qty_to_ship]]*(1+Table_Query_from_Mac10[[#This Row],[VolumeIncreasebyType]]),0)</f>
        <v>7</v>
      </c>
      <c r="U3466" s="47">
        <f>Table_Query_from_Mac10[[#This Row],[qtytoShipFuture]]*Table_Query_from_Mac10[[#This Row],[Future-cost]]</f>
        <v>33.949999999999996</v>
      </c>
      <c r="V3466" s="47">
        <f>Table_Query_from_Mac10[[#This Row],[qtytoShipFuture]]-Table_Query_from_Mac10[[#This Row],[qty_to_ship]]</f>
        <v>0</v>
      </c>
      <c r="W3466" s="47">
        <f>Table_Query_from_Mac10[[#This Row],[UnitPriceFuture]]</f>
        <v>11.355300000000002</v>
      </c>
      <c r="X3466" s="47">
        <f>Table_Query_from_Mac10[[#This Row],[Unit Increase]]*Table_Query_from_Mac10[[#This Row],[UnitPriceFuture]]</f>
        <v>0</v>
      </c>
      <c r="Y3466" s="47">
        <f>Table_Query_from_Mac10[[#This Row],[Unit Increase]]*Table_Query_from_Mac10[[#This Row],[Future-cost]]</f>
        <v>0</v>
      </c>
      <c r="Z3466" s="47">
        <f>-(Table_Query_from_Mac10[[#This Row],[Incremental Sales]]+((Table_Query_from_Mac10[[#This Row],[Incremental Sales]]*-(SUM(Summary!$S$8:$S$9)))))*Summary!$S$18</f>
        <v>0</v>
      </c>
      <c r="AA3466" s="47">
        <f>IFERROR(Table_Query_from_Mac10[[#This Row],[Incremental Cost]]/Table_Query_from_Mac10[[#This Row],[Incremental Sales]],0)</f>
        <v>0</v>
      </c>
      <c r="AB3466" s="47">
        <f>IFERROR(Table_Query_from_Mac10[[#This Row],[TotalCostFuture]]/Table_Query_from_Mac10[[#This Row],[totalsalesFuture]],0)</f>
        <v>0.42711333033913668</v>
      </c>
      <c r="AN3466" s="30">
        <v>25</v>
      </c>
      <c r="AO3466">
        <f t="shared" si="108"/>
        <v>7</v>
      </c>
      <c r="AQ3466" s="30">
        <v>34.89</v>
      </c>
      <c r="AR3466">
        <f t="shared" si="109"/>
        <v>12.21</v>
      </c>
    </row>
    <row r="3467" spans="1:44" x14ac:dyDescent="0.25">
      <c r="A3467">
        <v>90350</v>
      </c>
      <c r="B3467">
        <v>2</v>
      </c>
      <c r="C3467" t="s">
        <v>55</v>
      </c>
      <c r="D3467" t="s">
        <v>81</v>
      </c>
      <c r="E3467">
        <v>5</v>
      </c>
      <c r="F3467">
        <v>5.31</v>
      </c>
      <c r="G3467">
        <v>13.35</v>
      </c>
      <c r="H3467" s="1">
        <v>44855</v>
      </c>
      <c r="I3467" s="20">
        <v>7</v>
      </c>
      <c r="J3467" s="47">
        <f>Table_Query_from_Mac10[[#This Row],[unit_price]]-(Table_Query_from_Mac10[[#This Row],[unit_price]]*(Table_Query_from_Mac10[[#This Row],[discount_pct]]/100))</f>
        <v>12.4155</v>
      </c>
      <c r="K3467" s="47">
        <f>Table_Query_from_Mac10[[#This Row],[unit_cost]]</f>
        <v>5.31</v>
      </c>
      <c r="L3467" s="47">
        <f>Table_Query_from_Mac10[[#This Row],[Live-cost]]*(1+Table_Query_from_Mac10[[#This Row],[CogsIncreasebyTYPE]])</f>
        <v>5.31</v>
      </c>
      <c r="M3467" s="47">
        <f>Table_Query_from_Mac10[[#This Row],[Live-cost]]*Table_Query_from_Mac10[[#This Row],[qty_to_ship]]</f>
        <v>26.549999999999997</v>
      </c>
      <c r="N3467" s="47">
        <f>IF(Table_Query_from_Mac10[[#This Row],[item_no]]="KDA",-Table_Query_from_Mac10[[#This Row],[unit_price]],Table_Query_from_Mac10[[#This Row],[Net Unit]]*Table_Query_from_Mac10[[#This Row],[qty_to_ship]])</f>
        <v>62.077500000000001</v>
      </c>
      <c r="O3467" s="47">
        <f>SUMIFS(Summary!C:C,Summary!H:H,Table_Query_from_Mac10[[#This Row],[Juiceoc]])</f>
        <v>0</v>
      </c>
      <c r="P3467" s="47">
        <f>SUMIFS(Summary!D:D,Summary!H:H,Table_Query_from_Mac10[[#This Row],[Juiceoc]])</f>
        <v>0</v>
      </c>
      <c r="Q3467" s="47">
        <f>SUMIFS(Summary!E:E,Summary!H:H,Table_Query_from_Mac10[[#This Row],[Juiceoc]])</f>
        <v>0</v>
      </c>
      <c r="R3467" s="47">
        <f>Table_Query_from_Mac10[[#This Row],[Net Unit]]*(1+Table_Query_from_Mac10[[#This Row],[PriceIncreasebyType]])</f>
        <v>12.4155</v>
      </c>
      <c r="S3467" s="47">
        <f>Table_Query_from_Mac10[[#This Row],[UnitPriceFuture]]*Table_Query_from_Mac10[[#This Row],[qtytoShipFuture]]</f>
        <v>62.077500000000001</v>
      </c>
      <c r="T3467" s="47">
        <f>ROUND(Table_Query_from_Mac10[[#This Row],[qty_to_ship]]*(1+Table_Query_from_Mac10[[#This Row],[VolumeIncreasebyType]]),0)</f>
        <v>5</v>
      </c>
      <c r="U3467" s="47">
        <f>Table_Query_from_Mac10[[#This Row],[qtytoShipFuture]]*Table_Query_from_Mac10[[#This Row],[Future-cost]]</f>
        <v>26.549999999999997</v>
      </c>
      <c r="V3467" s="47">
        <f>Table_Query_from_Mac10[[#This Row],[qtytoShipFuture]]-Table_Query_from_Mac10[[#This Row],[qty_to_ship]]</f>
        <v>0</v>
      </c>
      <c r="W3467" s="47">
        <f>Table_Query_from_Mac10[[#This Row],[UnitPriceFuture]]</f>
        <v>12.4155</v>
      </c>
      <c r="X3467" s="47">
        <f>Table_Query_from_Mac10[[#This Row],[Unit Increase]]*Table_Query_from_Mac10[[#This Row],[UnitPriceFuture]]</f>
        <v>0</v>
      </c>
      <c r="Y3467" s="47">
        <f>Table_Query_from_Mac10[[#This Row],[Unit Increase]]*Table_Query_from_Mac10[[#This Row],[Future-cost]]</f>
        <v>0</v>
      </c>
      <c r="Z3467" s="47">
        <f>-(Table_Query_from_Mac10[[#This Row],[Incremental Sales]]+((Table_Query_from_Mac10[[#This Row],[Incremental Sales]]*-(SUM(Summary!$S$8:$S$9)))))*Summary!$S$18</f>
        <v>0</v>
      </c>
      <c r="AA3467" s="47">
        <f>IFERROR(Table_Query_from_Mac10[[#This Row],[Incremental Cost]]/Table_Query_from_Mac10[[#This Row],[Incremental Sales]],0)</f>
        <v>0</v>
      </c>
      <c r="AB3467" s="47">
        <f>IFERROR(Table_Query_from_Mac10[[#This Row],[TotalCostFuture]]/Table_Query_from_Mac10[[#This Row],[totalsalesFuture]],0)</f>
        <v>0.42769119246103654</v>
      </c>
      <c r="AN3467" s="31">
        <v>20</v>
      </c>
      <c r="AO3467">
        <f t="shared" si="108"/>
        <v>5</v>
      </c>
      <c r="AQ3467" s="31">
        <v>38.130000000000003</v>
      </c>
      <c r="AR3467">
        <f t="shared" si="109"/>
        <v>13.35</v>
      </c>
    </row>
    <row r="3468" spans="1:44" x14ac:dyDescent="0.25">
      <c r="A3468">
        <v>90350</v>
      </c>
      <c r="B3468">
        <v>3</v>
      </c>
      <c r="C3468" t="s">
        <v>55</v>
      </c>
      <c r="D3468" t="s">
        <v>81</v>
      </c>
      <c r="E3468">
        <v>12</v>
      </c>
      <c r="F3468">
        <v>5.81</v>
      </c>
      <c r="G3468">
        <v>14.47</v>
      </c>
      <c r="H3468" s="1">
        <v>44855</v>
      </c>
      <c r="I3468" s="20">
        <v>7</v>
      </c>
      <c r="J3468" s="47">
        <f>Table_Query_from_Mac10[[#This Row],[unit_price]]-(Table_Query_from_Mac10[[#This Row],[unit_price]]*(Table_Query_from_Mac10[[#This Row],[discount_pct]]/100))</f>
        <v>13.457100000000001</v>
      </c>
      <c r="K3468" s="47">
        <f>Table_Query_from_Mac10[[#This Row],[unit_cost]]</f>
        <v>5.81</v>
      </c>
      <c r="L3468" s="47">
        <f>Table_Query_from_Mac10[[#This Row],[Live-cost]]*(1+Table_Query_from_Mac10[[#This Row],[CogsIncreasebyTYPE]])</f>
        <v>5.81</v>
      </c>
      <c r="M3468" s="47">
        <f>Table_Query_from_Mac10[[#This Row],[Live-cost]]*Table_Query_from_Mac10[[#This Row],[qty_to_ship]]</f>
        <v>69.72</v>
      </c>
      <c r="N3468" s="47">
        <f>IF(Table_Query_from_Mac10[[#This Row],[item_no]]="KDA",-Table_Query_from_Mac10[[#This Row],[unit_price]],Table_Query_from_Mac10[[#This Row],[Net Unit]]*Table_Query_from_Mac10[[#This Row],[qty_to_ship]])</f>
        <v>161.48520000000002</v>
      </c>
      <c r="O3468" s="47">
        <f>SUMIFS(Summary!C:C,Summary!H:H,Table_Query_from_Mac10[[#This Row],[Juiceoc]])</f>
        <v>0</v>
      </c>
      <c r="P3468" s="47">
        <f>SUMIFS(Summary!D:D,Summary!H:H,Table_Query_from_Mac10[[#This Row],[Juiceoc]])</f>
        <v>0</v>
      </c>
      <c r="Q3468" s="47">
        <f>SUMIFS(Summary!E:E,Summary!H:H,Table_Query_from_Mac10[[#This Row],[Juiceoc]])</f>
        <v>0</v>
      </c>
      <c r="R3468" s="47">
        <f>Table_Query_from_Mac10[[#This Row],[Net Unit]]*(1+Table_Query_from_Mac10[[#This Row],[PriceIncreasebyType]])</f>
        <v>13.457100000000001</v>
      </c>
      <c r="S3468" s="47">
        <f>Table_Query_from_Mac10[[#This Row],[UnitPriceFuture]]*Table_Query_from_Mac10[[#This Row],[qtytoShipFuture]]</f>
        <v>161.48520000000002</v>
      </c>
      <c r="T3468" s="47">
        <f>ROUND(Table_Query_from_Mac10[[#This Row],[qty_to_ship]]*(1+Table_Query_from_Mac10[[#This Row],[VolumeIncreasebyType]]),0)</f>
        <v>12</v>
      </c>
      <c r="U3468" s="47">
        <f>Table_Query_from_Mac10[[#This Row],[qtytoShipFuture]]*Table_Query_from_Mac10[[#This Row],[Future-cost]]</f>
        <v>69.72</v>
      </c>
      <c r="V3468" s="47">
        <f>Table_Query_from_Mac10[[#This Row],[qtytoShipFuture]]-Table_Query_from_Mac10[[#This Row],[qty_to_ship]]</f>
        <v>0</v>
      </c>
      <c r="W3468" s="47">
        <f>Table_Query_from_Mac10[[#This Row],[UnitPriceFuture]]</f>
        <v>13.457100000000001</v>
      </c>
      <c r="X3468" s="47">
        <f>Table_Query_from_Mac10[[#This Row],[Unit Increase]]*Table_Query_from_Mac10[[#This Row],[UnitPriceFuture]]</f>
        <v>0</v>
      </c>
      <c r="Y3468" s="47">
        <f>Table_Query_from_Mac10[[#This Row],[Unit Increase]]*Table_Query_from_Mac10[[#This Row],[Future-cost]]</f>
        <v>0</v>
      </c>
      <c r="Z3468" s="47">
        <f>-(Table_Query_from_Mac10[[#This Row],[Incremental Sales]]+((Table_Query_from_Mac10[[#This Row],[Incremental Sales]]*-(SUM(Summary!$S$8:$S$9)))))*Summary!$S$18</f>
        <v>0</v>
      </c>
      <c r="AA3468" s="47">
        <f>IFERROR(Table_Query_from_Mac10[[#This Row],[Incremental Cost]]/Table_Query_from_Mac10[[#This Row],[Incremental Sales]],0)</f>
        <v>0</v>
      </c>
      <c r="AB3468" s="47">
        <f>IFERROR(Table_Query_from_Mac10[[#This Row],[TotalCostFuture]]/Table_Query_from_Mac10[[#This Row],[totalsalesFuture]],0)</f>
        <v>0.43174235162107727</v>
      </c>
      <c r="AN3468" s="30">
        <v>48</v>
      </c>
      <c r="AO3468">
        <f t="shared" si="108"/>
        <v>12</v>
      </c>
      <c r="AQ3468" s="30">
        <v>41.35</v>
      </c>
      <c r="AR3468">
        <f t="shared" si="109"/>
        <v>14.47</v>
      </c>
    </row>
    <row r="3469" spans="1:44" x14ac:dyDescent="0.25">
      <c r="A3469">
        <v>90350</v>
      </c>
      <c r="B3469">
        <v>4</v>
      </c>
      <c r="C3469" t="s">
        <v>55</v>
      </c>
      <c r="D3469" t="s">
        <v>81</v>
      </c>
      <c r="E3469">
        <v>4</v>
      </c>
      <c r="F3469">
        <v>6.38</v>
      </c>
      <c r="G3469">
        <v>16.420000000000002</v>
      </c>
      <c r="H3469" s="1">
        <v>44855</v>
      </c>
      <c r="I3469" s="20">
        <v>7</v>
      </c>
      <c r="J3469" s="47">
        <f>Table_Query_from_Mac10[[#This Row],[unit_price]]-(Table_Query_from_Mac10[[#This Row],[unit_price]]*(Table_Query_from_Mac10[[#This Row],[discount_pct]]/100))</f>
        <v>15.270600000000002</v>
      </c>
      <c r="K3469" s="47">
        <f>Table_Query_from_Mac10[[#This Row],[unit_cost]]</f>
        <v>6.38</v>
      </c>
      <c r="L3469" s="47">
        <f>Table_Query_from_Mac10[[#This Row],[Live-cost]]*(1+Table_Query_from_Mac10[[#This Row],[CogsIncreasebyTYPE]])</f>
        <v>6.38</v>
      </c>
      <c r="M3469" s="47">
        <f>Table_Query_from_Mac10[[#This Row],[Live-cost]]*Table_Query_from_Mac10[[#This Row],[qty_to_ship]]</f>
        <v>25.52</v>
      </c>
      <c r="N3469" s="47">
        <f>IF(Table_Query_from_Mac10[[#This Row],[item_no]]="KDA",-Table_Query_from_Mac10[[#This Row],[unit_price]],Table_Query_from_Mac10[[#This Row],[Net Unit]]*Table_Query_from_Mac10[[#This Row],[qty_to_ship]])</f>
        <v>61.082400000000007</v>
      </c>
      <c r="O3469" s="47">
        <f>SUMIFS(Summary!C:C,Summary!H:H,Table_Query_from_Mac10[[#This Row],[Juiceoc]])</f>
        <v>0</v>
      </c>
      <c r="P3469" s="47">
        <f>SUMIFS(Summary!D:D,Summary!H:H,Table_Query_from_Mac10[[#This Row],[Juiceoc]])</f>
        <v>0</v>
      </c>
      <c r="Q3469" s="47">
        <f>SUMIFS(Summary!E:E,Summary!H:H,Table_Query_from_Mac10[[#This Row],[Juiceoc]])</f>
        <v>0</v>
      </c>
      <c r="R3469" s="47">
        <f>Table_Query_from_Mac10[[#This Row],[Net Unit]]*(1+Table_Query_from_Mac10[[#This Row],[PriceIncreasebyType]])</f>
        <v>15.270600000000002</v>
      </c>
      <c r="S3469" s="47">
        <f>Table_Query_from_Mac10[[#This Row],[UnitPriceFuture]]*Table_Query_from_Mac10[[#This Row],[qtytoShipFuture]]</f>
        <v>61.082400000000007</v>
      </c>
      <c r="T3469" s="47">
        <f>ROUND(Table_Query_from_Mac10[[#This Row],[qty_to_ship]]*(1+Table_Query_from_Mac10[[#This Row],[VolumeIncreasebyType]]),0)</f>
        <v>4</v>
      </c>
      <c r="U3469" s="47">
        <f>Table_Query_from_Mac10[[#This Row],[qtytoShipFuture]]*Table_Query_from_Mac10[[#This Row],[Future-cost]]</f>
        <v>25.52</v>
      </c>
      <c r="V3469" s="47">
        <f>Table_Query_from_Mac10[[#This Row],[qtytoShipFuture]]-Table_Query_from_Mac10[[#This Row],[qty_to_ship]]</f>
        <v>0</v>
      </c>
      <c r="W3469" s="47">
        <f>Table_Query_from_Mac10[[#This Row],[UnitPriceFuture]]</f>
        <v>15.270600000000002</v>
      </c>
      <c r="X3469" s="47">
        <f>Table_Query_from_Mac10[[#This Row],[Unit Increase]]*Table_Query_from_Mac10[[#This Row],[UnitPriceFuture]]</f>
        <v>0</v>
      </c>
      <c r="Y3469" s="47">
        <f>Table_Query_from_Mac10[[#This Row],[Unit Increase]]*Table_Query_from_Mac10[[#This Row],[Future-cost]]</f>
        <v>0</v>
      </c>
      <c r="Z3469" s="47">
        <f>-(Table_Query_from_Mac10[[#This Row],[Incremental Sales]]+((Table_Query_from_Mac10[[#This Row],[Incremental Sales]]*-(SUM(Summary!$S$8:$S$9)))))*Summary!$S$18</f>
        <v>0</v>
      </c>
      <c r="AA3469" s="47">
        <f>IFERROR(Table_Query_from_Mac10[[#This Row],[Incremental Cost]]/Table_Query_from_Mac10[[#This Row],[Incremental Sales]],0)</f>
        <v>0</v>
      </c>
      <c r="AB3469" s="47">
        <f>IFERROR(Table_Query_from_Mac10[[#This Row],[TotalCostFuture]]/Table_Query_from_Mac10[[#This Row],[totalsalesFuture]],0)</f>
        <v>0.41779628829253596</v>
      </c>
      <c r="AN3469" s="31">
        <v>16</v>
      </c>
      <c r="AO3469">
        <f t="shared" si="108"/>
        <v>4</v>
      </c>
      <c r="AQ3469" s="31">
        <v>46.9</v>
      </c>
      <c r="AR3469">
        <f t="shared" si="109"/>
        <v>16.420000000000002</v>
      </c>
    </row>
    <row r="3470" spans="1:44" x14ac:dyDescent="0.25">
      <c r="A3470">
        <v>90350</v>
      </c>
      <c r="B3470">
        <v>5</v>
      </c>
      <c r="C3470" t="s">
        <v>55</v>
      </c>
      <c r="D3470" t="s">
        <v>81</v>
      </c>
      <c r="E3470">
        <v>6</v>
      </c>
      <c r="F3470">
        <v>7.17</v>
      </c>
      <c r="G3470">
        <v>18.14</v>
      </c>
      <c r="H3470" s="1">
        <v>44855</v>
      </c>
      <c r="I3470" s="20">
        <v>7</v>
      </c>
      <c r="J3470" s="47">
        <f>Table_Query_from_Mac10[[#This Row],[unit_price]]-(Table_Query_from_Mac10[[#This Row],[unit_price]]*(Table_Query_from_Mac10[[#This Row],[discount_pct]]/100))</f>
        <v>16.870200000000001</v>
      </c>
      <c r="K3470" s="47">
        <f>Table_Query_from_Mac10[[#This Row],[unit_cost]]</f>
        <v>7.17</v>
      </c>
      <c r="L3470" s="47">
        <f>Table_Query_from_Mac10[[#This Row],[Live-cost]]*(1+Table_Query_from_Mac10[[#This Row],[CogsIncreasebyTYPE]])</f>
        <v>7.17</v>
      </c>
      <c r="M3470" s="47">
        <f>Table_Query_from_Mac10[[#This Row],[Live-cost]]*Table_Query_from_Mac10[[#This Row],[qty_to_ship]]</f>
        <v>43.019999999999996</v>
      </c>
      <c r="N3470" s="47">
        <f>IF(Table_Query_from_Mac10[[#This Row],[item_no]]="KDA",-Table_Query_from_Mac10[[#This Row],[unit_price]],Table_Query_from_Mac10[[#This Row],[Net Unit]]*Table_Query_from_Mac10[[#This Row],[qty_to_ship]])</f>
        <v>101.22120000000001</v>
      </c>
      <c r="O3470" s="47">
        <f>SUMIFS(Summary!C:C,Summary!H:H,Table_Query_from_Mac10[[#This Row],[Juiceoc]])</f>
        <v>0</v>
      </c>
      <c r="P3470" s="47">
        <f>SUMIFS(Summary!D:D,Summary!H:H,Table_Query_from_Mac10[[#This Row],[Juiceoc]])</f>
        <v>0</v>
      </c>
      <c r="Q3470" s="47">
        <f>SUMIFS(Summary!E:E,Summary!H:H,Table_Query_from_Mac10[[#This Row],[Juiceoc]])</f>
        <v>0</v>
      </c>
      <c r="R3470" s="47">
        <f>Table_Query_from_Mac10[[#This Row],[Net Unit]]*(1+Table_Query_from_Mac10[[#This Row],[PriceIncreasebyType]])</f>
        <v>16.870200000000001</v>
      </c>
      <c r="S3470" s="47">
        <f>Table_Query_from_Mac10[[#This Row],[UnitPriceFuture]]*Table_Query_from_Mac10[[#This Row],[qtytoShipFuture]]</f>
        <v>101.22120000000001</v>
      </c>
      <c r="T3470" s="47">
        <f>ROUND(Table_Query_from_Mac10[[#This Row],[qty_to_ship]]*(1+Table_Query_from_Mac10[[#This Row],[VolumeIncreasebyType]]),0)</f>
        <v>6</v>
      </c>
      <c r="U3470" s="47">
        <f>Table_Query_from_Mac10[[#This Row],[qtytoShipFuture]]*Table_Query_from_Mac10[[#This Row],[Future-cost]]</f>
        <v>43.019999999999996</v>
      </c>
      <c r="V3470" s="47">
        <f>Table_Query_from_Mac10[[#This Row],[qtytoShipFuture]]-Table_Query_from_Mac10[[#This Row],[qty_to_ship]]</f>
        <v>0</v>
      </c>
      <c r="W3470" s="47">
        <f>Table_Query_from_Mac10[[#This Row],[UnitPriceFuture]]</f>
        <v>16.870200000000001</v>
      </c>
      <c r="X3470" s="47">
        <f>Table_Query_from_Mac10[[#This Row],[Unit Increase]]*Table_Query_from_Mac10[[#This Row],[UnitPriceFuture]]</f>
        <v>0</v>
      </c>
      <c r="Y3470" s="47">
        <f>Table_Query_from_Mac10[[#This Row],[Unit Increase]]*Table_Query_from_Mac10[[#This Row],[Future-cost]]</f>
        <v>0</v>
      </c>
      <c r="Z3470" s="47">
        <f>-(Table_Query_from_Mac10[[#This Row],[Incremental Sales]]+((Table_Query_from_Mac10[[#This Row],[Incremental Sales]]*-(SUM(Summary!$S$8:$S$9)))))*Summary!$S$18</f>
        <v>0</v>
      </c>
      <c r="AA3470" s="47">
        <f>IFERROR(Table_Query_from_Mac10[[#This Row],[Incremental Cost]]/Table_Query_from_Mac10[[#This Row],[Incremental Sales]],0)</f>
        <v>0</v>
      </c>
      <c r="AB3470" s="47">
        <f>IFERROR(Table_Query_from_Mac10[[#This Row],[TotalCostFuture]]/Table_Query_from_Mac10[[#This Row],[totalsalesFuture]],0)</f>
        <v>0.4250097805598036</v>
      </c>
      <c r="AN3470" s="30">
        <v>24</v>
      </c>
      <c r="AO3470">
        <f t="shared" si="108"/>
        <v>6</v>
      </c>
      <c r="AQ3470" s="30">
        <v>51.84</v>
      </c>
      <c r="AR3470">
        <f t="shared" si="109"/>
        <v>18.14</v>
      </c>
    </row>
    <row r="3471" spans="1:44" x14ac:dyDescent="0.25">
      <c r="A3471">
        <v>90350</v>
      </c>
      <c r="B3471">
        <v>6</v>
      </c>
      <c r="C3471" t="s">
        <v>55</v>
      </c>
      <c r="D3471" t="s">
        <v>81</v>
      </c>
      <c r="E3471">
        <v>9</v>
      </c>
      <c r="F3471">
        <v>8.5</v>
      </c>
      <c r="G3471">
        <v>22.57</v>
      </c>
      <c r="H3471" s="1">
        <v>44855</v>
      </c>
      <c r="I3471" s="20">
        <v>7</v>
      </c>
      <c r="J3471" s="47">
        <f>Table_Query_from_Mac10[[#This Row],[unit_price]]-(Table_Query_from_Mac10[[#This Row],[unit_price]]*(Table_Query_from_Mac10[[#This Row],[discount_pct]]/100))</f>
        <v>20.990100000000002</v>
      </c>
      <c r="K3471" s="47">
        <f>Table_Query_from_Mac10[[#This Row],[unit_cost]]</f>
        <v>8.5</v>
      </c>
      <c r="L3471" s="47">
        <f>Table_Query_from_Mac10[[#This Row],[Live-cost]]*(1+Table_Query_from_Mac10[[#This Row],[CogsIncreasebyTYPE]])</f>
        <v>8.5</v>
      </c>
      <c r="M3471" s="47">
        <f>Table_Query_from_Mac10[[#This Row],[Live-cost]]*Table_Query_from_Mac10[[#This Row],[qty_to_ship]]</f>
        <v>76.5</v>
      </c>
      <c r="N3471" s="47">
        <f>IF(Table_Query_from_Mac10[[#This Row],[item_no]]="KDA",-Table_Query_from_Mac10[[#This Row],[unit_price]],Table_Query_from_Mac10[[#This Row],[Net Unit]]*Table_Query_from_Mac10[[#This Row],[qty_to_ship]])</f>
        <v>188.91090000000003</v>
      </c>
      <c r="O3471" s="47">
        <f>SUMIFS(Summary!C:C,Summary!H:H,Table_Query_from_Mac10[[#This Row],[Juiceoc]])</f>
        <v>0</v>
      </c>
      <c r="P3471" s="47">
        <f>SUMIFS(Summary!D:D,Summary!H:H,Table_Query_from_Mac10[[#This Row],[Juiceoc]])</f>
        <v>0</v>
      </c>
      <c r="Q3471" s="47">
        <f>SUMIFS(Summary!E:E,Summary!H:H,Table_Query_from_Mac10[[#This Row],[Juiceoc]])</f>
        <v>0</v>
      </c>
      <c r="R3471" s="47">
        <f>Table_Query_from_Mac10[[#This Row],[Net Unit]]*(1+Table_Query_from_Mac10[[#This Row],[PriceIncreasebyType]])</f>
        <v>20.990100000000002</v>
      </c>
      <c r="S3471" s="47">
        <f>Table_Query_from_Mac10[[#This Row],[UnitPriceFuture]]*Table_Query_from_Mac10[[#This Row],[qtytoShipFuture]]</f>
        <v>188.91090000000003</v>
      </c>
      <c r="T3471" s="47">
        <f>ROUND(Table_Query_from_Mac10[[#This Row],[qty_to_ship]]*(1+Table_Query_from_Mac10[[#This Row],[VolumeIncreasebyType]]),0)</f>
        <v>9</v>
      </c>
      <c r="U3471" s="47">
        <f>Table_Query_from_Mac10[[#This Row],[qtytoShipFuture]]*Table_Query_from_Mac10[[#This Row],[Future-cost]]</f>
        <v>76.5</v>
      </c>
      <c r="V3471" s="47">
        <f>Table_Query_from_Mac10[[#This Row],[qtytoShipFuture]]-Table_Query_from_Mac10[[#This Row],[qty_to_ship]]</f>
        <v>0</v>
      </c>
      <c r="W3471" s="47">
        <f>Table_Query_from_Mac10[[#This Row],[UnitPriceFuture]]</f>
        <v>20.990100000000002</v>
      </c>
      <c r="X3471" s="47">
        <f>Table_Query_from_Mac10[[#This Row],[Unit Increase]]*Table_Query_from_Mac10[[#This Row],[UnitPriceFuture]]</f>
        <v>0</v>
      </c>
      <c r="Y3471" s="47">
        <f>Table_Query_from_Mac10[[#This Row],[Unit Increase]]*Table_Query_from_Mac10[[#This Row],[Future-cost]]</f>
        <v>0</v>
      </c>
      <c r="Z3471" s="47">
        <f>-(Table_Query_from_Mac10[[#This Row],[Incremental Sales]]+((Table_Query_from_Mac10[[#This Row],[Incremental Sales]]*-(SUM(Summary!$S$8:$S$9)))))*Summary!$S$18</f>
        <v>0</v>
      </c>
      <c r="AA3471" s="47">
        <f>IFERROR(Table_Query_from_Mac10[[#This Row],[Incremental Cost]]/Table_Query_from_Mac10[[#This Row],[Incremental Sales]],0)</f>
        <v>0</v>
      </c>
      <c r="AB3471" s="47">
        <f>IFERROR(Table_Query_from_Mac10[[#This Row],[TotalCostFuture]]/Table_Query_from_Mac10[[#This Row],[totalsalesFuture]],0)</f>
        <v>0.40495281108713149</v>
      </c>
      <c r="AN3471" s="31">
        <v>36</v>
      </c>
      <c r="AO3471">
        <f t="shared" si="108"/>
        <v>9</v>
      </c>
      <c r="AQ3471" s="31">
        <v>64.489999999999995</v>
      </c>
      <c r="AR3471">
        <f t="shared" si="109"/>
        <v>22.57</v>
      </c>
    </row>
    <row r="3472" spans="1:44" x14ac:dyDescent="0.25">
      <c r="A3472">
        <v>90350</v>
      </c>
      <c r="B3472">
        <v>7</v>
      </c>
      <c r="C3472" t="s">
        <v>55</v>
      </c>
      <c r="D3472" t="s">
        <v>81</v>
      </c>
      <c r="E3472">
        <v>3</v>
      </c>
      <c r="F3472">
        <v>9.86</v>
      </c>
      <c r="G3472">
        <v>27.29</v>
      </c>
      <c r="H3472" s="1">
        <v>44855</v>
      </c>
      <c r="I3472" s="20">
        <v>7</v>
      </c>
      <c r="J3472" s="47">
        <f>Table_Query_from_Mac10[[#This Row],[unit_price]]-(Table_Query_from_Mac10[[#This Row],[unit_price]]*(Table_Query_from_Mac10[[#This Row],[discount_pct]]/100))</f>
        <v>25.3797</v>
      </c>
      <c r="K3472" s="47">
        <f>Table_Query_from_Mac10[[#This Row],[unit_cost]]</f>
        <v>9.86</v>
      </c>
      <c r="L3472" s="47">
        <f>Table_Query_from_Mac10[[#This Row],[Live-cost]]*(1+Table_Query_from_Mac10[[#This Row],[CogsIncreasebyTYPE]])</f>
        <v>9.86</v>
      </c>
      <c r="M3472" s="47">
        <f>Table_Query_from_Mac10[[#This Row],[Live-cost]]*Table_Query_from_Mac10[[#This Row],[qty_to_ship]]</f>
        <v>29.58</v>
      </c>
      <c r="N3472" s="47">
        <f>IF(Table_Query_from_Mac10[[#This Row],[item_no]]="KDA",-Table_Query_from_Mac10[[#This Row],[unit_price]],Table_Query_from_Mac10[[#This Row],[Net Unit]]*Table_Query_from_Mac10[[#This Row],[qty_to_ship]])</f>
        <v>76.139099999999999</v>
      </c>
      <c r="O3472" s="47">
        <f>SUMIFS(Summary!C:C,Summary!H:H,Table_Query_from_Mac10[[#This Row],[Juiceoc]])</f>
        <v>0</v>
      </c>
      <c r="P3472" s="47">
        <f>SUMIFS(Summary!D:D,Summary!H:H,Table_Query_from_Mac10[[#This Row],[Juiceoc]])</f>
        <v>0</v>
      </c>
      <c r="Q3472" s="47">
        <f>SUMIFS(Summary!E:E,Summary!H:H,Table_Query_from_Mac10[[#This Row],[Juiceoc]])</f>
        <v>0</v>
      </c>
      <c r="R3472" s="47">
        <f>Table_Query_from_Mac10[[#This Row],[Net Unit]]*(1+Table_Query_from_Mac10[[#This Row],[PriceIncreasebyType]])</f>
        <v>25.3797</v>
      </c>
      <c r="S3472" s="47">
        <f>Table_Query_from_Mac10[[#This Row],[UnitPriceFuture]]*Table_Query_from_Mac10[[#This Row],[qtytoShipFuture]]</f>
        <v>76.139099999999999</v>
      </c>
      <c r="T3472" s="47">
        <f>ROUND(Table_Query_from_Mac10[[#This Row],[qty_to_ship]]*(1+Table_Query_from_Mac10[[#This Row],[VolumeIncreasebyType]]),0)</f>
        <v>3</v>
      </c>
      <c r="U3472" s="47">
        <f>Table_Query_from_Mac10[[#This Row],[qtytoShipFuture]]*Table_Query_from_Mac10[[#This Row],[Future-cost]]</f>
        <v>29.58</v>
      </c>
      <c r="V3472" s="47">
        <f>Table_Query_from_Mac10[[#This Row],[qtytoShipFuture]]-Table_Query_from_Mac10[[#This Row],[qty_to_ship]]</f>
        <v>0</v>
      </c>
      <c r="W3472" s="47">
        <f>Table_Query_from_Mac10[[#This Row],[UnitPriceFuture]]</f>
        <v>25.3797</v>
      </c>
      <c r="X3472" s="47">
        <f>Table_Query_from_Mac10[[#This Row],[Unit Increase]]*Table_Query_from_Mac10[[#This Row],[UnitPriceFuture]]</f>
        <v>0</v>
      </c>
      <c r="Y3472" s="47">
        <f>Table_Query_from_Mac10[[#This Row],[Unit Increase]]*Table_Query_from_Mac10[[#This Row],[Future-cost]]</f>
        <v>0</v>
      </c>
      <c r="Z3472" s="47">
        <f>-(Table_Query_from_Mac10[[#This Row],[Incremental Sales]]+((Table_Query_from_Mac10[[#This Row],[Incremental Sales]]*-(SUM(Summary!$S$8:$S$9)))))*Summary!$S$18</f>
        <v>0</v>
      </c>
      <c r="AA3472" s="47">
        <f>IFERROR(Table_Query_from_Mac10[[#This Row],[Incremental Cost]]/Table_Query_from_Mac10[[#This Row],[Incremental Sales]],0)</f>
        <v>0</v>
      </c>
      <c r="AB3472" s="47">
        <f>IFERROR(Table_Query_from_Mac10[[#This Row],[TotalCostFuture]]/Table_Query_from_Mac10[[#This Row],[totalsalesFuture]],0)</f>
        <v>0.38849947004889734</v>
      </c>
      <c r="AN3472" s="30">
        <v>9</v>
      </c>
      <c r="AO3472">
        <f t="shared" si="108"/>
        <v>3</v>
      </c>
      <c r="AQ3472" s="30">
        <v>77.959999999999994</v>
      </c>
      <c r="AR3472">
        <f t="shared" si="109"/>
        <v>27.29</v>
      </c>
    </row>
    <row r="3473" spans="1:44" x14ac:dyDescent="0.25">
      <c r="A3473">
        <v>90350</v>
      </c>
      <c r="B3473">
        <v>8</v>
      </c>
      <c r="C3473" t="s">
        <v>55</v>
      </c>
      <c r="D3473" t="s">
        <v>81</v>
      </c>
      <c r="E3473">
        <v>2</v>
      </c>
      <c r="F3473">
        <v>11.84</v>
      </c>
      <c r="G3473">
        <v>31.43</v>
      </c>
      <c r="H3473" s="1">
        <v>44855</v>
      </c>
      <c r="I3473" s="20">
        <v>7</v>
      </c>
      <c r="J3473" s="47">
        <f>Table_Query_from_Mac10[[#This Row],[unit_price]]-(Table_Query_from_Mac10[[#This Row],[unit_price]]*(Table_Query_from_Mac10[[#This Row],[discount_pct]]/100))</f>
        <v>29.229900000000001</v>
      </c>
      <c r="K3473" s="47">
        <f>Table_Query_from_Mac10[[#This Row],[unit_cost]]</f>
        <v>11.84</v>
      </c>
      <c r="L3473" s="47">
        <f>Table_Query_from_Mac10[[#This Row],[Live-cost]]*(1+Table_Query_from_Mac10[[#This Row],[CogsIncreasebyTYPE]])</f>
        <v>11.84</v>
      </c>
      <c r="M3473" s="47">
        <f>Table_Query_from_Mac10[[#This Row],[Live-cost]]*Table_Query_from_Mac10[[#This Row],[qty_to_ship]]</f>
        <v>23.68</v>
      </c>
      <c r="N3473" s="47">
        <f>IF(Table_Query_from_Mac10[[#This Row],[item_no]]="KDA",-Table_Query_from_Mac10[[#This Row],[unit_price]],Table_Query_from_Mac10[[#This Row],[Net Unit]]*Table_Query_from_Mac10[[#This Row],[qty_to_ship]])</f>
        <v>58.459800000000001</v>
      </c>
      <c r="O3473" s="47">
        <f>SUMIFS(Summary!C:C,Summary!H:H,Table_Query_from_Mac10[[#This Row],[Juiceoc]])</f>
        <v>0</v>
      </c>
      <c r="P3473" s="47">
        <f>SUMIFS(Summary!D:D,Summary!H:H,Table_Query_from_Mac10[[#This Row],[Juiceoc]])</f>
        <v>0</v>
      </c>
      <c r="Q3473" s="47">
        <f>SUMIFS(Summary!E:E,Summary!H:H,Table_Query_from_Mac10[[#This Row],[Juiceoc]])</f>
        <v>0</v>
      </c>
      <c r="R3473" s="47">
        <f>Table_Query_from_Mac10[[#This Row],[Net Unit]]*(1+Table_Query_from_Mac10[[#This Row],[PriceIncreasebyType]])</f>
        <v>29.229900000000001</v>
      </c>
      <c r="S3473" s="47">
        <f>Table_Query_from_Mac10[[#This Row],[UnitPriceFuture]]*Table_Query_from_Mac10[[#This Row],[qtytoShipFuture]]</f>
        <v>58.459800000000001</v>
      </c>
      <c r="T3473" s="47">
        <f>ROUND(Table_Query_from_Mac10[[#This Row],[qty_to_ship]]*(1+Table_Query_from_Mac10[[#This Row],[VolumeIncreasebyType]]),0)</f>
        <v>2</v>
      </c>
      <c r="U3473" s="47">
        <f>Table_Query_from_Mac10[[#This Row],[qtytoShipFuture]]*Table_Query_from_Mac10[[#This Row],[Future-cost]]</f>
        <v>23.68</v>
      </c>
      <c r="V3473" s="47">
        <f>Table_Query_from_Mac10[[#This Row],[qtytoShipFuture]]-Table_Query_from_Mac10[[#This Row],[qty_to_ship]]</f>
        <v>0</v>
      </c>
      <c r="W3473" s="47">
        <f>Table_Query_from_Mac10[[#This Row],[UnitPriceFuture]]</f>
        <v>29.229900000000001</v>
      </c>
      <c r="X3473" s="47">
        <f>Table_Query_from_Mac10[[#This Row],[Unit Increase]]*Table_Query_from_Mac10[[#This Row],[UnitPriceFuture]]</f>
        <v>0</v>
      </c>
      <c r="Y3473" s="47">
        <f>Table_Query_from_Mac10[[#This Row],[Unit Increase]]*Table_Query_from_Mac10[[#This Row],[Future-cost]]</f>
        <v>0</v>
      </c>
      <c r="Z3473" s="47">
        <f>-(Table_Query_from_Mac10[[#This Row],[Incremental Sales]]+((Table_Query_from_Mac10[[#This Row],[Incremental Sales]]*-(SUM(Summary!$S$8:$S$9)))))*Summary!$S$18</f>
        <v>0</v>
      </c>
      <c r="AA3473" s="47">
        <f>IFERROR(Table_Query_from_Mac10[[#This Row],[Incremental Cost]]/Table_Query_from_Mac10[[#This Row],[Incremental Sales]],0)</f>
        <v>0</v>
      </c>
      <c r="AB3473" s="47">
        <f>IFERROR(Table_Query_from_Mac10[[#This Row],[TotalCostFuture]]/Table_Query_from_Mac10[[#This Row],[totalsalesFuture]],0)</f>
        <v>0.40506467692328746</v>
      </c>
      <c r="AN3473" s="31">
        <v>6</v>
      </c>
      <c r="AO3473">
        <f t="shared" si="108"/>
        <v>2</v>
      </c>
      <c r="AQ3473" s="31">
        <v>89.8</v>
      </c>
      <c r="AR3473">
        <f t="shared" si="109"/>
        <v>31.43</v>
      </c>
    </row>
    <row r="3474" spans="1:44" x14ac:dyDescent="0.25">
      <c r="A3474">
        <v>90350</v>
      </c>
      <c r="B3474">
        <v>9</v>
      </c>
      <c r="C3474" t="s">
        <v>55</v>
      </c>
      <c r="D3474" t="s">
        <v>81</v>
      </c>
      <c r="E3474">
        <v>1</v>
      </c>
      <c r="F3474">
        <v>13.68</v>
      </c>
      <c r="G3474">
        <v>36.54</v>
      </c>
      <c r="H3474" s="1">
        <v>44855</v>
      </c>
      <c r="I3474" s="20">
        <v>7</v>
      </c>
      <c r="J3474" s="47">
        <f>Table_Query_from_Mac10[[#This Row],[unit_price]]-(Table_Query_from_Mac10[[#This Row],[unit_price]]*(Table_Query_from_Mac10[[#This Row],[discount_pct]]/100))</f>
        <v>33.982199999999999</v>
      </c>
      <c r="K3474" s="47">
        <f>Table_Query_from_Mac10[[#This Row],[unit_cost]]</f>
        <v>13.68</v>
      </c>
      <c r="L3474" s="47">
        <f>Table_Query_from_Mac10[[#This Row],[Live-cost]]*(1+Table_Query_from_Mac10[[#This Row],[CogsIncreasebyTYPE]])</f>
        <v>13.68</v>
      </c>
      <c r="M3474" s="47">
        <f>Table_Query_from_Mac10[[#This Row],[Live-cost]]*Table_Query_from_Mac10[[#This Row],[qty_to_ship]]</f>
        <v>13.68</v>
      </c>
      <c r="N3474" s="47">
        <f>IF(Table_Query_from_Mac10[[#This Row],[item_no]]="KDA",-Table_Query_from_Mac10[[#This Row],[unit_price]],Table_Query_from_Mac10[[#This Row],[Net Unit]]*Table_Query_from_Mac10[[#This Row],[qty_to_ship]])</f>
        <v>33.982199999999999</v>
      </c>
      <c r="O3474" s="47">
        <f>SUMIFS(Summary!C:C,Summary!H:H,Table_Query_from_Mac10[[#This Row],[Juiceoc]])</f>
        <v>0</v>
      </c>
      <c r="P3474" s="47">
        <f>SUMIFS(Summary!D:D,Summary!H:H,Table_Query_from_Mac10[[#This Row],[Juiceoc]])</f>
        <v>0</v>
      </c>
      <c r="Q3474" s="47">
        <f>SUMIFS(Summary!E:E,Summary!H:H,Table_Query_from_Mac10[[#This Row],[Juiceoc]])</f>
        <v>0</v>
      </c>
      <c r="R3474" s="47">
        <f>Table_Query_from_Mac10[[#This Row],[Net Unit]]*(1+Table_Query_from_Mac10[[#This Row],[PriceIncreasebyType]])</f>
        <v>33.982199999999999</v>
      </c>
      <c r="S3474" s="47">
        <f>Table_Query_from_Mac10[[#This Row],[UnitPriceFuture]]*Table_Query_from_Mac10[[#This Row],[qtytoShipFuture]]</f>
        <v>33.982199999999999</v>
      </c>
      <c r="T3474" s="47">
        <f>ROUND(Table_Query_from_Mac10[[#This Row],[qty_to_ship]]*(1+Table_Query_from_Mac10[[#This Row],[VolumeIncreasebyType]]),0)</f>
        <v>1</v>
      </c>
      <c r="U3474" s="47">
        <f>Table_Query_from_Mac10[[#This Row],[qtytoShipFuture]]*Table_Query_from_Mac10[[#This Row],[Future-cost]]</f>
        <v>13.68</v>
      </c>
      <c r="V3474" s="47">
        <f>Table_Query_from_Mac10[[#This Row],[qtytoShipFuture]]-Table_Query_from_Mac10[[#This Row],[qty_to_ship]]</f>
        <v>0</v>
      </c>
      <c r="W3474" s="47">
        <f>Table_Query_from_Mac10[[#This Row],[UnitPriceFuture]]</f>
        <v>33.982199999999999</v>
      </c>
      <c r="X3474" s="47">
        <f>Table_Query_from_Mac10[[#This Row],[Unit Increase]]*Table_Query_from_Mac10[[#This Row],[UnitPriceFuture]]</f>
        <v>0</v>
      </c>
      <c r="Y3474" s="47">
        <f>Table_Query_from_Mac10[[#This Row],[Unit Increase]]*Table_Query_from_Mac10[[#This Row],[Future-cost]]</f>
        <v>0</v>
      </c>
      <c r="Z3474" s="47">
        <f>-(Table_Query_from_Mac10[[#This Row],[Incremental Sales]]+((Table_Query_from_Mac10[[#This Row],[Incremental Sales]]*-(SUM(Summary!$S$8:$S$9)))))*Summary!$S$18</f>
        <v>0</v>
      </c>
      <c r="AA3474" s="47">
        <f>IFERROR(Table_Query_from_Mac10[[#This Row],[Incremental Cost]]/Table_Query_from_Mac10[[#This Row],[Incremental Sales]],0)</f>
        <v>0</v>
      </c>
      <c r="AB3474" s="47">
        <f>IFERROR(Table_Query_from_Mac10[[#This Row],[TotalCostFuture]]/Table_Query_from_Mac10[[#This Row],[totalsalesFuture]],0)</f>
        <v>0.40256369511096984</v>
      </c>
      <c r="AN3474" s="30">
        <v>4</v>
      </c>
      <c r="AO3474">
        <f t="shared" si="108"/>
        <v>1</v>
      </c>
      <c r="AQ3474" s="30">
        <v>104.4</v>
      </c>
      <c r="AR3474">
        <f t="shared" si="109"/>
        <v>36.54</v>
      </c>
    </row>
    <row r="3475" spans="1:44" x14ac:dyDescent="0.25">
      <c r="A3475">
        <v>90350</v>
      </c>
      <c r="B3475">
        <v>10</v>
      </c>
      <c r="C3475" t="s">
        <v>55</v>
      </c>
      <c r="D3475" t="s">
        <v>81</v>
      </c>
      <c r="E3475">
        <v>1</v>
      </c>
      <c r="F3475">
        <v>15.22</v>
      </c>
      <c r="G3475">
        <v>44.36</v>
      </c>
      <c r="H3475" s="1">
        <v>44855</v>
      </c>
      <c r="I3475" s="20">
        <v>7</v>
      </c>
      <c r="J3475" s="47">
        <f>Table_Query_from_Mac10[[#This Row],[unit_price]]-(Table_Query_from_Mac10[[#This Row],[unit_price]]*(Table_Query_from_Mac10[[#This Row],[discount_pct]]/100))</f>
        <v>41.254799999999996</v>
      </c>
      <c r="K3475" s="47">
        <f>Table_Query_from_Mac10[[#This Row],[unit_cost]]</f>
        <v>15.22</v>
      </c>
      <c r="L3475" s="47">
        <f>Table_Query_from_Mac10[[#This Row],[Live-cost]]*(1+Table_Query_from_Mac10[[#This Row],[CogsIncreasebyTYPE]])</f>
        <v>15.22</v>
      </c>
      <c r="M3475" s="47">
        <f>Table_Query_from_Mac10[[#This Row],[Live-cost]]*Table_Query_from_Mac10[[#This Row],[qty_to_ship]]</f>
        <v>15.22</v>
      </c>
      <c r="N3475" s="47">
        <f>IF(Table_Query_from_Mac10[[#This Row],[item_no]]="KDA",-Table_Query_from_Mac10[[#This Row],[unit_price]],Table_Query_from_Mac10[[#This Row],[Net Unit]]*Table_Query_from_Mac10[[#This Row],[qty_to_ship]])</f>
        <v>41.254799999999996</v>
      </c>
      <c r="O3475" s="47">
        <f>SUMIFS(Summary!C:C,Summary!H:H,Table_Query_from_Mac10[[#This Row],[Juiceoc]])</f>
        <v>0</v>
      </c>
      <c r="P3475" s="47">
        <f>SUMIFS(Summary!D:D,Summary!H:H,Table_Query_from_Mac10[[#This Row],[Juiceoc]])</f>
        <v>0</v>
      </c>
      <c r="Q3475" s="47">
        <f>SUMIFS(Summary!E:E,Summary!H:H,Table_Query_from_Mac10[[#This Row],[Juiceoc]])</f>
        <v>0</v>
      </c>
      <c r="R3475" s="47">
        <f>Table_Query_from_Mac10[[#This Row],[Net Unit]]*(1+Table_Query_from_Mac10[[#This Row],[PriceIncreasebyType]])</f>
        <v>41.254799999999996</v>
      </c>
      <c r="S3475" s="47">
        <f>Table_Query_from_Mac10[[#This Row],[UnitPriceFuture]]*Table_Query_from_Mac10[[#This Row],[qtytoShipFuture]]</f>
        <v>41.254799999999996</v>
      </c>
      <c r="T3475" s="47">
        <f>ROUND(Table_Query_from_Mac10[[#This Row],[qty_to_ship]]*(1+Table_Query_from_Mac10[[#This Row],[VolumeIncreasebyType]]),0)</f>
        <v>1</v>
      </c>
      <c r="U3475" s="47">
        <f>Table_Query_from_Mac10[[#This Row],[qtytoShipFuture]]*Table_Query_from_Mac10[[#This Row],[Future-cost]]</f>
        <v>15.22</v>
      </c>
      <c r="V3475" s="47">
        <f>Table_Query_from_Mac10[[#This Row],[qtytoShipFuture]]-Table_Query_from_Mac10[[#This Row],[qty_to_ship]]</f>
        <v>0</v>
      </c>
      <c r="W3475" s="47">
        <f>Table_Query_from_Mac10[[#This Row],[UnitPriceFuture]]</f>
        <v>41.254799999999996</v>
      </c>
      <c r="X3475" s="47">
        <f>Table_Query_from_Mac10[[#This Row],[Unit Increase]]*Table_Query_from_Mac10[[#This Row],[UnitPriceFuture]]</f>
        <v>0</v>
      </c>
      <c r="Y3475" s="47">
        <f>Table_Query_from_Mac10[[#This Row],[Unit Increase]]*Table_Query_from_Mac10[[#This Row],[Future-cost]]</f>
        <v>0</v>
      </c>
      <c r="Z3475" s="47">
        <f>-(Table_Query_from_Mac10[[#This Row],[Incremental Sales]]+((Table_Query_from_Mac10[[#This Row],[Incremental Sales]]*-(SUM(Summary!$S$8:$S$9)))))*Summary!$S$18</f>
        <v>0</v>
      </c>
      <c r="AA3475" s="47">
        <f>IFERROR(Table_Query_from_Mac10[[#This Row],[Incremental Cost]]/Table_Query_from_Mac10[[#This Row],[Incremental Sales]],0)</f>
        <v>0</v>
      </c>
      <c r="AB3475" s="47">
        <f>IFERROR(Table_Query_from_Mac10[[#This Row],[TotalCostFuture]]/Table_Query_from_Mac10[[#This Row],[totalsalesFuture]],0)</f>
        <v>0.36892676730950102</v>
      </c>
      <c r="AN3475" s="31">
        <v>4</v>
      </c>
      <c r="AO3475">
        <f t="shared" si="108"/>
        <v>1</v>
      </c>
      <c r="AQ3475" s="31">
        <v>126.73</v>
      </c>
      <c r="AR3475">
        <f t="shared" si="109"/>
        <v>44.36</v>
      </c>
    </row>
    <row r="3476" spans="1:44" x14ac:dyDescent="0.25">
      <c r="A3476">
        <v>90350</v>
      </c>
      <c r="B3476">
        <v>11</v>
      </c>
      <c r="C3476" t="s">
        <v>55</v>
      </c>
      <c r="D3476" t="s">
        <v>81</v>
      </c>
      <c r="E3476">
        <v>5</v>
      </c>
      <c r="F3476">
        <v>5.94</v>
      </c>
      <c r="G3476">
        <v>15.62</v>
      </c>
      <c r="H3476" s="1">
        <v>44855</v>
      </c>
      <c r="I3476" s="20">
        <v>7</v>
      </c>
      <c r="J3476" s="47">
        <f>Table_Query_from_Mac10[[#This Row],[unit_price]]-(Table_Query_from_Mac10[[#This Row],[unit_price]]*(Table_Query_from_Mac10[[#This Row],[discount_pct]]/100))</f>
        <v>14.526599999999998</v>
      </c>
      <c r="K3476" s="47">
        <f>Table_Query_from_Mac10[[#This Row],[unit_cost]]</f>
        <v>5.94</v>
      </c>
      <c r="L3476" s="47">
        <f>Table_Query_from_Mac10[[#This Row],[Live-cost]]*(1+Table_Query_from_Mac10[[#This Row],[CogsIncreasebyTYPE]])</f>
        <v>5.94</v>
      </c>
      <c r="M3476" s="47">
        <f>Table_Query_from_Mac10[[#This Row],[Live-cost]]*Table_Query_from_Mac10[[#This Row],[qty_to_ship]]</f>
        <v>29.700000000000003</v>
      </c>
      <c r="N3476" s="47">
        <f>IF(Table_Query_from_Mac10[[#This Row],[item_no]]="KDA",-Table_Query_from_Mac10[[#This Row],[unit_price]],Table_Query_from_Mac10[[#This Row],[Net Unit]]*Table_Query_from_Mac10[[#This Row],[qty_to_ship]])</f>
        <v>72.632999999999996</v>
      </c>
      <c r="O3476" s="47">
        <f>SUMIFS(Summary!C:C,Summary!H:H,Table_Query_from_Mac10[[#This Row],[Juiceoc]])</f>
        <v>0</v>
      </c>
      <c r="P3476" s="47">
        <f>SUMIFS(Summary!D:D,Summary!H:H,Table_Query_from_Mac10[[#This Row],[Juiceoc]])</f>
        <v>0</v>
      </c>
      <c r="Q3476" s="47">
        <f>SUMIFS(Summary!E:E,Summary!H:H,Table_Query_from_Mac10[[#This Row],[Juiceoc]])</f>
        <v>0</v>
      </c>
      <c r="R3476" s="47">
        <f>Table_Query_from_Mac10[[#This Row],[Net Unit]]*(1+Table_Query_from_Mac10[[#This Row],[PriceIncreasebyType]])</f>
        <v>14.526599999999998</v>
      </c>
      <c r="S3476" s="47">
        <f>Table_Query_from_Mac10[[#This Row],[UnitPriceFuture]]*Table_Query_from_Mac10[[#This Row],[qtytoShipFuture]]</f>
        <v>72.632999999999996</v>
      </c>
      <c r="T3476" s="47">
        <f>ROUND(Table_Query_from_Mac10[[#This Row],[qty_to_ship]]*(1+Table_Query_from_Mac10[[#This Row],[VolumeIncreasebyType]]),0)</f>
        <v>5</v>
      </c>
      <c r="U3476" s="47">
        <f>Table_Query_from_Mac10[[#This Row],[qtytoShipFuture]]*Table_Query_from_Mac10[[#This Row],[Future-cost]]</f>
        <v>29.700000000000003</v>
      </c>
      <c r="V3476" s="47">
        <f>Table_Query_from_Mac10[[#This Row],[qtytoShipFuture]]-Table_Query_from_Mac10[[#This Row],[qty_to_ship]]</f>
        <v>0</v>
      </c>
      <c r="W3476" s="47">
        <f>Table_Query_from_Mac10[[#This Row],[UnitPriceFuture]]</f>
        <v>14.526599999999998</v>
      </c>
      <c r="X3476" s="47">
        <f>Table_Query_from_Mac10[[#This Row],[Unit Increase]]*Table_Query_from_Mac10[[#This Row],[UnitPriceFuture]]</f>
        <v>0</v>
      </c>
      <c r="Y3476" s="47">
        <f>Table_Query_from_Mac10[[#This Row],[Unit Increase]]*Table_Query_from_Mac10[[#This Row],[Future-cost]]</f>
        <v>0</v>
      </c>
      <c r="Z3476" s="47">
        <f>-(Table_Query_from_Mac10[[#This Row],[Incremental Sales]]+((Table_Query_from_Mac10[[#This Row],[Incremental Sales]]*-(SUM(Summary!$S$8:$S$9)))))*Summary!$S$18</f>
        <v>0</v>
      </c>
      <c r="AA3476" s="47">
        <f>IFERROR(Table_Query_from_Mac10[[#This Row],[Incremental Cost]]/Table_Query_from_Mac10[[#This Row],[Incremental Sales]],0)</f>
        <v>0</v>
      </c>
      <c r="AB3476" s="47">
        <f>IFERROR(Table_Query_from_Mac10[[#This Row],[TotalCostFuture]]/Table_Query_from_Mac10[[#This Row],[totalsalesFuture]],0)</f>
        <v>0.40890504316219906</v>
      </c>
      <c r="AN3476" s="30">
        <v>20</v>
      </c>
      <c r="AO3476">
        <f t="shared" si="108"/>
        <v>5</v>
      </c>
      <c r="AQ3476" s="30">
        <v>44.63</v>
      </c>
      <c r="AR3476">
        <f t="shared" si="109"/>
        <v>15.62</v>
      </c>
    </row>
    <row r="3477" spans="1:44" x14ac:dyDescent="0.25">
      <c r="A3477">
        <v>90350</v>
      </c>
      <c r="B3477">
        <v>12</v>
      </c>
      <c r="C3477" t="s">
        <v>55</v>
      </c>
      <c r="D3477" t="s">
        <v>81</v>
      </c>
      <c r="E3477">
        <v>4</v>
      </c>
      <c r="F3477">
        <v>7.16</v>
      </c>
      <c r="G3477">
        <v>19.170000000000002</v>
      </c>
      <c r="H3477" s="1">
        <v>44855</v>
      </c>
      <c r="I3477" s="20">
        <v>7</v>
      </c>
      <c r="J3477" s="47">
        <f>Table_Query_from_Mac10[[#This Row],[unit_price]]-(Table_Query_from_Mac10[[#This Row],[unit_price]]*(Table_Query_from_Mac10[[#This Row],[discount_pct]]/100))</f>
        <v>17.828100000000003</v>
      </c>
      <c r="K3477" s="47">
        <f>Table_Query_from_Mac10[[#This Row],[unit_cost]]</f>
        <v>7.16</v>
      </c>
      <c r="L3477" s="47">
        <f>Table_Query_from_Mac10[[#This Row],[Live-cost]]*(1+Table_Query_from_Mac10[[#This Row],[CogsIncreasebyTYPE]])</f>
        <v>7.16</v>
      </c>
      <c r="M3477" s="47">
        <f>Table_Query_from_Mac10[[#This Row],[Live-cost]]*Table_Query_from_Mac10[[#This Row],[qty_to_ship]]</f>
        <v>28.64</v>
      </c>
      <c r="N3477" s="47">
        <f>IF(Table_Query_from_Mac10[[#This Row],[item_no]]="KDA",-Table_Query_from_Mac10[[#This Row],[unit_price]],Table_Query_from_Mac10[[#This Row],[Net Unit]]*Table_Query_from_Mac10[[#This Row],[qty_to_ship]])</f>
        <v>71.312400000000011</v>
      </c>
      <c r="O3477" s="47">
        <f>SUMIFS(Summary!C:C,Summary!H:H,Table_Query_from_Mac10[[#This Row],[Juiceoc]])</f>
        <v>0</v>
      </c>
      <c r="P3477" s="47">
        <f>SUMIFS(Summary!D:D,Summary!H:H,Table_Query_from_Mac10[[#This Row],[Juiceoc]])</f>
        <v>0</v>
      </c>
      <c r="Q3477" s="47">
        <f>SUMIFS(Summary!E:E,Summary!H:H,Table_Query_from_Mac10[[#This Row],[Juiceoc]])</f>
        <v>0</v>
      </c>
      <c r="R3477" s="47">
        <f>Table_Query_from_Mac10[[#This Row],[Net Unit]]*(1+Table_Query_from_Mac10[[#This Row],[PriceIncreasebyType]])</f>
        <v>17.828100000000003</v>
      </c>
      <c r="S3477" s="47">
        <f>Table_Query_from_Mac10[[#This Row],[UnitPriceFuture]]*Table_Query_from_Mac10[[#This Row],[qtytoShipFuture]]</f>
        <v>71.312400000000011</v>
      </c>
      <c r="T3477" s="47">
        <f>ROUND(Table_Query_from_Mac10[[#This Row],[qty_to_ship]]*(1+Table_Query_from_Mac10[[#This Row],[VolumeIncreasebyType]]),0)</f>
        <v>4</v>
      </c>
      <c r="U3477" s="47">
        <f>Table_Query_from_Mac10[[#This Row],[qtytoShipFuture]]*Table_Query_from_Mac10[[#This Row],[Future-cost]]</f>
        <v>28.64</v>
      </c>
      <c r="V3477" s="47">
        <f>Table_Query_from_Mac10[[#This Row],[qtytoShipFuture]]-Table_Query_from_Mac10[[#This Row],[qty_to_ship]]</f>
        <v>0</v>
      </c>
      <c r="W3477" s="47">
        <f>Table_Query_from_Mac10[[#This Row],[UnitPriceFuture]]</f>
        <v>17.828100000000003</v>
      </c>
      <c r="X3477" s="47">
        <f>Table_Query_from_Mac10[[#This Row],[Unit Increase]]*Table_Query_from_Mac10[[#This Row],[UnitPriceFuture]]</f>
        <v>0</v>
      </c>
      <c r="Y3477" s="47">
        <f>Table_Query_from_Mac10[[#This Row],[Unit Increase]]*Table_Query_from_Mac10[[#This Row],[Future-cost]]</f>
        <v>0</v>
      </c>
      <c r="Z3477" s="47">
        <f>-(Table_Query_from_Mac10[[#This Row],[Incremental Sales]]+((Table_Query_from_Mac10[[#This Row],[Incremental Sales]]*-(SUM(Summary!$S$8:$S$9)))))*Summary!$S$18</f>
        <v>0</v>
      </c>
      <c r="AA3477" s="47">
        <f>IFERROR(Table_Query_from_Mac10[[#This Row],[Incremental Cost]]/Table_Query_from_Mac10[[#This Row],[Incremental Sales]],0)</f>
        <v>0</v>
      </c>
      <c r="AB3477" s="47">
        <f>IFERROR(Table_Query_from_Mac10[[#This Row],[TotalCostFuture]]/Table_Query_from_Mac10[[#This Row],[totalsalesFuture]],0)</f>
        <v>0.40161318368194027</v>
      </c>
      <c r="AN3477" s="31">
        <v>16</v>
      </c>
      <c r="AO3477">
        <f t="shared" si="108"/>
        <v>4</v>
      </c>
      <c r="AQ3477" s="31">
        <v>54.76</v>
      </c>
      <c r="AR3477">
        <f t="shared" si="109"/>
        <v>19.170000000000002</v>
      </c>
    </row>
    <row r="3478" spans="1:44" x14ac:dyDescent="0.25">
      <c r="A3478">
        <v>90350</v>
      </c>
      <c r="B3478">
        <v>13</v>
      </c>
      <c r="C3478" t="s">
        <v>55</v>
      </c>
      <c r="D3478" t="s">
        <v>81</v>
      </c>
      <c r="E3478">
        <v>3</v>
      </c>
      <c r="F3478">
        <v>11.51</v>
      </c>
      <c r="G3478">
        <v>31.84</v>
      </c>
      <c r="H3478" s="1">
        <v>44855</v>
      </c>
      <c r="I3478" s="20">
        <v>7</v>
      </c>
      <c r="J3478" s="47">
        <f>Table_Query_from_Mac10[[#This Row],[unit_price]]-(Table_Query_from_Mac10[[#This Row],[unit_price]]*(Table_Query_from_Mac10[[#This Row],[discount_pct]]/100))</f>
        <v>29.6112</v>
      </c>
      <c r="K3478" s="47">
        <f>Table_Query_from_Mac10[[#This Row],[unit_cost]]</f>
        <v>11.51</v>
      </c>
      <c r="L3478" s="47">
        <f>Table_Query_from_Mac10[[#This Row],[Live-cost]]*(1+Table_Query_from_Mac10[[#This Row],[CogsIncreasebyTYPE]])</f>
        <v>11.51</v>
      </c>
      <c r="M3478" s="47">
        <f>Table_Query_from_Mac10[[#This Row],[Live-cost]]*Table_Query_from_Mac10[[#This Row],[qty_to_ship]]</f>
        <v>34.53</v>
      </c>
      <c r="N3478" s="47">
        <f>IF(Table_Query_from_Mac10[[#This Row],[item_no]]="KDA",-Table_Query_from_Mac10[[#This Row],[unit_price]],Table_Query_from_Mac10[[#This Row],[Net Unit]]*Table_Query_from_Mac10[[#This Row],[qty_to_ship]])</f>
        <v>88.833600000000004</v>
      </c>
      <c r="O3478" s="47">
        <f>SUMIFS(Summary!C:C,Summary!H:H,Table_Query_from_Mac10[[#This Row],[Juiceoc]])</f>
        <v>0</v>
      </c>
      <c r="P3478" s="47">
        <f>SUMIFS(Summary!D:D,Summary!H:H,Table_Query_from_Mac10[[#This Row],[Juiceoc]])</f>
        <v>0</v>
      </c>
      <c r="Q3478" s="47">
        <f>SUMIFS(Summary!E:E,Summary!H:H,Table_Query_from_Mac10[[#This Row],[Juiceoc]])</f>
        <v>0</v>
      </c>
      <c r="R3478" s="47">
        <f>Table_Query_from_Mac10[[#This Row],[Net Unit]]*(1+Table_Query_from_Mac10[[#This Row],[PriceIncreasebyType]])</f>
        <v>29.6112</v>
      </c>
      <c r="S3478" s="47">
        <f>Table_Query_from_Mac10[[#This Row],[UnitPriceFuture]]*Table_Query_from_Mac10[[#This Row],[qtytoShipFuture]]</f>
        <v>88.833600000000004</v>
      </c>
      <c r="T3478" s="47">
        <f>ROUND(Table_Query_from_Mac10[[#This Row],[qty_to_ship]]*(1+Table_Query_from_Mac10[[#This Row],[VolumeIncreasebyType]]),0)</f>
        <v>3</v>
      </c>
      <c r="U3478" s="47">
        <f>Table_Query_from_Mac10[[#This Row],[qtytoShipFuture]]*Table_Query_from_Mac10[[#This Row],[Future-cost]]</f>
        <v>34.53</v>
      </c>
      <c r="V3478" s="47">
        <f>Table_Query_from_Mac10[[#This Row],[qtytoShipFuture]]-Table_Query_from_Mac10[[#This Row],[qty_to_ship]]</f>
        <v>0</v>
      </c>
      <c r="W3478" s="47">
        <f>Table_Query_from_Mac10[[#This Row],[UnitPriceFuture]]</f>
        <v>29.6112</v>
      </c>
      <c r="X3478" s="47">
        <f>Table_Query_from_Mac10[[#This Row],[Unit Increase]]*Table_Query_from_Mac10[[#This Row],[UnitPriceFuture]]</f>
        <v>0</v>
      </c>
      <c r="Y3478" s="47">
        <f>Table_Query_from_Mac10[[#This Row],[Unit Increase]]*Table_Query_from_Mac10[[#This Row],[Future-cost]]</f>
        <v>0</v>
      </c>
      <c r="Z3478" s="47">
        <f>-(Table_Query_from_Mac10[[#This Row],[Incremental Sales]]+((Table_Query_from_Mac10[[#This Row],[Incremental Sales]]*-(SUM(Summary!$S$8:$S$9)))))*Summary!$S$18</f>
        <v>0</v>
      </c>
      <c r="AA3478" s="47">
        <f>IFERROR(Table_Query_from_Mac10[[#This Row],[Incremental Cost]]/Table_Query_from_Mac10[[#This Row],[Incremental Sales]],0)</f>
        <v>0</v>
      </c>
      <c r="AB3478" s="47">
        <f>IFERROR(Table_Query_from_Mac10[[#This Row],[TotalCostFuture]]/Table_Query_from_Mac10[[#This Row],[totalsalesFuture]],0)</f>
        <v>0.38870427405846436</v>
      </c>
      <c r="AN3478" s="30">
        <v>12</v>
      </c>
      <c r="AO3478">
        <f t="shared" si="108"/>
        <v>3</v>
      </c>
      <c r="AQ3478" s="30">
        <v>90.98</v>
      </c>
      <c r="AR3478">
        <f t="shared" si="109"/>
        <v>31.84</v>
      </c>
    </row>
    <row r="3479" spans="1:44" x14ac:dyDescent="0.25">
      <c r="A3479">
        <v>90350</v>
      </c>
      <c r="B3479">
        <v>14</v>
      </c>
      <c r="C3479" t="s">
        <v>55</v>
      </c>
      <c r="D3479" t="s">
        <v>81</v>
      </c>
      <c r="E3479">
        <v>1</v>
      </c>
      <c r="F3479">
        <v>13.35</v>
      </c>
      <c r="G3479">
        <v>38.020000000000003</v>
      </c>
      <c r="H3479" s="1">
        <v>44855</v>
      </c>
      <c r="I3479" s="20">
        <v>7</v>
      </c>
      <c r="J3479" s="47">
        <f>Table_Query_from_Mac10[[#This Row],[unit_price]]-(Table_Query_from_Mac10[[#This Row],[unit_price]]*(Table_Query_from_Mac10[[#This Row],[discount_pct]]/100))</f>
        <v>35.358600000000003</v>
      </c>
      <c r="K3479" s="47">
        <f>Table_Query_from_Mac10[[#This Row],[unit_cost]]</f>
        <v>13.35</v>
      </c>
      <c r="L3479" s="47">
        <f>Table_Query_from_Mac10[[#This Row],[Live-cost]]*(1+Table_Query_from_Mac10[[#This Row],[CogsIncreasebyTYPE]])</f>
        <v>13.35</v>
      </c>
      <c r="M3479" s="47">
        <f>Table_Query_from_Mac10[[#This Row],[Live-cost]]*Table_Query_from_Mac10[[#This Row],[qty_to_ship]]</f>
        <v>13.35</v>
      </c>
      <c r="N3479" s="47">
        <f>IF(Table_Query_from_Mac10[[#This Row],[item_no]]="KDA",-Table_Query_from_Mac10[[#This Row],[unit_price]],Table_Query_from_Mac10[[#This Row],[Net Unit]]*Table_Query_from_Mac10[[#This Row],[qty_to_ship]])</f>
        <v>35.358600000000003</v>
      </c>
      <c r="O3479" s="47">
        <f>SUMIFS(Summary!C:C,Summary!H:H,Table_Query_from_Mac10[[#This Row],[Juiceoc]])</f>
        <v>0</v>
      </c>
      <c r="P3479" s="47">
        <f>SUMIFS(Summary!D:D,Summary!H:H,Table_Query_from_Mac10[[#This Row],[Juiceoc]])</f>
        <v>0</v>
      </c>
      <c r="Q3479" s="47">
        <f>SUMIFS(Summary!E:E,Summary!H:H,Table_Query_from_Mac10[[#This Row],[Juiceoc]])</f>
        <v>0</v>
      </c>
      <c r="R3479" s="47">
        <f>Table_Query_from_Mac10[[#This Row],[Net Unit]]*(1+Table_Query_from_Mac10[[#This Row],[PriceIncreasebyType]])</f>
        <v>35.358600000000003</v>
      </c>
      <c r="S3479" s="47">
        <f>Table_Query_from_Mac10[[#This Row],[UnitPriceFuture]]*Table_Query_from_Mac10[[#This Row],[qtytoShipFuture]]</f>
        <v>35.358600000000003</v>
      </c>
      <c r="T3479" s="47">
        <f>ROUND(Table_Query_from_Mac10[[#This Row],[qty_to_ship]]*(1+Table_Query_from_Mac10[[#This Row],[VolumeIncreasebyType]]),0)</f>
        <v>1</v>
      </c>
      <c r="U3479" s="47">
        <f>Table_Query_from_Mac10[[#This Row],[qtytoShipFuture]]*Table_Query_from_Mac10[[#This Row],[Future-cost]]</f>
        <v>13.35</v>
      </c>
      <c r="V3479" s="47">
        <f>Table_Query_from_Mac10[[#This Row],[qtytoShipFuture]]-Table_Query_from_Mac10[[#This Row],[qty_to_ship]]</f>
        <v>0</v>
      </c>
      <c r="W3479" s="47">
        <f>Table_Query_from_Mac10[[#This Row],[UnitPriceFuture]]</f>
        <v>35.358600000000003</v>
      </c>
      <c r="X3479" s="47">
        <f>Table_Query_from_Mac10[[#This Row],[Unit Increase]]*Table_Query_from_Mac10[[#This Row],[UnitPriceFuture]]</f>
        <v>0</v>
      </c>
      <c r="Y3479" s="47">
        <f>Table_Query_from_Mac10[[#This Row],[Unit Increase]]*Table_Query_from_Mac10[[#This Row],[Future-cost]]</f>
        <v>0</v>
      </c>
      <c r="Z3479" s="47">
        <f>-(Table_Query_from_Mac10[[#This Row],[Incremental Sales]]+((Table_Query_from_Mac10[[#This Row],[Incremental Sales]]*-(SUM(Summary!$S$8:$S$9)))))*Summary!$S$18</f>
        <v>0</v>
      </c>
      <c r="AA3479" s="47">
        <f>IFERROR(Table_Query_from_Mac10[[#This Row],[Incremental Cost]]/Table_Query_from_Mac10[[#This Row],[Incremental Sales]],0)</f>
        <v>0</v>
      </c>
      <c r="AB3479" s="47">
        <f>IFERROR(Table_Query_from_Mac10[[#This Row],[TotalCostFuture]]/Table_Query_from_Mac10[[#This Row],[totalsalesFuture]],0)</f>
        <v>0.3775601975191325</v>
      </c>
      <c r="AN3479" s="31">
        <v>4</v>
      </c>
      <c r="AO3479">
        <f t="shared" si="108"/>
        <v>1</v>
      </c>
      <c r="AQ3479" s="31">
        <v>108.63</v>
      </c>
      <c r="AR3479">
        <f t="shared" si="109"/>
        <v>38.020000000000003</v>
      </c>
    </row>
    <row r="3480" spans="1:44" x14ac:dyDescent="0.25">
      <c r="A3480">
        <v>90350</v>
      </c>
      <c r="B3480">
        <v>15</v>
      </c>
      <c r="C3480" t="s">
        <v>55</v>
      </c>
      <c r="D3480" t="s">
        <v>81</v>
      </c>
      <c r="E3480">
        <v>3</v>
      </c>
      <c r="F3480">
        <v>4.68</v>
      </c>
      <c r="G3480">
        <v>13.3</v>
      </c>
      <c r="H3480" s="1">
        <v>44855</v>
      </c>
      <c r="I3480" s="20">
        <v>0</v>
      </c>
      <c r="J3480" s="47">
        <f>Table_Query_from_Mac10[[#This Row],[unit_price]]-(Table_Query_from_Mac10[[#This Row],[unit_price]]*(Table_Query_from_Mac10[[#This Row],[discount_pct]]/100))</f>
        <v>13.3</v>
      </c>
      <c r="K3480" s="47">
        <f>Table_Query_from_Mac10[[#This Row],[unit_cost]]</f>
        <v>4.68</v>
      </c>
      <c r="L3480" s="47">
        <f>Table_Query_from_Mac10[[#This Row],[Live-cost]]*(1+Table_Query_from_Mac10[[#This Row],[CogsIncreasebyTYPE]])</f>
        <v>4.68</v>
      </c>
      <c r="M3480" s="47">
        <f>Table_Query_from_Mac10[[#This Row],[Live-cost]]*Table_Query_from_Mac10[[#This Row],[qty_to_ship]]</f>
        <v>14.04</v>
      </c>
      <c r="N3480" s="47">
        <f>IF(Table_Query_from_Mac10[[#This Row],[item_no]]="KDA",-Table_Query_from_Mac10[[#This Row],[unit_price]],Table_Query_from_Mac10[[#This Row],[Net Unit]]*Table_Query_from_Mac10[[#This Row],[qty_to_ship]])</f>
        <v>39.900000000000006</v>
      </c>
      <c r="O3480" s="47">
        <f>SUMIFS(Summary!C:C,Summary!H:H,Table_Query_from_Mac10[[#This Row],[Juiceoc]])</f>
        <v>0</v>
      </c>
      <c r="P3480" s="47">
        <f>SUMIFS(Summary!D:D,Summary!H:H,Table_Query_from_Mac10[[#This Row],[Juiceoc]])</f>
        <v>0</v>
      </c>
      <c r="Q3480" s="47">
        <f>SUMIFS(Summary!E:E,Summary!H:H,Table_Query_from_Mac10[[#This Row],[Juiceoc]])</f>
        <v>0</v>
      </c>
      <c r="R3480" s="47">
        <f>Table_Query_from_Mac10[[#This Row],[Net Unit]]*(1+Table_Query_from_Mac10[[#This Row],[PriceIncreasebyType]])</f>
        <v>13.3</v>
      </c>
      <c r="S3480" s="47">
        <f>Table_Query_from_Mac10[[#This Row],[UnitPriceFuture]]*Table_Query_from_Mac10[[#This Row],[qtytoShipFuture]]</f>
        <v>39.900000000000006</v>
      </c>
      <c r="T3480" s="47">
        <f>ROUND(Table_Query_from_Mac10[[#This Row],[qty_to_ship]]*(1+Table_Query_from_Mac10[[#This Row],[VolumeIncreasebyType]]),0)</f>
        <v>3</v>
      </c>
      <c r="U3480" s="47">
        <f>Table_Query_from_Mac10[[#This Row],[qtytoShipFuture]]*Table_Query_from_Mac10[[#This Row],[Future-cost]]</f>
        <v>14.04</v>
      </c>
      <c r="V3480" s="47">
        <f>Table_Query_from_Mac10[[#This Row],[qtytoShipFuture]]-Table_Query_from_Mac10[[#This Row],[qty_to_ship]]</f>
        <v>0</v>
      </c>
      <c r="W3480" s="47">
        <f>Table_Query_from_Mac10[[#This Row],[UnitPriceFuture]]</f>
        <v>13.3</v>
      </c>
      <c r="X3480" s="47">
        <f>Table_Query_from_Mac10[[#This Row],[Unit Increase]]*Table_Query_from_Mac10[[#This Row],[UnitPriceFuture]]</f>
        <v>0</v>
      </c>
      <c r="Y3480" s="47">
        <f>Table_Query_from_Mac10[[#This Row],[Unit Increase]]*Table_Query_from_Mac10[[#This Row],[Future-cost]]</f>
        <v>0</v>
      </c>
      <c r="Z3480" s="47">
        <f>-(Table_Query_from_Mac10[[#This Row],[Incremental Sales]]+((Table_Query_from_Mac10[[#This Row],[Incremental Sales]]*-(SUM(Summary!$S$8:$S$9)))))*Summary!$S$18</f>
        <v>0</v>
      </c>
      <c r="AA3480" s="47">
        <f>IFERROR(Table_Query_from_Mac10[[#This Row],[Incremental Cost]]/Table_Query_from_Mac10[[#This Row],[Incremental Sales]],0)</f>
        <v>0</v>
      </c>
      <c r="AB3480" s="47">
        <f>IFERROR(Table_Query_from_Mac10[[#This Row],[TotalCostFuture]]/Table_Query_from_Mac10[[#This Row],[totalsalesFuture]],0)</f>
        <v>0.35187969924812024</v>
      </c>
      <c r="AN3480" s="30">
        <v>12</v>
      </c>
      <c r="AO3480">
        <f t="shared" si="108"/>
        <v>3</v>
      </c>
      <c r="AQ3480" s="30">
        <v>38</v>
      </c>
      <c r="AR3480">
        <f t="shared" si="109"/>
        <v>13.3</v>
      </c>
    </row>
    <row r="3481" spans="1:44" x14ac:dyDescent="0.25">
      <c r="A3481">
        <v>90211</v>
      </c>
      <c r="B3481">
        <v>1</v>
      </c>
      <c r="C3481" t="s">
        <v>55</v>
      </c>
      <c r="D3481" t="s">
        <v>81</v>
      </c>
      <c r="E3481">
        <v>7</v>
      </c>
      <c r="F3481">
        <v>4.8499999999999996</v>
      </c>
      <c r="G3481">
        <v>12.21</v>
      </c>
      <c r="H3481" s="1">
        <v>44859</v>
      </c>
      <c r="I3481" s="20">
        <v>7</v>
      </c>
      <c r="J3481" s="47">
        <f>Table_Query_from_Mac10[[#This Row],[unit_price]]-(Table_Query_from_Mac10[[#This Row],[unit_price]]*(Table_Query_from_Mac10[[#This Row],[discount_pct]]/100))</f>
        <v>11.355300000000002</v>
      </c>
      <c r="K3481" s="47">
        <f>Table_Query_from_Mac10[[#This Row],[unit_cost]]</f>
        <v>4.8499999999999996</v>
      </c>
      <c r="L3481" s="47">
        <f>Table_Query_from_Mac10[[#This Row],[Live-cost]]*(1+Table_Query_from_Mac10[[#This Row],[CogsIncreasebyTYPE]])</f>
        <v>4.8499999999999996</v>
      </c>
      <c r="M3481" s="47">
        <f>Table_Query_from_Mac10[[#This Row],[Live-cost]]*Table_Query_from_Mac10[[#This Row],[qty_to_ship]]</f>
        <v>33.949999999999996</v>
      </c>
      <c r="N3481" s="47">
        <f>IF(Table_Query_from_Mac10[[#This Row],[item_no]]="KDA",-Table_Query_from_Mac10[[#This Row],[unit_price]],Table_Query_from_Mac10[[#This Row],[Net Unit]]*Table_Query_from_Mac10[[#This Row],[qty_to_ship]])</f>
        <v>79.487100000000012</v>
      </c>
      <c r="O3481" s="47">
        <f>SUMIFS(Summary!C:C,Summary!H:H,Table_Query_from_Mac10[[#This Row],[Juiceoc]])</f>
        <v>0</v>
      </c>
      <c r="P3481" s="47">
        <f>SUMIFS(Summary!D:D,Summary!H:H,Table_Query_from_Mac10[[#This Row],[Juiceoc]])</f>
        <v>0</v>
      </c>
      <c r="Q3481" s="47">
        <f>SUMIFS(Summary!E:E,Summary!H:H,Table_Query_from_Mac10[[#This Row],[Juiceoc]])</f>
        <v>0</v>
      </c>
      <c r="R3481" s="47">
        <f>Table_Query_from_Mac10[[#This Row],[Net Unit]]*(1+Table_Query_from_Mac10[[#This Row],[PriceIncreasebyType]])</f>
        <v>11.355300000000002</v>
      </c>
      <c r="S3481" s="47">
        <f>Table_Query_from_Mac10[[#This Row],[UnitPriceFuture]]*Table_Query_from_Mac10[[#This Row],[qtytoShipFuture]]</f>
        <v>79.487100000000012</v>
      </c>
      <c r="T3481" s="47">
        <f>ROUND(Table_Query_from_Mac10[[#This Row],[qty_to_ship]]*(1+Table_Query_from_Mac10[[#This Row],[VolumeIncreasebyType]]),0)</f>
        <v>7</v>
      </c>
      <c r="U3481" s="47">
        <f>Table_Query_from_Mac10[[#This Row],[qtytoShipFuture]]*Table_Query_from_Mac10[[#This Row],[Future-cost]]</f>
        <v>33.949999999999996</v>
      </c>
      <c r="V3481" s="47">
        <f>Table_Query_from_Mac10[[#This Row],[qtytoShipFuture]]-Table_Query_from_Mac10[[#This Row],[qty_to_ship]]</f>
        <v>0</v>
      </c>
      <c r="W3481" s="47">
        <f>Table_Query_from_Mac10[[#This Row],[UnitPriceFuture]]</f>
        <v>11.355300000000002</v>
      </c>
      <c r="X3481" s="47">
        <f>Table_Query_from_Mac10[[#This Row],[Unit Increase]]*Table_Query_from_Mac10[[#This Row],[UnitPriceFuture]]</f>
        <v>0</v>
      </c>
      <c r="Y3481" s="47">
        <f>Table_Query_from_Mac10[[#This Row],[Unit Increase]]*Table_Query_from_Mac10[[#This Row],[Future-cost]]</f>
        <v>0</v>
      </c>
      <c r="Z3481" s="47">
        <f>-(Table_Query_from_Mac10[[#This Row],[Incremental Sales]]+((Table_Query_from_Mac10[[#This Row],[Incremental Sales]]*-(SUM(Summary!$S$8:$S$9)))))*Summary!$S$18</f>
        <v>0</v>
      </c>
      <c r="AA3481" s="47">
        <f>IFERROR(Table_Query_from_Mac10[[#This Row],[Incremental Cost]]/Table_Query_from_Mac10[[#This Row],[Incremental Sales]],0)</f>
        <v>0</v>
      </c>
      <c r="AB3481" s="47">
        <f>IFERROR(Table_Query_from_Mac10[[#This Row],[TotalCostFuture]]/Table_Query_from_Mac10[[#This Row],[totalsalesFuture]],0)</f>
        <v>0.42711333033913668</v>
      </c>
      <c r="AN3481" s="31">
        <v>25</v>
      </c>
      <c r="AO3481">
        <f t="shared" si="108"/>
        <v>7</v>
      </c>
      <c r="AQ3481" s="31">
        <v>34.89</v>
      </c>
      <c r="AR3481">
        <f t="shared" si="109"/>
        <v>12.21</v>
      </c>
    </row>
    <row r="3482" spans="1:44" x14ac:dyDescent="0.25">
      <c r="A3482">
        <v>90211</v>
      </c>
      <c r="B3482">
        <v>2</v>
      </c>
      <c r="C3482" t="s">
        <v>55</v>
      </c>
      <c r="D3482" t="s">
        <v>81</v>
      </c>
      <c r="E3482">
        <v>5</v>
      </c>
      <c r="F3482">
        <v>5.31</v>
      </c>
      <c r="G3482">
        <v>13.35</v>
      </c>
      <c r="H3482" s="1">
        <v>44859</v>
      </c>
      <c r="I3482" s="20">
        <v>7</v>
      </c>
      <c r="J3482" s="47">
        <f>Table_Query_from_Mac10[[#This Row],[unit_price]]-(Table_Query_from_Mac10[[#This Row],[unit_price]]*(Table_Query_from_Mac10[[#This Row],[discount_pct]]/100))</f>
        <v>12.4155</v>
      </c>
      <c r="K3482" s="47">
        <f>Table_Query_from_Mac10[[#This Row],[unit_cost]]</f>
        <v>5.31</v>
      </c>
      <c r="L3482" s="47">
        <f>Table_Query_from_Mac10[[#This Row],[Live-cost]]*(1+Table_Query_from_Mac10[[#This Row],[CogsIncreasebyTYPE]])</f>
        <v>5.31</v>
      </c>
      <c r="M3482" s="47">
        <f>Table_Query_from_Mac10[[#This Row],[Live-cost]]*Table_Query_from_Mac10[[#This Row],[qty_to_ship]]</f>
        <v>26.549999999999997</v>
      </c>
      <c r="N3482" s="47">
        <f>IF(Table_Query_from_Mac10[[#This Row],[item_no]]="KDA",-Table_Query_from_Mac10[[#This Row],[unit_price]],Table_Query_from_Mac10[[#This Row],[Net Unit]]*Table_Query_from_Mac10[[#This Row],[qty_to_ship]])</f>
        <v>62.077500000000001</v>
      </c>
      <c r="O3482" s="47">
        <f>SUMIFS(Summary!C:C,Summary!H:H,Table_Query_from_Mac10[[#This Row],[Juiceoc]])</f>
        <v>0</v>
      </c>
      <c r="P3482" s="47">
        <f>SUMIFS(Summary!D:D,Summary!H:H,Table_Query_from_Mac10[[#This Row],[Juiceoc]])</f>
        <v>0</v>
      </c>
      <c r="Q3482" s="47">
        <f>SUMIFS(Summary!E:E,Summary!H:H,Table_Query_from_Mac10[[#This Row],[Juiceoc]])</f>
        <v>0</v>
      </c>
      <c r="R3482" s="47">
        <f>Table_Query_from_Mac10[[#This Row],[Net Unit]]*(1+Table_Query_from_Mac10[[#This Row],[PriceIncreasebyType]])</f>
        <v>12.4155</v>
      </c>
      <c r="S3482" s="47">
        <f>Table_Query_from_Mac10[[#This Row],[UnitPriceFuture]]*Table_Query_from_Mac10[[#This Row],[qtytoShipFuture]]</f>
        <v>62.077500000000001</v>
      </c>
      <c r="T3482" s="47">
        <f>ROUND(Table_Query_from_Mac10[[#This Row],[qty_to_ship]]*(1+Table_Query_from_Mac10[[#This Row],[VolumeIncreasebyType]]),0)</f>
        <v>5</v>
      </c>
      <c r="U3482" s="47">
        <f>Table_Query_from_Mac10[[#This Row],[qtytoShipFuture]]*Table_Query_from_Mac10[[#This Row],[Future-cost]]</f>
        <v>26.549999999999997</v>
      </c>
      <c r="V3482" s="47">
        <f>Table_Query_from_Mac10[[#This Row],[qtytoShipFuture]]-Table_Query_from_Mac10[[#This Row],[qty_to_ship]]</f>
        <v>0</v>
      </c>
      <c r="W3482" s="47">
        <f>Table_Query_from_Mac10[[#This Row],[UnitPriceFuture]]</f>
        <v>12.4155</v>
      </c>
      <c r="X3482" s="47">
        <f>Table_Query_from_Mac10[[#This Row],[Unit Increase]]*Table_Query_from_Mac10[[#This Row],[UnitPriceFuture]]</f>
        <v>0</v>
      </c>
      <c r="Y3482" s="47">
        <f>Table_Query_from_Mac10[[#This Row],[Unit Increase]]*Table_Query_from_Mac10[[#This Row],[Future-cost]]</f>
        <v>0</v>
      </c>
      <c r="Z3482" s="47">
        <f>-(Table_Query_from_Mac10[[#This Row],[Incremental Sales]]+((Table_Query_from_Mac10[[#This Row],[Incremental Sales]]*-(SUM(Summary!$S$8:$S$9)))))*Summary!$S$18</f>
        <v>0</v>
      </c>
      <c r="AA3482" s="47">
        <f>IFERROR(Table_Query_from_Mac10[[#This Row],[Incremental Cost]]/Table_Query_from_Mac10[[#This Row],[Incremental Sales]],0)</f>
        <v>0</v>
      </c>
      <c r="AB3482" s="47">
        <f>IFERROR(Table_Query_from_Mac10[[#This Row],[TotalCostFuture]]/Table_Query_from_Mac10[[#This Row],[totalsalesFuture]],0)</f>
        <v>0.42769119246103654</v>
      </c>
      <c r="AN3482" s="30">
        <v>20</v>
      </c>
      <c r="AO3482">
        <f t="shared" si="108"/>
        <v>5</v>
      </c>
      <c r="AQ3482" s="30">
        <v>38.130000000000003</v>
      </c>
      <c r="AR3482">
        <f t="shared" si="109"/>
        <v>13.35</v>
      </c>
    </row>
    <row r="3483" spans="1:44" x14ac:dyDescent="0.25">
      <c r="A3483">
        <v>90211</v>
      </c>
      <c r="B3483">
        <v>3</v>
      </c>
      <c r="C3483" t="s">
        <v>55</v>
      </c>
      <c r="D3483" t="s">
        <v>81</v>
      </c>
      <c r="E3483">
        <v>8</v>
      </c>
      <c r="F3483">
        <v>5.81</v>
      </c>
      <c r="G3483">
        <v>14.47</v>
      </c>
      <c r="H3483" s="1">
        <v>44859</v>
      </c>
      <c r="I3483" s="20">
        <v>7</v>
      </c>
      <c r="J3483" s="47">
        <f>Table_Query_from_Mac10[[#This Row],[unit_price]]-(Table_Query_from_Mac10[[#This Row],[unit_price]]*(Table_Query_from_Mac10[[#This Row],[discount_pct]]/100))</f>
        <v>13.457100000000001</v>
      </c>
      <c r="K3483" s="47">
        <f>Table_Query_from_Mac10[[#This Row],[unit_cost]]</f>
        <v>5.81</v>
      </c>
      <c r="L3483" s="47">
        <f>Table_Query_from_Mac10[[#This Row],[Live-cost]]*(1+Table_Query_from_Mac10[[#This Row],[CogsIncreasebyTYPE]])</f>
        <v>5.81</v>
      </c>
      <c r="M3483" s="47">
        <f>Table_Query_from_Mac10[[#This Row],[Live-cost]]*Table_Query_from_Mac10[[#This Row],[qty_to_ship]]</f>
        <v>46.48</v>
      </c>
      <c r="N3483" s="47">
        <f>IF(Table_Query_from_Mac10[[#This Row],[item_no]]="KDA",-Table_Query_from_Mac10[[#This Row],[unit_price]],Table_Query_from_Mac10[[#This Row],[Net Unit]]*Table_Query_from_Mac10[[#This Row],[qty_to_ship]])</f>
        <v>107.6568</v>
      </c>
      <c r="O3483" s="47">
        <f>SUMIFS(Summary!C:C,Summary!H:H,Table_Query_from_Mac10[[#This Row],[Juiceoc]])</f>
        <v>0</v>
      </c>
      <c r="P3483" s="47">
        <f>SUMIFS(Summary!D:D,Summary!H:H,Table_Query_from_Mac10[[#This Row],[Juiceoc]])</f>
        <v>0</v>
      </c>
      <c r="Q3483" s="47">
        <f>SUMIFS(Summary!E:E,Summary!H:H,Table_Query_from_Mac10[[#This Row],[Juiceoc]])</f>
        <v>0</v>
      </c>
      <c r="R3483" s="47">
        <f>Table_Query_from_Mac10[[#This Row],[Net Unit]]*(1+Table_Query_from_Mac10[[#This Row],[PriceIncreasebyType]])</f>
        <v>13.457100000000001</v>
      </c>
      <c r="S3483" s="47">
        <f>Table_Query_from_Mac10[[#This Row],[UnitPriceFuture]]*Table_Query_from_Mac10[[#This Row],[qtytoShipFuture]]</f>
        <v>107.6568</v>
      </c>
      <c r="T3483" s="47">
        <f>ROUND(Table_Query_from_Mac10[[#This Row],[qty_to_ship]]*(1+Table_Query_from_Mac10[[#This Row],[VolumeIncreasebyType]]),0)</f>
        <v>8</v>
      </c>
      <c r="U3483" s="47">
        <f>Table_Query_from_Mac10[[#This Row],[qtytoShipFuture]]*Table_Query_from_Mac10[[#This Row],[Future-cost]]</f>
        <v>46.48</v>
      </c>
      <c r="V3483" s="47">
        <f>Table_Query_from_Mac10[[#This Row],[qtytoShipFuture]]-Table_Query_from_Mac10[[#This Row],[qty_to_ship]]</f>
        <v>0</v>
      </c>
      <c r="W3483" s="47">
        <f>Table_Query_from_Mac10[[#This Row],[UnitPriceFuture]]</f>
        <v>13.457100000000001</v>
      </c>
      <c r="X3483" s="47">
        <f>Table_Query_from_Mac10[[#This Row],[Unit Increase]]*Table_Query_from_Mac10[[#This Row],[UnitPriceFuture]]</f>
        <v>0</v>
      </c>
      <c r="Y3483" s="47">
        <f>Table_Query_from_Mac10[[#This Row],[Unit Increase]]*Table_Query_from_Mac10[[#This Row],[Future-cost]]</f>
        <v>0</v>
      </c>
      <c r="Z3483" s="47">
        <f>-(Table_Query_from_Mac10[[#This Row],[Incremental Sales]]+((Table_Query_from_Mac10[[#This Row],[Incremental Sales]]*-(SUM(Summary!$S$8:$S$9)))))*Summary!$S$18</f>
        <v>0</v>
      </c>
      <c r="AA3483" s="47">
        <f>IFERROR(Table_Query_from_Mac10[[#This Row],[Incremental Cost]]/Table_Query_from_Mac10[[#This Row],[Incremental Sales]],0)</f>
        <v>0</v>
      </c>
      <c r="AB3483" s="47">
        <f>IFERROR(Table_Query_from_Mac10[[#This Row],[TotalCostFuture]]/Table_Query_from_Mac10[[#This Row],[totalsalesFuture]],0)</f>
        <v>0.43174235162107732</v>
      </c>
      <c r="AN3483" s="31">
        <v>32</v>
      </c>
      <c r="AO3483">
        <f t="shared" si="108"/>
        <v>8</v>
      </c>
      <c r="AQ3483" s="31">
        <v>41.35</v>
      </c>
      <c r="AR3483">
        <f t="shared" si="109"/>
        <v>14.47</v>
      </c>
    </row>
    <row r="3484" spans="1:44" x14ac:dyDescent="0.25">
      <c r="A3484">
        <v>90211</v>
      </c>
      <c r="B3484">
        <v>4</v>
      </c>
      <c r="C3484" t="s">
        <v>55</v>
      </c>
      <c r="D3484" t="s">
        <v>81</v>
      </c>
      <c r="E3484">
        <v>4</v>
      </c>
      <c r="F3484">
        <v>6.38</v>
      </c>
      <c r="G3484">
        <v>16.420000000000002</v>
      </c>
      <c r="H3484" s="1">
        <v>44859</v>
      </c>
      <c r="I3484" s="20">
        <v>7</v>
      </c>
      <c r="J3484" s="47">
        <f>Table_Query_from_Mac10[[#This Row],[unit_price]]-(Table_Query_from_Mac10[[#This Row],[unit_price]]*(Table_Query_from_Mac10[[#This Row],[discount_pct]]/100))</f>
        <v>15.270600000000002</v>
      </c>
      <c r="K3484" s="47">
        <f>Table_Query_from_Mac10[[#This Row],[unit_cost]]</f>
        <v>6.38</v>
      </c>
      <c r="L3484" s="47">
        <f>Table_Query_from_Mac10[[#This Row],[Live-cost]]*(1+Table_Query_from_Mac10[[#This Row],[CogsIncreasebyTYPE]])</f>
        <v>6.38</v>
      </c>
      <c r="M3484" s="47">
        <f>Table_Query_from_Mac10[[#This Row],[Live-cost]]*Table_Query_from_Mac10[[#This Row],[qty_to_ship]]</f>
        <v>25.52</v>
      </c>
      <c r="N3484" s="47">
        <f>IF(Table_Query_from_Mac10[[#This Row],[item_no]]="KDA",-Table_Query_from_Mac10[[#This Row],[unit_price]],Table_Query_from_Mac10[[#This Row],[Net Unit]]*Table_Query_from_Mac10[[#This Row],[qty_to_ship]])</f>
        <v>61.082400000000007</v>
      </c>
      <c r="O3484" s="47">
        <f>SUMIFS(Summary!C:C,Summary!H:H,Table_Query_from_Mac10[[#This Row],[Juiceoc]])</f>
        <v>0</v>
      </c>
      <c r="P3484" s="47">
        <f>SUMIFS(Summary!D:D,Summary!H:H,Table_Query_from_Mac10[[#This Row],[Juiceoc]])</f>
        <v>0</v>
      </c>
      <c r="Q3484" s="47">
        <f>SUMIFS(Summary!E:E,Summary!H:H,Table_Query_from_Mac10[[#This Row],[Juiceoc]])</f>
        <v>0</v>
      </c>
      <c r="R3484" s="47">
        <f>Table_Query_from_Mac10[[#This Row],[Net Unit]]*(1+Table_Query_from_Mac10[[#This Row],[PriceIncreasebyType]])</f>
        <v>15.270600000000002</v>
      </c>
      <c r="S3484" s="47">
        <f>Table_Query_from_Mac10[[#This Row],[UnitPriceFuture]]*Table_Query_from_Mac10[[#This Row],[qtytoShipFuture]]</f>
        <v>61.082400000000007</v>
      </c>
      <c r="T3484" s="47">
        <f>ROUND(Table_Query_from_Mac10[[#This Row],[qty_to_ship]]*(1+Table_Query_from_Mac10[[#This Row],[VolumeIncreasebyType]]),0)</f>
        <v>4</v>
      </c>
      <c r="U3484" s="47">
        <f>Table_Query_from_Mac10[[#This Row],[qtytoShipFuture]]*Table_Query_from_Mac10[[#This Row],[Future-cost]]</f>
        <v>25.52</v>
      </c>
      <c r="V3484" s="47">
        <f>Table_Query_from_Mac10[[#This Row],[qtytoShipFuture]]-Table_Query_from_Mac10[[#This Row],[qty_to_ship]]</f>
        <v>0</v>
      </c>
      <c r="W3484" s="47">
        <f>Table_Query_from_Mac10[[#This Row],[UnitPriceFuture]]</f>
        <v>15.270600000000002</v>
      </c>
      <c r="X3484" s="47">
        <f>Table_Query_from_Mac10[[#This Row],[Unit Increase]]*Table_Query_from_Mac10[[#This Row],[UnitPriceFuture]]</f>
        <v>0</v>
      </c>
      <c r="Y3484" s="47">
        <f>Table_Query_from_Mac10[[#This Row],[Unit Increase]]*Table_Query_from_Mac10[[#This Row],[Future-cost]]</f>
        <v>0</v>
      </c>
      <c r="Z3484" s="47">
        <f>-(Table_Query_from_Mac10[[#This Row],[Incremental Sales]]+((Table_Query_from_Mac10[[#This Row],[Incremental Sales]]*-(SUM(Summary!$S$8:$S$9)))))*Summary!$S$18</f>
        <v>0</v>
      </c>
      <c r="AA3484" s="47">
        <f>IFERROR(Table_Query_from_Mac10[[#This Row],[Incremental Cost]]/Table_Query_from_Mac10[[#This Row],[Incremental Sales]],0)</f>
        <v>0</v>
      </c>
      <c r="AB3484" s="47">
        <f>IFERROR(Table_Query_from_Mac10[[#This Row],[TotalCostFuture]]/Table_Query_from_Mac10[[#This Row],[totalsalesFuture]],0)</f>
        <v>0.41779628829253596</v>
      </c>
      <c r="AN3484" s="30">
        <v>16</v>
      </c>
      <c r="AO3484">
        <f t="shared" si="108"/>
        <v>4</v>
      </c>
      <c r="AQ3484" s="30">
        <v>46.9</v>
      </c>
      <c r="AR3484">
        <f t="shared" si="109"/>
        <v>16.420000000000002</v>
      </c>
    </row>
    <row r="3485" spans="1:44" x14ac:dyDescent="0.25">
      <c r="A3485">
        <v>90211</v>
      </c>
      <c r="B3485">
        <v>5</v>
      </c>
      <c r="C3485" t="s">
        <v>55</v>
      </c>
      <c r="D3485" t="s">
        <v>81</v>
      </c>
      <c r="E3485">
        <v>3</v>
      </c>
      <c r="F3485">
        <v>7.17</v>
      </c>
      <c r="G3485">
        <v>18.14</v>
      </c>
      <c r="H3485" s="1">
        <v>44859</v>
      </c>
      <c r="I3485" s="20">
        <v>7</v>
      </c>
      <c r="J3485" s="47">
        <f>Table_Query_from_Mac10[[#This Row],[unit_price]]-(Table_Query_from_Mac10[[#This Row],[unit_price]]*(Table_Query_from_Mac10[[#This Row],[discount_pct]]/100))</f>
        <v>16.870200000000001</v>
      </c>
      <c r="K3485" s="47">
        <f>Table_Query_from_Mac10[[#This Row],[unit_cost]]</f>
        <v>7.17</v>
      </c>
      <c r="L3485" s="47">
        <f>Table_Query_from_Mac10[[#This Row],[Live-cost]]*(1+Table_Query_from_Mac10[[#This Row],[CogsIncreasebyTYPE]])</f>
        <v>7.17</v>
      </c>
      <c r="M3485" s="47">
        <f>Table_Query_from_Mac10[[#This Row],[Live-cost]]*Table_Query_from_Mac10[[#This Row],[qty_to_ship]]</f>
        <v>21.509999999999998</v>
      </c>
      <c r="N3485" s="47">
        <f>IF(Table_Query_from_Mac10[[#This Row],[item_no]]="KDA",-Table_Query_from_Mac10[[#This Row],[unit_price]],Table_Query_from_Mac10[[#This Row],[Net Unit]]*Table_Query_from_Mac10[[#This Row],[qty_to_ship]])</f>
        <v>50.610600000000005</v>
      </c>
      <c r="O3485" s="47">
        <f>SUMIFS(Summary!C:C,Summary!H:H,Table_Query_from_Mac10[[#This Row],[Juiceoc]])</f>
        <v>0</v>
      </c>
      <c r="P3485" s="47">
        <f>SUMIFS(Summary!D:D,Summary!H:H,Table_Query_from_Mac10[[#This Row],[Juiceoc]])</f>
        <v>0</v>
      </c>
      <c r="Q3485" s="47">
        <f>SUMIFS(Summary!E:E,Summary!H:H,Table_Query_from_Mac10[[#This Row],[Juiceoc]])</f>
        <v>0</v>
      </c>
      <c r="R3485" s="47">
        <f>Table_Query_from_Mac10[[#This Row],[Net Unit]]*(1+Table_Query_from_Mac10[[#This Row],[PriceIncreasebyType]])</f>
        <v>16.870200000000001</v>
      </c>
      <c r="S3485" s="47">
        <f>Table_Query_from_Mac10[[#This Row],[UnitPriceFuture]]*Table_Query_from_Mac10[[#This Row],[qtytoShipFuture]]</f>
        <v>50.610600000000005</v>
      </c>
      <c r="T3485" s="47">
        <f>ROUND(Table_Query_from_Mac10[[#This Row],[qty_to_ship]]*(1+Table_Query_from_Mac10[[#This Row],[VolumeIncreasebyType]]),0)</f>
        <v>3</v>
      </c>
      <c r="U3485" s="47">
        <f>Table_Query_from_Mac10[[#This Row],[qtytoShipFuture]]*Table_Query_from_Mac10[[#This Row],[Future-cost]]</f>
        <v>21.509999999999998</v>
      </c>
      <c r="V3485" s="47">
        <f>Table_Query_from_Mac10[[#This Row],[qtytoShipFuture]]-Table_Query_from_Mac10[[#This Row],[qty_to_ship]]</f>
        <v>0</v>
      </c>
      <c r="W3485" s="47">
        <f>Table_Query_from_Mac10[[#This Row],[UnitPriceFuture]]</f>
        <v>16.870200000000001</v>
      </c>
      <c r="X3485" s="47">
        <f>Table_Query_from_Mac10[[#This Row],[Unit Increase]]*Table_Query_from_Mac10[[#This Row],[UnitPriceFuture]]</f>
        <v>0</v>
      </c>
      <c r="Y3485" s="47">
        <f>Table_Query_from_Mac10[[#This Row],[Unit Increase]]*Table_Query_from_Mac10[[#This Row],[Future-cost]]</f>
        <v>0</v>
      </c>
      <c r="Z3485" s="47">
        <f>-(Table_Query_from_Mac10[[#This Row],[Incremental Sales]]+((Table_Query_from_Mac10[[#This Row],[Incremental Sales]]*-(SUM(Summary!$S$8:$S$9)))))*Summary!$S$18</f>
        <v>0</v>
      </c>
      <c r="AA3485" s="47">
        <f>IFERROR(Table_Query_from_Mac10[[#This Row],[Incremental Cost]]/Table_Query_from_Mac10[[#This Row],[Incremental Sales]],0)</f>
        <v>0</v>
      </c>
      <c r="AB3485" s="47">
        <f>IFERROR(Table_Query_from_Mac10[[#This Row],[TotalCostFuture]]/Table_Query_from_Mac10[[#This Row],[totalsalesFuture]],0)</f>
        <v>0.4250097805598036</v>
      </c>
      <c r="AN3485" s="31">
        <v>12</v>
      </c>
      <c r="AO3485">
        <f t="shared" si="108"/>
        <v>3</v>
      </c>
      <c r="AQ3485" s="31">
        <v>51.84</v>
      </c>
      <c r="AR3485">
        <f t="shared" si="109"/>
        <v>18.14</v>
      </c>
    </row>
    <row r="3486" spans="1:44" x14ac:dyDescent="0.25">
      <c r="A3486">
        <v>90211</v>
      </c>
      <c r="B3486">
        <v>6</v>
      </c>
      <c r="C3486" t="s">
        <v>55</v>
      </c>
      <c r="D3486" t="s">
        <v>81</v>
      </c>
      <c r="E3486">
        <v>3</v>
      </c>
      <c r="F3486">
        <v>8.5</v>
      </c>
      <c r="G3486">
        <v>22.57</v>
      </c>
      <c r="H3486" s="1">
        <v>44859</v>
      </c>
      <c r="I3486" s="20">
        <v>7</v>
      </c>
      <c r="J3486" s="47">
        <f>Table_Query_from_Mac10[[#This Row],[unit_price]]-(Table_Query_from_Mac10[[#This Row],[unit_price]]*(Table_Query_from_Mac10[[#This Row],[discount_pct]]/100))</f>
        <v>20.990100000000002</v>
      </c>
      <c r="K3486" s="47">
        <f>Table_Query_from_Mac10[[#This Row],[unit_cost]]</f>
        <v>8.5</v>
      </c>
      <c r="L3486" s="47">
        <f>Table_Query_from_Mac10[[#This Row],[Live-cost]]*(1+Table_Query_from_Mac10[[#This Row],[CogsIncreasebyTYPE]])</f>
        <v>8.5</v>
      </c>
      <c r="M3486" s="47">
        <f>Table_Query_from_Mac10[[#This Row],[Live-cost]]*Table_Query_from_Mac10[[#This Row],[qty_to_ship]]</f>
        <v>25.5</v>
      </c>
      <c r="N3486" s="47">
        <f>IF(Table_Query_from_Mac10[[#This Row],[item_no]]="KDA",-Table_Query_from_Mac10[[#This Row],[unit_price]],Table_Query_from_Mac10[[#This Row],[Net Unit]]*Table_Query_from_Mac10[[#This Row],[qty_to_ship]])</f>
        <v>62.970300000000009</v>
      </c>
      <c r="O3486" s="47">
        <f>SUMIFS(Summary!C:C,Summary!H:H,Table_Query_from_Mac10[[#This Row],[Juiceoc]])</f>
        <v>0</v>
      </c>
      <c r="P3486" s="47">
        <f>SUMIFS(Summary!D:D,Summary!H:H,Table_Query_from_Mac10[[#This Row],[Juiceoc]])</f>
        <v>0</v>
      </c>
      <c r="Q3486" s="47">
        <f>SUMIFS(Summary!E:E,Summary!H:H,Table_Query_from_Mac10[[#This Row],[Juiceoc]])</f>
        <v>0</v>
      </c>
      <c r="R3486" s="47">
        <f>Table_Query_from_Mac10[[#This Row],[Net Unit]]*(1+Table_Query_from_Mac10[[#This Row],[PriceIncreasebyType]])</f>
        <v>20.990100000000002</v>
      </c>
      <c r="S3486" s="47">
        <f>Table_Query_from_Mac10[[#This Row],[UnitPriceFuture]]*Table_Query_from_Mac10[[#This Row],[qtytoShipFuture]]</f>
        <v>62.970300000000009</v>
      </c>
      <c r="T3486" s="47">
        <f>ROUND(Table_Query_from_Mac10[[#This Row],[qty_to_ship]]*(1+Table_Query_from_Mac10[[#This Row],[VolumeIncreasebyType]]),0)</f>
        <v>3</v>
      </c>
      <c r="U3486" s="47">
        <f>Table_Query_from_Mac10[[#This Row],[qtytoShipFuture]]*Table_Query_from_Mac10[[#This Row],[Future-cost]]</f>
        <v>25.5</v>
      </c>
      <c r="V3486" s="47">
        <f>Table_Query_from_Mac10[[#This Row],[qtytoShipFuture]]-Table_Query_from_Mac10[[#This Row],[qty_to_ship]]</f>
        <v>0</v>
      </c>
      <c r="W3486" s="47">
        <f>Table_Query_from_Mac10[[#This Row],[UnitPriceFuture]]</f>
        <v>20.990100000000002</v>
      </c>
      <c r="X3486" s="47">
        <f>Table_Query_from_Mac10[[#This Row],[Unit Increase]]*Table_Query_from_Mac10[[#This Row],[UnitPriceFuture]]</f>
        <v>0</v>
      </c>
      <c r="Y3486" s="47">
        <f>Table_Query_from_Mac10[[#This Row],[Unit Increase]]*Table_Query_from_Mac10[[#This Row],[Future-cost]]</f>
        <v>0</v>
      </c>
      <c r="Z3486" s="47">
        <f>-(Table_Query_from_Mac10[[#This Row],[Incremental Sales]]+((Table_Query_from_Mac10[[#This Row],[Incremental Sales]]*-(SUM(Summary!$S$8:$S$9)))))*Summary!$S$18</f>
        <v>0</v>
      </c>
      <c r="AA3486" s="47">
        <f>IFERROR(Table_Query_from_Mac10[[#This Row],[Incremental Cost]]/Table_Query_from_Mac10[[#This Row],[Incremental Sales]],0)</f>
        <v>0</v>
      </c>
      <c r="AB3486" s="47">
        <f>IFERROR(Table_Query_from_Mac10[[#This Row],[TotalCostFuture]]/Table_Query_from_Mac10[[#This Row],[totalsalesFuture]],0)</f>
        <v>0.40495281108713149</v>
      </c>
      <c r="AN3486" s="30">
        <v>9</v>
      </c>
      <c r="AO3486">
        <f t="shared" si="108"/>
        <v>3</v>
      </c>
      <c r="AQ3486" s="30">
        <v>64.489999999999995</v>
      </c>
      <c r="AR3486">
        <f t="shared" si="109"/>
        <v>22.57</v>
      </c>
    </row>
    <row r="3487" spans="1:44" x14ac:dyDescent="0.25">
      <c r="A3487">
        <v>90211</v>
      </c>
      <c r="B3487">
        <v>7</v>
      </c>
      <c r="C3487" t="s">
        <v>55</v>
      </c>
      <c r="D3487" t="s">
        <v>81</v>
      </c>
      <c r="E3487">
        <v>3</v>
      </c>
      <c r="F3487">
        <v>9.86</v>
      </c>
      <c r="G3487">
        <v>27.29</v>
      </c>
      <c r="H3487" s="1">
        <v>44859</v>
      </c>
      <c r="I3487" s="20">
        <v>7</v>
      </c>
      <c r="J3487" s="47">
        <f>Table_Query_from_Mac10[[#This Row],[unit_price]]-(Table_Query_from_Mac10[[#This Row],[unit_price]]*(Table_Query_from_Mac10[[#This Row],[discount_pct]]/100))</f>
        <v>25.3797</v>
      </c>
      <c r="K3487" s="47">
        <f>Table_Query_from_Mac10[[#This Row],[unit_cost]]</f>
        <v>9.86</v>
      </c>
      <c r="L3487" s="47">
        <f>Table_Query_from_Mac10[[#This Row],[Live-cost]]*(1+Table_Query_from_Mac10[[#This Row],[CogsIncreasebyTYPE]])</f>
        <v>9.86</v>
      </c>
      <c r="M3487" s="47">
        <f>Table_Query_from_Mac10[[#This Row],[Live-cost]]*Table_Query_from_Mac10[[#This Row],[qty_to_ship]]</f>
        <v>29.58</v>
      </c>
      <c r="N3487" s="47">
        <f>IF(Table_Query_from_Mac10[[#This Row],[item_no]]="KDA",-Table_Query_from_Mac10[[#This Row],[unit_price]],Table_Query_from_Mac10[[#This Row],[Net Unit]]*Table_Query_from_Mac10[[#This Row],[qty_to_ship]])</f>
        <v>76.139099999999999</v>
      </c>
      <c r="O3487" s="47">
        <f>SUMIFS(Summary!C:C,Summary!H:H,Table_Query_from_Mac10[[#This Row],[Juiceoc]])</f>
        <v>0</v>
      </c>
      <c r="P3487" s="47">
        <f>SUMIFS(Summary!D:D,Summary!H:H,Table_Query_from_Mac10[[#This Row],[Juiceoc]])</f>
        <v>0</v>
      </c>
      <c r="Q3487" s="47">
        <f>SUMIFS(Summary!E:E,Summary!H:H,Table_Query_from_Mac10[[#This Row],[Juiceoc]])</f>
        <v>0</v>
      </c>
      <c r="R3487" s="47">
        <f>Table_Query_from_Mac10[[#This Row],[Net Unit]]*(1+Table_Query_from_Mac10[[#This Row],[PriceIncreasebyType]])</f>
        <v>25.3797</v>
      </c>
      <c r="S3487" s="47">
        <f>Table_Query_from_Mac10[[#This Row],[UnitPriceFuture]]*Table_Query_from_Mac10[[#This Row],[qtytoShipFuture]]</f>
        <v>76.139099999999999</v>
      </c>
      <c r="T3487" s="47">
        <f>ROUND(Table_Query_from_Mac10[[#This Row],[qty_to_ship]]*(1+Table_Query_from_Mac10[[#This Row],[VolumeIncreasebyType]]),0)</f>
        <v>3</v>
      </c>
      <c r="U3487" s="47">
        <f>Table_Query_from_Mac10[[#This Row],[qtytoShipFuture]]*Table_Query_from_Mac10[[#This Row],[Future-cost]]</f>
        <v>29.58</v>
      </c>
      <c r="V3487" s="47">
        <f>Table_Query_from_Mac10[[#This Row],[qtytoShipFuture]]-Table_Query_from_Mac10[[#This Row],[qty_to_ship]]</f>
        <v>0</v>
      </c>
      <c r="W3487" s="47">
        <f>Table_Query_from_Mac10[[#This Row],[UnitPriceFuture]]</f>
        <v>25.3797</v>
      </c>
      <c r="X3487" s="47">
        <f>Table_Query_from_Mac10[[#This Row],[Unit Increase]]*Table_Query_from_Mac10[[#This Row],[UnitPriceFuture]]</f>
        <v>0</v>
      </c>
      <c r="Y3487" s="47">
        <f>Table_Query_from_Mac10[[#This Row],[Unit Increase]]*Table_Query_from_Mac10[[#This Row],[Future-cost]]</f>
        <v>0</v>
      </c>
      <c r="Z3487" s="47">
        <f>-(Table_Query_from_Mac10[[#This Row],[Incremental Sales]]+((Table_Query_from_Mac10[[#This Row],[Incremental Sales]]*-(SUM(Summary!$S$8:$S$9)))))*Summary!$S$18</f>
        <v>0</v>
      </c>
      <c r="AA3487" s="47">
        <f>IFERROR(Table_Query_from_Mac10[[#This Row],[Incremental Cost]]/Table_Query_from_Mac10[[#This Row],[Incremental Sales]],0)</f>
        <v>0</v>
      </c>
      <c r="AB3487" s="47">
        <f>IFERROR(Table_Query_from_Mac10[[#This Row],[TotalCostFuture]]/Table_Query_from_Mac10[[#This Row],[totalsalesFuture]],0)</f>
        <v>0.38849947004889734</v>
      </c>
      <c r="AN3487" s="31">
        <v>9</v>
      </c>
      <c r="AO3487">
        <f t="shared" si="108"/>
        <v>3</v>
      </c>
      <c r="AQ3487" s="31">
        <v>77.959999999999994</v>
      </c>
      <c r="AR3487">
        <f t="shared" si="109"/>
        <v>27.29</v>
      </c>
    </row>
    <row r="3488" spans="1:44" x14ac:dyDescent="0.25">
      <c r="A3488">
        <v>90211</v>
      </c>
      <c r="B3488">
        <v>8</v>
      </c>
      <c r="C3488" t="s">
        <v>55</v>
      </c>
      <c r="D3488" t="s">
        <v>81</v>
      </c>
      <c r="E3488">
        <v>2</v>
      </c>
      <c r="F3488">
        <v>11.84</v>
      </c>
      <c r="G3488">
        <v>31.43</v>
      </c>
      <c r="H3488" s="1">
        <v>44859</v>
      </c>
      <c r="I3488" s="20">
        <v>7</v>
      </c>
      <c r="J3488" s="47">
        <f>Table_Query_from_Mac10[[#This Row],[unit_price]]-(Table_Query_from_Mac10[[#This Row],[unit_price]]*(Table_Query_from_Mac10[[#This Row],[discount_pct]]/100))</f>
        <v>29.229900000000001</v>
      </c>
      <c r="K3488" s="47">
        <f>Table_Query_from_Mac10[[#This Row],[unit_cost]]</f>
        <v>11.84</v>
      </c>
      <c r="L3488" s="47">
        <f>Table_Query_from_Mac10[[#This Row],[Live-cost]]*(1+Table_Query_from_Mac10[[#This Row],[CogsIncreasebyTYPE]])</f>
        <v>11.84</v>
      </c>
      <c r="M3488" s="47">
        <f>Table_Query_from_Mac10[[#This Row],[Live-cost]]*Table_Query_from_Mac10[[#This Row],[qty_to_ship]]</f>
        <v>23.68</v>
      </c>
      <c r="N3488" s="47">
        <f>IF(Table_Query_from_Mac10[[#This Row],[item_no]]="KDA",-Table_Query_from_Mac10[[#This Row],[unit_price]],Table_Query_from_Mac10[[#This Row],[Net Unit]]*Table_Query_from_Mac10[[#This Row],[qty_to_ship]])</f>
        <v>58.459800000000001</v>
      </c>
      <c r="O3488" s="47">
        <f>SUMIFS(Summary!C:C,Summary!H:H,Table_Query_from_Mac10[[#This Row],[Juiceoc]])</f>
        <v>0</v>
      </c>
      <c r="P3488" s="47">
        <f>SUMIFS(Summary!D:D,Summary!H:H,Table_Query_from_Mac10[[#This Row],[Juiceoc]])</f>
        <v>0</v>
      </c>
      <c r="Q3488" s="47">
        <f>SUMIFS(Summary!E:E,Summary!H:H,Table_Query_from_Mac10[[#This Row],[Juiceoc]])</f>
        <v>0</v>
      </c>
      <c r="R3488" s="47">
        <f>Table_Query_from_Mac10[[#This Row],[Net Unit]]*(1+Table_Query_from_Mac10[[#This Row],[PriceIncreasebyType]])</f>
        <v>29.229900000000001</v>
      </c>
      <c r="S3488" s="47">
        <f>Table_Query_from_Mac10[[#This Row],[UnitPriceFuture]]*Table_Query_from_Mac10[[#This Row],[qtytoShipFuture]]</f>
        <v>58.459800000000001</v>
      </c>
      <c r="T3488" s="47">
        <f>ROUND(Table_Query_from_Mac10[[#This Row],[qty_to_ship]]*(1+Table_Query_from_Mac10[[#This Row],[VolumeIncreasebyType]]),0)</f>
        <v>2</v>
      </c>
      <c r="U3488" s="47">
        <f>Table_Query_from_Mac10[[#This Row],[qtytoShipFuture]]*Table_Query_from_Mac10[[#This Row],[Future-cost]]</f>
        <v>23.68</v>
      </c>
      <c r="V3488" s="47">
        <f>Table_Query_from_Mac10[[#This Row],[qtytoShipFuture]]-Table_Query_from_Mac10[[#This Row],[qty_to_ship]]</f>
        <v>0</v>
      </c>
      <c r="W3488" s="47">
        <f>Table_Query_from_Mac10[[#This Row],[UnitPriceFuture]]</f>
        <v>29.229900000000001</v>
      </c>
      <c r="X3488" s="47">
        <f>Table_Query_from_Mac10[[#This Row],[Unit Increase]]*Table_Query_from_Mac10[[#This Row],[UnitPriceFuture]]</f>
        <v>0</v>
      </c>
      <c r="Y3488" s="47">
        <f>Table_Query_from_Mac10[[#This Row],[Unit Increase]]*Table_Query_from_Mac10[[#This Row],[Future-cost]]</f>
        <v>0</v>
      </c>
      <c r="Z3488" s="47">
        <f>-(Table_Query_from_Mac10[[#This Row],[Incremental Sales]]+((Table_Query_from_Mac10[[#This Row],[Incremental Sales]]*-(SUM(Summary!$S$8:$S$9)))))*Summary!$S$18</f>
        <v>0</v>
      </c>
      <c r="AA3488" s="47">
        <f>IFERROR(Table_Query_from_Mac10[[#This Row],[Incremental Cost]]/Table_Query_from_Mac10[[#This Row],[Incremental Sales]],0)</f>
        <v>0</v>
      </c>
      <c r="AB3488" s="47">
        <f>IFERROR(Table_Query_from_Mac10[[#This Row],[TotalCostFuture]]/Table_Query_from_Mac10[[#This Row],[totalsalesFuture]],0)</f>
        <v>0.40506467692328746</v>
      </c>
      <c r="AN3488" s="30">
        <v>6</v>
      </c>
      <c r="AO3488">
        <f t="shared" si="108"/>
        <v>2</v>
      </c>
      <c r="AQ3488" s="30">
        <v>89.8</v>
      </c>
      <c r="AR3488">
        <f t="shared" si="109"/>
        <v>31.43</v>
      </c>
    </row>
    <row r="3489" spans="1:44" x14ac:dyDescent="0.25">
      <c r="A3489">
        <v>90211</v>
      </c>
      <c r="B3489">
        <v>9</v>
      </c>
      <c r="C3489" t="s">
        <v>55</v>
      </c>
      <c r="D3489" t="s">
        <v>81</v>
      </c>
      <c r="E3489">
        <v>1</v>
      </c>
      <c r="F3489">
        <v>15.22</v>
      </c>
      <c r="G3489">
        <v>44.36</v>
      </c>
      <c r="H3489" s="1">
        <v>44859</v>
      </c>
      <c r="I3489" s="20">
        <v>7</v>
      </c>
      <c r="J3489" s="47">
        <f>Table_Query_from_Mac10[[#This Row],[unit_price]]-(Table_Query_from_Mac10[[#This Row],[unit_price]]*(Table_Query_from_Mac10[[#This Row],[discount_pct]]/100))</f>
        <v>41.254799999999996</v>
      </c>
      <c r="K3489" s="47">
        <f>Table_Query_from_Mac10[[#This Row],[unit_cost]]</f>
        <v>15.22</v>
      </c>
      <c r="L3489" s="47">
        <f>Table_Query_from_Mac10[[#This Row],[Live-cost]]*(1+Table_Query_from_Mac10[[#This Row],[CogsIncreasebyTYPE]])</f>
        <v>15.22</v>
      </c>
      <c r="M3489" s="47">
        <f>Table_Query_from_Mac10[[#This Row],[Live-cost]]*Table_Query_from_Mac10[[#This Row],[qty_to_ship]]</f>
        <v>15.22</v>
      </c>
      <c r="N3489" s="47">
        <f>IF(Table_Query_from_Mac10[[#This Row],[item_no]]="KDA",-Table_Query_from_Mac10[[#This Row],[unit_price]],Table_Query_from_Mac10[[#This Row],[Net Unit]]*Table_Query_from_Mac10[[#This Row],[qty_to_ship]])</f>
        <v>41.254799999999996</v>
      </c>
      <c r="O3489" s="47">
        <f>SUMIFS(Summary!C:C,Summary!H:H,Table_Query_from_Mac10[[#This Row],[Juiceoc]])</f>
        <v>0</v>
      </c>
      <c r="P3489" s="47">
        <f>SUMIFS(Summary!D:D,Summary!H:H,Table_Query_from_Mac10[[#This Row],[Juiceoc]])</f>
        <v>0</v>
      </c>
      <c r="Q3489" s="47">
        <f>SUMIFS(Summary!E:E,Summary!H:H,Table_Query_from_Mac10[[#This Row],[Juiceoc]])</f>
        <v>0</v>
      </c>
      <c r="R3489" s="47">
        <f>Table_Query_from_Mac10[[#This Row],[Net Unit]]*(1+Table_Query_from_Mac10[[#This Row],[PriceIncreasebyType]])</f>
        <v>41.254799999999996</v>
      </c>
      <c r="S3489" s="47">
        <f>Table_Query_from_Mac10[[#This Row],[UnitPriceFuture]]*Table_Query_from_Mac10[[#This Row],[qtytoShipFuture]]</f>
        <v>41.254799999999996</v>
      </c>
      <c r="T3489" s="47">
        <f>ROUND(Table_Query_from_Mac10[[#This Row],[qty_to_ship]]*(1+Table_Query_from_Mac10[[#This Row],[VolumeIncreasebyType]]),0)</f>
        <v>1</v>
      </c>
      <c r="U3489" s="47">
        <f>Table_Query_from_Mac10[[#This Row],[qtytoShipFuture]]*Table_Query_from_Mac10[[#This Row],[Future-cost]]</f>
        <v>15.22</v>
      </c>
      <c r="V3489" s="47">
        <f>Table_Query_from_Mac10[[#This Row],[qtytoShipFuture]]-Table_Query_from_Mac10[[#This Row],[qty_to_ship]]</f>
        <v>0</v>
      </c>
      <c r="W3489" s="47">
        <f>Table_Query_from_Mac10[[#This Row],[UnitPriceFuture]]</f>
        <v>41.254799999999996</v>
      </c>
      <c r="X3489" s="47">
        <f>Table_Query_from_Mac10[[#This Row],[Unit Increase]]*Table_Query_from_Mac10[[#This Row],[UnitPriceFuture]]</f>
        <v>0</v>
      </c>
      <c r="Y3489" s="47">
        <f>Table_Query_from_Mac10[[#This Row],[Unit Increase]]*Table_Query_from_Mac10[[#This Row],[Future-cost]]</f>
        <v>0</v>
      </c>
      <c r="Z3489" s="47">
        <f>-(Table_Query_from_Mac10[[#This Row],[Incremental Sales]]+((Table_Query_from_Mac10[[#This Row],[Incremental Sales]]*-(SUM(Summary!$S$8:$S$9)))))*Summary!$S$18</f>
        <v>0</v>
      </c>
      <c r="AA3489" s="47">
        <f>IFERROR(Table_Query_from_Mac10[[#This Row],[Incremental Cost]]/Table_Query_from_Mac10[[#This Row],[Incremental Sales]],0)</f>
        <v>0</v>
      </c>
      <c r="AB3489" s="47">
        <f>IFERROR(Table_Query_from_Mac10[[#This Row],[TotalCostFuture]]/Table_Query_from_Mac10[[#This Row],[totalsalesFuture]],0)</f>
        <v>0.36892676730950102</v>
      </c>
      <c r="AN3489" s="31">
        <v>4</v>
      </c>
      <c r="AO3489">
        <f t="shared" si="108"/>
        <v>1</v>
      </c>
      <c r="AQ3489" s="31">
        <v>126.73</v>
      </c>
      <c r="AR3489">
        <f t="shared" si="109"/>
        <v>44.36</v>
      </c>
    </row>
    <row r="3490" spans="1:44" x14ac:dyDescent="0.25">
      <c r="A3490">
        <v>90211</v>
      </c>
      <c r="B3490">
        <v>10</v>
      </c>
      <c r="C3490" t="s">
        <v>55</v>
      </c>
      <c r="D3490" t="s">
        <v>81</v>
      </c>
      <c r="E3490">
        <v>7</v>
      </c>
      <c r="F3490">
        <v>5.86</v>
      </c>
      <c r="G3490">
        <v>14.88</v>
      </c>
      <c r="H3490" s="1">
        <v>44859</v>
      </c>
      <c r="I3490" s="20">
        <v>7</v>
      </c>
      <c r="J3490" s="47">
        <f>Table_Query_from_Mac10[[#This Row],[unit_price]]-(Table_Query_from_Mac10[[#This Row],[unit_price]]*(Table_Query_from_Mac10[[#This Row],[discount_pct]]/100))</f>
        <v>13.8384</v>
      </c>
      <c r="K3490" s="47">
        <f>Table_Query_from_Mac10[[#This Row],[unit_cost]]</f>
        <v>5.86</v>
      </c>
      <c r="L3490" s="47">
        <f>Table_Query_from_Mac10[[#This Row],[Live-cost]]*(1+Table_Query_from_Mac10[[#This Row],[CogsIncreasebyTYPE]])</f>
        <v>5.86</v>
      </c>
      <c r="M3490" s="47">
        <f>Table_Query_from_Mac10[[#This Row],[Live-cost]]*Table_Query_from_Mac10[[#This Row],[qty_to_ship]]</f>
        <v>41.02</v>
      </c>
      <c r="N3490" s="47">
        <f>IF(Table_Query_from_Mac10[[#This Row],[item_no]]="KDA",-Table_Query_from_Mac10[[#This Row],[unit_price]],Table_Query_from_Mac10[[#This Row],[Net Unit]]*Table_Query_from_Mac10[[#This Row],[qty_to_ship]])</f>
        <v>96.868799999999993</v>
      </c>
      <c r="O3490" s="47">
        <f>SUMIFS(Summary!C:C,Summary!H:H,Table_Query_from_Mac10[[#This Row],[Juiceoc]])</f>
        <v>0</v>
      </c>
      <c r="P3490" s="47">
        <f>SUMIFS(Summary!D:D,Summary!H:H,Table_Query_from_Mac10[[#This Row],[Juiceoc]])</f>
        <v>0</v>
      </c>
      <c r="Q3490" s="47">
        <f>SUMIFS(Summary!E:E,Summary!H:H,Table_Query_from_Mac10[[#This Row],[Juiceoc]])</f>
        <v>0</v>
      </c>
      <c r="R3490" s="47">
        <f>Table_Query_from_Mac10[[#This Row],[Net Unit]]*(1+Table_Query_from_Mac10[[#This Row],[PriceIncreasebyType]])</f>
        <v>13.8384</v>
      </c>
      <c r="S3490" s="47">
        <f>Table_Query_from_Mac10[[#This Row],[UnitPriceFuture]]*Table_Query_from_Mac10[[#This Row],[qtytoShipFuture]]</f>
        <v>96.868799999999993</v>
      </c>
      <c r="T3490" s="47">
        <f>ROUND(Table_Query_from_Mac10[[#This Row],[qty_to_ship]]*(1+Table_Query_from_Mac10[[#This Row],[VolumeIncreasebyType]]),0)</f>
        <v>7</v>
      </c>
      <c r="U3490" s="47">
        <f>Table_Query_from_Mac10[[#This Row],[qtytoShipFuture]]*Table_Query_from_Mac10[[#This Row],[Future-cost]]</f>
        <v>41.02</v>
      </c>
      <c r="V3490" s="47">
        <f>Table_Query_from_Mac10[[#This Row],[qtytoShipFuture]]-Table_Query_from_Mac10[[#This Row],[qty_to_ship]]</f>
        <v>0</v>
      </c>
      <c r="W3490" s="47">
        <f>Table_Query_from_Mac10[[#This Row],[UnitPriceFuture]]</f>
        <v>13.8384</v>
      </c>
      <c r="X3490" s="47">
        <f>Table_Query_from_Mac10[[#This Row],[Unit Increase]]*Table_Query_from_Mac10[[#This Row],[UnitPriceFuture]]</f>
        <v>0</v>
      </c>
      <c r="Y3490" s="47">
        <f>Table_Query_from_Mac10[[#This Row],[Unit Increase]]*Table_Query_from_Mac10[[#This Row],[Future-cost]]</f>
        <v>0</v>
      </c>
      <c r="Z3490" s="47">
        <f>-(Table_Query_from_Mac10[[#This Row],[Incremental Sales]]+((Table_Query_from_Mac10[[#This Row],[Incremental Sales]]*-(SUM(Summary!$S$8:$S$9)))))*Summary!$S$18</f>
        <v>0</v>
      </c>
      <c r="AA3490" s="47">
        <f>IFERROR(Table_Query_from_Mac10[[#This Row],[Incremental Cost]]/Table_Query_from_Mac10[[#This Row],[Incremental Sales]],0)</f>
        <v>0</v>
      </c>
      <c r="AB3490" s="47">
        <f>IFERROR(Table_Query_from_Mac10[[#This Row],[TotalCostFuture]]/Table_Query_from_Mac10[[#This Row],[totalsalesFuture]],0)</f>
        <v>0.42345935946352187</v>
      </c>
      <c r="AN3490" s="30">
        <v>25</v>
      </c>
      <c r="AO3490">
        <f t="shared" si="108"/>
        <v>7</v>
      </c>
      <c r="AQ3490" s="30">
        <v>42.5</v>
      </c>
      <c r="AR3490">
        <f t="shared" si="109"/>
        <v>14.88</v>
      </c>
    </row>
    <row r="3491" spans="1:44" x14ac:dyDescent="0.25">
      <c r="A3491">
        <v>90268</v>
      </c>
      <c r="B3491">
        <v>11</v>
      </c>
      <c r="C3491" t="s">
        <v>86</v>
      </c>
      <c r="D3491" t="s">
        <v>79</v>
      </c>
      <c r="E3491">
        <v>5</v>
      </c>
      <c r="F3491">
        <v>9.94</v>
      </c>
      <c r="G3491">
        <v>20.93</v>
      </c>
      <c r="H3491" s="1">
        <v>44859</v>
      </c>
      <c r="I3491" s="20">
        <v>0</v>
      </c>
      <c r="J3491" s="47">
        <f>Table_Query_from_Mac10[[#This Row],[unit_price]]-(Table_Query_from_Mac10[[#This Row],[unit_price]]*(Table_Query_from_Mac10[[#This Row],[discount_pct]]/100))</f>
        <v>20.93</v>
      </c>
      <c r="K3491" s="47">
        <f>Table_Query_from_Mac10[[#This Row],[unit_cost]]</f>
        <v>9.94</v>
      </c>
      <c r="L3491" s="47">
        <f>Table_Query_from_Mac10[[#This Row],[Live-cost]]*(1+Table_Query_from_Mac10[[#This Row],[CogsIncreasebyTYPE]])</f>
        <v>9.94</v>
      </c>
      <c r="M3491" s="47">
        <f>Table_Query_from_Mac10[[#This Row],[Live-cost]]*Table_Query_from_Mac10[[#This Row],[qty_to_ship]]</f>
        <v>49.699999999999996</v>
      </c>
      <c r="N3491" s="47">
        <f>IF(Table_Query_from_Mac10[[#This Row],[item_no]]="KDA",-Table_Query_from_Mac10[[#This Row],[unit_price]],Table_Query_from_Mac10[[#This Row],[Net Unit]]*Table_Query_from_Mac10[[#This Row],[qty_to_ship]])</f>
        <v>104.65</v>
      </c>
      <c r="O3491" s="47">
        <f>SUMIFS(Summary!C:C,Summary!H:H,Table_Query_from_Mac10[[#This Row],[Juiceoc]])</f>
        <v>0</v>
      </c>
      <c r="P3491" s="47">
        <f>SUMIFS(Summary!D:D,Summary!H:H,Table_Query_from_Mac10[[#This Row],[Juiceoc]])</f>
        <v>0</v>
      </c>
      <c r="Q3491" s="47">
        <f>SUMIFS(Summary!E:E,Summary!H:H,Table_Query_from_Mac10[[#This Row],[Juiceoc]])</f>
        <v>0</v>
      </c>
      <c r="R3491" s="47">
        <f>Table_Query_from_Mac10[[#This Row],[Net Unit]]*(1+Table_Query_from_Mac10[[#This Row],[PriceIncreasebyType]])</f>
        <v>20.93</v>
      </c>
      <c r="S3491" s="47">
        <f>Table_Query_from_Mac10[[#This Row],[UnitPriceFuture]]*Table_Query_from_Mac10[[#This Row],[qtytoShipFuture]]</f>
        <v>104.65</v>
      </c>
      <c r="T3491" s="47">
        <f>ROUND(Table_Query_from_Mac10[[#This Row],[qty_to_ship]]*(1+Table_Query_from_Mac10[[#This Row],[VolumeIncreasebyType]]),0)</f>
        <v>5</v>
      </c>
      <c r="U3491" s="47">
        <f>Table_Query_from_Mac10[[#This Row],[qtytoShipFuture]]*Table_Query_from_Mac10[[#This Row],[Future-cost]]</f>
        <v>49.699999999999996</v>
      </c>
      <c r="V3491" s="47">
        <f>Table_Query_from_Mac10[[#This Row],[qtytoShipFuture]]-Table_Query_from_Mac10[[#This Row],[qty_to_ship]]</f>
        <v>0</v>
      </c>
      <c r="W3491" s="47">
        <f>Table_Query_from_Mac10[[#This Row],[UnitPriceFuture]]</f>
        <v>20.93</v>
      </c>
      <c r="X3491" s="47">
        <f>Table_Query_from_Mac10[[#This Row],[Unit Increase]]*Table_Query_from_Mac10[[#This Row],[UnitPriceFuture]]</f>
        <v>0</v>
      </c>
      <c r="Y3491" s="47">
        <f>Table_Query_from_Mac10[[#This Row],[Unit Increase]]*Table_Query_from_Mac10[[#This Row],[Future-cost]]</f>
        <v>0</v>
      </c>
      <c r="Z3491" s="47">
        <f>-(Table_Query_from_Mac10[[#This Row],[Incremental Sales]]+((Table_Query_from_Mac10[[#This Row],[Incremental Sales]]*-(SUM(Summary!$S$8:$S$9)))))*Summary!$S$18</f>
        <v>0</v>
      </c>
      <c r="AA3491" s="47">
        <f>IFERROR(Table_Query_from_Mac10[[#This Row],[Incremental Cost]]/Table_Query_from_Mac10[[#This Row],[Incremental Sales]],0)</f>
        <v>0</v>
      </c>
      <c r="AB3491" s="47">
        <f>IFERROR(Table_Query_from_Mac10[[#This Row],[TotalCostFuture]]/Table_Query_from_Mac10[[#This Row],[totalsalesFuture]],0)</f>
        <v>0.47491638795986618</v>
      </c>
      <c r="AN3491" s="31">
        <v>18</v>
      </c>
      <c r="AO3491">
        <f t="shared" si="108"/>
        <v>5</v>
      </c>
      <c r="AQ3491" s="31">
        <v>59.79</v>
      </c>
      <c r="AR3491">
        <f t="shared" si="109"/>
        <v>20.93</v>
      </c>
    </row>
    <row r="3492" spans="1:44" x14ac:dyDescent="0.25">
      <c r="A3492">
        <v>90268</v>
      </c>
      <c r="B3492">
        <v>12</v>
      </c>
      <c r="C3492" t="s">
        <v>86</v>
      </c>
      <c r="D3492" t="s">
        <v>79</v>
      </c>
      <c r="E3492">
        <v>24</v>
      </c>
      <c r="F3492">
        <v>5.83</v>
      </c>
      <c r="G3492">
        <v>11.95</v>
      </c>
      <c r="H3492" s="1">
        <v>44859</v>
      </c>
      <c r="I3492" s="20">
        <v>0</v>
      </c>
      <c r="J3492" s="47">
        <f>Table_Query_from_Mac10[[#This Row],[unit_price]]-(Table_Query_from_Mac10[[#This Row],[unit_price]]*(Table_Query_from_Mac10[[#This Row],[discount_pct]]/100))</f>
        <v>11.95</v>
      </c>
      <c r="K3492" s="47">
        <f>Table_Query_from_Mac10[[#This Row],[unit_cost]]</f>
        <v>5.83</v>
      </c>
      <c r="L3492" s="47">
        <f>Table_Query_from_Mac10[[#This Row],[Live-cost]]*(1+Table_Query_from_Mac10[[#This Row],[CogsIncreasebyTYPE]])</f>
        <v>5.83</v>
      </c>
      <c r="M3492" s="47">
        <f>Table_Query_from_Mac10[[#This Row],[Live-cost]]*Table_Query_from_Mac10[[#This Row],[qty_to_ship]]</f>
        <v>139.92000000000002</v>
      </c>
      <c r="N3492" s="47">
        <f>IF(Table_Query_from_Mac10[[#This Row],[item_no]]="KDA",-Table_Query_from_Mac10[[#This Row],[unit_price]],Table_Query_from_Mac10[[#This Row],[Net Unit]]*Table_Query_from_Mac10[[#This Row],[qty_to_ship]])</f>
        <v>286.79999999999995</v>
      </c>
      <c r="O3492" s="47">
        <f>SUMIFS(Summary!C:C,Summary!H:H,Table_Query_from_Mac10[[#This Row],[Juiceoc]])</f>
        <v>0</v>
      </c>
      <c r="P3492" s="47">
        <f>SUMIFS(Summary!D:D,Summary!H:H,Table_Query_from_Mac10[[#This Row],[Juiceoc]])</f>
        <v>0</v>
      </c>
      <c r="Q3492" s="47">
        <f>SUMIFS(Summary!E:E,Summary!H:H,Table_Query_from_Mac10[[#This Row],[Juiceoc]])</f>
        <v>0</v>
      </c>
      <c r="R3492" s="47">
        <f>Table_Query_from_Mac10[[#This Row],[Net Unit]]*(1+Table_Query_from_Mac10[[#This Row],[PriceIncreasebyType]])</f>
        <v>11.95</v>
      </c>
      <c r="S3492" s="47">
        <f>Table_Query_from_Mac10[[#This Row],[UnitPriceFuture]]*Table_Query_from_Mac10[[#This Row],[qtytoShipFuture]]</f>
        <v>286.79999999999995</v>
      </c>
      <c r="T3492" s="47">
        <f>ROUND(Table_Query_from_Mac10[[#This Row],[qty_to_ship]]*(1+Table_Query_from_Mac10[[#This Row],[VolumeIncreasebyType]]),0)</f>
        <v>24</v>
      </c>
      <c r="U3492" s="47">
        <f>Table_Query_from_Mac10[[#This Row],[qtytoShipFuture]]*Table_Query_from_Mac10[[#This Row],[Future-cost]]</f>
        <v>139.92000000000002</v>
      </c>
      <c r="V3492" s="47">
        <f>Table_Query_from_Mac10[[#This Row],[qtytoShipFuture]]-Table_Query_from_Mac10[[#This Row],[qty_to_ship]]</f>
        <v>0</v>
      </c>
      <c r="W3492" s="47">
        <f>Table_Query_from_Mac10[[#This Row],[UnitPriceFuture]]</f>
        <v>11.95</v>
      </c>
      <c r="X3492" s="47">
        <f>Table_Query_from_Mac10[[#This Row],[Unit Increase]]*Table_Query_from_Mac10[[#This Row],[UnitPriceFuture]]</f>
        <v>0</v>
      </c>
      <c r="Y3492" s="47">
        <f>Table_Query_from_Mac10[[#This Row],[Unit Increase]]*Table_Query_from_Mac10[[#This Row],[Future-cost]]</f>
        <v>0</v>
      </c>
      <c r="Z3492" s="47">
        <f>-(Table_Query_from_Mac10[[#This Row],[Incremental Sales]]+((Table_Query_from_Mac10[[#This Row],[Incremental Sales]]*-(SUM(Summary!$S$8:$S$9)))))*Summary!$S$18</f>
        <v>0</v>
      </c>
      <c r="AA3492" s="47">
        <f>IFERROR(Table_Query_from_Mac10[[#This Row],[Incremental Cost]]/Table_Query_from_Mac10[[#This Row],[Incremental Sales]],0)</f>
        <v>0</v>
      </c>
      <c r="AB3492" s="47">
        <f>IFERROR(Table_Query_from_Mac10[[#This Row],[TotalCostFuture]]/Table_Query_from_Mac10[[#This Row],[totalsalesFuture]],0)</f>
        <v>0.48786610878661102</v>
      </c>
      <c r="AN3492" s="30">
        <v>96</v>
      </c>
      <c r="AO3492">
        <f t="shared" si="108"/>
        <v>24</v>
      </c>
      <c r="AQ3492" s="30">
        <v>34.14</v>
      </c>
      <c r="AR3492">
        <f t="shared" si="109"/>
        <v>11.95</v>
      </c>
    </row>
    <row r="3493" spans="1:44" x14ac:dyDescent="0.25">
      <c r="A3493">
        <v>90268</v>
      </c>
      <c r="B3493">
        <v>13</v>
      </c>
      <c r="C3493" t="s">
        <v>86</v>
      </c>
      <c r="D3493" t="s">
        <v>79</v>
      </c>
      <c r="E3493">
        <v>57</v>
      </c>
      <c r="F3493">
        <v>5.27</v>
      </c>
      <c r="G3493">
        <v>12.09</v>
      </c>
      <c r="H3493" s="1">
        <v>44859</v>
      </c>
      <c r="I3493" s="20">
        <v>0</v>
      </c>
      <c r="J3493" s="47">
        <f>Table_Query_from_Mac10[[#This Row],[unit_price]]-(Table_Query_from_Mac10[[#This Row],[unit_price]]*(Table_Query_from_Mac10[[#This Row],[discount_pct]]/100))</f>
        <v>12.09</v>
      </c>
      <c r="K3493" s="47">
        <f>Table_Query_from_Mac10[[#This Row],[unit_cost]]</f>
        <v>5.27</v>
      </c>
      <c r="L3493" s="47">
        <f>Table_Query_from_Mac10[[#This Row],[Live-cost]]*(1+Table_Query_from_Mac10[[#This Row],[CogsIncreasebyTYPE]])</f>
        <v>5.27</v>
      </c>
      <c r="M3493" s="47">
        <f>Table_Query_from_Mac10[[#This Row],[Live-cost]]*Table_Query_from_Mac10[[#This Row],[qty_to_ship]]</f>
        <v>300.39</v>
      </c>
      <c r="N3493" s="47">
        <f>IF(Table_Query_from_Mac10[[#This Row],[item_no]]="KDA",-Table_Query_from_Mac10[[#This Row],[unit_price]],Table_Query_from_Mac10[[#This Row],[Net Unit]]*Table_Query_from_Mac10[[#This Row],[qty_to_ship]])</f>
        <v>689.13</v>
      </c>
      <c r="O3493" s="47">
        <f>SUMIFS(Summary!C:C,Summary!H:H,Table_Query_from_Mac10[[#This Row],[Juiceoc]])</f>
        <v>0</v>
      </c>
      <c r="P3493" s="47">
        <f>SUMIFS(Summary!D:D,Summary!H:H,Table_Query_from_Mac10[[#This Row],[Juiceoc]])</f>
        <v>0</v>
      </c>
      <c r="Q3493" s="47">
        <f>SUMIFS(Summary!E:E,Summary!H:H,Table_Query_from_Mac10[[#This Row],[Juiceoc]])</f>
        <v>0</v>
      </c>
      <c r="R3493" s="47">
        <f>Table_Query_from_Mac10[[#This Row],[Net Unit]]*(1+Table_Query_from_Mac10[[#This Row],[PriceIncreasebyType]])</f>
        <v>12.09</v>
      </c>
      <c r="S3493" s="47">
        <f>Table_Query_from_Mac10[[#This Row],[UnitPriceFuture]]*Table_Query_from_Mac10[[#This Row],[qtytoShipFuture]]</f>
        <v>689.13</v>
      </c>
      <c r="T3493" s="47">
        <f>ROUND(Table_Query_from_Mac10[[#This Row],[qty_to_ship]]*(1+Table_Query_from_Mac10[[#This Row],[VolumeIncreasebyType]]),0)</f>
        <v>57</v>
      </c>
      <c r="U3493" s="47">
        <f>Table_Query_from_Mac10[[#This Row],[qtytoShipFuture]]*Table_Query_from_Mac10[[#This Row],[Future-cost]]</f>
        <v>300.39</v>
      </c>
      <c r="V3493" s="47">
        <f>Table_Query_from_Mac10[[#This Row],[qtytoShipFuture]]-Table_Query_from_Mac10[[#This Row],[qty_to_ship]]</f>
        <v>0</v>
      </c>
      <c r="W3493" s="47">
        <f>Table_Query_from_Mac10[[#This Row],[UnitPriceFuture]]</f>
        <v>12.09</v>
      </c>
      <c r="X3493" s="47">
        <f>Table_Query_from_Mac10[[#This Row],[Unit Increase]]*Table_Query_from_Mac10[[#This Row],[UnitPriceFuture]]</f>
        <v>0</v>
      </c>
      <c r="Y3493" s="47">
        <f>Table_Query_from_Mac10[[#This Row],[Unit Increase]]*Table_Query_from_Mac10[[#This Row],[Future-cost]]</f>
        <v>0</v>
      </c>
      <c r="Z3493" s="47">
        <f>-(Table_Query_from_Mac10[[#This Row],[Incremental Sales]]+((Table_Query_from_Mac10[[#This Row],[Incremental Sales]]*-(SUM(Summary!$S$8:$S$9)))))*Summary!$S$18</f>
        <v>0</v>
      </c>
      <c r="AA3493" s="47">
        <f>IFERROR(Table_Query_from_Mac10[[#This Row],[Incremental Cost]]/Table_Query_from_Mac10[[#This Row],[Incremental Sales]],0)</f>
        <v>0</v>
      </c>
      <c r="AB3493" s="47">
        <f>IFERROR(Table_Query_from_Mac10[[#This Row],[TotalCostFuture]]/Table_Query_from_Mac10[[#This Row],[totalsalesFuture]],0)</f>
        <v>0.4358974358974359</v>
      </c>
      <c r="AN3493" s="31">
        <v>225</v>
      </c>
      <c r="AO3493">
        <f t="shared" si="108"/>
        <v>57</v>
      </c>
      <c r="AQ3493" s="31">
        <v>34.549999999999997</v>
      </c>
      <c r="AR3493">
        <f t="shared" si="109"/>
        <v>12.09</v>
      </c>
    </row>
    <row r="3494" spans="1:44" x14ac:dyDescent="0.25">
      <c r="A3494">
        <v>90268</v>
      </c>
      <c r="B3494">
        <v>14</v>
      </c>
      <c r="C3494" t="s">
        <v>86</v>
      </c>
      <c r="D3494" t="s">
        <v>79</v>
      </c>
      <c r="E3494">
        <v>96</v>
      </c>
      <c r="F3494">
        <v>0.81</v>
      </c>
      <c r="G3494">
        <v>2.0699999999999998</v>
      </c>
      <c r="H3494" s="1">
        <v>44859</v>
      </c>
      <c r="I3494" s="20">
        <v>0</v>
      </c>
      <c r="J3494" s="47">
        <f>Table_Query_from_Mac10[[#This Row],[unit_price]]-(Table_Query_from_Mac10[[#This Row],[unit_price]]*(Table_Query_from_Mac10[[#This Row],[discount_pct]]/100))</f>
        <v>2.0699999999999998</v>
      </c>
      <c r="K3494" s="47">
        <f>Table_Query_from_Mac10[[#This Row],[unit_cost]]</f>
        <v>0.81</v>
      </c>
      <c r="L3494" s="47">
        <f>Table_Query_from_Mac10[[#This Row],[Live-cost]]*(1+Table_Query_from_Mac10[[#This Row],[CogsIncreasebyTYPE]])</f>
        <v>0.81</v>
      </c>
      <c r="M3494" s="47">
        <f>Table_Query_from_Mac10[[#This Row],[Live-cost]]*Table_Query_from_Mac10[[#This Row],[qty_to_ship]]</f>
        <v>77.760000000000005</v>
      </c>
      <c r="N3494" s="47">
        <f>IF(Table_Query_from_Mac10[[#This Row],[item_no]]="KDA",-Table_Query_from_Mac10[[#This Row],[unit_price]],Table_Query_from_Mac10[[#This Row],[Net Unit]]*Table_Query_from_Mac10[[#This Row],[qty_to_ship]])</f>
        <v>198.71999999999997</v>
      </c>
      <c r="O3494" s="47">
        <f>SUMIFS(Summary!C:C,Summary!H:H,Table_Query_from_Mac10[[#This Row],[Juiceoc]])</f>
        <v>0</v>
      </c>
      <c r="P3494" s="47">
        <f>SUMIFS(Summary!D:D,Summary!H:H,Table_Query_from_Mac10[[#This Row],[Juiceoc]])</f>
        <v>0</v>
      </c>
      <c r="Q3494" s="47">
        <f>SUMIFS(Summary!E:E,Summary!H:H,Table_Query_from_Mac10[[#This Row],[Juiceoc]])</f>
        <v>0</v>
      </c>
      <c r="R3494" s="47">
        <f>Table_Query_from_Mac10[[#This Row],[Net Unit]]*(1+Table_Query_from_Mac10[[#This Row],[PriceIncreasebyType]])</f>
        <v>2.0699999999999998</v>
      </c>
      <c r="S3494" s="47">
        <f>Table_Query_from_Mac10[[#This Row],[UnitPriceFuture]]*Table_Query_from_Mac10[[#This Row],[qtytoShipFuture]]</f>
        <v>198.71999999999997</v>
      </c>
      <c r="T3494" s="47">
        <f>ROUND(Table_Query_from_Mac10[[#This Row],[qty_to_ship]]*(1+Table_Query_from_Mac10[[#This Row],[VolumeIncreasebyType]]),0)</f>
        <v>96</v>
      </c>
      <c r="U3494" s="47">
        <f>Table_Query_from_Mac10[[#This Row],[qtytoShipFuture]]*Table_Query_from_Mac10[[#This Row],[Future-cost]]</f>
        <v>77.760000000000005</v>
      </c>
      <c r="V3494" s="47">
        <f>Table_Query_from_Mac10[[#This Row],[qtytoShipFuture]]-Table_Query_from_Mac10[[#This Row],[qty_to_ship]]</f>
        <v>0</v>
      </c>
      <c r="W3494" s="47">
        <f>Table_Query_from_Mac10[[#This Row],[UnitPriceFuture]]</f>
        <v>2.0699999999999998</v>
      </c>
      <c r="X3494" s="47">
        <f>Table_Query_from_Mac10[[#This Row],[Unit Increase]]*Table_Query_from_Mac10[[#This Row],[UnitPriceFuture]]</f>
        <v>0</v>
      </c>
      <c r="Y3494" s="47">
        <f>Table_Query_from_Mac10[[#This Row],[Unit Increase]]*Table_Query_from_Mac10[[#This Row],[Future-cost]]</f>
        <v>0</v>
      </c>
      <c r="Z3494" s="47">
        <f>-(Table_Query_from_Mac10[[#This Row],[Incremental Sales]]+((Table_Query_from_Mac10[[#This Row],[Incremental Sales]]*-(SUM(Summary!$S$8:$S$9)))))*Summary!$S$18</f>
        <v>0</v>
      </c>
      <c r="AA3494" s="47">
        <f>IFERROR(Table_Query_from_Mac10[[#This Row],[Incremental Cost]]/Table_Query_from_Mac10[[#This Row],[Incremental Sales]],0)</f>
        <v>0</v>
      </c>
      <c r="AB3494" s="47">
        <f>IFERROR(Table_Query_from_Mac10[[#This Row],[TotalCostFuture]]/Table_Query_from_Mac10[[#This Row],[totalsalesFuture]],0)</f>
        <v>0.39130434782608703</v>
      </c>
      <c r="AN3494" s="30">
        <v>384</v>
      </c>
      <c r="AO3494">
        <f t="shared" si="108"/>
        <v>96</v>
      </c>
      <c r="AQ3494" s="30">
        <v>5.9</v>
      </c>
      <c r="AR3494">
        <f t="shared" si="109"/>
        <v>2.0699999999999998</v>
      </c>
    </row>
    <row r="3495" spans="1:44" x14ac:dyDescent="0.25">
      <c r="A3495">
        <v>90351</v>
      </c>
      <c r="B3495">
        <v>1</v>
      </c>
      <c r="C3495" t="s">
        <v>86</v>
      </c>
      <c r="D3495" t="s">
        <v>79</v>
      </c>
      <c r="E3495">
        <v>120</v>
      </c>
      <c r="F3495">
        <v>5.74</v>
      </c>
      <c r="G3495">
        <v>12.76</v>
      </c>
      <c r="H3495" s="1">
        <v>44862</v>
      </c>
      <c r="I3495" s="20">
        <v>0</v>
      </c>
      <c r="J3495" s="47">
        <f>Table_Query_from_Mac10[[#This Row],[unit_price]]-(Table_Query_from_Mac10[[#This Row],[unit_price]]*(Table_Query_from_Mac10[[#This Row],[discount_pct]]/100))</f>
        <v>12.76</v>
      </c>
      <c r="K3495" s="47">
        <f>Table_Query_from_Mac10[[#This Row],[unit_cost]]</f>
        <v>5.74</v>
      </c>
      <c r="L3495" s="47">
        <f>Table_Query_from_Mac10[[#This Row],[Live-cost]]*(1+Table_Query_from_Mac10[[#This Row],[CogsIncreasebyTYPE]])</f>
        <v>5.74</v>
      </c>
      <c r="M3495" s="47">
        <f>Table_Query_from_Mac10[[#This Row],[Live-cost]]*Table_Query_from_Mac10[[#This Row],[qty_to_ship]]</f>
        <v>688.80000000000007</v>
      </c>
      <c r="N3495" s="47">
        <f>IF(Table_Query_from_Mac10[[#This Row],[item_no]]="KDA",-Table_Query_from_Mac10[[#This Row],[unit_price]],Table_Query_from_Mac10[[#This Row],[Net Unit]]*Table_Query_from_Mac10[[#This Row],[qty_to_ship]])</f>
        <v>1531.2</v>
      </c>
      <c r="O3495" s="47">
        <f>SUMIFS(Summary!C:C,Summary!H:H,Table_Query_from_Mac10[[#This Row],[Juiceoc]])</f>
        <v>0</v>
      </c>
      <c r="P3495" s="47">
        <f>SUMIFS(Summary!D:D,Summary!H:H,Table_Query_from_Mac10[[#This Row],[Juiceoc]])</f>
        <v>0</v>
      </c>
      <c r="Q3495" s="47">
        <f>SUMIFS(Summary!E:E,Summary!H:H,Table_Query_from_Mac10[[#This Row],[Juiceoc]])</f>
        <v>0</v>
      </c>
      <c r="R3495" s="47">
        <f>Table_Query_from_Mac10[[#This Row],[Net Unit]]*(1+Table_Query_from_Mac10[[#This Row],[PriceIncreasebyType]])</f>
        <v>12.76</v>
      </c>
      <c r="S3495" s="47">
        <f>Table_Query_from_Mac10[[#This Row],[UnitPriceFuture]]*Table_Query_from_Mac10[[#This Row],[qtytoShipFuture]]</f>
        <v>1531.2</v>
      </c>
      <c r="T3495" s="47">
        <f>ROUND(Table_Query_from_Mac10[[#This Row],[qty_to_ship]]*(1+Table_Query_from_Mac10[[#This Row],[VolumeIncreasebyType]]),0)</f>
        <v>120</v>
      </c>
      <c r="U3495" s="47">
        <f>Table_Query_from_Mac10[[#This Row],[qtytoShipFuture]]*Table_Query_from_Mac10[[#This Row],[Future-cost]]</f>
        <v>688.80000000000007</v>
      </c>
      <c r="V3495" s="47">
        <f>Table_Query_from_Mac10[[#This Row],[qtytoShipFuture]]-Table_Query_from_Mac10[[#This Row],[qty_to_ship]]</f>
        <v>0</v>
      </c>
      <c r="W3495" s="47">
        <f>Table_Query_from_Mac10[[#This Row],[UnitPriceFuture]]</f>
        <v>12.76</v>
      </c>
      <c r="X3495" s="47">
        <f>Table_Query_from_Mac10[[#This Row],[Unit Increase]]*Table_Query_from_Mac10[[#This Row],[UnitPriceFuture]]</f>
        <v>0</v>
      </c>
      <c r="Y3495" s="47">
        <f>Table_Query_from_Mac10[[#This Row],[Unit Increase]]*Table_Query_from_Mac10[[#This Row],[Future-cost]]</f>
        <v>0</v>
      </c>
      <c r="Z3495" s="47">
        <f>-(Table_Query_from_Mac10[[#This Row],[Incremental Sales]]+((Table_Query_from_Mac10[[#This Row],[Incremental Sales]]*-(SUM(Summary!$S$8:$S$9)))))*Summary!$S$18</f>
        <v>0</v>
      </c>
      <c r="AA3495" s="47">
        <f>IFERROR(Table_Query_from_Mac10[[#This Row],[Incremental Cost]]/Table_Query_from_Mac10[[#This Row],[Incremental Sales]],0)</f>
        <v>0</v>
      </c>
      <c r="AB3495" s="47">
        <f>IFERROR(Table_Query_from_Mac10[[#This Row],[TotalCostFuture]]/Table_Query_from_Mac10[[#This Row],[totalsalesFuture]],0)</f>
        <v>0.44984326018808779</v>
      </c>
      <c r="AN3495" s="31">
        <v>480</v>
      </c>
      <c r="AO3495">
        <f t="shared" si="108"/>
        <v>120</v>
      </c>
      <c r="AQ3495" s="31">
        <v>36.47</v>
      </c>
      <c r="AR3495">
        <f t="shared" si="109"/>
        <v>12.76</v>
      </c>
    </row>
    <row r="3496" spans="1:44" x14ac:dyDescent="0.25">
      <c r="A3496">
        <v>90351</v>
      </c>
      <c r="B3496">
        <v>2</v>
      </c>
      <c r="C3496" t="s">
        <v>86</v>
      </c>
      <c r="D3496" t="s">
        <v>79</v>
      </c>
      <c r="E3496">
        <v>48</v>
      </c>
      <c r="F3496">
        <v>6.33</v>
      </c>
      <c r="G3496">
        <v>14.25</v>
      </c>
      <c r="H3496" s="1">
        <v>44862</v>
      </c>
      <c r="I3496" s="20">
        <v>0</v>
      </c>
      <c r="J3496" s="47">
        <f>Table_Query_from_Mac10[[#This Row],[unit_price]]-(Table_Query_from_Mac10[[#This Row],[unit_price]]*(Table_Query_from_Mac10[[#This Row],[discount_pct]]/100))</f>
        <v>14.25</v>
      </c>
      <c r="K3496" s="47">
        <f>Table_Query_from_Mac10[[#This Row],[unit_cost]]</f>
        <v>6.33</v>
      </c>
      <c r="L3496" s="47">
        <f>Table_Query_from_Mac10[[#This Row],[Live-cost]]*(1+Table_Query_from_Mac10[[#This Row],[CogsIncreasebyTYPE]])</f>
        <v>6.33</v>
      </c>
      <c r="M3496" s="47">
        <f>Table_Query_from_Mac10[[#This Row],[Live-cost]]*Table_Query_from_Mac10[[#This Row],[qty_to_ship]]</f>
        <v>303.84000000000003</v>
      </c>
      <c r="N3496" s="47">
        <f>IF(Table_Query_from_Mac10[[#This Row],[item_no]]="KDA",-Table_Query_from_Mac10[[#This Row],[unit_price]],Table_Query_from_Mac10[[#This Row],[Net Unit]]*Table_Query_from_Mac10[[#This Row],[qty_to_ship]])</f>
        <v>684</v>
      </c>
      <c r="O3496" s="47">
        <f>SUMIFS(Summary!C:C,Summary!H:H,Table_Query_from_Mac10[[#This Row],[Juiceoc]])</f>
        <v>0</v>
      </c>
      <c r="P3496" s="47">
        <f>SUMIFS(Summary!D:D,Summary!H:H,Table_Query_from_Mac10[[#This Row],[Juiceoc]])</f>
        <v>0</v>
      </c>
      <c r="Q3496" s="47">
        <f>SUMIFS(Summary!E:E,Summary!H:H,Table_Query_from_Mac10[[#This Row],[Juiceoc]])</f>
        <v>0</v>
      </c>
      <c r="R3496" s="47">
        <f>Table_Query_from_Mac10[[#This Row],[Net Unit]]*(1+Table_Query_from_Mac10[[#This Row],[PriceIncreasebyType]])</f>
        <v>14.25</v>
      </c>
      <c r="S3496" s="47">
        <f>Table_Query_from_Mac10[[#This Row],[UnitPriceFuture]]*Table_Query_from_Mac10[[#This Row],[qtytoShipFuture]]</f>
        <v>684</v>
      </c>
      <c r="T3496" s="47">
        <f>ROUND(Table_Query_from_Mac10[[#This Row],[qty_to_ship]]*(1+Table_Query_from_Mac10[[#This Row],[VolumeIncreasebyType]]),0)</f>
        <v>48</v>
      </c>
      <c r="U3496" s="47">
        <f>Table_Query_from_Mac10[[#This Row],[qtytoShipFuture]]*Table_Query_from_Mac10[[#This Row],[Future-cost]]</f>
        <v>303.84000000000003</v>
      </c>
      <c r="V3496" s="47">
        <f>Table_Query_from_Mac10[[#This Row],[qtytoShipFuture]]-Table_Query_from_Mac10[[#This Row],[qty_to_ship]]</f>
        <v>0</v>
      </c>
      <c r="W3496" s="47">
        <f>Table_Query_from_Mac10[[#This Row],[UnitPriceFuture]]</f>
        <v>14.25</v>
      </c>
      <c r="X3496" s="47">
        <f>Table_Query_from_Mac10[[#This Row],[Unit Increase]]*Table_Query_from_Mac10[[#This Row],[UnitPriceFuture]]</f>
        <v>0</v>
      </c>
      <c r="Y3496" s="47">
        <f>Table_Query_from_Mac10[[#This Row],[Unit Increase]]*Table_Query_from_Mac10[[#This Row],[Future-cost]]</f>
        <v>0</v>
      </c>
      <c r="Z3496" s="47">
        <f>-(Table_Query_from_Mac10[[#This Row],[Incremental Sales]]+((Table_Query_from_Mac10[[#This Row],[Incremental Sales]]*-(SUM(Summary!$S$8:$S$9)))))*Summary!$S$18</f>
        <v>0</v>
      </c>
      <c r="AA3496" s="47">
        <f>IFERROR(Table_Query_from_Mac10[[#This Row],[Incremental Cost]]/Table_Query_from_Mac10[[#This Row],[Incremental Sales]],0)</f>
        <v>0</v>
      </c>
      <c r="AB3496" s="47">
        <f>IFERROR(Table_Query_from_Mac10[[#This Row],[TotalCostFuture]]/Table_Query_from_Mac10[[#This Row],[totalsalesFuture]],0)</f>
        <v>0.4442105263157895</v>
      </c>
      <c r="AN3496" s="30">
        <v>192</v>
      </c>
      <c r="AO3496">
        <f t="shared" si="108"/>
        <v>48</v>
      </c>
      <c r="AQ3496" s="30">
        <v>40.700000000000003</v>
      </c>
      <c r="AR3496">
        <f t="shared" si="109"/>
        <v>14.25</v>
      </c>
    </row>
    <row r="3497" spans="1:44" x14ac:dyDescent="0.25">
      <c r="A3497">
        <v>90351</v>
      </c>
      <c r="B3497">
        <v>3</v>
      </c>
      <c r="C3497" t="s">
        <v>86</v>
      </c>
      <c r="D3497" t="s">
        <v>79</v>
      </c>
      <c r="E3497">
        <v>96</v>
      </c>
      <c r="F3497">
        <v>6.95</v>
      </c>
      <c r="G3497">
        <v>15.6</v>
      </c>
      <c r="H3497" s="1">
        <v>44862</v>
      </c>
      <c r="I3497" s="20">
        <v>0</v>
      </c>
      <c r="J3497" s="47">
        <f>Table_Query_from_Mac10[[#This Row],[unit_price]]-(Table_Query_from_Mac10[[#This Row],[unit_price]]*(Table_Query_from_Mac10[[#This Row],[discount_pct]]/100))</f>
        <v>15.6</v>
      </c>
      <c r="K3497" s="47">
        <f>Table_Query_from_Mac10[[#This Row],[unit_cost]]</f>
        <v>6.95</v>
      </c>
      <c r="L3497" s="47">
        <f>Table_Query_from_Mac10[[#This Row],[Live-cost]]*(1+Table_Query_from_Mac10[[#This Row],[CogsIncreasebyTYPE]])</f>
        <v>6.95</v>
      </c>
      <c r="M3497" s="47">
        <f>Table_Query_from_Mac10[[#This Row],[Live-cost]]*Table_Query_from_Mac10[[#This Row],[qty_to_ship]]</f>
        <v>667.2</v>
      </c>
      <c r="N3497" s="47">
        <f>IF(Table_Query_from_Mac10[[#This Row],[item_no]]="KDA",-Table_Query_from_Mac10[[#This Row],[unit_price]],Table_Query_from_Mac10[[#This Row],[Net Unit]]*Table_Query_from_Mac10[[#This Row],[qty_to_ship]])</f>
        <v>1497.6</v>
      </c>
      <c r="O3497" s="47">
        <f>SUMIFS(Summary!C:C,Summary!H:H,Table_Query_from_Mac10[[#This Row],[Juiceoc]])</f>
        <v>0</v>
      </c>
      <c r="P3497" s="47">
        <f>SUMIFS(Summary!D:D,Summary!H:H,Table_Query_from_Mac10[[#This Row],[Juiceoc]])</f>
        <v>0</v>
      </c>
      <c r="Q3497" s="47">
        <f>SUMIFS(Summary!E:E,Summary!H:H,Table_Query_from_Mac10[[#This Row],[Juiceoc]])</f>
        <v>0</v>
      </c>
      <c r="R3497" s="47">
        <f>Table_Query_from_Mac10[[#This Row],[Net Unit]]*(1+Table_Query_from_Mac10[[#This Row],[PriceIncreasebyType]])</f>
        <v>15.6</v>
      </c>
      <c r="S3497" s="47">
        <f>Table_Query_from_Mac10[[#This Row],[UnitPriceFuture]]*Table_Query_from_Mac10[[#This Row],[qtytoShipFuture]]</f>
        <v>1497.6</v>
      </c>
      <c r="T3497" s="47">
        <f>ROUND(Table_Query_from_Mac10[[#This Row],[qty_to_ship]]*(1+Table_Query_from_Mac10[[#This Row],[VolumeIncreasebyType]]),0)</f>
        <v>96</v>
      </c>
      <c r="U3497" s="47">
        <f>Table_Query_from_Mac10[[#This Row],[qtytoShipFuture]]*Table_Query_from_Mac10[[#This Row],[Future-cost]]</f>
        <v>667.2</v>
      </c>
      <c r="V3497" s="47">
        <f>Table_Query_from_Mac10[[#This Row],[qtytoShipFuture]]-Table_Query_from_Mac10[[#This Row],[qty_to_ship]]</f>
        <v>0</v>
      </c>
      <c r="W3497" s="47">
        <f>Table_Query_from_Mac10[[#This Row],[UnitPriceFuture]]</f>
        <v>15.6</v>
      </c>
      <c r="X3497" s="47">
        <f>Table_Query_from_Mac10[[#This Row],[Unit Increase]]*Table_Query_from_Mac10[[#This Row],[UnitPriceFuture]]</f>
        <v>0</v>
      </c>
      <c r="Y3497" s="47">
        <f>Table_Query_from_Mac10[[#This Row],[Unit Increase]]*Table_Query_from_Mac10[[#This Row],[Future-cost]]</f>
        <v>0</v>
      </c>
      <c r="Z3497" s="47">
        <f>-(Table_Query_from_Mac10[[#This Row],[Incremental Sales]]+((Table_Query_from_Mac10[[#This Row],[Incremental Sales]]*-(SUM(Summary!$S$8:$S$9)))))*Summary!$S$18</f>
        <v>0</v>
      </c>
      <c r="AA3497" s="47">
        <f>IFERROR(Table_Query_from_Mac10[[#This Row],[Incremental Cost]]/Table_Query_from_Mac10[[#This Row],[Incremental Sales]],0)</f>
        <v>0</v>
      </c>
      <c r="AB3497" s="47">
        <f>IFERROR(Table_Query_from_Mac10[[#This Row],[TotalCostFuture]]/Table_Query_from_Mac10[[#This Row],[totalsalesFuture]],0)</f>
        <v>0.4455128205128206</v>
      </c>
      <c r="AN3497" s="31">
        <v>384</v>
      </c>
      <c r="AO3497">
        <f t="shared" si="108"/>
        <v>96</v>
      </c>
      <c r="AQ3497" s="31">
        <v>44.56</v>
      </c>
      <c r="AR3497">
        <f t="shared" si="109"/>
        <v>15.6</v>
      </c>
    </row>
    <row r="3498" spans="1:44" x14ac:dyDescent="0.25">
      <c r="A3498">
        <v>90351</v>
      </c>
      <c r="B3498">
        <v>4</v>
      </c>
      <c r="C3498" t="s">
        <v>85</v>
      </c>
      <c r="D3498" t="s">
        <v>79</v>
      </c>
      <c r="E3498">
        <v>27</v>
      </c>
      <c r="F3498">
        <v>8.16</v>
      </c>
      <c r="G3498">
        <v>18.54</v>
      </c>
      <c r="H3498" s="1">
        <v>44862</v>
      </c>
      <c r="I3498" s="20">
        <v>0</v>
      </c>
      <c r="J3498" s="47">
        <f>Table_Query_from_Mac10[[#This Row],[unit_price]]-(Table_Query_from_Mac10[[#This Row],[unit_price]]*(Table_Query_from_Mac10[[#This Row],[discount_pct]]/100))</f>
        <v>18.54</v>
      </c>
      <c r="K3498" s="47">
        <f>Table_Query_from_Mac10[[#This Row],[unit_cost]]</f>
        <v>8.16</v>
      </c>
      <c r="L3498" s="47">
        <f>Table_Query_from_Mac10[[#This Row],[Live-cost]]*(1+Table_Query_from_Mac10[[#This Row],[CogsIncreasebyTYPE]])</f>
        <v>8.16</v>
      </c>
      <c r="M3498" s="47">
        <f>Table_Query_from_Mac10[[#This Row],[Live-cost]]*Table_Query_from_Mac10[[#This Row],[qty_to_ship]]</f>
        <v>220.32</v>
      </c>
      <c r="N3498" s="47">
        <f>IF(Table_Query_from_Mac10[[#This Row],[item_no]]="KDA",-Table_Query_from_Mac10[[#This Row],[unit_price]],Table_Query_from_Mac10[[#This Row],[Net Unit]]*Table_Query_from_Mac10[[#This Row],[qty_to_ship]])</f>
        <v>500.58</v>
      </c>
      <c r="O3498" s="47">
        <f>SUMIFS(Summary!C:C,Summary!H:H,Table_Query_from_Mac10[[#This Row],[Juiceoc]])</f>
        <v>0</v>
      </c>
      <c r="P3498" s="47">
        <f>SUMIFS(Summary!D:D,Summary!H:H,Table_Query_from_Mac10[[#This Row],[Juiceoc]])</f>
        <v>0</v>
      </c>
      <c r="Q3498" s="47">
        <f>SUMIFS(Summary!E:E,Summary!H:H,Table_Query_from_Mac10[[#This Row],[Juiceoc]])</f>
        <v>0</v>
      </c>
      <c r="R3498" s="47">
        <f>Table_Query_from_Mac10[[#This Row],[Net Unit]]*(1+Table_Query_from_Mac10[[#This Row],[PriceIncreasebyType]])</f>
        <v>18.54</v>
      </c>
      <c r="S3498" s="47">
        <f>Table_Query_from_Mac10[[#This Row],[UnitPriceFuture]]*Table_Query_from_Mac10[[#This Row],[qtytoShipFuture]]</f>
        <v>500.58</v>
      </c>
      <c r="T3498" s="47">
        <f>ROUND(Table_Query_from_Mac10[[#This Row],[qty_to_ship]]*(1+Table_Query_from_Mac10[[#This Row],[VolumeIncreasebyType]]),0)</f>
        <v>27</v>
      </c>
      <c r="U3498" s="47">
        <f>Table_Query_from_Mac10[[#This Row],[qtytoShipFuture]]*Table_Query_from_Mac10[[#This Row],[Future-cost]]</f>
        <v>220.32</v>
      </c>
      <c r="V3498" s="47">
        <f>Table_Query_from_Mac10[[#This Row],[qtytoShipFuture]]-Table_Query_from_Mac10[[#This Row],[qty_to_ship]]</f>
        <v>0</v>
      </c>
      <c r="W3498" s="47">
        <f>Table_Query_from_Mac10[[#This Row],[UnitPriceFuture]]</f>
        <v>18.54</v>
      </c>
      <c r="X3498" s="47">
        <f>Table_Query_from_Mac10[[#This Row],[Unit Increase]]*Table_Query_from_Mac10[[#This Row],[UnitPriceFuture]]</f>
        <v>0</v>
      </c>
      <c r="Y3498" s="47">
        <f>Table_Query_from_Mac10[[#This Row],[Unit Increase]]*Table_Query_from_Mac10[[#This Row],[Future-cost]]</f>
        <v>0</v>
      </c>
      <c r="Z3498" s="47">
        <f>-(Table_Query_from_Mac10[[#This Row],[Incremental Sales]]+((Table_Query_from_Mac10[[#This Row],[Incremental Sales]]*-(SUM(Summary!$S$8:$S$9)))))*Summary!$S$18</f>
        <v>0</v>
      </c>
      <c r="AA3498" s="47">
        <f>IFERROR(Table_Query_from_Mac10[[#This Row],[Incremental Cost]]/Table_Query_from_Mac10[[#This Row],[Incremental Sales]],0)</f>
        <v>0</v>
      </c>
      <c r="AB3498" s="47">
        <f>IFERROR(Table_Query_from_Mac10[[#This Row],[TotalCostFuture]]/Table_Query_from_Mac10[[#This Row],[totalsalesFuture]],0)</f>
        <v>0.44012944983818769</v>
      </c>
      <c r="AN3498" s="30">
        <v>108</v>
      </c>
      <c r="AO3498">
        <f t="shared" si="108"/>
        <v>27</v>
      </c>
      <c r="AQ3498" s="30">
        <v>52.98</v>
      </c>
      <c r="AR3498">
        <f t="shared" si="109"/>
        <v>18.54</v>
      </c>
    </row>
    <row r="3499" spans="1:44" x14ac:dyDescent="0.25">
      <c r="A3499">
        <v>90351</v>
      </c>
      <c r="B3499">
        <v>5</v>
      </c>
      <c r="C3499" t="s">
        <v>85</v>
      </c>
      <c r="D3499" t="s">
        <v>79</v>
      </c>
      <c r="E3499">
        <v>21</v>
      </c>
      <c r="F3499">
        <v>9.5</v>
      </c>
      <c r="G3499">
        <v>22.93</v>
      </c>
      <c r="H3499" s="1">
        <v>44862</v>
      </c>
      <c r="I3499" s="20">
        <v>0</v>
      </c>
      <c r="J3499" s="47">
        <f>Table_Query_from_Mac10[[#This Row],[unit_price]]-(Table_Query_from_Mac10[[#This Row],[unit_price]]*(Table_Query_from_Mac10[[#This Row],[discount_pct]]/100))</f>
        <v>22.93</v>
      </c>
      <c r="K3499" s="47">
        <f>Table_Query_from_Mac10[[#This Row],[unit_cost]]</f>
        <v>9.5</v>
      </c>
      <c r="L3499" s="47">
        <f>Table_Query_from_Mac10[[#This Row],[Live-cost]]*(1+Table_Query_from_Mac10[[#This Row],[CogsIncreasebyTYPE]])</f>
        <v>9.5</v>
      </c>
      <c r="M3499" s="47">
        <f>Table_Query_from_Mac10[[#This Row],[Live-cost]]*Table_Query_from_Mac10[[#This Row],[qty_to_ship]]</f>
        <v>199.5</v>
      </c>
      <c r="N3499" s="47">
        <f>IF(Table_Query_from_Mac10[[#This Row],[item_no]]="KDA",-Table_Query_from_Mac10[[#This Row],[unit_price]],Table_Query_from_Mac10[[#This Row],[Net Unit]]*Table_Query_from_Mac10[[#This Row],[qty_to_ship]])</f>
        <v>481.53</v>
      </c>
      <c r="O3499" s="47">
        <f>SUMIFS(Summary!C:C,Summary!H:H,Table_Query_from_Mac10[[#This Row],[Juiceoc]])</f>
        <v>0</v>
      </c>
      <c r="P3499" s="47">
        <f>SUMIFS(Summary!D:D,Summary!H:H,Table_Query_from_Mac10[[#This Row],[Juiceoc]])</f>
        <v>0</v>
      </c>
      <c r="Q3499" s="47">
        <f>SUMIFS(Summary!E:E,Summary!H:H,Table_Query_from_Mac10[[#This Row],[Juiceoc]])</f>
        <v>0</v>
      </c>
      <c r="R3499" s="47">
        <f>Table_Query_from_Mac10[[#This Row],[Net Unit]]*(1+Table_Query_from_Mac10[[#This Row],[PriceIncreasebyType]])</f>
        <v>22.93</v>
      </c>
      <c r="S3499" s="47">
        <f>Table_Query_from_Mac10[[#This Row],[UnitPriceFuture]]*Table_Query_from_Mac10[[#This Row],[qtytoShipFuture]]</f>
        <v>481.53</v>
      </c>
      <c r="T3499" s="47">
        <f>ROUND(Table_Query_from_Mac10[[#This Row],[qty_to_ship]]*(1+Table_Query_from_Mac10[[#This Row],[VolumeIncreasebyType]]),0)</f>
        <v>21</v>
      </c>
      <c r="U3499" s="47">
        <f>Table_Query_from_Mac10[[#This Row],[qtytoShipFuture]]*Table_Query_from_Mac10[[#This Row],[Future-cost]]</f>
        <v>199.5</v>
      </c>
      <c r="V3499" s="47">
        <f>Table_Query_from_Mac10[[#This Row],[qtytoShipFuture]]-Table_Query_from_Mac10[[#This Row],[qty_to_ship]]</f>
        <v>0</v>
      </c>
      <c r="W3499" s="47">
        <f>Table_Query_from_Mac10[[#This Row],[UnitPriceFuture]]</f>
        <v>22.93</v>
      </c>
      <c r="X3499" s="47">
        <f>Table_Query_from_Mac10[[#This Row],[Unit Increase]]*Table_Query_from_Mac10[[#This Row],[UnitPriceFuture]]</f>
        <v>0</v>
      </c>
      <c r="Y3499" s="47">
        <f>Table_Query_from_Mac10[[#This Row],[Unit Increase]]*Table_Query_from_Mac10[[#This Row],[Future-cost]]</f>
        <v>0</v>
      </c>
      <c r="Z3499" s="47">
        <f>-(Table_Query_from_Mac10[[#This Row],[Incremental Sales]]+((Table_Query_from_Mac10[[#This Row],[Incremental Sales]]*-(SUM(Summary!$S$8:$S$9)))))*Summary!$S$18</f>
        <v>0</v>
      </c>
      <c r="AA3499" s="47">
        <f>IFERROR(Table_Query_from_Mac10[[#This Row],[Incremental Cost]]/Table_Query_from_Mac10[[#This Row],[Incremental Sales]],0)</f>
        <v>0</v>
      </c>
      <c r="AB3499" s="47">
        <f>IFERROR(Table_Query_from_Mac10[[#This Row],[TotalCostFuture]]/Table_Query_from_Mac10[[#This Row],[totalsalesFuture]],0)</f>
        <v>0.41430440470998692</v>
      </c>
      <c r="AN3499" s="31">
        <v>81</v>
      </c>
      <c r="AO3499">
        <f t="shared" si="108"/>
        <v>21</v>
      </c>
      <c r="AQ3499" s="31">
        <v>65.52</v>
      </c>
      <c r="AR3499">
        <f t="shared" si="109"/>
        <v>22.93</v>
      </c>
    </row>
    <row r="3500" spans="1:44" x14ac:dyDescent="0.25">
      <c r="A3500">
        <v>90351</v>
      </c>
      <c r="B3500">
        <v>6</v>
      </c>
      <c r="C3500" t="s">
        <v>85</v>
      </c>
      <c r="D3500" t="s">
        <v>79</v>
      </c>
      <c r="E3500">
        <v>6</v>
      </c>
      <c r="F3500">
        <v>12.41</v>
      </c>
      <c r="G3500">
        <v>32.729999999999997</v>
      </c>
      <c r="H3500" s="1">
        <v>44862</v>
      </c>
      <c r="I3500" s="20">
        <v>0</v>
      </c>
      <c r="J3500" s="47">
        <f>Table_Query_from_Mac10[[#This Row],[unit_price]]-(Table_Query_from_Mac10[[#This Row],[unit_price]]*(Table_Query_from_Mac10[[#This Row],[discount_pct]]/100))</f>
        <v>32.729999999999997</v>
      </c>
      <c r="K3500" s="47">
        <f>Table_Query_from_Mac10[[#This Row],[unit_cost]]</f>
        <v>12.41</v>
      </c>
      <c r="L3500" s="47">
        <f>Table_Query_from_Mac10[[#This Row],[Live-cost]]*(1+Table_Query_from_Mac10[[#This Row],[CogsIncreasebyTYPE]])</f>
        <v>12.41</v>
      </c>
      <c r="M3500" s="47">
        <f>Table_Query_from_Mac10[[#This Row],[Live-cost]]*Table_Query_from_Mac10[[#This Row],[qty_to_ship]]</f>
        <v>74.460000000000008</v>
      </c>
      <c r="N3500" s="47">
        <f>IF(Table_Query_from_Mac10[[#This Row],[item_no]]="KDA",-Table_Query_from_Mac10[[#This Row],[unit_price]],Table_Query_from_Mac10[[#This Row],[Net Unit]]*Table_Query_from_Mac10[[#This Row],[qty_to_ship]])</f>
        <v>196.38</v>
      </c>
      <c r="O3500" s="47">
        <f>SUMIFS(Summary!C:C,Summary!H:H,Table_Query_from_Mac10[[#This Row],[Juiceoc]])</f>
        <v>0</v>
      </c>
      <c r="P3500" s="47">
        <f>SUMIFS(Summary!D:D,Summary!H:H,Table_Query_from_Mac10[[#This Row],[Juiceoc]])</f>
        <v>0</v>
      </c>
      <c r="Q3500" s="47">
        <f>SUMIFS(Summary!E:E,Summary!H:H,Table_Query_from_Mac10[[#This Row],[Juiceoc]])</f>
        <v>0</v>
      </c>
      <c r="R3500" s="47">
        <f>Table_Query_from_Mac10[[#This Row],[Net Unit]]*(1+Table_Query_from_Mac10[[#This Row],[PriceIncreasebyType]])</f>
        <v>32.729999999999997</v>
      </c>
      <c r="S3500" s="47">
        <f>Table_Query_from_Mac10[[#This Row],[UnitPriceFuture]]*Table_Query_from_Mac10[[#This Row],[qtytoShipFuture]]</f>
        <v>196.38</v>
      </c>
      <c r="T3500" s="47">
        <f>ROUND(Table_Query_from_Mac10[[#This Row],[qty_to_ship]]*(1+Table_Query_from_Mac10[[#This Row],[VolumeIncreasebyType]]),0)</f>
        <v>6</v>
      </c>
      <c r="U3500" s="47">
        <f>Table_Query_from_Mac10[[#This Row],[qtytoShipFuture]]*Table_Query_from_Mac10[[#This Row],[Future-cost]]</f>
        <v>74.460000000000008</v>
      </c>
      <c r="V3500" s="47">
        <f>Table_Query_from_Mac10[[#This Row],[qtytoShipFuture]]-Table_Query_from_Mac10[[#This Row],[qty_to_ship]]</f>
        <v>0</v>
      </c>
      <c r="W3500" s="47">
        <f>Table_Query_from_Mac10[[#This Row],[UnitPriceFuture]]</f>
        <v>32.729999999999997</v>
      </c>
      <c r="X3500" s="47">
        <f>Table_Query_from_Mac10[[#This Row],[Unit Increase]]*Table_Query_from_Mac10[[#This Row],[UnitPriceFuture]]</f>
        <v>0</v>
      </c>
      <c r="Y3500" s="47">
        <f>Table_Query_from_Mac10[[#This Row],[Unit Increase]]*Table_Query_from_Mac10[[#This Row],[Future-cost]]</f>
        <v>0</v>
      </c>
      <c r="Z3500" s="47">
        <f>-(Table_Query_from_Mac10[[#This Row],[Incremental Sales]]+((Table_Query_from_Mac10[[#This Row],[Incremental Sales]]*-(SUM(Summary!$S$8:$S$9)))))*Summary!$S$18</f>
        <v>0</v>
      </c>
      <c r="AA3500" s="47">
        <f>IFERROR(Table_Query_from_Mac10[[#This Row],[Incremental Cost]]/Table_Query_from_Mac10[[#This Row],[Incremental Sales]],0)</f>
        <v>0</v>
      </c>
      <c r="AB3500" s="47">
        <f>IFERROR(Table_Query_from_Mac10[[#This Row],[TotalCostFuture]]/Table_Query_from_Mac10[[#This Row],[totalsalesFuture]],0)</f>
        <v>0.37916284754048279</v>
      </c>
      <c r="AN3500" s="30">
        <v>24</v>
      </c>
      <c r="AO3500">
        <f t="shared" si="108"/>
        <v>6</v>
      </c>
      <c r="AQ3500" s="30">
        <v>93.52</v>
      </c>
      <c r="AR3500">
        <f t="shared" si="109"/>
        <v>32.729999999999997</v>
      </c>
    </row>
    <row r="3501" spans="1:44" x14ac:dyDescent="0.25">
      <c r="A3501">
        <v>90352</v>
      </c>
      <c r="B3501">
        <v>1</v>
      </c>
      <c r="C3501" t="s">
        <v>53</v>
      </c>
      <c r="D3501" t="s">
        <v>80</v>
      </c>
      <c r="E3501">
        <v>36</v>
      </c>
      <c r="F3501">
        <v>7.01</v>
      </c>
      <c r="G3501">
        <v>15.63</v>
      </c>
      <c r="H3501" s="1">
        <v>44848</v>
      </c>
      <c r="I3501" s="20">
        <v>0</v>
      </c>
      <c r="J3501" s="47">
        <f>Table_Query_from_Mac10[[#This Row],[unit_price]]-(Table_Query_from_Mac10[[#This Row],[unit_price]]*(Table_Query_from_Mac10[[#This Row],[discount_pct]]/100))</f>
        <v>15.63</v>
      </c>
      <c r="K3501" s="47">
        <f>Table_Query_from_Mac10[[#This Row],[unit_cost]]</f>
        <v>7.01</v>
      </c>
      <c r="L3501" s="47">
        <f>Table_Query_from_Mac10[[#This Row],[Live-cost]]*(1+Table_Query_from_Mac10[[#This Row],[CogsIncreasebyTYPE]])</f>
        <v>7.01</v>
      </c>
      <c r="M3501" s="47">
        <f>Table_Query_from_Mac10[[#This Row],[Live-cost]]*Table_Query_from_Mac10[[#This Row],[qty_to_ship]]</f>
        <v>252.35999999999999</v>
      </c>
      <c r="N3501" s="47">
        <f>IF(Table_Query_from_Mac10[[#This Row],[item_no]]="KDA",-Table_Query_from_Mac10[[#This Row],[unit_price]],Table_Query_from_Mac10[[#This Row],[Net Unit]]*Table_Query_from_Mac10[[#This Row],[qty_to_ship]])</f>
        <v>562.68000000000006</v>
      </c>
      <c r="O3501" s="47">
        <f>SUMIFS(Summary!C:C,Summary!H:H,Table_Query_from_Mac10[[#This Row],[Juiceoc]])</f>
        <v>0</v>
      </c>
      <c r="P3501" s="47">
        <f>SUMIFS(Summary!D:D,Summary!H:H,Table_Query_from_Mac10[[#This Row],[Juiceoc]])</f>
        <v>0</v>
      </c>
      <c r="Q3501" s="47">
        <f>SUMIFS(Summary!E:E,Summary!H:H,Table_Query_from_Mac10[[#This Row],[Juiceoc]])</f>
        <v>0</v>
      </c>
      <c r="R3501" s="47">
        <f>Table_Query_from_Mac10[[#This Row],[Net Unit]]*(1+Table_Query_from_Mac10[[#This Row],[PriceIncreasebyType]])</f>
        <v>15.63</v>
      </c>
      <c r="S3501" s="47">
        <f>Table_Query_from_Mac10[[#This Row],[UnitPriceFuture]]*Table_Query_from_Mac10[[#This Row],[qtytoShipFuture]]</f>
        <v>562.68000000000006</v>
      </c>
      <c r="T3501" s="47">
        <f>ROUND(Table_Query_from_Mac10[[#This Row],[qty_to_ship]]*(1+Table_Query_from_Mac10[[#This Row],[VolumeIncreasebyType]]),0)</f>
        <v>36</v>
      </c>
      <c r="U3501" s="47">
        <f>Table_Query_from_Mac10[[#This Row],[qtytoShipFuture]]*Table_Query_from_Mac10[[#This Row],[Future-cost]]</f>
        <v>252.35999999999999</v>
      </c>
      <c r="V3501" s="47">
        <f>Table_Query_from_Mac10[[#This Row],[qtytoShipFuture]]-Table_Query_from_Mac10[[#This Row],[qty_to_ship]]</f>
        <v>0</v>
      </c>
      <c r="W3501" s="47">
        <f>Table_Query_from_Mac10[[#This Row],[UnitPriceFuture]]</f>
        <v>15.63</v>
      </c>
      <c r="X3501" s="47">
        <f>Table_Query_from_Mac10[[#This Row],[Unit Increase]]*Table_Query_from_Mac10[[#This Row],[UnitPriceFuture]]</f>
        <v>0</v>
      </c>
      <c r="Y3501" s="47">
        <f>Table_Query_from_Mac10[[#This Row],[Unit Increase]]*Table_Query_from_Mac10[[#This Row],[Future-cost]]</f>
        <v>0</v>
      </c>
      <c r="Z3501" s="47">
        <f>-(Table_Query_from_Mac10[[#This Row],[Incremental Sales]]+((Table_Query_from_Mac10[[#This Row],[Incremental Sales]]*-(SUM(Summary!$S$8:$S$9)))))*Summary!$S$18</f>
        <v>0</v>
      </c>
      <c r="AA3501" s="47">
        <f>IFERROR(Table_Query_from_Mac10[[#This Row],[Incremental Cost]]/Table_Query_from_Mac10[[#This Row],[Incremental Sales]],0)</f>
        <v>0</v>
      </c>
      <c r="AB3501" s="47">
        <f>IFERROR(Table_Query_from_Mac10[[#This Row],[TotalCostFuture]]/Table_Query_from_Mac10[[#This Row],[totalsalesFuture]],0)</f>
        <v>0.44849648112603957</v>
      </c>
      <c r="AN3501" s="31">
        <v>144</v>
      </c>
      <c r="AO3501">
        <f t="shared" si="108"/>
        <v>36</v>
      </c>
      <c r="AQ3501" s="31">
        <v>44.67</v>
      </c>
      <c r="AR3501">
        <f t="shared" si="109"/>
        <v>15.63</v>
      </c>
    </row>
    <row r="3502" spans="1:44" x14ac:dyDescent="0.25">
      <c r="A3502">
        <v>90352</v>
      </c>
      <c r="B3502">
        <v>2</v>
      </c>
      <c r="C3502" t="s">
        <v>53</v>
      </c>
      <c r="D3502" t="s">
        <v>80</v>
      </c>
      <c r="E3502">
        <v>30</v>
      </c>
      <c r="F3502">
        <v>5.8</v>
      </c>
      <c r="G3502">
        <v>12.8</v>
      </c>
      <c r="H3502" s="1">
        <v>44848</v>
      </c>
      <c r="I3502" s="20">
        <v>0</v>
      </c>
      <c r="J3502" s="47">
        <f>Table_Query_from_Mac10[[#This Row],[unit_price]]-(Table_Query_from_Mac10[[#This Row],[unit_price]]*(Table_Query_from_Mac10[[#This Row],[discount_pct]]/100))</f>
        <v>12.8</v>
      </c>
      <c r="K3502" s="47">
        <f>Table_Query_from_Mac10[[#This Row],[unit_cost]]</f>
        <v>5.8</v>
      </c>
      <c r="L3502" s="47">
        <f>Table_Query_from_Mac10[[#This Row],[Live-cost]]*(1+Table_Query_from_Mac10[[#This Row],[CogsIncreasebyTYPE]])</f>
        <v>5.8</v>
      </c>
      <c r="M3502" s="47">
        <f>Table_Query_from_Mac10[[#This Row],[Live-cost]]*Table_Query_from_Mac10[[#This Row],[qty_to_ship]]</f>
        <v>174</v>
      </c>
      <c r="N3502" s="47">
        <f>IF(Table_Query_from_Mac10[[#This Row],[item_no]]="KDA",-Table_Query_from_Mac10[[#This Row],[unit_price]],Table_Query_from_Mac10[[#This Row],[Net Unit]]*Table_Query_from_Mac10[[#This Row],[qty_to_ship]])</f>
        <v>384</v>
      </c>
      <c r="O3502" s="47">
        <f>SUMIFS(Summary!C:C,Summary!H:H,Table_Query_from_Mac10[[#This Row],[Juiceoc]])</f>
        <v>0</v>
      </c>
      <c r="P3502" s="47">
        <f>SUMIFS(Summary!D:D,Summary!H:H,Table_Query_from_Mac10[[#This Row],[Juiceoc]])</f>
        <v>0</v>
      </c>
      <c r="Q3502" s="47">
        <f>SUMIFS(Summary!E:E,Summary!H:H,Table_Query_from_Mac10[[#This Row],[Juiceoc]])</f>
        <v>0</v>
      </c>
      <c r="R3502" s="47">
        <f>Table_Query_from_Mac10[[#This Row],[Net Unit]]*(1+Table_Query_from_Mac10[[#This Row],[PriceIncreasebyType]])</f>
        <v>12.8</v>
      </c>
      <c r="S3502" s="47">
        <f>Table_Query_from_Mac10[[#This Row],[UnitPriceFuture]]*Table_Query_from_Mac10[[#This Row],[qtytoShipFuture]]</f>
        <v>384</v>
      </c>
      <c r="T3502" s="47">
        <f>ROUND(Table_Query_from_Mac10[[#This Row],[qty_to_ship]]*(1+Table_Query_from_Mac10[[#This Row],[VolumeIncreasebyType]]),0)</f>
        <v>30</v>
      </c>
      <c r="U3502" s="47">
        <f>Table_Query_from_Mac10[[#This Row],[qtytoShipFuture]]*Table_Query_from_Mac10[[#This Row],[Future-cost]]</f>
        <v>174</v>
      </c>
      <c r="V3502" s="47">
        <f>Table_Query_from_Mac10[[#This Row],[qtytoShipFuture]]-Table_Query_from_Mac10[[#This Row],[qty_to_ship]]</f>
        <v>0</v>
      </c>
      <c r="W3502" s="47">
        <f>Table_Query_from_Mac10[[#This Row],[UnitPriceFuture]]</f>
        <v>12.8</v>
      </c>
      <c r="X3502" s="47">
        <f>Table_Query_from_Mac10[[#This Row],[Unit Increase]]*Table_Query_from_Mac10[[#This Row],[UnitPriceFuture]]</f>
        <v>0</v>
      </c>
      <c r="Y3502" s="47">
        <f>Table_Query_from_Mac10[[#This Row],[Unit Increase]]*Table_Query_from_Mac10[[#This Row],[Future-cost]]</f>
        <v>0</v>
      </c>
      <c r="Z3502" s="47">
        <f>-(Table_Query_from_Mac10[[#This Row],[Incremental Sales]]+((Table_Query_from_Mac10[[#This Row],[Incremental Sales]]*-(SUM(Summary!$S$8:$S$9)))))*Summary!$S$18</f>
        <v>0</v>
      </c>
      <c r="AA3502" s="47">
        <f>IFERROR(Table_Query_from_Mac10[[#This Row],[Incremental Cost]]/Table_Query_from_Mac10[[#This Row],[Incremental Sales]],0)</f>
        <v>0</v>
      </c>
      <c r="AB3502" s="47">
        <f>IFERROR(Table_Query_from_Mac10[[#This Row],[TotalCostFuture]]/Table_Query_from_Mac10[[#This Row],[totalsalesFuture]],0)</f>
        <v>0.453125</v>
      </c>
      <c r="AN3502" s="30">
        <v>120</v>
      </c>
      <c r="AO3502">
        <f t="shared" si="108"/>
        <v>30</v>
      </c>
      <c r="AQ3502" s="30">
        <v>36.56</v>
      </c>
      <c r="AR3502">
        <f t="shared" si="109"/>
        <v>12.8</v>
      </c>
    </row>
    <row r="3503" spans="1:44" x14ac:dyDescent="0.25">
      <c r="A3503">
        <v>90352</v>
      </c>
      <c r="B3503">
        <v>3</v>
      </c>
      <c r="C3503" t="s">
        <v>53</v>
      </c>
      <c r="D3503" t="s">
        <v>80</v>
      </c>
      <c r="E3503">
        <v>19</v>
      </c>
      <c r="F3503">
        <v>4.79</v>
      </c>
      <c r="G3503">
        <v>10.83</v>
      </c>
      <c r="H3503" s="1">
        <v>44848</v>
      </c>
      <c r="I3503" s="20">
        <v>0</v>
      </c>
      <c r="J3503" s="47">
        <f>Table_Query_from_Mac10[[#This Row],[unit_price]]-(Table_Query_from_Mac10[[#This Row],[unit_price]]*(Table_Query_from_Mac10[[#This Row],[discount_pct]]/100))</f>
        <v>10.83</v>
      </c>
      <c r="K3503" s="47">
        <f>Table_Query_from_Mac10[[#This Row],[unit_cost]]</f>
        <v>4.79</v>
      </c>
      <c r="L3503" s="47">
        <f>Table_Query_from_Mac10[[#This Row],[Live-cost]]*(1+Table_Query_from_Mac10[[#This Row],[CogsIncreasebyTYPE]])</f>
        <v>4.79</v>
      </c>
      <c r="M3503" s="47">
        <f>Table_Query_from_Mac10[[#This Row],[Live-cost]]*Table_Query_from_Mac10[[#This Row],[qty_to_ship]]</f>
        <v>91.01</v>
      </c>
      <c r="N3503" s="47">
        <f>IF(Table_Query_from_Mac10[[#This Row],[item_no]]="KDA",-Table_Query_from_Mac10[[#This Row],[unit_price]],Table_Query_from_Mac10[[#This Row],[Net Unit]]*Table_Query_from_Mac10[[#This Row],[qty_to_ship]])</f>
        <v>205.77</v>
      </c>
      <c r="O3503" s="47">
        <f>SUMIFS(Summary!C:C,Summary!H:H,Table_Query_from_Mac10[[#This Row],[Juiceoc]])</f>
        <v>0</v>
      </c>
      <c r="P3503" s="47">
        <f>SUMIFS(Summary!D:D,Summary!H:H,Table_Query_from_Mac10[[#This Row],[Juiceoc]])</f>
        <v>0</v>
      </c>
      <c r="Q3503" s="47">
        <f>SUMIFS(Summary!E:E,Summary!H:H,Table_Query_from_Mac10[[#This Row],[Juiceoc]])</f>
        <v>0</v>
      </c>
      <c r="R3503" s="47">
        <f>Table_Query_from_Mac10[[#This Row],[Net Unit]]*(1+Table_Query_from_Mac10[[#This Row],[PriceIncreasebyType]])</f>
        <v>10.83</v>
      </c>
      <c r="S3503" s="47">
        <f>Table_Query_from_Mac10[[#This Row],[UnitPriceFuture]]*Table_Query_from_Mac10[[#This Row],[qtytoShipFuture]]</f>
        <v>205.77</v>
      </c>
      <c r="T3503" s="47">
        <f>ROUND(Table_Query_from_Mac10[[#This Row],[qty_to_ship]]*(1+Table_Query_from_Mac10[[#This Row],[VolumeIncreasebyType]]),0)</f>
        <v>19</v>
      </c>
      <c r="U3503" s="47">
        <f>Table_Query_from_Mac10[[#This Row],[qtytoShipFuture]]*Table_Query_from_Mac10[[#This Row],[Future-cost]]</f>
        <v>91.01</v>
      </c>
      <c r="V3503" s="47">
        <f>Table_Query_from_Mac10[[#This Row],[qtytoShipFuture]]-Table_Query_from_Mac10[[#This Row],[qty_to_ship]]</f>
        <v>0</v>
      </c>
      <c r="W3503" s="47">
        <f>Table_Query_from_Mac10[[#This Row],[UnitPriceFuture]]</f>
        <v>10.83</v>
      </c>
      <c r="X3503" s="47">
        <f>Table_Query_from_Mac10[[#This Row],[Unit Increase]]*Table_Query_from_Mac10[[#This Row],[UnitPriceFuture]]</f>
        <v>0</v>
      </c>
      <c r="Y3503" s="47">
        <f>Table_Query_from_Mac10[[#This Row],[Unit Increase]]*Table_Query_from_Mac10[[#This Row],[Future-cost]]</f>
        <v>0</v>
      </c>
      <c r="Z3503" s="47">
        <f>-(Table_Query_from_Mac10[[#This Row],[Incremental Sales]]+((Table_Query_from_Mac10[[#This Row],[Incremental Sales]]*-(SUM(Summary!$S$8:$S$9)))))*Summary!$S$18</f>
        <v>0</v>
      </c>
      <c r="AA3503" s="47">
        <f>IFERROR(Table_Query_from_Mac10[[#This Row],[Incremental Cost]]/Table_Query_from_Mac10[[#This Row],[Incremental Sales]],0)</f>
        <v>0</v>
      </c>
      <c r="AB3503" s="47">
        <f>IFERROR(Table_Query_from_Mac10[[#This Row],[TotalCostFuture]]/Table_Query_from_Mac10[[#This Row],[totalsalesFuture]],0)</f>
        <v>0.4422899353647276</v>
      </c>
      <c r="AN3503" s="31">
        <v>75</v>
      </c>
      <c r="AO3503">
        <f t="shared" si="108"/>
        <v>19</v>
      </c>
      <c r="AQ3503" s="31">
        <v>30.93</v>
      </c>
      <c r="AR3503">
        <f t="shared" si="109"/>
        <v>10.83</v>
      </c>
    </row>
    <row r="3504" spans="1:44" x14ac:dyDescent="0.25">
      <c r="A3504">
        <v>90352</v>
      </c>
      <c r="B3504">
        <v>4</v>
      </c>
      <c r="C3504" t="s">
        <v>53</v>
      </c>
      <c r="D3504" t="s">
        <v>80</v>
      </c>
      <c r="E3504">
        <v>9</v>
      </c>
      <c r="F3504">
        <v>11.16</v>
      </c>
      <c r="G3504">
        <v>26.64</v>
      </c>
      <c r="H3504" s="1">
        <v>44848</v>
      </c>
      <c r="I3504" s="20">
        <v>0</v>
      </c>
      <c r="J3504" s="47">
        <f>Table_Query_from_Mac10[[#This Row],[unit_price]]-(Table_Query_from_Mac10[[#This Row],[unit_price]]*(Table_Query_from_Mac10[[#This Row],[discount_pct]]/100))</f>
        <v>26.64</v>
      </c>
      <c r="K3504" s="47">
        <f>Table_Query_from_Mac10[[#This Row],[unit_cost]]</f>
        <v>11.16</v>
      </c>
      <c r="L3504" s="47">
        <f>Table_Query_from_Mac10[[#This Row],[Live-cost]]*(1+Table_Query_from_Mac10[[#This Row],[CogsIncreasebyTYPE]])</f>
        <v>11.16</v>
      </c>
      <c r="M3504" s="47">
        <f>Table_Query_from_Mac10[[#This Row],[Live-cost]]*Table_Query_from_Mac10[[#This Row],[qty_to_ship]]</f>
        <v>100.44</v>
      </c>
      <c r="N3504" s="47">
        <f>IF(Table_Query_from_Mac10[[#This Row],[item_no]]="KDA",-Table_Query_from_Mac10[[#This Row],[unit_price]],Table_Query_from_Mac10[[#This Row],[Net Unit]]*Table_Query_from_Mac10[[#This Row],[qty_to_ship]])</f>
        <v>239.76</v>
      </c>
      <c r="O3504" s="47">
        <f>SUMIFS(Summary!C:C,Summary!H:H,Table_Query_from_Mac10[[#This Row],[Juiceoc]])</f>
        <v>0</v>
      </c>
      <c r="P3504" s="47">
        <f>SUMIFS(Summary!D:D,Summary!H:H,Table_Query_from_Mac10[[#This Row],[Juiceoc]])</f>
        <v>0</v>
      </c>
      <c r="Q3504" s="47">
        <f>SUMIFS(Summary!E:E,Summary!H:H,Table_Query_from_Mac10[[#This Row],[Juiceoc]])</f>
        <v>0</v>
      </c>
      <c r="R3504" s="47">
        <f>Table_Query_from_Mac10[[#This Row],[Net Unit]]*(1+Table_Query_from_Mac10[[#This Row],[PriceIncreasebyType]])</f>
        <v>26.64</v>
      </c>
      <c r="S3504" s="47">
        <f>Table_Query_from_Mac10[[#This Row],[UnitPriceFuture]]*Table_Query_from_Mac10[[#This Row],[qtytoShipFuture]]</f>
        <v>239.76</v>
      </c>
      <c r="T3504" s="47">
        <f>ROUND(Table_Query_from_Mac10[[#This Row],[qty_to_ship]]*(1+Table_Query_from_Mac10[[#This Row],[VolumeIncreasebyType]]),0)</f>
        <v>9</v>
      </c>
      <c r="U3504" s="47">
        <f>Table_Query_from_Mac10[[#This Row],[qtytoShipFuture]]*Table_Query_from_Mac10[[#This Row],[Future-cost]]</f>
        <v>100.44</v>
      </c>
      <c r="V3504" s="47">
        <f>Table_Query_from_Mac10[[#This Row],[qtytoShipFuture]]-Table_Query_from_Mac10[[#This Row],[qty_to_ship]]</f>
        <v>0</v>
      </c>
      <c r="W3504" s="47">
        <f>Table_Query_from_Mac10[[#This Row],[UnitPriceFuture]]</f>
        <v>26.64</v>
      </c>
      <c r="X3504" s="47">
        <f>Table_Query_from_Mac10[[#This Row],[Unit Increase]]*Table_Query_from_Mac10[[#This Row],[UnitPriceFuture]]</f>
        <v>0</v>
      </c>
      <c r="Y3504" s="47">
        <f>Table_Query_from_Mac10[[#This Row],[Unit Increase]]*Table_Query_from_Mac10[[#This Row],[Future-cost]]</f>
        <v>0</v>
      </c>
      <c r="Z3504" s="47">
        <f>-(Table_Query_from_Mac10[[#This Row],[Incremental Sales]]+((Table_Query_from_Mac10[[#This Row],[Incremental Sales]]*-(SUM(Summary!$S$8:$S$9)))))*Summary!$S$18</f>
        <v>0</v>
      </c>
      <c r="AA3504" s="47">
        <f>IFERROR(Table_Query_from_Mac10[[#This Row],[Incremental Cost]]/Table_Query_from_Mac10[[#This Row],[Incremental Sales]],0)</f>
        <v>0</v>
      </c>
      <c r="AB3504" s="47">
        <f>IFERROR(Table_Query_from_Mac10[[#This Row],[TotalCostFuture]]/Table_Query_from_Mac10[[#This Row],[totalsalesFuture]],0)</f>
        <v>0.41891891891891891</v>
      </c>
      <c r="AN3504" s="30">
        <v>36</v>
      </c>
      <c r="AO3504">
        <f t="shared" si="108"/>
        <v>9</v>
      </c>
      <c r="AQ3504" s="30">
        <v>76.11</v>
      </c>
      <c r="AR3504">
        <f t="shared" si="109"/>
        <v>26.64</v>
      </c>
    </row>
    <row r="3505" spans="1:44" x14ac:dyDescent="0.25">
      <c r="A3505">
        <v>90352</v>
      </c>
      <c r="B3505">
        <v>5</v>
      </c>
      <c r="C3505" t="s">
        <v>53</v>
      </c>
      <c r="D3505" t="s">
        <v>80</v>
      </c>
      <c r="E3505">
        <v>21</v>
      </c>
      <c r="F3505">
        <v>9.77</v>
      </c>
      <c r="G3505">
        <v>23.1</v>
      </c>
      <c r="H3505" s="1">
        <v>44848</v>
      </c>
      <c r="I3505" s="20">
        <v>0</v>
      </c>
      <c r="J3505" s="47">
        <f>Table_Query_from_Mac10[[#This Row],[unit_price]]-(Table_Query_from_Mac10[[#This Row],[unit_price]]*(Table_Query_from_Mac10[[#This Row],[discount_pct]]/100))</f>
        <v>23.1</v>
      </c>
      <c r="K3505" s="47">
        <f>Table_Query_from_Mac10[[#This Row],[unit_cost]]</f>
        <v>9.77</v>
      </c>
      <c r="L3505" s="47">
        <f>Table_Query_from_Mac10[[#This Row],[Live-cost]]*(1+Table_Query_from_Mac10[[#This Row],[CogsIncreasebyTYPE]])</f>
        <v>9.77</v>
      </c>
      <c r="M3505" s="47">
        <f>Table_Query_from_Mac10[[#This Row],[Live-cost]]*Table_Query_from_Mac10[[#This Row],[qty_to_ship]]</f>
        <v>205.17</v>
      </c>
      <c r="N3505" s="47">
        <f>IF(Table_Query_from_Mac10[[#This Row],[item_no]]="KDA",-Table_Query_from_Mac10[[#This Row],[unit_price]],Table_Query_from_Mac10[[#This Row],[Net Unit]]*Table_Query_from_Mac10[[#This Row],[qty_to_ship]])</f>
        <v>485.1</v>
      </c>
      <c r="O3505" s="47">
        <f>SUMIFS(Summary!C:C,Summary!H:H,Table_Query_from_Mac10[[#This Row],[Juiceoc]])</f>
        <v>0</v>
      </c>
      <c r="P3505" s="47">
        <f>SUMIFS(Summary!D:D,Summary!H:H,Table_Query_from_Mac10[[#This Row],[Juiceoc]])</f>
        <v>0</v>
      </c>
      <c r="Q3505" s="47">
        <f>SUMIFS(Summary!E:E,Summary!H:H,Table_Query_from_Mac10[[#This Row],[Juiceoc]])</f>
        <v>0</v>
      </c>
      <c r="R3505" s="47">
        <f>Table_Query_from_Mac10[[#This Row],[Net Unit]]*(1+Table_Query_from_Mac10[[#This Row],[PriceIncreasebyType]])</f>
        <v>23.1</v>
      </c>
      <c r="S3505" s="47">
        <f>Table_Query_from_Mac10[[#This Row],[UnitPriceFuture]]*Table_Query_from_Mac10[[#This Row],[qtytoShipFuture]]</f>
        <v>485.1</v>
      </c>
      <c r="T3505" s="47">
        <f>ROUND(Table_Query_from_Mac10[[#This Row],[qty_to_ship]]*(1+Table_Query_from_Mac10[[#This Row],[VolumeIncreasebyType]]),0)</f>
        <v>21</v>
      </c>
      <c r="U3505" s="47">
        <f>Table_Query_from_Mac10[[#This Row],[qtytoShipFuture]]*Table_Query_from_Mac10[[#This Row],[Future-cost]]</f>
        <v>205.17</v>
      </c>
      <c r="V3505" s="47">
        <f>Table_Query_from_Mac10[[#This Row],[qtytoShipFuture]]-Table_Query_from_Mac10[[#This Row],[qty_to_ship]]</f>
        <v>0</v>
      </c>
      <c r="W3505" s="47">
        <f>Table_Query_from_Mac10[[#This Row],[UnitPriceFuture]]</f>
        <v>23.1</v>
      </c>
      <c r="X3505" s="47">
        <f>Table_Query_from_Mac10[[#This Row],[Unit Increase]]*Table_Query_from_Mac10[[#This Row],[UnitPriceFuture]]</f>
        <v>0</v>
      </c>
      <c r="Y3505" s="47">
        <f>Table_Query_from_Mac10[[#This Row],[Unit Increase]]*Table_Query_from_Mac10[[#This Row],[Future-cost]]</f>
        <v>0</v>
      </c>
      <c r="Z3505" s="47">
        <f>-(Table_Query_from_Mac10[[#This Row],[Incremental Sales]]+((Table_Query_from_Mac10[[#This Row],[Incremental Sales]]*-(SUM(Summary!$S$8:$S$9)))))*Summary!$S$18</f>
        <v>0</v>
      </c>
      <c r="AA3505" s="47">
        <f>IFERROR(Table_Query_from_Mac10[[#This Row],[Incremental Cost]]/Table_Query_from_Mac10[[#This Row],[Incremental Sales]],0)</f>
        <v>0</v>
      </c>
      <c r="AB3505" s="47">
        <f>IFERROR(Table_Query_from_Mac10[[#This Row],[TotalCostFuture]]/Table_Query_from_Mac10[[#This Row],[totalsalesFuture]],0)</f>
        <v>0.4229437229437229</v>
      </c>
      <c r="AN3505" s="31">
        <v>81</v>
      </c>
      <c r="AO3505">
        <f t="shared" si="108"/>
        <v>21</v>
      </c>
      <c r="AQ3505" s="31">
        <v>66.010000000000005</v>
      </c>
      <c r="AR3505">
        <f t="shared" si="109"/>
        <v>23.1</v>
      </c>
    </row>
    <row r="3506" spans="1:44" x14ac:dyDescent="0.25">
      <c r="A3506">
        <v>90352</v>
      </c>
      <c r="B3506">
        <v>6</v>
      </c>
      <c r="C3506" t="s">
        <v>53</v>
      </c>
      <c r="D3506" t="s">
        <v>80</v>
      </c>
      <c r="E3506">
        <v>36</v>
      </c>
      <c r="F3506">
        <v>8.3699999999999992</v>
      </c>
      <c r="G3506">
        <v>18.79</v>
      </c>
      <c r="H3506" s="1">
        <v>44848</v>
      </c>
      <c r="I3506" s="20">
        <v>0</v>
      </c>
      <c r="J3506" s="47">
        <f>Table_Query_from_Mac10[[#This Row],[unit_price]]-(Table_Query_from_Mac10[[#This Row],[unit_price]]*(Table_Query_from_Mac10[[#This Row],[discount_pct]]/100))</f>
        <v>18.79</v>
      </c>
      <c r="K3506" s="47">
        <f>Table_Query_from_Mac10[[#This Row],[unit_cost]]</f>
        <v>8.3699999999999992</v>
      </c>
      <c r="L3506" s="47">
        <f>Table_Query_from_Mac10[[#This Row],[Live-cost]]*(1+Table_Query_from_Mac10[[#This Row],[CogsIncreasebyTYPE]])</f>
        <v>8.3699999999999992</v>
      </c>
      <c r="M3506" s="47">
        <f>Table_Query_from_Mac10[[#This Row],[Live-cost]]*Table_Query_from_Mac10[[#This Row],[qty_to_ship]]</f>
        <v>301.32</v>
      </c>
      <c r="N3506" s="47">
        <f>IF(Table_Query_from_Mac10[[#This Row],[item_no]]="KDA",-Table_Query_from_Mac10[[#This Row],[unit_price]],Table_Query_from_Mac10[[#This Row],[Net Unit]]*Table_Query_from_Mac10[[#This Row],[qty_to_ship]])</f>
        <v>676.43999999999994</v>
      </c>
      <c r="O3506" s="47">
        <f>SUMIFS(Summary!C:C,Summary!H:H,Table_Query_from_Mac10[[#This Row],[Juiceoc]])</f>
        <v>0</v>
      </c>
      <c r="P3506" s="47">
        <f>SUMIFS(Summary!D:D,Summary!H:H,Table_Query_from_Mac10[[#This Row],[Juiceoc]])</f>
        <v>0</v>
      </c>
      <c r="Q3506" s="47">
        <f>SUMIFS(Summary!E:E,Summary!H:H,Table_Query_from_Mac10[[#This Row],[Juiceoc]])</f>
        <v>0</v>
      </c>
      <c r="R3506" s="47">
        <f>Table_Query_from_Mac10[[#This Row],[Net Unit]]*(1+Table_Query_from_Mac10[[#This Row],[PriceIncreasebyType]])</f>
        <v>18.79</v>
      </c>
      <c r="S3506" s="47">
        <f>Table_Query_from_Mac10[[#This Row],[UnitPriceFuture]]*Table_Query_from_Mac10[[#This Row],[qtytoShipFuture]]</f>
        <v>676.43999999999994</v>
      </c>
      <c r="T3506" s="47">
        <f>ROUND(Table_Query_from_Mac10[[#This Row],[qty_to_ship]]*(1+Table_Query_from_Mac10[[#This Row],[VolumeIncreasebyType]]),0)</f>
        <v>36</v>
      </c>
      <c r="U3506" s="47">
        <f>Table_Query_from_Mac10[[#This Row],[qtytoShipFuture]]*Table_Query_from_Mac10[[#This Row],[Future-cost]]</f>
        <v>301.32</v>
      </c>
      <c r="V3506" s="47">
        <f>Table_Query_from_Mac10[[#This Row],[qtytoShipFuture]]-Table_Query_from_Mac10[[#This Row],[qty_to_ship]]</f>
        <v>0</v>
      </c>
      <c r="W3506" s="47">
        <f>Table_Query_from_Mac10[[#This Row],[UnitPriceFuture]]</f>
        <v>18.79</v>
      </c>
      <c r="X3506" s="47">
        <f>Table_Query_from_Mac10[[#This Row],[Unit Increase]]*Table_Query_from_Mac10[[#This Row],[UnitPriceFuture]]</f>
        <v>0</v>
      </c>
      <c r="Y3506" s="47">
        <f>Table_Query_from_Mac10[[#This Row],[Unit Increase]]*Table_Query_from_Mac10[[#This Row],[Future-cost]]</f>
        <v>0</v>
      </c>
      <c r="Z3506" s="47">
        <f>-(Table_Query_from_Mac10[[#This Row],[Incremental Sales]]+((Table_Query_from_Mac10[[#This Row],[Incremental Sales]]*-(SUM(Summary!$S$8:$S$9)))))*Summary!$S$18</f>
        <v>0</v>
      </c>
      <c r="AA3506" s="47">
        <f>IFERROR(Table_Query_from_Mac10[[#This Row],[Incremental Cost]]/Table_Query_from_Mac10[[#This Row],[Incremental Sales]],0)</f>
        <v>0</v>
      </c>
      <c r="AB3506" s="47">
        <f>IFERROR(Table_Query_from_Mac10[[#This Row],[TotalCostFuture]]/Table_Query_from_Mac10[[#This Row],[totalsalesFuture]],0)</f>
        <v>0.44544970729111233</v>
      </c>
      <c r="AN3506" s="30">
        <v>144</v>
      </c>
      <c r="AO3506">
        <f t="shared" si="108"/>
        <v>36</v>
      </c>
      <c r="AQ3506" s="30">
        <v>53.69</v>
      </c>
      <c r="AR3506">
        <f t="shared" si="109"/>
        <v>18.79</v>
      </c>
    </row>
    <row r="3507" spans="1:44" x14ac:dyDescent="0.25">
      <c r="A3507">
        <v>90353</v>
      </c>
      <c r="B3507">
        <v>1</v>
      </c>
      <c r="C3507" t="s">
        <v>51</v>
      </c>
      <c r="D3507" t="s">
        <v>80</v>
      </c>
      <c r="E3507">
        <v>25</v>
      </c>
      <c r="F3507">
        <v>4.71</v>
      </c>
      <c r="G3507">
        <v>10.43</v>
      </c>
      <c r="H3507" s="1">
        <v>44839</v>
      </c>
      <c r="I3507" s="20">
        <v>0</v>
      </c>
      <c r="J3507" s="47">
        <f>Table_Query_from_Mac10[[#This Row],[unit_price]]-(Table_Query_from_Mac10[[#This Row],[unit_price]]*(Table_Query_from_Mac10[[#This Row],[discount_pct]]/100))</f>
        <v>10.43</v>
      </c>
      <c r="K3507" s="47">
        <f>Table_Query_from_Mac10[[#This Row],[unit_cost]]</f>
        <v>4.71</v>
      </c>
      <c r="L3507" s="47">
        <f>Table_Query_from_Mac10[[#This Row],[Live-cost]]*(1+Table_Query_from_Mac10[[#This Row],[CogsIncreasebyTYPE]])</f>
        <v>4.71</v>
      </c>
      <c r="M3507" s="47">
        <f>Table_Query_from_Mac10[[#This Row],[Live-cost]]*Table_Query_from_Mac10[[#This Row],[qty_to_ship]]</f>
        <v>117.75</v>
      </c>
      <c r="N3507" s="47">
        <f>IF(Table_Query_from_Mac10[[#This Row],[item_no]]="KDA",-Table_Query_from_Mac10[[#This Row],[unit_price]],Table_Query_from_Mac10[[#This Row],[Net Unit]]*Table_Query_from_Mac10[[#This Row],[qty_to_ship]])</f>
        <v>260.75</v>
      </c>
      <c r="O3507" s="47">
        <f>SUMIFS(Summary!C:C,Summary!H:H,Table_Query_from_Mac10[[#This Row],[Juiceoc]])</f>
        <v>0</v>
      </c>
      <c r="P3507" s="47">
        <f>SUMIFS(Summary!D:D,Summary!H:H,Table_Query_from_Mac10[[#This Row],[Juiceoc]])</f>
        <v>0</v>
      </c>
      <c r="Q3507" s="47">
        <f>SUMIFS(Summary!E:E,Summary!H:H,Table_Query_from_Mac10[[#This Row],[Juiceoc]])</f>
        <v>0</v>
      </c>
      <c r="R3507" s="47">
        <f>Table_Query_from_Mac10[[#This Row],[Net Unit]]*(1+Table_Query_from_Mac10[[#This Row],[PriceIncreasebyType]])</f>
        <v>10.43</v>
      </c>
      <c r="S3507" s="47">
        <f>Table_Query_from_Mac10[[#This Row],[UnitPriceFuture]]*Table_Query_from_Mac10[[#This Row],[qtytoShipFuture]]</f>
        <v>260.75</v>
      </c>
      <c r="T3507" s="47">
        <f>ROUND(Table_Query_from_Mac10[[#This Row],[qty_to_ship]]*(1+Table_Query_from_Mac10[[#This Row],[VolumeIncreasebyType]]),0)</f>
        <v>25</v>
      </c>
      <c r="U3507" s="47">
        <f>Table_Query_from_Mac10[[#This Row],[qtytoShipFuture]]*Table_Query_from_Mac10[[#This Row],[Future-cost]]</f>
        <v>117.75</v>
      </c>
      <c r="V3507" s="47">
        <f>Table_Query_from_Mac10[[#This Row],[qtytoShipFuture]]-Table_Query_from_Mac10[[#This Row],[qty_to_ship]]</f>
        <v>0</v>
      </c>
      <c r="W3507" s="47">
        <f>Table_Query_from_Mac10[[#This Row],[UnitPriceFuture]]</f>
        <v>10.43</v>
      </c>
      <c r="X3507" s="47">
        <f>Table_Query_from_Mac10[[#This Row],[Unit Increase]]*Table_Query_from_Mac10[[#This Row],[UnitPriceFuture]]</f>
        <v>0</v>
      </c>
      <c r="Y3507" s="47">
        <f>Table_Query_from_Mac10[[#This Row],[Unit Increase]]*Table_Query_from_Mac10[[#This Row],[Future-cost]]</f>
        <v>0</v>
      </c>
      <c r="Z3507" s="47">
        <f>-(Table_Query_from_Mac10[[#This Row],[Incremental Sales]]+((Table_Query_from_Mac10[[#This Row],[Incremental Sales]]*-(SUM(Summary!$S$8:$S$9)))))*Summary!$S$18</f>
        <v>0</v>
      </c>
      <c r="AA3507" s="47">
        <f>IFERROR(Table_Query_from_Mac10[[#This Row],[Incremental Cost]]/Table_Query_from_Mac10[[#This Row],[Incremental Sales]],0)</f>
        <v>0</v>
      </c>
      <c r="AB3507" s="47">
        <f>IFERROR(Table_Query_from_Mac10[[#This Row],[TotalCostFuture]]/Table_Query_from_Mac10[[#This Row],[totalsalesFuture]],0)</f>
        <v>0.45158197507190795</v>
      </c>
      <c r="AN3507" s="31">
        <v>100</v>
      </c>
      <c r="AO3507">
        <f t="shared" si="108"/>
        <v>25</v>
      </c>
      <c r="AQ3507" s="31">
        <v>29.81</v>
      </c>
      <c r="AR3507">
        <f t="shared" si="109"/>
        <v>10.43</v>
      </c>
    </row>
    <row r="3508" spans="1:44" x14ac:dyDescent="0.25">
      <c r="A3508">
        <v>90353</v>
      </c>
      <c r="B3508">
        <v>2</v>
      </c>
      <c r="C3508" t="s">
        <v>51</v>
      </c>
      <c r="D3508" t="s">
        <v>80</v>
      </c>
      <c r="E3508">
        <v>16</v>
      </c>
      <c r="F3508">
        <v>5.66</v>
      </c>
      <c r="G3508">
        <v>12.37</v>
      </c>
      <c r="H3508" s="1">
        <v>44839</v>
      </c>
      <c r="I3508" s="20">
        <v>0</v>
      </c>
      <c r="J3508" s="47">
        <f>Table_Query_from_Mac10[[#This Row],[unit_price]]-(Table_Query_from_Mac10[[#This Row],[unit_price]]*(Table_Query_from_Mac10[[#This Row],[discount_pct]]/100))</f>
        <v>12.37</v>
      </c>
      <c r="K3508" s="47">
        <f>Table_Query_from_Mac10[[#This Row],[unit_cost]]</f>
        <v>5.66</v>
      </c>
      <c r="L3508" s="47">
        <f>Table_Query_from_Mac10[[#This Row],[Live-cost]]*(1+Table_Query_from_Mac10[[#This Row],[CogsIncreasebyTYPE]])</f>
        <v>5.66</v>
      </c>
      <c r="M3508" s="47">
        <f>Table_Query_from_Mac10[[#This Row],[Live-cost]]*Table_Query_from_Mac10[[#This Row],[qty_to_ship]]</f>
        <v>90.56</v>
      </c>
      <c r="N3508" s="47">
        <f>IF(Table_Query_from_Mac10[[#This Row],[item_no]]="KDA",-Table_Query_from_Mac10[[#This Row],[unit_price]],Table_Query_from_Mac10[[#This Row],[Net Unit]]*Table_Query_from_Mac10[[#This Row],[qty_to_ship]])</f>
        <v>197.92</v>
      </c>
      <c r="O3508" s="47">
        <f>SUMIFS(Summary!C:C,Summary!H:H,Table_Query_from_Mac10[[#This Row],[Juiceoc]])</f>
        <v>0</v>
      </c>
      <c r="P3508" s="47">
        <f>SUMIFS(Summary!D:D,Summary!H:H,Table_Query_from_Mac10[[#This Row],[Juiceoc]])</f>
        <v>0</v>
      </c>
      <c r="Q3508" s="47">
        <f>SUMIFS(Summary!E:E,Summary!H:H,Table_Query_from_Mac10[[#This Row],[Juiceoc]])</f>
        <v>0</v>
      </c>
      <c r="R3508" s="47">
        <f>Table_Query_from_Mac10[[#This Row],[Net Unit]]*(1+Table_Query_from_Mac10[[#This Row],[PriceIncreasebyType]])</f>
        <v>12.37</v>
      </c>
      <c r="S3508" s="47">
        <f>Table_Query_from_Mac10[[#This Row],[UnitPriceFuture]]*Table_Query_from_Mac10[[#This Row],[qtytoShipFuture]]</f>
        <v>197.92</v>
      </c>
      <c r="T3508" s="47">
        <f>ROUND(Table_Query_from_Mac10[[#This Row],[qty_to_ship]]*(1+Table_Query_from_Mac10[[#This Row],[VolumeIncreasebyType]]),0)</f>
        <v>16</v>
      </c>
      <c r="U3508" s="47">
        <f>Table_Query_from_Mac10[[#This Row],[qtytoShipFuture]]*Table_Query_from_Mac10[[#This Row],[Future-cost]]</f>
        <v>90.56</v>
      </c>
      <c r="V3508" s="47">
        <f>Table_Query_from_Mac10[[#This Row],[qtytoShipFuture]]-Table_Query_from_Mac10[[#This Row],[qty_to_ship]]</f>
        <v>0</v>
      </c>
      <c r="W3508" s="47">
        <f>Table_Query_from_Mac10[[#This Row],[UnitPriceFuture]]</f>
        <v>12.37</v>
      </c>
      <c r="X3508" s="47">
        <f>Table_Query_from_Mac10[[#This Row],[Unit Increase]]*Table_Query_from_Mac10[[#This Row],[UnitPriceFuture]]</f>
        <v>0</v>
      </c>
      <c r="Y3508" s="47">
        <f>Table_Query_from_Mac10[[#This Row],[Unit Increase]]*Table_Query_from_Mac10[[#This Row],[Future-cost]]</f>
        <v>0</v>
      </c>
      <c r="Z3508" s="47">
        <f>-(Table_Query_from_Mac10[[#This Row],[Incremental Sales]]+((Table_Query_from_Mac10[[#This Row],[Incremental Sales]]*-(SUM(Summary!$S$8:$S$9)))))*Summary!$S$18</f>
        <v>0</v>
      </c>
      <c r="AA3508" s="47">
        <f>IFERROR(Table_Query_from_Mac10[[#This Row],[Incremental Cost]]/Table_Query_from_Mac10[[#This Row],[Incremental Sales]],0)</f>
        <v>0</v>
      </c>
      <c r="AB3508" s="47">
        <f>IFERROR(Table_Query_from_Mac10[[#This Row],[TotalCostFuture]]/Table_Query_from_Mac10[[#This Row],[totalsalesFuture]],0)</f>
        <v>0.45755860953920779</v>
      </c>
      <c r="AN3508" s="30">
        <v>64</v>
      </c>
      <c r="AO3508">
        <f t="shared" si="108"/>
        <v>16</v>
      </c>
      <c r="AQ3508" s="30">
        <v>35.33</v>
      </c>
      <c r="AR3508">
        <f t="shared" si="109"/>
        <v>12.37</v>
      </c>
    </row>
    <row r="3509" spans="1:44" x14ac:dyDescent="0.25">
      <c r="A3509">
        <v>90353</v>
      </c>
      <c r="B3509">
        <v>3</v>
      </c>
      <c r="C3509" t="s">
        <v>51</v>
      </c>
      <c r="D3509" t="s">
        <v>80</v>
      </c>
      <c r="E3509">
        <v>9</v>
      </c>
      <c r="F3509">
        <v>8.19</v>
      </c>
      <c r="G3509">
        <v>19.38</v>
      </c>
      <c r="H3509" s="1">
        <v>44839</v>
      </c>
      <c r="I3509" s="20">
        <v>0</v>
      </c>
      <c r="J3509" s="47">
        <f>Table_Query_from_Mac10[[#This Row],[unit_price]]-(Table_Query_from_Mac10[[#This Row],[unit_price]]*(Table_Query_from_Mac10[[#This Row],[discount_pct]]/100))</f>
        <v>19.38</v>
      </c>
      <c r="K3509" s="47">
        <f>Table_Query_from_Mac10[[#This Row],[unit_cost]]</f>
        <v>8.19</v>
      </c>
      <c r="L3509" s="47">
        <f>Table_Query_from_Mac10[[#This Row],[Live-cost]]*(1+Table_Query_from_Mac10[[#This Row],[CogsIncreasebyTYPE]])</f>
        <v>8.19</v>
      </c>
      <c r="M3509" s="47">
        <f>Table_Query_from_Mac10[[#This Row],[Live-cost]]*Table_Query_from_Mac10[[#This Row],[qty_to_ship]]</f>
        <v>73.709999999999994</v>
      </c>
      <c r="N3509" s="47">
        <f>IF(Table_Query_from_Mac10[[#This Row],[item_no]]="KDA",-Table_Query_from_Mac10[[#This Row],[unit_price]],Table_Query_from_Mac10[[#This Row],[Net Unit]]*Table_Query_from_Mac10[[#This Row],[qty_to_ship]])</f>
        <v>174.42</v>
      </c>
      <c r="O3509" s="47">
        <f>SUMIFS(Summary!C:C,Summary!H:H,Table_Query_from_Mac10[[#This Row],[Juiceoc]])</f>
        <v>0</v>
      </c>
      <c r="P3509" s="47">
        <f>SUMIFS(Summary!D:D,Summary!H:H,Table_Query_from_Mac10[[#This Row],[Juiceoc]])</f>
        <v>0</v>
      </c>
      <c r="Q3509" s="47">
        <f>SUMIFS(Summary!E:E,Summary!H:H,Table_Query_from_Mac10[[#This Row],[Juiceoc]])</f>
        <v>0</v>
      </c>
      <c r="R3509" s="47">
        <f>Table_Query_from_Mac10[[#This Row],[Net Unit]]*(1+Table_Query_from_Mac10[[#This Row],[PriceIncreasebyType]])</f>
        <v>19.38</v>
      </c>
      <c r="S3509" s="47">
        <f>Table_Query_from_Mac10[[#This Row],[UnitPriceFuture]]*Table_Query_from_Mac10[[#This Row],[qtytoShipFuture]]</f>
        <v>174.42</v>
      </c>
      <c r="T3509" s="47">
        <f>ROUND(Table_Query_from_Mac10[[#This Row],[qty_to_ship]]*(1+Table_Query_from_Mac10[[#This Row],[VolumeIncreasebyType]]),0)</f>
        <v>9</v>
      </c>
      <c r="U3509" s="47">
        <f>Table_Query_from_Mac10[[#This Row],[qtytoShipFuture]]*Table_Query_from_Mac10[[#This Row],[Future-cost]]</f>
        <v>73.709999999999994</v>
      </c>
      <c r="V3509" s="47">
        <f>Table_Query_from_Mac10[[#This Row],[qtytoShipFuture]]-Table_Query_from_Mac10[[#This Row],[qty_to_ship]]</f>
        <v>0</v>
      </c>
      <c r="W3509" s="47">
        <f>Table_Query_from_Mac10[[#This Row],[UnitPriceFuture]]</f>
        <v>19.38</v>
      </c>
      <c r="X3509" s="47">
        <f>Table_Query_from_Mac10[[#This Row],[Unit Increase]]*Table_Query_from_Mac10[[#This Row],[UnitPriceFuture]]</f>
        <v>0</v>
      </c>
      <c r="Y3509" s="47">
        <f>Table_Query_from_Mac10[[#This Row],[Unit Increase]]*Table_Query_from_Mac10[[#This Row],[Future-cost]]</f>
        <v>0</v>
      </c>
      <c r="Z3509" s="47">
        <f>-(Table_Query_from_Mac10[[#This Row],[Incremental Sales]]+((Table_Query_from_Mac10[[#This Row],[Incremental Sales]]*-(SUM(Summary!$S$8:$S$9)))))*Summary!$S$18</f>
        <v>0</v>
      </c>
      <c r="AA3509" s="47">
        <f>IFERROR(Table_Query_from_Mac10[[#This Row],[Incremental Cost]]/Table_Query_from_Mac10[[#This Row],[Incremental Sales]],0)</f>
        <v>0</v>
      </c>
      <c r="AB3509" s="47">
        <f>IFERROR(Table_Query_from_Mac10[[#This Row],[TotalCostFuture]]/Table_Query_from_Mac10[[#This Row],[totalsalesFuture]],0)</f>
        <v>0.42260061919504643</v>
      </c>
      <c r="AN3509" s="31">
        <v>36</v>
      </c>
      <c r="AO3509">
        <f t="shared" si="108"/>
        <v>9</v>
      </c>
      <c r="AQ3509" s="31">
        <v>55.37</v>
      </c>
      <c r="AR3509">
        <f t="shared" si="109"/>
        <v>19.38</v>
      </c>
    </row>
    <row r="3510" spans="1:44" x14ac:dyDescent="0.25">
      <c r="A3510">
        <v>90353</v>
      </c>
      <c r="B3510">
        <v>4</v>
      </c>
      <c r="C3510" t="s">
        <v>53</v>
      </c>
      <c r="D3510" t="s">
        <v>80</v>
      </c>
      <c r="E3510">
        <v>25</v>
      </c>
      <c r="F3510">
        <v>4.79</v>
      </c>
      <c r="G3510">
        <v>10.83</v>
      </c>
      <c r="H3510" s="1">
        <v>44839</v>
      </c>
      <c r="I3510" s="20">
        <v>0</v>
      </c>
      <c r="J3510" s="47">
        <f>Table_Query_from_Mac10[[#This Row],[unit_price]]-(Table_Query_from_Mac10[[#This Row],[unit_price]]*(Table_Query_from_Mac10[[#This Row],[discount_pct]]/100))</f>
        <v>10.83</v>
      </c>
      <c r="K3510" s="47">
        <f>Table_Query_from_Mac10[[#This Row],[unit_cost]]</f>
        <v>4.79</v>
      </c>
      <c r="L3510" s="47">
        <f>Table_Query_from_Mac10[[#This Row],[Live-cost]]*(1+Table_Query_from_Mac10[[#This Row],[CogsIncreasebyTYPE]])</f>
        <v>4.79</v>
      </c>
      <c r="M3510" s="47">
        <f>Table_Query_from_Mac10[[#This Row],[Live-cost]]*Table_Query_from_Mac10[[#This Row],[qty_to_ship]]</f>
        <v>119.75</v>
      </c>
      <c r="N3510" s="47">
        <f>IF(Table_Query_from_Mac10[[#This Row],[item_no]]="KDA",-Table_Query_from_Mac10[[#This Row],[unit_price]],Table_Query_from_Mac10[[#This Row],[Net Unit]]*Table_Query_from_Mac10[[#This Row],[qty_to_ship]])</f>
        <v>270.75</v>
      </c>
      <c r="O3510" s="47">
        <f>SUMIFS(Summary!C:C,Summary!H:H,Table_Query_from_Mac10[[#This Row],[Juiceoc]])</f>
        <v>0</v>
      </c>
      <c r="P3510" s="47">
        <f>SUMIFS(Summary!D:D,Summary!H:H,Table_Query_from_Mac10[[#This Row],[Juiceoc]])</f>
        <v>0</v>
      </c>
      <c r="Q3510" s="47">
        <f>SUMIFS(Summary!E:E,Summary!H:H,Table_Query_from_Mac10[[#This Row],[Juiceoc]])</f>
        <v>0</v>
      </c>
      <c r="R3510" s="47">
        <f>Table_Query_from_Mac10[[#This Row],[Net Unit]]*(1+Table_Query_from_Mac10[[#This Row],[PriceIncreasebyType]])</f>
        <v>10.83</v>
      </c>
      <c r="S3510" s="47">
        <f>Table_Query_from_Mac10[[#This Row],[UnitPriceFuture]]*Table_Query_from_Mac10[[#This Row],[qtytoShipFuture]]</f>
        <v>270.75</v>
      </c>
      <c r="T3510" s="47">
        <f>ROUND(Table_Query_from_Mac10[[#This Row],[qty_to_ship]]*(1+Table_Query_from_Mac10[[#This Row],[VolumeIncreasebyType]]),0)</f>
        <v>25</v>
      </c>
      <c r="U3510" s="47">
        <f>Table_Query_from_Mac10[[#This Row],[qtytoShipFuture]]*Table_Query_from_Mac10[[#This Row],[Future-cost]]</f>
        <v>119.75</v>
      </c>
      <c r="V3510" s="47">
        <f>Table_Query_from_Mac10[[#This Row],[qtytoShipFuture]]-Table_Query_from_Mac10[[#This Row],[qty_to_ship]]</f>
        <v>0</v>
      </c>
      <c r="W3510" s="47">
        <f>Table_Query_from_Mac10[[#This Row],[UnitPriceFuture]]</f>
        <v>10.83</v>
      </c>
      <c r="X3510" s="47">
        <f>Table_Query_from_Mac10[[#This Row],[Unit Increase]]*Table_Query_from_Mac10[[#This Row],[UnitPriceFuture]]</f>
        <v>0</v>
      </c>
      <c r="Y3510" s="47">
        <f>Table_Query_from_Mac10[[#This Row],[Unit Increase]]*Table_Query_from_Mac10[[#This Row],[Future-cost]]</f>
        <v>0</v>
      </c>
      <c r="Z3510" s="47">
        <f>-(Table_Query_from_Mac10[[#This Row],[Incremental Sales]]+((Table_Query_from_Mac10[[#This Row],[Incremental Sales]]*-(SUM(Summary!$S$8:$S$9)))))*Summary!$S$18</f>
        <v>0</v>
      </c>
      <c r="AA3510" s="47">
        <f>IFERROR(Table_Query_from_Mac10[[#This Row],[Incremental Cost]]/Table_Query_from_Mac10[[#This Row],[Incremental Sales]],0)</f>
        <v>0</v>
      </c>
      <c r="AB3510" s="47">
        <f>IFERROR(Table_Query_from_Mac10[[#This Row],[TotalCostFuture]]/Table_Query_from_Mac10[[#This Row],[totalsalesFuture]],0)</f>
        <v>0.4422899353647276</v>
      </c>
      <c r="AN3510" s="30">
        <v>100</v>
      </c>
      <c r="AO3510">
        <f t="shared" si="108"/>
        <v>25</v>
      </c>
      <c r="AQ3510" s="30">
        <v>30.93</v>
      </c>
      <c r="AR3510">
        <f t="shared" si="109"/>
        <v>10.83</v>
      </c>
    </row>
    <row r="3511" spans="1:44" x14ac:dyDescent="0.25">
      <c r="A3511">
        <v>90353</v>
      </c>
      <c r="B3511">
        <v>5</v>
      </c>
      <c r="C3511" t="s">
        <v>53</v>
      </c>
      <c r="D3511" t="s">
        <v>80</v>
      </c>
      <c r="E3511">
        <v>8</v>
      </c>
      <c r="F3511">
        <v>6.45</v>
      </c>
      <c r="G3511">
        <v>14.33</v>
      </c>
      <c r="H3511" s="1">
        <v>44839</v>
      </c>
      <c r="I3511" s="20">
        <v>0</v>
      </c>
      <c r="J3511" s="47">
        <f>Table_Query_from_Mac10[[#This Row],[unit_price]]-(Table_Query_from_Mac10[[#This Row],[unit_price]]*(Table_Query_from_Mac10[[#This Row],[discount_pct]]/100))</f>
        <v>14.33</v>
      </c>
      <c r="K3511" s="47">
        <f>Table_Query_from_Mac10[[#This Row],[unit_cost]]</f>
        <v>6.45</v>
      </c>
      <c r="L3511" s="47">
        <f>Table_Query_from_Mac10[[#This Row],[Live-cost]]*(1+Table_Query_from_Mac10[[#This Row],[CogsIncreasebyTYPE]])</f>
        <v>6.45</v>
      </c>
      <c r="M3511" s="47">
        <f>Table_Query_from_Mac10[[#This Row],[Live-cost]]*Table_Query_from_Mac10[[#This Row],[qty_to_ship]]</f>
        <v>51.6</v>
      </c>
      <c r="N3511" s="47">
        <f>IF(Table_Query_from_Mac10[[#This Row],[item_no]]="KDA",-Table_Query_from_Mac10[[#This Row],[unit_price]],Table_Query_from_Mac10[[#This Row],[Net Unit]]*Table_Query_from_Mac10[[#This Row],[qty_to_ship]])</f>
        <v>114.64</v>
      </c>
      <c r="O3511" s="47">
        <f>SUMIFS(Summary!C:C,Summary!H:H,Table_Query_from_Mac10[[#This Row],[Juiceoc]])</f>
        <v>0</v>
      </c>
      <c r="P3511" s="47">
        <f>SUMIFS(Summary!D:D,Summary!H:H,Table_Query_from_Mac10[[#This Row],[Juiceoc]])</f>
        <v>0</v>
      </c>
      <c r="Q3511" s="47">
        <f>SUMIFS(Summary!E:E,Summary!H:H,Table_Query_from_Mac10[[#This Row],[Juiceoc]])</f>
        <v>0</v>
      </c>
      <c r="R3511" s="47">
        <f>Table_Query_from_Mac10[[#This Row],[Net Unit]]*(1+Table_Query_from_Mac10[[#This Row],[PriceIncreasebyType]])</f>
        <v>14.33</v>
      </c>
      <c r="S3511" s="47">
        <f>Table_Query_from_Mac10[[#This Row],[UnitPriceFuture]]*Table_Query_from_Mac10[[#This Row],[qtytoShipFuture]]</f>
        <v>114.64</v>
      </c>
      <c r="T3511" s="47">
        <f>ROUND(Table_Query_from_Mac10[[#This Row],[qty_to_ship]]*(1+Table_Query_from_Mac10[[#This Row],[VolumeIncreasebyType]]),0)</f>
        <v>8</v>
      </c>
      <c r="U3511" s="47">
        <f>Table_Query_from_Mac10[[#This Row],[qtytoShipFuture]]*Table_Query_from_Mac10[[#This Row],[Future-cost]]</f>
        <v>51.6</v>
      </c>
      <c r="V3511" s="47">
        <f>Table_Query_from_Mac10[[#This Row],[qtytoShipFuture]]-Table_Query_from_Mac10[[#This Row],[qty_to_ship]]</f>
        <v>0</v>
      </c>
      <c r="W3511" s="47">
        <f>Table_Query_from_Mac10[[#This Row],[UnitPriceFuture]]</f>
        <v>14.33</v>
      </c>
      <c r="X3511" s="47">
        <f>Table_Query_from_Mac10[[#This Row],[Unit Increase]]*Table_Query_from_Mac10[[#This Row],[UnitPriceFuture]]</f>
        <v>0</v>
      </c>
      <c r="Y3511" s="47">
        <f>Table_Query_from_Mac10[[#This Row],[Unit Increase]]*Table_Query_from_Mac10[[#This Row],[Future-cost]]</f>
        <v>0</v>
      </c>
      <c r="Z3511" s="47">
        <f>-(Table_Query_from_Mac10[[#This Row],[Incremental Sales]]+((Table_Query_from_Mac10[[#This Row],[Incremental Sales]]*-(SUM(Summary!$S$8:$S$9)))))*Summary!$S$18</f>
        <v>0</v>
      </c>
      <c r="AA3511" s="47">
        <f>IFERROR(Table_Query_from_Mac10[[#This Row],[Incremental Cost]]/Table_Query_from_Mac10[[#This Row],[Incremental Sales]],0)</f>
        <v>0</v>
      </c>
      <c r="AB3511" s="47">
        <f>IFERROR(Table_Query_from_Mac10[[#This Row],[TotalCostFuture]]/Table_Query_from_Mac10[[#This Row],[totalsalesFuture]],0)</f>
        <v>0.45010467550593164</v>
      </c>
      <c r="AN3511" s="31">
        <v>32</v>
      </c>
      <c r="AO3511">
        <f t="shared" si="108"/>
        <v>8</v>
      </c>
      <c r="AQ3511" s="31">
        <v>40.94</v>
      </c>
      <c r="AR3511">
        <f t="shared" si="109"/>
        <v>14.33</v>
      </c>
    </row>
    <row r="3512" spans="1:44" x14ac:dyDescent="0.25">
      <c r="A3512">
        <v>90353</v>
      </c>
      <c r="B3512">
        <v>6</v>
      </c>
      <c r="C3512" t="s">
        <v>53</v>
      </c>
      <c r="D3512" t="s">
        <v>80</v>
      </c>
      <c r="E3512">
        <v>12</v>
      </c>
      <c r="F3512">
        <v>8.3699999999999992</v>
      </c>
      <c r="G3512">
        <v>18.79</v>
      </c>
      <c r="H3512" s="1">
        <v>44839</v>
      </c>
      <c r="I3512" s="20">
        <v>0</v>
      </c>
      <c r="J3512" s="47">
        <f>Table_Query_from_Mac10[[#This Row],[unit_price]]-(Table_Query_from_Mac10[[#This Row],[unit_price]]*(Table_Query_from_Mac10[[#This Row],[discount_pct]]/100))</f>
        <v>18.79</v>
      </c>
      <c r="K3512" s="47">
        <f>Table_Query_from_Mac10[[#This Row],[unit_cost]]</f>
        <v>8.3699999999999992</v>
      </c>
      <c r="L3512" s="47">
        <f>Table_Query_from_Mac10[[#This Row],[Live-cost]]*(1+Table_Query_from_Mac10[[#This Row],[CogsIncreasebyTYPE]])</f>
        <v>8.3699999999999992</v>
      </c>
      <c r="M3512" s="47">
        <f>Table_Query_from_Mac10[[#This Row],[Live-cost]]*Table_Query_from_Mac10[[#This Row],[qty_to_ship]]</f>
        <v>100.44</v>
      </c>
      <c r="N3512" s="47">
        <f>IF(Table_Query_from_Mac10[[#This Row],[item_no]]="KDA",-Table_Query_from_Mac10[[#This Row],[unit_price]],Table_Query_from_Mac10[[#This Row],[Net Unit]]*Table_Query_from_Mac10[[#This Row],[qty_to_ship]])</f>
        <v>225.48</v>
      </c>
      <c r="O3512" s="47">
        <f>SUMIFS(Summary!C:C,Summary!H:H,Table_Query_from_Mac10[[#This Row],[Juiceoc]])</f>
        <v>0</v>
      </c>
      <c r="P3512" s="47">
        <f>SUMIFS(Summary!D:D,Summary!H:H,Table_Query_from_Mac10[[#This Row],[Juiceoc]])</f>
        <v>0</v>
      </c>
      <c r="Q3512" s="47">
        <f>SUMIFS(Summary!E:E,Summary!H:H,Table_Query_from_Mac10[[#This Row],[Juiceoc]])</f>
        <v>0</v>
      </c>
      <c r="R3512" s="47">
        <f>Table_Query_from_Mac10[[#This Row],[Net Unit]]*(1+Table_Query_from_Mac10[[#This Row],[PriceIncreasebyType]])</f>
        <v>18.79</v>
      </c>
      <c r="S3512" s="47">
        <f>Table_Query_from_Mac10[[#This Row],[UnitPriceFuture]]*Table_Query_from_Mac10[[#This Row],[qtytoShipFuture]]</f>
        <v>225.48</v>
      </c>
      <c r="T3512" s="47">
        <f>ROUND(Table_Query_from_Mac10[[#This Row],[qty_to_ship]]*(1+Table_Query_from_Mac10[[#This Row],[VolumeIncreasebyType]]),0)</f>
        <v>12</v>
      </c>
      <c r="U3512" s="47">
        <f>Table_Query_from_Mac10[[#This Row],[qtytoShipFuture]]*Table_Query_from_Mac10[[#This Row],[Future-cost]]</f>
        <v>100.44</v>
      </c>
      <c r="V3512" s="47">
        <f>Table_Query_from_Mac10[[#This Row],[qtytoShipFuture]]-Table_Query_from_Mac10[[#This Row],[qty_to_ship]]</f>
        <v>0</v>
      </c>
      <c r="W3512" s="47">
        <f>Table_Query_from_Mac10[[#This Row],[UnitPriceFuture]]</f>
        <v>18.79</v>
      </c>
      <c r="X3512" s="47">
        <f>Table_Query_from_Mac10[[#This Row],[Unit Increase]]*Table_Query_from_Mac10[[#This Row],[UnitPriceFuture]]</f>
        <v>0</v>
      </c>
      <c r="Y3512" s="47">
        <f>Table_Query_from_Mac10[[#This Row],[Unit Increase]]*Table_Query_from_Mac10[[#This Row],[Future-cost]]</f>
        <v>0</v>
      </c>
      <c r="Z3512" s="47">
        <f>-(Table_Query_from_Mac10[[#This Row],[Incremental Sales]]+((Table_Query_from_Mac10[[#This Row],[Incremental Sales]]*-(SUM(Summary!$S$8:$S$9)))))*Summary!$S$18</f>
        <v>0</v>
      </c>
      <c r="AA3512" s="47">
        <f>IFERROR(Table_Query_from_Mac10[[#This Row],[Incremental Cost]]/Table_Query_from_Mac10[[#This Row],[Incremental Sales]],0)</f>
        <v>0</v>
      </c>
      <c r="AB3512" s="47">
        <f>IFERROR(Table_Query_from_Mac10[[#This Row],[TotalCostFuture]]/Table_Query_from_Mac10[[#This Row],[totalsalesFuture]],0)</f>
        <v>0.44544970729111233</v>
      </c>
      <c r="AN3512" s="30">
        <v>48</v>
      </c>
      <c r="AO3512">
        <f t="shared" si="108"/>
        <v>12</v>
      </c>
      <c r="AQ3512" s="30">
        <v>53.69</v>
      </c>
      <c r="AR3512">
        <f t="shared" si="109"/>
        <v>18.79</v>
      </c>
    </row>
    <row r="3513" spans="1:44" x14ac:dyDescent="0.25">
      <c r="A3513">
        <v>90353</v>
      </c>
      <c r="B3513">
        <v>7</v>
      </c>
      <c r="C3513" t="s">
        <v>53</v>
      </c>
      <c r="D3513" t="s">
        <v>80</v>
      </c>
      <c r="E3513">
        <v>6</v>
      </c>
      <c r="F3513">
        <v>1.1499999999999999</v>
      </c>
      <c r="G3513">
        <v>3.52</v>
      </c>
      <c r="H3513" s="1">
        <v>44839</v>
      </c>
      <c r="I3513" s="20">
        <v>0</v>
      </c>
      <c r="J3513" s="47">
        <f>Table_Query_from_Mac10[[#This Row],[unit_price]]-(Table_Query_from_Mac10[[#This Row],[unit_price]]*(Table_Query_from_Mac10[[#This Row],[discount_pct]]/100))</f>
        <v>3.52</v>
      </c>
      <c r="K3513" s="47">
        <f>Table_Query_from_Mac10[[#This Row],[unit_cost]]</f>
        <v>1.1499999999999999</v>
      </c>
      <c r="L3513" s="47">
        <f>Table_Query_from_Mac10[[#This Row],[Live-cost]]*(1+Table_Query_from_Mac10[[#This Row],[CogsIncreasebyTYPE]])</f>
        <v>1.1499999999999999</v>
      </c>
      <c r="M3513" s="47">
        <f>Table_Query_from_Mac10[[#This Row],[Live-cost]]*Table_Query_from_Mac10[[#This Row],[qty_to_ship]]</f>
        <v>6.8999999999999995</v>
      </c>
      <c r="N3513" s="47">
        <f>IF(Table_Query_from_Mac10[[#This Row],[item_no]]="KDA",-Table_Query_from_Mac10[[#This Row],[unit_price]],Table_Query_from_Mac10[[#This Row],[Net Unit]]*Table_Query_from_Mac10[[#This Row],[qty_to_ship]])</f>
        <v>21.12</v>
      </c>
      <c r="O3513" s="47">
        <f>SUMIFS(Summary!C:C,Summary!H:H,Table_Query_from_Mac10[[#This Row],[Juiceoc]])</f>
        <v>0</v>
      </c>
      <c r="P3513" s="47">
        <f>SUMIFS(Summary!D:D,Summary!H:H,Table_Query_from_Mac10[[#This Row],[Juiceoc]])</f>
        <v>0</v>
      </c>
      <c r="Q3513" s="47">
        <f>SUMIFS(Summary!E:E,Summary!H:H,Table_Query_from_Mac10[[#This Row],[Juiceoc]])</f>
        <v>0</v>
      </c>
      <c r="R3513" s="47">
        <f>Table_Query_from_Mac10[[#This Row],[Net Unit]]*(1+Table_Query_from_Mac10[[#This Row],[PriceIncreasebyType]])</f>
        <v>3.52</v>
      </c>
      <c r="S3513" s="47">
        <f>Table_Query_from_Mac10[[#This Row],[UnitPriceFuture]]*Table_Query_from_Mac10[[#This Row],[qtytoShipFuture]]</f>
        <v>21.12</v>
      </c>
      <c r="T3513" s="47">
        <f>ROUND(Table_Query_from_Mac10[[#This Row],[qty_to_ship]]*(1+Table_Query_from_Mac10[[#This Row],[VolumeIncreasebyType]]),0)</f>
        <v>6</v>
      </c>
      <c r="U3513" s="47">
        <f>Table_Query_from_Mac10[[#This Row],[qtytoShipFuture]]*Table_Query_from_Mac10[[#This Row],[Future-cost]]</f>
        <v>6.8999999999999995</v>
      </c>
      <c r="V3513" s="47">
        <f>Table_Query_from_Mac10[[#This Row],[qtytoShipFuture]]-Table_Query_from_Mac10[[#This Row],[qty_to_ship]]</f>
        <v>0</v>
      </c>
      <c r="W3513" s="47">
        <f>Table_Query_from_Mac10[[#This Row],[UnitPriceFuture]]</f>
        <v>3.52</v>
      </c>
      <c r="X3513" s="47">
        <f>Table_Query_from_Mac10[[#This Row],[Unit Increase]]*Table_Query_from_Mac10[[#This Row],[UnitPriceFuture]]</f>
        <v>0</v>
      </c>
      <c r="Y3513" s="47">
        <f>Table_Query_from_Mac10[[#This Row],[Unit Increase]]*Table_Query_from_Mac10[[#This Row],[Future-cost]]</f>
        <v>0</v>
      </c>
      <c r="Z3513" s="47">
        <f>-(Table_Query_from_Mac10[[#This Row],[Incremental Sales]]+((Table_Query_from_Mac10[[#This Row],[Incremental Sales]]*-(SUM(Summary!$S$8:$S$9)))))*Summary!$S$18</f>
        <v>0</v>
      </c>
      <c r="AA3513" s="47">
        <f>IFERROR(Table_Query_from_Mac10[[#This Row],[Incremental Cost]]/Table_Query_from_Mac10[[#This Row],[Incremental Sales]],0)</f>
        <v>0</v>
      </c>
      <c r="AB3513" s="47">
        <f>IFERROR(Table_Query_from_Mac10[[#This Row],[TotalCostFuture]]/Table_Query_from_Mac10[[#This Row],[totalsalesFuture]],0)</f>
        <v>0.32670454545454541</v>
      </c>
      <c r="AN3513" s="31">
        <v>24</v>
      </c>
      <c r="AO3513">
        <f t="shared" si="108"/>
        <v>6</v>
      </c>
      <c r="AQ3513" s="31">
        <v>10.07</v>
      </c>
      <c r="AR3513">
        <f t="shared" si="109"/>
        <v>3.52</v>
      </c>
    </row>
    <row r="3514" spans="1:44" x14ac:dyDescent="0.25">
      <c r="A3514">
        <v>90354</v>
      </c>
      <c r="B3514">
        <v>7</v>
      </c>
      <c r="C3514" t="s">
        <v>55</v>
      </c>
      <c r="D3514" t="s">
        <v>81</v>
      </c>
      <c r="E3514">
        <v>100</v>
      </c>
      <c r="F3514">
        <v>5.71</v>
      </c>
      <c r="G3514">
        <v>12.05</v>
      </c>
      <c r="H3514" s="1">
        <v>44848</v>
      </c>
      <c r="I3514" s="20">
        <v>0</v>
      </c>
      <c r="J3514" s="47">
        <f>Table_Query_from_Mac10[[#This Row],[unit_price]]-(Table_Query_from_Mac10[[#This Row],[unit_price]]*(Table_Query_from_Mac10[[#This Row],[discount_pct]]/100))</f>
        <v>12.05</v>
      </c>
      <c r="K3514" s="47">
        <f>Table_Query_from_Mac10[[#This Row],[unit_cost]]</f>
        <v>5.71</v>
      </c>
      <c r="L3514" s="47">
        <f>Table_Query_from_Mac10[[#This Row],[Live-cost]]*(1+Table_Query_from_Mac10[[#This Row],[CogsIncreasebyTYPE]])</f>
        <v>5.71</v>
      </c>
      <c r="M3514" s="47">
        <f>Table_Query_from_Mac10[[#This Row],[Live-cost]]*Table_Query_from_Mac10[[#This Row],[qty_to_ship]]</f>
        <v>571</v>
      </c>
      <c r="N3514" s="47">
        <f>IF(Table_Query_from_Mac10[[#This Row],[item_no]]="KDA",-Table_Query_from_Mac10[[#This Row],[unit_price]],Table_Query_from_Mac10[[#This Row],[Net Unit]]*Table_Query_from_Mac10[[#This Row],[qty_to_ship]])</f>
        <v>1205</v>
      </c>
      <c r="O3514" s="47">
        <f>SUMIFS(Summary!C:C,Summary!H:H,Table_Query_from_Mac10[[#This Row],[Juiceoc]])</f>
        <v>0</v>
      </c>
      <c r="P3514" s="47">
        <f>SUMIFS(Summary!D:D,Summary!H:H,Table_Query_from_Mac10[[#This Row],[Juiceoc]])</f>
        <v>0</v>
      </c>
      <c r="Q3514" s="47">
        <f>SUMIFS(Summary!E:E,Summary!H:H,Table_Query_from_Mac10[[#This Row],[Juiceoc]])</f>
        <v>0</v>
      </c>
      <c r="R3514" s="47">
        <f>Table_Query_from_Mac10[[#This Row],[Net Unit]]*(1+Table_Query_from_Mac10[[#This Row],[PriceIncreasebyType]])</f>
        <v>12.05</v>
      </c>
      <c r="S3514" s="47">
        <f>Table_Query_from_Mac10[[#This Row],[UnitPriceFuture]]*Table_Query_from_Mac10[[#This Row],[qtytoShipFuture]]</f>
        <v>1205</v>
      </c>
      <c r="T3514" s="47">
        <f>ROUND(Table_Query_from_Mac10[[#This Row],[qty_to_ship]]*(1+Table_Query_from_Mac10[[#This Row],[VolumeIncreasebyType]]),0)</f>
        <v>100</v>
      </c>
      <c r="U3514" s="47">
        <f>Table_Query_from_Mac10[[#This Row],[qtytoShipFuture]]*Table_Query_from_Mac10[[#This Row],[Future-cost]]</f>
        <v>571</v>
      </c>
      <c r="V3514" s="47">
        <f>Table_Query_from_Mac10[[#This Row],[qtytoShipFuture]]-Table_Query_from_Mac10[[#This Row],[qty_to_ship]]</f>
        <v>0</v>
      </c>
      <c r="W3514" s="47">
        <f>Table_Query_from_Mac10[[#This Row],[UnitPriceFuture]]</f>
        <v>12.05</v>
      </c>
      <c r="X3514" s="47">
        <f>Table_Query_from_Mac10[[#This Row],[Unit Increase]]*Table_Query_from_Mac10[[#This Row],[UnitPriceFuture]]</f>
        <v>0</v>
      </c>
      <c r="Y3514" s="47">
        <f>Table_Query_from_Mac10[[#This Row],[Unit Increase]]*Table_Query_from_Mac10[[#This Row],[Future-cost]]</f>
        <v>0</v>
      </c>
      <c r="Z3514" s="47">
        <f>-(Table_Query_from_Mac10[[#This Row],[Incremental Sales]]+((Table_Query_from_Mac10[[#This Row],[Incremental Sales]]*-(SUM(Summary!$S$8:$S$9)))))*Summary!$S$18</f>
        <v>0</v>
      </c>
      <c r="AA3514" s="47">
        <f>IFERROR(Table_Query_from_Mac10[[#This Row],[Incremental Cost]]/Table_Query_from_Mac10[[#This Row],[Incremental Sales]],0)</f>
        <v>0</v>
      </c>
      <c r="AB3514" s="47">
        <f>IFERROR(Table_Query_from_Mac10[[#This Row],[TotalCostFuture]]/Table_Query_from_Mac10[[#This Row],[totalsalesFuture]],0)</f>
        <v>0.47385892116182571</v>
      </c>
      <c r="AN3514" s="30">
        <v>400</v>
      </c>
      <c r="AO3514">
        <f t="shared" si="108"/>
        <v>100</v>
      </c>
      <c r="AQ3514" s="30">
        <v>34.44</v>
      </c>
      <c r="AR3514">
        <f t="shared" si="109"/>
        <v>12.05</v>
      </c>
    </row>
    <row r="3515" spans="1:44" x14ac:dyDescent="0.25">
      <c r="A3515">
        <v>90354</v>
      </c>
      <c r="B3515">
        <v>8</v>
      </c>
      <c r="C3515" t="s">
        <v>55</v>
      </c>
      <c r="D3515" t="s">
        <v>81</v>
      </c>
      <c r="E3515">
        <v>64</v>
      </c>
      <c r="F3515">
        <v>6.91</v>
      </c>
      <c r="G3515">
        <v>14.77</v>
      </c>
      <c r="H3515" s="1">
        <v>44848</v>
      </c>
      <c r="I3515" s="20">
        <v>0</v>
      </c>
      <c r="J3515" s="47">
        <f>Table_Query_from_Mac10[[#This Row],[unit_price]]-(Table_Query_from_Mac10[[#This Row],[unit_price]]*(Table_Query_from_Mac10[[#This Row],[discount_pct]]/100))</f>
        <v>14.77</v>
      </c>
      <c r="K3515" s="47">
        <f>Table_Query_from_Mac10[[#This Row],[unit_cost]]</f>
        <v>6.91</v>
      </c>
      <c r="L3515" s="47">
        <f>Table_Query_from_Mac10[[#This Row],[Live-cost]]*(1+Table_Query_from_Mac10[[#This Row],[CogsIncreasebyTYPE]])</f>
        <v>6.91</v>
      </c>
      <c r="M3515" s="47">
        <f>Table_Query_from_Mac10[[#This Row],[Live-cost]]*Table_Query_from_Mac10[[#This Row],[qty_to_ship]]</f>
        <v>442.24</v>
      </c>
      <c r="N3515" s="47">
        <f>IF(Table_Query_from_Mac10[[#This Row],[item_no]]="KDA",-Table_Query_from_Mac10[[#This Row],[unit_price]],Table_Query_from_Mac10[[#This Row],[Net Unit]]*Table_Query_from_Mac10[[#This Row],[qty_to_ship]])</f>
        <v>945.28</v>
      </c>
      <c r="O3515" s="47">
        <f>SUMIFS(Summary!C:C,Summary!H:H,Table_Query_from_Mac10[[#This Row],[Juiceoc]])</f>
        <v>0</v>
      </c>
      <c r="P3515" s="47">
        <f>SUMIFS(Summary!D:D,Summary!H:H,Table_Query_from_Mac10[[#This Row],[Juiceoc]])</f>
        <v>0</v>
      </c>
      <c r="Q3515" s="47">
        <f>SUMIFS(Summary!E:E,Summary!H:H,Table_Query_from_Mac10[[#This Row],[Juiceoc]])</f>
        <v>0</v>
      </c>
      <c r="R3515" s="47">
        <f>Table_Query_from_Mac10[[#This Row],[Net Unit]]*(1+Table_Query_from_Mac10[[#This Row],[PriceIncreasebyType]])</f>
        <v>14.77</v>
      </c>
      <c r="S3515" s="47">
        <f>Table_Query_from_Mac10[[#This Row],[UnitPriceFuture]]*Table_Query_from_Mac10[[#This Row],[qtytoShipFuture]]</f>
        <v>945.28</v>
      </c>
      <c r="T3515" s="47">
        <f>ROUND(Table_Query_from_Mac10[[#This Row],[qty_to_ship]]*(1+Table_Query_from_Mac10[[#This Row],[VolumeIncreasebyType]]),0)</f>
        <v>64</v>
      </c>
      <c r="U3515" s="47">
        <f>Table_Query_from_Mac10[[#This Row],[qtytoShipFuture]]*Table_Query_from_Mac10[[#This Row],[Future-cost]]</f>
        <v>442.24</v>
      </c>
      <c r="V3515" s="47">
        <f>Table_Query_from_Mac10[[#This Row],[qtytoShipFuture]]-Table_Query_from_Mac10[[#This Row],[qty_to_ship]]</f>
        <v>0</v>
      </c>
      <c r="W3515" s="47">
        <f>Table_Query_from_Mac10[[#This Row],[UnitPriceFuture]]</f>
        <v>14.77</v>
      </c>
      <c r="X3515" s="47">
        <f>Table_Query_from_Mac10[[#This Row],[Unit Increase]]*Table_Query_from_Mac10[[#This Row],[UnitPriceFuture]]</f>
        <v>0</v>
      </c>
      <c r="Y3515" s="47">
        <f>Table_Query_from_Mac10[[#This Row],[Unit Increase]]*Table_Query_from_Mac10[[#This Row],[Future-cost]]</f>
        <v>0</v>
      </c>
      <c r="Z3515" s="47">
        <f>-(Table_Query_from_Mac10[[#This Row],[Incremental Sales]]+((Table_Query_from_Mac10[[#This Row],[Incremental Sales]]*-(SUM(Summary!$S$8:$S$9)))))*Summary!$S$18</f>
        <v>0</v>
      </c>
      <c r="AA3515" s="47">
        <f>IFERROR(Table_Query_from_Mac10[[#This Row],[Incremental Cost]]/Table_Query_from_Mac10[[#This Row],[Incremental Sales]],0)</f>
        <v>0</v>
      </c>
      <c r="AB3515" s="47">
        <f>IFERROR(Table_Query_from_Mac10[[#This Row],[TotalCostFuture]]/Table_Query_from_Mac10[[#This Row],[totalsalesFuture]],0)</f>
        <v>0.46784021665538256</v>
      </c>
      <c r="AN3515" s="31">
        <v>256</v>
      </c>
      <c r="AO3515">
        <f t="shared" si="108"/>
        <v>64</v>
      </c>
      <c r="AQ3515" s="31">
        <v>42.2</v>
      </c>
      <c r="AR3515">
        <f t="shared" si="109"/>
        <v>14.77</v>
      </c>
    </row>
    <row r="3516" spans="1:44" x14ac:dyDescent="0.25">
      <c r="A3516">
        <v>90354</v>
      </c>
      <c r="B3516">
        <v>9</v>
      </c>
      <c r="C3516" t="s">
        <v>55</v>
      </c>
      <c r="D3516" t="s">
        <v>81</v>
      </c>
      <c r="E3516">
        <v>12</v>
      </c>
      <c r="F3516">
        <v>7.41</v>
      </c>
      <c r="G3516">
        <v>16.239999999999998</v>
      </c>
      <c r="H3516" s="1">
        <v>44848</v>
      </c>
      <c r="I3516" s="20">
        <v>0</v>
      </c>
      <c r="J3516" s="47">
        <f>Table_Query_from_Mac10[[#This Row],[unit_price]]-(Table_Query_from_Mac10[[#This Row],[unit_price]]*(Table_Query_from_Mac10[[#This Row],[discount_pct]]/100))</f>
        <v>16.239999999999998</v>
      </c>
      <c r="K3516" s="47">
        <f>Table_Query_from_Mac10[[#This Row],[unit_cost]]</f>
        <v>7.41</v>
      </c>
      <c r="L3516" s="47">
        <f>Table_Query_from_Mac10[[#This Row],[Live-cost]]*(1+Table_Query_from_Mac10[[#This Row],[CogsIncreasebyTYPE]])</f>
        <v>7.41</v>
      </c>
      <c r="M3516" s="47">
        <f>Table_Query_from_Mac10[[#This Row],[Live-cost]]*Table_Query_from_Mac10[[#This Row],[qty_to_ship]]</f>
        <v>88.92</v>
      </c>
      <c r="N3516" s="47">
        <f>IF(Table_Query_from_Mac10[[#This Row],[item_no]]="KDA",-Table_Query_from_Mac10[[#This Row],[unit_price]],Table_Query_from_Mac10[[#This Row],[Net Unit]]*Table_Query_from_Mac10[[#This Row],[qty_to_ship]])</f>
        <v>194.88</v>
      </c>
      <c r="O3516" s="47">
        <f>SUMIFS(Summary!C:C,Summary!H:H,Table_Query_from_Mac10[[#This Row],[Juiceoc]])</f>
        <v>0</v>
      </c>
      <c r="P3516" s="47">
        <f>SUMIFS(Summary!D:D,Summary!H:H,Table_Query_from_Mac10[[#This Row],[Juiceoc]])</f>
        <v>0</v>
      </c>
      <c r="Q3516" s="47">
        <f>SUMIFS(Summary!E:E,Summary!H:H,Table_Query_from_Mac10[[#This Row],[Juiceoc]])</f>
        <v>0</v>
      </c>
      <c r="R3516" s="47">
        <f>Table_Query_from_Mac10[[#This Row],[Net Unit]]*(1+Table_Query_from_Mac10[[#This Row],[PriceIncreasebyType]])</f>
        <v>16.239999999999998</v>
      </c>
      <c r="S3516" s="47">
        <f>Table_Query_from_Mac10[[#This Row],[UnitPriceFuture]]*Table_Query_from_Mac10[[#This Row],[qtytoShipFuture]]</f>
        <v>194.88</v>
      </c>
      <c r="T3516" s="47">
        <f>ROUND(Table_Query_from_Mac10[[#This Row],[qty_to_ship]]*(1+Table_Query_from_Mac10[[#This Row],[VolumeIncreasebyType]]),0)</f>
        <v>12</v>
      </c>
      <c r="U3516" s="47">
        <f>Table_Query_from_Mac10[[#This Row],[qtytoShipFuture]]*Table_Query_from_Mac10[[#This Row],[Future-cost]]</f>
        <v>88.92</v>
      </c>
      <c r="V3516" s="47">
        <f>Table_Query_from_Mac10[[#This Row],[qtytoShipFuture]]-Table_Query_from_Mac10[[#This Row],[qty_to_ship]]</f>
        <v>0</v>
      </c>
      <c r="W3516" s="47">
        <f>Table_Query_from_Mac10[[#This Row],[UnitPriceFuture]]</f>
        <v>16.239999999999998</v>
      </c>
      <c r="X3516" s="47">
        <f>Table_Query_from_Mac10[[#This Row],[Unit Increase]]*Table_Query_from_Mac10[[#This Row],[UnitPriceFuture]]</f>
        <v>0</v>
      </c>
      <c r="Y3516" s="47">
        <f>Table_Query_from_Mac10[[#This Row],[Unit Increase]]*Table_Query_from_Mac10[[#This Row],[Future-cost]]</f>
        <v>0</v>
      </c>
      <c r="Z3516" s="47">
        <f>-(Table_Query_from_Mac10[[#This Row],[Incremental Sales]]+((Table_Query_from_Mac10[[#This Row],[Incremental Sales]]*-(SUM(Summary!$S$8:$S$9)))))*Summary!$S$18</f>
        <v>0</v>
      </c>
      <c r="AA3516" s="47">
        <f>IFERROR(Table_Query_from_Mac10[[#This Row],[Incremental Cost]]/Table_Query_from_Mac10[[#This Row],[Incremental Sales]],0)</f>
        <v>0</v>
      </c>
      <c r="AB3516" s="47">
        <f>IFERROR(Table_Query_from_Mac10[[#This Row],[TotalCostFuture]]/Table_Query_from_Mac10[[#This Row],[totalsalesFuture]],0)</f>
        <v>0.45628078817733991</v>
      </c>
      <c r="AN3516" s="30">
        <v>48</v>
      </c>
      <c r="AO3516">
        <f t="shared" si="108"/>
        <v>12</v>
      </c>
      <c r="AQ3516" s="30">
        <v>46.39</v>
      </c>
      <c r="AR3516">
        <f t="shared" si="109"/>
        <v>16.239999999999998</v>
      </c>
    </row>
    <row r="3517" spans="1:44" x14ac:dyDescent="0.25">
      <c r="A3517">
        <v>90354</v>
      </c>
      <c r="B3517">
        <v>10</v>
      </c>
      <c r="C3517" t="s">
        <v>55</v>
      </c>
      <c r="D3517" t="s">
        <v>81</v>
      </c>
      <c r="E3517">
        <v>60</v>
      </c>
      <c r="F3517">
        <v>8.23</v>
      </c>
      <c r="G3517">
        <v>17.71</v>
      </c>
      <c r="H3517" s="1">
        <v>44848</v>
      </c>
      <c r="I3517" s="20">
        <v>0</v>
      </c>
      <c r="J3517" s="47">
        <f>Table_Query_from_Mac10[[#This Row],[unit_price]]-(Table_Query_from_Mac10[[#This Row],[unit_price]]*(Table_Query_from_Mac10[[#This Row],[discount_pct]]/100))</f>
        <v>17.71</v>
      </c>
      <c r="K3517" s="47">
        <f>Table_Query_from_Mac10[[#This Row],[unit_cost]]</f>
        <v>8.23</v>
      </c>
      <c r="L3517" s="47">
        <f>Table_Query_from_Mac10[[#This Row],[Live-cost]]*(1+Table_Query_from_Mac10[[#This Row],[CogsIncreasebyTYPE]])</f>
        <v>8.23</v>
      </c>
      <c r="M3517" s="47">
        <f>Table_Query_from_Mac10[[#This Row],[Live-cost]]*Table_Query_from_Mac10[[#This Row],[qty_to_ship]]</f>
        <v>493.8</v>
      </c>
      <c r="N3517" s="47">
        <f>IF(Table_Query_from_Mac10[[#This Row],[item_no]]="KDA",-Table_Query_from_Mac10[[#This Row],[unit_price]],Table_Query_from_Mac10[[#This Row],[Net Unit]]*Table_Query_from_Mac10[[#This Row],[qty_to_ship]])</f>
        <v>1062.6000000000001</v>
      </c>
      <c r="O3517" s="47">
        <f>SUMIFS(Summary!C:C,Summary!H:H,Table_Query_from_Mac10[[#This Row],[Juiceoc]])</f>
        <v>0</v>
      </c>
      <c r="P3517" s="47">
        <f>SUMIFS(Summary!D:D,Summary!H:H,Table_Query_from_Mac10[[#This Row],[Juiceoc]])</f>
        <v>0</v>
      </c>
      <c r="Q3517" s="47">
        <f>SUMIFS(Summary!E:E,Summary!H:H,Table_Query_from_Mac10[[#This Row],[Juiceoc]])</f>
        <v>0</v>
      </c>
      <c r="R3517" s="47">
        <f>Table_Query_from_Mac10[[#This Row],[Net Unit]]*(1+Table_Query_from_Mac10[[#This Row],[PriceIncreasebyType]])</f>
        <v>17.71</v>
      </c>
      <c r="S3517" s="47">
        <f>Table_Query_from_Mac10[[#This Row],[UnitPriceFuture]]*Table_Query_from_Mac10[[#This Row],[qtytoShipFuture]]</f>
        <v>1062.6000000000001</v>
      </c>
      <c r="T3517" s="47">
        <f>ROUND(Table_Query_from_Mac10[[#This Row],[qty_to_ship]]*(1+Table_Query_from_Mac10[[#This Row],[VolumeIncreasebyType]]),0)</f>
        <v>60</v>
      </c>
      <c r="U3517" s="47">
        <f>Table_Query_from_Mac10[[#This Row],[qtytoShipFuture]]*Table_Query_from_Mac10[[#This Row],[Future-cost]]</f>
        <v>493.8</v>
      </c>
      <c r="V3517" s="47">
        <f>Table_Query_from_Mac10[[#This Row],[qtytoShipFuture]]-Table_Query_from_Mac10[[#This Row],[qty_to_ship]]</f>
        <v>0</v>
      </c>
      <c r="W3517" s="47">
        <f>Table_Query_from_Mac10[[#This Row],[UnitPriceFuture]]</f>
        <v>17.71</v>
      </c>
      <c r="X3517" s="47">
        <f>Table_Query_from_Mac10[[#This Row],[Unit Increase]]*Table_Query_from_Mac10[[#This Row],[UnitPriceFuture]]</f>
        <v>0</v>
      </c>
      <c r="Y3517" s="47">
        <f>Table_Query_from_Mac10[[#This Row],[Unit Increase]]*Table_Query_from_Mac10[[#This Row],[Future-cost]]</f>
        <v>0</v>
      </c>
      <c r="Z3517" s="47">
        <f>-(Table_Query_from_Mac10[[#This Row],[Incremental Sales]]+((Table_Query_from_Mac10[[#This Row],[Incremental Sales]]*-(SUM(Summary!$S$8:$S$9)))))*Summary!$S$18</f>
        <v>0</v>
      </c>
      <c r="AA3517" s="47">
        <f>IFERROR(Table_Query_from_Mac10[[#This Row],[Incremental Cost]]/Table_Query_from_Mac10[[#This Row],[Incremental Sales]],0)</f>
        <v>0</v>
      </c>
      <c r="AB3517" s="47">
        <f>IFERROR(Table_Query_from_Mac10[[#This Row],[TotalCostFuture]]/Table_Query_from_Mac10[[#This Row],[totalsalesFuture]],0)</f>
        <v>0.4647092038396386</v>
      </c>
      <c r="AN3517" s="31">
        <v>240</v>
      </c>
      <c r="AO3517">
        <f t="shared" si="108"/>
        <v>60</v>
      </c>
      <c r="AQ3517" s="31">
        <v>50.59</v>
      </c>
      <c r="AR3517">
        <f t="shared" si="109"/>
        <v>17.71</v>
      </c>
    </row>
    <row r="3518" spans="1:44" x14ac:dyDescent="0.25">
      <c r="A3518">
        <v>90354</v>
      </c>
      <c r="B3518">
        <v>11</v>
      </c>
      <c r="C3518" t="s">
        <v>55</v>
      </c>
      <c r="D3518" t="s">
        <v>81</v>
      </c>
      <c r="E3518">
        <v>18</v>
      </c>
      <c r="F3518">
        <v>9.6199999999999992</v>
      </c>
      <c r="G3518">
        <v>20.64</v>
      </c>
      <c r="H3518" s="1">
        <v>44848</v>
      </c>
      <c r="I3518" s="20">
        <v>0</v>
      </c>
      <c r="J3518" s="47">
        <f>Table_Query_from_Mac10[[#This Row],[unit_price]]-(Table_Query_from_Mac10[[#This Row],[unit_price]]*(Table_Query_from_Mac10[[#This Row],[discount_pct]]/100))</f>
        <v>20.64</v>
      </c>
      <c r="K3518" s="47">
        <f>Table_Query_from_Mac10[[#This Row],[unit_cost]]</f>
        <v>9.6199999999999992</v>
      </c>
      <c r="L3518" s="47">
        <f>Table_Query_from_Mac10[[#This Row],[Live-cost]]*(1+Table_Query_from_Mac10[[#This Row],[CogsIncreasebyTYPE]])</f>
        <v>9.6199999999999992</v>
      </c>
      <c r="M3518" s="47">
        <f>Table_Query_from_Mac10[[#This Row],[Live-cost]]*Table_Query_from_Mac10[[#This Row],[qty_to_ship]]</f>
        <v>173.16</v>
      </c>
      <c r="N3518" s="47">
        <f>IF(Table_Query_from_Mac10[[#This Row],[item_no]]="KDA",-Table_Query_from_Mac10[[#This Row],[unit_price]],Table_Query_from_Mac10[[#This Row],[Net Unit]]*Table_Query_from_Mac10[[#This Row],[qty_to_ship]])</f>
        <v>371.52</v>
      </c>
      <c r="O3518" s="47">
        <f>SUMIFS(Summary!C:C,Summary!H:H,Table_Query_from_Mac10[[#This Row],[Juiceoc]])</f>
        <v>0</v>
      </c>
      <c r="P3518" s="47">
        <f>SUMIFS(Summary!D:D,Summary!H:H,Table_Query_from_Mac10[[#This Row],[Juiceoc]])</f>
        <v>0</v>
      </c>
      <c r="Q3518" s="47">
        <f>SUMIFS(Summary!E:E,Summary!H:H,Table_Query_from_Mac10[[#This Row],[Juiceoc]])</f>
        <v>0</v>
      </c>
      <c r="R3518" s="47">
        <f>Table_Query_from_Mac10[[#This Row],[Net Unit]]*(1+Table_Query_from_Mac10[[#This Row],[PriceIncreasebyType]])</f>
        <v>20.64</v>
      </c>
      <c r="S3518" s="47">
        <f>Table_Query_from_Mac10[[#This Row],[UnitPriceFuture]]*Table_Query_from_Mac10[[#This Row],[qtytoShipFuture]]</f>
        <v>371.52</v>
      </c>
      <c r="T3518" s="47">
        <f>ROUND(Table_Query_from_Mac10[[#This Row],[qty_to_ship]]*(1+Table_Query_from_Mac10[[#This Row],[VolumeIncreasebyType]]),0)</f>
        <v>18</v>
      </c>
      <c r="U3518" s="47">
        <f>Table_Query_from_Mac10[[#This Row],[qtytoShipFuture]]*Table_Query_from_Mac10[[#This Row],[Future-cost]]</f>
        <v>173.16</v>
      </c>
      <c r="V3518" s="47">
        <f>Table_Query_from_Mac10[[#This Row],[qtytoShipFuture]]-Table_Query_from_Mac10[[#This Row],[qty_to_ship]]</f>
        <v>0</v>
      </c>
      <c r="W3518" s="47">
        <f>Table_Query_from_Mac10[[#This Row],[UnitPriceFuture]]</f>
        <v>20.64</v>
      </c>
      <c r="X3518" s="47">
        <f>Table_Query_from_Mac10[[#This Row],[Unit Increase]]*Table_Query_from_Mac10[[#This Row],[UnitPriceFuture]]</f>
        <v>0</v>
      </c>
      <c r="Y3518" s="47">
        <f>Table_Query_from_Mac10[[#This Row],[Unit Increase]]*Table_Query_from_Mac10[[#This Row],[Future-cost]]</f>
        <v>0</v>
      </c>
      <c r="Z3518" s="47">
        <f>-(Table_Query_from_Mac10[[#This Row],[Incremental Sales]]+((Table_Query_from_Mac10[[#This Row],[Incremental Sales]]*-(SUM(Summary!$S$8:$S$9)))))*Summary!$S$18</f>
        <v>0</v>
      </c>
      <c r="AA3518" s="47">
        <f>IFERROR(Table_Query_from_Mac10[[#This Row],[Incremental Cost]]/Table_Query_from_Mac10[[#This Row],[Incremental Sales]],0)</f>
        <v>0</v>
      </c>
      <c r="AB3518" s="47">
        <f>IFERROR(Table_Query_from_Mac10[[#This Row],[TotalCostFuture]]/Table_Query_from_Mac10[[#This Row],[totalsalesFuture]],0)</f>
        <v>0.46608527131782945</v>
      </c>
      <c r="AN3518" s="30">
        <v>72</v>
      </c>
      <c r="AO3518">
        <f t="shared" si="108"/>
        <v>18</v>
      </c>
      <c r="AQ3518" s="30">
        <v>58.98</v>
      </c>
      <c r="AR3518">
        <f t="shared" si="109"/>
        <v>20.64</v>
      </c>
    </row>
    <row r="3519" spans="1:44" x14ac:dyDescent="0.25">
      <c r="A3519">
        <v>90354</v>
      </c>
      <c r="B3519">
        <v>12</v>
      </c>
      <c r="C3519" t="s">
        <v>55</v>
      </c>
      <c r="D3519" t="s">
        <v>81</v>
      </c>
      <c r="E3519">
        <v>6</v>
      </c>
      <c r="F3519">
        <v>10.93</v>
      </c>
      <c r="G3519">
        <v>25.21</v>
      </c>
      <c r="H3519" s="1">
        <v>44848</v>
      </c>
      <c r="I3519" s="20">
        <v>0</v>
      </c>
      <c r="J3519" s="47">
        <f>Table_Query_from_Mac10[[#This Row],[unit_price]]-(Table_Query_from_Mac10[[#This Row],[unit_price]]*(Table_Query_from_Mac10[[#This Row],[discount_pct]]/100))</f>
        <v>25.21</v>
      </c>
      <c r="K3519" s="47">
        <f>Table_Query_from_Mac10[[#This Row],[unit_cost]]</f>
        <v>10.93</v>
      </c>
      <c r="L3519" s="47">
        <f>Table_Query_from_Mac10[[#This Row],[Live-cost]]*(1+Table_Query_from_Mac10[[#This Row],[CogsIncreasebyTYPE]])</f>
        <v>10.93</v>
      </c>
      <c r="M3519" s="47">
        <f>Table_Query_from_Mac10[[#This Row],[Live-cost]]*Table_Query_from_Mac10[[#This Row],[qty_to_ship]]</f>
        <v>65.58</v>
      </c>
      <c r="N3519" s="47">
        <f>IF(Table_Query_from_Mac10[[#This Row],[item_no]]="KDA",-Table_Query_from_Mac10[[#This Row],[unit_price]],Table_Query_from_Mac10[[#This Row],[Net Unit]]*Table_Query_from_Mac10[[#This Row],[qty_to_ship]])</f>
        <v>151.26</v>
      </c>
      <c r="O3519" s="47">
        <f>SUMIFS(Summary!C:C,Summary!H:H,Table_Query_from_Mac10[[#This Row],[Juiceoc]])</f>
        <v>0</v>
      </c>
      <c r="P3519" s="47">
        <f>SUMIFS(Summary!D:D,Summary!H:H,Table_Query_from_Mac10[[#This Row],[Juiceoc]])</f>
        <v>0</v>
      </c>
      <c r="Q3519" s="47">
        <f>SUMIFS(Summary!E:E,Summary!H:H,Table_Query_from_Mac10[[#This Row],[Juiceoc]])</f>
        <v>0</v>
      </c>
      <c r="R3519" s="47">
        <f>Table_Query_from_Mac10[[#This Row],[Net Unit]]*(1+Table_Query_from_Mac10[[#This Row],[PriceIncreasebyType]])</f>
        <v>25.21</v>
      </c>
      <c r="S3519" s="47">
        <f>Table_Query_from_Mac10[[#This Row],[UnitPriceFuture]]*Table_Query_from_Mac10[[#This Row],[qtytoShipFuture]]</f>
        <v>151.26</v>
      </c>
      <c r="T3519" s="47">
        <f>ROUND(Table_Query_from_Mac10[[#This Row],[qty_to_ship]]*(1+Table_Query_from_Mac10[[#This Row],[VolumeIncreasebyType]]),0)</f>
        <v>6</v>
      </c>
      <c r="U3519" s="47">
        <f>Table_Query_from_Mac10[[#This Row],[qtytoShipFuture]]*Table_Query_from_Mac10[[#This Row],[Future-cost]]</f>
        <v>65.58</v>
      </c>
      <c r="V3519" s="47">
        <f>Table_Query_from_Mac10[[#This Row],[qtytoShipFuture]]-Table_Query_from_Mac10[[#This Row],[qty_to_ship]]</f>
        <v>0</v>
      </c>
      <c r="W3519" s="47">
        <f>Table_Query_from_Mac10[[#This Row],[UnitPriceFuture]]</f>
        <v>25.21</v>
      </c>
      <c r="X3519" s="47">
        <f>Table_Query_from_Mac10[[#This Row],[Unit Increase]]*Table_Query_from_Mac10[[#This Row],[UnitPriceFuture]]</f>
        <v>0</v>
      </c>
      <c r="Y3519" s="47">
        <f>Table_Query_from_Mac10[[#This Row],[Unit Increase]]*Table_Query_from_Mac10[[#This Row],[Future-cost]]</f>
        <v>0</v>
      </c>
      <c r="Z3519" s="47">
        <f>-(Table_Query_from_Mac10[[#This Row],[Incremental Sales]]+((Table_Query_from_Mac10[[#This Row],[Incremental Sales]]*-(SUM(Summary!$S$8:$S$9)))))*Summary!$S$18</f>
        <v>0</v>
      </c>
      <c r="AA3519" s="47">
        <f>IFERROR(Table_Query_from_Mac10[[#This Row],[Incremental Cost]]/Table_Query_from_Mac10[[#This Row],[Incremental Sales]],0)</f>
        <v>0</v>
      </c>
      <c r="AB3519" s="47">
        <f>IFERROR(Table_Query_from_Mac10[[#This Row],[TotalCostFuture]]/Table_Query_from_Mac10[[#This Row],[totalsalesFuture]],0)</f>
        <v>0.43355811186037291</v>
      </c>
      <c r="AN3519" s="31">
        <v>24</v>
      </c>
      <c r="AO3519">
        <f t="shared" si="108"/>
        <v>6</v>
      </c>
      <c r="AQ3519" s="31">
        <v>72.040000000000006</v>
      </c>
      <c r="AR3519">
        <f t="shared" si="109"/>
        <v>25.21</v>
      </c>
    </row>
    <row r="3520" spans="1:44" x14ac:dyDescent="0.25">
      <c r="A3520">
        <v>90354</v>
      </c>
      <c r="B3520">
        <v>8</v>
      </c>
      <c r="C3520" t="s">
        <v>55</v>
      </c>
      <c r="D3520" t="s">
        <v>81</v>
      </c>
      <c r="E3520">
        <v>16</v>
      </c>
      <c r="F3520">
        <v>6.91</v>
      </c>
      <c r="G3520">
        <v>14.77</v>
      </c>
      <c r="H3520" s="1">
        <v>44865</v>
      </c>
      <c r="I3520" s="20">
        <v>0</v>
      </c>
      <c r="J3520" s="47">
        <f>Table_Query_from_Mac10[[#This Row],[unit_price]]-(Table_Query_from_Mac10[[#This Row],[unit_price]]*(Table_Query_from_Mac10[[#This Row],[discount_pct]]/100))</f>
        <v>14.77</v>
      </c>
      <c r="K3520" s="47">
        <f>Table_Query_from_Mac10[[#This Row],[unit_cost]]</f>
        <v>6.91</v>
      </c>
      <c r="L3520" s="47">
        <f>Table_Query_from_Mac10[[#This Row],[Live-cost]]*(1+Table_Query_from_Mac10[[#This Row],[CogsIncreasebyTYPE]])</f>
        <v>6.91</v>
      </c>
      <c r="M3520" s="47">
        <f>Table_Query_from_Mac10[[#This Row],[Live-cost]]*Table_Query_from_Mac10[[#This Row],[qty_to_ship]]</f>
        <v>110.56</v>
      </c>
      <c r="N3520" s="47">
        <f>IF(Table_Query_from_Mac10[[#This Row],[item_no]]="KDA",-Table_Query_from_Mac10[[#This Row],[unit_price]],Table_Query_from_Mac10[[#This Row],[Net Unit]]*Table_Query_from_Mac10[[#This Row],[qty_to_ship]])</f>
        <v>236.32</v>
      </c>
      <c r="O3520" s="47">
        <f>SUMIFS(Summary!C:C,Summary!H:H,Table_Query_from_Mac10[[#This Row],[Juiceoc]])</f>
        <v>0</v>
      </c>
      <c r="P3520" s="47">
        <f>SUMIFS(Summary!D:D,Summary!H:H,Table_Query_from_Mac10[[#This Row],[Juiceoc]])</f>
        <v>0</v>
      </c>
      <c r="Q3520" s="47">
        <f>SUMIFS(Summary!E:E,Summary!H:H,Table_Query_from_Mac10[[#This Row],[Juiceoc]])</f>
        <v>0</v>
      </c>
      <c r="R3520" s="47">
        <f>Table_Query_from_Mac10[[#This Row],[Net Unit]]*(1+Table_Query_from_Mac10[[#This Row],[PriceIncreasebyType]])</f>
        <v>14.77</v>
      </c>
      <c r="S3520" s="47">
        <f>Table_Query_from_Mac10[[#This Row],[UnitPriceFuture]]*Table_Query_from_Mac10[[#This Row],[qtytoShipFuture]]</f>
        <v>236.32</v>
      </c>
      <c r="T3520" s="47">
        <f>ROUND(Table_Query_from_Mac10[[#This Row],[qty_to_ship]]*(1+Table_Query_from_Mac10[[#This Row],[VolumeIncreasebyType]]),0)</f>
        <v>16</v>
      </c>
      <c r="U3520" s="47">
        <f>Table_Query_from_Mac10[[#This Row],[qtytoShipFuture]]*Table_Query_from_Mac10[[#This Row],[Future-cost]]</f>
        <v>110.56</v>
      </c>
      <c r="V3520" s="47">
        <f>Table_Query_from_Mac10[[#This Row],[qtytoShipFuture]]-Table_Query_from_Mac10[[#This Row],[qty_to_ship]]</f>
        <v>0</v>
      </c>
      <c r="W3520" s="47">
        <f>Table_Query_from_Mac10[[#This Row],[UnitPriceFuture]]</f>
        <v>14.77</v>
      </c>
      <c r="X3520" s="47">
        <f>Table_Query_from_Mac10[[#This Row],[Unit Increase]]*Table_Query_from_Mac10[[#This Row],[UnitPriceFuture]]</f>
        <v>0</v>
      </c>
      <c r="Y3520" s="47">
        <f>Table_Query_from_Mac10[[#This Row],[Unit Increase]]*Table_Query_from_Mac10[[#This Row],[Future-cost]]</f>
        <v>0</v>
      </c>
      <c r="Z3520" s="47">
        <f>-(Table_Query_from_Mac10[[#This Row],[Incremental Sales]]+((Table_Query_from_Mac10[[#This Row],[Incremental Sales]]*-(SUM(Summary!$S$8:$S$9)))))*Summary!$S$18</f>
        <v>0</v>
      </c>
      <c r="AA3520" s="47">
        <f>IFERROR(Table_Query_from_Mac10[[#This Row],[Incremental Cost]]/Table_Query_from_Mac10[[#This Row],[Incremental Sales]],0)</f>
        <v>0</v>
      </c>
      <c r="AB3520" s="47">
        <f>IFERROR(Table_Query_from_Mac10[[#This Row],[TotalCostFuture]]/Table_Query_from_Mac10[[#This Row],[totalsalesFuture]],0)</f>
        <v>0.46784021665538256</v>
      </c>
      <c r="AN3520" s="30">
        <v>64</v>
      </c>
      <c r="AO3520">
        <f t="shared" si="108"/>
        <v>16</v>
      </c>
      <c r="AQ3520" s="30">
        <v>42.2</v>
      </c>
      <c r="AR3520">
        <f t="shared" si="109"/>
        <v>14.77</v>
      </c>
    </row>
    <row r="3521" spans="1:44" x14ac:dyDescent="0.25">
      <c r="A3521">
        <v>90354</v>
      </c>
      <c r="B3521">
        <v>10</v>
      </c>
      <c r="C3521" t="s">
        <v>55</v>
      </c>
      <c r="D3521" t="s">
        <v>81</v>
      </c>
      <c r="E3521">
        <v>12</v>
      </c>
      <c r="F3521">
        <v>8.23</v>
      </c>
      <c r="G3521">
        <v>17.71</v>
      </c>
      <c r="H3521" s="1">
        <v>44865</v>
      </c>
      <c r="I3521" s="20">
        <v>0</v>
      </c>
      <c r="J3521" s="47">
        <f>Table_Query_from_Mac10[[#This Row],[unit_price]]-(Table_Query_from_Mac10[[#This Row],[unit_price]]*(Table_Query_from_Mac10[[#This Row],[discount_pct]]/100))</f>
        <v>17.71</v>
      </c>
      <c r="K3521" s="47">
        <f>Table_Query_from_Mac10[[#This Row],[unit_cost]]</f>
        <v>8.23</v>
      </c>
      <c r="L3521" s="47">
        <f>Table_Query_from_Mac10[[#This Row],[Live-cost]]*(1+Table_Query_from_Mac10[[#This Row],[CogsIncreasebyTYPE]])</f>
        <v>8.23</v>
      </c>
      <c r="M3521" s="47">
        <f>Table_Query_from_Mac10[[#This Row],[Live-cost]]*Table_Query_from_Mac10[[#This Row],[qty_to_ship]]</f>
        <v>98.76</v>
      </c>
      <c r="N3521" s="47">
        <f>IF(Table_Query_from_Mac10[[#This Row],[item_no]]="KDA",-Table_Query_from_Mac10[[#This Row],[unit_price]],Table_Query_from_Mac10[[#This Row],[Net Unit]]*Table_Query_from_Mac10[[#This Row],[qty_to_ship]])</f>
        <v>212.52</v>
      </c>
      <c r="O3521" s="47">
        <f>SUMIFS(Summary!C:C,Summary!H:H,Table_Query_from_Mac10[[#This Row],[Juiceoc]])</f>
        <v>0</v>
      </c>
      <c r="P3521" s="47">
        <f>SUMIFS(Summary!D:D,Summary!H:H,Table_Query_from_Mac10[[#This Row],[Juiceoc]])</f>
        <v>0</v>
      </c>
      <c r="Q3521" s="47">
        <f>SUMIFS(Summary!E:E,Summary!H:H,Table_Query_from_Mac10[[#This Row],[Juiceoc]])</f>
        <v>0</v>
      </c>
      <c r="R3521" s="47">
        <f>Table_Query_from_Mac10[[#This Row],[Net Unit]]*(1+Table_Query_from_Mac10[[#This Row],[PriceIncreasebyType]])</f>
        <v>17.71</v>
      </c>
      <c r="S3521" s="47">
        <f>Table_Query_from_Mac10[[#This Row],[UnitPriceFuture]]*Table_Query_from_Mac10[[#This Row],[qtytoShipFuture]]</f>
        <v>212.52</v>
      </c>
      <c r="T3521" s="47">
        <f>ROUND(Table_Query_from_Mac10[[#This Row],[qty_to_ship]]*(1+Table_Query_from_Mac10[[#This Row],[VolumeIncreasebyType]]),0)</f>
        <v>12</v>
      </c>
      <c r="U3521" s="47">
        <f>Table_Query_from_Mac10[[#This Row],[qtytoShipFuture]]*Table_Query_from_Mac10[[#This Row],[Future-cost]]</f>
        <v>98.76</v>
      </c>
      <c r="V3521" s="47">
        <f>Table_Query_from_Mac10[[#This Row],[qtytoShipFuture]]-Table_Query_from_Mac10[[#This Row],[qty_to_ship]]</f>
        <v>0</v>
      </c>
      <c r="W3521" s="47">
        <f>Table_Query_from_Mac10[[#This Row],[UnitPriceFuture]]</f>
        <v>17.71</v>
      </c>
      <c r="X3521" s="47">
        <f>Table_Query_from_Mac10[[#This Row],[Unit Increase]]*Table_Query_from_Mac10[[#This Row],[UnitPriceFuture]]</f>
        <v>0</v>
      </c>
      <c r="Y3521" s="47">
        <f>Table_Query_from_Mac10[[#This Row],[Unit Increase]]*Table_Query_from_Mac10[[#This Row],[Future-cost]]</f>
        <v>0</v>
      </c>
      <c r="Z3521" s="47">
        <f>-(Table_Query_from_Mac10[[#This Row],[Incremental Sales]]+((Table_Query_from_Mac10[[#This Row],[Incremental Sales]]*-(SUM(Summary!$S$8:$S$9)))))*Summary!$S$18</f>
        <v>0</v>
      </c>
      <c r="AA3521" s="47">
        <f>IFERROR(Table_Query_from_Mac10[[#This Row],[Incremental Cost]]/Table_Query_from_Mac10[[#This Row],[Incremental Sales]],0)</f>
        <v>0</v>
      </c>
      <c r="AB3521" s="47">
        <f>IFERROR(Table_Query_from_Mac10[[#This Row],[TotalCostFuture]]/Table_Query_from_Mac10[[#This Row],[totalsalesFuture]],0)</f>
        <v>0.46470920383963865</v>
      </c>
      <c r="AN3521" s="31">
        <v>48</v>
      </c>
      <c r="AO3521">
        <f t="shared" si="108"/>
        <v>12</v>
      </c>
      <c r="AQ3521" s="31">
        <v>50.59</v>
      </c>
      <c r="AR3521">
        <f t="shared" si="109"/>
        <v>17.71</v>
      </c>
    </row>
    <row r="3522" spans="1:44" x14ac:dyDescent="0.25">
      <c r="A3522">
        <v>90354</v>
      </c>
      <c r="B3522">
        <v>11</v>
      </c>
      <c r="C3522" t="s">
        <v>55</v>
      </c>
      <c r="D3522" t="s">
        <v>81</v>
      </c>
      <c r="E3522">
        <v>36</v>
      </c>
      <c r="F3522">
        <v>9.6199999999999992</v>
      </c>
      <c r="G3522">
        <v>20.64</v>
      </c>
      <c r="H3522" s="1">
        <v>44865</v>
      </c>
      <c r="I3522" s="20">
        <v>0</v>
      </c>
      <c r="J3522" s="47">
        <f>Table_Query_from_Mac10[[#This Row],[unit_price]]-(Table_Query_from_Mac10[[#This Row],[unit_price]]*(Table_Query_from_Mac10[[#This Row],[discount_pct]]/100))</f>
        <v>20.64</v>
      </c>
      <c r="K3522" s="47">
        <f>Table_Query_from_Mac10[[#This Row],[unit_cost]]</f>
        <v>9.6199999999999992</v>
      </c>
      <c r="L3522" s="47">
        <f>Table_Query_from_Mac10[[#This Row],[Live-cost]]*(1+Table_Query_from_Mac10[[#This Row],[CogsIncreasebyTYPE]])</f>
        <v>9.6199999999999992</v>
      </c>
      <c r="M3522" s="47">
        <f>Table_Query_from_Mac10[[#This Row],[Live-cost]]*Table_Query_from_Mac10[[#This Row],[qty_to_ship]]</f>
        <v>346.32</v>
      </c>
      <c r="N3522" s="47">
        <f>IF(Table_Query_from_Mac10[[#This Row],[item_no]]="KDA",-Table_Query_from_Mac10[[#This Row],[unit_price]],Table_Query_from_Mac10[[#This Row],[Net Unit]]*Table_Query_from_Mac10[[#This Row],[qty_to_ship]])</f>
        <v>743.04</v>
      </c>
      <c r="O3522" s="47">
        <f>SUMIFS(Summary!C:C,Summary!H:H,Table_Query_from_Mac10[[#This Row],[Juiceoc]])</f>
        <v>0</v>
      </c>
      <c r="P3522" s="47">
        <f>SUMIFS(Summary!D:D,Summary!H:H,Table_Query_from_Mac10[[#This Row],[Juiceoc]])</f>
        <v>0</v>
      </c>
      <c r="Q3522" s="47">
        <f>SUMIFS(Summary!E:E,Summary!H:H,Table_Query_from_Mac10[[#This Row],[Juiceoc]])</f>
        <v>0</v>
      </c>
      <c r="R3522" s="47">
        <f>Table_Query_from_Mac10[[#This Row],[Net Unit]]*(1+Table_Query_from_Mac10[[#This Row],[PriceIncreasebyType]])</f>
        <v>20.64</v>
      </c>
      <c r="S3522" s="47">
        <f>Table_Query_from_Mac10[[#This Row],[UnitPriceFuture]]*Table_Query_from_Mac10[[#This Row],[qtytoShipFuture]]</f>
        <v>743.04</v>
      </c>
      <c r="T3522" s="47">
        <f>ROUND(Table_Query_from_Mac10[[#This Row],[qty_to_ship]]*(1+Table_Query_from_Mac10[[#This Row],[VolumeIncreasebyType]]),0)</f>
        <v>36</v>
      </c>
      <c r="U3522" s="47">
        <f>Table_Query_from_Mac10[[#This Row],[qtytoShipFuture]]*Table_Query_from_Mac10[[#This Row],[Future-cost]]</f>
        <v>346.32</v>
      </c>
      <c r="V3522" s="47">
        <f>Table_Query_from_Mac10[[#This Row],[qtytoShipFuture]]-Table_Query_from_Mac10[[#This Row],[qty_to_ship]]</f>
        <v>0</v>
      </c>
      <c r="W3522" s="47">
        <f>Table_Query_from_Mac10[[#This Row],[UnitPriceFuture]]</f>
        <v>20.64</v>
      </c>
      <c r="X3522" s="47">
        <f>Table_Query_from_Mac10[[#This Row],[Unit Increase]]*Table_Query_from_Mac10[[#This Row],[UnitPriceFuture]]</f>
        <v>0</v>
      </c>
      <c r="Y3522" s="47">
        <f>Table_Query_from_Mac10[[#This Row],[Unit Increase]]*Table_Query_from_Mac10[[#This Row],[Future-cost]]</f>
        <v>0</v>
      </c>
      <c r="Z3522" s="47">
        <f>-(Table_Query_from_Mac10[[#This Row],[Incremental Sales]]+((Table_Query_from_Mac10[[#This Row],[Incremental Sales]]*-(SUM(Summary!$S$8:$S$9)))))*Summary!$S$18</f>
        <v>0</v>
      </c>
      <c r="AA3522" s="47">
        <f>IFERROR(Table_Query_from_Mac10[[#This Row],[Incremental Cost]]/Table_Query_from_Mac10[[#This Row],[Incremental Sales]],0)</f>
        <v>0</v>
      </c>
      <c r="AB3522" s="47">
        <f>IFERROR(Table_Query_from_Mac10[[#This Row],[TotalCostFuture]]/Table_Query_from_Mac10[[#This Row],[totalsalesFuture]],0)</f>
        <v>0.46608527131782945</v>
      </c>
      <c r="AN3522" s="30">
        <v>144</v>
      </c>
      <c r="AO3522">
        <f t="shared" si="108"/>
        <v>36</v>
      </c>
      <c r="AQ3522" s="30">
        <v>58.98</v>
      </c>
      <c r="AR3522">
        <f t="shared" si="109"/>
        <v>20.64</v>
      </c>
    </row>
    <row r="3523" spans="1:44" x14ac:dyDescent="0.25">
      <c r="A3523">
        <v>90355</v>
      </c>
      <c r="B3523">
        <v>1</v>
      </c>
      <c r="C3523" t="s">
        <v>51</v>
      </c>
      <c r="D3523" t="s">
        <v>80</v>
      </c>
      <c r="E3523">
        <v>7</v>
      </c>
      <c r="F3523">
        <v>4.25</v>
      </c>
      <c r="G3523">
        <v>9.33</v>
      </c>
      <c r="H3523" s="1">
        <v>44846</v>
      </c>
      <c r="I3523" s="20">
        <v>0</v>
      </c>
      <c r="J3523" s="47">
        <f>Table_Query_from_Mac10[[#This Row],[unit_price]]-(Table_Query_from_Mac10[[#This Row],[unit_price]]*(Table_Query_from_Mac10[[#This Row],[discount_pct]]/100))</f>
        <v>9.33</v>
      </c>
      <c r="K3523" s="47">
        <f>Table_Query_from_Mac10[[#This Row],[unit_cost]]</f>
        <v>4.25</v>
      </c>
      <c r="L3523" s="47">
        <f>Table_Query_from_Mac10[[#This Row],[Live-cost]]*(1+Table_Query_from_Mac10[[#This Row],[CogsIncreasebyTYPE]])</f>
        <v>4.25</v>
      </c>
      <c r="M3523" s="47">
        <f>Table_Query_from_Mac10[[#This Row],[Live-cost]]*Table_Query_from_Mac10[[#This Row],[qty_to_ship]]</f>
        <v>29.75</v>
      </c>
      <c r="N3523" s="47">
        <f>IF(Table_Query_from_Mac10[[#This Row],[item_no]]="KDA",-Table_Query_from_Mac10[[#This Row],[unit_price]],Table_Query_from_Mac10[[#This Row],[Net Unit]]*Table_Query_from_Mac10[[#This Row],[qty_to_ship]])</f>
        <v>65.31</v>
      </c>
      <c r="O3523" s="47">
        <f>SUMIFS(Summary!C:C,Summary!H:H,Table_Query_from_Mac10[[#This Row],[Juiceoc]])</f>
        <v>0</v>
      </c>
      <c r="P3523" s="47">
        <f>SUMIFS(Summary!D:D,Summary!H:H,Table_Query_from_Mac10[[#This Row],[Juiceoc]])</f>
        <v>0</v>
      </c>
      <c r="Q3523" s="47">
        <f>SUMIFS(Summary!E:E,Summary!H:H,Table_Query_from_Mac10[[#This Row],[Juiceoc]])</f>
        <v>0</v>
      </c>
      <c r="R3523" s="47">
        <f>Table_Query_from_Mac10[[#This Row],[Net Unit]]*(1+Table_Query_from_Mac10[[#This Row],[PriceIncreasebyType]])</f>
        <v>9.33</v>
      </c>
      <c r="S3523" s="47">
        <f>Table_Query_from_Mac10[[#This Row],[UnitPriceFuture]]*Table_Query_from_Mac10[[#This Row],[qtytoShipFuture]]</f>
        <v>65.31</v>
      </c>
      <c r="T3523" s="47">
        <f>ROUND(Table_Query_from_Mac10[[#This Row],[qty_to_ship]]*(1+Table_Query_from_Mac10[[#This Row],[VolumeIncreasebyType]]),0)</f>
        <v>7</v>
      </c>
      <c r="U3523" s="47">
        <f>Table_Query_from_Mac10[[#This Row],[qtytoShipFuture]]*Table_Query_from_Mac10[[#This Row],[Future-cost]]</f>
        <v>29.75</v>
      </c>
      <c r="V3523" s="47">
        <f>Table_Query_from_Mac10[[#This Row],[qtytoShipFuture]]-Table_Query_from_Mac10[[#This Row],[qty_to_ship]]</f>
        <v>0</v>
      </c>
      <c r="W3523" s="47">
        <f>Table_Query_from_Mac10[[#This Row],[UnitPriceFuture]]</f>
        <v>9.33</v>
      </c>
      <c r="X3523" s="47">
        <f>Table_Query_from_Mac10[[#This Row],[Unit Increase]]*Table_Query_from_Mac10[[#This Row],[UnitPriceFuture]]</f>
        <v>0</v>
      </c>
      <c r="Y3523" s="47">
        <f>Table_Query_from_Mac10[[#This Row],[Unit Increase]]*Table_Query_from_Mac10[[#This Row],[Future-cost]]</f>
        <v>0</v>
      </c>
      <c r="Z3523" s="47">
        <f>-(Table_Query_from_Mac10[[#This Row],[Incremental Sales]]+((Table_Query_from_Mac10[[#This Row],[Incremental Sales]]*-(SUM(Summary!$S$8:$S$9)))))*Summary!$S$18</f>
        <v>0</v>
      </c>
      <c r="AA3523" s="47">
        <f>IFERROR(Table_Query_from_Mac10[[#This Row],[Incremental Cost]]/Table_Query_from_Mac10[[#This Row],[Incremental Sales]],0)</f>
        <v>0</v>
      </c>
      <c r="AB3523" s="47">
        <f>IFERROR(Table_Query_from_Mac10[[#This Row],[TotalCostFuture]]/Table_Query_from_Mac10[[#This Row],[totalsalesFuture]],0)</f>
        <v>0.45551982851018219</v>
      </c>
      <c r="AN3523" s="31">
        <v>25</v>
      </c>
      <c r="AO3523">
        <f t="shared" ref="AO3523:AO3586" si="110">CEILING(AN3523/4,1)</f>
        <v>7</v>
      </c>
      <c r="AQ3523" s="31">
        <v>26.66</v>
      </c>
      <c r="AR3523">
        <f t="shared" ref="AR3523:AR3586" si="111">ROUND(AQ3523/5*1.75,2)</f>
        <v>9.33</v>
      </c>
    </row>
    <row r="3524" spans="1:44" x14ac:dyDescent="0.25">
      <c r="A3524">
        <v>90355</v>
      </c>
      <c r="B3524">
        <v>2</v>
      </c>
      <c r="C3524" t="s">
        <v>51</v>
      </c>
      <c r="D3524" t="s">
        <v>80</v>
      </c>
      <c r="E3524">
        <v>25</v>
      </c>
      <c r="F3524">
        <v>4.71</v>
      </c>
      <c r="G3524">
        <v>10.43</v>
      </c>
      <c r="H3524" s="1">
        <v>44846</v>
      </c>
      <c r="I3524" s="20">
        <v>0</v>
      </c>
      <c r="J3524" s="47">
        <f>Table_Query_from_Mac10[[#This Row],[unit_price]]-(Table_Query_from_Mac10[[#This Row],[unit_price]]*(Table_Query_from_Mac10[[#This Row],[discount_pct]]/100))</f>
        <v>10.43</v>
      </c>
      <c r="K3524" s="47">
        <f>Table_Query_from_Mac10[[#This Row],[unit_cost]]</f>
        <v>4.71</v>
      </c>
      <c r="L3524" s="47">
        <f>Table_Query_from_Mac10[[#This Row],[Live-cost]]*(1+Table_Query_from_Mac10[[#This Row],[CogsIncreasebyTYPE]])</f>
        <v>4.71</v>
      </c>
      <c r="M3524" s="47">
        <f>Table_Query_from_Mac10[[#This Row],[Live-cost]]*Table_Query_from_Mac10[[#This Row],[qty_to_ship]]</f>
        <v>117.75</v>
      </c>
      <c r="N3524" s="47">
        <f>IF(Table_Query_from_Mac10[[#This Row],[item_no]]="KDA",-Table_Query_from_Mac10[[#This Row],[unit_price]],Table_Query_from_Mac10[[#This Row],[Net Unit]]*Table_Query_from_Mac10[[#This Row],[qty_to_ship]])</f>
        <v>260.75</v>
      </c>
      <c r="O3524" s="47">
        <f>SUMIFS(Summary!C:C,Summary!H:H,Table_Query_from_Mac10[[#This Row],[Juiceoc]])</f>
        <v>0</v>
      </c>
      <c r="P3524" s="47">
        <f>SUMIFS(Summary!D:D,Summary!H:H,Table_Query_from_Mac10[[#This Row],[Juiceoc]])</f>
        <v>0</v>
      </c>
      <c r="Q3524" s="47">
        <f>SUMIFS(Summary!E:E,Summary!H:H,Table_Query_from_Mac10[[#This Row],[Juiceoc]])</f>
        <v>0</v>
      </c>
      <c r="R3524" s="47">
        <f>Table_Query_from_Mac10[[#This Row],[Net Unit]]*(1+Table_Query_from_Mac10[[#This Row],[PriceIncreasebyType]])</f>
        <v>10.43</v>
      </c>
      <c r="S3524" s="47">
        <f>Table_Query_from_Mac10[[#This Row],[UnitPriceFuture]]*Table_Query_from_Mac10[[#This Row],[qtytoShipFuture]]</f>
        <v>260.75</v>
      </c>
      <c r="T3524" s="47">
        <f>ROUND(Table_Query_from_Mac10[[#This Row],[qty_to_ship]]*(1+Table_Query_from_Mac10[[#This Row],[VolumeIncreasebyType]]),0)</f>
        <v>25</v>
      </c>
      <c r="U3524" s="47">
        <f>Table_Query_from_Mac10[[#This Row],[qtytoShipFuture]]*Table_Query_from_Mac10[[#This Row],[Future-cost]]</f>
        <v>117.75</v>
      </c>
      <c r="V3524" s="47">
        <f>Table_Query_from_Mac10[[#This Row],[qtytoShipFuture]]-Table_Query_from_Mac10[[#This Row],[qty_to_ship]]</f>
        <v>0</v>
      </c>
      <c r="W3524" s="47">
        <f>Table_Query_from_Mac10[[#This Row],[UnitPriceFuture]]</f>
        <v>10.43</v>
      </c>
      <c r="X3524" s="47">
        <f>Table_Query_from_Mac10[[#This Row],[Unit Increase]]*Table_Query_from_Mac10[[#This Row],[UnitPriceFuture]]</f>
        <v>0</v>
      </c>
      <c r="Y3524" s="47">
        <f>Table_Query_from_Mac10[[#This Row],[Unit Increase]]*Table_Query_from_Mac10[[#This Row],[Future-cost]]</f>
        <v>0</v>
      </c>
      <c r="Z3524" s="47">
        <f>-(Table_Query_from_Mac10[[#This Row],[Incremental Sales]]+((Table_Query_from_Mac10[[#This Row],[Incremental Sales]]*-(SUM(Summary!$S$8:$S$9)))))*Summary!$S$18</f>
        <v>0</v>
      </c>
      <c r="AA3524" s="47">
        <f>IFERROR(Table_Query_from_Mac10[[#This Row],[Incremental Cost]]/Table_Query_from_Mac10[[#This Row],[Incremental Sales]],0)</f>
        <v>0</v>
      </c>
      <c r="AB3524" s="47">
        <f>IFERROR(Table_Query_from_Mac10[[#This Row],[TotalCostFuture]]/Table_Query_from_Mac10[[#This Row],[totalsalesFuture]],0)</f>
        <v>0.45158197507190795</v>
      </c>
      <c r="AN3524" s="30">
        <v>100</v>
      </c>
      <c r="AO3524">
        <f t="shared" si="110"/>
        <v>25</v>
      </c>
      <c r="AQ3524" s="30">
        <v>29.81</v>
      </c>
      <c r="AR3524">
        <f t="shared" si="111"/>
        <v>10.43</v>
      </c>
    </row>
    <row r="3525" spans="1:44" x14ac:dyDescent="0.25">
      <c r="A3525">
        <v>90355</v>
      </c>
      <c r="B3525">
        <v>3</v>
      </c>
      <c r="C3525" t="s">
        <v>51</v>
      </c>
      <c r="D3525" t="s">
        <v>80</v>
      </c>
      <c r="E3525">
        <v>10</v>
      </c>
      <c r="F3525">
        <v>5.17</v>
      </c>
      <c r="G3525">
        <v>11.44</v>
      </c>
      <c r="H3525" s="1">
        <v>44846</v>
      </c>
      <c r="I3525" s="20">
        <v>0</v>
      </c>
      <c r="J3525" s="47">
        <f>Table_Query_from_Mac10[[#This Row],[unit_price]]-(Table_Query_from_Mac10[[#This Row],[unit_price]]*(Table_Query_from_Mac10[[#This Row],[discount_pct]]/100))</f>
        <v>11.44</v>
      </c>
      <c r="K3525" s="47">
        <f>Table_Query_from_Mac10[[#This Row],[unit_cost]]</f>
        <v>5.17</v>
      </c>
      <c r="L3525" s="47">
        <f>Table_Query_from_Mac10[[#This Row],[Live-cost]]*(1+Table_Query_from_Mac10[[#This Row],[CogsIncreasebyTYPE]])</f>
        <v>5.17</v>
      </c>
      <c r="M3525" s="47">
        <f>Table_Query_from_Mac10[[#This Row],[Live-cost]]*Table_Query_from_Mac10[[#This Row],[qty_to_ship]]</f>
        <v>51.7</v>
      </c>
      <c r="N3525" s="47">
        <f>IF(Table_Query_from_Mac10[[#This Row],[item_no]]="KDA",-Table_Query_from_Mac10[[#This Row],[unit_price]],Table_Query_from_Mac10[[#This Row],[Net Unit]]*Table_Query_from_Mac10[[#This Row],[qty_to_ship]])</f>
        <v>114.39999999999999</v>
      </c>
      <c r="O3525" s="47">
        <f>SUMIFS(Summary!C:C,Summary!H:H,Table_Query_from_Mac10[[#This Row],[Juiceoc]])</f>
        <v>0</v>
      </c>
      <c r="P3525" s="47">
        <f>SUMIFS(Summary!D:D,Summary!H:H,Table_Query_from_Mac10[[#This Row],[Juiceoc]])</f>
        <v>0</v>
      </c>
      <c r="Q3525" s="47">
        <f>SUMIFS(Summary!E:E,Summary!H:H,Table_Query_from_Mac10[[#This Row],[Juiceoc]])</f>
        <v>0</v>
      </c>
      <c r="R3525" s="47">
        <f>Table_Query_from_Mac10[[#This Row],[Net Unit]]*(1+Table_Query_from_Mac10[[#This Row],[PriceIncreasebyType]])</f>
        <v>11.44</v>
      </c>
      <c r="S3525" s="47">
        <f>Table_Query_from_Mac10[[#This Row],[UnitPriceFuture]]*Table_Query_from_Mac10[[#This Row],[qtytoShipFuture]]</f>
        <v>114.39999999999999</v>
      </c>
      <c r="T3525" s="47">
        <f>ROUND(Table_Query_from_Mac10[[#This Row],[qty_to_ship]]*(1+Table_Query_from_Mac10[[#This Row],[VolumeIncreasebyType]]),0)</f>
        <v>10</v>
      </c>
      <c r="U3525" s="47">
        <f>Table_Query_from_Mac10[[#This Row],[qtytoShipFuture]]*Table_Query_from_Mac10[[#This Row],[Future-cost]]</f>
        <v>51.7</v>
      </c>
      <c r="V3525" s="47">
        <f>Table_Query_from_Mac10[[#This Row],[qtytoShipFuture]]-Table_Query_from_Mac10[[#This Row],[qty_to_ship]]</f>
        <v>0</v>
      </c>
      <c r="W3525" s="47">
        <f>Table_Query_from_Mac10[[#This Row],[UnitPriceFuture]]</f>
        <v>11.44</v>
      </c>
      <c r="X3525" s="47">
        <f>Table_Query_from_Mac10[[#This Row],[Unit Increase]]*Table_Query_from_Mac10[[#This Row],[UnitPriceFuture]]</f>
        <v>0</v>
      </c>
      <c r="Y3525" s="47">
        <f>Table_Query_from_Mac10[[#This Row],[Unit Increase]]*Table_Query_from_Mac10[[#This Row],[Future-cost]]</f>
        <v>0</v>
      </c>
      <c r="Z3525" s="47">
        <f>-(Table_Query_from_Mac10[[#This Row],[Incremental Sales]]+((Table_Query_from_Mac10[[#This Row],[Incremental Sales]]*-(SUM(Summary!$S$8:$S$9)))))*Summary!$S$18</f>
        <v>0</v>
      </c>
      <c r="AA3525" s="47">
        <f>IFERROR(Table_Query_from_Mac10[[#This Row],[Incremental Cost]]/Table_Query_from_Mac10[[#This Row],[Incremental Sales]],0)</f>
        <v>0</v>
      </c>
      <c r="AB3525" s="47">
        <f>IFERROR(Table_Query_from_Mac10[[#This Row],[TotalCostFuture]]/Table_Query_from_Mac10[[#This Row],[totalsalesFuture]],0)</f>
        <v>0.45192307692307698</v>
      </c>
      <c r="AN3525" s="31">
        <v>40</v>
      </c>
      <c r="AO3525">
        <f t="shared" si="110"/>
        <v>10</v>
      </c>
      <c r="AQ3525" s="31">
        <v>32.68</v>
      </c>
      <c r="AR3525">
        <f t="shared" si="111"/>
        <v>11.44</v>
      </c>
    </row>
    <row r="3526" spans="1:44" x14ac:dyDescent="0.25">
      <c r="A3526">
        <v>90355</v>
      </c>
      <c r="B3526">
        <v>4</v>
      </c>
      <c r="C3526" t="s">
        <v>51</v>
      </c>
      <c r="D3526" t="s">
        <v>80</v>
      </c>
      <c r="E3526">
        <v>32</v>
      </c>
      <c r="F3526">
        <v>5.66</v>
      </c>
      <c r="G3526">
        <v>12.37</v>
      </c>
      <c r="H3526" s="1">
        <v>44846</v>
      </c>
      <c r="I3526" s="20">
        <v>0</v>
      </c>
      <c r="J3526" s="47">
        <f>Table_Query_from_Mac10[[#This Row],[unit_price]]-(Table_Query_from_Mac10[[#This Row],[unit_price]]*(Table_Query_from_Mac10[[#This Row],[discount_pct]]/100))</f>
        <v>12.37</v>
      </c>
      <c r="K3526" s="47">
        <f>Table_Query_from_Mac10[[#This Row],[unit_cost]]</f>
        <v>5.66</v>
      </c>
      <c r="L3526" s="47">
        <f>Table_Query_from_Mac10[[#This Row],[Live-cost]]*(1+Table_Query_from_Mac10[[#This Row],[CogsIncreasebyTYPE]])</f>
        <v>5.66</v>
      </c>
      <c r="M3526" s="47">
        <f>Table_Query_from_Mac10[[#This Row],[Live-cost]]*Table_Query_from_Mac10[[#This Row],[qty_to_ship]]</f>
        <v>181.12</v>
      </c>
      <c r="N3526" s="47">
        <f>IF(Table_Query_from_Mac10[[#This Row],[item_no]]="KDA",-Table_Query_from_Mac10[[#This Row],[unit_price]],Table_Query_from_Mac10[[#This Row],[Net Unit]]*Table_Query_from_Mac10[[#This Row],[qty_to_ship]])</f>
        <v>395.84</v>
      </c>
      <c r="O3526" s="47">
        <f>SUMIFS(Summary!C:C,Summary!H:H,Table_Query_from_Mac10[[#This Row],[Juiceoc]])</f>
        <v>0</v>
      </c>
      <c r="P3526" s="47">
        <f>SUMIFS(Summary!D:D,Summary!H:H,Table_Query_from_Mac10[[#This Row],[Juiceoc]])</f>
        <v>0</v>
      </c>
      <c r="Q3526" s="47">
        <f>SUMIFS(Summary!E:E,Summary!H:H,Table_Query_from_Mac10[[#This Row],[Juiceoc]])</f>
        <v>0</v>
      </c>
      <c r="R3526" s="47">
        <f>Table_Query_from_Mac10[[#This Row],[Net Unit]]*(1+Table_Query_from_Mac10[[#This Row],[PriceIncreasebyType]])</f>
        <v>12.37</v>
      </c>
      <c r="S3526" s="47">
        <f>Table_Query_from_Mac10[[#This Row],[UnitPriceFuture]]*Table_Query_from_Mac10[[#This Row],[qtytoShipFuture]]</f>
        <v>395.84</v>
      </c>
      <c r="T3526" s="47">
        <f>ROUND(Table_Query_from_Mac10[[#This Row],[qty_to_ship]]*(1+Table_Query_from_Mac10[[#This Row],[VolumeIncreasebyType]]),0)</f>
        <v>32</v>
      </c>
      <c r="U3526" s="47">
        <f>Table_Query_from_Mac10[[#This Row],[qtytoShipFuture]]*Table_Query_from_Mac10[[#This Row],[Future-cost]]</f>
        <v>181.12</v>
      </c>
      <c r="V3526" s="47">
        <f>Table_Query_from_Mac10[[#This Row],[qtytoShipFuture]]-Table_Query_from_Mac10[[#This Row],[qty_to_ship]]</f>
        <v>0</v>
      </c>
      <c r="W3526" s="47">
        <f>Table_Query_from_Mac10[[#This Row],[UnitPriceFuture]]</f>
        <v>12.37</v>
      </c>
      <c r="X3526" s="47">
        <f>Table_Query_from_Mac10[[#This Row],[Unit Increase]]*Table_Query_from_Mac10[[#This Row],[UnitPriceFuture]]</f>
        <v>0</v>
      </c>
      <c r="Y3526" s="47">
        <f>Table_Query_from_Mac10[[#This Row],[Unit Increase]]*Table_Query_from_Mac10[[#This Row],[Future-cost]]</f>
        <v>0</v>
      </c>
      <c r="Z3526" s="47">
        <f>-(Table_Query_from_Mac10[[#This Row],[Incremental Sales]]+((Table_Query_from_Mac10[[#This Row],[Incremental Sales]]*-(SUM(Summary!$S$8:$S$9)))))*Summary!$S$18</f>
        <v>0</v>
      </c>
      <c r="AA3526" s="47">
        <f>IFERROR(Table_Query_from_Mac10[[#This Row],[Incremental Cost]]/Table_Query_from_Mac10[[#This Row],[Incremental Sales]],0)</f>
        <v>0</v>
      </c>
      <c r="AB3526" s="47">
        <f>IFERROR(Table_Query_from_Mac10[[#This Row],[TotalCostFuture]]/Table_Query_from_Mac10[[#This Row],[totalsalesFuture]],0)</f>
        <v>0.45755860953920779</v>
      </c>
      <c r="AN3526" s="30">
        <v>128</v>
      </c>
      <c r="AO3526">
        <f t="shared" si="110"/>
        <v>32</v>
      </c>
      <c r="AQ3526" s="30">
        <v>35.33</v>
      </c>
      <c r="AR3526">
        <f t="shared" si="111"/>
        <v>12.37</v>
      </c>
    </row>
    <row r="3527" spans="1:44" x14ac:dyDescent="0.25">
      <c r="A3527">
        <v>90355</v>
      </c>
      <c r="B3527">
        <v>5</v>
      </c>
      <c r="C3527" t="s">
        <v>51</v>
      </c>
      <c r="D3527" t="s">
        <v>80</v>
      </c>
      <c r="E3527">
        <v>12</v>
      </c>
      <c r="F3527">
        <v>6.9</v>
      </c>
      <c r="G3527">
        <v>15.6</v>
      </c>
      <c r="H3527" s="1">
        <v>44846</v>
      </c>
      <c r="I3527" s="20">
        <v>0</v>
      </c>
      <c r="J3527" s="47">
        <f>Table_Query_from_Mac10[[#This Row],[unit_price]]-(Table_Query_from_Mac10[[#This Row],[unit_price]]*(Table_Query_from_Mac10[[#This Row],[discount_pct]]/100))</f>
        <v>15.6</v>
      </c>
      <c r="K3527" s="47">
        <f>Table_Query_from_Mac10[[#This Row],[unit_cost]]</f>
        <v>6.9</v>
      </c>
      <c r="L3527" s="47">
        <f>Table_Query_from_Mac10[[#This Row],[Live-cost]]*(1+Table_Query_from_Mac10[[#This Row],[CogsIncreasebyTYPE]])</f>
        <v>6.9</v>
      </c>
      <c r="M3527" s="47">
        <f>Table_Query_from_Mac10[[#This Row],[Live-cost]]*Table_Query_from_Mac10[[#This Row],[qty_to_ship]]</f>
        <v>82.800000000000011</v>
      </c>
      <c r="N3527" s="47">
        <f>IF(Table_Query_from_Mac10[[#This Row],[item_no]]="KDA",-Table_Query_from_Mac10[[#This Row],[unit_price]],Table_Query_from_Mac10[[#This Row],[Net Unit]]*Table_Query_from_Mac10[[#This Row],[qty_to_ship]])</f>
        <v>187.2</v>
      </c>
      <c r="O3527" s="47">
        <f>SUMIFS(Summary!C:C,Summary!H:H,Table_Query_from_Mac10[[#This Row],[Juiceoc]])</f>
        <v>0</v>
      </c>
      <c r="P3527" s="47">
        <f>SUMIFS(Summary!D:D,Summary!H:H,Table_Query_from_Mac10[[#This Row],[Juiceoc]])</f>
        <v>0</v>
      </c>
      <c r="Q3527" s="47">
        <f>SUMIFS(Summary!E:E,Summary!H:H,Table_Query_from_Mac10[[#This Row],[Juiceoc]])</f>
        <v>0</v>
      </c>
      <c r="R3527" s="47">
        <f>Table_Query_from_Mac10[[#This Row],[Net Unit]]*(1+Table_Query_from_Mac10[[#This Row],[PriceIncreasebyType]])</f>
        <v>15.6</v>
      </c>
      <c r="S3527" s="47">
        <f>Table_Query_from_Mac10[[#This Row],[UnitPriceFuture]]*Table_Query_from_Mac10[[#This Row],[qtytoShipFuture]]</f>
        <v>187.2</v>
      </c>
      <c r="T3527" s="47">
        <f>ROUND(Table_Query_from_Mac10[[#This Row],[qty_to_ship]]*(1+Table_Query_from_Mac10[[#This Row],[VolumeIncreasebyType]]),0)</f>
        <v>12</v>
      </c>
      <c r="U3527" s="47">
        <f>Table_Query_from_Mac10[[#This Row],[qtytoShipFuture]]*Table_Query_from_Mac10[[#This Row],[Future-cost]]</f>
        <v>82.800000000000011</v>
      </c>
      <c r="V3527" s="47">
        <f>Table_Query_from_Mac10[[#This Row],[qtytoShipFuture]]-Table_Query_from_Mac10[[#This Row],[qty_to_ship]]</f>
        <v>0</v>
      </c>
      <c r="W3527" s="47">
        <f>Table_Query_from_Mac10[[#This Row],[UnitPriceFuture]]</f>
        <v>15.6</v>
      </c>
      <c r="X3527" s="47">
        <f>Table_Query_from_Mac10[[#This Row],[Unit Increase]]*Table_Query_from_Mac10[[#This Row],[UnitPriceFuture]]</f>
        <v>0</v>
      </c>
      <c r="Y3527" s="47">
        <f>Table_Query_from_Mac10[[#This Row],[Unit Increase]]*Table_Query_from_Mac10[[#This Row],[Future-cost]]</f>
        <v>0</v>
      </c>
      <c r="Z3527" s="47">
        <f>-(Table_Query_from_Mac10[[#This Row],[Incremental Sales]]+((Table_Query_from_Mac10[[#This Row],[Incremental Sales]]*-(SUM(Summary!$S$8:$S$9)))))*Summary!$S$18</f>
        <v>0</v>
      </c>
      <c r="AA3527" s="47">
        <f>IFERROR(Table_Query_from_Mac10[[#This Row],[Incremental Cost]]/Table_Query_from_Mac10[[#This Row],[Incremental Sales]],0)</f>
        <v>0</v>
      </c>
      <c r="AB3527" s="47">
        <f>IFERROR(Table_Query_from_Mac10[[#This Row],[TotalCostFuture]]/Table_Query_from_Mac10[[#This Row],[totalsalesFuture]],0)</f>
        <v>0.4423076923076924</v>
      </c>
      <c r="AN3527" s="31">
        <v>48</v>
      </c>
      <c r="AO3527">
        <f t="shared" si="110"/>
        <v>12</v>
      </c>
      <c r="AQ3527" s="31">
        <v>44.56</v>
      </c>
      <c r="AR3527">
        <f t="shared" si="111"/>
        <v>15.6</v>
      </c>
    </row>
    <row r="3528" spans="1:44" x14ac:dyDescent="0.25">
      <c r="A3528">
        <v>90355</v>
      </c>
      <c r="B3528">
        <v>6</v>
      </c>
      <c r="C3528" t="s">
        <v>51</v>
      </c>
      <c r="D3528" t="s">
        <v>80</v>
      </c>
      <c r="E3528">
        <v>9</v>
      </c>
      <c r="F3528">
        <v>8.19</v>
      </c>
      <c r="G3528">
        <v>19.38</v>
      </c>
      <c r="H3528" s="1">
        <v>44846</v>
      </c>
      <c r="I3528" s="20">
        <v>0</v>
      </c>
      <c r="J3528" s="47">
        <f>Table_Query_from_Mac10[[#This Row],[unit_price]]-(Table_Query_from_Mac10[[#This Row],[unit_price]]*(Table_Query_from_Mac10[[#This Row],[discount_pct]]/100))</f>
        <v>19.38</v>
      </c>
      <c r="K3528" s="47">
        <f>Table_Query_from_Mac10[[#This Row],[unit_cost]]</f>
        <v>8.19</v>
      </c>
      <c r="L3528" s="47">
        <f>Table_Query_from_Mac10[[#This Row],[Live-cost]]*(1+Table_Query_from_Mac10[[#This Row],[CogsIncreasebyTYPE]])</f>
        <v>8.19</v>
      </c>
      <c r="M3528" s="47">
        <f>Table_Query_from_Mac10[[#This Row],[Live-cost]]*Table_Query_from_Mac10[[#This Row],[qty_to_ship]]</f>
        <v>73.709999999999994</v>
      </c>
      <c r="N3528" s="47">
        <f>IF(Table_Query_from_Mac10[[#This Row],[item_no]]="KDA",-Table_Query_from_Mac10[[#This Row],[unit_price]],Table_Query_from_Mac10[[#This Row],[Net Unit]]*Table_Query_from_Mac10[[#This Row],[qty_to_ship]])</f>
        <v>174.42</v>
      </c>
      <c r="O3528" s="47">
        <f>SUMIFS(Summary!C:C,Summary!H:H,Table_Query_from_Mac10[[#This Row],[Juiceoc]])</f>
        <v>0</v>
      </c>
      <c r="P3528" s="47">
        <f>SUMIFS(Summary!D:D,Summary!H:H,Table_Query_from_Mac10[[#This Row],[Juiceoc]])</f>
        <v>0</v>
      </c>
      <c r="Q3528" s="47">
        <f>SUMIFS(Summary!E:E,Summary!H:H,Table_Query_from_Mac10[[#This Row],[Juiceoc]])</f>
        <v>0</v>
      </c>
      <c r="R3528" s="47">
        <f>Table_Query_from_Mac10[[#This Row],[Net Unit]]*(1+Table_Query_from_Mac10[[#This Row],[PriceIncreasebyType]])</f>
        <v>19.38</v>
      </c>
      <c r="S3528" s="47">
        <f>Table_Query_from_Mac10[[#This Row],[UnitPriceFuture]]*Table_Query_from_Mac10[[#This Row],[qtytoShipFuture]]</f>
        <v>174.42</v>
      </c>
      <c r="T3528" s="47">
        <f>ROUND(Table_Query_from_Mac10[[#This Row],[qty_to_ship]]*(1+Table_Query_from_Mac10[[#This Row],[VolumeIncreasebyType]]),0)</f>
        <v>9</v>
      </c>
      <c r="U3528" s="47">
        <f>Table_Query_from_Mac10[[#This Row],[qtytoShipFuture]]*Table_Query_from_Mac10[[#This Row],[Future-cost]]</f>
        <v>73.709999999999994</v>
      </c>
      <c r="V3528" s="47">
        <f>Table_Query_from_Mac10[[#This Row],[qtytoShipFuture]]-Table_Query_from_Mac10[[#This Row],[qty_to_ship]]</f>
        <v>0</v>
      </c>
      <c r="W3528" s="47">
        <f>Table_Query_from_Mac10[[#This Row],[UnitPriceFuture]]</f>
        <v>19.38</v>
      </c>
      <c r="X3528" s="47">
        <f>Table_Query_from_Mac10[[#This Row],[Unit Increase]]*Table_Query_from_Mac10[[#This Row],[UnitPriceFuture]]</f>
        <v>0</v>
      </c>
      <c r="Y3528" s="47">
        <f>Table_Query_from_Mac10[[#This Row],[Unit Increase]]*Table_Query_from_Mac10[[#This Row],[Future-cost]]</f>
        <v>0</v>
      </c>
      <c r="Z3528" s="47">
        <f>-(Table_Query_from_Mac10[[#This Row],[Incremental Sales]]+((Table_Query_from_Mac10[[#This Row],[Incremental Sales]]*-(SUM(Summary!$S$8:$S$9)))))*Summary!$S$18</f>
        <v>0</v>
      </c>
      <c r="AA3528" s="47">
        <f>IFERROR(Table_Query_from_Mac10[[#This Row],[Incremental Cost]]/Table_Query_from_Mac10[[#This Row],[Incremental Sales]],0)</f>
        <v>0</v>
      </c>
      <c r="AB3528" s="47">
        <f>IFERROR(Table_Query_from_Mac10[[#This Row],[TotalCostFuture]]/Table_Query_from_Mac10[[#This Row],[totalsalesFuture]],0)</f>
        <v>0.42260061919504643</v>
      </c>
      <c r="AN3528" s="30">
        <v>36</v>
      </c>
      <c r="AO3528">
        <f t="shared" si="110"/>
        <v>9</v>
      </c>
      <c r="AQ3528" s="30">
        <v>55.37</v>
      </c>
      <c r="AR3528">
        <f t="shared" si="111"/>
        <v>19.38</v>
      </c>
    </row>
    <row r="3529" spans="1:44" x14ac:dyDescent="0.25">
      <c r="A3529">
        <v>90355</v>
      </c>
      <c r="B3529">
        <v>7</v>
      </c>
      <c r="C3529" t="s">
        <v>51</v>
      </c>
      <c r="D3529" t="s">
        <v>80</v>
      </c>
      <c r="E3529">
        <v>1</v>
      </c>
      <c r="F3529">
        <v>12.84</v>
      </c>
      <c r="G3529">
        <v>31</v>
      </c>
      <c r="H3529" s="1">
        <v>44846</v>
      </c>
      <c r="I3529" s="20">
        <v>0</v>
      </c>
      <c r="J3529" s="47">
        <f>Table_Query_from_Mac10[[#This Row],[unit_price]]-(Table_Query_from_Mac10[[#This Row],[unit_price]]*(Table_Query_from_Mac10[[#This Row],[discount_pct]]/100))</f>
        <v>31</v>
      </c>
      <c r="K3529" s="47">
        <f>Table_Query_from_Mac10[[#This Row],[unit_cost]]</f>
        <v>12.84</v>
      </c>
      <c r="L3529" s="47">
        <f>Table_Query_from_Mac10[[#This Row],[Live-cost]]*(1+Table_Query_from_Mac10[[#This Row],[CogsIncreasebyTYPE]])</f>
        <v>12.84</v>
      </c>
      <c r="M3529" s="47">
        <f>Table_Query_from_Mac10[[#This Row],[Live-cost]]*Table_Query_from_Mac10[[#This Row],[qty_to_ship]]</f>
        <v>12.84</v>
      </c>
      <c r="N3529" s="47">
        <f>IF(Table_Query_from_Mac10[[#This Row],[item_no]]="KDA",-Table_Query_from_Mac10[[#This Row],[unit_price]],Table_Query_from_Mac10[[#This Row],[Net Unit]]*Table_Query_from_Mac10[[#This Row],[qty_to_ship]])</f>
        <v>31</v>
      </c>
      <c r="O3529" s="47">
        <f>SUMIFS(Summary!C:C,Summary!H:H,Table_Query_from_Mac10[[#This Row],[Juiceoc]])</f>
        <v>0</v>
      </c>
      <c r="P3529" s="47">
        <f>SUMIFS(Summary!D:D,Summary!H:H,Table_Query_from_Mac10[[#This Row],[Juiceoc]])</f>
        <v>0</v>
      </c>
      <c r="Q3529" s="47">
        <f>SUMIFS(Summary!E:E,Summary!H:H,Table_Query_from_Mac10[[#This Row],[Juiceoc]])</f>
        <v>0</v>
      </c>
      <c r="R3529" s="47">
        <f>Table_Query_from_Mac10[[#This Row],[Net Unit]]*(1+Table_Query_from_Mac10[[#This Row],[PriceIncreasebyType]])</f>
        <v>31</v>
      </c>
      <c r="S3529" s="47">
        <f>Table_Query_from_Mac10[[#This Row],[UnitPriceFuture]]*Table_Query_from_Mac10[[#This Row],[qtytoShipFuture]]</f>
        <v>31</v>
      </c>
      <c r="T3529" s="47">
        <f>ROUND(Table_Query_from_Mac10[[#This Row],[qty_to_ship]]*(1+Table_Query_from_Mac10[[#This Row],[VolumeIncreasebyType]]),0)</f>
        <v>1</v>
      </c>
      <c r="U3529" s="47">
        <f>Table_Query_from_Mac10[[#This Row],[qtytoShipFuture]]*Table_Query_from_Mac10[[#This Row],[Future-cost]]</f>
        <v>12.84</v>
      </c>
      <c r="V3529" s="47">
        <f>Table_Query_from_Mac10[[#This Row],[qtytoShipFuture]]-Table_Query_from_Mac10[[#This Row],[qty_to_ship]]</f>
        <v>0</v>
      </c>
      <c r="W3529" s="47">
        <f>Table_Query_from_Mac10[[#This Row],[UnitPriceFuture]]</f>
        <v>31</v>
      </c>
      <c r="X3529" s="47">
        <f>Table_Query_from_Mac10[[#This Row],[Unit Increase]]*Table_Query_from_Mac10[[#This Row],[UnitPriceFuture]]</f>
        <v>0</v>
      </c>
      <c r="Y3529" s="47">
        <f>Table_Query_from_Mac10[[#This Row],[Unit Increase]]*Table_Query_from_Mac10[[#This Row],[Future-cost]]</f>
        <v>0</v>
      </c>
      <c r="Z3529" s="47">
        <f>-(Table_Query_from_Mac10[[#This Row],[Incremental Sales]]+((Table_Query_from_Mac10[[#This Row],[Incremental Sales]]*-(SUM(Summary!$S$8:$S$9)))))*Summary!$S$18</f>
        <v>0</v>
      </c>
      <c r="AA3529" s="47">
        <f>IFERROR(Table_Query_from_Mac10[[#This Row],[Incremental Cost]]/Table_Query_from_Mac10[[#This Row],[Incremental Sales]],0)</f>
        <v>0</v>
      </c>
      <c r="AB3529" s="47">
        <f>IFERROR(Table_Query_from_Mac10[[#This Row],[TotalCostFuture]]/Table_Query_from_Mac10[[#This Row],[totalsalesFuture]],0)</f>
        <v>0.41419354838709677</v>
      </c>
      <c r="AN3529" s="31">
        <v>4</v>
      </c>
      <c r="AO3529">
        <f t="shared" si="110"/>
        <v>1</v>
      </c>
      <c r="AQ3529" s="31">
        <v>88.58</v>
      </c>
      <c r="AR3529">
        <f t="shared" si="111"/>
        <v>31</v>
      </c>
    </row>
    <row r="3530" spans="1:44" x14ac:dyDescent="0.25">
      <c r="A3530">
        <v>90355</v>
      </c>
      <c r="B3530">
        <v>8</v>
      </c>
      <c r="C3530" t="s">
        <v>51</v>
      </c>
      <c r="D3530" t="s">
        <v>80</v>
      </c>
      <c r="E3530">
        <v>1</v>
      </c>
      <c r="F3530">
        <v>14.08</v>
      </c>
      <c r="G3530">
        <v>38.17</v>
      </c>
      <c r="H3530" s="1">
        <v>44846</v>
      </c>
      <c r="I3530" s="20">
        <v>0</v>
      </c>
      <c r="J3530" s="47">
        <f>Table_Query_from_Mac10[[#This Row],[unit_price]]-(Table_Query_from_Mac10[[#This Row],[unit_price]]*(Table_Query_from_Mac10[[#This Row],[discount_pct]]/100))</f>
        <v>38.17</v>
      </c>
      <c r="K3530" s="47">
        <f>Table_Query_from_Mac10[[#This Row],[unit_cost]]</f>
        <v>14.08</v>
      </c>
      <c r="L3530" s="47">
        <f>Table_Query_from_Mac10[[#This Row],[Live-cost]]*(1+Table_Query_from_Mac10[[#This Row],[CogsIncreasebyTYPE]])</f>
        <v>14.08</v>
      </c>
      <c r="M3530" s="47">
        <f>Table_Query_from_Mac10[[#This Row],[Live-cost]]*Table_Query_from_Mac10[[#This Row],[qty_to_ship]]</f>
        <v>14.08</v>
      </c>
      <c r="N3530" s="47">
        <f>IF(Table_Query_from_Mac10[[#This Row],[item_no]]="KDA",-Table_Query_from_Mac10[[#This Row],[unit_price]],Table_Query_from_Mac10[[#This Row],[Net Unit]]*Table_Query_from_Mac10[[#This Row],[qty_to_ship]])</f>
        <v>38.17</v>
      </c>
      <c r="O3530" s="47">
        <f>SUMIFS(Summary!C:C,Summary!H:H,Table_Query_from_Mac10[[#This Row],[Juiceoc]])</f>
        <v>0</v>
      </c>
      <c r="P3530" s="47">
        <f>SUMIFS(Summary!D:D,Summary!H:H,Table_Query_from_Mac10[[#This Row],[Juiceoc]])</f>
        <v>0</v>
      </c>
      <c r="Q3530" s="47">
        <f>SUMIFS(Summary!E:E,Summary!H:H,Table_Query_from_Mac10[[#This Row],[Juiceoc]])</f>
        <v>0</v>
      </c>
      <c r="R3530" s="47">
        <f>Table_Query_from_Mac10[[#This Row],[Net Unit]]*(1+Table_Query_from_Mac10[[#This Row],[PriceIncreasebyType]])</f>
        <v>38.17</v>
      </c>
      <c r="S3530" s="47">
        <f>Table_Query_from_Mac10[[#This Row],[UnitPriceFuture]]*Table_Query_from_Mac10[[#This Row],[qtytoShipFuture]]</f>
        <v>38.17</v>
      </c>
      <c r="T3530" s="47">
        <f>ROUND(Table_Query_from_Mac10[[#This Row],[qty_to_ship]]*(1+Table_Query_from_Mac10[[#This Row],[VolumeIncreasebyType]]),0)</f>
        <v>1</v>
      </c>
      <c r="U3530" s="47">
        <f>Table_Query_from_Mac10[[#This Row],[qtytoShipFuture]]*Table_Query_from_Mac10[[#This Row],[Future-cost]]</f>
        <v>14.08</v>
      </c>
      <c r="V3530" s="47">
        <f>Table_Query_from_Mac10[[#This Row],[qtytoShipFuture]]-Table_Query_from_Mac10[[#This Row],[qty_to_ship]]</f>
        <v>0</v>
      </c>
      <c r="W3530" s="47">
        <f>Table_Query_from_Mac10[[#This Row],[UnitPriceFuture]]</f>
        <v>38.17</v>
      </c>
      <c r="X3530" s="47">
        <f>Table_Query_from_Mac10[[#This Row],[Unit Increase]]*Table_Query_from_Mac10[[#This Row],[UnitPriceFuture]]</f>
        <v>0</v>
      </c>
      <c r="Y3530" s="47">
        <f>Table_Query_from_Mac10[[#This Row],[Unit Increase]]*Table_Query_from_Mac10[[#This Row],[Future-cost]]</f>
        <v>0</v>
      </c>
      <c r="Z3530" s="47">
        <f>-(Table_Query_from_Mac10[[#This Row],[Incremental Sales]]+((Table_Query_from_Mac10[[#This Row],[Incremental Sales]]*-(SUM(Summary!$S$8:$S$9)))))*Summary!$S$18</f>
        <v>0</v>
      </c>
      <c r="AA3530" s="47">
        <f>IFERROR(Table_Query_from_Mac10[[#This Row],[Incremental Cost]]/Table_Query_from_Mac10[[#This Row],[Incremental Sales]],0)</f>
        <v>0</v>
      </c>
      <c r="AB3530" s="47">
        <f>IFERROR(Table_Query_from_Mac10[[#This Row],[TotalCostFuture]]/Table_Query_from_Mac10[[#This Row],[totalsalesFuture]],0)</f>
        <v>0.36887608069164263</v>
      </c>
      <c r="AN3530" s="30">
        <v>4</v>
      </c>
      <c r="AO3530">
        <f t="shared" si="110"/>
        <v>1</v>
      </c>
      <c r="AQ3530" s="30">
        <v>109.05</v>
      </c>
      <c r="AR3530">
        <f t="shared" si="111"/>
        <v>38.17</v>
      </c>
    </row>
    <row r="3531" spans="1:44" x14ac:dyDescent="0.25">
      <c r="A3531">
        <v>90355</v>
      </c>
      <c r="B3531">
        <v>9</v>
      </c>
      <c r="C3531" t="s">
        <v>53</v>
      </c>
      <c r="D3531" t="s">
        <v>80</v>
      </c>
      <c r="E3531">
        <v>19</v>
      </c>
      <c r="F3531">
        <v>4.79</v>
      </c>
      <c r="G3531">
        <v>10.83</v>
      </c>
      <c r="H3531" s="1">
        <v>44846</v>
      </c>
      <c r="I3531" s="20">
        <v>0</v>
      </c>
      <c r="J3531" s="47">
        <f>Table_Query_from_Mac10[[#This Row],[unit_price]]-(Table_Query_from_Mac10[[#This Row],[unit_price]]*(Table_Query_from_Mac10[[#This Row],[discount_pct]]/100))</f>
        <v>10.83</v>
      </c>
      <c r="K3531" s="47">
        <f>Table_Query_from_Mac10[[#This Row],[unit_cost]]</f>
        <v>4.79</v>
      </c>
      <c r="L3531" s="47">
        <f>Table_Query_from_Mac10[[#This Row],[Live-cost]]*(1+Table_Query_from_Mac10[[#This Row],[CogsIncreasebyTYPE]])</f>
        <v>4.79</v>
      </c>
      <c r="M3531" s="47">
        <f>Table_Query_from_Mac10[[#This Row],[Live-cost]]*Table_Query_from_Mac10[[#This Row],[qty_to_ship]]</f>
        <v>91.01</v>
      </c>
      <c r="N3531" s="47">
        <f>IF(Table_Query_from_Mac10[[#This Row],[item_no]]="KDA",-Table_Query_from_Mac10[[#This Row],[unit_price]],Table_Query_from_Mac10[[#This Row],[Net Unit]]*Table_Query_from_Mac10[[#This Row],[qty_to_ship]])</f>
        <v>205.77</v>
      </c>
      <c r="O3531" s="47">
        <f>SUMIFS(Summary!C:C,Summary!H:H,Table_Query_from_Mac10[[#This Row],[Juiceoc]])</f>
        <v>0</v>
      </c>
      <c r="P3531" s="47">
        <f>SUMIFS(Summary!D:D,Summary!H:H,Table_Query_from_Mac10[[#This Row],[Juiceoc]])</f>
        <v>0</v>
      </c>
      <c r="Q3531" s="47">
        <f>SUMIFS(Summary!E:E,Summary!H:H,Table_Query_from_Mac10[[#This Row],[Juiceoc]])</f>
        <v>0</v>
      </c>
      <c r="R3531" s="47">
        <f>Table_Query_from_Mac10[[#This Row],[Net Unit]]*(1+Table_Query_from_Mac10[[#This Row],[PriceIncreasebyType]])</f>
        <v>10.83</v>
      </c>
      <c r="S3531" s="47">
        <f>Table_Query_from_Mac10[[#This Row],[UnitPriceFuture]]*Table_Query_from_Mac10[[#This Row],[qtytoShipFuture]]</f>
        <v>205.77</v>
      </c>
      <c r="T3531" s="47">
        <f>ROUND(Table_Query_from_Mac10[[#This Row],[qty_to_ship]]*(1+Table_Query_from_Mac10[[#This Row],[VolumeIncreasebyType]]),0)</f>
        <v>19</v>
      </c>
      <c r="U3531" s="47">
        <f>Table_Query_from_Mac10[[#This Row],[qtytoShipFuture]]*Table_Query_from_Mac10[[#This Row],[Future-cost]]</f>
        <v>91.01</v>
      </c>
      <c r="V3531" s="47">
        <f>Table_Query_from_Mac10[[#This Row],[qtytoShipFuture]]-Table_Query_from_Mac10[[#This Row],[qty_to_ship]]</f>
        <v>0</v>
      </c>
      <c r="W3531" s="47">
        <f>Table_Query_from_Mac10[[#This Row],[UnitPriceFuture]]</f>
        <v>10.83</v>
      </c>
      <c r="X3531" s="47">
        <f>Table_Query_from_Mac10[[#This Row],[Unit Increase]]*Table_Query_from_Mac10[[#This Row],[UnitPriceFuture]]</f>
        <v>0</v>
      </c>
      <c r="Y3531" s="47">
        <f>Table_Query_from_Mac10[[#This Row],[Unit Increase]]*Table_Query_from_Mac10[[#This Row],[Future-cost]]</f>
        <v>0</v>
      </c>
      <c r="Z3531" s="47">
        <f>-(Table_Query_from_Mac10[[#This Row],[Incremental Sales]]+((Table_Query_from_Mac10[[#This Row],[Incremental Sales]]*-(SUM(Summary!$S$8:$S$9)))))*Summary!$S$18</f>
        <v>0</v>
      </c>
      <c r="AA3531" s="47">
        <f>IFERROR(Table_Query_from_Mac10[[#This Row],[Incremental Cost]]/Table_Query_from_Mac10[[#This Row],[Incremental Sales]],0)</f>
        <v>0</v>
      </c>
      <c r="AB3531" s="47">
        <f>IFERROR(Table_Query_from_Mac10[[#This Row],[TotalCostFuture]]/Table_Query_from_Mac10[[#This Row],[totalsalesFuture]],0)</f>
        <v>0.4422899353647276</v>
      </c>
      <c r="AN3531" s="31">
        <v>75</v>
      </c>
      <c r="AO3531">
        <f t="shared" si="110"/>
        <v>19</v>
      </c>
      <c r="AQ3531" s="31">
        <v>30.93</v>
      </c>
      <c r="AR3531">
        <f t="shared" si="111"/>
        <v>10.83</v>
      </c>
    </row>
    <row r="3532" spans="1:44" x14ac:dyDescent="0.25">
      <c r="A3532">
        <v>90355</v>
      </c>
      <c r="B3532">
        <v>10</v>
      </c>
      <c r="C3532" t="s">
        <v>53</v>
      </c>
      <c r="D3532" t="s">
        <v>80</v>
      </c>
      <c r="E3532">
        <v>9</v>
      </c>
      <c r="F3532">
        <v>9.77</v>
      </c>
      <c r="G3532">
        <v>23.1</v>
      </c>
      <c r="H3532" s="1">
        <v>44846</v>
      </c>
      <c r="I3532" s="20">
        <v>0</v>
      </c>
      <c r="J3532" s="47">
        <f>Table_Query_from_Mac10[[#This Row],[unit_price]]-(Table_Query_from_Mac10[[#This Row],[unit_price]]*(Table_Query_from_Mac10[[#This Row],[discount_pct]]/100))</f>
        <v>23.1</v>
      </c>
      <c r="K3532" s="47">
        <f>Table_Query_from_Mac10[[#This Row],[unit_cost]]</f>
        <v>9.77</v>
      </c>
      <c r="L3532" s="47">
        <f>Table_Query_from_Mac10[[#This Row],[Live-cost]]*(1+Table_Query_from_Mac10[[#This Row],[CogsIncreasebyTYPE]])</f>
        <v>9.77</v>
      </c>
      <c r="M3532" s="47">
        <f>Table_Query_from_Mac10[[#This Row],[Live-cost]]*Table_Query_from_Mac10[[#This Row],[qty_to_ship]]</f>
        <v>87.929999999999993</v>
      </c>
      <c r="N3532" s="47">
        <f>IF(Table_Query_from_Mac10[[#This Row],[item_no]]="KDA",-Table_Query_from_Mac10[[#This Row],[unit_price]],Table_Query_from_Mac10[[#This Row],[Net Unit]]*Table_Query_from_Mac10[[#This Row],[qty_to_ship]])</f>
        <v>207.9</v>
      </c>
      <c r="O3532" s="47">
        <f>SUMIFS(Summary!C:C,Summary!H:H,Table_Query_from_Mac10[[#This Row],[Juiceoc]])</f>
        <v>0</v>
      </c>
      <c r="P3532" s="47">
        <f>SUMIFS(Summary!D:D,Summary!H:H,Table_Query_from_Mac10[[#This Row],[Juiceoc]])</f>
        <v>0</v>
      </c>
      <c r="Q3532" s="47">
        <f>SUMIFS(Summary!E:E,Summary!H:H,Table_Query_from_Mac10[[#This Row],[Juiceoc]])</f>
        <v>0</v>
      </c>
      <c r="R3532" s="47">
        <f>Table_Query_from_Mac10[[#This Row],[Net Unit]]*(1+Table_Query_from_Mac10[[#This Row],[PriceIncreasebyType]])</f>
        <v>23.1</v>
      </c>
      <c r="S3532" s="47">
        <f>Table_Query_from_Mac10[[#This Row],[UnitPriceFuture]]*Table_Query_from_Mac10[[#This Row],[qtytoShipFuture]]</f>
        <v>207.9</v>
      </c>
      <c r="T3532" s="47">
        <f>ROUND(Table_Query_from_Mac10[[#This Row],[qty_to_ship]]*(1+Table_Query_from_Mac10[[#This Row],[VolumeIncreasebyType]]),0)</f>
        <v>9</v>
      </c>
      <c r="U3532" s="47">
        <f>Table_Query_from_Mac10[[#This Row],[qtytoShipFuture]]*Table_Query_from_Mac10[[#This Row],[Future-cost]]</f>
        <v>87.929999999999993</v>
      </c>
      <c r="V3532" s="47">
        <f>Table_Query_from_Mac10[[#This Row],[qtytoShipFuture]]-Table_Query_from_Mac10[[#This Row],[qty_to_ship]]</f>
        <v>0</v>
      </c>
      <c r="W3532" s="47">
        <f>Table_Query_from_Mac10[[#This Row],[UnitPriceFuture]]</f>
        <v>23.1</v>
      </c>
      <c r="X3532" s="47">
        <f>Table_Query_from_Mac10[[#This Row],[Unit Increase]]*Table_Query_from_Mac10[[#This Row],[UnitPriceFuture]]</f>
        <v>0</v>
      </c>
      <c r="Y3532" s="47">
        <f>Table_Query_from_Mac10[[#This Row],[Unit Increase]]*Table_Query_from_Mac10[[#This Row],[Future-cost]]</f>
        <v>0</v>
      </c>
      <c r="Z3532" s="47">
        <f>-(Table_Query_from_Mac10[[#This Row],[Incremental Sales]]+((Table_Query_from_Mac10[[#This Row],[Incremental Sales]]*-(SUM(Summary!$S$8:$S$9)))))*Summary!$S$18</f>
        <v>0</v>
      </c>
      <c r="AA3532" s="47">
        <f>IFERROR(Table_Query_from_Mac10[[#This Row],[Incremental Cost]]/Table_Query_from_Mac10[[#This Row],[Incremental Sales]],0)</f>
        <v>0</v>
      </c>
      <c r="AB3532" s="47">
        <f>IFERROR(Table_Query_from_Mac10[[#This Row],[TotalCostFuture]]/Table_Query_from_Mac10[[#This Row],[totalsalesFuture]],0)</f>
        <v>0.4229437229437229</v>
      </c>
      <c r="AN3532" s="30">
        <v>36</v>
      </c>
      <c r="AO3532">
        <f t="shared" si="110"/>
        <v>9</v>
      </c>
      <c r="AQ3532" s="30">
        <v>66.010000000000005</v>
      </c>
      <c r="AR3532">
        <f t="shared" si="111"/>
        <v>23.1</v>
      </c>
    </row>
    <row r="3533" spans="1:44" x14ac:dyDescent="0.25">
      <c r="A3533">
        <v>90355</v>
      </c>
      <c r="B3533">
        <v>11</v>
      </c>
      <c r="C3533" t="s">
        <v>53</v>
      </c>
      <c r="D3533" t="s">
        <v>80</v>
      </c>
      <c r="E3533">
        <v>6</v>
      </c>
      <c r="F3533">
        <v>11.16</v>
      </c>
      <c r="G3533">
        <v>26.64</v>
      </c>
      <c r="H3533" s="1">
        <v>44846</v>
      </c>
      <c r="I3533" s="20">
        <v>0</v>
      </c>
      <c r="J3533" s="47">
        <f>Table_Query_from_Mac10[[#This Row],[unit_price]]-(Table_Query_from_Mac10[[#This Row],[unit_price]]*(Table_Query_from_Mac10[[#This Row],[discount_pct]]/100))</f>
        <v>26.64</v>
      </c>
      <c r="K3533" s="47">
        <f>Table_Query_from_Mac10[[#This Row],[unit_cost]]</f>
        <v>11.16</v>
      </c>
      <c r="L3533" s="47">
        <f>Table_Query_from_Mac10[[#This Row],[Live-cost]]*(1+Table_Query_from_Mac10[[#This Row],[CogsIncreasebyTYPE]])</f>
        <v>11.16</v>
      </c>
      <c r="M3533" s="47">
        <f>Table_Query_from_Mac10[[#This Row],[Live-cost]]*Table_Query_from_Mac10[[#This Row],[qty_to_ship]]</f>
        <v>66.960000000000008</v>
      </c>
      <c r="N3533" s="47">
        <f>IF(Table_Query_from_Mac10[[#This Row],[item_no]]="KDA",-Table_Query_from_Mac10[[#This Row],[unit_price]],Table_Query_from_Mac10[[#This Row],[Net Unit]]*Table_Query_from_Mac10[[#This Row],[qty_to_ship]])</f>
        <v>159.84</v>
      </c>
      <c r="O3533" s="47">
        <f>SUMIFS(Summary!C:C,Summary!H:H,Table_Query_from_Mac10[[#This Row],[Juiceoc]])</f>
        <v>0</v>
      </c>
      <c r="P3533" s="47">
        <f>SUMIFS(Summary!D:D,Summary!H:H,Table_Query_from_Mac10[[#This Row],[Juiceoc]])</f>
        <v>0</v>
      </c>
      <c r="Q3533" s="47">
        <f>SUMIFS(Summary!E:E,Summary!H:H,Table_Query_from_Mac10[[#This Row],[Juiceoc]])</f>
        <v>0</v>
      </c>
      <c r="R3533" s="47">
        <f>Table_Query_from_Mac10[[#This Row],[Net Unit]]*(1+Table_Query_from_Mac10[[#This Row],[PriceIncreasebyType]])</f>
        <v>26.64</v>
      </c>
      <c r="S3533" s="47">
        <f>Table_Query_from_Mac10[[#This Row],[UnitPriceFuture]]*Table_Query_from_Mac10[[#This Row],[qtytoShipFuture]]</f>
        <v>159.84</v>
      </c>
      <c r="T3533" s="47">
        <f>ROUND(Table_Query_from_Mac10[[#This Row],[qty_to_ship]]*(1+Table_Query_from_Mac10[[#This Row],[VolumeIncreasebyType]]),0)</f>
        <v>6</v>
      </c>
      <c r="U3533" s="47">
        <f>Table_Query_from_Mac10[[#This Row],[qtytoShipFuture]]*Table_Query_from_Mac10[[#This Row],[Future-cost]]</f>
        <v>66.960000000000008</v>
      </c>
      <c r="V3533" s="47">
        <f>Table_Query_from_Mac10[[#This Row],[qtytoShipFuture]]-Table_Query_from_Mac10[[#This Row],[qty_to_ship]]</f>
        <v>0</v>
      </c>
      <c r="W3533" s="47">
        <f>Table_Query_from_Mac10[[#This Row],[UnitPriceFuture]]</f>
        <v>26.64</v>
      </c>
      <c r="X3533" s="47">
        <f>Table_Query_from_Mac10[[#This Row],[Unit Increase]]*Table_Query_from_Mac10[[#This Row],[UnitPriceFuture]]</f>
        <v>0</v>
      </c>
      <c r="Y3533" s="47">
        <f>Table_Query_from_Mac10[[#This Row],[Unit Increase]]*Table_Query_from_Mac10[[#This Row],[Future-cost]]</f>
        <v>0</v>
      </c>
      <c r="Z3533" s="47">
        <f>-(Table_Query_from_Mac10[[#This Row],[Incremental Sales]]+((Table_Query_from_Mac10[[#This Row],[Incremental Sales]]*-(SUM(Summary!$S$8:$S$9)))))*Summary!$S$18</f>
        <v>0</v>
      </c>
      <c r="AA3533" s="47">
        <f>IFERROR(Table_Query_from_Mac10[[#This Row],[Incremental Cost]]/Table_Query_from_Mac10[[#This Row],[Incremental Sales]],0)</f>
        <v>0</v>
      </c>
      <c r="AB3533" s="47">
        <f>IFERROR(Table_Query_from_Mac10[[#This Row],[TotalCostFuture]]/Table_Query_from_Mac10[[#This Row],[totalsalesFuture]],0)</f>
        <v>0.41891891891891897</v>
      </c>
      <c r="AN3533" s="31">
        <v>24</v>
      </c>
      <c r="AO3533">
        <f t="shared" si="110"/>
        <v>6</v>
      </c>
      <c r="AQ3533" s="31">
        <v>76.11</v>
      </c>
      <c r="AR3533">
        <f t="shared" si="111"/>
        <v>26.64</v>
      </c>
    </row>
    <row r="3534" spans="1:44" x14ac:dyDescent="0.25">
      <c r="A3534">
        <v>90355</v>
      </c>
      <c r="B3534">
        <v>12</v>
      </c>
      <c r="C3534" t="s">
        <v>53</v>
      </c>
      <c r="D3534" t="s">
        <v>80</v>
      </c>
      <c r="E3534">
        <v>3</v>
      </c>
      <c r="F3534">
        <v>12.77</v>
      </c>
      <c r="G3534">
        <v>32.08</v>
      </c>
      <c r="H3534" s="1">
        <v>44846</v>
      </c>
      <c r="I3534" s="20">
        <v>0</v>
      </c>
      <c r="J3534" s="47">
        <f>Table_Query_from_Mac10[[#This Row],[unit_price]]-(Table_Query_from_Mac10[[#This Row],[unit_price]]*(Table_Query_from_Mac10[[#This Row],[discount_pct]]/100))</f>
        <v>32.08</v>
      </c>
      <c r="K3534" s="47">
        <f>Table_Query_from_Mac10[[#This Row],[unit_cost]]</f>
        <v>12.77</v>
      </c>
      <c r="L3534" s="47">
        <f>Table_Query_from_Mac10[[#This Row],[Live-cost]]*(1+Table_Query_from_Mac10[[#This Row],[CogsIncreasebyTYPE]])</f>
        <v>12.77</v>
      </c>
      <c r="M3534" s="47">
        <f>Table_Query_from_Mac10[[#This Row],[Live-cost]]*Table_Query_from_Mac10[[#This Row],[qty_to_ship]]</f>
        <v>38.31</v>
      </c>
      <c r="N3534" s="47">
        <f>IF(Table_Query_from_Mac10[[#This Row],[item_no]]="KDA",-Table_Query_from_Mac10[[#This Row],[unit_price]],Table_Query_from_Mac10[[#This Row],[Net Unit]]*Table_Query_from_Mac10[[#This Row],[qty_to_ship]])</f>
        <v>96.24</v>
      </c>
      <c r="O3534" s="47">
        <f>SUMIFS(Summary!C:C,Summary!H:H,Table_Query_from_Mac10[[#This Row],[Juiceoc]])</f>
        <v>0</v>
      </c>
      <c r="P3534" s="47">
        <f>SUMIFS(Summary!D:D,Summary!H:H,Table_Query_from_Mac10[[#This Row],[Juiceoc]])</f>
        <v>0</v>
      </c>
      <c r="Q3534" s="47">
        <f>SUMIFS(Summary!E:E,Summary!H:H,Table_Query_from_Mac10[[#This Row],[Juiceoc]])</f>
        <v>0</v>
      </c>
      <c r="R3534" s="47">
        <f>Table_Query_from_Mac10[[#This Row],[Net Unit]]*(1+Table_Query_from_Mac10[[#This Row],[PriceIncreasebyType]])</f>
        <v>32.08</v>
      </c>
      <c r="S3534" s="47">
        <f>Table_Query_from_Mac10[[#This Row],[UnitPriceFuture]]*Table_Query_from_Mac10[[#This Row],[qtytoShipFuture]]</f>
        <v>96.24</v>
      </c>
      <c r="T3534" s="47">
        <f>ROUND(Table_Query_from_Mac10[[#This Row],[qty_to_ship]]*(1+Table_Query_from_Mac10[[#This Row],[VolumeIncreasebyType]]),0)</f>
        <v>3</v>
      </c>
      <c r="U3534" s="47">
        <f>Table_Query_from_Mac10[[#This Row],[qtytoShipFuture]]*Table_Query_from_Mac10[[#This Row],[Future-cost]]</f>
        <v>38.31</v>
      </c>
      <c r="V3534" s="47">
        <f>Table_Query_from_Mac10[[#This Row],[qtytoShipFuture]]-Table_Query_from_Mac10[[#This Row],[qty_to_ship]]</f>
        <v>0</v>
      </c>
      <c r="W3534" s="47">
        <f>Table_Query_from_Mac10[[#This Row],[UnitPriceFuture]]</f>
        <v>32.08</v>
      </c>
      <c r="X3534" s="47">
        <f>Table_Query_from_Mac10[[#This Row],[Unit Increase]]*Table_Query_from_Mac10[[#This Row],[UnitPriceFuture]]</f>
        <v>0</v>
      </c>
      <c r="Y3534" s="47">
        <f>Table_Query_from_Mac10[[#This Row],[Unit Increase]]*Table_Query_from_Mac10[[#This Row],[Future-cost]]</f>
        <v>0</v>
      </c>
      <c r="Z3534" s="47">
        <f>-(Table_Query_from_Mac10[[#This Row],[Incremental Sales]]+((Table_Query_from_Mac10[[#This Row],[Incremental Sales]]*-(SUM(Summary!$S$8:$S$9)))))*Summary!$S$18</f>
        <v>0</v>
      </c>
      <c r="AA3534" s="47">
        <f>IFERROR(Table_Query_from_Mac10[[#This Row],[Incremental Cost]]/Table_Query_from_Mac10[[#This Row],[Incremental Sales]],0)</f>
        <v>0</v>
      </c>
      <c r="AB3534" s="47">
        <f>IFERROR(Table_Query_from_Mac10[[#This Row],[TotalCostFuture]]/Table_Query_from_Mac10[[#This Row],[totalsalesFuture]],0)</f>
        <v>0.39806733167082298</v>
      </c>
      <c r="AN3534" s="30">
        <v>12</v>
      </c>
      <c r="AO3534">
        <f t="shared" si="110"/>
        <v>3</v>
      </c>
      <c r="AQ3534" s="30">
        <v>91.67</v>
      </c>
      <c r="AR3534">
        <f t="shared" si="111"/>
        <v>32.08</v>
      </c>
    </row>
    <row r="3535" spans="1:44" x14ac:dyDescent="0.25">
      <c r="A3535">
        <v>90355</v>
      </c>
      <c r="B3535">
        <v>13</v>
      </c>
      <c r="C3535" t="s">
        <v>53</v>
      </c>
      <c r="D3535" t="s">
        <v>80</v>
      </c>
      <c r="E3535">
        <v>1</v>
      </c>
      <c r="F3535">
        <v>14.67</v>
      </c>
      <c r="G3535">
        <v>37.67</v>
      </c>
      <c r="H3535" s="1">
        <v>44846</v>
      </c>
      <c r="I3535" s="20">
        <v>0</v>
      </c>
      <c r="J3535" s="47">
        <f>Table_Query_from_Mac10[[#This Row],[unit_price]]-(Table_Query_from_Mac10[[#This Row],[unit_price]]*(Table_Query_from_Mac10[[#This Row],[discount_pct]]/100))</f>
        <v>37.67</v>
      </c>
      <c r="K3535" s="47">
        <f>Table_Query_from_Mac10[[#This Row],[unit_cost]]</f>
        <v>14.67</v>
      </c>
      <c r="L3535" s="47">
        <f>Table_Query_from_Mac10[[#This Row],[Live-cost]]*(1+Table_Query_from_Mac10[[#This Row],[CogsIncreasebyTYPE]])</f>
        <v>14.67</v>
      </c>
      <c r="M3535" s="47">
        <f>Table_Query_from_Mac10[[#This Row],[Live-cost]]*Table_Query_from_Mac10[[#This Row],[qty_to_ship]]</f>
        <v>14.67</v>
      </c>
      <c r="N3535" s="47">
        <f>IF(Table_Query_from_Mac10[[#This Row],[item_no]]="KDA",-Table_Query_from_Mac10[[#This Row],[unit_price]],Table_Query_from_Mac10[[#This Row],[Net Unit]]*Table_Query_from_Mac10[[#This Row],[qty_to_ship]])</f>
        <v>37.67</v>
      </c>
      <c r="O3535" s="47">
        <f>SUMIFS(Summary!C:C,Summary!H:H,Table_Query_from_Mac10[[#This Row],[Juiceoc]])</f>
        <v>0</v>
      </c>
      <c r="P3535" s="47">
        <f>SUMIFS(Summary!D:D,Summary!H:H,Table_Query_from_Mac10[[#This Row],[Juiceoc]])</f>
        <v>0</v>
      </c>
      <c r="Q3535" s="47">
        <f>SUMIFS(Summary!E:E,Summary!H:H,Table_Query_from_Mac10[[#This Row],[Juiceoc]])</f>
        <v>0</v>
      </c>
      <c r="R3535" s="47">
        <f>Table_Query_from_Mac10[[#This Row],[Net Unit]]*(1+Table_Query_from_Mac10[[#This Row],[PriceIncreasebyType]])</f>
        <v>37.67</v>
      </c>
      <c r="S3535" s="47">
        <f>Table_Query_from_Mac10[[#This Row],[UnitPriceFuture]]*Table_Query_from_Mac10[[#This Row],[qtytoShipFuture]]</f>
        <v>37.67</v>
      </c>
      <c r="T3535" s="47">
        <f>ROUND(Table_Query_from_Mac10[[#This Row],[qty_to_ship]]*(1+Table_Query_from_Mac10[[#This Row],[VolumeIncreasebyType]]),0)</f>
        <v>1</v>
      </c>
      <c r="U3535" s="47">
        <f>Table_Query_from_Mac10[[#This Row],[qtytoShipFuture]]*Table_Query_from_Mac10[[#This Row],[Future-cost]]</f>
        <v>14.67</v>
      </c>
      <c r="V3535" s="47">
        <f>Table_Query_from_Mac10[[#This Row],[qtytoShipFuture]]-Table_Query_from_Mac10[[#This Row],[qty_to_ship]]</f>
        <v>0</v>
      </c>
      <c r="W3535" s="47">
        <f>Table_Query_from_Mac10[[#This Row],[UnitPriceFuture]]</f>
        <v>37.67</v>
      </c>
      <c r="X3535" s="47">
        <f>Table_Query_from_Mac10[[#This Row],[Unit Increase]]*Table_Query_from_Mac10[[#This Row],[UnitPriceFuture]]</f>
        <v>0</v>
      </c>
      <c r="Y3535" s="47">
        <f>Table_Query_from_Mac10[[#This Row],[Unit Increase]]*Table_Query_from_Mac10[[#This Row],[Future-cost]]</f>
        <v>0</v>
      </c>
      <c r="Z3535" s="47">
        <f>-(Table_Query_from_Mac10[[#This Row],[Incremental Sales]]+((Table_Query_from_Mac10[[#This Row],[Incremental Sales]]*-(SUM(Summary!$S$8:$S$9)))))*Summary!$S$18</f>
        <v>0</v>
      </c>
      <c r="AA3535" s="47">
        <f>IFERROR(Table_Query_from_Mac10[[#This Row],[Incremental Cost]]/Table_Query_from_Mac10[[#This Row],[Incremental Sales]],0)</f>
        <v>0</v>
      </c>
      <c r="AB3535" s="47">
        <f>IFERROR(Table_Query_from_Mac10[[#This Row],[TotalCostFuture]]/Table_Query_from_Mac10[[#This Row],[totalsalesFuture]],0)</f>
        <v>0.38943456331298115</v>
      </c>
      <c r="AN3535" s="31">
        <v>4</v>
      </c>
      <c r="AO3535">
        <f t="shared" si="110"/>
        <v>1</v>
      </c>
      <c r="AQ3535" s="31">
        <v>107.62</v>
      </c>
      <c r="AR3535">
        <f t="shared" si="111"/>
        <v>37.67</v>
      </c>
    </row>
    <row r="3536" spans="1:44" x14ac:dyDescent="0.25">
      <c r="A3536">
        <v>90356</v>
      </c>
      <c r="B3536">
        <v>1</v>
      </c>
      <c r="C3536" t="s">
        <v>86</v>
      </c>
      <c r="D3536" t="s">
        <v>79</v>
      </c>
      <c r="E3536">
        <v>4</v>
      </c>
      <c r="F3536">
        <v>14.52</v>
      </c>
      <c r="G3536">
        <v>33.97</v>
      </c>
      <c r="H3536" s="1">
        <v>44851</v>
      </c>
      <c r="I3536" s="20">
        <v>0</v>
      </c>
      <c r="J3536" s="47">
        <f>Table_Query_from_Mac10[[#This Row],[unit_price]]-(Table_Query_from_Mac10[[#This Row],[unit_price]]*(Table_Query_from_Mac10[[#This Row],[discount_pct]]/100))</f>
        <v>33.97</v>
      </c>
      <c r="K3536" s="47">
        <f>Table_Query_from_Mac10[[#This Row],[unit_cost]]</f>
        <v>14.52</v>
      </c>
      <c r="L3536" s="47">
        <f>Table_Query_from_Mac10[[#This Row],[Live-cost]]*(1+Table_Query_from_Mac10[[#This Row],[CogsIncreasebyTYPE]])</f>
        <v>14.52</v>
      </c>
      <c r="M3536" s="47">
        <f>Table_Query_from_Mac10[[#This Row],[Live-cost]]*Table_Query_from_Mac10[[#This Row],[qty_to_ship]]</f>
        <v>58.08</v>
      </c>
      <c r="N3536" s="47">
        <f>IF(Table_Query_from_Mac10[[#This Row],[item_no]]="KDA",-Table_Query_from_Mac10[[#This Row],[unit_price]],Table_Query_from_Mac10[[#This Row],[Net Unit]]*Table_Query_from_Mac10[[#This Row],[qty_to_ship]])</f>
        <v>135.88</v>
      </c>
      <c r="O3536" s="47">
        <f>SUMIFS(Summary!C:C,Summary!H:H,Table_Query_from_Mac10[[#This Row],[Juiceoc]])</f>
        <v>0</v>
      </c>
      <c r="P3536" s="47">
        <f>SUMIFS(Summary!D:D,Summary!H:H,Table_Query_from_Mac10[[#This Row],[Juiceoc]])</f>
        <v>0</v>
      </c>
      <c r="Q3536" s="47">
        <f>SUMIFS(Summary!E:E,Summary!H:H,Table_Query_from_Mac10[[#This Row],[Juiceoc]])</f>
        <v>0</v>
      </c>
      <c r="R3536" s="47">
        <f>Table_Query_from_Mac10[[#This Row],[Net Unit]]*(1+Table_Query_from_Mac10[[#This Row],[PriceIncreasebyType]])</f>
        <v>33.97</v>
      </c>
      <c r="S3536" s="47">
        <f>Table_Query_from_Mac10[[#This Row],[UnitPriceFuture]]*Table_Query_from_Mac10[[#This Row],[qtytoShipFuture]]</f>
        <v>135.88</v>
      </c>
      <c r="T3536" s="47">
        <f>ROUND(Table_Query_from_Mac10[[#This Row],[qty_to_ship]]*(1+Table_Query_from_Mac10[[#This Row],[VolumeIncreasebyType]]),0)</f>
        <v>4</v>
      </c>
      <c r="U3536" s="47">
        <f>Table_Query_from_Mac10[[#This Row],[qtytoShipFuture]]*Table_Query_from_Mac10[[#This Row],[Future-cost]]</f>
        <v>58.08</v>
      </c>
      <c r="V3536" s="47">
        <f>Table_Query_from_Mac10[[#This Row],[qtytoShipFuture]]-Table_Query_from_Mac10[[#This Row],[qty_to_ship]]</f>
        <v>0</v>
      </c>
      <c r="W3536" s="47">
        <f>Table_Query_from_Mac10[[#This Row],[UnitPriceFuture]]</f>
        <v>33.97</v>
      </c>
      <c r="X3536" s="47">
        <f>Table_Query_from_Mac10[[#This Row],[Unit Increase]]*Table_Query_from_Mac10[[#This Row],[UnitPriceFuture]]</f>
        <v>0</v>
      </c>
      <c r="Y3536" s="47">
        <f>Table_Query_from_Mac10[[#This Row],[Unit Increase]]*Table_Query_from_Mac10[[#This Row],[Future-cost]]</f>
        <v>0</v>
      </c>
      <c r="Z3536" s="47">
        <f>-(Table_Query_from_Mac10[[#This Row],[Incremental Sales]]+((Table_Query_from_Mac10[[#This Row],[Incremental Sales]]*-(SUM(Summary!$S$8:$S$9)))))*Summary!$S$18</f>
        <v>0</v>
      </c>
      <c r="AA3536" s="47">
        <f>IFERROR(Table_Query_from_Mac10[[#This Row],[Incremental Cost]]/Table_Query_from_Mac10[[#This Row],[Incremental Sales]],0)</f>
        <v>0</v>
      </c>
      <c r="AB3536" s="47">
        <f>IFERROR(Table_Query_from_Mac10[[#This Row],[TotalCostFuture]]/Table_Query_from_Mac10[[#This Row],[totalsalesFuture]],0)</f>
        <v>0.42743597291727997</v>
      </c>
      <c r="AN3536" s="30">
        <v>16</v>
      </c>
      <c r="AO3536">
        <f t="shared" si="110"/>
        <v>4</v>
      </c>
      <c r="AQ3536" s="30">
        <v>97.07</v>
      </c>
      <c r="AR3536">
        <f t="shared" si="111"/>
        <v>33.97</v>
      </c>
    </row>
    <row r="3537" spans="1:44" x14ac:dyDescent="0.25">
      <c r="A3537">
        <v>90356</v>
      </c>
      <c r="B3537">
        <v>2</v>
      </c>
      <c r="C3537" t="s">
        <v>86</v>
      </c>
      <c r="D3537" t="s">
        <v>79</v>
      </c>
      <c r="E3537">
        <v>48</v>
      </c>
      <c r="F3537">
        <v>5.86</v>
      </c>
      <c r="G3537">
        <v>12.5</v>
      </c>
      <c r="H3537" s="1">
        <v>44851</v>
      </c>
      <c r="I3537" s="20">
        <v>0</v>
      </c>
      <c r="J3537" s="47">
        <f>Table_Query_from_Mac10[[#This Row],[unit_price]]-(Table_Query_from_Mac10[[#This Row],[unit_price]]*(Table_Query_from_Mac10[[#This Row],[discount_pct]]/100))</f>
        <v>12.5</v>
      </c>
      <c r="K3537" s="47">
        <f>Table_Query_from_Mac10[[#This Row],[unit_cost]]</f>
        <v>5.86</v>
      </c>
      <c r="L3537" s="47">
        <f>Table_Query_from_Mac10[[#This Row],[Live-cost]]*(1+Table_Query_from_Mac10[[#This Row],[CogsIncreasebyTYPE]])</f>
        <v>5.86</v>
      </c>
      <c r="M3537" s="47">
        <f>Table_Query_from_Mac10[[#This Row],[Live-cost]]*Table_Query_from_Mac10[[#This Row],[qty_to_ship]]</f>
        <v>281.28000000000003</v>
      </c>
      <c r="N3537" s="47">
        <f>IF(Table_Query_from_Mac10[[#This Row],[item_no]]="KDA",-Table_Query_from_Mac10[[#This Row],[unit_price]],Table_Query_from_Mac10[[#This Row],[Net Unit]]*Table_Query_from_Mac10[[#This Row],[qty_to_ship]])</f>
        <v>600</v>
      </c>
      <c r="O3537" s="47">
        <f>SUMIFS(Summary!C:C,Summary!H:H,Table_Query_from_Mac10[[#This Row],[Juiceoc]])</f>
        <v>0</v>
      </c>
      <c r="P3537" s="47">
        <f>SUMIFS(Summary!D:D,Summary!H:H,Table_Query_from_Mac10[[#This Row],[Juiceoc]])</f>
        <v>0</v>
      </c>
      <c r="Q3537" s="47">
        <f>SUMIFS(Summary!E:E,Summary!H:H,Table_Query_from_Mac10[[#This Row],[Juiceoc]])</f>
        <v>0</v>
      </c>
      <c r="R3537" s="47">
        <f>Table_Query_from_Mac10[[#This Row],[Net Unit]]*(1+Table_Query_from_Mac10[[#This Row],[PriceIncreasebyType]])</f>
        <v>12.5</v>
      </c>
      <c r="S3537" s="47">
        <f>Table_Query_from_Mac10[[#This Row],[UnitPriceFuture]]*Table_Query_from_Mac10[[#This Row],[qtytoShipFuture]]</f>
        <v>600</v>
      </c>
      <c r="T3537" s="47">
        <f>ROUND(Table_Query_from_Mac10[[#This Row],[qty_to_ship]]*(1+Table_Query_from_Mac10[[#This Row],[VolumeIncreasebyType]]),0)</f>
        <v>48</v>
      </c>
      <c r="U3537" s="47">
        <f>Table_Query_from_Mac10[[#This Row],[qtytoShipFuture]]*Table_Query_from_Mac10[[#This Row],[Future-cost]]</f>
        <v>281.28000000000003</v>
      </c>
      <c r="V3537" s="47">
        <f>Table_Query_from_Mac10[[#This Row],[qtytoShipFuture]]-Table_Query_from_Mac10[[#This Row],[qty_to_ship]]</f>
        <v>0</v>
      </c>
      <c r="W3537" s="47">
        <f>Table_Query_from_Mac10[[#This Row],[UnitPriceFuture]]</f>
        <v>12.5</v>
      </c>
      <c r="X3537" s="47">
        <f>Table_Query_from_Mac10[[#This Row],[Unit Increase]]*Table_Query_from_Mac10[[#This Row],[UnitPriceFuture]]</f>
        <v>0</v>
      </c>
      <c r="Y3537" s="47">
        <f>Table_Query_from_Mac10[[#This Row],[Unit Increase]]*Table_Query_from_Mac10[[#This Row],[Future-cost]]</f>
        <v>0</v>
      </c>
      <c r="Z3537" s="47">
        <f>-(Table_Query_from_Mac10[[#This Row],[Incremental Sales]]+((Table_Query_from_Mac10[[#This Row],[Incremental Sales]]*-(SUM(Summary!$S$8:$S$9)))))*Summary!$S$18</f>
        <v>0</v>
      </c>
      <c r="AA3537" s="47">
        <f>IFERROR(Table_Query_from_Mac10[[#This Row],[Incremental Cost]]/Table_Query_from_Mac10[[#This Row],[Incremental Sales]],0)</f>
        <v>0</v>
      </c>
      <c r="AB3537" s="47">
        <f>IFERROR(Table_Query_from_Mac10[[#This Row],[TotalCostFuture]]/Table_Query_from_Mac10[[#This Row],[totalsalesFuture]],0)</f>
        <v>0.46880000000000005</v>
      </c>
      <c r="AN3537" s="31">
        <v>192</v>
      </c>
      <c r="AO3537">
        <f t="shared" si="110"/>
        <v>48</v>
      </c>
      <c r="AQ3537" s="31">
        <v>35.700000000000003</v>
      </c>
      <c r="AR3537">
        <f t="shared" si="111"/>
        <v>12.5</v>
      </c>
    </row>
    <row r="3538" spans="1:44" x14ac:dyDescent="0.25">
      <c r="A3538">
        <v>90356</v>
      </c>
      <c r="B3538">
        <v>3</v>
      </c>
      <c r="C3538" t="s">
        <v>86</v>
      </c>
      <c r="D3538" t="s">
        <v>79</v>
      </c>
      <c r="E3538">
        <v>60</v>
      </c>
      <c r="F3538">
        <v>5.36</v>
      </c>
      <c r="G3538">
        <v>11.41</v>
      </c>
      <c r="H3538" s="1">
        <v>44851</v>
      </c>
      <c r="I3538" s="20">
        <v>0</v>
      </c>
      <c r="J3538" s="47">
        <f>Table_Query_from_Mac10[[#This Row],[unit_price]]-(Table_Query_from_Mac10[[#This Row],[unit_price]]*(Table_Query_from_Mac10[[#This Row],[discount_pct]]/100))</f>
        <v>11.41</v>
      </c>
      <c r="K3538" s="47">
        <f>Table_Query_from_Mac10[[#This Row],[unit_cost]]</f>
        <v>5.36</v>
      </c>
      <c r="L3538" s="47">
        <f>Table_Query_from_Mac10[[#This Row],[Live-cost]]*(1+Table_Query_from_Mac10[[#This Row],[CogsIncreasebyTYPE]])</f>
        <v>5.36</v>
      </c>
      <c r="M3538" s="47">
        <f>Table_Query_from_Mac10[[#This Row],[Live-cost]]*Table_Query_from_Mac10[[#This Row],[qty_to_ship]]</f>
        <v>321.60000000000002</v>
      </c>
      <c r="N3538" s="47">
        <f>IF(Table_Query_from_Mac10[[#This Row],[item_no]]="KDA",-Table_Query_from_Mac10[[#This Row],[unit_price]],Table_Query_from_Mac10[[#This Row],[Net Unit]]*Table_Query_from_Mac10[[#This Row],[qty_to_ship]])</f>
        <v>684.6</v>
      </c>
      <c r="O3538" s="47">
        <f>SUMIFS(Summary!C:C,Summary!H:H,Table_Query_from_Mac10[[#This Row],[Juiceoc]])</f>
        <v>0</v>
      </c>
      <c r="P3538" s="47">
        <f>SUMIFS(Summary!D:D,Summary!H:H,Table_Query_from_Mac10[[#This Row],[Juiceoc]])</f>
        <v>0</v>
      </c>
      <c r="Q3538" s="47">
        <f>SUMIFS(Summary!E:E,Summary!H:H,Table_Query_from_Mac10[[#This Row],[Juiceoc]])</f>
        <v>0</v>
      </c>
      <c r="R3538" s="47">
        <f>Table_Query_from_Mac10[[#This Row],[Net Unit]]*(1+Table_Query_from_Mac10[[#This Row],[PriceIncreasebyType]])</f>
        <v>11.41</v>
      </c>
      <c r="S3538" s="47">
        <f>Table_Query_from_Mac10[[#This Row],[UnitPriceFuture]]*Table_Query_from_Mac10[[#This Row],[qtytoShipFuture]]</f>
        <v>684.6</v>
      </c>
      <c r="T3538" s="47">
        <f>ROUND(Table_Query_from_Mac10[[#This Row],[qty_to_ship]]*(1+Table_Query_from_Mac10[[#This Row],[VolumeIncreasebyType]]),0)</f>
        <v>60</v>
      </c>
      <c r="U3538" s="47">
        <f>Table_Query_from_Mac10[[#This Row],[qtytoShipFuture]]*Table_Query_from_Mac10[[#This Row],[Future-cost]]</f>
        <v>321.60000000000002</v>
      </c>
      <c r="V3538" s="47">
        <f>Table_Query_from_Mac10[[#This Row],[qtytoShipFuture]]-Table_Query_from_Mac10[[#This Row],[qty_to_ship]]</f>
        <v>0</v>
      </c>
      <c r="W3538" s="47">
        <f>Table_Query_from_Mac10[[#This Row],[UnitPriceFuture]]</f>
        <v>11.41</v>
      </c>
      <c r="X3538" s="47">
        <f>Table_Query_from_Mac10[[#This Row],[Unit Increase]]*Table_Query_from_Mac10[[#This Row],[UnitPriceFuture]]</f>
        <v>0</v>
      </c>
      <c r="Y3538" s="47">
        <f>Table_Query_from_Mac10[[#This Row],[Unit Increase]]*Table_Query_from_Mac10[[#This Row],[Future-cost]]</f>
        <v>0</v>
      </c>
      <c r="Z3538" s="47">
        <f>-(Table_Query_from_Mac10[[#This Row],[Incremental Sales]]+((Table_Query_from_Mac10[[#This Row],[Incremental Sales]]*-(SUM(Summary!$S$8:$S$9)))))*Summary!$S$18</f>
        <v>0</v>
      </c>
      <c r="AA3538" s="47">
        <f>IFERROR(Table_Query_from_Mac10[[#This Row],[Incremental Cost]]/Table_Query_from_Mac10[[#This Row],[Incremental Sales]],0)</f>
        <v>0</v>
      </c>
      <c r="AB3538" s="47">
        <f>IFERROR(Table_Query_from_Mac10[[#This Row],[TotalCostFuture]]/Table_Query_from_Mac10[[#This Row],[totalsalesFuture]],0)</f>
        <v>0.46976336546888697</v>
      </c>
      <c r="AN3538" s="30">
        <v>240</v>
      </c>
      <c r="AO3538">
        <f t="shared" si="110"/>
        <v>60</v>
      </c>
      <c r="AQ3538" s="30">
        <v>32.61</v>
      </c>
      <c r="AR3538">
        <f t="shared" si="111"/>
        <v>11.41</v>
      </c>
    </row>
    <row r="3539" spans="1:44" x14ac:dyDescent="0.25">
      <c r="A3539">
        <v>90356</v>
      </c>
      <c r="B3539">
        <v>4</v>
      </c>
      <c r="C3539" t="s">
        <v>86</v>
      </c>
      <c r="D3539" t="s">
        <v>79</v>
      </c>
      <c r="E3539">
        <v>75</v>
      </c>
      <c r="F3539">
        <v>4.8899999999999997</v>
      </c>
      <c r="G3539">
        <v>10.35</v>
      </c>
      <c r="H3539" s="1">
        <v>44851</v>
      </c>
      <c r="I3539" s="20">
        <v>0</v>
      </c>
      <c r="J3539" s="47">
        <f>Table_Query_from_Mac10[[#This Row],[unit_price]]-(Table_Query_from_Mac10[[#This Row],[unit_price]]*(Table_Query_from_Mac10[[#This Row],[discount_pct]]/100))</f>
        <v>10.35</v>
      </c>
      <c r="K3539" s="47">
        <f>Table_Query_from_Mac10[[#This Row],[unit_cost]]</f>
        <v>4.8899999999999997</v>
      </c>
      <c r="L3539" s="47">
        <f>Table_Query_from_Mac10[[#This Row],[Live-cost]]*(1+Table_Query_from_Mac10[[#This Row],[CogsIncreasebyTYPE]])</f>
        <v>4.8899999999999997</v>
      </c>
      <c r="M3539" s="47">
        <f>Table_Query_from_Mac10[[#This Row],[Live-cost]]*Table_Query_from_Mac10[[#This Row],[qty_to_ship]]</f>
        <v>366.75</v>
      </c>
      <c r="N3539" s="47">
        <f>IF(Table_Query_from_Mac10[[#This Row],[item_no]]="KDA",-Table_Query_from_Mac10[[#This Row],[unit_price]],Table_Query_from_Mac10[[#This Row],[Net Unit]]*Table_Query_from_Mac10[[#This Row],[qty_to_ship]])</f>
        <v>776.25</v>
      </c>
      <c r="O3539" s="47">
        <f>SUMIFS(Summary!C:C,Summary!H:H,Table_Query_from_Mac10[[#This Row],[Juiceoc]])</f>
        <v>0</v>
      </c>
      <c r="P3539" s="47">
        <f>SUMIFS(Summary!D:D,Summary!H:H,Table_Query_from_Mac10[[#This Row],[Juiceoc]])</f>
        <v>0</v>
      </c>
      <c r="Q3539" s="47">
        <f>SUMIFS(Summary!E:E,Summary!H:H,Table_Query_from_Mac10[[#This Row],[Juiceoc]])</f>
        <v>0</v>
      </c>
      <c r="R3539" s="47">
        <f>Table_Query_from_Mac10[[#This Row],[Net Unit]]*(1+Table_Query_from_Mac10[[#This Row],[PriceIncreasebyType]])</f>
        <v>10.35</v>
      </c>
      <c r="S3539" s="47">
        <f>Table_Query_from_Mac10[[#This Row],[UnitPriceFuture]]*Table_Query_from_Mac10[[#This Row],[qtytoShipFuture]]</f>
        <v>776.25</v>
      </c>
      <c r="T3539" s="47">
        <f>ROUND(Table_Query_from_Mac10[[#This Row],[qty_to_ship]]*(1+Table_Query_from_Mac10[[#This Row],[VolumeIncreasebyType]]),0)</f>
        <v>75</v>
      </c>
      <c r="U3539" s="47">
        <f>Table_Query_from_Mac10[[#This Row],[qtytoShipFuture]]*Table_Query_from_Mac10[[#This Row],[Future-cost]]</f>
        <v>366.75</v>
      </c>
      <c r="V3539" s="47">
        <f>Table_Query_from_Mac10[[#This Row],[qtytoShipFuture]]-Table_Query_from_Mac10[[#This Row],[qty_to_ship]]</f>
        <v>0</v>
      </c>
      <c r="W3539" s="47">
        <f>Table_Query_from_Mac10[[#This Row],[UnitPriceFuture]]</f>
        <v>10.35</v>
      </c>
      <c r="X3539" s="47">
        <f>Table_Query_from_Mac10[[#This Row],[Unit Increase]]*Table_Query_from_Mac10[[#This Row],[UnitPriceFuture]]</f>
        <v>0</v>
      </c>
      <c r="Y3539" s="47">
        <f>Table_Query_from_Mac10[[#This Row],[Unit Increase]]*Table_Query_from_Mac10[[#This Row],[Future-cost]]</f>
        <v>0</v>
      </c>
      <c r="Z3539" s="47">
        <f>-(Table_Query_from_Mac10[[#This Row],[Incremental Sales]]+((Table_Query_from_Mac10[[#This Row],[Incremental Sales]]*-(SUM(Summary!$S$8:$S$9)))))*Summary!$S$18</f>
        <v>0</v>
      </c>
      <c r="AA3539" s="47">
        <f>IFERROR(Table_Query_from_Mac10[[#This Row],[Incremental Cost]]/Table_Query_from_Mac10[[#This Row],[Incremental Sales]],0)</f>
        <v>0</v>
      </c>
      <c r="AB3539" s="47">
        <f>IFERROR(Table_Query_from_Mac10[[#This Row],[TotalCostFuture]]/Table_Query_from_Mac10[[#This Row],[totalsalesFuture]],0)</f>
        <v>0.47246376811594204</v>
      </c>
      <c r="AN3539" s="31">
        <v>300</v>
      </c>
      <c r="AO3539">
        <f t="shared" si="110"/>
        <v>75</v>
      </c>
      <c r="AQ3539" s="31">
        <v>29.56</v>
      </c>
      <c r="AR3539">
        <f t="shared" si="111"/>
        <v>10.35</v>
      </c>
    </row>
    <row r="3540" spans="1:44" x14ac:dyDescent="0.25">
      <c r="A3540">
        <v>90356</v>
      </c>
      <c r="B3540">
        <v>5</v>
      </c>
      <c r="C3540" t="s">
        <v>84</v>
      </c>
      <c r="D3540" t="s">
        <v>79</v>
      </c>
      <c r="E3540">
        <v>72</v>
      </c>
      <c r="F3540">
        <v>3.92</v>
      </c>
      <c r="G3540">
        <v>8.0500000000000007</v>
      </c>
      <c r="H3540" s="1">
        <v>44851</v>
      </c>
      <c r="I3540" s="20">
        <v>0</v>
      </c>
      <c r="J3540" s="47">
        <f>Table_Query_from_Mac10[[#This Row],[unit_price]]-(Table_Query_from_Mac10[[#This Row],[unit_price]]*(Table_Query_from_Mac10[[#This Row],[discount_pct]]/100))</f>
        <v>8.0500000000000007</v>
      </c>
      <c r="K3540" s="47">
        <f>Table_Query_from_Mac10[[#This Row],[unit_cost]]</f>
        <v>3.92</v>
      </c>
      <c r="L3540" s="47">
        <f>Table_Query_from_Mac10[[#This Row],[Live-cost]]*(1+Table_Query_from_Mac10[[#This Row],[CogsIncreasebyTYPE]])</f>
        <v>3.92</v>
      </c>
      <c r="M3540" s="47">
        <f>Table_Query_from_Mac10[[#This Row],[Live-cost]]*Table_Query_from_Mac10[[#This Row],[qty_to_ship]]</f>
        <v>282.24</v>
      </c>
      <c r="N3540" s="47">
        <f>IF(Table_Query_from_Mac10[[#This Row],[item_no]]="KDA",-Table_Query_from_Mac10[[#This Row],[unit_price]],Table_Query_from_Mac10[[#This Row],[Net Unit]]*Table_Query_from_Mac10[[#This Row],[qty_to_ship]])</f>
        <v>579.6</v>
      </c>
      <c r="O3540" s="47">
        <f>SUMIFS(Summary!C:C,Summary!H:H,Table_Query_from_Mac10[[#This Row],[Juiceoc]])</f>
        <v>0</v>
      </c>
      <c r="P3540" s="47">
        <f>SUMIFS(Summary!D:D,Summary!H:H,Table_Query_from_Mac10[[#This Row],[Juiceoc]])</f>
        <v>0</v>
      </c>
      <c r="Q3540" s="47">
        <f>SUMIFS(Summary!E:E,Summary!H:H,Table_Query_from_Mac10[[#This Row],[Juiceoc]])</f>
        <v>0</v>
      </c>
      <c r="R3540" s="47">
        <f>Table_Query_from_Mac10[[#This Row],[Net Unit]]*(1+Table_Query_from_Mac10[[#This Row],[PriceIncreasebyType]])</f>
        <v>8.0500000000000007</v>
      </c>
      <c r="S3540" s="47">
        <f>Table_Query_from_Mac10[[#This Row],[UnitPriceFuture]]*Table_Query_from_Mac10[[#This Row],[qtytoShipFuture]]</f>
        <v>579.6</v>
      </c>
      <c r="T3540" s="47">
        <f>ROUND(Table_Query_from_Mac10[[#This Row],[qty_to_ship]]*(1+Table_Query_from_Mac10[[#This Row],[VolumeIncreasebyType]]),0)</f>
        <v>72</v>
      </c>
      <c r="U3540" s="47">
        <f>Table_Query_from_Mac10[[#This Row],[qtytoShipFuture]]*Table_Query_from_Mac10[[#This Row],[Future-cost]]</f>
        <v>282.24</v>
      </c>
      <c r="V3540" s="47">
        <f>Table_Query_from_Mac10[[#This Row],[qtytoShipFuture]]-Table_Query_from_Mac10[[#This Row],[qty_to_ship]]</f>
        <v>0</v>
      </c>
      <c r="W3540" s="47">
        <f>Table_Query_from_Mac10[[#This Row],[UnitPriceFuture]]</f>
        <v>8.0500000000000007</v>
      </c>
      <c r="X3540" s="47">
        <f>Table_Query_from_Mac10[[#This Row],[Unit Increase]]*Table_Query_from_Mac10[[#This Row],[UnitPriceFuture]]</f>
        <v>0</v>
      </c>
      <c r="Y3540" s="47">
        <f>Table_Query_from_Mac10[[#This Row],[Unit Increase]]*Table_Query_from_Mac10[[#This Row],[Future-cost]]</f>
        <v>0</v>
      </c>
      <c r="Z3540" s="47">
        <f>-(Table_Query_from_Mac10[[#This Row],[Incremental Sales]]+((Table_Query_from_Mac10[[#This Row],[Incremental Sales]]*-(SUM(Summary!$S$8:$S$9)))))*Summary!$S$18</f>
        <v>0</v>
      </c>
      <c r="AA3540" s="47">
        <f>IFERROR(Table_Query_from_Mac10[[#This Row],[Incremental Cost]]/Table_Query_from_Mac10[[#This Row],[Incremental Sales]],0)</f>
        <v>0</v>
      </c>
      <c r="AB3540" s="47">
        <f>IFERROR(Table_Query_from_Mac10[[#This Row],[TotalCostFuture]]/Table_Query_from_Mac10[[#This Row],[totalsalesFuture]],0)</f>
        <v>0.48695652173913045</v>
      </c>
      <c r="AN3540" s="30">
        <v>288</v>
      </c>
      <c r="AO3540">
        <f t="shared" si="110"/>
        <v>72</v>
      </c>
      <c r="AQ3540" s="30">
        <v>23</v>
      </c>
      <c r="AR3540">
        <f t="shared" si="111"/>
        <v>8.0500000000000007</v>
      </c>
    </row>
    <row r="3541" spans="1:44" x14ac:dyDescent="0.25">
      <c r="A3541">
        <v>90356</v>
      </c>
      <c r="B3541">
        <v>6</v>
      </c>
      <c r="C3541" t="s">
        <v>86</v>
      </c>
      <c r="D3541" t="s">
        <v>79</v>
      </c>
      <c r="E3541">
        <v>18</v>
      </c>
      <c r="F3541">
        <v>9.82</v>
      </c>
      <c r="G3541">
        <v>22</v>
      </c>
      <c r="H3541" s="1">
        <v>44851</v>
      </c>
      <c r="I3541" s="20">
        <v>0</v>
      </c>
      <c r="J3541" s="47">
        <f>Table_Query_from_Mac10[[#This Row],[unit_price]]-(Table_Query_from_Mac10[[#This Row],[unit_price]]*(Table_Query_from_Mac10[[#This Row],[discount_pct]]/100))</f>
        <v>22</v>
      </c>
      <c r="K3541" s="47">
        <f>Table_Query_from_Mac10[[#This Row],[unit_cost]]</f>
        <v>9.82</v>
      </c>
      <c r="L3541" s="47">
        <f>Table_Query_from_Mac10[[#This Row],[Live-cost]]*(1+Table_Query_from_Mac10[[#This Row],[CogsIncreasebyTYPE]])</f>
        <v>9.82</v>
      </c>
      <c r="M3541" s="47">
        <f>Table_Query_from_Mac10[[#This Row],[Live-cost]]*Table_Query_from_Mac10[[#This Row],[qty_to_ship]]</f>
        <v>176.76</v>
      </c>
      <c r="N3541" s="47">
        <f>IF(Table_Query_from_Mac10[[#This Row],[item_no]]="KDA",-Table_Query_from_Mac10[[#This Row],[unit_price]],Table_Query_from_Mac10[[#This Row],[Net Unit]]*Table_Query_from_Mac10[[#This Row],[qty_to_ship]])</f>
        <v>396</v>
      </c>
      <c r="O3541" s="47">
        <f>SUMIFS(Summary!C:C,Summary!H:H,Table_Query_from_Mac10[[#This Row],[Juiceoc]])</f>
        <v>0</v>
      </c>
      <c r="P3541" s="47">
        <f>SUMIFS(Summary!D:D,Summary!H:H,Table_Query_from_Mac10[[#This Row],[Juiceoc]])</f>
        <v>0</v>
      </c>
      <c r="Q3541" s="47">
        <f>SUMIFS(Summary!E:E,Summary!H:H,Table_Query_from_Mac10[[#This Row],[Juiceoc]])</f>
        <v>0</v>
      </c>
      <c r="R3541" s="47">
        <f>Table_Query_from_Mac10[[#This Row],[Net Unit]]*(1+Table_Query_from_Mac10[[#This Row],[PriceIncreasebyType]])</f>
        <v>22</v>
      </c>
      <c r="S3541" s="47">
        <f>Table_Query_from_Mac10[[#This Row],[UnitPriceFuture]]*Table_Query_from_Mac10[[#This Row],[qtytoShipFuture]]</f>
        <v>396</v>
      </c>
      <c r="T3541" s="47">
        <f>ROUND(Table_Query_from_Mac10[[#This Row],[qty_to_ship]]*(1+Table_Query_from_Mac10[[#This Row],[VolumeIncreasebyType]]),0)</f>
        <v>18</v>
      </c>
      <c r="U3541" s="47">
        <f>Table_Query_from_Mac10[[#This Row],[qtytoShipFuture]]*Table_Query_from_Mac10[[#This Row],[Future-cost]]</f>
        <v>176.76</v>
      </c>
      <c r="V3541" s="47">
        <f>Table_Query_from_Mac10[[#This Row],[qtytoShipFuture]]-Table_Query_from_Mac10[[#This Row],[qty_to_ship]]</f>
        <v>0</v>
      </c>
      <c r="W3541" s="47">
        <f>Table_Query_from_Mac10[[#This Row],[UnitPriceFuture]]</f>
        <v>22</v>
      </c>
      <c r="X3541" s="47">
        <f>Table_Query_from_Mac10[[#This Row],[Unit Increase]]*Table_Query_from_Mac10[[#This Row],[UnitPriceFuture]]</f>
        <v>0</v>
      </c>
      <c r="Y3541" s="47">
        <f>Table_Query_from_Mac10[[#This Row],[Unit Increase]]*Table_Query_from_Mac10[[#This Row],[Future-cost]]</f>
        <v>0</v>
      </c>
      <c r="Z3541" s="47">
        <f>-(Table_Query_from_Mac10[[#This Row],[Incremental Sales]]+((Table_Query_from_Mac10[[#This Row],[Incremental Sales]]*-(SUM(Summary!$S$8:$S$9)))))*Summary!$S$18</f>
        <v>0</v>
      </c>
      <c r="AA3541" s="47">
        <f>IFERROR(Table_Query_from_Mac10[[#This Row],[Incremental Cost]]/Table_Query_from_Mac10[[#This Row],[Incremental Sales]],0)</f>
        <v>0</v>
      </c>
      <c r="AB3541" s="47">
        <f>IFERROR(Table_Query_from_Mac10[[#This Row],[TotalCostFuture]]/Table_Query_from_Mac10[[#This Row],[totalsalesFuture]],0)</f>
        <v>0.44636363636363635</v>
      </c>
      <c r="AN3541" s="31">
        <v>72</v>
      </c>
      <c r="AO3541">
        <f t="shared" si="110"/>
        <v>18</v>
      </c>
      <c r="AQ3541" s="31">
        <v>62.86</v>
      </c>
      <c r="AR3541">
        <f t="shared" si="111"/>
        <v>22</v>
      </c>
    </row>
    <row r="3542" spans="1:44" x14ac:dyDescent="0.25">
      <c r="A3542">
        <v>90356</v>
      </c>
      <c r="B3542">
        <v>7</v>
      </c>
      <c r="C3542" t="s">
        <v>86</v>
      </c>
      <c r="D3542" t="s">
        <v>79</v>
      </c>
      <c r="E3542">
        <v>12</v>
      </c>
      <c r="F3542">
        <v>11.58</v>
      </c>
      <c r="G3542">
        <v>25.39</v>
      </c>
      <c r="H3542" s="1">
        <v>44851</v>
      </c>
      <c r="I3542" s="20">
        <v>0</v>
      </c>
      <c r="J3542" s="47">
        <f>Table_Query_from_Mac10[[#This Row],[unit_price]]-(Table_Query_from_Mac10[[#This Row],[unit_price]]*(Table_Query_from_Mac10[[#This Row],[discount_pct]]/100))</f>
        <v>25.39</v>
      </c>
      <c r="K3542" s="47">
        <f>Table_Query_from_Mac10[[#This Row],[unit_cost]]</f>
        <v>11.58</v>
      </c>
      <c r="L3542" s="47">
        <f>Table_Query_from_Mac10[[#This Row],[Live-cost]]*(1+Table_Query_from_Mac10[[#This Row],[CogsIncreasebyTYPE]])</f>
        <v>11.58</v>
      </c>
      <c r="M3542" s="47">
        <f>Table_Query_from_Mac10[[#This Row],[Live-cost]]*Table_Query_from_Mac10[[#This Row],[qty_to_ship]]</f>
        <v>138.96</v>
      </c>
      <c r="N3542" s="47">
        <f>IF(Table_Query_from_Mac10[[#This Row],[item_no]]="KDA",-Table_Query_from_Mac10[[#This Row],[unit_price]],Table_Query_from_Mac10[[#This Row],[Net Unit]]*Table_Query_from_Mac10[[#This Row],[qty_to_ship]])</f>
        <v>304.68</v>
      </c>
      <c r="O3542" s="47">
        <f>SUMIFS(Summary!C:C,Summary!H:H,Table_Query_from_Mac10[[#This Row],[Juiceoc]])</f>
        <v>0</v>
      </c>
      <c r="P3542" s="47">
        <f>SUMIFS(Summary!D:D,Summary!H:H,Table_Query_from_Mac10[[#This Row],[Juiceoc]])</f>
        <v>0</v>
      </c>
      <c r="Q3542" s="47">
        <f>SUMIFS(Summary!E:E,Summary!H:H,Table_Query_from_Mac10[[#This Row],[Juiceoc]])</f>
        <v>0</v>
      </c>
      <c r="R3542" s="47">
        <f>Table_Query_from_Mac10[[#This Row],[Net Unit]]*(1+Table_Query_from_Mac10[[#This Row],[PriceIncreasebyType]])</f>
        <v>25.39</v>
      </c>
      <c r="S3542" s="47">
        <f>Table_Query_from_Mac10[[#This Row],[UnitPriceFuture]]*Table_Query_from_Mac10[[#This Row],[qtytoShipFuture]]</f>
        <v>304.68</v>
      </c>
      <c r="T3542" s="47">
        <f>ROUND(Table_Query_from_Mac10[[#This Row],[qty_to_ship]]*(1+Table_Query_from_Mac10[[#This Row],[VolumeIncreasebyType]]),0)</f>
        <v>12</v>
      </c>
      <c r="U3542" s="47">
        <f>Table_Query_from_Mac10[[#This Row],[qtytoShipFuture]]*Table_Query_from_Mac10[[#This Row],[Future-cost]]</f>
        <v>138.96</v>
      </c>
      <c r="V3542" s="47">
        <f>Table_Query_from_Mac10[[#This Row],[qtytoShipFuture]]-Table_Query_from_Mac10[[#This Row],[qty_to_ship]]</f>
        <v>0</v>
      </c>
      <c r="W3542" s="47">
        <f>Table_Query_from_Mac10[[#This Row],[UnitPriceFuture]]</f>
        <v>25.39</v>
      </c>
      <c r="X3542" s="47">
        <f>Table_Query_from_Mac10[[#This Row],[Unit Increase]]*Table_Query_from_Mac10[[#This Row],[UnitPriceFuture]]</f>
        <v>0</v>
      </c>
      <c r="Y3542" s="47">
        <f>Table_Query_from_Mac10[[#This Row],[Unit Increase]]*Table_Query_from_Mac10[[#This Row],[Future-cost]]</f>
        <v>0</v>
      </c>
      <c r="Z3542" s="47">
        <f>-(Table_Query_from_Mac10[[#This Row],[Incremental Sales]]+((Table_Query_from_Mac10[[#This Row],[Incremental Sales]]*-(SUM(Summary!$S$8:$S$9)))))*Summary!$S$18</f>
        <v>0</v>
      </c>
      <c r="AA3542" s="47">
        <f>IFERROR(Table_Query_from_Mac10[[#This Row],[Incremental Cost]]/Table_Query_from_Mac10[[#This Row],[Incremental Sales]],0)</f>
        <v>0</v>
      </c>
      <c r="AB3542" s="47">
        <f>IFERROR(Table_Query_from_Mac10[[#This Row],[TotalCostFuture]]/Table_Query_from_Mac10[[#This Row],[totalsalesFuture]],0)</f>
        <v>0.45608507286333205</v>
      </c>
      <c r="AN3542" s="30">
        <v>48</v>
      </c>
      <c r="AO3542">
        <f t="shared" si="110"/>
        <v>12</v>
      </c>
      <c r="AQ3542" s="30">
        <v>72.53</v>
      </c>
      <c r="AR3542">
        <f t="shared" si="111"/>
        <v>25.39</v>
      </c>
    </row>
    <row r="3543" spans="1:44" x14ac:dyDescent="0.25">
      <c r="A3543">
        <v>90356</v>
      </c>
      <c r="B3543">
        <v>8</v>
      </c>
      <c r="C3543" t="s">
        <v>86</v>
      </c>
      <c r="D3543" t="s">
        <v>79</v>
      </c>
      <c r="E3543">
        <v>27</v>
      </c>
      <c r="F3543">
        <v>8.44</v>
      </c>
      <c r="G3543">
        <v>18.3</v>
      </c>
      <c r="H3543" s="1">
        <v>44851</v>
      </c>
      <c r="I3543" s="20">
        <v>0</v>
      </c>
      <c r="J3543" s="47">
        <f>Table_Query_from_Mac10[[#This Row],[unit_price]]-(Table_Query_from_Mac10[[#This Row],[unit_price]]*(Table_Query_from_Mac10[[#This Row],[discount_pct]]/100))</f>
        <v>18.3</v>
      </c>
      <c r="K3543" s="47">
        <f>Table_Query_from_Mac10[[#This Row],[unit_cost]]</f>
        <v>8.44</v>
      </c>
      <c r="L3543" s="47">
        <f>Table_Query_from_Mac10[[#This Row],[Live-cost]]*(1+Table_Query_from_Mac10[[#This Row],[CogsIncreasebyTYPE]])</f>
        <v>8.44</v>
      </c>
      <c r="M3543" s="47">
        <f>Table_Query_from_Mac10[[#This Row],[Live-cost]]*Table_Query_from_Mac10[[#This Row],[qty_to_ship]]</f>
        <v>227.88</v>
      </c>
      <c r="N3543" s="47">
        <f>IF(Table_Query_from_Mac10[[#This Row],[item_no]]="KDA",-Table_Query_from_Mac10[[#This Row],[unit_price]],Table_Query_from_Mac10[[#This Row],[Net Unit]]*Table_Query_from_Mac10[[#This Row],[qty_to_ship]])</f>
        <v>494.1</v>
      </c>
      <c r="O3543" s="47">
        <f>SUMIFS(Summary!C:C,Summary!H:H,Table_Query_from_Mac10[[#This Row],[Juiceoc]])</f>
        <v>0</v>
      </c>
      <c r="P3543" s="47">
        <f>SUMIFS(Summary!D:D,Summary!H:H,Table_Query_from_Mac10[[#This Row],[Juiceoc]])</f>
        <v>0</v>
      </c>
      <c r="Q3543" s="47">
        <f>SUMIFS(Summary!E:E,Summary!H:H,Table_Query_from_Mac10[[#This Row],[Juiceoc]])</f>
        <v>0</v>
      </c>
      <c r="R3543" s="47">
        <f>Table_Query_from_Mac10[[#This Row],[Net Unit]]*(1+Table_Query_from_Mac10[[#This Row],[PriceIncreasebyType]])</f>
        <v>18.3</v>
      </c>
      <c r="S3543" s="47">
        <f>Table_Query_from_Mac10[[#This Row],[UnitPriceFuture]]*Table_Query_from_Mac10[[#This Row],[qtytoShipFuture]]</f>
        <v>494.1</v>
      </c>
      <c r="T3543" s="47">
        <f>ROUND(Table_Query_from_Mac10[[#This Row],[qty_to_ship]]*(1+Table_Query_from_Mac10[[#This Row],[VolumeIncreasebyType]]),0)</f>
        <v>27</v>
      </c>
      <c r="U3543" s="47">
        <f>Table_Query_from_Mac10[[#This Row],[qtytoShipFuture]]*Table_Query_from_Mac10[[#This Row],[Future-cost]]</f>
        <v>227.88</v>
      </c>
      <c r="V3543" s="47">
        <f>Table_Query_from_Mac10[[#This Row],[qtytoShipFuture]]-Table_Query_from_Mac10[[#This Row],[qty_to_ship]]</f>
        <v>0</v>
      </c>
      <c r="W3543" s="47">
        <f>Table_Query_from_Mac10[[#This Row],[UnitPriceFuture]]</f>
        <v>18.3</v>
      </c>
      <c r="X3543" s="47">
        <f>Table_Query_from_Mac10[[#This Row],[Unit Increase]]*Table_Query_from_Mac10[[#This Row],[UnitPriceFuture]]</f>
        <v>0</v>
      </c>
      <c r="Y3543" s="47">
        <f>Table_Query_from_Mac10[[#This Row],[Unit Increase]]*Table_Query_from_Mac10[[#This Row],[Future-cost]]</f>
        <v>0</v>
      </c>
      <c r="Z3543" s="47">
        <f>-(Table_Query_from_Mac10[[#This Row],[Incremental Sales]]+((Table_Query_from_Mac10[[#This Row],[Incremental Sales]]*-(SUM(Summary!$S$8:$S$9)))))*Summary!$S$18</f>
        <v>0</v>
      </c>
      <c r="AA3543" s="47">
        <f>IFERROR(Table_Query_from_Mac10[[#This Row],[Incremental Cost]]/Table_Query_from_Mac10[[#This Row],[Incremental Sales]],0)</f>
        <v>0</v>
      </c>
      <c r="AB3543" s="47">
        <f>IFERROR(Table_Query_from_Mac10[[#This Row],[TotalCostFuture]]/Table_Query_from_Mac10[[#This Row],[totalsalesFuture]],0)</f>
        <v>0.46120218579234967</v>
      </c>
      <c r="AN3543" s="31">
        <v>108</v>
      </c>
      <c r="AO3543">
        <f t="shared" si="110"/>
        <v>27</v>
      </c>
      <c r="AQ3543" s="31">
        <v>52.29</v>
      </c>
      <c r="AR3543">
        <f t="shared" si="111"/>
        <v>18.3</v>
      </c>
    </row>
    <row r="3544" spans="1:44" x14ac:dyDescent="0.25">
      <c r="A3544">
        <v>90356</v>
      </c>
      <c r="B3544">
        <v>9</v>
      </c>
      <c r="C3544" t="s">
        <v>86</v>
      </c>
      <c r="D3544" t="s">
        <v>79</v>
      </c>
      <c r="E3544">
        <v>36</v>
      </c>
      <c r="F3544">
        <v>7.12</v>
      </c>
      <c r="G3544">
        <v>15.11</v>
      </c>
      <c r="H3544" s="1">
        <v>44851</v>
      </c>
      <c r="I3544" s="20">
        <v>0</v>
      </c>
      <c r="J3544" s="47">
        <f>Table_Query_from_Mac10[[#This Row],[unit_price]]-(Table_Query_from_Mac10[[#This Row],[unit_price]]*(Table_Query_from_Mac10[[#This Row],[discount_pct]]/100))</f>
        <v>15.11</v>
      </c>
      <c r="K3544" s="47">
        <f>Table_Query_from_Mac10[[#This Row],[unit_cost]]</f>
        <v>7.12</v>
      </c>
      <c r="L3544" s="47">
        <f>Table_Query_from_Mac10[[#This Row],[Live-cost]]*(1+Table_Query_from_Mac10[[#This Row],[CogsIncreasebyTYPE]])</f>
        <v>7.12</v>
      </c>
      <c r="M3544" s="47">
        <f>Table_Query_from_Mac10[[#This Row],[Live-cost]]*Table_Query_from_Mac10[[#This Row],[qty_to_ship]]</f>
        <v>256.32</v>
      </c>
      <c r="N3544" s="47">
        <f>IF(Table_Query_from_Mac10[[#This Row],[item_no]]="KDA",-Table_Query_from_Mac10[[#This Row],[unit_price]],Table_Query_from_Mac10[[#This Row],[Net Unit]]*Table_Query_from_Mac10[[#This Row],[qty_to_ship]])</f>
        <v>543.96</v>
      </c>
      <c r="O3544" s="47">
        <f>SUMIFS(Summary!C:C,Summary!H:H,Table_Query_from_Mac10[[#This Row],[Juiceoc]])</f>
        <v>0</v>
      </c>
      <c r="P3544" s="47">
        <f>SUMIFS(Summary!D:D,Summary!H:H,Table_Query_from_Mac10[[#This Row],[Juiceoc]])</f>
        <v>0</v>
      </c>
      <c r="Q3544" s="47">
        <f>SUMIFS(Summary!E:E,Summary!H:H,Table_Query_from_Mac10[[#This Row],[Juiceoc]])</f>
        <v>0</v>
      </c>
      <c r="R3544" s="47">
        <f>Table_Query_from_Mac10[[#This Row],[Net Unit]]*(1+Table_Query_from_Mac10[[#This Row],[PriceIncreasebyType]])</f>
        <v>15.11</v>
      </c>
      <c r="S3544" s="47">
        <f>Table_Query_from_Mac10[[#This Row],[UnitPriceFuture]]*Table_Query_from_Mac10[[#This Row],[qtytoShipFuture]]</f>
        <v>543.96</v>
      </c>
      <c r="T3544" s="47">
        <f>ROUND(Table_Query_from_Mac10[[#This Row],[qty_to_ship]]*(1+Table_Query_from_Mac10[[#This Row],[VolumeIncreasebyType]]),0)</f>
        <v>36</v>
      </c>
      <c r="U3544" s="47">
        <f>Table_Query_from_Mac10[[#This Row],[qtytoShipFuture]]*Table_Query_from_Mac10[[#This Row],[Future-cost]]</f>
        <v>256.32</v>
      </c>
      <c r="V3544" s="47">
        <f>Table_Query_from_Mac10[[#This Row],[qtytoShipFuture]]-Table_Query_from_Mac10[[#This Row],[qty_to_ship]]</f>
        <v>0</v>
      </c>
      <c r="W3544" s="47">
        <f>Table_Query_from_Mac10[[#This Row],[UnitPriceFuture]]</f>
        <v>15.11</v>
      </c>
      <c r="X3544" s="47">
        <f>Table_Query_from_Mac10[[#This Row],[Unit Increase]]*Table_Query_from_Mac10[[#This Row],[UnitPriceFuture]]</f>
        <v>0</v>
      </c>
      <c r="Y3544" s="47">
        <f>Table_Query_from_Mac10[[#This Row],[Unit Increase]]*Table_Query_from_Mac10[[#This Row],[Future-cost]]</f>
        <v>0</v>
      </c>
      <c r="Z3544" s="47">
        <f>-(Table_Query_from_Mac10[[#This Row],[Incremental Sales]]+((Table_Query_from_Mac10[[#This Row],[Incremental Sales]]*-(SUM(Summary!$S$8:$S$9)))))*Summary!$S$18</f>
        <v>0</v>
      </c>
      <c r="AA3544" s="47">
        <f>IFERROR(Table_Query_from_Mac10[[#This Row],[Incremental Cost]]/Table_Query_from_Mac10[[#This Row],[Incremental Sales]],0)</f>
        <v>0</v>
      </c>
      <c r="AB3544" s="47">
        <f>IFERROR(Table_Query_from_Mac10[[#This Row],[TotalCostFuture]]/Table_Query_from_Mac10[[#This Row],[totalsalesFuture]],0)</f>
        <v>0.47121111846459296</v>
      </c>
      <c r="AN3544" s="30">
        <v>144</v>
      </c>
      <c r="AO3544">
        <f t="shared" si="110"/>
        <v>36</v>
      </c>
      <c r="AQ3544" s="30">
        <v>43.16</v>
      </c>
      <c r="AR3544">
        <f t="shared" si="111"/>
        <v>15.11</v>
      </c>
    </row>
    <row r="3545" spans="1:44" x14ac:dyDescent="0.25">
      <c r="A3545">
        <v>90356</v>
      </c>
      <c r="B3545">
        <v>10</v>
      </c>
      <c r="C3545" t="s">
        <v>86</v>
      </c>
      <c r="D3545" t="s">
        <v>79</v>
      </c>
      <c r="E3545">
        <v>32</v>
      </c>
      <c r="F3545">
        <v>6.44</v>
      </c>
      <c r="G3545">
        <v>13.77</v>
      </c>
      <c r="H3545" s="1">
        <v>44851</v>
      </c>
      <c r="I3545" s="20">
        <v>0</v>
      </c>
      <c r="J3545" s="47">
        <f>Table_Query_from_Mac10[[#This Row],[unit_price]]-(Table_Query_from_Mac10[[#This Row],[unit_price]]*(Table_Query_from_Mac10[[#This Row],[discount_pct]]/100))</f>
        <v>13.77</v>
      </c>
      <c r="K3545" s="47">
        <f>Table_Query_from_Mac10[[#This Row],[unit_cost]]</f>
        <v>6.44</v>
      </c>
      <c r="L3545" s="47">
        <f>Table_Query_from_Mac10[[#This Row],[Live-cost]]*(1+Table_Query_from_Mac10[[#This Row],[CogsIncreasebyTYPE]])</f>
        <v>6.44</v>
      </c>
      <c r="M3545" s="47">
        <f>Table_Query_from_Mac10[[#This Row],[Live-cost]]*Table_Query_from_Mac10[[#This Row],[qty_to_ship]]</f>
        <v>206.08</v>
      </c>
      <c r="N3545" s="47">
        <f>IF(Table_Query_from_Mac10[[#This Row],[item_no]]="KDA",-Table_Query_from_Mac10[[#This Row],[unit_price]],Table_Query_from_Mac10[[#This Row],[Net Unit]]*Table_Query_from_Mac10[[#This Row],[qty_to_ship]])</f>
        <v>440.64</v>
      </c>
      <c r="O3545" s="47">
        <f>SUMIFS(Summary!C:C,Summary!H:H,Table_Query_from_Mac10[[#This Row],[Juiceoc]])</f>
        <v>0</v>
      </c>
      <c r="P3545" s="47">
        <f>SUMIFS(Summary!D:D,Summary!H:H,Table_Query_from_Mac10[[#This Row],[Juiceoc]])</f>
        <v>0</v>
      </c>
      <c r="Q3545" s="47">
        <f>SUMIFS(Summary!E:E,Summary!H:H,Table_Query_from_Mac10[[#This Row],[Juiceoc]])</f>
        <v>0</v>
      </c>
      <c r="R3545" s="47">
        <f>Table_Query_from_Mac10[[#This Row],[Net Unit]]*(1+Table_Query_from_Mac10[[#This Row],[PriceIncreasebyType]])</f>
        <v>13.77</v>
      </c>
      <c r="S3545" s="47">
        <f>Table_Query_from_Mac10[[#This Row],[UnitPriceFuture]]*Table_Query_from_Mac10[[#This Row],[qtytoShipFuture]]</f>
        <v>440.64</v>
      </c>
      <c r="T3545" s="47">
        <f>ROUND(Table_Query_from_Mac10[[#This Row],[qty_to_ship]]*(1+Table_Query_from_Mac10[[#This Row],[VolumeIncreasebyType]]),0)</f>
        <v>32</v>
      </c>
      <c r="U3545" s="47">
        <f>Table_Query_from_Mac10[[#This Row],[qtytoShipFuture]]*Table_Query_from_Mac10[[#This Row],[Future-cost]]</f>
        <v>206.08</v>
      </c>
      <c r="V3545" s="47">
        <f>Table_Query_from_Mac10[[#This Row],[qtytoShipFuture]]-Table_Query_from_Mac10[[#This Row],[qty_to_ship]]</f>
        <v>0</v>
      </c>
      <c r="W3545" s="47">
        <f>Table_Query_from_Mac10[[#This Row],[UnitPriceFuture]]</f>
        <v>13.77</v>
      </c>
      <c r="X3545" s="47">
        <f>Table_Query_from_Mac10[[#This Row],[Unit Increase]]*Table_Query_from_Mac10[[#This Row],[UnitPriceFuture]]</f>
        <v>0</v>
      </c>
      <c r="Y3545" s="47">
        <f>Table_Query_from_Mac10[[#This Row],[Unit Increase]]*Table_Query_from_Mac10[[#This Row],[Future-cost]]</f>
        <v>0</v>
      </c>
      <c r="Z3545" s="47">
        <f>-(Table_Query_from_Mac10[[#This Row],[Incremental Sales]]+((Table_Query_from_Mac10[[#This Row],[Incremental Sales]]*-(SUM(Summary!$S$8:$S$9)))))*Summary!$S$18</f>
        <v>0</v>
      </c>
      <c r="AA3545" s="47">
        <f>IFERROR(Table_Query_from_Mac10[[#This Row],[Incremental Cost]]/Table_Query_from_Mac10[[#This Row],[Incremental Sales]],0)</f>
        <v>0</v>
      </c>
      <c r="AB3545" s="47">
        <f>IFERROR(Table_Query_from_Mac10[[#This Row],[TotalCostFuture]]/Table_Query_from_Mac10[[#This Row],[totalsalesFuture]],0)</f>
        <v>0.46768336964415402</v>
      </c>
      <c r="AN3545" s="31">
        <v>128</v>
      </c>
      <c r="AO3545">
        <f t="shared" si="110"/>
        <v>32</v>
      </c>
      <c r="AQ3545" s="31">
        <v>39.33</v>
      </c>
      <c r="AR3545">
        <f t="shared" si="111"/>
        <v>13.77</v>
      </c>
    </row>
    <row r="3546" spans="1:44" x14ac:dyDescent="0.25">
      <c r="A3546">
        <v>90356</v>
      </c>
      <c r="B3546">
        <v>11</v>
      </c>
      <c r="C3546" t="s">
        <v>86</v>
      </c>
      <c r="D3546" t="s">
        <v>79</v>
      </c>
      <c r="E3546">
        <v>8</v>
      </c>
      <c r="F3546">
        <v>13.23</v>
      </c>
      <c r="G3546">
        <v>30.59</v>
      </c>
      <c r="H3546" s="1">
        <v>44851</v>
      </c>
      <c r="I3546" s="20">
        <v>0</v>
      </c>
      <c r="J3546" s="47">
        <f>Table_Query_from_Mac10[[#This Row],[unit_price]]-(Table_Query_from_Mac10[[#This Row],[unit_price]]*(Table_Query_from_Mac10[[#This Row],[discount_pct]]/100))</f>
        <v>30.59</v>
      </c>
      <c r="K3546" s="47">
        <f>Table_Query_from_Mac10[[#This Row],[unit_cost]]</f>
        <v>13.23</v>
      </c>
      <c r="L3546" s="47">
        <f>Table_Query_from_Mac10[[#This Row],[Live-cost]]*(1+Table_Query_from_Mac10[[#This Row],[CogsIncreasebyTYPE]])</f>
        <v>13.23</v>
      </c>
      <c r="M3546" s="47">
        <f>Table_Query_from_Mac10[[#This Row],[Live-cost]]*Table_Query_from_Mac10[[#This Row],[qty_to_ship]]</f>
        <v>105.84</v>
      </c>
      <c r="N3546" s="47">
        <f>IF(Table_Query_from_Mac10[[#This Row],[item_no]]="KDA",-Table_Query_from_Mac10[[#This Row],[unit_price]],Table_Query_from_Mac10[[#This Row],[Net Unit]]*Table_Query_from_Mac10[[#This Row],[qty_to_ship]])</f>
        <v>244.72</v>
      </c>
      <c r="O3546" s="47">
        <f>SUMIFS(Summary!C:C,Summary!H:H,Table_Query_from_Mac10[[#This Row],[Juiceoc]])</f>
        <v>0</v>
      </c>
      <c r="P3546" s="47">
        <f>SUMIFS(Summary!D:D,Summary!H:H,Table_Query_from_Mac10[[#This Row],[Juiceoc]])</f>
        <v>0</v>
      </c>
      <c r="Q3546" s="47">
        <f>SUMIFS(Summary!E:E,Summary!H:H,Table_Query_from_Mac10[[#This Row],[Juiceoc]])</f>
        <v>0</v>
      </c>
      <c r="R3546" s="47">
        <f>Table_Query_from_Mac10[[#This Row],[Net Unit]]*(1+Table_Query_from_Mac10[[#This Row],[PriceIncreasebyType]])</f>
        <v>30.59</v>
      </c>
      <c r="S3546" s="47">
        <f>Table_Query_from_Mac10[[#This Row],[UnitPriceFuture]]*Table_Query_from_Mac10[[#This Row],[qtytoShipFuture]]</f>
        <v>244.72</v>
      </c>
      <c r="T3546" s="47">
        <f>ROUND(Table_Query_from_Mac10[[#This Row],[qty_to_ship]]*(1+Table_Query_from_Mac10[[#This Row],[VolumeIncreasebyType]]),0)</f>
        <v>8</v>
      </c>
      <c r="U3546" s="47">
        <f>Table_Query_from_Mac10[[#This Row],[qtytoShipFuture]]*Table_Query_from_Mac10[[#This Row],[Future-cost]]</f>
        <v>105.84</v>
      </c>
      <c r="V3546" s="47">
        <f>Table_Query_from_Mac10[[#This Row],[qtytoShipFuture]]-Table_Query_from_Mac10[[#This Row],[qty_to_ship]]</f>
        <v>0</v>
      </c>
      <c r="W3546" s="47">
        <f>Table_Query_from_Mac10[[#This Row],[UnitPriceFuture]]</f>
        <v>30.59</v>
      </c>
      <c r="X3546" s="47">
        <f>Table_Query_from_Mac10[[#This Row],[Unit Increase]]*Table_Query_from_Mac10[[#This Row],[UnitPriceFuture]]</f>
        <v>0</v>
      </c>
      <c r="Y3546" s="47">
        <f>Table_Query_from_Mac10[[#This Row],[Unit Increase]]*Table_Query_from_Mac10[[#This Row],[Future-cost]]</f>
        <v>0</v>
      </c>
      <c r="Z3546" s="47">
        <f>-(Table_Query_from_Mac10[[#This Row],[Incremental Sales]]+((Table_Query_from_Mac10[[#This Row],[Incremental Sales]]*-(SUM(Summary!$S$8:$S$9)))))*Summary!$S$18</f>
        <v>0</v>
      </c>
      <c r="AA3546" s="47">
        <f>IFERROR(Table_Query_from_Mac10[[#This Row],[Incremental Cost]]/Table_Query_from_Mac10[[#This Row],[Incremental Sales]],0)</f>
        <v>0</v>
      </c>
      <c r="AB3546" s="47">
        <f>IFERROR(Table_Query_from_Mac10[[#This Row],[TotalCostFuture]]/Table_Query_from_Mac10[[#This Row],[totalsalesFuture]],0)</f>
        <v>0.43249427917620137</v>
      </c>
      <c r="AN3546" s="30">
        <v>32</v>
      </c>
      <c r="AO3546">
        <f t="shared" si="110"/>
        <v>8</v>
      </c>
      <c r="AQ3546" s="30">
        <v>87.41</v>
      </c>
      <c r="AR3546">
        <f t="shared" si="111"/>
        <v>30.59</v>
      </c>
    </row>
    <row r="3547" spans="1:44" x14ac:dyDescent="0.25">
      <c r="A3547">
        <v>90357</v>
      </c>
      <c r="B3547">
        <v>1</v>
      </c>
      <c r="C3547" t="s">
        <v>51</v>
      </c>
      <c r="D3547" t="s">
        <v>80</v>
      </c>
      <c r="E3547">
        <v>72</v>
      </c>
      <c r="F3547">
        <v>3.05</v>
      </c>
      <c r="G3547">
        <v>7.23</v>
      </c>
      <c r="H3547" s="1">
        <v>44854</v>
      </c>
      <c r="I3547" s="20">
        <v>0</v>
      </c>
      <c r="J3547" s="47">
        <f>Table_Query_from_Mac10[[#This Row],[unit_price]]-(Table_Query_from_Mac10[[#This Row],[unit_price]]*(Table_Query_from_Mac10[[#This Row],[discount_pct]]/100))</f>
        <v>7.23</v>
      </c>
      <c r="K3547" s="47">
        <f>Table_Query_from_Mac10[[#This Row],[unit_cost]]</f>
        <v>3.05</v>
      </c>
      <c r="L3547" s="47">
        <f>Table_Query_from_Mac10[[#This Row],[Live-cost]]*(1+Table_Query_from_Mac10[[#This Row],[CogsIncreasebyTYPE]])</f>
        <v>3.05</v>
      </c>
      <c r="M3547" s="47">
        <f>Table_Query_from_Mac10[[#This Row],[Live-cost]]*Table_Query_from_Mac10[[#This Row],[qty_to_ship]]</f>
        <v>219.6</v>
      </c>
      <c r="N3547" s="47">
        <f>IF(Table_Query_from_Mac10[[#This Row],[item_no]]="KDA",-Table_Query_from_Mac10[[#This Row],[unit_price]],Table_Query_from_Mac10[[#This Row],[Net Unit]]*Table_Query_from_Mac10[[#This Row],[qty_to_ship]])</f>
        <v>520.56000000000006</v>
      </c>
      <c r="O3547" s="47">
        <f>SUMIFS(Summary!C:C,Summary!H:H,Table_Query_from_Mac10[[#This Row],[Juiceoc]])</f>
        <v>0</v>
      </c>
      <c r="P3547" s="47">
        <f>SUMIFS(Summary!D:D,Summary!H:H,Table_Query_from_Mac10[[#This Row],[Juiceoc]])</f>
        <v>0</v>
      </c>
      <c r="Q3547" s="47">
        <f>SUMIFS(Summary!E:E,Summary!H:H,Table_Query_from_Mac10[[#This Row],[Juiceoc]])</f>
        <v>0</v>
      </c>
      <c r="R3547" s="47">
        <f>Table_Query_from_Mac10[[#This Row],[Net Unit]]*(1+Table_Query_from_Mac10[[#This Row],[PriceIncreasebyType]])</f>
        <v>7.23</v>
      </c>
      <c r="S3547" s="47">
        <f>Table_Query_from_Mac10[[#This Row],[UnitPriceFuture]]*Table_Query_from_Mac10[[#This Row],[qtytoShipFuture]]</f>
        <v>520.56000000000006</v>
      </c>
      <c r="T3547" s="47">
        <f>ROUND(Table_Query_from_Mac10[[#This Row],[qty_to_ship]]*(1+Table_Query_from_Mac10[[#This Row],[VolumeIncreasebyType]]),0)</f>
        <v>72</v>
      </c>
      <c r="U3547" s="47">
        <f>Table_Query_from_Mac10[[#This Row],[qtytoShipFuture]]*Table_Query_from_Mac10[[#This Row],[Future-cost]]</f>
        <v>219.6</v>
      </c>
      <c r="V3547" s="47">
        <f>Table_Query_from_Mac10[[#This Row],[qtytoShipFuture]]-Table_Query_from_Mac10[[#This Row],[qty_to_ship]]</f>
        <v>0</v>
      </c>
      <c r="W3547" s="47">
        <f>Table_Query_from_Mac10[[#This Row],[UnitPriceFuture]]</f>
        <v>7.23</v>
      </c>
      <c r="X3547" s="47">
        <f>Table_Query_from_Mac10[[#This Row],[Unit Increase]]*Table_Query_from_Mac10[[#This Row],[UnitPriceFuture]]</f>
        <v>0</v>
      </c>
      <c r="Y3547" s="47">
        <f>Table_Query_from_Mac10[[#This Row],[Unit Increase]]*Table_Query_from_Mac10[[#This Row],[Future-cost]]</f>
        <v>0</v>
      </c>
      <c r="Z3547" s="47">
        <f>-(Table_Query_from_Mac10[[#This Row],[Incremental Sales]]+((Table_Query_from_Mac10[[#This Row],[Incremental Sales]]*-(SUM(Summary!$S$8:$S$9)))))*Summary!$S$18</f>
        <v>0</v>
      </c>
      <c r="AA3547" s="47">
        <f>IFERROR(Table_Query_from_Mac10[[#This Row],[Incremental Cost]]/Table_Query_from_Mac10[[#This Row],[Incremental Sales]],0)</f>
        <v>0</v>
      </c>
      <c r="AB3547" s="47">
        <f>IFERROR(Table_Query_from_Mac10[[#This Row],[TotalCostFuture]]/Table_Query_from_Mac10[[#This Row],[totalsalesFuture]],0)</f>
        <v>0.42185338865836786</v>
      </c>
      <c r="AN3547" s="31">
        <v>288</v>
      </c>
      <c r="AO3547">
        <f t="shared" si="110"/>
        <v>72</v>
      </c>
      <c r="AQ3547" s="31">
        <v>20.65</v>
      </c>
      <c r="AR3547">
        <f t="shared" si="111"/>
        <v>7.23</v>
      </c>
    </row>
    <row r="3548" spans="1:44" x14ac:dyDescent="0.25">
      <c r="A3548">
        <v>90357</v>
      </c>
      <c r="B3548">
        <v>2</v>
      </c>
      <c r="C3548" t="s">
        <v>51</v>
      </c>
      <c r="D3548" t="s">
        <v>80</v>
      </c>
      <c r="E3548">
        <v>36</v>
      </c>
      <c r="F3548">
        <v>3.52</v>
      </c>
      <c r="G3548">
        <v>8.4499999999999993</v>
      </c>
      <c r="H3548" s="1">
        <v>44854</v>
      </c>
      <c r="I3548" s="20">
        <v>0</v>
      </c>
      <c r="J3548" s="47">
        <f>Table_Query_from_Mac10[[#This Row],[unit_price]]-(Table_Query_from_Mac10[[#This Row],[unit_price]]*(Table_Query_from_Mac10[[#This Row],[discount_pct]]/100))</f>
        <v>8.4499999999999993</v>
      </c>
      <c r="K3548" s="47">
        <f>Table_Query_from_Mac10[[#This Row],[unit_cost]]</f>
        <v>3.52</v>
      </c>
      <c r="L3548" s="47">
        <f>Table_Query_from_Mac10[[#This Row],[Live-cost]]*(1+Table_Query_from_Mac10[[#This Row],[CogsIncreasebyTYPE]])</f>
        <v>3.52</v>
      </c>
      <c r="M3548" s="47">
        <f>Table_Query_from_Mac10[[#This Row],[Live-cost]]*Table_Query_from_Mac10[[#This Row],[qty_to_ship]]</f>
        <v>126.72</v>
      </c>
      <c r="N3548" s="47">
        <f>IF(Table_Query_from_Mac10[[#This Row],[item_no]]="KDA",-Table_Query_from_Mac10[[#This Row],[unit_price]],Table_Query_from_Mac10[[#This Row],[Net Unit]]*Table_Query_from_Mac10[[#This Row],[qty_to_ship]])</f>
        <v>304.2</v>
      </c>
      <c r="O3548" s="47">
        <f>SUMIFS(Summary!C:C,Summary!H:H,Table_Query_from_Mac10[[#This Row],[Juiceoc]])</f>
        <v>0</v>
      </c>
      <c r="P3548" s="47">
        <f>SUMIFS(Summary!D:D,Summary!H:H,Table_Query_from_Mac10[[#This Row],[Juiceoc]])</f>
        <v>0</v>
      </c>
      <c r="Q3548" s="47">
        <f>SUMIFS(Summary!E:E,Summary!H:H,Table_Query_from_Mac10[[#This Row],[Juiceoc]])</f>
        <v>0</v>
      </c>
      <c r="R3548" s="47">
        <f>Table_Query_from_Mac10[[#This Row],[Net Unit]]*(1+Table_Query_from_Mac10[[#This Row],[PriceIncreasebyType]])</f>
        <v>8.4499999999999993</v>
      </c>
      <c r="S3548" s="47">
        <f>Table_Query_from_Mac10[[#This Row],[UnitPriceFuture]]*Table_Query_from_Mac10[[#This Row],[qtytoShipFuture]]</f>
        <v>304.2</v>
      </c>
      <c r="T3548" s="47">
        <f>ROUND(Table_Query_from_Mac10[[#This Row],[qty_to_ship]]*(1+Table_Query_from_Mac10[[#This Row],[VolumeIncreasebyType]]),0)</f>
        <v>36</v>
      </c>
      <c r="U3548" s="47">
        <f>Table_Query_from_Mac10[[#This Row],[qtytoShipFuture]]*Table_Query_from_Mac10[[#This Row],[Future-cost]]</f>
        <v>126.72</v>
      </c>
      <c r="V3548" s="47">
        <f>Table_Query_from_Mac10[[#This Row],[qtytoShipFuture]]-Table_Query_from_Mac10[[#This Row],[qty_to_ship]]</f>
        <v>0</v>
      </c>
      <c r="W3548" s="47">
        <f>Table_Query_from_Mac10[[#This Row],[UnitPriceFuture]]</f>
        <v>8.4499999999999993</v>
      </c>
      <c r="X3548" s="47">
        <f>Table_Query_from_Mac10[[#This Row],[Unit Increase]]*Table_Query_from_Mac10[[#This Row],[UnitPriceFuture]]</f>
        <v>0</v>
      </c>
      <c r="Y3548" s="47">
        <f>Table_Query_from_Mac10[[#This Row],[Unit Increase]]*Table_Query_from_Mac10[[#This Row],[Future-cost]]</f>
        <v>0</v>
      </c>
      <c r="Z3548" s="47">
        <f>-(Table_Query_from_Mac10[[#This Row],[Incremental Sales]]+((Table_Query_from_Mac10[[#This Row],[Incremental Sales]]*-(SUM(Summary!$S$8:$S$9)))))*Summary!$S$18</f>
        <v>0</v>
      </c>
      <c r="AA3548" s="47">
        <f>IFERROR(Table_Query_from_Mac10[[#This Row],[Incremental Cost]]/Table_Query_from_Mac10[[#This Row],[Incremental Sales]],0)</f>
        <v>0</v>
      </c>
      <c r="AB3548" s="47">
        <f>IFERROR(Table_Query_from_Mac10[[#This Row],[TotalCostFuture]]/Table_Query_from_Mac10[[#This Row],[totalsalesFuture]],0)</f>
        <v>0.41656804733727809</v>
      </c>
      <c r="AN3548" s="30">
        <v>144</v>
      </c>
      <c r="AO3548">
        <f t="shared" si="110"/>
        <v>36</v>
      </c>
      <c r="AQ3548" s="30">
        <v>24.14</v>
      </c>
      <c r="AR3548">
        <f t="shared" si="111"/>
        <v>8.4499999999999993</v>
      </c>
    </row>
    <row r="3549" spans="1:44" x14ac:dyDescent="0.25">
      <c r="A3549">
        <v>90357</v>
      </c>
      <c r="B3549">
        <v>3</v>
      </c>
      <c r="C3549" t="s">
        <v>51</v>
      </c>
      <c r="D3549" t="s">
        <v>80</v>
      </c>
      <c r="E3549">
        <v>75</v>
      </c>
      <c r="F3549">
        <v>3.92</v>
      </c>
      <c r="G3549">
        <v>9.48</v>
      </c>
      <c r="H3549" s="1">
        <v>44854</v>
      </c>
      <c r="I3549" s="20">
        <v>0</v>
      </c>
      <c r="J3549" s="47">
        <f>Table_Query_from_Mac10[[#This Row],[unit_price]]-(Table_Query_from_Mac10[[#This Row],[unit_price]]*(Table_Query_from_Mac10[[#This Row],[discount_pct]]/100))</f>
        <v>9.48</v>
      </c>
      <c r="K3549" s="47">
        <f>Table_Query_from_Mac10[[#This Row],[unit_cost]]</f>
        <v>3.92</v>
      </c>
      <c r="L3549" s="47">
        <f>Table_Query_from_Mac10[[#This Row],[Live-cost]]*(1+Table_Query_from_Mac10[[#This Row],[CogsIncreasebyTYPE]])</f>
        <v>3.92</v>
      </c>
      <c r="M3549" s="47">
        <f>Table_Query_from_Mac10[[#This Row],[Live-cost]]*Table_Query_from_Mac10[[#This Row],[qty_to_ship]]</f>
        <v>294</v>
      </c>
      <c r="N3549" s="47">
        <f>IF(Table_Query_from_Mac10[[#This Row],[item_no]]="KDA",-Table_Query_from_Mac10[[#This Row],[unit_price]],Table_Query_from_Mac10[[#This Row],[Net Unit]]*Table_Query_from_Mac10[[#This Row],[qty_to_ship]])</f>
        <v>711</v>
      </c>
      <c r="O3549" s="47">
        <f>SUMIFS(Summary!C:C,Summary!H:H,Table_Query_from_Mac10[[#This Row],[Juiceoc]])</f>
        <v>0</v>
      </c>
      <c r="P3549" s="47">
        <f>SUMIFS(Summary!D:D,Summary!H:H,Table_Query_from_Mac10[[#This Row],[Juiceoc]])</f>
        <v>0</v>
      </c>
      <c r="Q3549" s="47">
        <f>SUMIFS(Summary!E:E,Summary!H:H,Table_Query_from_Mac10[[#This Row],[Juiceoc]])</f>
        <v>0</v>
      </c>
      <c r="R3549" s="47">
        <f>Table_Query_from_Mac10[[#This Row],[Net Unit]]*(1+Table_Query_from_Mac10[[#This Row],[PriceIncreasebyType]])</f>
        <v>9.48</v>
      </c>
      <c r="S3549" s="47">
        <f>Table_Query_from_Mac10[[#This Row],[UnitPriceFuture]]*Table_Query_from_Mac10[[#This Row],[qtytoShipFuture]]</f>
        <v>711</v>
      </c>
      <c r="T3549" s="47">
        <f>ROUND(Table_Query_from_Mac10[[#This Row],[qty_to_ship]]*(1+Table_Query_from_Mac10[[#This Row],[VolumeIncreasebyType]]),0)</f>
        <v>75</v>
      </c>
      <c r="U3549" s="47">
        <f>Table_Query_from_Mac10[[#This Row],[qtytoShipFuture]]*Table_Query_from_Mac10[[#This Row],[Future-cost]]</f>
        <v>294</v>
      </c>
      <c r="V3549" s="47">
        <f>Table_Query_from_Mac10[[#This Row],[qtytoShipFuture]]-Table_Query_from_Mac10[[#This Row],[qty_to_ship]]</f>
        <v>0</v>
      </c>
      <c r="W3549" s="47">
        <f>Table_Query_from_Mac10[[#This Row],[UnitPriceFuture]]</f>
        <v>9.48</v>
      </c>
      <c r="X3549" s="47">
        <f>Table_Query_from_Mac10[[#This Row],[Unit Increase]]*Table_Query_from_Mac10[[#This Row],[UnitPriceFuture]]</f>
        <v>0</v>
      </c>
      <c r="Y3549" s="47">
        <f>Table_Query_from_Mac10[[#This Row],[Unit Increase]]*Table_Query_from_Mac10[[#This Row],[Future-cost]]</f>
        <v>0</v>
      </c>
      <c r="Z3549" s="47">
        <f>-(Table_Query_from_Mac10[[#This Row],[Incremental Sales]]+((Table_Query_from_Mac10[[#This Row],[Incremental Sales]]*-(SUM(Summary!$S$8:$S$9)))))*Summary!$S$18</f>
        <v>0</v>
      </c>
      <c r="AA3549" s="47">
        <f>IFERROR(Table_Query_from_Mac10[[#This Row],[Incremental Cost]]/Table_Query_from_Mac10[[#This Row],[Incremental Sales]],0)</f>
        <v>0</v>
      </c>
      <c r="AB3549" s="47">
        <f>IFERROR(Table_Query_from_Mac10[[#This Row],[TotalCostFuture]]/Table_Query_from_Mac10[[#This Row],[totalsalesFuture]],0)</f>
        <v>0.41350210970464135</v>
      </c>
      <c r="AN3549" s="31">
        <v>300</v>
      </c>
      <c r="AO3549">
        <f t="shared" si="110"/>
        <v>75</v>
      </c>
      <c r="AQ3549" s="31">
        <v>27.09</v>
      </c>
      <c r="AR3549">
        <f t="shared" si="111"/>
        <v>9.48</v>
      </c>
    </row>
    <row r="3550" spans="1:44" x14ac:dyDescent="0.25">
      <c r="A3550">
        <v>90357</v>
      </c>
      <c r="B3550">
        <v>4</v>
      </c>
      <c r="C3550" t="s">
        <v>51</v>
      </c>
      <c r="D3550" t="s">
        <v>80</v>
      </c>
      <c r="E3550">
        <v>75</v>
      </c>
      <c r="F3550">
        <v>4.3899999999999997</v>
      </c>
      <c r="G3550">
        <v>10.33</v>
      </c>
      <c r="H3550" s="1">
        <v>44854</v>
      </c>
      <c r="I3550" s="20">
        <v>0</v>
      </c>
      <c r="J3550" s="47">
        <f>Table_Query_from_Mac10[[#This Row],[unit_price]]-(Table_Query_from_Mac10[[#This Row],[unit_price]]*(Table_Query_from_Mac10[[#This Row],[discount_pct]]/100))</f>
        <v>10.33</v>
      </c>
      <c r="K3550" s="47">
        <f>Table_Query_from_Mac10[[#This Row],[unit_cost]]</f>
        <v>4.3899999999999997</v>
      </c>
      <c r="L3550" s="47">
        <f>Table_Query_from_Mac10[[#This Row],[Live-cost]]*(1+Table_Query_from_Mac10[[#This Row],[CogsIncreasebyTYPE]])</f>
        <v>4.3899999999999997</v>
      </c>
      <c r="M3550" s="47">
        <f>Table_Query_from_Mac10[[#This Row],[Live-cost]]*Table_Query_from_Mac10[[#This Row],[qty_to_ship]]</f>
        <v>329.25</v>
      </c>
      <c r="N3550" s="47">
        <f>IF(Table_Query_from_Mac10[[#This Row],[item_no]]="KDA",-Table_Query_from_Mac10[[#This Row],[unit_price]],Table_Query_from_Mac10[[#This Row],[Net Unit]]*Table_Query_from_Mac10[[#This Row],[qty_to_ship]])</f>
        <v>774.75</v>
      </c>
      <c r="O3550" s="47">
        <f>SUMIFS(Summary!C:C,Summary!H:H,Table_Query_from_Mac10[[#This Row],[Juiceoc]])</f>
        <v>0</v>
      </c>
      <c r="P3550" s="47">
        <f>SUMIFS(Summary!D:D,Summary!H:H,Table_Query_from_Mac10[[#This Row],[Juiceoc]])</f>
        <v>0</v>
      </c>
      <c r="Q3550" s="47">
        <f>SUMIFS(Summary!E:E,Summary!H:H,Table_Query_from_Mac10[[#This Row],[Juiceoc]])</f>
        <v>0</v>
      </c>
      <c r="R3550" s="47">
        <f>Table_Query_from_Mac10[[#This Row],[Net Unit]]*(1+Table_Query_from_Mac10[[#This Row],[PriceIncreasebyType]])</f>
        <v>10.33</v>
      </c>
      <c r="S3550" s="47">
        <f>Table_Query_from_Mac10[[#This Row],[UnitPriceFuture]]*Table_Query_from_Mac10[[#This Row],[qtytoShipFuture]]</f>
        <v>774.75</v>
      </c>
      <c r="T3550" s="47">
        <f>ROUND(Table_Query_from_Mac10[[#This Row],[qty_to_ship]]*(1+Table_Query_from_Mac10[[#This Row],[VolumeIncreasebyType]]),0)</f>
        <v>75</v>
      </c>
      <c r="U3550" s="47">
        <f>Table_Query_from_Mac10[[#This Row],[qtytoShipFuture]]*Table_Query_from_Mac10[[#This Row],[Future-cost]]</f>
        <v>329.25</v>
      </c>
      <c r="V3550" s="47">
        <f>Table_Query_from_Mac10[[#This Row],[qtytoShipFuture]]-Table_Query_from_Mac10[[#This Row],[qty_to_ship]]</f>
        <v>0</v>
      </c>
      <c r="W3550" s="47">
        <f>Table_Query_from_Mac10[[#This Row],[UnitPriceFuture]]</f>
        <v>10.33</v>
      </c>
      <c r="X3550" s="47">
        <f>Table_Query_from_Mac10[[#This Row],[Unit Increase]]*Table_Query_from_Mac10[[#This Row],[UnitPriceFuture]]</f>
        <v>0</v>
      </c>
      <c r="Y3550" s="47">
        <f>Table_Query_from_Mac10[[#This Row],[Unit Increase]]*Table_Query_from_Mac10[[#This Row],[Future-cost]]</f>
        <v>0</v>
      </c>
      <c r="Z3550" s="47">
        <f>-(Table_Query_from_Mac10[[#This Row],[Incremental Sales]]+((Table_Query_from_Mac10[[#This Row],[Incremental Sales]]*-(SUM(Summary!$S$8:$S$9)))))*Summary!$S$18</f>
        <v>0</v>
      </c>
      <c r="AA3550" s="47">
        <f>IFERROR(Table_Query_from_Mac10[[#This Row],[Incremental Cost]]/Table_Query_from_Mac10[[#This Row],[Incremental Sales]],0)</f>
        <v>0</v>
      </c>
      <c r="AB3550" s="47">
        <f>IFERROR(Table_Query_from_Mac10[[#This Row],[TotalCostFuture]]/Table_Query_from_Mac10[[#This Row],[totalsalesFuture]],0)</f>
        <v>0.42497579864472412</v>
      </c>
      <c r="AN3550" s="30">
        <v>300</v>
      </c>
      <c r="AO3550">
        <f t="shared" si="110"/>
        <v>75</v>
      </c>
      <c r="AQ3550" s="30">
        <v>29.51</v>
      </c>
      <c r="AR3550">
        <f t="shared" si="111"/>
        <v>10.33</v>
      </c>
    </row>
    <row r="3551" spans="1:44" x14ac:dyDescent="0.25">
      <c r="A3551">
        <v>90357</v>
      </c>
      <c r="B3551">
        <v>5</v>
      </c>
      <c r="C3551" t="s">
        <v>51</v>
      </c>
      <c r="D3551" t="s">
        <v>80</v>
      </c>
      <c r="E3551">
        <v>40</v>
      </c>
      <c r="F3551">
        <v>4.83</v>
      </c>
      <c r="G3551">
        <v>11.22</v>
      </c>
      <c r="H3551" s="1">
        <v>44854</v>
      </c>
      <c r="I3551" s="20">
        <v>0</v>
      </c>
      <c r="J3551" s="47">
        <f>Table_Query_from_Mac10[[#This Row],[unit_price]]-(Table_Query_from_Mac10[[#This Row],[unit_price]]*(Table_Query_from_Mac10[[#This Row],[discount_pct]]/100))</f>
        <v>11.22</v>
      </c>
      <c r="K3551" s="47">
        <f>Table_Query_from_Mac10[[#This Row],[unit_cost]]</f>
        <v>4.83</v>
      </c>
      <c r="L3551" s="47">
        <f>Table_Query_from_Mac10[[#This Row],[Live-cost]]*(1+Table_Query_from_Mac10[[#This Row],[CogsIncreasebyTYPE]])</f>
        <v>4.83</v>
      </c>
      <c r="M3551" s="47">
        <f>Table_Query_from_Mac10[[#This Row],[Live-cost]]*Table_Query_from_Mac10[[#This Row],[qty_to_ship]]</f>
        <v>193.2</v>
      </c>
      <c r="N3551" s="47">
        <f>IF(Table_Query_from_Mac10[[#This Row],[item_no]]="KDA",-Table_Query_from_Mac10[[#This Row],[unit_price]],Table_Query_from_Mac10[[#This Row],[Net Unit]]*Table_Query_from_Mac10[[#This Row],[qty_to_ship]])</f>
        <v>448.8</v>
      </c>
      <c r="O3551" s="47">
        <f>SUMIFS(Summary!C:C,Summary!H:H,Table_Query_from_Mac10[[#This Row],[Juiceoc]])</f>
        <v>0</v>
      </c>
      <c r="P3551" s="47">
        <f>SUMIFS(Summary!D:D,Summary!H:H,Table_Query_from_Mac10[[#This Row],[Juiceoc]])</f>
        <v>0</v>
      </c>
      <c r="Q3551" s="47">
        <f>SUMIFS(Summary!E:E,Summary!H:H,Table_Query_from_Mac10[[#This Row],[Juiceoc]])</f>
        <v>0</v>
      </c>
      <c r="R3551" s="47">
        <f>Table_Query_from_Mac10[[#This Row],[Net Unit]]*(1+Table_Query_from_Mac10[[#This Row],[PriceIncreasebyType]])</f>
        <v>11.22</v>
      </c>
      <c r="S3551" s="47">
        <f>Table_Query_from_Mac10[[#This Row],[UnitPriceFuture]]*Table_Query_from_Mac10[[#This Row],[qtytoShipFuture]]</f>
        <v>448.8</v>
      </c>
      <c r="T3551" s="47">
        <f>ROUND(Table_Query_from_Mac10[[#This Row],[qty_to_ship]]*(1+Table_Query_from_Mac10[[#This Row],[VolumeIncreasebyType]]),0)</f>
        <v>40</v>
      </c>
      <c r="U3551" s="47">
        <f>Table_Query_from_Mac10[[#This Row],[qtytoShipFuture]]*Table_Query_from_Mac10[[#This Row],[Future-cost]]</f>
        <v>193.2</v>
      </c>
      <c r="V3551" s="47">
        <f>Table_Query_from_Mac10[[#This Row],[qtytoShipFuture]]-Table_Query_from_Mac10[[#This Row],[qty_to_ship]]</f>
        <v>0</v>
      </c>
      <c r="W3551" s="47">
        <f>Table_Query_from_Mac10[[#This Row],[UnitPriceFuture]]</f>
        <v>11.22</v>
      </c>
      <c r="X3551" s="47">
        <f>Table_Query_from_Mac10[[#This Row],[Unit Increase]]*Table_Query_from_Mac10[[#This Row],[UnitPriceFuture]]</f>
        <v>0</v>
      </c>
      <c r="Y3551" s="47">
        <f>Table_Query_from_Mac10[[#This Row],[Unit Increase]]*Table_Query_from_Mac10[[#This Row],[Future-cost]]</f>
        <v>0</v>
      </c>
      <c r="Z3551" s="47">
        <f>-(Table_Query_from_Mac10[[#This Row],[Incremental Sales]]+((Table_Query_from_Mac10[[#This Row],[Incremental Sales]]*-(SUM(Summary!$S$8:$S$9)))))*Summary!$S$18</f>
        <v>0</v>
      </c>
      <c r="AA3551" s="47">
        <f>IFERROR(Table_Query_from_Mac10[[#This Row],[Incremental Cost]]/Table_Query_from_Mac10[[#This Row],[Incremental Sales]],0)</f>
        <v>0</v>
      </c>
      <c r="AB3551" s="47">
        <f>IFERROR(Table_Query_from_Mac10[[#This Row],[TotalCostFuture]]/Table_Query_from_Mac10[[#This Row],[totalsalesFuture]],0)</f>
        <v>0.43048128342245984</v>
      </c>
      <c r="AN3551" s="31">
        <v>160</v>
      </c>
      <c r="AO3551">
        <f t="shared" si="110"/>
        <v>40</v>
      </c>
      <c r="AQ3551" s="31">
        <v>32.06</v>
      </c>
      <c r="AR3551">
        <f t="shared" si="111"/>
        <v>11.22</v>
      </c>
    </row>
    <row r="3552" spans="1:44" x14ac:dyDescent="0.25">
      <c r="A3552">
        <v>90357</v>
      </c>
      <c r="B3552">
        <v>6</v>
      </c>
      <c r="C3552" t="s">
        <v>51</v>
      </c>
      <c r="D3552" t="s">
        <v>80</v>
      </c>
      <c r="E3552">
        <v>16</v>
      </c>
      <c r="F3552">
        <v>5.81</v>
      </c>
      <c r="G3552">
        <v>14.08</v>
      </c>
      <c r="H3552" s="1">
        <v>44854</v>
      </c>
      <c r="I3552" s="20">
        <v>0</v>
      </c>
      <c r="J3552" s="47">
        <f>Table_Query_from_Mac10[[#This Row],[unit_price]]-(Table_Query_from_Mac10[[#This Row],[unit_price]]*(Table_Query_from_Mac10[[#This Row],[discount_pct]]/100))</f>
        <v>14.08</v>
      </c>
      <c r="K3552" s="47">
        <f>Table_Query_from_Mac10[[#This Row],[unit_cost]]</f>
        <v>5.81</v>
      </c>
      <c r="L3552" s="47">
        <f>Table_Query_from_Mac10[[#This Row],[Live-cost]]*(1+Table_Query_from_Mac10[[#This Row],[CogsIncreasebyTYPE]])</f>
        <v>5.81</v>
      </c>
      <c r="M3552" s="47">
        <f>Table_Query_from_Mac10[[#This Row],[Live-cost]]*Table_Query_from_Mac10[[#This Row],[qty_to_ship]]</f>
        <v>92.96</v>
      </c>
      <c r="N3552" s="47">
        <f>IF(Table_Query_from_Mac10[[#This Row],[item_no]]="KDA",-Table_Query_from_Mac10[[#This Row],[unit_price]],Table_Query_from_Mac10[[#This Row],[Net Unit]]*Table_Query_from_Mac10[[#This Row],[qty_to_ship]])</f>
        <v>225.28</v>
      </c>
      <c r="O3552" s="47">
        <f>SUMIFS(Summary!C:C,Summary!H:H,Table_Query_from_Mac10[[#This Row],[Juiceoc]])</f>
        <v>0</v>
      </c>
      <c r="P3552" s="47">
        <f>SUMIFS(Summary!D:D,Summary!H:H,Table_Query_from_Mac10[[#This Row],[Juiceoc]])</f>
        <v>0</v>
      </c>
      <c r="Q3552" s="47">
        <f>SUMIFS(Summary!E:E,Summary!H:H,Table_Query_from_Mac10[[#This Row],[Juiceoc]])</f>
        <v>0</v>
      </c>
      <c r="R3552" s="47">
        <f>Table_Query_from_Mac10[[#This Row],[Net Unit]]*(1+Table_Query_from_Mac10[[#This Row],[PriceIncreasebyType]])</f>
        <v>14.08</v>
      </c>
      <c r="S3552" s="47">
        <f>Table_Query_from_Mac10[[#This Row],[UnitPriceFuture]]*Table_Query_from_Mac10[[#This Row],[qtytoShipFuture]]</f>
        <v>225.28</v>
      </c>
      <c r="T3552" s="47">
        <f>ROUND(Table_Query_from_Mac10[[#This Row],[qty_to_ship]]*(1+Table_Query_from_Mac10[[#This Row],[VolumeIncreasebyType]]),0)</f>
        <v>16</v>
      </c>
      <c r="U3552" s="47">
        <f>Table_Query_from_Mac10[[#This Row],[qtytoShipFuture]]*Table_Query_from_Mac10[[#This Row],[Future-cost]]</f>
        <v>92.96</v>
      </c>
      <c r="V3552" s="47">
        <f>Table_Query_from_Mac10[[#This Row],[qtytoShipFuture]]-Table_Query_from_Mac10[[#This Row],[qty_to_ship]]</f>
        <v>0</v>
      </c>
      <c r="W3552" s="47">
        <f>Table_Query_from_Mac10[[#This Row],[UnitPriceFuture]]</f>
        <v>14.08</v>
      </c>
      <c r="X3552" s="47">
        <f>Table_Query_from_Mac10[[#This Row],[Unit Increase]]*Table_Query_from_Mac10[[#This Row],[UnitPriceFuture]]</f>
        <v>0</v>
      </c>
      <c r="Y3552" s="47">
        <f>Table_Query_from_Mac10[[#This Row],[Unit Increase]]*Table_Query_from_Mac10[[#This Row],[Future-cost]]</f>
        <v>0</v>
      </c>
      <c r="Z3552" s="47">
        <f>-(Table_Query_from_Mac10[[#This Row],[Incremental Sales]]+((Table_Query_from_Mac10[[#This Row],[Incremental Sales]]*-(SUM(Summary!$S$8:$S$9)))))*Summary!$S$18</f>
        <v>0</v>
      </c>
      <c r="AA3552" s="47">
        <f>IFERROR(Table_Query_from_Mac10[[#This Row],[Incremental Cost]]/Table_Query_from_Mac10[[#This Row],[Incremental Sales]],0)</f>
        <v>0</v>
      </c>
      <c r="AB3552" s="47">
        <f>IFERROR(Table_Query_from_Mac10[[#This Row],[TotalCostFuture]]/Table_Query_from_Mac10[[#This Row],[totalsalesFuture]],0)</f>
        <v>0.41264204545454541</v>
      </c>
      <c r="AN3552" s="30">
        <v>64</v>
      </c>
      <c r="AO3552">
        <f t="shared" si="110"/>
        <v>16</v>
      </c>
      <c r="AQ3552" s="30">
        <v>40.24</v>
      </c>
      <c r="AR3552">
        <f t="shared" si="111"/>
        <v>14.08</v>
      </c>
    </row>
    <row r="3553" spans="1:44" x14ac:dyDescent="0.25">
      <c r="A3553">
        <v>90358</v>
      </c>
      <c r="B3553">
        <v>1</v>
      </c>
      <c r="C3553" t="s">
        <v>58</v>
      </c>
      <c r="D3553" t="s">
        <v>49</v>
      </c>
      <c r="E3553">
        <v>18</v>
      </c>
      <c r="F3553">
        <v>3.74</v>
      </c>
      <c r="G3553">
        <v>8.0500000000000007</v>
      </c>
      <c r="H3553" s="1">
        <v>44852</v>
      </c>
      <c r="I3553" s="20">
        <v>0</v>
      </c>
      <c r="J3553" s="47">
        <f>Table_Query_from_Mac10[[#This Row],[unit_price]]-(Table_Query_from_Mac10[[#This Row],[unit_price]]*(Table_Query_from_Mac10[[#This Row],[discount_pct]]/100))</f>
        <v>8.0500000000000007</v>
      </c>
      <c r="K3553" s="47">
        <f>Table_Query_from_Mac10[[#This Row],[unit_cost]]</f>
        <v>3.74</v>
      </c>
      <c r="L3553" s="47">
        <f>Table_Query_from_Mac10[[#This Row],[Live-cost]]*(1+Table_Query_from_Mac10[[#This Row],[CogsIncreasebyTYPE]])</f>
        <v>3.74</v>
      </c>
      <c r="M3553" s="47">
        <f>Table_Query_from_Mac10[[#This Row],[Live-cost]]*Table_Query_from_Mac10[[#This Row],[qty_to_ship]]</f>
        <v>67.320000000000007</v>
      </c>
      <c r="N3553" s="47">
        <f>IF(Table_Query_from_Mac10[[#This Row],[item_no]]="KDA",-Table_Query_from_Mac10[[#This Row],[unit_price]],Table_Query_from_Mac10[[#This Row],[Net Unit]]*Table_Query_from_Mac10[[#This Row],[qty_to_ship]])</f>
        <v>144.9</v>
      </c>
      <c r="O3553" s="47">
        <f>SUMIFS(Summary!C:C,Summary!H:H,Table_Query_from_Mac10[[#This Row],[Juiceoc]])</f>
        <v>0</v>
      </c>
      <c r="P3553" s="47">
        <f>SUMIFS(Summary!D:D,Summary!H:H,Table_Query_from_Mac10[[#This Row],[Juiceoc]])</f>
        <v>0</v>
      </c>
      <c r="Q3553" s="47">
        <f>SUMIFS(Summary!E:E,Summary!H:H,Table_Query_from_Mac10[[#This Row],[Juiceoc]])</f>
        <v>0</v>
      </c>
      <c r="R3553" s="47">
        <f>Table_Query_from_Mac10[[#This Row],[Net Unit]]*(1+Table_Query_from_Mac10[[#This Row],[PriceIncreasebyType]])</f>
        <v>8.0500000000000007</v>
      </c>
      <c r="S3553" s="47">
        <f>Table_Query_from_Mac10[[#This Row],[UnitPriceFuture]]*Table_Query_from_Mac10[[#This Row],[qtytoShipFuture]]</f>
        <v>144.9</v>
      </c>
      <c r="T3553" s="47">
        <f>ROUND(Table_Query_from_Mac10[[#This Row],[qty_to_ship]]*(1+Table_Query_from_Mac10[[#This Row],[VolumeIncreasebyType]]),0)</f>
        <v>18</v>
      </c>
      <c r="U3553" s="47">
        <f>Table_Query_from_Mac10[[#This Row],[qtytoShipFuture]]*Table_Query_from_Mac10[[#This Row],[Future-cost]]</f>
        <v>67.320000000000007</v>
      </c>
      <c r="V3553" s="47">
        <f>Table_Query_from_Mac10[[#This Row],[qtytoShipFuture]]-Table_Query_from_Mac10[[#This Row],[qty_to_ship]]</f>
        <v>0</v>
      </c>
      <c r="W3553" s="47">
        <f>Table_Query_from_Mac10[[#This Row],[UnitPriceFuture]]</f>
        <v>8.0500000000000007</v>
      </c>
      <c r="X3553" s="47">
        <f>Table_Query_from_Mac10[[#This Row],[Unit Increase]]*Table_Query_from_Mac10[[#This Row],[UnitPriceFuture]]</f>
        <v>0</v>
      </c>
      <c r="Y3553" s="47">
        <f>Table_Query_from_Mac10[[#This Row],[Unit Increase]]*Table_Query_from_Mac10[[#This Row],[Future-cost]]</f>
        <v>0</v>
      </c>
      <c r="Z3553" s="47">
        <f>-(Table_Query_from_Mac10[[#This Row],[Incremental Sales]]+((Table_Query_from_Mac10[[#This Row],[Incremental Sales]]*-(SUM(Summary!$S$8:$S$9)))))*Summary!$S$18</f>
        <v>0</v>
      </c>
      <c r="AA3553" s="47">
        <f>IFERROR(Table_Query_from_Mac10[[#This Row],[Incremental Cost]]/Table_Query_from_Mac10[[#This Row],[Incremental Sales]],0)</f>
        <v>0</v>
      </c>
      <c r="AB3553" s="47">
        <f>IFERROR(Table_Query_from_Mac10[[#This Row],[TotalCostFuture]]/Table_Query_from_Mac10[[#This Row],[totalsalesFuture]],0)</f>
        <v>0.46459627329192549</v>
      </c>
      <c r="AN3553" s="31">
        <v>72</v>
      </c>
      <c r="AO3553">
        <f t="shared" si="110"/>
        <v>18</v>
      </c>
      <c r="AQ3553" s="31">
        <v>23</v>
      </c>
      <c r="AR3553">
        <f t="shared" si="111"/>
        <v>8.0500000000000007</v>
      </c>
    </row>
    <row r="3554" spans="1:44" x14ac:dyDescent="0.25">
      <c r="A3554">
        <v>90277</v>
      </c>
      <c r="B3554">
        <v>13</v>
      </c>
      <c r="C3554" t="s">
        <v>55</v>
      </c>
      <c r="D3554" t="s">
        <v>81</v>
      </c>
      <c r="E3554">
        <v>2</v>
      </c>
      <c r="F3554">
        <v>6.85</v>
      </c>
      <c r="G3554">
        <v>18.04</v>
      </c>
      <c r="H3554" s="1">
        <v>44854</v>
      </c>
      <c r="I3554" s="20">
        <v>0</v>
      </c>
      <c r="J3554" s="47">
        <f>Table_Query_from_Mac10[[#This Row],[unit_price]]-(Table_Query_from_Mac10[[#This Row],[unit_price]]*(Table_Query_from_Mac10[[#This Row],[discount_pct]]/100))</f>
        <v>18.04</v>
      </c>
      <c r="K3554" s="47">
        <f>Table_Query_from_Mac10[[#This Row],[unit_cost]]</f>
        <v>6.85</v>
      </c>
      <c r="L3554" s="47">
        <f>Table_Query_from_Mac10[[#This Row],[Live-cost]]*(1+Table_Query_from_Mac10[[#This Row],[CogsIncreasebyTYPE]])</f>
        <v>6.85</v>
      </c>
      <c r="M3554" s="47">
        <f>Table_Query_from_Mac10[[#This Row],[Live-cost]]*Table_Query_from_Mac10[[#This Row],[qty_to_ship]]</f>
        <v>13.7</v>
      </c>
      <c r="N3554" s="47">
        <f>IF(Table_Query_from_Mac10[[#This Row],[item_no]]="KDA",-Table_Query_from_Mac10[[#This Row],[unit_price]],Table_Query_from_Mac10[[#This Row],[Net Unit]]*Table_Query_from_Mac10[[#This Row],[qty_to_ship]])</f>
        <v>36.08</v>
      </c>
      <c r="O3554" s="47">
        <f>SUMIFS(Summary!C:C,Summary!H:H,Table_Query_from_Mac10[[#This Row],[Juiceoc]])</f>
        <v>0</v>
      </c>
      <c r="P3554" s="47">
        <f>SUMIFS(Summary!D:D,Summary!H:H,Table_Query_from_Mac10[[#This Row],[Juiceoc]])</f>
        <v>0</v>
      </c>
      <c r="Q3554" s="47">
        <f>SUMIFS(Summary!E:E,Summary!H:H,Table_Query_from_Mac10[[#This Row],[Juiceoc]])</f>
        <v>0</v>
      </c>
      <c r="R3554" s="47">
        <f>Table_Query_from_Mac10[[#This Row],[Net Unit]]*(1+Table_Query_from_Mac10[[#This Row],[PriceIncreasebyType]])</f>
        <v>18.04</v>
      </c>
      <c r="S3554" s="47">
        <f>Table_Query_from_Mac10[[#This Row],[UnitPriceFuture]]*Table_Query_from_Mac10[[#This Row],[qtytoShipFuture]]</f>
        <v>36.08</v>
      </c>
      <c r="T3554" s="47">
        <f>ROUND(Table_Query_from_Mac10[[#This Row],[qty_to_ship]]*(1+Table_Query_from_Mac10[[#This Row],[VolumeIncreasebyType]]),0)</f>
        <v>2</v>
      </c>
      <c r="U3554" s="47">
        <f>Table_Query_from_Mac10[[#This Row],[qtytoShipFuture]]*Table_Query_from_Mac10[[#This Row],[Future-cost]]</f>
        <v>13.7</v>
      </c>
      <c r="V3554" s="47">
        <f>Table_Query_from_Mac10[[#This Row],[qtytoShipFuture]]-Table_Query_from_Mac10[[#This Row],[qty_to_ship]]</f>
        <v>0</v>
      </c>
      <c r="W3554" s="47">
        <f>Table_Query_from_Mac10[[#This Row],[UnitPriceFuture]]</f>
        <v>18.04</v>
      </c>
      <c r="X3554" s="47">
        <f>Table_Query_from_Mac10[[#This Row],[Unit Increase]]*Table_Query_from_Mac10[[#This Row],[UnitPriceFuture]]</f>
        <v>0</v>
      </c>
      <c r="Y3554" s="47">
        <f>Table_Query_from_Mac10[[#This Row],[Unit Increase]]*Table_Query_from_Mac10[[#This Row],[Future-cost]]</f>
        <v>0</v>
      </c>
      <c r="Z3554" s="47">
        <f>-(Table_Query_from_Mac10[[#This Row],[Incremental Sales]]+((Table_Query_from_Mac10[[#This Row],[Incremental Sales]]*-(SUM(Summary!$S$8:$S$9)))))*Summary!$S$18</f>
        <v>0</v>
      </c>
      <c r="AA3554" s="47">
        <f>IFERROR(Table_Query_from_Mac10[[#This Row],[Incremental Cost]]/Table_Query_from_Mac10[[#This Row],[Incremental Sales]],0)</f>
        <v>0</v>
      </c>
      <c r="AB3554" s="47">
        <f>IFERROR(Table_Query_from_Mac10[[#This Row],[TotalCostFuture]]/Table_Query_from_Mac10[[#This Row],[totalsalesFuture]],0)</f>
        <v>0.37971175166297116</v>
      </c>
      <c r="AN3554" s="30">
        <v>5</v>
      </c>
      <c r="AO3554">
        <f t="shared" si="110"/>
        <v>2</v>
      </c>
      <c r="AQ3554" s="30">
        <v>51.53</v>
      </c>
      <c r="AR3554">
        <f t="shared" si="111"/>
        <v>18.04</v>
      </c>
    </row>
    <row r="3555" spans="1:44" x14ac:dyDescent="0.25">
      <c r="A3555">
        <v>90277</v>
      </c>
      <c r="B3555">
        <v>14</v>
      </c>
      <c r="C3555" t="s">
        <v>55</v>
      </c>
      <c r="D3555" t="s">
        <v>81</v>
      </c>
      <c r="E3555">
        <v>3</v>
      </c>
      <c r="F3555">
        <v>9.06</v>
      </c>
      <c r="G3555">
        <v>23.7</v>
      </c>
      <c r="H3555" s="1">
        <v>44854</v>
      </c>
      <c r="I3555" s="20">
        <v>0</v>
      </c>
      <c r="J3555" s="47">
        <f>Table_Query_from_Mac10[[#This Row],[unit_price]]-(Table_Query_from_Mac10[[#This Row],[unit_price]]*(Table_Query_from_Mac10[[#This Row],[discount_pct]]/100))</f>
        <v>23.7</v>
      </c>
      <c r="K3555" s="47">
        <f>Table_Query_from_Mac10[[#This Row],[unit_cost]]</f>
        <v>9.06</v>
      </c>
      <c r="L3555" s="47">
        <f>Table_Query_from_Mac10[[#This Row],[Live-cost]]*(1+Table_Query_from_Mac10[[#This Row],[CogsIncreasebyTYPE]])</f>
        <v>9.06</v>
      </c>
      <c r="M3555" s="47">
        <f>Table_Query_from_Mac10[[#This Row],[Live-cost]]*Table_Query_from_Mac10[[#This Row],[qty_to_ship]]</f>
        <v>27.18</v>
      </c>
      <c r="N3555" s="47">
        <f>IF(Table_Query_from_Mac10[[#This Row],[item_no]]="KDA",-Table_Query_from_Mac10[[#This Row],[unit_price]],Table_Query_from_Mac10[[#This Row],[Net Unit]]*Table_Query_from_Mac10[[#This Row],[qty_to_ship]])</f>
        <v>71.099999999999994</v>
      </c>
      <c r="O3555" s="47">
        <f>SUMIFS(Summary!C:C,Summary!H:H,Table_Query_from_Mac10[[#This Row],[Juiceoc]])</f>
        <v>0</v>
      </c>
      <c r="P3555" s="47">
        <f>SUMIFS(Summary!D:D,Summary!H:H,Table_Query_from_Mac10[[#This Row],[Juiceoc]])</f>
        <v>0</v>
      </c>
      <c r="Q3555" s="47">
        <f>SUMIFS(Summary!E:E,Summary!H:H,Table_Query_from_Mac10[[#This Row],[Juiceoc]])</f>
        <v>0</v>
      </c>
      <c r="R3555" s="47">
        <f>Table_Query_from_Mac10[[#This Row],[Net Unit]]*(1+Table_Query_from_Mac10[[#This Row],[PriceIncreasebyType]])</f>
        <v>23.7</v>
      </c>
      <c r="S3555" s="47">
        <f>Table_Query_from_Mac10[[#This Row],[UnitPriceFuture]]*Table_Query_from_Mac10[[#This Row],[qtytoShipFuture]]</f>
        <v>71.099999999999994</v>
      </c>
      <c r="T3555" s="47">
        <f>ROUND(Table_Query_from_Mac10[[#This Row],[qty_to_ship]]*(1+Table_Query_from_Mac10[[#This Row],[VolumeIncreasebyType]]),0)</f>
        <v>3</v>
      </c>
      <c r="U3555" s="47">
        <f>Table_Query_from_Mac10[[#This Row],[qtytoShipFuture]]*Table_Query_from_Mac10[[#This Row],[Future-cost]]</f>
        <v>27.18</v>
      </c>
      <c r="V3555" s="47">
        <f>Table_Query_from_Mac10[[#This Row],[qtytoShipFuture]]-Table_Query_from_Mac10[[#This Row],[qty_to_ship]]</f>
        <v>0</v>
      </c>
      <c r="W3555" s="47">
        <f>Table_Query_from_Mac10[[#This Row],[UnitPriceFuture]]</f>
        <v>23.7</v>
      </c>
      <c r="X3555" s="47">
        <f>Table_Query_from_Mac10[[#This Row],[Unit Increase]]*Table_Query_from_Mac10[[#This Row],[UnitPriceFuture]]</f>
        <v>0</v>
      </c>
      <c r="Y3555" s="47">
        <f>Table_Query_from_Mac10[[#This Row],[Unit Increase]]*Table_Query_from_Mac10[[#This Row],[Future-cost]]</f>
        <v>0</v>
      </c>
      <c r="Z3555" s="47">
        <f>-(Table_Query_from_Mac10[[#This Row],[Incremental Sales]]+((Table_Query_from_Mac10[[#This Row],[Incremental Sales]]*-(SUM(Summary!$S$8:$S$9)))))*Summary!$S$18</f>
        <v>0</v>
      </c>
      <c r="AA3555" s="47">
        <f>IFERROR(Table_Query_from_Mac10[[#This Row],[Incremental Cost]]/Table_Query_from_Mac10[[#This Row],[Incremental Sales]],0)</f>
        <v>0</v>
      </c>
      <c r="AB3555" s="47">
        <f>IFERROR(Table_Query_from_Mac10[[#This Row],[TotalCostFuture]]/Table_Query_from_Mac10[[#This Row],[totalsalesFuture]],0)</f>
        <v>0.38227848101265827</v>
      </c>
      <c r="AN3555" s="31">
        <v>9</v>
      </c>
      <c r="AO3555">
        <f t="shared" si="110"/>
        <v>3</v>
      </c>
      <c r="AQ3555" s="31">
        <v>67.7</v>
      </c>
      <c r="AR3555">
        <f t="shared" si="111"/>
        <v>23.7</v>
      </c>
    </row>
    <row r="3556" spans="1:44" x14ac:dyDescent="0.25">
      <c r="A3556">
        <v>90277</v>
      </c>
      <c r="B3556">
        <v>15</v>
      </c>
      <c r="C3556" t="s">
        <v>55</v>
      </c>
      <c r="D3556" t="s">
        <v>81</v>
      </c>
      <c r="E3556">
        <v>2</v>
      </c>
      <c r="F3556">
        <v>10.38</v>
      </c>
      <c r="G3556">
        <v>29.1</v>
      </c>
      <c r="H3556" s="1">
        <v>44854</v>
      </c>
      <c r="I3556" s="20">
        <v>0</v>
      </c>
      <c r="J3556" s="47">
        <f>Table_Query_from_Mac10[[#This Row],[unit_price]]-(Table_Query_from_Mac10[[#This Row],[unit_price]]*(Table_Query_from_Mac10[[#This Row],[discount_pct]]/100))</f>
        <v>29.1</v>
      </c>
      <c r="K3556" s="47">
        <f>Table_Query_from_Mac10[[#This Row],[unit_cost]]</f>
        <v>10.38</v>
      </c>
      <c r="L3556" s="47">
        <f>Table_Query_from_Mac10[[#This Row],[Live-cost]]*(1+Table_Query_from_Mac10[[#This Row],[CogsIncreasebyTYPE]])</f>
        <v>10.38</v>
      </c>
      <c r="M3556" s="47">
        <f>Table_Query_from_Mac10[[#This Row],[Live-cost]]*Table_Query_from_Mac10[[#This Row],[qty_to_ship]]</f>
        <v>20.76</v>
      </c>
      <c r="N3556" s="47">
        <f>IF(Table_Query_from_Mac10[[#This Row],[item_no]]="KDA",-Table_Query_from_Mac10[[#This Row],[unit_price]],Table_Query_from_Mac10[[#This Row],[Net Unit]]*Table_Query_from_Mac10[[#This Row],[qty_to_ship]])</f>
        <v>58.2</v>
      </c>
      <c r="O3556" s="47">
        <f>SUMIFS(Summary!C:C,Summary!H:H,Table_Query_from_Mac10[[#This Row],[Juiceoc]])</f>
        <v>0</v>
      </c>
      <c r="P3556" s="47">
        <f>SUMIFS(Summary!D:D,Summary!H:H,Table_Query_from_Mac10[[#This Row],[Juiceoc]])</f>
        <v>0</v>
      </c>
      <c r="Q3556" s="47">
        <f>SUMIFS(Summary!E:E,Summary!H:H,Table_Query_from_Mac10[[#This Row],[Juiceoc]])</f>
        <v>0</v>
      </c>
      <c r="R3556" s="47">
        <f>Table_Query_from_Mac10[[#This Row],[Net Unit]]*(1+Table_Query_from_Mac10[[#This Row],[PriceIncreasebyType]])</f>
        <v>29.1</v>
      </c>
      <c r="S3556" s="47">
        <f>Table_Query_from_Mac10[[#This Row],[UnitPriceFuture]]*Table_Query_from_Mac10[[#This Row],[qtytoShipFuture]]</f>
        <v>58.2</v>
      </c>
      <c r="T3556" s="47">
        <f>ROUND(Table_Query_from_Mac10[[#This Row],[qty_to_ship]]*(1+Table_Query_from_Mac10[[#This Row],[VolumeIncreasebyType]]),0)</f>
        <v>2</v>
      </c>
      <c r="U3556" s="47">
        <f>Table_Query_from_Mac10[[#This Row],[qtytoShipFuture]]*Table_Query_from_Mac10[[#This Row],[Future-cost]]</f>
        <v>20.76</v>
      </c>
      <c r="V3556" s="47">
        <f>Table_Query_from_Mac10[[#This Row],[qtytoShipFuture]]-Table_Query_from_Mac10[[#This Row],[qty_to_ship]]</f>
        <v>0</v>
      </c>
      <c r="W3556" s="47">
        <f>Table_Query_from_Mac10[[#This Row],[UnitPriceFuture]]</f>
        <v>29.1</v>
      </c>
      <c r="X3556" s="47">
        <f>Table_Query_from_Mac10[[#This Row],[Unit Increase]]*Table_Query_from_Mac10[[#This Row],[UnitPriceFuture]]</f>
        <v>0</v>
      </c>
      <c r="Y3556" s="47">
        <f>Table_Query_from_Mac10[[#This Row],[Unit Increase]]*Table_Query_from_Mac10[[#This Row],[Future-cost]]</f>
        <v>0</v>
      </c>
      <c r="Z3556" s="47">
        <f>-(Table_Query_from_Mac10[[#This Row],[Incremental Sales]]+((Table_Query_from_Mac10[[#This Row],[Incremental Sales]]*-(SUM(Summary!$S$8:$S$9)))))*Summary!$S$18</f>
        <v>0</v>
      </c>
      <c r="AA3556" s="47">
        <f>IFERROR(Table_Query_from_Mac10[[#This Row],[Incremental Cost]]/Table_Query_from_Mac10[[#This Row],[Incremental Sales]],0)</f>
        <v>0</v>
      </c>
      <c r="AB3556" s="47">
        <f>IFERROR(Table_Query_from_Mac10[[#This Row],[TotalCostFuture]]/Table_Query_from_Mac10[[#This Row],[totalsalesFuture]],0)</f>
        <v>0.35670103092783506</v>
      </c>
      <c r="AN3556" s="30">
        <v>6</v>
      </c>
      <c r="AO3556">
        <f t="shared" si="110"/>
        <v>2</v>
      </c>
      <c r="AQ3556" s="30">
        <v>83.15</v>
      </c>
      <c r="AR3556">
        <f t="shared" si="111"/>
        <v>29.1</v>
      </c>
    </row>
    <row r="3557" spans="1:44" x14ac:dyDescent="0.25">
      <c r="A3557">
        <v>90359</v>
      </c>
      <c r="B3557">
        <v>1</v>
      </c>
      <c r="C3557" t="s">
        <v>55</v>
      </c>
      <c r="D3557" t="s">
        <v>81</v>
      </c>
      <c r="E3557">
        <v>12</v>
      </c>
      <c r="F3557">
        <v>7.17</v>
      </c>
      <c r="G3557">
        <v>17.600000000000001</v>
      </c>
      <c r="H3557" s="1">
        <v>44859</v>
      </c>
      <c r="I3557" s="20">
        <v>0</v>
      </c>
      <c r="J3557" s="47">
        <f>Table_Query_from_Mac10[[#This Row],[unit_price]]-(Table_Query_from_Mac10[[#This Row],[unit_price]]*(Table_Query_from_Mac10[[#This Row],[discount_pct]]/100))</f>
        <v>17.600000000000001</v>
      </c>
      <c r="K3557" s="47">
        <f>Table_Query_from_Mac10[[#This Row],[unit_cost]]</f>
        <v>7.17</v>
      </c>
      <c r="L3557" s="47">
        <f>Table_Query_from_Mac10[[#This Row],[Live-cost]]*(1+Table_Query_from_Mac10[[#This Row],[CogsIncreasebyTYPE]])</f>
        <v>7.17</v>
      </c>
      <c r="M3557" s="47">
        <f>Table_Query_from_Mac10[[#This Row],[Live-cost]]*Table_Query_from_Mac10[[#This Row],[qty_to_ship]]</f>
        <v>86.039999999999992</v>
      </c>
      <c r="N3557" s="47">
        <f>IF(Table_Query_from_Mac10[[#This Row],[item_no]]="KDA",-Table_Query_from_Mac10[[#This Row],[unit_price]],Table_Query_from_Mac10[[#This Row],[Net Unit]]*Table_Query_from_Mac10[[#This Row],[qty_to_ship]])</f>
        <v>211.20000000000002</v>
      </c>
      <c r="O3557" s="47">
        <f>SUMIFS(Summary!C:C,Summary!H:H,Table_Query_from_Mac10[[#This Row],[Juiceoc]])</f>
        <v>0</v>
      </c>
      <c r="P3557" s="47">
        <f>SUMIFS(Summary!D:D,Summary!H:H,Table_Query_from_Mac10[[#This Row],[Juiceoc]])</f>
        <v>0</v>
      </c>
      <c r="Q3557" s="47">
        <f>SUMIFS(Summary!E:E,Summary!H:H,Table_Query_from_Mac10[[#This Row],[Juiceoc]])</f>
        <v>0</v>
      </c>
      <c r="R3557" s="47">
        <f>Table_Query_from_Mac10[[#This Row],[Net Unit]]*(1+Table_Query_from_Mac10[[#This Row],[PriceIncreasebyType]])</f>
        <v>17.600000000000001</v>
      </c>
      <c r="S3557" s="47">
        <f>Table_Query_from_Mac10[[#This Row],[UnitPriceFuture]]*Table_Query_from_Mac10[[#This Row],[qtytoShipFuture]]</f>
        <v>211.20000000000002</v>
      </c>
      <c r="T3557" s="47">
        <f>ROUND(Table_Query_from_Mac10[[#This Row],[qty_to_ship]]*(1+Table_Query_from_Mac10[[#This Row],[VolumeIncreasebyType]]),0)</f>
        <v>12</v>
      </c>
      <c r="U3557" s="47">
        <f>Table_Query_from_Mac10[[#This Row],[qtytoShipFuture]]*Table_Query_from_Mac10[[#This Row],[Future-cost]]</f>
        <v>86.039999999999992</v>
      </c>
      <c r="V3557" s="47">
        <f>Table_Query_from_Mac10[[#This Row],[qtytoShipFuture]]-Table_Query_from_Mac10[[#This Row],[qty_to_ship]]</f>
        <v>0</v>
      </c>
      <c r="W3557" s="47">
        <f>Table_Query_from_Mac10[[#This Row],[UnitPriceFuture]]</f>
        <v>17.600000000000001</v>
      </c>
      <c r="X3557" s="47">
        <f>Table_Query_from_Mac10[[#This Row],[Unit Increase]]*Table_Query_from_Mac10[[#This Row],[UnitPriceFuture]]</f>
        <v>0</v>
      </c>
      <c r="Y3557" s="47">
        <f>Table_Query_from_Mac10[[#This Row],[Unit Increase]]*Table_Query_from_Mac10[[#This Row],[Future-cost]]</f>
        <v>0</v>
      </c>
      <c r="Z3557" s="47">
        <f>-(Table_Query_from_Mac10[[#This Row],[Incremental Sales]]+((Table_Query_from_Mac10[[#This Row],[Incremental Sales]]*-(SUM(Summary!$S$8:$S$9)))))*Summary!$S$18</f>
        <v>0</v>
      </c>
      <c r="AA3557" s="47">
        <f>IFERROR(Table_Query_from_Mac10[[#This Row],[Incremental Cost]]/Table_Query_from_Mac10[[#This Row],[Incremental Sales]],0)</f>
        <v>0</v>
      </c>
      <c r="AB3557" s="47">
        <f>IFERROR(Table_Query_from_Mac10[[#This Row],[TotalCostFuture]]/Table_Query_from_Mac10[[#This Row],[totalsalesFuture]],0)</f>
        <v>0.40738636363636355</v>
      </c>
      <c r="AN3557" s="31">
        <v>48</v>
      </c>
      <c r="AO3557">
        <f t="shared" si="110"/>
        <v>12</v>
      </c>
      <c r="AQ3557" s="31">
        <v>50.28</v>
      </c>
      <c r="AR3557">
        <f t="shared" si="111"/>
        <v>17.600000000000001</v>
      </c>
    </row>
    <row r="3558" spans="1:44" x14ac:dyDescent="0.25">
      <c r="A3558">
        <v>90359</v>
      </c>
      <c r="B3558">
        <v>2</v>
      </c>
      <c r="C3558" t="s">
        <v>55</v>
      </c>
      <c r="D3558" t="s">
        <v>81</v>
      </c>
      <c r="E3558">
        <v>4</v>
      </c>
      <c r="F3558">
        <v>13.3</v>
      </c>
      <c r="G3558">
        <v>35.44</v>
      </c>
      <c r="H3558" s="1">
        <v>44859</v>
      </c>
      <c r="I3558" s="20">
        <v>0</v>
      </c>
      <c r="J3558" s="47">
        <f>Table_Query_from_Mac10[[#This Row],[unit_price]]-(Table_Query_from_Mac10[[#This Row],[unit_price]]*(Table_Query_from_Mac10[[#This Row],[discount_pct]]/100))</f>
        <v>35.44</v>
      </c>
      <c r="K3558" s="47">
        <f>Table_Query_from_Mac10[[#This Row],[unit_cost]]</f>
        <v>13.3</v>
      </c>
      <c r="L3558" s="47">
        <f>Table_Query_from_Mac10[[#This Row],[Live-cost]]*(1+Table_Query_from_Mac10[[#This Row],[CogsIncreasebyTYPE]])</f>
        <v>13.3</v>
      </c>
      <c r="M3558" s="47">
        <f>Table_Query_from_Mac10[[#This Row],[Live-cost]]*Table_Query_from_Mac10[[#This Row],[qty_to_ship]]</f>
        <v>53.2</v>
      </c>
      <c r="N3558" s="47">
        <f>IF(Table_Query_from_Mac10[[#This Row],[item_no]]="KDA",-Table_Query_from_Mac10[[#This Row],[unit_price]],Table_Query_from_Mac10[[#This Row],[Net Unit]]*Table_Query_from_Mac10[[#This Row],[qty_to_ship]])</f>
        <v>141.76</v>
      </c>
      <c r="O3558" s="47">
        <f>SUMIFS(Summary!C:C,Summary!H:H,Table_Query_from_Mac10[[#This Row],[Juiceoc]])</f>
        <v>0</v>
      </c>
      <c r="P3558" s="47">
        <f>SUMIFS(Summary!D:D,Summary!H:H,Table_Query_from_Mac10[[#This Row],[Juiceoc]])</f>
        <v>0</v>
      </c>
      <c r="Q3558" s="47">
        <f>SUMIFS(Summary!E:E,Summary!H:H,Table_Query_from_Mac10[[#This Row],[Juiceoc]])</f>
        <v>0</v>
      </c>
      <c r="R3558" s="47">
        <f>Table_Query_from_Mac10[[#This Row],[Net Unit]]*(1+Table_Query_from_Mac10[[#This Row],[PriceIncreasebyType]])</f>
        <v>35.44</v>
      </c>
      <c r="S3558" s="47">
        <f>Table_Query_from_Mac10[[#This Row],[UnitPriceFuture]]*Table_Query_from_Mac10[[#This Row],[qtytoShipFuture]]</f>
        <v>141.76</v>
      </c>
      <c r="T3558" s="47">
        <f>ROUND(Table_Query_from_Mac10[[#This Row],[qty_to_ship]]*(1+Table_Query_from_Mac10[[#This Row],[VolumeIncreasebyType]]),0)</f>
        <v>4</v>
      </c>
      <c r="U3558" s="47">
        <f>Table_Query_from_Mac10[[#This Row],[qtytoShipFuture]]*Table_Query_from_Mac10[[#This Row],[Future-cost]]</f>
        <v>53.2</v>
      </c>
      <c r="V3558" s="47">
        <f>Table_Query_from_Mac10[[#This Row],[qtytoShipFuture]]-Table_Query_from_Mac10[[#This Row],[qty_to_ship]]</f>
        <v>0</v>
      </c>
      <c r="W3558" s="47">
        <f>Table_Query_from_Mac10[[#This Row],[UnitPriceFuture]]</f>
        <v>35.44</v>
      </c>
      <c r="X3558" s="47">
        <f>Table_Query_from_Mac10[[#This Row],[Unit Increase]]*Table_Query_from_Mac10[[#This Row],[UnitPriceFuture]]</f>
        <v>0</v>
      </c>
      <c r="Y3558" s="47">
        <f>Table_Query_from_Mac10[[#This Row],[Unit Increase]]*Table_Query_from_Mac10[[#This Row],[Future-cost]]</f>
        <v>0</v>
      </c>
      <c r="Z3558" s="47">
        <f>-(Table_Query_from_Mac10[[#This Row],[Incremental Sales]]+((Table_Query_from_Mac10[[#This Row],[Incremental Sales]]*-(SUM(Summary!$S$8:$S$9)))))*Summary!$S$18</f>
        <v>0</v>
      </c>
      <c r="AA3558" s="47">
        <f>IFERROR(Table_Query_from_Mac10[[#This Row],[Incremental Cost]]/Table_Query_from_Mac10[[#This Row],[Incremental Sales]],0)</f>
        <v>0</v>
      </c>
      <c r="AB3558" s="47">
        <f>IFERROR(Table_Query_from_Mac10[[#This Row],[TotalCostFuture]]/Table_Query_from_Mac10[[#This Row],[totalsalesFuture]],0)</f>
        <v>0.37528216704288941</v>
      </c>
      <c r="AN3558" s="30">
        <v>16</v>
      </c>
      <c r="AO3558">
        <f t="shared" si="110"/>
        <v>4</v>
      </c>
      <c r="AQ3558" s="30">
        <v>101.26</v>
      </c>
      <c r="AR3558">
        <f t="shared" si="111"/>
        <v>35.44</v>
      </c>
    </row>
    <row r="3559" spans="1:44" x14ac:dyDescent="0.25">
      <c r="A3559">
        <v>90359</v>
      </c>
      <c r="B3559">
        <v>3</v>
      </c>
      <c r="C3559" t="s">
        <v>55</v>
      </c>
      <c r="D3559" t="s">
        <v>81</v>
      </c>
      <c r="E3559">
        <v>3</v>
      </c>
      <c r="F3559">
        <v>14.58</v>
      </c>
      <c r="G3559">
        <v>43.02</v>
      </c>
      <c r="H3559" s="1">
        <v>44859</v>
      </c>
      <c r="I3559" s="20">
        <v>0</v>
      </c>
      <c r="J3559" s="47">
        <f>Table_Query_from_Mac10[[#This Row],[unit_price]]-(Table_Query_from_Mac10[[#This Row],[unit_price]]*(Table_Query_from_Mac10[[#This Row],[discount_pct]]/100))</f>
        <v>43.02</v>
      </c>
      <c r="K3559" s="47">
        <f>Table_Query_from_Mac10[[#This Row],[unit_cost]]</f>
        <v>14.58</v>
      </c>
      <c r="L3559" s="47">
        <f>Table_Query_from_Mac10[[#This Row],[Live-cost]]*(1+Table_Query_from_Mac10[[#This Row],[CogsIncreasebyTYPE]])</f>
        <v>14.58</v>
      </c>
      <c r="M3559" s="47">
        <f>Table_Query_from_Mac10[[#This Row],[Live-cost]]*Table_Query_from_Mac10[[#This Row],[qty_to_ship]]</f>
        <v>43.74</v>
      </c>
      <c r="N3559" s="47">
        <f>IF(Table_Query_from_Mac10[[#This Row],[item_no]]="KDA",-Table_Query_from_Mac10[[#This Row],[unit_price]],Table_Query_from_Mac10[[#This Row],[Net Unit]]*Table_Query_from_Mac10[[#This Row],[qty_to_ship]])</f>
        <v>129.06</v>
      </c>
      <c r="O3559" s="47">
        <f>SUMIFS(Summary!C:C,Summary!H:H,Table_Query_from_Mac10[[#This Row],[Juiceoc]])</f>
        <v>0</v>
      </c>
      <c r="P3559" s="47">
        <f>SUMIFS(Summary!D:D,Summary!H:H,Table_Query_from_Mac10[[#This Row],[Juiceoc]])</f>
        <v>0</v>
      </c>
      <c r="Q3559" s="47">
        <f>SUMIFS(Summary!E:E,Summary!H:H,Table_Query_from_Mac10[[#This Row],[Juiceoc]])</f>
        <v>0</v>
      </c>
      <c r="R3559" s="47">
        <f>Table_Query_from_Mac10[[#This Row],[Net Unit]]*(1+Table_Query_from_Mac10[[#This Row],[PriceIncreasebyType]])</f>
        <v>43.02</v>
      </c>
      <c r="S3559" s="47">
        <f>Table_Query_from_Mac10[[#This Row],[UnitPriceFuture]]*Table_Query_from_Mac10[[#This Row],[qtytoShipFuture]]</f>
        <v>129.06</v>
      </c>
      <c r="T3559" s="47">
        <f>ROUND(Table_Query_from_Mac10[[#This Row],[qty_to_ship]]*(1+Table_Query_from_Mac10[[#This Row],[VolumeIncreasebyType]]),0)</f>
        <v>3</v>
      </c>
      <c r="U3559" s="47">
        <f>Table_Query_from_Mac10[[#This Row],[qtytoShipFuture]]*Table_Query_from_Mac10[[#This Row],[Future-cost]]</f>
        <v>43.74</v>
      </c>
      <c r="V3559" s="47">
        <f>Table_Query_from_Mac10[[#This Row],[qtytoShipFuture]]-Table_Query_from_Mac10[[#This Row],[qty_to_ship]]</f>
        <v>0</v>
      </c>
      <c r="W3559" s="47">
        <f>Table_Query_from_Mac10[[#This Row],[UnitPriceFuture]]</f>
        <v>43.02</v>
      </c>
      <c r="X3559" s="47">
        <f>Table_Query_from_Mac10[[#This Row],[Unit Increase]]*Table_Query_from_Mac10[[#This Row],[UnitPriceFuture]]</f>
        <v>0</v>
      </c>
      <c r="Y3559" s="47">
        <f>Table_Query_from_Mac10[[#This Row],[Unit Increase]]*Table_Query_from_Mac10[[#This Row],[Future-cost]]</f>
        <v>0</v>
      </c>
      <c r="Z3559" s="47">
        <f>-(Table_Query_from_Mac10[[#This Row],[Incremental Sales]]+((Table_Query_from_Mac10[[#This Row],[Incremental Sales]]*-(SUM(Summary!$S$8:$S$9)))))*Summary!$S$18</f>
        <v>0</v>
      </c>
      <c r="AA3559" s="47">
        <f>IFERROR(Table_Query_from_Mac10[[#This Row],[Incremental Cost]]/Table_Query_from_Mac10[[#This Row],[Incremental Sales]],0)</f>
        <v>0</v>
      </c>
      <c r="AB3559" s="47">
        <f>IFERROR(Table_Query_from_Mac10[[#This Row],[TotalCostFuture]]/Table_Query_from_Mac10[[#This Row],[totalsalesFuture]],0)</f>
        <v>0.33891213389121339</v>
      </c>
      <c r="AN3559" s="31">
        <v>12</v>
      </c>
      <c r="AO3559">
        <f t="shared" si="110"/>
        <v>3</v>
      </c>
      <c r="AQ3559" s="31">
        <v>122.92</v>
      </c>
      <c r="AR3559">
        <f t="shared" si="111"/>
        <v>43.02</v>
      </c>
    </row>
    <row r="3560" spans="1:44" x14ac:dyDescent="0.25">
      <c r="A3560">
        <v>90359</v>
      </c>
      <c r="B3560">
        <v>4</v>
      </c>
      <c r="C3560" t="s">
        <v>55</v>
      </c>
      <c r="D3560" t="s">
        <v>81</v>
      </c>
      <c r="E3560">
        <v>13</v>
      </c>
      <c r="F3560">
        <v>4.8499999999999996</v>
      </c>
      <c r="G3560">
        <v>11.84</v>
      </c>
      <c r="H3560" s="1">
        <v>44859</v>
      </c>
      <c r="I3560" s="20">
        <v>0</v>
      </c>
      <c r="J3560" s="47">
        <f>Table_Query_from_Mac10[[#This Row],[unit_price]]-(Table_Query_from_Mac10[[#This Row],[unit_price]]*(Table_Query_from_Mac10[[#This Row],[discount_pct]]/100))</f>
        <v>11.84</v>
      </c>
      <c r="K3560" s="47">
        <f>Table_Query_from_Mac10[[#This Row],[unit_cost]]</f>
        <v>4.8499999999999996</v>
      </c>
      <c r="L3560" s="47">
        <f>Table_Query_from_Mac10[[#This Row],[Live-cost]]*(1+Table_Query_from_Mac10[[#This Row],[CogsIncreasebyTYPE]])</f>
        <v>4.8499999999999996</v>
      </c>
      <c r="M3560" s="47">
        <f>Table_Query_from_Mac10[[#This Row],[Live-cost]]*Table_Query_from_Mac10[[#This Row],[qty_to_ship]]</f>
        <v>63.05</v>
      </c>
      <c r="N3560" s="47">
        <f>IF(Table_Query_from_Mac10[[#This Row],[item_no]]="KDA",-Table_Query_from_Mac10[[#This Row],[unit_price]],Table_Query_from_Mac10[[#This Row],[Net Unit]]*Table_Query_from_Mac10[[#This Row],[qty_to_ship]])</f>
        <v>153.91999999999999</v>
      </c>
      <c r="O3560" s="47">
        <f>SUMIFS(Summary!C:C,Summary!H:H,Table_Query_from_Mac10[[#This Row],[Juiceoc]])</f>
        <v>0</v>
      </c>
      <c r="P3560" s="47">
        <f>SUMIFS(Summary!D:D,Summary!H:H,Table_Query_from_Mac10[[#This Row],[Juiceoc]])</f>
        <v>0</v>
      </c>
      <c r="Q3560" s="47">
        <f>SUMIFS(Summary!E:E,Summary!H:H,Table_Query_from_Mac10[[#This Row],[Juiceoc]])</f>
        <v>0</v>
      </c>
      <c r="R3560" s="47">
        <f>Table_Query_from_Mac10[[#This Row],[Net Unit]]*(1+Table_Query_from_Mac10[[#This Row],[PriceIncreasebyType]])</f>
        <v>11.84</v>
      </c>
      <c r="S3560" s="47">
        <f>Table_Query_from_Mac10[[#This Row],[UnitPriceFuture]]*Table_Query_from_Mac10[[#This Row],[qtytoShipFuture]]</f>
        <v>153.91999999999999</v>
      </c>
      <c r="T3560" s="47">
        <f>ROUND(Table_Query_from_Mac10[[#This Row],[qty_to_ship]]*(1+Table_Query_from_Mac10[[#This Row],[VolumeIncreasebyType]]),0)</f>
        <v>13</v>
      </c>
      <c r="U3560" s="47">
        <f>Table_Query_from_Mac10[[#This Row],[qtytoShipFuture]]*Table_Query_from_Mac10[[#This Row],[Future-cost]]</f>
        <v>63.05</v>
      </c>
      <c r="V3560" s="47">
        <f>Table_Query_from_Mac10[[#This Row],[qtytoShipFuture]]-Table_Query_from_Mac10[[#This Row],[qty_to_ship]]</f>
        <v>0</v>
      </c>
      <c r="W3560" s="47">
        <f>Table_Query_from_Mac10[[#This Row],[UnitPriceFuture]]</f>
        <v>11.84</v>
      </c>
      <c r="X3560" s="47">
        <f>Table_Query_from_Mac10[[#This Row],[Unit Increase]]*Table_Query_from_Mac10[[#This Row],[UnitPriceFuture]]</f>
        <v>0</v>
      </c>
      <c r="Y3560" s="47">
        <f>Table_Query_from_Mac10[[#This Row],[Unit Increase]]*Table_Query_from_Mac10[[#This Row],[Future-cost]]</f>
        <v>0</v>
      </c>
      <c r="Z3560" s="47">
        <f>-(Table_Query_from_Mac10[[#This Row],[Incremental Sales]]+((Table_Query_from_Mac10[[#This Row],[Incremental Sales]]*-(SUM(Summary!$S$8:$S$9)))))*Summary!$S$18</f>
        <v>0</v>
      </c>
      <c r="AA3560" s="47">
        <f>IFERROR(Table_Query_from_Mac10[[#This Row],[Incremental Cost]]/Table_Query_from_Mac10[[#This Row],[Incremental Sales]],0)</f>
        <v>0</v>
      </c>
      <c r="AB3560" s="47">
        <f>IFERROR(Table_Query_from_Mac10[[#This Row],[TotalCostFuture]]/Table_Query_from_Mac10[[#This Row],[totalsalesFuture]],0)</f>
        <v>0.4096283783783784</v>
      </c>
      <c r="AN3560" s="30">
        <v>50</v>
      </c>
      <c r="AO3560">
        <f t="shared" si="110"/>
        <v>13</v>
      </c>
      <c r="AQ3560" s="30">
        <v>33.840000000000003</v>
      </c>
      <c r="AR3560">
        <f t="shared" si="111"/>
        <v>11.84</v>
      </c>
    </row>
    <row r="3561" spans="1:44" x14ac:dyDescent="0.25">
      <c r="A3561">
        <v>90359</v>
      </c>
      <c r="B3561">
        <v>5</v>
      </c>
      <c r="C3561" t="s">
        <v>55</v>
      </c>
      <c r="D3561" t="s">
        <v>81</v>
      </c>
      <c r="E3561">
        <v>8</v>
      </c>
      <c r="F3561">
        <v>5.81</v>
      </c>
      <c r="G3561">
        <v>14.04</v>
      </c>
      <c r="H3561" s="1">
        <v>44859</v>
      </c>
      <c r="I3561" s="20">
        <v>0</v>
      </c>
      <c r="J3561" s="47">
        <f>Table_Query_from_Mac10[[#This Row],[unit_price]]-(Table_Query_from_Mac10[[#This Row],[unit_price]]*(Table_Query_from_Mac10[[#This Row],[discount_pct]]/100))</f>
        <v>14.04</v>
      </c>
      <c r="K3561" s="47">
        <f>Table_Query_from_Mac10[[#This Row],[unit_cost]]</f>
        <v>5.81</v>
      </c>
      <c r="L3561" s="47">
        <f>Table_Query_from_Mac10[[#This Row],[Live-cost]]*(1+Table_Query_from_Mac10[[#This Row],[CogsIncreasebyTYPE]])</f>
        <v>5.81</v>
      </c>
      <c r="M3561" s="47">
        <f>Table_Query_from_Mac10[[#This Row],[Live-cost]]*Table_Query_from_Mac10[[#This Row],[qty_to_ship]]</f>
        <v>46.48</v>
      </c>
      <c r="N3561" s="47">
        <f>IF(Table_Query_from_Mac10[[#This Row],[item_no]]="KDA",-Table_Query_from_Mac10[[#This Row],[unit_price]],Table_Query_from_Mac10[[#This Row],[Net Unit]]*Table_Query_from_Mac10[[#This Row],[qty_to_ship]])</f>
        <v>112.32</v>
      </c>
      <c r="O3561" s="47">
        <f>SUMIFS(Summary!C:C,Summary!H:H,Table_Query_from_Mac10[[#This Row],[Juiceoc]])</f>
        <v>0</v>
      </c>
      <c r="P3561" s="47">
        <f>SUMIFS(Summary!D:D,Summary!H:H,Table_Query_from_Mac10[[#This Row],[Juiceoc]])</f>
        <v>0</v>
      </c>
      <c r="Q3561" s="47">
        <f>SUMIFS(Summary!E:E,Summary!H:H,Table_Query_from_Mac10[[#This Row],[Juiceoc]])</f>
        <v>0</v>
      </c>
      <c r="R3561" s="47">
        <f>Table_Query_from_Mac10[[#This Row],[Net Unit]]*(1+Table_Query_from_Mac10[[#This Row],[PriceIncreasebyType]])</f>
        <v>14.04</v>
      </c>
      <c r="S3561" s="47">
        <f>Table_Query_from_Mac10[[#This Row],[UnitPriceFuture]]*Table_Query_from_Mac10[[#This Row],[qtytoShipFuture]]</f>
        <v>112.32</v>
      </c>
      <c r="T3561" s="47">
        <f>ROUND(Table_Query_from_Mac10[[#This Row],[qty_to_ship]]*(1+Table_Query_from_Mac10[[#This Row],[VolumeIncreasebyType]]),0)</f>
        <v>8</v>
      </c>
      <c r="U3561" s="47">
        <f>Table_Query_from_Mac10[[#This Row],[qtytoShipFuture]]*Table_Query_from_Mac10[[#This Row],[Future-cost]]</f>
        <v>46.48</v>
      </c>
      <c r="V3561" s="47">
        <f>Table_Query_from_Mac10[[#This Row],[qtytoShipFuture]]-Table_Query_from_Mac10[[#This Row],[qty_to_ship]]</f>
        <v>0</v>
      </c>
      <c r="W3561" s="47">
        <f>Table_Query_from_Mac10[[#This Row],[UnitPriceFuture]]</f>
        <v>14.04</v>
      </c>
      <c r="X3561" s="47">
        <f>Table_Query_from_Mac10[[#This Row],[Unit Increase]]*Table_Query_from_Mac10[[#This Row],[UnitPriceFuture]]</f>
        <v>0</v>
      </c>
      <c r="Y3561" s="47">
        <f>Table_Query_from_Mac10[[#This Row],[Unit Increase]]*Table_Query_from_Mac10[[#This Row],[Future-cost]]</f>
        <v>0</v>
      </c>
      <c r="Z3561" s="47">
        <f>-(Table_Query_from_Mac10[[#This Row],[Incremental Sales]]+((Table_Query_from_Mac10[[#This Row],[Incremental Sales]]*-(SUM(Summary!$S$8:$S$9)))))*Summary!$S$18</f>
        <v>0</v>
      </c>
      <c r="AA3561" s="47">
        <f>IFERROR(Table_Query_from_Mac10[[#This Row],[Incremental Cost]]/Table_Query_from_Mac10[[#This Row],[Incremental Sales]],0)</f>
        <v>0</v>
      </c>
      <c r="AB3561" s="47">
        <f>IFERROR(Table_Query_from_Mac10[[#This Row],[TotalCostFuture]]/Table_Query_from_Mac10[[#This Row],[totalsalesFuture]],0)</f>
        <v>0.41381766381766383</v>
      </c>
      <c r="AN3561" s="31">
        <v>32</v>
      </c>
      <c r="AO3561">
        <f t="shared" si="110"/>
        <v>8</v>
      </c>
      <c r="AQ3561" s="31">
        <v>40.119999999999997</v>
      </c>
      <c r="AR3561">
        <f t="shared" si="111"/>
        <v>14.04</v>
      </c>
    </row>
    <row r="3562" spans="1:44" x14ac:dyDescent="0.25">
      <c r="A3562">
        <v>90359</v>
      </c>
      <c r="B3562">
        <v>6</v>
      </c>
      <c r="C3562" t="s">
        <v>55</v>
      </c>
      <c r="D3562" t="s">
        <v>81</v>
      </c>
      <c r="E3562">
        <v>3</v>
      </c>
      <c r="F3562">
        <v>8.64</v>
      </c>
      <c r="G3562">
        <v>22.29</v>
      </c>
      <c r="H3562" s="1">
        <v>44859</v>
      </c>
      <c r="I3562" s="20">
        <v>0</v>
      </c>
      <c r="J3562" s="47">
        <f>Table_Query_from_Mac10[[#This Row],[unit_price]]-(Table_Query_from_Mac10[[#This Row],[unit_price]]*(Table_Query_from_Mac10[[#This Row],[discount_pct]]/100))</f>
        <v>22.29</v>
      </c>
      <c r="K3562" s="47">
        <f>Table_Query_from_Mac10[[#This Row],[unit_cost]]</f>
        <v>8.64</v>
      </c>
      <c r="L3562" s="47">
        <f>Table_Query_from_Mac10[[#This Row],[Live-cost]]*(1+Table_Query_from_Mac10[[#This Row],[CogsIncreasebyTYPE]])</f>
        <v>8.64</v>
      </c>
      <c r="M3562" s="47">
        <f>Table_Query_from_Mac10[[#This Row],[Live-cost]]*Table_Query_from_Mac10[[#This Row],[qty_to_ship]]</f>
        <v>25.92</v>
      </c>
      <c r="N3562" s="47">
        <f>IF(Table_Query_from_Mac10[[#This Row],[item_no]]="KDA",-Table_Query_from_Mac10[[#This Row],[unit_price]],Table_Query_from_Mac10[[#This Row],[Net Unit]]*Table_Query_from_Mac10[[#This Row],[qty_to_ship]])</f>
        <v>66.87</v>
      </c>
      <c r="O3562" s="47">
        <f>SUMIFS(Summary!C:C,Summary!H:H,Table_Query_from_Mac10[[#This Row],[Juiceoc]])</f>
        <v>0</v>
      </c>
      <c r="P3562" s="47">
        <f>SUMIFS(Summary!D:D,Summary!H:H,Table_Query_from_Mac10[[#This Row],[Juiceoc]])</f>
        <v>0</v>
      </c>
      <c r="Q3562" s="47">
        <f>SUMIFS(Summary!E:E,Summary!H:H,Table_Query_from_Mac10[[#This Row],[Juiceoc]])</f>
        <v>0</v>
      </c>
      <c r="R3562" s="47">
        <f>Table_Query_from_Mac10[[#This Row],[Net Unit]]*(1+Table_Query_from_Mac10[[#This Row],[PriceIncreasebyType]])</f>
        <v>22.29</v>
      </c>
      <c r="S3562" s="47">
        <f>Table_Query_from_Mac10[[#This Row],[UnitPriceFuture]]*Table_Query_from_Mac10[[#This Row],[qtytoShipFuture]]</f>
        <v>66.87</v>
      </c>
      <c r="T3562" s="47">
        <f>ROUND(Table_Query_from_Mac10[[#This Row],[qty_to_ship]]*(1+Table_Query_from_Mac10[[#This Row],[VolumeIncreasebyType]]),0)</f>
        <v>3</v>
      </c>
      <c r="U3562" s="47">
        <f>Table_Query_from_Mac10[[#This Row],[qtytoShipFuture]]*Table_Query_from_Mac10[[#This Row],[Future-cost]]</f>
        <v>25.92</v>
      </c>
      <c r="V3562" s="47">
        <f>Table_Query_from_Mac10[[#This Row],[qtytoShipFuture]]-Table_Query_from_Mac10[[#This Row],[qty_to_ship]]</f>
        <v>0</v>
      </c>
      <c r="W3562" s="47">
        <f>Table_Query_from_Mac10[[#This Row],[UnitPriceFuture]]</f>
        <v>22.29</v>
      </c>
      <c r="X3562" s="47">
        <f>Table_Query_from_Mac10[[#This Row],[Unit Increase]]*Table_Query_from_Mac10[[#This Row],[UnitPriceFuture]]</f>
        <v>0</v>
      </c>
      <c r="Y3562" s="47">
        <f>Table_Query_from_Mac10[[#This Row],[Unit Increase]]*Table_Query_from_Mac10[[#This Row],[Future-cost]]</f>
        <v>0</v>
      </c>
      <c r="Z3562" s="47">
        <f>-(Table_Query_from_Mac10[[#This Row],[Incremental Sales]]+((Table_Query_from_Mac10[[#This Row],[Incremental Sales]]*-(SUM(Summary!$S$8:$S$9)))))*Summary!$S$18</f>
        <v>0</v>
      </c>
      <c r="AA3562" s="47">
        <f>IFERROR(Table_Query_from_Mac10[[#This Row],[Incremental Cost]]/Table_Query_from_Mac10[[#This Row],[Incremental Sales]],0)</f>
        <v>0</v>
      </c>
      <c r="AB3562" s="47">
        <f>IFERROR(Table_Query_from_Mac10[[#This Row],[TotalCostFuture]]/Table_Query_from_Mac10[[#This Row],[totalsalesFuture]],0)</f>
        <v>0.38761776581426649</v>
      </c>
      <c r="AN3562" s="30">
        <v>12</v>
      </c>
      <c r="AO3562">
        <f t="shared" si="110"/>
        <v>3</v>
      </c>
      <c r="AQ3562" s="30">
        <v>63.68</v>
      </c>
      <c r="AR3562">
        <f t="shared" si="111"/>
        <v>22.29</v>
      </c>
    </row>
    <row r="3563" spans="1:44" x14ac:dyDescent="0.25">
      <c r="A3563">
        <v>90359</v>
      </c>
      <c r="B3563">
        <v>7</v>
      </c>
      <c r="C3563" t="s">
        <v>55</v>
      </c>
      <c r="D3563" t="s">
        <v>81</v>
      </c>
      <c r="E3563">
        <v>5</v>
      </c>
      <c r="F3563">
        <v>10.09</v>
      </c>
      <c r="G3563">
        <v>27.39</v>
      </c>
      <c r="H3563" s="1">
        <v>44859</v>
      </c>
      <c r="I3563" s="20">
        <v>0</v>
      </c>
      <c r="J3563" s="47">
        <f>Table_Query_from_Mac10[[#This Row],[unit_price]]-(Table_Query_from_Mac10[[#This Row],[unit_price]]*(Table_Query_from_Mac10[[#This Row],[discount_pct]]/100))</f>
        <v>27.39</v>
      </c>
      <c r="K3563" s="47">
        <f>Table_Query_from_Mac10[[#This Row],[unit_cost]]</f>
        <v>10.09</v>
      </c>
      <c r="L3563" s="47">
        <f>Table_Query_from_Mac10[[#This Row],[Live-cost]]*(1+Table_Query_from_Mac10[[#This Row],[CogsIncreasebyTYPE]])</f>
        <v>10.09</v>
      </c>
      <c r="M3563" s="47">
        <f>Table_Query_from_Mac10[[#This Row],[Live-cost]]*Table_Query_from_Mac10[[#This Row],[qty_to_ship]]</f>
        <v>50.45</v>
      </c>
      <c r="N3563" s="47">
        <f>IF(Table_Query_from_Mac10[[#This Row],[item_no]]="KDA",-Table_Query_from_Mac10[[#This Row],[unit_price]],Table_Query_from_Mac10[[#This Row],[Net Unit]]*Table_Query_from_Mac10[[#This Row],[qty_to_ship]])</f>
        <v>136.94999999999999</v>
      </c>
      <c r="O3563" s="47">
        <f>SUMIFS(Summary!C:C,Summary!H:H,Table_Query_from_Mac10[[#This Row],[Juiceoc]])</f>
        <v>0</v>
      </c>
      <c r="P3563" s="47">
        <f>SUMIFS(Summary!D:D,Summary!H:H,Table_Query_from_Mac10[[#This Row],[Juiceoc]])</f>
        <v>0</v>
      </c>
      <c r="Q3563" s="47">
        <f>SUMIFS(Summary!E:E,Summary!H:H,Table_Query_from_Mac10[[#This Row],[Juiceoc]])</f>
        <v>0</v>
      </c>
      <c r="R3563" s="47">
        <f>Table_Query_from_Mac10[[#This Row],[Net Unit]]*(1+Table_Query_from_Mac10[[#This Row],[PriceIncreasebyType]])</f>
        <v>27.39</v>
      </c>
      <c r="S3563" s="47">
        <f>Table_Query_from_Mac10[[#This Row],[UnitPriceFuture]]*Table_Query_from_Mac10[[#This Row],[qtytoShipFuture]]</f>
        <v>136.94999999999999</v>
      </c>
      <c r="T3563" s="47">
        <f>ROUND(Table_Query_from_Mac10[[#This Row],[qty_to_ship]]*(1+Table_Query_from_Mac10[[#This Row],[VolumeIncreasebyType]]),0)</f>
        <v>5</v>
      </c>
      <c r="U3563" s="47">
        <f>Table_Query_from_Mac10[[#This Row],[qtytoShipFuture]]*Table_Query_from_Mac10[[#This Row],[Future-cost]]</f>
        <v>50.45</v>
      </c>
      <c r="V3563" s="47">
        <f>Table_Query_from_Mac10[[#This Row],[qtytoShipFuture]]-Table_Query_from_Mac10[[#This Row],[qty_to_ship]]</f>
        <v>0</v>
      </c>
      <c r="W3563" s="47">
        <f>Table_Query_from_Mac10[[#This Row],[UnitPriceFuture]]</f>
        <v>27.39</v>
      </c>
      <c r="X3563" s="47">
        <f>Table_Query_from_Mac10[[#This Row],[Unit Increase]]*Table_Query_from_Mac10[[#This Row],[UnitPriceFuture]]</f>
        <v>0</v>
      </c>
      <c r="Y3563" s="47">
        <f>Table_Query_from_Mac10[[#This Row],[Unit Increase]]*Table_Query_from_Mac10[[#This Row],[Future-cost]]</f>
        <v>0</v>
      </c>
      <c r="Z3563" s="47">
        <f>-(Table_Query_from_Mac10[[#This Row],[Incremental Sales]]+((Table_Query_from_Mac10[[#This Row],[Incremental Sales]]*-(SUM(Summary!$S$8:$S$9)))))*Summary!$S$18</f>
        <v>0</v>
      </c>
      <c r="AA3563" s="47">
        <f>IFERROR(Table_Query_from_Mac10[[#This Row],[Incremental Cost]]/Table_Query_from_Mac10[[#This Row],[Incremental Sales]],0)</f>
        <v>0</v>
      </c>
      <c r="AB3563" s="47">
        <f>IFERROR(Table_Query_from_Mac10[[#This Row],[TotalCostFuture]]/Table_Query_from_Mac10[[#This Row],[totalsalesFuture]],0)</f>
        <v>0.36838262139466965</v>
      </c>
      <c r="AN3563" s="31">
        <v>18</v>
      </c>
      <c r="AO3563">
        <f t="shared" si="110"/>
        <v>5</v>
      </c>
      <c r="AQ3563" s="31">
        <v>78.25</v>
      </c>
      <c r="AR3563">
        <f t="shared" si="111"/>
        <v>27.39</v>
      </c>
    </row>
    <row r="3564" spans="1:44" x14ac:dyDescent="0.25">
      <c r="A3564">
        <v>90360</v>
      </c>
      <c r="B3564">
        <v>1</v>
      </c>
      <c r="C3564" t="s">
        <v>55</v>
      </c>
      <c r="D3564" t="s">
        <v>81</v>
      </c>
      <c r="E3564">
        <v>14</v>
      </c>
      <c r="F3564">
        <v>5.49</v>
      </c>
      <c r="G3564">
        <v>13.35</v>
      </c>
      <c r="H3564" s="1">
        <v>44839</v>
      </c>
      <c r="I3564" s="20">
        <v>5</v>
      </c>
      <c r="J3564" s="47">
        <f>Table_Query_from_Mac10[[#This Row],[unit_price]]-(Table_Query_from_Mac10[[#This Row],[unit_price]]*(Table_Query_from_Mac10[[#This Row],[discount_pct]]/100))</f>
        <v>12.682499999999999</v>
      </c>
      <c r="K3564" s="47">
        <f>Table_Query_from_Mac10[[#This Row],[unit_cost]]</f>
        <v>5.49</v>
      </c>
      <c r="L3564" s="47">
        <f>Table_Query_from_Mac10[[#This Row],[Live-cost]]*(1+Table_Query_from_Mac10[[#This Row],[CogsIncreasebyTYPE]])</f>
        <v>5.49</v>
      </c>
      <c r="M3564" s="47">
        <f>Table_Query_from_Mac10[[#This Row],[Live-cost]]*Table_Query_from_Mac10[[#This Row],[qty_to_ship]]</f>
        <v>76.86</v>
      </c>
      <c r="N3564" s="47">
        <f>IF(Table_Query_from_Mac10[[#This Row],[item_no]]="KDA",-Table_Query_from_Mac10[[#This Row],[unit_price]],Table_Query_from_Mac10[[#This Row],[Net Unit]]*Table_Query_from_Mac10[[#This Row],[qty_to_ship]])</f>
        <v>177.55499999999998</v>
      </c>
      <c r="O3564" s="47">
        <f>SUMIFS(Summary!C:C,Summary!H:H,Table_Query_from_Mac10[[#This Row],[Juiceoc]])</f>
        <v>0</v>
      </c>
      <c r="P3564" s="47">
        <f>SUMIFS(Summary!D:D,Summary!H:H,Table_Query_from_Mac10[[#This Row],[Juiceoc]])</f>
        <v>0</v>
      </c>
      <c r="Q3564" s="47">
        <f>SUMIFS(Summary!E:E,Summary!H:H,Table_Query_from_Mac10[[#This Row],[Juiceoc]])</f>
        <v>0</v>
      </c>
      <c r="R3564" s="47">
        <f>Table_Query_from_Mac10[[#This Row],[Net Unit]]*(1+Table_Query_from_Mac10[[#This Row],[PriceIncreasebyType]])</f>
        <v>12.682499999999999</v>
      </c>
      <c r="S3564" s="47">
        <f>Table_Query_from_Mac10[[#This Row],[UnitPriceFuture]]*Table_Query_from_Mac10[[#This Row],[qtytoShipFuture]]</f>
        <v>177.55499999999998</v>
      </c>
      <c r="T3564" s="47">
        <f>ROUND(Table_Query_from_Mac10[[#This Row],[qty_to_ship]]*(1+Table_Query_from_Mac10[[#This Row],[VolumeIncreasebyType]]),0)</f>
        <v>14</v>
      </c>
      <c r="U3564" s="47">
        <f>Table_Query_from_Mac10[[#This Row],[qtytoShipFuture]]*Table_Query_from_Mac10[[#This Row],[Future-cost]]</f>
        <v>76.86</v>
      </c>
      <c r="V3564" s="47">
        <f>Table_Query_from_Mac10[[#This Row],[qtytoShipFuture]]-Table_Query_from_Mac10[[#This Row],[qty_to_ship]]</f>
        <v>0</v>
      </c>
      <c r="W3564" s="47">
        <f>Table_Query_from_Mac10[[#This Row],[UnitPriceFuture]]</f>
        <v>12.682499999999999</v>
      </c>
      <c r="X3564" s="47">
        <f>Table_Query_from_Mac10[[#This Row],[Unit Increase]]*Table_Query_from_Mac10[[#This Row],[UnitPriceFuture]]</f>
        <v>0</v>
      </c>
      <c r="Y3564" s="47">
        <f>Table_Query_from_Mac10[[#This Row],[Unit Increase]]*Table_Query_from_Mac10[[#This Row],[Future-cost]]</f>
        <v>0</v>
      </c>
      <c r="Z3564" s="47">
        <f>-(Table_Query_from_Mac10[[#This Row],[Incremental Sales]]+((Table_Query_from_Mac10[[#This Row],[Incremental Sales]]*-(SUM(Summary!$S$8:$S$9)))))*Summary!$S$18</f>
        <v>0</v>
      </c>
      <c r="AA3564" s="47">
        <f>IFERROR(Table_Query_from_Mac10[[#This Row],[Incremental Cost]]/Table_Query_from_Mac10[[#This Row],[Incremental Sales]],0)</f>
        <v>0</v>
      </c>
      <c r="AB3564" s="47">
        <f>IFERROR(Table_Query_from_Mac10[[#This Row],[TotalCostFuture]]/Table_Query_from_Mac10[[#This Row],[totalsalesFuture]],0)</f>
        <v>0.43287995269071561</v>
      </c>
      <c r="AN3564" s="30">
        <v>54</v>
      </c>
      <c r="AO3564">
        <f t="shared" si="110"/>
        <v>14</v>
      </c>
      <c r="AQ3564" s="30">
        <v>38.15</v>
      </c>
      <c r="AR3564">
        <f t="shared" si="111"/>
        <v>13.35</v>
      </c>
    </row>
    <row r="3565" spans="1:44" x14ac:dyDescent="0.25">
      <c r="A3565">
        <v>90360</v>
      </c>
      <c r="B3565">
        <v>2</v>
      </c>
      <c r="C3565" t="s">
        <v>55</v>
      </c>
      <c r="D3565" t="s">
        <v>81</v>
      </c>
      <c r="E3565">
        <v>48</v>
      </c>
      <c r="F3565">
        <v>6</v>
      </c>
      <c r="G3565">
        <v>14.48</v>
      </c>
      <c r="H3565" s="1">
        <v>44839</v>
      </c>
      <c r="I3565" s="20">
        <v>5</v>
      </c>
      <c r="J3565" s="47">
        <f>Table_Query_from_Mac10[[#This Row],[unit_price]]-(Table_Query_from_Mac10[[#This Row],[unit_price]]*(Table_Query_from_Mac10[[#This Row],[discount_pct]]/100))</f>
        <v>13.756</v>
      </c>
      <c r="K3565" s="47">
        <f>Table_Query_from_Mac10[[#This Row],[unit_cost]]</f>
        <v>6</v>
      </c>
      <c r="L3565" s="47">
        <f>Table_Query_from_Mac10[[#This Row],[Live-cost]]*(1+Table_Query_from_Mac10[[#This Row],[CogsIncreasebyTYPE]])</f>
        <v>6</v>
      </c>
      <c r="M3565" s="47">
        <f>Table_Query_from_Mac10[[#This Row],[Live-cost]]*Table_Query_from_Mac10[[#This Row],[qty_to_ship]]</f>
        <v>288</v>
      </c>
      <c r="N3565" s="47">
        <f>IF(Table_Query_from_Mac10[[#This Row],[item_no]]="KDA",-Table_Query_from_Mac10[[#This Row],[unit_price]],Table_Query_from_Mac10[[#This Row],[Net Unit]]*Table_Query_from_Mac10[[#This Row],[qty_to_ship]])</f>
        <v>660.28800000000001</v>
      </c>
      <c r="O3565" s="47">
        <f>SUMIFS(Summary!C:C,Summary!H:H,Table_Query_from_Mac10[[#This Row],[Juiceoc]])</f>
        <v>0</v>
      </c>
      <c r="P3565" s="47">
        <f>SUMIFS(Summary!D:D,Summary!H:H,Table_Query_from_Mac10[[#This Row],[Juiceoc]])</f>
        <v>0</v>
      </c>
      <c r="Q3565" s="47">
        <f>SUMIFS(Summary!E:E,Summary!H:H,Table_Query_from_Mac10[[#This Row],[Juiceoc]])</f>
        <v>0</v>
      </c>
      <c r="R3565" s="47">
        <f>Table_Query_from_Mac10[[#This Row],[Net Unit]]*(1+Table_Query_from_Mac10[[#This Row],[PriceIncreasebyType]])</f>
        <v>13.756</v>
      </c>
      <c r="S3565" s="47">
        <f>Table_Query_from_Mac10[[#This Row],[UnitPriceFuture]]*Table_Query_from_Mac10[[#This Row],[qtytoShipFuture]]</f>
        <v>660.28800000000001</v>
      </c>
      <c r="T3565" s="47">
        <f>ROUND(Table_Query_from_Mac10[[#This Row],[qty_to_ship]]*(1+Table_Query_from_Mac10[[#This Row],[VolumeIncreasebyType]]),0)</f>
        <v>48</v>
      </c>
      <c r="U3565" s="47">
        <f>Table_Query_from_Mac10[[#This Row],[qtytoShipFuture]]*Table_Query_from_Mac10[[#This Row],[Future-cost]]</f>
        <v>288</v>
      </c>
      <c r="V3565" s="47">
        <f>Table_Query_from_Mac10[[#This Row],[qtytoShipFuture]]-Table_Query_from_Mac10[[#This Row],[qty_to_ship]]</f>
        <v>0</v>
      </c>
      <c r="W3565" s="47">
        <f>Table_Query_from_Mac10[[#This Row],[UnitPriceFuture]]</f>
        <v>13.756</v>
      </c>
      <c r="X3565" s="47">
        <f>Table_Query_from_Mac10[[#This Row],[Unit Increase]]*Table_Query_from_Mac10[[#This Row],[UnitPriceFuture]]</f>
        <v>0</v>
      </c>
      <c r="Y3565" s="47">
        <f>Table_Query_from_Mac10[[#This Row],[Unit Increase]]*Table_Query_from_Mac10[[#This Row],[Future-cost]]</f>
        <v>0</v>
      </c>
      <c r="Z3565" s="47">
        <f>-(Table_Query_from_Mac10[[#This Row],[Incremental Sales]]+((Table_Query_from_Mac10[[#This Row],[Incremental Sales]]*-(SUM(Summary!$S$8:$S$9)))))*Summary!$S$18</f>
        <v>0</v>
      </c>
      <c r="AA3565" s="47">
        <f>IFERROR(Table_Query_from_Mac10[[#This Row],[Incremental Cost]]/Table_Query_from_Mac10[[#This Row],[Incremental Sales]],0)</f>
        <v>0</v>
      </c>
      <c r="AB3565" s="47">
        <f>IFERROR(Table_Query_from_Mac10[[#This Row],[TotalCostFuture]]/Table_Query_from_Mac10[[#This Row],[totalsalesFuture]],0)</f>
        <v>0.43617330619366096</v>
      </c>
      <c r="AN3565" s="31">
        <v>192</v>
      </c>
      <c r="AO3565">
        <f t="shared" si="110"/>
        <v>48</v>
      </c>
      <c r="AQ3565" s="31">
        <v>41.37</v>
      </c>
      <c r="AR3565">
        <f t="shared" si="111"/>
        <v>14.48</v>
      </c>
    </row>
    <row r="3566" spans="1:44" x14ac:dyDescent="0.25">
      <c r="A3566">
        <v>90360</v>
      </c>
      <c r="B3566">
        <v>3</v>
      </c>
      <c r="C3566" t="s">
        <v>55</v>
      </c>
      <c r="D3566" t="s">
        <v>81</v>
      </c>
      <c r="E3566">
        <v>12</v>
      </c>
      <c r="F3566">
        <v>6.6</v>
      </c>
      <c r="G3566">
        <v>16.420000000000002</v>
      </c>
      <c r="H3566" s="1">
        <v>44839</v>
      </c>
      <c r="I3566" s="20">
        <v>5</v>
      </c>
      <c r="J3566" s="47">
        <f>Table_Query_from_Mac10[[#This Row],[unit_price]]-(Table_Query_from_Mac10[[#This Row],[unit_price]]*(Table_Query_from_Mac10[[#This Row],[discount_pct]]/100))</f>
        <v>15.599000000000002</v>
      </c>
      <c r="K3566" s="47">
        <f>Table_Query_from_Mac10[[#This Row],[unit_cost]]</f>
        <v>6.6</v>
      </c>
      <c r="L3566" s="47">
        <f>Table_Query_from_Mac10[[#This Row],[Live-cost]]*(1+Table_Query_from_Mac10[[#This Row],[CogsIncreasebyTYPE]])</f>
        <v>6.6</v>
      </c>
      <c r="M3566" s="47">
        <f>Table_Query_from_Mac10[[#This Row],[Live-cost]]*Table_Query_from_Mac10[[#This Row],[qty_to_ship]]</f>
        <v>79.199999999999989</v>
      </c>
      <c r="N3566" s="47">
        <f>IF(Table_Query_from_Mac10[[#This Row],[item_no]]="KDA",-Table_Query_from_Mac10[[#This Row],[unit_price]],Table_Query_from_Mac10[[#This Row],[Net Unit]]*Table_Query_from_Mac10[[#This Row],[qty_to_ship]])</f>
        <v>187.18800000000002</v>
      </c>
      <c r="O3566" s="47">
        <f>SUMIFS(Summary!C:C,Summary!H:H,Table_Query_from_Mac10[[#This Row],[Juiceoc]])</f>
        <v>0</v>
      </c>
      <c r="P3566" s="47">
        <f>SUMIFS(Summary!D:D,Summary!H:H,Table_Query_from_Mac10[[#This Row],[Juiceoc]])</f>
        <v>0</v>
      </c>
      <c r="Q3566" s="47">
        <f>SUMIFS(Summary!E:E,Summary!H:H,Table_Query_from_Mac10[[#This Row],[Juiceoc]])</f>
        <v>0</v>
      </c>
      <c r="R3566" s="47">
        <f>Table_Query_from_Mac10[[#This Row],[Net Unit]]*(1+Table_Query_from_Mac10[[#This Row],[PriceIncreasebyType]])</f>
        <v>15.599000000000002</v>
      </c>
      <c r="S3566" s="47">
        <f>Table_Query_from_Mac10[[#This Row],[UnitPriceFuture]]*Table_Query_from_Mac10[[#This Row],[qtytoShipFuture]]</f>
        <v>187.18800000000002</v>
      </c>
      <c r="T3566" s="47">
        <f>ROUND(Table_Query_from_Mac10[[#This Row],[qty_to_ship]]*(1+Table_Query_from_Mac10[[#This Row],[VolumeIncreasebyType]]),0)</f>
        <v>12</v>
      </c>
      <c r="U3566" s="47">
        <f>Table_Query_from_Mac10[[#This Row],[qtytoShipFuture]]*Table_Query_from_Mac10[[#This Row],[Future-cost]]</f>
        <v>79.199999999999989</v>
      </c>
      <c r="V3566" s="47">
        <f>Table_Query_from_Mac10[[#This Row],[qtytoShipFuture]]-Table_Query_from_Mac10[[#This Row],[qty_to_ship]]</f>
        <v>0</v>
      </c>
      <c r="W3566" s="47">
        <f>Table_Query_from_Mac10[[#This Row],[UnitPriceFuture]]</f>
        <v>15.599000000000002</v>
      </c>
      <c r="X3566" s="47">
        <f>Table_Query_from_Mac10[[#This Row],[Unit Increase]]*Table_Query_from_Mac10[[#This Row],[UnitPriceFuture]]</f>
        <v>0</v>
      </c>
      <c r="Y3566" s="47">
        <f>Table_Query_from_Mac10[[#This Row],[Unit Increase]]*Table_Query_from_Mac10[[#This Row],[Future-cost]]</f>
        <v>0</v>
      </c>
      <c r="Z3566" s="47">
        <f>-(Table_Query_from_Mac10[[#This Row],[Incremental Sales]]+((Table_Query_from_Mac10[[#This Row],[Incremental Sales]]*-(SUM(Summary!$S$8:$S$9)))))*Summary!$S$18</f>
        <v>0</v>
      </c>
      <c r="AA3566" s="47">
        <f>IFERROR(Table_Query_from_Mac10[[#This Row],[Incremental Cost]]/Table_Query_from_Mac10[[#This Row],[Incremental Sales]],0)</f>
        <v>0</v>
      </c>
      <c r="AB3566" s="47">
        <f>IFERROR(Table_Query_from_Mac10[[#This Row],[TotalCostFuture]]/Table_Query_from_Mac10[[#This Row],[totalsalesFuture]],0)</f>
        <v>0.42310404513109806</v>
      </c>
      <c r="AN3566" s="30">
        <v>48</v>
      </c>
      <c r="AO3566">
        <f t="shared" si="110"/>
        <v>12</v>
      </c>
      <c r="AQ3566" s="30">
        <v>46.9</v>
      </c>
      <c r="AR3566">
        <f t="shared" si="111"/>
        <v>16.420000000000002</v>
      </c>
    </row>
    <row r="3567" spans="1:44" x14ac:dyDescent="0.25">
      <c r="A3567">
        <v>90360</v>
      </c>
      <c r="B3567">
        <v>4</v>
      </c>
      <c r="C3567" t="s">
        <v>55</v>
      </c>
      <c r="D3567" t="s">
        <v>81</v>
      </c>
      <c r="E3567">
        <v>39</v>
      </c>
      <c r="F3567">
        <v>7.37</v>
      </c>
      <c r="G3567">
        <v>18.14</v>
      </c>
      <c r="H3567" s="1">
        <v>44839</v>
      </c>
      <c r="I3567" s="20">
        <v>5</v>
      </c>
      <c r="J3567" s="47">
        <f>Table_Query_from_Mac10[[#This Row],[unit_price]]-(Table_Query_from_Mac10[[#This Row],[unit_price]]*(Table_Query_from_Mac10[[#This Row],[discount_pct]]/100))</f>
        <v>17.233000000000001</v>
      </c>
      <c r="K3567" s="47">
        <f>Table_Query_from_Mac10[[#This Row],[unit_cost]]</f>
        <v>7.37</v>
      </c>
      <c r="L3567" s="47">
        <f>Table_Query_from_Mac10[[#This Row],[Live-cost]]*(1+Table_Query_from_Mac10[[#This Row],[CogsIncreasebyTYPE]])</f>
        <v>7.37</v>
      </c>
      <c r="M3567" s="47">
        <f>Table_Query_from_Mac10[[#This Row],[Live-cost]]*Table_Query_from_Mac10[[#This Row],[qty_to_ship]]</f>
        <v>287.43</v>
      </c>
      <c r="N3567" s="47">
        <f>IF(Table_Query_from_Mac10[[#This Row],[item_no]]="KDA",-Table_Query_from_Mac10[[#This Row],[unit_price]],Table_Query_from_Mac10[[#This Row],[Net Unit]]*Table_Query_from_Mac10[[#This Row],[qty_to_ship]])</f>
        <v>672.08699999999999</v>
      </c>
      <c r="O3567" s="47">
        <f>SUMIFS(Summary!C:C,Summary!H:H,Table_Query_from_Mac10[[#This Row],[Juiceoc]])</f>
        <v>0</v>
      </c>
      <c r="P3567" s="47">
        <f>SUMIFS(Summary!D:D,Summary!H:H,Table_Query_from_Mac10[[#This Row],[Juiceoc]])</f>
        <v>0</v>
      </c>
      <c r="Q3567" s="47">
        <f>SUMIFS(Summary!E:E,Summary!H:H,Table_Query_from_Mac10[[#This Row],[Juiceoc]])</f>
        <v>0</v>
      </c>
      <c r="R3567" s="47">
        <f>Table_Query_from_Mac10[[#This Row],[Net Unit]]*(1+Table_Query_from_Mac10[[#This Row],[PriceIncreasebyType]])</f>
        <v>17.233000000000001</v>
      </c>
      <c r="S3567" s="47">
        <f>Table_Query_from_Mac10[[#This Row],[UnitPriceFuture]]*Table_Query_from_Mac10[[#This Row],[qtytoShipFuture]]</f>
        <v>672.08699999999999</v>
      </c>
      <c r="T3567" s="47">
        <f>ROUND(Table_Query_from_Mac10[[#This Row],[qty_to_ship]]*(1+Table_Query_from_Mac10[[#This Row],[VolumeIncreasebyType]]),0)</f>
        <v>39</v>
      </c>
      <c r="U3567" s="47">
        <f>Table_Query_from_Mac10[[#This Row],[qtytoShipFuture]]*Table_Query_from_Mac10[[#This Row],[Future-cost]]</f>
        <v>287.43</v>
      </c>
      <c r="V3567" s="47">
        <f>Table_Query_from_Mac10[[#This Row],[qtytoShipFuture]]-Table_Query_from_Mac10[[#This Row],[qty_to_ship]]</f>
        <v>0</v>
      </c>
      <c r="W3567" s="47">
        <f>Table_Query_from_Mac10[[#This Row],[UnitPriceFuture]]</f>
        <v>17.233000000000001</v>
      </c>
      <c r="X3567" s="47">
        <f>Table_Query_from_Mac10[[#This Row],[Unit Increase]]*Table_Query_from_Mac10[[#This Row],[UnitPriceFuture]]</f>
        <v>0</v>
      </c>
      <c r="Y3567" s="47">
        <f>Table_Query_from_Mac10[[#This Row],[Unit Increase]]*Table_Query_from_Mac10[[#This Row],[Future-cost]]</f>
        <v>0</v>
      </c>
      <c r="Z3567" s="47">
        <f>-(Table_Query_from_Mac10[[#This Row],[Incremental Sales]]+((Table_Query_from_Mac10[[#This Row],[Incremental Sales]]*-(SUM(Summary!$S$8:$S$9)))))*Summary!$S$18</f>
        <v>0</v>
      </c>
      <c r="AA3567" s="47">
        <f>IFERROR(Table_Query_from_Mac10[[#This Row],[Incremental Cost]]/Table_Query_from_Mac10[[#This Row],[Incremental Sales]],0)</f>
        <v>0</v>
      </c>
      <c r="AB3567" s="47">
        <f>IFERROR(Table_Query_from_Mac10[[#This Row],[TotalCostFuture]]/Table_Query_from_Mac10[[#This Row],[totalsalesFuture]],0)</f>
        <v>0.42766784657343471</v>
      </c>
      <c r="AN3567" s="31">
        <v>155</v>
      </c>
      <c r="AO3567">
        <f t="shared" si="110"/>
        <v>39</v>
      </c>
      <c r="AQ3567" s="31">
        <v>51.83</v>
      </c>
      <c r="AR3567">
        <f t="shared" si="111"/>
        <v>18.14</v>
      </c>
    </row>
    <row r="3568" spans="1:44" x14ac:dyDescent="0.25">
      <c r="A3568">
        <v>90360</v>
      </c>
      <c r="B3568">
        <v>5</v>
      </c>
      <c r="C3568" t="s">
        <v>55</v>
      </c>
      <c r="D3568" t="s">
        <v>81</v>
      </c>
      <c r="E3568">
        <v>30</v>
      </c>
      <c r="F3568">
        <v>8.81</v>
      </c>
      <c r="G3568">
        <v>22.56</v>
      </c>
      <c r="H3568" s="1">
        <v>44839</v>
      </c>
      <c r="I3568" s="20">
        <v>5</v>
      </c>
      <c r="J3568" s="47">
        <f>Table_Query_from_Mac10[[#This Row],[unit_price]]-(Table_Query_from_Mac10[[#This Row],[unit_price]]*(Table_Query_from_Mac10[[#This Row],[discount_pct]]/100))</f>
        <v>21.431999999999999</v>
      </c>
      <c r="K3568" s="47">
        <f>Table_Query_from_Mac10[[#This Row],[unit_cost]]</f>
        <v>8.81</v>
      </c>
      <c r="L3568" s="47">
        <f>Table_Query_from_Mac10[[#This Row],[Live-cost]]*(1+Table_Query_from_Mac10[[#This Row],[CogsIncreasebyTYPE]])</f>
        <v>8.81</v>
      </c>
      <c r="M3568" s="47">
        <f>Table_Query_from_Mac10[[#This Row],[Live-cost]]*Table_Query_from_Mac10[[#This Row],[qty_to_ship]]</f>
        <v>264.3</v>
      </c>
      <c r="N3568" s="47">
        <f>IF(Table_Query_from_Mac10[[#This Row],[item_no]]="KDA",-Table_Query_from_Mac10[[#This Row],[unit_price]],Table_Query_from_Mac10[[#This Row],[Net Unit]]*Table_Query_from_Mac10[[#This Row],[qty_to_ship]])</f>
        <v>642.95999999999992</v>
      </c>
      <c r="O3568" s="47">
        <f>SUMIFS(Summary!C:C,Summary!H:H,Table_Query_from_Mac10[[#This Row],[Juiceoc]])</f>
        <v>0</v>
      </c>
      <c r="P3568" s="47">
        <f>SUMIFS(Summary!D:D,Summary!H:H,Table_Query_from_Mac10[[#This Row],[Juiceoc]])</f>
        <v>0</v>
      </c>
      <c r="Q3568" s="47">
        <f>SUMIFS(Summary!E:E,Summary!H:H,Table_Query_from_Mac10[[#This Row],[Juiceoc]])</f>
        <v>0</v>
      </c>
      <c r="R3568" s="47">
        <f>Table_Query_from_Mac10[[#This Row],[Net Unit]]*(1+Table_Query_from_Mac10[[#This Row],[PriceIncreasebyType]])</f>
        <v>21.431999999999999</v>
      </c>
      <c r="S3568" s="47">
        <f>Table_Query_from_Mac10[[#This Row],[UnitPriceFuture]]*Table_Query_from_Mac10[[#This Row],[qtytoShipFuture]]</f>
        <v>642.95999999999992</v>
      </c>
      <c r="T3568" s="47">
        <f>ROUND(Table_Query_from_Mac10[[#This Row],[qty_to_ship]]*(1+Table_Query_from_Mac10[[#This Row],[VolumeIncreasebyType]]),0)</f>
        <v>30</v>
      </c>
      <c r="U3568" s="47">
        <f>Table_Query_from_Mac10[[#This Row],[qtytoShipFuture]]*Table_Query_from_Mac10[[#This Row],[Future-cost]]</f>
        <v>264.3</v>
      </c>
      <c r="V3568" s="47">
        <f>Table_Query_from_Mac10[[#This Row],[qtytoShipFuture]]-Table_Query_from_Mac10[[#This Row],[qty_to_ship]]</f>
        <v>0</v>
      </c>
      <c r="W3568" s="47">
        <f>Table_Query_from_Mac10[[#This Row],[UnitPriceFuture]]</f>
        <v>21.431999999999999</v>
      </c>
      <c r="X3568" s="47">
        <f>Table_Query_from_Mac10[[#This Row],[Unit Increase]]*Table_Query_from_Mac10[[#This Row],[UnitPriceFuture]]</f>
        <v>0</v>
      </c>
      <c r="Y3568" s="47">
        <f>Table_Query_from_Mac10[[#This Row],[Unit Increase]]*Table_Query_from_Mac10[[#This Row],[Future-cost]]</f>
        <v>0</v>
      </c>
      <c r="Z3568" s="47">
        <f>-(Table_Query_from_Mac10[[#This Row],[Incremental Sales]]+((Table_Query_from_Mac10[[#This Row],[Incremental Sales]]*-(SUM(Summary!$S$8:$S$9)))))*Summary!$S$18</f>
        <v>0</v>
      </c>
      <c r="AA3568" s="47">
        <f>IFERROR(Table_Query_from_Mac10[[#This Row],[Incremental Cost]]/Table_Query_from_Mac10[[#This Row],[Incremental Sales]],0)</f>
        <v>0</v>
      </c>
      <c r="AB3568" s="47">
        <f>IFERROR(Table_Query_from_Mac10[[#This Row],[TotalCostFuture]]/Table_Query_from_Mac10[[#This Row],[totalsalesFuture]],0)</f>
        <v>0.41106756252332965</v>
      </c>
      <c r="AN3568" s="30">
        <v>120</v>
      </c>
      <c r="AO3568">
        <f t="shared" si="110"/>
        <v>30</v>
      </c>
      <c r="AQ3568" s="30">
        <v>64.45</v>
      </c>
      <c r="AR3568">
        <f t="shared" si="111"/>
        <v>22.56</v>
      </c>
    </row>
    <row r="3569" spans="1:44" x14ac:dyDescent="0.25">
      <c r="A3569">
        <v>90360</v>
      </c>
      <c r="B3569">
        <v>6</v>
      </c>
      <c r="C3569" t="s">
        <v>55</v>
      </c>
      <c r="D3569" t="s">
        <v>81</v>
      </c>
      <c r="E3569">
        <v>10</v>
      </c>
      <c r="F3569">
        <v>10.18</v>
      </c>
      <c r="G3569">
        <v>27.29</v>
      </c>
      <c r="H3569" s="1">
        <v>44839</v>
      </c>
      <c r="I3569" s="20">
        <v>5</v>
      </c>
      <c r="J3569" s="47">
        <f>Table_Query_from_Mac10[[#This Row],[unit_price]]-(Table_Query_from_Mac10[[#This Row],[unit_price]]*(Table_Query_from_Mac10[[#This Row],[discount_pct]]/100))</f>
        <v>25.9255</v>
      </c>
      <c r="K3569" s="47">
        <f>Table_Query_from_Mac10[[#This Row],[unit_cost]]</f>
        <v>10.18</v>
      </c>
      <c r="L3569" s="47">
        <f>Table_Query_from_Mac10[[#This Row],[Live-cost]]*(1+Table_Query_from_Mac10[[#This Row],[CogsIncreasebyTYPE]])</f>
        <v>10.18</v>
      </c>
      <c r="M3569" s="47">
        <f>Table_Query_from_Mac10[[#This Row],[Live-cost]]*Table_Query_from_Mac10[[#This Row],[qty_to_ship]]</f>
        <v>101.8</v>
      </c>
      <c r="N3569" s="47">
        <f>IF(Table_Query_from_Mac10[[#This Row],[item_no]]="KDA",-Table_Query_from_Mac10[[#This Row],[unit_price]],Table_Query_from_Mac10[[#This Row],[Net Unit]]*Table_Query_from_Mac10[[#This Row],[qty_to_ship]])</f>
        <v>259.255</v>
      </c>
      <c r="O3569" s="47">
        <f>SUMIFS(Summary!C:C,Summary!H:H,Table_Query_from_Mac10[[#This Row],[Juiceoc]])</f>
        <v>0</v>
      </c>
      <c r="P3569" s="47">
        <f>SUMIFS(Summary!D:D,Summary!H:H,Table_Query_from_Mac10[[#This Row],[Juiceoc]])</f>
        <v>0</v>
      </c>
      <c r="Q3569" s="47">
        <f>SUMIFS(Summary!E:E,Summary!H:H,Table_Query_from_Mac10[[#This Row],[Juiceoc]])</f>
        <v>0</v>
      </c>
      <c r="R3569" s="47">
        <f>Table_Query_from_Mac10[[#This Row],[Net Unit]]*(1+Table_Query_from_Mac10[[#This Row],[PriceIncreasebyType]])</f>
        <v>25.9255</v>
      </c>
      <c r="S3569" s="47">
        <f>Table_Query_from_Mac10[[#This Row],[UnitPriceFuture]]*Table_Query_from_Mac10[[#This Row],[qtytoShipFuture]]</f>
        <v>259.255</v>
      </c>
      <c r="T3569" s="47">
        <f>ROUND(Table_Query_from_Mac10[[#This Row],[qty_to_ship]]*(1+Table_Query_from_Mac10[[#This Row],[VolumeIncreasebyType]]),0)</f>
        <v>10</v>
      </c>
      <c r="U3569" s="47">
        <f>Table_Query_from_Mac10[[#This Row],[qtytoShipFuture]]*Table_Query_from_Mac10[[#This Row],[Future-cost]]</f>
        <v>101.8</v>
      </c>
      <c r="V3569" s="47">
        <f>Table_Query_from_Mac10[[#This Row],[qtytoShipFuture]]-Table_Query_from_Mac10[[#This Row],[qty_to_ship]]</f>
        <v>0</v>
      </c>
      <c r="W3569" s="47">
        <f>Table_Query_from_Mac10[[#This Row],[UnitPriceFuture]]</f>
        <v>25.9255</v>
      </c>
      <c r="X3569" s="47">
        <f>Table_Query_from_Mac10[[#This Row],[Unit Increase]]*Table_Query_from_Mac10[[#This Row],[UnitPriceFuture]]</f>
        <v>0</v>
      </c>
      <c r="Y3569" s="47">
        <f>Table_Query_from_Mac10[[#This Row],[Unit Increase]]*Table_Query_from_Mac10[[#This Row],[Future-cost]]</f>
        <v>0</v>
      </c>
      <c r="Z3569" s="47">
        <f>-(Table_Query_from_Mac10[[#This Row],[Incremental Sales]]+((Table_Query_from_Mac10[[#This Row],[Incremental Sales]]*-(SUM(Summary!$S$8:$S$9)))))*Summary!$S$18</f>
        <v>0</v>
      </c>
      <c r="AA3569" s="47">
        <f>IFERROR(Table_Query_from_Mac10[[#This Row],[Incremental Cost]]/Table_Query_from_Mac10[[#This Row],[Incremental Sales]],0)</f>
        <v>0</v>
      </c>
      <c r="AB3569" s="47">
        <f>IFERROR(Table_Query_from_Mac10[[#This Row],[TotalCostFuture]]/Table_Query_from_Mac10[[#This Row],[totalsalesFuture]],0)</f>
        <v>0.39266359375904031</v>
      </c>
      <c r="AN3569" s="31">
        <v>40</v>
      </c>
      <c r="AO3569">
        <f t="shared" si="110"/>
        <v>10</v>
      </c>
      <c r="AQ3569" s="31">
        <v>77.959999999999994</v>
      </c>
      <c r="AR3569">
        <f t="shared" si="111"/>
        <v>27.29</v>
      </c>
    </row>
    <row r="3570" spans="1:44" x14ac:dyDescent="0.25">
      <c r="A3570">
        <v>90360</v>
      </c>
      <c r="B3570">
        <v>7</v>
      </c>
      <c r="C3570" t="s">
        <v>55</v>
      </c>
      <c r="D3570" t="s">
        <v>81</v>
      </c>
      <c r="E3570">
        <v>8</v>
      </c>
      <c r="F3570">
        <v>12.04</v>
      </c>
      <c r="G3570">
        <v>31.43</v>
      </c>
      <c r="H3570" s="1">
        <v>44839</v>
      </c>
      <c r="I3570" s="20">
        <v>5</v>
      </c>
      <c r="J3570" s="47">
        <f>Table_Query_from_Mac10[[#This Row],[unit_price]]-(Table_Query_from_Mac10[[#This Row],[unit_price]]*(Table_Query_from_Mac10[[#This Row],[discount_pct]]/100))</f>
        <v>29.858499999999999</v>
      </c>
      <c r="K3570" s="47">
        <f>Table_Query_from_Mac10[[#This Row],[unit_cost]]</f>
        <v>12.04</v>
      </c>
      <c r="L3570" s="47">
        <f>Table_Query_from_Mac10[[#This Row],[Live-cost]]*(1+Table_Query_from_Mac10[[#This Row],[CogsIncreasebyTYPE]])</f>
        <v>12.04</v>
      </c>
      <c r="M3570" s="47">
        <f>Table_Query_from_Mac10[[#This Row],[Live-cost]]*Table_Query_from_Mac10[[#This Row],[qty_to_ship]]</f>
        <v>96.32</v>
      </c>
      <c r="N3570" s="47">
        <f>IF(Table_Query_from_Mac10[[#This Row],[item_no]]="KDA",-Table_Query_from_Mac10[[#This Row],[unit_price]],Table_Query_from_Mac10[[#This Row],[Net Unit]]*Table_Query_from_Mac10[[#This Row],[qty_to_ship]])</f>
        <v>238.86799999999999</v>
      </c>
      <c r="O3570" s="47">
        <f>SUMIFS(Summary!C:C,Summary!H:H,Table_Query_from_Mac10[[#This Row],[Juiceoc]])</f>
        <v>0</v>
      </c>
      <c r="P3570" s="47">
        <f>SUMIFS(Summary!D:D,Summary!H:H,Table_Query_from_Mac10[[#This Row],[Juiceoc]])</f>
        <v>0</v>
      </c>
      <c r="Q3570" s="47">
        <f>SUMIFS(Summary!E:E,Summary!H:H,Table_Query_from_Mac10[[#This Row],[Juiceoc]])</f>
        <v>0</v>
      </c>
      <c r="R3570" s="47">
        <f>Table_Query_from_Mac10[[#This Row],[Net Unit]]*(1+Table_Query_from_Mac10[[#This Row],[PriceIncreasebyType]])</f>
        <v>29.858499999999999</v>
      </c>
      <c r="S3570" s="47">
        <f>Table_Query_from_Mac10[[#This Row],[UnitPriceFuture]]*Table_Query_from_Mac10[[#This Row],[qtytoShipFuture]]</f>
        <v>238.86799999999999</v>
      </c>
      <c r="T3570" s="47">
        <f>ROUND(Table_Query_from_Mac10[[#This Row],[qty_to_ship]]*(1+Table_Query_from_Mac10[[#This Row],[VolumeIncreasebyType]]),0)</f>
        <v>8</v>
      </c>
      <c r="U3570" s="47">
        <f>Table_Query_from_Mac10[[#This Row],[qtytoShipFuture]]*Table_Query_from_Mac10[[#This Row],[Future-cost]]</f>
        <v>96.32</v>
      </c>
      <c r="V3570" s="47">
        <f>Table_Query_from_Mac10[[#This Row],[qtytoShipFuture]]-Table_Query_from_Mac10[[#This Row],[qty_to_ship]]</f>
        <v>0</v>
      </c>
      <c r="W3570" s="47">
        <f>Table_Query_from_Mac10[[#This Row],[UnitPriceFuture]]</f>
        <v>29.858499999999999</v>
      </c>
      <c r="X3570" s="47">
        <f>Table_Query_from_Mac10[[#This Row],[Unit Increase]]*Table_Query_from_Mac10[[#This Row],[UnitPriceFuture]]</f>
        <v>0</v>
      </c>
      <c r="Y3570" s="47">
        <f>Table_Query_from_Mac10[[#This Row],[Unit Increase]]*Table_Query_from_Mac10[[#This Row],[Future-cost]]</f>
        <v>0</v>
      </c>
      <c r="Z3570" s="47">
        <f>-(Table_Query_from_Mac10[[#This Row],[Incremental Sales]]+((Table_Query_from_Mac10[[#This Row],[Incremental Sales]]*-(SUM(Summary!$S$8:$S$9)))))*Summary!$S$18</f>
        <v>0</v>
      </c>
      <c r="AA3570" s="47">
        <f>IFERROR(Table_Query_from_Mac10[[#This Row],[Incremental Cost]]/Table_Query_from_Mac10[[#This Row],[Incremental Sales]],0)</f>
        <v>0</v>
      </c>
      <c r="AB3570" s="47">
        <f>IFERROR(Table_Query_from_Mac10[[#This Row],[TotalCostFuture]]/Table_Query_from_Mac10[[#This Row],[totalsalesFuture]],0)</f>
        <v>0.40323525964130813</v>
      </c>
      <c r="AN3570" s="30">
        <v>32</v>
      </c>
      <c r="AO3570">
        <f t="shared" si="110"/>
        <v>8</v>
      </c>
      <c r="AQ3570" s="30">
        <v>89.79</v>
      </c>
      <c r="AR3570">
        <f t="shared" si="111"/>
        <v>31.43</v>
      </c>
    </row>
    <row r="3571" spans="1:44" x14ac:dyDescent="0.25">
      <c r="A3571">
        <v>90360</v>
      </c>
      <c r="B3571">
        <v>8</v>
      </c>
      <c r="C3571" t="s">
        <v>55</v>
      </c>
      <c r="D3571" t="s">
        <v>81</v>
      </c>
      <c r="E3571">
        <v>6</v>
      </c>
      <c r="F3571">
        <v>13.68</v>
      </c>
      <c r="G3571">
        <v>36.54</v>
      </c>
      <c r="H3571" s="1">
        <v>44839</v>
      </c>
      <c r="I3571" s="20">
        <v>5</v>
      </c>
      <c r="J3571" s="47">
        <f>Table_Query_from_Mac10[[#This Row],[unit_price]]-(Table_Query_from_Mac10[[#This Row],[unit_price]]*(Table_Query_from_Mac10[[#This Row],[discount_pct]]/100))</f>
        <v>34.713000000000001</v>
      </c>
      <c r="K3571" s="47">
        <f>Table_Query_from_Mac10[[#This Row],[unit_cost]]</f>
        <v>13.68</v>
      </c>
      <c r="L3571" s="47">
        <f>Table_Query_from_Mac10[[#This Row],[Live-cost]]*(1+Table_Query_from_Mac10[[#This Row],[CogsIncreasebyTYPE]])</f>
        <v>13.68</v>
      </c>
      <c r="M3571" s="47">
        <f>Table_Query_from_Mac10[[#This Row],[Live-cost]]*Table_Query_from_Mac10[[#This Row],[qty_to_ship]]</f>
        <v>82.08</v>
      </c>
      <c r="N3571" s="47">
        <f>IF(Table_Query_from_Mac10[[#This Row],[item_no]]="KDA",-Table_Query_from_Mac10[[#This Row],[unit_price]],Table_Query_from_Mac10[[#This Row],[Net Unit]]*Table_Query_from_Mac10[[#This Row],[qty_to_ship]])</f>
        <v>208.27800000000002</v>
      </c>
      <c r="O3571" s="47">
        <f>SUMIFS(Summary!C:C,Summary!H:H,Table_Query_from_Mac10[[#This Row],[Juiceoc]])</f>
        <v>0</v>
      </c>
      <c r="P3571" s="47">
        <f>SUMIFS(Summary!D:D,Summary!H:H,Table_Query_from_Mac10[[#This Row],[Juiceoc]])</f>
        <v>0</v>
      </c>
      <c r="Q3571" s="47">
        <f>SUMIFS(Summary!E:E,Summary!H:H,Table_Query_from_Mac10[[#This Row],[Juiceoc]])</f>
        <v>0</v>
      </c>
      <c r="R3571" s="47">
        <f>Table_Query_from_Mac10[[#This Row],[Net Unit]]*(1+Table_Query_from_Mac10[[#This Row],[PriceIncreasebyType]])</f>
        <v>34.713000000000001</v>
      </c>
      <c r="S3571" s="47">
        <f>Table_Query_from_Mac10[[#This Row],[UnitPriceFuture]]*Table_Query_from_Mac10[[#This Row],[qtytoShipFuture]]</f>
        <v>208.27800000000002</v>
      </c>
      <c r="T3571" s="47">
        <f>ROUND(Table_Query_from_Mac10[[#This Row],[qty_to_ship]]*(1+Table_Query_from_Mac10[[#This Row],[VolumeIncreasebyType]]),0)</f>
        <v>6</v>
      </c>
      <c r="U3571" s="47">
        <f>Table_Query_from_Mac10[[#This Row],[qtytoShipFuture]]*Table_Query_from_Mac10[[#This Row],[Future-cost]]</f>
        <v>82.08</v>
      </c>
      <c r="V3571" s="47">
        <f>Table_Query_from_Mac10[[#This Row],[qtytoShipFuture]]-Table_Query_from_Mac10[[#This Row],[qty_to_ship]]</f>
        <v>0</v>
      </c>
      <c r="W3571" s="47">
        <f>Table_Query_from_Mac10[[#This Row],[UnitPriceFuture]]</f>
        <v>34.713000000000001</v>
      </c>
      <c r="X3571" s="47">
        <f>Table_Query_from_Mac10[[#This Row],[Unit Increase]]*Table_Query_from_Mac10[[#This Row],[UnitPriceFuture]]</f>
        <v>0</v>
      </c>
      <c r="Y3571" s="47">
        <f>Table_Query_from_Mac10[[#This Row],[Unit Increase]]*Table_Query_from_Mac10[[#This Row],[Future-cost]]</f>
        <v>0</v>
      </c>
      <c r="Z3571" s="47">
        <f>-(Table_Query_from_Mac10[[#This Row],[Incremental Sales]]+((Table_Query_from_Mac10[[#This Row],[Incremental Sales]]*-(SUM(Summary!$S$8:$S$9)))))*Summary!$S$18</f>
        <v>0</v>
      </c>
      <c r="AA3571" s="47">
        <f>IFERROR(Table_Query_from_Mac10[[#This Row],[Incremental Cost]]/Table_Query_from_Mac10[[#This Row],[Incremental Sales]],0)</f>
        <v>0</v>
      </c>
      <c r="AB3571" s="47">
        <f>IFERROR(Table_Query_from_Mac10[[#This Row],[TotalCostFuture]]/Table_Query_from_Mac10[[#This Row],[totalsalesFuture]],0)</f>
        <v>0.39408866995073888</v>
      </c>
      <c r="AN3571" s="31">
        <v>24</v>
      </c>
      <c r="AO3571">
        <f t="shared" si="110"/>
        <v>6</v>
      </c>
      <c r="AQ3571" s="31">
        <v>104.4</v>
      </c>
      <c r="AR3571">
        <f t="shared" si="111"/>
        <v>36.54</v>
      </c>
    </row>
    <row r="3572" spans="1:44" x14ac:dyDescent="0.25">
      <c r="A3572">
        <v>90360</v>
      </c>
      <c r="B3572">
        <v>9</v>
      </c>
      <c r="C3572" t="s">
        <v>55</v>
      </c>
      <c r="D3572" t="s">
        <v>81</v>
      </c>
      <c r="E3572">
        <v>24</v>
      </c>
      <c r="F3572">
        <v>7.4</v>
      </c>
      <c r="G3572">
        <v>19.170000000000002</v>
      </c>
      <c r="H3572" s="1">
        <v>44839</v>
      </c>
      <c r="I3572" s="20">
        <v>5</v>
      </c>
      <c r="J3572" s="47">
        <f>Table_Query_from_Mac10[[#This Row],[unit_price]]-(Table_Query_from_Mac10[[#This Row],[unit_price]]*(Table_Query_from_Mac10[[#This Row],[discount_pct]]/100))</f>
        <v>18.211500000000001</v>
      </c>
      <c r="K3572" s="47">
        <f>Table_Query_from_Mac10[[#This Row],[unit_cost]]</f>
        <v>7.4</v>
      </c>
      <c r="L3572" s="47">
        <f>Table_Query_from_Mac10[[#This Row],[Live-cost]]*(1+Table_Query_from_Mac10[[#This Row],[CogsIncreasebyTYPE]])</f>
        <v>7.4</v>
      </c>
      <c r="M3572" s="47">
        <f>Table_Query_from_Mac10[[#This Row],[Live-cost]]*Table_Query_from_Mac10[[#This Row],[qty_to_ship]]</f>
        <v>177.60000000000002</v>
      </c>
      <c r="N3572" s="47">
        <f>IF(Table_Query_from_Mac10[[#This Row],[item_no]]="KDA",-Table_Query_from_Mac10[[#This Row],[unit_price]],Table_Query_from_Mac10[[#This Row],[Net Unit]]*Table_Query_from_Mac10[[#This Row],[qty_to_ship]])</f>
        <v>437.07600000000002</v>
      </c>
      <c r="O3572" s="47">
        <f>SUMIFS(Summary!C:C,Summary!H:H,Table_Query_from_Mac10[[#This Row],[Juiceoc]])</f>
        <v>0</v>
      </c>
      <c r="P3572" s="47">
        <f>SUMIFS(Summary!D:D,Summary!H:H,Table_Query_from_Mac10[[#This Row],[Juiceoc]])</f>
        <v>0</v>
      </c>
      <c r="Q3572" s="47">
        <f>SUMIFS(Summary!E:E,Summary!H:H,Table_Query_from_Mac10[[#This Row],[Juiceoc]])</f>
        <v>0</v>
      </c>
      <c r="R3572" s="47">
        <f>Table_Query_from_Mac10[[#This Row],[Net Unit]]*(1+Table_Query_from_Mac10[[#This Row],[PriceIncreasebyType]])</f>
        <v>18.211500000000001</v>
      </c>
      <c r="S3572" s="47">
        <f>Table_Query_from_Mac10[[#This Row],[UnitPriceFuture]]*Table_Query_from_Mac10[[#This Row],[qtytoShipFuture]]</f>
        <v>437.07600000000002</v>
      </c>
      <c r="T3572" s="47">
        <f>ROUND(Table_Query_from_Mac10[[#This Row],[qty_to_ship]]*(1+Table_Query_from_Mac10[[#This Row],[VolumeIncreasebyType]]),0)</f>
        <v>24</v>
      </c>
      <c r="U3572" s="47">
        <f>Table_Query_from_Mac10[[#This Row],[qtytoShipFuture]]*Table_Query_from_Mac10[[#This Row],[Future-cost]]</f>
        <v>177.60000000000002</v>
      </c>
      <c r="V3572" s="47">
        <f>Table_Query_from_Mac10[[#This Row],[qtytoShipFuture]]-Table_Query_from_Mac10[[#This Row],[qty_to_ship]]</f>
        <v>0</v>
      </c>
      <c r="W3572" s="47">
        <f>Table_Query_from_Mac10[[#This Row],[UnitPriceFuture]]</f>
        <v>18.211500000000001</v>
      </c>
      <c r="X3572" s="47">
        <f>Table_Query_from_Mac10[[#This Row],[Unit Increase]]*Table_Query_from_Mac10[[#This Row],[UnitPriceFuture]]</f>
        <v>0</v>
      </c>
      <c r="Y3572" s="47">
        <f>Table_Query_from_Mac10[[#This Row],[Unit Increase]]*Table_Query_from_Mac10[[#This Row],[Future-cost]]</f>
        <v>0</v>
      </c>
      <c r="Z3572" s="47">
        <f>-(Table_Query_from_Mac10[[#This Row],[Incremental Sales]]+((Table_Query_from_Mac10[[#This Row],[Incremental Sales]]*-(SUM(Summary!$S$8:$S$9)))))*Summary!$S$18</f>
        <v>0</v>
      </c>
      <c r="AA3572" s="47">
        <f>IFERROR(Table_Query_from_Mac10[[#This Row],[Incremental Cost]]/Table_Query_from_Mac10[[#This Row],[Incremental Sales]],0)</f>
        <v>0</v>
      </c>
      <c r="AB3572" s="47">
        <f>IFERROR(Table_Query_from_Mac10[[#This Row],[TotalCostFuture]]/Table_Query_from_Mac10[[#This Row],[totalsalesFuture]],0)</f>
        <v>0.40633665541004316</v>
      </c>
      <c r="AN3572" s="30">
        <v>96</v>
      </c>
      <c r="AO3572">
        <f t="shared" si="110"/>
        <v>24</v>
      </c>
      <c r="AQ3572" s="30">
        <v>54.77</v>
      </c>
      <c r="AR3572">
        <f t="shared" si="111"/>
        <v>19.170000000000002</v>
      </c>
    </row>
    <row r="3573" spans="1:44" x14ac:dyDescent="0.25">
      <c r="A3573">
        <v>90360</v>
      </c>
      <c r="B3573">
        <v>10</v>
      </c>
      <c r="C3573" t="s">
        <v>55</v>
      </c>
      <c r="D3573" t="s">
        <v>81</v>
      </c>
      <c r="E3573">
        <v>7</v>
      </c>
      <c r="F3573">
        <v>9.06</v>
      </c>
      <c r="G3573">
        <v>22.99</v>
      </c>
      <c r="H3573" s="1">
        <v>44839</v>
      </c>
      <c r="I3573" s="20">
        <v>5</v>
      </c>
      <c r="J3573" s="47">
        <f>Table_Query_from_Mac10[[#This Row],[unit_price]]-(Table_Query_from_Mac10[[#This Row],[unit_price]]*(Table_Query_from_Mac10[[#This Row],[discount_pct]]/100))</f>
        <v>21.840499999999999</v>
      </c>
      <c r="K3573" s="47">
        <f>Table_Query_from_Mac10[[#This Row],[unit_cost]]</f>
        <v>9.06</v>
      </c>
      <c r="L3573" s="47">
        <f>Table_Query_from_Mac10[[#This Row],[Live-cost]]*(1+Table_Query_from_Mac10[[#This Row],[CogsIncreasebyTYPE]])</f>
        <v>9.06</v>
      </c>
      <c r="M3573" s="47">
        <f>Table_Query_from_Mac10[[#This Row],[Live-cost]]*Table_Query_from_Mac10[[#This Row],[qty_to_ship]]</f>
        <v>63.42</v>
      </c>
      <c r="N3573" s="47">
        <f>IF(Table_Query_from_Mac10[[#This Row],[item_no]]="KDA",-Table_Query_from_Mac10[[#This Row],[unit_price]],Table_Query_from_Mac10[[#This Row],[Net Unit]]*Table_Query_from_Mac10[[#This Row],[qty_to_ship]])</f>
        <v>152.8835</v>
      </c>
      <c r="O3573" s="47">
        <f>SUMIFS(Summary!C:C,Summary!H:H,Table_Query_from_Mac10[[#This Row],[Juiceoc]])</f>
        <v>0</v>
      </c>
      <c r="P3573" s="47">
        <f>SUMIFS(Summary!D:D,Summary!H:H,Table_Query_from_Mac10[[#This Row],[Juiceoc]])</f>
        <v>0</v>
      </c>
      <c r="Q3573" s="47">
        <f>SUMIFS(Summary!E:E,Summary!H:H,Table_Query_from_Mac10[[#This Row],[Juiceoc]])</f>
        <v>0</v>
      </c>
      <c r="R3573" s="47">
        <f>Table_Query_from_Mac10[[#This Row],[Net Unit]]*(1+Table_Query_from_Mac10[[#This Row],[PriceIncreasebyType]])</f>
        <v>21.840499999999999</v>
      </c>
      <c r="S3573" s="47">
        <f>Table_Query_from_Mac10[[#This Row],[UnitPriceFuture]]*Table_Query_from_Mac10[[#This Row],[qtytoShipFuture]]</f>
        <v>152.8835</v>
      </c>
      <c r="T3573" s="47">
        <f>ROUND(Table_Query_from_Mac10[[#This Row],[qty_to_ship]]*(1+Table_Query_from_Mac10[[#This Row],[VolumeIncreasebyType]]),0)</f>
        <v>7</v>
      </c>
      <c r="U3573" s="47">
        <f>Table_Query_from_Mac10[[#This Row],[qtytoShipFuture]]*Table_Query_from_Mac10[[#This Row],[Future-cost]]</f>
        <v>63.42</v>
      </c>
      <c r="V3573" s="47">
        <f>Table_Query_from_Mac10[[#This Row],[qtytoShipFuture]]-Table_Query_from_Mac10[[#This Row],[qty_to_ship]]</f>
        <v>0</v>
      </c>
      <c r="W3573" s="47">
        <f>Table_Query_from_Mac10[[#This Row],[UnitPriceFuture]]</f>
        <v>21.840499999999999</v>
      </c>
      <c r="X3573" s="47">
        <f>Table_Query_from_Mac10[[#This Row],[Unit Increase]]*Table_Query_from_Mac10[[#This Row],[UnitPriceFuture]]</f>
        <v>0</v>
      </c>
      <c r="Y3573" s="47">
        <f>Table_Query_from_Mac10[[#This Row],[Unit Increase]]*Table_Query_from_Mac10[[#This Row],[Future-cost]]</f>
        <v>0</v>
      </c>
      <c r="Z3573" s="47">
        <f>-(Table_Query_from_Mac10[[#This Row],[Incremental Sales]]+((Table_Query_from_Mac10[[#This Row],[Incremental Sales]]*-(SUM(Summary!$S$8:$S$9)))))*Summary!$S$18</f>
        <v>0</v>
      </c>
      <c r="AA3573" s="47">
        <f>IFERROR(Table_Query_from_Mac10[[#This Row],[Incremental Cost]]/Table_Query_from_Mac10[[#This Row],[Incremental Sales]],0)</f>
        <v>0</v>
      </c>
      <c r="AB3573" s="47">
        <f>IFERROR(Table_Query_from_Mac10[[#This Row],[TotalCostFuture]]/Table_Query_from_Mac10[[#This Row],[totalsalesFuture]],0)</f>
        <v>0.41482566791053321</v>
      </c>
      <c r="AN3573" s="31">
        <v>28</v>
      </c>
      <c r="AO3573">
        <f t="shared" si="110"/>
        <v>7</v>
      </c>
      <c r="AQ3573" s="31">
        <v>65.680000000000007</v>
      </c>
      <c r="AR3573">
        <f t="shared" si="111"/>
        <v>22.99</v>
      </c>
    </row>
    <row r="3574" spans="1:44" x14ac:dyDescent="0.25">
      <c r="A3574">
        <v>90360</v>
      </c>
      <c r="B3574">
        <v>11</v>
      </c>
      <c r="C3574" t="s">
        <v>55</v>
      </c>
      <c r="D3574" t="s">
        <v>81</v>
      </c>
      <c r="E3574">
        <v>8</v>
      </c>
      <c r="F3574">
        <v>10.38</v>
      </c>
      <c r="G3574">
        <v>28.22</v>
      </c>
      <c r="H3574" s="1">
        <v>44839</v>
      </c>
      <c r="I3574" s="20">
        <v>5</v>
      </c>
      <c r="J3574" s="47">
        <f>Table_Query_from_Mac10[[#This Row],[unit_price]]-(Table_Query_from_Mac10[[#This Row],[unit_price]]*(Table_Query_from_Mac10[[#This Row],[discount_pct]]/100))</f>
        <v>26.808999999999997</v>
      </c>
      <c r="K3574" s="47">
        <f>Table_Query_from_Mac10[[#This Row],[unit_cost]]</f>
        <v>10.38</v>
      </c>
      <c r="L3574" s="47">
        <f>Table_Query_from_Mac10[[#This Row],[Live-cost]]*(1+Table_Query_from_Mac10[[#This Row],[CogsIncreasebyTYPE]])</f>
        <v>10.38</v>
      </c>
      <c r="M3574" s="47">
        <f>Table_Query_from_Mac10[[#This Row],[Live-cost]]*Table_Query_from_Mac10[[#This Row],[qty_to_ship]]</f>
        <v>83.04</v>
      </c>
      <c r="N3574" s="47">
        <f>IF(Table_Query_from_Mac10[[#This Row],[item_no]]="KDA",-Table_Query_from_Mac10[[#This Row],[unit_price]],Table_Query_from_Mac10[[#This Row],[Net Unit]]*Table_Query_from_Mac10[[#This Row],[qty_to_ship]])</f>
        <v>214.47199999999998</v>
      </c>
      <c r="O3574" s="47">
        <f>SUMIFS(Summary!C:C,Summary!H:H,Table_Query_from_Mac10[[#This Row],[Juiceoc]])</f>
        <v>0</v>
      </c>
      <c r="P3574" s="47">
        <f>SUMIFS(Summary!D:D,Summary!H:H,Table_Query_from_Mac10[[#This Row],[Juiceoc]])</f>
        <v>0</v>
      </c>
      <c r="Q3574" s="47">
        <f>SUMIFS(Summary!E:E,Summary!H:H,Table_Query_from_Mac10[[#This Row],[Juiceoc]])</f>
        <v>0</v>
      </c>
      <c r="R3574" s="47">
        <f>Table_Query_from_Mac10[[#This Row],[Net Unit]]*(1+Table_Query_from_Mac10[[#This Row],[PriceIncreasebyType]])</f>
        <v>26.808999999999997</v>
      </c>
      <c r="S3574" s="47">
        <f>Table_Query_from_Mac10[[#This Row],[UnitPriceFuture]]*Table_Query_from_Mac10[[#This Row],[qtytoShipFuture]]</f>
        <v>214.47199999999998</v>
      </c>
      <c r="T3574" s="47">
        <f>ROUND(Table_Query_from_Mac10[[#This Row],[qty_to_ship]]*(1+Table_Query_from_Mac10[[#This Row],[VolumeIncreasebyType]]),0)</f>
        <v>8</v>
      </c>
      <c r="U3574" s="47">
        <f>Table_Query_from_Mac10[[#This Row],[qtytoShipFuture]]*Table_Query_from_Mac10[[#This Row],[Future-cost]]</f>
        <v>83.04</v>
      </c>
      <c r="V3574" s="47">
        <f>Table_Query_from_Mac10[[#This Row],[qtytoShipFuture]]-Table_Query_from_Mac10[[#This Row],[qty_to_ship]]</f>
        <v>0</v>
      </c>
      <c r="W3574" s="47">
        <f>Table_Query_from_Mac10[[#This Row],[UnitPriceFuture]]</f>
        <v>26.808999999999997</v>
      </c>
      <c r="X3574" s="47">
        <f>Table_Query_from_Mac10[[#This Row],[Unit Increase]]*Table_Query_from_Mac10[[#This Row],[UnitPriceFuture]]</f>
        <v>0</v>
      </c>
      <c r="Y3574" s="47">
        <f>Table_Query_from_Mac10[[#This Row],[Unit Increase]]*Table_Query_from_Mac10[[#This Row],[Future-cost]]</f>
        <v>0</v>
      </c>
      <c r="Z3574" s="47">
        <f>-(Table_Query_from_Mac10[[#This Row],[Incremental Sales]]+((Table_Query_from_Mac10[[#This Row],[Incremental Sales]]*-(SUM(Summary!$S$8:$S$9)))))*Summary!$S$18</f>
        <v>0</v>
      </c>
      <c r="AA3574" s="47">
        <f>IFERROR(Table_Query_from_Mac10[[#This Row],[Incremental Cost]]/Table_Query_from_Mac10[[#This Row],[Incremental Sales]],0)</f>
        <v>0</v>
      </c>
      <c r="AB3574" s="47">
        <f>IFERROR(Table_Query_from_Mac10[[#This Row],[TotalCostFuture]]/Table_Query_from_Mac10[[#This Row],[totalsalesFuture]],0)</f>
        <v>0.38718340855682798</v>
      </c>
      <c r="AN3574" s="30">
        <v>30</v>
      </c>
      <c r="AO3574">
        <f t="shared" si="110"/>
        <v>8</v>
      </c>
      <c r="AQ3574" s="30">
        <v>80.64</v>
      </c>
      <c r="AR3574">
        <f t="shared" si="111"/>
        <v>28.22</v>
      </c>
    </row>
    <row r="3575" spans="1:44" x14ac:dyDescent="0.25">
      <c r="A3575">
        <v>90361</v>
      </c>
      <c r="B3575">
        <v>1</v>
      </c>
      <c r="C3575" t="s">
        <v>55</v>
      </c>
      <c r="D3575" t="s">
        <v>81</v>
      </c>
      <c r="E3575">
        <v>25</v>
      </c>
      <c r="F3575">
        <v>4.8499999999999996</v>
      </c>
      <c r="G3575">
        <v>10.92</v>
      </c>
      <c r="H3575" s="1">
        <v>44840</v>
      </c>
      <c r="I3575" s="20">
        <v>0</v>
      </c>
      <c r="J3575" s="47">
        <f>Table_Query_from_Mac10[[#This Row],[unit_price]]-(Table_Query_from_Mac10[[#This Row],[unit_price]]*(Table_Query_from_Mac10[[#This Row],[discount_pct]]/100))</f>
        <v>10.92</v>
      </c>
      <c r="K3575" s="47">
        <f>Table_Query_from_Mac10[[#This Row],[unit_cost]]</f>
        <v>4.8499999999999996</v>
      </c>
      <c r="L3575" s="47">
        <f>Table_Query_from_Mac10[[#This Row],[Live-cost]]*(1+Table_Query_from_Mac10[[#This Row],[CogsIncreasebyTYPE]])</f>
        <v>4.8499999999999996</v>
      </c>
      <c r="M3575" s="47">
        <f>Table_Query_from_Mac10[[#This Row],[Live-cost]]*Table_Query_from_Mac10[[#This Row],[qty_to_ship]]</f>
        <v>121.24999999999999</v>
      </c>
      <c r="N3575" s="47">
        <f>IF(Table_Query_from_Mac10[[#This Row],[item_no]]="KDA",-Table_Query_from_Mac10[[#This Row],[unit_price]],Table_Query_from_Mac10[[#This Row],[Net Unit]]*Table_Query_from_Mac10[[#This Row],[qty_to_ship]])</f>
        <v>273</v>
      </c>
      <c r="O3575" s="47">
        <f>SUMIFS(Summary!C:C,Summary!H:H,Table_Query_from_Mac10[[#This Row],[Juiceoc]])</f>
        <v>0</v>
      </c>
      <c r="P3575" s="47">
        <f>SUMIFS(Summary!D:D,Summary!H:H,Table_Query_from_Mac10[[#This Row],[Juiceoc]])</f>
        <v>0</v>
      </c>
      <c r="Q3575" s="47">
        <f>SUMIFS(Summary!E:E,Summary!H:H,Table_Query_from_Mac10[[#This Row],[Juiceoc]])</f>
        <v>0</v>
      </c>
      <c r="R3575" s="47">
        <f>Table_Query_from_Mac10[[#This Row],[Net Unit]]*(1+Table_Query_from_Mac10[[#This Row],[PriceIncreasebyType]])</f>
        <v>10.92</v>
      </c>
      <c r="S3575" s="47">
        <f>Table_Query_from_Mac10[[#This Row],[UnitPriceFuture]]*Table_Query_from_Mac10[[#This Row],[qtytoShipFuture]]</f>
        <v>273</v>
      </c>
      <c r="T3575" s="47">
        <f>ROUND(Table_Query_from_Mac10[[#This Row],[qty_to_ship]]*(1+Table_Query_from_Mac10[[#This Row],[VolumeIncreasebyType]]),0)</f>
        <v>25</v>
      </c>
      <c r="U3575" s="47">
        <f>Table_Query_from_Mac10[[#This Row],[qtytoShipFuture]]*Table_Query_from_Mac10[[#This Row],[Future-cost]]</f>
        <v>121.24999999999999</v>
      </c>
      <c r="V3575" s="47">
        <f>Table_Query_from_Mac10[[#This Row],[qtytoShipFuture]]-Table_Query_from_Mac10[[#This Row],[qty_to_ship]]</f>
        <v>0</v>
      </c>
      <c r="W3575" s="47">
        <f>Table_Query_from_Mac10[[#This Row],[UnitPriceFuture]]</f>
        <v>10.92</v>
      </c>
      <c r="X3575" s="47">
        <f>Table_Query_from_Mac10[[#This Row],[Unit Increase]]*Table_Query_from_Mac10[[#This Row],[UnitPriceFuture]]</f>
        <v>0</v>
      </c>
      <c r="Y3575" s="47">
        <f>Table_Query_from_Mac10[[#This Row],[Unit Increase]]*Table_Query_from_Mac10[[#This Row],[Future-cost]]</f>
        <v>0</v>
      </c>
      <c r="Z3575" s="47">
        <f>-(Table_Query_from_Mac10[[#This Row],[Incremental Sales]]+((Table_Query_from_Mac10[[#This Row],[Incremental Sales]]*-(SUM(Summary!$S$8:$S$9)))))*Summary!$S$18</f>
        <v>0</v>
      </c>
      <c r="AA3575" s="47">
        <f>IFERROR(Table_Query_from_Mac10[[#This Row],[Incremental Cost]]/Table_Query_from_Mac10[[#This Row],[Incremental Sales]],0)</f>
        <v>0</v>
      </c>
      <c r="AB3575" s="47">
        <f>IFERROR(Table_Query_from_Mac10[[#This Row],[TotalCostFuture]]/Table_Query_from_Mac10[[#This Row],[totalsalesFuture]],0)</f>
        <v>0.44413919413919406</v>
      </c>
      <c r="AN3575" s="31">
        <v>100</v>
      </c>
      <c r="AO3575">
        <f t="shared" si="110"/>
        <v>25</v>
      </c>
      <c r="AQ3575" s="31">
        <v>31.2</v>
      </c>
      <c r="AR3575">
        <f t="shared" si="111"/>
        <v>10.92</v>
      </c>
    </row>
    <row r="3576" spans="1:44" x14ac:dyDescent="0.25">
      <c r="A3576">
        <v>90361</v>
      </c>
      <c r="B3576">
        <v>3</v>
      </c>
      <c r="C3576" t="s">
        <v>55</v>
      </c>
      <c r="D3576" t="s">
        <v>81</v>
      </c>
      <c r="E3576">
        <v>20</v>
      </c>
      <c r="F3576">
        <v>5.31</v>
      </c>
      <c r="G3576">
        <v>12.02</v>
      </c>
      <c r="H3576" s="1">
        <v>44840</v>
      </c>
      <c r="I3576" s="20">
        <v>0</v>
      </c>
      <c r="J3576" s="47">
        <f>Table_Query_from_Mac10[[#This Row],[unit_price]]-(Table_Query_from_Mac10[[#This Row],[unit_price]]*(Table_Query_from_Mac10[[#This Row],[discount_pct]]/100))</f>
        <v>12.02</v>
      </c>
      <c r="K3576" s="47">
        <f>Table_Query_from_Mac10[[#This Row],[unit_cost]]</f>
        <v>5.31</v>
      </c>
      <c r="L3576" s="47">
        <f>Table_Query_from_Mac10[[#This Row],[Live-cost]]*(1+Table_Query_from_Mac10[[#This Row],[CogsIncreasebyTYPE]])</f>
        <v>5.31</v>
      </c>
      <c r="M3576" s="47">
        <f>Table_Query_from_Mac10[[#This Row],[Live-cost]]*Table_Query_from_Mac10[[#This Row],[qty_to_ship]]</f>
        <v>106.19999999999999</v>
      </c>
      <c r="N3576" s="47">
        <f>IF(Table_Query_from_Mac10[[#This Row],[item_no]]="KDA",-Table_Query_from_Mac10[[#This Row],[unit_price]],Table_Query_from_Mac10[[#This Row],[Net Unit]]*Table_Query_from_Mac10[[#This Row],[qty_to_ship]])</f>
        <v>240.39999999999998</v>
      </c>
      <c r="O3576" s="47">
        <f>SUMIFS(Summary!C:C,Summary!H:H,Table_Query_from_Mac10[[#This Row],[Juiceoc]])</f>
        <v>0</v>
      </c>
      <c r="P3576" s="47">
        <f>SUMIFS(Summary!D:D,Summary!H:H,Table_Query_from_Mac10[[#This Row],[Juiceoc]])</f>
        <v>0</v>
      </c>
      <c r="Q3576" s="47">
        <f>SUMIFS(Summary!E:E,Summary!H:H,Table_Query_from_Mac10[[#This Row],[Juiceoc]])</f>
        <v>0</v>
      </c>
      <c r="R3576" s="47">
        <f>Table_Query_from_Mac10[[#This Row],[Net Unit]]*(1+Table_Query_from_Mac10[[#This Row],[PriceIncreasebyType]])</f>
        <v>12.02</v>
      </c>
      <c r="S3576" s="47">
        <f>Table_Query_from_Mac10[[#This Row],[UnitPriceFuture]]*Table_Query_from_Mac10[[#This Row],[qtytoShipFuture]]</f>
        <v>240.39999999999998</v>
      </c>
      <c r="T3576" s="47">
        <f>ROUND(Table_Query_from_Mac10[[#This Row],[qty_to_ship]]*(1+Table_Query_from_Mac10[[#This Row],[VolumeIncreasebyType]]),0)</f>
        <v>20</v>
      </c>
      <c r="U3576" s="47">
        <f>Table_Query_from_Mac10[[#This Row],[qtytoShipFuture]]*Table_Query_from_Mac10[[#This Row],[Future-cost]]</f>
        <v>106.19999999999999</v>
      </c>
      <c r="V3576" s="47">
        <f>Table_Query_from_Mac10[[#This Row],[qtytoShipFuture]]-Table_Query_from_Mac10[[#This Row],[qty_to_ship]]</f>
        <v>0</v>
      </c>
      <c r="W3576" s="47">
        <f>Table_Query_from_Mac10[[#This Row],[UnitPriceFuture]]</f>
        <v>12.02</v>
      </c>
      <c r="X3576" s="47">
        <f>Table_Query_from_Mac10[[#This Row],[Unit Increase]]*Table_Query_from_Mac10[[#This Row],[UnitPriceFuture]]</f>
        <v>0</v>
      </c>
      <c r="Y3576" s="47">
        <f>Table_Query_from_Mac10[[#This Row],[Unit Increase]]*Table_Query_from_Mac10[[#This Row],[Future-cost]]</f>
        <v>0</v>
      </c>
      <c r="Z3576" s="47">
        <f>-(Table_Query_from_Mac10[[#This Row],[Incremental Sales]]+((Table_Query_from_Mac10[[#This Row],[Incremental Sales]]*-(SUM(Summary!$S$8:$S$9)))))*Summary!$S$18</f>
        <v>0</v>
      </c>
      <c r="AA3576" s="47">
        <f>IFERROR(Table_Query_from_Mac10[[#This Row],[Incremental Cost]]/Table_Query_from_Mac10[[#This Row],[Incremental Sales]],0)</f>
        <v>0</v>
      </c>
      <c r="AB3576" s="47">
        <f>IFERROR(Table_Query_from_Mac10[[#This Row],[TotalCostFuture]]/Table_Query_from_Mac10[[#This Row],[totalsalesFuture]],0)</f>
        <v>0.44176372712146422</v>
      </c>
      <c r="AN3576" s="30">
        <v>80</v>
      </c>
      <c r="AO3576">
        <f t="shared" si="110"/>
        <v>20</v>
      </c>
      <c r="AQ3576" s="30">
        <v>34.340000000000003</v>
      </c>
      <c r="AR3576">
        <f t="shared" si="111"/>
        <v>12.02</v>
      </c>
    </row>
    <row r="3577" spans="1:44" x14ac:dyDescent="0.25">
      <c r="A3577">
        <v>90361</v>
      </c>
      <c r="B3577">
        <v>4</v>
      </c>
      <c r="C3577" t="s">
        <v>55</v>
      </c>
      <c r="D3577" t="s">
        <v>81</v>
      </c>
      <c r="E3577">
        <v>32</v>
      </c>
      <c r="F3577">
        <v>6.38</v>
      </c>
      <c r="G3577">
        <v>14.69</v>
      </c>
      <c r="H3577" s="1">
        <v>44840</v>
      </c>
      <c r="I3577" s="20">
        <v>0</v>
      </c>
      <c r="J3577" s="47">
        <f>Table_Query_from_Mac10[[#This Row],[unit_price]]-(Table_Query_from_Mac10[[#This Row],[unit_price]]*(Table_Query_from_Mac10[[#This Row],[discount_pct]]/100))</f>
        <v>14.69</v>
      </c>
      <c r="K3577" s="47">
        <f>Table_Query_from_Mac10[[#This Row],[unit_cost]]</f>
        <v>6.38</v>
      </c>
      <c r="L3577" s="47">
        <f>Table_Query_from_Mac10[[#This Row],[Live-cost]]*(1+Table_Query_from_Mac10[[#This Row],[CogsIncreasebyTYPE]])</f>
        <v>6.38</v>
      </c>
      <c r="M3577" s="47">
        <f>Table_Query_from_Mac10[[#This Row],[Live-cost]]*Table_Query_from_Mac10[[#This Row],[qty_to_ship]]</f>
        <v>204.16</v>
      </c>
      <c r="N3577" s="47">
        <f>IF(Table_Query_from_Mac10[[#This Row],[item_no]]="KDA",-Table_Query_from_Mac10[[#This Row],[unit_price]],Table_Query_from_Mac10[[#This Row],[Net Unit]]*Table_Query_from_Mac10[[#This Row],[qty_to_ship]])</f>
        <v>470.08</v>
      </c>
      <c r="O3577" s="47">
        <f>SUMIFS(Summary!C:C,Summary!H:H,Table_Query_from_Mac10[[#This Row],[Juiceoc]])</f>
        <v>0</v>
      </c>
      <c r="P3577" s="47">
        <f>SUMIFS(Summary!D:D,Summary!H:H,Table_Query_from_Mac10[[#This Row],[Juiceoc]])</f>
        <v>0</v>
      </c>
      <c r="Q3577" s="47">
        <f>SUMIFS(Summary!E:E,Summary!H:H,Table_Query_from_Mac10[[#This Row],[Juiceoc]])</f>
        <v>0</v>
      </c>
      <c r="R3577" s="47">
        <f>Table_Query_from_Mac10[[#This Row],[Net Unit]]*(1+Table_Query_from_Mac10[[#This Row],[PriceIncreasebyType]])</f>
        <v>14.69</v>
      </c>
      <c r="S3577" s="47">
        <f>Table_Query_from_Mac10[[#This Row],[UnitPriceFuture]]*Table_Query_from_Mac10[[#This Row],[qtytoShipFuture]]</f>
        <v>470.08</v>
      </c>
      <c r="T3577" s="47">
        <f>ROUND(Table_Query_from_Mac10[[#This Row],[qty_to_ship]]*(1+Table_Query_from_Mac10[[#This Row],[VolumeIncreasebyType]]),0)</f>
        <v>32</v>
      </c>
      <c r="U3577" s="47">
        <f>Table_Query_from_Mac10[[#This Row],[qtytoShipFuture]]*Table_Query_from_Mac10[[#This Row],[Future-cost]]</f>
        <v>204.16</v>
      </c>
      <c r="V3577" s="47">
        <f>Table_Query_from_Mac10[[#This Row],[qtytoShipFuture]]-Table_Query_from_Mac10[[#This Row],[qty_to_ship]]</f>
        <v>0</v>
      </c>
      <c r="W3577" s="47">
        <f>Table_Query_from_Mac10[[#This Row],[UnitPriceFuture]]</f>
        <v>14.69</v>
      </c>
      <c r="X3577" s="47">
        <f>Table_Query_from_Mac10[[#This Row],[Unit Increase]]*Table_Query_from_Mac10[[#This Row],[UnitPriceFuture]]</f>
        <v>0</v>
      </c>
      <c r="Y3577" s="47">
        <f>Table_Query_from_Mac10[[#This Row],[Unit Increase]]*Table_Query_from_Mac10[[#This Row],[Future-cost]]</f>
        <v>0</v>
      </c>
      <c r="Z3577" s="47">
        <f>-(Table_Query_from_Mac10[[#This Row],[Incremental Sales]]+((Table_Query_from_Mac10[[#This Row],[Incremental Sales]]*-(SUM(Summary!$S$8:$S$9)))))*Summary!$S$18</f>
        <v>0</v>
      </c>
      <c r="AA3577" s="47">
        <f>IFERROR(Table_Query_from_Mac10[[#This Row],[Incremental Cost]]/Table_Query_from_Mac10[[#This Row],[Incremental Sales]],0)</f>
        <v>0</v>
      </c>
      <c r="AB3577" s="47">
        <f>IFERROR(Table_Query_from_Mac10[[#This Row],[TotalCostFuture]]/Table_Query_from_Mac10[[#This Row],[totalsalesFuture]],0)</f>
        <v>0.43430905377808032</v>
      </c>
      <c r="AN3577" s="31">
        <v>128</v>
      </c>
      <c r="AO3577">
        <f t="shared" si="110"/>
        <v>32</v>
      </c>
      <c r="AQ3577" s="31">
        <v>41.98</v>
      </c>
      <c r="AR3577">
        <f t="shared" si="111"/>
        <v>14.69</v>
      </c>
    </row>
    <row r="3578" spans="1:44" x14ac:dyDescent="0.25">
      <c r="A3578">
        <v>90361</v>
      </c>
      <c r="B3578">
        <v>5</v>
      </c>
      <c r="C3578" t="s">
        <v>55</v>
      </c>
      <c r="D3578" t="s">
        <v>81</v>
      </c>
      <c r="E3578">
        <v>48</v>
      </c>
      <c r="F3578">
        <v>7.17</v>
      </c>
      <c r="G3578">
        <v>16.27</v>
      </c>
      <c r="H3578" s="1">
        <v>44840</v>
      </c>
      <c r="I3578" s="20">
        <v>0</v>
      </c>
      <c r="J3578" s="47">
        <f>Table_Query_from_Mac10[[#This Row],[unit_price]]-(Table_Query_from_Mac10[[#This Row],[unit_price]]*(Table_Query_from_Mac10[[#This Row],[discount_pct]]/100))</f>
        <v>16.27</v>
      </c>
      <c r="K3578" s="47">
        <f>Table_Query_from_Mac10[[#This Row],[unit_cost]]</f>
        <v>7.17</v>
      </c>
      <c r="L3578" s="47">
        <f>Table_Query_from_Mac10[[#This Row],[Live-cost]]*(1+Table_Query_from_Mac10[[#This Row],[CogsIncreasebyTYPE]])</f>
        <v>7.17</v>
      </c>
      <c r="M3578" s="47">
        <f>Table_Query_from_Mac10[[#This Row],[Live-cost]]*Table_Query_from_Mac10[[#This Row],[qty_to_ship]]</f>
        <v>344.15999999999997</v>
      </c>
      <c r="N3578" s="47">
        <f>IF(Table_Query_from_Mac10[[#This Row],[item_no]]="KDA",-Table_Query_from_Mac10[[#This Row],[unit_price]],Table_Query_from_Mac10[[#This Row],[Net Unit]]*Table_Query_from_Mac10[[#This Row],[qty_to_ship]])</f>
        <v>780.96</v>
      </c>
      <c r="O3578" s="47">
        <f>SUMIFS(Summary!C:C,Summary!H:H,Table_Query_from_Mac10[[#This Row],[Juiceoc]])</f>
        <v>0</v>
      </c>
      <c r="P3578" s="47">
        <f>SUMIFS(Summary!D:D,Summary!H:H,Table_Query_from_Mac10[[#This Row],[Juiceoc]])</f>
        <v>0</v>
      </c>
      <c r="Q3578" s="47">
        <f>SUMIFS(Summary!E:E,Summary!H:H,Table_Query_from_Mac10[[#This Row],[Juiceoc]])</f>
        <v>0</v>
      </c>
      <c r="R3578" s="47">
        <f>Table_Query_from_Mac10[[#This Row],[Net Unit]]*(1+Table_Query_from_Mac10[[#This Row],[PriceIncreasebyType]])</f>
        <v>16.27</v>
      </c>
      <c r="S3578" s="47">
        <f>Table_Query_from_Mac10[[#This Row],[UnitPriceFuture]]*Table_Query_from_Mac10[[#This Row],[qtytoShipFuture]]</f>
        <v>780.96</v>
      </c>
      <c r="T3578" s="47">
        <f>ROUND(Table_Query_from_Mac10[[#This Row],[qty_to_ship]]*(1+Table_Query_from_Mac10[[#This Row],[VolumeIncreasebyType]]),0)</f>
        <v>48</v>
      </c>
      <c r="U3578" s="47">
        <f>Table_Query_from_Mac10[[#This Row],[qtytoShipFuture]]*Table_Query_from_Mac10[[#This Row],[Future-cost]]</f>
        <v>344.15999999999997</v>
      </c>
      <c r="V3578" s="47">
        <f>Table_Query_from_Mac10[[#This Row],[qtytoShipFuture]]-Table_Query_from_Mac10[[#This Row],[qty_to_ship]]</f>
        <v>0</v>
      </c>
      <c r="W3578" s="47">
        <f>Table_Query_from_Mac10[[#This Row],[UnitPriceFuture]]</f>
        <v>16.27</v>
      </c>
      <c r="X3578" s="47">
        <f>Table_Query_from_Mac10[[#This Row],[Unit Increase]]*Table_Query_from_Mac10[[#This Row],[UnitPriceFuture]]</f>
        <v>0</v>
      </c>
      <c r="Y3578" s="47">
        <f>Table_Query_from_Mac10[[#This Row],[Unit Increase]]*Table_Query_from_Mac10[[#This Row],[Future-cost]]</f>
        <v>0</v>
      </c>
      <c r="Z3578" s="47">
        <f>-(Table_Query_from_Mac10[[#This Row],[Incremental Sales]]+((Table_Query_from_Mac10[[#This Row],[Incremental Sales]]*-(SUM(Summary!$S$8:$S$9)))))*Summary!$S$18</f>
        <v>0</v>
      </c>
      <c r="AA3578" s="47">
        <f>IFERROR(Table_Query_from_Mac10[[#This Row],[Incremental Cost]]/Table_Query_from_Mac10[[#This Row],[Incremental Sales]],0)</f>
        <v>0</v>
      </c>
      <c r="AB3578" s="47">
        <f>IFERROR(Table_Query_from_Mac10[[#This Row],[TotalCostFuture]]/Table_Query_from_Mac10[[#This Row],[totalsalesFuture]],0)</f>
        <v>0.44068838352796552</v>
      </c>
      <c r="AN3578" s="30">
        <v>192</v>
      </c>
      <c r="AO3578">
        <f t="shared" si="110"/>
        <v>48</v>
      </c>
      <c r="AQ3578" s="30">
        <v>46.49</v>
      </c>
      <c r="AR3578">
        <f t="shared" si="111"/>
        <v>16.27</v>
      </c>
    </row>
    <row r="3579" spans="1:44" x14ac:dyDescent="0.25">
      <c r="A3579">
        <v>90361</v>
      </c>
      <c r="B3579">
        <v>6</v>
      </c>
      <c r="C3579" t="s">
        <v>55</v>
      </c>
      <c r="D3579" t="s">
        <v>81</v>
      </c>
      <c r="E3579">
        <v>27</v>
      </c>
      <c r="F3579">
        <v>8.5</v>
      </c>
      <c r="G3579">
        <v>20.239999999999998</v>
      </c>
      <c r="H3579" s="1">
        <v>44840</v>
      </c>
      <c r="I3579" s="20">
        <v>0</v>
      </c>
      <c r="J3579" s="47">
        <f>Table_Query_from_Mac10[[#This Row],[unit_price]]-(Table_Query_from_Mac10[[#This Row],[unit_price]]*(Table_Query_from_Mac10[[#This Row],[discount_pct]]/100))</f>
        <v>20.239999999999998</v>
      </c>
      <c r="K3579" s="47">
        <f>Table_Query_from_Mac10[[#This Row],[unit_cost]]</f>
        <v>8.5</v>
      </c>
      <c r="L3579" s="47">
        <f>Table_Query_from_Mac10[[#This Row],[Live-cost]]*(1+Table_Query_from_Mac10[[#This Row],[CogsIncreasebyTYPE]])</f>
        <v>8.5</v>
      </c>
      <c r="M3579" s="47">
        <f>Table_Query_from_Mac10[[#This Row],[Live-cost]]*Table_Query_from_Mac10[[#This Row],[qty_to_ship]]</f>
        <v>229.5</v>
      </c>
      <c r="N3579" s="47">
        <f>IF(Table_Query_from_Mac10[[#This Row],[item_no]]="KDA",-Table_Query_from_Mac10[[#This Row],[unit_price]],Table_Query_from_Mac10[[#This Row],[Net Unit]]*Table_Query_from_Mac10[[#This Row],[qty_to_ship]])</f>
        <v>546.4799999999999</v>
      </c>
      <c r="O3579" s="47">
        <f>SUMIFS(Summary!C:C,Summary!H:H,Table_Query_from_Mac10[[#This Row],[Juiceoc]])</f>
        <v>0</v>
      </c>
      <c r="P3579" s="47">
        <f>SUMIFS(Summary!D:D,Summary!H:H,Table_Query_from_Mac10[[#This Row],[Juiceoc]])</f>
        <v>0</v>
      </c>
      <c r="Q3579" s="47">
        <f>SUMIFS(Summary!E:E,Summary!H:H,Table_Query_from_Mac10[[#This Row],[Juiceoc]])</f>
        <v>0</v>
      </c>
      <c r="R3579" s="47">
        <f>Table_Query_from_Mac10[[#This Row],[Net Unit]]*(1+Table_Query_from_Mac10[[#This Row],[PriceIncreasebyType]])</f>
        <v>20.239999999999998</v>
      </c>
      <c r="S3579" s="47">
        <f>Table_Query_from_Mac10[[#This Row],[UnitPriceFuture]]*Table_Query_from_Mac10[[#This Row],[qtytoShipFuture]]</f>
        <v>546.4799999999999</v>
      </c>
      <c r="T3579" s="47">
        <f>ROUND(Table_Query_from_Mac10[[#This Row],[qty_to_ship]]*(1+Table_Query_from_Mac10[[#This Row],[VolumeIncreasebyType]]),0)</f>
        <v>27</v>
      </c>
      <c r="U3579" s="47">
        <f>Table_Query_from_Mac10[[#This Row],[qtytoShipFuture]]*Table_Query_from_Mac10[[#This Row],[Future-cost]]</f>
        <v>229.5</v>
      </c>
      <c r="V3579" s="47">
        <f>Table_Query_from_Mac10[[#This Row],[qtytoShipFuture]]-Table_Query_from_Mac10[[#This Row],[qty_to_ship]]</f>
        <v>0</v>
      </c>
      <c r="W3579" s="47">
        <f>Table_Query_from_Mac10[[#This Row],[UnitPriceFuture]]</f>
        <v>20.239999999999998</v>
      </c>
      <c r="X3579" s="47">
        <f>Table_Query_from_Mac10[[#This Row],[Unit Increase]]*Table_Query_from_Mac10[[#This Row],[UnitPriceFuture]]</f>
        <v>0</v>
      </c>
      <c r="Y3579" s="47">
        <f>Table_Query_from_Mac10[[#This Row],[Unit Increase]]*Table_Query_from_Mac10[[#This Row],[Future-cost]]</f>
        <v>0</v>
      </c>
      <c r="Z3579" s="47">
        <f>-(Table_Query_from_Mac10[[#This Row],[Incremental Sales]]+((Table_Query_from_Mac10[[#This Row],[Incremental Sales]]*-(SUM(Summary!$S$8:$S$9)))))*Summary!$S$18</f>
        <v>0</v>
      </c>
      <c r="AA3579" s="47">
        <f>IFERROR(Table_Query_from_Mac10[[#This Row],[Incremental Cost]]/Table_Query_from_Mac10[[#This Row],[Incremental Sales]],0)</f>
        <v>0</v>
      </c>
      <c r="AB3579" s="47">
        <f>IFERROR(Table_Query_from_Mac10[[#This Row],[TotalCostFuture]]/Table_Query_from_Mac10[[#This Row],[totalsalesFuture]],0)</f>
        <v>0.41996047430830047</v>
      </c>
      <c r="AN3579" s="31">
        <v>108</v>
      </c>
      <c r="AO3579">
        <f t="shared" si="110"/>
        <v>27</v>
      </c>
      <c r="AQ3579" s="31">
        <v>57.83</v>
      </c>
      <c r="AR3579">
        <f t="shared" si="111"/>
        <v>20.239999999999998</v>
      </c>
    </row>
    <row r="3580" spans="1:44" x14ac:dyDescent="0.25">
      <c r="A3580">
        <v>90361</v>
      </c>
      <c r="B3580">
        <v>7</v>
      </c>
      <c r="C3580" t="s">
        <v>55</v>
      </c>
      <c r="D3580" t="s">
        <v>81</v>
      </c>
      <c r="E3580">
        <v>27</v>
      </c>
      <c r="F3580">
        <v>9.86</v>
      </c>
      <c r="G3580">
        <v>24.5</v>
      </c>
      <c r="H3580" s="1">
        <v>44840</v>
      </c>
      <c r="I3580" s="20">
        <v>0</v>
      </c>
      <c r="J3580" s="47">
        <f>Table_Query_from_Mac10[[#This Row],[unit_price]]-(Table_Query_from_Mac10[[#This Row],[unit_price]]*(Table_Query_from_Mac10[[#This Row],[discount_pct]]/100))</f>
        <v>24.5</v>
      </c>
      <c r="K3580" s="47">
        <f>Table_Query_from_Mac10[[#This Row],[unit_cost]]</f>
        <v>9.86</v>
      </c>
      <c r="L3580" s="47">
        <f>Table_Query_from_Mac10[[#This Row],[Live-cost]]*(1+Table_Query_from_Mac10[[#This Row],[CogsIncreasebyTYPE]])</f>
        <v>9.86</v>
      </c>
      <c r="M3580" s="47">
        <f>Table_Query_from_Mac10[[#This Row],[Live-cost]]*Table_Query_from_Mac10[[#This Row],[qty_to_ship]]</f>
        <v>266.21999999999997</v>
      </c>
      <c r="N3580" s="47">
        <f>IF(Table_Query_from_Mac10[[#This Row],[item_no]]="KDA",-Table_Query_from_Mac10[[#This Row],[unit_price]],Table_Query_from_Mac10[[#This Row],[Net Unit]]*Table_Query_from_Mac10[[#This Row],[qty_to_ship]])</f>
        <v>661.5</v>
      </c>
      <c r="O3580" s="47">
        <f>SUMIFS(Summary!C:C,Summary!H:H,Table_Query_from_Mac10[[#This Row],[Juiceoc]])</f>
        <v>0</v>
      </c>
      <c r="P3580" s="47">
        <f>SUMIFS(Summary!D:D,Summary!H:H,Table_Query_from_Mac10[[#This Row],[Juiceoc]])</f>
        <v>0</v>
      </c>
      <c r="Q3580" s="47">
        <f>SUMIFS(Summary!E:E,Summary!H:H,Table_Query_from_Mac10[[#This Row],[Juiceoc]])</f>
        <v>0</v>
      </c>
      <c r="R3580" s="47">
        <f>Table_Query_from_Mac10[[#This Row],[Net Unit]]*(1+Table_Query_from_Mac10[[#This Row],[PriceIncreasebyType]])</f>
        <v>24.5</v>
      </c>
      <c r="S3580" s="47">
        <f>Table_Query_from_Mac10[[#This Row],[UnitPriceFuture]]*Table_Query_from_Mac10[[#This Row],[qtytoShipFuture]]</f>
        <v>661.5</v>
      </c>
      <c r="T3580" s="47">
        <f>ROUND(Table_Query_from_Mac10[[#This Row],[qty_to_ship]]*(1+Table_Query_from_Mac10[[#This Row],[VolumeIncreasebyType]]),0)</f>
        <v>27</v>
      </c>
      <c r="U3580" s="47">
        <f>Table_Query_from_Mac10[[#This Row],[qtytoShipFuture]]*Table_Query_from_Mac10[[#This Row],[Future-cost]]</f>
        <v>266.21999999999997</v>
      </c>
      <c r="V3580" s="47">
        <f>Table_Query_from_Mac10[[#This Row],[qtytoShipFuture]]-Table_Query_from_Mac10[[#This Row],[qty_to_ship]]</f>
        <v>0</v>
      </c>
      <c r="W3580" s="47">
        <f>Table_Query_from_Mac10[[#This Row],[UnitPriceFuture]]</f>
        <v>24.5</v>
      </c>
      <c r="X3580" s="47">
        <f>Table_Query_from_Mac10[[#This Row],[Unit Increase]]*Table_Query_from_Mac10[[#This Row],[UnitPriceFuture]]</f>
        <v>0</v>
      </c>
      <c r="Y3580" s="47">
        <f>Table_Query_from_Mac10[[#This Row],[Unit Increase]]*Table_Query_from_Mac10[[#This Row],[Future-cost]]</f>
        <v>0</v>
      </c>
      <c r="Z3580" s="47">
        <f>-(Table_Query_from_Mac10[[#This Row],[Incremental Sales]]+((Table_Query_from_Mac10[[#This Row],[Incremental Sales]]*-(SUM(Summary!$S$8:$S$9)))))*Summary!$S$18</f>
        <v>0</v>
      </c>
      <c r="AA3580" s="47">
        <f>IFERROR(Table_Query_from_Mac10[[#This Row],[Incremental Cost]]/Table_Query_from_Mac10[[#This Row],[Incremental Sales]],0)</f>
        <v>0</v>
      </c>
      <c r="AB3580" s="47">
        <f>IFERROR(Table_Query_from_Mac10[[#This Row],[TotalCostFuture]]/Table_Query_from_Mac10[[#This Row],[totalsalesFuture]],0)</f>
        <v>0.40244897959183668</v>
      </c>
      <c r="AN3580" s="30">
        <v>108</v>
      </c>
      <c r="AO3580">
        <f t="shared" si="110"/>
        <v>27</v>
      </c>
      <c r="AQ3580" s="30">
        <v>70</v>
      </c>
      <c r="AR3580">
        <f t="shared" si="111"/>
        <v>24.5</v>
      </c>
    </row>
    <row r="3581" spans="1:44" x14ac:dyDescent="0.25">
      <c r="A3581">
        <v>90361</v>
      </c>
      <c r="B3581">
        <v>8</v>
      </c>
      <c r="C3581" t="s">
        <v>55</v>
      </c>
      <c r="D3581" t="s">
        <v>81</v>
      </c>
      <c r="E3581">
        <v>8</v>
      </c>
      <c r="F3581">
        <v>12.04</v>
      </c>
      <c r="G3581">
        <v>29.08</v>
      </c>
      <c r="H3581" s="1">
        <v>44840</v>
      </c>
      <c r="I3581" s="20">
        <v>0</v>
      </c>
      <c r="J3581" s="47">
        <f>Table_Query_from_Mac10[[#This Row],[unit_price]]-(Table_Query_from_Mac10[[#This Row],[unit_price]]*(Table_Query_from_Mac10[[#This Row],[discount_pct]]/100))</f>
        <v>29.08</v>
      </c>
      <c r="K3581" s="47">
        <f>Table_Query_from_Mac10[[#This Row],[unit_cost]]</f>
        <v>12.04</v>
      </c>
      <c r="L3581" s="47">
        <f>Table_Query_from_Mac10[[#This Row],[Live-cost]]*(1+Table_Query_from_Mac10[[#This Row],[CogsIncreasebyTYPE]])</f>
        <v>12.04</v>
      </c>
      <c r="M3581" s="47">
        <f>Table_Query_from_Mac10[[#This Row],[Live-cost]]*Table_Query_from_Mac10[[#This Row],[qty_to_ship]]</f>
        <v>96.32</v>
      </c>
      <c r="N3581" s="47">
        <f>IF(Table_Query_from_Mac10[[#This Row],[item_no]]="KDA",-Table_Query_from_Mac10[[#This Row],[unit_price]],Table_Query_from_Mac10[[#This Row],[Net Unit]]*Table_Query_from_Mac10[[#This Row],[qty_to_ship]])</f>
        <v>232.64</v>
      </c>
      <c r="O3581" s="47">
        <f>SUMIFS(Summary!C:C,Summary!H:H,Table_Query_from_Mac10[[#This Row],[Juiceoc]])</f>
        <v>0</v>
      </c>
      <c r="P3581" s="47">
        <f>SUMIFS(Summary!D:D,Summary!H:H,Table_Query_from_Mac10[[#This Row],[Juiceoc]])</f>
        <v>0</v>
      </c>
      <c r="Q3581" s="47">
        <f>SUMIFS(Summary!E:E,Summary!H:H,Table_Query_from_Mac10[[#This Row],[Juiceoc]])</f>
        <v>0</v>
      </c>
      <c r="R3581" s="47">
        <f>Table_Query_from_Mac10[[#This Row],[Net Unit]]*(1+Table_Query_from_Mac10[[#This Row],[PriceIncreasebyType]])</f>
        <v>29.08</v>
      </c>
      <c r="S3581" s="47">
        <f>Table_Query_from_Mac10[[#This Row],[UnitPriceFuture]]*Table_Query_from_Mac10[[#This Row],[qtytoShipFuture]]</f>
        <v>232.64</v>
      </c>
      <c r="T3581" s="47">
        <f>ROUND(Table_Query_from_Mac10[[#This Row],[qty_to_ship]]*(1+Table_Query_from_Mac10[[#This Row],[VolumeIncreasebyType]]),0)</f>
        <v>8</v>
      </c>
      <c r="U3581" s="47">
        <f>Table_Query_from_Mac10[[#This Row],[qtytoShipFuture]]*Table_Query_from_Mac10[[#This Row],[Future-cost]]</f>
        <v>96.32</v>
      </c>
      <c r="V3581" s="47">
        <f>Table_Query_from_Mac10[[#This Row],[qtytoShipFuture]]-Table_Query_from_Mac10[[#This Row],[qty_to_ship]]</f>
        <v>0</v>
      </c>
      <c r="W3581" s="47">
        <f>Table_Query_from_Mac10[[#This Row],[UnitPriceFuture]]</f>
        <v>29.08</v>
      </c>
      <c r="X3581" s="47">
        <f>Table_Query_from_Mac10[[#This Row],[Unit Increase]]*Table_Query_from_Mac10[[#This Row],[UnitPriceFuture]]</f>
        <v>0</v>
      </c>
      <c r="Y3581" s="47">
        <f>Table_Query_from_Mac10[[#This Row],[Unit Increase]]*Table_Query_from_Mac10[[#This Row],[Future-cost]]</f>
        <v>0</v>
      </c>
      <c r="Z3581" s="47">
        <f>-(Table_Query_from_Mac10[[#This Row],[Incremental Sales]]+((Table_Query_from_Mac10[[#This Row],[Incremental Sales]]*-(SUM(Summary!$S$8:$S$9)))))*Summary!$S$18</f>
        <v>0</v>
      </c>
      <c r="AA3581" s="47">
        <f>IFERROR(Table_Query_from_Mac10[[#This Row],[Incremental Cost]]/Table_Query_from_Mac10[[#This Row],[Incremental Sales]],0)</f>
        <v>0</v>
      </c>
      <c r="AB3581" s="47">
        <f>IFERROR(Table_Query_from_Mac10[[#This Row],[TotalCostFuture]]/Table_Query_from_Mac10[[#This Row],[totalsalesFuture]],0)</f>
        <v>0.41403026134800552</v>
      </c>
      <c r="AN3581" s="31">
        <v>32</v>
      </c>
      <c r="AO3581">
        <f t="shared" si="110"/>
        <v>8</v>
      </c>
      <c r="AQ3581" s="31">
        <v>83.09</v>
      </c>
      <c r="AR3581">
        <f t="shared" si="111"/>
        <v>29.08</v>
      </c>
    </row>
    <row r="3582" spans="1:44" x14ac:dyDescent="0.25">
      <c r="A3582">
        <v>90361</v>
      </c>
      <c r="B3582">
        <v>9</v>
      </c>
      <c r="C3582" t="s">
        <v>55</v>
      </c>
      <c r="D3582" t="s">
        <v>81</v>
      </c>
      <c r="E3582">
        <v>6</v>
      </c>
      <c r="F3582">
        <v>13.68</v>
      </c>
      <c r="G3582">
        <v>33.770000000000003</v>
      </c>
      <c r="H3582" s="1">
        <v>44840</v>
      </c>
      <c r="I3582" s="20">
        <v>0</v>
      </c>
      <c r="J3582" s="47">
        <f>Table_Query_from_Mac10[[#This Row],[unit_price]]-(Table_Query_from_Mac10[[#This Row],[unit_price]]*(Table_Query_from_Mac10[[#This Row],[discount_pct]]/100))</f>
        <v>33.770000000000003</v>
      </c>
      <c r="K3582" s="47">
        <f>Table_Query_from_Mac10[[#This Row],[unit_cost]]</f>
        <v>13.68</v>
      </c>
      <c r="L3582" s="47">
        <f>Table_Query_from_Mac10[[#This Row],[Live-cost]]*(1+Table_Query_from_Mac10[[#This Row],[CogsIncreasebyTYPE]])</f>
        <v>13.68</v>
      </c>
      <c r="M3582" s="47">
        <f>Table_Query_from_Mac10[[#This Row],[Live-cost]]*Table_Query_from_Mac10[[#This Row],[qty_to_ship]]</f>
        <v>82.08</v>
      </c>
      <c r="N3582" s="47">
        <f>IF(Table_Query_from_Mac10[[#This Row],[item_no]]="KDA",-Table_Query_from_Mac10[[#This Row],[unit_price]],Table_Query_from_Mac10[[#This Row],[Net Unit]]*Table_Query_from_Mac10[[#This Row],[qty_to_ship]])</f>
        <v>202.62</v>
      </c>
      <c r="O3582" s="47">
        <f>SUMIFS(Summary!C:C,Summary!H:H,Table_Query_from_Mac10[[#This Row],[Juiceoc]])</f>
        <v>0</v>
      </c>
      <c r="P3582" s="47">
        <f>SUMIFS(Summary!D:D,Summary!H:H,Table_Query_from_Mac10[[#This Row],[Juiceoc]])</f>
        <v>0</v>
      </c>
      <c r="Q3582" s="47">
        <f>SUMIFS(Summary!E:E,Summary!H:H,Table_Query_from_Mac10[[#This Row],[Juiceoc]])</f>
        <v>0</v>
      </c>
      <c r="R3582" s="47">
        <f>Table_Query_from_Mac10[[#This Row],[Net Unit]]*(1+Table_Query_from_Mac10[[#This Row],[PriceIncreasebyType]])</f>
        <v>33.770000000000003</v>
      </c>
      <c r="S3582" s="47">
        <f>Table_Query_from_Mac10[[#This Row],[UnitPriceFuture]]*Table_Query_from_Mac10[[#This Row],[qtytoShipFuture]]</f>
        <v>202.62</v>
      </c>
      <c r="T3582" s="47">
        <f>ROUND(Table_Query_from_Mac10[[#This Row],[qty_to_ship]]*(1+Table_Query_from_Mac10[[#This Row],[VolumeIncreasebyType]]),0)</f>
        <v>6</v>
      </c>
      <c r="U3582" s="47">
        <f>Table_Query_from_Mac10[[#This Row],[qtytoShipFuture]]*Table_Query_from_Mac10[[#This Row],[Future-cost]]</f>
        <v>82.08</v>
      </c>
      <c r="V3582" s="47">
        <f>Table_Query_from_Mac10[[#This Row],[qtytoShipFuture]]-Table_Query_from_Mac10[[#This Row],[qty_to_ship]]</f>
        <v>0</v>
      </c>
      <c r="W3582" s="47">
        <f>Table_Query_from_Mac10[[#This Row],[UnitPriceFuture]]</f>
        <v>33.770000000000003</v>
      </c>
      <c r="X3582" s="47">
        <f>Table_Query_from_Mac10[[#This Row],[Unit Increase]]*Table_Query_from_Mac10[[#This Row],[UnitPriceFuture]]</f>
        <v>0</v>
      </c>
      <c r="Y3582" s="47">
        <f>Table_Query_from_Mac10[[#This Row],[Unit Increase]]*Table_Query_from_Mac10[[#This Row],[Future-cost]]</f>
        <v>0</v>
      </c>
      <c r="Z3582" s="47">
        <f>-(Table_Query_from_Mac10[[#This Row],[Incremental Sales]]+((Table_Query_from_Mac10[[#This Row],[Incremental Sales]]*-(SUM(Summary!$S$8:$S$9)))))*Summary!$S$18</f>
        <v>0</v>
      </c>
      <c r="AA3582" s="47">
        <f>IFERROR(Table_Query_from_Mac10[[#This Row],[Incremental Cost]]/Table_Query_from_Mac10[[#This Row],[Incremental Sales]],0)</f>
        <v>0</v>
      </c>
      <c r="AB3582" s="47">
        <f>IFERROR(Table_Query_from_Mac10[[#This Row],[TotalCostFuture]]/Table_Query_from_Mac10[[#This Row],[totalsalesFuture]],0)</f>
        <v>0.40509327805744744</v>
      </c>
      <c r="AN3582" s="30">
        <v>24</v>
      </c>
      <c r="AO3582">
        <f t="shared" si="110"/>
        <v>6</v>
      </c>
      <c r="AQ3582" s="30">
        <v>96.49</v>
      </c>
      <c r="AR3582">
        <f t="shared" si="111"/>
        <v>33.770000000000003</v>
      </c>
    </row>
    <row r="3583" spans="1:44" x14ac:dyDescent="0.25">
      <c r="A3583">
        <v>90361</v>
      </c>
      <c r="B3583">
        <v>10</v>
      </c>
      <c r="C3583" t="s">
        <v>55</v>
      </c>
      <c r="D3583" t="s">
        <v>81</v>
      </c>
      <c r="E3583">
        <v>6</v>
      </c>
      <c r="F3583">
        <v>15.22</v>
      </c>
      <c r="G3583">
        <v>41.05</v>
      </c>
      <c r="H3583" s="1">
        <v>44840</v>
      </c>
      <c r="I3583" s="20">
        <v>0</v>
      </c>
      <c r="J3583" s="47">
        <f>Table_Query_from_Mac10[[#This Row],[unit_price]]-(Table_Query_from_Mac10[[#This Row],[unit_price]]*(Table_Query_from_Mac10[[#This Row],[discount_pct]]/100))</f>
        <v>41.05</v>
      </c>
      <c r="K3583" s="47">
        <f>Table_Query_from_Mac10[[#This Row],[unit_cost]]</f>
        <v>15.22</v>
      </c>
      <c r="L3583" s="47">
        <f>Table_Query_from_Mac10[[#This Row],[Live-cost]]*(1+Table_Query_from_Mac10[[#This Row],[CogsIncreasebyTYPE]])</f>
        <v>15.22</v>
      </c>
      <c r="M3583" s="47">
        <f>Table_Query_from_Mac10[[#This Row],[Live-cost]]*Table_Query_from_Mac10[[#This Row],[qty_to_ship]]</f>
        <v>91.320000000000007</v>
      </c>
      <c r="N3583" s="47">
        <f>IF(Table_Query_from_Mac10[[#This Row],[item_no]]="KDA",-Table_Query_from_Mac10[[#This Row],[unit_price]],Table_Query_from_Mac10[[#This Row],[Net Unit]]*Table_Query_from_Mac10[[#This Row],[qty_to_ship]])</f>
        <v>246.29999999999998</v>
      </c>
      <c r="O3583" s="47">
        <f>SUMIFS(Summary!C:C,Summary!H:H,Table_Query_from_Mac10[[#This Row],[Juiceoc]])</f>
        <v>0</v>
      </c>
      <c r="P3583" s="47">
        <f>SUMIFS(Summary!D:D,Summary!H:H,Table_Query_from_Mac10[[#This Row],[Juiceoc]])</f>
        <v>0</v>
      </c>
      <c r="Q3583" s="47">
        <f>SUMIFS(Summary!E:E,Summary!H:H,Table_Query_from_Mac10[[#This Row],[Juiceoc]])</f>
        <v>0</v>
      </c>
      <c r="R3583" s="47">
        <f>Table_Query_from_Mac10[[#This Row],[Net Unit]]*(1+Table_Query_from_Mac10[[#This Row],[PriceIncreasebyType]])</f>
        <v>41.05</v>
      </c>
      <c r="S3583" s="47">
        <f>Table_Query_from_Mac10[[#This Row],[UnitPriceFuture]]*Table_Query_from_Mac10[[#This Row],[qtytoShipFuture]]</f>
        <v>246.29999999999998</v>
      </c>
      <c r="T3583" s="47">
        <f>ROUND(Table_Query_from_Mac10[[#This Row],[qty_to_ship]]*(1+Table_Query_from_Mac10[[#This Row],[VolumeIncreasebyType]]),0)</f>
        <v>6</v>
      </c>
      <c r="U3583" s="47">
        <f>Table_Query_from_Mac10[[#This Row],[qtytoShipFuture]]*Table_Query_from_Mac10[[#This Row],[Future-cost]]</f>
        <v>91.320000000000007</v>
      </c>
      <c r="V3583" s="47">
        <f>Table_Query_from_Mac10[[#This Row],[qtytoShipFuture]]-Table_Query_from_Mac10[[#This Row],[qty_to_ship]]</f>
        <v>0</v>
      </c>
      <c r="W3583" s="47">
        <f>Table_Query_from_Mac10[[#This Row],[UnitPriceFuture]]</f>
        <v>41.05</v>
      </c>
      <c r="X3583" s="47">
        <f>Table_Query_from_Mac10[[#This Row],[Unit Increase]]*Table_Query_from_Mac10[[#This Row],[UnitPriceFuture]]</f>
        <v>0</v>
      </c>
      <c r="Y3583" s="47">
        <f>Table_Query_from_Mac10[[#This Row],[Unit Increase]]*Table_Query_from_Mac10[[#This Row],[Future-cost]]</f>
        <v>0</v>
      </c>
      <c r="Z3583" s="47">
        <f>-(Table_Query_from_Mac10[[#This Row],[Incremental Sales]]+((Table_Query_from_Mac10[[#This Row],[Incremental Sales]]*-(SUM(Summary!$S$8:$S$9)))))*Summary!$S$18</f>
        <v>0</v>
      </c>
      <c r="AA3583" s="47">
        <f>IFERROR(Table_Query_from_Mac10[[#This Row],[Incremental Cost]]/Table_Query_from_Mac10[[#This Row],[Incremental Sales]],0)</f>
        <v>0</v>
      </c>
      <c r="AB3583" s="47">
        <f>IFERROR(Table_Query_from_Mac10[[#This Row],[TotalCostFuture]]/Table_Query_from_Mac10[[#This Row],[totalsalesFuture]],0)</f>
        <v>0.37076735688185147</v>
      </c>
      <c r="AN3583" s="31">
        <v>24</v>
      </c>
      <c r="AO3583">
        <f t="shared" si="110"/>
        <v>6</v>
      </c>
      <c r="AQ3583" s="31">
        <v>117.28</v>
      </c>
      <c r="AR3583">
        <f t="shared" si="111"/>
        <v>41.05</v>
      </c>
    </row>
    <row r="3584" spans="1:44" x14ac:dyDescent="0.25">
      <c r="A3584">
        <v>90361</v>
      </c>
      <c r="B3584">
        <v>11</v>
      </c>
      <c r="C3584" t="s">
        <v>55</v>
      </c>
      <c r="D3584" t="s">
        <v>81</v>
      </c>
      <c r="E3584">
        <v>16</v>
      </c>
      <c r="F3584">
        <v>5.81</v>
      </c>
      <c r="G3584">
        <v>13.01</v>
      </c>
      <c r="H3584" s="1">
        <v>44840</v>
      </c>
      <c r="I3584" s="20">
        <v>0</v>
      </c>
      <c r="J3584" s="47">
        <f>Table_Query_from_Mac10[[#This Row],[unit_price]]-(Table_Query_from_Mac10[[#This Row],[unit_price]]*(Table_Query_from_Mac10[[#This Row],[discount_pct]]/100))</f>
        <v>13.01</v>
      </c>
      <c r="K3584" s="47">
        <f>Table_Query_from_Mac10[[#This Row],[unit_cost]]</f>
        <v>5.81</v>
      </c>
      <c r="L3584" s="47">
        <f>Table_Query_from_Mac10[[#This Row],[Live-cost]]*(1+Table_Query_from_Mac10[[#This Row],[CogsIncreasebyTYPE]])</f>
        <v>5.81</v>
      </c>
      <c r="M3584" s="47">
        <f>Table_Query_from_Mac10[[#This Row],[Live-cost]]*Table_Query_from_Mac10[[#This Row],[qty_to_ship]]</f>
        <v>92.96</v>
      </c>
      <c r="N3584" s="47">
        <f>IF(Table_Query_from_Mac10[[#This Row],[item_no]]="KDA",-Table_Query_from_Mac10[[#This Row],[unit_price]],Table_Query_from_Mac10[[#This Row],[Net Unit]]*Table_Query_from_Mac10[[#This Row],[qty_to_ship]])</f>
        <v>208.16</v>
      </c>
      <c r="O3584" s="47">
        <f>SUMIFS(Summary!C:C,Summary!H:H,Table_Query_from_Mac10[[#This Row],[Juiceoc]])</f>
        <v>0</v>
      </c>
      <c r="P3584" s="47">
        <f>SUMIFS(Summary!D:D,Summary!H:H,Table_Query_from_Mac10[[#This Row],[Juiceoc]])</f>
        <v>0</v>
      </c>
      <c r="Q3584" s="47">
        <f>SUMIFS(Summary!E:E,Summary!H:H,Table_Query_from_Mac10[[#This Row],[Juiceoc]])</f>
        <v>0</v>
      </c>
      <c r="R3584" s="47">
        <f>Table_Query_from_Mac10[[#This Row],[Net Unit]]*(1+Table_Query_from_Mac10[[#This Row],[PriceIncreasebyType]])</f>
        <v>13.01</v>
      </c>
      <c r="S3584" s="47">
        <f>Table_Query_from_Mac10[[#This Row],[UnitPriceFuture]]*Table_Query_from_Mac10[[#This Row],[qtytoShipFuture]]</f>
        <v>208.16</v>
      </c>
      <c r="T3584" s="47">
        <f>ROUND(Table_Query_from_Mac10[[#This Row],[qty_to_ship]]*(1+Table_Query_from_Mac10[[#This Row],[VolumeIncreasebyType]]),0)</f>
        <v>16</v>
      </c>
      <c r="U3584" s="47">
        <f>Table_Query_from_Mac10[[#This Row],[qtytoShipFuture]]*Table_Query_from_Mac10[[#This Row],[Future-cost]]</f>
        <v>92.96</v>
      </c>
      <c r="V3584" s="47">
        <f>Table_Query_from_Mac10[[#This Row],[qtytoShipFuture]]-Table_Query_from_Mac10[[#This Row],[qty_to_ship]]</f>
        <v>0</v>
      </c>
      <c r="W3584" s="47">
        <f>Table_Query_from_Mac10[[#This Row],[UnitPriceFuture]]</f>
        <v>13.01</v>
      </c>
      <c r="X3584" s="47">
        <f>Table_Query_from_Mac10[[#This Row],[Unit Increase]]*Table_Query_from_Mac10[[#This Row],[UnitPriceFuture]]</f>
        <v>0</v>
      </c>
      <c r="Y3584" s="47">
        <f>Table_Query_from_Mac10[[#This Row],[Unit Increase]]*Table_Query_from_Mac10[[#This Row],[Future-cost]]</f>
        <v>0</v>
      </c>
      <c r="Z3584" s="47">
        <f>-(Table_Query_from_Mac10[[#This Row],[Incremental Sales]]+((Table_Query_from_Mac10[[#This Row],[Incremental Sales]]*-(SUM(Summary!$S$8:$S$9)))))*Summary!$S$18</f>
        <v>0</v>
      </c>
      <c r="AA3584" s="47">
        <f>IFERROR(Table_Query_from_Mac10[[#This Row],[Incremental Cost]]/Table_Query_from_Mac10[[#This Row],[Incremental Sales]],0)</f>
        <v>0</v>
      </c>
      <c r="AB3584" s="47">
        <f>IFERROR(Table_Query_from_Mac10[[#This Row],[TotalCostFuture]]/Table_Query_from_Mac10[[#This Row],[totalsalesFuture]],0)</f>
        <v>0.44657955418908529</v>
      </c>
      <c r="AN3584" s="30">
        <v>64</v>
      </c>
      <c r="AO3584">
        <f t="shared" si="110"/>
        <v>16</v>
      </c>
      <c r="AQ3584" s="30">
        <v>37.159999999999997</v>
      </c>
      <c r="AR3584">
        <f t="shared" si="111"/>
        <v>13.01</v>
      </c>
    </row>
    <row r="3585" spans="1:44" x14ac:dyDescent="0.25">
      <c r="A3585">
        <v>90361</v>
      </c>
      <c r="B3585">
        <v>4</v>
      </c>
      <c r="C3585" t="s">
        <v>55</v>
      </c>
      <c r="D3585" t="s">
        <v>81</v>
      </c>
      <c r="E3585">
        <v>16</v>
      </c>
      <c r="F3585">
        <v>6.38</v>
      </c>
      <c r="G3585">
        <v>14.69</v>
      </c>
      <c r="H3585" s="1">
        <v>44847</v>
      </c>
      <c r="I3585" s="20">
        <v>0</v>
      </c>
      <c r="J3585" s="47">
        <f>Table_Query_from_Mac10[[#This Row],[unit_price]]-(Table_Query_from_Mac10[[#This Row],[unit_price]]*(Table_Query_from_Mac10[[#This Row],[discount_pct]]/100))</f>
        <v>14.69</v>
      </c>
      <c r="K3585" s="47">
        <f>Table_Query_from_Mac10[[#This Row],[unit_cost]]</f>
        <v>6.38</v>
      </c>
      <c r="L3585" s="47">
        <f>Table_Query_from_Mac10[[#This Row],[Live-cost]]*(1+Table_Query_from_Mac10[[#This Row],[CogsIncreasebyTYPE]])</f>
        <v>6.38</v>
      </c>
      <c r="M3585" s="47">
        <f>Table_Query_from_Mac10[[#This Row],[Live-cost]]*Table_Query_from_Mac10[[#This Row],[qty_to_ship]]</f>
        <v>102.08</v>
      </c>
      <c r="N3585" s="47">
        <f>IF(Table_Query_from_Mac10[[#This Row],[item_no]]="KDA",-Table_Query_from_Mac10[[#This Row],[unit_price]],Table_Query_from_Mac10[[#This Row],[Net Unit]]*Table_Query_from_Mac10[[#This Row],[qty_to_ship]])</f>
        <v>235.04</v>
      </c>
      <c r="O3585" s="47">
        <f>SUMIFS(Summary!C:C,Summary!H:H,Table_Query_from_Mac10[[#This Row],[Juiceoc]])</f>
        <v>0</v>
      </c>
      <c r="P3585" s="47">
        <f>SUMIFS(Summary!D:D,Summary!H:H,Table_Query_from_Mac10[[#This Row],[Juiceoc]])</f>
        <v>0</v>
      </c>
      <c r="Q3585" s="47">
        <f>SUMIFS(Summary!E:E,Summary!H:H,Table_Query_from_Mac10[[#This Row],[Juiceoc]])</f>
        <v>0</v>
      </c>
      <c r="R3585" s="47">
        <f>Table_Query_from_Mac10[[#This Row],[Net Unit]]*(1+Table_Query_from_Mac10[[#This Row],[PriceIncreasebyType]])</f>
        <v>14.69</v>
      </c>
      <c r="S3585" s="47">
        <f>Table_Query_from_Mac10[[#This Row],[UnitPriceFuture]]*Table_Query_from_Mac10[[#This Row],[qtytoShipFuture]]</f>
        <v>235.04</v>
      </c>
      <c r="T3585" s="47">
        <f>ROUND(Table_Query_from_Mac10[[#This Row],[qty_to_ship]]*(1+Table_Query_from_Mac10[[#This Row],[VolumeIncreasebyType]]),0)</f>
        <v>16</v>
      </c>
      <c r="U3585" s="47">
        <f>Table_Query_from_Mac10[[#This Row],[qtytoShipFuture]]*Table_Query_from_Mac10[[#This Row],[Future-cost]]</f>
        <v>102.08</v>
      </c>
      <c r="V3585" s="47">
        <f>Table_Query_from_Mac10[[#This Row],[qtytoShipFuture]]-Table_Query_from_Mac10[[#This Row],[qty_to_ship]]</f>
        <v>0</v>
      </c>
      <c r="W3585" s="47">
        <f>Table_Query_from_Mac10[[#This Row],[UnitPriceFuture]]</f>
        <v>14.69</v>
      </c>
      <c r="X3585" s="47">
        <f>Table_Query_from_Mac10[[#This Row],[Unit Increase]]*Table_Query_from_Mac10[[#This Row],[UnitPriceFuture]]</f>
        <v>0</v>
      </c>
      <c r="Y3585" s="47">
        <f>Table_Query_from_Mac10[[#This Row],[Unit Increase]]*Table_Query_from_Mac10[[#This Row],[Future-cost]]</f>
        <v>0</v>
      </c>
      <c r="Z3585" s="47">
        <f>-(Table_Query_from_Mac10[[#This Row],[Incremental Sales]]+((Table_Query_from_Mac10[[#This Row],[Incremental Sales]]*-(SUM(Summary!$S$8:$S$9)))))*Summary!$S$18</f>
        <v>0</v>
      </c>
      <c r="AA3585" s="47">
        <f>IFERROR(Table_Query_from_Mac10[[#This Row],[Incremental Cost]]/Table_Query_from_Mac10[[#This Row],[Incremental Sales]],0)</f>
        <v>0</v>
      </c>
      <c r="AB3585" s="47">
        <f>IFERROR(Table_Query_from_Mac10[[#This Row],[TotalCostFuture]]/Table_Query_from_Mac10[[#This Row],[totalsalesFuture]],0)</f>
        <v>0.43430905377808032</v>
      </c>
      <c r="AN3585" s="31">
        <v>64</v>
      </c>
      <c r="AO3585">
        <f t="shared" si="110"/>
        <v>16</v>
      </c>
      <c r="AQ3585" s="31">
        <v>41.98</v>
      </c>
      <c r="AR3585">
        <f t="shared" si="111"/>
        <v>14.69</v>
      </c>
    </row>
    <row r="3586" spans="1:44" x14ac:dyDescent="0.25">
      <c r="A3586">
        <v>90361</v>
      </c>
      <c r="B3586">
        <v>6</v>
      </c>
      <c r="C3586" t="s">
        <v>55</v>
      </c>
      <c r="D3586" t="s">
        <v>81</v>
      </c>
      <c r="E3586">
        <v>9</v>
      </c>
      <c r="F3586">
        <v>8.5</v>
      </c>
      <c r="G3586">
        <v>20.239999999999998</v>
      </c>
      <c r="H3586" s="1">
        <v>44847</v>
      </c>
      <c r="I3586" s="20">
        <v>0</v>
      </c>
      <c r="J3586" s="47">
        <f>Table_Query_from_Mac10[[#This Row],[unit_price]]-(Table_Query_from_Mac10[[#This Row],[unit_price]]*(Table_Query_from_Mac10[[#This Row],[discount_pct]]/100))</f>
        <v>20.239999999999998</v>
      </c>
      <c r="K3586" s="47">
        <f>Table_Query_from_Mac10[[#This Row],[unit_cost]]</f>
        <v>8.5</v>
      </c>
      <c r="L3586" s="47">
        <f>Table_Query_from_Mac10[[#This Row],[Live-cost]]*(1+Table_Query_from_Mac10[[#This Row],[CogsIncreasebyTYPE]])</f>
        <v>8.5</v>
      </c>
      <c r="M3586" s="47">
        <f>Table_Query_from_Mac10[[#This Row],[Live-cost]]*Table_Query_from_Mac10[[#This Row],[qty_to_ship]]</f>
        <v>76.5</v>
      </c>
      <c r="N3586" s="47">
        <f>IF(Table_Query_from_Mac10[[#This Row],[item_no]]="KDA",-Table_Query_from_Mac10[[#This Row],[unit_price]],Table_Query_from_Mac10[[#This Row],[Net Unit]]*Table_Query_from_Mac10[[#This Row],[qty_to_ship]])</f>
        <v>182.16</v>
      </c>
      <c r="O3586" s="47">
        <f>SUMIFS(Summary!C:C,Summary!H:H,Table_Query_from_Mac10[[#This Row],[Juiceoc]])</f>
        <v>0</v>
      </c>
      <c r="P3586" s="47">
        <f>SUMIFS(Summary!D:D,Summary!H:H,Table_Query_from_Mac10[[#This Row],[Juiceoc]])</f>
        <v>0</v>
      </c>
      <c r="Q3586" s="47">
        <f>SUMIFS(Summary!E:E,Summary!H:H,Table_Query_from_Mac10[[#This Row],[Juiceoc]])</f>
        <v>0</v>
      </c>
      <c r="R3586" s="47">
        <f>Table_Query_from_Mac10[[#This Row],[Net Unit]]*(1+Table_Query_from_Mac10[[#This Row],[PriceIncreasebyType]])</f>
        <v>20.239999999999998</v>
      </c>
      <c r="S3586" s="47">
        <f>Table_Query_from_Mac10[[#This Row],[UnitPriceFuture]]*Table_Query_from_Mac10[[#This Row],[qtytoShipFuture]]</f>
        <v>182.16</v>
      </c>
      <c r="T3586" s="47">
        <f>ROUND(Table_Query_from_Mac10[[#This Row],[qty_to_ship]]*(1+Table_Query_from_Mac10[[#This Row],[VolumeIncreasebyType]]),0)</f>
        <v>9</v>
      </c>
      <c r="U3586" s="47">
        <f>Table_Query_from_Mac10[[#This Row],[qtytoShipFuture]]*Table_Query_from_Mac10[[#This Row],[Future-cost]]</f>
        <v>76.5</v>
      </c>
      <c r="V3586" s="47">
        <f>Table_Query_from_Mac10[[#This Row],[qtytoShipFuture]]-Table_Query_from_Mac10[[#This Row],[qty_to_ship]]</f>
        <v>0</v>
      </c>
      <c r="W3586" s="47">
        <f>Table_Query_from_Mac10[[#This Row],[UnitPriceFuture]]</f>
        <v>20.239999999999998</v>
      </c>
      <c r="X3586" s="47">
        <f>Table_Query_from_Mac10[[#This Row],[Unit Increase]]*Table_Query_from_Mac10[[#This Row],[UnitPriceFuture]]</f>
        <v>0</v>
      </c>
      <c r="Y3586" s="47">
        <f>Table_Query_from_Mac10[[#This Row],[Unit Increase]]*Table_Query_from_Mac10[[#This Row],[Future-cost]]</f>
        <v>0</v>
      </c>
      <c r="Z3586" s="47">
        <f>-(Table_Query_from_Mac10[[#This Row],[Incremental Sales]]+((Table_Query_from_Mac10[[#This Row],[Incremental Sales]]*-(SUM(Summary!$S$8:$S$9)))))*Summary!$S$18</f>
        <v>0</v>
      </c>
      <c r="AA3586" s="47">
        <f>IFERROR(Table_Query_from_Mac10[[#This Row],[Incremental Cost]]/Table_Query_from_Mac10[[#This Row],[Incremental Sales]],0)</f>
        <v>0</v>
      </c>
      <c r="AB3586" s="47">
        <f>IFERROR(Table_Query_from_Mac10[[#This Row],[TotalCostFuture]]/Table_Query_from_Mac10[[#This Row],[totalsalesFuture]],0)</f>
        <v>0.41996047430830041</v>
      </c>
      <c r="AN3586" s="30">
        <v>36</v>
      </c>
      <c r="AO3586">
        <f t="shared" si="110"/>
        <v>9</v>
      </c>
      <c r="AQ3586" s="30">
        <v>57.83</v>
      </c>
      <c r="AR3586">
        <f t="shared" si="111"/>
        <v>20.239999999999998</v>
      </c>
    </row>
    <row r="3587" spans="1:44" x14ac:dyDescent="0.25">
      <c r="A3587">
        <v>90361</v>
      </c>
      <c r="B3587">
        <v>7</v>
      </c>
      <c r="C3587" t="s">
        <v>55</v>
      </c>
      <c r="D3587" t="s">
        <v>81</v>
      </c>
      <c r="E3587">
        <v>9</v>
      </c>
      <c r="F3587">
        <v>9.86</v>
      </c>
      <c r="G3587">
        <v>24.5</v>
      </c>
      <c r="H3587" s="1">
        <v>44847</v>
      </c>
      <c r="I3587" s="20">
        <v>0</v>
      </c>
      <c r="J3587" s="47">
        <f>Table_Query_from_Mac10[[#This Row],[unit_price]]-(Table_Query_from_Mac10[[#This Row],[unit_price]]*(Table_Query_from_Mac10[[#This Row],[discount_pct]]/100))</f>
        <v>24.5</v>
      </c>
      <c r="K3587" s="47">
        <f>Table_Query_from_Mac10[[#This Row],[unit_cost]]</f>
        <v>9.86</v>
      </c>
      <c r="L3587" s="47">
        <f>Table_Query_from_Mac10[[#This Row],[Live-cost]]*(1+Table_Query_from_Mac10[[#This Row],[CogsIncreasebyTYPE]])</f>
        <v>9.86</v>
      </c>
      <c r="M3587" s="47">
        <f>Table_Query_from_Mac10[[#This Row],[Live-cost]]*Table_Query_from_Mac10[[#This Row],[qty_to_ship]]</f>
        <v>88.74</v>
      </c>
      <c r="N3587" s="47">
        <f>IF(Table_Query_from_Mac10[[#This Row],[item_no]]="KDA",-Table_Query_from_Mac10[[#This Row],[unit_price]],Table_Query_from_Mac10[[#This Row],[Net Unit]]*Table_Query_from_Mac10[[#This Row],[qty_to_ship]])</f>
        <v>220.5</v>
      </c>
      <c r="O3587" s="47">
        <f>SUMIFS(Summary!C:C,Summary!H:H,Table_Query_from_Mac10[[#This Row],[Juiceoc]])</f>
        <v>0</v>
      </c>
      <c r="P3587" s="47">
        <f>SUMIFS(Summary!D:D,Summary!H:H,Table_Query_from_Mac10[[#This Row],[Juiceoc]])</f>
        <v>0</v>
      </c>
      <c r="Q3587" s="47">
        <f>SUMIFS(Summary!E:E,Summary!H:H,Table_Query_from_Mac10[[#This Row],[Juiceoc]])</f>
        <v>0</v>
      </c>
      <c r="R3587" s="47">
        <f>Table_Query_from_Mac10[[#This Row],[Net Unit]]*(1+Table_Query_from_Mac10[[#This Row],[PriceIncreasebyType]])</f>
        <v>24.5</v>
      </c>
      <c r="S3587" s="47">
        <f>Table_Query_from_Mac10[[#This Row],[UnitPriceFuture]]*Table_Query_from_Mac10[[#This Row],[qtytoShipFuture]]</f>
        <v>220.5</v>
      </c>
      <c r="T3587" s="47">
        <f>ROUND(Table_Query_from_Mac10[[#This Row],[qty_to_ship]]*(1+Table_Query_from_Mac10[[#This Row],[VolumeIncreasebyType]]),0)</f>
        <v>9</v>
      </c>
      <c r="U3587" s="47">
        <f>Table_Query_from_Mac10[[#This Row],[qtytoShipFuture]]*Table_Query_from_Mac10[[#This Row],[Future-cost]]</f>
        <v>88.74</v>
      </c>
      <c r="V3587" s="47">
        <f>Table_Query_from_Mac10[[#This Row],[qtytoShipFuture]]-Table_Query_from_Mac10[[#This Row],[qty_to_ship]]</f>
        <v>0</v>
      </c>
      <c r="W3587" s="47">
        <f>Table_Query_from_Mac10[[#This Row],[UnitPriceFuture]]</f>
        <v>24.5</v>
      </c>
      <c r="X3587" s="47">
        <f>Table_Query_from_Mac10[[#This Row],[Unit Increase]]*Table_Query_from_Mac10[[#This Row],[UnitPriceFuture]]</f>
        <v>0</v>
      </c>
      <c r="Y3587" s="47">
        <f>Table_Query_from_Mac10[[#This Row],[Unit Increase]]*Table_Query_from_Mac10[[#This Row],[Future-cost]]</f>
        <v>0</v>
      </c>
      <c r="Z3587" s="47">
        <f>-(Table_Query_from_Mac10[[#This Row],[Incremental Sales]]+((Table_Query_from_Mac10[[#This Row],[Incremental Sales]]*-(SUM(Summary!$S$8:$S$9)))))*Summary!$S$18</f>
        <v>0</v>
      </c>
      <c r="AA3587" s="47">
        <f>IFERROR(Table_Query_from_Mac10[[#This Row],[Incremental Cost]]/Table_Query_from_Mac10[[#This Row],[Incremental Sales]],0)</f>
        <v>0</v>
      </c>
      <c r="AB3587" s="47">
        <f>IFERROR(Table_Query_from_Mac10[[#This Row],[TotalCostFuture]]/Table_Query_from_Mac10[[#This Row],[totalsalesFuture]],0)</f>
        <v>0.40244897959183673</v>
      </c>
      <c r="AN3587" s="31">
        <v>36</v>
      </c>
      <c r="AO3587">
        <f t="shared" ref="AO3587:AO3650" si="112">CEILING(AN3587/4,1)</f>
        <v>9</v>
      </c>
      <c r="AQ3587" s="31">
        <v>70</v>
      </c>
      <c r="AR3587">
        <f t="shared" ref="AR3587:AR3650" si="113">ROUND(AQ3587/5*1.75,2)</f>
        <v>24.5</v>
      </c>
    </row>
    <row r="3588" spans="1:44" x14ac:dyDescent="0.25">
      <c r="A3588">
        <v>90362</v>
      </c>
      <c r="B3588">
        <v>1</v>
      </c>
      <c r="C3588" t="s">
        <v>53</v>
      </c>
      <c r="D3588" t="s">
        <v>80</v>
      </c>
      <c r="E3588">
        <v>38</v>
      </c>
      <c r="F3588">
        <v>4.79</v>
      </c>
      <c r="G3588">
        <v>10.54</v>
      </c>
      <c r="H3588" s="1">
        <v>44858</v>
      </c>
      <c r="I3588" s="20">
        <v>0</v>
      </c>
      <c r="J3588" s="47">
        <f>Table_Query_from_Mac10[[#This Row],[unit_price]]-(Table_Query_from_Mac10[[#This Row],[unit_price]]*(Table_Query_from_Mac10[[#This Row],[discount_pct]]/100))</f>
        <v>10.54</v>
      </c>
      <c r="K3588" s="47">
        <f>Table_Query_from_Mac10[[#This Row],[unit_cost]]</f>
        <v>4.79</v>
      </c>
      <c r="L3588" s="47">
        <f>Table_Query_from_Mac10[[#This Row],[Live-cost]]*(1+Table_Query_from_Mac10[[#This Row],[CogsIncreasebyTYPE]])</f>
        <v>4.79</v>
      </c>
      <c r="M3588" s="47">
        <f>Table_Query_from_Mac10[[#This Row],[Live-cost]]*Table_Query_from_Mac10[[#This Row],[qty_to_ship]]</f>
        <v>182.02</v>
      </c>
      <c r="N3588" s="47">
        <f>IF(Table_Query_from_Mac10[[#This Row],[item_no]]="KDA",-Table_Query_from_Mac10[[#This Row],[unit_price]],Table_Query_from_Mac10[[#This Row],[Net Unit]]*Table_Query_from_Mac10[[#This Row],[qty_to_ship]])</f>
        <v>400.52</v>
      </c>
      <c r="O3588" s="47">
        <f>SUMIFS(Summary!C:C,Summary!H:H,Table_Query_from_Mac10[[#This Row],[Juiceoc]])</f>
        <v>0</v>
      </c>
      <c r="P3588" s="47">
        <f>SUMIFS(Summary!D:D,Summary!H:H,Table_Query_from_Mac10[[#This Row],[Juiceoc]])</f>
        <v>0</v>
      </c>
      <c r="Q3588" s="47">
        <f>SUMIFS(Summary!E:E,Summary!H:H,Table_Query_from_Mac10[[#This Row],[Juiceoc]])</f>
        <v>0</v>
      </c>
      <c r="R3588" s="47">
        <f>Table_Query_from_Mac10[[#This Row],[Net Unit]]*(1+Table_Query_from_Mac10[[#This Row],[PriceIncreasebyType]])</f>
        <v>10.54</v>
      </c>
      <c r="S3588" s="47">
        <f>Table_Query_from_Mac10[[#This Row],[UnitPriceFuture]]*Table_Query_from_Mac10[[#This Row],[qtytoShipFuture]]</f>
        <v>400.52</v>
      </c>
      <c r="T3588" s="47">
        <f>ROUND(Table_Query_from_Mac10[[#This Row],[qty_to_ship]]*(1+Table_Query_from_Mac10[[#This Row],[VolumeIncreasebyType]]),0)</f>
        <v>38</v>
      </c>
      <c r="U3588" s="47">
        <f>Table_Query_from_Mac10[[#This Row],[qtytoShipFuture]]*Table_Query_from_Mac10[[#This Row],[Future-cost]]</f>
        <v>182.02</v>
      </c>
      <c r="V3588" s="47">
        <f>Table_Query_from_Mac10[[#This Row],[qtytoShipFuture]]-Table_Query_from_Mac10[[#This Row],[qty_to_ship]]</f>
        <v>0</v>
      </c>
      <c r="W3588" s="47">
        <f>Table_Query_from_Mac10[[#This Row],[UnitPriceFuture]]</f>
        <v>10.54</v>
      </c>
      <c r="X3588" s="47">
        <f>Table_Query_from_Mac10[[#This Row],[Unit Increase]]*Table_Query_from_Mac10[[#This Row],[UnitPriceFuture]]</f>
        <v>0</v>
      </c>
      <c r="Y3588" s="47">
        <f>Table_Query_from_Mac10[[#This Row],[Unit Increase]]*Table_Query_from_Mac10[[#This Row],[Future-cost]]</f>
        <v>0</v>
      </c>
      <c r="Z3588" s="47">
        <f>-(Table_Query_from_Mac10[[#This Row],[Incremental Sales]]+((Table_Query_from_Mac10[[#This Row],[Incremental Sales]]*-(SUM(Summary!$S$8:$S$9)))))*Summary!$S$18</f>
        <v>0</v>
      </c>
      <c r="AA3588" s="47">
        <f>IFERROR(Table_Query_from_Mac10[[#This Row],[Incremental Cost]]/Table_Query_from_Mac10[[#This Row],[Incremental Sales]],0)</f>
        <v>0</v>
      </c>
      <c r="AB3588" s="47">
        <f>IFERROR(Table_Query_from_Mac10[[#This Row],[TotalCostFuture]]/Table_Query_from_Mac10[[#This Row],[totalsalesFuture]],0)</f>
        <v>0.45445920303605319</v>
      </c>
      <c r="AN3588" s="30">
        <v>150</v>
      </c>
      <c r="AO3588">
        <f t="shared" si="112"/>
        <v>38</v>
      </c>
      <c r="AQ3588" s="30">
        <v>30.1</v>
      </c>
      <c r="AR3588">
        <f t="shared" si="113"/>
        <v>10.54</v>
      </c>
    </row>
    <row r="3589" spans="1:44" x14ac:dyDescent="0.25">
      <c r="A3589">
        <v>90362</v>
      </c>
      <c r="B3589">
        <v>2</v>
      </c>
      <c r="C3589" t="s">
        <v>53</v>
      </c>
      <c r="D3589" t="s">
        <v>80</v>
      </c>
      <c r="E3589">
        <v>120</v>
      </c>
      <c r="F3589">
        <v>5.8</v>
      </c>
      <c r="G3589">
        <v>12.45</v>
      </c>
      <c r="H3589" s="1">
        <v>44858</v>
      </c>
      <c r="I3589" s="20">
        <v>0</v>
      </c>
      <c r="J3589" s="47">
        <f>Table_Query_from_Mac10[[#This Row],[unit_price]]-(Table_Query_from_Mac10[[#This Row],[unit_price]]*(Table_Query_from_Mac10[[#This Row],[discount_pct]]/100))</f>
        <v>12.45</v>
      </c>
      <c r="K3589" s="47">
        <f>Table_Query_from_Mac10[[#This Row],[unit_cost]]</f>
        <v>5.8</v>
      </c>
      <c r="L3589" s="47">
        <f>Table_Query_from_Mac10[[#This Row],[Live-cost]]*(1+Table_Query_from_Mac10[[#This Row],[CogsIncreasebyTYPE]])</f>
        <v>5.8</v>
      </c>
      <c r="M3589" s="47">
        <f>Table_Query_from_Mac10[[#This Row],[Live-cost]]*Table_Query_from_Mac10[[#This Row],[qty_to_ship]]</f>
        <v>696</v>
      </c>
      <c r="N3589" s="47">
        <f>IF(Table_Query_from_Mac10[[#This Row],[item_no]]="KDA",-Table_Query_from_Mac10[[#This Row],[unit_price]],Table_Query_from_Mac10[[#This Row],[Net Unit]]*Table_Query_from_Mac10[[#This Row],[qty_to_ship]])</f>
        <v>1494</v>
      </c>
      <c r="O3589" s="47">
        <f>SUMIFS(Summary!C:C,Summary!H:H,Table_Query_from_Mac10[[#This Row],[Juiceoc]])</f>
        <v>0</v>
      </c>
      <c r="P3589" s="47">
        <f>SUMIFS(Summary!D:D,Summary!H:H,Table_Query_from_Mac10[[#This Row],[Juiceoc]])</f>
        <v>0</v>
      </c>
      <c r="Q3589" s="47">
        <f>SUMIFS(Summary!E:E,Summary!H:H,Table_Query_from_Mac10[[#This Row],[Juiceoc]])</f>
        <v>0</v>
      </c>
      <c r="R3589" s="47">
        <f>Table_Query_from_Mac10[[#This Row],[Net Unit]]*(1+Table_Query_from_Mac10[[#This Row],[PriceIncreasebyType]])</f>
        <v>12.45</v>
      </c>
      <c r="S3589" s="47">
        <f>Table_Query_from_Mac10[[#This Row],[UnitPriceFuture]]*Table_Query_from_Mac10[[#This Row],[qtytoShipFuture]]</f>
        <v>1494</v>
      </c>
      <c r="T3589" s="47">
        <f>ROUND(Table_Query_from_Mac10[[#This Row],[qty_to_ship]]*(1+Table_Query_from_Mac10[[#This Row],[VolumeIncreasebyType]]),0)</f>
        <v>120</v>
      </c>
      <c r="U3589" s="47">
        <f>Table_Query_from_Mac10[[#This Row],[qtytoShipFuture]]*Table_Query_from_Mac10[[#This Row],[Future-cost]]</f>
        <v>696</v>
      </c>
      <c r="V3589" s="47">
        <f>Table_Query_from_Mac10[[#This Row],[qtytoShipFuture]]-Table_Query_from_Mac10[[#This Row],[qty_to_ship]]</f>
        <v>0</v>
      </c>
      <c r="W3589" s="47">
        <f>Table_Query_from_Mac10[[#This Row],[UnitPriceFuture]]</f>
        <v>12.45</v>
      </c>
      <c r="X3589" s="47">
        <f>Table_Query_from_Mac10[[#This Row],[Unit Increase]]*Table_Query_from_Mac10[[#This Row],[UnitPriceFuture]]</f>
        <v>0</v>
      </c>
      <c r="Y3589" s="47">
        <f>Table_Query_from_Mac10[[#This Row],[Unit Increase]]*Table_Query_from_Mac10[[#This Row],[Future-cost]]</f>
        <v>0</v>
      </c>
      <c r="Z3589" s="47">
        <f>-(Table_Query_from_Mac10[[#This Row],[Incremental Sales]]+((Table_Query_from_Mac10[[#This Row],[Incremental Sales]]*-(SUM(Summary!$S$8:$S$9)))))*Summary!$S$18</f>
        <v>0</v>
      </c>
      <c r="AA3589" s="47">
        <f>IFERROR(Table_Query_from_Mac10[[#This Row],[Incremental Cost]]/Table_Query_from_Mac10[[#This Row],[Incremental Sales]],0)</f>
        <v>0</v>
      </c>
      <c r="AB3589" s="47">
        <f>IFERROR(Table_Query_from_Mac10[[#This Row],[TotalCostFuture]]/Table_Query_from_Mac10[[#This Row],[totalsalesFuture]],0)</f>
        <v>0.46586345381526106</v>
      </c>
      <c r="AN3589" s="31">
        <v>480</v>
      </c>
      <c r="AO3589">
        <f t="shared" si="112"/>
        <v>120</v>
      </c>
      <c r="AQ3589" s="31">
        <v>35.56</v>
      </c>
      <c r="AR3589">
        <f t="shared" si="113"/>
        <v>12.45</v>
      </c>
    </row>
    <row r="3590" spans="1:44" x14ac:dyDescent="0.25">
      <c r="A3590">
        <v>90362</v>
      </c>
      <c r="B3590">
        <v>3</v>
      </c>
      <c r="C3590" t="s">
        <v>53</v>
      </c>
      <c r="D3590" t="s">
        <v>80</v>
      </c>
      <c r="E3590">
        <v>64</v>
      </c>
      <c r="F3590">
        <v>6.45</v>
      </c>
      <c r="G3590">
        <v>13.93</v>
      </c>
      <c r="H3590" s="1">
        <v>44858</v>
      </c>
      <c r="I3590" s="20">
        <v>0</v>
      </c>
      <c r="J3590" s="47">
        <f>Table_Query_from_Mac10[[#This Row],[unit_price]]-(Table_Query_from_Mac10[[#This Row],[unit_price]]*(Table_Query_from_Mac10[[#This Row],[discount_pct]]/100))</f>
        <v>13.93</v>
      </c>
      <c r="K3590" s="47">
        <f>Table_Query_from_Mac10[[#This Row],[unit_cost]]</f>
        <v>6.45</v>
      </c>
      <c r="L3590" s="47">
        <f>Table_Query_from_Mac10[[#This Row],[Live-cost]]*(1+Table_Query_from_Mac10[[#This Row],[CogsIncreasebyTYPE]])</f>
        <v>6.45</v>
      </c>
      <c r="M3590" s="47">
        <f>Table_Query_from_Mac10[[#This Row],[Live-cost]]*Table_Query_from_Mac10[[#This Row],[qty_to_ship]]</f>
        <v>412.8</v>
      </c>
      <c r="N3590" s="47">
        <f>IF(Table_Query_from_Mac10[[#This Row],[item_no]]="KDA",-Table_Query_from_Mac10[[#This Row],[unit_price]],Table_Query_from_Mac10[[#This Row],[Net Unit]]*Table_Query_from_Mac10[[#This Row],[qty_to_ship]])</f>
        <v>891.52</v>
      </c>
      <c r="O3590" s="47">
        <f>SUMIFS(Summary!C:C,Summary!H:H,Table_Query_from_Mac10[[#This Row],[Juiceoc]])</f>
        <v>0</v>
      </c>
      <c r="P3590" s="47">
        <f>SUMIFS(Summary!D:D,Summary!H:H,Table_Query_from_Mac10[[#This Row],[Juiceoc]])</f>
        <v>0</v>
      </c>
      <c r="Q3590" s="47">
        <f>SUMIFS(Summary!E:E,Summary!H:H,Table_Query_from_Mac10[[#This Row],[Juiceoc]])</f>
        <v>0</v>
      </c>
      <c r="R3590" s="47">
        <f>Table_Query_from_Mac10[[#This Row],[Net Unit]]*(1+Table_Query_from_Mac10[[#This Row],[PriceIncreasebyType]])</f>
        <v>13.93</v>
      </c>
      <c r="S3590" s="47">
        <f>Table_Query_from_Mac10[[#This Row],[UnitPriceFuture]]*Table_Query_from_Mac10[[#This Row],[qtytoShipFuture]]</f>
        <v>891.52</v>
      </c>
      <c r="T3590" s="47">
        <f>ROUND(Table_Query_from_Mac10[[#This Row],[qty_to_ship]]*(1+Table_Query_from_Mac10[[#This Row],[VolumeIncreasebyType]]),0)</f>
        <v>64</v>
      </c>
      <c r="U3590" s="47">
        <f>Table_Query_from_Mac10[[#This Row],[qtytoShipFuture]]*Table_Query_from_Mac10[[#This Row],[Future-cost]]</f>
        <v>412.8</v>
      </c>
      <c r="V3590" s="47">
        <f>Table_Query_from_Mac10[[#This Row],[qtytoShipFuture]]-Table_Query_from_Mac10[[#This Row],[qty_to_ship]]</f>
        <v>0</v>
      </c>
      <c r="W3590" s="47">
        <f>Table_Query_from_Mac10[[#This Row],[UnitPriceFuture]]</f>
        <v>13.93</v>
      </c>
      <c r="X3590" s="47">
        <f>Table_Query_from_Mac10[[#This Row],[Unit Increase]]*Table_Query_from_Mac10[[#This Row],[UnitPriceFuture]]</f>
        <v>0</v>
      </c>
      <c r="Y3590" s="47">
        <f>Table_Query_from_Mac10[[#This Row],[Unit Increase]]*Table_Query_from_Mac10[[#This Row],[Future-cost]]</f>
        <v>0</v>
      </c>
      <c r="Z3590" s="47">
        <f>-(Table_Query_from_Mac10[[#This Row],[Incremental Sales]]+((Table_Query_from_Mac10[[#This Row],[Incremental Sales]]*-(SUM(Summary!$S$8:$S$9)))))*Summary!$S$18</f>
        <v>0</v>
      </c>
      <c r="AA3590" s="47">
        <f>IFERROR(Table_Query_from_Mac10[[#This Row],[Incremental Cost]]/Table_Query_from_Mac10[[#This Row],[Incremental Sales]],0)</f>
        <v>0</v>
      </c>
      <c r="AB3590" s="47">
        <f>IFERROR(Table_Query_from_Mac10[[#This Row],[TotalCostFuture]]/Table_Query_from_Mac10[[#This Row],[totalsalesFuture]],0)</f>
        <v>0.46302943287867915</v>
      </c>
      <c r="AN3590" s="30">
        <v>256</v>
      </c>
      <c r="AO3590">
        <f t="shared" si="112"/>
        <v>64</v>
      </c>
      <c r="AQ3590" s="30">
        <v>39.81</v>
      </c>
      <c r="AR3590">
        <f t="shared" si="113"/>
        <v>13.93</v>
      </c>
    </row>
    <row r="3591" spans="1:44" x14ac:dyDescent="0.25">
      <c r="A3591">
        <v>90362</v>
      </c>
      <c r="B3591">
        <v>4</v>
      </c>
      <c r="C3591" t="s">
        <v>53</v>
      </c>
      <c r="D3591" t="s">
        <v>80</v>
      </c>
      <c r="E3591">
        <v>64</v>
      </c>
      <c r="F3591">
        <v>7.01</v>
      </c>
      <c r="G3591">
        <v>15.21</v>
      </c>
      <c r="H3591" s="1">
        <v>44858</v>
      </c>
      <c r="I3591" s="20">
        <v>0</v>
      </c>
      <c r="J3591" s="47">
        <f>Table_Query_from_Mac10[[#This Row],[unit_price]]-(Table_Query_from_Mac10[[#This Row],[unit_price]]*(Table_Query_from_Mac10[[#This Row],[discount_pct]]/100))</f>
        <v>15.21</v>
      </c>
      <c r="K3591" s="47">
        <f>Table_Query_from_Mac10[[#This Row],[unit_cost]]</f>
        <v>7.01</v>
      </c>
      <c r="L3591" s="47">
        <f>Table_Query_from_Mac10[[#This Row],[Live-cost]]*(1+Table_Query_from_Mac10[[#This Row],[CogsIncreasebyTYPE]])</f>
        <v>7.01</v>
      </c>
      <c r="M3591" s="47">
        <f>Table_Query_from_Mac10[[#This Row],[Live-cost]]*Table_Query_from_Mac10[[#This Row],[qty_to_ship]]</f>
        <v>448.64</v>
      </c>
      <c r="N3591" s="47">
        <f>IF(Table_Query_from_Mac10[[#This Row],[item_no]]="KDA",-Table_Query_from_Mac10[[#This Row],[unit_price]],Table_Query_from_Mac10[[#This Row],[Net Unit]]*Table_Query_from_Mac10[[#This Row],[qty_to_ship]])</f>
        <v>973.44</v>
      </c>
      <c r="O3591" s="47">
        <f>SUMIFS(Summary!C:C,Summary!H:H,Table_Query_from_Mac10[[#This Row],[Juiceoc]])</f>
        <v>0</v>
      </c>
      <c r="P3591" s="47">
        <f>SUMIFS(Summary!D:D,Summary!H:H,Table_Query_from_Mac10[[#This Row],[Juiceoc]])</f>
        <v>0</v>
      </c>
      <c r="Q3591" s="47">
        <f>SUMIFS(Summary!E:E,Summary!H:H,Table_Query_from_Mac10[[#This Row],[Juiceoc]])</f>
        <v>0</v>
      </c>
      <c r="R3591" s="47">
        <f>Table_Query_from_Mac10[[#This Row],[Net Unit]]*(1+Table_Query_from_Mac10[[#This Row],[PriceIncreasebyType]])</f>
        <v>15.21</v>
      </c>
      <c r="S3591" s="47">
        <f>Table_Query_from_Mac10[[#This Row],[UnitPriceFuture]]*Table_Query_from_Mac10[[#This Row],[qtytoShipFuture]]</f>
        <v>973.44</v>
      </c>
      <c r="T3591" s="47">
        <f>ROUND(Table_Query_from_Mac10[[#This Row],[qty_to_ship]]*(1+Table_Query_from_Mac10[[#This Row],[VolumeIncreasebyType]]),0)</f>
        <v>64</v>
      </c>
      <c r="U3591" s="47">
        <f>Table_Query_from_Mac10[[#This Row],[qtytoShipFuture]]*Table_Query_from_Mac10[[#This Row],[Future-cost]]</f>
        <v>448.64</v>
      </c>
      <c r="V3591" s="47">
        <f>Table_Query_from_Mac10[[#This Row],[qtytoShipFuture]]-Table_Query_from_Mac10[[#This Row],[qty_to_ship]]</f>
        <v>0</v>
      </c>
      <c r="W3591" s="47">
        <f>Table_Query_from_Mac10[[#This Row],[UnitPriceFuture]]</f>
        <v>15.21</v>
      </c>
      <c r="X3591" s="47">
        <f>Table_Query_from_Mac10[[#This Row],[Unit Increase]]*Table_Query_from_Mac10[[#This Row],[UnitPriceFuture]]</f>
        <v>0</v>
      </c>
      <c r="Y3591" s="47">
        <f>Table_Query_from_Mac10[[#This Row],[Unit Increase]]*Table_Query_from_Mac10[[#This Row],[Future-cost]]</f>
        <v>0</v>
      </c>
      <c r="Z3591" s="47">
        <f>-(Table_Query_from_Mac10[[#This Row],[Incremental Sales]]+((Table_Query_from_Mac10[[#This Row],[Incremental Sales]]*-(SUM(Summary!$S$8:$S$9)))))*Summary!$S$18</f>
        <v>0</v>
      </c>
      <c r="AA3591" s="47">
        <f>IFERROR(Table_Query_from_Mac10[[#This Row],[Incremental Cost]]/Table_Query_from_Mac10[[#This Row],[Incremental Sales]],0)</f>
        <v>0</v>
      </c>
      <c r="AB3591" s="47">
        <f>IFERROR(Table_Query_from_Mac10[[#This Row],[TotalCostFuture]]/Table_Query_from_Mac10[[#This Row],[totalsalesFuture]],0)</f>
        <v>0.46088099934253779</v>
      </c>
      <c r="AN3591" s="31">
        <v>256</v>
      </c>
      <c r="AO3591">
        <f t="shared" si="112"/>
        <v>64</v>
      </c>
      <c r="AQ3591" s="31">
        <v>43.46</v>
      </c>
      <c r="AR3591">
        <f t="shared" si="113"/>
        <v>15.21</v>
      </c>
    </row>
    <row r="3592" spans="1:44" x14ac:dyDescent="0.25">
      <c r="A3592">
        <v>90362</v>
      </c>
      <c r="B3592">
        <v>5</v>
      </c>
      <c r="C3592" t="s">
        <v>53</v>
      </c>
      <c r="D3592" t="s">
        <v>80</v>
      </c>
      <c r="E3592">
        <v>12</v>
      </c>
      <c r="F3592">
        <v>7.66</v>
      </c>
      <c r="G3592">
        <v>16.8</v>
      </c>
      <c r="H3592" s="1">
        <v>44858</v>
      </c>
      <c r="I3592" s="20">
        <v>0</v>
      </c>
      <c r="J3592" s="47">
        <f>Table_Query_from_Mac10[[#This Row],[unit_price]]-(Table_Query_from_Mac10[[#This Row],[unit_price]]*(Table_Query_from_Mac10[[#This Row],[discount_pct]]/100))</f>
        <v>16.8</v>
      </c>
      <c r="K3592" s="47">
        <f>Table_Query_from_Mac10[[#This Row],[unit_cost]]</f>
        <v>7.66</v>
      </c>
      <c r="L3592" s="47">
        <f>Table_Query_from_Mac10[[#This Row],[Live-cost]]*(1+Table_Query_from_Mac10[[#This Row],[CogsIncreasebyTYPE]])</f>
        <v>7.66</v>
      </c>
      <c r="M3592" s="47">
        <f>Table_Query_from_Mac10[[#This Row],[Live-cost]]*Table_Query_from_Mac10[[#This Row],[qty_to_ship]]</f>
        <v>91.92</v>
      </c>
      <c r="N3592" s="47">
        <f>IF(Table_Query_from_Mac10[[#This Row],[item_no]]="KDA",-Table_Query_from_Mac10[[#This Row],[unit_price]],Table_Query_from_Mac10[[#This Row],[Net Unit]]*Table_Query_from_Mac10[[#This Row],[qty_to_ship]])</f>
        <v>201.60000000000002</v>
      </c>
      <c r="O3592" s="47">
        <f>SUMIFS(Summary!C:C,Summary!H:H,Table_Query_from_Mac10[[#This Row],[Juiceoc]])</f>
        <v>0</v>
      </c>
      <c r="P3592" s="47">
        <f>SUMIFS(Summary!D:D,Summary!H:H,Table_Query_from_Mac10[[#This Row],[Juiceoc]])</f>
        <v>0</v>
      </c>
      <c r="Q3592" s="47">
        <f>SUMIFS(Summary!E:E,Summary!H:H,Table_Query_from_Mac10[[#This Row],[Juiceoc]])</f>
        <v>0</v>
      </c>
      <c r="R3592" s="47">
        <f>Table_Query_from_Mac10[[#This Row],[Net Unit]]*(1+Table_Query_from_Mac10[[#This Row],[PriceIncreasebyType]])</f>
        <v>16.8</v>
      </c>
      <c r="S3592" s="47">
        <f>Table_Query_from_Mac10[[#This Row],[UnitPriceFuture]]*Table_Query_from_Mac10[[#This Row],[qtytoShipFuture]]</f>
        <v>201.60000000000002</v>
      </c>
      <c r="T3592" s="47">
        <f>ROUND(Table_Query_from_Mac10[[#This Row],[qty_to_ship]]*(1+Table_Query_from_Mac10[[#This Row],[VolumeIncreasebyType]]),0)</f>
        <v>12</v>
      </c>
      <c r="U3592" s="47">
        <f>Table_Query_from_Mac10[[#This Row],[qtytoShipFuture]]*Table_Query_from_Mac10[[#This Row],[Future-cost]]</f>
        <v>91.92</v>
      </c>
      <c r="V3592" s="47">
        <f>Table_Query_from_Mac10[[#This Row],[qtytoShipFuture]]-Table_Query_from_Mac10[[#This Row],[qty_to_ship]]</f>
        <v>0</v>
      </c>
      <c r="W3592" s="47">
        <f>Table_Query_from_Mac10[[#This Row],[UnitPriceFuture]]</f>
        <v>16.8</v>
      </c>
      <c r="X3592" s="47">
        <f>Table_Query_from_Mac10[[#This Row],[Unit Increase]]*Table_Query_from_Mac10[[#This Row],[UnitPriceFuture]]</f>
        <v>0</v>
      </c>
      <c r="Y3592" s="47">
        <f>Table_Query_from_Mac10[[#This Row],[Unit Increase]]*Table_Query_from_Mac10[[#This Row],[Future-cost]]</f>
        <v>0</v>
      </c>
      <c r="Z3592" s="47">
        <f>-(Table_Query_from_Mac10[[#This Row],[Incremental Sales]]+((Table_Query_from_Mac10[[#This Row],[Incremental Sales]]*-(SUM(Summary!$S$8:$S$9)))))*Summary!$S$18</f>
        <v>0</v>
      </c>
      <c r="AA3592" s="47">
        <f>IFERROR(Table_Query_from_Mac10[[#This Row],[Incremental Cost]]/Table_Query_from_Mac10[[#This Row],[Incremental Sales]],0)</f>
        <v>0</v>
      </c>
      <c r="AB3592" s="47">
        <f>IFERROR(Table_Query_from_Mac10[[#This Row],[TotalCostFuture]]/Table_Query_from_Mac10[[#This Row],[totalsalesFuture]],0)</f>
        <v>0.45595238095238089</v>
      </c>
      <c r="AN3592" s="30">
        <v>48</v>
      </c>
      <c r="AO3592">
        <f t="shared" si="112"/>
        <v>12</v>
      </c>
      <c r="AQ3592" s="30">
        <v>47.99</v>
      </c>
      <c r="AR3592">
        <f t="shared" si="113"/>
        <v>16.8</v>
      </c>
    </row>
    <row r="3593" spans="1:44" x14ac:dyDescent="0.25">
      <c r="A3593">
        <v>90362</v>
      </c>
      <c r="B3593">
        <v>6</v>
      </c>
      <c r="C3593" t="s">
        <v>53</v>
      </c>
      <c r="D3593" t="s">
        <v>80</v>
      </c>
      <c r="E3593">
        <v>12</v>
      </c>
      <c r="F3593">
        <v>8.3699999999999992</v>
      </c>
      <c r="G3593">
        <v>18.260000000000002</v>
      </c>
      <c r="H3593" s="1">
        <v>44858</v>
      </c>
      <c r="I3593" s="20">
        <v>0</v>
      </c>
      <c r="J3593" s="47">
        <f>Table_Query_from_Mac10[[#This Row],[unit_price]]-(Table_Query_from_Mac10[[#This Row],[unit_price]]*(Table_Query_from_Mac10[[#This Row],[discount_pct]]/100))</f>
        <v>18.260000000000002</v>
      </c>
      <c r="K3593" s="47">
        <f>Table_Query_from_Mac10[[#This Row],[unit_cost]]</f>
        <v>8.3699999999999992</v>
      </c>
      <c r="L3593" s="47">
        <f>Table_Query_from_Mac10[[#This Row],[Live-cost]]*(1+Table_Query_from_Mac10[[#This Row],[CogsIncreasebyTYPE]])</f>
        <v>8.3699999999999992</v>
      </c>
      <c r="M3593" s="47">
        <f>Table_Query_from_Mac10[[#This Row],[Live-cost]]*Table_Query_from_Mac10[[#This Row],[qty_to_ship]]</f>
        <v>100.44</v>
      </c>
      <c r="N3593" s="47">
        <f>IF(Table_Query_from_Mac10[[#This Row],[item_no]]="KDA",-Table_Query_from_Mac10[[#This Row],[unit_price]],Table_Query_from_Mac10[[#This Row],[Net Unit]]*Table_Query_from_Mac10[[#This Row],[qty_to_ship]])</f>
        <v>219.12</v>
      </c>
      <c r="O3593" s="47">
        <f>SUMIFS(Summary!C:C,Summary!H:H,Table_Query_from_Mac10[[#This Row],[Juiceoc]])</f>
        <v>0</v>
      </c>
      <c r="P3593" s="47">
        <f>SUMIFS(Summary!D:D,Summary!H:H,Table_Query_from_Mac10[[#This Row],[Juiceoc]])</f>
        <v>0</v>
      </c>
      <c r="Q3593" s="47">
        <f>SUMIFS(Summary!E:E,Summary!H:H,Table_Query_from_Mac10[[#This Row],[Juiceoc]])</f>
        <v>0</v>
      </c>
      <c r="R3593" s="47">
        <f>Table_Query_from_Mac10[[#This Row],[Net Unit]]*(1+Table_Query_from_Mac10[[#This Row],[PriceIncreasebyType]])</f>
        <v>18.260000000000002</v>
      </c>
      <c r="S3593" s="47">
        <f>Table_Query_from_Mac10[[#This Row],[UnitPriceFuture]]*Table_Query_from_Mac10[[#This Row],[qtytoShipFuture]]</f>
        <v>219.12</v>
      </c>
      <c r="T3593" s="47">
        <f>ROUND(Table_Query_from_Mac10[[#This Row],[qty_to_ship]]*(1+Table_Query_from_Mac10[[#This Row],[VolumeIncreasebyType]]),0)</f>
        <v>12</v>
      </c>
      <c r="U3593" s="47">
        <f>Table_Query_from_Mac10[[#This Row],[qtytoShipFuture]]*Table_Query_from_Mac10[[#This Row],[Future-cost]]</f>
        <v>100.44</v>
      </c>
      <c r="V3593" s="47">
        <f>Table_Query_from_Mac10[[#This Row],[qtytoShipFuture]]-Table_Query_from_Mac10[[#This Row],[qty_to_ship]]</f>
        <v>0</v>
      </c>
      <c r="W3593" s="47">
        <f>Table_Query_from_Mac10[[#This Row],[UnitPriceFuture]]</f>
        <v>18.260000000000002</v>
      </c>
      <c r="X3593" s="47">
        <f>Table_Query_from_Mac10[[#This Row],[Unit Increase]]*Table_Query_from_Mac10[[#This Row],[UnitPriceFuture]]</f>
        <v>0</v>
      </c>
      <c r="Y3593" s="47">
        <f>Table_Query_from_Mac10[[#This Row],[Unit Increase]]*Table_Query_from_Mac10[[#This Row],[Future-cost]]</f>
        <v>0</v>
      </c>
      <c r="Z3593" s="47">
        <f>-(Table_Query_from_Mac10[[#This Row],[Incremental Sales]]+((Table_Query_from_Mac10[[#This Row],[Incremental Sales]]*-(SUM(Summary!$S$8:$S$9)))))*Summary!$S$18</f>
        <v>0</v>
      </c>
      <c r="AA3593" s="47">
        <f>IFERROR(Table_Query_from_Mac10[[#This Row],[Incremental Cost]]/Table_Query_from_Mac10[[#This Row],[Incremental Sales]],0)</f>
        <v>0</v>
      </c>
      <c r="AB3593" s="47">
        <f>IFERROR(Table_Query_from_Mac10[[#This Row],[TotalCostFuture]]/Table_Query_from_Mac10[[#This Row],[totalsalesFuture]],0)</f>
        <v>0.45837897042716319</v>
      </c>
      <c r="AN3593" s="31">
        <v>48</v>
      </c>
      <c r="AO3593">
        <f t="shared" si="112"/>
        <v>12</v>
      </c>
      <c r="AQ3593" s="31">
        <v>52.18</v>
      </c>
      <c r="AR3593">
        <f t="shared" si="113"/>
        <v>18.260000000000002</v>
      </c>
    </row>
    <row r="3594" spans="1:44" x14ac:dyDescent="0.25">
      <c r="A3594">
        <v>90362</v>
      </c>
      <c r="B3594">
        <v>7</v>
      </c>
      <c r="C3594" t="s">
        <v>53</v>
      </c>
      <c r="D3594" t="s">
        <v>80</v>
      </c>
      <c r="E3594">
        <v>9</v>
      </c>
      <c r="F3594">
        <v>9.77</v>
      </c>
      <c r="G3594">
        <v>22.47</v>
      </c>
      <c r="H3594" s="1">
        <v>44858</v>
      </c>
      <c r="I3594" s="20">
        <v>0</v>
      </c>
      <c r="J3594" s="47">
        <f>Table_Query_from_Mac10[[#This Row],[unit_price]]-(Table_Query_from_Mac10[[#This Row],[unit_price]]*(Table_Query_from_Mac10[[#This Row],[discount_pct]]/100))</f>
        <v>22.47</v>
      </c>
      <c r="K3594" s="47">
        <f>Table_Query_from_Mac10[[#This Row],[unit_cost]]</f>
        <v>9.77</v>
      </c>
      <c r="L3594" s="47">
        <f>Table_Query_from_Mac10[[#This Row],[Live-cost]]*(1+Table_Query_from_Mac10[[#This Row],[CogsIncreasebyTYPE]])</f>
        <v>9.77</v>
      </c>
      <c r="M3594" s="47">
        <f>Table_Query_from_Mac10[[#This Row],[Live-cost]]*Table_Query_from_Mac10[[#This Row],[qty_to_ship]]</f>
        <v>87.929999999999993</v>
      </c>
      <c r="N3594" s="47">
        <f>IF(Table_Query_from_Mac10[[#This Row],[item_no]]="KDA",-Table_Query_from_Mac10[[#This Row],[unit_price]],Table_Query_from_Mac10[[#This Row],[Net Unit]]*Table_Query_from_Mac10[[#This Row],[qty_to_ship]])</f>
        <v>202.23</v>
      </c>
      <c r="O3594" s="47">
        <f>SUMIFS(Summary!C:C,Summary!H:H,Table_Query_from_Mac10[[#This Row],[Juiceoc]])</f>
        <v>0</v>
      </c>
      <c r="P3594" s="47">
        <f>SUMIFS(Summary!D:D,Summary!H:H,Table_Query_from_Mac10[[#This Row],[Juiceoc]])</f>
        <v>0</v>
      </c>
      <c r="Q3594" s="47">
        <f>SUMIFS(Summary!E:E,Summary!H:H,Table_Query_from_Mac10[[#This Row],[Juiceoc]])</f>
        <v>0</v>
      </c>
      <c r="R3594" s="47">
        <f>Table_Query_from_Mac10[[#This Row],[Net Unit]]*(1+Table_Query_from_Mac10[[#This Row],[PriceIncreasebyType]])</f>
        <v>22.47</v>
      </c>
      <c r="S3594" s="47">
        <f>Table_Query_from_Mac10[[#This Row],[UnitPriceFuture]]*Table_Query_from_Mac10[[#This Row],[qtytoShipFuture]]</f>
        <v>202.23</v>
      </c>
      <c r="T3594" s="47">
        <f>ROUND(Table_Query_from_Mac10[[#This Row],[qty_to_ship]]*(1+Table_Query_from_Mac10[[#This Row],[VolumeIncreasebyType]]),0)</f>
        <v>9</v>
      </c>
      <c r="U3594" s="47">
        <f>Table_Query_from_Mac10[[#This Row],[qtytoShipFuture]]*Table_Query_from_Mac10[[#This Row],[Future-cost]]</f>
        <v>87.929999999999993</v>
      </c>
      <c r="V3594" s="47">
        <f>Table_Query_from_Mac10[[#This Row],[qtytoShipFuture]]-Table_Query_from_Mac10[[#This Row],[qty_to_ship]]</f>
        <v>0</v>
      </c>
      <c r="W3594" s="47">
        <f>Table_Query_from_Mac10[[#This Row],[UnitPriceFuture]]</f>
        <v>22.47</v>
      </c>
      <c r="X3594" s="47">
        <f>Table_Query_from_Mac10[[#This Row],[Unit Increase]]*Table_Query_from_Mac10[[#This Row],[UnitPriceFuture]]</f>
        <v>0</v>
      </c>
      <c r="Y3594" s="47">
        <f>Table_Query_from_Mac10[[#This Row],[Unit Increase]]*Table_Query_from_Mac10[[#This Row],[Future-cost]]</f>
        <v>0</v>
      </c>
      <c r="Z3594" s="47">
        <f>-(Table_Query_from_Mac10[[#This Row],[Incremental Sales]]+((Table_Query_from_Mac10[[#This Row],[Incremental Sales]]*-(SUM(Summary!$S$8:$S$9)))))*Summary!$S$18</f>
        <v>0</v>
      </c>
      <c r="AA3594" s="47">
        <f>IFERROR(Table_Query_from_Mac10[[#This Row],[Incremental Cost]]/Table_Query_from_Mac10[[#This Row],[Incremental Sales]],0)</f>
        <v>0</v>
      </c>
      <c r="AB3594" s="47">
        <f>IFERROR(Table_Query_from_Mac10[[#This Row],[TotalCostFuture]]/Table_Query_from_Mac10[[#This Row],[totalsalesFuture]],0)</f>
        <v>0.43480195816644412</v>
      </c>
      <c r="AN3594" s="30">
        <v>36</v>
      </c>
      <c r="AO3594">
        <f t="shared" si="112"/>
        <v>9</v>
      </c>
      <c r="AQ3594" s="30">
        <v>64.19</v>
      </c>
      <c r="AR3594">
        <f t="shared" si="113"/>
        <v>22.47</v>
      </c>
    </row>
    <row r="3595" spans="1:44" x14ac:dyDescent="0.25">
      <c r="A3595">
        <v>90362</v>
      </c>
      <c r="B3595">
        <v>8</v>
      </c>
      <c r="C3595" t="s">
        <v>53</v>
      </c>
      <c r="D3595" t="s">
        <v>80</v>
      </c>
      <c r="E3595">
        <v>18</v>
      </c>
      <c r="F3595">
        <v>11.16</v>
      </c>
      <c r="G3595">
        <v>25.9</v>
      </c>
      <c r="H3595" s="1">
        <v>44858</v>
      </c>
      <c r="I3595" s="20">
        <v>0</v>
      </c>
      <c r="J3595" s="47">
        <f>Table_Query_from_Mac10[[#This Row],[unit_price]]-(Table_Query_from_Mac10[[#This Row],[unit_price]]*(Table_Query_from_Mac10[[#This Row],[discount_pct]]/100))</f>
        <v>25.9</v>
      </c>
      <c r="K3595" s="47">
        <f>Table_Query_from_Mac10[[#This Row],[unit_cost]]</f>
        <v>11.16</v>
      </c>
      <c r="L3595" s="47">
        <f>Table_Query_from_Mac10[[#This Row],[Live-cost]]*(1+Table_Query_from_Mac10[[#This Row],[CogsIncreasebyTYPE]])</f>
        <v>11.16</v>
      </c>
      <c r="M3595" s="47">
        <f>Table_Query_from_Mac10[[#This Row],[Live-cost]]*Table_Query_from_Mac10[[#This Row],[qty_to_ship]]</f>
        <v>200.88</v>
      </c>
      <c r="N3595" s="47">
        <f>IF(Table_Query_from_Mac10[[#This Row],[item_no]]="KDA",-Table_Query_from_Mac10[[#This Row],[unit_price]],Table_Query_from_Mac10[[#This Row],[Net Unit]]*Table_Query_from_Mac10[[#This Row],[qty_to_ship]])</f>
        <v>466.2</v>
      </c>
      <c r="O3595" s="47">
        <f>SUMIFS(Summary!C:C,Summary!H:H,Table_Query_from_Mac10[[#This Row],[Juiceoc]])</f>
        <v>0</v>
      </c>
      <c r="P3595" s="47">
        <f>SUMIFS(Summary!D:D,Summary!H:H,Table_Query_from_Mac10[[#This Row],[Juiceoc]])</f>
        <v>0</v>
      </c>
      <c r="Q3595" s="47">
        <f>SUMIFS(Summary!E:E,Summary!H:H,Table_Query_from_Mac10[[#This Row],[Juiceoc]])</f>
        <v>0</v>
      </c>
      <c r="R3595" s="47">
        <f>Table_Query_from_Mac10[[#This Row],[Net Unit]]*(1+Table_Query_from_Mac10[[#This Row],[PriceIncreasebyType]])</f>
        <v>25.9</v>
      </c>
      <c r="S3595" s="47">
        <f>Table_Query_from_Mac10[[#This Row],[UnitPriceFuture]]*Table_Query_from_Mac10[[#This Row],[qtytoShipFuture]]</f>
        <v>466.2</v>
      </c>
      <c r="T3595" s="47">
        <f>ROUND(Table_Query_from_Mac10[[#This Row],[qty_to_ship]]*(1+Table_Query_from_Mac10[[#This Row],[VolumeIncreasebyType]]),0)</f>
        <v>18</v>
      </c>
      <c r="U3595" s="47">
        <f>Table_Query_from_Mac10[[#This Row],[qtytoShipFuture]]*Table_Query_from_Mac10[[#This Row],[Future-cost]]</f>
        <v>200.88</v>
      </c>
      <c r="V3595" s="47">
        <f>Table_Query_from_Mac10[[#This Row],[qtytoShipFuture]]-Table_Query_from_Mac10[[#This Row],[qty_to_ship]]</f>
        <v>0</v>
      </c>
      <c r="W3595" s="47">
        <f>Table_Query_from_Mac10[[#This Row],[UnitPriceFuture]]</f>
        <v>25.9</v>
      </c>
      <c r="X3595" s="47">
        <f>Table_Query_from_Mac10[[#This Row],[Unit Increase]]*Table_Query_from_Mac10[[#This Row],[UnitPriceFuture]]</f>
        <v>0</v>
      </c>
      <c r="Y3595" s="47">
        <f>Table_Query_from_Mac10[[#This Row],[Unit Increase]]*Table_Query_from_Mac10[[#This Row],[Future-cost]]</f>
        <v>0</v>
      </c>
      <c r="Z3595" s="47">
        <f>-(Table_Query_from_Mac10[[#This Row],[Incremental Sales]]+((Table_Query_from_Mac10[[#This Row],[Incremental Sales]]*-(SUM(Summary!$S$8:$S$9)))))*Summary!$S$18</f>
        <v>0</v>
      </c>
      <c r="AA3595" s="47">
        <f>IFERROR(Table_Query_from_Mac10[[#This Row],[Incremental Cost]]/Table_Query_from_Mac10[[#This Row],[Incremental Sales]],0)</f>
        <v>0</v>
      </c>
      <c r="AB3595" s="47">
        <f>IFERROR(Table_Query_from_Mac10[[#This Row],[TotalCostFuture]]/Table_Query_from_Mac10[[#This Row],[totalsalesFuture]],0)</f>
        <v>0.4308880308880309</v>
      </c>
      <c r="AN3595" s="31">
        <v>72</v>
      </c>
      <c r="AO3595">
        <f t="shared" si="112"/>
        <v>18</v>
      </c>
      <c r="AQ3595" s="31">
        <v>73.989999999999995</v>
      </c>
      <c r="AR3595">
        <f t="shared" si="113"/>
        <v>25.9</v>
      </c>
    </row>
    <row r="3596" spans="1:44" x14ac:dyDescent="0.25">
      <c r="A3596">
        <v>90362</v>
      </c>
      <c r="B3596">
        <v>9</v>
      </c>
      <c r="C3596" t="s">
        <v>53</v>
      </c>
      <c r="D3596" t="s">
        <v>80</v>
      </c>
      <c r="E3596">
        <v>12</v>
      </c>
      <c r="F3596">
        <v>12.77</v>
      </c>
      <c r="G3596">
        <v>31.2</v>
      </c>
      <c r="H3596" s="1">
        <v>44858</v>
      </c>
      <c r="I3596" s="20">
        <v>0</v>
      </c>
      <c r="J3596" s="47">
        <f>Table_Query_from_Mac10[[#This Row],[unit_price]]-(Table_Query_from_Mac10[[#This Row],[unit_price]]*(Table_Query_from_Mac10[[#This Row],[discount_pct]]/100))</f>
        <v>31.2</v>
      </c>
      <c r="K3596" s="47">
        <f>Table_Query_from_Mac10[[#This Row],[unit_cost]]</f>
        <v>12.77</v>
      </c>
      <c r="L3596" s="47">
        <f>Table_Query_from_Mac10[[#This Row],[Live-cost]]*(1+Table_Query_from_Mac10[[#This Row],[CogsIncreasebyTYPE]])</f>
        <v>12.77</v>
      </c>
      <c r="M3596" s="47">
        <f>Table_Query_from_Mac10[[#This Row],[Live-cost]]*Table_Query_from_Mac10[[#This Row],[qty_to_ship]]</f>
        <v>153.24</v>
      </c>
      <c r="N3596" s="47">
        <f>IF(Table_Query_from_Mac10[[#This Row],[item_no]]="KDA",-Table_Query_from_Mac10[[#This Row],[unit_price]],Table_Query_from_Mac10[[#This Row],[Net Unit]]*Table_Query_from_Mac10[[#This Row],[qty_to_ship]])</f>
        <v>374.4</v>
      </c>
      <c r="O3596" s="47">
        <f>SUMIFS(Summary!C:C,Summary!H:H,Table_Query_from_Mac10[[#This Row],[Juiceoc]])</f>
        <v>0</v>
      </c>
      <c r="P3596" s="47">
        <f>SUMIFS(Summary!D:D,Summary!H:H,Table_Query_from_Mac10[[#This Row],[Juiceoc]])</f>
        <v>0</v>
      </c>
      <c r="Q3596" s="47">
        <f>SUMIFS(Summary!E:E,Summary!H:H,Table_Query_from_Mac10[[#This Row],[Juiceoc]])</f>
        <v>0</v>
      </c>
      <c r="R3596" s="47">
        <f>Table_Query_from_Mac10[[#This Row],[Net Unit]]*(1+Table_Query_from_Mac10[[#This Row],[PriceIncreasebyType]])</f>
        <v>31.2</v>
      </c>
      <c r="S3596" s="47">
        <f>Table_Query_from_Mac10[[#This Row],[UnitPriceFuture]]*Table_Query_from_Mac10[[#This Row],[qtytoShipFuture]]</f>
        <v>374.4</v>
      </c>
      <c r="T3596" s="47">
        <f>ROUND(Table_Query_from_Mac10[[#This Row],[qty_to_ship]]*(1+Table_Query_from_Mac10[[#This Row],[VolumeIncreasebyType]]),0)</f>
        <v>12</v>
      </c>
      <c r="U3596" s="47">
        <f>Table_Query_from_Mac10[[#This Row],[qtytoShipFuture]]*Table_Query_from_Mac10[[#This Row],[Future-cost]]</f>
        <v>153.24</v>
      </c>
      <c r="V3596" s="47">
        <f>Table_Query_from_Mac10[[#This Row],[qtytoShipFuture]]-Table_Query_from_Mac10[[#This Row],[qty_to_ship]]</f>
        <v>0</v>
      </c>
      <c r="W3596" s="47">
        <f>Table_Query_from_Mac10[[#This Row],[UnitPriceFuture]]</f>
        <v>31.2</v>
      </c>
      <c r="X3596" s="47">
        <f>Table_Query_from_Mac10[[#This Row],[Unit Increase]]*Table_Query_from_Mac10[[#This Row],[UnitPriceFuture]]</f>
        <v>0</v>
      </c>
      <c r="Y3596" s="47">
        <f>Table_Query_from_Mac10[[#This Row],[Unit Increase]]*Table_Query_from_Mac10[[#This Row],[Future-cost]]</f>
        <v>0</v>
      </c>
      <c r="Z3596" s="47">
        <f>-(Table_Query_from_Mac10[[#This Row],[Incremental Sales]]+((Table_Query_from_Mac10[[#This Row],[Incremental Sales]]*-(SUM(Summary!$S$8:$S$9)))))*Summary!$S$18</f>
        <v>0</v>
      </c>
      <c r="AA3596" s="47">
        <f>IFERROR(Table_Query_from_Mac10[[#This Row],[Incremental Cost]]/Table_Query_from_Mac10[[#This Row],[Incremental Sales]],0)</f>
        <v>0</v>
      </c>
      <c r="AB3596" s="47">
        <f>IFERROR(Table_Query_from_Mac10[[#This Row],[TotalCostFuture]]/Table_Query_from_Mac10[[#This Row],[totalsalesFuture]],0)</f>
        <v>0.40929487179487184</v>
      </c>
      <c r="AN3596" s="30">
        <v>48</v>
      </c>
      <c r="AO3596">
        <f t="shared" si="112"/>
        <v>12</v>
      </c>
      <c r="AQ3596" s="30">
        <v>89.13</v>
      </c>
      <c r="AR3596">
        <f t="shared" si="113"/>
        <v>31.2</v>
      </c>
    </row>
    <row r="3597" spans="1:44" x14ac:dyDescent="0.25">
      <c r="A3597">
        <v>90362</v>
      </c>
      <c r="B3597">
        <v>10</v>
      </c>
      <c r="C3597" t="s">
        <v>53</v>
      </c>
      <c r="D3597" t="s">
        <v>80</v>
      </c>
      <c r="E3597">
        <v>4</v>
      </c>
      <c r="F3597">
        <v>14.67</v>
      </c>
      <c r="G3597">
        <v>36.619999999999997</v>
      </c>
      <c r="H3597" s="1">
        <v>44858</v>
      </c>
      <c r="I3597" s="20">
        <v>0</v>
      </c>
      <c r="J3597" s="47">
        <f>Table_Query_from_Mac10[[#This Row],[unit_price]]-(Table_Query_from_Mac10[[#This Row],[unit_price]]*(Table_Query_from_Mac10[[#This Row],[discount_pct]]/100))</f>
        <v>36.619999999999997</v>
      </c>
      <c r="K3597" s="47">
        <f>Table_Query_from_Mac10[[#This Row],[unit_cost]]</f>
        <v>14.67</v>
      </c>
      <c r="L3597" s="47">
        <f>Table_Query_from_Mac10[[#This Row],[Live-cost]]*(1+Table_Query_from_Mac10[[#This Row],[CogsIncreasebyTYPE]])</f>
        <v>14.67</v>
      </c>
      <c r="M3597" s="47">
        <f>Table_Query_from_Mac10[[#This Row],[Live-cost]]*Table_Query_from_Mac10[[#This Row],[qty_to_ship]]</f>
        <v>58.68</v>
      </c>
      <c r="N3597" s="47">
        <f>IF(Table_Query_from_Mac10[[#This Row],[item_no]]="KDA",-Table_Query_from_Mac10[[#This Row],[unit_price]],Table_Query_from_Mac10[[#This Row],[Net Unit]]*Table_Query_from_Mac10[[#This Row],[qty_to_ship]])</f>
        <v>146.47999999999999</v>
      </c>
      <c r="O3597" s="47">
        <f>SUMIFS(Summary!C:C,Summary!H:H,Table_Query_from_Mac10[[#This Row],[Juiceoc]])</f>
        <v>0</v>
      </c>
      <c r="P3597" s="47">
        <f>SUMIFS(Summary!D:D,Summary!H:H,Table_Query_from_Mac10[[#This Row],[Juiceoc]])</f>
        <v>0</v>
      </c>
      <c r="Q3597" s="47">
        <f>SUMIFS(Summary!E:E,Summary!H:H,Table_Query_from_Mac10[[#This Row],[Juiceoc]])</f>
        <v>0</v>
      </c>
      <c r="R3597" s="47">
        <f>Table_Query_from_Mac10[[#This Row],[Net Unit]]*(1+Table_Query_from_Mac10[[#This Row],[PriceIncreasebyType]])</f>
        <v>36.619999999999997</v>
      </c>
      <c r="S3597" s="47">
        <f>Table_Query_from_Mac10[[#This Row],[UnitPriceFuture]]*Table_Query_from_Mac10[[#This Row],[qtytoShipFuture]]</f>
        <v>146.47999999999999</v>
      </c>
      <c r="T3597" s="47">
        <f>ROUND(Table_Query_from_Mac10[[#This Row],[qty_to_ship]]*(1+Table_Query_from_Mac10[[#This Row],[VolumeIncreasebyType]]),0)</f>
        <v>4</v>
      </c>
      <c r="U3597" s="47">
        <f>Table_Query_from_Mac10[[#This Row],[qtytoShipFuture]]*Table_Query_from_Mac10[[#This Row],[Future-cost]]</f>
        <v>58.68</v>
      </c>
      <c r="V3597" s="47">
        <f>Table_Query_from_Mac10[[#This Row],[qtytoShipFuture]]-Table_Query_from_Mac10[[#This Row],[qty_to_ship]]</f>
        <v>0</v>
      </c>
      <c r="W3597" s="47">
        <f>Table_Query_from_Mac10[[#This Row],[UnitPriceFuture]]</f>
        <v>36.619999999999997</v>
      </c>
      <c r="X3597" s="47">
        <f>Table_Query_from_Mac10[[#This Row],[Unit Increase]]*Table_Query_from_Mac10[[#This Row],[UnitPriceFuture]]</f>
        <v>0</v>
      </c>
      <c r="Y3597" s="47">
        <f>Table_Query_from_Mac10[[#This Row],[Unit Increase]]*Table_Query_from_Mac10[[#This Row],[Future-cost]]</f>
        <v>0</v>
      </c>
      <c r="Z3597" s="47">
        <f>-(Table_Query_from_Mac10[[#This Row],[Incremental Sales]]+((Table_Query_from_Mac10[[#This Row],[Incremental Sales]]*-(SUM(Summary!$S$8:$S$9)))))*Summary!$S$18</f>
        <v>0</v>
      </c>
      <c r="AA3597" s="47">
        <f>IFERROR(Table_Query_from_Mac10[[#This Row],[Incremental Cost]]/Table_Query_from_Mac10[[#This Row],[Incremental Sales]],0)</f>
        <v>0</v>
      </c>
      <c r="AB3597" s="47">
        <f>IFERROR(Table_Query_from_Mac10[[#This Row],[TotalCostFuture]]/Table_Query_from_Mac10[[#This Row],[totalsalesFuture]],0)</f>
        <v>0.40060076460950306</v>
      </c>
      <c r="AN3597" s="31">
        <v>16</v>
      </c>
      <c r="AO3597">
        <f t="shared" si="112"/>
        <v>4</v>
      </c>
      <c r="AQ3597" s="31">
        <v>104.62</v>
      </c>
      <c r="AR3597">
        <f t="shared" si="113"/>
        <v>36.619999999999997</v>
      </c>
    </row>
    <row r="3598" spans="1:44" x14ac:dyDescent="0.25">
      <c r="A3598">
        <v>90363</v>
      </c>
      <c r="B3598">
        <v>1</v>
      </c>
      <c r="C3598" t="s">
        <v>55</v>
      </c>
      <c r="D3598" t="s">
        <v>81</v>
      </c>
      <c r="E3598">
        <v>25</v>
      </c>
      <c r="F3598">
        <v>4.3899999999999997</v>
      </c>
      <c r="G3598">
        <v>9.7200000000000006</v>
      </c>
      <c r="H3598" s="1">
        <v>44847</v>
      </c>
      <c r="I3598" s="20">
        <v>0</v>
      </c>
      <c r="J3598" s="47">
        <f>Table_Query_from_Mac10[[#This Row],[unit_price]]-(Table_Query_from_Mac10[[#This Row],[unit_price]]*(Table_Query_from_Mac10[[#This Row],[discount_pct]]/100))</f>
        <v>9.7200000000000006</v>
      </c>
      <c r="K3598" s="47">
        <f>Table_Query_from_Mac10[[#This Row],[unit_cost]]</f>
        <v>4.3899999999999997</v>
      </c>
      <c r="L3598" s="47">
        <f>Table_Query_from_Mac10[[#This Row],[Live-cost]]*(1+Table_Query_from_Mac10[[#This Row],[CogsIncreasebyTYPE]])</f>
        <v>4.3899999999999997</v>
      </c>
      <c r="M3598" s="47">
        <f>Table_Query_from_Mac10[[#This Row],[Live-cost]]*Table_Query_from_Mac10[[#This Row],[qty_to_ship]]</f>
        <v>109.74999999999999</v>
      </c>
      <c r="N3598" s="47">
        <f>IF(Table_Query_from_Mac10[[#This Row],[item_no]]="KDA",-Table_Query_from_Mac10[[#This Row],[unit_price]],Table_Query_from_Mac10[[#This Row],[Net Unit]]*Table_Query_from_Mac10[[#This Row],[qty_to_ship]])</f>
        <v>243.00000000000003</v>
      </c>
      <c r="O3598" s="47">
        <f>SUMIFS(Summary!C:C,Summary!H:H,Table_Query_from_Mac10[[#This Row],[Juiceoc]])</f>
        <v>0</v>
      </c>
      <c r="P3598" s="47">
        <f>SUMIFS(Summary!D:D,Summary!H:H,Table_Query_from_Mac10[[#This Row],[Juiceoc]])</f>
        <v>0</v>
      </c>
      <c r="Q3598" s="47">
        <f>SUMIFS(Summary!E:E,Summary!H:H,Table_Query_from_Mac10[[#This Row],[Juiceoc]])</f>
        <v>0</v>
      </c>
      <c r="R3598" s="47">
        <f>Table_Query_from_Mac10[[#This Row],[Net Unit]]*(1+Table_Query_from_Mac10[[#This Row],[PriceIncreasebyType]])</f>
        <v>9.7200000000000006</v>
      </c>
      <c r="S3598" s="47">
        <f>Table_Query_from_Mac10[[#This Row],[UnitPriceFuture]]*Table_Query_from_Mac10[[#This Row],[qtytoShipFuture]]</f>
        <v>243.00000000000003</v>
      </c>
      <c r="T3598" s="47">
        <f>ROUND(Table_Query_from_Mac10[[#This Row],[qty_to_ship]]*(1+Table_Query_from_Mac10[[#This Row],[VolumeIncreasebyType]]),0)</f>
        <v>25</v>
      </c>
      <c r="U3598" s="47">
        <f>Table_Query_from_Mac10[[#This Row],[qtytoShipFuture]]*Table_Query_from_Mac10[[#This Row],[Future-cost]]</f>
        <v>109.74999999999999</v>
      </c>
      <c r="V3598" s="47">
        <f>Table_Query_from_Mac10[[#This Row],[qtytoShipFuture]]-Table_Query_from_Mac10[[#This Row],[qty_to_ship]]</f>
        <v>0</v>
      </c>
      <c r="W3598" s="47">
        <f>Table_Query_from_Mac10[[#This Row],[UnitPriceFuture]]</f>
        <v>9.7200000000000006</v>
      </c>
      <c r="X3598" s="47">
        <f>Table_Query_from_Mac10[[#This Row],[Unit Increase]]*Table_Query_from_Mac10[[#This Row],[UnitPriceFuture]]</f>
        <v>0</v>
      </c>
      <c r="Y3598" s="47">
        <f>Table_Query_from_Mac10[[#This Row],[Unit Increase]]*Table_Query_from_Mac10[[#This Row],[Future-cost]]</f>
        <v>0</v>
      </c>
      <c r="Z3598" s="47">
        <f>-(Table_Query_from_Mac10[[#This Row],[Incremental Sales]]+((Table_Query_from_Mac10[[#This Row],[Incremental Sales]]*-(SUM(Summary!$S$8:$S$9)))))*Summary!$S$18</f>
        <v>0</v>
      </c>
      <c r="AA3598" s="47">
        <f>IFERROR(Table_Query_from_Mac10[[#This Row],[Incremental Cost]]/Table_Query_from_Mac10[[#This Row],[Incremental Sales]],0)</f>
        <v>0</v>
      </c>
      <c r="AB3598" s="47">
        <f>IFERROR(Table_Query_from_Mac10[[#This Row],[TotalCostFuture]]/Table_Query_from_Mac10[[#This Row],[totalsalesFuture]],0)</f>
        <v>0.45164609053497934</v>
      </c>
      <c r="AN3598" s="30">
        <v>100</v>
      </c>
      <c r="AO3598">
        <f t="shared" si="112"/>
        <v>25</v>
      </c>
      <c r="AQ3598" s="30">
        <v>27.78</v>
      </c>
      <c r="AR3598">
        <f t="shared" si="113"/>
        <v>9.7200000000000006</v>
      </c>
    </row>
    <row r="3599" spans="1:44" x14ac:dyDescent="0.25">
      <c r="A3599">
        <v>90363</v>
      </c>
      <c r="B3599">
        <v>2</v>
      </c>
      <c r="C3599" t="s">
        <v>55</v>
      </c>
      <c r="D3599" t="s">
        <v>81</v>
      </c>
      <c r="E3599">
        <v>25</v>
      </c>
      <c r="F3599">
        <v>4.8499999999999996</v>
      </c>
      <c r="G3599">
        <v>10.92</v>
      </c>
      <c r="H3599" s="1">
        <v>44847</v>
      </c>
      <c r="I3599" s="20">
        <v>0</v>
      </c>
      <c r="J3599" s="47">
        <f>Table_Query_from_Mac10[[#This Row],[unit_price]]-(Table_Query_from_Mac10[[#This Row],[unit_price]]*(Table_Query_from_Mac10[[#This Row],[discount_pct]]/100))</f>
        <v>10.92</v>
      </c>
      <c r="K3599" s="47">
        <f>Table_Query_from_Mac10[[#This Row],[unit_cost]]</f>
        <v>4.8499999999999996</v>
      </c>
      <c r="L3599" s="47">
        <f>Table_Query_from_Mac10[[#This Row],[Live-cost]]*(1+Table_Query_from_Mac10[[#This Row],[CogsIncreasebyTYPE]])</f>
        <v>4.8499999999999996</v>
      </c>
      <c r="M3599" s="47">
        <f>Table_Query_from_Mac10[[#This Row],[Live-cost]]*Table_Query_from_Mac10[[#This Row],[qty_to_ship]]</f>
        <v>121.24999999999999</v>
      </c>
      <c r="N3599" s="47">
        <f>IF(Table_Query_from_Mac10[[#This Row],[item_no]]="KDA",-Table_Query_from_Mac10[[#This Row],[unit_price]],Table_Query_from_Mac10[[#This Row],[Net Unit]]*Table_Query_from_Mac10[[#This Row],[qty_to_ship]])</f>
        <v>273</v>
      </c>
      <c r="O3599" s="47">
        <f>SUMIFS(Summary!C:C,Summary!H:H,Table_Query_from_Mac10[[#This Row],[Juiceoc]])</f>
        <v>0</v>
      </c>
      <c r="P3599" s="47">
        <f>SUMIFS(Summary!D:D,Summary!H:H,Table_Query_from_Mac10[[#This Row],[Juiceoc]])</f>
        <v>0</v>
      </c>
      <c r="Q3599" s="47">
        <f>SUMIFS(Summary!E:E,Summary!H:H,Table_Query_from_Mac10[[#This Row],[Juiceoc]])</f>
        <v>0</v>
      </c>
      <c r="R3599" s="47">
        <f>Table_Query_from_Mac10[[#This Row],[Net Unit]]*(1+Table_Query_from_Mac10[[#This Row],[PriceIncreasebyType]])</f>
        <v>10.92</v>
      </c>
      <c r="S3599" s="47">
        <f>Table_Query_from_Mac10[[#This Row],[UnitPriceFuture]]*Table_Query_from_Mac10[[#This Row],[qtytoShipFuture]]</f>
        <v>273</v>
      </c>
      <c r="T3599" s="47">
        <f>ROUND(Table_Query_from_Mac10[[#This Row],[qty_to_ship]]*(1+Table_Query_from_Mac10[[#This Row],[VolumeIncreasebyType]]),0)</f>
        <v>25</v>
      </c>
      <c r="U3599" s="47">
        <f>Table_Query_from_Mac10[[#This Row],[qtytoShipFuture]]*Table_Query_from_Mac10[[#This Row],[Future-cost]]</f>
        <v>121.24999999999999</v>
      </c>
      <c r="V3599" s="47">
        <f>Table_Query_from_Mac10[[#This Row],[qtytoShipFuture]]-Table_Query_from_Mac10[[#This Row],[qty_to_ship]]</f>
        <v>0</v>
      </c>
      <c r="W3599" s="47">
        <f>Table_Query_from_Mac10[[#This Row],[UnitPriceFuture]]</f>
        <v>10.92</v>
      </c>
      <c r="X3599" s="47">
        <f>Table_Query_from_Mac10[[#This Row],[Unit Increase]]*Table_Query_from_Mac10[[#This Row],[UnitPriceFuture]]</f>
        <v>0</v>
      </c>
      <c r="Y3599" s="47">
        <f>Table_Query_from_Mac10[[#This Row],[Unit Increase]]*Table_Query_from_Mac10[[#This Row],[Future-cost]]</f>
        <v>0</v>
      </c>
      <c r="Z3599" s="47">
        <f>-(Table_Query_from_Mac10[[#This Row],[Incremental Sales]]+((Table_Query_from_Mac10[[#This Row],[Incremental Sales]]*-(SUM(Summary!$S$8:$S$9)))))*Summary!$S$18</f>
        <v>0</v>
      </c>
      <c r="AA3599" s="47">
        <f>IFERROR(Table_Query_from_Mac10[[#This Row],[Incremental Cost]]/Table_Query_from_Mac10[[#This Row],[Incremental Sales]],0)</f>
        <v>0</v>
      </c>
      <c r="AB3599" s="47">
        <f>IFERROR(Table_Query_from_Mac10[[#This Row],[TotalCostFuture]]/Table_Query_from_Mac10[[#This Row],[totalsalesFuture]],0)</f>
        <v>0.44413919413919406</v>
      </c>
      <c r="AN3599" s="31">
        <v>100</v>
      </c>
      <c r="AO3599">
        <f t="shared" si="112"/>
        <v>25</v>
      </c>
      <c r="AQ3599" s="31">
        <v>31.2</v>
      </c>
      <c r="AR3599">
        <f t="shared" si="113"/>
        <v>10.92</v>
      </c>
    </row>
    <row r="3600" spans="1:44" x14ac:dyDescent="0.25">
      <c r="A3600">
        <v>90363</v>
      </c>
      <c r="B3600">
        <v>3</v>
      </c>
      <c r="C3600" t="s">
        <v>55</v>
      </c>
      <c r="D3600" t="s">
        <v>81</v>
      </c>
      <c r="E3600">
        <v>20</v>
      </c>
      <c r="F3600">
        <v>5.31</v>
      </c>
      <c r="G3600">
        <v>12.02</v>
      </c>
      <c r="H3600" s="1">
        <v>44847</v>
      </c>
      <c r="I3600" s="20">
        <v>0</v>
      </c>
      <c r="J3600" s="47">
        <f>Table_Query_from_Mac10[[#This Row],[unit_price]]-(Table_Query_from_Mac10[[#This Row],[unit_price]]*(Table_Query_from_Mac10[[#This Row],[discount_pct]]/100))</f>
        <v>12.02</v>
      </c>
      <c r="K3600" s="47">
        <f>Table_Query_from_Mac10[[#This Row],[unit_cost]]</f>
        <v>5.31</v>
      </c>
      <c r="L3600" s="47">
        <f>Table_Query_from_Mac10[[#This Row],[Live-cost]]*(1+Table_Query_from_Mac10[[#This Row],[CogsIncreasebyTYPE]])</f>
        <v>5.31</v>
      </c>
      <c r="M3600" s="47">
        <f>Table_Query_from_Mac10[[#This Row],[Live-cost]]*Table_Query_from_Mac10[[#This Row],[qty_to_ship]]</f>
        <v>106.19999999999999</v>
      </c>
      <c r="N3600" s="47">
        <f>IF(Table_Query_from_Mac10[[#This Row],[item_no]]="KDA",-Table_Query_from_Mac10[[#This Row],[unit_price]],Table_Query_from_Mac10[[#This Row],[Net Unit]]*Table_Query_from_Mac10[[#This Row],[qty_to_ship]])</f>
        <v>240.39999999999998</v>
      </c>
      <c r="O3600" s="47">
        <f>SUMIFS(Summary!C:C,Summary!H:H,Table_Query_from_Mac10[[#This Row],[Juiceoc]])</f>
        <v>0</v>
      </c>
      <c r="P3600" s="47">
        <f>SUMIFS(Summary!D:D,Summary!H:H,Table_Query_from_Mac10[[#This Row],[Juiceoc]])</f>
        <v>0</v>
      </c>
      <c r="Q3600" s="47">
        <f>SUMIFS(Summary!E:E,Summary!H:H,Table_Query_from_Mac10[[#This Row],[Juiceoc]])</f>
        <v>0</v>
      </c>
      <c r="R3600" s="47">
        <f>Table_Query_from_Mac10[[#This Row],[Net Unit]]*(1+Table_Query_from_Mac10[[#This Row],[PriceIncreasebyType]])</f>
        <v>12.02</v>
      </c>
      <c r="S3600" s="47">
        <f>Table_Query_from_Mac10[[#This Row],[UnitPriceFuture]]*Table_Query_from_Mac10[[#This Row],[qtytoShipFuture]]</f>
        <v>240.39999999999998</v>
      </c>
      <c r="T3600" s="47">
        <f>ROUND(Table_Query_from_Mac10[[#This Row],[qty_to_ship]]*(1+Table_Query_from_Mac10[[#This Row],[VolumeIncreasebyType]]),0)</f>
        <v>20</v>
      </c>
      <c r="U3600" s="47">
        <f>Table_Query_from_Mac10[[#This Row],[qtytoShipFuture]]*Table_Query_from_Mac10[[#This Row],[Future-cost]]</f>
        <v>106.19999999999999</v>
      </c>
      <c r="V3600" s="47">
        <f>Table_Query_from_Mac10[[#This Row],[qtytoShipFuture]]-Table_Query_from_Mac10[[#This Row],[qty_to_ship]]</f>
        <v>0</v>
      </c>
      <c r="W3600" s="47">
        <f>Table_Query_from_Mac10[[#This Row],[UnitPriceFuture]]</f>
        <v>12.02</v>
      </c>
      <c r="X3600" s="47">
        <f>Table_Query_from_Mac10[[#This Row],[Unit Increase]]*Table_Query_from_Mac10[[#This Row],[UnitPriceFuture]]</f>
        <v>0</v>
      </c>
      <c r="Y3600" s="47">
        <f>Table_Query_from_Mac10[[#This Row],[Unit Increase]]*Table_Query_from_Mac10[[#This Row],[Future-cost]]</f>
        <v>0</v>
      </c>
      <c r="Z3600" s="47">
        <f>-(Table_Query_from_Mac10[[#This Row],[Incremental Sales]]+((Table_Query_from_Mac10[[#This Row],[Incremental Sales]]*-(SUM(Summary!$S$8:$S$9)))))*Summary!$S$18</f>
        <v>0</v>
      </c>
      <c r="AA3600" s="47">
        <f>IFERROR(Table_Query_from_Mac10[[#This Row],[Incremental Cost]]/Table_Query_from_Mac10[[#This Row],[Incremental Sales]],0)</f>
        <v>0</v>
      </c>
      <c r="AB3600" s="47">
        <f>IFERROR(Table_Query_from_Mac10[[#This Row],[TotalCostFuture]]/Table_Query_from_Mac10[[#This Row],[totalsalesFuture]],0)</f>
        <v>0.44176372712146422</v>
      </c>
      <c r="AN3600" s="30">
        <v>80</v>
      </c>
      <c r="AO3600">
        <f t="shared" si="112"/>
        <v>20</v>
      </c>
      <c r="AQ3600" s="30">
        <v>34.340000000000003</v>
      </c>
      <c r="AR3600">
        <f t="shared" si="113"/>
        <v>12.02</v>
      </c>
    </row>
    <row r="3601" spans="1:44" x14ac:dyDescent="0.25">
      <c r="A3601">
        <v>90363</v>
      </c>
      <c r="B3601">
        <v>4</v>
      </c>
      <c r="C3601" t="s">
        <v>55</v>
      </c>
      <c r="D3601" t="s">
        <v>81</v>
      </c>
      <c r="E3601">
        <v>32</v>
      </c>
      <c r="F3601">
        <v>5.81</v>
      </c>
      <c r="G3601">
        <v>13.01</v>
      </c>
      <c r="H3601" s="1">
        <v>44847</v>
      </c>
      <c r="I3601" s="20">
        <v>0</v>
      </c>
      <c r="J3601" s="47">
        <f>Table_Query_from_Mac10[[#This Row],[unit_price]]-(Table_Query_from_Mac10[[#This Row],[unit_price]]*(Table_Query_from_Mac10[[#This Row],[discount_pct]]/100))</f>
        <v>13.01</v>
      </c>
      <c r="K3601" s="47">
        <f>Table_Query_from_Mac10[[#This Row],[unit_cost]]</f>
        <v>5.81</v>
      </c>
      <c r="L3601" s="47">
        <f>Table_Query_from_Mac10[[#This Row],[Live-cost]]*(1+Table_Query_from_Mac10[[#This Row],[CogsIncreasebyTYPE]])</f>
        <v>5.81</v>
      </c>
      <c r="M3601" s="47">
        <f>Table_Query_from_Mac10[[#This Row],[Live-cost]]*Table_Query_from_Mac10[[#This Row],[qty_to_ship]]</f>
        <v>185.92</v>
      </c>
      <c r="N3601" s="47">
        <f>IF(Table_Query_from_Mac10[[#This Row],[item_no]]="KDA",-Table_Query_from_Mac10[[#This Row],[unit_price]],Table_Query_from_Mac10[[#This Row],[Net Unit]]*Table_Query_from_Mac10[[#This Row],[qty_to_ship]])</f>
        <v>416.32</v>
      </c>
      <c r="O3601" s="47">
        <f>SUMIFS(Summary!C:C,Summary!H:H,Table_Query_from_Mac10[[#This Row],[Juiceoc]])</f>
        <v>0</v>
      </c>
      <c r="P3601" s="47">
        <f>SUMIFS(Summary!D:D,Summary!H:H,Table_Query_from_Mac10[[#This Row],[Juiceoc]])</f>
        <v>0</v>
      </c>
      <c r="Q3601" s="47">
        <f>SUMIFS(Summary!E:E,Summary!H:H,Table_Query_from_Mac10[[#This Row],[Juiceoc]])</f>
        <v>0</v>
      </c>
      <c r="R3601" s="47">
        <f>Table_Query_from_Mac10[[#This Row],[Net Unit]]*(1+Table_Query_from_Mac10[[#This Row],[PriceIncreasebyType]])</f>
        <v>13.01</v>
      </c>
      <c r="S3601" s="47">
        <f>Table_Query_from_Mac10[[#This Row],[UnitPriceFuture]]*Table_Query_from_Mac10[[#This Row],[qtytoShipFuture]]</f>
        <v>416.32</v>
      </c>
      <c r="T3601" s="47">
        <f>ROUND(Table_Query_from_Mac10[[#This Row],[qty_to_ship]]*(1+Table_Query_from_Mac10[[#This Row],[VolumeIncreasebyType]]),0)</f>
        <v>32</v>
      </c>
      <c r="U3601" s="47">
        <f>Table_Query_from_Mac10[[#This Row],[qtytoShipFuture]]*Table_Query_from_Mac10[[#This Row],[Future-cost]]</f>
        <v>185.92</v>
      </c>
      <c r="V3601" s="47">
        <f>Table_Query_from_Mac10[[#This Row],[qtytoShipFuture]]-Table_Query_from_Mac10[[#This Row],[qty_to_ship]]</f>
        <v>0</v>
      </c>
      <c r="W3601" s="47">
        <f>Table_Query_from_Mac10[[#This Row],[UnitPriceFuture]]</f>
        <v>13.01</v>
      </c>
      <c r="X3601" s="47">
        <f>Table_Query_from_Mac10[[#This Row],[Unit Increase]]*Table_Query_from_Mac10[[#This Row],[UnitPriceFuture]]</f>
        <v>0</v>
      </c>
      <c r="Y3601" s="47">
        <f>Table_Query_from_Mac10[[#This Row],[Unit Increase]]*Table_Query_from_Mac10[[#This Row],[Future-cost]]</f>
        <v>0</v>
      </c>
      <c r="Z3601" s="47">
        <f>-(Table_Query_from_Mac10[[#This Row],[Incremental Sales]]+((Table_Query_from_Mac10[[#This Row],[Incremental Sales]]*-(SUM(Summary!$S$8:$S$9)))))*Summary!$S$18</f>
        <v>0</v>
      </c>
      <c r="AA3601" s="47">
        <f>IFERROR(Table_Query_from_Mac10[[#This Row],[Incremental Cost]]/Table_Query_from_Mac10[[#This Row],[Incremental Sales]],0)</f>
        <v>0</v>
      </c>
      <c r="AB3601" s="47">
        <f>IFERROR(Table_Query_from_Mac10[[#This Row],[TotalCostFuture]]/Table_Query_from_Mac10[[#This Row],[totalsalesFuture]],0)</f>
        <v>0.44657955418908529</v>
      </c>
      <c r="AN3601" s="31">
        <v>128</v>
      </c>
      <c r="AO3601">
        <f t="shared" si="112"/>
        <v>32</v>
      </c>
      <c r="AQ3601" s="31">
        <v>37.159999999999997</v>
      </c>
      <c r="AR3601">
        <f t="shared" si="113"/>
        <v>13.01</v>
      </c>
    </row>
    <row r="3602" spans="1:44" x14ac:dyDescent="0.25">
      <c r="A3602">
        <v>90363</v>
      </c>
      <c r="B3602">
        <v>5</v>
      </c>
      <c r="C3602" t="s">
        <v>55</v>
      </c>
      <c r="D3602" t="s">
        <v>81</v>
      </c>
      <c r="E3602">
        <v>32</v>
      </c>
      <c r="F3602">
        <v>6.38</v>
      </c>
      <c r="G3602">
        <v>14.69</v>
      </c>
      <c r="H3602" s="1">
        <v>44847</v>
      </c>
      <c r="I3602" s="20">
        <v>0</v>
      </c>
      <c r="J3602" s="47">
        <f>Table_Query_from_Mac10[[#This Row],[unit_price]]-(Table_Query_from_Mac10[[#This Row],[unit_price]]*(Table_Query_from_Mac10[[#This Row],[discount_pct]]/100))</f>
        <v>14.69</v>
      </c>
      <c r="K3602" s="47">
        <f>Table_Query_from_Mac10[[#This Row],[unit_cost]]</f>
        <v>6.38</v>
      </c>
      <c r="L3602" s="47">
        <f>Table_Query_from_Mac10[[#This Row],[Live-cost]]*(1+Table_Query_from_Mac10[[#This Row],[CogsIncreasebyTYPE]])</f>
        <v>6.38</v>
      </c>
      <c r="M3602" s="47">
        <f>Table_Query_from_Mac10[[#This Row],[Live-cost]]*Table_Query_from_Mac10[[#This Row],[qty_to_ship]]</f>
        <v>204.16</v>
      </c>
      <c r="N3602" s="47">
        <f>IF(Table_Query_from_Mac10[[#This Row],[item_no]]="KDA",-Table_Query_from_Mac10[[#This Row],[unit_price]],Table_Query_from_Mac10[[#This Row],[Net Unit]]*Table_Query_from_Mac10[[#This Row],[qty_to_ship]])</f>
        <v>470.08</v>
      </c>
      <c r="O3602" s="47">
        <f>SUMIFS(Summary!C:C,Summary!H:H,Table_Query_from_Mac10[[#This Row],[Juiceoc]])</f>
        <v>0</v>
      </c>
      <c r="P3602" s="47">
        <f>SUMIFS(Summary!D:D,Summary!H:H,Table_Query_from_Mac10[[#This Row],[Juiceoc]])</f>
        <v>0</v>
      </c>
      <c r="Q3602" s="47">
        <f>SUMIFS(Summary!E:E,Summary!H:H,Table_Query_from_Mac10[[#This Row],[Juiceoc]])</f>
        <v>0</v>
      </c>
      <c r="R3602" s="47">
        <f>Table_Query_from_Mac10[[#This Row],[Net Unit]]*(1+Table_Query_from_Mac10[[#This Row],[PriceIncreasebyType]])</f>
        <v>14.69</v>
      </c>
      <c r="S3602" s="47">
        <f>Table_Query_from_Mac10[[#This Row],[UnitPriceFuture]]*Table_Query_from_Mac10[[#This Row],[qtytoShipFuture]]</f>
        <v>470.08</v>
      </c>
      <c r="T3602" s="47">
        <f>ROUND(Table_Query_from_Mac10[[#This Row],[qty_to_ship]]*(1+Table_Query_from_Mac10[[#This Row],[VolumeIncreasebyType]]),0)</f>
        <v>32</v>
      </c>
      <c r="U3602" s="47">
        <f>Table_Query_from_Mac10[[#This Row],[qtytoShipFuture]]*Table_Query_from_Mac10[[#This Row],[Future-cost]]</f>
        <v>204.16</v>
      </c>
      <c r="V3602" s="47">
        <f>Table_Query_from_Mac10[[#This Row],[qtytoShipFuture]]-Table_Query_from_Mac10[[#This Row],[qty_to_ship]]</f>
        <v>0</v>
      </c>
      <c r="W3602" s="47">
        <f>Table_Query_from_Mac10[[#This Row],[UnitPriceFuture]]</f>
        <v>14.69</v>
      </c>
      <c r="X3602" s="47">
        <f>Table_Query_from_Mac10[[#This Row],[Unit Increase]]*Table_Query_from_Mac10[[#This Row],[UnitPriceFuture]]</f>
        <v>0</v>
      </c>
      <c r="Y3602" s="47">
        <f>Table_Query_from_Mac10[[#This Row],[Unit Increase]]*Table_Query_from_Mac10[[#This Row],[Future-cost]]</f>
        <v>0</v>
      </c>
      <c r="Z3602" s="47">
        <f>-(Table_Query_from_Mac10[[#This Row],[Incremental Sales]]+((Table_Query_from_Mac10[[#This Row],[Incremental Sales]]*-(SUM(Summary!$S$8:$S$9)))))*Summary!$S$18</f>
        <v>0</v>
      </c>
      <c r="AA3602" s="47">
        <f>IFERROR(Table_Query_from_Mac10[[#This Row],[Incremental Cost]]/Table_Query_from_Mac10[[#This Row],[Incremental Sales]],0)</f>
        <v>0</v>
      </c>
      <c r="AB3602" s="47">
        <f>IFERROR(Table_Query_from_Mac10[[#This Row],[TotalCostFuture]]/Table_Query_from_Mac10[[#This Row],[totalsalesFuture]],0)</f>
        <v>0.43430905377808032</v>
      </c>
      <c r="AN3602" s="30">
        <v>128</v>
      </c>
      <c r="AO3602">
        <f t="shared" si="112"/>
        <v>32</v>
      </c>
      <c r="AQ3602" s="30">
        <v>41.98</v>
      </c>
      <c r="AR3602">
        <f t="shared" si="113"/>
        <v>14.69</v>
      </c>
    </row>
    <row r="3603" spans="1:44" x14ac:dyDescent="0.25">
      <c r="A3603">
        <v>90363</v>
      </c>
      <c r="B3603">
        <v>6</v>
      </c>
      <c r="C3603" t="s">
        <v>55</v>
      </c>
      <c r="D3603" t="s">
        <v>81</v>
      </c>
      <c r="E3603">
        <v>36</v>
      </c>
      <c r="F3603">
        <v>7.17</v>
      </c>
      <c r="G3603">
        <v>16.27</v>
      </c>
      <c r="H3603" s="1">
        <v>44847</v>
      </c>
      <c r="I3603" s="20">
        <v>0</v>
      </c>
      <c r="J3603" s="47">
        <f>Table_Query_from_Mac10[[#This Row],[unit_price]]-(Table_Query_from_Mac10[[#This Row],[unit_price]]*(Table_Query_from_Mac10[[#This Row],[discount_pct]]/100))</f>
        <v>16.27</v>
      </c>
      <c r="K3603" s="47">
        <f>Table_Query_from_Mac10[[#This Row],[unit_cost]]</f>
        <v>7.17</v>
      </c>
      <c r="L3603" s="47">
        <f>Table_Query_from_Mac10[[#This Row],[Live-cost]]*(1+Table_Query_from_Mac10[[#This Row],[CogsIncreasebyTYPE]])</f>
        <v>7.17</v>
      </c>
      <c r="M3603" s="47">
        <f>Table_Query_from_Mac10[[#This Row],[Live-cost]]*Table_Query_from_Mac10[[#This Row],[qty_to_ship]]</f>
        <v>258.12</v>
      </c>
      <c r="N3603" s="47">
        <f>IF(Table_Query_from_Mac10[[#This Row],[item_no]]="KDA",-Table_Query_from_Mac10[[#This Row],[unit_price]],Table_Query_from_Mac10[[#This Row],[Net Unit]]*Table_Query_from_Mac10[[#This Row],[qty_to_ship]])</f>
        <v>585.72</v>
      </c>
      <c r="O3603" s="47">
        <f>SUMIFS(Summary!C:C,Summary!H:H,Table_Query_from_Mac10[[#This Row],[Juiceoc]])</f>
        <v>0</v>
      </c>
      <c r="P3603" s="47">
        <f>SUMIFS(Summary!D:D,Summary!H:H,Table_Query_from_Mac10[[#This Row],[Juiceoc]])</f>
        <v>0</v>
      </c>
      <c r="Q3603" s="47">
        <f>SUMIFS(Summary!E:E,Summary!H:H,Table_Query_from_Mac10[[#This Row],[Juiceoc]])</f>
        <v>0</v>
      </c>
      <c r="R3603" s="47">
        <f>Table_Query_from_Mac10[[#This Row],[Net Unit]]*(1+Table_Query_from_Mac10[[#This Row],[PriceIncreasebyType]])</f>
        <v>16.27</v>
      </c>
      <c r="S3603" s="47">
        <f>Table_Query_from_Mac10[[#This Row],[UnitPriceFuture]]*Table_Query_from_Mac10[[#This Row],[qtytoShipFuture]]</f>
        <v>585.72</v>
      </c>
      <c r="T3603" s="47">
        <f>ROUND(Table_Query_from_Mac10[[#This Row],[qty_to_ship]]*(1+Table_Query_from_Mac10[[#This Row],[VolumeIncreasebyType]]),0)</f>
        <v>36</v>
      </c>
      <c r="U3603" s="47">
        <f>Table_Query_from_Mac10[[#This Row],[qtytoShipFuture]]*Table_Query_from_Mac10[[#This Row],[Future-cost]]</f>
        <v>258.12</v>
      </c>
      <c r="V3603" s="47">
        <f>Table_Query_from_Mac10[[#This Row],[qtytoShipFuture]]-Table_Query_from_Mac10[[#This Row],[qty_to_ship]]</f>
        <v>0</v>
      </c>
      <c r="W3603" s="47">
        <f>Table_Query_from_Mac10[[#This Row],[UnitPriceFuture]]</f>
        <v>16.27</v>
      </c>
      <c r="X3603" s="47">
        <f>Table_Query_from_Mac10[[#This Row],[Unit Increase]]*Table_Query_from_Mac10[[#This Row],[UnitPriceFuture]]</f>
        <v>0</v>
      </c>
      <c r="Y3603" s="47">
        <f>Table_Query_from_Mac10[[#This Row],[Unit Increase]]*Table_Query_from_Mac10[[#This Row],[Future-cost]]</f>
        <v>0</v>
      </c>
      <c r="Z3603" s="47">
        <f>-(Table_Query_from_Mac10[[#This Row],[Incremental Sales]]+((Table_Query_from_Mac10[[#This Row],[Incremental Sales]]*-(SUM(Summary!$S$8:$S$9)))))*Summary!$S$18</f>
        <v>0</v>
      </c>
      <c r="AA3603" s="47">
        <f>IFERROR(Table_Query_from_Mac10[[#This Row],[Incremental Cost]]/Table_Query_from_Mac10[[#This Row],[Incremental Sales]],0)</f>
        <v>0</v>
      </c>
      <c r="AB3603" s="47">
        <f>IFERROR(Table_Query_from_Mac10[[#This Row],[TotalCostFuture]]/Table_Query_from_Mac10[[#This Row],[totalsalesFuture]],0)</f>
        <v>0.44068838352796558</v>
      </c>
      <c r="AN3603" s="31">
        <v>144</v>
      </c>
      <c r="AO3603">
        <f t="shared" si="112"/>
        <v>36</v>
      </c>
      <c r="AQ3603" s="31">
        <v>46.49</v>
      </c>
      <c r="AR3603">
        <f t="shared" si="113"/>
        <v>16.27</v>
      </c>
    </row>
    <row r="3604" spans="1:44" x14ac:dyDescent="0.25">
      <c r="A3604">
        <v>90363</v>
      </c>
      <c r="B3604">
        <v>7</v>
      </c>
      <c r="C3604" t="s">
        <v>55</v>
      </c>
      <c r="D3604" t="s">
        <v>81</v>
      </c>
      <c r="E3604">
        <v>18</v>
      </c>
      <c r="F3604">
        <v>8.5</v>
      </c>
      <c r="G3604">
        <v>20.239999999999998</v>
      </c>
      <c r="H3604" s="1">
        <v>44847</v>
      </c>
      <c r="I3604" s="20">
        <v>0</v>
      </c>
      <c r="J3604" s="47">
        <f>Table_Query_from_Mac10[[#This Row],[unit_price]]-(Table_Query_from_Mac10[[#This Row],[unit_price]]*(Table_Query_from_Mac10[[#This Row],[discount_pct]]/100))</f>
        <v>20.239999999999998</v>
      </c>
      <c r="K3604" s="47">
        <f>Table_Query_from_Mac10[[#This Row],[unit_cost]]</f>
        <v>8.5</v>
      </c>
      <c r="L3604" s="47">
        <f>Table_Query_from_Mac10[[#This Row],[Live-cost]]*(1+Table_Query_from_Mac10[[#This Row],[CogsIncreasebyTYPE]])</f>
        <v>8.5</v>
      </c>
      <c r="M3604" s="47">
        <f>Table_Query_from_Mac10[[#This Row],[Live-cost]]*Table_Query_from_Mac10[[#This Row],[qty_to_ship]]</f>
        <v>153</v>
      </c>
      <c r="N3604" s="47">
        <f>IF(Table_Query_from_Mac10[[#This Row],[item_no]]="KDA",-Table_Query_from_Mac10[[#This Row],[unit_price]],Table_Query_from_Mac10[[#This Row],[Net Unit]]*Table_Query_from_Mac10[[#This Row],[qty_to_ship]])</f>
        <v>364.32</v>
      </c>
      <c r="O3604" s="47">
        <f>SUMIFS(Summary!C:C,Summary!H:H,Table_Query_from_Mac10[[#This Row],[Juiceoc]])</f>
        <v>0</v>
      </c>
      <c r="P3604" s="47">
        <f>SUMIFS(Summary!D:D,Summary!H:H,Table_Query_from_Mac10[[#This Row],[Juiceoc]])</f>
        <v>0</v>
      </c>
      <c r="Q3604" s="47">
        <f>SUMIFS(Summary!E:E,Summary!H:H,Table_Query_from_Mac10[[#This Row],[Juiceoc]])</f>
        <v>0</v>
      </c>
      <c r="R3604" s="47">
        <f>Table_Query_from_Mac10[[#This Row],[Net Unit]]*(1+Table_Query_from_Mac10[[#This Row],[PriceIncreasebyType]])</f>
        <v>20.239999999999998</v>
      </c>
      <c r="S3604" s="47">
        <f>Table_Query_from_Mac10[[#This Row],[UnitPriceFuture]]*Table_Query_from_Mac10[[#This Row],[qtytoShipFuture]]</f>
        <v>364.32</v>
      </c>
      <c r="T3604" s="47">
        <f>ROUND(Table_Query_from_Mac10[[#This Row],[qty_to_ship]]*(1+Table_Query_from_Mac10[[#This Row],[VolumeIncreasebyType]]),0)</f>
        <v>18</v>
      </c>
      <c r="U3604" s="47">
        <f>Table_Query_from_Mac10[[#This Row],[qtytoShipFuture]]*Table_Query_from_Mac10[[#This Row],[Future-cost]]</f>
        <v>153</v>
      </c>
      <c r="V3604" s="47">
        <f>Table_Query_from_Mac10[[#This Row],[qtytoShipFuture]]-Table_Query_from_Mac10[[#This Row],[qty_to_ship]]</f>
        <v>0</v>
      </c>
      <c r="W3604" s="47">
        <f>Table_Query_from_Mac10[[#This Row],[UnitPriceFuture]]</f>
        <v>20.239999999999998</v>
      </c>
      <c r="X3604" s="47">
        <f>Table_Query_from_Mac10[[#This Row],[Unit Increase]]*Table_Query_from_Mac10[[#This Row],[UnitPriceFuture]]</f>
        <v>0</v>
      </c>
      <c r="Y3604" s="47">
        <f>Table_Query_from_Mac10[[#This Row],[Unit Increase]]*Table_Query_from_Mac10[[#This Row],[Future-cost]]</f>
        <v>0</v>
      </c>
      <c r="Z3604" s="47">
        <f>-(Table_Query_from_Mac10[[#This Row],[Incremental Sales]]+((Table_Query_from_Mac10[[#This Row],[Incremental Sales]]*-(SUM(Summary!$S$8:$S$9)))))*Summary!$S$18</f>
        <v>0</v>
      </c>
      <c r="AA3604" s="47">
        <f>IFERROR(Table_Query_from_Mac10[[#This Row],[Incremental Cost]]/Table_Query_from_Mac10[[#This Row],[Incremental Sales]],0)</f>
        <v>0</v>
      </c>
      <c r="AB3604" s="47">
        <f>IFERROR(Table_Query_from_Mac10[[#This Row],[TotalCostFuture]]/Table_Query_from_Mac10[[#This Row],[totalsalesFuture]],0)</f>
        <v>0.41996047430830041</v>
      </c>
      <c r="AN3604" s="30">
        <v>72</v>
      </c>
      <c r="AO3604">
        <f t="shared" si="112"/>
        <v>18</v>
      </c>
      <c r="AQ3604" s="30">
        <v>57.83</v>
      </c>
      <c r="AR3604">
        <f t="shared" si="113"/>
        <v>20.239999999999998</v>
      </c>
    </row>
    <row r="3605" spans="1:44" x14ac:dyDescent="0.25">
      <c r="A3605">
        <v>90363</v>
      </c>
      <c r="B3605">
        <v>8</v>
      </c>
      <c r="C3605" t="s">
        <v>55</v>
      </c>
      <c r="D3605" t="s">
        <v>81</v>
      </c>
      <c r="E3605">
        <v>27</v>
      </c>
      <c r="F3605">
        <v>9.86</v>
      </c>
      <c r="G3605">
        <v>24.5</v>
      </c>
      <c r="H3605" s="1">
        <v>44847</v>
      </c>
      <c r="I3605" s="20">
        <v>0</v>
      </c>
      <c r="J3605" s="47">
        <f>Table_Query_from_Mac10[[#This Row],[unit_price]]-(Table_Query_from_Mac10[[#This Row],[unit_price]]*(Table_Query_from_Mac10[[#This Row],[discount_pct]]/100))</f>
        <v>24.5</v>
      </c>
      <c r="K3605" s="47">
        <f>Table_Query_from_Mac10[[#This Row],[unit_cost]]</f>
        <v>9.86</v>
      </c>
      <c r="L3605" s="47">
        <f>Table_Query_from_Mac10[[#This Row],[Live-cost]]*(1+Table_Query_from_Mac10[[#This Row],[CogsIncreasebyTYPE]])</f>
        <v>9.86</v>
      </c>
      <c r="M3605" s="47">
        <f>Table_Query_from_Mac10[[#This Row],[Live-cost]]*Table_Query_from_Mac10[[#This Row],[qty_to_ship]]</f>
        <v>266.21999999999997</v>
      </c>
      <c r="N3605" s="47">
        <f>IF(Table_Query_from_Mac10[[#This Row],[item_no]]="KDA",-Table_Query_from_Mac10[[#This Row],[unit_price]],Table_Query_from_Mac10[[#This Row],[Net Unit]]*Table_Query_from_Mac10[[#This Row],[qty_to_ship]])</f>
        <v>661.5</v>
      </c>
      <c r="O3605" s="47">
        <f>SUMIFS(Summary!C:C,Summary!H:H,Table_Query_from_Mac10[[#This Row],[Juiceoc]])</f>
        <v>0</v>
      </c>
      <c r="P3605" s="47">
        <f>SUMIFS(Summary!D:D,Summary!H:H,Table_Query_from_Mac10[[#This Row],[Juiceoc]])</f>
        <v>0</v>
      </c>
      <c r="Q3605" s="47">
        <f>SUMIFS(Summary!E:E,Summary!H:H,Table_Query_from_Mac10[[#This Row],[Juiceoc]])</f>
        <v>0</v>
      </c>
      <c r="R3605" s="47">
        <f>Table_Query_from_Mac10[[#This Row],[Net Unit]]*(1+Table_Query_from_Mac10[[#This Row],[PriceIncreasebyType]])</f>
        <v>24.5</v>
      </c>
      <c r="S3605" s="47">
        <f>Table_Query_from_Mac10[[#This Row],[UnitPriceFuture]]*Table_Query_from_Mac10[[#This Row],[qtytoShipFuture]]</f>
        <v>661.5</v>
      </c>
      <c r="T3605" s="47">
        <f>ROUND(Table_Query_from_Mac10[[#This Row],[qty_to_ship]]*(1+Table_Query_from_Mac10[[#This Row],[VolumeIncreasebyType]]),0)</f>
        <v>27</v>
      </c>
      <c r="U3605" s="47">
        <f>Table_Query_from_Mac10[[#This Row],[qtytoShipFuture]]*Table_Query_from_Mac10[[#This Row],[Future-cost]]</f>
        <v>266.21999999999997</v>
      </c>
      <c r="V3605" s="47">
        <f>Table_Query_from_Mac10[[#This Row],[qtytoShipFuture]]-Table_Query_from_Mac10[[#This Row],[qty_to_ship]]</f>
        <v>0</v>
      </c>
      <c r="W3605" s="47">
        <f>Table_Query_from_Mac10[[#This Row],[UnitPriceFuture]]</f>
        <v>24.5</v>
      </c>
      <c r="X3605" s="47">
        <f>Table_Query_from_Mac10[[#This Row],[Unit Increase]]*Table_Query_from_Mac10[[#This Row],[UnitPriceFuture]]</f>
        <v>0</v>
      </c>
      <c r="Y3605" s="47">
        <f>Table_Query_from_Mac10[[#This Row],[Unit Increase]]*Table_Query_from_Mac10[[#This Row],[Future-cost]]</f>
        <v>0</v>
      </c>
      <c r="Z3605" s="47">
        <f>-(Table_Query_from_Mac10[[#This Row],[Incremental Sales]]+((Table_Query_from_Mac10[[#This Row],[Incremental Sales]]*-(SUM(Summary!$S$8:$S$9)))))*Summary!$S$18</f>
        <v>0</v>
      </c>
      <c r="AA3605" s="47">
        <f>IFERROR(Table_Query_from_Mac10[[#This Row],[Incremental Cost]]/Table_Query_from_Mac10[[#This Row],[Incremental Sales]],0)</f>
        <v>0</v>
      </c>
      <c r="AB3605" s="47">
        <f>IFERROR(Table_Query_from_Mac10[[#This Row],[TotalCostFuture]]/Table_Query_from_Mac10[[#This Row],[totalsalesFuture]],0)</f>
        <v>0.40244897959183668</v>
      </c>
      <c r="AN3605" s="31">
        <v>108</v>
      </c>
      <c r="AO3605">
        <f t="shared" si="112"/>
        <v>27</v>
      </c>
      <c r="AQ3605" s="31">
        <v>70</v>
      </c>
      <c r="AR3605">
        <f t="shared" si="113"/>
        <v>24.5</v>
      </c>
    </row>
    <row r="3606" spans="1:44" x14ac:dyDescent="0.25">
      <c r="A3606">
        <v>90363</v>
      </c>
      <c r="B3606">
        <v>9</v>
      </c>
      <c r="C3606" t="s">
        <v>55</v>
      </c>
      <c r="D3606" t="s">
        <v>81</v>
      </c>
      <c r="E3606">
        <v>8</v>
      </c>
      <c r="F3606">
        <v>12.04</v>
      </c>
      <c r="G3606">
        <v>29.08</v>
      </c>
      <c r="H3606" s="1">
        <v>44847</v>
      </c>
      <c r="I3606" s="20">
        <v>0</v>
      </c>
      <c r="J3606" s="47">
        <f>Table_Query_from_Mac10[[#This Row],[unit_price]]-(Table_Query_from_Mac10[[#This Row],[unit_price]]*(Table_Query_from_Mac10[[#This Row],[discount_pct]]/100))</f>
        <v>29.08</v>
      </c>
      <c r="K3606" s="47">
        <f>Table_Query_from_Mac10[[#This Row],[unit_cost]]</f>
        <v>12.04</v>
      </c>
      <c r="L3606" s="47">
        <f>Table_Query_from_Mac10[[#This Row],[Live-cost]]*(1+Table_Query_from_Mac10[[#This Row],[CogsIncreasebyTYPE]])</f>
        <v>12.04</v>
      </c>
      <c r="M3606" s="47">
        <f>Table_Query_from_Mac10[[#This Row],[Live-cost]]*Table_Query_from_Mac10[[#This Row],[qty_to_ship]]</f>
        <v>96.32</v>
      </c>
      <c r="N3606" s="47">
        <f>IF(Table_Query_from_Mac10[[#This Row],[item_no]]="KDA",-Table_Query_from_Mac10[[#This Row],[unit_price]],Table_Query_from_Mac10[[#This Row],[Net Unit]]*Table_Query_from_Mac10[[#This Row],[qty_to_ship]])</f>
        <v>232.64</v>
      </c>
      <c r="O3606" s="47">
        <f>SUMIFS(Summary!C:C,Summary!H:H,Table_Query_from_Mac10[[#This Row],[Juiceoc]])</f>
        <v>0</v>
      </c>
      <c r="P3606" s="47">
        <f>SUMIFS(Summary!D:D,Summary!H:H,Table_Query_from_Mac10[[#This Row],[Juiceoc]])</f>
        <v>0</v>
      </c>
      <c r="Q3606" s="47">
        <f>SUMIFS(Summary!E:E,Summary!H:H,Table_Query_from_Mac10[[#This Row],[Juiceoc]])</f>
        <v>0</v>
      </c>
      <c r="R3606" s="47">
        <f>Table_Query_from_Mac10[[#This Row],[Net Unit]]*(1+Table_Query_from_Mac10[[#This Row],[PriceIncreasebyType]])</f>
        <v>29.08</v>
      </c>
      <c r="S3606" s="47">
        <f>Table_Query_from_Mac10[[#This Row],[UnitPriceFuture]]*Table_Query_from_Mac10[[#This Row],[qtytoShipFuture]]</f>
        <v>232.64</v>
      </c>
      <c r="T3606" s="47">
        <f>ROUND(Table_Query_from_Mac10[[#This Row],[qty_to_ship]]*(1+Table_Query_from_Mac10[[#This Row],[VolumeIncreasebyType]]),0)</f>
        <v>8</v>
      </c>
      <c r="U3606" s="47">
        <f>Table_Query_from_Mac10[[#This Row],[qtytoShipFuture]]*Table_Query_from_Mac10[[#This Row],[Future-cost]]</f>
        <v>96.32</v>
      </c>
      <c r="V3606" s="47">
        <f>Table_Query_from_Mac10[[#This Row],[qtytoShipFuture]]-Table_Query_from_Mac10[[#This Row],[qty_to_ship]]</f>
        <v>0</v>
      </c>
      <c r="W3606" s="47">
        <f>Table_Query_from_Mac10[[#This Row],[UnitPriceFuture]]</f>
        <v>29.08</v>
      </c>
      <c r="X3606" s="47">
        <f>Table_Query_from_Mac10[[#This Row],[Unit Increase]]*Table_Query_from_Mac10[[#This Row],[UnitPriceFuture]]</f>
        <v>0</v>
      </c>
      <c r="Y3606" s="47">
        <f>Table_Query_from_Mac10[[#This Row],[Unit Increase]]*Table_Query_from_Mac10[[#This Row],[Future-cost]]</f>
        <v>0</v>
      </c>
      <c r="Z3606" s="47">
        <f>-(Table_Query_from_Mac10[[#This Row],[Incremental Sales]]+((Table_Query_from_Mac10[[#This Row],[Incremental Sales]]*-(SUM(Summary!$S$8:$S$9)))))*Summary!$S$18</f>
        <v>0</v>
      </c>
      <c r="AA3606" s="47">
        <f>IFERROR(Table_Query_from_Mac10[[#This Row],[Incremental Cost]]/Table_Query_from_Mac10[[#This Row],[Incremental Sales]],0)</f>
        <v>0</v>
      </c>
      <c r="AB3606" s="47">
        <f>IFERROR(Table_Query_from_Mac10[[#This Row],[TotalCostFuture]]/Table_Query_from_Mac10[[#This Row],[totalsalesFuture]],0)</f>
        <v>0.41403026134800552</v>
      </c>
      <c r="AN3606" s="30">
        <v>32</v>
      </c>
      <c r="AO3606">
        <f t="shared" si="112"/>
        <v>8</v>
      </c>
      <c r="AQ3606" s="30">
        <v>83.09</v>
      </c>
      <c r="AR3606">
        <f t="shared" si="113"/>
        <v>29.08</v>
      </c>
    </row>
    <row r="3607" spans="1:44" x14ac:dyDescent="0.25">
      <c r="A3607">
        <v>90363</v>
      </c>
      <c r="B3607">
        <v>10</v>
      </c>
      <c r="C3607" t="s">
        <v>55</v>
      </c>
      <c r="D3607" t="s">
        <v>81</v>
      </c>
      <c r="E3607">
        <v>6</v>
      </c>
      <c r="F3607">
        <v>13.68</v>
      </c>
      <c r="G3607">
        <v>33.770000000000003</v>
      </c>
      <c r="H3607" s="1">
        <v>44847</v>
      </c>
      <c r="I3607" s="20">
        <v>0</v>
      </c>
      <c r="J3607" s="47">
        <f>Table_Query_from_Mac10[[#This Row],[unit_price]]-(Table_Query_from_Mac10[[#This Row],[unit_price]]*(Table_Query_from_Mac10[[#This Row],[discount_pct]]/100))</f>
        <v>33.770000000000003</v>
      </c>
      <c r="K3607" s="47">
        <f>Table_Query_from_Mac10[[#This Row],[unit_cost]]</f>
        <v>13.68</v>
      </c>
      <c r="L3607" s="47">
        <f>Table_Query_from_Mac10[[#This Row],[Live-cost]]*(1+Table_Query_from_Mac10[[#This Row],[CogsIncreasebyTYPE]])</f>
        <v>13.68</v>
      </c>
      <c r="M3607" s="47">
        <f>Table_Query_from_Mac10[[#This Row],[Live-cost]]*Table_Query_from_Mac10[[#This Row],[qty_to_ship]]</f>
        <v>82.08</v>
      </c>
      <c r="N3607" s="47">
        <f>IF(Table_Query_from_Mac10[[#This Row],[item_no]]="KDA",-Table_Query_from_Mac10[[#This Row],[unit_price]],Table_Query_from_Mac10[[#This Row],[Net Unit]]*Table_Query_from_Mac10[[#This Row],[qty_to_ship]])</f>
        <v>202.62</v>
      </c>
      <c r="O3607" s="47">
        <f>SUMIFS(Summary!C:C,Summary!H:H,Table_Query_from_Mac10[[#This Row],[Juiceoc]])</f>
        <v>0</v>
      </c>
      <c r="P3607" s="47">
        <f>SUMIFS(Summary!D:D,Summary!H:H,Table_Query_from_Mac10[[#This Row],[Juiceoc]])</f>
        <v>0</v>
      </c>
      <c r="Q3607" s="47">
        <f>SUMIFS(Summary!E:E,Summary!H:H,Table_Query_from_Mac10[[#This Row],[Juiceoc]])</f>
        <v>0</v>
      </c>
      <c r="R3607" s="47">
        <f>Table_Query_from_Mac10[[#This Row],[Net Unit]]*(1+Table_Query_from_Mac10[[#This Row],[PriceIncreasebyType]])</f>
        <v>33.770000000000003</v>
      </c>
      <c r="S3607" s="47">
        <f>Table_Query_from_Mac10[[#This Row],[UnitPriceFuture]]*Table_Query_from_Mac10[[#This Row],[qtytoShipFuture]]</f>
        <v>202.62</v>
      </c>
      <c r="T3607" s="47">
        <f>ROUND(Table_Query_from_Mac10[[#This Row],[qty_to_ship]]*(1+Table_Query_from_Mac10[[#This Row],[VolumeIncreasebyType]]),0)</f>
        <v>6</v>
      </c>
      <c r="U3607" s="47">
        <f>Table_Query_from_Mac10[[#This Row],[qtytoShipFuture]]*Table_Query_from_Mac10[[#This Row],[Future-cost]]</f>
        <v>82.08</v>
      </c>
      <c r="V3607" s="47">
        <f>Table_Query_from_Mac10[[#This Row],[qtytoShipFuture]]-Table_Query_from_Mac10[[#This Row],[qty_to_ship]]</f>
        <v>0</v>
      </c>
      <c r="W3607" s="47">
        <f>Table_Query_from_Mac10[[#This Row],[UnitPriceFuture]]</f>
        <v>33.770000000000003</v>
      </c>
      <c r="X3607" s="47">
        <f>Table_Query_from_Mac10[[#This Row],[Unit Increase]]*Table_Query_from_Mac10[[#This Row],[UnitPriceFuture]]</f>
        <v>0</v>
      </c>
      <c r="Y3607" s="47">
        <f>Table_Query_from_Mac10[[#This Row],[Unit Increase]]*Table_Query_from_Mac10[[#This Row],[Future-cost]]</f>
        <v>0</v>
      </c>
      <c r="Z3607" s="47">
        <f>-(Table_Query_from_Mac10[[#This Row],[Incremental Sales]]+((Table_Query_from_Mac10[[#This Row],[Incremental Sales]]*-(SUM(Summary!$S$8:$S$9)))))*Summary!$S$18</f>
        <v>0</v>
      </c>
      <c r="AA3607" s="47">
        <f>IFERROR(Table_Query_from_Mac10[[#This Row],[Incremental Cost]]/Table_Query_from_Mac10[[#This Row],[Incremental Sales]],0)</f>
        <v>0</v>
      </c>
      <c r="AB3607" s="47">
        <f>IFERROR(Table_Query_from_Mac10[[#This Row],[TotalCostFuture]]/Table_Query_from_Mac10[[#This Row],[totalsalesFuture]],0)</f>
        <v>0.40509327805744744</v>
      </c>
      <c r="AN3607" s="31">
        <v>24</v>
      </c>
      <c r="AO3607">
        <f t="shared" si="112"/>
        <v>6</v>
      </c>
      <c r="AQ3607" s="31">
        <v>96.49</v>
      </c>
      <c r="AR3607">
        <f t="shared" si="113"/>
        <v>33.770000000000003</v>
      </c>
    </row>
    <row r="3608" spans="1:44" x14ac:dyDescent="0.25">
      <c r="A3608">
        <v>90363</v>
      </c>
      <c r="B3608">
        <v>11</v>
      </c>
      <c r="C3608" t="s">
        <v>55</v>
      </c>
      <c r="D3608" t="s">
        <v>81</v>
      </c>
      <c r="E3608">
        <v>6</v>
      </c>
      <c r="F3608">
        <v>15.22</v>
      </c>
      <c r="G3608">
        <v>41.05</v>
      </c>
      <c r="H3608" s="1">
        <v>44847</v>
      </c>
      <c r="I3608" s="20">
        <v>0</v>
      </c>
      <c r="J3608" s="47">
        <f>Table_Query_from_Mac10[[#This Row],[unit_price]]-(Table_Query_from_Mac10[[#This Row],[unit_price]]*(Table_Query_from_Mac10[[#This Row],[discount_pct]]/100))</f>
        <v>41.05</v>
      </c>
      <c r="K3608" s="47">
        <f>Table_Query_from_Mac10[[#This Row],[unit_cost]]</f>
        <v>15.22</v>
      </c>
      <c r="L3608" s="47">
        <f>Table_Query_from_Mac10[[#This Row],[Live-cost]]*(1+Table_Query_from_Mac10[[#This Row],[CogsIncreasebyTYPE]])</f>
        <v>15.22</v>
      </c>
      <c r="M3608" s="47">
        <f>Table_Query_from_Mac10[[#This Row],[Live-cost]]*Table_Query_from_Mac10[[#This Row],[qty_to_ship]]</f>
        <v>91.320000000000007</v>
      </c>
      <c r="N3608" s="47">
        <f>IF(Table_Query_from_Mac10[[#This Row],[item_no]]="KDA",-Table_Query_from_Mac10[[#This Row],[unit_price]],Table_Query_from_Mac10[[#This Row],[Net Unit]]*Table_Query_from_Mac10[[#This Row],[qty_to_ship]])</f>
        <v>246.29999999999998</v>
      </c>
      <c r="O3608" s="47">
        <f>SUMIFS(Summary!C:C,Summary!H:H,Table_Query_from_Mac10[[#This Row],[Juiceoc]])</f>
        <v>0</v>
      </c>
      <c r="P3608" s="47">
        <f>SUMIFS(Summary!D:D,Summary!H:H,Table_Query_from_Mac10[[#This Row],[Juiceoc]])</f>
        <v>0</v>
      </c>
      <c r="Q3608" s="47">
        <f>SUMIFS(Summary!E:E,Summary!H:H,Table_Query_from_Mac10[[#This Row],[Juiceoc]])</f>
        <v>0</v>
      </c>
      <c r="R3608" s="47">
        <f>Table_Query_from_Mac10[[#This Row],[Net Unit]]*(1+Table_Query_from_Mac10[[#This Row],[PriceIncreasebyType]])</f>
        <v>41.05</v>
      </c>
      <c r="S3608" s="47">
        <f>Table_Query_from_Mac10[[#This Row],[UnitPriceFuture]]*Table_Query_from_Mac10[[#This Row],[qtytoShipFuture]]</f>
        <v>246.29999999999998</v>
      </c>
      <c r="T3608" s="47">
        <f>ROUND(Table_Query_from_Mac10[[#This Row],[qty_to_ship]]*(1+Table_Query_from_Mac10[[#This Row],[VolumeIncreasebyType]]),0)</f>
        <v>6</v>
      </c>
      <c r="U3608" s="47">
        <f>Table_Query_from_Mac10[[#This Row],[qtytoShipFuture]]*Table_Query_from_Mac10[[#This Row],[Future-cost]]</f>
        <v>91.320000000000007</v>
      </c>
      <c r="V3608" s="47">
        <f>Table_Query_from_Mac10[[#This Row],[qtytoShipFuture]]-Table_Query_from_Mac10[[#This Row],[qty_to_ship]]</f>
        <v>0</v>
      </c>
      <c r="W3608" s="47">
        <f>Table_Query_from_Mac10[[#This Row],[UnitPriceFuture]]</f>
        <v>41.05</v>
      </c>
      <c r="X3608" s="47">
        <f>Table_Query_from_Mac10[[#This Row],[Unit Increase]]*Table_Query_from_Mac10[[#This Row],[UnitPriceFuture]]</f>
        <v>0</v>
      </c>
      <c r="Y3608" s="47">
        <f>Table_Query_from_Mac10[[#This Row],[Unit Increase]]*Table_Query_from_Mac10[[#This Row],[Future-cost]]</f>
        <v>0</v>
      </c>
      <c r="Z3608" s="47">
        <f>-(Table_Query_from_Mac10[[#This Row],[Incremental Sales]]+((Table_Query_from_Mac10[[#This Row],[Incremental Sales]]*-(SUM(Summary!$S$8:$S$9)))))*Summary!$S$18</f>
        <v>0</v>
      </c>
      <c r="AA3608" s="47">
        <f>IFERROR(Table_Query_from_Mac10[[#This Row],[Incremental Cost]]/Table_Query_from_Mac10[[#This Row],[Incremental Sales]],0)</f>
        <v>0</v>
      </c>
      <c r="AB3608" s="47">
        <f>IFERROR(Table_Query_from_Mac10[[#This Row],[TotalCostFuture]]/Table_Query_from_Mac10[[#This Row],[totalsalesFuture]],0)</f>
        <v>0.37076735688185147</v>
      </c>
      <c r="AN3608" s="30">
        <v>24</v>
      </c>
      <c r="AO3608">
        <f t="shared" si="112"/>
        <v>6</v>
      </c>
      <c r="AQ3608" s="30">
        <v>117.28</v>
      </c>
      <c r="AR3608">
        <f t="shared" si="113"/>
        <v>41.05</v>
      </c>
    </row>
    <row r="3609" spans="1:44" x14ac:dyDescent="0.25">
      <c r="A3609">
        <v>90363</v>
      </c>
      <c r="B3609">
        <v>5</v>
      </c>
      <c r="C3609" t="s">
        <v>55</v>
      </c>
      <c r="D3609" t="s">
        <v>81</v>
      </c>
      <c r="E3609">
        <v>16</v>
      </c>
      <c r="F3609">
        <v>6.38</v>
      </c>
      <c r="G3609">
        <v>14.69</v>
      </c>
      <c r="H3609" s="1">
        <v>44854</v>
      </c>
      <c r="I3609" s="20">
        <v>0</v>
      </c>
      <c r="J3609" s="47">
        <f>Table_Query_from_Mac10[[#This Row],[unit_price]]-(Table_Query_from_Mac10[[#This Row],[unit_price]]*(Table_Query_from_Mac10[[#This Row],[discount_pct]]/100))</f>
        <v>14.69</v>
      </c>
      <c r="K3609" s="47">
        <f>Table_Query_from_Mac10[[#This Row],[unit_cost]]</f>
        <v>6.38</v>
      </c>
      <c r="L3609" s="47">
        <f>Table_Query_from_Mac10[[#This Row],[Live-cost]]*(1+Table_Query_from_Mac10[[#This Row],[CogsIncreasebyTYPE]])</f>
        <v>6.38</v>
      </c>
      <c r="M3609" s="47">
        <f>Table_Query_from_Mac10[[#This Row],[Live-cost]]*Table_Query_from_Mac10[[#This Row],[qty_to_ship]]</f>
        <v>102.08</v>
      </c>
      <c r="N3609" s="47">
        <f>IF(Table_Query_from_Mac10[[#This Row],[item_no]]="KDA",-Table_Query_from_Mac10[[#This Row],[unit_price]],Table_Query_from_Mac10[[#This Row],[Net Unit]]*Table_Query_from_Mac10[[#This Row],[qty_to_ship]])</f>
        <v>235.04</v>
      </c>
      <c r="O3609" s="47">
        <f>SUMIFS(Summary!C:C,Summary!H:H,Table_Query_from_Mac10[[#This Row],[Juiceoc]])</f>
        <v>0</v>
      </c>
      <c r="P3609" s="47">
        <f>SUMIFS(Summary!D:D,Summary!H:H,Table_Query_from_Mac10[[#This Row],[Juiceoc]])</f>
        <v>0</v>
      </c>
      <c r="Q3609" s="47">
        <f>SUMIFS(Summary!E:E,Summary!H:H,Table_Query_from_Mac10[[#This Row],[Juiceoc]])</f>
        <v>0</v>
      </c>
      <c r="R3609" s="47">
        <f>Table_Query_from_Mac10[[#This Row],[Net Unit]]*(1+Table_Query_from_Mac10[[#This Row],[PriceIncreasebyType]])</f>
        <v>14.69</v>
      </c>
      <c r="S3609" s="47">
        <f>Table_Query_from_Mac10[[#This Row],[UnitPriceFuture]]*Table_Query_from_Mac10[[#This Row],[qtytoShipFuture]]</f>
        <v>235.04</v>
      </c>
      <c r="T3609" s="47">
        <f>ROUND(Table_Query_from_Mac10[[#This Row],[qty_to_ship]]*(1+Table_Query_from_Mac10[[#This Row],[VolumeIncreasebyType]]),0)</f>
        <v>16</v>
      </c>
      <c r="U3609" s="47">
        <f>Table_Query_from_Mac10[[#This Row],[qtytoShipFuture]]*Table_Query_from_Mac10[[#This Row],[Future-cost]]</f>
        <v>102.08</v>
      </c>
      <c r="V3609" s="47">
        <f>Table_Query_from_Mac10[[#This Row],[qtytoShipFuture]]-Table_Query_from_Mac10[[#This Row],[qty_to_ship]]</f>
        <v>0</v>
      </c>
      <c r="W3609" s="47">
        <f>Table_Query_from_Mac10[[#This Row],[UnitPriceFuture]]</f>
        <v>14.69</v>
      </c>
      <c r="X3609" s="47">
        <f>Table_Query_from_Mac10[[#This Row],[Unit Increase]]*Table_Query_from_Mac10[[#This Row],[UnitPriceFuture]]</f>
        <v>0</v>
      </c>
      <c r="Y3609" s="47">
        <f>Table_Query_from_Mac10[[#This Row],[Unit Increase]]*Table_Query_from_Mac10[[#This Row],[Future-cost]]</f>
        <v>0</v>
      </c>
      <c r="Z3609" s="47">
        <f>-(Table_Query_from_Mac10[[#This Row],[Incremental Sales]]+((Table_Query_from_Mac10[[#This Row],[Incremental Sales]]*-(SUM(Summary!$S$8:$S$9)))))*Summary!$S$18</f>
        <v>0</v>
      </c>
      <c r="AA3609" s="47">
        <f>IFERROR(Table_Query_from_Mac10[[#This Row],[Incremental Cost]]/Table_Query_from_Mac10[[#This Row],[Incremental Sales]],0)</f>
        <v>0</v>
      </c>
      <c r="AB3609" s="47">
        <f>IFERROR(Table_Query_from_Mac10[[#This Row],[TotalCostFuture]]/Table_Query_from_Mac10[[#This Row],[totalsalesFuture]],0)</f>
        <v>0.43430905377808032</v>
      </c>
      <c r="AN3609" s="31">
        <v>64</v>
      </c>
      <c r="AO3609">
        <f t="shared" si="112"/>
        <v>16</v>
      </c>
      <c r="AQ3609" s="31">
        <v>41.98</v>
      </c>
      <c r="AR3609">
        <f t="shared" si="113"/>
        <v>14.69</v>
      </c>
    </row>
    <row r="3610" spans="1:44" x14ac:dyDescent="0.25">
      <c r="A3610">
        <v>90363</v>
      </c>
      <c r="B3610">
        <v>7</v>
      </c>
      <c r="C3610" t="s">
        <v>55</v>
      </c>
      <c r="D3610" t="s">
        <v>81</v>
      </c>
      <c r="E3610">
        <v>9</v>
      </c>
      <c r="F3610">
        <v>8.5</v>
      </c>
      <c r="G3610">
        <v>20.239999999999998</v>
      </c>
      <c r="H3610" s="1">
        <v>44854</v>
      </c>
      <c r="I3610" s="20">
        <v>0</v>
      </c>
      <c r="J3610" s="47">
        <f>Table_Query_from_Mac10[[#This Row],[unit_price]]-(Table_Query_from_Mac10[[#This Row],[unit_price]]*(Table_Query_from_Mac10[[#This Row],[discount_pct]]/100))</f>
        <v>20.239999999999998</v>
      </c>
      <c r="K3610" s="47">
        <f>Table_Query_from_Mac10[[#This Row],[unit_cost]]</f>
        <v>8.5</v>
      </c>
      <c r="L3610" s="47">
        <f>Table_Query_from_Mac10[[#This Row],[Live-cost]]*(1+Table_Query_from_Mac10[[#This Row],[CogsIncreasebyTYPE]])</f>
        <v>8.5</v>
      </c>
      <c r="M3610" s="47">
        <f>Table_Query_from_Mac10[[#This Row],[Live-cost]]*Table_Query_from_Mac10[[#This Row],[qty_to_ship]]</f>
        <v>76.5</v>
      </c>
      <c r="N3610" s="47">
        <f>IF(Table_Query_from_Mac10[[#This Row],[item_no]]="KDA",-Table_Query_from_Mac10[[#This Row],[unit_price]],Table_Query_from_Mac10[[#This Row],[Net Unit]]*Table_Query_from_Mac10[[#This Row],[qty_to_ship]])</f>
        <v>182.16</v>
      </c>
      <c r="O3610" s="47">
        <f>SUMIFS(Summary!C:C,Summary!H:H,Table_Query_from_Mac10[[#This Row],[Juiceoc]])</f>
        <v>0</v>
      </c>
      <c r="P3610" s="47">
        <f>SUMIFS(Summary!D:D,Summary!H:H,Table_Query_from_Mac10[[#This Row],[Juiceoc]])</f>
        <v>0</v>
      </c>
      <c r="Q3610" s="47">
        <f>SUMIFS(Summary!E:E,Summary!H:H,Table_Query_from_Mac10[[#This Row],[Juiceoc]])</f>
        <v>0</v>
      </c>
      <c r="R3610" s="47">
        <f>Table_Query_from_Mac10[[#This Row],[Net Unit]]*(1+Table_Query_from_Mac10[[#This Row],[PriceIncreasebyType]])</f>
        <v>20.239999999999998</v>
      </c>
      <c r="S3610" s="47">
        <f>Table_Query_from_Mac10[[#This Row],[UnitPriceFuture]]*Table_Query_from_Mac10[[#This Row],[qtytoShipFuture]]</f>
        <v>182.16</v>
      </c>
      <c r="T3610" s="47">
        <f>ROUND(Table_Query_from_Mac10[[#This Row],[qty_to_ship]]*(1+Table_Query_from_Mac10[[#This Row],[VolumeIncreasebyType]]),0)</f>
        <v>9</v>
      </c>
      <c r="U3610" s="47">
        <f>Table_Query_from_Mac10[[#This Row],[qtytoShipFuture]]*Table_Query_from_Mac10[[#This Row],[Future-cost]]</f>
        <v>76.5</v>
      </c>
      <c r="V3610" s="47">
        <f>Table_Query_from_Mac10[[#This Row],[qtytoShipFuture]]-Table_Query_from_Mac10[[#This Row],[qty_to_ship]]</f>
        <v>0</v>
      </c>
      <c r="W3610" s="47">
        <f>Table_Query_from_Mac10[[#This Row],[UnitPriceFuture]]</f>
        <v>20.239999999999998</v>
      </c>
      <c r="X3610" s="47">
        <f>Table_Query_from_Mac10[[#This Row],[Unit Increase]]*Table_Query_from_Mac10[[#This Row],[UnitPriceFuture]]</f>
        <v>0</v>
      </c>
      <c r="Y3610" s="47">
        <f>Table_Query_from_Mac10[[#This Row],[Unit Increase]]*Table_Query_from_Mac10[[#This Row],[Future-cost]]</f>
        <v>0</v>
      </c>
      <c r="Z3610" s="47">
        <f>-(Table_Query_from_Mac10[[#This Row],[Incremental Sales]]+((Table_Query_from_Mac10[[#This Row],[Incremental Sales]]*-(SUM(Summary!$S$8:$S$9)))))*Summary!$S$18</f>
        <v>0</v>
      </c>
      <c r="AA3610" s="47">
        <f>IFERROR(Table_Query_from_Mac10[[#This Row],[Incremental Cost]]/Table_Query_from_Mac10[[#This Row],[Incremental Sales]],0)</f>
        <v>0</v>
      </c>
      <c r="AB3610" s="47">
        <f>IFERROR(Table_Query_from_Mac10[[#This Row],[TotalCostFuture]]/Table_Query_from_Mac10[[#This Row],[totalsalesFuture]],0)</f>
        <v>0.41996047430830041</v>
      </c>
      <c r="AN3610" s="30">
        <v>36</v>
      </c>
      <c r="AO3610">
        <f t="shared" si="112"/>
        <v>9</v>
      </c>
      <c r="AQ3610" s="30">
        <v>57.83</v>
      </c>
      <c r="AR3610">
        <f t="shared" si="113"/>
        <v>20.239999999999998</v>
      </c>
    </row>
    <row r="3611" spans="1:44" x14ac:dyDescent="0.25">
      <c r="A3611">
        <v>90363</v>
      </c>
      <c r="B3611">
        <v>8</v>
      </c>
      <c r="C3611" t="s">
        <v>55</v>
      </c>
      <c r="D3611" t="s">
        <v>81</v>
      </c>
      <c r="E3611">
        <v>9</v>
      </c>
      <c r="F3611">
        <v>9.86</v>
      </c>
      <c r="G3611">
        <v>24.5</v>
      </c>
      <c r="H3611" s="1">
        <v>44854</v>
      </c>
      <c r="I3611" s="20">
        <v>0</v>
      </c>
      <c r="J3611" s="47">
        <f>Table_Query_from_Mac10[[#This Row],[unit_price]]-(Table_Query_from_Mac10[[#This Row],[unit_price]]*(Table_Query_from_Mac10[[#This Row],[discount_pct]]/100))</f>
        <v>24.5</v>
      </c>
      <c r="K3611" s="47">
        <f>Table_Query_from_Mac10[[#This Row],[unit_cost]]</f>
        <v>9.86</v>
      </c>
      <c r="L3611" s="47">
        <f>Table_Query_from_Mac10[[#This Row],[Live-cost]]*(1+Table_Query_from_Mac10[[#This Row],[CogsIncreasebyTYPE]])</f>
        <v>9.86</v>
      </c>
      <c r="M3611" s="47">
        <f>Table_Query_from_Mac10[[#This Row],[Live-cost]]*Table_Query_from_Mac10[[#This Row],[qty_to_ship]]</f>
        <v>88.74</v>
      </c>
      <c r="N3611" s="47">
        <f>IF(Table_Query_from_Mac10[[#This Row],[item_no]]="KDA",-Table_Query_from_Mac10[[#This Row],[unit_price]],Table_Query_from_Mac10[[#This Row],[Net Unit]]*Table_Query_from_Mac10[[#This Row],[qty_to_ship]])</f>
        <v>220.5</v>
      </c>
      <c r="O3611" s="47">
        <f>SUMIFS(Summary!C:C,Summary!H:H,Table_Query_from_Mac10[[#This Row],[Juiceoc]])</f>
        <v>0</v>
      </c>
      <c r="P3611" s="47">
        <f>SUMIFS(Summary!D:D,Summary!H:H,Table_Query_from_Mac10[[#This Row],[Juiceoc]])</f>
        <v>0</v>
      </c>
      <c r="Q3611" s="47">
        <f>SUMIFS(Summary!E:E,Summary!H:H,Table_Query_from_Mac10[[#This Row],[Juiceoc]])</f>
        <v>0</v>
      </c>
      <c r="R3611" s="47">
        <f>Table_Query_from_Mac10[[#This Row],[Net Unit]]*(1+Table_Query_from_Mac10[[#This Row],[PriceIncreasebyType]])</f>
        <v>24.5</v>
      </c>
      <c r="S3611" s="47">
        <f>Table_Query_from_Mac10[[#This Row],[UnitPriceFuture]]*Table_Query_from_Mac10[[#This Row],[qtytoShipFuture]]</f>
        <v>220.5</v>
      </c>
      <c r="T3611" s="47">
        <f>ROUND(Table_Query_from_Mac10[[#This Row],[qty_to_ship]]*(1+Table_Query_from_Mac10[[#This Row],[VolumeIncreasebyType]]),0)</f>
        <v>9</v>
      </c>
      <c r="U3611" s="47">
        <f>Table_Query_from_Mac10[[#This Row],[qtytoShipFuture]]*Table_Query_from_Mac10[[#This Row],[Future-cost]]</f>
        <v>88.74</v>
      </c>
      <c r="V3611" s="47">
        <f>Table_Query_from_Mac10[[#This Row],[qtytoShipFuture]]-Table_Query_from_Mac10[[#This Row],[qty_to_ship]]</f>
        <v>0</v>
      </c>
      <c r="W3611" s="47">
        <f>Table_Query_from_Mac10[[#This Row],[UnitPriceFuture]]</f>
        <v>24.5</v>
      </c>
      <c r="X3611" s="47">
        <f>Table_Query_from_Mac10[[#This Row],[Unit Increase]]*Table_Query_from_Mac10[[#This Row],[UnitPriceFuture]]</f>
        <v>0</v>
      </c>
      <c r="Y3611" s="47">
        <f>Table_Query_from_Mac10[[#This Row],[Unit Increase]]*Table_Query_from_Mac10[[#This Row],[Future-cost]]</f>
        <v>0</v>
      </c>
      <c r="Z3611" s="47">
        <f>-(Table_Query_from_Mac10[[#This Row],[Incremental Sales]]+((Table_Query_from_Mac10[[#This Row],[Incremental Sales]]*-(SUM(Summary!$S$8:$S$9)))))*Summary!$S$18</f>
        <v>0</v>
      </c>
      <c r="AA3611" s="47">
        <f>IFERROR(Table_Query_from_Mac10[[#This Row],[Incremental Cost]]/Table_Query_from_Mac10[[#This Row],[Incremental Sales]],0)</f>
        <v>0</v>
      </c>
      <c r="AB3611" s="47">
        <f>IFERROR(Table_Query_from_Mac10[[#This Row],[TotalCostFuture]]/Table_Query_from_Mac10[[#This Row],[totalsalesFuture]],0)</f>
        <v>0.40244897959183673</v>
      </c>
      <c r="AN3611" s="31">
        <v>36</v>
      </c>
      <c r="AO3611">
        <f t="shared" si="112"/>
        <v>9</v>
      </c>
      <c r="AQ3611" s="31">
        <v>70</v>
      </c>
      <c r="AR3611">
        <f t="shared" si="113"/>
        <v>24.5</v>
      </c>
    </row>
    <row r="3612" spans="1:44" x14ac:dyDescent="0.25">
      <c r="A3612">
        <v>90364</v>
      </c>
      <c r="B3612">
        <v>1</v>
      </c>
      <c r="C3612" t="s">
        <v>86</v>
      </c>
      <c r="D3612" t="s">
        <v>79</v>
      </c>
      <c r="E3612">
        <v>10</v>
      </c>
      <c r="F3612">
        <v>1.8</v>
      </c>
      <c r="G3612">
        <v>6.61</v>
      </c>
      <c r="H3612" s="1">
        <v>44865</v>
      </c>
      <c r="I3612" s="20">
        <v>0</v>
      </c>
      <c r="J3612" s="47">
        <f>Table_Query_from_Mac10[[#This Row],[unit_price]]-(Table_Query_from_Mac10[[#This Row],[unit_price]]*(Table_Query_from_Mac10[[#This Row],[discount_pct]]/100))</f>
        <v>6.61</v>
      </c>
      <c r="K3612" s="47">
        <f>Table_Query_from_Mac10[[#This Row],[unit_cost]]</f>
        <v>1.8</v>
      </c>
      <c r="L3612" s="47">
        <f>Table_Query_from_Mac10[[#This Row],[Live-cost]]*(1+Table_Query_from_Mac10[[#This Row],[CogsIncreasebyTYPE]])</f>
        <v>1.8</v>
      </c>
      <c r="M3612" s="47">
        <f>Table_Query_from_Mac10[[#This Row],[Live-cost]]*Table_Query_from_Mac10[[#This Row],[qty_to_ship]]</f>
        <v>18</v>
      </c>
      <c r="N3612" s="47">
        <f>IF(Table_Query_from_Mac10[[#This Row],[item_no]]="KDA",-Table_Query_from_Mac10[[#This Row],[unit_price]],Table_Query_from_Mac10[[#This Row],[Net Unit]]*Table_Query_from_Mac10[[#This Row],[qty_to_ship]])</f>
        <v>66.100000000000009</v>
      </c>
      <c r="O3612" s="47">
        <f>SUMIFS(Summary!C:C,Summary!H:H,Table_Query_from_Mac10[[#This Row],[Juiceoc]])</f>
        <v>0</v>
      </c>
      <c r="P3612" s="47">
        <f>SUMIFS(Summary!D:D,Summary!H:H,Table_Query_from_Mac10[[#This Row],[Juiceoc]])</f>
        <v>0</v>
      </c>
      <c r="Q3612" s="47">
        <f>SUMIFS(Summary!E:E,Summary!H:H,Table_Query_from_Mac10[[#This Row],[Juiceoc]])</f>
        <v>0</v>
      </c>
      <c r="R3612" s="47">
        <f>Table_Query_from_Mac10[[#This Row],[Net Unit]]*(1+Table_Query_from_Mac10[[#This Row],[PriceIncreasebyType]])</f>
        <v>6.61</v>
      </c>
      <c r="S3612" s="47">
        <f>Table_Query_from_Mac10[[#This Row],[UnitPriceFuture]]*Table_Query_from_Mac10[[#This Row],[qtytoShipFuture]]</f>
        <v>66.100000000000009</v>
      </c>
      <c r="T3612" s="47">
        <f>ROUND(Table_Query_from_Mac10[[#This Row],[qty_to_ship]]*(1+Table_Query_from_Mac10[[#This Row],[VolumeIncreasebyType]]),0)</f>
        <v>10</v>
      </c>
      <c r="U3612" s="47">
        <f>Table_Query_from_Mac10[[#This Row],[qtytoShipFuture]]*Table_Query_from_Mac10[[#This Row],[Future-cost]]</f>
        <v>18</v>
      </c>
      <c r="V3612" s="47">
        <f>Table_Query_from_Mac10[[#This Row],[qtytoShipFuture]]-Table_Query_from_Mac10[[#This Row],[qty_to_ship]]</f>
        <v>0</v>
      </c>
      <c r="W3612" s="47">
        <f>Table_Query_from_Mac10[[#This Row],[UnitPriceFuture]]</f>
        <v>6.61</v>
      </c>
      <c r="X3612" s="47">
        <f>Table_Query_from_Mac10[[#This Row],[Unit Increase]]*Table_Query_from_Mac10[[#This Row],[UnitPriceFuture]]</f>
        <v>0</v>
      </c>
      <c r="Y3612" s="47">
        <f>Table_Query_from_Mac10[[#This Row],[Unit Increase]]*Table_Query_from_Mac10[[#This Row],[Future-cost]]</f>
        <v>0</v>
      </c>
      <c r="Z3612" s="47">
        <f>-(Table_Query_from_Mac10[[#This Row],[Incremental Sales]]+((Table_Query_from_Mac10[[#This Row],[Incremental Sales]]*-(SUM(Summary!$S$8:$S$9)))))*Summary!$S$18</f>
        <v>0</v>
      </c>
      <c r="AA3612" s="47">
        <f>IFERROR(Table_Query_from_Mac10[[#This Row],[Incremental Cost]]/Table_Query_from_Mac10[[#This Row],[Incremental Sales]],0)</f>
        <v>0</v>
      </c>
      <c r="AB3612" s="47">
        <f>IFERROR(Table_Query_from_Mac10[[#This Row],[TotalCostFuture]]/Table_Query_from_Mac10[[#This Row],[totalsalesFuture]],0)</f>
        <v>0.27231467473524956</v>
      </c>
      <c r="AN3612" s="30">
        <v>40</v>
      </c>
      <c r="AO3612">
        <f t="shared" si="112"/>
        <v>10</v>
      </c>
      <c r="AQ3612" s="30">
        <v>18.89</v>
      </c>
      <c r="AR3612">
        <f t="shared" si="113"/>
        <v>6.61</v>
      </c>
    </row>
    <row r="3613" spans="1:44" x14ac:dyDescent="0.25">
      <c r="A3613">
        <v>90364</v>
      </c>
      <c r="B3613">
        <v>2</v>
      </c>
      <c r="C3613" t="s">
        <v>86</v>
      </c>
      <c r="D3613" t="s">
        <v>79</v>
      </c>
      <c r="E3613">
        <v>4</v>
      </c>
      <c r="F3613">
        <v>5.86</v>
      </c>
      <c r="G3613">
        <v>14.16</v>
      </c>
      <c r="H3613" s="1">
        <v>44865</v>
      </c>
      <c r="I3613" s="20">
        <v>0</v>
      </c>
      <c r="J3613" s="47">
        <f>Table_Query_from_Mac10[[#This Row],[unit_price]]-(Table_Query_from_Mac10[[#This Row],[unit_price]]*(Table_Query_from_Mac10[[#This Row],[discount_pct]]/100))</f>
        <v>14.16</v>
      </c>
      <c r="K3613" s="47">
        <f>Table_Query_from_Mac10[[#This Row],[unit_cost]]</f>
        <v>5.86</v>
      </c>
      <c r="L3613" s="47">
        <f>Table_Query_from_Mac10[[#This Row],[Live-cost]]*(1+Table_Query_from_Mac10[[#This Row],[CogsIncreasebyTYPE]])</f>
        <v>5.86</v>
      </c>
      <c r="M3613" s="47">
        <f>Table_Query_from_Mac10[[#This Row],[Live-cost]]*Table_Query_from_Mac10[[#This Row],[qty_to_ship]]</f>
        <v>23.44</v>
      </c>
      <c r="N3613" s="47">
        <f>IF(Table_Query_from_Mac10[[#This Row],[item_no]]="KDA",-Table_Query_from_Mac10[[#This Row],[unit_price]],Table_Query_from_Mac10[[#This Row],[Net Unit]]*Table_Query_from_Mac10[[#This Row],[qty_to_ship]])</f>
        <v>56.64</v>
      </c>
      <c r="O3613" s="47">
        <f>SUMIFS(Summary!C:C,Summary!H:H,Table_Query_from_Mac10[[#This Row],[Juiceoc]])</f>
        <v>0</v>
      </c>
      <c r="P3613" s="47">
        <f>SUMIFS(Summary!D:D,Summary!H:H,Table_Query_from_Mac10[[#This Row],[Juiceoc]])</f>
        <v>0</v>
      </c>
      <c r="Q3613" s="47">
        <f>SUMIFS(Summary!E:E,Summary!H:H,Table_Query_from_Mac10[[#This Row],[Juiceoc]])</f>
        <v>0</v>
      </c>
      <c r="R3613" s="47">
        <f>Table_Query_from_Mac10[[#This Row],[Net Unit]]*(1+Table_Query_from_Mac10[[#This Row],[PriceIncreasebyType]])</f>
        <v>14.16</v>
      </c>
      <c r="S3613" s="47">
        <f>Table_Query_from_Mac10[[#This Row],[UnitPriceFuture]]*Table_Query_from_Mac10[[#This Row],[qtytoShipFuture]]</f>
        <v>56.64</v>
      </c>
      <c r="T3613" s="47">
        <f>ROUND(Table_Query_from_Mac10[[#This Row],[qty_to_ship]]*(1+Table_Query_from_Mac10[[#This Row],[VolumeIncreasebyType]]),0)</f>
        <v>4</v>
      </c>
      <c r="U3613" s="47">
        <f>Table_Query_from_Mac10[[#This Row],[qtytoShipFuture]]*Table_Query_from_Mac10[[#This Row],[Future-cost]]</f>
        <v>23.44</v>
      </c>
      <c r="V3613" s="47">
        <f>Table_Query_from_Mac10[[#This Row],[qtytoShipFuture]]-Table_Query_from_Mac10[[#This Row],[qty_to_ship]]</f>
        <v>0</v>
      </c>
      <c r="W3613" s="47">
        <f>Table_Query_from_Mac10[[#This Row],[UnitPriceFuture]]</f>
        <v>14.16</v>
      </c>
      <c r="X3613" s="47">
        <f>Table_Query_from_Mac10[[#This Row],[Unit Increase]]*Table_Query_from_Mac10[[#This Row],[UnitPriceFuture]]</f>
        <v>0</v>
      </c>
      <c r="Y3613" s="47">
        <f>Table_Query_from_Mac10[[#This Row],[Unit Increase]]*Table_Query_from_Mac10[[#This Row],[Future-cost]]</f>
        <v>0</v>
      </c>
      <c r="Z3613" s="47">
        <f>-(Table_Query_from_Mac10[[#This Row],[Incremental Sales]]+((Table_Query_from_Mac10[[#This Row],[Incremental Sales]]*-(SUM(Summary!$S$8:$S$9)))))*Summary!$S$18</f>
        <v>0</v>
      </c>
      <c r="AA3613" s="47">
        <f>IFERROR(Table_Query_from_Mac10[[#This Row],[Incremental Cost]]/Table_Query_from_Mac10[[#This Row],[Incremental Sales]],0)</f>
        <v>0</v>
      </c>
      <c r="AB3613" s="47">
        <f>IFERROR(Table_Query_from_Mac10[[#This Row],[TotalCostFuture]]/Table_Query_from_Mac10[[#This Row],[totalsalesFuture]],0)</f>
        <v>0.41384180790960456</v>
      </c>
      <c r="AN3613" s="31">
        <v>16</v>
      </c>
      <c r="AO3613">
        <f t="shared" si="112"/>
        <v>4</v>
      </c>
      <c r="AQ3613" s="31">
        <v>40.46</v>
      </c>
      <c r="AR3613">
        <f t="shared" si="113"/>
        <v>14.16</v>
      </c>
    </row>
    <row r="3614" spans="1:44" x14ac:dyDescent="0.25">
      <c r="A3614">
        <v>90364</v>
      </c>
      <c r="B3614">
        <v>3</v>
      </c>
      <c r="C3614" t="s">
        <v>86</v>
      </c>
      <c r="D3614" t="s">
        <v>79</v>
      </c>
      <c r="E3614">
        <v>112</v>
      </c>
      <c r="F3614">
        <v>6.95</v>
      </c>
      <c r="G3614">
        <v>16.170000000000002</v>
      </c>
      <c r="H3614" s="1">
        <v>44865</v>
      </c>
      <c r="I3614" s="20">
        <v>0</v>
      </c>
      <c r="J3614" s="47">
        <f>Table_Query_from_Mac10[[#This Row],[unit_price]]-(Table_Query_from_Mac10[[#This Row],[unit_price]]*(Table_Query_from_Mac10[[#This Row],[discount_pct]]/100))</f>
        <v>16.170000000000002</v>
      </c>
      <c r="K3614" s="47">
        <f>Table_Query_from_Mac10[[#This Row],[unit_cost]]</f>
        <v>6.95</v>
      </c>
      <c r="L3614" s="47">
        <f>Table_Query_from_Mac10[[#This Row],[Live-cost]]*(1+Table_Query_from_Mac10[[#This Row],[CogsIncreasebyTYPE]])</f>
        <v>6.95</v>
      </c>
      <c r="M3614" s="47">
        <f>Table_Query_from_Mac10[[#This Row],[Live-cost]]*Table_Query_from_Mac10[[#This Row],[qty_to_ship]]</f>
        <v>778.4</v>
      </c>
      <c r="N3614" s="47">
        <f>IF(Table_Query_from_Mac10[[#This Row],[item_no]]="KDA",-Table_Query_from_Mac10[[#This Row],[unit_price]],Table_Query_from_Mac10[[#This Row],[Net Unit]]*Table_Query_from_Mac10[[#This Row],[qty_to_ship]])</f>
        <v>1811.0400000000002</v>
      </c>
      <c r="O3614" s="47">
        <f>SUMIFS(Summary!C:C,Summary!H:H,Table_Query_from_Mac10[[#This Row],[Juiceoc]])</f>
        <v>0</v>
      </c>
      <c r="P3614" s="47">
        <f>SUMIFS(Summary!D:D,Summary!H:H,Table_Query_from_Mac10[[#This Row],[Juiceoc]])</f>
        <v>0</v>
      </c>
      <c r="Q3614" s="47">
        <f>SUMIFS(Summary!E:E,Summary!H:H,Table_Query_from_Mac10[[#This Row],[Juiceoc]])</f>
        <v>0</v>
      </c>
      <c r="R3614" s="47">
        <f>Table_Query_from_Mac10[[#This Row],[Net Unit]]*(1+Table_Query_from_Mac10[[#This Row],[PriceIncreasebyType]])</f>
        <v>16.170000000000002</v>
      </c>
      <c r="S3614" s="47">
        <f>Table_Query_from_Mac10[[#This Row],[UnitPriceFuture]]*Table_Query_from_Mac10[[#This Row],[qtytoShipFuture]]</f>
        <v>1811.0400000000002</v>
      </c>
      <c r="T3614" s="47">
        <f>ROUND(Table_Query_from_Mac10[[#This Row],[qty_to_ship]]*(1+Table_Query_from_Mac10[[#This Row],[VolumeIncreasebyType]]),0)</f>
        <v>112</v>
      </c>
      <c r="U3614" s="47">
        <f>Table_Query_from_Mac10[[#This Row],[qtytoShipFuture]]*Table_Query_from_Mac10[[#This Row],[Future-cost]]</f>
        <v>778.4</v>
      </c>
      <c r="V3614" s="47">
        <f>Table_Query_from_Mac10[[#This Row],[qtytoShipFuture]]-Table_Query_from_Mac10[[#This Row],[qty_to_ship]]</f>
        <v>0</v>
      </c>
      <c r="W3614" s="47">
        <f>Table_Query_from_Mac10[[#This Row],[UnitPriceFuture]]</f>
        <v>16.170000000000002</v>
      </c>
      <c r="X3614" s="47">
        <f>Table_Query_from_Mac10[[#This Row],[Unit Increase]]*Table_Query_from_Mac10[[#This Row],[UnitPriceFuture]]</f>
        <v>0</v>
      </c>
      <c r="Y3614" s="47">
        <f>Table_Query_from_Mac10[[#This Row],[Unit Increase]]*Table_Query_from_Mac10[[#This Row],[Future-cost]]</f>
        <v>0</v>
      </c>
      <c r="Z3614" s="47">
        <f>-(Table_Query_from_Mac10[[#This Row],[Incremental Sales]]+((Table_Query_from_Mac10[[#This Row],[Incremental Sales]]*-(SUM(Summary!$S$8:$S$9)))))*Summary!$S$18</f>
        <v>0</v>
      </c>
      <c r="AA3614" s="47">
        <f>IFERROR(Table_Query_from_Mac10[[#This Row],[Incremental Cost]]/Table_Query_from_Mac10[[#This Row],[Incremental Sales]],0)</f>
        <v>0</v>
      </c>
      <c r="AB3614" s="47">
        <f>IFERROR(Table_Query_from_Mac10[[#This Row],[TotalCostFuture]]/Table_Query_from_Mac10[[#This Row],[totalsalesFuture]],0)</f>
        <v>0.42980828695114404</v>
      </c>
      <c r="AN3614" s="30">
        <v>448</v>
      </c>
      <c r="AO3614">
        <f t="shared" si="112"/>
        <v>112</v>
      </c>
      <c r="AQ3614" s="30">
        <v>46.2</v>
      </c>
      <c r="AR3614">
        <f t="shared" si="113"/>
        <v>16.170000000000002</v>
      </c>
    </row>
    <row r="3615" spans="1:44" x14ac:dyDescent="0.25">
      <c r="A3615">
        <v>90364</v>
      </c>
      <c r="B3615">
        <v>4</v>
      </c>
      <c r="C3615" t="s">
        <v>86</v>
      </c>
      <c r="D3615" t="s">
        <v>79</v>
      </c>
      <c r="E3615">
        <v>80</v>
      </c>
      <c r="F3615">
        <v>6.33</v>
      </c>
      <c r="G3615">
        <v>14.79</v>
      </c>
      <c r="H3615" s="1">
        <v>44865</v>
      </c>
      <c r="I3615" s="20">
        <v>0</v>
      </c>
      <c r="J3615" s="47">
        <f>Table_Query_from_Mac10[[#This Row],[unit_price]]-(Table_Query_from_Mac10[[#This Row],[unit_price]]*(Table_Query_from_Mac10[[#This Row],[discount_pct]]/100))</f>
        <v>14.79</v>
      </c>
      <c r="K3615" s="47">
        <f>Table_Query_from_Mac10[[#This Row],[unit_cost]]</f>
        <v>6.33</v>
      </c>
      <c r="L3615" s="47">
        <f>Table_Query_from_Mac10[[#This Row],[Live-cost]]*(1+Table_Query_from_Mac10[[#This Row],[CogsIncreasebyTYPE]])</f>
        <v>6.33</v>
      </c>
      <c r="M3615" s="47">
        <f>Table_Query_from_Mac10[[#This Row],[Live-cost]]*Table_Query_from_Mac10[[#This Row],[qty_to_ship]]</f>
        <v>506.4</v>
      </c>
      <c r="N3615" s="47">
        <f>IF(Table_Query_from_Mac10[[#This Row],[item_no]]="KDA",-Table_Query_from_Mac10[[#This Row],[unit_price]],Table_Query_from_Mac10[[#This Row],[Net Unit]]*Table_Query_from_Mac10[[#This Row],[qty_to_ship]])</f>
        <v>1183.1999999999998</v>
      </c>
      <c r="O3615" s="47">
        <f>SUMIFS(Summary!C:C,Summary!H:H,Table_Query_from_Mac10[[#This Row],[Juiceoc]])</f>
        <v>0</v>
      </c>
      <c r="P3615" s="47">
        <f>SUMIFS(Summary!D:D,Summary!H:H,Table_Query_from_Mac10[[#This Row],[Juiceoc]])</f>
        <v>0</v>
      </c>
      <c r="Q3615" s="47">
        <f>SUMIFS(Summary!E:E,Summary!H:H,Table_Query_from_Mac10[[#This Row],[Juiceoc]])</f>
        <v>0</v>
      </c>
      <c r="R3615" s="47">
        <f>Table_Query_from_Mac10[[#This Row],[Net Unit]]*(1+Table_Query_from_Mac10[[#This Row],[PriceIncreasebyType]])</f>
        <v>14.79</v>
      </c>
      <c r="S3615" s="47">
        <f>Table_Query_from_Mac10[[#This Row],[UnitPriceFuture]]*Table_Query_from_Mac10[[#This Row],[qtytoShipFuture]]</f>
        <v>1183.1999999999998</v>
      </c>
      <c r="T3615" s="47">
        <f>ROUND(Table_Query_from_Mac10[[#This Row],[qty_to_ship]]*(1+Table_Query_from_Mac10[[#This Row],[VolumeIncreasebyType]]),0)</f>
        <v>80</v>
      </c>
      <c r="U3615" s="47">
        <f>Table_Query_from_Mac10[[#This Row],[qtytoShipFuture]]*Table_Query_from_Mac10[[#This Row],[Future-cost]]</f>
        <v>506.4</v>
      </c>
      <c r="V3615" s="47">
        <f>Table_Query_from_Mac10[[#This Row],[qtytoShipFuture]]-Table_Query_from_Mac10[[#This Row],[qty_to_ship]]</f>
        <v>0</v>
      </c>
      <c r="W3615" s="47">
        <f>Table_Query_from_Mac10[[#This Row],[UnitPriceFuture]]</f>
        <v>14.79</v>
      </c>
      <c r="X3615" s="47">
        <f>Table_Query_from_Mac10[[#This Row],[Unit Increase]]*Table_Query_from_Mac10[[#This Row],[UnitPriceFuture]]</f>
        <v>0</v>
      </c>
      <c r="Y3615" s="47">
        <f>Table_Query_from_Mac10[[#This Row],[Unit Increase]]*Table_Query_from_Mac10[[#This Row],[Future-cost]]</f>
        <v>0</v>
      </c>
      <c r="Z3615" s="47">
        <f>-(Table_Query_from_Mac10[[#This Row],[Incremental Sales]]+((Table_Query_from_Mac10[[#This Row],[Incremental Sales]]*-(SUM(Summary!$S$8:$S$9)))))*Summary!$S$18</f>
        <v>0</v>
      </c>
      <c r="AA3615" s="47">
        <f>IFERROR(Table_Query_from_Mac10[[#This Row],[Incremental Cost]]/Table_Query_from_Mac10[[#This Row],[Incremental Sales]],0)</f>
        <v>0</v>
      </c>
      <c r="AB3615" s="47">
        <f>IFERROR(Table_Query_from_Mac10[[#This Row],[TotalCostFuture]]/Table_Query_from_Mac10[[#This Row],[totalsalesFuture]],0)</f>
        <v>0.42799188640973634</v>
      </c>
      <c r="AN3615" s="31">
        <v>320</v>
      </c>
      <c r="AO3615">
        <f t="shared" si="112"/>
        <v>80</v>
      </c>
      <c r="AQ3615" s="31">
        <v>42.25</v>
      </c>
      <c r="AR3615">
        <f t="shared" si="113"/>
        <v>14.79</v>
      </c>
    </row>
    <row r="3616" spans="1:44" x14ac:dyDescent="0.25">
      <c r="A3616">
        <v>90364</v>
      </c>
      <c r="B3616">
        <v>5</v>
      </c>
      <c r="C3616" t="s">
        <v>86</v>
      </c>
      <c r="D3616" t="s">
        <v>79</v>
      </c>
      <c r="E3616">
        <v>20</v>
      </c>
      <c r="F3616">
        <v>5.74</v>
      </c>
      <c r="G3616">
        <v>13.16</v>
      </c>
      <c r="H3616" s="1">
        <v>44865</v>
      </c>
      <c r="I3616" s="20">
        <v>0</v>
      </c>
      <c r="J3616" s="47">
        <f>Table_Query_from_Mac10[[#This Row],[unit_price]]-(Table_Query_from_Mac10[[#This Row],[unit_price]]*(Table_Query_from_Mac10[[#This Row],[discount_pct]]/100))</f>
        <v>13.16</v>
      </c>
      <c r="K3616" s="47">
        <f>Table_Query_from_Mac10[[#This Row],[unit_cost]]</f>
        <v>5.74</v>
      </c>
      <c r="L3616" s="47">
        <f>Table_Query_from_Mac10[[#This Row],[Live-cost]]*(1+Table_Query_from_Mac10[[#This Row],[CogsIncreasebyTYPE]])</f>
        <v>5.74</v>
      </c>
      <c r="M3616" s="47">
        <f>Table_Query_from_Mac10[[#This Row],[Live-cost]]*Table_Query_from_Mac10[[#This Row],[qty_to_ship]]</f>
        <v>114.80000000000001</v>
      </c>
      <c r="N3616" s="47">
        <f>IF(Table_Query_from_Mac10[[#This Row],[item_no]]="KDA",-Table_Query_from_Mac10[[#This Row],[unit_price]],Table_Query_from_Mac10[[#This Row],[Net Unit]]*Table_Query_from_Mac10[[#This Row],[qty_to_ship]])</f>
        <v>263.2</v>
      </c>
      <c r="O3616" s="47">
        <f>SUMIFS(Summary!C:C,Summary!H:H,Table_Query_from_Mac10[[#This Row],[Juiceoc]])</f>
        <v>0</v>
      </c>
      <c r="P3616" s="47">
        <f>SUMIFS(Summary!D:D,Summary!H:H,Table_Query_from_Mac10[[#This Row],[Juiceoc]])</f>
        <v>0</v>
      </c>
      <c r="Q3616" s="47">
        <f>SUMIFS(Summary!E:E,Summary!H:H,Table_Query_from_Mac10[[#This Row],[Juiceoc]])</f>
        <v>0</v>
      </c>
      <c r="R3616" s="47">
        <f>Table_Query_from_Mac10[[#This Row],[Net Unit]]*(1+Table_Query_from_Mac10[[#This Row],[PriceIncreasebyType]])</f>
        <v>13.16</v>
      </c>
      <c r="S3616" s="47">
        <f>Table_Query_from_Mac10[[#This Row],[UnitPriceFuture]]*Table_Query_from_Mac10[[#This Row],[qtytoShipFuture]]</f>
        <v>263.2</v>
      </c>
      <c r="T3616" s="47">
        <f>ROUND(Table_Query_from_Mac10[[#This Row],[qty_to_ship]]*(1+Table_Query_from_Mac10[[#This Row],[VolumeIncreasebyType]]),0)</f>
        <v>20</v>
      </c>
      <c r="U3616" s="47">
        <f>Table_Query_from_Mac10[[#This Row],[qtytoShipFuture]]*Table_Query_from_Mac10[[#This Row],[Future-cost]]</f>
        <v>114.80000000000001</v>
      </c>
      <c r="V3616" s="47">
        <f>Table_Query_from_Mac10[[#This Row],[qtytoShipFuture]]-Table_Query_from_Mac10[[#This Row],[qty_to_ship]]</f>
        <v>0</v>
      </c>
      <c r="W3616" s="47">
        <f>Table_Query_from_Mac10[[#This Row],[UnitPriceFuture]]</f>
        <v>13.16</v>
      </c>
      <c r="X3616" s="47">
        <f>Table_Query_from_Mac10[[#This Row],[Unit Increase]]*Table_Query_from_Mac10[[#This Row],[UnitPriceFuture]]</f>
        <v>0</v>
      </c>
      <c r="Y3616" s="47">
        <f>Table_Query_from_Mac10[[#This Row],[Unit Increase]]*Table_Query_from_Mac10[[#This Row],[Future-cost]]</f>
        <v>0</v>
      </c>
      <c r="Z3616" s="47">
        <f>-(Table_Query_from_Mac10[[#This Row],[Incremental Sales]]+((Table_Query_from_Mac10[[#This Row],[Incremental Sales]]*-(SUM(Summary!$S$8:$S$9)))))*Summary!$S$18</f>
        <v>0</v>
      </c>
      <c r="AA3616" s="47">
        <f>IFERROR(Table_Query_from_Mac10[[#This Row],[Incremental Cost]]/Table_Query_from_Mac10[[#This Row],[Incremental Sales]],0)</f>
        <v>0</v>
      </c>
      <c r="AB3616" s="47">
        <f>IFERROR(Table_Query_from_Mac10[[#This Row],[TotalCostFuture]]/Table_Query_from_Mac10[[#This Row],[totalsalesFuture]],0)</f>
        <v>0.43617021276595752</v>
      </c>
      <c r="AN3616" s="30">
        <v>80</v>
      </c>
      <c r="AO3616">
        <f t="shared" si="112"/>
        <v>20</v>
      </c>
      <c r="AQ3616" s="30">
        <v>37.61</v>
      </c>
      <c r="AR3616">
        <f t="shared" si="113"/>
        <v>13.16</v>
      </c>
    </row>
    <row r="3617" spans="1:44" x14ac:dyDescent="0.25">
      <c r="A3617">
        <v>90303</v>
      </c>
      <c r="B3617">
        <v>10</v>
      </c>
      <c r="C3617" t="s">
        <v>86</v>
      </c>
      <c r="D3617" t="s">
        <v>79</v>
      </c>
      <c r="E3617">
        <v>25</v>
      </c>
      <c r="F3617">
        <v>4.8899999999999997</v>
      </c>
      <c r="G3617">
        <v>10.44</v>
      </c>
      <c r="H3617" s="1">
        <v>44862</v>
      </c>
      <c r="I3617" s="20">
        <v>0</v>
      </c>
      <c r="J3617" s="47">
        <f>Table_Query_from_Mac10[[#This Row],[unit_price]]-(Table_Query_from_Mac10[[#This Row],[unit_price]]*(Table_Query_from_Mac10[[#This Row],[discount_pct]]/100))</f>
        <v>10.44</v>
      </c>
      <c r="K3617" s="47">
        <f>Table_Query_from_Mac10[[#This Row],[unit_cost]]</f>
        <v>4.8899999999999997</v>
      </c>
      <c r="L3617" s="47">
        <f>Table_Query_from_Mac10[[#This Row],[Live-cost]]*(1+Table_Query_from_Mac10[[#This Row],[CogsIncreasebyTYPE]])</f>
        <v>4.8899999999999997</v>
      </c>
      <c r="M3617" s="47">
        <f>Table_Query_from_Mac10[[#This Row],[Live-cost]]*Table_Query_from_Mac10[[#This Row],[qty_to_ship]]</f>
        <v>122.24999999999999</v>
      </c>
      <c r="N3617" s="47">
        <f>IF(Table_Query_from_Mac10[[#This Row],[item_no]]="KDA",-Table_Query_from_Mac10[[#This Row],[unit_price]],Table_Query_from_Mac10[[#This Row],[Net Unit]]*Table_Query_from_Mac10[[#This Row],[qty_to_ship]])</f>
        <v>261</v>
      </c>
      <c r="O3617" s="47">
        <f>SUMIFS(Summary!C:C,Summary!H:H,Table_Query_from_Mac10[[#This Row],[Juiceoc]])</f>
        <v>0</v>
      </c>
      <c r="P3617" s="47">
        <f>SUMIFS(Summary!D:D,Summary!H:H,Table_Query_from_Mac10[[#This Row],[Juiceoc]])</f>
        <v>0</v>
      </c>
      <c r="Q3617" s="47">
        <f>SUMIFS(Summary!E:E,Summary!H:H,Table_Query_from_Mac10[[#This Row],[Juiceoc]])</f>
        <v>0</v>
      </c>
      <c r="R3617" s="47">
        <f>Table_Query_from_Mac10[[#This Row],[Net Unit]]*(1+Table_Query_from_Mac10[[#This Row],[PriceIncreasebyType]])</f>
        <v>10.44</v>
      </c>
      <c r="S3617" s="47">
        <f>Table_Query_from_Mac10[[#This Row],[UnitPriceFuture]]*Table_Query_from_Mac10[[#This Row],[qtytoShipFuture]]</f>
        <v>261</v>
      </c>
      <c r="T3617" s="47">
        <f>ROUND(Table_Query_from_Mac10[[#This Row],[qty_to_ship]]*(1+Table_Query_from_Mac10[[#This Row],[VolumeIncreasebyType]]),0)</f>
        <v>25</v>
      </c>
      <c r="U3617" s="47">
        <f>Table_Query_from_Mac10[[#This Row],[qtytoShipFuture]]*Table_Query_from_Mac10[[#This Row],[Future-cost]]</f>
        <v>122.24999999999999</v>
      </c>
      <c r="V3617" s="47">
        <f>Table_Query_from_Mac10[[#This Row],[qtytoShipFuture]]-Table_Query_from_Mac10[[#This Row],[qty_to_ship]]</f>
        <v>0</v>
      </c>
      <c r="W3617" s="47">
        <f>Table_Query_from_Mac10[[#This Row],[UnitPriceFuture]]</f>
        <v>10.44</v>
      </c>
      <c r="X3617" s="47">
        <f>Table_Query_from_Mac10[[#This Row],[Unit Increase]]*Table_Query_from_Mac10[[#This Row],[UnitPriceFuture]]</f>
        <v>0</v>
      </c>
      <c r="Y3617" s="47">
        <f>Table_Query_from_Mac10[[#This Row],[Unit Increase]]*Table_Query_from_Mac10[[#This Row],[Future-cost]]</f>
        <v>0</v>
      </c>
      <c r="Z3617" s="47">
        <f>-(Table_Query_from_Mac10[[#This Row],[Incremental Sales]]+((Table_Query_from_Mac10[[#This Row],[Incremental Sales]]*-(SUM(Summary!$S$8:$S$9)))))*Summary!$S$18</f>
        <v>0</v>
      </c>
      <c r="AA3617" s="47">
        <f>IFERROR(Table_Query_from_Mac10[[#This Row],[Incremental Cost]]/Table_Query_from_Mac10[[#This Row],[Incremental Sales]],0)</f>
        <v>0</v>
      </c>
      <c r="AB3617" s="47">
        <f>IFERROR(Table_Query_from_Mac10[[#This Row],[TotalCostFuture]]/Table_Query_from_Mac10[[#This Row],[totalsalesFuture]],0)</f>
        <v>0.4683908045977011</v>
      </c>
      <c r="AN3617" s="31">
        <v>100</v>
      </c>
      <c r="AO3617">
        <f t="shared" si="112"/>
        <v>25</v>
      </c>
      <c r="AQ3617" s="31">
        <v>29.84</v>
      </c>
      <c r="AR3617">
        <f t="shared" si="113"/>
        <v>10.44</v>
      </c>
    </row>
    <row r="3618" spans="1:44" x14ac:dyDescent="0.25">
      <c r="A3618">
        <v>90303</v>
      </c>
      <c r="B3618">
        <v>11</v>
      </c>
      <c r="C3618" t="s">
        <v>86</v>
      </c>
      <c r="D3618" t="s">
        <v>79</v>
      </c>
      <c r="E3618">
        <v>20</v>
      </c>
      <c r="F3618">
        <v>5.36</v>
      </c>
      <c r="G3618">
        <v>11.46</v>
      </c>
      <c r="H3618" s="1">
        <v>44862</v>
      </c>
      <c r="I3618" s="20">
        <v>0</v>
      </c>
      <c r="J3618" s="47">
        <f>Table_Query_from_Mac10[[#This Row],[unit_price]]-(Table_Query_from_Mac10[[#This Row],[unit_price]]*(Table_Query_from_Mac10[[#This Row],[discount_pct]]/100))</f>
        <v>11.46</v>
      </c>
      <c r="K3618" s="47">
        <f>Table_Query_from_Mac10[[#This Row],[unit_cost]]</f>
        <v>5.36</v>
      </c>
      <c r="L3618" s="47">
        <f>Table_Query_from_Mac10[[#This Row],[Live-cost]]*(1+Table_Query_from_Mac10[[#This Row],[CogsIncreasebyTYPE]])</f>
        <v>5.36</v>
      </c>
      <c r="M3618" s="47">
        <f>Table_Query_from_Mac10[[#This Row],[Live-cost]]*Table_Query_from_Mac10[[#This Row],[qty_to_ship]]</f>
        <v>107.2</v>
      </c>
      <c r="N3618" s="47">
        <f>IF(Table_Query_from_Mac10[[#This Row],[item_no]]="KDA",-Table_Query_from_Mac10[[#This Row],[unit_price]],Table_Query_from_Mac10[[#This Row],[Net Unit]]*Table_Query_from_Mac10[[#This Row],[qty_to_ship]])</f>
        <v>229.20000000000002</v>
      </c>
      <c r="O3618" s="47">
        <f>SUMIFS(Summary!C:C,Summary!H:H,Table_Query_from_Mac10[[#This Row],[Juiceoc]])</f>
        <v>0</v>
      </c>
      <c r="P3618" s="47">
        <f>SUMIFS(Summary!D:D,Summary!H:H,Table_Query_from_Mac10[[#This Row],[Juiceoc]])</f>
        <v>0</v>
      </c>
      <c r="Q3618" s="47">
        <f>SUMIFS(Summary!E:E,Summary!H:H,Table_Query_from_Mac10[[#This Row],[Juiceoc]])</f>
        <v>0</v>
      </c>
      <c r="R3618" s="47">
        <f>Table_Query_from_Mac10[[#This Row],[Net Unit]]*(1+Table_Query_from_Mac10[[#This Row],[PriceIncreasebyType]])</f>
        <v>11.46</v>
      </c>
      <c r="S3618" s="47">
        <f>Table_Query_from_Mac10[[#This Row],[UnitPriceFuture]]*Table_Query_from_Mac10[[#This Row],[qtytoShipFuture]]</f>
        <v>229.20000000000002</v>
      </c>
      <c r="T3618" s="47">
        <f>ROUND(Table_Query_from_Mac10[[#This Row],[qty_to_ship]]*(1+Table_Query_from_Mac10[[#This Row],[VolumeIncreasebyType]]),0)</f>
        <v>20</v>
      </c>
      <c r="U3618" s="47">
        <f>Table_Query_from_Mac10[[#This Row],[qtytoShipFuture]]*Table_Query_from_Mac10[[#This Row],[Future-cost]]</f>
        <v>107.2</v>
      </c>
      <c r="V3618" s="47">
        <f>Table_Query_from_Mac10[[#This Row],[qtytoShipFuture]]-Table_Query_from_Mac10[[#This Row],[qty_to_ship]]</f>
        <v>0</v>
      </c>
      <c r="W3618" s="47">
        <f>Table_Query_from_Mac10[[#This Row],[UnitPriceFuture]]</f>
        <v>11.46</v>
      </c>
      <c r="X3618" s="47">
        <f>Table_Query_from_Mac10[[#This Row],[Unit Increase]]*Table_Query_from_Mac10[[#This Row],[UnitPriceFuture]]</f>
        <v>0</v>
      </c>
      <c r="Y3618" s="47">
        <f>Table_Query_from_Mac10[[#This Row],[Unit Increase]]*Table_Query_from_Mac10[[#This Row],[Future-cost]]</f>
        <v>0</v>
      </c>
      <c r="Z3618" s="47">
        <f>-(Table_Query_from_Mac10[[#This Row],[Incremental Sales]]+((Table_Query_from_Mac10[[#This Row],[Incremental Sales]]*-(SUM(Summary!$S$8:$S$9)))))*Summary!$S$18</f>
        <v>0</v>
      </c>
      <c r="AA3618" s="47">
        <f>IFERROR(Table_Query_from_Mac10[[#This Row],[Incremental Cost]]/Table_Query_from_Mac10[[#This Row],[Incremental Sales]],0)</f>
        <v>0</v>
      </c>
      <c r="AB3618" s="47">
        <f>IFERROR(Table_Query_from_Mac10[[#This Row],[TotalCostFuture]]/Table_Query_from_Mac10[[#This Row],[totalsalesFuture]],0)</f>
        <v>0.46771378708551481</v>
      </c>
      <c r="AN3618" s="30">
        <v>80</v>
      </c>
      <c r="AO3618">
        <f t="shared" si="112"/>
        <v>20</v>
      </c>
      <c r="AQ3618" s="30">
        <v>32.75</v>
      </c>
      <c r="AR3618">
        <f t="shared" si="113"/>
        <v>11.46</v>
      </c>
    </row>
    <row r="3619" spans="1:44" x14ac:dyDescent="0.25">
      <c r="A3619">
        <v>90303</v>
      </c>
      <c r="B3619">
        <v>12</v>
      </c>
      <c r="C3619" t="s">
        <v>86</v>
      </c>
      <c r="D3619" t="s">
        <v>79</v>
      </c>
      <c r="E3619">
        <v>16</v>
      </c>
      <c r="F3619">
        <v>6.64</v>
      </c>
      <c r="G3619">
        <v>14.14</v>
      </c>
      <c r="H3619" s="1">
        <v>44862</v>
      </c>
      <c r="I3619" s="20">
        <v>0</v>
      </c>
      <c r="J3619" s="47">
        <f>Table_Query_from_Mac10[[#This Row],[unit_price]]-(Table_Query_from_Mac10[[#This Row],[unit_price]]*(Table_Query_from_Mac10[[#This Row],[discount_pct]]/100))</f>
        <v>14.14</v>
      </c>
      <c r="K3619" s="47">
        <f>Table_Query_from_Mac10[[#This Row],[unit_cost]]</f>
        <v>6.64</v>
      </c>
      <c r="L3619" s="47">
        <f>Table_Query_from_Mac10[[#This Row],[Live-cost]]*(1+Table_Query_from_Mac10[[#This Row],[CogsIncreasebyTYPE]])</f>
        <v>6.64</v>
      </c>
      <c r="M3619" s="47">
        <f>Table_Query_from_Mac10[[#This Row],[Live-cost]]*Table_Query_from_Mac10[[#This Row],[qty_to_ship]]</f>
        <v>106.24</v>
      </c>
      <c r="N3619" s="47">
        <f>IF(Table_Query_from_Mac10[[#This Row],[item_no]]="KDA",-Table_Query_from_Mac10[[#This Row],[unit_price]],Table_Query_from_Mac10[[#This Row],[Net Unit]]*Table_Query_from_Mac10[[#This Row],[qty_to_ship]])</f>
        <v>226.24</v>
      </c>
      <c r="O3619" s="47">
        <f>SUMIFS(Summary!C:C,Summary!H:H,Table_Query_from_Mac10[[#This Row],[Juiceoc]])</f>
        <v>0</v>
      </c>
      <c r="P3619" s="47">
        <f>SUMIFS(Summary!D:D,Summary!H:H,Table_Query_from_Mac10[[#This Row],[Juiceoc]])</f>
        <v>0</v>
      </c>
      <c r="Q3619" s="47">
        <f>SUMIFS(Summary!E:E,Summary!H:H,Table_Query_from_Mac10[[#This Row],[Juiceoc]])</f>
        <v>0</v>
      </c>
      <c r="R3619" s="47">
        <f>Table_Query_from_Mac10[[#This Row],[Net Unit]]*(1+Table_Query_from_Mac10[[#This Row],[PriceIncreasebyType]])</f>
        <v>14.14</v>
      </c>
      <c r="S3619" s="47">
        <f>Table_Query_from_Mac10[[#This Row],[UnitPriceFuture]]*Table_Query_from_Mac10[[#This Row],[qtytoShipFuture]]</f>
        <v>226.24</v>
      </c>
      <c r="T3619" s="47">
        <f>ROUND(Table_Query_from_Mac10[[#This Row],[qty_to_ship]]*(1+Table_Query_from_Mac10[[#This Row],[VolumeIncreasebyType]]),0)</f>
        <v>16</v>
      </c>
      <c r="U3619" s="47">
        <f>Table_Query_from_Mac10[[#This Row],[qtytoShipFuture]]*Table_Query_from_Mac10[[#This Row],[Future-cost]]</f>
        <v>106.24</v>
      </c>
      <c r="V3619" s="47">
        <f>Table_Query_from_Mac10[[#This Row],[qtytoShipFuture]]-Table_Query_from_Mac10[[#This Row],[qty_to_ship]]</f>
        <v>0</v>
      </c>
      <c r="W3619" s="47">
        <f>Table_Query_from_Mac10[[#This Row],[UnitPriceFuture]]</f>
        <v>14.14</v>
      </c>
      <c r="X3619" s="47">
        <f>Table_Query_from_Mac10[[#This Row],[Unit Increase]]*Table_Query_from_Mac10[[#This Row],[UnitPriceFuture]]</f>
        <v>0</v>
      </c>
      <c r="Y3619" s="47">
        <f>Table_Query_from_Mac10[[#This Row],[Unit Increase]]*Table_Query_from_Mac10[[#This Row],[Future-cost]]</f>
        <v>0</v>
      </c>
      <c r="Z3619" s="47">
        <f>-(Table_Query_from_Mac10[[#This Row],[Incremental Sales]]+((Table_Query_from_Mac10[[#This Row],[Incremental Sales]]*-(SUM(Summary!$S$8:$S$9)))))*Summary!$S$18</f>
        <v>0</v>
      </c>
      <c r="AA3619" s="47">
        <f>IFERROR(Table_Query_from_Mac10[[#This Row],[Incremental Cost]]/Table_Query_from_Mac10[[#This Row],[Incremental Sales]],0)</f>
        <v>0</v>
      </c>
      <c r="AB3619" s="47">
        <f>IFERROR(Table_Query_from_Mac10[[#This Row],[TotalCostFuture]]/Table_Query_from_Mac10[[#This Row],[totalsalesFuture]],0)</f>
        <v>0.46958981612446954</v>
      </c>
      <c r="AN3619" s="31">
        <v>64</v>
      </c>
      <c r="AO3619">
        <f t="shared" si="112"/>
        <v>16</v>
      </c>
      <c r="AQ3619" s="31">
        <v>40.39</v>
      </c>
      <c r="AR3619">
        <f t="shared" si="113"/>
        <v>14.14</v>
      </c>
    </row>
    <row r="3620" spans="1:44" x14ac:dyDescent="0.25">
      <c r="A3620">
        <v>90303</v>
      </c>
      <c r="B3620">
        <v>13</v>
      </c>
      <c r="C3620" t="s">
        <v>86</v>
      </c>
      <c r="D3620" t="s">
        <v>79</v>
      </c>
      <c r="E3620">
        <v>32</v>
      </c>
      <c r="F3620">
        <v>5.86</v>
      </c>
      <c r="G3620">
        <v>12.43</v>
      </c>
      <c r="H3620" s="1">
        <v>44862</v>
      </c>
      <c r="I3620" s="20">
        <v>0</v>
      </c>
      <c r="J3620" s="47">
        <f>Table_Query_from_Mac10[[#This Row],[unit_price]]-(Table_Query_from_Mac10[[#This Row],[unit_price]]*(Table_Query_from_Mac10[[#This Row],[discount_pct]]/100))</f>
        <v>12.43</v>
      </c>
      <c r="K3620" s="47">
        <f>Table_Query_from_Mac10[[#This Row],[unit_cost]]</f>
        <v>5.86</v>
      </c>
      <c r="L3620" s="47">
        <f>Table_Query_from_Mac10[[#This Row],[Live-cost]]*(1+Table_Query_from_Mac10[[#This Row],[CogsIncreasebyTYPE]])</f>
        <v>5.86</v>
      </c>
      <c r="M3620" s="47">
        <f>Table_Query_from_Mac10[[#This Row],[Live-cost]]*Table_Query_from_Mac10[[#This Row],[qty_to_ship]]</f>
        <v>187.52</v>
      </c>
      <c r="N3620" s="47">
        <f>IF(Table_Query_from_Mac10[[#This Row],[item_no]]="KDA",-Table_Query_from_Mac10[[#This Row],[unit_price]],Table_Query_from_Mac10[[#This Row],[Net Unit]]*Table_Query_from_Mac10[[#This Row],[qty_to_ship]])</f>
        <v>397.76</v>
      </c>
      <c r="O3620" s="47">
        <f>SUMIFS(Summary!C:C,Summary!H:H,Table_Query_from_Mac10[[#This Row],[Juiceoc]])</f>
        <v>0</v>
      </c>
      <c r="P3620" s="47">
        <f>SUMIFS(Summary!D:D,Summary!H:H,Table_Query_from_Mac10[[#This Row],[Juiceoc]])</f>
        <v>0</v>
      </c>
      <c r="Q3620" s="47">
        <f>SUMIFS(Summary!E:E,Summary!H:H,Table_Query_from_Mac10[[#This Row],[Juiceoc]])</f>
        <v>0</v>
      </c>
      <c r="R3620" s="47">
        <f>Table_Query_from_Mac10[[#This Row],[Net Unit]]*(1+Table_Query_from_Mac10[[#This Row],[PriceIncreasebyType]])</f>
        <v>12.43</v>
      </c>
      <c r="S3620" s="47">
        <f>Table_Query_from_Mac10[[#This Row],[UnitPriceFuture]]*Table_Query_from_Mac10[[#This Row],[qtytoShipFuture]]</f>
        <v>397.76</v>
      </c>
      <c r="T3620" s="47">
        <f>ROUND(Table_Query_from_Mac10[[#This Row],[qty_to_ship]]*(1+Table_Query_from_Mac10[[#This Row],[VolumeIncreasebyType]]),0)</f>
        <v>32</v>
      </c>
      <c r="U3620" s="47">
        <f>Table_Query_from_Mac10[[#This Row],[qtytoShipFuture]]*Table_Query_from_Mac10[[#This Row],[Future-cost]]</f>
        <v>187.52</v>
      </c>
      <c r="V3620" s="47">
        <f>Table_Query_from_Mac10[[#This Row],[qtytoShipFuture]]-Table_Query_from_Mac10[[#This Row],[qty_to_ship]]</f>
        <v>0</v>
      </c>
      <c r="W3620" s="47">
        <f>Table_Query_from_Mac10[[#This Row],[UnitPriceFuture]]</f>
        <v>12.43</v>
      </c>
      <c r="X3620" s="47">
        <f>Table_Query_from_Mac10[[#This Row],[Unit Increase]]*Table_Query_from_Mac10[[#This Row],[UnitPriceFuture]]</f>
        <v>0</v>
      </c>
      <c r="Y3620" s="47">
        <f>Table_Query_from_Mac10[[#This Row],[Unit Increase]]*Table_Query_from_Mac10[[#This Row],[Future-cost]]</f>
        <v>0</v>
      </c>
      <c r="Z3620" s="47">
        <f>-(Table_Query_from_Mac10[[#This Row],[Incremental Sales]]+((Table_Query_from_Mac10[[#This Row],[Incremental Sales]]*-(SUM(Summary!$S$8:$S$9)))))*Summary!$S$18</f>
        <v>0</v>
      </c>
      <c r="AA3620" s="47">
        <f>IFERROR(Table_Query_from_Mac10[[#This Row],[Incremental Cost]]/Table_Query_from_Mac10[[#This Row],[Incremental Sales]],0)</f>
        <v>0</v>
      </c>
      <c r="AB3620" s="47">
        <f>IFERROR(Table_Query_from_Mac10[[#This Row],[TotalCostFuture]]/Table_Query_from_Mac10[[#This Row],[totalsalesFuture]],0)</f>
        <v>0.47144006436041835</v>
      </c>
      <c r="AN3620" s="30">
        <v>128</v>
      </c>
      <c r="AO3620">
        <f t="shared" si="112"/>
        <v>32</v>
      </c>
      <c r="AQ3620" s="30">
        <v>35.51</v>
      </c>
      <c r="AR3620">
        <f t="shared" si="113"/>
        <v>12.43</v>
      </c>
    </row>
    <row r="3621" spans="1:44" x14ac:dyDescent="0.25">
      <c r="A3621">
        <v>90303</v>
      </c>
      <c r="B3621">
        <v>14</v>
      </c>
      <c r="C3621" t="s">
        <v>86</v>
      </c>
      <c r="D3621" t="s">
        <v>79</v>
      </c>
      <c r="E3621">
        <v>16</v>
      </c>
      <c r="F3621">
        <v>7.21</v>
      </c>
      <c r="G3621">
        <v>15.45</v>
      </c>
      <c r="H3621" s="1">
        <v>44862</v>
      </c>
      <c r="I3621" s="20">
        <v>0</v>
      </c>
      <c r="J3621" s="47">
        <f>Table_Query_from_Mac10[[#This Row],[unit_price]]-(Table_Query_from_Mac10[[#This Row],[unit_price]]*(Table_Query_from_Mac10[[#This Row],[discount_pct]]/100))</f>
        <v>15.45</v>
      </c>
      <c r="K3621" s="47">
        <f>Table_Query_from_Mac10[[#This Row],[unit_cost]]</f>
        <v>7.21</v>
      </c>
      <c r="L3621" s="47">
        <f>Table_Query_from_Mac10[[#This Row],[Live-cost]]*(1+Table_Query_from_Mac10[[#This Row],[CogsIncreasebyTYPE]])</f>
        <v>7.21</v>
      </c>
      <c r="M3621" s="47">
        <f>Table_Query_from_Mac10[[#This Row],[Live-cost]]*Table_Query_from_Mac10[[#This Row],[qty_to_ship]]</f>
        <v>115.36</v>
      </c>
      <c r="N3621" s="47">
        <f>IF(Table_Query_from_Mac10[[#This Row],[item_no]]="KDA",-Table_Query_from_Mac10[[#This Row],[unit_price]],Table_Query_from_Mac10[[#This Row],[Net Unit]]*Table_Query_from_Mac10[[#This Row],[qty_to_ship]])</f>
        <v>247.2</v>
      </c>
      <c r="O3621" s="47">
        <f>SUMIFS(Summary!C:C,Summary!H:H,Table_Query_from_Mac10[[#This Row],[Juiceoc]])</f>
        <v>0</v>
      </c>
      <c r="P3621" s="47">
        <f>SUMIFS(Summary!D:D,Summary!H:H,Table_Query_from_Mac10[[#This Row],[Juiceoc]])</f>
        <v>0</v>
      </c>
      <c r="Q3621" s="47">
        <f>SUMIFS(Summary!E:E,Summary!H:H,Table_Query_from_Mac10[[#This Row],[Juiceoc]])</f>
        <v>0</v>
      </c>
      <c r="R3621" s="47">
        <f>Table_Query_from_Mac10[[#This Row],[Net Unit]]*(1+Table_Query_from_Mac10[[#This Row],[PriceIncreasebyType]])</f>
        <v>15.45</v>
      </c>
      <c r="S3621" s="47">
        <f>Table_Query_from_Mac10[[#This Row],[UnitPriceFuture]]*Table_Query_from_Mac10[[#This Row],[qtytoShipFuture]]</f>
        <v>247.2</v>
      </c>
      <c r="T3621" s="47">
        <f>ROUND(Table_Query_from_Mac10[[#This Row],[qty_to_ship]]*(1+Table_Query_from_Mac10[[#This Row],[VolumeIncreasebyType]]),0)</f>
        <v>16</v>
      </c>
      <c r="U3621" s="47">
        <f>Table_Query_from_Mac10[[#This Row],[qtytoShipFuture]]*Table_Query_from_Mac10[[#This Row],[Future-cost]]</f>
        <v>115.36</v>
      </c>
      <c r="V3621" s="47">
        <f>Table_Query_from_Mac10[[#This Row],[qtytoShipFuture]]-Table_Query_from_Mac10[[#This Row],[qty_to_ship]]</f>
        <v>0</v>
      </c>
      <c r="W3621" s="47">
        <f>Table_Query_from_Mac10[[#This Row],[UnitPriceFuture]]</f>
        <v>15.45</v>
      </c>
      <c r="X3621" s="47">
        <f>Table_Query_from_Mac10[[#This Row],[Unit Increase]]*Table_Query_from_Mac10[[#This Row],[UnitPriceFuture]]</f>
        <v>0</v>
      </c>
      <c r="Y3621" s="47">
        <f>Table_Query_from_Mac10[[#This Row],[Unit Increase]]*Table_Query_from_Mac10[[#This Row],[Future-cost]]</f>
        <v>0</v>
      </c>
      <c r="Z3621" s="47">
        <f>-(Table_Query_from_Mac10[[#This Row],[Incremental Sales]]+((Table_Query_from_Mac10[[#This Row],[Incremental Sales]]*-(SUM(Summary!$S$8:$S$9)))))*Summary!$S$18</f>
        <v>0</v>
      </c>
      <c r="AA3621" s="47">
        <f>IFERROR(Table_Query_from_Mac10[[#This Row],[Incremental Cost]]/Table_Query_from_Mac10[[#This Row],[Incremental Sales]],0)</f>
        <v>0</v>
      </c>
      <c r="AB3621" s="47">
        <f>IFERROR(Table_Query_from_Mac10[[#This Row],[TotalCostFuture]]/Table_Query_from_Mac10[[#This Row],[totalsalesFuture]],0)</f>
        <v>0.46666666666666667</v>
      </c>
      <c r="AN3621" s="31">
        <v>64</v>
      </c>
      <c r="AO3621">
        <f t="shared" si="112"/>
        <v>16</v>
      </c>
      <c r="AQ3621" s="31">
        <v>44.14</v>
      </c>
      <c r="AR3621">
        <f t="shared" si="113"/>
        <v>15.45</v>
      </c>
    </row>
    <row r="3622" spans="1:44" x14ac:dyDescent="0.25">
      <c r="A3622">
        <v>90303</v>
      </c>
      <c r="B3622">
        <v>15</v>
      </c>
      <c r="C3622" t="s">
        <v>86</v>
      </c>
      <c r="D3622" t="s">
        <v>79</v>
      </c>
      <c r="E3622">
        <v>16</v>
      </c>
      <c r="F3622">
        <v>6.44</v>
      </c>
      <c r="G3622">
        <v>14.09</v>
      </c>
      <c r="H3622" s="1">
        <v>44862</v>
      </c>
      <c r="I3622" s="20">
        <v>0</v>
      </c>
      <c r="J3622" s="47">
        <f>Table_Query_from_Mac10[[#This Row],[unit_price]]-(Table_Query_from_Mac10[[#This Row],[unit_price]]*(Table_Query_from_Mac10[[#This Row],[discount_pct]]/100))</f>
        <v>14.09</v>
      </c>
      <c r="K3622" s="47">
        <f>Table_Query_from_Mac10[[#This Row],[unit_cost]]</f>
        <v>6.44</v>
      </c>
      <c r="L3622" s="47">
        <f>Table_Query_from_Mac10[[#This Row],[Live-cost]]*(1+Table_Query_from_Mac10[[#This Row],[CogsIncreasebyTYPE]])</f>
        <v>6.44</v>
      </c>
      <c r="M3622" s="47">
        <f>Table_Query_from_Mac10[[#This Row],[Live-cost]]*Table_Query_from_Mac10[[#This Row],[qty_to_ship]]</f>
        <v>103.04</v>
      </c>
      <c r="N3622" s="47">
        <f>IF(Table_Query_from_Mac10[[#This Row],[item_no]]="KDA",-Table_Query_from_Mac10[[#This Row],[unit_price]],Table_Query_from_Mac10[[#This Row],[Net Unit]]*Table_Query_from_Mac10[[#This Row],[qty_to_ship]])</f>
        <v>225.44</v>
      </c>
      <c r="O3622" s="47">
        <f>SUMIFS(Summary!C:C,Summary!H:H,Table_Query_from_Mac10[[#This Row],[Juiceoc]])</f>
        <v>0</v>
      </c>
      <c r="P3622" s="47">
        <f>SUMIFS(Summary!D:D,Summary!H:H,Table_Query_from_Mac10[[#This Row],[Juiceoc]])</f>
        <v>0</v>
      </c>
      <c r="Q3622" s="47">
        <f>SUMIFS(Summary!E:E,Summary!H:H,Table_Query_from_Mac10[[#This Row],[Juiceoc]])</f>
        <v>0</v>
      </c>
      <c r="R3622" s="47">
        <f>Table_Query_from_Mac10[[#This Row],[Net Unit]]*(1+Table_Query_from_Mac10[[#This Row],[PriceIncreasebyType]])</f>
        <v>14.09</v>
      </c>
      <c r="S3622" s="47">
        <f>Table_Query_from_Mac10[[#This Row],[UnitPriceFuture]]*Table_Query_from_Mac10[[#This Row],[qtytoShipFuture]]</f>
        <v>225.44</v>
      </c>
      <c r="T3622" s="47">
        <f>ROUND(Table_Query_from_Mac10[[#This Row],[qty_to_ship]]*(1+Table_Query_from_Mac10[[#This Row],[VolumeIncreasebyType]]),0)</f>
        <v>16</v>
      </c>
      <c r="U3622" s="47">
        <f>Table_Query_from_Mac10[[#This Row],[qtytoShipFuture]]*Table_Query_from_Mac10[[#This Row],[Future-cost]]</f>
        <v>103.04</v>
      </c>
      <c r="V3622" s="47">
        <f>Table_Query_from_Mac10[[#This Row],[qtytoShipFuture]]-Table_Query_from_Mac10[[#This Row],[qty_to_ship]]</f>
        <v>0</v>
      </c>
      <c r="W3622" s="47">
        <f>Table_Query_from_Mac10[[#This Row],[UnitPriceFuture]]</f>
        <v>14.09</v>
      </c>
      <c r="X3622" s="47">
        <f>Table_Query_from_Mac10[[#This Row],[Unit Increase]]*Table_Query_from_Mac10[[#This Row],[UnitPriceFuture]]</f>
        <v>0</v>
      </c>
      <c r="Y3622" s="47">
        <f>Table_Query_from_Mac10[[#This Row],[Unit Increase]]*Table_Query_from_Mac10[[#This Row],[Future-cost]]</f>
        <v>0</v>
      </c>
      <c r="Z3622" s="47">
        <f>-(Table_Query_from_Mac10[[#This Row],[Incremental Sales]]+((Table_Query_from_Mac10[[#This Row],[Incremental Sales]]*-(SUM(Summary!$S$8:$S$9)))))*Summary!$S$18</f>
        <v>0</v>
      </c>
      <c r="AA3622" s="47">
        <f>IFERROR(Table_Query_from_Mac10[[#This Row],[Incremental Cost]]/Table_Query_from_Mac10[[#This Row],[Incremental Sales]],0)</f>
        <v>0</v>
      </c>
      <c r="AB3622" s="47">
        <f>IFERROR(Table_Query_from_Mac10[[#This Row],[TotalCostFuture]]/Table_Query_from_Mac10[[#This Row],[totalsalesFuture]],0)</f>
        <v>0.4570617459190916</v>
      </c>
      <c r="AN3622" s="30">
        <v>64</v>
      </c>
      <c r="AO3622">
        <f t="shared" si="112"/>
        <v>16</v>
      </c>
      <c r="AQ3622" s="30">
        <v>40.25</v>
      </c>
      <c r="AR3622">
        <f t="shared" si="113"/>
        <v>14.09</v>
      </c>
    </row>
    <row r="3623" spans="1:44" x14ac:dyDescent="0.25">
      <c r="A3623">
        <v>90365</v>
      </c>
      <c r="B3623">
        <v>1</v>
      </c>
      <c r="C3623" t="s">
        <v>55</v>
      </c>
      <c r="D3623" t="s">
        <v>81</v>
      </c>
      <c r="E3623">
        <v>8</v>
      </c>
      <c r="F3623">
        <v>8.81</v>
      </c>
      <c r="G3623">
        <v>22.56</v>
      </c>
      <c r="H3623" s="1">
        <v>44851</v>
      </c>
      <c r="I3623" s="20">
        <v>0</v>
      </c>
      <c r="J3623" s="47">
        <f>Table_Query_from_Mac10[[#This Row],[unit_price]]-(Table_Query_from_Mac10[[#This Row],[unit_price]]*(Table_Query_from_Mac10[[#This Row],[discount_pct]]/100))</f>
        <v>22.56</v>
      </c>
      <c r="K3623" s="47">
        <f>Table_Query_from_Mac10[[#This Row],[unit_cost]]</f>
        <v>8.81</v>
      </c>
      <c r="L3623" s="47">
        <f>Table_Query_from_Mac10[[#This Row],[Live-cost]]*(1+Table_Query_from_Mac10[[#This Row],[CogsIncreasebyTYPE]])</f>
        <v>8.81</v>
      </c>
      <c r="M3623" s="47">
        <f>Table_Query_from_Mac10[[#This Row],[Live-cost]]*Table_Query_from_Mac10[[#This Row],[qty_to_ship]]</f>
        <v>70.48</v>
      </c>
      <c r="N3623" s="47">
        <f>IF(Table_Query_from_Mac10[[#This Row],[item_no]]="KDA",-Table_Query_from_Mac10[[#This Row],[unit_price]],Table_Query_from_Mac10[[#This Row],[Net Unit]]*Table_Query_from_Mac10[[#This Row],[qty_to_ship]])</f>
        <v>180.48</v>
      </c>
      <c r="O3623" s="47">
        <f>SUMIFS(Summary!C:C,Summary!H:H,Table_Query_from_Mac10[[#This Row],[Juiceoc]])</f>
        <v>0</v>
      </c>
      <c r="P3623" s="47">
        <f>SUMIFS(Summary!D:D,Summary!H:H,Table_Query_from_Mac10[[#This Row],[Juiceoc]])</f>
        <v>0</v>
      </c>
      <c r="Q3623" s="47">
        <f>SUMIFS(Summary!E:E,Summary!H:H,Table_Query_from_Mac10[[#This Row],[Juiceoc]])</f>
        <v>0</v>
      </c>
      <c r="R3623" s="47">
        <f>Table_Query_from_Mac10[[#This Row],[Net Unit]]*(1+Table_Query_from_Mac10[[#This Row],[PriceIncreasebyType]])</f>
        <v>22.56</v>
      </c>
      <c r="S3623" s="47">
        <f>Table_Query_from_Mac10[[#This Row],[UnitPriceFuture]]*Table_Query_from_Mac10[[#This Row],[qtytoShipFuture]]</f>
        <v>180.48</v>
      </c>
      <c r="T3623" s="47">
        <f>ROUND(Table_Query_from_Mac10[[#This Row],[qty_to_ship]]*(1+Table_Query_from_Mac10[[#This Row],[VolumeIncreasebyType]]),0)</f>
        <v>8</v>
      </c>
      <c r="U3623" s="47">
        <f>Table_Query_from_Mac10[[#This Row],[qtytoShipFuture]]*Table_Query_from_Mac10[[#This Row],[Future-cost]]</f>
        <v>70.48</v>
      </c>
      <c r="V3623" s="47">
        <f>Table_Query_from_Mac10[[#This Row],[qtytoShipFuture]]-Table_Query_from_Mac10[[#This Row],[qty_to_ship]]</f>
        <v>0</v>
      </c>
      <c r="W3623" s="47">
        <f>Table_Query_from_Mac10[[#This Row],[UnitPriceFuture]]</f>
        <v>22.56</v>
      </c>
      <c r="X3623" s="47">
        <f>Table_Query_from_Mac10[[#This Row],[Unit Increase]]*Table_Query_from_Mac10[[#This Row],[UnitPriceFuture]]</f>
        <v>0</v>
      </c>
      <c r="Y3623" s="47">
        <f>Table_Query_from_Mac10[[#This Row],[Unit Increase]]*Table_Query_from_Mac10[[#This Row],[Future-cost]]</f>
        <v>0</v>
      </c>
      <c r="Z3623" s="47">
        <f>-(Table_Query_from_Mac10[[#This Row],[Incremental Sales]]+((Table_Query_from_Mac10[[#This Row],[Incremental Sales]]*-(SUM(Summary!$S$8:$S$9)))))*Summary!$S$18</f>
        <v>0</v>
      </c>
      <c r="AA3623" s="47">
        <f>IFERROR(Table_Query_from_Mac10[[#This Row],[Incremental Cost]]/Table_Query_from_Mac10[[#This Row],[Incremental Sales]],0)</f>
        <v>0</v>
      </c>
      <c r="AB3623" s="47">
        <f>IFERROR(Table_Query_from_Mac10[[#This Row],[TotalCostFuture]]/Table_Query_from_Mac10[[#This Row],[totalsalesFuture]],0)</f>
        <v>0.39051418439716318</v>
      </c>
      <c r="AN3623" s="31">
        <v>30</v>
      </c>
      <c r="AO3623">
        <f t="shared" si="112"/>
        <v>8</v>
      </c>
      <c r="AQ3623" s="31">
        <v>64.45</v>
      </c>
      <c r="AR3623">
        <f t="shared" si="113"/>
        <v>22.56</v>
      </c>
    </row>
    <row r="3624" spans="1:44" x14ac:dyDescent="0.25">
      <c r="A3624">
        <v>90365</v>
      </c>
      <c r="B3624">
        <v>2</v>
      </c>
      <c r="C3624" t="s">
        <v>55</v>
      </c>
      <c r="D3624" t="s">
        <v>81</v>
      </c>
      <c r="E3624">
        <v>5</v>
      </c>
      <c r="F3624">
        <v>10.18</v>
      </c>
      <c r="G3624">
        <v>27.29</v>
      </c>
      <c r="H3624" s="1">
        <v>44851</v>
      </c>
      <c r="I3624" s="20">
        <v>0</v>
      </c>
      <c r="J3624" s="47">
        <f>Table_Query_from_Mac10[[#This Row],[unit_price]]-(Table_Query_from_Mac10[[#This Row],[unit_price]]*(Table_Query_from_Mac10[[#This Row],[discount_pct]]/100))</f>
        <v>27.29</v>
      </c>
      <c r="K3624" s="47">
        <f>Table_Query_from_Mac10[[#This Row],[unit_cost]]</f>
        <v>10.18</v>
      </c>
      <c r="L3624" s="47">
        <f>Table_Query_from_Mac10[[#This Row],[Live-cost]]*(1+Table_Query_from_Mac10[[#This Row],[CogsIncreasebyTYPE]])</f>
        <v>10.18</v>
      </c>
      <c r="M3624" s="47">
        <f>Table_Query_from_Mac10[[#This Row],[Live-cost]]*Table_Query_from_Mac10[[#This Row],[qty_to_ship]]</f>
        <v>50.9</v>
      </c>
      <c r="N3624" s="47">
        <f>IF(Table_Query_from_Mac10[[#This Row],[item_no]]="KDA",-Table_Query_from_Mac10[[#This Row],[unit_price]],Table_Query_from_Mac10[[#This Row],[Net Unit]]*Table_Query_from_Mac10[[#This Row],[qty_to_ship]])</f>
        <v>136.44999999999999</v>
      </c>
      <c r="O3624" s="47">
        <f>SUMIFS(Summary!C:C,Summary!H:H,Table_Query_from_Mac10[[#This Row],[Juiceoc]])</f>
        <v>0</v>
      </c>
      <c r="P3624" s="47">
        <f>SUMIFS(Summary!D:D,Summary!H:H,Table_Query_from_Mac10[[#This Row],[Juiceoc]])</f>
        <v>0</v>
      </c>
      <c r="Q3624" s="47">
        <f>SUMIFS(Summary!E:E,Summary!H:H,Table_Query_from_Mac10[[#This Row],[Juiceoc]])</f>
        <v>0</v>
      </c>
      <c r="R3624" s="47">
        <f>Table_Query_from_Mac10[[#This Row],[Net Unit]]*(1+Table_Query_from_Mac10[[#This Row],[PriceIncreasebyType]])</f>
        <v>27.29</v>
      </c>
      <c r="S3624" s="47">
        <f>Table_Query_from_Mac10[[#This Row],[UnitPriceFuture]]*Table_Query_from_Mac10[[#This Row],[qtytoShipFuture]]</f>
        <v>136.44999999999999</v>
      </c>
      <c r="T3624" s="47">
        <f>ROUND(Table_Query_from_Mac10[[#This Row],[qty_to_ship]]*(1+Table_Query_from_Mac10[[#This Row],[VolumeIncreasebyType]]),0)</f>
        <v>5</v>
      </c>
      <c r="U3624" s="47">
        <f>Table_Query_from_Mac10[[#This Row],[qtytoShipFuture]]*Table_Query_from_Mac10[[#This Row],[Future-cost]]</f>
        <v>50.9</v>
      </c>
      <c r="V3624" s="47">
        <f>Table_Query_from_Mac10[[#This Row],[qtytoShipFuture]]-Table_Query_from_Mac10[[#This Row],[qty_to_ship]]</f>
        <v>0</v>
      </c>
      <c r="W3624" s="47">
        <f>Table_Query_from_Mac10[[#This Row],[UnitPriceFuture]]</f>
        <v>27.29</v>
      </c>
      <c r="X3624" s="47">
        <f>Table_Query_from_Mac10[[#This Row],[Unit Increase]]*Table_Query_from_Mac10[[#This Row],[UnitPriceFuture]]</f>
        <v>0</v>
      </c>
      <c r="Y3624" s="47">
        <f>Table_Query_from_Mac10[[#This Row],[Unit Increase]]*Table_Query_from_Mac10[[#This Row],[Future-cost]]</f>
        <v>0</v>
      </c>
      <c r="Z3624" s="47">
        <f>-(Table_Query_from_Mac10[[#This Row],[Incremental Sales]]+((Table_Query_from_Mac10[[#This Row],[Incremental Sales]]*-(SUM(Summary!$S$8:$S$9)))))*Summary!$S$18</f>
        <v>0</v>
      </c>
      <c r="AA3624" s="47">
        <f>IFERROR(Table_Query_from_Mac10[[#This Row],[Incremental Cost]]/Table_Query_from_Mac10[[#This Row],[Incremental Sales]],0)</f>
        <v>0</v>
      </c>
      <c r="AB3624" s="47">
        <f>IFERROR(Table_Query_from_Mac10[[#This Row],[TotalCostFuture]]/Table_Query_from_Mac10[[#This Row],[totalsalesFuture]],0)</f>
        <v>0.37303041407108833</v>
      </c>
      <c r="AN3624" s="30">
        <v>20</v>
      </c>
      <c r="AO3624">
        <f t="shared" si="112"/>
        <v>5</v>
      </c>
      <c r="AQ3624" s="30">
        <v>77.959999999999994</v>
      </c>
      <c r="AR3624">
        <f t="shared" si="113"/>
        <v>27.29</v>
      </c>
    </row>
    <row r="3625" spans="1:44" x14ac:dyDescent="0.25">
      <c r="A3625">
        <v>90365</v>
      </c>
      <c r="B3625">
        <v>3</v>
      </c>
      <c r="C3625" t="s">
        <v>55</v>
      </c>
      <c r="D3625" t="s">
        <v>81</v>
      </c>
      <c r="E3625">
        <v>4</v>
      </c>
      <c r="F3625">
        <v>12.04</v>
      </c>
      <c r="G3625">
        <v>31.43</v>
      </c>
      <c r="H3625" s="1">
        <v>44851</v>
      </c>
      <c r="I3625" s="20">
        <v>0</v>
      </c>
      <c r="J3625" s="47">
        <f>Table_Query_from_Mac10[[#This Row],[unit_price]]-(Table_Query_from_Mac10[[#This Row],[unit_price]]*(Table_Query_from_Mac10[[#This Row],[discount_pct]]/100))</f>
        <v>31.43</v>
      </c>
      <c r="K3625" s="47">
        <f>Table_Query_from_Mac10[[#This Row],[unit_cost]]</f>
        <v>12.04</v>
      </c>
      <c r="L3625" s="47">
        <f>Table_Query_from_Mac10[[#This Row],[Live-cost]]*(1+Table_Query_from_Mac10[[#This Row],[CogsIncreasebyTYPE]])</f>
        <v>12.04</v>
      </c>
      <c r="M3625" s="47">
        <f>Table_Query_from_Mac10[[#This Row],[Live-cost]]*Table_Query_from_Mac10[[#This Row],[qty_to_ship]]</f>
        <v>48.16</v>
      </c>
      <c r="N3625" s="47">
        <f>IF(Table_Query_from_Mac10[[#This Row],[item_no]]="KDA",-Table_Query_from_Mac10[[#This Row],[unit_price]],Table_Query_from_Mac10[[#This Row],[Net Unit]]*Table_Query_from_Mac10[[#This Row],[qty_to_ship]])</f>
        <v>125.72</v>
      </c>
      <c r="O3625" s="47">
        <f>SUMIFS(Summary!C:C,Summary!H:H,Table_Query_from_Mac10[[#This Row],[Juiceoc]])</f>
        <v>0</v>
      </c>
      <c r="P3625" s="47">
        <f>SUMIFS(Summary!D:D,Summary!H:H,Table_Query_from_Mac10[[#This Row],[Juiceoc]])</f>
        <v>0</v>
      </c>
      <c r="Q3625" s="47">
        <f>SUMIFS(Summary!E:E,Summary!H:H,Table_Query_from_Mac10[[#This Row],[Juiceoc]])</f>
        <v>0</v>
      </c>
      <c r="R3625" s="47">
        <f>Table_Query_from_Mac10[[#This Row],[Net Unit]]*(1+Table_Query_from_Mac10[[#This Row],[PriceIncreasebyType]])</f>
        <v>31.43</v>
      </c>
      <c r="S3625" s="47">
        <f>Table_Query_from_Mac10[[#This Row],[UnitPriceFuture]]*Table_Query_from_Mac10[[#This Row],[qtytoShipFuture]]</f>
        <v>125.72</v>
      </c>
      <c r="T3625" s="47">
        <f>ROUND(Table_Query_from_Mac10[[#This Row],[qty_to_ship]]*(1+Table_Query_from_Mac10[[#This Row],[VolumeIncreasebyType]]),0)</f>
        <v>4</v>
      </c>
      <c r="U3625" s="47">
        <f>Table_Query_from_Mac10[[#This Row],[qtytoShipFuture]]*Table_Query_from_Mac10[[#This Row],[Future-cost]]</f>
        <v>48.16</v>
      </c>
      <c r="V3625" s="47">
        <f>Table_Query_from_Mac10[[#This Row],[qtytoShipFuture]]-Table_Query_from_Mac10[[#This Row],[qty_to_ship]]</f>
        <v>0</v>
      </c>
      <c r="W3625" s="47">
        <f>Table_Query_from_Mac10[[#This Row],[UnitPriceFuture]]</f>
        <v>31.43</v>
      </c>
      <c r="X3625" s="47">
        <f>Table_Query_from_Mac10[[#This Row],[Unit Increase]]*Table_Query_from_Mac10[[#This Row],[UnitPriceFuture]]</f>
        <v>0</v>
      </c>
      <c r="Y3625" s="47">
        <f>Table_Query_from_Mac10[[#This Row],[Unit Increase]]*Table_Query_from_Mac10[[#This Row],[Future-cost]]</f>
        <v>0</v>
      </c>
      <c r="Z3625" s="47">
        <f>-(Table_Query_from_Mac10[[#This Row],[Incremental Sales]]+((Table_Query_from_Mac10[[#This Row],[Incremental Sales]]*-(SUM(Summary!$S$8:$S$9)))))*Summary!$S$18</f>
        <v>0</v>
      </c>
      <c r="AA3625" s="47">
        <f>IFERROR(Table_Query_from_Mac10[[#This Row],[Incremental Cost]]/Table_Query_from_Mac10[[#This Row],[Incremental Sales]],0)</f>
        <v>0</v>
      </c>
      <c r="AB3625" s="47">
        <f>IFERROR(Table_Query_from_Mac10[[#This Row],[TotalCostFuture]]/Table_Query_from_Mac10[[#This Row],[totalsalesFuture]],0)</f>
        <v>0.38307349665924273</v>
      </c>
      <c r="AN3625" s="31">
        <v>16</v>
      </c>
      <c r="AO3625">
        <f t="shared" si="112"/>
        <v>4</v>
      </c>
      <c r="AQ3625" s="31">
        <v>89.79</v>
      </c>
      <c r="AR3625">
        <f t="shared" si="113"/>
        <v>31.43</v>
      </c>
    </row>
    <row r="3626" spans="1:44" x14ac:dyDescent="0.25">
      <c r="A3626">
        <v>90365</v>
      </c>
      <c r="B3626">
        <v>4</v>
      </c>
      <c r="C3626" t="s">
        <v>55</v>
      </c>
      <c r="D3626" t="s">
        <v>81</v>
      </c>
      <c r="E3626">
        <v>3</v>
      </c>
      <c r="F3626">
        <v>13.68</v>
      </c>
      <c r="G3626">
        <v>36.54</v>
      </c>
      <c r="H3626" s="1">
        <v>44851</v>
      </c>
      <c r="I3626" s="20">
        <v>0</v>
      </c>
      <c r="J3626" s="47">
        <f>Table_Query_from_Mac10[[#This Row],[unit_price]]-(Table_Query_from_Mac10[[#This Row],[unit_price]]*(Table_Query_from_Mac10[[#This Row],[discount_pct]]/100))</f>
        <v>36.54</v>
      </c>
      <c r="K3626" s="47">
        <f>Table_Query_from_Mac10[[#This Row],[unit_cost]]</f>
        <v>13.68</v>
      </c>
      <c r="L3626" s="47">
        <f>Table_Query_from_Mac10[[#This Row],[Live-cost]]*(1+Table_Query_from_Mac10[[#This Row],[CogsIncreasebyTYPE]])</f>
        <v>13.68</v>
      </c>
      <c r="M3626" s="47">
        <f>Table_Query_from_Mac10[[#This Row],[Live-cost]]*Table_Query_from_Mac10[[#This Row],[qty_to_ship]]</f>
        <v>41.04</v>
      </c>
      <c r="N3626" s="47">
        <f>IF(Table_Query_from_Mac10[[#This Row],[item_no]]="KDA",-Table_Query_from_Mac10[[#This Row],[unit_price]],Table_Query_from_Mac10[[#This Row],[Net Unit]]*Table_Query_from_Mac10[[#This Row],[qty_to_ship]])</f>
        <v>109.62</v>
      </c>
      <c r="O3626" s="47">
        <f>SUMIFS(Summary!C:C,Summary!H:H,Table_Query_from_Mac10[[#This Row],[Juiceoc]])</f>
        <v>0</v>
      </c>
      <c r="P3626" s="47">
        <f>SUMIFS(Summary!D:D,Summary!H:H,Table_Query_from_Mac10[[#This Row],[Juiceoc]])</f>
        <v>0</v>
      </c>
      <c r="Q3626" s="47">
        <f>SUMIFS(Summary!E:E,Summary!H:H,Table_Query_from_Mac10[[#This Row],[Juiceoc]])</f>
        <v>0</v>
      </c>
      <c r="R3626" s="47">
        <f>Table_Query_from_Mac10[[#This Row],[Net Unit]]*(1+Table_Query_from_Mac10[[#This Row],[PriceIncreasebyType]])</f>
        <v>36.54</v>
      </c>
      <c r="S3626" s="47">
        <f>Table_Query_from_Mac10[[#This Row],[UnitPriceFuture]]*Table_Query_from_Mac10[[#This Row],[qtytoShipFuture]]</f>
        <v>109.62</v>
      </c>
      <c r="T3626" s="47">
        <f>ROUND(Table_Query_from_Mac10[[#This Row],[qty_to_ship]]*(1+Table_Query_from_Mac10[[#This Row],[VolumeIncreasebyType]]),0)</f>
        <v>3</v>
      </c>
      <c r="U3626" s="47">
        <f>Table_Query_from_Mac10[[#This Row],[qtytoShipFuture]]*Table_Query_from_Mac10[[#This Row],[Future-cost]]</f>
        <v>41.04</v>
      </c>
      <c r="V3626" s="47">
        <f>Table_Query_from_Mac10[[#This Row],[qtytoShipFuture]]-Table_Query_from_Mac10[[#This Row],[qty_to_ship]]</f>
        <v>0</v>
      </c>
      <c r="W3626" s="47">
        <f>Table_Query_from_Mac10[[#This Row],[UnitPriceFuture]]</f>
        <v>36.54</v>
      </c>
      <c r="X3626" s="47">
        <f>Table_Query_from_Mac10[[#This Row],[Unit Increase]]*Table_Query_from_Mac10[[#This Row],[UnitPriceFuture]]</f>
        <v>0</v>
      </c>
      <c r="Y3626" s="47">
        <f>Table_Query_from_Mac10[[#This Row],[Unit Increase]]*Table_Query_from_Mac10[[#This Row],[Future-cost]]</f>
        <v>0</v>
      </c>
      <c r="Z3626" s="47">
        <f>-(Table_Query_from_Mac10[[#This Row],[Incremental Sales]]+((Table_Query_from_Mac10[[#This Row],[Incremental Sales]]*-(SUM(Summary!$S$8:$S$9)))))*Summary!$S$18</f>
        <v>0</v>
      </c>
      <c r="AA3626" s="47">
        <f>IFERROR(Table_Query_from_Mac10[[#This Row],[Incremental Cost]]/Table_Query_from_Mac10[[#This Row],[Incremental Sales]],0)</f>
        <v>0</v>
      </c>
      <c r="AB3626" s="47">
        <f>IFERROR(Table_Query_from_Mac10[[#This Row],[TotalCostFuture]]/Table_Query_from_Mac10[[#This Row],[totalsalesFuture]],0)</f>
        <v>0.37438423645320196</v>
      </c>
      <c r="AN3626" s="30">
        <v>12</v>
      </c>
      <c r="AO3626">
        <f t="shared" si="112"/>
        <v>3</v>
      </c>
      <c r="AQ3626" s="30">
        <v>104.4</v>
      </c>
      <c r="AR3626">
        <f t="shared" si="113"/>
        <v>36.54</v>
      </c>
    </row>
    <row r="3627" spans="1:44" x14ac:dyDescent="0.25">
      <c r="A3627">
        <v>90365</v>
      </c>
      <c r="B3627">
        <v>5</v>
      </c>
      <c r="C3627" t="s">
        <v>56</v>
      </c>
      <c r="D3627" t="s">
        <v>81</v>
      </c>
      <c r="E3627">
        <v>5</v>
      </c>
      <c r="F3627">
        <v>4.09</v>
      </c>
      <c r="G3627">
        <v>9.2799999999999994</v>
      </c>
      <c r="H3627" s="1">
        <v>44851</v>
      </c>
      <c r="I3627" s="20">
        <v>0</v>
      </c>
      <c r="J3627" s="47">
        <f>Table_Query_from_Mac10[[#This Row],[unit_price]]-(Table_Query_from_Mac10[[#This Row],[unit_price]]*(Table_Query_from_Mac10[[#This Row],[discount_pct]]/100))</f>
        <v>9.2799999999999994</v>
      </c>
      <c r="K3627" s="47">
        <f>Table_Query_from_Mac10[[#This Row],[unit_cost]]</f>
        <v>4.09</v>
      </c>
      <c r="L3627" s="47">
        <f>Table_Query_from_Mac10[[#This Row],[Live-cost]]*(1+Table_Query_from_Mac10[[#This Row],[CogsIncreasebyTYPE]])</f>
        <v>4.09</v>
      </c>
      <c r="M3627" s="47">
        <f>Table_Query_from_Mac10[[#This Row],[Live-cost]]*Table_Query_from_Mac10[[#This Row],[qty_to_ship]]</f>
        <v>20.45</v>
      </c>
      <c r="N3627" s="47">
        <f>IF(Table_Query_from_Mac10[[#This Row],[item_no]]="KDA",-Table_Query_from_Mac10[[#This Row],[unit_price]],Table_Query_from_Mac10[[#This Row],[Net Unit]]*Table_Query_from_Mac10[[#This Row],[qty_to_ship]])</f>
        <v>46.4</v>
      </c>
      <c r="O3627" s="47">
        <f>SUMIFS(Summary!C:C,Summary!H:H,Table_Query_from_Mac10[[#This Row],[Juiceoc]])</f>
        <v>0</v>
      </c>
      <c r="P3627" s="47">
        <f>SUMIFS(Summary!D:D,Summary!H:H,Table_Query_from_Mac10[[#This Row],[Juiceoc]])</f>
        <v>0</v>
      </c>
      <c r="Q3627" s="47">
        <f>SUMIFS(Summary!E:E,Summary!H:H,Table_Query_from_Mac10[[#This Row],[Juiceoc]])</f>
        <v>0</v>
      </c>
      <c r="R3627" s="47">
        <f>Table_Query_from_Mac10[[#This Row],[Net Unit]]*(1+Table_Query_from_Mac10[[#This Row],[PriceIncreasebyType]])</f>
        <v>9.2799999999999994</v>
      </c>
      <c r="S3627" s="47">
        <f>Table_Query_from_Mac10[[#This Row],[UnitPriceFuture]]*Table_Query_from_Mac10[[#This Row],[qtytoShipFuture]]</f>
        <v>46.4</v>
      </c>
      <c r="T3627" s="47">
        <f>ROUND(Table_Query_from_Mac10[[#This Row],[qty_to_ship]]*(1+Table_Query_from_Mac10[[#This Row],[VolumeIncreasebyType]]),0)</f>
        <v>5</v>
      </c>
      <c r="U3627" s="47">
        <f>Table_Query_from_Mac10[[#This Row],[qtytoShipFuture]]*Table_Query_from_Mac10[[#This Row],[Future-cost]]</f>
        <v>20.45</v>
      </c>
      <c r="V3627" s="47">
        <f>Table_Query_from_Mac10[[#This Row],[qtytoShipFuture]]-Table_Query_from_Mac10[[#This Row],[qty_to_ship]]</f>
        <v>0</v>
      </c>
      <c r="W3627" s="47">
        <f>Table_Query_from_Mac10[[#This Row],[UnitPriceFuture]]</f>
        <v>9.2799999999999994</v>
      </c>
      <c r="X3627" s="47">
        <f>Table_Query_from_Mac10[[#This Row],[Unit Increase]]*Table_Query_from_Mac10[[#This Row],[UnitPriceFuture]]</f>
        <v>0</v>
      </c>
      <c r="Y3627" s="47">
        <f>Table_Query_from_Mac10[[#This Row],[Unit Increase]]*Table_Query_from_Mac10[[#This Row],[Future-cost]]</f>
        <v>0</v>
      </c>
      <c r="Z3627" s="47">
        <f>-(Table_Query_from_Mac10[[#This Row],[Incremental Sales]]+((Table_Query_from_Mac10[[#This Row],[Incremental Sales]]*-(SUM(Summary!$S$8:$S$9)))))*Summary!$S$18</f>
        <v>0</v>
      </c>
      <c r="AA3627" s="47">
        <f>IFERROR(Table_Query_from_Mac10[[#This Row],[Incremental Cost]]/Table_Query_from_Mac10[[#This Row],[Incremental Sales]],0)</f>
        <v>0</v>
      </c>
      <c r="AB3627" s="47">
        <f>IFERROR(Table_Query_from_Mac10[[#This Row],[TotalCostFuture]]/Table_Query_from_Mac10[[#This Row],[totalsalesFuture]],0)</f>
        <v>0.44073275862068967</v>
      </c>
      <c r="AN3627" s="31">
        <v>20</v>
      </c>
      <c r="AO3627">
        <f t="shared" si="112"/>
        <v>5</v>
      </c>
      <c r="AQ3627" s="31">
        <v>26.5</v>
      </c>
      <c r="AR3627">
        <f t="shared" si="113"/>
        <v>9.2799999999999994</v>
      </c>
    </row>
    <row r="3628" spans="1:44" x14ac:dyDescent="0.25">
      <c r="A3628">
        <v>90365</v>
      </c>
      <c r="B3628">
        <v>6</v>
      </c>
      <c r="C3628" t="s">
        <v>55</v>
      </c>
      <c r="D3628" t="s">
        <v>81</v>
      </c>
      <c r="E3628">
        <v>20</v>
      </c>
      <c r="F3628">
        <v>5</v>
      </c>
      <c r="G3628">
        <v>12.2</v>
      </c>
      <c r="H3628" s="1">
        <v>44851</v>
      </c>
      <c r="I3628" s="20">
        <v>0</v>
      </c>
      <c r="J3628" s="47">
        <f>Table_Query_from_Mac10[[#This Row],[unit_price]]-(Table_Query_from_Mac10[[#This Row],[unit_price]]*(Table_Query_from_Mac10[[#This Row],[discount_pct]]/100))</f>
        <v>12.2</v>
      </c>
      <c r="K3628" s="47">
        <f>Table_Query_from_Mac10[[#This Row],[unit_cost]]</f>
        <v>5</v>
      </c>
      <c r="L3628" s="47">
        <f>Table_Query_from_Mac10[[#This Row],[Live-cost]]*(1+Table_Query_from_Mac10[[#This Row],[CogsIncreasebyTYPE]])</f>
        <v>5</v>
      </c>
      <c r="M3628" s="47">
        <f>Table_Query_from_Mac10[[#This Row],[Live-cost]]*Table_Query_from_Mac10[[#This Row],[qty_to_ship]]</f>
        <v>100</v>
      </c>
      <c r="N3628" s="47">
        <f>IF(Table_Query_from_Mac10[[#This Row],[item_no]]="KDA",-Table_Query_from_Mac10[[#This Row],[unit_price]],Table_Query_from_Mac10[[#This Row],[Net Unit]]*Table_Query_from_Mac10[[#This Row],[qty_to_ship]])</f>
        <v>244</v>
      </c>
      <c r="O3628" s="47">
        <f>SUMIFS(Summary!C:C,Summary!H:H,Table_Query_from_Mac10[[#This Row],[Juiceoc]])</f>
        <v>0</v>
      </c>
      <c r="P3628" s="47">
        <f>SUMIFS(Summary!D:D,Summary!H:H,Table_Query_from_Mac10[[#This Row],[Juiceoc]])</f>
        <v>0</v>
      </c>
      <c r="Q3628" s="47">
        <f>SUMIFS(Summary!E:E,Summary!H:H,Table_Query_from_Mac10[[#This Row],[Juiceoc]])</f>
        <v>0</v>
      </c>
      <c r="R3628" s="47">
        <f>Table_Query_from_Mac10[[#This Row],[Net Unit]]*(1+Table_Query_from_Mac10[[#This Row],[PriceIncreasebyType]])</f>
        <v>12.2</v>
      </c>
      <c r="S3628" s="47">
        <f>Table_Query_from_Mac10[[#This Row],[UnitPriceFuture]]*Table_Query_from_Mac10[[#This Row],[qtytoShipFuture]]</f>
        <v>244</v>
      </c>
      <c r="T3628" s="47">
        <f>ROUND(Table_Query_from_Mac10[[#This Row],[qty_to_ship]]*(1+Table_Query_from_Mac10[[#This Row],[VolumeIncreasebyType]]),0)</f>
        <v>20</v>
      </c>
      <c r="U3628" s="47">
        <f>Table_Query_from_Mac10[[#This Row],[qtytoShipFuture]]*Table_Query_from_Mac10[[#This Row],[Future-cost]]</f>
        <v>100</v>
      </c>
      <c r="V3628" s="47">
        <f>Table_Query_from_Mac10[[#This Row],[qtytoShipFuture]]-Table_Query_from_Mac10[[#This Row],[qty_to_ship]]</f>
        <v>0</v>
      </c>
      <c r="W3628" s="47">
        <f>Table_Query_from_Mac10[[#This Row],[UnitPriceFuture]]</f>
        <v>12.2</v>
      </c>
      <c r="X3628" s="47">
        <f>Table_Query_from_Mac10[[#This Row],[Unit Increase]]*Table_Query_from_Mac10[[#This Row],[UnitPriceFuture]]</f>
        <v>0</v>
      </c>
      <c r="Y3628" s="47">
        <f>Table_Query_from_Mac10[[#This Row],[Unit Increase]]*Table_Query_from_Mac10[[#This Row],[Future-cost]]</f>
        <v>0</v>
      </c>
      <c r="Z3628" s="47">
        <f>-(Table_Query_from_Mac10[[#This Row],[Incremental Sales]]+((Table_Query_from_Mac10[[#This Row],[Incremental Sales]]*-(SUM(Summary!$S$8:$S$9)))))*Summary!$S$18</f>
        <v>0</v>
      </c>
      <c r="AA3628" s="47">
        <f>IFERROR(Table_Query_from_Mac10[[#This Row],[Incremental Cost]]/Table_Query_from_Mac10[[#This Row],[Incremental Sales]],0)</f>
        <v>0</v>
      </c>
      <c r="AB3628" s="47">
        <f>IFERROR(Table_Query_from_Mac10[[#This Row],[TotalCostFuture]]/Table_Query_from_Mac10[[#This Row],[totalsalesFuture]],0)</f>
        <v>0.4098360655737705</v>
      </c>
      <c r="AN3628" s="30">
        <v>80</v>
      </c>
      <c r="AO3628">
        <f t="shared" si="112"/>
        <v>20</v>
      </c>
      <c r="AQ3628" s="30">
        <v>34.869999999999997</v>
      </c>
      <c r="AR3628">
        <f t="shared" si="113"/>
        <v>12.2</v>
      </c>
    </row>
    <row r="3629" spans="1:44" x14ac:dyDescent="0.25">
      <c r="A3629">
        <v>90365</v>
      </c>
      <c r="B3629">
        <v>7</v>
      </c>
      <c r="C3629" t="s">
        <v>55</v>
      </c>
      <c r="D3629" t="s">
        <v>81</v>
      </c>
      <c r="E3629">
        <v>24</v>
      </c>
      <c r="F3629">
        <v>6</v>
      </c>
      <c r="G3629">
        <v>14.48</v>
      </c>
      <c r="H3629" s="1">
        <v>44851</v>
      </c>
      <c r="I3629" s="20">
        <v>0</v>
      </c>
      <c r="J3629" s="47">
        <f>Table_Query_from_Mac10[[#This Row],[unit_price]]-(Table_Query_from_Mac10[[#This Row],[unit_price]]*(Table_Query_from_Mac10[[#This Row],[discount_pct]]/100))</f>
        <v>14.48</v>
      </c>
      <c r="K3629" s="47">
        <f>Table_Query_from_Mac10[[#This Row],[unit_cost]]</f>
        <v>6</v>
      </c>
      <c r="L3629" s="47">
        <f>Table_Query_from_Mac10[[#This Row],[Live-cost]]*(1+Table_Query_from_Mac10[[#This Row],[CogsIncreasebyTYPE]])</f>
        <v>6</v>
      </c>
      <c r="M3629" s="47">
        <f>Table_Query_from_Mac10[[#This Row],[Live-cost]]*Table_Query_from_Mac10[[#This Row],[qty_to_ship]]</f>
        <v>144</v>
      </c>
      <c r="N3629" s="47">
        <f>IF(Table_Query_from_Mac10[[#This Row],[item_no]]="KDA",-Table_Query_from_Mac10[[#This Row],[unit_price]],Table_Query_from_Mac10[[#This Row],[Net Unit]]*Table_Query_from_Mac10[[#This Row],[qty_to_ship]])</f>
        <v>347.52</v>
      </c>
      <c r="O3629" s="47">
        <f>SUMIFS(Summary!C:C,Summary!H:H,Table_Query_from_Mac10[[#This Row],[Juiceoc]])</f>
        <v>0</v>
      </c>
      <c r="P3629" s="47">
        <f>SUMIFS(Summary!D:D,Summary!H:H,Table_Query_from_Mac10[[#This Row],[Juiceoc]])</f>
        <v>0</v>
      </c>
      <c r="Q3629" s="47">
        <f>SUMIFS(Summary!E:E,Summary!H:H,Table_Query_from_Mac10[[#This Row],[Juiceoc]])</f>
        <v>0</v>
      </c>
      <c r="R3629" s="47">
        <f>Table_Query_from_Mac10[[#This Row],[Net Unit]]*(1+Table_Query_from_Mac10[[#This Row],[PriceIncreasebyType]])</f>
        <v>14.48</v>
      </c>
      <c r="S3629" s="47">
        <f>Table_Query_from_Mac10[[#This Row],[UnitPriceFuture]]*Table_Query_from_Mac10[[#This Row],[qtytoShipFuture]]</f>
        <v>347.52</v>
      </c>
      <c r="T3629" s="47">
        <f>ROUND(Table_Query_from_Mac10[[#This Row],[qty_to_ship]]*(1+Table_Query_from_Mac10[[#This Row],[VolumeIncreasebyType]]),0)</f>
        <v>24</v>
      </c>
      <c r="U3629" s="47">
        <f>Table_Query_from_Mac10[[#This Row],[qtytoShipFuture]]*Table_Query_from_Mac10[[#This Row],[Future-cost]]</f>
        <v>144</v>
      </c>
      <c r="V3629" s="47">
        <f>Table_Query_from_Mac10[[#This Row],[qtytoShipFuture]]-Table_Query_from_Mac10[[#This Row],[qty_to_ship]]</f>
        <v>0</v>
      </c>
      <c r="W3629" s="47">
        <f>Table_Query_from_Mac10[[#This Row],[UnitPriceFuture]]</f>
        <v>14.48</v>
      </c>
      <c r="X3629" s="47">
        <f>Table_Query_from_Mac10[[#This Row],[Unit Increase]]*Table_Query_from_Mac10[[#This Row],[UnitPriceFuture]]</f>
        <v>0</v>
      </c>
      <c r="Y3629" s="47">
        <f>Table_Query_from_Mac10[[#This Row],[Unit Increase]]*Table_Query_from_Mac10[[#This Row],[Future-cost]]</f>
        <v>0</v>
      </c>
      <c r="Z3629" s="47">
        <f>-(Table_Query_from_Mac10[[#This Row],[Incremental Sales]]+((Table_Query_from_Mac10[[#This Row],[Incremental Sales]]*-(SUM(Summary!$S$8:$S$9)))))*Summary!$S$18</f>
        <v>0</v>
      </c>
      <c r="AA3629" s="47">
        <f>IFERROR(Table_Query_from_Mac10[[#This Row],[Incremental Cost]]/Table_Query_from_Mac10[[#This Row],[Incremental Sales]],0)</f>
        <v>0</v>
      </c>
      <c r="AB3629" s="47">
        <f>IFERROR(Table_Query_from_Mac10[[#This Row],[TotalCostFuture]]/Table_Query_from_Mac10[[#This Row],[totalsalesFuture]],0)</f>
        <v>0.4143646408839779</v>
      </c>
      <c r="AN3629" s="31">
        <v>96</v>
      </c>
      <c r="AO3629">
        <f t="shared" si="112"/>
        <v>24</v>
      </c>
      <c r="AQ3629" s="31">
        <v>41.37</v>
      </c>
      <c r="AR3629">
        <f t="shared" si="113"/>
        <v>14.48</v>
      </c>
    </row>
    <row r="3630" spans="1:44" x14ac:dyDescent="0.25">
      <c r="A3630">
        <v>90366</v>
      </c>
      <c r="B3630">
        <v>1</v>
      </c>
      <c r="C3630" t="s">
        <v>55</v>
      </c>
      <c r="D3630" t="s">
        <v>81</v>
      </c>
      <c r="E3630">
        <v>3</v>
      </c>
      <c r="F3630">
        <v>10.18</v>
      </c>
      <c r="G3630">
        <v>28.13</v>
      </c>
      <c r="H3630" s="1">
        <v>44859</v>
      </c>
      <c r="I3630" s="20">
        <v>0</v>
      </c>
      <c r="J3630" s="47">
        <f>Table_Query_from_Mac10[[#This Row],[unit_price]]-(Table_Query_from_Mac10[[#This Row],[unit_price]]*(Table_Query_from_Mac10[[#This Row],[discount_pct]]/100))</f>
        <v>28.13</v>
      </c>
      <c r="K3630" s="47">
        <f>Table_Query_from_Mac10[[#This Row],[unit_cost]]</f>
        <v>10.18</v>
      </c>
      <c r="L3630" s="47">
        <f>Table_Query_from_Mac10[[#This Row],[Live-cost]]*(1+Table_Query_from_Mac10[[#This Row],[CogsIncreasebyTYPE]])</f>
        <v>10.18</v>
      </c>
      <c r="M3630" s="47">
        <f>Table_Query_from_Mac10[[#This Row],[Live-cost]]*Table_Query_from_Mac10[[#This Row],[qty_to_ship]]</f>
        <v>30.54</v>
      </c>
      <c r="N3630" s="47">
        <f>IF(Table_Query_from_Mac10[[#This Row],[item_no]]="KDA",-Table_Query_from_Mac10[[#This Row],[unit_price]],Table_Query_from_Mac10[[#This Row],[Net Unit]]*Table_Query_from_Mac10[[#This Row],[qty_to_ship]])</f>
        <v>84.39</v>
      </c>
      <c r="O3630" s="47">
        <f>SUMIFS(Summary!C:C,Summary!H:H,Table_Query_from_Mac10[[#This Row],[Juiceoc]])</f>
        <v>0</v>
      </c>
      <c r="P3630" s="47">
        <f>SUMIFS(Summary!D:D,Summary!H:H,Table_Query_from_Mac10[[#This Row],[Juiceoc]])</f>
        <v>0</v>
      </c>
      <c r="Q3630" s="47">
        <f>SUMIFS(Summary!E:E,Summary!H:H,Table_Query_from_Mac10[[#This Row],[Juiceoc]])</f>
        <v>0</v>
      </c>
      <c r="R3630" s="47">
        <f>Table_Query_from_Mac10[[#This Row],[Net Unit]]*(1+Table_Query_from_Mac10[[#This Row],[PriceIncreasebyType]])</f>
        <v>28.13</v>
      </c>
      <c r="S3630" s="47">
        <f>Table_Query_from_Mac10[[#This Row],[UnitPriceFuture]]*Table_Query_from_Mac10[[#This Row],[qtytoShipFuture]]</f>
        <v>84.39</v>
      </c>
      <c r="T3630" s="47">
        <f>ROUND(Table_Query_from_Mac10[[#This Row],[qty_to_ship]]*(1+Table_Query_from_Mac10[[#This Row],[VolumeIncreasebyType]]),0)</f>
        <v>3</v>
      </c>
      <c r="U3630" s="47">
        <f>Table_Query_from_Mac10[[#This Row],[qtytoShipFuture]]*Table_Query_from_Mac10[[#This Row],[Future-cost]]</f>
        <v>30.54</v>
      </c>
      <c r="V3630" s="47">
        <f>Table_Query_from_Mac10[[#This Row],[qtytoShipFuture]]-Table_Query_from_Mac10[[#This Row],[qty_to_ship]]</f>
        <v>0</v>
      </c>
      <c r="W3630" s="47">
        <f>Table_Query_from_Mac10[[#This Row],[UnitPriceFuture]]</f>
        <v>28.13</v>
      </c>
      <c r="X3630" s="47">
        <f>Table_Query_from_Mac10[[#This Row],[Unit Increase]]*Table_Query_from_Mac10[[#This Row],[UnitPriceFuture]]</f>
        <v>0</v>
      </c>
      <c r="Y3630" s="47">
        <f>Table_Query_from_Mac10[[#This Row],[Unit Increase]]*Table_Query_from_Mac10[[#This Row],[Future-cost]]</f>
        <v>0</v>
      </c>
      <c r="Z3630" s="47">
        <f>-(Table_Query_from_Mac10[[#This Row],[Incremental Sales]]+((Table_Query_from_Mac10[[#This Row],[Incremental Sales]]*-(SUM(Summary!$S$8:$S$9)))))*Summary!$S$18</f>
        <v>0</v>
      </c>
      <c r="AA3630" s="47">
        <f>IFERROR(Table_Query_from_Mac10[[#This Row],[Incremental Cost]]/Table_Query_from_Mac10[[#This Row],[Incremental Sales]],0)</f>
        <v>0</v>
      </c>
      <c r="AB3630" s="47">
        <f>IFERROR(Table_Query_from_Mac10[[#This Row],[TotalCostFuture]]/Table_Query_from_Mac10[[#This Row],[totalsalesFuture]],0)</f>
        <v>0.36189121933878421</v>
      </c>
      <c r="AN3630" s="30">
        <v>10</v>
      </c>
      <c r="AO3630">
        <f t="shared" si="112"/>
        <v>3</v>
      </c>
      <c r="AQ3630" s="30">
        <v>80.37</v>
      </c>
      <c r="AR3630">
        <f t="shared" si="113"/>
        <v>28.13</v>
      </c>
    </row>
    <row r="3631" spans="1:44" x14ac:dyDescent="0.25">
      <c r="A3631">
        <v>90366</v>
      </c>
      <c r="B3631">
        <v>2</v>
      </c>
      <c r="C3631" t="s">
        <v>55</v>
      </c>
      <c r="D3631" t="s">
        <v>81</v>
      </c>
      <c r="E3631">
        <v>4</v>
      </c>
      <c r="F3631">
        <v>12.04</v>
      </c>
      <c r="G3631">
        <v>32.4</v>
      </c>
      <c r="H3631" s="1">
        <v>44859</v>
      </c>
      <c r="I3631" s="20">
        <v>0</v>
      </c>
      <c r="J3631" s="47">
        <f>Table_Query_from_Mac10[[#This Row],[unit_price]]-(Table_Query_from_Mac10[[#This Row],[unit_price]]*(Table_Query_from_Mac10[[#This Row],[discount_pct]]/100))</f>
        <v>32.4</v>
      </c>
      <c r="K3631" s="47">
        <f>Table_Query_from_Mac10[[#This Row],[unit_cost]]</f>
        <v>12.04</v>
      </c>
      <c r="L3631" s="47">
        <f>Table_Query_from_Mac10[[#This Row],[Live-cost]]*(1+Table_Query_from_Mac10[[#This Row],[CogsIncreasebyTYPE]])</f>
        <v>12.04</v>
      </c>
      <c r="M3631" s="47">
        <f>Table_Query_from_Mac10[[#This Row],[Live-cost]]*Table_Query_from_Mac10[[#This Row],[qty_to_ship]]</f>
        <v>48.16</v>
      </c>
      <c r="N3631" s="47">
        <f>IF(Table_Query_from_Mac10[[#This Row],[item_no]]="KDA",-Table_Query_from_Mac10[[#This Row],[unit_price]],Table_Query_from_Mac10[[#This Row],[Net Unit]]*Table_Query_from_Mac10[[#This Row],[qty_to_ship]])</f>
        <v>129.6</v>
      </c>
      <c r="O3631" s="47">
        <f>SUMIFS(Summary!C:C,Summary!H:H,Table_Query_from_Mac10[[#This Row],[Juiceoc]])</f>
        <v>0</v>
      </c>
      <c r="P3631" s="47">
        <f>SUMIFS(Summary!D:D,Summary!H:H,Table_Query_from_Mac10[[#This Row],[Juiceoc]])</f>
        <v>0</v>
      </c>
      <c r="Q3631" s="47">
        <f>SUMIFS(Summary!E:E,Summary!H:H,Table_Query_from_Mac10[[#This Row],[Juiceoc]])</f>
        <v>0</v>
      </c>
      <c r="R3631" s="47">
        <f>Table_Query_from_Mac10[[#This Row],[Net Unit]]*(1+Table_Query_from_Mac10[[#This Row],[PriceIncreasebyType]])</f>
        <v>32.4</v>
      </c>
      <c r="S3631" s="47">
        <f>Table_Query_from_Mac10[[#This Row],[UnitPriceFuture]]*Table_Query_from_Mac10[[#This Row],[qtytoShipFuture]]</f>
        <v>129.6</v>
      </c>
      <c r="T3631" s="47">
        <f>ROUND(Table_Query_from_Mac10[[#This Row],[qty_to_ship]]*(1+Table_Query_from_Mac10[[#This Row],[VolumeIncreasebyType]]),0)</f>
        <v>4</v>
      </c>
      <c r="U3631" s="47">
        <f>Table_Query_from_Mac10[[#This Row],[qtytoShipFuture]]*Table_Query_from_Mac10[[#This Row],[Future-cost]]</f>
        <v>48.16</v>
      </c>
      <c r="V3631" s="47">
        <f>Table_Query_from_Mac10[[#This Row],[qtytoShipFuture]]-Table_Query_from_Mac10[[#This Row],[qty_to_ship]]</f>
        <v>0</v>
      </c>
      <c r="W3631" s="47">
        <f>Table_Query_from_Mac10[[#This Row],[UnitPriceFuture]]</f>
        <v>32.4</v>
      </c>
      <c r="X3631" s="47">
        <f>Table_Query_from_Mac10[[#This Row],[Unit Increase]]*Table_Query_from_Mac10[[#This Row],[UnitPriceFuture]]</f>
        <v>0</v>
      </c>
      <c r="Y3631" s="47">
        <f>Table_Query_from_Mac10[[#This Row],[Unit Increase]]*Table_Query_from_Mac10[[#This Row],[Future-cost]]</f>
        <v>0</v>
      </c>
      <c r="Z3631" s="47">
        <f>-(Table_Query_from_Mac10[[#This Row],[Incremental Sales]]+((Table_Query_from_Mac10[[#This Row],[Incremental Sales]]*-(SUM(Summary!$S$8:$S$9)))))*Summary!$S$18</f>
        <v>0</v>
      </c>
      <c r="AA3631" s="47">
        <f>IFERROR(Table_Query_from_Mac10[[#This Row],[Incremental Cost]]/Table_Query_from_Mac10[[#This Row],[Incremental Sales]],0)</f>
        <v>0</v>
      </c>
      <c r="AB3631" s="47">
        <f>IFERROR(Table_Query_from_Mac10[[#This Row],[TotalCostFuture]]/Table_Query_from_Mac10[[#This Row],[totalsalesFuture]],0)</f>
        <v>0.3716049382716049</v>
      </c>
      <c r="AN3631" s="31">
        <v>16</v>
      </c>
      <c r="AO3631">
        <f t="shared" si="112"/>
        <v>4</v>
      </c>
      <c r="AQ3631" s="31">
        <v>92.56</v>
      </c>
      <c r="AR3631">
        <f t="shared" si="113"/>
        <v>32.4</v>
      </c>
    </row>
    <row r="3632" spans="1:44" x14ac:dyDescent="0.25">
      <c r="A3632">
        <v>90366</v>
      </c>
      <c r="B3632">
        <v>3</v>
      </c>
      <c r="C3632" t="s">
        <v>55</v>
      </c>
      <c r="D3632" t="s">
        <v>81</v>
      </c>
      <c r="E3632">
        <v>5</v>
      </c>
      <c r="F3632">
        <v>4.53</v>
      </c>
      <c r="G3632">
        <v>11.19</v>
      </c>
      <c r="H3632" s="1">
        <v>44859</v>
      </c>
      <c r="I3632" s="20">
        <v>0</v>
      </c>
      <c r="J3632" s="47">
        <f>Table_Query_from_Mac10[[#This Row],[unit_price]]-(Table_Query_from_Mac10[[#This Row],[unit_price]]*(Table_Query_from_Mac10[[#This Row],[discount_pct]]/100))</f>
        <v>11.19</v>
      </c>
      <c r="K3632" s="47">
        <f>Table_Query_from_Mac10[[#This Row],[unit_cost]]</f>
        <v>4.53</v>
      </c>
      <c r="L3632" s="47">
        <f>Table_Query_from_Mac10[[#This Row],[Live-cost]]*(1+Table_Query_from_Mac10[[#This Row],[CogsIncreasebyTYPE]])</f>
        <v>4.53</v>
      </c>
      <c r="M3632" s="47">
        <f>Table_Query_from_Mac10[[#This Row],[Live-cost]]*Table_Query_from_Mac10[[#This Row],[qty_to_ship]]</f>
        <v>22.650000000000002</v>
      </c>
      <c r="N3632" s="47">
        <f>IF(Table_Query_from_Mac10[[#This Row],[item_no]]="KDA",-Table_Query_from_Mac10[[#This Row],[unit_price]],Table_Query_from_Mac10[[#This Row],[Net Unit]]*Table_Query_from_Mac10[[#This Row],[qty_to_ship]])</f>
        <v>55.949999999999996</v>
      </c>
      <c r="O3632" s="47">
        <f>SUMIFS(Summary!C:C,Summary!H:H,Table_Query_from_Mac10[[#This Row],[Juiceoc]])</f>
        <v>0</v>
      </c>
      <c r="P3632" s="47">
        <f>SUMIFS(Summary!D:D,Summary!H:H,Table_Query_from_Mac10[[#This Row],[Juiceoc]])</f>
        <v>0</v>
      </c>
      <c r="Q3632" s="47">
        <f>SUMIFS(Summary!E:E,Summary!H:H,Table_Query_from_Mac10[[#This Row],[Juiceoc]])</f>
        <v>0</v>
      </c>
      <c r="R3632" s="47">
        <f>Table_Query_from_Mac10[[#This Row],[Net Unit]]*(1+Table_Query_from_Mac10[[#This Row],[PriceIncreasebyType]])</f>
        <v>11.19</v>
      </c>
      <c r="S3632" s="47">
        <f>Table_Query_from_Mac10[[#This Row],[UnitPriceFuture]]*Table_Query_from_Mac10[[#This Row],[qtytoShipFuture]]</f>
        <v>55.949999999999996</v>
      </c>
      <c r="T3632" s="47">
        <f>ROUND(Table_Query_from_Mac10[[#This Row],[qty_to_ship]]*(1+Table_Query_from_Mac10[[#This Row],[VolumeIncreasebyType]]),0)</f>
        <v>5</v>
      </c>
      <c r="U3632" s="47">
        <f>Table_Query_from_Mac10[[#This Row],[qtytoShipFuture]]*Table_Query_from_Mac10[[#This Row],[Future-cost]]</f>
        <v>22.650000000000002</v>
      </c>
      <c r="V3632" s="47">
        <f>Table_Query_from_Mac10[[#This Row],[qtytoShipFuture]]-Table_Query_from_Mac10[[#This Row],[qty_to_ship]]</f>
        <v>0</v>
      </c>
      <c r="W3632" s="47">
        <f>Table_Query_from_Mac10[[#This Row],[UnitPriceFuture]]</f>
        <v>11.19</v>
      </c>
      <c r="X3632" s="47">
        <f>Table_Query_from_Mac10[[#This Row],[Unit Increase]]*Table_Query_from_Mac10[[#This Row],[UnitPriceFuture]]</f>
        <v>0</v>
      </c>
      <c r="Y3632" s="47">
        <f>Table_Query_from_Mac10[[#This Row],[Unit Increase]]*Table_Query_from_Mac10[[#This Row],[Future-cost]]</f>
        <v>0</v>
      </c>
      <c r="Z3632" s="47">
        <f>-(Table_Query_from_Mac10[[#This Row],[Incremental Sales]]+((Table_Query_from_Mac10[[#This Row],[Incremental Sales]]*-(SUM(Summary!$S$8:$S$9)))))*Summary!$S$18</f>
        <v>0</v>
      </c>
      <c r="AA3632" s="47">
        <f>IFERROR(Table_Query_from_Mac10[[#This Row],[Incremental Cost]]/Table_Query_from_Mac10[[#This Row],[Incremental Sales]],0)</f>
        <v>0</v>
      </c>
      <c r="AB3632" s="47">
        <f>IFERROR(Table_Query_from_Mac10[[#This Row],[TotalCostFuture]]/Table_Query_from_Mac10[[#This Row],[totalsalesFuture]],0)</f>
        <v>0.4048257372654156</v>
      </c>
      <c r="AN3632" s="30">
        <v>20</v>
      </c>
      <c r="AO3632">
        <f t="shared" si="112"/>
        <v>5</v>
      </c>
      <c r="AQ3632" s="30">
        <v>31.98</v>
      </c>
      <c r="AR3632">
        <f t="shared" si="113"/>
        <v>11.19</v>
      </c>
    </row>
    <row r="3633" spans="1:44" x14ac:dyDescent="0.25">
      <c r="A3633">
        <v>90366</v>
      </c>
      <c r="B3633">
        <v>4</v>
      </c>
      <c r="C3633" t="s">
        <v>55</v>
      </c>
      <c r="D3633" t="s">
        <v>81</v>
      </c>
      <c r="E3633">
        <v>5</v>
      </c>
      <c r="F3633">
        <v>5</v>
      </c>
      <c r="G3633">
        <v>12.58</v>
      </c>
      <c r="H3633" s="1">
        <v>44859</v>
      </c>
      <c r="I3633" s="20">
        <v>0</v>
      </c>
      <c r="J3633" s="47">
        <f>Table_Query_from_Mac10[[#This Row],[unit_price]]-(Table_Query_from_Mac10[[#This Row],[unit_price]]*(Table_Query_from_Mac10[[#This Row],[discount_pct]]/100))</f>
        <v>12.58</v>
      </c>
      <c r="K3633" s="47">
        <f>Table_Query_from_Mac10[[#This Row],[unit_cost]]</f>
        <v>5</v>
      </c>
      <c r="L3633" s="47">
        <f>Table_Query_from_Mac10[[#This Row],[Live-cost]]*(1+Table_Query_from_Mac10[[#This Row],[CogsIncreasebyTYPE]])</f>
        <v>5</v>
      </c>
      <c r="M3633" s="47">
        <f>Table_Query_from_Mac10[[#This Row],[Live-cost]]*Table_Query_from_Mac10[[#This Row],[qty_to_ship]]</f>
        <v>25</v>
      </c>
      <c r="N3633" s="47">
        <f>IF(Table_Query_from_Mac10[[#This Row],[item_no]]="KDA",-Table_Query_from_Mac10[[#This Row],[unit_price]],Table_Query_from_Mac10[[#This Row],[Net Unit]]*Table_Query_from_Mac10[[#This Row],[qty_to_ship]])</f>
        <v>62.9</v>
      </c>
      <c r="O3633" s="47">
        <f>SUMIFS(Summary!C:C,Summary!H:H,Table_Query_from_Mac10[[#This Row],[Juiceoc]])</f>
        <v>0</v>
      </c>
      <c r="P3633" s="47">
        <f>SUMIFS(Summary!D:D,Summary!H:H,Table_Query_from_Mac10[[#This Row],[Juiceoc]])</f>
        <v>0</v>
      </c>
      <c r="Q3633" s="47">
        <f>SUMIFS(Summary!E:E,Summary!H:H,Table_Query_from_Mac10[[#This Row],[Juiceoc]])</f>
        <v>0</v>
      </c>
      <c r="R3633" s="47">
        <f>Table_Query_from_Mac10[[#This Row],[Net Unit]]*(1+Table_Query_from_Mac10[[#This Row],[PriceIncreasebyType]])</f>
        <v>12.58</v>
      </c>
      <c r="S3633" s="47">
        <f>Table_Query_from_Mac10[[#This Row],[UnitPriceFuture]]*Table_Query_from_Mac10[[#This Row],[qtytoShipFuture]]</f>
        <v>62.9</v>
      </c>
      <c r="T3633" s="47">
        <f>ROUND(Table_Query_from_Mac10[[#This Row],[qty_to_ship]]*(1+Table_Query_from_Mac10[[#This Row],[VolumeIncreasebyType]]),0)</f>
        <v>5</v>
      </c>
      <c r="U3633" s="47">
        <f>Table_Query_from_Mac10[[#This Row],[qtytoShipFuture]]*Table_Query_from_Mac10[[#This Row],[Future-cost]]</f>
        <v>25</v>
      </c>
      <c r="V3633" s="47">
        <f>Table_Query_from_Mac10[[#This Row],[qtytoShipFuture]]-Table_Query_from_Mac10[[#This Row],[qty_to_ship]]</f>
        <v>0</v>
      </c>
      <c r="W3633" s="47">
        <f>Table_Query_from_Mac10[[#This Row],[UnitPriceFuture]]</f>
        <v>12.58</v>
      </c>
      <c r="X3633" s="47">
        <f>Table_Query_from_Mac10[[#This Row],[Unit Increase]]*Table_Query_from_Mac10[[#This Row],[UnitPriceFuture]]</f>
        <v>0</v>
      </c>
      <c r="Y3633" s="47">
        <f>Table_Query_from_Mac10[[#This Row],[Unit Increase]]*Table_Query_from_Mac10[[#This Row],[Future-cost]]</f>
        <v>0</v>
      </c>
      <c r="Z3633" s="47">
        <f>-(Table_Query_from_Mac10[[#This Row],[Incremental Sales]]+((Table_Query_from_Mac10[[#This Row],[Incremental Sales]]*-(SUM(Summary!$S$8:$S$9)))))*Summary!$S$18</f>
        <v>0</v>
      </c>
      <c r="AA3633" s="47">
        <f>IFERROR(Table_Query_from_Mac10[[#This Row],[Incremental Cost]]/Table_Query_from_Mac10[[#This Row],[Incremental Sales]],0)</f>
        <v>0</v>
      </c>
      <c r="AB3633" s="47">
        <f>IFERROR(Table_Query_from_Mac10[[#This Row],[TotalCostFuture]]/Table_Query_from_Mac10[[#This Row],[totalsalesFuture]],0)</f>
        <v>0.39745627980922099</v>
      </c>
      <c r="AN3633" s="31">
        <v>20</v>
      </c>
      <c r="AO3633">
        <f t="shared" si="112"/>
        <v>5</v>
      </c>
      <c r="AQ3633" s="31">
        <v>35.950000000000003</v>
      </c>
      <c r="AR3633">
        <f t="shared" si="113"/>
        <v>12.58</v>
      </c>
    </row>
    <row r="3634" spans="1:44" x14ac:dyDescent="0.25">
      <c r="A3634">
        <v>90366</v>
      </c>
      <c r="B3634">
        <v>5</v>
      </c>
      <c r="C3634" t="s">
        <v>55</v>
      </c>
      <c r="D3634" t="s">
        <v>81</v>
      </c>
      <c r="E3634">
        <v>6</v>
      </c>
      <c r="F3634">
        <v>6</v>
      </c>
      <c r="G3634">
        <v>14.93</v>
      </c>
      <c r="H3634" s="1">
        <v>44859</v>
      </c>
      <c r="I3634" s="20">
        <v>0</v>
      </c>
      <c r="J3634" s="47">
        <f>Table_Query_from_Mac10[[#This Row],[unit_price]]-(Table_Query_from_Mac10[[#This Row],[unit_price]]*(Table_Query_from_Mac10[[#This Row],[discount_pct]]/100))</f>
        <v>14.93</v>
      </c>
      <c r="K3634" s="47">
        <f>Table_Query_from_Mac10[[#This Row],[unit_cost]]</f>
        <v>6</v>
      </c>
      <c r="L3634" s="47">
        <f>Table_Query_from_Mac10[[#This Row],[Live-cost]]*(1+Table_Query_from_Mac10[[#This Row],[CogsIncreasebyTYPE]])</f>
        <v>6</v>
      </c>
      <c r="M3634" s="47">
        <f>Table_Query_from_Mac10[[#This Row],[Live-cost]]*Table_Query_from_Mac10[[#This Row],[qty_to_ship]]</f>
        <v>36</v>
      </c>
      <c r="N3634" s="47">
        <f>IF(Table_Query_from_Mac10[[#This Row],[item_no]]="KDA",-Table_Query_from_Mac10[[#This Row],[unit_price]],Table_Query_from_Mac10[[#This Row],[Net Unit]]*Table_Query_from_Mac10[[#This Row],[qty_to_ship]])</f>
        <v>89.58</v>
      </c>
      <c r="O3634" s="47">
        <f>SUMIFS(Summary!C:C,Summary!H:H,Table_Query_from_Mac10[[#This Row],[Juiceoc]])</f>
        <v>0</v>
      </c>
      <c r="P3634" s="47">
        <f>SUMIFS(Summary!D:D,Summary!H:H,Table_Query_from_Mac10[[#This Row],[Juiceoc]])</f>
        <v>0</v>
      </c>
      <c r="Q3634" s="47">
        <f>SUMIFS(Summary!E:E,Summary!H:H,Table_Query_from_Mac10[[#This Row],[Juiceoc]])</f>
        <v>0</v>
      </c>
      <c r="R3634" s="47">
        <f>Table_Query_from_Mac10[[#This Row],[Net Unit]]*(1+Table_Query_from_Mac10[[#This Row],[PriceIncreasebyType]])</f>
        <v>14.93</v>
      </c>
      <c r="S3634" s="47">
        <f>Table_Query_from_Mac10[[#This Row],[UnitPriceFuture]]*Table_Query_from_Mac10[[#This Row],[qtytoShipFuture]]</f>
        <v>89.58</v>
      </c>
      <c r="T3634" s="47">
        <f>ROUND(Table_Query_from_Mac10[[#This Row],[qty_to_ship]]*(1+Table_Query_from_Mac10[[#This Row],[VolumeIncreasebyType]]),0)</f>
        <v>6</v>
      </c>
      <c r="U3634" s="47">
        <f>Table_Query_from_Mac10[[#This Row],[qtytoShipFuture]]*Table_Query_from_Mac10[[#This Row],[Future-cost]]</f>
        <v>36</v>
      </c>
      <c r="V3634" s="47">
        <f>Table_Query_from_Mac10[[#This Row],[qtytoShipFuture]]-Table_Query_from_Mac10[[#This Row],[qty_to_ship]]</f>
        <v>0</v>
      </c>
      <c r="W3634" s="47">
        <f>Table_Query_from_Mac10[[#This Row],[UnitPriceFuture]]</f>
        <v>14.93</v>
      </c>
      <c r="X3634" s="47">
        <f>Table_Query_from_Mac10[[#This Row],[Unit Increase]]*Table_Query_from_Mac10[[#This Row],[UnitPriceFuture]]</f>
        <v>0</v>
      </c>
      <c r="Y3634" s="47">
        <f>Table_Query_from_Mac10[[#This Row],[Unit Increase]]*Table_Query_from_Mac10[[#This Row],[Future-cost]]</f>
        <v>0</v>
      </c>
      <c r="Z3634" s="47">
        <f>-(Table_Query_from_Mac10[[#This Row],[Incremental Sales]]+((Table_Query_from_Mac10[[#This Row],[Incremental Sales]]*-(SUM(Summary!$S$8:$S$9)))))*Summary!$S$18</f>
        <v>0</v>
      </c>
      <c r="AA3634" s="47">
        <f>IFERROR(Table_Query_from_Mac10[[#This Row],[Incremental Cost]]/Table_Query_from_Mac10[[#This Row],[Incremental Sales]],0)</f>
        <v>0</v>
      </c>
      <c r="AB3634" s="47">
        <f>IFERROR(Table_Query_from_Mac10[[#This Row],[TotalCostFuture]]/Table_Query_from_Mac10[[#This Row],[totalsalesFuture]],0)</f>
        <v>0.40187541862022774</v>
      </c>
      <c r="AN3634" s="30">
        <v>24</v>
      </c>
      <c r="AO3634">
        <f t="shared" si="112"/>
        <v>6</v>
      </c>
      <c r="AQ3634" s="30">
        <v>42.65</v>
      </c>
      <c r="AR3634">
        <f t="shared" si="113"/>
        <v>14.93</v>
      </c>
    </row>
    <row r="3635" spans="1:44" x14ac:dyDescent="0.25">
      <c r="A3635">
        <v>90366</v>
      </c>
      <c r="B3635">
        <v>6</v>
      </c>
      <c r="C3635" t="s">
        <v>55</v>
      </c>
      <c r="D3635" t="s">
        <v>81</v>
      </c>
      <c r="E3635">
        <v>3</v>
      </c>
      <c r="F3635">
        <v>6.6</v>
      </c>
      <c r="G3635">
        <v>16.920000000000002</v>
      </c>
      <c r="H3635" s="1">
        <v>44859</v>
      </c>
      <c r="I3635" s="20">
        <v>0</v>
      </c>
      <c r="J3635" s="47">
        <f>Table_Query_from_Mac10[[#This Row],[unit_price]]-(Table_Query_from_Mac10[[#This Row],[unit_price]]*(Table_Query_from_Mac10[[#This Row],[discount_pct]]/100))</f>
        <v>16.920000000000002</v>
      </c>
      <c r="K3635" s="47">
        <f>Table_Query_from_Mac10[[#This Row],[unit_cost]]</f>
        <v>6.6</v>
      </c>
      <c r="L3635" s="47">
        <f>Table_Query_from_Mac10[[#This Row],[Live-cost]]*(1+Table_Query_from_Mac10[[#This Row],[CogsIncreasebyTYPE]])</f>
        <v>6.6</v>
      </c>
      <c r="M3635" s="47">
        <f>Table_Query_from_Mac10[[#This Row],[Live-cost]]*Table_Query_from_Mac10[[#This Row],[qty_to_ship]]</f>
        <v>19.799999999999997</v>
      </c>
      <c r="N3635" s="47">
        <f>IF(Table_Query_from_Mac10[[#This Row],[item_no]]="KDA",-Table_Query_from_Mac10[[#This Row],[unit_price]],Table_Query_from_Mac10[[#This Row],[Net Unit]]*Table_Query_from_Mac10[[#This Row],[qty_to_ship]])</f>
        <v>50.760000000000005</v>
      </c>
      <c r="O3635" s="47">
        <f>SUMIFS(Summary!C:C,Summary!H:H,Table_Query_from_Mac10[[#This Row],[Juiceoc]])</f>
        <v>0</v>
      </c>
      <c r="P3635" s="47">
        <f>SUMIFS(Summary!D:D,Summary!H:H,Table_Query_from_Mac10[[#This Row],[Juiceoc]])</f>
        <v>0</v>
      </c>
      <c r="Q3635" s="47">
        <f>SUMIFS(Summary!E:E,Summary!H:H,Table_Query_from_Mac10[[#This Row],[Juiceoc]])</f>
        <v>0</v>
      </c>
      <c r="R3635" s="47">
        <f>Table_Query_from_Mac10[[#This Row],[Net Unit]]*(1+Table_Query_from_Mac10[[#This Row],[PriceIncreasebyType]])</f>
        <v>16.920000000000002</v>
      </c>
      <c r="S3635" s="47">
        <f>Table_Query_from_Mac10[[#This Row],[UnitPriceFuture]]*Table_Query_from_Mac10[[#This Row],[qtytoShipFuture]]</f>
        <v>50.760000000000005</v>
      </c>
      <c r="T3635" s="47">
        <f>ROUND(Table_Query_from_Mac10[[#This Row],[qty_to_ship]]*(1+Table_Query_from_Mac10[[#This Row],[VolumeIncreasebyType]]),0)</f>
        <v>3</v>
      </c>
      <c r="U3635" s="47">
        <f>Table_Query_from_Mac10[[#This Row],[qtytoShipFuture]]*Table_Query_from_Mac10[[#This Row],[Future-cost]]</f>
        <v>19.799999999999997</v>
      </c>
      <c r="V3635" s="47">
        <f>Table_Query_from_Mac10[[#This Row],[qtytoShipFuture]]-Table_Query_from_Mac10[[#This Row],[qty_to_ship]]</f>
        <v>0</v>
      </c>
      <c r="W3635" s="47">
        <f>Table_Query_from_Mac10[[#This Row],[UnitPriceFuture]]</f>
        <v>16.920000000000002</v>
      </c>
      <c r="X3635" s="47">
        <f>Table_Query_from_Mac10[[#This Row],[Unit Increase]]*Table_Query_from_Mac10[[#This Row],[UnitPriceFuture]]</f>
        <v>0</v>
      </c>
      <c r="Y3635" s="47">
        <f>Table_Query_from_Mac10[[#This Row],[Unit Increase]]*Table_Query_from_Mac10[[#This Row],[Future-cost]]</f>
        <v>0</v>
      </c>
      <c r="Z3635" s="47">
        <f>-(Table_Query_from_Mac10[[#This Row],[Incremental Sales]]+((Table_Query_from_Mac10[[#This Row],[Incremental Sales]]*-(SUM(Summary!$S$8:$S$9)))))*Summary!$S$18</f>
        <v>0</v>
      </c>
      <c r="AA3635" s="47">
        <f>IFERROR(Table_Query_from_Mac10[[#This Row],[Incremental Cost]]/Table_Query_from_Mac10[[#This Row],[Incremental Sales]],0)</f>
        <v>0</v>
      </c>
      <c r="AB3635" s="47">
        <f>IFERROR(Table_Query_from_Mac10[[#This Row],[TotalCostFuture]]/Table_Query_from_Mac10[[#This Row],[totalsalesFuture]],0)</f>
        <v>0.3900709219858155</v>
      </c>
      <c r="AN3635" s="31">
        <v>12</v>
      </c>
      <c r="AO3635">
        <f t="shared" si="112"/>
        <v>3</v>
      </c>
      <c r="AQ3635" s="31">
        <v>48.35</v>
      </c>
      <c r="AR3635">
        <f t="shared" si="113"/>
        <v>16.920000000000002</v>
      </c>
    </row>
    <row r="3636" spans="1:44" x14ac:dyDescent="0.25">
      <c r="A3636">
        <v>90366</v>
      </c>
      <c r="B3636">
        <v>7</v>
      </c>
      <c r="C3636" t="s">
        <v>55</v>
      </c>
      <c r="D3636" t="s">
        <v>81</v>
      </c>
      <c r="E3636">
        <v>2</v>
      </c>
      <c r="F3636">
        <v>9.06</v>
      </c>
      <c r="G3636">
        <v>23.7</v>
      </c>
      <c r="H3636" s="1">
        <v>44859</v>
      </c>
      <c r="I3636" s="20">
        <v>0</v>
      </c>
      <c r="J3636" s="47">
        <f>Table_Query_from_Mac10[[#This Row],[unit_price]]-(Table_Query_from_Mac10[[#This Row],[unit_price]]*(Table_Query_from_Mac10[[#This Row],[discount_pct]]/100))</f>
        <v>23.7</v>
      </c>
      <c r="K3636" s="47">
        <f>Table_Query_from_Mac10[[#This Row],[unit_cost]]</f>
        <v>9.06</v>
      </c>
      <c r="L3636" s="47">
        <f>Table_Query_from_Mac10[[#This Row],[Live-cost]]*(1+Table_Query_from_Mac10[[#This Row],[CogsIncreasebyTYPE]])</f>
        <v>9.06</v>
      </c>
      <c r="M3636" s="47">
        <f>Table_Query_from_Mac10[[#This Row],[Live-cost]]*Table_Query_from_Mac10[[#This Row],[qty_to_ship]]</f>
        <v>18.12</v>
      </c>
      <c r="N3636" s="47">
        <f>IF(Table_Query_from_Mac10[[#This Row],[item_no]]="KDA",-Table_Query_from_Mac10[[#This Row],[unit_price]],Table_Query_from_Mac10[[#This Row],[Net Unit]]*Table_Query_from_Mac10[[#This Row],[qty_to_ship]])</f>
        <v>47.4</v>
      </c>
      <c r="O3636" s="47">
        <f>SUMIFS(Summary!C:C,Summary!H:H,Table_Query_from_Mac10[[#This Row],[Juiceoc]])</f>
        <v>0</v>
      </c>
      <c r="P3636" s="47">
        <f>SUMIFS(Summary!D:D,Summary!H:H,Table_Query_from_Mac10[[#This Row],[Juiceoc]])</f>
        <v>0</v>
      </c>
      <c r="Q3636" s="47">
        <f>SUMIFS(Summary!E:E,Summary!H:H,Table_Query_from_Mac10[[#This Row],[Juiceoc]])</f>
        <v>0</v>
      </c>
      <c r="R3636" s="47">
        <f>Table_Query_from_Mac10[[#This Row],[Net Unit]]*(1+Table_Query_from_Mac10[[#This Row],[PriceIncreasebyType]])</f>
        <v>23.7</v>
      </c>
      <c r="S3636" s="47">
        <f>Table_Query_from_Mac10[[#This Row],[UnitPriceFuture]]*Table_Query_from_Mac10[[#This Row],[qtytoShipFuture]]</f>
        <v>47.4</v>
      </c>
      <c r="T3636" s="47">
        <f>ROUND(Table_Query_from_Mac10[[#This Row],[qty_to_ship]]*(1+Table_Query_from_Mac10[[#This Row],[VolumeIncreasebyType]]),0)</f>
        <v>2</v>
      </c>
      <c r="U3636" s="47">
        <f>Table_Query_from_Mac10[[#This Row],[qtytoShipFuture]]*Table_Query_from_Mac10[[#This Row],[Future-cost]]</f>
        <v>18.12</v>
      </c>
      <c r="V3636" s="47">
        <f>Table_Query_from_Mac10[[#This Row],[qtytoShipFuture]]-Table_Query_from_Mac10[[#This Row],[qty_to_ship]]</f>
        <v>0</v>
      </c>
      <c r="W3636" s="47">
        <f>Table_Query_from_Mac10[[#This Row],[UnitPriceFuture]]</f>
        <v>23.7</v>
      </c>
      <c r="X3636" s="47">
        <f>Table_Query_from_Mac10[[#This Row],[Unit Increase]]*Table_Query_from_Mac10[[#This Row],[UnitPriceFuture]]</f>
        <v>0</v>
      </c>
      <c r="Y3636" s="47">
        <f>Table_Query_from_Mac10[[#This Row],[Unit Increase]]*Table_Query_from_Mac10[[#This Row],[Future-cost]]</f>
        <v>0</v>
      </c>
      <c r="Z3636" s="47">
        <f>-(Table_Query_from_Mac10[[#This Row],[Incremental Sales]]+((Table_Query_from_Mac10[[#This Row],[Incremental Sales]]*-(SUM(Summary!$S$8:$S$9)))))*Summary!$S$18</f>
        <v>0</v>
      </c>
      <c r="AA3636" s="47">
        <f>IFERROR(Table_Query_from_Mac10[[#This Row],[Incremental Cost]]/Table_Query_from_Mac10[[#This Row],[Incremental Sales]],0)</f>
        <v>0</v>
      </c>
      <c r="AB3636" s="47">
        <f>IFERROR(Table_Query_from_Mac10[[#This Row],[TotalCostFuture]]/Table_Query_from_Mac10[[#This Row],[totalsalesFuture]],0)</f>
        <v>0.38227848101265827</v>
      </c>
      <c r="AN3636" s="30">
        <v>8</v>
      </c>
      <c r="AO3636">
        <f t="shared" si="112"/>
        <v>2</v>
      </c>
      <c r="AQ3636" s="30">
        <v>67.7</v>
      </c>
      <c r="AR3636">
        <f t="shared" si="113"/>
        <v>23.7</v>
      </c>
    </row>
    <row r="3637" spans="1:44" x14ac:dyDescent="0.25">
      <c r="A3637">
        <v>90366</v>
      </c>
      <c r="B3637">
        <v>8</v>
      </c>
      <c r="C3637" t="s">
        <v>55</v>
      </c>
      <c r="D3637" t="s">
        <v>81</v>
      </c>
      <c r="E3637">
        <v>2</v>
      </c>
      <c r="F3637">
        <v>12.1</v>
      </c>
      <c r="G3637">
        <v>32.83</v>
      </c>
      <c r="H3637" s="1">
        <v>44859</v>
      </c>
      <c r="I3637" s="20">
        <v>0</v>
      </c>
      <c r="J3637" s="47">
        <f>Table_Query_from_Mac10[[#This Row],[unit_price]]-(Table_Query_from_Mac10[[#This Row],[unit_price]]*(Table_Query_from_Mac10[[#This Row],[discount_pct]]/100))</f>
        <v>32.83</v>
      </c>
      <c r="K3637" s="47">
        <f>Table_Query_from_Mac10[[#This Row],[unit_cost]]</f>
        <v>12.1</v>
      </c>
      <c r="L3637" s="47">
        <f>Table_Query_from_Mac10[[#This Row],[Live-cost]]*(1+Table_Query_from_Mac10[[#This Row],[CogsIncreasebyTYPE]])</f>
        <v>12.1</v>
      </c>
      <c r="M3637" s="47">
        <f>Table_Query_from_Mac10[[#This Row],[Live-cost]]*Table_Query_from_Mac10[[#This Row],[qty_to_ship]]</f>
        <v>24.2</v>
      </c>
      <c r="N3637" s="47">
        <f>IF(Table_Query_from_Mac10[[#This Row],[item_no]]="KDA",-Table_Query_from_Mac10[[#This Row],[unit_price]],Table_Query_from_Mac10[[#This Row],[Net Unit]]*Table_Query_from_Mac10[[#This Row],[qty_to_ship]])</f>
        <v>65.66</v>
      </c>
      <c r="O3637" s="47">
        <f>SUMIFS(Summary!C:C,Summary!H:H,Table_Query_from_Mac10[[#This Row],[Juiceoc]])</f>
        <v>0</v>
      </c>
      <c r="P3637" s="47">
        <f>SUMIFS(Summary!D:D,Summary!H:H,Table_Query_from_Mac10[[#This Row],[Juiceoc]])</f>
        <v>0</v>
      </c>
      <c r="Q3637" s="47">
        <f>SUMIFS(Summary!E:E,Summary!H:H,Table_Query_from_Mac10[[#This Row],[Juiceoc]])</f>
        <v>0</v>
      </c>
      <c r="R3637" s="47">
        <f>Table_Query_from_Mac10[[#This Row],[Net Unit]]*(1+Table_Query_from_Mac10[[#This Row],[PriceIncreasebyType]])</f>
        <v>32.83</v>
      </c>
      <c r="S3637" s="47">
        <f>Table_Query_from_Mac10[[#This Row],[UnitPriceFuture]]*Table_Query_from_Mac10[[#This Row],[qtytoShipFuture]]</f>
        <v>65.66</v>
      </c>
      <c r="T3637" s="47">
        <f>ROUND(Table_Query_from_Mac10[[#This Row],[qty_to_ship]]*(1+Table_Query_from_Mac10[[#This Row],[VolumeIncreasebyType]]),0)</f>
        <v>2</v>
      </c>
      <c r="U3637" s="47">
        <f>Table_Query_from_Mac10[[#This Row],[qtytoShipFuture]]*Table_Query_from_Mac10[[#This Row],[Future-cost]]</f>
        <v>24.2</v>
      </c>
      <c r="V3637" s="47">
        <f>Table_Query_from_Mac10[[#This Row],[qtytoShipFuture]]-Table_Query_from_Mac10[[#This Row],[qty_to_ship]]</f>
        <v>0</v>
      </c>
      <c r="W3637" s="47">
        <f>Table_Query_from_Mac10[[#This Row],[UnitPriceFuture]]</f>
        <v>32.83</v>
      </c>
      <c r="X3637" s="47">
        <f>Table_Query_from_Mac10[[#This Row],[Unit Increase]]*Table_Query_from_Mac10[[#This Row],[UnitPriceFuture]]</f>
        <v>0</v>
      </c>
      <c r="Y3637" s="47">
        <f>Table_Query_from_Mac10[[#This Row],[Unit Increase]]*Table_Query_from_Mac10[[#This Row],[Future-cost]]</f>
        <v>0</v>
      </c>
      <c r="Z3637" s="47">
        <f>-(Table_Query_from_Mac10[[#This Row],[Incremental Sales]]+((Table_Query_from_Mac10[[#This Row],[Incremental Sales]]*-(SUM(Summary!$S$8:$S$9)))))*Summary!$S$18</f>
        <v>0</v>
      </c>
      <c r="AA3637" s="47">
        <f>IFERROR(Table_Query_from_Mac10[[#This Row],[Incremental Cost]]/Table_Query_from_Mac10[[#This Row],[Incremental Sales]],0)</f>
        <v>0</v>
      </c>
      <c r="AB3637" s="47">
        <f>IFERROR(Table_Query_from_Mac10[[#This Row],[TotalCostFuture]]/Table_Query_from_Mac10[[#This Row],[totalsalesFuture]],0)</f>
        <v>0.36856533658239415</v>
      </c>
      <c r="AN3637" s="31">
        <v>5</v>
      </c>
      <c r="AO3637">
        <f t="shared" si="112"/>
        <v>2</v>
      </c>
      <c r="AQ3637" s="31">
        <v>93.79</v>
      </c>
      <c r="AR3637">
        <f t="shared" si="113"/>
        <v>32.83</v>
      </c>
    </row>
    <row r="3638" spans="1:44" x14ac:dyDescent="0.25">
      <c r="A3638">
        <v>90366</v>
      </c>
      <c r="B3638">
        <v>9</v>
      </c>
      <c r="C3638" t="s">
        <v>55</v>
      </c>
      <c r="D3638" t="s">
        <v>81</v>
      </c>
      <c r="E3638">
        <v>8</v>
      </c>
      <c r="F3638">
        <v>7.4</v>
      </c>
      <c r="G3638">
        <v>19.77</v>
      </c>
      <c r="H3638" s="1">
        <v>44859</v>
      </c>
      <c r="I3638" s="20">
        <v>0</v>
      </c>
      <c r="J3638" s="47">
        <f>Table_Query_from_Mac10[[#This Row],[unit_price]]-(Table_Query_from_Mac10[[#This Row],[unit_price]]*(Table_Query_from_Mac10[[#This Row],[discount_pct]]/100))</f>
        <v>19.77</v>
      </c>
      <c r="K3638" s="47">
        <f>Table_Query_from_Mac10[[#This Row],[unit_cost]]</f>
        <v>7.4</v>
      </c>
      <c r="L3638" s="47">
        <f>Table_Query_from_Mac10[[#This Row],[Live-cost]]*(1+Table_Query_from_Mac10[[#This Row],[CogsIncreasebyTYPE]])</f>
        <v>7.4</v>
      </c>
      <c r="M3638" s="47">
        <f>Table_Query_from_Mac10[[#This Row],[Live-cost]]*Table_Query_from_Mac10[[#This Row],[qty_to_ship]]</f>
        <v>59.2</v>
      </c>
      <c r="N3638" s="47">
        <f>IF(Table_Query_from_Mac10[[#This Row],[item_no]]="KDA",-Table_Query_from_Mac10[[#This Row],[unit_price]],Table_Query_from_Mac10[[#This Row],[Net Unit]]*Table_Query_from_Mac10[[#This Row],[qty_to_ship]])</f>
        <v>158.16</v>
      </c>
      <c r="O3638" s="47">
        <f>SUMIFS(Summary!C:C,Summary!H:H,Table_Query_from_Mac10[[#This Row],[Juiceoc]])</f>
        <v>0</v>
      </c>
      <c r="P3638" s="47">
        <f>SUMIFS(Summary!D:D,Summary!H:H,Table_Query_from_Mac10[[#This Row],[Juiceoc]])</f>
        <v>0</v>
      </c>
      <c r="Q3638" s="47">
        <f>SUMIFS(Summary!E:E,Summary!H:H,Table_Query_from_Mac10[[#This Row],[Juiceoc]])</f>
        <v>0</v>
      </c>
      <c r="R3638" s="47">
        <f>Table_Query_from_Mac10[[#This Row],[Net Unit]]*(1+Table_Query_from_Mac10[[#This Row],[PriceIncreasebyType]])</f>
        <v>19.77</v>
      </c>
      <c r="S3638" s="47">
        <f>Table_Query_from_Mac10[[#This Row],[UnitPriceFuture]]*Table_Query_from_Mac10[[#This Row],[qtytoShipFuture]]</f>
        <v>158.16</v>
      </c>
      <c r="T3638" s="47">
        <f>ROUND(Table_Query_from_Mac10[[#This Row],[qty_to_ship]]*(1+Table_Query_from_Mac10[[#This Row],[VolumeIncreasebyType]]),0)</f>
        <v>8</v>
      </c>
      <c r="U3638" s="47">
        <f>Table_Query_from_Mac10[[#This Row],[qtytoShipFuture]]*Table_Query_from_Mac10[[#This Row],[Future-cost]]</f>
        <v>59.2</v>
      </c>
      <c r="V3638" s="47">
        <f>Table_Query_from_Mac10[[#This Row],[qtytoShipFuture]]-Table_Query_from_Mac10[[#This Row],[qty_to_ship]]</f>
        <v>0</v>
      </c>
      <c r="W3638" s="47">
        <f>Table_Query_from_Mac10[[#This Row],[UnitPriceFuture]]</f>
        <v>19.77</v>
      </c>
      <c r="X3638" s="47">
        <f>Table_Query_from_Mac10[[#This Row],[Unit Increase]]*Table_Query_from_Mac10[[#This Row],[UnitPriceFuture]]</f>
        <v>0</v>
      </c>
      <c r="Y3638" s="47">
        <f>Table_Query_from_Mac10[[#This Row],[Unit Increase]]*Table_Query_from_Mac10[[#This Row],[Future-cost]]</f>
        <v>0</v>
      </c>
      <c r="Z3638" s="47">
        <f>-(Table_Query_from_Mac10[[#This Row],[Incremental Sales]]+((Table_Query_from_Mac10[[#This Row],[Incremental Sales]]*-(SUM(Summary!$S$8:$S$9)))))*Summary!$S$18</f>
        <v>0</v>
      </c>
      <c r="AA3638" s="47">
        <f>IFERROR(Table_Query_from_Mac10[[#This Row],[Incremental Cost]]/Table_Query_from_Mac10[[#This Row],[Incremental Sales]],0)</f>
        <v>0</v>
      </c>
      <c r="AB3638" s="47">
        <f>IFERROR(Table_Query_from_Mac10[[#This Row],[TotalCostFuture]]/Table_Query_from_Mac10[[#This Row],[totalsalesFuture]],0)</f>
        <v>0.37430450177035918</v>
      </c>
      <c r="AN3638" s="30">
        <v>32</v>
      </c>
      <c r="AO3638">
        <f t="shared" si="112"/>
        <v>8</v>
      </c>
      <c r="AQ3638" s="30">
        <v>56.49</v>
      </c>
      <c r="AR3638">
        <f t="shared" si="113"/>
        <v>19.77</v>
      </c>
    </row>
    <row r="3639" spans="1:44" x14ac:dyDescent="0.25">
      <c r="A3639">
        <v>90367</v>
      </c>
      <c r="B3639">
        <v>1</v>
      </c>
      <c r="C3639" t="s">
        <v>55</v>
      </c>
      <c r="D3639" t="s">
        <v>81</v>
      </c>
      <c r="E3639">
        <v>8</v>
      </c>
      <c r="F3639">
        <v>7.37</v>
      </c>
      <c r="G3639">
        <v>18.14</v>
      </c>
      <c r="H3639" s="1">
        <v>44853</v>
      </c>
      <c r="I3639" s="20">
        <v>0</v>
      </c>
      <c r="J3639" s="47">
        <f>Table_Query_from_Mac10[[#This Row],[unit_price]]-(Table_Query_from_Mac10[[#This Row],[unit_price]]*(Table_Query_from_Mac10[[#This Row],[discount_pct]]/100))</f>
        <v>18.14</v>
      </c>
      <c r="K3639" s="47">
        <f>Table_Query_from_Mac10[[#This Row],[unit_cost]]</f>
        <v>7.37</v>
      </c>
      <c r="L3639" s="47">
        <f>Table_Query_from_Mac10[[#This Row],[Live-cost]]*(1+Table_Query_from_Mac10[[#This Row],[CogsIncreasebyTYPE]])</f>
        <v>7.37</v>
      </c>
      <c r="M3639" s="47">
        <f>Table_Query_from_Mac10[[#This Row],[Live-cost]]*Table_Query_from_Mac10[[#This Row],[qty_to_ship]]</f>
        <v>58.96</v>
      </c>
      <c r="N3639" s="47">
        <f>IF(Table_Query_from_Mac10[[#This Row],[item_no]]="KDA",-Table_Query_from_Mac10[[#This Row],[unit_price]],Table_Query_from_Mac10[[#This Row],[Net Unit]]*Table_Query_from_Mac10[[#This Row],[qty_to_ship]])</f>
        <v>145.12</v>
      </c>
      <c r="O3639" s="47">
        <f>SUMIFS(Summary!C:C,Summary!H:H,Table_Query_from_Mac10[[#This Row],[Juiceoc]])</f>
        <v>0</v>
      </c>
      <c r="P3639" s="47">
        <f>SUMIFS(Summary!D:D,Summary!H:H,Table_Query_from_Mac10[[#This Row],[Juiceoc]])</f>
        <v>0</v>
      </c>
      <c r="Q3639" s="47">
        <f>SUMIFS(Summary!E:E,Summary!H:H,Table_Query_from_Mac10[[#This Row],[Juiceoc]])</f>
        <v>0</v>
      </c>
      <c r="R3639" s="47">
        <f>Table_Query_from_Mac10[[#This Row],[Net Unit]]*(1+Table_Query_from_Mac10[[#This Row],[PriceIncreasebyType]])</f>
        <v>18.14</v>
      </c>
      <c r="S3639" s="47">
        <f>Table_Query_from_Mac10[[#This Row],[UnitPriceFuture]]*Table_Query_from_Mac10[[#This Row],[qtytoShipFuture]]</f>
        <v>145.12</v>
      </c>
      <c r="T3639" s="47">
        <f>ROUND(Table_Query_from_Mac10[[#This Row],[qty_to_ship]]*(1+Table_Query_from_Mac10[[#This Row],[VolumeIncreasebyType]]),0)</f>
        <v>8</v>
      </c>
      <c r="U3639" s="47">
        <f>Table_Query_from_Mac10[[#This Row],[qtytoShipFuture]]*Table_Query_from_Mac10[[#This Row],[Future-cost]]</f>
        <v>58.96</v>
      </c>
      <c r="V3639" s="47">
        <f>Table_Query_from_Mac10[[#This Row],[qtytoShipFuture]]-Table_Query_from_Mac10[[#This Row],[qty_to_ship]]</f>
        <v>0</v>
      </c>
      <c r="W3639" s="47">
        <f>Table_Query_from_Mac10[[#This Row],[UnitPriceFuture]]</f>
        <v>18.14</v>
      </c>
      <c r="X3639" s="47">
        <f>Table_Query_from_Mac10[[#This Row],[Unit Increase]]*Table_Query_from_Mac10[[#This Row],[UnitPriceFuture]]</f>
        <v>0</v>
      </c>
      <c r="Y3639" s="47">
        <f>Table_Query_from_Mac10[[#This Row],[Unit Increase]]*Table_Query_from_Mac10[[#This Row],[Future-cost]]</f>
        <v>0</v>
      </c>
      <c r="Z3639" s="47">
        <f>-(Table_Query_from_Mac10[[#This Row],[Incremental Sales]]+((Table_Query_from_Mac10[[#This Row],[Incremental Sales]]*-(SUM(Summary!$S$8:$S$9)))))*Summary!$S$18</f>
        <v>0</v>
      </c>
      <c r="AA3639" s="47">
        <f>IFERROR(Table_Query_from_Mac10[[#This Row],[Incremental Cost]]/Table_Query_from_Mac10[[#This Row],[Incremental Sales]],0)</f>
        <v>0</v>
      </c>
      <c r="AB3639" s="47">
        <f>IFERROR(Table_Query_from_Mac10[[#This Row],[TotalCostFuture]]/Table_Query_from_Mac10[[#This Row],[totalsalesFuture]],0)</f>
        <v>0.40628445424476295</v>
      </c>
      <c r="AN3639" s="31">
        <v>31</v>
      </c>
      <c r="AO3639">
        <f t="shared" si="112"/>
        <v>8</v>
      </c>
      <c r="AQ3639" s="31">
        <v>51.83</v>
      </c>
      <c r="AR3639">
        <f t="shared" si="113"/>
        <v>18.14</v>
      </c>
    </row>
    <row r="3640" spans="1:44" x14ac:dyDescent="0.25">
      <c r="A3640">
        <v>90367</v>
      </c>
      <c r="B3640">
        <v>2</v>
      </c>
      <c r="C3640" t="s">
        <v>55</v>
      </c>
      <c r="D3640" t="s">
        <v>81</v>
      </c>
      <c r="E3640">
        <v>3</v>
      </c>
      <c r="F3640">
        <v>13.68</v>
      </c>
      <c r="G3640">
        <v>36.54</v>
      </c>
      <c r="H3640" s="1">
        <v>44853</v>
      </c>
      <c r="I3640" s="20">
        <v>0</v>
      </c>
      <c r="J3640" s="47">
        <f>Table_Query_from_Mac10[[#This Row],[unit_price]]-(Table_Query_from_Mac10[[#This Row],[unit_price]]*(Table_Query_from_Mac10[[#This Row],[discount_pct]]/100))</f>
        <v>36.54</v>
      </c>
      <c r="K3640" s="47">
        <f>Table_Query_from_Mac10[[#This Row],[unit_cost]]</f>
        <v>13.68</v>
      </c>
      <c r="L3640" s="47">
        <f>Table_Query_from_Mac10[[#This Row],[Live-cost]]*(1+Table_Query_from_Mac10[[#This Row],[CogsIncreasebyTYPE]])</f>
        <v>13.68</v>
      </c>
      <c r="M3640" s="47">
        <f>Table_Query_from_Mac10[[#This Row],[Live-cost]]*Table_Query_from_Mac10[[#This Row],[qty_to_ship]]</f>
        <v>41.04</v>
      </c>
      <c r="N3640" s="47">
        <f>IF(Table_Query_from_Mac10[[#This Row],[item_no]]="KDA",-Table_Query_from_Mac10[[#This Row],[unit_price]],Table_Query_from_Mac10[[#This Row],[Net Unit]]*Table_Query_from_Mac10[[#This Row],[qty_to_ship]])</f>
        <v>109.62</v>
      </c>
      <c r="O3640" s="47">
        <f>SUMIFS(Summary!C:C,Summary!H:H,Table_Query_from_Mac10[[#This Row],[Juiceoc]])</f>
        <v>0</v>
      </c>
      <c r="P3640" s="47">
        <f>SUMIFS(Summary!D:D,Summary!H:H,Table_Query_from_Mac10[[#This Row],[Juiceoc]])</f>
        <v>0</v>
      </c>
      <c r="Q3640" s="47">
        <f>SUMIFS(Summary!E:E,Summary!H:H,Table_Query_from_Mac10[[#This Row],[Juiceoc]])</f>
        <v>0</v>
      </c>
      <c r="R3640" s="47">
        <f>Table_Query_from_Mac10[[#This Row],[Net Unit]]*(1+Table_Query_from_Mac10[[#This Row],[PriceIncreasebyType]])</f>
        <v>36.54</v>
      </c>
      <c r="S3640" s="47">
        <f>Table_Query_from_Mac10[[#This Row],[UnitPriceFuture]]*Table_Query_from_Mac10[[#This Row],[qtytoShipFuture]]</f>
        <v>109.62</v>
      </c>
      <c r="T3640" s="47">
        <f>ROUND(Table_Query_from_Mac10[[#This Row],[qty_to_ship]]*(1+Table_Query_from_Mac10[[#This Row],[VolumeIncreasebyType]]),0)</f>
        <v>3</v>
      </c>
      <c r="U3640" s="47">
        <f>Table_Query_from_Mac10[[#This Row],[qtytoShipFuture]]*Table_Query_from_Mac10[[#This Row],[Future-cost]]</f>
        <v>41.04</v>
      </c>
      <c r="V3640" s="47">
        <f>Table_Query_from_Mac10[[#This Row],[qtytoShipFuture]]-Table_Query_from_Mac10[[#This Row],[qty_to_ship]]</f>
        <v>0</v>
      </c>
      <c r="W3640" s="47">
        <f>Table_Query_from_Mac10[[#This Row],[UnitPriceFuture]]</f>
        <v>36.54</v>
      </c>
      <c r="X3640" s="47">
        <f>Table_Query_from_Mac10[[#This Row],[Unit Increase]]*Table_Query_from_Mac10[[#This Row],[UnitPriceFuture]]</f>
        <v>0</v>
      </c>
      <c r="Y3640" s="47">
        <f>Table_Query_from_Mac10[[#This Row],[Unit Increase]]*Table_Query_from_Mac10[[#This Row],[Future-cost]]</f>
        <v>0</v>
      </c>
      <c r="Z3640" s="47">
        <f>-(Table_Query_from_Mac10[[#This Row],[Incremental Sales]]+((Table_Query_from_Mac10[[#This Row],[Incremental Sales]]*-(SUM(Summary!$S$8:$S$9)))))*Summary!$S$18</f>
        <v>0</v>
      </c>
      <c r="AA3640" s="47">
        <f>IFERROR(Table_Query_from_Mac10[[#This Row],[Incremental Cost]]/Table_Query_from_Mac10[[#This Row],[Incremental Sales]],0)</f>
        <v>0</v>
      </c>
      <c r="AB3640" s="47">
        <f>IFERROR(Table_Query_from_Mac10[[#This Row],[TotalCostFuture]]/Table_Query_from_Mac10[[#This Row],[totalsalesFuture]],0)</f>
        <v>0.37438423645320196</v>
      </c>
      <c r="AN3640" s="30">
        <v>12</v>
      </c>
      <c r="AO3640">
        <f t="shared" si="112"/>
        <v>3</v>
      </c>
      <c r="AQ3640" s="30">
        <v>104.4</v>
      </c>
      <c r="AR3640">
        <f t="shared" si="113"/>
        <v>36.54</v>
      </c>
    </row>
    <row r="3641" spans="1:44" x14ac:dyDescent="0.25">
      <c r="A3641">
        <v>90367</v>
      </c>
      <c r="B3641">
        <v>3</v>
      </c>
      <c r="C3641" t="s">
        <v>56</v>
      </c>
      <c r="D3641" t="s">
        <v>81</v>
      </c>
      <c r="E3641">
        <v>22</v>
      </c>
      <c r="F3641">
        <v>4.09</v>
      </c>
      <c r="G3641">
        <v>9.2799999999999994</v>
      </c>
      <c r="H3641" s="1">
        <v>44853</v>
      </c>
      <c r="I3641" s="20">
        <v>0</v>
      </c>
      <c r="J3641" s="47">
        <f>Table_Query_from_Mac10[[#This Row],[unit_price]]-(Table_Query_from_Mac10[[#This Row],[unit_price]]*(Table_Query_from_Mac10[[#This Row],[discount_pct]]/100))</f>
        <v>9.2799999999999994</v>
      </c>
      <c r="K3641" s="47">
        <f>Table_Query_from_Mac10[[#This Row],[unit_cost]]</f>
        <v>4.09</v>
      </c>
      <c r="L3641" s="47">
        <f>Table_Query_from_Mac10[[#This Row],[Live-cost]]*(1+Table_Query_from_Mac10[[#This Row],[CogsIncreasebyTYPE]])</f>
        <v>4.09</v>
      </c>
      <c r="M3641" s="47">
        <f>Table_Query_from_Mac10[[#This Row],[Live-cost]]*Table_Query_from_Mac10[[#This Row],[qty_to_ship]]</f>
        <v>89.97999999999999</v>
      </c>
      <c r="N3641" s="47">
        <f>IF(Table_Query_from_Mac10[[#This Row],[item_no]]="KDA",-Table_Query_from_Mac10[[#This Row],[unit_price]],Table_Query_from_Mac10[[#This Row],[Net Unit]]*Table_Query_from_Mac10[[#This Row],[qty_to_ship]])</f>
        <v>204.16</v>
      </c>
      <c r="O3641" s="47">
        <f>SUMIFS(Summary!C:C,Summary!H:H,Table_Query_from_Mac10[[#This Row],[Juiceoc]])</f>
        <v>0</v>
      </c>
      <c r="P3641" s="47">
        <f>SUMIFS(Summary!D:D,Summary!H:H,Table_Query_from_Mac10[[#This Row],[Juiceoc]])</f>
        <v>0</v>
      </c>
      <c r="Q3641" s="47">
        <f>SUMIFS(Summary!E:E,Summary!H:H,Table_Query_from_Mac10[[#This Row],[Juiceoc]])</f>
        <v>0</v>
      </c>
      <c r="R3641" s="47">
        <f>Table_Query_from_Mac10[[#This Row],[Net Unit]]*(1+Table_Query_from_Mac10[[#This Row],[PriceIncreasebyType]])</f>
        <v>9.2799999999999994</v>
      </c>
      <c r="S3641" s="47">
        <f>Table_Query_from_Mac10[[#This Row],[UnitPriceFuture]]*Table_Query_from_Mac10[[#This Row],[qtytoShipFuture]]</f>
        <v>204.16</v>
      </c>
      <c r="T3641" s="47">
        <f>ROUND(Table_Query_from_Mac10[[#This Row],[qty_to_ship]]*(1+Table_Query_from_Mac10[[#This Row],[VolumeIncreasebyType]]),0)</f>
        <v>22</v>
      </c>
      <c r="U3641" s="47">
        <f>Table_Query_from_Mac10[[#This Row],[qtytoShipFuture]]*Table_Query_from_Mac10[[#This Row],[Future-cost]]</f>
        <v>89.97999999999999</v>
      </c>
      <c r="V3641" s="47">
        <f>Table_Query_from_Mac10[[#This Row],[qtytoShipFuture]]-Table_Query_from_Mac10[[#This Row],[qty_to_ship]]</f>
        <v>0</v>
      </c>
      <c r="W3641" s="47">
        <f>Table_Query_from_Mac10[[#This Row],[UnitPriceFuture]]</f>
        <v>9.2799999999999994</v>
      </c>
      <c r="X3641" s="47">
        <f>Table_Query_from_Mac10[[#This Row],[Unit Increase]]*Table_Query_from_Mac10[[#This Row],[UnitPriceFuture]]</f>
        <v>0</v>
      </c>
      <c r="Y3641" s="47">
        <f>Table_Query_from_Mac10[[#This Row],[Unit Increase]]*Table_Query_from_Mac10[[#This Row],[Future-cost]]</f>
        <v>0</v>
      </c>
      <c r="Z3641" s="47">
        <f>-(Table_Query_from_Mac10[[#This Row],[Incremental Sales]]+((Table_Query_from_Mac10[[#This Row],[Incremental Sales]]*-(SUM(Summary!$S$8:$S$9)))))*Summary!$S$18</f>
        <v>0</v>
      </c>
      <c r="AA3641" s="47">
        <f>IFERROR(Table_Query_from_Mac10[[#This Row],[Incremental Cost]]/Table_Query_from_Mac10[[#This Row],[Incremental Sales]],0)</f>
        <v>0</v>
      </c>
      <c r="AB3641" s="47">
        <f>IFERROR(Table_Query_from_Mac10[[#This Row],[TotalCostFuture]]/Table_Query_from_Mac10[[#This Row],[totalsalesFuture]],0)</f>
        <v>0.44073275862068961</v>
      </c>
      <c r="AN3641" s="31">
        <v>88</v>
      </c>
      <c r="AO3641">
        <f t="shared" si="112"/>
        <v>22</v>
      </c>
      <c r="AQ3641" s="31">
        <v>26.5</v>
      </c>
      <c r="AR3641">
        <f t="shared" si="113"/>
        <v>9.2799999999999994</v>
      </c>
    </row>
    <row r="3642" spans="1:44" x14ac:dyDescent="0.25">
      <c r="A3642">
        <v>90367</v>
      </c>
      <c r="B3642">
        <v>4</v>
      </c>
      <c r="C3642" t="s">
        <v>55</v>
      </c>
      <c r="D3642" t="s">
        <v>81</v>
      </c>
      <c r="E3642">
        <v>5</v>
      </c>
      <c r="F3642">
        <v>4.53</v>
      </c>
      <c r="G3642">
        <v>10.86</v>
      </c>
      <c r="H3642" s="1">
        <v>44853</v>
      </c>
      <c r="I3642" s="20">
        <v>0</v>
      </c>
      <c r="J3642" s="47">
        <f>Table_Query_from_Mac10[[#This Row],[unit_price]]-(Table_Query_from_Mac10[[#This Row],[unit_price]]*(Table_Query_from_Mac10[[#This Row],[discount_pct]]/100))</f>
        <v>10.86</v>
      </c>
      <c r="K3642" s="47">
        <f>Table_Query_from_Mac10[[#This Row],[unit_cost]]</f>
        <v>4.53</v>
      </c>
      <c r="L3642" s="47">
        <f>Table_Query_from_Mac10[[#This Row],[Live-cost]]*(1+Table_Query_from_Mac10[[#This Row],[CogsIncreasebyTYPE]])</f>
        <v>4.53</v>
      </c>
      <c r="M3642" s="47">
        <f>Table_Query_from_Mac10[[#This Row],[Live-cost]]*Table_Query_from_Mac10[[#This Row],[qty_to_ship]]</f>
        <v>22.650000000000002</v>
      </c>
      <c r="N3642" s="47">
        <f>IF(Table_Query_from_Mac10[[#This Row],[item_no]]="KDA",-Table_Query_from_Mac10[[#This Row],[unit_price]],Table_Query_from_Mac10[[#This Row],[Net Unit]]*Table_Query_from_Mac10[[#This Row],[qty_to_ship]])</f>
        <v>54.3</v>
      </c>
      <c r="O3642" s="47">
        <f>SUMIFS(Summary!C:C,Summary!H:H,Table_Query_from_Mac10[[#This Row],[Juiceoc]])</f>
        <v>0</v>
      </c>
      <c r="P3642" s="47">
        <f>SUMIFS(Summary!D:D,Summary!H:H,Table_Query_from_Mac10[[#This Row],[Juiceoc]])</f>
        <v>0</v>
      </c>
      <c r="Q3642" s="47">
        <f>SUMIFS(Summary!E:E,Summary!H:H,Table_Query_from_Mac10[[#This Row],[Juiceoc]])</f>
        <v>0</v>
      </c>
      <c r="R3642" s="47">
        <f>Table_Query_from_Mac10[[#This Row],[Net Unit]]*(1+Table_Query_from_Mac10[[#This Row],[PriceIncreasebyType]])</f>
        <v>10.86</v>
      </c>
      <c r="S3642" s="47">
        <f>Table_Query_from_Mac10[[#This Row],[UnitPriceFuture]]*Table_Query_from_Mac10[[#This Row],[qtytoShipFuture]]</f>
        <v>54.3</v>
      </c>
      <c r="T3642" s="47">
        <f>ROUND(Table_Query_from_Mac10[[#This Row],[qty_to_ship]]*(1+Table_Query_from_Mac10[[#This Row],[VolumeIncreasebyType]]),0)</f>
        <v>5</v>
      </c>
      <c r="U3642" s="47">
        <f>Table_Query_from_Mac10[[#This Row],[qtytoShipFuture]]*Table_Query_from_Mac10[[#This Row],[Future-cost]]</f>
        <v>22.650000000000002</v>
      </c>
      <c r="V3642" s="47">
        <f>Table_Query_from_Mac10[[#This Row],[qtytoShipFuture]]-Table_Query_from_Mac10[[#This Row],[qty_to_ship]]</f>
        <v>0</v>
      </c>
      <c r="W3642" s="47">
        <f>Table_Query_from_Mac10[[#This Row],[UnitPriceFuture]]</f>
        <v>10.86</v>
      </c>
      <c r="X3642" s="47">
        <f>Table_Query_from_Mac10[[#This Row],[Unit Increase]]*Table_Query_from_Mac10[[#This Row],[UnitPriceFuture]]</f>
        <v>0</v>
      </c>
      <c r="Y3642" s="47">
        <f>Table_Query_from_Mac10[[#This Row],[Unit Increase]]*Table_Query_from_Mac10[[#This Row],[Future-cost]]</f>
        <v>0</v>
      </c>
      <c r="Z3642" s="47">
        <f>-(Table_Query_from_Mac10[[#This Row],[Incremental Sales]]+((Table_Query_from_Mac10[[#This Row],[Incremental Sales]]*-(SUM(Summary!$S$8:$S$9)))))*Summary!$S$18</f>
        <v>0</v>
      </c>
      <c r="AA3642" s="47">
        <f>IFERROR(Table_Query_from_Mac10[[#This Row],[Incremental Cost]]/Table_Query_from_Mac10[[#This Row],[Incremental Sales]],0)</f>
        <v>0</v>
      </c>
      <c r="AB3642" s="47">
        <f>IFERROR(Table_Query_from_Mac10[[#This Row],[TotalCostFuture]]/Table_Query_from_Mac10[[#This Row],[totalsalesFuture]],0)</f>
        <v>0.41712707182320446</v>
      </c>
      <c r="AN3642" s="30">
        <v>20</v>
      </c>
      <c r="AO3642">
        <f t="shared" si="112"/>
        <v>5</v>
      </c>
      <c r="AQ3642" s="30">
        <v>31.03</v>
      </c>
      <c r="AR3642">
        <f t="shared" si="113"/>
        <v>10.86</v>
      </c>
    </row>
    <row r="3643" spans="1:44" x14ac:dyDescent="0.25">
      <c r="A3643">
        <v>90367</v>
      </c>
      <c r="B3643">
        <v>5</v>
      </c>
      <c r="C3643" t="s">
        <v>55</v>
      </c>
      <c r="D3643" t="s">
        <v>81</v>
      </c>
      <c r="E3643">
        <v>12</v>
      </c>
      <c r="F3643">
        <v>6</v>
      </c>
      <c r="G3643">
        <v>14.48</v>
      </c>
      <c r="H3643" s="1">
        <v>44853</v>
      </c>
      <c r="I3643" s="20">
        <v>0</v>
      </c>
      <c r="J3643" s="47">
        <f>Table_Query_from_Mac10[[#This Row],[unit_price]]-(Table_Query_from_Mac10[[#This Row],[unit_price]]*(Table_Query_from_Mac10[[#This Row],[discount_pct]]/100))</f>
        <v>14.48</v>
      </c>
      <c r="K3643" s="47">
        <f>Table_Query_from_Mac10[[#This Row],[unit_cost]]</f>
        <v>6</v>
      </c>
      <c r="L3643" s="47">
        <f>Table_Query_from_Mac10[[#This Row],[Live-cost]]*(1+Table_Query_from_Mac10[[#This Row],[CogsIncreasebyTYPE]])</f>
        <v>6</v>
      </c>
      <c r="M3643" s="47">
        <f>Table_Query_from_Mac10[[#This Row],[Live-cost]]*Table_Query_from_Mac10[[#This Row],[qty_to_ship]]</f>
        <v>72</v>
      </c>
      <c r="N3643" s="47">
        <f>IF(Table_Query_from_Mac10[[#This Row],[item_no]]="KDA",-Table_Query_from_Mac10[[#This Row],[unit_price]],Table_Query_from_Mac10[[#This Row],[Net Unit]]*Table_Query_from_Mac10[[#This Row],[qty_to_ship]])</f>
        <v>173.76</v>
      </c>
      <c r="O3643" s="47">
        <f>SUMIFS(Summary!C:C,Summary!H:H,Table_Query_from_Mac10[[#This Row],[Juiceoc]])</f>
        <v>0</v>
      </c>
      <c r="P3643" s="47">
        <f>SUMIFS(Summary!D:D,Summary!H:H,Table_Query_from_Mac10[[#This Row],[Juiceoc]])</f>
        <v>0</v>
      </c>
      <c r="Q3643" s="47">
        <f>SUMIFS(Summary!E:E,Summary!H:H,Table_Query_from_Mac10[[#This Row],[Juiceoc]])</f>
        <v>0</v>
      </c>
      <c r="R3643" s="47">
        <f>Table_Query_from_Mac10[[#This Row],[Net Unit]]*(1+Table_Query_from_Mac10[[#This Row],[PriceIncreasebyType]])</f>
        <v>14.48</v>
      </c>
      <c r="S3643" s="47">
        <f>Table_Query_from_Mac10[[#This Row],[UnitPriceFuture]]*Table_Query_from_Mac10[[#This Row],[qtytoShipFuture]]</f>
        <v>173.76</v>
      </c>
      <c r="T3643" s="47">
        <f>ROUND(Table_Query_from_Mac10[[#This Row],[qty_to_ship]]*(1+Table_Query_from_Mac10[[#This Row],[VolumeIncreasebyType]]),0)</f>
        <v>12</v>
      </c>
      <c r="U3643" s="47">
        <f>Table_Query_from_Mac10[[#This Row],[qtytoShipFuture]]*Table_Query_from_Mac10[[#This Row],[Future-cost]]</f>
        <v>72</v>
      </c>
      <c r="V3643" s="47">
        <f>Table_Query_from_Mac10[[#This Row],[qtytoShipFuture]]-Table_Query_from_Mac10[[#This Row],[qty_to_ship]]</f>
        <v>0</v>
      </c>
      <c r="W3643" s="47">
        <f>Table_Query_from_Mac10[[#This Row],[UnitPriceFuture]]</f>
        <v>14.48</v>
      </c>
      <c r="X3643" s="47">
        <f>Table_Query_from_Mac10[[#This Row],[Unit Increase]]*Table_Query_from_Mac10[[#This Row],[UnitPriceFuture]]</f>
        <v>0</v>
      </c>
      <c r="Y3643" s="47">
        <f>Table_Query_from_Mac10[[#This Row],[Unit Increase]]*Table_Query_from_Mac10[[#This Row],[Future-cost]]</f>
        <v>0</v>
      </c>
      <c r="Z3643" s="47">
        <f>-(Table_Query_from_Mac10[[#This Row],[Incremental Sales]]+((Table_Query_from_Mac10[[#This Row],[Incremental Sales]]*-(SUM(Summary!$S$8:$S$9)))))*Summary!$S$18</f>
        <v>0</v>
      </c>
      <c r="AA3643" s="47">
        <f>IFERROR(Table_Query_from_Mac10[[#This Row],[Incremental Cost]]/Table_Query_from_Mac10[[#This Row],[Incremental Sales]],0)</f>
        <v>0</v>
      </c>
      <c r="AB3643" s="47">
        <f>IFERROR(Table_Query_from_Mac10[[#This Row],[TotalCostFuture]]/Table_Query_from_Mac10[[#This Row],[totalsalesFuture]],0)</f>
        <v>0.4143646408839779</v>
      </c>
      <c r="AN3643" s="31">
        <v>48</v>
      </c>
      <c r="AO3643">
        <f t="shared" si="112"/>
        <v>12</v>
      </c>
      <c r="AQ3643" s="31">
        <v>41.37</v>
      </c>
      <c r="AR3643">
        <f t="shared" si="113"/>
        <v>14.48</v>
      </c>
    </row>
    <row r="3644" spans="1:44" x14ac:dyDescent="0.25">
      <c r="A3644">
        <v>90367</v>
      </c>
      <c r="B3644">
        <v>6</v>
      </c>
      <c r="C3644" t="s">
        <v>55</v>
      </c>
      <c r="D3644" t="s">
        <v>81</v>
      </c>
      <c r="E3644">
        <v>24</v>
      </c>
      <c r="F3644">
        <v>6.6</v>
      </c>
      <c r="G3644">
        <v>16.420000000000002</v>
      </c>
      <c r="H3644" s="1">
        <v>44853</v>
      </c>
      <c r="I3644" s="20">
        <v>0</v>
      </c>
      <c r="J3644" s="47">
        <f>Table_Query_from_Mac10[[#This Row],[unit_price]]-(Table_Query_from_Mac10[[#This Row],[unit_price]]*(Table_Query_from_Mac10[[#This Row],[discount_pct]]/100))</f>
        <v>16.420000000000002</v>
      </c>
      <c r="K3644" s="47">
        <f>Table_Query_from_Mac10[[#This Row],[unit_cost]]</f>
        <v>6.6</v>
      </c>
      <c r="L3644" s="47">
        <f>Table_Query_from_Mac10[[#This Row],[Live-cost]]*(1+Table_Query_from_Mac10[[#This Row],[CogsIncreasebyTYPE]])</f>
        <v>6.6</v>
      </c>
      <c r="M3644" s="47">
        <f>Table_Query_from_Mac10[[#This Row],[Live-cost]]*Table_Query_from_Mac10[[#This Row],[qty_to_ship]]</f>
        <v>158.39999999999998</v>
      </c>
      <c r="N3644" s="47">
        <f>IF(Table_Query_from_Mac10[[#This Row],[item_no]]="KDA",-Table_Query_from_Mac10[[#This Row],[unit_price]],Table_Query_from_Mac10[[#This Row],[Net Unit]]*Table_Query_from_Mac10[[#This Row],[qty_to_ship]])</f>
        <v>394.08000000000004</v>
      </c>
      <c r="O3644" s="47">
        <f>SUMIFS(Summary!C:C,Summary!H:H,Table_Query_from_Mac10[[#This Row],[Juiceoc]])</f>
        <v>0</v>
      </c>
      <c r="P3644" s="47">
        <f>SUMIFS(Summary!D:D,Summary!H:H,Table_Query_from_Mac10[[#This Row],[Juiceoc]])</f>
        <v>0</v>
      </c>
      <c r="Q3644" s="47">
        <f>SUMIFS(Summary!E:E,Summary!H:H,Table_Query_from_Mac10[[#This Row],[Juiceoc]])</f>
        <v>0</v>
      </c>
      <c r="R3644" s="47">
        <f>Table_Query_from_Mac10[[#This Row],[Net Unit]]*(1+Table_Query_from_Mac10[[#This Row],[PriceIncreasebyType]])</f>
        <v>16.420000000000002</v>
      </c>
      <c r="S3644" s="47">
        <f>Table_Query_from_Mac10[[#This Row],[UnitPriceFuture]]*Table_Query_from_Mac10[[#This Row],[qtytoShipFuture]]</f>
        <v>394.08000000000004</v>
      </c>
      <c r="T3644" s="47">
        <f>ROUND(Table_Query_from_Mac10[[#This Row],[qty_to_ship]]*(1+Table_Query_from_Mac10[[#This Row],[VolumeIncreasebyType]]),0)</f>
        <v>24</v>
      </c>
      <c r="U3644" s="47">
        <f>Table_Query_from_Mac10[[#This Row],[qtytoShipFuture]]*Table_Query_from_Mac10[[#This Row],[Future-cost]]</f>
        <v>158.39999999999998</v>
      </c>
      <c r="V3644" s="47">
        <f>Table_Query_from_Mac10[[#This Row],[qtytoShipFuture]]-Table_Query_from_Mac10[[#This Row],[qty_to_ship]]</f>
        <v>0</v>
      </c>
      <c r="W3644" s="47">
        <f>Table_Query_from_Mac10[[#This Row],[UnitPriceFuture]]</f>
        <v>16.420000000000002</v>
      </c>
      <c r="X3644" s="47">
        <f>Table_Query_from_Mac10[[#This Row],[Unit Increase]]*Table_Query_from_Mac10[[#This Row],[UnitPriceFuture]]</f>
        <v>0</v>
      </c>
      <c r="Y3644" s="47">
        <f>Table_Query_from_Mac10[[#This Row],[Unit Increase]]*Table_Query_from_Mac10[[#This Row],[Future-cost]]</f>
        <v>0</v>
      </c>
      <c r="Z3644" s="47">
        <f>-(Table_Query_from_Mac10[[#This Row],[Incremental Sales]]+((Table_Query_from_Mac10[[#This Row],[Incremental Sales]]*-(SUM(Summary!$S$8:$S$9)))))*Summary!$S$18</f>
        <v>0</v>
      </c>
      <c r="AA3644" s="47">
        <f>IFERROR(Table_Query_from_Mac10[[#This Row],[Incremental Cost]]/Table_Query_from_Mac10[[#This Row],[Incremental Sales]],0)</f>
        <v>0</v>
      </c>
      <c r="AB3644" s="47">
        <f>IFERROR(Table_Query_from_Mac10[[#This Row],[TotalCostFuture]]/Table_Query_from_Mac10[[#This Row],[totalsalesFuture]],0)</f>
        <v>0.40194884287454313</v>
      </c>
      <c r="AN3644" s="30">
        <v>96</v>
      </c>
      <c r="AO3644">
        <f t="shared" si="112"/>
        <v>24</v>
      </c>
      <c r="AQ3644" s="30">
        <v>46.9</v>
      </c>
      <c r="AR3644">
        <f t="shared" si="113"/>
        <v>16.420000000000002</v>
      </c>
    </row>
    <row r="3645" spans="1:44" x14ac:dyDescent="0.25">
      <c r="A3645">
        <v>90367</v>
      </c>
      <c r="B3645">
        <v>7</v>
      </c>
      <c r="C3645" t="s">
        <v>55</v>
      </c>
      <c r="D3645" t="s">
        <v>81</v>
      </c>
      <c r="E3645">
        <v>12</v>
      </c>
      <c r="F3645">
        <v>4.68</v>
      </c>
      <c r="G3645">
        <v>13.3</v>
      </c>
      <c r="H3645" s="1">
        <v>44853</v>
      </c>
      <c r="I3645" s="20">
        <v>0</v>
      </c>
      <c r="J3645" s="47">
        <f>Table_Query_from_Mac10[[#This Row],[unit_price]]-(Table_Query_from_Mac10[[#This Row],[unit_price]]*(Table_Query_from_Mac10[[#This Row],[discount_pct]]/100))</f>
        <v>13.3</v>
      </c>
      <c r="K3645" s="47">
        <f>Table_Query_from_Mac10[[#This Row],[unit_cost]]</f>
        <v>4.68</v>
      </c>
      <c r="L3645" s="47">
        <f>Table_Query_from_Mac10[[#This Row],[Live-cost]]*(1+Table_Query_from_Mac10[[#This Row],[CogsIncreasebyTYPE]])</f>
        <v>4.68</v>
      </c>
      <c r="M3645" s="47">
        <f>Table_Query_from_Mac10[[#This Row],[Live-cost]]*Table_Query_from_Mac10[[#This Row],[qty_to_ship]]</f>
        <v>56.16</v>
      </c>
      <c r="N3645" s="47">
        <f>IF(Table_Query_from_Mac10[[#This Row],[item_no]]="KDA",-Table_Query_from_Mac10[[#This Row],[unit_price]],Table_Query_from_Mac10[[#This Row],[Net Unit]]*Table_Query_from_Mac10[[#This Row],[qty_to_ship]])</f>
        <v>159.60000000000002</v>
      </c>
      <c r="O3645" s="47">
        <f>SUMIFS(Summary!C:C,Summary!H:H,Table_Query_from_Mac10[[#This Row],[Juiceoc]])</f>
        <v>0</v>
      </c>
      <c r="P3645" s="47">
        <f>SUMIFS(Summary!D:D,Summary!H:H,Table_Query_from_Mac10[[#This Row],[Juiceoc]])</f>
        <v>0</v>
      </c>
      <c r="Q3645" s="47">
        <f>SUMIFS(Summary!E:E,Summary!H:H,Table_Query_from_Mac10[[#This Row],[Juiceoc]])</f>
        <v>0</v>
      </c>
      <c r="R3645" s="47">
        <f>Table_Query_from_Mac10[[#This Row],[Net Unit]]*(1+Table_Query_from_Mac10[[#This Row],[PriceIncreasebyType]])</f>
        <v>13.3</v>
      </c>
      <c r="S3645" s="47">
        <f>Table_Query_from_Mac10[[#This Row],[UnitPriceFuture]]*Table_Query_from_Mac10[[#This Row],[qtytoShipFuture]]</f>
        <v>159.60000000000002</v>
      </c>
      <c r="T3645" s="47">
        <f>ROUND(Table_Query_from_Mac10[[#This Row],[qty_to_ship]]*(1+Table_Query_from_Mac10[[#This Row],[VolumeIncreasebyType]]),0)</f>
        <v>12</v>
      </c>
      <c r="U3645" s="47">
        <f>Table_Query_from_Mac10[[#This Row],[qtytoShipFuture]]*Table_Query_from_Mac10[[#This Row],[Future-cost]]</f>
        <v>56.16</v>
      </c>
      <c r="V3645" s="47">
        <f>Table_Query_from_Mac10[[#This Row],[qtytoShipFuture]]-Table_Query_from_Mac10[[#This Row],[qty_to_ship]]</f>
        <v>0</v>
      </c>
      <c r="W3645" s="47">
        <f>Table_Query_from_Mac10[[#This Row],[UnitPriceFuture]]</f>
        <v>13.3</v>
      </c>
      <c r="X3645" s="47">
        <f>Table_Query_from_Mac10[[#This Row],[Unit Increase]]*Table_Query_from_Mac10[[#This Row],[UnitPriceFuture]]</f>
        <v>0</v>
      </c>
      <c r="Y3645" s="47">
        <f>Table_Query_from_Mac10[[#This Row],[Unit Increase]]*Table_Query_from_Mac10[[#This Row],[Future-cost]]</f>
        <v>0</v>
      </c>
      <c r="Z3645" s="47">
        <f>-(Table_Query_from_Mac10[[#This Row],[Incremental Sales]]+((Table_Query_from_Mac10[[#This Row],[Incremental Sales]]*-(SUM(Summary!$S$8:$S$9)))))*Summary!$S$18</f>
        <v>0</v>
      </c>
      <c r="AA3645" s="47">
        <f>IFERROR(Table_Query_from_Mac10[[#This Row],[Incremental Cost]]/Table_Query_from_Mac10[[#This Row],[Incremental Sales]],0)</f>
        <v>0</v>
      </c>
      <c r="AB3645" s="47">
        <f>IFERROR(Table_Query_from_Mac10[[#This Row],[TotalCostFuture]]/Table_Query_from_Mac10[[#This Row],[totalsalesFuture]],0)</f>
        <v>0.35187969924812024</v>
      </c>
      <c r="AN3645" s="31">
        <v>48</v>
      </c>
      <c r="AO3645">
        <f t="shared" si="112"/>
        <v>12</v>
      </c>
      <c r="AQ3645" s="31">
        <v>38</v>
      </c>
      <c r="AR3645">
        <f t="shared" si="113"/>
        <v>13.3</v>
      </c>
    </row>
    <row r="3646" spans="1:44" x14ac:dyDescent="0.25">
      <c r="A3646">
        <v>90368</v>
      </c>
      <c r="B3646">
        <v>1</v>
      </c>
      <c r="C3646" t="s">
        <v>56</v>
      </c>
      <c r="D3646" t="s">
        <v>81</v>
      </c>
      <c r="E3646">
        <v>7</v>
      </c>
      <c r="F3646">
        <v>10.1</v>
      </c>
      <c r="G3646">
        <v>26.44</v>
      </c>
      <c r="H3646" s="1">
        <v>44860</v>
      </c>
      <c r="I3646" s="20">
        <v>0</v>
      </c>
      <c r="J3646" s="47">
        <f>Table_Query_from_Mac10[[#This Row],[unit_price]]-(Table_Query_from_Mac10[[#This Row],[unit_price]]*(Table_Query_from_Mac10[[#This Row],[discount_pct]]/100))</f>
        <v>26.44</v>
      </c>
      <c r="K3646" s="47">
        <f>Table_Query_from_Mac10[[#This Row],[unit_cost]]</f>
        <v>10.1</v>
      </c>
      <c r="L3646" s="47">
        <f>Table_Query_from_Mac10[[#This Row],[Live-cost]]*(1+Table_Query_from_Mac10[[#This Row],[CogsIncreasebyTYPE]])</f>
        <v>10.1</v>
      </c>
      <c r="M3646" s="47">
        <f>Table_Query_from_Mac10[[#This Row],[Live-cost]]*Table_Query_from_Mac10[[#This Row],[qty_to_ship]]</f>
        <v>70.7</v>
      </c>
      <c r="N3646" s="47">
        <f>IF(Table_Query_from_Mac10[[#This Row],[item_no]]="KDA",-Table_Query_from_Mac10[[#This Row],[unit_price]],Table_Query_from_Mac10[[#This Row],[Net Unit]]*Table_Query_from_Mac10[[#This Row],[qty_to_ship]])</f>
        <v>185.08</v>
      </c>
      <c r="O3646" s="47">
        <f>SUMIFS(Summary!C:C,Summary!H:H,Table_Query_from_Mac10[[#This Row],[Juiceoc]])</f>
        <v>0</v>
      </c>
      <c r="P3646" s="47">
        <f>SUMIFS(Summary!D:D,Summary!H:H,Table_Query_from_Mac10[[#This Row],[Juiceoc]])</f>
        <v>0</v>
      </c>
      <c r="Q3646" s="47">
        <f>SUMIFS(Summary!E:E,Summary!H:H,Table_Query_from_Mac10[[#This Row],[Juiceoc]])</f>
        <v>0</v>
      </c>
      <c r="R3646" s="47">
        <f>Table_Query_from_Mac10[[#This Row],[Net Unit]]*(1+Table_Query_from_Mac10[[#This Row],[PriceIncreasebyType]])</f>
        <v>26.44</v>
      </c>
      <c r="S3646" s="47">
        <f>Table_Query_from_Mac10[[#This Row],[UnitPriceFuture]]*Table_Query_from_Mac10[[#This Row],[qtytoShipFuture]]</f>
        <v>185.08</v>
      </c>
      <c r="T3646" s="47">
        <f>ROUND(Table_Query_from_Mac10[[#This Row],[qty_to_ship]]*(1+Table_Query_from_Mac10[[#This Row],[VolumeIncreasebyType]]),0)</f>
        <v>7</v>
      </c>
      <c r="U3646" s="47">
        <f>Table_Query_from_Mac10[[#This Row],[qtytoShipFuture]]*Table_Query_from_Mac10[[#This Row],[Future-cost]]</f>
        <v>70.7</v>
      </c>
      <c r="V3646" s="47">
        <f>Table_Query_from_Mac10[[#This Row],[qtytoShipFuture]]-Table_Query_from_Mac10[[#This Row],[qty_to_ship]]</f>
        <v>0</v>
      </c>
      <c r="W3646" s="47">
        <f>Table_Query_from_Mac10[[#This Row],[UnitPriceFuture]]</f>
        <v>26.44</v>
      </c>
      <c r="X3646" s="47">
        <f>Table_Query_from_Mac10[[#This Row],[Unit Increase]]*Table_Query_from_Mac10[[#This Row],[UnitPriceFuture]]</f>
        <v>0</v>
      </c>
      <c r="Y3646" s="47">
        <f>Table_Query_from_Mac10[[#This Row],[Unit Increase]]*Table_Query_from_Mac10[[#This Row],[Future-cost]]</f>
        <v>0</v>
      </c>
      <c r="Z3646" s="47">
        <f>-(Table_Query_from_Mac10[[#This Row],[Incremental Sales]]+((Table_Query_from_Mac10[[#This Row],[Incremental Sales]]*-(SUM(Summary!$S$8:$S$9)))))*Summary!$S$18</f>
        <v>0</v>
      </c>
      <c r="AA3646" s="47">
        <f>IFERROR(Table_Query_from_Mac10[[#This Row],[Incremental Cost]]/Table_Query_from_Mac10[[#This Row],[Incremental Sales]],0)</f>
        <v>0</v>
      </c>
      <c r="AB3646" s="47">
        <f>IFERROR(Table_Query_from_Mac10[[#This Row],[TotalCostFuture]]/Table_Query_from_Mac10[[#This Row],[totalsalesFuture]],0)</f>
        <v>0.38199697428139184</v>
      </c>
      <c r="AN3646" s="30">
        <v>28</v>
      </c>
      <c r="AO3646">
        <f t="shared" si="112"/>
        <v>7</v>
      </c>
      <c r="AQ3646" s="30">
        <v>75.53</v>
      </c>
      <c r="AR3646">
        <f t="shared" si="113"/>
        <v>26.44</v>
      </c>
    </row>
    <row r="3647" spans="1:44" x14ac:dyDescent="0.25">
      <c r="A3647">
        <v>90368</v>
      </c>
      <c r="B3647">
        <v>2</v>
      </c>
      <c r="C3647" t="s">
        <v>56</v>
      </c>
      <c r="D3647" t="s">
        <v>81</v>
      </c>
      <c r="E3647">
        <v>8</v>
      </c>
      <c r="F3647">
        <v>11.62</v>
      </c>
      <c r="G3647">
        <v>32.46</v>
      </c>
      <c r="H3647" s="1">
        <v>44860</v>
      </c>
      <c r="I3647" s="20">
        <v>0</v>
      </c>
      <c r="J3647" s="47">
        <f>Table_Query_from_Mac10[[#This Row],[unit_price]]-(Table_Query_from_Mac10[[#This Row],[unit_price]]*(Table_Query_from_Mac10[[#This Row],[discount_pct]]/100))</f>
        <v>32.46</v>
      </c>
      <c r="K3647" s="47">
        <f>Table_Query_from_Mac10[[#This Row],[unit_cost]]</f>
        <v>11.62</v>
      </c>
      <c r="L3647" s="47">
        <f>Table_Query_from_Mac10[[#This Row],[Live-cost]]*(1+Table_Query_from_Mac10[[#This Row],[CogsIncreasebyTYPE]])</f>
        <v>11.62</v>
      </c>
      <c r="M3647" s="47">
        <f>Table_Query_from_Mac10[[#This Row],[Live-cost]]*Table_Query_from_Mac10[[#This Row],[qty_to_ship]]</f>
        <v>92.96</v>
      </c>
      <c r="N3647" s="47">
        <f>IF(Table_Query_from_Mac10[[#This Row],[item_no]]="KDA",-Table_Query_from_Mac10[[#This Row],[unit_price]],Table_Query_from_Mac10[[#This Row],[Net Unit]]*Table_Query_from_Mac10[[#This Row],[qty_to_ship]])</f>
        <v>259.68</v>
      </c>
      <c r="O3647" s="47">
        <f>SUMIFS(Summary!C:C,Summary!H:H,Table_Query_from_Mac10[[#This Row],[Juiceoc]])</f>
        <v>0</v>
      </c>
      <c r="P3647" s="47">
        <f>SUMIFS(Summary!D:D,Summary!H:H,Table_Query_from_Mac10[[#This Row],[Juiceoc]])</f>
        <v>0</v>
      </c>
      <c r="Q3647" s="47">
        <f>SUMIFS(Summary!E:E,Summary!H:H,Table_Query_from_Mac10[[#This Row],[Juiceoc]])</f>
        <v>0</v>
      </c>
      <c r="R3647" s="47">
        <f>Table_Query_from_Mac10[[#This Row],[Net Unit]]*(1+Table_Query_from_Mac10[[#This Row],[PriceIncreasebyType]])</f>
        <v>32.46</v>
      </c>
      <c r="S3647" s="47">
        <f>Table_Query_from_Mac10[[#This Row],[UnitPriceFuture]]*Table_Query_from_Mac10[[#This Row],[qtytoShipFuture]]</f>
        <v>259.68</v>
      </c>
      <c r="T3647" s="47">
        <f>ROUND(Table_Query_from_Mac10[[#This Row],[qty_to_ship]]*(1+Table_Query_from_Mac10[[#This Row],[VolumeIncreasebyType]]),0)</f>
        <v>8</v>
      </c>
      <c r="U3647" s="47">
        <f>Table_Query_from_Mac10[[#This Row],[qtytoShipFuture]]*Table_Query_from_Mac10[[#This Row],[Future-cost]]</f>
        <v>92.96</v>
      </c>
      <c r="V3647" s="47">
        <f>Table_Query_from_Mac10[[#This Row],[qtytoShipFuture]]-Table_Query_from_Mac10[[#This Row],[qty_to_ship]]</f>
        <v>0</v>
      </c>
      <c r="W3647" s="47">
        <f>Table_Query_from_Mac10[[#This Row],[UnitPriceFuture]]</f>
        <v>32.46</v>
      </c>
      <c r="X3647" s="47">
        <f>Table_Query_from_Mac10[[#This Row],[Unit Increase]]*Table_Query_from_Mac10[[#This Row],[UnitPriceFuture]]</f>
        <v>0</v>
      </c>
      <c r="Y3647" s="47">
        <f>Table_Query_from_Mac10[[#This Row],[Unit Increase]]*Table_Query_from_Mac10[[#This Row],[Future-cost]]</f>
        <v>0</v>
      </c>
      <c r="Z3647" s="47">
        <f>-(Table_Query_from_Mac10[[#This Row],[Incremental Sales]]+((Table_Query_from_Mac10[[#This Row],[Incremental Sales]]*-(SUM(Summary!$S$8:$S$9)))))*Summary!$S$18</f>
        <v>0</v>
      </c>
      <c r="AA3647" s="47">
        <f>IFERROR(Table_Query_from_Mac10[[#This Row],[Incremental Cost]]/Table_Query_from_Mac10[[#This Row],[Incremental Sales]],0)</f>
        <v>0</v>
      </c>
      <c r="AB3647" s="47">
        <f>IFERROR(Table_Query_from_Mac10[[#This Row],[TotalCostFuture]]/Table_Query_from_Mac10[[#This Row],[totalsalesFuture]],0)</f>
        <v>0.35797905113986439</v>
      </c>
      <c r="AN3647" s="31">
        <v>30</v>
      </c>
      <c r="AO3647">
        <f t="shared" si="112"/>
        <v>8</v>
      </c>
      <c r="AQ3647" s="31">
        <v>92.74</v>
      </c>
      <c r="AR3647">
        <f t="shared" si="113"/>
        <v>32.46</v>
      </c>
    </row>
    <row r="3648" spans="1:44" x14ac:dyDescent="0.25">
      <c r="A3648">
        <v>90368</v>
      </c>
      <c r="B3648">
        <v>3</v>
      </c>
      <c r="C3648" t="s">
        <v>55</v>
      </c>
      <c r="D3648" t="s">
        <v>81</v>
      </c>
      <c r="E3648">
        <v>4</v>
      </c>
      <c r="F3648">
        <v>13.59</v>
      </c>
      <c r="G3648">
        <v>36.619999999999997</v>
      </c>
      <c r="H3648" s="1">
        <v>44860</v>
      </c>
      <c r="I3648" s="20">
        <v>0</v>
      </c>
      <c r="J3648" s="47">
        <f>Table_Query_from_Mac10[[#This Row],[unit_price]]-(Table_Query_from_Mac10[[#This Row],[unit_price]]*(Table_Query_from_Mac10[[#This Row],[discount_pct]]/100))</f>
        <v>36.619999999999997</v>
      </c>
      <c r="K3648" s="47">
        <f>Table_Query_from_Mac10[[#This Row],[unit_cost]]</f>
        <v>13.59</v>
      </c>
      <c r="L3648" s="47">
        <f>Table_Query_from_Mac10[[#This Row],[Live-cost]]*(1+Table_Query_from_Mac10[[#This Row],[CogsIncreasebyTYPE]])</f>
        <v>13.59</v>
      </c>
      <c r="M3648" s="47">
        <f>Table_Query_from_Mac10[[#This Row],[Live-cost]]*Table_Query_from_Mac10[[#This Row],[qty_to_ship]]</f>
        <v>54.36</v>
      </c>
      <c r="N3648" s="47">
        <f>IF(Table_Query_from_Mac10[[#This Row],[item_no]]="KDA",-Table_Query_from_Mac10[[#This Row],[unit_price]],Table_Query_from_Mac10[[#This Row],[Net Unit]]*Table_Query_from_Mac10[[#This Row],[qty_to_ship]])</f>
        <v>146.47999999999999</v>
      </c>
      <c r="O3648" s="47">
        <f>SUMIFS(Summary!C:C,Summary!H:H,Table_Query_from_Mac10[[#This Row],[Juiceoc]])</f>
        <v>0</v>
      </c>
      <c r="P3648" s="47">
        <f>SUMIFS(Summary!D:D,Summary!H:H,Table_Query_from_Mac10[[#This Row],[Juiceoc]])</f>
        <v>0</v>
      </c>
      <c r="Q3648" s="47">
        <f>SUMIFS(Summary!E:E,Summary!H:H,Table_Query_from_Mac10[[#This Row],[Juiceoc]])</f>
        <v>0</v>
      </c>
      <c r="R3648" s="47">
        <f>Table_Query_from_Mac10[[#This Row],[Net Unit]]*(1+Table_Query_from_Mac10[[#This Row],[PriceIncreasebyType]])</f>
        <v>36.619999999999997</v>
      </c>
      <c r="S3648" s="47">
        <f>Table_Query_from_Mac10[[#This Row],[UnitPriceFuture]]*Table_Query_from_Mac10[[#This Row],[qtytoShipFuture]]</f>
        <v>146.47999999999999</v>
      </c>
      <c r="T3648" s="47">
        <f>ROUND(Table_Query_from_Mac10[[#This Row],[qty_to_ship]]*(1+Table_Query_from_Mac10[[#This Row],[VolumeIncreasebyType]]),0)</f>
        <v>4</v>
      </c>
      <c r="U3648" s="47">
        <f>Table_Query_from_Mac10[[#This Row],[qtytoShipFuture]]*Table_Query_from_Mac10[[#This Row],[Future-cost]]</f>
        <v>54.36</v>
      </c>
      <c r="V3648" s="47">
        <f>Table_Query_from_Mac10[[#This Row],[qtytoShipFuture]]-Table_Query_from_Mac10[[#This Row],[qty_to_ship]]</f>
        <v>0</v>
      </c>
      <c r="W3648" s="47">
        <f>Table_Query_from_Mac10[[#This Row],[UnitPriceFuture]]</f>
        <v>36.619999999999997</v>
      </c>
      <c r="X3648" s="47">
        <f>Table_Query_from_Mac10[[#This Row],[Unit Increase]]*Table_Query_from_Mac10[[#This Row],[UnitPriceFuture]]</f>
        <v>0</v>
      </c>
      <c r="Y3648" s="47">
        <f>Table_Query_from_Mac10[[#This Row],[Unit Increase]]*Table_Query_from_Mac10[[#This Row],[Future-cost]]</f>
        <v>0</v>
      </c>
      <c r="Z3648" s="47">
        <f>-(Table_Query_from_Mac10[[#This Row],[Incremental Sales]]+((Table_Query_from_Mac10[[#This Row],[Incremental Sales]]*-(SUM(Summary!$S$8:$S$9)))))*Summary!$S$18</f>
        <v>0</v>
      </c>
      <c r="AA3648" s="47">
        <f>IFERROR(Table_Query_from_Mac10[[#This Row],[Incremental Cost]]/Table_Query_from_Mac10[[#This Row],[Incremental Sales]],0)</f>
        <v>0</v>
      </c>
      <c r="AB3648" s="47">
        <f>IFERROR(Table_Query_from_Mac10[[#This Row],[TotalCostFuture]]/Table_Query_from_Mac10[[#This Row],[totalsalesFuture]],0)</f>
        <v>0.37110868377935557</v>
      </c>
      <c r="AN3648" s="30">
        <v>15</v>
      </c>
      <c r="AO3648">
        <f t="shared" si="112"/>
        <v>4</v>
      </c>
      <c r="AQ3648" s="30">
        <v>104.63</v>
      </c>
      <c r="AR3648">
        <f t="shared" si="113"/>
        <v>36.619999999999997</v>
      </c>
    </row>
    <row r="3649" spans="1:44" x14ac:dyDescent="0.25">
      <c r="A3649">
        <v>90368</v>
      </c>
      <c r="B3649">
        <v>4</v>
      </c>
      <c r="C3649" t="s">
        <v>56</v>
      </c>
      <c r="D3649" t="s">
        <v>81</v>
      </c>
      <c r="E3649">
        <v>2</v>
      </c>
      <c r="F3649">
        <v>18.05</v>
      </c>
      <c r="G3649">
        <v>51.73</v>
      </c>
      <c r="H3649" s="1">
        <v>44860</v>
      </c>
      <c r="I3649" s="20">
        <v>0</v>
      </c>
      <c r="J3649" s="47">
        <f>Table_Query_from_Mac10[[#This Row],[unit_price]]-(Table_Query_from_Mac10[[#This Row],[unit_price]]*(Table_Query_from_Mac10[[#This Row],[discount_pct]]/100))</f>
        <v>51.73</v>
      </c>
      <c r="K3649" s="47">
        <f>Table_Query_from_Mac10[[#This Row],[unit_cost]]</f>
        <v>18.05</v>
      </c>
      <c r="L3649" s="47">
        <f>Table_Query_from_Mac10[[#This Row],[Live-cost]]*(1+Table_Query_from_Mac10[[#This Row],[CogsIncreasebyTYPE]])</f>
        <v>18.05</v>
      </c>
      <c r="M3649" s="47">
        <f>Table_Query_from_Mac10[[#This Row],[Live-cost]]*Table_Query_from_Mac10[[#This Row],[qty_to_ship]]</f>
        <v>36.1</v>
      </c>
      <c r="N3649" s="47">
        <f>IF(Table_Query_from_Mac10[[#This Row],[item_no]]="KDA",-Table_Query_from_Mac10[[#This Row],[unit_price]],Table_Query_from_Mac10[[#This Row],[Net Unit]]*Table_Query_from_Mac10[[#This Row],[qty_to_ship]])</f>
        <v>103.46</v>
      </c>
      <c r="O3649" s="47">
        <f>SUMIFS(Summary!C:C,Summary!H:H,Table_Query_from_Mac10[[#This Row],[Juiceoc]])</f>
        <v>0</v>
      </c>
      <c r="P3649" s="47">
        <f>SUMIFS(Summary!D:D,Summary!H:H,Table_Query_from_Mac10[[#This Row],[Juiceoc]])</f>
        <v>0</v>
      </c>
      <c r="Q3649" s="47">
        <f>SUMIFS(Summary!E:E,Summary!H:H,Table_Query_from_Mac10[[#This Row],[Juiceoc]])</f>
        <v>0</v>
      </c>
      <c r="R3649" s="47">
        <f>Table_Query_from_Mac10[[#This Row],[Net Unit]]*(1+Table_Query_from_Mac10[[#This Row],[PriceIncreasebyType]])</f>
        <v>51.73</v>
      </c>
      <c r="S3649" s="47">
        <f>Table_Query_from_Mac10[[#This Row],[UnitPriceFuture]]*Table_Query_from_Mac10[[#This Row],[qtytoShipFuture]]</f>
        <v>103.46</v>
      </c>
      <c r="T3649" s="47">
        <f>ROUND(Table_Query_from_Mac10[[#This Row],[qty_to_ship]]*(1+Table_Query_from_Mac10[[#This Row],[VolumeIncreasebyType]]),0)</f>
        <v>2</v>
      </c>
      <c r="U3649" s="47">
        <f>Table_Query_from_Mac10[[#This Row],[qtytoShipFuture]]*Table_Query_from_Mac10[[#This Row],[Future-cost]]</f>
        <v>36.1</v>
      </c>
      <c r="V3649" s="47">
        <f>Table_Query_from_Mac10[[#This Row],[qtytoShipFuture]]-Table_Query_from_Mac10[[#This Row],[qty_to_ship]]</f>
        <v>0</v>
      </c>
      <c r="W3649" s="47">
        <f>Table_Query_from_Mac10[[#This Row],[UnitPriceFuture]]</f>
        <v>51.73</v>
      </c>
      <c r="X3649" s="47">
        <f>Table_Query_from_Mac10[[#This Row],[Unit Increase]]*Table_Query_from_Mac10[[#This Row],[UnitPriceFuture]]</f>
        <v>0</v>
      </c>
      <c r="Y3649" s="47">
        <f>Table_Query_from_Mac10[[#This Row],[Unit Increase]]*Table_Query_from_Mac10[[#This Row],[Future-cost]]</f>
        <v>0</v>
      </c>
      <c r="Z3649" s="47">
        <f>-(Table_Query_from_Mac10[[#This Row],[Incremental Sales]]+((Table_Query_from_Mac10[[#This Row],[Incremental Sales]]*-(SUM(Summary!$S$8:$S$9)))))*Summary!$S$18</f>
        <v>0</v>
      </c>
      <c r="AA3649" s="47">
        <f>IFERROR(Table_Query_from_Mac10[[#This Row],[Incremental Cost]]/Table_Query_from_Mac10[[#This Row],[Incremental Sales]],0)</f>
        <v>0</v>
      </c>
      <c r="AB3649" s="47">
        <f>IFERROR(Table_Query_from_Mac10[[#This Row],[TotalCostFuture]]/Table_Query_from_Mac10[[#This Row],[totalsalesFuture]],0)</f>
        <v>0.34892712159288619</v>
      </c>
      <c r="AN3649" s="31">
        <v>8</v>
      </c>
      <c r="AO3649">
        <f t="shared" si="112"/>
        <v>2</v>
      </c>
      <c r="AQ3649" s="31">
        <v>147.80000000000001</v>
      </c>
      <c r="AR3649">
        <f t="shared" si="113"/>
        <v>51.73</v>
      </c>
    </row>
    <row r="3650" spans="1:44" x14ac:dyDescent="0.25">
      <c r="A3650">
        <v>90368</v>
      </c>
      <c r="B3650">
        <v>5</v>
      </c>
      <c r="C3650" t="s">
        <v>55</v>
      </c>
      <c r="D3650" t="s">
        <v>81</v>
      </c>
      <c r="E3650">
        <v>31</v>
      </c>
      <c r="F3650">
        <v>7.37</v>
      </c>
      <c r="G3650">
        <v>18.14</v>
      </c>
      <c r="H3650" s="1">
        <v>44860</v>
      </c>
      <c r="I3650" s="20">
        <v>0</v>
      </c>
      <c r="J3650" s="47">
        <f>Table_Query_from_Mac10[[#This Row],[unit_price]]-(Table_Query_from_Mac10[[#This Row],[unit_price]]*(Table_Query_from_Mac10[[#This Row],[discount_pct]]/100))</f>
        <v>18.14</v>
      </c>
      <c r="K3650" s="47">
        <f>Table_Query_from_Mac10[[#This Row],[unit_cost]]</f>
        <v>7.37</v>
      </c>
      <c r="L3650" s="47">
        <f>Table_Query_from_Mac10[[#This Row],[Live-cost]]*(1+Table_Query_from_Mac10[[#This Row],[CogsIncreasebyTYPE]])</f>
        <v>7.37</v>
      </c>
      <c r="M3650" s="47">
        <f>Table_Query_from_Mac10[[#This Row],[Live-cost]]*Table_Query_from_Mac10[[#This Row],[qty_to_ship]]</f>
        <v>228.47</v>
      </c>
      <c r="N3650" s="47">
        <f>IF(Table_Query_from_Mac10[[#This Row],[item_no]]="KDA",-Table_Query_from_Mac10[[#This Row],[unit_price]],Table_Query_from_Mac10[[#This Row],[Net Unit]]*Table_Query_from_Mac10[[#This Row],[qty_to_ship]])</f>
        <v>562.34</v>
      </c>
      <c r="O3650" s="47">
        <f>SUMIFS(Summary!C:C,Summary!H:H,Table_Query_from_Mac10[[#This Row],[Juiceoc]])</f>
        <v>0</v>
      </c>
      <c r="P3650" s="47">
        <f>SUMIFS(Summary!D:D,Summary!H:H,Table_Query_from_Mac10[[#This Row],[Juiceoc]])</f>
        <v>0</v>
      </c>
      <c r="Q3650" s="47">
        <f>SUMIFS(Summary!E:E,Summary!H:H,Table_Query_from_Mac10[[#This Row],[Juiceoc]])</f>
        <v>0</v>
      </c>
      <c r="R3650" s="47">
        <f>Table_Query_from_Mac10[[#This Row],[Net Unit]]*(1+Table_Query_from_Mac10[[#This Row],[PriceIncreasebyType]])</f>
        <v>18.14</v>
      </c>
      <c r="S3650" s="47">
        <f>Table_Query_from_Mac10[[#This Row],[UnitPriceFuture]]*Table_Query_from_Mac10[[#This Row],[qtytoShipFuture]]</f>
        <v>562.34</v>
      </c>
      <c r="T3650" s="47">
        <f>ROUND(Table_Query_from_Mac10[[#This Row],[qty_to_ship]]*(1+Table_Query_from_Mac10[[#This Row],[VolumeIncreasebyType]]),0)</f>
        <v>31</v>
      </c>
      <c r="U3650" s="47">
        <f>Table_Query_from_Mac10[[#This Row],[qtytoShipFuture]]*Table_Query_from_Mac10[[#This Row],[Future-cost]]</f>
        <v>228.47</v>
      </c>
      <c r="V3650" s="47">
        <f>Table_Query_from_Mac10[[#This Row],[qtytoShipFuture]]-Table_Query_from_Mac10[[#This Row],[qty_to_ship]]</f>
        <v>0</v>
      </c>
      <c r="W3650" s="47">
        <f>Table_Query_from_Mac10[[#This Row],[UnitPriceFuture]]</f>
        <v>18.14</v>
      </c>
      <c r="X3650" s="47">
        <f>Table_Query_from_Mac10[[#This Row],[Unit Increase]]*Table_Query_from_Mac10[[#This Row],[UnitPriceFuture]]</f>
        <v>0</v>
      </c>
      <c r="Y3650" s="47">
        <f>Table_Query_from_Mac10[[#This Row],[Unit Increase]]*Table_Query_from_Mac10[[#This Row],[Future-cost]]</f>
        <v>0</v>
      </c>
      <c r="Z3650" s="47">
        <f>-(Table_Query_from_Mac10[[#This Row],[Incremental Sales]]+((Table_Query_from_Mac10[[#This Row],[Incremental Sales]]*-(SUM(Summary!$S$8:$S$9)))))*Summary!$S$18</f>
        <v>0</v>
      </c>
      <c r="AA3650" s="47">
        <f>IFERROR(Table_Query_from_Mac10[[#This Row],[Incremental Cost]]/Table_Query_from_Mac10[[#This Row],[Incremental Sales]],0)</f>
        <v>0</v>
      </c>
      <c r="AB3650" s="47">
        <f>IFERROR(Table_Query_from_Mac10[[#This Row],[TotalCostFuture]]/Table_Query_from_Mac10[[#This Row],[totalsalesFuture]],0)</f>
        <v>0.40628445424476295</v>
      </c>
      <c r="AN3650" s="30">
        <v>124</v>
      </c>
      <c r="AO3650">
        <f t="shared" si="112"/>
        <v>31</v>
      </c>
      <c r="AQ3650" s="30">
        <v>51.83</v>
      </c>
      <c r="AR3650">
        <f t="shared" si="113"/>
        <v>18.14</v>
      </c>
    </row>
    <row r="3651" spans="1:44" x14ac:dyDescent="0.25">
      <c r="A3651">
        <v>90368</v>
      </c>
      <c r="B3651">
        <v>6</v>
      </c>
      <c r="C3651" t="s">
        <v>55</v>
      </c>
      <c r="D3651" t="s">
        <v>81</v>
      </c>
      <c r="E3651">
        <v>3</v>
      </c>
      <c r="F3651">
        <v>13.68</v>
      </c>
      <c r="G3651">
        <v>36.54</v>
      </c>
      <c r="H3651" s="1">
        <v>44860</v>
      </c>
      <c r="I3651" s="20">
        <v>0</v>
      </c>
      <c r="J3651" s="47">
        <f>Table_Query_from_Mac10[[#This Row],[unit_price]]-(Table_Query_from_Mac10[[#This Row],[unit_price]]*(Table_Query_from_Mac10[[#This Row],[discount_pct]]/100))</f>
        <v>36.54</v>
      </c>
      <c r="K3651" s="47">
        <f>Table_Query_from_Mac10[[#This Row],[unit_cost]]</f>
        <v>13.68</v>
      </c>
      <c r="L3651" s="47">
        <f>Table_Query_from_Mac10[[#This Row],[Live-cost]]*(1+Table_Query_from_Mac10[[#This Row],[CogsIncreasebyTYPE]])</f>
        <v>13.68</v>
      </c>
      <c r="M3651" s="47">
        <f>Table_Query_from_Mac10[[#This Row],[Live-cost]]*Table_Query_from_Mac10[[#This Row],[qty_to_ship]]</f>
        <v>41.04</v>
      </c>
      <c r="N3651" s="47">
        <f>IF(Table_Query_from_Mac10[[#This Row],[item_no]]="KDA",-Table_Query_from_Mac10[[#This Row],[unit_price]],Table_Query_from_Mac10[[#This Row],[Net Unit]]*Table_Query_from_Mac10[[#This Row],[qty_to_ship]])</f>
        <v>109.62</v>
      </c>
      <c r="O3651" s="47">
        <f>SUMIFS(Summary!C:C,Summary!H:H,Table_Query_from_Mac10[[#This Row],[Juiceoc]])</f>
        <v>0</v>
      </c>
      <c r="P3651" s="47">
        <f>SUMIFS(Summary!D:D,Summary!H:H,Table_Query_from_Mac10[[#This Row],[Juiceoc]])</f>
        <v>0</v>
      </c>
      <c r="Q3651" s="47">
        <f>SUMIFS(Summary!E:E,Summary!H:H,Table_Query_from_Mac10[[#This Row],[Juiceoc]])</f>
        <v>0</v>
      </c>
      <c r="R3651" s="47">
        <f>Table_Query_from_Mac10[[#This Row],[Net Unit]]*(1+Table_Query_from_Mac10[[#This Row],[PriceIncreasebyType]])</f>
        <v>36.54</v>
      </c>
      <c r="S3651" s="47">
        <f>Table_Query_from_Mac10[[#This Row],[UnitPriceFuture]]*Table_Query_from_Mac10[[#This Row],[qtytoShipFuture]]</f>
        <v>109.62</v>
      </c>
      <c r="T3651" s="47">
        <f>ROUND(Table_Query_from_Mac10[[#This Row],[qty_to_ship]]*(1+Table_Query_from_Mac10[[#This Row],[VolumeIncreasebyType]]),0)</f>
        <v>3</v>
      </c>
      <c r="U3651" s="47">
        <f>Table_Query_from_Mac10[[#This Row],[qtytoShipFuture]]*Table_Query_from_Mac10[[#This Row],[Future-cost]]</f>
        <v>41.04</v>
      </c>
      <c r="V3651" s="47">
        <f>Table_Query_from_Mac10[[#This Row],[qtytoShipFuture]]-Table_Query_from_Mac10[[#This Row],[qty_to_ship]]</f>
        <v>0</v>
      </c>
      <c r="W3651" s="47">
        <f>Table_Query_from_Mac10[[#This Row],[UnitPriceFuture]]</f>
        <v>36.54</v>
      </c>
      <c r="X3651" s="47">
        <f>Table_Query_from_Mac10[[#This Row],[Unit Increase]]*Table_Query_from_Mac10[[#This Row],[UnitPriceFuture]]</f>
        <v>0</v>
      </c>
      <c r="Y3651" s="47">
        <f>Table_Query_from_Mac10[[#This Row],[Unit Increase]]*Table_Query_from_Mac10[[#This Row],[Future-cost]]</f>
        <v>0</v>
      </c>
      <c r="Z3651" s="47">
        <f>-(Table_Query_from_Mac10[[#This Row],[Incremental Sales]]+((Table_Query_from_Mac10[[#This Row],[Incremental Sales]]*-(SUM(Summary!$S$8:$S$9)))))*Summary!$S$18</f>
        <v>0</v>
      </c>
      <c r="AA3651" s="47">
        <f>IFERROR(Table_Query_from_Mac10[[#This Row],[Incremental Cost]]/Table_Query_from_Mac10[[#This Row],[Incremental Sales]],0)</f>
        <v>0</v>
      </c>
      <c r="AB3651" s="47">
        <f>IFERROR(Table_Query_from_Mac10[[#This Row],[TotalCostFuture]]/Table_Query_from_Mac10[[#This Row],[totalsalesFuture]],0)</f>
        <v>0.37438423645320196</v>
      </c>
      <c r="AN3651" s="31">
        <v>12</v>
      </c>
      <c r="AO3651">
        <f t="shared" ref="AO3651:AO3714" si="114">CEILING(AN3651/4,1)</f>
        <v>3</v>
      </c>
      <c r="AQ3651" s="31">
        <v>104.4</v>
      </c>
      <c r="AR3651">
        <f t="shared" ref="AR3651:AR3714" si="115">ROUND(AQ3651/5*1.75,2)</f>
        <v>36.54</v>
      </c>
    </row>
    <row r="3652" spans="1:44" x14ac:dyDescent="0.25">
      <c r="A3652">
        <v>90368</v>
      </c>
      <c r="B3652">
        <v>7</v>
      </c>
      <c r="C3652" t="s">
        <v>55</v>
      </c>
      <c r="D3652" t="s">
        <v>81</v>
      </c>
      <c r="E3652">
        <v>3</v>
      </c>
      <c r="F3652">
        <v>15.22</v>
      </c>
      <c r="G3652">
        <v>44.36</v>
      </c>
      <c r="H3652" s="1">
        <v>44860</v>
      </c>
      <c r="I3652" s="20">
        <v>0</v>
      </c>
      <c r="J3652" s="47">
        <f>Table_Query_from_Mac10[[#This Row],[unit_price]]-(Table_Query_from_Mac10[[#This Row],[unit_price]]*(Table_Query_from_Mac10[[#This Row],[discount_pct]]/100))</f>
        <v>44.36</v>
      </c>
      <c r="K3652" s="47">
        <f>Table_Query_from_Mac10[[#This Row],[unit_cost]]</f>
        <v>15.22</v>
      </c>
      <c r="L3652" s="47">
        <f>Table_Query_from_Mac10[[#This Row],[Live-cost]]*(1+Table_Query_from_Mac10[[#This Row],[CogsIncreasebyTYPE]])</f>
        <v>15.22</v>
      </c>
      <c r="M3652" s="47">
        <f>Table_Query_from_Mac10[[#This Row],[Live-cost]]*Table_Query_from_Mac10[[#This Row],[qty_to_ship]]</f>
        <v>45.660000000000004</v>
      </c>
      <c r="N3652" s="47">
        <f>IF(Table_Query_from_Mac10[[#This Row],[item_no]]="KDA",-Table_Query_from_Mac10[[#This Row],[unit_price]],Table_Query_from_Mac10[[#This Row],[Net Unit]]*Table_Query_from_Mac10[[#This Row],[qty_to_ship]])</f>
        <v>133.07999999999998</v>
      </c>
      <c r="O3652" s="47">
        <f>SUMIFS(Summary!C:C,Summary!H:H,Table_Query_from_Mac10[[#This Row],[Juiceoc]])</f>
        <v>0</v>
      </c>
      <c r="P3652" s="47">
        <f>SUMIFS(Summary!D:D,Summary!H:H,Table_Query_from_Mac10[[#This Row],[Juiceoc]])</f>
        <v>0</v>
      </c>
      <c r="Q3652" s="47">
        <f>SUMIFS(Summary!E:E,Summary!H:H,Table_Query_from_Mac10[[#This Row],[Juiceoc]])</f>
        <v>0</v>
      </c>
      <c r="R3652" s="47">
        <f>Table_Query_from_Mac10[[#This Row],[Net Unit]]*(1+Table_Query_from_Mac10[[#This Row],[PriceIncreasebyType]])</f>
        <v>44.36</v>
      </c>
      <c r="S3652" s="47">
        <f>Table_Query_from_Mac10[[#This Row],[UnitPriceFuture]]*Table_Query_from_Mac10[[#This Row],[qtytoShipFuture]]</f>
        <v>133.07999999999998</v>
      </c>
      <c r="T3652" s="47">
        <f>ROUND(Table_Query_from_Mac10[[#This Row],[qty_to_ship]]*(1+Table_Query_from_Mac10[[#This Row],[VolumeIncreasebyType]]),0)</f>
        <v>3</v>
      </c>
      <c r="U3652" s="47">
        <f>Table_Query_from_Mac10[[#This Row],[qtytoShipFuture]]*Table_Query_from_Mac10[[#This Row],[Future-cost]]</f>
        <v>45.660000000000004</v>
      </c>
      <c r="V3652" s="47">
        <f>Table_Query_from_Mac10[[#This Row],[qtytoShipFuture]]-Table_Query_from_Mac10[[#This Row],[qty_to_ship]]</f>
        <v>0</v>
      </c>
      <c r="W3652" s="47">
        <f>Table_Query_from_Mac10[[#This Row],[UnitPriceFuture]]</f>
        <v>44.36</v>
      </c>
      <c r="X3652" s="47">
        <f>Table_Query_from_Mac10[[#This Row],[Unit Increase]]*Table_Query_from_Mac10[[#This Row],[UnitPriceFuture]]</f>
        <v>0</v>
      </c>
      <c r="Y3652" s="47">
        <f>Table_Query_from_Mac10[[#This Row],[Unit Increase]]*Table_Query_from_Mac10[[#This Row],[Future-cost]]</f>
        <v>0</v>
      </c>
      <c r="Z3652" s="47">
        <f>-(Table_Query_from_Mac10[[#This Row],[Incremental Sales]]+((Table_Query_from_Mac10[[#This Row],[Incremental Sales]]*-(SUM(Summary!$S$8:$S$9)))))*Summary!$S$18</f>
        <v>0</v>
      </c>
      <c r="AA3652" s="47">
        <f>IFERROR(Table_Query_from_Mac10[[#This Row],[Incremental Cost]]/Table_Query_from_Mac10[[#This Row],[Incremental Sales]],0)</f>
        <v>0</v>
      </c>
      <c r="AB3652" s="47">
        <f>IFERROR(Table_Query_from_Mac10[[#This Row],[TotalCostFuture]]/Table_Query_from_Mac10[[#This Row],[totalsalesFuture]],0)</f>
        <v>0.34310189359783594</v>
      </c>
      <c r="AN3652" s="30">
        <v>12</v>
      </c>
      <c r="AO3652">
        <f t="shared" si="114"/>
        <v>3</v>
      </c>
      <c r="AQ3652" s="30">
        <v>126.73</v>
      </c>
      <c r="AR3652">
        <f t="shared" si="115"/>
        <v>44.36</v>
      </c>
    </row>
    <row r="3653" spans="1:44" x14ac:dyDescent="0.25">
      <c r="A3653">
        <v>90368</v>
      </c>
      <c r="B3653">
        <v>8</v>
      </c>
      <c r="C3653" t="s">
        <v>55</v>
      </c>
      <c r="D3653" t="s">
        <v>81</v>
      </c>
      <c r="E3653">
        <v>14</v>
      </c>
      <c r="F3653">
        <v>5.49</v>
      </c>
      <c r="G3653">
        <v>13.35</v>
      </c>
      <c r="H3653" s="1">
        <v>44860</v>
      </c>
      <c r="I3653" s="20">
        <v>0</v>
      </c>
      <c r="J3653" s="47">
        <f>Table_Query_from_Mac10[[#This Row],[unit_price]]-(Table_Query_from_Mac10[[#This Row],[unit_price]]*(Table_Query_from_Mac10[[#This Row],[discount_pct]]/100))</f>
        <v>13.35</v>
      </c>
      <c r="K3653" s="47">
        <f>Table_Query_from_Mac10[[#This Row],[unit_cost]]</f>
        <v>5.49</v>
      </c>
      <c r="L3653" s="47">
        <f>Table_Query_from_Mac10[[#This Row],[Live-cost]]*(1+Table_Query_from_Mac10[[#This Row],[CogsIncreasebyTYPE]])</f>
        <v>5.49</v>
      </c>
      <c r="M3653" s="47">
        <f>Table_Query_from_Mac10[[#This Row],[Live-cost]]*Table_Query_from_Mac10[[#This Row],[qty_to_ship]]</f>
        <v>76.86</v>
      </c>
      <c r="N3653" s="47">
        <f>IF(Table_Query_from_Mac10[[#This Row],[item_no]]="KDA",-Table_Query_from_Mac10[[#This Row],[unit_price]],Table_Query_from_Mac10[[#This Row],[Net Unit]]*Table_Query_from_Mac10[[#This Row],[qty_to_ship]])</f>
        <v>186.9</v>
      </c>
      <c r="O3653" s="47">
        <f>SUMIFS(Summary!C:C,Summary!H:H,Table_Query_from_Mac10[[#This Row],[Juiceoc]])</f>
        <v>0</v>
      </c>
      <c r="P3653" s="47">
        <f>SUMIFS(Summary!D:D,Summary!H:H,Table_Query_from_Mac10[[#This Row],[Juiceoc]])</f>
        <v>0</v>
      </c>
      <c r="Q3653" s="47">
        <f>SUMIFS(Summary!E:E,Summary!H:H,Table_Query_from_Mac10[[#This Row],[Juiceoc]])</f>
        <v>0</v>
      </c>
      <c r="R3653" s="47">
        <f>Table_Query_from_Mac10[[#This Row],[Net Unit]]*(1+Table_Query_from_Mac10[[#This Row],[PriceIncreasebyType]])</f>
        <v>13.35</v>
      </c>
      <c r="S3653" s="47">
        <f>Table_Query_from_Mac10[[#This Row],[UnitPriceFuture]]*Table_Query_from_Mac10[[#This Row],[qtytoShipFuture]]</f>
        <v>186.9</v>
      </c>
      <c r="T3653" s="47">
        <f>ROUND(Table_Query_from_Mac10[[#This Row],[qty_to_ship]]*(1+Table_Query_from_Mac10[[#This Row],[VolumeIncreasebyType]]),0)</f>
        <v>14</v>
      </c>
      <c r="U3653" s="47">
        <f>Table_Query_from_Mac10[[#This Row],[qtytoShipFuture]]*Table_Query_from_Mac10[[#This Row],[Future-cost]]</f>
        <v>76.86</v>
      </c>
      <c r="V3653" s="47">
        <f>Table_Query_from_Mac10[[#This Row],[qtytoShipFuture]]-Table_Query_from_Mac10[[#This Row],[qty_to_ship]]</f>
        <v>0</v>
      </c>
      <c r="W3653" s="47">
        <f>Table_Query_from_Mac10[[#This Row],[UnitPriceFuture]]</f>
        <v>13.35</v>
      </c>
      <c r="X3653" s="47">
        <f>Table_Query_from_Mac10[[#This Row],[Unit Increase]]*Table_Query_from_Mac10[[#This Row],[UnitPriceFuture]]</f>
        <v>0</v>
      </c>
      <c r="Y3653" s="47">
        <f>Table_Query_from_Mac10[[#This Row],[Unit Increase]]*Table_Query_from_Mac10[[#This Row],[Future-cost]]</f>
        <v>0</v>
      </c>
      <c r="Z3653" s="47">
        <f>-(Table_Query_from_Mac10[[#This Row],[Incremental Sales]]+((Table_Query_from_Mac10[[#This Row],[Incremental Sales]]*-(SUM(Summary!$S$8:$S$9)))))*Summary!$S$18</f>
        <v>0</v>
      </c>
      <c r="AA3653" s="47">
        <f>IFERROR(Table_Query_from_Mac10[[#This Row],[Incremental Cost]]/Table_Query_from_Mac10[[#This Row],[Incremental Sales]],0)</f>
        <v>0</v>
      </c>
      <c r="AB3653" s="47">
        <f>IFERROR(Table_Query_from_Mac10[[#This Row],[TotalCostFuture]]/Table_Query_from_Mac10[[#This Row],[totalsalesFuture]],0)</f>
        <v>0.41123595505617977</v>
      </c>
      <c r="AN3653" s="31">
        <v>54</v>
      </c>
      <c r="AO3653">
        <f t="shared" si="114"/>
        <v>14</v>
      </c>
      <c r="AQ3653" s="31">
        <v>38.15</v>
      </c>
      <c r="AR3653">
        <f t="shared" si="115"/>
        <v>13.35</v>
      </c>
    </row>
    <row r="3654" spans="1:44" x14ac:dyDescent="0.25">
      <c r="A3654">
        <v>90368</v>
      </c>
      <c r="B3654">
        <v>9</v>
      </c>
      <c r="C3654" t="s">
        <v>55</v>
      </c>
      <c r="D3654" t="s">
        <v>81</v>
      </c>
      <c r="E3654">
        <v>24</v>
      </c>
      <c r="F3654">
        <v>6</v>
      </c>
      <c r="G3654">
        <v>14.48</v>
      </c>
      <c r="H3654" s="1">
        <v>44860</v>
      </c>
      <c r="I3654" s="20">
        <v>0</v>
      </c>
      <c r="J3654" s="47">
        <f>Table_Query_from_Mac10[[#This Row],[unit_price]]-(Table_Query_from_Mac10[[#This Row],[unit_price]]*(Table_Query_from_Mac10[[#This Row],[discount_pct]]/100))</f>
        <v>14.48</v>
      </c>
      <c r="K3654" s="47">
        <f>Table_Query_from_Mac10[[#This Row],[unit_cost]]</f>
        <v>6</v>
      </c>
      <c r="L3654" s="47">
        <f>Table_Query_from_Mac10[[#This Row],[Live-cost]]*(1+Table_Query_from_Mac10[[#This Row],[CogsIncreasebyTYPE]])</f>
        <v>6</v>
      </c>
      <c r="M3654" s="47">
        <f>Table_Query_from_Mac10[[#This Row],[Live-cost]]*Table_Query_from_Mac10[[#This Row],[qty_to_ship]]</f>
        <v>144</v>
      </c>
      <c r="N3654" s="47">
        <f>IF(Table_Query_from_Mac10[[#This Row],[item_no]]="KDA",-Table_Query_from_Mac10[[#This Row],[unit_price]],Table_Query_from_Mac10[[#This Row],[Net Unit]]*Table_Query_from_Mac10[[#This Row],[qty_to_ship]])</f>
        <v>347.52</v>
      </c>
      <c r="O3654" s="47">
        <f>SUMIFS(Summary!C:C,Summary!H:H,Table_Query_from_Mac10[[#This Row],[Juiceoc]])</f>
        <v>0</v>
      </c>
      <c r="P3654" s="47">
        <f>SUMIFS(Summary!D:D,Summary!H:H,Table_Query_from_Mac10[[#This Row],[Juiceoc]])</f>
        <v>0</v>
      </c>
      <c r="Q3654" s="47">
        <f>SUMIFS(Summary!E:E,Summary!H:H,Table_Query_from_Mac10[[#This Row],[Juiceoc]])</f>
        <v>0</v>
      </c>
      <c r="R3654" s="47">
        <f>Table_Query_from_Mac10[[#This Row],[Net Unit]]*(1+Table_Query_from_Mac10[[#This Row],[PriceIncreasebyType]])</f>
        <v>14.48</v>
      </c>
      <c r="S3654" s="47">
        <f>Table_Query_from_Mac10[[#This Row],[UnitPriceFuture]]*Table_Query_from_Mac10[[#This Row],[qtytoShipFuture]]</f>
        <v>347.52</v>
      </c>
      <c r="T3654" s="47">
        <f>ROUND(Table_Query_from_Mac10[[#This Row],[qty_to_ship]]*(1+Table_Query_from_Mac10[[#This Row],[VolumeIncreasebyType]]),0)</f>
        <v>24</v>
      </c>
      <c r="U3654" s="47">
        <f>Table_Query_from_Mac10[[#This Row],[qtytoShipFuture]]*Table_Query_from_Mac10[[#This Row],[Future-cost]]</f>
        <v>144</v>
      </c>
      <c r="V3654" s="47">
        <f>Table_Query_from_Mac10[[#This Row],[qtytoShipFuture]]-Table_Query_from_Mac10[[#This Row],[qty_to_ship]]</f>
        <v>0</v>
      </c>
      <c r="W3654" s="47">
        <f>Table_Query_from_Mac10[[#This Row],[UnitPriceFuture]]</f>
        <v>14.48</v>
      </c>
      <c r="X3654" s="47">
        <f>Table_Query_from_Mac10[[#This Row],[Unit Increase]]*Table_Query_from_Mac10[[#This Row],[UnitPriceFuture]]</f>
        <v>0</v>
      </c>
      <c r="Y3654" s="47">
        <f>Table_Query_from_Mac10[[#This Row],[Unit Increase]]*Table_Query_from_Mac10[[#This Row],[Future-cost]]</f>
        <v>0</v>
      </c>
      <c r="Z3654" s="47">
        <f>-(Table_Query_from_Mac10[[#This Row],[Incremental Sales]]+((Table_Query_from_Mac10[[#This Row],[Incremental Sales]]*-(SUM(Summary!$S$8:$S$9)))))*Summary!$S$18</f>
        <v>0</v>
      </c>
      <c r="AA3654" s="47">
        <f>IFERROR(Table_Query_from_Mac10[[#This Row],[Incremental Cost]]/Table_Query_from_Mac10[[#This Row],[Incremental Sales]],0)</f>
        <v>0</v>
      </c>
      <c r="AB3654" s="47">
        <f>IFERROR(Table_Query_from_Mac10[[#This Row],[TotalCostFuture]]/Table_Query_from_Mac10[[#This Row],[totalsalesFuture]],0)</f>
        <v>0.4143646408839779</v>
      </c>
      <c r="AN3654" s="30">
        <v>96</v>
      </c>
      <c r="AO3654">
        <f t="shared" si="114"/>
        <v>24</v>
      </c>
      <c r="AQ3654" s="30">
        <v>41.37</v>
      </c>
      <c r="AR3654">
        <f t="shared" si="115"/>
        <v>14.48</v>
      </c>
    </row>
    <row r="3655" spans="1:44" x14ac:dyDescent="0.25">
      <c r="A3655">
        <v>90369</v>
      </c>
      <c r="B3655">
        <v>1</v>
      </c>
      <c r="C3655" t="s">
        <v>56</v>
      </c>
      <c r="D3655" t="s">
        <v>81</v>
      </c>
      <c r="E3655">
        <v>1</v>
      </c>
      <c r="F3655">
        <v>4.1500000000000004</v>
      </c>
      <c r="G3655">
        <v>9.9499999999999993</v>
      </c>
      <c r="H3655" s="1">
        <v>44858</v>
      </c>
      <c r="I3655" s="20">
        <v>0</v>
      </c>
      <c r="J3655" s="47">
        <f>Table_Query_from_Mac10[[#This Row],[unit_price]]-(Table_Query_from_Mac10[[#This Row],[unit_price]]*(Table_Query_from_Mac10[[#This Row],[discount_pct]]/100))</f>
        <v>9.9499999999999993</v>
      </c>
      <c r="K3655" s="47">
        <f>Table_Query_from_Mac10[[#This Row],[unit_cost]]</f>
        <v>4.1500000000000004</v>
      </c>
      <c r="L3655" s="47">
        <f>Table_Query_from_Mac10[[#This Row],[Live-cost]]*(1+Table_Query_from_Mac10[[#This Row],[CogsIncreasebyTYPE]])</f>
        <v>4.1500000000000004</v>
      </c>
      <c r="M3655" s="47">
        <f>Table_Query_from_Mac10[[#This Row],[Live-cost]]*Table_Query_from_Mac10[[#This Row],[qty_to_ship]]</f>
        <v>4.1500000000000004</v>
      </c>
      <c r="N3655" s="47">
        <f>IF(Table_Query_from_Mac10[[#This Row],[item_no]]="KDA",-Table_Query_from_Mac10[[#This Row],[unit_price]],Table_Query_from_Mac10[[#This Row],[Net Unit]]*Table_Query_from_Mac10[[#This Row],[qty_to_ship]])</f>
        <v>9.9499999999999993</v>
      </c>
      <c r="O3655" s="47">
        <f>SUMIFS(Summary!C:C,Summary!H:H,Table_Query_from_Mac10[[#This Row],[Juiceoc]])</f>
        <v>0</v>
      </c>
      <c r="P3655" s="47">
        <f>SUMIFS(Summary!D:D,Summary!H:H,Table_Query_from_Mac10[[#This Row],[Juiceoc]])</f>
        <v>0</v>
      </c>
      <c r="Q3655" s="47">
        <f>SUMIFS(Summary!E:E,Summary!H:H,Table_Query_from_Mac10[[#This Row],[Juiceoc]])</f>
        <v>0</v>
      </c>
      <c r="R3655" s="47">
        <f>Table_Query_from_Mac10[[#This Row],[Net Unit]]*(1+Table_Query_from_Mac10[[#This Row],[PriceIncreasebyType]])</f>
        <v>9.9499999999999993</v>
      </c>
      <c r="S3655" s="47">
        <f>Table_Query_from_Mac10[[#This Row],[UnitPriceFuture]]*Table_Query_from_Mac10[[#This Row],[qtytoShipFuture]]</f>
        <v>9.9499999999999993</v>
      </c>
      <c r="T3655" s="47">
        <f>ROUND(Table_Query_from_Mac10[[#This Row],[qty_to_ship]]*(1+Table_Query_from_Mac10[[#This Row],[VolumeIncreasebyType]]),0)</f>
        <v>1</v>
      </c>
      <c r="U3655" s="47">
        <f>Table_Query_from_Mac10[[#This Row],[qtytoShipFuture]]*Table_Query_from_Mac10[[#This Row],[Future-cost]]</f>
        <v>4.1500000000000004</v>
      </c>
      <c r="V3655" s="47">
        <f>Table_Query_from_Mac10[[#This Row],[qtytoShipFuture]]-Table_Query_from_Mac10[[#This Row],[qty_to_ship]]</f>
        <v>0</v>
      </c>
      <c r="W3655" s="47">
        <f>Table_Query_from_Mac10[[#This Row],[UnitPriceFuture]]</f>
        <v>9.9499999999999993</v>
      </c>
      <c r="X3655" s="47">
        <f>Table_Query_from_Mac10[[#This Row],[Unit Increase]]*Table_Query_from_Mac10[[#This Row],[UnitPriceFuture]]</f>
        <v>0</v>
      </c>
      <c r="Y3655" s="47">
        <f>Table_Query_from_Mac10[[#This Row],[Unit Increase]]*Table_Query_from_Mac10[[#This Row],[Future-cost]]</f>
        <v>0</v>
      </c>
      <c r="Z3655" s="47">
        <f>-(Table_Query_from_Mac10[[#This Row],[Incremental Sales]]+((Table_Query_from_Mac10[[#This Row],[Incremental Sales]]*-(SUM(Summary!$S$8:$S$9)))))*Summary!$S$18</f>
        <v>0</v>
      </c>
      <c r="AA3655" s="47">
        <f>IFERROR(Table_Query_from_Mac10[[#This Row],[Incremental Cost]]/Table_Query_from_Mac10[[#This Row],[Incremental Sales]],0)</f>
        <v>0</v>
      </c>
      <c r="AB3655" s="47">
        <f>IFERROR(Table_Query_from_Mac10[[#This Row],[TotalCostFuture]]/Table_Query_from_Mac10[[#This Row],[totalsalesFuture]],0)</f>
        <v>0.41708542713567848</v>
      </c>
      <c r="AN3655" s="31">
        <v>3</v>
      </c>
      <c r="AO3655">
        <f t="shared" si="114"/>
        <v>1</v>
      </c>
      <c r="AQ3655" s="31">
        <v>28.44</v>
      </c>
      <c r="AR3655">
        <f t="shared" si="115"/>
        <v>9.9499999999999993</v>
      </c>
    </row>
    <row r="3656" spans="1:44" x14ac:dyDescent="0.25">
      <c r="A3656">
        <v>90369</v>
      </c>
      <c r="B3656">
        <v>2</v>
      </c>
      <c r="C3656" t="s">
        <v>55</v>
      </c>
      <c r="D3656" t="s">
        <v>81</v>
      </c>
      <c r="E3656">
        <v>8</v>
      </c>
      <c r="F3656">
        <v>8.81</v>
      </c>
      <c r="G3656">
        <v>22.56</v>
      </c>
      <c r="H3656" s="1">
        <v>44858</v>
      </c>
      <c r="I3656" s="20">
        <v>0</v>
      </c>
      <c r="J3656" s="47">
        <f>Table_Query_from_Mac10[[#This Row],[unit_price]]-(Table_Query_from_Mac10[[#This Row],[unit_price]]*(Table_Query_from_Mac10[[#This Row],[discount_pct]]/100))</f>
        <v>22.56</v>
      </c>
      <c r="K3656" s="47">
        <f>Table_Query_from_Mac10[[#This Row],[unit_cost]]</f>
        <v>8.81</v>
      </c>
      <c r="L3656" s="47">
        <f>Table_Query_from_Mac10[[#This Row],[Live-cost]]*(1+Table_Query_from_Mac10[[#This Row],[CogsIncreasebyTYPE]])</f>
        <v>8.81</v>
      </c>
      <c r="M3656" s="47">
        <f>Table_Query_from_Mac10[[#This Row],[Live-cost]]*Table_Query_from_Mac10[[#This Row],[qty_to_ship]]</f>
        <v>70.48</v>
      </c>
      <c r="N3656" s="47">
        <f>IF(Table_Query_from_Mac10[[#This Row],[item_no]]="KDA",-Table_Query_from_Mac10[[#This Row],[unit_price]],Table_Query_from_Mac10[[#This Row],[Net Unit]]*Table_Query_from_Mac10[[#This Row],[qty_to_ship]])</f>
        <v>180.48</v>
      </c>
      <c r="O3656" s="47">
        <f>SUMIFS(Summary!C:C,Summary!H:H,Table_Query_from_Mac10[[#This Row],[Juiceoc]])</f>
        <v>0</v>
      </c>
      <c r="P3656" s="47">
        <f>SUMIFS(Summary!D:D,Summary!H:H,Table_Query_from_Mac10[[#This Row],[Juiceoc]])</f>
        <v>0</v>
      </c>
      <c r="Q3656" s="47">
        <f>SUMIFS(Summary!E:E,Summary!H:H,Table_Query_from_Mac10[[#This Row],[Juiceoc]])</f>
        <v>0</v>
      </c>
      <c r="R3656" s="47">
        <f>Table_Query_from_Mac10[[#This Row],[Net Unit]]*(1+Table_Query_from_Mac10[[#This Row],[PriceIncreasebyType]])</f>
        <v>22.56</v>
      </c>
      <c r="S3656" s="47">
        <f>Table_Query_from_Mac10[[#This Row],[UnitPriceFuture]]*Table_Query_from_Mac10[[#This Row],[qtytoShipFuture]]</f>
        <v>180.48</v>
      </c>
      <c r="T3656" s="47">
        <f>ROUND(Table_Query_from_Mac10[[#This Row],[qty_to_ship]]*(1+Table_Query_from_Mac10[[#This Row],[VolumeIncreasebyType]]),0)</f>
        <v>8</v>
      </c>
      <c r="U3656" s="47">
        <f>Table_Query_from_Mac10[[#This Row],[qtytoShipFuture]]*Table_Query_from_Mac10[[#This Row],[Future-cost]]</f>
        <v>70.48</v>
      </c>
      <c r="V3656" s="47">
        <f>Table_Query_from_Mac10[[#This Row],[qtytoShipFuture]]-Table_Query_from_Mac10[[#This Row],[qty_to_ship]]</f>
        <v>0</v>
      </c>
      <c r="W3656" s="47">
        <f>Table_Query_from_Mac10[[#This Row],[UnitPriceFuture]]</f>
        <v>22.56</v>
      </c>
      <c r="X3656" s="47">
        <f>Table_Query_from_Mac10[[#This Row],[Unit Increase]]*Table_Query_from_Mac10[[#This Row],[UnitPriceFuture]]</f>
        <v>0</v>
      </c>
      <c r="Y3656" s="47">
        <f>Table_Query_from_Mac10[[#This Row],[Unit Increase]]*Table_Query_from_Mac10[[#This Row],[Future-cost]]</f>
        <v>0</v>
      </c>
      <c r="Z3656" s="47">
        <f>-(Table_Query_from_Mac10[[#This Row],[Incremental Sales]]+((Table_Query_from_Mac10[[#This Row],[Incremental Sales]]*-(SUM(Summary!$S$8:$S$9)))))*Summary!$S$18</f>
        <v>0</v>
      </c>
      <c r="AA3656" s="47">
        <f>IFERROR(Table_Query_from_Mac10[[#This Row],[Incremental Cost]]/Table_Query_from_Mac10[[#This Row],[Incremental Sales]],0)</f>
        <v>0</v>
      </c>
      <c r="AB3656" s="47">
        <f>IFERROR(Table_Query_from_Mac10[[#This Row],[TotalCostFuture]]/Table_Query_from_Mac10[[#This Row],[totalsalesFuture]],0)</f>
        <v>0.39051418439716318</v>
      </c>
      <c r="AN3656" s="30">
        <v>30</v>
      </c>
      <c r="AO3656">
        <f t="shared" si="114"/>
        <v>8</v>
      </c>
      <c r="AQ3656" s="30">
        <v>64.45</v>
      </c>
      <c r="AR3656">
        <f t="shared" si="115"/>
        <v>22.56</v>
      </c>
    </row>
    <row r="3657" spans="1:44" x14ac:dyDescent="0.25">
      <c r="A3657">
        <v>90369</v>
      </c>
      <c r="B3657">
        <v>3</v>
      </c>
      <c r="C3657" t="s">
        <v>55</v>
      </c>
      <c r="D3657" t="s">
        <v>81</v>
      </c>
      <c r="E3657">
        <v>5</v>
      </c>
      <c r="F3657">
        <v>10.18</v>
      </c>
      <c r="G3657">
        <v>27.29</v>
      </c>
      <c r="H3657" s="1">
        <v>44858</v>
      </c>
      <c r="I3657" s="20">
        <v>0</v>
      </c>
      <c r="J3657" s="47">
        <f>Table_Query_from_Mac10[[#This Row],[unit_price]]-(Table_Query_from_Mac10[[#This Row],[unit_price]]*(Table_Query_from_Mac10[[#This Row],[discount_pct]]/100))</f>
        <v>27.29</v>
      </c>
      <c r="K3657" s="47">
        <f>Table_Query_from_Mac10[[#This Row],[unit_cost]]</f>
        <v>10.18</v>
      </c>
      <c r="L3657" s="47">
        <f>Table_Query_from_Mac10[[#This Row],[Live-cost]]*(1+Table_Query_from_Mac10[[#This Row],[CogsIncreasebyTYPE]])</f>
        <v>10.18</v>
      </c>
      <c r="M3657" s="47">
        <f>Table_Query_from_Mac10[[#This Row],[Live-cost]]*Table_Query_from_Mac10[[#This Row],[qty_to_ship]]</f>
        <v>50.9</v>
      </c>
      <c r="N3657" s="47">
        <f>IF(Table_Query_from_Mac10[[#This Row],[item_no]]="KDA",-Table_Query_from_Mac10[[#This Row],[unit_price]],Table_Query_from_Mac10[[#This Row],[Net Unit]]*Table_Query_from_Mac10[[#This Row],[qty_to_ship]])</f>
        <v>136.44999999999999</v>
      </c>
      <c r="O3657" s="47">
        <f>SUMIFS(Summary!C:C,Summary!H:H,Table_Query_from_Mac10[[#This Row],[Juiceoc]])</f>
        <v>0</v>
      </c>
      <c r="P3657" s="47">
        <f>SUMIFS(Summary!D:D,Summary!H:H,Table_Query_from_Mac10[[#This Row],[Juiceoc]])</f>
        <v>0</v>
      </c>
      <c r="Q3657" s="47">
        <f>SUMIFS(Summary!E:E,Summary!H:H,Table_Query_from_Mac10[[#This Row],[Juiceoc]])</f>
        <v>0</v>
      </c>
      <c r="R3657" s="47">
        <f>Table_Query_from_Mac10[[#This Row],[Net Unit]]*(1+Table_Query_from_Mac10[[#This Row],[PriceIncreasebyType]])</f>
        <v>27.29</v>
      </c>
      <c r="S3657" s="47">
        <f>Table_Query_from_Mac10[[#This Row],[UnitPriceFuture]]*Table_Query_from_Mac10[[#This Row],[qtytoShipFuture]]</f>
        <v>136.44999999999999</v>
      </c>
      <c r="T3657" s="47">
        <f>ROUND(Table_Query_from_Mac10[[#This Row],[qty_to_ship]]*(1+Table_Query_from_Mac10[[#This Row],[VolumeIncreasebyType]]),0)</f>
        <v>5</v>
      </c>
      <c r="U3657" s="47">
        <f>Table_Query_from_Mac10[[#This Row],[qtytoShipFuture]]*Table_Query_from_Mac10[[#This Row],[Future-cost]]</f>
        <v>50.9</v>
      </c>
      <c r="V3657" s="47">
        <f>Table_Query_from_Mac10[[#This Row],[qtytoShipFuture]]-Table_Query_from_Mac10[[#This Row],[qty_to_ship]]</f>
        <v>0</v>
      </c>
      <c r="W3657" s="47">
        <f>Table_Query_from_Mac10[[#This Row],[UnitPriceFuture]]</f>
        <v>27.29</v>
      </c>
      <c r="X3657" s="47">
        <f>Table_Query_from_Mac10[[#This Row],[Unit Increase]]*Table_Query_from_Mac10[[#This Row],[UnitPriceFuture]]</f>
        <v>0</v>
      </c>
      <c r="Y3657" s="47">
        <f>Table_Query_from_Mac10[[#This Row],[Unit Increase]]*Table_Query_from_Mac10[[#This Row],[Future-cost]]</f>
        <v>0</v>
      </c>
      <c r="Z3657" s="47">
        <f>-(Table_Query_from_Mac10[[#This Row],[Incremental Sales]]+((Table_Query_from_Mac10[[#This Row],[Incremental Sales]]*-(SUM(Summary!$S$8:$S$9)))))*Summary!$S$18</f>
        <v>0</v>
      </c>
      <c r="AA3657" s="47">
        <f>IFERROR(Table_Query_from_Mac10[[#This Row],[Incremental Cost]]/Table_Query_from_Mac10[[#This Row],[Incremental Sales]],0)</f>
        <v>0</v>
      </c>
      <c r="AB3657" s="47">
        <f>IFERROR(Table_Query_from_Mac10[[#This Row],[TotalCostFuture]]/Table_Query_from_Mac10[[#This Row],[totalsalesFuture]],0)</f>
        <v>0.37303041407108833</v>
      </c>
      <c r="AN3657" s="31">
        <v>20</v>
      </c>
      <c r="AO3657">
        <f t="shared" si="114"/>
        <v>5</v>
      </c>
      <c r="AQ3657" s="31">
        <v>77.959999999999994</v>
      </c>
      <c r="AR3657">
        <f t="shared" si="115"/>
        <v>27.29</v>
      </c>
    </row>
    <row r="3658" spans="1:44" x14ac:dyDescent="0.25">
      <c r="A3658">
        <v>90369</v>
      </c>
      <c r="B3658">
        <v>4</v>
      </c>
      <c r="C3658" t="s">
        <v>55</v>
      </c>
      <c r="D3658" t="s">
        <v>81</v>
      </c>
      <c r="E3658">
        <v>8</v>
      </c>
      <c r="F3658">
        <v>12.04</v>
      </c>
      <c r="G3658">
        <v>31.43</v>
      </c>
      <c r="H3658" s="1">
        <v>44858</v>
      </c>
      <c r="I3658" s="20">
        <v>0</v>
      </c>
      <c r="J3658" s="47">
        <f>Table_Query_from_Mac10[[#This Row],[unit_price]]-(Table_Query_from_Mac10[[#This Row],[unit_price]]*(Table_Query_from_Mac10[[#This Row],[discount_pct]]/100))</f>
        <v>31.43</v>
      </c>
      <c r="K3658" s="47">
        <f>Table_Query_from_Mac10[[#This Row],[unit_cost]]</f>
        <v>12.04</v>
      </c>
      <c r="L3658" s="47">
        <f>Table_Query_from_Mac10[[#This Row],[Live-cost]]*(1+Table_Query_from_Mac10[[#This Row],[CogsIncreasebyTYPE]])</f>
        <v>12.04</v>
      </c>
      <c r="M3658" s="47">
        <f>Table_Query_from_Mac10[[#This Row],[Live-cost]]*Table_Query_from_Mac10[[#This Row],[qty_to_ship]]</f>
        <v>96.32</v>
      </c>
      <c r="N3658" s="47">
        <f>IF(Table_Query_from_Mac10[[#This Row],[item_no]]="KDA",-Table_Query_from_Mac10[[#This Row],[unit_price]],Table_Query_from_Mac10[[#This Row],[Net Unit]]*Table_Query_from_Mac10[[#This Row],[qty_to_ship]])</f>
        <v>251.44</v>
      </c>
      <c r="O3658" s="47">
        <f>SUMIFS(Summary!C:C,Summary!H:H,Table_Query_from_Mac10[[#This Row],[Juiceoc]])</f>
        <v>0</v>
      </c>
      <c r="P3658" s="47">
        <f>SUMIFS(Summary!D:D,Summary!H:H,Table_Query_from_Mac10[[#This Row],[Juiceoc]])</f>
        <v>0</v>
      </c>
      <c r="Q3658" s="47">
        <f>SUMIFS(Summary!E:E,Summary!H:H,Table_Query_from_Mac10[[#This Row],[Juiceoc]])</f>
        <v>0</v>
      </c>
      <c r="R3658" s="47">
        <f>Table_Query_from_Mac10[[#This Row],[Net Unit]]*(1+Table_Query_from_Mac10[[#This Row],[PriceIncreasebyType]])</f>
        <v>31.43</v>
      </c>
      <c r="S3658" s="47">
        <f>Table_Query_from_Mac10[[#This Row],[UnitPriceFuture]]*Table_Query_from_Mac10[[#This Row],[qtytoShipFuture]]</f>
        <v>251.44</v>
      </c>
      <c r="T3658" s="47">
        <f>ROUND(Table_Query_from_Mac10[[#This Row],[qty_to_ship]]*(1+Table_Query_from_Mac10[[#This Row],[VolumeIncreasebyType]]),0)</f>
        <v>8</v>
      </c>
      <c r="U3658" s="47">
        <f>Table_Query_from_Mac10[[#This Row],[qtytoShipFuture]]*Table_Query_from_Mac10[[#This Row],[Future-cost]]</f>
        <v>96.32</v>
      </c>
      <c r="V3658" s="47">
        <f>Table_Query_from_Mac10[[#This Row],[qtytoShipFuture]]-Table_Query_from_Mac10[[#This Row],[qty_to_ship]]</f>
        <v>0</v>
      </c>
      <c r="W3658" s="47">
        <f>Table_Query_from_Mac10[[#This Row],[UnitPriceFuture]]</f>
        <v>31.43</v>
      </c>
      <c r="X3658" s="47">
        <f>Table_Query_from_Mac10[[#This Row],[Unit Increase]]*Table_Query_from_Mac10[[#This Row],[UnitPriceFuture]]</f>
        <v>0</v>
      </c>
      <c r="Y3658" s="47">
        <f>Table_Query_from_Mac10[[#This Row],[Unit Increase]]*Table_Query_from_Mac10[[#This Row],[Future-cost]]</f>
        <v>0</v>
      </c>
      <c r="Z3658" s="47">
        <f>-(Table_Query_from_Mac10[[#This Row],[Incremental Sales]]+((Table_Query_from_Mac10[[#This Row],[Incremental Sales]]*-(SUM(Summary!$S$8:$S$9)))))*Summary!$S$18</f>
        <v>0</v>
      </c>
      <c r="AA3658" s="47">
        <f>IFERROR(Table_Query_from_Mac10[[#This Row],[Incremental Cost]]/Table_Query_from_Mac10[[#This Row],[Incremental Sales]],0)</f>
        <v>0</v>
      </c>
      <c r="AB3658" s="47">
        <f>IFERROR(Table_Query_from_Mac10[[#This Row],[TotalCostFuture]]/Table_Query_from_Mac10[[#This Row],[totalsalesFuture]],0)</f>
        <v>0.38307349665924273</v>
      </c>
      <c r="AN3658" s="30">
        <v>32</v>
      </c>
      <c r="AO3658">
        <f t="shared" si="114"/>
        <v>8</v>
      </c>
      <c r="AQ3658" s="30">
        <v>89.79</v>
      </c>
      <c r="AR3658">
        <f t="shared" si="115"/>
        <v>31.43</v>
      </c>
    </row>
    <row r="3659" spans="1:44" x14ac:dyDescent="0.25">
      <c r="A3659">
        <v>90369</v>
      </c>
      <c r="B3659">
        <v>5</v>
      </c>
      <c r="C3659" t="s">
        <v>55</v>
      </c>
      <c r="D3659" t="s">
        <v>81</v>
      </c>
      <c r="E3659">
        <v>14</v>
      </c>
      <c r="F3659">
        <v>5.49</v>
      </c>
      <c r="G3659">
        <v>13.35</v>
      </c>
      <c r="H3659" s="1">
        <v>44858</v>
      </c>
      <c r="I3659" s="20">
        <v>0</v>
      </c>
      <c r="J3659" s="47">
        <f>Table_Query_from_Mac10[[#This Row],[unit_price]]-(Table_Query_from_Mac10[[#This Row],[unit_price]]*(Table_Query_from_Mac10[[#This Row],[discount_pct]]/100))</f>
        <v>13.35</v>
      </c>
      <c r="K3659" s="47">
        <f>Table_Query_from_Mac10[[#This Row],[unit_cost]]</f>
        <v>5.49</v>
      </c>
      <c r="L3659" s="47">
        <f>Table_Query_from_Mac10[[#This Row],[Live-cost]]*(1+Table_Query_from_Mac10[[#This Row],[CogsIncreasebyTYPE]])</f>
        <v>5.49</v>
      </c>
      <c r="M3659" s="47">
        <f>Table_Query_from_Mac10[[#This Row],[Live-cost]]*Table_Query_from_Mac10[[#This Row],[qty_to_ship]]</f>
        <v>76.86</v>
      </c>
      <c r="N3659" s="47">
        <f>IF(Table_Query_from_Mac10[[#This Row],[item_no]]="KDA",-Table_Query_from_Mac10[[#This Row],[unit_price]],Table_Query_from_Mac10[[#This Row],[Net Unit]]*Table_Query_from_Mac10[[#This Row],[qty_to_ship]])</f>
        <v>186.9</v>
      </c>
      <c r="O3659" s="47">
        <f>SUMIFS(Summary!C:C,Summary!H:H,Table_Query_from_Mac10[[#This Row],[Juiceoc]])</f>
        <v>0</v>
      </c>
      <c r="P3659" s="47">
        <f>SUMIFS(Summary!D:D,Summary!H:H,Table_Query_from_Mac10[[#This Row],[Juiceoc]])</f>
        <v>0</v>
      </c>
      <c r="Q3659" s="47">
        <f>SUMIFS(Summary!E:E,Summary!H:H,Table_Query_from_Mac10[[#This Row],[Juiceoc]])</f>
        <v>0</v>
      </c>
      <c r="R3659" s="47">
        <f>Table_Query_from_Mac10[[#This Row],[Net Unit]]*(1+Table_Query_from_Mac10[[#This Row],[PriceIncreasebyType]])</f>
        <v>13.35</v>
      </c>
      <c r="S3659" s="47">
        <f>Table_Query_from_Mac10[[#This Row],[UnitPriceFuture]]*Table_Query_from_Mac10[[#This Row],[qtytoShipFuture]]</f>
        <v>186.9</v>
      </c>
      <c r="T3659" s="47">
        <f>ROUND(Table_Query_from_Mac10[[#This Row],[qty_to_ship]]*(1+Table_Query_from_Mac10[[#This Row],[VolumeIncreasebyType]]),0)</f>
        <v>14</v>
      </c>
      <c r="U3659" s="47">
        <f>Table_Query_from_Mac10[[#This Row],[qtytoShipFuture]]*Table_Query_from_Mac10[[#This Row],[Future-cost]]</f>
        <v>76.86</v>
      </c>
      <c r="V3659" s="47">
        <f>Table_Query_from_Mac10[[#This Row],[qtytoShipFuture]]-Table_Query_from_Mac10[[#This Row],[qty_to_ship]]</f>
        <v>0</v>
      </c>
      <c r="W3659" s="47">
        <f>Table_Query_from_Mac10[[#This Row],[UnitPriceFuture]]</f>
        <v>13.35</v>
      </c>
      <c r="X3659" s="47">
        <f>Table_Query_from_Mac10[[#This Row],[Unit Increase]]*Table_Query_from_Mac10[[#This Row],[UnitPriceFuture]]</f>
        <v>0</v>
      </c>
      <c r="Y3659" s="47">
        <f>Table_Query_from_Mac10[[#This Row],[Unit Increase]]*Table_Query_from_Mac10[[#This Row],[Future-cost]]</f>
        <v>0</v>
      </c>
      <c r="Z3659" s="47">
        <f>-(Table_Query_from_Mac10[[#This Row],[Incremental Sales]]+((Table_Query_from_Mac10[[#This Row],[Incremental Sales]]*-(SUM(Summary!$S$8:$S$9)))))*Summary!$S$18</f>
        <v>0</v>
      </c>
      <c r="AA3659" s="47">
        <f>IFERROR(Table_Query_from_Mac10[[#This Row],[Incremental Cost]]/Table_Query_from_Mac10[[#This Row],[Incremental Sales]],0)</f>
        <v>0</v>
      </c>
      <c r="AB3659" s="47">
        <f>IFERROR(Table_Query_from_Mac10[[#This Row],[TotalCostFuture]]/Table_Query_from_Mac10[[#This Row],[totalsalesFuture]],0)</f>
        <v>0.41123595505617977</v>
      </c>
      <c r="AN3659" s="31">
        <v>54</v>
      </c>
      <c r="AO3659">
        <f t="shared" si="114"/>
        <v>14</v>
      </c>
      <c r="AQ3659" s="31">
        <v>38.15</v>
      </c>
      <c r="AR3659">
        <f t="shared" si="115"/>
        <v>13.35</v>
      </c>
    </row>
    <row r="3660" spans="1:44" x14ac:dyDescent="0.25">
      <c r="A3660">
        <v>90369</v>
      </c>
      <c r="B3660">
        <v>6</v>
      </c>
      <c r="C3660" t="s">
        <v>55</v>
      </c>
      <c r="D3660" t="s">
        <v>81</v>
      </c>
      <c r="E3660">
        <v>36</v>
      </c>
      <c r="F3660">
        <v>6</v>
      </c>
      <c r="G3660">
        <v>14.48</v>
      </c>
      <c r="H3660" s="1">
        <v>44858</v>
      </c>
      <c r="I3660" s="20">
        <v>0</v>
      </c>
      <c r="J3660" s="47">
        <f>Table_Query_from_Mac10[[#This Row],[unit_price]]-(Table_Query_from_Mac10[[#This Row],[unit_price]]*(Table_Query_from_Mac10[[#This Row],[discount_pct]]/100))</f>
        <v>14.48</v>
      </c>
      <c r="K3660" s="47">
        <f>Table_Query_from_Mac10[[#This Row],[unit_cost]]</f>
        <v>6</v>
      </c>
      <c r="L3660" s="47">
        <f>Table_Query_from_Mac10[[#This Row],[Live-cost]]*(1+Table_Query_from_Mac10[[#This Row],[CogsIncreasebyTYPE]])</f>
        <v>6</v>
      </c>
      <c r="M3660" s="47">
        <f>Table_Query_from_Mac10[[#This Row],[Live-cost]]*Table_Query_from_Mac10[[#This Row],[qty_to_ship]]</f>
        <v>216</v>
      </c>
      <c r="N3660" s="47">
        <f>IF(Table_Query_from_Mac10[[#This Row],[item_no]]="KDA",-Table_Query_from_Mac10[[#This Row],[unit_price]],Table_Query_from_Mac10[[#This Row],[Net Unit]]*Table_Query_from_Mac10[[#This Row],[qty_to_ship]])</f>
        <v>521.28</v>
      </c>
      <c r="O3660" s="47">
        <f>SUMIFS(Summary!C:C,Summary!H:H,Table_Query_from_Mac10[[#This Row],[Juiceoc]])</f>
        <v>0</v>
      </c>
      <c r="P3660" s="47">
        <f>SUMIFS(Summary!D:D,Summary!H:H,Table_Query_from_Mac10[[#This Row],[Juiceoc]])</f>
        <v>0</v>
      </c>
      <c r="Q3660" s="47">
        <f>SUMIFS(Summary!E:E,Summary!H:H,Table_Query_from_Mac10[[#This Row],[Juiceoc]])</f>
        <v>0</v>
      </c>
      <c r="R3660" s="47">
        <f>Table_Query_from_Mac10[[#This Row],[Net Unit]]*(1+Table_Query_from_Mac10[[#This Row],[PriceIncreasebyType]])</f>
        <v>14.48</v>
      </c>
      <c r="S3660" s="47">
        <f>Table_Query_from_Mac10[[#This Row],[UnitPriceFuture]]*Table_Query_from_Mac10[[#This Row],[qtytoShipFuture]]</f>
        <v>521.28</v>
      </c>
      <c r="T3660" s="47">
        <f>ROUND(Table_Query_from_Mac10[[#This Row],[qty_to_ship]]*(1+Table_Query_from_Mac10[[#This Row],[VolumeIncreasebyType]]),0)</f>
        <v>36</v>
      </c>
      <c r="U3660" s="47">
        <f>Table_Query_from_Mac10[[#This Row],[qtytoShipFuture]]*Table_Query_from_Mac10[[#This Row],[Future-cost]]</f>
        <v>216</v>
      </c>
      <c r="V3660" s="47">
        <f>Table_Query_from_Mac10[[#This Row],[qtytoShipFuture]]-Table_Query_from_Mac10[[#This Row],[qty_to_ship]]</f>
        <v>0</v>
      </c>
      <c r="W3660" s="47">
        <f>Table_Query_from_Mac10[[#This Row],[UnitPriceFuture]]</f>
        <v>14.48</v>
      </c>
      <c r="X3660" s="47">
        <f>Table_Query_from_Mac10[[#This Row],[Unit Increase]]*Table_Query_from_Mac10[[#This Row],[UnitPriceFuture]]</f>
        <v>0</v>
      </c>
      <c r="Y3660" s="47">
        <f>Table_Query_from_Mac10[[#This Row],[Unit Increase]]*Table_Query_from_Mac10[[#This Row],[Future-cost]]</f>
        <v>0</v>
      </c>
      <c r="Z3660" s="47">
        <f>-(Table_Query_from_Mac10[[#This Row],[Incremental Sales]]+((Table_Query_from_Mac10[[#This Row],[Incremental Sales]]*-(SUM(Summary!$S$8:$S$9)))))*Summary!$S$18</f>
        <v>0</v>
      </c>
      <c r="AA3660" s="47">
        <f>IFERROR(Table_Query_from_Mac10[[#This Row],[Incremental Cost]]/Table_Query_from_Mac10[[#This Row],[Incremental Sales]],0)</f>
        <v>0</v>
      </c>
      <c r="AB3660" s="47">
        <f>IFERROR(Table_Query_from_Mac10[[#This Row],[TotalCostFuture]]/Table_Query_from_Mac10[[#This Row],[totalsalesFuture]],0)</f>
        <v>0.4143646408839779</v>
      </c>
      <c r="AN3660" s="30">
        <v>144</v>
      </c>
      <c r="AO3660">
        <f t="shared" si="114"/>
        <v>36</v>
      </c>
      <c r="AQ3660" s="30">
        <v>41.37</v>
      </c>
      <c r="AR3660">
        <f t="shared" si="115"/>
        <v>14.48</v>
      </c>
    </row>
    <row r="3661" spans="1:44" x14ac:dyDescent="0.25">
      <c r="A3661">
        <v>90369</v>
      </c>
      <c r="B3661">
        <v>7</v>
      </c>
      <c r="C3661" t="s">
        <v>55</v>
      </c>
      <c r="D3661" t="s">
        <v>81</v>
      </c>
      <c r="E3661">
        <v>8</v>
      </c>
      <c r="F3661">
        <v>10.38</v>
      </c>
      <c r="G3661">
        <v>28.22</v>
      </c>
      <c r="H3661" s="1">
        <v>44858</v>
      </c>
      <c r="I3661" s="20">
        <v>0</v>
      </c>
      <c r="J3661" s="47">
        <f>Table_Query_from_Mac10[[#This Row],[unit_price]]-(Table_Query_from_Mac10[[#This Row],[unit_price]]*(Table_Query_from_Mac10[[#This Row],[discount_pct]]/100))</f>
        <v>28.22</v>
      </c>
      <c r="K3661" s="47">
        <f>Table_Query_from_Mac10[[#This Row],[unit_cost]]</f>
        <v>10.38</v>
      </c>
      <c r="L3661" s="47">
        <f>Table_Query_from_Mac10[[#This Row],[Live-cost]]*(1+Table_Query_from_Mac10[[#This Row],[CogsIncreasebyTYPE]])</f>
        <v>10.38</v>
      </c>
      <c r="M3661" s="47">
        <f>Table_Query_from_Mac10[[#This Row],[Live-cost]]*Table_Query_from_Mac10[[#This Row],[qty_to_ship]]</f>
        <v>83.04</v>
      </c>
      <c r="N3661" s="47">
        <f>IF(Table_Query_from_Mac10[[#This Row],[item_no]]="KDA",-Table_Query_from_Mac10[[#This Row],[unit_price]],Table_Query_from_Mac10[[#This Row],[Net Unit]]*Table_Query_from_Mac10[[#This Row],[qty_to_ship]])</f>
        <v>225.76</v>
      </c>
      <c r="O3661" s="47">
        <f>SUMIFS(Summary!C:C,Summary!H:H,Table_Query_from_Mac10[[#This Row],[Juiceoc]])</f>
        <v>0</v>
      </c>
      <c r="P3661" s="47">
        <f>SUMIFS(Summary!D:D,Summary!H:H,Table_Query_from_Mac10[[#This Row],[Juiceoc]])</f>
        <v>0</v>
      </c>
      <c r="Q3661" s="47">
        <f>SUMIFS(Summary!E:E,Summary!H:H,Table_Query_from_Mac10[[#This Row],[Juiceoc]])</f>
        <v>0</v>
      </c>
      <c r="R3661" s="47">
        <f>Table_Query_from_Mac10[[#This Row],[Net Unit]]*(1+Table_Query_from_Mac10[[#This Row],[PriceIncreasebyType]])</f>
        <v>28.22</v>
      </c>
      <c r="S3661" s="47">
        <f>Table_Query_from_Mac10[[#This Row],[UnitPriceFuture]]*Table_Query_from_Mac10[[#This Row],[qtytoShipFuture]]</f>
        <v>225.76</v>
      </c>
      <c r="T3661" s="47">
        <f>ROUND(Table_Query_from_Mac10[[#This Row],[qty_to_ship]]*(1+Table_Query_from_Mac10[[#This Row],[VolumeIncreasebyType]]),0)</f>
        <v>8</v>
      </c>
      <c r="U3661" s="47">
        <f>Table_Query_from_Mac10[[#This Row],[qtytoShipFuture]]*Table_Query_from_Mac10[[#This Row],[Future-cost]]</f>
        <v>83.04</v>
      </c>
      <c r="V3661" s="47">
        <f>Table_Query_from_Mac10[[#This Row],[qtytoShipFuture]]-Table_Query_from_Mac10[[#This Row],[qty_to_ship]]</f>
        <v>0</v>
      </c>
      <c r="W3661" s="47">
        <f>Table_Query_from_Mac10[[#This Row],[UnitPriceFuture]]</f>
        <v>28.22</v>
      </c>
      <c r="X3661" s="47">
        <f>Table_Query_from_Mac10[[#This Row],[Unit Increase]]*Table_Query_from_Mac10[[#This Row],[UnitPriceFuture]]</f>
        <v>0</v>
      </c>
      <c r="Y3661" s="47">
        <f>Table_Query_from_Mac10[[#This Row],[Unit Increase]]*Table_Query_from_Mac10[[#This Row],[Future-cost]]</f>
        <v>0</v>
      </c>
      <c r="Z3661" s="47">
        <f>-(Table_Query_from_Mac10[[#This Row],[Incremental Sales]]+((Table_Query_from_Mac10[[#This Row],[Incremental Sales]]*-(SUM(Summary!$S$8:$S$9)))))*Summary!$S$18</f>
        <v>0</v>
      </c>
      <c r="AA3661" s="47">
        <f>IFERROR(Table_Query_from_Mac10[[#This Row],[Incremental Cost]]/Table_Query_from_Mac10[[#This Row],[Incremental Sales]],0)</f>
        <v>0</v>
      </c>
      <c r="AB3661" s="47">
        <f>IFERROR(Table_Query_from_Mac10[[#This Row],[TotalCostFuture]]/Table_Query_from_Mac10[[#This Row],[totalsalesFuture]],0)</f>
        <v>0.36782423812898657</v>
      </c>
      <c r="AN3661" s="31">
        <v>30</v>
      </c>
      <c r="AO3661">
        <f t="shared" si="114"/>
        <v>8</v>
      </c>
      <c r="AQ3661" s="31">
        <v>80.64</v>
      </c>
      <c r="AR3661">
        <f t="shared" si="115"/>
        <v>28.22</v>
      </c>
    </row>
    <row r="3662" spans="1:44" x14ac:dyDescent="0.25">
      <c r="A3662">
        <v>90369</v>
      </c>
      <c r="B3662">
        <v>8</v>
      </c>
      <c r="C3662" t="s">
        <v>55</v>
      </c>
      <c r="D3662" t="s">
        <v>81</v>
      </c>
      <c r="E3662">
        <v>3</v>
      </c>
      <c r="F3662">
        <v>16.03</v>
      </c>
      <c r="G3662">
        <v>44.98</v>
      </c>
      <c r="H3662" s="1">
        <v>44858</v>
      </c>
      <c r="I3662" s="20">
        <v>0</v>
      </c>
      <c r="J3662" s="47">
        <f>Table_Query_from_Mac10[[#This Row],[unit_price]]-(Table_Query_from_Mac10[[#This Row],[unit_price]]*(Table_Query_from_Mac10[[#This Row],[discount_pct]]/100))</f>
        <v>44.98</v>
      </c>
      <c r="K3662" s="47">
        <f>Table_Query_from_Mac10[[#This Row],[unit_cost]]</f>
        <v>16.03</v>
      </c>
      <c r="L3662" s="47">
        <f>Table_Query_from_Mac10[[#This Row],[Live-cost]]*(1+Table_Query_from_Mac10[[#This Row],[CogsIncreasebyTYPE]])</f>
        <v>16.03</v>
      </c>
      <c r="M3662" s="47">
        <f>Table_Query_from_Mac10[[#This Row],[Live-cost]]*Table_Query_from_Mac10[[#This Row],[qty_to_ship]]</f>
        <v>48.09</v>
      </c>
      <c r="N3662" s="47">
        <f>IF(Table_Query_from_Mac10[[#This Row],[item_no]]="KDA",-Table_Query_from_Mac10[[#This Row],[unit_price]],Table_Query_from_Mac10[[#This Row],[Net Unit]]*Table_Query_from_Mac10[[#This Row],[qty_to_ship]])</f>
        <v>134.94</v>
      </c>
      <c r="O3662" s="47">
        <f>SUMIFS(Summary!C:C,Summary!H:H,Table_Query_from_Mac10[[#This Row],[Juiceoc]])</f>
        <v>0</v>
      </c>
      <c r="P3662" s="47">
        <f>SUMIFS(Summary!D:D,Summary!H:H,Table_Query_from_Mac10[[#This Row],[Juiceoc]])</f>
        <v>0</v>
      </c>
      <c r="Q3662" s="47">
        <f>SUMIFS(Summary!E:E,Summary!H:H,Table_Query_from_Mac10[[#This Row],[Juiceoc]])</f>
        <v>0</v>
      </c>
      <c r="R3662" s="47">
        <f>Table_Query_from_Mac10[[#This Row],[Net Unit]]*(1+Table_Query_from_Mac10[[#This Row],[PriceIncreasebyType]])</f>
        <v>44.98</v>
      </c>
      <c r="S3662" s="47">
        <f>Table_Query_from_Mac10[[#This Row],[UnitPriceFuture]]*Table_Query_from_Mac10[[#This Row],[qtytoShipFuture]]</f>
        <v>134.94</v>
      </c>
      <c r="T3662" s="47">
        <f>ROUND(Table_Query_from_Mac10[[#This Row],[qty_to_ship]]*(1+Table_Query_from_Mac10[[#This Row],[VolumeIncreasebyType]]),0)</f>
        <v>3</v>
      </c>
      <c r="U3662" s="47">
        <f>Table_Query_from_Mac10[[#This Row],[qtytoShipFuture]]*Table_Query_from_Mac10[[#This Row],[Future-cost]]</f>
        <v>48.09</v>
      </c>
      <c r="V3662" s="47">
        <f>Table_Query_from_Mac10[[#This Row],[qtytoShipFuture]]-Table_Query_from_Mac10[[#This Row],[qty_to_ship]]</f>
        <v>0</v>
      </c>
      <c r="W3662" s="47">
        <f>Table_Query_from_Mac10[[#This Row],[UnitPriceFuture]]</f>
        <v>44.98</v>
      </c>
      <c r="X3662" s="47">
        <f>Table_Query_from_Mac10[[#This Row],[Unit Increase]]*Table_Query_from_Mac10[[#This Row],[UnitPriceFuture]]</f>
        <v>0</v>
      </c>
      <c r="Y3662" s="47">
        <f>Table_Query_from_Mac10[[#This Row],[Unit Increase]]*Table_Query_from_Mac10[[#This Row],[Future-cost]]</f>
        <v>0</v>
      </c>
      <c r="Z3662" s="47">
        <f>-(Table_Query_from_Mac10[[#This Row],[Incremental Sales]]+((Table_Query_from_Mac10[[#This Row],[Incremental Sales]]*-(SUM(Summary!$S$8:$S$9)))))*Summary!$S$18</f>
        <v>0</v>
      </c>
      <c r="AA3662" s="47">
        <f>IFERROR(Table_Query_from_Mac10[[#This Row],[Incremental Cost]]/Table_Query_from_Mac10[[#This Row],[Incremental Sales]],0)</f>
        <v>0</v>
      </c>
      <c r="AB3662" s="47">
        <f>IFERROR(Table_Query_from_Mac10[[#This Row],[TotalCostFuture]]/Table_Query_from_Mac10[[#This Row],[totalsalesFuture]],0)</f>
        <v>0.35638061360604717</v>
      </c>
      <c r="AN3662" s="30">
        <v>12</v>
      </c>
      <c r="AO3662">
        <f t="shared" si="114"/>
        <v>3</v>
      </c>
      <c r="AQ3662" s="30">
        <v>128.52000000000001</v>
      </c>
      <c r="AR3662">
        <f t="shared" si="115"/>
        <v>44.98</v>
      </c>
    </row>
    <row r="3663" spans="1:44" x14ac:dyDescent="0.25">
      <c r="A3663">
        <v>90369</v>
      </c>
      <c r="B3663">
        <v>9</v>
      </c>
      <c r="C3663" t="s">
        <v>55</v>
      </c>
      <c r="D3663" t="s">
        <v>81</v>
      </c>
      <c r="E3663">
        <v>12</v>
      </c>
      <c r="F3663">
        <v>7.4</v>
      </c>
      <c r="G3663">
        <v>19.170000000000002</v>
      </c>
      <c r="H3663" s="1">
        <v>44858</v>
      </c>
      <c r="I3663" s="20">
        <v>0</v>
      </c>
      <c r="J3663" s="47">
        <f>Table_Query_from_Mac10[[#This Row],[unit_price]]-(Table_Query_from_Mac10[[#This Row],[unit_price]]*(Table_Query_from_Mac10[[#This Row],[discount_pct]]/100))</f>
        <v>19.170000000000002</v>
      </c>
      <c r="K3663" s="47">
        <f>Table_Query_from_Mac10[[#This Row],[unit_cost]]</f>
        <v>7.4</v>
      </c>
      <c r="L3663" s="47">
        <f>Table_Query_from_Mac10[[#This Row],[Live-cost]]*(1+Table_Query_from_Mac10[[#This Row],[CogsIncreasebyTYPE]])</f>
        <v>7.4</v>
      </c>
      <c r="M3663" s="47">
        <f>Table_Query_from_Mac10[[#This Row],[Live-cost]]*Table_Query_from_Mac10[[#This Row],[qty_to_ship]]</f>
        <v>88.800000000000011</v>
      </c>
      <c r="N3663" s="47">
        <f>IF(Table_Query_from_Mac10[[#This Row],[item_no]]="KDA",-Table_Query_from_Mac10[[#This Row],[unit_price]],Table_Query_from_Mac10[[#This Row],[Net Unit]]*Table_Query_from_Mac10[[#This Row],[qty_to_ship]])</f>
        <v>230.04000000000002</v>
      </c>
      <c r="O3663" s="47">
        <f>SUMIFS(Summary!C:C,Summary!H:H,Table_Query_from_Mac10[[#This Row],[Juiceoc]])</f>
        <v>0</v>
      </c>
      <c r="P3663" s="47">
        <f>SUMIFS(Summary!D:D,Summary!H:H,Table_Query_from_Mac10[[#This Row],[Juiceoc]])</f>
        <v>0</v>
      </c>
      <c r="Q3663" s="47">
        <f>SUMIFS(Summary!E:E,Summary!H:H,Table_Query_from_Mac10[[#This Row],[Juiceoc]])</f>
        <v>0</v>
      </c>
      <c r="R3663" s="47">
        <f>Table_Query_from_Mac10[[#This Row],[Net Unit]]*(1+Table_Query_from_Mac10[[#This Row],[PriceIncreasebyType]])</f>
        <v>19.170000000000002</v>
      </c>
      <c r="S3663" s="47">
        <f>Table_Query_from_Mac10[[#This Row],[UnitPriceFuture]]*Table_Query_from_Mac10[[#This Row],[qtytoShipFuture]]</f>
        <v>230.04000000000002</v>
      </c>
      <c r="T3663" s="47">
        <f>ROUND(Table_Query_from_Mac10[[#This Row],[qty_to_ship]]*(1+Table_Query_from_Mac10[[#This Row],[VolumeIncreasebyType]]),0)</f>
        <v>12</v>
      </c>
      <c r="U3663" s="47">
        <f>Table_Query_from_Mac10[[#This Row],[qtytoShipFuture]]*Table_Query_from_Mac10[[#This Row],[Future-cost]]</f>
        <v>88.800000000000011</v>
      </c>
      <c r="V3663" s="47">
        <f>Table_Query_from_Mac10[[#This Row],[qtytoShipFuture]]-Table_Query_from_Mac10[[#This Row],[qty_to_ship]]</f>
        <v>0</v>
      </c>
      <c r="W3663" s="47">
        <f>Table_Query_from_Mac10[[#This Row],[UnitPriceFuture]]</f>
        <v>19.170000000000002</v>
      </c>
      <c r="X3663" s="47">
        <f>Table_Query_from_Mac10[[#This Row],[Unit Increase]]*Table_Query_from_Mac10[[#This Row],[UnitPriceFuture]]</f>
        <v>0</v>
      </c>
      <c r="Y3663" s="47">
        <f>Table_Query_from_Mac10[[#This Row],[Unit Increase]]*Table_Query_from_Mac10[[#This Row],[Future-cost]]</f>
        <v>0</v>
      </c>
      <c r="Z3663" s="47">
        <f>-(Table_Query_from_Mac10[[#This Row],[Incremental Sales]]+((Table_Query_from_Mac10[[#This Row],[Incremental Sales]]*-(SUM(Summary!$S$8:$S$9)))))*Summary!$S$18</f>
        <v>0</v>
      </c>
      <c r="AA3663" s="47">
        <f>IFERROR(Table_Query_from_Mac10[[#This Row],[Incremental Cost]]/Table_Query_from_Mac10[[#This Row],[Incremental Sales]],0)</f>
        <v>0</v>
      </c>
      <c r="AB3663" s="47">
        <f>IFERROR(Table_Query_from_Mac10[[#This Row],[TotalCostFuture]]/Table_Query_from_Mac10[[#This Row],[totalsalesFuture]],0)</f>
        <v>0.38601982263954099</v>
      </c>
      <c r="AN3663" s="31">
        <v>48</v>
      </c>
      <c r="AO3663">
        <f t="shared" si="114"/>
        <v>12</v>
      </c>
      <c r="AQ3663" s="31">
        <v>54.77</v>
      </c>
      <c r="AR3663">
        <f t="shared" si="115"/>
        <v>19.170000000000002</v>
      </c>
    </row>
    <row r="3664" spans="1:44" x14ac:dyDescent="0.25">
      <c r="A3664">
        <v>90369</v>
      </c>
      <c r="B3664">
        <v>10</v>
      </c>
      <c r="C3664" t="s">
        <v>55</v>
      </c>
      <c r="D3664" t="s">
        <v>81</v>
      </c>
      <c r="E3664">
        <v>5</v>
      </c>
      <c r="F3664">
        <v>4.68</v>
      </c>
      <c r="G3664">
        <v>13.3</v>
      </c>
      <c r="H3664" s="1">
        <v>44858</v>
      </c>
      <c r="I3664" s="20">
        <v>0</v>
      </c>
      <c r="J3664" s="47">
        <f>Table_Query_from_Mac10[[#This Row],[unit_price]]-(Table_Query_from_Mac10[[#This Row],[unit_price]]*(Table_Query_from_Mac10[[#This Row],[discount_pct]]/100))</f>
        <v>13.3</v>
      </c>
      <c r="K3664" s="47">
        <f>Table_Query_from_Mac10[[#This Row],[unit_cost]]</f>
        <v>4.68</v>
      </c>
      <c r="L3664" s="47">
        <f>Table_Query_from_Mac10[[#This Row],[Live-cost]]*(1+Table_Query_from_Mac10[[#This Row],[CogsIncreasebyTYPE]])</f>
        <v>4.68</v>
      </c>
      <c r="M3664" s="47">
        <f>Table_Query_from_Mac10[[#This Row],[Live-cost]]*Table_Query_from_Mac10[[#This Row],[qty_to_ship]]</f>
        <v>23.4</v>
      </c>
      <c r="N3664" s="47">
        <f>IF(Table_Query_from_Mac10[[#This Row],[item_no]]="KDA",-Table_Query_from_Mac10[[#This Row],[unit_price]],Table_Query_from_Mac10[[#This Row],[Net Unit]]*Table_Query_from_Mac10[[#This Row],[qty_to_ship]])</f>
        <v>66.5</v>
      </c>
      <c r="O3664" s="47">
        <f>SUMIFS(Summary!C:C,Summary!H:H,Table_Query_from_Mac10[[#This Row],[Juiceoc]])</f>
        <v>0</v>
      </c>
      <c r="P3664" s="47">
        <f>SUMIFS(Summary!D:D,Summary!H:H,Table_Query_from_Mac10[[#This Row],[Juiceoc]])</f>
        <v>0</v>
      </c>
      <c r="Q3664" s="47">
        <f>SUMIFS(Summary!E:E,Summary!H:H,Table_Query_from_Mac10[[#This Row],[Juiceoc]])</f>
        <v>0</v>
      </c>
      <c r="R3664" s="47">
        <f>Table_Query_from_Mac10[[#This Row],[Net Unit]]*(1+Table_Query_from_Mac10[[#This Row],[PriceIncreasebyType]])</f>
        <v>13.3</v>
      </c>
      <c r="S3664" s="47">
        <f>Table_Query_from_Mac10[[#This Row],[UnitPriceFuture]]*Table_Query_from_Mac10[[#This Row],[qtytoShipFuture]]</f>
        <v>66.5</v>
      </c>
      <c r="T3664" s="47">
        <f>ROUND(Table_Query_from_Mac10[[#This Row],[qty_to_ship]]*(1+Table_Query_from_Mac10[[#This Row],[VolumeIncreasebyType]]),0)</f>
        <v>5</v>
      </c>
      <c r="U3664" s="47">
        <f>Table_Query_from_Mac10[[#This Row],[qtytoShipFuture]]*Table_Query_from_Mac10[[#This Row],[Future-cost]]</f>
        <v>23.4</v>
      </c>
      <c r="V3664" s="47">
        <f>Table_Query_from_Mac10[[#This Row],[qtytoShipFuture]]-Table_Query_from_Mac10[[#This Row],[qty_to_ship]]</f>
        <v>0</v>
      </c>
      <c r="W3664" s="47">
        <f>Table_Query_from_Mac10[[#This Row],[UnitPriceFuture]]</f>
        <v>13.3</v>
      </c>
      <c r="X3664" s="47">
        <f>Table_Query_from_Mac10[[#This Row],[Unit Increase]]*Table_Query_from_Mac10[[#This Row],[UnitPriceFuture]]</f>
        <v>0</v>
      </c>
      <c r="Y3664" s="47">
        <f>Table_Query_from_Mac10[[#This Row],[Unit Increase]]*Table_Query_from_Mac10[[#This Row],[Future-cost]]</f>
        <v>0</v>
      </c>
      <c r="Z3664" s="47">
        <f>-(Table_Query_from_Mac10[[#This Row],[Incremental Sales]]+((Table_Query_from_Mac10[[#This Row],[Incremental Sales]]*-(SUM(Summary!$S$8:$S$9)))))*Summary!$S$18</f>
        <v>0</v>
      </c>
      <c r="AA3664" s="47">
        <f>IFERROR(Table_Query_from_Mac10[[#This Row],[Incremental Cost]]/Table_Query_from_Mac10[[#This Row],[Incremental Sales]],0)</f>
        <v>0</v>
      </c>
      <c r="AB3664" s="47">
        <f>IFERROR(Table_Query_from_Mac10[[#This Row],[TotalCostFuture]]/Table_Query_from_Mac10[[#This Row],[totalsalesFuture]],0)</f>
        <v>0.35187969924812029</v>
      </c>
      <c r="AN3664" s="30">
        <v>20</v>
      </c>
      <c r="AO3664">
        <f t="shared" si="114"/>
        <v>5</v>
      </c>
      <c r="AQ3664" s="30">
        <v>38</v>
      </c>
      <c r="AR3664">
        <f t="shared" si="115"/>
        <v>13.3</v>
      </c>
    </row>
    <row r="3665" spans="1:44" x14ac:dyDescent="0.25">
      <c r="A3665">
        <v>90370</v>
      </c>
      <c r="B3665">
        <v>1</v>
      </c>
      <c r="C3665" t="s">
        <v>56</v>
      </c>
      <c r="D3665" t="s">
        <v>81</v>
      </c>
      <c r="E3665">
        <v>11</v>
      </c>
      <c r="F3665">
        <v>2.64</v>
      </c>
      <c r="G3665">
        <v>5.94</v>
      </c>
      <c r="H3665" s="1">
        <v>44855</v>
      </c>
      <c r="I3665" s="20">
        <v>0</v>
      </c>
      <c r="J3665" s="47">
        <f>Table_Query_from_Mac10[[#This Row],[unit_price]]-(Table_Query_from_Mac10[[#This Row],[unit_price]]*(Table_Query_from_Mac10[[#This Row],[discount_pct]]/100))</f>
        <v>5.94</v>
      </c>
      <c r="K3665" s="47">
        <f>Table_Query_from_Mac10[[#This Row],[unit_cost]]</f>
        <v>2.64</v>
      </c>
      <c r="L3665" s="47">
        <f>Table_Query_from_Mac10[[#This Row],[Live-cost]]*(1+Table_Query_from_Mac10[[#This Row],[CogsIncreasebyTYPE]])</f>
        <v>2.64</v>
      </c>
      <c r="M3665" s="47">
        <f>Table_Query_from_Mac10[[#This Row],[Live-cost]]*Table_Query_from_Mac10[[#This Row],[qty_to_ship]]</f>
        <v>29.040000000000003</v>
      </c>
      <c r="N3665" s="47">
        <f>IF(Table_Query_from_Mac10[[#This Row],[item_no]]="KDA",-Table_Query_from_Mac10[[#This Row],[unit_price]],Table_Query_from_Mac10[[#This Row],[Net Unit]]*Table_Query_from_Mac10[[#This Row],[qty_to_ship]])</f>
        <v>65.34</v>
      </c>
      <c r="O3665" s="47">
        <f>SUMIFS(Summary!C:C,Summary!H:H,Table_Query_from_Mac10[[#This Row],[Juiceoc]])</f>
        <v>0</v>
      </c>
      <c r="P3665" s="47">
        <f>SUMIFS(Summary!D:D,Summary!H:H,Table_Query_from_Mac10[[#This Row],[Juiceoc]])</f>
        <v>0</v>
      </c>
      <c r="Q3665" s="47">
        <f>SUMIFS(Summary!E:E,Summary!H:H,Table_Query_from_Mac10[[#This Row],[Juiceoc]])</f>
        <v>0</v>
      </c>
      <c r="R3665" s="47">
        <f>Table_Query_from_Mac10[[#This Row],[Net Unit]]*(1+Table_Query_from_Mac10[[#This Row],[PriceIncreasebyType]])</f>
        <v>5.94</v>
      </c>
      <c r="S3665" s="47">
        <f>Table_Query_from_Mac10[[#This Row],[UnitPriceFuture]]*Table_Query_from_Mac10[[#This Row],[qtytoShipFuture]]</f>
        <v>65.34</v>
      </c>
      <c r="T3665" s="47">
        <f>ROUND(Table_Query_from_Mac10[[#This Row],[qty_to_ship]]*(1+Table_Query_from_Mac10[[#This Row],[VolumeIncreasebyType]]),0)</f>
        <v>11</v>
      </c>
      <c r="U3665" s="47">
        <f>Table_Query_from_Mac10[[#This Row],[qtytoShipFuture]]*Table_Query_from_Mac10[[#This Row],[Future-cost]]</f>
        <v>29.040000000000003</v>
      </c>
      <c r="V3665" s="47">
        <f>Table_Query_from_Mac10[[#This Row],[qtytoShipFuture]]-Table_Query_from_Mac10[[#This Row],[qty_to_ship]]</f>
        <v>0</v>
      </c>
      <c r="W3665" s="47">
        <f>Table_Query_from_Mac10[[#This Row],[UnitPriceFuture]]</f>
        <v>5.94</v>
      </c>
      <c r="X3665" s="47">
        <f>Table_Query_from_Mac10[[#This Row],[Unit Increase]]*Table_Query_from_Mac10[[#This Row],[UnitPriceFuture]]</f>
        <v>0</v>
      </c>
      <c r="Y3665" s="47">
        <f>Table_Query_from_Mac10[[#This Row],[Unit Increase]]*Table_Query_from_Mac10[[#This Row],[Future-cost]]</f>
        <v>0</v>
      </c>
      <c r="Z3665" s="47">
        <f>-(Table_Query_from_Mac10[[#This Row],[Incremental Sales]]+((Table_Query_from_Mac10[[#This Row],[Incremental Sales]]*-(SUM(Summary!$S$8:$S$9)))))*Summary!$S$18</f>
        <v>0</v>
      </c>
      <c r="AA3665" s="47">
        <f>IFERROR(Table_Query_from_Mac10[[#This Row],[Incremental Cost]]/Table_Query_from_Mac10[[#This Row],[Incremental Sales]],0)</f>
        <v>0</v>
      </c>
      <c r="AB3665" s="47">
        <f>IFERROR(Table_Query_from_Mac10[[#This Row],[TotalCostFuture]]/Table_Query_from_Mac10[[#This Row],[totalsalesFuture]],0)</f>
        <v>0.44444444444444448</v>
      </c>
      <c r="AN3665" s="31">
        <v>42</v>
      </c>
      <c r="AO3665">
        <f t="shared" si="114"/>
        <v>11</v>
      </c>
      <c r="AQ3665" s="31">
        <v>16.97</v>
      </c>
      <c r="AR3665">
        <f t="shared" si="115"/>
        <v>5.94</v>
      </c>
    </row>
    <row r="3666" spans="1:44" x14ac:dyDescent="0.25">
      <c r="A3666">
        <v>90370</v>
      </c>
      <c r="B3666">
        <v>2</v>
      </c>
      <c r="C3666" t="s">
        <v>55</v>
      </c>
      <c r="D3666" t="s">
        <v>81</v>
      </c>
      <c r="E3666">
        <v>27</v>
      </c>
      <c r="F3666">
        <v>3.08</v>
      </c>
      <c r="G3666">
        <v>6.77</v>
      </c>
      <c r="H3666" s="1">
        <v>44855</v>
      </c>
      <c r="I3666" s="20">
        <v>0</v>
      </c>
      <c r="J3666" s="47">
        <f>Table_Query_from_Mac10[[#This Row],[unit_price]]-(Table_Query_from_Mac10[[#This Row],[unit_price]]*(Table_Query_from_Mac10[[#This Row],[discount_pct]]/100))</f>
        <v>6.77</v>
      </c>
      <c r="K3666" s="47">
        <f>Table_Query_from_Mac10[[#This Row],[unit_cost]]</f>
        <v>3.08</v>
      </c>
      <c r="L3666" s="47">
        <f>Table_Query_from_Mac10[[#This Row],[Live-cost]]*(1+Table_Query_from_Mac10[[#This Row],[CogsIncreasebyTYPE]])</f>
        <v>3.08</v>
      </c>
      <c r="M3666" s="47">
        <f>Table_Query_from_Mac10[[#This Row],[Live-cost]]*Table_Query_from_Mac10[[#This Row],[qty_to_ship]]</f>
        <v>83.16</v>
      </c>
      <c r="N3666" s="47">
        <f>IF(Table_Query_from_Mac10[[#This Row],[item_no]]="KDA",-Table_Query_from_Mac10[[#This Row],[unit_price]],Table_Query_from_Mac10[[#This Row],[Net Unit]]*Table_Query_from_Mac10[[#This Row],[qty_to_ship]])</f>
        <v>182.79</v>
      </c>
      <c r="O3666" s="47">
        <f>SUMIFS(Summary!C:C,Summary!H:H,Table_Query_from_Mac10[[#This Row],[Juiceoc]])</f>
        <v>0</v>
      </c>
      <c r="P3666" s="47">
        <f>SUMIFS(Summary!D:D,Summary!H:H,Table_Query_from_Mac10[[#This Row],[Juiceoc]])</f>
        <v>0</v>
      </c>
      <c r="Q3666" s="47">
        <f>SUMIFS(Summary!E:E,Summary!H:H,Table_Query_from_Mac10[[#This Row],[Juiceoc]])</f>
        <v>0</v>
      </c>
      <c r="R3666" s="47">
        <f>Table_Query_from_Mac10[[#This Row],[Net Unit]]*(1+Table_Query_from_Mac10[[#This Row],[PriceIncreasebyType]])</f>
        <v>6.77</v>
      </c>
      <c r="S3666" s="47">
        <f>Table_Query_from_Mac10[[#This Row],[UnitPriceFuture]]*Table_Query_from_Mac10[[#This Row],[qtytoShipFuture]]</f>
        <v>182.79</v>
      </c>
      <c r="T3666" s="47">
        <f>ROUND(Table_Query_from_Mac10[[#This Row],[qty_to_ship]]*(1+Table_Query_from_Mac10[[#This Row],[VolumeIncreasebyType]]),0)</f>
        <v>27</v>
      </c>
      <c r="U3666" s="47">
        <f>Table_Query_from_Mac10[[#This Row],[qtytoShipFuture]]*Table_Query_from_Mac10[[#This Row],[Future-cost]]</f>
        <v>83.16</v>
      </c>
      <c r="V3666" s="47">
        <f>Table_Query_from_Mac10[[#This Row],[qtytoShipFuture]]-Table_Query_from_Mac10[[#This Row],[qty_to_ship]]</f>
        <v>0</v>
      </c>
      <c r="W3666" s="47">
        <f>Table_Query_from_Mac10[[#This Row],[UnitPriceFuture]]</f>
        <v>6.77</v>
      </c>
      <c r="X3666" s="47">
        <f>Table_Query_from_Mac10[[#This Row],[Unit Increase]]*Table_Query_from_Mac10[[#This Row],[UnitPriceFuture]]</f>
        <v>0</v>
      </c>
      <c r="Y3666" s="47">
        <f>Table_Query_from_Mac10[[#This Row],[Unit Increase]]*Table_Query_from_Mac10[[#This Row],[Future-cost]]</f>
        <v>0</v>
      </c>
      <c r="Z3666" s="47">
        <f>-(Table_Query_from_Mac10[[#This Row],[Incremental Sales]]+((Table_Query_from_Mac10[[#This Row],[Incremental Sales]]*-(SUM(Summary!$S$8:$S$9)))))*Summary!$S$18</f>
        <v>0</v>
      </c>
      <c r="AA3666" s="47">
        <f>IFERROR(Table_Query_from_Mac10[[#This Row],[Incremental Cost]]/Table_Query_from_Mac10[[#This Row],[Incremental Sales]],0)</f>
        <v>0</v>
      </c>
      <c r="AB3666" s="47">
        <f>IFERROR(Table_Query_from_Mac10[[#This Row],[TotalCostFuture]]/Table_Query_from_Mac10[[#This Row],[totalsalesFuture]],0)</f>
        <v>0.4549483013293944</v>
      </c>
      <c r="AN3666" s="30">
        <v>105</v>
      </c>
      <c r="AO3666">
        <f t="shared" si="114"/>
        <v>27</v>
      </c>
      <c r="AQ3666" s="30">
        <v>19.34</v>
      </c>
      <c r="AR3666">
        <f t="shared" si="115"/>
        <v>6.77</v>
      </c>
    </row>
    <row r="3667" spans="1:44" x14ac:dyDescent="0.25">
      <c r="A3667">
        <v>90370</v>
      </c>
      <c r="B3667">
        <v>3</v>
      </c>
      <c r="C3667" t="s">
        <v>56</v>
      </c>
      <c r="D3667" t="s">
        <v>81</v>
      </c>
      <c r="E3667">
        <v>2</v>
      </c>
      <c r="F3667">
        <v>3.28</v>
      </c>
      <c r="G3667">
        <v>7.29</v>
      </c>
      <c r="H3667" s="1">
        <v>44855</v>
      </c>
      <c r="I3667" s="20">
        <v>0</v>
      </c>
      <c r="J3667" s="47">
        <f>Table_Query_from_Mac10[[#This Row],[unit_price]]-(Table_Query_from_Mac10[[#This Row],[unit_price]]*(Table_Query_from_Mac10[[#This Row],[discount_pct]]/100))</f>
        <v>7.29</v>
      </c>
      <c r="K3667" s="47">
        <f>Table_Query_from_Mac10[[#This Row],[unit_cost]]</f>
        <v>3.28</v>
      </c>
      <c r="L3667" s="47">
        <f>Table_Query_from_Mac10[[#This Row],[Live-cost]]*(1+Table_Query_from_Mac10[[#This Row],[CogsIncreasebyTYPE]])</f>
        <v>3.28</v>
      </c>
      <c r="M3667" s="47">
        <f>Table_Query_from_Mac10[[#This Row],[Live-cost]]*Table_Query_from_Mac10[[#This Row],[qty_to_ship]]</f>
        <v>6.56</v>
      </c>
      <c r="N3667" s="47">
        <f>IF(Table_Query_from_Mac10[[#This Row],[item_no]]="KDA",-Table_Query_from_Mac10[[#This Row],[unit_price]],Table_Query_from_Mac10[[#This Row],[Net Unit]]*Table_Query_from_Mac10[[#This Row],[qty_to_ship]])</f>
        <v>14.58</v>
      </c>
      <c r="O3667" s="47">
        <f>SUMIFS(Summary!C:C,Summary!H:H,Table_Query_from_Mac10[[#This Row],[Juiceoc]])</f>
        <v>0</v>
      </c>
      <c r="P3667" s="47">
        <f>SUMIFS(Summary!D:D,Summary!H:H,Table_Query_from_Mac10[[#This Row],[Juiceoc]])</f>
        <v>0</v>
      </c>
      <c r="Q3667" s="47">
        <f>SUMIFS(Summary!E:E,Summary!H:H,Table_Query_from_Mac10[[#This Row],[Juiceoc]])</f>
        <v>0</v>
      </c>
      <c r="R3667" s="47">
        <f>Table_Query_from_Mac10[[#This Row],[Net Unit]]*(1+Table_Query_from_Mac10[[#This Row],[PriceIncreasebyType]])</f>
        <v>7.29</v>
      </c>
      <c r="S3667" s="47">
        <f>Table_Query_from_Mac10[[#This Row],[UnitPriceFuture]]*Table_Query_from_Mac10[[#This Row],[qtytoShipFuture]]</f>
        <v>14.58</v>
      </c>
      <c r="T3667" s="47">
        <f>ROUND(Table_Query_from_Mac10[[#This Row],[qty_to_ship]]*(1+Table_Query_from_Mac10[[#This Row],[VolumeIncreasebyType]]),0)</f>
        <v>2</v>
      </c>
      <c r="U3667" s="47">
        <f>Table_Query_from_Mac10[[#This Row],[qtytoShipFuture]]*Table_Query_from_Mac10[[#This Row],[Future-cost]]</f>
        <v>6.56</v>
      </c>
      <c r="V3667" s="47">
        <f>Table_Query_from_Mac10[[#This Row],[qtytoShipFuture]]-Table_Query_from_Mac10[[#This Row],[qty_to_ship]]</f>
        <v>0</v>
      </c>
      <c r="W3667" s="47">
        <f>Table_Query_from_Mac10[[#This Row],[UnitPriceFuture]]</f>
        <v>7.29</v>
      </c>
      <c r="X3667" s="47">
        <f>Table_Query_from_Mac10[[#This Row],[Unit Increase]]*Table_Query_from_Mac10[[#This Row],[UnitPriceFuture]]</f>
        <v>0</v>
      </c>
      <c r="Y3667" s="47">
        <f>Table_Query_from_Mac10[[#This Row],[Unit Increase]]*Table_Query_from_Mac10[[#This Row],[Future-cost]]</f>
        <v>0</v>
      </c>
      <c r="Z3667" s="47">
        <f>-(Table_Query_from_Mac10[[#This Row],[Incremental Sales]]+((Table_Query_from_Mac10[[#This Row],[Incremental Sales]]*-(SUM(Summary!$S$8:$S$9)))))*Summary!$S$18</f>
        <v>0</v>
      </c>
      <c r="AA3667" s="47">
        <f>IFERROR(Table_Query_from_Mac10[[#This Row],[Incremental Cost]]/Table_Query_from_Mac10[[#This Row],[Incremental Sales]],0)</f>
        <v>0</v>
      </c>
      <c r="AB3667" s="47">
        <f>IFERROR(Table_Query_from_Mac10[[#This Row],[TotalCostFuture]]/Table_Query_from_Mac10[[#This Row],[totalsalesFuture]],0)</f>
        <v>0.44993141289437583</v>
      </c>
      <c r="AN3667" s="31">
        <v>6</v>
      </c>
      <c r="AO3667">
        <f t="shared" si="114"/>
        <v>2</v>
      </c>
      <c r="AQ3667" s="31">
        <v>20.84</v>
      </c>
      <c r="AR3667">
        <f t="shared" si="115"/>
        <v>7.29</v>
      </c>
    </row>
    <row r="3668" spans="1:44" x14ac:dyDescent="0.25">
      <c r="A3668">
        <v>90370</v>
      </c>
      <c r="B3668">
        <v>4</v>
      </c>
      <c r="C3668" t="s">
        <v>55</v>
      </c>
      <c r="D3668" t="s">
        <v>81</v>
      </c>
      <c r="E3668">
        <v>38</v>
      </c>
      <c r="F3668">
        <v>3.48</v>
      </c>
      <c r="G3668">
        <v>7.81</v>
      </c>
      <c r="H3668" s="1">
        <v>44855</v>
      </c>
      <c r="I3668" s="20">
        <v>0</v>
      </c>
      <c r="J3668" s="47">
        <f>Table_Query_from_Mac10[[#This Row],[unit_price]]-(Table_Query_from_Mac10[[#This Row],[unit_price]]*(Table_Query_from_Mac10[[#This Row],[discount_pct]]/100))</f>
        <v>7.81</v>
      </c>
      <c r="K3668" s="47">
        <f>Table_Query_from_Mac10[[#This Row],[unit_cost]]</f>
        <v>3.48</v>
      </c>
      <c r="L3668" s="47">
        <f>Table_Query_from_Mac10[[#This Row],[Live-cost]]*(1+Table_Query_from_Mac10[[#This Row],[CogsIncreasebyTYPE]])</f>
        <v>3.48</v>
      </c>
      <c r="M3668" s="47">
        <f>Table_Query_from_Mac10[[#This Row],[Live-cost]]*Table_Query_from_Mac10[[#This Row],[qty_to_ship]]</f>
        <v>132.24</v>
      </c>
      <c r="N3668" s="47">
        <f>IF(Table_Query_from_Mac10[[#This Row],[item_no]]="KDA",-Table_Query_from_Mac10[[#This Row],[unit_price]],Table_Query_from_Mac10[[#This Row],[Net Unit]]*Table_Query_from_Mac10[[#This Row],[qty_to_ship]])</f>
        <v>296.77999999999997</v>
      </c>
      <c r="O3668" s="47">
        <f>SUMIFS(Summary!C:C,Summary!H:H,Table_Query_from_Mac10[[#This Row],[Juiceoc]])</f>
        <v>0</v>
      </c>
      <c r="P3668" s="47">
        <f>SUMIFS(Summary!D:D,Summary!H:H,Table_Query_from_Mac10[[#This Row],[Juiceoc]])</f>
        <v>0</v>
      </c>
      <c r="Q3668" s="47">
        <f>SUMIFS(Summary!E:E,Summary!H:H,Table_Query_from_Mac10[[#This Row],[Juiceoc]])</f>
        <v>0</v>
      </c>
      <c r="R3668" s="47">
        <f>Table_Query_from_Mac10[[#This Row],[Net Unit]]*(1+Table_Query_from_Mac10[[#This Row],[PriceIncreasebyType]])</f>
        <v>7.81</v>
      </c>
      <c r="S3668" s="47">
        <f>Table_Query_from_Mac10[[#This Row],[UnitPriceFuture]]*Table_Query_from_Mac10[[#This Row],[qtytoShipFuture]]</f>
        <v>296.77999999999997</v>
      </c>
      <c r="T3668" s="47">
        <f>ROUND(Table_Query_from_Mac10[[#This Row],[qty_to_ship]]*(1+Table_Query_from_Mac10[[#This Row],[VolumeIncreasebyType]]),0)</f>
        <v>38</v>
      </c>
      <c r="U3668" s="47">
        <f>Table_Query_from_Mac10[[#This Row],[qtytoShipFuture]]*Table_Query_from_Mac10[[#This Row],[Future-cost]]</f>
        <v>132.24</v>
      </c>
      <c r="V3668" s="47">
        <f>Table_Query_from_Mac10[[#This Row],[qtytoShipFuture]]-Table_Query_from_Mac10[[#This Row],[qty_to_ship]]</f>
        <v>0</v>
      </c>
      <c r="W3668" s="47">
        <f>Table_Query_from_Mac10[[#This Row],[UnitPriceFuture]]</f>
        <v>7.81</v>
      </c>
      <c r="X3668" s="47">
        <f>Table_Query_from_Mac10[[#This Row],[Unit Increase]]*Table_Query_from_Mac10[[#This Row],[UnitPriceFuture]]</f>
        <v>0</v>
      </c>
      <c r="Y3668" s="47">
        <f>Table_Query_from_Mac10[[#This Row],[Unit Increase]]*Table_Query_from_Mac10[[#This Row],[Future-cost]]</f>
        <v>0</v>
      </c>
      <c r="Z3668" s="47">
        <f>-(Table_Query_from_Mac10[[#This Row],[Incremental Sales]]+((Table_Query_from_Mac10[[#This Row],[Incremental Sales]]*-(SUM(Summary!$S$8:$S$9)))))*Summary!$S$18</f>
        <v>0</v>
      </c>
      <c r="AA3668" s="47">
        <f>IFERROR(Table_Query_from_Mac10[[#This Row],[Incremental Cost]]/Table_Query_from_Mac10[[#This Row],[Incremental Sales]],0)</f>
        <v>0</v>
      </c>
      <c r="AB3668" s="47">
        <f>IFERROR(Table_Query_from_Mac10[[#This Row],[TotalCostFuture]]/Table_Query_from_Mac10[[#This Row],[totalsalesFuture]],0)</f>
        <v>0.44558258642765691</v>
      </c>
      <c r="AN3668" s="30">
        <v>150</v>
      </c>
      <c r="AO3668">
        <f t="shared" si="114"/>
        <v>38</v>
      </c>
      <c r="AQ3668" s="30">
        <v>22.31</v>
      </c>
      <c r="AR3668">
        <f t="shared" si="115"/>
        <v>7.81</v>
      </c>
    </row>
    <row r="3669" spans="1:44" x14ac:dyDescent="0.25">
      <c r="A3669">
        <v>90370</v>
      </c>
      <c r="B3669">
        <v>5</v>
      </c>
      <c r="C3669" t="s">
        <v>56</v>
      </c>
      <c r="D3669" t="s">
        <v>81</v>
      </c>
      <c r="E3669">
        <v>15</v>
      </c>
      <c r="F3669">
        <v>3.96</v>
      </c>
      <c r="G3669">
        <v>9.39</v>
      </c>
      <c r="H3669" s="1">
        <v>44855</v>
      </c>
      <c r="I3669" s="20">
        <v>0</v>
      </c>
      <c r="J3669" s="47">
        <f>Table_Query_from_Mac10[[#This Row],[unit_price]]-(Table_Query_from_Mac10[[#This Row],[unit_price]]*(Table_Query_from_Mac10[[#This Row],[discount_pct]]/100))</f>
        <v>9.39</v>
      </c>
      <c r="K3669" s="47">
        <f>Table_Query_from_Mac10[[#This Row],[unit_cost]]</f>
        <v>3.96</v>
      </c>
      <c r="L3669" s="47">
        <f>Table_Query_from_Mac10[[#This Row],[Live-cost]]*(1+Table_Query_from_Mac10[[#This Row],[CogsIncreasebyTYPE]])</f>
        <v>3.96</v>
      </c>
      <c r="M3669" s="47">
        <f>Table_Query_from_Mac10[[#This Row],[Live-cost]]*Table_Query_from_Mac10[[#This Row],[qty_to_ship]]</f>
        <v>59.4</v>
      </c>
      <c r="N3669" s="47">
        <f>IF(Table_Query_from_Mac10[[#This Row],[item_no]]="KDA",-Table_Query_from_Mac10[[#This Row],[unit_price]],Table_Query_from_Mac10[[#This Row],[Net Unit]]*Table_Query_from_Mac10[[#This Row],[qty_to_ship]])</f>
        <v>140.85000000000002</v>
      </c>
      <c r="O3669" s="47">
        <f>SUMIFS(Summary!C:C,Summary!H:H,Table_Query_from_Mac10[[#This Row],[Juiceoc]])</f>
        <v>0</v>
      </c>
      <c r="P3669" s="47">
        <f>SUMIFS(Summary!D:D,Summary!H:H,Table_Query_from_Mac10[[#This Row],[Juiceoc]])</f>
        <v>0</v>
      </c>
      <c r="Q3669" s="47">
        <f>SUMIFS(Summary!E:E,Summary!H:H,Table_Query_from_Mac10[[#This Row],[Juiceoc]])</f>
        <v>0</v>
      </c>
      <c r="R3669" s="47">
        <f>Table_Query_from_Mac10[[#This Row],[Net Unit]]*(1+Table_Query_from_Mac10[[#This Row],[PriceIncreasebyType]])</f>
        <v>9.39</v>
      </c>
      <c r="S3669" s="47">
        <f>Table_Query_from_Mac10[[#This Row],[UnitPriceFuture]]*Table_Query_from_Mac10[[#This Row],[qtytoShipFuture]]</f>
        <v>140.85000000000002</v>
      </c>
      <c r="T3669" s="47">
        <f>ROUND(Table_Query_from_Mac10[[#This Row],[qty_to_ship]]*(1+Table_Query_from_Mac10[[#This Row],[VolumeIncreasebyType]]),0)</f>
        <v>15</v>
      </c>
      <c r="U3669" s="47">
        <f>Table_Query_from_Mac10[[#This Row],[qtytoShipFuture]]*Table_Query_from_Mac10[[#This Row],[Future-cost]]</f>
        <v>59.4</v>
      </c>
      <c r="V3669" s="47">
        <f>Table_Query_from_Mac10[[#This Row],[qtytoShipFuture]]-Table_Query_from_Mac10[[#This Row],[qty_to_ship]]</f>
        <v>0</v>
      </c>
      <c r="W3669" s="47">
        <f>Table_Query_from_Mac10[[#This Row],[UnitPriceFuture]]</f>
        <v>9.39</v>
      </c>
      <c r="X3669" s="47">
        <f>Table_Query_from_Mac10[[#This Row],[Unit Increase]]*Table_Query_from_Mac10[[#This Row],[UnitPriceFuture]]</f>
        <v>0</v>
      </c>
      <c r="Y3669" s="47">
        <f>Table_Query_from_Mac10[[#This Row],[Unit Increase]]*Table_Query_from_Mac10[[#This Row],[Future-cost]]</f>
        <v>0</v>
      </c>
      <c r="Z3669" s="47">
        <f>-(Table_Query_from_Mac10[[#This Row],[Incremental Sales]]+((Table_Query_from_Mac10[[#This Row],[Incremental Sales]]*-(SUM(Summary!$S$8:$S$9)))))*Summary!$S$18</f>
        <v>0</v>
      </c>
      <c r="AA3669" s="47">
        <f>IFERROR(Table_Query_from_Mac10[[#This Row],[Incremental Cost]]/Table_Query_from_Mac10[[#This Row],[Incremental Sales]],0)</f>
        <v>0</v>
      </c>
      <c r="AB3669" s="47">
        <f>IFERROR(Table_Query_from_Mac10[[#This Row],[TotalCostFuture]]/Table_Query_from_Mac10[[#This Row],[totalsalesFuture]],0)</f>
        <v>0.42172523961661335</v>
      </c>
      <c r="AN3669" s="31">
        <v>60</v>
      </c>
      <c r="AO3669">
        <f t="shared" si="114"/>
        <v>15</v>
      </c>
      <c r="AQ3669" s="31">
        <v>26.83</v>
      </c>
      <c r="AR3669">
        <f t="shared" si="115"/>
        <v>9.39</v>
      </c>
    </row>
    <row r="3670" spans="1:44" x14ac:dyDescent="0.25">
      <c r="A3670">
        <v>90370</v>
      </c>
      <c r="B3670">
        <v>6</v>
      </c>
      <c r="C3670" t="s">
        <v>55</v>
      </c>
      <c r="D3670" t="s">
        <v>81</v>
      </c>
      <c r="E3670">
        <v>8</v>
      </c>
      <c r="F3670">
        <v>13.3</v>
      </c>
      <c r="G3670">
        <v>36.54</v>
      </c>
      <c r="H3670" s="1">
        <v>44855</v>
      </c>
      <c r="I3670" s="20">
        <v>0</v>
      </c>
      <c r="J3670" s="47">
        <f>Table_Query_from_Mac10[[#This Row],[unit_price]]-(Table_Query_from_Mac10[[#This Row],[unit_price]]*(Table_Query_from_Mac10[[#This Row],[discount_pct]]/100))</f>
        <v>36.54</v>
      </c>
      <c r="K3670" s="47">
        <f>Table_Query_from_Mac10[[#This Row],[unit_cost]]</f>
        <v>13.3</v>
      </c>
      <c r="L3670" s="47">
        <f>Table_Query_from_Mac10[[#This Row],[Live-cost]]*(1+Table_Query_from_Mac10[[#This Row],[CogsIncreasebyTYPE]])</f>
        <v>13.3</v>
      </c>
      <c r="M3670" s="47">
        <f>Table_Query_from_Mac10[[#This Row],[Live-cost]]*Table_Query_from_Mac10[[#This Row],[qty_to_ship]]</f>
        <v>106.4</v>
      </c>
      <c r="N3670" s="47">
        <f>IF(Table_Query_from_Mac10[[#This Row],[item_no]]="KDA",-Table_Query_from_Mac10[[#This Row],[unit_price]],Table_Query_from_Mac10[[#This Row],[Net Unit]]*Table_Query_from_Mac10[[#This Row],[qty_to_ship]])</f>
        <v>292.32</v>
      </c>
      <c r="O3670" s="47">
        <f>SUMIFS(Summary!C:C,Summary!H:H,Table_Query_from_Mac10[[#This Row],[Juiceoc]])</f>
        <v>0</v>
      </c>
      <c r="P3670" s="47">
        <f>SUMIFS(Summary!D:D,Summary!H:H,Table_Query_from_Mac10[[#This Row],[Juiceoc]])</f>
        <v>0</v>
      </c>
      <c r="Q3670" s="47">
        <f>SUMIFS(Summary!E:E,Summary!H:H,Table_Query_from_Mac10[[#This Row],[Juiceoc]])</f>
        <v>0</v>
      </c>
      <c r="R3670" s="47">
        <f>Table_Query_from_Mac10[[#This Row],[Net Unit]]*(1+Table_Query_from_Mac10[[#This Row],[PriceIncreasebyType]])</f>
        <v>36.54</v>
      </c>
      <c r="S3670" s="47">
        <f>Table_Query_from_Mac10[[#This Row],[UnitPriceFuture]]*Table_Query_from_Mac10[[#This Row],[qtytoShipFuture]]</f>
        <v>292.32</v>
      </c>
      <c r="T3670" s="47">
        <f>ROUND(Table_Query_from_Mac10[[#This Row],[qty_to_ship]]*(1+Table_Query_from_Mac10[[#This Row],[VolumeIncreasebyType]]),0)</f>
        <v>8</v>
      </c>
      <c r="U3670" s="47">
        <f>Table_Query_from_Mac10[[#This Row],[qtytoShipFuture]]*Table_Query_from_Mac10[[#This Row],[Future-cost]]</f>
        <v>106.4</v>
      </c>
      <c r="V3670" s="47">
        <f>Table_Query_from_Mac10[[#This Row],[qtytoShipFuture]]-Table_Query_from_Mac10[[#This Row],[qty_to_ship]]</f>
        <v>0</v>
      </c>
      <c r="W3670" s="47">
        <f>Table_Query_from_Mac10[[#This Row],[UnitPriceFuture]]</f>
        <v>36.54</v>
      </c>
      <c r="X3670" s="47">
        <f>Table_Query_from_Mac10[[#This Row],[Unit Increase]]*Table_Query_from_Mac10[[#This Row],[UnitPriceFuture]]</f>
        <v>0</v>
      </c>
      <c r="Y3670" s="47">
        <f>Table_Query_from_Mac10[[#This Row],[Unit Increase]]*Table_Query_from_Mac10[[#This Row],[Future-cost]]</f>
        <v>0</v>
      </c>
      <c r="Z3670" s="47">
        <f>-(Table_Query_from_Mac10[[#This Row],[Incremental Sales]]+((Table_Query_from_Mac10[[#This Row],[Incremental Sales]]*-(SUM(Summary!$S$8:$S$9)))))*Summary!$S$18</f>
        <v>0</v>
      </c>
      <c r="AA3670" s="47">
        <f>IFERROR(Table_Query_from_Mac10[[#This Row],[Incremental Cost]]/Table_Query_from_Mac10[[#This Row],[Incremental Sales]],0)</f>
        <v>0</v>
      </c>
      <c r="AB3670" s="47">
        <f>IFERROR(Table_Query_from_Mac10[[#This Row],[TotalCostFuture]]/Table_Query_from_Mac10[[#This Row],[totalsalesFuture]],0)</f>
        <v>0.36398467432950193</v>
      </c>
      <c r="AN3670" s="30">
        <v>32</v>
      </c>
      <c r="AO3670">
        <f t="shared" si="114"/>
        <v>8</v>
      </c>
      <c r="AQ3670" s="30">
        <v>104.4</v>
      </c>
      <c r="AR3670">
        <f t="shared" si="115"/>
        <v>36.54</v>
      </c>
    </row>
    <row r="3671" spans="1:44" x14ac:dyDescent="0.25">
      <c r="A3671">
        <v>90370</v>
      </c>
      <c r="B3671">
        <v>7</v>
      </c>
      <c r="C3671" t="s">
        <v>55</v>
      </c>
      <c r="D3671" t="s">
        <v>81</v>
      </c>
      <c r="E3671">
        <v>32</v>
      </c>
      <c r="F3671">
        <v>5.81</v>
      </c>
      <c r="G3671">
        <v>14.47</v>
      </c>
      <c r="H3671" s="1">
        <v>44855</v>
      </c>
      <c r="I3671" s="20">
        <v>0</v>
      </c>
      <c r="J3671" s="47">
        <f>Table_Query_from_Mac10[[#This Row],[unit_price]]-(Table_Query_from_Mac10[[#This Row],[unit_price]]*(Table_Query_from_Mac10[[#This Row],[discount_pct]]/100))</f>
        <v>14.47</v>
      </c>
      <c r="K3671" s="47">
        <f>Table_Query_from_Mac10[[#This Row],[unit_cost]]</f>
        <v>5.81</v>
      </c>
      <c r="L3671" s="47">
        <f>Table_Query_from_Mac10[[#This Row],[Live-cost]]*(1+Table_Query_from_Mac10[[#This Row],[CogsIncreasebyTYPE]])</f>
        <v>5.81</v>
      </c>
      <c r="M3671" s="47">
        <f>Table_Query_from_Mac10[[#This Row],[Live-cost]]*Table_Query_from_Mac10[[#This Row],[qty_to_ship]]</f>
        <v>185.92</v>
      </c>
      <c r="N3671" s="47">
        <f>IF(Table_Query_from_Mac10[[#This Row],[item_no]]="KDA",-Table_Query_from_Mac10[[#This Row],[unit_price]],Table_Query_from_Mac10[[#This Row],[Net Unit]]*Table_Query_from_Mac10[[#This Row],[qty_to_ship]])</f>
        <v>463.04</v>
      </c>
      <c r="O3671" s="47">
        <f>SUMIFS(Summary!C:C,Summary!H:H,Table_Query_from_Mac10[[#This Row],[Juiceoc]])</f>
        <v>0</v>
      </c>
      <c r="P3671" s="47">
        <f>SUMIFS(Summary!D:D,Summary!H:H,Table_Query_from_Mac10[[#This Row],[Juiceoc]])</f>
        <v>0</v>
      </c>
      <c r="Q3671" s="47">
        <f>SUMIFS(Summary!E:E,Summary!H:H,Table_Query_from_Mac10[[#This Row],[Juiceoc]])</f>
        <v>0</v>
      </c>
      <c r="R3671" s="47">
        <f>Table_Query_from_Mac10[[#This Row],[Net Unit]]*(1+Table_Query_from_Mac10[[#This Row],[PriceIncreasebyType]])</f>
        <v>14.47</v>
      </c>
      <c r="S3671" s="47">
        <f>Table_Query_from_Mac10[[#This Row],[UnitPriceFuture]]*Table_Query_from_Mac10[[#This Row],[qtytoShipFuture]]</f>
        <v>463.04</v>
      </c>
      <c r="T3671" s="47">
        <f>ROUND(Table_Query_from_Mac10[[#This Row],[qty_to_ship]]*(1+Table_Query_from_Mac10[[#This Row],[VolumeIncreasebyType]]),0)</f>
        <v>32</v>
      </c>
      <c r="U3671" s="47">
        <f>Table_Query_from_Mac10[[#This Row],[qtytoShipFuture]]*Table_Query_from_Mac10[[#This Row],[Future-cost]]</f>
        <v>185.92</v>
      </c>
      <c r="V3671" s="47">
        <f>Table_Query_from_Mac10[[#This Row],[qtytoShipFuture]]-Table_Query_from_Mac10[[#This Row],[qty_to_ship]]</f>
        <v>0</v>
      </c>
      <c r="W3671" s="47">
        <f>Table_Query_from_Mac10[[#This Row],[UnitPriceFuture]]</f>
        <v>14.47</v>
      </c>
      <c r="X3671" s="47">
        <f>Table_Query_from_Mac10[[#This Row],[Unit Increase]]*Table_Query_from_Mac10[[#This Row],[UnitPriceFuture]]</f>
        <v>0</v>
      </c>
      <c r="Y3671" s="47">
        <f>Table_Query_from_Mac10[[#This Row],[Unit Increase]]*Table_Query_from_Mac10[[#This Row],[Future-cost]]</f>
        <v>0</v>
      </c>
      <c r="Z3671" s="47">
        <f>-(Table_Query_from_Mac10[[#This Row],[Incremental Sales]]+((Table_Query_from_Mac10[[#This Row],[Incremental Sales]]*-(SUM(Summary!$S$8:$S$9)))))*Summary!$S$18</f>
        <v>0</v>
      </c>
      <c r="AA3671" s="47">
        <f>IFERROR(Table_Query_from_Mac10[[#This Row],[Incremental Cost]]/Table_Query_from_Mac10[[#This Row],[Incremental Sales]],0)</f>
        <v>0</v>
      </c>
      <c r="AB3671" s="47">
        <f>IFERROR(Table_Query_from_Mac10[[#This Row],[TotalCostFuture]]/Table_Query_from_Mac10[[#This Row],[totalsalesFuture]],0)</f>
        <v>0.4015203870076019</v>
      </c>
      <c r="AN3671" s="31">
        <v>128</v>
      </c>
      <c r="AO3671">
        <f t="shared" si="114"/>
        <v>32</v>
      </c>
      <c r="AQ3671" s="31">
        <v>41.35</v>
      </c>
      <c r="AR3671">
        <f t="shared" si="115"/>
        <v>14.47</v>
      </c>
    </row>
    <row r="3672" spans="1:44" x14ac:dyDescent="0.25">
      <c r="A3672">
        <v>90370</v>
      </c>
      <c r="B3672">
        <v>8</v>
      </c>
      <c r="C3672" t="s">
        <v>55</v>
      </c>
      <c r="D3672" t="s">
        <v>81</v>
      </c>
      <c r="E3672">
        <v>0</v>
      </c>
      <c r="F3672">
        <v>7.17</v>
      </c>
      <c r="G3672">
        <v>18.14</v>
      </c>
      <c r="H3672" s="1">
        <v>44855</v>
      </c>
      <c r="I3672" s="20">
        <v>0</v>
      </c>
      <c r="J3672" s="47">
        <f>Table_Query_from_Mac10[[#This Row],[unit_price]]-(Table_Query_from_Mac10[[#This Row],[unit_price]]*(Table_Query_from_Mac10[[#This Row],[discount_pct]]/100))</f>
        <v>18.14</v>
      </c>
      <c r="K3672" s="47">
        <f>Table_Query_from_Mac10[[#This Row],[unit_cost]]</f>
        <v>7.17</v>
      </c>
      <c r="L3672" s="47">
        <f>Table_Query_from_Mac10[[#This Row],[Live-cost]]*(1+Table_Query_from_Mac10[[#This Row],[CogsIncreasebyTYPE]])</f>
        <v>7.17</v>
      </c>
      <c r="M3672" s="47">
        <f>Table_Query_from_Mac10[[#This Row],[Live-cost]]*Table_Query_from_Mac10[[#This Row],[qty_to_ship]]</f>
        <v>0</v>
      </c>
      <c r="N3672" s="47">
        <f>IF(Table_Query_from_Mac10[[#This Row],[item_no]]="KDA",-Table_Query_from_Mac10[[#This Row],[unit_price]],Table_Query_from_Mac10[[#This Row],[Net Unit]]*Table_Query_from_Mac10[[#This Row],[qty_to_ship]])</f>
        <v>0</v>
      </c>
      <c r="O3672" s="47">
        <f>SUMIFS(Summary!C:C,Summary!H:H,Table_Query_from_Mac10[[#This Row],[Juiceoc]])</f>
        <v>0</v>
      </c>
      <c r="P3672" s="47">
        <f>SUMIFS(Summary!D:D,Summary!H:H,Table_Query_from_Mac10[[#This Row],[Juiceoc]])</f>
        <v>0</v>
      </c>
      <c r="Q3672" s="47">
        <f>SUMIFS(Summary!E:E,Summary!H:H,Table_Query_from_Mac10[[#This Row],[Juiceoc]])</f>
        <v>0</v>
      </c>
      <c r="R3672" s="47">
        <f>Table_Query_from_Mac10[[#This Row],[Net Unit]]*(1+Table_Query_from_Mac10[[#This Row],[PriceIncreasebyType]])</f>
        <v>18.14</v>
      </c>
      <c r="S3672" s="47">
        <f>Table_Query_from_Mac10[[#This Row],[UnitPriceFuture]]*Table_Query_from_Mac10[[#This Row],[qtytoShipFuture]]</f>
        <v>0</v>
      </c>
      <c r="T3672" s="47">
        <f>ROUND(Table_Query_from_Mac10[[#This Row],[qty_to_ship]]*(1+Table_Query_from_Mac10[[#This Row],[VolumeIncreasebyType]]),0)</f>
        <v>0</v>
      </c>
      <c r="U3672" s="47">
        <f>Table_Query_from_Mac10[[#This Row],[qtytoShipFuture]]*Table_Query_from_Mac10[[#This Row],[Future-cost]]</f>
        <v>0</v>
      </c>
      <c r="V3672" s="47">
        <f>Table_Query_from_Mac10[[#This Row],[qtytoShipFuture]]-Table_Query_from_Mac10[[#This Row],[qty_to_ship]]</f>
        <v>0</v>
      </c>
      <c r="W3672" s="47">
        <f>Table_Query_from_Mac10[[#This Row],[UnitPriceFuture]]</f>
        <v>18.14</v>
      </c>
      <c r="X3672" s="47">
        <f>Table_Query_from_Mac10[[#This Row],[Unit Increase]]*Table_Query_from_Mac10[[#This Row],[UnitPriceFuture]]</f>
        <v>0</v>
      </c>
      <c r="Y3672" s="47">
        <f>Table_Query_from_Mac10[[#This Row],[Unit Increase]]*Table_Query_from_Mac10[[#This Row],[Future-cost]]</f>
        <v>0</v>
      </c>
      <c r="Z3672" s="47">
        <f>-(Table_Query_from_Mac10[[#This Row],[Incremental Sales]]+((Table_Query_from_Mac10[[#This Row],[Incremental Sales]]*-(SUM(Summary!$S$8:$S$9)))))*Summary!$S$18</f>
        <v>0</v>
      </c>
      <c r="AA3672" s="47">
        <f>IFERROR(Table_Query_from_Mac10[[#This Row],[Incremental Cost]]/Table_Query_from_Mac10[[#This Row],[Incremental Sales]],0)</f>
        <v>0</v>
      </c>
      <c r="AB3672" s="47">
        <f>IFERROR(Table_Query_from_Mac10[[#This Row],[TotalCostFuture]]/Table_Query_from_Mac10[[#This Row],[totalsalesFuture]],0)</f>
        <v>0</v>
      </c>
      <c r="AN3672" s="30">
        <v>0</v>
      </c>
      <c r="AO3672">
        <f t="shared" si="114"/>
        <v>0</v>
      </c>
      <c r="AQ3672" s="30">
        <v>51.84</v>
      </c>
      <c r="AR3672">
        <f t="shared" si="115"/>
        <v>18.14</v>
      </c>
    </row>
    <row r="3673" spans="1:44" x14ac:dyDescent="0.25">
      <c r="A3673">
        <v>90370</v>
      </c>
      <c r="B3673">
        <v>9</v>
      </c>
      <c r="C3673" t="s">
        <v>55</v>
      </c>
      <c r="D3673" t="s">
        <v>81</v>
      </c>
      <c r="E3673">
        <v>18</v>
      </c>
      <c r="F3673">
        <v>8.5</v>
      </c>
      <c r="G3673">
        <v>22.57</v>
      </c>
      <c r="H3673" s="1">
        <v>44855</v>
      </c>
      <c r="I3673" s="20">
        <v>0</v>
      </c>
      <c r="J3673" s="47">
        <f>Table_Query_from_Mac10[[#This Row],[unit_price]]-(Table_Query_from_Mac10[[#This Row],[unit_price]]*(Table_Query_from_Mac10[[#This Row],[discount_pct]]/100))</f>
        <v>22.57</v>
      </c>
      <c r="K3673" s="47">
        <f>Table_Query_from_Mac10[[#This Row],[unit_cost]]</f>
        <v>8.5</v>
      </c>
      <c r="L3673" s="47">
        <f>Table_Query_from_Mac10[[#This Row],[Live-cost]]*(1+Table_Query_from_Mac10[[#This Row],[CogsIncreasebyTYPE]])</f>
        <v>8.5</v>
      </c>
      <c r="M3673" s="47">
        <f>Table_Query_from_Mac10[[#This Row],[Live-cost]]*Table_Query_from_Mac10[[#This Row],[qty_to_ship]]</f>
        <v>153</v>
      </c>
      <c r="N3673" s="47">
        <f>IF(Table_Query_from_Mac10[[#This Row],[item_no]]="KDA",-Table_Query_from_Mac10[[#This Row],[unit_price]],Table_Query_from_Mac10[[#This Row],[Net Unit]]*Table_Query_from_Mac10[[#This Row],[qty_to_ship]])</f>
        <v>406.26</v>
      </c>
      <c r="O3673" s="47">
        <f>SUMIFS(Summary!C:C,Summary!H:H,Table_Query_from_Mac10[[#This Row],[Juiceoc]])</f>
        <v>0</v>
      </c>
      <c r="P3673" s="47">
        <f>SUMIFS(Summary!D:D,Summary!H:H,Table_Query_from_Mac10[[#This Row],[Juiceoc]])</f>
        <v>0</v>
      </c>
      <c r="Q3673" s="47">
        <f>SUMIFS(Summary!E:E,Summary!H:H,Table_Query_from_Mac10[[#This Row],[Juiceoc]])</f>
        <v>0</v>
      </c>
      <c r="R3673" s="47">
        <f>Table_Query_from_Mac10[[#This Row],[Net Unit]]*(1+Table_Query_from_Mac10[[#This Row],[PriceIncreasebyType]])</f>
        <v>22.57</v>
      </c>
      <c r="S3673" s="47">
        <f>Table_Query_from_Mac10[[#This Row],[UnitPriceFuture]]*Table_Query_from_Mac10[[#This Row],[qtytoShipFuture]]</f>
        <v>406.26</v>
      </c>
      <c r="T3673" s="47">
        <f>ROUND(Table_Query_from_Mac10[[#This Row],[qty_to_ship]]*(1+Table_Query_from_Mac10[[#This Row],[VolumeIncreasebyType]]),0)</f>
        <v>18</v>
      </c>
      <c r="U3673" s="47">
        <f>Table_Query_from_Mac10[[#This Row],[qtytoShipFuture]]*Table_Query_from_Mac10[[#This Row],[Future-cost]]</f>
        <v>153</v>
      </c>
      <c r="V3673" s="47">
        <f>Table_Query_from_Mac10[[#This Row],[qtytoShipFuture]]-Table_Query_from_Mac10[[#This Row],[qty_to_ship]]</f>
        <v>0</v>
      </c>
      <c r="W3673" s="47">
        <f>Table_Query_from_Mac10[[#This Row],[UnitPriceFuture]]</f>
        <v>22.57</v>
      </c>
      <c r="X3673" s="47">
        <f>Table_Query_from_Mac10[[#This Row],[Unit Increase]]*Table_Query_from_Mac10[[#This Row],[UnitPriceFuture]]</f>
        <v>0</v>
      </c>
      <c r="Y3673" s="47">
        <f>Table_Query_from_Mac10[[#This Row],[Unit Increase]]*Table_Query_from_Mac10[[#This Row],[Future-cost]]</f>
        <v>0</v>
      </c>
      <c r="Z3673" s="47">
        <f>-(Table_Query_from_Mac10[[#This Row],[Incremental Sales]]+((Table_Query_from_Mac10[[#This Row],[Incremental Sales]]*-(SUM(Summary!$S$8:$S$9)))))*Summary!$S$18</f>
        <v>0</v>
      </c>
      <c r="AA3673" s="47">
        <f>IFERROR(Table_Query_from_Mac10[[#This Row],[Incremental Cost]]/Table_Query_from_Mac10[[#This Row],[Incremental Sales]],0)</f>
        <v>0</v>
      </c>
      <c r="AB3673" s="47">
        <f>IFERROR(Table_Query_from_Mac10[[#This Row],[TotalCostFuture]]/Table_Query_from_Mac10[[#This Row],[totalsalesFuture]],0)</f>
        <v>0.37660611431103236</v>
      </c>
      <c r="AN3673" s="31">
        <v>72</v>
      </c>
      <c r="AO3673">
        <f t="shared" si="114"/>
        <v>18</v>
      </c>
      <c r="AQ3673" s="31">
        <v>64.489999999999995</v>
      </c>
      <c r="AR3673">
        <f t="shared" si="115"/>
        <v>22.57</v>
      </c>
    </row>
    <row r="3674" spans="1:44" x14ac:dyDescent="0.25">
      <c r="A3674">
        <v>90371</v>
      </c>
      <c r="B3674">
        <v>1</v>
      </c>
      <c r="C3674" t="s">
        <v>53</v>
      </c>
      <c r="D3674" t="s">
        <v>80</v>
      </c>
      <c r="E3674">
        <v>40</v>
      </c>
      <c r="F3674">
        <v>5.8</v>
      </c>
      <c r="G3674">
        <v>13.5</v>
      </c>
      <c r="H3674" s="1">
        <v>44861</v>
      </c>
      <c r="I3674" s="20">
        <v>6</v>
      </c>
      <c r="J3674" s="47">
        <f>Table_Query_from_Mac10[[#This Row],[unit_price]]-(Table_Query_from_Mac10[[#This Row],[unit_price]]*(Table_Query_from_Mac10[[#This Row],[discount_pct]]/100))</f>
        <v>12.69</v>
      </c>
      <c r="K3674" s="47">
        <f>Table_Query_from_Mac10[[#This Row],[unit_cost]]</f>
        <v>5.8</v>
      </c>
      <c r="L3674" s="47">
        <f>Table_Query_from_Mac10[[#This Row],[Live-cost]]*(1+Table_Query_from_Mac10[[#This Row],[CogsIncreasebyTYPE]])</f>
        <v>5.8</v>
      </c>
      <c r="M3674" s="47">
        <f>Table_Query_from_Mac10[[#This Row],[Live-cost]]*Table_Query_from_Mac10[[#This Row],[qty_to_ship]]</f>
        <v>232</v>
      </c>
      <c r="N3674" s="47">
        <f>IF(Table_Query_from_Mac10[[#This Row],[item_no]]="KDA",-Table_Query_from_Mac10[[#This Row],[unit_price]],Table_Query_from_Mac10[[#This Row],[Net Unit]]*Table_Query_from_Mac10[[#This Row],[qty_to_ship]])</f>
        <v>507.59999999999997</v>
      </c>
      <c r="O3674" s="47">
        <f>SUMIFS(Summary!C:C,Summary!H:H,Table_Query_from_Mac10[[#This Row],[Juiceoc]])</f>
        <v>0</v>
      </c>
      <c r="P3674" s="47">
        <f>SUMIFS(Summary!D:D,Summary!H:H,Table_Query_from_Mac10[[#This Row],[Juiceoc]])</f>
        <v>0</v>
      </c>
      <c r="Q3674" s="47">
        <f>SUMIFS(Summary!E:E,Summary!H:H,Table_Query_from_Mac10[[#This Row],[Juiceoc]])</f>
        <v>0</v>
      </c>
      <c r="R3674" s="47">
        <f>Table_Query_from_Mac10[[#This Row],[Net Unit]]*(1+Table_Query_from_Mac10[[#This Row],[PriceIncreasebyType]])</f>
        <v>12.69</v>
      </c>
      <c r="S3674" s="47">
        <f>Table_Query_from_Mac10[[#This Row],[UnitPriceFuture]]*Table_Query_from_Mac10[[#This Row],[qtytoShipFuture]]</f>
        <v>507.59999999999997</v>
      </c>
      <c r="T3674" s="47">
        <f>ROUND(Table_Query_from_Mac10[[#This Row],[qty_to_ship]]*(1+Table_Query_from_Mac10[[#This Row],[VolumeIncreasebyType]]),0)</f>
        <v>40</v>
      </c>
      <c r="U3674" s="47">
        <f>Table_Query_from_Mac10[[#This Row],[qtytoShipFuture]]*Table_Query_from_Mac10[[#This Row],[Future-cost]]</f>
        <v>232</v>
      </c>
      <c r="V3674" s="47">
        <f>Table_Query_from_Mac10[[#This Row],[qtytoShipFuture]]-Table_Query_from_Mac10[[#This Row],[qty_to_ship]]</f>
        <v>0</v>
      </c>
      <c r="W3674" s="47">
        <f>Table_Query_from_Mac10[[#This Row],[UnitPriceFuture]]</f>
        <v>12.69</v>
      </c>
      <c r="X3674" s="47">
        <f>Table_Query_from_Mac10[[#This Row],[Unit Increase]]*Table_Query_from_Mac10[[#This Row],[UnitPriceFuture]]</f>
        <v>0</v>
      </c>
      <c r="Y3674" s="47">
        <f>Table_Query_from_Mac10[[#This Row],[Unit Increase]]*Table_Query_from_Mac10[[#This Row],[Future-cost]]</f>
        <v>0</v>
      </c>
      <c r="Z3674" s="47">
        <f>-(Table_Query_from_Mac10[[#This Row],[Incremental Sales]]+((Table_Query_from_Mac10[[#This Row],[Incremental Sales]]*-(SUM(Summary!$S$8:$S$9)))))*Summary!$S$18</f>
        <v>0</v>
      </c>
      <c r="AA3674" s="47">
        <f>IFERROR(Table_Query_from_Mac10[[#This Row],[Incremental Cost]]/Table_Query_from_Mac10[[#This Row],[Incremental Sales]],0)</f>
        <v>0</v>
      </c>
      <c r="AB3674" s="47">
        <f>IFERROR(Table_Query_from_Mac10[[#This Row],[TotalCostFuture]]/Table_Query_from_Mac10[[#This Row],[totalsalesFuture]],0)</f>
        <v>0.45705279747832944</v>
      </c>
      <c r="AN3674" s="30">
        <v>160</v>
      </c>
      <c r="AO3674">
        <f t="shared" si="114"/>
        <v>40</v>
      </c>
      <c r="AQ3674" s="30">
        <v>38.57</v>
      </c>
      <c r="AR3674">
        <f t="shared" si="115"/>
        <v>13.5</v>
      </c>
    </row>
    <row r="3675" spans="1:44" x14ac:dyDescent="0.25">
      <c r="A3675">
        <v>90371</v>
      </c>
      <c r="B3675">
        <v>2</v>
      </c>
      <c r="C3675" t="s">
        <v>53</v>
      </c>
      <c r="D3675" t="s">
        <v>80</v>
      </c>
      <c r="E3675">
        <v>15</v>
      </c>
      <c r="F3675">
        <v>8.3699999999999992</v>
      </c>
      <c r="G3675">
        <v>19.829999999999998</v>
      </c>
      <c r="H3675" s="1">
        <v>44861</v>
      </c>
      <c r="I3675" s="20">
        <v>6</v>
      </c>
      <c r="J3675" s="47">
        <f>Table_Query_from_Mac10[[#This Row],[unit_price]]-(Table_Query_from_Mac10[[#This Row],[unit_price]]*(Table_Query_from_Mac10[[#This Row],[discount_pct]]/100))</f>
        <v>18.6402</v>
      </c>
      <c r="K3675" s="47">
        <f>Table_Query_from_Mac10[[#This Row],[unit_cost]]</f>
        <v>8.3699999999999992</v>
      </c>
      <c r="L3675" s="47">
        <f>Table_Query_from_Mac10[[#This Row],[Live-cost]]*(1+Table_Query_from_Mac10[[#This Row],[CogsIncreasebyTYPE]])</f>
        <v>8.3699999999999992</v>
      </c>
      <c r="M3675" s="47">
        <f>Table_Query_from_Mac10[[#This Row],[Live-cost]]*Table_Query_from_Mac10[[#This Row],[qty_to_ship]]</f>
        <v>125.54999999999998</v>
      </c>
      <c r="N3675" s="47">
        <f>IF(Table_Query_from_Mac10[[#This Row],[item_no]]="KDA",-Table_Query_from_Mac10[[#This Row],[unit_price]],Table_Query_from_Mac10[[#This Row],[Net Unit]]*Table_Query_from_Mac10[[#This Row],[qty_to_ship]])</f>
        <v>279.60300000000001</v>
      </c>
      <c r="O3675" s="47">
        <f>SUMIFS(Summary!C:C,Summary!H:H,Table_Query_from_Mac10[[#This Row],[Juiceoc]])</f>
        <v>0</v>
      </c>
      <c r="P3675" s="47">
        <f>SUMIFS(Summary!D:D,Summary!H:H,Table_Query_from_Mac10[[#This Row],[Juiceoc]])</f>
        <v>0</v>
      </c>
      <c r="Q3675" s="47">
        <f>SUMIFS(Summary!E:E,Summary!H:H,Table_Query_from_Mac10[[#This Row],[Juiceoc]])</f>
        <v>0</v>
      </c>
      <c r="R3675" s="47">
        <f>Table_Query_from_Mac10[[#This Row],[Net Unit]]*(1+Table_Query_from_Mac10[[#This Row],[PriceIncreasebyType]])</f>
        <v>18.6402</v>
      </c>
      <c r="S3675" s="47">
        <f>Table_Query_from_Mac10[[#This Row],[UnitPriceFuture]]*Table_Query_from_Mac10[[#This Row],[qtytoShipFuture]]</f>
        <v>279.60300000000001</v>
      </c>
      <c r="T3675" s="47">
        <f>ROUND(Table_Query_from_Mac10[[#This Row],[qty_to_ship]]*(1+Table_Query_from_Mac10[[#This Row],[VolumeIncreasebyType]]),0)</f>
        <v>15</v>
      </c>
      <c r="U3675" s="47">
        <f>Table_Query_from_Mac10[[#This Row],[qtytoShipFuture]]*Table_Query_from_Mac10[[#This Row],[Future-cost]]</f>
        <v>125.54999999999998</v>
      </c>
      <c r="V3675" s="47">
        <f>Table_Query_from_Mac10[[#This Row],[qtytoShipFuture]]-Table_Query_from_Mac10[[#This Row],[qty_to_ship]]</f>
        <v>0</v>
      </c>
      <c r="W3675" s="47">
        <f>Table_Query_from_Mac10[[#This Row],[UnitPriceFuture]]</f>
        <v>18.6402</v>
      </c>
      <c r="X3675" s="47">
        <f>Table_Query_from_Mac10[[#This Row],[Unit Increase]]*Table_Query_from_Mac10[[#This Row],[UnitPriceFuture]]</f>
        <v>0</v>
      </c>
      <c r="Y3675" s="47">
        <f>Table_Query_from_Mac10[[#This Row],[Unit Increase]]*Table_Query_from_Mac10[[#This Row],[Future-cost]]</f>
        <v>0</v>
      </c>
      <c r="Z3675" s="47">
        <f>-(Table_Query_from_Mac10[[#This Row],[Incremental Sales]]+((Table_Query_from_Mac10[[#This Row],[Incremental Sales]]*-(SUM(Summary!$S$8:$S$9)))))*Summary!$S$18</f>
        <v>0</v>
      </c>
      <c r="AA3675" s="47">
        <f>IFERROR(Table_Query_from_Mac10[[#This Row],[Incremental Cost]]/Table_Query_from_Mac10[[#This Row],[Incremental Sales]],0)</f>
        <v>0</v>
      </c>
      <c r="AB3675" s="47">
        <f>IFERROR(Table_Query_from_Mac10[[#This Row],[TotalCostFuture]]/Table_Query_from_Mac10[[#This Row],[totalsalesFuture]],0)</f>
        <v>0.44902951685067749</v>
      </c>
      <c r="AN3675" s="31">
        <v>60</v>
      </c>
      <c r="AO3675">
        <f t="shared" si="114"/>
        <v>15</v>
      </c>
      <c r="AQ3675" s="31">
        <v>56.65</v>
      </c>
      <c r="AR3675">
        <f t="shared" si="115"/>
        <v>19.829999999999998</v>
      </c>
    </row>
    <row r="3676" spans="1:44" x14ac:dyDescent="0.25">
      <c r="A3676">
        <v>90371</v>
      </c>
      <c r="B3676">
        <v>3</v>
      </c>
      <c r="C3676" t="s">
        <v>53</v>
      </c>
      <c r="D3676" t="s">
        <v>80</v>
      </c>
      <c r="E3676">
        <v>3</v>
      </c>
      <c r="F3676">
        <v>11.16</v>
      </c>
      <c r="G3676">
        <v>28.11</v>
      </c>
      <c r="H3676" s="1">
        <v>44861</v>
      </c>
      <c r="I3676" s="20">
        <v>6</v>
      </c>
      <c r="J3676" s="47">
        <f>Table_Query_from_Mac10[[#This Row],[unit_price]]-(Table_Query_from_Mac10[[#This Row],[unit_price]]*(Table_Query_from_Mac10[[#This Row],[discount_pct]]/100))</f>
        <v>26.423400000000001</v>
      </c>
      <c r="K3676" s="47">
        <f>Table_Query_from_Mac10[[#This Row],[unit_cost]]</f>
        <v>11.16</v>
      </c>
      <c r="L3676" s="47">
        <f>Table_Query_from_Mac10[[#This Row],[Live-cost]]*(1+Table_Query_from_Mac10[[#This Row],[CogsIncreasebyTYPE]])</f>
        <v>11.16</v>
      </c>
      <c r="M3676" s="47">
        <f>Table_Query_from_Mac10[[#This Row],[Live-cost]]*Table_Query_from_Mac10[[#This Row],[qty_to_ship]]</f>
        <v>33.480000000000004</v>
      </c>
      <c r="N3676" s="47">
        <f>IF(Table_Query_from_Mac10[[#This Row],[item_no]]="KDA",-Table_Query_from_Mac10[[#This Row],[unit_price]],Table_Query_from_Mac10[[#This Row],[Net Unit]]*Table_Query_from_Mac10[[#This Row],[qty_to_ship]])</f>
        <v>79.270200000000003</v>
      </c>
      <c r="O3676" s="47">
        <f>SUMIFS(Summary!C:C,Summary!H:H,Table_Query_from_Mac10[[#This Row],[Juiceoc]])</f>
        <v>0</v>
      </c>
      <c r="P3676" s="47">
        <f>SUMIFS(Summary!D:D,Summary!H:H,Table_Query_from_Mac10[[#This Row],[Juiceoc]])</f>
        <v>0</v>
      </c>
      <c r="Q3676" s="47">
        <f>SUMIFS(Summary!E:E,Summary!H:H,Table_Query_from_Mac10[[#This Row],[Juiceoc]])</f>
        <v>0</v>
      </c>
      <c r="R3676" s="47">
        <f>Table_Query_from_Mac10[[#This Row],[Net Unit]]*(1+Table_Query_from_Mac10[[#This Row],[PriceIncreasebyType]])</f>
        <v>26.423400000000001</v>
      </c>
      <c r="S3676" s="47">
        <f>Table_Query_from_Mac10[[#This Row],[UnitPriceFuture]]*Table_Query_from_Mac10[[#This Row],[qtytoShipFuture]]</f>
        <v>79.270200000000003</v>
      </c>
      <c r="T3676" s="47">
        <f>ROUND(Table_Query_from_Mac10[[#This Row],[qty_to_ship]]*(1+Table_Query_from_Mac10[[#This Row],[VolumeIncreasebyType]]),0)</f>
        <v>3</v>
      </c>
      <c r="U3676" s="47">
        <f>Table_Query_from_Mac10[[#This Row],[qtytoShipFuture]]*Table_Query_from_Mac10[[#This Row],[Future-cost]]</f>
        <v>33.480000000000004</v>
      </c>
      <c r="V3676" s="47">
        <f>Table_Query_from_Mac10[[#This Row],[qtytoShipFuture]]-Table_Query_from_Mac10[[#This Row],[qty_to_ship]]</f>
        <v>0</v>
      </c>
      <c r="W3676" s="47">
        <f>Table_Query_from_Mac10[[#This Row],[UnitPriceFuture]]</f>
        <v>26.423400000000001</v>
      </c>
      <c r="X3676" s="47">
        <f>Table_Query_from_Mac10[[#This Row],[Unit Increase]]*Table_Query_from_Mac10[[#This Row],[UnitPriceFuture]]</f>
        <v>0</v>
      </c>
      <c r="Y3676" s="47">
        <f>Table_Query_from_Mac10[[#This Row],[Unit Increase]]*Table_Query_from_Mac10[[#This Row],[Future-cost]]</f>
        <v>0</v>
      </c>
      <c r="Z3676" s="47">
        <f>-(Table_Query_from_Mac10[[#This Row],[Incremental Sales]]+((Table_Query_from_Mac10[[#This Row],[Incremental Sales]]*-(SUM(Summary!$S$8:$S$9)))))*Summary!$S$18</f>
        <v>0</v>
      </c>
      <c r="AA3676" s="47">
        <f>IFERROR(Table_Query_from_Mac10[[#This Row],[Incremental Cost]]/Table_Query_from_Mac10[[#This Row],[Incremental Sales]],0)</f>
        <v>0</v>
      </c>
      <c r="AB3676" s="47">
        <f>IFERROR(Table_Query_from_Mac10[[#This Row],[TotalCostFuture]]/Table_Query_from_Mac10[[#This Row],[totalsalesFuture]],0)</f>
        <v>0.42235291446218126</v>
      </c>
      <c r="AN3676" s="30">
        <v>12</v>
      </c>
      <c r="AO3676">
        <f t="shared" si="114"/>
        <v>3</v>
      </c>
      <c r="AQ3676" s="30">
        <v>80.3</v>
      </c>
      <c r="AR3676">
        <f t="shared" si="115"/>
        <v>28.11</v>
      </c>
    </row>
    <row r="3677" spans="1:44" x14ac:dyDescent="0.25">
      <c r="A3677">
        <v>90371</v>
      </c>
      <c r="B3677">
        <v>4</v>
      </c>
      <c r="C3677" t="s">
        <v>53</v>
      </c>
      <c r="D3677" t="s">
        <v>80</v>
      </c>
      <c r="E3677">
        <v>2</v>
      </c>
      <c r="F3677">
        <v>12.77</v>
      </c>
      <c r="G3677">
        <v>33.85</v>
      </c>
      <c r="H3677" s="1">
        <v>44861</v>
      </c>
      <c r="I3677" s="20">
        <v>6</v>
      </c>
      <c r="J3677" s="47">
        <f>Table_Query_from_Mac10[[#This Row],[unit_price]]-(Table_Query_from_Mac10[[#This Row],[unit_price]]*(Table_Query_from_Mac10[[#This Row],[discount_pct]]/100))</f>
        <v>31.819000000000003</v>
      </c>
      <c r="K3677" s="47">
        <f>Table_Query_from_Mac10[[#This Row],[unit_cost]]</f>
        <v>12.77</v>
      </c>
      <c r="L3677" s="47">
        <f>Table_Query_from_Mac10[[#This Row],[Live-cost]]*(1+Table_Query_from_Mac10[[#This Row],[CogsIncreasebyTYPE]])</f>
        <v>12.77</v>
      </c>
      <c r="M3677" s="47">
        <f>Table_Query_from_Mac10[[#This Row],[Live-cost]]*Table_Query_from_Mac10[[#This Row],[qty_to_ship]]</f>
        <v>25.54</v>
      </c>
      <c r="N3677" s="47">
        <f>IF(Table_Query_from_Mac10[[#This Row],[item_no]]="KDA",-Table_Query_from_Mac10[[#This Row],[unit_price]],Table_Query_from_Mac10[[#This Row],[Net Unit]]*Table_Query_from_Mac10[[#This Row],[qty_to_ship]])</f>
        <v>63.638000000000005</v>
      </c>
      <c r="O3677" s="47">
        <f>SUMIFS(Summary!C:C,Summary!H:H,Table_Query_from_Mac10[[#This Row],[Juiceoc]])</f>
        <v>0</v>
      </c>
      <c r="P3677" s="47">
        <f>SUMIFS(Summary!D:D,Summary!H:H,Table_Query_from_Mac10[[#This Row],[Juiceoc]])</f>
        <v>0</v>
      </c>
      <c r="Q3677" s="47">
        <f>SUMIFS(Summary!E:E,Summary!H:H,Table_Query_from_Mac10[[#This Row],[Juiceoc]])</f>
        <v>0</v>
      </c>
      <c r="R3677" s="47">
        <f>Table_Query_from_Mac10[[#This Row],[Net Unit]]*(1+Table_Query_from_Mac10[[#This Row],[PriceIncreasebyType]])</f>
        <v>31.819000000000003</v>
      </c>
      <c r="S3677" s="47">
        <f>Table_Query_from_Mac10[[#This Row],[UnitPriceFuture]]*Table_Query_from_Mac10[[#This Row],[qtytoShipFuture]]</f>
        <v>63.638000000000005</v>
      </c>
      <c r="T3677" s="47">
        <f>ROUND(Table_Query_from_Mac10[[#This Row],[qty_to_ship]]*(1+Table_Query_from_Mac10[[#This Row],[VolumeIncreasebyType]]),0)</f>
        <v>2</v>
      </c>
      <c r="U3677" s="47">
        <f>Table_Query_from_Mac10[[#This Row],[qtytoShipFuture]]*Table_Query_from_Mac10[[#This Row],[Future-cost]]</f>
        <v>25.54</v>
      </c>
      <c r="V3677" s="47">
        <f>Table_Query_from_Mac10[[#This Row],[qtytoShipFuture]]-Table_Query_from_Mac10[[#This Row],[qty_to_ship]]</f>
        <v>0</v>
      </c>
      <c r="W3677" s="47">
        <f>Table_Query_from_Mac10[[#This Row],[UnitPriceFuture]]</f>
        <v>31.819000000000003</v>
      </c>
      <c r="X3677" s="47">
        <f>Table_Query_from_Mac10[[#This Row],[Unit Increase]]*Table_Query_from_Mac10[[#This Row],[UnitPriceFuture]]</f>
        <v>0</v>
      </c>
      <c r="Y3677" s="47">
        <f>Table_Query_from_Mac10[[#This Row],[Unit Increase]]*Table_Query_from_Mac10[[#This Row],[Future-cost]]</f>
        <v>0</v>
      </c>
      <c r="Z3677" s="47">
        <f>-(Table_Query_from_Mac10[[#This Row],[Incremental Sales]]+((Table_Query_from_Mac10[[#This Row],[Incremental Sales]]*-(SUM(Summary!$S$8:$S$9)))))*Summary!$S$18</f>
        <v>0</v>
      </c>
      <c r="AA3677" s="47">
        <f>IFERROR(Table_Query_from_Mac10[[#This Row],[Incremental Cost]]/Table_Query_from_Mac10[[#This Row],[Incremental Sales]],0)</f>
        <v>0</v>
      </c>
      <c r="AB3677" s="47">
        <f>IFERROR(Table_Query_from_Mac10[[#This Row],[TotalCostFuture]]/Table_Query_from_Mac10[[#This Row],[totalsalesFuture]],0)</f>
        <v>0.40133253716333006</v>
      </c>
      <c r="AN3677" s="31">
        <v>8</v>
      </c>
      <c r="AO3677">
        <f t="shared" si="114"/>
        <v>2</v>
      </c>
      <c r="AQ3677" s="31">
        <v>96.72</v>
      </c>
      <c r="AR3677">
        <f t="shared" si="115"/>
        <v>33.85</v>
      </c>
    </row>
    <row r="3678" spans="1:44" x14ac:dyDescent="0.25">
      <c r="A3678">
        <v>90372</v>
      </c>
      <c r="B3678">
        <v>1</v>
      </c>
      <c r="C3678" t="s">
        <v>53</v>
      </c>
      <c r="D3678" t="s">
        <v>80</v>
      </c>
      <c r="E3678">
        <v>16</v>
      </c>
      <c r="F3678">
        <v>6.45</v>
      </c>
      <c r="G3678">
        <v>15.12</v>
      </c>
      <c r="H3678" s="1">
        <v>44861</v>
      </c>
      <c r="I3678" s="20">
        <v>6</v>
      </c>
      <c r="J3678" s="47">
        <f>Table_Query_from_Mac10[[#This Row],[unit_price]]-(Table_Query_from_Mac10[[#This Row],[unit_price]]*(Table_Query_from_Mac10[[#This Row],[discount_pct]]/100))</f>
        <v>14.2128</v>
      </c>
      <c r="K3678" s="47">
        <f>Table_Query_from_Mac10[[#This Row],[unit_cost]]</f>
        <v>6.45</v>
      </c>
      <c r="L3678" s="47">
        <f>Table_Query_from_Mac10[[#This Row],[Live-cost]]*(1+Table_Query_from_Mac10[[#This Row],[CogsIncreasebyTYPE]])</f>
        <v>6.45</v>
      </c>
      <c r="M3678" s="47">
        <f>Table_Query_from_Mac10[[#This Row],[Live-cost]]*Table_Query_from_Mac10[[#This Row],[qty_to_ship]]</f>
        <v>103.2</v>
      </c>
      <c r="N3678" s="47">
        <f>IF(Table_Query_from_Mac10[[#This Row],[item_no]]="KDA",-Table_Query_from_Mac10[[#This Row],[unit_price]],Table_Query_from_Mac10[[#This Row],[Net Unit]]*Table_Query_from_Mac10[[#This Row],[qty_to_ship]])</f>
        <v>227.40479999999999</v>
      </c>
      <c r="O3678" s="47">
        <f>SUMIFS(Summary!C:C,Summary!H:H,Table_Query_from_Mac10[[#This Row],[Juiceoc]])</f>
        <v>0</v>
      </c>
      <c r="P3678" s="47">
        <f>SUMIFS(Summary!D:D,Summary!H:H,Table_Query_from_Mac10[[#This Row],[Juiceoc]])</f>
        <v>0</v>
      </c>
      <c r="Q3678" s="47">
        <f>SUMIFS(Summary!E:E,Summary!H:H,Table_Query_from_Mac10[[#This Row],[Juiceoc]])</f>
        <v>0</v>
      </c>
      <c r="R3678" s="47">
        <f>Table_Query_from_Mac10[[#This Row],[Net Unit]]*(1+Table_Query_from_Mac10[[#This Row],[PriceIncreasebyType]])</f>
        <v>14.2128</v>
      </c>
      <c r="S3678" s="47">
        <f>Table_Query_from_Mac10[[#This Row],[UnitPriceFuture]]*Table_Query_from_Mac10[[#This Row],[qtytoShipFuture]]</f>
        <v>227.40479999999999</v>
      </c>
      <c r="T3678" s="47">
        <f>ROUND(Table_Query_from_Mac10[[#This Row],[qty_to_ship]]*(1+Table_Query_from_Mac10[[#This Row],[VolumeIncreasebyType]]),0)</f>
        <v>16</v>
      </c>
      <c r="U3678" s="47">
        <f>Table_Query_from_Mac10[[#This Row],[qtytoShipFuture]]*Table_Query_from_Mac10[[#This Row],[Future-cost]]</f>
        <v>103.2</v>
      </c>
      <c r="V3678" s="47">
        <f>Table_Query_from_Mac10[[#This Row],[qtytoShipFuture]]-Table_Query_from_Mac10[[#This Row],[qty_to_ship]]</f>
        <v>0</v>
      </c>
      <c r="W3678" s="47">
        <f>Table_Query_from_Mac10[[#This Row],[UnitPriceFuture]]</f>
        <v>14.2128</v>
      </c>
      <c r="X3678" s="47">
        <f>Table_Query_from_Mac10[[#This Row],[Unit Increase]]*Table_Query_from_Mac10[[#This Row],[UnitPriceFuture]]</f>
        <v>0</v>
      </c>
      <c r="Y3678" s="47">
        <f>Table_Query_from_Mac10[[#This Row],[Unit Increase]]*Table_Query_from_Mac10[[#This Row],[Future-cost]]</f>
        <v>0</v>
      </c>
      <c r="Z3678" s="47">
        <f>-(Table_Query_from_Mac10[[#This Row],[Incremental Sales]]+((Table_Query_from_Mac10[[#This Row],[Incremental Sales]]*-(SUM(Summary!$S$8:$S$9)))))*Summary!$S$18</f>
        <v>0</v>
      </c>
      <c r="AA3678" s="47">
        <f>IFERROR(Table_Query_from_Mac10[[#This Row],[Incremental Cost]]/Table_Query_from_Mac10[[#This Row],[Incremental Sales]],0)</f>
        <v>0</v>
      </c>
      <c r="AB3678" s="47">
        <f>IFERROR(Table_Query_from_Mac10[[#This Row],[TotalCostFuture]]/Table_Query_from_Mac10[[#This Row],[totalsalesFuture]],0)</f>
        <v>0.45381627828436344</v>
      </c>
      <c r="AN3678" s="30">
        <v>64</v>
      </c>
      <c r="AO3678">
        <f t="shared" si="114"/>
        <v>16</v>
      </c>
      <c r="AQ3678" s="30">
        <v>43.19</v>
      </c>
      <c r="AR3678">
        <f t="shared" si="115"/>
        <v>15.12</v>
      </c>
    </row>
    <row r="3679" spans="1:44" x14ac:dyDescent="0.25">
      <c r="A3679">
        <v>90372</v>
      </c>
      <c r="B3679">
        <v>2</v>
      </c>
      <c r="C3679" t="s">
        <v>51</v>
      </c>
      <c r="D3679" t="s">
        <v>80</v>
      </c>
      <c r="E3679">
        <v>7</v>
      </c>
      <c r="F3679">
        <v>3.92</v>
      </c>
      <c r="G3679">
        <v>9.48</v>
      </c>
      <c r="H3679" s="1">
        <v>44861</v>
      </c>
      <c r="I3679" s="20">
        <v>6</v>
      </c>
      <c r="J3679" s="47">
        <f>Table_Query_from_Mac10[[#This Row],[unit_price]]-(Table_Query_from_Mac10[[#This Row],[unit_price]]*(Table_Query_from_Mac10[[#This Row],[discount_pct]]/100))</f>
        <v>8.9112000000000009</v>
      </c>
      <c r="K3679" s="47">
        <f>Table_Query_from_Mac10[[#This Row],[unit_cost]]</f>
        <v>3.92</v>
      </c>
      <c r="L3679" s="47">
        <f>Table_Query_from_Mac10[[#This Row],[Live-cost]]*(1+Table_Query_from_Mac10[[#This Row],[CogsIncreasebyTYPE]])</f>
        <v>3.92</v>
      </c>
      <c r="M3679" s="47">
        <f>Table_Query_from_Mac10[[#This Row],[Live-cost]]*Table_Query_from_Mac10[[#This Row],[qty_to_ship]]</f>
        <v>27.439999999999998</v>
      </c>
      <c r="N3679" s="47">
        <f>IF(Table_Query_from_Mac10[[#This Row],[item_no]]="KDA",-Table_Query_from_Mac10[[#This Row],[unit_price]],Table_Query_from_Mac10[[#This Row],[Net Unit]]*Table_Query_from_Mac10[[#This Row],[qty_to_ship]])</f>
        <v>62.378400000000006</v>
      </c>
      <c r="O3679" s="47">
        <f>SUMIFS(Summary!C:C,Summary!H:H,Table_Query_from_Mac10[[#This Row],[Juiceoc]])</f>
        <v>0</v>
      </c>
      <c r="P3679" s="47">
        <f>SUMIFS(Summary!D:D,Summary!H:H,Table_Query_from_Mac10[[#This Row],[Juiceoc]])</f>
        <v>0</v>
      </c>
      <c r="Q3679" s="47">
        <f>SUMIFS(Summary!E:E,Summary!H:H,Table_Query_from_Mac10[[#This Row],[Juiceoc]])</f>
        <v>0</v>
      </c>
      <c r="R3679" s="47">
        <f>Table_Query_from_Mac10[[#This Row],[Net Unit]]*(1+Table_Query_from_Mac10[[#This Row],[PriceIncreasebyType]])</f>
        <v>8.9112000000000009</v>
      </c>
      <c r="S3679" s="47">
        <f>Table_Query_from_Mac10[[#This Row],[UnitPriceFuture]]*Table_Query_from_Mac10[[#This Row],[qtytoShipFuture]]</f>
        <v>62.378400000000006</v>
      </c>
      <c r="T3679" s="47">
        <f>ROUND(Table_Query_from_Mac10[[#This Row],[qty_to_ship]]*(1+Table_Query_from_Mac10[[#This Row],[VolumeIncreasebyType]]),0)</f>
        <v>7</v>
      </c>
      <c r="U3679" s="47">
        <f>Table_Query_from_Mac10[[#This Row],[qtytoShipFuture]]*Table_Query_from_Mac10[[#This Row],[Future-cost]]</f>
        <v>27.439999999999998</v>
      </c>
      <c r="V3679" s="47">
        <f>Table_Query_from_Mac10[[#This Row],[qtytoShipFuture]]-Table_Query_from_Mac10[[#This Row],[qty_to_ship]]</f>
        <v>0</v>
      </c>
      <c r="W3679" s="47">
        <f>Table_Query_from_Mac10[[#This Row],[UnitPriceFuture]]</f>
        <v>8.9112000000000009</v>
      </c>
      <c r="X3679" s="47">
        <f>Table_Query_from_Mac10[[#This Row],[Unit Increase]]*Table_Query_from_Mac10[[#This Row],[UnitPriceFuture]]</f>
        <v>0</v>
      </c>
      <c r="Y3679" s="47">
        <f>Table_Query_from_Mac10[[#This Row],[Unit Increase]]*Table_Query_from_Mac10[[#This Row],[Future-cost]]</f>
        <v>0</v>
      </c>
      <c r="Z3679" s="47">
        <f>-(Table_Query_from_Mac10[[#This Row],[Incremental Sales]]+((Table_Query_from_Mac10[[#This Row],[Incremental Sales]]*-(SUM(Summary!$S$8:$S$9)))))*Summary!$S$18</f>
        <v>0</v>
      </c>
      <c r="AA3679" s="47">
        <f>IFERROR(Table_Query_from_Mac10[[#This Row],[Incremental Cost]]/Table_Query_from_Mac10[[#This Row],[Incremental Sales]],0)</f>
        <v>0</v>
      </c>
      <c r="AB3679" s="47">
        <f>IFERROR(Table_Query_from_Mac10[[#This Row],[TotalCostFuture]]/Table_Query_from_Mac10[[#This Row],[totalsalesFuture]],0)</f>
        <v>0.43989586138791625</v>
      </c>
      <c r="AN3679" s="31">
        <v>25</v>
      </c>
      <c r="AO3679">
        <f t="shared" si="114"/>
        <v>7</v>
      </c>
      <c r="AQ3679" s="31">
        <v>27.09</v>
      </c>
      <c r="AR3679">
        <f t="shared" si="115"/>
        <v>9.48</v>
      </c>
    </row>
    <row r="3680" spans="1:44" x14ac:dyDescent="0.25">
      <c r="A3680">
        <v>90282</v>
      </c>
      <c r="B3680">
        <v>14</v>
      </c>
      <c r="C3680" t="s">
        <v>56</v>
      </c>
      <c r="D3680" t="s">
        <v>81</v>
      </c>
      <c r="E3680">
        <v>12</v>
      </c>
      <c r="F3680">
        <v>5.45</v>
      </c>
      <c r="G3680">
        <v>13.52</v>
      </c>
      <c r="H3680" s="1">
        <v>44858</v>
      </c>
      <c r="I3680" s="20">
        <v>0</v>
      </c>
      <c r="J3680" s="47">
        <f>Table_Query_from_Mac10[[#This Row],[unit_price]]-(Table_Query_from_Mac10[[#This Row],[unit_price]]*(Table_Query_from_Mac10[[#This Row],[discount_pct]]/100))</f>
        <v>13.52</v>
      </c>
      <c r="K3680" s="47">
        <f>Table_Query_from_Mac10[[#This Row],[unit_cost]]</f>
        <v>5.45</v>
      </c>
      <c r="L3680" s="47">
        <f>Table_Query_from_Mac10[[#This Row],[Live-cost]]*(1+Table_Query_from_Mac10[[#This Row],[CogsIncreasebyTYPE]])</f>
        <v>5.45</v>
      </c>
      <c r="M3680" s="47">
        <f>Table_Query_from_Mac10[[#This Row],[Live-cost]]*Table_Query_from_Mac10[[#This Row],[qty_to_ship]]</f>
        <v>65.400000000000006</v>
      </c>
      <c r="N3680" s="47">
        <f>IF(Table_Query_from_Mac10[[#This Row],[item_no]]="KDA",-Table_Query_from_Mac10[[#This Row],[unit_price]],Table_Query_from_Mac10[[#This Row],[Net Unit]]*Table_Query_from_Mac10[[#This Row],[qty_to_ship]])</f>
        <v>162.24</v>
      </c>
      <c r="O3680" s="47">
        <f>SUMIFS(Summary!C:C,Summary!H:H,Table_Query_from_Mac10[[#This Row],[Juiceoc]])</f>
        <v>0</v>
      </c>
      <c r="P3680" s="47">
        <f>SUMIFS(Summary!D:D,Summary!H:H,Table_Query_from_Mac10[[#This Row],[Juiceoc]])</f>
        <v>0</v>
      </c>
      <c r="Q3680" s="47">
        <f>SUMIFS(Summary!E:E,Summary!H:H,Table_Query_from_Mac10[[#This Row],[Juiceoc]])</f>
        <v>0</v>
      </c>
      <c r="R3680" s="47">
        <f>Table_Query_from_Mac10[[#This Row],[Net Unit]]*(1+Table_Query_from_Mac10[[#This Row],[PriceIncreasebyType]])</f>
        <v>13.52</v>
      </c>
      <c r="S3680" s="47">
        <f>Table_Query_from_Mac10[[#This Row],[UnitPriceFuture]]*Table_Query_from_Mac10[[#This Row],[qtytoShipFuture]]</f>
        <v>162.24</v>
      </c>
      <c r="T3680" s="47">
        <f>ROUND(Table_Query_from_Mac10[[#This Row],[qty_to_ship]]*(1+Table_Query_from_Mac10[[#This Row],[VolumeIncreasebyType]]),0)</f>
        <v>12</v>
      </c>
      <c r="U3680" s="47">
        <f>Table_Query_from_Mac10[[#This Row],[qtytoShipFuture]]*Table_Query_from_Mac10[[#This Row],[Future-cost]]</f>
        <v>65.400000000000006</v>
      </c>
      <c r="V3680" s="47">
        <f>Table_Query_from_Mac10[[#This Row],[qtytoShipFuture]]-Table_Query_from_Mac10[[#This Row],[qty_to_ship]]</f>
        <v>0</v>
      </c>
      <c r="W3680" s="47">
        <f>Table_Query_from_Mac10[[#This Row],[UnitPriceFuture]]</f>
        <v>13.52</v>
      </c>
      <c r="X3680" s="47">
        <f>Table_Query_from_Mac10[[#This Row],[Unit Increase]]*Table_Query_from_Mac10[[#This Row],[UnitPriceFuture]]</f>
        <v>0</v>
      </c>
      <c r="Y3680" s="47">
        <f>Table_Query_from_Mac10[[#This Row],[Unit Increase]]*Table_Query_from_Mac10[[#This Row],[Future-cost]]</f>
        <v>0</v>
      </c>
      <c r="Z3680" s="47">
        <f>-(Table_Query_from_Mac10[[#This Row],[Incremental Sales]]+((Table_Query_from_Mac10[[#This Row],[Incremental Sales]]*-(SUM(Summary!$S$8:$S$9)))))*Summary!$S$18</f>
        <v>0</v>
      </c>
      <c r="AA3680" s="47">
        <f>IFERROR(Table_Query_from_Mac10[[#This Row],[Incremental Cost]]/Table_Query_from_Mac10[[#This Row],[Incremental Sales]],0)</f>
        <v>0</v>
      </c>
      <c r="AB3680" s="47">
        <f>IFERROR(Table_Query_from_Mac10[[#This Row],[TotalCostFuture]]/Table_Query_from_Mac10[[#This Row],[totalsalesFuture]],0)</f>
        <v>0.40310650887573968</v>
      </c>
      <c r="AN3680" s="30">
        <v>45</v>
      </c>
      <c r="AO3680">
        <f t="shared" si="114"/>
        <v>12</v>
      </c>
      <c r="AQ3680" s="30">
        <v>38.619999999999997</v>
      </c>
      <c r="AR3680">
        <f t="shared" si="115"/>
        <v>13.52</v>
      </c>
    </row>
    <row r="3681" spans="1:44" x14ac:dyDescent="0.25">
      <c r="A3681">
        <v>90282</v>
      </c>
      <c r="B3681">
        <v>15</v>
      </c>
      <c r="C3681" t="s">
        <v>55</v>
      </c>
      <c r="D3681" t="s">
        <v>81</v>
      </c>
      <c r="E3681">
        <v>57</v>
      </c>
      <c r="F3681">
        <v>5.88</v>
      </c>
      <c r="G3681">
        <v>14.3</v>
      </c>
      <c r="H3681" s="1">
        <v>44858</v>
      </c>
      <c r="I3681" s="20">
        <v>0</v>
      </c>
      <c r="J3681" s="47">
        <f>Table_Query_from_Mac10[[#This Row],[unit_price]]-(Table_Query_from_Mac10[[#This Row],[unit_price]]*(Table_Query_from_Mac10[[#This Row],[discount_pct]]/100))</f>
        <v>14.3</v>
      </c>
      <c r="K3681" s="47">
        <f>Table_Query_from_Mac10[[#This Row],[unit_cost]]</f>
        <v>5.88</v>
      </c>
      <c r="L3681" s="47">
        <f>Table_Query_from_Mac10[[#This Row],[Live-cost]]*(1+Table_Query_from_Mac10[[#This Row],[CogsIncreasebyTYPE]])</f>
        <v>5.88</v>
      </c>
      <c r="M3681" s="47">
        <f>Table_Query_from_Mac10[[#This Row],[Live-cost]]*Table_Query_from_Mac10[[#This Row],[qty_to_ship]]</f>
        <v>335.15999999999997</v>
      </c>
      <c r="N3681" s="47">
        <f>IF(Table_Query_from_Mac10[[#This Row],[item_no]]="KDA",-Table_Query_from_Mac10[[#This Row],[unit_price]],Table_Query_from_Mac10[[#This Row],[Net Unit]]*Table_Query_from_Mac10[[#This Row],[qty_to_ship]])</f>
        <v>815.1</v>
      </c>
      <c r="O3681" s="47">
        <f>SUMIFS(Summary!C:C,Summary!H:H,Table_Query_from_Mac10[[#This Row],[Juiceoc]])</f>
        <v>0</v>
      </c>
      <c r="P3681" s="47">
        <f>SUMIFS(Summary!D:D,Summary!H:H,Table_Query_from_Mac10[[#This Row],[Juiceoc]])</f>
        <v>0</v>
      </c>
      <c r="Q3681" s="47">
        <f>SUMIFS(Summary!E:E,Summary!H:H,Table_Query_from_Mac10[[#This Row],[Juiceoc]])</f>
        <v>0</v>
      </c>
      <c r="R3681" s="47">
        <f>Table_Query_from_Mac10[[#This Row],[Net Unit]]*(1+Table_Query_from_Mac10[[#This Row],[PriceIncreasebyType]])</f>
        <v>14.3</v>
      </c>
      <c r="S3681" s="47">
        <f>Table_Query_from_Mac10[[#This Row],[UnitPriceFuture]]*Table_Query_from_Mac10[[#This Row],[qtytoShipFuture]]</f>
        <v>815.1</v>
      </c>
      <c r="T3681" s="47">
        <f>ROUND(Table_Query_from_Mac10[[#This Row],[qty_to_ship]]*(1+Table_Query_from_Mac10[[#This Row],[VolumeIncreasebyType]]),0)</f>
        <v>57</v>
      </c>
      <c r="U3681" s="47">
        <f>Table_Query_from_Mac10[[#This Row],[qtytoShipFuture]]*Table_Query_from_Mac10[[#This Row],[Future-cost]]</f>
        <v>335.15999999999997</v>
      </c>
      <c r="V3681" s="47">
        <f>Table_Query_from_Mac10[[#This Row],[qtytoShipFuture]]-Table_Query_from_Mac10[[#This Row],[qty_to_ship]]</f>
        <v>0</v>
      </c>
      <c r="W3681" s="47">
        <f>Table_Query_from_Mac10[[#This Row],[UnitPriceFuture]]</f>
        <v>14.3</v>
      </c>
      <c r="X3681" s="47">
        <f>Table_Query_from_Mac10[[#This Row],[Unit Increase]]*Table_Query_from_Mac10[[#This Row],[UnitPriceFuture]]</f>
        <v>0</v>
      </c>
      <c r="Y3681" s="47">
        <f>Table_Query_from_Mac10[[#This Row],[Unit Increase]]*Table_Query_from_Mac10[[#This Row],[Future-cost]]</f>
        <v>0</v>
      </c>
      <c r="Z3681" s="47">
        <f>-(Table_Query_from_Mac10[[#This Row],[Incremental Sales]]+((Table_Query_from_Mac10[[#This Row],[Incremental Sales]]*-(SUM(Summary!$S$8:$S$9)))))*Summary!$S$18</f>
        <v>0</v>
      </c>
      <c r="AA3681" s="47">
        <f>IFERROR(Table_Query_from_Mac10[[#This Row],[Incremental Cost]]/Table_Query_from_Mac10[[#This Row],[Incremental Sales]],0)</f>
        <v>0</v>
      </c>
      <c r="AB3681" s="47">
        <f>IFERROR(Table_Query_from_Mac10[[#This Row],[TotalCostFuture]]/Table_Query_from_Mac10[[#This Row],[totalsalesFuture]],0)</f>
        <v>0.41118881118881112</v>
      </c>
      <c r="AN3681" s="31">
        <v>225</v>
      </c>
      <c r="AO3681">
        <f t="shared" si="114"/>
        <v>57</v>
      </c>
      <c r="AQ3681" s="31">
        <v>40.869999999999997</v>
      </c>
      <c r="AR3681">
        <f t="shared" si="115"/>
        <v>14.3</v>
      </c>
    </row>
    <row r="3682" spans="1:44" x14ac:dyDescent="0.25">
      <c r="A3682">
        <v>90282</v>
      </c>
      <c r="B3682">
        <v>16</v>
      </c>
      <c r="C3682" t="s">
        <v>56</v>
      </c>
      <c r="D3682" t="s">
        <v>81</v>
      </c>
      <c r="E3682">
        <v>27</v>
      </c>
      <c r="F3682">
        <v>10.43</v>
      </c>
      <c r="G3682">
        <v>25.74</v>
      </c>
      <c r="H3682" s="1">
        <v>44858</v>
      </c>
      <c r="I3682" s="20">
        <v>0</v>
      </c>
      <c r="J3682" s="47">
        <f>Table_Query_from_Mac10[[#This Row],[unit_price]]-(Table_Query_from_Mac10[[#This Row],[unit_price]]*(Table_Query_from_Mac10[[#This Row],[discount_pct]]/100))</f>
        <v>25.74</v>
      </c>
      <c r="K3682" s="47">
        <f>Table_Query_from_Mac10[[#This Row],[unit_cost]]</f>
        <v>10.43</v>
      </c>
      <c r="L3682" s="47">
        <f>Table_Query_from_Mac10[[#This Row],[Live-cost]]*(1+Table_Query_from_Mac10[[#This Row],[CogsIncreasebyTYPE]])</f>
        <v>10.43</v>
      </c>
      <c r="M3682" s="47">
        <f>Table_Query_from_Mac10[[#This Row],[Live-cost]]*Table_Query_from_Mac10[[#This Row],[qty_to_ship]]</f>
        <v>281.61</v>
      </c>
      <c r="N3682" s="47">
        <f>IF(Table_Query_from_Mac10[[#This Row],[item_no]]="KDA",-Table_Query_from_Mac10[[#This Row],[unit_price]],Table_Query_from_Mac10[[#This Row],[Net Unit]]*Table_Query_from_Mac10[[#This Row],[qty_to_ship]])</f>
        <v>694.9799999999999</v>
      </c>
      <c r="O3682" s="47">
        <f>SUMIFS(Summary!C:C,Summary!H:H,Table_Query_from_Mac10[[#This Row],[Juiceoc]])</f>
        <v>0</v>
      </c>
      <c r="P3682" s="47">
        <f>SUMIFS(Summary!D:D,Summary!H:H,Table_Query_from_Mac10[[#This Row],[Juiceoc]])</f>
        <v>0</v>
      </c>
      <c r="Q3682" s="47">
        <f>SUMIFS(Summary!E:E,Summary!H:H,Table_Query_from_Mac10[[#This Row],[Juiceoc]])</f>
        <v>0</v>
      </c>
      <c r="R3682" s="47">
        <f>Table_Query_from_Mac10[[#This Row],[Net Unit]]*(1+Table_Query_from_Mac10[[#This Row],[PriceIncreasebyType]])</f>
        <v>25.74</v>
      </c>
      <c r="S3682" s="47">
        <f>Table_Query_from_Mac10[[#This Row],[UnitPriceFuture]]*Table_Query_from_Mac10[[#This Row],[qtytoShipFuture]]</f>
        <v>694.9799999999999</v>
      </c>
      <c r="T3682" s="47">
        <f>ROUND(Table_Query_from_Mac10[[#This Row],[qty_to_ship]]*(1+Table_Query_from_Mac10[[#This Row],[VolumeIncreasebyType]]),0)</f>
        <v>27</v>
      </c>
      <c r="U3682" s="47">
        <f>Table_Query_from_Mac10[[#This Row],[qtytoShipFuture]]*Table_Query_from_Mac10[[#This Row],[Future-cost]]</f>
        <v>281.61</v>
      </c>
      <c r="V3682" s="47">
        <f>Table_Query_from_Mac10[[#This Row],[qtytoShipFuture]]-Table_Query_from_Mac10[[#This Row],[qty_to_ship]]</f>
        <v>0</v>
      </c>
      <c r="W3682" s="47">
        <f>Table_Query_from_Mac10[[#This Row],[UnitPriceFuture]]</f>
        <v>25.74</v>
      </c>
      <c r="X3682" s="47">
        <f>Table_Query_from_Mac10[[#This Row],[Unit Increase]]*Table_Query_from_Mac10[[#This Row],[UnitPriceFuture]]</f>
        <v>0</v>
      </c>
      <c r="Y3682" s="47">
        <f>Table_Query_from_Mac10[[#This Row],[Unit Increase]]*Table_Query_from_Mac10[[#This Row],[Future-cost]]</f>
        <v>0</v>
      </c>
      <c r="Z3682" s="47">
        <f>-(Table_Query_from_Mac10[[#This Row],[Incremental Sales]]+((Table_Query_from_Mac10[[#This Row],[Incremental Sales]]*-(SUM(Summary!$S$8:$S$9)))))*Summary!$S$18</f>
        <v>0</v>
      </c>
      <c r="AA3682" s="47">
        <f>IFERROR(Table_Query_from_Mac10[[#This Row],[Incremental Cost]]/Table_Query_from_Mac10[[#This Row],[Incremental Sales]],0)</f>
        <v>0</v>
      </c>
      <c r="AB3682" s="47">
        <f>IFERROR(Table_Query_from_Mac10[[#This Row],[TotalCostFuture]]/Table_Query_from_Mac10[[#This Row],[totalsalesFuture]],0)</f>
        <v>0.40520590520590527</v>
      </c>
      <c r="AN3682" s="30">
        <v>108</v>
      </c>
      <c r="AO3682">
        <f t="shared" si="114"/>
        <v>27</v>
      </c>
      <c r="AQ3682" s="30">
        <v>73.55</v>
      </c>
      <c r="AR3682">
        <f t="shared" si="115"/>
        <v>25.74</v>
      </c>
    </row>
    <row r="3683" spans="1:44" x14ac:dyDescent="0.25">
      <c r="A3683">
        <v>90282</v>
      </c>
      <c r="B3683">
        <v>17</v>
      </c>
      <c r="C3683" t="s">
        <v>56</v>
      </c>
      <c r="D3683" t="s">
        <v>81</v>
      </c>
      <c r="E3683">
        <v>7</v>
      </c>
      <c r="F3683">
        <v>7.89</v>
      </c>
      <c r="G3683">
        <v>19.149999999999999</v>
      </c>
      <c r="H3683" s="1">
        <v>44858</v>
      </c>
      <c r="I3683" s="20">
        <v>0</v>
      </c>
      <c r="J3683" s="47">
        <f>Table_Query_from_Mac10[[#This Row],[unit_price]]-(Table_Query_from_Mac10[[#This Row],[unit_price]]*(Table_Query_from_Mac10[[#This Row],[discount_pct]]/100))</f>
        <v>19.149999999999999</v>
      </c>
      <c r="K3683" s="47">
        <f>Table_Query_from_Mac10[[#This Row],[unit_cost]]</f>
        <v>7.89</v>
      </c>
      <c r="L3683" s="47">
        <f>Table_Query_from_Mac10[[#This Row],[Live-cost]]*(1+Table_Query_from_Mac10[[#This Row],[CogsIncreasebyTYPE]])</f>
        <v>7.89</v>
      </c>
      <c r="M3683" s="47">
        <f>Table_Query_from_Mac10[[#This Row],[Live-cost]]*Table_Query_from_Mac10[[#This Row],[qty_to_ship]]</f>
        <v>55.23</v>
      </c>
      <c r="N3683" s="47">
        <f>IF(Table_Query_from_Mac10[[#This Row],[item_no]]="KDA",-Table_Query_from_Mac10[[#This Row],[unit_price]],Table_Query_from_Mac10[[#This Row],[Net Unit]]*Table_Query_from_Mac10[[#This Row],[qty_to_ship]])</f>
        <v>134.04999999999998</v>
      </c>
      <c r="O3683" s="47">
        <f>SUMIFS(Summary!C:C,Summary!H:H,Table_Query_from_Mac10[[#This Row],[Juiceoc]])</f>
        <v>0</v>
      </c>
      <c r="P3683" s="47">
        <f>SUMIFS(Summary!D:D,Summary!H:H,Table_Query_from_Mac10[[#This Row],[Juiceoc]])</f>
        <v>0</v>
      </c>
      <c r="Q3683" s="47">
        <f>SUMIFS(Summary!E:E,Summary!H:H,Table_Query_from_Mac10[[#This Row],[Juiceoc]])</f>
        <v>0</v>
      </c>
      <c r="R3683" s="47">
        <f>Table_Query_from_Mac10[[#This Row],[Net Unit]]*(1+Table_Query_from_Mac10[[#This Row],[PriceIncreasebyType]])</f>
        <v>19.149999999999999</v>
      </c>
      <c r="S3683" s="47">
        <f>Table_Query_from_Mac10[[#This Row],[UnitPriceFuture]]*Table_Query_from_Mac10[[#This Row],[qtytoShipFuture]]</f>
        <v>134.04999999999998</v>
      </c>
      <c r="T3683" s="47">
        <f>ROUND(Table_Query_from_Mac10[[#This Row],[qty_to_ship]]*(1+Table_Query_from_Mac10[[#This Row],[VolumeIncreasebyType]]),0)</f>
        <v>7</v>
      </c>
      <c r="U3683" s="47">
        <f>Table_Query_from_Mac10[[#This Row],[qtytoShipFuture]]*Table_Query_from_Mac10[[#This Row],[Future-cost]]</f>
        <v>55.23</v>
      </c>
      <c r="V3683" s="47">
        <f>Table_Query_from_Mac10[[#This Row],[qtytoShipFuture]]-Table_Query_from_Mac10[[#This Row],[qty_to_ship]]</f>
        <v>0</v>
      </c>
      <c r="W3683" s="47">
        <f>Table_Query_from_Mac10[[#This Row],[UnitPriceFuture]]</f>
        <v>19.149999999999999</v>
      </c>
      <c r="X3683" s="47">
        <f>Table_Query_from_Mac10[[#This Row],[Unit Increase]]*Table_Query_from_Mac10[[#This Row],[UnitPriceFuture]]</f>
        <v>0</v>
      </c>
      <c r="Y3683" s="47">
        <f>Table_Query_from_Mac10[[#This Row],[Unit Increase]]*Table_Query_from_Mac10[[#This Row],[Future-cost]]</f>
        <v>0</v>
      </c>
      <c r="Z3683" s="47">
        <f>-(Table_Query_from_Mac10[[#This Row],[Incremental Sales]]+((Table_Query_from_Mac10[[#This Row],[Incremental Sales]]*-(SUM(Summary!$S$8:$S$9)))))*Summary!$S$18</f>
        <v>0</v>
      </c>
      <c r="AA3683" s="47">
        <f>IFERROR(Table_Query_from_Mac10[[#This Row],[Incremental Cost]]/Table_Query_from_Mac10[[#This Row],[Incremental Sales]],0)</f>
        <v>0</v>
      </c>
      <c r="AB3683" s="47">
        <f>IFERROR(Table_Query_from_Mac10[[#This Row],[TotalCostFuture]]/Table_Query_from_Mac10[[#This Row],[totalsalesFuture]],0)</f>
        <v>0.4120104438642298</v>
      </c>
      <c r="AN3683" s="31">
        <v>28</v>
      </c>
      <c r="AO3683">
        <f t="shared" si="114"/>
        <v>7</v>
      </c>
      <c r="AQ3683" s="31">
        <v>54.72</v>
      </c>
      <c r="AR3683">
        <f t="shared" si="115"/>
        <v>19.149999999999999</v>
      </c>
    </row>
    <row r="3684" spans="1:44" x14ac:dyDescent="0.25">
      <c r="A3684">
        <v>90373</v>
      </c>
      <c r="B3684">
        <v>1</v>
      </c>
      <c r="C3684" t="s">
        <v>56</v>
      </c>
      <c r="D3684" t="s">
        <v>81</v>
      </c>
      <c r="E3684">
        <v>24</v>
      </c>
      <c r="F3684">
        <v>6.22</v>
      </c>
      <c r="G3684">
        <v>15.2</v>
      </c>
      <c r="H3684" s="1">
        <v>44858</v>
      </c>
      <c r="I3684" s="20">
        <v>0</v>
      </c>
      <c r="J3684" s="47">
        <f>Table_Query_from_Mac10[[#This Row],[unit_price]]-(Table_Query_from_Mac10[[#This Row],[unit_price]]*(Table_Query_from_Mac10[[#This Row],[discount_pct]]/100))</f>
        <v>15.2</v>
      </c>
      <c r="K3684" s="47">
        <f>Table_Query_from_Mac10[[#This Row],[unit_cost]]</f>
        <v>6.22</v>
      </c>
      <c r="L3684" s="47">
        <f>Table_Query_from_Mac10[[#This Row],[Live-cost]]*(1+Table_Query_from_Mac10[[#This Row],[CogsIncreasebyTYPE]])</f>
        <v>6.22</v>
      </c>
      <c r="M3684" s="47">
        <f>Table_Query_from_Mac10[[#This Row],[Live-cost]]*Table_Query_from_Mac10[[#This Row],[qty_to_ship]]</f>
        <v>149.28</v>
      </c>
      <c r="N3684" s="47">
        <f>IF(Table_Query_from_Mac10[[#This Row],[item_no]]="KDA",-Table_Query_from_Mac10[[#This Row],[unit_price]],Table_Query_from_Mac10[[#This Row],[Net Unit]]*Table_Query_from_Mac10[[#This Row],[qty_to_ship]])</f>
        <v>364.79999999999995</v>
      </c>
      <c r="O3684" s="47">
        <f>SUMIFS(Summary!C:C,Summary!H:H,Table_Query_from_Mac10[[#This Row],[Juiceoc]])</f>
        <v>0</v>
      </c>
      <c r="P3684" s="47">
        <f>SUMIFS(Summary!D:D,Summary!H:H,Table_Query_from_Mac10[[#This Row],[Juiceoc]])</f>
        <v>0</v>
      </c>
      <c r="Q3684" s="47">
        <f>SUMIFS(Summary!E:E,Summary!H:H,Table_Query_from_Mac10[[#This Row],[Juiceoc]])</f>
        <v>0</v>
      </c>
      <c r="R3684" s="47">
        <f>Table_Query_from_Mac10[[#This Row],[Net Unit]]*(1+Table_Query_from_Mac10[[#This Row],[PriceIncreasebyType]])</f>
        <v>15.2</v>
      </c>
      <c r="S3684" s="47">
        <f>Table_Query_from_Mac10[[#This Row],[UnitPriceFuture]]*Table_Query_from_Mac10[[#This Row],[qtytoShipFuture]]</f>
        <v>364.79999999999995</v>
      </c>
      <c r="T3684" s="47">
        <f>ROUND(Table_Query_from_Mac10[[#This Row],[qty_to_ship]]*(1+Table_Query_from_Mac10[[#This Row],[VolumeIncreasebyType]]),0)</f>
        <v>24</v>
      </c>
      <c r="U3684" s="47">
        <f>Table_Query_from_Mac10[[#This Row],[qtytoShipFuture]]*Table_Query_from_Mac10[[#This Row],[Future-cost]]</f>
        <v>149.28</v>
      </c>
      <c r="V3684" s="47">
        <f>Table_Query_from_Mac10[[#This Row],[qtytoShipFuture]]-Table_Query_from_Mac10[[#This Row],[qty_to_ship]]</f>
        <v>0</v>
      </c>
      <c r="W3684" s="47">
        <f>Table_Query_from_Mac10[[#This Row],[UnitPriceFuture]]</f>
        <v>15.2</v>
      </c>
      <c r="X3684" s="47">
        <f>Table_Query_from_Mac10[[#This Row],[Unit Increase]]*Table_Query_from_Mac10[[#This Row],[UnitPriceFuture]]</f>
        <v>0</v>
      </c>
      <c r="Y3684" s="47">
        <f>Table_Query_from_Mac10[[#This Row],[Unit Increase]]*Table_Query_from_Mac10[[#This Row],[Future-cost]]</f>
        <v>0</v>
      </c>
      <c r="Z3684" s="47">
        <f>-(Table_Query_from_Mac10[[#This Row],[Incremental Sales]]+((Table_Query_from_Mac10[[#This Row],[Incremental Sales]]*-(SUM(Summary!$S$8:$S$9)))))*Summary!$S$18</f>
        <v>0</v>
      </c>
      <c r="AA3684" s="47">
        <f>IFERROR(Table_Query_from_Mac10[[#This Row],[Incremental Cost]]/Table_Query_from_Mac10[[#This Row],[Incremental Sales]],0)</f>
        <v>0</v>
      </c>
      <c r="AB3684" s="47">
        <f>IFERROR(Table_Query_from_Mac10[[#This Row],[TotalCostFuture]]/Table_Query_from_Mac10[[#This Row],[totalsalesFuture]],0)</f>
        <v>0.40921052631578952</v>
      </c>
      <c r="AN3684" s="30">
        <v>96</v>
      </c>
      <c r="AO3684">
        <f t="shared" si="114"/>
        <v>24</v>
      </c>
      <c r="AQ3684" s="30">
        <v>43.44</v>
      </c>
      <c r="AR3684">
        <f t="shared" si="115"/>
        <v>15.2</v>
      </c>
    </row>
    <row r="3685" spans="1:44" x14ac:dyDescent="0.25">
      <c r="A3685">
        <v>90373</v>
      </c>
      <c r="B3685">
        <v>2</v>
      </c>
      <c r="C3685" t="s">
        <v>56</v>
      </c>
      <c r="D3685" t="s">
        <v>81</v>
      </c>
      <c r="E3685">
        <v>24</v>
      </c>
      <c r="F3685">
        <v>7.48</v>
      </c>
      <c r="G3685">
        <v>18.54</v>
      </c>
      <c r="H3685" s="1">
        <v>44858</v>
      </c>
      <c r="I3685" s="20">
        <v>0</v>
      </c>
      <c r="J3685" s="47">
        <f>Table_Query_from_Mac10[[#This Row],[unit_price]]-(Table_Query_from_Mac10[[#This Row],[unit_price]]*(Table_Query_from_Mac10[[#This Row],[discount_pct]]/100))</f>
        <v>18.54</v>
      </c>
      <c r="K3685" s="47">
        <f>Table_Query_from_Mac10[[#This Row],[unit_cost]]</f>
        <v>7.48</v>
      </c>
      <c r="L3685" s="47">
        <f>Table_Query_from_Mac10[[#This Row],[Live-cost]]*(1+Table_Query_from_Mac10[[#This Row],[CogsIncreasebyTYPE]])</f>
        <v>7.48</v>
      </c>
      <c r="M3685" s="47">
        <f>Table_Query_from_Mac10[[#This Row],[Live-cost]]*Table_Query_from_Mac10[[#This Row],[qty_to_ship]]</f>
        <v>179.52</v>
      </c>
      <c r="N3685" s="47">
        <f>IF(Table_Query_from_Mac10[[#This Row],[item_no]]="KDA",-Table_Query_from_Mac10[[#This Row],[unit_price]],Table_Query_from_Mac10[[#This Row],[Net Unit]]*Table_Query_from_Mac10[[#This Row],[qty_to_ship]])</f>
        <v>444.96</v>
      </c>
      <c r="O3685" s="47">
        <f>SUMIFS(Summary!C:C,Summary!H:H,Table_Query_from_Mac10[[#This Row],[Juiceoc]])</f>
        <v>0</v>
      </c>
      <c r="P3685" s="47">
        <f>SUMIFS(Summary!D:D,Summary!H:H,Table_Query_from_Mac10[[#This Row],[Juiceoc]])</f>
        <v>0</v>
      </c>
      <c r="Q3685" s="47">
        <f>SUMIFS(Summary!E:E,Summary!H:H,Table_Query_from_Mac10[[#This Row],[Juiceoc]])</f>
        <v>0</v>
      </c>
      <c r="R3685" s="47">
        <f>Table_Query_from_Mac10[[#This Row],[Net Unit]]*(1+Table_Query_from_Mac10[[#This Row],[PriceIncreasebyType]])</f>
        <v>18.54</v>
      </c>
      <c r="S3685" s="47">
        <f>Table_Query_from_Mac10[[#This Row],[UnitPriceFuture]]*Table_Query_from_Mac10[[#This Row],[qtytoShipFuture]]</f>
        <v>444.96</v>
      </c>
      <c r="T3685" s="47">
        <f>ROUND(Table_Query_from_Mac10[[#This Row],[qty_to_ship]]*(1+Table_Query_from_Mac10[[#This Row],[VolumeIncreasebyType]]),0)</f>
        <v>24</v>
      </c>
      <c r="U3685" s="47">
        <f>Table_Query_from_Mac10[[#This Row],[qtytoShipFuture]]*Table_Query_from_Mac10[[#This Row],[Future-cost]]</f>
        <v>179.52</v>
      </c>
      <c r="V3685" s="47">
        <f>Table_Query_from_Mac10[[#This Row],[qtytoShipFuture]]-Table_Query_from_Mac10[[#This Row],[qty_to_ship]]</f>
        <v>0</v>
      </c>
      <c r="W3685" s="47">
        <f>Table_Query_from_Mac10[[#This Row],[UnitPriceFuture]]</f>
        <v>18.54</v>
      </c>
      <c r="X3685" s="47">
        <f>Table_Query_from_Mac10[[#This Row],[Unit Increase]]*Table_Query_from_Mac10[[#This Row],[UnitPriceFuture]]</f>
        <v>0</v>
      </c>
      <c r="Y3685" s="47">
        <f>Table_Query_from_Mac10[[#This Row],[Unit Increase]]*Table_Query_from_Mac10[[#This Row],[Future-cost]]</f>
        <v>0</v>
      </c>
      <c r="Z3685" s="47">
        <f>-(Table_Query_from_Mac10[[#This Row],[Incremental Sales]]+((Table_Query_from_Mac10[[#This Row],[Incremental Sales]]*-(SUM(Summary!$S$8:$S$9)))))*Summary!$S$18</f>
        <v>0</v>
      </c>
      <c r="AA3685" s="47">
        <f>IFERROR(Table_Query_from_Mac10[[#This Row],[Incremental Cost]]/Table_Query_from_Mac10[[#This Row],[Incremental Sales]],0)</f>
        <v>0</v>
      </c>
      <c r="AB3685" s="47">
        <f>IFERROR(Table_Query_from_Mac10[[#This Row],[TotalCostFuture]]/Table_Query_from_Mac10[[#This Row],[totalsalesFuture]],0)</f>
        <v>0.40345199568500545</v>
      </c>
      <c r="AN3685" s="31">
        <v>93</v>
      </c>
      <c r="AO3685">
        <f t="shared" si="114"/>
        <v>24</v>
      </c>
      <c r="AQ3685" s="31">
        <v>52.98</v>
      </c>
      <c r="AR3685">
        <f t="shared" si="115"/>
        <v>18.54</v>
      </c>
    </row>
    <row r="3686" spans="1:44" x14ac:dyDescent="0.25">
      <c r="A3686">
        <v>90373</v>
      </c>
      <c r="B3686">
        <v>3</v>
      </c>
      <c r="C3686" t="s">
        <v>55</v>
      </c>
      <c r="D3686" t="s">
        <v>81</v>
      </c>
      <c r="E3686">
        <v>8</v>
      </c>
      <c r="F3686">
        <v>8.6199999999999992</v>
      </c>
      <c r="G3686">
        <v>21.9</v>
      </c>
      <c r="H3686" s="1">
        <v>44858</v>
      </c>
      <c r="I3686" s="20">
        <v>0</v>
      </c>
      <c r="J3686" s="47">
        <f>Table_Query_from_Mac10[[#This Row],[unit_price]]-(Table_Query_from_Mac10[[#This Row],[unit_price]]*(Table_Query_from_Mac10[[#This Row],[discount_pct]]/100))</f>
        <v>21.9</v>
      </c>
      <c r="K3686" s="47">
        <f>Table_Query_from_Mac10[[#This Row],[unit_cost]]</f>
        <v>8.6199999999999992</v>
      </c>
      <c r="L3686" s="47">
        <f>Table_Query_from_Mac10[[#This Row],[Live-cost]]*(1+Table_Query_from_Mac10[[#This Row],[CogsIncreasebyTYPE]])</f>
        <v>8.6199999999999992</v>
      </c>
      <c r="M3686" s="47">
        <f>Table_Query_from_Mac10[[#This Row],[Live-cost]]*Table_Query_from_Mac10[[#This Row],[qty_to_ship]]</f>
        <v>68.959999999999994</v>
      </c>
      <c r="N3686" s="47">
        <f>IF(Table_Query_from_Mac10[[#This Row],[item_no]]="KDA",-Table_Query_from_Mac10[[#This Row],[unit_price]],Table_Query_from_Mac10[[#This Row],[Net Unit]]*Table_Query_from_Mac10[[#This Row],[qty_to_ship]])</f>
        <v>175.2</v>
      </c>
      <c r="O3686" s="47">
        <f>SUMIFS(Summary!C:C,Summary!H:H,Table_Query_from_Mac10[[#This Row],[Juiceoc]])</f>
        <v>0</v>
      </c>
      <c r="P3686" s="47">
        <f>SUMIFS(Summary!D:D,Summary!H:H,Table_Query_from_Mac10[[#This Row],[Juiceoc]])</f>
        <v>0</v>
      </c>
      <c r="Q3686" s="47">
        <f>SUMIFS(Summary!E:E,Summary!H:H,Table_Query_from_Mac10[[#This Row],[Juiceoc]])</f>
        <v>0</v>
      </c>
      <c r="R3686" s="47">
        <f>Table_Query_from_Mac10[[#This Row],[Net Unit]]*(1+Table_Query_from_Mac10[[#This Row],[PriceIncreasebyType]])</f>
        <v>21.9</v>
      </c>
      <c r="S3686" s="47">
        <f>Table_Query_from_Mac10[[#This Row],[UnitPriceFuture]]*Table_Query_from_Mac10[[#This Row],[qtytoShipFuture]]</f>
        <v>175.2</v>
      </c>
      <c r="T3686" s="47">
        <f>ROUND(Table_Query_from_Mac10[[#This Row],[qty_to_ship]]*(1+Table_Query_from_Mac10[[#This Row],[VolumeIncreasebyType]]),0)</f>
        <v>8</v>
      </c>
      <c r="U3686" s="47">
        <f>Table_Query_from_Mac10[[#This Row],[qtytoShipFuture]]*Table_Query_from_Mac10[[#This Row],[Future-cost]]</f>
        <v>68.959999999999994</v>
      </c>
      <c r="V3686" s="47">
        <f>Table_Query_from_Mac10[[#This Row],[qtytoShipFuture]]-Table_Query_from_Mac10[[#This Row],[qty_to_ship]]</f>
        <v>0</v>
      </c>
      <c r="W3686" s="47">
        <f>Table_Query_from_Mac10[[#This Row],[UnitPriceFuture]]</f>
        <v>21.9</v>
      </c>
      <c r="X3686" s="47">
        <f>Table_Query_from_Mac10[[#This Row],[Unit Increase]]*Table_Query_from_Mac10[[#This Row],[UnitPriceFuture]]</f>
        <v>0</v>
      </c>
      <c r="Y3686" s="47">
        <f>Table_Query_from_Mac10[[#This Row],[Unit Increase]]*Table_Query_from_Mac10[[#This Row],[Future-cost]]</f>
        <v>0</v>
      </c>
      <c r="Z3686" s="47">
        <f>-(Table_Query_from_Mac10[[#This Row],[Incremental Sales]]+((Table_Query_from_Mac10[[#This Row],[Incremental Sales]]*-(SUM(Summary!$S$8:$S$9)))))*Summary!$S$18</f>
        <v>0</v>
      </c>
      <c r="AA3686" s="47">
        <f>IFERROR(Table_Query_from_Mac10[[#This Row],[Incremental Cost]]/Table_Query_from_Mac10[[#This Row],[Incremental Sales]],0)</f>
        <v>0</v>
      </c>
      <c r="AB3686" s="47">
        <f>IFERROR(Table_Query_from_Mac10[[#This Row],[TotalCostFuture]]/Table_Query_from_Mac10[[#This Row],[totalsalesFuture]],0)</f>
        <v>0.39360730593607307</v>
      </c>
      <c r="AN3686" s="30">
        <v>30</v>
      </c>
      <c r="AO3686">
        <f t="shared" si="114"/>
        <v>8</v>
      </c>
      <c r="AQ3686" s="30">
        <v>62.56</v>
      </c>
      <c r="AR3686">
        <f t="shared" si="115"/>
        <v>21.9</v>
      </c>
    </row>
    <row r="3687" spans="1:44" x14ac:dyDescent="0.25">
      <c r="A3687">
        <v>90373</v>
      </c>
      <c r="B3687">
        <v>4</v>
      </c>
      <c r="C3687" t="s">
        <v>56</v>
      </c>
      <c r="D3687" t="s">
        <v>81</v>
      </c>
      <c r="E3687">
        <v>4</v>
      </c>
      <c r="F3687">
        <v>11.76</v>
      </c>
      <c r="G3687">
        <v>30.04</v>
      </c>
      <c r="H3687" s="1">
        <v>44858</v>
      </c>
      <c r="I3687" s="20">
        <v>0</v>
      </c>
      <c r="J3687" s="47">
        <f>Table_Query_from_Mac10[[#This Row],[unit_price]]-(Table_Query_from_Mac10[[#This Row],[unit_price]]*(Table_Query_from_Mac10[[#This Row],[discount_pct]]/100))</f>
        <v>30.04</v>
      </c>
      <c r="K3687" s="47">
        <f>Table_Query_from_Mac10[[#This Row],[unit_cost]]</f>
        <v>11.76</v>
      </c>
      <c r="L3687" s="47">
        <f>Table_Query_from_Mac10[[#This Row],[Live-cost]]*(1+Table_Query_from_Mac10[[#This Row],[CogsIncreasebyTYPE]])</f>
        <v>11.76</v>
      </c>
      <c r="M3687" s="47">
        <f>Table_Query_from_Mac10[[#This Row],[Live-cost]]*Table_Query_from_Mac10[[#This Row],[qty_to_ship]]</f>
        <v>47.04</v>
      </c>
      <c r="N3687" s="47">
        <f>IF(Table_Query_from_Mac10[[#This Row],[item_no]]="KDA",-Table_Query_from_Mac10[[#This Row],[unit_price]],Table_Query_from_Mac10[[#This Row],[Net Unit]]*Table_Query_from_Mac10[[#This Row],[qty_to_ship]])</f>
        <v>120.16</v>
      </c>
      <c r="O3687" s="47">
        <f>SUMIFS(Summary!C:C,Summary!H:H,Table_Query_from_Mac10[[#This Row],[Juiceoc]])</f>
        <v>0</v>
      </c>
      <c r="P3687" s="47">
        <f>SUMIFS(Summary!D:D,Summary!H:H,Table_Query_from_Mac10[[#This Row],[Juiceoc]])</f>
        <v>0</v>
      </c>
      <c r="Q3687" s="47">
        <f>SUMIFS(Summary!E:E,Summary!H:H,Table_Query_from_Mac10[[#This Row],[Juiceoc]])</f>
        <v>0</v>
      </c>
      <c r="R3687" s="47">
        <f>Table_Query_from_Mac10[[#This Row],[Net Unit]]*(1+Table_Query_from_Mac10[[#This Row],[PriceIncreasebyType]])</f>
        <v>30.04</v>
      </c>
      <c r="S3687" s="47">
        <f>Table_Query_from_Mac10[[#This Row],[UnitPriceFuture]]*Table_Query_from_Mac10[[#This Row],[qtytoShipFuture]]</f>
        <v>120.16</v>
      </c>
      <c r="T3687" s="47">
        <f>ROUND(Table_Query_from_Mac10[[#This Row],[qty_to_ship]]*(1+Table_Query_from_Mac10[[#This Row],[VolumeIncreasebyType]]),0)</f>
        <v>4</v>
      </c>
      <c r="U3687" s="47">
        <f>Table_Query_from_Mac10[[#This Row],[qtytoShipFuture]]*Table_Query_from_Mac10[[#This Row],[Future-cost]]</f>
        <v>47.04</v>
      </c>
      <c r="V3687" s="47">
        <f>Table_Query_from_Mac10[[#This Row],[qtytoShipFuture]]-Table_Query_from_Mac10[[#This Row],[qty_to_ship]]</f>
        <v>0</v>
      </c>
      <c r="W3687" s="47">
        <f>Table_Query_from_Mac10[[#This Row],[UnitPriceFuture]]</f>
        <v>30.04</v>
      </c>
      <c r="X3687" s="47">
        <f>Table_Query_from_Mac10[[#This Row],[Unit Increase]]*Table_Query_from_Mac10[[#This Row],[UnitPriceFuture]]</f>
        <v>0</v>
      </c>
      <c r="Y3687" s="47">
        <f>Table_Query_from_Mac10[[#This Row],[Unit Increase]]*Table_Query_from_Mac10[[#This Row],[Future-cost]]</f>
        <v>0</v>
      </c>
      <c r="Z3687" s="47">
        <f>-(Table_Query_from_Mac10[[#This Row],[Incremental Sales]]+((Table_Query_from_Mac10[[#This Row],[Incremental Sales]]*-(SUM(Summary!$S$8:$S$9)))))*Summary!$S$18</f>
        <v>0</v>
      </c>
      <c r="AA3687" s="47">
        <f>IFERROR(Table_Query_from_Mac10[[#This Row],[Incremental Cost]]/Table_Query_from_Mac10[[#This Row],[Incremental Sales]],0)</f>
        <v>0</v>
      </c>
      <c r="AB3687" s="47">
        <f>IFERROR(Table_Query_from_Mac10[[#This Row],[TotalCostFuture]]/Table_Query_from_Mac10[[#This Row],[totalsalesFuture]],0)</f>
        <v>0.39147802929427433</v>
      </c>
      <c r="AN3687" s="31">
        <v>16</v>
      </c>
      <c r="AO3687">
        <f t="shared" si="114"/>
        <v>4</v>
      </c>
      <c r="AQ3687" s="31">
        <v>85.84</v>
      </c>
      <c r="AR3687">
        <f t="shared" si="115"/>
        <v>30.04</v>
      </c>
    </row>
    <row r="3688" spans="1:44" x14ac:dyDescent="0.25">
      <c r="A3688">
        <v>90373</v>
      </c>
      <c r="B3688">
        <v>5</v>
      </c>
      <c r="C3688" t="s">
        <v>56</v>
      </c>
      <c r="D3688" t="s">
        <v>81</v>
      </c>
      <c r="E3688">
        <v>3</v>
      </c>
      <c r="F3688">
        <v>13.45</v>
      </c>
      <c r="G3688">
        <v>36.33</v>
      </c>
      <c r="H3688" s="1">
        <v>44858</v>
      </c>
      <c r="I3688" s="20">
        <v>0</v>
      </c>
      <c r="J3688" s="47">
        <f>Table_Query_from_Mac10[[#This Row],[unit_price]]-(Table_Query_from_Mac10[[#This Row],[unit_price]]*(Table_Query_from_Mac10[[#This Row],[discount_pct]]/100))</f>
        <v>36.33</v>
      </c>
      <c r="K3688" s="47">
        <f>Table_Query_from_Mac10[[#This Row],[unit_cost]]</f>
        <v>13.45</v>
      </c>
      <c r="L3688" s="47">
        <f>Table_Query_from_Mac10[[#This Row],[Live-cost]]*(1+Table_Query_from_Mac10[[#This Row],[CogsIncreasebyTYPE]])</f>
        <v>13.45</v>
      </c>
      <c r="M3688" s="47">
        <f>Table_Query_from_Mac10[[#This Row],[Live-cost]]*Table_Query_from_Mac10[[#This Row],[qty_to_ship]]</f>
        <v>40.349999999999994</v>
      </c>
      <c r="N3688" s="47">
        <f>IF(Table_Query_from_Mac10[[#This Row],[item_no]]="KDA",-Table_Query_from_Mac10[[#This Row],[unit_price]],Table_Query_from_Mac10[[#This Row],[Net Unit]]*Table_Query_from_Mac10[[#This Row],[qty_to_ship]])</f>
        <v>108.99</v>
      </c>
      <c r="O3688" s="47">
        <f>SUMIFS(Summary!C:C,Summary!H:H,Table_Query_from_Mac10[[#This Row],[Juiceoc]])</f>
        <v>0</v>
      </c>
      <c r="P3688" s="47">
        <f>SUMIFS(Summary!D:D,Summary!H:H,Table_Query_from_Mac10[[#This Row],[Juiceoc]])</f>
        <v>0</v>
      </c>
      <c r="Q3688" s="47">
        <f>SUMIFS(Summary!E:E,Summary!H:H,Table_Query_from_Mac10[[#This Row],[Juiceoc]])</f>
        <v>0</v>
      </c>
      <c r="R3688" s="47">
        <f>Table_Query_from_Mac10[[#This Row],[Net Unit]]*(1+Table_Query_from_Mac10[[#This Row],[PriceIncreasebyType]])</f>
        <v>36.33</v>
      </c>
      <c r="S3688" s="47">
        <f>Table_Query_from_Mac10[[#This Row],[UnitPriceFuture]]*Table_Query_from_Mac10[[#This Row],[qtytoShipFuture]]</f>
        <v>108.99</v>
      </c>
      <c r="T3688" s="47">
        <f>ROUND(Table_Query_from_Mac10[[#This Row],[qty_to_ship]]*(1+Table_Query_from_Mac10[[#This Row],[VolumeIncreasebyType]]),0)</f>
        <v>3</v>
      </c>
      <c r="U3688" s="47">
        <f>Table_Query_from_Mac10[[#This Row],[qtytoShipFuture]]*Table_Query_from_Mac10[[#This Row],[Future-cost]]</f>
        <v>40.349999999999994</v>
      </c>
      <c r="V3688" s="47">
        <f>Table_Query_from_Mac10[[#This Row],[qtytoShipFuture]]-Table_Query_from_Mac10[[#This Row],[qty_to_ship]]</f>
        <v>0</v>
      </c>
      <c r="W3688" s="47">
        <f>Table_Query_from_Mac10[[#This Row],[UnitPriceFuture]]</f>
        <v>36.33</v>
      </c>
      <c r="X3688" s="47">
        <f>Table_Query_from_Mac10[[#This Row],[Unit Increase]]*Table_Query_from_Mac10[[#This Row],[UnitPriceFuture]]</f>
        <v>0</v>
      </c>
      <c r="Y3688" s="47">
        <f>Table_Query_from_Mac10[[#This Row],[Unit Increase]]*Table_Query_from_Mac10[[#This Row],[Future-cost]]</f>
        <v>0</v>
      </c>
      <c r="Z3688" s="47">
        <f>-(Table_Query_from_Mac10[[#This Row],[Incremental Sales]]+((Table_Query_from_Mac10[[#This Row],[Incremental Sales]]*-(SUM(Summary!$S$8:$S$9)))))*Summary!$S$18</f>
        <v>0</v>
      </c>
      <c r="AA3688" s="47">
        <f>IFERROR(Table_Query_from_Mac10[[#This Row],[Incremental Cost]]/Table_Query_from_Mac10[[#This Row],[Incremental Sales]],0)</f>
        <v>0</v>
      </c>
      <c r="AB3688" s="47">
        <f>IFERROR(Table_Query_from_Mac10[[#This Row],[TotalCostFuture]]/Table_Query_from_Mac10[[#This Row],[totalsalesFuture]],0)</f>
        <v>0.37021745114230659</v>
      </c>
      <c r="AN3688" s="30">
        <v>12</v>
      </c>
      <c r="AO3688">
        <f t="shared" si="114"/>
        <v>3</v>
      </c>
      <c r="AQ3688" s="30">
        <v>103.8</v>
      </c>
      <c r="AR3688">
        <f t="shared" si="115"/>
        <v>36.33</v>
      </c>
    </row>
    <row r="3689" spans="1:44" x14ac:dyDescent="0.25">
      <c r="A3689">
        <v>90373</v>
      </c>
      <c r="B3689">
        <v>6</v>
      </c>
      <c r="C3689" t="s">
        <v>55</v>
      </c>
      <c r="D3689" t="s">
        <v>81</v>
      </c>
      <c r="E3689">
        <v>72</v>
      </c>
      <c r="F3689">
        <v>3.33</v>
      </c>
      <c r="G3689">
        <v>7.75</v>
      </c>
      <c r="H3689" s="1">
        <v>44858</v>
      </c>
      <c r="I3689" s="20">
        <v>0</v>
      </c>
      <c r="J3689" s="47">
        <f>Table_Query_from_Mac10[[#This Row],[unit_price]]-(Table_Query_from_Mac10[[#This Row],[unit_price]]*(Table_Query_from_Mac10[[#This Row],[discount_pct]]/100))</f>
        <v>7.75</v>
      </c>
      <c r="K3689" s="47">
        <f>Table_Query_from_Mac10[[#This Row],[unit_cost]]</f>
        <v>3.33</v>
      </c>
      <c r="L3689" s="47">
        <f>Table_Query_from_Mac10[[#This Row],[Live-cost]]*(1+Table_Query_from_Mac10[[#This Row],[CogsIncreasebyTYPE]])</f>
        <v>3.33</v>
      </c>
      <c r="M3689" s="47">
        <f>Table_Query_from_Mac10[[#This Row],[Live-cost]]*Table_Query_from_Mac10[[#This Row],[qty_to_ship]]</f>
        <v>239.76</v>
      </c>
      <c r="N3689" s="47">
        <f>IF(Table_Query_from_Mac10[[#This Row],[item_no]]="KDA",-Table_Query_from_Mac10[[#This Row],[unit_price]],Table_Query_from_Mac10[[#This Row],[Net Unit]]*Table_Query_from_Mac10[[#This Row],[qty_to_ship]])</f>
        <v>558</v>
      </c>
      <c r="O3689" s="47">
        <f>SUMIFS(Summary!C:C,Summary!H:H,Table_Query_from_Mac10[[#This Row],[Juiceoc]])</f>
        <v>0</v>
      </c>
      <c r="P3689" s="47">
        <f>SUMIFS(Summary!D:D,Summary!H:H,Table_Query_from_Mac10[[#This Row],[Juiceoc]])</f>
        <v>0</v>
      </c>
      <c r="Q3689" s="47">
        <f>SUMIFS(Summary!E:E,Summary!H:H,Table_Query_from_Mac10[[#This Row],[Juiceoc]])</f>
        <v>0</v>
      </c>
      <c r="R3689" s="47">
        <f>Table_Query_from_Mac10[[#This Row],[Net Unit]]*(1+Table_Query_from_Mac10[[#This Row],[PriceIncreasebyType]])</f>
        <v>7.75</v>
      </c>
      <c r="S3689" s="47">
        <f>Table_Query_from_Mac10[[#This Row],[UnitPriceFuture]]*Table_Query_from_Mac10[[#This Row],[qtytoShipFuture]]</f>
        <v>558</v>
      </c>
      <c r="T3689" s="47">
        <f>ROUND(Table_Query_from_Mac10[[#This Row],[qty_to_ship]]*(1+Table_Query_from_Mac10[[#This Row],[VolumeIncreasebyType]]),0)</f>
        <v>72</v>
      </c>
      <c r="U3689" s="47">
        <f>Table_Query_from_Mac10[[#This Row],[qtytoShipFuture]]*Table_Query_from_Mac10[[#This Row],[Future-cost]]</f>
        <v>239.76</v>
      </c>
      <c r="V3689" s="47">
        <f>Table_Query_from_Mac10[[#This Row],[qtytoShipFuture]]-Table_Query_from_Mac10[[#This Row],[qty_to_ship]]</f>
        <v>0</v>
      </c>
      <c r="W3689" s="47">
        <f>Table_Query_from_Mac10[[#This Row],[UnitPriceFuture]]</f>
        <v>7.75</v>
      </c>
      <c r="X3689" s="47">
        <f>Table_Query_from_Mac10[[#This Row],[Unit Increase]]*Table_Query_from_Mac10[[#This Row],[UnitPriceFuture]]</f>
        <v>0</v>
      </c>
      <c r="Y3689" s="47">
        <f>Table_Query_from_Mac10[[#This Row],[Unit Increase]]*Table_Query_from_Mac10[[#This Row],[Future-cost]]</f>
        <v>0</v>
      </c>
      <c r="Z3689" s="47">
        <f>-(Table_Query_from_Mac10[[#This Row],[Incremental Sales]]+((Table_Query_from_Mac10[[#This Row],[Incremental Sales]]*-(SUM(Summary!$S$8:$S$9)))))*Summary!$S$18</f>
        <v>0</v>
      </c>
      <c r="AA3689" s="47">
        <f>IFERROR(Table_Query_from_Mac10[[#This Row],[Incremental Cost]]/Table_Query_from_Mac10[[#This Row],[Incremental Sales]],0)</f>
        <v>0</v>
      </c>
      <c r="AB3689" s="47">
        <f>IFERROR(Table_Query_from_Mac10[[#This Row],[TotalCostFuture]]/Table_Query_from_Mac10[[#This Row],[totalsalesFuture]],0)</f>
        <v>0.42967741935483872</v>
      </c>
      <c r="AN3689" s="31">
        <v>288</v>
      </c>
      <c r="AO3689">
        <f t="shared" si="114"/>
        <v>72</v>
      </c>
      <c r="AQ3689" s="31">
        <v>22.13</v>
      </c>
      <c r="AR3689">
        <f t="shared" si="115"/>
        <v>7.75</v>
      </c>
    </row>
    <row r="3690" spans="1:44" x14ac:dyDescent="0.25">
      <c r="A3690">
        <v>90373</v>
      </c>
      <c r="B3690">
        <v>7</v>
      </c>
      <c r="C3690" t="s">
        <v>56</v>
      </c>
      <c r="D3690" t="s">
        <v>81</v>
      </c>
      <c r="E3690">
        <v>9</v>
      </c>
      <c r="F3690">
        <v>6.55</v>
      </c>
      <c r="G3690">
        <v>15.5</v>
      </c>
      <c r="H3690" s="1">
        <v>44858</v>
      </c>
      <c r="I3690" s="20">
        <v>0</v>
      </c>
      <c r="J3690" s="47">
        <f>Table_Query_from_Mac10[[#This Row],[unit_price]]-(Table_Query_from_Mac10[[#This Row],[unit_price]]*(Table_Query_from_Mac10[[#This Row],[discount_pct]]/100))</f>
        <v>15.5</v>
      </c>
      <c r="K3690" s="47">
        <f>Table_Query_from_Mac10[[#This Row],[unit_cost]]</f>
        <v>6.55</v>
      </c>
      <c r="L3690" s="47">
        <f>Table_Query_from_Mac10[[#This Row],[Live-cost]]*(1+Table_Query_from_Mac10[[#This Row],[CogsIncreasebyTYPE]])</f>
        <v>6.55</v>
      </c>
      <c r="M3690" s="47">
        <f>Table_Query_from_Mac10[[#This Row],[Live-cost]]*Table_Query_from_Mac10[[#This Row],[qty_to_ship]]</f>
        <v>58.949999999999996</v>
      </c>
      <c r="N3690" s="47">
        <f>IF(Table_Query_from_Mac10[[#This Row],[item_no]]="KDA",-Table_Query_from_Mac10[[#This Row],[unit_price]],Table_Query_from_Mac10[[#This Row],[Net Unit]]*Table_Query_from_Mac10[[#This Row],[qty_to_ship]])</f>
        <v>139.5</v>
      </c>
      <c r="O3690" s="47">
        <f>SUMIFS(Summary!C:C,Summary!H:H,Table_Query_from_Mac10[[#This Row],[Juiceoc]])</f>
        <v>0</v>
      </c>
      <c r="P3690" s="47">
        <f>SUMIFS(Summary!D:D,Summary!H:H,Table_Query_from_Mac10[[#This Row],[Juiceoc]])</f>
        <v>0</v>
      </c>
      <c r="Q3690" s="47">
        <f>SUMIFS(Summary!E:E,Summary!H:H,Table_Query_from_Mac10[[#This Row],[Juiceoc]])</f>
        <v>0</v>
      </c>
      <c r="R3690" s="47">
        <f>Table_Query_from_Mac10[[#This Row],[Net Unit]]*(1+Table_Query_from_Mac10[[#This Row],[PriceIncreasebyType]])</f>
        <v>15.5</v>
      </c>
      <c r="S3690" s="47">
        <f>Table_Query_from_Mac10[[#This Row],[UnitPriceFuture]]*Table_Query_from_Mac10[[#This Row],[qtytoShipFuture]]</f>
        <v>139.5</v>
      </c>
      <c r="T3690" s="47">
        <f>ROUND(Table_Query_from_Mac10[[#This Row],[qty_to_ship]]*(1+Table_Query_from_Mac10[[#This Row],[VolumeIncreasebyType]]),0)</f>
        <v>9</v>
      </c>
      <c r="U3690" s="47">
        <f>Table_Query_from_Mac10[[#This Row],[qtytoShipFuture]]*Table_Query_from_Mac10[[#This Row],[Future-cost]]</f>
        <v>58.949999999999996</v>
      </c>
      <c r="V3690" s="47">
        <f>Table_Query_from_Mac10[[#This Row],[qtytoShipFuture]]-Table_Query_from_Mac10[[#This Row],[qty_to_ship]]</f>
        <v>0</v>
      </c>
      <c r="W3690" s="47">
        <f>Table_Query_from_Mac10[[#This Row],[UnitPriceFuture]]</f>
        <v>15.5</v>
      </c>
      <c r="X3690" s="47">
        <f>Table_Query_from_Mac10[[#This Row],[Unit Increase]]*Table_Query_from_Mac10[[#This Row],[UnitPriceFuture]]</f>
        <v>0</v>
      </c>
      <c r="Y3690" s="47">
        <f>Table_Query_from_Mac10[[#This Row],[Unit Increase]]*Table_Query_from_Mac10[[#This Row],[Future-cost]]</f>
        <v>0</v>
      </c>
      <c r="Z3690" s="47">
        <f>-(Table_Query_from_Mac10[[#This Row],[Incremental Sales]]+((Table_Query_from_Mac10[[#This Row],[Incremental Sales]]*-(SUM(Summary!$S$8:$S$9)))))*Summary!$S$18</f>
        <v>0</v>
      </c>
      <c r="AA3690" s="47">
        <f>IFERROR(Table_Query_from_Mac10[[#This Row],[Incremental Cost]]/Table_Query_from_Mac10[[#This Row],[Incremental Sales]],0)</f>
        <v>0</v>
      </c>
      <c r="AB3690" s="47">
        <f>IFERROR(Table_Query_from_Mac10[[#This Row],[TotalCostFuture]]/Table_Query_from_Mac10[[#This Row],[totalsalesFuture]],0)</f>
        <v>0.42258064516129029</v>
      </c>
      <c r="AN3690" s="30">
        <v>36</v>
      </c>
      <c r="AO3690">
        <f t="shared" si="114"/>
        <v>9</v>
      </c>
      <c r="AQ3690" s="30">
        <v>44.29</v>
      </c>
      <c r="AR3690">
        <f t="shared" si="115"/>
        <v>15.5</v>
      </c>
    </row>
    <row r="3691" spans="1:44" x14ac:dyDescent="0.25">
      <c r="A3691">
        <v>90373</v>
      </c>
      <c r="B3691">
        <v>8</v>
      </c>
      <c r="C3691" t="s">
        <v>56</v>
      </c>
      <c r="D3691" t="s">
        <v>81</v>
      </c>
      <c r="E3691">
        <v>88</v>
      </c>
      <c r="F3691">
        <v>4.1500000000000004</v>
      </c>
      <c r="G3691">
        <v>10.28</v>
      </c>
      <c r="H3691" s="1">
        <v>44858</v>
      </c>
      <c r="I3691" s="20">
        <v>0</v>
      </c>
      <c r="J3691" s="47">
        <f>Table_Query_from_Mac10[[#This Row],[unit_price]]-(Table_Query_from_Mac10[[#This Row],[unit_price]]*(Table_Query_from_Mac10[[#This Row],[discount_pct]]/100))</f>
        <v>10.28</v>
      </c>
      <c r="K3691" s="47">
        <f>Table_Query_from_Mac10[[#This Row],[unit_cost]]</f>
        <v>4.1500000000000004</v>
      </c>
      <c r="L3691" s="47">
        <f>Table_Query_from_Mac10[[#This Row],[Live-cost]]*(1+Table_Query_from_Mac10[[#This Row],[CogsIncreasebyTYPE]])</f>
        <v>4.1500000000000004</v>
      </c>
      <c r="M3691" s="47">
        <f>Table_Query_from_Mac10[[#This Row],[Live-cost]]*Table_Query_from_Mac10[[#This Row],[qty_to_ship]]</f>
        <v>365.20000000000005</v>
      </c>
      <c r="N3691" s="47">
        <f>IF(Table_Query_from_Mac10[[#This Row],[item_no]]="KDA",-Table_Query_from_Mac10[[#This Row],[unit_price]],Table_Query_from_Mac10[[#This Row],[Net Unit]]*Table_Query_from_Mac10[[#This Row],[qty_to_ship]])</f>
        <v>904.64</v>
      </c>
      <c r="O3691" s="47">
        <f>SUMIFS(Summary!C:C,Summary!H:H,Table_Query_from_Mac10[[#This Row],[Juiceoc]])</f>
        <v>0</v>
      </c>
      <c r="P3691" s="47">
        <f>SUMIFS(Summary!D:D,Summary!H:H,Table_Query_from_Mac10[[#This Row],[Juiceoc]])</f>
        <v>0</v>
      </c>
      <c r="Q3691" s="47">
        <f>SUMIFS(Summary!E:E,Summary!H:H,Table_Query_from_Mac10[[#This Row],[Juiceoc]])</f>
        <v>0</v>
      </c>
      <c r="R3691" s="47">
        <f>Table_Query_from_Mac10[[#This Row],[Net Unit]]*(1+Table_Query_from_Mac10[[#This Row],[PriceIncreasebyType]])</f>
        <v>10.28</v>
      </c>
      <c r="S3691" s="47">
        <f>Table_Query_from_Mac10[[#This Row],[UnitPriceFuture]]*Table_Query_from_Mac10[[#This Row],[qtytoShipFuture]]</f>
        <v>904.64</v>
      </c>
      <c r="T3691" s="47">
        <f>ROUND(Table_Query_from_Mac10[[#This Row],[qty_to_ship]]*(1+Table_Query_from_Mac10[[#This Row],[VolumeIncreasebyType]]),0)</f>
        <v>88</v>
      </c>
      <c r="U3691" s="47">
        <f>Table_Query_from_Mac10[[#This Row],[qtytoShipFuture]]*Table_Query_from_Mac10[[#This Row],[Future-cost]]</f>
        <v>365.20000000000005</v>
      </c>
      <c r="V3691" s="47">
        <f>Table_Query_from_Mac10[[#This Row],[qtytoShipFuture]]-Table_Query_from_Mac10[[#This Row],[qty_to_ship]]</f>
        <v>0</v>
      </c>
      <c r="W3691" s="47">
        <f>Table_Query_from_Mac10[[#This Row],[UnitPriceFuture]]</f>
        <v>10.28</v>
      </c>
      <c r="X3691" s="47">
        <f>Table_Query_from_Mac10[[#This Row],[Unit Increase]]*Table_Query_from_Mac10[[#This Row],[UnitPriceFuture]]</f>
        <v>0</v>
      </c>
      <c r="Y3691" s="47">
        <f>Table_Query_from_Mac10[[#This Row],[Unit Increase]]*Table_Query_from_Mac10[[#This Row],[Future-cost]]</f>
        <v>0</v>
      </c>
      <c r="Z3691" s="47">
        <f>-(Table_Query_from_Mac10[[#This Row],[Incremental Sales]]+((Table_Query_from_Mac10[[#This Row],[Incremental Sales]]*-(SUM(Summary!$S$8:$S$9)))))*Summary!$S$18</f>
        <v>0</v>
      </c>
      <c r="AA3691" s="47">
        <f>IFERROR(Table_Query_from_Mac10[[#This Row],[Incremental Cost]]/Table_Query_from_Mac10[[#This Row],[Incremental Sales]],0)</f>
        <v>0</v>
      </c>
      <c r="AB3691" s="47">
        <f>IFERROR(Table_Query_from_Mac10[[#This Row],[TotalCostFuture]]/Table_Query_from_Mac10[[#This Row],[totalsalesFuture]],0)</f>
        <v>0.40369649805447477</v>
      </c>
      <c r="AN3691" s="31">
        <v>352</v>
      </c>
      <c r="AO3691">
        <f t="shared" si="114"/>
        <v>88</v>
      </c>
      <c r="AQ3691" s="31">
        <v>29.38</v>
      </c>
      <c r="AR3691">
        <f t="shared" si="115"/>
        <v>10.28</v>
      </c>
    </row>
    <row r="3692" spans="1:44" x14ac:dyDescent="0.25">
      <c r="A3692">
        <v>90373</v>
      </c>
      <c r="B3692">
        <v>9</v>
      </c>
      <c r="C3692" t="s">
        <v>56</v>
      </c>
      <c r="D3692" t="s">
        <v>81</v>
      </c>
      <c r="E3692">
        <v>14</v>
      </c>
      <c r="F3692">
        <v>8.11</v>
      </c>
      <c r="G3692">
        <v>20.56</v>
      </c>
      <c r="H3692" s="1">
        <v>44858</v>
      </c>
      <c r="I3692" s="20">
        <v>0</v>
      </c>
      <c r="J3692" s="47">
        <f>Table_Query_from_Mac10[[#This Row],[unit_price]]-(Table_Query_from_Mac10[[#This Row],[unit_price]]*(Table_Query_from_Mac10[[#This Row],[discount_pct]]/100))</f>
        <v>20.56</v>
      </c>
      <c r="K3692" s="47">
        <f>Table_Query_from_Mac10[[#This Row],[unit_cost]]</f>
        <v>8.11</v>
      </c>
      <c r="L3692" s="47">
        <f>Table_Query_from_Mac10[[#This Row],[Live-cost]]*(1+Table_Query_from_Mac10[[#This Row],[CogsIncreasebyTYPE]])</f>
        <v>8.11</v>
      </c>
      <c r="M3692" s="47">
        <f>Table_Query_from_Mac10[[#This Row],[Live-cost]]*Table_Query_from_Mac10[[#This Row],[qty_to_ship]]</f>
        <v>113.53999999999999</v>
      </c>
      <c r="N3692" s="47">
        <f>IF(Table_Query_from_Mac10[[#This Row],[item_no]]="KDA",-Table_Query_from_Mac10[[#This Row],[unit_price]],Table_Query_from_Mac10[[#This Row],[Net Unit]]*Table_Query_from_Mac10[[#This Row],[qty_to_ship]])</f>
        <v>287.83999999999997</v>
      </c>
      <c r="O3692" s="47">
        <f>SUMIFS(Summary!C:C,Summary!H:H,Table_Query_from_Mac10[[#This Row],[Juiceoc]])</f>
        <v>0</v>
      </c>
      <c r="P3692" s="47">
        <f>SUMIFS(Summary!D:D,Summary!H:H,Table_Query_from_Mac10[[#This Row],[Juiceoc]])</f>
        <v>0</v>
      </c>
      <c r="Q3692" s="47">
        <f>SUMIFS(Summary!E:E,Summary!H:H,Table_Query_from_Mac10[[#This Row],[Juiceoc]])</f>
        <v>0</v>
      </c>
      <c r="R3692" s="47">
        <f>Table_Query_from_Mac10[[#This Row],[Net Unit]]*(1+Table_Query_from_Mac10[[#This Row],[PriceIncreasebyType]])</f>
        <v>20.56</v>
      </c>
      <c r="S3692" s="47">
        <f>Table_Query_from_Mac10[[#This Row],[UnitPriceFuture]]*Table_Query_from_Mac10[[#This Row],[qtytoShipFuture]]</f>
        <v>287.83999999999997</v>
      </c>
      <c r="T3692" s="47">
        <f>ROUND(Table_Query_from_Mac10[[#This Row],[qty_to_ship]]*(1+Table_Query_from_Mac10[[#This Row],[VolumeIncreasebyType]]),0)</f>
        <v>14</v>
      </c>
      <c r="U3692" s="47">
        <f>Table_Query_from_Mac10[[#This Row],[qtytoShipFuture]]*Table_Query_from_Mac10[[#This Row],[Future-cost]]</f>
        <v>113.53999999999999</v>
      </c>
      <c r="V3692" s="47">
        <f>Table_Query_from_Mac10[[#This Row],[qtytoShipFuture]]-Table_Query_from_Mac10[[#This Row],[qty_to_ship]]</f>
        <v>0</v>
      </c>
      <c r="W3692" s="47">
        <f>Table_Query_from_Mac10[[#This Row],[UnitPriceFuture]]</f>
        <v>20.56</v>
      </c>
      <c r="X3692" s="47">
        <f>Table_Query_from_Mac10[[#This Row],[Unit Increase]]*Table_Query_from_Mac10[[#This Row],[UnitPriceFuture]]</f>
        <v>0</v>
      </c>
      <c r="Y3692" s="47">
        <f>Table_Query_from_Mac10[[#This Row],[Unit Increase]]*Table_Query_from_Mac10[[#This Row],[Future-cost]]</f>
        <v>0</v>
      </c>
      <c r="Z3692" s="47">
        <f>-(Table_Query_from_Mac10[[#This Row],[Incremental Sales]]+((Table_Query_from_Mac10[[#This Row],[Incremental Sales]]*-(SUM(Summary!$S$8:$S$9)))))*Summary!$S$18</f>
        <v>0</v>
      </c>
      <c r="AA3692" s="47">
        <f>IFERROR(Table_Query_from_Mac10[[#This Row],[Incremental Cost]]/Table_Query_from_Mac10[[#This Row],[Incremental Sales]],0)</f>
        <v>0</v>
      </c>
      <c r="AB3692" s="47">
        <f>IFERROR(Table_Query_from_Mac10[[#This Row],[TotalCostFuture]]/Table_Query_from_Mac10[[#This Row],[totalsalesFuture]],0)</f>
        <v>0.39445525291828792</v>
      </c>
      <c r="AN3692" s="30">
        <v>55</v>
      </c>
      <c r="AO3692">
        <f t="shared" si="114"/>
        <v>14</v>
      </c>
      <c r="AQ3692" s="30">
        <v>58.74</v>
      </c>
      <c r="AR3692">
        <f t="shared" si="115"/>
        <v>20.56</v>
      </c>
    </row>
    <row r="3693" spans="1:44" x14ac:dyDescent="0.25">
      <c r="A3693">
        <v>90373</v>
      </c>
      <c r="B3693">
        <v>10</v>
      </c>
      <c r="C3693" t="s">
        <v>56</v>
      </c>
      <c r="D3693" t="s">
        <v>81</v>
      </c>
      <c r="E3693">
        <v>27</v>
      </c>
      <c r="F3693">
        <v>5.07</v>
      </c>
      <c r="G3693">
        <v>12</v>
      </c>
      <c r="H3693" s="1">
        <v>44858</v>
      </c>
      <c r="I3693" s="20">
        <v>0</v>
      </c>
      <c r="J3693" s="47">
        <f>Table_Query_from_Mac10[[#This Row],[unit_price]]-(Table_Query_from_Mac10[[#This Row],[unit_price]]*(Table_Query_from_Mac10[[#This Row],[discount_pct]]/100))</f>
        <v>12</v>
      </c>
      <c r="K3693" s="47">
        <f>Table_Query_from_Mac10[[#This Row],[unit_cost]]</f>
        <v>5.07</v>
      </c>
      <c r="L3693" s="47">
        <f>Table_Query_from_Mac10[[#This Row],[Live-cost]]*(1+Table_Query_from_Mac10[[#This Row],[CogsIncreasebyTYPE]])</f>
        <v>5.07</v>
      </c>
      <c r="M3693" s="47">
        <f>Table_Query_from_Mac10[[#This Row],[Live-cost]]*Table_Query_from_Mac10[[#This Row],[qty_to_ship]]</f>
        <v>136.89000000000001</v>
      </c>
      <c r="N3693" s="47">
        <f>IF(Table_Query_from_Mac10[[#This Row],[item_no]]="KDA",-Table_Query_from_Mac10[[#This Row],[unit_price]],Table_Query_from_Mac10[[#This Row],[Net Unit]]*Table_Query_from_Mac10[[#This Row],[qty_to_ship]])</f>
        <v>324</v>
      </c>
      <c r="O3693" s="47">
        <f>SUMIFS(Summary!C:C,Summary!H:H,Table_Query_from_Mac10[[#This Row],[Juiceoc]])</f>
        <v>0</v>
      </c>
      <c r="P3693" s="47">
        <f>SUMIFS(Summary!D:D,Summary!H:H,Table_Query_from_Mac10[[#This Row],[Juiceoc]])</f>
        <v>0</v>
      </c>
      <c r="Q3693" s="47">
        <f>SUMIFS(Summary!E:E,Summary!H:H,Table_Query_from_Mac10[[#This Row],[Juiceoc]])</f>
        <v>0</v>
      </c>
      <c r="R3693" s="47">
        <f>Table_Query_from_Mac10[[#This Row],[Net Unit]]*(1+Table_Query_from_Mac10[[#This Row],[PriceIncreasebyType]])</f>
        <v>12</v>
      </c>
      <c r="S3693" s="47">
        <f>Table_Query_from_Mac10[[#This Row],[UnitPriceFuture]]*Table_Query_from_Mac10[[#This Row],[qtytoShipFuture]]</f>
        <v>324</v>
      </c>
      <c r="T3693" s="47">
        <f>ROUND(Table_Query_from_Mac10[[#This Row],[qty_to_ship]]*(1+Table_Query_from_Mac10[[#This Row],[VolumeIncreasebyType]]),0)</f>
        <v>27</v>
      </c>
      <c r="U3693" s="47">
        <f>Table_Query_from_Mac10[[#This Row],[qtytoShipFuture]]*Table_Query_from_Mac10[[#This Row],[Future-cost]]</f>
        <v>136.89000000000001</v>
      </c>
      <c r="V3693" s="47">
        <f>Table_Query_from_Mac10[[#This Row],[qtytoShipFuture]]-Table_Query_from_Mac10[[#This Row],[qty_to_ship]]</f>
        <v>0</v>
      </c>
      <c r="W3693" s="47">
        <f>Table_Query_from_Mac10[[#This Row],[UnitPriceFuture]]</f>
        <v>12</v>
      </c>
      <c r="X3693" s="47">
        <f>Table_Query_from_Mac10[[#This Row],[Unit Increase]]*Table_Query_from_Mac10[[#This Row],[UnitPriceFuture]]</f>
        <v>0</v>
      </c>
      <c r="Y3693" s="47">
        <f>Table_Query_from_Mac10[[#This Row],[Unit Increase]]*Table_Query_from_Mac10[[#This Row],[Future-cost]]</f>
        <v>0</v>
      </c>
      <c r="Z3693" s="47">
        <f>-(Table_Query_from_Mac10[[#This Row],[Incremental Sales]]+((Table_Query_from_Mac10[[#This Row],[Incremental Sales]]*-(SUM(Summary!$S$8:$S$9)))))*Summary!$S$18</f>
        <v>0</v>
      </c>
      <c r="AA3693" s="47">
        <f>IFERROR(Table_Query_from_Mac10[[#This Row],[Incremental Cost]]/Table_Query_from_Mac10[[#This Row],[Incremental Sales]],0)</f>
        <v>0</v>
      </c>
      <c r="AB3693" s="47">
        <f>IFERROR(Table_Query_from_Mac10[[#This Row],[TotalCostFuture]]/Table_Query_from_Mac10[[#This Row],[totalsalesFuture]],0)</f>
        <v>0.42250000000000004</v>
      </c>
      <c r="AN3693" s="31">
        <v>108</v>
      </c>
      <c r="AO3693">
        <f t="shared" si="114"/>
        <v>27</v>
      </c>
      <c r="AQ3693" s="31">
        <v>34.28</v>
      </c>
      <c r="AR3693">
        <f t="shared" si="115"/>
        <v>12</v>
      </c>
    </row>
    <row r="3694" spans="1:44" x14ac:dyDescent="0.25">
      <c r="A3694">
        <v>90373</v>
      </c>
      <c r="B3694">
        <v>11</v>
      </c>
      <c r="C3694" t="s">
        <v>55</v>
      </c>
      <c r="D3694" t="s">
        <v>81</v>
      </c>
      <c r="E3694">
        <v>7</v>
      </c>
      <c r="F3694">
        <v>8.57</v>
      </c>
      <c r="G3694">
        <v>20.83</v>
      </c>
      <c r="H3694" s="1">
        <v>44858</v>
      </c>
      <c r="I3694" s="20">
        <v>0</v>
      </c>
      <c r="J3694" s="47">
        <f>Table_Query_from_Mac10[[#This Row],[unit_price]]-(Table_Query_from_Mac10[[#This Row],[unit_price]]*(Table_Query_from_Mac10[[#This Row],[discount_pct]]/100))</f>
        <v>20.83</v>
      </c>
      <c r="K3694" s="47">
        <f>Table_Query_from_Mac10[[#This Row],[unit_cost]]</f>
        <v>8.57</v>
      </c>
      <c r="L3694" s="47">
        <f>Table_Query_from_Mac10[[#This Row],[Live-cost]]*(1+Table_Query_from_Mac10[[#This Row],[CogsIncreasebyTYPE]])</f>
        <v>8.57</v>
      </c>
      <c r="M3694" s="47">
        <f>Table_Query_from_Mac10[[#This Row],[Live-cost]]*Table_Query_from_Mac10[[#This Row],[qty_to_ship]]</f>
        <v>59.99</v>
      </c>
      <c r="N3694" s="47">
        <f>IF(Table_Query_from_Mac10[[#This Row],[item_no]]="KDA",-Table_Query_from_Mac10[[#This Row],[unit_price]],Table_Query_from_Mac10[[#This Row],[Net Unit]]*Table_Query_from_Mac10[[#This Row],[qty_to_ship]])</f>
        <v>145.81</v>
      </c>
      <c r="O3694" s="47">
        <f>SUMIFS(Summary!C:C,Summary!H:H,Table_Query_from_Mac10[[#This Row],[Juiceoc]])</f>
        <v>0</v>
      </c>
      <c r="P3694" s="47">
        <f>SUMIFS(Summary!D:D,Summary!H:H,Table_Query_from_Mac10[[#This Row],[Juiceoc]])</f>
        <v>0</v>
      </c>
      <c r="Q3694" s="47">
        <f>SUMIFS(Summary!E:E,Summary!H:H,Table_Query_from_Mac10[[#This Row],[Juiceoc]])</f>
        <v>0</v>
      </c>
      <c r="R3694" s="47">
        <f>Table_Query_from_Mac10[[#This Row],[Net Unit]]*(1+Table_Query_from_Mac10[[#This Row],[PriceIncreasebyType]])</f>
        <v>20.83</v>
      </c>
      <c r="S3694" s="47">
        <f>Table_Query_from_Mac10[[#This Row],[UnitPriceFuture]]*Table_Query_from_Mac10[[#This Row],[qtytoShipFuture]]</f>
        <v>145.81</v>
      </c>
      <c r="T3694" s="47">
        <f>ROUND(Table_Query_from_Mac10[[#This Row],[qty_to_ship]]*(1+Table_Query_from_Mac10[[#This Row],[VolumeIncreasebyType]]),0)</f>
        <v>7</v>
      </c>
      <c r="U3694" s="47">
        <f>Table_Query_from_Mac10[[#This Row],[qtytoShipFuture]]*Table_Query_from_Mac10[[#This Row],[Future-cost]]</f>
        <v>59.99</v>
      </c>
      <c r="V3694" s="47">
        <f>Table_Query_from_Mac10[[#This Row],[qtytoShipFuture]]-Table_Query_from_Mac10[[#This Row],[qty_to_ship]]</f>
        <v>0</v>
      </c>
      <c r="W3694" s="47">
        <f>Table_Query_from_Mac10[[#This Row],[UnitPriceFuture]]</f>
        <v>20.83</v>
      </c>
      <c r="X3694" s="47">
        <f>Table_Query_from_Mac10[[#This Row],[Unit Increase]]*Table_Query_from_Mac10[[#This Row],[UnitPriceFuture]]</f>
        <v>0</v>
      </c>
      <c r="Y3694" s="47">
        <f>Table_Query_from_Mac10[[#This Row],[Unit Increase]]*Table_Query_from_Mac10[[#This Row],[Future-cost]]</f>
        <v>0</v>
      </c>
      <c r="Z3694" s="47">
        <f>-(Table_Query_from_Mac10[[#This Row],[Incremental Sales]]+((Table_Query_from_Mac10[[#This Row],[Incremental Sales]]*-(SUM(Summary!$S$8:$S$9)))))*Summary!$S$18</f>
        <v>0</v>
      </c>
      <c r="AA3694" s="47">
        <f>IFERROR(Table_Query_from_Mac10[[#This Row],[Incremental Cost]]/Table_Query_from_Mac10[[#This Row],[Incremental Sales]],0)</f>
        <v>0</v>
      </c>
      <c r="AB3694" s="47">
        <f>IFERROR(Table_Query_from_Mac10[[#This Row],[TotalCostFuture]]/Table_Query_from_Mac10[[#This Row],[totalsalesFuture]],0)</f>
        <v>0.41142582813250123</v>
      </c>
      <c r="AN3694" s="30">
        <v>28</v>
      </c>
      <c r="AO3694">
        <f t="shared" si="114"/>
        <v>7</v>
      </c>
      <c r="AQ3694" s="30">
        <v>59.52</v>
      </c>
      <c r="AR3694">
        <f t="shared" si="115"/>
        <v>20.83</v>
      </c>
    </row>
    <row r="3695" spans="1:44" x14ac:dyDescent="0.25">
      <c r="A3695">
        <v>90373</v>
      </c>
      <c r="B3695">
        <v>12</v>
      </c>
      <c r="C3695" t="s">
        <v>55</v>
      </c>
      <c r="D3695" t="s">
        <v>81</v>
      </c>
      <c r="E3695">
        <v>8</v>
      </c>
      <c r="F3695">
        <v>9.85</v>
      </c>
      <c r="G3695">
        <v>25.68</v>
      </c>
      <c r="H3695" s="1">
        <v>44858</v>
      </c>
      <c r="I3695" s="20">
        <v>0</v>
      </c>
      <c r="J3695" s="47">
        <f>Table_Query_from_Mac10[[#This Row],[unit_price]]-(Table_Query_from_Mac10[[#This Row],[unit_price]]*(Table_Query_from_Mac10[[#This Row],[discount_pct]]/100))</f>
        <v>25.68</v>
      </c>
      <c r="K3695" s="47">
        <f>Table_Query_from_Mac10[[#This Row],[unit_cost]]</f>
        <v>9.85</v>
      </c>
      <c r="L3695" s="47">
        <f>Table_Query_from_Mac10[[#This Row],[Live-cost]]*(1+Table_Query_from_Mac10[[#This Row],[CogsIncreasebyTYPE]])</f>
        <v>9.85</v>
      </c>
      <c r="M3695" s="47">
        <f>Table_Query_from_Mac10[[#This Row],[Live-cost]]*Table_Query_from_Mac10[[#This Row],[qty_to_ship]]</f>
        <v>78.8</v>
      </c>
      <c r="N3695" s="47">
        <f>IF(Table_Query_from_Mac10[[#This Row],[item_no]]="KDA",-Table_Query_from_Mac10[[#This Row],[unit_price]],Table_Query_from_Mac10[[#This Row],[Net Unit]]*Table_Query_from_Mac10[[#This Row],[qty_to_ship]])</f>
        <v>205.44</v>
      </c>
      <c r="O3695" s="47">
        <f>SUMIFS(Summary!C:C,Summary!H:H,Table_Query_from_Mac10[[#This Row],[Juiceoc]])</f>
        <v>0</v>
      </c>
      <c r="P3695" s="47">
        <f>SUMIFS(Summary!D:D,Summary!H:H,Table_Query_from_Mac10[[#This Row],[Juiceoc]])</f>
        <v>0</v>
      </c>
      <c r="Q3695" s="47">
        <f>SUMIFS(Summary!E:E,Summary!H:H,Table_Query_from_Mac10[[#This Row],[Juiceoc]])</f>
        <v>0</v>
      </c>
      <c r="R3695" s="47">
        <f>Table_Query_from_Mac10[[#This Row],[Net Unit]]*(1+Table_Query_from_Mac10[[#This Row],[PriceIncreasebyType]])</f>
        <v>25.68</v>
      </c>
      <c r="S3695" s="47">
        <f>Table_Query_from_Mac10[[#This Row],[UnitPriceFuture]]*Table_Query_from_Mac10[[#This Row],[qtytoShipFuture]]</f>
        <v>205.44</v>
      </c>
      <c r="T3695" s="47">
        <f>ROUND(Table_Query_from_Mac10[[#This Row],[qty_to_ship]]*(1+Table_Query_from_Mac10[[#This Row],[VolumeIncreasebyType]]),0)</f>
        <v>8</v>
      </c>
      <c r="U3695" s="47">
        <f>Table_Query_from_Mac10[[#This Row],[qtytoShipFuture]]*Table_Query_from_Mac10[[#This Row],[Future-cost]]</f>
        <v>78.8</v>
      </c>
      <c r="V3695" s="47">
        <f>Table_Query_from_Mac10[[#This Row],[qtytoShipFuture]]-Table_Query_from_Mac10[[#This Row],[qty_to_ship]]</f>
        <v>0</v>
      </c>
      <c r="W3695" s="47">
        <f>Table_Query_from_Mac10[[#This Row],[UnitPriceFuture]]</f>
        <v>25.68</v>
      </c>
      <c r="X3695" s="47">
        <f>Table_Query_from_Mac10[[#This Row],[Unit Increase]]*Table_Query_from_Mac10[[#This Row],[UnitPriceFuture]]</f>
        <v>0</v>
      </c>
      <c r="Y3695" s="47">
        <f>Table_Query_from_Mac10[[#This Row],[Unit Increase]]*Table_Query_from_Mac10[[#This Row],[Future-cost]]</f>
        <v>0</v>
      </c>
      <c r="Z3695" s="47">
        <f>-(Table_Query_from_Mac10[[#This Row],[Incremental Sales]]+((Table_Query_from_Mac10[[#This Row],[Incremental Sales]]*-(SUM(Summary!$S$8:$S$9)))))*Summary!$S$18</f>
        <v>0</v>
      </c>
      <c r="AA3695" s="47">
        <f>IFERROR(Table_Query_from_Mac10[[#This Row],[Incremental Cost]]/Table_Query_from_Mac10[[#This Row],[Incremental Sales]],0)</f>
        <v>0</v>
      </c>
      <c r="AB3695" s="47">
        <f>IFERROR(Table_Query_from_Mac10[[#This Row],[TotalCostFuture]]/Table_Query_from_Mac10[[#This Row],[totalsalesFuture]],0)</f>
        <v>0.38356697819314639</v>
      </c>
      <c r="AN3695" s="31">
        <v>30</v>
      </c>
      <c r="AO3695">
        <f t="shared" si="114"/>
        <v>8</v>
      </c>
      <c r="AQ3695" s="31">
        <v>73.37</v>
      </c>
      <c r="AR3695">
        <f t="shared" si="115"/>
        <v>25.68</v>
      </c>
    </row>
    <row r="3696" spans="1:44" x14ac:dyDescent="0.25">
      <c r="A3696">
        <v>90373</v>
      </c>
      <c r="B3696">
        <v>13</v>
      </c>
      <c r="C3696" t="s">
        <v>55</v>
      </c>
      <c r="D3696" t="s">
        <v>81</v>
      </c>
      <c r="E3696">
        <v>8</v>
      </c>
      <c r="F3696">
        <v>11.49</v>
      </c>
      <c r="G3696">
        <v>30.28</v>
      </c>
      <c r="H3696" s="1">
        <v>44858</v>
      </c>
      <c r="I3696" s="20">
        <v>0</v>
      </c>
      <c r="J3696" s="47">
        <f>Table_Query_from_Mac10[[#This Row],[unit_price]]-(Table_Query_from_Mac10[[#This Row],[unit_price]]*(Table_Query_from_Mac10[[#This Row],[discount_pct]]/100))</f>
        <v>30.28</v>
      </c>
      <c r="K3696" s="47">
        <f>Table_Query_from_Mac10[[#This Row],[unit_cost]]</f>
        <v>11.49</v>
      </c>
      <c r="L3696" s="47">
        <f>Table_Query_from_Mac10[[#This Row],[Live-cost]]*(1+Table_Query_from_Mac10[[#This Row],[CogsIncreasebyTYPE]])</f>
        <v>11.49</v>
      </c>
      <c r="M3696" s="47">
        <f>Table_Query_from_Mac10[[#This Row],[Live-cost]]*Table_Query_from_Mac10[[#This Row],[qty_to_ship]]</f>
        <v>91.92</v>
      </c>
      <c r="N3696" s="47">
        <f>IF(Table_Query_from_Mac10[[#This Row],[item_no]]="KDA",-Table_Query_from_Mac10[[#This Row],[unit_price]],Table_Query_from_Mac10[[#This Row],[Net Unit]]*Table_Query_from_Mac10[[#This Row],[qty_to_ship]])</f>
        <v>242.24</v>
      </c>
      <c r="O3696" s="47">
        <f>SUMIFS(Summary!C:C,Summary!H:H,Table_Query_from_Mac10[[#This Row],[Juiceoc]])</f>
        <v>0</v>
      </c>
      <c r="P3696" s="47">
        <f>SUMIFS(Summary!D:D,Summary!H:H,Table_Query_from_Mac10[[#This Row],[Juiceoc]])</f>
        <v>0</v>
      </c>
      <c r="Q3696" s="47">
        <f>SUMIFS(Summary!E:E,Summary!H:H,Table_Query_from_Mac10[[#This Row],[Juiceoc]])</f>
        <v>0</v>
      </c>
      <c r="R3696" s="47">
        <f>Table_Query_from_Mac10[[#This Row],[Net Unit]]*(1+Table_Query_from_Mac10[[#This Row],[PriceIncreasebyType]])</f>
        <v>30.28</v>
      </c>
      <c r="S3696" s="47">
        <f>Table_Query_from_Mac10[[#This Row],[UnitPriceFuture]]*Table_Query_from_Mac10[[#This Row],[qtytoShipFuture]]</f>
        <v>242.24</v>
      </c>
      <c r="T3696" s="47">
        <f>ROUND(Table_Query_from_Mac10[[#This Row],[qty_to_ship]]*(1+Table_Query_from_Mac10[[#This Row],[VolumeIncreasebyType]]),0)</f>
        <v>8</v>
      </c>
      <c r="U3696" s="47">
        <f>Table_Query_from_Mac10[[#This Row],[qtytoShipFuture]]*Table_Query_from_Mac10[[#This Row],[Future-cost]]</f>
        <v>91.92</v>
      </c>
      <c r="V3696" s="47">
        <f>Table_Query_from_Mac10[[#This Row],[qtytoShipFuture]]-Table_Query_from_Mac10[[#This Row],[qty_to_ship]]</f>
        <v>0</v>
      </c>
      <c r="W3696" s="47">
        <f>Table_Query_from_Mac10[[#This Row],[UnitPriceFuture]]</f>
        <v>30.28</v>
      </c>
      <c r="X3696" s="47">
        <f>Table_Query_from_Mac10[[#This Row],[Unit Increase]]*Table_Query_from_Mac10[[#This Row],[UnitPriceFuture]]</f>
        <v>0</v>
      </c>
      <c r="Y3696" s="47">
        <f>Table_Query_from_Mac10[[#This Row],[Unit Increase]]*Table_Query_from_Mac10[[#This Row],[Future-cost]]</f>
        <v>0</v>
      </c>
      <c r="Z3696" s="47">
        <f>-(Table_Query_from_Mac10[[#This Row],[Incremental Sales]]+((Table_Query_from_Mac10[[#This Row],[Incremental Sales]]*-(SUM(Summary!$S$8:$S$9)))))*Summary!$S$18</f>
        <v>0</v>
      </c>
      <c r="AA3696" s="47">
        <f>IFERROR(Table_Query_from_Mac10[[#This Row],[Incremental Cost]]/Table_Query_from_Mac10[[#This Row],[Incremental Sales]],0)</f>
        <v>0</v>
      </c>
      <c r="AB3696" s="47">
        <f>IFERROR(Table_Query_from_Mac10[[#This Row],[TotalCostFuture]]/Table_Query_from_Mac10[[#This Row],[totalsalesFuture]],0)</f>
        <v>0.3794583883751651</v>
      </c>
      <c r="AN3696" s="30">
        <v>30</v>
      </c>
      <c r="AO3696">
        <f t="shared" si="114"/>
        <v>8</v>
      </c>
      <c r="AQ3696" s="30">
        <v>86.5</v>
      </c>
      <c r="AR3696">
        <f t="shared" si="115"/>
        <v>30.28</v>
      </c>
    </row>
    <row r="3697" spans="1:44" x14ac:dyDescent="0.25">
      <c r="A3697">
        <v>90373</v>
      </c>
      <c r="B3697">
        <v>14</v>
      </c>
      <c r="C3697" t="s">
        <v>55</v>
      </c>
      <c r="D3697" t="s">
        <v>81</v>
      </c>
      <c r="E3697">
        <v>9</v>
      </c>
      <c r="F3697">
        <v>13.57</v>
      </c>
      <c r="G3697">
        <v>36.270000000000003</v>
      </c>
      <c r="H3697" s="1">
        <v>44858</v>
      </c>
      <c r="I3697" s="20">
        <v>0</v>
      </c>
      <c r="J3697" s="47">
        <f>Table_Query_from_Mac10[[#This Row],[unit_price]]-(Table_Query_from_Mac10[[#This Row],[unit_price]]*(Table_Query_from_Mac10[[#This Row],[discount_pct]]/100))</f>
        <v>36.270000000000003</v>
      </c>
      <c r="K3697" s="47">
        <f>Table_Query_from_Mac10[[#This Row],[unit_cost]]</f>
        <v>13.57</v>
      </c>
      <c r="L3697" s="47">
        <f>Table_Query_from_Mac10[[#This Row],[Live-cost]]*(1+Table_Query_from_Mac10[[#This Row],[CogsIncreasebyTYPE]])</f>
        <v>13.57</v>
      </c>
      <c r="M3697" s="47">
        <f>Table_Query_from_Mac10[[#This Row],[Live-cost]]*Table_Query_from_Mac10[[#This Row],[qty_to_ship]]</f>
        <v>122.13</v>
      </c>
      <c r="N3697" s="47">
        <f>IF(Table_Query_from_Mac10[[#This Row],[item_no]]="KDA",-Table_Query_from_Mac10[[#This Row],[unit_price]],Table_Query_from_Mac10[[#This Row],[Net Unit]]*Table_Query_from_Mac10[[#This Row],[qty_to_ship]])</f>
        <v>326.43</v>
      </c>
      <c r="O3697" s="47">
        <f>SUMIFS(Summary!C:C,Summary!H:H,Table_Query_from_Mac10[[#This Row],[Juiceoc]])</f>
        <v>0</v>
      </c>
      <c r="P3697" s="47">
        <f>SUMIFS(Summary!D:D,Summary!H:H,Table_Query_from_Mac10[[#This Row],[Juiceoc]])</f>
        <v>0</v>
      </c>
      <c r="Q3697" s="47">
        <f>SUMIFS(Summary!E:E,Summary!H:H,Table_Query_from_Mac10[[#This Row],[Juiceoc]])</f>
        <v>0</v>
      </c>
      <c r="R3697" s="47">
        <f>Table_Query_from_Mac10[[#This Row],[Net Unit]]*(1+Table_Query_from_Mac10[[#This Row],[PriceIncreasebyType]])</f>
        <v>36.270000000000003</v>
      </c>
      <c r="S3697" s="47">
        <f>Table_Query_from_Mac10[[#This Row],[UnitPriceFuture]]*Table_Query_from_Mac10[[#This Row],[qtytoShipFuture]]</f>
        <v>326.43</v>
      </c>
      <c r="T3697" s="47">
        <f>ROUND(Table_Query_from_Mac10[[#This Row],[qty_to_ship]]*(1+Table_Query_from_Mac10[[#This Row],[VolumeIncreasebyType]]),0)</f>
        <v>9</v>
      </c>
      <c r="U3697" s="47">
        <f>Table_Query_from_Mac10[[#This Row],[qtytoShipFuture]]*Table_Query_from_Mac10[[#This Row],[Future-cost]]</f>
        <v>122.13</v>
      </c>
      <c r="V3697" s="47">
        <f>Table_Query_from_Mac10[[#This Row],[qtytoShipFuture]]-Table_Query_from_Mac10[[#This Row],[qty_to_ship]]</f>
        <v>0</v>
      </c>
      <c r="W3697" s="47">
        <f>Table_Query_from_Mac10[[#This Row],[UnitPriceFuture]]</f>
        <v>36.270000000000003</v>
      </c>
      <c r="X3697" s="47">
        <f>Table_Query_from_Mac10[[#This Row],[Unit Increase]]*Table_Query_from_Mac10[[#This Row],[UnitPriceFuture]]</f>
        <v>0</v>
      </c>
      <c r="Y3697" s="47">
        <f>Table_Query_from_Mac10[[#This Row],[Unit Increase]]*Table_Query_from_Mac10[[#This Row],[Future-cost]]</f>
        <v>0</v>
      </c>
      <c r="Z3697" s="47">
        <f>-(Table_Query_from_Mac10[[#This Row],[Incremental Sales]]+((Table_Query_from_Mac10[[#This Row],[Incremental Sales]]*-(SUM(Summary!$S$8:$S$9)))))*Summary!$S$18</f>
        <v>0</v>
      </c>
      <c r="AA3697" s="47">
        <f>IFERROR(Table_Query_from_Mac10[[#This Row],[Incremental Cost]]/Table_Query_from_Mac10[[#This Row],[Incremental Sales]],0)</f>
        <v>0</v>
      </c>
      <c r="AB3697" s="47">
        <f>IFERROR(Table_Query_from_Mac10[[#This Row],[TotalCostFuture]]/Table_Query_from_Mac10[[#This Row],[totalsalesFuture]],0)</f>
        <v>0.37413840639647089</v>
      </c>
      <c r="AN3697" s="31">
        <v>36</v>
      </c>
      <c r="AO3697">
        <f t="shared" si="114"/>
        <v>9</v>
      </c>
      <c r="AQ3697" s="31">
        <v>103.64</v>
      </c>
      <c r="AR3697">
        <f t="shared" si="115"/>
        <v>36.270000000000003</v>
      </c>
    </row>
    <row r="3698" spans="1:44" x14ac:dyDescent="0.25">
      <c r="A3698">
        <v>90374</v>
      </c>
      <c r="B3698">
        <v>1</v>
      </c>
      <c r="C3698" t="s">
        <v>55</v>
      </c>
      <c r="D3698" t="s">
        <v>81</v>
      </c>
      <c r="E3698">
        <v>12</v>
      </c>
      <c r="F3698">
        <v>13.57</v>
      </c>
      <c r="G3698">
        <v>36.270000000000003</v>
      </c>
      <c r="H3698" s="1">
        <v>44862</v>
      </c>
      <c r="I3698" s="20">
        <v>0</v>
      </c>
      <c r="J3698" s="47">
        <f>Table_Query_from_Mac10[[#This Row],[unit_price]]-(Table_Query_from_Mac10[[#This Row],[unit_price]]*(Table_Query_from_Mac10[[#This Row],[discount_pct]]/100))</f>
        <v>36.270000000000003</v>
      </c>
      <c r="K3698" s="47">
        <f>Table_Query_from_Mac10[[#This Row],[unit_cost]]</f>
        <v>13.57</v>
      </c>
      <c r="L3698" s="47">
        <f>Table_Query_from_Mac10[[#This Row],[Live-cost]]*(1+Table_Query_from_Mac10[[#This Row],[CogsIncreasebyTYPE]])</f>
        <v>13.57</v>
      </c>
      <c r="M3698" s="47">
        <f>Table_Query_from_Mac10[[#This Row],[Live-cost]]*Table_Query_from_Mac10[[#This Row],[qty_to_ship]]</f>
        <v>162.84</v>
      </c>
      <c r="N3698" s="47">
        <f>IF(Table_Query_from_Mac10[[#This Row],[item_no]]="KDA",-Table_Query_from_Mac10[[#This Row],[unit_price]],Table_Query_from_Mac10[[#This Row],[Net Unit]]*Table_Query_from_Mac10[[#This Row],[qty_to_ship]])</f>
        <v>435.24</v>
      </c>
      <c r="O3698" s="47">
        <f>SUMIFS(Summary!C:C,Summary!H:H,Table_Query_from_Mac10[[#This Row],[Juiceoc]])</f>
        <v>0</v>
      </c>
      <c r="P3698" s="47">
        <f>SUMIFS(Summary!D:D,Summary!H:H,Table_Query_from_Mac10[[#This Row],[Juiceoc]])</f>
        <v>0</v>
      </c>
      <c r="Q3698" s="47">
        <f>SUMIFS(Summary!E:E,Summary!H:H,Table_Query_from_Mac10[[#This Row],[Juiceoc]])</f>
        <v>0</v>
      </c>
      <c r="R3698" s="47">
        <f>Table_Query_from_Mac10[[#This Row],[Net Unit]]*(1+Table_Query_from_Mac10[[#This Row],[PriceIncreasebyType]])</f>
        <v>36.270000000000003</v>
      </c>
      <c r="S3698" s="47">
        <f>Table_Query_from_Mac10[[#This Row],[UnitPriceFuture]]*Table_Query_from_Mac10[[#This Row],[qtytoShipFuture]]</f>
        <v>435.24</v>
      </c>
      <c r="T3698" s="47">
        <f>ROUND(Table_Query_from_Mac10[[#This Row],[qty_to_ship]]*(1+Table_Query_from_Mac10[[#This Row],[VolumeIncreasebyType]]),0)</f>
        <v>12</v>
      </c>
      <c r="U3698" s="47">
        <f>Table_Query_from_Mac10[[#This Row],[qtytoShipFuture]]*Table_Query_from_Mac10[[#This Row],[Future-cost]]</f>
        <v>162.84</v>
      </c>
      <c r="V3698" s="47">
        <f>Table_Query_from_Mac10[[#This Row],[qtytoShipFuture]]-Table_Query_from_Mac10[[#This Row],[qty_to_ship]]</f>
        <v>0</v>
      </c>
      <c r="W3698" s="47">
        <f>Table_Query_from_Mac10[[#This Row],[UnitPriceFuture]]</f>
        <v>36.270000000000003</v>
      </c>
      <c r="X3698" s="47">
        <f>Table_Query_from_Mac10[[#This Row],[Unit Increase]]*Table_Query_from_Mac10[[#This Row],[UnitPriceFuture]]</f>
        <v>0</v>
      </c>
      <c r="Y3698" s="47">
        <f>Table_Query_from_Mac10[[#This Row],[Unit Increase]]*Table_Query_from_Mac10[[#This Row],[Future-cost]]</f>
        <v>0</v>
      </c>
      <c r="Z3698" s="47">
        <f>-(Table_Query_from_Mac10[[#This Row],[Incremental Sales]]+((Table_Query_from_Mac10[[#This Row],[Incremental Sales]]*-(SUM(Summary!$S$8:$S$9)))))*Summary!$S$18</f>
        <v>0</v>
      </c>
      <c r="AA3698" s="47">
        <f>IFERROR(Table_Query_from_Mac10[[#This Row],[Incremental Cost]]/Table_Query_from_Mac10[[#This Row],[Incremental Sales]],0)</f>
        <v>0</v>
      </c>
      <c r="AB3698" s="47">
        <f>IFERROR(Table_Query_from_Mac10[[#This Row],[TotalCostFuture]]/Table_Query_from_Mac10[[#This Row],[totalsalesFuture]],0)</f>
        <v>0.37413840639647089</v>
      </c>
      <c r="AN3698" s="30">
        <v>48</v>
      </c>
      <c r="AO3698">
        <f t="shared" si="114"/>
        <v>12</v>
      </c>
      <c r="AQ3698" s="30">
        <v>103.64</v>
      </c>
      <c r="AR3698">
        <f t="shared" si="115"/>
        <v>36.270000000000003</v>
      </c>
    </row>
    <row r="3699" spans="1:44" x14ac:dyDescent="0.25">
      <c r="A3699">
        <v>90374</v>
      </c>
      <c r="B3699">
        <v>2</v>
      </c>
      <c r="C3699" t="s">
        <v>55</v>
      </c>
      <c r="D3699" t="s">
        <v>81</v>
      </c>
      <c r="E3699">
        <v>68</v>
      </c>
      <c r="F3699">
        <v>5.88</v>
      </c>
      <c r="G3699">
        <v>14.3</v>
      </c>
      <c r="H3699" s="1">
        <v>44862</v>
      </c>
      <c r="I3699" s="20">
        <v>0</v>
      </c>
      <c r="J3699" s="47">
        <f>Table_Query_from_Mac10[[#This Row],[unit_price]]-(Table_Query_from_Mac10[[#This Row],[unit_price]]*(Table_Query_from_Mac10[[#This Row],[discount_pct]]/100))</f>
        <v>14.3</v>
      </c>
      <c r="K3699" s="47">
        <f>Table_Query_from_Mac10[[#This Row],[unit_cost]]</f>
        <v>5.88</v>
      </c>
      <c r="L3699" s="47">
        <f>Table_Query_from_Mac10[[#This Row],[Live-cost]]*(1+Table_Query_from_Mac10[[#This Row],[CogsIncreasebyTYPE]])</f>
        <v>5.88</v>
      </c>
      <c r="M3699" s="47">
        <f>Table_Query_from_Mac10[[#This Row],[Live-cost]]*Table_Query_from_Mac10[[#This Row],[qty_to_ship]]</f>
        <v>399.84</v>
      </c>
      <c r="N3699" s="47">
        <f>IF(Table_Query_from_Mac10[[#This Row],[item_no]]="KDA",-Table_Query_from_Mac10[[#This Row],[unit_price]],Table_Query_from_Mac10[[#This Row],[Net Unit]]*Table_Query_from_Mac10[[#This Row],[qty_to_ship]])</f>
        <v>972.40000000000009</v>
      </c>
      <c r="O3699" s="47">
        <f>SUMIFS(Summary!C:C,Summary!H:H,Table_Query_from_Mac10[[#This Row],[Juiceoc]])</f>
        <v>0</v>
      </c>
      <c r="P3699" s="47">
        <f>SUMIFS(Summary!D:D,Summary!H:H,Table_Query_from_Mac10[[#This Row],[Juiceoc]])</f>
        <v>0</v>
      </c>
      <c r="Q3699" s="47">
        <f>SUMIFS(Summary!E:E,Summary!H:H,Table_Query_from_Mac10[[#This Row],[Juiceoc]])</f>
        <v>0</v>
      </c>
      <c r="R3699" s="47">
        <f>Table_Query_from_Mac10[[#This Row],[Net Unit]]*(1+Table_Query_from_Mac10[[#This Row],[PriceIncreasebyType]])</f>
        <v>14.3</v>
      </c>
      <c r="S3699" s="47">
        <f>Table_Query_from_Mac10[[#This Row],[UnitPriceFuture]]*Table_Query_from_Mac10[[#This Row],[qtytoShipFuture]]</f>
        <v>972.40000000000009</v>
      </c>
      <c r="T3699" s="47">
        <f>ROUND(Table_Query_from_Mac10[[#This Row],[qty_to_ship]]*(1+Table_Query_from_Mac10[[#This Row],[VolumeIncreasebyType]]),0)</f>
        <v>68</v>
      </c>
      <c r="U3699" s="47">
        <f>Table_Query_from_Mac10[[#This Row],[qtytoShipFuture]]*Table_Query_from_Mac10[[#This Row],[Future-cost]]</f>
        <v>399.84</v>
      </c>
      <c r="V3699" s="47">
        <f>Table_Query_from_Mac10[[#This Row],[qtytoShipFuture]]-Table_Query_from_Mac10[[#This Row],[qty_to_ship]]</f>
        <v>0</v>
      </c>
      <c r="W3699" s="47">
        <f>Table_Query_from_Mac10[[#This Row],[UnitPriceFuture]]</f>
        <v>14.3</v>
      </c>
      <c r="X3699" s="47">
        <f>Table_Query_from_Mac10[[#This Row],[Unit Increase]]*Table_Query_from_Mac10[[#This Row],[UnitPriceFuture]]</f>
        <v>0</v>
      </c>
      <c r="Y3699" s="47">
        <f>Table_Query_from_Mac10[[#This Row],[Unit Increase]]*Table_Query_from_Mac10[[#This Row],[Future-cost]]</f>
        <v>0</v>
      </c>
      <c r="Z3699" s="47">
        <f>-(Table_Query_from_Mac10[[#This Row],[Incremental Sales]]+((Table_Query_from_Mac10[[#This Row],[Incremental Sales]]*-(SUM(Summary!$S$8:$S$9)))))*Summary!$S$18</f>
        <v>0</v>
      </c>
      <c r="AA3699" s="47">
        <f>IFERROR(Table_Query_from_Mac10[[#This Row],[Incremental Cost]]/Table_Query_from_Mac10[[#This Row],[Incremental Sales]],0)</f>
        <v>0</v>
      </c>
      <c r="AB3699" s="47">
        <f>IFERROR(Table_Query_from_Mac10[[#This Row],[TotalCostFuture]]/Table_Query_from_Mac10[[#This Row],[totalsalesFuture]],0)</f>
        <v>0.41118881118881112</v>
      </c>
      <c r="AN3699" s="31">
        <v>270</v>
      </c>
      <c r="AO3699">
        <f t="shared" si="114"/>
        <v>68</v>
      </c>
      <c r="AQ3699" s="31">
        <v>40.869999999999997</v>
      </c>
      <c r="AR3699">
        <f t="shared" si="115"/>
        <v>14.3</v>
      </c>
    </row>
    <row r="3700" spans="1:44" x14ac:dyDescent="0.25">
      <c r="A3700">
        <v>90374</v>
      </c>
      <c r="B3700">
        <v>3</v>
      </c>
      <c r="C3700" t="s">
        <v>56</v>
      </c>
      <c r="D3700" t="s">
        <v>81</v>
      </c>
      <c r="E3700">
        <v>18</v>
      </c>
      <c r="F3700">
        <v>10.43</v>
      </c>
      <c r="G3700">
        <v>25.74</v>
      </c>
      <c r="H3700" s="1">
        <v>44862</v>
      </c>
      <c r="I3700" s="20">
        <v>0</v>
      </c>
      <c r="J3700" s="47">
        <f>Table_Query_from_Mac10[[#This Row],[unit_price]]-(Table_Query_from_Mac10[[#This Row],[unit_price]]*(Table_Query_from_Mac10[[#This Row],[discount_pct]]/100))</f>
        <v>25.74</v>
      </c>
      <c r="K3700" s="47">
        <f>Table_Query_from_Mac10[[#This Row],[unit_cost]]</f>
        <v>10.43</v>
      </c>
      <c r="L3700" s="47">
        <f>Table_Query_from_Mac10[[#This Row],[Live-cost]]*(1+Table_Query_from_Mac10[[#This Row],[CogsIncreasebyTYPE]])</f>
        <v>10.43</v>
      </c>
      <c r="M3700" s="47">
        <f>Table_Query_from_Mac10[[#This Row],[Live-cost]]*Table_Query_from_Mac10[[#This Row],[qty_to_ship]]</f>
        <v>187.74</v>
      </c>
      <c r="N3700" s="47">
        <f>IF(Table_Query_from_Mac10[[#This Row],[item_no]]="KDA",-Table_Query_from_Mac10[[#This Row],[unit_price]],Table_Query_from_Mac10[[#This Row],[Net Unit]]*Table_Query_from_Mac10[[#This Row],[qty_to_ship]])</f>
        <v>463.32</v>
      </c>
      <c r="O3700" s="47">
        <f>SUMIFS(Summary!C:C,Summary!H:H,Table_Query_from_Mac10[[#This Row],[Juiceoc]])</f>
        <v>0</v>
      </c>
      <c r="P3700" s="47">
        <f>SUMIFS(Summary!D:D,Summary!H:H,Table_Query_from_Mac10[[#This Row],[Juiceoc]])</f>
        <v>0</v>
      </c>
      <c r="Q3700" s="47">
        <f>SUMIFS(Summary!E:E,Summary!H:H,Table_Query_from_Mac10[[#This Row],[Juiceoc]])</f>
        <v>0</v>
      </c>
      <c r="R3700" s="47">
        <f>Table_Query_from_Mac10[[#This Row],[Net Unit]]*(1+Table_Query_from_Mac10[[#This Row],[PriceIncreasebyType]])</f>
        <v>25.74</v>
      </c>
      <c r="S3700" s="47">
        <f>Table_Query_from_Mac10[[#This Row],[UnitPriceFuture]]*Table_Query_from_Mac10[[#This Row],[qtytoShipFuture]]</f>
        <v>463.32</v>
      </c>
      <c r="T3700" s="47">
        <f>ROUND(Table_Query_from_Mac10[[#This Row],[qty_to_ship]]*(1+Table_Query_from_Mac10[[#This Row],[VolumeIncreasebyType]]),0)</f>
        <v>18</v>
      </c>
      <c r="U3700" s="47">
        <f>Table_Query_from_Mac10[[#This Row],[qtytoShipFuture]]*Table_Query_from_Mac10[[#This Row],[Future-cost]]</f>
        <v>187.74</v>
      </c>
      <c r="V3700" s="47">
        <f>Table_Query_from_Mac10[[#This Row],[qtytoShipFuture]]-Table_Query_from_Mac10[[#This Row],[qty_to_ship]]</f>
        <v>0</v>
      </c>
      <c r="W3700" s="47">
        <f>Table_Query_from_Mac10[[#This Row],[UnitPriceFuture]]</f>
        <v>25.74</v>
      </c>
      <c r="X3700" s="47">
        <f>Table_Query_from_Mac10[[#This Row],[Unit Increase]]*Table_Query_from_Mac10[[#This Row],[UnitPriceFuture]]</f>
        <v>0</v>
      </c>
      <c r="Y3700" s="47">
        <f>Table_Query_from_Mac10[[#This Row],[Unit Increase]]*Table_Query_from_Mac10[[#This Row],[Future-cost]]</f>
        <v>0</v>
      </c>
      <c r="Z3700" s="47">
        <f>-(Table_Query_from_Mac10[[#This Row],[Incremental Sales]]+((Table_Query_from_Mac10[[#This Row],[Incremental Sales]]*-(SUM(Summary!$S$8:$S$9)))))*Summary!$S$18</f>
        <v>0</v>
      </c>
      <c r="AA3700" s="47">
        <f>IFERROR(Table_Query_from_Mac10[[#This Row],[Incremental Cost]]/Table_Query_from_Mac10[[#This Row],[Incremental Sales]],0)</f>
        <v>0</v>
      </c>
      <c r="AB3700" s="47">
        <f>IFERROR(Table_Query_from_Mac10[[#This Row],[TotalCostFuture]]/Table_Query_from_Mac10[[#This Row],[totalsalesFuture]],0)</f>
        <v>0.40520590520590521</v>
      </c>
      <c r="AN3700" s="30">
        <v>72</v>
      </c>
      <c r="AO3700">
        <f t="shared" si="114"/>
        <v>18</v>
      </c>
      <c r="AQ3700" s="30">
        <v>73.55</v>
      </c>
      <c r="AR3700">
        <f t="shared" si="115"/>
        <v>25.74</v>
      </c>
    </row>
    <row r="3701" spans="1:44" x14ac:dyDescent="0.25">
      <c r="A3701">
        <v>90375</v>
      </c>
      <c r="B3701">
        <v>1</v>
      </c>
      <c r="C3701" t="s">
        <v>56</v>
      </c>
      <c r="D3701" t="s">
        <v>81</v>
      </c>
      <c r="E3701">
        <v>66</v>
      </c>
      <c r="F3701">
        <v>4.1500000000000004</v>
      </c>
      <c r="G3701">
        <v>10.28</v>
      </c>
      <c r="H3701" s="1">
        <v>44862</v>
      </c>
      <c r="I3701" s="20">
        <v>0</v>
      </c>
      <c r="J3701" s="47">
        <f>Table_Query_from_Mac10[[#This Row],[unit_price]]-(Table_Query_from_Mac10[[#This Row],[unit_price]]*(Table_Query_from_Mac10[[#This Row],[discount_pct]]/100))</f>
        <v>10.28</v>
      </c>
      <c r="K3701" s="47">
        <f>Table_Query_from_Mac10[[#This Row],[unit_cost]]</f>
        <v>4.1500000000000004</v>
      </c>
      <c r="L3701" s="47">
        <f>Table_Query_from_Mac10[[#This Row],[Live-cost]]*(1+Table_Query_from_Mac10[[#This Row],[CogsIncreasebyTYPE]])</f>
        <v>4.1500000000000004</v>
      </c>
      <c r="M3701" s="47">
        <f>Table_Query_from_Mac10[[#This Row],[Live-cost]]*Table_Query_from_Mac10[[#This Row],[qty_to_ship]]</f>
        <v>273.90000000000003</v>
      </c>
      <c r="N3701" s="47">
        <f>IF(Table_Query_from_Mac10[[#This Row],[item_no]]="KDA",-Table_Query_from_Mac10[[#This Row],[unit_price]],Table_Query_from_Mac10[[#This Row],[Net Unit]]*Table_Query_from_Mac10[[#This Row],[qty_to_ship]])</f>
        <v>678.4799999999999</v>
      </c>
      <c r="O3701" s="47">
        <f>SUMIFS(Summary!C:C,Summary!H:H,Table_Query_from_Mac10[[#This Row],[Juiceoc]])</f>
        <v>0</v>
      </c>
      <c r="P3701" s="47">
        <f>SUMIFS(Summary!D:D,Summary!H:H,Table_Query_from_Mac10[[#This Row],[Juiceoc]])</f>
        <v>0</v>
      </c>
      <c r="Q3701" s="47">
        <f>SUMIFS(Summary!E:E,Summary!H:H,Table_Query_from_Mac10[[#This Row],[Juiceoc]])</f>
        <v>0</v>
      </c>
      <c r="R3701" s="47">
        <f>Table_Query_from_Mac10[[#This Row],[Net Unit]]*(1+Table_Query_from_Mac10[[#This Row],[PriceIncreasebyType]])</f>
        <v>10.28</v>
      </c>
      <c r="S3701" s="47">
        <f>Table_Query_from_Mac10[[#This Row],[UnitPriceFuture]]*Table_Query_from_Mac10[[#This Row],[qtytoShipFuture]]</f>
        <v>678.4799999999999</v>
      </c>
      <c r="T3701" s="47">
        <f>ROUND(Table_Query_from_Mac10[[#This Row],[qty_to_ship]]*(1+Table_Query_from_Mac10[[#This Row],[VolumeIncreasebyType]]),0)</f>
        <v>66</v>
      </c>
      <c r="U3701" s="47">
        <f>Table_Query_from_Mac10[[#This Row],[qtytoShipFuture]]*Table_Query_from_Mac10[[#This Row],[Future-cost]]</f>
        <v>273.90000000000003</v>
      </c>
      <c r="V3701" s="47">
        <f>Table_Query_from_Mac10[[#This Row],[qtytoShipFuture]]-Table_Query_from_Mac10[[#This Row],[qty_to_ship]]</f>
        <v>0</v>
      </c>
      <c r="W3701" s="47">
        <f>Table_Query_from_Mac10[[#This Row],[UnitPriceFuture]]</f>
        <v>10.28</v>
      </c>
      <c r="X3701" s="47">
        <f>Table_Query_from_Mac10[[#This Row],[Unit Increase]]*Table_Query_from_Mac10[[#This Row],[UnitPriceFuture]]</f>
        <v>0</v>
      </c>
      <c r="Y3701" s="47">
        <f>Table_Query_from_Mac10[[#This Row],[Unit Increase]]*Table_Query_from_Mac10[[#This Row],[Future-cost]]</f>
        <v>0</v>
      </c>
      <c r="Z3701" s="47">
        <f>-(Table_Query_from_Mac10[[#This Row],[Incremental Sales]]+((Table_Query_from_Mac10[[#This Row],[Incremental Sales]]*-(SUM(Summary!$S$8:$S$9)))))*Summary!$S$18</f>
        <v>0</v>
      </c>
      <c r="AA3701" s="47">
        <f>IFERROR(Table_Query_from_Mac10[[#This Row],[Incremental Cost]]/Table_Query_from_Mac10[[#This Row],[Incremental Sales]],0)</f>
        <v>0</v>
      </c>
      <c r="AB3701" s="47">
        <f>IFERROR(Table_Query_from_Mac10[[#This Row],[TotalCostFuture]]/Table_Query_from_Mac10[[#This Row],[totalsalesFuture]],0)</f>
        <v>0.40369649805447483</v>
      </c>
      <c r="AN3701" s="31">
        <v>264</v>
      </c>
      <c r="AO3701">
        <f t="shared" si="114"/>
        <v>66</v>
      </c>
      <c r="AQ3701" s="31">
        <v>29.38</v>
      </c>
      <c r="AR3701">
        <f t="shared" si="115"/>
        <v>10.28</v>
      </c>
    </row>
    <row r="3702" spans="1:44" x14ac:dyDescent="0.25">
      <c r="A3702">
        <v>90375</v>
      </c>
      <c r="B3702">
        <v>2</v>
      </c>
      <c r="C3702" t="s">
        <v>56</v>
      </c>
      <c r="D3702" t="s">
        <v>81</v>
      </c>
      <c r="E3702">
        <v>27</v>
      </c>
      <c r="F3702">
        <v>5.07</v>
      </c>
      <c r="G3702">
        <v>12</v>
      </c>
      <c r="H3702" s="1">
        <v>44862</v>
      </c>
      <c r="I3702" s="20">
        <v>0</v>
      </c>
      <c r="J3702" s="47">
        <f>Table_Query_from_Mac10[[#This Row],[unit_price]]-(Table_Query_from_Mac10[[#This Row],[unit_price]]*(Table_Query_from_Mac10[[#This Row],[discount_pct]]/100))</f>
        <v>12</v>
      </c>
      <c r="K3702" s="47">
        <f>Table_Query_from_Mac10[[#This Row],[unit_cost]]</f>
        <v>5.07</v>
      </c>
      <c r="L3702" s="47">
        <f>Table_Query_from_Mac10[[#This Row],[Live-cost]]*(1+Table_Query_from_Mac10[[#This Row],[CogsIncreasebyTYPE]])</f>
        <v>5.07</v>
      </c>
      <c r="M3702" s="47">
        <f>Table_Query_from_Mac10[[#This Row],[Live-cost]]*Table_Query_from_Mac10[[#This Row],[qty_to_ship]]</f>
        <v>136.89000000000001</v>
      </c>
      <c r="N3702" s="47">
        <f>IF(Table_Query_from_Mac10[[#This Row],[item_no]]="KDA",-Table_Query_from_Mac10[[#This Row],[unit_price]],Table_Query_from_Mac10[[#This Row],[Net Unit]]*Table_Query_from_Mac10[[#This Row],[qty_to_ship]])</f>
        <v>324</v>
      </c>
      <c r="O3702" s="47">
        <f>SUMIFS(Summary!C:C,Summary!H:H,Table_Query_from_Mac10[[#This Row],[Juiceoc]])</f>
        <v>0</v>
      </c>
      <c r="P3702" s="47">
        <f>SUMIFS(Summary!D:D,Summary!H:H,Table_Query_from_Mac10[[#This Row],[Juiceoc]])</f>
        <v>0</v>
      </c>
      <c r="Q3702" s="47">
        <f>SUMIFS(Summary!E:E,Summary!H:H,Table_Query_from_Mac10[[#This Row],[Juiceoc]])</f>
        <v>0</v>
      </c>
      <c r="R3702" s="47">
        <f>Table_Query_from_Mac10[[#This Row],[Net Unit]]*(1+Table_Query_from_Mac10[[#This Row],[PriceIncreasebyType]])</f>
        <v>12</v>
      </c>
      <c r="S3702" s="47">
        <f>Table_Query_from_Mac10[[#This Row],[UnitPriceFuture]]*Table_Query_from_Mac10[[#This Row],[qtytoShipFuture]]</f>
        <v>324</v>
      </c>
      <c r="T3702" s="47">
        <f>ROUND(Table_Query_from_Mac10[[#This Row],[qty_to_ship]]*(1+Table_Query_from_Mac10[[#This Row],[VolumeIncreasebyType]]),0)</f>
        <v>27</v>
      </c>
      <c r="U3702" s="47">
        <f>Table_Query_from_Mac10[[#This Row],[qtytoShipFuture]]*Table_Query_from_Mac10[[#This Row],[Future-cost]]</f>
        <v>136.89000000000001</v>
      </c>
      <c r="V3702" s="47">
        <f>Table_Query_from_Mac10[[#This Row],[qtytoShipFuture]]-Table_Query_from_Mac10[[#This Row],[qty_to_ship]]</f>
        <v>0</v>
      </c>
      <c r="W3702" s="47">
        <f>Table_Query_from_Mac10[[#This Row],[UnitPriceFuture]]</f>
        <v>12</v>
      </c>
      <c r="X3702" s="47">
        <f>Table_Query_from_Mac10[[#This Row],[Unit Increase]]*Table_Query_from_Mac10[[#This Row],[UnitPriceFuture]]</f>
        <v>0</v>
      </c>
      <c r="Y3702" s="47">
        <f>Table_Query_from_Mac10[[#This Row],[Unit Increase]]*Table_Query_from_Mac10[[#This Row],[Future-cost]]</f>
        <v>0</v>
      </c>
      <c r="Z3702" s="47">
        <f>-(Table_Query_from_Mac10[[#This Row],[Incremental Sales]]+((Table_Query_from_Mac10[[#This Row],[Incremental Sales]]*-(SUM(Summary!$S$8:$S$9)))))*Summary!$S$18</f>
        <v>0</v>
      </c>
      <c r="AA3702" s="47">
        <f>IFERROR(Table_Query_from_Mac10[[#This Row],[Incremental Cost]]/Table_Query_from_Mac10[[#This Row],[Incremental Sales]],0)</f>
        <v>0</v>
      </c>
      <c r="AB3702" s="47">
        <f>IFERROR(Table_Query_from_Mac10[[#This Row],[TotalCostFuture]]/Table_Query_from_Mac10[[#This Row],[totalsalesFuture]],0)</f>
        <v>0.42250000000000004</v>
      </c>
      <c r="AN3702" s="30">
        <v>108</v>
      </c>
      <c r="AO3702">
        <f t="shared" si="114"/>
        <v>27</v>
      </c>
      <c r="AQ3702" s="30">
        <v>34.28</v>
      </c>
      <c r="AR3702">
        <f t="shared" si="115"/>
        <v>12</v>
      </c>
    </row>
    <row r="3703" spans="1:44" x14ac:dyDescent="0.25">
      <c r="A3703">
        <v>90375</v>
      </c>
      <c r="B3703">
        <v>3</v>
      </c>
      <c r="C3703" t="s">
        <v>55</v>
      </c>
      <c r="D3703" t="s">
        <v>81</v>
      </c>
      <c r="E3703">
        <v>12</v>
      </c>
      <c r="F3703">
        <v>11.49</v>
      </c>
      <c r="G3703">
        <v>30.28</v>
      </c>
      <c r="H3703" s="1">
        <v>44862</v>
      </c>
      <c r="I3703" s="20">
        <v>0</v>
      </c>
      <c r="J3703" s="47">
        <f>Table_Query_from_Mac10[[#This Row],[unit_price]]-(Table_Query_from_Mac10[[#This Row],[unit_price]]*(Table_Query_from_Mac10[[#This Row],[discount_pct]]/100))</f>
        <v>30.28</v>
      </c>
      <c r="K3703" s="47">
        <f>Table_Query_from_Mac10[[#This Row],[unit_cost]]</f>
        <v>11.49</v>
      </c>
      <c r="L3703" s="47">
        <f>Table_Query_from_Mac10[[#This Row],[Live-cost]]*(1+Table_Query_from_Mac10[[#This Row],[CogsIncreasebyTYPE]])</f>
        <v>11.49</v>
      </c>
      <c r="M3703" s="47">
        <f>Table_Query_from_Mac10[[#This Row],[Live-cost]]*Table_Query_from_Mac10[[#This Row],[qty_to_ship]]</f>
        <v>137.88</v>
      </c>
      <c r="N3703" s="47">
        <f>IF(Table_Query_from_Mac10[[#This Row],[item_no]]="KDA",-Table_Query_from_Mac10[[#This Row],[unit_price]],Table_Query_from_Mac10[[#This Row],[Net Unit]]*Table_Query_from_Mac10[[#This Row],[qty_to_ship]])</f>
        <v>363.36</v>
      </c>
      <c r="O3703" s="47">
        <f>SUMIFS(Summary!C:C,Summary!H:H,Table_Query_from_Mac10[[#This Row],[Juiceoc]])</f>
        <v>0</v>
      </c>
      <c r="P3703" s="47">
        <f>SUMIFS(Summary!D:D,Summary!H:H,Table_Query_from_Mac10[[#This Row],[Juiceoc]])</f>
        <v>0</v>
      </c>
      <c r="Q3703" s="47">
        <f>SUMIFS(Summary!E:E,Summary!H:H,Table_Query_from_Mac10[[#This Row],[Juiceoc]])</f>
        <v>0</v>
      </c>
      <c r="R3703" s="47">
        <f>Table_Query_from_Mac10[[#This Row],[Net Unit]]*(1+Table_Query_from_Mac10[[#This Row],[PriceIncreasebyType]])</f>
        <v>30.28</v>
      </c>
      <c r="S3703" s="47">
        <f>Table_Query_from_Mac10[[#This Row],[UnitPriceFuture]]*Table_Query_from_Mac10[[#This Row],[qtytoShipFuture]]</f>
        <v>363.36</v>
      </c>
      <c r="T3703" s="47">
        <f>ROUND(Table_Query_from_Mac10[[#This Row],[qty_to_ship]]*(1+Table_Query_from_Mac10[[#This Row],[VolumeIncreasebyType]]),0)</f>
        <v>12</v>
      </c>
      <c r="U3703" s="47">
        <f>Table_Query_from_Mac10[[#This Row],[qtytoShipFuture]]*Table_Query_from_Mac10[[#This Row],[Future-cost]]</f>
        <v>137.88</v>
      </c>
      <c r="V3703" s="47">
        <f>Table_Query_from_Mac10[[#This Row],[qtytoShipFuture]]-Table_Query_from_Mac10[[#This Row],[qty_to_ship]]</f>
        <v>0</v>
      </c>
      <c r="W3703" s="47">
        <f>Table_Query_from_Mac10[[#This Row],[UnitPriceFuture]]</f>
        <v>30.28</v>
      </c>
      <c r="X3703" s="47">
        <f>Table_Query_from_Mac10[[#This Row],[Unit Increase]]*Table_Query_from_Mac10[[#This Row],[UnitPriceFuture]]</f>
        <v>0</v>
      </c>
      <c r="Y3703" s="47">
        <f>Table_Query_from_Mac10[[#This Row],[Unit Increase]]*Table_Query_from_Mac10[[#This Row],[Future-cost]]</f>
        <v>0</v>
      </c>
      <c r="Z3703" s="47">
        <f>-(Table_Query_from_Mac10[[#This Row],[Incremental Sales]]+((Table_Query_from_Mac10[[#This Row],[Incremental Sales]]*-(SUM(Summary!$S$8:$S$9)))))*Summary!$S$18</f>
        <v>0</v>
      </c>
      <c r="AA3703" s="47">
        <f>IFERROR(Table_Query_from_Mac10[[#This Row],[Incremental Cost]]/Table_Query_from_Mac10[[#This Row],[Incremental Sales]],0)</f>
        <v>0</v>
      </c>
      <c r="AB3703" s="47">
        <f>IFERROR(Table_Query_from_Mac10[[#This Row],[TotalCostFuture]]/Table_Query_from_Mac10[[#This Row],[totalsalesFuture]],0)</f>
        <v>0.3794583883751651</v>
      </c>
      <c r="AN3703" s="31">
        <v>45</v>
      </c>
      <c r="AO3703">
        <f t="shared" si="114"/>
        <v>12</v>
      </c>
      <c r="AQ3703" s="31">
        <v>86.5</v>
      </c>
      <c r="AR3703">
        <f t="shared" si="115"/>
        <v>30.28</v>
      </c>
    </row>
    <row r="3704" spans="1:44" x14ac:dyDescent="0.25">
      <c r="A3704">
        <v>90375</v>
      </c>
      <c r="B3704">
        <v>4</v>
      </c>
      <c r="C3704" t="s">
        <v>55</v>
      </c>
      <c r="D3704" t="s">
        <v>81</v>
      </c>
      <c r="E3704">
        <v>18</v>
      </c>
      <c r="F3704">
        <v>13.57</v>
      </c>
      <c r="G3704">
        <v>36.270000000000003</v>
      </c>
      <c r="H3704" s="1">
        <v>44862</v>
      </c>
      <c r="I3704" s="20">
        <v>0</v>
      </c>
      <c r="J3704" s="47">
        <f>Table_Query_from_Mac10[[#This Row],[unit_price]]-(Table_Query_from_Mac10[[#This Row],[unit_price]]*(Table_Query_from_Mac10[[#This Row],[discount_pct]]/100))</f>
        <v>36.270000000000003</v>
      </c>
      <c r="K3704" s="47">
        <f>Table_Query_from_Mac10[[#This Row],[unit_cost]]</f>
        <v>13.57</v>
      </c>
      <c r="L3704" s="47">
        <f>Table_Query_from_Mac10[[#This Row],[Live-cost]]*(1+Table_Query_from_Mac10[[#This Row],[CogsIncreasebyTYPE]])</f>
        <v>13.57</v>
      </c>
      <c r="M3704" s="47">
        <f>Table_Query_from_Mac10[[#This Row],[Live-cost]]*Table_Query_from_Mac10[[#This Row],[qty_to_ship]]</f>
        <v>244.26</v>
      </c>
      <c r="N3704" s="47">
        <f>IF(Table_Query_from_Mac10[[#This Row],[item_no]]="KDA",-Table_Query_from_Mac10[[#This Row],[unit_price]],Table_Query_from_Mac10[[#This Row],[Net Unit]]*Table_Query_from_Mac10[[#This Row],[qty_to_ship]])</f>
        <v>652.86</v>
      </c>
      <c r="O3704" s="47">
        <f>SUMIFS(Summary!C:C,Summary!H:H,Table_Query_from_Mac10[[#This Row],[Juiceoc]])</f>
        <v>0</v>
      </c>
      <c r="P3704" s="47">
        <f>SUMIFS(Summary!D:D,Summary!H:H,Table_Query_from_Mac10[[#This Row],[Juiceoc]])</f>
        <v>0</v>
      </c>
      <c r="Q3704" s="47">
        <f>SUMIFS(Summary!E:E,Summary!H:H,Table_Query_from_Mac10[[#This Row],[Juiceoc]])</f>
        <v>0</v>
      </c>
      <c r="R3704" s="47">
        <f>Table_Query_from_Mac10[[#This Row],[Net Unit]]*(1+Table_Query_from_Mac10[[#This Row],[PriceIncreasebyType]])</f>
        <v>36.270000000000003</v>
      </c>
      <c r="S3704" s="47">
        <f>Table_Query_from_Mac10[[#This Row],[UnitPriceFuture]]*Table_Query_from_Mac10[[#This Row],[qtytoShipFuture]]</f>
        <v>652.86</v>
      </c>
      <c r="T3704" s="47">
        <f>ROUND(Table_Query_from_Mac10[[#This Row],[qty_to_ship]]*(1+Table_Query_from_Mac10[[#This Row],[VolumeIncreasebyType]]),0)</f>
        <v>18</v>
      </c>
      <c r="U3704" s="47">
        <f>Table_Query_from_Mac10[[#This Row],[qtytoShipFuture]]*Table_Query_from_Mac10[[#This Row],[Future-cost]]</f>
        <v>244.26</v>
      </c>
      <c r="V3704" s="47">
        <f>Table_Query_from_Mac10[[#This Row],[qtytoShipFuture]]-Table_Query_from_Mac10[[#This Row],[qty_to_ship]]</f>
        <v>0</v>
      </c>
      <c r="W3704" s="47">
        <f>Table_Query_from_Mac10[[#This Row],[UnitPriceFuture]]</f>
        <v>36.270000000000003</v>
      </c>
      <c r="X3704" s="47">
        <f>Table_Query_from_Mac10[[#This Row],[Unit Increase]]*Table_Query_from_Mac10[[#This Row],[UnitPriceFuture]]</f>
        <v>0</v>
      </c>
      <c r="Y3704" s="47">
        <f>Table_Query_from_Mac10[[#This Row],[Unit Increase]]*Table_Query_from_Mac10[[#This Row],[Future-cost]]</f>
        <v>0</v>
      </c>
      <c r="Z3704" s="47">
        <f>-(Table_Query_from_Mac10[[#This Row],[Incremental Sales]]+((Table_Query_from_Mac10[[#This Row],[Incremental Sales]]*-(SUM(Summary!$S$8:$S$9)))))*Summary!$S$18</f>
        <v>0</v>
      </c>
      <c r="AA3704" s="47">
        <f>IFERROR(Table_Query_from_Mac10[[#This Row],[Incremental Cost]]/Table_Query_from_Mac10[[#This Row],[Incremental Sales]],0)</f>
        <v>0</v>
      </c>
      <c r="AB3704" s="47">
        <f>IFERROR(Table_Query_from_Mac10[[#This Row],[TotalCostFuture]]/Table_Query_from_Mac10[[#This Row],[totalsalesFuture]],0)</f>
        <v>0.37413840639647089</v>
      </c>
      <c r="AN3704" s="30">
        <v>72</v>
      </c>
      <c r="AO3704">
        <f t="shared" si="114"/>
        <v>18</v>
      </c>
      <c r="AQ3704" s="30">
        <v>103.64</v>
      </c>
      <c r="AR3704">
        <f t="shared" si="115"/>
        <v>36.270000000000003</v>
      </c>
    </row>
    <row r="3705" spans="1:44" x14ac:dyDescent="0.25">
      <c r="A3705">
        <v>90375</v>
      </c>
      <c r="B3705">
        <v>5</v>
      </c>
      <c r="C3705" t="s">
        <v>56</v>
      </c>
      <c r="D3705" t="s">
        <v>81</v>
      </c>
      <c r="E3705">
        <v>6</v>
      </c>
      <c r="F3705">
        <v>14.19</v>
      </c>
      <c r="G3705">
        <v>38.29</v>
      </c>
      <c r="H3705" s="1">
        <v>44862</v>
      </c>
      <c r="I3705" s="20">
        <v>0</v>
      </c>
      <c r="J3705" s="47">
        <f>Table_Query_from_Mac10[[#This Row],[unit_price]]-(Table_Query_from_Mac10[[#This Row],[unit_price]]*(Table_Query_from_Mac10[[#This Row],[discount_pct]]/100))</f>
        <v>38.29</v>
      </c>
      <c r="K3705" s="47">
        <f>Table_Query_from_Mac10[[#This Row],[unit_cost]]</f>
        <v>14.19</v>
      </c>
      <c r="L3705" s="47">
        <f>Table_Query_from_Mac10[[#This Row],[Live-cost]]*(1+Table_Query_from_Mac10[[#This Row],[CogsIncreasebyTYPE]])</f>
        <v>14.19</v>
      </c>
      <c r="M3705" s="47">
        <f>Table_Query_from_Mac10[[#This Row],[Live-cost]]*Table_Query_from_Mac10[[#This Row],[qty_to_ship]]</f>
        <v>85.14</v>
      </c>
      <c r="N3705" s="47">
        <f>IF(Table_Query_from_Mac10[[#This Row],[item_no]]="KDA",-Table_Query_from_Mac10[[#This Row],[unit_price]],Table_Query_from_Mac10[[#This Row],[Net Unit]]*Table_Query_from_Mac10[[#This Row],[qty_to_ship]])</f>
        <v>229.74</v>
      </c>
      <c r="O3705" s="47">
        <f>SUMIFS(Summary!C:C,Summary!H:H,Table_Query_from_Mac10[[#This Row],[Juiceoc]])</f>
        <v>0</v>
      </c>
      <c r="P3705" s="47">
        <f>SUMIFS(Summary!D:D,Summary!H:H,Table_Query_from_Mac10[[#This Row],[Juiceoc]])</f>
        <v>0</v>
      </c>
      <c r="Q3705" s="47">
        <f>SUMIFS(Summary!E:E,Summary!H:H,Table_Query_from_Mac10[[#This Row],[Juiceoc]])</f>
        <v>0</v>
      </c>
      <c r="R3705" s="47">
        <f>Table_Query_from_Mac10[[#This Row],[Net Unit]]*(1+Table_Query_from_Mac10[[#This Row],[PriceIncreasebyType]])</f>
        <v>38.29</v>
      </c>
      <c r="S3705" s="47">
        <f>Table_Query_from_Mac10[[#This Row],[UnitPriceFuture]]*Table_Query_from_Mac10[[#This Row],[qtytoShipFuture]]</f>
        <v>229.74</v>
      </c>
      <c r="T3705" s="47">
        <f>ROUND(Table_Query_from_Mac10[[#This Row],[qty_to_ship]]*(1+Table_Query_from_Mac10[[#This Row],[VolumeIncreasebyType]]),0)</f>
        <v>6</v>
      </c>
      <c r="U3705" s="47">
        <f>Table_Query_from_Mac10[[#This Row],[qtytoShipFuture]]*Table_Query_from_Mac10[[#This Row],[Future-cost]]</f>
        <v>85.14</v>
      </c>
      <c r="V3705" s="47">
        <f>Table_Query_from_Mac10[[#This Row],[qtytoShipFuture]]-Table_Query_from_Mac10[[#This Row],[qty_to_ship]]</f>
        <v>0</v>
      </c>
      <c r="W3705" s="47">
        <f>Table_Query_from_Mac10[[#This Row],[UnitPriceFuture]]</f>
        <v>38.29</v>
      </c>
      <c r="X3705" s="47">
        <f>Table_Query_from_Mac10[[#This Row],[Unit Increase]]*Table_Query_from_Mac10[[#This Row],[UnitPriceFuture]]</f>
        <v>0</v>
      </c>
      <c r="Y3705" s="47">
        <f>Table_Query_from_Mac10[[#This Row],[Unit Increase]]*Table_Query_from_Mac10[[#This Row],[Future-cost]]</f>
        <v>0</v>
      </c>
      <c r="Z3705" s="47">
        <f>-(Table_Query_from_Mac10[[#This Row],[Incremental Sales]]+((Table_Query_from_Mac10[[#This Row],[Incremental Sales]]*-(SUM(Summary!$S$8:$S$9)))))*Summary!$S$18</f>
        <v>0</v>
      </c>
      <c r="AA3705" s="47">
        <f>IFERROR(Table_Query_from_Mac10[[#This Row],[Incremental Cost]]/Table_Query_from_Mac10[[#This Row],[Incremental Sales]],0)</f>
        <v>0</v>
      </c>
      <c r="AB3705" s="47">
        <f>IFERROR(Table_Query_from_Mac10[[#This Row],[TotalCostFuture]]/Table_Query_from_Mac10[[#This Row],[totalsalesFuture]],0)</f>
        <v>0.3705928440846174</v>
      </c>
      <c r="AN3705" s="31">
        <v>24</v>
      </c>
      <c r="AO3705">
        <f t="shared" si="114"/>
        <v>6</v>
      </c>
      <c r="AQ3705" s="31">
        <v>109.4</v>
      </c>
      <c r="AR3705">
        <f t="shared" si="115"/>
        <v>38.29</v>
      </c>
    </row>
    <row r="3706" spans="1:44" x14ac:dyDescent="0.25">
      <c r="A3706">
        <v>90376</v>
      </c>
      <c r="B3706">
        <v>1</v>
      </c>
      <c r="C3706" t="s">
        <v>56</v>
      </c>
      <c r="D3706" t="s">
        <v>81</v>
      </c>
      <c r="E3706">
        <v>6</v>
      </c>
      <c r="F3706">
        <v>15.38</v>
      </c>
      <c r="G3706">
        <v>42.8</v>
      </c>
      <c r="H3706" s="1">
        <v>44845</v>
      </c>
      <c r="I3706" s="20">
        <v>0</v>
      </c>
      <c r="J3706" s="47">
        <f>Table_Query_from_Mac10[[#This Row],[unit_price]]-(Table_Query_from_Mac10[[#This Row],[unit_price]]*(Table_Query_from_Mac10[[#This Row],[discount_pct]]/100))</f>
        <v>42.8</v>
      </c>
      <c r="K3706" s="47">
        <f>Table_Query_from_Mac10[[#This Row],[unit_cost]]</f>
        <v>15.38</v>
      </c>
      <c r="L3706" s="47">
        <f>Table_Query_from_Mac10[[#This Row],[Live-cost]]*(1+Table_Query_from_Mac10[[#This Row],[CogsIncreasebyTYPE]])</f>
        <v>15.38</v>
      </c>
      <c r="M3706" s="47">
        <f>Table_Query_from_Mac10[[#This Row],[Live-cost]]*Table_Query_from_Mac10[[#This Row],[qty_to_ship]]</f>
        <v>92.28</v>
      </c>
      <c r="N3706" s="47">
        <f>IF(Table_Query_from_Mac10[[#This Row],[item_no]]="KDA",-Table_Query_from_Mac10[[#This Row],[unit_price]],Table_Query_from_Mac10[[#This Row],[Net Unit]]*Table_Query_from_Mac10[[#This Row],[qty_to_ship]])</f>
        <v>256.79999999999995</v>
      </c>
      <c r="O3706" s="47">
        <f>SUMIFS(Summary!C:C,Summary!H:H,Table_Query_from_Mac10[[#This Row],[Juiceoc]])</f>
        <v>0</v>
      </c>
      <c r="P3706" s="47">
        <f>SUMIFS(Summary!D:D,Summary!H:H,Table_Query_from_Mac10[[#This Row],[Juiceoc]])</f>
        <v>0</v>
      </c>
      <c r="Q3706" s="47">
        <f>SUMIFS(Summary!E:E,Summary!H:H,Table_Query_from_Mac10[[#This Row],[Juiceoc]])</f>
        <v>0</v>
      </c>
      <c r="R3706" s="47">
        <f>Table_Query_from_Mac10[[#This Row],[Net Unit]]*(1+Table_Query_from_Mac10[[#This Row],[PriceIncreasebyType]])</f>
        <v>42.8</v>
      </c>
      <c r="S3706" s="47">
        <f>Table_Query_from_Mac10[[#This Row],[UnitPriceFuture]]*Table_Query_from_Mac10[[#This Row],[qtytoShipFuture]]</f>
        <v>256.79999999999995</v>
      </c>
      <c r="T3706" s="47">
        <f>ROUND(Table_Query_from_Mac10[[#This Row],[qty_to_ship]]*(1+Table_Query_from_Mac10[[#This Row],[VolumeIncreasebyType]]),0)</f>
        <v>6</v>
      </c>
      <c r="U3706" s="47">
        <f>Table_Query_from_Mac10[[#This Row],[qtytoShipFuture]]*Table_Query_from_Mac10[[#This Row],[Future-cost]]</f>
        <v>92.28</v>
      </c>
      <c r="V3706" s="47">
        <f>Table_Query_from_Mac10[[#This Row],[qtytoShipFuture]]-Table_Query_from_Mac10[[#This Row],[qty_to_ship]]</f>
        <v>0</v>
      </c>
      <c r="W3706" s="47">
        <f>Table_Query_from_Mac10[[#This Row],[UnitPriceFuture]]</f>
        <v>42.8</v>
      </c>
      <c r="X3706" s="47">
        <f>Table_Query_from_Mac10[[#This Row],[Unit Increase]]*Table_Query_from_Mac10[[#This Row],[UnitPriceFuture]]</f>
        <v>0</v>
      </c>
      <c r="Y3706" s="47">
        <f>Table_Query_from_Mac10[[#This Row],[Unit Increase]]*Table_Query_from_Mac10[[#This Row],[Future-cost]]</f>
        <v>0</v>
      </c>
      <c r="Z3706" s="47">
        <f>-(Table_Query_from_Mac10[[#This Row],[Incremental Sales]]+((Table_Query_from_Mac10[[#This Row],[Incremental Sales]]*-(SUM(Summary!$S$8:$S$9)))))*Summary!$S$18</f>
        <v>0</v>
      </c>
      <c r="AA3706" s="47">
        <f>IFERROR(Table_Query_from_Mac10[[#This Row],[Incremental Cost]]/Table_Query_from_Mac10[[#This Row],[Incremental Sales]],0)</f>
        <v>0</v>
      </c>
      <c r="AB3706" s="47">
        <f>IFERROR(Table_Query_from_Mac10[[#This Row],[TotalCostFuture]]/Table_Query_from_Mac10[[#This Row],[totalsalesFuture]],0)</f>
        <v>0.35934579439252345</v>
      </c>
      <c r="AN3706" s="30">
        <v>24</v>
      </c>
      <c r="AO3706">
        <f t="shared" si="114"/>
        <v>6</v>
      </c>
      <c r="AQ3706" s="30">
        <v>122.28</v>
      </c>
      <c r="AR3706">
        <f t="shared" si="115"/>
        <v>42.8</v>
      </c>
    </row>
    <row r="3707" spans="1:44" x14ac:dyDescent="0.25">
      <c r="A3707">
        <v>90376</v>
      </c>
      <c r="B3707">
        <v>2</v>
      </c>
      <c r="C3707" t="s">
        <v>55</v>
      </c>
      <c r="D3707" t="s">
        <v>81</v>
      </c>
      <c r="E3707">
        <v>6</v>
      </c>
      <c r="F3707">
        <v>17.62</v>
      </c>
      <c r="G3707">
        <v>46.78</v>
      </c>
      <c r="H3707" s="1">
        <v>44845</v>
      </c>
      <c r="I3707" s="20">
        <v>0</v>
      </c>
      <c r="J3707" s="47">
        <f>Table_Query_from_Mac10[[#This Row],[unit_price]]-(Table_Query_from_Mac10[[#This Row],[unit_price]]*(Table_Query_from_Mac10[[#This Row],[discount_pct]]/100))</f>
        <v>46.78</v>
      </c>
      <c r="K3707" s="47">
        <f>Table_Query_from_Mac10[[#This Row],[unit_cost]]</f>
        <v>17.62</v>
      </c>
      <c r="L3707" s="47">
        <f>Table_Query_from_Mac10[[#This Row],[Live-cost]]*(1+Table_Query_from_Mac10[[#This Row],[CogsIncreasebyTYPE]])</f>
        <v>17.62</v>
      </c>
      <c r="M3707" s="47">
        <f>Table_Query_from_Mac10[[#This Row],[Live-cost]]*Table_Query_from_Mac10[[#This Row],[qty_to_ship]]</f>
        <v>105.72</v>
      </c>
      <c r="N3707" s="47">
        <f>IF(Table_Query_from_Mac10[[#This Row],[item_no]]="KDA",-Table_Query_from_Mac10[[#This Row],[unit_price]],Table_Query_from_Mac10[[#This Row],[Net Unit]]*Table_Query_from_Mac10[[#This Row],[qty_to_ship]])</f>
        <v>280.68</v>
      </c>
      <c r="O3707" s="47">
        <f>SUMIFS(Summary!C:C,Summary!H:H,Table_Query_from_Mac10[[#This Row],[Juiceoc]])</f>
        <v>0</v>
      </c>
      <c r="P3707" s="47">
        <f>SUMIFS(Summary!D:D,Summary!H:H,Table_Query_from_Mac10[[#This Row],[Juiceoc]])</f>
        <v>0</v>
      </c>
      <c r="Q3707" s="47">
        <f>SUMIFS(Summary!E:E,Summary!H:H,Table_Query_from_Mac10[[#This Row],[Juiceoc]])</f>
        <v>0</v>
      </c>
      <c r="R3707" s="47">
        <f>Table_Query_from_Mac10[[#This Row],[Net Unit]]*(1+Table_Query_from_Mac10[[#This Row],[PriceIncreasebyType]])</f>
        <v>46.78</v>
      </c>
      <c r="S3707" s="47">
        <f>Table_Query_from_Mac10[[#This Row],[UnitPriceFuture]]*Table_Query_from_Mac10[[#This Row],[qtytoShipFuture]]</f>
        <v>280.68</v>
      </c>
      <c r="T3707" s="47">
        <f>ROUND(Table_Query_from_Mac10[[#This Row],[qty_to_ship]]*(1+Table_Query_from_Mac10[[#This Row],[VolumeIncreasebyType]]),0)</f>
        <v>6</v>
      </c>
      <c r="U3707" s="47">
        <f>Table_Query_from_Mac10[[#This Row],[qtytoShipFuture]]*Table_Query_from_Mac10[[#This Row],[Future-cost]]</f>
        <v>105.72</v>
      </c>
      <c r="V3707" s="47">
        <f>Table_Query_from_Mac10[[#This Row],[qtytoShipFuture]]-Table_Query_from_Mac10[[#This Row],[qty_to_ship]]</f>
        <v>0</v>
      </c>
      <c r="W3707" s="47">
        <f>Table_Query_from_Mac10[[#This Row],[UnitPriceFuture]]</f>
        <v>46.78</v>
      </c>
      <c r="X3707" s="47">
        <f>Table_Query_from_Mac10[[#This Row],[Unit Increase]]*Table_Query_from_Mac10[[#This Row],[UnitPriceFuture]]</f>
        <v>0</v>
      </c>
      <c r="Y3707" s="47">
        <f>Table_Query_from_Mac10[[#This Row],[Unit Increase]]*Table_Query_from_Mac10[[#This Row],[Future-cost]]</f>
        <v>0</v>
      </c>
      <c r="Z3707" s="47">
        <f>-(Table_Query_from_Mac10[[#This Row],[Incremental Sales]]+((Table_Query_from_Mac10[[#This Row],[Incremental Sales]]*-(SUM(Summary!$S$8:$S$9)))))*Summary!$S$18</f>
        <v>0</v>
      </c>
      <c r="AA3707" s="47">
        <f>IFERROR(Table_Query_from_Mac10[[#This Row],[Incremental Cost]]/Table_Query_from_Mac10[[#This Row],[Incremental Sales]],0)</f>
        <v>0</v>
      </c>
      <c r="AB3707" s="47">
        <f>IFERROR(Table_Query_from_Mac10[[#This Row],[TotalCostFuture]]/Table_Query_from_Mac10[[#This Row],[totalsalesFuture]],0)</f>
        <v>0.37665669089354425</v>
      </c>
      <c r="AN3707" s="31">
        <v>24</v>
      </c>
      <c r="AO3707">
        <f t="shared" si="114"/>
        <v>6</v>
      </c>
      <c r="AQ3707" s="31">
        <v>133.65</v>
      </c>
      <c r="AR3707">
        <f t="shared" si="115"/>
        <v>46.78</v>
      </c>
    </row>
    <row r="3708" spans="1:44" x14ac:dyDescent="0.25">
      <c r="A3708">
        <v>90376</v>
      </c>
      <c r="B3708">
        <v>3</v>
      </c>
      <c r="C3708" t="s">
        <v>56</v>
      </c>
      <c r="D3708" t="s">
        <v>81</v>
      </c>
      <c r="E3708">
        <v>23</v>
      </c>
      <c r="F3708">
        <v>5.05</v>
      </c>
      <c r="G3708">
        <v>12.54</v>
      </c>
      <c r="H3708" s="1">
        <v>44845</v>
      </c>
      <c r="I3708" s="20">
        <v>0</v>
      </c>
      <c r="J3708" s="47">
        <f>Table_Query_from_Mac10[[#This Row],[unit_price]]-(Table_Query_from_Mac10[[#This Row],[unit_price]]*(Table_Query_from_Mac10[[#This Row],[discount_pct]]/100))</f>
        <v>12.54</v>
      </c>
      <c r="K3708" s="47">
        <f>Table_Query_from_Mac10[[#This Row],[unit_cost]]</f>
        <v>5.05</v>
      </c>
      <c r="L3708" s="47">
        <f>Table_Query_from_Mac10[[#This Row],[Live-cost]]*(1+Table_Query_from_Mac10[[#This Row],[CogsIncreasebyTYPE]])</f>
        <v>5.05</v>
      </c>
      <c r="M3708" s="47">
        <f>Table_Query_from_Mac10[[#This Row],[Live-cost]]*Table_Query_from_Mac10[[#This Row],[qty_to_ship]]</f>
        <v>116.14999999999999</v>
      </c>
      <c r="N3708" s="47">
        <f>IF(Table_Query_from_Mac10[[#This Row],[item_no]]="KDA",-Table_Query_from_Mac10[[#This Row],[unit_price]],Table_Query_from_Mac10[[#This Row],[Net Unit]]*Table_Query_from_Mac10[[#This Row],[qty_to_ship]])</f>
        <v>288.41999999999996</v>
      </c>
      <c r="O3708" s="47">
        <f>SUMIFS(Summary!C:C,Summary!H:H,Table_Query_from_Mac10[[#This Row],[Juiceoc]])</f>
        <v>0</v>
      </c>
      <c r="P3708" s="47">
        <f>SUMIFS(Summary!D:D,Summary!H:H,Table_Query_from_Mac10[[#This Row],[Juiceoc]])</f>
        <v>0</v>
      </c>
      <c r="Q3708" s="47">
        <f>SUMIFS(Summary!E:E,Summary!H:H,Table_Query_from_Mac10[[#This Row],[Juiceoc]])</f>
        <v>0</v>
      </c>
      <c r="R3708" s="47">
        <f>Table_Query_from_Mac10[[#This Row],[Net Unit]]*(1+Table_Query_from_Mac10[[#This Row],[PriceIncreasebyType]])</f>
        <v>12.54</v>
      </c>
      <c r="S3708" s="47">
        <f>Table_Query_from_Mac10[[#This Row],[UnitPriceFuture]]*Table_Query_from_Mac10[[#This Row],[qtytoShipFuture]]</f>
        <v>288.41999999999996</v>
      </c>
      <c r="T3708" s="47">
        <f>ROUND(Table_Query_from_Mac10[[#This Row],[qty_to_ship]]*(1+Table_Query_from_Mac10[[#This Row],[VolumeIncreasebyType]]),0)</f>
        <v>23</v>
      </c>
      <c r="U3708" s="47">
        <f>Table_Query_from_Mac10[[#This Row],[qtytoShipFuture]]*Table_Query_from_Mac10[[#This Row],[Future-cost]]</f>
        <v>116.14999999999999</v>
      </c>
      <c r="V3708" s="47">
        <f>Table_Query_from_Mac10[[#This Row],[qtytoShipFuture]]-Table_Query_from_Mac10[[#This Row],[qty_to_ship]]</f>
        <v>0</v>
      </c>
      <c r="W3708" s="47">
        <f>Table_Query_from_Mac10[[#This Row],[UnitPriceFuture]]</f>
        <v>12.54</v>
      </c>
      <c r="X3708" s="47">
        <f>Table_Query_from_Mac10[[#This Row],[Unit Increase]]*Table_Query_from_Mac10[[#This Row],[UnitPriceFuture]]</f>
        <v>0</v>
      </c>
      <c r="Y3708" s="47">
        <f>Table_Query_from_Mac10[[#This Row],[Unit Increase]]*Table_Query_from_Mac10[[#This Row],[Future-cost]]</f>
        <v>0</v>
      </c>
      <c r="Z3708" s="47">
        <f>-(Table_Query_from_Mac10[[#This Row],[Incremental Sales]]+((Table_Query_from_Mac10[[#This Row],[Incremental Sales]]*-(SUM(Summary!$S$8:$S$9)))))*Summary!$S$18</f>
        <v>0</v>
      </c>
      <c r="AA3708" s="47">
        <f>IFERROR(Table_Query_from_Mac10[[#This Row],[Incremental Cost]]/Table_Query_from_Mac10[[#This Row],[Incremental Sales]],0)</f>
        <v>0</v>
      </c>
      <c r="AB3708" s="47">
        <f>IFERROR(Table_Query_from_Mac10[[#This Row],[TotalCostFuture]]/Table_Query_from_Mac10[[#This Row],[totalsalesFuture]],0)</f>
        <v>0.40271132376395535</v>
      </c>
      <c r="AN3708" s="30">
        <v>90</v>
      </c>
      <c r="AO3708">
        <f t="shared" si="114"/>
        <v>23</v>
      </c>
      <c r="AQ3708" s="30">
        <v>35.83</v>
      </c>
      <c r="AR3708">
        <f t="shared" si="115"/>
        <v>12.54</v>
      </c>
    </row>
    <row r="3709" spans="1:44" x14ac:dyDescent="0.25">
      <c r="A3709">
        <v>90376</v>
      </c>
      <c r="B3709">
        <v>4</v>
      </c>
      <c r="C3709" t="s">
        <v>55</v>
      </c>
      <c r="D3709" t="s">
        <v>81</v>
      </c>
      <c r="E3709">
        <v>79</v>
      </c>
      <c r="F3709">
        <v>5.88</v>
      </c>
      <c r="G3709">
        <v>14.3</v>
      </c>
      <c r="H3709" s="1">
        <v>44845</v>
      </c>
      <c r="I3709" s="20">
        <v>0</v>
      </c>
      <c r="J3709" s="47">
        <f>Table_Query_from_Mac10[[#This Row],[unit_price]]-(Table_Query_from_Mac10[[#This Row],[unit_price]]*(Table_Query_from_Mac10[[#This Row],[discount_pct]]/100))</f>
        <v>14.3</v>
      </c>
      <c r="K3709" s="47">
        <f>Table_Query_from_Mac10[[#This Row],[unit_cost]]</f>
        <v>5.88</v>
      </c>
      <c r="L3709" s="47">
        <f>Table_Query_from_Mac10[[#This Row],[Live-cost]]*(1+Table_Query_from_Mac10[[#This Row],[CogsIncreasebyTYPE]])</f>
        <v>5.88</v>
      </c>
      <c r="M3709" s="47">
        <f>Table_Query_from_Mac10[[#This Row],[Live-cost]]*Table_Query_from_Mac10[[#This Row],[qty_to_ship]]</f>
        <v>464.52</v>
      </c>
      <c r="N3709" s="47">
        <f>IF(Table_Query_from_Mac10[[#This Row],[item_no]]="KDA",-Table_Query_from_Mac10[[#This Row],[unit_price]],Table_Query_from_Mac10[[#This Row],[Net Unit]]*Table_Query_from_Mac10[[#This Row],[qty_to_ship]])</f>
        <v>1129.7</v>
      </c>
      <c r="O3709" s="47">
        <f>SUMIFS(Summary!C:C,Summary!H:H,Table_Query_from_Mac10[[#This Row],[Juiceoc]])</f>
        <v>0</v>
      </c>
      <c r="P3709" s="47">
        <f>SUMIFS(Summary!D:D,Summary!H:H,Table_Query_from_Mac10[[#This Row],[Juiceoc]])</f>
        <v>0</v>
      </c>
      <c r="Q3709" s="47">
        <f>SUMIFS(Summary!E:E,Summary!H:H,Table_Query_from_Mac10[[#This Row],[Juiceoc]])</f>
        <v>0</v>
      </c>
      <c r="R3709" s="47">
        <f>Table_Query_from_Mac10[[#This Row],[Net Unit]]*(1+Table_Query_from_Mac10[[#This Row],[PriceIncreasebyType]])</f>
        <v>14.3</v>
      </c>
      <c r="S3709" s="47">
        <f>Table_Query_from_Mac10[[#This Row],[UnitPriceFuture]]*Table_Query_from_Mac10[[#This Row],[qtytoShipFuture]]</f>
        <v>1129.7</v>
      </c>
      <c r="T3709" s="47">
        <f>ROUND(Table_Query_from_Mac10[[#This Row],[qty_to_ship]]*(1+Table_Query_from_Mac10[[#This Row],[VolumeIncreasebyType]]),0)</f>
        <v>79</v>
      </c>
      <c r="U3709" s="47">
        <f>Table_Query_from_Mac10[[#This Row],[qtytoShipFuture]]*Table_Query_from_Mac10[[#This Row],[Future-cost]]</f>
        <v>464.52</v>
      </c>
      <c r="V3709" s="47">
        <f>Table_Query_from_Mac10[[#This Row],[qtytoShipFuture]]-Table_Query_from_Mac10[[#This Row],[qty_to_ship]]</f>
        <v>0</v>
      </c>
      <c r="W3709" s="47">
        <f>Table_Query_from_Mac10[[#This Row],[UnitPriceFuture]]</f>
        <v>14.3</v>
      </c>
      <c r="X3709" s="47">
        <f>Table_Query_from_Mac10[[#This Row],[Unit Increase]]*Table_Query_from_Mac10[[#This Row],[UnitPriceFuture]]</f>
        <v>0</v>
      </c>
      <c r="Y3709" s="47">
        <f>Table_Query_from_Mac10[[#This Row],[Unit Increase]]*Table_Query_from_Mac10[[#This Row],[Future-cost]]</f>
        <v>0</v>
      </c>
      <c r="Z3709" s="47">
        <f>-(Table_Query_from_Mac10[[#This Row],[Incremental Sales]]+((Table_Query_from_Mac10[[#This Row],[Incremental Sales]]*-(SUM(Summary!$S$8:$S$9)))))*Summary!$S$18</f>
        <v>0</v>
      </c>
      <c r="AA3709" s="47">
        <f>IFERROR(Table_Query_from_Mac10[[#This Row],[Incremental Cost]]/Table_Query_from_Mac10[[#This Row],[Incremental Sales]],0)</f>
        <v>0</v>
      </c>
      <c r="AB3709" s="47">
        <f>IFERROR(Table_Query_from_Mac10[[#This Row],[TotalCostFuture]]/Table_Query_from_Mac10[[#This Row],[totalsalesFuture]],0)</f>
        <v>0.41118881118881118</v>
      </c>
      <c r="AN3709" s="31">
        <v>315</v>
      </c>
      <c r="AO3709">
        <f t="shared" si="114"/>
        <v>79</v>
      </c>
      <c r="AQ3709" s="31">
        <v>40.869999999999997</v>
      </c>
      <c r="AR3709">
        <f t="shared" si="115"/>
        <v>14.3</v>
      </c>
    </row>
    <row r="3710" spans="1:44" x14ac:dyDescent="0.25">
      <c r="A3710">
        <v>90376</v>
      </c>
      <c r="B3710">
        <v>5</v>
      </c>
      <c r="C3710" t="s">
        <v>55</v>
      </c>
      <c r="D3710" t="s">
        <v>81</v>
      </c>
      <c r="E3710">
        <v>48</v>
      </c>
      <c r="F3710">
        <v>6.44</v>
      </c>
      <c r="G3710">
        <v>16.05</v>
      </c>
      <c r="H3710" s="1">
        <v>44845</v>
      </c>
      <c r="I3710" s="20">
        <v>0</v>
      </c>
      <c r="J3710" s="47">
        <f>Table_Query_from_Mac10[[#This Row],[unit_price]]-(Table_Query_from_Mac10[[#This Row],[unit_price]]*(Table_Query_from_Mac10[[#This Row],[discount_pct]]/100))</f>
        <v>16.05</v>
      </c>
      <c r="K3710" s="47">
        <f>Table_Query_from_Mac10[[#This Row],[unit_cost]]</f>
        <v>6.44</v>
      </c>
      <c r="L3710" s="47">
        <f>Table_Query_from_Mac10[[#This Row],[Live-cost]]*(1+Table_Query_from_Mac10[[#This Row],[CogsIncreasebyTYPE]])</f>
        <v>6.44</v>
      </c>
      <c r="M3710" s="47">
        <f>Table_Query_from_Mac10[[#This Row],[Live-cost]]*Table_Query_from_Mac10[[#This Row],[qty_to_ship]]</f>
        <v>309.12</v>
      </c>
      <c r="N3710" s="47">
        <f>IF(Table_Query_from_Mac10[[#This Row],[item_no]]="KDA",-Table_Query_from_Mac10[[#This Row],[unit_price]],Table_Query_from_Mac10[[#This Row],[Net Unit]]*Table_Query_from_Mac10[[#This Row],[qty_to_ship]])</f>
        <v>770.40000000000009</v>
      </c>
      <c r="O3710" s="47">
        <f>SUMIFS(Summary!C:C,Summary!H:H,Table_Query_from_Mac10[[#This Row],[Juiceoc]])</f>
        <v>0</v>
      </c>
      <c r="P3710" s="47">
        <f>SUMIFS(Summary!D:D,Summary!H:H,Table_Query_from_Mac10[[#This Row],[Juiceoc]])</f>
        <v>0</v>
      </c>
      <c r="Q3710" s="47">
        <f>SUMIFS(Summary!E:E,Summary!H:H,Table_Query_from_Mac10[[#This Row],[Juiceoc]])</f>
        <v>0</v>
      </c>
      <c r="R3710" s="47">
        <f>Table_Query_from_Mac10[[#This Row],[Net Unit]]*(1+Table_Query_from_Mac10[[#This Row],[PriceIncreasebyType]])</f>
        <v>16.05</v>
      </c>
      <c r="S3710" s="47">
        <f>Table_Query_from_Mac10[[#This Row],[UnitPriceFuture]]*Table_Query_from_Mac10[[#This Row],[qtytoShipFuture]]</f>
        <v>770.40000000000009</v>
      </c>
      <c r="T3710" s="47">
        <f>ROUND(Table_Query_from_Mac10[[#This Row],[qty_to_ship]]*(1+Table_Query_from_Mac10[[#This Row],[VolumeIncreasebyType]]),0)</f>
        <v>48</v>
      </c>
      <c r="U3710" s="47">
        <f>Table_Query_from_Mac10[[#This Row],[qtytoShipFuture]]*Table_Query_from_Mac10[[#This Row],[Future-cost]]</f>
        <v>309.12</v>
      </c>
      <c r="V3710" s="47">
        <f>Table_Query_from_Mac10[[#This Row],[qtytoShipFuture]]-Table_Query_from_Mac10[[#This Row],[qty_to_ship]]</f>
        <v>0</v>
      </c>
      <c r="W3710" s="47">
        <f>Table_Query_from_Mac10[[#This Row],[UnitPriceFuture]]</f>
        <v>16.05</v>
      </c>
      <c r="X3710" s="47">
        <f>Table_Query_from_Mac10[[#This Row],[Unit Increase]]*Table_Query_from_Mac10[[#This Row],[UnitPriceFuture]]</f>
        <v>0</v>
      </c>
      <c r="Y3710" s="47">
        <f>Table_Query_from_Mac10[[#This Row],[Unit Increase]]*Table_Query_from_Mac10[[#This Row],[Future-cost]]</f>
        <v>0</v>
      </c>
      <c r="Z3710" s="47">
        <f>-(Table_Query_from_Mac10[[#This Row],[Incremental Sales]]+((Table_Query_from_Mac10[[#This Row],[Incremental Sales]]*-(SUM(Summary!$S$8:$S$9)))))*Summary!$S$18</f>
        <v>0</v>
      </c>
      <c r="AA3710" s="47">
        <f>IFERROR(Table_Query_from_Mac10[[#This Row],[Incremental Cost]]/Table_Query_from_Mac10[[#This Row],[Incremental Sales]],0)</f>
        <v>0</v>
      </c>
      <c r="AB3710" s="47">
        <f>IFERROR(Table_Query_from_Mac10[[#This Row],[TotalCostFuture]]/Table_Query_from_Mac10[[#This Row],[totalsalesFuture]],0)</f>
        <v>0.40124610591900306</v>
      </c>
      <c r="AN3710" s="30">
        <v>192</v>
      </c>
      <c r="AO3710">
        <f t="shared" si="114"/>
        <v>48</v>
      </c>
      <c r="AQ3710" s="30">
        <v>45.87</v>
      </c>
      <c r="AR3710">
        <f t="shared" si="115"/>
        <v>16.05</v>
      </c>
    </row>
    <row r="3711" spans="1:44" x14ac:dyDescent="0.25">
      <c r="A3711">
        <v>90376</v>
      </c>
      <c r="B3711">
        <v>6</v>
      </c>
      <c r="C3711" t="s">
        <v>55</v>
      </c>
      <c r="D3711" t="s">
        <v>81</v>
      </c>
      <c r="E3711">
        <v>60</v>
      </c>
      <c r="F3711">
        <v>7.04</v>
      </c>
      <c r="G3711">
        <v>17.46</v>
      </c>
      <c r="H3711" s="1">
        <v>44845</v>
      </c>
      <c r="I3711" s="20">
        <v>0</v>
      </c>
      <c r="J3711" s="47">
        <f>Table_Query_from_Mac10[[#This Row],[unit_price]]-(Table_Query_from_Mac10[[#This Row],[unit_price]]*(Table_Query_from_Mac10[[#This Row],[discount_pct]]/100))</f>
        <v>17.46</v>
      </c>
      <c r="K3711" s="47">
        <f>Table_Query_from_Mac10[[#This Row],[unit_cost]]</f>
        <v>7.04</v>
      </c>
      <c r="L3711" s="47">
        <f>Table_Query_from_Mac10[[#This Row],[Live-cost]]*(1+Table_Query_from_Mac10[[#This Row],[CogsIncreasebyTYPE]])</f>
        <v>7.04</v>
      </c>
      <c r="M3711" s="47">
        <f>Table_Query_from_Mac10[[#This Row],[Live-cost]]*Table_Query_from_Mac10[[#This Row],[qty_to_ship]]</f>
        <v>422.4</v>
      </c>
      <c r="N3711" s="47">
        <f>IF(Table_Query_from_Mac10[[#This Row],[item_no]]="KDA",-Table_Query_from_Mac10[[#This Row],[unit_price]],Table_Query_from_Mac10[[#This Row],[Net Unit]]*Table_Query_from_Mac10[[#This Row],[qty_to_ship]])</f>
        <v>1047.6000000000001</v>
      </c>
      <c r="O3711" s="47">
        <f>SUMIFS(Summary!C:C,Summary!H:H,Table_Query_from_Mac10[[#This Row],[Juiceoc]])</f>
        <v>0</v>
      </c>
      <c r="P3711" s="47">
        <f>SUMIFS(Summary!D:D,Summary!H:H,Table_Query_from_Mac10[[#This Row],[Juiceoc]])</f>
        <v>0</v>
      </c>
      <c r="Q3711" s="47">
        <f>SUMIFS(Summary!E:E,Summary!H:H,Table_Query_from_Mac10[[#This Row],[Juiceoc]])</f>
        <v>0</v>
      </c>
      <c r="R3711" s="47">
        <f>Table_Query_from_Mac10[[#This Row],[Net Unit]]*(1+Table_Query_from_Mac10[[#This Row],[PriceIncreasebyType]])</f>
        <v>17.46</v>
      </c>
      <c r="S3711" s="47">
        <f>Table_Query_from_Mac10[[#This Row],[UnitPriceFuture]]*Table_Query_from_Mac10[[#This Row],[qtytoShipFuture]]</f>
        <v>1047.6000000000001</v>
      </c>
      <c r="T3711" s="47">
        <f>ROUND(Table_Query_from_Mac10[[#This Row],[qty_to_ship]]*(1+Table_Query_from_Mac10[[#This Row],[VolumeIncreasebyType]]),0)</f>
        <v>60</v>
      </c>
      <c r="U3711" s="47">
        <f>Table_Query_from_Mac10[[#This Row],[qtytoShipFuture]]*Table_Query_from_Mac10[[#This Row],[Future-cost]]</f>
        <v>422.4</v>
      </c>
      <c r="V3711" s="47">
        <f>Table_Query_from_Mac10[[#This Row],[qtytoShipFuture]]-Table_Query_from_Mac10[[#This Row],[qty_to_ship]]</f>
        <v>0</v>
      </c>
      <c r="W3711" s="47">
        <f>Table_Query_from_Mac10[[#This Row],[UnitPriceFuture]]</f>
        <v>17.46</v>
      </c>
      <c r="X3711" s="47">
        <f>Table_Query_from_Mac10[[#This Row],[Unit Increase]]*Table_Query_from_Mac10[[#This Row],[UnitPriceFuture]]</f>
        <v>0</v>
      </c>
      <c r="Y3711" s="47">
        <f>Table_Query_from_Mac10[[#This Row],[Unit Increase]]*Table_Query_from_Mac10[[#This Row],[Future-cost]]</f>
        <v>0</v>
      </c>
      <c r="Z3711" s="47">
        <f>-(Table_Query_from_Mac10[[#This Row],[Incremental Sales]]+((Table_Query_from_Mac10[[#This Row],[Incremental Sales]]*-(SUM(Summary!$S$8:$S$9)))))*Summary!$S$18</f>
        <v>0</v>
      </c>
      <c r="AA3711" s="47">
        <f>IFERROR(Table_Query_from_Mac10[[#This Row],[Incremental Cost]]/Table_Query_from_Mac10[[#This Row],[Incremental Sales]],0)</f>
        <v>0</v>
      </c>
      <c r="AB3711" s="47">
        <f>IFERROR(Table_Query_from_Mac10[[#This Row],[TotalCostFuture]]/Table_Query_from_Mac10[[#This Row],[totalsalesFuture]],0)</f>
        <v>0.40320733104238249</v>
      </c>
      <c r="AN3711" s="31">
        <v>240</v>
      </c>
      <c r="AO3711">
        <f t="shared" si="114"/>
        <v>60</v>
      </c>
      <c r="AQ3711" s="31">
        <v>49.89</v>
      </c>
      <c r="AR3711">
        <f t="shared" si="115"/>
        <v>17.46</v>
      </c>
    </row>
    <row r="3712" spans="1:44" x14ac:dyDescent="0.25">
      <c r="A3712">
        <v>90376</v>
      </c>
      <c r="B3712">
        <v>7</v>
      </c>
      <c r="C3712" t="s">
        <v>56</v>
      </c>
      <c r="D3712" t="s">
        <v>81</v>
      </c>
      <c r="E3712">
        <v>21</v>
      </c>
      <c r="F3712">
        <v>7.89</v>
      </c>
      <c r="G3712">
        <v>19.149999999999999</v>
      </c>
      <c r="H3712" s="1">
        <v>44845</v>
      </c>
      <c r="I3712" s="20">
        <v>0</v>
      </c>
      <c r="J3712" s="47">
        <f>Table_Query_from_Mac10[[#This Row],[unit_price]]-(Table_Query_from_Mac10[[#This Row],[unit_price]]*(Table_Query_from_Mac10[[#This Row],[discount_pct]]/100))</f>
        <v>19.149999999999999</v>
      </c>
      <c r="K3712" s="47">
        <f>Table_Query_from_Mac10[[#This Row],[unit_cost]]</f>
        <v>7.89</v>
      </c>
      <c r="L3712" s="47">
        <f>Table_Query_from_Mac10[[#This Row],[Live-cost]]*(1+Table_Query_from_Mac10[[#This Row],[CogsIncreasebyTYPE]])</f>
        <v>7.89</v>
      </c>
      <c r="M3712" s="47">
        <f>Table_Query_from_Mac10[[#This Row],[Live-cost]]*Table_Query_from_Mac10[[#This Row],[qty_to_ship]]</f>
        <v>165.69</v>
      </c>
      <c r="N3712" s="47">
        <f>IF(Table_Query_from_Mac10[[#This Row],[item_no]]="KDA",-Table_Query_from_Mac10[[#This Row],[unit_price]],Table_Query_from_Mac10[[#This Row],[Net Unit]]*Table_Query_from_Mac10[[#This Row],[qty_to_ship]])</f>
        <v>402.15</v>
      </c>
      <c r="O3712" s="47">
        <f>SUMIFS(Summary!C:C,Summary!H:H,Table_Query_from_Mac10[[#This Row],[Juiceoc]])</f>
        <v>0</v>
      </c>
      <c r="P3712" s="47">
        <f>SUMIFS(Summary!D:D,Summary!H:H,Table_Query_from_Mac10[[#This Row],[Juiceoc]])</f>
        <v>0</v>
      </c>
      <c r="Q3712" s="47">
        <f>SUMIFS(Summary!E:E,Summary!H:H,Table_Query_from_Mac10[[#This Row],[Juiceoc]])</f>
        <v>0</v>
      </c>
      <c r="R3712" s="47">
        <f>Table_Query_from_Mac10[[#This Row],[Net Unit]]*(1+Table_Query_from_Mac10[[#This Row],[PriceIncreasebyType]])</f>
        <v>19.149999999999999</v>
      </c>
      <c r="S3712" s="47">
        <f>Table_Query_from_Mac10[[#This Row],[UnitPriceFuture]]*Table_Query_from_Mac10[[#This Row],[qtytoShipFuture]]</f>
        <v>402.15</v>
      </c>
      <c r="T3712" s="47">
        <f>ROUND(Table_Query_from_Mac10[[#This Row],[qty_to_ship]]*(1+Table_Query_from_Mac10[[#This Row],[VolumeIncreasebyType]]),0)</f>
        <v>21</v>
      </c>
      <c r="U3712" s="47">
        <f>Table_Query_from_Mac10[[#This Row],[qtytoShipFuture]]*Table_Query_from_Mac10[[#This Row],[Future-cost]]</f>
        <v>165.69</v>
      </c>
      <c r="V3712" s="47">
        <f>Table_Query_from_Mac10[[#This Row],[qtytoShipFuture]]-Table_Query_from_Mac10[[#This Row],[qty_to_ship]]</f>
        <v>0</v>
      </c>
      <c r="W3712" s="47">
        <f>Table_Query_from_Mac10[[#This Row],[UnitPriceFuture]]</f>
        <v>19.149999999999999</v>
      </c>
      <c r="X3712" s="47">
        <f>Table_Query_from_Mac10[[#This Row],[Unit Increase]]*Table_Query_from_Mac10[[#This Row],[UnitPriceFuture]]</f>
        <v>0</v>
      </c>
      <c r="Y3712" s="47">
        <f>Table_Query_from_Mac10[[#This Row],[Unit Increase]]*Table_Query_from_Mac10[[#This Row],[Future-cost]]</f>
        <v>0</v>
      </c>
      <c r="Z3712" s="47">
        <f>-(Table_Query_from_Mac10[[#This Row],[Incremental Sales]]+((Table_Query_from_Mac10[[#This Row],[Incremental Sales]]*-(SUM(Summary!$S$8:$S$9)))))*Summary!$S$18</f>
        <v>0</v>
      </c>
      <c r="AA3712" s="47">
        <f>IFERROR(Table_Query_from_Mac10[[#This Row],[Incremental Cost]]/Table_Query_from_Mac10[[#This Row],[Incremental Sales]],0)</f>
        <v>0</v>
      </c>
      <c r="AB3712" s="47">
        <f>IFERROR(Table_Query_from_Mac10[[#This Row],[TotalCostFuture]]/Table_Query_from_Mac10[[#This Row],[totalsalesFuture]],0)</f>
        <v>0.4120104438642298</v>
      </c>
      <c r="AN3712" s="30">
        <v>84</v>
      </c>
      <c r="AO3712">
        <f t="shared" si="114"/>
        <v>21</v>
      </c>
      <c r="AQ3712" s="30">
        <v>54.72</v>
      </c>
      <c r="AR3712">
        <f t="shared" si="115"/>
        <v>19.149999999999999</v>
      </c>
    </row>
    <row r="3713" spans="1:44" x14ac:dyDescent="0.25">
      <c r="A3713">
        <v>90376</v>
      </c>
      <c r="B3713">
        <v>8</v>
      </c>
      <c r="C3713" t="s">
        <v>56</v>
      </c>
      <c r="D3713" t="s">
        <v>81</v>
      </c>
      <c r="E3713">
        <v>12</v>
      </c>
      <c r="F3713">
        <v>5.45</v>
      </c>
      <c r="G3713">
        <v>13.52</v>
      </c>
      <c r="H3713" s="1">
        <v>44845</v>
      </c>
      <c r="I3713" s="20">
        <v>0</v>
      </c>
      <c r="J3713" s="47">
        <f>Table_Query_from_Mac10[[#This Row],[unit_price]]-(Table_Query_from_Mac10[[#This Row],[unit_price]]*(Table_Query_from_Mac10[[#This Row],[discount_pct]]/100))</f>
        <v>13.52</v>
      </c>
      <c r="K3713" s="47">
        <f>Table_Query_from_Mac10[[#This Row],[unit_cost]]</f>
        <v>5.45</v>
      </c>
      <c r="L3713" s="47">
        <f>Table_Query_from_Mac10[[#This Row],[Live-cost]]*(1+Table_Query_from_Mac10[[#This Row],[CogsIncreasebyTYPE]])</f>
        <v>5.45</v>
      </c>
      <c r="M3713" s="47">
        <f>Table_Query_from_Mac10[[#This Row],[Live-cost]]*Table_Query_from_Mac10[[#This Row],[qty_to_ship]]</f>
        <v>65.400000000000006</v>
      </c>
      <c r="N3713" s="47">
        <f>IF(Table_Query_from_Mac10[[#This Row],[item_no]]="KDA",-Table_Query_from_Mac10[[#This Row],[unit_price]],Table_Query_from_Mac10[[#This Row],[Net Unit]]*Table_Query_from_Mac10[[#This Row],[qty_to_ship]])</f>
        <v>162.24</v>
      </c>
      <c r="O3713" s="47">
        <f>SUMIFS(Summary!C:C,Summary!H:H,Table_Query_from_Mac10[[#This Row],[Juiceoc]])</f>
        <v>0</v>
      </c>
      <c r="P3713" s="47">
        <f>SUMIFS(Summary!D:D,Summary!H:H,Table_Query_from_Mac10[[#This Row],[Juiceoc]])</f>
        <v>0</v>
      </c>
      <c r="Q3713" s="47">
        <f>SUMIFS(Summary!E:E,Summary!H:H,Table_Query_from_Mac10[[#This Row],[Juiceoc]])</f>
        <v>0</v>
      </c>
      <c r="R3713" s="47">
        <f>Table_Query_from_Mac10[[#This Row],[Net Unit]]*(1+Table_Query_from_Mac10[[#This Row],[PriceIncreasebyType]])</f>
        <v>13.52</v>
      </c>
      <c r="S3713" s="47">
        <f>Table_Query_from_Mac10[[#This Row],[UnitPriceFuture]]*Table_Query_from_Mac10[[#This Row],[qtytoShipFuture]]</f>
        <v>162.24</v>
      </c>
      <c r="T3713" s="47">
        <f>ROUND(Table_Query_from_Mac10[[#This Row],[qty_to_ship]]*(1+Table_Query_from_Mac10[[#This Row],[VolumeIncreasebyType]]),0)</f>
        <v>12</v>
      </c>
      <c r="U3713" s="47">
        <f>Table_Query_from_Mac10[[#This Row],[qtytoShipFuture]]*Table_Query_from_Mac10[[#This Row],[Future-cost]]</f>
        <v>65.400000000000006</v>
      </c>
      <c r="V3713" s="47">
        <f>Table_Query_from_Mac10[[#This Row],[qtytoShipFuture]]-Table_Query_from_Mac10[[#This Row],[qty_to_ship]]</f>
        <v>0</v>
      </c>
      <c r="W3713" s="47">
        <f>Table_Query_from_Mac10[[#This Row],[UnitPriceFuture]]</f>
        <v>13.52</v>
      </c>
      <c r="X3713" s="47">
        <f>Table_Query_from_Mac10[[#This Row],[Unit Increase]]*Table_Query_from_Mac10[[#This Row],[UnitPriceFuture]]</f>
        <v>0</v>
      </c>
      <c r="Y3713" s="47">
        <f>Table_Query_from_Mac10[[#This Row],[Unit Increase]]*Table_Query_from_Mac10[[#This Row],[Future-cost]]</f>
        <v>0</v>
      </c>
      <c r="Z3713" s="47">
        <f>-(Table_Query_from_Mac10[[#This Row],[Incremental Sales]]+((Table_Query_from_Mac10[[#This Row],[Incremental Sales]]*-(SUM(Summary!$S$8:$S$9)))))*Summary!$S$18</f>
        <v>0</v>
      </c>
      <c r="AA3713" s="47">
        <f>IFERROR(Table_Query_from_Mac10[[#This Row],[Incremental Cost]]/Table_Query_from_Mac10[[#This Row],[Incremental Sales]],0)</f>
        <v>0</v>
      </c>
      <c r="AB3713" s="47">
        <f>IFERROR(Table_Query_from_Mac10[[#This Row],[TotalCostFuture]]/Table_Query_from_Mac10[[#This Row],[totalsalesFuture]],0)</f>
        <v>0.40310650887573968</v>
      </c>
      <c r="AN3713" s="31">
        <v>45</v>
      </c>
      <c r="AO3713">
        <f t="shared" si="114"/>
        <v>12</v>
      </c>
      <c r="AQ3713" s="31">
        <v>38.619999999999997</v>
      </c>
      <c r="AR3713">
        <f t="shared" si="115"/>
        <v>13.52</v>
      </c>
    </row>
    <row r="3714" spans="1:44" x14ac:dyDescent="0.25">
      <c r="A3714">
        <v>90377</v>
      </c>
      <c r="B3714">
        <v>1</v>
      </c>
      <c r="C3714" t="s">
        <v>86</v>
      </c>
      <c r="D3714" t="s">
        <v>79</v>
      </c>
      <c r="E3714">
        <v>9</v>
      </c>
      <c r="F3714">
        <v>8.44</v>
      </c>
      <c r="G3714">
        <v>24.41</v>
      </c>
      <c r="H3714" s="1">
        <v>44851</v>
      </c>
      <c r="I3714" s="20">
        <v>0</v>
      </c>
      <c r="J3714" s="47">
        <f>Table_Query_from_Mac10[[#This Row],[unit_price]]-(Table_Query_from_Mac10[[#This Row],[unit_price]]*(Table_Query_from_Mac10[[#This Row],[discount_pct]]/100))</f>
        <v>24.41</v>
      </c>
      <c r="K3714" s="47">
        <f>Table_Query_from_Mac10[[#This Row],[unit_cost]]</f>
        <v>8.44</v>
      </c>
      <c r="L3714" s="47">
        <f>Table_Query_from_Mac10[[#This Row],[Live-cost]]*(1+Table_Query_from_Mac10[[#This Row],[CogsIncreasebyTYPE]])</f>
        <v>8.44</v>
      </c>
      <c r="M3714" s="47">
        <f>Table_Query_from_Mac10[[#This Row],[Live-cost]]*Table_Query_from_Mac10[[#This Row],[qty_to_ship]]</f>
        <v>75.959999999999994</v>
      </c>
      <c r="N3714" s="47">
        <f>IF(Table_Query_from_Mac10[[#This Row],[item_no]]="KDA",-Table_Query_from_Mac10[[#This Row],[unit_price]],Table_Query_from_Mac10[[#This Row],[Net Unit]]*Table_Query_from_Mac10[[#This Row],[qty_to_ship]])</f>
        <v>219.69</v>
      </c>
      <c r="O3714" s="47">
        <f>SUMIFS(Summary!C:C,Summary!H:H,Table_Query_from_Mac10[[#This Row],[Juiceoc]])</f>
        <v>0</v>
      </c>
      <c r="P3714" s="47">
        <f>SUMIFS(Summary!D:D,Summary!H:H,Table_Query_from_Mac10[[#This Row],[Juiceoc]])</f>
        <v>0</v>
      </c>
      <c r="Q3714" s="47">
        <f>SUMIFS(Summary!E:E,Summary!H:H,Table_Query_from_Mac10[[#This Row],[Juiceoc]])</f>
        <v>0</v>
      </c>
      <c r="R3714" s="47">
        <f>Table_Query_from_Mac10[[#This Row],[Net Unit]]*(1+Table_Query_from_Mac10[[#This Row],[PriceIncreasebyType]])</f>
        <v>24.41</v>
      </c>
      <c r="S3714" s="47">
        <f>Table_Query_from_Mac10[[#This Row],[UnitPriceFuture]]*Table_Query_from_Mac10[[#This Row],[qtytoShipFuture]]</f>
        <v>219.69</v>
      </c>
      <c r="T3714" s="47">
        <f>ROUND(Table_Query_from_Mac10[[#This Row],[qty_to_ship]]*(1+Table_Query_from_Mac10[[#This Row],[VolumeIncreasebyType]]),0)</f>
        <v>9</v>
      </c>
      <c r="U3714" s="47">
        <f>Table_Query_from_Mac10[[#This Row],[qtytoShipFuture]]*Table_Query_from_Mac10[[#This Row],[Future-cost]]</f>
        <v>75.959999999999994</v>
      </c>
      <c r="V3714" s="47">
        <f>Table_Query_from_Mac10[[#This Row],[qtytoShipFuture]]-Table_Query_from_Mac10[[#This Row],[qty_to_ship]]</f>
        <v>0</v>
      </c>
      <c r="W3714" s="47">
        <f>Table_Query_from_Mac10[[#This Row],[UnitPriceFuture]]</f>
        <v>24.41</v>
      </c>
      <c r="X3714" s="47">
        <f>Table_Query_from_Mac10[[#This Row],[Unit Increase]]*Table_Query_from_Mac10[[#This Row],[UnitPriceFuture]]</f>
        <v>0</v>
      </c>
      <c r="Y3714" s="47">
        <f>Table_Query_from_Mac10[[#This Row],[Unit Increase]]*Table_Query_from_Mac10[[#This Row],[Future-cost]]</f>
        <v>0</v>
      </c>
      <c r="Z3714" s="47">
        <f>-(Table_Query_from_Mac10[[#This Row],[Incremental Sales]]+((Table_Query_from_Mac10[[#This Row],[Incremental Sales]]*-(SUM(Summary!$S$8:$S$9)))))*Summary!$S$18</f>
        <v>0</v>
      </c>
      <c r="AA3714" s="47">
        <f>IFERROR(Table_Query_from_Mac10[[#This Row],[Incremental Cost]]/Table_Query_from_Mac10[[#This Row],[Incremental Sales]],0)</f>
        <v>0</v>
      </c>
      <c r="AB3714" s="47">
        <f>IFERROR(Table_Query_from_Mac10[[#This Row],[TotalCostFuture]]/Table_Query_from_Mac10[[#This Row],[totalsalesFuture]],0)</f>
        <v>0.34575993445309294</v>
      </c>
      <c r="AN3714" s="30">
        <v>36</v>
      </c>
      <c r="AO3714">
        <f t="shared" si="114"/>
        <v>9</v>
      </c>
      <c r="AQ3714" s="30">
        <v>69.75</v>
      </c>
      <c r="AR3714">
        <f t="shared" si="115"/>
        <v>24.41</v>
      </c>
    </row>
    <row r="3715" spans="1:44" x14ac:dyDescent="0.25">
      <c r="A3715">
        <v>90377</v>
      </c>
      <c r="B3715">
        <v>2</v>
      </c>
      <c r="C3715" t="s">
        <v>85</v>
      </c>
      <c r="D3715" t="s">
        <v>79</v>
      </c>
      <c r="E3715">
        <v>1</v>
      </c>
      <c r="F3715">
        <v>0</v>
      </c>
      <c r="G3715">
        <v>-26.37</v>
      </c>
      <c r="H3715" s="1">
        <v>44851</v>
      </c>
      <c r="I3715" s="20">
        <v>0</v>
      </c>
      <c r="J3715" s="47">
        <f>Table_Query_from_Mac10[[#This Row],[unit_price]]-(Table_Query_from_Mac10[[#This Row],[unit_price]]*(Table_Query_from_Mac10[[#This Row],[discount_pct]]/100))</f>
        <v>-26.37</v>
      </c>
      <c r="K3715" s="47">
        <f>Table_Query_from_Mac10[[#This Row],[unit_cost]]</f>
        <v>0</v>
      </c>
      <c r="L3715" s="47">
        <f>Table_Query_from_Mac10[[#This Row],[Live-cost]]*(1+Table_Query_from_Mac10[[#This Row],[CogsIncreasebyTYPE]])</f>
        <v>0</v>
      </c>
      <c r="M3715" s="47">
        <f>Table_Query_from_Mac10[[#This Row],[Live-cost]]*Table_Query_from_Mac10[[#This Row],[qty_to_ship]]</f>
        <v>0</v>
      </c>
      <c r="N3715" s="47">
        <f>IF(Table_Query_from_Mac10[[#This Row],[item_no]]="KDA",-Table_Query_from_Mac10[[#This Row],[unit_price]],Table_Query_from_Mac10[[#This Row],[Net Unit]]*Table_Query_from_Mac10[[#This Row],[qty_to_ship]])</f>
        <v>-26.37</v>
      </c>
      <c r="O3715" s="47">
        <f>SUMIFS(Summary!C:C,Summary!H:H,Table_Query_from_Mac10[[#This Row],[Juiceoc]])</f>
        <v>0</v>
      </c>
      <c r="P3715" s="47">
        <f>SUMIFS(Summary!D:D,Summary!H:H,Table_Query_from_Mac10[[#This Row],[Juiceoc]])</f>
        <v>0</v>
      </c>
      <c r="Q3715" s="47">
        <f>SUMIFS(Summary!E:E,Summary!H:H,Table_Query_from_Mac10[[#This Row],[Juiceoc]])</f>
        <v>0</v>
      </c>
      <c r="R3715" s="47">
        <f>Table_Query_from_Mac10[[#This Row],[Net Unit]]*(1+Table_Query_from_Mac10[[#This Row],[PriceIncreasebyType]])</f>
        <v>-26.37</v>
      </c>
      <c r="S3715" s="47">
        <f>Table_Query_from_Mac10[[#This Row],[UnitPriceFuture]]*Table_Query_from_Mac10[[#This Row],[qtytoShipFuture]]</f>
        <v>-26.37</v>
      </c>
      <c r="T3715" s="47">
        <f>ROUND(Table_Query_from_Mac10[[#This Row],[qty_to_ship]]*(1+Table_Query_from_Mac10[[#This Row],[VolumeIncreasebyType]]),0)</f>
        <v>1</v>
      </c>
      <c r="U3715" s="47">
        <f>Table_Query_from_Mac10[[#This Row],[qtytoShipFuture]]*Table_Query_from_Mac10[[#This Row],[Future-cost]]</f>
        <v>0</v>
      </c>
      <c r="V3715" s="47">
        <f>Table_Query_from_Mac10[[#This Row],[qtytoShipFuture]]-Table_Query_from_Mac10[[#This Row],[qty_to_ship]]</f>
        <v>0</v>
      </c>
      <c r="W3715" s="47">
        <f>Table_Query_from_Mac10[[#This Row],[UnitPriceFuture]]</f>
        <v>-26.37</v>
      </c>
      <c r="X3715" s="47">
        <f>Table_Query_from_Mac10[[#This Row],[Unit Increase]]*Table_Query_from_Mac10[[#This Row],[UnitPriceFuture]]</f>
        <v>0</v>
      </c>
      <c r="Y3715" s="47">
        <f>Table_Query_from_Mac10[[#This Row],[Unit Increase]]*Table_Query_from_Mac10[[#This Row],[Future-cost]]</f>
        <v>0</v>
      </c>
      <c r="Z3715" s="47">
        <f>-(Table_Query_from_Mac10[[#This Row],[Incremental Sales]]+((Table_Query_from_Mac10[[#This Row],[Incremental Sales]]*-(SUM(Summary!$S$8:$S$9)))))*Summary!$S$18</f>
        <v>0</v>
      </c>
      <c r="AA3715" s="47">
        <f>IFERROR(Table_Query_from_Mac10[[#This Row],[Incremental Cost]]/Table_Query_from_Mac10[[#This Row],[Incremental Sales]],0)</f>
        <v>0</v>
      </c>
      <c r="AB3715" s="47">
        <f>IFERROR(Table_Query_from_Mac10[[#This Row],[TotalCostFuture]]/Table_Query_from_Mac10[[#This Row],[totalsalesFuture]],0)</f>
        <v>0</v>
      </c>
      <c r="AN3715" s="31">
        <v>1</v>
      </c>
      <c r="AO3715">
        <f t="shared" ref="AO3715:AO3778" si="116">CEILING(AN3715/4,1)</f>
        <v>1</v>
      </c>
      <c r="AQ3715" s="31">
        <v>-75.33</v>
      </c>
      <c r="AR3715">
        <f t="shared" ref="AR3715:AR3778" si="117">ROUND(AQ3715/5*1.75,2)</f>
        <v>-26.37</v>
      </c>
    </row>
    <row r="3716" spans="1:44" x14ac:dyDescent="0.25">
      <c r="A3716">
        <v>90378</v>
      </c>
      <c r="B3716">
        <v>1</v>
      </c>
      <c r="C3716" t="s">
        <v>86</v>
      </c>
      <c r="D3716" t="s">
        <v>79</v>
      </c>
      <c r="E3716">
        <v>53</v>
      </c>
      <c r="F3716">
        <v>1.02</v>
      </c>
      <c r="G3716">
        <v>2.64</v>
      </c>
      <c r="H3716" s="1">
        <v>44846</v>
      </c>
      <c r="I3716" s="20">
        <v>0</v>
      </c>
      <c r="J3716" s="47">
        <f>Table_Query_from_Mac10[[#This Row],[unit_price]]-(Table_Query_from_Mac10[[#This Row],[unit_price]]*(Table_Query_from_Mac10[[#This Row],[discount_pct]]/100))</f>
        <v>2.64</v>
      </c>
      <c r="K3716" s="47">
        <f>Table_Query_from_Mac10[[#This Row],[unit_cost]]</f>
        <v>1.02</v>
      </c>
      <c r="L3716" s="47">
        <f>Table_Query_from_Mac10[[#This Row],[Live-cost]]*(1+Table_Query_from_Mac10[[#This Row],[CogsIncreasebyTYPE]])</f>
        <v>1.02</v>
      </c>
      <c r="M3716" s="47">
        <f>Table_Query_from_Mac10[[#This Row],[Live-cost]]*Table_Query_from_Mac10[[#This Row],[qty_to_ship]]</f>
        <v>54.06</v>
      </c>
      <c r="N3716" s="47">
        <f>IF(Table_Query_from_Mac10[[#This Row],[item_no]]="KDA",-Table_Query_from_Mac10[[#This Row],[unit_price]],Table_Query_from_Mac10[[#This Row],[Net Unit]]*Table_Query_from_Mac10[[#This Row],[qty_to_ship]])</f>
        <v>139.92000000000002</v>
      </c>
      <c r="O3716" s="47">
        <f>SUMIFS(Summary!C:C,Summary!H:H,Table_Query_from_Mac10[[#This Row],[Juiceoc]])</f>
        <v>0</v>
      </c>
      <c r="P3716" s="47">
        <f>SUMIFS(Summary!D:D,Summary!H:H,Table_Query_from_Mac10[[#This Row],[Juiceoc]])</f>
        <v>0</v>
      </c>
      <c r="Q3716" s="47">
        <f>SUMIFS(Summary!E:E,Summary!H:H,Table_Query_from_Mac10[[#This Row],[Juiceoc]])</f>
        <v>0</v>
      </c>
      <c r="R3716" s="47">
        <f>Table_Query_from_Mac10[[#This Row],[Net Unit]]*(1+Table_Query_from_Mac10[[#This Row],[PriceIncreasebyType]])</f>
        <v>2.64</v>
      </c>
      <c r="S3716" s="47">
        <f>Table_Query_from_Mac10[[#This Row],[UnitPriceFuture]]*Table_Query_from_Mac10[[#This Row],[qtytoShipFuture]]</f>
        <v>139.92000000000002</v>
      </c>
      <c r="T3716" s="47">
        <f>ROUND(Table_Query_from_Mac10[[#This Row],[qty_to_ship]]*(1+Table_Query_from_Mac10[[#This Row],[VolumeIncreasebyType]]),0)</f>
        <v>53</v>
      </c>
      <c r="U3716" s="47">
        <f>Table_Query_from_Mac10[[#This Row],[qtytoShipFuture]]*Table_Query_from_Mac10[[#This Row],[Future-cost]]</f>
        <v>54.06</v>
      </c>
      <c r="V3716" s="47">
        <f>Table_Query_from_Mac10[[#This Row],[qtytoShipFuture]]-Table_Query_from_Mac10[[#This Row],[qty_to_ship]]</f>
        <v>0</v>
      </c>
      <c r="W3716" s="47">
        <f>Table_Query_from_Mac10[[#This Row],[UnitPriceFuture]]</f>
        <v>2.64</v>
      </c>
      <c r="X3716" s="47">
        <f>Table_Query_from_Mac10[[#This Row],[Unit Increase]]*Table_Query_from_Mac10[[#This Row],[UnitPriceFuture]]</f>
        <v>0</v>
      </c>
      <c r="Y3716" s="47">
        <f>Table_Query_from_Mac10[[#This Row],[Unit Increase]]*Table_Query_from_Mac10[[#This Row],[Future-cost]]</f>
        <v>0</v>
      </c>
      <c r="Z3716" s="47">
        <f>-(Table_Query_from_Mac10[[#This Row],[Incremental Sales]]+((Table_Query_from_Mac10[[#This Row],[Incremental Sales]]*-(SUM(Summary!$S$8:$S$9)))))*Summary!$S$18</f>
        <v>0</v>
      </c>
      <c r="AA3716" s="47">
        <f>IFERROR(Table_Query_from_Mac10[[#This Row],[Incremental Cost]]/Table_Query_from_Mac10[[#This Row],[Incremental Sales]],0)</f>
        <v>0</v>
      </c>
      <c r="AB3716" s="47">
        <f>IFERROR(Table_Query_from_Mac10[[#This Row],[TotalCostFuture]]/Table_Query_from_Mac10[[#This Row],[totalsalesFuture]],0)</f>
        <v>0.38636363636363635</v>
      </c>
      <c r="AN3716" s="30">
        <v>210</v>
      </c>
      <c r="AO3716">
        <f t="shared" si="116"/>
        <v>53</v>
      </c>
      <c r="AQ3716" s="30">
        <v>7.54</v>
      </c>
      <c r="AR3716">
        <f t="shared" si="117"/>
        <v>2.64</v>
      </c>
    </row>
    <row r="3717" spans="1:44" x14ac:dyDescent="0.25">
      <c r="A3717">
        <v>90378</v>
      </c>
      <c r="B3717">
        <v>2</v>
      </c>
      <c r="C3717" t="s">
        <v>86</v>
      </c>
      <c r="D3717" t="s">
        <v>79</v>
      </c>
      <c r="E3717">
        <v>53</v>
      </c>
      <c r="F3717">
        <v>1.18</v>
      </c>
      <c r="G3717">
        <v>3.15</v>
      </c>
      <c r="H3717" s="1">
        <v>44846</v>
      </c>
      <c r="I3717" s="20">
        <v>0</v>
      </c>
      <c r="J3717" s="47">
        <f>Table_Query_from_Mac10[[#This Row],[unit_price]]-(Table_Query_from_Mac10[[#This Row],[unit_price]]*(Table_Query_from_Mac10[[#This Row],[discount_pct]]/100))</f>
        <v>3.15</v>
      </c>
      <c r="K3717" s="47">
        <f>Table_Query_from_Mac10[[#This Row],[unit_cost]]</f>
        <v>1.18</v>
      </c>
      <c r="L3717" s="47">
        <f>Table_Query_from_Mac10[[#This Row],[Live-cost]]*(1+Table_Query_from_Mac10[[#This Row],[CogsIncreasebyTYPE]])</f>
        <v>1.18</v>
      </c>
      <c r="M3717" s="47">
        <f>Table_Query_from_Mac10[[#This Row],[Live-cost]]*Table_Query_from_Mac10[[#This Row],[qty_to_ship]]</f>
        <v>62.54</v>
      </c>
      <c r="N3717" s="47">
        <f>IF(Table_Query_from_Mac10[[#This Row],[item_no]]="KDA",-Table_Query_from_Mac10[[#This Row],[unit_price]],Table_Query_from_Mac10[[#This Row],[Net Unit]]*Table_Query_from_Mac10[[#This Row],[qty_to_ship]])</f>
        <v>166.95</v>
      </c>
      <c r="O3717" s="47">
        <f>SUMIFS(Summary!C:C,Summary!H:H,Table_Query_from_Mac10[[#This Row],[Juiceoc]])</f>
        <v>0</v>
      </c>
      <c r="P3717" s="47">
        <f>SUMIFS(Summary!D:D,Summary!H:H,Table_Query_from_Mac10[[#This Row],[Juiceoc]])</f>
        <v>0</v>
      </c>
      <c r="Q3717" s="47">
        <f>SUMIFS(Summary!E:E,Summary!H:H,Table_Query_from_Mac10[[#This Row],[Juiceoc]])</f>
        <v>0</v>
      </c>
      <c r="R3717" s="47">
        <f>Table_Query_from_Mac10[[#This Row],[Net Unit]]*(1+Table_Query_from_Mac10[[#This Row],[PriceIncreasebyType]])</f>
        <v>3.15</v>
      </c>
      <c r="S3717" s="47">
        <f>Table_Query_from_Mac10[[#This Row],[UnitPriceFuture]]*Table_Query_from_Mac10[[#This Row],[qtytoShipFuture]]</f>
        <v>166.95</v>
      </c>
      <c r="T3717" s="47">
        <f>ROUND(Table_Query_from_Mac10[[#This Row],[qty_to_ship]]*(1+Table_Query_from_Mac10[[#This Row],[VolumeIncreasebyType]]),0)</f>
        <v>53</v>
      </c>
      <c r="U3717" s="47">
        <f>Table_Query_from_Mac10[[#This Row],[qtytoShipFuture]]*Table_Query_from_Mac10[[#This Row],[Future-cost]]</f>
        <v>62.54</v>
      </c>
      <c r="V3717" s="47">
        <f>Table_Query_from_Mac10[[#This Row],[qtytoShipFuture]]-Table_Query_from_Mac10[[#This Row],[qty_to_ship]]</f>
        <v>0</v>
      </c>
      <c r="W3717" s="47">
        <f>Table_Query_from_Mac10[[#This Row],[UnitPriceFuture]]</f>
        <v>3.15</v>
      </c>
      <c r="X3717" s="47">
        <f>Table_Query_from_Mac10[[#This Row],[Unit Increase]]*Table_Query_from_Mac10[[#This Row],[UnitPriceFuture]]</f>
        <v>0</v>
      </c>
      <c r="Y3717" s="47">
        <f>Table_Query_from_Mac10[[#This Row],[Unit Increase]]*Table_Query_from_Mac10[[#This Row],[Future-cost]]</f>
        <v>0</v>
      </c>
      <c r="Z3717" s="47">
        <f>-(Table_Query_from_Mac10[[#This Row],[Incremental Sales]]+((Table_Query_from_Mac10[[#This Row],[Incremental Sales]]*-(SUM(Summary!$S$8:$S$9)))))*Summary!$S$18</f>
        <v>0</v>
      </c>
      <c r="AA3717" s="47">
        <f>IFERROR(Table_Query_from_Mac10[[#This Row],[Incremental Cost]]/Table_Query_from_Mac10[[#This Row],[Incremental Sales]],0)</f>
        <v>0</v>
      </c>
      <c r="AB3717" s="47">
        <f>IFERROR(Table_Query_from_Mac10[[#This Row],[TotalCostFuture]]/Table_Query_from_Mac10[[#This Row],[totalsalesFuture]],0)</f>
        <v>0.3746031746031746</v>
      </c>
      <c r="AN3717" s="31">
        <v>210</v>
      </c>
      <c r="AO3717">
        <f t="shared" si="116"/>
        <v>53</v>
      </c>
      <c r="AQ3717" s="31">
        <v>8.99</v>
      </c>
      <c r="AR3717">
        <f t="shared" si="117"/>
        <v>3.15</v>
      </c>
    </row>
    <row r="3718" spans="1:44" x14ac:dyDescent="0.25">
      <c r="A3718">
        <v>90378</v>
      </c>
      <c r="B3718">
        <v>3</v>
      </c>
      <c r="C3718" t="s">
        <v>86</v>
      </c>
      <c r="D3718" t="s">
        <v>79</v>
      </c>
      <c r="E3718">
        <v>57</v>
      </c>
      <c r="F3718">
        <v>1.35</v>
      </c>
      <c r="G3718">
        <v>3.78</v>
      </c>
      <c r="H3718" s="1">
        <v>44846</v>
      </c>
      <c r="I3718" s="20">
        <v>0</v>
      </c>
      <c r="J3718" s="47">
        <f>Table_Query_from_Mac10[[#This Row],[unit_price]]-(Table_Query_from_Mac10[[#This Row],[unit_price]]*(Table_Query_from_Mac10[[#This Row],[discount_pct]]/100))</f>
        <v>3.78</v>
      </c>
      <c r="K3718" s="47">
        <f>Table_Query_from_Mac10[[#This Row],[unit_cost]]</f>
        <v>1.35</v>
      </c>
      <c r="L3718" s="47">
        <f>Table_Query_from_Mac10[[#This Row],[Live-cost]]*(1+Table_Query_from_Mac10[[#This Row],[CogsIncreasebyTYPE]])</f>
        <v>1.35</v>
      </c>
      <c r="M3718" s="47">
        <f>Table_Query_from_Mac10[[#This Row],[Live-cost]]*Table_Query_from_Mac10[[#This Row],[qty_to_ship]]</f>
        <v>76.95</v>
      </c>
      <c r="N3718" s="47">
        <f>IF(Table_Query_from_Mac10[[#This Row],[item_no]]="KDA",-Table_Query_from_Mac10[[#This Row],[unit_price]],Table_Query_from_Mac10[[#This Row],[Net Unit]]*Table_Query_from_Mac10[[#This Row],[qty_to_ship]])</f>
        <v>215.45999999999998</v>
      </c>
      <c r="O3718" s="47">
        <f>SUMIFS(Summary!C:C,Summary!H:H,Table_Query_from_Mac10[[#This Row],[Juiceoc]])</f>
        <v>0</v>
      </c>
      <c r="P3718" s="47">
        <f>SUMIFS(Summary!D:D,Summary!H:H,Table_Query_from_Mac10[[#This Row],[Juiceoc]])</f>
        <v>0</v>
      </c>
      <c r="Q3718" s="47">
        <f>SUMIFS(Summary!E:E,Summary!H:H,Table_Query_from_Mac10[[#This Row],[Juiceoc]])</f>
        <v>0</v>
      </c>
      <c r="R3718" s="47">
        <f>Table_Query_from_Mac10[[#This Row],[Net Unit]]*(1+Table_Query_from_Mac10[[#This Row],[PriceIncreasebyType]])</f>
        <v>3.78</v>
      </c>
      <c r="S3718" s="47">
        <f>Table_Query_from_Mac10[[#This Row],[UnitPriceFuture]]*Table_Query_from_Mac10[[#This Row],[qtytoShipFuture]]</f>
        <v>215.45999999999998</v>
      </c>
      <c r="T3718" s="47">
        <f>ROUND(Table_Query_from_Mac10[[#This Row],[qty_to_ship]]*(1+Table_Query_from_Mac10[[#This Row],[VolumeIncreasebyType]]),0)</f>
        <v>57</v>
      </c>
      <c r="U3718" s="47">
        <f>Table_Query_from_Mac10[[#This Row],[qtytoShipFuture]]*Table_Query_from_Mac10[[#This Row],[Future-cost]]</f>
        <v>76.95</v>
      </c>
      <c r="V3718" s="47">
        <f>Table_Query_from_Mac10[[#This Row],[qtytoShipFuture]]-Table_Query_from_Mac10[[#This Row],[qty_to_ship]]</f>
        <v>0</v>
      </c>
      <c r="W3718" s="47">
        <f>Table_Query_from_Mac10[[#This Row],[UnitPriceFuture]]</f>
        <v>3.78</v>
      </c>
      <c r="X3718" s="47">
        <f>Table_Query_from_Mac10[[#This Row],[Unit Increase]]*Table_Query_from_Mac10[[#This Row],[UnitPriceFuture]]</f>
        <v>0</v>
      </c>
      <c r="Y3718" s="47">
        <f>Table_Query_from_Mac10[[#This Row],[Unit Increase]]*Table_Query_from_Mac10[[#This Row],[Future-cost]]</f>
        <v>0</v>
      </c>
      <c r="Z3718" s="47">
        <f>-(Table_Query_from_Mac10[[#This Row],[Incremental Sales]]+((Table_Query_from_Mac10[[#This Row],[Incremental Sales]]*-(SUM(Summary!$S$8:$S$9)))))*Summary!$S$18</f>
        <v>0</v>
      </c>
      <c r="AA3718" s="47">
        <f>IFERROR(Table_Query_from_Mac10[[#This Row],[Incremental Cost]]/Table_Query_from_Mac10[[#This Row],[Incremental Sales]],0)</f>
        <v>0</v>
      </c>
      <c r="AB3718" s="47">
        <f>IFERROR(Table_Query_from_Mac10[[#This Row],[TotalCostFuture]]/Table_Query_from_Mac10[[#This Row],[totalsalesFuture]],0)</f>
        <v>0.35714285714285721</v>
      </c>
      <c r="AN3718" s="30">
        <v>225</v>
      </c>
      <c r="AO3718">
        <f t="shared" si="116"/>
        <v>57</v>
      </c>
      <c r="AQ3718" s="30">
        <v>10.81</v>
      </c>
      <c r="AR3718">
        <f t="shared" si="117"/>
        <v>3.78</v>
      </c>
    </row>
    <row r="3719" spans="1:44" x14ac:dyDescent="0.25">
      <c r="A3719">
        <v>90378</v>
      </c>
      <c r="B3719">
        <v>4</v>
      </c>
      <c r="C3719" t="s">
        <v>86</v>
      </c>
      <c r="D3719" t="s">
        <v>79</v>
      </c>
      <c r="E3719">
        <v>5</v>
      </c>
      <c r="F3719">
        <v>1.7</v>
      </c>
      <c r="G3719">
        <v>4.76</v>
      </c>
      <c r="H3719" s="1">
        <v>44846</v>
      </c>
      <c r="I3719" s="20">
        <v>0</v>
      </c>
      <c r="J3719" s="47">
        <f>Table_Query_from_Mac10[[#This Row],[unit_price]]-(Table_Query_from_Mac10[[#This Row],[unit_price]]*(Table_Query_from_Mac10[[#This Row],[discount_pct]]/100))</f>
        <v>4.76</v>
      </c>
      <c r="K3719" s="47">
        <f>Table_Query_from_Mac10[[#This Row],[unit_cost]]</f>
        <v>1.7</v>
      </c>
      <c r="L3719" s="47">
        <f>Table_Query_from_Mac10[[#This Row],[Live-cost]]*(1+Table_Query_from_Mac10[[#This Row],[CogsIncreasebyTYPE]])</f>
        <v>1.7</v>
      </c>
      <c r="M3719" s="47">
        <f>Table_Query_from_Mac10[[#This Row],[Live-cost]]*Table_Query_from_Mac10[[#This Row],[qty_to_ship]]</f>
        <v>8.5</v>
      </c>
      <c r="N3719" s="47">
        <f>IF(Table_Query_from_Mac10[[#This Row],[item_no]]="KDA",-Table_Query_from_Mac10[[#This Row],[unit_price]],Table_Query_from_Mac10[[#This Row],[Net Unit]]*Table_Query_from_Mac10[[#This Row],[qty_to_ship]])</f>
        <v>23.799999999999997</v>
      </c>
      <c r="O3719" s="47">
        <f>SUMIFS(Summary!C:C,Summary!H:H,Table_Query_from_Mac10[[#This Row],[Juiceoc]])</f>
        <v>0</v>
      </c>
      <c r="P3719" s="47">
        <f>SUMIFS(Summary!D:D,Summary!H:H,Table_Query_from_Mac10[[#This Row],[Juiceoc]])</f>
        <v>0</v>
      </c>
      <c r="Q3719" s="47">
        <f>SUMIFS(Summary!E:E,Summary!H:H,Table_Query_from_Mac10[[#This Row],[Juiceoc]])</f>
        <v>0</v>
      </c>
      <c r="R3719" s="47">
        <f>Table_Query_from_Mac10[[#This Row],[Net Unit]]*(1+Table_Query_from_Mac10[[#This Row],[PriceIncreasebyType]])</f>
        <v>4.76</v>
      </c>
      <c r="S3719" s="47">
        <f>Table_Query_from_Mac10[[#This Row],[UnitPriceFuture]]*Table_Query_from_Mac10[[#This Row],[qtytoShipFuture]]</f>
        <v>23.799999999999997</v>
      </c>
      <c r="T3719" s="47">
        <f>ROUND(Table_Query_from_Mac10[[#This Row],[qty_to_ship]]*(1+Table_Query_from_Mac10[[#This Row],[VolumeIncreasebyType]]),0)</f>
        <v>5</v>
      </c>
      <c r="U3719" s="47">
        <f>Table_Query_from_Mac10[[#This Row],[qtytoShipFuture]]*Table_Query_from_Mac10[[#This Row],[Future-cost]]</f>
        <v>8.5</v>
      </c>
      <c r="V3719" s="47">
        <f>Table_Query_from_Mac10[[#This Row],[qtytoShipFuture]]-Table_Query_from_Mac10[[#This Row],[qty_to_ship]]</f>
        <v>0</v>
      </c>
      <c r="W3719" s="47">
        <f>Table_Query_from_Mac10[[#This Row],[UnitPriceFuture]]</f>
        <v>4.76</v>
      </c>
      <c r="X3719" s="47">
        <f>Table_Query_from_Mac10[[#This Row],[Unit Increase]]*Table_Query_from_Mac10[[#This Row],[UnitPriceFuture]]</f>
        <v>0</v>
      </c>
      <c r="Y3719" s="47">
        <f>Table_Query_from_Mac10[[#This Row],[Unit Increase]]*Table_Query_from_Mac10[[#This Row],[Future-cost]]</f>
        <v>0</v>
      </c>
      <c r="Z3719" s="47">
        <f>-(Table_Query_from_Mac10[[#This Row],[Incremental Sales]]+((Table_Query_from_Mac10[[#This Row],[Incremental Sales]]*-(SUM(Summary!$S$8:$S$9)))))*Summary!$S$18</f>
        <v>0</v>
      </c>
      <c r="AA3719" s="47">
        <f>IFERROR(Table_Query_from_Mac10[[#This Row],[Incremental Cost]]/Table_Query_from_Mac10[[#This Row],[Incremental Sales]],0)</f>
        <v>0</v>
      </c>
      <c r="AB3719" s="47">
        <f>IFERROR(Table_Query_from_Mac10[[#This Row],[TotalCostFuture]]/Table_Query_from_Mac10[[#This Row],[totalsalesFuture]],0)</f>
        <v>0.35714285714285721</v>
      </c>
      <c r="AN3719" s="31">
        <v>20</v>
      </c>
      <c r="AO3719">
        <f t="shared" si="116"/>
        <v>5</v>
      </c>
      <c r="AQ3719" s="31">
        <v>13.6</v>
      </c>
      <c r="AR3719">
        <f t="shared" si="117"/>
        <v>4.76</v>
      </c>
    </row>
    <row r="3720" spans="1:44" x14ac:dyDescent="0.25">
      <c r="A3720">
        <v>90378</v>
      </c>
      <c r="B3720">
        <v>5</v>
      </c>
      <c r="C3720" t="s">
        <v>86</v>
      </c>
      <c r="D3720" t="s">
        <v>79</v>
      </c>
      <c r="E3720">
        <v>8</v>
      </c>
      <c r="F3720">
        <v>1.23</v>
      </c>
      <c r="G3720">
        <v>3.57</v>
      </c>
      <c r="H3720" s="1">
        <v>44846</v>
      </c>
      <c r="I3720" s="20">
        <v>0</v>
      </c>
      <c r="J3720" s="47">
        <f>Table_Query_from_Mac10[[#This Row],[unit_price]]-(Table_Query_from_Mac10[[#This Row],[unit_price]]*(Table_Query_from_Mac10[[#This Row],[discount_pct]]/100))</f>
        <v>3.57</v>
      </c>
      <c r="K3720" s="47">
        <f>Table_Query_from_Mac10[[#This Row],[unit_cost]]</f>
        <v>1.23</v>
      </c>
      <c r="L3720" s="47">
        <f>Table_Query_from_Mac10[[#This Row],[Live-cost]]*(1+Table_Query_from_Mac10[[#This Row],[CogsIncreasebyTYPE]])</f>
        <v>1.23</v>
      </c>
      <c r="M3720" s="47">
        <f>Table_Query_from_Mac10[[#This Row],[Live-cost]]*Table_Query_from_Mac10[[#This Row],[qty_to_ship]]</f>
        <v>9.84</v>
      </c>
      <c r="N3720" s="47">
        <f>IF(Table_Query_from_Mac10[[#This Row],[item_no]]="KDA",-Table_Query_from_Mac10[[#This Row],[unit_price]],Table_Query_from_Mac10[[#This Row],[Net Unit]]*Table_Query_from_Mac10[[#This Row],[qty_to_ship]])</f>
        <v>28.56</v>
      </c>
      <c r="O3720" s="47">
        <f>SUMIFS(Summary!C:C,Summary!H:H,Table_Query_from_Mac10[[#This Row],[Juiceoc]])</f>
        <v>0</v>
      </c>
      <c r="P3720" s="47">
        <f>SUMIFS(Summary!D:D,Summary!H:H,Table_Query_from_Mac10[[#This Row],[Juiceoc]])</f>
        <v>0</v>
      </c>
      <c r="Q3720" s="47">
        <f>SUMIFS(Summary!E:E,Summary!H:H,Table_Query_from_Mac10[[#This Row],[Juiceoc]])</f>
        <v>0</v>
      </c>
      <c r="R3720" s="47">
        <f>Table_Query_from_Mac10[[#This Row],[Net Unit]]*(1+Table_Query_from_Mac10[[#This Row],[PriceIncreasebyType]])</f>
        <v>3.57</v>
      </c>
      <c r="S3720" s="47">
        <f>Table_Query_from_Mac10[[#This Row],[UnitPriceFuture]]*Table_Query_from_Mac10[[#This Row],[qtytoShipFuture]]</f>
        <v>28.56</v>
      </c>
      <c r="T3720" s="47">
        <f>ROUND(Table_Query_from_Mac10[[#This Row],[qty_to_ship]]*(1+Table_Query_from_Mac10[[#This Row],[VolumeIncreasebyType]]),0)</f>
        <v>8</v>
      </c>
      <c r="U3720" s="47">
        <f>Table_Query_from_Mac10[[#This Row],[qtytoShipFuture]]*Table_Query_from_Mac10[[#This Row],[Future-cost]]</f>
        <v>9.84</v>
      </c>
      <c r="V3720" s="47">
        <f>Table_Query_from_Mac10[[#This Row],[qtytoShipFuture]]-Table_Query_from_Mac10[[#This Row],[qty_to_ship]]</f>
        <v>0</v>
      </c>
      <c r="W3720" s="47">
        <f>Table_Query_from_Mac10[[#This Row],[UnitPriceFuture]]</f>
        <v>3.57</v>
      </c>
      <c r="X3720" s="47">
        <f>Table_Query_from_Mac10[[#This Row],[Unit Increase]]*Table_Query_from_Mac10[[#This Row],[UnitPriceFuture]]</f>
        <v>0</v>
      </c>
      <c r="Y3720" s="47">
        <f>Table_Query_from_Mac10[[#This Row],[Unit Increase]]*Table_Query_from_Mac10[[#This Row],[Future-cost]]</f>
        <v>0</v>
      </c>
      <c r="Z3720" s="47">
        <f>-(Table_Query_from_Mac10[[#This Row],[Incremental Sales]]+((Table_Query_from_Mac10[[#This Row],[Incremental Sales]]*-(SUM(Summary!$S$8:$S$9)))))*Summary!$S$18</f>
        <v>0</v>
      </c>
      <c r="AA3720" s="47">
        <f>IFERROR(Table_Query_from_Mac10[[#This Row],[Incremental Cost]]/Table_Query_from_Mac10[[#This Row],[Incremental Sales]],0)</f>
        <v>0</v>
      </c>
      <c r="AB3720" s="47">
        <f>IFERROR(Table_Query_from_Mac10[[#This Row],[TotalCostFuture]]/Table_Query_from_Mac10[[#This Row],[totalsalesFuture]],0)</f>
        <v>0.34453781512605042</v>
      </c>
      <c r="AN3720" s="30">
        <v>30</v>
      </c>
      <c r="AO3720">
        <f t="shared" si="116"/>
        <v>8</v>
      </c>
      <c r="AQ3720" s="30">
        <v>10.210000000000001</v>
      </c>
      <c r="AR3720">
        <f t="shared" si="117"/>
        <v>3.57</v>
      </c>
    </row>
    <row r="3721" spans="1:44" x14ac:dyDescent="0.25">
      <c r="A3721">
        <v>90378</v>
      </c>
      <c r="B3721">
        <v>6</v>
      </c>
      <c r="C3721" t="s">
        <v>86</v>
      </c>
      <c r="D3721" t="s">
        <v>79</v>
      </c>
      <c r="E3721">
        <v>38</v>
      </c>
      <c r="F3721">
        <v>1.57</v>
      </c>
      <c r="G3721">
        <v>4.3600000000000003</v>
      </c>
      <c r="H3721" s="1">
        <v>44846</v>
      </c>
      <c r="I3721" s="20">
        <v>0</v>
      </c>
      <c r="J3721" s="47">
        <f>Table_Query_from_Mac10[[#This Row],[unit_price]]-(Table_Query_from_Mac10[[#This Row],[unit_price]]*(Table_Query_from_Mac10[[#This Row],[discount_pct]]/100))</f>
        <v>4.3600000000000003</v>
      </c>
      <c r="K3721" s="47">
        <f>Table_Query_from_Mac10[[#This Row],[unit_cost]]</f>
        <v>1.57</v>
      </c>
      <c r="L3721" s="47">
        <f>Table_Query_from_Mac10[[#This Row],[Live-cost]]*(1+Table_Query_from_Mac10[[#This Row],[CogsIncreasebyTYPE]])</f>
        <v>1.57</v>
      </c>
      <c r="M3721" s="47">
        <f>Table_Query_from_Mac10[[#This Row],[Live-cost]]*Table_Query_from_Mac10[[#This Row],[qty_to_ship]]</f>
        <v>59.660000000000004</v>
      </c>
      <c r="N3721" s="47">
        <f>IF(Table_Query_from_Mac10[[#This Row],[item_no]]="KDA",-Table_Query_from_Mac10[[#This Row],[unit_price]],Table_Query_from_Mac10[[#This Row],[Net Unit]]*Table_Query_from_Mac10[[#This Row],[qty_to_ship]])</f>
        <v>165.68</v>
      </c>
      <c r="O3721" s="47">
        <f>SUMIFS(Summary!C:C,Summary!H:H,Table_Query_from_Mac10[[#This Row],[Juiceoc]])</f>
        <v>0</v>
      </c>
      <c r="P3721" s="47">
        <f>SUMIFS(Summary!D:D,Summary!H:H,Table_Query_from_Mac10[[#This Row],[Juiceoc]])</f>
        <v>0</v>
      </c>
      <c r="Q3721" s="47">
        <f>SUMIFS(Summary!E:E,Summary!H:H,Table_Query_from_Mac10[[#This Row],[Juiceoc]])</f>
        <v>0</v>
      </c>
      <c r="R3721" s="47">
        <f>Table_Query_from_Mac10[[#This Row],[Net Unit]]*(1+Table_Query_from_Mac10[[#This Row],[PriceIncreasebyType]])</f>
        <v>4.3600000000000003</v>
      </c>
      <c r="S3721" s="47">
        <f>Table_Query_from_Mac10[[#This Row],[UnitPriceFuture]]*Table_Query_from_Mac10[[#This Row],[qtytoShipFuture]]</f>
        <v>165.68</v>
      </c>
      <c r="T3721" s="47">
        <f>ROUND(Table_Query_from_Mac10[[#This Row],[qty_to_ship]]*(1+Table_Query_from_Mac10[[#This Row],[VolumeIncreasebyType]]),0)</f>
        <v>38</v>
      </c>
      <c r="U3721" s="47">
        <f>Table_Query_from_Mac10[[#This Row],[qtytoShipFuture]]*Table_Query_from_Mac10[[#This Row],[Future-cost]]</f>
        <v>59.660000000000004</v>
      </c>
      <c r="V3721" s="47">
        <f>Table_Query_from_Mac10[[#This Row],[qtytoShipFuture]]-Table_Query_from_Mac10[[#This Row],[qty_to_ship]]</f>
        <v>0</v>
      </c>
      <c r="W3721" s="47">
        <f>Table_Query_from_Mac10[[#This Row],[UnitPriceFuture]]</f>
        <v>4.3600000000000003</v>
      </c>
      <c r="X3721" s="47">
        <f>Table_Query_from_Mac10[[#This Row],[Unit Increase]]*Table_Query_from_Mac10[[#This Row],[UnitPriceFuture]]</f>
        <v>0</v>
      </c>
      <c r="Y3721" s="47">
        <f>Table_Query_from_Mac10[[#This Row],[Unit Increase]]*Table_Query_from_Mac10[[#This Row],[Future-cost]]</f>
        <v>0</v>
      </c>
      <c r="Z3721" s="47">
        <f>-(Table_Query_from_Mac10[[#This Row],[Incremental Sales]]+((Table_Query_from_Mac10[[#This Row],[Incremental Sales]]*-(SUM(Summary!$S$8:$S$9)))))*Summary!$S$18</f>
        <v>0</v>
      </c>
      <c r="AA3721" s="47">
        <f>IFERROR(Table_Query_from_Mac10[[#This Row],[Incremental Cost]]/Table_Query_from_Mac10[[#This Row],[Incremental Sales]],0)</f>
        <v>0</v>
      </c>
      <c r="AB3721" s="47">
        <f>IFERROR(Table_Query_from_Mac10[[#This Row],[TotalCostFuture]]/Table_Query_from_Mac10[[#This Row],[totalsalesFuture]],0)</f>
        <v>0.36009174311926606</v>
      </c>
      <c r="AN3721" s="31">
        <v>150</v>
      </c>
      <c r="AO3721">
        <f t="shared" si="116"/>
        <v>38</v>
      </c>
      <c r="AQ3721" s="31">
        <v>12.47</v>
      </c>
      <c r="AR3721">
        <f t="shared" si="117"/>
        <v>4.3600000000000003</v>
      </c>
    </row>
    <row r="3722" spans="1:44" x14ac:dyDescent="0.25">
      <c r="A3722">
        <v>90378</v>
      </c>
      <c r="B3722">
        <v>7</v>
      </c>
      <c r="C3722" t="s">
        <v>86</v>
      </c>
      <c r="D3722" t="s">
        <v>79</v>
      </c>
      <c r="E3722">
        <v>102</v>
      </c>
      <c r="F3722">
        <v>1.24</v>
      </c>
      <c r="G3722">
        <v>3.24</v>
      </c>
      <c r="H3722" s="1">
        <v>44846</v>
      </c>
      <c r="I3722" s="20">
        <v>0</v>
      </c>
      <c r="J3722" s="47">
        <f>Table_Query_from_Mac10[[#This Row],[unit_price]]-(Table_Query_from_Mac10[[#This Row],[unit_price]]*(Table_Query_from_Mac10[[#This Row],[discount_pct]]/100))</f>
        <v>3.24</v>
      </c>
      <c r="K3722" s="47">
        <f>Table_Query_from_Mac10[[#This Row],[unit_cost]]</f>
        <v>1.24</v>
      </c>
      <c r="L3722" s="47">
        <f>Table_Query_from_Mac10[[#This Row],[Live-cost]]*(1+Table_Query_from_Mac10[[#This Row],[CogsIncreasebyTYPE]])</f>
        <v>1.24</v>
      </c>
      <c r="M3722" s="47">
        <f>Table_Query_from_Mac10[[#This Row],[Live-cost]]*Table_Query_from_Mac10[[#This Row],[qty_to_ship]]</f>
        <v>126.48</v>
      </c>
      <c r="N3722" s="47">
        <f>IF(Table_Query_from_Mac10[[#This Row],[item_no]]="KDA",-Table_Query_from_Mac10[[#This Row],[unit_price]],Table_Query_from_Mac10[[#This Row],[Net Unit]]*Table_Query_from_Mac10[[#This Row],[qty_to_ship]])</f>
        <v>330.48</v>
      </c>
      <c r="O3722" s="47">
        <f>SUMIFS(Summary!C:C,Summary!H:H,Table_Query_from_Mac10[[#This Row],[Juiceoc]])</f>
        <v>0</v>
      </c>
      <c r="P3722" s="47">
        <f>SUMIFS(Summary!D:D,Summary!H:H,Table_Query_from_Mac10[[#This Row],[Juiceoc]])</f>
        <v>0</v>
      </c>
      <c r="Q3722" s="47">
        <f>SUMIFS(Summary!E:E,Summary!H:H,Table_Query_from_Mac10[[#This Row],[Juiceoc]])</f>
        <v>0</v>
      </c>
      <c r="R3722" s="47">
        <f>Table_Query_from_Mac10[[#This Row],[Net Unit]]*(1+Table_Query_from_Mac10[[#This Row],[PriceIncreasebyType]])</f>
        <v>3.24</v>
      </c>
      <c r="S3722" s="47">
        <f>Table_Query_from_Mac10[[#This Row],[UnitPriceFuture]]*Table_Query_from_Mac10[[#This Row],[qtytoShipFuture]]</f>
        <v>330.48</v>
      </c>
      <c r="T3722" s="47">
        <f>ROUND(Table_Query_from_Mac10[[#This Row],[qty_to_ship]]*(1+Table_Query_from_Mac10[[#This Row],[VolumeIncreasebyType]]),0)</f>
        <v>102</v>
      </c>
      <c r="U3722" s="47">
        <f>Table_Query_from_Mac10[[#This Row],[qtytoShipFuture]]*Table_Query_from_Mac10[[#This Row],[Future-cost]]</f>
        <v>126.48</v>
      </c>
      <c r="V3722" s="47">
        <f>Table_Query_from_Mac10[[#This Row],[qtytoShipFuture]]-Table_Query_from_Mac10[[#This Row],[qty_to_ship]]</f>
        <v>0</v>
      </c>
      <c r="W3722" s="47">
        <f>Table_Query_from_Mac10[[#This Row],[UnitPriceFuture]]</f>
        <v>3.24</v>
      </c>
      <c r="X3722" s="47">
        <f>Table_Query_from_Mac10[[#This Row],[Unit Increase]]*Table_Query_from_Mac10[[#This Row],[UnitPriceFuture]]</f>
        <v>0</v>
      </c>
      <c r="Y3722" s="47">
        <f>Table_Query_from_Mac10[[#This Row],[Unit Increase]]*Table_Query_from_Mac10[[#This Row],[Future-cost]]</f>
        <v>0</v>
      </c>
      <c r="Z3722" s="47">
        <f>-(Table_Query_from_Mac10[[#This Row],[Incremental Sales]]+((Table_Query_from_Mac10[[#This Row],[Incremental Sales]]*-(SUM(Summary!$S$8:$S$9)))))*Summary!$S$18</f>
        <v>0</v>
      </c>
      <c r="AA3722" s="47">
        <f>IFERROR(Table_Query_from_Mac10[[#This Row],[Incremental Cost]]/Table_Query_from_Mac10[[#This Row],[Incremental Sales]],0)</f>
        <v>0</v>
      </c>
      <c r="AB3722" s="47">
        <f>IFERROR(Table_Query_from_Mac10[[#This Row],[TotalCostFuture]]/Table_Query_from_Mac10[[#This Row],[totalsalesFuture]],0)</f>
        <v>0.38271604938271603</v>
      </c>
      <c r="AN3722" s="30">
        <v>405</v>
      </c>
      <c r="AO3722">
        <f t="shared" si="116"/>
        <v>102</v>
      </c>
      <c r="AQ3722" s="30">
        <v>9.26</v>
      </c>
      <c r="AR3722">
        <f t="shared" si="117"/>
        <v>3.24</v>
      </c>
    </row>
    <row r="3723" spans="1:44" x14ac:dyDescent="0.25">
      <c r="A3723">
        <v>90378</v>
      </c>
      <c r="B3723">
        <v>8</v>
      </c>
      <c r="C3723" t="s">
        <v>86</v>
      </c>
      <c r="D3723" t="s">
        <v>79</v>
      </c>
      <c r="E3723">
        <v>57</v>
      </c>
      <c r="F3723">
        <v>0.81</v>
      </c>
      <c r="G3723">
        <v>2.71</v>
      </c>
      <c r="H3723" s="1">
        <v>44846</v>
      </c>
      <c r="I3723" s="20">
        <v>0</v>
      </c>
      <c r="J3723" s="47">
        <f>Table_Query_from_Mac10[[#This Row],[unit_price]]-(Table_Query_from_Mac10[[#This Row],[unit_price]]*(Table_Query_from_Mac10[[#This Row],[discount_pct]]/100))</f>
        <v>2.71</v>
      </c>
      <c r="K3723" s="47">
        <f>Table_Query_from_Mac10[[#This Row],[unit_cost]]</f>
        <v>0.81</v>
      </c>
      <c r="L3723" s="47">
        <f>Table_Query_from_Mac10[[#This Row],[Live-cost]]*(1+Table_Query_from_Mac10[[#This Row],[CogsIncreasebyTYPE]])</f>
        <v>0.81</v>
      </c>
      <c r="M3723" s="47">
        <f>Table_Query_from_Mac10[[#This Row],[Live-cost]]*Table_Query_from_Mac10[[#This Row],[qty_to_ship]]</f>
        <v>46.17</v>
      </c>
      <c r="N3723" s="47">
        <f>IF(Table_Query_from_Mac10[[#This Row],[item_no]]="KDA",-Table_Query_from_Mac10[[#This Row],[unit_price]],Table_Query_from_Mac10[[#This Row],[Net Unit]]*Table_Query_from_Mac10[[#This Row],[qty_to_ship]])</f>
        <v>154.47</v>
      </c>
      <c r="O3723" s="47">
        <f>SUMIFS(Summary!C:C,Summary!H:H,Table_Query_from_Mac10[[#This Row],[Juiceoc]])</f>
        <v>0</v>
      </c>
      <c r="P3723" s="47">
        <f>SUMIFS(Summary!D:D,Summary!H:H,Table_Query_from_Mac10[[#This Row],[Juiceoc]])</f>
        <v>0</v>
      </c>
      <c r="Q3723" s="47">
        <f>SUMIFS(Summary!E:E,Summary!H:H,Table_Query_from_Mac10[[#This Row],[Juiceoc]])</f>
        <v>0</v>
      </c>
      <c r="R3723" s="47">
        <f>Table_Query_from_Mac10[[#This Row],[Net Unit]]*(1+Table_Query_from_Mac10[[#This Row],[PriceIncreasebyType]])</f>
        <v>2.71</v>
      </c>
      <c r="S3723" s="47">
        <f>Table_Query_from_Mac10[[#This Row],[UnitPriceFuture]]*Table_Query_from_Mac10[[#This Row],[qtytoShipFuture]]</f>
        <v>154.47</v>
      </c>
      <c r="T3723" s="47">
        <f>ROUND(Table_Query_from_Mac10[[#This Row],[qty_to_ship]]*(1+Table_Query_from_Mac10[[#This Row],[VolumeIncreasebyType]]),0)</f>
        <v>57</v>
      </c>
      <c r="U3723" s="47">
        <f>Table_Query_from_Mac10[[#This Row],[qtytoShipFuture]]*Table_Query_from_Mac10[[#This Row],[Future-cost]]</f>
        <v>46.17</v>
      </c>
      <c r="V3723" s="47">
        <f>Table_Query_from_Mac10[[#This Row],[qtytoShipFuture]]-Table_Query_from_Mac10[[#This Row],[qty_to_ship]]</f>
        <v>0</v>
      </c>
      <c r="W3723" s="47">
        <f>Table_Query_from_Mac10[[#This Row],[UnitPriceFuture]]</f>
        <v>2.71</v>
      </c>
      <c r="X3723" s="47">
        <f>Table_Query_from_Mac10[[#This Row],[Unit Increase]]*Table_Query_from_Mac10[[#This Row],[UnitPriceFuture]]</f>
        <v>0</v>
      </c>
      <c r="Y3723" s="47">
        <f>Table_Query_from_Mac10[[#This Row],[Unit Increase]]*Table_Query_from_Mac10[[#This Row],[Future-cost]]</f>
        <v>0</v>
      </c>
      <c r="Z3723" s="47">
        <f>-(Table_Query_from_Mac10[[#This Row],[Incremental Sales]]+((Table_Query_from_Mac10[[#This Row],[Incremental Sales]]*-(SUM(Summary!$S$8:$S$9)))))*Summary!$S$18</f>
        <v>0</v>
      </c>
      <c r="AA3723" s="47">
        <f>IFERROR(Table_Query_from_Mac10[[#This Row],[Incremental Cost]]/Table_Query_from_Mac10[[#This Row],[Incremental Sales]],0)</f>
        <v>0</v>
      </c>
      <c r="AB3723" s="47">
        <f>IFERROR(Table_Query_from_Mac10[[#This Row],[TotalCostFuture]]/Table_Query_from_Mac10[[#This Row],[totalsalesFuture]],0)</f>
        <v>0.2988929889298893</v>
      </c>
      <c r="AN3723" s="31">
        <v>225</v>
      </c>
      <c r="AO3723">
        <f t="shared" si="116"/>
        <v>57</v>
      </c>
      <c r="AQ3723" s="31">
        <v>7.74</v>
      </c>
      <c r="AR3723">
        <f t="shared" si="117"/>
        <v>2.71</v>
      </c>
    </row>
    <row r="3724" spans="1:44" x14ac:dyDescent="0.25">
      <c r="A3724">
        <v>90378</v>
      </c>
      <c r="B3724">
        <v>9</v>
      </c>
      <c r="C3724" t="s">
        <v>85</v>
      </c>
      <c r="D3724" t="s">
        <v>79</v>
      </c>
      <c r="E3724">
        <v>1</v>
      </c>
      <c r="F3724">
        <v>0</v>
      </c>
      <c r="G3724">
        <v>-145.36000000000001</v>
      </c>
      <c r="H3724" s="1">
        <v>44846</v>
      </c>
      <c r="I3724" s="20">
        <v>0</v>
      </c>
      <c r="J3724" s="47">
        <f>Table_Query_from_Mac10[[#This Row],[unit_price]]-(Table_Query_from_Mac10[[#This Row],[unit_price]]*(Table_Query_from_Mac10[[#This Row],[discount_pct]]/100))</f>
        <v>-145.36000000000001</v>
      </c>
      <c r="K3724" s="47">
        <f>Table_Query_from_Mac10[[#This Row],[unit_cost]]</f>
        <v>0</v>
      </c>
      <c r="L3724" s="47">
        <f>Table_Query_from_Mac10[[#This Row],[Live-cost]]*(1+Table_Query_from_Mac10[[#This Row],[CogsIncreasebyTYPE]])</f>
        <v>0</v>
      </c>
      <c r="M3724" s="47">
        <f>Table_Query_from_Mac10[[#This Row],[Live-cost]]*Table_Query_from_Mac10[[#This Row],[qty_to_ship]]</f>
        <v>0</v>
      </c>
      <c r="N3724" s="47">
        <f>IF(Table_Query_from_Mac10[[#This Row],[item_no]]="KDA",-Table_Query_from_Mac10[[#This Row],[unit_price]],Table_Query_from_Mac10[[#This Row],[Net Unit]]*Table_Query_from_Mac10[[#This Row],[qty_to_ship]])</f>
        <v>-145.36000000000001</v>
      </c>
      <c r="O3724" s="47">
        <f>SUMIFS(Summary!C:C,Summary!H:H,Table_Query_from_Mac10[[#This Row],[Juiceoc]])</f>
        <v>0</v>
      </c>
      <c r="P3724" s="47">
        <f>SUMIFS(Summary!D:D,Summary!H:H,Table_Query_from_Mac10[[#This Row],[Juiceoc]])</f>
        <v>0</v>
      </c>
      <c r="Q3724" s="47">
        <f>SUMIFS(Summary!E:E,Summary!H:H,Table_Query_from_Mac10[[#This Row],[Juiceoc]])</f>
        <v>0</v>
      </c>
      <c r="R3724" s="47">
        <f>Table_Query_from_Mac10[[#This Row],[Net Unit]]*(1+Table_Query_from_Mac10[[#This Row],[PriceIncreasebyType]])</f>
        <v>-145.36000000000001</v>
      </c>
      <c r="S3724" s="47">
        <f>Table_Query_from_Mac10[[#This Row],[UnitPriceFuture]]*Table_Query_from_Mac10[[#This Row],[qtytoShipFuture]]</f>
        <v>-145.36000000000001</v>
      </c>
      <c r="T3724" s="47">
        <f>ROUND(Table_Query_from_Mac10[[#This Row],[qty_to_ship]]*(1+Table_Query_from_Mac10[[#This Row],[VolumeIncreasebyType]]),0)</f>
        <v>1</v>
      </c>
      <c r="U3724" s="47">
        <f>Table_Query_from_Mac10[[#This Row],[qtytoShipFuture]]*Table_Query_from_Mac10[[#This Row],[Future-cost]]</f>
        <v>0</v>
      </c>
      <c r="V3724" s="47">
        <f>Table_Query_from_Mac10[[#This Row],[qtytoShipFuture]]-Table_Query_from_Mac10[[#This Row],[qty_to_ship]]</f>
        <v>0</v>
      </c>
      <c r="W3724" s="47">
        <f>Table_Query_from_Mac10[[#This Row],[UnitPriceFuture]]</f>
        <v>-145.36000000000001</v>
      </c>
      <c r="X3724" s="47">
        <f>Table_Query_from_Mac10[[#This Row],[Unit Increase]]*Table_Query_from_Mac10[[#This Row],[UnitPriceFuture]]</f>
        <v>0</v>
      </c>
      <c r="Y3724" s="47">
        <f>Table_Query_from_Mac10[[#This Row],[Unit Increase]]*Table_Query_from_Mac10[[#This Row],[Future-cost]]</f>
        <v>0</v>
      </c>
      <c r="Z3724" s="47">
        <f>-(Table_Query_from_Mac10[[#This Row],[Incremental Sales]]+((Table_Query_from_Mac10[[#This Row],[Incremental Sales]]*-(SUM(Summary!$S$8:$S$9)))))*Summary!$S$18</f>
        <v>0</v>
      </c>
      <c r="AA3724" s="47">
        <f>IFERROR(Table_Query_from_Mac10[[#This Row],[Incremental Cost]]/Table_Query_from_Mac10[[#This Row],[Incremental Sales]],0)</f>
        <v>0</v>
      </c>
      <c r="AB3724" s="47">
        <f>IFERROR(Table_Query_from_Mac10[[#This Row],[TotalCostFuture]]/Table_Query_from_Mac10[[#This Row],[totalsalesFuture]],0)</f>
        <v>0</v>
      </c>
      <c r="AN3724" s="30">
        <v>1</v>
      </c>
      <c r="AO3724">
        <f t="shared" si="116"/>
        <v>1</v>
      </c>
      <c r="AQ3724" s="30">
        <v>-415.32</v>
      </c>
      <c r="AR3724">
        <f t="shared" si="117"/>
        <v>-145.36000000000001</v>
      </c>
    </row>
    <row r="3725" spans="1:44" x14ac:dyDescent="0.25">
      <c r="A3725">
        <v>90379</v>
      </c>
      <c r="B3725">
        <v>1</v>
      </c>
      <c r="C3725" t="s">
        <v>55</v>
      </c>
      <c r="D3725" t="s">
        <v>81</v>
      </c>
      <c r="E3725">
        <v>27</v>
      </c>
      <c r="F3725">
        <v>8.5</v>
      </c>
      <c r="G3725">
        <v>20.239999999999998</v>
      </c>
      <c r="H3725" s="1">
        <v>44854</v>
      </c>
      <c r="I3725" s="20">
        <v>0</v>
      </c>
      <c r="J3725" s="47">
        <f>Table_Query_from_Mac10[[#This Row],[unit_price]]-(Table_Query_from_Mac10[[#This Row],[unit_price]]*(Table_Query_from_Mac10[[#This Row],[discount_pct]]/100))</f>
        <v>20.239999999999998</v>
      </c>
      <c r="K3725" s="47">
        <f>Table_Query_from_Mac10[[#This Row],[unit_cost]]</f>
        <v>8.5</v>
      </c>
      <c r="L3725" s="47">
        <f>Table_Query_from_Mac10[[#This Row],[Live-cost]]*(1+Table_Query_from_Mac10[[#This Row],[CogsIncreasebyTYPE]])</f>
        <v>8.5</v>
      </c>
      <c r="M3725" s="47">
        <f>Table_Query_from_Mac10[[#This Row],[Live-cost]]*Table_Query_from_Mac10[[#This Row],[qty_to_ship]]</f>
        <v>229.5</v>
      </c>
      <c r="N3725" s="47">
        <f>IF(Table_Query_from_Mac10[[#This Row],[item_no]]="KDA",-Table_Query_from_Mac10[[#This Row],[unit_price]],Table_Query_from_Mac10[[#This Row],[Net Unit]]*Table_Query_from_Mac10[[#This Row],[qty_to_ship]])</f>
        <v>546.4799999999999</v>
      </c>
      <c r="O3725" s="47">
        <f>SUMIFS(Summary!C:C,Summary!H:H,Table_Query_from_Mac10[[#This Row],[Juiceoc]])</f>
        <v>0</v>
      </c>
      <c r="P3725" s="47">
        <f>SUMIFS(Summary!D:D,Summary!H:H,Table_Query_from_Mac10[[#This Row],[Juiceoc]])</f>
        <v>0</v>
      </c>
      <c r="Q3725" s="47">
        <f>SUMIFS(Summary!E:E,Summary!H:H,Table_Query_from_Mac10[[#This Row],[Juiceoc]])</f>
        <v>0</v>
      </c>
      <c r="R3725" s="47">
        <f>Table_Query_from_Mac10[[#This Row],[Net Unit]]*(1+Table_Query_from_Mac10[[#This Row],[PriceIncreasebyType]])</f>
        <v>20.239999999999998</v>
      </c>
      <c r="S3725" s="47">
        <f>Table_Query_from_Mac10[[#This Row],[UnitPriceFuture]]*Table_Query_from_Mac10[[#This Row],[qtytoShipFuture]]</f>
        <v>546.4799999999999</v>
      </c>
      <c r="T3725" s="47">
        <f>ROUND(Table_Query_from_Mac10[[#This Row],[qty_to_ship]]*(1+Table_Query_from_Mac10[[#This Row],[VolumeIncreasebyType]]),0)</f>
        <v>27</v>
      </c>
      <c r="U3725" s="47">
        <f>Table_Query_from_Mac10[[#This Row],[qtytoShipFuture]]*Table_Query_from_Mac10[[#This Row],[Future-cost]]</f>
        <v>229.5</v>
      </c>
      <c r="V3725" s="47">
        <f>Table_Query_from_Mac10[[#This Row],[qtytoShipFuture]]-Table_Query_from_Mac10[[#This Row],[qty_to_ship]]</f>
        <v>0</v>
      </c>
      <c r="W3725" s="47">
        <f>Table_Query_from_Mac10[[#This Row],[UnitPriceFuture]]</f>
        <v>20.239999999999998</v>
      </c>
      <c r="X3725" s="47">
        <f>Table_Query_from_Mac10[[#This Row],[Unit Increase]]*Table_Query_from_Mac10[[#This Row],[UnitPriceFuture]]</f>
        <v>0</v>
      </c>
      <c r="Y3725" s="47">
        <f>Table_Query_from_Mac10[[#This Row],[Unit Increase]]*Table_Query_from_Mac10[[#This Row],[Future-cost]]</f>
        <v>0</v>
      </c>
      <c r="Z3725" s="47">
        <f>-(Table_Query_from_Mac10[[#This Row],[Incremental Sales]]+((Table_Query_from_Mac10[[#This Row],[Incremental Sales]]*-(SUM(Summary!$S$8:$S$9)))))*Summary!$S$18</f>
        <v>0</v>
      </c>
      <c r="AA3725" s="47">
        <f>IFERROR(Table_Query_from_Mac10[[#This Row],[Incremental Cost]]/Table_Query_from_Mac10[[#This Row],[Incremental Sales]],0)</f>
        <v>0</v>
      </c>
      <c r="AB3725" s="47">
        <f>IFERROR(Table_Query_from_Mac10[[#This Row],[TotalCostFuture]]/Table_Query_from_Mac10[[#This Row],[totalsalesFuture]],0)</f>
        <v>0.41996047430830047</v>
      </c>
      <c r="AN3725" s="31">
        <v>108</v>
      </c>
      <c r="AO3725">
        <f t="shared" si="116"/>
        <v>27</v>
      </c>
      <c r="AQ3725" s="31">
        <v>57.83</v>
      </c>
      <c r="AR3725">
        <f t="shared" si="117"/>
        <v>20.239999999999998</v>
      </c>
    </row>
    <row r="3726" spans="1:44" x14ac:dyDescent="0.25">
      <c r="A3726">
        <v>90379</v>
      </c>
      <c r="B3726">
        <v>2</v>
      </c>
      <c r="C3726" t="s">
        <v>55</v>
      </c>
      <c r="D3726" t="s">
        <v>81</v>
      </c>
      <c r="E3726">
        <v>27</v>
      </c>
      <c r="F3726">
        <v>9.86</v>
      </c>
      <c r="G3726">
        <v>24.5</v>
      </c>
      <c r="H3726" s="1">
        <v>44854</v>
      </c>
      <c r="I3726" s="20">
        <v>0</v>
      </c>
      <c r="J3726" s="47">
        <f>Table_Query_from_Mac10[[#This Row],[unit_price]]-(Table_Query_from_Mac10[[#This Row],[unit_price]]*(Table_Query_from_Mac10[[#This Row],[discount_pct]]/100))</f>
        <v>24.5</v>
      </c>
      <c r="K3726" s="47">
        <f>Table_Query_from_Mac10[[#This Row],[unit_cost]]</f>
        <v>9.86</v>
      </c>
      <c r="L3726" s="47">
        <f>Table_Query_from_Mac10[[#This Row],[Live-cost]]*(1+Table_Query_from_Mac10[[#This Row],[CogsIncreasebyTYPE]])</f>
        <v>9.86</v>
      </c>
      <c r="M3726" s="47">
        <f>Table_Query_from_Mac10[[#This Row],[Live-cost]]*Table_Query_from_Mac10[[#This Row],[qty_to_ship]]</f>
        <v>266.21999999999997</v>
      </c>
      <c r="N3726" s="47">
        <f>IF(Table_Query_from_Mac10[[#This Row],[item_no]]="KDA",-Table_Query_from_Mac10[[#This Row],[unit_price]],Table_Query_from_Mac10[[#This Row],[Net Unit]]*Table_Query_from_Mac10[[#This Row],[qty_to_ship]])</f>
        <v>661.5</v>
      </c>
      <c r="O3726" s="47">
        <f>SUMIFS(Summary!C:C,Summary!H:H,Table_Query_from_Mac10[[#This Row],[Juiceoc]])</f>
        <v>0</v>
      </c>
      <c r="P3726" s="47">
        <f>SUMIFS(Summary!D:D,Summary!H:H,Table_Query_from_Mac10[[#This Row],[Juiceoc]])</f>
        <v>0</v>
      </c>
      <c r="Q3726" s="47">
        <f>SUMIFS(Summary!E:E,Summary!H:H,Table_Query_from_Mac10[[#This Row],[Juiceoc]])</f>
        <v>0</v>
      </c>
      <c r="R3726" s="47">
        <f>Table_Query_from_Mac10[[#This Row],[Net Unit]]*(1+Table_Query_from_Mac10[[#This Row],[PriceIncreasebyType]])</f>
        <v>24.5</v>
      </c>
      <c r="S3726" s="47">
        <f>Table_Query_from_Mac10[[#This Row],[UnitPriceFuture]]*Table_Query_from_Mac10[[#This Row],[qtytoShipFuture]]</f>
        <v>661.5</v>
      </c>
      <c r="T3726" s="47">
        <f>ROUND(Table_Query_from_Mac10[[#This Row],[qty_to_ship]]*(1+Table_Query_from_Mac10[[#This Row],[VolumeIncreasebyType]]),0)</f>
        <v>27</v>
      </c>
      <c r="U3726" s="47">
        <f>Table_Query_from_Mac10[[#This Row],[qtytoShipFuture]]*Table_Query_from_Mac10[[#This Row],[Future-cost]]</f>
        <v>266.21999999999997</v>
      </c>
      <c r="V3726" s="47">
        <f>Table_Query_from_Mac10[[#This Row],[qtytoShipFuture]]-Table_Query_from_Mac10[[#This Row],[qty_to_ship]]</f>
        <v>0</v>
      </c>
      <c r="W3726" s="47">
        <f>Table_Query_from_Mac10[[#This Row],[UnitPriceFuture]]</f>
        <v>24.5</v>
      </c>
      <c r="X3726" s="47">
        <f>Table_Query_from_Mac10[[#This Row],[Unit Increase]]*Table_Query_from_Mac10[[#This Row],[UnitPriceFuture]]</f>
        <v>0</v>
      </c>
      <c r="Y3726" s="47">
        <f>Table_Query_from_Mac10[[#This Row],[Unit Increase]]*Table_Query_from_Mac10[[#This Row],[Future-cost]]</f>
        <v>0</v>
      </c>
      <c r="Z3726" s="47">
        <f>-(Table_Query_from_Mac10[[#This Row],[Incremental Sales]]+((Table_Query_from_Mac10[[#This Row],[Incremental Sales]]*-(SUM(Summary!$S$8:$S$9)))))*Summary!$S$18</f>
        <v>0</v>
      </c>
      <c r="AA3726" s="47">
        <f>IFERROR(Table_Query_from_Mac10[[#This Row],[Incremental Cost]]/Table_Query_from_Mac10[[#This Row],[Incremental Sales]],0)</f>
        <v>0</v>
      </c>
      <c r="AB3726" s="47">
        <f>IFERROR(Table_Query_from_Mac10[[#This Row],[TotalCostFuture]]/Table_Query_from_Mac10[[#This Row],[totalsalesFuture]],0)</f>
        <v>0.40244897959183668</v>
      </c>
      <c r="AN3726" s="30">
        <v>108</v>
      </c>
      <c r="AO3726">
        <f t="shared" si="116"/>
        <v>27</v>
      </c>
      <c r="AQ3726" s="30">
        <v>70</v>
      </c>
      <c r="AR3726">
        <f t="shared" si="117"/>
        <v>24.5</v>
      </c>
    </row>
    <row r="3727" spans="1:44" x14ac:dyDescent="0.25">
      <c r="A3727">
        <v>90379</v>
      </c>
      <c r="B3727">
        <v>3</v>
      </c>
      <c r="C3727" t="s">
        <v>55</v>
      </c>
      <c r="D3727" t="s">
        <v>81</v>
      </c>
      <c r="E3727">
        <v>32</v>
      </c>
      <c r="F3727">
        <v>7.16</v>
      </c>
      <c r="G3727">
        <v>17.260000000000002</v>
      </c>
      <c r="H3727" s="1">
        <v>44854</v>
      </c>
      <c r="I3727" s="20">
        <v>0</v>
      </c>
      <c r="J3727" s="47">
        <f>Table_Query_from_Mac10[[#This Row],[unit_price]]-(Table_Query_from_Mac10[[#This Row],[unit_price]]*(Table_Query_from_Mac10[[#This Row],[discount_pct]]/100))</f>
        <v>17.260000000000002</v>
      </c>
      <c r="K3727" s="47">
        <f>Table_Query_from_Mac10[[#This Row],[unit_cost]]</f>
        <v>7.16</v>
      </c>
      <c r="L3727" s="47">
        <f>Table_Query_from_Mac10[[#This Row],[Live-cost]]*(1+Table_Query_from_Mac10[[#This Row],[CogsIncreasebyTYPE]])</f>
        <v>7.16</v>
      </c>
      <c r="M3727" s="47">
        <f>Table_Query_from_Mac10[[#This Row],[Live-cost]]*Table_Query_from_Mac10[[#This Row],[qty_to_ship]]</f>
        <v>229.12</v>
      </c>
      <c r="N3727" s="47">
        <f>IF(Table_Query_from_Mac10[[#This Row],[item_no]]="KDA",-Table_Query_from_Mac10[[#This Row],[unit_price]],Table_Query_from_Mac10[[#This Row],[Net Unit]]*Table_Query_from_Mac10[[#This Row],[qty_to_ship]])</f>
        <v>552.32000000000005</v>
      </c>
      <c r="O3727" s="47">
        <f>SUMIFS(Summary!C:C,Summary!H:H,Table_Query_from_Mac10[[#This Row],[Juiceoc]])</f>
        <v>0</v>
      </c>
      <c r="P3727" s="47">
        <f>SUMIFS(Summary!D:D,Summary!H:H,Table_Query_from_Mac10[[#This Row],[Juiceoc]])</f>
        <v>0</v>
      </c>
      <c r="Q3727" s="47">
        <f>SUMIFS(Summary!E:E,Summary!H:H,Table_Query_from_Mac10[[#This Row],[Juiceoc]])</f>
        <v>0</v>
      </c>
      <c r="R3727" s="47">
        <f>Table_Query_from_Mac10[[#This Row],[Net Unit]]*(1+Table_Query_from_Mac10[[#This Row],[PriceIncreasebyType]])</f>
        <v>17.260000000000002</v>
      </c>
      <c r="S3727" s="47">
        <f>Table_Query_from_Mac10[[#This Row],[UnitPriceFuture]]*Table_Query_from_Mac10[[#This Row],[qtytoShipFuture]]</f>
        <v>552.32000000000005</v>
      </c>
      <c r="T3727" s="47">
        <f>ROUND(Table_Query_from_Mac10[[#This Row],[qty_to_ship]]*(1+Table_Query_from_Mac10[[#This Row],[VolumeIncreasebyType]]),0)</f>
        <v>32</v>
      </c>
      <c r="U3727" s="47">
        <f>Table_Query_from_Mac10[[#This Row],[qtytoShipFuture]]*Table_Query_from_Mac10[[#This Row],[Future-cost]]</f>
        <v>229.12</v>
      </c>
      <c r="V3727" s="47">
        <f>Table_Query_from_Mac10[[#This Row],[qtytoShipFuture]]-Table_Query_from_Mac10[[#This Row],[qty_to_ship]]</f>
        <v>0</v>
      </c>
      <c r="W3727" s="47">
        <f>Table_Query_from_Mac10[[#This Row],[UnitPriceFuture]]</f>
        <v>17.260000000000002</v>
      </c>
      <c r="X3727" s="47">
        <f>Table_Query_from_Mac10[[#This Row],[Unit Increase]]*Table_Query_from_Mac10[[#This Row],[UnitPriceFuture]]</f>
        <v>0</v>
      </c>
      <c r="Y3727" s="47">
        <f>Table_Query_from_Mac10[[#This Row],[Unit Increase]]*Table_Query_from_Mac10[[#This Row],[Future-cost]]</f>
        <v>0</v>
      </c>
      <c r="Z3727" s="47">
        <f>-(Table_Query_from_Mac10[[#This Row],[Incremental Sales]]+((Table_Query_from_Mac10[[#This Row],[Incremental Sales]]*-(SUM(Summary!$S$8:$S$9)))))*Summary!$S$18</f>
        <v>0</v>
      </c>
      <c r="AA3727" s="47">
        <f>IFERROR(Table_Query_from_Mac10[[#This Row],[Incremental Cost]]/Table_Query_from_Mac10[[#This Row],[Incremental Sales]],0)</f>
        <v>0</v>
      </c>
      <c r="AB3727" s="47">
        <f>IFERROR(Table_Query_from_Mac10[[#This Row],[TotalCostFuture]]/Table_Query_from_Mac10[[#This Row],[totalsalesFuture]],0)</f>
        <v>0.41483198146002315</v>
      </c>
      <c r="AN3727" s="31">
        <v>128</v>
      </c>
      <c r="AO3727">
        <f t="shared" si="116"/>
        <v>32</v>
      </c>
      <c r="AQ3727" s="31">
        <v>49.3</v>
      </c>
      <c r="AR3727">
        <f t="shared" si="117"/>
        <v>17.260000000000002</v>
      </c>
    </row>
    <row r="3728" spans="1:44" x14ac:dyDescent="0.25">
      <c r="A3728">
        <v>90379</v>
      </c>
      <c r="B3728">
        <v>4</v>
      </c>
      <c r="C3728" t="s">
        <v>55</v>
      </c>
      <c r="D3728" t="s">
        <v>81</v>
      </c>
      <c r="E3728">
        <v>24</v>
      </c>
      <c r="F3728">
        <v>7.81</v>
      </c>
      <c r="G3728">
        <v>19</v>
      </c>
      <c r="H3728" s="1">
        <v>44854</v>
      </c>
      <c r="I3728" s="20">
        <v>0</v>
      </c>
      <c r="J3728" s="47">
        <f>Table_Query_from_Mac10[[#This Row],[unit_price]]-(Table_Query_from_Mac10[[#This Row],[unit_price]]*(Table_Query_from_Mac10[[#This Row],[discount_pct]]/100))</f>
        <v>19</v>
      </c>
      <c r="K3728" s="47">
        <f>Table_Query_from_Mac10[[#This Row],[unit_cost]]</f>
        <v>7.81</v>
      </c>
      <c r="L3728" s="47">
        <f>Table_Query_from_Mac10[[#This Row],[Live-cost]]*(1+Table_Query_from_Mac10[[#This Row],[CogsIncreasebyTYPE]])</f>
        <v>7.81</v>
      </c>
      <c r="M3728" s="47">
        <f>Table_Query_from_Mac10[[#This Row],[Live-cost]]*Table_Query_from_Mac10[[#This Row],[qty_to_ship]]</f>
        <v>187.44</v>
      </c>
      <c r="N3728" s="47">
        <f>IF(Table_Query_from_Mac10[[#This Row],[item_no]]="KDA",-Table_Query_from_Mac10[[#This Row],[unit_price]],Table_Query_from_Mac10[[#This Row],[Net Unit]]*Table_Query_from_Mac10[[#This Row],[qty_to_ship]])</f>
        <v>456</v>
      </c>
      <c r="O3728" s="47">
        <f>SUMIFS(Summary!C:C,Summary!H:H,Table_Query_from_Mac10[[#This Row],[Juiceoc]])</f>
        <v>0</v>
      </c>
      <c r="P3728" s="47">
        <f>SUMIFS(Summary!D:D,Summary!H:H,Table_Query_from_Mac10[[#This Row],[Juiceoc]])</f>
        <v>0</v>
      </c>
      <c r="Q3728" s="47">
        <f>SUMIFS(Summary!E:E,Summary!H:H,Table_Query_from_Mac10[[#This Row],[Juiceoc]])</f>
        <v>0</v>
      </c>
      <c r="R3728" s="47">
        <f>Table_Query_from_Mac10[[#This Row],[Net Unit]]*(1+Table_Query_from_Mac10[[#This Row],[PriceIncreasebyType]])</f>
        <v>19</v>
      </c>
      <c r="S3728" s="47">
        <f>Table_Query_from_Mac10[[#This Row],[UnitPriceFuture]]*Table_Query_from_Mac10[[#This Row],[qtytoShipFuture]]</f>
        <v>456</v>
      </c>
      <c r="T3728" s="47">
        <f>ROUND(Table_Query_from_Mac10[[#This Row],[qty_to_ship]]*(1+Table_Query_from_Mac10[[#This Row],[VolumeIncreasebyType]]),0)</f>
        <v>24</v>
      </c>
      <c r="U3728" s="47">
        <f>Table_Query_from_Mac10[[#This Row],[qtytoShipFuture]]*Table_Query_from_Mac10[[#This Row],[Future-cost]]</f>
        <v>187.44</v>
      </c>
      <c r="V3728" s="47">
        <f>Table_Query_from_Mac10[[#This Row],[qtytoShipFuture]]-Table_Query_from_Mac10[[#This Row],[qty_to_ship]]</f>
        <v>0</v>
      </c>
      <c r="W3728" s="47">
        <f>Table_Query_from_Mac10[[#This Row],[UnitPriceFuture]]</f>
        <v>19</v>
      </c>
      <c r="X3728" s="47">
        <f>Table_Query_from_Mac10[[#This Row],[Unit Increase]]*Table_Query_from_Mac10[[#This Row],[UnitPriceFuture]]</f>
        <v>0</v>
      </c>
      <c r="Y3728" s="47">
        <f>Table_Query_from_Mac10[[#This Row],[Unit Increase]]*Table_Query_from_Mac10[[#This Row],[Future-cost]]</f>
        <v>0</v>
      </c>
      <c r="Z3728" s="47">
        <f>-(Table_Query_from_Mac10[[#This Row],[Incremental Sales]]+((Table_Query_from_Mac10[[#This Row],[Incremental Sales]]*-(SUM(Summary!$S$8:$S$9)))))*Summary!$S$18</f>
        <v>0</v>
      </c>
      <c r="AA3728" s="47">
        <f>IFERROR(Table_Query_from_Mac10[[#This Row],[Incremental Cost]]/Table_Query_from_Mac10[[#This Row],[Incremental Sales]],0)</f>
        <v>0</v>
      </c>
      <c r="AB3728" s="47">
        <f>IFERROR(Table_Query_from_Mac10[[#This Row],[TotalCostFuture]]/Table_Query_from_Mac10[[#This Row],[totalsalesFuture]],0)</f>
        <v>0.41105263157894734</v>
      </c>
      <c r="AN3728" s="30">
        <v>96</v>
      </c>
      <c r="AO3728">
        <f t="shared" si="116"/>
        <v>24</v>
      </c>
      <c r="AQ3728" s="30">
        <v>54.28</v>
      </c>
      <c r="AR3728">
        <f t="shared" si="117"/>
        <v>19</v>
      </c>
    </row>
    <row r="3729" spans="1:44" x14ac:dyDescent="0.25">
      <c r="A3729">
        <v>90379</v>
      </c>
      <c r="B3729">
        <v>5</v>
      </c>
      <c r="C3729" t="s">
        <v>55</v>
      </c>
      <c r="D3729" t="s">
        <v>81</v>
      </c>
      <c r="E3729">
        <v>24</v>
      </c>
      <c r="F3729">
        <v>8.64</v>
      </c>
      <c r="G3729">
        <v>20.69</v>
      </c>
      <c r="H3729" s="1">
        <v>44854</v>
      </c>
      <c r="I3729" s="20">
        <v>0</v>
      </c>
      <c r="J3729" s="47">
        <f>Table_Query_from_Mac10[[#This Row],[unit_price]]-(Table_Query_from_Mac10[[#This Row],[unit_price]]*(Table_Query_from_Mac10[[#This Row],[discount_pct]]/100))</f>
        <v>20.69</v>
      </c>
      <c r="K3729" s="47">
        <f>Table_Query_from_Mac10[[#This Row],[unit_cost]]</f>
        <v>8.64</v>
      </c>
      <c r="L3729" s="47">
        <f>Table_Query_from_Mac10[[#This Row],[Live-cost]]*(1+Table_Query_from_Mac10[[#This Row],[CogsIncreasebyTYPE]])</f>
        <v>8.64</v>
      </c>
      <c r="M3729" s="47">
        <f>Table_Query_from_Mac10[[#This Row],[Live-cost]]*Table_Query_from_Mac10[[#This Row],[qty_to_ship]]</f>
        <v>207.36</v>
      </c>
      <c r="N3729" s="47">
        <f>IF(Table_Query_from_Mac10[[#This Row],[item_no]]="KDA",-Table_Query_from_Mac10[[#This Row],[unit_price]],Table_Query_from_Mac10[[#This Row],[Net Unit]]*Table_Query_from_Mac10[[#This Row],[qty_to_ship]])</f>
        <v>496.56000000000006</v>
      </c>
      <c r="O3729" s="47">
        <f>SUMIFS(Summary!C:C,Summary!H:H,Table_Query_from_Mac10[[#This Row],[Juiceoc]])</f>
        <v>0</v>
      </c>
      <c r="P3729" s="47">
        <f>SUMIFS(Summary!D:D,Summary!H:H,Table_Query_from_Mac10[[#This Row],[Juiceoc]])</f>
        <v>0</v>
      </c>
      <c r="Q3729" s="47">
        <f>SUMIFS(Summary!E:E,Summary!H:H,Table_Query_from_Mac10[[#This Row],[Juiceoc]])</f>
        <v>0</v>
      </c>
      <c r="R3729" s="47">
        <f>Table_Query_from_Mac10[[#This Row],[Net Unit]]*(1+Table_Query_from_Mac10[[#This Row],[PriceIncreasebyType]])</f>
        <v>20.69</v>
      </c>
      <c r="S3729" s="47">
        <f>Table_Query_from_Mac10[[#This Row],[UnitPriceFuture]]*Table_Query_from_Mac10[[#This Row],[qtytoShipFuture]]</f>
        <v>496.56000000000006</v>
      </c>
      <c r="T3729" s="47">
        <f>ROUND(Table_Query_from_Mac10[[#This Row],[qty_to_ship]]*(1+Table_Query_from_Mac10[[#This Row],[VolumeIncreasebyType]]),0)</f>
        <v>24</v>
      </c>
      <c r="U3729" s="47">
        <f>Table_Query_from_Mac10[[#This Row],[qtytoShipFuture]]*Table_Query_from_Mac10[[#This Row],[Future-cost]]</f>
        <v>207.36</v>
      </c>
      <c r="V3729" s="47">
        <f>Table_Query_from_Mac10[[#This Row],[qtytoShipFuture]]-Table_Query_from_Mac10[[#This Row],[qty_to_ship]]</f>
        <v>0</v>
      </c>
      <c r="W3729" s="47">
        <f>Table_Query_from_Mac10[[#This Row],[UnitPriceFuture]]</f>
        <v>20.69</v>
      </c>
      <c r="X3729" s="47">
        <f>Table_Query_from_Mac10[[#This Row],[Unit Increase]]*Table_Query_from_Mac10[[#This Row],[UnitPriceFuture]]</f>
        <v>0</v>
      </c>
      <c r="Y3729" s="47">
        <f>Table_Query_from_Mac10[[#This Row],[Unit Increase]]*Table_Query_from_Mac10[[#This Row],[Future-cost]]</f>
        <v>0</v>
      </c>
      <c r="Z3729" s="47">
        <f>-(Table_Query_from_Mac10[[#This Row],[Incremental Sales]]+((Table_Query_from_Mac10[[#This Row],[Incremental Sales]]*-(SUM(Summary!$S$8:$S$9)))))*Summary!$S$18</f>
        <v>0</v>
      </c>
      <c r="AA3729" s="47">
        <f>IFERROR(Table_Query_from_Mac10[[#This Row],[Incremental Cost]]/Table_Query_from_Mac10[[#This Row],[Incremental Sales]],0)</f>
        <v>0</v>
      </c>
      <c r="AB3729" s="47">
        <f>IFERROR(Table_Query_from_Mac10[[#This Row],[TotalCostFuture]]/Table_Query_from_Mac10[[#This Row],[totalsalesFuture]],0)</f>
        <v>0.41759304011599807</v>
      </c>
      <c r="AN3729" s="31">
        <v>96</v>
      </c>
      <c r="AO3729">
        <f t="shared" si="116"/>
        <v>24</v>
      </c>
      <c r="AQ3729" s="31">
        <v>59.12</v>
      </c>
      <c r="AR3729">
        <f t="shared" si="117"/>
        <v>20.69</v>
      </c>
    </row>
    <row r="3730" spans="1:44" x14ac:dyDescent="0.25">
      <c r="A3730">
        <v>90379</v>
      </c>
      <c r="B3730">
        <v>6</v>
      </c>
      <c r="C3730" t="s">
        <v>55</v>
      </c>
      <c r="D3730" t="s">
        <v>81</v>
      </c>
      <c r="E3730">
        <v>27</v>
      </c>
      <c r="F3730">
        <v>10.09</v>
      </c>
      <c r="G3730">
        <v>25.43</v>
      </c>
      <c r="H3730" s="1">
        <v>44854</v>
      </c>
      <c r="I3730" s="20">
        <v>0</v>
      </c>
      <c r="J3730" s="47">
        <f>Table_Query_from_Mac10[[#This Row],[unit_price]]-(Table_Query_from_Mac10[[#This Row],[unit_price]]*(Table_Query_from_Mac10[[#This Row],[discount_pct]]/100))</f>
        <v>25.43</v>
      </c>
      <c r="K3730" s="47">
        <f>Table_Query_from_Mac10[[#This Row],[unit_cost]]</f>
        <v>10.09</v>
      </c>
      <c r="L3730" s="47">
        <f>Table_Query_from_Mac10[[#This Row],[Live-cost]]*(1+Table_Query_from_Mac10[[#This Row],[CogsIncreasebyTYPE]])</f>
        <v>10.09</v>
      </c>
      <c r="M3730" s="47">
        <f>Table_Query_from_Mac10[[#This Row],[Live-cost]]*Table_Query_from_Mac10[[#This Row],[qty_to_ship]]</f>
        <v>272.43</v>
      </c>
      <c r="N3730" s="47">
        <f>IF(Table_Query_from_Mac10[[#This Row],[item_no]]="KDA",-Table_Query_from_Mac10[[#This Row],[unit_price]],Table_Query_from_Mac10[[#This Row],[Net Unit]]*Table_Query_from_Mac10[[#This Row],[qty_to_ship]])</f>
        <v>686.61</v>
      </c>
      <c r="O3730" s="47">
        <f>SUMIFS(Summary!C:C,Summary!H:H,Table_Query_from_Mac10[[#This Row],[Juiceoc]])</f>
        <v>0</v>
      </c>
      <c r="P3730" s="47">
        <f>SUMIFS(Summary!D:D,Summary!H:H,Table_Query_from_Mac10[[#This Row],[Juiceoc]])</f>
        <v>0</v>
      </c>
      <c r="Q3730" s="47">
        <f>SUMIFS(Summary!E:E,Summary!H:H,Table_Query_from_Mac10[[#This Row],[Juiceoc]])</f>
        <v>0</v>
      </c>
      <c r="R3730" s="47">
        <f>Table_Query_from_Mac10[[#This Row],[Net Unit]]*(1+Table_Query_from_Mac10[[#This Row],[PriceIncreasebyType]])</f>
        <v>25.43</v>
      </c>
      <c r="S3730" s="47">
        <f>Table_Query_from_Mac10[[#This Row],[UnitPriceFuture]]*Table_Query_from_Mac10[[#This Row],[qtytoShipFuture]]</f>
        <v>686.61</v>
      </c>
      <c r="T3730" s="47">
        <f>ROUND(Table_Query_from_Mac10[[#This Row],[qty_to_ship]]*(1+Table_Query_from_Mac10[[#This Row],[VolumeIncreasebyType]]),0)</f>
        <v>27</v>
      </c>
      <c r="U3730" s="47">
        <f>Table_Query_from_Mac10[[#This Row],[qtytoShipFuture]]*Table_Query_from_Mac10[[#This Row],[Future-cost]]</f>
        <v>272.43</v>
      </c>
      <c r="V3730" s="47">
        <f>Table_Query_from_Mac10[[#This Row],[qtytoShipFuture]]-Table_Query_from_Mac10[[#This Row],[qty_to_ship]]</f>
        <v>0</v>
      </c>
      <c r="W3730" s="47">
        <f>Table_Query_from_Mac10[[#This Row],[UnitPriceFuture]]</f>
        <v>25.43</v>
      </c>
      <c r="X3730" s="47">
        <f>Table_Query_from_Mac10[[#This Row],[Unit Increase]]*Table_Query_from_Mac10[[#This Row],[UnitPriceFuture]]</f>
        <v>0</v>
      </c>
      <c r="Y3730" s="47">
        <f>Table_Query_from_Mac10[[#This Row],[Unit Increase]]*Table_Query_from_Mac10[[#This Row],[Future-cost]]</f>
        <v>0</v>
      </c>
      <c r="Z3730" s="47">
        <f>-(Table_Query_from_Mac10[[#This Row],[Incremental Sales]]+((Table_Query_from_Mac10[[#This Row],[Incremental Sales]]*-(SUM(Summary!$S$8:$S$9)))))*Summary!$S$18</f>
        <v>0</v>
      </c>
      <c r="AA3730" s="47">
        <f>IFERROR(Table_Query_from_Mac10[[#This Row],[Incremental Cost]]/Table_Query_from_Mac10[[#This Row],[Incremental Sales]],0)</f>
        <v>0</v>
      </c>
      <c r="AB3730" s="47">
        <f>IFERROR(Table_Query_from_Mac10[[#This Row],[TotalCostFuture]]/Table_Query_from_Mac10[[#This Row],[totalsalesFuture]],0)</f>
        <v>0.39677546205269365</v>
      </c>
      <c r="AN3730" s="30">
        <v>108</v>
      </c>
      <c r="AO3730">
        <f t="shared" si="116"/>
        <v>27</v>
      </c>
      <c r="AQ3730" s="30">
        <v>72.650000000000006</v>
      </c>
      <c r="AR3730">
        <f t="shared" si="117"/>
        <v>25.43</v>
      </c>
    </row>
    <row r="3731" spans="1:44" x14ac:dyDescent="0.25">
      <c r="A3731">
        <v>90379</v>
      </c>
      <c r="B3731">
        <v>7</v>
      </c>
      <c r="C3731" t="s">
        <v>55</v>
      </c>
      <c r="D3731" t="s">
        <v>81</v>
      </c>
      <c r="E3731">
        <v>18</v>
      </c>
      <c r="F3731">
        <v>11.51</v>
      </c>
      <c r="G3731">
        <v>30.2</v>
      </c>
      <c r="H3731" s="1">
        <v>44854</v>
      </c>
      <c r="I3731" s="20">
        <v>0</v>
      </c>
      <c r="J3731" s="47">
        <f>Table_Query_from_Mac10[[#This Row],[unit_price]]-(Table_Query_from_Mac10[[#This Row],[unit_price]]*(Table_Query_from_Mac10[[#This Row],[discount_pct]]/100))</f>
        <v>30.2</v>
      </c>
      <c r="K3731" s="47">
        <f>Table_Query_from_Mac10[[#This Row],[unit_cost]]</f>
        <v>11.51</v>
      </c>
      <c r="L3731" s="47">
        <f>Table_Query_from_Mac10[[#This Row],[Live-cost]]*(1+Table_Query_from_Mac10[[#This Row],[CogsIncreasebyTYPE]])</f>
        <v>11.51</v>
      </c>
      <c r="M3731" s="47">
        <f>Table_Query_from_Mac10[[#This Row],[Live-cost]]*Table_Query_from_Mac10[[#This Row],[qty_to_ship]]</f>
        <v>207.18</v>
      </c>
      <c r="N3731" s="47">
        <f>IF(Table_Query_from_Mac10[[#This Row],[item_no]]="KDA",-Table_Query_from_Mac10[[#This Row],[unit_price]],Table_Query_from_Mac10[[#This Row],[Net Unit]]*Table_Query_from_Mac10[[#This Row],[qty_to_ship]])</f>
        <v>543.6</v>
      </c>
      <c r="O3731" s="47">
        <f>SUMIFS(Summary!C:C,Summary!H:H,Table_Query_from_Mac10[[#This Row],[Juiceoc]])</f>
        <v>0</v>
      </c>
      <c r="P3731" s="47">
        <f>SUMIFS(Summary!D:D,Summary!H:H,Table_Query_from_Mac10[[#This Row],[Juiceoc]])</f>
        <v>0</v>
      </c>
      <c r="Q3731" s="47">
        <f>SUMIFS(Summary!E:E,Summary!H:H,Table_Query_from_Mac10[[#This Row],[Juiceoc]])</f>
        <v>0</v>
      </c>
      <c r="R3731" s="47">
        <f>Table_Query_from_Mac10[[#This Row],[Net Unit]]*(1+Table_Query_from_Mac10[[#This Row],[PriceIncreasebyType]])</f>
        <v>30.2</v>
      </c>
      <c r="S3731" s="47">
        <f>Table_Query_from_Mac10[[#This Row],[UnitPriceFuture]]*Table_Query_from_Mac10[[#This Row],[qtytoShipFuture]]</f>
        <v>543.6</v>
      </c>
      <c r="T3731" s="47">
        <f>ROUND(Table_Query_from_Mac10[[#This Row],[qty_to_ship]]*(1+Table_Query_from_Mac10[[#This Row],[VolumeIncreasebyType]]),0)</f>
        <v>18</v>
      </c>
      <c r="U3731" s="47">
        <f>Table_Query_from_Mac10[[#This Row],[qtytoShipFuture]]*Table_Query_from_Mac10[[#This Row],[Future-cost]]</f>
        <v>207.18</v>
      </c>
      <c r="V3731" s="47">
        <f>Table_Query_from_Mac10[[#This Row],[qtytoShipFuture]]-Table_Query_from_Mac10[[#This Row],[qty_to_ship]]</f>
        <v>0</v>
      </c>
      <c r="W3731" s="47">
        <f>Table_Query_from_Mac10[[#This Row],[UnitPriceFuture]]</f>
        <v>30.2</v>
      </c>
      <c r="X3731" s="47">
        <f>Table_Query_from_Mac10[[#This Row],[Unit Increase]]*Table_Query_from_Mac10[[#This Row],[UnitPriceFuture]]</f>
        <v>0</v>
      </c>
      <c r="Y3731" s="47">
        <f>Table_Query_from_Mac10[[#This Row],[Unit Increase]]*Table_Query_from_Mac10[[#This Row],[Future-cost]]</f>
        <v>0</v>
      </c>
      <c r="Z3731" s="47">
        <f>-(Table_Query_from_Mac10[[#This Row],[Incremental Sales]]+((Table_Query_from_Mac10[[#This Row],[Incremental Sales]]*-(SUM(Summary!$S$8:$S$9)))))*Summary!$S$18</f>
        <v>0</v>
      </c>
      <c r="AA3731" s="47">
        <f>IFERROR(Table_Query_from_Mac10[[#This Row],[Incremental Cost]]/Table_Query_from_Mac10[[#This Row],[Incremental Sales]],0)</f>
        <v>0</v>
      </c>
      <c r="AB3731" s="47">
        <f>IFERROR(Table_Query_from_Mac10[[#This Row],[TotalCostFuture]]/Table_Query_from_Mac10[[#This Row],[totalsalesFuture]],0)</f>
        <v>0.38112582781456955</v>
      </c>
      <c r="AN3731" s="31">
        <v>72</v>
      </c>
      <c r="AO3731">
        <f t="shared" si="116"/>
        <v>18</v>
      </c>
      <c r="AQ3731" s="31">
        <v>86.28</v>
      </c>
      <c r="AR3731">
        <f t="shared" si="117"/>
        <v>30.2</v>
      </c>
    </row>
    <row r="3732" spans="1:44" x14ac:dyDescent="0.25">
      <c r="A3732">
        <v>90379</v>
      </c>
      <c r="B3732">
        <v>8</v>
      </c>
      <c r="C3732" t="s">
        <v>56</v>
      </c>
      <c r="D3732" t="s">
        <v>81</v>
      </c>
      <c r="E3732">
        <v>9</v>
      </c>
      <c r="F3732">
        <v>14.19</v>
      </c>
      <c r="G3732">
        <v>36.03</v>
      </c>
      <c r="H3732" s="1">
        <v>44854</v>
      </c>
      <c r="I3732" s="20">
        <v>0</v>
      </c>
      <c r="J3732" s="47">
        <f>Table_Query_from_Mac10[[#This Row],[unit_price]]-(Table_Query_from_Mac10[[#This Row],[unit_price]]*(Table_Query_from_Mac10[[#This Row],[discount_pct]]/100))</f>
        <v>36.03</v>
      </c>
      <c r="K3732" s="47">
        <f>Table_Query_from_Mac10[[#This Row],[unit_cost]]</f>
        <v>14.19</v>
      </c>
      <c r="L3732" s="47">
        <f>Table_Query_from_Mac10[[#This Row],[Live-cost]]*(1+Table_Query_from_Mac10[[#This Row],[CogsIncreasebyTYPE]])</f>
        <v>14.19</v>
      </c>
      <c r="M3732" s="47">
        <f>Table_Query_from_Mac10[[#This Row],[Live-cost]]*Table_Query_from_Mac10[[#This Row],[qty_to_ship]]</f>
        <v>127.71</v>
      </c>
      <c r="N3732" s="47">
        <f>IF(Table_Query_from_Mac10[[#This Row],[item_no]]="KDA",-Table_Query_from_Mac10[[#This Row],[unit_price]],Table_Query_from_Mac10[[#This Row],[Net Unit]]*Table_Query_from_Mac10[[#This Row],[qty_to_ship]])</f>
        <v>324.27</v>
      </c>
      <c r="O3732" s="47">
        <f>SUMIFS(Summary!C:C,Summary!H:H,Table_Query_from_Mac10[[#This Row],[Juiceoc]])</f>
        <v>0</v>
      </c>
      <c r="P3732" s="47">
        <f>SUMIFS(Summary!D:D,Summary!H:H,Table_Query_from_Mac10[[#This Row],[Juiceoc]])</f>
        <v>0</v>
      </c>
      <c r="Q3732" s="47">
        <f>SUMIFS(Summary!E:E,Summary!H:H,Table_Query_from_Mac10[[#This Row],[Juiceoc]])</f>
        <v>0</v>
      </c>
      <c r="R3732" s="47">
        <f>Table_Query_from_Mac10[[#This Row],[Net Unit]]*(1+Table_Query_from_Mac10[[#This Row],[PriceIncreasebyType]])</f>
        <v>36.03</v>
      </c>
      <c r="S3732" s="47">
        <f>Table_Query_from_Mac10[[#This Row],[UnitPriceFuture]]*Table_Query_from_Mac10[[#This Row],[qtytoShipFuture]]</f>
        <v>324.27</v>
      </c>
      <c r="T3732" s="47">
        <f>ROUND(Table_Query_from_Mac10[[#This Row],[qty_to_ship]]*(1+Table_Query_from_Mac10[[#This Row],[VolumeIncreasebyType]]),0)</f>
        <v>9</v>
      </c>
      <c r="U3732" s="47">
        <f>Table_Query_from_Mac10[[#This Row],[qtytoShipFuture]]*Table_Query_from_Mac10[[#This Row],[Future-cost]]</f>
        <v>127.71</v>
      </c>
      <c r="V3732" s="47">
        <f>Table_Query_from_Mac10[[#This Row],[qtytoShipFuture]]-Table_Query_from_Mac10[[#This Row],[qty_to_ship]]</f>
        <v>0</v>
      </c>
      <c r="W3732" s="47">
        <f>Table_Query_from_Mac10[[#This Row],[UnitPriceFuture]]</f>
        <v>36.03</v>
      </c>
      <c r="X3732" s="47">
        <f>Table_Query_from_Mac10[[#This Row],[Unit Increase]]*Table_Query_from_Mac10[[#This Row],[UnitPriceFuture]]</f>
        <v>0</v>
      </c>
      <c r="Y3732" s="47">
        <f>Table_Query_from_Mac10[[#This Row],[Unit Increase]]*Table_Query_from_Mac10[[#This Row],[Future-cost]]</f>
        <v>0</v>
      </c>
      <c r="Z3732" s="47">
        <f>-(Table_Query_from_Mac10[[#This Row],[Incremental Sales]]+((Table_Query_from_Mac10[[#This Row],[Incremental Sales]]*-(SUM(Summary!$S$8:$S$9)))))*Summary!$S$18</f>
        <v>0</v>
      </c>
      <c r="AA3732" s="47">
        <f>IFERROR(Table_Query_from_Mac10[[#This Row],[Incremental Cost]]/Table_Query_from_Mac10[[#This Row],[Incremental Sales]],0)</f>
        <v>0</v>
      </c>
      <c r="AB3732" s="47">
        <f>IFERROR(Table_Query_from_Mac10[[#This Row],[TotalCostFuture]]/Table_Query_from_Mac10[[#This Row],[totalsalesFuture]],0)</f>
        <v>0.39383846794338051</v>
      </c>
      <c r="AN3732" s="30">
        <v>36</v>
      </c>
      <c r="AO3732">
        <f t="shared" si="116"/>
        <v>9</v>
      </c>
      <c r="AQ3732" s="30">
        <v>102.94</v>
      </c>
      <c r="AR3732">
        <f t="shared" si="117"/>
        <v>36.03</v>
      </c>
    </row>
    <row r="3733" spans="1:44" x14ac:dyDescent="0.25">
      <c r="A3733">
        <v>90379</v>
      </c>
      <c r="B3733">
        <v>6</v>
      </c>
      <c r="C3733" t="s">
        <v>55</v>
      </c>
      <c r="D3733" t="s">
        <v>81</v>
      </c>
      <c r="E3733">
        <v>9</v>
      </c>
      <c r="F3733">
        <v>10.09</v>
      </c>
      <c r="G3733">
        <v>25.43</v>
      </c>
      <c r="H3733" s="1">
        <v>44861</v>
      </c>
      <c r="I3733" s="20">
        <v>0</v>
      </c>
      <c r="J3733" s="47">
        <f>Table_Query_from_Mac10[[#This Row],[unit_price]]-(Table_Query_from_Mac10[[#This Row],[unit_price]]*(Table_Query_from_Mac10[[#This Row],[discount_pct]]/100))</f>
        <v>25.43</v>
      </c>
      <c r="K3733" s="47">
        <f>Table_Query_from_Mac10[[#This Row],[unit_cost]]</f>
        <v>10.09</v>
      </c>
      <c r="L3733" s="47">
        <f>Table_Query_from_Mac10[[#This Row],[Live-cost]]*(1+Table_Query_from_Mac10[[#This Row],[CogsIncreasebyTYPE]])</f>
        <v>10.09</v>
      </c>
      <c r="M3733" s="47">
        <f>Table_Query_from_Mac10[[#This Row],[Live-cost]]*Table_Query_from_Mac10[[#This Row],[qty_to_ship]]</f>
        <v>90.81</v>
      </c>
      <c r="N3733" s="47">
        <f>IF(Table_Query_from_Mac10[[#This Row],[item_no]]="KDA",-Table_Query_from_Mac10[[#This Row],[unit_price]],Table_Query_from_Mac10[[#This Row],[Net Unit]]*Table_Query_from_Mac10[[#This Row],[qty_to_ship]])</f>
        <v>228.87</v>
      </c>
      <c r="O3733" s="47">
        <f>SUMIFS(Summary!C:C,Summary!H:H,Table_Query_from_Mac10[[#This Row],[Juiceoc]])</f>
        <v>0</v>
      </c>
      <c r="P3733" s="47">
        <f>SUMIFS(Summary!D:D,Summary!H:H,Table_Query_from_Mac10[[#This Row],[Juiceoc]])</f>
        <v>0</v>
      </c>
      <c r="Q3733" s="47">
        <f>SUMIFS(Summary!E:E,Summary!H:H,Table_Query_from_Mac10[[#This Row],[Juiceoc]])</f>
        <v>0</v>
      </c>
      <c r="R3733" s="47">
        <f>Table_Query_from_Mac10[[#This Row],[Net Unit]]*(1+Table_Query_from_Mac10[[#This Row],[PriceIncreasebyType]])</f>
        <v>25.43</v>
      </c>
      <c r="S3733" s="47">
        <f>Table_Query_from_Mac10[[#This Row],[UnitPriceFuture]]*Table_Query_from_Mac10[[#This Row],[qtytoShipFuture]]</f>
        <v>228.87</v>
      </c>
      <c r="T3733" s="47">
        <f>ROUND(Table_Query_from_Mac10[[#This Row],[qty_to_ship]]*(1+Table_Query_from_Mac10[[#This Row],[VolumeIncreasebyType]]),0)</f>
        <v>9</v>
      </c>
      <c r="U3733" s="47">
        <f>Table_Query_from_Mac10[[#This Row],[qtytoShipFuture]]*Table_Query_from_Mac10[[#This Row],[Future-cost]]</f>
        <v>90.81</v>
      </c>
      <c r="V3733" s="47">
        <f>Table_Query_from_Mac10[[#This Row],[qtytoShipFuture]]-Table_Query_from_Mac10[[#This Row],[qty_to_ship]]</f>
        <v>0</v>
      </c>
      <c r="W3733" s="47">
        <f>Table_Query_from_Mac10[[#This Row],[UnitPriceFuture]]</f>
        <v>25.43</v>
      </c>
      <c r="X3733" s="47">
        <f>Table_Query_from_Mac10[[#This Row],[Unit Increase]]*Table_Query_from_Mac10[[#This Row],[UnitPriceFuture]]</f>
        <v>0</v>
      </c>
      <c r="Y3733" s="47">
        <f>Table_Query_from_Mac10[[#This Row],[Unit Increase]]*Table_Query_from_Mac10[[#This Row],[Future-cost]]</f>
        <v>0</v>
      </c>
      <c r="Z3733" s="47">
        <f>-(Table_Query_from_Mac10[[#This Row],[Incremental Sales]]+((Table_Query_from_Mac10[[#This Row],[Incremental Sales]]*-(SUM(Summary!$S$8:$S$9)))))*Summary!$S$18</f>
        <v>0</v>
      </c>
      <c r="AA3733" s="47">
        <f>IFERROR(Table_Query_from_Mac10[[#This Row],[Incremental Cost]]/Table_Query_from_Mac10[[#This Row],[Incremental Sales]],0)</f>
        <v>0</v>
      </c>
      <c r="AB3733" s="47">
        <f>IFERROR(Table_Query_from_Mac10[[#This Row],[TotalCostFuture]]/Table_Query_from_Mac10[[#This Row],[totalsalesFuture]],0)</f>
        <v>0.39677546205269365</v>
      </c>
      <c r="AN3733" s="31">
        <v>36</v>
      </c>
      <c r="AO3733">
        <f t="shared" si="116"/>
        <v>9</v>
      </c>
      <c r="AQ3733" s="31">
        <v>72.650000000000006</v>
      </c>
      <c r="AR3733">
        <f t="shared" si="117"/>
        <v>25.43</v>
      </c>
    </row>
    <row r="3734" spans="1:44" x14ac:dyDescent="0.25">
      <c r="A3734">
        <v>90379</v>
      </c>
      <c r="B3734">
        <v>7</v>
      </c>
      <c r="C3734" t="s">
        <v>55</v>
      </c>
      <c r="D3734" t="s">
        <v>81</v>
      </c>
      <c r="E3734">
        <v>6</v>
      </c>
      <c r="F3734">
        <v>11.51</v>
      </c>
      <c r="G3734">
        <v>30.2</v>
      </c>
      <c r="H3734" s="1">
        <v>44861</v>
      </c>
      <c r="I3734" s="20">
        <v>0</v>
      </c>
      <c r="J3734" s="47">
        <f>Table_Query_from_Mac10[[#This Row],[unit_price]]-(Table_Query_from_Mac10[[#This Row],[unit_price]]*(Table_Query_from_Mac10[[#This Row],[discount_pct]]/100))</f>
        <v>30.2</v>
      </c>
      <c r="K3734" s="47">
        <f>Table_Query_from_Mac10[[#This Row],[unit_cost]]</f>
        <v>11.51</v>
      </c>
      <c r="L3734" s="47">
        <f>Table_Query_from_Mac10[[#This Row],[Live-cost]]*(1+Table_Query_from_Mac10[[#This Row],[CogsIncreasebyTYPE]])</f>
        <v>11.51</v>
      </c>
      <c r="M3734" s="47">
        <f>Table_Query_from_Mac10[[#This Row],[Live-cost]]*Table_Query_from_Mac10[[#This Row],[qty_to_ship]]</f>
        <v>69.06</v>
      </c>
      <c r="N3734" s="47">
        <f>IF(Table_Query_from_Mac10[[#This Row],[item_no]]="KDA",-Table_Query_from_Mac10[[#This Row],[unit_price]],Table_Query_from_Mac10[[#This Row],[Net Unit]]*Table_Query_from_Mac10[[#This Row],[qty_to_ship]])</f>
        <v>181.2</v>
      </c>
      <c r="O3734" s="47">
        <f>SUMIFS(Summary!C:C,Summary!H:H,Table_Query_from_Mac10[[#This Row],[Juiceoc]])</f>
        <v>0</v>
      </c>
      <c r="P3734" s="47">
        <f>SUMIFS(Summary!D:D,Summary!H:H,Table_Query_from_Mac10[[#This Row],[Juiceoc]])</f>
        <v>0</v>
      </c>
      <c r="Q3734" s="47">
        <f>SUMIFS(Summary!E:E,Summary!H:H,Table_Query_from_Mac10[[#This Row],[Juiceoc]])</f>
        <v>0</v>
      </c>
      <c r="R3734" s="47">
        <f>Table_Query_from_Mac10[[#This Row],[Net Unit]]*(1+Table_Query_from_Mac10[[#This Row],[PriceIncreasebyType]])</f>
        <v>30.2</v>
      </c>
      <c r="S3734" s="47">
        <f>Table_Query_from_Mac10[[#This Row],[UnitPriceFuture]]*Table_Query_from_Mac10[[#This Row],[qtytoShipFuture]]</f>
        <v>181.2</v>
      </c>
      <c r="T3734" s="47">
        <f>ROUND(Table_Query_from_Mac10[[#This Row],[qty_to_ship]]*(1+Table_Query_from_Mac10[[#This Row],[VolumeIncreasebyType]]),0)</f>
        <v>6</v>
      </c>
      <c r="U3734" s="47">
        <f>Table_Query_from_Mac10[[#This Row],[qtytoShipFuture]]*Table_Query_from_Mac10[[#This Row],[Future-cost]]</f>
        <v>69.06</v>
      </c>
      <c r="V3734" s="47">
        <f>Table_Query_from_Mac10[[#This Row],[qtytoShipFuture]]-Table_Query_from_Mac10[[#This Row],[qty_to_ship]]</f>
        <v>0</v>
      </c>
      <c r="W3734" s="47">
        <f>Table_Query_from_Mac10[[#This Row],[UnitPriceFuture]]</f>
        <v>30.2</v>
      </c>
      <c r="X3734" s="47">
        <f>Table_Query_from_Mac10[[#This Row],[Unit Increase]]*Table_Query_from_Mac10[[#This Row],[UnitPriceFuture]]</f>
        <v>0</v>
      </c>
      <c r="Y3734" s="47">
        <f>Table_Query_from_Mac10[[#This Row],[Unit Increase]]*Table_Query_from_Mac10[[#This Row],[Future-cost]]</f>
        <v>0</v>
      </c>
      <c r="Z3734" s="47">
        <f>-(Table_Query_from_Mac10[[#This Row],[Incremental Sales]]+((Table_Query_from_Mac10[[#This Row],[Incremental Sales]]*-(SUM(Summary!$S$8:$S$9)))))*Summary!$S$18</f>
        <v>0</v>
      </c>
      <c r="AA3734" s="47">
        <f>IFERROR(Table_Query_from_Mac10[[#This Row],[Incremental Cost]]/Table_Query_from_Mac10[[#This Row],[Incremental Sales]],0)</f>
        <v>0</v>
      </c>
      <c r="AB3734" s="47">
        <f>IFERROR(Table_Query_from_Mac10[[#This Row],[TotalCostFuture]]/Table_Query_from_Mac10[[#This Row],[totalsalesFuture]],0)</f>
        <v>0.38112582781456955</v>
      </c>
      <c r="AN3734" s="30">
        <v>24</v>
      </c>
      <c r="AO3734">
        <f t="shared" si="116"/>
        <v>6</v>
      </c>
      <c r="AQ3734" s="30">
        <v>86.28</v>
      </c>
      <c r="AR3734">
        <f t="shared" si="117"/>
        <v>30.2</v>
      </c>
    </row>
    <row r="3735" spans="1:44" x14ac:dyDescent="0.25">
      <c r="A3735">
        <v>90379</v>
      </c>
      <c r="B3735">
        <v>8</v>
      </c>
      <c r="C3735" t="s">
        <v>56</v>
      </c>
      <c r="D3735" t="s">
        <v>81</v>
      </c>
      <c r="E3735">
        <v>3</v>
      </c>
      <c r="F3735">
        <v>14.19</v>
      </c>
      <c r="G3735">
        <v>36.03</v>
      </c>
      <c r="H3735" s="1">
        <v>44861</v>
      </c>
      <c r="I3735" s="20">
        <v>0</v>
      </c>
      <c r="J3735" s="47">
        <f>Table_Query_from_Mac10[[#This Row],[unit_price]]-(Table_Query_from_Mac10[[#This Row],[unit_price]]*(Table_Query_from_Mac10[[#This Row],[discount_pct]]/100))</f>
        <v>36.03</v>
      </c>
      <c r="K3735" s="47">
        <f>Table_Query_from_Mac10[[#This Row],[unit_cost]]</f>
        <v>14.19</v>
      </c>
      <c r="L3735" s="47">
        <f>Table_Query_from_Mac10[[#This Row],[Live-cost]]*(1+Table_Query_from_Mac10[[#This Row],[CogsIncreasebyTYPE]])</f>
        <v>14.19</v>
      </c>
      <c r="M3735" s="47">
        <f>Table_Query_from_Mac10[[#This Row],[Live-cost]]*Table_Query_from_Mac10[[#This Row],[qty_to_ship]]</f>
        <v>42.57</v>
      </c>
      <c r="N3735" s="47">
        <f>IF(Table_Query_from_Mac10[[#This Row],[item_no]]="KDA",-Table_Query_from_Mac10[[#This Row],[unit_price]],Table_Query_from_Mac10[[#This Row],[Net Unit]]*Table_Query_from_Mac10[[#This Row],[qty_to_ship]])</f>
        <v>108.09</v>
      </c>
      <c r="O3735" s="47">
        <f>SUMIFS(Summary!C:C,Summary!H:H,Table_Query_from_Mac10[[#This Row],[Juiceoc]])</f>
        <v>0</v>
      </c>
      <c r="P3735" s="47">
        <f>SUMIFS(Summary!D:D,Summary!H:H,Table_Query_from_Mac10[[#This Row],[Juiceoc]])</f>
        <v>0</v>
      </c>
      <c r="Q3735" s="47">
        <f>SUMIFS(Summary!E:E,Summary!H:H,Table_Query_from_Mac10[[#This Row],[Juiceoc]])</f>
        <v>0</v>
      </c>
      <c r="R3735" s="47">
        <f>Table_Query_from_Mac10[[#This Row],[Net Unit]]*(1+Table_Query_from_Mac10[[#This Row],[PriceIncreasebyType]])</f>
        <v>36.03</v>
      </c>
      <c r="S3735" s="47">
        <f>Table_Query_from_Mac10[[#This Row],[UnitPriceFuture]]*Table_Query_from_Mac10[[#This Row],[qtytoShipFuture]]</f>
        <v>108.09</v>
      </c>
      <c r="T3735" s="47">
        <f>ROUND(Table_Query_from_Mac10[[#This Row],[qty_to_ship]]*(1+Table_Query_from_Mac10[[#This Row],[VolumeIncreasebyType]]),0)</f>
        <v>3</v>
      </c>
      <c r="U3735" s="47">
        <f>Table_Query_from_Mac10[[#This Row],[qtytoShipFuture]]*Table_Query_from_Mac10[[#This Row],[Future-cost]]</f>
        <v>42.57</v>
      </c>
      <c r="V3735" s="47">
        <f>Table_Query_from_Mac10[[#This Row],[qtytoShipFuture]]-Table_Query_from_Mac10[[#This Row],[qty_to_ship]]</f>
        <v>0</v>
      </c>
      <c r="W3735" s="47">
        <f>Table_Query_from_Mac10[[#This Row],[UnitPriceFuture]]</f>
        <v>36.03</v>
      </c>
      <c r="X3735" s="47">
        <f>Table_Query_from_Mac10[[#This Row],[Unit Increase]]*Table_Query_from_Mac10[[#This Row],[UnitPriceFuture]]</f>
        <v>0</v>
      </c>
      <c r="Y3735" s="47">
        <f>Table_Query_from_Mac10[[#This Row],[Unit Increase]]*Table_Query_from_Mac10[[#This Row],[Future-cost]]</f>
        <v>0</v>
      </c>
      <c r="Z3735" s="47">
        <f>-(Table_Query_from_Mac10[[#This Row],[Incremental Sales]]+((Table_Query_from_Mac10[[#This Row],[Incremental Sales]]*-(SUM(Summary!$S$8:$S$9)))))*Summary!$S$18</f>
        <v>0</v>
      </c>
      <c r="AA3735" s="47">
        <f>IFERROR(Table_Query_from_Mac10[[#This Row],[Incremental Cost]]/Table_Query_from_Mac10[[#This Row],[Incremental Sales]],0)</f>
        <v>0</v>
      </c>
      <c r="AB3735" s="47">
        <f>IFERROR(Table_Query_from_Mac10[[#This Row],[TotalCostFuture]]/Table_Query_from_Mac10[[#This Row],[totalsalesFuture]],0)</f>
        <v>0.39383846794338051</v>
      </c>
      <c r="AN3735" s="31">
        <v>12</v>
      </c>
      <c r="AO3735">
        <f t="shared" si="116"/>
        <v>3</v>
      </c>
      <c r="AQ3735" s="31">
        <v>102.94</v>
      </c>
      <c r="AR3735">
        <f t="shared" si="117"/>
        <v>36.03</v>
      </c>
    </row>
    <row r="3736" spans="1:44" x14ac:dyDescent="0.25">
      <c r="A3736">
        <v>90380</v>
      </c>
      <c r="B3736">
        <v>1</v>
      </c>
      <c r="C3736" t="s">
        <v>55</v>
      </c>
      <c r="D3736" t="s">
        <v>81</v>
      </c>
      <c r="E3736">
        <v>25</v>
      </c>
      <c r="F3736">
        <v>4.3899999999999997</v>
      </c>
      <c r="G3736">
        <v>9.7200000000000006</v>
      </c>
      <c r="H3736" s="1">
        <v>44861</v>
      </c>
      <c r="I3736" s="20">
        <v>0</v>
      </c>
      <c r="J3736" s="47">
        <f>Table_Query_from_Mac10[[#This Row],[unit_price]]-(Table_Query_from_Mac10[[#This Row],[unit_price]]*(Table_Query_from_Mac10[[#This Row],[discount_pct]]/100))</f>
        <v>9.7200000000000006</v>
      </c>
      <c r="K3736" s="47">
        <f>Table_Query_from_Mac10[[#This Row],[unit_cost]]</f>
        <v>4.3899999999999997</v>
      </c>
      <c r="L3736" s="47">
        <f>Table_Query_from_Mac10[[#This Row],[Live-cost]]*(1+Table_Query_from_Mac10[[#This Row],[CogsIncreasebyTYPE]])</f>
        <v>4.3899999999999997</v>
      </c>
      <c r="M3736" s="47">
        <f>Table_Query_from_Mac10[[#This Row],[Live-cost]]*Table_Query_from_Mac10[[#This Row],[qty_to_ship]]</f>
        <v>109.74999999999999</v>
      </c>
      <c r="N3736" s="47">
        <f>IF(Table_Query_from_Mac10[[#This Row],[item_no]]="KDA",-Table_Query_from_Mac10[[#This Row],[unit_price]],Table_Query_from_Mac10[[#This Row],[Net Unit]]*Table_Query_from_Mac10[[#This Row],[qty_to_ship]])</f>
        <v>243.00000000000003</v>
      </c>
      <c r="O3736" s="47">
        <f>SUMIFS(Summary!C:C,Summary!H:H,Table_Query_from_Mac10[[#This Row],[Juiceoc]])</f>
        <v>0</v>
      </c>
      <c r="P3736" s="47">
        <f>SUMIFS(Summary!D:D,Summary!H:H,Table_Query_from_Mac10[[#This Row],[Juiceoc]])</f>
        <v>0</v>
      </c>
      <c r="Q3736" s="47">
        <f>SUMIFS(Summary!E:E,Summary!H:H,Table_Query_from_Mac10[[#This Row],[Juiceoc]])</f>
        <v>0</v>
      </c>
      <c r="R3736" s="47">
        <f>Table_Query_from_Mac10[[#This Row],[Net Unit]]*(1+Table_Query_from_Mac10[[#This Row],[PriceIncreasebyType]])</f>
        <v>9.7200000000000006</v>
      </c>
      <c r="S3736" s="47">
        <f>Table_Query_from_Mac10[[#This Row],[UnitPriceFuture]]*Table_Query_from_Mac10[[#This Row],[qtytoShipFuture]]</f>
        <v>243.00000000000003</v>
      </c>
      <c r="T3736" s="47">
        <f>ROUND(Table_Query_from_Mac10[[#This Row],[qty_to_ship]]*(1+Table_Query_from_Mac10[[#This Row],[VolumeIncreasebyType]]),0)</f>
        <v>25</v>
      </c>
      <c r="U3736" s="47">
        <f>Table_Query_from_Mac10[[#This Row],[qtytoShipFuture]]*Table_Query_from_Mac10[[#This Row],[Future-cost]]</f>
        <v>109.74999999999999</v>
      </c>
      <c r="V3736" s="47">
        <f>Table_Query_from_Mac10[[#This Row],[qtytoShipFuture]]-Table_Query_from_Mac10[[#This Row],[qty_to_ship]]</f>
        <v>0</v>
      </c>
      <c r="W3736" s="47">
        <f>Table_Query_from_Mac10[[#This Row],[UnitPriceFuture]]</f>
        <v>9.7200000000000006</v>
      </c>
      <c r="X3736" s="47">
        <f>Table_Query_from_Mac10[[#This Row],[Unit Increase]]*Table_Query_from_Mac10[[#This Row],[UnitPriceFuture]]</f>
        <v>0</v>
      </c>
      <c r="Y3736" s="47">
        <f>Table_Query_from_Mac10[[#This Row],[Unit Increase]]*Table_Query_from_Mac10[[#This Row],[Future-cost]]</f>
        <v>0</v>
      </c>
      <c r="Z3736" s="47">
        <f>-(Table_Query_from_Mac10[[#This Row],[Incremental Sales]]+((Table_Query_from_Mac10[[#This Row],[Incremental Sales]]*-(SUM(Summary!$S$8:$S$9)))))*Summary!$S$18</f>
        <v>0</v>
      </c>
      <c r="AA3736" s="47">
        <f>IFERROR(Table_Query_from_Mac10[[#This Row],[Incremental Cost]]/Table_Query_from_Mac10[[#This Row],[Incremental Sales]],0)</f>
        <v>0</v>
      </c>
      <c r="AB3736" s="47">
        <f>IFERROR(Table_Query_from_Mac10[[#This Row],[TotalCostFuture]]/Table_Query_from_Mac10[[#This Row],[totalsalesFuture]],0)</f>
        <v>0.45164609053497934</v>
      </c>
      <c r="AN3736" s="30">
        <v>100</v>
      </c>
      <c r="AO3736">
        <f t="shared" si="116"/>
        <v>25</v>
      </c>
      <c r="AQ3736" s="30">
        <v>27.78</v>
      </c>
      <c r="AR3736">
        <f t="shared" si="117"/>
        <v>9.7200000000000006</v>
      </c>
    </row>
    <row r="3737" spans="1:44" x14ac:dyDescent="0.25">
      <c r="A3737">
        <v>90380</v>
      </c>
      <c r="B3737">
        <v>2</v>
      </c>
      <c r="C3737" t="s">
        <v>55</v>
      </c>
      <c r="D3737" t="s">
        <v>81</v>
      </c>
      <c r="E3737">
        <v>25</v>
      </c>
      <c r="F3737">
        <v>4.8499999999999996</v>
      </c>
      <c r="G3737">
        <v>10.92</v>
      </c>
      <c r="H3737" s="1">
        <v>44861</v>
      </c>
      <c r="I3737" s="20">
        <v>0</v>
      </c>
      <c r="J3737" s="47">
        <f>Table_Query_from_Mac10[[#This Row],[unit_price]]-(Table_Query_from_Mac10[[#This Row],[unit_price]]*(Table_Query_from_Mac10[[#This Row],[discount_pct]]/100))</f>
        <v>10.92</v>
      </c>
      <c r="K3737" s="47">
        <f>Table_Query_from_Mac10[[#This Row],[unit_cost]]</f>
        <v>4.8499999999999996</v>
      </c>
      <c r="L3737" s="47">
        <f>Table_Query_from_Mac10[[#This Row],[Live-cost]]*(1+Table_Query_from_Mac10[[#This Row],[CogsIncreasebyTYPE]])</f>
        <v>4.8499999999999996</v>
      </c>
      <c r="M3737" s="47">
        <f>Table_Query_from_Mac10[[#This Row],[Live-cost]]*Table_Query_from_Mac10[[#This Row],[qty_to_ship]]</f>
        <v>121.24999999999999</v>
      </c>
      <c r="N3737" s="47">
        <f>IF(Table_Query_from_Mac10[[#This Row],[item_no]]="KDA",-Table_Query_from_Mac10[[#This Row],[unit_price]],Table_Query_from_Mac10[[#This Row],[Net Unit]]*Table_Query_from_Mac10[[#This Row],[qty_to_ship]])</f>
        <v>273</v>
      </c>
      <c r="O3737" s="47">
        <f>SUMIFS(Summary!C:C,Summary!H:H,Table_Query_from_Mac10[[#This Row],[Juiceoc]])</f>
        <v>0</v>
      </c>
      <c r="P3737" s="47">
        <f>SUMIFS(Summary!D:D,Summary!H:H,Table_Query_from_Mac10[[#This Row],[Juiceoc]])</f>
        <v>0</v>
      </c>
      <c r="Q3737" s="47">
        <f>SUMIFS(Summary!E:E,Summary!H:H,Table_Query_from_Mac10[[#This Row],[Juiceoc]])</f>
        <v>0</v>
      </c>
      <c r="R3737" s="47">
        <f>Table_Query_from_Mac10[[#This Row],[Net Unit]]*(1+Table_Query_from_Mac10[[#This Row],[PriceIncreasebyType]])</f>
        <v>10.92</v>
      </c>
      <c r="S3737" s="47">
        <f>Table_Query_from_Mac10[[#This Row],[UnitPriceFuture]]*Table_Query_from_Mac10[[#This Row],[qtytoShipFuture]]</f>
        <v>273</v>
      </c>
      <c r="T3737" s="47">
        <f>ROUND(Table_Query_from_Mac10[[#This Row],[qty_to_ship]]*(1+Table_Query_from_Mac10[[#This Row],[VolumeIncreasebyType]]),0)</f>
        <v>25</v>
      </c>
      <c r="U3737" s="47">
        <f>Table_Query_from_Mac10[[#This Row],[qtytoShipFuture]]*Table_Query_from_Mac10[[#This Row],[Future-cost]]</f>
        <v>121.24999999999999</v>
      </c>
      <c r="V3737" s="47">
        <f>Table_Query_from_Mac10[[#This Row],[qtytoShipFuture]]-Table_Query_from_Mac10[[#This Row],[qty_to_ship]]</f>
        <v>0</v>
      </c>
      <c r="W3737" s="47">
        <f>Table_Query_from_Mac10[[#This Row],[UnitPriceFuture]]</f>
        <v>10.92</v>
      </c>
      <c r="X3737" s="47">
        <f>Table_Query_from_Mac10[[#This Row],[Unit Increase]]*Table_Query_from_Mac10[[#This Row],[UnitPriceFuture]]</f>
        <v>0</v>
      </c>
      <c r="Y3737" s="47">
        <f>Table_Query_from_Mac10[[#This Row],[Unit Increase]]*Table_Query_from_Mac10[[#This Row],[Future-cost]]</f>
        <v>0</v>
      </c>
      <c r="Z3737" s="47">
        <f>-(Table_Query_from_Mac10[[#This Row],[Incremental Sales]]+((Table_Query_from_Mac10[[#This Row],[Incremental Sales]]*-(SUM(Summary!$S$8:$S$9)))))*Summary!$S$18</f>
        <v>0</v>
      </c>
      <c r="AA3737" s="47">
        <f>IFERROR(Table_Query_from_Mac10[[#This Row],[Incremental Cost]]/Table_Query_from_Mac10[[#This Row],[Incremental Sales]],0)</f>
        <v>0</v>
      </c>
      <c r="AB3737" s="47">
        <f>IFERROR(Table_Query_from_Mac10[[#This Row],[TotalCostFuture]]/Table_Query_from_Mac10[[#This Row],[totalsalesFuture]],0)</f>
        <v>0.44413919413919406</v>
      </c>
      <c r="AN3737" s="31">
        <v>100</v>
      </c>
      <c r="AO3737">
        <f t="shared" si="116"/>
        <v>25</v>
      </c>
      <c r="AQ3737" s="31">
        <v>31.2</v>
      </c>
      <c r="AR3737">
        <f t="shared" si="117"/>
        <v>10.92</v>
      </c>
    </row>
    <row r="3738" spans="1:44" x14ac:dyDescent="0.25">
      <c r="A3738">
        <v>90380</v>
      </c>
      <c r="B3738">
        <v>3</v>
      </c>
      <c r="C3738" t="s">
        <v>55</v>
      </c>
      <c r="D3738" t="s">
        <v>81</v>
      </c>
      <c r="E3738">
        <v>20</v>
      </c>
      <c r="F3738">
        <v>5.31</v>
      </c>
      <c r="G3738">
        <v>12.02</v>
      </c>
      <c r="H3738" s="1">
        <v>44861</v>
      </c>
      <c r="I3738" s="20">
        <v>0</v>
      </c>
      <c r="J3738" s="47">
        <f>Table_Query_from_Mac10[[#This Row],[unit_price]]-(Table_Query_from_Mac10[[#This Row],[unit_price]]*(Table_Query_from_Mac10[[#This Row],[discount_pct]]/100))</f>
        <v>12.02</v>
      </c>
      <c r="K3738" s="47">
        <f>Table_Query_from_Mac10[[#This Row],[unit_cost]]</f>
        <v>5.31</v>
      </c>
      <c r="L3738" s="47">
        <f>Table_Query_from_Mac10[[#This Row],[Live-cost]]*(1+Table_Query_from_Mac10[[#This Row],[CogsIncreasebyTYPE]])</f>
        <v>5.31</v>
      </c>
      <c r="M3738" s="47">
        <f>Table_Query_from_Mac10[[#This Row],[Live-cost]]*Table_Query_from_Mac10[[#This Row],[qty_to_ship]]</f>
        <v>106.19999999999999</v>
      </c>
      <c r="N3738" s="47">
        <f>IF(Table_Query_from_Mac10[[#This Row],[item_no]]="KDA",-Table_Query_from_Mac10[[#This Row],[unit_price]],Table_Query_from_Mac10[[#This Row],[Net Unit]]*Table_Query_from_Mac10[[#This Row],[qty_to_ship]])</f>
        <v>240.39999999999998</v>
      </c>
      <c r="O3738" s="47">
        <f>SUMIFS(Summary!C:C,Summary!H:H,Table_Query_from_Mac10[[#This Row],[Juiceoc]])</f>
        <v>0</v>
      </c>
      <c r="P3738" s="47">
        <f>SUMIFS(Summary!D:D,Summary!H:H,Table_Query_from_Mac10[[#This Row],[Juiceoc]])</f>
        <v>0</v>
      </c>
      <c r="Q3738" s="47">
        <f>SUMIFS(Summary!E:E,Summary!H:H,Table_Query_from_Mac10[[#This Row],[Juiceoc]])</f>
        <v>0</v>
      </c>
      <c r="R3738" s="47">
        <f>Table_Query_from_Mac10[[#This Row],[Net Unit]]*(1+Table_Query_from_Mac10[[#This Row],[PriceIncreasebyType]])</f>
        <v>12.02</v>
      </c>
      <c r="S3738" s="47">
        <f>Table_Query_from_Mac10[[#This Row],[UnitPriceFuture]]*Table_Query_from_Mac10[[#This Row],[qtytoShipFuture]]</f>
        <v>240.39999999999998</v>
      </c>
      <c r="T3738" s="47">
        <f>ROUND(Table_Query_from_Mac10[[#This Row],[qty_to_ship]]*(1+Table_Query_from_Mac10[[#This Row],[VolumeIncreasebyType]]),0)</f>
        <v>20</v>
      </c>
      <c r="U3738" s="47">
        <f>Table_Query_from_Mac10[[#This Row],[qtytoShipFuture]]*Table_Query_from_Mac10[[#This Row],[Future-cost]]</f>
        <v>106.19999999999999</v>
      </c>
      <c r="V3738" s="47">
        <f>Table_Query_from_Mac10[[#This Row],[qtytoShipFuture]]-Table_Query_from_Mac10[[#This Row],[qty_to_ship]]</f>
        <v>0</v>
      </c>
      <c r="W3738" s="47">
        <f>Table_Query_from_Mac10[[#This Row],[UnitPriceFuture]]</f>
        <v>12.02</v>
      </c>
      <c r="X3738" s="47">
        <f>Table_Query_from_Mac10[[#This Row],[Unit Increase]]*Table_Query_from_Mac10[[#This Row],[UnitPriceFuture]]</f>
        <v>0</v>
      </c>
      <c r="Y3738" s="47">
        <f>Table_Query_from_Mac10[[#This Row],[Unit Increase]]*Table_Query_from_Mac10[[#This Row],[Future-cost]]</f>
        <v>0</v>
      </c>
      <c r="Z3738" s="47">
        <f>-(Table_Query_from_Mac10[[#This Row],[Incremental Sales]]+((Table_Query_from_Mac10[[#This Row],[Incremental Sales]]*-(SUM(Summary!$S$8:$S$9)))))*Summary!$S$18</f>
        <v>0</v>
      </c>
      <c r="AA3738" s="47">
        <f>IFERROR(Table_Query_from_Mac10[[#This Row],[Incremental Cost]]/Table_Query_from_Mac10[[#This Row],[Incremental Sales]],0)</f>
        <v>0</v>
      </c>
      <c r="AB3738" s="47">
        <f>IFERROR(Table_Query_from_Mac10[[#This Row],[TotalCostFuture]]/Table_Query_from_Mac10[[#This Row],[totalsalesFuture]],0)</f>
        <v>0.44176372712146422</v>
      </c>
      <c r="AN3738" s="30">
        <v>80</v>
      </c>
      <c r="AO3738">
        <f t="shared" si="116"/>
        <v>20</v>
      </c>
      <c r="AQ3738" s="30">
        <v>34.340000000000003</v>
      </c>
      <c r="AR3738">
        <f t="shared" si="117"/>
        <v>12.02</v>
      </c>
    </row>
    <row r="3739" spans="1:44" x14ac:dyDescent="0.25">
      <c r="A3739">
        <v>90380</v>
      </c>
      <c r="B3739">
        <v>4</v>
      </c>
      <c r="C3739" t="s">
        <v>55</v>
      </c>
      <c r="D3739" t="s">
        <v>81</v>
      </c>
      <c r="E3739">
        <v>16</v>
      </c>
      <c r="F3739">
        <v>5.81</v>
      </c>
      <c r="G3739">
        <v>13.01</v>
      </c>
      <c r="H3739" s="1">
        <v>44861</v>
      </c>
      <c r="I3739" s="20">
        <v>0</v>
      </c>
      <c r="J3739" s="47">
        <f>Table_Query_from_Mac10[[#This Row],[unit_price]]-(Table_Query_from_Mac10[[#This Row],[unit_price]]*(Table_Query_from_Mac10[[#This Row],[discount_pct]]/100))</f>
        <v>13.01</v>
      </c>
      <c r="K3739" s="47">
        <f>Table_Query_from_Mac10[[#This Row],[unit_cost]]</f>
        <v>5.81</v>
      </c>
      <c r="L3739" s="47">
        <f>Table_Query_from_Mac10[[#This Row],[Live-cost]]*(1+Table_Query_from_Mac10[[#This Row],[CogsIncreasebyTYPE]])</f>
        <v>5.81</v>
      </c>
      <c r="M3739" s="47">
        <f>Table_Query_from_Mac10[[#This Row],[Live-cost]]*Table_Query_from_Mac10[[#This Row],[qty_to_ship]]</f>
        <v>92.96</v>
      </c>
      <c r="N3739" s="47">
        <f>IF(Table_Query_from_Mac10[[#This Row],[item_no]]="KDA",-Table_Query_from_Mac10[[#This Row],[unit_price]],Table_Query_from_Mac10[[#This Row],[Net Unit]]*Table_Query_from_Mac10[[#This Row],[qty_to_ship]])</f>
        <v>208.16</v>
      </c>
      <c r="O3739" s="47">
        <f>SUMIFS(Summary!C:C,Summary!H:H,Table_Query_from_Mac10[[#This Row],[Juiceoc]])</f>
        <v>0</v>
      </c>
      <c r="P3739" s="47">
        <f>SUMIFS(Summary!D:D,Summary!H:H,Table_Query_from_Mac10[[#This Row],[Juiceoc]])</f>
        <v>0</v>
      </c>
      <c r="Q3739" s="47">
        <f>SUMIFS(Summary!E:E,Summary!H:H,Table_Query_from_Mac10[[#This Row],[Juiceoc]])</f>
        <v>0</v>
      </c>
      <c r="R3739" s="47">
        <f>Table_Query_from_Mac10[[#This Row],[Net Unit]]*(1+Table_Query_from_Mac10[[#This Row],[PriceIncreasebyType]])</f>
        <v>13.01</v>
      </c>
      <c r="S3739" s="47">
        <f>Table_Query_from_Mac10[[#This Row],[UnitPriceFuture]]*Table_Query_from_Mac10[[#This Row],[qtytoShipFuture]]</f>
        <v>208.16</v>
      </c>
      <c r="T3739" s="47">
        <f>ROUND(Table_Query_from_Mac10[[#This Row],[qty_to_ship]]*(1+Table_Query_from_Mac10[[#This Row],[VolumeIncreasebyType]]),0)</f>
        <v>16</v>
      </c>
      <c r="U3739" s="47">
        <f>Table_Query_from_Mac10[[#This Row],[qtytoShipFuture]]*Table_Query_from_Mac10[[#This Row],[Future-cost]]</f>
        <v>92.96</v>
      </c>
      <c r="V3739" s="47">
        <f>Table_Query_from_Mac10[[#This Row],[qtytoShipFuture]]-Table_Query_from_Mac10[[#This Row],[qty_to_ship]]</f>
        <v>0</v>
      </c>
      <c r="W3739" s="47">
        <f>Table_Query_from_Mac10[[#This Row],[UnitPriceFuture]]</f>
        <v>13.01</v>
      </c>
      <c r="X3739" s="47">
        <f>Table_Query_from_Mac10[[#This Row],[Unit Increase]]*Table_Query_from_Mac10[[#This Row],[UnitPriceFuture]]</f>
        <v>0</v>
      </c>
      <c r="Y3739" s="47">
        <f>Table_Query_from_Mac10[[#This Row],[Unit Increase]]*Table_Query_from_Mac10[[#This Row],[Future-cost]]</f>
        <v>0</v>
      </c>
      <c r="Z3739" s="47">
        <f>-(Table_Query_from_Mac10[[#This Row],[Incremental Sales]]+((Table_Query_from_Mac10[[#This Row],[Incremental Sales]]*-(SUM(Summary!$S$8:$S$9)))))*Summary!$S$18</f>
        <v>0</v>
      </c>
      <c r="AA3739" s="47">
        <f>IFERROR(Table_Query_from_Mac10[[#This Row],[Incremental Cost]]/Table_Query_from_Mac10[[#This Row],[Incremental Sales]],0)</f>
        <v>0</v>
      </c>
      <c r="AB3739" s="47">
        <f>IFERROR(Table_Query_from_Mac10[[#This Row],[TotalCostFuture]]/Table_Query_from_Mac10[[#This Row],[totalsalesFuture]],0)</f>
        <v>0.44657955418908529</v>
      </c>
      <c r="AN3739" s="31">
        <v>64</v>
      </c>
      <c r="AO3739">
        <f t="shared" si="116"/>
        <v>16</v>
      </c>
      <c r="AQ3739" s="31">
        <v>37.159999999999997</v>
      </c>
      <c r="AR3739">
        <f t="shared" si="117"/>
        <v>13.01</v>
      </c>
    </row>
    <row r="3740" spans="1:44" x14ac:dyDescent="0.25">
      <c r="A3740">
        <v>90380</v>
      </c>
      <c r="B3740">
        <v>5</v>
      </c>
      <c r="C3740" t="s">
        <v>55</v>
      </c>
      <c r="D3740" t="s">
        <v>81</v>
      </c>
      <c r="E3740">
        <v>48</v>
      </c>
      <c r="F3740">
        <v>6.38</v>
      </c>
      <c r="G3740">
        <v>14.69</v>
      </c>
      <c r="H3740" s="1">
        <v>44861</v>
      </c>
      <c r="I3740" s="20">
        <v>0</v>
      </c>
      <c r="J3740" s="47">
        <f>Table_Query_from_Mac10[[#This Row],[unit_price]]-(Table_Query_from_Mac10[[#This Row],[unit_price]]*(Table_Query_from_Mac10[[#This Row],[discount_pct]]/100))</f>
        <v>14.69</v>
      </c>
      <c r="K3740" s="47">
        <f>Table_Query_from_Mac10[[#This Row],[unit_cost]]</f>
        <v>6.38</v>
      </c>
      <c r="L3740" s="47">
        <f>Table_Query_from_Mac10[[#This Row],[Live-cost]]*(1+Table_Query_from_Mac10[[#This Row],[CogsIncreasebyTYPE]])</f>
        <v>6.38</v>
      </c>
      <c r="M3740" s="47">
        <f>Table_Query_from_Mac10[[#This Row],[Live-cost]]*Table_Query_from_Mac10[[#This Row],[qty_to_ship]]</f>
        <v>306.24</v>
      </c>
      <c r="N3740" s="47">
        <f>IF(Table_Query_from_Mac10[[#This Row],[item_no]]="KDA",-Table_Query_from_Mac10[[#This Row],[unit_price]],Table_Query_from_Mac10[[#This Row],[Net Unit]]*Table_Query_from_Mac10[[#This Row],[qty_to_ship]])</f>
        <v>705.12</v>
      </c>
      <c r="O3740" s="47">
        <f>SUMIFS(Summary!C:C,Summary!H:H,Table_Query_from_Mac10[[#This Row],[Juiceoc]])</f>
        <v>0</v>
      </c>
      <c r="P3740" s="47">
        <f>SUMIFS(Summary!D:D,Summary!H:H,Table_Query_from_Mac10[[#This Row],[Juiceoc]])</f>
        <v>0</v>
      </c>
      <c r="Q3740" s="47">
        <f>SUMIFS(Summary!E:E,Summary!H:H,Table_Query_from_Mac10[[#This Row],[Juiceoc]])</f>
        <v>0</v>
      </c>
      <c r="R3740" s="47">
        <f>Table_Query_from_Mac10[[#This Row],[Net Unit]]*(1+Table_Query_from_Mac10[[#This Row],[PriceIncreasebyType]])</f>
        <v>14.69</v>
      </c>
      <c r="S3740" s="47">
        <f>Table_Query_from_Mac10[[#This Row],[UnitPriceFuture]]*Table_Query_from_Mac10[[#This Row],[qtytoShipFuture]]</f>
        <v>705.12</v>
      </c>
      <c r="T3740" s="47">
        <f>ROUND(Table_Query_from_Mac10[[#This Row],[qty_to_ship]]*(1+Table_Query_from_Mac10[[#This Row],[VolumeIncreasebyType]]),0)</f>
        <v>48</v>
      </c>
      <c r="U3740" s="47">
        <f>Table_Query_from_Mac10[[#This Row],[qtytoShipFuture]]*Table_Query_from_Mac10[[#This Row],[Future-cost]]</f>
        <v>306.24</v>
      </c>
      <c r="V3740" s="47">
        <f>Table_Query_from_Mac10[[#This Row],[qtytoShipFuture]]-Table_Query_from_Mac10[[#This Row],[qty_to_ship]]</f>
        <v>0</v>
      </c>
      <c r="W3740" s="47">
        <f>Table_Query_from_Mac10[[#This Row],[UnitPriceFuture]]</f>
        <v>14.69</v>
      </c>
      <c r="X3740" s="47">
        <f>Table_Query_from_Mac10[[#This Row],[Unit Increase]]*Table_Query_from_Mac10[[#This Row],[UnitPriceFuture]]</f>
        <v>0</v>
      </c>
      <c r="Y3740" s="47">
        <f>Table_Query_from_Mac10[[#This Row],[Unit Increase]]*Table_Query_from_Mac10[[#This Row],[Future-cost]]</f>
        <v>0</v>
      </c>
      <c r="Z3740" s="47">
        <f>-(Table_Query_from_Mac10[[#This Row],[Incremental Sales]]+((Table_Query_from_Mac10[[#This Row],[Incremental Sales]]*-(SUM(Summary!$S$8:$S$9)))))*Summary!$S$18</f>
        <v>0</v>
      </c>
      <c r="AA3740" s="47">
        <f>IFERROR(Table_Query_from_Mac10[[#This Row],[Incremental Cost]]/Table_Query_from_Mac10[[#This Row],[Incremental Sales]],0)</f>
        <v>0</v>
      </c>
      <c r="AB3740" s="47">
        <f>IFERROR(Table_Query_from_Mac10[[#This Row],[TotalCostFuture]]/Table_Query_from_Mac10[[#This Row],[totalsalesFuture]],0)</f>
        <v>0.43430905377808032</v>
      </c>
      <c r="AN3740" s="30">
        <v>192</v>
      </c>
      <c r="AO3740">
        <f t="shared" si="116"/>
        <v>48</v>
      </c>
      <c r="AQ3740" s="30">
        <v>41.98</v>
      </c>
      <c r="AR3740">
        <f t="shared" si="117"/>
        <v>14.69</v>
      </c>
    </row>
    <row r="3741" spans="1:44" x14ac:dyDescent="0.25">
      <c r="A3741">
        <v>90380</v>
      </c>
      <c r="B3741">
        <v>6</v>
      </c>
      <c r="C3741" t="s">
        <v>55</v>
      </c>
      <c r="D3741" t="s">
        <v>81</v>
      </c>
      <c r="E3741">
        <v>36</v>
      </c>
      <c r="F3741">
        <v>7.17</v>
      </c>
      <c r="G3741">
        <v>16.27</v>
      </c>
      <c r="H3741" s="1">
        <v>44861</v>
      </c>
      <c r="I3741" s="20">
        <v>0</v>
      </c>
      <c r="J3741" s="47">
        <f>Table_Query_from_Mac10[[#This Row],[unit_price]]-(Table_Query_from_Mac10[[#This Row],[unit_price]]*(Table_Query_from_Mac10[[#This Row],[discount_pct]]/100))</f>
        <v>16.27</v>
      </c>
      <c r="K3741" s="47">
        <f>Table_Query_from_Mac10[[#This Row],[unit_cost]]</f>
        <v>7.17</v>
      </c>
      <c r="L3741" s="47">
        <f>Table_Query_from_Mac10[[#This Row],[Live-cost]]*(1+Table_Query_from_Mac10[[#This Row],[CogsIncreasebyTYPE]])</f>
        <v>7.17</v>
      </c>
      <c r="M3741" s="47">
        <f>Table_Query_from_Mac10[[#This Row],[Live-cost]]*Table_Query_from_Mac10[[#This Row],[qty_to_ship]]</f>
        <v>258.12</v>
      </c>
      <c r="N3741" s="47">
        <f>IF(Table_Query_from_Mac10[[#This Row],[item_no]]="KDA",-Table_Query_from_Mac10[[#This Row],[unit_price]],Table_Query_from_Mac10[[#This Row],[Net Unit]]*Table_Query_from_Mac10[[#This Row],[qty_to_ship]])</f>
        <v>585.72</v>
      </c>
      <c r="O3741" s="47">
        <f>SUMIFS(Summary!C:C,Summary!H:H,Table_Query_from_Mac10[[#This Row],[Juiceoc]])</f>
        <v>0</v>
      </c>
      <c r="P3741" s="47">
        <f>SUMIFS(Summary!D:D,Summary!H:H,Table_Query_from_Mac10[[#This Row],[Juiceoc]])</f>
        <v>0</v>
      </c>
      <c r="Q3741" s="47">
        <f>SUMIFS(Summary!E:E,Summary!H:H,Table_Query_from_Mac10[[#This Row],[Juiceoc]])</f>
        <v>0</v>
      </c>
      <c r="R3741" s="47">
        <f>Table_Query_from_Mac10[[#This Row],[Net Unit]]*(1+Table_Query_from_Mac10[[#This Row],[PriceIncreasebyType]])</f>
        <v>16.27</v>
      </c>
      <c r="S3741" s="47">
        <f>Table_Query_from_Mac10[[#This Row],[UnitPriceFuture]]*Table_Query_from_Mac10[[#This Row],[qtytoShipFuture]]</f>
        <v>585.72</v>
      </c>
      <c r="T3741" s="47">
        <f>ROUND(Table_Query_from_Mac10[[#This Row],[qty_to_ship]]*(1+Table_Query_from_Mac10[[#This Row],[VolumeIncreasebyType]]),0)</f>
        <v>36</v>
      </c>
      <c r="U3741" s="47">
        <f>Table_Query_from_Mac10[[#This Row],[qtytoShipFuture]]*Table_Query_from_Mac10[[#This Row],[Future-cost]]</f>
        <v>258.12</v>
      </c>
      <c r="V3741" s="47">
        <f>Table_Query_from_Mac10[[#This Row],[qtytoShipFuture]]-Table_Query_from_Mac10[[#This Row],[qty_to_ship]]</f>
        <v>0</v>
      </c>
      <c r="W3741" s="47">
        <f>Table_Query_from_Mac10[[#This Row],[UnitPriceFuture]]</f>
        <v>16.27</v>
      </c>
      <c r="X3741" s="47">
        <f>Table_Query_from_Mac10[[#This Row],[Unit Increase]]*Table_Query_from_Mac10[[#This Row],[UnitPriceFuture]]</f>
        <v>0</v>
      </c>
      <c r="Y3741" s="47">
        <f>Table_Query_from_Mac10[[#This Row],[Unit Increase]]*Table_Query_from_Mac10[[#This Row],[Future-cost]]</f>
        <v>0</v>
      </c>
      <c r="Z3741" s="47">
        <f>-(Table_Query_from_Mac10[[#This Row],[Incremental Sales]]+((Table_Query_from_Mac10[[#This Row],[Incremental Sales]]*-(SUM(Summary!$S$8:$S$9)))))*Summary!$S$18</f>
        <v>0</v>
      </c>
      <c r="AA3741" s="47">
        <f>IFERROR(Table_Query_from_Mac10[[#This Row],[Incremental Cost]]/Table_Query_from_Mac10[[#This Row],[Incremental Sales]],0)</f>
        <v>0</v>
      </c>
      <c r="AB3741" s="47">
        <f>IFERROR(Table_Query_from_Mac10[[#This Row],[TotalCostFuture]]/Table_Query_from_Mac10[[#This Row],[totalsalesFuture]],0)</f>
        <v>0.44068838352796558</v>
      </c>
      <c r="AN3741" s="31">
        <v>144</v>
      </c>
      <c r="AO3741">
        <f t="shared" si="116"/>
        <v>36</v>
      </c>
      <c r="AQ3741" s="31">
        <v>46.49</v>
      </c>
      <c r="AR3741">
        <f t="shared" si="117"/>
        <v>16.27</v>
      </c>
    </row>
    <row r="3742" spans="1:44" x14ac:dyDescent="0.25">
      <c r="A3742">
        <v>90380</v>
      </c>
      <c r="B3742">
        <v>7</v>
      </c>
      <c r="C3742" t="s">
        <v>55</v>
      </c>
      <c r="D3742" t="s">
        <v>81</v>
      </c>
      <c r="E3742">
        <v>36</v>
      </c>
      <c r="F3742">
        <v>8.5</v>
      </c>
      <c r="G3742">
        <v>20.239999999999998</v>
      </c>
      <c r="H3742" s="1">
        <v>44861</v>
      </c>
      <c r="I3742" s="20">
        <v>0</v>
      </c>
      <c r="J3742" s="47">
        <f>Table_Query_from_Mac10[[#This Row],[unit_price]]-(Table_Query_from_Mac10[[#This Row],[unit_price]]*(Table_Query_from_Mac10[[#This Row],[discount_pct]]/100))</f>
        <v>20.239999999999998</v>
      </c>
      <c r="K3742" s="47">
        <f>Table_Query_from_Mac10[[#This Row],[unit_cost]]</f>
        <v>8.5</v>
      </c>
      <c r="L3742" s="47">
        <f>Table_Query_from_Mac10[[#This Row],[Live-cost]]*(1+Table_Query_from_Mac10[[#This Row],[CogsIncreasebyTYPE]])</f>
        <v>8.5</v>
      </c>
      <c r="M3742" s="47">
        <f>Table_Query_from_Mac10[[#This Row],[Live-cost]]*Table_Query_from_Mac10[[#This Row],[qty_to_ship]]</f>
        <v>306</v>
      </c>
      <c r="N3742" s="47">
        <f>IF(Table_Query_from_Mac10[[#This Row],[item_no]]="KDA",-Table_Query_from_Mac10[[#This Row],[unit_price]],Table_Query_from_Mac10[[#This Row],[Net Unit]]*Table_Query_from_Mac10[[#This Row],[qty_to_ship]])</f>
        <v>728.64</v>
      </c>
      <c r="O3742" s="47">
        <f>SUMIFS(Summary!C:C,Summary!H:H,Table_Query_from_Mac10[[#This Row],[Juiceoc]])</f>
        <v>0</v>
      </c>
      <c r="P3742" s="47">
        <f>SUMIFS(Summary!D:D,Summary!H:H,Table_Query_from_Mac10[[#This Row],[Juiceoc]])</f>
        <v>0</v>
      </c>
      <c r="Q3742" s="47">
        <f>SUMIFS(Summary!E:E,Summary!H:H,Table_Query_from_Mac10[[#This Row],[Juiceoc]])</f>
        <v>0</v>
      </c>
      <c r="R3742" s="47">
        <f>Table_Query_from_Mac10[[#This Row],[Net Unit]]*(1+Table_Query_from_Mac10[[#This Row],[PriceIncreasebyType]])</f>
        <v>20.239999999999998</v>
      </c>
      <c r="S3742" s="47">
        <f>Table_Query_from_Mac10[[#This Row],[UnitPriceFuture]]*Table_Query_from_Mac10[[#This Row],[qtytoShipFuture]]</f>
        <v>728.64</v>
      </c>
      <c r="T3742" s="47">
        <f>ROUND(Table_Query_from_Mac10[[#This Row],[qty_to_ship]]*(1+Table_Query_from_Mac10[[#This Row],[VolumeIncreasebyType]]),0)</f>
        <v>36</v>
      </c>
      <c r="U3742" s="47">
        <f>Table_Query_from_Mac10[[#This Row],[qtytoShipFuture]]*Table_Query_from_Mac10[[#This Row],[Future-cost]]</f>
        <v>306</v>
      </c>
      <c r="V3742" s="47">
        <f>Table_Query_from_Mac10[[#This Row],[qtytoShipFuture]]-Table_Query_from_Mac10[[#This Row],[qty_to_ship]]</f>
        <v>0</v>
      </c>
      <c r="W3742" s="47">
        <f>Table_Query_from_Mac10[[#This Row],[UnitPriceFuture]]</f>
        <v>20.239999999999998</v>
      </c>
      <c r="X3742" s="47">
        <f>Table_Query_from_Mac10[[#This Row],[Unit Increase]]*Table_Query_from_Mac10[[#This Row],[UnitPriceFuture]]</f>
        <v>0</v>
      </c>
      <c r="Y3742" s="47">
        <f>Table_Query_from_Mac10[[#This Row],[Unit Increase]]*Table_Query_from_Mac10[[#This Row],[Future-cost]]</f>
        <v>0</v>
      </c>
      <c r="Z3742" s="47">
        <f>-(Table_Query_from_Mac10[[#This Row],[Incremental Sales]]+((Table_Query_from_Mac10[[#This Row],[Incremental Sales]]*-(SUM(Summary!$S$8:$S$9)))))*Summary!$S$18</f>
        <v>0</v>
      </c>
      <c r="AA3742" s="47">
        <f>IFERROR(Table_Query_from_Mac10[[#This Row],[Incremental Cost]]/Table_Query_from_Mac10[[#This Row],[Incremental Sales]],0)</f>
        <v>0</v>
      </c>
      <c r="AB3742" s="47">
        <f>IFERROR(Table_Query_from_Mac10[[#This Row],[TotalCostFuture]]/Table_Query_from_Mac10[[#This Row],[totalsalesFuture]],0)</f>
        <v>0.41996047430830041</v>
      </c>
      <c r="AN3742" s="30">
        <v>144</v>
      </c>
      <c r="AO3742">
        <f t="shared" si="116"/>
        <v>36</v>
      </c>
      <c r="AQ3742" s="30">
        <v>57.83</v>
      </c>
      <c r="AR3742">
        <f t="shared" si="117"/>
        <v>20.239999999999998</v>
      </c>
    </row>
    <row r="3743" spans="1:44" x14ac:dyDescent="0.25">
      <c r="A3743">
        <v>90335</v>
      </c>
      <c r="B3743">
        <v>5</v>
      </c>
      <c r="C3743" t="s">
        <v>53</v>
      </c>
      <c r="D3743" t="s">
        <v>80</v>
      </c>
      <c r="E3743">
        <v>64</v>
      </c>
      <c r="F3743">
        <v>7.01</v>
      </c>
      <c r="G3743">
        <v>15.21</v>
      </c>
      <c r="H3743" s="1">
        <v>44837</v>
      </c>
      <c r="I3743" s="20">
        <v>0</v>
      </c>
      <c r="J3743" s="47">
        <f>Table_Query_from_Mac10[[#This Row],[unit_price]]-(Table_Query_from_Mac10[[#This Row],[unit_price]]*(Table_Query_from_Mac10[[#This Row],[discount_pct]]/100))</f>
        <v>15.21</v>
      </c>
      <c r="K3743" s="47">
        <f>Table_Query_from_Mac10[[#This Row],[unit_cost]]</f>
        <v>7.01</v>
      </c>
      <c r="L3743" s="47">
        <f>Table_Query_from_Mac10[[#This Row],[Live-cost]]*(1+Table_Query_from_Mac10[[#This Row],[CogsIncreasebyTYPE]])</f>
        <v>7.01</v>
      </c>
      <c r="M3743" s="47">
        <f>Table_Query_from_Mac10[[#This Row],[Live-cost]]*Table_Query_from_Mac10[[#This Row],[qty_to_ship]]</f>
        <v>448.64</v>
      </c>
      <c r="N3743" s="47">
        <f>IF(Table_Query_from_Mac10[[#This Row],[item_no]]="KDA",-Table_Query_from_Mac10[[#This Row],[unit_price]],Table_Query_from_Mac10[[#This Row],[Net Unit]]*Table_Query_from_Mac10[[#This Row],[qty_to_ship]])</f>
        <v>973.44</v>
      </c>
      <c r="O3743" s="47">
        <f>SUMIFS(Summary!C:C,Summary!H:H,Table_Query_from_Mac10[[#This Row],[Juiceoc]])</f>
        <v>0</v>
      </c>
      <c r="P3743" s="47">
        <f>SUMIFS(Summary!D:D,Summary!H:H,Table_Query_from_Mac10[[#This Row],[Juiceoc]])</f>
        <v>0</v>
      </c>
      <c r="Q3743" s="47">
        <f>SUMIFS(Summary!E:E,Summary!H:H,Table_Query_from_Mac10[[#This Row],[Juiceoc]])</f>
        <v>0</v>
      </c>
      <c r="R3743" s="47">
        <f>Table_Query_from_Mac10[[#This Row],[Net Unit]]*(1+Table_Query_from_Mac10[[#This Row],[PriceIncreasebyType]])</f>
        <v>15.21</v>
      </c>
      <c r="S3743" s="47">
        <f>Table_Query_from_Mac10[[#This Row],[UnitPriceFuture]]*Table_Query_from_Mac10[[#This Row],[qtytoShipFuture]]</f>
        <v>973.44</v>
      </c>
      <c r="T3743" s="47">
        <f>ROUND(Table_Query_from_Mac10[[#This Row],[qty_to_ship]]*(1+Table_Query_from_Mac10[[#This Row],[VolumeIncreasebyType]]),0)</f>
        <v>64</v>
      </c>
      <c r="U3743" s="47">
        <f>Table_Query_from_Mac10[[#This Row],[qtytoShipFuture]]*Table_Query_from_Mac10[[#This Row],[Future-cost]]</f>
        <v>448.64</v>
      </c>
      <c r="V3743" s="47">
        <f>Table_Query_from_Mac10[[#This Row],[qtytoShipFuture]]-Table_Query_from_Mac10[[#This Row],[qty_to_ship]]</f>
        <v>0</v>
      </c>
      <c r="W3743" s="47">
        <f>Table_Query_from_Mac10[[#This Row],[UnitPriceFuture]]</f>
        <v>15.21</v>
      </c>
      <c r="X3743" s="47">
        <f>Table_Query_from_Mac10[[#This Row],[Unit Increase]]*Table_Query_from_Mac10[[#This Row],[UnitPriceFuture]]</f>
        <v>0</v>
      </c>
      <c r="Y3743" s="47">
        <f>Table_Query_from_Mac10[[#This Row],[Unit Increase]]*Table_Query_from_Mac10[[#This Row],[Future-cost]]</f>
        <v>0</v>
      </c>
      <c r="Z3743" s="47">
        <f>-(Table_Query_from_Mac10[[#This Row],[Incremental Sales]]+((Table_Query_from_Mac10[[#This Row],[Incremental Sales]]*-(SUM(Summary!$S$8:$S$9)))))*Summary!$S$18</f>
        <v>0</v>
      </c>
      <c r="AA3743" s="47">
        <f>IFERROR(Table_Query_from_Mac10[[#This Row],[Incremental Cost]]/Table_Query_from_Mac10[[#This Row],[Incremental Sales]],0)</f>
        <v>0</v>
      </c>
      <c r="AB3743" s="47">
        <f>IFERROR(Table_Query_from_Mac10[[#This Row],[TotalCostFuture]]/Table_Query_from_Mac10[[#This Row],[totalsalesFuture]],0)</f>
        <v>0.46088099934253779</v>
      </c>
      <c r="AN3743" s="31">
        <v>256</v>
      </c>
      <c r="AO3743">
        <f t="shared" si="116"/>
        <v>64</v>
      </c>
      <c r="AQ3743" s="31">
        <v>43.46</v>
      </c>
      <c r="AR3743">
        <f t="shared" si="117"/>
        <v>15.21</v>
      </c>
    </row>
    <row r="3744" spans="1:44" x14ac:dyDescent="0.25">
      <c r="A3744">
        <v>90335</v>
      </c>
      <c r="B3744">
        <v>6</v>
      </c>
      <c r="C3744" t="s">
        <v>53</v>
      </c>
      <c r="D3744" t="s">
        <v>80</v>
      </c>
      <c r="E3744">
        <v>16</v>
      </c>
      <c r="F3744">
        <v>6.45</v>
      </c>
      <c r="G3744">
        <v>13.93</v>
      </c>
      <c r="H3744" s="1">
        <v>44837</v>
      </c>
      <c r="I3744" s="20">
        <v>0</v>
      </c>
      <c r="J3744" s="47">
        <f>Table_Query_from_Mac10[[#This Row],[unit_price]]-(Table_Query_from_Mac10[[#This Row],[unit_price]]*(Table_Query_from_Mac10[[#This Row],[discount_pct]]/100))</f>
        <v>13.93</v>
      </c>
      <c r="K3744" s="47">
        <f>Table_Query_from_Mac10[[#This Row],[unit_cost]]</f>
        <v>6.45</v>
      </c>
      <c r="L3744" s="47">
        <f>Table_Query_from_Mac10[[#This Row],[Live-cost]]*(1+Table_Query_from_Mac10[[#This Row],[CogsIncreasebyTYPE]])</f>
        <v>6.45</v>
      </c>
      <c r="M3744" s="47">
        <f>Table_Query_from_Mac10[[#This Row],[Live-cost]]*Table_Query_from_Mac10[[#This Row],[qty_to_ship]]</f>
        <v>103.2</v>
      </c>
      <c r="N3744" s="47">
        <f>IF(Table_Query_from_Mac10[[#This Row],[item_no]]="KDA",-Table_Query_from_Mac10[[#This Row],[unit_price]],Table_Query_from_Mac10[[#This Row],[Net Unit]]*Table_Query_from_Mac10[[#This Row],[qty_to_ship]])</f>
        <v>222.88</v>
      </c>
      <c r="O3744" s="47">
        <f>SUMIFS(Summary!C:C,Summary!H:H,Table_Query_from_Mac10[[#This Row],[Juiceoc]])</f>
        <v>0</v>
      </c>
      <c r="P3744" s="47">
        <f>SUMIFS(Summary!D:D,Summary!H:H,Table_Query_from_Mac10[[#This Row],[Juiceoc]])</f>
        <v>0</v>
      </c>
      <c r="Q3744" s="47">
        <f>SUMIFS(Summary!E:E,Summary!H:H,Table_Query_from_Mac10[[#This Row],[Juiceoc]])</f>
        <v>0</v>
      </c>
      <c r="R3744" s="47">
        <f>Table_Query_from_Mac10[[#This Row],[Net Unit]]*(1+Table_Query_from_Mac10[[#This Row],[PriceIncreasebyType]])</f>
        <v>13.93</v>
      </c>
      <c r="S3744" s="47">
        <f>Table_Query_from_Mac10[[#This Row],[UnitPriceFuture]]*Table_Query_from_Mac10[[#This Row],[qtytoShipFuture]]</f>
        <v>222.88</v>
      </c>
      <c r="T3744" s="47">
        <f>ROUND(Table_Query_from_Mac10[[#This Row],[qty_to_ship]]*(1+Table_Query_from_Mac10[[#This Row],[VolumeIncreasebyType]]),0)</f>
        <v>16</v>
      </c>
      <c r="U3744" s="47">
        <f>Table_Query_from_Mac10[[#This Row],[qtytoShipFuture]]*Table_Query_from_Mac10[[#This Row],[Future-cost]]</f>
        <v>103.2</v>
      </c>
      <c r="V3744" s="47">
        <f>Table_Query_from_Mac10[[#This Row],[qtytoShipFuture]]-Table_Query_from_Mac10[[#This Row],[qty_to_ship]]</f>
        <v>0</v>
      </c>
      <c r="W3744" s="47">
        <f>Table_Query_from_Mac10[[#This Row],[UnitPriceFuture]]</f>
        <v>13.93</v>
      </c>
      <c r="X3744" s="47">
        <f>Table_Query_from_Mac10[[#This Row],[Unit Increase]]*Table_Query_from_Mac10[[#This Row],[UnitPriceFuture]]</f>
        <v>0</v>
      </c>
      <c r="Y3744" s="47">
        <f>Table_Query_from_Mac10[[#This Row],[Unit Increase]]*Table_Query_from_Mac10[[#This Row],[Future-cost]]</f>
        <v>0</v>
      </c>
      <c r="Z3744" s="47">
        <f>-(Table_Query_from_Mac10[[#This Row],[Incremental Sales]]+((Table_Query_from_Mac10[[#This Row],[Incremental Sales]]*-(SUM(Summary!$S$8:$S$9)))))*Summary!$S$18</f>
        <v>0</v>
      </c>
      <c r="AA3744" s="47">
        <f>IFERROR(Table_Query_from_Mac10[[#This Row],[Incremental Cost]]/Table_Query_from_Mac10[[#This Row],[Incremental Sales]],0)</f>
        <v>0</v>
      </c>
      <c r="AB3744" s="47">
        <f>IFERROR(Table_Query_from_Mac10[[#This Row],[TotalCostFuture]]/Table_Query_from_Mac10[[#This Row],[totalsalesFuture]],0)</f>
        <v>0.46302943287867915</v>
      </c>
      <c r="AN3744" s="30">
        <v>64</v>
      </c>
      <c r="AO3744">
        <f t="shared" si="116"/>
        <v>16</v>
      </c>
      <c r="AQ3744" s="30">
        <v>39.81</v>
      </c>
      <c r="AR3744">
        <f t="shared" si="117"/>
        <v>13.93</v>
      </c>
    </row>
    <row r="3745" spans="1:44" x14ac:dyDescent="0.25">
      <c r="A3745">
        <v>90335</v>
      </c>
      <c r="B3745">
        <v>7</v>
      </c>
      <c r="C3745" t="s">
        <v>53</v>
      </c>
      <c r="D3745" t="s">
        <v>80</v>
      </c>
      <c r="E3745">
        <v>100</v>
      </c>
      <c r="F3745">
        <v>5.8</v>
      </c>
      <c r="G3745">
        <v>12.45</v>
      </c>
      <c r="H3745" s="1">
        <v>44837</v>
      </c>
      <c r="I3745" s="20">
        <v>0</v>
      </c>
      <c r="J3745" s="47">
        <f>Table_Query_from_Mac10[[#This Row],[unit_price]]-(Table_Query_from_Mac10[[#This Row],[unit_price]]*(Table_Query_from_Mac10[[#This Row],[discount_pct]]/100))</f>
        <v>12.45</v>
      </c>
      <c r="K3745" s="47">
        <f>Table_Query_from_Mac10[[#This Row],[unit_cost]]</f>
        <v>5.8</v>
      </c>
      <c r="L3745" s="47">
        <f>Table_Query_from_Mac10[[#This Row],[Live-cost]]*(1+Table_Query_from_Mac10[[#This Row],[CogsIncreasebyTYPE]])</f>
        <v>5.8</v>
      </c>
      <c r="M3745" s="47">
        <f>Table_Query_from_Mac10[[#This Row],[Live-cost]]*Table_Query_from_Mac10[[#This Row],[qty_to_ship]]</f>
        <v>580</v>
      </c>
      <c r="N3745" s="47">
        <f>IF(Table_Query_from_Mac10[[#This Row],[item_no]]="KDA",-Table_Query_from_Mac10[[#This Row],[unit_price]],Table_Query_from_Mac10[[#This Row],[Net Unit]]*Table_Query_from_Mac10[[#This Row],[qty_to_ship]])</f>
        <v>1245</v>
      </c>
      <c r="O3745" s="47">
        <f>SUMIFS(Summary!C:C,Summary!H:H,Table_Query_from_Mac10[[#This Row],[Juiceoc]])</f>
        <v>0</v>
      </c>
      <c r="P3745" s="47">
        <f>SUMIFS(Summary!D:D,Summary!H:H,Table_Query_from_Mac10[[#This Row],[Juiceoc]])</f>
        <v>0</v>
      </c>
      <c r="Q3745" s="47">
        <f>SUMIFS(Summary!E:E,Summary!H:H,Table_Query_from_Mac10[[#This Row],[Juiceoc]])</f>
        <v>0</v>
      </c>
      <c r="R3745" s="47">
        <f>Table_Query_from_Mac10[[#This Row],[Net Unit]]*(1+Table_Query_from_Mac10[[#This Row],[PriceIncreasebyType]])</f>
        <v>12.45</v>
      </c>
      <c r="S3745" s="47">
        <f>Table_Query_from_Mac10[[#This Row],[UnitPriceFuture]]*Table_Query_from_Mac10[[#This Row],[qtytoShipFuture]]</f>
        <v>1245</v>
      </c>
      <c r="T3745" s="47">
        <f>ROUND(Table_Query_from_Mac10[[#This Row],[qty_to_ship]]*(1+Table_Query_from_Mac10[[#This Row],[VolumeIncreasebyType]]),0)</f>
        <v>100</v>
      </c>
      <c r="U3745" s="47">
        <f>Table_Query_from_Mac10[[#This Row],[qtytoShipFuture]]*Table_Query_from_Mac10[[#This Row],[Future-cost]]</f>
        <v>580</v>
      </c>
      <c r="V3745" s="47">
        <f>Table_Query_from_Mac10[[#This Row],[qtytoShipFuture]]-Table_Query_from_Mac10[[#This Row],[qty_to_ship]]</f>
        <v>0</v>
      </c>
      <c r="W3745" s="47">
        <f>Table_Query_from_Mac10[[#This Row],[UnitPriceFuture]]</f>
        <v>12.45</v>
      </c>
      <c r="X3745" s="47">
        <f>Table_Query_from_Mac10[[#This Row],[Unit Increase]]*Table_Query_from_Mac10[[#This Row],[UnitPriceFuture]]</f>
        <v>0</v>
      </c>
      <c r="Y3745" s="47">
        <f>Table_Query_from_Mac10[[#This Row],[Unit Increase]]*Table_Query_from_Mac10[[#This Row],[Future-cost]]</f>
        <v>0</v>
      </c>
      <c r="Z3745" s="47">
        <f>-(Table_Query_from_Mac10[[#This Row],[Incremental Sales]]+((Table_Query_from_Mac10[[#This Row],[Incremental Sales]]*-(SUM(Summary!$S$8:$S$9)))))*Summary!$S$18</f>
        <v>0</v>
      </c>
      <c r="AA3745" s="47">
        <f>IFERROR(Table_Query_from_Mac10[[#This Row],[Incremental Cost]]/Table_Query_from_Mac10[[#This Row],[Incremental Sales]],0)</f>
        <v>0</v>
      </c>
      <c r="AB3745" s="47">
        <f>IFERROR(Table_Query_from_Mac10[[#This Row],[TotalCostFuture]]/Table_Query_from_Mac10[[#This Row],[totalsalesFuture]],0)</f>
        <v>0.46586345381526106</v>
      </c>
      <c r="AN3745" s="31">
        <v>400</v>
      </c>
      <c r="AO3745">
        <f t="shared" si="116"/>
        <v>100</v>
      </c>
      <c r="AQ3745" s="31">
        <v>35.56</v>
      </c>
      <c r="AR3745">
        <f t="shared" si="117"/>
        <v>12.45</v>
      </c>
    </row>
    <row r="3746" spans="1:44" x14ac:dyDescent="0.25">
      <c r="A3746">
        <v>90335</v>
      </c>
      <c r="B3746">
        <v>8</v>
      </c>
      <c r="C3746" t="s">
        <v>53</v>
      </c>
      <c r="D3746" t="s">
        <v>80</v>
      </c>
      <c r="E3746">
        <v>19</v>
      </c>
      <c r="F3746">
        <v>4.79</v>
      </c>
      <c r="G3746">
        <v>10.54</v>
      </c>
      <c r="H3746" s="1">
        <v>44837</v>
      </c>
      <c r="I3746" s="20">
        <v>0</v>
      </c>
      <c r="J3746" s="47">
        <f>Table_Query_from_Mac10[[#This Row],[unit_price]]-(Table_Query_from_Mac10[[#This Row],[unit_price]]*(Table_Query_from_Mac10[[#This Row],[discount_pct]]/100))</f>
        <v>10.54</v>
      </c>
      <c r="K3746" s="47">
        <f>Table_Query_from_Mac10[[#This Row],[unit_cost]]</f>
        <v>4.79</v>
      </c>
      <c r="L3746" s="47">
        <f>Table_Query_from_Mac10[[#This Row],[Live-cost]]*(1+Table_Query_from_Mac10[[#This Row],[CogsIncreasebyTYPE]])</f>
        <v>4.79</v>
      </c>
      <c r="M3746" s="47">
        <f>Table_Query_from_Mac10[[#This Row],[Live-cost]]*Table_Query_from_Mac10[[#This Row],[qty_to_ship]]</f>
        <v>91.01</v>
      </c>
      <c r="N3746" s="47">
        <f>IF(Table_Query_from_Mac10[[#This Row],[item_no]]="KDA",-Table_Query_from_Mac10[[#This Row],[unit_price]],Table_Query_from_Mac10[[#This Row],[Net Unit]]*Table_Query_from_Mac10[[#This Row],[qty_to_ship]])</f>
        <v>200.26</v>
      </c>
      <c r="O3746" s="47">
        <f>SUMIFS(Summary!C:C,Summary!H:H,Table_Query_from_Mac10[[#This Row],[Juiceoc]])</f>
        <v>0</v>
      </c>
      <c r="P3746" s="47">
        <f>SUMIFS(Summary!D:D,Summary!H:H,Table_Query_from_Mac10[[#This Row],[Juiceoc]])</f>
        <v>0</v>
      </c>
      <c r="Q3746" s="47">
        <f>SUMIFS(Summary!E:E,Summary!H:H,Table_Query_from_Mac10[[#This Row],[Juiceoc]])</f>
        <v>0</v>
      </c>
      <c r="R3746" s="47">
        <f>Table_Query_from_Mac10[[#This Row],[Net Unit]]*(1+Table_Query_from_Mac10[[#This Row],[PriceIncreasebyType]])</f>
        <v>10.54</v>
      </c>
      <c r="S3746" s="47">
        <f>Table_Query_from_Mac10[[#This Row],[UnitPriceFuture]]*Table_Query_from_Mac10[[#This Row],[qtytoShipFuture]]</f>
        <v>200.26</v>
      </c>
      <c r="T3746" s="47">
        <f>ROUND(Table_Query_from_Mac10[[#This Row],[qty_to_ship]]*(1+Table_Query_from_Mac10[[#This Row],[VolumeIncreasebyType]]),0)</f>
        <v>19</v>
      </c>
      <c r="U3746" s="47">
        <f>Table_Query_from_Mac10[[#This Row],[qtytoShipFuture]]*Table_Query_from_Mac10[[#This Row],[Future-cost]]</f>
        <v>91.01</v>
      </c>
      <c r="V3746" s="47">
        <f>Table_Query_from_Mac10[[#This Row],[qtytoShipFuture]]-Table_Query_from_Mac10[[#This Row],[qty_to_ship]]</f>
        <v>0</v>
      </c>
      <c r="W3746" s="47">
        <f>Table_Query_from_Mac10[[#This Row],[UnitPriceFuture]]</f>
        <v>10.54</v>
      </c>
      <c r="X3746" s="47">
        <f>Table_Query_from_Mac10[[#This Row],[Unit Increase]]*Table_Query_from_Mac10[[#This Row],[UnitPriceFuture]]</f>
        <v>0</v>
      </c>
      <c r="Y3746" s="47">
        <f>Table_Query_from_Mac10[[#This Row],[Unit Increase]]*Table_Query_from_Mac10[[#This Row],[Future-cost]]</f>
        <v>0</v>
      </c>
      <c r="Z3746" s="47">
        <f>-(Table_Query_from_Mac10[[#This Row],[Incremental Sales]]+((Table_Query_from_Mac10[[#This Row],[Incremental Sales]]*-(SUM(Summary!$S$8:$S$9)))))*Summary!$S$18</f>
        <v>0</v>
      </c>
      <c r="AA3746" s="47">
        <f>IFERROR(Table_Query_from_Mac10[[#This Row],[Incremental Cost]]/Table_Query_from_Mac10[[#This Row],[Incremental Sales]],0)</f>
        <v>0</v>
      </c>
      <c r="AB3746" s="47">
        <f>IFERROR(Table_Query_from_Mac10[[#This Row],[TotalCostFuture]]/Table_Query_from_Mac10[[#This Row],[totalsalesFuture]],0)</f>
        <v>0.45445920303605319</v>
      </c>
      <c r="AN3746" s="30">
        <v>75</v>
      </c>
      <c r="AO3746">
        <f t="shared" si="116"/>
        <v>19</v>
      </c>
      <c r="AQ3746" s="30">
        <v>30.1</v>
      </c>
      <c r="AR3746">
        <f t="shared" si="117"/>
        <v>10.54</v>
      </c>
    </row>
    <row r="3747" spans="1:44" x14ac:dyDescent="0.25">
      <c r="A3747">
        <v>90335</v>
      </c>
      <c r="B3747">
        <v>9</v>
      </c>
      <c r="C3747" t="s">
        <v>53</v>
      </c>
      <c r="D3747" t="s">
        <v>80</v>
      </c>
      <c r="E3747">
        <v>15</v>
      </c>
      <c r="F3747">
        <v>1.1499999999999999</v>
      </c>
      <c r="G3747">
        <v>3.91</v>
      </c>
      <c r="H3747" s="1">
        <v>44837</v>
      </c>
      <c r="I3747" s="20">
        <v>0</v>
      </c>
      <c r="J3747" s="47">
        <f>Table_Query_from_Mac10[[#This Row],[unit_price]]-(Table_Query_from_Mac10[[#This Row],[unit_price]]*(Table_Query_from_Mac10[[#This Row],[discount_pct]]/100))</f>
        <v>3.91</v>
      </c>
      <c r="K3747" s="47">
        <f>Table_Query_from_Mac10[[#This Row],[unit_cost]]</f>
        <v>1.1499999999999999</v>
      </c>
      <c r="L3747" s="47">
        <f>Table_Query_from_Mac10[[#This Row],[Live-cost]]*(1+Table_Query_from_Mac10[[#This Row],[CogsIncreasebyTYPE]])</f>
        <v>1.1499999999999999</v>
      </c>
      <c r="M3747" s="47">
        <f>Table_Query_from_Mac10[[#This Row],[Live-cost]]*Table_Query_from_Mac10[[#This Row],[qty_to_ship]]</f>
        <v>17.25</v>
      </c>
      <c r="N3747" s="47">
        <f>IF(Table_Query_from_Mac10[[#This Row],[item_no]]="KDA",-Table_Query_from_Mac10[[#This Row],[unit_price]],Table_Query_from_Mac10[[#This Row],[Net Unit]]*Table_Query_from_Mac10[[#This Row],[qty_to_ship]])</f>
        <v>58.650000000000006</v>
      </c>
      <c r="O3747" s="47">
        <f>SUMIFS(Summary!C:C,Summary!H:H,Table_Query_from_Mac10[[#This Row],[Juiceoc]])</f>
        <v>0</v>
      </c>
      <c r="P3747" s="47">
        <f>SUMIFS(Summary!D:D,Summary!H:H,Table_Query_from_Mac10[[#This Row],[Juiceoc]])</f>
        <v>0</v>
      </c>
      <c r="Q3747" s="47">
        <f>SUMIFS(Summary!E:E,Summary!H:H,Table_Query_from_Mac10[[#This Row],[Juiceoc]])</f>
        <v>0</v>
      </c>
      <c r="R3747" s="47">
        <f>Table_Query_from_Mac10[[#This Row],[Net Unit]]*(1+Table_Query_from_Mac10[[#This Row],[PriceIncreasebyType]])</f>
        <v>3.91</v>
      </c>
      <c r="S3747" s="47">
        <f>Table_Query_from_Mac10[[#This Row],[UnitPriceFuture]]*Table_Query_from_Mac10[[#This Row],[qtytoShipFuture]]</f>
        <v>58.650000000000006</v>
      </c>
      <c r="T3747" s="47">
        <f>ROUND(Table_Query_from_Mac10[[#This Row],[qty_to_ship]]*(1+Table_Query_from_Mac10[[#This Row],[VolumeIncreasebyType]]),0)</f>
        <v>15</v>
      </c>
      <c r="U3747" s="47">
        <f>Table_Query_from_Mac10[[#This Row],[qtytoShipFuture]]*Table_Query_from_Mac10[[#This Row],[Future-cost]]</f>
        <v>17.25</v>
      </c>
      <c r="V3747" s="47">
        <f>Table_Query_from_Mac10[[#This Row],[qtytoShipFuture]]-Table_Query_from_Mac10[[#This Row],[qty_to_ship]]</f>
        <v>0</v>
      </c>
      <c r="W3747" s="47">
        <f>Table_Query_from_Mac10[[#This Row],[UnitPriceFuture]]</f>
        <v>3.91</v>
      </c>
      <c r="X3747" s="47">
        <f>Table_Query_from_Mac10[[#This Row],[Unit Increase]]*Table_Query_from_Mac10[[#This Row],[UnitPriceFuture]]</f>
        <v>0</v>
      </c>
      <c r="Y3747" s="47">
        <f>Table_Query_from_Mac10[[#This Row],[Unit Increase]]*Table_Query_from_Mac10[[#This Row],[Future-cost]]</f>
        <v>0</v>
      </c>
      <c r="Z3747" s="47">
        <f>-(Table_Query_from_Mac10[[#This Row],[Incremental Sales]]+((Table_Query_from_Mac10[[#This Row],[Incremental Sales]]*-(SUM(Summary!$S$8:$S$9)))))*Summary!$S$18</f>
        <v>0</v>
      </c>
      <c r="AA3747" s="47">
        <f>IFERROR(Table_Query_from_Mac10[[#This Row],[Incremental Cost]]/Table_Query_from_Mac10[[#This Row],[Incremental Sales]],0)</f>
        <v>0</v>
      </c>
      <c r="AB3747" s="47">
        <f>IFERROR(Table_Query_from_Mac10[[#This Row],[TotalCostFuture]]/Table_Query_from_Mac10[[#This Row],[totalsalesFuture]],0)</f>
        <v>0.29411764705882348</v>
      </c>
      <c r="AN3747" s="31">
        <v>60</v>
      </c>
      <c r="AO3747">
        <f t="shared" si="116"/>
        <v>15</v>
      </c>
      <c r="AQ3747" s="31">
        <v>11.18</v>
      </c>
      <c r="AR3747">
        <f t="shared" si="117"/>
        <v>3.91</v>
      </c>
    </row>
    <row r="3748" spans="1:44" x14ac:dyDescent="0.25">
      <c r="A3748">
        <v>90335</v>
      </c>
      <c r="B3748">
        <v>10</v>
      </c>
      <c r="C3748" t="s">
        <v>53</v>
      </c>
      <c r="D3748" t="s">
        <v>80</v>
      </c>
      <c r="E3748">
        <v>4</v>
      </c>
      <c r="F3748">
        <v>1.52</v>
      </c>
      <c r="G3748">
        <v>5.94</v>
      </c>
      <c r="H3748" s="1">
        <v>44837</v>
      </c>
      <c r="I3748" s="20">
        <v>0</v>
      </c>
      <c r="J3748" s="47">
        <f>Table_Query_from_Mac10[[#This Row],[unit_price]]-(Table_Query_from_Mac10[[#This Row],[unit_price]]*(Table_Query_from_Mac10[[#This Row],[discount_pct]]/100))</f>
        <v>5.94</v>
      </c>
      <c r="K3748" s="47">
        <f>Table_Query_from_Mac10[[#This Row],[unit_cost]]</f>
        <v>1.52</v>
      </c>
      <c r="L3748" s="47">
        <f>Table_Query_from_Mac10[[#This Row],[Live-cost]]*(1+Table_Query_from_Mac10[[#This Row],[CogsIncreasebyTYPE]])</f>
        <v>1.52</v>
      </c>
      <c r="M3748" s="47">
        <f>Table_Query_from_Mac10[[#This Row],[Live-cost]]*Table_Query_from_Mac10[[#This Row],[qty_to_ship]]</f>
        <v>6.08</v>
      </c>
      <c r="N3748" s="47">
        <f>IF(Table_Query_from_Mac10[[#This Row],[item_no]]="KDA",-Table_Query_from_Mac10[[#This Row],[unit_price]],Table_Query_from_Mac10[[#This Row],[Net Unit]]*Table_Query_from_Mac10[[#This Row],[qty_to_ship]])</f>
        <v>23.76</v>
      </c>
      <c r="O3748" s="47">
        <f>SUMIFS(Summary!C:C,Summary!H:H,Table_Query_from_Mac10[[#This Row],[Juiceoc]])</f>
        <v>0</v>
      </c>
      <c r="P3748" s="47">
        <f>SUMIFS(Summary!D:D,Summary!H:H,Table_Query_from_Mac10[[#This Row],[Juiceoc]])</f>
        <v>0</v>
      </c>
      <c r="Q3748" s="47">
        <f>SUMIFS(Summary!E:E,Summary!H:H,Table_Query_from_Mac10[[#This Row],[Juiceoc]])</f>
        <v>0</v>
      </c>
      <c r="R3748" s="47">
        <f>Table_Query_from_Mac10[[#This Row],[Net Unit]]*(1+Table_Query_from_Mac10[[#This Row],[PriceIncreasebyType]])</f>
        <v>5.94</v>
      </c>
      <c r="S3748" s="47">
        <f>Table_Query_from_Mac10[[#This Row],[UnitPriceFuture]]*Table_Query_from_Mac10[[#This Row],[qtytoShipFuture]]</f>
        <v>23.76</v>
      </c>
      <c r="T3748" s="47">
        <f>ROUND(Table_Query_from_Mac10[[#This Row],[qty_to_ship]]*(1+Table_Query_from_Mac10[[#This Row],[VolumeIncreasebyType]]),0)</f>
        <v>4</v>
      </c>
      <c r="U3748" s="47">
        <f>Table_Query_from_Mac10[[#This Row],[qtytoShipFuture]]*Table_Query_from_Mac10[[#This Row],[Future-cost]]</f>
        <v>6.08</v>
      </c>
      <c r="V3748" s="47">
        <f>Table_Query_from_Mac10[[#This Row],[qtytoShipFuture]]-Table_Query_from_Mac10[[#This Row],[qty_to_ship]]</f>
        <v>0</v>
      </c>
      <c r="W3748" s="47">
        <f>Table_Query_from_Mac10[[#This Row],[UnitPriceFuture]]</f>
        <v>5.94</v>
      </c>
      <c r="X3748" s="47">
        <f>Table_Query_from_Mac10[[#This Row],[Unit Increase]]*Table_Query_from_Mac10[[#This Row],[UnitPriceFuture]]</f>
        <v>0</v>
      </c>
      <c r="Y3748" s="47">
        <f>Table_Query_from_Mac10[[#This Row],[Unit Increase]]*Table_Query_from_Mac10[[#This Row],[Future-cost]]</f>
        <v>0</v>
      </c>
      <c r="Z3748" s="47">
        <f>-(Table_Query_from_Mac10[[#This Row],[Incremental Sales]]+((Table_Query_from_Mac10[[#This Row],[Incremental Sales]]*-(SUM(Summary!$S$8:$S$9)))))*Summary!$S$18</f>
        <v>0</v>
      </c>
      <c r="AA3748" s="47">
        <f>IFERROR(Table_Query_from_Mac10[[#This Row],[Incremental Cost]]/Table_Query_from_Mac10[[#This Row],[Incremental Sales]],0)</f>
        <v>0</v>
      </c>
      <c r="AB3748" s="47">
        <f>IFERROR(Table_Query_from_Mac10[[#This Row],[TotalCostFuture]]/Table_Query_from_Mac10[[#This Row],[totalsalesFuture]],0)</f>
        <v>0.25589225589225589</v>
      </c>
      <c r="AN3748" s="30">
        <v>16</v>
      </c>
      <c r="AO3748">
        <f t="shared" si="116"/>
        <v>4</v>
      </c>
      <c r="AQ3748" s="30">
        <v>16.97</v>
      </c>
      <c r="AR3748">
        <f t="shared" si="117"/>
        <v>5.94</v>
      </c>
    </row>
    <row r="3749" spans="1:44" x14ac:dyDescent="0.25">
      <c r="A3749">
        <v>90381</v>
      </c>
      <c r="B3749">
        <v>1</v>
      </c>
      <c r="C3749" t="s">
        <v>55</v>
      </c>
      <c r="D3749" t="s">
        <v>81</v>
      </c>
      <c r="E3749">
        <v>5</v>
      </c>
      <c r="F3749">
        <v>5.31</v>
      </c>
      <c r="G3749">
        <v>13.35</v>
      </c>
      <c r="H3749" s="1">
        <v>44865</v>
      </c>
      <c r="I3749" s="20">
        <v>7</v>
      </c>
      <c r="J3749" s="47">
        <f>Table_Query_from_Mac10[[#This Row],[unit_price]]-(Table_Query_from_Mac10[[#This Row],[unit_price]]*(Table_Query_from_Mac10[[#This Row],[discount_pct]]/100))</f>
        <v>12.4155</v>
      </c>
      <c r="K3749" s="47">
        <f>Table_Query_from_Mac10[[#This Row],[unit_cost]]</f>
        <v>5.31</v>
      </c>
      <c r="L3749" s="47">
        <f>Table_Query_from_Mac10[[#This Row],[Live-cost]]*(1+Table_Query_from_Mac10[[#This Row],[CogsIncreasebyTYPE]])</f>
        <v>5.31</v>
      </c>
      <c r="M3749" s="47">
        <f>Table_Query_from_Mac10[[#This Row],[Live-cost]]*Table_Query_from_Mac10[[#This Row],[qty_to_ship]]</f>
        <v>26.549999999999997</v>
      </c>
      <c r="N3749" s="47">
        <f>IF(Table_Query_from_Mac10[[#This Row],[item_no]]="KDA",-Table_Query_from_Mac10[[#This Row],[unit_price]],Table_Query_from_Mac10[[#This Row],[Net Unit]]*Table_Query_from_Mac10[[#This Row],[qty_to_ship]])</f>
        <v>62.077500000000001</v>
      </c>
      <c r="O3749" s="47">
        <f>SUMIFS(Summary!C:C,Summary!H:H,Table_Query_from_Mac10[[#This Row],[Juiceoc]])</f>
        <v>0</v>
      </c>
      <c r="P3749" s="47">
        <f>SUMIFS(Summary!D:D,Summary!H:H,Table_Query_from_Mac10[[#This Row],[Juiceoc]])</f>
        <v>0</v>
      </c>
      <c r="Q3749" s="47">
        <f>SUMIFS(Summary!E:E,Summary!H:H,Table_Query_from_Mac10[[#This Row],[Juiceoc]])</f>
        <v>0</v>
      </c>
      <c r="R3749" s="47">
        <f>Table_Query_from_Mac10[[#This Row],[Net Unit]]*(1+Table_Query_from_Mac10[[#This Row],[PriceIncreasebyType]])</f>
        <v>12.4155</v>
      </c>
      <c r="S3749" s="47">
        <f>Table_Query_from_Mac10[[#This Row],[UnitPriceFuture]]*Table_Query_from_Mac10[[#This Row],[qtytoShipFuture]]</f>
        <v>62.077500000000001</v>
      </c>
      <c r="T3749" s="47">
        <f>ROUND(Table_Query_from_Mac10[[#This Row],[qty_to_ship]]*(1+Table_Query_from_Mac10[[#This Row],[VolumeIncreasebyType]]),0)</f>
        <v>5</v>
      </c>
      <c r="U3749" s="47">
        <f>Table_Query_from_Mac10[[#This Row],[qtytoShipFuture]]*Table_Query_from_Mac10[[#This Row],[Future-cost]]</f>
        <v>26.549999999999997</v>
      </c>
      <c r="V3749" s="47">
        <f>Table_Query_from_Mac10[[#This Row],[qtytoShipFuture]]-Table_Query_from_Mac10[[#This Row],[qty_to_ship]]</f>
        <v>0</v>
      </c>
      <c r="W3749" s="47">
        <f>Table_Query_from_Mac10[[#This Row],[UnitPriceFuture]]</f>
        <v>12.4155</v>
      </c>
      <c r="X3749" s="47">
        <f>Table_Query_from_Mac10[[#This Row],[Unit Increase]]*Table_Query_from_Mac10[[#This Row],[UnitPriceFuture]]</f>
        <v>0</v>
      </c>
      <c r="Y3749" s="47">
        <f>Table_Query_from_Mac10[[#This Row],[Unit Increase]]*Table_Query_from_Mac10[[#This Row],[Future-cost]]</f>
        <v>0</v>
      </c>
      <c r="Z3749" s="47">
        <f>-(Table_Query_from_Mac10[[#This Row],[Incremental Sales]]+((Table_Query_from_Mac10[[#This Row],[Incremental Sales]]*-(SUM(Summary!$S$8:$S$9)))))*Summary!$S$18</f>
        <v>0</v>
      </c>
      <c r="AA3749" s="47">
        <f>IFERROR(Table_Query_from_Mac10[[#This Row],[Incremental Cost]]/Table_Query_from_Mac10[[#This Row],[Incremental Sales]],0)</f>
        <v>0</v>
      </c>
      <c r="AB3749" s="47">
        <f>IFERROR(Table_Query_from_Mac10[[#This Row],[TotalCostFuture]]/Table_Query_from_Mac10[[#This Row],[totalsalesFuture]],0)</f>
        <v>0.42769119246103654</v>
      </c>
      <c r="AN3749" s="31">
        <v>20</v>
      </c>
      <c r="AO3749">
        <f t="shared" si="116"/>
        <v>5</v>
      </c>
      <c r="AQ3749" s="31">
        <v>38.130000000000003</v>
      </c>
      <c r="AR3749">
        <f t="shared" si="117"/>
        <v>13.35</v>
      </c>
    </row>
    <row r="3750" spans="1:44" x14ac:dyDescent="0.25">
      <c r="A3750">
        <v>90381</v>
      </c>
      <c r="B3750">
        <v>2</v>
      </c>
      <c r="C3750" t="s">
        <v>55</v>
      </c>
      <c r="D3750" t="s">
        <v>81</v>
      </c>
      <c r="E3750">
        <v>4</v>
      </c>
      <c r="F3750">
        <v>5.81</v>
      </c>
      <c r="G3750">
        <v>14.47</v>
      </c>
      <c r="H3750" s="1">
        <v>44865</v>
      </c>
      <c r="I3750" s="20">
        <v>7</v>
      </c>
      <c r="J3750" s="47">
        <f>Table_Query_from_Mac10[[#This Row],[unit_price]]-(Table_Query_from_Mac10[[#This Row],[unit_price]]*(Table_Query_from_Mac10[[#This Row],[discount_pct]]/100))</f>
        <v>13.457100000000001</v>
      </c>
      <c r="K3750" s="47">
        <f>Table_Query_from_Mac10[[#This Row],[unit_cost]]</f>
        <v>5.81</v>
      </c>
      <c r="L3750" s="47">
        <f>Table_Query_from_Mac10[[#This Row],[Live-cost]]*(1+Table_Query_from_Mac10[[#This Row],[CogsIncreasebyTYPE]])</f>
        <v>5.81</v>
      </c>
      <c r="M3750" s="47">
        <f>Table_Query_from_Mac10[[#This Row],[Live-cost]]*Table_Query_from_Mac10[[#This Row],[qty_to_ship]]</f>
        <v>23.24</v>
      </c>
      <c r="N3750" s="47">
        <f>IF(Table_Query_from_Mac10[[#This Row],[item_no]]="KDA",-Table_Query_from_Mac10[[#This Row],[unit_price]],Table_Query_from_Mac10[[#This Row],[Net Unit]]*Table_Query_from_Mac10[[#This Row],[qty_to_ship]])</f>
        <v>53.828400000000002</v>
      </c>
      <c r="O3750" s="47">
        <f>SUMIFS(Summary!C:C,Summary!H:H,Table_Query_from_Mac10[[#This Row],[Juiceoc]])</f>
        <v>0</v>
      </c>
      <c r="P3750" s="47">
        <f>SUMIFS(Summary!D:D,Summary!H:H,Table_Query_from_Mac10[[#This Row],[Juiceoc]])</f>
        <v>0</v>
      </c>
      <c r="Q3750" s="47">
        <f>SUMIFS(Summary!E:E,Summary!H:H,Table_Query_from_Mac10[[#This Row],[Juiceoc]])</f>
        <v>0</v>
      </c>
      <c r="R3750" s="47">
        <f>Table_Query_from_Mac10[[#This Row],[Net Unit]]*(1+Table_Query_from_Mac10[[#This Row],[PriceIncreasebyType]])</f>
        <v>13.457100000000001</v>
      </c>
      <c r="S3750" s="47">
        <f>Table_Query_from_Mac10[[#This Row],[UnitPriceFuture]]*Table_Query_from_Mac10[[#This Row],[qtytoShipFuture]]</f>
        <v>53.828400000000002</v>
      </c>
      <c r="T3750" s="47">
        <f>ROUND(Table_Query_from_Mac10[[#This Row],[qty_to_ship]]*(1+Table_Query_from_Mac10[[#This Row],[VolumeIncreasebyType]]),0)</f>
        <v>4</v>
      </c>
      <c r="U3750" s="47">
        <f>Table_Query_from_Mac10[[#This Row],[qtytoShipFuture]]*Table_Query_from_Mac10[[#This Row],[Future-cost]]</f>
        <v>23.24</v>
      </c>
      <c r="V3750" s="47">
        <f>Table_Query_from_Mac10[[#This Row],[qtytoShipFuture]]-Table_Query_from_Mac10[[#This Row],[qty_to_ship]]</f>
        <v>0</v>
      </c>
      <c r="W3750" s="47">
        <f>Table_Query_from_Mac10[[#This Row],[UnitPriceFuture]]</f>
        <v>13.457100000000001</v>
      </c>
      <c r="X3750" s="47">
        <f>Table_Query_from_Mac10[[#This Row],[Unit Increase]]*Table_Query_from_Mac10[[#This Row],[UnitPriceFuture]]</f>
        <v>0</v>
      </c>
      <c r="Y3750" s="47">
        <f>Table_Query_from_Mac10[[#This Row],[Unit Increase]]*Table_Query_from_Mac10[[#This Row],[Future-cost]]</f>
        <v>0</v>
      </c>
      <c r="Z3750" s="47">
        <f>-(Table_Query_from_Mac10[[#This Row],[Incremental Sales]]+((Table_Query_from_Mac10[[#This Row],[Incremental Sales]]*-(SUM(Summary!$S$8:$S$9)))))*Summary!$S$18</f>
        <v>0</v>
      </c>
      <c r="AA3750" s="47">
        <f>IFERROR(Table_Query_from_Mac10[[#This Row],[Incremental Cost]]/Table_Query_from_Mac10[[#This Row],[Incremental Sales]],0)</f>
        <v>0</v>
      </c>
      <c r="AB3750" s="47">
        <f>IFERROR(Table_Query_from_Mac10[[#This Row],[TotalCostFuture]]/Table_Query_from_Mac10[[#This Row],[totalsalesFuture]],0)</f>
        <v>0.43174235162107732</v>
      </c>
      <c r="AN3750" s="30">
        <v>16</v>
      </c>
      <c r="AO3750">
        <f t="shared" si="116"/>
        <v>4</v>
      </c>
      <c r="AQ3750" s="30">
        <v>41.35</v>
      </c>
      <c r="AR3750">
        <f t="shared" si="117"/>
        <v>14.47</v>
      </c>
    </row>
    <row r="3751" spans="1:44" x14ac:dyDescent="0.25">
      <c r="A3751">
        <v>90381</v>
      </c>
      <c r="B3751">
        <v>3</v>
      </c>
      <c r="C3751" t="s">
        <v>55</v>
      </c>
      <c r="D3751" t="s">
        <v>81</v>
      </c>
      <c r="E3751">
        <v>4</v>
      </c>
      <c r="F3751">
        <v>6.38</v>
      </c>
      <c r="G3751">
        <v>16.420000000000002</v>
      </c>
      <c r="H3751" s="1">
        <v>44865</v>
      </c>
      <c r="I3751" s="20">
        <v>7</v>
      </c>
      <c r="J3751" s="47">
        <f>Table_Query_from_Mac10[[#This Row],[unit_price]]-(Table_Query_from_Mac10[[#This Row],[unit_price]]*(Table_Query_from_Mac10[[#This Row],[discount_pct]]/100))</f>
        <v>15.270600000000002</v>
      </c>
      <c r="K3751" s="47">
        <f>Table_Query_from_Mac10[[#This Row],[unit_cost]]</f>
        <v>6.38</v>
      </c>
      <c r="L3751" s="47">
        <f>Table_Query_from_Mac10[[#This Row],[Live-cost]]*(1+Table_Query_from_Mac10[[#This Row],[CogsIncreasebyTYPE]])</f>
        <v>6.38</v>
      </c>
      <c r="M3751" s="47">
        <f>Table_Query_from_Mac10[[#This Row],[Live-cost]]*Table_Query_from_Mac10[[#This Row],[qty_to_ship]]</f>
        <v>25.52</v>
      </c>
      <c r="N3751" s="47">
        <f>IF(Table_Query_from_Mac10[[#This Row],[item_no]]="KDA",-Table_Query_from_Mac10[[#This Row],[unit_price]],Table_Query_from_Mac10[[#This Row],[Net Unit]]*Table_Query_from_Mac10[[#This Row],[qty_to_ship]])</f>
        <v>61.082400000000007</v>
      </c>
      <c r="O3751" s="47">
        <f>SUMIFS(Summary!C:C,Summary!H:H,Table_Query_from_Mac10[[#This Row],[Juiceoc]])</f>
        <v>0</v>
      </c>
      <c r="P3751" s="47">
        <f>SUMIFS(Summary!D:D,Summary!H:H,Table_Query_from_Mac10[[#This Row],[Juiceoc]])</f>
        <v>0</v>
      </c>
      <c r="Q3751" s="47">
        <f>SUMIFS(Summary!E:E,Summary!H:H,Table_Query_from_Mac10[[#This Row],[Juiceoc]])</f>
        <v>0</v>
      </c>
      <c r="R3751" s="47">
        <f>Table_Query_from_Mac10[[#This Row],[Net Unit]]*(1+Table_Query_from_Mac10[[#This Row],[PriceIncreasebyType]])</f>
        <v>15.270600000000002</v>
      </c>
      <c r="S3751" s="47">
        <f>Table_Query_from_Mac10[[#This Row],[UnitPriceFuture]]*Table_Query_from_Mac10[[#This Row],[qtytoShipFuture]]</f>
        <v>61.082400000000007</v>
      </c>
      <c r="T3751" s="47">
        <f>ROUND(Table_Query_from_Mac10[[#This Row],[qty_to_ship]]*(1+Table_Query_from_Mac10[[#This Row],[VolumeIncreasebyType]]),0)</f>
        <v>4</v>
      </c>
      <c r="U3751" s="47">
        <f>Table_Query_from_Mac10[[#This Row],[qtytoShipFuture]]*Table_Query_from_Mac10[[#This Row],[Future-cost]]</f>
        <v>25.52</v>
      </c>
      <c r="V3751" s="47">
        <f>Table_Query_from_Mac10[[#This Row],[qtytoShipFuture]]-Table_Query_from_Mac10[[#This Row],[qty_to_ship]]</f>
        <v>0</v>
      </c>
      <c r="W3751" s="47">
        <f>Table_Query_from_Mac10[[#This Row],[UnitPriceFuture]]</f>
        <v>15.270600000000002</v>
      </c>
      <c r="X3751" s="47">
        <f>Table_Query_from_Mac10[[#This Row],[Unit Increase]]*Table_Query_from_Mac10[[#This Row],[UnitPriceFuture]]</f>
        <v>0</v>
      </c>
      <c r="Y3751" s="47">
        <f>Table_Query_from_Mac10[[#This Row],[Unit Increase]]*Table_Query_from_Mac10[[#This Row],[Future-cost]]</f>
        <v>0</v>
      </c>
      <c r="Z3751" s="47">
        <f>-(Table_Query_from_Mac10[[#This Row],[Incremental Sales]]+((Table_Query_from_Mac10[[#This Row],[Incremental Sales]]*-(SUM(Summary!$S$8:$S$9)))))*Summary!$S$18</f>
        <v>0</v>
      </c>
      <c r="AA3751" s="47">
        <f>IFERROR(Table_Query_from_Mac10[[#This Row],[Incremental Cost]]/Table_Query_from_Mac10[[#This Row],[Incremental Sales]],0)</f>
        <v>0</v>
      </c>
      <c r="AB3751" s="47">
        <f>IFERROR(Table_Query_from_Mac10[[#This Row],[TotalCostFuture]]/Table_Query_from_Mac10[[#This Row],[totalsalesFuture]],0)</f>
        <v>0.41779628829253596</v>
      </c>
      <c r="AN3751" s="31">
        <v>16</v>
      </c>
      <c r="AO3751">
        <f t="shared" si="116"/>
        <v>4</v>
      </c>
      <c r="AQ3751" s="31">
        <v>46.9</v>
      </c>
      <c r="AR3751">
        <f t="shared" si="117"/>
        <v>16.420000000000002</v>
      </c>
    </row>
    <row r="3752" spans="1:44" x14ac:dyDescent="0.25">
      <c r="A3752">
        <v>90381</v>
      </c>
      <c r="B3752">
        <v>4</v>
      </c>
      <c r="C3752" t="s">
        <v>55</v>
      </c>
      <c r="D3752" t="s">
        <v>81</v>
      </c>
      <c r="E3752">
        <v>3</v>
      </c>
      <c r="F3752">
        <v>9.86</v>
      </c>
      <c r="G3752">
        <v>27.29</v>
      </c>
      <c r="H3752" s="1">
        <v>44865</v>
      </c>
      <c r="I3752" s="20">
        <v>7</v>
      </c>
      <c r="J3752" s="47">
        <f>Table_Query_from_Mac10[[#This Row],[unit_price]]-(Table_Query_from_Mac10[[#This Row],[unit_price]]*(Table_Query_from_Mac10[[#This Row],[discount_pct]]/100))</f>
        <v>25.3797</v>
      </c>
      <c r="K3752" s="47">
        <f>Table_Query_from_Mac10[[#This Row],[unit_cost]]</f>
        <v>9.86</v>
      </c>
      <c r="L3752" s="47">
        <f>Table_Query_from_Mac10[[#This Row],[Live-cost]]*(1+Table_Query_from_Mac10[[#This Row],[CogsIncreasebyTYPE]])</f>
        <v>9.86</v>
      </c>
      <c r="M3752" s="47">
        <f>Table_Query_from_Mac10[[#This Row],[Live-cost]]*Table_Query_from_Mac10[[#This Row],[qty_to_ship]]</f>
        <v>29.58</v>
      </c>
      <c r="N3752" s="47">
        <f>IF(Table_Query_from_Mac10[[#This Row],[item_no]]="KDA",-Table_Query_from_Mac10[[#This Row],[unit_price]],Table_Query_from_Mac10[[#This Row],[Net Unit]]*Table_Query_from_Mac10[[#This Row],[qty_to_ship]])</f>
        <v>76.139099999999999</v>
      </c>
      <c r="O3752" s="47">
        <f>SUMIFS(Summary!C:C,Summary!H:H,Table_Query_from_Mac10[[#This Row],[Juiceoc]])</f>
        <v>0</v>
      </c>
      <c r="P3752" s="47">
        <f>SUMIFS(Summary!D:D,Summary!H:H,Table_Query_from_Mac10[[#This Row],[Juiceoc]])</f>
        <v>0</v>
      </c>
      <c r="Q3752" s="47">
        <f>SUMIFS(Summary!E:E,Summary!H:H,Table_Query_from_Mac10[[#This Row],[Juiceoc]])</f>
        <v>0</v>
      </c>
      <c r="R3752" s="47">
        <f>Table_Query_from_Mac10[[#This Row],[Net Unit]]*(1+Table_Query_from_Mac10[[#This Row],[PriceIncreasebyType]])</f>
        <v>25.3797</v>
      </c>
      <c r="S3752" s="47">
        <f>Table_Query_from_Mac10[[#This Row],[UnitPriceFuture]]*Table_Query_from_Mac10[[#This Row],[qtytoShipFuture]]</f>
        <v>76.139099999999999</v>
      </c>
      <c r="T3752" s="47">
        <f>ROUND(Table_Query_from_Mac10[[#This Row],[qty_to_ship]]*(1+Table_Query_from_Mac10[[#This Row],[VolumeIncreasebyType]]),0)</f>
        <v>3</v>
      </c>
      <c r="U3752" s="47">
        <f>Table_Query_from_Mac10[[#This Row],[qtytoShipFuture]]*Table_Query_from_Mac10[[#This Row],[Future-cost]]</f>
        <v>29.58</v>
      </c>
      <c r="V3752" s="47">
        <f>Table_Query_from_Mac10[[#This Row],[qtytoShipFuture]]-Table_Query_from_Mac10[[#This Row],[qty_to_ship]]</f>
        <v>0</v>
      </c>
      <c r="W3752" s="47">
        <f>Table_Query_from_Mac10[[#This Row],[UnitPriceFuture]]</f>
        <v>25.3797</v>
      </c>
      <c r="X3752" s="47">
        <f>Table_Query_from_Mac10[[#This Row],[Unit Increase]]*Table_Query_from_Mac10[[#This Row],[UnitPriceFuture]]</f>
        <v>0</v>
      </c>
      <c r="Y3752" s="47">
        <f>Table_Query_from_Mac10[[#This Row],[Unit Increase]]*Table_Query_from_Mac10[[#This Row],[Future-cost]]</f>
        <v>0</v>
      </c>
      <c r="Z3752" s="47">
        <f>-(Table_Query_from_Mac10[[#This Row],[Incremental Sales]]+((Table_Query_from_Mac10[[#This Row],[Incremental Sales]]*-(SUM(Summary!$S$8:$S$9)))))*Summary!$S$18</f>
        <v>0</v>
      </c>
      <c r="AA3752" s="47">
        <f>IFERROR(Table_Query_from_Mac10[[#This Row],[Incremental Cost]]/Table_Query_from_Mac10[[#This Row],[Incremental Sales]],0)</f>
        <v>0</v>
      </c>
      <c r="AB3752" s="47">
        <f>IFERROR(Table_Query_from_Mac10[[#This Row],[TotalCostFuture]]/Table_Query_from_Mac10[[#This Row],[totalsalesFuture]],0)</f>
        <v>0.38849947004889734</v>
      </c>
      <c r="AN3752" s="30">
        <v>9</v>
      </c>
      <c r="AO3752">
        <f t="shared" si="116"/>
        <v>3</v>
      </c>
      <c r="AQ3752" s="30">
        <v>77.959999999999994</v>
      </c>
      <c r="AR3752">
        <f t="shared" si="117"/>
        <v>27.29</v>
      </c>
    </row>
    <row r="3753" spans="1:44" x14ac:dyDescent="0.25">
      <c r="A3753">
        <v>90381</v>
      </c>
      <c r="B3753">
        <v>5</v>
      </c>
      <c r="C3753" t="s">
        <v>55</v>
      </c>
      <c r="D3753" t="s">
        <v>81</v>
      </c>
      <c r="E3753">
        <v>1</v>
      </c>
      <c r="F3753">
        <v>13.68</v>
      </c>
      <c r="G3753">
        <v>36.54</v>
      </c>
      <c r="H3753" s="1">
        <v>44865</v>
      </c>
      <c r="I3753" s="20">
        <v>7</v>
      </c>
      <c r="J3753" s="47">
        <f>Table_Query_from_Mac10[[#This Row],[unit_price]]-(Table_Query_from_Mac10[[#This Row],[unit_price]]*(Table_Query_from_Mac10[[#This Row],[discount_pct]]/100))</f>
        <v>33.982199999999999</v>
      </c>
      <c r="K3753" s="47">
        <f>Table_Query_from_Mac10[[#This Row],[unit_cost]]</f>
        <v>13.68</v>
      </c>
      <c r="L3753" s="47">
        <f>Table_Query_from_Mac10[[#This Row],[Live-cost]]*(1+Table_Query_from_Mac10[[#This Row],[CogsIncreasebyTYPE]])</f>
        <v>13.68</v>
      </c>
      <c r="M3753" s="47">
        <f>Table_Query_from_Mac10[[#This Row],[Live-cost]]*Table_Query_from_Mac10[[#This Row],[qty_to_ship]]</f>
        <v>13.68</v>
      </c>
      <c r="N3753" s="47">
        <f>IF(Table_Query_from_Mac10[[#This Row],[item_no]]="KDA",-Table_Query_from_Mac10[[#This Row],[unit_price]],Table_Query_from_Mac10[[#This Row],[Net Unit]]*Table_Query_from_Mac10[[#This Row],[qty_to_ship]])</f>
        <v>33.982199999999999</v>
      </c>
      <c r="O3753" s="47">
        <f>SUMIFS(Summary!C:C,Summary!H:H,Table_Query_from_Mac10[[#This Row],[Juiceoc]])</f>
        <v>0</v>
      </c>
      <c r="P3753" s="47">
        <f>SUMIFS(Summary!D:D,Summary!H:H,Table_Query_from_Mac10[[#This Row],[Juiceoc]])</f>
        <v>0</v>
      </c>
      <c r="Q3753" s="47">
        <f>SUMIFS(Summary!E:E,Summary!H:H,Table_Query_from_Mac10[[#This Row],[Juiceoc]])</f>
        <v>0</v>
      </c>
      <c r="R3753" s="47">
        <f>Table_Query_from_Mac10[[#This Row],[Net Unit]]*(1+Table_Query_from_Mac10[[#This Row],[PriceIncreasebyType]])</f>
        <v>33.982199999999999</v>
      </c>
      <c r="S3753" s="47">
        <f>Table_Query_from_Mac10[[#This Row],[UnitPriceFuture]]*Table_Query_from_Mac10[[#This Row],[qtytoShipFuture]]</f>
        <v>33.982199999999999</v>
      </c>
      <c r="T3753" s="47">
        <f>ROUND(Table_Query_from_Mac10[[#This Row],[qty_to_ship]]*(1+Table_Query_from_Mac10[[#This Row],[VolumeIncreasebyType]]),0)</f>
        <v>1</v>
      </c>
      <c r="U3753" s="47">
        <f>Table_Query_from_Mac10[[#This Row],[qtytoShipFuture]]*Table_Query_from_Mac10[[#This Row],[Future-cost]]</f>
        <v>13.68</v>
      </c>
      <c r="V3753" s="47">
        <f>Table_Query_from_Mac10[[#This Row],[qtytoShipFuture]]-Table_Query_from_Mac10[[#This Row],[qty_to_ship]]</f>
        <v>0</v>
      </c>
      <c r="W3753" s="47">
        <f>Table_Query_from_Mac10[[#This Row],[UnitPriceFuture]]</f>
        <v>33.982199999999999</v>
      </c>
      <c r="X3753" s="47">
        <f>Table_Query_from_Mac10[[#This Row],[Unit Increase]]*Table_Query_from_Mac10[[#This Row],[UnitPriceFuture]]</f>
        <v>0</v>
      </c>
      <c r="Y3753" s="47">
        <f>Table_Query_from_Mac10[[#This Row],[Unit Increase]]*Table_Query_from_Mac10[[#This Row],[Future-cost]]</f>
        <v>0</v>
      </c>
      <c r="Z3753" s="47">
        <f>-(Table_Query_from_Mac10[[#This Row],[Incremental Sales]]+((Table_Query_from_Mac10[[#This Row],[Incremental Sales]]*-(SUM(Summary!$S$8:$S$9)))))*Summary!$S$18</f>
        <v>0</v>
      </c>
      <c r="AA3753" s="47">
        <f>IFERROR(Table_Query_from_Mac10[[#This Row],[Incremental Cost]]/Table_Query_from_Mac10[[#This Row],[Incremental Sales]],0)</f>
        <v>0</v>
      </c>
      <c r="AB3753" s="47">
        <f>IFERROR(Table_Query_from_Mac10[[#This Row],[TotalCostFuture]]/Table_Query_from_Mac10[[#This Row],[totalsalesFuture]],0)</f>
        <v>0.40256369511096984</v>
      </c>
      <c r="AN3753" s="31">
        <v>4</v>
      </c>
      <c r="AO3753">
        <f t="shared" si="116"/>
        <v>1</v>
      </c>
      <c r="AQ3753" s="31">
        <v>104.4</v>
      </c>
      <c r="AR3753">
        <f t="shared" si="117"/>
        <v>36.54</v>
      </c>
    </row>
    <row r="3754" spans="1:44" x14ac:dyDescent="0.25">
      <c r="A3754">
        <v>90381</v>
      </c>
      <c r="B3754">
        <v>6</v>
      </c>
      <c r="C3754" t="s">
        <v>55</v>
      </c>
      <c r="D3754" t="s">
        <v>81</v>
      </c>
      <c r="E3754">
        <v>7</v>
      </c>
      <c r="F3754">
        <v>5.86</v>
      </c>
      <c r="G3754">
        <v>14.88</v>
      </c>
      <c r="H3754" s="1">
        <v>44865</v>
      </c>
      <c r="I3754" s="20">
        <v>7</v>
      </c>
      <c r="J3754" s="47">
        <f>Table_Query_from_Mac10[[#This Row],[unit_price]]-(Table_Query_from_Mac10[[#This Row],[unit_price]]*(Table_Query_from_Mac10[[#This Row],[discount_pct]]/100))</f>
        <v>13.8384</v>
      </c>
      <c r="K3754" s="47">
        <f>Table_Query_from_Mac10[[#This Row],[unit_cost]]</f>
        <v>5.86</v>
      </c>
      <c r="L3754" s="47">
        <f>Table_Query_from_Mac10[[#This Row],[Live-cost]]*(1+Table_Query_from_Mac10[[#This Row],[CogsIncreasebyTYPE]])</f>
        <v>5.86</v>
      </c>
      <c r="M3754" s="47">
        <f>Table_Query_from_Mac10[[#This Row],[Live-cost]]*Table_Query_from_Mac10[[#This Row],[qty_to_ship]]</f>
        <v>41.02</v>
      </c>
      <c r="N3754" s="47">
        <f>IF(Table_Query_from_Mac10[[#This Row],[item_no]]="KDA",-Table_Query_from_Mac10[[#This Row],[unit_price]],Table_Query_from_Mac10[[#This Row],[Net Unit]]*Table_Query_from_Mac10[[#This Row],[qty_to_ship]])</f>
        <v>96.868799999999993</v>
      </c>
      <c r="O3754" s="47">
        <f>SUMIFS(Summary!C:C,Summary!H:H,Table_Query_from_Mac10[[#This Row],[Juiceoc]])</f>
        <v>0</v>
      </c>
      <c r="P3754" s="47">
        <f>SUMIFS(Summary!D:D,Summary!H:H,Table_Query_from_Mac10[[#This Row],[Juiceoc]])</f>
        <v>0</v>
      </c>
      <c r="Q3754" s="47">
        <f>SUMIFS(Summary!E:E,Summary!H:H,Table_Query_from_Mac10[[#This Row],[Juiceoc]])</f>
        <v>0</v>
      </c>
      <c r="R3754" s="47">
        <f>Table_Query_from_Mac10[[#This Row],[Net Unit]]*(1+Table_Query_from_Mac10[[#This Row],[PriceIncreasebyType]])</f>
        <v>13.8384</v>
      </c>
      <c r="S3754" s="47">
        <f>Table_Query_from_Mac10[[#This Row],[UnitPriceFuture]]*Table_Query_from_Mac10[[#This Row],[qtytoShipFuture]]</f>
        <v>96.868799999999993</v>
      </c>
      <c r="T3754" s="47">
        <f>ROUND(Table_Query_from_Mac10[[#This Row],[qty_to_ship]]*(1+Table_Query_from_Mac10[[#This Row],[VolumeIncreasebyType]]),0)</f>
        <v>7</v>
      </c>
      <c r="U3754" s="47">
        <f>Table_Query_from_Mac10[[#This Row],[qtytoShipFuture]]*Table_Query_from_Mac10[[#This Row],[Future-cost]]</f>
        <v>41.02</v>
      </c>
      <c r="V3754" s="47">
        <f>Table_Query_from_Mac10[[#This Row],[qtytoShipFuture]]-Table_Query_from_Mac10[[#This Row],[qty_to_ship]]</f>
        <v>0</v>
      </c>
      <c r="W3754" s="47">
        <f>Table_Query_from_Mac10[[#This Row],[UnitPriceFuture]]</f>
        <v>13.8384</v>
      </c>
      <c r="X3754" s="47">
        <f>Table_Query_from_Mac10[[#This Row],[Unit Increase]]*Table_Query_from_Mac10[[#This Row],[UnitPriceFuture]]</f>
        <v>0</v>
      </c>
      <c r="Y3754" s="47">
        <f>Table_Query_from_Mac10[[#This Row],[Unit Increase]]*Table_Query_from_Mac10[[#This Row],[Future-cost]]</f>
        <v>0</v>
      </c>
      <c r="Z3754" s="47">
        <f>-(Table_Query_from_Mac10[[#This Row],[Incremental Sales]]+((Table_Query_from_Mac10[[#This Row],[Incremental Sales]]*-(SUM(Summary!$S$8:$S$9)))))*Summary!$S$18</f>
        <v>0</v>
      </c>
      <c r="AA3754" s="47">
        <f>IFERROR(Table_Query_from_Mac10[[#This Row],[Incremental Cost]]/Table_Query_from_Mac10[[#This Row],[Incremental Sales]],0)</f>
        <v>0</v>
      </c>
      <c r="AB3754" s="47">
        <f>IFERROR(Table_Query_from_Mac10[[#This Row],[TotalCostFuture]]/Table_Query_from_Mac10[[#This Row],[totalsalesFuture]],0)</f>
        <v>0.42345935946352187</v>
      </c>
      <c r="AN3754" s="30">
        <v>25</v>
      </c>
      <c r="AO3754">
        <f t="shared" si="116"/>
        <v>7</v>
      </c>
      <c r="AQ3754" s="30">
        <v>42.5</v>
      </c>
      <c r="AR3754">
        <f t="shared" si="117"/>
        <v>14.88</v>
      </c>
    </row>
    <row r="3755" spans="1:44" x14ac:dyDescent="0.25">
      <c r="A3755">
        <v>90381</v>
      </c>
      <c r="B3755">
        <v>7</v>
      </c>
      <c r="C3755" t="s">
        <v>55</v>
      </c>
      <c r="D3755" t="s">
        <v>81</v>
      </c>
      <c r="E3755">
        <v>16</v>
      </c>
      <c r="F3755">
        <v>6.59</v>
      </c>
      <c r="G3755">
        <v>17.5</v>
      </c>
      <c r="H3755" s="1">
        <v>44865</v>
      </c>
      <c r="I3755" s="20">
        <v>7</v>
      </c>
      <c r="J3755" s="47">
        <f>Table_Query_from_Mac10[[#This Row],[unit_price]]-(Table_Query_from_Mac10[[#This Row],[unit_price]]*(Table_Query_from_Mac10[[#This Row],[discount_pct]]/100))</f>
        <v>16.274999999999999</v>
      </c>
      <c r="K3755" s="47">
        <f>Table_Query_from_Mac10[[#This Row],[unit_cost]]</f>
        <v>6.59</v>
      </c>
      <c r="L3755" s="47">
        <f>Table_Query_from_Mac10[[#This Row],[Live-cost]]*(1+Table_Query_from_Mac10[[#This Row],[CogsIncreasebyTYPE]])</f>
        <v>6.59</v>
      </c>
      <c r="M3755" s="47">
        <f>Table_Query_from_Mac10[[#This Row],[Live-cost]]*Table_Query_from_Mac10[[#This Row],[qty_to_ship]]</f>
        <v>105.44</v>
      </c>
      <c r="N3755" s="47">
        <f>IF(Table_Query_from_Mac10[[#This Row],[item_no]]="KDA",-Table_Query_from_Mac10[[#This Row],[unit_price]],Table_Query_from_Mac10[[#This Row],[Net Unit]]*Table_Query_from_Mac10[[#This Row],[qty_to_ship]])</f>
        <v>260.39999999999998</v>
      </c>
      <c r="O3755" s="47">
        <f>SUMIFS(Summary!C:C,Summary!H:H,Table_Query_from_Mac10[[#This Row],[Juiceoc]])</f>
        <v>0</v>
      </c>
      <c r="P3755" s="47">
        <f>SUMIFS(Summary!D:D,Summary!H:H,Table_Query_from_Mac10[[#This Row],[Juiceoc]])</f>
        <v>0</v>
      </c>
      <c r="Q3755" s="47">
        <f>SUMIFS(Summary!E:E,Summary!H:H,Table_Query_from_Mac10[[#This Row],[Juiceoc]])</f>
        <v>0</v>
      </c>
      <c r="R3755" s="47">
        <f>Table_Query_from_Mac10[[#This Row],[Net Unit]]*(1+Table_Query_from_Mac10[[#This Row],[PriceIncreasebyType]])</f>
        <v>16.274999999999999</v>
      </c>
      <c r="S3755" s="47">
        <f>Table_Query_from_Mac10[[#This Row],[UnitPriceFuture]]*Table_Query_from_Mac10[[#This Row],[qtytoShipFuture]]</f>
        <v>260.39999999999998</v>
      </c>
      <c r="T3755" s="47">
        <f>ROUND(Table_Query_from_Mac10[[#This Row],[qty_to_ship]]*(1+Table_Query_from_Mac10[[#This Row],[VolumeIncreasebyType]]),0)</f>
        <v>16</v>
      </c>
      <c r="U3755" s="47">
        <f>Table_Query_from_Mac10[[#This Row],[qtytoShipFuture]]*Table_Query_from_Mac10[[#This Row],[Future-cost]]</f>
        <v>105.44</v>
      </c>
      <c r="V3755" s="47">
        <f>Table_Query_from_Mac10[[#This Row],[qtytoShipFuture]]-Table_Query_from_Mac10[[#This Row],[qty_to_ship]]</f>
        <v>0</v>
      </c>
      <c r="W3755" s="47">
        <f>Table_Query_from_Mac10[[#This Row],[UnitPriceFuture]]</f>
        <v>16.274999999999999</v>
      </c>
      <c r="X3755" s="47">
        <f>Table_Query_from_Mac10[[#This Row],[Unit Increase]]*Table_Query_from_Mac10[[#This Row],[UnitPriceFuture]]</f>
        <v>0</v>
      </c>
      <c r="Y3755" s="47">
        <f>Table_Query_from_Mac10[[#This Row],[Unit Increase]]*Table_Query_from_Mac10[[#This Row],[Future-cost]]</f>
        <v>0</v>
      </c>
      <c r="Z3755" s="47">
        <f>-(Table_Query_from_Mac10[[#This Row],[Incremental Sales]]+((Table_Query_from_Mac10[[#This Row],[Incremental Sales]]*-(SUM(Summary!$S$8:$S$9)))))*Summary!$S$18</f>
        <v>0</v>
      </c>
      <c r="AA3755" s="47">
        <f>IFERROR(Table_Query_from_Mac10[[#This Row],[Incremental Cost]]/Table_Query_from_Mac10[[#This Row],[Incremental Sales]],0)</f>
        <v>0</v>
      </c>
      <c r="AB3755" s="47">
        <f>IFERROR(Table_Query_from_Mac10[[#This Row],[TotalCostFuture]]/Table_Query_from_Mac10[[#This Row],[totalsalesFuture]],0)</f>
        <v>0.40491551459293396</v>
      </c>
      <c r="AN3755" s="31">
        <v>64</v>
      </c>
      <c r="AO3755">
        <f t="shared" si="116"/>
        <v>16</v>
      </c>
      <c r="AQ3755" s="31">
        <v>49.99</v>
      </c>
      <c r="AR3755">
        <f t="shared" si="117"/>
        <v>17.5</v>
      </c>
    </row>
    <row r="3756" spans="1:44" x14ac:dyDescent="0.25">
      <c r="A3756">
        <v>90381</v>
      </c>
      <c r="B3756">
        <v>8</v>
      </c>
      <c r="C3756" t="s">
        <v>55</v>
      </c>
      <c r="D3756" t="s">
        <v>81</v>
      </c>
      <c r="E3756">
        <v>16</v>
      </c>
      <c r="F3756">
        <v>7.16</v>
      </c>
      <c r="G3756">
        <v>19.170000000000002</v>
      </c>
      <c r="H3756" s="1">
        <v>44865</v>
      </c>
      <c r="I3756" s="20">
        <v>7</v>
      </c>
      <c r="J3756" s="47">
        <f>Table_Query_from_Mac10[[#This Row],[unit_price]]-(Table_Query_from_Mac10[[#This Row],[unit_price]]*(Table_Query_from_Mac10[[#This Row],[discount_pct]]/100))</f>
        <v>17.828100000000003</v>
      </c>
      <c r="K3756" s="47">
        <f>Table_Query_from_Mac10[[#This Row],[unit_cost]]</f>
        <v>7.16</v>
      </c>
      <c r="L3756" s="47">
        <f>Table_Query_from_Mac10[[#This Row],[Live-cost]]*(1+Table_Query_from_Mac10[[#This Row],[CogsIncreasebyTYPE]])</f>
        <v>7.16</v>
      </c>
      <c r="M3756" s="47">
        <f>Table_Query_from_Mac10[[#This Row],[Live-cost]]*Table_Query_from_Mac10[[#This Row],[qty_to_ship]]</f>
        <v>114.56</v>
      </c>
      <c r="N3756" s="47">
        <f>IF(Table_Query_from_Mac10[[#This Row],[item_no]]="KDA",-Table_Query_from_Mac10[[#This Row],[unit_price]],Table_Query_from_Mac10[[#This Row],[Net Unit]]*Table_Query_from_Mac10[[#This Row],[qty_to_ship]])</f>
        <v>285.24960000000004</v>
      </c>
      <c r="O3756" s="47">
        <f>SUMIFS(Summary!C:C,Summary!H:H,Table_Query_from_Mac10[[#This Row],[Juiceoc]])</f>
        <v>0</v>
      </c>
      <c r="P3756" s="47">
        <f>SUMIFS(Summary!D:D,Summary!H:H,Table_Query_from_Mac10[[#This Row],[Juiceoc]])</f>
        <v>0</v>
      </c>
      <c r="Q3756" s="47">
        <f>SUMIFS(Summary!E:E,Summary!H:H,Table_Query_from_Mac10[[#This Row],[Juiceoc]])</f>
        <v>0</v>
      </c>
      <c r="R3756" s="47">
        <f>Table_Query_from_Mac10[[#This Row],[Net Unit]]*(1+Table_Query_from_Mac10[[#This Row],[PriceIncreasebyType]])</f>
        <v>17.828100000000003</v>
      </c>
      <c r="S3756" s="47">
        <f>Table_Query_from_Mac10[[#This Row],[UnitPriceFuture]]*Table_Query_from_Mac10[[#This Row],[qtytoShipFuture]]</f>
        <v>285.24960000000004</v>
      </c>
      <c r="T3756" s="47">
        <f>ROUND(Table_Query_from_Mac10[[#This Row],[qty_to_ship]]*(1+Table_Query_from_Mac10[[#This Row],[VolumeIncreasebyType]]),0)</f>
        <v>16</v>
      </c>
      <c r="U3756" s="47">
        <f>Table_Query_from_Mac10[[#This Row],[qtytoShipFuture]]*Table_Query_from_Mac10[[#This Row],[Future-cost]]</f>
        <v>114.56</v>
      </c>
      <c r="V3756" s="47">
        <f>Table_Query_from_Mac10[[#This Row],[qtytoShipFuture]]-Table_Query_from_Mac10[[#This Row],[qty_to_ship]]</f>
        <v>0</v>
      </c>
      <c r="W3756" s="47">
        <f>Table_Query_from_Mac10[[#This Row],[UnitPriceFuture]]</f>
        <v>17.828100000000003</v>
      </c>
      <c r="X3756" s="47">
        <f>Table_Query_from_Mac10[[#This Row],[Unit Increase]]*Table_Query_from_Mac10[[#This Row],[UnitPriceFuture]]</f>
        <v>0</v>
      </c>
      <c r="Y3756" s="47">
        <f>Table_Query_from_Mac10[[#This Row],[Unit Increase]]*Table_Query_from_Mac10[[#This Row],[Future-cost]]</f>
        <v>0</v>
      </c>
      <c r="Z3756" s="47">
        <f>-(Table_Query_from_Mac10[[#This Row],[Incremental Sales]]+((Table_Query_from_Mac10[[#This Row],[Incremental Sales]]*-(SUM(Summary!$S$8:$S$9)))))*Summary!$S$18</f>
        <v>0</v>
      </c>
      <c r="AA3756" s="47">
        <f>IFERROR(Table_Query_from_Mac10[[#This Row],[Incremental Cost]]/Table_Query_from_Mac10[[#This Row],[Incremental Sales]],0)</f>
        <v>0</v>
      </c>
      <c r="AB3756" s="47">
        <f>IFERROR(Table_Query_from_Mac10[[#This Row],[TotalCostFuture]]/Table_Query_from_Mac10[[#This Row],[totalsalesFuture]],0)</f>
        <v>0.40161318368194027</v>
      </c>
      <c r="AN3756" s="30">
        <v>64</v>
      </c>
      <c r="AO3756">
        <f t="shared" si="116"/>
        <v>16</v>
      </c>
      <c r="AQ3756" s="30">
        <v>54.76</v>
      </c>
      <c r="AR3756">
        <f t="shared" si="117"/>
        <v>19.170000000000002</v>
      </c>
    </row>
    <row r="3757" spans="1:44" x14ac:dyDescent="0.25">
      <c r="A3757">
        <v>90381</v>
      </c>
      <c r="B3757">
        <v>9</v>
      </c>
      <c r="C3757" t="s">
        <v>55</v>
      </c>
      <c r="D3757" t="s">
        <v>81</v>
      </c>
      <c r="E3757">
        <v>3</v>
      </c>
      <c r="F3757">
        <v>7.81</v>
      </c>
      <c r="G3757">
        <v>21.1</v>
      </c>
      <c r="H3757" s="1">
        <v>44865</v>
      </c>
      <c r="I3757" s="20">
        <v>7</v>
      </c>
      <c r="J3757" s="47">
        <f>Table_Query_from_Mac10[[#This Row],[unit_price]]-(Table_Query_from_Mac10[[#This Row],[unit_price]]*(Table_Query_from_Mac10[[#This Row],[discount_pct]]/100))</f>
        <v>19.623000000000001</v>
      </c>
      <c r="K3757" s="47">
        <f>Table_Query_from_Mac10[[#This Row],[unit_cost]]</f>
        <v>7.81</v>
      </c>
      <c r="L3757" s="47">
        <f>Table_Query_from_Mac10[[#This Row],[Live-cost]]*(1+Table_Query_from_Mac10[[#This Row],[CogsIncreasebyTYPE]])</f>
        <v>7.81</v>
      </c>
      <c r="M3757" s="47">
        <f>Table_Query_from_Mac10[[#This Row],[Live-cost]]*Table_Query_from_Mac10[[#This Row],[qty_to_ship]]</f>
        <v>23.43</v>
      </c>
      <c r="N3757" s="47">
        <f>IF(Table_Query_from_Mac10[[#This Row],[item_no]]="KDA",-Table_Query_from_Mac10[[#This Row],[unit_price]],Table_Query_from_Mac10[[#This Row],[Net Unit]]*Table_Query_from_Mac10[[#This Row],[qty_to_ship]])</f>
        <v>58.869</v>
      </c>
      <c r="O3757" s="47">
        <f>SUMIFS(Summary!C:C,Summary!H:H,Table_Query_from_Mac10[[#This Row],[Juiceoc]])</f>
        <v>0</v>
      </c>
      <c r="P3757" s="47">
        <f>SUMIFS(Summary!D:D,Summary!H:H,Table_Query_from_Mac10[[#This Row],[Juiceoc]])</f>
        <v>0</v>
      </c>
      <c r="Q3757" s="47">
        <f>SUMIFS(Summary!E:E,Summary!H:H,Table_Query_from_Mac10[[#This Row],[Juiceoc]])</f>
        <v>0</v>
      </c>
      <c r="R3757" s="47">
        <f>Table_Query_from_Mac10[[#This Row],[Net Unit]]*(1+Table_Query_from_Mac10[[#This Row],[PriceIncreasebyType]])</f>
        <v>19.623000000000001</v>
      </c>
      <c r="S3757" s="47">
        <f>Table_Query_from_Mac10[[#This Row],[UnitPriceFuture]]*Table_Query_from_Mac10[[#This Row],[qtytoShipFuture]]</f>
        <v>58.869</v>
      </c>
      <c r="T3757" s="47">
        <f>ROUND(Table_Query_from_Mac10[[#This Row],[qty_to_ship]]*(1+Table_Query_from_Mac10[[#This Row],[VolumeIncreasebyType]]),0)</f>
        <v>3</v>
      </c>
      <c r="U3757" s="47">
        <f>Table_Query_from_Mac10[[#This Row],[qtytoShipFuture]]*Table_Query_from_Mac10[[#This Row],[Future-cost]]</f>
        <v>23.43</v>
      </c>
      <c r="V3757" s="47">
        <f>Table_Query_from_Mac10[[#This Row],[qtytoShipFuture]]-Table_Query_from_Mac10[[#This Row],[qty_to_ship]]</f>
        <v>0</v>
      </c>
      <c r="W3757" s="47">
        <f>Table_Query_from_Mac10[[#This Row],[UnitPriceFuture]]</f>
        <v>19.623000000000001</v>
      </c>
      <c r="X3757" s="47">
        <f>Table_Query_from_Mac10[[#This Row],[Unit Increase]]*Table_Query_from_Mac10[[#This Row],[UnitPriceFuture]]</f>
        <v>0</v>
      </c>
      <c r="Y3757" s="47">
        <f>Table_Query_from_Mac10[[#This Row],[Unit Increase]]*Table_Query_from_Mac10[[#This Row],[Future-cost]]</f>
        <v>0</v>
      </c>
      <c r="Z3757" s="47">
        <f>-(Table_Query_from_Mac10[[#This Row],[Incremental Sales]]+((Table_Query_from_Mac10[[#This Row],[Incremental Sales]]*-(SUM(Summary!$S$8:$S$9)))))*Summary!$S$18</f>
        <v>0</v>
      </c>
      <c r="AA3757" s="47">
        <f>IFERROR(Table_Query_from_Mac10[[#This Row],[Incremental Cost]]/Table_Query_from_Mac10[[#This Row],[Incremental Sales]],0)</f>
        <v>0</v>
      </c>
      <c r="AB3757" s="47">
        <f>IFERROR(Table_Query_from_Mac10[[#This Row],[TotalCostFuture]]/Table_Query_from_Mac10[[#This Row],[totalsalesFuture]],0)</f>
        <v>0.39800234418794272</v>
      </c>
      <c r="AN3757" s="31">
        <v>12</v>
      </c>
      <c r="AO3757">
        <f t="shared" si="116"/>
        <v>3</v>
      </c>
      <c r="AQ3757" s="31">
        <v>60.28</v>
      </c>
      <c r="AR3757">
        <f t="shared" si="117"/>
        <v>21.1</v>
      </c>
    </row>
    <row r="3758" spans="1:44" x14ac:dyDescent="0.25">
      <c r="A3758">
        <v>90381</v>
      </c>
      <c r="B3758">
        <v>10</v>
      </c>
      <c r="C3758" t="s">
        <v>55</v>
      </c>
      <c r="D3758" t="s">
        <v>81</v>
      </c>
      <c r="E3758">
        <v>6</v>
      </c>
      <c r="F3758">
        <v>8.64</v>
      </c>
      <c r="G3758">
        <v>22.99</v>
      </c>
      <c r="H3758" s="1">
        <v>44865</v>
      </c>
      <c r="I3758" s="20">
        <v>7</v>
      </c>
      <c r="J3758" s="47">
        <f>Table_Query_from_Mac10[[#This Row],[unit_price]]-(Table_Query_from_Mac10[[#This Row],[unit_price]]*(Table_Query_from_Mac10[[#This Row],[discount_pct]]/100))</f>
        <v>21.380699999999997</v>
      </c>
      <c r="K3758" s="47">
        <f>Table_Query_from_Mac10[[#This Row],[unit_cost]]</f>
        <v>8.64</v>
      </c>
      <c r="L3758" s="47">
        <f>Table_Query_from_Mac10[[#This Row],[Live-cost]]*(1+Table_Query_from_Mac10[[#This Row],[CogsIncreasebyTYPE]])</f>
        <v>8.64</v>
      </c>
      <c r="M3758" s="47">
        <f>Table_Query_from_Mac10[[#This Row],[Live-cost]]*Table_Query_from_Mac10[[#This Row],[qty_to_ship]]</f>
        <v>51.84</v>
      </c>
      <c r="N3758" s="47">
        <f>IF(Table_Query_from_Mac10[[#This Row],[item_no]]="KDA",-Table_Query_from_Mac10[[#This Row],[unit_price]],Table_Query_from_Mac10[[#This Row],[Net Unit]]*Table_Query_from_Mac10[[#This Row],[qty_to_ship]])</f>
        <v>128.2842</v>
      </c>
      <c r="O3758" s="47">
        <f>SUMIFS(Summary!C:C,Summary!H:H,Table_Query_from_Mac10[[#This Row],[Juiceoc]])</f>
        <v>0</v>
      </c>
      <c r="P3758" s="47">
        <f>SUMIFS(Summary!D:D,Summary!H:H,Table_Query_from_Mac10[[#This Row],[Juiceoc]])</f>
        <v>0</v>
      </c>
      <c r="Q3758" s="47">
        <f>SUMIFS(Summary!E:E,Summary!H:H,Table_Query_from_Mac10[[#This Row],[Juiceoc]])</f>
        <v>0</v>
      </c>
      <c r="R3758" s="47">
        <f>Table_Query_from_Mac10[[#This Row],[Net Unit]]*(1+Table_Query_from_Mac10[[#This Row],[PriceIncreasebyType]])</f>
        <v>21.380699999999997</v>
      </c>
      <c r="S3758" s="47">
        <f>Table_Query_from_Mac10[[#This Row],[UnitPriceFuture]]*Table_Query_from_Mac10[[#This Row],[qtytoShipFuture]]</f>
        <v>128.2842</v>
      </c>
      <c r="T3758" s="47">
        <f>ROUND(Table_Query_from_Mac10[[#This Row],[qty_to_ship]]*(1+Table_Query_from_Mac10[[#This Row],[VolumeIncreasebyType]]),0)</f>
        <v>6</v>
      </c>
      <c r="U3758" s="47">
        <f>Table_Query_from_Mac10[[#This Row],[qtytoShipFuture]]*Table_Query_from_Mac10[[#This Row],[Future-cost]]</f>
        <v>51.84</v>
      </c>
      <c r="V3758" s="47">
        <f>Table_Query_from_Mac10[[#This Row],[qtytoShipFuture]]-Table_Query_from_Mac10[[#This Row],[qty_to_ship]]</f>
        <v>0</v>
      </c>
      <c r="W3758" s="47">
        <f>Table_Query_from_Mac10[[#This Row],[UnitPriceFuture]]</f>
        <v>21.380699999999997</v>
      </c>
      <c r="X3758" s="47">
        <f>Table_Query_from_Mac10[[#This Row],[Unit Increase]]*Table_Query_from_Mac10[[#This Row],[UnitPriceFuture]]</f>
        <v>0</v>
      </c>
      <c r="Y3758" s="47">
        <f>Table_Query_from_Mac10[[#This Row],[Unit Increase]]*Table_Query_from_Mac10[[#This Row],[Future-cost]]</f>
        <v>0</v>
      </c>
      <c r="Z3758" s="47">
        <f>-(Table_Query_from_Mac10[[#This Row],[Incremental Sales]]+((Table_Query_from_Mac10[[#This Row],[Incremental Sales]]*-(SUM(Summary!$S$8:$S$9)))))*Summary!$S$18</f>
        <v>0</v>
      </c>
      <c r="AA3758" s="47">
        <f>IFERROR(Table_Query_from_Mac10[[#This Row],[Incremental Cost]]/Table_Query_from_Mac10[[#This Row],[Incremental Sales]],0)</f>
        <v>0</v>
      </c>
      <c r="AB3758" s="47">
        <f>IFERROR(Table_Query_from_Mac10[[#This Row],[TotalCostFuture]]/Table_Query_from_Mac10[[#This Row],[totalsalesFuture]],0)</f>
        <v>0.40410276557830194</v>
      </c>
      <c r="AN3758" s="30">
        <v>24</v>
      </c>
      <c r="AO3758">
        <f t="shared" si="116"/>
        <v>6</v>
      </c>
      <c r="AQ3758" s="30">
        <v>65.680000000000007</v>
      </c>
      <c r="AR3758">
        <f t="shared" si="117"/>
        <v>22.99</v>
      </c>
    </row>
    <row r="3759" spans="1:44" x14ac:dyDescent="0.25">
      <c r="A3759">
        <v>90381</v>
      </c>
      <c r="B3759">
        <v>11</v>
      </c>
      <c r="C3759" t="s">
        <v>55</v>
      </c>
      <c r="D3759" t="s">
        <v>81</v>
      </c>
      <c r="E3759">
        <v>5</v>
      </c>
      <c r="F3759">
        <v>10.09</v>
      </c>
      <c r="G3759">
        <v>28.24</v>
      </c>
      <c r="H3759" s="1">
        <v>44865</v>
      </c>
      <c r="I3759" s="20">
        <v>7</v>
      </c>
      <c r="J3759" s="47">
        <f>Table_Query_from_Mac10[[#This Row],[unit_price]]-(Table_Query_from_Mac10[[#This Row],[unit_price]]*(Table_Query_from_Mac10[[#This Row],[discount_pct]]/100))</f>
        <v>26.263199999999998</v>
      </c>
      <c r="K3759" s="47">
        <f>Table_Query_from_Mac10[[#This Row],[unit_cost]]</f>
        <v>10.09</v>
      </c>
      <c r="L3759" s="47">
        <f>Table_Query_from_Mac10[[#This Row],[Live-cost]]*(1+Table_Query_from_Mac10[[#This Row],[CogsIncreasebyTYPE]])</f>
        <v>10.09</v>
      </c>
      <c r="M3759" s="47">
        <f>Table_Query_from_Mac10[[#This Row],[Live-cost]]*Table_Query_from_Mac10[[#This Row],[qty_to_ship]]</f>
        <v>50.45</v>
      </c>
      <c r="N3759" s="47">
        <f>IF(Table_Query_from_Mac10[[#This Row],[item_no]]="KDA",-Table_Query_from_Mac10[[#This Row],[unit_price]],Table_Query_from_Mac10[[#This Row],[Net Unit]]*Table_Query_from_Mac10[[#This Row],[qty_to_ship]])</f>
        <v>131.31599999999997</v>
      </c>
      <c r="O3759" s="47">
        <f>SUMIFS(Summary!C:C,Summary!H:H,Table_Query_from_Mac10[[#This Row],[Juiceoc]])</f>
        <v>0</v>
      </c>
      <c r="P3759" s="47">
        <f>SUMIFS(Summary!D:D,Summary!H:H,Table_Query_from_Mac10[[#This Row],[Juiceoc]])</f>
        <v>0</v>
      </c>
      <c r="Q3759" s="47">
        <f>SUMIFS(Summary!E:E,Summary!H:H,Table_Query_from_Mac10[[#This Row],[Juiceoc]])</f>
        <v>0</v>
      </c>
      <c r="R3759" s="47">
        <f>Table_Query_from_Mac10[[#This Row],[Net Unit]]*(1+Table_Query_from_Mac10[[#This Row],[PriceIncreasebyType]])</f>
        <v>26.263199999999998</v>
      </c>
      <c r="S3759" s="47">
        <f>Table_Query_from_Mac10[[#This Row],[UnitPriceFuture]]*Table_Query_from_Mac10[[#This Row],[qtytoShipFuture]]</f>
        <v>131.31599999999997</v>
      </c>
      <c r="T3759" s="47">
        <f>ROUND(Table_Query_from_Mac10[[#This Row],[qty_to_ship]]*(1+Table_Query_from_Mac10[[#This Row],[VolumeIncreasebyType]]),0)</f>
        <v>5</v>
      </c>
      <c r="U3759" s="47">
        <f>Table_Query_from_Mac10[[#This Row],[qtytoShipFuture]]*Table_Query_from_Mac10[[#This Row],[Future-cost]]</f>
        <v>50.45</v>
      </c>
      <c r="V3759" s="47">
        <f>Table_Query_from_Mac10[[#This Row],[qtytoShipFuture]]-Table_Query_from_Mac10[[#This Row],[qty_to_ship]]</f>
        <v>0</v>
      </c>
      <c r="W3759" s="47">
        <f>Table_Query_from_Mac10[[#This Row],[UnitPriceFuture]]</f>
        <v>26.263199999999998</v>
      </c>
      <c r="X3759" s="47">
        <f>Table_Query_from_Mac10[[#This Row],[Unit Increase]]*Table_Query_from_Mac10[[#This Row],[UnitPriceFuture]]</f>
        <v>0</v>
      </c>
      <c r="Y3759" s="47">
        <f>Table_Query_from_Mac10[[#This Row],[Unit Increase]]*Table_Query_from_Mac10[[#This Row],[Future-cost]]</f>
        <v>0</v>
      </c>
      <c r="Z3759" s="47">
        <f>-(Table_Query_from_Mac10[[#This Row],[Incremental Sales]]+((Table_Query_from_Mac10[[#This Row],[Incremental Sales]]*-(SUM(Summary!$S$8:$S$9)))))*Summary!$S$18</f>
        <v>0</v>
      </c>
      <c r="AA3759" s="47">
        <f>IFERROR(Table_Query_from_Mac10[[#This Row],[Incremental Cost]]/Table_Query_from_Mac10[[#This Row],[Incremental Sales]],0)</f>
        <v>0</v>
      </c>
      <c r="AB3759" s="47">
        <f>IFERROR(Table_Query_from_Mac10[[#This Row],[TotalCostFuture]]/Table_Query_from_Mac10[[#This Row],[totalsalesFuture]],0)</f>
        <v>0.38418776082122524</v>
      </c>
      <c r="AN3759" s="31">
        <v>18</v>
      </c>
      <c r="AO3759">
        <f t="shared" si="116"/>
        <v>5</v>
      </c>
      <c r="AQ3759" s="31">
        <v>80.680000000000007</v>
      </c>
      <c r="AR3759">
        <f t="shared" si="117"/>
        <v>28.24</v>
      </c>
    </row>
    <row r="3760" spans="1:44" x14ac:dyDescent="0.25">
      <c r="A3760">
        <v>90381</v>
      </c>
      <c r="B3760">
        <v>12</v>
      </c>
      <c r="C3760" t="s">
        <v>55</v>
      </c>
      <c r="D3760" t="s">
        <v>81</v>
      </c>
      <c r="E3760">
        <v>4</v>
      </c>
      <c r="F3760">
        <v>13.35</v>
      </c>
      <c r="G3760">
        <v>38.020000000000003</v>
      </c>
      <c r="H3760" s="1">
        <v>44865</v>
      </c>
      <c r="I3760" s="20">
        <v>7</v>
      </c>
      <c r="J3760" s="47">
        <f>Table_Query_from_Mac10[[#This Row],[unit_price]]-(Table_Query_from_Mac10[[#This Row],[unit_price]]*(Table_Query_from_Mac10[[#This Row],[discount_pct]]/100))</f>
        <v>35.358600000000003</v>
      </c>
      <c r="K3760" s="47">
        <f>Table_Query_from_Mac10[[#This Row],[unit_cost]]</f>
        <v>13.35</v>
      </c>
      <c r="L3760" s="47">
        <f>Table_Query_from_Mac10[[#This Row],[Live-cost]]*(1+Table_Query_from_Mac10[[#This Row],[CogsIncreasebyTYPE]])</f>
        <v>13.35</v>
      </c>
      <c r="M3760" s="47">
        <f>Table_Query_from_Mac10[[#This Row],[Live-cost]]*Table_Query_from_Mac10[[#This Row],[qty_to_ship]]</f>
        <v>53.4</v>
      </c>
      <c r="N3760" s="47">
        <f>IF(Table_Query_from_Mac10[[#This Row],[item_no]]="KDA",-Table_Query_from_Mac10[[#This Row],[unit_price]],Table_Query_from_Mac10[[#This Row],[Net Unit]]*Table_Query_from_Mac10[[#This Row],[qty_to_ship]])</f>
        <v>141.43440000000001</v>
      </c>
      <c r="O3760" s="47">
        <f>SUMIFS(Summary!C:C,Summary!H:H,Table_Query_from_Mac10[[#This Row],[Juiceoc]])</f>
        <v>0</v>
      </c>
      <c r="P3760" s="47">
        <f>SUMIFS(Summary!D:D,Summary!H:H,Table_Query_from_Mac10[[#This Row],[Juiceoc]])</f>
        <v>0</v>
      </c>
      <c r="Q3760" s="47">
        <f>SUMIFS(Summary!E:E,Summary!H:H,Table_Query_from_Mac10[[#This Row],[Juiceoc]])</f>
        <v>0</v>
      </c>
      <c r="R3760" s="47">
        <f>Table_Query_from_Mac10[[#This Row],[Net Unit]]*(1+Table_Query_from_Mac10[[#This Row],[PriceIncreasebyType]])</f>
        <v>35.358600000000003</v>
      </c>
      <c r="S3760" s="47">
        <f>Table_Query_from_Mac10[[#This Row],[UnitPriceFuture]]*Table_Query_from_Mac10[[#This Row],[qtytoShipFuture]]</f>
        <v>141.43440000000001</v>
      </c>
      <c r="T3760" s="47">
        <f>ROUND(Table_Query_from_Mac10[[#This Row],[qty_to_ship]]*(1+Table_Query_from_Mac10[[#This Row],[VolumeIncreasebyType]]),0)</f>
        <v>4</v>
      </c>
      <c r="U3760" s="47">
        <f>Table_Query_from_Mac10[[#This Row],[qtytoShipFuture]]*Table_Query_from_Mac10[[#This Row],[Future-cost]]</f>
        <v>53.4</v>
      </c>
      <c r="V3760" s="47">
        <f>Table_Query_from_Mac10[[#This Row],[qtytoShipFuture]]-Table_Query_from_Mac10[[#This Row],[qty_to_ship]]</f>
        <v>0</v>
      </c>
      <c r="W3760" s="47">
        <f>Table_Query_from_Mac10[[#This Row],[UnitPriceFuture]]</f>
        <v>35.358600000000003</v>
      </c>
      <c r="X3760" s="47">
        <f>Table_Query_from_Mac10[[#This Row],[Unit Increase]]*Table_Query_from_Mac10[[#This Row],[UnitPriceFuture]]</f>
        <v>0</v>
      </c>
      <c r="Y3760" s="47">
        <f>Table_Query_from_Mac10[[#This Row],[Unit Increase]]*Table_Query_from_Mac10[[#This Row],[Future-cost]]</f>
        <v>0</v>
      </c>
      <c r="Z3760" s="47">
        <f>-(Table_Query_from_Mac10[[#This Row],[Incremental Sales]]+((Table_Query_from_Mac10[[#This Row],[Incremental Sales]]*-(SUM(Summary!$S$8:$S$9)))))*Summary!$S$18</f>
        <v>0</v>
      </c>
      <c r="AA3760" s="47">
        <f>IFERROR(Table_Query_from_Mac10[[#This Row],[Incremental Cost]]/Table_Query_from_Mac10[[#This Row],[Incremental Sales]],0)</f>
        <v>0</v>
      </c>
      <c r="AB3760" s="47">
        <f>IFERROR(Table_Query_from_Mac10[[#This Row],[TotalCostFuture]]/Table_Query_from_Mac10[[#This Row],[totalsalesFuture]],0)</f>
        <v>0.3775601975191325</v>
      </c>
      <c r="AN3760" s="30">
        <v>16</v>
      </c>
      <c r="AO3760">
        <f t="shared" si="116"/>
        <v>4</v>
      </c>
      <c r="AQ3760" s="30">
        <v>108.63</v>
      </c>
      <c r="AR3760">
        <f t="shared" si="117"/>
        <v>38.020000000000003</v>
      </c>
    </row>
    <row r="3761" spans="1:44" x14ac:dyDescent="0.25">
      <c r="A3761">
        <v>90381</v>
      </c>
      <c r="B3761">
        <v>13</v>
      </c>
      <c r="C3761" t="s">
        <v>55</v>
      </c>
      <c r="D3761" t="s">
        <v>81</v>
      </c>
      <c r="E3761">
        <v>2</v>
      </c>
      <c r="F3761">
        <v>4.68</v>
      </c>
      <c r="G3761">
        <v>13.3</v>
      </c>
      <c r="H3761" s="1">
        <v>44865</v>
      </c>
      <c r="I3761" s="20">
        <v>0</v>
      </c>
      <c r="J3761" s="47">
        <f>Table_Query_from_Mac10[[#This Row],[unit_price]]-(Table_Query_from_Mac10[[#This Row],[unit_price]]*(Table_Query_from_Mac10[[#This Row],[discount_pct]]/100))</f>
        <v>13.3</v>
      </c>
      <c r="K3761" s="47">
        <f>Table_Query_from_Mac10[[#This Row],[unit_cost]]</f>
        <v>4.68</v>
      </c>
      <c r="L3761" s="47">
        <f>Table_Query_from_Mac10[[#This Row],[Live-cost]]*(1+Table_Query_from_Mac10[[#This Row],[CogsIncreasebyTYPE]])</f>
        <v>4.68</v>
      </c>
      <c r="M3761" s="47">
        <f>Table_Query_from_Mac10[[#This Row],[Live-cost]]*Table_Query_from_Mac10[[#This Row],[qty_to_ship]]</f>
        <v>9.36</v>
      </c>
      <c r="N3761" s="47">
        <f>IF(Table_Query_from_Mac10[[#This Row],[item_no]]="KDA",-Table_Query_from_Mac10[[#This Row],[unit_price]],Table_Query_from_Mac10[[#This Row],[Net Unit]]*Table_Query_from_Mac10[[#This Row],[qty_to_ship]])</f>
        <v>26.6</v>
      </c>
      <c r="O3761" s="47">
        <f>SUMIFS(Summary!C:C,Summary!H:H,Table_Query_from_Mac10[[#This Row],[Juiceoc]])</f>
        <v>0</v>
      </c>
      <c r="P3761" s="47">
        <f>SUMIFS(Summary!D:D,Summary!H:H,Table_Query_from_Mac10[[#This Row],[Juiceoc]])</f>
        <v>0</v>
      </c>
      <c r="Q3761" s="47">
        <f>SUMIFS(Summary!E:E,Summary!H:H,Table_Query_from_Mac10[[#This Row],[Juiceoc]])</f>
        <v>0</v>
      </c>
      <c r="R3761" s="47">
        <f>Table_Query_from_Mac10[[#This Row],[Net Unit]]*(1+Table_Query_from_Mac10[[#This Row],[PriceIncreasebyType]])</f>
        <v>13.3</v>
      </c>
      <c r="S3761" s="47">
        <f>Table_Query_from_Mac10[[#This Row],[UnitPriceFuture]]*Table_Query_from_Mac10[[#This Row],[qtytoShipFuture]]</f>
        <v>26.6</v>
      </c>
      <c r="T3761" s="47">
        <f>ROUND(Table_Query_from_Mac10[[#This Row],[qty_to_ship]]*(1+Table_Query_from_Mac10[[#This Row],[VolumeIncreasebyType]]),0)</f>
        <v>2</v>
      </c>
      <c r="U3761" s="47">
        <f>Table_Query_from_Mac10[[#This Row],[qtytoShipFuture]]*Table_Query_from_Mac10[[#This Row],[Future-cost]]</f>
        <v>9.36</v>
      </c>
      <c r="V3761" s="47">
        <f>Table_Query_from_Mac10[[#This Row],[qtytoShipFuture]]-Table_Query_from_Mac10[[#This Row],[qty_to_ship]]</f>
        <v>0</v>
      </c>
      <c r="W3761" s="47">
        <f>Table_Query_from_Mac10[[#This Row],[UnitPriceFuture]]</f>
        <v>13.3</v>
      </c>
      <c r="X3761" s="47">
        <f>Table_Query_from_Mac10[[#This Row],[Unit Increase]]*Table_Query_from_Mac10[[#This Row],[UnitPriceFuture]]</f>
        <v>0</v>
      </c>
      <c r="Y3761" s="47">
        <f>Table_Query_from_Mac10[[#This Row],[Unit Increase]]*Table_Query_from_Mac10[[#This Row],[Future-cost]]</f>
        <v>0</v>
      </c>
      <c r="Z3761" s="47">
        <f>-(Table_Query_from_Mac10[[#This Row],[Incremental Sales]]+((Table_Query_from_Mac10[[#This Row],[Incremental Sales]]*-(SUM(Summary!$S$8:$S$9)))))*Summary!$S$18</f>
        <v>0</v>
      </c>
      <c r="AA3761" s="47">
        <f>IFERROR(Table_Query_from_Mac10[[#This Row],[Incremental Cost]]/Table_Query_from_Mac10[[#This Row],[Incremental Sales]],0)</f>
        <v>0</v>
      </c>
      <c r="AB3761" s="47">
        <f>IFERROR(Table_Query_from_Mac10[[#This Row],[TotalCostFuture]]/Table_Query_from_Mac10[[#This Row],[totalsalesFuture]],0)</f>
        <v>0.35187969924812024</v>
      </c>
      <c r="AN3761" s="31">
        <v>8</v>
      </c>
      <c r="AO3761">
        <f t="shared" si="116"/>
        <v>2</v>
      </c>
      <c r="AQ3761" s="31">
        <v>38</v>
      </c>
      <c r="AR3761">
        <f t="shared" si="117"/>
        <v>13.3</v>
      </c>
    </row>
    <row r="3762" spans="1:44" x14ac:dyDescent="0.25">
      <c r="A3762">
        <v>90382</v>
      </c>
      <c r="B3762">
        <v>1</v>
      </c>
      <c r="C3762" t="s">
        <v>55</v>
      </c>
      <c r="D3762" t="s">
        <v>81</v>
      </c>
      <c r="E3762">
        <v>7</v>
      </c>
      <c r="F3762">
        <v>8.31</v>
      </c>
      <c r="G3762">
        <v>21.75</v>
      </c>
      <c r="H3762" s="1">
        <v>44861</v>
      </c>
      <c r="I3762" s="20">
        <v>7</v>
      </c>
      <c r="J3762" s="47">
        <f>Table_Query_from_Mac10[[#This Row],[unit_price]]-(Table_Query_from_Mac10[[#This Row],[unit_price]]*(Table_Query_from_Mac10[[#This Row],[discount_pct]]/100))</f>
        <v>20.227499999999999</v>
      </c>
      <c r="K3762" s="47">
        <f>Table_Query_from_Mac10[[#This Row],[unit_cost]]</f>
        <v>8.31</v>
      </c>
      <c r="L3762" s="47">
        <f>Table_Query_from_Mac10[[#This Row],[Live-cost]]*(1+Table_Query_from_Mac10[[#This Row],[CogsIncreasebyTYPE]])</f>
        <v>8.31</v>
      </c>
      <c r="M3762" s="47">
        <f>Table_Query_from_Mac10[[#This Row],[Live-cost]]*Table_Query_from_Mac10[[#This Row],[qty_to_ship]]</f>
        <v>58.17</v>
      </c>
      <c r="N3762" s="47">
        <f>IF(Table_Query_from_Mac10[[#This Row],[item_no]]="KDA",-Table_Query_from_Mac10[[#This Row],[unit_price]],Table_Query_from_Mac10[[#This Row],[Net Unit]]*Table_Query_from_Mac10[[#This Row],[qty_to_ship]])</f>
        <v>141.5925</v>
      </c>
      <c r="O3762" s="47">
        <f>SUMIFS(Summary!C:C,Summary!H:H,Table_Query_from_Mac10[[#This Row],[Juiceoc]])</f>
        <v>0</v>
      </c>
      <c r="P3762" s="47">
        <f>SUMIFS(Summary!D:D,Summary!H:H,Table_Query_from_Mac10[[#This Row],[Juiceoc]])</f>
        <v>0</v>
      </c>
      <c r="Q3762" s="47">
        <f>SUMIFS(Summary!E:E,Summary!H:H,Table_Query_from_Mac10[[#This Row],[Juiceoc]])</f>
        <v>0</v>
      </c>
      <c r="R3762" s="47">
        <f>Table_Query_from_Mac10[[#This Row],[Net Unit]]*(1+Table_Query_from_Mac10[[#This Row],[PriceIncreasebyType]])</f>
        <v>20.227499999999999</v>
      </c>
      <c r="S3762" s="47">
        <f>Table_Query_from_Mac10[[#This Row],[UnitPriceFuture]]*Table_Query_from_Mac10[[#This Row],[qtytoShipFuture]]</f>
        <v>141.5925</v>
      </c>
      <c r="T3762" s="47">
        <f>ROUND(Table_Query_from_Mac10[[#This Row],[qty_to_ship]]*(1+Table_Query_from_Mac10[[#This Row],[VolumeIncreasebyType]]),0)</f>
        <v>7</v>
      </c>
      <c r="U3762" s="47">
        <f>Table_Query_from_Mac10[[#This Row],[qtytoShipFuture]]*Table_Query_from_Mac10[[#This Row],[Future-cost]]</f>
        <v>58.17</v>
      </c>
      <c r="V3762" s="47">
        <f>Table_Query_from_Mac10[[#This Row],[qtytoShipFuture]]-Table_Query_from_Mac10[[#This Row],[qty_to_ship]]</f>
        <v>0</v>
      </c>
      <c r="W3762" s="47">
        <f>Table_Query_from_Mac10[[#This Row],[UnitPriceFuture]]</f>
        <v>20.227499999999999</v>
      </c>
      <c r="X3762" s="47">
        <f>Table_Query_from_Mac10[[#This Row],[Unit Increase]]*Table_Query_from_Mac10[[#This Row],[UnitPriceFuture]]</f>
        <v>0</v>
      </c>
      <c r="Y3762" s="47">
        <f>Table_Query_from_Mac10[[#This Row],[Unit Increase]]*Table_Query_from_Mac10[[#This Row],[Future-cost]]</f>
        <v>0</v>
      </c>
      <c r="Z3762" s="47">
        <f>-(Table_Query_from_Mac10[[#This Row],[Incremental Sales]]+((Table_Query_from_Mac10[[#This Row],[Incremental Sales]]*-(SUM(Summary!$S$8:$S$9)))))*Summary!$S$18</f>
        <v>0</v>
      </c>
      <c r="AA3762" s="47">
        <f>IFERROR(Table_Query_from_Mac10[[#This Row],[Incremental Cost]]/Table_Query_from_Mac10[[#This Row],[Incremental Sales]],0)</f>
        <v>0</v>
      </c>
      <c r="AB3762" s="47">
        <f>IFERROR(Table_Query_from_Mac10[[#This Row],[TotalCostFuture]]/Table_Query_from_Mac10[[#This Row],[totalsalesFuture]],0)</f>
        <v>0.41082684464219504</v>
      </c>
      <c r="AN3762" s="30">
        <v>28</v>
      </c>
      <c r="AO3762">
        <f t="shared" si="116"/>
        <v>7</v>
      </c>
      <c r="AQ3762" s="30">
        <v>62.13</v>
      </c>
      <c r="AR3762">
        <f t="shared" si="117"/>
        <v>21.75</v>
      </c>
    </row>
    <row r="3763" spans="1:44" x14ac:dyDescent="0.25">
      <c r="A3763">
        <v>90382</v>
      </c>
      <c r="B3763">
        <v>2</v>
      </c>
      <c r="C3763" t="s">
        <v>55</v>
      </c>
      <c r="D3763" t="s">
        <v>81</v>
      </c>
      <c r="E3763">
        <v>14</v>
      </c>
      <c r="F3763">
        <v>9.06</v>
      </c>
      <c r="G3763">
        <v>23.7</v>
      </c>
      <c r="H3763" s="1">
        <v>44861</v>
      </c>
      <c r="I3763" s="20">
        <v>7</v>
      </c>
      <c r="J3763" s="47">
        <f>Table_Query_from_Mac10[[#This Row],[unit_price]]-(Table_Query_from_Mac10[[#This Row],[unit_price]]*(Table_Query_from_Mac10[[#This Row],[discount_pct]]/100))</f>
        <v>22.041</v>
      </c>
      <c r="K3763" s="47">
        <f>Table_Query_from_Mac10[[#This Row],[unit_cost]]</f>
        <v>9.06</v>
      </c>
      <c r="L3763" s="47">
        <f>Table_Query_from_Mac10[[#This Row],[Live-cost]]*(1+Table_Query_from_Mac10[[#This Row],[CogsIncreasebyTYPE]])</f>
        <v>9.06</v>
      </c>
      <c r="M3763" s="47">
        <f>Table_Query_from_Mac10[[#This Row],[Live-cost]]*Table_Query_from_Mac10[[#This Row],[qty_to_ship]]</f>
        <v>126.84</v>
      </c>
      <c r="N3763" s="47">
        <f>IF(Table_Query_from_Mac10[[#This Row],[item_no]]="KDA",-Table_Query_from_Mac10[[#This Row],[unit_price]],Table_Query_from_Mac10[[#This Row],[Net Unit]]*Table_Query_from_Mac10[[#This Row],[qty_to_ship]])</f>
        <v>308.57400000000001</v>
      </c>
      <c r="O3763" s="47">
        <f>SUMIFS(Summary!C:C,Summary!H:H,Table_Query_from_Mac10[[#This Row],[Juiceoc]])</f>
        <v>0</v>
      </c>
      <c r="P3763" s="47">
        <f>SUMIFS(Summary!D:D,Summary!H:H,Table_Query_from_Mac10[[#This Row],[Juiceoc]])</f>
        <v>0</v>
      </c>
      <c r="Q3763" s="47">
        <f>SUMIFS(Summary!E:E,Summary!H:H,Table_Query_from_Mac10[[#This Row],[Juiceoc]])</f>
        <v>0</v>
      </c>
      <c r="R3763" s="47">
        <f>Table_Query_from_Mac10[[#This Row],[Net Unit]]*(1+Table_Query_from_Mac10[[#This Row],[PriceIncreasebyType]])</f>
        <v>22.041</v>
      </c>
      <c r="S3763" s="47">
        <f>Table_Query_from_Mac10[[#This Row],[UnitPriceFuture]]*Table_Query_from_Mac10[[#This Row],[qtytoShipFuture]]</f>
        <v>308.57400000000001</v>
      </c>
      <c r="T3763" s="47">
        <f>ROUND(Table_Query_from_Mac10[[#This Row],[qty_to_ship]]*(1+Table_Query_from_Mac10[[#This Row],[VolumeIncreasebyType]]),0)</f>
        <v>14</v>
      </c>
      <c r="U3763" s="47">
        <f>Table_Query_from_Mac10[[#This Row],[qtytoShipFuture]]*Table_Query_from_Mac10[[#This Row],[Future-cost]]</f>
        <v>126.84</v>
      </c>
      <c r="V3763" s="47">
        <f>Table_Query_from_Mac10[[#This Row],[qtytoShipFuture]]-Table_Query_from_Mac10[[#This Row],[qty_to_ship]]</f>
        <v>0</v>
      </c>
      <c r="W3763" s="47">
        <f>Table_Query_from_Mac10[[#This Row],[UnitPriceFuture]]</f>
        <v>22.041</v>
      </c>
      <c r="X3763" s="47">
        <f>Table_Query_from_Mac10[[#This Row],[Unit Increase]]*Table_Query_from_Mac10[[#This Row],[UnitPriceFuture]]</f>
        <v>0</v>
      </c>
      <c r="Y3763" s="47">
        <f>Table_Query_from_Mac10[[#This Row],[Unit Increase]]*Table_Query_from_Mac10[[#This Row],[Future-cost]]</f>
        <v>0</v>
      </c>
      <c r="Z3763" s="47">
        <f>-(Table_Query_from_Mac10[[#This Row],[Incremental Sales]]+((Table_Query_from_Mac10[[#This Row],[Incremental Sales]]*-(SUM(Summary!$S$8:$S$9)))))*Summary!$S$18</f>
        <v>0</v>
      </c>
      <c r="AA3763" s="47">
        <f>IFERROR(Table_Query_from_Mac10[[#This Row],[Incremental Cost]]/Table_Query_from_Mac10[[#This Row],[Incremental Sales]],0)</f>
        <v>0</v>
      </c>
      <c r="AB3763" s="47">
        <f>IFERROR(Table_Query_from_Mac10[[#This Row],[TotalCostFuture]]/Table_Query_from_Mac10[[#This Row],[totalsalesFuture]],0)</f>
        <v>0.41105213012113789</v>
      </c>
      <c r="AN3763" s="31">
        <v>56</v>
      </c>
      <c r="AO3763">
        <f t="shared" si="116"/>
        <v>14</v>
      </c>
      <c r="AQ3763" s="31">
        <v>67.7</v>
      </c>
      <c r="AR3763">
        <f t="shared" si="117"/>
        <v>23.7</v>
      </c>
    </row>
    <row r="3764" spans="1:44" x14ac:dyDescent="0.25">
      <c r="A3764">
        <v>90382</v>
      </c>
      <c r="B3764">
        <v>3</v>
      </c>
      <c r="C3764" t="s">
        <v>56</v>
      </c>
      <c r="D3764" t="s">
        <v>81</v>
      </c>
      <c r="E3764">
        <v>6</v>
      </c>
      <c r="F3764">
        <v>14.19</v>
      </c>
      <c r="G3764">
        <v>39.200000000000003</v>
      </c>
      <c r="H3764" s="1">
        <v>44861</v>
      </c>
      <c r="I3764" s="20">
        <v>7</v>
      </c>
      <c r="J3764" s="47">
        <f>Table_Query_from_Mac10[[#This Row],[unit_price]]-(Table_Query_from_Mac10[[#This Row],[unit_price]]*(Table_Query_from_Mac10[[#This Row],[discount_pct]]/100))</f>
        <v>36.456000000000003</v>
      </c>
      <c r="K3764" s="47">
        <f>Table_Query_from_Mac10[[#This Row],[unit_cost]]</f>
        <v>14.19</v>
      </c>
      <c r="L3764" s="47">
        <f>Table_Query_from_Mac10[[#This Row],[Live-cost]]*(1+Table_Query_from_Mac10[[#This Row],[CogsIncreasebyTYPE]])</f>
        <v>14.19</v>
      </c>
      <c r="M3764" s="47">
        <f>Table_Query_from_Mac10[[#This Row],[Live-cost]]*Table_Query_from_Mac10[[#This Row],[qty_to_ship]]</f>
        <v>85.14</v>
      </c>
      <c r="N3764" s="47">
        <f>IF(Table_Query_from_Mac10[[#This Row],[item_no]]="KDA",-Table_Query_from_Mac10[[#This Row],[unit_price]],Table_Query_from_Mac10[[#This Row],[Net Unit]]*Table_Query_from_Mac10[[#This Row],[qty_to_ship]])</f>
        <v>218.73600000000002</v>
      </c>
      <c r="O3764" s="47">
        <f>SUMIFS(Summary!C:C,Summary!H:H,Table_Query_from_Mac10[[#This Row],[Juiceoc]])</f>
        <v>0</v>
      </c>
      <c r="P3764" s="47">
        <f>SUMIFS(Summary!D:D,Summary!H:H,Table_Query_from_Mac10[[#This Row],[Juiceoc]])</f>
        <v>0</v>
      </c>
      <c r="Q3764" s="47">
        <f>SUMIFS(Summary!E:E,Summary!H:H,Table_Query_from_Mac10[[#This Row],[Juiceoc]])</f>
        <v>0</v>
      </c>
      <c r="R3764" s="47">
        <f>Table_Query_from_Mac10[[#This Row],[Net Unit]]*(1+Table_Query_from_Mac10[[#This Row],[PriceIncreasebyType]])</f>
        <v>36.456000000000003</v>
      </c>
      <c r="S3764" s="47">
        <f>Table_Query_from_Mac10[[#This Row],[UnitPriceFuture]]*Table_Query_from_Mac10[[#This Row],[qtytoShipFuture]]</f>
        <v>218.73600000000002</v>
      </c>
      <c r="T3764" s="47">
        <f>ROUND(Table_Query_from_Mac10[[#This Row],[qty_to_ship]]*(1+Table_Query_from_Mac10[[#This Row],[VolumeIncreasebyType]]),0)</f>
        <v>6</v>
      </c>
      <c r="U3764" s="47">
        <f>Table_Query_from_Mac10[[#This Row],[qtytoShipFuture]]*Table_Query_from_Mac10[[#This Row],[Future-cost]]</f>
        <v>85.14</v>
      </c>
      <c r="V3764" s="47">
        <f>Table_Query_from_Mac10[[#This Row],[qtytoShipFuture]]-Table_Query_from_Mac10[[#This Row],[qty_to_ship]]</f>
        <v>0</v>
      </c>
      <c r="W3764" s="47">
        <f>Table_Query_from_Mac10[[#This Row],[UnitPriceFuture]]</f>
        <v>36.456000000000003</v>
      </c>
      <c r="X3764" s="47">
        <f>Table_Query_from_Mac10[[#This Row],[Unit Increase]]*Table_Query_from_Mac10[[#This Row],[UnitPriceFuture]]</f>
        <v>0</v>
      </c>
      <c r="Y3764" s="47">
        <f>Table_Query_from_Mac10[[#This Row],[Unit Increase]]*Table_Query_from_Mac10[[#This Row],[Future-cost]]</f>
        <v>0</v>
      </c>
      <c r="Z3764" s="47">
        <f>-(Table_Query_from_Mac10[[#This Row],[Incremental Sales]]+((Table_Query_from_Mac10[[#This Row],[Incremental Sales]]*-(SUM(Summary!$S$8:$S$9)))))*Summary!$S$18</f>
        <v>0</v>
      </c>
      <c r="AA3764" s="47">
        <f>IFERROR(Table_Query_from_Mac10[[#This Row],[Incremental Cost]]/Table_Query_from_Mac10[[#This Row],[Incremental Sales]],0)</f>
        <v>0</v>
      </c>
      <c r="AB3764" s="47">
        <f>IFERROR(Table_Query_from_Mac10[[#This Row],[TotalCostFuture]]/Table_Query_from_Mac10[[#This Row],[totalsalesFuture]],0)</f>
        <v>0.38923633969716914</v>
      </c>
      <c r="AN3764" s="30">
        <v>24</v>
      </c>
      <c r="AO3764">
        <f t="shared" si="116"/>
        <v>6</v>
      </c>
      <c r="AQ3764" s="30">
        <v>111.99</v>
      </c>
      <c r="AR3764">
        <f t="shared" si="117"/>
        <v>39.200000000000003</v>
      </c>
    </row>
    <row r="3765" spans="1:44" x14ac:dyDescent="0.25">
      <c r="A3765">
        <v>90382</v>
      </c>
      <c r="B3765">
        <v>4</v>
      </c>
      <c r="C3765" t="s">
        <v>55</v>
      </c>
      <c r="D3765" t="s">
        <v>81</v>
      </c>
      <c r="E3765">
        <v>3</v>
      </c>
      <c r="F3765">
        <v>16.03</v>
      </c>
      <c r="G3765">
        <v>44.98</v>
      </c>
      <c r="H3765" s="1">
        <v>44861</v>
      </c>
      <c r="I3765" s="20">
        <v>7</v>
      </c>
      <c r="J3765" s="47">
        <f>Table_Query_from_Mac10[[#This Row],[unit_price]]-(Table_Query_from_Mac10[[#This Row],[unit_price]]*(Table_Query_from_Mac10[[#This Row],[discount_pct]]/100))</f>
        <v>41.831399999999995</v>
      </c>
      <c r="K3765" s="47">
        <f>Table_Query_from_Mac10[[#This Row],[unit_cost]]</f>
        <v>16.03</v>
      </c>
      <c r="L3765" s="47">
        <f>Table_Query_from_Mac10[[#This Row],[Live-cost]]*(1+Table_Query_from_Mac10[[#This Row],[CogsIncreasebyTYPE]])</f>
        <v>16.03</v>
      </c>
      <c r="M3765" s="47">
        <f>Table_Query_from_Mac10[[#This Row],[Live-cost]]*Table_Query_from_Mac10[[#This Row],[qty_to_ship]]</f>
        <v>48.09</v>
      </c>
      <c r="N3765" s="47">
        <f>IF(Table_Query_from_Mac10[[#This Row],[item_no]]="KDA",-Table_Query_from_Mac10[[#This Row],[unit_price]],Table_Query_from_Mac10[[#This Row],[Net Unit]]*Table_Query_from_Mac10[[#This Row],[qty_to_ship]])</f>
        <v>125.49419999999998</v>
      </c>
      <c r="O3765" s="47">
        <f>SUMIFS(Summary!C:C,Summary!H:H,Table_Query_from_Mac10[[#This Row],[Juiceoc]])</f>
        <v>0</v>
      </c>
      <c r="P3765" s="47">
        <f>SUMIFS(Summary!D:D,Summary!H:H,Table_Query_from_Mac10[[#This Row],[Juiceoc]])</f>
        <v>0</v>
      </c>
      <c r="Q3765" s="47">
        <f>SUMIFS(Summary!E:E,Summary!H:H,Table_Query_from_Mac10[[#This Row],[Juiceoc]])</f>
        <v>0</v>
      </c>
      <c r="R3765" s="47">
        <f>Table_Query_from_Mac10[[#This Row],[Net Unit]]*(1+Table_Query_from_Mac10[[#This Row],[PriceIncreasebyType]])</f>
        <v>41.831399999999995</v>
      </c>
      <c r="S3765" s="47">
        <f>Table_Query_from_Mac10[[#This Row],[UnitPriceFuture]]*Table_Query_from_Mac10[[#This Row],[qtytoShipFuture]]</f>
        <v>125.49419999999998</v>
      </c>
      <c r="T3765" s="47">
        <f>ROUND(Table_Query_from_Mac10[[#This Row],[qty_to_ship]]*(1+Table_Query_from_Mac10[[#This Row],[VolumeIncreasebyType]]),0)</f>
        <v>3</v>
      </c>
      <c r="U3765" s="47">
        <f>Table_Query_from_Mac10[[#This Row],[qtytoShipFuture]]*Table_Query_from_Mac10[[#This Row],[Future-cost]]</f>
        <v>48.09</v>
      </c>
      <c r="V3765" s="47">
        <f>Table_Query_from_Mac10[[#This Row],[qtytoShipFuture]]-Table_Query_from_Mac10[[#This Row],[qty_to_ship]]</f>
        <v>0</v>
      </c>
      <c r="W3765" s="47">
        <f>Table_Query_from_Mac10[[#This Row],[UnitPriceFuture]]</f>
        <v>41.831399999999995</v>
      </c>
      <c r="X3765" s="47">
        <f>Table_Query_from_Mac10[[#This Row],[Unit Increase]]*Table_Query_from_Mac10[[#This Row],[UnitPriceFuture]]</f>
        <v>0</v>
      </c>
      <c r="Y3765" s="47">
        <f>Table_Query_from_Mac10[[#This Row],[Unit Increase]]*Table_Query_from_Mac10[[#This Row],[Future-cost]]</f>
        <v>0</v>
      </c>
      <c r="Z3765" s="47">
        <f>-(Table_Query_from_Mac10[[#This Row],[Incremental Sales]]+((Table_Query_from_Mac10[[#This Row],[Incremental Sales]]*-(SUM(Summary!$S$8:$S$9)))))*Summary!$S$18</f>
        <v>0</v>
      </c>
      <c r="AA3765" s="47">
        <f>IFERROR(Table_Query_from_Mac10[[#This Row],[Incremental Cost]]/Table_Query_from_Mac10[[#This Row],[Incremental Sales]],0)</f>
        <v>0</v>
      </c>
      <c r="AB3765" s="47">
        <f>IFERROR(Table_Query_from_Mac10[[#This Row],[TotalCostFuture]]/Table_Query_from_Mac10[[#This Row],[totalsalesFuture]],0)</f>
        <v>0.38320496086671746</v>
      </c>
      <c r="AN3765" s="31">
        <v>12</v>
      </c>
      <c r="AO3765">
        <f t="shared" si="116"/>
        <v>3</v>
      </c>
      <c r="AQ3765" s="31">
        <v>128.52000000000001</v>
      </c>
      <c r="AR3765">
        <f t="shared" si="117"/>
        <v>44.98</v>
      </c>
    </row>
    <row r="3766" spans="1:44" x14ac:dyDescent="0.25">
      <c r="A3766">
        <v>90382</v>
      </c>
      <c r="B3766">
        <v>5</v>
      </c>
      <c r="C3766" t="s">
        <v>55</v>
      </c>
      <c r="D3766" t="s">
        <v>81</v>
      </c>
      <c r="E3766">
        <v>10</v>
      </c>
      <c r="F3766">
        <v>5.31</v>
      </c>
      <c r="G3766">
        <v>13.35</v>
      </c>
      <c r="H3766" s="1">
        <v>44861</v>
      </c>
      <c r="I3766" s="20">
        <v>7</v>
      </c>
      <c r="J3766" s="47">
        <f>Table_Query_from_Mac10[[#This Row],[unit_price]]-(Table_Query_from_Mac10[[#This Row],[unit_price]]*(Table_Query_from_Mac10[[#This Row],[discount_pct]]/100))</f>
        <v>12.4155</v>
      </c>
      <c r="K3766" s="47">
        <f>Table_Query_from_Mac10[[#This Row],[unit_cost]]</f>
        <v>5.31</v>
      </c>
      <c r="L3766" s="47">
        <f>Table_Query_from_Mac10[[#This Row],[Live-cost]]*(1+Table_Query_from_Mac10[[#This Row],[CogsIncreasebyTYPE]])</f>
        <v>5.31</v>
      </c>
      <c r="M3766" s="47">
        <f>Table_Query_from_Mac10[[#This Row],[Live-cost]]*Table_Query_from_Mac10[[#This Row],[qty_to_ship]]</f>
        <v>53.099999999999994</v>
      </c>
      <c r="N3766" s="47">
        <f>IF(Table_Query_from_Mac10[[#This Row],[item_no]]="KDA",-Table_Query_from_Mac10[[#This Row],[unit_price]],Table_Query_from_Mac10[[#This Row],[Net Unit]]*Table_Query_from_Mac10[[#This Row],[qty_to_ship]])</f>
        <v>124.155</v>
      </c>
      <c r="O3766" s="47">
        <f>SUMIFS(Summary!C:C,Summary!H:H,Table_Query_from_Mac10[[#This Row],[Juiceoc]])</f>
        <v>0</v>
      </c>
      <c r="P3766" s="47">
        <f>SUMIFS(Summary!D:D,Summary!H:H,Table_Query_from_Mac10[[#This Row],[Juiceoc]])</f>
        <v>0</v>
      </c>
      <c r="Q3766" s="47">
        <f>SUMIFS(Summary!E:E,Summary!H:H,Table_Query_from_Mac10[[#This Row],[Juiceoc]])</f>
        <v>0</v>
      </c>
      <c r="R3766" s="47">
        <f>Table_Query_from_Mac10[[#This Row],[Net Unit]]*(1+Table_Query_from_Mac10[[#This Row],[PriceIncreasebyType]])</f>
        <v>12.4155</v>
      </c>
      <c r="S3766" s="47">
        <f>Table_Query_from_Mac10[[#This Row],[UnitPriceFuture]]*Table_Query_from_Mac10[[#This Row],[qtytoShipFuture]]</f>
        <v>124.155</v>
      </c>
      <c r="T3766" s="47">
        <f>ROUND(Table_Query_from_Mac10[[#This Row],[qty_to_ship]]*(1+Table_Query_from_Mac10[[#This Row],[VolumeIncreasebyType]]),0)</f>
        <v>10</v>
      </c>
      <c r="U3766" s="47">
        <f>Table_Query_from_Mac10[[#This Row],[qtytoShipFuture]]*Table_Query_from_Mac10[[#This Row],[Future-cost]]</f>
        <v>53.099999999999994</v>
      </c>
      <c r="V3766" s="47">
        <f>Table_Query_from_Mac10[[#This Row],[qtytoShipFuture]]-Table_Query_from_Mac10[[#This Row],[qty_to_ship]]</f>
        <v>0</v>
      </c>
      <c r="W3766" s="47">
        <f>Table_Query_from_Mac10[[#This Row],[UnitPriceFuture]]</f>
        <v>12.4155</v>
      </c>
      <c r="X3766" s="47">
        <f>Table_Query_from_Mac10[[#This Row],[Unit Increase]]*Table_Query_from_Mac10[[#This Row],[UnitPriceFuture]]</f>
        <v>0</v>
      </c>
      <c r="Y3766" s="47">
        <f>Table_Query_from_Mac10[[#This Row],[Unit Increase]]*Table_Query_from_Mac10[[#This Row],[Future-cost]]</f>
        <v>0</v>
      </c>
      <c r="Z3766" s="47">
        <f>-(Table_Query_from_Mac10[[#This Row],[Incremental Sales]]+((Table_Query_from_Mac10[[#This Row],[Incremental Sales]]*-(SUM(Summary!$S$8:$S$9)))))*Summary!$S$18</f>
        <v>0</v>
      </c>
      <c r="AA3766" s="47">
        <f>IFERROR(Table_Query_from_Mac10[[#This Row],[Incremental Cost]]/Table_Query_from_Mac10[[#This Row],[Incremental Sales]],0)</f>
        <v>0</v>
      </c>
      <c r="AB3766" s="47">
        <f>IFERROR(Table_Query_from_Mac10[[#This Row],[TotalCostFuture]]/Table_Query_from_Mac10[[#This Row],[totalsalesFuture]],0)</f>
        <v>0.42769119246103654</v>
      </c>
      <c r="AN3766" s="30">
        <v>40</v>
      </c>
      <c r="AO3766">
        <f t="shared" si="116"/>
        <v>10</v>
      </c>
      <c r="AQ3766" s="30">
        <v>38.130000000000003</v>
      </c>
      <c r="AR3766">
        <f t="shared" si="117"/>
        <v>13.35</v>
      </c>
    </row>
    <row r="3767" spans="1:44" x14ac:dyDescent="0.25">
      <c r="A3767">
        <v>90382</v>
      </c>
      <c r="B3767">
        <v>6</v>
      </c>
      <c r="C3767" t="s">
        <v>55</v>
      </c>
      <c r="D3767" t="s">
        <v>81</v>
      </c>
      <c r="E3767">
        <v>16</v>
      </c>
      <c r="F3767">
        <v>5.81</v>
      </c>
      <c r="G3767">
        <v>14.47</v>
      </c>
      <c r="H3767" s="1">
        <v>44861</v>
      </c>
      <c r="I3767" s="20">
        <v>7</v>
      </c>
      <c r="J3767" s="47">
        <f>Table_Query_from_Mac10[[#This Row],[unit_price]]-(Table_Query_from_Mac10[[#This Row],[unit_price]]*(Table_Query_from_Mac10[[#This Row],[discount_pct]]/100))</f>
        <v>13.457100000000001</v>
      </c>
      <c r="K3767" s="47">
        <f>Table_Query_from_Mac10[[#This Row],[unit_cost]]</f>
        <v>5.81</v>
      </c>
      <c r="L3767" s="47">
        <f>Table_Query_from_Mac10[[#This Row],[Live-cost]]*(1+Table_Query_from_Mac10[[#This Row],[CogsIncreasebyTYPE]])</f>
        <v>5.81</v>
      </c>
      <c r="M3767" s="47">
        <f>Table_Query_from_Mac10[[#This Row],[Live-cost]]*Table_Query_from_Mac10[[#This Row],[qty_to_ship]]</f>
        <v>92.96</v>
      </c>
      <c r="N3767" s="47">
        <f>IF(Table_Query_from_Mac10[[#This Row],[item_no]]="KDA",-Table_Query_from_Mac10[[#This Row],[unit_price]],Table_Query_from_Mac10[[#This Row],[Net Unit]]*Table_Query_from_Mac10[[#This Row],[qty_to_ship]])</f>
        <v>215.31360000000001</v>
      </c>
      <c r="O3767" s="47">
        <f>SUMIFS(Summary!C:C,Summary!H:H,Table_Query_from_Mac10[[#This Row],[Juiceoc]])</f>
        <v>0</v>
      </c>
      <c r="P3767" s="47">
        <f>SUMIFS(Summary!D:D,Summary!H:H,Table_Query_from_Mac10[[#This Row],[Juiceoc]])</f>
        <v>0</v>
      </c>
      <c r="Q3767" s="47">
        <f>SUMIFS(Summary!E:E,Summary!H:H,Table_Query_from_Mac10[[#This Row],[Juiceoc]])</f>
        <v>0</v>
      </c>
      <c r="R3767" s="47">
        <f>Table_Query_from_Mac10[[#This Row],[Net Unit]]*(1+Table_Query_from_Mac10[[#This Row],[PriceIncreasebyType]])</f>
        <v>13.457100000000001</v>
      </c>
      <c r="S3767" s="47">
        <f>Table_Query_from_Mac10[[#This Row],[UnitPriceFuture]]*Table_Query_from_Mac10[[#This Row],[qtytoShipFuture]]</f>
        <v>215.31360000000001</v>
      </c>
      <c r="T3767" s="47">
        <f>ROUND(Table_Query_from_Mac10[[#This Row],[qty_to_ship]]*(1+Table_Query_from_Mac10[[#This Row],[VolumeIncreasebyType]]),0)</f>
        <v>16</v>
      </c>
      <c r="U3767" s="47">
        <f>Table_Query_from_Mac10[[#This Row],[qtytoShipFuture]]*Table_Query_from_Mac10[[#This Row],[Future-cost]]</f>
        <v>92.96</v>
      </c>
      <c r="V3767" s="47">
        <f>Table_Query_from_Mac10[[#This Row],[qtytoShipFuture]]-Table_Query_from_Mac10[[#This Row],[qty_to_ship]]</f>
        <v>0</v>
      </c>
      <c r="W3767" s="47">
        <f>Table_Query_from_Mac10[[#This Row],[UnitPriceFuture]]</f>
        <v>13.457100000000001</v>
      </c>
      <c r="X3767" s="47">
        <f>Table_Query_from_Mac10[[#This Row],[Unit Increase]]*Table_Query_from_Mac10[[#This Row],[UnitPriceFuture]]</f>
        <v>0</v>
      </c>
      <c r="Y3767" s="47">
        <f>Table_Query_from_Mac10[[#This Row],[Unit Increase]]*Table_Query_from_Mac10[[#This Row],[Future-cost]]</f>
        <v>0</v>
      </c>
      <c r="Z3767" s="47">
        <f>-(Table_Query_from_Mac10[[#This Row],[Incremental Sales]]+((Table_Query_from_Mac10[[#This Row],[Incremental Sales]]*-(SUM(Summary!$S$8:$S$9)))))*Summary!$S$18</f>
        <v>0</v>
      </c>
      <c r="AA3767" s="47">
        <f>IFERROR(Table_Query_from_Mac10[[#This Row],[Incremental Cost]]/Table_Query_from_Mac10[[#This Row],[Incremental Sales]],0)</f>
        <v>0</v>
      </c>
      <c r="AB3767" s="47">
        <f>IFERROR(Table_Query_from_Mac10[[#This Row],[TotalCostFuture]]/Table_Query_from_Mac10[[#This Row],[totalsalesFuture]],0)</f>
        <v>0.43174235162107732</v>
      </c>
      <c r="AN3767" s="31">
        <v>64</v>
      </c>
      <c r="AO3767">
        <f t="shared" si="116"/>
        <v>16</v>
      </c>
      <c r="AQ3767" s="31">
        <v>41.35</v>
      </c>
      <c r="AR3767">
        <f t="shared" si="117"/>
        <v>14.47</v>
      </c>
    </row>
    <row r="3768" spans="1:44" x14ac:dyDescent="0.25">
      <c r="A3768">
        <v>90382</v>
      </c>
      <c r="B3768">
        <v>7</v>
      </c>
      <c r="C3768" t="s">
        <v>55</v>
      </c>
      <c r="D3768" t="s">
        <v>81</v>
      </c>
      <c r="E3768">
        <v>6</v>
      </c>
      <c r="F3768">
        <v>7.17</v>
      </c>
      <c r="G3768">
        <v>18.14</v>
      </c>
      <c r="H3768" s="1">
        <v>44861</v>
      </c>
      <c r="I3768" s="20">
        <v>7</v>
      </c>
      <c r="J3768" s="47">
        <f>Table_Query_from_Mac10[[#This Row],[unit_price]]-(Table_Query_from_Mac10[[#This Row],[unit_price]]*(Table_Query_from_Mac10[[#This Row],[discount_pct]]/100))</f>
        <v>16.870200000000001</v>
      </c>
      <c r="K3768" s="47">
        <f>Table_Query_from_Mac10[[#This Row],[unit_cost]]</f>
        <v>7.17</v>
      </c>
      <c r="L3768" s="47">
        <f>Table_Query_from_Mac10[[#This Row],[Live-cost]]*(1+Table_Query_from_Mac10[[#This Row],[CogsIncreasebyTYPE]])</f>
        <v>7.17</v>
      </c>
      <c r="M3768" s="47">
        <f>Table_Query_from_Mac10[[#This Row],[Live-cost]]*Table_Query_from_Mac10[[#This Row],[qty_to_ship]]</f>
        <v>43.019999999999996</v>
      </c>
      <c r="N3768" s="47">
        <f>IF(Table_Query_from_Mac10[[#This Row],[item_no]]="KDA",-Table_Query_from_Mac10[[#This Row],[unit_price]],Table_Query_from_Mac10[[#This Row],[Net Unit]]*Table_Query_from_Mac10[[#This Row],[qty_to_ship]])</f>
        <v>101.22120000000001</v>
      </c>
      <c r="O3768" s="47">
        <f>SUMIFS(Summary!C:C,Summary!H:H,Table_Query_from_Mac10[[#This Row],[Juiceoc]])</f>
        <v>0</v>
      </c>
      <c r="P3768" s="47">
        <f>SUMIFS(Summary!D:D,Summary!H:H,Table_Query_from_Mac10[[#This Row],[Juiceoc]])</f>
        <v>0</v>
      </c>
      <c r="Q3768" s="47">
        <f>SUMIFS(Summary!E:E,Summary!H:H,Table_Query_from_Mac10[[#This Row],[Juiceoc]])</f>
        <v>0</v>
      </c>
      <c r="R3768" s="47">
        <f>Table_Query_from_Mac10[[#This Row],[Net Unit]]*(1+Table_Query_from_Mac10[[#This Row],[PriceIncreasebyType]])</f>
        <v>16.870200000000001</v>
      </c>
      <c r="S3768" s="47">
        <f>Table_Query_from_Mac10[[#This Row],[UnitPriceFuture]]*Table_Query_from_Mac10[[#This Row],[qtytoShipFuture]]</f>
        <v>101.22120000000001</v>
      </c>
      <c r="T3768" s="47">
        <f>ROUND(Table_Query_from_Mac10[[#This Row],[qty_to_ship]]*(1+Table_Query_from_Mac10[[#This Row],[VolumeIncreasebyType]]),0)</f>
        <v>6</v>
      </c>
      <c r="U3768" s="47">
        <f>Table_Query_from_Mac10[[#This Row],[qtytoShipFuture]]*Table_Query_from_Mac10[[#This Row],[Future-cost]]</f>
        <v>43.019999999999996</v>
      </c>
      <c r="V3768" s="47">
        <f>Table_Query_from_Mac10[[#This Row],[qtytoShipFuture]]-Table_Query_from_Mac10[[#This Row],[qty_to_ship]]</f>
        <v>0</v>
      </c>
      <c r="W3768" s="47">
        <f>Table_Query_from_Mac10[[#This Row],[UnitPriceFuture]]</f>
        <v>16.870200000000001</v>
      </c>
      <c r="X3768" s="47">
        <f>Table_Query_from_Mac10[[#This Row],[Unit Increase]]*Table_Query_from_Mac10[[#This Row],[UnitPriceFuture]]</f>
        <v>0</v>
      </c>
      <c r="Y3768" s="47">
        <f>Table_Query_from_Mac10[[#This Row],[Unit Increase]]*Table_Query_from_Mac10[[#This Row],[Future-cost]]</f>
        <v>0</v>
      </c>
      <c r="Z3768" s="47">
        <f>-(Table_Query_from_Mac10[[#This Row],[Incremental Sales]]+((Table_Query_from_Mac10[[#This Row],[Incremental Sales]]*-(SUM(Summary!$S$8:$S$9)))))*Summary!$S$18</f>
        <v>0</v>
      </c>
      <c r="AA3768" s="47">
        <f>IFERROR(Table_Query_from_Mac10[[#This Row],[Incremental Cost]]/Table_Query_from_Mac10[[#This Row],[Incremental Sales]],0)</f>
        <v>0</v>
      </c>
      <c r="AB3768" s="47">
        <f>IFERROR(Table_Query_from_Mac10[[#This Row],[TotalCostFuture]]/Table_Query_from_Mac10[[#This Row],[totalsalesFuture]],0)</f>
        <v>0.4250097805598036</v>
      </c>
      <c r="AN3768" s="30">
        <v>24</v>
      </c>
      <c r="AO3768">
        <f t="shared" si="116"/>
        <v>6</v>
      </c>
      <c r="AQ3768" s="30">
        <v>51.84</v>
      </c>
      <c r="AR3768">
        <f t="shared" si="117"/>
        <v>18.14</v>
      </c>
    </row>
    <row r="3769" spans="1:44" x14ac:dyDescent="0.25">
      <c r="A3769">
        <v>90383</v>
      </c>
      <c r="B3769">
        <v>1</v>
      </c>
      <c r="C3769" t="s">
        <v>55</v>
      </c>
      <c r="D3769" t="s">
        <v>81</v>
      </c>
      <c r="E3769">
        <v>7</v>
      </c>
      <c r="F3769">
        <v>4.8499999999999996</v>
      </c>
      <c r="G3769">
        <v>12.21</v>
      </c>
      <c r="H3769" s="1">
        <v>44865</v>
      </c>
      <c r="I3769" s="20">
        <v>7</v>
      </c>
      <c r="J3769" s="47">
        <f>Table_Query_from_Mac10[[#This Row],[unit_price]]-(Table_Query_from_Mac10[[#This Row],[unit_price]]*(Table_Query_from_Mac10[[#This Row],[discount_pct]]/100))</f>
        <v>11.355300000000002</v>
      </c>
      <c r="K3769" s="47">
        <f>Table_Query_from_Mac10[[#This Row],[unit_cost]]</f>
        <v>4.8499999999999996</v>
      </c>
      <c r="L3769" s="47">
        <f>Table_Query_from_Mac10[[#This Row],[Live-cost]]*(1+Table_Query_from_Mac10[[#This Row],[CogsIncreasebyTYPE]])</f>
        <v>4.8499999999999996</v>
      </c>
      <c r="M3769" s="47">
        <f>Table_Query_from_Mac10[[#This Row],[Live-cost]]*Table_Query_from_Mac10[[#This Row],[qty_to_ship]]</f>
        <v>33.949999999999996</v>
      </c>
      <c r="N3769" s="47">
        <f>IF(Table_Query_from_Mac10[[#This Row],[item_no]]="KDA",-Table_Query_from_Mac10[[#This Row],[unit_price]],Table_Query_from_Mac10[[#This Row],[Net Unit]]*Table_Query_from_Mac10[[#This Row],[qty_to_ship]])</f>
        <v>79.487100000000012</v>
      </c>
      <c r="O3769" s="47">
        <f>SUMIFS(Summary!C:C,Summary!H:H,Table_Query_from_Mac10[[#This Row],[Juiceoc]])</f>
        <v>0</v>
      </c>
      <c r="P3769" s="47">
        <f>SUMIFS(Summary!D:D,Summary!H:H,Table_Query_from_Mac10[[#This Row],[Juiceoc]])</f>
        <v>0</v>
      </c>
      <c r="Q3769" s="47">
        <f>SUMIFS(Summary!E:E,Summary!H:H,Table_Query_from_Mac10[[#This Row],[Juiceoc]])</f>
        <v>0</v>
      </c>
      <c r="R3769" s="47">
        <f>Table_Query_from_Mac10[[#This Row],[Net Unit]]*(1+Table_Query_from_Mac10[[#This Row],[PriceIncreasebyType]])</f>
        <v>11.355300000000002</v>
      </c>
      <c r="S3769" s="47">
        <f>Table_Query_from_Mac10[[#This Row],[UnitPriceFuture]]*Table_Query_from_Mac10[[#This Row],[qtytoShipFuture]]</f>
        <v>79.487100000000012</v>
      </c>
      <c r="T3769" s="47">
        <f>ROUND(Table_Query_from_Mac10[[#This Row],[qty_to_ship]]*(1+Table_Query_from_Mac10[[#This Row],[VolumeIncreasebyType]]),0)</f>
        <v>7</v>
      </c>
      <c r="U3769" s="47">
        <f>Table_Query_from_Mac10[[#This Row],[qtytoShipFuture]]*Table_Query_from_Mac10[[#This Row],[Future-cost]]</f>
        <v>33.949999999999996</v>
      </c>
      <c r="V3769" s="47">
        <f>Table_Query_from_Mac10[[#This Row],[qtytoShipFuture]]-Table_Query_from_Mac10[[#This Row],[qty_to_ship]]</f>
        <v>0</v>
      </c>
      <c r="W3769" s="47">
        <f>Table_Query_from_Mac10[[#This Row],[UnitPriceFuture]]</f>
        <v>11.355300000000002</v>
      </c>
      <c r="X3769" s="47">
        <f>Table_Query_from_Mac10[[#This Row],[Unit Increase]]*Table_Query_from_Mac10[[#This Row],[UnitPriceFuture]]</f>
        <v>0</v>
      </c>
      <c r="Y3769" s="47">
        <f>Table_Query_from_Mac10[[#This Row],[Unit Increase]]*Table_Query_from_Mac10[[#This Row],[Future-cost]]</f>
        <v>0</v>
      </c>
      <c r="Z3769" s="47">
        <f>-(Table_Query_from_Mac10[[#This Row],[Incremental Sales]]+((Table_Query_from_Mac10[[#This Row],[Incremental Sales]]*-(SUM(Summary!$S$8:$S$9)))))*Summary!$S$18</f>
        <v>0</v>
      </c>
      <c r="AA3769" s="47">
        <f>IFERROR(Table_Query_from_Mac10[[#This Row],[Incremental Cost]]/Table_Query_from_Mac10[[#This Row],[Incremental Sales]],0)</f>
        <v>0</v>
      </c>
      <c r="AB3769" s="47">
        <f>IFERROR(Table_Query_from_Mac10[[#This Row],[TotalCostFuture]]/Table_Query_from_Mac10[[#This Row],[totalsalesFuture]],0)</f>
        <v>0.42711333033913668</v>
      </c>
      <c r="AN3769" s="31">
        <v>25</v>
      </c>
      <c r="AO3769">
        <f t="shared" si="116"/>
        <v>7</v>
      </c>
      <c r="AQ3769" s="31">
        <v>34.89</v>
      </c>
      <c r="AR3769">
        <f t="shared" si="117"/>
        <v>12.21</v>
      </c>
    </row>
    <row r="3770" spans="1:44" x14ac:dyDescent="0.25">
      <c r="A3770">
        <v>90383</v>
      </c>
      <c r="B3770">
        <v>2</v>
      </c>
      <c r="C3770" t="s">
        <v>55</v>
      </c>
      <c r="D3770" t="s">
        <v>81</v>
      </c>
      <c r="E3770">
        <v>5</v>
      </c>
      <c r="F3770">
        <v>5.31</v>
      </c>
      <c r="G3770">
        <v>13.35</v>
      </c>
      <c r="H3770" s="1">
        <v>44865</v>
      </c>
      <c r="I3770" s="20">
        <v>7</v>
      </c>
      <c r="J3770" s="47">
        <f>Table_Query_from_Mac10[[#This Row],[unit_price]]-(Table_Query_from_Mac10[[#This Row],[unit_price]]*(Table_Query_from_Mac10[[#This Row],[discount_pct]]/100))</f>
        <v>12.4155</v>
      </c>
      <c r="K3770" s="47">
        <f>Table_Query_from_Mac10[[#This Row],[unit_cost]]</f>
        <v>5.31</v>
      </c>
      <c r="L3770" s="47">
        <f>Table_Query_from_Mac10[[#This Row],[Live-cost]]*(1+Table_Query_from_Mac10[[#This Row],[CogsIncreasebyTYPE]])</f>
        <v>5.31</v>
      </c>
      <c r="M3770" s="47">
        <f>Table_Query_from_Mac10[[#This Row],[Live-cost]]*Table_Query_from_Mac10[[#This Row],[qty_to_ship]]</f>
        <v>26.549999999999997</v>
      </c>
      <c r="N3770" s="47">
        <f>IF(Table_Query_from_Mac10[[#This Row],[item_no]]="KDA",-Table_Query_from_Mac10[[#This Row],[unit_price]],Table_Query_from_Mac10[[#This Row],[Net Unit]]*Table_Query_from_Mac10[[#This Row],[qty_to_ship]])</f>
        <v>62.077500000000001</v>
      </c>
      <c r="O3770" s="47">
        <f>SUMIFS(Summary!C:C,Summary!H:H,Table_Query_from_Mac10[[#This Row],[Juiceoc]])</f>
        <v>0</v>
      </c>
      <c r="P3770" s="47">
        <f>SUMIFS(Summary!D:D,Summary!H:H,Table_Query_from_Mac10[[#This Row],[Juiceoc]])</f>
        <v>0</v>
      </c>
      <c r="Q3770" s="47">
        <f>SUMIFS(Summary!E:E,Summary!H:H,Table_Query_from_Mac10[[#This Row],[Juiceoc]])</f>
        <v>0</v>
      </c>
      <c r="R3770" s="47">
        <f>Table_Query_from_Mac10[[#This Row],[Net Unit]]*(1+Table_Query_from_Mac10[[#This Row],[PriceIncreasebyType]])</f>
        <v>12.4155</v>
      </c>
      <c r="S3770" s="47">
        <f>Table_Query_from_Mac10[[#This Row],[UnitPriceFuture]]*Table_Query_from_Mac10[[#This Row],[qtytoShipFuture]]</f>
        <v>62.077500000000001</v>
      </c>
      <c r="T3770" s="47">
        <f>ROUND(Table_Query_from_Mac10[[#This Row],[qty_to_ship]]*(1+Table_Query_from_Mac10[[#This Row],[VolumeIncreasebyType]]),0)</f>
        <v>5</v>
      </c>
      <c r="U3770" s="47">
        <f>Table_Query_from_Mac10[[#This Row],[qtytoShipFuture]]*Table_Query_from_Mac10[[#This Row],[Future-cost]]</f>
        <v>26.549999999999997</v>
      </c>
      <c r="V3770" s="47">
        <f>Table_Query_from_Mac10[[#This Row],[qtytoShipFuture]]-Table_Query_from_Mac10[[#This Row],[qty_to_ship]]</f>
        <v>0</v>
      </c>
      <c r="W3770" s="47">
        <f>Table_Query_from_Mac10[[#This Row],[UnitPriceFuture]]</f>
        <v>12.4155</v>
      </c>
      <c r="X3770" s="47">
        <f>Table_Query_from_Mac10[[#This Row],[Unit Increase]]*Table_Query_from_Mac10[[#This Row],[UnitPriceFuture]]</f>
        <v>0</v>
      </c>
      <c r="Y3770" s="47">
        <f>Table_Query_from_Mac10[[#This Row],[Unit Increase]]*Table_Query_from_Mac10[[#This Row],[Future-cost]]</f>
        <v>0</v>
      </c>
      <c r="Z3770" s="47">
        <f>-(Table_Query_from_Mac10[[#This Row],[Incremental Sales]]+((Table_Query_from_Mac10[[#This Row],[Incremental Sales]]*-(SUM(Summary!$S$8:$S$9)))))*Summary!$S$18</f>
        <v>0</v>
      </c>
      <c r="AA3770" s="47">
        <f>IFERROR(Table_Query_from_Mac10[[#This Row],[Incremental Cost]]/Table_Query_from_Mac10[[#This Row],[Incremental Sales]],0)</f>
        <v>0</v>
      </c>
      <c r="AB3770" s="47">
        <f>IFERROR(Table_Query_from_Mac10[[#This Row],[TotalCostFuture]]/Table_Query_from_Mac10[[#This Row],[totalsalesFuture]],0)</f>
        <v>0.42769119246103654</v>
      </c>
      <c r="AN3770" s="30">
        <v>20</v>
      </c>
      <c r="AO3770">
        <f t="shared" si="116"/>
        <v>5</v>
      </c>
      <c r="AQ3770" s="30">
        <v>38.130000000000003</v>
      </c>
      <c r="AR3770">
        <f t="shared" si="117"/>
        <v>13.35</v>
      </c>
    </row>
    <row r="3771" spans="1:44" x14ac:dyDescent="0.25">
      <c r="A3771">
        <v>90383</v>
      </c>
      <c r="B3771">
        <v>3</v>
      </c>
      <c r="C3771" t="s">
        <v>55</v>
      </c>
      <c r="D3771" t="s">
        <v>81</v>
      </c>
      <c r="E3771">
        <v>16</v>
      </c>
      <c r="F3771">
        <v>5.81</v>
      </c>
      <c r="G3771">
        <v>14.47</v>
      </c>
      <c r="H3771" s="1">
        <v>44865</v>
      </c>
      <c r="I3771" s="20">
        <v>7</v>
      </c>
      <c r="J3771" s="47">
        <f>Table_Query_from_Mac10[[#This Row],[unit_price]]-(Table_Query_from_Mac10[[#This Row],[unit_price]]*(Table_Query_from_Mac10[[#This Row],[discount_pct]]/100))</f>
        <v>13.457100000000001</v>
      </c>
      <c r="K3771" s="47">
        <f>Table_Query_from_Mac10[[#This Row],[unit_cost]]</f>
        <v>5.81</v>
      </c>
      <c r="L3771" s="47">
        <f>Table_Query_from_Mac10[[#This Row],[Live-cost]]*(1+Table_Query_from_Mac10[[#This Row],[CogsIncreasebyTYPE]])</f>
        <v>5.81</v>
      </c>
      <c r="M3771" s="47">
        <f>Table_Query_from_Mac10[[#This Row],[Live-cost]]*Table_Query_from_Mac10[[#This Row],[qty_to_ship]]</f>
        <v>92.96</v>
      </c>
      <c r="N3771" s="47">
        <f>IF(Table_Query_from_Mac10[[#This Row],[item_no]]="KDA",-Table_Query_from_Mac10[[#This Row],[unit_price]],Table_Query_from_Mac10[[#This Row],[Net Unit]]*Table_Query_from_Mac10[[#This Row],[qty_to_ship]])</f>
        <v>215.31360000000001</v>
      </c>
      <c r="O3771" s="47">
        <f>SUMIFS(Summary!C:C,Summary!H:H,Table_Query_from_Mac10[[#This Row],[Juiceoc]])</f>
        <v>0</v>
      </c>
      <c r="P3771" s="47">
        <f>SUMIFS(Summary!D:D,Summary!H:H,Table_Query_from_Mac10[[#This Row],[Juiceoc]])</f>
        <v>0</v>
      </c>
      <c r="Q3771" s="47">
        <f>SUMIFS(Summary!E:E,Summary!H:H,Table_Query_from_Mac10[[#This Row],[Juiceoc]])</f>
        <v>0</v>
      </c>
      <c r="R3771" s="47">
        <f>Table_Query_from_Mac10[[#This Row],[Net Unit]]*(1+Table_Query_from_Mac10[[#This Row],[PriceIncreasebyType]])</f>
        <v>13.457100000000001</v>
      </c>
      <c r="S3771" s="47">
        <f>Table_Query_from_Mac10[[#This Row],[UnitPriceFuture]]*Table_Query_from_Mac10[[#This Row],[qtytoShipFuture]]</f>
        <v>215.31360000000001</v>
      </c>
      <c r="T3771" s="47">
        <f>ROUND(Table_Query_from_Mac10[[#This Row],[qty_to_ship]]*(1+Table_Query_from_Mac10[[#This Row],[VolumeIncreasebyType]]),0)</f>
        <v>16</v>
      </c>
      <c r="U3771" s="47">
        <f>Table_Query_from_Mac10[[#This Row],[qtytoShipFuture]]*Table_Query_from_Mac10[[#This Row],[Future-cost]]</f>
        <v>92.96</v>
      </c>
      <c r="V3771" s="47">
        <f>Table_Query_from_Mac10[[#This Row],[qtytoShipFuture]]-Table_Query_from_Mac10[[#This Row],[qty_to_ship]]</f>
        <v>0</v>
      </c>
      <c r="W3771" s="47">
        <f>Table_Query_from_Mac10[[#This Row],[UnitPriceFuture]]</f>
        <v>13.457100000000001</v>
      </c>
      <c r="X3771" s="47">
        <f>Table_Query_from_Mac10[[#This Row],[Unit Increase]]*Table_Query_from_Mac10[[#This Row],[UnitPriceFuture]]</f>
        <v>0</v>
      </c>
      <c r="Y3771" s="47">
        <f>Table_Query_from_Mac10[[#This Row],[Unit Increase]]*Table_Query_from_Mac10[[#This Row],[Future-cost]]</f>
        <v>0</v>
      </c>
      <c r="Z3771" s="47">
        <f>-(Table_Query_from_Mac10[[#This Row],[Incremental Sales]]+((Table_Query_from_Mac10[[#This Row],[Incremental Sales]]*-(SUM(Summary!$S$8:$S$9)))))*Summary!$S$18</f>
        <v>0</v>
      </c>
      <c r="AA3771" s="47">
        <f>IFERROR(Table_Query_from_Mac10[[#This Row],[Incremental Cost]]/Table_Query_from_Mac10[[#This Row],[Incremental Sales]],0)</f>
        <v>0</v>
      </c>
      <c r="AB3771" s="47">
        <f>IFERROR(Table_Query_from_Mac10[[#This Row],[TotalCostFuture]]/Table_Query_from_Mac10[[#This Row],[totalsalesFuture]],0)</f>
        <v>0.43174235162107732</v>
      </c>
      <c r="AN3771" s="31">
        <v>64</v>
      </c>
      <c r="AO3771">
        <f t="shared" si="116"/>
        <v>16</v>
      </c>
      <c r="AQ3771" s="31">
        <v>41.35</v>
      </c>
      <c r="AR3771">
        <f t="shared" si="117"/>
        <v>14.47</v>
      </c>
    </row>
    <row r="3772" spans="1:44" x14ac:dyDescent="0.25">
      <c r="A3772">
        <v>90383</v>
      </c>
      <c r="B3772">
        <v>4</v>
      </c>
      <c r="C3772" t="s">
        <v>55</v>
      </c>
      <c r="D3772" t="s">
        <v>81</v>
      </c>
      <c r="E3772">
        <v>4</v>
      </c>
      <c r="F3772">
        <v>6.38</v>
      </c>
      <c r="G3772">
        <v>16.420000000000002</v>
      </c>
      <c r="H3772" s="1">
        <v>44865</v>
      </c>
      <c r="I3772" s="20">
        <v>7</v>
      </c>
      <c r="J3772" s="47">
        <f>Table_Query_from_Mac10[[#This Row],[unit_price]]-(Table_Query_from_Mac10[[#This Row],[unit_price]]*(Table_Query_from_Mac10[[#This Row],[discount_pct]]/100))</f>
        <v>15.270600000000002</v>
      </c>
      <c r="K3772" s="47">
        <f>Table_Query_from_Mac10[[#This Row],[unit_cost]]</f>
        <v>6.38</v>
      </c>
      <c r="L3772" s="47">
        <f>Table_Query_from_Mac10[[#This Row],[Live-cost]]*(1+Table_Query_from_Mac10[[#This Row],[CogsIncreasebyTYPE]])</f>
        <v>6.38</v>
      </c>
      <c r="M3772" s="47">
        <f>Table_Query_from_Mac10[[#This Row],[Live-cost]]*Table_Query_from_Mac10[[#This Row],[qty_to_ship]]</f>
        <v>25.52</v>
      </c>
      <c r="N3772" s="47">
        <f>IF(Table_Query_from_Mac10[[#This Row],[item_no]]="KDA",-Table_Query_from_Mac10[[#This Row],[unit_price]],Table_Query_from_Mac10[[#This Row],[Net Unit]]*Table_Query_from_Mac10[[#This Row],[qty_to_ship]])</f>
        <v>61.082400000000007</v>
      </c>
      <c r="O3772" s="47">
        <f>SUMIFS(Summary!C:C,Summary!H:H,Table_Query_from_Mac10[[#This Row],[Juiceoc]])</f>
        <v>0</v>
      </c>
      <c r="P3772" s="47">
        <f>SUMIFS(Summary!D:D,Summary!H:H,Table_Query_from_Mac10[[#This Row],[Juiceoc]])</f>
        <v>0</v>
      </c>
      <c r="Q3772" s="47">
        <f>SUMIFS(Summary!E:E,Summary!H:H,Table_Query_from_Mac10[[#This Row],[Juiceoc]])</f>
        <v>0</v>
      </c>
      <c r="R3772" s="47">
        <f>Table_Query_from_Mac10[[#This Row],[Net Unit]]*(1+Table_Query_from_Mac10[[#This Row],[PriceIncreasebyType]])</f>
        <v>15.270600000000002</v>
      </c>
      <c r="S3772" s="47">
        <f>Table_Query_from_Mac10[[#This Row],[UnitPriceFuture]]*Table_Query_from_Mac10[[#This Row],[qtytoShipFuture]]</f>
        <v>61.082400000000007</v>
      </c>
      <c r="T3772" s="47">
        <f>ROUND(Table_Query_from_Mac10[[#This Row],[qty_to_ship]]*(1+Table_Query_from_Mac10[[#This Row],[VolumeIncreasebyType]]),0)</f>
        <v>4</v>
      </c>
      <c r="U3772" s="47">
        <f>Table_Query_from_Mac10[[#This Row],[qtytoShipFuture]]*Table_Query_from_Mac10[[#This Row],[Future-cost]]</f>
        <v>25.52</v>
      </c>
      <c r="V3772" s="47">
        <f>Table_Query_from_Mac10[[#This Row],[qtytoShipFuture]]-Table_Query_from_Mac10[[#This Row],[qty_to_ship]]</f>
        <v>0</v>
      </c>
      <c r="W3772" s="47">
        <f>Table_Query_from_Mac10[[#This Row],[UnitPriceFuture]]</f>
        <v>15.270600000000002</v>
      </c>
      <c r="X3772" s="47">
        <f>Table_Query_from_Mac10[[#This Row],[Unit Increase]]*Table_Query_from_Mac10[[#This Row],[UnitPriceFuture]]</f>
        <v>0</v>
      </c>
      <c r="Y3772" s="47">
        <f>Table_Query_from_Mac10[[#This Row],[Unit Increase]]*Table_Query_from_Mac10[[#This Row],[Future-cost]]</f>
        <v>0</v>
      </c>
      <c r="Z3772" s="47">
        <f>-(Table_Query_from_Mac10[[#This Row],[Incremental Sales]]+((Table_Query_from_Mac10[[#This Row],[Incremental Sales]]*-(SUM(Summary!$S$8:$S$9)))))*Summary!$S$18</f>
        <v>0</v>
      </c>
      <c r="AA3772" s="47">
        <f>IFERROR(Table_Query_from_Mac10[[#This Row],[Incremental Cost]]/Table_Query_from_Mac10[[#This Row],[Incremental Sales]],0)</f>
        <v>0</v>
      </c>
      <c r="AB3772" s="47">
        <f>IFERROR(Table_Query_from_Mac10[[#This Row],[TotalCostFuture]]/Table_Query_from_Mac10[[#This Row],[totalsalesFuture]],0)</f>
        <v>0.41779628829253596</v>
      </c>
      <c r="AN3772" s="30">
        <v>16</v>
      </c>
      <c r="AO3772">
        <f t="shared" si="116"/>
        <v>4</v>
      </c>
      <c r="AQ3772" s="30">
        <v>46.9</v>
      </c>
      <c r="AR3772">
        <f t="shared" si="117"/>
        <v>16.420000000000002</v>
      </c>
    </row>
    <row r="3773" spans="1:44" x14ac:dyDescent="0.25">
      <c r="A3773">
        <v>90383</v>
      </c>
      <c r="B3773">
        <v>5</v>
      </c>
      <c r="C3773" t="s">
        <v>55</v>
      </c>
      <c r="D3773" t="s">
        <v>81</v>
      </c>
      <c r="E3773">
        <v>3</v>
      </c>
      <c r="F3773">
        <v>8.5</v>
      </c>
      <c r="G3773">
        <v>22.57</v>
      </c>
      <c r="H3773" s="1">
        <v>44865</v>
      </c>
      <c r="I3773" s="20">
        <v>7</v>
      </c>
      <c r="J3773" s="47">
        <f>Table_Query_from_Mac10[[#This Row],[unit_price]]-(Table_Query_from_Mac10[[#This Row],[unit_price]]*(Table_Query_from_Mac10[[#This Row],[discount_pct]]/100))</f>
        <v>20.990100000000002</v>
      </c>
      <c r="K3773" s="47">
        <f>Table_Query_from_Mac10[[#This Row],[unit_cost]]</f>
        <v>8.5</v>
      </c>
      <c r="L3773" s="47">
        <f>Table_Query_from_Mac10[[#This Row],[Live-cost]]*(1+Table_Query_from_Mac10[[#This Row],[CogsIncreasebyTYPE]])</f>
        <v>8.5</v>
      </c>
      <c r="M3773" s="47">
        <f>Table_Query_from_Mac10[[#This Row],[Live-cost]]*Table_Query_from_Mac10[[#This Row],[qty_to_ship]]</f>
        <v>25.5</v>
      </c>
      <c r="N3773" s="47">
        <f>IF(Table_Query_from_Mac10[[#This Row],[item_no]]="KDA",-Table_Query_from_Mac10[[#This Row],[unit_price]],Table_Query_from_Mac10[[#This Row],[Net Unit]]*Table_Query_from_Mac10[[#This Row],[qty_to_ship]])</f>
        <v>62.970300000000009</v>
      </c>
      <c r="O3773" s="47">
        <f>SUMIFS(Summary!C:C,Summary!H:H,Table_Query_from_Mac10[[#This Row],[Juiceoc]])</f>
        <v>0</v>
      </c>
      <c r="P3773" s="47">
        <f>SUMIFS(Summary!D:D,Summary!H:H,Table_Query_from_Mac10[[#This Row],[Juiceoc]])</f>
        <v>0</v>
      </c>
      <c r="Q3773" s="47">
        <f>SUMIFS(Summary!E:E,Summary!H:H,Table_Query_from_Mac10[[#This Row],[Juiceoc]])</f>
        <v>0</v>
      </c>
      <c r="R3773" s="47">
        <f>Table_Query_from_Mac10[[#This Row],[Net Unit]]*(1+Table_Query_from_Mac10[[#This Row],[PriceIncreasebyType]])</f>
        <v>20.990100000000002</v>
      </c>
      <c r="S3773" s="47">
        <f>Table_Query_from_Mac10[[#This Row],[UnitPriceFuture]]*Table_Query_from_Mac10[[#This Row],[qtytoShipFuture]]</f>
        <v>62.970300000000009</v>
      </c>
      <c r="T3773" s="47">
        <f>ROUND(Table_Query_from_Mac10[[#This Row],[qty_to_ship]]*(1+Table_Query_from_Mac10[[#This Row],[VolumeIncreasebyType]]),0)</f>
        <v>3</v>
      </c>
      <c r="U3773" s="47">
        <f>Table_Query_from_Mac10[[#This Row],[qtytoShipFuture]]*Table_Query_from_Mac10[[#This Row],[Future-cost]]</f>
        <v>25.5</v>
      </c>
      <c r="V3773" s="47">
        <f>Table_Query_from_Mac10[[#This Row],[qtytoShipFuture]]-Table_Query_from_Mac10[[#This Row],[qty_to_ship]]</f>
        <v>0</v>
      </c>
      <c r="W3773" s="47">
        <f>Table_Query_from_Mac10[[#This Row],[UnitPriceFuture]]</f>
        <v>20.990100000000002</v>
      </c>
      <c r="X3773" s="47">
        <f>Table_Query_from_Mac10[[#This Row],[Unit Increase]]*Table_Query_from_Mac10[[#This Row],[UnitPriceFuture]]</f>
        <v>0</v>
      </c>
      <c r="Y3773" s="47">
        <f>Table_Query_from_Mac10[[#This Row],[Unit Increase]]*Table_Query_from_Mac10[[#This Row],[Future-cost]]</f>
        <v>0</v>
      </c>
      <c r="Z3773" s="47">
        <f>-(Table_Query_from_Mac10[[#This Row],[Incremental Sales]]+((Table_Query_from_Mac10[[#This Row],[Incremental Sales]]*-(SUM(Summary!$S$8:$S$9)))))*Summary!$S$18</f>
        <v>0</v>
      </c>
      <c r="AA3773" s="47">
        <f>IFERROR(Table_Query_from_Mac10[[#This Row],[Incremental Cost]]/Table_Query_from_Mac10[[#This Row],[Incremental Sales]],0)</f>
        <v>0</v>
      </c>
      <c r="AB3773" s="47">
        <f>IFERROR(Table_Query_from_Mac10[[#This Row],[TotalCostFuture]]/Table_Query_from_Mac10[[#This Row],[totalsalesFuture]],0)</f>
        <v>0.40495281108713149</v>
      </c>
      <c r="AN3773" s="31">
        <v>9</v>
      </c>
      <c r="AO3773">
        <f t="shared" si="116"/>
        <v>3</v>
      </c>
      <c r="AQ3773" s="31">
        <v>64.489999999999995</v>
      </c>
      <c r="AR3773">
        <f t="shared" si="117"/>
        <v>22.57</v>
      </c>
    </row>
    <row r="3774" spans="1:44" x14ac:dyDescent="0.25">
      <c r="A3774">
        <v>90383</v>
      </c>
      <c r="B3774">
        <v>6</v>
      </c>
      <c r="C3774" t="s">
        <v>55</v>
      </c>
      <c r="D3774" t="s">
        <v>81</v>
      </c>
      <c r="E3774">
        <v>3</v>
      </c>
      <c r="F3774">
        <v>9.86</v>
      </c>
      <c r="G3774">
        <v>27.29</v>
      </c>
      <c r="H3774" s="1">
        <v>44865</v>
      </c>
      <c r="I3774" s="20">
        <v>7</v>
      </c>
      <c r="J3774" s="47">
        <f>Table_Query_from_Mac10[[#This Row],[unit_price]]-(Table_Query_from_Mac10[[#This Row],[unit_price]]*(Table_Query_from_Mac10[[#This Row],[discount_pct]]/100))</f>
        <v>25.3797</v>
      </c>
      <c r="K3774" s="47">
        <f>Table_Query_from_Mac10[[#This Row],[unit_cost]]</f>
        <v>9.86</v>
      </c>
      <c r="L3774" s="47">
        <f>Table_Query_from_Mac10[[#This Row],[Live-cost]]*(1+Table_Query_from_Mac10[[#This Row],[CogsIncreasebyTYPE]])</f>
        <v>9.86</v>
      </c>
      <c r="M3774" s="47">
        <f>Table_Query_from_Mac10[[#This Row],[Live-cost]]*Table_Query_from_Mac10[[#This Row],[qty_to_ship]]</f>
        <v>29.58</v>
      </c>
      <c r="N3774" s="47">
        <f>IF(Table_Query_from_Mac10[[#This Row],[item_no]]="KDA",-Table_Query_from_Mac10[[#This Row],[unit_price]],Table_Query_from_Mac10[[#This Row],[Net Unit]]*Table_Query_from_Mac10[[#This Row],[qty_to_ship]])</f>
        <v>76.139099999999999</v>
      </c>
      <c r="O3774" s="47">
        <f>SUMIFS(Summary!C:C,Summary!H:H,Table_Query_from_Mac10[[#This Row],[Juiceoc]])</f>
        <v>0</v>
      </c>
      <c r="P3774" s="47">
        <f>SUMIFS(Summary!D:D,Summary!H:H,Table_Query_from_Mac10[[#This Row],[Juiceoc]])</f>
        <v>0</v>
      </c>
      <c r="Q3774" s="47">
        <f>SUMIFS(Summary!E:E,Summary!H:H,Table_Query_from_Mac10[[#This Row],[Juiceoc]])</f>
        <v>0</v>
      </c>
      <c r="R3774" s="47">
        <f>Table_Query_from_Mac10[[#This Row],[Net Unit]]*(1+Table_Query_from_Mac10[[#This Row],[PriceIncreasebyType]])</f>
        <v>25.3797</v>
      </c>
      <c r="S3774" s="47">
        <f>Table_Query_from_Mac10[[#This Row],[UnitPriceFuture]]*Table_Query_from_Mac10[[#This Row],[qtytoShipFuture]]</f>
        <v>76.139099999999999</v>
      </c>
      <c r="T3774" s="47">
        <f>ROUND(Table_Query_from_Mac10[[#This Row],[qty_to_ship]]*(1+Table_Query_from_Mac10[[#This Row],[VolumeIncreasebyType]]),0)</f>
        <v>3</v>
      </c>
      <c r="U3774" s="47">
        <f>Table_Query_from_Mac10[[#This Row],[qtytoShipFuture]]*Table_Query_from_Mac10[[#This Row],[Future-cost]]</f>
        <v>29.58</v>
      </c>
      <c r="V3774" s="47">
        <f>Table_Query_from_Mac10[[#This Row],[qtytoShipFuture]]-Table_Query_from_Mac10[[#This Row],[qty_to_ship]]</f>
        <v>0</v>
      </c>
      <c r="W3774" s="47">
        <f>Table_Query_from_Mac10[[#This Row],[UnitPriceFuture]]</f>
        <v>25.3797</v>
      </c>
      <c r="X3774" s="47">
        <f>Table_Query_from_Mac10[[#This Row],[Unit Increase]]*Table_Query_from_Mac10[[#This Row],[UnitPriceFuture]]</f>
        <v>0</v>
      </c>
      <c r="Y3774" s="47">
        <f>Table_Query_from_Mac10[[#This Row],[Unit Increase]]*Table_Query_from_Mac10[[#This Row],[Future-cost]]</f>
        <v>0</v>
      </c>
      <c r="Z3774" s="47">
        <f>-(Table_Query_from_Mac10[[#This Row],[Incremental Sales]]+((Table_Query_from_Mac10[[#This Row],[Incremental Sales]]*-(SUM(Summary!$S$8:$S$9)))))*Summary!$S$18</f>
        <v>0</v>
      </c>
      <c r="AA3774" s="47">
        <f>IFERROR(Table_Query_from_Mac10[[#This Row],[Incremental Cost]]/Table_Query_from_Mac10[[#This Row],[Incremental Sales]],0)</f>
        <v>0</v>
      </c>
      <c r="AB3774" s="47">
        <f>IFERROR(Table_Query_from_Mac10[[#This Row],[TotalCostFuture]]/Table_Query_from_Mac10[[#This Row],[totalsalesFuture]],0)</f>
        <v>0.38849947004889734</v>
      </c>
      <c r="AN3774" s="30">
        <v>9</v>
      </c>
      <c r="AO3774">
        <f t="shared" si="116"/>
        <v>3</v>
      </c>
      <c r="AQ3774" s="30">
        <v>77.959999999999994</v>
      </c>
      <c r="AR3774">
        <f t="shared" si="117"/>
        <v>27.29</v>
      </c>
    </row>
    <row r="3775" spans="1:44" x14ac:dyDescent="0.25">
      <c r="A3775">
        <v>90383</v>
      </c>
      <c r="B3775">
        <v>7</v>
      </c>
      <c r="C3775" t="s">
        <v>55</v>
      </c>
      <c r="D3775" t="s">
        <v>81</v>
      </c>
      <c r="E3775">
        <v>6</v>
      </c>
      <c r="F3775">
        <v>11.84</v>
      </c>
      <c r="G3775">
        <v>31.43</v>
      </c>
      <c r="H3775" s="1">
        <v>44865</v>
      </c>
      <c r="I3775" s="20">
        <v>7</v>
      </c>
      <c r="J3775" s="47">
        <f>Table_Query_from_Mac10[[#This Row],[unit_price]]-(Table_Query_from_Mac10[[#This Row],[unit_price]]*(Table_Query_from_Mac10[[#This Row],[discount_pct]]/100))</f>
        <v>29.229900000000001</v>
      </c>
      <c r="K3775" s="47">
        <f>Table_Query_from_Mac10[[#This Row],[unit_cost]]</f>
        <v>11.84</v>
      </c>
      <c r="L3775" s="47">
        <f>Table_Query_from_Mac10[[#This Row],[Live-cost]]*(1+Table_Query_from_Mac10[[#This Row],[CogsIncreasebyTYPE]])</f>
        <v>11.84</v>
      </c>
      <c r="M3775" s="47">
        <f>Table_Query_from_Mac10[[#This Row],[Live-cost]]*Table_Query_from_Mac10[[#This Row],[qty_to_ship]]</f>
        <v>71.039999999999992</v>
      </c>
      <c r="N3775" s="47">
        <f>IF(Table_Query_from_Mac10[[#This Row],[item_no]]="KDA",-Table_Query_from_Mac10[[#This Row],[unit_price]],Table_Query_from_Mac10[[#This Row],[Net Unit]]*Table_Query_from_Mac10[[#This Row],[qty_to_ship]])</f>
        <v>175.3794</v>
      </c>
      <c r="O3775" s="47">
        <f>SUMIFS(Summary!C:C,Summary!H:H,Table_Query_from_Mac10[[#This Row],[Juiceoc]])</f>
        <v>0</v>
      </c>
      <c r="P3775" s="47">
        <f>SUMIFS(Summary!D:D,Summary!H:H,Table_Query_from_Mac10[[#This Row],[Juiceoc]])</f>
        <v>0</v>
      </c>
      <c r="Q3775" s="47">
        <f>SUMIFS(Summary!E:E,Summary!H:H,Table_Query_from_Mac10[[#This Row],[Juiceoc]])</f>
        <v>0</v>
      </c>
      <c r="R3775" s="47">
        <f>Table_Query_from_Mac10[[#This Row],[Net Unit]]*(1+Table_Query_from_Mac10[[#This Row],[PriceIncreasebyType]])</f>
        <v>29.229900000000001</v>
      </c>
      <c r="S3775" s="47">
        <f>Table_Query_from_Mac10[[#This Row],[UnitPriceFuture]]*Table_Query_from_Mac10[[#This Row],[qtytoShipFuture]]</f>
        <v>175.3794</v>
      </c>
      <c r="T3775" s="47">
        <f>ROUND(Table_Query_from_Mac10[[#This Row],[qty_to_ship]]*(1+Table_Query_from_Mac10[[#This Row],[VolumeIncreasebyType]]),0)</f>
        <v>6</v>
      </c>
      <c r="U3775" s="47">
        <f>Table_Query_from_Mac10[[#This Row],[qtytoShipFuture]]*Table_Query_from_Mac10[[#This Row],[Future-cost]]</f>
        <v>71.039999999999992</v>
      </c>
      <c r="V3775" s="47">
        <f>Table_Query_from_Mac10[[#This Row],[qtytoShipFuture]]-Table_Query_from_Mac10[[#This Row],[qty_to_ship]]</f>
        <v>0</v>
      </c>
      <c r="W3775" s="47">
        <f>Table_Query_from_Mac10[[#This Row],[UnitPriceFuture]]</f>
        <v>29.229900000000001</v>
      </c>
      <c r="X3775" s="47">
        <f>Table_Query_from_Mac10[[#This Row],[Unit Increase]]*Table_Query_from_Mac10[[#This Row],[UnitPriceFuture]]</f>
        <v>0</v>
      </c>
      <c r="Y3775" s="47">
        <f>Table_Query_from_Mac10[[#This Row],[Unit Increase]]*Table_Query_from_Mac10[[#This Row],[Future-cost]]</f>
        <v>0</v>
      </c>
      <c r="Z3775" s="47">
        <f>-(Table_Query_from_Mac10[[#This Row],[Incremental Sales]]+((Table_Query_from_Mac10[[#This Row],[Incremental Sales]]*-(SUM(Summary!$S$8:$S$9)))))*Summary!$S$18</f>
        <v>0</v>
      </c>
      <c r="AA3775" s="47">
        <f>IFERROR(Table_Query_from_Mac10[[#This Row],[Incremental Cost]]/Table_Query_from_Mac10[[#This Row],[Incremental Sales]],0)</f>
        <v>0</v>
      </c>
      <c r="AB3775" s="47">
        <f>IFERROR(Table_Query_from_Mac10[[#This Row],[TotalCostFuture]]/Table_Query_from_Mac10[[#This Row],[totalsalesFuture]],0)</f>
        <v>0.4050646769232874</v>
      </c>
      <c r="AN3775" s="31">
        <v>24</v>
      </c>
      <c r="AO3775">
        <f t="shared" si="116"/>
        <v>6</v>
      </c>
      <c r="AQ3775" s="31">
        <v>89.8</v>
      </c>
      <c r="AR3775">
        <f t="shared" si="117"/>
        <v>31.43</v>
      </c>
    </row>
    <row r="3776" spans="1:44" x14ac:dyDescent="0.25">
      <c r="A3776">
        <v>90383</v>
      </c>
      <c r="B3776">
        <v>8</v>
      </c>
      <c r="C3776" t="s">
        <v>55</v>
      </c>
      <c r="D3776" t="s">
        <v>81</v>
      </c>
      <c r="E3776">
        <v>1</v>
      </c>
      <c r="F3776">
        <v>4.68</v>
      </c>
      <c r="G3776">
        <v>13.3</v>
      </c>
      <c r="H3776" s="1">
        <v>44865</v>
      </c>
      <c r="I3776" s="20">
        <v>0</v>
      </c>
      <c r="J3776" s="47">
        <f>Table_Query_from_Mac10[[#This Row],[unit_price]]-(Table_Query_from_Mac10[[#This Row],[unit_price]]*(Table_Query_from_Mac10[[#This Row],[discount_pct]]/100))</f>
        <v>13.3</v>
      </c>
      <c r="K3776" s="47">
        <f>Table_Query_from_Mac10[[#This Row],[unit_cost]]</f>
        <v>4.68</v>
      </c>
      <c r="L3776" s="47">
        <f>Table_Query_from_Mac10[[#This Row],[Live-cost]]*(1+Table_Query_from_Mac10[[#This Row],[CogsIncreasebyTYPE]])</f>
        <v>4.68</v>
      </c>
      <c r="M3776" s="47">
        <f>Table_Query_from_Mac10[[#This Row],[Live-cost]]*Table_Query_from_Mac10[[#This Row],[qty_to_ship]]</f>
        <v>4.68</v>
      </c>
      <c r="N3776" s="47">
        <f>IF(Table_Query_from_Mac10[[#This Row],[item_no]]="KDA",-Table_Query_from_Mac10[[#This Row],[unit_price]],Table_Query_from_Mac10[[#This Row],[Net Unit]]*Table_Query_from_Mac10[[#This Row],[qty_to_ship]])</f>
        <v>13.3</v>
      </c>
      <c r="O3776" s="47">
        <f>SUMIFS(Summary!C:C,Summary!H:H,Table_Query_from_Mac10[[#This Row],[Juiceoc]])</f>
        <v>0</v>
      </c>
      <c r="P3776" s="47">
        <f>SUMIFS(Summary!D:D,Summary!H:H,Table_Query_from_Mac10[[#This Row],[Juiceoc]])</f>
        <v>0</v>
      </c>
      <c r="Q3776" s="47">
        <f>SUMIFS(Summary!E:E,Summary!H:H,Table_Query_from_Mac10[[#This Row],[Juiceoc]])</f>
        <v>0</v>
      </c>
      <c r="R3776" s="47">
        <f>Table_Query_from_Mac10[[#This Row],[Net Unit]]*(1+Table_Query_from_Mac10[[#This Row],[PriceIncreasebyType]])</f>
        <v>13.3</v>
      </c>
      <c r="S3776" s="47">
        <f>Table_Query_from_Mac10[[#This Row],[UnitPriceFuture]]*Table_Query_from_Mac10[[#This Row],[qtytoShipFuture]]</f>
        <v>13.3</v>
      </c>
      <c r="T3776" s="47">
        <f>ROUND(Table_Query_from_Mac10[[#This Row],[qty_to_ship]]*(1+Table_Query_from_Mac10[[#This Row],[VolumeIncreasebyType]]),0)</f>
        <v>1</v>
      </c>
      <c r="U3776" s="47">
        <f>Table_Query_from_Mac10[[#This Row],[qtytoShipFuture]]*Table_Query_from_Mac10[[#This Row],[Future-cost]]</f>
        <v>4.68</v>
      </c>
      <c r="V3776" s="47">
        <f>Table_Query_from_Mac10[[#This Row],[qtytoShipFuture]]-Table_Query_from_Mac10[[#This Row],[qty_to_ship]]</f>
        <v>0</v>
      </c>
      <c r="W3776" s="47">
        <f>Table_Query_from_Mac10[[#This Row],[UnitPriceFuture]]</f>
        <v>13.3</v>
      </c>
      <c r="X3776" s="47">
        <f>Table_Query_from_Mac10[[#This Row],[Unit Increase]]*Table_Query_from_Mac10[[#This Row],[UnitPriceFuture]]</f>
        <v>0</v>
      </c>
      <c r="Y3776" s="47">
        <f>Table_Query_from_Mac10[[#This Row],[Unit Increase]]*Table_Query_from_Mac10[[#This Row],[Future-cost]]</f>
        <v>0</v>
      </c>
      <c r="Z3776" s="47">
        <f>-(Table_Query_from_Mac10[[#This Row],[Incremental Sales]]+((Table_Query_from_Mac10[[#This Row],[Incremental Sales]]*-(SUM(Summary!$S$8:$S$9)))))*Summary!$S$18</f>
        <v>0</v>
      </c>
      <c r="AA3776" s="47">
        <f>IFERROR(Table_Query_from_Mac10[[#This Row],[Incremental Cost]]/Table_Query_from_Mac10[[#This Row],[Incremental Sales]],0)</f>
        <v>0</v>
      </c>
      <c r="AB3776" s="47">
        <f>IFERROR(Table_Query_from_Mac10[[#This Row],[TotalCostFuture]]/Table_Query_from_Mac10[[#This Row],[totalsalesFuture]],0)</f>
        <v>0.35187969924812024</v>
      </c>
      <c r="AN3776" s="30">
        <v>4</v>
      </c>
      <c r="AO3776">
        <f t="shared" si="116"/>
        <v>1</v>
      </c>
      <c r="AQ3776" s="30">
        <v>38</v>
      </c>
      <c r="AR3776">
        <f t="shared" si="117"/>
        <v>13.3</v>
      </c>
    </row>
    <row r="3777" spans="1:44" x14ac:dyDescent="0.25">
      <c r="A3777">
        <v>90239</v>
      </c>
      <c r="B3777">
        <v>1</v>
      </c>
      <c r="C3777" t="s">
        <v>55</v>
      </c>
      <c r="D3777" t="s">
        <v>81</v>
      </c>
      <c r="E3777">
        <v>16</v>
      </c>
      <c r="F3777">
        <v>5.81</v>
      </c>
      <c r="G3777">
        <v>14.47</v>
      </c>
      <c r="H3777" s="1">
        <v>44858</v>
      </c>
      <c r="I3777" s="20">
        <v>7</v>
      </c>
      <c r="J3777" s="47">
        <f>Table_Query_from_Mac10[[#This Row],[unit_price]]-(Table_Query_from_Mac10[[#This Row],[unit_price]]*(Table_Query_from_Mac10[[#This Row],[discount_pct]]/100))</f>
        <v>13.457100000000001</v>
      </c>
      <c r="K3777" s="47">
        <f>Table_Query_from_Mac10[[#This Row],[unit_cost]]</f>
        <v>5.81</v>
      </c>
      <c r="L3777" s="47">
        <f>Table_Query_from_Mac10[[#This Row],[Live-cost]]*(1+Table_Query_from_Mac10[[#This Row],[CogsIncreasebyTYPE]])</f>
        <v>5.81</v>
      </c>
      <c r="M3777" s="47">
        <f>Table_Query_from_Mac10[[#This Row],[Live-cost]]*Table_Query_from_Mac10[[#This Row],[qty_to_ship]]</f>
        <v>92.96</v>
      </c>
      <c r="N3777" s="47">
        <f>IF(Table_Query_from_Mac10[[#This Row],[item_no]]="KDA",-Table_Query_from_Mac10[[#This Row],[unit_price]],Table_Query_from_Mac10[[#This Row],[Net Unit]]*Table_Query_from_Mac10[[#This Row],[qty_to_ship]])</f>
        <v>215.31360000000001</v>
      </c>
      <c r="O3777" s="47">
        <f>SUMIFS(Summary!C:C,Summary!H:H,Table_Query_from_Mac10[[#This Row],[Juiceoc]])</f>
        <v>0</v>
      </c>
      <c r="P3777" s="47">
        <f>SUMIFS(Summary!D:D,Summary!H:H,Table_Query_from_Mac10[[#This Row],[Juiceoc]])</f>
        <v>0</v>
      </c>
      <c r="Q3777" s="47">
        <f>SUMIFS(Summary!E:E,Summary!H:H,Table_Query_from_Mac10[[#This Row],[Juiceoc]])</f>
        <v>0</v>
      </c>
      <c r="R3777" s="47">
        <f>Table_Query_from_Mac10[[#This Row],[Net Unit]]*(1+Table_Query_from_Mac10[[#This Row],[PriceIncreasebyType]])</f>
        <v>13.457100000000001</v>
      </c>
      <c r="S3777" s="47">
        <f>Table_Query_from_Mac10[[#This Row],[UnitPriceFuture]]*Table_Query_from_Mac10[[#This Row],[qtytoShipFuture]]</f>
        <v>215.31360000000001</v>
      </c>
      <c r="T3777" s="47">
        <f>ROUND(Table_Query_from_Mac10[[#This Row],[qty_to_ship]]*(1+Table_Query_from_Mac10[[#This Row],[VolumeIncreasebyType]]),0)</f>
        <v>16</v>
      </c>
      <c r="U3777" s="47">
        <f>Table_Query_from_Mac10[[#This Row],[qtytoShipFuture]]*Table_Query_from_Mac10[[#This Row],[Future-cost]]</f>
        <v>92.96</v>
      </c>
      <c r="V3777" s="47">
        <f>Table_Query_from_Mac10[[#This Row],[qtytoShipFuture]]-Table_Query_from_Mac10[[#This Row],[qty_to_ship]]</f>
        <v>0</v>
      </c>
      <c r="W3777" s="47">
        <f>Table_Query_from_Mac10[[#This Row],[UnitPriceFuture]]</f>
        <v>13.457100000000001</v>
      </c>
      <c r="X3777" s="47">
        <f>Table_Query_from_Mac10[[#This Row],[Unit Increase]]*Table_Query_from_Mac10[[#This Row],[UnitPriceFuture]]</f>
        <v>0</v>
      </c>
      <c r="Y3777" s="47">
        <f>Table_Query_from_Mac10[[#This Row],[Unit Increase]]*Table_Query_from_Mac10[[#This Row],[Future-cost]]</f>
        <v>0</v>
      </c>
      <c r="Z3777" s="47">
        <f>-(Table_Query_from_Mac10[[#This Row],[Incremental Sales]]+((Table_Query_from_Mac10[[#This Row],[Incremental Sales]]*-(SUM(Summary!$S$8:$S$9)))))*Summary!$S$18</f>
        <v>0</v>
      </c>
      <c r="AA3777" s="47">
        <f>IFERROR(Table_Query_from_Mac10[[#This Row],[Incremental Cost]]/Table_Query_from_Mac10[[#This Row],[Incremental Sales]],0)</f>
        <v>0</v>
      </c>
      <c r="AB3777" s="47">
        <f>IFERROR(Table_Query_from_Mac10[[#This Row],[TotalCostFuture]]/Table_Query_from_Mac10[[#This Row],[totalsalesFuture]],0)</f>
        <v>0.43174235162107732</v>
      </c>
      <c r="AN3777" s="31">
        <v>64</v>
      </c>
      <c r="AO3777">
        <f t="shared" si="116"/>
        <v>16</v>
      </c>
      <c r="AQ3777" s="31">
        <v>41.35</v>
      </c>
      <c r="AR3777">
        <f t="shared" si="117"/>
        <v>14.47</v>
      </c>
    </row>
    <row r="3778" spans="1:44" x14ac:dyDescent="0.25">
      <c r="A3778">
        <v>90239</v>
      </c>
      <c r="B3778">
        <v>2</v>
      </c>
      <c r="C3778" t="s">
        <v>55</v>
      </c>
      <c r="D3778" t="s">
        <v>81</v>
      </c>
      <c r="E3778">
        <v>12</v>
      </c>
      <c r="F3778">
        <v>7.17</v>
      </c>
      <c r="G3778">
        <v>18.14</v>
      </c>
      <c r="H3778" s="1">
        <v>44858</v>
      </c>
      <c r="I3778" s="20">
        <v>7</v>
      </c>
      <c r="J3778" s="47">
        <f>Table_Query_from_Mac10[[#This Row],[unit_price]]-(Table_Query_from_Mac10[[#This Row],[unit_price]]*(Table_Query_from_Mac10[[#This Row],[discount_pct]]/100))</f>
        <v>16.870200000000001</v>
      </c>
      <c r="K3778" s="47">
        <f>Table_Query_from_Mac10[[#This Row],[unit_cost]]</f>
        <v>7.17</v>
      </c>
      <c r="L3778" s="47">
        <f>Table_Query_from_Mac10[[#This Row],[Live-cost]]*(1+Table_Query_from_Mac10[[#This Row],[CogsIncreasebyTYPE]])</f>
        <v>7.17</v>
      </c>
      <c r="M3778" s="47">
        <f>Table_Query_from_Mac10[[#This Row],[Live-cost]]*Table_Query_from_Mac10[[#This Row],[qty_to_ship]]</f>
        <v>86.039999999999992</v>
      </c>
      <c r="N3778" s="47">
        <f>IF(Table_Query_from_Mac10[[#This Row],[item_no]]="KDA",-Table_Query_from_Mac10[[#This Row],[unit_price]],Table_Query_from_Mac10[[#This Row],[Net Unit]]*Table_Query_from_Mac10[[#This Row],[qty_to_ship]])</f>
        <v>202.44240000000002</v>
      </c>
      <c r="O3778" s="47">
        <f>SUMIFS(Summary!C:C,Summary!H:H,Table_Query_from_Mac10[[#This Row],[Juiceoc]])</f>
        <v>0</v>
      </c>
      <c r="P3778" s="47">
        <f>SUMIFS(Summary!D:D,Summary!H:H,Table_Query_from_Mac10[[#This Row],[Juiceoc]])</f>
        <v>0</v>
      </c>
      <c r="Q3778" s="47">
        <f>SUMIFS(Summary!E:E,Summary!H:H,Table_Query_from_Mac10[[#This Row],[Juiceoc]])</f>
        <v>0</v>
      </c>
      <c r="R3778" s="47">
        <f>Table_Query_from_Mac10[[#This Row],[Net Unit]]*(1+Table_Query_from_Mac10[[#This Row],[PriceIncreasebyType]])</f>
        <v>16.870200000000001</v>
      </c>
      <c r="S3778" s="47">
        <f>Table_Query_from_Mac10[[#This Row],[UnitPriceFuture]]*Table_Query_from_Mac10[[#This Row],[qtytoShipFuture]]</f>
        <v>202.44240000000002</v>
      </c>
      <c r="T3778" s="47">
        <f>ROUND(Table_Query_from_Mac10[[#This Row],[qty_to_ship]]*(1+Table_Query_from_Mac10[[#This Row],[VolumeIncreasebyType]]),0)</f>
        <v>12</v>
      </c>
      <c r="U3778" s="47">
        <f>Table_Query_from_Mac10[[#This Row],[qtytoShipFuture]]*Table_Query_from_Mac10[[#This Row],[Future-cost]]</f>
        <v>86.039999999999992</v>
      </c>
      <c r="V3778" s="47">
        <f>Table_Query_from_Mac10[[#This Row],[qtytoShipFuture]]-Table_Query_from_Mac10[[#This Row],[qty_to_ship]]</f>
        <v>0</v>
      </c>
      <c r="W3778" s="47">
        <f>Table_Query_from_Mac10[[#This Row],[UnitPriceFuture]]</f>
        <v>16.870200000000001</v>
      </c>
      <c r="X3778" s="47">
        <f>Table_Query_from_Mac10[[#This Row],[Unit Increase]]*Table_Query_from_Mac10[[#This Row],[UnitPriceFuture]]</f>
        <v>0</v>
      </c>
      <c r="Y3778" s="47">
        <f>Table_Query_from_Mac10[[#This Row],[Unit Increase]]*Table_Query_from_Mac10[[#This Row],[Future-cost]]</f>
        <v>0</v>
      </c>
      <c r="Z3778" s="47">
        <f>-(Table_Query_from_Mac10[[#This Row],[Incremental Sales]]+((Table_Query_from_Mac10[[#This Row],[Incremental Sales]]*-(SUM(Summary!$S$8:$S$9)))))*Summary!$S$18</f>
        <v>0</v>
      </c>
      <c r="AA3778" s="47">
        <f>IFERROR(Table_Query_from_Mac10[[#This Row],[Incremental Cost]]/Table_Query_from_Mac10[[#This Row],[Incremental Sales]],0)</f>
        <v>0</v>
      </c>
      <c r="AB3778" s="47">
        <f>IFERROR(Table_Query_from_Mac10[[#This Row],[TotalCostFuture]]/Table_Query_from_Mac10[[#This Row],[totalsalesFuture]],0)</f>
        <v>0.4250097805598036</v>
      </c>
      <c r="AN3778" s="30">
        <v>48</v>
      </c>
      <c r="AO3778">
        <f t="shared" si="116"/>
        <v>12</v>
      </c>
      <c r="AQ3778" s="30">
        <v>51.84</v>
      </c>
      <c r="AR3778">
        <f t="shared" si="117"/>
        <v>18.14</v>
      </c>
    </row>
    <row r="3779" spans="1:44" x14ac:dyDescent="0.25">
      <c r="A3779">
        <v>90239</v>
      </c>
      <c r="B3779">
        <v>3</v>
      </c>
      <c r="C3779" t="s">
        <v>55</v>
      </c>
      <c r="D3779" t="s">
        <v>81</v>
      </c>
      <c r="E3779">
        <v>9</v>
      </c>
      <c r="F3779">
        <v>9.86</v>
      </c>
      <c r="G3779">
        <v>27.29</v>
      </c>
      <c r="H3779" s="1">
        <v>44858</v>
      </c>
      <c r="I3779" s="20">
        <v>7</v>
      </c>
      <c r="J3779" s="47">
        <f>Table_Query_from_Mac10[[#This Row],[unit_price]]-(Table_Query_from_Mac10[[#This Row],[unit_price]]*(Table_Query_from_Mac10[[#This Row],[discount_pct]]/100))</f>
        <v>25.3797</v>
      </c>
      <c r="K3779" s="47">
        <f>Table_Query_from_Mac10[[#This Row],[unit_cost]]</f>
        <v>9.86</v>
      </c>
      <c r="L3779" s="47">
        <f>Table_Query_from_Mac10[[#This Row],[Live-cost]]*(1+Table_Query_from_Mac10[[#This Row],[CogsIncreasebyTYPE]])</f>
        <v>9.86</v>
      </c>
      <c r="M3779" s="47">
        <f>Table_Query_from_Mac10[[#This Row],[Live-cost]]*Table_Query_from_Mac10[[#This Row],[qty_to_ship]]</f>
        <v>88.74</v>
      </c>
      <c r="N3779" s="47">
        <f>IF(Table_Query_from_Mac10[[#This Row],[item_no]]="KDA",-Table_Query_from_Mac10[[#This Row],[unit_price]],Table_Query_from_Mac10[[#This Row],[Net Unit]]*Table_Query_from_Mac10[[#This Row],[qty_to_ship]])</f>
        <v>228.41730000000001</v>
      </c>
      <c r="O3779" s="47">
        <f>SUMIFS(Summary!C:C,Summary!H:H,Table_Query_from_Mac10[[#This Row],[Juiceoc]])</f>
        <v>0</v>
      </c>
      <c r="P3779" s="47">
        <f>SUMIFS(Summary!D:D,Summary!H:H,Table_Query_from_Mac10[[#This Row],[Juiceoc]])</f>
        <v>0</v>
      </c>
      <c r="Q3779" s="47">
        <f>SUMIFS(Summary!E:E,Summary!H:H,Table_Query_from_Mac10[[#This Row],[Juiceoc]])</f>
        <v>0</v>
      </c>
      <c r="R3779" s="47">
        <f>Table_Query_from_Mac10[[#This Row],[Net Unit]]*(1+Table_Query_from_Mac10[[#This Row],[PriceIncreasebyType]])</f>
        <v>25.3797</v>
      </c>
      <c r="S3779" s="47">
        <f>Table_Query_from_Mac10[[#This Row],[UnitPriceFuture]]*Table_Query_from_Mac10[[#This Row],[qtytoShipFuture]]</f>
        <v>228.41730000000001</v>
      </c>
      <c r="T3779" s="47">
        <f>ROUND(Table_Query_from_Mac10[[#This Row],[qty_to_ship]]*(1+Table_Query_from_Mac10[[#This Row],[VolumeIncreasebyType]]),0)</f>
        <v>9</v>
      </c>
      <c r="U3779" s="47">
        <f>Table_Query_from_Mac10[[#This Row],[qtytoShipFuture]]*Table_Query_from_Mac10[[#This Row],[Future-cost]]</f>
        <v>88.74</v>
      </c>
      <c r="V3779" s="47">
        <f>Table_Query_from_Mac10[[#This Row],[qtytoShipFuture]]-Table_Query_from_Mac10[[#This Row],[qty_to_ship]]</f>
        <v>0</v>
      </c>
      <c r="W3779" s="47">
        <f>Table_Query_from_Mac10[[#This Row],[UnitPriceFuture]]</f>
        <v>25.3797</v>
      </c>
      <c r="X3779" s="47">
        <f>Table_Query_from_Mac10[[#This Row],[Unit Increase]]*Table_Query_from_Mac10[[#This Row],[UnitPriceFuture]]</f>
        <v>0</v>
      </c>
      <c r="Y3779" s="47">
        <f>Table_Query_from_Mac10[[#This Row],[Unit Increase]]*Table_Query_from_Mac10[[#This Row],[Future-cost]]</f>
        <v>0</v>
      </c>
      <c r="Z3779" s="47">
        <f>-(Table_Query_from_Mac10[[#This Row],[Incremental Sales]]+((Table_Query_from_Mac10[[#This Row],[Incremental Sales]]*-(SUM(Summary!$S$8:$S$9)))))*Summary!$S$18</f>
        <v>0</v>
      </c>
      <c r="AA3779" s="47">
        <f>IFERROR(Table_Query_from_Mac10[[#This Row],[Incremental Cost]]/Table_Query_from_Mac10[[#This Row],[Incremental Sales]],0)</f>
        <v>0</v>
      </c>
      <c r="AB3779" s="47">
        <f>IFERROR(Table_Query_from_Mac10[[#This Row],[TotalCostFuture]]/Table_Query_from_Mac10[[#This Row],[totalsalesFuture]],0)</f>
        <v>0.38849947004889729</v>
      </c>
      <c r="AN3779" s="31">
        <v>36</v>
      </c>
      <c r="AO3779">
        <f t="shared" ref="AO3779:AO3842" si="118">CEILING(AN3779/4,1)</f>
        <v>9</v>
      </c>
      <c r="AQ3779" s="31">
        <v>77.959999999999994</v>
      </c>
      <c r="AR3779">
        <f t="shared" ref="AR3779:AR3842" si="119">ROUND(AQ3779/5*1.75,2)</f>
        <v>27.29</v>
      </c>
    </row>
    <row r="3780" spans="1:44" x14ac:dyDescent="0.25">
      <c r="A3780">
        <v>90292</v>
      </c>
      <c r="B3780">
        <v>2</v>
      </c>
      <c r="C3780" t="s">
        <v>56</v>
      </c>
      <c r="D3780" t="s">
        <v>81</v>
      </c>
      <c r="E3780">
        <v>6</v>
      </c>
      <c r="F3780">
        <v>8.26</v>
      </c>
      <c r="G3780">
        <v>22.73</v>
      </c>
      <c r="H3780" s="1">
        <v>44851</v>
      </c>
      <c r="I3780" s="20">
        <v>0</v>
      </c>
      <c r="J3780" s="47">
        <f>Table_Query_from_Mac10[[#This Row],[unit_price]]-(Table_Query_from_Mac10[[#This Row],[unit_price]]*(Table_Query_from_Mac10[[#This Row],[discount_pct]]/100))</f>
        <v>22.73</v>
      </c>
      <c r="K3780" s="47">
        <f>Table_Query_from_Mac10[[#This Row],[unit_cost]]</f>
        <v>8.26</v>
      </c>
      <c r="L3780" s="47">
        <f>Table_Query_from_Mac10[[#This Row],[Live-cost]]*(1+Table_Query_from_Mac10[[#This Row],[CogsIncreasebyTYPE]])</f>
        <v>8.26</v>
      </c>
      <c r="M3780" s="47">
        <f>Table_Query_from_Mac10[[#This Row],[Live-cost]]*Table_Query_from_Mac10[[#This Row],[qty_to_ship]]</f>
        <v>49.56</v>
      </c>
      <c r="N3780" s="47">
        <f>IF(Table_Query_from_Mac10[[#This Row],[item_no]]="KDA",-Table_Query_from_Mac10[[#This Row],[unit_price]],Table_Query_from_Mac10[[#This Row],[Net Unit]]*Table_Query_from_Mac10[[#This Row],[qty_to_ship]])</f>
        <v>136.38</v>
      </c>
      <c r="O3780" s="47">
        <f>SUMIFS(Summary!C:C,Summary!H:H,Table_Query_from_Mac10[[#This Row],[Juiceoc]])</f>
        <v>0</v>
      </c>
      <c r="P3780" s="47">
        <f>SUMIFS(Summary!D:D,Summary!H:H,Table_Query_from_Mac10[[#This Row],[Juiceoc]])</f>
        <v>0</v>
      </c>
      <c r="Q3780" s="47">
        <f>SUMIFS(Summary!E:E,Summary!H:H,Table_Query_from_Mac10[[#This Row],[Juiceoc]])</f>
        <v>0</v>
      </c>
      <c r="R3780" s="47">
        <f>Table_Query_from_Mac10[[#This Row],[Net Unit]]*(1+Table_Query_from_Mac10[[#This Row],[PriceIncreasebyType]])</f>
        <v>22.73</v>
      </c>
      <c r="S3780" s="47">
        <f>Table_Query_from_Mac10[[#This Row],[UnitPriceFuture]]*Table_Query_from_Mac10[[#This Row],[qtytoShipFuture]]</f>
        <v>136.38</v>
      </c>
      <c r="T3780" s="47">
        <f>ROUND(Table_Query_from_Mac10[[#This Row],[qty_to_ship]]*(1+Table_Query_from_Mac10[[#This Row],[VolumeIncreasebyType]]),0)</f>
        <v>6</v>
      </c>
      <c r="U3780" s="47">
        <f>Table_Query_from_Mac10[[#This Row],[qtytoShipFuture]]*Table_Query_from_Mac10[[#This Row],[Future-cost]]</f>
        <v>49.56</v>
      </c>
      <c r="V3780" s="47">
        <f>Table_Query_from_Mac10[[#This Row],[qtytoShipFuture]]-Table_Query_from_Mac10[[#This Row],[qty_to_ship]]</f>
        <v>0</v>
      </c>
      <c r="W3780" s="47">
        <f>Table_Query_from_Mac10[[#This Row],[UnitPriceFuture]]</f>
        <v>22.73</v>
      </c>
      <c r="X3780" s="47">
        <f>Table_Query_from_Mac10[[#This Row],[Unit Increase]]*Table_Query_from_Mac10[[#This Row],[UnitPriceFuture]]</f>
        <v>0</v>
      </c>
      <c r="Y3780" s="47">
        <f>Table_Query_from_Mac10[[#This Row],[Unit Increase]]*Table_Query_from_Mac10[[#This Row],[Future-cost]]</f>
        <v>0</v>
      </c>
      <c r="Z3780" s="47">
        <f>-(Table_Query_from_Mac10[[#This Row],[Incremental Sales]]+((Table_Query_from_Mac10[[#This Row],[Incremental Sales]]*-(SUM(Summary!$S$8:$S$9)))))*Summary!$S$18</f>
        <v>0</v>
      </c>
      <c r="AA3780" s="47">
        <f>IFERROR(Table_Query_from_Mac10[[#This Row],[Incremental Cost]]/Table_Query_from_Mac10[[#This Row],[Incremental Sales]],0)</f>
        <v>0</v>
      </c>
      <c r="AB3780" s="47">
        <f>IFERROR(Table_Query_from_Mac10[[#This Row],[TotalCostFuture]]/Table_Query_from_Mac10[[#This Row],[totalsalesFuture]],0)</f>
        <v>0.36339639243290806</v>
      </c>
      <c r="AN3780" s="30">
        <v>21</v>
      </c>
      <c r="AO3780">
        <f t="shared" si="118"/>
        <v>6</v>
      </c>
      <c r="AQ3780" s="30">
        <v>64.95</v>
      </c>
      <c r="AR3780">
        <f t="shared" si="119"/>
        <v>22.73</v>
      </c>
    </row>
    <row r="3781" spans="1:44" x14ac:dyDescent="0.25">
      <c r="A3781">
        <v>90292</v>
      </c>
      <c r="B3781">
        <v>3</v>
      </c>
      <c r="C3781" t="s">
        <v>56</v>
      </c>
      <c r="D3781" t="s">
        <v>81</v>
      </c>
      <c r="E3781">
        <v>3</v>
      </c>
      <c r="F3781">
        <v>10.1</v>
      </c>
      <c r="G3781">
        <v>27.24</v>
      </c>
      <c r="H3781" s="1">
        <v>44851</v>
      </c>
      <c r="I3781" s="20">
        <v>0</v>
      </c>
      <c r="J3781" s="47">
        <f>Table_Query_from_Mac10[[#This Row],[unit_price]]-(Table_Query_from_Mac10[[#This Row],[unit_price]]*(Table_Query_from_Mac10[[#This Row],[discount_pct]]/100))</f>
        <v>27.24</v>
      </c>
      <c r="K3781" s="47">
        <f>Table_Query_from_Mac10[[#This Row],[unit_cost]]</f>
        <v>10.1</v>
      </c>
      <c r="L3781" s="47">
        <f>Table_Query_from_Mac10[[#This Row],[Live-cost]]*(1+Table_Query_from_Mac10[[#This Row],[CogsIncreasebyTYPE]])</f>
        <v>10.1</v>
      </c>
      <c r="M3781" s="47">
        <f>Table_Query_from_Mac10[[#This Row],[Live-cost]]*Table_Query_from_Mac10[[#This Row],[qty_to_ship]]</f>
        <v>30.299999999999997</v>
      </c>
      <c r="N3781" s="47">
        <f>IF(Table_Query_from_Mac10[[#This Row],[item_no]]="KDA",-Table_Query_from_Mac10[[#This Row],[unit_price]],Table_Query_from_Mac10[[#This Row],[Net Unit]]*Table_Query_from_Mac10[[#This Row],[qty_to_ship]])</f>
        <v>81.72</v>
      </c>
      <c r="O3781" s="47">
        <f>SUMIFS(Summary!C:C,Summary!H:H,Table_Query_from_Mac10[[#This Row],[Juiceoc]])</f>
        <v>0</v>
      </c>
      <c r="P3781" s="47">
        <f>SUMIFS(Summary!D:D,Summary!H:H,Table_Query_from_Mac10[[#This Row],[Juiceoc]])</f>
        <v>0</v>
      </c>
      <c r="Q3781" s="47">
        <f>SUMIFS(Summary!E:E,Summary!H:H,Table_Query_from_Mac10[[#This Row],[Juiceoc]])</f>
        <v>0</v>
      </c>
      <c r="R3781" s="47">
        <f>Table_Query_from_Mac10[[#This Row],[Net Unit]]*(1+Table_Query_from_Mac10[[#This Row],[PriceIncreasebyType]])</f>
        <v>27.24</v>
      </c>
      <c r="S3781" s="47">
        <f>Table_Query_from_Mac10[[#This Row],[UnitPriceFuture]]*Table_Query_from_Mac10[[#This Row],[qtytoShipFuture]]</f>
        <v>81.72</v>
      </c>
      <c r="T3781" s="47">
        <f>ROUND(Table_Query_from_Mac10[[#This Row],[qty_to_ship]]*(1+Table_Query_from_Mac10[[#This Row],[VolumeIncreasebyType]]),0)</f>
        <v>3</v>
      </c>
      <c r="U3781" s="47">
        <f>Table_Query_from_Mac10[[#This Row],[qtytoShipFuture]]*Table_Query_from_Mac10[[#This Row],[Future-cost]]</f>
        <v>30.299999999999997</v>
      </c>
      <c r="V3781" s="47">
        <f>Table_Query_from_Mac10[[#This Row],[qtytoShipFuture]]-Table_Query_from_Mac10[[#This Row],[qty_to_ship]]</f>
        <v>0</v>
      </c>
      <c r="W3781" s="47">
        <f>Table_Query_from_Mac10[[#This Row],[UnitPriceFuture]]</f>
        <v>27.24</v>
      </c>
      <c r="X3781" s="47">
        <f>Table_Query_from_Mac10[[#This Row],[Unit Increase]]*Table_Query_from_Mac10[[#This Row],[UnitPriceFuture]]</f>
        <v>0</v>
      </c>
      <c r="Y3781" s="47">
        <f>Table_Query_from_Mac10[[#This Row],[Unit Increase]]*Table_Query_from_Mac10[[#This Row],[Future-cost]]</f>
        <v>0</v>
      </c>
      <c r="Z3781" s="47">
        <f>-(Table_Query_from_Mac10[[#This Row],[Incremental Sales]]+((Table_Query_from_Mac10[[#This Row],[Incremental Sales]]*-(SUM(Summary!$S$8:$S$9)))))*Summary!$S$18</f>
        <v>0</v>
      </c>
      <c r="AA3781" s="47">
        <f>IFERROR(Table_Query_from_Mac10[[#This Row],[Incremental Cost]]/Table_Query_from_Mac10[[#This Row],[Incremental Sales]],0)</f>
        <v>0</v>
      </c>
      <c r="AB3781" s="47">
        <f>IFERROR(Table_Query_from_Mac10[[#This Row],[TotalCostFuture]]/Table_Query_from_Mac10[[#This Row],[totalsalesFuture]],0)</f>
        <v>0.37077826725403817</v>
      </c>
      <c r="AN3781" s="31">
        <v>9</v>
      </c>
      <c r="AO3781">
        <f t="shared" si="118"/>
        <v>3</v>
      </c>
      <c r="AQ3781" s="31">
        <v>77.83</v>
      </c>
      <c r="AR3781">
        <f t="shared" si="119"/>
        <v>27.24</v>
      </c>
    </row>
    <row r="3782" spans="1:44" x14ac:dyDescent="0.25">
      <c r="A3782">
        <v>90292</v>
      </c>
      <c r="B3782">
        <v>4</v>
      </c>
      <c r="C3782" t="s">
        <v>56</v>
      </c>
      <c r="D3782" t="s">
        <v>81</v>
      </c>
      <c r="E3782">
        <v>3</v>
      </c>
      <c r="F3782">
        <v>11.62</v>
      </c>
      <c r="G3782">
        <v>33.47</v>
      </c>
      <c r="H3782" s="1">
        <v>44851</v>
      </c>
      <c r="I3782" s="20">
        <v>0</v>
      </c>
      <c r="J3782" s="47">
        <f>Table_Query_from_Mac10[[#This Row],[unit_price]]-(Table_Query_from_Mac10[[#This Row],[unit_price]]*(Table_Query_from_Mac10[[#This Row],[discount_pct]]/100))</f>
        <v>33.47</v>
      </c>
      <c r="K3782" s="47">
        <f>Table_Query_from_Mac10[[#This Row],[unit_cost]]</f>
        <v>11.62</v>
      </c>
      <c r="L3782" s="47">
        <f>Table_Query_from_Mac10[[#This Row],[Live-cost]]*(1+Table_Query_from_Mac10[[#This Row],[CogsIncreasebyTYPE]])</f>
        <v>11.62</v>
      </c>
      <c r="M3782" s="47">
        <f>Table_Query_from_Mac10[[#This Row],[Live-cost]]*Table_Query_from_Mac10[[#This Row],[qty_to_ship]]</f>
        <v>34.86</v>
      </c>
      <c r="N3782" s="47">
        <f>IF(Table_Query_from_Mac10[[#This Row],[item_no]]="KDA",-Table_Query_from_Mac10[[#This Row],[unit_price]],Table_Query_from_Mac10[[#This Row],[Net Unit]]*Table_Query_from_Mac10[[#This Row],[qty_to_ship]])</f>
        <v>100.41</v>
      </c>
      <c r="O3782" s="47">
        <f>SUMIFS(Summary!C:C,Summary!H:H,Table_Query_from_Mac10[[#This Row],[Juiceoc]])</f>
        <v>0</v>
      </c>
      <c r="P3782" s="47">
        <f>SUMIFS(Summary!D:D,Summary!H:H,Table_Query_from_Mac10[[#This Row],[Juiceoc]])</f>
        <v>0</v>
      </c>
      <c r="Q3782" s="47">
        <f>SUMIFS(Summary!E:E,Summary!H:H,Table_Query_from_Mac10[[#This Row],[Juiceoc]])</f>
        <v>0</v>
      </c>
      <c r="R3782" s="47">
        <f>Table_Query_from_Mac10[[#This Row],[Net Unit]]*(1+Table_Query_from_Mac10[[#This Row],[PriceIncreasebyType]])</f>
        <v>33.47</v>
      </c>
      <c r="S3782" s="47">
        <f>Table_Query_from_Mac10[[#This Row],[UnitPriceFuture]]*Table_Query_from_Mac10[[#This Row],[qtytoShipFuture]]</f>
        <v>100.41</v>
      </c>
      <c r="T3782" s="47">
        <f>ROUND(Table_Query_from_Mac10[[#This Row],[qty_to_ship]]*(1+Table_Query_from_Mac10[[#This Row],[VolumeIncreasebyType]]),0)</f>
        <v>3</v>
      </c>
      <c r="U3782" s="47">
        <f>Table_Query_from_Mac10[[#This Row],[qtytoShipFuture]]*Table_Query_from_Mac10[[#This Row],[Future-cost]]</f>
        <v>34.86</v>
      </c>
      <c r="V3782" s="47">
        <f>Table_Query_from_Mac10[[#This Row],[qtytoShipFuture]]-Table_Query_from_Mac10[[#This Row],[qty_to_ship]]</f>
        <v>0</v>
      </c>
      <c r="W3782" s="47">
        <f>Table_Query_from_Mac10[[#This Row],[UnitPriceFuture]]</f>
        <v>33.47</v>
      </c>
      <c r="X3782" s="47">
        <f>Table_Query_from_Mac10[[#This Row],[Unit Increase]]*Table_Query_from_Mac10[[#This Row],[UnitPriceFuture]]</f>
        <v>0</v>
      </c>
      <c r="Y3782" s="47">
        <f>Table_Query_from_Mac10[[#This Row],[Unit Increase]]*Table_Query_from_Mac10[[#This Row],[Future-cost]]</f>
        <v>0</v>
      </c>
      <c r="Z3782" s="47">
        <f>-(Table_Query_from_Mac10[[#This Row],[Incremental Sales]]+((Table_Query_from_Mac10[[#This Row],[Incremental Sales]]*-(SUM(Summary!$S$8:$S$9)))))*Summary!$S$18</f>
        <v>0</v>
      </c>
      <c r="AA3782" s="47">
        <f>IFERROR(Table_Query_from_Mac10[[#This Row],[Incremental Cost]]/Table_Query_from_Mac10[[#This Row],[Incremental Sales]],0)</f>
        <v>0</v>
      </c>
      <c r="AB3782" s="47">
        <f>IFERROR(Table_Query_from_Mac10[[#This Row],[TotalCostFuture]]/Table_Query_from_Mac10[[#This Row],[totalsalesFuture]],0)</f>
        <v>0.3471765760382432</v>
      </c>
      <c r="AN3782" s="30">
        <v>9</v>
      </c>
      <c r="AO3782">
        <f t="shared" si="118"/>
        <v>3</v>
      </c>
      <c r="AQ3782" s="30">
        <v>95.62</v>
      </c>
      <c r="AR3782">
        <f t="shared" si="119"/>
        <v>33.47</v>
      </c>
    </row>
    <row r="3783" spans="1:44" x14ac:dyDescent="0.25">
      <c r="A3783">
        <v>90292</v>
      </c>
      <c r="B3783">
        <v>5</v>
      </c>
      <c r="C3783" t="s">
        <v>55</v>
      </c>
      <c r="D3783" t="s">
        <v>81</v>
      </c>
      <c r="E3783">
        <v>2</v>
      </c>
      <c r="F3783">
        <v>13.59</v>
      </c>
      <c r="G3783">
        <v>37.75</v>
      </c>
      <c r="H3783" s="1">
        <v>44851</v>
      </c>
      <c r="I3783" s="20">
        <v>0</v>
      </c>
      <c r="J3783" s="47">
        <f>Table_Query_from_Mac10[[#This Row],[unit_price]]-(Table_Query_from_Mac10[[#This Row],[unit_price]]*(Table_Query_from_Mac10[[#This Row],[discount_pct]]/100))</f>
        <v>37.75</v>
      </c>
      <c r="K3783" s="47">
        <f>Table_Query_from_Mac10[[#This Row],[unit_cost]]</f>
        <v>13.59</v>
      </c>
      <c r="L3783" s="47">
        <f>Table_Query_from_Mac10[[#This Row],[Live-cost]]*(1+Table_Query_from_Mac10[[#This Row],[CogsIncreasebyTYPE]])</f>
        <v>13.59</v>
      </c>
      <c r="M3783" s="47">
        <f>Table_Query_from_Mac10[[#This Row],[Live-cost]]*Table_Query_from_Mac10[[#This Row],[qty_to_ship]]</f>
        <v>27.18</v>
      </c>
      <c r="N3783" s="47">
        <f>IF(Table_Query_from_Mac10[[#This Row],[item_no]]="KDA",-Table_Query_from_Mac10[[#This Row],[unit_price]],Table_Query_from_Mac10[[#This Row],[Net Unit]]*Table_Query_from_Mac10[[#This Row],[qty_to_ship]])</f>
        <v>75.5</v>
      </c>
      <c r="O3783" s="47">
        <f>SUMIFS(Summary!C:C,Summary!H:H,Table_Query_from_Mac10[[#This Row],[Juiceoc]])</f>
        <v>0</v>
      </c>
      <c r="P3783" s="47">
        <f>SUMIFS(Summary!D:D,Summary!H:H,Table_Query_from_Mac10[[#This Row],[Juiceoc]])</f>
        <v>0</v>
      </c>
      <c r="Q3783" s="47">
        <f>SUMIFS(Summary!E:E,Summary!H:H,Table_Query_from_Mac10[[#This Row],[Juiceoc]])</f>
        <v>0</v>
      </c>
      <c r="R3783" s="47">
        <f>Table_Query_from_Mac10[[#This Row],[Net Unit]]*(1+Table_Query_from_Mac10[[#This Row],[PriceIncreasebyType]])</f>
        <v>37.75</v>
      </c>
      <c r="S3783" s="47">
        <f>Table_Query_from_Mac10[[#This Row],[UnitPriceFuture]]*Table_Query_from_Mac10[[#This Row],[qtytoShipFuture]]</f>
        <v>75.5</v>
      </c>
      <c r="T3783" s="47">
        <f>ROUND(Table_Query_from_Mac10[[#This Row],[qty_to_ship]]*(1+Table_Query_from_Mac10[[#This Row],[VolumeIncreasebyType]]),0)</f>
        <v>2</v>
      </c>
      <c r="U3783" s="47">
        <f>Table_Query_from_Mac10[[#This Row],[qtytoShipFuture]]*Table_Query_from_Mac10[[#This Row],[Future-cost]]</f>
        <v>27.18</v>
      </c>
      <c r="V3783" s="47">
        <f>Table_Query_from_Mac10[[#This Row],[qtytoShipFuture]]-Table_Query_from_Mac10[[#This Row],[qty_to_ship]]</f>
        <v>0</v>
      </c>
      <c r="W3783" s="47">
        <f>Table_Query_from_Mac10[[#This Row],[UnitPriceFuture]]</f>
        <v>37.75</v>
      </c>
      <c r="X3783" s="47">
        <f>Table_Query_from_Mac10[[#This Row],[Unit Increase]]*Table_Query_from_Mac10[[#This Row],[UnitPriceFuture]]</f>
        <v>0</v>
      </c>
      <c r="Y3783" s="47">
        <f>Table_Query_from_Mac10[[#This Row],[Unit Increase]]*Table_Query_from_Mac10[[#This Row],[Future-cost]]</f>
        <v>0</v>
      </c>
      <c r="Z3783" s="47">
        <f>-(Table_Query_from_Mac10[[#This Row],[Incremental Sales]]+((Table_Query_from_Mac10[[#This Row],[Incremental Sales]]*-(SUM(Summary!$S$8:$S$9)))))*Summary!$S$18</f>
        <v>0</v>
      </c>
      <c r="AA3783" s="47">
        <f>IFERROR(Table_Query_from_Mac10[[#This Row],[Incremental Cost]]/Table_Query_from_Mac10[[#This Row],[Incremental Sales]],0)</f>
        <v>0</v>
      </c>
      <c r="AB3783" s="47">
        <f>IFERROR(Table_Query_from_Mac10[[#This Row],[TotalCostFuture]]/Table_Query_from_Mac10[[#This Row],[totalsalesFuture]],0)</f>
        <v>0.36</v>
      </c>
      <c r="AN3783" s="31">
        <v>6</v>
      </c>
      <c r="AO3783">
        <f t="shared" si="118"/>
        <v>2</v>
      </c>
      <c r="AQ3783" s="31">
        <v>107.87</v>
      </c>
      <c r="AR3783">
        <f t="shared" si="119"/>
        <v>37.75</v>
      </c>
    </row>
    <row r="3784" spans="1:44" x14ac:dyDescent="0.25">
      <c r="A3784">
        <v>90292</v>
      </c>
      <c r="B3784">
        <v>6</v>
      </c>
      <c r="C3784" t="s">
        <v>56</v>
      </c>
      <c r="D3784" t="s">
        <v>81</v>
      </c>
      <c r="E3784">
        <v>2</v>
      </c>
      <c r="F3784">
        <v>15.96</v>
      </c>
      <c r="G3784">
        <v>45.08</v>
      </c>
      <c r="H3784" s="1">
        <v>44851</v>
      </c>
      <c r="I3784" s="20">
        <v>0</v>
      </c>
      <c r="J3784" s="47">
        <f>Table_Query_from_Mac10[[#This Row],[unit_price]]-(Table_Query_from_Mac10[[#This Row],[unit_price]]*(Table_Query_from_Mac10[[#This Row],[discount_pct]]/100))</f>
        <v>45.08</v>
      </c>
      <c r="K3784" s="47">
        <f>Table_Query_from_Mac10[[#This Row],[unit_cost]]</f>
        <v>15.96</v>
      </c>
      <c r="L3784" s="47">
        <f>Table_Query_from_Mac10[[#This Row],[Live-cost]]*(1+Table_Query_from_Mac10[[#This Row],[CogsIncreasebyTYPE]])</f>
        <v>15.96</v>
      </c>
      <c r="M3784" s="47">
        <f>Table_Query_from_Mac10[[#This Row],[Live-cost]]*Table_Query_from_Mac10[[#This Row],[qty_to_ship]]</f>
        <v>31.92</v>
      </c>
      <c r="N3784" s="47">
        <f>IF(Table_Query_from_Mac10[[#This Row],[item_no]]="KDA",-Table_Query_from_Mac10[[#This Row],[unit_price]],Table_Query_from_Mac10[[#This Row],[Net Unit]]*Table_Query_from_Mac10[[#This Row],[qty_to_ship]])</f>
        <v>90.16</v>
      </c>
      <c r="O3784" s="47">
        <f>SUMIFS(Summary!C:C,Summary!H:H,Table_Query_from_Mac10[[#This Row],[Juiceoc]])</f>
        <v>0</v>
      </c>
      <c r="P3784" s="47">
        <f>SUMIFS(Summary!D:D,Summary!H:H,Table_Query_from_Mac10[[#This Row],[Juiceoc]])</f>
        <v>0</v>
      </c>
      <c r="Q3784" s="47">
        <f>SUMIFS(Summary!E:E,Summary!H:H,Table_Query_from_Mac10[[#This Row],[Juiceoc]])</f>
        <v>0</v>
      </c>
      <c r="R3784" s="47">
        <f>Table_Query_from_Mac10[[#This Row],[Net Unit]]*(1+Table_Query_from_Mac10[[#This Row],[PriceIncreasebyType]])</f>
        <v>45.08</v>
      </c>
      <c r="S3784" s="47">
        <f>Table_Query_from_Mac10[[#This Row],[UnitPriceFuture]]*Table_Query_from_Mac10[[#This Row],[qtytoShipFuture]]</f>
        <v>90.16</v>
      </c>
      <c r="T3784" s="47">
        <f>ROUND(Table_Query_from_Mac10[[#This Row],[qty_to_ship]]*(1+Table_Query_from_Mac10[[#This Row],[VolumeIncreasebyType]]),0)</f>
        <v>2</v>
      </c>
      <c r="U3784" s="47">
        <f>Table_Query_from_Mac10[[#This Row],[qtytoShipFuture]]*Table_Query_from_Mac10[[#This Row],[Future-cost]]</f>
        <v>31.92</v>
      </c>
      <c r="V3784" s="47">
        <f>Table_Query_from_Mac10[[#This Row],[qtytoShipFuture]]-Table_Query_from_Mac10[[#This Row],[qty_to_ship]]</f>
        <v>0</v>
      </c>
      <c r="W3784" s="47">
        <f>Table_Query_from_Mac10[[#This Row],[UnitPriceFuture]]</f>
        <v>45.08</v>
      </c>
      <c r="X3784" s="47">
        <f>Table_Query_from_Mac10[[#This Row],[Unit Increase]]*Table_Query_from_Mac10[[#This Row],[UnitPriceFuture]]</f>
        <v>0</v>
      </c>
      <c r="Y3784" s="47">
        <f>Table_Query_from_Mac10[[#This Row],[Unit Increase]]*Table_Query_from_Mac10[[#This Row],[Future-cost]]</f>
        <v>0</v>
      </c>
      <c r="Z3784" s="47">
        <f>-(Table_Query_from_Mac10[[#This Row],[Incremental Sales]]+((Table_Query_from_Mac10[[#This Row],[Incremental Sales]]*-(SUM(Summary!$S$8:$S$9)))))*Summary!$S$18</f>
        <v>0</v>
      </c>
      <c r="AA3784" s="47">
        <f>IFERROR(Table_Query_from_Mac10[[#This Row],[Incremental Cost]]/Table_Query_from_Mac10[[#This Row],[Incremental Sales]],0)</f>
        <v>0</v>
      </c>
      <c r="AB3784" s="47">
        <f>IFERROR(Table_Query_from_Mac10[[#This Row],[TotalCostFuture]]/Table_Query_from_Mac10[[#This Row],[totalsalesFuture]],0)</f>
        <v>0.3540372670807454</v>
      </c>
      <c r="AN3784" s="30">
        <v>6</v>
      </c>
      <c r="AO3784">
        <f t="shared" si="118"/>
        <v>2</v>
      </c>
      <c r="AQ3784" s="30">
        <v>128.79</v>
      </c>
      <c r="AR3784">
        <f t="shared" si="119"/>
        <v>45.08</v>
      </c>
    </row>
    <row r="3785" spans="1:44" x14ac:dyDescent="0.25">
      <c r="A3785">
        <v>90384</v>
      </c>
      <c r="B3785">
        <v>1</v>
      </c>
      <c r="C3785" t="s">
        <v>86</v>
      </c>
      <c r="D3785" t="s">
        <v>79</v>
      </c>
      <c r="E3785">
        <v>87</v>
      </c>
      <c r="F3785">
        <v>1.02</v>
      </c>
      <c r="G3785">
        <v>2.64</v>
      </c>
      <c r="H3785" s="1">
        <v>44852</v>
      </c>
      <c r="I3785" s="20">
        <v>0</v>
      </c>
      <c r="J3785" s="47">
        <f>Table_Query_from_Mac10[[#This Row],[unit_price]]-(Table_Query_from_Mac10[[#This Row],[unit_price]]*(Table_Query_from_Mac10[[#This Row],[discount_pct]]/100))</f>
        <v>2.64</v>
      </c>
      <c r="K3785" s="47">
        <f>Table_Query_from_Mac10[[#This Row],[unit_cost]]</f>
        <v>1.02</v>
      </c>
      <c r="L3785" s="47">
        <f>Table_Query_from_Mac10[[#This Row],[Live-cost]]*(1+Table_Query_from_Mac10[[#This Row],[CogsIncreasebyTYPE]])</f>
        <v>1.02</v>
      </c>
      <c r="M3785" s="47">
        <f>Table_Query_from_Mac10[[#This Row],[Live-cost]]*Table_Query_from_Mac10[[#This Row],[qty_to_ship]]</f>
        <v>88.74</v>
      </c>
      <c r="N3785" s="47">
        <f>IF(Table_Query_from_Mac10[[#This Row],[item_no]]="KDA",-Table_Query_from_Mac10[[#This Row],[unit_price]],Table_Query_from_Mac10[[#This Row],[Net Unit]]*Table_Query_from_Mac10[[#This Row],[qty_to_ship]])</f>
        <v>229.68</v>
      </c>
      <c r="O3785" s="47">
        <f>SUMIFS(Summary!C:C,Summary!H:H,Table_Query_from_Mac10[[#This Row],[Juiceoc]])</f>
        <v>0</v>
      </c>
      <c r="P3785" s="47">
        <f>SUMIFS(Summary!D:D,Summary!H:H,Table_Query_from_Mac10[[#This Row],[Juiceoc]])</f>
        <v>0</v>
      </c>
      <c r="Q3785" s="47">
        <f>SUMIFS(Summary!E:E,Summary!H:H,Table_Query_from_Mac10[[#This Row],[Juiceoc]])</f>
        <v>0</v>
      </c>
      <c r="R3785" s="47">
        <f>Table_Query_from_Mac10[[#This Row],[Net Unit]]*(1+Table_Query_from_Mac10[[#This Row],[PriceIncreasebyType]])</f>
        <v>2.64</v>
      </c>
      <c r="S3785" s="47">
        <f>Table_Query_from_Mac10[[#This Row],[UnitPriceFuture]]*Table_Query_from_Mac10[[#This Row],[qtytoShipFuture]]</f>
        <v>229.68</v>
      </c>
      <c r="T3785" s="47">
        <f>ROUND(Table_Query_from_Mac10[[#This Row],[qty_to_ship]]*(1+Table_Query_from_Mac10[[#This Row],[VolumeIncreasebyType]]),0)</f>
        <v>87</v>
      </c>
      <c r="U3785" s="47">
        <f>Table_Query_from_Mac10[[#This Row],[qtytoShipFuture]]*Table_Query_from_Mac10[[#This Row],[Future-cost]]</f>
        <v>88.74</v>
      </c>
      <c r="V3785" s="47">
        <f>Table_Query_from_Mac10[[#This Row],[qtytoShipFuture]]-Table_Query_from_Mac10[[#This Row],[qty_to_ship]]</f>
        <v>0</v>
      </c>
      <c r="W3785" s="47">
        <f>Table_Query_from_Mac10[[#This Row],[UnitPriceFuture]]</f>
        <v>2.64</v>
      </c>
      <c r="X3785" s="47">
        <f>Table_Query_from_Mac10[[#This Row],[Unit Increase]]*Table_Query_from_Mac10[[#This Row],[UnitPriceFuture]]</f>
        <v>0</v>
      </c>
      <c r="Y3785" s="47">
        <f>Table_Query_from_Mac10[[#This Row],[Unit Increase]]*Table_Query_from_Mac10[[#This Row],[Future-cost]]</f>
        <v>0</v>
      </c>
      <c r="Z3785" s="47">
        <f>-(Table_Query_from_Mac10[[#This Row],[Incremental Sales]]+((Table_Query_from_Mac10[[#This Row],[Incremental Sales]]*-(SUM(Summary!$S$8:$S$9)))))*Summary!$S$18</f>
        <v>0</v>
      </c>
      <c r="AA3785" s="47">
        <f>IFERROR(Table_Query_from_Mac10[[#This Row],[Incremental Cost]]/Table_Query_from_Mac10[[#This Row],[Incremental Sales]],0)</f>
        <v>0</v>
      </c>
      <c r="AB3785" s="47">
        <f>IFERROR(Table_Query_from_Mac10[[#This Row],[TotalCostFuture]]/Table_Query_from_Mac10[[#This Row],[totalsalesFuture]],0)</f>
        <v>0.38636363636363635</v>
      </c>
      <c r="AN3785" s="31">
        <v>345</v>
      </c>
      <c r="AO3785">
        <f t="shared" si="118"/>
        <v>87</v>
      </c>
      <c r="AQ3785" s="31">
        <v>7.54</v>
      </c>
      <c r="AR3785">
        <f t="shared" si="119"/>
        <v>2.64</v>
      </c>
    </row>
    <row r="3786" spans="1:44" x14ac:dyDescent="0.25">
      <c r="A3786">
        <v>90384</v>
      </c>
      <c r="B3786">
        <v>2</v>
      </c>
      <c r="C3786" t="s">
        <v>86</v>
      </c>
      <c r="D3786" t="s">
        <v>79</v>
      </c>
      <c r="E3786">
        <v>8</v>
      </c>
      <c r="F3786">
        <v>1.18</v>
      </c>
      <c r="G3786">
        <v>3.15</v>
      </c>
      <c r="H3786" s="1">
        <v>44852</v>
      </c>
      <c r="I3786" s="20">
        <v>0</v>
      </c>
      <c r="J3786" s="47">
        <f>Table_Query_from_Mac10[[#This Row],[unit_price]]-(Table_Query_from_Mac10[[#This Row],[unit_price]]*(Table_Query_from_Mac10[[#This Row],[discount_pct]]/100))</f>
        <v>3.15</v>
      </c>
      <c r="K3786" s="47">
        <f>Table_Query_from_Mac10[[#This Row],[unit_cost]]</f>
        <v>1.18</v>
      </c>
      <c r="L3786" s="47">
        <f>Table_Query_from_Mac10[[#This Row],[Live-cost]]*(1+Table_Query_from_Mac10[[#This Row],[CogsIncreasebyTYPE]])</f>
        <v>1.18</v>
      </c>
      <c r="M3786" s="47">
        <f>Table_Query_from_Mac10[[#This Row],[Live-cost]]*Table_Query_from_Mac10[[#This Row],[qty_to_ship]]</f>
        <v>9.44</v>
      </c>
      <c r="N3786" s="47">
        <f>IF(Table_Query_from_Mac10[[#This Row],[item_no]]="KDA",-Table_Query_from_Mac10[[#This Row],[unit_price]],Table_Query_from_Mac10[[#This Row],[Net Unit]]*Table_Query_from_Mac10[[#This Row],[qty_to_ship]])</f>
        <v>25.2</v>
      </c>
      <c r="O3786" s="47">
        <f>SUMIFS(Summary!C:C,Summary!H:H,Table_Query_from_Mac10[[#This Row],[Juiceoc]])</f>
        <v>0</v>
      </c>
      <c r="P3786" s="47">
        <f>SUMIFS(Summary!D:D,Summary!H:H,Table_Query_from_Mac10[[#This Row],[Juiceoc]])</f>
        <v>0</v>
      </c>
      <c r="Q3786" s="47">
        <f>SUMIFS(Summary!E:E,Summary!H:H,Table_Query_from_Mac10[[#This Row],[Juiceoc]])</f>
        <v>0</v>
      </c>
      <c r="R3786" s="47">
        <f>Table_Query_from_Mac10[[#This Row],[Net Unit]]*(1+Table_Query_from_Mac10[[#This Row],[PriceIncreasebyType]])</f>
        <v>3.15</v>
      </c>
      <c r="S3786" s="47">
        <f>Table_Query_from_Mac10[[#This Row],[UnitPriceFuture]]*Table_Query_from_Mac10[[#This Row],[qtytoShipFuture]]</f>
        <v>25.2</v>
      </c>
      <c r="T3786" s="47">
        <f>ROUND(Table_Query_from_Mac10[[#This Row],[qty_to_ship]]*(1+Table_Query_from_Mac10[[#This Row],[VolumeIncreasebyType]]),0)</f>
        <v>8</v>
      </c>
      <c r="U3786" s="47">
        <f>Table_Query_from_Mac10[[#This Row],[qtytoShipFuture]]*Table_Query_from_Mac10[[#This Row],[Future-cost]]</f>
        <v>9.44</v>
      </c>
      <c r="V3786" s="47">
        <f>Table_Query_from_Mac10[[#This Row],[qtytoShipFuture]]-Table_Query_from_Mac10[[#This Row],[qty_to_ship]]</f>
        <v>0</v>
      </c>
      <c r="W3786" s="47">
        <f>Table_Query_from_Mac10[[#This Row],[UnitPriceFuture]]</f>
        <v>3.15</v>
      </c>
      <c r="X3786" s="47">
        <f>Table_Query_from_Mac10[[#This Row],[Unit Increase]]*Table_Query_from_Mac10[[#This Row],[UnitPriceFuture]]</f>
        <v>0</v>
      </c>
      <c r="Y3786" s="47">
        <f>Table_Query_from_Mac10[[#This Row],[Unit Increase]]*Table_Query_from_Mac10[[#This Row],[Future-cost]]</f>
        <v>0</v>
      </c>
      <c r="Z3786" s="47">
        <f>-(Table_Query_from_Mac10[[#This Row],[Incremental Sales]]+((Table_Query_from_Mac10[[#This Row],[Incremental Sales]]*-(SUM(Summary!$S$8:$S$9)))))*Summary!$S$18</f>
        <v>0</v>
      </c>
      <c r="AA3786" s="47">
        <f>IFERROR(Table_Query_from_Mac10[[#This Row],[Incremental Cost]]/Table_Query_from_Mac10[[#This Row],[Incremental Sales]],0)</f>
        <v>0</v>
      </c>
      <c r="AB3786" s="47">
        <f>IFERROR(Table_Query_from_Mac10[[#This Row],[TotalCostFuture]]/Table_Query_from_Mac10[[#This Row],[totalsalesFuture]],0)</f>
        <v>0.3746031746031746</v>
      </c>
      <c r="AN3786" s="30">
        <v>30</v>
      </c>
      <c r="AO3786">
        <f t="shared" si="118"/>
        <v>8</v>
      </c>
      <c r="AQ3786" s="30">
        <v>8.99</v>
      </c>
      <c r="AR3786">
        <f t="shared" si="119"/>
        <v>3.15</v>
      </c>
    </row>
    <row r="3787" spans="1:44" x14ac:dyDescent="0.25">
      <c r="A3787">
        <v>90384</v>
      </c>
      <c r="B3787">
        <v>3</v>
      </c>
      <c r="C3787" t="s">
        <v>86</v>
      </c>
      <c r="D3787" t="s">
        <v>79</v>
      </c>
      <c r="E3787">
        <v>19</v>
      </c>
      <c r="F3787">
        <v>1.23</v>
      </c>
      <c r="G3787">
        <v>3.57</v>
      </c>
      <c r="H3787" s="1">
        <v>44852</v>
      </c>
      <c r="I3787" s="20">
        <v>0</v>
      </c>
      <c r="J3787" s="47">
        <f>Table_Query_from_Mac10[[#This Row],[unit_price]]-(Table_Query_from_Mac10[[#This Row],[unit_price]]*(Table_Query_from_Mac10[[#This Row],[discount_pct]]/100))</f>
        <v>3.57</v>
      </c>
      <c r="K3787" s="47">
        <f>Table_Query_from_Mac10[[#This Row],[unit_cost]]</f>
        <v>1.23</v>
      </c>
      <c r="L3787" s="47">
        <f>Table_Query_from_Mac10[[#This Row],[Live-cost]]*(1+Table_Query_from_Mac10[[#This Row],[CogsIncreasebyTYPE]])</f>
        <v>1.23</v>
      </c>
      <c r="M3787" s="47">
        <f>Table_Query_from_Mac10[[#This Row],[Live-cost]]*Table_Query_from_Mac10[[#This Row],[qty_to_ship]]</f>
        <v>23.37</v>
      </c>
      <c r="N3787" s="47">
        <f>IF(Table_Query_from_Mac10[[#This Row],[item_no]]="KDA",-Table_Query_from_Mac10[[#This Row],[unit_price]],Table_Query_from_Mac10[[#This Row],[Net Unit]]*Table_Query_from_Mac10[[#This Row],[qty_to_ship]])</f>
        <v>67.83</v>
      </c>
      <c r="O3787" s="47">
        <f>SUMIFS(Summary!C:C,Summary!H:H,Table_Query_from_Mac10[[#This Row],[Juiceoc]])</f>
        <v>0</v>
      </c>
      <c r="P3787" s="47">
        <f>SUMIFS(Summary!D:D,Summary!H:H,Table_Query_from_Mac10[[#This Row],[Juiceoc]])</f>
        <v>0</v>
      </c>
      <c r="Q3787" s="47">
        <f>SUMIFS(Summary!E:E,Summary!H:H,Table_Query_from_Mac10[[#This Row],[Juiceoc]])</f>
        <v>0</v>
      </c>
      <c r="R3787" s="47">
        <f>Table_Query_from_Mac10[[#This Row],[Net Unit]]*(1+Table_Query_from_Mac10[[#This Row],[PriceIncreasebyType]])</f>
        <v>3.57</v>
      </c>
      <c r="S3787" s="47">
        <f>Table_Query_from_Mac10[[#This Row],[UnitPriceFuture]]*Table_Query_from_Mac10[[#This Row],[qtytoShipFuture]]</f>
        <v>67.83</v>
      </c>
      <c r="T3787" s="47">
        <f>ROUND(Table_Query_from_Mac10[[#This Row],[qty_to_ship]]*(1+Table_Query_from_Mac10[[#This Row],[VolumeIncreasebyType]]),0)</f>
        <v>19</v>
      </c>
      <c r="U3787" s="47">
        <f>Table_Query_from_Mac10[[#This Row],[qtytoShipFuture]]*Table_Query_from_Mac10[[#This Row],[Future-cost]]</f>
        <v>23.37</v>
      </c>
      <c r="V3787" s="47">
        <f>Table_Query_from_Mac10[[#This Row],[qtytoShipFuture]]-Table_Query_from_Mac10[[#This Row],[qty_to_ship]]</f>
        <v>0</v>
      </c>
      <c r="W3787" s="47">
        <f>Table_Query_from_Mac10[[#This Row],[UnitPriceFuture]]</f>
        <v>3.57</v>
      </c>
      <c r="X3787" s="47">
        <f>Table_Query_from_Mac10[[#This Row],[Unit Increase]]*Table_Query_from_Mac10[[#This Row],[UnitPriceFuture]]</f>
        <v>0</v>
      </c>
      <c r="Y3787" s="47">
        <f>Table_Query_from_Mac10[[#This Row],[Unit Increase]]*Table_Query_from_Mac10[[#This Row],[Future-cost]]</f>
        <v>0</v>
      </c>
      <c r="Z3787" s="47">
        <f>-(Table_Query_from_Mac10[[#This Row],[Incremental Sales]]+((Table_Query_from_Mac10[[#This Row],[Incremental Sales]]*-(SUM(Summary!$S$8:$S$9)))))*Summary!$S$18</f>
        <v>0</v>
      </c>
      <c r="AA3787" s="47">
        <f>IFERROR(Table_Query_from_Mac10[[#This Row],[Incremental Cost]]/Table_Query_from_Mac10[[#This Row],[Incremental Sales]],0)</f>
        <v>0</v>
      </c>
      <c r="AB3787" s="47">
        <f>IFERROR(Table_Query_from_Mac10[[#This Row],[TotalCostFuture]]/Table_Query_from_Mac10[[#This Row],[totalsalesFuture]],0)</f>
        <v>0.34453781512605042</v>
      </c>
      <c r="AN3787" s="31">
        <v>75</v>
      </c>
      <c r="AO3787">
        <f t="shared" si="118"/>
        <v>19</v>
      </c>
      <c r="AQ3787" s="31">
        <v>10.210000000000001</v>
      </c>
      <c r="AR3787">
        <f t="shared" si="119"/>
        <v>3.57</v>
      </c>
    </row>
    <row r="3788" spans="1:44" x14ac:dyDescent="0.25">
      <c r="A3788">
        <v>90384</v>
      </c>
      <c r="B3788">
        <v>4</v>
      </c>
      <c r="C3788" t="s">
        <v>86</v>
      </c>
      <c r="D3788" t="s">
        <v>79</v>
      </c>
      <c r="E3788">
        <v>30</v>
      </c>
      <c r="F3788">
        <v>1.35</v>
      </c>
      <c r="G3788">
        <v>3.78</v>
      </c>
      <c r="H3788" s="1">
        <v>44852</v>
      </c>
      <c r="I3788" s="20">
        <v>0</v>
      </c>
      <c r="J3788" s="47">
        <f>Table_Query_from_Mac10[[#This Row],[unit_price]]-(Table_Query_from_Mac10[[#This Row],[unit_price]]*(Table_Query_from_Mac10[[#This Row],[discount_pct]]/100))</f>
        <v>3.78</v>
      </c>
      <c r="K3788" s="47">
        <f>Table_Query_from_Mac10[[#This Row],[unit_cost]]</f>
        <v>1.35</v>
      </c>
      <c r="L3788" s="47">
        <f>Table_Query_from_Mac10[[#This Row],[Live-cost]]*(1+Table_Query_from_Mac10[[#This Row],[CogsIncreasebyTYPE]])</f>
        <v>1.35</v>
      </c>
      <c r="M3788" s="47">
        <f>Table_Query_from_Mac10[[#This Row],[Live-cost]]*Table_Query_from_Mac10[[#This Row],[qty_to_ship]]</f>
        <v>40.5</v>
      </c>
      <c r="N3788" s="47">
        <f>IF(Table_Query_from_Mac10[[#This Row],[item_no]]="KDA",-Table_Query_from_Mac10[[#This Row],[unit_price]],Table_Query_from_Mac10[[#This Row],[Net Unit]]*Table_Query_from_Mac10[[#This Row],[qty_to_ship]])</f>
        <v>113.39999999999999</v>
      </c>
      <c r="O3788" s="47">
        <f>SUMIFS(Summary!C:C,Summary!H:H,Table_Query_from_Mac10[[#This Row],[Juiceoc]])</f>
        <v>0</v>
      </c>
      <c r="P3788" s="47">
        <f>SUMIFS(Summary!D:D,Summary!H:H,Table_Query_from_Mac10[[#This Row],[Juiceoc]])</f>
        <v>0</v>
      </c>
      <c r="Q3788" s="47">
        <f>SUMIFS(Summary!E:E,Summary!H:H,Table_Query_from_Mac10[[#This Row],[Juiceoc]])</f>
        <v>0</v>
      </c>
      <c r="R3788" s="47">
        <f>Table_Query_from_Mac10[[#This Row],[Net Unit]]*(1+Table_Query_from_Mac10[[#This Row],[PriceIncreasebyType]])</f>
        <v>3.78</v>
      </c>
      <c r="S3788" s="47">
        <f>Table_Query_from_Mac10[[#This Row],[UnitPriceFuture]]*Table_Query_from_Mac10[[#This Row],[qtytoShipFuture]]</f>
        <v>113.39999999999999</v>
      </c>
      <c r="T3788" s="47">
        <f>ROUND(Table_Query_from_Mac10[[#This Row],[qty_to_ship]]*(1+Table_Query_from_Mac10[[#This Row],[VolumeIncreasebyType]]),0)</f>
        <v>30</v>
      </c>
      <c r="U3788" s="47">
        <f>Table_Query_from_Mac10[[#This Row],[qtytoShipFuture]]*Table_Query_from_Mac10[[#This Row],[Future-cost]]</f>
        <v>40.5</v>
      </c>
      <c r="V3788" s="47">
        <f>Table_Query_from_Mac10[[#This Row],[qtytoShipFuture]]-Table_Query_from_Mac10[[#This Row],[qty_to_ship]]</f>
        <v>0</v>
      </c>
      <c r="W3788" s="47">
        <f>Table_Query_from_Mac10[[#This Row],[UnitPriceFuture]]</f>
        <v>3.78</v>
      </c>
      <c r="X3788" s="47">
        <f>Table_Query_from_Mac10[[#This Row],[Unit Increase]]*Table_Query_from_Mac10[[#This Row],[UnitPriceFuture]]</f>
        <v>0</v>
      </c>
      <c r="Y3788" s="47">
        <f>Table_Query_from_Mac10[[#This Row],[Unit Increase]]*Table_Query_from_Mac10[[#This Row],[Future-cost]]</f>
        <v>0</v>
      </c>
      <c r="Z3788" s="47">
        <f>-(Table_Query_from_Mac10[[#This Row],[Incremental Sales]]+((Table_Query_from_Mac10[[#This Row],[Incremental Sales]]*-(SUM(Summary!$S$8:$S$9)))))*Summary!$S$18</f>
        <v>0</v>
      </c>
      <c r="AA3788" s="47">
        <f>IFERROR(Table_Query_from_Mac10[[#This Row],[Incremental Cost]]/Table_Query_from_Mac10[[#This Row],[Incremental Sales]],0)</f>
        <v>0</v>
      </c>
      <c r="AB3788" s="47">
        <f>IFERROR(Table_Query_from_Mac10[[#This Row],[TotalCostFuture]]/Table_Query_from_Mac10[[#This Row],[totalsalesFuture]],0)</f>
        <v>0.35714285714285715</v>
      </c>
      <c r="AN3788" s="30">
        <v>120</v>
      </c>
      <c r="AO3788">
        <f t="shared" si="118"/>
        <v>30</v>
      </c>
      <c r="AQ3788" s="30">
        <v>10.81</v>
      </c>
      <c r="AR3788">
        <f t="shared" si="119"/>
        <v>3.78</v>
      </c>
    </row>
    <row r="3789" spans="1:44" x14ac:dyDescent="0.25">
      <c r="A3789">
        <v>90384</v>
      </c>
      <c r="B3789">
        <v>5</v>
      </c>
      <c r="C3789" t="s">
        <v>86</v>
      </c>
      <c r="D3789" t="s">
        <v>79</v>
      </c>
      <c r="E3789">
        <v>10</v>
      </c>
      <c r="F3789">
        <v>1.59</v>
      </c>
      <c r="G3789">
        <v>4.74</v>
      </c>
      <c r="H3789" s="1">
        <v>44852</v>
      </c>
      <c r="I3789" s="20">
        <v>0</v>
      </c>
      <c r="J3789" s="47">
        <f>Table_Query_from_Mac10[[#This Row],[unit_price]]-(Table_Query_from_Mac10[[#This Row],[unit_price]]*(Table_Query_from_Mac10[[#This Row],[discount_pct]]/100))</f>
        <v>4.74</v>
      </c>
      <c r="K3789" s="47">
        <f>Table_Query_from_Mac10[[#This Row],[unit_cost]]</f>
        <v>1.59</v>
      </c>
      <c r="L3789" s="47">
        <f>Table_Query_from_Mac10[[#This Row],[Live-cost]]*(1+Table_Query_from_Mac10[[#This Row],[CogsIncreasebyTYPE]])</f>
        <v>1.59</v>
      </c>
      <c r="M3789" s="47">
        <f>Table_Query_from_Mac10[[#This Row],[Live-cost]]*Table_Query_from_Mac10[[#This Row],[qty_to_ship]]</f>
        <v>15.9</v>
      </c>
      <c r="N3789" s="47">
        <f>IF(Table_Query_from_Mac10[[#This Row],[item_no]]="KDA",-Table_Query_from_Mac10[[#This Row],[unit_price]],Table_Query_from_Mac10[[#This Row],[Net Unit]]*Table_Query_from_Mac10[[#This Row],[qty_to_ship]])</f>
        <v>47.400000000000006</v>
      </c>
      <c r="O3789" s="47">
        <f>SUMIFS(Summary!C:C,Summary!H:H,Table_Query_from_Mac10[[#This Row],[Juiceoc]])</f>
        <v>0</v>
      </c>
      <c r="P3789" s="47">
        <f>SUMIFS(Summary!D:D,Summary!H:H,Table_Query_from_Mac10[[#This Row],[Juiceoc]])</f>
        <v>0</v>
      </c>
      <c r="Q3789" s="47">
        <f>SUMIFS(Summary!E:E,Summary!H:H,Table_Query_from_Mac10[[#This Row],[Juiceoc]])</f>
        <v>0</v>
      </c>
      <c r="R3789" s="47">
        <f>Table_Query_from_Mac10[[#This Row],[Net Unit]]*(1+Table_Query_from_Mac10[[#This Row],[PriceIncreasebyType]])</f>
        <v>4.74</v>
      </c>
      <c r="S3789" s="47">
        <f>Table_Query_from_Mac10[[#This Row],[UnitPriceFuture]]*Table_Query_from_Mac10[[#This Row],[qtytoShipFuture]]</f>
        <v>47.400000000000006</v>
      </c>
      <c r="T3789" s="47">
        <f>ROUND(Table_Query_from_Mac10[[#This Row],[qty_to_ship]]*(1+Table_Query_from_Mac10[[#This Row],[VolumeIncreasebyType]]),0)</f>
        <v>10</v>
      </c>
      <c r="U3789" s="47">
        <f>Table_Query_from_Mac10[[#This Row],[qtytoShipFuture]]*Table_Query_from_Mac10[[#This Row],[Future-cost]]</f>
        <v>15.9</v>
      </c>
      <c r="V3789" s="47">
        <f>Table_Query_from_Mac10[[#This Row],[qtytoShipFuture]]-Table_Query_from_Mac10[[#This Row],[qty_to_ship]]</f>
        <v>0</v>
      </c>
      <c r="W3789" s="47">
        <f>Table_Query_from_Mac10[[#This Row],[UnitPriceFuture]]</f>
        <v>4.74</v>
      </c>
      <c r="X3789" s="47">
        <f>Table_Query_from_Mac10[[#This Row],[Unit Increase]]*Table_Query_from_Mac10[[#This Row],[UnitPriceFuture]]</f>
        <v>0</v>
      </c>
      <c r="Y3789" s="47">
        <f>Table_Query_from_Mac10[[#This Row],[Unit Increase]]*Table_Query_from_Mac10[[#This Row],[Future-cost]]</f>
        <v>0</v>
      </c>
      <c r="Z3789" s="47">
        <f>-(Table_Query_from_Mac10[[#This Row],[Incremental Sales]]+((Table_Query_from_Mac10[[#This Row],[Incremental Sales]]*-(SUM(Summary!$S$8:$S$9)))))*Summary!$S$18</f>
        <v>0</v>
      </c>
      <c r="AA3789" s="47">
        <f>IFERROR(Table_Query_from_Mac10[[#This Row],[Incremental Cost]]/Table_Query_from_Mac10[[#This Row],[Incremental Sales]],0)</f>
        <v>0</v>
      </c>
      <c r="AB3789" s="47">
        <f>IFERROR(Table_Query_from_Mac10[[#This Row],[TotalCostFuture]]/Table_Query_from_Mac10[[#This Row],[totalsalesFuture]],0)</f>
        <v>0.3354430379746835</v>
      </c>
      <c r="AN3789" s="31">
        <v>40</v>
      </c>
      <c r="AO3789">
        <f t="shared" si="118"/>
        <v>10</v>
      </c>
      <c r="AQ3789" s="31">
        <v>13.54</v>
      </c>
      <c r="AR3789">
        <f t="shared" si="119"/>
        <v>4.74</v>
      </c>
    </row>
    <row r="3790" spans="1:44" x14ac:dyDescent="0.25">
      <c r="A3790">
        <v>90384</v>
      </c>
      <c r="B3790">
        <v>6</v>
      </c>
      <c r="C3790" t="s">
        <v>86</v>
      </c>
      <c r="D3790" t="s">
        <v>79</v>
      </c>
      <c r="E3790">
        <v>5</v>
      </c>
      <c r="F3790">
        <v>1.76</v>
      </c>
      <c r="G3790">
        <v>5.63</v>
      </c>
      <c r="H3790" s="1">
        <v>44852</v>
      </c>
      <c r="I3790" s="20">
        <v>0</v>
      </c>
      <c r="J3790" s="47">
        <f>Table_Query_from_Mac10[[#This Row],[unit_price]]-(Table_Query_from_Mac10[[#This Row],[unit_price]]*(Table_Query_from_Mac10[[#This Row],[discount_pct]]/100))</f>
        <v>5.63</v>
      </c>
      <c r="K3790" s="47">
        <f>Table_Query_from_Mac10[[#This Row],[unit_cost]]</f>
        <v>1.76</v>
      </c>
      <c r="L3790" s="47">
        <f>Table_Query_from_Mac10[[#This Row],[Live-cost]]*(1+Table_Query_from_Mac10[[#This Row],[CogsIncreasebyTYPE]])</f>
        <v>1.76</v>
      </c>
      <c r="M3790" s="47">
        <f>Table_Query_from_Mac10[[#This Row],[Live-cost]]*Table_Query_from_Mac10[[#This Row],[qty_to_ship]]</f>
        <v>8.8000000000000007</v>
      </c>
      <c r="N3790" s="47">
        <f>IF(Table_Query_from_Mac10[[#This Row],[item_no]]="KDA",-Table_Query_from_Mac10[[#This Row],[unit_price]],Table_Query_from_Mac10[[#This Row],[Net Unit]]*Table_Query_from_Mac10[[#This Row],[qty_to_ship]])</f>
        <v>28.15</v>
      </c>
      <c r="O3790" s="47">
        <f>SUMIFS(Summary!C:C,Summary!H:H,Table_Query_from_Mac10[[#This Row],[Juiceoc]])</f>
        <v>0</v>
      </c>
      <c r="P3790" s="47">
        <f>SUMIFS(Summary!D:D,Summary!H:H,Table_Query_from_Mac10[[#This Row],[Juiceoc]])</f>
        <v>0</v>
      </c>
      <c r="Q3790" s="47">
        <f>SUMIFS(Summary!E:E,Summary!H:H,Table_Query_from_Mac10[[#This Row],[Juiceoc]])</f>
        <v>0</v>
      </c>
      <c r="R3790" s="47">
        <f>Table_Query_from_Mac10[[#This Row],[Net Unit]]*(1+Table_Query_from_Mac10[[#This Row],[PriceIncreasebyType]])</f>
        <v>5.63</v>
      </c>
      <c r="S3790" s="47">
        <f>Table_Query_from_Mac10[[#This Row],[UnitPriceFuture]]*Table_Query_from_Mac10[[#This Row],[qtytoShipFuture]]</f>
        <v>28.15</v>
      </c>
      <c r="T3790" s="47">
        <f>ROUND(Table_Query_from_Mac10[[#This Row],[qty_to_ship]]*(1+Table_Query_from_Mac10[[#This Row],[VolumeIncreasebyType]]),0)</f>
        <v>5</v>
      </c>
      <c r="U3790" s="47">
        <f>Table_Query_from_Mac10[[#This Row],[qtytoShipFuture]]*Table_Query_from_Mac10[[#This Row],[Future-cost]]</f>
        <v>8.8000000000000007</v>
      </c>
      <c r="V3790" s="47">
        <f>Table_Query_from_Mac10[[#This Row],[qtytoShipFuture]]-Table_Query_from_Mac10[[#This Row],[qty_to_ship]]</f>
        <v>0</v>
      </c>
      <c r="W3790" s="47">
        <f>Table_Query_from_Mac10[[#This Row],[UnitPriceFuture]]</f>
        <v>5.63</v>
      </c>
      <c r="X3790" s="47">
        <f>Table_Query_from_Mac10[[#This Row],[Unit Increase]]*Table_Query_from_Mac10[[#This Row],[UnitPriceFuture]]</f>
        <v>0</v>
      </c>
      <c r="Y3790" s="47">
        <f>Table_Query_from_Mac10[[#This Row],[Unit Increase]]*Table_Query_from_Mac10[[#This Row],[Future-cost]]</f>
        <v>0</v>
      </c>
      <c r="Z3790" s="47">
        <f>-(Table_Query_from_Mac10[[#This Row],[Incremental Sales]]+((Table_Query_from_Mac10[[#This Row],[Incremental Sales]]*-(SUM(Summary!$S$8:$S$9)))))*Summary!$S$18</f>
        <v>0</v>
      </c>
      <c r="AA3790" s="47">
        <f>IFERROR(Table_Query_from_Mac10[[#This Row],[Incremental Cost]]/Table_Query_from_Mac10[[#This Row],[Incremental Sales]],0)</f>
        <v>0</v>
      </c>
      <c r="AB3790" s="47">
        <f>IFERROR(Table_Query_from_Mac10[[#This Row],[TotalCostFuture]]/Table_Query_from_Mac10[[#This Row],[totalsalesFuture]],0)</f>
        <v>0.31261101243339257</v>
      </c>
      <c r="AN3790" s="30">
        <v>20</v>
      </c>
      <c r="AO3790">
        <f t="shared" si="118"/>
        <v>5</v>
      </c>
      <c r="AQ3790" s="30">
        <v>16.09</v>
      </c>
      <c r="AR3790">
        <f t="shared" si="119"/>
        <v>5.63</v>
      </c>
    </row>
    <row r="3791" spans="1:44" x14ac:dyDescent="0.25">
      <c r="A3791">
        <v>90384</v>
      </c>
      <c r="B3791">
        <v>7</v>
      </c>
      <c r="C3791" t="s">
        <v>86</v>
      </c>
      <c r="D3791" t="s">
        <v>79</v>
      </c>
      <c r="E3791">
        <v>5</v>
      </c>
      <c r="F3791">
        <v>1.99</v>
      </c>
      <c r="G3791">
        <v>6.84</v>
      </c>
      <c r="H3791" s="1">
        <v>44852</v>
      </c>
      <c r="I3791" s="20">
        <v>0</v>
      </c>
      <c r="J3791" s="47">
        <f>Table_Query_from_Mac10[[#This Row],[unit_price]]-(Table_Query_from_Mac10[[#This Row],[unit_price]]*(Table_Query_from_Mac10[[#This Row],[discount_pct]]/100))</f>
        <v>6.84</v>
      </c>
      <c r="K3791" s="47">
        <f>Table_Query_from_Mac10[[#This Row],[unit_cost]]</f>
        <v>1.99</v>
      </c>
      <c r="L3791" s="47">
        <f>Table_Query_from_Mac10[[#This Row],[Live-cost]]*(1+Table_Query_from_Mac10[[#This Row],[CogsIncreasebyTYPE]])</f>
        <v>1.99</v>
      </c>
      <c r="M3791" s="47">
        <f>Table_Query_from_Mac10[[#This Row],[Live-cost]]*Table_Query_from_Mac10[[#This Row],[qty_to_ship]]</f>
        <v>9.9499999999999993</v>
      </c>
      <c r="N3791" s="47">
        <f>IF(Table_Query_from_Mac10[[#This Row],[item_no]]="KDA",-Table_Query_from_Mac10[[#This Row],[unit_price]],Table_Query_from_Mac10[[#This Row],[Net Unit]]*Table_Query_from_Mac10[[#This Row],[qty_to_ship]])</f>
        <v>34.200000000000003</v>
      </c>
      <c r="O3791" s="47">
        <f>SUMIFS(Summary!C:C,Summary!H:H,Table_Query_from_Mac10[[#This Row],[Juiceoc]])</f>
        <v>0</v>
      </c>
      <c r="P3791" s="47">
        <f>SUMIFS(Summary!D:D,Summary!H:H,Table_Query_from_Mac10[[#This Row],[Juiceoc]])</f>
        <v>0</v>
      </c>
      <c r="Q3791" s="47">
        <f>SUMIFS(Summary!E:E,Summary!H:H,Table_Query_from_Mac10[[#This Row],[Juiceoc]])</f>
        <v>0</v>
      </c>
      <c r="R3791" s="47">
        <f>Table_Query_from_Mac10[[#This Row],[Net Unit]]*(1+Table_Query_from_Mac10[[#This Row],[PriceIncreasebyType]])</f>
        <v>6.84</v>
      </c>
      <c r="S3791" s="47">
        <f>Table_Query_from_Mac10[[#This Row],[UnitPriceFuture]]*Table_Query_from_Mac10[[#This Row],[qtytoShipFuture]]</f>
        <v>34.200000000000003</v>
      </c>
      <c r="T3791" s="47">
        <f>ROUND(Table_Query_from_Mac10[[#This Row],[qty_to_ship]]*(1+Table_Query_from_Mac10[[#This Row],[VolumeIncreasebyType]]),0)</f>
        <v>5</v>
      </c>
      <c r="U3791" s="47">
        <f>Table_Query_from_Mac10[[#This Row],[qtytoShipFuture]]*Table_Query_from_Mac10[[#This Row],[Future-cost]]</f>
        <v>9.9499999999999993</v>
      </c>
      <c r="V3791" s="47">
        <f>Table_Query_from_Mac10[[#This Row],[qtytoShipFuture]]-Table_Query_from_Mac10[[#This Row],[qty_to_ship]]</f>
        <v>0</v>
      </c>
      <c r="W3791" s="47">
        <f>Table_Query_from_Mac10[[#This Row],[UnitPriceFuture]]</f>
        <v>6.84</v>
      </c>
      <c r="X3791" s="47">
        <f>Table_Query_from_Mac10[[#This Row],[Unit Increase]]*Table_Query_from_Mac10[[#This Row],[UnitPriceFuture]]</f>
        <v>0</v>
      </c>
      <c r="Y3791" s="47">
        <f>Table_Query_from_Mac10[[#This Row],[Unit Increase]]*Table_Query_from_Mac10[[#This Row],[Future-cost]]</f>
        <v>0</v>
      </c>
      <c r="Z3791" s="47">
        <f>-(Table_Query_from_Mac10[[#This Row],[Incremental Sales]]+((Table_Query_from_Mac10[[#This Row],[Incremental Sales]]*-(SUM(Summary!$S$8:$S$9)))))*Summary!$S$18</f>
        <v>0</v>
      </c>
      <c r="AA3791" s="47">
        <f>IFERROR(Table_Query_from_Mac10[[#This Row],[Incremental Cost]]/Table_Query_from_Mac10[[#This Row],[Incremental Sales]],0)</f>
        <v>0</v>
      </c>
      <c r="AB3791" s="47">
        <f>IFERROR(Table_Query_from_Mac10[[#This Row],[TotalCostFuture]]/Table_Query_from_Mac10[[#This Row],[totalsalesFuture]],0)</f>
        <v>0.29093567251461983</v>
      </c>
      <c r="AN3791" s="31">
        <v>20</v>
      </c>
      <c r="AO3791">
        <f t="shared" si="118"/>
        <v>5</v>
      </c>
      <c r="AQ3791" s="31">
        <v>19.55</v>
      </c>
      <c r="AR3791">
        <f t="shared" si="119"/>
        <v>6.84</v>
      </c>
    </row>
    <row r="3792" spans="1:44" x14ac:dyDescent="0.25">
      <c r="A3792">
        <v>90384</v>
      </c>
      <c r="B3792">
        <v>8</v>
      </c>
      <c r="C3792" t="s">
        <v>86</v>
      </c>
      <c r="D3792" t="s">
        <v>79</v>
      </c>
      <c r="E3792">
        <v>15</v>
      </c>
      <c r="F3792">
        <v>1.7</v>
      </c>
      <c r="G3792">
        <v>4.76</v>
      </c>
      <c r="H3792" s="1">
        <v>44852</v>
      </c>
      <c r="I3792" s="20">
        <v>0</v>
      </c>
      <c r="J3792" s="47">
        <f>Table_Query_from_Mac10[[#This Row],[unit_price]]-(Table_Query_from_Mac10[[#This Row],[unit_price]]*(Table_Query_from_Mac10[[#This Row],[discount_pct]]/100))</f>
        <v>4.76</v>
      </c>
      <c r="K3792" s="47">
        <f>Table_Query_from_Mac10[[#This Row],[unit_cost]]</f>
        <v>1.7</v>
      </c>
      <c r="L3792" s="47">
        <f>Table_Query_from_Mac10[[#This Row],[Live-cost]]*(1+Table_Query_from_Mac10[[#This Row],[CogsIncreasebyTYPE]])</f>
        <v>1.7</v>
      </c>
      <c r="M3792" s="47">
        <f>Table_Query_from_Mac10[[#This Row],[Live-cost]]*Table_Query_from_Mac10[[#This Row],[qty_to_ship]]</f>
        <v>25.5</v>
      </c>
      <c r="N3792" s="47">
        <f>IF(Table_Query_from_Mac10[[#This Row],[item_no]]="KDA",-Table_Query_from_Mac10[[#This Row],[unit_price]],Table_Query_from_Mac10[[#This Row],[Net Unit]]*Table_Query_from_Mac10[[#This Row],[qty_to_ship]])</f>
        <v>71.399999999999991</v>
      </c>
      <c r="O3792" s="47">
        <f>SUMIFS(Summary!C:C,Summary!H:H,Table_Query_from_Mac10[[#This Row],[Juiceoc]])</f>
        <v>0</v>
      </c>
      <c r="P3792" s="47">
        <f>SUMIFS(Summary!D:D,Summary!H:H,Table_Query_from_Mac10[[#This Row],[Juiceoc]])</f>
        <v>0</v>
      </c>
      <c r="Q3792" s="47">
        <f>SUMIFS(Summary!E:E,Summary!H:H,Table_Query_from_Mac10[[#This Row],[Juiceoc]])</f>
        <v>0</v>
      </c>
      <c r="R3792" s="47">
        <f>Table_Query_from_Mac10[[#This Row],[Net Unit]]*(1+Table_Query_from_Mac10[[#This Row],[PriceIncreasebyType]])</f>
        <v>4.76</v>
      </c>
      <c r="S3792" s="47">
        <f>Table_Query_from_Mac10[[#This Row],[UnitPriceFuture]]*Table_Query_from_Mac10[[#This Row],[qtytoShipFuture]]</f>
        <v>71.399999999999991</v>
      </c>
      <c r="T3792" s="47">
        <f>ROUND(Table_Query_from_Mac10[[#This Row],[qty_to_ship]]*(1+Table_Query_from_Mac10[[#This Row],[VolumeIncreasebyType]]),0)</f>
        <v>15</v>
      </c>
      <c r="U3792" s="47">
        <f>Table_Query_from_Mac10[[#This Row],[qtytoShipFuture]]*Table_Query_from_Mac10[[#This Row],[Future-cost]]</f>
        <v>25.5</v>
      </c>
      <c r="V3792" s="47">
        <f>Table_Query_from_Mac10[[#This Row],[qtytoShipFuture]]-Table_Query_from_Mac10[[#This Row],[qty_to_ship]]</f>
        <v>0</v>
      </c>
      <c r="W3792" s="47">
        <f>Table_Query_from_Mac10[[#This Row],[UnitPriceFuture]]</f>
        <v>4.76</v>
      </c>
      <c r="X3792" s="47">
        <f>Table_Query_from_Mac10[[#This Row],[Unit Increase]]*Table_Query_from_Mac10[[#This Row],[UnitPriceFuture]]</f>
        <v>0</v>
      </c>
      <c r="Y3792" s="47">
        <f>Table_Query_from_Mac10[[#This Row],[Unit Increase]]*Table_Query_from_Mac10[[#This Row],[Future-cost]]</f>
        <v>0</v>
      </c>
      <c r="Z3792" s="47">
        <f>-(Table_Query_from_Mac10[[#This Row],[Incremental Sales]]+((Table_Query_from_Mac10[[#This Row],[Incremental Sales]]*-(SUM(Summary!$S$8:$S$9)))))*Summary!$S$18</f>
        <v>0</v>
      </c>
      <c r="AA3792" s="47">
        <f>IFERROR(Table_Query_from_Mac10[[#This Row],[Incremental Cost]]/Table_Query_from_Mac10[[#This Row],[Incremental Sales]],0)</f>
        <v>0</v>
      </c>
      <c r="AB3792" s="47">
        <f>IFERROR(Table_Query_from_Mac10[[#This Row],[TotalCostFuture]]/Table_Query_from_Mac10[[#This Row],[totalsalesFuture]],0)</f>
        <v>0.35714285714285721</v>
      </c>
      <c r="AN3792" s="30">
        <v>60</v>
      </c>
      <c r="AO3792">
        <f t="shared" si="118"/>
        <v>15</v>
      </c>
      <c r="AQ3792" s="30">
        <v>13.6</v>
      </c>
      <c r="AR3792">
        <f t="shared" si="119"/>
        <v>4.76</v>
      </c>
    </row>
    <row r="3793" spans="1:44" x14ac:dyDescent="0.25">
      <c r="A3793">
        <v>90384</v>
      </c>
      <c r="B3793">
        <v>9</v>
      </c>
      <c r="C3793" t="s">
        <v>86</v>
      </c>
      <c r="D3793" t="s">
        <v>79</v>
      </c>
      <c r="E3793">
        <v>10</v>
      </c>
      <c r="F3793">
        <v>1.46</v>
      </c>
      <c r="G3793">
        <v>3.96</v>
      </c>
      <c r="H3793" s="1">
        <v>44852</v>
      </c>
      <c r="I3793" s="20">
        <v>0</v>
      </c>
      <c r="J3793" s="47">
        <f>Table_Query_from_Mac10[[#This Row],[unit_price]]-(Table_Query_from_Mac10[[#This Row],[unit_price]]*(Table_Query_from_Mac10[[#This Row],[discount_pct]]/100))</f>
        <v>3.96</v>
      </c>
      <c r="K3793" s="47">
        <f>Table_Query_from_Mac10[[#This Row],[unit_cost]]</f>
        <v>1.46</v>
      </c>
      <c r="L3793" s="47">
        <f>Table_Query_from_Mac10[[#This Row],[Live-cost]]*(1+Table_Query_from_Mac10[[#This Row],[CogsIncreasebyTYPE]])</f>
        <v>1.46</v>
      </c>
      <c r="M3793" s="47">
        <f>Table_Query_from_Mac10[[#This Row],[Live-cost]]*Table_Query_from_Mac10[[#This Row],[qty_to_ship]]</f>
        <v>14.6</v>
      </c>
      <c r="N3793" s="47">
        <f>IF(Table_Query_from_Mac10[[#This Row],[item_no]]="KDA",-Table_Query_from_Mac10[[#This Row],[unit_price]],Table_Query_from_Mac10[[#This Row],[Net Unit]]*Table_Query_from_Mac10[[#This Row],[qty_to_ship]])</f>
        <v>39.6</v>
      </c>
      <c r="O3793" s="47">
        <f>SUMIFS(Summary!C:C,Summary!H:H,Table_Query_from_Mac10[[#This Row],[Juiceoc]])</f>
        <v>0</v>
      </c>
      <c r="P3793" s="47">
        <f>SUMIFS(Summary!D:D,Summary!H:H,Table_Query_from_Mac10[[#This Row],[Juiceoc]])</f>
        <v>0</v>
      </c>
      <c r="Q3793" s="47">
        <f>SUMIFS(Summary!E:E,Summary!H:H,Table_Query_from_Mac10[[#This Row],[Juiceoc]])</f>
        <v>0</v>
      </c>
      <c r="R3793" s="47">
        <f>Table_Query_from_Mac10[[#This Row],[Net Unit]]*(1+Table_Query_from_Mac10[[#This Row],[PriceIncreasebyType]])</f>
        <v>3.96</v>
      </c>
      <c r="S3793" s="47">
        <f>Table_Query_from_Mac10[[#This Row],[UnitPriceFuture]]*Table_Query_from_Mac10[[#This Row],[qtytoShipFuture]]</f>
        <v>39.6</v>
      </c>
      <c r="T3793" s="47">
        <f>ROUND(Table_Query_from_Mac10[[#This Row],[qty_to_ship]]*(1+Table_Query_from_Mac10[[#This Row],[VolumeIncreasebyType]]),0)</f>
        <v>10</v>
      </c>
      <c r="U3793" s="47">
        <f>Table_Query_from_Mac10[[#This Row],[qtytoShipFuture]]*Table_Query_from_Mac10[[#This Row],[Future-cost]]</f>
        <v>14.6</v>
      </c>
      <c r="V3793" s="47">
        <f>Table_Query_from_Mac10[[#This Row],[qtytoShipFuture]]-Table_Query_from_Mac10[[#This Row],[qty_to_ship]]</f>
        <v>0</v>
      </c>
      <c r="W3793" s="47">
        <f>Table_Query_from_Mac10[[#This Row],[UnitPriceFuture]]</f>
        <v>3.96</v>
      </c>
      <c r="X3793" s="47">
        <f>Table_Query_from_Mac10[[#This Row],[Unit Increase]]*Table_Query_from_Mac10[[#This Row],[UnitPriceFuture]]</f>
        <v>0</v>
      </c>
      <c r="Y3793" s="47">
        <f>Table_Query_from_Mac10[[#This Row],[Unit Increase]]*Table_Query_from_Mac10[[#This Row],[Future-cost]]</f>
        <v>0</v>
      </c>
      <c r="Z3793" s="47">
        <f>-(Table_Query_from_Mac10[[#This Row],[Incremental Sales]]+((Table_Query_from_Mac10[[#This Row],[Incremental Sales]]*-(SUM(Summary!$S$8:$S$9)))))*Summary!$S$18</f>
        <v>0</v>
      </c>
      <c r="AA3793" s="47">
        <f>IFERROR(Table_Query_from_Mac10[[#This Row],[Incremental Cost]]/Table_Query_from_Mac10[[#This Row],[Incremental Sales]],0)</f>
        <v>0</v>
      </c>
      <c r="AB3793" s="47">
        <f>IFERROR(Table_Query_from_Mac10[[#This Row],[TotalCostFuture]]/Table_Query_from_Mac10[[#This Row],[totalsalesFuture]],0)</f>
        <v>0.36868686868686867</v>
      </c>
      <c r="AN3793" s="31">
        <v>40</v>
      </c>
      <c r="AO3793">
        <f t="shared" si="118"/>
        <v>10</v>
      </c>
      <c r="AQ3793" s="31">
        <v>11.3</v>
      </c>
      <c r="AR3793">
        <f t="shared" si="119"/>
        <v>3.96</v>
      </c>
    </row>
    <row r="3794" spans="1:44" x14ac:dyDescent="0.25">
      <c r="A3794">
        <v>90384</v>
      </c>
      <c r="B3794">
        <v>10</v>
      </c>
      <c r="C3794" t="s">
        <v>86</v>
      </c>
      <c r="D3794" t="s">
        <v>79</v>
      </c>
      <c r="E3794">
        <v>15</v>
      </c>
      <c r="F3794">
        <v>1.04</v>
      </c>
      <c r="G3794">
        <v>3.08</v>
      </c>
      <c r="H3794" s="1">
        <v>44852</v>
      </c>
      <c r="I3794" s="20">
        <v>0</v>
      </c>
      <c r="J3794" s="47">
        <f>Table_Query_from_Mac10[[#This Row],[unit_price]]-(Table_Query_from_Mac10[[#This Row],[unit_price]]*(Table_Query_from_Mac10[[#This Row],[discount_pct]]/100))</f>
        <v>3.08</v>
      </c>
      <c r="K3794" s="47">
        <f>Table_Query_from_Mac10[[#This Row],[unit_cost]]</f>
        <v>1.04</v>
      </c>
      <c r="L3794" s="47">
        <f>Table_Query_from_Mac10[[#This Row],[Live-cost]]*(1+Table_Query_from_Mac10[[#This Row],[CogsIncreasebyTYPE]])</f>
        <v>1.04</v>
      </c>
      <c r="M3794" s="47">
        <f>Table_Query_from_Mac10[[#This Row],[Live-cost]]*Table_Query_from_Mac10[[#This Row],[qty_to_ship]]</f>
        <v>15.600000000000001</v>
      </c>
      <c r="N3794" s="47">
        <f>IF(Table_Query_from_Mac10[[#This Row],[item_no]]="KDA",-Table_Query_from_Mac10[[#This Row],[unit_price]],Table_Query_from_Mac10[[#This Row],[Net Unit]]*Table_Query_from_Mac10[[#This Row],[qty_to_ship]])</f>
        <v>46.2</v>
      </c>
      <c r="O3794" s="47">
        <f>SUMIFS(Summary!C:C,Summary!H:H,Table_Query_from_Mac10[[#This Row],[Juiceoc]])</f>
        <v>0</v>
      </c>
      <c r="P3794" s="47">
        <f>SUMIFS(Summary!D:D,Summary!H:H,Table_Query_from_Mac10[[#This Row],[Juiceoc]])</f>
        <v>0</v>
      </c>
      <c r="Q3794" s="47">
        <f>SUMIFS(Summary!E:E,Summary!H:H,Table_Query_from_Mac10[[#This Row],[Juiceoc]])</f>
        <v>0</v>
      </c>
      <c r="R3794" s="47">
        <f>Table_Query_from_Mac10[[#This Row],[Net Unit]]*(1+Table_Query_from_Mac10[[#This Row],[PriceIncreasebyType]])</f>
        <v>3.08</v>
      </c>
      <c r="S3794" s="47">
        <f>Table_Query_from_Mac10[[#This Row],[UnitPriceFuture]]*Table_Query_from_Mac10[[#This Row],[qtytoShipFuture]]</f>
        <v>46.2</v>
      </c>
      <c r="T3794" s="47">
        <f>ROUND(Table_Query_from_Mac10[[#This Row],[qty_to_ship]]*(1+Table_Query_from_Mac10[[#This Row],[VolumeIncreasebyType]]),0)</f>
        <v>15</v>
      </c>
      <c r="U3794" s="47">
        <f>Table_Query_from_Mac10[[#This Row],[qtytoShipFuture]]*Table_Query_from_Mac10[[#This Row],[Future-cost]]</f>
        <v>15.600000000000001</v>
      </c>
      <c r="V3794" s="47">
        <f>Table_Query_from_Mac10[[#This Row],[qtytoShipFuture]]-Table_Query_from_Mac10[[#This Row],[qty_to_ship]]</f>
        <v>0</v>
      </c>
      <c r="W3794" s="47">
        <f>Table_Query_from_Mac10[[#This Row],[UnitPriceFuture]]</f>
        <v>3.08</v>
      </c>
      <c r="X3794" s="47">
        <f>Table_Query_from_Mac10[[#This Row],[Unit Increase]]*Table_Query_from_Mac10[[#This Row],[UnitPriceFuture]]</f>
        <v>0</v>
      </c>
      <c r="Y3794" s="47">
        <f>Table_Query_from_Mac10[[#This Row],[Unit Increase]]*Table_Query_from_Mac10[[#This Row],[Future-cost]]</f>
        <v>0</v>
      </c>
      <c r="Z3794" s="47">
        <f>-(Table_Query_from_Mac10[[#This Row],[Incremental Sales]]+((Table_Query_from_Mac10[[#This Row],[Incremental Sales]]*-(SUM(Summary!$S$8:$S$9)))))*Summary!$S$18</f>
        <v>0</v>
      </c>
      <c r="AA3794" s="47">
        <f>IFERROR(Table_Query_from_Mac10[[#This Row],[Incremental Cost]]/Table_Query_from_Mac10[[#This Row],[Incremental Sales]],0)</f>
        <v>0</v>
      </c>
      <c r="AB3794" s="47">
        <f>IFERROR(Table_Query_from_Mac10[[#This Row],[TotalCostFuture]]/Table_Query_from_Mac10[[#This Row],[totalsalesFuture]],0)</f>
        <v>0.33766233766233766</v>
      </c>
      <c r="AN3794" s="30">
        <v>60</v>
      </c>
      <c r="AO3794">
        <f t="shared" si="118"/>
        <v>15</v>
      </c>
      <c r="AQ3794" s="30">
        <v>8.8000000000000007</v>
      </c>
      <c r="AR3794">
        <f t="shared" si="119"/>
        <v>3.08</v>
      </c>
    </row>
    <row r="3795" spans="1:44" x14ac:dyDescent="0.25">
      <c r="A3795">
        <v>90384</v>
      </c>
      <c r="B3795">
        <v>11</v>
      </c>
      <c r="C3795" t="s">
        <v>86</v>
      </c>
      <c r="D3795" t="s">
        <v>79</v>
      </c>
      <c r="E3795">
        <v>12</v>
      </c>
      <c r="F3795">
        <v>0.81</v>
      </c>
      <c r="G3795">
        <v>2.71</v>
      </c>
      <c r="H3795" s="1">
        <v>44852</v>
      </c>
      <c r="I3795" s="20">
        <v>0</v>
      </c>
      <c r="J3795" s="47">
        <f>Table_Query_from_Mac10[[#This Row],[unit_price]]-(Table_Query_from_Mac10[[#This Row],[unit_price]]*(Table_Query_from_Mac10[[#This Row],[discount_pct]]/100))</f>
        <v>2.71</v>
      </c>
      <c r="K3795" s="47">
        <f>Table_Query_from_Mac10[[#This Row],[unit_cost]]</f>
        <v>0.81</v>
      </c>
      <c r="L3795" s="47">
        <f>Table_Query_from_Mac10[[#This Row],[Live-cost]]*(1+Table_Query_from_Mac10[[#This Row],[CogsIncreasebyTYPE]])</f>
        <v>0.81</v>
      </c>
      <c r="M3795" s="47">
        <f>Table_Query_from_Mac10[[#This Row],[Live-cost]]*Table_Query_from_Mac10[[#This Row],[qty_to_ship]]</f>
        <v>9.7200000000000006</v>
      </c>
      <c r="N3795" s="47">
        <f>IF(Table_Query_from_Mac10[[#This Row],[item_no]]="KDA",-Table_Query_from_Mac10[[#This Row],[unit_price]],Table_Query_from_Mac10[[#This Row],[Net Unit]]*Table_Query_from_Mac10[[#This Row],[qty_to_ship]])</f>
        <v>32.519999999999996</v>
      </c>
      <c r="O3795" s="47">
        <f>SUMIFS(Summary!C:C,Summary!H:H,Table_Query_from_Mac10[[#This Row],[Juiceoc]])</f>
        <v>0</v>
      </c>
      <c r="P3795" s="47">
        <f>SUMIFS(Summary!D:D,Summary!H:H,Table_Query_from_Mac10[[#This Row],[Juiceoc]])</f>
        <v>0</v>
      </c>
      <c r="Q3795" s="47">
        <f>SUMIFS(Summary!E:E,Summary!H:H,Table_Query_from_Mac10[[#This Row],[Juiceoc]])</f>
        <v>0</v>
      </c>
      <c r="R3795" s="47">
        <f>Table_Query_from_Mac10[[#This Row],[Net Unit]]*(1+Table_Query_from_Mac10[[#This Row],[PriceIncreasebyType]])</f>
        <v>2.71</v>
      </c>
      <c r="S3795" s="47">
        <f>Table_Query_from_Mac10[[#This Row],[UnitPriceFuture]]*Table_Query_from_Mac10[[#This Row],[qtytoShipFuture]]</f>
        <v>32.519999999999996</v>
      </c>
      <c r="T3795" s="47">
        <f>ROUND(Table_Query_from_Mac10[[#This Row],[qty_to_ship]]*(1+Table_Query_from_Mac10[[#This Row],[VolumeIncreasebyType]]),0)</f>
        <v>12</v>
      </c>
      <c r="U3795" s="47">
        <f>Table_Query_from_Mac10[[#This Row],[qtytoShipFuture]]*Table_Query_from_Mac10[[#This Row],[Future-cost]]</f>
        <v>9.7200000000000006</v>
      </c>
      <c r="V3795" s="47">
        <f>Table_Query_from_Mac10[[#This Row],[qtytoShipFuture]]-Table_Query_from_Mac10[[#This Row],[qty_to_ship]]</f>
        <v>0</v>
      </c>
      <c r="W3795" s="47">
        <f>Table_Query_from_Mac10[[#This Row],[UnitPriceFuture]]</f>
        <v>2.71</v>
      </c>
      <c r="X3795" s="47">
        <f>Table_Query_from_Mac10[[#This Row],[Unit Increase]]*Table_Query_from_Mac10[[#This Row],[UnitPriceFuture]]</f>
        <v>0</v>
      </c>
      <c r="Y3795" s="47">
        <f>Table_Query_from_Mac10[[#This Row],[Unit Increase]]*Table_Query_from_Mac10[[#This Row],[Future-cost]]</f>
        <v>0</v>
      </c>
      <c r="Z3795" s="47">
        <f>-(Table_Query_from_Mac10[[#This Row],[Incremental Sales]]+((Table_Query_from_Mac10[[#This Row],[Incremental Sales]]*-(SUM(Summary!$S$8:$S$9)))))*Summary!$S$18</f>
        <v>0</v>
      </c>
      <c r="AA3795" s="47">
        <f>IFERROR(Table_Query_from_Mac10[[#This Row],[Incremental Cost]]/Table_Query_from_Mac10[[#This Row],[Incremental Sales]],0)</f>
        <v>0</v>
      </c>
      <c r="AB3795" s="47">
        <f>IFERROR(Table_Query_from_Mac10[[#This Row],[TotalCostFuture]]/Table_Query_from_Mac10[[#This Row],[totalsalesFuture]],0)</f>
        <v>0.29889298892988936</v>
      </c>
      <c r="AN3795" s="31">
        <v>45</v>
      </c>
      <c r="AO3795">
        <f t="shared" si="118"/>
        <v>12</v>
      </c>
      <c r="AQ3795" s="31">
        <v>7.74</v>
      </c>
      <c r="AR3795">
        <f t="shared" si="119"/>
        <v>2.71</v>
      </c>
    </row>
    <row r="3796" spans="1:44" x14ac:dyDescent="0.25">
      <c r="A3796">
        <v>90384</v>
      </c>
      <c r="B3796">
        <v>12</v>
      </c>
      <c r="C3796" t="s">
        <v>85</v>
      </c>
      <c r="D3796" t="s">
        <v>79</v>
      </c>
      <c r="E3796">
        <v>1</v>
      </c>
      <c r="F3796">
        <v>0</v>
      </c>
      <c r="G3796">
        <v>-87.49</v>
      </c>
      <c r="H3796" s="1">
        <v>44852</v>
      </c>
      <c r="I3796" s="20">
        <v>0</v>
      </c>
      <c r="J3796" s="47">
        <f>Table_Query_from_Mac10[[#This Row],[unit_price]]-(Table_Query_from_Mac10[[#This Row],[unit_price]]*(Table_Query_from_Mac10[[#This Row],[discount_pct]]/100))</f>
        <v>-87.49</v>
      </c>
      <c r="K3796" s="47">
        <f>Table_Query_from_Mac10[[#This Row],[unit_cost]]</f>
        <v>0</v>
      </c>
      <c r="L3796" s="47">
        <f>Table_Query_from_Mac10[[#This Row],[Live-cost]]*(1+Table_Query_from_Mac10[[#This Row],[CogsIncreasebyTYPE]])</f>
        <v>0</v>
      </c>
      <c r="M3796" s="47">
        <f>Table_Query_from_Mac10[[#This Row],[Live-cost]]*Table_Query_from_Mac10[[#This Row],[qty_to_ship]]</f>
        <v>0</v>
      </c>
      <c r="N3796" s="47">
        <f>IF(Table_Query_from_Mac10[[#This Row],[item_no]]="KDA",-Table_Query_from_Mac10[[#This Row],[unit_price]],Table_Query_from_Mac10[[#This Row],[Net Unit]]*Table_Query_from_Mac10[[#This Row],[qty_to_ship]])</f>
        <v>-87.49</v>
      </c>
      <c r="O3796" s="47">
        <f>SUMIFS(Summary!C:C,Summary!H:H,Table_Query_from_Mac10[[#This Row],[Juiceoc]])</f>
        <v>0</v>
      </c>
      <c r="P3796" s="47">
        <f>SUMIFS(Summary!D:D,Summary!H:H,Table_Query_from_Mac10[[#This Row],[Juiceoc]])</f>
        <v>0</v>
      </c>
      <c r="Q3796" s="47">
        <f>SUMIFS(Summary!E:E,Summary!H:H,Table_Query_from_Mac10[[#This Row],[Juiceoc]])</f>
        <v>0</v>
      </c>
      <c r="R3796" s="47">
        <f>Table_Query_from_Mac10[[#This Row],[Net Unit]]*(1+Table_Query_from_Mac10[[#This Row],[PriceIncreasebyType]])</f>
        <v>-87.49</v>
      </c>
      <c r="S3796" s="47">
        <f>Table_Query_from_Mac10[[#This Row],[UnitPriceFuture]]*Table_Query_from_Mac10[[#This Row],[qtytoShipFuture]]</f>
        <v>-87.49</v>
      </c>
      <c r="T3796" s="47">
        <f>ROUND(Table_Query_from_Mac10[[#This Row],[qty_to_ship]]*(1+Table_Query_from_Mac10[[#This Row],[VolumeIncreasebyType]]),0)</f>
        <v>1</v>
      </c>
      <c r="U3796" s="47">
        <f>Table_Query_from_Mac10[[#This Row],[qtytoShipFuture]]*Table_Query_from_Mac10[[#This Row],[Future-cost]]</f>
        <v>0</v>
      </c>
      <c r="V3796" s="47">
        <f>Table_Query_from_Mac10[[#This Row],[qtytoShipFuture]]-Table_Query_from_Mac10[[#This Row],[qty_to_ship]]</f>
        <v>0</v>
      </c>
      <c r="W3796" s="47">
        <f>Table_Query_from_Mac10[[#This Row],[UnitPriceFuture]]</f>
        <v>-87.49</v>
      </c>
      <c r="X3796" s="47">
        <f>Table_Query_from_Mac10[[#This Row],[Unit Increase]]*Table_Query_from_Mac10[[#This Row],[UnitPriceFuture]]</f>
        <v>0</v>
      </c>
      <c r="Y3796" s="47">
        <f>Table_Query_from_Mac10[[#This Row],[Unit Increase]]*Table_Query_from_Mac10[[#This Row],[Future-cost]]</f>
        <v>0</v>
      </c>
      <c r="Z3796" s="47">
        <f>-(Table_Query_from_Mac10[[#This Row],[Incremental Sales]]+((Table_Query_from_Mac10[[#This Row],[Incremental Sales]]*-(SUM(Summary!$S$8:$S$9)))))*Summary!$S$18</f>
        <v>0</v>
      </c>
      <c r="AA3796" s="47">
        <f>IFERROR(Table_Query_from_Mac10[[#This Row],[Incremental Cost]]/Table_Query_from_Mac10[[#This Row],[Incremental Sales]],0)</f>
        <v>0</v>
      </c>
      <c r="AB3796" s="47">
        <f>IFERROR(Table_Query_from_Mac10[[#This Row],[TotalCostFuture]]/Table_Query_from_Mac10[[#This Row],[totalsalesFuture]],0)</f>
        <v>0</v>
      </c>
      <c r="AN3796" s="30">
        <v>1</v>
      </c>
      <c r="AO3796">
        <f t="shared" si="118"/>
        <v>1</v>
      </c>
      <c r="AQ3796" s="30">
        <v>-249.98</v>
      </c>
      <c r="AR3796">
        <f t="shared" si="119"/>
        <v>-87.49</v>
      </c>
    </row>
    <row r="3797" spans="1:44" x14ac:dyDescent="0.25">
      <c r="A3797">
        <v>90385</v>
      </c>
      <c r="B3797">
        <v>1</v>
      </c>
      <c r="C3797" t="s">
        <v>83</v>
      </c>
      <c r="D3797" t="s">
        <v>79</v>
      </c>
      <c r="E3797">
        <v>0</v>
      </c>
      <c r="F3797">
        <v>0</v>
      </c>
      <c r="G3797">
        <v>1181.3</v>
      </c>
      <c r="H3797" s="1">
        <v>44844</v>
      </c>
      <c r="I3797" s="20">
        <v>0</v>
      </c>
      <c r="J3797" s="47">
        <f>Table_Query_from_Mac10[[#This Row],[unit_price]]-(Table_Query_from_Mac10[[#This Row],[unit_price]]*(Table_Query_from_Mac10[[#This Row],[discount_pct]]/100))</f>
        <v>1181.3</v>
      </c>
      <c r="K3797" s="47">
        <f>Table_Query_from_Mac10[[#This Row],[unit_cost]]</f>
        <v>0</v>
      </c>
      <c r="L3797" s="47">
        <f>Table_Query_from_Mac10[[#This Row],[Live-cost]]*(1+Table_Query_from_Mac10[[#This Row],[CogsIncreasebyTYPE]])</f>
        <v>0</v>
      </c>
      <c r="M3797" s="47">
        <f>Table_Query_from_Mac10[[#This Row],[Live-cost]]*Table_Query_from_Mac10[[#This Row],[qty_to_ship]]</f>
        <v>0</v>
      </c>
      <c r="N3797" s="47">
        <f>IF(Table_Query_from_Mac10[[#This Row],[item_no]]="KDA",-Table_Query_from_Mac10[[#This Row],[unit_price]],Table_Query_from_Mac10[[#This Row],[Net Unit]]*Table_Query_from_Mac10[[#This Row],[qty_to_ship]])</f>
        <v>0</v>
      </c>
      <c r="O3797" s="47">
        <f>SUMIFS(Summary!C:C,Summary!H:H,Table_Query_from_Mac10[[#This Row],[Juiceoc]])</f>
        <v>0</v>
      </c>
      <c r="P3797" s="47">
        <f>SUMIFS(Summary!D:D,Summary!H:H,Table_Query_from_Mac10[[#This Row],[Juiceoc]])</f>
        <v>0</v>
      </c>
      <c r="Q3797" s="47">
        <f>SUMIFS(Summary!E:E,Summary!H:H,Table_Query_from_Mac10[[#This Row],[Juiceoc]])</f>
        <v>0</v>
      </c>
      <c r="R3797" s="47">
        <f>Table_Query_from_Mac10[[#This Row],[Net Unit]]*(1+Table_Query_from_Mac10[[#This Row],[PriceIncreasebyType]])</f>
        <v>1181.3</v>
      </c>
      <c r="S3797" s="47">
        <f>Table_Query_from_Mac10[[#This Row],[UnitPriceFuture]]*Table_Query_from_Mac10[[#This Row],[qtytoShipFuture]]</f>
        <v>0</v>
      </c>
      <c r="T3797" s="47">
        <f>ROUND(Table_Query_from_Mac10[[#This Row],[qty_to_ship]]*(1+Table_Query_from_Mac10[[#This Row],[VolumeIncreasebyType]]),0)</f>
        <v>0</v>
      </c>
      <c r="U3797" s="47">
        <f>Table_Query_from_Mac10[[#This Row],[qtytoShipFuture]]*Table_Query_from_Mac10[[#This Row],[Future-cost]]</f>
        <v>0</v>
      </c>
      <c r="V3797" s="47">
        <f>Table_Query_from_Mac10[[#This Row],[qtytoShipFuture]]-Table_Query_from_Mac10[[#This Row],[qty_to_ship]]</f>
        <v>0</v>
      </c>
      <c r="W3797" s="47">
        <f>Table_Query_from_Mac10[[#This Row],[UnitPriceFuture]]</f>
        <v>1181.3</v>
      </c>
      <c r="X3797" s="47">
        <f>Table_Query_from_Mac10[[#This Row],[Unit Increase]]*Table_Query_from_Mac10[[#This Row],[UnitPriceFuture]]</f>
        <v>0</v>
      </c>
      <c r="Y3797" s="47">
        <f>Table_Query_from_Mac10[[#This Row],[Unit Increase]]*Table_Query_from_Mac10[[#This Row],[Future-cost]]</f>
        <v>0</v>
      </c>
      <c r="Z3797" s="47">
        <f>-(Table_Query_from_Mac10[[#This Row],[Incremental Sales]]+((Table_Query_from_Mac10[[#This Row],[Incremental Sales]]*-(SUM(Summary!$S$8:$S$9)))))*Summary!$S$18</f>
        <v>0</v>
      </c>
      <c r="AA3797" s="47">
        <f>IFERROR(Table_Query_from_Mac10[[#This Row],[Incremental Cost]]/Table_Query_from_Mac10[[#This Row],[Incremental Sales]],0)</f>
        <v>0</v>
      </c>
      <c r="AB3797" s="47">
        <f>IFERROR(Table_Query_from_Mac10[[#This Row],[TotalCostFuture]]/Table_Query_from_Mac10[[#This Row],[totalsalesFuture]],0)</f>
        <v>0</v>
      </c>
      <c r="AN3797" s="31">
        <v>0</v>
      </c>
      <c r="AO3797">
        <f t="shared" si="118"/>
        <v>0</v>
      </c>
      <c r="AQ3797" s="31">
        <v>3375.14</v>
      </c>
      <c r="AR3797">
        <f t="shared" si="119"/>
        <v>1181.3</v>
      </c>
    </row>
    <row r="3798" spans="1:44" x14ac:dyDescent="0.25">
      <c r="A3798">
        <v>90386</v>
      </c>
      <c r="B3798">
        <v>1</v>
      </c>
      <c r="C3798" t="s">
        <v>86</v>
      </c>
      <c r="D3798" t="s">
        <v>79</v>
      </c>
      <c r="E3798">
        <v>7</v>
      </c>
      <c r="F3798">
        <v>4.7</v>
      </c>
      <c r="G3798">
        <v>12.13</v>
      </c>
      <c r="H3798" s="1">
        <v>44855</v>
      </c>
      <c r="I3798" s="20">
        <v>0</v>
      </c>
      <c r="J3798" s="47">
        <f>Table_Query_from_Mac10[[#This Row],[unit_price]]-(Table_Query_from_Mac10[[#This Row],[unit_price]]*(Table_Query_from_Mac10[[#This Row],[discount_pct]]/100))</f>
        <v>12.13</v>
      </c>
      <c r="K3798" s="47">
        <f>Table_Query_from_Mac10[[#This Row],[unit_cost]]</f>
        <v>4.7</v>
      </c>
      <c r="L3798" s="47">
        <f>Table_Query_from_Mac10[[#This Row],[Live-cost]]*(1+Table_Query_from_Mac10[[#This Row],[CogsIncreasebyTYPE]])</f>
        <v>4.7</v>
      </c>
      <c r="M3798" s="47">
        <f>Table_Query_from_Mac10[[#This Row],[Live-cost]]*Table_Query_from_Mac10[[#This Row],[qty_to_ship]]</f>
        <v>32.9</v>
      </c>
      <c r="N3798" s="47">
        <f>IF(Table_Query_from_Mac10[[#This Row],[item_no]]="KDA",-Table_Query_from_Mac10[[#This Row],[unit_price]],Table_Query_from_Mac10[[#This Row],[Net Unit]]*Table_Query_from_Mac10[[#This Row],[qty_to_ship]])</f>
        <v>84.910000000000011</v>
      </c>
      <c r="O3798" s="47">
        <f>SUMIFS(Summary!C:C,Summary!H:H,Table_Query_from_Mac10[[#This Row],[Juiceoc]])</f>
        <v>0</v>
      </c>
      <c r="P3798" s="47">
        <f>SUMIFS(Summary!D:D,Summary!H:H,Table_Query_from_Mac10[[#This Row],[Juiceoc]])</f>
        <v>0</v>
      </c>
      <c r="Q3798" s="47">
        <f>SUMIFS(Summary!E:E,Summary!H:H,Table_Query_from_Mac10[[#This Row],[Juiceoc]])</f>
        <v>0</v>
      </c>
      <c r="R3798" s="47">
        <f>Table_Query_from_Mac10[[#This Row],[Net Unit]]*(1+Table_Query_from_Mac10[[#This Row],[PriceIncreasebyType]])</f>
        <v>12.13</v>
      </c>
      <c r="S3798" s="47">
        <f>Table_Query_from_Mac10[[#This Row],[UnitPriceFuture]]*Table_Query_from_Mac10[[#This Row],[qtytoShipFuture]]</f>
        <v>84.910000000000011</v>
      </c>
      <c r="T3798" s="47">
        <f>ROUND(Table_Query_from_Mac10[[#This Row],[qty_to_ship]]*(1+Table_Query_from_Mac10[[#This Row],[VolumeIncreasebyType]]),0)</f>
        <v>7</v>
      </c>
      <c r="U3798" s="47">
        <f>Table_Query_from_Mac10[[#This Row],[qtytoShipFuture]]*Table_Query_from_Mac10[[#This Row],[Future-cost]]</f>
        <v>32.9</v>
      </c>
      <c r="V3798" s="47">
        <f>Table_Query_from_Mac10[[#This Row],[qtytoShipFuture]]-Table_Query_from_Mac10[[#This Row],[qty_to_ship]]</f>
        <v>0</v>
      </c>
      <c r="W3798" s="47">
        <f>Table_Query_from_Mac10[[#This Row],[UnitPriceFuture]]</f>
        <v>12.13</v>
      </c>
      <c r="X3798" s="47">
        <f>Table_Query_from_Mac10[[#This Row],[Unit Increase]]*Table_Query_from_Mac10[[#This Row],[UnitPriceFuture]]</f>
        <v>0</v>
      </c>
      <c r="Y3798" s="47">
        <f>Table_Query_from_Mac10[[#This Row],[Unit Increase]]*Table_Query_from_Mac10[[#This Row],[Future-cost]]</f>
        <v>0</v>
      </c>
      <c r="Z3798" s="47">
        <f>-(Table_Query_from_Mac10[[#This Row],[Incremental Sales]]+((Table_Query_from_Mac10[[#This Row],[Incremental Sales]]*-(SUM(Summary!$S$8:$S$9)))))*Summary!$S$18</f>
        <v>0</v>
      </c>
      <c r="AA3798" s="47">
        <f>IFERROR(Table_Query_from_Mac10[[#This Row],[Incremental Cost]]/Table_Query_from_Mac10[[#This Row],[Incremental Sales]],0)</f>
        <v>0</v>
      </c>
      <c r="AB3798" s="47">
        <f>IFERROR(Table_Query_from_Mac10[[#This Row],[TotalCostFuture]]/Table_Query_from_Mac10[[#This Row],[totalsalesFuture]],0)</f>
        <v>0.38746908491343768</v>
      </c>
      <c r="AN3798" s="30">
        <v>25</v>
      </c>
      <c r="AO3798">
        <f t="shared" si="118"/>
        <v>7</v>
      </c>
      <c r="AQ3798" s="30">
        <v>34.65</v>
      </c>
      <c r="AR3798">
        <f t="shared" si="119"/>
        <v>12.13</v>
      </c>
    </row>
    <row r="3799" spans="1:44" x14ac:dyDescent="0.25">
      <c r="A3799">
        <v>90386</v>
      </c>
      <c r="B3799">
        <v>2</v>
      </c>
      <c r="C3799" t="s">
        <v>86</v>
      </c>
      <c r="D3799" t="s">
        <v>79</v>
      </c>
      <c r="E3799">
        <v>7</v>
      </c>
      <c r="F3799">
        <v>5.27</v>
      </c>
      <c r="G3799">
        <v>13.09</v>
      </c>
      <c r="H3799" s="1">
        <v>44855</v>
      </c>
      <c r="I3799" s="20">
        <v>0</v>
      </c>
      <c r="J3799" s="47">
        <f>Table_Query_from_Mac10[[#This Row],[unit_price]]-(Table_Query_from_Mac10[[#This Row],[unit_price]]*(Table_Query_from_Mac10[[#This Row],[discount_pct]]/100))</f>
        <v>13.09</v>
      </c>
      <c r="K3799" s="47">
        <f>Table_Query_from_Mac10[[#This Row],[unit_cost]]</f>
        <v>5.27</v>
      </c>
      <c r="L3799" s="47">
        <f>Table_Query_from_Mac10[[#This Row],[Live-cost]]*(1+Table_Query_from_Mac10[[#This Row],[CogsIncreasebyTYPE]])</f>
        <v>5.27</v>
      </c>
      <c r="M3799" s="47">
        <f>Table_Query_from_Mac10[[#This Row],[Live-cost]]*Table_Query_from_Mac10[[#This Row],[qty_to_ship]]</f>
        <v>36.89</v>
      </c>
      <c r="N3799" s="47">
        <f>IF(Table_Query_from_Mac10[[#This Row],[item_no]]="KDA",-Table_Query_from_Mac10[[#This Row],[unit_price]],Table_Query_from_Mac10[[#This Row],[Net Unit]]*Table_Query_from_Mac10[[#This Row],[qty_to_ship]])</f>
        <v>91.63</v>
      </c>
      <c r="O3799" s="47">
        <f>SUMIFS(Summary!C:C,Summary!H:H,Table_Query_from_Mac10[[#This Row],[Juiceoc]])</f>
        <v>0</v>
      </c>
      <c r="P3799" s="47">
        <f>SUMIFS(Summary!D:D,Summary!H:H,Table_Query_from_Mac10[[#This Row],[Juiceoc]])</f>
        <v>0</v>
      </c>
      <c r="Q3799" s="47">
        <f>SUMIFS(Summary!E:E,Summary!H:H,Table_Query_from_Mac10[[#This Row],[Juiceoc]])</f>
        <v>0</v>
      </c>
      <c r="R3799" s="47">
        <f>Table_Query_from_Mac10[[#This Row],[Net Unit]]*(1+Table_Query_from_Mac10[[#This Row],[PriceIncreasebyType]])</f>
        <v>13.09</v>
      </c>
      <c r="S3799" s="47">
        <f>Table_Query_from_Mac10[[#This Row],[UnitPriceFuture]]*Table_Query_from_Mac10[[#This Row],[qtytoShipFuture]]</f>
        <v>91.63</v>
      </c>
      <c r="T3799" s="47">
        <f>ROUND(Table_Query_from_Mac10[[#This Row],[qty_to_ship]]*(1+Table_Query_from_Mac10[[#This Row],[VolumeIncreasebyType]]),0)</f>
        <v>7</v>
      </c>
      <c r="U3799" s="47">
        <f>Table_Query_from_Mac10[[#This Row],[qtytoShipFuture]]*Table_Query_from_Mac10[[#This Row],[Future-cost]]</f>
        <v>36.89</v>
      </c>
      <c r="V3799" s="47">
        <f>Table_Query_from_Mac10[[#This Row],[qtytoShipFuture]]-Table_Query_from_Mac10[[#This Row],[qty_to_ship]]</f>
        <v>0</v>
      </c>
      <c r="W3799" s="47">
        <f>Table_Query_from_Mac10[[#This Row],[UnitPriceFuture]]</f>
        <v>13.09</v>
      </c>
      <c r="X3799" s="47">
        <f>Table_Query_from_Mac10[[#This Row],[Unit Increase]]*Table_Query_from_Mac10[[#This Row],[UnitPriceFuture]]</f>
        <v>0</v>
      </c>
      <c r="Y3799" s="47">
        <f>Table_Query_from_Mac10[[#This Row],[Unit Increase]]*Table_Query_from_Mac10[[#This Row],[Future-cost]]</f>
        <v>0</v>
      </c>
      <c r="Z3799" s="47">
        <f>-(Table_Query_from_Mac10[[#This Row],[Incremental Sales]]+((Table_Query_from_Mac10[[#This Row],[Incremental Sales]]*-(SUM(Summary!$S$8:$S$9)))))*Summary!$S$18</f>
        <v>0</v>
      </c>
      <c r="AA3799" s="47">
        <f>IFERROR(Table_Query_from_Mac10[[#This Row],[Incremental Cost]]/Table_Query_from_Mac10[[#This Row],[Incremental Sales]],0)</f>
        <v>0</v>
      </c>
      <c r="AB3799" s="47">
        <f>IFERROR(Table_Query_from_Mac10[[#This Row],[TotalCostFuture]]/Table_Query_from_Mac10[[#This Row],[totalsalesFuture]],0)</f>
        <v>0.40259740259740262</v>
      </c>
      <c r="AN3799" s="31">
        <v>25</v>
      </c>
      <c r="AO3799">
        <f t="shared" si="118"/>
        <v>7</v>
      </c>
      <c r="AQ3799" s="31">
        <v>37.4</v>
      </c>
      <c r="AR3799">
        <f t="shared" si="119"/>
        <v>13.09</v>
      </c>
    </row>
    <row r="3800" spans="1:44" x14ac:dyDescent="0.25">
      <c r="A3800">
        <v>90386</v>
      </c>
      <c r="B3800">
        <v>3</v>
      </c>
      <c r="C3800" t="s">
        <v>86</v>
      </c>
      <c r="D3800" t="s">
        <v>79</v>
      </c>
      <c r="E3800">
        <v>5</v>
      </c>
      <c r="F3800">
        <v>5.74</v>
      </c>
      <c r="G3800">
        <v>13.73</v>
      </c>
      <c r="H3800" s="1">
        <v>44855</v>
      </c>
      <c r="I3800" s="20">
        <v>0</v>
      </c>
      <c r="J3800" s="47">
        <f>Table_Query_from_Mac10[[#This Row],[unit_price]]-(Table_Query_from_Mac10[[#This Row],[unit_price]]*(Table_Query_from_Mac10[[#This Row],[discount_pct]]/100))</f>
        <v>13.73</v>
      </c>
      <c r="K3800" s="47">
        <f>Table_Query_from_Mac10[[#This Row],[unit_cost]]</f>
        <v>5.74</v>
      </c>
      <c r="L3800" s="47">
        <f>Table_Query_from_Mac10[[#This Row],[Live-cost]]*(1+Table_Query_from_Mac10[[#This Row],[CogsIncreasebyTYPE]])</f>
        <v>5.74</v>
      </c>
      <c r="M3800" s="47">
        <f>Table_Query_from_Mac10[[#This Row],[Live-cost]]*Table_Query_from_Mac10[[#This Row],[qty_to_ship]]</f>
        <v>28.700000000000003</v>
      </c>
      <c r="N3800" s="47">
        <f>IF(Table_Query_from_Mac10[[#This Row],[item_no]]="KDA",-Table_Query_from_Mac10[[#This Row],[unit_price]],Table_Query_from_Mac10[[#This Row],[Net Unit]]*Table_Query_from_Mac10[[#This Row],[qty_to_ship]])</f>
        <v>68.650000000000006</v>
      </c>
      <c r="O3800" s="47">
        <f>SUMIFS(Summary!C:C,Summary!H:H,Table_Query_from_Mac10[[#This Row],[Juiceoc]])</f>
        <v>0</v>
      </c>
      <c r="P3800" s="47">
        <f>SUMIFS(Summary!D:D,Summary!H:H,Table_Query_from_Mac10[[#This Row],[Juiceoc]])</f>
        <v>0</v>
      </c>
      <c r="Q3800" s="47">
        <f>SUMIFS(Summary!E:E,Summary!H:H,Table_Query_from_Mac10[[#This Row],[Juiceoc]])</f>
        <v>0</v>
      </c>
      <c r="R3800" s="47">
        <f>Table_Query_from_Mac10[[#This Row],[Net Unit]]*(1+Table_Query_from_Mac10[[#This Row],[PriceIncreasebyType]])</f>
        <v>13.73</v>
      </c>
      <c r="S3800" s="47">
        <f>Table_Query_from_Mac10[[#This Row],[UnitPriceFuture]]*Table_Query_from_Mac10[[#This Row],[qtytoShipFuture]]</f>
        <v>68.650000000000006</v>
      </c>
      <c r="T3800" s="47">
        <f>ROUND(Table_Query_from_Mac10[[#This Row],[qty_to_ship]]*(1+Table_Query_from_Mac10[[#This Row],[VolumeIncreasebyType]]),0)</f>
        <v>5</v>
      </c>
      <c r="U3800" s="47">
        <f>Table_Query_from_Mac10[[#This Row],[qtytoShipFuture]]*Table_Query_from_Mac10[[#This Row],[Future-cost]]</f>
        <v>28.700000000000003</v>
      </c>
      <c r="V3800" s="47">
        <f>Table_Query_from_Mac10[[#This Row],[qtytoShipFuture]]-Table_Query_from_Mac10[[#This Row],[qty_to_ship]]</f>
        <v>0</v>
      </c>
      <c r="W3800" s="47">
        <f>Table_Query_from_Mac10[[#This Row],[UnitPriceFuture]]</f>
        <v>13.73</v>
      </c>
      <c r="X3800" s="47">
        <f>Table_Query_from_Mac10[[#This Row],[Unit Increase]]*Table_Query_from_Mac10[[#This Row],[UnitPriceFuture]]</f>
        <v>0</v>
      </c>
      <c r="Y3800" s="47">
        <f>Table_Query_from_Mac10[[#This Row],[Unit Increase]]*Table_Query_from_Mac10[[#This Row],[Future-cost]]</f>
        <v>0</v>
      </c>
      <c r="Z3800" s="47">
        <f>-(Table_Query_from_Mac10[[#This Row],[Incremental Sales]]+((Table_Query_from_Mac10[[#This Row],[Incremental Sales]]*-(SUM(Summary!$S$8:$S$9)))))*Summary!$S$18</f>
        <v>0</v>
      </c>
      <c r="AA3800" s="47">
        <f>IFERROR(Table_Query_from_Mac10[[#This Row],[Incremental Cost]]/Table_Query_from_Mac10[[#This Row],[Incremental Sales]],0)</f>
        <v>0</v>
      </c>
      <c r="AB3800" s="47">
        <f>IFERROR(Table_Query_from_Mac10[[#This Row],[TotalCostFuture]]/Table_Query_from_Mac10[[#This Row],[totalsalesFuture]],0)</f>
        <v>0.41806263656227238</v>
      </c>
      <c r="AN3800" s="30">
        <v>20</v>
      </c>
      <c r="AO3800">
        <f t="shared" si="118"/>
        <v>5</v>
      </c>
      <c r="AQ3800" s="30">
        <v>39.24</v>
      </c>
      <c r="AR3800">
        <f t="shared" si="119"/>
        <v>13.73</v>
      </c>
    </row>
    <row r="3801" spans="1:44" x14ac:dyDescent="0.25">
      <c r="A3801">
        <v>90386</v>
      </c>
      <c r="B3801">
        <v>4</v>
      </c>
      <c r="C3801" t="s">
        <v>86</v>
      </c>
      <c r="D3801" t="s">
        <v>79</v>
      </c>
      <c r="E3801">
        <v>4</v>
      </c>
      <c r="F3801">
        <v>6.33</v>
      </c>
      <c r="G3801">
        <v>15.41</v>
      </c>
      <c r="H3801" s="1">
        <v>44855</v>
      </c>
      <c r="I3801" s="20">
        <v>0</v>
      </c>
      <c r="J3801" s="47">
        <f>Table_Query_from_Mac10[[#This Row],[unit_price]]-(Table_Query_from_Mac10[[#This Row],[unit_price]]*(Table_Query_from_Mac10[[#This Row],[discount_pct]]/100))</f>
        <v>15.41</v>
      </c>
      <c r="K3801" s="47">
        <f>Table_Query_from_Mac10[[#This Row],[unit_cost]]</f>
        <v>6.33</v>
      </c>
      <c r="L3801" s="47">
        <f>Table_Query_from_Mac10[[#This Row],[Live-cost]]*(1+Table_Query_from_Mac10[[#This Row],[CogsIncreasebyTYPE]])</f>
        <v>6.33</v>
      </c>
      <c r="M3801" s="47">
        <f>Table_Query_from_Mac10[[#This Row],[Live-cost]]*Table_Query_from_Mac10[[#This Row],[qty_to_ship]]</f>
        <v>25.32</v>
      </c>
      <c r="N3801" s="47">
        <f>IF(Table_Query_from_Mac10[[#This Row],[item_no]]="KDA",-Table_Query_from_Mac10[[#This Row],[unit_price]],Table_Query_from_Mac10[[#This Row],[Net Unit]]*Table_Query_from_Mac10[[#This Row],[qty_to_ship]])</f>
        <v>61.64</v>
      </c>
      <c r="O3801" s="47">
        <f>SUMIFS(Summary!C:C,Summary!H:H,Table_Query_from_Mac10[[#This Row],[Juiceoc]])</f>
        <v>0</v>
      </c>
      <c r="P3801" s="47">
        <f>SUMIFS(Summary!D:D,Summary!H:H,Table_Query_from_Mac10[[#This Row],[Juiceoc]])</f>
        <v>0</v>
      </c>
      <c r="Q3801" s="47">
        <f>SUMIFS(Summary!E:E,Summary!H:H,Table_Query_from_Mac10[[#This Row],[Juiceoc]])</f>
        <v>0</v>
      </c>
      <c r="R3801" s="47">
        <f>Table_Query_from_Mac10[[#This Row],[Net Unit]]*(1+Table_Query_from_Mac10[[#This Row],[PriceIncreasebyType]])</f>
        <v>15.41</v>
      </c>
      <c r="S3801" s="47">
        <f>Table_Query_from_Mac10[[#This Row],[UnitPriceFuture]]*Table_Query_from_Mac10[[#This Row],[qtytoShipFuture]]</f>
        <v>61.64</v>
      </c>
      <c r="T3801" s="47">
        <f>ROUND(Table_Query_from_Mac10[[#This Row],[qty_to_ship]]*(1+Table_Query_from_Mac10[[#This Row],[VolumeIncreasebyType]]),0)</f>
        <v>4</v>
      </c>
      <c r="U3801" s="47">
        <f>Table_Query_from_Mac10[[#This Row],[qtytoShipFuture]]*Table_Query_from_Mac10[[#This Row],[Future-cost]]</f>
        <v>25.32</v>
      </c>
      <c r="V3801" s="47">
        <f>Table_Query_from_Mac10[[#This Row],[qtytoShipFuture]]-Table_Query_from_Mac10[[#This Row],[qty_to_ship]]</f>
        <v>0</v>
      </c>
      <c r="W3801" s="47">
        <f>Table_Query_from_Mac10[[#This Row],[UnitPriceFuture]]</f>
        <v>15.41</v>
      </c>
      <c r="X3801" s="47">
        <f>Table_Query_from_Mac10[[#This Row],[Unit Increase]]*Table_Query_from_Mac10[[#This Row],[UnitPriceFuture]]</f>
        <v>0</v>
      </c>
      <c r="Y3801" s="47">
        <f>Table_Query_from_Mac10[[#This Row],[Unit Increase]]*Table_Query_from_Mac10[[#This Row],[Future-cost]]</f>
        <v>0</v>
      </c>
      <c r="Z3801" s="47">
        <f>-(Table_Query_from_Mac10[[#This Row],[Incremental Sales]]+((Table_Query_from_Mac10[[#This Row],[Incremental Sales]]*-(SUM(Summary!$S$8:$S$9)))))*Summary!$S$18</f>
        <v>0</v>
      </c>
      <c r="AA3801" s="47">
        <f>IFERROR(Table_Query_from_Mac10[[#This Row],[Incremental Cost]]/Table_Query_from_Mac10[[#This Row],[Incremental Sales]],0)</f>
        <v>0</v>
      </c>
      <c r="AB3801" s="47">
        <f>IFERROR(Table_Query_from_Mac10[[#This Row],[TotalCostFuture]]/Table_Query_from_Mac10[[#This Row],[totalsalesFuture]],0)</f>
        <v>0.41077222582738482</v>
      </c>
      <c r="AN3801" s="31">
        <v>16</v>
      </c>
      <c r="AO3801">
        <f t="shared" si="118"/>
        <v>4</v>
      </c>
      <c r="AQ3801" s="31">
        <v>44.03</v>
      </c>
      <c r="AR3801">
        <f t="shared" si="119"/>
        <v>15.41</v>
      </c>
    </row>
    <row r="3802" spans="1:44" x14ac:dyDescent="0.25">
      <c r="A3802">
        <v>90386</v>
      </c>
      <c r="B3802">
        <v>5</v>
      </c>
      <c r="C3802" t="s">
        <v>86</v>
      </c>
      <c r="D3802" t="s">
        <v>79</v>
      </c>
      <c r="E3802">
        <v>4</v>
      </c>
      <c r="F3802">
        <v>6.95</v>
      </c>
      <c r="G3802">
        <v>16.87</v>
      </c>
      <c r="H3802" s="1">
        <v>44855</v>
      </c>
      <c r="I3802" s="20">
        <v>0</v>
      </c>
      <c r="J3802" s="47">
        <f>Table_Query_from_Mac10[[#This Row],[unit_price]]-(Table_Query_from_Mac10[[#This Row],[unit_price]]*(Table_Query_from_Mac10[[#This Row],[discount_pct]]/100))</f>
        <v>16.87</v>
      </c>
      <c r="K3802" s="47">
        <f>Table_Query_from_Mac10[[#This Row],[unit_cost]]</f>
        <v>6.95</v>
      </c>
      <c r="L3802" s="47">
        <f>Table_Query_from_Mac10[[#This Row],[Live-cost]]*(1+Table_Query_from_Mac10[[#This Row],[CogsIncreasebyTYPE]])</f>
        <v>6.95</v>
      </c>
      <c r="M3802" s="47">
        <f>Table_Query_from_Mac10[[#This Row],[Live-cost]]*Table_Query_from_Mac10[[#This Row],[qty_to_ship]]</f>
        <v>27.8</v>
      </c>
      <c r="N3802" s="47">
        <f>IF(Table_Query_from_Mac10[[#This Row],[item_no]]="KDA",-Table_Query_from_Mac10[[#This Row],[unit_price]],Table_Query_from_Mac10[[#This Row],[Net Unit]]*Table_Query_from_Mac10[[#This Row],[qty_to_ship]])</f>
        <v>67.48</v>
      </c>
      <c r="O3802" s="47">
        <f>SUMIFS(Summary!C:C,Summary!H:H,Table_Query_from_Mac10[[#This Row],[Juiceoc]])</f>
        <v>0</v>
      </c>
      <c r="P3802" s="47">
        <f>SUMIFS(Summary!D:D,Summary!H:H,Table_Query_from_Mac10[[#This Row],[Juiceoc]])</f>
        <v>0</v>
      </c>
      <c r="Q3802" s="47">
        <f>SUMIFS(Summary!E:E,Summary!H:H,Table_Query_from_Mac10[[#This Row],[Juiceoc]])</f>
        <v>0</v>
      </c>
      <c r="R3802" s="47">
        <f>Table_Query_from_Mac10[[#This Row],[Net Unit]]*(1+Table_Query_from_Mac10[[#This Row],[PriceIncreasebyType]])</f>
        <v>16.87</v>
      </c>
      <c r="S3802" s="47">
        <f>Table_Query_from_Mac10[[#This Row],[UnitPriceFuture]]*Table_Query_from_Mac10[[#This Row],[qtytoShipFuture]]</f>
        <v>67.48</v>
      </c>
      <c r="T3802" s="47">
        <f>ROUND(Table_Query_from_Mac10[[#This Row],[qty_to_ship]]*(1+Table_Query_from_Mac10[[#This Row],[VolumeIncreasebyType]]),0)</f>
        <v>4</v>
      </c>
      <c r="U3802" s="47">
        <f>Table_Query_from_Mac10[[#This Row],[qtytoShipFuture]]*Table_Query_from_Mac10[[#This Row],[Future-cost]]</f>
        <v>27.8</v>
      </c>
      <c r="V3802" s="47">
        <f>Table_Query_from_Mac10[[#This Row],[qtytoShipFuture]]-Table_Query_from_Mac10[[#This Row],[qty_to_ship]]</f>
        <v>0</v>
      </c>
      <c r="W3802" s="47">
        <f>Table_Query_from_Mac10[[#This Row],[UnitPriceFuture]]</f>
        <v>16.87</v>
      </c>
      <c r="X3802" s="47">
        <f>Table_Query_from_Mac10[[#This Row],[Unit Increase]]*Table_Query_from_Mac10[[#This Row],[UnitPriceFuture]]</f>
        <v>0</v>
      </c>
      <c r="Y3802" s="47">
        <f>Table_Query_from_Mac10[[#This Row],[Unit Increase]]*Table_Query_from_Mac10[[#This Row],[Future-cost]]</f>
        <v>0</v>
      </c>
      <c r="Z3802" s="47">
        <f>-(Table_Query_from_Mac10[[#This Row],[Incremental Sales]]+((Table_Query_from_Mac10[[#This Row],[Incremental Sales]]*-(SUM(Summary!$S$8:$S$9)))))*Summary!$S$18</f>
        <v>0</v>
      </c>
      <c r="AA3802" s="47">
        <f>IFERROR(Table_Query_from_Mac10[[#This Row],[Incremental Cost]]/Table_Query_from_Mac10[[#This Row],[Incremental Sales]],0)</f>
        <v>0</v>
      </c>
      <c r="AB3802" s="47">
        <f>IFERROR(Table_Query_from_Mac10[[#This Row],[TotalCostFuture]]/Table_Query_from_Mac10[[#This Row],[totalsalesFuture]],0)</f>
        <v>0.41197391819798457</v>
      </c>
      <c r="AN3802" s="30">
        <v>16</v>
      </c>
      <c r="AO3802">
        <f t="shared" si="118"/>
        <v>4</v>
      </c>
      <c r="AQ3802" s="30">
        <v>48.2</v>
      </c>
      <c r="AR3802">
        <f t="shared" si="119"/>
        <v>16.87</v>
      </c>
    </row>
    <row r="3803" spans="1:44" x14ac:dyDescent="0.25">
      <c r="A3803">
        <v>90386</v>
      </c>
      <c r="B3803">
        <v>6</v>
      </c>
      <c r="C3803" t="s">
        <v>85</v>
      </c>
      <c r="D3803" t="s">
        <v>79</v>
      </c>
      <c r="E3803">
        <v>3</v>
      </c>
      <c r="F3803">
        <v>8.16</v>
      </c>
      <c r="G3803">
        <v>20.100000000000001</v>
      </c>
      <c r="H3803" s="1">
        <v>44855</v>
      </c>
      <c r="I3803" s="20">
        <v>0</v>
      </c>
      <c r="J3803" s="47">
        <f>Table_Query_from_Mac10[[#This Row],[unit_price]]-(Table_Query_from_Mac10[[#This Row],[unit_price]]*(Table_Query_from_Mac10[[#This Row],[discount_pct]]/100))</f>
        <v>20.100000000000001</v>
      </c>
      <c r="K3803" s="47">
        <f>Table_Query_from_Mac10[[#This Row],[unit_cost]]</f>
        <v>8.16</v>
      </c>
      <c r="L3803" s="47">
        <f>Table_Query_from_Mac10[[#This Row],[Live-cost]]*(1+Table_Query_from_Mac10[[#This Row],[CogsIncreasebyTYPE]])</f>
        <v>8.16</v>
      </c>
      <c r="M3803" s="47">
        <f>Table_Query_from_Mac10[[#This Row],[Live-cost]]*Table_Query_from_Mac10[[#This Row],[qty_to_ship]]</f>
        <v>24.48</v>
      </c>
      <c r="N3803" s="47">
        <f>IF(Table_Query_from_Mac10[[#This Row],[item_no]]="KDA",-Table_Query_from_Mac10[[#This Row],[unit_price]],Table_Query_from_Mac10[[#This Row],[Net Unit]]*Table_Query_from_Mac10[[#This Row],[qty_to_ship]])</f>
        <v>60.300000000000004</v>
      </c>
      <c r="O3803" s="47">
        <f>SUMIFS(Summary!C:C,Summary!H:H,Table_Query_from_Mac10[[#This Row],[Juiceoc]])</f>
        <v>0</v>
      </c>
      <c r="P3803" s="47">
        <f>SUMIFS(Summary!D:D,Summary!H:H,Table_Query_from_Mac10[[#This Row],[Juiceoc]])</f>
        <v>0</v>
      </c>
      <c r="Q3803" s="47">
        <f>SUMIFS(Summary!E:E,Summary!H:H,Table_Query_from_Mac10[[#This Row],[Juiceoc]])</f>
        <v>0</v>
      </c>
      <c r="R3803" s="47">
        <f>Table_Query_from_Mac10[[#This Row],[Net Unit]]*(1+Table_Query_from_Mac10[[#This Row],[PriceIncreasebyType]])</f>
        <v>20.100000000000001</v>
      </c>
      <c r="S3803" s="47">
        <f>Table_Query_from_Mac10[[#This Row],[UnitPriceFuture]]*Table_Query_from_Mac10[[#This Row],[qtytoShipFuture]]</f>
        <v>60.300000000000004</v>
      </c>
      <c r="T3803" s="47">
        <f>ROUND(Table_Query_from_Mac10[[#This Row],[qty_to_ship]]*(1+Table_Query_from_Mac10[[#This Row],[VolumeIncreasebyType]]),0)</f>
        <v>3</v>
      </c>
      <c r="U3803" s="47">
        <f>Table_Query_from_Mac10[[#This Row],[qtytoShipFuture]]*Table_Query_from_Mac10[[#This Row],[Future-cost]]</f>
        <v>24.48</v>
      </c>
      <c r="V3803" s="47">
        <f>Table_Query_from_Mac10[[#This Row],[qtytoShipFuture]]-Table_Query_from_Mac10[[#This Row],[qty_to_ship]]</f>
        <v>0</v>
      </c>
      <c r="W3803" s="47">
        <f>Table_Query_from_Mac10[[#This Row],[UnitPriceFuture]]</f>
        <v>20.100000000000001</v>
      </c>
      <c r="X3803" s="47">
        <f>Table_Query_from_Mac10[[#This Row],[Unit Increase]]*Table_Query_from_Mac10[[#This Row],[UnitPriceFuture]]</f>
        <v>0</v>
      </c>
      <c r="Y3803" s="47">
        <f>Table_Query_from_Mac10[[#This Row],[Unit Increase]]*Table_Query_from_Mac10[[#This Row],[Future-cost]]</f>
        <v>0</v>
      </c>
      <c r="Z3803" s="47">
        <f>-(Table_Query_from_Mac10[[#This Row],[Incremental Sales]]+((Table_Query_from_Mac10[[#This Row],[Incremental Sales]]*-(SUM(Summary!$S$8:$S$9)))))*Summary!$S$18</f>
        <v>0</v>
      </c>
      <c r="AA3803" s="47">
        <f>IFERROR(Table_Query_from_Mac10[[#This Row],[Incremental Cost]]/Table_Query_from_Mac10[[#This Row],[Incremental Sales]],0)</f>
        <v>0</v>
      </c>
      <c r="AB3803" s="47">
        <f>IFERROR(Table_Query_from_Mac10[[#This Row],[TotalCostFuture]]/Table_Query_from_Mac10[[#This Row],[totalsalesFuture]],0)</f>
        <v>0.40597014925373132</v>
      </c>
      <c r="AN3803" s="31">
        <v>12</v>
      </c>
      <c r="AO3803">
        <f t="shared" si="118"/>
        <v>3</v>
      </c>
      <c r="AQ3803" s="31">
        <v>57.44</v>
      </c>
      <c r="AR3803">
        <f t="shared" si="119"/>
        <v>20.100000000000001</v>
      </c>
    </row>
    <row r="3804" spans="1:44" x14ac:dyDescent="0.25">
      <c r="A3804">
        <v>90386</v>
      </c>
      <c r="B3804">
        <v>7</v>
      </c>
      <c r="C3804" t="s">
        <v>85</v>
      </c>
      <c r="D3804" t="s">
        <v>79</v>
      </c>
      <c r="E3804">
        <v>5</v>
      </c>
      <c r="F3804">
        <v>9.5</v>
      </c>
      <c r="G3804">
        <v>24.76</v>
      </c>
      <c r="H3804" s="1">
        <v>44855</v>
      </c>
      <c r="I3804" s="20">
        <v>0</v>
      </c>
      <c r="J3804" s="47">
        <f>Table_Query_from_Mac10[[#This Row],[unit_price]]-(Table_Query_from_Mac10[[#This Row],[unit_price]]*(Table_Query_from_Mac10[[#This Row],[discount_pct]]/100))</f>
        <v>24.76</v>
      </c>
      <c r="K3804" s="47">
        <f>Table_Query_from_Mac10[[#This Row],[unit_cost]]</f>
        <v>9.5</v>
      </c>
      <c r="L3804" s="47">
        <f>Table_Query_from_Mac10[[#This Row],[Live-cost]]*(1+Table_Query_from_Mac10[[#This Row],[CogsIncreasebyTYPE]])</f>
        <v>9.5</v>
      </c>
      <c r="M3804" s="47">
        <f>Table_Query_from_Mac10[[#This Row],[Live-cost]]*Table_Query_from_Mac10[[#This Row],[qty_to_ship]]</f>
        <v>47.5</v>
      </c>
      <c r="N3804" s="47">
        <f>IF(Table_Query_from_Mac10[[#This Row],[item_no]]="KDA",-Table_Query_from_Mac10[[#This Row],[unit_price]],Table_Query_from_Mac10[[#This Row],[Net Unit]]*Table_Query_from_Mac10[[#This Row],[qty_to_ship]])</f>
        <v>123.80000000000001</v>
      </c>
      <c r="O3804" s="47">
        <f>SUMIFS(Summary!C:C,Summary!H:H,Table_Query_from_Mac10[[#This Row],[Juiceoc]])</f>
        <v>0</v>
      </c>
      <c r="P3804" s="47">
        <f>SUMIFS(Summary!D:D,Summary!H:H,Table_Query_from_Mac10[[#This Row],[Juiceoc]])</f>
        <v>0</v>
      </c>
      <c r="Q3804" s="47">
        <f>SUMIFS(Summary!E:E,Summary!H:H,Table_Query_from_Mac10[[#This Row],[Juiceoc]])</f>
        <v>0</v>
      </c>
      <c r="R3804" s="47">
        <f>Table_Query_from_Mac10[[#This Row],[Net Unit]]*(1+Table_Query_from_Mac10[[#This Row],[PriceIncreasebyType]])</f>
        <v>24.76</v>
      </c>
      <c r="S3804" s="47">
        <f>Table_Query_from_Mac10[[#This Row],[UnitPriceFuture]]*Table_Query_from_Mac10[[#This Row],[qtytoShipFuture]]</f>
        <v>123.80000000000001</v>
      </c>
      <c r="T3804" s="47">
        <f>ROUND(Table_Query_from_Mac10[[#This Row],[qty_to_ship]]*(1+Table_Query_from_Mac10[[#This Row],[VolumeIncreasebyType]]),0)</f>
        <v>5</v>
      </c>
      <c r="U3804" s="47">
        <f>Table_Query_from_Mac10[[#This Row],[qtytoShipFuture]]*Table_Query_from_Mac10[[#This Row],[Future-cost]]</f>
        <v>47.5</v>
      </c>
      <c r="V3804" s="47">
        <f>Table_Query_from_Mac10[[#This Row],[qtytoShipFuture]]-Table_Query_from_Mac10[[#This Row],[qty_to_ship]]</f>
        <v>0</v>
      </c>
      <c r="W3804" s="47">
        <f>Table_Query_from_Mac10[[#This Row],[UnitPriceFuture]]</f>
        <v>24.76</v>
      </c>
      <c r="X3804" s="47">
        <f>Table_Query_from_Mac10[[#This Row],[Unit Increase]]*Table_Query_from_Mac10[[#This Row],[UnitPriceFuture]]</f>
        <v>0</v>
      </c>
      <c r="Y3804" s="47">
        <f>Table_Query_from_Mac10[[#This Row],[Unit Increase]]*Table_Query_from_Mac10[[#This Row],[Future-cost]]</f>
        <v>0</v>
      </c>
      <c r="Z3804" s="47">
        <f>-(Table_Query_from_Mac10[[#This Row],[Incremental Sales]]+((Table_Query_from_Mac10[[#This Row],[Incremental Sales]]*-(SUM(Summary!$S$8:$S$9)))))*Summary!$S$18</f>
        <v>0</v>
      </c>
      <c r="AA3804" s="47">
        <f>IFERROR(Table_Query_from_Mac10[[#This Row],[Incremental Cost]]/Table_Query_from_Mac10[[#This Row],[Incremental Sales]],0)</f>
        <v>0</v>
      </c>
      <c r="AB3804" s="47">
        <f>IFERROR(Table_Query_from_Mac10[[#This Row],[TotalCostFuture]]/Table_Query_from_Mac10[[#This Row],[totalsalesFuture]],0)</f>
        <v>0.38368336025848138</v>
      </c>
      <c r="AN3804" s="30">
        <v>18</v>
      </c>
      <c r="AO3804">
        <f t="shared" si="118"/>
        <v>5</v>
      </c>
      <c r="AQ3804" s="30">
        <v>70.739999999999995</v>
      </c>
      <c r="AR3804">
        <f t="shared" si="119"/>
        <v>24.76</v>
      </c>
    </row>
    <row r="3805" spans="1:44" x14ac:dyDescent="0.25">
      <c r="A3805">
        <v>90386</v>
      </c>
      <c r="B3805">
        <v>8</v>
      </c>
      <c r="C3805" t="s">
        <v>85</v>
      </c>
      <c r="D3805" t="s">
        <v>79</v>
      </c>
      <c r="E3805">
        <v>3</v>
      </c>
      <c r="F3805">
        <v>10.85</v>
      </c>
      <c r="G3805">
        <v>29.83</v>
      </c>
      <c r="H3805" s="1">
        <v>44855</v>
      </c>
      <c r="I3805" s="20">
        <v>0</v>
      </c>
      <c r="J3805" s="47">
        <f>Table_Query_from_Mac10[[#This Row],[unit_price]]-(Table_Query_from_Mac10[[#This Row],[unit_price]]*(Table_Query_from_Mac10[[#This Row],[discount_pct]]/100))</f>
        <v>29.83</v>
      </c>
      <c r="K3805" s="47">
        <f>Table_Query_from_Mac10[[#This Row],[unit_cost]]</f>
        <v>10.85</v>
      </c>
      <c r="L3805" s="47">
        <f>Table_Query_from_Mac10[[#This Row],[Live-cost]]*(1+Table_Query_from_Mac10[[#This Row],[CogsIncreasebyTYPE]])</f>
        <v>10.85</v>
      </c>
      <c r="M3805" s="47">
        <f>Table_Query_from_Mac10[[#This Row],[Live-cost]]*Table_Query_from_Mac10[[#This Row],[qty_to_ship]]</f>
        <v>32.549999999999997</v>
      </c>
      <c r="N3805" s="47">
        <f>IF(Table_Query_from_Mac10[[#This Row],[item_no]]="KDA",-Table_Query_from_Mac10[[#This Row],[unit_price]],Table_Query_from_Mac10[[#This Row],[Net Unit]]*Table_Query_from_Mac10[[#This Row],[qty_to_ship]])</f>
        <v>89.49</v>
      </c>
      <c r="O3805" s="47">
        <f>SUMIFS(Summary!C:C,Summary!H:H,Table_Query_from_Mac10[[#This Row],[Juiceoc]])</f>
        <v>0</v>
      </c>
      <c r="P3805" s="47">
        <f>SUMIFS(Summary!D:D,Summary!H:H,Table_Query_from_Mac10[[#This Row],[Juiceoc]])</f>
        <v>0</v>
      </c>
      <c r="Q3805" s="47">
        <f>SUMIFS(Summary!E:E,Summary!H:H,Table_Query_from_Mac10[[#This Row],[Juiceoc]])</f>
        <v>0</v>
      </c>
      <c r="R3805" s="47">
        <f>Table_Query_from_Mac10[[#This Row],[Net Unit]]*(1+Table_Query_from_Mac10[[#This Row],[PriceIncreasebyType]])</f>
        <v>29.83</v>
      </c>
      <c r="S3805" s="47">
        <f>Table_Query_from_Mac10[[#This Row],[UnitPriceFuture]]*Table_Query_from_Mac10[[#This Row],[qtytoShipFuture]]</f>
        <v>89.49</v>
      </c>
      <c r="T3805" s="47">
        <f>ROUND(Table_Query_from_Mac10[[#This Row],[qty_to_ship]]*(1+Table_Query_from_Mac10[[#This Row],[VolumeIncreasebyType]]),0)</f>
        <v>3</v>
      </c>
      <c r="U3805" s="47">
        <f>Table_Query_from_Mac10[[#This Row],[qtytoShipFuture]]*Table_Query_from_Mac10[[#This Row],[Future-cost]]</f>
        <v>32.549999999999997</v>
      </c>
      <c r="V3805" s="47">
        <f>Table_Query_from_Mac10[[#This Row],[qtytoShipFuture]]-Table_Query_from_Mac10[[#This Row],[qty_to_ship]]</f>
        <v>0</v>
      </c>
      <c r="W3805" s="47">
        <f>Table_Query_from_Mac10[[#This Row],[UnitPriceFuture]]</f>
        <v>29.83</v>
      </c>
      <c r="X3805" s="47">
        <f>Table_Query_from_Mac10[[#This Row],[Unit Increase]]*Table_Query_from_Mac10[[#This Row],[UnitPriceFuture]]</f>
        <v>0</v>
      </c>
      <c r="Y3805" s="47">
        <f>Table_Query_from_Mac10[[#This Row],[Unit Increase]]*Table_Query_from_Mac10[[#This Row],[Future-cost]]</f>
        <v>0</v>
      </c>
      <c r="Z3805" s="47">
        <f>-(Table_Query_from_Mac10[[#This Row],[Incremental Sales]]+((Table_Query_from_Mac10[[#This Row],[Incremental Sales]]*-(SUM(Summary!$S$8:$S$9)))))*Summary!$S$18</f>
        <v>0</v>
      </c>
      <c r="AA3805" s="47">
        <f>IFERROR(Table_Query_from_Mac10[[#This Row],[Incremental Cost]]/Table_Query_from_Mac10[[#This Row],[Incremental Sales]],0)</f>
        <v>0</v>
      </c>
      <c r="AB3805" s="47">
        <f>IFERROR(Table_Query_from_Mac10[[#This Row],[TotalCostFuture]]/Table_Query_from_Mac10[[#This Row],[totalsalesFuture]],0)</f>
        <v>0.36372779081461615</v>
      </c>
      <c r="AN3805" s="31">
        <v>12</v>
      </c>
      <c r="AO3805">
        <f t="shared" si="118"/>
        <v>3</v>
      </c>
      <c r="AQ3805" s="31">
        <v>85.22</v>
      </c>
      <c r="AR3805">
        <f t="shared" si="119"/>
        <v>29.83</v>
      </c>
    </row>
    <row r="3806" spans="1:44" x14ac:dyDescent="0.25">
      <c r="A3806">
        <v>90386</v>
      </c>
      <c r="B3806">
        <v>9</v>
      </c>
      <c r="C3806" t="s">
        <v>85</v>
      </c>
      <c r="D3806" t="s">
        <v>79</v>
      </c>
      <c r="E3806">
        <v>1</v>
      </c>
      <c r="F3806">
        <v>0</v>
      </c>
      <c r="G3806">
        <v>-73.989999999999995</v>
      </c>
      <c r="H3806" s="1">
        <v>44855</v>
      </c>
      <c r="I3806" s="20">
        <v>0</v>
      </c>
      <c r="J3806" s="47">
        <f>Table_Query_from_Mac10[[#This Row],[unit_price]]-(Table_Query_from_Mac10[[#This Row],[unit_price]]*(Table_Query_from_Mac10[[#This Row],[discount_pct]]/100))</f>
        <v>-73.989999999999995</v>
      </c>
      <c r="K3806" s="47">
        <f>Table_Query_from_Mac10[[#This Row],[unit_cost]]</f>
        <v>0</v>
      </c>
      <c r="L3806" s="47">
        <f>Table_Query_from_Mac10[[#This Row],[Live-cost]]*(1+Table_Query_from_Mac10[[#This Row],[CogsIncreasebyTYPE]])</f>
        <v>0</v>
      </c>
      <c r="M3806" s="47">
        <f>Table_Query_from_Mac10[[#This Row],[Live-cost]]*Table_Query_from_Mac10[[#This Row],[qty_to_ship]]</f>
        <v>0</v>
      </c>
      <c r="N3806" s="47">
        <f>IF(Table_Query_from_Mac10[[#This Row],[item_no]]="KDA",-Table_Query_from_Mac10[[#This Row],[unit_price]],Table_Query_from_Mac10[[#This Row],[Net Unit]]*Table_Query_from_Mac10[[#This Row],[qty_to_ship]])</f>
        <v>-73.989999999999995</v>
      </c>
      <c r="O3806" s="47">
        <f>SUMIFS(Summary!C:C,Summary!H:H,Table_Query_from_Mac10[[#This Row],[Juiceoc]])</f>
        <v>0</v>
      </c>
      <c r="P3806" s="47">
        <f>SUMIFS(Summary!D:D,Summary!H:H,Table_Query_from_Mac10[[#This Row],[Juiceoc]])</f>
        <v>0</v>
      </c>
      <c r="Q3806" s="47">
        <f>SUMIFS(Summary!E:E,Summary!H:H,Table_Query_from_Mac10[[#This Row],[Juiceoc]])</f>
        <v>0</v>
      </c>
      <c r="R3806" s="47">
        <f>Table_Query_from_Mac10[[#This Row],[Net Unit]]*(1+Table_Query_from_Mac10[[#This Row],[PriceIncreasebyType]])</f>
        <v>-73.989999999999995</v>
      </c>
      <c r="S3806" s="47">
        <f>Table_Query_from_Mac10[[#This Row],[UnitPriceFuture]]*Table_Query_from_Mac10[[#This Row],[qtytoShipFuture]]</f>
        <v>-73.989999999999995</v>
      </c>
      <c r="T3806" s="47">
        <f>ROUND(Table_Query_from_Mac10[[#This Row],[qty_to_ship]]*(1+Table_Query_from_Mac10[[#This Row],[VolumeIncreasebyType]]),0)</f>
        <v>1</v>
      </c>
      <c r="U3806" s="47">
        <f>Table_Query_from_Mac10[[#This Row],[qtytoShipFuture]]*Table_Query_from_Mac10[[#This Row],[Future-cost]]</f>
        <v>0</v>
      </c>
      <c r="V3806" s="47">
        <f>Table_Query_from_Mac10[[#This Row],[qtytoShipFuture]]-Table_Query_from_Mac10[[#This Row],[qty_to_ship]]</f>
        <v>0</v>
      </c>
      <c r="W3806" s="47">
        <f>Table_Query_from_Mac10[[#This Row],[UnitPriceFuture]]</f>
        <v>-73.989999999999995</v>
      </c>
      <c r="X3806" s="47">
        <f>Table_Query_from_Mac10[[#This Row],[Unit Increase]]*Table_Query_from_Mac10[[#This Row],[UnitPriceFuture]]</f>
        <v>0</v>
      </c>
      <c r="Y3806" s="47">
        <f>Table_Query_from_Mac10[[#This Row],[Unit Increase]]*Table_Query_from_Mac10[[#This Row],[Future-cost]]</f>
        <v>0</v>
      </c>
      <c r="Z3806" s="47">
        <f>-(Table_Query_from_Mac10[[#This Row],[Incremental Sales]]+((Table_Query_from_Mac10[[#This Row],[Incremental Sales]]*-(SUM(Summary!$S$8:$S$9)))))*Summary!$S$18</f>
        <v>0</v>
      </c>
      <c r="AA3806" s="47">
        <f>IFERROR(Table_Query_from_Mac10[[#This Row],[Incremental Cost]]/Table_Query_from_Mac10[[#This Row],[Incremental Sales]],0)</f>
        <v>0</v>
      </c>
      <c r="AB3806" s="47">
        <f>IFERROR(Table_Query_from_Mac10[[#This Row],[TotalCostFuture]]/Table_Query_from_Mac10[[#This Row],[totalsalesFuture]],0)</f>
        <v>0</v>
      </c>
      <c r="AN3806" s="30">
        <v>1</v>
      </c>
      <c r="AO3806">
        <f t="shared" si="118"/>
        <v>1</v>
      </c>
      <c r="AQ3806" s="30">
        <v>-211.4</v>
      </c>
      <c r="AR3806">
        <f t="shared" si="119"/>
        <v>-73.989999999999995</v>
      </c>
    </row>
    <row r="3807" spans="1:44" x14ac:dyDescent="0.25">
      <c r="A3807">
        <v>90387</v>
      </c>
      <c r="B3807">
        <v>1</v>
      </c>
      <c r="C3807" t="s">
        <v>86</v>
      </c>
      <c r="D3807" t="s">
        <v>79</v>
      </c>
      <c r="E3807">
        <v>9</v>
      </c>
      <c r="F3807">
        <v>1.2</v>
      </c>
      <c r="G3807">
        <v>3.91</v>
      </c>
      <c r="H3807" s="1">
        <v>44861</v>
      </c>
      <c r="I3807" s="20">
        <v>0</v>
      </c>
      <c r="J3807" s="47">
        <f>Table_Query_from_Mac10[[#This Row],[unit_price]]-(Table_Query_from_Mac10[[#This Row],[unit_price]]*(Table_Query_from_Mac10[[#This Row],[discount_pct]]/100))</f>
        <v>3.91</v>
      </c>
      <c r="K3807" s="47">
        <f>Table_Query_from_Mac10[[#This Row],[unit_cost]]</f>
        <v>1.2</v>
      </c>
      <c r="L3807" s="47">
        <f>Table_Query_from_Mac10[[#This Row],[Live-cost]]*(1+Table_Query_from_Mac10[[#This Row],[CogsIncreasebyTYPE]])</f>
        <v>1.2</v>
      </c>
      <c r="M3807" s="47">
        <f>Table_Query_from_Mac10[[#This Row],[Live-cost]]*Table_Query_from_Mac10[[#This Row],[qty_to_ship]]</f>
        <v>10.799999999999999</v>
      </c>
      <c r="N3807" s="47">
        <f>IF(Table_Query_from_Mac10[[#This Row],[item_no]]="KDA",-Table_Query_from_Mac10[[#This Row],[unit_price]],Table_Query_from_Mac10[[#This Row],[Net Unit]]*Table_Query_from_Mac10[[#This Row],[qty_to_ship]])</f>
        <v>35.19</v>
      </c>
      <c r="O3807" s="47">
        <f>SUMIFS(Summary!C:C,Summary!H:H,Table_Query_from_Mac10[[#This Row],[Juiceoc]])</f>
        <v>0</v>
      </c>
      <c r="P3807" s="47">
        <f>SUMIFS(Summary!D:D,Summary!H:H,Table_Query_from_Mac10[[#This Row],[Juiceoc]])</f>
        <v>0</v>
      </c>
      <c r="Q3807" s="47">
        <f>SUMIFS(Summary!E:E,Summary!H:H,Table_Query_from_Mac10[[#This Row],[Juiceoc]])</f>
        <v>0</v>
      </c>
      <c r="R3807" s="47">
        <f>Table_Query_from_Mac10[[#This Row],[Net Unit]]*(1+Table_Query_from_Mac10[[#This Row],[PriceIncreasebyType]])</f>
        <v>3.91</v>
      </c>
      <c r="S3807" s="47">
        <f>Table_Query_from_Mac10[[#This Row],[UnitPriceFuture]]*Table_Query_from_Mac10[[#This Row],[qtytoShipFuture]]</f>
        <v>35.19</v>
      </c>
      <c r="T3807" s="47">
        <f>ROUND(Table_Query_from_Mac10[[#This Row],[qty_to_ship]]*(1+Table_Query_from_Mac10[[#This Row],[VolumeIncreasebyType]]),0)</f>
        <v>9</v>
      </c>
      <c r="U3807" s="47">
        <f>Table_Query_from_Mac10[[#This Row],[qtytoShipFuture]]*Table_Query_from_Mac10[[#This Row],[Future-cost]]</f>
        <v>10.799999999999999</v>
      </c>
      <c r="V3807" s="47">
        <f>Table_Query_from_Mac10[[#This Row],[qtytoShipFuture]]-Table_Query_from_Mac10[[#This Row],[qty_to_ship]]</f>
        <v>0</v>
      </c>
      <c r="W3807" s="47">
        <f>Table_Query_from_Mac10[[#This Row],[UnitPriceFuture]]</f>
        <v>3.91</v>
      </c>
      <c r="X3807" s="47">
        <f>Table_Query_from_Mac10[[#This Row],[Unit Increase]]*Table_Query_from_Mac10[[#This Row],[UnitPriceFuture]]</f>
        <v>0</v>
      </c>
      <c r="Y3807" s="47">
        <f>Table_Query_from_Mac10[[#This Row],[Unit Increase]]*Table_Query_from_Mac10[[#This Row],[Future-cost]]</f>
        <v>0</v>
      </c>
      <c r="Z3807" s="47">
        <f>-(Table_Query_from_Mac10[[#This Row],[Incremental Sales]]+((Table_Query_from_Mac10[[#This Row],[Incremental Sales]]*-(SUM(Summary!$S$8:$S$9)))))*Summary!$S$18</f>
        <v>0</v>
      </c>
      <c r="AA3807" s="47">
        <f>IFERROR(Table_Query_from_Mac10[[#This Row],[Incremental Cost]]/Table_Query_from_Mac10[[#This Row],[Incremental Sales]],0)</f>
        <v>0</v>
      </c>
      <c r="AB3807" s="47">
        <f>IFERROR(Table_Query_from_Mac10[[#This Row],[TotalCostFuture]]/Table_Query_from_Mac10[[#This Row],[totalsalesFuture]],0)</f>
        <v>0.30690537084398978</v>
      </c>
      <c r="AN3807" s="31">
        <v>36</v>
      </c>
      <c r="AO3807">
        <f t="shared" si="118"/>
        <v>9</v>
      </c>
      <c r="AQ3807" s="31">
        <v>11.17</v>
      </c>
      <c r="AR3807">
        <f t="shared" si="119"/>
        <v>3.91</v>
      </c>
    </row>
    <row r="3808" spans="1:44" x14ac:dyDescent="0.25">
      <c r="A3808">
        <v>90387</v>
      </c>
      <c r="B3808">
        <v>2</v>
      </c>
      <c r="C3808" t="s">
        <v>86</v>
      </c>
      <c r="D3808" t="s">
        <v>79</v>
      </c>
      <c r="E3808">
        <v>6</v>
      </c>
      <c r="F3808">
        <v>1.31</v>
      </c>
      <c r="G3808">
        <v>3.91</v>
      </c>
      <c r="H3808" s="1">
        <v>44861</v>
      </c>
      <c r="I3808" s="20">
        <v>0</v>
      </c>
      <c r="J3808" s="47">
        <f>Table_Query_from_Mac10[[#This Row],[unit_price]]-(Table_Query_from_Mac10[[#This Row],[unit_price]]*(Table_Query_from_Mac10[[#This Row],[discount_pct]]/100))</f>
        <v>3.91</v>
      </c>
      <c r="K3808" s="47">
        <f>Table_Query_from_Mac10[[#This Row],[unit_cost]]</f>
        <v>1.31</v>
      </c>
      <c r="L3808" s="47">
        <f>Table_Query_from_Mac10[[#This Row],[Live-cost]]*(1+Table_Query_from_Mac10[[#This Row],[CogsIncreasebyTYPE]])</f>
        <v>1.31</v>
      </c>
      <c r="M3808" s="47">
        <f>Table_Query_from_Mac10[[#This Row],[Live-cost]]*Table_Query_from_Mac10[[#This Row],[qty_to_ship]]</f>
        <v>7.86</v>
      </c>
      <c r="N3808" s="47">
        <f>IF(Table_Query_from_Mac10[[#This Row],[item_no]]="KDA",-Table_Query_from_Mac10[[#This Row],[unit_price]],Table_Query_from_Mac10[[#This Row],[Net Unit]]*Table_Query_from_Mac10[[#This Row],[qty_to_ship]])</f>
        <v>23.46</v>
      </c>
      <c r="O3808" s="47">
        <f>SUMIFS(Summary!C:C,Summary!H:H,Table_Query_from_Mac10[[#This Row],[Juiceoc]])</f>
        <v>0</v>
      </c>
      <c r="P3808" s="47">
        <f>SUMIFS(Summary!D:D,Summary!H:H,Table_Query_from_Mac10[[#This Row],[Juiceoc]])</f>
        <v>0</v>
      </c>
      <c r="Q3808" s="47">
        <f>SUMIFS(Summary!E:E,Summary!H:H,Table_Query_from_Mac10[[#This Row],[Juiceoc]])</f>
        <v>0</v>
      </c>
      <c r="R3808" s="47">
        <f>Table_Query_from_Mac10[[#This Row],[Net Unit]]*(1+Table_Query_from_Mac10[[#This Row],[PriceIncreasebyType]])</f>
        <v>3.91</v>
      </c>
      <c r="S3808" s="47">
        <f>Table_Query_from_Mac10[[#This Row],[UnitPriceFuture]]*Table_Query_from_Mac10[[#This Row],[qtytoShipFuture]]</f>
        <v>23.46</v>
      </c>
      <c r="T3808" s="47">
        <f>ROUND(Table_Query_from_Mac10[[#This Row],[qty_to_ship]]*(1+Table_Query_from_Mac10[[#This Row],[VolumeIncreasebyType]]),0)</f>
        <v>6</v>
      </c>
      <c r="U3808" s="47">
        <f>Table_Query_from_Mac10[[#This Row],[qtytoShipFuture]]*Table_Query_from_Mac10[[#This Row],[Future-cost]]</f>
        <v>7.86</v>
      </c>
      <c r="V3808" s="47">
        <f>Table_Query_from_Mac10[[#This Row],[qtytoShipFuture]]-Table_Query_from_Mac10[[#This Row],[qty_to_ship]]</f>
        <v>0</v>
      </c>
      <c r="W3808" s="47">
        <f>Table_Query_from_Mac10[[#This Row],[UnitPriceFuture]]</f>
        <v>3.91</v>
      </c>
      <c r="X3808" s="47">
        <f>Table_Query_from_Mac10[[#This Row],[Unit Increase]]*Table_Query_from_Mac10[[#This Row],[UnitPriceFuture]]</f>
        <v>0</v>
      </c>
      <c r="Y3808" s="47">
        <f>Table_Query_from_Mac10[[#This Row],[Unit Increase]]*Table_Query_from_Mac10[[#This Row],[Future-cost]]</f>
        <v>0</v>
      </c>
      <c r="Z3808" s="47">
        <f>-(Table_Query_from_Mac10[[#This Row],[Incremental Sales]]+((Table_Query_from_Mac10[[#This Row],[Incremental Sales]]*-(SUM(Summary!$S$8:$S$9)))))*Summary!$S$18</f>
        <v>0</v>
      </c>
      <c r="AA3808" s="47">
        <f>IFERROR(Table_Query_from_Mac10[[#This Row],[Incremental Cost]]/Table_Query_from_Mac10[[#This Row],[Incremental Sales]],0)</f>
        <v>0</v>
      </c>
      <c r="AB3808" s="47">
        <f>IFERROR(Table_Query_from_Mac10[[#This Row],[TotalCostFuture]]/Table_Query_from_Mac10[[#This Row],[totalsalesFuture]],0)</f>
        <v>0.33503836317135549</v>
      </c>
      <c r="AN3808" s="30">
        <v>24</v>
      </c>
      <c r="AO3808">
        <f t="shared" si="118"/>
        <v>6</v>
      </c>
      <c r="AQ3808" s="30">
        <v>11.17</v>
      </c>
      <c r="AR3808">
        <f t="shared" si="119"/>
        <v>3.91</v>
      </c>
    </row>
    <row r="3809" spans="1:44" x14ac:dyDescent="0.25">
      <c r="A3809">
        <v>90387</v>
      </c>
      <c r="B3809">
        <v>3</v>
      </c>
      <c r="C3809" t="s">
        <v>86</v>
      </c>
      <c r="D3809" t="s">
        <v>79</v>
      </c>
      <c r="E3809">
        <v>6</v>
      </c>
      <c r="F3809">
        <v>5.77</v>
      </c>
      <c r="G3809">
        <v>24.47</v>
      </c>
      <c r="H3809" s="1">
        <v>44861</v>
      </c>
      <c r="I3809" s="20">
        <v>0</v>
      </c>
      <c r="J3809" s="47">
        <f>Table_Query_from_Mac10[[#This Row],[unit_price]]-(Table_Query_from_Mac10[[#This Row],[unit_price]]*(Table_Query_from_Mac10[[#This Row],[discount_pct]]/100))</f>
        <v>24.47</v>
      </c>
      <c r="K3809" s="47">
        <f>Table_Query_from_Mac10[[#This Row],[unit_cost]]</f>
        <v>5.77</v>
      </c>
      <c r="L3809" s="47">
        <f>Table_Query_from_Mac10[[#This Row],[Live-cost]]*(1+Table_Query_from_Mac10[[#This Row],[CogsIncreasebyTYPE]])</f>
        <v>5.77</v>
      </c>
      <c r="M3809" s="47">
        <f>Table_Query_from_Mac10[[#This Row],[Live-cost]]*Table_Query_from_Mac10[[#This Row],[qty_to_ship]]</f>
        <v>34.619999999999997</v>
      </c>
      <c r="N3809" s="47">
        <f>IF(Table_Query_from_Mac10[[#This Row],[item_no]]="KDA",-Table_Query_from_Mac10[[#This Row],[unit_price]],Table_Query_from_Mac10[[#This Row],[Net Unit]]*Table_Query_from_Mac10[[#This Row],[qty_to_ship]])</f>
        <v>146.82</v>
      </c>
      <c r="O3809" s="47">
        <f>SUMIFS(Summary!C:C,Summary!H:H,Table_Query_from_Mac10[[#This Row],[Juiceoc]])</f>
        <v>0</v>
      </c>
      <c r="P3809" s="47">
        <f>SUMIFS(Summary!D:D,Summary!H:H,Table_Query_from_Mac10[[#This Row],[Juiceoc]])</f>
        <v>0</v>
      </c>
      <c r="Q3809" s="47">
        <f>SUMIFS(Summary!E:E,Summary!H:H,Table_Query_from_Mac10[[#This Row],[Juiceoc]])</f>
        <v>0</v>
      </c>
      <c r="R3809" s="47">
        <f>Table_Query_from_Mac10[[#This Row],[Net Unit]]*(1+Table_Query_from_Mac10[[#This Row],[PriceIncreasebyType]])</f>
        <v>24.47</v>
      </c>
      <c r="S3809" s="47">
        <f>Table_Query_from_Mac10[[#This Row],[UnitPriceFuture]]*Table_Query_from_Mac10[[#This Row],[qtytoShipFuture]]</f>
        <v>146.82</v>
      </c>
      <c r="T3809" s="47">
        <f>ROUND(Table_Query_from_Mac10[[#This Row],[qty_to_ship]]*(1+Table_Query_from_Mac10[[#This Row],[VolumeIncreasebyType]]),0)</f>
        <v>6</v>
      </c>
      <c r="U3809" s="47">
        <f>Table_Query_from_Mac10[[#This Row],[qtytoShipFuture]]*Table_Query_from_Mac10[[#This Row],[Future-cost]]</f>
        <v>34.619999999999997</v>
      </c>
      <c r="V3809" s="47">
        <f>Table_Query_from_Mac10[[#This Row],[qtytoShipFuture]]-Table_Query_from_Mac10[[#This Row],[qty_to_ship]]</f>
        <v>0</v>
      </c>
      <c r="W3809" s="47">
        <f>Table_Query_from_Mac10[[#This Row],[UnitPriceFuture]]</f>
        <v>24.47</v>
      </c>
      <c r="X3809" s="47">
        <f>Table_Query_from_Mac10[[#This Row],[Unit Increase]]*Table_Query_from_Mac10[[#This Row],[UnitPriceFuture]]</f>
        <v>0</v>
      </c>
      <c r="Y3809" s="47">
        <f>Table_Query_from_Mac10[[#This Row],[Unit Increase]]*Table_Query_from_Mac10[[#This Row],[Future-cost]]</f>
        <v>0</v>
      </c>
      <c r="Z3809" s="47">
        <f>-(Table_Query_from_Mac10[[#This Row],[Incremental Sales]]+((Table_Query_from_Mac10[[#This Row],[Incremental Sales]]*-(SUM(Summary!$S$8:$S$9)))))*Summary!$S$18</f>
        <v>0</v>
      </c>
      <c r="AA3809" s="47">
        <f>IFERROR(Table_Query_from_Mac10[[#This Row],[Incremental Cost]]/Table_Query_from_Mac10[[#This Row],[Incremental Sales]],0)</f>
        <v>0</v>
      </c>
      <c r="AB3809" s="47">
        <f>IFERROR(Table_Query_from_Mac10[[#This Row],[TotalCostFuture]]/Table_Query_from_Mac10[[#This Row],[totalsalesFuture]],0)</f>
        <v>0.23579893747445851</v>
      </c>
      <c r="AN3809" s="31">
        <v>24</v>
      </c>
      <c r="AO3809">
        <f t="shared" si="118"/>
        <v>6</v>
      </c>
      <c r="AQ3809" s="31">
        <v>69.900000000000006</v>
      </c>
      <c r="AR3809">
        <f t="shared" si="119"/>
        <v>24.47</v>
      </c>
    </row>
    <row r="3810" spans="1:44" x14ac:dyDescent="0.25">
      <c r="A3810">
        <v>90387</v>
      </c>
      <c r="B3810">
        <v>4</v>
      </c>
      <c r="C3810" t="s">
        <v>86</v>
      </c>
      <c r="D3810" t="s">
        <v>79</v>
      </c>
      <c r="E3810">
        <v>4</v>
      </c>
      <c r="F3810">
        <v>4.3</v>
      </c>
      <c r="G3810">
        <v>17.03</v>
      </c>
      <c r="H3810" s="1">
        <v>44861</v>
      </c>
      <c r="I3810" s="20">
        <v>0</v>
      </c>
      <c r="J3810" s="47">
        <f>Table_Query_from_Mac10[[#This Row],[unit_price]]-(Table_Query_from_Mac10[[#This Row],[unit_price]]*(Table_Query_from_Mac10[[#This Row],[discount_pct]]/100))</f>
        <v>17.03</v>
      </c>
      <c r="K3810" s="47">
        <f>Table_Query_from_Mac10[[#This Row],[unit_cost]]</f>
        <v>4.3</v>
      </c>
      <c r="L3810" s="47">
        <f>Table_Query_from_Mac10[[#This Row],[Live-cost]]*(1+Table_Query_from_Mac10[[#This Row],[CogsIncreasebyTYPE]])</f>
        <v>4.3</v>
      </c>
      <c r="M3810" s="47">
        <f>Table_Query_from_Mac10[[#This Row],[Live-cost]]*Table_Query_from_Mac10[[#This Row],[qty_to_ship]]</f>
        <v>17.2</v>
      </c>
      <c r="N3810" s="47">
        <f>IF(Table_Query_from_Mac10[[#This Row],[item_no]]="KDA",-Table_Query_from_Mac10[[#This Row],[unit_price]],Table_Query_from_Mac10[[#This Row],[Net Unit]]*Table_Query_from_Mac10[[#This Row],[qty_to_ship]])</f>
        <v>68.12</v>
      </c>
      <c r="O3810" s="47">
        <f>SUMIFS(Summary!C:C,Summary!H:H,Table_Query_from_Mac10[[#This Row],[Juiceoc]])</f>
        <v>0</v>
      </c>
      <c r="P3810" s="47">
        <f>SUMIFS(Summary!D:D,Summary!H:H,Table_Query_from_Mac10[[#This Row],[Juiceoc]])</f>
        <v>0</v>
      </c>
      <c r="Q3810" s="47">
        <f>SUMIFS(Summary!E:E,Summary!H:H,Table_Query_from_Mac10[[#This Row],[Juiceoc]])</f>
        <v>0</v>
      </c>
      <c r="R3810" s="47">
        <f>Table_Query_from_Mac10[[#This Row],[Net Unit]]*(1+Table_Query_from_Mac10[[#This Row],[PriceIncreasebyType]])</f>
        <v>17.03</v>
      </c>
      <c r="S3810" s="47">
        <f>Table_Query_from_Mac10[[#This Row],[UnitPriceFuture]]*Table_Query_from_Mac10[[#This Row],[qtytoShipFuture]]</f>
        <v>68.12</v>
      </c>
      <c r="T3810" s="47">
        <f>ROUND(Table_Query_from_Mac10[[#This Row],[qty_to_ship]]*(1+Table_Query_from_Mac10[[#This Row],[VolumeIncreasebyType]]),0)</f>
        <v>4</v>
      </c>
      <c r="U3810" s="47">
        <f>Table_Query_from_Mac10[[#This Row],[qtytoShipFuture]]*Table_Query_from_Mac10[[#This Row],[Future-cost]]</f>
        <v>17.2</v>
      </c>
      <c r="V3810" s="47">
        <f>Table_Query_from_Mac10[[#This Row],[qtytoShipFuture]]-Table_Query_from_Mac10[[#This Row],[qty_to_ship]]</f>
        <v>0</v>
      </c>
      <c r="W3810" s="47">
        <f>Table_Query_from_Mac10[[#This Row],[UnitPriceFuture]]</f>
        <v>17.03</v>
      </c>
      <c r="X3810" s="47">
        <f>Table_Query_from_Mac10[[#This Row],[Unit Increase]]*Table_Query_from_Mac10[[#This Row],[UnitPriceFuture]]</f>
        <v>0</v>
      </c>
      <c r="Y3810" s="47">
        <f>Table_Query_from_Mac10[[#This Row],[Unit Increase]]*Table_Query_from_Mac10[[#This Row],[Future-cost]]</f>
        <v>0</v>
      </c>
      <c r="Z3810" s="47">
        <f>-(Table_Query_from_Mac10[[#This Row],[Incremental Sales]]+((Table_Query_from_Mac10[[#This Row],[Incremental Sales]]*-(SUM(Summary!$S$8:$S$9)))))*Summary!$S$18</f>
        <v>0</v>
      </c>
      <c r="AA3810" s="47">
        <f>IFERROR(Table_Query_from_Mac10[[#This Row],[Incremental Cost]]/Table_Query_from_Mac10[[#This Row],[Incremental Sales]],0)</f>
        <v>0</v>
      </c>
      <c r="AB3810" s="47">
        <f>IFERROR(Table_Query_from_Mac10[[#This Row],[TotalCostFuture]]/Table_Query_from_Mac10[[#This Row],[totalsalesFuture]],0)</f>
        <v>0.25249559600704635</v>
      </c>
      <c r="AN3810" s="30">
        <v>16</v>
      </c>
      <c r="AO3810">
        <f t="shared" si="118"/>
        <v>4</v>
      </c>
      <c r="AQ3810" s="30">
        <v>48.65</v>
      </c>
      <c r="AR3810">
        <f t="shared" si="119"/>
        <v>17.03</v>
      </c>
    </row>
    <row r="3811" spans="1:44" x14ac:dyDescent="0.25">
      <c r="A3811">
        <v>90387</v>
      </c>
      <c r="B3811">
        <v>5</v>
      </c>
      <c r="C3811" t="s">
        <v>86</v>
      </c>
      <c r="D3811" t="s">
        <v>79</v>
      </c>
      <c r="E3811">
        <v>48</v>
      </c>
      <c r="F3811">
        <v>5.86</v>
      </c>
      <c r="G3811">
        <v>14.16</v>
      </c>
      <c r="H3811" s="1">
        <v>44861</v>
      </c>
      <c r="I3811" s="20">
        <v>0</v>
      </c>
      <c r="J3811" s="47">
        <f>Table_Query_from_Mac10[[#This Row],[unit_price]]-(Table_Query_from_Mac10[[#This Row],[unit_price]]*(Table_Query_from_Mac10[[#This Row],[discount_pct]]/100))</f>
        <v>14.16</v>
      </c>
      <c r="K3811" s="47">
        <f>Table_Query_from_Mac10[[#This Row],[unit_cost]]</f>
        <v>5.86</v>
      </c>
      <c r="L3811" s="47">
        <f>Table_Query_from_Mac10[[#This Row],[Live-cost]]*(1+Table_Query_from_Mac10[[#This Row],[CogsIncreasebyTYPE]])</f>
        <v>5.86</v>
      </c>
      <c r="M3811" s="47">
        <f>Table_Query_from_Mac10[[#This Row],[Live-cost]]*Table_Query_from_Mac10[[#This Row],[qty_to_ship]]</f>
        <v>281.28000000000003</v>
      </c>
      <c r="N3811" s="47">
        <f>IF(Table_Query_from_Mac10[[#This Row],[item_no]]="KDA",-Table_Query_from_Mac10[[#This Row],[unit_price]],Table_Query_from_Mac10[[#This Row],[Net Unit]]*Table_Query_from_Mac10[[#This Row],[qty_to_ship]])</f>
        <v>679.68000000000006</v>
      </c>
      <c r="O3811" s="47">
        <f>SUMIFS(Summary!C:C,Summary!H:H,Table_Query_from_Mac10[[#This Row],[Juiceoc]])</f>
        <v>0</v>
      </c>
      <c r="P3811" s="47">
        <f>SUMIFS(Summary!D:D,Summary!H:H,Table_Query_from_Mac10[[#This Row],[Juiceoc]])</f>
        <v>0</v>
      </c>
      <c r="Q3811" s="47">
        <f>SUMIFS(Summary!E:E,Summary!H:H,Table_Query_from_Mac10[[#This Row],[Juiceoc]])</f>
        <v>0</v>
      </c>
      <c r="R3811" s="47">
        <f>Table_Query_from_Mac10[[#This Row],[Net Unit]]*(1+Table_Query_from_Mac10[[#This Row],[PriceIncreasebyType]])</f>
        <v>14.16</v>
      </c>
      <c r="S3811" s="47">
        <f>Table_Query_from_Mac10[[#This Row],[UnitPriceFuture]]*Table_Query_from_Mac10[[#This Row],[qtytoShipFuture]]</f>
        <v>679.68000000000006</v>
      </c>
      <c r="T3811" s="47">
        <f>ROUND(Table_Query_from_Mac10[[#This Row],[qty_to_ship]]*(1+Table_Query_from_Mac10[[#This Row],[VolumeIncreasebyType]]),0)</f>
        <v>48</v>
      </c>
      <c r="U3811" s="47">
        <f>Table_Query_from_Mac10[[#This Row],[qtytoShipFuture]]*Table_Query_from_Mac10[[#This Row],[Future-cost]]</f>
        <v>281.28000000000003</v>
      </c>
      <c r="V3811" s="47">
        <f>Table_Query_from_Mac10[[#This Row],[qtytoShipFuture]]-Table_Query_from_Mac10[[#This Row],[qty_to_ship]]</f>
        <v>0</v>
      </c>
      <c r="W3811" s="47">
        <f>Table_Query_from_Mac10[[#This Row],[UnitPriceFuture]]</f>
        <v>14.16</v>
      </c>
      <c r="X3811" s="47">
        <f>Table_Query_from_Mac10[[#This Row],[Unit Increase]]*Table_Query_from_Mac10[[#This Row],[UnitPriceFuture]]</f>
        <v>0</v>
      </c>
      <c r="Y3811" s="47">
        <f>Table_Query_from_Mac10[[#This Row],[Unit Increase]]*Table_Query_from_Mac10[[#This Row],[Future-cost]]</f>
        <v>0</v>
      </c>
      <c r="Z3811" s="47">
        <f>-(Table_Query_from_Mac10[[#This Row],[Incremental Sales]]+((Table_Query_from_Mac10[[#This Row],[Incremental Sales]]*-(SUM(Summary!$S$8:$S$9)))))*Summary!$S$18</f>
        <v>0</v>
      </c>
      <c r="AA3811" s="47">
        <f>IFERROR(Table_Query_from_Mac10[[#This Row],[Incremental Cost]]/Table_Query_from_Mac10[[#This Row],[Incremental Sales]],0)</f>
        <v>0</v>
      </c>
      <c r="AB3811" s="47">
        <f>IFERROR(Table_Query_from_Mac10[[#This Row],[TotalCostFuture]]/Table_Query_from_Mac10[[#This Row],[totalsalesFuture]],0)</f>
        <v>0.41384180790960451</v>
      </c>
      <c r="AN3811" s="31">
        <v>192</v>
      </c>
      <c r="AO3811">
        <f t="shared" si="118"/>
        <v>48</v>
      </c>
      <c r="AQ3811" s="31">
        <v>40.46</v>
      </c>
      <c r="AR3811">
        <f t="shared" si="119"/>
        <v>14.16</v>
      </c>
    </row>
    <row r="3812" spans="1:44" x14ac:dyDescent="0.25">
      <c r="A3812">
        <v>90387</v>
      </c>
      <c r="B3812">
        <v>6</v>
      </c>
      <c r="C3812" t="s">
        <v>86</v>
      </c>
      <c r="D3812" t="s">
        <v>79</v>
      </c>
      <c r="E3812">
        <v>25</v>
      </c>
      <c r="F3812">
        <v>4.8899999999999997</v>
      </c>
      <c r="G3812">
        <v>11.97</v>
      </c>
      <c r="H3812" s="1">
        <v>44861</v>
      </c>
      <c r="I3812" s="20">
        <v>0</v>
      </c>
      <c r="J3812" s="47">
        <f>Table_Query_from_Mac10[[#This Row],[unit_price]]-(Table_Query_from_Mac10[[#This Row],[unit_price]]*(Table_Query_from_Mac10[[#This Row],[discount_pct]]/100))</f>
        <v>11.97</v>
      </c>
      <c r="K3812" s="47">
        <f>Table_Query_from_Mac10[[#This Row],[unit_cost]]</f>
        <v>4.8899999999999997</v>
      </c>
      <c r="L3812" s="47">
        <f>Table_Query_from_Mac10[[#This Row],[Live-cost]]*(1+Table_Query_from_Mac10[[#This Row],[CogsIncreasebyTYPE]])</f>
        <v>4.8899999999999997</v>
      </c>
      <c r="M3812" s="47">
        <f>Table_Query_from_Mac10[[#This Row],[Live-cost]]*Table_Query_from_Mac10[[#This Row],[qty_to_ship]]</f>
        <v>122.24999999999999</v>
      </c>
      <c r="N3812" s="47">
        <f>IF(Table_Query_from_Mac10[[#This Row],[item_no]]="KDA",-Table_Query_from_Mac10[[#This Row],[unit_price]],Table_Query_from_Mac10[[#This Row],[Net Unit]]*Table_Query_from_Mac10[[#This Row],[qty_to_ship]])</f>
        <v>299.25</v>
      </c>
      <c r="O3812" s="47">
        <f>SUMIFS(Summary!C:C,Summary!H:H,Table_Query_from_Mac10[[#This Row],[Juiceoc]])</f>
        <v>0</v>
      </c>
      <c r="P3812" s="47">
        <f>SUMIFS(Summary!D:D,Summary!H:H,Table_Query_from_Mac10[[#This Row],[Juiceoc]])</f>
        <v>0</v>
      </c>
      <c r="Q3812" s="47">
        <f>SUMIFS(Summary!E:E,Summary!H:H,Table_Query_from_Mac10[[#This Row],[Juiceoc]])</f>
        <v>0</v>
      </c>
      <c r="R3812" s="47">
        <f>Table_Query_from_Mac10[[#This Row],[Net Unit]]*(1+Table_Query_from_Mac10[[#This Row],[PriceIncreasebyType]])</f>
        <v>11.97</v>
      </c>
      <c r="S3812" s="47">
        <f>Table_Query_from_Mac10[[#This Row],[UnitPriceFuture]]*Table_Query_from_Mac10[[#This Row],[qtytoShipFuture]]</f>
        <v>299.25</v>
      </c>
      <c r="T3812" s="47">
        <f>ROUND(Table_Query_from_Mac10[[#This Row],[qty_to_ship]]*(1+Table_Query_from_Mac10[[#This Row],[VolumeIncreasebyType]]),0)</f>
        <v>25</v>
      </c>
      <c r="U3812" s="47">
        <f>Table_Query_from_Mac10[[#This Row],[qtytoShipFuture]]*Table_Query_from_Mac10[[#This Row],[Future-cost]]</f>
        <v>122.24999999999999</v>
      </c>
      <c r="V3812" s="47">
        <f>Table_Query_from_Mac10[[#This Row],[qtytoShipFuture]]-Table_Query_from_Mac10[[#This Row],[qty_to_ship]]</f>
        <v>0</v>
      </c>
      <c r="W3812" s="47">
        <f>Table_Query_from_Mac10[[#This Row],[UnitPriceFuture]]</f>
        <v>11.97</v>
      </c>
      <c r="X3812" s="47">
        <f>Table_Query_from_Mac10[[#This Row],[Unit Increase]]*Table_Query_from_Mac10[[#This Row],[UnitPriceFuture]]</f>
        <v>0</v>
      </c>
      <c r="Y3812" s="47">
        <f>Table_Query_from_Mac10[[#This Row],[Unit Increase]]*Table_Query_from_Mac10[[#This Row],[Future-cost]]</f>
        <v>0</v>
      </c>
      <c r="Z3812" s="47">
        <f>-(Table_Query_from_Mac10[[#This Row],[Incremental Sales]]+((Table_Query_from_Mac10[[#This Row],[Incremental Sales]]*-(SUM(Summary!$S$8:$S$9)))))*Summary!$S$18</f>
        <v>0</v>
      </c>
      <c r="AA3812" s="47">
        <f>IFERROR(Table_Query_from_Mac10[[#This Row],[Incremental Cost]]/Table_Query_from_Mac10[[#This Row],[Incremental Sales]],0)</f>
        <v>0</v>
      </c>
      <c r="AB3812" s="47">
        <f>IFERROR(Table_Query_from_Mac10[[#This Row],[TotalCostFuture]]/Table_Query_from_Mac10[[#This Row],[totalsalesFuture]],0)</f>
        <v>0.40852130325814534</v>
      </c>
      <c r="AN3812" s="30">
        <v>100</v>
      </c>
      <c r="AO3812">
        <f t="shared" si="118"/>
        <v>25</v>
      </c>
      <c r="AQ3812" s="30">
        <v>34.21</v>
      </c>
      <c r="AR3812">
        <f t="shared" si="119"/>
        <v>11.97</v>
      </c>
    </row>
    <row r="3813" spans="1:44" x14ac:dyDescent="0.25">
      <c r="A3813">
        <v>90387</v>
      </c>
      <c r="B3813">
        <v>7</v>
      </c>
      <c r="C3813" t="s">
        <v>84</v>
      </c>
      <c r="D3813" t="s">
        <v>79</v>
      </c>
      <c r="E3813">
        <v>7</v>
      </c>
      <c r="F3813">
        <v>4.43</v>
      </c>
      <c r="G3813">
        <v>10.6</v>
      </c>
      <c r="H3813" s="1">
        <v>44861</v>
      </c>
      <c r="I3813" s="20">
        <v>0</v>
      </c>
      <c r="J3813" s="47">
        <f>Table_Query_from_Mac10[[#This Row],[unit_price]]-(Table_Query_from_Mac10[[#This Row],[unit_price]]*(Table_Query_from_Mac10[[#This Row],[discount_pct]]/100))</f>
        <v>10.6</v>
      </c>
      <c r="K3813" s="47">
        <f>Table_Query_from_Mac10[[#This Row],[unit_cost]]</f>
        <v>4.43</v>
      </c>
      <c r="L3813" s="47">
        <f>Table_Query_from_Mac10[[#This Row],[Live-cost]]*(1+Table_Query_from_Mac10[[#This Row],[CogsIncreasebyTYPE]])</f>
        <v>4.43</v>
      </c>
      <c r="M3813" s="47">
        <f>Table_Query_from_Mac10[[#This Row],[Live-cost]]*Table_Query_from_Mac10[[#This Row],[qty_to_ship]]</f>
        <v>31.009999999999998</v>
      </c>
      <c r="N3813" s="47">
        <f>IF(Table_Query_from_Mac10[[#This Row],[item_no]]="KDA",-Table_Query_from_Mac10[[#This Row],[unit_price]],Table_Query_from_Mac10[[#This Row],[Net Unit]]*Table_Query_from_Mac10[[#This Row],[qty_to_ship]])</f>
        <v>74.2</v>
      </c>
      <c r="O3813" s="47">
        <f>SUMIFS(Summary!C:C,Summary!H:H,Table_Query_from_Mac10[[#This Row],[Juiceoc]])</f>
        <v>0</v>
      </c>
      <c r="P3813" s="47">
        <f>SUMIFS(Summary!D:D,Summary!H:H,Table_Query_from_Mac10[[#This Row],[Juiceoc]])</f>
        <v>0</v>
      </c>
      <c r="Q3813" s="47">
        <f>SUMIFS(Summary!E:E,Summary!H:H,Table_Query_from_Mac10[[#This Row],[Juiceoc]])</f>
        <v>0</v>
      </c>
      <c r="R3813" s="47">
        <f>Table_Query_from_Mac10[[#This Row],[Net Unit]]*(1+Table_Query_from_Mac10[[#This Row],[PriceIncreasebyType]])</f>
        <v>10.6</v>
      </c>
      <c r="S3813" s="47">
        <f>Table_Query_from_Mac10[[#This Row],[UnitPriceFuture]]*Table_Query_from_Mac10[[#This Row],[qtytoShipFuture]]</f>
        <v>74.2</v>
      </c>
      <c r="T3813" s="47">
        <f>ROUND(Table_Query_from_Mac10[[#This Row],[qty_to_ship]]*(1+Table_Query_from_Mac10[[#This Row],[VolumeIncreasebyType]]),0)</f>
        <v>7</v>
      </c>
      <c r="U3813" s="47">
        <f>Table_Query_from_Mac10[[#This Row],[qtytoShipFuture]]*Table_Query_from_Mac10[[#This Row],[Future-cost]]</f>
        <v>31.009999999999998</v>
      </c>
      <c r="V3813" s="47">
        <f>Table_Query_from_Mac10[[#This Row],[qtytoShipFuture]]-Table_Query_from_Mac10[[#This Row],[qty_to_ship]]</f>
        <v>0</v>
      </c>
      <c r="W3813" s="47">
        <f>Table_Query_from_Mac10[[#This Row],[UnitPriceFuture]]</f>
        <v>10.6</v>
      </c>
      <c r="X3813" s="47">
        <f>Table_Query_from_Mac10[[#This Row],[Unit Increase]]*Table_Query_from_Mac10[[#This Row],[UnitPriceFuture]]</f>
        <v>0</v>
      </c>
      <c r="Y3813" s="47">
        <f>Table_Query_from_Mac10[[#This Row],[Unit Increase]]*Table_Query_from_Mac10[[#This Row],[Future-cost]]</f>
        <v>0</v>
      </c>
      <c r="Z3813" s="47">
        <f>-(Table_Query_from_Mac10[[#This Row],[Incremental Sales]]+((Table_Query_from_Mac10[[#This Row],[Incremental Sales]]*-(SUM(Summary!$S$8:$S$9)))))*Summary!$S$18</f>
        <v>0</v>
      </c>
      <c r="AA3813" s="47">
        <f>IFERROR(Table_Query_from_Mac10[[#This Row],[Incremental Cost]]/Table_Query_from_Mac10[[#This Row],[Incremental Sales]],0)</f>
        <v>0</v>
      </c>
      <c r="AB3813" s="47">
        <f>IFERROR(Table_Query_from_Mac10[[#This Row],[TotalCostFuture]]/Table_Query_from_Mac10[[#This Row],[totalsalesFuture]],0)</f>
        <v>0.41792452830188676</v>
      </c>
      <c r="AN3813" s="31">
        <v>25</v>
      </c>
      <c r="AO3813">
        <f t="shared" si="118"/>
        <v>7</v>
      </c>
      <c r="AQ3813" s="31">
        <v>30.28</v>
      </c>
      <c r="AR3813">
        <f t="shared" si="119"/>
        <v>10.6</v>
      </c>
    </row>
    <row r="3814" spans="1:44" x14ac:dyDescent="0.25">
      <c r="A3814">
        <v>90387</v>
      </c>
      <c r="B3814">
        <v>8</v>
      </c>
      <c r="C3814" t="s">
        <v>86</v>
      </c>
      <c r="D3814" t="s">
        <v>79</v>
      </c>
      <c r="E3814">
        <v>1</v>
      </c>
      <c r="F3814">
        <v>14.52</v>
      </c>
      <c r="G3814">
        <v>37.32</v>
      </c>
      <c r="H3814" s="1">
        <v>44861</v>
      </c>
      <c r="I3814" s="20">
        <v>0</v>
      </c>
      <c r="J3814" s="47">
        <f>Table_Query_from_Mac10[[#This Row],[unit_price]]-(Table_Query_from_Mac10[[#This Row],[unit_price]]*(Table_Query_from_Mac10[[#This Row],[discount_pct]]/100))</f>
        <v>37.32</v>
      </c>
      <c r="K3814" s="47">
        <f>Table_Query_from_Mac10[[#This Row],[unit_cost]]</f>
        <v>14.52</v>
      </c>
      <c r="L3814" s="47">
        <f>Table_Query_from_Mac10[[#This Row],[Live-cost]]*(1+Table_Query_from_Mac10[[#This Row],[CogsIncreasebyTYPE]])</f>
        <v>14.52</v>
      </c>
      <c r="M3814" s="47">
        <f>Table_Query_from_Mac10[[#This Row],[Live-cost]]*Table_Query_from_Mac10[[#This Row],[qty_to_ship]]</f>
        <v>14.52</v>
      </c>
      <c r="N3814" s="47">
        <f>IF(Table_Query_from_Mac10[[#This Row],[item_no]]="KDA",-Table_Query_from_Mac10[[#This Row],[unit_price]],Table_Query_from_Mac10[[#This Row],[Net Unit]]*Table_Query_from_Mac10[[#This Row],[qty_to_ship]])</f>
        <v>37.32</v>
      </c>
      <c r="O3814" s="47">
        <f>SUMIFS(Summary!C:C,Summary!H:H,Table_Query_from_Mac10[[#This Row],[Juiceoc]])</f>
        <v>0</v>
      </c>
      <c r="P3814" s="47">
        <f>SUMIFS(Summary!D:D,Summary!H:H,Table_Query_from_Mac10[[#This Row],[Juiceoc]])</f>
        <v>0</v>
      </c>
      <c r="Q3814" s="47">
        <f>SUMIFS(Summary!E:E,Summary!H:H,Table_Query_from_Mac10[[#This Row],[Juiceoc]])</f>
        <v>0</v>
      </c>
      <c r="R3814" s="47">
        <f>Table_Query_from_Mac10[[#This Row],[Net Unit]]*(1+Table_Query_from_Mac10[[#This Row],[PriceIncreasebyType]])</f>
        <v>37.32</v>
      </c>
      <c r="S3814" s="47">
        <f>Table_Query_from_Mac10[[#This Row],[UnitPriceFuture]]*Table_Query_from_Mac10[[#This Row],[qtytoShipFuture]]</f>
        <v>37.32</v>
      </c>
      <c r="T3814" s="47">
        <f>ROUND(Table_Query_from_Mac10[[#This Row],[qty_to_ship]]*(1+Table_Query_from_Mac10[[#This Row],[VolumeIncreasebyType]]),0)</f>
        <v>1</v>
      </c>
      <c r="U3814" s="47">
        <f>Table_Query_from_Mac10[[#This Row],[qtytoShipFuture]]*Table_Query_from_Mac10[[#This Row],[Future-cost]]</f>
        <v>14.52</v>
      </c>
      <c r="V3814" s="47">
        <f>Table_Query_from_Mac10[[#This Row],[qtytoShipFuture]]-Table_Query_from_Mac10[[#This Row],[qty_to_ship]]</f>
        <v>0</v>
      </c>
      <c r="W3814" s="47">
        <f>Table_Query_from_Mac10[[#This Row],[UnitPriceFuture]]</f>
        <v>37.32</v>
      </c>
      <c r="X3814" s="47">
        <f>Table_Query_from_Mac10[[#This Row],[Unit Increase]]*Table_Query_from_Mac10[[#This Row],[UnitPriceFuture]]</f>
        <v>0</v>
      </c>
      <c r="Y3814" s="47">
        <f>Table_Query_from_Mac10[[#This Row],[Unit Increase]]*Table_Query_from_Mac10[[#This Row],[Future-cost]]</f>
        <v>0</v>
      </c>
      <c r="Z3814" s="47">
        <f>-(Table_Query_from_Mac10[[#This Row],[Incremental Sales]]+((Table_Query_from_Mac10[[#This Row],[Incremental Sales]]*-(SUM(Summary!$S$8:$S$9)))))*Summary!$S$18</f>
        <v>0</v>
      </c>
      <c r="AA3814" s="47">
        <f>IFERROR(Table_Query_from_Mac10[[#This Row],[Incremental Cost]]/Table_Query_from_Mac10[[#This Row],[Incremental Sales]],0)</f>
        <v>0</v>
      </c>
      <c r="AB3814" s="47">
        <f>IFERROR(Table_Query_from_Mac10[[#This Row],[TotalCostFuture]]/Table_Query_from_Mac10[[#This Row],[totalsalesFuture]],0)</f>
        <v>0.38906752411575563</v>
      </c>
      <c r="AN3814" s="30">
        <v>4</v>
      </c>
      <c r="AO3814">
        <f t="shared" si="118"/>
        <v>1</v>
      </c>
      <c r="AQ3814" s="30">
        <v>106.63</v>
      </c>
      <c r="AR3814">
        <f t="shared" si="119"/>
        <v>37.32</v>
      </c>
    </row>
    <row r="3815" spans="1:44" x14ac:dyDescent="0.25">
      <c r="A3815">
        <v>90387</v>
      </c>
      <c r="B3815">
        <v>9</v>
      </c>
      <c r="C3815" t="s">
        <v>86</v>
      </c>
      <c r="D3815" t="s">
        <v>79</v>
      </c>
      <c r="E3815">
        <v>3</v>
      </c>
      <c r="F3815">
        <v>11.58</v>
      </c>
      <c r="G3815">
        <v>30.52</v>
      </c>
      <c r="H3815" s="1">
        <v>44861</v>
      </c>
      <c r="I3815" s="20">
        <v>0</v>
      </c>
      <c r="J3815" s="47">
        <f>Table_Query_from_Mac10[[#This Row],[unit_price]]-(Table_Query_from_Mac10[[#This Row],[unit_price]]*(Table_Query_from_Mac10[[#This Row],[discount_pct]]/100))</f>
        <v>30.52</v>
      </c>
      <c r="K3815" s="47">
        <f>Table_Query_from_Mac10[[#This Row],[unit_cost]]</f>
        <v>11.58</v>
      </c>
      <c r="L3815" s="47">
        <f>Table_Query_from_Mac10[[#This Row],[Live-cost]]*(1+Table_Query_from_Mac10[[#This Row],[CogsIncreasebyTYPE]])</f>
        <v>11.58</v>
      </c>
      <c r="M3815" s="47">
        <f>Table_Query_from_Mac10[[#This Row],[Live-cost]]*Table_Query_from_Mac10[[#This Row],[qty_to_ship]]</f>
        <v>34.74</v>
      </c>
      <c r="N3815" s="47">
        <f>IF(Table_Query_from_Mac10[[#This Row],[item_no]]="KDA",-Table_Query_from_Mac10[[#This Row],[unit_price]],Table_Query_from_Mac10[[#This Row],[Net Unit]]*Table_Query_from_Mac10[[#This Row],[qty_to_ship]])</f>
        <v>91.56</v>
      </c>
      <c r="O3815" s="47">
        <f>SUMIFS(Summary!C:C,Summary!H:H,Table_Query_from_Mac10[[#This Row],[Juiceoc]])</f>
        <v>0</v>
      </c>
      <c r="P3815" s="47">
        <f>SUMIFS(Summary!D:D,Summary!H:H,Table_Query_from_Mac10[[#This Row],[Juiceoc]])</f>
        <v>0</v>
      </c>
      <c r="Q3815" s="47">
        <f>SUMIFS(Summary!E:E,Summary!H:H,Table_Query_from_Mac10[[#This Row],[Juiceoc]])</f>
        <v>0</v>
      </c>
      <c r="R3815" s="47">
        <f>Table_Query_from_Mac10[[#This Row],[Net Unit]]*(1+Table_Query_from_Mac10[[#This Row],[PriceIncreasebyType]])</f>
        <v>30.52</v>
      </c>
      <c r="S3815" s="47">
        <f>Table_Query_from_Mac10[[#This Row],[UnitPriceFuture]]*Table_Query_from_Mac10[[#This Row],[qtytoShipFuture]]</f>
        <v>91.56</v>
      </c>
      <c r="T3815" s="47">
        <f>ROUND(Table_Query_from_Mac10[[#This Row],[qty_to_ship]]*(1+Table_Query_from_Mac10[[#This Row],[VolumeIncreasebyType]]),0)</f>
        <v>3</v>
      </c>
      <c r="U3815" s="47">
        <f>Table_Query_from_Mac10[[#This Row],[qtytoShipFuture]]*Table_Query_from_Mac10[[#This Row],[Future-cost]]</f>
        <v>34.74</v>
      </c>
      <c r="V3815" s="47">
        <f>Table_Query_from_Mac10[[#This Row],[qtytoShipFuture]]-Table_Query_from_Mac10[[#This Row],[qty_to_ship]]</f>
        <v>0</v>
      </c>
      <c r="W3815" s="47">
        <f>Table_Query_from_Mac10[[#This Row],[UnitPriceFuture]]</f>
        <v>30.52</v>
      </c>
      <c r="X3815" s="47">
        <f>Table_Query_from_Mac10[[#This Row],[Unit Increase]]*Table_Query_from_Mac10[[#This Row],[UnitPriceFuture]]</f>
        <v>0</v>
      </c>
      <c r="Y3815" s="47">
        <f>Table_Query_from_Mac10[[#This Row],[Unit Increase]]*Table_Query_from_Mac10[[#This Row],[Future-cost]]</f>
        <v>0</v>
      </c>
      <c r="Z3815" s="47">
        <f>-(Table_Query_from_Mac10[[#This Row],[Incremental Sales]]+((Table_Query_from_Mac10[[#This Row],[Incremental Sales]]*-(SUM(Summary!$S$8:$S$9)))))*Summary!$S$18</f>
        <v>0</v>
      </c>
      <c r="AA3815" s="47">
        <f>IFERROR(Table_Query_from_Mac10[[#This Row],[Incremental Cost]]/Table_Query_from_Mac10[[#This Row],[Incremental Sales]],0)</f>
        <v>0</v>
      </c>
      <c r="AB3815" s="47">
        <f>IFERROR(Table_Query_from_Mac10[[#This Row],[TotalCostFuture]]/Table_Query_from_Mac10[[#This Row],[totalsalesFuture]],0)</f>
        <v>0.37942332896461339</v>
      </c>
      <c r="AN3815" s="31">
        <v>12</v>
      </c>
      <c r="AO3815">
        <f t="shared" si="118"/>
        <v>3</v>
      </c>
      <c r="AQ3815" s="31">
        <v>87.19</v>
      </c>
      <c r="AR3815">
        <f t="shared" si="119"/>
        <v>30.52</v>
      </c>
    </row>
    <row r="3816" spans="1:44" x14ac:dyDescent="0.25">
      <c r="A3816">
        <v>90387</v>
      </c>
      <c r="B3816">
        <v>10</v>
      </c>
      <c r="C3816" t="s">
        <v>86</v>
      </c>
      <c r="D3816" t="s">
        <v>79</v>
      </c>
      <c r="E3816">
        <v>5</v>
      </c>
      <c r="F3816">
        <v>9.82</v>
      </c>
      <c r="G3816">
        <v>26.54</v>
      </c>
      <c r="H3816" s="1">
        <v>44861</v>
      </c>
      <c r="I3816" s="20">
        <v>0</v>
      </c>
      <c r="J3816" s="47">
        <f>Table_Query_from_Mac10[[#This Row],[unit_price]]-(Table_Query_from_Mac10[[#This Row],[unit_price]]*(Table_Query_from_Mac10[[#This Row],[discount_pct]]/100))</f>
        <v>26.54</v>
      </c>
      <c r="K3816" s="47">
        <f>Table_Query_from_Mac10[[#This Row],[unit_cost]]</f>
        <v>9.82</v>
      </c>
      <c r="L3816" s="47">
        <f>Table_Query_from_Mac10[[#This Row],[Live-cost]]*(1+Table_Query_from_Mac10[[#This Row],[CogsIncreasebyTYPE]])</f>
        <v>9.82</v>
      </c>
      <c r="M3816" s="47">
        <f>Table_Query_from_Mac10[[#This Row],[Live-cost]]*Table_Query_from_Mac10[[#This Row],[qty_to_ship]]</f>
        <v>49.1</v>
      </c>
      <c r="N3816" s="47">
        <f>IF(Table_Query_from_Mac10[[#This Row],[item_no]]="KDA",-Table_Query_from_Mac10[[#This Row],[unit_price]],Table_Query_from_Mac10[[#This Row],[Net Unit]]*Table_Query_from_Mac10[[#This Row],[qty_to_ship]])</f>
        <v>132.69999999999999</v>
      </c>
      <c r="O3816" s="47">
        <f>SUMIFS(Summary!C:C,Summary!H:H,Table_Query_from_Mac10[[#This Row],[Juiceoc]])</f>
        <v>0</v>
      </c>
      <c r="P3816" s="47">
        <f>SUMIFS(Summary!D:D,Summary!H:H,Table_Query_from_Mac10[[#This Row],[Juiceoc]])</f>
        <v>0</v>
      </c>
      <c r="Q3816" s="47">
        <f>SUMIFS(Summary!E:E,Summary!H:H,Table_Query_from_Mac10[[#This Row],[Juiceoc]])</f>
        <v>0</v>
      </c>
      <c r="R3816" s="47">
        <f>Table_Query_from_Mac10[[#This Row],[Net Unit]]*(1+Table_Query_from_Mac10[[#This Row],[PriceIncreasebyType]])</f>
        <v>26.54</v>
      </c>
      <c r="S3816" s="47">
        <f>Table_Query_from_Mac10[[#This Row],[UnitPriceFuture]]*Table_Query_from_Mac10[[#This Row],[qtytoShipFuture]]</f>
        <v>132.69999999999999</v>
      </c>
      <c r="T3816" s="47">
        <f>ROUND(Table_Query_from_Mac10[[#This Row],[qty_to_ship]]*(1+Table_Query_from_Mac10[[#This Row],[VolumeIncreasebyType]]),0)</f>
        <v>5</v>
      </c>
      <c r="U3816" s="47">
        <f>Table_Query_from_Mac10[[#This Row],[qtytoShipFuture]]*Table_Query_from_Mac10[[#This Row],[Future-cost]]</f>
        <v>49.1</v>
      </c>
      <c r="V3816" s="47">
        <f>Table_Query_from_Mac10[[#This Row],[qtytoShipFuture]]-Table_Query_from_Mac10[[#This Row],[qty_to_ship]]</f>
        <v>0</v>
      </c>
      <c r="W3816" s="47">
        <f>Table_Query_from_Mac10[[#This Row],[UnitPriceFuture]]</f>
        <v>26.54</v>
      </c>
      <c r="X3816" s="47">
        <f>Table_Query_from_Mac10[[#This Row],[Unit Increase]]*Table_Query_from_Mac10[[#This Row],[UnitPriceFuture]]</f>
        <v>0</v>
      </c>
      <c r="Y3816" s="47">
        <f>Table_Query_from_Mac10[[#This Row],[Unit Increase]]*Table_Query_from_Mac10[[#This Row],[Future-cost]]</f>
        <v>0</v>
      </c>
      <c r="Z3816" s="47">
        <f>-(Table_Query_from_Mac10[[#This Row],[Incremental Sales]]+((Table_Query_from_Mac10[[#This Row],[Incremental Sales]]*-(SUM(Summary!$S$8:$S$9)))))*Summary!$S$18</f>
        <v>0</v>
      </c>
      <c r="AA3816" s="47">
        <f>IFERROR(Table_Query_from_Mac10[[#This Row],[Incremental Cost]]/Table_Query_from_Mac10[[#This Row],[Incremental Sales]],0)</f>
        <v>0</v>
      </c>
      <c r="AB3816" s="47">
        <f>IFERROR(Table_Query_from_Mac10[[#This Row],[TotalCostFuture]]/Table_Query_from_Mac10[[#This Row],[totalsalesFuture]],0)</f>
        <v>0.37000753579502643</v>
      </c>
      <c r="AN3816" s="30">
        <v>18</v>
      </c>
      <c r="AO3816">
        <f t="shared" si="118"/>
        <v>5</v>
      </c>
      <c r="AQ3816" s="30">
        <v>75.84</v>
      </c>
      <c r="AR3816">
        <f t="shared" si="119"/>
        <v>26.54</v>
      </c>
    </row>
    <row r="3817" spans="1:44" x14ac:dyDescent="0.25">
      <c r="A3817">
        <v>90387</v>
      </c>
      <c r="B3817">
        <v>11</v>
      </c>
      <c r="C3817" t="s">
        <v>86</v>
      </c>
      <c r="D3817" t="s">
        <v>79</v>
      </c>
      <c r="E3817">
        <v>9</v>
      </c>
      <c r="F3817">
        <v>8.44</v>
      </c>
      <c r="G3817">
        <v>22.09</v>
      </c>
      <c r="H3817" s="1">
        <v>44861</v>
      </c>
      <c r="I3817" s="20">
        <v>0</v>
      </c>
      <c r="J3817" s="47">
        <f>Table_Query_from_Mac10[[#This Row],[unit_price]]-(Table_Query_from_Mac10[[#This Row],[unit_price]]*(Table_Query_from_Mac10[[#This Row],[discount_pct]]/100))</f>
        <v>22.09</v>
      </c>
      <c r="K3817" s="47">
        <f>Table_Query_from_Mac10[[#This Row],[unit_cost]]</f>
        <v>8.44</v>
      </c>
      <c r="L3817" s="47">
        <f>Table_Query_from_Mac10[[#This Row],[Live-cost]]*(1+Table_Query_from_Mac10[[#This Row],[CogsIncreasebyTYPE]])</f>
        <v>8.44</v>
      </c>
      <c r="M3817" s="47">
        <f>Table_Query_from_Mac10[[#This Row],[Live-cost]]*Table_Query_from_Mac10[[#This Row],[qty_to_ship]]</f>
        <v>75.959999999999994</v>
      </c>
      <c r="N3817" s="47">
        <f>IF(Table_Query_from_Mac10[[#This Row],[item_no]]="KDA",-Table_Query_from_Mac10[[#This Row],[unit_price]],Table_Query_from_Mac10[[#This Row],[Net Unit]]*Table_Query_from_Mac10[[#This Row],[qty_to_ship]])</f>
        <v>198.81</v>
      </c>
      <c r="O3817" s="47">
        <f>SUMIFS(Summary!C:C,Summary!H:H,Table_Query_from_Mac10[[#This Row],[Juiceoc]])</f>
        <v>0</v>
      </c>
      <c r="P3817" s="47">
        <f>SUMIFS(Summary!D:D,Summary!H:H,Table_Query_from_Mac10[[#This Row],[Juiceoc]])</f>
        <v>0</v>
      </c>
      <c r="Q3817" s="47">
        <f>SUMIFS(Summary!E:E,Summary!H:H,Table_Query_from_Mac10[[#This Row],[Juiceoc]])</f>
        <v>0</v>
      </c>
      <c r="R3817" s="47">
        <f>Table_Query_from_Mac10[[#This Row],[Net Unit]]*(1+Table_Query_from_Mac10[[#This Row],[PriceIncreasebyType]])</f>
        <v>22.09</v>
      </c>
      <c r="S3817" s="47">
        <f>Table_Query_from_Mac10[[#This Row],[UnitPriceFuture]]*Table_Query_from_Mac10[[#This Row],[qtytoShipFuture]]</f>
        <v>198.81</v>
      </c>
      <c r="T3817" s="47">
        <f>ROUND(Table_Query_from_Mac10[[#This Row],[qty_to_ship]]*(1+Table_Query_from_Mac10[[#This Row],[VolumeIncreasebyType]]),0)</f>
        <v>9</v>
      </c>
      <c r="U3817" s="47">
        <f>Table_Query_from_Mac10[[#This Row],[qtytoShipFuture]]*Table_Query_from_Mac10[[#This Row],[Future-cost]]</f>
        <v>75.959999999999994</v>
      </c>
      <c r="V3817" s="47">
        <f>Table_Query_from_Mac10[[#This Row],[qtytoShipFuture]]-Table_Query_from_Mac10[[#This Row],[qty_to_ship]]</f>
        <v>0</v>
      </c>
      <c r="W3817" s="47">
        <f>Table_Query_from_Mac10[[#This Row],[UnitPriceFuture]]</f>
        <v>22.09</v>
      </c>
      <c r="X3817" s="47">
        <f>Table_Query_from_Mac10[[#This Row],[Unit Increase]]*Table_Query_from_Mac10[[#This Row],[UnitPriceFuture]]</f>
        <v>0</v>
      </c>
      <c r="Y3817" s="47">
        <f>Table_Query_from_Mac10[[#This Row],[Unit Increase]]*Table_Query_from_Mac10[[#This Row],[Future-cost]]</f>
        <v>0</v>
      </c>
      <c r="Z3817" s="47">
        <f>-(Table_Query_from_Mac10[[#This Row],[Incremental Sales]]+((Table_Query_from_Mac10[[#This Row],[Incremental Sales]]*-(SUM(Summary!$S$8:$S$9)))))*Summary!$S$18</f>
        <v>0</v>
      </c>
      <c r="AA3817" s="47">
        <f>IFERROR(Table_Query_from_Mac10[[#This Row],[Incremental Cost]]/Table_Query_from_Mac10[[#This Row],[Incremental Sales]],0)</f>
        <v>0</v>
      </c>
      <c r="AB3817" s="47">
        <f>IFERROR(Table_Query_from_Mac10[[#This Row],[TotalCostFuture]]/Table_Query_from_Mac10[[#This Row],[totalsalesFuture]],0)</f>
        <v>0.38207333635129015</v>
      </c>
      <c r="AN3817" s="31">
        <v>36</v>
      </c>
      <c r="AO3817">
        <f t="shared" si="118"/>
        <v>9</v>
      </c>
      <c r="AQ3817" s="31">
        <v>63.1</v>
      </c>
      <c r="AR3817">
        <f t="shared" si="119"/>
        <v>22.09</v>
      </c>
    </row>
    <row r="3818" spans="1:44" x14ac:dyDescent="0.25">
      <c r="A3818">
        <v>90387</v>
      </c>
      <c r="B3818">
        <v>12</v>
      </c>
      <c r="C3818" t="s">
        <v>86</v>
      </c>
      <c r="D3818" t="s">
        <v>79</v>
      </c>
      <c r="E3818">
        <v>24</v>
      </c>
      <c r="F3818">
        <v>7.12</v>
      </c>
      <c r="G3818">
        <v>17.829999999999998</v>
      </c>
      <c r="H3818" s="1">
        <v>44861</v>
      </c>
      <c r="I3818" s="20">
        <v>0</v>
      </c>
      <c r="J3818" s="47">
        <f>Table_Query_from_Mac10[[#This Row],[unit_price]]-(Table_Query_from_Mac10[[#This Row],[unit_price]]*(Table_Query_from_Mac10[[#This Row],[discount_pct]]/100))</f>
        <v>17.829999999999998</v>
      </c>
      <c r="K3818" s="47">
        <f>Table_Query_from_Mac10[[#This Row],[unit_cost]]</f>
        <v>7.12</v>
      </c>
      <c r="L3818" s="47">
        <f>Table_Query_from_Mac10[[#This Row],[Live-cost]]*(1+Table_Query_from_Mac10[[#This Row],[CogsIncreasebyTYPE]])</f>
        <v>7.12</v>
      </c>
      <c r="M3818" s="47">
        <f>Table_Query_from_Mac10[[#This Row],[Live-cost]]*Table_Query_from_Mac10[[#This Row],[qty_to_ship]]</f>
        <v>170.88</v>
      </c>
      <c r="N3818" s="47">
        <f>IF(Table_Query_from_Mac10[[#This Row],[item_no]]="KDA",-Table_Query_from_Mac10[[#This Row],[unit_price]],Table_Query_from_Mac10[[#This Row],[Net Unit]]*Table_Query_from_Mac10[[#This Row],[qty_to_ship]])</f>
        <v>427.91999999999996</v>
      </c>
      <c r="O3818" s="47">
        <f>SUMIFS(Summary!C:C,Summary!H:H,Table_Query_from_Mac10[[#This Row],[Juiceoc]])</f>
        <v>0</v>
      </c>
      <c r="P3818" s="47">
        <f>SUMIFS(Summary!D:D,Summary!H:H,Table_Query_from_Mac10[[#This Row],[Juiceoc]])</f>
        <v>0</v>
      </c>
      <c r="Q3818" s="47">
        <f>SUMIFS(Summary!E:E,Summary!H:H,Table_Query_from_Mac10[[#This Row],[Juiceoc]])</f>
        <v>0</v>
      </c>
      <c r="R3818" s="47">
        <f>Table_Query_from_Mac10[[#This Row],[Net Unit]]*(1+Table_Query_from_Mac10[[#This Row],[PriceIncreasebyType]])</f>
        <v>17.829999999999998</v>
      </c>
      <c r="S3818" s="47">
        <f>Table_Query_from_Mac10[[#This Row],[UnitPriceFuture]]*Table_Query_from_Mac10[[#This Row],[qtytoShipFuture]]</f>
        <v>427.91999999999996</v>
      </c>
      <c r="T3818" s="47">
        <f>ROUND(Table_Query_from_Mac10[[#This Row],[qty_to_ship]]*(1+Table_Query_from_Mac10[[#This Row],[VolumeIncreasebyType]]),0)</f>
        <v>24</v>
      </c>
      <c r="U3818" s="47">
        <f>Table_Query_from_Mac10[[#This Row],[qtytoShipFuture]]*Table_Query_from_Mac10[[#This Row],[Future-cost]]</f>
        <v>170.88</v>
      </c>
      <c r="V3818" s="47">
        <f>Table_Query_from_Mac10[[#This Row],[qtytoShipFuture]]-Table_Query_from_Mac10[[#This Row],[qty_to_ship]]</f>
        <v>0</v>
      </c>
      <c r="W3818" s="47">
        <f>Table_Query_from_Mac10[[#This Row],[UnitPriceFuture]]</f>
        <v>17.829999999999998</v>
      </c>
      <c r="X3818" s="47">
        <f>Table_Query_from_Mac10[[#This Row],[Unit Increase]]*Table_Query_from_Mac10[[#This Row],[UnitPriceFuture]]</f>
        <v>0</v>
      </c>
      <c r="Y3818" s="47">
        <f>Table_Query_from_Mac10[[#This Row],[Unit Increase]]*Table_Query_from_Mac10[[#This Row],[Future-cost]]</f>
        <v>0</v>
      </c>
      <c r="Z3818" s="47">
        <f>-(Table_Query_from_Mac10[[#This Row],[Incremental Sales]]+((Table_Query_from_Mac10[[#This Row],[Incremental Sales]]*-(SUM(Summary!$S$8:$S$9)))))*Summary!$S$18</f>
        <v>0</v>
      </c>
      <c r="AA3818" s="47">
        <f>IFERROR(Table_Query_from_Mac10[[#This Row],[Incremental Cost]]/Table_Query_from_Mac10[[#This Row],[Incremental Sales]],0)</f>
        <v>0</v>
      </c>
      <c r="AB3818" s="47">
        <f>IFERROR(Table_Query_from_Mac10[[#This Row],[TotalCostFuture]]/Table_Query_from_Mac10[[#This Row],[totalsalesFuture]],0)</f>
        <v>0.39932697700504771</v>
      </c>
      <c r="AN3818" s="30">
        <v>96</v>
      </c>
      <c r="AO3818">
        <f t="shared" si="118"/>
        <v>24</v>
      </c>
      <c r="AQ3818" s="30">
        <v>50.95</v>
      </c>
      <c r="AR3818">
        <f t="shared" si="119"/>
        <v>17.829999999999998</v>
      </c>
    </row>
    <row r="3819" spans="1:44" x14ac:dyDescent="0.25">
      <c r="A3819">
        <v>90387</v>
      </c>
      <c r="B3819">
        <v>13</v>
      </c>
      <c r="C3819" t="s">
        <v>86</v>
      </c>
      <c r="D3819" t="s">
        <v>79</v>
      </c>
      <c r="E3819">
        <v>32</v>
      </c>
      <c r="F3819">
        <v>6.95</v>
      </c>
      <c r="G3819">
        <v>16.170000000000002</v>
      </c>
      <c r="H3819" s="1">
        <v>44861</v>
      </c>
      <c r="I3819" s="20">
        <v>0</v>
      </c>
      <c r="J3819" s="47">
        <f>Table_Query_from_Mac10[[#This Row],[unit_price]]-(Table_Query_from_Mac10[[#This Row],[unit_price]]*(Table_Query_from_Mac10[[#This Row],[discount_pct]]/100))</f>
        <v>16.170000000000002</v>
      </c>
      <c r="K3819" s="47">
        <f>Table_Query_from_Mac10[[#This Row],[unit_cost]]</f>
        <v>6.95</v>
      </c>
      <c r="L3819" s="47">
        <f>Table_Query_from_Mac10[[#This Row],[Live-cost]]*(1+Table_Query_from_Mac10[[#This Row],[CogsIncreasebyTYPE]])</f>
        <v>6.95</v>
      </c>
      <c r="M3819" s="47">
        <f>Table_Query_from_Mac10[[#This Row],[Live-cost]]*Table_Query_from_Mac10[[#This Row],[qty_to_ship]]</f>
        <v>222.4</v>
      </c>
      <c r="N3819" s="47">
        <f>IF(Table_Query_from_Mac10[[#This Row],[item_no]]="KDA",-Table_Query_from_Mac10[[#This Row],[unit_price]],Table_Query_from_Mac10[[#This Row],[Net Unit]]*Table_Query_from_Mac10[[#This Row],[qty_to_ship]])</f>
        <v>517.44000000000005</v>
      </c>
      <c r="O3819" s="47">
        <f>SUMIFS(Summary!C:C,Summary!H:H,Table_Query_from_Mac10[[#This Row],[Juiceoc]])</f>
        <v>0</v>
      </c>
      <c r="P3819" s="47">
        <f>SUMIFS(Summary!D:D,Summary!H:H,Table_Query_from_Mac10[[#This Row],[Juiceoc]])</f>
        <v>0</v>
      </c>
      <c r="Q3819" s="47">
        <f>SUMIFS(Summary!E:E,Summary!H:H,Table_Query_from_Mac10[[#This Row],[Juiceoc]])</f>
        <v>0</v>
      </c>
      <c r="R3819" s="47">
        <f>Table_Query_from_Mac10[[#This Row],[Net Unit]]*(1+Table_Query_from_Mac10[[#This Row],[PriceIncreasebyType]])</f>
        <v>16.170000000000002</v>
      </c>
      <c r="S3819" s="47">
        <f>Table_Query_from_Mac10[[#This Row],[UnitPriceFuture]]*Table_Query_from_Mac10[[#This Row],[qtytoShipFuture]]</f>
        <v>517.44000000000005</v>
      </c>
      <c r="T3819" s="47">
        <f>ROUND(Table_Query_from_Mac10[[#This Row],[qty_to_ship]]*(1+Table_Query_from_Mac10[[#This Row],[VolumeIncreasebyType]]),0)</f>
        <v>32</v>
      </c>
      <c r="U3819" s="47">
        <f>Table_Query_from_Mac10[[#This Row],[qtytoShipFuture]]*Table_Query_from_Mac10[[#This Row],[Future-cost]]</f>
        <v>222.4</v>
      </c>
      <c r="V3819" s="47">
        <f>Table_Query_from_Mac10[[#This Row],[qtytoShipFuture]]-Table_Query_from_Mac10[[#This Row],[qty_to_ship]]</f>
        <v>0</v>
      </c>
      <c r="W3819" s="47">
        <f>Table_Query_from_Mac10[[#This Row],[UnitPriceFuture]]</f>
        <v>16.170000000000002</v>
      </c>
      <c r="X3819" s="47">
        <f>Table_Query_from_Mac10[[#This Row],[Unit Increase]]*Table_Query_from_Mac10[[#This Row],[UnitPriceFuture]]</f>
        <v>0</v>
      </c>
      <c r="Y3819" s="47">
        <f>Table_Query_from_Mac10[[#This Row],[Unit Increase]]*Table_Query_from_Mac10[[#This Row],[Future-cost]]</f>
        <v>0</v>
      </c>
      <c r="Z3819" s="47">
        <f>-(Table_Query_from_Mac10[[#This Row],[Incremental Sales]]+((Table_Query_from_Mac10[[#This Row],[Incremental Sales]]*-(SUM(Summary!$S$8:$S$9)))))*Summary!$S$18</f>
        <v>0</v>
      </c>
      <c r="AA3819" s="47">
        <f>IFERROR(Table_Query_from_Mac10[[#This Row],[Incremental Cost]]/Table_Query_from_Mac10[[#This Row],[Incremental Sales]],0)</f>
        <v>0</v>
      </c>
      <c r="AB3819" s="47">
        <f>IFERROR(Table_Query_from_Mac10[[#This Row],[TotalCostFuture]]/Table_Query_from_Mac10[[#This Row],[totalsalesFuture]],0)</f>
        <v>0.42980828695114404</v>
      </c>
      <c r="AN3819" s="31">
        <v>128</v>
      </c>
      <c r="AO3819">
        <f t="shared" si="118"/>
        <v>32</v>
      </c>
      <c r="AQ3819" s="31">
        <v>46.2</v>
      </c>
      <c r="AR3819">
        <f t="shared" si="119"/>
        <v>16.170000000000002</v>
      </c>
    </row>
    <row r="3820" spans="1:44" x14ac:dyDescent="0.25">
      <c r="A3820">
        <v>90387</v>
      </c>
      <c r="B3820">
        <v>14</v>
      </c>
      <c r="C3820" t="s">
        <v>86</v>
      </c>
      <c r="D3820" t="s">
        <v>79</v>
      </c>
      <c r="E3820">
        <v>32</v>
      </c>
      <c r="F3820">
        <v>6.33</v>
      </c>
      <c r="G3820">
        <v>14.79</v>
      </c>
      <c r="H3820" s="1">
        <v>44861</v>
      </c>
      <c r="I3820" s="20">
        <v>0</v>
      </c>
      <c r="J3820" s="47">
        <f>Table_Query_from_Mac10[[#This Row],[unit_price]]-(Table_Query_from_Mac10[[#This Row],[unit_price]]*(Table_Query_from_Mac10[[#This Row],[discount_pct]]/100))</f>
        <v>14.79</v>
      </c>
      <c r="K3820" s="47">
        <f>Table_Query_from_Mac10[[#This Row],[unit_cost]]</f>
        <v>6.33</v>
      </c>
      <c r="L3820" s="47">
        <f>Table_Query_from_Mac10[[#This Row],[Live-cost]]*(1+Table_Query_from_Mac10[[#This Row],[CogsIncreasebyTYPE]])</f>
        <v>6.33</v>
      </c>
      <c r="M3820" s="47">
        <f>Table_Query_from_Mac10[[#This Row],[Live-cost]]*Table_Query_from_Mac10[[#This Row],[qty_to_ship]]</f>
        <v>202.56</v>
      </c>
      <c r="N3820" s="47">
        <f>IF(Table_Query_from_Mac10[[#This Row],[item_no]]="KDA",-Table_Query_from_Mac10[[#This Row],[unit_price]],Table_Query_from_Mac10[[#This Row],[Net Unit]]*Table_Query_from_Mac10[[#This Row],[qty_to_ship]])</f>
        <v>473.28</v>
      </c>
      <c r="O3820" s="47">
        <f>SUMIFS(Summary!C:C,Summary!H:H,Table_Query_from_Mac10[[#This Row],[Juiceoc]])</f>
        <v>0</v>
      </c>
      <c r="P3820" s="47">
        <f>SUMIFS(Summary!D:D,Summary!H:H,Table_Query_from_Mac10[[#This Row],[Juiceoc]])</f>
        <v>0</v>
      </c>
      <c r="Q3820" s="47">
        <f>SUMIFS(Summary!E:E,Summary!H:H,Table_Query_from_Mac10[[#This Row],[Juiceoc]])</f>
        <v>0</v>
      </c>
      <c r="R3820" s="47">
        <f>Table_Query_from_Mac10[[#This Row],[Net Unit]]*(1+Table_Query_from_Mac10[[#This Row],[PriceIncreasebyType]])</f>
        <v>14.79</v>
      </c>
      <c r="S3820" s="47">
        <f>Table_Query_from_Mac10[[#This Row],[UnitPriceFuture]]*Table_Query_from_Mac10[[#This Row],[qtytoShipFuture]]</f>
        <v>473.28</v>
      </c>
      <c r="T3820" s="47">
        <f>ROUND(Table_Query_from_Mac10[[#This Row],[qty_to_ship]]*(1+Table_Query_from_Mac10[[#This Row],[VolumeIncreasebyType]]),0)</f>
        <v>32</v>
      </c>
      <c r="U3820" s="47">
        <f>Table_Query_from_Mac10[[#This Row],[qtytoShipFuture]]*Table_Query_from_Mac10[[#This Row],[Future-cost]]</f>
        <v>202.56</v>
      </c>
      <c r="V3820" s="47">
        <f>Table_Query_from_Mac10[[#This Row],[qtytoShipFuture]]-Table_Query_from_Mac10[[#This Row],[qty_to_ship]]</f>
        <v>0</v>
      </c>
      <c r="W3820" s="47">
        <f>Table_Query_from_Mac10[[#This Row],[UnitPriceFuture]]</f>
        <v>14.79</v>
      </c>
      <c r="X3820" s="47">
        <f>Table_Query_from_Mac10[[#This Row],[Unit Increase]]*Table_Query_from_Mac10[[#This Row],[UnitPriceFuture]]</f>
        <v>0</v>
      </c>
      <c r="Y3820" s="47">
        <f>Table_Query_from_Mac10[[#This Row],[Unit Increase]]*Table_Query_from_Mac10[[#This Row],[Future-cost]]</f>
        <v>0</v>
      </c>
      <c r="Z3820" s="47">
        <f>-(Table_Query_from_Mac10[[#This Row],[Incremental Sales]]+((Table_Query_from_Mac10[[#This Row],[Incremental Sales]]*-(SUM(Summary!$S$8:$S$9)))))*Summary!$S$18</f>
        <v>0</v>
      </c>
      <c r="AA3820" s="47">
        <f>IFERROR(Table_Query_from_Mac10[[#This Row],[Incremental Cost]]/Table_Query_from_Mac10[[#This Row],[Incremental Sales]],0)</f>
        <v>0</v>
      </c>
      <c r="AB3820" s="47">
        <f>IFERROR(Table_Query_from_Mac10[[#This Row],[TotalCostFuture]]/Table_Query_from_Mac10[[#This Row],[totalsalesFuture]],0)</f>
        <v>0.42799188640973634</v>
      </c>
      <c r="AN3820" s="30">
        <v>128</v>
      </c>
      <c r="AO3820">
        <f t="shared" si="118"/>
        <v>32</v>
      </c>
      <c r="AQ3820" s="30">
        <v>42.25</v>
      </c>
      <c r="AR3820">
        <f t="shared" si="119"/>
        <v>14.79</v>
      </c>
    </row>
    <row r="3821" spans="1:44" x14ac:dyDescent="0.25">
      <c r="A3821">
        <v>90387</v>
      </c>
      <c r="B3821">
        <v>15</v>
      </c>
      <c r="C3821" t="s">
        <v>86</v>
      </c>
      <c r="D3821" t="s">
        <v>79</v>
      </c>
      <c r="E3821">
        <v>40</v>
      </c>
      <c r="F3821">
        <v>5.74</v>
      </c>
      <c r="G3821">
        <v>13.16</v>
      </c>
      <c r="H3821" s="1">
        <v>44861</v>
      </c>
      <c r="I3821" s="20">
        <v>0</v>
      </c>
      <c r="J3821" s="47">
        <f>Table_Query_from_Mac10[[#This Row],[unit_price]]-(Table_Query_from_Mac10[[#This Row],[unit_price]]*(Table_Query_from_Mac10[[#This Row],[discount_pct]]/100))</f>
        <v>13.16</v>
      </c>
      <c r="K3821" s="47">
        <f>Table_Query_from_Mac10[[#This Row],[unit_cost]]</f>
        <v>5.74</v>
      </c>
      <c r="L3821" s="47">
        <f>Table_Query_from_Mac10[[#This Row],[Live-cost]]*(1+Table_Query_from_Mac10[[#This Row],[CogsIncreasebyTYPE]])</f>
        <v>5.74</v>
      </c>
      <c r="M3821" s="47">
        <f>Table_Query_from_Mac10[[#This Row],[Live-cost]]*Table_Query_from_Mac10[[#This Row],[qty_to_ship]]</f>
        <v>229.60000000000002</v>
      </c>
      <c r="N3821" s="47">
        <f>IF(Table_Query_from_Mac10[[#This Row],[item_no]]="KDA",-Table_Query_from_Mac10[[#This Row],[unit_price]],Table_Query_from_Mac10[[#This Row],[Net Unit]]*Table_Query_from_Mac10[[#This Row],[qty_to_ship]])</f>
        <v>526.4</v>
      </c>
      <c r="O3821" s="47">
        <f>SUMIFS(Summary!C:C,Summary!H:H,Table_Query_from_Mac10[[#This Row],[Juiceoc]])</f>
        <v>0</v>
      </c>
      <c r="P3821" s="47">
        <f>SUMIFS(Summary!D:D,Summary!H:H,Table_Query_from_Mac10[[#This Row],[Juiceoc]])</f>
        <v>0</v>
      </c>
      <c r="Q3821" s="47">
        <f>SUMIFS(Summary!E:E,Summary!H:H,Table_Query_from_Mac10[[#This Row],[Juiceoc]])</f>
        <v>0</v>
      </c>
      <c r="R3821" s="47">
        <f>Table_Query_from_Mac10[[#This Row],[Net Unit]]*(1+Table_Query_from_Mac10[[#This Row],[PriceIncreasebyType]])</f>
        <v>13.16</v>
      </c>
      <c r="S3821" s="47">
        <f>Table_Query_from_Mac10[[#This Row],[UnitPriceFuture]]*Table_Query_from_Mac10[[#This Row],[qtytoShipFuture]]</f>
        <v>526.4</v>
      </c>
      <c r="T3821" s="47">
        <f>ROUND(Table_Query_from_Mac10[[#This Row],[qty_to_ship]]*(1+Table_Query_from_Mac10[[#This Row],[VolumeIncreasebyType]]),0)</f>
        <v>40</v>
      </c>
      <c r="U3821" s="47">
        <f>Table_Query_from_Mac10[[#This Row],[qtytoShipFuture]]*Table_Query_from_Mac10[[#This Row],[Future-cost]]</f>
        <v>229.60000000000002</v>
      </c>
      <c r="V3821" s="47">
        <f>Table_Query_from_Mac10[[#This Row],[qtytoShipFuture]]-Table_Query_from_Mac10[[#This Row],[qty_to_ship]]</f>
        <v>0</v>
      </c>
      <c r="W3821" s="47">
        <f>Table_Query_from_Mac10[[#This Row],[UnitPriceFuture]]</f>
        <v>13.16</v>
      </c>
      <c r="X3821" s="47">
        <f>Table_Query_from_Mac10[[#This Row],[Unit Increase]]*Table_Query_from_Mac10[[#This Row],[UnitPriceFuture]]</f>
        <v>0</v>
      </c>
      <c r="Y3821" s="47">
        <f>Table_Query_from_Mac10[[#This Row],[Unit Increase]]*Table_Query_from_Mac10[[#This Row],[Future-cost]]</f>
        <v>0</v>
      </c>
      <c r="Z3821" s="47">
        <f>-(Table_Query_from_Mac10[[#This Row],[Incremental Sales]]+((Table_Query_from_Mac10[[#This Row],[Incremental Sales]]*-(SUM(Summary!$S$8:$S$9)))))*Summary!$S$18</f>
        <v>0</v>
      </c>
      <c r="AA3821" s="47">
        <f>IFERROR(Table_Query_from_Mac10[[#This Row],[Incremental Cost]]/Table_Query_from_Mac10[[#This Row],[Incremental Sales]],0)</f>
        <v>0</v>
      </c>
      <c r="AB3821" s="47">
        <f>IFERROR(Table_Query_from_Mac10[[#This Row],[TotalCostFuture]]/Table_Query_from_Mac10[[#This Row],[totalsalesFuture]],0)</f>
        <v>0.43617021276595752</v>
      </c>
      <c r="AN3821" s="31">
        <v>160</v>
      </c>
      <c r="AO3821">
        <f t="shared" si="118"/>
        <v>40</v>
      </c>
      <c r="AQ3821" s="31">
        <v>37.61</v>
      </c>
      <c r="AR3821">
        <f t="shared" si="119"/>
        <v>13.16</v>
      </c>
    </row>
    <row r="3822" spans="1:44" x14ac:dyDescent="0.25">
      <c r="A3822">
        <v>90387</v>
      </c>
      <c r="B3822">
        <v>16</v>
      </c>
      <c r="C3822" t="s">
        <v>86</v>
      </c>
      <c r="D3822" t="s">
        <v>79</v>
      </c>
      <c r="E3822">
        <v>25</v>
      </c>
      <c r="F3822">
        <v>5.27</v>
      </c>
      <c r="G3822">
        <v>12.56</v>
      </c>
      <c r="H3822" s="1">
        <v>44861</v>
      </c>
      <c r="I3822" s="20">
        <v>0</v>
      </c>
      <c r="J3822" s="47">
        <f>Table_Query_from_Mac10[[#This Row],[unit_price]]-(Table_Query_from_Mac10[[#This Row],[unit_price]]*(Table_Query_from_Mac10[[#This Row],[discount_pct]]/100))</f>
        <v>12.56</v>
      </c>
      <c r="K3822" s="47">
        <f>Table_Query_from_Mac10[[#This Row],[unit_cost]]</f>
        <v>5.27</v>
      </c>
      <c r="L3822" s="47">
        <f>Table_Query_from_Mac10[[#This Row],[Live-cost]]*(1+Table_Query_from_Mac10[[#This Row],[CogsIncreasebyTYPE]])</f>
        <v>5.27</v>
      </c>
      <c r="M3822" s="47">
        <f>Table_Query_from_Mac10[[#This Row],[Live-cost]]*Table_Query_from_Mac10[[#This Row],[qty_to_ship]]</f>
        <v>131.75</v>
      </c>
      <c r="N3822" s="47">
        <f>IF(Table_Query_from_Mac10[[#This Row],[item_no]]="KDA",-Table_Query_from_Mac10[[#This Row],[unit_price]],Table_Query_from_Mac10[[#This Row],[Net Unit]]*Table_Query_from_Mac10[[#This Row],[qty_to_ship]])</f>
        <v>314</v>
      </c>
      <c r="O3822" s="47">
        <f>SUMIFS(Summary!C:C,Summary!H:H,Table_Query_from_Mac10[[#This Row],[Juiceoc]])</f>
        <v>0</v>
      </c>
      <c r="P3822" s="47">
        <f>SUMIFS(Summary!D:D,Summary!H:H,Table_Query_from_Mac10[[#This Row],[Juiceoc]])</f>
        <v>0</v>
      </c>
      <c r="Q3822" s="47">
        <f>SUMIFS(Summary!E:E,Summary!H:H,Table_Query_from_Mac10[[#This Row],[Juiceoc]])</f>
        <v>0</v>
      </c>
      <c r="R3822" s="47">
        <f>Table_Query_from_Mac10[[#This Row],[Net Unit]]*(1+Table_Query_from_Mac10[[#This Row],[PriceIncreasebyType]])</f>
        <v>12.56</v>
      </c>
      <c r="S3822" s="47">
        <f>Table_Query_from_Mac10[[#This Row],[UnitPriceFuture]]*Table_Query_from_Mac10[[#This Row],[qtytoShipFuture]]</f>
        <v>314</v>
      </c>
      <c r="T3822" s="47">
        <f>ROUND(Table_Query_from_Mac10[[#This Row],[qty_to_ship]]*(1+Table_Query_from_Mac10[[#This Row],[VolumeIncreasebyType]]),0)</f>
        <v>25</v>
      </c>
      <c r="U3822" s="47">
        <f>Table_Query_from_Mac10[[#This Row],[qtytoShipFuture]]*Table_Query_from_Mac10[[#This Row],[Future-cost]]</f>
        <v>131.75</v>
      </c>
      <c r="V3822" s="47">
        <f>Table_Query_from_Mac10[[#This Row],[qtytoShipFuture]]-Table_Query_from_Mac10[[#This Row],[qty_to_ship]]</f>
        <v>0</v>
      </c>
      <c r="W3822" s="47">
        <f>Table_Query_from_Mac10[[#This Row],[UnitPriceFuture]]</f>
        <v>12.56</v>
      </c>
      <c r="X3822" s="47">
        <f>Table_Query_from_Mac10[[#This Row],[Unit Increase]]*Table_Query_from_Mac10[[#This Row],[UnitPriceFuture]]</f>
        <v>0</v>
      </c>
      <c r="Y3822" s="47">
        <f>Table_Query_from_Mac10[[#This Row],[Unit Increase]]*Table_Query_from_Mac10[[#This Row],[Future-cost]]</f>
        <v>0</v>
      </c>
      <c r="Z3822" s="47">
        <f>-(Table_Query_from_Mac10[[#This Row],[Incremental Sales]]+((Table_Query_from_Mac10[[#This Row],[Incremental Sales]]*-(SUM(Summary!$S$8:$S$9)))))*Summary!$S$18</f>
        <v>0</v>
      </c>
      <c r="AA3822" s="47">
        <f>IFERROR(Table_Query_from_Mac10[[#This Row],[Incremental Cost]]/Table_Query_from_Mac10[[#This Row],[Incremental Sales]],0)</f>
        <v>0</v>
      </c>
      <c r="AB3822" s="47">
        <f>IFERROR(Table_Query_from_Mac10[[#This Row],[TotalCostFuture]]/Table_Query_from_Mac10[[#This Row],[totalsalesFuture]],0)</f>
        <v>0.41958598726114649</v>
      </c>
      <c r="AN3822" s="30">
        <v>100</v>
      </c>
      <c r="AO3822">
        <f t="shared" si="118"/>
        <v>25</v>
      </c>
      <c r="AQ3822" s="30">
        <v>35.880000000000003</v>
      </c>
      <c r="AR3822">
        <f t="shared" si="119"/>
        <v>12.56</v>
      </c>
    </row>
    <row r="3823" spans="1:44" x14ac:dyDescent="0.25">
      <c r="A3823">
        <v>90387</v>
      </c>
      <c r="B3823">
        <v>17</v>
      </c>
      <c r="C3823" t="s">
        <v>85</v>
      </c>
      <c r="D3823" t="s">
        <v>79</v>
      </c>
      <c r="E3823">
        <v>4</v>
      </c>
      <c r="F3823">
        <v>12.41</v>
      </c>
      <c r="G3823">
        <v>34.380000000000003</v>
      </c>
      <c r="H3823" s="1">
        <v>44861</v>
      </c>
      <c r="I3823" s="20">
        <v>0</v>
      </c>
      <c r="J3823" s="47">
        <f>Table_Query_from_Mac10[[#This Row],[unit_price]]-(Table_Query_from_Mac10[[#This Row],[unit_price]]*(Table_Query_from_Mac10[[#This Row],[discount_pct]]/100))</f>
        <v>34.380000000000003</v>
      </c>
      <c r="K3823" s="47">
        <f>Table_Query_from_Mac10[[#This Row],[unit_cost]]</f>
        <v>12.41</v>
      </c>
      <c r="L3823" s="47">
        <f>Table_Query_from_Mac10[[#This Row],[Live-cost]]*(1+Table_Query_from_Mac10[[#This Row],[CogsIncreasebyTYPE]])</f>
        <v>12.41</v>
      </c>
      <c r="M3823" s="47">
        <f>Table_Query_from_Mac10[[#This Row],[Live-cost]]*Table_Query_from_Mac10[[#This Row],[qty_to_ship]]</f>
        <v>49.64</v>
      </c>
      <c r="N3823" s="47">
        <f>IF(Table_Query_from_Mac10[[#This Row],[item_no]]="KDA",-Table_Query_from_Mac10[[#This Row],[unit_price]],Table_Query_from_Mac10[[#This Row],[Net Unit]]*Table_Query_from_Mac10[[#This Row],[qty_to_ship]])</f>
        <v>137.52000000000001</v>
      </c>
      <c r="O3823" s="47">
        <f>SUMIFS(Summary!C:C,Summary!H:H,Table_Query_from_Mac10[[#This Row],[Juiceoc]])</f>
        <v>0</v>
      </c>
      <c r="P3823" s="47">
        <f>SUMIFS(Summary!D:D,Summary!H:H,Table_Query_from_Mac10[[#This Row],[Juiceoc]])</f>
        <v>0</v>
      </c>
      <c r="Q3823" s="47">
        <f>SUMIFS(Summary!E:E,Summary!H:H,Table_Query_from_Mac10[[#This Row],[Juiceoc]])</f>
        <v>0</v>
      </c>
      <c r="R3823" s="47">
        <f>Table_Query_from_Mac10[[#This Row],[Net Unit]]*(1+Table_Query_from_Mac10[[#This Row],[PriceIncreasebyType]])</f>
        <v>34.380000000000003</v>
      </c>
      <c r="S3823" s="47">
        <f>Table_Query_from_Mac10[[#This Row],[UnitPriceFuture]]*Table_Query_from_Mac10[[#This Row],[qtytoShipFuture]]</f>
        <v>137.52000000000001</v>
      </c>
      <c r="T3823" s="47">
        <f>ROUND(Table_Query_from_Mac10[[#This Row],[qty_to_ship]]*(1+Table_Query_from_Mac10[[#This Row],[VolumeIncreasebyType]]),0)</f>
        <v>4</v>
      </c>
      <c r="U3823" s="47">
        <f>Table_Query_from_Mac10[[#This Row],[qtytoShipFuture]]*Table_Query_from_Mac10[[#This Row],[Future-cost]]</f>
        <v>49.64</v>
      </c>
      <c r="V3823" s="47">
        <f>Table_Query_from_Mac10[[#This Row],[qtytoShipFuture]]-Table_Query_from_Mac10[[#This Row],[qty_to_ship]]</f>
        <v>0</v>
      </c>
      <c r="W3823" s="47">
        <f>Table_Query_from_Mac10[[#This Row],[UnitPriceFuture]]</f>
        <v>34.380000000000003</v>
      </c>
      <c r="X3823" s="47">
        <f>Table_Query_from_Mac10[[#This Row],[Unit Increase]]*Table_Query_from_Mac10[[#This Row],[UnitPriceFuture]]</f>
        <v>0</v>
      </c>
      <c r="Y3823" s="47">
        <f>Table_Query_from_Mac10[[#This Row],[Unit Increase]]*Table_Query_from_Mac10[[#This Row],[Future-cost]]</f>
        <v>0</v>
      </c>
      <c r="Z3823" s="47">
        <f>-(Table_Query_from_Mac10[[#This Row],[Incremental Sales]]+((Table_Query_from_Mac10[[#This Row],[Incremental Sales]]*-(SUM(Summary!$S$8:$S$9)))))*Summary!$S$18</f>
        <v>0</v>
      </c>
      <c r="AA3823" s="47">
        <f>IFERROR(Table_Query_from_Mac10[[#This Row],[Incremental Cost]]/Table_Query_from_Mac10[[#This Row],[Incremental Sales]],0)</f>
        <v>0</v>
      </c>
      <c r="AB3823" s="47">
        <f>IFERROR(Table_Query_from_Mac10[[#This Row],[TotalCostFuture]]/Table_Query_from_Mac10[[#This Row],[totalsalesFuture]],0)</f>
        <v>0.36096567771960442</v>
      </c>
      <c r="AN3823" s="31">
        <v>16</v>
      </c>
      <c r="AO3823">
        <f t="shared" si="118"/>
        <v>4</v>
      </c>
      <c r="AQ3823" s="31">
        <v>98.23</v>
      </c>
      <c r="AR3823">
        <f t="shared" si="119"/>
        <v>34.380000000000003</v>
      </c>
    </row>
    <row r="3824" spans="1:44" x14ac:dyDescent="0.25">
      <c r="A3824">
        <v>90387</v>
      </c>
      <c r="B3824">
        <v>18</v>
      </c>
      <c r="C3824" t="s">
        <v>85</v>
      </c>
      <c r="D3824" t="s">
        <v>79</v>
      </c>
      <c r="E3824">
        <v>6</v>
      </c>
      <c r="F3824">
        <v>10.85</v>
      </c>
      <c r="G3824">
        <v>28.61</v>
      </c>
      <c r="H3824" s="1">
        <v>44861</v>
      </c>
      <c r="I3824" s="20">
        <v>0</v>
      </c>
      <c r="J3824" s="47">
        <f>Table_Query_from_Mac10[[#This Row],[unit_price]]-(Table_Query_from_Mac10[[#This Row],[unit_price]]*(Table_Query_from_Mac10[[#This Row],[discount_pct]]/100))</f>
        <v>28.61</v>
      </c>
      <c r="K3824" s="47">
        <f>Table_Query_from_Mac10[[#This Row],[unit_cost]]</f>
        <v>10.85</v>
      </c>
      <c r="L3824" s="47">
        <f>Table_Query_from_Mac10[[#This Row],[Live-cost]]*(1+Table_Query_from_Mac10[[#This Row],[CogsIncreasebyTYPE]])</f>
        <v>10.85</v>
      </c>
      <c r="M3824" s="47">
        <f>Table_Query_from_Mac10[[#This Row],[Live-cost]]*Table_Query_from_Mac10[[#This Row],[qty_to_ship]]</f>
        <v>65.099999999999994</v>
      </c>
      <c r="N3824" s="47">
        <f>IF(Table_Query_from_Mac10[[#This Row],[item_no]]="KDA",-Table_Query_from_Mac10[[#This Row],[unit_price]],Table_Query_from_Mac10[[#This Row],[Net Unit]]*Table_Query_from_Mac10[[#This Row],[qty_to_ship]])</f>
        <v>171.66</v>
      </c>
      <c r="O3824" s="47">
        <f>SUMIFS(Summary!C:C,Summary!H:H,Table_Query_from_Mac10[[#This Row],[Juiceoc]])</f>
        <v>0</v>
      </c>
      <c r="P3824" s="47">
        <f>SUMIFS(Summary!D:D,Summary!H:H,Table_Query_from_Mac10[[#This Row],[Juiceoc]])</f>
        <v>0</v>
      </c>
      <c r="Q3824" s="47">
        <f>SUMIFS(Summary!E:E,Summary!H:H,Table_Query_from_Mac10[[#This Row],[Juiceoc]])</f>
        <v>0</v>
      </c>
      <c r="R3824" s="47">
        <f>Table_Query_from_Mac10[[#This Row],[Net Unit]]*(1+Table_Query_from_Mac10[[#This Row],[PriceIncreasebyType]])</f>
        <v>28.61</v>
      </c>
      <c r="S3824" s="47">
        <f>Table_Query_from_Mac10[[#This Row],[UnitPriceFuture]]*Table_Query_from_Mac10[[#This Row],[qtytoShipFuture]]</f>
        <v>171.66</v>
      </c>
      <c r="T3824" s="47">
        <f>ROUND(Table_Query_from_Mac10[[#This Row],[qty_to_ship]]*(1+Table_Query_from_Mac10[[#This Row],[VolumeIncreasebyType]]),0)</f>
        <v>6</v>
      </c>
      <c r="U3824" s="47">
        <f>Table_Query_from_Mac10[[#This Row],[qtytoShipFuture]]*Table_Query_from_Mac10[[#This Row],[Future-cost]]</f>
        <v>65.099999999999994</v>
      </c>
      <c r="V3824" s="47">
        <f>Table_Query_from_Mac10[[#This Row],[qtytoShipFuture]]-Table_Query_from_Mac10[[#This Row],[qty_to_ship]]</f>
        <v>0</v>
      </c>
      <c r="W3824" s="47">
        <f>Table_Query_from_Mac10[[#This Row],[UnitPriceFuture]]</f>
        <v>28.61</v>
      </c>
      <c r="X3824" s="47">
        <f>Table_Query_from_Mac10[[#This Row],[Unit Increase]]*Table_Query_from_Mac10[[#This Row],[UnitPriceFuture]]</f>
        <v>0</v>
      </c>
      <c r="Y3824" s="47">
        <f>Table_Query_from_Mac10[[#This Row],[Unit Increase]]*Table_Query_from_Mac10[[#This Row],[Future-cost]]</f>
        <v>0</v>
      </c>
      <c r="Z3824" s="47">
        <f>-(Table_Query_from_Mac10[[#This Row],[Incremental Sales]]+((Table_Query_from_Mac10[[#This Row],[Incremental Sales]]*-(SUM(Summary!$S$8:$S$9)))))*Summary!$S$18</f>
        <v>0</v>
      </c>
      <c r="AA3824" s="47">
        <f>IFERROR(Table_Query_from_Mac10[[#This Row],[Incremental Cost]]/Table_Query_from_Mac10[[#This Row],[Incremental Sales]],0)</f>
        <v>0</v>
      </c>
      <c r="AB3824" s="47">
        <f>IFERROR(Table_Query_from_Mac10[[#This Row],[TotalCostFuture]]/Table_Query_from_Mac10[[#This Row],[totalsalesFuture]],0)</f>
        <v>0.37923802866130724</v>
      </c>
      <c r="AN3824" s="30">
        <v>24</v>
      </c>
      <c r="AO3824">
        <f t="shared" si="118"/>
        <v>6</v>
      </c>
      <c r="AQ3824" s="30">
        <v>81.75</v>
      </c>
      <c r="AR3824">
        <f t="shared" si="119"/>
        <v>28.61</v>
      </c>
    </row>
    <row r="3825" spans="1:44" x14ac:dyDescent="0.25">
      <c r="A3825">
        <v>90387</v>
      </c>
      <c r="B3825">
        <v>19</v>
      </c>
      <c r="C3825" t="s">
        <v>85</v>
      </c>
      <c r="D3825" t="s">
        <v>79</v>
      </c>
      <c r="E3825">
        <v>9</v>
      </c>
      <c r="F3825">
        <v>9.5</v>
      </c>
      <c r="G3825">
        <v>23.75</v>
      </c>
      <c r="H3825" s="1">
        <v>44861</v>
      </c>
      <c r="I3825" s="20">
        <v>0</v>
      </c>
      <c r="J3825" s="47">
        <f>Table_Query_from_Mac10[[#This Row],[unit_price]]-(Table_Query_from_Mac10[[#This Row],[unit_price]]*(Table_Query_from_Mac10[[#This Row],[discount_pct]]/100))</f>
        <v>23.75</v>
      </c>
      <c r="K3825" s="47">
        <f>Table_Query_from_Mac10[[#This Row],[unit_cost]]</f>
        <v>9.5</v>
      </c>
      <c r="L3825" s="47">
        <f>Table_Query_from_Mac10[[#This Row],[Live-cost]]*(1+Table_Query_from_Mac10[[#This Row],[CogsIncreasebyTYPE]])</f>
        <v>9.5</v>
      </c>
      <c r="M3825" s="47">
        <f>Table_Query_from_Mac10[[#This Row],[Live-cost]]*Table_Query_from_Mac10[[#This Row],[qty_to_ship]]</f>
        <v>85.5</v>
      </c>
      <c r="N3825" s="47">
        <f>IF(Table_Query_from_Mac10[[#This Row],[item_no]]="KDA",-Table_Query_from_Mac10[[#This Row],[unit_price]],Table_Query_from_Mac10[[#This Row],[Net Unit]]*Table_Query_from_Mac10[[#This Row],[qty_to_ship]])</f>
        <v>213.75</v>
      </c>
      <c r="O3825" s="47">
        <f>SUMIFS(Summary!C:C,Summary!H:H,Table_Query_from_Mac10[[#This Row],[Juiceoc]])</f>
        <v>0</v>
      </c>
      <c r="P3825" s="47">
        <f>SUMIFS(Summary!D:D,Summary!H:H,Table_Query_from_Mac10[[#This Row],[Juiceoc]])</f>
        <v>0</v>
      </c>
      <c r="Q3825" s="47">
        <f>SUMIFS(Summary!E:E,Summary!H:H,Table_Query_from_Mac10[[#This Row],[Juiceoc]])</f>
        <v>0</v>
      </c>
      <c r="R3825" s="47">
        <f>Table_Query_from_Mac10[[#This Row],[Net Unit]]*(1+Table_Query_from_Mac10[[#This Row],[PriceIncreasebyType]])</f>
        <v>23.75</v>
      </c>
      <c r="S3825" s="47">
        <f>Table_Query_from_Mac10[[#This Row],[UnitPriceFuture]]*Table_Query_from_Mac10[[#This Row],[qtytoShipFuture]]</f>
        <v>213.75</v>
      </c>
      <c r="T3825" s="47">
        <f>ROUND(Table_Query_from_Mac10[[#This Row],[qty_to_ship]]*(1+Table_Query_from_Mac10[[#This Row],[VolumeIncreasebyType]]),0)</f>
        <v>9</v>
      </c>
      <c r="U3825" s="47">
        <f>Table_Query_from_Mac10[[#This Row],[qtytoShipFuture]]*Table_Query_from_Mac10[[#This Row],[Future-cost]]</f>
        <v>85.5</v>
      </c>
      <c r="V3825" s="47">
        <f>Table_Query_from_Mac10[[#This Row],[qtytoShipFuture]]-Table_Query_from_Mac10[[#This Row],[qty_to_ship]]</f>
        <v>0</v>
      </c>
      <c r="W3825" s="47">
        <f>Table_Query_from_Mac10[[#This Row],[UnitPriceFuture]]</f>
        <v>23.75</v>
      </c>
      <c r="X3825" s="47">
        <f>Table_Query_from_Mac10[[#This Row],[Unit Increase]]*Table_Query_from_Mac10[[#This Row],[UnitPriceFuture]]</f>
        <v>0</v>
      </c>
      <c r="Y3825" s="47">
        <f>Table_Query_from_Mac10[[#This Row],[Unit Increase]]*Table_Query_from_Mac10[[#This Row],[Future-cost]]</f>
        <v>0</v>
      </c>
      <c r="Z3825" s="47">
        <f>-(Table_Query_from_Mac10[[#This Row],[Incremental Sales]]+((Table_Query_from_Mac10[[#This Row],[Incremental Sales]]*-(SUM(Summary!$S$8:$S$9)))))*Summary!$S$18</f>
        <v>0</v>
      </c>
      <c r="AA3825" s="47">
        <f>IFERROR(Table_Query_from_Mac10[[#This Row],[Incremental Cost]]/Table_Query_from_Mac10[[#This Row],[Incremental Sales]],0)</f>
        <v>0</v>
      </c>
      <c r="AB3825" s="47">
        <f>IFERROR(Table_Query_from_Mac10[[#This Row],[TotalCostFuture]]/Table_Query_from_Mac10[[#This Row],[totalsalesFuture]],0)</f>
        <v>0.4</v>
      </c>
      <c r="AN3825" s="31">
        <v>36</v>
      </c>
      <c r="AO3825">
        <f t="shared" si="118"/>
        <v>9</v>
      </c>
      <c r="AQ3825" s="31">
        <v>67.87</v>
      </c>
      <c r="AR3825">
        <f t="shared" si="119"/>
        <v>23.75</v>
      </c>
    </row>
    <row r="3826" spans="1:44" x14ac:dyDescent="0.25">
      <c r="A3826">
        <v>90387</v>
      </c>
      <c r="B3826">
        <v>20</v>
      </c>
      <c r="C3826" t="s">
        <v>85</v>
      </c>
      <c r="D3826" t="s">
        <v>79</v>
      </c>
      <c r="E3826">
        <v>24</v>
      </c>
      <c r="F3826">
        <v>8.16</v>
      </c>
      <c r="G3826">
        <v>19.3</v>
      </c>
      <c r="H3826" s="1">
        <v>44861</v>
      </c>
      <c r="I3826" s="20">
        <v>0</v>
      </c>
      <c r="J3826" s="47">
        <f>Table_Query_from_Mac10[[#This Row],[unit_price]]-(Table_Query_from_Mac10[[#This Row],[unit_price]]*(Table_Query_from_Mac10[[#This Row],[discount_pct]]/100))</f>
        <v>19.3</v>
      </c>
      <c r="K3826" s="47">
        <f>Table_Query_from_Mac10[[#This Row],[unit_cost]]</f>
        <v>8.16</v>
      </c>
      <c r="L3826" s="47">
        <f>Table_Query_from_Mac10[[#This Row],[Live-cost]]*(1+Table_Query_from_Mac10[[#This Row],[CogsIncreasebyTYPE]])</f>
        <v>8.16</v>
      </c>
      <c r="M3826" s="47">
        <f>Table_Query_from_Mac10[[#This Row],[Live-cost]]*Table_Query_from_Mac10[[#This Row],[qty_to_ship]]</f>
        <v>195.84</v>
      </c>
      <c r="N3826" s="47">
        <f>IF(Table_Query_from_Mac10[[#This Row],[item_no]]="KDA",-Table_Query_from_Mac10[[#This Row],[unit_price]],Table_Query_from_Mac10[[#This Row],[Net Unit]]*Table_Query_from_Mac10[[#This Row],[qty_to_ship]])</f>
        <v>463.20000000000005</v>
      </c>
      <c r="O3826" s="47">
        <f>SUMIFS(Summary!C:C,Summary!H:H,Table_Query_from_Mac10[[#This Row],[Juiceoc]])</f>
        <v>0</v>
      </c>
      <c r="P3826" s="47">
        <f>SUMIFS(Summary!D:D,Summary!H:H,Table_Query_from_Mac10[[#This Row],[Juiceoc]])</f>
        <v>0</v>
      </c>
      <c r="Q3826" s="47">
        <f>SUMIFS(Summary!E:E,Summary!H:H,Table_Query_from_Mac10[[#This Row],[Juiceoc]])</f>
        <v>0</v>
      </c>
      <c r="R3826" s="47">
        <f>Table_Query_from_Mac10[[#This Row],[Net Unit]]*(1+Table_Query_from_Mac10[[#This Row],[PriceIncreasebyType]])</f>
        <v>19.3</v>
      </c>
      <c r="S3826" s="47">
        <f>Table_Query_from_Mac10[[#This Row],[UnitPriceFuture]]*Table_Query_from_Mac10[[#This Row],[qtytoShipFuture]]</f>
        <v>463.20000000000005</v>
      </c>
      <c r="T3826" s="47">
        <f>ROUND(Table_Query_from_Mac10[[#This Row],[qty_to_ship]]*(1+Table_Query_from_Mac10[[#This Row],[VolumeIncreasebyType]]),0)</f>
        <v>24</v>
      </c>
      <c r="U3826" s="47">
        <f>Table_Query_from_Mac10[[#This Row],[qtytoShipFuture]]*Table_Query_from_Mac10[[#This Row],[Future-cost]]</f>
        <v>195.84</v>
      </c>
      <c r="V3826" s="47">
        <f>Table_Query_from_Mac10[[#This Row],[qtytoShipFuture]]-Table_Query_from_Mac10[[#This Row],[qty_to_ship]]</f>
        <v>0</v>
      </c>
      <c r="W3826" s="47">
        <f>Table_Query_from_Mac10[[#This Row],[UnitPriceFuture]]</f>
        <v>19.3</v>
      </c>
      <c r="X3826" s="47">
        <f>Table_Query_from_Mac10[[#This Row],[Unit Increase]]*Table_Query_from_Mac10[[#This Row],[UnitPriceFuture]]</f>
        <v>0</v>
      </c>
      <c r="Y3826" s="47">
        <f>Table_Query_from_Mac10[[#This Row],[Unit Increase]]*Table_Query_from_Mac10[[#This Row],[Future-cost]]</f>
        <v>0</v>
      </c>
      <c r="Z3826" s="47">
        <f>-(Table_Query_from_Mac10[[#This Row],[Incremental Sales]]+((Table_Query_from_Mac10[[#This Row],[Incremental Sales]]*-(SUM(Summary!$S$8:$S$9)))))*Summary!$S$18</f>
        <v>0</v>
      </c>
      <c r="AA3826" s="47">
        <f>IFERROR(Table_Query_from_Mac10[[#This Row],[Incremental Cost]]/Table_Query_from_Mac10[[#This Row],[Incremental Sales]],0)</f>
        <v>0</v>
      </c>
      <c r="AB3826" s="47">
        <f>IFERROR(Table_Query_from_Mac10[[#This Row],[TotalCostFuture]]/Table_Query_from_Mac10[[#This Row],[totalsalesFuture]],0)</f>
        <v>0.42279792746113987</v>
      </c>
      <c r="AN3826" s="30">
        <v>96</v>
      </c>
      <c r="AO3826">
        <f t="shared" si="118"/>
        <v>24</v>
      </c>
      <c r="AQ3826" s="30">
        <v>55.13</v>
      </c>
      <c r="AR3826">
        <f t="shared" si="119"/>
        <v>19.3</v>
      </c>
    </row>
    <row r="3827" spans="1:44" x14ac:dyDescent="0.25">
      <c r="A3827">
        <v>90387</v>
      </c>
      <c r="B3827">
        <v>21</v>
      </c>
      <c r="C3827" t="s">
        <v>86</v>
      </c>
      <c r="D3827" t="s">
        <v>79</v>
      </c>
      <c r="E3827">
        <v>16</v>
      </c>
      <c r="F3827">
        <v>7.21</v>
      </c>
      <c r="G3827">
        <v>17.510000000000002</v>
      </c>
      <c r="H3827" s="1">
        <v>44861</v>
      </c>
      <c r="I3827" s="20">
        <v>0</v>
      </c>
      <c r="J3827" s="47">
        <f>Table_Query_from_Mac10[[#This Row],[unit_price]]-(Table_Query_from_Mac10[[#This Row],[unit_price]]*(Table_Query_from_Mac10[[#This Row],[discount_pct]]/100))</f>
        <v>17.510000000000002</v>
      </c>
      <c r="K3827" s="47">
        <f>Table_Query_from_Mac10[[#This Row],[unit_cost]]</f>
        <v>7.21</v>
      </c>
      <c r="L3827" s="47">
        <f>Table_Query_from_Mac10[[#This Row],[Live-cost]]*(1+Table_Query_from_Mac10[[#This Row],[CogsIncreasebyTYPE]])</f>
        <v>7.21</v>
      </c>
      <c r="M3827" s="47">
        <f>Table_Query_from_Mac10[[#This Row],[Live-cost]]*Table_Query_from_Mac10[[#This Row],[qty_to_ship]]</f>
        <v>115.36</v>
      </c>
      <c r="N3827" s="47">
        <f>IF(Table_Query_from_Mac10[[#This Row],[item_no]]="KDA",-Table_Query_from_Mac10[[#This Row],[unit_price]],Table_Query_from_Mac10[[#This Row],[Net Unit]]*Table_Query_from_Mac10[[#This Row],[qty_to_ship]])</f>
        <v>280.16000000000003</v>
      </c>
      <c r="O3827" s="47">
        <f>SUMIFS(Summary!C:C,Summary!H:H,Table_Query_from_Mac10[[#This Row],[Juiceoc]])</f>
        <v>0</v>
      </c>
      <c r="P3827" s="47">
        <f>SUMIFS(Summary!D:D,Summary!H:H,Table_Query_from_Mac10[[#This Row],[Juiceoc]])</f>
        <v>0</v>
      </c>
      <c r="Q3827" s="47">
        <f>SUMIFS(Summary!E:E,Summary!H:H,Table_Query_from_Mac10[[#This Row],[Juiceoc]])</f>
        <v>0</v>
      </c>
      <c r="R3827" s="47">
        <f>Table_Query_from_Mac10[[#This Row],[Net Unit]]*(1+Table_Query_from_Mac10[[#This Row],[PriceIncreasebyType]])</f>
        <v>17.510000000000002</v>
      </c>
      <c r="S3827" s="47">
        <f>Table_Query_from_Mac10[[#This Row],[UnitPriceFuture]]*Table_Query_from_Mac10[[#This Row],[qtytoShipFuture]]</f>
        <v>280.16000000000003</v>
      </c>
      <c r="T3827" s="47">
        <f>ROUND(Table_Query_from_Mac10[[#This Row],[qty_to_ship]]*(1+Table_Query_from_Mac10[[#This Row],[VolumeIncreasebyType]]),0)</f>
        <v>16</v>
      </c>
      <c r="U3827" s="47">
        <f>Table_Query_from_Mac10[[#This Row],[qtytoShipFuture]]*Table_Query_from_Mac10[[#This Row],[Future-cost]]</f>
        <v>115.36</v>
      </c>
      <c r="V3827" s="47">
        <f>Table_Query_from_Mac10[[#This Row],[qtytoShipFuture]]-Table_Query_from_Mac10[[#This Row],[qty_to_ship]]</f>
        <v>0</v>
      </c>
      <c r="W3827" s="47">
        <f>Table_Query_from_Mac10[[#This Row],[UnitPriceFuture]]</f>
        <v>17.510000000000002</v>
      </c>
      <c r="X3827" s="47">
        <f>Table_Query_from_Mac10[[#This Row],[Unit Increase]]*Table_Query_from_Mac10[[#This Row],[UnitPriceFuture]]</f>
        <v>0</v>
      </c>
      <c r="Y3827" s="47">
        <f>Table_Query_from_Mac10[[#This Row],[Unit Increase]]*Table_Query_from_Mac10[[#This Row],[Future-cost]]</f>
        <v>0</v>
      </c>
      <c r="Z3827" s="47">
        <f>-(Table_Query_from_Mac10[[#This Row],[Incremental Sales]]+((Table_Query_from_Mac10[[#This Row],[Incremental Sales]]*-(SUM(Summary!$S$8:$S$9)))))*Summary!$S$18</f>
        <v>0</v>
      </c>
      <c r="AA3827" s="47">
        <f>IFERROR(Table_Query_from_Mac10[[#This Row],[Incremental Cost]]/Table_Query_from_Mac10[[#This Row],[Incremental Sales]],0)</f>
        <v>0</v>
      </c>
      <c r="AB3827" s="47">
        <f>IFERROR(Table_Query_from_Mac10[[#This Row],[TotalCostFuture]]/Table_Query_from_Mac10[[#This Row],[totalsalesFuture]],0)</f>
        <v>0.41176470588235292</v>
      </c>
      <c r="AN3827" s="31">
        <v>64</v>
      </c>
      <c r="AO3827">
        <f t="shared" si="118"/>
        <v>16</v>
      </c>
      <c r="AQ3827" s="31">
        <v>50.04</v>
      </c>
      <c r="AR3827">
        <f t="shared" si="119"/>
        <v>17.510000000000002</v>
      </c>
    </row>
    <row r="3828" spans="1:44" x14ac:dyDescent="0.25">
      <c r="A3828">
        <v>90387</v>
      </c>
      <c r="B3828">
        <v>22</v>
      </c>
      <c r="C3828" t="s">
        <v>86</v>
      </c>
      <c r="D3828" t="s">
        <v>79</v>
      </c>
      <c r="E3828">
        <v>10</v>
      </c>
      <c r="F3828">
        <v>5.99</v>
      </c>
      <c r="G3828">
        <v>14.3</v>
      </c>
      <c r="H3828" s="1">
        <v>44861</v>
      </c>
      <c r="I3828" s="20">
        <v>0</v>
      </c>
      <c r="J3828" s="47">
        <f>Table_Query_from_Mac10[[#This Row],[unit_price]]-(Table_Query_from_Mac10[[#This Row],[unit_price]]*(Table_Query_from_Mac10[[#This Row],[discount_pct]]/100))</f>
        <v>14.3</v>
      </c>
      <c r="K3828" s="47">
        <f>Table_Query_from_Mac10[[#This Row],[unit_cost]]</f>
        <v>5.99</v>
      </c>
      <c r="L3828" s="47">
        <f>Table_Query_from_Mac10[[#This Row],[Live-cost]]*(1+Table_Query_from_Mac10[[#This Row],[CogsIncreasebyTYPE]])</f>
        <v>5.99</v>
      </c>
      <c r="M3828" s="47">
        <f>Table_Query_from_Mac10[[#This Row],[Live-cost]]*Table_Query_from_Mac10[[#This Row],[qty_to_ship]]</f>
        <v>59.900000000000006</v>
      </c>
      <c r="N3828" s="47">
        <f>IF(Table_Query_from_Mac10[[#This Row],[item_no]]="KDA",-Table_Query_from_Mac10[[#This Row],[unit_price]],Table_Query_from_Mac10[[#This Row],[Net Unit]]*Table_Query_from_Mac10[[#This Row],[qty_to_ship]])</f>
        <v>143</v>
      </c>
      <c r="O3828" s="47">
        <f>SUMIFS(Summary!C:C,Summary!H:H,Table_Query_from_Mac10[[#This Row],[Juiceoc]])</f>
        <v>0</v>
      </c>
      <c r="P3828" s="47">
        <f>SUMIFS(Summary!D:D,Summary!H:H,Table_Query_from_Mac10[[#This Row],[Juiceoc]])</f>
        <v>0</v>
      </c>
      <c r="Q3828" s="47">
        <f>SUMIFS(Summary!E:E,Summary!H:H,Table_Query_from_Mac10[[#This Row],[Juiceoc]])</f>
        <v>0</v>
      </c>
      <c r="R3828" s="47">
        <f>Table_Query_from_Mac10[[#This Row],[Net Unit]]*(1+Table_Query_from_Mac10[[#This Row],[PriceIncreasebyType]])</f>
        <v>14.3</v>
      </c>
      <c r="S3828" s="47">
        <f>Table_Query_from_Mac10[[#This Row],[UnitPriceFuture]]*Table_Query_from_Mac10[[#This Row],[qtytoShipFuture]]</f>
        <v>143</v>
      </c>
      <c r="T3828" s="47">
        <f>ROUND(Table_Query_from_Mac10[[#This Row],[qty_to_ship]]*(1+Table_Query_from_Mac10[[#This Row],[VolumeIncreasebyType]]),0)</f>
        <v>10</v>
      </c>
      <c r="U3828" s="47">
        <f>Table_Query_from_Mac10[[#This Row],[qtytoShipFuture]]*Table_Query_from_Mac10[[#This Row],[Future-cost]]</f>
        <v>59.900000000000006</v>
      </c>
      <c r="V3828" s="47">
        <f>Table_Query_from_Mac10[[#This Row],[qtytoShipFuture]]-Table_Query_from_Mac10[[#This Row],[qty_to_ship]]</f>
        <v>0</v>
      </c>
      <c r="W3828" s="47">
        <f>Table_Query_from_Mac10[[#This Row],[UnitPriceFuture]]</f>
        <v>14.3</v>
      </c>
      <c r="X3828" s="47">
        <f>Table_Query_from_Mac10[[#This Row],[Unit Increase]]*Table_Query_from_Mac10[[#This Row],[UnitPriceFuture]]</f>
        <v>0</v>
      </c>
      <c r="Y3828" s="47">
        <f>Table_Query_from_Mac10[[#This Row],[Unit Increase]]*Table_Query_from_Mac10[[#This Row],[Future-cost]]</f>
        <v>0</v>
      </c>
      <c r="Z3828" s="47">
        <f>-(Table_Query_from_Mac10[[#This Row],[Incremental Sales]]+((Table_Query_from_Mac10[[#This Row],[Incremental Sales]]*-(SUM(Summary!$S$8:$S$9)))))*Summary!$S$18</f>
        <v>0</v>
      </c>
      <c r="AA3828" s="47">
        <f>IFERROR(Table_Query_from_Mac10[[#This Row],[Incremental Cost]]/Table_Query_from_Mac10[[#This Row],[Incremental Sales]],0)</f>
        <v>0</v>
      </c>
      <c r="AB3828" s="47">
        <f>IFERROR(Table_Query_from_Mac10[[#This Row],[TotalCostFuture]]/Table_Query_from_Mac10[[#This Row],[totalsalesFuture]],0)</f>
        <v>0.4188811188811189</v>
      </c>
      <c r="AN3828" s="30">
        <v>40</v>
      </c>
      <c r="AO3828">
        <f t="shared" si="118"/>
        <v>10</v>
      </c>
      <c r="AQ3828" s="30">
        <v>40.85</v>
      </c>
      <c r="AR3828">
        <f t="shared" si="119"/>
        <v>14.3</v>
      </c>
    </row>
    <row r="3829" spans="1:44" x14ac:dyDescent="0.25">
      <c r="A3829">
        <v>90387</v>
      </c>
      <c r="B3829">
        <v>23</v>
      </c>
      <c r="C3829" t="s">
        <v>86</v>
      </c>
      <c r="D3829" t="s">
        <v>79</v>
      </c>
      <c r="E3829">
        <v>7</v>
      </c>
      <c r="F3829">
        <v>4.97</v>
      </c>
      <c r="G3829">
        <v>12.59</v>
      </c>
      <c r="H3829" s="1">
        <v>44861</v>
      </c>
      <c r="I3829" s="20">
        <v>0</v>
      </c>
      <c r="J3829" s="47">
        <f>Table_Query_from_Mac10[[#This Row],[unit_price]]-(Table_Query_from_Mac10[[#This Row],[unit_price]]*(Table_Query_from_Mac10[[#This Row],[discount_pct]]/100))</f>
        <v>12.59</v>
      </c>
      <c r="K3829" s="47">
        <f>Table_Query_from_Mac10[[#This Row],[unit_cost]]</f>
        <v>4.97</v>
      </c>
      <c r="L3829" s="47">
        <f>Table_Query_from_Mac10[[#This Row],[Live-cost]]*(1+Table_Query_from_Mac10[[#This Row],[CogsIncreasebyTYPE]])</f>
        <v>4.97</v>
      </c>
      <c r="M3829" s="47">
        <f>Table_Query_from_Mac10[[#This Row],[Live-cost]]*Table_Query_from_Mac10[[#This Row],[qty_to_ship]]</f>
        <v>34.79</v>
      </c>
      <c r="N3829" s="47">
        <f>IF(Table_Query_from_Mac10[[#This Row],[item_no]]="KDA",-Table_Query_from_Mac10[[#This Row],[unit_price]],Table_Query_from_Mac10[[#This Row],[Net Unit]]*Table_Query_from_Mac10[[#This Row],[qty_to_ship]])</f>
        <v>88.13</v>
      </c>
      <c r="O3829" s="47">
        <f>SUMIFS(Summary!C:C,Summary!H:H,Table_Query_from_Mac10[[#This Row],[Juiceoc]])</f>
        <v>0</v>
      </c>
      <c r="P3829" s="47">
        <f>SUMIFS(Summary!D:D,Summary!H:H,Table_Query_from_Mac10[[#This Row],[Juiceoc]])</f>
        <v>0</v>
      </c>
      <c r="Q3829" s="47">
        <f>SUMIFS(Summary!E:E,Summary!H:H,Table_Query_from_Mac10[[#This Row],[Juiceoc]])</f>
        <v>0</v>
      </c>
      <c r="R3829" s="47">
        <f>Table_Query_from_Mac10[[#This Row],[Net Unit]]*(1+Table_Query_from_Mac10[[#This Row],[PriceIncreasebyType]])</f>
        <v>12.59</v>
      </c>
      <c r="S3829" s="47">
        <f>Table_Query_from_Mac10[[#This Row],[UnitPriceFuture]]*Table_Query_from_Mac10[[#This Row],[qtytoShipFuture]]</f>
        <v>88.13</v>
      </c>
      <c r="T3829" s="47">
        <f>ROUND(Table_Query_from_Mac10[[#This Row],[qty_to_ship]]*(1+Table_Query_from_Mac10[[#This Row],[VolumeIncreasebyType]]),0)</f>
        <v>7</v>
      </c>
      <c r="U3829" s="47">
        <f>Table_Query_from_Mac10[[#This Row],[qtytoShipFuture]]*Table_Query_from_Mac10[[#This Row],[Future-cost]]</f>
        <v>34.79</v>
      </c>
      <c r="V3829" s="47">
        <f>Table_Query_from_Mac10[[#This Row],[qtytoShipFuture]]-Table_Query_from_Mac10[[#This Row],[qty_to_ship]]</f>
        <v>0</v>
      </c>
      <c r="W3829" s="47">
        <f>Table_Query_from_Mac10[[#This Row],[UnitPriceFuture]]</f>
        <v>12.59</v>
      </c>
      <c r="X3829" s="47">
        <f>Table_Query_from_Mac10[[#This Row],[Unit Increase]]*Table_Query_from_Mac10[[#This Row],[UnitPriceFuture]]</f>
        <v>0</v>
      </c>
      <c r="Y3829" s="47">
        <f>Table_Query_from_Mac10[[#This Row],[Unit Increase]]*Table_Query_from_Mac10[[#This Row],[Future-cost]]</f>
        <v>0</v>
      </c>
      <c r="Z3829" s="47">
        <f>-(Table_Query_from_Mac10[[#This Row],[Incremental Sales]]+((Table_Query_from_Mac10[[#This Row],[Incremental Sales]]*-(SUM(Summary!$S$8:$S$9)))))*Summary!$S$18</f>
        <v>0</v>
      </c>
      <c r="AA3829" s="47">
        <f>IFERROR(Table_Query_from_Mac10[[#This Row],[Incremental Cost]]/Table_Query_from_Mac10[[#This Row],[Incremental Sales]],0)</f>
        <v>0</v>
      </c>
      <c r="AB3829" s="47">
        <f>IFERROR(Table_Query_from_Mac10[[#This Row],[TotalCostFuture]]/Table_Query_from_Mac10[[#This Row],[totalsalesFuture]],0)</f>
        <v>0.39475774424146148</v>
      </c>
      <c r="AN3829" s="31">
        <v>25</v>
      </c>
      <c r="AO3829">
        <f t="shared" si="118"/>
        <v>7</v>
      </c>
      <c r="AQ3829" s="31">
        <v>35.96</v>
      </c>
      <c r="AR3829">
        <f t="shared" si="119"/>
        <v>12.59</v>
      </c>
    </row>
    <row r="3830" spans="1:44" x14ac:dyDescent="0.25">
      <c r="A3830">
        <v>90387</v>
      </c>
      <c r="B3830">
        <v>24</v>
      </c>
      <c r="C3830" t="s">
        <v>86</v>
      </c>
      <c r="D3830" t="s">
        <v>79</v>
      </c>
      <c r="E3830">
        <v>1</v>
      </c>
      <c r="F3830">
        <v>15.07</v>
      </c>
      <c r="G3830">
        <v>38.54</v>
      </c>
      <c r="H3830" s="1">
        <v>44861</v>
      </c>
      <c r="I3830" s="20">
        <v>0</v>
      </c>
      <c r="J3830" s="47">
        <f>Table_Query_from_Mac10[[#This Row],[unit_price]]-(Table_Query_from_Mac10[[#This Row],[unit_price]]*(Table_Query_from_Mac10[[#This Row],[discount_pct]]/100))</f>
        <v>38.54</v>
      </c>
      <c r="K3830" s="47">
        <f>Table_Query_from_Mac10[[#This Row],[unit_cost]]</f>
        <v>15.07</v>
      </c>
      <c r="L3830" s="47">
        <f>Table_Query_from_Mac10[[#This Row],[Live-cost]]*(1+Table_Query_from_Mac10[[#This Row],[CogsIncreasebyTYPE]])</f>
        <v>15.07</v>
      </c>
      <c r="M3830" s="47">
        <f>Table_Query_from_Mac10[[#This Row],[Live-cost]]*Table_Query_from_Mac10[[#This Row],[qty_to_ship]]</f>
        <v>15.07</v>
      </c>
      <c r="N3830" s="47">
        <f>IF(Table_Query_from_Mac10[[#This Row],[item_no]]="KDA",-Table_Query_from_Mac10[[#This Row],[unit_price]],Table_Query_from_Mac10[[#This Row],[Net Unit]]*Table_Query_from_Mac10[[#This Row],[qty_to_ship]])</f>
        <v>38.54</v>
      </c>
      <c r="O3830" s="47">
        <f>SUMIFS(Summary!C:C,Summary!H:H,Table_Query_from_Mac10[[#This Row],[Juiceoc]])</f>
        <v>0</v>
      </c>
      <c r="P3830" s="47">
        <f>SUMIFS(Summary!D:D,Summary!H:H,Table_Query_from_Mac10[[#This Row],[Juiceoc]])</f>
        <v>0</v>
      </c>
      <c r="Q3830" s="47">
        <f>SUMIFS(Summary!E:E,Summary!H:H,Table_Query_from_Mac10[[#This Row],[Juiceoc]])</f>
        <v>0</v>
      </c>
      <c r="R3830" s="47">
        <f>Table_Query_from_Mac10[[#This Row],[Net Unit]]*(1+Table_Query_from_Mac10[[#This Row],[PriceIncreasebyType]])</f>
        <v>38.54</v>
      </c>
      <c r="S3830" s="47">
        <f>Table_Query_from_Mac10[[#This Row],[UnitPriceFuture]]*Table_Query_from_Mac10[[#This Row],[qtytoShipFuture]]</f>
        <v>38.54</v>
      </c>
      <c r="T3830" s="47">
        <f>ROUND(Table_Query_from_Mac10[[#This Row],[qty_to_ship]]*(1+Table_Query_from_Mac10[[#This Row],[VolumeIncreasebyType]]),0)</f>
        <v>1</v>
      </c>
      <c r="U3830" s="47">
        <f>Table_Query_from_Mac10[[#This Row],[qtytoShipFuture]]*Table_Query_from_Mac10[[#This Row],[Future-cost]]</f>
        <v>15.07</v>
      </c>
      <c r="V3830" s="47">
        <f>Table_Query_from_Mac10[[#This Row],[qtytoShipFuture]]-Table_Query_from_Mac10[[#This Row],[qty_to_ship]]</f>
        <v>0</v>
      </c>
      <c r="W3830" s="47">
        <f>Table_Query_from_Mac10[[#This Row],[UnitPriceFuture]]</f>
        <v>38.54</v>
      </c>
      <c r="X3830" s="47">
        <f>Table_Query_from_Mac10[[#This Row],[Unit Increase]]*Table_Query_from_Mac10[[#This Row],[UnitPriceFuture]]</f>
        <v>0</v>
      </c>
      <c r="Y3830" s="47">
        <f>Table_Query_from_Mac10[[#This Row],[Unit Increase]]*Table_Query_from_Mac10[[#This Row],[Future-cost]]</f>
        <v>0</v>
      </c>
      <c r="Z3830" s="47">
        <f>-(Table_Query_from_Mac10[[#This Row],[Incremental Sales]]+((Table_Query_from_Mac10[[#This Row],[Incremental Sales]]*-(SUM(Summary!$S$8:$S$9)))))*Summary!$S$18</f>
        <v>0</v>
      </c>
      <c r="AA3830" s="47">
        <f>IFERROR(Table_Query_from_Mac10[[#This Row],[Incremental Cost]]/Table_Query_from_Mac10[[#This Row],[Incremental Sales]],0)</f>
        <v>0</v>
      </c>
      <c r="AB3830" s="47">
        <f>IFERROR(Table_Query_from_Mac10[[#This Row],[TotalCostFuture]]/Table_Query_from_Mac10[[#This Row],[totalsalesFuture]],0)</f>
        <v>0.39102231447846397</v>
      </c>
      <c r="AN3830" s="30">
        <v>4</v>
      </c>
      <c r="AO3830">
        <f t="shared" si="118"/>
        <v>1</v>
      </c>
      <c r="AQ3830" s="30">
        <v>110.12</v>
      </c>
      <c r="AR3830">
        <f t="shared" si="119"/>
        <v>38.54</v>
      </c>
    </row>
    <row r="3831" spans="1:44" x14ac:dyDescent="0.25">
      <c r="A3831">
        <v>90387</v>
      </c>
      <c r="B3831">
        <v>25</v>
      </c>
      <c r="C3831" t="s">
        <v>86</v>
      </c>
      <c r="D3831" t="s">
        <v>79</v>
      </c>
      <c r="E3831">
        <v>1</v>
      </c>
      <c r="F3831">
        <v>13.1</v>
      </c>
      <c r="G3831">
        <v>37.119999999999997</v>
      </c>
      <c r="H3831" s="1">
        <v>44861</v>
      </c>
      <c r="I3831" s="20">
        <v>0</v>
      </c>
      <c r="J3831" s="47">
        <f>Table_Query_from_Mac10[[#This Row],[unit_price]]-(Table_Query_from_Mac10[[#This Row],[unit_price]]*(Table_Query_from_Mac10[[#This Row],[discount_pct]]/100))</f>
        <v>37.119999999999997</v>
      </c>
      <c r="K3831" s="47">
        <f>Table_Query_from_Mac10[[#This Row],[unit_cost]]</f>
        <v>13.1</v>
      </c>
      <c r="L3831" s="47">
        <f>Table_Query_from_Mac10[[#This Row],[Live-cost]]*(1+Table_Query_from_Mac10[[#This Row],[CogsIncreasebyTYPE]])</f>
        <v>13.1</v>
      </c>
      <c r="M3831" s="47">
        <f>Table_Query_from_Mac10[[#This Row],[Live-cost]]*Table_Query_from_Mac10[[#This Row],[qty_to_ship]]</f>
        <v>13.1</v>
      </c>
      <c r="N3831" s="47">
        <f>IF(Table_Query_from_Mac10[[#This Row],[item_no]]="KDA",-Table_Query_from_Mac10[[#This Row],[unit_price]],Table_Query_from_Mac10[[#This Row],[Net Unit]]*Table_Query_from_Mac10[[#This Row],[qty_to_ship]])</f>
        <v>37.119999999999997</v>
      </c>
      <c r="O3831" s="47">
        <f>SUMIFS(Summary!C:C,Summary!H:H,Table_Query_from_Mac10[[#This Row],[Juiceoc]])</f>
        <v>0</v>
      </c>
      <c r="P3831" s="47">
        <f>SUMIFS(Summary!D:D,Summary!H:H,Table_Query_from_Mac10[[#This Row],[Juiceoc]])</f>
        <v>0</v>
      </c>
      <c r="Q3831" s="47">
        <f>SUMIFS(Summary!E:E,Summary!H:H,Table_Query_from_Mac10[[#This Row],[Juiceoc]])</f>
        <v>0</v>
      </c>
      <c r="R3831" s="47">
        <f>Table_Query_from_Mac10[[#This Row],[Net Unit]]*(1+Table_Query_from_Mac10[[#This Row],[PriceIncreasebyType]])</f>
        <v>37.119999999999997</v>
      </c>
      <c r="S3831" s="47">
        <f>Table_Query_from_Mac10[[#This Row],[UnitPriceFuture]]*Table_Query_from_Mac10[[#This Row],[qtytoShipFuture]]</f>
        <v>37.119999999999997</v>
      </c>
      <c r="T3831" s="47">
        <f>ROUND(Table_Query_from_Mac10[[#This Row],[qty_to_ship]]*(1+Table_Query_from_Mac10[[#This Row],[VolumeIncreasebyType]]),0)</f>
        <v>1</v>
      </c>
      <c r="U3831" s="47">
        <f>Table_Query_from_Mac10[[#This Row],[qtytoShipFuture]]*Table_Query_from_Mac10[[#This Row],[Future-cost]]</f>
        <v>13.1</v>
      </c>
      <c r="V3831" s="47">
        <f>Table_Query_from_Mac10[[#This Row],[qtytoShipFuture]]-Table_Query_from_Mac10[[#This Row],[qty_to_ship]]</f>
        <v>0</v>
      </c>
      <c r="W3831" s="47">
        <f>Table_Query_from_Mac10[[#This Row],[UnitPriceFuture]]</f>
        <v>37.119999999999997</v>
      </c>
      <c r="X3831" s="47">
        <f>Table_Query_from_Mac10[[#This Row],[Unit Increase]]*Table_Query_from_Mac10[[#This Row],[UnitPriceFuture]]</f>
        <v>0</v>
      </c>
      <c r="Y3831" s="47">
        <f>Table_Query_from_Mac10[[#This Row],[Unit Increase]]*Table_Query_from_Mac10[[#This Row],[Future-cost]]</f>
        <v>0</v>
      </c>
      <c r="Z3831" s="47">
        <f>-(Table_Query_from_Mac10[[#This Row],[Incremental Sales]]+((Table_Query_from_Mac10[[#This Row],[Incremental Sales]]*-(SUM(Summary!$S$8:$S$9)))))*Summary!$S$18</f>
        <v>0</v>
      </c>
      <c r="AA3831" s="47">
        <f>IFERROR(Table_Query_from_Mac10[[#This Row],[Incremental Cost]]/Table_Query_from_Mac10[[#This Row],[Incremental Sales]],0)</f>
        <v>0</v>
      </c>
      <c r="AB3831" s="47">
        <f>IFERROR(Table_Query_from_Mac10[[#This Row],[TotalCostFuture]]/Table_Query_from_Mac10[[#This Row],[totalsalesFuture]],0)</f>
        <v>0.35290948275862072</v>
      </c>
      <c r="AN3831" s="31">
        <v>4</v>
      </c>
      <c r="AO3831">
        <f t="shared" si="118"/>
        <v>1</v>
      </c>
      <c r="AQ3831" s="31">
        <v>106.06</v>
      </c>
      <c r="AR3831">
        <f t="shared" si="119"/>
        <v>37.119999999999997</v>
      </c>
    </row>
    <row r="3832" spans="1:44" x14ac:dyDescent="0.25">
      <c r="A3832">
        <v>90387</v>
      </c>
      <c r="B3832">
        <v>26</v>
      </c>
      <c r="C3832" t="s">
        <v>86</v>
      </c>
      <c r="D3832" t="s">
        <v>79</v>
      </c>
      <c r="E3832">
        <v>6</v>
      </c>
      <c r="F3832">
        <v>8.59</v>
      </c>
      <c r="G3832">
        <v>21.05</v>
      </c>
      <c r="H3832" s="1">
        <v>44861</v>
      </c>
      <c r="I3832" s="20">
        <v>0</v>
      </c>
      <c r="J3832" s="47">
        <f>Table_Query_from_Mac10[[#This Row],[unit_price]]-(Table_Query_from_Mac10[[#This Row],[unit_price]]*(Table_Query_from_Mac10[[#This Row],[discount_pct]]/100))</f>
        <v>21.05</v>
      </c>
      <c r="K3832" s="47">
        <f>Table_Query_from_Mac10[[#This Row],[unit_cost]]</f>
        <v>8.59</v>
      </c>
      <c r="L3832" s="47">
        <f>Table_Query_from_Mac10[[#This Row],[Live-cost]]*(1+Table_Query_from_Mac10[[#This Row],[CogsIncreasebyTYPE]])</f>
        <v>8.59</v>
      </c>
      <c r="M3832" s="47">
        <f>Table_Query_from_Mac10[[#This Row],[Live-cost]]*Table_Query_from_Mac10[[#This Row],[qty_to_ship]]</f>
        <v>51.54</v>
      </c>
      <c r="N3832" s="47">
        <f>IF(Table_Query_from_Mac10[[#This Row],[item_no]]="KDA",-Table_Query_from_Mac10[[#This Row],[unit_price]],Table_Query_from_Mac10[[#This Row],[Net Unit]]*Table_Query_from_Mac10[[#This Row],[qty_to_ship]])</f>
        <v>126.30000000000001</v>
      </c>
      <c r="O3832" s="47">
        <f>SUMIFS(Summary!C:C,Summary!H:H,Table_Query_from_Mac10[[#This Row],[Juiceoc]])</f>
        <v>0</v>
      </c>
      <c r="P3832" s="47">
        <f>SUMIFS(Summary!D:D,Summary!H:H,Table_Query_from_Mac10[[#This Row],[Juiceoc]])</f>
        <v>0</v>
      </c>
      <c r="Q3832" s="47">
        <f>SUMIFS(Summary!E:E,Summary!H:H,Table_Query_from_Mac10[[#This Row],[Juiceoc]])</f>
        <v>0</v>
      </c>
      <c r="R3832" s="47">
        <f>Table_Query_from_Mac10[[#This Row],[Net Unit]]*(1+Table_Query_from_Mac10[[#This Row],[PriceIncreasebyType]])</f>
        <v>21.05</v>
      </c>
      <c r="S3832" s="47">
        <f>Table_Query_from_Mac10[[#This Row],[UnitPriceFuture]]*Table_Query_from_Mac10[[#This Row],[qtytoShipFuture]]</f>
        <v>126.30000000000001</v>
      </c>
      <c r="T3832" s="47">
        <f>ROUND(Table_Query_from_Mac10[[#This Row],[qty_to_ship]]*(1+Table_Query_from_Mac10[[#This Row],[VolumeIncreasebyType]]),0)</f>
        <v>6</v>
      </c>
      <c r="U3832" s="47">
        <f>Table_Query_from_Mac10[[#This Row],[qtytoShipFuture]]*Table_Query_from_Mac10[[#This Row],[Future-cost]]</f>
        <v>51.54</v>
      </c>
      <c r="V3832" s="47">
        <f>Table_Query_from_Mac10[[#This Row],[qtytoShipFuture]]-Table_Query_from_Mac10[[#This Row],[qty_to_ship]]</f>
        <v>0</v>
      </c>
      <c r="W3832" s="47">
        <f>Table_Query_from_Mac10[[#This Row],[UnitPriceFuture]]</f>
        <v>21.05</v>
      </c>
      <c r="X3832" s="47">
        <f>Table_Query_from_Mac10[[#This Row],[Unit Increase]]*Table_Query_from_Mac10[[#This Row],[UnitPriceFuture]]</f>
        <v>0</v>
      </c>
      <c r="Y3832" s="47">
        <f>Table_Query_from_Mac10[[#This Row],[Unit Increase]]*Table_Query_from_Mac10[[#This Row],[Future-cost]]</f>
        <v>0</v>
      </c>
      <c r="Z3832" s="47">
        <f>-(Table_Query_from_Mac10[[#This Row],[Incremental Sales]]+((Table_Query_from_Mac10[[#This Row],[Incremental Sales]]*-(SUM(Summary!$S$8:$S$9)))))*Summary!$S$18</f>
        <v>0</v>
      </c>
      <c r="AA3832" s="47">
        <f>IFERROR(Table_Query_from_Mac10[[#This Row],[Incremental Cost]]/Table_Query_from_Mac10[[#This Row],[Incremental Sales]],0)</f>
        <v>0</v>
      </c>
      <c r="AB3832" s="47">
        <f>IFERROR(Table_Query_from_Mac10[[#This Row],[TotalCostFuture]]/Table_Query_from_Mac10[[#This Row],[totalsalesFuture]],0)</f>
        <v>0.40807600950118761</v>
      </c>
      <c r="AN3832" s="30">
        <v>24</v>
      </c>
      <c r="AO3832">
        <f t="shared" si="118"/>
        <v>6</v>
      </c>
      <c r="AQ3832" s="30">
        <v>60.15</v>
      </c>
      <c r="AR3832">
        <f t="shared" si="119"/>
        <v>21.05</v>
      </c>
    </row>
    <row r="3833" spans="1:44" x14ac:dyDescent="0.25">
      <c r="A3833">
        <v>90388</v>
      </c>
      <c r="B3833">
        <v>1</v>
      </c>
      <c r="C3833" t="s">
        <v>86</v>
      </c>
      <c r="D3833" t="s">
        <v>79</v>
      </c>
      <c r="E3833">
        <v>5</v>
      </c>
      <c r="F3833">
        <v>5.44</v>
      </c>
      <c r="G3833">
        <v>14.31</v>
      </c>
      <c r="H3833" s="1">
        <v>44851</v>
      </c>
      <c r="I3833" s="20">
        <v>0</v>
      </c>
      <c r="J3833" s="47">
        <f>Table_Query_from_Mac10[[#This Row],[unit_price]]-(Table_Query_from_Mac10[[#This Row],[unit_price]]*(Table_Query_from_Mac10[[#This Row],[discount_pct]]/100))</f>
        <v>14.31</v>
      </c>
      <c r="K3833" s="47">
        <f>Table_Query_from_Mac10[[#This Row],[unit_cost]]</f>
        <v>5.44</v>
      </c>
      <c r="L3833" s="47">
        <f>Table_Query_from_Mac10[[#This Row],[Live-cost]]*(1+Table_Query_from_Mac10[[#This Row],[CogsIncreasebyTYPE]])</f>
        <v>5.44</v>
      </c>
      <c r="M3833" s="47">
        <f>Table_Query_from_Mac10[[#This Row],[Live-cost]]*Table_Query_from_Mac10[[#This Row],[qty_to_ship]]</f>
        <v>27.200000000000003</v>
      </c>
      <c r="N3833" s="47">
        <f>IF(Table_Query_from_Mac10[[#This Row],[item_no]]="KDA",-Table_Query_from_Mac10[[#This Row],[unit_price]],Table_Query_from_Mac10[[#This Row],[Net Unit]]*Table_Query_from_Mac10[[#This Row],[qty_to_ship]])</f>
        <v>71.55</v>
      </c>
      <c r="O3833" s="47">
        <f>SUMIFS(Summary!C:C,Summary!H:H,Table_Query_from_Mac10[[#This Row],[Juiceoc]])</f>
        <v>0</v>
      </c>
      <c r="P3833" s="47">
        <f>SUMIFS(Summary!D:D,Summary!H:H,Table_Query_from_Mac10[[#This Row],[Juiceoc]])</f>
        <v>0</v>
      </c>
      <c r="Q3833" s="47">
        <f>SUMIFS(Summary!E:E,Summary!H:H,Table_Query_from_Mac10[[#This Row],[Juiceoc]])</f>
        <v>0</v>
      </c>
      <c r="R3833" s="47">
        <f>Table_Query_from_Mac10[[#This Row],[Net Unit]]*(1+Table_Query_from_Mac10[[#This Row],[PriceIncreasebyType]])</f>
        <v>14.31</v>
      </c>
      <c r="S3833" s="47">
        <f>Table_Query_from_Mac10[[#This Row],[UnitPriceFuture]]*Table_Query_from_Mac10[[#This Row],[qtytoShipFuture]]</f>
        <v>71.55</v>
      </c>
      <c r="T3833" s="47">
        <f>ROUND(Table_Query_from_Mac10[[#This Row],[qty_to_ship]]*(1+Table_Query_from_Mac10[[#This Row],[VolumeIncreasebyType]]),0)</f>
        <v>5</v>
      </c>
      <c r="U3833" s="47">
        <f>Table_Query_from_Mac10[[#This Row],[qtytoShipFuture]]*Table_Query_from_Mac10[[#This Row],[Future-cost]]</f>
        <v>27.200000000000003</v>
      </c>
      <c r="V3833" s="47">
        <f>Table_Query_from_Mac10[[#This Row],[qtytoShipFuture]]-Table_Query_from_Mac10[[#This Row],[qty_to_ship]]</f>
        <v>0</v>
      </c>
      <c r="W3833" s="47">
        <f>Table_Query_from_Mac10[[#This Row],[UnitPriceFuture]]</f>
        <v>14.31</v>
      </c>
      <c r="X3833" s="47">
        <f>Table_Query_from_Mac10[[#This Row],[Unit Increase]]*Table_Query_from_Mac10[[#This Row],[UnitPriceFuture]]</f>
        <v>0</v>
      </c>
      <c r="Y3833" s="47">
        <f>Table_Query_from_Mac10[[#This Row],[Unit Increase]]*Table_Query_from_Mac10[[#This Row],[Future-cost]]</f>
        <v>0</v>
      </c>
      <c r="Z3833" s="47">
        <f>-(Table_Query_from_Mac10[[#This Row],[Incremental Sales]]+((Table_Query_from_Mac10[[#This Row],[Incremental Sales]]*-(SUM(Summary!$S$8:$S$9)))))*Summary!$S$18</f>
        <v>0</v>
      </c>
      <c r="AA3833" s="47">
        <f>IFERROR(Table_Query_from_Mac10[[#This Row],[Incremental Cost]]/Table_Query_from_Mac10[[#This Row],[Incremental Sales]],0)</f>
        <v>0</v>
      </c>
      <c r="AB3833" s="47">
        <f>IFERROR(Table_Query_from_Mac10[[#This Row],[TotalCostFuture]]/Table_Query_from_Mac10[[#This Row],[totalsalesFuture]],0)</f>
        <v>0.38015373864430474</v>
      </c>
      <c r="AN3833" s="31">
        <v>20</v>
      </c>
      <c r="AO3833">
        <f t="shared" si="118"/>
        <v>5</v>
      </c>
      <c r="AQ3833" s="31">
        <v>40.89</v>
      </c>
      <c r="AR3833">
        <f t="shared" si="119"/>
        <v>14.31</v>
      </c>
    </row>
    <row r="3834" spans="1:44" x14ac:dyDescent="0.25">
      <c r="A3834">
        <v>90388</v>
      </c>
      <c r="B3834">
        <v>2</v>
      </c>
      <c r="C3834" t="s">
        <v>86</v>
      </c>
      <c r="D3834" t="s">
        <v>79</v>
      </c>
      <c r="E3834">
        <v>3</v>
      </c>
      <c r="F3834">
        <v>6.33</v>
      </c>
      <c r="G3834">
        <v>16.27</v>
      </c>
      <c r="H3834" s="1">
        <v>44851</v>
      </c>
      <c r="I3834" s="20">
        <v>0</v>
      </c>
      <c r="J3834" s="47">
        <f>Table_Query_from_Mac10[[#This Row],[unit_price]]-(Table_Query_from_Mac10[[#This Row],[unit_price]]*(Table_Query_from_Mac10[[#This Row],[discount_pct]]/100))</f>
        <v>16.27</v>
      </c>
      <c r="K3834" s="47">
        <f>Table_Query_from_Mac10[[#This Row],[unit_cost]]</f>
        <v>6.33</v>
      </c>
      <c r="L3834" s="47">
        <f>Table_Query_from_Mac10[[#This Row],[Live-cost]]*(1+Table_Query_from_Mac10[[#This Row],[CogsIncreasebyTYPE]])</f>
        <v>6.33</v>
      </c>
      <c r="M3834" s="47">
        <f>Table_Query_from_Mac10[[#This Row],[Live-cost]]*Table_Query_from_Mac10[[#This Row],[qty_to_ship]]</f>
        <v>18.990000000000002</v>
      </c>
      <c r="N3834" s="47">
        <f>IF(Table_Query_from_Mac10[[#This Row],[item_no]]="KDA",-Table_Query_from_Mac10[[#This Row],[unit_price]],Table_Query_from_Mac10[[#This Row],[Net Unit]]*Table_Query_from_Mac10[[#This Row],[qty_to_ship]])</f>
        <v>48.81</v>
      </c>
      <c r="O3834" s="47">
        <f>SUMIFS(Summary!C:C,Summary!H:H,Table_Query_from_Mac10[[#This Row],[Juiceoc]])</f>
        <v>0</v>
      </c>
      <c r="P3834" s="47">
        <f>SUMIFS(Summary!D:D,Summary!H:H,Table_Query_from_Mac10[[#This Row],[Juiceoc]])</f>
        <v>0</v>
      </c>
      <c r="Q3834" s="47">
        <f>SUMIFS(Summary!E:E,Summary!H:H,Table_Query_from_Mac10[[#This Row],[Juiceoc]])</f>
        <v>0</v>
      </c>
      <c r="R3834" s="47">
        <f>Table_Query_from_Mac10[[#This Row],[Net Unit]]*(1+Table_Query_from_Mac10[[#This Row],[PriceIncreasebyType]])</f>
        <v>16.27</v>
      </c>
      <c r="S3834" s="47">
        <f>Table_Query_from_Mac10[[#This Row],[UnitPriceFuture]]*Table_Query_from_Mac10[[#This Row],[qtytoShipFuture]]</f>
        <v>48.81</v>
      </c>
      <c r="T3834" s="47">
        <f>ROUND(Table_Query_from_Mac10[[#This Row],[qty_to_ship]]*(1+Table_Query_from_Mac10[[#This Row],[VolumeIncreasebyType]]),0)</f>
        <v>3</v>
      </c>
      <c r="U3834" s="47">
        <f>Table_Query_from_Mac10[[#This Row],[qtytoShipFuture]]*Table_Query_from_Mac10[[#This Row],[Future-cost]]</f>
        <v>18.990000000000002</v>
      </c>
      <c r="V3834" s="47">
        <f>Table_Query_from_Mac10[[#This Row],[qtytoShipFuture]]-Table_Query_from_Mac10[[#This Row],[qty_to_ship]]</f>
        <v>0</v>
      </c>
      <c r="W3834" s="47">
        <f>Table_Query_from_Mac10[[#This Row],[UnitPriceFuture]]</f>
        <v>16.27</v>
      </c>
      <c r="X3834" s="47">
        <f>Table_Query_from_Mac10[[#This Row],[Unit Increase]]*Table_Query_from_Mac10[[#This Row],[UnitPriceFuture]]</f>
        <v>0</v>
      </c>
      <c r="Y3834" s="47">
        <f>Table_Query_from_Mac10[[#This Row],[Unit Increase]]*Table_Query_from_Mac10[[#This Row],[Future-cost]]</f>
        <v>0</v>
      </c>
      <c r="Z3834" s="47">
        <f>-(Table_Query_from_Mac10[[#This Row],[Incremental Sales]]+((Table_Query_from_Mac10[[#This Row],[Incremental Sales]]*-(SUM(Summary!$S$8:$S$9)))))*Summary!$S$18</f>
        <v>0</v>
      </c>
      <c r="AA3834" s="47">
        <f>IFERROR(Table_Query_from_Mac10[[#This Row],[Incremental Cost]]/Table_Query_from_Mac10[[#This Row],[Incremental Sales]],0)</f>
        <v>0</v>
      </c>
      <c r="AB3834" s="47">
        <f>IFERROR(Table_Query_from_Mac10[[#This Row],[TotalCostFuture]]/Table_Query_from_Mac10[[#This Row],[totalsalesFuture]],0)</f>
        <v>0.38905961893054702</v>
      </c>
      <c r="AN3834" s="30">
        <v>10</v>
      </c>
      <c r="AO3834">
        <f t="shared" si="118"/>
        <v>3</v>
      </c>
      <c r="AQ3834" s="30">
        <v>46.49</v>
      </c>
      <c r="AR3834">
        <f t="shared" si="119"/>
        <v>16.27</v>
      </c>
    </row>
    <row r="3835" spans="1:44" x14ac:dyDescent="0.25">
      <c r="A3835">
        <v>90388</v>
      </c>
      <c r="B3835">
        <v>3</v>
      </c>
      <c r="C3835" t="s">
        <v>86</v>
      </c>
      <c r="D3835" t="s">
        <v>79</v>
      </c>
      <c r="E3835">
        <v>3</v>
      </c>
      <c r="F3835">
        <v>6.87</v>
      </c>
      <c r="G3835">
        <v>18.25</v>
      </c>
      <c r="H3835" s="1">
        <v>44851</v>
      </c>
      <c r="I3835" s="20">
        <v>0</v>
      </c>
      <c r="J3835" s="47">
        <f>Table_Query_from_Mac10[[#This Row],[unit_price]]-(Table_Query_from_Mac10[[#This Row],[unit_price]]*(Table_Query_from_Mac10[[#This Row],[discount_pct]]/100))</f>
        <v>18.25</v>
      </c>
      <c r="K3835" s="47">
        <f>Table_Query_from_Mac10[[#This Row],[unit_cost]]</f>
        <v>6.87</v>
      </c>
      <c r="L3835" s="47">
        <f>Table_Query_from_Mac10[[#This Row],[Live-cost]]*(1+Table_Query_from_Mac10[[#This Row],[CogsIncreasebyTYPE]])</f>
        <v>6.87</v>
      </c>
      <c r="M3835" s="47">
        <f>Table_Query_from_Mac10[[#This Row],[Live-cost]]*Table_Query_from_Mac10[[#This Row],[qty_to_ship]]</f>
        <v>20.61</v>
      </c>
      <c r="N3835" s="47">
        <f>IF(Table_Query_from_Mac10[[#This Row],[item_no]]="KDA",-Table_Query_from_Mac10[[#This Row],[unit_price]],Table_Query_from_Mac10[[#This Row],[Net Unit]]*Table_Query_from_Mac10[[#This Row],[qty_to_ship]])</f>
        <v>54.75</v>
      </c>
      <c r="O3835" s="47">
        <f>SUMIFS(Summary!C:C,Summary!H:H,Table_Query_from_Mac10[[#This Row],[Juiceoc]])</f>
        <v>0</v>
      </c>
      <c r="P3835" s="47">
        <f>SUMIFS(Summary!D:D,Summary!H:H,Table_Query_from_Mac10[[#This Row],[Juiceoc]])</f>
        <v>0</v>
      </c>
      <c r="Q3835" s="47">
        <f>SUMIFS(Summary!E:E,Summary!H:H,Table_Query_from_Mac10[[#This Row],[Juiceoc]])</f>
        <v>0</v>
      </c>
      <c r="R3835" s="47">
        <f>Table_Query_from_Mac10[[#This Row],[Net Unit]]*(1+Table_Query_from_Mac10[[#This Row],[PriceIncreasebyType]])</f>
        <v>18.25</v>
      </c>
      <c r="S3835" s="47">
        <f>Table_Query_from_Mac10[[#This Row],[UnitPriceFuture]]*Table_Query_from_Mac10[[#This Row],[qtytoShipFuture]]</f>
        <v>54.75</v>
      </c>
      <c r="T3835" s="47">
        <f>ROUND(Table_Query_from_Mac10[[#This Row],[qty_to_ship]]*(1+Table_Query_from_Mac10[[#This Row],[VolumeIncreasebyType]]),0)</f>
        <v>3</v>
      </c>
      <c r="U3835" s="47">
        <f>Table_Query_from_Mac10[[#This Row],[qtytoShipFuture]]*Table_Query_from_Mac10[[#This Row],[Future-cost]]</f>
        <v>20.61</v>
      </c>
      <c r="V3835" s="47">
        <f>Table_Query_from_Mac10[[#This Row],[qtytoShipFuture]]-Table_Query_from_Mac10[[#This Row],[qty_to_ship]]</f>
        <v>0</v>
      </c>
      <c r="W3835" s="47">
        <f>Table_Query_from_Mac10[[#This Row],[UnitPriceFuture]]</f>
        <v>18.25</v>
      </c>
      <c r="X3835" s="47">
        <f>Table_Query_from_Mac10[[#This Row],[Unit Increase]]*Table_Query_from_Mac10[[#This Row],[UnitPriceFuture]]</f>
        <v>0</v>
      </c>
      <c r="Y3835" s="47">
        <f>Table_Query_from_Mac10[[#This Row],[Unit Increase]]*Table_Query_from_Mac10[[#This Row],[Future-cost]]</f>
        <v>0</v>
      </c>
      <c r="Z3835" s="47">
        <f>-(Table_Query_from_Mac10[[#This Row],[Incremental Sales]]+((Table_Query_from_Mac10[[#This Row],[Incremental Sales]]*-(SUM(Summary!$S$8:$S$9)))))*Summary!$S$18</f>
        <v>0</v>
      </c>
      <c r="AA3835" s="47">
        <f>IFERROR(Table_Query_from_Mac10[[#This Row],[Incremental Cost]]/Table_Query_from_Mac10[[#This Row],[Incremental Sales]],0)</f>
        <v>0</v>
      </c>
      <c r="AB3835" s="47">
        <f>IFERROR(Table_Query_from_Mac10[[#This Row],[TotalCostFuture]]/Table_Query_from_Mac10[[#This Row],[totalsalesFuture]],0)</f>
        <v>0.37643835616438354</v>
      </c>
      <c r="AN3835" s="31">
        <v>10</v>
      </c>
      <c r="AO3835">
        <f t="shared" si="118"/>
        <v>3</v>
      </c>
      <c r="AQ3835" s="31">
        <v>52.14</v>
      </c>
      <c r="AR3835">
        <f t="shared" si="119"/>
        <v>18.25</v>
      </c>
    </row>
    <row r="3836" spans="1:44" x14ac:dyDescent="0.25">
      <c r="A3836">
        <v>90388</v>
      </c>
      <c r="B3836">
        <v>5</v>
      </c>
      <c r="C3836" t="s">
        <v>86</v>
      </c>
      <c r="D3836" t="s">
        <v>79</v>
      </c>
      <c r="E3836">
        <v>16</v>
      </c>
      <c r="F3836">
        <v>5.86</v>
      </c>
      <c r="G3836">
        <v>15.71</v>
      </c>
      <c r="H3836" s="1">
        <v>44851</v>
      </c>
      <c r="I3836" s="20">
        <v>0</v>
      </c>
      <c r="J3836" s="47">
        <f>Table_Query_from_Mac10[[#This Row],[unit_price]]-(Table_Query_from_Mac10[[#This Row],[unit_price]]*(Table_Query_from_Mac10[[#This Row],[discount_pct]]/100))</f>
        <v>15.71</v>
      </c>
      <c r="K3836" s="47">
        <f>Table_Query_from_Mac10[[#This Row],[unit_cost]]</f>
        <v>5.86</v>
      </c>
      <c r="L3836" s="47">
        <f>Table_Query_from_Mac10[[#This Row],[Live-cost]]*(1+Table_Query_from_Mac10[[#This Row],[CogsIncreasebyTYPE]])</f>
        <v>5.86</v>
      </c>
      <c r="M3836" s="47">
        <f>Table_Query_from_Mac10[[#This Row],[Live-cost]]*Table_Query_from_Mac10[[#This Row],[qty_to_ship]]</f>
        <v>93.76</v>
      </c>
      <c r="N3836" s="47">
        <f>IF(Table_Query_from_Mac10[[#This Row],[item_no]]="KDA",-Table_Query_from_Mac10[[#This Row],[unit_price]],Table_Query_from_Mac10[[#This Row],[Net Unit]]*Table_Query_from_Mac10[[#This Row],[qty_to_ship]])</f>
        <v>251.36</v>
      </c>
      <c r="O3836" s="47">
        <f>SUMIFS(Summary!C:C,Summary!H:H,Table_Query_from_Mac10[[#This Row],[Juiceoc]])</f>
        <v>0</v>
      </c>
      <c r="P3836" s="47">
        <f>SUMIFS(Summary!D:D,Summary!H:H,Table_Query_from_Mac10[[#This Row],[Juiceoc]])</f>
        <v>0</v>
      </c>
      <c r="Q3836" s="47">
        <f>SUMIFS(Summary!E:E,Summary!H:H,Table_Query_from_Mac10[[#This Row],[Juiceoc]])</f>
        <v>0</v>
      </c>
      <c r="R3836" s="47">
        <f>Table_Query_from_Mac10[[#This Row],[Net Unit]]*(1+Table_Query_from_Mac10[[#This Row],[PriceIncreasebyType]])</f>
        <v>15.71</v>
      </c>
      <c r="S3836" s="47">
        <f>Table_Query_from_Mac10[[#This Row],[UnitPriceFuture]]*Table_Query_from_Mac10[[#This Row],[qtytoShipFuture]]</f>
        <v>251.36</v>
      </c>
      <c r="T3836" s="47">
        <f>ROUND(Table_Query_from_Mac10[[#This Row],[qty_to_ship]]*(1+Table_Query_from_Mac10[[#This Row],[VolumeIncreasebyType]]),0)</f>
        <v>16</v>
      </c>
      <c r="U3836" s="47">
        <f>Table_Query_from_Mac10[[#This Row],[qtytoShipFuture]]*Table_Query_from_Mac10[[#This Row],[Future-cost]]</f>
        <v>93.76</v>
      </c>
      <c r="V3836" s="47">
        <f>Table_Query_from_Mac10[[#This Row],[qtytoShipFuture]]-Table_Query_from_Mac10[[#This Row],[qty_to_ship]]</f>
        <v>0</v>
      </c>
      <c r="W3836" s="47">
        <f>Table_Query_from_Mac10[[#This Row],[UnitPriceFuture]]</f>
        <v>15.71</v>
      </c>
      <c r="X3836" s="47">
        <f>Table_Query_from_Mac10[[#This Row],[Unit Increase]]*Table_Query_from_Mac10[[#This Row],[UnitPriceFuture]]</f>
        <v>0</v>
      </c>
      <c r="Y3836" s="47">
        <f>Table_Query_from_Mac10[[#This Row],[Unit Increase]]*Table_Query_from_Mac10[[#This Row],[Future-cost]]</f>
        <v>0</v>
      </c>
      <c r="Z3836" s="47">
        <f>-(Table_Query_from_Mac10[[#This Row],[Incremental Sales]]+((Table_Query_from_Mac10[[#This Row],[Incremental Sales]]*-(SUM(Summary!$S$8:$S$9)))))*Summary!$S$18</f>
        <v>0</v>
      </c>
      <c r="AA3836" s="47">
        <f>IFERROR(Table_Query_from_Mac10[[#This Row],[Incremental Cost]]/Table_Query_from_Mac10[[#This Row],[Incremental Sales]],0)</f>
        <v>0</v>
      </c>
      <c r="AB3836" s="47">
        <f>IFERROR(Table_Query_from_Mac10[[#This Row],[TotalCostFuture]]/Table_Query_from_Mac10[[#This Row],[totalsalesFuture]],0)</f>
        <v>0.3730108211330363</v>
      </c>
      <c r="AN3836" s="30">
        <v>64</v>
      </c>
      <c r="AO3836">
        <f t="shared" si="118"/>
        <v>16</v>
      </c>
      <c r="AQ3836" s="30">
        <v>44.88</v>
      </c>
      <c r="AR3836">
        <f t="shared" si="119"/>
        <v>15.71</v>
      </c>
    </row>
    <row r="3837" spans="1:44" x14ac:dyDescent="0.25">
      <c r="A3837">
        <v>90388</v>
      </c>
      <c r="B3837">
        <v>6</v>
      </c>
      <c r="C3837" t="s">
        <v>86</v>
      </c>
      <c r="D3837" t="s">
        <v>79</v>
      </c>
      <c r="E3837">
        <v>9</v>
      </c>
      <c r="F3837">
        <v>8.44</v>
      </c>
      <c r="G3837">
        <v>24.41</v>
      </c>
      <c r="H3837" s="1">
        <v>44851</v>
      </c>
      <c r="I3837" s="20">
        <v>0</v>
      </c>
      <c r="J3837" s="47">
        <f>Table_Query_from_Mac10[[#This Row],[unit_price]]-(Table_Query_from_Mac10[[#This Row],[unit_price]]*(Table_Query_from_Mac10[[#This Row],[discount_pct]]/100))</f>
        <v>24.41</v>
      </c>
      <c r="K3837" s="47">
        <f>Table_Query_from_Mac10[[#This Row],[unit_cost]]</f>
        <v>8.44</v>
      </c>
      <c r="L3837" s="47">
        <f>Table_Query_from_Mac10[[#This Row],[Live-cost]]*(1+Table_Query_from_Mac10[[#This Row],[CogsIncreasebyTYPE]])</f>
        <v>8.44</v>
      </c>
      <c r="M3837" s="47">
        <f>Table_Query_from_Mac10[[#This Row],[Live-cost]]*Table_Query_from_Mac10[[#This Row],[qty_to_ship]]</f>
        <v>75.959999999999994</v>
      </c>
      <c r="N3837" s="47">
        <f>IF(Table_Query_from_Mac10[[#This Row],[item_no]]="KDA",-Table_Query_from_Mac10[[#This Row],[unit_price]],Table_Query_from_Mac10[[#This Row],[Net Unit]]*Table_Query_from_Mac10[[#This Row],[qty_to_ship]])</f>
        <v>219.69</v>
      </c>
      <c r="O3837" s="47">
        <f>SUMIFS(Summary!C:C,Summary!H:H,Table_Query_from_Mac10[[#This Row],[Juiceoc]])</f>
        <v>0</v>
      </c>
      <c r="P3837" s="47">
        <f>SUMIFS(Summary!D:D,Summary!H:H,Table_Query_from_Mac10[[#This Row],[Juiceoc]])</f>
        <v>0</v>
      </c>
      <c r="Q3837" s="47">
        <f>SUMIFS(Summary!E:E,Summary!H:H,Table_Query_from_Mac10[[#This Row],[Juiceoc]])</f>
        <v>0</v>
      </c>
      <c r="R3837" s="47">
        <f>Table_Query_from_Mac10[[#This Row],[Net Unit]]*(1+Table_Query_from_Mac10[[#This Row],[PriceIncreasebyType]])</f>
        <v>24.41</v>
      </c>
      <c r="S3837" s="47">
        <f>Table_Query_from_Mac10[[#This Row],[UnitPriceFuture]]*Table_Query_from_Mac10[[#This Row],[qtytoShipFuture]]</f>
        <v>219.69</v>
      </c>
      <c r="T3837" s="47">
        <f>ROUND(Table_Query_from_Mac10[[#This Row],[qty_to_ship]]*(1+Table_Query_from_Mac10[[#This Row],[VolumeIncreasebyType]]),0)</f>
        <v>9</v>
      </c>
      <c r="U3837" s="47">
        <f>Table_Query_from_Mac10[[#This Row],[qtytoShipFuture]]*Table_Query_from_Mac10[[#This Row],[Future-cost]]</f>
        <v>75.959999999999994</v>
      </c>
      <c r="V3837" s="47">
        <f>Table_Query_from_Mac10[[#This Row],[qtytoShipFuture]]-Table_Query_from_Mac10[[#This Row],[qty_to_ship]]</f>
        <v>0</v>
      </c>
      <c r="W3837" s="47">
        <f>Table_Query_from_Mac10[[#This Row],[UnitPriceFuture]]</f>
        <v>24.41</v>
      </c>
      <c r="X3837" s="47">
        <f>Table_Query_from_Mac10[[#This Row],[Unit Increase]]*Table_Query_from_Mac10[[#This Row],[UnitPriceFuture]]</f>
        <v>0</v>
      </c>
      <c r="Y3837" s="47">
        <f>Table_Query_from_Mac10[[#This Row],[Unit Increase]]*Table_Query_from_Mac10[[#This Row],[Future-cost]]</f>
        <v>0</v>
      </c>
      <c r="Z3837" s="47">
        <f>-(Table_Query_from_Mac10[[#This Row],[Incremental Sales]]+((Table_Query_from_Mac10[[#This Row],[Incremental Sales]]*-(SUM(Summary!$S$8:$S$9)))))*Summary!$S$18</f>
        <v>0</v>
      </c>
      <c r="AA3837" s="47">
        <f>IFERROR(Table_Query_from_Mac10[[#This Row],[Incremental Cost]]/Table_Query_from_Mac10[[#This Row],[Incremental Sales]],0)</f>
        <v>0</v>
      </c>
      <c r="AB3837" s="47">
        <f>IFERROR(Table_Query_from_Mac10[[#This Row],[TotalCostFuture]]/Table_Query_from_Mac10[[#This Row],[totalsalesFuture]],0)</f>
        <v>0.34575993445309294</v>
      </c>
      <c r="AN3837" s="31">
        <v>36</v>
      </c>
      <c r="AO3837">
        <f t="shared" si="118"/>
        <v>9</v>
      </c>
      <c r="AQ3837" s="31">
        <v>69.75</v>
      </c>
      <c r="AR3837">
        <f t="shared" si="119"/>
        <v>24.41</v>
      </c>
    </row>
    <row r="3838" spans="1:44" x14ac:dyDescent="0.25">
      <c r="A3838">
        <v>90388</v>
      </c>
      <c r="B3838">
        <v>7</v>
      </c>
      <c r="C3838" t="s">
        <v>86</v>
      </c>
      <c r="D3838" t="s">
        <v>79</v>
      </c>
      <c r="E3838">
        <v>9</v>
      </c>
      <c r="F3838">
        <v>9.82</v>
      </c>
      <c r="G3838">
        <v>29.33</v>
      </c>
      <c r="H3838" s="1">
        <v>44851</v>
      </c>
      <c r="I3838" s="20">
        <v>0</v>
      </c>
      <c r="J3838" s="47">
        <f>Table_Query_from_Mac10[[#This Row],[unit_price]]-(Table_Query_from_Mac10[[#This Row],[unit_price]]*(Table_Query_from_Mac10[[#This Row],[discount_pct]]/100))</f>
        <v>29.33</v>
      </c>
      <c r="K3838" s="47">
        <f>Table_Query_from_Mac10[[#This Row],[unit_cost]]</f>
        <v>9.82</v>
      </c>
      <c r="L3838" s="47">
        <f>Table_Query_from_Mac10[[#This Row],[Live-cost]]*(1+Table_Query_from_Mac10[[#This Row],[CogsIncreasebyTYPE]])</f>
        <v>9.82</v>
      </c>
      <c r="M3838" s="47">
        <f>Table_Query_from_Mac10[[#This Row],[Live-cost]]*Table_Query_from_Mac10[[#This Row],[qty_to_ship]]</f>
        <v>88.38</v>
      </c>
      <c r="N3838" s="47">
        <f>IF(Table_Query_from_Mac10[[#This Row],[item_no]]="KDA",-Table_Query_from_Mac10[[#This Row],[unit_price]],Table_Query_from_Mac10[[#This Row],[Net Unit]]*Table_Query_from_Mac10[[#This Row],[qty_to_ship]])</f>
        <v>263.96999999999997</v>
      </c>
      <c r="O3838" s="47">
        <f>SUMIFS(Summary!C:C,Summary!H:H,Table_Query_from_Mac10[[#This Row],[Juiceoc]])</f>
        <v>0</v>
      </c>
      <c r="P3838" s="47">
        <f>SUMIFS(Summary!D:D,Summary!H:H,Table_Query_from_Mac10[[#This Row],[Juiceoc]])</f>
        <v>0</v>
      </c>
      <c r="Q3838" s="47">
        <f>SUMIFS(Summary!E:E,Summary!H:H,Table_Query_from_Mac10[[#This Row],[Juiceoc]])</f>
        <v>0</v>
      </c>
      <c r="R3838" s="47">
        <f>Table_Query_from_Mac10[[#This Row],[Net Unit]]*(1+Table_Query_from_Mac10[[#This Row],[PriceIncreasebyType]])</f>
        <v>29.33</v>
      </c>
      <c r="S3838" s="47">
        <f>Table_Query_from_Mac10[[#This Row],[UnitPriceFuture]]*Table_Query_from_Mac10[[#This Row],[qtytoShipFuture]]</f>
        <v>263.96999999999997</v>
      </c>
      <c r="T3838" s="47">
        <f>ROUND(Table_Query_from_Mac10[[#This Row],[qty_to_ship]]*(1+Table_Query_from_Mac10[[#This Row],[VolumeIncreasebyType]]),0)</f>
        <v>9</v>
      </c>
      <c r="U3838" s="47">
        <f>Table_Query_from_Mac10[[#This Row],[qtytoShipFuture]]*Table_Query_from_Mac10[[#This Row],[Future-cost]]</f>
        <v>88.38</v>
      </c>
      <c r="V3838" s="47">
        <f>Table_Query_from_Mac10[[#This Row],[qtytoShipFuture]]-Table_Query_from_Mac10[[#This Row],[qty_to_ship]]</f>
        <v>0</v>
      </c>
      <c r="W3838" s="47">
        <f>Table_Query_from_Mac10[[#This Row],[UnitPriceFuture]]</f>
        <v>29.33</v>
      </c>
      <c r="X3838" s="47">
        <f>Table_Query_from_Mac10[[#This Row],[Unit Increase]]*Table_Query_from_Mac10[[#This Row],[UnitPriceFuture]]</f>
        <v>0</v>
      </c>
      <c r="Y3838" s="47">
        <f>Table_Query_from_Mac10[[#This Row],[Unit Increase]]*Table_Query_from_Mac10[[#This Row],[Future-cost]]</f>
        <v>0</v>
      </c>
      <c r="Z3838" s="47">
        <f>-(Table_Query_from_Mac10[[#This Row],[Incremental Sales]]+((Table_Query_from_Mac10[[#This Row],[Incremental Sales]]*-(SUM(Summary!$S$8:$S$9)))))*Summary!$S$18</f>
        <v>0</v>
      </c>
      <c r="AA3838" s="47">
        <f>IFERROR(Table_Query_from_Mac10[[#This Row],[Incremental Cost]]/Table_Query_from_Mac10[[#This Row],[Incremental Sales]],0)</f>
        <v>0</v>
      </c>
      <c r="AB3838" s="47">
        <f>IFERROR(Table_Query_from_Mac10[[#This Row],[TotalCostFuture]]/Table_Query_from_Mac10[[#This Row],[totalsalesFuture]],0)</f>
        <v>0.33481077395158543</v>
      </c>
      <c r="AN3838" s="30">
        <v>36</v>
      </c>
      <c r="AO3838">
        <f t="shared" si="118"/>
        <v>9</v>
      </c>
      <c r="AQ3838" s="30">
        <v>83.81</v>
      </c>
      <c r="AR3838">
        <f t="shared" si="119"/>
        <v>29.33</v>
      </c>
    </row>
    <row r="3839" spans="1:44" x14ac:dyDescent="0.25">
      <c r="A3839">
        <v>90388</v>
      </c>
      <c r="B3839">
        <v>8</v>
      </c>
      <c r="C3839" t="s">
        <v>86</v>
      </c>
      <c r="D3839" t="s">
        <v>79</v>
      </c>
      <c r="E3839">
        <v>6</v>
      </c>
      <c r="F3839">
        <v>11.58</v>
      </c>
      <c r="G3839">
        <v>33.72</v>
      </c>
      <c r="H3839" s="1">
        <v>44851</v>
      </c>
      <c r="I3839" s="20">
        <v>0</v>
      </c>
      <c r="J3839" s="47">
        <f>Table_Query_from_Mac10[[#This Row],[unit_price]]-(Table_Query_from_Mac10[[#This Row],[unit_price]]*(Table_Query_from_Mac10[[#This Row],[discount_pct]]/100))</f>
        <v>33.72</v>
      </c>
      <c r="K3839" s="47">
        <f>Table_Query_from_Mac10[[#This Row],[unit_cost]]</f>
        <v>11.58</v>
      </c>
      <c r="L3839" s="47">
        <f>Table_Query_from_Mac10[[#This Row],[Live-cost]]*(1+Table_Query_from_Mac10[[#This Row],[CogsIncreasebyTYPE]])</f>
        <v>11.58</v>
      </c>
      <c r="M3839" s="47">
        <f>Table_Query_from_Mac10[[#This Row],[Live-cost]]*Table_Query_from_Mac10[[#This Row],[qty_to_ship]]</f>
        <v>69.48</v>
      </c>
      <c r="N3839" s="47">
        <f>IF(Table_Query_from_Mac10[[#This Row],[item_no]]="KDA",-Table_Query_from_Mac10[[#This Row],[unit_price]],Table_Query_from_Mac10[[#This Row],[Net Unit]]*Table_Query_from_Mac10[[#This Row],[qty_to_ship]])</f>
        <v>202.32</v>
      </c>
      <c r="O3839" s="47">
        <f>SUMIFS(Summary!C:C,Summary!H:H,Table_Query_from_Mac10[[#This Row],[Juiceoc]])</f>
        <v>0</v>
      </c>
      <c r="P3839" s="47">
        <f>SUMIFS(Summary!D:D,Summary!H:H,Table_Query_from_Mac10[[#This Row],[Juiceoc]])</f>
        <v>0</v>
      </c>
      <c r="Q3839" s="47">
        <f>SUMIFS(Summary!E:E,Summary!H:H,Table_Query_from_Mac10[[#This Row],[Juiceoc]])</f>
        <v>0</v>
      </c>
      <c r="R3839" s="47">
        <f>Table_Query_from_Mac10[[#This Row],[Net Unit]]*(1+Table_Query_from_Mac10[[#This Row],[PriceIncreasebyType]])</f>
        <v>33.72</v>
      </c>
      <c r="S3839" s="47">
        <f>Table_Query_from_Mac10[[#This Row],[UnitPriceFuture]]*Table_Query_from_Mac10[[#This Row],[qtytoShipFuture]]</f>
        <v>202.32</v>
      </c>
      <c r="T3839" s="47">
        <f>ROUND(Table_Query_from_Mac10[[#This Row],[qty_to_ship]]*(1+Table_Query_from_Mac10[[#This Row],[VolumeIncreasebyType]]),0)</f>
        <v>6</v>
      </c>
      <c r="U3839" s="47">
        <f>Table_Query_from_Mac10[[#This Row],[qtytoShipFuture]]*Table_Query_from_Mac10[[#This Row],[Future-cost]]</f>
        <v>69.48</v>
      </c>
      <c r="V3839" s="47">
        <f>Table_Query_from_Mac10[[#This Row],[qtytoShipFuture]]-Table_Query_from_Mac10[[#This Row],[qty_to_ship]]</f>
        <v>0</v>
      </c>
      <c r="W3839" s="47">
        <f>Table_Query_from_Mac10[[#This Row],[UnitPriceFuture]]</f>
        <v>33.72</v>
      </c>
      <c r="X3839" s="47">
        <f>Table_Query_from_Mac10[[#This Row],[Unit Increase]]*Table_Query_from_Mac10[[#This Row],[UnitPriceFuture]]</f>
        <v>0</v>
      </c>
      <c r="Y3839" s="47">
        <f>Table_Query_from_Mac10[[#This Row],[Unit Increase]]*Table_Query_from_Mac10[[#This Row],[Future-cost]]</f>
        <v>0</v>
      </c>
      <c r="Z3839" s="47">
        <f>-(Table_Query_from_Mac10[[#This Row],[Incremental Sales]]+((Table_Query_from_Mac10[[#This Row],[Incremental Sales]]*-(SUM(Summary!$S$8:$S$9)))))*Summary!$S$18</f>
        <v>0</v>
      </c>
      <c r="AA3839" s="47">
        <f>IFERROR(Table_Query_from_Mac10[[#This Row],[Incremental Cost]]/Table_Query_from_Mac10[[#This Row],[Incremental Sales]],0)</f>
        <v>0</v>
      </c>
      <c r="AB3839" s="47">
        <f>IFERROR(Table_Query_from_Mac10[[#This Row],[TotalCostFuture]]/Table_Query_from_Mac10[[#This Row],[totalsalesFuture]],0)</f>
        <v>0.34341637010676157</v>
      </c>
      <c r="AN3839" s="31">
        <v>24</v>
      </c>
      <c r="AO3839">
        <f t="shared" si="118"/>
        <v>6</v>
      </c>
      <c r="AQ3839" s="31">
        <v>96.35</v>
      </c>
      <c r="AR3839">
        <f t="shared" si="119"/>
        <v>33.72</v>
      </c>
    </row>
    <row r="3840" spans="1:44" x14ac:dyDescent="0.25">
      <c r="A3840">
        <v>90388</v>
      </c>
      <c r="B3840">
        <v>9</v>
      </c>
      <c r="C3840" t="s">
        <v>86</v>
      </c>
      <c r="D3840" t="s">
        <v>79</v>
      </c>
      <c r="E3840">
        <v>15</v>
      </c>
      <c r="F3840">
        <v>1.02</v>
      </c>
      <c r="G3840">
        <v>2.67</v>
      </c>
      <c r="H3840" s="1">
        <v>44851</v>
      </c>
      <c r="I3840" s="20">
        <v>0</v>
      </c>
      <c r="J3840" s="47">
        <f>Table_Query_from_Mac10[[#This Row],[unit_price]]-(Table_Query_from_Mac10[[#This Row],[unit_price]]*(Table_Query_from_Mac10[[#This Row],[discount_pct]]/100))</f>
        <v>2.67</v>
      </c>
      <c r="K3840" s="47">
        <f>Table_Query_from_Mac10[[#This Row],[unit_cost]]</f>
        <v>1.02</v>
      </c>
      <c r="L3840" s="47">
        <f>Table_Query_from_Mac10[[#This Row],[Live-cost]]*(1+Table_Query_from_Mac10[[#This Row],[CogsIncreasebyTYPE]])</f>
        <v>1.02</v>
      </c>
      <c r="M3840" s="47">
        <f>Table_Query_from_Mac10[[#This Row],[Live-cost]]*Table_Query_from_Mac10[[#This Row],[qty_to_ship]]</f>
        <v>15.3</v>
      </c>
      <c r="N3840" s="47">
        <f>IF(Table_Query_from_Mac10[[#This Row],[item_no]]="KDA",-Table_Query_from_Mac10[[#This Row],[unit_price]],Table_Query_from_Mac10[[#This Row],[Net Unit]]*Table_Query_from_Mac10[[#This Row],[qty_to_ship]])</f>
        <v>40.049999999999997</v>
      </c>
      <c r="O3840" s="47">
        <f>SUMIFS(Summary!C:C,Summary!H:H,Table_Query_from_Mac10[[#This Row],[Juiceoc]])</f>
        <v>0</v>
      </c>
      <c r="P3840" s="47">
        <f>SUMIFS(Summary!D:D,Summary!H:H,Table_Query_from_Mac10[[#This Row],[Juiceoc]])</f>
        <v>0</v>
      </c>
      <c r="Q3840" s="47">
        <f>SUMIFS(Summary!E:E,Summary!H:H,Table_Query_from_Mac10[[#This Row],[Juiceoc]])</f>
        <v>0</v>
      </c>
      <c r="R3840" s="47">
        <f>Table_Query_from_Mac10[[#This Row],[Net Unit]]*(1+Table_Query_from_Mac10[[#This Row],[PriceIncreasebyType]])</f>
        <v>2.67</v>
      </c>
      <c r="S3840" s="47">
        <f>Table_Query_from_Mac10[[#This Row],[UnitPriceFuture]]*Table_Query_from_Mac10[[#This Row],[qtytoShipFuture]]</f>
        <v>40.049999999999997</v>
      </c>
      <c r="T3840" s="47">
        <f>ROUND(Table_Query_from_Mac10[[#This Row],[qty_to_ship]]*(1+Table_Query_from_Mac10[[#This Row],[VolumeIncreasebyType]]),0)</f>
        <v>15</v>
      </c>
      <c r="U3840" s="47">
        <f>Table_Query_from_Mac10[[#This Row],[qtytoShipFuture]]*Table_Query_from_Mac10[[#This Row],[Future-cost]]</f>
        <v>15.3</v>
      </c>
      <c r="V3840" s="47">
        <f>Table_Query_from_Mac10[[#This Row],[qtytoShipFuture]]-Table_Query_from_Mac10[[#This Row],[qty_to_ship]]</f>
        <v>0</v>
      </c>
      <c r="W3840" s="47">
        <f>Table_Query_from_Mac10[[#This Row],[UnitPriceFuture]]</f>
        <v>2.67</v>
      </c>
      <c r="X3840" s="47">
        <f>Table_Query_from_Mac10[[#This Row],[Unit Increase]]*Table_Query_from_Mac10[[#This Row],[UnitPriceFuture]]</f>
        <v>0</v>
      </c>
      <c r="Y3840" s="47">
        <f>Table_Query_from_Mac10[[#This Row],[Unit Increase]]*Table_Query_from_Mac10[[#This Row],[Future-cost]]</f>
        <v>0</v>
      </c>
      <c r="Z3840" s="47">
        <f>-(Table_Query_from_Mac10[[#This Row],[Incremental Sales]]+((Table_Query_from_Mac10[[#This Row],[Incremental Sales]]*-(SUM(Summary!$S$8:$S$9)))))*Summary!$S$18</f>
        <v>0</v>
      </c>
      <c r="AA3840" s="47">
        <f>IFERROR(Table_Query_from_Mac10[[#This Row],[Incremental Cost]]/Table_Query_from_Mac10[[#This Row],[Incremental Sales]],0)</f>
        <v>0</v>
      </c>
      <c r="AB3840" s="47">
        <f>IFERROR(Table_Query_from_Mac10[[#This Row],[TotalCostFuture]]/Table_Query_from_Mac10[[#This Row],[totalsalesFuture]],0)</f>
        <v>0.3820224719101124</v>
      </c>
      <c r="AN3840" s="30">
        <v>60</v>
      </c>
      <c r="AO3840">
        <f t="shared" si="118"/>
        <v>15</v>
      </c>
      <c r="AQ3840" s="30">
        <v>7.62</v>
      </c>
      <c r="AR3840">
        <f t="shared" si="119"/>
        <v>2.67</v>
      </c>
    </row>
    <row r="3841" spans="1:44" x14ac:dyDescent="0.25">
      <c r="A3841">
        <v>90388</v>
      </c>
      <c r="B3841">
        <v>10</v>
      </c>
      <c r="C3841" t="s">
        <v>86</v>
      </c>
      <c r="D3841" t="s">
        <v>79</v>
      </c>
      <c r="E3841">
        <v>34</v>
      </c>
      <c r="F3841">
        <v>1.18</v>
      </c>
      <c r="G3841">
        <v>3.18</v>
      </c>
      <c r="H3841" s="1">
        <v>44851</v>
      </c>
      <c r="I3841" s="20">
        <v>0</v>
      </c>
      <c r="J3841" s="47">
        <f>Table_Query_from_Mac10[[#This Row],[unit_price]]-(Table_Query_from_Mac10[[#This Row],[unit_price]]*(Table_Query_from_Mac10[[#This Row],[discount_pct]]/100))</f>
        <v>3.18</v>
      </c>
      <c r="K3841" s="47">
        <f>Table_Query_from_Mac10[[#This Row],[unit_cost]]</f>
        <v>1.18</v>
      </c>
      <c r="L3841" s="47">
        <f>Table_Query_from_Mac10[[#This Row],[Live-cost]]*(1+Table_Query_from_Mac10[[#This Row],[CogsIncreasebyTYPE]])</f>
        <v>1.18</v>
      </c>
      <c r="M3841" s="47">
        <f>Table_Query_from_Mac10[[#This Row],[Live-cost]]*Table_Query_from_Mac10[[#This Row],[qty_to_ship]]</f>
        <v>40.119999999999997</v>
      </c>
      <c r="N3841" s="47">
        <f>IF(Table_Query_from_Mac10[[#This Row],[item_no]]="KDA",-Table_Query_from_Mac10[[#This Row],[unit_price]],Table_Query_from_Mac10[[#This Row],[Net Unit]]*Table_Query_from_Mac10[[#This Row],[qty_to_ship]])</f>
        <v>108.12</v>
      </c>
      <c r="O3841" s="47">
        <f>SUMIFS(Summary!C:C,Summary!H:H,Table_Query_from_Mac10[[#This Row],[Juiceoc]])</f>
        <v>0</v>
      </c>
      <c r="P3841" s="47">
        <f>SUMIFS(Summary!D:D,Summary!H:H,Table_Query_from_Mac10[[#This Row],[Juiceoc]])</f>
        <v>0</v>
      </c>
      <c r="Q3841" s="47">
        <f>SUMIFS(Summary!E:E,Summary!H:H,Table_Query_from_Mac10[[#This Row],[Juiceoc]])</f>
        <v>0</v>
      </c>
      <c r="R3841" s="47">
        <f>Table_Query_from_Mac10[[#This Row],[Net Unit]]*(1+Table_Query_from_Mac10[[#This Row],[PriceIncreasebyType]])</f>
        <v>3.18</v>
      </c>
      <c r="S3841" s="47">
        <f>Table_Query_from_Mac10[[#This Row],[UnitPriceFuture]]*Table_Query_from_Mac10[[#This Row],[qtytoShipFuture]]</f>
        <v>108.12</v>
      </c>
      <c r="T3841" s="47">
        <f>ROUND(Table_Query_from_Mac10[[#This Row],[qty_to_ship]]*(1+Table_Query_from_Mac10[[#This Row],[VolumeIncreasebyType]]),0)</f>
        <v>34</v>
      </c>
      <c r="U3841" s="47">
        <f>Table_Query_from_Mac10[[#This Row],[qtytoShipFuture]]*Table_Query_from_Mac10[[#This Row],[Future-cost]]</f>
        <v>40.119999999999997</v>
      </c>
      <c r="V3841" s="47">
        <f>Table_Query_from_Mac10[[#This Row],[qtytoShipFuture]]-Table_Query_from_Mac10[[#This Row],[qty_to_ship]]</f>
        <v>0</v>
      </c>
      <c r="W3841" s="47">
        <f>Table_Query_from_Mac10[[#This Row],[UnitPriceFuture]]</f>
        <v>3.18</v>
      </c>
      <c r="X3841" s="47">
        <f>Table_Query_from_Mac10[[#This Row],[Unit Increase]]*Table_Query_from_Mac10[[#This Row],[UnitPriceFuture]]</f>
        <v>0</v>
      </c>
      <c r="Y3841" s="47">
        <f>Table_Query_from_Mac10[[#This Row],[Unit Increase]]*Table_Query_from_Mac10[[#This Row],[Future-cost]]</f>
        <v>0</v>
      </c>
      <c r="Z3841" s="47">
        <f>-(Table_Query_from_Mac10[[#This Row],[Incremental Sales]]+((Table_Query_from_Mac10[[#This Row],[Incremental Sales]]*-(SUM(Summary!$S$8:$S$9)))))*Summary!$S$18</f>
        <v>0</v>
      </c>
      <c r="AA3841" s="47">
        <f>IFERROR(Table_Query_from_Mac10[[#This Row],[Incremental Cost]]/Table_Query_from_Mac10[[#This Row],[Incremental Sales]],0)</f>
        <v>0</v>
      </c>
      <c r="AB3841" s="47">
        <f>IFERROR(Table_Query_from_Mac10[[#This Row],[TotalCostFuture]]/Table_Query_from_Mac10[[#This Row],[totalsalesFuture]],0)</f>
        <v>0.37106918238993708</v>
      </c>
      <c r="AN3841" s="31">
        <v>135</v>
      </c>
      <c r="AO3841">
        <f t="shared" si="118"/>
        <v>34</v>
      </c>
      <c r="AQ3841" s="31">
        <v>9.09</v>
      </c>
      <c r="AR3841">
        <f t="shared" si="119"/>
        <v>3.18</v>
      </c>
    </row>
    <row r="3842" spans="1:44" x14ac:dyDescent="0.25">
      <c r="A3842">
        <v>90388</v>
      </c>
      <c r="B3842">
        <v>11</v>
      </c>
      <c r="C3842" t="s">
        <v>86</v>
      </c>
      <c r="D3842" t="s">
        <v>79</v>
      </c>
      <c r="E3842">
        <v>12</v>
      </c>
      <c r="F3842">
        <v>1.35</v>
      </c>
      <c r="G3842">
        <v>3.82</v>
      </c>
      <c r="H3842" s="1">
        <v>44851</v>
      </c>
      <c r="I3842" s="20">
        <v>0</v>
      </c>
      <c r="J3842" s="47">
        <f>Table_Query_from_Mac10[[#This Row],[unit_price]]-(Table_Query_from_Mac10[[#This Row],[unit_price]]*(Table_Query_from_Mac10[[#This Row],[discount_pct]]/100))</f>
        <v>3.82</v>
      </c>
      <c r="K3842" s="47">
        <f>Table_Query_from_Mac10[[#This Row],[unit_cost]]</f>
        <v>1.35</v>
      </c>
      <c r="L3842" s="47">
        <f>Table_Query_from_Mac10[[#This Row],[Live-cost]]*(1+Table_Query_from_Mac10[[#This Row],[CogsIncreasebyTYPE]])</f>
        <v>1.35</v>
      </c>
      <c r="M3842" s="47">
        <f>Table_Query_from_Mac10[[#This Row],[Live-cost]]*Table_Query_from_Mac10[[#This Row],[qty_to_ship]]</f>
        <v>16.200000000000003</v>
      </c>
      <c r="N3842" s="47">
        <f>IF(Table_Query_from_Mac10[[#This Row],[item_no]]="KDA",-Table_Query_from_Mac10[[#This Row],[unit_price]],Table_Query_from_Mac10[[#This Row],[Net Unit]]*Table_Query_from_Mac10[[#This Row],[qty_to_ship]])</f>
        <v>45.839999999999996</v>
      </c>
      <c r="O3842" s="47">
        <f>SUMIFS(Summary!C:C,Summary!H:H,Table_Query_from_Mac10[[#This Row],[Juiceoc]])</f>
        <v>0</v>
      </c>
      <c r="P3842" s="47">
        <f>SUMIFS(Summary!D:D,Summary!H:H,Table_Query_from_Mac10[[#This Row],[Juiceoc]])</f>
        <v>0</v>
      </c>
      <c r="Q3842" s="47">
        <f>SUMIFS(Summary!E:E,Summary!H:H,Table_Query_from_Mac10[[#This Row],[Juiceoc]])</f>
        <v>0</v>
      </c>
      <c r="R3842" s="47">
        <f>Table_Query_from_Mac10[[#This Row],[Net Unit]]*(1+Table_Query_from_Mac10[[#This Row],[PriceIncreasebyType]])</f>
        <v>3.82</v>
      </c>
      <c r="S3842" s="47">
        <f>Table_Query_from_Mac10[[#This Row],[UnitPriceFuture]]*Table_Query_from_Mac10[[#This Row],[qtytoShipFuture]]</f>
        <v>45.839999999999996</v>
      </c>
      <c r="T3842" s="47">
        <f>ROUND(Table_Query_from_Mac10[[#This Row],[qty_to_ship]]*(1+Table_Query_from_Mac10[[#This Row],[VolumeIncreasebyType]]),0)</f>
        <v>12</v>
      </c>
      <c r="U3842" s="47">
        <f>Table_Query_from_Mac10[[#This Row],[qtytoShipFuture]]*Table_Query_from_Mac10[[#This Row],[Future-cost]]</f>
        <v>16.200000000000003</v>
      </c>
      <c r="V3842" s="47">
        <f>Table_Query_from_Mac10[[#This Row],[qtytoShipFuture]]-Table_Query_from_Mac10[[#This Row],[qty_to_ship]]</f>
        <v>0</v>
      </c>
      <c r="W3842" s="47">
        <f>Table_Query_from_Mac10[[#This Row],[UnitPriceFuture]]</f>
        <v>3.82</v>
      </c>
      <c r="X3842" s="47">
        <f>Table_Query_from_Mac10[[#This Row],[Unit Increase]]*Table_Query_from_Mac10[[#This Row],[UnitPriceFuture]]</f>
        <v>0</v>
      </c>
      <c r="Y3842" s="47">
        <f>Table_Query_from_Mac10[[#This Row],[Unit Increase]]*Table_Query_from_Mac10[[#This Row],[Future-cost]]</f>
        <v>0</v>
      </c>
      <c r="Z3842" s="47">
        <f>-(Table_Query_from_Mac10[[#This Row],[Incremental Sales]]+((Table_Query_from_Mac10[[#This Row],[Incremental Sales]]*-(SUM(Summary!$S$8:$S$9)))))*Summary!$S$18</f>
        <v>0</v>
      </c>
      <c r="AA3842" s="47">
        <f>IFERROR(Table_Query_from_Mac10[[#This Row],[Incremental Cost]]/Table_Query_from_Mac10[[#This Row],[Incremental Sales]],0)</f>
        <v>0</v>
      </c>
      <c r="AB3842" s="47">
        <f>IFERROR(Table_Query_from_Mac10[[#This Row],[TotalCostFuture]]/Table_Query_from_Mac10[[#This Row],[totalsalesFuture]],0)</f>
        <v>0.35340314136125661</v>
      </c>
      <c r="AN3842" s="30">
        <v>45</v>
      </c>
      <c r="AO3842">
        <f t="shared" si="118"/>
        <v>12</v>
      </c>
      <c r="AQ3842" s="30">
        <v>10.91</v>
      </c>
      <c r="AR3842">
        <f t="shared" si="119"/>
        <v>3.82</v>
      </c>
    </row>
    <row r="3843" spans="1:44" x14ac:dyDescent="0.25">
      <c r="A3843">
        <v>90339</v>
      </c>
      <c r="B3843">
        <v>21</v>
      </c>
      <c r="C3843" t="s">
        <v>56</v>
      </c>
      <c r="D3843" t="s">
        <v>81</v>
      </c>
      <c r="E3843">
        <v>3</v>
      </c>
      <c r="F3843">
        <v>15.38</v>
      </c>
      <c r="G3843">
        <v>42.8</v>
      </c>
      <c r="H3843" s="1">
        <v>44846</v>
      </c>
      <c r="I3843" s="20">
        <v>0</v>
      </c>
      <c r="J3843" s="47">
        <f>Table_Query_from_Mac10[[#This Row],[unit_price]]-(Table_Query_from_Mac10[[#This Row],[unit_price]]*(Table_Query_from_Mac10[[#This Row],[discount_pct]]/100))</f>
        <v>42.8</v>
      </c>
      <c r="K3843" s="47">
        <f>Table_Query_from_Mac10[[#This Row],[unit_cost]]</f>
        <v>15.38</v>
      </c>
      <c r="L3843" s="47">
        <f>Table_Query_from_Mac10[[#This Row],[Live-cost]]*(1+Table_Query_from_Mac10[[#This Row],[CogsIncreasebyTYPE]])</f>
        <v>15.38</v>
      </c>
      <c r="M3843" s="47">
        <f>Table_Query_from_Mac10[[#This Row],[Live-cost]]*Table_Query_from_Mac10[[#This Row],[qty_to_ship]]</f>
        <v>46.14</v>
      </c>
      <c r="N3843" s="47">
        <f>IF(Table_Query_from_Mac10[[#This Row],[item_no]]="KDA",-Table_Query_from_Mac10[[#This Row],[unit_price]],Table_Query_from_Mac10[[#This Row],[Net Unit]]*Table_Query_from_Mac10[[#This Row],[qty_to_ship]])</f>
        <v>128.39999999999998</v>
      </c>
      <c r="O3843" s="47">
        <f>SUMIFS(Summary!C:C,Summary!H:H,Table_Query_from_Mac10[[#This Row],[Juiceoc]])</f>
        <v>0</v>
      </c>
      <c r="P3843" s="47">
        <f>SUMIFS(Summary!D:D,Summary!H:H,Table_Query_from_Mac10[[#This Row],[Juiceoc]])</f>
        <v>0</v>
      </c>
      <c r="Q3843" s="47">
        <f>SUMIFS(Summary!E:E,Summary!H:H,Table_Query_from_Mac10[[#This Row],[Juiceoc]])</f>
        <v>0</v>
      </c>
      <c r="R3843" s="47">
        <f>Table_Query_from_Mac10[[#This Row],[Net Unit]]*(1+Table_Query_from_Mac10[[#This Row],[PriceIncreasebyType]])</f>
        <v>42.8</v>
      </c>
      <c r="S3843" s="47">
        <f>Table_Query_from_Mac10[[#This Row],[UnitPriceFuture]]*Table_Query_from_Mac10[[#This Row],[qtytoShipFuture]]</f>
        <v>128.39999999999998</v>
      </c>
      <c r="T3843" s="47">
        <f>ROUND(Table_Query_from_Mac10[[#This Row],[qty_to_ship]]*(1+Table_Query_from_Mac10[[#This Row],[VolumeIncreasebyType]]),0)</f>
        <v>3</v>
      </c>
      <c r="U3843" s="47">
        <f>Table_Query_from_Mac10[[#This Row],[qtytoShipFuture]]*Table_Query_from_Mac10[[#This Row],[Future-cost]]</f>
        <v>46.14</v>
      </c>
      <c r="V3843" s="47">
        <f>Table_Query_from_Mac10[[#This Row],[qtytoShipFuture]]-Table_Query_from_Mac10[[#This Row],[qty_to_ship]]</f>
        <v>0</v>
      </c>
      <c r="W3843" s="47">
        <f>Table_Query_from_Mac10[[#This Row],[UnitPriceFuture]]</f>
        <v>42.8</v>
      </c>
      <c r="X3843" s="47">
        <f>Table_Query_from_Mac10[[#This Row],[Unit Increase]]*Table_Query_from_Mac10[[#This Row],[UnitPriceFuture]]</f>
        <v>0</v>
      </c>
      <c r="Y3843" s="47">
        <f>Table_Query_from_Mac10[[#This Row],[Unit Increase]]*Table_Query_from_Mac10[[#This Row],[Future-cost]]</f>
        <v>0</v>
      </c>
      <c r="Z3843" s="47">
        <f>-(Table_Query_from_Mac10[[#This Row],[Incremental Sales]]+((Table_Query_from_Mac10[[#This Row],[Incremental Sales]]*-(SUM(Summary!$S$8:$S$9)))))*Summary!$S$18</f>
        <v>0</v>
      </c>
      <c r="AA3843" s="47">
        <f>IFERROR(Table_Query_from_Mac10[[#This Row],[Incremental Cost]]/Table_Query_from_Mac10[[#This Row],[Incremental Sales]],0)</f>
        <v>0</v>
      </c>
      <c r="AB3843" s="47">
        <f>IFERROR(Table_Query_from_Mac10[[#This Row],[TotalCostFuture]]/Table_Query_from_Mac10[[#This Row],[totalsalesFuture]],0)</f>
        <v>0.35934579439252345</v>
      </c>
      <c r="AN3843" s="31">
        <v>12</v>
      </c>
      <c r="AO3843">
        <f t="shared" ref="AO3843:AO3906" si="120">CEILING(AN3843/4,1)</f>
        <v>3</v>
      </c>
      <c r="AQ3843" s="31">
        <v>122.28</v>
      </c>
      <c r="AR3843">
        <f t="shared" ref="AR3843:AR3906" si="121">ROUND(AQ3843/5*1.75,2)</f>
        <v>42.8</v>
      </c>
    </row>
    <row r="3844" spans="1:44" x14ac:dyDescent="0.25">
      <c r="A3844">
        <v>90339</v>
      </c>
      <c r="B3844">
        <v>22</v>
      </c>
      <c r="C3844" t="s">
        <v>55</v>
      </c>
      <c r="D3844" t="s">
        <v>81</v>
      </c>
      <c r="E3844">
        <v>57</v>
      </c>
      <c r="F3844">
        <v>5.88</v>
      </c>
      <c r="G3844">
        <v>14.3</v>
      </c>
      <c r="H3844" s="1">
        <v>44846</v>
      </c>
      <c r="I3844" s="20">
        <v>0</v>
      </c>
      <c r="J3844" s="47">
        <f>Table_Query_from_Mac10[[#This Row],[unit_price]]-(Table_Query_from_Mac10[[#This Row],[unit_price]]*(Table_Query_from_Mac10[[#This Row],[discount_pct]]/100))</f>
        <v>14.3</v>
      </c>
      <c r="K3844" s="47">
        <f>Table_Query_from_Mac10[[#This Row],[unit_cost]]</f>
        <v>5.88</v>
      </c>
      <c r="L3844" s="47">
        <f>Table_Query_from_Mac10[[#This Row],[Live-cost]]*(1+Table_Query_from_Mac10[[#This Row],[CogsIncreasebyTYPE]])</f>
        <v>5.88</v>
      </c>
      <c r="M3844" s="47">
        <f>Table_Query_from_Mac10[[#This Row],[Live-cost]]*Table_Query_from_Mac10[[#This Row],[qty_to_ship]]</f>
        <v>335.15999999999997</v>
      </c>
      <c r="N3844" s="47">
        <f>IF(Table_Query_from_Mac10[[#This Row],[item_no]]="KDA",-Table_Query_from_Mac10[[#This Row],[unit_price]],Table_Query_from_Mac10[[#This Row],[Net Unit]]*Table_Query_from_Mac10[[#This Row],[qty_to_ship]])</f>
        <v>815.1</v>
      </c>
      <c r="O3844" s="47">
        <f>SUMIFS(Summary!C:C,Summary!H:H,Table_Query_from_Mac10[[#This Row],[Juiceoc]])</f>
        <v>0</v>
      </c>
      <c r="P3844" s="47">
        <f>SUMIFS(Summary!D:D,Summary!H:H,Table_Query_from_Mac10[[#This Row],[Juiceoc]])</f>
        <v>0</v>
      </c>
      <c r="Q3844" s="47">
        <f>SUMIFS(Summary!E:E,Summary!H:H,Table_Query_from_Mac10[[#This Row],[Juiceoc]])</f>
        <v>0</v>
      </c>
      <c r="R3844" s="47">
        <f>Table_Query_from_Mac10[[#This Row],[Net Unit]]*(1+Table_Query_from_Mac10[[#This Row],[PriceIncreasebyType]])</f>
        <v>14.3</v>
      </c>
      <c r="S3844" s="47">
        <f>Table_Query_from_Mac10[[#This Row],[UnitPriceFuture]]*Table_Query_from_Mac10[[#This Row],[qtytoShipFuture]]</f>
        <v>815.1</v>
      </c>
      <c r="T3844" s="47">
        <f>ROUND(Table_Query_from_Mac10[[#This Row],[qty_to_ship]]*(1+Table_Query_from_Mac10[[#This Row],[VolumeIncreasebyType]]),0)</f>
        <v>57</v>
      </c>
      <c r="U3844" s="47">
        <f>Table_Query_from_Mac10[[#This Row],[qtytoShipFuture]]*Table_Query_from_Mac10[[#This Row],[Future-cost]]</f>
        <v>335.15999999999997</v>
      </c>
      <c r="V3844" s="47">
        <f>Table_Query_from_Mac10[[#This Row],[qtytoShipFuture]]-Table_Query_from_Mac10[[#This Row],[qty_to_ship]]</f>
        <v>0</v>
      </c>
      <c r="W3844" s="47">
        <f>Table_Query_from_Mac10[[#This Row],[UnitPriceFuture]]</f>
        <v>14.3</v>
      </c>
      <c r="X3844" s="47">
        <f>Table_Query_from_Mac10[[#This Row],[Unit Increase]]*Table_Query_from_Mac10[[#This Row],[UnitPriceFuture]]</f>
        <v>0</v>
      </c>
      <c r="Y3844" s="47">
        <f>Table_Query_from_Mac10[[#This Row],[Unit Increase]]*Table_Query_from_Mac10[[#This Row],[Future-cost]]</f>
        <v>0</v>
      </c>
      <c r="Z3844" s="47">
        <f>-(Table_Query_from_Mac10[[#This Row],[Incremental Sales]]+((Table_Query_from_Mac10[[#This Row],[Incremental Sales]]*-(SUM(Summary!$S$8:$S$9)))))*Summary!$S$18</f>
        <v>0</v>
      </c>
      <c r="AA3844" s="47">
        <f>IFERROR(Table_Query_from_Mac10[[#This Row],[Incremental Cost]]/Table_Query_from_Mac10[[#This Row],[Incremental Sales]],0)</f>
        <v>0</v>
      </c>
      <c r="AB3844" s="47">
        <f>IFERROR(Table_Query_from_Mac10[[#This Row],[TotalCostFuture]]/Table_Query_from_Mac10[[#This Row],[totalsalesFuture]],0)</f>
        <v>0.41118881118881112</v>
      </c>
      <c r="AN3844" s="30">
        <v>225</v>
      </c>
      <c r="AO3844">
        <f t="shared" si="120"/>
        <v>57</v>
      </c>
      <c r="AQ3844" s="30">
        <v>40.869999999999997</v>
      </c>
      <c r="AR3844">
        <f t="shared" si="121"/>
        <v>14.3</v>
      </c>
    </row>
    <row r="3845" spans="1:44" x14ac:dyDescent="0.25">
      <c r="A3845">
        <v>90339</v>
      </c>
      <c r="B3845">
        <v>23</v>
      </c>
      <c r="C3845" t="s">
        <v>55</v>
      </c>
      <c r="D3845" t="s">
        <v>81</v>
      </c>
      <c r="E3845">
        <v>12</v>
      </c>
      <c r="F3845">
        <v>6.44</v>
      </c>
      <c r="G3845">
        <v>16.05</v>
      </c>
      <c r="H3845" s="1">
        <v>44846</v>
      </c>
      <c r="I3845" s="20">
        <v>0</v>
      </c>
      <c r="J3845" s="47">
        <f>Table_Query_from_Mac10[[#This Row],[unit_price]]-(Table_Query_from_Mac10[[#This Row],[unit_price]]*(Table_Query_from_Mac10[[#This Row],[discount_pct]]/100))</f>
        <v>16.05</v>
      </c>
      <c r="K3845" s="47">
        <f>Table_Query_from_Mac10[[#This Row],[unit_cost]]</f>
        <v>6.44</v>
      </c>
      <c r="L3845" s="47">
        <f>Table_Query_from_Mac10[[#This Row],[Live-cost]]*(1+Table_Query_from_Mac10[[#This Row],[CogsIncreasebyTYPE]])</f>
        <v>6.44</v>
      </c>
      <c r="M3845" s="47">
        <f>Table_Query_from_Mac10[[#This Row],[Live-cost]]*Table_Query_from_Mac10[[#This Row],[qty_to_ship]]</f>
        <v>77.28</v>
      </c>
      <c r="N3845" s="47">
        <f>IF(Table_Query_from_Mac10[[#This Row],[item_no]]="KDA",-Table_Query_from_Mac10[[#This Row],[unit_price]],Table_Query_from_Mac10[[#This Row],[Net Unit]]*Table_Query_from_Mac10[[#This Row],[qty_to_ship]])</f>
        <v>192.60000000000002</v>
      </c>
      <c r="O3845" s="47">
        <f>SUMIFS(Summary!C:C,Summary!H:H,Table_Query_from_Mac10[[#This Row],[Juiceoc]])</f>
        <v>0</v>
      </c>
      <c r="P3845" s="47">
        <f>SUMIFS(Summary!D:D,Summary!H:H,Table_Query_from_Mac10[[#This Row],[Juiceoc]])</f>
        <v>0</v>
      </c>
      <c r="Q3845" s="47">
        <f>SUMIFS(Summary!E:E,Summary!H:H,Table_Query_from_Mac10[[#This Row],[Juiceoc]])</f>
        <v>0</v>
      </c>
      <c r="R3845" s="47">
        <f>Table_Query_from_Mac10[[#This Row],[Net Unit]]*(1+Table_Query_from_Mac10[[#This Row],[PriceIncreasebyType]])</f>
        <v>16.05</v>
      </c>
      <c r="S3845" s="47">
        <f>Table_Query_from_Mac10[[#This Row],[UnitPriceFuture]]*Table_Query_from_Mac10[[#This Row],[qtytoShipFuture]]</f>
        <v>192.60000000000002</v>
      </c>
      <c r="T3845" s="47">
        <f>ROUND(Table_Query_from_Mac10[[#This Row],[qty_to_ship]]*(1+Table_Query_from_Mac10[[#This Row],[VolumeIncreasebyType]]),0)</f>
        <v>12</v>
      </c>
      <c r="U3845" s="47">
        <f>Table_Query_from_Mac10[[#This Row],[qtytoShipFuture]]*Table_Query_from_Mac10[[#This Row],[Future-cost]]</f>
        <v>77.28</v>
      </c>
      <c r="V3845" s="47">
        <f>Table_Query_from_Mac10[[#This Row],[qtytoShipFuture]]-Table_Query_from_Mac10[[#This Row],[qty_to_ship]]</f>
        <v>0</v>
      </c>
      <c r="W3845" s="47">
        <f>Table_Query_from_Mac10[[#This Row],[UnitPriceFuture]]</f>
        <v>16.05</v>
      </c>
      <c r="X3845" s="47">
        <f>Table_Query_from_Mac10[[#This Row],[Unit Increase]]*Table_Query_from_Mac10[[#This Row],[UnitPriceFuture]]</f>
        <v>0</v>
      </c>
      <c r="Y3845" s="47">
        <f>Table_Query_from_Mac10[[#This Row],[Unit Increase]]*Table_Query_from_Mac10[[#This Row],[Future-cost]]</f>
        <v>0</v>
      </c>
      <c r="Z3845" s="47">
        <f>-(Table_Query_from_Mac10[[#This Row],[Incremental Sales]]+((Table_Query_from_Mac10[[#This Row],[Incremental Sales]]*-(SUM(Summary!$S$8:$S$9)))))*Summary!$S$18</f>
        <v>0</v>
      </c>
      <c r="AA3845" s="47">
        <f>IFERROR(Table_Query_from_Mac10[[#This Row],[Incremental Cost]]/Table_Query_from_Mac10[[#This Row],[Incremental Sales]],0)</f>
        <v>0</v>
      </c>
      <c r="AB3845" s="47">
        <f>IFERROR(Table_Query_from_Mac10[[#This Row],[TotalCostFuture]]/Table_Query_from_Mac10[[#This Row],[totalsalesFuture]],0)</f>
        <v>0.40124610591900306</v>
      </c>
      <c r="AN3845" s="31">
        <v>48</v>
      </c>
      <c r="AO3845">
        <f t="shared" si="120"/>
        <v>12</v>
      </c>
      <c r="AQ3845" s="31">
        <v>45.87</v>
      </c>
      <c r="AR3845">
        <f t="shared" si="121"/>
        <v>16.05</v>
      </c>
    </row>
    <row r="3846" spans="1:44" x14ac:dyDescent="0.25">
      <c r="A3846">
        <v>90339</v>
      </c>
      <c r="B3846">
        <v>24</v>
      </c>
      <c r="C3846" t="s">
        <v>55</v>
      </c>
      <c r="D3846" t="s">
        <v>81</v>
      </c>
      <c r="E3846">
        <v>12</v>
      </c>
      <c r="F3846">
        <v>7.04</v>
      </c>
      <c r="G3846">
        <v>17.46</v>
      </c>
      <c r="H3846" s="1">
        <v>44846</v>
      </c>
      <c r="I3846" s="20">
        <v>0</v>
      </c>
      <c r="J3846" s="47">
        <f>Table_Query_from_Mac10[[#This Row],[unit_price]]-(Table_Query_from_Mac10[[#This Row],[unit_price]]*(Table_Query_from_Mac10[[#This Row],[discount_pct]]/100))</f>
        <v>17.46</v>
      </c>
      <c r="K3846" s="47">
        <f>Table_Query_from_Mac10[[#This Row],[unit_cost]]</f>
        <v>7.04</v>
      </c>
      <c r="L3846" s="47">
        <f>Table_Query_from_Mac10[[#This Row],[Live-cost]]*(1+Table_Query_from_Mac10[[#This Row],[CogsIncreasebyTYPE]])</f>
        <v>7.04</v>
      </c>
      <c r="M3846" s="47">
        <f>Table_Query_from_Mac10[[#This Row],[Live-cost]]*Table_Query_from_Mac10[[#This Row],[qty_to_ship]]</f>
        <v>84.48</v>
      </c>
      <c r="N3846" s="47">
        <f>IF(Table_Query_from_Mac10[[#This Row],[item_no]]="KDA",-Table_Query_from_Mac10[[#This Row],[unit_price]],Table_Query_from_Mac10[[#This Row],[Net Unit]]*Table_Query_from_Mac10[[#This Row],[qty_to_ship]])</f>
        <v>209.52</v>
      </c>
      <c r="O3846" s="47">
        <f>SUMIFS(Summary!C:C,Summary!H:H,Table_Query_from_Mac10[[#This Row],[Juiceoc]])</f>
        <v>0</v>
      </c>
      <c r="P3846" s="47">
        <f>SUMIFS(Summary!D:D,Summary!H:H,Table_Query_from_Mac10[[#This Row],[Juiceoc]])</f>
        <v>0</v>
      </c>
      <c r="Q3846" s="47">
        <f>SUMIFS(Summary!E:E,Summary!H:H,Table_Query_from_Mac10[[#This Row],[Juiceoc]])</f>
        <v>0</v>
      </c>
      <c r="R3846" s="47">
        <f>Table_Query_from_Mac10[[#This Row],[Net Unit]]*(1+Table_Query_from_Mac10[[#This Row],[PriceIncreasebyType]])</f>
        <v>17.46</v>
      </c>
      <c r="S3846" s="47">
        <f>Table_Query_from_Mac10[[#This Row],[UnitPriceFuture]]*Table_Query_from_Mac10[[#This Row],[qtytoShipFuture]]</f>
        <v>209.52</v>
      </c>
      <c r="T3846" s="47">
        <f>ROUND(Table_Query_from_Mac10[[#This Row],[qty_to_ship]]*(1+Table_Query_from_Mac10[[#This Row],[VolumeIncreasebyType]]),0)</f>
        <v>12</v>
      </c>
      <c r="U3846" s="47">
        <f>Table_Query_from_Mac10[[#This Row],[qtytoShipFuture]]*Table_Query_from_Mac10[[#This Row],[Future-cost]]</f>
        <v>84.48</v>
      </c>
      <c r="V3846" s="47">
        <f>Table_Query_from_Mac10[[#This Row],[qtytoShipFuture]]-Table_Query_from_Mac10[[#This Row],[qty_to_ship]]</f>
        <v>0</v>
      </c>
      <c r="W3846" s="47">
        <f>Table_Query_from_Mac10[[#This Row],[UnitPriceFuture]]</f>
        <v>17.46</v>
      </c>
      <c r="X3846" s="47">
        <f>Table_Query_from_Mac10[[#This Row],[Unit Increase]]*Table_Query_from_Mac10[[#This Row],[UnitPriceFuture]]</f>
        <v>0</v>
      </c>
      <c r="Y3846" s="47">
        <f>Table_Query_from_Mac10[[#This Row],[Unit Increase]]*Table_Query_from_Mac10[[#This Row],[Future-cost]]</f>
        <v>0</v>
      </c>
      <c r="Z3846" s="47">
        <f>-(Table_Query_from_Mac10[[#This Row],[Incremental Sales]]+((Table_Query_from_Mac10[[#This Row],[Incremental Sales]]*-(SUM(Summary!$S$8:$S$9)))))*Summary!$S$18</f>
        <v>0</v>
      </c>
      <c r="AA3846" s="47">
        <f>IFERROR(Table_Query_from_Mac10[[#This Row],[Incremental Cost]]/Table_Query_from_Mac10[[#This Row],[Incremental Sales]],0)</f>
        <v>0</v>
      </c>
      <c r="AB3846" s="47">
        <f>IFERROR(Table_Query_from_Mac10[[#This Row],[TotalCostFuture]]/Table_Query_from_Mac10[[#This Row],[totalsalesFuture]],0)</f>
        <v>0.4032073310423826</v>
      </c>
      <c r="AN3846" s="30">
        <v>48</v>
      </c>
      <c r="AO3846">
        <f t="shared" si="120"/>
        <v>12</v>
      </c>
      <c r="AQ3846" s="30">
        <v>49.89</v>
      </c>
      <c r="AR3846">
        <f t="shared" si="121"/>
        <v>17.46</v>
      </c>
    </row>
    <row r="3847" spans="1:44" x14ac:dyDescent="0.25">
      <c r="A3847">
        <v>90339</v>
      </c>
      <c r="B3847">
        <v>25</v>
      </c>
      <c r="C3847" t="s">
        <v>56</v>
      </c>
      <c r="D3847" t="s">
        <v>81</v>
      </c>
      <c r="E3847">
        <v>7</v>
      </c>
      <c r="F3847">
        <v>7.89</v>
      </c>
      <c r="G3847">
        <v>19.149999999999999</v>
      </c>
      <c r="H3847" s="1">
        <v>44846</v>
      </c>
      <c r="I3847" s="20">
        <v>0</v>
      </c>
      <c r="J3847" s="47">
        <f>Table_Query_from_Mac10[[#This Row],[unit_price]]-(Table_Query_from_Mac10[[#This Row],[unit_price]]*(Table_Query_from_Mac10[[#This Row],[discount_pct]]/100))</f>
        <v>19.149999999999999</v>
      </c>
      <c r="K3847" s="47">
        <f>Table_Query_from_Mac10[[#This Row],[unit_cost]]</f>
        <v>7.89</v>
      </c>
      <c r="L3847" s="47">
        <f>Table_Query_from_Mac10[[#This Row],[Live-cost]]*(1+Table_Query_from_Mac10[[#This Row],[CogsIncreasebyTYPE]])</f>
        <v>7.89</v>
      </c>
      <c r="M3847" s="47">
        <f>Table_Query_from_Mac10[[#This Row],[Live-cost]]*Table_Query_from_Mac10[[#This Row],[qty_to_ship]]</f>
        <v>55.23</v>
      </c>
      <c r="N3847" s="47">
        <f>IF(Table_Query_from_Mac10[[#This Row],[item_no]]="KDA",-Table_Query_from_Mac10[[#This Row],[unit_price]],Table_Query_from_Mac10[[#This Row],[Net Unit]]*Table_Query_from_Mac10[[#This Row],[qty_to_ship]])</f>
        <v>134.04999999999998</v>
      </c>
      <c r="O3847" s="47">
        <f>SUMIFS(Summary!C:C,Summary!H:H,Table_Query_from_Mac10[[#This Row],[Juiceoc]])</f>
        <v>0</v>
      </c>
      <c r="P3847" s="47">
        <f>SUMIFS(Summary!D:D,Summary!H:H,Table_Query_from_Mac10[[#This Row],[Juiceoc]])</f>
        <v>0</v>
      </c>
      <c r="Q3847" s="47">
        <f>SUMIFS(Summary!E:E,Summary!H:H,Table_Query_from_Mac10[[#This Row],[Juiceoc]])</f>
        <v>0</v>
      </c>
      <c r="R3847" s="47">
        <f>Table_Query_from_Mac10[[#This Row],[Net Unit]]*(1+Table_Query_from_Mac10[[#This Row],[PriceIncreasebyType]])</f>
        <v>19.149999999999999</v>
      </c>
      <c r="S3847" s="47">
        <f>Table_Query_from_Mac10[[#This Row],[UnitPriceFuture]]*Table_Query_from_Mac10[[#This Row],[qtytoShipFuture]]</f>
        <v>134.04999999999998</v>
      </c>
      <c r="T3847" s="47">
        <f>ROUND(Table_Query_from_Mac10[[#This Row],[qty_to_ship]]*(1+Table_Query_from_Mac10[[#This Row],[VolumeIncreasebyType]]),0)</f>
        <v>7</v>
      </c>
      <c r="U3847" s="47">
        <f>Table_Query_from_Mac10[[#This Row],[qtytoShipFuture]]*Table_Query_from_Mac10[[#This Row],[Future-cost]]</f>
        <v>55.23</v>
      </c>
      <c r="V3847" s="47">
        <f>Table_Query_from_Mac10[[#This Row],[qtytoShipFuture]]-Table_Query_from_Mac10[[#This Row],[qty_to_ship]]</f>
        <v>0</v>
      </c>
      <c r="W3847" s="47">
        <f>Table_Query_from_Mac10[[#This Row],[UnitPriceFuture]]</f>
        <v>19.149999999999999</v>
      </c>
      <c r="X3847" s="47">
        <f>Table_Query_from_Mac10[[#This Row],[Unit Increase]]*Table_Query_from_Mac10[[#This Row],[UnitPriceFuture]]</f>
        <v>0</v>
      </c>
      <c r="Y3847" s="47">
        <f>Table_Query_from_Mac10[[#This Row],[Unit Increase]]*Table_Query_from_Mac10[[#This Row],[Future-cost]]</f>
        <v>0</v>
      </c>
      <c r="Z3847" s="47">
        <f>-(Table_Query_from_Mac10[[#This Row],[Incremental Sales]]+((Table_Query_from_Mac10[[#This Row],[Incremental Sales]]*-(SUM(Summary!$S$8:$S$9)))))*Summary!$S$18</f>
        <v>0</v>
      </c>
      <c r="AA3847" s="47">
        <f>IFERROR(Table_Query_from_Mac10[[#This Row],[Incremental Cost]]/Table_Query_from_Mac10[[#This Row],[Incremental Sales]],0)</f>
        <v>0</v>
      </c>
      <c r="AB3847" s="47">
        <f>IFERROR(Table_Query_from_Mac10[[#This Row],[TotalCostFuture]]/Table_Query_from_Mac10[[#This Row],[totalsalesFuture]],0)</f>
        <v>0.4120104438642298</v>
      </c>
      <c r="AN3847" s="31">
        <v>28</v>
      </c>
      <c r="AO3847">
        <f t="shared" si="120"/>
        <v>7</v>
      </c>
      <c r="AQ3847" s="31">
        <v>54.72</v>
      </c>
      <c r="AR3847">
        <f t="shared" si="121"/>
        <v>19.149999999999999</v>
      </c>
    </row>
    <row r="3848" spans="1:44" x14ac:dyDescent="0.25">
      <c r="A3848">
        <v>90389</v>
      </c>
      <c r="B3848">
        <v>1</v>
      </c>
      <c r="C3848" t="s">
        <v>53</v>
      </c>
      <c r="D3848" t="s">
        <v>80</v>
      </c>
      <c r="E3848">
        <v>201</v>
      </c>
      <c r="F3848">
        <v>1.1499999999999999</v>
      </c>
      <c r="G3848">
        <v>3.52</v>
      </c>
      <c r="H3848" s="1">
        <v>44862</v>
      </c>
      <c r="I3848" s="20">
        <v>0</v>
      </c>
      <c r="J3848" s="47">
        <f>Table_Query_from_Mac10[[#This Row],[unit_price]]-(Table_Query_from_Mac10[[#This Row],[unit_price]]*(Table_Query_from_Mac10[[#This Row],[discount_pct]]/100))</f>
        <v>3.52</v>
      </c>
      <c r="K3848" s="47">
        <f>Table_Query_from_Mac10[[#This Row],[unit_cost]]</f>
        <v>1.1499999999999999</v>
      </c>
      <c r="L3848" s="47">
        <f>Table_Query_from_Mac10[[#This Row],[Live-cost]]*(1+Table_Query_from_Mac10[[#This Row],[CogsIncreasebyTYPE]])</f>
        <v>1.1499999999999999</v>
      </c>
      <c r="M3848" s="47">
        <f>Table_Query_from_Mac10[[#This Row],[Live-cost]]*Table_Query_from_Mac10[[#This Row],[qty_to_ship]]</f>
        <v>231.14999999999998</v>
      </c>
      <c r="N3848" s="47">
        <f>IF(Table_Query_from_Mac10[[#This Row],[item_no]]="KDA",-Table_Query_from_Mac10[[#This Row],[unit_price]],Table_Query_from_Mac10[[#This Row],[Net Unit]]*Table_Query_from_Mac10[[#This Row],[qty_to_ship]])</f>
        <v>707.52</v>
      </c>
      <c r="O3848" s="47">
        <f>SUMIFS(Summary!C:C,Summary!H:H,Table_Query_from_Mac10[[#This Row],[Juiceoc]])</f>
        <v>0</v>
      </c>
      <c r="P3848" s="47">
        <f>SUMIFS(Summary!D:D,Summary!H:H,Table_Query_from_Mac10[[#This Row],[Juiceoc]])</f>
        <v>0</v>
      </c>
      <c r="Q3848" s="47">
        <f>SUMIFS(Summary!E:E,Summary!H:H,Table_Query_from_Mac10[[#This Row],[Juiceoc]])</f>
        <v>0</v>
      </c>
      <c r="R3848" s="47">
        <f>Table_Query_from_Mac10[[#This Row],[Net Unit]]*(1+Table_Query_from_Mac10[[#This Row],[PriceIncreasebyType]])</f>
        <v>3.52</v>
      </c>
      <c r="S3848" s="47">
        <f>Table_Query_from_Mac10[[#This Row],[UnitPriceFuture]]*Table_Query_from_Mac10[[#This Row],[qtytoShipFuture]]</f>
        <v>707.52</v>
      </c>
      <c r="T3848" s="47">
        <f>ROUND(Table_Query_from_Mac10[[#This Row],[qty_to_ship]]*(1+Table_Query_from_Mac10[[#This Row],[VolumeIncreasebyType]]),0)</f>
        <v>201</v>
      </c>
      <c r="U3848" s="47">
        <f>Table_Query_from_Mac10[[#This Row],[qtytoShipFuture]]*Table_Query_from_Mac10[[#This Row],[Future-cost]]</f>
        <v>231.14999999999998</v>
      </c>
      <c r="V3848" s="47">
        <f>Table_Query_from_Mac10[[#This Row],[qtytoShipFuture]]-Table_Query_from_Mac10[[#This Row],[qty_to_ship]]</f>
        <v>0</v>
      </c>
      <c r="W3848" s="47">
        <f>Table_Query_from_Mac10[[#This Row],[UnitPriceFuture]]</f>
        <v>3.52</v>
      </c>
      <c r="X3848" s="47">
        <f>Table_Query_from_Mac10[[#This Row],[Unit Increase]]*Table_Query_from_Mac10[[#This Row],[UnitPriceFuture]]</f>
        <v>0</v>
      </c>
      <c r="Y3848" s="47">
        <f>Table_Query_from_Mac10[[#This Row],[Unit Increase]]*Table_Query_from_Mac10[[#This Row],[Future-cost]]</f>
        <v>0</v>
      </c>
      <c r="Z3848" s="47">
        <f>-(Table_Query_from_Mac10[[#This Row],[Incremental Sales]]+((Table_Query_from_Mac10[[#This Row],[Incremental Sales]]*-(SUM(Summary!$S$8:$S$9)))))*Summary!$S$18</f>
        <v>0</v>
      </c>
      <c r="AA3848" s="47">
        <f>IFERROR(Table_Query_from_Mac10[[#This Row],[Incremental Cost]]/Table_Query_from_Mac10[[#This Row],[Incremental Sales]],0)</f>
        <v>0</v>
      </c>
      <c r="AB3848" s="47">
        <f>IFERROR(Table_Query_from_Mac10[[#This Row],[TotalCostFuture]]/Table_Query_from_Mac10[[#This Row],[totalsalesFuture]],0)</f>
        <v>0.32670454545454541</v>
      </c>
      <c r="AN3848" s="30">
        <v>804</v>
      </c>
      <c r="AO3848">
        <f t="shared" si="120"/>
        <v>201</v>
      </c>
      <c r="AQ3848" s="30">
        <v>10.07</v>
      </c>
      <c r="AR3848">
        <f t="shared" si="121"/>
        <v>3.52</v>
      </c>
    </row>
    <row r="3849" spans="1:44" x14ac:dyDescent="0.25">
      <c r="A3849">
        <v>90389</v>
      </c>
      <c r="B3849">
        <v>2</v>
      </c>
      <c r="C3849" t="s">
        <v>53</v>
      </c>
      <c r="D3849" t="s">
        <v>80</v>
      </c>
      <c r="E3849">
        <v>15</v>
      </c>
      <c r="F3849">
        <v>1.25</v>
      </c>
      <c r="G3849">
        <v>3.52</v>
      </c>
      <c r="H3849" s="1">
        <v>44862</v>
      </c>
      <c r="I3849" s="20">
        <v>0</v>
      </c>
      <c r="J3849" s="47">
        <f>Table_Query_from_Mac10[[#This Row],[unit_price]]-(Table_Query_from_Mac10[[#This Row],[unit_price]]*(Table_Query_from_Mac10[[#This Row],[discount_pct]]/100))</f>
        <v>3.52</v>
      </c>
      <c r="K3849" s="47">
        <f>Table_Query_from_Mac10[[#This Row],[unit_cost]]</f>
        <v>1.25</v>
      </c>
      <c r="L3849" s="47">
        <f>Table_Query_from_Mac10[[#This Row],[Live-cost]]*(1+Table_Query_from_Mac10[[#This Row],[CogsIncreasebyTYPE]])</f>
        <v>1.25</v>
      </c>
      <c r="M3849" s="47">
        <f>Table_Query_from_Mac10[[#This Row],[Live-cost]]*Table_Query_from_Mac10[[#This Row],[qty_to_ship]]</f>
        <v>18.75</v>
      </c>
      <c r="N3849" s="47">
        <f>IF(Table_Query_from_Mac10[[#This Row],[item_no]]="KDA",-Table_Query_from_Mac10[[#This Row],[unit_price]],Table_Query_from_Mac10[[#This Row],[Net Unit]]*Table_Query_from_Mac10[[#This Row],[qty_to_ship]])</f>
        <v>52.8</v>
      </c>
      <c r="O3849" s="47">
        <f>SUMIFS(Summary!C:C,Summary!H:H,Table_Query_from_Mac10[[#This Row],[Juiceoc]])</f>
        <v>0</v>
      </c>
      <c r="P3849" s="47">
        <f>SUMIFS(Summary!D:D,Summary!H:H,Table_Query_from_Mac10[[#This Row],[Juiceoc]])</f>
        <v>0</v>
      </c>
      <c r="Q3849" s="47">
        <f>SUMIFS(Summary!E:E,Summary!H:H,Table_Query_from_Mac10[[#This Row],[Juiceoc]])</f>
        <v>0</v>
      </c>
      <c r="R3849" s="47">
        <f>Table_Query_from_Mac10[[#This Row],[Net Unit]]*(1+Table_Query_from_Mac10[[#This Row],[PriceIncreasebyType]])</f>
        <v>3.52</v>
      </c>
      <c r="S3849" s="47">
        <f>Table_Query_from_Mac10[[#This Row],[UnitPriceFuture]]*Table_Query_from_Mac10[[#This Row],[qtytoShipFuture]]</f>
        <v>52.8</v>
      </c>
      <c r="T3849" s="47">
        <f>ROUND(Table_Query_from_Mac10[[#This Row],[qty_to_ship]]*(1+Table_Query_from_Mac10[[#This Row],[VolumeIncreasebyType]]),0)</f>
        <v>15</v>
      </c>
      <c r="U3849" s="47">
        <f>Table_Query_from_Mac10[[#This Row],[qtytoShipFuture]]*Table_Query_from_Mac10[[#This Row],[Future-cost]]</f>
        <v>18.75</v>
      </c>
      <c r="V3849" s="47">
        <f>Table_Query_from_Mac10[[#This Row],[qtytoShipFuture]]-Table_Query_from_Mac10[[#This Row],[qty_to_ship]]</f>
        <v>0</v>
      </c>
      <c r="W3849" s="47">
        <f>Table_Query_from_Mac10[[#This Row],[UnitPriceFuture]]</f>
        <v>3.52</v>
      </c>
      <c r="X3849" s="47">
        <f>Table_Query_from_Mac10[[#This Row],[Unit Increase]]*Table_Query_from_Mac10[[#This Row],[UnitPriceFuture]]</f>
        <v>0</v>
      </c>
      <c r="Y3849" s="47">
        <f>Table_Query_from_Mac10[[#This Row],[Unit Increase]]*Table_Query_from_Mac10[[#This Row],[Future-cost]]</f>
        <v>0</v>
      </c>
      <c r="Z3849" s="47">
        <f>-(Table_Query_from_Mac10[[#This Row],[Incremental Sales]]+((Table_Query_from_Mac10[[#This Row],[Incremental Sales]]*-(SUM(Summary!$S$8:$S$9)))))*Summary!$S$18</f>
        <v>0</v>
      </c>
      <c r="AA3849" s="47">
        <f>IFERROR(Table_Query_from_Mac10[[#This Row],[Incremental Cost]]/Table_Query_from_Mac10[[#This Row],[Incremental Sales]],0)</f>
        <v>0</v>
      </c>
      <c r="AB3849" s="47">
        <f>IFERROR(Table_Query_from_Mac10[[#This Row],[TotalCostFuture]]/Table_Query_from_Mac10[[#This Row],[totalsalesFuture]],0)</f>
        <v>0.35511363636363641</v>
      </c>
      <c r="AN3849" s="31">
        <v>60</v>
      </c>
      <c r="AO3849">
        <f t="shared" si="120"/>
        <v>15</v>
      </c>
      <c r="AQ3849" s="31">
        <v>10.07</v>
      </c>
      <c r="AR3849">
        <f t="shared" si="121"/>
        <v>3.52</v>
      </c>
    </row>
    <row r="3850" spans="1:44" x14ac:dyDescent="0.25">
      <c r="A3850">
        <v>90390</v>
      </c>
      <c r="B3850">
        <v>1</v>
      </c>
      <c r="C3850" t="s">
        <v>51</v>
      </c>
      <c r="D3850" t="s">
        <v>80</v>
      </c>
      <c r="E3850">
        <v>27</v>
      </c>
      <c r="F3850">
        <v>3.05</v>
      </c>
      <c r="G3850">
        <v>6.73</v>
      </c>
      <c r="H3850" s="1">
        <v>44841</v>
      </c>
      <c r="I3850" s="20">
        <v>0</v>
      </c>
      <c r="J3850" s="47">
        <f>Table_Query_from_Mac10[[#This Row],[unit_price]]-(Table_Query_from_Mac10[[#This Row],[unit_price]]*(Table_Query_from_Mac10[[#This Row],[discount_pct]]/100))</f>
        <v>6.73</v>
      </c>
      <c r="K3850" s="47">
        <f>Table_Query_from_Mac10[[#This Row],[unit_cost]]</f>
        <v>3.05</v>
      </c>
      <c r="L3850" s="47">
        <f>Table_Query_from_Mac10[[#This Row],[Live-cost]]*(1+Table_Query_from_Mac10[[#This Row],[CogsIncreasebyTYPE]])</f>
        <v>3.05</v>
      </c>
      <c r="M3850" s="47">
        <f>Table_Query_from_Mac10[[#This Row],[Live-cost]]*Table_Query_from_Mac10[[#This Row],[qty_to_ship]]</f>
        <v>82.35</v>
      </c>
      <c r="N3850" s="47">
        <f>IF(Table_Query_from_Mac10[[#This Row],[item_no]]="KDA",-Table_Query_from_Mac10[[#This Row],[unit_price]],Table_Query_from_Mac10[[#This Row],[Net Unit]]*Table_Query_from_Mac10[[#This Row],[qty_to_ship]])</f>
        <v>181.71</v>
      </c>
      <c r="O3850" s="47">
        <f>SUMIFS(Summary!C:C,Summary!H:H,Table_Query_from_Mac10[[#This Row],[Juiceoc]])</f>
        <v>0</v>
      </c>
      <c r="P3850" s="47">
        <f>SUMIFS(Summary!D:D,Summary!H:H,Table_Query_from_Mac10[[#This Row],[Juiceoc]])</f>
        <v>0</v>
      </c>
      <c r="Q3850" s="47">
        <f>SUMIFS(Summary!E:E,Summary!H:H,Table_Query_from_Mac10[[#This Row],[Juiceoc]])</f>
        <v>0</v>
      </c>
      <c r="R3850" s="47">
        <f>Table_Query_from_Mac10[[#This Row],[Net Unit]]*(1+Table_Query_from_Mac10[[#This Row],[PriceIncreasebyType]])</f>
        <v>6.73</v>
      </c>
      <c r="S3850" s="47">
        <f>Table_Query_from_Mac10[[#This Row],[UnitPriceFuture]]*Table_Query_from_Mac10[[#This Row],[qtytoShipFuture]]</f>
        <v>181.71</v>
      </c>
      <c r="T3850" s="47">
        <f>ROUND(Table_Query_from_Mac10[[#This Row],[qty_to_ship]]*(1+Table_Query_from_Mac10[[#This Row],[VolumeIncreasebyType]]),0)</f>
        <v>27</v>
      </c>
      <c r="U3850" s="47">
        <f>Table_Query_from_Mac10[[#This Row],[qtytoShipFuture]]*Table_Query_from_Mac10[[#This Row],[Future-cost]]</f>
        <v>82.35</v>
      </c>
      <c r="V3850" s="47">
        <f>Table_Query_from_Mac10[[#This Row],[qtytoShipFuture]]-Table_Query_from_Mac10[[#This Row],[qty_to_ship]]</f>
        <v>0</v>
      </c>
      <c r="W3850" s="47">
        <f>Table_Query_from_Mac10[[#This Row],[UnitPriceFuture]]</f>
        <v>6.73</v>
      </c>
      <c r="X3850" s="47">
        <f>Table_Query_from_Mac10[[#This Row],[Unit Increase]]*Table_Query_from_Mac10[[#This Row],[UnitPriceFuture]]</f>
        <v>0</v>
      </c>
      <c r="Y3850" s="47">
        <f>Table_Query_from_Mac10[[#This Row],[Unit Increase]]*Table_Query_from_Mac10[[#This Row],[Future-cost]]</f>
        <v>0</v>
      </c>
      <c r="Z3850" s="47">
        <f>-(Table_Query_from_Mac10[[#This Row],[Incremental Sales]]+((Table_Query_from_Mac10[[#This Row],[Incremental Sales]]*-(SUM(Summary!$S$8:$S$9)))))*Summary!$S$18</f>
        <v>0</v>
      </c>
      <c r="AA3850" s="47">
        <f>IFERROR(Table_Query_from_Mac10[[#This Row],[Incremental Cost]]/Table_Query_from_Mac10[[#This Row],[Incremental Sales]],0)</f>
        <v>0</v>
      </c>
      <c r="AB3850" s="47">
        <f>IFERROR(Table_Query_from_Mac10[[#This Row],[TotalCostFuture]]/Table_Query_from_Mac10[[#This Row],[totalsalesFuture]],0)</f>
        <v>0.4531946508172362</v>
      </c>
      <c r="AN3850" s="30">
        <v>108</v>
      </c>
      <c r="AO3850">
        <f t="shared" si="120"/>
        <v>27</v>
      </c>
      <c r="AQ3850" s="30">
        <v>19.239999999999998</v>
      </c>
      <c r="AR3850">
        <f t="shared" si="121"/>
        <v>6.73</v>
      </c>
    </row>
    <row r="3851" spans="1:44" x14ac:dyDescent="0.25">
      <c r="A3851">
        <v>90390</v>
      </c>
      <c r="B3851">
        <v>2</v>
      </c>
      <c r="C3851" t="s">
        <v>53</v>
      </c>
      <c r="D3851" t="s">
        <v>80</v>
      </c>
      <c r="E3851">
        <v>38</v>
      </c>
      <c r="F3851">
        <v>4.79</v>
      </c>
      <c r="G3851">
        <v>10.54</v>
      </c>
      <c r="H3851" s="1">
        <v>44841</v>
      </c>
      <c r="I3851" s="20">
        <v>0</v>
      </c>
      <c r="J3851" s="47">
        <f>Table_Query_from_Mac10[[#This Row],[unit_price]]-(Table_Query_from_Mac10[[#This Row],[unit_price]]*(Table_Query_from_Mac10[[#This Row],[discount_pct]]/100))</f>
        <v>10.54</v>
      </c>
      <c r="K3851" s="47">
        <f>Table_Query_from_Mac10[[#This Row],[unit_cost]]</f>
        <v>4.79</v>
      </c>
      <c r="L3851" s="47">
        <f>Table_Query_from_Mac10[[#This Row],[Live-cost]]*(1+Table_Query_from_Mac10[[#This Row],[CogsIncreasebyTYPE]])</f>
        <v>4.79</v>
      </c>
      <c r="M3851" s="47">
        <f>Table_Query_from_Mac10[[#This Row],[Live-cost]]*Table_Query_from_Mac10[[#This Row],[qty_to_ship]]</f>
        <v>182.02</v>
      </c>
      <c r="N3851" s="47">
        <f>IF(Table_Query_from_Mac10[[#This Row],[item_no]]="KDA",-Table_Query_from_Mac10[[#This Row],[unit_price]],Table_Query_from_Mac10[[#This Row],[Net Unit]]*Table_Query_from_Mac10[[#This Row],[qty_to_ship]])</f>
        <v>400.52</v>
      </c>
      <c r="O3851" s="47">
        <f>SUMIFS(Summary!C:C,Summary!H:H,Table_Query_from_Mac10[[#This Row],[Juiceoc]])</f>
        <v>0</v>
      </c>
      <c r="P3851" s="47">
        <f>SUMIFS(Summary!D:D,Summary!H:H,Table_Query_from_Mac10[[#This Row],[Juiceoc]])</f>
        <v>0</v>
      </c>
      <c r="Q3851" s="47">
        <f>SUMIFS(Summary!E:E,Summary!H:H,Table_Query_from_Mac10[[#This Row],[Juiceoc]])</f>
        <v>0</v>
      </c>
      <c r="R3851" s="47">
        <f>Table_Query_from_Mac10[[#This Row],[Net Unit]]*(1+Table_Query_from_Mac10[[#This Row],[PriceIncreasebyType]])</f>
        <v>10.54</v>
      </c>
      <c r="S3851" s="47">
        <f>Table_Query_from_Mac10[[#This Row],[UnitPriceFuture]]*Table_Query_from_Mac10[[#This Row],[qtytoShipFuture]]</f>
        <v>400.52</v>
      </c>
      <c r="T3851" s="47">
        <f>ROUND(Table_Query_from_Mac10[[#This Row],[qty_to_ship]]*(1+Table_Query_from_Mac10[[#This Row],[VolumeIncreasebyType]]),0)</f>
        <v>38</v>
      </c>
      <c r="U3851" s="47">
        <f>Table_Query_from_Mac10[[#This Row],[qtytoShipFuture]]*Table_Query_from_Mac10[[#This Row],[Future-cost]]</f>
        <v>182.02</v>
      </c>
      <c r="V3851" s="47">
        <f>Table_Query_from_Mac10[[#This Row],[qtytoShipFuture]]-Table_Query_from_Mac10[[#This Row],[qty_to_ship]]</f>
        <v>0</v>
      </c>
      <c r="W3851" s="47">
        <f>Table_Query_from_Mac10[[#This Row],[UnitPriceFuture]]</f>
        <v>10.54</v>
      </c>
      <c r="X3851" s="47">
        <f>Table_Query_from_Mac10[[#This Row],[Unit Increase]]*Table_Query_from_Mac10[[#This Row],[UnitPriceFuture]]</f>
        <v>0</v>
      </c>
      <c r="Y3851" s="47">
        <f>Table_Query_from_Mac10[[#This Row],[Unit Increase]]*Table_Query_from_Mac10[[#This Row],[Future-cost]]</f>
        <v>0</v>
      </c>
      <c r="Z3851" s="47">
        <f>-(Table_Query_from_Mac10[[#This Row],[Incremental Sales]]+((Table_Query_from_Mac10[[#This Row],[Incremental Sales]]*-(SUM(Summary!$S$8:$S$9)))))*Summary!$S$18</f>
        <v>0</v>
      </c>
      <c r="AA3851" s="47">
        <f>IFERROR(Table_Query_from_Mac10[[#This Row],[Incremental Cost]]/Table_Query_from_Mac10[[#This Row],[Incremental Sales]],0)</f>
        <v>0</v>
      </c>
      <c r="AB3851" s="47">
        <f>IFERROR(Table_Query_from_Mac10[[#This Row],[TotalCostFuture]]/Table_Query_from_Mac10[[#This Row],[totalsalesFuture]],0)</f>
        <v>0.45445920303605319</v>
      </c>
      <c r="AN3851" s="31">
        <v>150</v>
      </c>
      <c r="AO3851">
        <f t="shared" si="120"/>
        <v>38</v>
      </c>
      <c r="AQ3851" s="31">
        <v>30.1</v>
      </c>
      <c r="AR3851">
        <f t="shared" si="121"/>
        <v>10.54</v>
      </c>
    </row>
    <row r="3852" spans="1:44" x14ac:dyDescent="0.25">
      <c r="A3852">
        <v>90390</v>
      </c>
      <c r="B3852">
        <v>3</v>
      </c>
      <c r="C3852" t="s">
        <v>53</v>
      </c>
      <c r="D3852" t="s">
        <v>80</v>
      </c>
      <c r="E3852">
        <v>120</v>
      </c>
      <c r="F3852">
        <v>5.8</v>
      </c>
      <c r="G3852">
        <v>12.45</v>
      </c>
      <c r="H3852" s="1">
        <v>44841</v>
      </c>
      <c r="I3852" s="20">
        <v>0</v>
      </c>
      <c r="J3852" s="47">
        <f>Table_Query_from_Mac10[[#This Row],[unit_price]]-(Table_Query_from_Mac10[[#This Row],[unit_price]]*(Table_Query_from_Mac10[[#This Row],[discount_pct]]/100))</f>
        <v>12.45</v>
      </c>
      <c r="K3852" s="47">
        <f>Table_Query_from_Mac10[[#This Row],[unit_cost]]</f>
        <v>5.8</v>
      </c>
      <c r="L3852" s="47">
        <f>Table_Query_from_Mac10[[#This Row],[Live-cost]]*(1+Table_Query_from_Mac10[[#This Row],[CogsIncreasebyTYPE]])</f>
        <v>5.8</v>
      </c>
      <c r="M3852" s="47">
        <f>Table_Query_from_Mac10[[#This Row],[Live-cost]]*Table_Query_from_Mac10[[#This Row],[qty_to_ship]]</f>
        <v>696</v>
      </c>
      <c r="N3852" s="47">
        <f>IF(Table_Query_from_Mac10[[#This Row],[item_no]]="KDA",-Table_Query_from_Mac10[[#This Row],[unit_price]],Table_Query_from_Mac10[[#This Row],[Net Unit]]*Table_Query_from_Mac10[[#This Row],[qty_to_ship]])</f>
        <v>1494</v>
      </c>
      <c r="O3852" s="47">
        <f>SUMIFS(Summary!C:C,Summary!H:H,Table_Query_from_Mac10[[#This Row],[Juiceoc]])</f>
        <v>0</v>
      </c>
      <c r="P3852" s="47">
        <f>SUMIFS(Summary!D:D,Summary!H:H,Table_Query_from_Mac10[[#This Row],[Juiceoc]])</f>
        <v>0</v>
      </c>
      <c r="Q3852" s="47">
        <f>SUMIFS(Summary!E:E,Summary!H:H,Table_Query_from_Mac10[[#This Row],[Juiceoc]])</f>
        <v>0</v>
      </c>
      <c r="R3852" s="47">
        <f>Table_Query_from_Mac10[[#This Row],[Net Unit]]*(1+Table_Query_from_Mac10[[#This Row],[PriceIncreasebyType]])</f>
        <v>12.45</v>
      </c>
      <c r="S3852" s="47">
        <f>Table_Query_from_Mac10[[#This Row],[UnitPriceFuture]]*Table_Query_from_Mac10[[#This Row],[qtytoShipFuture]]</f>
        <v>1494</v>
      </c>
      <c r="T3852" s="47">
        <f>ROUND(Table_Query_from_Mac10[[#This Row],[qty_to_ship]]*(1+Table_Query_from_Mac10[[#This Row],[VolumeIncreasebyType]]),0)</f>
        <v>120</v>
      </c>
      <c r="U3852" s="47">
        <f>Table_Query_from_Mac10[[#This Row],[qtytoShipFuture]]*Table_Query_from_Mac10[[#This Row],[Future-cost]]</f>
        <v>696</v>
      </c>
      <c r="V3852" s="47">
        <f>Table_Query_from_Mac10[[#This Row],[qtytoShipFuture]]-Table_Query_from_Mac10[[#This Row],[qty_to_ship]]</f>
        <v>0</v>
      </c>
      <c r="W3852" s="47">
        <f>Table_Query_from_Mac10[[#This Row],[UnitPriceFuture]]</f>
        <v>12.45</v>
      </c>
      <c r="X3852" s="47">
        <f>Table_Query_from_Mac10[[#This Row],[Unit Increase]]*Table_Query_from_Mac10[[#This Row],[UnitPriceFuture]]</f>
        <v>0</v>
      </c>
      <c r="Y3852" s="47">
        <f>Table_Query_from_Mac10[[#This Row],[Unit Increase]]*Table_Query_from_Mac10[[#This Row],[Future-cost]]</f>
        <v>0</v>
      </c>
      <c r="Z3852" s="47">
        <f>-(Table_Query_from_Mac10[[#This Row],[Incremental Sales]]+((Table_Query_from_Mac10[[#This Row],[Incremental Sales]]*-(SUM(Summary!$S$8:$S$9)))))*Summary!$S$18</f>
        <v>0</v>
      </c>
      <c r="AA3852" s="47">
        <f>IFERROR(Table_Query_from_Mac10[[#This Row],[Incremental Cost]]/Table_Query_from_Mac10[[#This Row],[Incremental Sales]],0)</f>
        <v>0</v>
      </c>
      <c r="AB3852" s="47">
        <f>IFERROR(Table_Query_from_Mac10[[#This Row],[TotalCostFuture]]/Table_Query_from_Mac10[[#This Row],[totalsalesFuture]],0)</f>
        <v>0.46586345381526106</v>
      </c>
      <c r="AN3852" s="30">
        <v>480</v>
      </c>
      <c r="AO3852">
        <f t="shared" si="120"/>
        <v>120</v>
      </c>
      <c r="AQ3852" s="30">
        <v>35.56</v>
      </c>
      <c r="AR3852">
        <f t="shared" si="121"/>
        <v>12.45</v>
      </c>
    </row>
    <row r="3853" spans="1:44" x14ac:dyDescent="0.25">
      <c r="A3853">
        <v>90390</v>
      </c>
      <c r="B3853">
        <v>4</v>
      </c>
      <c r="C3853" t="s">
        <v>53</v>
      </c>
      <c r="D3853" t="s">
        <v>80</v>
      </c>
      <c r="E3853">
        <v>16</v>
      </c>
      <c r="F3853">
        <v>6.45</v>
      </c>
      <c r="G3853">
        <v>13.93</v>
      </c>
      <c r="H3853" s="1">
        <v>44841</v>
      </c>
      <c r="I3853" s="20">
        <v>0</v>
      </c>
      <c r="J3853" s="47">
        <f>Table_Query_from_Mac10[[#This Row],[unit_price]]-(Table_Query_from_Mac10[[#This Row],[unit_price]]*(Table_Query_from_Mac10[[#This Row],[discount_pct]]/100))</f>
        <v>13.93</v>
      </c>
      <c r="K3853" s="47">
        <f>Table_Query_from_Mac10[[#This Row],[unit_cost]]</f>
        <v>6.45</v>
      </c>
      <c r="L3853" s="47">
        <f>Table_Query_from_Mac10[[#This Row],[Live-cost]]*(1+Table_Query_from_Mac10[[#This Row],[CogsIncreasebyTYPE]])</f>
        <v>6.45</v>
      </c>
      <c r="M3853" s="47">
        <f>Table_Query_from_Mac10[[#This Row],[Live-cost]]*Table_Query_from_Mac10[[#This Row],[qty_to_ship]]</f>
        <v>103.2</v>
      </c>
      <c r="N3853" s="47">
        <f>IF(Table_Query_from_Mac10[[#This Row],[item_no]]="KDA",-Table_Query_from_Mac10[[#This Row],[unit_price]],Table_Query_from_Mac10[[#This Row],[Net Unit]]*Table_Query_from_Mac10[[#This Row],[qty_to_ship]])</f>
        <v>222.88</v>
      </c>
      <c r="O3853" s="47">
        <f>SUMIFS(Summary!C:C,Summary!H:H,Table_Query_from_Mac10[[#This Row],[Juiceoc]])</f>
        <v>0</v>
      </c>
      <c r="P3853" s="47">
        <f>SUMIFS(Summary!D:D,Summary!H:H,Table_Query_from_Mac10[[#This Row],[Juiceoc]])</f>
        <v>0</v>
      </c>
      <c r="Q3853" s="47">
        <f>SUMIFS(Summary!E:E,Summary!H:H,Table_Query_from_Mac10[[#This Row],[Juiceoc]])</f>
        <v>0</v>
      </c>
      <c r="R3853" s="47">
        <f>Table_Query_from_Mac10[[#This Row],[Net Unit]]*(1+Table_Query_from_Mac10[[#This Row],[PriceIncreasebyType]])</f>
        <v>13.93</v>
      </c>
      <c r="S3853" s="47">
        <f>Table_Query_from_Mac10[[#This Row],[UnitPriceFuture]]*Table_Query_from_Mac10[[#This Row],[qtytoShipFuture]]</f>
        <v>222.88</v>
      </c>
      <c r="T3853" s="47">
        <f>ROUND(Table_Query_from_Mac10[[#This Row],[qty_to_ship]]*(1+Table_Query_from_Mac10[[#This Row],[VolumeIncreasebyType]]),0)</f>
        <v>16</v>
      </c>
      <c r="U3853" s="47">
        <f>Table_Query_from_Mac10[[#This Row],[qtytoShipFuture]]*Table_Query_from_Mac10[[#This Row],[Future-cost]]</f>
        <v>103.2</v>
      </c>
      <c r="V3853" s="47">
        <f>Table_Query_from_Mac10[[#This Row],[qtytoShipFuture]]-Table_Query_from_Mac10[[#This Row],[qty_to_ship]]</f>
        <v>0</v>
      </c>
      <c r="W3853" s="47">
        <f>Table_Query_from_Mac10[[#This Row],[UnitPriceFuture]]</f>
        <v>13.93</v>
      </c>
      <c r="X3853" s="47">
        <f>Table_Query_from_Mac10[[#This Row],[Unit Increase]]*Table_Query_from_Mac10[[#This Row],[UnitPriceFuture]]</f>
        <v>0</v>
      </c>
      <c r="Y3853" s="47">
        <f>Table_Query_from_Mac10[[#This Row],[Unit Increase]]*Table_Query_from_Mac10[[#This Row],[Future-cost]]</f>
        <v>0</v>
      </c>
      <c r="Z3853" s="47">
        <f>-(Table_Query_from_Mac10[[#This Row],[Incremental Sales]]+((Table_Query_from_Mac10[[#This Row],[Incremental Sales]]*-(SUM(Summary!$S$8:$S$9)))))*Summary!$S$18</f>
        <v>0</v>
      </c>
      <c r="AA3853" s="47">
        <f>IFERROR(Table_Query_from_Mac10[[#This Row],[Incremental Cost]]/Table_Query_from_Mac10[[#This Row],[Incremental Sales]],0)</f>
        <v>0</v>
      </c>
      <c r="AB3853" s="47">
        <f>IFERROR(Table_Query_from_Mac10[[#This Row],[TotalCostFuture]]/Table_Query_from_Mac10[[#This Row],[totalsalesFuture]],0)</f>
        <v>0.46302943287867915</v>
      </c>
      <c r="AN3853" s="31">
        <v>64</v>
      </c>
      <c r="AO3853">
        <f t="shared" si="120"/>
        <v>16</v>
      </c>
      <c r="AQ3853" s="31">
        <v>39.81</v>
      </c>
      <c r="AR3853">
        <f t="shared" si="121"/>
        <v>13.93</v>
      </c>
    </row>
    <row r="3854" spans="1:44" x14ac:dyDescent="0.25">
      <c r="A3854">
        <v>90390</v>
      </c>
      <c r="B3854">
        <v>5</v>
      </c>
      <c r="C3854" t="s">
        <v>53</v>
      </c>
      <c r="D3854" t="s">
        <v>80</v>
      </c>
      <c r="E3854">
        <v>64</v>
      </c>
      <c r="F3854">
        <v>7.01</v>
      </c>
      <c r="G3854">
        <v>15.21</v>
      </c>
      <c r="H3854" s="1">
        <v>44841</v>
      </c>
      <c r="I3854" s="20">
        <v>0</v>
      </c>
      <c r="J3854" s="47">
        <f>Table_Query_from_Mac10[[#This Row],[unit_price]]-(Table_Query_from_Mac10[[#This Row],[unit_price]]*(Table_Query_from_Mac10[[#This Row],[discount_pct]]/100))</f>
        <v>15.21</v>
      </c>
      <c r="K3854" s="47">
        <f>Table_Query_from_Mac10[[#This Row],[unit_cost]]</f>
        <v>7.01</v>
      </c>
      <c r="L3854" s="47">
        <f>Table_Query_from_Mac10[[#This Row],[Live-cost]]*(1+Table_Query_from_Mac10[[#This Row],[CogsIncreasebyTYPE]])</f>
        <v>7.01</v>
      </c>
      <c r="M3854" s="47">
        <f>Table_Query_from_Mac10[[#This Row],[Live-cost]]*Table_Query_from_Mac10[[#This Row],[qty_to_ship]]</f>
        <v>448.64</v>
      </c>
      <c r="N3854" s="47">
        <f>IF(Table_Query_from_Mac10[[#This Row],[item_no]]="KDA",-Table_Query_from_Mac10[[#This Row],[unit_price]],Table_Query_from_Mac10[[#This Row],[Net Unit]]*Table_Query_from_Mac10[[#This Row],[qty_to_ship]])</f>
        <v>973.44</v>
      </c>
      <c r="O3854" s="47">
        <f>SUMIFS(Summary!C:C,Summary!H:H,Table_Query_from_Mac10[[#This Row],[Juiceoc]])</f>
        <v>0</v>
      </c>
      <c r="P3854" s="47">
        <f>SUMIFS(Summary!D:D,Summary!H:H,Table_Query_from_Mac10[[#This Row],[Juiceoc]])</f>
        <v>0</v>
      </c>
      <c r="Q3854" s="47">
        <f>SUMIFS(Summary!E:E,Summary!H:H,Table_Query_from_Mac10[[#This Row],[Juiceoc]])</f>
        <v>0</v>
      </c>
      <c r="R3854" s="47">
        <f>Table_Query_from_Mac10[[#This Row],[Net Unit]]*(1+Table_Query_from_Mac10[[#This Row],[PriceIncreasebyType]])</f>
        <v>15.21</v>
      </c>
      <c r="S3854" s="47">
        <f>Table_Query_from_Mac10[[#This Row],[UnitPriceFuture]]*Table_Query_from_Mac10[[#This Row],[qtytoShipFuture]]</f>
        <v>973.44</v>
      </c>
      <c r="T3854" s="47">
        <f>ROUND(Table_Query_from_Mac10[[#This Row],[qty_to_ship]]*(1+Table_Query_from_Mac10[[#This Row],[VolumeIncreasebyType]]),0)</f>
        <v>64</v>
      </c>
      <c r="U3854" s="47">
        <f>Table_Query_from_Mac10[[#This Row],[qtytoShipFuture]]*Table_Query_from_Mac10[[#This Row],[Future-cost]]</f>
        <v>448.64</v>
      </c>
      <c r="V3854" s="47">
        <f>Table_Query_from_Mac10[[#This Row],[qtytoShipFuture]]-Table_Query_from_Mac10[[#This Row],[qty_to_ship]]</f>
        <v>0</v>
      </c>
      <c r="W3854" s="47">
        <f>Table_Query_from_Mac10[[#This Row],[UnitPriceFuture]]</f>
        <v>15.21</v>
      </c>
      <c r="X3854" s="47">
        <f>Table_Query_from_Mac10[[#This Row],[Unit Increase]]*Table_Query_from_Mac10[[#This Row],[UnitPriceFuture]]</f>
        <v>0</v>
      </c>
      <c r="Y3854" s="47">
        <f>Table_Query_from_Mac10[[#This Row],[Unit Increase]]*Table_Query_from_Mac10[[#This Row],[Future-cost]]</f>
        <v>0</v>
      </c>
      <c r="Z3854" s="47">
        <f>-(Table_Query_from_Mac10[[#This Row],[Incremental Sales]]+((Table_Query_from_Mac10[[#This Row],[Incremental Sales]]*-(SUM(Summary!$S$8:$S$9)))))*Summary!$S$18</f>
        <v>0</v>
      </c>
      <c r="AA3854" s="47">
        <f>IFERROR(Table_Query_from_Mac10[[#This Row],[Incremental Cost]]/Table_Query_from_Mac10[[#This Row],[Incremental Sales]],0)</f>
        <v>0</v>
      </c>
      <c r="AB3854" s="47">
        <f>IFERROR(Table_Query_from_Mac10[[#This Row],[TotalCostFuture]]/Table_Query_from_Mac10[[#This Row],[totalsalesFuture]],0)</f>
        <v>0.46088099934253779</v>
      </c>
      <c r="AN3854" s="30">
        <v>256</v>
      </c>
      <c r="AO3854">
        <f t="shared" si="120"/>
        <v>64</v>
      </c>
      <c r="AQ3854" s="30">
        <v>43.46</v>
      </c>
      <c r="AR3854">
        <f t="shared" si="121"/>
        <v>15.21</v>
      </c>
    </row>
    <row r="3855" spans="1:44" x14ac:dyDescent="0.25">
      <c r="A3855">
        <v>90390</v>
      </c>
      <c r="B3855">
        <v>6</v>
      </c>
      <c r="C3855" t="s">
        <v>53</v>
      </c>
      <c r="D3855" t="s">
        <v>80</v>
      </c>
      <c r="E3855">
        <v>9</v>
      </c>
      <c r="F3855">
        <v>7.66</v>
      </c>
      <c r="G3855">
        <v>16.8</v>
      </c>
      <c r="H3855" s="1">
        <v>44841</v>
      </c>
      <c r="I3855" s="20">
        <v>0</v>
      </c>
      <c r="J3855" s="47">
        <f>Table_Query_from_Mac10[[#This Row],[unit_price]]-(Table_Query_from_Mac10[[#This Row],[unit_price]]*(Table_Query_from_Mac10[[#This Row],[discount_pct]]/100))</f>
        <v>16.8</v>
      </c>
      <c r="K3855" s="47">
        <f>Table_Query_from_Mac10[[#This Row],[unit_cost]]</f>
        <v>7.66</v>
      </c>
      <c r="L3855" s="47">
        <f>Table_Query_from_Mac10[[#This Row],[Live-cost]]*(1+Table_Query_from_Mac10[[#This Row],[CogsIncreasebyTYPE]])</f>
        <v>7.66</v>
      </c>
      <c r="M3855" s="47">
        <f>Table_Query_from_Mac10[[#This Row],[Live-cost]]*Table_Query_from_Mac10[[#This Row],[qty_to_ship]]</f>
        <v>68.94</v>
      </c>
      <c r="N3855" s="47">
        <f>IF(Table_Query_from_Mac10[[#This Row],[item_no]]="KDA",-Table_Query_from_Mac10[[#This Row],[unit_price]],Table_Query_from_Mac10[[#This Row],[Net Unit]]*Table_Query_from_Mac10[[#This Row],[qty_to_ship]])</f>
        <v>151.20000000000002</v>
      </c>
      <c r="O3855" s="47">
        <f>SUMIFS(Summary!C:C,Summary!H:H,Table_Query_from_Mac10[[#This Row],[Juiceoc]])</f>
        <v>0</v>
      </c>
      <c r="P3855" s="47">
        <f>SUMIFS(Summary!D:D,Summary!H:H,Table_Query_from_Mac10[[#This Row],[Juiceoc]])</f>
        <v>0</v>
      </c>
      <c r="Q3855" s="47">
        <f>SUMIFS(Summary!E:E,Summary!H:H,Table_Query_from_Mac10[[#This Row],[Juiceoc]])</f>
        <v>0</v>
      </c>
      <c r="R3855" s="47">
        <f>Table_Query_from_Mac10[[#This Row],[Net Unit]]*(1+Table_Query_from_Mac10[[#This Row],[PriceIncreasebyType]])</f>
        <v>16.8</v>
      </c>
      <c r="S3855" s="47">
        <f>Table_Query_from_Mac10[[#This Row],[UnitPriceFuture]]*Table_Query_from_Mac10[[#This Row],[qtytoShipFuture]]</f>
        <v>151.20000000000002</v>
      </c>
      <c r="T3855" s="47">
        <f>ROUND(Table_Query_from_Mac10[[#This Row],[qty_to_ship]]*(1+Table_Query_from_Mac10[[#This Row],[VolumeIncreasebyType]]),0)</f>
        <v>9</v>
      </c>
      <c r="U3855" s="47">
        <f>Table_Query_from_Mac10[[#This Row],[qtytoShipFuture]]*Table_Query_from_Mac10[[#This Row],[Future-cost]]</f>
        <v>68.94</v>
      </c>
      <c r="V3855" s="47">
        <f>Table_Query_from_Mac10[[#This Row],[qtytoShipFuture]]-Table_Query_from_Mac10[[#This Row],[qty_to_ship]]</f>
        <v>0</v>
      </c>
      <c r="W3855" s="47">
        <f>Table_Query_from_Mac10[[#This Row],[UnitPriceFuture]]</f>
        <v>16.8</v>
      </c>
      <c r="X3855" s="47">
        <f>Table_Query_from_Mac10[[#This Row],[Unit Increase]]*Table_Query_from_Mac10[[#This Row],[UnitPriceFuture]]</f>
        <v>0</v>
      </c>
      <c r="Y3855" s="47">
        <f>Table_Query_from_Mac10[[#This Row],[Unit Increase]]*Table_Query_from_Mac10[[#This Row],[Future-cost]]</f>
        <v>0</v>
      </c>
      <c r="Z3855" s="47">
        <f>-(Table_Query_from_Mac10[[#This Row],[Incremental Sales]]+((Table_Query_from_Mac10[[#This Row],[Incremental Sales]]*-(SUM(Summary!$S$8:$S$9)))))*Summary!$S$18</f>
        <v>0</v>
      </c>
      <c r="AA3855" s="47">
        <f>IFERROR(Table_Query_from_Mac10[[#This Row],[Incremental Cost]]/Table_Query_from_Mac10[[#This Row],[Incremental Sales]],0)</f>
        <v>0</v>
      </c>
      <c r="AB3855" s="47">
        <f>IFERROR(Table_Query_from_Mac10[[#This Row],[TotalCostFuture]]/Table_Query_from_Mac10[[#This Row],[totalsalesFuture]],0)</f>
        <v>0.45595238095238089</v>
      </c>
      <c r="AN3855" s="31">
        <v>36</v>
      </c>
      <c r="AO3855">
        <f t="shared" si="120"/>
        <v>9</v>
      </c>
      <c r="AQ3855" s="31">
        <v>47.99</v>
      </c>
      <c r="AR3855">
        <f t="shared" si="121"/>
        <v>16.8</v>
      </c>
    </row>
    <row r="3856" spans="1:44" x14ac:dyDescent="0.25">
      <c r="A3856">
        <v>90390</v>
      </c>
      <c r="B3856">
        <v>7</v>
      </c>
      <c r="C3856" t="s">
        <v>53</v>
      </c>
      <c r="D3856" t="s">
        <v>80</v>
      </c>
      <c r="E3856">
        <v>24</v>
      </c>
      <c r="F3856">
        <v>8.3699999999999992</v>
      </c>
      <c r="G3856">
        <v>18.260000000000002</v>
      </c>
      <c r="H3856" s="1">
        <v>44841</v>
      </c>
      <c r="I3856" s="20">
        <v>0</v>
      </c>
      <c r="J3856" s="47">
        <f>Table_Query_from_Mac10[[#This Row],[unit_price]]-(Table_Query_from_Mac10[[#This Row],[unit_price]]*(Table_Query_from_Mac10[[#This Row],[discount_pct]]/100))</f>
        <v>18.260000000000002</v>
      </c>
      <c r="K3856" s="47">
        <f>Table_Query_from_Mac10[[#This Row],[unit_cost]]</f>
        <v>8.3699999999999992</v>
      </c>
      <c r="L3856" s="47">
        <f>Table_Query_from_Mac10[[#This Row],[Live-cost]]*(1+Table_Query_from_Mac10[[#This Row],[CogsIncreasebyTYPE]])</f>
        <v>8.3699999999999992</v>
      </c>
      <c r="M3856" s="47">
        <f>Table_Query_from_Mac10[[#This Row],[Live-cost]]*Table_Query_from_Mac10[[#This Row],[qty_to_ship]]</f>
        <v>200.88</v>
      </c>
      <c r="N3856" s="47">
        <f>IF(Table_Query_from_Mac10[[#This Row],[item_no]]="KDA",-Table_Query_from_Mac10[[#This Row],[unit_price]],Table_Query_from_Mac10[[#This Row],[Net Unit]]*Table_Query_from_Mac10[[#This Row],[qty_to_ship]])</f>
        <v>438.24</v>
      </c>
      <c r="O3856" s="47">
        <f>SUMIFS(Summary!C:C,Summary!H:H,Table_Query_from_Mac10[[#This Row],[Juiceoc]])</f>
        <v>0</v>
      </c>
      <c r="P3856" s="47">
        <f>SUMIFS(Summary!D:D,Summary!H:H,Table_Query_from_Mac10[[#This Row],[Juiceoc]])</f>
        <v>0</v>
      </c>
      <c r="Q3856" s="47">
        <f>SUMIFS(Summary!E:E,Summary!H:H,Table_Query_from_Mac10[[#This Row],[Juiceoc]])</f>
        <v>0</v>
      </c>
      <c r="R3856" s="47">
        <f>Table_Query_from_Mac10[[#This Row],[Net Unit]]*(1+Table_Query_from_Mac10[[#This Row],[PriceIncreasebyType]])</f>
        <v>18.260000000000002</v>
      </c>
      <c r="S3856" s="47">
        <f>Table_Query_from_Mac10[[#This Row],[UnitPriceFuture]]*Table_Query_from_Mac10[[#This Row],[qtytoShipFuture]]</f>
        <v>438.24</v>
      </c>
      <c r="T3856" s="47">
        <f>ROUND(Table_Query_from_Mac10[[#This Row],[qty_to_ship]]*(1+Table_Query_from_Mac10[[#This Row],[VolumeIncreasebyType]]),0)</f>
        <v>24</v>
      </c>
      <c r="U3856" s="47">
        <f>Table_Query_from_Mac10[[#This Row],[qtytoShipFuture]]*Table_Query_from_Mac10[[#This Row],[Future-cost]]</f>
        <v>200.88</v>
      </c>
      <c r="V3856" s="47">
        <f>Table_Query_from_Mac10[[#This Row],[qtytoShipFuture]]-Table_Query_from_Mac10[[#This Row],[qty_to_ship]]</f>
        <v>0</v>
      </c>
      <c r="W3856" s="47">
        <f>Table_Query_from_Mac10[[#This Row],[UnitPriceFuture]]</f>
        <v>18.260000000000002</v>
      </c>
      <c r="X3856" s="47">
        <f>Table_Query_from_Mac10[[#This Row],[Unit Increase]]*Table_Query_from_Mac10[[#This Row],[UnitPriceFuture]]</f>
        <v>0</v>
      </c>
      <c r="Y3856" s="47">
        <f>Table_Query_from_Mac10[[#This Row],[Unit Increase]]*Table_Query_from_Mac10[[#This Row],[Future-cost]]</f>
        <v>0</v>
      </c>
      <c r="Z3856" s="47">
        <f>-(Table_Query_from_Mac10[[#This Row],[Incremental Sales]]+((Table_Query_from_Mac10[[#This Row],[Incremental Sales]]*-(SUM(Summary!$S$8:$S$9)))))*Summary!$S$18</f>
        <v>0</v>
      </c>
      <c r="AA3856" s="47">
        <f>IFERROR(Table_Query_from_Mac10[[#This Row],[Incremental Cost]]/Table_Query_from_Mac10[[#This Row],[Incremental Sales]],0)</f>
        <v>0</v>
      </c>
      <c r="AB3856" s="47">
        <f>IFERROR(Table_Query_from_Mac10[[#This Row],[TotalCostFuture]]/Table_Query_from_Mac10[[#This Row],[totalsalesFuture]],0)</f>
        <v>0.45837897042716319</v>
      </c>
      <c r="AN3856" s="30">
        <v>96</v>
      </c>
      <c r="AO3856">
        <f t="shared" si="120"/>
        <v>24</v>
      </c>
      <c r="AQ3856" s="30">
        <v>52.18</v>
      </c>
      <c r="AR3856">
        <f t="shared" si="121"/>
        <v>18.260000000000002</v>
      </c>
    </row>
    <row r="3857" spans="1:44" x14ac:dyDescent="0.25">
      <c r="A3857">
        <v>90390</v>
      </c>
      <c r="B3857">
        <v>8</v>
      </c>
      <c r="C3857" t="s">
        <v>53</v>
      </c>
      <c r="D3857" t="s">
        <v>80</v>
      </c>
      <c r="E3857">
        <v>27</v>
      </c>
      <c r="F3857">
        <v>9.77</v>
      </c>
      <c r="G3857">
        <v>22.47</v>
      </c>
      <c r="H3857" s="1">
        <v>44841</v>
      </c>
      <c r="I3857" s="20">
        <v>0</v>
      </c>
      <c r="J3857" s="47">
        <f>Table_Query_from_Mac10[[#This Row],[unit_price]]-(Table_Query_from_Mac10[[#This Row],[unit_price]]*(Table_Query_from_Mac10[[#This Row],[discount_pct]]/100))</f>
        <v>22.47</v>
      </c>
      <c r="K3857" s="47">
        <f>Table_Query_from_Mac10[[#This Row],[unit_cost]]</f>
        <v>9.77</v>
      </c>
      <c r="L3857" s="47">
        <f>Table_Query_from_Mac10[[#This Row],[Live-cost]]*(1+Table_Query_from_Mac10[[#This Row],[CogsIncreasebyTYPE]])</f>
        <v>9.77</v>
      </c>
      <c r="M3857" s="47">
        <f>Table_Query_from_Mac10[[#This Row],[Live-cost]]*Table_Query_from_Mac10[[#This Row],[qty_to_ship]]</f>
        <v>263.78999999999996</v>
      </c>
      <c r="N3857" s="47">
        <f>IF(Table_Query_from_Mac10[[#This Row],[item_no]]="KDA",-Table_Query_from_Mac10[[#This Row],[unit_price]],Table_Query_from_Mac10[[#This Row],[Net Unit]]*Table_Query_from_Mac10[[#This Row],[qty_to_ship]])</f>
        <v>606.68999999999994</v>
      </c>
      <c r="O3857" s="47">
        <f>SUMIFS(Summary!C:C,Summary!H:H,Table_Query_from_Mac10[[#This Row],[Juiceoc]])</f>
        <v>0</v>
      </c>
      <c r="P3857" s="47">
        <f>SUMIFS(Summary!D:D,Summary!H:H,Table_Query_from_Mac10[[#This Row],[Juiceoc]])</f>
        <v>0</v>
      </c>
      <c r="Q3857" s="47">
        <f>SUMIFS(Summary!E:E,Summary!H:H,Table_Query_from_Mac10[[#This Row],[Juiceoc]])</f>
        <v>0</v>
      </c>
      <c r="R3857" s="47">
        <f>Table_Query_from_Mac10[[#This Row],[Net Unit]]*(1+Table_Query_from_Mac10[[#This Row],[PriceIncreasebyType]])</f>
        <v>22.47</v>
      </c>
      <c r="S3857" s="47">
        <f>Table_Query_from_Mac10[[#This Row],[UnitPriceFuture]]*Table_Query_from_Mac10[[#This Row],[qtytoShipFuture]]</f>
        <v>606.68999999999994</v>
      </c>
      <c r="T3857" s="47">
        <f>ROUND(Table_Query_from_Mac10[[#This Row],[qty_to_ship]]*(1+Table_Query_from_Mac10[[#This Row],[VolumeIncreasebyType]]),0)</f>
        <v>27</v>
      </c>
      <c r="U3857" s="47">
        <f>Table_Query_from_Mac10[[#This Row],[qtytoShipFuture]]*Table_Query_from_Mac10[[#This Row],[Future-cost]]</f>
        <v>263.78999999999996</v>
      </c>
      <c r="V3857" s="47">
        <f>Table_Query_from_Mac10[[#This Row],[qtytoShipFuture]]-Table_Query_from_Mac10[[#This Row],[qty_to_ship]]</f>
        <v>0</v>
      </c>
      <c r="W3857" s="47">
        <f>Table_Query_from_Mac10[[#This Row],[UnitPriceFuture]]</f>
        <v>22.47</v>
      </c>
      <c r="X3857" s="47">
        <f>Table_Query_from_Mac10[[#This Row],[Unit Increase]]*Table_Query_from_Mac10[[#This Row],[UnitPriceFuture]]</f>
        <v>0</v>
      </c>
      <c r="Y3857" s="47">
        <f>Table_Query_from_Mac10[[#This Row],[Unit Increase]]*Table_Query_from_Mac10[[#This Row],[Future-cost]]</f>
        <v>0</v>
      </c>
      <c r="Z3857" s="47">
        <f>-(Table_Query_from_Mac10[[#This Row],[Incremental Sales]]+((Table_Query_from_Mac10[[#This Row],[Incremental Sales]]*-(SUM(Summary!$S$8:$S$9)))))*Summary!$S$18</f>
        <v>0</v>
      </c>
      <c r="AA3857" s="47">
        <f>IFERROR(Table_Query_from_Mac10[[#This Row],[Incremental Cost]]/Table_Query_from_Mac10[[#This Row],[Incremental Sales]],0)</f>
        <v>0</v>
      </c>
      <c r="AB3857" s="47">
        <f>IFERROR(Table_Query_from_Mac10[[#This Row],[TotalCostFuture]]/Table_Query_from_Mac10[[#This Row],[totalsalesFuture]],0)</f>
        <v>0.43480195816644412</v>
      </c>
      <c r="AN3857" s="31">
        <v>108</v>
      </c>
      <c r="AO3857">
        <f t="shared" si="120"/>
        <v>27</v>
      </c>
      <c r="AQ3857" s="31">
        <v>64.19</v>
      </c>
      <c r="AR3857">
        <f t="shared" si="121"/>
        <v>22.47</v>
      </c>
    </row>
    <row r="3858" spans="1:44" x14ac:dyDescent="0.25">
      <c r="A3858">
        <v>90390</v>
      </c>
      <c r="B3858">
        <v>9</v>
      </c>
      <c r="C3858" t="s">
        <v>53</v>
      </c>
      <c r="D3858" t="s">
        <v>80</v>
      </c>
      <c r="E3858">
        <v>18</v>
      </c>
      <c r="F3858">
        <v>11.16</v>
      </c>
      <c r="G3858">
        <v>25.9</v>
      </c>
      <c r="H3858" s="1">
        <v>44841</v>
      </c>
      <c r="I3858" s="20">
        <v>0</v>
      </c>
      <c r="J3858" s="47">
        <f>Table_Query_from_Mac10[[#This Row],[unit_price]]-(Table_Query_from_Mac10[[#This Row],[unit_price]]*(Table_Query_from_Mac10[[#This Row],[discount_pct]]/100))</f>
        <v>25.9</v>
      </c>
      <c r="K3858" s="47">
        <f>Table_Query_from_Mac10[[#This Row],[unit_cost]]</f>
        <v>11.16</v>
      </c>
      <c r="L3858" s="47">
        <f>Table_Query_from_Mac10[[#This Row],[Live-cost]]*(1+Table_Query_from_Mac10[[#This Row],[CogsIncreasebyTYPE]])</f>
        <v>11.16</v>
      </c>
      <c r="M3858" s="47">
        <f>Table_Query_from_Mac10[[#This Row],[Live-cost]]*Table_Query_from_Mac10[[#This Row],[qty_to_ship]]</f>
        <v>200.88</v>
      </c>
      <c r="N3858" s="47">
        <f>IF(Table_Query_from_Mac10[[#This Row],[item_no]]="KDA",-Table_Query_from_Mac10[[#This Row],[unit_price]],Table_Query_from_Mac10[[#This Row],[Net Unit]]*Table_Query_from_Mac10[[#This Row],[qty_to_ship]])</f>
        <v>466.2</v>
      </c>
      <c r="O3858" s="47">
        <f>SUMIFS(Summary!C:C,Summary!H:H,Table_Query_from_Mac10[[#This Row],[Juiceoc]])</f>
        <v>0</v>
      </c>
      <c r="P3858" s="47">
        <f>SUMIFS(Summary!D:D,Summary!H:H,Table_Query_from_Mac10[[#This Row],[Juiceoc]])</f>
        <v>0</v>
      </c>
      <c r="Q3858" s="47">
        <f>SUMIFS(Summary!E:E,Summary!H:H,Table_Query_from_Mac10[[#This Row],[Juiceoc]])</f>
        <v>0</v>
      </c>
      <c r="R3858" s="47">
        <f>Table_Query_from_Mac10[[#This Row],[Net Unit]]*(1+Table_Query_from_Mac10[[#This Row],[PriceIncreasebyType]])</f>
        <v>25.9</v>
      </c>
      <c r="S3858" s="47">
        <f>Table_Query_from_Mac10[[#This Row],[UnitPriceFuture]]*Table_Query_from_Mac10[[#This Row],[qtytoShipFuture]]</f>
        <v>466.2</v>
      </c>
      <c r="T3858" s="47">
        <f>ROUND(Table_Query_from_Mac10[[#This Row],[qty_to_ship]]*(1+Table_Query_from_Mac10[[#This Row],[VolumeIncreasebyType]]),0)</f>
        <v>18</v>
      </c>
      <c r="U3858" s="47">
        <f>Table_Query_from_Mac10[[#This Row],[qtytoShipFuture]]*Table_Query_from_Mac10[[#This Row],[Future-cost]]</f>
        <v>200.88</v>
      </c>
      <c r="V3858" s="47">
        <f>Table_Query_from_Mac10[[#This Row],[qtytoShipFuture]]-Table_Query_from_Mac10[[#This Row],[qty_to_ship]]</f>
        <v>0</v>
      </c>
      <c r="W3858" s="47">
        <f>Table_Query_from_Mac10[[#This Row],[UnitPriceFuture]]</f>
        <v>25.9</v>
      </c>
      <c r="X3858" s="47">
        <f>Table_Query_from_Mac10[[#This Row],[Unit Increase]]*Table_Query_from_Mac10[[#This Row],[UnitPriceFuture]]</f>
        <v>0</v>
      </c>
      <c r="Y3858" s="47">
        <f>Table_Query_from_Mac10[[#This Row],[Unit Increase]]*Table_Query_from_Mac10[[#This Row],[Future-cost]]</f>
        <v>0</v>
      </c>
      <c r="Z3858" s="47">
        <f>-(Table_Query_from_Mac10[[#This Row],[Incremental Sales]]+((Table_Query_from_Mac10[[#This Row],[Incremental Sales]]*-(SUM(Summary!$S$8:$S$9)))))*Summary!$S$18</f>
        <v>0</v>
      </c>
      <c r="AA3858" s="47">
        <f>IFERROR(Table_Query_from_Mac10[[#This Row],[Incremental Cost]]/Table_Query_from_Mac10[[#This Row],[Incremental Sales]],0)</f>
        <v>0</v>
      </c>
      <c r="AB3858" s="47">
        <f>IFERROR(Table_Query_from_Mac10[[#This Row],[TotalCostFuture]]/Table_Query_from_Mac10[[#This Row],[totalsalesFuture]],0)</f>
        <v>0.4308880308880309</v>
      </c>
      <c r="AN3858" s="30">
        <v>72</v>
      </c>
      <c r="AO3858">
        <f t="shared" si="120"/>
        <v>18</v>
      </c>
      <c r="AQ3858" s="30">
        <v>73.989999999999995</v>
      </c>
      <c r="AR3858">
        <f t="shared" si="121"/>
        <v>25.9</v>
      </c>
    </row>
    <row r="3859" spans="1:44" x14ac:dyDescent="0.25">
      <c r="A3859">
        <v>90390</v>
      </c>
      <c r="B3859">
        <v>10</v>
      </c>
      <c r="C3859" t="s">
        <v>53</v>
      </c>
      <c r="D3859" t="s">
        <v>80</v>
      </c>
      <c r="E3859">
        <v>12</v>
      </c>
      <c r="F3859">
        <v>12.77</v>
      </c>
      <c r="G3859">
        <v>31.2</v>
      </c>
      <c r="H3859" s="1">
        <v>44841</v>
      </c>
      <c r="I3859" s="20">
        <v>0</v>
      </c>
      <c r="J3859" s="47">
        <f>Table_Query_from_Mac10[[#This Row],[unit_price]]-(Table_Query_from_Mac10[[#This Row],[unit_price]]*(Table_Query_from_Mac10[[#This Row],[discount_pct]]/100))</f>
        <v>31.2</v>
      </c>
      <c r="K3859" s="47">
        <f>Table_Query_from_Mac10[[#This Row],[unit_cost]]</f>
        <v>12.77</v>
      </c>
      <c r="L3859" s="47">
        <f>Table_Query_from_Mac10[[#This Row],[Live-cost]]*(1+Table_Query_from_Mac10[[#This Row],[CogsIncreasebyTYPE]])</f>
        <v>12.77</v>
      </c>
      <c r="M3859" s="47">
        <f>Table_Query_from_Mac10[[#This Row],[Live-cost]]*Table_Query_from_Mac10[[#This Row],[qty_to_ship]]</f>
        <v>153.24</v>
      </c>
      <c r="N3859" s="47">
        <f>IF(Table_Query_from_Mac10[[#This Row],[item_no]]="KDA",-Table_Query_from_Mac10[[#This Row],[unit_price]],Table_Query_from_Mac10[[#This Row],[Net Unit]]*Table_Query_from_Mac10[[#This Row],[qty_to_ship]])</f>
        <v>374.4</v>
      </c>
      <c r="O3859" s="47">
        <f>SUMIFS(Summary!C:C,Summary!H:H,Table_Query_from_Mac10[[#This Row],[Juiceoc]])</f>
        <v>0</v>
      </c>
      <c r="P3859" s="47">
        <f>SUMIFS(Summary!D:D,Summary!H:H,Table_Query_from_Mac10[[#This Row],[Juiceoc]])</f>
        <v>0</v>
      </c>
      <c r="Q3859" s="47">
        <f>SUMIFS(Summary!E:E,Summary!H:H,Table_Query_from_Mac10[[#This Row],[Juiceoc]])</f>
        <v>0</v>
      </c>
      <c r="R3859" s="47">
        <f>Table_Query_from_Mac10[[#This Row],[Net Unit]]*(1+Table_Query_from_Mac10[[#This Row],[PriceIncreasebyType]])</f>
        <v>31.2</v>
      </c>
      <c r="S3859" s="47">
        <f>Table_Query_from_Mac10[[#This Row],[UnitPriceFuture]]*Table_Query_from_Mac10[[#This Row],[qtytoShipFuture]]</f>
        <v>374.4</v>
      </c>
      <c r="T3859" s="47">
        <f>ROUND(Table_Query_from_Mac10[[#This Row],[qty_to_ship]]*(1+Table_Query_from_Mac10[[#This Row],[VolumeIncreasebyType]]),0)</f>
        <v>12</v>
      </c>
      <c r="U3859" s="47">
        <f>Table_Query_from_Mac10[[#This Row],[qtytoShipFuture]]*Table_Query_from_Mac10[[#This Row],[Future-cost]]</f>
        <v>153.24</v>
      </c>
      <c r="V3859" s="47">
        <f>Table_Query_from_Mac10[[#This Row],[qtytoShipFuture]]-Table_Query_from_Mac10[[#This Row],[qty_to_ship]]</f>
        <v>0</v>
      </c>
      <c r="W3859" s="47">
        <f>Table_Query_from_Mac10[[#This Row],[UnitPriceFuture]]</f>
        <v>31.2</v>
      </c>
      <c r="X3859" s="47">
        <f>Table_Query_from_Mac10[[#This Row],[Unit Increase]]*Table_Query_from_Mac10[[#This Row],[UnitPriceFuture]]</f>
        <v>0</v>
      </c>
      <c r="Y3859" s="47">
        <f>Table_Query_from_Mac10[[#This Row],[Unit Increase]]*Table_Query_from_Mac10[[#This Row],[Future-cost]]</f>
        <v>0</v>
      </c>
      <c r="Z3859" s="47">
        <f>-(Table_Query_from_Mac10[[#This Row],[Incremental Sales]]+((Table_Query_from_Mac10[[#This Row],[Incremental Sales]]*-(SUM(Summary!$S$8:$S$9)))))*Summary!$S$18</f>
        <v>0</v>
      </c>
      <c r="AA3859" s="47">
        <f>IFERROR(Table_Query_from_Mac10[[#This Row],[Incremental Cost]]/Table_Query_from_Mac10[[#This Row],[Incremental Sales]],0)</f>
        <v>0</v>
      </c>
      <c r="AB3859" s="47">
        <f>IFERROR(Table_Query_from_Mac10[[#This Row],[TotalCostFuture]]/Table_Query_from_Mac10[[#This Row],[totalsalesFuture]],0)</f>
        <v>0.40929487179487184</v>
      </c>
      <c r="AN3859" s="31">
        <v>48</v>
      </c>
      <c r="AO3859">
        <f t="shared" si="120"/>
        <v>12</v>
      </c>
      <c r="AQ3859" s="31">
        <v>89.13</v>
      </c>
      <c r="AR3859">
        <f t="shared" si="121"/>
        <v>31.2</v>
      </c>
    </row>
    <row r="3860" spans="1:44" x14ac:dyDescent="0.25">
      <c r="A3860">
        <v>90390</v>
      </c>
      <c r="B3860">
        <v>11</v>
      </c>
      <c r="C3860" t="s">
        <v>53</v>
      </c>
      <c r="D3860" t="s">
        <v>80</v>
      </c>
      <c r="E3860">
        <v>6</v>
      </c>
      <c r="F3860">
        <v>1.1499999999999999</v>
      </c>
      <c r="G3860">
        <v>3.91</v>
      </c>
      <c r="H3860" s="1">
        <v>44841</v>
      </c>
      <c r="I3860" s="20">
        <v>0</v>
      </c>
      <c r="J3860" s="47">
        <f>Table_Query_from_Mac10[[#This Row],[unit_price]]-(Table_Query_from_Mac10[[#This Row],[unit_price]]*(Table_Query_from_Mac10[[#This Row],[discount_pct]]/100))</f>
        <v>3.91</v>
      </c>
      <c r="K3860" s="47">
        <f>Table_Query_from_Mac10[[#This Row],[unit_cost]]</f>
        <v>1.1499999999999999</v>
      </c>
      <c r="L3860" s="47">
        <f>Table_Query_from_Mac10[[#This Row],[Live-cost]]*(1+Table_Query_from_Mac10[[#This Row],[CogsIncreasebyTYPE]])</f>
        <v>1.1499999999999999</v>
      </c>
      <c r="M3860" s="47">
        <f>Table_Query_from_Mac10[[#This Row],[Live-cost]]*Table_Query_from_Mac10[[#This Row],[qty_to_ship]]</f>
        <v>6.8999999999999995</v>
      </c>
      <c r="N3860" s="47">
        <f>IF(Table_Query_from_Mac10[[#This Row],[item_no]]="KDA",-Table_Query_from_Mac10[[#This Row],[unit_price]],Table_Query_from_Mac10[[#This Row],[Net Unit]]*Table_Query_from_Mac10[[#This Row],[qty_to_ship]])</f>
        <v>23.46</v>
      </c>
      <c r="O3860" s="47">
        <f>SUMIFS(Summary!C:C,Summary!H:H,Table_Query_from_Mac10[[#This Row],[Juiceoc]])</f>
        <v>0</v>
      </c>
      <c r="P3860" s="47">
        <f>SUMIFS(Summary!D:D,Summary!H:H,Table_Query_from_Mac10[[#This Row],[Juiceoc]])</f>
        <v>0</v>
      </c>
      <c r="Q3860" s="47">
        <f>SUMIFS(Summary!E:E,Summary!H:H,Table_Query_from_Mac10[[#This Row],[Juiceoc]])</f>
        <v>0</v>
      </c>
      <c r="R3860" s="47">
        <f>Table_Query_from_Mac10[[#This Row],[Net Unit]]*(1+Table_Query_from_Mac10[[#This Row],[PriceIncreasebyType]])</f>
        <v>3.91</v>
      </c>
      <c r="S3860" s="47">
        <f>Table_Query_from_Mac10[[#This Row],[UnitPriceFuture]]*Table_Query_from_Mac10[[#This Row],[qtytoShipFuture]]</f>
        <v>23.46</v>
      </c>
      <c r="T3860" s="47">
        <f>ROUND(Table_Query_from_Mac10[[#This Row],[qty_to_ship]]*(1+Table_Query_from_Mac10[[#This Row],[VolumeIncreasebyType]]),0)</f>
        <v>6</v>
      </c>
      <c r="U3860" s="47">
        <f>Table_Query_from_Mac10[[#This Row],[qtytoShipFuture]]*Table_Query_from_Mac10[[#This Row],[Future-cost]]</f>
        <v>6.8999999999999995</v>
      </c>
      <c r="V3860" s="47">
        <f>Table_Query_from_Mac10[[#This Row],[qtytoShipFuture]]-Table_Query_from_Mac10[[#This Row],[qty_to_ship]]</f>
        <v>0</v>
      </c>
      <c r="W3860" s="47">
        <f>Table_Query_from_Mac10[[#This Row],[UnitPriceFuture]]</f>
        <v>3.91</v>
      </c>
      <c r="X3860" s="47">
        <f>Table_Query_from_Mac10[[#This Row],[Unit Increase]]*Table_Query_from_Mac10[[#This Row],[UnitPriceFuture]]</f>
        <v>0</v>
      </c>
      <c r="Y3860" s="47">
        <f>Table_Query_from_Mac10[[#This Row],[Unit Increase]]*Table_Query_from_Mac10[[#This Row],[Future-cost]]</f>
        <v>0</v>
      </c>
      <c r="Z3860" s="47">
        <f>-(Table_Query_from_Mac10[[#This Row],[Incremental Sales]]+((Table_Query_from_Mac10[[#This Row],[Incremental Sales]]*-(SUM(Summary!$S$8:$S$9)))))*Summary!$S$18</f>
        <v>0</v>
      </c>
      <c r="AA3860" s="47">
        <f>IFERROR(Table_Query_from_Mac10[[#This Row],[Incremental Cost]]/Table_Query_from_Mac10[[#This Row],[Incremental Sales]],0)</f>
        <v>0</v>
      </c>
      <c r="AB3860" s="47">
        <f>IFERROR(Table_Query_from_Mac10[[#This Row],[TotalCostFuture]]/Table_Query_from_Mac10[[#This Row],[totalsalesFuture]],0)</f>
        <v>0.29411764705882348</v>
      </c>
      <c r="AN3860" s="30">
        <v>24</v>
      </c>
      <c r="AO3860">
        <f t="shared" si="120"/>
        <v>6</v>
      </c>
      <c r="AQ3860" s="30">
        <v>11.18</v>
      </c>
      <c r="AR3860">
        <f t="shared" si="121"/>
        <v>3.91</v>
      </c>
    </row>
    <row r="3861" spans="1:44" x14ac:dyDescent="0.25">
      <c r="A3861">
        <v>90391</v>
      </c>
      <c r="B3861">
        <v>1</v>
      </c>
      <c r="C3861" t="s">
        <v>55</v>
      </c>
      <c r="D3861" t="s">
        <v>81</v>
      </c>
      <c r="E3861">
        <v>9</v>
      </c>
      <c r="F3861">
        <v>3.24</v>
      </c>
      <c r="G3861">
        <v>7.78</v>
      </c>
      <c r="H3861" s="1">
        <v>44853</v>
      </c>
      <c r="I3861" s="20">
        <v>0</v>
      </c>
      <c r="J3861" s="47">
        <f>Table_Query_from_Mac10[[#This Row],[unit_price]]-(Table_Query_from_Mac10[[#This Row],[unit_price]]*(Table_Query_from_Mac10[[#This Row],[discount_pct]]/100))</f>
        <v>7.78</v>
      </c>
      <c r="K3861" s="47">
        <f>Table_Query_from_Mac10[[#This Row],[unit_cost]]</f>
        <v>3.24</v>
      </c>
      <c r="L3861" s="47">
        <f>Table_Query_from_Mac10[[#This Row],[Live-cost]]*(1+Table_Query_from_Mac10[[#This Row],[CogsIncreasebyTYPE]])</f>
        <v>3.24</v>
      </c>
      <c r="M3861" s="47">
        <f>Table_Query_from_Mac10[[#This Row],[Live-cost]]*Table_Query_from_Mac10[[#This Row],[qty_to_ship]]</f>
        <v>29.160000000000004</v>
      </c>
      <c r="N3861" s="47">
        <f>IF(Table_Query_from_Mac10[[#This Row],[item_no]]="KDA",-Table_Query_from_Mac10[[#This Row],[unit_price]],Table_Query_from_Mac10[[#This Row],[Net Unit]]*Table_Query_from_Mac10[[#This Row],[qty_to_ship]])</f>
        <v>70.02</v>
      </c>
      <c r="O3861" s="47">
        <f>SUMIFS(Summary!C:C,Summary!H:H,Table_Query_from_Mac10[[#This Row],[Juiceoc]])</f>
        <v>0</v>
      </c>
      <c r="P3861" s="47">
        <f>SUMIFS(Summary!D:D,Summary!H:H,Table_Query_from_Mac10[[#This Row],[Juiceoc]])</f>
        <v>0</v>
      </c>
      <c r="Q3861" s="47">
        <f>SUMIFS(Summary!E:E,Summary!H:H,Table_Query_from_Mac10[[#This Row],[Juiceoc]])</f>
        <v>0</v>
      </c>
      <c r="R3861" s="47">
        <f>Table_Query_from_Mac10[[#This Row],[Net Unit]]*(1+Table_Query_from_Mac10[[#This Row],[PriceIncreasebyType]])</f>
        <v>7.78</v>
      </c>
      <c r="S3861" s="47">
        <f>Table_Query_from_Mac10[[#This Row],[UnitPriceFuture]]*Table_Query_from_Mac10[[#This Row],[qtytoShipFuture]]</f>
        <v>70.02</v>
      </c>
      <c r="T3861" s="47">
        <f>ROUND(Table_Query_from_Mac10[[#This Row],[qty_to_ship]]*(1+Table_Query_from_Mac10[[#This Row],[VolumeIncreasebyType]]),0)</f>
        <v>9</v>
      </c>
      <c r="U3861" s="47">
        <f>Table_Query_from_Mac10[[#This Row],[qtytoShipFuture]]*Table_Query_from_Mac10[[#This Row],[Future-cost]]</f>
        <v>29.160000000000004</v>
      </c>
      <c r="V3861" s="47">
        <f>Table_Query_from_Mac10[[#This Row],[qtytoShipFuture]]-Table_Query_from_Mac10[[#This Row],[qty_to_ship]]</f>
        <v>0</v>
      </c>
      <c r="W3861" s="47">
        <f>Table_Query_from_Mac10[[#This Row],[UnitPriceFuture]]</f>
        <v>7.78</v>
      </c>
      <c r="X3861" s="47">
        <f>Table_Query_from_Mac10[[#This Row],[Unit Increase]]*Table_Query_from_Mac10[[#This Row],[UnitPriceFuture]]</f>
        <v>0</v>
      </c>
      <c r="Y3861" s="47">
        <f>Table_Query_from_Mac10[[#This Row],[Unit Increase]]*Table_Query_from_Mac10[[#This Row],[Future-cost]]</f>
        <v>0</v>
      </c>
      <c r="Z3861" s="47">
        <f>-(Table_Query_from_Mac10[[#This Row],[Incremental Sales]]+((Table_Query_from_Mac10[[#This Row],[Incremental Sales]]*-(SUM(Summary!$S$8:$S$9)))))*Summary!$S$18</f>
        <v>0</v>
      </c>
      <c r="AA3861" s="47">
        <f>IFERROR(Table_Query_from_Mac10[[#This Row],[Incremental Cost]]/Table_Query_from_Mac10[[#This Row],[Incremental Sales]],0)</f>
        <v>0</v>
      </c>
      <c r="AB3861" s="47">
        <f>IFERROR(Table_Query_from_Mac10[[#This Row],[TotalCostFuture]]/Table_Query_from_Mac10[[#This Row],[totalsalesFuture]],0)</f>
        <v>0.4164524421593831</v>
      </c>
      <c r="AN3861" s="31">
        <v>36</v>
      </c>
      <c r="AO3861">
        <f t="shared" si="120"/>
        <v>9</v>
      </c>
      <c r="AQ3861" s="31">
        <v>22.24</v>
      </c>
      <c r="AR3861">
        <f t="shared" si="121"/>
        <v>7.78</v>
      </c>
    </row>
    <row r="3862" spans="1:44" x14ac:dyDescent="0.25">
      <c r="A3862">
        <v>90391</v>
      </c>
      <c r="B3862">
        <v>2</v>
      </c>
      <c r="C3862" t="s">
        <v>55</v>
      </c>
      <c r="D3862" t="s">
        <v>81</v>
      </c>
      <c r="E3862">
        <v>9</v>
      </c>
      <c r="F3862">
        <v>7.29</v>
      </c>
      <c r="G3862">
        <v>18.63</v>
      </c>
      <c r="H3862" s="1">
        <v>44853</v>
      </c>
      <c r="I3862" s="20">
        <v>0</v>
      </c>
      <c r="J3862" s="47">
        <f>Table_Query_from_Mac10[[#This Row],[unit_price]]-(Table_Query_from_Mac10[[#This Row],[unit_price]]*(Table_Query_from_Mac10[[#This Row],[discount_pct]]/100))</f>
        <v>18.63</v>
      </c>
      <c r="K3862" s="47">
        <f>Table_Query_from_Mac10[[#This Row],[unit_cost]]</f>
        <v>7.29</v>
      </c>
      <c r="L3862" s="47">
        <f>Table_Query_from_Mac10[[#This Row],[Live-cost]]*(1+Table_Query_from_Mac10[[#This Row],[CogsIncreasebyTYPE]])</f>
        <v>7.29</v>
      </c>
      <c r="M3862" s="47">
        <f>Table_Query_from_Mac10[[#This Row],[Live-cost]]*Table_Query_from_Mac10[[#This Row],[qty_to_ship]]</f>
        <v>65.61</v>
      </c>
      <c r="N3862" s="47">
        <f>IF(Table_Query_from_Mac10[[#This Row],[item_no]]="KDA",-Table_Query_from_Mac10[[#This Row],[unit_price]],Table_Query_from_Mac10[[#This Row],[Net Unit]]*Table_Query_from_Mac10[[#This Row],[qty_to_ship]])</f>
        <v>167.67</v>
      </c>
      <c r="O3862" s="47">
        <f>SUMIFS(Summary!C:C,Summary!H:H,Table_Query_from_Mac10[[#This Row],[Juiceoc]])</f>
        <v>0</v>
      </c>
      <c r="P3862" s="47">
        <f>SUMIFS(Summary!D:D,Summary!H:H,Table_Query_from_Mac10[[#This Row],[Juiceoc]])</f>
        <v>0</v>
      </c>
      <c r="Q3862" s="47">
        <f>SUMIFS(Summary!E:E,Summary!H:H,Table_Query_from_Mac10[[#This Row],[Juiceoc]])</f>
        <v>0</v>
      </c>
      <c r="R3862" s="47">
        <f>Table_Query_from_Mac10[[#This Row],[Net Unit]]*(1+Table_Query_from_Mac10[[#This Row],[PriceIncreasebyType]])</f>
        <v>18.63</v>
      </c>
      <c r="S3862" s="47">
        <f>Table_Query_from_Mac10[[#This Row],[UnitPriceFuture]]*Table_Query_from_Mac10[[#This Row],[qtytoShipFuture]]</f>
        <v>167.67</v>
      </c>
      <c r="T3862" s="47">
        <f>ROUND(Table_Query_from_Mac10[[#This Row],[qty_to_ship]]*(1+Table_Query_from_Mac10[[#This Row],[VolumeIncreasebyType]]),0)</f>
        <v>9</v>
      </c>
      <c r="U3862" s="47">
        <f>Table_Query_from_Mac10[[#This Row],[qtytoShipFuture]]*Table_Query_from_Mac10[[#This Row],[Future-cost]]</f>
        <v>65.61</v>
      </c>
      <c r="V3862" s="47">
        <f>Table_Query_from_Mac10[[#This Row],[qtytoShipFuture]]-Table_Query_from_Mac10[[#This Row],[qty_to_ship]]</f>
        <v>0</v>
      </c>
      <c r="W3862" s="47">
        <f>Table_Query_from_Mac10[[#This Row],[UnitPriceFuture]]</f>
        <v>18.63</v>
      </c>
      <c r="X3862" s="47">
        <f>Table_Query_from_Mac10[[#This Row],[Unit Increase]]*Table_Query_from_Mac10[[#This Row],[UnitPriceFuture]]</f>
        <v>0</v>
      </c>
      <c r="Y3862" s="47">
        <f>Table_Query_from_Mac10[[#This Row],[Unit Increase]]*Table_Query_from_Mac10[[#This Row],[Future-cost]]</f>
        <v>0</v>
      </c>
      <c r="Z3862" s="47">
        <f>-(Table_Query_from_Mac10[[#This Row],[Incremental Sales]]+((Table_Query_from_Mac10[[#This Row],[Incremental Sales]]*-(SUM(Summary!$S$8:$S$9)))))*Summary!$S$18</f>
        <v>0</v>
      </c>
      <c r="AA3862" s="47">
        <f>IFERROR(Table_Query_from_Mac10[[#This Row],[Incremental Cost]]/Table_Query_from_Mac10[[#This Row],[Incremental Sales]],0)</f>
        <v>0</v>
      </c>
      <c r="AB3862" s="47">
        <f>IFERROR(Table_Query_from_Mac10[[#This Row],[TotalCostFuture]]/Table_Query_from_Mac10[[#This Row],[totalsalesFuture]],0)</f>
        <v>0.39130434782608697</v>
      </c>
      <c r="AN3862" s="30">
        <v>36</v>
      </c>
      <c r="AO3862">
        <f t="shared" si="120"/>
        <v>9</v>
      </c>
      <c r="AQ3862" s="30">
        <v>53.23</v>
      </c>
      <c r="AR3862">
        <f t="shared" si="121"/>
        <v>18.63</v>
      </c>
    </row>
    <row r="3863" spans="1:44" x14ac:dyDescent="0.25">
      <c r="A3863">
        <v>90391</v>
      </c>
      <c r="B3863">
        <v>3</v>
      </c>
      <c r="C3863" t="s">
        <v>55</v>
      </c>
      <c r="D3863" t="s">
        <v>81</v>
      </c>
      <c r="E3863">
        <v>5</v>
      </c>
      <c r="F3863">
        <v>10.210000000000001</v>
      </c>
      <c r="G3863">
        <v>26.26</v>
      </c>
      <c r="H3863" s="1">
        <v>44853</v>
      </c>
      <c r="I3863" s="20">
        <v>0</v>
      </c>
      <c r="J3863" s="47">
        <f>Table_Query_from_Mac10[[#This Row],[unit_price]]-(Table_Query_from_Mac10[[#This Row],[unit_price]]*(Table_Query_from_Mac10[[#This Row],[discount_pct]]/100))</f>
        <v>26.26</v>
      </c>
      <c r="K3863" s="47">
        <f>Table_Query_from_Mac10[[#This Row],[unit_cost]]</f>
        <v>10.210000000000001</v>
      </c>
      <c r="L3863" s="47">
        <f>Table_Query_from_Mac10[[#This Row],[Live-cost]]*(1+Table_Query_from_Mac10[[#This Row],[CogsIncreasebyTYPE]])</f>
        <v>10.210000000000001</v>
      </c>
      <c r="M3863" s="47">
        <f>Table_Query_from_Mac10[[#This Row],[Live-cost]]*Table_Query_from_Mac10[[#This Row],[qty_to_ship]]</f>
        <v>51.050000000000004</v>
      </c>
      <c r="N3863" s="47">
        <f>IF(Table_Query_from_Mac10[[#This Row],[item_no]]="KDA",-Table_Query_from_Mac10[[#This Row],[unit_price]],Table_Query_from_Mac10[[#This Row],[Net Unit]]*Table_Query_from_Mac10[[#This Row],[qty_to_ship]])</f>
        <v>131.30000000000001</v>
      </c>
      <c r="O3863" s="47">
        <f>SUMIFS(Summary!C:C,Summary!H:H,Table_Query_from_Mac10[[#This Row],[Juiceoc]])</f>
        <v>0</v>
      </c>
      <c r="P3863" s="47">
        <f>SUMIFS(Summary!D:D,Summary!H:H,Table_Query_from_Mac10[[#This Row],[Juiceoc]])</f>
        <v>0</v>
      </c>
      <c r="Q3863" s="47">
        <f>SUMIFS(Summary!E:E,Summary!H:H,Table_Query_from_Mac10[[#This Row],[Juiceoc]])</f>
        <v>0</v>
      </c>
      <c r="R3863" s="47">
        <f>Table_Query_from_Mac10[[#This Row],[Net Unit]]*(1+Table_Query_from_Mac10[[#This Row],[PriceIncreasebyType]])</f>
        <v>26.26</v>
      </c>
      <c r="S3863" s="47">
        <f>Table_Query_from_Mac10[[#This Row],[UnitPriceFuture]]*Table_Query_from_Mac10[[#This Row],[qtytoShipFuture]]</f>
        <v>131.30000000000001</v>
      </c>
      <c r="T3863" s="47">
        <f>ROUND(Table_Query_from_Mac10[[#This Row],[qty_to_ship]]*(1+Table_Query_from_Mac10[[#This Row],[VolumeIncreasebyType]]),0)</f>
        <v>5</v>
      </c>
      <c r="U3863" s="47">
        <f>Table_Query_from_Mac10[[#This Row],[qtytoShipFuture]]*Table_Query_from_Mac10[[#This Row],[Future-cost]]</f>
        <v>51.050000000000004</v>
      </c>
      <c r="V3863" s="47">
        <f>Table_Query_from_Mac10[[#This Row],[qtytoShipFuture]]-Table_Query_from_Mac10[[#This Row],[qty_to_ship]]</f>
        <v>0</v>
      </c>
      <c r="W3863" s="47">
        <f>Table_Query_from_Mac10[[#This Row],[UnitPriceFuture]]</f>
        <v>26.26</v>
      </c>
      <c r="X3863" s="47">
        <f>Table_Query_from_Mac10[[#This Row],[Unit Increase]]*Table_Query_from_Mac10[[#This Row],[UnitPriceFuture]]</f>
        <v>0</v>
      </c>
      <c r="Y3863" s="47">
        <f>Table_Query_from_Mac10[[#This Row],[Unit Increase]]*Table_Query_from_Mac10[[#This Row],[Future-cost]]</f>
        <v>0</v>
      </c>
      <c r="Z3863" s="47">
        <f>-(Table_Query_from_Mac10[[#This Row],[Incremental Sales]]+((Table_Query_from_Mac10[[#This Row],[Incremental Sales]]*-(SUM(Summary!$S$8:$S$9)))))*Summary!$S$18</f>
        <v>0</v>
      </c>
      <c r="AA3863" s="47">
        <f>IFERROR(Table_Query_from_Mac10[[#This Row],[Incremental Cost]]/Table_Query_from_Mac10[[#This Row],[Incremental Sales]],0)</f>
        <v>0</v>
      </c>
      <c r="AB3863" s="47">
        <f>IFERROR(Table_Query_from_Mac10[[#This Row],[TotalCostFuture]]/Table_Query_from_Mac10[[#This Row],[totalsalesFuture]],0)</f>
        <v>0.38880426504188881</v>
      </c>
      <c r="AN3863" s="31">
        <v>18</v>
      </c>
      <c r="AO3863">
        <f t="shared" si="120"/>
        <v>5</v>
      </c>
      <c r="AQ3863" s="31">
        <v>75.03</v>
      </c>
      <c r="AR3863">
        <f t="shared" si="121"/>
        <v>26.26</v>
      </c>
    </row>
    <row r="3864" spans="1:44" x14ac:dyDescent="0.25">
      <c r="A3864">
        <v>90391</v>
      </c>
      <c r="B3864">
        <v>4</v>
      </c>
      <c r="C3864" t="s">
        <v>55</v>
      </c>
      <c r="D3864" t="s">
        <v>81</v>
      </c>
      <c r="E3864">
        <v>3</v>
      </c>
      <c r="F3864">
        <v>11.57</v>
      </c>
      <c r="G3864">
        <v>29.86</v>
      </c>
      <c r="H3864" s="1">
        <v>44853</v>
      </c>
      <c r="I3864" s="20">
        <v>0</v>
      </c>
      <c r="J3864" s="47">
        <f>Table_Query_from_Mac10[[#This Row],[unit_price]]-(Table_Query_from_Mac10[[#This Row],[unit_price]]*(Table_Query_from_Mac10[[#This Row],[discount_pct]]/100))</f>
        <v>29.86</v>
      </c>
      <c r="K3864" s="47">
        <f>Table_Query_from_Mac10[[#This Row],[unit_cost]]</f>
        <v>11.57</v>
      </c>
      <c r="L3864" s="47">
        <f>Table_Query_from_Mac10[[#This Row],[Live-cost]]*(1+Table_Query_from_Mac10[[#This Row],[CogsIncreasebyTYPE]])</f>
        <v>11.57</v>
      </c>
      <c r="M3864" s="47">
        <f>Table_Query_from_Mac10[[#This Row],[Live-cost]]*Table_Query_from_Mac10[[#This Row],[qty_to_ship]]</f>
        <v>34.71</v>
      </c>
      <c r="N3864" s="47">
        <f>IF(Table_Query_from_Mac10[[#This Row],[item_no]]="KDA",-Table_Query_from_Mac10[[#This Row],[unit_price]],Table_Query_from_Mac10[[#This Row],[Net Unit]]*Table_Query_from_Mac10[[#This Row],[qty_to_ship]])</f>
        <v>89.58</v>
      </c>
      <c r="O3864" s="47">
        <f>SUMIFS(Summary!C:C,Summary!H:H,Table_Query_from_Mac10[[#This Row],[Juiceoc]])</f>
        <v>0</v>
      </c>
      <c r="P3864" s="47">
        <f>SUMIFS(Summary!D:D,Summary!H:H,Table_Query_from_Mac10[[#This Row],[Juiceoc]])</f>
        <v>0</v>
      </c>
      <c r="Q3864" s="47">
        <f>SUMIFS(Summary!E:E,Summary!H:H,Table_Query_from_Mac10[[#This Row],[Juiceoc]])</f>
        <v>0</v>
      </c>
      <c r="R3864" s="47">
        <f>Table_Query_from_Mac10[[#This Row],[Net Unit]]*(1+Table_Query_from_Mac10[[#This Row],[PriceIncreasebyType]])</f>
        <v>29.86</v>
      </c>
      <c r="S3864" s="47">
        <f>Table_Query_from_Mac10[[#This Row],[UnitPriceFuture]]*Table_Query_from_Mac10[[#This Row],[qtytoShipFuture]]</f>
        <v>89.58</v>
      </c>
      <c r="T3864" s="47">
        <f>ROUND(Table_Query_from_Mac10[[#This Row],[qty_to_ship]]*(1+Table_Query_from_Mac10[[#This Row],[VolumeIncreasebyType]]),0)</f>
        <v>3</v>
      </c>
      <c r="U3864" s="47">
        <f>Table_Query_from_Mac10[[#This Row],[qtytoShipFuture]]*Table_Query_from_Mac10[[#This Row],[Future-cost]]</f>
        <v>34.71</v>
      </c>
      <c r="V3864" s="47">
        <f>Table_Query_from_Mac10[[#This Row],[qtytoShipFuture]]-Table_Query_from_Mac10[[#This Row],[qty_to_ship]]</f>
        <v>0</v>
      </c>
      <c r="W3864" s="47">
        <f>Table_Query_from_Mac10[[#This Row],[UnitPriceFuture]]</f>
        <v>29.86</v>
      </c>
      <c r="X3864" s="47">
        <f>Table_Query_from_Mac10[[#This Row],[Unit Increase]]*Table_Query_from_Mac10[[#This Row],[UnitPriceFuture]]</f>
        <v>0</v>
      </c>
      <c r="Y3864" s="47">
        <f>Table_Query_from_Mac10[[#This Row],[Unit Increase]]*Table_Query_from_Mac10[[#This Row],[Future-cost]]</f>
        <v>0</v>
      </c>
      <c r="Z3864" s="47">
        <f>-(Table_Query_from_Mac10[[#This Row],[Incremental Sales]]+((Table_Query_from_Mac10[[#This Row],[Incremental Sales]]*-(SUM(Summary!$S$8:$S$9)))))*Summary!$S$18</f>
        <v>0</v>
      </c>
      <c r="AA3864" s="47">
        <f>IFERROR(Table_Query_from_Mac10[[#This Row],[Incremental Cost]]/Table_Query_from_Mac10[[#This Row],[Incremental Sales]],0)</f>
        <v>0</v>
      </c>
      <c r="AB3864" s="47">
        <f>IFERROR(Table_Query_from_Mac10[[#This Row],[TotalCostFuture]]/Table_Query_from_Mac10[[#This Row],[totalsalesFuture]],0)</f>
        <v>0.38747488278633624</v>
      </c>
      <c r="AN3864" s="30">
        <v>12</v>
      </c>
      <c r="AO3864">
        <f t="shared" si="120"/>
        <v>3</v>
      </c>
      <c r="AQ3864" s="30">
        <v>85.3</v>
      </c>
      <c r="AR3864">
        <f t="shared" si="121"/>
        <v>29.86</v>
      </c>
    </row>
    <row r="3865" spans="1:44" x14ac:dyDescent="0.25">
      <c r="A3865">
        <v>90391</v>
      </c>
      <c r="B3865">
        <v>5</v>
      </c>
      <c r="C3865" t="s">
        <v>55</v>
      </c>
      <c r="D3865" t="s">
        <v>81</v>
      </c>
      <c r="E3865">
        <v>3</v>
      </c>
      <c r="F3865">
        <v>12.54</v>
      </c>
      <c r="G3865">
        <v>36.340000000000003</v>
      </c>
      <c r="H3865" s="1">
        <v>44853</v>
      </c>
      <c r="I3865" s="20">
        <v>0</v>
      </c>
      <c r="J3865" s="47">
        <f>Table_Query_from_Mac10[[#This Row],[unit_price]]-(Table_Query_from_Mac10[[#This Row],[unit_price]]*(Table_Query_from_Mac10[[#This Row],[discount_pct]]/100))</f>
        <v>36.340000000000003</v>
      </c>
      <c r="K3865" s="47">
        <f>Table_Query_from_Mac10[[#This Row],[unit_cost]]</f>
        <v>12.54</v>
      </c>
      <c r="L3865" s="47">
        <f>Table_Query_from_Mac10[[#This Row],[Live-cost]]*(1+Table_Query_from_Mac10[[#This Row],[CogsIncreasebyTYPE]])</f>
        <v>12.54</v>
      </c>
      <c r="M3865" s="47">
        <f>Table_Query_from_Mac10[[#This Row],[Live-cost]]*Table_Query_from_Mac10[[#This Row],[qty_to_ship]]</f>
        <v>37.619999999999997</v>
      </c>
      <c r="N3865" s="47">
        <f>IF(Table_Query_from_Mac10[[#This Row],[item_no]]="KDA",-Table_Query_from_Mac10[[#This Row],[unit_price]],Table_Query_from_Mac10[[#This Row],[Net Unit]]*Table_Query_from_Mac10[[#This Row],[qty_to_ship]])</f>
        <v>109.02000000000001</v>
      </c>
      <c r="O3865" s="47">
        <f>SUMIFS(Summary!C:C,Summary!H:H,Table_Query_from_Mac10[[#This Row],[Juiceoc]])</f>
        <v>0</v>
      </c>
      <c r="P3865" s="47">
        <f>SUMIFS(Summary!D:D,Summary!H:H,Table_Query_from_Mac10[[#This Row],[Juiceoc]])</f>
        <v>0</v>
      </c>
      <c r="Q3865" s="47">
        <f>SUMIFS(Summary!E:E,Summary!H:H,Table_Query_from_Mac10[[#This Row],[Juiceoc]])</f>
        <v>0</v>
      </c>
      <c r="R3865" s="47">
        <f>Table_Query_from_Mac10[[#This Row],[Net Unit]]*(1+Table_Query_from_Mac10[[#This Row],[PriceIncreasebyType]])</f>
        <v>36.340000000000003</v>
      </c>
      <c r="S3865" s="47">
        <f>Table_Query_from_Mac10[[#This Row],[UnitPriceFuture]]*Table_Query_from_Mac10[[#This Row],[qtytoShipFuture]]</f>
        <v>109.02000000000001</v>
      </c>
      <c r="T3865" s="47">
        <f>ROUND(Table_Query_from_Mac10[[#This Row],[qty_to_ship]]*(1+Table_Query_from_Mac10[[#This Row],[VolumeIncreasebyType]]),0)</f>
        <v>3</v>
      </c>
      <c r="U3865" s="47">
        <f>Table_Query_from_Mac10[[#This Row],[qtytoShipFuture]]*Table_Query_from_Mac10[[#This Row],[Future-cost]]</f>
        <v>37.619999999999997</v>
      </c>
      <c r="V3865" s="47">
        <f>Table_Query_from_Mac10[[#This Row],[qtytoShipFuture]]-Table_Query_from_Mac10[[#This Row],[qty_to_ship]]</f>
        <v>0</v>
      </c>
      <c r="W3865" s="47">
        <f>Table_Query_from_Mac10[[#This Row],[UnitPriceFuture]]</f>
        <v>36.340000000000003</v>
      </c>
      <c r="X3865" s="47">
        <f>Table_Query_from_Mac10[[#This Row],[Unit Increase]]*Table_Query_from_Mac10[[#This Row],[UnitPriceFuture]]</f>
        <v>0</v>
      </c>
      <c r="Y3865" s="47">
        <f>Table_Query_from_Mac10[[#This Row],[Unit Increase]]*Table_Query_from_Mac10[[#This Row],[Future-cost]]</f>
        <v>0</v>
      </c>
      <c r="Z3865" s="47">
        <f>-(Table_Query_from_Mac10[[#This Row],[Incremental Sales]]+((Table_Query_from_Mac10[[#This Row],[Incremental Sales]]*-(SUM(Summary!$S$8:$S$9)))))*Summary!$S$18</f>
        <v>0</v>
      </c>
      <c r="AA3865" s="47">
        <f>IFERROR(Table_Query_from_Mac10[[#This Row],[Incremental Cost]]/Table_Query_from_Mac10[[#This Row],[Incremental Sales]],0)</f>
        <v>0</v>
      </c>
      <c r="AB3865" s="47">
        <f>IFERROR(Table_Query_from_Mac10[[#This Row],[TotalCostFuture]]/Table_Query_from_Mac10[[#This Row],[totalsalesFuture]],0)</f>
        <v>0.34507429829389097</v>
      </c>
      <c r="AN3865" s="31">
        <v>12</v>
      </c>
      <c r="AO3865">
        <f t="shared" si="120"/>
        <v>3</v>
      </c>
      <c r="AQ3865" s="31">
        <v>103.83</v>
      </c>
      <c r="AR3865">
        <f t="shared" si="121"/>
        <v>36.340000000000003</v>
      </c>
    </row>
    <row r="3866" spans="1:44" x14ac:dyDescent="0.25">
      <c r="A3866">
        <v>90391</v>
      </c>
      <c r="B3866">
        <v>6</v>
      </c>
      <c r="C3866" t="s">
        <v>55</v>
      </c>
      <c r="D3866" t="s">
        <v>81</v>
      </c>
      <c r="E3866">
        <v>25</v>
      </c>
      <c r="F3866">
        <v>4.8499999999999996</v>
      </c>
      <c r="G3866">
        <v>12.21</v>
      </c>
      <c r="H3866" s="1">
        <v>44853</v>
      </c>
      <c r="I3866" s="20">
        <v>0</v>
      </c>
      <c r="J3866" s="47">
        <f>Table_Query_from_Mac10[[#This Row],[unit_price]]-(Table_Query_from_Mac10[[#This Row],[unit_price]]*(Table_Query_from_Mac10[[#This Row],[discount_pct]]/100))</f>
        <v>12.21</v>
      </c>
      <c r="K3866" s="47">
        <f>Table_Query_from_Mac10[[#This Row],[unit_cost]]</f>
        <v>4.8499999999999996</v>
      </c>
      <c r="L3866" s="47">
        <f>Table_Query_from_Mac10[[#This Row],[Live-cost]]*(1+Table_Query_from_Mac10[[#This Row],[CogsIncreasebyTYPE]])</f>
        <v>4.8499999999999996</v>
      </c>
      <c r="M3866" s="47">
        <f>Table_Query_from_Mac10[[#This Row],[Live-cost]]*Table_Query_from_Mac10[[#This Row],[qty_to_ship]]</f>
        <v>121.24999999999999</v>
      </c>
      <c r="N3866" s="47">
        <f>IF(Table_Query_from_Mac10[[#This Row],[item_no]]="KDA",-Table_Query_from_Mac10[[#This Row],[unit_price]],Table_Query_from_Mac10[[#This Row],[Net Unit]]*Table_Query_from_Mac10[[#This Row],[qty_to_ship]])</f>
        <v>305.25</v>
      </c>
      <c r="O3866" s="47">
        <f>SUMIFS(Summary!C:C,Summary!H:H,Table_Query_from_Mac10[[#This Row],[Juiceoc]])</f>
        <v>0</v>
      </c>
      <c r="P3866" s="47">
        <f>SUMIFS(Summary!D:D,Summary!H:H,Table_Query_from_Mac10[[#This Row],[Juiceoc]])</f>
        <v>0</v>
      </c>
      <c r="Q3866" s="47">
        <f>SUMIFS(Summary!E:E,Summary!H:H,Table_Query_from_Mac10[[#This Row],[Juiceoc]])</f>
        <v>0</v>
      </c>
      <c r="R3866" s="47">
        <f>Table_Query_from_Mac10[[#This Row],[Net Unit]]*(1+Table_Query_from_Mac10[[#This Row],[PriceIncreasebyType]])</f>
        <v>12.21</v>
      </c>
      <c r="S3866" s="47">
        <f>Table_Query_from_Mac10[[#This Row],[UnitPriceFuture]]*Table_Query_from_Mac10[[#This Row],[qtytoShipFuture]]</f>
        <v>305.25</v>
      </c>
      <c r="T3866" s="47">
        <f>ROUND(Table_Query_from_Mac10[[#This Row],[qty_to_ship]]*(1+Table_Query_from_Mac10[[#This Row],[VolumeIncreasebyType]]),0)</f>
        <v>25</v>
      </c>
      <c r="U3866" s="47">
        <f>Table_Query_from_Mac10[[#This Row],[qtytoShipFuture]]*Table_Query_from_Mac10[[#This Row],[Future-cost]]</f>
        <v>121.24999999999999</v>
      </c>
      <c r="V3866" s="47">
        <f>Table_Query_from_Mac10[[#This Row],[qtytoShipFuture]]-Table_Query_from_Mac10[[#This Row],[qty_to_ship]]</f>
        <v>0</v>
      </c>
      <c r="W3866" s="47">
        <f>Table_Query_from_Mac10[[#This Row],[UnitPriceFuture]]</f>
        <v>12.21</v>
      </c>
      <c r="X3866" s="47">
        <f>Table_Query_from_Mac10[[#This Row],[Unit Increase]]*Table_Query_from_Mac10[[#This Row],[UnitPriceFuture]]</f>
        <v>0</v>
      </c>
      <c r="Y3866" s="47">
        <f>Table_Query_from_Mac10[[#This Row],[Unit Increase]]*Table_Query_from_Mac10[[#This Row],[Future-cost]]</f>
        <v>0</v>
      </c>
      <c r="Z3866" s="47">
        <f>-(Table_Query_from_Mac10[[#This Row],[Incremental Sales]]+((Table_Query_from_Mac10[[#This Row],[Incremental Sales]]*-(SUM(Summary!$S$8:$S$9)))))*Summary!$S$18</f>
        <v>0</v>
      </c>
      <c r="AA3866" s="47">
        <f>IFERROR(Table_Query_from_Mac10[[#This Row],[Incremental Cost]]/Table_Query_from_Mac10[[#This Row],[Incremental Sales]],0)</f>
        <v>0</v>
      </c>
      <c r="AB3866" s="47">
        <f>IFERROR(Table_Query_from_Mac10[[#This Row],[TotalCostFuture]]/Table_Query_from_Mac10[[#This Row],[totalsalesFuture]],0)</f>
        <v>0.39721539721539717</v>
      </c>
      <c r="AN3866" s="30">
        <v>100</v>
      </c>
      <c r="AO3866">
        <f t="shared" si="120"/>
        <v>25</v>
      </c>
      <c r="AQ3866" s="30">
        <v>34.89</v>
      </c>
      <c r="AR3866">
        <f t="shared" si="121"/>
        <v>12.21</v>
      </c>
    </row>
    <row r="3867" spans="1:44" x14ac:dyDescent="0.25">
      <c r="A3867">
        <v>90391</v>
      </c>
      <c r="B3867">
        <v>7</v>
      </c>
      <c r="C3867" t="s">
        <v>55</v>
      </c>
      <c r="D3867" t="s">
        <v>81</v>
      </c>
      <c r="E3867">
        <v>16</v>
      </c>
      <c r="F3867">
        <v>5.81</v>
      </c>
      <c r="G3867">
        <v>14.47</v>
      </c>
      <c r="H3867" s="1">
        <v>44853</v>
      </c>
      <c r="I3867" s="20">
        <v>0</v>
      </c>
      <c r="J3867" s="47">
        <f>Table_Query_from_Mac10[[#This Row],[unit_price]]-(Table_Query_from_Mac10[[#This Row],[unit_price]]*(Table_Query_from_Mac10[[#This Row],[discount_pct]]/100))</f>
        <v>14.47</v>
      </c>
      <c r="K3867" s="47">
        <f>Table_Query_from_Mac10[[#This Row],[unit_cost]]</f>
        <v>5.81</v>
      </c>
      <c r="L3867" s="47">
        <f>Table_Query_from_Mac10[[#This Row],[Live-cost]]*(1+Table_Query_from_Mac10[[#This Row],[CogsIncreasebyTYPE]])</f>
        <v>5.81</v>
      </c>
      <c r="M3867" s="47">
        <f>Table_Query_from_Mac10[[#This Row],[Live-cost]]*Table_Query_from_Mac10[[#This Row],[qty_to_ship]]</f>
        <v>92.96</v>
      </c>
      <c r="N3867" s="47">
        <f>IF(Table_Query_from_Mac10[[#This Row],[item_no]]="KDA",-Table_Query_from_Mac10[[#This Row],[unit_price]],Table_Query_from_Mac10[[#This Row],[Net Unit]]*Table_Query_from_Mac10[[#This Row],[qty_to_ship]])</f>
        <v>231.52</v>
      </c>
      <c r="O3867" s="47">
        <f>SUMIFS(Summary!C:C,Summary!H:H,Table_Query_from_Mac10[[#This Row],[Juiceoc]])</f>
        <v>0</v>
      </c>
      <c r="P3867" s="47">
        <f>SUMIFS(Summary!D:D,Summary!H:H,Table_Query_from_Mac10[[#This Row],[Juiceoc]])</f>
        <v>0</v>
      </c>
      <c r="Q3867" s="47">
        <f>SUMIFS(Summary!E:E,Summary!H:H,Table_Query_from_Mac10[[#This Row],[Juiceoc]])</f>
        <v>0</v>
      </c>
      <c r="R3867" s="47">
        <f>Table_Query_from_Mac10[[#This Row],[Net Unit]]*(1+Table_Query_from_Mac10[[#This Row],[PriceIncreasebyType]])</f>
        <v>14.47</v>
      </c>
      <c r="S3867" s="47">
        <f>Table_Query_from_Mac10[[#This Row],[UnitPriceFuture]]*Table_Query_from_Mac10[[#This Row],[qtytoShipFuture]]</f>
        <v>231.52</v>
      </c>
      <c r="T3867" s="47">
        <f>ROUND(Table_Query_from_Mac10[[#This Row],[qty_to_ship]]*(1+Table_Query_from_Mac10[[#This Row],[VolumeIncreasebyType]]),0)</f>
        <v>16</v>
      </c>
      <c r="U3867" s="47">
        <f>Table_Query_from_Mac10[[#This Row],[qtytoShipFuture]]*Table_Query_from_Mac10[[#This Row],[Future-cost]]</f>
        <v>92.96</v>
      </c>
      <c r="V3867" s="47">
        <f>Table_Query_from_Mac10[[#This Row],[qtytoShipFuture]]-Table_Query_from_Mac10[[#This Row],[qty_to_ship]]</f>
        <v>0</v>
      </c>
      <c r="W3867" s="47">
        <f>Table_Query_from_Mac10[[#This Row],[UnitPriceFuture]]</f>
        <v>14.47</v>
      </c>
      <c r="X3867" s="47">
        <f>Table_Query_from_Mac10[[#This Row],[Unit Increase]]*Table_Query_from_Mac10[[#This Row],[UnitPriceFuture]]</f>
        <v>0</v>
      </c>
      <c r="Y3867" s="47">
        <f>Table_Query_from_Mac10[[#This Row],[Unit Increase]]*Table_Query_from_Mac10[[#This Row],[Future-cost]]</f>
        <v>0</v>
      </c>
      <c r="Z3867" s="47">
        <f>-(Table_Query_from_Mac10[[#This Row],[Incremental Sales]]+((Table_Query_from_Mac10[[#This Row],[Incremental Sales]]*-(SUM(Summary!$S$8:$S$9)))))*Summary!$S$18</f>
        <v>0</v>
      </c>
      <c r="AA3867" s="47">
        <f>IFERROR(Table_Query_from_Mac10[[#This Row],[Incremental Cost]]/Table_Query_from_Mac10[[#This Row],[Incremental Sales]],0)</f>
        <v>0</v>
      </c>
      <c r="AB3867" s="47">
        <f>IFERROR(Table_Query_from_Mac10[[#This Row],[TotalCostFuture]]/Table_Query_from_Mac10[[#This Row],[totalsalesFuture]],0)</f>
        <v>0.4015203870076019</v>
      </c>
      <c r="AN3867" s="31">
        <v>64</v>
      </c>
      <c r="AO3867">
        <f t="shared" si="120"/>
        <v>16</v>
      </c>
      <c r="AQ3867" s="31">
        <v>41.35</v>
      </c>
      <c r="AR3867">
        <f t="shared" si="121"/>
        <v>14.47</v>
      </c>
    </row>
    <row r="3868" spans="1:44" x14ac:dyDescent="0.25">
      <c r="A3868">
        <v>90391</v>
      </c>
      <c r="B3868">
        <v>8</v>
      </c>
      <c r="C3868" t="s">
        <v>55</v>
      </c>
      <c r="D3868" t="s">
        <v>81</v>
      </c>
      <c r="E3868">
        <v>12</v>
      </c>
      <c r="F3868">
        <v>7.17</v>
      </c>
      <c r="G3868">
        <v>18.14</v>
      </c>
      <c r="H3868" s="1">
        <v>44853</v>
      </c>
      <c r="I3868" s="20">
        <v>0</v>
      </c>
      <c r="J3868" s="47">
        <f>Table_Query_from_Mac10[[#This Row],[unit_price]]-(Table_Query_from_Mac10[[#This Row],[unit_price]]*(Table_Query_from_Mac10[[#This Row],[discount_pct]]/100))</f>
        <v>18.14</v>
      </c>
      <c r="K3868" s="47">
        <f>Table_Query_from_Mac10[[#This Row],[unit_cost]]</f>
        <v>7.17</v>
      </c>
      <c r="L3868" s="47">
        <f>Table_Query_from_Mac10[[#This Row],[Live-cost]]*(1+Table_Query_from_Mac10[[#This Row],[CogsIncreasebyTYPE]])</f>
        <v>7.17</v>
      </c>
      <c r="M3868" s="47">
        <f>Table_Query_from_Mac10[[#This Row],[Live-cost]]*Table_Query_from_Mac10[[#This Row],[qty_to_ship]]</f>
        <v>86.039999999999992</v>
      </c>
      <c r="N3868" s="47">
        <f>IF(Table_Query_from_Mac10[[#This Row],[item_no]]="KDA",-Table_Query_from_Mac10[[#This Row],[unit_price]],Table_Query_from_Mac10[[#This Row],[Net Unit]]*Table_Query_from_Mac10[[#This Row],[qty_to_ship]])</f>
        <v>217.68</v>
      </c>
      <c r="O3868" s="47">
        <f>SUMIFS(Summary!C:C,Summary!H:H,Table_Query_from_Mac10[[#This Row],[Juiceoc]])</f>
        <v>0</v>
      </c>
      <c r="P3868" s="47">
        <f>SUMIFS(Summary!D:D,Summary!H:H,Table_Query_from_Mac10[[#This Row],[Juiceoc]])</f>
        <v>0</v>
      </c>
      <c r="Q3868" s="47">
        <f>SUMIFS(Summary!E:E,Summary!H:H,Table_Query_from_Mac10[[#This Row],[Juiceoc]])</f>
        <v>0</v>
      </c>
      <c r="R3868" s="47">
        <f>Table_Query_from_Mac10[[#This Row],[Net Unit]]*(1+Table_Query_from_Mac10[[#This Row],[PriceIncreasebyType]])</f>
        <v>18.14</v>
      </c>
      <c r="S3868" s="47">
        <f>Table_Query_from_Mac10[[#This Row],[UnitPriceFuture]]*Table_Query_from_Mac10[[#This Row],[qtytoShipFuture]]</f>
        <v>217.68</v>
      </c>
      <c r="T3868" s="47">
        <f>ROUND(Table_Query_from_Mac10[[#This Row],[qty_to_ship]]*(1+Table_Query_from_Mac10[[#This Row],[VolumeIncreasebyType]]),0)</f>
        <v>12</v>
      </c>
      <c r="U3868" s="47">
        <f>Table_Query_from_Mac10[[#This Row],[qtytoShipFuture]]*Table_Query_from_Mac10[[#This Row],[Future-cost]]</f>
        <v>86.039999999999992</v>
      </c>
      <c r="V3868" s="47">
        <f>Table_Query_from_Mac10[[#This Row],[qtytoShipFuture]]-Table_Query_from_Mac10[[#This Row],[qty_to_ship]]</f>
        <v>0</v>
      </c>
      <c r="W3868" s="47">
        <f>Table_Query_from_Mac10[[#This Row],[UnitPriceFuture]]</f>
        <v>18.14</v>
      </c>
      <c r="X3868" s="47">
        <f>Table_Query_from_Mac10[[#This Row],[Unit Increase]]*Table_Query_from_Mac10[[#This Row],[UnitPriceFuture]]</f>
        <v>0</v>
      </c>
      <c r="Y3868" s="47">
        <f>Table_Query_from_Mac10[[#This Row],[Unit Increase]]*Table_Query_from_Mac10[[#This Row],[Future-cost]]</f>
        <v>0</v>
      </c>
      <c r="Z3868" s="47">
        <f>-(Table_Query_from_Mac10[[#This Row],[Incremental Sales]]+((Table_Query_from_Mac10[[#This Row],[Incremental Sales]]*-(SUM(Summary!$S$8:$S$9)))))*Summary!$S$18</f>
        <v>0</v>
      </c>
      <c r="AA3868" s="47">
        <f>IFERROR(Table_Query_from_Mac10[[#This Row],[Incremental Cost]]/Table_Query_from_Mac10[[#This Row],[Incremental Sales]],0)</f>
        <v>0</v>
      </c>
      <c r="AB3868" s="47">
        <f>IFERROR(Table_Query_from_Mac10[[#This Row],[TotalCostFuture]]/Table_Query_from_Mac10[[#This Row],[totalsalesFuture]],0)</f>
        <v>0.39525909592061736</v>
      </c>
      <c r="AN3868" s="30">
        <v>48</v>
      </c>
      <c r="AO3868">
        <f t="shared" si="120"/>
        <v>12</v>
      </c>
      <c r="AQ3868" s="30">
        <v>51.84</v>
      </c>
      <c r="AR3868">
        <f t="shared" si="121"/>
        <v>18.14</v>
      </c>
    </row>
    <row r="3869" spans="1:44" x14ac:dyDescent="0.25">
      <c r="A3869">
        <v>90391</v>
      </c>
      <c r="B3869">
        <v>9</v>
      </c>
      <c r="C3869" t="s">
        <v>55</v>
      </c>
      <c r="D3869" t="s">
        <v>81</v>
      </c>
      <c r="E3869">
        <v>9</v>
      </c>
      <c r="F3869">
        <v>8.5</v>
      </c>
      <c r="G3869">
        <v>22.57</v>
      </c>
      <c r="H3869" s="1">
        <v>44853</v>
      </c>
      <c r="I3869" s="20">
        <v>0</v>
      </c>
      <c r="J3869" s="47">
        <f>Table_Query_from_Mac10[[#This Row],[unit_price]]-(Table_Query_from_Mac10[[#This Row],[unit_price]]*(Table_Query_from_Mac10[[#This Row],[discount_pct]]/100))</f>
        <v>22.57</v>
      </c>
      <c r="K3869" s="47">
        <f>Table_Query_from_Mac10[[#This Row],[unit_cost]]</f>
        <v>8.5</v>
      </c>
      <c r="L3869" s="47">
        <f>Table_Query_from_Mac10[[#This Row],[Live-cost]]*(1+Table_Query_from_Mac10[[#This Row],[CogsIncreasebyTYPE]])</f>
        <v>8.5</v>
      </c>
      <c r="M3869" s="47">
        <f>Table_Query_from_Mac10[[#This Row],[Live-cost]]*Table_Query_from_Mac10[[#This Row],[qty_to_ship]]</f>
        <v>76.5</v>
      </c>
      <c r="N3869" s="47">
        <f>IF(Table_Query_from_Mac10[[#This Row],[item_no]]="KDA",-Table_Query_from_Mac10[[#This Row],[unit_price]],Table_Query_from_Mac10[[#This Row],[Net Unit]]*Table_Query_from_Mac10[[#This Row],[qty_to_ship]])</f>
        <v>203.13</v>
      </c>
      <c r="O3869" s="47">
        <f>SUMIFS(Summary!C:C,Summary!H:H,Table_Query_from_Mac10[[#This Row],[Juiceoc]])</f>
        <v>0</v>
      </c>
      <c r="P3869" s="47">
        <f>SUMIFS(Summary!D:D,Summary!H:H,Table_Query_from_Mac10[[#This Row],[Juiceoc]])</f>
        <v>0</v>
      </c>
      <c r="Q3869" s="47">
        <f>SUMIFS(Summary!E:E,Summary!H:H,Table_Query_from_Mac10[[#This Row],[Juiceoc]])</f>
        <v>0</v>
      </c>
      <c r="R3869" s="47">
        <f>Table_Query_from_Mac10[[#This Row],[Net Unit]]*(1+Table_Query_from_Mac10[[#This Row],[PriceIncreasebyType]])</f>
        <v>22.57</v>
      </c>
      <c r="S3869" s="47">
        <f>Table_Query_from_Mac10[[#This Row],[UnitPriceFuture]]*Table_Query_from_Mac10[[#This Row],[qtytoShipFuture]]</f>
        <v>203.13</v>
      </c>
      <c r="T3869" s="47">
        <f>ROUND(Table_Query_from_Mac10[[#This Row],[qty_to_ship]]*(1+Table_Query_from_Mac10[[#This Row],[VolumeIncreasebyType]]),0)</f>
        <v>9</v>
      </c>
      <c r="U3869" s="47">
        <f>Table_Query_from_Mac10[[#This Row],[qtytoShipFuture]]*Table_Query_from_Mac10[[#This Row],[Future-cost]]</f>
        <v>76.5</v>
      </c>
      <c r="V3869" s="47">
        <f>Table_Query_from_Mac10[[#This Row],[qtytoShipFuture]]-Table_Query_from_Mac10[[#This Row],[qty_to_ship]]</f>
        <v>0</v>
      </c>
      <c r="W3869" s="47">
        <f>Table_Query_from_Mac10[[#This Row],[UnitPriceFuture]]</f>
        <v>22.57</v>
      </c>
      <c r="X3869" s="47">
        <f>Table_Query_from_Mac10[[#This Row],[Unit Increase]]*Table_Query_from_Mac10[[#This Row],[UnitPriceFuture]]</f>
        <v>0</v>
      </c>
      <c r="Y3869" s="47">
        <f>Table_Query_from_Mac10[[#This Row],[Unit Increase]]*Table_Query_from_Mac10[[#This Row],[Future-cost]]</f>
        <v>0</v>
      </c>
      <c r="Z3869" s="47">
        <f>-(Table_Query_from_Mac10[[#This Row],[Incremental Sales]]+((Table_Query_from_Mac10[[#This Row],[Incremental Sales]]*-(SUM(Summary!$S$8:$S$9)))))*Summary!$S$18</f>
        <v>0</v>
      </c>
      <c r="AA3869" s="47">
        <f>IFERROR(Table_Query_from_Mac10[[#This Row],[Incremental Cost]]/Table_Query_from_Mac10[[#This Row],[Incremental Sales]],0)</f>
        <v>0</v>
      </c>
      <c r="AB3869" s="47">
        <f>IFERROR(Table_Query_from_Mac10[[#This Row],[TotalCostFuture]]/Table_Query_from_Mac10[[#This Row],[totalsalesFuture]],0)</f>
        <v>0.37660611431103236</v>
      </c>
      <c r="AN3869" s="31">
        <v>36</v>
      </c>
      <c r="AO3869">
        <f t="shared" si="120"/>
        <v>9</v>
      </c>
      <c r="AQ3869" s="31">
        <v>64.489999999999995</v>
      </c>
      <c r="AR3869">
        <f t="shared" si="121"/>
        <v>22.57</v>
      </c>
    </row>
    <row r="3870" spans="1:44" x14ac:dyDescent="0.25">
      <c r="A3870">
        <v>90391</v>
      </c>
      <c r="B3870">
        <v>10</v>
      </c>
      <c r="C3870" t="s">
        <v>55</v>
      </c>
      <c r="D3870" t="s">
        <v>81</v>
      </c>
      <c r="E3870">
        <v>12</v>
      </c>
      <c r="F3870">
        <v>3.48</v>
      </c>
      <c r="G3870">
        <v>7.81</v>
      </c>
      <c r="H3870" s="1">
        <v>44853</v>
      </c>
      <c r="I3870" s="20">
        <v>0</v>
      </c>
      <c r="J3870" s="47">
        <f>Table_Query_from_Mac10[[#This Row],[unit_price]]-(Table_Query_from_Mac10[[#This Row],[unit_price]]*(Table_Query_from_Mac10[[#This Row],[discount_pct]]/100))</f>
        <v>7.81</v>
      </c>
      <c r="K3870" s="47">
        <f>Table_Query_from_Mac10[[#This Row],[unit_cost]]</f>
        <v>3.48</v>
      </c>
      <c r="L3870" s="47">
        <f>Table_Query_from_Mac10[[#This Row],[Live-cost]]*(1+Table_Query_from_Mac10[[#This Row],[CogsIncreasebyTYPE]])</f>
        <v>3.48</v>
      </c>
      <c r="M3870" s="47">
        <f>Table_Query_from_Mac10[[#This Row],[Live-cost]]*Table_Query_from_Mac10[[#This Row],[qty_to_ship]]</f>
        <v>41.76</v>
      </c>
      <c r="N3870" s="47">
        <f>IF(Table_Query_from_Mac10[[#This Row],[item_no]]="KDA",-Table_Query_from_Mac10[[#This Row],[unit_price]],Table_Query_from_Mac10[[#This Row],[Net Unit]]*Table_Query_from_Mac10[[#This Row],[qty_to_ship]])</f>
        <v>93.72</v>
      </c>
      <c r="O3870" s="47">
        <f>SUMIFS(Summary!C:C,Summary!H:H,Table_Query_from_Mac10[[#This Row],[Juiceoc]])</f>
        <v>0</v>
      </c>
      <c r="P3870" s="47">
        <f>SUMIFS(Summary!D:D,Summary!H:H,Table_Query_from_Mac10[[#This Row],[Juiceoc]])</f>
        <v>0</v>
      </c>
      <c r="Q3870" s="47">
        <f>SUMIFS(Summary!E:E,Summary!H:H,Table_Query_from_Mac10[[#This Row],[Juiceoc]])</f>
        <v>0</v>
      </c>
      <c r="R3870" s="47">
        <f>Table_Query_from_Mac10[[#This Row],[Net Unit]]*(1+Table_Query_from_Mac10[[#This Row],[PriceIncreasebyType]])</f>
        <v>7.81</v>
      </c>
      <c r="S3870" s="47">
        <f>Table_Query_from_Mac10[[#This Row],[UnitPriceFuture]]*Table_Query_from_Mac10[[#This Row],[qtytoShipFuture]]</f>
        <v>93.72</v>
      </c>
      <c r="T3870" s="47">
        <f>ROUND(Table_Query_from_Mac10[[#This Row],[qty_to_ship]]*(1+Table_Query_from_Mac10[[#This Row],[VolumeIncreasebyType]]),0)</f>
        <v>12</v>
      </c>
      <c r="U3870" s="47">
        <f>Table_Query_from_Mac10[[#This Row],[qtytoShipFuture]]*Table_Query_from_Mac10[[#This Row],[Future-cost]]</f>
        <v>41.76</v>
      </c>
      <c r="V3870" s="47">
        <f>Table_Query_from_Mac10[[#This Row],[qtytoShipFuture]]-Table_Query_from_Mac10[[#This Row],[qty_to_ship]]</f>
        <v>0</v>
      </c>
      <c r="W3870" s="47">
        <f>Table_Query_from_Mac10[[#This Row],[UnitPriceFuture]]</f>
        <v>7.81</v>
      </c>
      <c r="X3870" s="47">
        <f>Table_Query_from_Mac10[[#This Row],[Unit Increase]]*Table_Query_from_Mac10[[#This Row],[UnitPriceFuture]]</f>
        <v>0</v>
      </c>
      <c r="Y3870" s="47">
        <f>Table_Query_from_Mac10[[#This Row],[Unit Increase]]*Table_Query_from_Mac10[[#This Row],[Future-cost]]</f>
        <v>0</v>
      </c>
      <c r="Z3870" s="47">
        <f>-(Table_Query_from_Mac10[[#This Row],[Incremental Sales]]+((Table_Query_from_Mac10[[#This Row],[Incremental Sales]]*-(SUM(Summary!$S$8:$S$9)))))*Summary!$S$18</f>
        <v>0</v>
      </c>
      <c r="AA3870" s="47">
        <f>IFERROR(Table_Query_from_Mac10[[#This Row],[Incremental Cost]]/Table_Query_from_Mac10[[#This Row],[Incremental Sales]],0)</f>
        <v>0</v>
      </c>
      <c r="AB3870" s="47">
        <f>IFERROR(Table_Query_from_Mac10[[#This Row],[TotalCostFuture]]/Table_Query_from_Mac10[[#This Row],[totalsalesFuture]],0)</f>
        <v>0.44558258642765686</v>
      </c>
      <c r="AN3870" s="30">
        <v>45</v>
      </c>
      <c r="AO3870">
        <f t="shared" si="120"/>
        <v>12</v>
      </c>
      <c r="AQ3870" s="30">
        <v>22.31</v>
      </c>
      <c r="AR3870">
        <f t="shared" si="121"/>
        <v>7.81</v>
      </c>
    </row>
    <row r="3871" spans="1:44" x14ac:dyDescent="0.25">
      <c r="A3871">
        <v>90392</v>
      </c>
      <c r="B3871">
        <v>1</v>
      </c>
      <c r="C3871" t="s">
        <v>51</v>
      </c>
      <c r="D3871" t="s">
        <v>80</v>
      </c>
      <c r="E3871">
        <v>12</v>
      </c>
      <c r="F3871">
        <v>6.9</v>
      </c>
      <c r="G3871">
        <v>16.559999999999999</v>
      </c>
      <c r="H3871" s="1">
        <v>44858</v>
      </c>
      <c r="I3871" s="20">
        <v>5</v>
      </c>
      <c r="J3871" s="47">
        <f>Table_Query_from_Mac10[[#This Row],[unit_price]]-(Table_Query_from_Mac10[[#This Row],[unit_price]]*(Table_Query_from_Mac10[[#This Row],[discount_pct]]/100))</f>
        <v>15.731999999999999</v>
      </c>
      <c r="K3871" s="47">
        <f>Table_Query_from_Mac10[[#This Row],[unit_cost]]</f>
        <v>6.9</v>
      </c>
      <c r="L3871" s="47">
        <f>Table_Query_from_Mac10[[#This Row],[Live-cost]]*(1+Table_Query_from_Mac10[[#This Row],[CogsIncreasebyTYPE]])</f>
        <v>6.9</v>
      </c>
      <c r="M3871" s="47">
        <f>Table_Query_from_Mac10[[#This Row],[Live-cost]]*Table_Query_from_Mac10[[#This Row],[qty_to_ship]]</f>
        <v>82.800000000000011</v>
      </c>
      <c r="N3871" s="47">
        <f>IF(Table_Query_from_Mac10[[#This Row],[item_no]]="KDA",-Table_Query_from_Mac10[[#This Row],[unit_price]],Table_Query_from_Mac10[[#This Row],[Net Unit]]*Table_Query_from_Mac10[[#This Row],[qty_to_ship]])</f>
        <v>188.78399999999999</v>
      </c>
      <c r="O3871" s="47">
        <f>SUMIFS(Summary!C:C,Summary!H:H,Table_Query_from_Mac10[[#This Row],[Juiceoc]])</f>
        <v>0</v>
      </c>
      <c r="P3871" s="47">
        <f>SUMIFS(Summary!D:D,Summary!H:H,Table_Query_from_Mac10[[#This Row],[Juiceoc]])</f>
        <v>0</v>
      </c>
      <c r="Q3871" s="47">
        <f>SUMIFS(Summary!E:E,Summary!H:H,Table_Query_from_Mac10[[#This Row],[Juiceoc]])</f>
        <v>0</v>
      </c>
      <c r="R3871" s="47">
        <f>Table_Query_from_Mac10[[#This Row],[Net Unit]]*(1+Table_Query_from_Mac10[[#This Row],[PriceIncreasebyType]])</f>
        <v>15.731999999999999</v>
      </c>
      <c r="S3871" s="47">
        <f>Table_Query_from_Mac10[[#This Row],[UnitPriceFuture]]*Table_Query_from_Mac10[[#This Row],[qtytoShipFuture]]</f>
        <v>188.78399999999999</v>
      </c>
      <c r="T3871" s="47">
        <f>ROUND(Table_Query_from_Mac10[[#This Row],[qty_to_ship]]*(1+Table_Query_from_Mac10[[#This Row],[VolumeIncreasebyType]]),0)</f>
        <v>12</v>
      </c>
      <c r="U3871" s="47">
        <f>Table_Query_from_Mac10[[#This Row],[qtytoShipFuture]]*Table_Query_from_Mac10[[#This Row],[Future-cost]]</f>
        <v>82.800000000000011</v>
      </c>
      <c r="V3871" s="47">
        <f>Table_Query_from_Mac10[[#This Row],[qtytoShipFuture]]-Table_Query_from_Mac10[[#This Row],[qty_to_ship]]</f>
        <v>0</v>
      </c>
      <c r="W3871" s="47">
        <f>Table_Query_from_Mac10[[#This Row],[UnitPriceFuture]]</f>
        <v>15.731999999999999</v>
      </c>
      <c r="X3871" s="47">
        <f>Table_Query_from_Mac10[[#This Row],[Unit Increase]]*Table_Query_from_Mac10[[#This Row],[UnitPriceFuture]]</f>
        <v>0</v>
      </c>
      <c r="Y3871" s="47">
        <f>Table_Query_from_Mac10[[#This Row],[Unit Increase]]*Table_Query_from_Mac10[[#This Row],[Future-cost]]</f>
        <v>0</v>
      </c>
      <c r="Z3871" s="47">
        <f>-(Table_Query_from_Mac10[[#This Row],[Incremental Sales]]+((Table_Query_from_Mac10[[#This Row],[Incremental Sales]]*-(SUM(Summary!$S$8:$S$9)))))*Summary!$S$18</f>
        <v>0</v>
      </c>
      <c r="AA3871" s="47">
        <f>IFERROR(Table_Query_from_Mac10[[#This Row],[Incremental Cost]]/Table_Query_from_Mac10[[#This Row],[Incremental Sales]],0)</f>
        <v>0</v>
      </c>
      <c r="AB3871" s="47">
        <f>IFERROR(Table_Query_from_Mac10[[#This Row],[TotalCostFuture]]/Table_Query_from_Mac10[[#This Row],[totalsalesFuture]],0)</f>
        <v>0.43859649122807026</v>
      </c>
      <c r="AN3871" s="31">
        <v>48</v>
      </c>
      <c r="AO3871">
        <f t="shared" si="120"/>
        <v>12</v>
      </c>
      <c r="AQ3871" s="31">
        <v>47.32</v>
      </c>
      <c r="AR3871">
        <f t="shared" si="121"/>
        <v>16.559999999999999</v>
      </c>
    </row>
    <row r="3872" spans="1:44" x14ac:dyDescent="0.25">
      <c r="A3872">
        <v>90392</v>
      </c>
      <c r="B3872">
        <v>2</v>
      </c>
      <c r="C3872" t="s">
        <v>53</v>
      </c>
      <c r="D3872" t="s">
        <v>80</v>
      </c>
      <c r="E3872">
        <v>12</v>
      </c>
      <c r="F3872">
        <v>8.3699999999999992</v>
      </c>
      <c r="G3872">
        <v>20.170000000000002</v>
      </c>
      <c r="H3872" s="1">
        <v>44858</v>
      </c>
      <c r="I3872" s="20">
        <v>5</v>
      </c>
      <c r="J3872" s="47">
        <f>Table_Query_from_Mac10[[#This Row],[unit_price]]-(Table_Query_from_Mac10[[#This Row],[unit_price]]*(Table_Query_from_Mac10[[#This Row],[discount_pct]]/100))</f>
        <v>19.1615</v>
      </c>
      <c r="K3872" s="47">
        <f>Table_Query_from_Mac10[[#This Row],[unit_cost]]</f>
        <v>8.3699999999999992</v>
      </c>
      <c r="L3872" s="47">
        <f>Table_Query_from_Mac10[[#This Row],[Live-cost]]*(1+Table_Query_from_Mac10[[#This Row],[CogsIncreasebyTYPE]])</f>
        <v>8.3699999999999992</v>
      </c>
      <c r="M3872" s="47">
        <f>Table_Query_from_Mac10[[#This Row],[Live-cost]]*Table_Query_from_Mac10[[#This Row],[qty_to_ship]]</f>
        <v>100.44</v>
      </c>
      <c r="N3872" s="47">
        <f>IF(Table_Query_from_Mac10[[#This Row],[item_no]]="KDA",-Table_Query_from_Mac10[[#This Row],[unit_price]],Table_Query_from_Mac10[[#This Row],[Net Unit]]*Table_Query_from_Mac10[[#This Row],[qty_to_ship]])</f>
        <v>229.93799999999999</v>
      </c>
      <c r="O3872" s="47">
        <f>SUMIFS(Summary!C:C,Summary!H:H,Table_Query_from_Mac10[[#This Row],[Juiceoc]])</f>
        <v>0</v>
      </c>
      <c r="P3872" s="47">
        <f>SUMIFS(Summary!D:D,Summary!H:H,Table_Query_from_Mac10[[#This Row],[Juiceoc]])</f>
        <v>0</v>
      </c>
      <c r="Q3872" s="47">
        <f>SUMIFS(Summary!E:E,Summary!H:H,Table_Query_from_Mac10[[#This Row],[Juiceoc]])</f>
        <v>0</v>
      </c>
      <c r="R3872" s="47">
        <f>Table_Query_from_Mac10[[#This Row],[Net Unit]]*(1+Table_Query_from_Mac10[[#This Row],[PriceIncreasebyType]])</f>
        <v>19.1615</v>
      </c>
      <c r="S3872" s="47">
        <f>Table_Query_from_Mac10[[#This Row],[UnitPriceFuture]]*Table_Query_from_Mac10[[#This Row],[qtytoShipFuture]]</f>
        <v>229.93799999999999</v>
      </c>
      <c r="T3872" s="47">
        <f>ROUND(Table_Query_from_Mac10[[#This Row],[qty_to_ship]]*(1+Table_Query_from_Mac10[[#This Row],[VolumeIncreasebyType]]),0)</f>
        <v>12</v>
      </c>
      <c r="U3872" s="47">
        <f>Table_Query_from_Mac10[[#This Row],[qtytoShipFuture]]*Table_Query_from_Mac10[[#This Row],[Future-cost]]</f>
        <v>100.44</v>
      </c>
      <c r="V3872" s="47">
        <f>Table_Query_from_Mac10[[#This Row],[qtytoShipFuture]]-Table_Query_from_Mac10[[#This Row],[qty_to_ship]]</f>
        <v>0</v>
      </c>
      <c r="W3872" s="47">
        <f>Table_Query_from_Mac10[[#This Row],[UnitPriceFuture]]</f>
        <v>19.1615</v>
      </c>
      <c r="X3872" s="47">
        <f>Table_Query_from_Mac10[[#This Row],[Unit Increase]]*Table_Query_from_Mac10[[#This Row],[UnitPriceFuture]]</f>
        <v>0</v>
      </c>
      <c r="Y3872" s="47">
        <f>Table_Query_from_Mac10[[#This Row],[Unit Increase]]*Table_Query_from_Mac10[[#This Row],[Future-cost]]</f>
        <v>0</v>
      </c>
      <c r="Z3872" s="47">
        <f>-(Table_Query_from_Mac10[[#This Row],[Incremental Sales]]+((Table_Query_from_Mac10[[#This Row],[Incremental Sales]]*-(SUM(Summary!$S$8:$S$9)))))*Summary!$S$18</f>
        <v>0</v>
      </c>
      <c r="AA3872" s="47">
        <f>IFERROR(Table_Query_from_Mac10[[#This Row],[Incremental Cost]]/Table_Query_from_Mac10[[#This Row],[Incremental Sales]],0)</f>
        <v>0</v>
      </c>
      <c r="AB3872" s="47">
        <f>IFERROR(Table_Query_from_Mac10[[#This Row],[TotalCostFuture]]/Table_Query_from_Mac10[[#This Row],[totalsalesFuture]],0)</f>
        <v>0.43681340187354856</v>
      </c>
      <c r="AN3872" s="30">
        <v>48</v>
      </c>
      <c r="AO3872">
        <f t="shared" si="120"/>
        <v>12</v>
      </c>
      <c r="AQ3872" s="30">
        <v>57.62</v>
      </c>
      <c r="AR3872">
        <f t="shared" si="121"/>
        <v>20.170000000000002</v>
      </c>
    </row>
    <row r="3873" spans="1:44" x14ac:dyDescent="0.25">
      <c r="A3873">
        <v>90392</v>
      </c>
      <c r="B3873">
        <v>3</v>
      </c>
      <c r="C3873" t="s">
        <v>51</v>
      </c>
      <c r="D3873" t="s">
        <v>80</v>
      </c>
      <c r="E3873">
        <v>18</v>
      </c>
      <c r="F3873">
        <v>11.22</v>
      </c>
      <c r="G3873">
        <v>28.68</v>
      </c>
      <c r="H3873" s="1">
        <v>44858</v>
      </c>
      <c r="I3873" s="20">
        <v>5</v>
      </c>
      <c r="J3873" s="47">
        <f>Table_Query_from_Mac10[[#This Row],[unit_price]]-(Table_Query_from_Mac10[[#This Row],[unit_price]]*(Table_Query_from_Mac10[[#This Row],[discount_pct]]/100))</f>
        <v>27.245999999999999</v>
      </c>
      <c r="K3873" s="47">
        <f>Table_Query_from_Mac10[[#This Row],[unit_cost]]</f>
        <v>11.22</v>
      </c>
      <c r="L3873" s="47">
        <f>Table_Query_from_Mac10[[#This Row],[Live-cost]]*(1+Table_Query_from_Mac10[[#This Row],[CogsIncreasebyTYPE]])</f>
        <v>11.22</v>
      </c>
      <c r="M3873" s="47">
        <f>Table_Query_from_Mac10[[#This Row],[Live-cost]]*Table_Query_from_Mac10[[#This Row],[qty_to_ship]]</f>
        <v>201.96</v>
      </c>
      <c r="N3873" s="47">
        <f>IF(Table_Query_from_Mac10[[#This Row],[item_no]]="KDA",-Table_Query_from_Mac10[[#This Row],[unit_price]],Table_Query_from_Mac10[[#This Row],[Net Unit]]*Table_Query_from_Mac10[[#This Row],[qty_to_ship]])</f>
        <v>490.428</v>
      </c>
      <c r="O3873" s="47">
        <f>SUMIFS(Summary!C:C,Summary!H:H,Table_Query_from_Mac10[[#This Row],[Juiceoc]])</f>
        <v>0</v>
      </c>
      <c r="P3873" s="47">
        <f>SUMIFS(Summary!D:D,Summary!H:H,Table_Query_from_Mac10[[#This Row],[Juiceoc]])</f>
        <v>0</v>
      </c>
      <c r="Q3873" s="47">
        <f>SUMIFS(Summary!E:E,Summary!H:H,Table_Query_from_Mac10[[#This Row],[Juiceoc]])</f>
        <v>0</v>
      </c>
      <c r="R3873" s="47">
        <f>Table_Query_from_Mac10[[#This Row],[Net Unit]]*(1+Table_Query_from_Mac10[[#This Row],[PriceIncreasebyType]])</f>
        <v>27.245999999999999</v>
      </c>
      <c r="S3873" s="47">
        <f>Table_Query_from_Mac10[[#This Row],[UnitPriceFuture]]*Table_Query_from_Mac10[[#This Row],[qtytoShipFuture]]</f>
        <v>490.428</v>
      </c>
      <c r="T3873" s="47">
        <f>ROUND(Table_Query_from_Mac10[[#This Row],[qty_to_ship]]*(1+Table_Query_from_Mac10[[#This Row],[VolumeIncreasebyType]]),0)</f>
        <v>18</v>
      </c>
      <c r="U3873" s="47">
        <f>Table_Query_from_Mac10[[#This Row],[qtytoShipFuture]]*Table_Query_from_Mac10[[#This Row],[Future-cost]]</f>
        <v>201.96</v>
      </c>
      <c r="V3873" s="47">
        <f>Table_Query_from_Mac10[[#This Row],[qtytoShipFuture]]-Table_Query_from_Mac10[[#This Row],[qty_to_ship]]</f>
        <v>0</v>
      </c>
      <c r="W3873" s="47">
        <f>Table_Query_from_Mac10[[#This Row],[UnitPriceFuture]]</f>
        <v>27.245999999999999</v>
      </c>
      <c r="X3873" s="47">
        <f>Table_Query_from_Mac10[[#This Row],[Unit Increase]]*Table_Query_from_Mac10[[#This Row],[UnitPriceFuture]]</f>
        <v>0</v>
      </c>
      <c r="Y3873" s="47">
        <f>Table_Query_from_Mac10[[#This Row],[Unit Increase]]*Table_Query_from_Mac10[[#This Row],[Future-cost]]</f>
        <v>0</v>
      </c>
      <c r="Z3873" s="47">
        <f>-(Table_Query_from_Mac10[[#This Row],[Incremental Sales]]+((Table_Query_from_Mac10[[#This Row],[Incremental Sales]]*-(SUM(Summary!$S$8:$S$9)))))*Summary!$S$18</f>
        <v>0</v>
      </c>
      <c r="AA3873" s="47">
        <f>IFERROR(Table_Query_from_Mac10[[#This Row],[Incremental Cost]]/Table_Query_from_Mac10[[#This Row],[Incremental Sales]],0)</f>
        <v>0</v>
      </c>
      <c r="AB3873" s="47">
        <f>IFERROR(Table_Query_from_Mac10[[#This Row],[TotalCostFuture]]/Table_Query_from_Mac10[[#This Row],[totalsalesFuture]],0)</f>
        <v>0.41180356749614622</v>
      </c>
      <c r="AN3873" s="31">
        <v>72</v>
      </c>
      <c r="AO3873">
        <f t="shared" si="120"/>
        <v>18</v>
      </c>
      <c r="AQ3873" s="31">
        <v>81.94</v>
      </c>
      <c r="AR3873">
        <f t="shared" si="121"/>
        <v>28.68</v>
      </c>
    </row>
    <row r="3874" spans="1:44" x14ac:dyDescent="0.25">
      <c r="A3874">
        <v>90392</v>
      </c>
      <c r="B3874">
        <v>4</v>
      </c>
      <c r="C3874" t="s">
        <v>51</v>
      </c>
      <c r="D3874" t="s">
        <v>80</v>
      </c>
      <c r="E3874">
        <v>4</v>
      </c>
      <c r="F3874">
        <v>12.84</v>
      </c>
      <c r="G3874">
        <v>33.4</v>
      </c>
      <c r="H3874" s="1">
        <v>44858</v>
      </c>
      <c r="I3874" s="20">
        <v>5</v>
      </c>
      <c r="J3874" s="47">
        <f>Table_Query_from_Mac10[[#This Row],[unit_price]]-(Table_Query_from_Mac10[[#This Row],[unit_price]]*(Table_Query_from_Mac10[[#This Row],[discount_pct]]/100))</f>
        <v>31.729999999999997</v>
      </c>
      <c r="K3874" s="47">
        <f>Table_Query_from_Mac10[[#This Row],[unit_cost]]</f>
        <v>12.84</v>
      </c>
      <c r="L3874" s="47">
        <f>Table_Query_from_Mac10[[#This Row],[Live-cost]]*(1+Table_Query_from_Mac10[[#This Row],[CogsIncreasebyTYPE]])</f>
        <v>12.84</v>
      </c>
      <c r="M3874" s="47">
        <f>Table_Query_from_Mac10[[#This Row],[Live-cost]]*Table_Query_from_Mac10[[#This Row],[qty_to_ship]]</f>
        <v>51.36</v>
      </c>
      <c r="N3874" s="47">
        <f>IF(Table_Query_from_Mac10[[#This Row],[item_no]]="KDA",-Table_Query_from_Mac10[[#This Row],[unit_price]],Table_Query_from_Mac10[[#This Row],[Net Unit]]*Table_Query_from_Mac10[[#This Row],[qty_to_ship]])</f>
        <v>126.91999999999999</v>
      </c>
      <c r="O3874" s="47">
        <f>SUMIFS(Summary!C:C,Summary!H:H,Table_Query_from_Mac10[[#This Row],[Juiceoc]])</f>
        <v>0</v>
      </c>
      <c r="P3874" s="47">
        <f>SUMIFS(Summary!D:D,Summary!H:H,Table_Query_from_Mac10[[#This Row],[Juiceoc]])</f>
        <v>0</v>
      </c>
      <c r="Q3874" s="47">
        <f>SUMIFS(Summary!E:E,Summary!H:H,Table_Query_from_Mac10[[#This Row],[Juiceoc]])</f>
        <v>0</v>
      </c>
      <c r="R3874" s="47">
        <f>Table_Query_from_Mac10[[#This Row],[Net Unit]]*(1+Table_Query_from_Mac10[[#This Row],[PriceIncreasebyType]])</f>
        <v>31.729999999999997</v>
      </c>
      <c r="S3874" s="47">
        <f>Table_Query_from_Mac10[[#This Row],[UnitPriceFuture]]*Table_Query_from_Mac10[[#This Row],[qtytoShipFuture]]</f>
        <v>126.91999999999999</v>
      </c>
      <c r="T3874" s="47">
        <f>ROUND(Table_Query_from_Mac10[[#This Row],[qty_to_ship]]*(1+Table_Query_from_Mac10[[#This Row],[VolumeIncreasebyType]]),0)</f>
        <v>4</v>
      </c>
      <c r="U3874" s="47">
        <f>Table_Query_from_Mac10[[#This Row],[qtytoShipFuture]]*Table_Query_from_Mac10[[#This Row],[Future-cost]]</f>
        <v>51.36</v>
      </c>
      <c r="V3874" s="47">
        <f>Table_Query_from_Mac10[[#This Row],[qtytoShipFuture]]-Table_Query_from_Mac10[[#This Row],[qty_to_ship]]</f>
        <v>0</v>
      </c>
      <c r="W3874" s="47">
        <f>Table_Query_from_Mac10[[#This Row],[UnitPriceFuture]]</f>
        <v>31.729999999999997</v>
      </c>
      <c r="X3874" s="47">
        <f>Table_Query_from_Mac10[[#This Row],[Unit Increase]]*Table_Query_from_Mac10[[#This Row],[UnitPriceFuture]]</f>
        <v>0</v>
      </c>
      <c r="Y3874" s="47">
        <f>Table_Query_from_Mac10[[#This Row],[Unit Increase]]*Table_Query_from_Mac10[[#This Row],[Future-cost]]</f>
        <v>0</v>
      </c>
      <c r="Z3874" s="47">
        <f>-(Table_Query_from_Mac10[[#This Row],[Incremental Sales]]+((Table_Query_from_Mac10[[#This Row],[Incremental Sales]]*-(SUM(Summary!$S$8:$S$9)))))*Summary!$S$18</f>
        <v>0</v>
      </c>
      <c r="AA3874" s="47">
        <f>IFERROR(Table_Query_from_Mac10[[#This Row],[Incremental Cost]]/Table_Query_from_Mac10[[#This Row],[Incremental Sales]],0)</f>
        <v>0</v>
      </c>
      <c r="AB3874" s="47">
        <f>IFERROR(Table_Query_from_Mac10[[#This Row],[TotalCostFuture]]/Table_Query_from_Mac10[[#This Row],[totalsalesFuture]],0)</f>
        <v>0.40466435549952728</v>
      </c>
      <c r="AN3874" s="30">
        <v>16</v>
      </c>
      <c r="AO3874">
        <f t="shared" si="120"/>
        <v>4</v>
      </c>
      <c r="AQ3874" s="30">
        <v>95.42</v>
      </c>
      <c r="AR3874">
        <f t="shared" si="121"/>
        <v>33.4</v>
      </c>
    </row>
    <row r="3875" spans="1:44" x14ac:dyDescent="0.25">
      <c r="A3875">
        <v>90392</v>
      </c>
      <c r="B3875">
        <v>5</v>
      </c>
      <c r="C3875" t="s">
        <v>53</v>
      </c>
      <c r="D3875" t="s">
        <v>80</v>
      </c>
      <c r="E3875">
        <v>19</v>
      </c>
      <c r="F3875">
        <v>4.79</v>
      </c>
      <c r="G3875">
        <v>12.06</v>
      </c>
      <c r="H3875" s="1">
        <v>44858</v>
      </c>
      <c r="I3875" s="20">
        <v>5</v>
      </c>
      <c r="J3875" s="47">
        <f>Table_Query_from_Mac10[[#This Row],[unit_price]]-(Table_Query_from_Mac10[[#This Row],[unit_price]]*(Table_Query_from_Mac10[[#This Row],[discount_pct]]/100))</f>
        <v>11.457000000000001</v>
      </c>
      <c r="K3875" s="47">
        <f>Table_Query_from_Mac10[[#This Row],[unit_cost]]</f>
        <v>4.79</v>
      </c>
      <c r="L3875" s="47">
        <f>Table_Query_from_Mac10[[#This Row],[Live-cost]]*(1+Table_Query_from_Mac10[[#This Row],[CogsIncreasebyTYPE]])</f>
        <v>4.79</v>
      </c>
      <c r="M3875" s="47">
        <f>Table_Query_from_Mac10[[#This Row],[Live-cost]]*Table_Query_from_Mac10[[#This Row],[qty_to_ship]]</f>
        <v>91.01</v>
      </c>
      <c r="N3875" s="47">
        <f>IF(Table_Query_from_Mac10[[#This Row],[item_no]]="KDA",-Table_Query_from_Mac10[[#This Row],[unit_price]],Table_Query_from_Mac10[[#This Row],[Net Unit]]*Table_Query_from_Mac10[[#This Row],[qty_to_ship]])</f>
        <v>217.68300000000002</v>
      </c>
      <c r="O3875" s="47">
        <f>SUMIFS(Summary!C:C,Summary!H:H,Table_Query_from_Mac10[[#This Row],[Juiceoc]])</f>
        <v>0</v>
      </c>
      <c r="P3875" s="47">
        <f>SUMIFS(Summary!D:D,Summary!H:H,Table_Query_from_Mac10[[#This Row],[Juiceoc]])</f>
        <v>0</v>
      </c>
      <c r="Q3875" s="47">
        <f>SUMIFS(Summary!E:E,Summary!H:H,Table_Query_from_Mac10[[#This Row],[Juiceoc]])</f>
        <v>0</v>
      </c>
      <c r="R3875" s="47">
        <f>Table_Query_from_Mac10[[#This Row],[Net Unit]]*(1+Table_Query_from_Mac10[[#This Row],[PriceIncreasebyType]])</f>
        <v>11.457000000000001</v>
      </c>
      <c r="S3875" s="47">
        <f>Table_Query_from_Mac10[[#This Row],[UnitPriceFuture]]*Table_Query_from_Mac10[[#This Row],[qtytoShipFuture]]</f>
        <v>217.68300000000002</v>
      </c>
      <c r="T3875" s="47">
        <f>ROUND(Table_Query_from_Mac10[[#This Row],[qty_to_ship]]*(1+Table_Query_from_Mac10[[#This Row],[VolumeIncreasebyType]]),0)</f>
        <v>19</v>
      </c>
      <c r="U3875" s="47">
        <f>Table_Query_from_Mac10[[#This Row],[qtytoShipFuture]]*Table_Query_from_Mac10[[#This Row],[Future-cost]]</f>
        <v>91.01</v>
      </c>
      <c r="V3875" s="47">
        <f>Table_Query_from_Mac10[[#This Row],[qtytoShipFuture]]-Table_Query_from_Mac10[[#This Row],[qty_to_ship]]</f>
        <v>0</v>
      </c>
      <c r="W3875" s="47">
        <f>Table_Query_from_Mac10[[#This Row],[UnitPriceFuture]]</f>
        <v>11.457000000000001</v>
      </c>
      <c r="X3875" s="47">
        <f>Table_Query_from_Mac10[[#This Row],[Unit Increase]]*Table_Query_from_Mac10[[#This Row],[UnitPriceFuture]]</f>
        <v>0</v>
      </c>
      <c r="Y3875" s="47">
        <f>Table_Query_from_Mac10[[#This Row],[Unit Increase]]*Table_Query_from_Mac10[[#This Row],[Future-cost]]</f>
        <v>0</v>
      </c>
      <c r="Z3875" s="47">
        <f>-(Table_Query_from_Mac10[[#This Row],[Incremental Sales]]+((Table_Query_from_Mac10[[#This Row],[Incremental Sales]]*-(SUM(Summary!$S$8:$S$9)))))*Summary!$S$18</f>
        <v>0</v>
      </c>
      <c r="AA3875" s="47">
        <f>IFERROR(Table_Query_from_Mac10[[#This Row],[Incremental Cost]]/Table_Query_from_Mac10[[#This Row],[Incremental Sales]],0)</f>
        <v>0</v>
      </c>
      <c r="AB3875" s="47">
        <f>IFERROR(Table_Query_from_Mac10[[#This Row],[TotalCostFuture]]/Table_Query_from_Mac10[[#This Row],[totalsalesFuture]],0)</f>
        <v>0.41808501352884697</v>
      </c>
      <c r="AN3875" s="31">
        <v>75</v>
      </c>
      <c r="AO3875">
        <f t="shared" si="120"/>
        <v>19</v>
      </c>
      <c r="AQ3875" s="31">
        <v>34.450000000000003</v>
      </c>
      <c r="AR3875">
        <f t="shared" si="121"/>
        <v>12.06</v>
      </c>
    </row>
    <row r="3876" spans="1:44" x14ac:dyDescent="0.25">
      <c r="A3876">
        <v>90392</v>
      </c>
      <c r="B3876">
        <v>6</v>
      </c>
      <c r="C3876" t="s">
        <v>53</v>
      </c>
      <c r="D3876" t="s">
        <v>80</v>
      </c>
      <c r="E3876">
        <v>25</v>
      </c>
      <c r="F3876">
        <v>5.36</v>
      </c>
      <c r="G3876">
        <v>13.04</v>
      </c>
      <c r="H3876" s="1">
        <v>44858</v>
      </c>
      <c r="I3876" s="20">
        <v>5</v>
      </c>
      <c r="J3876" s="47">
        <f>Table_Query_from_Mac10[[#This Row],[unit_price]]-(Table_Query_from_Mac10[[#This Row],[unit_price]]*(Table_Query_from_Mac10[[#This Row],[discount_pct]]/100))</f>
        <v>12.388</v>
      </c>
      <c r="K3876" s="47">
        <f>Table_Query_from_Mac10[[#This Row],[unit_cost]]</f>
        <v>5.36</v>
      </c>
      <c r="L3876" s="47">
        <f>Table_Query_from_Mac10[[#This Row],[Live-cost]]*(1+Table_Query_from_Mac10[[#This Row],[CogsIncreasebyTYPE]])</f>
        <v>5.36</v>
      </c>
      <c r="M3876" s="47">
        <f>Table_Query_from_Mac10[[#This Row],[Live-cost]]*Table_Query_from_Mac10[[#This Row],[qty_to_ship]]</f>
        <v>134</v>
      </c>
      <c r="N3876" s="47">
        <f>IF(Table_Query_from_Mac10[[#This Row],[item_no]]="KDA",-Table_Query_from_Mac10[[#This Row],[unit_price]],Table_Query_from_Mac10[[#This Row],[Net Unit]]*Table_Query_from_Mac10[[#This Row],[qty_to_ship]])</f>
        <v>309.7</v>
      </c>
      <c r="O3876" s="47">
        <f>SUMIFS(Summary!C:C,Summary!H:H,Table_Query_from_Mac10[[#This Row],[Juiceoc]])</f>
        <v>0</v>
      </c>
      <c r="P3876" s="47">
        <f>SUMIFS(Summary!D:D,Summary!H:H,Table_Query_from_Mac10[[#This Row],[Juiceoc]])</f>
        <v>0</v>
      </c>
      <c r="Q3876" s="47">
        <f>SUMIFS(Summary!E:E,Summary!H:H,Table_Query_from_Mac10[[#This Row],[Juiceoc]])</f>
        <v>0</v>
      </c>
      <c r="R3876" s="47">
        <f>Table_Query_from_Mac10[[#This Row],[Net Unit]]*(1+Table_Query_from_Mac10[[#This Row],[PriceIncreasebyType]])</f>
        <v>12.388</v>
      </c>
      <c r="S3876" s="47">
        <f>Table_Query_from_Mac10[[#This Row],[UnitPriceFuture]]*Table_Query_from_Mac10[[#This Row],[qtytoShipFuture]]</f>
        <v>309.7</v>
      </c>
      <c r="T3876" s="47">
        <f>ROUND(Table_Query_from_Mac10[[#This Row],[qty_to_ship]]*(1+Table_Query_from_Mac10[[#This Row],[VolumeIncreasebyType]]),0)</f>
        <v>25</v>
      </c>
      <c r="U3876" s="47">
        <f>Table_Query_from_Mac10[[#This Row],[qtytoShipFuture]]*Table_Query_from_Mac10[[#This Row],[Future-cost]]</f>
        <v>134</v>
      </c>
      <c r="V3876" s="47">
        <f>Table_Query_from_Mac10[[#This Row],[qtytoShipFuture]]-Table_Query_from_Mac10[[#This Row],[qty_to_ship]]</f>
        <v>0</v>
      </c>
      <c r="W3876" s="47">
        <f>Table_Query_from_Mac10[[#This Row],[UnitPriceFuture]]</f>
        <v>12.388</v>
      </c>
      <c r="X3876" s="47">
        <f>Table_Query_from_Mac10[[#This Row],[Unit Increase]]*Table_Query_from_Mac10[[#This Row],[UnitPriceFuture]]</f>
        <v>0</v>
      </c>
      <c r="Y3876" s="47">
        <f>Table_Query_from_Mac10[[#This Row],[Unit Increase]]*Table_Query_from_Mac10[[#This Row],[Future-cost]]</f>
        <v>0</v>
      </c>
      <c r="Z3876" s="47">
        <f>-(Table_Query_from_Mac10[[#This Row],[Incremental Sales]]+((Table_Query_from_Mac10[[#This Row],[Incremental Sales]]*-(SUM(Summary!$S$8:$S$9)))))*Summary!$S$18</f>
        <v>0</v>
      </c>
      <c r="AA3876" s="47">
        <f>IFERROR(Table_Query_from_Mac10[[#This Row],[Incremental Cost]]/Table_Query_from_Mac10[[#This Row],[Incremental Sales]],0)</f>
        <v>0</v>
      </c>
      <c r="AB3876" s="47">
        <f>IFERROR(Table_Query_from_Mac10[[#This Row],[TotalCostFuture]]/Table_Query_from_Mac10[[#This Row],[totalsalesFuture]],0)</f>
        <v>0.43267678398450116</v>
      </c>
      <c r="AN3876" s="30">
        <v>100</v>
      </c>
      <c r="AO3876">
        <f t="shared" si="120"/>
        <v>25</v>
      </c>
      <c r="AQ3876" s="30">
        <v>37.270000000000003</v>
      </c>
      <c r="AR3876">
        <f t="shared" si="121"/>
        <v>13.04</v>
      </c>
    </row>
    <row r="3877" spans="1:44" x14ac:dyDescent="0.25">
      <c r="A3877">
        <v>90392</v>
      </c>
      <c r="B3877">
        <v>7</v>
      </c>
      <c r="C3877" t="s">
        <v>51</v>
      </c>
      <c r="D3877" t="s">
        <v>80</v>
      </c>
      <c r="E3877">
        <v>50</v>
      </c>
      <c r="F3877">
        <v>3.92</v>
      </c>
      <c r="G3877">
        <v>9.31</v>
      </c>
      <c r="H3877" s="1">
        <v>44858</v>
      </c>
      <c r="I3877" s="20">
        <v>5</v>
      </c>
      <c r="J3877" s="47">
        <f>Table_Query_from_Mac10[[#This Row],[unit_price]]-(Table_Query_from_Mac10[[#This Row],[unit_price]]*(Table_Query_from_Mac10[[#This Row],[discount_pct]]/100))</f>
        <v>8.8445</v>
      </c>
      <c r="K3877" s="47">
        <f>Table_Query_from_Mac10[[#This Row],[unit_cost]]</f>
        <v>3.92</v>
      </c>
      <c r="L3877" s="47">
        <f>Table_Query_from_Mac10[[#This Row],[Live-cost]]*(1+Table_Query_from_Mac10[[#This Row],[CogsIncreasebyTYPE]])</f>
        <v>3.92</v>
      </c>
      <c r="M3877" s="47">
        <f>Table_Query_from_Mac10[[#This Row],[Live-cost]]*Table_Query_from_Mac10[[#This Row],[qty_to_ship]]</f>
        <v>196</v>
      </c>
      <c r="N3877" s="47">
        <f>IF(Table_Query_from_Mac10[[#This Row],[item_no]]="KDA",-Table_Query_from_Mac10[[#This Row],[unit_price]],Table_Query_from_Mac10[[#This Row],[Net Unit]]*Table_Query_from_Mac10[[#This Row],[qty_to_ship]])</f>
        <v>442.22500000000002</v>
      </c>
      <c r="O3877" s="47">
        <f>SUMIFS(Summary!C:C,Summary!H:H,Table_Query_from_Mac10[[#This Row],[Juiceoc]])</f>
        <v>0</v>
      </c>
      <c r="P3877" s="47">
        <f>SUMIFS(Summary!D:D,Summary!H:H,Table_Query_from_Mac10[[#This Row],[Juiceoc]])</f>
        <v>0</v>
      </c>
      <c r="Q3877" s="47">
        <f>SUMIFS(Summary!E:E,Summary!H:H,Table_Query_from_Mac10[[#This Row],[Juiceoc]])</f>
        <v>0</v>
      </c>
      <c r="R3877" s="47">
        <f>Table_Query_from_Mac10[[#This Row],[Net Unit]]*(1+Table_Query_from_Mac10[[#This Row],[PriceIncreasebyType]])</f>
        <v>8.8445</v>
      </c>
      <c r="S3877" s="47">
        <f>Table_Query_from_Mac10[[#This Row],[UnitPriceFuture]]*Table_Query_from_Mac10[[#This Row],[qtytoShipFuture]]</f>
        <v>442.22500000000002</v>
      </c>
      <c r="T3877" s="47">
        <f>ROUND(Table_Query_from_Mac10[[#This Row],[qty_to_ship]]*(1+Table_Query_from_Mac10[[#This Row],[VolumeIncreasebyType]]),0)</f>
        <v>50</v>
      </c>
      <c r="U3877" s="47">
        <f>Table_Query_from_Mac10[[#This Row],[qtytoShipFuture]]*Table_Query_from_Mac10[[#This Row],[Future-cost]]</f>
        <v>196</v>
      </c>
      <c r="V3877" s="47">
        <f>Table_Query_from_Mac10[[#This Row],[qtytoShipFuture]]-Table_Query_from_Mac10[[#This Row],[qty_to_ship]]</f>
        <v>0</v>
      </c>
      <c r="W3877" s="47">
        <f>Table_Query_from_Mac10[[#This Row],[UnitPriceFuture]]</f>
        <v>8.8445</v>
      </c>
      <c r="X3877" s="47">
        <f>Table_Query_from_Mac10[[#This Row],[Unit Increase]]*Table_Query_from_Mac10[[#This Row],[UnitPriceFuture]]</f>
        <v>0</v>
      </c>
      <c r="Y3877" s="47">
        <f>Table_Query_from_Mac10[[#This Row],[Unit Increase]]*Table_Query_from_Mac10[[#This Row],[Future-cost]]</f>
        <v>0</v>
      </c>
      <c r="Z3877" s="47">
        <f>-(Table_Query_from_Mac10[[#This Row],[Incremental Sales]]+((Table_Query_from_Mac10[[#This Row],[Incremental Sales]]*-(SUM(Summary!$S$8:$S$9)))))*Summary!$S$18</f>
        <v>0</v>
      </c>
      <c r="AA3877" s="47">
        <f>IFERROR(Table_Query_from_Mac10[[#This Row],[Incremental Cost]]/Table_Query_from_Mac10[[#This Row],[Incremental Sales]],0)</f>
        <v>0</v>
      </c>
      <c r="AB3877" s="47">
        <f>IFERROR(Table_Query_from_Mac10[[#This Row],[TotalCostFuture]]/Table_Query_from_Mac10[[#This Row],[totalsalesFuture]],0)</f>
        <v>0.44321329639889195</v>
      </c>
      <c r="AN3877" s="31">
        <v>200</v>
      </c>
      <c r="AO3877">
        <f t="shared" si="120"/>
        <v>50</v>
      </c>
      <c r="AQ3877" s="31">
        <v>26.59</v>
      </c>
      <c r="AR3877">
        <f t="shared" si="121"/>
        <v>9.31</v>
      </c>
    </row>
    <row r="3878" spans="1:44" x14ac:dyDescent="0.25">
      <c r="A3878">
        <v>90392</v>
      </c>
      <c r="B3878">
        <v>8</v>
      </c>
      <c r="C3878" t="s">
        <v>53</v>
      </c>
      <c r="D3878" t="s">
        <v>80</v>
      </c>
      <c r="E3878">
        <v>80</v>
      </c>
      <c r="F3878">
        <v>5.8</v>
      </c>
      <c r="G3878">
        <v>13.67</v>
      </c>
      <c r="H3878" s="1">
        <v>44858</v>
      </c>
      <c r="I3878" s="20">
        <v>5</v>
      </c>
      <c r="J3878" s="47">
        <f>Table_Query_from_Mac10[[#This Row],[unit_price]]-(Table_Query_from_Mac10[[#This Row],[unit_price]]*(Table_Query_from_Mac10[[#This Row],[discount_pct]]/100))</f>
        <v>12.986499999999999</v>
      </c>
      <c r="K3878" s="47">
        <f>Table_Query_from_Mac10[[#This Row],[unit_cost]]</f>
        <v>5.8</v>
      </c>
      <c r="L3878" s="47">
        <f>Table_Query_from_Mac10[[#This Row],[Live-cost]]*(1+Table_Query_from_Mac10[[#This Row],[CogsIncreasebyTYPE]])</f>
        <v>5.8</v>
      </c>
      <c r="M3878" s="47">
        <f>Table_Query_from_Mac10[[#This Row],[Live-cost]]*Table_Query_from_Mac10[[#This Row],[qty_to_ship]]</f>
        <v>464</v>
      </c>
      <c r="N3878" s="47">
        <f>IF(Table_Query_from_Mac10[[#This Row],[item_no]]="KDA",-Table_Query_from_Mac10[[#This Row],[unit_price]],Table_Query_from_Mac10[[#This Row],[Net Unit]]*Table_Query_from_Mac10[[#This Row],[qty_to_ship]])</f>
        <v>1038.92</v>
      </c>
      <c r="O3878" s="47">
        <f>SUMIFS(Summary!C:C,Summary!H:H,Table_Query_from_Mac10[[#This Row],[Juiceoc]])</f>
        <v>0</v>
      </c>
      <c r="P3878" s="47">
        <f>SUMIFS(Summary!D:D,Summary!H:H,Table_Query_from_Mac10[[#This Row],[Juiceoc]])</f>
        <v>0</v>
      </c>
      <c r="Q3878" s="47">
        <f>SUMIFS(Summary!E:E,Summary!H:H,Table_Query_from_Mac10[[#This Row],[Juiceoc]])</f>
        <v>0</v>
      </c>
      <c r="R3878" s="47">
        <f>Table_Query_from_Mac10[[#This Row],[Net Unit]]*(1+Table_Query_from_Mac10[[#This Row],[PriceIncreasebyType]])</f>
        <v>12.986499999999999</v>
      </c>
      <c r="S3878" s="47">
        <f>Table_Query_from_Mac10[[#This Row],[UnitPriceFuture]]*Table_Query_from_Mac10[[#This Row],[qtytoShipFuture]]</f>
        <v>1038.92</v>
      </c>
      <c r="T3878" s="47">
        <f>ROUND(Table_Query_from_Mac10[[#This Row],[qty_to_ship]]*(1+Table_Query_from_Mac10[[#This Row],[VolumeIncreasebyType]]),0)</f>
        <v>80</v>
      </c>
      <c r="U3878" s="47">
        <f>Table_Query_from_Mac10[[#This Row],[qtytoShipFuture]]*Table_Query_from_Mac10[[#This Row],[Future-cost]]</f>
        <v>464</v>
      </c>
      <c r="V3878" s="47">
        <f>Table_Query_from_Mac10[[#This Row],[qtytoShipFuture]]-Table_Query_from_Mac10[[#This Row],[qty_to_ship]]</f>
        <v>0</v>
      </c>
      <c r="W3878" s="47">
        <f>Table_Query_from_Mac10[[#This Row],[UnitPriceFuture]]</f>
        <v>12.986499999999999</v>
      </c>
      <c r="X3878" s="47">
        <f>Table_Query_from_Mac10[[#This Row],[Unit Increase]]*Table_Query_from_Mac10[[#This Row],[UnitPriceFuture]]</f>
        <v>0</v>
      </c>
      <c r="Y3878" s="47">
        <f>Table_Query_from_Mac10[[#This Row],[Unit Increase]]*Table_Query_from_Mac10[[#This Row],[Future-cost]]</f>
        <v>0</v>
      </c>
      <c r="Z3878" s="47">
        <f>-(Table_Query_from_Mac10[[#This Row],[Incremental Sales]]+((Table_Query_from_Mac10[[#This Row],[Incremental Sales]]*-(SUM(Summary!$S$8:$S$9)))))*Summary!$S$18</f>
        <v>0</v>
      </c>
      <c r="AA3878" s="47">
        <f>IFERROR(Table_Query_from_Mac10[[#This Row],[Incremental Cost]]/Table_Query_from_Mac10[[#This Row],[Incremental Sales]],0)</f>
        <v>0</v>
      </c>
      <c r="AB3878" s="47">
        <f>IFERROR(Table_Query_from_Mac10[[#This Row],[TotalCostFuture]]/Table_Query_from_Mac10[[#This Row],[totalsalesFuture]],0)</f>
        <v>0.44661764139683513</v>
      </c>
      <c r="AN3878" s="30">
        <v>320</v>
      </c>
      <c r="AO3878">
        <f t="shared" si="120"/>
        <v>80</v>
      </c>
      <c r="AQ3878" s="30">
        <v>39.049999999999997</v>
      </c>
      <c r="AR3878">
        <f t="shared" si="121"/>
        <v>13.67</v>
      </c>
    </row>
    <row r="3879" spans="1:44" x14ac:dyDescent="0.25">
      <c r="A3879">
        <v>90392</v>
      </c>
      <c r="B3879">
        <v>9</v>
      </c>
      <c r="C3879" t="s">
        <v>51</v>
      </c>
      <c r="D3879" t="s">
        <v>80</v>
      </c>
      <c r="E3879">
        <v>50</v>
      </c>
      <c r="F3879">
        <v>4.3899999999999997</v>
      </c>
      <c r="G3879">
        <v>10.14</v>
      </c>
      <c r="H3879" s="1">
        <v>44858</v>
      </c>
      <c r="I3879" s="20">
        <v>5</v>
      </c>
      <c r="J3879" s="47">
        <f>Table_Query_from_Mac10[[#This Row],[unit_price]]-(Table_Query_from_Mac10[[#This Row],[unit_price]]*(Table_Query_from_Mac10[[#This Row],[discount_pct]]/100))</f>
        <v>9.6330000000000009</v>
      </c>
      <c r="K3879" s="47">
        <f>Table_Query_from_Mac10[[#This Row],[unit_cost]]</f>
        <v>4.3899999999999997</v>
      </c>
      <c r="L3879" s="47">
        <f>Table_Query_from_Mac10[[#This Row],[Live-cost]]*(1+Table_Query_from_Mac10[[#This Row],[CogsIncreasebyTYPE]])</f>
        <v>4.3899999999999997</v>
      </c>
      <c r="M3879" s="47">
        <f>Table_Query_from_Mac10[[#This Row],[Live-cost]]*Table_Query_from_Mac10[[#This Row],[qty_to_ship]]</f>
        <v>219.49999999999997</v>
      </c>
      <c r="N3879" s="47">
        <f>IF(Table_Query_from_Mac10[[#This Row],[item_no]]="KDA",-Table_Query_from_Mac10[[#This Row],[unit_price]],Table_Query_from_Mac10[[#This Row],[Net Unit]]*Table_Query_from_Mac10[[#This Row],[qty_to_ship]])</f>
        <v>481.65000000000003</v>
      </c>
      <c r="O3879" s="47">
        <f>SUMIFS(Summary!C:C,Summary!H:H,Table_Query_from_Mac10[[#This Row],[Juiceoc]])</f>
        <v>0</v>
      </c>
      <c r="P3879" s="47">
        <f>SUMIFS(Summary!D:D,Summary!H:H,Table_Query_from_Mac10[[#This Row],[Juiceoc]])</f>
        <v>0</v>
      </c>
      <c r="Q3879" s="47">
        <f>SUMIFS(Summary!E:E,Summary!H:H,Table_Query_from_Mac10[[#This Row],[Juiceoc]])</f>
        <v>0</v>
      </c>
      <c r="R3879" s="47">
        <f>Table_Query_from_Mac10[[#This Row],[Net Unit]]*(1+Table_Query_from_Mac10[[#This Row],[PriceIncreasebyType]])</f>
        <v>9.6330000000000009</v>
      </c>
      <c r="S3879" s="47">
        <f>Table_Query_from_Mac10[[#This Row],[UnitPriceFuture]]*Table_Query_from_Mac10[[#This Row],[qtytoShipFuture]]</f>
        <v>481.65000000000003</v>
      </c>
      <c r="T3879" s="47">
        <f>ROUND(Table_Query_from_Mac10[[#This Row],[qty_to_ship]]*(1+Table_Query_from_Mac10[[#This Row],[VolumeIncreasebyType]]),0)</f>
        <v>50</v>
      </c>
      <c r="U3879" s="47">
        <f>Table_Query_from_Mac10[[#This Row],[qtytoShipFuture]]*Table_Query_from_Mac10[[#This Row],[Future-cost]]</f>
        <v>219.49999999999997</v>
      </c>
      <c r="V3879" s="47">
        <f>Table_Query_from_Mac10[[#This Row],[qtytoShipFuture]]-Table_Query_from_Mac10[[#This Row],[qty_to_ship]]</f>
        <v>0</v>
      </c>
      <c r="W3879" s="47">
        <f>Table_Query_from_Mac10[[#This Row],[UnitPriceFuture]]</f>
        <v>9.6330000000000009</v>
      </c>
      <c r="X3879" s="47">
        <f>Table_Query_from_Mac10[[#This Row],[Unit Increase]]*Table_Query_from_Mac10[[#This Row],[UnitPriceFuture]]</f>
        <v>0</v>
      </c>
      <c r="Y3879" s="47">
        <f>Table_Query_from_Mac10[[#This Row],[Unit Increase]]*Table_Query_from_Mac10[[#This Row],[Future-cost]]</f>
        <v>0</v>
      </c>
      <c r="Z3879" s="47">
        <f>-(Table_Query_from_Mac10[[#This Row],[Incremental Sales]]+((Table_Query_from_Mac10[[#This Row],[Incremental Sales]]*-(SUM(Summary!$S$8:$S$9)))))*Summary!$S$18</f>
        <v>0</v>
      </c>
      <c r="AA3879" s="47">
        <f>IFERROR(Table_Query_from_Mac10[[#This Row],[Incremental Cost]]/Table_Query_from_Mac10[[#This Row],[Incremental Sales]],0)</f>
        <v>0</v>
      </c>
      <c r="AB3879" s="47">
        <f>IFERROR(Table_Query_from_Mac10[[#This Row],[TotalCostFuture]]/Table_Query_from_Mac10[[#This Row],[totalsalesFuture]],0)</f>
        <v>0.45572511159555684</v>
      </c>
      <c r="AN3879" s="31">
        <v>200</v>
      </c>
      <c r="AO3879">
        <f t="shared" si="120"/>
        <v>50</v>
      </c>
      <c r="AQ3879" s="31">
        <v>28.96</v>
      </c>
      <c r="AR3879">
        <f t="shared" si="121"/>
        <v>10.14</v>
      </c>
    </row>
    <row r="3880" spans="1:44" x14ac:dyDescent="0.25">
      <c r="A3880">
        <v>90392</v>
      </c>
      <c r="B3880">
        <v>10</v>
      </c>
      <c r="C3880" t="s">
        <v>53</v>
      </c>
      <c r="D3880" t="s">
        <v>80</v>
      </c>
      <c r="E3880">
        <v>32</v>
      </c>
      <c r="F3880">
        <v>6.45</v>
      </c>
      <c r="G3880">
        <v>15.32</v>
      </c>
      <c r="H3880" s="1">
        <v>44858</v>
      </c>
      <c r="I3880" s="20">
        <v>5</v>
      </c>
      <c r="J3880" s="47">
        <f>Table_Query_from_Mac10[[#This Row],[unit_price]]-(Table_Query_from_Mac10[[#This Row],[unit_price]]*(Table_Query_from_Mac10[[#This Row],[discount_pct]]/100))</f>
        <v>14.554</v>
      </c>
      <c r="K3880" s="47">
        <f>Table_Query_from_Mac10[[#This Row],[unit_cost]]</f>
        <v>6.45</v>
      </c>
      <c r="L3880" s="47">
        <f>Table_Query_from_Mac10[[#This Row],[Live-cost]]*(1+Table_Query_from_Mac10[[#This Row],[CogsIncreasebyTYPE]])</f>
        <v>6.45</v>
      </c>
      <c r="M3880" s="47">
        <f>Table_Query_from_Mac10[[#This Row],[Live-cost]]*Table_Query_from_Mac10[[#This Row],[qty_to_ship]]</f>
        <v>206.4</v>
      </c>
      <c r="N3880" s="47">
        <f>IF(Table_Query_from_Mac10[[#This Row],[item_no]]="KDA",-Table_Query_from_Mac10[[#This Row],[unit_price]],Table_Query_from_Mac10[[#This Row],[Net Unit]]*Table_Query_from_Mac10[[#This Row],[qty_to_ship]])</f>
        <v>465.72800000000001</v>
      </c>
      <c r="O3880" s="47">
        <f>SUMIFS(Summary!C:C,Summary!H:H,Table_Query_from_Mac10[[#This Row],[Juiceoc]])</f>
        <v>0</v>
      </c>
      <c r="P3880" s="47">
        <f>SUMIFS(Summary!D:D,Summary!H:H,Table_Query_from_Mac10[[#This Row],[Juiceoc]])</f>
        <v>0</v>
      </c>
      <c r="Q3880" s="47">
        <f>SUMIFS(Summary!E:E,Summary!H:H,Table_Query_from_Mac10[[#This Row],[Juiceoc]])</f>
        <v>0</v>
      </c>
      <c r="R3880" s="47">
        <f>Table_Query_from_Mac10[[#This Row],[Net Unit]]*(1+Table_Query_from_Mac10[[#This Row],[PriceIncreasebyType]])</f>
        <v>14.554</v>
      </c>
      <c r="S3880" s="47">
        <f>Table_Query_from_Mac10[[#This Row],[UnitPriceFuture]]*Table_Query_from_Mac10[[#This Row],[qtytoShipFuture]]</f>
        <v>465.72800000000001</v>
      </c>
      <c r="T3880" s="47">
        <f>ROUND(Table_Query_from_Mac10[[#This Row],[qty_to_ship]]*(1+Table_Query_from_Mac10[[#This Row],[VolumeIncreasebyType]]),0)</f>
        <v>32</v>
      </c>
      <c r="U3880" s="47">
        <f>Table_Query_from_Mac10[[#This Row],[qtytoShipFuture]]*Table_Query_from_Mac10[[#This Row],[Future-cost]]</f>
        <v>206.4</v>
      </c>
      <c r="V3880" s="47">
        <f>Table_Query_from_Mac10[[#This Row],[qtytoShipFuture]]-Table_Query_from_Mac10[[#This Row],[qty_to_ship]]</f>
        <v>0</v>
      </c>
      <c r="W3880" s="47">
        <f>Table_Query_from_Mac10[[#This Row],[UnitPriceFuture]]</f>
        <v>14.554</v>
      </c>
      <c r="X3880" s="47">
        <f>Table_Query_from_Mac10[[#This Row],[Unit Increase]]*Table_Query_from_Mac10[[#This Row],[UnitPriceFuture]]</f>
        <v>0</v>
      </c>
      <c r="Y3880" s="47">
        <f>Table_Query_from_Mac10[[#This Row],[Unit Increase]]*Table_Query_from_Mac10[[#This Row],[Future-cost]]</f>
        <v>0</v>
      </c>
      <c r="Z3880" s="47">
        <f>-(Table_Query_from_Mac10[[#This Row],[Incremental Sales]]+((Table_Query_from_Mac10[[#This Row],[Incremental Sales]]*-(SUM(Summary!$S$8:$S$9)))))*Summary!$S$18</f>
        <v>0</v>
      </c>
      <c r="AA3880" s="47">
        <f>IFERROR(Table_Query_from_Mac10[[#This Row],[Incremental Cost]]/Table_Query_from_Mac10[[#This Row],[Incremental Sales]],0)</f>
        <v>0</v>
      </c>
      <c r="AB3880" s="47">
        <f>IFERROR(Table_Query_from_Mac10[[#This Row],[TotalCostFuture]]/Table_Query_from_Mac10[[#This Row],[totalsalesFuture]],0)</f>
        <v>0.44317713343410747</v>
      </c>
      <c r="AN3880" s="30">
        <v>128</v>
      </c>
      <c r="AO3880">
        <f t="shared" si="120"/>
        <v>32</v>
      </c>
      <c r="AQ3880" s="30">
        <v>43.78</v>
      </c>
      <c r="AR3880">
        <f t="shared" si="121"/>
        <v>15.32</v>
      </c>
    </row>
    <row r="3881" spans="1:44" x14ac:dyDescent="0.25">
      <c r="A3881">
        <v>90392</v>
      </c>
      <c r="B3881">
        <v>11</v>
      </c>
      <c r="C3881" t="s">
        <v>51</v>
      </c>
      <c r="D3881" t="s">
        <v>80</v>
      </c>
      <c r="E3881">
        <v>40</v>
      </c>
      <c r="F3881">
        <v>4.83</v>
      </c>
      <c r="G3881">
        <v>11</v>
      </c>
      <c r="H3881" s="1">
        <v>44858</v>
      </c>
      <c r="I3881" s="20">
        <v>5</v>
      </c>
      <c r="J3881" s="47">
        <f>Table_Query_from_Mac10[[#This Row],[unit_price]]-(Table_Query_from_Mac10[[#This Row],[unit_price]]*(Table_Query_from_Mac10[[#This Row],[discount_pct]]/100))</f>
        <v>10.45</v>
      </c>
      <c r="K3881" s="47">
        <f>Table_Query_from_Mac10[[#This Row],[unit_cost]]</f>
        <v>4.83</v>
      </c>
      <c r="L3881" s="47">
        <f>Table_Query_from_Mac10[[#This Row],[Live-cost]]*(1+Table_Query_from_Mac10[[#This Row],[CogsIncreasebyTYPE]])</f>
        <v>4.83</v>
      </c>
      <c r="M3881" s="47">
        <f>Table_Query_from_Mac10[[#This Row],[Live-cost]]*Table_Query_from_Mac10[[#This Row],[qty_to_ship]]</f>
        <v>193.2</v>
      </c>
      <c r="N3881" s="47">
        <f>IF(Table_Query_from_Mac10[[#This Row],[item_no]]="KDA",-Table_Query_from_Mac10[[#This Row],[unit_price]],Table_Query_from_Mac10[[#This Row],[Net Unit]]*Table_Query_from_Mac10[[#This Row],[qty_to_ship]])</f>
        <v>418</v>
      </c>
      <c r="O3881" s="47">
        <f>SUMIFS(Summary!C:C,Summary!H:H,Table_Query_from_Mac10[[#This Row],[Juiceoc]])</f>
        <v>0</v>
      </c>
      <c r="P3881" s="47">
        <f>SUMIFS(Summary!D:D,Summary!H:H,Table_Query_from_Mac10[[#This Row],[Juiceoc]])</f>
        <v>0</v>
      </c>
      <c r="Q3881" s="47">
        <f>SUMIFS(Summary!E:E,Summary!H:H,Table_Query_from_Mac10[[#This Row],[Juiceoc]])</f>
        <v>0</v>
      </c>
      <c r="R3881" s="47">
        <f>Table_Query_from_Mac10[[#This Row],[Net Unit]]*(1+Table_Query_from_Mac10[[#This Row],[PriceIncreasebyType]])</f>
        <v>10.45</v>
      </c>
      <c r="S3881" s="47">
        <f>Table_Query_from_Mac10[[#This Row],[UnitPriceFuture]]*Table_Query_from_Mac10[[#This Row],[qtytoShipFuture]]</f>
        <v>418</v>
      </c>
      <c r="T3881" s="47">
        <f>ROUND(Table_Query_from_Mac10[[#This Row],[qty_to_ship]]*(1+Table_Query_from_Mac10[[#This Row],[VolumeIncreasebyType]]),0)</f>
        <v>40</v>
      </c>
      <c r="U3881" s="47">
        <f>Table_Query_from_Mac10[[#This Row],[qtytoShipFuture]]*Table_Query_from_Mac10[[#This Row],[Future-cost]]</f>
        <v>193.2</v>
      </c>
      <c r="V3881" s="47">
        <f>Table_Query_from_Mac10[[#This Row],[qtytoShipFuture]]-Table_Query_from_Mac10[[#This Row],[qty_to_ship]]</f>
        <v>0</v>
      </c>
      <c r="W3881" s="47">
        <f>Table_Query_from_Mac10[[#This Row],[UnitPriceFuture]]</f>
        <v>10.45</v>
      </c>
      <c r="X3881" s="47">
        <f>Table_Query_from_Mac10[[#This Row],[Unit Increase]]*Table_Query_from_Mac10[[#This Row],[UnitPriceFuture]]</f>
        <v>0</v>
      </c>
      <c r="Y3881" s="47">
        <f>Table_Query_from_Mac10[[#This Row],[Unit Increase]]*Table_Query_from_Mac10[[#This Row],[Future-cost]]</f>
        <v>0</v>
      </c>
      <c r="Z3881" s="47">
        <f>-(Table_Query_from_Mac10[[#This Row],[Incremental Sales]]+((Table_Query_from_Mac10[[#This Row],[Incremental Sales]]*-(SUM(Summary!$S$8:$S$9)))))*Summary!$S$18</f>
        <v>0</v>
      </c>
      <c r="AA3881" s="47">
        <f>IFERROR(Table_Query_from_Mac10[[#This Row],[Incremental Cost]]/Table_Query_from_Mac10[[#This Row],[Incremental Sales]],0)</f>
        <v>0</v>
      </c>
      <c r="AB3881" s="47">
        <f>IFERROR(Table_Query_from_Mac10[[#This Row],[TotalCostFuture]]/Table_Query_from_Mac10[[#This Row],[totalsalesFuture]],0)</f>
        <v>0.462200956937799</v>
      </c>
      <c r="AN3881" s="31">
        <v>160</v>
      </c>
      <c r="AO3881">
        <f t="shared" si="120"/>
        <v>40</v>
      </c>
      <c r="AQ3881" s="31">
        <v>31.44</v>
      </c>
      <c r="AR3881">
        <f t="shared" si="121"/>
        <v>11</v>
      </c>
    </row>
    <row r="3882" spans="1:44" x14ac:dyDescent="0.25">
      <c r="A3882">
        <v>90392</v>
      </c>
      <c r="B3882">
        <v>12</v>
      </c>
      <c r="C3882" t="s">
        <v>51</v>
      </c>
      <c r="D3882" t="s">
        <v>80</v>
      </c>
      <c r="E3882">
        <v>32</v>
      </c>
      <c r="F3882">
        <v>5.66</v>
      </c>
      <c r="G3882">
        <v>13.22</v>
      </c>
      <c r="H3882" s="1">
        <v>44858</v>
      </c>
      <c r="I3882" s="20">
        <v>5</v>
      </c>
      <c r="J3882" s="47">
        <f>Table_Query_from_Mac10[[#This Row],[unit_price]]-(Table_Query_from_Mac10[[#This Row],[unit_price]]*(Table_Query_from_Mac10[[#This Row],[discount_pct]]/100))</f>
        <v>12.559000000000001</v>
      </c>
      <c r="K3882" s="47">
        <f>Table_Query_from_Mac10[[#This Row],[unit_cost]]</f>
        <v>5.66</v>
      </c>
      <c r="L3882" s="47">
        <f>Table_Query_from_Mac10[[#This Row],[Live-cost]]*(1+Table_Query_from_Mac10[[#This Row],[CogsIncreasebyTYPE]])</f>
        <v>5.66</v>
      </c>
      <c r="M3882" s="47">
        <f>Table_Query_from_Mac10[[#This Row],[Live-cost]]*Table_Query_from_Mac10[[#This Row],[qty_to_ship]]</f>
        <v>181.12</v>
      </c>
      <c r="N3882" s="47">
        <f>IF(Table_Query_from_Mac10[[#This Row],[item_no]]="KDA",-Table_Query_from_Mac10[[#This Row],[unit_price]],Table_Query_from_Mac10[[#This Row],[Net Unit]]*Table_Query_from_Mac10[[#This Row],[qty_to_ship]])</f>
        <v>401.88800000000003</v>
      </c>
      <c r="O3882" s="47">
        <f>SUMIFS(Summary!C:C,Summary!H:H,Table_Query_from_Mac10[[#This Row],[Juiceoc]])</f>
        <v>0</v>
      </c>
      <c r="P3882" s="47">
        <f>SUMIFS(Summary!D:D,Summary!H:H,Table_Query_from_Mac10[[#This Row],[Juiceoc]])</f>
        <v>0</v>
      </c>
      <c r="Q3882" s="47">
        <f>SUMIFS(Summary!E:E,Summary!H:H,Table_Query_from_Mac10[[#This Row],[Juiceoc]])</f>
        <v>0</v>
      </c>
      <c r="R3882" s="47">
        <f>Table_Query_from_Mac10[[#This Row],[Net Unit]]*(1+Table_Query_from_Mac10[[#This Row],[PriceIncreasebyType]])</f>
        <v>12.559000000000001</v>
      </c>
      <c r="S3882" s="47">
        <f>Table_Query_from_Mac10[[#This Row],[UnitPriceFuture]]*Table_Query_from_Mac10[[#This Row],[qtytoShipFuture]]</f>
        <v>401.88800000000003</v>
      </c>
      <c r="T3882" s="47">
        <f>ROUND(Table_Query_from_Mac10[[#This Row],[qty_to_ship]]*(1+Table_Query_from_Mac10[[#This Row],[VolumeIncreasebyType]]),0)</f>
        <v>32</v>
      </c>
      <c r="U3882" s="47">
        <f>Table_Query_from_Mac10[[#This Row],[qtytoShipFuture]]*Table_Query_from_Mac10[[#This Row],[Future-cost]]</f>
        <v>181.12</v>
      </c>
      <c r="V3882" s="47">
        <f>Table_Query_from_Mac10[[#This Row],[qtytoShipFuture]]-Table_Query_from_Mac10[[#This Row],[qty_to_ship]]</f>
        <v>0</v>
      </c>
      <c r="W3882" s="47">
        <f>Table_Query_from_Mac10[[#This Row],[UnitPriceFuture]]</f>
        <v>12.559000000000001</v>
      </c>
      <c r="X3882" s="47">
        <f>Table_Query_from_Mac10[[#This Row],[Unit Increase]]*Table_Query_from_Mac10[[#This Row],[UnitPriceFuture]]</f>
        <v>0</v>
      </c>
      <c r="Y3882" s="47">
        <f>Table_Query_from_Mac10[[#This Row],[Unit Increase]]*Table_Query_from_Mac10[[#This Row],[Future-cost]]</f>
        <v>0</v>
      </c>
      <c r="Z3882" s="47">
        <f>-(Table_Query_from_Mac10[[#This Row],[Incremental Sales]]+((Table_Query_from_Mac10[[#This Row],[Incremental Sales]]*-(SUM(Summary!$S$8:$S$9)))))*Summary!$S$18</f>
        <v>0</v>
      </c>
      <c r="AA3882" s="47">
        <f>IFERROR(Table_Query_from_Mac10[[#This Row],[Incremental Cost]]/Table_Query_from_Mac10[[#This Row],[Incremental Sales]],0)</f>
        <v>0</v>
      </c>
      <c r="AB3882" s="47">
        <f>IFERROR(Table_Query_from_Mac10[[#This Row],[TotalCostFuture]]/Table_Query_from_Mac10[[#This Row],[totalsalesFuture]],0)</f>
        <v>0.45067282426944816</v>
      </c>
      <c r="AN3882" s="30">
        <v>128</v>
      </c>
      <c r="AO3882">
        <f t="shared" si="120"/>
        <v>32</v>
      </c>
      <c r="AQ3882" s="30">
        <v>37.770000000000003</v>
      </c>
      <c r="AR3882">
        <f t="shared" si="121"/>
        <v>13.22</v>
      </c>
    </row>
    <row r="3883" spans="1:44" x14ac:dyDescent="0.25">
      <c r="A3883">
        <v>90392</v>
      </c>
      <c r="B3883">
        <v>13</v>
      </c>
      <c r="C3883" t="s">
        <v>53</v>
      </c>
      <c r="D3883" t="s">
        <v>80</v>
      </c>
      <c r="E3883">
        <v>16</v>
      </c>
      <c r="F3883">
        <v>7.01</v>
      </c>
      <c r="G3883">
        <v>16.8</v>
      </c>
      <c r="H3883" s="1">
        <v>44858</v>
      </c>
      <c r="I3883" s="20">
        <v>5</v>
      </c>
      <c r="J3883" s="47">
        <f>Table_Query_from_Mac10[[#This Row],[unit_price]]-(Table_Query_from_Mac10[[#This Row],[unit_price]]*(Table_Query_from_Mac10[[#This Row],[discount_pct]]/100))</f>
        <v>15.96</v>
      </c>
      <c r="K3883" s="47">
        <f>Table_Query_from_Mac10[[#This Row],[unit_cost]]</f>
        <v>7.01</v>
      </c>
      <c r="L3883" s="47">
        <f>Table_Query_from_Mac10[[#This Row],[Live-cost]]*(1+Table_Query_from_Mac10[[#This Row],[CogsIncreasebyTYPE]])</f>
        <v>7.01</v>
      </c>
      <c r="M3883" s="47">
        <f>Table_Query_from_Mac10[[#This Row],[Live-cost]]*Table_Query_from_Mac10[[#This Row],[qty_to_ship]]</f>
        <v>112.16</v>
      </c>
      <c r="N3883" s="47">
        <f>IF(Table_Query_from_Mac10[[#This Row],[item_no]]="KDA",-Table_Query_from_Mac10[[#This Row],[unit_price]],Table_Query_from_Mac10[[#This Row],[Net Unit]]*Table_Query_from_Mac10[[#This Row],[qty_to_ship]])</f>
        <v>255.36</v>
      </c>
      <c r="O3883" s="47">
        <f>SUMIFS(Summary!C:C,Summary!H:H,Table_Query_from_Mac10[[#This Row],[Juiceoc]])</f>
        <v>0</v>
      </c>
      <c r="P3883" s="47">
        <f>SUMIFS(Summary!D:D,Summary!H:H,Table_Query_from_Mac10[[#This Row],[Juiceoc]])</f>
        <v>0</v>
      </c>
      <c r="Q3883" s="47">
        <f>SUMIFS(Summary!E:E,Summary!H:H,Table_Query_from_Mac10[[#This Row],[Juiceoc]])</f>
        <v>0</v>
      </c>
      <c r="R3883" s="47">
        <f>Table_Query_from_Mac10[[#This Row],[Net Unit]]*(1+Table_Query_from_Mac10[[#This Row],[PriceIncreasebyType]])</f>
        <v>15.96</v>
      </c>
      <c r="S3883" s="47">
        <f>Table_Query_from_Mac10[[#This Row],[UnitPriceFuture]]*Table_Query_from_Mac10[[#This Row],[qtytoShipFuture]]</f>
        <v>255.36</v>
      </c>
      <c r="T3883" s="47">
        <f>ROUND(Table_Query_from_Mac10[[#This Row],[qty_to_ship]]*(1+Table_Query_from_Mac10[[#This Row],[VolumeIncreasebyType]]),0)</f>
        <v>16</v>
      </c>
      <c r="U3883" s="47">
        <f>Table_Query_from_Mac10[[#This Row],[qtytoShipFuture]]*Table_Query_from_Mac10[[#This Row],[Future-cost]]</f>
        <v>112.16</v>
      </c>
      <c r="V3883" s="47">
        <f>Table_Query_from_Mac10[[#This Row],[qtytoShipFuture]]-Table_Query_from_Mac10[[#This Row],[qty_to_ship]]</f>
        <v>0</v>
      </c>
      <c r="W3883" s="47">
        <f>Table_Query_from_Mac10[[#This Row],[UnitPriceFuture]]</f>
        <v>15.96</v>
      </c>
      <c r="X3883" s="47">
        <f>Table_Query_from_Mac10[[#This Row],[Unit Increase]]*Table_Query_from_Mac10[[#This Row],[UnitPriceFuture]]</f>
        <v>0</v>
      </c>
      <c r="Y3883" s="47">
        <f>Table_Query_from_Mac10[[#This Row],[Unit Increase]]*Table_Query_from_Mac10[[#This Row],[Future-cost]]</f>
        <v>0</v>
      </c>
      <c r="Z3883" s="47">
        <f>-(Table_Query_from_Mac10[[#This Row],[Incremental Sales]]+((Table_Query_from_Mac10[[#This Row],[Incremental Sales]]*-(SUM(Summary!$S$8:$S$9)))))*Summary!$S$18</f>
        <v>0</v>
      </c>
      <c r="AA3883" s="47">
        <f>IFERROR(Table_Query_from_Mac10[[#This Row],[Incremental Cost]]/Table_Query_from_Mac10[[#This Row],[Incremental Sales]],0)</f>
        <v>0</v>
      </c>
      <c r="AB3883" s="47">
        <f>IFERROR(Table_Query_from_Mac10[[#This Row],[TotalCostFuture]]/Table_Query_from_Mac10[[#This Row],[totalsalesFuture]],0)</f>
        <v>0.43922305764411024</v>
      </c>
      <c r="AN3883" s="31">
        <v>64</v>
      </c>
      <c r="AO3883">
        <f t="shared" si="120"/>
        <v>16</v>
      </c>
      <c r="AQ3883" s="31">
        <v>48.01</v>
      </c>
      <c r="AR3883">
        <f t="shared" si="121"/>
        <v>16.8</v>
      </c>
    </row>
    <row r="3884" spans="1:44" x14ac:dyDescent="0.25">
      <c r="A3884">
        <v>90392</v>
      </c>
      <c r="B3884">
        <v>14</v>
      </c>
      <c r="C3884" t="s">
        <v>51</v>
      </c>
      <c r="D3884" t="s">
        <v>80</v>
      </c>
      <c r="E3884">
        <v>36</v>
      </c>
      <c r="F3884">
        <v>3.05</v>
      </c>
      <c r="G3884">
        <v>7.11</v>
      </c>
      <c r="H3884" s="1">
        <v>44858</v>
      </c>
      <c r="I3884" s="20">
        <v>5</v>
      </c>
      <c r="J3884" s="47">
        <f>Table_Query_from_Mac10[[#This Row],[unit_price]]-(Table_Query_from_Mac10[[#This Row],[unit_price]]*(Table_Query_from_Mac10[[#This Row],[discount_pct]]/100))</f>
        <v>6.7545000000000002</v>
      </c>
      <c r="K3884" s="47">
        <f>Table_Query_from_Mac10[[#This Row],[unit_cost]]</f>
        <v>3.05</v>
      </c>
      <c r="L3884" s="47">
        <f>Table_Query_from_Mac10[[#This Row],[Live-cost]]*(1+Table_Query_from_Mac10[[#This Row],[CogsIncreasebyTYPE]])</f>
        <v>3.05</v>
      </c>
      <c r="M3884" s="47">
        <f>Table_Query_from_Mac10[[#This Row],[Live-cost]]*Table_Query_from_Mac10[[#This Row],[qty_to_ship]]</f>
        <v>109.8</v>
      </c>
      <c r="N3884" s="47">
        <f>IF(Table_Query_from_Mac10[[#This Row],[item_no]]="KDA",-Table_Query_from_Mac10[[#This Row],[unit_price]],Table_Query_from_Mac10[[#This Row],[Net Unit]]*Table_Query_from_Mac10[[#This Row],[qty_to_ship]])</f>
        <v>243.16200000000001</v>
      </c>
      <c r="O3884" s="47">
        <f>SUMIFS(Summary!C:C,Summary!H:H,Table_Query_from_Mac10[[#This Row],[Juiceoc]])</f>
        <v>0</v>
      </c>
      <c r="P3884" s="47">
        <f>SUMIFS(Summary!D:D,Summary!H:H,Table_Query_from_Mac10[[#This Row],[Juiceoc]])</f>
        <v>0</v>
      </c>
      <c r="Q3884" s="47">
        <f>SUMIFS(Summary!E:E,Summary!H:H,Table_Query_from_Mac10[[#This Row],[Juiceoc]])</f>
        <v>0</v>
      </c>
      <c r="R3884" s="47">
        <f>Table_Query_from_Mac10[[#This Row],[Net Unit]]*(1+Table_Query_from_Mac10[[#This Row],[PriceIncreasebyType]])</f>
        <v>6.7545000000000002</v>
      </c>
      <c r="S3884" s="47">
        <f>Table_Query_from_Mac10[[#This Row],[UnitPriceFuture]]*Table_Query_from_Mac10[[#This Row],[qtytoShipFuture]]</f>
        <v>243.16200000000001</v>
      </c>
      <c r="T3884" s="47">
        <f>ROUND(Table_Query_from_Mac10[[#This Row],[qty_to_ship]]*(1+Table_Query_from_Mac10[[#This Row],[VolumeIncreasebyType]]),0)</f>
        <v>36</v>
      </c>
      <c r="U3884" s="47">
        <f>Table_Query_from_Mac10[[#This Row],[qtytoShipFuture]]*Table_Query_from_Mac10[[#This Row],[Future-cost]]</f>
        <v>109.8</v>
      </c>
      <c r="V3884" s="47">
        <f>Table_Query_from_Mac10[[#This Row],[qtytoShipFuture]]-Table_Query_from_Mac10[[#This Row],[qty_to_ship]]</f>
        <v>0</v>
      </c>
      <c r="W3884" s="47">
        <f>Table_Query_from_Mac10[[#This Row],[UnitPriceFuture]]</f>
        <v>6.7545000000000002</v>
      </c>
      <c r="X3884" s="47">
        <f>Table_Query_from_Mac10[[#This Row],[Unit Increase]]*Table_Query_from_Mac10[[#This Row],[UnitPriceFuture]]</f>
        <v>0</v>
      </c>
      <c r="Y3884" s="47">
        <f>Table_Query_from_Mac10[[#This Row],[Unit Increase]]*Table_Query_from_Mac10[[#This Row],[Future-cost]]</f>
        <v>0</v>
      </c>
      <c r="Z3884" s="47">
        <f>-(Table_Query_from_Mac10[[#This Row],[Incremental Sales]]+((Table_Query_from_Mac10[[#This Row],[Incremental Sales]]*-(SUM(Summary!$S$8:$S$9)))))*Summary!$S$18</f>
        <v>0</v>
      </c>
      <c r="AA3884" s="47">
        <f>IFERROR(Table_Query_from_Mac10[[#This Row],[Incremental Cost]]/Table_Query_from_Mac10[[#This Row],[Incremental Sales]],0)</f>
        <v>0</v>
      </c>
      <c r="AB3884" s="47">
        <f>IFERROR(Table_Query_from_Mac10[[#This Row],[TotalCostFuture]]/Table_Query_from_Mac10[[#This Row],[totalsalesFuture]],0)</f>
        <v>0.45155081797320301</v>
      </c>
      <c r="AN3884" s="30">
        <v>144</v>
      </c>
      <c r="AO3884">
        <f t="shared" si="120"/>
        <v>36</v>
      </c>
      <c r="AQ3884" s="30">
        <v>20.309999999999999</v>
      </c>
      <c r="AR3884">
        <f t="shared" si="121"/>
        <v>7.11</v>
      </c>
    </row>
    <row r="3885" spans="1:44" x14ac:dyDescent="0.25">
      <c r="A3885">
        <v>90392</v>
      </c>
      <c r="B3885">
        <v>15</v>
      </c>
      <c r="C3885" t="s">
        <v>51</v>
      </c>
      <c r="D3885" t="s">
        <v>80</v>
      </c>
      <c r="E3885">
        <v>25</v>
      </c>
      <c r="F3885">
        <v>4.71</v>
      </c>
      <c r="G3885">
        <v>11.13</v>
      </c>
      <c r="H3885" s="1">
        <v>44858</v>
      </c>
      <c r="I3885" s="20">
        <v>5</v>
      </c>
      <c r="J3885" s="47">
        <f>Table_Query_from_Mac10[[#This Row],[unit_price]]-(Table_Query_from_Mac10[[#This Row],[unit_price]]*(Table_Query_from_Mac10[[#This Row],[discount_pct]]/100))</f>
        <v>10.573500000000001</v>
      </c>
      <c r="K3885" s="47">
        <f>Table_Query_from_Mac10[[#This Row],[unit_cost]]</f>
        <v>4.71</v>
      </c>
      <c r="L3885" s="47">
        <f>Table_Query_from_Mac10[[#This Row],[Live-cost]]*(1+Table_Query_from_Mac10[[#This Row],[CogsIncreasebyTYPE]])</f>
        <v>4.71</v>
      </c>
      <c r="M3885" s="47">
        <f>Table_Query_from_Mac10[[#This Row],[Live-cost]]*Table_Query_from_Mac10[[#This Row],[qty_to_ship]]</f>
        <v>117.75</v>
      </c>
      <c r="N3885" s="47">
        <f>IF(Table_Query_from_Mac10[[#This Row],[item_no]]="KDA",-Table_Query_from_Mac10[[#This Row],[unit_price]],Table_Query_from_Mac10[[#This Row],[Net Unit]]*Table_Query_from_Mac10[[#This Row],[qty_to_ship]])</f>
        <v>264.33750000000003</v>
      </c>
      <c r="O3885" s="47">
        <f>SUMIFS(Summary!C:C,Summary!H:H,Table_Query_from_Mac10[[#This Row],[Juiceoc]])</f>
        <v>0</v>
      </c>
      <c r="P3885" s="47">
        <f>SUMIFS(Summary!D:D,Summary!H:H,Table_Query_from_Mac10[[#This Row],[Juiceoc]])</f>
        <v>0</v>
      </c>
      <c r="Q3885" s="47">
        <f>SUMIFS(Summary!E:E,Summary!H:H,Table_Query_from_Mac10[[#This Row],[Juiceoc]])</f>
        <v>0</v>
      </c>
      <c r="R3885" s="47">
        <f>Table_Query_from_Mac10[[#This Row],[Net Unit]]*(1+Table_Query_from_Mac10[[#This Row],[PriceIncreasebyType]])</f>
        <v>10.573500000000001</v>
      </c>
      <c r="S3885" s="47">
        <f>Table_Query_from_Mac10[[#This Row],[UnitPriceFuture]]*Table_Query_from_Mac10[[#This Row],[qtytoShipFuture]]</f>
        <v>264.33750000000003</v>
      </c>
      <c r="T3885" s="47">
        <f>ROUND(Table_Query_from_Mac10[[#This Row],[qty_to_ship]]*(1+Table_Query_from_Mac10[[#This Row],[VolumeIncreasebyType]]),0)</f>
        <v>25</v>
      </c>
      <c r="U3885" s="47">
        <f>Table_Query_from_Mac10[[#This Row],[qtytoShipFuture]]*Table_Query_from_Mac10[[#This Row],[Future-cost]]</f>
        <v>117.75</v>
      </c>
      <c r="V3885" s="47">
        <f>Table_Query_from_Mac10[[#This Row],[qtytoShipFuture]]-Table_Query_from_Mac10[[#This Row],[qty_to_ship]]</f>
        <v>0</v>
      </c>
      <c r="W3885" s="47">
        <f>Table_Query_from_Mac10[[#This Row],[UnitPriceFuture]]</f>
        <v>10.573500000000001</v>
      </c>
      <c r="X3885" s="47">
        <f>Table_Query_from_Mac10[[#This Row],[Unit Increase]]*Table_Query_from_Mac10[[#This Row],[UnitPriceFuture]]</f>
        <v>0</v>
      </c>
      <c r="Y3885" s="47">
        <f>Table_Query_from_Mac10[[#This Row],[Unit Increase]]*Table_Query_from_Mac10[[#This Row],[Future-cost]]</f>
        <v>0</v>
      </c>
      <c r="Z3885" s="47">
        <f>-(Table_Query_from_Mac10[[#This Row],[Incremental Sales]]+((Table_Query_from_Mac10[[#This Row],[Incremental Sales]]*-(SUM(Summary!$S$8:$S$9)))))*Summary!$S$18</f>
        <v>0</v>
      </c>
      <c r="AA3885" s="47">
        <f>IFERROR(Table_Query_from_Mac10[[#This Row],[Incremental Cost]]/Table_Query_from_Mac10[[#This Row],[Incremental Sales]],0)</f>
        <v>0</v>
      </c>
      <c r="AB3885" s="47">
        <f>IFERROR(Table_Query_from_Mac10[[#This Row],[TotalCostFuture]]/Table_Query_from_Mac10[[#This Row],[totalsalesFuture]],0)</f>
        <v>0.44545325578096179</v>
      </c>
      <c r="AN3885" s="31">
        <v>100</v>
      </c>
      <c r="AO3885">
        <f t="shared" si="120"/>
        <v>25</v>
      </c>
      <c r="AQ3885" s="31">
        <v>31.81</v>
      </c>
      <c r="AR3885">
        <f t="shared" si="121"/>
        <v>11.13</v>
      </c>
    </row>
    <row r="3886" spans="1:44" x14ac:dyDescent="0.25">
      <c r="A3886">
        <v>90392</v>
      </c>
      <c r="B3886">
        <v>16</v>
      </c>
      <c r="C3886" t="s">
        <v>51</v>
      </c>
      <c r="D3886" t="s">
        <v>80</v>
      </c>
      <c r="E3886">
        <v>9</v>
      </c>
      <c r="F3886">
        <v>8.19</v>
      </c>
      <c r="G3886">
        <v>20.6</v>
      </c>
      <c r="H3886" s="1">
        <v>44858</v>
      </c>
      <c r="I3886" s="20">
        <v>5</v>
      </c>
      <c r="J3886" s="47">
        <f>Table_Query_from_Mac10[[#This Row],[unit_price]]-(Table_Query_from_Mac10[[#This Row],[unit_price]]*(Table_Query_from_Mac10[[#This Row],[discount_pct]]/100))</f>
        <v>19.57</v>
      </c>
      <c r="K3886" s="47">
        <f>Table_Query_from_Mac10[[#This Row],[unit_cost]]</f>
        <v>8.19</v>
      </c>
      <c r="L3886" s="47">
        <f>Table_Query_from_Mac10[[#This Row],[Live-cost]]*(1+Table_Query_from_Mac10[[#This Row],[CogsIncreasebyTYPE]])</f>
        <v>8.19</v>
      </c>
      <c r="M3886" s="47">
        <f>Table_Query_from_Mac10[[#This Row],[Live-cost]]*Table_Query_from_Mac10[[#This Row],[qty_to_ship]]</f>
        <v>73.709999999999994</v>
      </c>
      <c r="N3886" s="47">
        <f>IF(Table_Query_from_Mac10[[#This Row],[item_no]]="KDA",-Table_Query_from_Mac10[[#This Row],[unit_price]],Table_Query_from_Mac10[[#This Row],[Net Unit]]*Table_Query_from_Mac10[[#This Row],[qty_to_ship]])</f>
        <v>176.13</v>
      </c>
      <c r="O3886" s="47">
        <f>SUMIFS(Summary!C:C,Summary!H:H,Table_Query_from_Mac10[[#This Row],[Juiceoc]])</f>
        <v>0</v>
      </c>
      <c r="P3886" s="47">
        <f>SUMIFS(Summary!D:D,Summary!H:H,Table_Query_from_Mac10[[#This Row],[Juiceoc]])</f>
        <v>0</v>
      </c>
      <c r="Q3886" s="47">
        <f>SUMIFS(Summary!E:E,Summary!H:H,Table_Query_from_Mac10[[#This Row],[Juiceoc]])</f>
        <v>0</v>
      </c>
      <c r="R3886" s="47">
        <f>Table_Query_from_Mac10[[#This Row],[Net Unit]]*(1+Table_Query_from_Mac10[[#This Row],[PriceIncreasebyType]])</f>
        <v>19.57</v>
      </c>
      <c r="S3886" s="47">
        <f>Table_Query_from_Mac10[[#This Row],[UnitPriceFuture]]*Table_Query_from_Mac10[[#This Row],[qtytoShipFuture]]</f>
        <v>176.13</v>
      </c>
      <c r="T3886" s="47">
        <f>ROUND(Table_Query_from_Mac10[[#This Row],[qty_to_ship]]*(1+Table_Query_from_Mac10[[#This Row],[VolumeIncreasebyType]]),0)</f>
        <v>9</v>
      </c>
      <c r="U3886" s="47">
        <f>Table_Query_from_Mac10[[#This Row],[qtytoShipFuture]]*Table_Query_from_Mac10[[#This Row],[Future-cost]]</f>
        <v>73.709999999999994</v>
      </c>
      <c r="V3886" s="47">
        <f>Table_Query_from_Mac10[[#This Row],[qtytoShipFuture]]-Table_Query_from_Mac10[[#This Row],[qty_to_ship]]</f>
        <v>0</v>
      </c>
      <c r="W3886" s="47">
        <f>Table_Query_from_Mac10[[#This Row],[UnitPriceFuture]]</f>
        <v>19.57</v>
      </c>
      <c r="X3886" s="47">
        <f>Table_Query_from_Mac10[[#This Row],[Unit Increase]]*Table_Query_from_Mac10[[#This Row],[UnitPriceFuture]]</f>
        <v>0</v>
      </c>
      <c r="Y3886" s="47">
        <f>Table_Query_from_Mac10[[#This Row],[Unit Increase]]*Table_Query_from_Mac10[[#This Row],[Future-cost]]</f>
        <v>0</v>
      </c>
      <c r="Z3886" s="47">
        <f>-(Table_Query_from_Mac10[[#This Row],[Incremental Sales]]+((Table_Query_from_Mac10[[#This Row],[Incremental Sales]]*-(SUM(Summary!$S$8:$S$9)))))*Summary!$S$18</f>
        <v>0</v>
      </c>
      <c r="AA3886" s="47">
        <f>IFERROR(Table_Query_from_Mac10[[#This Row],[Incremental Cost]]/Table_Query_from_Mac10[[#This Row],[Incremental Sales]],0)</f>
        <v>0</v>
      </c>
      <c r="AB3886" s="47">
        <f>IFERROR(Table_Query_from_Mac10[[#This Row],[TotalCostFuture]]/Table_Query_from_Mac10[[#This Row],[totalsalesFuture]],0)</f>
        <v>0.4184977005620848</v>
      </c>
      <c r="AN3886" s="30">
        <v>36</v>
      </c>
      <c r="AO3886">
        <f t="shared" si="120"/>
        <v>9</v>
      </c>
      <c r="AQ3886" s="30">
        <v>58.85</v>
      </c>
      <c r="AR3886">
        <f t="shared" si="121"/>
        <v>20.6</v>
      </c>
    </row>
    <row r="3887" spans="1:44" x14ac:dyDescent="0.25">
      <c r="A3887">
        <v>90393</v>
      </c>
      <c r="B3887">
        <v>1</v>
      </c>
      <c r="C3887" t="s">
        <v>51</v>
      </c>
      <c r="D3887" t="s">
        <v>80</v>
      </c>
      <c r="E3887">
        <v>25</v>
      </c>
      <c r="F3887">
        <v>4.71</v>
      </c>
      <c r="G3887">
        <v>10.43</v>
      </c>
      <c r="H3887" s="1">
        <v>44846</v>
      </c>
      <c r="I3887" s="20">
        <v>0</v>
      </c>
      <c r="J3887" s="47">
        <f>Table_Query_from_Mac10[[#This Row],[unit_price]]-(Table_Query_from_Mac10[[#This Row],[unit_price]]*(Table_Query_from_Mac10[[#This Row],[discount_pct]]/100))</f>
        <v>10.43</v>
      </c>
      <c r="K3887" s="47">
        <f>Table_Query_from_Mac10[[#This Row],[unit_cost]]</f>
        <v>4.71</v>
      </c>
      <c r="L3887" s="47">
        <f>Table_Query_from_Mac10[[#This Row],[Live-cost]]*(1+Table_Query_from_Mac10[[#This Row],[CogsIncreasebyTYPE]])</f>
        <v>4.71</v>
      </c>
      <c r="M3887" s="47">
        <f>Table_Query_from_Mac10[[#This Row],[Live-cost]]*Table_Query_from_Mac10[[#This Row],[qty_to_ship]]</f>
        <v>117.75</v>
      </c>
      <c r="N3887" s="47">
        <f>IF(Table_Query_from_Mac10[[#This Row],[item_no]]="KDA",-Table_Query_from_Mac10[[#This Row],[unit_price]],Table_Query_from_Mac10[[#This Row],[Net Unit]]*Table_Query_from_Mac10[[#This Row],[qty_to_ship]])</f>
        <v>260.75</v>
      </c>
      <c r="O3887" s="47">
        <f>SUMIFS(Summary!C:C,Summary!H:H,Table_Query_from_Mac10[[#This Row],[Juiceoc]])</f>
        <v>0</v>
      </c>
      <c r="P3887" s="47">
        <f>SUMIFS(Summary!D:D,Summary!H:H,Table_Query_from_Mac10[[#This Row],[Juiceoc]])</f>
        <v>0</v>
      </c>
      <c r="Q3887" s="47">
        <f>SUMIFS(Summary!E:E,Summary!H:H,Table_Query_from_Mac10[[#This Row],[Juiceoc]])</f>
        <v>0</v>
      </c>
      <c r="R3887" s="47">
        <f>Table_Query_from_Mac10[[#This Row],[Net Unit]]*(1+Table_Query_from_Mac10[[#This Row],[PriceIncreasebyType]])</f>
        <v>10.43</v>
      </c>
      <c r="S3887" s="47">
        <f>Table_Query_from_Mac10[[#This Row],[UnitPriceFuture]]*Table_Query_from_Mac10[[#This Row],[qtytoShipFuture]]</f>
        <v>260.75</v>
      </c>
      <c r="T3887" s="47">
        <f>ROUND(Table_Query_from_Mac10[[#This Row],[qty_to_ship]]*(1+Table_Query_from_Mac10[[#This Row],[VolumeIncreasebyType]]),0)</f>
        <v>25</v>
      </c>
      <c r="U3887" s="47">
        <f>Table_Query_from_Mac10[[#This Row],[qtytoShipFuture]]*Table_Query_from_Mac10[[#This Row],[Future-cost]]</f>
        <v>117.75</v>
      </c>
      <c r="V3887" s="47">
        <f>Table_Query_from_Mac10[[#This Row],[qtytoShipFuture]]-Table_Query_from_Mac10[[#This Row],[qty_to_ship]]</f>
        <v>0</v>
      </c>
      <c r="W3887" s="47">
        <f>Table_Query_from_Mac10[[#This Row],[UnitPriceFuture]]</f>
        <v>10.43</v>
      </c>
      <c r="X3887" s="47">
        <f>Table_Query_from_Mac10[[#This Row],[Unit Increase]]*Table_Query_from_Mac10[[#This Row],[UnitPriceFuture]]</f>
        <v>0</v>
      </c>
      <c r="Y3887" s="47">
        <f>Table_Query_from_Mac10[[#This Row],[Unit Increase]]*Table_Query_from_Mac10[[#This Row],[Future-cost]]</f>
        <v>0</v>
      </c>
      <c r="Z3887" s="47">
        <f>-(Table_Query_from_Mac10[[#This Row],[Incremental Sales]]+((Table_Query_from_Mac10[[#This Row],[Incremental Sales]]*-(SUM(Summary!$S$8:$S$9)))))*Summary!$S$18</f>
        <v>0</v>
      </c>
      <c r="AA3887" s="47">
        <f>IFERROR(Table_Query_from_Mac10[[#This Row],[Incremental Cost]]/Table_Query_from_Mac10[[#This Row],[Incremental Sales]],0)</f>
        <v>0</v>
      </c>
      <c r="AB3887" s="47">
        <f>IFERROR(Table_Query_from_Mac10[[#This Row],[TotalCostFuture]]/Table_Query_from_Mac10[[#This Row],[totalsalesFuture]],0)</f>
        <v>0.45158197507190795</v>
      </c>
      <c r="AN3887" s="31">
        <v>100</v>
      </c>
      <c r="AO3887">
        <f t="shared" si="120"/>
        <v>25</v>
      </c>
      <c r="AQ3887" s="31">
        <v>29.81</v>
      </c>
      <c r="AR3887">
        <f t="shared" si="121"/>
        <v>10.43</v>
      </c>
    </row>
    <row r="3888" spans="1:44" x14ac:dyDescent="0.25">
      <c r="A3888">
        <v>90393</v>
      </c>
      <c r="B3888">
        <v>2</v>
      </c>
      <c r="C3888" t="s">
        <v>51</v>
      </c>
      <c r="D3888" t="s">
        <v>80</v>
      </c>
      <c r="E3888">
        <v>20</v>
      </c>
      <c r="F3888">
        <v>5.66</v>
      </c>
      <c r="G3888">
        <v>12.37</v>
      </c>
      <c r="H3888" s="1">
        <v>44846</v>
      </c>
      <c r="I3888" s="20">
        <v>0</v>
      </c>
      <c r="J3888" s="47">
        <f>Table_Query_from_Mac10[[#This Row],[unit_price]]-(Table_Query_from_Mac10[[#This Row],[unit_price]]*(Table_Query_from_Mac10[[#This Row],[discount_pct]]/100))</f>
        <v>12.37</v>
      </c>
      <c r="K3888" s="47">
        <f>Table_Query_from_Mac10[[#This Row],[unit_cost]]</f>
        <v>5.66</v>
      </c>
      <c r="L3888" s="47">
        <f>Table_Query_from_Mac10[[#This Row],[Live-cost]]*(1+Table_Query_from_Mac10[[#This Row],[CogsIncreasebyTYPE]])</f>
        <v>5.66</v>
      </c>
      <c r="M3888" s="47">
        <f>Table_Query_from_Mac10[[#This Row],[Live-cost]]*Table_Query_from_Mac10[[#This Row],[qty_to_ship]]</f>
        <v>113.2</v>
      </c>
      <c r="N3888" s="47">
        <f>IF(Table_Query_from_Mac10[[#This Row],[item_no]]="KDA",-Table_Query_from_Mac10[[#This Row],[unit_price]],Table_Query_from_Mac10[[#This Row],[Net Unit]]*Table_Query_from_Mac10[[#This Row],[qty_to_ship]])</f>
        <v>247.39999999999998</v>
      </c>
      <c r="O3888" s="47">
        <f>SUMIFS(Summary!C:C,Summary!H:H,Table_Query_from_Mac10[[#This Row],[Juiceoc]])</f>
        <v>0</v>
      </c>
      <c r="P3888" s="47">
        <f>SUMIFS(Summary!D:D,Summary!H:H,Table_Query_from_Mac10[[#This Row],[Juiceoc]])</f>
        <v>0</v>
      </c>
      <c r="Q3888" s="47">
        <f>SUMIFS(Summary!E:E,Summary!H:H,Table_Query_from_Mac10[[#This Row],[Juiceoc]])</f>
        <v>0</v>
      </c>
      <c r="R3888" s="47">
        <f>Table_Query_from_Mac10[[#This Row],[Net Unit]]*(1+Table_Query_from_Mac10[[#This Row],[PriceIncreasebyType]])</f>
        <v>12.37</v>
      </c>
      <c r="S3888" s="47">
        <f>Table_Query_from_Mac10[[#This Row],[UnitPriceFuture]]*Table_Query_from_Mac10[[#This Row],[qtytoShipFuture]]</f>
        <v>247.39999999999998</v>
      </c>
      <c r="T3888" s="47">
        <f>ROUND(Table_Query_from_Mac10[[#This Row],[qty_to_ship]]*(1+Table_Query_from_Mac10[[#This Row],[VolumeIncreasebyType]]),0)</f>
        <v>20</v>
      </c>
      <c r="U3888" s="47">
        <f>Table_Query_from_Mac10[[#This Row],[qtytoShipFuture]]*Table_Query_from_Mac10[[#This Row],[Future-cost]]</f>
        <v>113.2</v>
      </c>
      <c r="V3888" s="47">
        <f>Table_Query_from_Mac10[[#This Row],[qtytoShipFuture]]-Table_Query_from_Mac10[[#This Row],[qty_to_ship]]</f>
        <v>0</v>
      </c>
      <c r="W3888" s="47">
        <f>Table_Query_from_Mac10[[#This Row],[UnitPriceFuture]]</f>
        <v>12.37</v>
      </c>
      <c r="X3888" s="47">
        <f>Table_Query_from_Mac10[[#This Row],[Unit Increase]]*Table_Query_from_Mac10[[#This Row],[UnitPriceFuture]]</f>
        <v>0</v>
      </c>
      <c r="Y3888" s="47">
        <f>Table_Query_from_Mac10[[#This Row],[Unit Increase]]*Table_Query_from_Mac10[[#This Row],[Future-cost]]</f>
        <v>0</v>
      </c>
      <c r="Z3888" s="47">
        <f>-(Table_Query_from_Mac10[[#This Row],[Incremental Sales]]+((Table_Query_from_Mac10[[#This Row],[Incremental Sales]]*-(SUM(Summary!$S$8:$S$9)))))*Summary!$S$18</f>
        <v>0</v>
      </c>
      <c r="AA3888" s="47">
        <f>IFERROR(Table_Query_from_Mac10[[#This Row],[Incremental Cost]]/Table_Query_from_Mac10[[#This Row],[Incremental Sales]],0)</f>
        <v>0</v>
      </c>
      <c r="AB3888" s="47">
        <f>IFERROR(Table_Query_from_Mac10[[#This Row],[TotalCostFuture]]/Table_Query_from_Mac10[[#This Row],[totalsalesFuture]],0)</f>
        <v>0.45755860953920779</v>
      </c>
      <c r="AN3888" s="30">
        <v>80</v>
      </c>
      <c r="AO3888">
        <f t="shared" si="120"/>
        <v>20</v>
      </c>
      <c r="AQ3888" s="30">
        <v>35.33</v>
      </c>
      <c r="AR3888">
        <f t="shared" si="121"/>
        <v>12.37</v>
      </c>
    </row>
    <row r="3889" spans="1:44" x14ac:dyDescent="0.25">
      <c r="A3889">
        <v>90393</v>
      </c>
      <c r="B3889">
        <v>3</v>
      </c>
      <c r="C3889" t="s">
        <v>51</v>
      </c>
      <c r="D3889" t="s">
        <v>80</v>
      </c>
      <c r="E3889">
        <v>9</v>
      </c>
      <c r="F3889">
        <v>6.9</v>
      </c>
      <c r="G3889">
        <v>15.6</v>
      </c>
      <c r="H3889" s="1">
        <v>44846</v>
      </c>
      <c r="I3889" s="20">
        <v>0</v>
      </c>
      <c r="J3889" s="47">
        <f>Table_Query_from_Mac10[[#This Row],[unit_price]]-(Table_Query_from_Mac10[[#This Row],[unit_price]]*(Table_Query_from_Mac10[[#This Row],[discount_pct]]/100))</f>
        <v>15.6</v>
      </c>
      <c r="K3889" s="47">
        <f>Table_Query_from_Mac10[[#This Row],[unit_cost]]</f>
        <v>6.9</v>
      </c>
      <c r="L3889" s="47">
        <f>Table_Query_from_Mac10[[#This Row],[Live-cost]]*(1+Table_Query_from_Mac10[[#This Row],[CogsIncreasebyTYPE]])</f>
        <v>6.9</v>
      </c>
      <c r="M3889" s="47">
        <f>Table_Query_from_Mac10[[#This Row],[Live-cost]]*Table_Query_from_Mac10[[#This Row],[qty_to_ship]]</f>
        <v>62.1</v>
      </c>
      <c r="N3889" s="47">
        <f>IF(Table_Query_from_Mac10[[#This Row],[item_no]]="KDA",-Table_Query_from_Mac10[[#This Row],[unit_price]],Table_Query_from_Mac10[[#This Row],[Net Unit]]*Table_Query_from_Mac10[[#This Row],[qty_to_ship]])</f>
        <v>140.4</v>
      </c>
      <c r="O3889" s="47">
        <f>SUMIFS(Summary!C:C,Summary!H:H,Table_Query_from_Mac10[[#This Row],[Juiceoc]])</f>
        <v>0</v>
      </c>
      <c r="P3889" s="47">
        <f>SUMIFS(Summary!D:D,Summary!H:H,Table_Query_from_Mac10[[#This Row],[Juiceoc]])</f>
        <v>0</v>
      </c>
      <c r="Q3889" s="47">
        <f>SUMIFS(Summary!E:E,Summary!H:H,Table_Query_from_Mac10[[#This Row],[Juiceoc]])</f>
        <v>0</v>
      </c>
      <c r="R3889" s="47">
        <f>Table_Query_from_Mac10[[#This Row],[Net Unit]]*(1+Table_Query_from_Mac10[[#This Row],[PriceIncreasebyType]])</f>
        <v>15.6</v>
      </c>
      <c r="S3889" s="47">
        <f>Table_Query_from_Mac10[[#This Row],[UnitPriceFuture]]*Table_Query_from_Mac10[[#This Row],[qtytoShipFuture]]</f>
        <v>140.4</v>
      </c>
      <c r="T3889" s="47">
        <f>ROUND(Table_Query_from_Mac10[[#This Row],[qty_to_ship]]*(1+Table_Query_from_Mac10[[#This Row],[VolumeIncreasebyType]]),0)</f>
        <v>9</v>
      </c>
      <c r="U3889" s="47">
        <f>Table_Query_from_Mac10[[#This Row],[qtytoShipFuture]]*Table_Query_from_Mac10[[#This Row],[Future-cost]]</f>
        <v>62.1</v>
      </c>
      <c r="V3889" s="47">
        <f>Table_Query_from_Mac10[[#This Row],[qtytoShipFuture]]-Table_Query_from_Mac10[[#This Row],[qty_to_ship]]</f>
        <v>0</v>
      </c>
      <c r="W3889" s="47">
        <f>Table_Query_from_Mac10[[#This Row],[UnitPriceFuture]]</f>
        <v>15.6</v>
      </c>
      <c r="X3889" s="47">
        <f>Table_Query_from_Mac10[[#This Row],[Unit Increase]]*Table_Query_from_Mac10[[#This Row],[UnitPriceFuture]]</f>
        <v>0</v>
      </c>
      <c r="Y3889" s="47">
        <f>Table_Query_from_Mac10[[#This Row],[Unit Increase]]*Table_Query_from_Mac10[[#This Row],[Future-cost]]</f>
        <v>0</v>
      </c>
      <c r="Z3889" s="47">
        <f>-(Table_Query_from_Mac10[[#This Row],[Incremental Sales]]+((Table_Query_from_Mac10[[#This Row],[Incremental Sales]]*-(SUM(Summary!$S$8:$S$9)))))*Summary!$S$18</f>
        <v>0</v>
      </c>
      <c r="AA3889" s="47">
        <f>IFERROR(Table_Query_from_Mac10[[#This Row],[Incremental Cost]]/Table_Query_from_Mac10[[#This Row],[Incremental Sales]],0)</f>
        <v>0</v>
      </c>
      <c r="AB3889" s="47">
        <f>IFERROR(Table_Query_from_Mac10[[#This Row],[TotalCostFuture]]/Table_Query_from_Mac10[[#This Row],[totalsalesFuture]],0)</f>
        <v>0.44230769230769229</v>
      </c>
      <c r="AN3889" s="31">
        <v>36</v>
      </c>
      <c r="AO3889">
        <f t="shared" si="120"/>
        <v>9</v>
      </c>
      <c r="AQ3889" s="31">
        <v>44.56</v>
      </c>
      <c r="AR3889">
        <f t="shared" si="121"/>
        <v>15.6</v>
      </c>
    </row>
    <row r="3890" spans="1:44" x14ac:dyDescent="0.25">
      <c r="A3890">
        <v>90393</v>
      </c>
      <c r="B3890">
        <v>4</v>
      </c>
      <c r="C3890" t="s">
        <v>51</v>
      </c>
      <c r="D3890" t="s">
        <v>80</v>
      </c>
      <c r="E3890">
        <v>9</v>
      </c>
      <c r="F3890">
        <v>8.19</v>
      </c>
      <c r="G3890">
        <v>19.38</v>
      </c>
      <c r="H3890" s="1">
        <v>44846</v>
      </c>
      <c r="I3890" s="20">
        <v>0</v>
      </c>
      <c r="J3890" s="47">
        <f>Table_Query_from_Mac10[[#This Row],[unit_price]]-(Table_Query_from_Mac10[[#This Row],[unit_price]]*(Table_Query_from_Mac10[[#This Row],[discount_pct]]/100))</f>
        <v>19.38</v>
      </c>
      <c r="K3890" s="47">
        <f>Table_Query_from_Mac10[[#This Row],[unit_cost]]</f>
        <v>8.19</v>
      </c>
      <c r="L3890" s="47">
        <f>Table_Query_from_Mac10[[#This Row],[Live-cost]]*(1+Table_Query_from_Mac10[[#This Row],[CogsIncreasebyTYPE]])</f>
        <v>8.19</v>
      </c>
      <c r="M3890" s="47">
        <f>Table_Query_from_Mac10[[#This Row],[Live-cost]]*Table_Query_from_Mac10[[#This Row],[qty_to_ship]]</f>
        <v>73.709999999999994</v>
      </c>
      <c r="N3890" s="47">
        <f>IF(Table_Query_from_Mac10[[#This Row],[item_no]]="KDA",-Table_Query_from_Mac10[[#This Row],[unit_price]],Table_Query_from_Mac10[[#This Row],[Net Unit]]*Table_Query_from_Mac10[[#This Row],[qty_to_ship]])</f>
        <v>174.42</v>
      </c>
      <c r="O3890" s="47">
        <f>SUMIFS(Summary!C:C,Summary!H:H,Table_Query_from_Mac10[[#This Row],[Juiceoc]])</f>
        <v>0</v>
      </c>
      <c r="P3890" s="47">
        <f>SUMIFS(Summary!D:D,Summary!H:H,Table_Query_from_Mac10[[#This Row],[Juiceoc]])</f>
        <v>0</v>
      </c>
      <c r="Q3890" s="47">
        <f>SUMIFS(Summary!E:E,Summary!H:H,Table_Query_from_Mac10[[#This Row],[Juiceoc]])</f>
        <v>0</v>
      </c>
      <c r="R3890" s="47">
        <f>Table_Query_from_Mac10[[#This Row],[Net Unit]]*(1+Table_Query_from_Mac10[[#This Row],[PriceIncreasebyType]])</f>
        <v>19.38</v>
      </c>
      <c r="S3890" s="47">
        <f>Table_Query_from_Mac10[[#This Row],[UnitPriceFuture]]*Table_Query_from_Mac10[[#This Row],[qtytoShipFuture]]</f>
        <v>174.42</v>
      </c>
      <c r="T3890" s="47">
        <f>ROUND(Table_Query_from_Mac10[[#This Row],[qty_to_ship]]*(1+Table_Query_from_Mac10[[#This Row],[VolumeIncreasebyType]]),0)</f>
        <v>9</v>
      </c>
      <c r="U3890" s="47">
        <f>Table_Query_from_Mac10[[#This Row],[qtytoShipFuture]]*Table_Query_from_Mac10[[#This Row],[Future-cost]]</f>
        <v>73.709999999999994</v>
      </c>
      <c r="V3890" s="47">
        <f>Table_Query_from_Mac10[[#This Row],[qtytoShipFuture]]-Table_Query_from_Mac10[[#This Row],[qty_to_ship]]</f>
        <v>0</v>
      </c>
      <c r="W3890" s="47">
        <f>Table_Query_from_Mac10[[#This Row],[UnitPriceFuture]]</f>
        <v>19.38</v>
      </c>
      <c r="X3890" s="47">
        <f>Table_Query_from_Mac10[[#This Row],[Unit Increase]]*Table_Query_from_Mac10[[#This Row],[UnitPriceFuture]]</f>
        <v>0</v>
      </c>
      <c r="Y3890" s="47">
        <f>Table_Query_from_Mac10[[#This Row],[Unit Increase]]*Table_Query_from_Mac10[[#This Row],[Future-cost]]</f>
        <v>0</v>
      </c>
      <c r="Z3890" s="47">
        <f>-(Table_Query_from_Mac10[[#This Row],[Incremental Sales]]+((Table_Query_from_Mac10[[#This Row],[Incremental Sales]]*-(SUM(Summary!$S$8:$S$9)))))*Summary!$S$18</f>
        <v>0</v>
      </c>
      <c r="AA3890" s="47">
        <f>IFERROR(Table_Query_from_Mac10[[#This Row],[Incremental Cost]]/Table_Query_from_Mac10[[#This Row],[Incremental Sales]],0)</f>
        <v>0</v>
      </c>
      <c r="AB3890" s="47">
        <f>IFERROR(Table_Query_from_Mac10[[#This Row],[TotalCostFuture]]/Table_Query_from_Mac10[[#This Row],[totalsalesFuture]],0)</f>
        <v>0.42260061919504643</v>
      </c>
      <c r="AN3890" s="30">
        <v>36</v>
      </c>
      <c r="AO3890">
        <f t="shared" si="120"/>
        <v>9</v>
      </c>
      <c r="AQ3890" s="30">
        <v>55.37</v>
      </c>
      <c r="AR3890">
        <f t="shared" si="121"/>
        <v>19.38</v>
      </c>
    </row>
    <row r="3891" spans="1:44" x14ac:dyDescent="0.25">
      <c r="A3891">
        <v>90393</v>
      </c>
      <c r="B3891">
        <v>5</v>
      </c>
      <c r="C3891" t="s">
        <v>53</v>
      </c>
      <c r="D3891" t="s">
        <v>80</v>
      </c>
      <c r="E3891">
        <v>25</v>
      </c>
      <c r="F3891">
        <v>5.8</v>
      </c>
      <c r="G3891">
        <v>12.8</v>
      </c>
      <c r="H3891" s="1">
        <v>44846</v>
      </c>
      <c r="I3891" s="20">
        <v>0</v>
      </c>
      <c r="J3891" s="47">
        <f>Table_Query_from_Mac10[[#This Row],[unit_price]]-(Table_Query_from_Mac10[[#This Row],[unit_price]]*(Table_Query_from_Mac10[[#This Row],[discount_pct]]/100))</f>
        <v>12.8</v>
      </c>
      <c r="K3891" s="47">
        <f>Table_Query_from_Mac10[[#This Row],[unit_cost]]</f>
        <v>5.8</v>
      </c>
      <c r="L3891" s="47">
        <f>Table_Query_from_Mac10[[#This Row],[Live-cost]]*(1+Table_Query_from_Mac10[[#This Row],[CogsIncreasebyTYPE]])</f>
        <v>5.8</v>
      </c>
      <c r="M3891" s="47">
        <f>Table_Query_from_Mac10[[#This Row],[Live-cost]]*Table_Query_from_Mac10[[#This Row],[qty_to_ship]]</f>
        <v>145</v>
      </c>
      <c r="N3891" s="47">
        <f>IF(Table_Query_from_Mac10[[#This Row],[item_no]]="KDA",-Table_Query_from_Mac10[[#This Row],[unit_price]],Table_Query_from_Mac10[[#This Row],[Net Unit]]*Table_Query_from_Mac10[[#This Row],[qty_to_ship]])</f>
        <v>320</v>
      </c>
      <c r="O3891" s="47">
        <f>SUMIFS(Summary!C:C,Summary!H:H,Table_Query_from_Mac10[[#This Row],[Juiceoc]])</f>
        <v>0</v>
      </c>
      <c r="P3891" s="47">
        <f>SUMIFS(Summary!D:D,Summary!H:H,Table_Query_from_Mac10[[#This Row],[Juiceoc]])</f>
        <v>0</v>
      </c>
      <c r="Q3891" s="47">
        <f>SUMIFS(Summary!E:E,Summary!H:H,Table_Query_from_Mac10[[#This Row],[Juiceoc]])</f>
        <v>0</v>
      </c>
      <c r="R3891" s="47">
        <f>Table_Query_from_Mac10[[#This Row],[Net Unit]]*(1+Table_Query_from_Mac10[[#This Row],[PriceIncreasebyType]])</f>
        <v>12.8</v>
      </c>
      <c r="S3891" s="47">
        <f>Table_Query_from_Mac10[[#This Row],[UnitPriceFuture]]*Table_Query_from_Mac10[[#This Row],[qtytoShipFuture]]</f>
        <v>320</v>
      </c>
      <c r="T3891" s="47">
        <f>ROUND(Table_Query_from_Mac10[[#This Row],[qty_to_ship]]*(1+Table_Query_from_Mac10[[#This Row],[VolumeIncreasebyType]]),0)</f>
        <v>25</v>
      </c>
      <c r="U3891" s="47">
        <f>Table_Query_from_Mac10[[#This Row],[qtytoShipFuture]]*Table_Query_from_Mac10[[#This Row],[Future-cost]]</f>
        <v>145</v>
      </c>
      <c r="V3891" s="47">
        <f>Table_Query_from_Mac10[[#This Row],[qtytoShipFuture]]-Table_Query_from_Mac10[[#This Row],[qty_to_ship]]</f>
        <v>0</v>
      </c>
      <c r="W3891" s="47">
        <f>Table_Query_from_Mac10[[#This Row],[UnitPriceFuture]]</f>
        <v>12.8</v>
      </c>
      <c r="X3891" s="47">
        <f>Table_Query_from_Mac10[[#This Row],[Unit Increase]]*Table_Query_from_Mac10[[#This Row],[UnitPriceFuture]]</f>
        <v>0</v>
      </c>
      <c r="Y3891" s="47">
        <f>Table_Query_from_Mac10[[#This Row],[Unit Increase]]*Table_Query_from_Mac10[[#This Row],[Future-cost]]</f>
        <v>0</v>
      </c>
      <c r="Z3891" s="47">
        <f>-(Table_Query_from_Mac10[[#This Row],[Incremental Sales]]+((Table_Query_from_Mac10[[#This Row],[Incremental Sales]]*-(SUM(Summary!$S$8:$S$9)))))*Summary!$S$18</f>
        <v>0</v>
      </c>
      <c r="AA3891" s="47">
        <f>IFERROR(Table_Query_from_Mac10[[#This Row],[Incremental Cost]]/Table_Query_from_Mac10[[#This Row],[Incremental Sales]],0)</f>
        <v>0</v>
      </c>
      <c r="AB3891" s="47">
        <f>IFERROR(Table_Query_from_Mac10[[#This Row],[TotalCostFuture]]/Table_Query_from_Mac10[[#This Row],[totalsalesFuture]],0)</f>
        <v>0.453125</v>
      </c>
      <c r="AN3891" s="31">
        <v>100</v>
      </c>
      <c r="AO3891">
        <f t="shared" si="120"/>
        <v>25</v>
      </c>
      <c r="AQ3891" s="31">
        <v>36.56</v>
      </c>
      <c r="AR3891">
        <f t="shared" si="121"/>
        <v>12.8</v>
      </c>
    </row>
    <row r="3892" spans="1:44" x14ac:dyDescent="0.25">
      <c r="A3892">
        <v>90393</v>
      </c>
      <c r="B3892">
        <v>6</v>
      </c>
      <c r="C3892" t="s">
        <v>53</v>
      </c>
      <c r="D3892" t="s">
        <v>80</v>
      </c>
      <c r="E3892">
        <v>20</v>
      </c>
      <c r="F3892">
        <v>7.01</v>
      </c>
      <c r="G3892">
        <v>15.63</v>
      </c>
      <c r="H3892" s="1">
        <v>44846</v>
      </c>
      <c r="I3892" s="20">
        <v>0</v>
      </c>
      <c r="J3892" s="47">
        <f>Table_Query_from_Mac10[[#This Row],[unit_price]]-(Table_Query_from_Mac10[[#This Row],[unit_price]]*(Table_Query_from_Mac10[[#This Row],[discount_pct]]/100))</f>
        <v>15.63</v>
      </c>
      <c r="K3892" s="47">
        <f>Table_Query_from_Mac10[[#This Row],[unit_cost]]</f>
        <v>7.01</v>
      </c>
      <c r="L3892" s="47">
        <f>Table_Query_from_Mac10[[#This Row],[Live-cost]]*(1+Table_Query_from_Mac10[[#This Row],[CogsIncreasebyTYPE]])</f>
        <v>7.01</v>
      </c>
      <c r="M3892" s="47">
        <f>Table_Query_from_Mac10[[#This Row],[Live-cost]]*Table_Query_from_Mac10[[#This Row],[qty_to_ship]]</f>
        <v>140.19999999999999</v>
      </c>
      <c r="N3892" s="47">
        <f>IF(Table_Query_from_Mac10[[#This Row],[item_no]]="KDA",-Table_Query_from_Mac10[[#This Row],[unit_price]],Table_Query_from_Mac10[[#This Row],[Net Unit]]*Table_Query_from_Mac10[[#This Row],[qty_to_ship]])</f>
        <v>312.60000000000002</v>
      </c>
      <c r="O3892" s="47">
        <f>SUMIFS(Summary!C:C,Summary!H:H,Table_Query_from_Mac10[[#This Row],[Juiceoc]])</f>
        <v>0</v>
      </c>
      <c r="P3892" s="47">
        <f>SUMIFS(Summary!D:D,Summary!H:H,Table_Query_from_Mac10[[#This Row],[Juiceoc]])</f>
        <v>0</v>
      </c>
      <c r="Q3892" s="47">
        <f>SUMIFS(Summary!E:E,Summary!H:H,Table_Query_from_Mac10[[#This Row],[Juiceoc]])</f>
        <v>0</v>
      </c>
      <c r="R3892" s="47">
        <f>Table_Query_from_Mac10[[#This Row],[Net Unit]]*(1+Table_Query_from_Mac10[[#This Row],[PriceIncreasebyType]])</f>
        <v>15.63</v>
      </c>
      <c r="S3892" s="47">
        <f>Table_Query_from_Mac10[[#This Row],[UnitPriceFuture]]*Table_Query_from_Mac10[[#This Row],[qtytoShipFuture]]</f>
        <v>312.60000000000002</v>
      </c>
      <c r="T3892" s="47">
        <f>ROUND(Table_Query_from_Mac10[[#This Row],[qty_to_ship]]*(1+Table_Query_from_Mac10[[#This Row],[VolumeIncreasebyType]]),0)</f>
        <v>20</v>
      </c>
      <c r="U3892" s="47">
        <f>Table_Query_from_Mac10[[#This Row],[qtytoShipFuture]]*Table_Query_from_Mac10[[#This Row],[Future-cost]]</f>
        <v>140.19999999999999</v>
      </c>
      <c r="V3892" s="47">
        <f>Table_Query_from_Mac10[[#This Row],[qtytoShipFuture]]-Table_Query_from_Mac10[[#This Row],[qty_to_ship]]</f>
        <v>0</v>
      </c>
      <c r="W3892" s="47">
        <f>Table_Query_from_Mac10[[#This Row],[UnitPriceFuture]]</f>
        <v>15.63</v>
      </c>
      <c r="X3892" s="47">
        <f>Table_Query_from_Mac10[[#This Row],[Unit Increase]]*Table_Query_from_Mac10[[#This Row],[UnitPriceFuture]]</f>
        <v>0</v>
      </c>
      <c r="Y3892" s="47">
        <f>Table_Query_from_Mac10[[#This Row],[Unit Increase]]*Table_Query_from_Mac10[[#This Row],[Future-cost]]</f>
        <v>0</v>
      </c>
      <c r="Z3892" s="47">
        <f>-(Table_Query_from_Mac10[[#This Row],[Incremental Sales]]+((Table_Query_from_Mac10[[#This Row],[Incremental Sales]]*-(SUM(Summary!$S$8:$S$9)))))*Summary!$S$18</f>
        <v>0</v>
      </c>
      <c r="AA3892" s="47">
        <f>IFERROR(Table_Query_from_Mac10[[#This Row],[Incremental Cost]]/Table_Query_from_Mac10[[#This Row],[Incremental Sales]],0)</f>
        <v>0</v>
      </c>
      <c r="AB3892" s="47">
        <f>IFERROR(Table_Query_from_Mac10[[#This Row],[TotalCostFuture]]/Table_Query_from_Mac10[[#This Row],[totalsalesFuture]],0)</f>
        <v>0.44849648112603963</v>
      </c>
      <c r="AN3892" s="30">
        <v>80</v>
      </c>
      <c r="AO3892">
        <f t="shared" si="120"/>
        <v>20</v>
      </c>
      <c r="AQ3892" s="30">
        <v>44.67</v>
      </c>
      <c r="AR3892">
        <f t="shared" si="121"/>
        <v>15.63</v>
      </c>
    </row>
    <row r="3893" spans="1:44" x14ac:dyDescent="0.25">
      <c r="A3893">
        <v>90393</v>
      </c>
      <c r="B3893">
        <v>7</v>
      </c>
      <c r="C3893" t="s">
        <v>53</v>
      </c>
      <c r="D3893" t="s">
        <v>80</v>
      </c>
      <c r="E3893">
        <v>12</v>
      </c>
      <c r="F3893">
        <v>8.3699999999999992</v>
      </c>
      <c r="G3893">
        <v>18.79</v>
      </c>
      <c r="H3893" s="1">
        <v>44846</v>
      </c>
      <c r="I3893" s="20">
        <v>0</v>
      </c>
      <c r="J3893" s="47">
        <f>Table_Query_from_Mac10[[#This Row],[unit_price]]-(Table_Query_from_Mac10[[#This Row],[unit_price]]*(Table_Query_from_Mac10[[#This Row],[discount_pct]]/100))</f>
        <v>18.79</v>
      </c>
      <c r="K3893" s="47">
        <f>Table_Query_from_Mac10[[#This Row],[unit_cost]]</f>
        <v>8.3699999999999992</v>
      </c>
      <c r="L3893" s="47">
        <f>Table_Query_from_Mac10[[#This Row],[Live-cost]]*(1+Table_Query_from_Mac10[[#This Row],[CogsIncreasebyTYPE]])</f>
        <v>8.3699999999999992</v>
      </c>
      <c r="M3893" s="47">
        <f>Table_Query_from_Mac10[[#This Row],[Live-cost]]*Table_Query_from_Mac10[[#This Row],[qty_to_ship]]</f>
        <v>100.44</v>
      </c>
      <c r="N3893" s="47">
        <f>IF(Table_Query_from_Mac10[[#This Row],[item_no]]="KDA",-Table_Query_from_Mac10[[#This Row],[unit_price]],Table_Query_from_Mac10[[#This Row],[Net Unit]]*Table_Query_from_Mac10[[#This Row],[qty_to_ship]])</f>
        <v>225.48</v>
      </c>
      <c r="O3893" s="47">
        <f>SUMIFS(Summary!C:C,Summary!H:H,Table_Query_from_Mac10[[#This Row],[Juiceoc]])</f>
        <v>0</v>
      </c>
      <c r="P3893" s="47">
        <f>SUMIFS(Summary!D:D,Summary!H:H,Table_Query_from_Mac10[[#This Row],[Juiceoc]])</f>
        <v>0</v>
      </c>
      <c r="Q3893" s="47">
        <f>SUMIFS(Summary!E:E,Summary!H:H,Table_Query_from_Mac10[[#This Row],[Juiceoc]])</f>
        <v>0</v>
      </c>
      <c r="R3893" s="47">
        <f>Table_Query_from_Mac10[[#This Row],[Net Unit]]*(1+Table_Query_from_Mac10[[#This Row],[PriceIncreasebyType]])</f>
        <v>18.79</v>
      </c>
      <c r="S3893" s="47">
        <f>Table_Query_from_Mac10[[#This Row],[UnitPriceFuture]]*Table_Query_from_Mac10[[#This Row],[qtytoShipFuture]]</f>
        <v>225.48</v>
      </c>
      <c r="T3893" s="47">
        <f>ROUND(Table_Query_from_Mac10[[#This Row],[qty_to_ship]]*(1+Table_Query_from_Mac10[[#This Row],[VolumeIncreasebyType]]),0)</f>
        <v>12</v>
      </c>
      <c r="U3893" s="47">
        <f>Table_Query_from_Mac10[[#This Row],[qtytoShipFuture]]*Table_Query_from_Mac10[[#This Row],[Future-cost]]</f>
        <v>100.44</v>
      </c>
      <c r="V3893" s="47">
        <f>Table_Query_from_Mac10[[#This Row],[qtytoShipFuture]]-Table_Query_from_Mac10[[#This Row],[qty_to_ship]]</f>
        <v>0</v>
      </c>
      <c r="W3893" s="47">
        <f>Table_Query_from_Mac10[[#This Row],[UnitPriceFuture]]</f>
        <v>18.79</v>
      </c>
      <c r="X3893" s="47">
        <f>Table_Query_from_Mac10[[#This Row],[Unit Increase]]*Table_Query_from_Mac10[[#This Row],[UnitPriceFuture]]</f>
        <v>0</v>
      </c>
      <c r="Y3893" s="47">
        <f>Table_Query_from_Mac10[[#This Row],[Unit Increase]]*Table_Query_from_Mac10[[#This Row],[Future-cost]]</f>
        <v>0</v>
      </c>
      <c r="Z3893" s="47">
        <f>-(Table_Query_from_Mac10[[#This Row],[Incremental Sales]]+((Table_Query_from_Mac10[[#This Row],[Incremental Sales]]*-(SUM(Summary!$S$8:$S$9)))))*Summary!$S$18</f>
        <v>0</v>
      </c>
      <c r="AA3893" s="47">
        <f>IFERROR(Table_Query_from_Mac10[[#This Row],[Incremental Cost]]/Table_Query_from_Mac10[[#This Row],[Incremental Sales]],0)</f>
        <v>0</v>
      </c>
      <c r="AB3893" s="47">
        <f>IFERROR(Table_Query_from_Mac10[[#This Row],[TotalCostFuture]]/Table_Query_from_Mac10[[#This Row],[totalsalesFuture]],0)</f>
        <v>0.44544970729111233</v>
      </c>
      <c r="AN3893" s="31">
        <v>48</v>
      </c>
      <c r="AO3893">
        <f t="shared" si="120"/>
        <v>12</v>
      </c>
      <c r="AQ3893" s="31">
        <v>53.69</v>
      </c>
      <c r="AR3893">
        <f t="shared" si="121"/>
        <v>18.79</v>
      </c>
    </row>
    <row r="3894" spans="1:44" x14ac:dyDescent="0.25">
      <c r="A3894">
        <v>90393</v>
      </c>
      <c r="B3894">
        <v>8</v>
      </c>
      <c r="C3894" t="s">
        <v>53</v>
      </c>
      <c r="D3894" t="s">
        <v>80</v>
      </c>
      <c r="E3894">
        <v>12</v>
      </c>
      <c r="F3894">
        <v>1.1499999999999999</v>
      </c>
      <c r="G3894">
        <v>3.52</v>
      </c>
      <c r="H3894" s="1">
        <v>44846</v>
      </c>
      <c r="I3894" s="20">
        <v>0</v>
      </c>
      <c r="J3894" s="47">
        <f>Table_Query_from_Mac10[[#This Row],[unit_price]]-(Table_Query_from_Mac10[[#This Row],[unit_price]]*(Table_Query_from_Mac10[[#This Row],[discount_pct]]/100))</f>
        <v>3.52</v>
      </c>
      <c r="K3894" s="47">
        <f>Table_Query_from_Mac10[[#This Row],[unit_cost]]</f>
        <v>1.1499999999999999</v>
      </c>
      <c r="L3894" s="47">
        <f>Table_Query_from_Mac10[[#This Row],[Live-cost]]*(1+Table_Query_from_Mac10[[#This Row],[CogsIncreasebyTYPE]])</f>
        <v>1.1499999999999999</v>
      </c>
      <c r="M3894" s="47">
        <f>Table_Query_from_Mac10[[#This Row],[Live-cost]]*Table_Query_from_Mac10[[#This Row],[qty_to_ship]]</f>
        <v>13.799999999999999</v>
      </c>
      <c r="N3894" s="47">
        <f>IF(Table_Query_from_Mac10[[#This Row],[item_no]]="KDA",-Table_Query_from_Mac10[[#This Row],[unit_price]],Table_Query_from_Mac10[[#This Row],[Net Unit]]*Table_Query_from_Mac10[[#This Row],[qty_to_ship]])</f>
        <v>42.24</v>
      </c>
      <c r="O3894" s="47">
        <f>SUMIFS(Summary!C:C,Summary!H:H,Table_Query_from_Mac10[[#This Row],[Juiceoc]])</f>
        <v>0</v>
      </c>
      <c r="P3894" s="47">
        <f>SUMIFS(Summary!D:D,Summary!H:H,Table_Query_from_Mac10[[#This Row],[Juiceoc]])</f>
        <v>0</v>
      </c>
      <c r="Q3894" s="47">
        <f>SUMIFS(Summary!E:E,Summary!H:H,Table_Query_from_Mac10[[#This Row],[Juiceoc]])</f>
        <v>0</v>
      </c>
      <c r="R3894" s="47">
        <f>Table_Query_from_Mac10[[#This Row],[Net Unit]]*(1+Table_Query_from_Mac10[[#This Row],[PriceIncreasebyType]])</f>
        <v>3.52</v>
      </c>
      <c r="S3894" s="47">
        <f>Table_Query_from_Mac10[[#This Row],[UnitPriceFuture]]*Table_Query_from_Mac10[[#This Row],[qtytoShipFuture]]</f>
        <v>42.24</v>
      </c>
      <c r="T3894" s="47">
        <f>ROUND(Table_Query_from_Mac10[[#This Row],[qty_to_ship]]*(1+Table_Query_from_Mac10[[#This Row],[VolumeIncreasebyType]]),0)</f>
        <v>12</v>
      </c>
      <c r="U3894" s="47">
        <f>Table_Query_from_Mac10[[#This Row],[qtytoShipFuture]]*Table_Query_from_Mac10[[#This Row],[Future-cost]]</f>
        <v>13.799999999999999</v>
      </c>
      <c r="V3894" s="47">
        <f>Table_Query_from_Mac10[[#This Row],[qtytoShipFuture]]-Table_Query_from_Mac10[[#This Row],[qty_to_ship]]</f>
        <v>0</v>
      </c>
      <c r="W3894" s="47">
        <f>Table_Query_from_Mac10[[#This Row],[UnitPriceFuture]]</f>
        <v>3.52</v>
      </c>
      <c r="X3894" s="47">
        <f>Table_Query_from_Mac10[[#This Row],[Unit Increase]]*Table_Query_from_Mac10[[#This Row],[UnitPriceFuture]]</f>
        <v>0</v>
      </c>
      <c r="Y3894" s="47">
        <f>Table_Query_from_Mac10[[#This Row],[Unit Increase]]*Table_Query_from_Mac10[[#This Row],[Future-cost]]</f>
        <v>0</v>
      </c>
      <c r="Z3894" s="47">
        <f>-(Table_Query_from_Mac10[[#This Row],[Incremental Sales]]+((Table_Query_from_Mac10[[#This Row],[Incremental Sales]]*-(SUM(Summary!$S$8:$S$9)))))*Summary!$S$18</f>
        <v>0</v>
      </c>
      <c r="AA3894" s="47">
        <f>IFERROR(Table_Query_from_Mac10[[#This Row],[Incremental Cost]]/Table_Query_from_Mac10[[#This Row],[Incremental Sales]],0)</f>
        <v>0</v>
      </c>
      <c r="AB3894" s="47">
        <f>IFERROR(Table_Query_from_Mac10[[#This Row],[TotalCostFuture]]/Table_Query_from_Mac10[[#This Row],[totalsalesFuture]],0)</f>
        <v>0.32670454545454541</v>
      </c>
      <c r="AN3894" s="30">
        <v>48</v>
      </c>
      <c r="AO3894">
        <f t="shared" si="120"/>
        <v>12</v>
      </c>
      <c r="AQ3894" s="30">
        <v>10.07</v>
      </c>
      <c r="AR3894">
        <f t="shared" si="121"/>
        <v>3.52</v>
      </c>
    </row>
    <row r="3895" spans="1:44" x14ac:dyDescent="0.25">
      <c r="A3895">
        <v>90394</v>
      </c>
      <c r="B3895">
        <v>1</v>
      </c>
      <c r="C3895" t="s">
        <v>55</v>
      </c>
      <c r="D3895" t="s">
        <v>81</v>
      </c>
      <c r="E3895">
        <v>3</v>
      </c>
      <c r="F3895">
        <v>8.81</v>
      </c>
      <c r="G3895">
        <v>23.26</v>
      </c>
      <c r="H3895" s="1">
        <v>44859</v>
      </c>
      <c r="I3895" s="20">
        <v>0</v>
      </c>
      <c r="J3895" s="47">
        <f>Table_Query_from_Mac10[[#This Row],[unit_price]]-(Table_Query_from_Mac10[[#This Row],[unit_price]]*(Table_Query_from_Mac10[[#This Row],[discount_pct]]/100))</f>
        <v>23.26</v>
      </c>
      <c r="K3895" s="47">
        <f>Table_Query_from_Mac10[[#This Row],[unit_cost]]</f>
        <v>8.81</v>
      </c>
      <c r="L3895" s="47">
        <f>Table_Query_from_Mac10[[#This Row],[Live-cost]]*(1+Table_Query_from_Mac10[[#This Row],[CogsIncreasebyTYPE]])</f>
        <v>8.81</v>
      </c>
      <c r="M3895" s="47">
        <f>Table_Query_from_Mac10[[#This Row],[Live-cost]]*Table_Query_from_Mac10[[#This Row],[qty_to_ship]]</f>
        <v>26.43</v>
      </c>
      <c r="N3895" s="47">
        <f>IF(Table_Query_from_Mac10[[#This Row],[item_no]]="KDA",-Table_Query_from_Mac10[[#This Row],[unit_price]],Table_Query_from_Mac10[[#This Row],[Net Unit]]*Table_Query_from_Mac10[[#This Row],[qty_to_ship]])</f>
        <v>69.78</v>
      </c>
      <c r="O3895" s="47">
        <f>SUMIFS(Summary!C:C,Summary!H:H,Table_Query_from_Mac10[[#This Row],[Juiceoc]])</f>
        <v>0</v>
      </c>
      <c r="P3895" s="47">
        <f>SUMIFS(Summary!D:D,Summary!H:H,Table_Query_from_Mac10[[#This Row],[Juiceoc]])</f>
        <v>0</v>
      </c>
      <c r="Q3895" s="47">
        <f>SUMIFS(Summary!E:E,Summary!H:H,Table_Query_from_Mac10[[#This Row],[Juiceoc]])</f>
        <v>0</v>
      </c>
      <c r="R3895" s="47">
        <f>Table_Query_from_Mac10[[#This Row],[Net Unit]]*(1+Table_Query_from_Mac10[[#This Row],[PriceIncreasebyType]])</f>
        <v>23.26</v>
      </c>
      <c r="S3895" s="47">
        <f>Table_Query_from_Mac10[[#This Row],[UnitPriceFuture]]*Table_Query_from_Mac10[[#This Row],[qtytoShipFuture]]</f>
        <v>69.78</v>
      </c>
      <c r="T3895" s="47">
        <f>ROUND(Table_Query_from_Mac10[[#This Row],[qty_to_ship]]*(1+Table_Query_from_Mac10[[#This Row],[VolumeIncreasebyType]]),0)</f>
        <v>3</v>
      </c>
      <c r="U3895" s="47">
        <f>Table_Query_from_Mac10[[#This Row],[qtytoShipFuture]]*Table_Query_from_Mac10[[#This Row],[Future-cost]]</f>
        <v>26.43</v>
      </c>
      <c r="V3895" s="47">
        <f>Table_Query_from_Mac10[[#This Row],[qtytoShipFuture]]-Table_Query_from_Mac10[[#This Row],[qty_to_ship]]</f>
        <v>0</v>
      </c>
      <c r="W3895" s="47">
        <f>Table_Query_from_Mac10[[#This Row],[UnitPriceFuture]]</f>
        <v>23.26</v>
      </c>
      <c r="X3895" s="47">
        <f>Table_Query_from_Mac10[[#This Row],[Unit Increase]]*Table_Query_from_Mac10[[#This Row],[UnitPriceFuture]]</f>
        <v>0</v>
      </c>
      <c r="Y3895" s="47">
        <f>Table_Query_from_Mac10[[#This Row],[Unit Increase]]*Table_Query_from_Mac10[[#This Row],[Future-cost]]</f>
        <v>0</v>
      </c>
      <c r="Z3895" s="47">
        <f>-(Table_Query_from_Mac10[[#This Row],[Incremental Sales]]+((Table_Query_from_Mac10[[#This Row],[Incremental Sales]]*-(SUM(Summary!$S$8:$S$9)))))*Summary!$S$18</f>
        <v>0</v>
      </c>
      <c r="AA3895" s="47">
        <f>IFERROR(Table_Query_from_Mac10[[#This Row],[Incremental Cost]]/Table_Query_from_Mac10[[#This Row],[Incremental Sales]],0)</f>
        <v>0</v>
      </c>
      <c r="AB3895" s="47">
        <f>IFERROR(Table_Query_from_Mac10[[#This Row],[TotalCostFuture]]/Table_Query_from_Mac10[[#This Row],[totalsalesFuture]],0)</f>
        <v>0.37876182287188304</v>
      </c>
      <c r="AN3895" s="31">
        <v>10</v>
      </c>
      <c r="AO3895">
        <f t="shared" si="120"/>
        <v>3</v>
      </c>
      <c r="AQ3895" s="31">
        <v>66.459999999999994</v>
      </c>
      <c r="AR3895">
        <f t="shared" si="121"/>
        <v>23.26</v>
      </c>
    </row>
    <row r="3896" spans="1:44" x14ac:dyDescent="0.25">
      <c r="A3896">
        <v>90394</v>
      </c>
      <c r="B3896">
        <v>2</v>
      </c>
      <c r="C3896" t="s">
        <v>55</v>
      </c>
      <c r="D3896" t="s">
        <v>81</v>
      </c>
      <c r="E3896">
        <v>3</v>
      </c>
      <c r="F3896">
        <v>10.18</v>
      </c>
      <c r="G3896">
        <v>28.13</v>
      </c>
      <c r="H3896" s="1">
        <v>44859</v>
      </c>
      <c r="I3896" s="20">
        <v>0</v>
      </c>
      <c r="J3896" s="47">
        <f>Table_Query_from_Mac10[[#This Row],[unit_price]]-(Table_Query_from_Mac10[[#This Row],[unit_price]]*(Table_Query_from_Mac10[[#This Row],[discount_pct]]/100))</f>
        <v>28.13</v>
      </c>
      <c r="K3896" s="47">
        <f>Table_Query_from_Mac10[[#This Row],[unit_cost]]</f>
        <v>10.18</v>
      </c>
      <c r="L3896" s="47">
        <f>Table_Query_from_Mac10[[#This Row],[Live-cost]]*(1+Table_Query_from_Mac10[[#This Row],[CogsIncreasebyTYPE]])</f>
        <v>10.18</v>
      </c>
      <c r="M3896" s="47">
        <f>Table_Query_from_Mac10[[#This Row],[Live-cost]]*Table_Query_from_Mac10[[#This Row],[qty_to_ship]]</f>
        <v>30.54</v>
      </c>
      <c r="N3896" s="47">
        <f>IF(Table_Query_from_Mac10[[#This Row],[item_no]]="KDA",-Table_Query_from_Mac10[[#This Row],[unit_price]],Table_Query_from_Mac10[[#This Row],[Net Unit]]*Table_Query_from_Mac10[[#This Row],[qty_to_ship]])</f>
        <v>84.39</v>
      </c>
      <c r="O3896" s="47">
        <f>SUMIFS(Summary!C:C,Summary!H:H,Table_Query_from_Mac10[[#This Row],[Juiceoc]])</f>
        <v>0</v>
      </c>
      <c r="P3896" s="47">
        <f>SUMIFS(Summary!D:D,Summary!H:H,Table_Query_from_Mac10[[#This Row],[Juiceoc]])</f>
        <v>0</v>
      </c>
      <c r="Q3896" s="47">
        <f>SUMIFS(Summary!E:E,Summary!H:H,Table_Query_from_Mac10[[#This Row],[Juiceoc]])</f>
        <v>0</v>
      </c>
      <c r="R3896" s="47">
        <f>Table_Query_from_Mac10[[#This Row],[Net Unit]]*(1+Table_Query_from_Mac10[[#This Row],[PriceIncreasebyType]])</f>
        <v>28.13</v>
      </c>
      <c r="S3896" s="47">
        <f>Table_Query_from_Mac10[[#This Row],[UnitPriceFuture]]*Table_Query_from_Mac10[[#This Row],[qtytoShipFuture]]</f>
        <v>84.39</v>
      </c>
      <c r="T3896" s="47">
        <f>ROUND(Table_Query_from_Mac10[[#This Row],[qty_to_ship]]*(1+Table_Query_from_Mac10[[#This Row],[VolumeIncreasebyType]]),0)</f>
        <v>3</v>
      </c>
      <c r="U3896" s="47">
        <f>Table_Query_from_Mac10[[#This Row],[qtytoShipFuture]]*Table_Query_from_Mac10[[#This Row],[Future-cost]]</f>
        <v>30.54</v>
      </c>
      <c r="V3896" s="47">
        <f>Table_Query_from_Mac10[[#This Row],[qtytoShipFuture]]-Table_Query_from_Mac10[[#This Row],[qty_to_ship]]</f>
        <v>0</v>
      </c>
      <c r="W3896" s="47">
        <f>Table_Query_from_Mac10[[#This Row],[UnitPriceFuture]]</f>
        <v>28.13</v>
      </c>
      <c r="X3896" s="47">
        <f>Table_Query_from_Mac10[[#This Row],[Unit Increase]]*Table_Query_from_Mac10[[#This Row],[UnitPriceFuture]]</f>
        <v>0</v>
      </c>
      <c r="Y3896" s="47">
        <f>Table_Query_from_Mac10[[#This Row],[Unit Increase]]*Table_Query_from_Mac10[[#This Row],[Future-cost]]</f>
        <v>0</v>
      </c>
      <c r="Z3896" s="47">
        <f>-(Table_Query_from_Mac10[[#This Row],[Incremental Sales]]+((Table_Query_from_Mac10[[#This Row],[Incremental Sales]]*-(SUM(Summary!$S$8:$S$9)))))*Summary!$S$18</f>
        <v>0</v>
      </c>
      <c r="AA3896" s="47">
        <f>IFERROR(Table_Query_from_Mac10[[#This Row],[Incremental Cost]]/Table_Query_from_Mac10[[#This Row],[Incremental Sales]],0)</f>
        <v>0</v>
      </c>
      <c r="AB3896" s="47">
        <f>IFERROR(Table_Query_from_Mac10[[#This Row],[TotalCostFuture]]/Table_Query_from_Mac10[[#This Row],[totalsalesFuture]],0)</f>
        <v>0.36189121933878421</v>
      </c>
      <c r="AN3896" s="30">
        <v>10</v>
      </c>
      <c r="AO3896">
        <f t="shared" si="120"/>
        <v>3</v>
      </c>
      <c r="AQ3896" s="30">
        <v>80.37</v>
      </c>
      <c r="AR3896">
        <f t="shared" si="121"/>
        <v>28.13</v>
      </c>
    </row>
    <row r="3897" spans="1:44" x14ac:dyDescent="0.25">
      <c r="A3897">
        <v>90394</v>
      </c>
      <c r="B3897">
        <v>3</v>
      </c>
      <c r="C3897" t="s">
        <v>55</v>
      </c>
      <c r="D3897" t="s">
        <v>81</v>
      </c>
      <c r="E3897">
        <v>4</v>
      </c>
      <c r="F3897">
        <v>12.04</v>
      </c>
      <c r="G3897">
        <v>32.4</v>
      </c>
      <c r="H3897" s="1">
        <v>44859</v>
      </c>
      <c r="I3897" s="20">
        <v>0</v>
      </c>
      <c r="J3897" s="47">
        <f>Table_Query_from_Mac10[[#This Row],[unit_price]]-(Table_Query_from_Mac10[[#This Row],[unit_price]]*(Table_Query_from_Mac10[[#This Row],[discount_pct]]/100))</f>
        <v>32.4</v>
      </c>
      <c r="K3897" s="47">
        <f>Table_Query_from_Mac10[[#This Row],[unit_cost]]</f>
        <v>12.04</v>
      </c>
      <c r="L3897" s="47">
        <f>Table_Query_from_Mac10[[#This Row],[Live-cost]]*(1+Table_Query_from_Mac10[[#This Row],[CogsIncreasebyTYPE]])</f>
        <v>12.04</v>
      </c>
      <c r="M3897" s="47">
        <f>Table_Query_from_Mac10[[#This Row],[Live-cost]]*Table_Query_from_Mac10[[#This Row],[qty_to_ship]]</f>
        <v>48.16</v>
      </c>
      <c r="N3897" s="47">
        <f>IF(Table_Query_from_Mac10[[#This Row],[item_no]]="KDA",-Table_Query_from_Mac10[[#This Row],[unit_price]],Table_Query_from_Mac10[[#This Row],[Net Unit]]*Table_Query_from_Mac10[[#This Row],[qty_to_ship]])</f>
        <v>129.6</v>
      </c>
      <c r="O3897" s="47">
        <f>SUMIFS(Summary!C:C,Summary!H:H,Table_Query_from_Mac10[[#This Row],[Juiceoc]])</f>
        <v>0</v>
      </c>
      <c r="P3897" s="47">
        <f>SUMIFS(Summary!D:D,Summary!H:H,Table_Query_from_Mac10[[#This Row],[Juiceoc]])</f>
        <v>0</v>
      </c>
      <c r="Q3897" s="47">
        <f>SUMIFS(Summary!E:E,Summary!H:H,Table_Query_from_Mac10[[#This Row],[Juiceoc]])</f>
        <v>0</v>
      </c>
      <c r="R3897" s="47">
        <f>Table_Query_from_Mac10[[#This Row],[Net Unit]]*(1+Table_Query_from_Mac10[[#This Row],[PriceIncreasebyType]])</f>
        <v>32.4</v>
      </c>
      <c r="S3897" s="47">
        <f>Table_Query_from_Mac10[[#This Row],[UnitPriceFuture]]*Table_Query_from_Mac10[[#This Row],[qtytoShipFuture]]</f>
        <v>129.6</v>
      </c>
      <c r="T3897" s="47">
        <f>ROUND(Table_Query_from_Mac10[[#This Row],[qty_to_ship]]*(1+Table_Query_from_Mac10[[#This Row],[VolumeIncreasebyType]]),0)</f>
        <v>4</v>
      </c>
      <c r="U3897" s="47">
        <f>Table_Query_from_Mac10[[#This Row],[qtytoShipFuture]]*Table_Query_from_Mac10[[#This Row],[Future-cost]]</f>
        <v>48.16</v>
      </c>
      <c r="V3897" s="47">
        <f>Table_Query_from_Mac10[[#This Row],[qtytoShipFuture]]-Table_Query_from_Mac10[[#This Row],[qty_to_ship]]</f>
        <v>0</v>
      </c>
      <c r="W3897" s="47">
        <f>Table_Query_from_Mac10[[#This Row],[UnitPriceFuture]]</f>
        <v>32.4</v>
      </c>
      <c r="X3897" s="47">
        <f>Table_Query_from_Mac10[[#This Row],[Unit Increase]]*Table_Query_from_Mac10[[#This Row],[UnitPriceFuture]]</f>
        <v>0</v>
      </c>
      <c r="Y3897" s="47">
        <f>Table_Query_from_Mac10[[#This Row],[Unit Increase]]*Table_Query_from_Mac10[[#This Row],[Future-cost]]</f>
        <v>0</v>
      </c>
      <c r="Z3897" s="47">
        <f>-(Table_Query_from_Mac10[[#This Row],[Incremental Sales]]+((Table_Query_from_Mac10[[#This Row],[Incremental Sales]]*-(SUM(Summary!$S$8:$S$9)))))*Summary!$S$18</f>
        <v>0</v>
      </c>
      <c r="AA3897" s="47">
        <f>IFERROR(Table_Query_from_Mac10[[#This Row],[Incremental Cost]]/Table_Query_from_Mac10[[#This Row],[Incremental Sales]],0)</f>
        <v>0</v>
      </c>
      <c r="AB3897" s="47">
        <f>IFERROR(Table_Query_from_Mac10[[#This Row],[TotalCostFuture]]/Table_Query_from_Mac10[[#This Row],[totalsalesFuture]],0)</f>
        <v>0.3716049382716049</v>
      </c>
      <c r="AN3897" s="31">
        <v>16</v>
      </c>
      <c r="AO3897">
        <f t="shared" si="120"/>
        <v>4</v>
      </c>
      <c r="AQ3897" s="31">
        <v>92.56</v>
      </c>
      <c r="AR3897">
        <f t="shared" si="121"/>
        <v>32.4</v>
      </c>
    </row>
    <row r="3898" spans="1:44" x14ac:dyDescent="0.25">
      <c r="A3898">
        <v>90394</v>
      </c>
      <c r="B3898">
        <v>4</v>
      </c>
      <c r="C3898" t="s">
        <v>55</v>
      </c>
      <c r="D3898" t="s">
        <v>81</v>
      </c>
      <c r="E3898">
        <v>2</v>
      </c>
      <c r="F3898">
        <v>13.68</v>
      </c>
      <c r="G3898">
        <v>37.67</v>
      </c>
      <c r="H3898" s="1">
        <v>44859</v>
      </c>
      <c r="I3898" s="20">
        <v>0</v>
      </c>
      <c r="J3898" s="47">
        <f>Table_Query_from_Mac10[[#This Row],[unit_price]]-(Table_Query_from_Mac10[[#This Row],[unit_price]]*(Table_Query_from_Mac10[[#This Row],[discount_pct]]/100))</f>
        <v>37.67</v>
      </c>
      <c r="K3898" s="47">
        <f>Table_Query_from_Mac10[[#This Row],[unit_cost]]</f>
        <v>13.68</v>
      </c>
      <c r="L3898" s="47">
        <f>Table_Query_from_Mac10[[#This Row],[Live-cost]]*(1+Table_Query_from_Mac10[[#This Row],[CogsIncreasebyTYPE]])</f>
        <v>13.68</v>
      </c>
      <c r="M3898" s="47">
        <f>Table_Query_from_Mac10[[#This Row],[Live-cost]]*Table_Query_from_Mac10[[#This Row],[qty_to_ship]]</f>
        <v>27.36</v>
      </c>
      <c r="N3898" s="47">
        <f>IF(Table_Query_from_Mac10[[#This Row],[item_no]]="KDA",-Table_Query_from_Mac10[[#This Row],[unit_price]],Table_Query_from_Mac10[[#This Row],[Net Unit]]*Table_Query_from_Mac10[[#This Row],[qty_to_ship]])</f>
        <v>75.34</v>
      </c>
      <c r="O3898" s="47">
        <f>SUMIFS(Summary!C:C,Summary!H:H,Table_Query_from_Mac10[[#This Row],[Juiceoc]])</f>
        <v>0</v>
      </c>
      <c r="P3898" s="47">
        <f>SUMIFS(Summary!D:D,Summary!H:H,Table_Query_from_Mac10[[#This Row],[Juiceoc]])</f>
        <v>0</v>
      </c>
      <c r="Q3898" s="47">
        <f>SUMIFS(Summary!E:E,Summary!H:H,Table_Query_from_Mac10[[#This Row],[Juiceoc]])</f>
        <v>0</v>
      </c>
      <c r="R3898" s="47">
        <f>Table_Query_from_Mac10[[#This Row],[Net Unit]]*(1+Table_Query_from_Mac10[[#This Row],[PriceIncreasebyType]])</f>
        <v>37.67</v>
      </c>
      <c r="S3898" s="47">
        <f>Table_Query_from_Mac10[[#This Row],[UnitPriceFuture]]*Table_Query_from_Mac10[[#This Row],[qtytoShipFuture]]</f>
        <v>75.34</v>
      </c>
      <c r="T3898" s="47">
        <f>ROUND(Table_Query_from_Mac10[[#This Row],[qty_to_ship]]*(1+Table_Query_from_Mac10[[#This Row],[VolumeIncreasebyType]]),0)</f>
        <v>2</v>
      </c>
      <c r="U3898" s="47">
        <f>Table_Query_from_Mac10[[#This Row],[qtytoShipFuture]]*Table_Query_from_Mac10[[#This Row],[Future-cost]]</f>
        <v>27.36</v>
      </c>
      <c r="V3898" s="47">
        <f>Table_Query_from_Mac10[[#This Row],[qtytoShipFuture]]-Table_Query_from_Mac10[[#This Row],[qty_to_ship]]</f>
        <v>0</v>
      </c>
      <c r="W3898" s="47">
        <f>Table_Query_from_Mac10[[#This Row],[UnitPriceFuture]]</f>
        <v>37.67</v>
      </c>
      <c r="X3898" s="47">
        <f>Table_Query_from_Mac10[[#This Row],[Unit Increase]]*Table_Query_from_Mac10[[#This Row],[UnitPriceFuture]]</f>
        <v>0</v>
      </c>
      <c r="Y3898" s="47">
        <f>Table_Query_from_Mac10[[#This Row],[Unit Increase]]*Table_Query_from_Mac10[[#This Row],[Future-cost]]</f>
        <v>0</v>
      </c>
      <c r="Z3898" s="47">
        <f>-(Table_Query_from_Mac10[[#This Row],[Incremental Sales]]+((Table_Query_from_Mac10[[#This Row],[Incremental Sales]]*-(SUM(Summary!$S$8:$S$9)))))*Summary!$S$18</f>
        <v>0</v>
      </c>
      <c r="AA3898" s="47">
        <f>IFERROR(Table_Query_from_Mac10[[#This Row],[Incremental Cost]]/Table_Query_from_Mac10[[#This Row],[Incremental Sales]],0)</f>
        <v>0</v>
      </c>
      <c r="AB3898" s="47">
        <f>IFERROR(Table_Query_from_Mac10[[#This Row],[TotalCostFuture]]/Table_Query_from_Mac10[[#This Row],[totalsalesFuture]],0)</f>
        <v>0.36315370321210511</v>
      </c>
      <c r="AN3898" s="30">
        <v>6</v>
      </c>
      <c r="AO3898">
        <f t="shared" si="120"/>
        <v>2</v>
      </c>
      <c r="AQ3898" s="30">
        <v>107.63</v>
      </c>
      <c r="AR3898">
        <f t="shared" si="121"/>
        <v>37.67</v>
      </c>
    </row>
    <row r="3899" spans="1:44" x14ac:dyDescent="0.25">
      <c r="A3899">
        <v>90394</v>
      </c>
      <c r="B3899">
        <v>5</v>
      </c>
      <c r="C3899" t="s">
        <v>55</v>
      </c>
      <c r="D3899" t="s">
        <v>81</v>
      </c>
      <c r="E3899">
        <v>5</v>
      </c>
      <c r="F3899">
        <v>5</v>
      </c>
      <c r="G3899">
        <v>12.58</v>
      </c>
      <c r="H3899" s="1">
        <v>44859</v>
      </c>
      <c r="I3899" s="20">
        <v>0</v>
      </c>
      <c r="J3899" s="47">
        <f>Table_Query_from_Mac10[[#This Row],[unit_price]]-(Table_Query_from_Mac10[[#This Row],[unit_price]]*(Table_Query_from_Mac10[[#This Row],[discount_pct]]/100))</f>
        <v>12.58</v>
      </c>
      <c r="K3899" s="47">
        <f>Table_Query_from_Mac10[[#This Row],[unit_cost]]</f>
        <v>5</v>
      </c>
      <c r="L3899" s="47">
        <f>Table_Query_from_Mac10[[#This Row],[Live-cost]]*(1+Table_Query_from_Mac10[[#This Row],[CogsIncreasebyTYPE]])</f>
        <v>5</v>
      </c>
      <c r="M3899" s="47">
        <f>Table_Query_from_Mac10[[#This Row],[Live-cost]]*Table_Query_from_Mac10[[#This Row],[qty_to_ship]]</f>
        <v>25</v>
      </c>
      <c r="N3899" s="47">
        <f>IF(Table_Query_from_Mac10[[#This Row],[item_no]]="KDA",-Table_Query_from_Mac10[[#This Row],[unit_price]],Table_Query_from_Mac10[[#This Row],[Net Unit]]*Table_Query_from_Mac10[[#This Row],[qty_to_ship]])</f>
        <v>62.9</v>
      </c>
      <c r="O3899" s="47">
        <f>SUMIFS(Summary!C:C,Summary!H:H,Table_Query_from_Mac10[[#This Row],[Juiceoc]])</f>
        <v>0</v>
      </c>
      <c r="P3899" s="47">
        <f>SUMIFS(Summary!D:D,Summary!H:H,Table_Query_from_Mac10[[#This Row],[Juiceoc]])</f>
        <v>0</v>
      </c>
      <c r="Q3899" s="47">
        <f>SUMIFS(Summary!E:E,Summary!H:H,Table_Query_from_Mac10[[#This Row],[Juiceoc]])</f>
        <v>0</v>
      </c>
      <c r="R3899" s="47">
        <f>Table_Query_from_Mac10[[#This Row],[Net Unit]]*(1+Table_Query_from_Mac10[[#This Row],[PriceIncreasebyType]])</f>
        <v>12.58</v>
      </c>
      <c r="S3899" s="47">
        <f>Table_Query_from_Mac10[[#This Row],[UnitPriceFuture]]*Table_Query_from_Mac10[[#This Row],[qtytoShipFuture]]</f>
        <v>62.9</v>
      </c>
      <c r="T3899" s="47">
        <f>ROUND(Table_Query_from_Mac10[[#This Row],[qty_to_ship]]*(1+Table_Query_from_Mac10[[#This Row],[VolumeIncreasebyType]]),0)</f>
        <v>5</v>
      </c>
      <c r="U3899" s="47">
        <f>Table_Query_from_Mac10[[#This Row],[qtytoShipFuture]]*Table_Query_from_Mac10[[#This Row],[Future-cost]]</f>
        <v>25</v>
      </c>
      <c r="V3899" s="47">
        <f>Table_Query_from_Mac10[[#This Row],[qtytoShipFuture]]-Table_Query_from_Mac10[[#This Row],[qty_to_ship]]</f>
        <v>0</v>
      </c>
      <c r="W3899" s="47">
        <f>Table_Query_from_Mac10[[#This Row],[UnitPriceFuture]]</f>
        <v>12.58</v>
      </c>
      <c r="X3899" s="47">
        <f>Table_Query_from_Mac10[[#This Row],[Unit Increase]]*Table_Query_from_Mac10[[#This Row],[UnitPriceFuture]]</f>
        <v>0</v>
      </c>
      <c r="Y3899" s="47">
        <f>Table_Query_from_Mac10[[#This Row],[Unit Increase]]*Table_Query_from_Mac10[[#This Row],[Future-cost]]</f>
        <v>0</v>
      </c>
      <c r="Z3899" s="47">
        <f>-(Table_Query_from_Mac10[[#This Row],[Incremental Sales]]+((Table_Query_from_Mac10[[#This Row],[Incremental Sales]]*-(SUM(Summary!$S$8:$S$9)))))*Summary!$S$18</f>
        <v>0</v>
      </c>
      <c r="AA3899" s="47">
        <f>IFERROR(Table_Query_from_Mac10[[#This Row],[Incremental Cost]]/Table_Query_from_Mac10[[#This Row],[Incremental Sales]],0)</f>
        <v>0</v>
      </c>
      <c r="AB3899" s="47">
        <f>IFERROR(Table_Query_from_Mac10[[#This Row],[TotalCostFuture]]/Table_Query_from_Mac10[[#This Row],[totalsalesFuture]],0)</f>
        <v>0.39745627980922099</v>
      </c>
      <c r="AN3899" s="31">
        <v>20</v>
      </c>
      <c r="AO3899">
        <f t="shared" si="120"/>
        <v>5</v>
      </c>
      <c r="AQ3899" s="31">
        <v>35.950000000000003</v>
      </c>
      <c r="AR3899">
        <f t="shared" si="121"/>
        <v>12.58</v>
      </c>
    </row>
    <row r="3900" spans="1:44" x14ac:dyDescent="0.25">
      <c r="A3900">
        <v>90394</v>
      </c>
      <c r="B3900">
        <v>6</v>
      </c>
      <c r="C3900" t="s">
        <v>55</v>
      </c>
      <c r="D3900" t="s">
        <v>81</v>
      </c>
      <c r="E3900">
        <v>6</v>
      </c>
      <c r="F3900">
        <v>6</v>
      </c>
      <c r="G3900">
        <v>14.93</v>
      </c>
      <c r="H3900" s="1">
        <v>44859</v>
      </c>
      <c r="I3900" s="20">
        <v>0</v>
      </c>
      <c r="J3900" s="47">
        <f>Table_Query_from_Mac10[[#This Row],[unit_price]]-(Table_Query_from_Mac10[[#This Row],[unit_price]]*(Table_Query_from_Mac10[[#This Row],[discount_pct]]/100))</f>
        <v>14.93</v>
      </c>
      <c r="K3900" s="47">
        <f>Table_Query_from_Mac10[[#This Row],[unit_cost]]</f>
        <v>6</v>
      </c>
      <c r="L3900" s="47">
        <f>Table_Query_from_Mac10[[#This Row],[Live-cost]]*(1+Table_Query_from_Mac10[[#This Row],[CogsIncreasebyTYPE]])</f>
        <v>6</v>
      </c>
      <c r="M3900" s="47">
        <f>Table_Query_from_Mac10[[#This Row],[Live-cost]]*Table_Query_from_Mac10[[#This Row],[qty_to_ship]]</f>
        <v>36</v>
      </c>
      <c r="N3900" s="47">
        <f>IF(Table_Query_from_Mac10[[#This Row],[item_no]]="KDA",-Table_Query_from_Mac10[[#This Row],[unit_price]],Table_Query_from_Mac10[[#This Row],[Net Unit]]*Table_Query_from_Mac10[[#This Row],[qty_to_ship]])</f>
        <v>89.58</v>
      </c>
      <c r="O3900" s="47">
        <f>SUMIFS(Summary!C:C,Summary!H:H,Table_Query_from_Mac10[[#This Row],[Juiceoc]])</f>
        <v>0</v>
      </c>
      <c r="P3900" s="47">
        <f>SUMIFS(Summary!D:D,Summary!H:H,Table_Query_from_Mac10[[#This Row],[Juiceoc]])</f>
        <v>0</v>
      </c>
      <c r="Q3900" s="47">
        <f>SUMIFS(Summary!E:E,Summary!H:H,Table_Query_from_Mac10[[#This Row],[Juiceoc]])</f>
        <v>0</v>
      </c>
      <c r="R3900" s="47">
        <f>Table_Query_from_Mac10[[#This Row],[Net Unit]]*(1+Table_Query_from_Mac10[[#This Row],[PriceIncreasebyType]])</f>
        <v>14.93</v>
      </c>
      <c r="S3900" s="47">
        <f>Table_Query_from_Mac10[[#This Row],[UnitPriceFuture]]*Table_Query_from_Mac10[[#This Row],[qtytoShipFuture]]</f>
        <v>89.58</v>
      </c>
      <c r="T3900" s="47">
        <f>ROUND(Table_Query_from_Mac10[[#This Row],[qty_to_ship]]*(1+Table_Query_from_Mac10[[#This Row],[VolumeIncreasebyType]]),0)</f>
        <v>6</v>
      </c>
      <c r="U3900" s="47">
        <f>Table_Query_from_Mac10[[#This Row],[qtytoShipFuture]]*Table_Query_from_Mac10[[#This Row],[Future-cost]]</f>
        <v>36</v>
      </c>
      <c r="V3900" s="47">
        <f>Table_Query_from_Mac10[[#This Row],[qtytoShipFuture]]-Table_Query_from_Mac10[[#This Row],[qty_to_ship]]</f>
        <v>0</v>
      </c>
      <c r="W3900" s="47">
        <f>Table_Query_from_Mac10[[#This Row],[UnitPriceFuture]]</f>
        <v>14.93</v>
      </c>
      <c r="X3900" s="47">
        <f>Table_Query_from_Mac10[[#This Row],[Unit Increase]]*Table_Query_from_Mac10[[#This Row],[UnitPriceFuture]]</f>
        <v>0</v>
      </c>
      <c r="Y3900" s="47">
        <f>Table_Query_from_Mac10[[#This Row],[Unit Increase]]*Table_Query_from_Mac10[[#This Row],[Future-cost]]</f>
        <v>0</v>
      </c>
      <c r="Z3900" s="47">
        <f>-(Table_Query_from_Mac10[[#This Row],[Incremental Sales]]+((Table_Query_from_Mac10[[#This Row],[Incremental Sales]]*-(SUM(Summary!$S$8:$S$9)))))*Summary!$S$18</f>
        <v>0</v>
      </c>
      <c r="AA3900" s="47">
        <f>IFERROR(Table_Query_from_Mac10[[#This Row],[Incremental Cost]]/Table_Query_from_Mac10[[#This Row],[Incremental Sales]],0)</f>
        <v>0</v>
      </c>
      <c r="AB3900" s="47">
        <f>IFERROR(Table_Query_from_Mac10[[#This Row],[TotalCostFuture]]/Table_Query_from_Mac10[[#This Row],[totalsalesFuture]],0)</f>
        <v>0.40187541862022774</v>
      </c>
      <c r="AN3900" s="30">
        <v>24</v>
      </c>
      <c r="AO3900">
        <f t="shared" si="120"/>
        <v>6</v>
      </c>
      <c r="AQ3900" s="30">
        <v>42.65</v>
      </c>
      <c r="AR3900">
        <f t="shared" si="121"/>
        <v>14.93</v>
      </c>
    </row>
    <row r="3901" spans="1:44" x14ac:dyDescent="0.25">
      <c r="A3901">
        <v>90394</v>
      </c>
      <c r="B3901">
        <v>7</v>
      </c>
      <c r="C3901" t="s">
        <v>55</v>
      </c>
      <c r="D3901" t="s">
        <v>81</v>
      </c>
      <c r="E3901">
        <v>4</v>
      </c>
      <c r="F3901">
        <v>9.06</v>
      </c>
      <c r="G3901">
        <v>23.7</v>
      </c>
      <c r="H3901" s="1">
        <v>44859</v>
      </c>
      <c r="I3901" s="20">
        <v>0</v>
      </c>
      <c r="J3901" s="47">
        <f>Table_Query_from_Mac10[[#This Row],[unit_price]]-(Table_Query_from_Mac10[[#This Row],[unit_price]]*(Table_Query_from_Mac10[[#This Row],[discount_pct]]/100))</f>
        <v>23.7</v>
      </c>
      <c r="K3901" s="47">
        <f>Table_Query_from_Mac10[[#This Row],[unit_cost]]</f>
        <v>9.06</v>
      </c>
      <c r="L3901" s="47">
        <f>Table_Query_from_Mac10[[#This Row],[Live-cost]]*(1+Table_Query_from_Mac10[[#This Row],[CogsIncreasebyTYPE]])</f>
        <v>9.06</v>
      </c>
      <c r="M3901" s="47">
        <f>Table_Query_from_Mac10[[#This Row],[Live-cost]]*Table_Query_from_Mac10[[#This Row],[qty_to_ship]]</f>
        <v>36.24</v>
      </c>
      <c r="N3901" s="47">
        <f>IF(Table_Query_from_Mac10[[#This Row],[item_no]]="KDA",-Table_Query_from_Mac10[[#This Row],[unit_price]],Table_Query_from_Mac10[[#This Row],[Net Unit]]*Table_Query_from_Mac10[[#This Row],[qty_to_ship]])</f>
        <v>94.8</v>
      </c>
      <c r="O3901" s="47">
        <f>SUMIFS(Summary!C:C,Summary!H:H,Table_Query_from_Mac10[[#This Row],[Juiceoc]])</f>
        <v>0</v>
      </c>
      <c r="P3901" s="47">
        <f>SUMIFS(Summary!D:D,Summary!H:H,Table_Query_from_Mac10[[#This Row],[Juiceoc]])</f>
        <v>0</v>
      </c>
      <c r="Q3901" s="47">
        <f>SUMIFS(Summary!E:E,Summary!H:H,Table_Query_from_Mac10[[#This Row],[Juiceoc]])</f>
        <v>0</v>
      </c>
      <c r="R3901" s="47">
        <f>Table_Query_from_Mac10[[#This Row],[Net Unit]]*(1+Table_Query_from_Mac10[[#This Row],[PriceIncreasebyType]])</f>
        <v>23.7</v>
      </c>
      <c r="S3901" s="47">
        <f>Table_Query_from_Mac10[[#This Row],[UnitPriceFuture]]*Table_Query_from_Mac10[[#This Row],[qtytoShipFuture]]</f>
        <v>94.8</v>
      </c>
      <c r="T3901" s="47">
        <f>ROUND(Table_Query_from_Mac10[[#This Row],[qty_to_ship]]*(1+Table_Query_from_Mac10[[#This Row],[VolumeIncreasebyType]]),0)</f>
        <v>4</v>
      </c>
      <c r="U3901" s="47">
        <f>Table_Query_from_Mac10[[#This Row],[qtytoShipFuture]]*Table_Query_from_Mac10[[#This Row],[Future-cost]]</f>
        <v>36.24</v>
      </c>
      <c r="V3901" s="47">
        <f>Table_Query_from_Mac10[[#This Row],[qtytoShipFuture]]-Table_Query_from_Mac10[[#This Row],[qty_to_ship]]</f>
        <v>0</v>
      </c>
      <c r="W3901" s="47">
        <f>Table_Query_from_Mac10[[#This Row],[UnitPriceFuture]]</f>
        <v>23.7</v>
      </c>
      <c r="X3901" s="47">
        <f>Table_Query_from_Mac10[[#This Row],[Unit Increase]]*Table_Query_from_Mac10[[#This Row],[UnitPriceFuture]]</f>
        <v>0</v>
      </c>
      <c r="Y3901" s="47">
        <f>Table_Query_from_Mac10[[#This Row],[Unit Increase]]*Table_Query_from_Mac10[[#This Row],[Future-cost]]</f>
        <v>0</v>
      </c>
      <c r="Z3901" s="47">
        <f>-(Table_Query_from_Mac10[[#This Row],[Incremental Sales]]+((Table_Query_from_Mac10[[#This Row],[Incremental Sales]]*-(SUM(Summary!$S$8:$S$9)))))*Summary!$S$18</f>
        <v>0</v>
      </c>
      <c r="AA3901" s="47">
        <f>IFERROR(Table_Query_from_Mac10[[#This Row],[Incremental Cost]]/Table_Query_from_Mac10[[#This Row],[Incremental Sales]],0)</f>
        <v>0</v>
      </c>
      <c r="AB3901" s="47">
        <f>IFERROR(Table_Query_from_Mac10[[#This Row],[TotalCostFuture]]/Table_Query_from_Mac10[[#This Row],[totalsalesFuture]],0)</f>
        <v>0.38227848101265827</v>
      </c>
      <c r="AN3901" s="31">
        <v>14</v>
      </c>
      <c r="AO3901">
        <f t="shared" si="120"/>
        <v>4</v>
      </c>
      <c r="AQ3901" s="31">
        <v>67.7</v>
      </c>
      <c r="AR3901">
        <f t="shared" si="121"/>
        <v>23.7</v>
      </c>
    </row>
    <row r="3902" spans="1:44" x14ac:dyDescent="0.25">
      <c r="A3902">
        <v>90394</v>
      </c>
      <c r="B3902">
        <v>8</v>
      </c>
      <c r="C3902" t="s">
        <v>55</v>
      </c>
      <c r="D3902" t="s">
        <v>81</v>
      </c>
      <c r="E3902">
        <v>3</v>
      </c>
      <c r="F3902">
        <v>10.38</v>
      </c>
      <c r="G3902">
        <v>29.1</v>
      </c>
      <c r="H3902" s="1">
        <v>44859</v>
      </c>
      <c r="I3902" s="20">
        <v>0</v>
      </c>
      <c r="J3902" s="47">
        <f>Table_Query_from_Mac10[[#This Row],[unit_price]]-(Table_Query_from_Mac10[[#This Row],[unit_price]]*(Table_Query_from_Mac10[[#This Row],[discount_pct]]/100))</f>
        <v>29.1</v>
      </c>
      <c r="K3902" s="47">
        <f>Table_Query_from_Mac10[[#This Row],[unit_cost]]</f>
        <v>10.38</v>
      </c>
      <c r="L3902" s="47">
        <f>Table_Query_from_Mac10[[#This Row],[Live-cost]]*(1+Table_Query_from_Mac10[[#This Row],[CogsIncreasebyTYPE]])</f>
        <v>10.38</v>
      </c>
      <c r="M3902" s="47">
        <f>Table_Query_from_Mac10[[#This Row],[Live-cost]]*Table_Query_from_Mac10[[#This Row],[qty_to_ship]]</f>
        <v>31.14</v>
      </c>
      <c r="N3902" s="47">
        <f>IF(Table_Query_from_Mac10[[#This Row],[item_no]]="KDA",-Table_Query_from_Mac10[[#This Row],[unit_price]],Table_Query_from_Mac10[[#This Row],[Net Unit]]*Table_Query_from_Mac10[[#This Row],[qty_to_ship]])</f>
        <v>87.300000000000011</v>
      </c>
      <c r="O3902" s="47">
        <f>SUMIFS(Summary!C:C,Summary!H:H,Table_Query_from_Mac10[[#This Row],[Juiceoc]])</f>
        <v>0</v>
      </c>
      <c r="P3902" s="47">
        <f>SUMIFS(Summary!D:D,Summary!H:H,Table_Query_from_Mac10[[#This Row],[Juiceoc]])</f>
        <v>0</v>
      </c>
      <c r="Q3902" s="47">
        <f>SUMIFS(Summary!E:E,Summary!H:H,Table_Query_from_Mac10[[#This Row],[Juiceoc]])</f>
        <v>0</v>
      </c>
      <c r="R3902" s="47">
        <f>Table_Query_from_Mac10[[#This Row],[Net Unit]]*(1+Table_Query_from_Mac10[[#This Row],[PriceIncreasebyType]])</f>
        <v>29.1</v>
      </c>
      <c r="S3902" s="47">
        <f>Table_Query_from_Mac10[[#This Row],[UnitPriceFuture]]*Table_Query_from_Mac10[[#This Row],[qtytoShipFuture]]</f>
        <v>87.300000000000011</v>
      </c>
      <c r="T3902" s="47">
        <f>ROUND(Table_Query_from_Mac10[[#This Row],[qty_to_ship]]*(1+Table_Query_from_Mac10[[#This Row],[VolumeIncreasebyType]]),0)</f>
        <v>3</v>
      </c>
      <c r="U3902" s="47">
        <f>Table_Query_from_Mac10[[#This Row],[qtytoShipFuture]]*Table_Query_from_Mac10[[#This Row],[Future-cost]]</f>
        <v>31.14</v>
      </c>
      <c r="V3902" s="47">
        <f>Table_Query_from_Mac10[[#This Row],[qtytoShipFuture]]-Table_Query_from_Mac10[[#This Row],[qty_to_ship]]</f>
        <v>0</v>
      </c>
      <c r="W3902" s="47">
        <f>Table_Query_from_Mac10[[#This Row],[UnitPriceFuture]]</f>
        <v>29.1</v>
      </c>
      <c r="X3902" s="47">
        <f>Table_Query_from_Mac10[[#This Row],[Unit Increase]]*Table_Query_from_Mac10[[#This Row],[UnitPriceFuture]]</f>
        <v>0</v>
      </c>
      <c r="Y3902" s="47">
        <f>Table_Query_from_Mac10[[#This Row],[Unit Increase]]*Table_Query_from_Mac10[[#This Row],[Future-cost]]</f>
        <v>0</v>
      </c>
      <c r="Z3902" s="47">
        <f>-(Table_Query_from_Mac10[[#This Row],[Incremental Sales]]+((Table_Query_from_Mac10[[#This Row],[Incremental Sales]]*-(SUM(Summary!$S$8:$S$9)))))*Summary!$S$18</f>
        <v>0</v>
      </c>
      <c r="AA3902" s="47">
        <f>IFERROR(Table_Query_from_Mac10[[#This Row],[Incremental Cost]]/Table_Query_from_Mac10[[#This Row],[Incremental Sales]],0)</f>
        <v>0</v>
      </c>
      <c r="AB3902" s="47">
        <f>IFERROR(Table_Query_from_Mac10[[#This Row],[TotalCostFuture]]/Table_Query_from_Mac10[[#This Row],[totalsalesFuture]],0)</f>
        <v>0.35670103092783501</v>
      </c>
      <c r="AN3902" s="30">
        <v>9</v>
      </c>
      <c r="AO3902">
        <f t="shared" si="120"/>
        <v>3</v>
      </c>
      <c r="AQ3902" s="30">
        <v>83.15</v>
      </c>
      <c r="AR3902">
        <f t="shared" si="121"/>
        <v>29.1</v>
      </c>
    </row>
    <row r="3903" spans="1:44" x14ac:dyDescent="0.25">
      <c r="A3903">
        <v>90394</v>
      </c>
      <c r="B3903">
        <v>9</v>
      </c>
      <c r="C3903" t="s">
        <v>55</v>
      </c>
      <c r="D3903" t="s">
        <v>81</v>
      </c>
      <c r="E3903">
        <v>2</v>
      </c>
      <c r="F3903">
        <v>6.19</v>
      </c>
      <c r="G3903">
        <v>16.100000000000001</v>
      </c>
      <c r="H3903" s="1">
        <v>44859</v>
      </c>
      <c r="I3903" s="20">
        <v>0</v>
      </c>
      <c r="J3903" s="47">
        <f>Table_Query_from_Mac10[[#This Row],[unit_price]]-(Table_Query_from_Mac10[[#This Row],[unit_price]]*(Table_Query_from_Mac10[[#This Row],[discount_pct]]/100))</f>
        <v>16.100000000000001</v>
      </c>
      <c r="K3903" s="47">
        <f>Table_Query_from_Mac10[[#This Row],[unit_cost]]</f>
        <v>6.19</v>
      </c>
      <c r="L3903" s="47">
        <f>Table_Query_from_Mac10[[#This Row],[Live-cost]]*(1+Table_Query_from_Mac10[[#This Row],[CogsIncreasebyTYPE]])</f>
        <v>6.19</v>
      </c>
      <c r="M3903" s="47">
        <f>Table_Query_from_Mac10[[#This Row],[Live-cost]]*Table_Query_from_Mac10[[#This Row],[qty_to_ship]]</f>
        <v>12.38</v>
      </c>
      <c r="N3903" s="47">
        <f>IF(Table_Query_from_Mac10[[#This Row],[item_no]]="KDA",-Table_Query_from_Mac10[[#This Row],[unit_price]],Table_Query_from_Mac10[[#This Row],[Net Unit]]*Table_Query_from_Mac10[[#This Row],[qty_to_ship]])</f>
        <v>32.200000000000003</v>
      </c>
      <c r="O3903" s="47">
        <f>SUMIFS(Summary!C:C,Summary!H:H,Table_Query_from_Mac10[[#This Row],[Juiceoc]])</f>
        <v>0</v>
      </c>
      <c r="P3903" s="47">
        <f>SUMIFS(Summary!D:D,Summary!H:H,Table_Query_from_Mac10[[#This Row],[Juiceoc]])</f>
        <v>0</v>
      </c>
      <c r="Q3903" s="47">
        <f>SUMIFS(Summary!E:E,Summary!H:H,Table_Query_from_Mac10[[#This Row],[Juiceoc]])</f>
        <v>0</v>
      </c>
      <c r="R3903" s="47">
        <f>Table_Query_from_Mac10[[#This Row],[Net Unit]]*(1+Table_Query_from_Mac10[[#This Row],[PriceIncreasebyType]])</f>
        <v>16.100000000000001</v>
      </c>
      <c r="S3903" s="47">
        <f>Table_Query_from_Mac10[[#This Row],[UnitPriceFuture]]*Table_Query_from_Mac10[[#This Row],[qtytoShipFuture]]</f>
        <v>32.200000000000003</v>
      </c>
      <c r="T3903" s="47">
        <f>ROUND(Table_Query_from_Mac10[[#This Row],[qty_to_ship]]*(1+Table_Query_from_Mac10[[#This Row],[VolumeIncreasebyType]]),0)</f>
        <v>2</v>
      </c>
      <c r="U3903" s="47">
        <f>Table_Query_from_Mac10[[#This Row],[qtytoShipFuture]]*Table_Query_from_Mac10[[#This Row],[Future-cost]]</f>
        <v>12.38</v>
      </c>
      <c r="V3903" s="47">
        <f>Table_Query_from_Mac10[[#This Row],[qtytoShipFuture]]-Table_Query_from_Mac10[[#This Row],[qty_to_ship]]</f>
        <v>0</v>
      </c>
      <c r="W3903" s="47">
        <f>Table_Query_from_Mac10[[#This Row],[UnitPriceFuture]]</f>
        <v>16.100000000000001</v>
      </c>
      <c r="X3903" s="47">
        <f>Table_Query_from_Mac10[[#This Row],[Unit Increase]]*Table_Query_from_Mac10[[#This Row],[UnitPriceFuture]]</f>
        <v>0</v>
      </c>
      <c r="Y3903" s="47">
        <f>Table_Query_from_Mac10[[#This Row],[Unit Increase]]*Table_Query_from_Mac10[[#This Row],[Future-cost]]</f>
        <v>0</v>
      </c>
      <c r="Z3903" s="47">
        <f>-(Table_Query_from_Mac10[[#This Row],[Incremental Sales]]+((Table_Query_from_Mac10[[#This Row],[Incremental Sales]]*-(SUM(Summary!$S$8:$S$9)))))*Summary!$S$18</f>
        <v>0</v>
      </c>
      <c r="AA3903" s="47">
        <f>IFERROR(Table_Query_from_Mac10[[#This Row],[Incremental Cost]]/Table_Query_from_Mac10[[#This Row],[Incremental Sales]],0)</f>
        <v>0</v>
      </c>
      <c r="AB3903" s="47">
        <f>IFERROR(Table_Query_from_Mac10[[#This Row],[TotalCostFuture]]/Table_Query_from_Mac10[[#This Row],[totalsalesFuture]],0)</f>
        <v>0.38447204968944099</v>
      </c>
      <c r="AN3903" s="31">
        <v>5</v>
      </c>
      <c r="AO3903">
        <f t="shared" si="120"/>
        <v>2</v>
      </c>
      <c r="AQ3903" s="31">
        <v>46.01</v>
      </c>
      <c r="AR3903">
        <f t="shared" si="121"/>
        <v>16.100000000000001</v>
      </c>
    </row>
    <row r="3904" spans="1:44" x14ac:dyDescent="0.25">
      <c r="A3904">
        <v>90394</v>
      </c>
      <c r="B3904">
        <v>10</v>
      </c>
      <c r="C3904" t="s">
        <v>55</v>
      </c>
      <c r="D3904" t="s">
        <v>81</v>
      </c>
      <c r="E3904">
        <v>2</v>
      </c>
      <c r="F3904">
        <v>7.4</v>
      </c>
      <c r="G3904">
        <v>19.77</v>
      </c>
      <c r="H3904" s="1">
        <v>44859</v>
      </c>
      <c r="I3904" s="20">
        <v>0</v>
      </c>
      <c r="J3904" s="47">
        <f>Table_Query_from_Mac10[[#This Row],[unit_price]]-(Table_Query_from_Mac10[[#This Row],[unit_price]]*(Table_Query_from_Mac10[[#This Row],[discount_pct]]/100))</f>
        <v>19.77</v>
      </c>
      <c r="K3904" s="47">
        <f>Table_Query_from_Mac10[[#This Row],[unit_cost]]</f>
        <v>7.4</v>
      </c>
      <c r="L3904" s="47">
        <f>Table_Query_from_Mac10[[#This Row],[Live-cost]]*(1+Table_Query_from_Mac10[[#This Row],[CogsIncreasebyTYPE]])</f>
        <v>7.4</v>
      </c>
      <c r="M3904" s="47">
        <f>Table_Query_from_Mac10[[#This Row],[Live-cost]]*Table_Query_from_Mac10[[#This Row],[qty_to_ship]]</f>
        <v>14.8</v>
      </c>
      <c r="N3904" s="47">
        <f>IF(Table_Query_from_Mac10[[#This Row],[item_no]]="KDA",-Table_Query_from_Mac10[[#This Row],[unit_price]],Table_Query_from_Mac10[[#This Row],[Net Unit]]*Table_Query_from_Mac10[[#This Row],[qty_to_ship]])</f>
        <v>39.54</v>
      </c>
      <c r="O3904" s="47">
        <f>SUMIFS(Summary!C:C,Summary!H:H,Table_Query_from_Mac10[[#This Row],[Juiceoc]])</f>
        <v>0</v>
      </c>
      <c r="P3904" s="47">
        <f>SUMIFS(Summary!D:D,Summary!H:H,Table_Query_from_Mac10[[#This Row],[Juiceoc]])</f>
        <v>0</v>
      </c>
      <c r="Q3904" s="47">
        <f>SUMIFS(Summary!E:E,Summary!H:H,Table_Query_from_Mac10[[#This Row],[Juiceoc]])</f>
        <v>0</v>
      </c>
      <c r="R3904" s="47">
        <f>Table_Query_from_Mac10[[#This Row],[Net Unit]]*(1+Table_Query_from_Mac10[[#This Row],[PriceIncreasebyType]])</f>
        <v>19.77</v>
      </c>
      <c r="S3904" s="47">
        <f>Table_Query_from_Mac10[[#This Row],[UnitPriceFuture]]*Table_Query_from_Mac10[[#This Row],[qtytoShipFuture]]</f>
        <v>39.54</v>
      </c>
      <c r="T3904" s="47">
        <f>ROUND(Table_Query_from_Mac10[[#This Row],[qty_to_ship]]*(1+Table_Query_from_Mac10[[#This Row],[VolumeIncreasebyType]]),0)</f>
        <v>2</v>
      </c>
      <c r="U3904" s="47">
        <f>Table_Query_from_Mac10[[#This Row],[qtytoShipFuture]]*Table_Query_from_Mac10[[#This Row],[Future-cost]]</f>
        <v>14.8</v>
      </c>
      <c r="V3904" s="47">
        <f>Table_Query_from_Mac10[[#This Row],[qtytoShipFuture]]-Table_Query_from_Mac10[[#This Row],[qty_to_ship]]</f>
        <v>0</v>
      </c>
      <c r="W3904" s="47">
        <f>Table_Query_from_Mac10[[#This Row],[UnitPriceFuture]]</f>
        <v>19.77</v>
      </c>
      <c r="X3904" s="47">
        <f>Table_Query_from_Mac10[[#This Row],[Unit Increase]]*Table_Query_from_Mac10[[#This Row],[UnitPriceFuture]]</f>
        <v>0</v>
      </c>
      <c r="Y3904" s="47">
        <f>Table_Query_from_Mac10[[#This Row],[Unit Increase]]*Table_Query_from_Mac10[[#This Row],[Future-cost]]</f>
        <v>0</v>
      </c>
      <c r="Z3904" s="47">
        <f>-(Table_Query_from_Mac10[[#This Row],[Incremental Sales]]+((Table_Query_from_Mac10[[#This Row],[Incremental Sales]]*-(SUM(Summary!$S$8:$S$9)))))*Summary!$S$18</f>
        <v>0</v>
      </c>
      <c r="AA3904" s="47">
        <f>IFERROR(Table_Query_from_Mac10[[#This Row],[Incremental Cost]]/Table_Query_from_Mac10[[#This Row],[Incremental Sales]],0)</f>
        <v>0</v>
      </c>
      <c r="AB3904" s="47">
        <f>IFERROR(Table_Query_from_Mac10[[#This Row],[TotalCostFuture]]/Table_Query_from_Mac10[[#This Row],[totalsalesFuture]],0)</f>
        <v>0.37430450177035918</v>
      </c>
      <c r="AN3904" s="30">
        <v>8</v>
      </c>
      <c r="AO3904">
        <f t="shared" si="120"/>
        <v>2</v>
      </c>
      <c r="AQ3904" s="30">
        <v>56.49</v>
      </c>
      <c r="AR3904">
        <f t="shared" si="121"/>
        <v>19.77</v>
      </c>
    </row>
    <row r="3905" spans="1:44" x14ac:dyDescent="0.25">
      <c r="A3905">
        <v>90394</v>
      </c>
      <c r="B3905">
        <v>11</v>
      </c>
      <c r="C3905" t="s">
        <v>55</v>
      </c>
      <c r="D3905" t="s">
        <v>81</v>
      </c>
      <c r="E3905">
        <v>2</v>
      </c>
      <c r="F3905">
        <v>8.31</v>
      </c>
      <c r="G3905">
        <v>21.75</v>
      </c>
      <c r="H3905" s="1">
        <v>44859</v>
      </c>
      <c r="I3905" s="20">
        <v>0</v>
      </c>
      <c r="J3905" s="47">
        <f>Table_Query_from_Mac10[[#This Row],[unit_price]]-(Table_Query_from_Mac10[[#This Row],[unit_price]]*(Table_Query_from_Mac10[[#This Row],[discount_pct]]/100))</f>
        <v>21.75</v>
      </c>
      <c r="K3905" s="47">
        <f>Table_Query_from_Mac10[[#This Row],[unit_cost]]</f>
        <v>8.31</v>
      </c>
      <c r="L3905" s="47">
        <f>Table_Query_from_Mac10[[#This Row],[Live-cost]]*(1+Table_Query_from_Mac10[[#This Row],[CogsIncreasebyTYPE]])</f>
        <v>8.31</v>
      </c>
      <c r="M3905" s="47">
        <f>Table_Query_from_Mac10[[#This Row],[Live-cost]]*Table_Query_from_Mac10[[#This Row],[qty_to_ship]]</f>
        <v>16.62</v>
      </c>
      <c r="N3905" s="47">
        <f>IF(Table_Query_from_Mac10[[#This Row],[item_no]]="KDA",-Table_Query_from_Mac10[[#This Row],[unit_price]],Table_Query_from_Mac10[[#This Row],[Net Unit]]*Table_Query_from_Mac10[[#This Row],[qty_to_ship]])</f>
        <v>43.5</v>
      </c>
      <c r="O3905" s="47">
        <f>SUMIFS(Summary!C:C,Summary!H:H,Table_Query_from_Mac10[[#This Row],[Juiceoc]])</f>
        <v>0</v>
      </c>
      <c r="P3905" s="47">
        <f>SUMIFS(Summary!D:D,Summary!H:H,Table_Query_from_Mac10[[#This Row],[Juiceoc]])</f>
        <v>0</v>
      </c>
      <c r="Q3905" s="47">
        <f>SUMIFS(Summary!E:E,Summary!H:H,Table_Query_from_Mac10[[#This Row],[Juiceoc]])</f>
        <v>0</v>
      </c>
      <c r="R3905" s="47">
        <f>Table_Query_from_Mac10[[#This Row],[Net Unit]]*(1+Table_Query_from_Mac10[[#This Row],[PriceIncreasebyType]])</f>
        <v>21.75</v>
      </c>
      <c r="S3905" s="47">
        <f>Table_Query_from_Mac10[[#This Row],[UnitPriceFuture]]*Table_Query_from_Mac10[[#This Row],[qtytoShipFuture]]</f>
        <v>43.5</v>
      </c>
      <c r="T3905" s="47">
        <f>ROUND(Table_Query_from_Mac10[[#This Row],[qty_to_ship]]*(1+Table_Query_from_Mac10[[#This Row],[VolumeIncreasebyType]]),0)</f>
        <v>2</v>
      </c>
      <c r="U3905" s="47">
        <f>Table_Query_from_Mac10[[#This Row],[qtytoShipFuture]]*Table_Query_from_Mac10[[#This Row],[Future-cost]]</f>
        <v>16.62</v>
      </c>
      <c r="V3905" s="47">
        <f>Table_Query_from_Mac10[[#This Row],[qtytoShipFuture]]-Table_Query_from_Mac10[[#This Row],[qty_to_ship]]</f>
        <v>0</v>
      </c>
      <c r="W3905" s="47">
        <f>Table_Query_from_Mac10[[#This Row],[UnitPriceFuture]]</f>
        <v>21.75</v>
      </c>
      <c r="X3905" s="47">
        <f>Table_Query_from_Mac10[[#This Row],[Unit Increase]]*Table_Query_from_Mac10[[#This Row],[UnitPriceFuture]]</f>
        <v>0</v>
      </c>
      <c r="Y3905" s="47">
        <f>Table_Query_from_Mac10[[#This Row],[Unit Increase]]*Table_Query_from_Mac10[[#This Row],[Future-cost]]</f>
        <v>0</v>
      </c>
      <c r="Z3905" s="47">
        <f>-(Table_Query_from_Mac10[[#This Row],[Incremental Sales]]+((Table_Query_from_Mac10[[#This Row],[Incremental Sales]]*-(SUM(Summary!$S$8:$S$9)))))*Summary!$S$18</f>
        <v>0</v>
      </c>
      <c r="AA3905" s="47">
        <f>IFERROR(Table_Query_from_Mac10[[#This Row],[Incremental Cost]]/Table_Query_from_Mac10[[#This Row],[Incremental Sales]],0)</f>
        <v>0</v>
      </c>
      <c r="AB3905" s="47">
        <f>IFERROR(Table_Query_from_Mac10[[#This Row],[TotalCostFuture]]/Table_Query_from_Mac10[[#This Row],[totalsalesFuture]],0)</f>
        <v>0.3820689655172414</v>
      </c>
      <c r="AN3905" s="31">
        <v>5</v>
      </c>
      <c r="AO3905">
        <f t="shared" si="120"/>
        <v>2</v>
      </c>
      <c r="AQ3905" s="31">
        <v>62.13</v>
      </c>
      <c r="AR3905">
        <f t="shared" si="121"/>
        <v>21.75</v>
      </c>
    </row>
    <row r="3906" spans="1:44" x14ac:dyDescent="0.25">
      <c r="A3906">
        <v>90358</v>
      </c>
      <c r="B3906">
        <v>2</v>
      </c>
      <c r="C3906" t="s">
        <v>59</v>
      </c>
      <c r="D3906" t="s">
        <v>49</v>
      </c>
      <c r="E3906">
        <v>7</v>
      </c>
      <c r="F3906">
        <v>4.2699999999999996</v>
      </c>
      <c r="G3906">
        <v>9.33</v>
      </c>
      <c r="H3906" s="1">
        <v>44852</v>
      </c>
      <c r="I3906" s="20">
        <v>0</v>
      </c>
      <c r="J3906" s="47">
        <f>Table_Query_from_Mac10[[#This Row],[unit_price]]-(Table_Query_from_Mac10[[#This Row],[unit_price]]*(Table_Query_from_Mac10[[#This Row],[discount_pct]]/100))</f>
        <v>9.33</v>
      </c>
      <c r="K3906" s="47">
        <f>Table_Query_from_Mac10[[#This Row],[unit_cost]]</f>
        <v>4.2699999999999996</v>
      </c>
      <c r="L3906" s="47">
        <f>Table_Query_from_Mac10[[#This Row],[Live-cost]]*(1+Table_Query_from_Mac10[[#This Row],[CogsIncreasebyTYPE]])</f>
        <v>4.2699999999999996</v>
      </c>
      <c r="M3906" s="47">
        <f>Table_Query_from_Mac10[[#This Row],[Live-cost]]*Table_Query_from_Mac10[[#This Row],[qty_to_ship]]</f>
        <v>29.889999999999997</v>
      </c>
      <c r="N3906" s="47">
        <f>IF(Table_Query_from_Mac10[[#This Row],[item_no]]="KDA",-Table_Query_from_Mac10[[#This Row],[unit_price]],Table_Query_from_Mac10[[#This Row],[Net Unit]]*Table_Query_from_Mac10[[#This Row],[qty_to_ship]])</f>
        <v>65.31</v>
      </c>
      <c r="O3906" s="47">
        <f>SUMIFS(Summary!C:C,Summary!H:H,Table_Query_from_Mac10[[#This Row],[Juiceoc]])</f>
        <v>0</v>
      </c>
      <c r="P3906" s="47">
        <f>SUMIFS(Summary!D:D,Summary!H:H,Table_Query_from_Mac10[[#This Row],[Juiceoc]])</f>
        <v>0</v>
      </c>
      <c r="Q3906" s="47">
        <f>SUMIFS(Summary!E:E,Summary!H:H,Table_Query_from_Mac10[[#This Row],[Juiceoc]])</f>
        <v>0</v>
      </c>
      <c r="R3906" s="47">
        <f>Table_Query_from_Mac10[[#This Row],[Net Unit]]*(1+Table_Query_from_Mac10[[#This Row],[PriceIncreasebyType]])</f>
        <v>9.33</v>
      </c>
      <c r="S3906" s="47">
        <f>Table_Query_from_Mac10[[#This Row],[UnitPriceFuture]]*Table_Query_from_Mac10[[#This Row],[qtytoShipFuture]]</f>
        <v>65.31</v>
      </c>
      <c r="T3906" s="47">
        <f>ROUND(Table_Query_from_Mac10[[#This Row],[qty_to_ship]]*(1+Table_Query_from_Mac10[[#This Row],[VolumeIncreasebyType]]),0)</f>
        <v>7</v>
      </c>
      <c r="U3906" s="47">
        <f>Table_Query_from_Mac10[[#This Row],[qtytoShipFuture]]*Table_Query_from_Mac10[[#This Row],[Future-cost]]</f>
        <v>29.889999999999997</v>
      </c>
      <c r="V3906" s="47">
        <f>Table_Query_from_Mac10[[#This Row],[qtytoShipFuture]]-Table_Query_from_Mac10[[#This Row],[qty_to_ship]]</f>
        <v>0</v>
      </c>
      <c r="W3906" s="47">
        <f>Table_Query_from_Mac10[[#This Row],[UnitPriceFuture]]</f>
        <v>9.33</v>
      </c>
      <c r="X3906" s="47">
        <f>Table_Query_from_Mac10[[#This Row],[Unit Increase]]*Table_Query_from_Mac10[[#This Row],[UnitPriceFuture]]</f>
        <v>0</v>
      </c>
      <c r="Y3906" s="47">
        <f>Table_Query_from_Mac10[[#This Row],[Unit Increase]]*Table_Query_from_Mac10[[#This Row],[Future-cost]]</f>
        <v>0</v>
      </c>
      <c r="Z3906" s="47">
        <f>-(Table_Query_from_Mac10[[#This Row],[Incremental Sales]]+((Table_Query_from_Mac10[[#This Row],[Incremental Sales]]*-(SUM(Summary!$S$8:$S$9)))))*Summary!$S$18</f>
        <v>0</v>
      </c>
      <c r="AA3906" s="47">
        <f>IFERROR(Table_Query_from_Mac10[[#This Row],[Incremental Cost]]/Table_Query_from_Mac10[[#This Row],[Incremental Sales]],0)</f>
        <v>0</v>
      </c>
      <c r="AB3906" s="47">
        <f>IFERROR(Table_Query_from_Mac10[[#This Row],[TotalCostFuture]]/Table_Query_from_Mac10[[#This Row],[totalsalesFuture]],0)</f>
        <v>0.45766345123258301</v>
      </c>
      <c r="AN3906" s="30">
        <v>25</v>
      </c>
      <c r="AO3906">
        <f t="shared" si="120"/>
        <v>7</v>
      </c>
      <c r="AQ3906" s="30">
        <v>26.66</v>
      </c>
      <c r="AR3906">
        <f t="shared" si="121"/>
        <v>9.33</v>
      </c>
    </row>
    <row r="3907" spans="1:44" x14ac:dyDescent="0.25">
      <c r="A3907">
        <v>90358</v>
      </c>
      <c r="B3907">
        <v>3</v>
      </c>
      <c r="C3907" t="s">
        <v>59</v>
      </c>
      <c r="D3907" t="s">
        <v>49</v>
      </c>
      <c r="E3907">
        <v>5</v>
      </c>
      <c r="F3907">
        <v>5.21</v>
      </c>
      <c r="G3907">
        <v>11.44</v>
      </c>
      <c r="H3907" s="1">
        <v>44852</v>
      </c>
      <c r="I3907" s="20">
        <v>0</v>
      </c>
      <c r="J3907" s="47">
        <f>Table_Query_from_Mac10[[#This Row],[unit_price]]-(Table_Query_from_Mac10[[#This Row],[unit_price]]*(Table_Query_from_Mac10[[#This Row],[discount_pct]]/100))</f>
        <v>11.44</v>
      </c>
      <c r="K3907" s="47">
        <f>Table_Query_from_Mac10[[#This Row],[unit_cost]]</f>
        <v>5.21</v>
      </c>
      <c r="L3907" s="47">
        <f>Table_Query_from_Mac10[[#This Row],[Live-cost]]*(1+Table_Query_from_Mac10[[#This Row],[CogsIncreasebyTYPE]])</f>
        <v>5.21</v>
      </c>
      <c r="M3907" s="47">
        <f>Table_Query_from_Mac10[[#This Row],[Live-cost]]*Table_Query_from_Mac10[[#This Row],[qty_to_ship]]</f>
        <v>26.05</v>
      </c>
      <c r="N3907" s="47">
        <f>IF(Table_Query_from_Mac10[[#This Row],[item_no]]="KDA",-Table_Query_from_Mac10[[#This Row],[unit_price]],Table_Query_from_Mac10[[#This Row],[Net Unit]]*Table_Query_from_Mac10[[#This Row],[qty_to_ship]])</f>
        <v>57.199999999999996</v>
      </c>
      <c r="O3907" s="47">
        <f>SUMIFS(Summary!C:C,Summary!H:H,Table_Query_from_Mac10[[#This Row],[Juiceoc]])</f>
        <v>0</v>
      </c>
      <c r="P3907" s="47">
        <f>SUMIFS(Summary!D:D,Summary!H:H,Table_Query_from_Mac10[[#This Row],[Juiceoc]])</f>
        <v>0</v>
      </c>
      <c r="Q3907" s="47">
        <f>SUMIFS(Summary!E:E,Summary!H:H,Table_Query_from_Mac10[[#This Row],[Juiceoc]])</f>
        <v>0</v>
      </c>
      <c r="R3907" s="47">
        <f>Table_Query_from_Mac10[[#This Row],[Net Unit]]*(1+Table_Query_from_Mac10[[#This Row],[PriceIncreasebyType]])</f>
        <v>11.44</v>
      </c>
      <c r="S3907" s="47">
        <f>Table_Query_from_Mac10[[#This Row],[UnitPriceFuture]]*Table_Query_from_Mac10[[#This Row],[qtytoShipFuture]]</f>
        <v>57.199999999999996</v>
      </c>
      <c r="T3907" s="47">
        <f>ROUND(Table_Query_from_Mac10[[#This Row],[qty_to_ship]]*(1+Table_Query_from_Mac10[[#This Row],[VolumeIncreasebyType]]),0)</f>
        <v>5</v>
      </c>
      <c r="U3907" s="47">
        <f>Table_Query_from_Mac10[[#This Row],[qtytoShipFuture]]*Table_Query_from_Mac10[[#This Row],[Future-cost]]</f>
        <v>26.05</v>
      </c>
      <c r="V3907" s="47">
        <f>Table_Query_from_Mac10[[#This Row],[qtytoShipFuture]]-Table_Query_from_Mac10[[#This Row],[qty_to_ship]]</f>
        <v>0</v>
      </c>
      <c r="W3907" s="47">
        <f>Table_Query_from_Mac10[[#This Row],[UnitPriceFuture]]</f>
        <v>11.44</v>
      </c>
      <c r="X3907" s="47">
        <f>Table_Query_from_Mac10[[#This Row],[Unit Increase]]*Table_Query_from_Mac10[[#This Row],[UnitPriceFuture]]</f>
        <v>0</v>
      </c>
      <c r="Y3907" s="47">
        <f>Table_Query_from_Mac10[[#This Row],[Unit Increase]]*Table_Query_from_Mac10[[#This Row],[Future-cost]]</f>
        <v>0</v>
      </c>
      <c r="Z3907" s="47">
        <f>-(Table_Query_from_Mac10[[#This Row],[Incremental Sales]]+((Table_Query_from_Mac10[[#This Row],[Incremental Sales]]*-(SUM(Summary!$S$8:$S$9)))))*Summary!$S$18</f>
        <v>0</v>
      </c>
      <c r="AA3907" s="47">
        <f>IFERROR(Table_Query_from_Mac10[[#This Row],[Incremental Cost]]/Table_Query_from_Mac10[[#This Row],[Incremental Sales]],0)</f>
        <v>0</v>
      </c>
      <c r="AB3907" s="47">
        <f>IFERROR(Table_Query_from_Mac10[[#This Row],[TotalCostFuture]]/Table_Query_from_Mac10[[#This Row],[totalsalesFuture]],0)</f>
        <v>0.45541958041958047</v>
      </c>
      <c r="AN3907" s="31">
        <v>20</v>
      </c>
      <c r="AO3907">
        <f t="shared" ref="AO3907:AO3970" si="122">CEILING(AN3907/4,1)</f>
        <v>5</v>
      </c>
      <c r="AQ3907" s="31">
        <v>32.68</v>
      </c>
      <c r="AR3907">
        <f t="shared" ref="AR3907:AR3970" si="123">ROUND(AQ3907/5*1.75,2)</f>
        <v>11.44</v>
      </c>
    </row>
    <row r="3908" spans="1:44" x14ac:dyDescent="0.25">
      <c r="A3908">
        <v>90358</v>
      </c>
      <c r="B3908">
        <v>4</v>
      </c>
      <c r="C3908" t="s">
        <v>59</v>
      </c>
      <c r="D3908" t="s">
        <v>49</v>
      </c>
      <c r="E3908">
        <v>32</v>
      </c>
      <c r="F3908">
        <v>5.7</v>
      </c>
      <c r="G3908">
        <v>12.37</v>
      </c>
      <c r="H3908" s="1">
        <v>44852</v>
      </c>
      <c r="I3908" s="20">
        <v>0</v>
      </c>
      <c r="J3908" s="47">
        <f>Table_Query_from_Mac10[[#This Row],[unit_price]]-(Table_Query_from_Mac10[[#This Row],[unit_price]]*(Table_Query_from_Mac10[[#This Row],[discount_pct]]/100))</f>
        <v>12.37</v>
      </c>
      <c r="K3908" s="47">
        <f>Table_Query_from_Mac10[[#This Row],[unit_cost]]</f>
        <v>5.7</v>
      </c>
      <c r="L3908" s="47">
        <f>Table_Query_from_Mac10[[#This Row],[Live-cost]]*(1+Table_Query_from_Mac10[[#This Row],[CogsIncreasebyTYPE]])</f>
        <v>5.7</v>
      </c>
      <c r="M3908" s="47">
        <f>Table_Query_from_Mac10[[#This Row],[Live-cost]]*Table_Query_from_Mac10[[#This Row],[qty_to_ship]]</f>
        <v>182.4</v>
      </c>
      <c r="N3908" s="47">
        <f>IF(Table_Query_from_Mac10[[#This Row],[item_no]]="KDA",-Table_Query_from_Mac10[[#This Row],[unit_price]],Table_Query_from_Mac10[[#This Row],[Net Unit]]*Table_Query_from_Mac10[[#This Row],[qty_to_ship]])</f>
        <v>395.84</v>
      </c>
      <c r="O3908" s="47">
        <f>SUMIFS(Summary!C:C,Summary!H:H,Table_Query_from_Mac10[[#This Row],[Juiceoc]])</f>
        <v>0</v>
      </c>
      <c r="P3908" s="47">
        <f>SUMIFS(Summary!D:D,Summary!H:H,Table_Query_from_Mac10[[#This Row],[Juiceoc]])</f>
        <v>0</v>
      </c>
      <c r="Q3908" s="47">
        <f>SUMIFS(Summary!E:E,Summary!H:H,Table_Query_from_Mac10[[#This Row],[Juiceoc]])</f>
        <v>0</v>
      </c>
      <c r="R3908" s="47">
        <f>Table_Query_from_Mac10[[#This Row],[Net Unit]]*(1+Table_Query_from_Mac10[[#This Row],[PriceIncreasebyType]])</f>
        <v>12.37</v>
      </c>
      <c r="S3908" s="47">
        <f>Table_Query_from_Mac10[[#This Row],[UnitPriceFuture]]*Table_Query_from_Mac10[[#This Row],[qtytoShipFuture]]</f>
        <v>395.84</v>
      </c>
      <c r="T3908" s="47">
        <f>ROUND(Table_Query_from_Mac10[[#This Row],[qty_to_ship]]*(1+Table_Query_from_Mac10[[#This Row],[VolumeIncreasebyType]]),0)</f>
        <v>32</v>
      </c>
      <c r="U3908" s="47">
        <f>Table_Query_from_Mac10[[#This Row],[qtytoShipFuture]]*Table_Query_from_Mac10[[#This Row],[Future-cost]]</f>
        <v>182.4</v>
      </c>
      <c r="V3908" s="47">
        <f>Table_Query_from_Mac10[[#This Row],[qtytoShipFuture]]-Table_Query_from_Mac10[[#This Row],[qty_to_ship]]</f>
        <v>0</v>
      </c>
      <c r="W3908" s="47">
        <f>Table_Query_from_Mac10[[#This Row],[UnitPriceFuture]]</f>
        <v>12.37</v>
      </c>
      <c r="X3908" s="47">
        <f>Table_Query_from_Mac10[[#This Row],[Unit Increase]]*Table_Query_from_Mac10[[#This Row],[UnitPriceFuture]]</f>
        <v>0</v>
      </c>
      <c r="Y3908" s="47">
        <f>Table_Query_from_Mac10[[#This Row],[Unit Increase]]*Table_Query_from_Mac10[[#This Row],[Future-cost]]</f>
        <v>0</v>
      </c>
      <c r="Z3908" s="47">
        <f>-(Table_Query_from_Mac10[[#This Row],[Incremental Sales]]+((Table_Query_from_Mac10[[#This Row],[Incremental Sales]]*-(SUM(Summary!$S$8:$S$9)))))*Summary!$S$18</f>
        <v>0</v>
      </c>
      <c r="AA3908" s="47">
        <f>IFERROR(Table_Query_from_Mac10[[#This Row],[Incremental Cost]]/Table_Query_from_Mac10[[#This Row],[Incremental Sales]],0)</f>
        <v>0</v>
      </c>
      <c r="AB3908" s="47">
        <f>IFERROR(Table_Query_from_Mac10[[#This Row],[TotalCostFuture]]/Table_Query_from_Mac10[[#This Row],[totalsalesFuture]],0)</f>
        <v>0.46079223928860152</v>
      </c>
      <c r="AN3908" s="30">
        <v>128</v>
      </c>
      <c r="AO3908">
        <f t="shared" si="122"/>
        <v>32</v>
      </c>
      <c r="AQ3908" s="30">
        <v>35.33</v>
      </c>
      <c r="AR3908">
        <f t="shared" si="123"/>
        <v>12.37</v>
      </c>
    </row>
    <row r="3909" spans="1:44" x14ac:dyDescent="0.25">
      <c r="A3909">
        <v>90358</v>
      </c>
      <c r="B3909">
        <v>5</v>
      </c>
      <c r="C3909" t="s">
        <v>59</v>
      </c>
      <c r="D3909" t="s">
        <v>49</v>
      </c>
      <c r="E3909">
        <v>8</v>
      </c>
      <c r="F3909">
        <v>6.28</v>
      </c>
      <c r="G3909">
        <v>14.05</v>
      </c>
      <c r="H3909" s="1">
        <v>44852</v>
      </c>
      <c r="I3909" s="20">
        <v>0</v>
      </c>
      <c r="J3909" s="47">
        <f>Table_Query_from_Mac10[[#This Row],[unit_price]]-(Table_Query_from_Mac10[[#This Row],[unit_price]]*(Table_Query_from_Mac10[[#This Row],[discount_pct]]/100))</f>
        <v>14.05</v>
      </c>
      <c r="K3909" s="47">
        <f>Table_Query_from_Mac10[[#This Row],[unit_cost]]</f>
        <v>6.28</v>
      </c>
      <c r="L3909" s="47">
        <f>Table_Query_from_Mac10[[#This Row],[Live-cost]]*(1+Table_Query_from_Mac10[[#This Row],[CogsIncreasebyTYPE]])</f>
        <v>6.28</v>
      </c>
      <c r="M3909" s="47">
        <f>Table_Query_from_Mac10[[#This Row],[Live-cost]]*Table_Query_from_Mac10[[#This Row],[qty_to_ship]]</f>
        <v>50.24</v>
      </c>
      <c r="N3909" s="47">
        <f>IF(Table_Query_from_Mac10[[#This Row],[item_no]]="KDA",-Table_Query_from_Mac10[[#This Row],[unit_price]],Table_Query_from_Mac10[[#This Row],[Net Unit]]*Table_Query_from_Mac10[[#This Row],[qty_to_ship]])</f>
        <v>112.4</v>
      </c>
      <c r="O3909" s="47">
        <f>SUMIFS(Summary!C:C,Summary!H:H,Table_Query_from_Mac10[[#This Row],[Juiceoc]])</f>
        <v>0</v>
      </c>
      <c r="P3909" s="47">
        <f>SUMIFS(Summary!D:D,Summary!H:H,Table_Query_from_Mac10[[#This Row],[Juiceoc]])</f>
        <v>0</v>
      </c>
      <c r="Q3909" s="47">
        <f>SUMIFS(Summary!E:E,Summary!H:H,Table_Query_from_Mac10[[#This Row],[Juiceoc]])</f>
        <v>0</v>
      </c>
      <c r="R3909" s="47">
        <f>Table_Query_from_Mac10[[#This Row],[Net Unit]]*(1+Table_Query_from_Mac10[[#This Row],[PriceIncreasebyType]])</f>
        <v>14.05</v>
      </c>
      <c r="S3909" s="47">
        <f>Table_Query_from_Mac10[[#This Row],[UnitPriceFuture]]*Table_Query_from_Mac10[[#This Row],[qtytoShipFuture]]</f>
        <v>112.4</v>
      </c>
      <c r="T3909" s="47">
        <f>ROUND(Table_Query_from_Mac10[[#This Row],[qty_to_ship]]*(1+Table_Query_from_Mac10[[#This Row],[VolumeIncreasebyType]]),0)</f>
        <v>8</v>
      </c>
      <c r="U3909" s="47">
        <f>Table_Query_from_Mac10[[#This Row],[qtytoShipFuture]]*Table_Query_from_Mac10[[#This Row],[Future-cost]]</f>
        <v>50.24</v>
      </c>
      <c r="V3909" s="47">
        <f>Table_Query_from_Mac10[[#This Row],[qtytoShipFuture]]-Table_Query_from_Mac10[[#This Row],[qty_to_ship]]</f>
        <v>0</v>
      </c>
      <c r="W3909" s="47">
        <f>Table_Query_from_Mac10[[#This Row],[UnitPriceFuture]]</f>
        <v>14.05</v>
      </c>
      <c r="X3909" s="47">
        <f>Table_Query_from_Mac10[[#This Row],[Unit Increase]]*Table_Query_from_Mac10[[#This Row],[UnitPriceFuture]]</f>
        <v>0</v>
      </c>
      <c r="Y3909" s="47">
        <f>Table_Query_from_Mac10[[#This Row],[Unit Increase]]*Table_Query_from_Mac10[[#This Row],[Future-cost]]</f>
        <v>0</v>
      </c>
      <c r="Z3909" s="47">
        <f>-(Table_Query_from_Mac10[[#This Row],[Incremental Sales]]+((Table_Query_from_Mac10[[#This Row],[Incremental Sales]]*-(SUM(Summary!$S$8:$S$9)))))*Summary!$S$18</f>
        <v>0</v>
      </c>
      <c r="AA3909" s="47">
        <f>IFERROR(Table_Query_from_Mac10[[#This Row],[Incremental Cost]]/Table_Query_from_Mac10[[#This Row],[Incremental Sales]],0)</f>
        <v>0</v>
      </c>
      <c r="AB3909" s="47">
        <f>IFERROR(Table_Query_from_Mac10[[#This Row],[TotalCostFuture]]/Table_Query_from_Mac10[[#This Row],[totalsalesFuture]],0)</f>
        <v>0.4469750889679715</v>
      </c>
      <c r="AN3909" s="31">
        <v>32</v>
      </c>
      <c r="AO3909">
        <f t="shared" si="122"/>
        <v>8</v>
      </c>
      <c r="AQ3909" s="31">
        <v>40.14</v>
      </c>
      <c r="AR3909">
        <f t="shared" si="123"/>
        <v>14.05</v>
      </c>
    </row>
    <row r="3910" spans="1:44" x14ac:dyDescent="0.25">
      <c r="A3910">
        <v>90358</v>
      </c>
      <c r="B3910">
        <v>6</v>
      </c>
      <c r="C3910" t="s">
        <v>59</v>
      </c>
      <c r="D3910" t="s">
        <v>49</v>
      </c>
      <c r="E3910">
        <v>12</v>
      </c>
      <c r="F3910">
        <v>6.89</v>
      </c>
      <c r="G3910">
        <v>15.6</v>
      </c>
      <c r="H3910" s="1">
        <v>44852</v>
      </c>
      <c r="I3910" s="20">
        <v>0</v>
      </c>
      <c r="J3910" s="47">
        <f>Table_Query_from_Mac10[[#This Row],[unit_price]]-(Table_Query_from_Mac10[[#This Row],[unit_price]]*(Table_Query_from_Mac10[[#This Row],[discount_pct]]/100))</f>
        <v>15.6</v>
      </c>
      <c r="K3910" s="47">
        <f>Table_Query_from_Mac10[[#This Row],[unit_cost]]</f>
        <v>6.89</v>
      </c>
      <c r="L3910" s="47">
        <f>Table_Query_from_Mac10[[#This Row],[Live-cost]]*(1+Table_Query_from_Mac10[[#This Row],[CogsIncreasebyTYPE]])</f>
        <v>6.89</v>
      </c>
      <c r="M3910" s="47">
        <f>Table_Query_from_Mac10[[#This Row],[Live-cost]]*Table_Query_from_Mac10[[#This Row],[qty_to_ship]]</f>
        <v>82.679999999999993</v>
      </c>
      <c r="N3910" s="47">
        <f>IF(Table_Query_from_Mac10[[#This Row],[item_no]]="KDA",-Table_Query_from_Mac10[[#This Row],[unit_price]],Table_Query_from_Mac10[[#This Row],[Net Unit]]*Table_Query_from_Mac10[[#This Row],[qty_to_ship]])</f>
        <v>187.2</v>
      </c>
      <c r="O3910" s="47">
        <f>SUMIFS(Summary!C:C,Summary!H:H,Table_Query_from_Mac10[[#This Row],[Juiceoc]])</f>
        <v>0</v>
      </c>
      <c r="P3910" s="47">
        <f>SUMIFS(Summary!D:D,Summary!H:H,Table_Query_from_Mac10[[#This Row],[Juiceoc]])</f>
        <v>0</v>
      </c>
      <c r="Q3910" s="47">
        <f>SUMIFS(Summary!E:E,Summary!H:H,Table_Query_from_Mac10[[#This Row],[Juiceoc]])</f>
        <v>0</v>
      </c>
      <c r="R3910" s="47">
        <f>Table_Query_from_Mac10[[#This Row],[Net Unit]]*(1+Table_Query_from_Mac10[[#This Row],[PriceIncreasebyType]])</f>
        <v>15.6</v>
      </c>
      <c r="S3910" s="47">
        <f>Table_Query_from_Mac10[[#This Row],[UnitPriceFuture]]*Table_Query_from_Mac10[[#This Row],[qtytoShipFuture]]</f>
        <v>187.2</v>
      </c>
      <c r="T3910" s="47">
        <f>ROUND(Table_Query_from_Mac10[[#This Row],[qty_to_ship]]*(1+Table_Query_from_Mac10[[#This Row],[VolumeIncreasebyType]]),0)</f>
        <v>12</v>
      </c>
      <c r="U3910" s="47">
        <f>Table_Query_from_Mac10[[#This Row],[qtytoShipFuture]]*Table_Query_from_Mac10[[#This Row],[Future-cost]]</f>
        <v>82.679999999999993</v>
      </c>
      <c r="V3910" s="47">
        <f>Table_Query_from_Mac10[[#This Row],[qtytoShipFuture]]-Table_Query_from_Mac10[[#This Row],[qty_to_ship]]</f>
        <v>0</v>
      </c>
      <c r="W3910" s="47">
        <f>Table_Query_from_Mac10[[#This Row],[UnitPriceFuture]]</f>
        <v>15.6</v>
      </c>
      <c r="X3910" s="47">
        <f>Table_Query_from_Mac10[[#This Row],[Unit Increase]]*Table_Query_from_Mac10[[#This Row],[UnitPriceFuture]]</f>
        <v>0</v>
      </c>
      <c r="Y3910" s="47">
        <f>Table_Query_from_Mac10[[#This Row],[Unit Increase]]*Table_Query_from_Mac10[[#This Row],[Future-cost]]</f>
        <v>0</v>
      </c>
      <c r="Z3910" s="47">
        <f>-(Table_Query_from_Mac10[[#This Row],[Incremental Sales]]+((Table_Query_from_Mac10[[#This Row],[Incremental Sales]]*-(SUM(Summary!$S$8:$S$9)))))*Summary!$S$18</f>
        <v>0</v>
      </c>
      <c r="AA3910" s="47">
        <f>IFERROR(Table_Query_from_Mac10[[#This Row],[Incremental Cost]]/Table_Query_from_Mac10[[#This Row],[Incremental Sales]],0)</f>
        <v>0</v>
      </c>
      <c r="AB3910" s="47">
        <f>IFERROR(Table_Query_from_Mac10[[#This Row],[TotalCostFuture]]/Table_Query_from_Mac10[[#This Row],[totalsalesFuture]],0)</f>
        <v>0.44166666666666665</v>
      </c>
      <c r="AN3910" s="30">
        <v>48</v>
      </c>
      <c r="AO3910">
        <f t="shared" si="122"/>
        <v>12</v>
      </c>
      <c r="AQ3910" s="30">
        <v>44.56</v>
      </c>
      <c r="AR3910">
        <f t="shared" si="123"/>
        <v>15.6</v>
      </c>
    </row>
    <row r="3911" spans="1:44" x14ac:dyDescent="0.25">
      <c r="A3911">
        <v>90358</v>
      </c>
      <c r="B3911">
        <v>7</v>
      </c>
      <c r="C3911" t="s">
        <v>59</v>
      </c>
      <c r="D3911" t="s">
        <v>49</v>
      </c>
      <c r="E3911">
        <v>9</v>
      </c>
      <c r="F3911">
        <v>8.1999999999999993</v>
      </c>
      <c r="G3911">
        <v>19.38</v>
      </c>
      <c r="H3911" s="1">
        <v>44852</v>
      </c>
      <c r="I3911" s="20">
        <v>0</v>
      </c>
      <c r="J3911" s="47">
        <f>Table_Query_from_Mac10[[#This Row],[unit_price]]-(Table_Query_from_Mac10[[#This Row],[unit_price]]*(Table_Query_from_Mac10[[#This Row],[discount_pct]]/100))</f>
        <v>19.38</v>
      </c>
      <c r="K3911" s="47">
        <f>Table_Query_from_Mac10[[#This Row],[unit_cost]]</f>
        <v>8.1999999999999993</v>
      </c>
      <c r="L3911" s="47">
        <f>Table_Query_from_Mac10[[#This Row],[Live-cost]]*(1+Table_Query_from_Mac10[[#This Row],[CogsIncreasebyTYPE]])</f>
        <v>8.1999999999999993</v>
      </c>
      <c r="M3911" s="47">
        <f>Table_Query_from_Mac10[[#This Row],[Live-cost]]*Table_Query_from_Mac10[[#This Row],[qty_to_ship]]</f>
        <v>73.8</v>
      </c>
      <c r="N3911" s="47">
        <f>IF(Table_Query_from_Mac10[[#This Row],[item_no]]="KDA",-Table_Query_from_Mac10[[#This Row],[unit_price]],Table_Query_from_Mac10[[#This Row],[Net Unit]]*Table_Query_from_Mac10[[#This Row],[qty_to_ship]])</f>
        <v>174.42</v>
      </c>
      <c r="O3911" s="47">
        <f>SUMIFS(Summary!C:C,Summary!H:H,Table_Query_from_Mac10[[#This Row],[Juiceoc]])</f>
        <v>0</v>
      </c>
      <c r="P3911" s="47">
        <f>SUMIFS(Summary!D:D,Summary!H:H,Table_Query_from_Mac10[[#This Row],[Juiceoc]])</f>
        <v>0</v>
      </c>
      <c r="Q3911" s="47">
        <f>SUMIFS(Summary!E:E,Summary!H:H,Table_Query_from_Mac10[[#This Row],[Juiceoc]])</f>
        <v>0</v>
      </c>
      <c r="R3911" s="47">
        <f>Table_Query_from_Mac10[[#This Row],[Net Unit]]*(1+Table_Query_from_Mac10[[#This Row],[PriceIncreasebyType]])</f>
        <v>19.38</v>
      </c>
      <c r="S3911" s="47">
        <f>Table_Query_from_Mac10[[#This Row],[UnitPriceFuture]]*Table_Query_from_Mac10[[#This Row],[qtytoShipFuture]]</f>
        <v>174.42</v>
      </c>
      <c r="T3911" s="47">
        <f>ROUND(Table_Query_from_Mac10[[#This Row],[qty_to_ship]]*(1+Table_Query_from_Mac10[[#This Row],[VolumeIncreasebyType]]),0)</f>
        <v>9</v>
      </c>
      <c r="U3911" s="47">
        <f>Table_Query_from_Mac10[[#This Row],[qtytoShipFuture]]*Table_Query_from_Mac10[[#This Row],[Future-cost]]</f>
        <v>73.8</v>
      </c>
      <c r="V3911" s="47">
        <f>Table_Query_from_Mac10[[#This Row],[qtytoShipFuture]]-Table_Query_from_Mac10[[#This Row],[qty_to_ship]]</f>
        <v>0</v>
      </c>
      <c r="W3911" s="47">
        <f>Table_Query_from_Mac10[[#This Row],[UnitPriceFuture]]</f>
        <v>19.38</v>
      </c>
      <c r="X3911" s="47">
        <f>Table_Query_from_Mac10[[#This Row],[Unit Increase]]*Table_Query_from_Mac10[[#This Row],[UnitPriceFuture]]</f>
        <v>0</v>
      </c>
      <c r="Y3911" s="47">
        <f>Table_Query_from_Mac10[[#This Row],[Unit Increase]]*Table_Query_from_Mac10[[#This Row],[Future-cost]]</f>
        <v>0</v>
      </c>
      <c r="Z3911" s="47">
        <f>-(Table_Query_from_Mac10[[#This Row],[Incremental Sales]]+((Table_Query_from_Mac10[[#This Row],[Incremental Sales]]*-(SUM(Summary!$S$8:$S$9)))))*Summary!$S$18</f>
        <v>0</v>
      </c>
      <c r="AA3911" s="47">
        <f>IFERROR(Table_Query_from_Mac10[[#This Row],[Incremental Cost]]/Table_Query_from_Mac10[[#This Row],[Incremental Sales]],0)</f>
        <v>0</v>
      </c>
      <c r="AB3911" s="47">
        <f>IFERROR(Table_Query_from_Mac10[[#This Row],[TotalCostFuture]]/Table_Query_from_Mac10[[#This Row],[totalsalesFuture]],0)</f>
        <v>0.42311661506707948</v>
      </c>
      <c r="AN3911" s="31">
        <v>36</v>
      </c>
      <c r="AO3911">
        <f t="shared" si="122"/>
        <v>9</v>
      </c>
      <c r="AQ3911" s="31">
        <v>55.37</v>
      </c>
      <c r="AR3911">
        <f t="shared" si="123"/>
        <v>19.38</v>
      </c>
    </row>
    <row r="3912" spans="1:44" x14ac:dyDescent="0.25">
      <c r="A3912">
        <v>90358</v>
      </c>
      <c r="B3912">
        <v>8</v>
      </c>
      <c r="C3912" t="s">
        <v>59</v>
      </c>
      <c r="D3912" t="s">
        <v>49</v>
      </c>
      <c r="E3912">
        <v>9</v>
      </c>
      <c r="F3912">
        <v>9.5500000000000007</v>
      </c>
      <c r="G3912">
        <v>23.28</v>
      </c>
      <c r="H3912" s="1">
        <v>44852</v>
      </c>
      <c r="I3912" s="20">
        <v>0</v>
      </c>
      <c r="J3912" s="47">
        <f>Table_Query_from_Mac10[[#This Row],[unit_price]]-(Table_Query_from_Mac10[[#This Row],[unit_price]]*(Table_Query_from_Mac10[[#This Row],[discount_pct]]/100))</f>
        <v>23.28</v>
      </c>
      <c r="K3912" s="47">
        <f>Table_Query_from_Mac10[[#This Row],[unit_cost]]</f>
        <v>9.5500000000000007</v>
      </c>
      <c r="L3912" s="47">
        <f>Table_Query_from_Mac10[[#This Row],[Live-cost]]*(1+Table_Query_from_Mac10[[#This Row],[CogsIncreasebyTYPE]])</f>
        <v>9.5500000000000007</v>
      </c>
      <c r="M3912" s="47">
        <f>Table_Query_from_Mac10[[#This Row],[Live-cost]]*Table_Query_from_Mac10[[#This Row],[qty_to_ship]]</f>
        <v>85.95</v>
      </c>
      <c r="N3912" s="47">
        <f>IF(Table_Query_from_Mac10[[#This Row],[item_no]]="KDA",-Table_Query_from_Mac10[[#This Row],[unit_price]],Table_Query_from_Mac10[[#This Row],[Net Unit]]*Table_Query_from_Mac10[[#This Row],[qty_to_ship]])</f>
        <v>209.52</v>
      </c>
      <c r="O3912" s="47">
        <f>SUMIFS(Summary!C:C,Summary!H:H,Table_Query_from_Mac10[[#This Row],[Juiceoc]])</f>
        <v>0</v>
      </c>
      <c r="P3912" s="47">
        <f>SUMIFS(Summary!D:D,Summary!H:H,Table_Query_from_Mac10[[#This Row],[Juiceoc]])</f>
        <v>0</v>
      </c>
      <c r="Q3912" s="47">
        <f>SUMIFS(Summary!E:E,Summary!H:H,Table_Query_from_Mac10[[#This Row],[Juiceoc]])</f>
        <v>0</v>
      </c>
      <c r="R3912" s="47">
        <f>Table_Query_from_Mac10[[#This Row],[Net Unit]]*(1+Table_Query_from_Mac10[[#This Row],[PriceIncreasebyType]])</f>
        <v>23.28</v>
      </c>
      <c r="S3912" s="47">
        <f>Table_Query_from_Mac10[[#This Row],[UnitPriceFuture]]*Table_Query_from_Mac10[[#This Row],[qtytoShipFuture]]</f>
        <v>209.52</v>
      </c>
      <c r="T3912" s="47">
        <f>ROUND(Table_Query_from_Mac10[[#This Row],[qty_to_ship]]*(1+Table_Query_from_Mac10[[#This Row],[VolumeIncreasebyType]]),0)</f>
        <v>9</v>
      </c>
      <c r="U3912" s="47">
        <f>Table_Query_from_Mac10[[#This Row],[qtytoShipFuture]]*Table_Query_from_Mac10[[#This Row],[Future-cost]]</f>
        <v>85.95</v>
      </c>
      <c r="V3912" s="47">
        <f>Table_Query_from_Mac10[[#This Row],[qtytoShipFuture]]-Table_Query_from_Mac10[[#This Row],[qty_to_ship]]</f>
        <v>0</v>
      </c>
      <c r="W3912" s="47">
        <f>Table_Query_from_Mac10[[#This Row],[UnitPriceFuture]]</f>
        <v>23.28</v>
      </c>
      <c r="X3912" s="47">
        <f>Table_Query_from_Mac10[[#This Row],[Unit Increase]]*Table_Query_from_Mac10[[#This Row],[UnitPriceFuture]]</f>
        <v>0</v>
      </c>
      <c r="Y3912" s="47">
        <f>Table_Query_from_Mac10[[#This Row],[Unit Increase]]*Table_Query_from_Mac10[[#This Row],[Future-cost]]</f>
        <v>0</v>
      </c>
      <c r="Z3912" s="47">
        <f>-(Table_Query_from_Mac10[[#This Row],[Incremental Sales]]+((Table_Query_from_Mac10[[#This Row],[Incremental Sales]]*-(SUM(Summary!$S$8:$S$9)))))*Summary!$S$18</f>
        <v>0</v>
      </c>
      <c r="AA3912" s="47">
        <f>IFERROR(Table_Query_from_Mac10[[#This Row],[Incremental Cost]]/Table_Query_from_Mac10[[#This Row],[Incremental Sales]],0)</f>
        <v>0</v>
      </c>
      <c r="AB3912" s="47">
        <f>IFERROR(Table_Query_from_Mac10[[#This Row],[TotalCostFuture]]/Table_Query_from_Mac10[[#This Row],[totalsalesFuture]],0)</f>
        <v>0.41022336769759449</v>
      </c>
      <c r="AN3912" s="30">
        <v>36</v>
      </c>
      <c r="AO3912">
        <f t="shared" si="122"/>
        <v>9</v>
      </c>
      <c r="AQ3912" s="30">
        <v>66.510000000000005</v>
      </c>
      <c r="AR3912">
        <f t="shared" si="123"/>
        <v>23.28</v>
      </c>
    </row>
    <row r="3913" spans="1:44" x14ac:dyDescent="0.25">
      <c r="A3913">
        <v>90358</v>
      </c>
      <c r="B3913">
        <v>9</v>
      </c>
      <c r="C3913" t="s">
        <v>59</v>
      </c>
      <c r="D3913" t="s">
        <v>49</v>
      </c>
      <c r="E3913">
        <v>6</v>
      </c>
      <c r="F3913">
        <v>11.28</v>
      </c>
      <c r="G3913">
        <v>26.91</v>
      </c>
      <c r="H3913" s="1">
        <v>44852</v>
      </c>
      <c r="I3913" s="20">
        <v>0</v>
      </c>
      <c r="J3913" s="47">
        <f>Table_Query_from_Mac10[[#This Row],[unit_price]]-(Table_Query_from_Mac10[[#This Row],[unit_price]]*(Table_Query_from_Mac10[[#This Row],[discount_pct]]/100))</f>
        <v>26.91</v>
      </c>
      <c r="K3913" s="47">
        <f>Table_Query_from_Mac10[[#This Row],[unit_cost]]</f>
        <v>11.28</v>
      </c>
      <c r="L3913" s="47">
        <f>Table_Query_from_Mac10[[#This Row],[Live-cost]]*(1+Table_Query_from_Mac10[[#This Row],[CogsIncreasebyTYPE]])</f>
        <v>11.28</v>
      </c>
      <c r="M3913" s="47">
        <f>Table_Query_from_Mac10[[#This Row],[Live-cost]]*Table_Query_from_Mac10[[#This Row],[qty_to_ship]]</f>
        <v>67.679999999999993</v>
      </c>
      <c r="N3913" s="47">
        <f>IF(Table_Query_from_Mac10[[#This Row],[item_no]]="KDA",-Table_Query_from_Mac10[[#This Row],[unit_price]],Table_Query_from_Mac10[[#This Row],[Net Unit]]*Table_Query_from_Mac10[[#This Row],[qty_to_ship]])</f>
        <v>161.46</v>
      </c>
      <c r="O3913" s="47">
        <f>SUMIFS(Summary!C:C,Summary!H:H,Table_Query_from_Mac10[[#This Row],[Juiceoc]])</f>
        <v>0</v>
      </c>
      <c r="P3913" s="47">
        <f>SUMIFS(Summary!D:D,Summary!H:H,Table_Query_from_Mac10[[#This Row],[Juiceoc]])</f>
        <v>0</v>
      </c>
      <c r="Q3913" s="47">
        <f>SUMIFS(Summary!E:E,Summary!H:H,Table_Query_from_Mac10[[#This Row],[Juiceoc]])</f>
        <v>0</v>
      </c>
      <c r="R3913" s="47">
        <f>Table_Query_from_Mac10[[#This Row],[Net Unit]]*(1+Table_Query_from_Mac10[[#This Row],[PriceIncreasebyType]])</f>
        <v>26.91</v>
      </c>
      <c r="S3913" s="47">
        <f>Table_Query_from_Mac10[[#This Row],[UnitPriceFuture]]*Table_Query_from_Mac10[[#This Row],[qtytoShipFuture]]</f>
        <v>161.46</v>
      </c>
      <c r="T3913" s="47">
        <f>ROUND(Table_Query_from_Mac10[[#This Row],[qty_to_ship]]*(1+Table_Query_from_Mac10[[#This Row],[VolumeIncreasebyType]]),0)</f>
        <v>6</v>
      </c>
      <c r="U3913" s="47">
        <f>Table_Query_from_Mac10[[#This Row],[qtytoShipFuture]]*Table_Query_from_Mac10[[#This Row],[Future-cost]]</f>
        <v>67.679999999999993</v>
      </c>
      <c r="V3913" s="47">
        <f>Table_Query_from_Mac10[[#This Row],[qtytoShipFuture]]-Table_Query_from_Mac10[[#This Row],[qty_to_ship]]</f>
        <v>0</v>
      </c>
      <c r="W3913" s="47">
        <f>Table_Query_from_Mac10[[#This Row],[UnitPriceFuture]]</f>
        <v>26.91</v>
      </c>
      <c r="X3913" s="47">
        <f>Table_Query_from_Mac10[[#This Row],[Unit Increase]]*Table_Query_from_Mac10[[#This Row],[UnitPriceFuture]]</f>
        <v>0</v>
      </c>
      <c r="Y3913" s="47">
        <f>Table_Query_from_Mac10[[#This Row],[Unit Increase]]*Table_Query_from_Mac10[[#This Row],[Future-cost]]</f>
        <v>0</v>
      </c>
      <c r="Z3913" s="47">
        <f>-(Table_Query_from_Mac10[[#This Row],[Incremental Sales]]+((Table_Query_from_Mac10[[#This Row],[Incremental Sales]]*-(SUM(Summary!$S$8:$S$9)))))*Summary!$S$18</f>
        <v>0</v>
      </c>
      <c r="AA3913" s="47">
        <f>IFERROR(Table_Query_from_Mac10[[#This Row],[Incremental Cost]]/Table_Query_from_Mac10[[#This Row],[Incremental Sales]],0)</f>
        <v>0</v>
      </c>
      <c r="AB3913" s="47">
        <f>IFERROR(Table_Query_from_Mac10[[#This Row],[TotalCostFuture]]/Table_Query_from_Mac10[[#This Row],[totalsalesFuture]],0)</f>
        <v>0.41917502787068001</v>
      </c>
      <c r="AN3913" s="31">
        <v>24</v>
      </c>
      <c r="AO3913">
        <f t="shared" si="122"/>
        <v>6</v>
      </c>
      <c r="AQ3913" s="31">
        <v>76.89</v>
      </c>
      <c r="AR3913">
        <f t="shared" si="123"/>
        <v>26.91</v>
      </c>
    </row>
    <row r="3914" spans="1:44" x14ac:dyDescent="0.25">
      <c r="A3914">
        <v>90358</v>
      </c>
      <c r="B3914">
        <v>10</v>
      </c>
      <c r="C3914" t="s">
        <v>60</v>
      </c>
      <c r="D3914" t="s">
        <v>49</v>
      </c>
      <c r="E3914">
        <v>75</v>
      </c>
      <c r="F3914">
        <v>1.1200000000000001</v>
      </c>
      <c r="G3914">
        <v>3.52</v>
      </c>
      <c r="H3914" s="1">
        <v>44852</v>
      </c>
      <c r="I3914" s="20">
        <v>0</v>
      </c>
      <c r="J3914" s="47">
        <f>Table_Query_from_Mac10[[#This Row],[unit_price]]-(Table_Query_from_Mac10[[#This Row],[unit_price]]*(Table_Query_from_Mac10[[#This Row],[discount_pct]]/100))</f>
        <v>3.52</v>
      </c>
      <c r="K3914" s="47">
        <f>Table_Query_from_Mac10[[#This Row],[unit_cost]]</f>
        <v>1.1200000000000001</v>
      </c>
      <c r="L3914" s="47">
        <f>Table_Query_from_Mac10[[#This Row],[Live-cost]]*(1+Table_Query_from_Mac10[[#This Row],[CogsIncreasebyTYPE]])</f>
        <v>1.1200000000000001</v>
      </c>
      <c r="M3914" s="47">
        <f>Table_Query_from_Mac10[[#This Row],[Live-cost]]*Table_Query_from_Mac10[[#This Row],[qty_to_ship]]</f>
        <v>84.000000000000014</v>
      </c>
      <c r="N3914" s="47">
        <f>IF(Table_Query_from_Mac10[[#This Row],[item_no]]="KDA",-Table_Query_from_Mac10[[#This Row],[unit_price]],Table_Query_from_Mac10[[#This Row],[Net Unit]]*Table_Query_from_Mac10[[#This Row],[qty_to_ship]])</f>
        <v>264</v>
      </c>
      <c r="O3914" s="47">
        <f>SUMIFS(Summary!C:C,Summary!H:H,Table_Query_from_Mac10[[#This Row],[Juiceoc]])</f>
        <v>0</v>
      </c>
      <c r="P3914" s="47">
        <f>SUMIFS(Summary!D:D,Summary!H:H,Table_Query_from_Mac10[[#This Row],[Juiceoc]])</f>
        <v>0</v>
      </c>
      <c r="Q3914" s="47">
        <f>SUMIFS(Summary!E:E,Summary!H:H,Table_Query_from_Mac10[[#This Row],[Juiceoc]])</f>
        <v>0</v>
      </c>
      <c r="R3914" s="47">
        <f>Table_Query_from_Mac10[[#This Row],[Net Unit]]*(1+Table_Query_from_Mac10[[#This Row],[PriceIncreasebyType]])</f>
        <v>3.52</v>
      </c>
      <c r="S3914" s="47">
        <f>Table_Query_from_Mac10[[#This Row],[UnitPriceFuture]]*Table_Query_from_Mac10[[#This Row],[qtytoShipFuture]]</f>
        <v>264</v>
      </c>
      <c r="T3914" s="47">
        <f>ROUND(Table_Query_from_Mac10[[#This Row],[qty_to_ship]]*(1+Table_Query_from_Mac10[[#This Row],[VolumeIncreasebyType]]),0)</f>
        <v>75</v>
      </c>
      <c r="U3914" s="47">
        <f>Table_Query_from_Mac10[[#This Row],[qtytoShipFuture]]*Table_Query_from_Mac10[[#This Row],[Future-cost]]</f>
        <v>84.000000000000014</v>
      </c>
      <c r="V3914" s="47">
        <f>Table_Query_from_Mac10[[#This Row],[qtytoShipFuture]]-Table_Query_from_Mac10[[#This Row],[qty_to_ship]]</f>
        <v>0</v>
      </c>
      <c r="W3914" s="47">
        <f>Table_Query_from_Mac10[[#This Row],[UnitPriceFuture]]</f>
        <v>3.52</v>
      </c>
      <c r="X3914" s="47">
        <f>Table_Query_from_Mac10[[#This Row],[Unit Increase]]*Table_Query_from_Mac10[[#This Row],[UnitPriceFuture]]</f>
        <v>0</v>
      </c>
      <c r="Y3914" s="47">
        <f>Table_Query_from_Mac10[[#This Row],[Unit Increase]]*Table_Query_from_Mac10[[#This Row],[Future-cost]]</f>
        <v>0</v>
      </c>
      <c r="Z3914" s="47">
        <f>-(Table_Query_from_Mac10[[#This Row],[Incremental Sales]]+((Table_Query_from_Mac10[[#This Row],[Incremental Sales]]*-(SUM(Summary!$S$8:$S$9)))))*Summary!$S$18</f>
        <v>0</v>
      </c>
      <c r="AA3914" s="47">
        <f>IFERROR(Table_Query_from_Mac10[[#This Row],[Incremental Cost]]/Table_Query_from_Mac10[[#This Row],[Incremental Sales]],0)</f>
        <v>0</v>
      </c>
      <c r="AB3914" s="47">
        <f>IFERROR(Table_Query_from_Mac10[[#This Row],[TotalCostFuture]]/Table_Query_from_Mac10[[#This Row],[totalsalesFuture]],0)</f>
        <v>0.31818181818181823</v>
      </c>
      <c r="AN3914" s="30">
        <v>300</v>
      </c>
      <c r="AO3914">
        <f t="shared" si="122"/>
        <v>75</v>
      </c>
      <c r="AQ3914" s="30">
        <v>10.07</v>
      </c>
      <c r="AR3914">
        <f t="shared" si="123"/>
        <v>3.52</v>
      </c>
    </row>
    <row r="3915" spans="1:44" x14ac:dyDescent="0.25">
      <c r="A3915">
        <v>90358</v>
      </c>
      <c r="B3915">
        <v>11</v>
      </c>
      <c r="C3915" t="s">
        <v>57</v>
      </c>
      <c r="D3915" t="s">
        <v>49</v>
      </c>
      <c r="E3915">
        <v>25</v>
      </c>
      <c r="F3915">
        <v>4.78</v>
      </c>
      <c r="G3915">
        <v>10.83</v>
      </c>
      <c r="H3915" s="1">
        <v>44852</v>
      </c>
      <c r="I3915" s="20">
        <v>0</v>
      </c>
      <c r="J3915" s="47">
        <f>Table_Query_from_Mac10[[#This Row],[unit_price]]-(Table_Query_from_Mac10[[#This Row],[unit_price]]*(Table_Query_from_Mac10[[#This Row],[discount_pct]]/100))</f>
        <v>10.83</v>
      </c>
      <c r="K3915" s="47">
        <f>Table_Query_from_Mac10[[#This Row],[unit_cost]]</f>
        <v>4.78</v>
      </c>
      <c r="L3915" s="47">
        <f>Table_Query_from_Mac10[[#This Row],[Live-cost]]*(1+Table_Query_from_Mac10[[#This Row],[CogsIncreasebyTYPE]])</f>
        <v>4.78</v>
      </c>
      <c r="M3915" s="47">
        <f>Table_Query_from_Mac10[[#This Row],[Live-cost]]*Table_Query_from_Mac10[[#This Row],[qty_to_ship]]</f>
        <v>119.5</v>
      </c>
      <c r="N3915" s="47">
        <f>IF(Table_Query_from_Mac10[[#This Row],[item_no]]="KDA",-Table_Query_from_Mac10[[#This Row],[unit_price]],Table_Query_from_Mac10[[#This Row],[Net Unit]]*Table_Query_from_Mac10[[#This Row],[qty_to_ship]])</f>
        <v>270.75</v>
      </c>
      <c r="O3915" s="47">
        <f>SUMIFS(Summary!C:C,Summary!H:H,Table_Query_from_Mac10[[#This Row],[Juiceoc]])</f>
        <v>0</v>
      </c>
      <c r="P3915" s="47">
        <f>SUMIFS(Summary!D:D,Summary!H:H,Table_Query_from_Mac10[[#This Row],[Juiceoc]])</f>
        <v>0</v>
      </c>
      <c r="Q3915" s="47">
        <f>SUMIFS(Summary!E:E,Summary!H:H,Table_Query_from_Mac10[[#This Row],[Juiceoc]])</f>
        <v>0</v>
      </c>
      <c r="R3915" s="47">
        <f>Table_Query_from_Mac10[[#This Row],[Net Unit]]*(1+Table_Query_from_Mac10[[#This Row],[PriceIncreasebyType]])</f>
        <v>10.83</v>
      </c>
      <c r="S3915" s="47">
        <f>Table_Query_from_Mac10[[#This Row],[UnitPriceFuture]]*Table_Query_from_Mac10[[#This Row],[qtytoShipFuture]]</f>
        <v>270.75</v>
      </c>
      <c r="T3915" s="47">
        <f>ROUND(Table_Query_from_Mac10[[#This Row],[qty_to_ship]]*(1+Table_Query_from_Mac10[[#This Row],[VolumeIncreasebyType]]),0)</f>
        <v>25</v>
      </c>
      <c r="U3915" s="47">
        <f>Table_Query_from_Mac10[[#This Row],[qtytoShipFuture]]*Table_Query_from_Mac10[[#This Row],[Future-cost]]</f>
        <v>119.5</v>
      </c>
      <c r="V3915" s="47">
        <f>Table_Query_from_Mac10[[#This Row],[qtytoShipFuture]]-Table_Query_from_Mac10[[#This Row],[qty_to_ship]]</f>
        <v>0</v>
      </c>
      <c r="W3915" s="47">
        <f>Table_Query_from_Mac10[[#This Row],[UnitPriceFuture]]</f>
        <v>10.83</v>
      </c>
      <c r="X3915" s="47">
        <f>Table_Query_from_Mac10[[#This Row],[Unit Increase]]*Table_Query_from_Mac10[[#This Row],[UnitPriceFuture]]</f>
        <v>0</v>
      </c>
      <c r="Y3915" s="47">
        <f>Table_Query_from_Mac10[[#This Row],[Unit Increase]]*Table_Query_from_Mac10[[#This Row],[Future-cost]]</f>
        <v>0</v>
      </c>
      <c r="Z3915" s="47">
        <f>-(Table_Query_from_Mac10[[#This Row],[Incremental Sales]]+((Table_Query_from_Mac10[[#This Row],[Incremental Sales]]*-(SUM(Summary!$S$8:$S$9)))))*Summary!$S$18</f>
        <v>0</v>
      </c>
      <c r="AA3915" s="47">
        <f>IFERROR(Table_Query_from_Mac10[[#This Row],[Incremental Cost]]/Table_Query_from_Mac10[[#This Row],[Incremental Sales]],0)</f>
        <v>0</v>
      </c>
      <c r="AB3915" s="47">
        <f>IFERROR(Table_Query_from_Mac10[[#This Row],[TotalCostFuture]]/Table_Query_from_Mac10[[#This Row],[totalsalesFuture]],0)</f>
        <v>0.44136657433056325</v>
      </c>
      <c r="AN3915" s="31">
        <v>100</v>
      </c>
      <c r="AO3915">
        <f t="shared" si="122"/>
        <v>25</v>
      </c>
      <c r="AQ3915" s="31">
        <v>30.93</v>
      </c>
      <c r="AR3915">
        <f t="shared" si="123"/>
        <v>10.83</v>
      </c>
    </row>
    <row r="3916" spans="1:44" x14ac:dyDescent="0.25">
      <c r="A3916">
        <v>90358</v>
      </c>
      <c r="B3916">
        <v>12</v>
      </c>
      <c r="C3916" t="s">
        <v>57</v>
      </c>
      <c r="D3916" t="s">
        <v>49</v>
      </c>
      <c r="E3916">
        <v>25</v>
      </c>
      <c r="F3916">
        <v>5.83</v>
      </c>
      <c r="G3916">
        <v>12.8</v>
      </c>
      <c r="H3916" s="1">
        <v>44852</v>
      </c>
      <c r="I3916" s="20">
        <v>0</v>
      </c>
      <c r="J3916" s="47">
        <f>Table_Query_from_Mac10[[#This Row],[unit_price]]-(Table_Query_from_Mac10[[#This Row],[unit_price]]*(Table_Query_from_Mac10[[#This Row],[discount_pct]]/100))</f>
        <v>12.8</v>
      </c>
      <c r="K3916" s="47">
        <f>Table_Query_from_Mac10[[#This Row],[unit_cost]]</f>
        <v>5.83</v>
      </c>
      <c r="L3916" s="47">
        <f>Table_Query_from_Mac10[[#This Row],[Live-cost]]*(1+Table_Query_from_Mac10[[#This Row],[CogsIncreasebyTYPE]])</f>
        <v>5.83</v>
      </c>
      <c r="M3916" s="47">
        <f>Table_Query_from_Mac10[[#This Row],[Live-cost]]*Table_Query_from_Mac10[[#This Row],[qty_to_ship]]</f>
        <v>145.75</v>
      </c>
      <c r="N3916" s="47">
        <f>IF(Table_Query_from_Mac10[[#This Row],[item_no]]="KDA",-Table_Query_from_Mac10[[#This Row],[unit_price]],Table_Query_from_Mac10[[#This Row],[Net Unit]]*Table_Query_from_Mac10[[#This Row],[qty_to_ship]])</f>
        <v>320</v>
      </c>
      <c r="O3916" s="47">
        <f>SUMIFS(Summary!C:C,Summary!H:H,Table_Query_from_Mac10[[#This Row],[Juiceoc]])</f>
        <v>0</v>
      </c>
      <c r="P3916" s="47">
        <f>SUMIFS(Summary!D:D,Summary!H:H,Table_Query_from_Mac10[[#This Row],[Juiceoc]])</f>
        <v>0</v>
      </c>
      <c r="Q3916" s="47">
        <f>SUMIFS(Summary!E:E,Summary!H:H,Table_Query_from_Mac10[[#This Row],[Juiceoc]])</f>
        <v>0</v>
      </c>
      <c r="R3916" s="47">
        <f>Table_Query_from_Mac10[[#This Row],[Net Unit]]*(1+Table_Query_from_Mac10[[#This Row],[PriceIncreasebyType]])</f>
        <v>12.8</v>
      </c>
      <c r="S3916" s="47">
        <f>Table_Query_from_Mac10[[#This Row],[UnitPriceFuture]]*Table_Query_from_Mac10[[#This Row],[qtytoShipFuture]]</f>
        <v>320</v>
      </c>
      <c r="T3916" s="47">
        <f>ROUND(Table_Query_from_Mac10[[#This Row],[qty_to_ship]]*(1+Table_Query_from_Mac10[[#This Row],[VolumeIncreasebyType]]),0)</f>
        <v>25</v>
      </c>
      <c r="U3916" s="47">
        <f>Table_Query_from_Mac10[[#This Row],[qtytoShipFuture]]*Table_Query_from_Mac10[[#This Row],[Future-cost]]</f>
        <v>145.75</v>
      </c>
      <c r="V3916" s="47">
        <f>Table_Query_from_Mac10[[#This Row],[qtytoShipFuture]]-Table_Query_from_Mac10[[#This Row],[qty_to_ship]]</f>
        <v>0</v>
      </c>
      <c r="W3916" s="47">
        <f>Table_Query_from_Mac10[[#This Row],[UnitPriceFuture]]</f>
        <v>12.8</v>
      </c>
      <c r="X3916" s="47">
        <f>Table_Query_from_Mac10[[#This Row],[Unit Increase]]*Table_Query_from_Mac10[[#This Row],[UnitPriceFuture]]</f>
        <v>0</v>
      </c>
      <c r="Y3916" s="47">
        <f>Table_Query_from_Mac10[[#This Row],[Unit Increase]]*Table_Query_from_Mac10[[#This Row],[Future-cost]]</f>
        <v>0</v>
      </c>
      <c r="Z3916" s="47">
        <f>-(Table_Query_from_Mac10[[#This Row],[Incremental Sales]]+((Table_Query_from_Mac10[[#This Row],[Incremental Sales]]*-(SUM(Summary!$S$8:$S$9)))))*Summary!$S$18</f>
        <v>0</v>
      </c>
      <c r="AA3916" s="47">
        <f>IFERROR(Table_Query_from_Mac10[[#This Row],[Incremental Cost]]/Table_Query_from_Mac10[[#This Row],[Incremental Sales]],0)</f>
        <v>0</v>
      </c>
      <c r="AB3916" s="47">
        <f>IFERROR(Table_Query_from_Mac10[[#This Row],[TotalCostFuture]]/Table_Query_from_Mac10[[#This Row],[totalsalesFuture]],0)</f>
        <v>0.45546874999999998</v>
      </c>
      <c r="AN3916" s="30">
        <v>100</v>
      </c>
      <c r="AO3916">
        <f t="shared" si="122"/>
        <v>25</v>
      </c>
      <c r="AQ3916" s="30">
        <v>36.56</v>
      </c>
      <c r="AR3916">
        <f t="shared" si="123"/>
        <v>12.8</v>
      </c>
    </row>
    <row r="3917" spans="1:44" x14ac:dyDescent="0.25">
      <c r="A3917">
        <v>90358</v>
      </c>
      <c r="B3917">
        <v>13</v>
      </c>
      <c r="C3917" t="s">
        <v>57</v>
      </c>
      <c r="D3917" t="s">
        <v>49</v>
      </c>
      <c r="E3917">
        <v>32</v>
      </c>
      <c r="F3917">
        <v>7.05</v>
      </c>
      <c r="G3917">
        <v>15.63</v>
      </c>
      <c r="H3917" s="1">
        <v>44852</v>
      </c>
      <c r="I3917" s="20">
        <v>0</v>
      </c>
      <c r="J3917" s="47">
        <f>Table_Query_from_Mac10[[#This Row],[unit_price]]-(Table_Query_from_Mac10[[#This Row],[unit_price]]*(Table_Query_from_Mac10[[#This Row],[discount_pct]]/100))</f>
        <v>15.63</v>
      </c>
      <c r="K3917" s="47">
        <f>Table_Query_from_Mac10[[#This Row],[unit_cost]]</f>
        <v>7.05</v>
      </c>
      <c r="L3917" s="47">
        <f>Table_Query_from_Mac10[[#This Row],[Live-cost]]*(1+Table_Query_from_Mac10[[#This Row],[CogsIncreasebyTYPE]])</f>
        <v>7.05</v>
      </c>
      <c r="M3917" s="47">
        <f>Table_Query_from_Mac10[[#This Row],[Live-cost]]*Table_Query_from_Mac10[[#This Row],[qty_to_ship]]</f>
        <v>225.6</v>
      </c>
      <c r="N3917" s="47">
        <f>IF(Table_Query_from_Mac10[[#This Row],[item_no]]="KDA",-Table_Query_from_Mac10[[#This Row],[unit_price]],Table_Query_from_Mac10[[#This Row],[Net Unit]]*Table_Query_from_Mac10[[#This Row],[qty_to_ship]])</f>
        <v>500.16</v>
      </c>
      <c r="O3917" s="47">
        <f>SUMIFS(Summary!C:C,Summary!H:H,Table_Query_from_Mac10[[#This Row],[Juiceoc]])</f>
        <v>0</v>
      </c>
      <c r="P3917" s="47">
        <f>SUMIFS(Summary!D:D,Summary!H:H,Table_Query_from_Mac10[[#This Row],[Juiceoc]])</f>
        <v>0</v>
      </c>
      <c r="Q3917" s="47">
        <f>SUMIFS(Summary!E:E,Summary!H:H,Table_Query_from_Mac10[[#This Row],[Juiceoc]])</f>
        <v>0</v>
      </c>
      <c r="R3917" s="47">
        <f>Table_Query_from_Mac10[[#This Row],[Net Unit]]*(1+Table_Query_from_Mac10[[#This Row],[PriceIncreasebyType]])</f>
        <v>15.63</v>
      </c>
      <c r="S3917" s="47">
        <f>Table_Query_from_Mac10[[#This Row],[UnitPriceFuture]]*Table_Query_from_Mac10[[#This Row],[qtytoShipFuture]]</f>
        <v>500.16</v>
      </c>
      <c r="T3917" s="47">
        <f>ROUND(Table_Query_from_Mac10[[#This Row],[qty_to_ship]]*(1+Table_Query_from_Mac10[[#This Row],[VolumeIncreasebyType]]),0)</f>
        <v>32</v>
      </c>
      <c r="U3917" s="47">
        <f>Table_Query_from_Mac10[[#This Row],[qtytoShipFuture]]*Table_Query_from_Mac10[[#This Row],[Future-cost]]</f>
        <v>225.6</v>
      </c>
      <c r="V3917" s="47">
        <f>Table_Query_from_Mac10[[#This Row],[qtytoShipFuture]]-Table_Query_from_Mac10[[#This Row],[qty_to_ship]]</f>
        <v>0</v>
      </c>
      <c r="W3917" s="47">
        <f>Table_Query_from_Mac10[[#This Row],[UnitPriceFuture]]</f>
        <v>15.63</v>
      </c>
      <c r="X3917" s="47">
        <f>Table_Query_from_Mac10[[#This Row],[Unit Increase]]*Table_Query_from_Mac10[[#This Row],[UnitPriceFuture]]</f>
        <v>0</v>
      </c>
      <c r="Y3917" s="47">
        <f>Table_Query_from_Mac10[[#This Row],[Unit Increase]]*Table_Query_from_Mac10[[#This Row],[Future-cost]]</f>
        <v>0</v>
      </c>
      <c r="Z3917" s="47">
        <f>-(Table_Query_from_Mac10[[#This Row],[Incremental Sales]]+((Table_Query_from_Mac10[[#This Row],[Incremental Sales]]*-(SUM(Summary!$S$8:$S$9)))))*Summary!$S$18</f>
        <v>0</v>
      </c>
      <c r="AA3917" s="47">
        <f>IFERROR(Table_Query_from_Mac10[[#This Row],[Incremental Cost]]/Table_Query_from_Mac10[[#This Row],[Incremental Sales]],0)</f>
        <v>0</v>
      </c>
      <c r="AB3917" s="47">
        <f>IFERROR(Table_Query_from_Mac10[[#This Row],[TotalCostFuture]]/Table_Query_from_Mac10[[#This Row],[totalsalesFuture]],0)</f>
        <v>0.45105566218809978</v>
      </c>
      <c r="AN3917" s="31">
        <v>128</v>
      </c>
      <c r="AO3917">
        <f t="shared" si="122"/>
        <v>32</v>
      </c>
      <c r="AQ3917" s="31">
        <v>44.67</v>
      </c>
      <c r="AR3917">
        <f t="shared" si="123"/>
        <v>15.63</v>
      </c>
    </row>
    <row r="3918" spans="1:44" x14ac:dyDescent="0.25">
      <c r="A3918">
        <v>90358</v>
      </c>
      <c r="B3918">
        <v>14</v>
      </c>
      <c r="C3918" t="s">
        <v>57</v>
      </c>
      <c r="D3918" t="s">
        <v>49</v>
      </c>
      <c r="E3918">
        <v>6</v>
      </c>
      <c r="F3918">
        <v>7.7</v>
      </c>
      <c r="G3918">
        <v>17.27</v>
      </c>
      <c r="H3918" s="1">
        <v>44852</v>
      </c>
      <c r="I3918" s="20">
        <v>0</v>
      </c>
      <c r="J3918" s="47">
        <f>Table_Query_from_Mac10[[#This Row],[unit_price]]-(Table_Query_from_Mac10[[#This Row],[unit_price]]*(Table_Query_from_Mac10[[#This Row],[discount_pct]]/100))</f>
        <v>17.27</v>
      </c>
      <c r="K3918" s="47">
        <f>Table_Query_from_Mac10[[#This Row],[unit_cost]]</f>
        <v>7.7</v>
      </c>
      <c r="L3918" s="47">
        <f>Table_Query_from_Mac10[[#This Row],[Live-cost]]*(1+Table_Query_from_Mac10[[#This Row],[CogsIncreasebyTYPE]])</f>
        <v>7.7</v>
      </c>
      <c r="M3918" s="47">
        <f>Table_Query_from_Mac10[[#This Row],[Live-cost]]*Table_Query_from_Mac10[[#This Row],[qty_to_ship]]</f>
        <v>46.2</v>
      </c>
      <c r="N3918" s="47">
        <f>IF(Table_Query_from_Mac10[[#This Row],[item_no]]="KDA",-Table_Query_from_Mac10[[#This Row],[unit_price]],Table_Query_from_Mac10[[#This Row],[Net Unit]]*Table_Query_from_Mac10[[#This Row],[qty_to_ship]])</f>
        <v>103.62</v>
      </c>
      <c r="O3918" s="47">
        <f>SUMIFS(Summary!C:C,Summary!H:H,Table_Query_from_Mac10[[#This Row],[Juiceoc]])</f>
        <v>0</v>
      </c>
      <c r="P3918" s="47">
        <f>SUMIFS(Summary!D:D,Summary!H:H,Table_Query_from_Mac10[[#This Row],[Juiceoc]])</f>
        <v>0</v>
      </c>
      <c r="Q3918" s="47">
        <f>SUMIFS(Summary!E:E,Summary!H:H,Table_Query_from_Mac10[[#This Row],[Juiceoc]])</f>
        <v>0</v>
      </c>
      <c r="R3918" s="47">
        <f>Table_Query_from_Mac10[[#This Row],[Net Unit]]*(1+Table_Query_from_Mac10[[#This Row],[PriceIncreasebyType]])</f>
        <v>17.27</v>
      </c>
      <c r="S3918" s="47">
        <f>Table_Query_from_Mac10[[#This Row],[UnitPriceFuture]]*Table_Query_from_Mac10[[#This Row],[qtytoShipFuture]]</f>
        <v>103.62</v>
      </c>
      <c r="T3918" s="47">
        <f>ROUND(Table_Query_from_Mac10[[#This Row],[qty_to_ship]]*(1+Table_Query_from_Mac10[[#This Row],[VolumeIncreasebyType]]),0)</f>
        <v>6</v>
      </c>
      <c r="U3918" s="47">
        <f>Table_Query_from_Mac10[[#This Row],[qtytoShipFuture]]*Table_Query_from_Mac10[[#This Row],[Future-cost]]</f>
        <v>46.2</v>
      </c>
      <c r="V3918" s="47">
        <f>Table_Query_from_Mac10[[#This Row],[qtytoShipFuture]]-Table_Query_from_Mac10[[#This Row],[qty_to_ship]]</f>
        <v>0</v>
      </c>
      <c r="W3918" s="47">
        <f>Table_Query_from_Mac10[[#This Row],[UnitPriceFuture]]</f>
        <v>17.27</v>
      </c>
      <c r="X3918" s="47">
        <f>Table_Query_from_Mac10[[#This Row],[Unit Increase]]*Table_Query_from_Mac10[[#This Row],[UnitPriceFuture]]</f>
        <v>0</v>
      </c>
      <c r="Y3918" s="47">
        <f>Table_Query_from_Mac10[[#This Row],[Unit Increase]]*Table_Query_from_Mac10[[#This Row],[Future-cost]]</f>
        <v>0</v>
      </c>
      <c r="Z3918" s="47">
        <f>-(Table_Query_from_Mac10[[#This Row],[Incremental Sales]]+((Table_Query_from_Mac10[[#This Row],[Incremental Sales]]*-(SUM(Summary!$S$8:$S$9)))))*Summary!$S$18</f>
        <v>0</v>
      </c>
      <c r="AA3918" s="47">
        <f>IFERROR(Table_Query_from_Mac10[[#This Row],[Incremental Cost]]/Table_Query_from_Mac10[[#This Row],[Incremental Sales]],0)</f>
        <v>0</v>
      </c>
      <c r="AB3918" s="47">
        <f>IFERROR(Table_Query_from_Mac10[[#This Row],[TotalCostFuture]]/Table_Query_from_Mac10[[#This Row],[totalsalesFuture]],0)</f>
        <v>0.44585987261146498</v>
      </c>
      <c r="AN3918" s="30">
        <v>24</v>
      </c>
      <c r="AO3918">
        <f t="shared" si="122"/>
        <v>6</v>
      </c>
      <c r="AQ3918" s="30">
        <v>49.34</v>
      </c>
      <c r="AR3918">
        <f t="shared" si="123"/>
        <v>17.27</v>
      </c>
    </row>
    <row r="3919" spans="1:44" x14ac:dyDescent="0.25">
      <c r="A3919">
        <v>90358</v>
      </c>
      <c r="B3919">
        <v>15</v>
      </c>
      <c r="C3919" t="s">
        <v>57</v>
      </c>
      <c r="D3919" t="s">
        <v>49</v>
      </c>
      <c r="E3919">
        <v>24</v>
      </c>
      <c r="F3919">
        <v>8.36</v>
      </c>
      <c r="G3919">
        <v>18.79</v>
      </c>
      <c r="H3919" s="1">
        <v>44852</v>
      </c>
      <c r="I3919" s="20">
        <v>0</v>
      </c>
      <c r="J3919" s="47">
        <f>Table_Query_from_Mac10[[#This Row],[unit_price]]-(Table_Query_from_Mac10[[#This Row],[unit_price]]*(Table_Query_from_Mac10[[#This Row],[discount_pct]]/100))</f>
        <v>18.79</v>
      </c>
      <c r="K3919" s="47">
        <f>Table_Query_from_Mac10[[#This Row],[unit_cost]]</f>
        <v>8.36</v>
      </c>
      <c r="L3919" s="47">
        <f>Table_Query_from_Mac10[[#This Row],[Live-cost]]*(1+Table_Query_from_Mac10[[#This Row],[CogsIncreasebyTYPE]])</f>
        <v>8.36</v>
      </c>
      <c r="M3919" s="47">
        <f>Table_Query_from_Mac10[[#This Row],[Live-cost]]*Table_Query_from_Mac10[[#This Row],[qty_to_ship]]</f>
        <v>200.64</v>
      </c>
      <c r="N3919" s="47">
        <f>IF(Table_Query_from_Mac10[[#This Row],[item_no]]="KDA",-Table_Query_from_Mac10[[#This Row],[unit_price]],Table_Query_from_Mac10[[#This Row],[Net Unit]]*Table_Query_from_Mac10[[#This Row],[qty_to_ship]])</f>
        <v>450.96</v>
      </c>
      <c r="O3919" s="47">
        <f>SUMIFS(Summary!C:C,Summary!H:H,Table_Query_from_Mac10[[#This Row],[Juiceoc]])</f>
        <v>0</v>
      </c>
      <c r="P3919" s="47">
        <f>SUMIFS(Summary!D:D,Summary!H:H,Table_Query_from_Mac10[[#This Row],[Juiceoc]])</f>
        <v>0</v>
      </c>
      <c r="Q3919" s="47">
        <f>SUMIFS(Summary!E:E,Summary!H:H,Table_Query_from_Mac10[[#This Row],[Juiceoc]])</f>
        <v>0</v>
      </c>
      <c r="R3919" s="47">
        <f>Table_Query_from_Mac10[[#This Row],[Net Unit]]*(1+Table_Query_from_Mac10[[#This Row],[PriceIncreasebyType]])</f>
        <v>18.79</v>
      </c>
      <c r="S3919" s="47">
        <f>Table_Query_from_Mac10[[#This Row],[UnitPriceFuture]]*Table_Query_from_Mac10[[#This Row],[qtytoShipFuture]]</f>
        <v>450.96</v>
      </c>
      <c r="T3919" s="47">
        <f>ROUND(Table_Query_from_Mac10[[#This Row],[qty_to_ship]]*(1+Table_Query_from_Mac10[[#This Row],[VolumeIncreasebyType]]),0)</f>
        <v>24</v>
      </c>
      <c r="U3919" s="47">
        <f>Table_Query_from_Mac10[[#This Row],[qtytoShipFuture]]*Table_Query_from_Mac10[[#This Row],[Future-cost]]</f>
        <v>200.64</v>
      </c>
      <c r="V3919" s="47">
        <f>Table_Query_from_Mac10[[#This Row],[qtytoShipFuture]]-Table_Query_from_Mac10[[#This Row],[qty_to_ship]]</f>
        <v>0</v>
      </c>
      <c r="W3919" s="47">
        <f>Table_Query_from_Mac10[[#This Row],[UnitPriceFuture]]</f>
        <v>18.79</v>
      </c>
      <c r="X3919" s="47">
        <f>Table_Query_from_Mac10[[#This Row],[Unit Increase]]*Table_Query_from_Mac10[[#This Row],[UnitPriceFuture]]</f>
        <v>0</v>
      </c>
      <c r="Y3919" s="47">
        <f>Table_Query_from_Mac10[[#This Row],[Unit Increase]]*Table_Query_from_Mac10[[#This Row],[Future-cost]]</f>
        <v>0</v>
      </c>
      <c r="Z3919" s="47">
        <f>-(Table_Query_from_Mac10[[#This Row],[Incremental Sales]]+((Table_Query_from_Mac10[[#This Row],[Incremental Sales]]*-(SUM(Summary!$S$8:$S$9)))))*Summary!$S$18</f>
        <v>0</v>
      </c>
      <c r="AA3919" s="47">
        <f>IFERROR(Table_Query_from_Mac10[[#This Row],[Incremental Cost]]/Table_Query_from_Mac10[[#This Row],[Incremental Sales]],0)</f>
        <v>0</v>
      </c>
      <c r="AB3919" s="47">
        <f>IFERROR(Table_Query_from_Mac10[[#This Row],[TotalCostFuture]]/Table_Query_from_Mac10[[#This Row],[totalsalesFuture]],0)</f>
        <v>0.44491750931346458</v>
      </c>
      <c r="AN3919" s="31">
        <v>96</v>
      </c>
      <c r="AO3919">
        <f t="shared" si="122"/>
        <v>24</v>
      </c>
      <c r="AQ3919" s="31">
        <v>53.69</v>
      </c>
      <c r="AR3919">
        <f t="shared" si="123"/>
        <v>18.79</v>
      </c>
    </row>
    <row r="3920" spans="1:44" x14ac:dyDescent="0.25">
      <c r="A3920">
        <v>90358</v>
      </c>
      <c r="B3920">
        <v>16</v>
      </c>
      <c r="C3920" t="s">
        <v>57</v>
      </c>
      <c r="D3920" t="s">
        <v>49</v>
      </c>
      <c r="E3920">
        <v>5</v>
      </c>
      <c r="F3920">
        <v>9.7799999999999994</v>
      </c>
      <c r="G3920">
        <v>23.1</v>
      </c>
      <c r="H3920" s="1">
        <v>44852</v>
      </c>
      <c r="I3920" s="20">
        <v>0</v>
      </c>
      <c r="J3920" s="47">
        <f>Table_Query_from_Mac10[[#This Row],[unit_price]]-(Table_Query_from_Mac10[[#This Row],[unit_price]]*(Table_Query_from_Mac10[[#This Row],[discount_pct]]/100))</f>
        <v>23.1</v>
      </c>
      <c r="K3920" s="47">
        <f>Table_Query_from_Mac10[[#This Row],[unit_cost]]</f>
        <v>9.7799999999999994</v>
      </c>
      <c r="L3920" s="47">
        <f>Table_Query_from_Mac10[[#This Row],[Live-cost]]*(1+Table_Query_from_Mac10[[#This Row],[CogsIncreasebyTYPE]])</f>
        <v>9.7799999999999994</v>
      </c>
      <c r="M3920" s="47">
        <f>Table_Query_from_Mac10[[#This Row],[Live-cost]]*Table_Query_from_Mac10[[#This Row],[qty_to_ship]]</f>
        <v>48.9</v>
      </c>
      <c r="N3920" s="47">
        <f>IF(Table_Query_from_Mac10[[#This Row],[item_no]]="KDA",-Table_Query_from_Mac10[[#This Row],[unit_price]],Table_Query_from_Mac10[[#This Row],[Net Unit]]*Table_Query_from_Mac10[[#This Row],[qty_to_ship]])</f>
        <v>115.5</v>
      </c>
      <c r="O3920" s="47">
        <f>SUMIFS(Summary!C:C,Summary!H:H,Table_Query_from_Mac10[[#This Row],[Juiceoc]])</f>
        <v>0</v>
      </c>
      <c r="P3920" s="47">
        <f>SUMIFS(Summary!D:D,Summary!H:H,Table_Query_from_Mac10[[#This Row],[Juiceoc]])</f>
        <v>0</v>
      </c>
      <c r="Q3920" s="47">
        <f>SUMIFS(Summary!E:E,Summary!H:H,Table_Query_from_Mac10[[#This Row],[Juiceoc]])</f>
        <v>0</v>
      </c>
      <c r="R3920" s="47">
        <f>Table_Query_from_Mac10[[#This Row],[Net Unit]]*(1+Table_Query_from_Mac10[[#This Row],[PriceIncreasebyType]])</f>
        <v>23.1</v>
      </c>
      <c r="S3920" s="47">
        <f>Table_Query_from_Mac10[[#This Row],[UnitPriceFuture]]*Table_Query_from_Mac10[[#This Row],[qtytoShipFuture]]</f>
        <v>115.5</v>
      </c>
      <c r="T3920" s="47">
        <f>ROUND(Table_Query_from_Mac10[[#This Row],[qty_to_ship]]*(1+Table_Query_from_Mac10[[#This Row],[VolumeIncreasebyType]]),0)</f>
        <v>5</v>
      </c>
      <c r="U3920" s="47">
        <f>Table_Query_from_Mac10[[#This Row],[qtytoShipFuture]]*Table_Query_from_Mac10[[#This Row],[Future-cost]]</f>
        <v>48.9</v>
      </c>
      <c r="V3920" s="47">
        <f>Table_Query_from_Mac10[[#This Row],[qtytoShipFuture]]-Table_Query_from_Mac10[[#This Row],[qty_to_ship]]</f>
        <v>0</v>
      </c>
      <c r="W3920" s="47">
        <f>Table_Query_from_Mac10[[#This Row],[UnitPriceFuture]]</f>
        <v>23.1</v>
      </c>
      <c r="X3920" s="47">
        <f>Table_Query_from_Mac10[[#This Row],[Unit Increase]]*Table_Query_from_Mac10[[#This Row],[UnitPriceFuture]]</f>
        <v>0</v>
      </c>
      <c r="Y3920" s="47">
        <f>Table_Query_from_Mac10[[#This Row],[Unit Increase]]*Table_Query_from_Mac10[[#This Row],[Future-cost]]</f>
        <v>0</v>
      </c>
      <c r="Z3920" s="47">
        <f>-(Table_Query_from_Mac10[[#This Row],[Incremental Sales]]+((Table_Query_from_Mac10[[#This Row],[Incremental Sales]]*-(SUM(Summary!$S$8:$S$9)))))*Summary!$S$18</f>
        <v>0</v>
      </c>
      <c r="AA3920" s="47">
        <f>IFERROR(Table_Query_from_Mac10[[#This Row],[Incremental Cost]]/Table_Query_from_Mac10[[#This Row],[Incremental Sales]],0)</f>
        <v>0</v>
      </c>
      <c r="AB3920" s="47">
        <f>IFERROR(Table_Query_from_Mac10[[#This Row],[TotalCostFuture]]/Table_Query_from_Mac10[[#This Row],[totalsalesFuture]],0)</f>
        <v>0.42337662337662335</v>
      </c>
      <c r="AN3920" s="30">
        <v>18</v>
      </c>
      <c r="AO3920">
        <f t="shared" si="122"/>
        <v>5</v>
      </c>
      <c r="AQ3920" s="30">
        <v>66.010000000000005</v>
      </c>
      <c r="AR3920">
        <f t="shared" si="123"/>
        <v>23.1</v>
      </c>
    </row>
    <row r="3921" spans="1:44" x14ac:dyDescent="0.25">
      <c r="A3921">
        <v>90358</v>
      </c>
      <c r="B3921">
        <v>17</v>
      </c>
      <c r="C3921" t="s">
        <v>57</v>
      </c>
      <c r="D3921" t="s">
        <v>49</v>
      </c>
      <c r="E3921">
        <v>24</v>
      </c>
      <c r="F3921">
        <v>11.2</v>
      </c>
      <c r="G3921">
        <v>26.64</v>
      </c>
      <c r="H3921" s="1">
        <v>44852</v>
      </c>
      <c r="I3921" s="20">
        <v>0</v>
      </c>
      <c r="J3921" s="47">
        <f>Table_Query_from_Mac10[[#This Row],[unit_price]]-(Table_Query_from_Mac10[[#This Row],[unit_price]]*(Table_Query_from_Mac10[[#This Row],[discount_pct]]/100))</f>
        <v>26.64</v>
      </c>
      <c r="K3921" s="47">
        <f>Table_Query_from_Mac10[[#This Row],[unit_cost]]</f>
        <v>11.2</v>
      </c>
      <c r="L3921" s="47">
        <f>Table_Query_from_Mac10[[#This Row],[Live-cost]]*(1+Table_Query_from_Mac10[[#This Row],[CogsIncreasebyTYPE]])</f>
        <v>11.2</v>
      </c>
      <c r="M3921" s="47">
        <f>Table_Query_from_Mac10[[#This Row],[Live-cost]]*Table_Query_from_Mac10[[#This Row],[qty_to_ship]]</f>
        <v>268.79999999999995</v>
      </c>
      <c r="N3921" s="47">
        <f>IF(Table_Query_from_Mac10[[#This Row],[item_no]]="KDA",-Table_Query_from_Mac10[[#This Row],[unit_price]],Table_Query_from_Mac10[[#This Row],[Net Unit]]*Table_Query_from_Mac10[[#This Row],[qty_to_ship]])</f>
        <v>639.36</v>
      </c>
      <c r="O3921" s="47">
        <f>SUMIFS(Summary!C:C,Summary!H:H,Table_Query_from_Mac10[[#This Row],[Juiceoc]])</f>
        <v>0</v>
      </c>
      <c r="P3921" s="47">
        <f>SUMIFS(Summary!D:D,Summary!H:H,Table_Query_from_Mac10[[#This Row],[Juiceoc]])</f>
        <v>0</v>
      </c>
      <c r="Q3921" s="47">
        <f>SUMIFS(Summary!E:E,Summary!H:H,Table_Query_from_Mac10[[#This Row],[Juiceoc]])</f>
        <v>0</v>
      </c>
      <c r="R3921" s="47">
        <f>Table_Query_from_Mac10[[#This Row],[Net Unit]]*(1+Table_Query_from_Mac10[[#This Row],[PriceIncreasebyType]])</f>
        <v>26.64</v>
      </c>
      <c r="S3921" s="47">
        <f>Table_Query_from_Mac10[[#This Row],[UnitPriceFuture]]*Table_Query_from_Mac10[[#This Row],[qtytoShipFuture]]</f>
        <v>639.36</v>
      </c>
      <c r="T3921" s="47">
        <f>ROUND(Table_Query_from_Mac10[[#This Row],[qty_to_ship]]*(1+Table_Query_from_Mac10[[#This Row],[VolumeIncreasebyType]]),0)</f>
        <v>24</v>
      </c>
      <c r="U3921" s="47">
        <f>Table_Query_from_Mac10[[#This Row],[qtytoShipFuture]]*Table_Query_from_Mac10[[#This Row],[Future-cost]]</f>
        <v>268.79999999999995</v>
      </c>
      <c r="V3921" s="47">
        <f>Table_Query_from_Mac10[[#This Row],[qtytoShipFuture]]-Table_Query_from_Mac10[[#This Row],[qty_to_ship]]</f>
        <v>0</v>
      </c>
      <c r="W3921" s="47">
        <f>Table_Query_from_Mac10[[#This Row],[UnitPriceFuture]]</f>
        <v>26.64</v>
      </c>
      <c r="X3921" s="47">
        <f>Table_Query_from_Mac10[[#This Row],[Unit Increase]]*Table_Query_from_Mac10[[#This Row],[UnitPriceFuture]]</f>
        <v>0</v>
      </c>
      <c r="Y3921" s="47">
        <f>Table_Query_from_Mac10[[#This Row],[Unit Increase]]*Table_Query_from_Mac10[[#This Row],[Future-cost]]</f>
        <v>0</v>
      </c>
      <c r="Z3921" s="47">
        <f>-(Table_Query_from_Mac10[[#This Row],[Incremental Sales]]+((Table_Query_from_Mac10[[#This Row],[Incremental Sales]]*-(SUM(Summary!$S$8:$S$9)))))*Summary!$S$18</f>
        <v>0</v>
      </c>
      <c r="AA3921" s="47">
        <f>IFERROR(Table_Query_from_Mac10[[#This Row],[Incremental Cost]]/Table_Query_from_Mac10[[#This Row],[Incremental Sales]],0)</f>
        <v>0</v>
      </c>
      <c r="AB3921" s="47">
        <f>IFERROR(Table_Query_from_Mac10[[#This Row],[TotalCostFuture]]/Table_Query_from_Mac10[[#This Row],[totalsalesFuture]],0)</f>
        <v>0.42042042042042033</v>
      </c>
      <c r="AN3921" s="31">
        <v>96</v>
      </c>
      <c r="AO3921">
        <f t="shared" si="122"/>
        <v>24</v>
      </c>
      <c r="AQ3921" s="31">
        <v>76.11</v>
      </c>
      <c r="AR3921">
        <f t="shared" si="123"/>
        <v>26.64</v>
      </c>
    </row>
    <row r="3922" spans="1:44" x14ac:dyDescent="0.25">
      <c r="A3922">
        <v>90358</v>
      </c>
      <c r="B3922">
        <v>18</v>
      </c>
      <c r="C3922" t="s">
        <v>57</v>
      </c>
      <c r="D3922" t="s">
        <v>49</v>
      </c>
      <c r="E3922">
        <v>4</v>
      </c>
      <c r="F3922">
        <v>12.86</v>
      </c>
      <c r="G3922">
        <v>32.08</v>
      </c>
      <c r="H3922" s="1">
        <v>44852</v>
      </c>
      <c r="I3922" s="20">
        <v>0</v>
      </c>
      <c r="J3922" s="47">
        <f>Table_Query_from_Mac10[[#This Row],[unit_price]]-(Table_Query_from_Mac10[[#This Row],[unit_price]]*(Table_Query_from_Mac10[[#This Row],[discount_pct]]/100))</f>
        <v>32.08</v>
      </c>
      <c r="K3922" s="47">
        <f>Table_Query_from_Mac10[[#This Row],[unit_cost]]</f>
        <v>12.86</v>
      </c>
      <c r="L3922" s="47">
        <f>Table_Query_from_Mac10[[#This Row],[Live-cost]]*(1+Table_Query_from_Mac10[[#This Row],[CogsIncreasebyTYPE]])</f>
        <v>12.86</v>
      </c>
      <c r="M3922" s="47">
        <f>Table_Query_from_Mac10[[#This Row],[Live-cost]]*Table_Query_from_Mac10[[#This Row],[qty_to_ship]]</f>
        <v>51.44</v>
      </c>
      <c r="N3922" s="47">
        <f>IF(Table_Query_from_Mac10[[#This Row],[item_no]]="KDA",-Table_Query_from_Mac10[[#This Row],[unit_price]],Table_Query_from_Mac10[[#This Row],[Net Unit]]*Table_Query_from_Mac10[[#This Row],[qty_to_ship]])</f>
        <v>128.32</v>
      </c>
      <c r="O3922" s="47">
        <f>SUMIFS(Summary!C:C,Summary!H:H,Table_Query_from_Mac10[[#This Row],[Juiceoc]])</f>
        <v>0</v>
      </c>
      <c r="P3922" s="47">
        <f>SUMIFS(Summary!D:D,Summary!H:H,Table_Query_from_Mac10[[#This Row],[Juiceoc]])</f>
        <v>0</v>
      </c>
      <c r="Q3922" s="47">
        <f>SUMIFS(Summary!E:E,Summary!H:H,Table_Query_from_Mac10[[#This Row],[Juiceoc]])</f>
        <v>0</v>
      </c>
      <c r="R3922" s="47">
        <f>Table_Query_from_Mac10[[#This Row],[Net Unit]]*(1+Table_Query_from_Mac10[[#This Row],[PriceIncreasebyType]])</f>
        <v>32.08</v>
      </c>
      <c r="S3922" s="47">
        <f>Table_Query_from_Mac10[[#This Row],[UnitPriceFuture]]*Table_Query_from_Mac10[[#This Row],[qtytoShipFuture]]</f>
        <v>128.32</v>
      </c>
      <c r="T3922" s="47">
        <f>ROUND(Table_Query_from_Mac10[[#This Row],[qty_to_ship]]*(1+Table_Query_from_Mac10[[#This Row],[VolumeIncreasebyType]]),0)</f>
        <v>4</v>
      </c>
      <c r="U3922" s="47">
        <f>Table_Query_from_Mac10[[#This Row],[qtytoShipFuture]]*Table_Query_from_Mac10[[#This Row],[Future-cost]]</f>
        <v>51.44</v>
      </c>
      <c r="V3922" s="47">
        <f>Table_Query_from_Mac10[[#This Row],[qtytoShipFuture]]-Table_Query_from_Mac10[[#This Row],[qty_to_ship]]</f>
        <v>0</v>
      </c>
      <c r="W3922" s="47">
        <f>Table_Query_from_Mac10[[#This Row],[UnitPriceFuture]]</f>
        <v>32.08</v>
      </c>
      <c r="X3922" s="47">
        <f>Table_Query_from_Mac10[[#This Row],[Unit Increase]]*Table_Query_from_Mac10[[#This Row],[UnitPriceFuture]]</f>
        <v>0</v>
      </c>
      <c r="Y3922" s="47">
        <f>Table_Query_from_Mac10[[#This Row],[Unit Increase]]*Table_Query_from_Mac10[[#This Row],[Future-cost]]</f>
        <v>0</v>
      </c>
      <c r="Z3922" s="47">
        <f>-(Table_Query_from_Mac10[[#This Row],[Incremental Sales]]+((Table_Query_from_Mac10[[#This Row],[Incremental Sales]]*-(SUM(Summary!$S$8:$S$9)))))*Summary!$S$18</f>
        <v>0</v>
      </c>
      <c r="AA3922" s="47">
        <f>IFERROR(Table_Query_from_Mac10[[#This Row],[Incremental Cost]]/Table_Query_from_Mac10[[#This Row],[Incremental Sales]],0)</f>
        <v>0</v>
      </c>
      <c r="AB3922" s="47">
        <f>IFERROR(Table_Query_from_Mac10[[#This Row],[TotalCostFuture]]/Table_Query_from_Mac10[[#This Row],[totalsalesFuture]],0)</f>
        <v>0.4008728179551122</v>
      </c>
      <c r="AN3922" s="30">
        <v>16</v>
      </c>
      <c r="AO3922">
        <f t="shared" si="122"/>
        <v>4</v>
      </c>
      <c r="AQ3922" s="30">
        <v>91.67</v>
      </c>
      <c r="AR3922">
        <f t="shared" si="123"/>
        <v>32.08</v>
      </c>
    </row>
    <row r="3923" spans="1:44" x14ac:dyDescent="0.25">
      <c r="A3923">
        <v>90395</v>
      </c>
      <c r="B3923">
        <v>1</v>
      </c>
      <c r="C3923" t="s">
        <v>86</v>
      </c>
      <c r="D3923" t="s">
        <v>79</v>
      </c>
      <c r="E3923">
        <v>2</v>
      </c>
      <c r="F3923">
        <v>11.58</v>
      </c>
      <c r="G3923">
        <v>30.52</v>
      </c>
      <c r="H3923" s="1">
        <v>44854</v>
      </c>
      <c r="I3923" s="20">
        <v>0</v>
      </c>
      <c r="J3923" s="47">
        <f>Table_Query_from_Mac10[[#This Row],[unit_price]]-(Table_Query_from_Mac10[[#This Row],[unit_price]]*(Table_Query_from_Mac10[[#This Row],[discount_pct]]/100))</f>
        <v>30.52</v>
      </c>
      <c r="K3923" s="47">
        <f>Table_Query_from_Mac10[[#This Row],[unit_cost]]</f>
        <v>11.58</v>
      </c>
      <c r="L3923" s="47">
        <f>Table_Query_from_Mac10[[#This Row],[Live-cost]]*(1+Table_Query_from_Mac10[[#This Row],[CogsIncreasebyTYPE]])</f>
        <v>11.58</v>
      </c>
      <c r="M3923" s="47">
        <f>Table_Query_from_Mac10[[#This Row],[Live-cost]]*Table_Query_from_Mac10[[#This Row],[qty_to_ship]]</f>
        <v>23.16</v>
      </c>
      <c r="N3923" s="47">
        <f>IF(Table_Query_from_Mac10[[#This Row],[item_no]]="KDA",-Table_Query_from_Mac10[[#This Row],[unit_price]],Table_Query_from_Mac10[[#This Row],[Net Unit]]*Table_Query_from_Mac10[[#This Row],[qty_to_ship]])</f>
        <v>61.04</v>
      </c>
      <c r="O3923" s="47">
        <f>SUMIFS(Summary!C:C,Summary!H:H,Table_Query_from_Mac10[[#This Row],[Juiceoc]])</f>
        <v>0</v>
      </c>
      <c r="P3923" s="47">
        <f>SUMIFS(Summary!D:D,Summary!H:H,Table_Query_from_Mac10[[#This Row],[Juiceoc]])</f>
        <v>0</v>
      </c>
      <c r="Q3923" s="47">
        <f>SUMIFS(Summary!E:E,Summary!H:H,Table_Query_from_Mac10[[#This Row],[Juiceoc]])</f>
        <v>0</v>
      </c>
      <c r="R3923" s="47">
        <f>Table_Query_from_Mac10[[#This Row],[Net Unit]]*(1+Table_Query_from_Mac10[[#This Row],[PriceIncreasebyType]])</f>
        <v>30.52</v>
      </c>
      <c r="S3923" s="47">
        <f>Table_Query_from_Mac10[[#This Row],[UnitPriceFuture]]*Table_Query_from_Mac10[[#This Row],[qtytoShipFuture]]</f>
        <v>61.04</v>
      </c>
      <c r="T3923" s="47">
        <f>ROUND(Table_Query_from_Mac10[[#This Row],[qty_to_ship]]*(1+Table_Query_from_Mac10[[#This Row],[VolumeIncreasebyType]]),0)</f>
        <v>2</v>
      </c>
      <c r="U3923" s="47">
        <f>Table_Query_from_Mac10[[#This Row],[qtytoShipFuture]]*Table_Query_from_Mac10[[#This Row],[Future-cost]]</f>
        <v>23.16</v>
      </c>
      <c r="V3923" s="47">
        <f>Table_Query_from_Mac10[[#This Row],[qtytoShipFuture]]-Table_Query_from_Mac10[[#This Row],[qty_to_ship]]</f>
        <v>0</v>
      </c>
      <c r="W3923" s="47">
        <f>Table_Query_from_Mac10[[#This Row],[UnitPriceFuture]]</f>
        <v>30.52</v>
      </c>
      <c r="X3923" s="47">
        <f>Table_Query_from_Mac10[[#This Row],[Unit Increase]]*Table_Query_from_Mac10[[#This Row],[UnitPriceFuture]]</f>
        <v>0</v>
      </c>
      <c r="Y3923" s="47">
        <f>Table_Query_from_Mac10[[#This Row],[Unit Increase]]*Table_Query_from_Mac10[[#This Row],[Future-cost]]</f>
        <v>0</v>
      </c>
      <c r="Z3923" s="47">
        <f>-(Table_Query_from_Mac10[[#This Row],[Incremental Sales]]+((Table_Query_from_Mac10[[#This Row],[Incremental Sales]]*-(SUM(Summary!$S$8:$S$9)))))*Summary!$S$18</f>
        <v>0</v>
      </c>
      <c r="AA3923" s="47">
        <f>IFERROR(Table_Query_from_Mac10[[#This Row],[Incremental Cost]]/Table_Query_from_Mac10[[#This Row],[Incremental Sales]],0)</f>
        <v>0</v>
      </c>
      <c r="AB3923" s="47">
        <f>IFERROR(Table_Query_from_Mac10[[#This Row],[TotalCostFuture]]/Table_Query_from_Mac10[[#This Row],[totalsalesFuture]],0)</f>
        <v>0.37942332896461339</v>
      </c>
      <c r="AN3923" s="31">
        <v>6</v>
      </c>
      <c r="AO3923">
        <f t="shared" si="122"/>
        <v>2</v>
      </c>
      <c r="AQ3923" s="31">
        <v>87.19</v>
      </c>
      <c r="AR3923">
        <f t="shared" si="123"/>
        <v>30.52</v>
      </c>
    </row>
    <row r="3924" spans="1:44" x14ac:dyDescent="0.25">
      <c r="A3924">
        <v>90395</v>
      </c>
      <c r="B3924">
        <v>2</v>
      </c>
      <c r="C3924" t="s">
        <v>84</v>
      </c>
      <c r="D3924" t="s">
        <v>79</v>
      </c>
      <c r="E3924">
        <v>9</v>
      </c>
      <c r="F3924">
        <v>3.92</v>
      </c>
      <c r="G3924">
        <v>9.1</v>
      </c>
      <c r="H3924" s="1">
        <v>44854</v>
      </c>
      <c r="I3924" s="20">
        <v>0</v>
      </c>
      <c r="J3924" s="47">
        <f>Table_Query_from_Mac10[[#This Row],[unit_price]]-(Table_Query_from_Mac10[[#This Row],[unit_price]]*(Table_Query_from_Mac10[[#This Row],[discount_pct]]/100))</f>
        <v>9.1</v>
      </c>
      <c r="K3924" s="47">
        <f>Table_Query_from_Mac10[[#This Row],[unit_cost]]</f>
        <v>3.92</v>
      </c>
      <c r="L3924" s="47">
        <f>Table_Query_from_Mac10[[#This Row],[Live-cost]]*(1+Table_Query_from_Mac10[[#This Row],[CogsIncreasebyTYPE]])</f>
        <v>3.92</v>
      </c>
      <c r="M3924" s="47">
        <f>Table_Query_from_Mac10[[#This Row],[Live-cost]]*Table_Query_from_Mac10[[#This Row],[qty_to_ship]]</f>
        <v>35.28</v>
      </c>
      <c r="N3924" s="47">
        <f>IF(Table_Query_from_Mac10[[#This Row],[item_no]]="KDA",-Table_Query_from_Mac10[[#This Row],[unit_price]],Table_Query_from_Mac10[[#This Row],[Net Unit]]*Table_Query_from_Mac10[[#This Row],[qty_to_ship]])</f>
        <v>81.899999999999991</v>
      </c>
      <c r="O3924" s="47">
        <f>SUMIFS(Summary!C:C,Summary!H:H,Table_Query_from_Mac10[[#This Row],[Juiceoc]])</f>
        <v>0</v>
      </c>
      <c r="P3924" s="47">
        <f>SUMIFS(Summary!D:D,Summary!H:H,Table_Query_from_Mac10[[#This Row],[Juiceoc]])</f>
        <v>0</v>
      </c>
      <c r="Q3924" s="47">
        <f>SUMIFS(Summary!E:E,Summary!H:H,Table_Query_from_Mac10[[#This Row],[Juiceoc]])</f>
        <v>0</v>
      </c>
      <c r="R3924" s="47">
        <f>Table_Query_from_Mac10[[#This Row],[Net Unit]]*(1+Table_Query_from_Mac10[[#This Row],[PriceIncreasebyType]])</f>
        <v>9.1</v>
      </c>
      <c r="S3924" s="47">
        <f>Table_Query_from_Mac10[[#This Row],[UnitPriceFuture]]*Table_Query_from_Mac10[[#This Row],[qtytoShipFuture]]</f>
        <v>81.899999999999991</v>
      </c>
      <c r="T3924" s="47">
        <f>ROUND(Table_Query_from_Mac10[[#This Row],[qty_to_ship]]*(1+Table_Query_from_Mac10[[#This Row],[VolumeIncreasebyType]]),0)</f>
        <v>9</v>
      </c>
      <c r="U3924" s="47">
        <f>Table_Query_from_Mac10[[#This Row],[qtytoShipFuture]]*Table_Query_from_Mac10[[#This Row],[Future-cost]]</f>
        <v>35.28</v>
      </c>
      <c r="V3924" s="47">
        <f>Table_Query_from_Mac10[[#This Row],[qtytoShipFuture]]-Table_Query_from_Mac10[[#This Row],[qty_to_ship]]</f>
        <v>0</v>
      </c>
      <c r="W3924" s="47">
        <f>Table_Query_from_Mac10[[#This Row],[UnitPriceFuture]]</f>
        <v>9.1</v>
      </c>
      <c r="X3924" s="47">
        <f>Table_Query_from_Mac10[[#This Row],[Unit Increase]]*Table_Query_from_Mac10[[#This Row],[UnitPriceFuture]]</f>
        <v>0</v>
      </c>
      <c r="Y3924" s="47">
        <f>Table_Query_from_Mac10[[#This Row],[Unit Increase]]*Table_Query_from_Mac10[[#This Row],[Future-cost]]</f>
        <v>0</v>
      </c>
      <c r="Z3924" s="47">
        <f>-(Table_Query_from_Mac10[[#This Row],[Incremental Sales]]+((Table_Query_from_Mac10[[#This Row],[Incremental Sales]]*-(SUM(Summary!$S$8:$S$9)))))*Summary!$S$18</f>
        <v>0</v>
      </c>
      <c r="AA3924" s="47">
        <f>IFERROR(Table_Query_from_Mac10[[#This Row],[Incremental Cost]]/Table_Query_from_Mac10[[#This Row],[Incremental Sales]],0)</f>
        <v>0</v>
      </c>
      <c r="AB3924" s="47">
        <f>IFERROR(Table_Query_from_Mac10[[#This Row],[TotalCostFuture]]/Table_Query_from_Mac10[[#This Row],[totalsalesFuture]],0)</f>
        <v>0.43076923076923085</v>
      </c>
      <c r="AN3924" s="30">
        <v>36</v>
      </c>
      <c r="AO3924">
        <f t="shared" si="122"/>
        <v>9</v>
      </c>
      <c r="AQ3924" s="30">
        <v>25.99</v>
      </c>
      <c r="AR3924">
        <f t="shared" si="123"/>
        <v>9.1</v>
      </c>
    </row>
    <row r="3925" spans="1:44" x14ac:dyDescent="0.25">
      <c r="A3925">
        <v>90395</v>
      </c>
      <c r="B3925">
        <v>3</v>
      </c>
      <c r="C3925" t="s">
        <v>84</v>
      </c>
      <c r="D3925" t="s">
        <v>79</v>
      </c>
      <c r="E3925">
        <v>7</v>
      </c>
      <c r="F3925">
        <v>4.43</v>
      </c>
      <c r="G3925">
        <v>10.6</v>
      </c>
      <c r="H3925" s="1">
        <v>44854</v>
      </c>
      <c r="I3925" s="20">
        <v>0</v>
      </c>
      <c r="J3925" s="47">
        <f>Table_Query_from_Mac10[[#This Row],[unit_price]]-(Table_Query_from_Mac10[[#This Row],[unit_price]]*(Table_Query_from_Mac10[[#This Row],[discount_pct]]/100))</f>
        <v>10.6</v>
      </c>
      <c r="K3925" s="47">
        <f>Table_Query_from_Mac10[[#This Row],[unit_cost]]</f>
        <v>4.43</v>
      </c>
      <c r="L3925" s="47">
        <f>Table_Query_from_Mac10[[#This Row],[Live-cost]]*(1+Table_Query_from_Mac10[[#This Row],[CogsIncreasebyTYPE]])</f>
        <v>4.43</v>
      </c>
      <c r="M3925" s="47">
        <f>Table_Query_from_Mac10[[#This Row],[Live-cost]]*Table_Query_from_Mac10[[#This Row],[qty_to_ship]]</f>
        <v>31.009999999999998</v>
      </c>
      <c r="N3925" s="47">
        <f>IF(Table_Query_from_Mac10[[#This Row],[item_no]]="KDA",-Table_Query_from_Mac10[[#This Row],[unit_price]],Table_Query_from_Mac10[[#This Row],[Net Unit]]*Table_Query_from_Mac10[[#This Row],[qty_to_ship]])</f>
        <v>74.2</v>
      </c>
      <c r="O3925" s="47">
        <f>SUMIFS(Summary!C:C,Summary!H:H,Table_Query_from_Mac10[[#This Row],[Juiceoc]])</f>
        <v>0</v>
      </c>
      <c r="P3925" s="47">
        <f>SUMIFS(Summary!D:D,Summary!H:H,Table_Query_from_Mac10[[#This Row],[Juiceoc]])</f>
        <v>0</v>
      </c>
      <c r="Q3925" s="47">
        <f>SUMIFS(Summary!E:E,Summary!H:H,Table_Query_from_Mac10[[#This Row],[Juiceoc]])</f>
        <v>0</v>
      </c>
      <c r="R3925" s="47">
        <f>Table_Query_from_Mac10[[#This Row],[Net Unit]]*(1+Table_Query_from_Mac10[[#This Row],[PriceIncreasebyType]])</f>
        <v>10.6</v>
      </c>
      <c r="S3925" s="47">
        <f>Table_Query_from_Mac10[[#This Row],[UnitPriceFuture]]*Table_Query_from_Mac10[[#This Row],[qtytoShipFuture]]</f>
        <v>74.2</v>
      </c>
      <c r="T3925" s="47">
        <f>ROUND(Table_Query_from_Mac10[[#This Row],[qty_to_ship]]*(1+Table_Query_from_Mac10[[#This Row],[VolumeIncreasebyType]]),0)</f>
        <v>7</v>
      </c>
      <c r="U3925" s="47">
        <f>Table_Query_from_Mac10[[#This Row],[qtytoShipFuture]]*Table_Query_from_Mac10[[#This Row],[Future-cost]]</f>
        <v>31.009999999999998</v>
      </c>
      <c r="V3925" s="47">
        <f>Table_Query_from_Mac10[[#This Row],[qtytoShipFuture]]-Table_Query_from_Mac10[[#This Row],[qty_to_ship]]</f>
        <v>0</v>
      </c>
      <c r="W3925" s="47">
        <f>Table_Query_from_Mac10[[#This Row],[UnitPriceFuture]]</f>
        <v>10.6</v>
      </c>
      <c r="X3925" s="47">
        <f>Table_Query_from_Mac10[[#This Row],[Unit Increase]]*Table_Query_from_Mac10[[#This Row],[UnitPriceFuture]]</f>
        <v>0</v>
      </c>
      <c r="Y3925" s="47">
        <f>Table_Query_from_Mac10[[#This Row],[Unit Increase]]*Table_Query_from_Mac10[[#This Row],[Future-cost]]</f>
        <v>0</v>
      </c>
      <c r="Z3925" s="47">
        <f>-(Table_Query_from_Mac10[[#This Row],[Incremental Sales]]+((Table_Query_from_Mac10[[#This Row],[Incremental Sales]]*-(SUM(Summary!$S$8:$S$9)))))*Summary!$S$18</f>
        <v>0</v>
      </c>
      <c r="AA3925" s="47">
        <f>IFERROR(Table_Query_from_Mac10[[#This Row],[Incremental Cost]]/Table_Query_from_Mac10[[#This Row],[Incremental Sales]],0)</f>
        <v>0</v>
      </c>
      <c r="AB3925" s="47">
        <f>IFERROR(Table_Query_from_Mac10[[#This Row],[TotalCostFuture]]/Table_Query_from_Mac10[[#This Row],[totalsalesFuture]],0)</f>
        <v>0.41792452830188676</v>
      </c>
      <c r="AN3925" s="31">
        <v>25</v>
      </c>
      <c r="AO3925">
        <f t="shared" si="122"/>
        <v>7</v>
      </c>
      <c r="AQ3925" s="31">
        <v>30.28</v>
      </c>
      <c r="AR3925">
        <f t="shared" si="123"/>
        <v>10.6</v>
      </c>
    </row>
    <row r="3926" spans="1:44" x14ac:dyDescent="0.25">
      <c r="A3926">
        <v>90395</v>
      </c>
      <c r="B3926">
        <v>4</v>
      </c>
      <c r="C3926" t="s">
        <v>86</v>
      </c>
      <c r="D3926" t="s">
        <v>79</v>
      </c>
      <c r="E3926">
        <v>48</v>
      </c>
      <c r="F3926">
        <v>5.86</v>
      </c>
      <c r="G3926">
        <v>14.16</v>
      </c>
      <c r="H3926" s="1">
        <v>44854</v>
      </c>
      <c r="I3926" s="20">
        <v>0</v>
      </c>
      <c r="J3926" s="47">
        <f>Table_Query_from_Mac10[[#This Row],[unit_price]]-(Table_Query_from_Mac10[[#This Row],[unit_price]]*(Table_Query_from_Mac10[[#This Row],[discount_pct]]/100))</f>
        <v>14.16</v>
      </c>
      <c r="K3926" s="47">
        <f>Table_Query_from_Mac10[[#This Row],[unit_cost]]</f>
        <v>5.86</v>
      </c>
      <c r="L3926" s="47">
        <f>Table_Query_from_Mac10[[#This Row],[Live-cost]]*(1+Table_Query_from_Mac10[[#This Row],[CogsIncreasebyTYPE]])</f>
        <v>5.86</v>
      </c>
      <c r="M3926" s="47">
        <f>Table_Query_from_Mac10[[#This Row],[Live-cost]]*Table_Query_from_Mac10[[#This Row],[qty_to_ship]]</f>
        <v>281.28000000000003</v>
      </c>
      <c r="N3926" s="47">
        <f>IF(Table_Query_from_Mac10[[#This Row],[item_no]]="KDA",-Table_Query_from_Mac10[[#This Row],[unit_price]],Table_Query_from_Mac10[[#This Row],[Net Unit]]*Table_Query_from_Mac10[[#This Row],[qty_to_ship]])</f>
        <v>679.68000000000006</v>
      </c>
      <c r="O3926" s="47">
        <f>SUMIFS(Summary!C:C,Summary!H:H,Table_Query_from_Mac10[[#This Row],[Juiceoc]])</f>
        <v>0</v>
      </c>
      <c r="P3926" s="47">
        <f>SUMIFS(Summary!D:D,Summary!H:H,Table_Query_from_Mac10[[#This Row],[Juiceoc]])</f>
        <v>0</v>
      </c>
      <c r="Q3926" s="47">
        <f>SUMIFS(Summary!E:E,Summary!H:H,Table_Query_from_Mac10[[#This Row],[Juiceoc]])</f>
        <v>0</v>
      </c>
      <c r="R3926" s="47">
        <f>Table_Query_from_Mac10[[#This Row],[Net Unit]]*(1+Table_Query_from_Mac10[[#This Row],[PriceIncreasebyType]])</f>
        <v>14.16</v>
      </c>
      <c r="S3926" s="47">
        <f>Table_Query_from_Mac10[[#This Row],[UnitPriceFuture]]*Table_Query_from_Mac10[[#This Row],[qtytoShipFuture]]</f>
        <v>679.68000000000006</v>
      </c>
      <c r="T3926" s="47">
        <f>ROUND(Table_Query_from_Mac10[[#This Row],[qty_to_ship]]*(1+Table_Query_from_Mac10[[#This Row],[VolumeIncreasebyType]]),0)</f>
        <v>48</v>
      </c>
      <c r="U3926" s="47">
        <f>Table_Query_from_Mac10[[#This Row],[qtytoShipFuture]]*Table_Query_from_Mac10[[#This Row],[Future-cost]]</f>
        <v>281.28000000000003</v>
      </c>
      <c r="V3926" s="47">
        <f>Table_Query_from_Mac10[[#This Row],[qtytoShipFuture]]-Table_Query_from_Mac10[[#This Row],[qty_to_ship]]</f>
        <v>0</v>
      </c>
      <c r="W3926" s="47">
        <f>Table_Query_from_Mac10[[#This Row],[UnitPriceFuture]]</f>
        <v>14.16</v>
      </c>
      <c r="X3926" s="47">
        <f>Table_Query_from_Mac10[[#This Row],[Unit Increase]]*Table_Query_from_Mac10[[#This Row],[UnitPriceFuture]]</f>
        <v>0</v>
      </c>
      <c r="Y3926" s="47">
        <f>Table_Query_from_Mac10[[#This Row],[Unit Increase]]*Table_Query_from_Mac10[[#This Row],[Future-cost]]</f>
        <v>0</v>
      </c>
      <c r="Z3926" s="47">
        <f>-(Table_Query_from_Mac10[[#This Row],[Incremental Sales]]+((Table_Query_from_Mac10[[#This Row],[Incremental Sales]]*-(SUM(Summary!$S$8:$S$9)))))*Summary!$S$18</f>
        <v>0</v>
      </c>
      <c r="AA3926" s="47">
        <f>IFERROR(Table_Query_from_Mac10[[#This Row],[Incremental Cost]]/Table_Query_from_Mac10[[#This Row],[Incremental Sales]],0)</f>
        <v>0</v>
      </c>
      <c r="AB3926" s="47">
        <f>IFERROR(Table_Query_from_Mac10[[#This Row],[TotalCostFuture]]/Table_Query_from_Mac10[[#This Row],[totalsalesFuture]],0)</f>
        <v>0.41384180790960451</v>
      </c>
      <c r="AN3926" s="30">
        <v>192</v>
      </c>
      <c r="AO3926">
        <f t="shared" si="122"/>
        <v>48</v>
      </c>
      <c r="AQ3926" s="30">
        <v>40.46</v>
      </c>
      <c r="AR3926">
        <f t="shared" si="123"/>
        <v>14.16</v>
      </c>
    </row>
    <row r="3927" spans="1:44" x14ac:dyDescent="0.25">
      <c r="A3927">
        <v>90395</v>
      </c>
      <c r="B3927">
        <v>5</v>
      </c>
      <c r="C3927" t="s">
        <v>86</v>
      </c>
      <c r="D3927" t="s">
        <v>79</v>
      </c>
      <c r="E3927">
        <v>5</v>
      </c>
      <c r="F3927">
        <v>5.99</v>
      </c>
      <c r="G3927">
        <v>14.3</v>
      </c>
      <c r="H3927" s="1">
        <v>44854</v>
      </c>
      <c r="I3927" s="20">
        <v>0</v>
      </c>
      <c r="J3927" s="47">
        <f>Table_Query_from_Mac10[[#This Row],[unit_price]]-(Table_Query_from_Mac10[[#This Row],[unit_price]]*(Table_Query_from_Mac10[[#This Row],[discount_pct]]/100))</f>
        <v>14.3</v>
      </c>
      <c r="K3927" s="47">
        <f>Table_Query_from_Mac10[[#This Row],[unit_cost]]</f>
        <v>5.99</v>
      </c>
      <c r="L3927" s="47">
        <f>Table_Query_from_Mac10[[#This Row],[Live-cost]]*(1+Table_Query_from_Mac10[[#This Row],[CogsIncreasebyTYPE]])</f>
        <v>5.99</v>
      </c>
      <c r="M3927" s="47">
        <f>Table_Query_from_Mac10[[#This Row],[Live-cost]]*Table_Query_from_Mac10[[#This Row],[qty_to_ship]]</f>
        <v>29.950000000000003</v>
      </c>
      <c r="N3927" s="47">
        <f>IF(Table_Query_from_Mac10[[#This Row],[item_no]]="KDA",-Table_Query_from_Mac10[[#This Row],[unit_price]],Table_Query_from_Mac10[[#This Row],[Net Unit]]*Table_Query_from_Mac10[[#This Row],[qty_to_ship]])</f>
        <v>71.5</v>
      </c>
      <c r="O3927" s="47">
        <f>SUMIFS(Summary!C:C,Summary!H:H,Table_Query_from_Mac10[[#This Row],[Juiceoc]])</f>
        <v>0</v>
      </c>
      <c r="P3927" s="47">
        <f>SUMIFS(Summary!D:D,Summary!H:H,Table_Query_from_Mac10[[#This Row],[Juiceoc]])</f>
        <v>0</v>
      </c>
      <c r="Q3927" s="47">
        <f>SUMIFS(Summary!E:E,Summary!H:H,Table_Query_from_Mac10[[#This Row],[Juiceoc]])</f>
        <v>0</v>
      </c>
      <c r="R3927" s="47">
        <f>Table_Query_from_Mac10[[#This Row],[Net Unit]]*(1+Table_Query_from_Mac10[[#This Row],[PriceIncreasebyType]])</f>
        <v>14.3</v>
      </c>
      <c r="S3927" s="47">
        <f>Table_Query_from_Mac10[[#This Row],[UnitPriceFuture]]*Table_Query_from_Mac10[[#This Row],[qtytoShipFuture]]</f>
        <v>71.5</v>
      </c>
      <c r="T3927" s="47">
        <f>ROUND(Table_Query_from_Mac10[[#This Row],[qty_to_ship]]*(1+Table_Query_from_Mac10[[#This Row],[VolumeIncreasebyType]]),0)</f>
        <v>5</v>
      </c>
      <c r="U3927" s="47">
        <f>Table_Query_from_Mac10[[#This Row],[qtytoShipFuture]]*Table_Query_from_Mac10[[#This Row],[Future-cost]]</f>
        <v>29.950000000000003</v>
      </c>
      <c r="V3927" s="47">
        <f>Table_Query_from_Mac10[[#This Row],[qtytoShipFuture]]-Table_Query_from_Mac10[[#This Row],[qty_to_ship]]</f>
        <v>0</v>
      </c>
      <c r="W3927" s="47">
        <f>Table_Query_from_Mac10[[#This Row],[UnitPriceFuture]]</f>
        <v>14.3</v>
      </c>
      <c r="X3927" s="47">
        <f>Table_Query_from_Mac10[[#This Row],[Unit Increase]]*Table_Query_from_Mac10[[#This Row],[UnitPriceFuture]]</f>
        <v>0</v>
      </c>
      <c r="Y3927" s="47">
        <f>Table_Query_from_Mac10[[#This Row],[Unit Increase]]*Table_Query_from_Mac10[[#This Row],[Future-cost]]</f>
        <v>0</v>
      </c>
      <c r="Z3927" s="47">
        <f>-(Table_Query_from_Mac10[[#This Row],[Incremental Sales]]+((Table_Query_from_Mac10[[#This Row],[Incremental Sales]]*-(SUM(Summary!$S$8:$S$9)))))*Summary!$S$18</f>
        <v>0</v>
      </c>
      <c r="AA3927" s="47">
        <f>IFERROR(Table_Query_from_Mac10[[#This Row],[Incremental Cost]]/Table_Query_from_Mac10[[#This Row],[Incremental Sales]],0)</f>
        <v>0</v>
      </c>
      <c r="AB3927" s="47">
        <f>IFERROR(Table_Query_from_Mac10[[#This Row],[TotalCostFuture]]/Table_Query_from_Mac10[[#This Row],[totalsalesFuture]],0)</f>
        <v>0.4188811188811189</v>
      </c>
      <c r="AN3927" s="31">
        <v>20</v>
      </c>
      <c r="AO3927">
        <f t="shared" si="122"/>
        <v>5</v>
      </c>
      <c r="AQ3927" s="31">
        <v>40.85</v>
      </c>
      <c r="AR3927">
        <f t="shared" si="123"/>
        <v>14.3</v>
      </c>
    </row>
    <row r="3928" spans="1:44" x14ac:dyDescent="0.25">
      <c r="A3928">
        <v>90395</v>
      </c>
      <c r="B3928">
        <v>6</v>
      </c>
      <c r="C3928" t="s">
        <v>86</v>
      </c>
      <c r="D3928" t="s">
        <v>79</v>
      </c>
      <c r="E3928">
        <v>4</v>
      </c>
      <c r="F3928">
        <v>7.21</v>
      </c>
      <c r="G3928">
        <v>17.510000000000002</v>
      </c>
      <c r="H3928" s="1">
        <v>44854</v>
      </c>
      <c r="I3928" s="20">
        <v>0</v>
      </c>
      <c r="J3928" s="47">
        <f>Table_Query_from_Mac10[[#This Row],[unit_price]]-(Table_Query_from_Mac10[[#This Row],[unit_price]]*(Table_Query_from_Mac10[[#This Row],[discount_pct]]/100))</f>
        <v>17.510000000000002</v>
      </c>
      <c r="K3928" s="47">
        <f>Table_Query_from_Mac10[[#This Row],[unit_cost]]</f>
        <v>7.21</v>
      </c>
      <c r="L3928" s="47">
        <f>Table_Query_from_Mac10[[#This Row],[Live-cost]]*(1+Table_Query_from_Mac10[[#This Row],[CogsIncreasebyTYPE]])</f>
        <v>7.21</v>
      </c>
      <c r="M3928" s="47">
        <f>Table_Query_from_Mac10[[#This Row],[Live-cost]]*Table_Query_from_Mac10[[#This Row],[qty_to_ship]]</f>
        <v>28.84</v>
      </c>
      <c r="N3928" s="47">
        <f>IF(Table_Query_from_Mac10[[#This Row],[item_no]]="KDA",-Table_Query_from_Mac10[[#This Row],[unit_price]],Table_Query_from_Mac10[[#This Row],[Net Unit]]*Table_Query_from_Mac10[[#This Row],[qty_to_ship]])</f>
        <v>70.040000000000006</v>
      </c>
      <c r="O3928" s="47">
        <f>SUMIFS(Summary!C:C,Summary!H:H,Table_Query_from_Mac10[[#This Row],[Juiceoc]])</f>
        <v>0</v>
      </c>
      <c r="P3928" s="47">
        <f>SUMIFS(Summary!D:D,Summary!H:H,Table_Query_from_Mac10[[#This Row],[Juiceoc]])</f>
        <v>0</v>
      </c>
      <c r="Q3928" s="47">
        <f>SUMIFS(Summary!E:E,Summary!H:H,Table_Query_from_Mac10[[#This Row],[Juiceoc]])</f>
        <v>0</v>
      </c>
      <c r="R3928" s="47">
        <f>Table_Query_from_Mac10[[#This Row],[Net Unit]]*(1+Table_Query_from_Mac10[[#This Row],[PriceIncreasebyType]])</f>
        <v>17.510000000000002</v>
      </c>
      <c r="S3928" s="47">
        <f>Table_Query_from_Mac10[[#This Row],[UnitPriceFuture]]*Table_Query_from_Mac10[[#This Row],[qtytoShipFuture]]</f>
        <v>70.040000000000006</v>
      </c>
      <c r="T3928" s="47">
        <f>ROUND(Table_Query_from_Mac10[[#This Row],[qty_to_ship]]*(1+Table_Query_from_Mac10[[#This Row],[VolumeIncreasebyType]]),0)</f>
        <v>4</v>
      </c>
      <c r="U3928" s="47">
        <f>Table_Query_from_Mac10[[#This Row],[qtytoShipFuture]]*Table_Query_from_Mac10[[#This Row],[Future-cost]]</f>
        <v>28.84</v>
      </c>
      <c r="V3928" s="47">
        <f>Table_Query_from_Mac10[[#This Row],[qtytoShipFuture]]-Table_Query_from_Mac10[[#This Row],[qty_to_ship]]</f>
        <v>0</v>
      </c>
      <c r="W3928" s="47">
        <f>Table_Query_from_Mac10[[#This Row],[UnitPriceFuture]]</f>
        <v>17.510000000000002</v>
      </c>
      <c r="X3928" s="47">
        <f>Table_Query_from_Mac10[[#This Row],[Unit Increase]]*Table_Query_from_Mac10[[#This Row],[UnitPriceFuture]]</f>
        <v>0</v>
      </c>
      <c r="Y3928" s="47">
        <f>Table_Query_from_Mac10[[#This Row],[Unit Increase]]*Table_Query_from_Mac10[[#This Row],[Future-cost]]</f>
        <v>0</v>
      </c>
      <c r="Z3928" s="47">
        <f>-(Table_Query_from_Mac10[[#This Row],[Incremental Sales]]+((Table_Query_from_Mac10[[#This Row],[Incremental Sales]]*-(SUM(Summary!$S$8:$S$9)))))*Summary!$S$18</f>
        <v>0</v>
      </c>
      <c r="AA3928" s="47">
        <f>IFERROR(Table_Query_from_Mac10[[#This Row],[Incremental Cost]]/Table_Query_from_Mac10[[#This Row],[Incremental Sales]],0)</f>
        <v>0</v>
      </c>
      <c r="AB3928" s="47">
        <f>IFERROR(Table_Query_from_Mac10[[#This Row],[TotalCostFuture]]/Table_Query_from_Mac10[[#This Row],[totalsalesFuture]],0)</f>
        <v>0.41176470588235292</v>
      </c>
      <c r="AN3928" s="30">
        <v>16</v>
      </c>
      <c r="AO3928">
        <f t="shared" si="122"/>
        <v>4</v>
      </c>
      <c r="AQ3928" s="30">
        <v>50.04</v>
      </c>
      <c r="AR3928">
        <f t="shared" si="123"/>
        <v>17.510000000000002</v>
      </c>
    </row>
    <row r="3929" spans="1:44" x14ac:dyDescent="0.25">
      <c r="A3929">
        <v>90395</v>
      </c>
      <c r="B3929">
        <v>7</v>
      </c>
      <c r="C3929" t="s">
        <v>85</v>
      </c>
      <c r="D3929" t="s">
        <v>79</v>
      </c>
      <c r="E3929">
        <v>12</v>
      </c>
      <c r="F3929">
        <v>8.16</v>
      </c>
      <c r="G3929">
        <v>19.3</v>
      </c>
      <c r="H3929" s="1">
        <v>44854</v>
      </c>
      <c r="I3929" s="20">
        <v>0</v>
      </c>
      <c r="J3929" s="47">
        <f>Table_Query_from_Mac10[[#This Row],[unit_price]]-(Table_Query_from_Mac10[[#This Row],[unit_price]]*(Table_Query_from_Mac10[[#This Row],[discount_pct]]/100))</f>
        <v>19.3</v>
      </c>
      <c r="K3929" s="47">
        <f>Table_Query_from_Mac10[[#This Row],[unit_cost]]</f>
        <v>8.16</v>
      </c>
      <c r="L3929" s="47">
        <f>Table_Query_from_Mac10[[#This Row],[Live-cost]]*(1+Table_Query_from_Mac10[[#This Row],[CogsIncreasebyTYPE]])</f>
        <v>8.16</v>
      </c>
      <c r="M3929" s="47">
        <f>Table_Query_from_Mac10[[#This Row],[Live-cost]]*Table_Query_from_Mac10[[#This Row],[qty_to_ship]]</f>
        <v>97.92</v>
      </c>
      <c r="N3929" s="47">
        <f>IF(Table_Query_from_Mac10[[#This Row],[item_no]]="KDA",-Table_Query_from_Mac10[[#This Row],[unit_price]],Table_Query_from_Mac10[[#This Row],[Net Unit]]*Table_Query_from_Mac10[[#This Row],[qty_to_ship]])</f>
        <v>231.60000000000002</v>
      </c>
      <c r="O3929" s="47">
        <f>SUMIFS(Summary!C:C,Summary!H:H,Table_Query_from_Mac10[[#This Row],[Juiceoc]])</f>
        <v>0</v>
      </c>
      <c r="P3929" s="47">
        <f>SUMIFS(Summary!D:D,Summary!H:H,Table_Query_from_Mac10[[#This Row],[Juiceoc]])</f>
        <v>0</v>
      </c>
      <c r="Q3929" s="47">
        <f>SUMIFS(Summary!E:E,Summary!H:H,Table_Query_from_Mac10[[#This Row],[Juiceoc]])</f>
        <v>0</v>
      </c>
      <c r="R3929" s="47">
        <f>Table_Query_from_Mac10[[#This Row],[Net Unit]]*(1+Table_Query_from_Mac10[[#This Row],[PriceIncreasebyType]])</f>
        <v>19.3</v>
      </c>
      <c r="S3929" s="47">
        <f>Table_Query_from_Mac10[[#This Row],[UnitPriceFuture]]*Table_Query_from_Mac10[[#This Row],[qtytoShipFuture]]</f>
        <v>231.60000000000002</v>
      </c>
      <c r="T3929" s="47">
        <f>ROUND(Table_Query_from_Mac10[[#This Row],[qty_to_ship]]*(1+Table_Query_from_Mac10[[#This Row],[VolumeIncreasebyType]]),0)</f>
        <v>12</v>
      </c>
      <c r="U3929" s="47">
        <f>Table_Query_from_Mac10[[#This Row],[qtytoShipFuture]]*Table_Query_from_Mac10[[#This Row],[Future-cost]]</f>
        <v>97.92</v>
      </c>
      <c r="V3929" s="47">
        <f>Table_Query_from_Mac10[[#This Row],[qtytoShipFuture]]-Table_Query_from_Mac10[[#This Row],[qty_to_ship]]</f>
        <v>0</v>
      </c>
      <c r="W3929" s="47">
        <f>Table_Query_from_Mac10[[#This Row],[UnitPriceFuture]]</f>
        <v>19.3</v>
      </c>
      <c r="X3929" s="47">
        <f>Table_Query_from_Mac10[[#This Row],[Unit Increase]]*Table_Query_from_Mac10[[#This Row],[UnitPriceFuture]]</f>
        <v>0</v>
      </c>
      <c r="Y3929" s="47">
        <f>Table_Query_from_Mac10[[#This Row],[Unit Increase]]*Table_Query_from_Mac10[[#This Row],[Future-cost]]</f>
        <v>0</v>
      </c>
      <c r="Z3929" s="47">
        <f>-(Table_Query_from_Mac10[[#This Row],[Incremental Sales]]+((Table_Query_from_Mac10[[#This Row],[Incremental Sales]]*-(SUM(Summary!$S$8:$S$9)))))*Summary!$S$18</f>
        <v>0</v>
      </c>
      <c r="AA3929" s="47">
        <f>IFERROR(Table_Query_from_Mac10[[#This Row],[Incremental Cost]]/Table_Query_from_Mac10[[#This Row],[Incremental Sales]],0)</f>
        <v>0</v>
      </c>
      <c r="AB3929" s="47">
        <f>IFERROR(Table_Query_from_Mac10[[#This Row],[TotalCostFuture]]/Table_Query_from_Mac10[[#This Row],[totalsalesFuture]],0)</f>
        <v>0.42279792746113987</v>
      </c>
      <c r="AN3929" s="31">
        <v>48</v>
      </c>
      <c r="AO3929">
        <f t="shared" si="122"/>
        <v>12</v>
      </c>
      <c r="AQ3929" s="31">
        <v>55.13</v>
      </c>
      <c r="AR3929">
        <f t="shared" si="123"/>
        <v>19.3</v>
      </c>
    </row>
    <row r="3930" spans="1:44" x14ac:dyDescent="0.25">
      <c r="A3930">
        <v>90395</v>
      </c>
      <c r="B3930">
        <v>8</v>
      </c>
      <c r="C3930" t="s">
        <v>85</v>
      </c>
      <c r="D3930" t="s">
        <v>79</v>
      </c>
      <c r="E3930">
        <v>5</v>
      </c>
      <c r="F3930">
        <v>9.5</v>
      </c>
      <c r="G3930">
        <v>23.75</v>
      </c>
      <c r="H3930" s="1">
        <v>44854</v>
      </c>
      <c r="I3930" s="20">
        <v>0</v>
      </c>
      <c r="J3930" s="47">
        <f>Table_Query_from_Mac10[[#This Row],[unit_price]]-(Table_Query_from_Mac10[[#This Row],[unit_price]]*(Table_Query_from_Mac10[[#This Row],[discount_pct]]/100))</f>
        <v>23.75</v>
      </c>
      <c r="K3930" s="47">
        <f>Table_Query_from_Mac10[[#This Row],[unit_cost]]</f>
        <v>9.5</v>
      </c>
      <c r="L3930" s="47">
        <f>Table_Query_from_Mac10[[#This Row],[Live-cost]]*(1+Table_Query_from_Mac10[[#This Row],[CogsIncreasebyTYPE]])</f>
        <v>9.5</v>
      </c>
      <c r="M3930" s="47">
        <f>Table_Query_from_Mac10[[#This Row],[Live-cost]]*Table_Query_from_Mac10[[#This Row],[qty_to_ship]]</f>
        <v>47.5</v>
      </c>
      <c r="N3930" s="47">
        <f>IF(Table_Query_from_Mac10[[#This Row],[item_no]]="KDA",-Table_Query_from_Mac10[[#This Row],[unit_price]],Table_Query_from_Mac10[[#This Row],[Net Unit]]*Table_Query_from_Mac10[[#This Row],[qty_to_ship]])</f>
        <v>118.75</v>
      </c>
      <c r="O3930" s="47">
        <f>SUMIFS(Summary!C:C,Summary!H:H,Table_Query_from_Mac10[[#This Row],[Juiceoc]])</f>
        <v>0</v>
      </c>
      <c r="P3930" s="47">
        <f>SUMIFS(Summary!D:D,Summary!H:H,Table_Query_from_Mac10[[#This Row],[Juiceoc]])</f>
        <v>0</v>
      </c>
      <c r="Q3930" s="47">
        <f>SUMIFS(Summary!E:E,Summary!H:H,Table_Query_from_Mac10[[#This Row],[Juiceoc]])</f>
        <v>0</v>
      </c>
      <c r="R3930" s="47">
        <f>Table_Query_from_Mac10[[#This Row],[Net Unit]]*(1+Table_Query_from_Mac10[[#This Row],[PriceIncreasebyType]])</f>
        <v>23.75</v>
      </c>
      <c r="S3930" s="47">
        <f>Table_Query_from_Mac10[[#This Row],[UnitPriceFuture]]*Table_Query_from_Mac10[[#This Row],[qtytoShipFuture]]</f>
        <v>118.75</v>
      </c>
      <c r="T3930" s="47">
        <f>ROUND(Table_Query_from_Mac10[[#This Row],[qty_to_ship]]*(1+Table_Query_from_Mac10[[#This Row],[VolumeIncreasebyType]]),0)</f>
        <v>5</v>
      </c>
      <c r="U3930" s="47">
        <f>Table_Query_from_Mac10[[#This Row],[qtytoShipFuture]]*Table_Query_from_Mac10[[#This Row],[Future-cost]]</f>
        <v>47.5</v>
      </c>
      <c r="V3930" s="47">
        <f>Table_Query_from_Mac10[[#This Row],[qtytoShipFuture]]-Table_Query_from_Mac10[[#This Row],[qty_to_ship]]</f>
        <v>0</v>
      </c>
      <c r="W3930" s="47">
        <f>Table_Query_from_Mac10[[#This Row],[UnitPriceFuture]]</f>
        <v>23.75</v>
      </c>
      <c r="X3930" s="47">
        <f>Table_Query_from_Mac10[[#This Row],[Unit Increase]]*Table_Query_from_Mac10[[#This Row],[UnitPriceFuture]]</f>
        <v>0</v>
      </c>
      <c r="Y3930" s="47">
        <f>Table_Query_from_Mac10[[#This Row],[Unit Increase]]*Table_Query_from_Mac10[[#This Row],[Future-cost]]</f>
        <v>0</v>
      </c>
      <c r="Z3930" s="47">
        <f>-(Table_Query_from_Mac10[[#This Row],[Incremental Sales]]+((Table_Query_from_Mac10[[#This Row],[Incremental Sales]]*-(SUM(Summary!$S$8:$S$9)))))*Summary!$S$18</f>
        <v>0</v>
      </c>
      <c r="AA3930" s="47">
        <f>IFERROR(Table_Query_from_Mac10[[#This Row],[Incremental Cost]]/Table_Query_from_Mac10[[#This Row],[Incremental Sales]],0)</f>
        <v>0</v>
      </c>
      <c r="AB3930" s="47">
        <f>IFERROR(Table_Query_from_Mac10[[#This Row],[TotalCostFuture]]/Table_Query_from_Mac10[[#This Row],[totalsalesFuture]],0)</f>
        <v>0.4</v>
      </c>
      <c r="AN3930" s="30">
        <v>18</v>
      </c>
      <c r="AO3930">
        <f t="shared" si="122"/>
        <v>5</v>
      </c>
      <c r="AQ3930" s="30">
        <v>67.87</v>
      </c>
      <c r="AR3930">
        <f t="shared" si="123"/>
        <v>23.75</v>
      </c>
    </row>
    <row r="3931" spans="1:44" x14ac:dyDescent="0.25">
      <c r="A3931">
        <v>90395</v>
      </c>
      <c r="B3931">
        <v>9</v>
      </c>
      <c r="C3931" t="s">
        <v>85</v>
      </c>
      <c r="D3931" t="s">
        <v>79</v>
      </c>
      <c r="E3931">
        <v>2</v>
      </c>
      <c r="F3931">
        <v>10.85</v>
      </c>
      <c r="G3931">
        <v>28.61</v>
      </c>
      <c r="H3931" s="1">
        <v>44854</v>
      </c>
      <c r="I3931" s="20">
        <v>0</v>
      </c>
      <c r="J3931" s="47">
        <f>Table_Query_from_Mac10[[#This Row],[unit_price]]-(Table_Query_from_Mac10[[#This Row],[unit_price]]*(Table_Query_from_Mac10[[#This Row],[discount_pct]]/100))</f>
        <v>28.61</v>
      </c>
      <c r="K3931" s="47">
        <f>Table_Query_from_Mac10[[#This Row],[unit_cost]]</f>
        <v>10.85</v>
      </c>
      <c r="L3931" s="47">
        <f>Table_Query_from_Mac10[[#This Row],[Live-cost]]*(1+Table_Query_from_Mac10[[#This Row],[CogsIncreasebyTYPE]])</f>
        <v>10.85</v>
      </c>
      <c r="M3931" s="47">
        <f>Table_Query_from_Mac10[[#This Row],[Live-cost]]*Table_Query_from_Mac10[[#This Row],[qty_to_ship]]</f>
        <v>21.7</v>
      </c>
      <c r="N3931" s="47">
        <f>IF(Table_Query_from_Mac10[[#This Row],[item_no]]="KDA",-Table_Query_from_Mac10[[#This Row],[unit_price]],Table_Query_from_Mac10[[#This Row],[Net Unit]]*Table_Query_from_Mac10[[#This Row],[qty_to_ship]])</f>
        <v>57.22</v>
      </c>
      <c r="O3931" s="47">
        <f>SUMIFS(Summary!C:C,Summary!H:H,Table_Query_from_Mac10[[#This Row],[Juiceoc]])</f>
        <v>0</v>
      </c>
      <c r="P3931" s="47">
        <f>SUMIFS(Summary!D:D,Summary!H:H,Table_Query_from_Mac10[[#This Row],[Juiceoc]])</f>
        <v>0</v>
      </c>
      <c r="Q3931" s="47">
        <f>SUMIFS(Summary!E:E,Summary!H:H,Table_Query_from_Mac10[[#This Row],[Juiceoc]])</f>
        <v>0</v>
      </c>
      <c r="R3931" s="47">
        <f>Table_Query_from_Mac10[[#This Row],[Net Unit]]*(1+Table_Query_from_Mac10[[#This Row],[PriceIncreasebyType]])</f>
        <v>28.61</v>
      </c>
      <c r="S3931" s="47">
        <f>Table_Query_from_Mac10[[#This Row],[UnitPriceFuture]]*Table_Query_from_Mac10[[#This Row],[qtytoShipFuture]]</f>
        <v>57.22</v>
      </c>
      <c r="T3931" s="47">
        <f>ROUND(Table_Query_from_Mac10[[#This Row],[qty_to_ship]]*(1+Table_Query_from_Mac10[[#This Row],[VolumeIncreasebyType]]),0)</f>
        <v>2</v>
      </c>
      <c r="U3931" s="47">
        <f>Table_Query_from_Mac10[[#This Row],[qtytoShipFuture]]*Table_Query_from_Mac10[[#This Row],[Future-cost]]</f>
        <v>21.7</v>
      </c>
      <c r="V3931" s="47">
        <f>Table_Query_from_Mac10[[#This Row],[qtytoShipFuture]]-Table_Query_from_Mac10[[#This Row],[qty_to_ship]]</f>
        <v>0</v>
      </c>
      <c r="W3931" s="47">
        <f>Table_Query_from_Mac10[[#This Row],[UnitPriceFuture]]</f>
        <v>28.61</v>
      </c>
      <c r="X3931" s="47">
        <f>Table_Query_from_Mac10[[#This Row],[Unit Increase]]*Table_Query_from_Mac10[[#This Row],[UnitPriceFuture]]</f>
        <v>0</v>
      </c>
      <c r="Y3931" s="47">
        <f>Table_Query_from_Mac10[[#This Row],[Unit Increase]]*Table_Query_from_Mac10[[#This Row],[Future-cost]]</f>
        <v>0</v>
      </c>
      <c r="Z3931" s="47">
        <f>-(Table_Query_from_Mac10[[#This Row],[Incremental Sales]]+((Table_Query_from_Mac10[[#This Row],[Incremental Sales]]*-(SUM(Summary!$S$8:$S$9)))))*Summary!$S$18</f>
        <v>0</v>
      </c>
      <c r="AA3931" s="47">
        <f>IFERROR(Table_Query_from_Mac10[[#This Row],[Incremental Cost]]/Table_Query_from_Mac10[[#This Row],[Incremental Sales]],0)</f>
        <v>0</v>
      </c>
      <c r="AB3931" s="47">
        <f>IFERROR(Table_Query_from_Mac10[[#This Row],[TotalCostFuture]]/Table_Query_from_Mac10[[#This Row],[totalsalesFuture]],0)</f>
        <v>0.37923802866130724</v>
      </c>
      <c r="AN3931" s="31">
        <v>6</v>
      </c>
      <c r="AO3931">
        <f t="shared" si="122"/>
        <v>2</v>
      </c>
      <c r="AQ3931" s="31">
        <v>81.75</v>
      </c>
      <c r="AR3931">
        <f t="shared" si="123"/>
        <v>28.61</v>
      </c>
    </row>
    <row r="3932" spans="1:44" x14ac:dyDescent="0.25">
      <c r="A3932">
        <v>90395</v>
      </c>
      <c r="B3932">
        <v>10</v>
      </c>
      <c r="C3932" t="s">
        <v>86</v>
      </c>
      <c r="D3932" t="s">
        <v>79</v>
      </c>
      <c r="E3932">
        <v>19</v>
      </c>
      <c r="F3932">
        <v>4.7</v>
      </c>
      <c r="G3932">
        <v>11.64</v>
      </c>
      <c r="H3932" s="1">
        <v>44854</v>
      </c>
      <c r="I3932" s="20">
        <v>0</v>
      </c>
      <c r="J3932" s="47">
        <f>Table_Query_from_Mac10[[#This Row],[unit_price]]-(Table_Query_from_Mac10[[#This Row],[unit_price]]*(Table_Query_from_Mac10[[#This Row],[discount_pct]]/100))</f>
        <v>11.64</v>
      </c>
      <c r="K3932" s="47">
        <f>Table_Query_from_Mac10[[#This Row],[unit_cost]]</f>
        <v>4.7</v>
      </c>
      <c r="L3932" s="47">
        <f>Table_Query_from_Mac10[[#This Row],[Live-cost]]*(1+Table_Query_from_Mac10[[#This Row],[CogsIncreasebyTYPE]])</f>
        <v>4.7</v>
      </c>
      <c r="M3932" s="47">
        <f>Table_Query_from_Mac10[[#This Row],[Live-cost]]*Table_Query_from_Mac10[[#This Row],[qty_to_ship]]</f>
        <v>89.3</v>
      </c>
      <c r="N3932" s="47">
        <f>IF(Table_Query_from_Mac10[[#This Row],[item_no]]="KDA",-Table_Query_from_Mac10[[#This Row],[unit_price]],Table_Query_from_Mac10[[#This Row],[Net Unit]]*Table_Query_from_Mac10[[#This Row],[qty_to_ship]])</f>
        <v>221.16000000000003</v>
      </c>
      <c r="O3932" s="47">
        <f>SUMIFS(Summary!C:C,Summary!H:H,Table_Query_from_Mac10[[#This Row],[Juiceoc]])</f>
        <v>0</v>
      </c>
      <c r="P3932" s="47">
        <f>SUMIFS(Summary!D:D,Summary!H:H,Table_Query_from_Mac10[[#This Row],[Juiceoc]])</f>
        <v>0</v>
      </c>
      <c r="Q3932" s="47">
        <f>SUMIFS(Summary!E:E,Summary!H:H,Table_Query_from_Mac10[[#This Row],[Juiceoc]])</f>
        <v>0</v>
      </c>
      <c r="R3932" s="47">
        <f>Table_Query_from_Mac10[[#This Row],[Net Unit]]*(1+Table_Query_from_Mac10[[#This Row],[PriceIncreasebyType]])</f>
        <v>11.64</v>
      </c>
      <c r="S3932" s="47">
        <f>Table_Query_from_Mac10[[#This Row],[UnitPriceFuture]]*Table_Query_from_Mac10[[#This Row],[qtytoShipFuture]]</f>
        <v>221.16000000000003</v>
      </c>
      <c r="T3932" s="47">
        <f>ROUND(Table_Query_from_Mac10[[#This Row],[qty_to_ship]]*(1+Table_Query_from_Mac10[[#This Row],[VolumeIncreasebyType]]),0)</f>
        <v>19</v>
      </c>
      <c r="U3932" s="47">
        <f>Table_Query_from_Mac10[[#This Row],[qtytoShipFuture]]*Table_Query_from_Mac10[[#This Row],[Future-cost]]</f>
        <v>89.3</v>
      </c>
      <c r="V3932" s="47">
        <f>Table_Query_from_Mac10[[#This Row],[qtytoShipFuture]]-Table_Query_from_Mac10[[#This Row],[qty_to_ship]]</f>
        <v>0</v>
      </c>
      <c r="W3932" s="47">
        <f>Table_Query_from_Mac10[[#This Row],[UnitPriceFuture]]</f>
        <v>11.64</v>
      </c>
      <c r="X3932" s="47">
        <f>Table_Query_from_Mac10[[#This Row],[Unit Increase]]*Table_Query_from_Mac10[[#This Row],[UnitPriceFuture]]</f>
        <v>0</v>
      </c>
      <c r="Y3932" s="47">
        <f>Table_Query_from_Mac10[[#This Row],[Unit Increase]]*Table_Query_from_Mac10[[#This Row],[Future-cost]]</f>
        <v>0</v>
      </c>
      <c r="Z3932" s="47">
        <f>-(Table_Query_from_Mac10[[#This Row],[Incremental Sales]]+((Table_Query_from_Mac10[[#This Row],[Incremental Sales]]*-(SUM(Summary!$S$8:$S$9)))))*Summary!$S$18</f>
        <v>0</v>
      </c>
      <c r="AA3932" s="47">
        <f>IFERROR(Table_Query_from_Mac10[[#This Row],[Incremental Cost]]/Table_Query_from_Mac10[[#This Row],[Incremental Sales]],0)</f>
        <v>0</v>
      </c>
      <c r="AB3932" s="47">
        <f>IFERROR(Table_Query_from_Mac10[[#This Row],[TotalCostFuture]]/Table_Query_from_Mac10[[#This Row],[totalsalesFuture]],0)</f>
        <v>0.40378006872852229</v>
      </c>
      <c r="AN3932" s="30">
        <v>75</v>
      </c>
      <c r="AO3932">
        <f t="shared" si="122"/>
        <v>19</v>
      </c>
      <c r="AQ3932" s="30">
        <v>33.26</v>
      </c>
      <c r="AR3932">
        <f t="shared" si="123"/>
        <v>11.64</v>
      </c>
    </row>
    <row r="3933" spans="1:44" x14ac:dyDescent="0.25">
      <c r="A3933">
        <v>90395</v>
      </c>
      <c r="B3933">
        <v>11</v>
      </c>
      <c r="C3933" t="s">
        <v>86</v>
      </c>
      <c r="D3933" t="s">
        <v>79</v>
      </c>
      <c r="E3933">
        <v>7</v>
      </c>
      <c r="F3933">
        <v>5.27</v>
      </c>
      <c r="G3933">
        <v>12.56</v>
      </c>
      <c r="H3933" s="1">
        <v>44854</v>
      </c>
      <c r="I3933" s="20">
        <v>0</v>
      </c>
      <c r="J3933" s="47">
        <f>Table_Query_from_Mac10[[#This Row],[unit_price]]-(Table_Query_from_Mac10[[#This Row],[unit_price]]*(Table_Query_from_Mac10[[#This Row],[discount_pct]]/100))</f>
        <v>12.56</v>
      </c>
      <c r="K3933" s="47">
        <f>Table_Query_from_Mac10[[#This Row],[unit_cost]]</f>
        <v>5.27</v>
      </c>
      <c r="L3933" s="47">
        <f>Table_Query_from_Mac10[[#This Row],[Live-cost]]*(1+Table_Query_from_Mac10[[#This Row],[CogsIncreasebyTYPE]])</f>
        <v>5.27</v>
      </c>
      <c r="M3933" s="47">
        <f>Table_Query_from_Mac10[[#This Row],[Live-cost]]*Table_Query_from_Mac10[[#This Row],[qty_to_ship]]</f>
        <v>36.89</v>
      </c>
      <c r="N3933" s="47">
        <f>IF(Table_Query_from_Mac10[[#This Row],[item_no]]="KDA",-Table_Query_from_Mac10[[#This Row],[unit_price]],Table_Query_from_Mac10[[#This Row],[Net Unit]]*Table_Query_from_Mac10[[#This Row],[qty_to_ship]])</f>
        <v>87.92</v>
      </c>
      <c r="O3933" s="47">
        <f>SUMIFS(Summary!C:C,Summary!H:H,Table_Query_from_Mac10[[#This Row],[Juiceoc]])</f>
        <v>0</v>
      </c>
      <c r="P3933" s="47">
        <f>SUMIFS(Summary!D:D,Summary!H:H,Table_Query_from_Mac10[[#This Row],[Juiceoc]])</f>
        <v>0</v>
      </c>
      <c r="Q3933" s="47">
        <f>SUMIFS(Summary!E:E,Summary!H:H,Table_Query_from_Mac10[[#This Row],[Juiceoc]])</f>
        <v>0</v>
      </c>
      <c r="R3933" s="47">
        <f>Table_Query_from_Mac10[[#This Row],[Net Unit]]*(1+Table_Query_from_Mac10[[#This Row],[PriceIncreasebyType]])</f>
        <v>12.56</v>
      </c>
      <c r="S3933" s="47">
        <f>Table_Query_from_Mac10[[#This Row],[UnitPriceFuture]]*Table_Query_from_Mac10[[#This Row],[qtytoShipFuture]]</f>
        <v>87.92</v>
      </c>
      <c r="T3933" s="47">
        <f>ROUND(Table_Query_from_Mac10[[#This Row],[qty_to_ship]]*(1+Table_Query_from_Mac10[[#This Row],[VolumeIncreasebyType]]),0)</f>
        <v>7</v>
      </c>
      <c r="U3933" s="47">
        <f>Table_Query_from_Mac10[[#This Row],[qtytoShipFuture]]*Table_Query_from_Mac10[[#This Row],[Future-cost]]</f>
        <v>36.89</v>
      </c>
      <c r="V3933" s="47">
        <f>Table_Query_from_Mac10[[#This Row],[qtytoShipFuture]]-Table_Query_from_Mac10[[#This Row],[qty_to_ship]]</f>
        <v>0</v>
      </c>
      <c r="W3933" s="47">
        <f>Table_Query_from_Mac10[[#This Row],[UnitPriceFuture]]</f>
        <v>12.56</v>
      </c>
      <c r="X3933" s="47">
        <f>Table_Query_from_Mac10[[#This Row],[Unit Increase]]*Table_Query_from_Mac10[[#This Row],[UnitPriceFuture]]</f>
        <v>0</v>
      </c>
      <c r="Y3933" s="47">
        <f>Table_Query_from_Mac10[[#This Row],[Unit Increase]]*Table_Query_from_Mac10[[#This Row],[Future-cost]]</f>
        <v>0</v>
      </c>
      <c r="Z3933" s="47">
        <f>-(Table_Query_from_Mac10[[#This Row],[Incremental Sales]]+((Table_Query_from_Mac10[[#This Row],[Incremental Sales]]*-(SUM(Summary!$S$8:$S$9)))))*Summary!$S$18</f>
        <v>0</v>
      </c>
      <c r="AA3933" s="47">
        <f>IFERROR(Table_Query_from_Mac10[[#This Row],[Incremental Cost]]/Table_Query_from_Mac10[[#This Row],[Incremental Sales]],0)</f>
        <v>0</v>
      </c>
      <c r="AB3933" s="47">
        <f>IFERROR(Table_Query_from_Mac10[[#This Row],[TotalCostFuture]]/Table_Query_from_Mac10[[#This Row],[totalsalesFuture]],0)</f>
        <v>0.41958598726114649</v>
      </c>
      <c r="AN3933" s="31">
        <v>25</v>
      </c>
      <c r="AO3933">
        <f t="shared" si="122"/>
        <v>7</v>
      </c>
      <c r="AQ3933" s="31">
        <v>35.880000000000003</v>
      </c>
      <c r="AR3933">
        <f t="shared" si="123"/>
        <v>12.56</v>
      </c>
    </row>
    <row r="3934" spans="1:44" x14ac:dyDescent="0.25">
      <c r="A3934">
        <v>90395</v>
      </c>
      <c r="B3934">
        <v>12</v>
      </c>
      <c r="C3934" t="s">
        <v>86</v>
      </c>
      <c r="D3934" t="s">
        <v>79</v>
      </c>
      <c r="E3934">
        <v>25</v>
      </c>
      <c r="F3934">
        <v>5.74</v>
      </c>
      <c r="G3934">
        <v>13.16</v>
      </c>
      <c r="H3934" s="1">
        <v>44854</v>
      </c>
      <c r="I3934" s="20">
        <v>0</v>
      </c>
      <c r="J3934" s="47">
        <f>Table_Query_from_Mac10[[#This Row],[unit_price]]-(Table_Query_from_Mac10[[#This Row],[unit_price]]*(Table_Query_from_Mac10[[#This Row],[discount_pct]]/100))</f>
        <v>13.16</v>
      </c>
      <c r="K3934" s="47">
        <f>Table_Query_from_Mac10[[#This Row],[unit_cost]]</f>
        <v>5.74</v>
      </c>
      <c r="L3934" s="47">
        <f>Table_Query_from_Mac10[[#This Row],[Live-cost]]*(1+Table_Query_from_Mac10[[#This Row],[CogsIncreasebyTYPE]])</f>
        <v>5.74</v>
      </c>
      <c r="M3934" s="47">
        <f>Table_Query_from_Mac10[[#This Row],[Live-cost]]*Table_Query_from_Mac10[[#This Row],[qty_to_ship]]</f>
        <v>143.5</v>
      </c>
      <c r="N3934" s="47">
        <f>IF(Table_Query_from_Mac10[[#This Row],[item_no]]="KDA",-Table_Query_from_Mac10[[#This Row],[unit_price]],Table_Query_from_Mac10[[#This Row],[Net Unit]]*Table_Query_from_Mac10[[#This Row],[qty_to_ship]])</f>
        <v>329</v>
      </c>
      <c r="O3934" s="47">
        <f>SUMIFS(Summary!C:C,Summary!H:H,Table_Query_from_Mac10[[#This Row],[Juiceoc]])</f>
        <v>0</v>
      </c>
      <c r="P3934" s="47">
        <f>SUMIFS(Summary!D:D,Summary!H:H,Table_Query_from_Mac10[[#This Row],[Juiceoc]])</f>
        <v>0</v>
      </c>
      <c r="Q3934" s="47">
        <f>SUMIFS(Summary!E:E,Summary!H:H,Table_Query_from_Mac10[[#This Row],[Juiceoc]])</f>
        <v>0</v>
      </c>
      <c r="R3934" s="47">
        <f>Table_Query_from_Mac10[[#This Row],[Net Unit]]*(1+Table_Query_from_Mac10[[#This Row],[PriceIncreasebyType]])</f>
        <v>13.16</v>
      </c>
      <c r="S3934" s="47">
        <f>Table_Query_from_Mac10[[#This Row],[UnitPriceFuture]]*Table_Query_from_Mac10[[#This Row],[qtytoShipFuture]]</f>
        <v>329</v>
      </c>
      <c r="T3934" s="47">
        <f>ROUND(Table_Query_from_Mac10[[#This Row],[qty_to_ship]]*(1+Table_Query_from_Mac10[[#This Row],[VolumeIncreasebyType]]),0)</f>
        <v>25</v>
      </c>
      <c r="U3934" s="47">
        <f>Table_Query_from_Mac10[[#This Row],[qtytoShipFuture]]*Table_Query_from_Mac10[[#This Row],[Future-cost]]</f>
        <v>143.5</v>
      </c>
      <c r="V3934" s="47">
        <f>Table_Query_from_Mac10[[#This Row],[qtytoShipFuture]]-Table_Query_from_Mac10[[#This Row],[qty_to_ship]]</f>
        <v>0</v>
      </c>
      <c r="W3934" s="47">
        <f>Table_Query_from_Mac10[[#This Row],[UnitPriceFuture]]</f>
        <v>13.16</v>
      </c>
      <c r="X3934" s="47">
        <f>Table_Query_from_Mac10[[#This Row],[Unit Increase]]*Table_Query_from_Mac10[[#This Row],[UnitPriceFuture]]</f>
        <v>0</v>
      </c>
      <c r="Y3934" s="47">
        <f>Table_Query_from_Mac10[[#This Row],[Unit Increase]]*Table_Query_from_Mac10[[#This Row],[Future-cost]]</f>
        <v>0</v>
      </c>
      <c r="Z3934" s="47">
        <f>-(Table_Query_from_Mac10[[#This Row],[Incremental Sales]]+((Table_Query_from_Mac10[[#This Row],[Incremental Sales]]*-(SUM(Summary!$S$8:$S$9)))))*Summary!$S$18</f>
        <v>0</v>
      </c>
      <c r="AA3934" s="47">
        <f>IFERROR(Table_Query_from_Mac10[[#This Row],[Incremental Cost]]/Table_Query_from_Mac10[[#This Row],[Incremental Sales]],0)</f>
        <v>0</v>
      </c>
      <c r="AB3934" s="47">
        <f>IFERROR(Table_Query_from_Mac10[[#This Row],[TotalCostFuture]]/Table_Query_from_Mac10[[#This Row],[totalsalesFuture]],0)</f>
        <v>0.43617021276595747</v>
      </c>
      <c r="AN3934" s="30">
        <v>100</v>
      </c>
      <c r="AO3934">
        <f t="shared" si="122"/>
        <v>25</v>
      </c>
      <c r="AQ3934" s="30">
        <v>37.61</v>
      </c>
      <c r="AR3934">
        <f t="shared" si="123"/>
        <v>13.16</v>
      </c>
    </row>
    <row r="3935" spans="1:44" x14ac:dyDescent="0.25">
      <c r="A3935">
        <v>90395</v>
      </c>
      <c r="B3935">
        <v>13</v>
      </c>
      <c r="C3935" t="s">
        <v>86</v>
      </c>
      <c r="D3935" t="s">
        <v>79</v>
      </c>
      <c r="E3935">
        <v>4</v>
      </c>
      <c r="F3935">
        <v>6.33</v>
      </c>
      <c r="G3935">
        <v>14.79</v>
      </c>
      <c r="H3935" s="1">
        <v>44854</v>
      </c>
      <c r="I3935" s="20">
        <v>0</v>
      </c>
      <c r="J3935" s="47">
        <f>Table_Query_from_Mac10[[#This Row],[unit_price]]-(Table_Query_from_Mac10[[#This Row],[unit_price]]*(Table_Query_from_Mac10[[#This Row],[discount_pct]]/100))</f>
        <v>14.79</v>
      </c>
      <c r="K3935" s="47">
        <f>Table_Query_from_Mac10[[#This Row],[unit_cost]]</f>
        <v>6.33</v>
      </c>
      <c r="L3935" s="47">
        <f>Table_Query_from_Mac10[[#This Row],[Live-cost]]*(1+Table_Query_from_Mac10[[#This Row],[CogsIncreasebyTYPE]])</f>
        <v>6.33</v>
      </c>
      <c r="M3935" s="47">
        <f>Table_Query_from_Mac10[[#This Row],[Live-cost]]*Table_Query_from_Mac10[[#This Row],[qty_to_ship]]</f>
        <v>25.32</v>
      </c>
      <c r="N3935" s="47">
        <f>IF(Table_Query_from_Mac10[[#This Row],[item_no]]="KDA",-Table_Query_from_Mac10[[#This Row],[unit_price]],Table_Query_from_Mac10[[#This Row],[Net Unit]]*Table_Query_from_Mac10[[#This Row],[qty_to_ship]])</f>
        <v>59.16</v>
      </c>
      <c r="O3935" s="47">
        <f>SUMIFS(Summary!C:C,Summary!H:H,Table_Query_from_Mac10[[#This Row],[Juiceoc]])</f>
        <v>0</v>
      </c>
      <c r="P3935" s="47">
        <f>SUMIFS(Summary!D:D,Summary!H:H,Table_Query_from_Mac10[[#This Row],[Juiceoc]])</f>
        <v>0</v>
      </c>
      <c r="Q3935" s="47">
        <f>SUMIFS(Summary!E:E,Summary!H:H,Table_Query_from_Mac10[[#This Row],[Juiceoc]])</f>
        <v>0</v>
      </c>
      <c r="R3935" s="47">
        <f>Table_Query_from_Mac10[[#This Row],[Net Unit]]*(1+Table_Query_from_Mac10[[#This Row],[PriceIncreasebyType]])</f>
        <v>14.79</v>
      </c>
      <c r="S3935" s="47">
        <f>Table_Query_from_Mac10[[#This Row],[UnitPriceFuture]]*Table_Query_from_Mac10[[#This Row],[qtytoShipFuture]]</f>
        <v>59.16</v>
      </c>
      <c r="T3935" s="47">
        <f>ROUND(Table_Query_from_Mac10[[#This Row],[qty_to_ship]]*(1+Table_Query_from_Mac10[[#This Row],[VolumeIncreasebyType]]),0)</f>
        <v>4</v>
      </c>
      <c r="U3935" s="47">
        <f>Table_Query_from_Mac10[[#This Row],[qtytoShipFuture]]*Table_Query_from_Mac10[[#This Row],[Future-cost]]</f>
        <v>25.32</v>
      </c>
      <c r="V3935" s="47">
        <f>Table_Query_from_Mac10[[#This Row],[qtytoShipFuture]]-Table_Query_from_Mac10[[#This Row],[qty_to_ship]]</f>
        <v>0</v>
      </c>
      <c r="W3935" s="47">
        <f>Table_Query_from_Mac10[[#This Row],[UnitPriceFuture]]</f>
        <v>14.79</v>
      </c>
      <c r="X3935" s="47">
        <f>Table_Query_from_Mac10[[#This Row],[Unit Increase]]*Table_Query_from_Mac10[[#This Row],[UnitPriceFuture]]</f>
        <v>0</v>
      </c>
      <c r="Y3935" s="47">
        <f>Table_Query_from_Mac10[[#This Row],[Unit Increase]]*Table_Query_from_Mac10[[#This Row],[Future-cost]]</f>
        <v>0</v>
      </c>
      <c r="Z3935" s="47">
        <f>-(Table_Query_from_Mac10[[#This Row],[Incremental Sales]]+((Table_Query_from_Mac10[[#This Row],[Incremental Sales]]*-(SUM(Summary!$S$8:$S$9)))))*Summary!$S$18</f>
        <v>0</v>
      </c>
      <c r="AA3935" s="47">
        <f>IFERROR(Table_Query_from_Mac10[[#This Row],[Incremental Cost]]/Table_Query_from_Mac10[[#This Row],[Incremental Sales]],0)</f>
        <v>0</v>
      </c>
      <c r="AB3935" s="47">
        <f>IFERROR(Table_Query_from_Mac10[[#This Row],[TotalCostFuture]]/Table_Query_from_Mac10[[#This Row],[totalsalesFuture]],0)</f>
        <v>0.42799188640973634</v>
      </c>
      <c r="AN3935" s="31">
        <v>16</v>
      </c>
      <c r="AO3935">
        <f t="shared" si="122"/>
        <v>4</v>
      </c>
      <c r="AQ3935" s="31">
        <v>42.25</v>
      </c>
      <c r="AR3935">
        <f t="shared" si="123"/>
        <v>14.79</v>
      </c>
    </row>
    <row r="3936" spans="1:44" x14ac:dyDescent="0.25">
      <c r="A3936">
        <v>90395</v>
      </c>
      <c r="B3936">
        <v>14</v>
      </c>
      <c r="C3936" t="s">
        <v>86</v>
      </c>
      <c r="D3936" t="s">
        <v>79</v>
      </c>
      <c r="E3936">
        <v>16</v>
      </c>
      <c r="F3936">
        <v>6.95</v>
      </c>
      <c r="G3936">
        <v>16.170000000000002</v>
      </c>
      <c r="H3936" s="1">
        <v>44854</v>
      </c>
      <c r="I3936" s="20">
        <v>0</v>
      </c>
      <c r="J3936" s="47">
        <f>Table_Query_from_Mac10[[#This Row],[unit_price]]-(Table_Query_from_Mac10[[#This Row],[unit_price]]*(Table_Query_from_Mac10[[#This Row],[discount_pct]]/100))</f>
        <v>16.170000000000002</v>
      </c>
      <c r="K3936" s="47">
        <f>Table_Query_from_Mac10[[#This Row],[unit_cost]]</f>
        <v>6.95</v>
      </c>
      <c r="L3936" s="47">
        <f>Table_Query_from_Mac10[[#This Row],[Live-cost]]*(1+Table_Query_from_Mac10[[#This Row],[CogsIncreasebyTYPE]])</f>
        <v>6.95</v>
      </c>
      <c r="M3936" s="47">
        <f>Table_Query_from_Mac10[[#This Row],[Live-cost]]*Table_Query_from_Mac10[[#This Row],[qty_to_ship]]</f>
        <v>111.2</v>
      </c>
      <c r="N3936" s="47">
        <f>IF(Table_Query_from_Mac10[[#This Row],[item_no]]="KDA",-Table_Query_from_Mac10[[#This Row],[unit_price]],Table_Query_from_Mac10[[#This Row],[Net Unit]]*Table_Query_from_Mac10[[#This Row],[qty_to_ship]])</f>
        <v>258.72000000000003</v>
      </c>
      <c r="O3936" s="47">
        <f>SUMIFS(Summary!C:C,Summary!H:H,Table_Query_from_Mac10[[#This Row],[Juiceoc]])</f>
        <v>0</v>
      </c>
      <c r="P3936" s="47">
        <f>SUMIFS(Summary!D:D,Summary!H:H,Table_Query_from_Mac10[[#This Row],[Juiceoc]])</f>
        <v>0</v>
      </c>
      <c r="Q3936" s="47">
        <f>SUMIFS(Summary!E:E,Summary!H:H,Table_Query_from_Mac10[[#This Row],[Juiceoc]])</f>
        <v>0</v>
      </c>
      <c r="R3936" s="47">
        <f>Table_Query_from_Mac10[[#This Row],[Net Unit]]*(1+Table_Query_from_Mac10[[#This Row],[PriceIncreasebyType]])</f>
        <v>16.170000000000002</v>
      </c>
      <c r="S3936" s="47">
        <f>Table_Query_from_Mac10[[#This Row],[UnitPriceFuture]]*Table_Query_from_Mac10[[#This Row],[qtytoShipFuture]]</f>
        <v>258.72000000000003</v>
      </c>
      <c r="T3936" s="47">
        <f>ROUND(Table_Query_from_Mac10[[#This Row],[qty_to_ship]]*(1+Table_Query_from_Mac10[[#This Row],[VolumeIncreasebyType]]),0)</f>
        <v>16</v>
      </c>
      <c r="U3936" s="47">
        <f>Table_Query_from_Mac10[[#This Row],[qtytoShipFuture]]*Table_Query_from_Mac10[[#This Row],[Future-cost]]</f>
        <v>111.2</v>
      </c>
      <c r="V3936" s="47">
        <f>Table_Query_from_Mac10[[#This Row],[qtytoShipFuture]]-Table_Query_from_Mac10[[#This Row],[qty_to_ship]]</f>
        <v>0</v>
      </c>
      <c r="W3936" s="47">
        <f>Table_Query_from_Mac10[[#This Row],[UnitPriceFuture]]</f>
        <v>16.170000000000002</v>
      </c>
      <c r="X3936" s="47">
        <f>Table_Query_from_Mac10[[#This Row],[Unit Increase]]*Table_Query_from_Mac10[[#This Row],[UnitPriceFuture]]</f>
        <v>0</v>
      </c>
      <c r="Y3936" s="47">
        <f>Table_Query_from_Mac10[[#This Row],[Unit Increase]]*Table_Query_from_Mac10[[#This Row],[Future-cost]]</f>
        <v>0</v>
      </c>
      <c r="Z3936" s="47">
        <f>-(Table_Query_from_Mac10[[#This Row],[Incremental Sales]]+((Table_Query_from_Mac10[[#This Row],[Incremental Sales]]*-(SUM(Summary!$S$8:$S$9)))))*Summary!$S$18</f>
        <v>0</v>
      </c>
      <c r="AA3936" s="47">
        <f>IFERROR(Table_Query_from_Mac10[[#This Row],[Incremental Cost]]/Table_Query_from_Mac10[[#This Row],[Incremental Sales]],0)</f>
        <v>0</v>
      </c>
      <c r="AB3936" s="47">
        <f>IFERROR(Table_Query_from_Mac10[[#This Row],[TotalCostFuture]]/Table_Query_from_Mac10[[#This Row],[totalsalesFuture]],0)</f>
        <v>0.42980828695114404</v>
      </c>
      <c r="AN3936" s="30">
        <v>64</v>
      </c>
      <c r="AO3936">
        <f t="shared" si="122"/>
        <v>16</v>
      </c>
      <c r="AQ3936" s="30">
        <v>46.2</v>
      </c>
      <c r="AR3936">
        <f t="shared" si="123"/>
        <v>16.170000000000002</v>
      </c>
    </row>
    <row r="3937" spans="1:44" x14ac:dyDescent="0.25">
      <c r="A3937">
        <v>90395</v>
      </c>
      <c r="B3937">
        <v>15</v>
      </c>
      <c r="C3937" t="s">
        <v>85</v>
      </c>
      <c r="D3937" t="s">
        <v>79</v>
      </c>
      <c r="E3937">
        <v>3</v>
      </c>
      <c r="F3937">
        <v>7.47</v>
      </c>
      <c r="G3937">
        <v>17.760000000000002</v>
      </c>
      <c r="H3937" s="1">
        <v>44854</v>
      </c>
      <c r="I3937" s="20">
        <v>0</v>
      </c>
      <c r="J3937" s="47">
        <f>Table_Query_from_Mac10[[#This Row],[unit_price]]-(Table_Query_from_Mac10[[#This Row],[unit_price]]*(Table_Query_from_Mac10[[#This Row],[discount_pct]]/100))</f>
        <v>17.760000000000002</v>
      </c>
      <c r="K3937" s="47">
        <f>Table_Query_from_Mac10[[#This Row],[unit_cost]]</f>
        <v>7.47</v>
      </c>
      <c r="L3937" s="47">
        <f>Table_Query_from_Mac10[[#This Row],[Live-cost]]*(1+Table_Query_from_Mac10[[#This Row],[CogsIncreasebyTYPE]])</f>
        <v>7.47</v>
      </c>
      <c r="M3937" s="47">
        <f>Table_Query_from_Mac10[[#This Row],[Live-cost]]*Table_Query_from_Mac10[[#This Row],[qty_to_ship]]</f>
        <v>22.41</v>
      </c>
      <c r="N3937" s="47">
        <f>IF(Table_Query_from_Mac10[[#This Row],[item_no]]="KDA",-Table_Query_from_Mac10[[#This Row],[unit_price]],Table_Query_from_Mac10[[#This Row],[Net Unit]]*Table_Query_from_Mac10[[#This Row],[qty_to_ship]])</f>
        <v>53.28</v>
      </c>
      <c r="O3937" s="47">
        <f>SUMIFS(Summary!C:C,Summary!H:H,Table_Query_from_Mac10[[#This Row],[Juiceoc]])</f>
        <v>0</v>
      </c>
      <c r="P3937" s="47">
        <f>SUMIFS(Summary!D:D,Summary!H:H,Table_Query_from_Mac10[[#This Row],[Juiceoc]])</f>
        <v>0</v>
      </c>
      <c r="Q3937" s="47">
        <f>SUMIFS(Summary!E:E,Summary!H:H,Table_Query_from_Mac10[[#This Row],[Juiceoc]])</f>
        <v>0</v>
      </c>
      <c r="R3937" s="47">
        <f>Table_Query_from_Mac10[[#This Row],[Net Unit]]*(1+Table_Query_from_Mac10[[#This Row],[PriceIncreasebyType]])</f>
        <v>17.760000000000002</v>
      </c>
      <c r="S3937" s="47">
        <f>Table_Query_from_Mac10[[#This Row],[UnitPriceFuture]]*Table_Query_from_Mac10[[#This Row],[qtytoShipFuture]]</f>
        <v>53.28</v>
      </c>
      <c r="T3937" s="47">
        <f>ROUND(Table_Query_from_Mac10[[#This Row],[qty_to_ship]]*(1+Table_Query_from_Mac10[[#This Row],[VolumeIncreasebyType]]),0)</f>
        <v>3</v>
      </c>
      <c r="U3937" s="47">
        <f>Table_Query_from_Mac10[[#This Row],[qtytoShipFuture]]*Table_Query_from_Mac10[[#This Row],[Future-cost]]</f>
        <v>22.41</v>
      </c>
      <c r="V3937" s="47">
        <f>Table_Query_from_Mac10[[#This Row],[qtytoShipFuture]]-Table_Query_from_Mac10[[#This Row],[qty_to_ship]]</f>
        <v>0</v>
      </c>
      <c r="W3937" s="47">
        <f>Table_Query_from_Mac10[[#This Row],[UnitPriceFuture]]</f>
        <v>17.760000000000002</v>
      </c>
      <c r="X3937" s="47">
        <f>Table_Query_from_Mac10[[#This Row],[Unit Increase]]*Table_Query_from_Mac10[[#This Row],[UnitPriceFuture]]</f>
        <v>0</v>
      </c>
      <c r="Y3937" s="47">
        <f>Table_Query_from_Mac10[[#This Row],[Unit Increase]]*Table_Query_from_Mac10[[#This Row],[Future-cost]]</f>
        <v>0</v>
      </c>
      <c r="Z3937" s="47">
        <f>-(Table_Query_from_Mac10[[#This Row],[Incremental Sales]]+((Table_Query_from_Mac10[[#This Row],[Incremental Sales]]*-(SUM(Summary!$S$8:$S$9)))))*Summary!$S$18</f>
        <v>0</v>
      </c>
      <c r="AA3937" s="47">
        <f>IFERROR(Table_Query_from_Mac10[[#This Row],[Incremental Cost]]/Table_Query_from_Mac10[[#This Row],[Incremental Sales]],0)</f>
        <v>0</v>
      </c>
      <c r="AB3937" s="47">
        <f>IFERROR(Table_Query_from_Mac10[[#This Row],[TotalCostFuture]]/Table_Query_from_Mac10[[#This Row],[totalsalesFuture]],0)</f>
        <v>0.42060810810810811</v>
      </c>
      <c r="AN3937" s="31">
        <v>12</v>
      </c>
      <c r="AO3937">
        <f t="shared" si="122"/>
        <v>3</v>
      </c>
      <c r="AQ3937" s="31">
        <v>50.73</v>
      </c>
      <c r="AR3937">
        <f t="shared" si="123"/>
        <v>17.760000000000002</v>
      </c>
    </row>
    <row r="3938" spans="1:44" x14ac:dyDescent="0.25">
      <c r="A3938">
        <v>90395</v>
      </c>
      <c r="B3938">
        <v>16</v>
      </c>
      <c r="C3938" t="s">
        <v>86</v>
      </c>
      <c r="D3938" t="s">
        <v>79</v>
      </c>
      <c r="E3938">
        <v>36</v>
      </c>
      <c r="F3938">
        <v>3.27</v>
      </c>
      <c r="G3938">
        <v>7.44</v>
      </c>
      <c r="H3938" s="1">
        <v>44854</v>
      </c>
      <c r="I3938" s="20">
        <v>0</v>
      </c>
      <c r="J3938" s="47">
        <f>Table_Query_from_Mac10[[#This Row],[unit_price]]-(Table_Query_from_Mac10[[#This Row],[unit_price]]*(Table_Query_from_Mac10[[#This Row],[discount_pct]]/100))</f>
        <v>7.44</v>
      </c>
      <c r="K3938" s="47">
        <f>Table_Query_from_Mac10[[#This Row],[unit_cost]]</f>
        <v>3.27</v>
      </c>
      <c r="L3938" s="47">
        <f>Table_Query_from_Mac10[[#This Row],[Live-cost]]*(1+Table_Query_from_Mac10[[#This Row],[CogsIncreasebyTYPE]])</f>
        <v>3.27</v>
      </c>
      <c r="M3938" s="47">
        <f>Table_Query_from_Mac10[[#This Row],[Live-cost]]*Table_Query_from_Mac10[[#This Row],[qty_to_ship]]</f>
        <v>117.72</v>
      </c>
      <c r="N3938" s="47">
        <f>IF(Table_Query_from_Mac10[[#This Row],[item_no]]="KDA",-Table_Query_from_Mac10[[#This Row],[unit_price]],Table_Query_from_Mac10[[#This Row],[Net Unit]]*Table_Query_from_Mac10[[#This Row],[qty_to_ship]])</f>
        <v>267.84000000000003</v>
      </c>
      <c r="O3938" s="47">
        <f>SUMIFS(Summary!C:C,Summary!H:H,Table_Query_from_Mac10[[#This Row],[Juiceoc]])</f>
        <v>0</v>
      </c>
      <c r="P3938" s="47">
        <f>SUMIFS(Summary!D:D,Summary!H:H,Table_Query_from_Mac10[[#This Row],[Juiceoc]])</f>
        <v>0</v>
      </c>
      <c r="Q3938" s="47">
        <f>SUMIFS(Summary!E:E,Summary!H:H,Table_Query_from_Mac10[[#This Row],[Juiceoc]])</f>
        <v>0</v>
      </c>
      <c r="R3938" s="47">
        <f>Table_Query_from_Mac10[[#This Row],[Net Unit]]*(1+Table_Query_from_Mac10[[#This Row],[PriceIncreasebyType]])</f>
        <v>7.44</v>
      </c>
      <c r="S3938" s="47">
        <f>Table_Query_from_Mac10[[#This Row],[UnitPriceFuture]]*Table_Query_from_Mac10[[#This Row],[qtytoShipFuture]]</f>
        <v>267.84000000000003</v>
      </c>
      <c r="T3938" s="47">
        <f>ROUND(Table_Query_from_Mac10[[#This Row],[qty_to_ship]]*(1+Table_Query_from_Mac10[[#This Row],[VolumeIncreasebyType]]),0)</f>
        <v>36</v>
      </c>
      <c r="U3938" s="47">
        <f>Table_Query_from_Mac10[[#This Row],[qtytoShipFuture]]*Table_Query_from_Mac10[[#This Row],[Future-cost]]</f>
        <v>117.72</v>
      </c>
      <c r="V3938" s="47">
        <f>Table_Query_from_Mac10[[#This Row],[qtytoShipFuture]]-Table_Query_from_Mac10[[#This Row],[qty_to_ship]]</f>
        <v>0</v>
      </c>
      <c r="W3938" s="47">
        <f>Table_Query_from_Mac10[[#This Row],[UnitPriceFuture]]</f>
        <v>7.44</v>
      </c>
      <c r="X3938" s="47">
        <f>Table_Query_from_Mac10[[#This Row],[Unit Increase]]*Table_Query_from_Mac10[[#This Row],[UnitPriceFuture]]</f>
        <v>0</v>
      </c>
      <c r="Y3938" s="47">
        <f>Table_Query_from_Mac10[[#This Row],[Unit Increase]]*Table_Query_from_Mac10[[#This Row],[Future-cost]]</f>
        <v>0</v>
      </c>
      <c r="Z3938" s="47">
        <f>-(Table_Query_from_Mac10[[#This Row],[Incremental Sales]]+((Table_Query_from_Mac10[[#This Row],[Incremental Sales]]*-(SUM(Summary!$S$8:$S$9)))))*Summary!$S$18</f>
        <v>0</v>
      </c>
      <c r="AA3938" s="47">
        <f>IFERROR(Table_Query_from_Mac10[[#This Row],[Incremental Cost]]/Table_Query_from_Mac10[[#This Row],[Incremental Sales]],0)</f>
        <v>0</v>
      </c>
      <c r="AB3938" s="47">
        <f>IFERROR(Table_Query_from_Mac10[[#This Row],[TotalCostFuture]]/Table_Query_from_Mac10[[#This Row],[totalsalesFuture]],0)</f>
        <v>0.43951612903225801</v>
      </c>
      <c r="AN3938" s="30">
        <v>144</v>
      </c>
      <c r="AO3938">
        <f t="shared" si="122"/>
        <v>36</v>
      </c>
      <c r="AQ3938" s="30">
        <v>21.26</v>
      </c>
      <c r="AR3938">
        <f t="shared" si="123"/>
        <v>7.44</v>
      </c>
    </row>
    <row r="3939" spans="1:44" x14ac:dyDescent="0.25">
      <c r="A3939">
        <v>90395</v>
      </c>
      <c r="B3939">
        <v>17</v>
      </c>
      <c r="C3939" t="s">
        <v>86</v>
      </c>
      <c r="D3939" t="s">
        <v>79</v>
      </c>
      <c r="E3939">
        <v>9</v>
      </c>
      <c r="F3939">
        <v>7.12</v>
      </c>
      <c r="G3939">
        <v>17.829999999999998</v>
      </c>
      <c r="H3939" s="1">
        <v>44854</v>
      </c>
      <c r="I3939" s="20">
        <v>0</v>
      </c>
      <c r="J3939" s="47">
        <f>Table_Query_from_Mac10[[#This Row],[unit_price]]-(Table_Query_from_Mac10[[#This Row],[unit_price]]*(Table_Query_from_Mac10[[#This Row],[discount_pct]]/100))</f>
        <v>17.829999999999998</v>
      </c>
      <c r="K3939" s="47">
        <f>Table_Query_from_Mac10[[#This Row],[unit_cost]]</f>
        <v>7.12</v>
      </c>
      <c r="L3939" s="47">
        <f>Table_Query_from_Mac10[[#This Row],[Live-cost]]*(1+Table_Query_from_Mac10[[#This Row],[CogsIncreasebyTYPE]])</f>
        <v>7.12</v>
      </c>
      <c r="M3939" s="47">
        <f>Table_Query_from_Mac10[[#This Row],[Live-cost]]*Table_Query_from_Mac10[[#This Row],[qty_to_ship]]</f>
        <v>64.08</v>
      </c>
      <c r="N3939" s="47">
        <f>IF(Table_Query_from_Mac10[[#This Row],[item_no]]="KDA",-Table_Query_from_Mac10[[#This Row],[unit_price]],Table_Query_from_Mac10[[#This Row],[Net Unit]]*Table_Query_from_Mac10[[#This Row],[qty_to_ship]])</f>
        <v>160.46999999999997</v>
      </c>
      <c r="O3939" s="47">
        <f>SUMIFS(Summary!C:C,Summary!H:H,Table_Query_from_Mac10[[#This Row],[Juiceoc]])</f>
        <v>0</v>
      </c>
      <c r="P3939" s="47">
        <f>SUMIFS(Summary!D:D,Summary!H:H,Table_Query_from_Mac10[[#This Row],[Juiceoc]])</f>
        <v>0</v>
      </c>
      <c r="Q3939" s="47">
        <f>SUMIFS(Summary!E:E,Summary!H:H,Table_Query_from_Mac10[[#This Row],[Juiceoc]])</f>
        <v>0</v>
      </c>
      <c r="R3939" s="47">
        <f>Table_Query_from_Mac10[[#This Row],[Net Unit]]*(1+Table_Query_from_Mac10[[#This Row],[PriceIncreasebyType]])</f>
        <v>17.829999999999998</v>
      </c>
      <c r="S3939" s="47">
        <f>Table_Query_from_Mac10[[#This Row],[UnitPriceFuture]]*Table_Query_from_Mac10[[#This Row],[qtytoShipFuture]]</f>
        <v>160.46999999999997</v>
      </c>
      <c r="T3939" s="47">
        <f>ROUND(Table_Query_from_Mac10[[#This Row],[qty_to_ship]]*(1+Table_Query_from_Mac10[[#This Row],[VolumeIncreasebyType]]),0)</f>
        <v>9</v>
      </c>
      <c r="U3939" s="47">
        <f>Table_Query_from_Mac10[[#This Row],[qtytoShipFuture]]*Table_Query_from_Mac10[[#This Row],[Future-cost]]</f>
        <v>64.08</v>
      </c>
      <c r="V3939" s="47">
        <f>Table_Query_from_Mac10[[#This Row],[qtytoShipFuture]]-Table_Query_from_Mac10[[#This Row],[qty_to_ship]]</f>
        <v>0</v>
      </c>
      <c r="W3939" s="47">
        <f>Table_Query_from_Mac10[[#This Row],[UnitPriceFuture]]</f>
        <v>17.829999999999998</v>
      </c>
      <c r="X3939" s="47">
        <f>Table_Query_from_Mac10[[#This Row],[Unit Increase]]*Table_Query_from_Mac10[[#This Row],[UnitPriceFuture]]</f>
        <v>0</v>
      </c>
      <c r="Y3939" s="47">
        <f>Table_Query_from_Mac10[[#This Row],[Unit Increase]]*Table_Query_from_Mac10[[#This Row],[Future-cost]]</f>
        <v>0</v>
      </c>
      <c r="Z3939" s="47">
        <f>-(Table_Query_from_Mac10[[#This Row],[Incremental Sales]]+((Table_Query_from_Mac10[[#This Row],[Incremental Sales]]*-(SUM(Summary!$S$8:$S$9)))))*Summary!$S$18</f>
        <v>0</v>
      </c>
      <c r="AA3939" s="47">
        <f>IFERROR(Table_Query_from_Mac10[[#This Row],[Incremental Cost]]/Table_Query_from_Mac10[[#This Row],[Incremental Sales]],0)</f>
        <v>0</v>
      </c>
      <c r="AB3939" s="47">
        <f>IFERROR(Table_Query_from_Mac10[[#This Row],[TotalCostFuture]]/Table_Query_from_Mac10[[#This Row],[totalsalesFuture]],0)</f>
        <v>0.39932697700504771</v>
      </c>
      <c r="AN3939" s="31">
        <v>36</v>
      </c>
      <c r="AO3939">
        <f t="shared" si="122"/>
        <v>9</v>
      </c>
      <c r="AQ3939" s="31">
        <v>50.95</v>
      </c>
      <c r="AR3939">
        <f t="shared" si="123"/>
        <v>17.829999999999998</v>
      </c>
    </row>
    <row r="3940" spans="1:44" x14ac:dyDescent="0.25">
      <c r="A3940">
        <v>90395</v>
      </c>
      <c r="B3940">
        <v>18</v>
      </c>
      <c r="C3940" t="s">
        <v>86</v>
      </c>
      <c r="D3940" t="s">
        <v>79</v>
      </c>
      <c r="E3940">
        <v>3</v>
      </c>
      <c r="F3940">
        <v>8.44</v>
      </c>
      <c r="G3940">
        <v>22.09</v>
      </c>
      <c r="H3940" s="1">
        <v>44854</v>
      </c>
      <c r="I3940" s="20">
        <v>0</v>
      </c>
      <c r="J3940" s="47">
        <f>Table_Query_from_Mac10[[#This Row],[unit_price]]-(Table_Query_from_Mac10[[#This Row],[unit_price]]*(Table_Query_from_Mac10[[#This Row],[discount_pct]]/100))</f>
        <v>22.09</v>
      </c>
      <c r="K3940" s="47">
        <f>Table_Query_from_Mac10[[#This Row],[unit_cost]]</f>
        <v>8.44</v>
      </c>
      <c r="L3940" s="47">
        <f>Table_Query_from_Mac10[[#This Row],[Live-cost]]*(1+Table_Query_from_Mac10[[#This Row],[CogsIncreasebyTYPE]])</f>
        <v>8.44</v>
      </c>
      <c r="M3940" s="47">
        <f>Table_Query_from_Mac10[[#This Row],[Live-cost]]*Table_Query_from_Mac10[[#This Row],[qty_to_ship]]</f>
        <v>25.32</v>
      </c>
      <c r="N3940" s="47">
        <f>IF(Table_Query_from_Mac10[[#This Row],[item_no]]="KDA",-Table_Query_from_Mac10[[#This Row],[unit_price]],Table_Query_from_Mac10[[#This Row],[Net Unit]]*Table_Query_from_Mac10[[#This Row],[qty_to_ship]])</f>
        <v>66.27</v>
      </c>
      <c r="O3940" s="47">
        <f>SUMIFS(Summary!C:C,Summary!H:H,Table_Query_from_Mac10[[#This Row],[Juiceoc]])</f>
        <v>0</v>
      </c>
      <c r="P3940" s="47">
        <f>SUMIFS(Summary!D:D,Summary!H:H,Table_Query_from_Mac10[[#This Row],[Juiceoc]])</f>
        <v>0</v>
      </c>
      <c r="Q3940" s="47">
        <f>SUMIFS(Summary!E:E,Summary!H:H,Table_Query_from_Mac10[[#This Row],[Juiceoc]])</f>
        <v>0</v>
      </c>
      <c r="R3940" s="47">
        <f>Table_Query_from_Mac10[[#This Row],[Net Unit]]*(1+Table_Query_from_Mac10[[#This Row],[PriceIncreasebyType]])</f>
        <v>22.09</v>
      </c>
      <c r="S3940" s="47">
        <f>Table_Query_from_Mac10[[#This Row],[UnitPriceFuture]]*Table_Query_from_Mac10[[#This Row],[qtytoShipFuture]]</f>
        <v>66.27</v>
      </c>
      <c r="T3940" s="47">
        <f>ROUND(Table_Query_from_Mac10[[#This Row],[qty_to_ship]]*(1+Table_Query_from_Mac10[[#This Row],[VolumeIncreasebyType]]),0)</f>
        <v>3</v>
      </c>
      <c r="U3940" s="47">
        <f>Table_Query_from_Mac10[[#This Row],[qtytoShipFuture]]*Table_Query_from_Mac10[[#This Row],[Future-cost]]</f>
        <v>25.32</v>
      </c>
      <c r="V3940" s="47">
        <f>Table_Query_from_Mac10[[#This Row],[qtytoShipFuture]]-Table_Query_from_Mac10[[#This Row],[qty_to_ship]]</f>
        <v>0</v>
      </c>
      <c r="W3940" s="47">
        <f>Table_Query_from_Mac10[[#This Row],[UnitPriceFuture]]</f>
        <v>22.09</v>
      </c>
      <c r="X3940" s="47">
        <f>Table_Query_from_Mac10[[#This Row],[Unit Increase]]*Table_Query_from_Mac10[[#This Row],[UnitPriceFuture]]</f>
        <v>0</v>
      </c>
      <c r="Y3940" s="47">
        <f>Table_Query_from_Mac10[[#This Row],[Unit Increase]]*Table_Query_from_Mac10[[#This Row],[Future-cost]]</f>
        <v>0</v>
      </c>
      <c r="Z3940" s="47">
        <f>-(Table_Query_from_Mac10[[#This Row],[Incremental Sales]]+((Table_Query_from_Mac10[[#This Row],[Incremental Sales]]*-(SUM(Summary!$S$8:$S$9)))))*Summary!$S$18</f>
        <v>0</v>
      </c>
      <c r="AA3940" s="47">
        <f>IFERROR(Table_Query_from_Mac10[[#This Row],[Incremental Cost]]/Table_Query_from_Mac10[[#This Row],[Incremental Sales]],0)</f>
        <v>0</v>
      </c>
      <c r="AB3940" s="47">
        <f>IFERROR(Table_Query_from_Mac10[[#This Row],[TotalCostFuture]]/Table_Query_from_Mac10[[#This Row],[totalsalesFuture]],0)</f>
        <v>0.3820733363512902</v>
      </c>
      <c r="AN3940" s="30">
        <v>9</v>
      </c>
      <c r="AO3940">
        <f t="shared" si="122"/>
        <v>3</v>
      </c>
      <c r="AQ3940" s="30">
        <v>63.1</v>
      </c>
      <c r="AR3940">
        <f t="shared" si="123"/>
        <v>22.09</v>
      </c>
    </row>
    <row r="3941" spans="1:44" x14ac:dyDescent="0.25">
      <c r="A3941">
        <v>90396</v>
      </c>
      <c r="B3941">
        <v>1</v>
      </c>
      <c r="C3941" t="s">
        <v>86</v>
      </c>
      <c r="D3941" t="s">
        <v>79</v>
      </c>
      <c r="E3941">
        <v>9</v>
      </c>
      <c r="F3941">
        <v>1.2</v>
      </c>
      <c r="G3941">
        <v>3.91</v>
      </c>
      <c r="H3941" s="1">
        <v>44854</v>
      </c>
      <c r="I3941" s="20">
        <v>0</v>
      </c>
      <c r="J3941" s="47">
        <f>Table_Query_from_Mac10[[#This Row],[unit_price]]-(Table_Query_from_Mac10[[#This Row],[unit_price]]*(Table_Query_from_Mac10[[#This Row],[discount_pct]]/100))</f>
        <v>3.91</v>
      </c>
      <c r="K3941" s="47">
        <f>Table_Query_from_Mac10[[#This Row],[unit_cost]]</f>
        <v>1.2</v>
      </c>
      <c r="L3941" s="47">
        <f>Table_Query_from_Mac10[[#This Row],[Live-cost]]*(1+Table_Query_from_Mac10[[#This Row],[CogsIncreasebyTYPE]])</f>
        <v>1.2</v>
      </c>
      <c r="M3941" s="47">
        <f>Table_Query_from_Mac10[[#This Row],[Live-cost]]*Table_Query_from_Mac10[[#This Row],[qty_to_ship]]</f>
        <v>10.799999999999999</v>
      </c>
      <c r="N3941" s="47">
        <f>IF(Table_Query_from_Mac10[[#This Row],[item_no]]="KDA",-Table_Query_from_Mac10[[#This Row],[unit_price]],Table_Query_from_Mac10[[#This Row],[Net Unit]]*Table_Query_from_Mac10[[#This Row],[qty_to_ship]])</f>
        <v>35.19</v>
      </c>
      <c r="O3941" s="47">
        <f>SUMIFS(Summary!C:C,Summary!H:H,Table_Query_from_Mac10[[#This Row],[Juiceoc]])</f>
        <v>0</v>
      </c>
      <c r="P3941" s="47">
        <f>SUMIFS(Summary!D:D,Summary!H:H,Table_Query_from_Mac10[[#This Row],[Juiceoc]])</f>
        <v>0</v>
      </c>
      <c r="Q3941" s="47">
        <f>SUMIFS(Summary!E:E,Summary!H:H,Table_Query_from_Mac10[[#This Row],[Juiceoc]])</f>
        <v>0</v>
      </c>
      <c r="R3941" s="47">
        <f>Table_Query_from_Mac10[[#This Row],[Net Unit]]*(1+Table_Query_from_Mac10[[#This Row],[PriceIncreasebyType]])</f>
        <v>3.91</v>
      </c>
      <c r="S3941" s="47">
        <f>Table_Query_from_Mac10[[#This Row],[UnitPriceFuture]]*Table_Query_from_Mac10[[#This Row],[qtytoShipFuture]]</f>
        <v>35.19</v>
      </c>
      <c r="T3941" s="47">
        <f>ROUND(Table_Query_from_Mac10[[#This Row],[qty_to_ship]]*(1+Table_Query_from_Mac10[[#This Row],[VolumeIncreasebyType]]),0)</f>
        <v>9</v>
      </c>
      <c r="U3941" s="47">
        <f>Table_Query_from_Mac10[[#This Row],[qtytoShipFuture]]*Table_Query_from_Mac10[[#This Row],[Future-cost]]</f>
        <v>10.799999999999999</v>
      </c>
      <c r="V3941" s="47">
        <f>Table_Query_from_Mac10[[#This Row],[qtytoShipFuture]]-Table_Query_from_Mac10[[#This Row],[qty_to_ship]]</f>
        <v>0</v>
      </c>
      <c r="W3941" s="47">
        <f>Table_Query_from_Mac10[[#This Row],[UnitPriceFuture]]</f>
        <v>3.91</v>
      </c>
      <c r="X3941" s="47">
        <f>Table_Query_from_Mac10[[#This Row],[Unit Increase]]*Table_Query_from_Mac10[[#This Row],[UnitPriceFuture]]</f>
        <v>0</v>
      </c>
      <c r="Y3941" s="47">
        <f>Table_Query_from_Mac10[[#This Row],[Unit Increase]]*Table_Query_from_Mac10[[#This Row],[Future-cost]]</f>
        <v>0</v>
      </c>
      <c r="Z3941" s="47">
        <f>-(Table_Query_from_Mac10[[#This Row],[Incremental Sales]]+((Table_Query_from_Mac10[[#This Row],[Incremental Sales]]*-(SUM(Summary!$S$8:$S$9)))))*Summary!$S$18</f>
        <v>0</v>
      </c>
      <c r="AA3941" s="47">
        <f>IFERROR(Table_Query_from_Mac10[[#This Row],[Incremental Cost]]/Table_Query_from_Mac10[[#This Row],[Incremental Sales]],0)</f>
        <v>0</v>
      </c>
      <c r="AB3941" s="47">
        <f>IFERROR(Table_Query_from_Mac10[[#This Row],[TotalCostFuture]]/Table_Query_from_Mac10[[#This Row],[totalsalesFuture]],0)</f>
        <v>0.30690537084398978</v>
      </c>
      <c r="AN3941" s="31">
        <v>36</v>
      </c>
      <c r="AO3941">
        <f t="shared" si="122"/>
        <v>9</v>
      </c>
      <c r="AQ3941" s="31">
        <v>11.17</v>
      </c>
      <c r="AR3941">
        <f t="shared" si="123"/>
        <v>3.91</v>
      </c>
    </row>
    <row r="3942" spans="1:44" x14ac:dyDescent="0.25">
      <c r="A3942">
        <v>90396</v>
      </c>
      <c r="B3942">
        <v>2</v>
      </c>
      <c r="C3942" t="s">
        <v>86</v>
      </c>
      <c r="D3942" t="s">
        <v>79</v>
      </c>
      <c r="E3942">
        <v>3</v>
      </c>
      <c r="F3942">
        <v>8.59</v>
      </c>
      <c r="G3942">
        <v>21.05</v>
      </c>
      <c r="H3942" s="1">
        <v>44854</v>
      </c>
      <c r="I3942" s="20">
        <v>0</v>
      </c>
      <c r="J3942" s="47">
        <f>Table_Query_from_Mac10[[#This Row],[unit_price]]-(Table_Query_from_Mac10[[#This Row],[unit_price]]*(Table_Query_from_Mac10[[#This Row],[discount_pct]]/100))</f>
        <v>21.05</v>
      </c>
      <c r="K3942" s="47">
        <f>Table_Query_from_Mac10[[#This Row],[unit_cost]]</f>
        <v>8.59</v>
      </c>
      <c r="L3942" s="47">
        <f>Table_Query_from_Mac10[[#This Row],[Live-cost]]*(1+Table_Query_from_Mac10[[#This Row],[CogsIncreasebyTYPE]])</f>
        <v>8.59</v>
      </c>
      <c r="M3942" s="47">
        <f>Table_Query_from_Mac10[[#This Row],[Live-cost]]*Table_Query_from_Mac10[[#This Row],[qty_to_ship]]</f>
        <v>25.77</v>
      </c>
      <c r="N3942" s="47">
        <f>IF(Table_Query_from_Mac10[[#This Row],[item_no]]="KDA",-Table_Query_from_Mac10[[#This Row],[unit_price]],Table_Query_from_Mac10[[#This Row],[Net Unit]]*Table_Query_from_Mac10[[#This Row],[qty_to_ship]])</f>
        <v>63.150000000000006</v>
      </c>
      <c r="O3942" s="47">
        <f>SUMIFS(Summary!C:C,Summary!H:H,Table_Query_from_Mac10[[#This Row],[Juiceoc]])</f>
        <v>0</v>
      </c>
      <c r="P3942" s="47">
        <f>SUMIFS(Summary!D:D,Summary!H:H,Table_Query_from_Mac10[[#This Row],[Juiceoc]])</f>
        <v>0</v>
      </c>
      <c r="Q3942" s="47">
        <f>SUMIFS(Summary!E:E,Summary!H:H,Table_Query_from_Mac10[[#This Row],[Juiceoc]])</f>
        <v>0</v>
      </c>
      <c r="R3942" s="47">
        <f>Table_Query_from_Mac10[[#This Row],[Net Unit]]*(1+Table_Query_from_Mac10[[#This Row],[PriceIncreasebyType]])</f>
        <v>21.05</v>
      </c>
      <c r="S3942" s="47">
        <f>Table_Query_from_Mac10[[#This Row],[UnitPriceFuture]]*Table_Query_from_Mac10[[#This Row],[qtytoShipFuture]]</f>
        <v>63.150000000000006</v>
      </c>
      <c r="T3942" s="47">
        <f>ROUND(Table_Query_from_Mac10[[#This Row],[qty_to_ship]]*(1+Table_Query_from_Mac10[[#This Row],[VolumeIncreasebyType]]),0)</f>
        <v>3</v>
      </c>
      <c r="U3942" s="47">
        <f>Table_Query_from_Mac10[[#This Row],[qtytoShipFuture]]*Table_Query_from_Mac10[[#This Row],[Future-cost]]</f>
        <v>25.77</v>
      </c>
      <c r="V3942" s="47">
        <f>Table_Query_from_Mac10[[#This Row],[qtytoShipFuture]]-Table_Query_from_Mac10[[#This Row],[qty_to_ship]]</f>
        <v>0</v>
      </c>
      <c r="W3942" s="47">
        <f>Table_Query_from_Mac10[[#This Row],[UnitPriceFuture]]</f>
        <v>21.05</v>
      </c>
      <c r="X3942" s="47">
        <f>Table_Query_from_Mac10[[#This Row],[Unit Increase]]*Table_Query_from_Mac10[[#This Row],[UnitPriceFuture]]</f>
        <v>0</v>
      </c>
      <c r="Y3942" s="47">
        <f>Table_Query_from_Mac10[[#This Row],[Unit Increase]]*Table_Query_from_Mac10[[#This Row],[Future-cost]]</f>
        <v>0</v>
      </c>
      <c r="Z3942" s="47">
        <f>-(Table_Query_from_Mac10[[#This Row],[Incremental Sales]]+((Table_Query_from_Mac10[[#This Row],[Incremental Sales]]*-(SUM(Summary!$S$8:$S$9)))))*Summary!$S$18</f>
        <v>0</v>
      </c>
      <c r="AA3942" s="47">
        <f>IFERROR(Table_Query_from_Mac10[[#This Row],[Incremental Cost]]/Table_Query_from_Mac10[[#This Row],[Incremental Sales]],0)</f>
        <v>0</v>
      </c>
      <c r="AB3942" s="47">
        <f>IFERROR(Table_Query_from_Mac10[[#This Row],[TotalCostFuture]]/Table_Query_from_Mac10[[#This Row],[totalsalesFuture]],0)</f>
        <v>0.40807600950118761</v>
      </c>
      <c r="AN3942" s="30">
        <v>12</v>
      </c>
      <c r="AO3942">
        <f t="shared" si="122"/>
        <v>3</v>
      </c>
      <c r="AQ3942" s="30">
        <v>60.15</v>
      </c>
      <c r="AR3942">
        <f t="shared" si="123"/>
        <v>21.05</v>
      </c>
    </row>
    <row r="3943" spans="1:44" x14ac:dyDescent="0.25">
      <c r="A3943">
        <v>90396</v>
      </c>
      <c r="B3943">
        <v>3</v>
      </c>
      <c r="C3943" t="s">
        <v>86</v>
      </c>
      <c r="D3943" t="s">
        <v>79</v>
      </c>
      <c r="E3943">
        <v>5</v>
      </c>
      <c r="F3943">
        <v>10.039999999999999</v>
      </c>
      <c r="G3943">
        <v>25.82</v>
      </c>
      <c r="H3943" s="1">
        <v>44854</v>
      </c>
      <c r="I3943" s="20">
        <v>0</v>
      </c>
      <c r="J3943" s="47">
        <f>Table_Query_from_Mac10[[#This Row],[unit_price]]-(Table_Query_from_Mac10[[#This Row],[unit_price]]*(Table_Query_from_Mac10[[#This Row],[discount_pct]]/100))</f>
        <v>25.82</v>
      </c>
      <c r="K3943" s="47">
        <f>Table_Query_from_Mac10[[#This Row],[unit_cost]]</f>
        <v>10.039999999999999</v>
      </c>
      <c r="L3943" s="47">
        <f>Table_Query_from_Mac10[[#This Row],[Live-cost]]*(1+Table_Query_from_Mac10[[#This Row],[CogsIncreasebyTYPE]])</f>
        <v>10.039999999999999</v>
      </c>
      <c r="M3943" s="47">
        <f>Table_Query_from_Mac10[[#This Row],[Live-cost]]*Table_Query_from_Mac10[[#This Row],[qty_to_ship]]</f>
        <v>50.199999999999996</v>
      </c>
      <c r="N3943" s="47">
        <f>IF(Table_Query_from_Mac10[[#This Row],[item_no]]="KDA",-Table_Query_from_Mac10[[#This Row],[unit_price]],Table_Query_from_Mac10[[#This Row],[Net Unit]]*Table_Query_from_Mac10[[#This Row],[qty_to_ship]])</f>
        <v>129.1</v>
      </c>
      <c r="O3943" s="47">
        <f>SUMIFS(Summary!C:C,Summary!H:H,Table_Query_from_Mac10[[#This Row],[Juiceoc]])</f>
        <v>0</v>
      </c>
      <c r="P3943" s="47">
        <f>SUMIFS(Summary!D:D,Summary!H:H,Table_Query_from_Mac10[[#This Row],[Juiceoc]])</f>
        <v>0</v>
      </c>
      <c r="Q3943" s="47">
        <f>SUMIFS(Summary!E:E,Summary!H:H,Table_Query_from_Mac10[[#This Row],[Juiceoc]])</f>
        <v>0</v>
      </c>
      <c r="R3943" s="47">
        <f>Table_Query_from_Mac10[[#This Row],[Net Unit]]*(1+Table_Query_from_Mac10[[#This Row],[PriceIncreasebyType]])</f>
        <v>25.82</v>
      </c>
      <c r="S3943" s="47">
        <f>Table_Query_from_Mac10[[#This Row],[UnitPriceFuture]]*Table_Query_from_Mac10[[#This Row],[qtytoShipFuture]]</f>
        <v>129.1</v>
      </c>
      <c r="T3943" s="47">
        <f>ROUND(Table_Query_from_Mac10[[#This Row],[qty_to_ship]]*(1+Table_Query_from_Mac10[[#This Row],[VolumeIncreasebyType]]),0)</f>
        <v>5</v>
      </c>
      <c r="U3943" s="47">
        <f>Table_Query_from_Mac10[[#This Row],[qtytoShipFuture]]*Table_Query_from_Mac10[[#This Row],[Future-cost]]</f>
        <v>50.199999999999996</v>
      </c>
      <c r="V3943" s="47">
        <f>Table_Query_from_Mac10[[#This Row],[qtytoShipFuture]]-Table_Query_from_Mac10[[#This Row],[qty_to_ship]]</f>
        <v>0</v>
      </c>
      <c r="W3943" s="47">
        <f>Table_Query_from_Mac10[[#This Row],[UnitPriceFuture]]</f>
        <v>25.82</v>
      </c>
      <c r="X3943" s="47">
        <f>Table_Query_from_Mac10[[#This Row],[Unit Increase]]*Table_Query_from_Mac10[[#This Row],[UnitPriceFuture]]</f>
        <v>0</v>
      </c>
      <c r="Y3943" s="47">
        <f>Table_Query_from_Mac10[[#This Row],[Unit Increase]]*Table_Query_from_Mac10[[#This Row],[Future-cost]]</f>
        <v>0</v>
      </c>
      <c r="Z3943" s="47">
        <f>-(Table_Query_from_Mac10[[#This Row],[Incremental Sales]]+((Table_Query_from_Mac10[[#This Row],[Incremental Sales]]*-(SUM(Summary!$S$8:$S$9)))))*Summary!$S$18</f>
        <v>0</v>
      </c>
      <c r="AA3943" s="47">
        <f>IFERROR(Table_Query_from_Mac10[[#This Row],[Incremental Cost]]/Table_Query_from_Mac10[[#This Row],[Incremental Sales]],0)</f>
        <v>0</v>
      </c>
      <c r="AB3943" s="47">
        <f>IFERROR(Table_Query_from_Mac10[[#This Row],[TotalCostFuture]]/Table_Query_from_Mac10[[#This Row],[totalsalesFuture]],0)</f>
        <v>0.38884585592563903</v>
      </c>
      <c r="AN3943" s="31">
        <v>18</v>
      </c>
      <c r="AO3943">
        <f t="shared" si="122"/>
        <v>5</v>
      </c>
      <c r="AQ3943" s="31">
        <v>73.77</v>
      </c>
      <c r="AR3943">
        <f t="shared" si="123"/>
        <v>25.82</v>
      </c>
    </row>
    <row r="3944" spans="1:44" x14ac:dyDescent="0.25">
      <c r="A3944">
        <v>90396</v>
      </c>
      <c r="B3944">
        <v>4</v>
      </c>
      <c r="C3944" t="s">
        <v>86</v>
      </c>
      <c r="D3944" t="s">
        <v>79</v>
      </c>
      <c r="E3944">
        <v>5</v>
      </c>
      <c r="F3944">
        <v>11.48</v>
      </c>
      <c r="G3944">
        <v>31.07</v>
      </c>
      <c r="H3944" s="1">
        <v>44854</v>
      </c>
      <c r="I3944" s="20">
        <v>0</v>
      </c>
      <c r="J3944" s="47">
        <f>Table_Query_from_Mac10[[#This Row],[unit_price]]-(Table_Query_from_Mac10[[#This Row],[unit_price]]*(Table_Query_from_Mac10[[#This Row],[discount_pct]]/100))</f>
        <v>31.07</v>
      </c>
      <c r="K3944" s="47">
        <f>Table_Query_from_Mac10[[#This Row],[unit_cost]]</f>
        <v>11.48</v>
      </c>
      <c r="L3944" s="47">
        <f>Table_Query_from_Mac10[[#This Row],[Live-cost]]*(1+Table_Query_from_Mac10[[#This Row],[CogsIncreasebyTYPE]])</f>
        <v>11.48</v>
      </c>
      <c r="M3944" s="47">
        <f>Table_Query_from_Mac10[[#This Row],[Live-cost]]*Table_Query_from_Mac10[[#This Row],[qty_to_ship]]</f>
        <v>57.400000000000006</v>
      </c>
      <c r="N3944" s="47">
        <f>IF(Table_Query_from_Mac10[[#This Row],[item_no]]="KDA",-Table_Query_from_Mac10[[#This Row],[unit_price]],Table_Query_from_Mac10[[#This Row],[Net Unit]]*Table_Query_from_Mac10[[#This Row],[qty_to_ship]])</f>
        <v>155.35</v>
      </c>
      <c r="O3944" s="47">
        <f>SUMIFS(Summary!C:C,Summary!H:H,Table_Query_from_Mac10[[#This Row],[Juiceoc]])</f>
        <v>0</v>
      </c>
      <c r="P3944" s="47">
        <f>SUMIFS(Summary!D:D,Summary!H:H,Table_Query_from_Mac10[[#This Row],[Juiceoc]])</f>
        <v>0</v>
      </c>
      <c r="Q3944" s="47">
        <f>SUMIFS(Summary!E:E,Summary!H:H,Table_Query_from_Mac10[[#This Row],[Juiceoc]])</f>
        <v>0</v>
      </c>
      <c r="R3944" s="47">
        <f>Table_Query_from_Mac10[[#This Row],[Net Unit]]*(1+Table_Query_from_Mac10[[#This Row],[PriceIncreasebyType]])</f>
        <v>31.07</v>
      </c>
      <c r="S3944" s="47">
        <f>Table_Query_from_Mac10[[#This Row],[UnitPriceFuture]]*Table_Query_from_Mac10[[#This Row],[qtytoShipFuture]]</f>
        <v>155.35</v>
      </c>
      <c r="T3944" s="47">
        <f>ROUND(Table_Query_from_Mac10[[#This Row],[qty_to_ship]]*(1+Table_Query_from_Mac10[[#This Row],[VolumeIncreasebyType]]),0)</f>
        <v>5</v>
      </c>
      <c r="U3944" s="47">
        <f>Table_Query_from_Mac10[[#This Row],[qtytoShipFuture]]*Table_Query_from_Mac10[[#This Row],[Future-cost]]</f>
        <v>57.400000000000006</v>
      </c>
      <c r="V3944" s="47">
        <f>Table_Query_from_Mac10[[#This Row],[qtytoShipFuture]]-Table_Query_from_Mac10[[#This Row],[qty_to_ship]]</f>
        <v>0</v>
      </c>
      <c r="W3944" s="47">
        <f>Table_Query_from_Mac10[[#This Row],[UnitPriceFuture]]</f>
        <v>31.07</v>
      </c>
      <c r="X3944" s="47">
        <f>Table_Query_from_Mac10[[#This Row],[Unit Increase]]*Table_Query_from_Mac10[[#This Row],[UnitPriceFuture]]</f>
        <v>0</v>
      </c>
      <c r="Y3944" s="47">
        <f>Table_Query_from_Mac10[[#This Row],[Unit Increase]]*Table_Query_from_Mac10[[#This Row],[Future-cost]]</f>
        <v>0</v>
      </c>
      <c r="Z3944" s="47">
        <f>-(Table_Query_from_Mac10[[#This Row],[Incremental Sales]]+((Table_Query_from_Mac10[[#This Row],[Incremental Sales]]*-(SUM(Summary!$S$8:$S$9)))))*Summary!$S$18</f>
        <v>0</v>
      </c>
      <c r="AA3944" s="47">
        <f>IFERROR(Table_Query_from_Mac10[[#This Row],[Incremental Cost]]/Table_Query_from_Mac10[[#This Row],[Incremental Sales]],0)</f>
        <v>0</v>
      </c>
      <c r="AB3944" s="47">
        <f>IFERROR(Table_Query_from_Mac10[[#This Row],[TotalCostFuture]]/Table_Query_from_Mac10[[#This Row],[totalsalesFuture]],0)</f>
        <v>0.36948825233344068</v>
      </c>
      <c r="AN3944" s="30">
        <v>18</v>
      </c>
      <c r="AO3944">
        <f t="shared" si="122"/>
        <v>5</v>
      </c>
      <c r="AQ3944" s="30">
        <v>88.78</v>
      </c>
      <c r="AR3944">
        <f t="shared" si="123"/>
        <v>31.07</v>
      </c>
    </row>
    <row r="3945" spans="1:44" x14ac:dyDescent="0.25">
      <c r="A3945">
        <v>90396</v>
      </c>
      <c r="B3945">
        <v>5</v>
      </c>
      <c r="C3945" t="s">
        <v>86</v>
      </c>
      <c r="D3945" t="s">
        <v>79</v>
      </c>
      <c r="E3945">
        <v>12</v>
      </c>
      <c r="F3945">
        <v>13.1</v>
      </c>
      <c r="G3945">
        <v>37.119999999999997</v>
      </c>
      <c r="H3945" s="1">
        <v>44854</v>
      </c>
      <c r="I3945" s="20">
        <v>0</v>
      </c>
      <c r="J3945" s="47">
        <f>Table_Query_from_Mac10[[#This Row],[unit_price]]-(Table_Query_from_Mac10[[#This Row],[unit_price]]*(Table_Query_from_Mac10[[#This Row],[discount_pct]]/100))</f>
        <v>37.119999999999997</v>
      </c>
      <c r="K3945" s="47">
        <f>Table_Query_from_Mac10[[#This Row],[unit_cost]]</f>
        <v>13.1</v>
      </c>
      <c r="L3945" s="47">
        <f>Table_Query_from_Mac10[[#This Row],[Live-cost]]*(1+Table_Query_from_Mac10[[#This Row],[CogsIncreasebyTYPE]])</f>
        <v>13.1</v>
      </c>
      <c r="M3945" s="47">
        <f>Table_Query_from_Mac10[[#This Row],[Live-cost]]*Table_Query_from_Mac10[[#This Row],[qty_to_ship]]</f>
        <v>157.19999999999999</v>
      </c>
      <c r="N3945" s="47">
        <f>IF(Table_Query_from_Mac10[[#This Row],[item_no]]="KDA",-Table_Query_from_Mac10[[#This Row],[unit_price]],Table_Query_from_Mac10[[#This Row],[Net Unit]]*Table_Query_from_Mac10[[#This Row],[qty_to_ship]])</f>
        <v>445.43999999999994</v>
      </c>
      <c r="O3945" s="47">
        <f>SUMIFS(Summary!C:C,Summary!H:H,Table_Query_from_Mac10[[#This Row],[Juiceoc]])</f>
        <v>0</v>
      </c>
      <c r="P3945" s="47">
        <f>SUMIFS(Summary!D:D,Summary!H:H,Table_Query_from_Mac10[[#This Row],[Juiceoc]])</f>
        <v>0</v>
      </c>
      <c r="Q3945" s="47">
        <f>SUMIFS(Summary!E:E,Summary!H:H,Table_Query_from_Mac10[[#This Row],[Juiceoc]])</f>
        <v>0</v>
      </c>
      <c r="R3945" s="47">
        <f>Table_Query_from_Mac10[[#This Row],[Net Unit]]*(1+Table_Query_from_Mac10[[#This Row],[PriceIncreasebyType]])</f>
        <v>37.119999999999997</v>
      </c>
      <c r="S3945" s="47">
        <f>Table_Query_from_Mac10[[#This Row],[UnitPriceFuture]]*Table_Query_from_Mac10[[#This Row],[qtytoShipFuture]]</f>
        <v>445.43999999999994</v>
      </c>
      <c r="T3945" s="47">
        <f>ROUND(Table_Query_from_Mac10[[#This Row],[qty_to_ship]]*(1+Table_Query_from_Mac10[[#This Row],[VolumeIncreasebyType]]),0)</f>
        <v>12</v>
      </c>
      <c r="U3945" s="47">
        <f>Table_Query_from_Mac10[[#This Row],[qtytoShipFuture]]*Table_Query_from_Mac10[[#This Row],[Future-cost]]</f>
        <v>157.19999999999999</v>
      </c>
      <c r="V3945" s="47">
        <f>Table_Query_from_Mac10[[#This Row],[qtytoShipFuture]]-Table_Query_from_Mac10[[#This Row],[qty_to_ship]]</f>
        <v>0</v>
      </c>
      <c r="W3945" s="47">
        <f>Table_Query_from_Mac10[[#This Row],[UnitPriceFuture]]</f>
        <v>37.119999999999997</v>
      </c>
      <c r="X3945" s="47">
        <f>Table_Query_from_Mac10[[#This Row],[Unit Increase]]*Table_Query_from_Mac10[[#This Row],[UnitPriceFuture]]</f>
        <v>0</v>
      </c>
      <c r="Y3945" s="47">
        <f>Table_Query_from_Mac10[[#This Row],[Unit Increase]]*Table_Query_from_Mac10[[#This Row],[Future-cost]]</f>
        <v>0</v>
      </c>
      <c r="Z3945" s="47">
        <f>-(Table_Query_from_Mac10[[#This Row],[Incremental Sales]]+((Table_Query_from_Mac10[[#This Row],[Incremental Sales]]*-(SUM(Summary!$S$8:$S$9)))))*Summary!$S$18</f>
        <v>0</v>
      </c>
      <c r="AA3945" s="47">
        <f>IFERROR(Table_Query_from_Mac10[[#This Row],[Incremental Cost]]/Table_Query_from_Mac10[[#This Row],[Incremental Sales]],0)</f>
        <v>0</v>
      </c>
      <c r="AB3945" s="47">
        <f>IFERROR(Table_Query_from_Mac10[[#This Row],[TotalCostFuture]]/Table_Query_from_Mac10[[#This Row],[totalsalesFuture]],0)</f>
        <v>0.35290948275862072</v>
      </c>
      <c r="AN3945" s="31">
        <v>48</v>
      </c>
      <c r="AO3945">
        <f t="shared" si="122"/>
        <v>12</v>
      </c>
      <c r="AQ3945" s="31">
        <v>106.06</v>
      </c>
      <c r="AR3945">
        <f t="shared" si="123"/>
        <v>37.119999999999997</v>
      </c>
    </row>
    <row r="3946" spans="1:44" x14ac:dyDescent="0.25">
      <c r="A3946">
        <v>90396</v>
      </c>
      <c r="B3946">
        <v>6</v>
      </c>
      <c r="C3946" t="s">
        <v>86</v>
      </c>
      <c r="D3946" t="s">
        <v>79</v>
      </c>
      <c r="E3946">
        <v>4</v>
      </c>
      <c r="F3946">
        <v>15.07</v>
      </c>
      <c r="G3946">
        <v>38.54</v>
      </c>
      <c r="H3946" s="1">
        <v>44854</v>
      </c>
      <c r="I3946" s="20">
        <v>0</v>
      </c>
      <c r="J3946" s="47">
        <f>Table_Query_from_Mac10[[#This Row],[unit_price]]-(Table_Query_from_Mac10[[#This Row],[unit_price]]*(Table_Query_from_Mac10[[#This Row],[discount_pct]]/100))</f>
        <v>38.54</v>
      </c>
      <c r="K3946" s="47">
        <f>Table_Query_from_Mac10[[#This Row],[unit_cost]]</f>
        <v>15.07</v>
      </c>
      <c r="L3946" s="47">
        <f>Table_Query_from_Mac10[[#This Row],[Live-cost]]*(1+Table_Query_from_Mac10[[#This Row],[CogsIncreasebyTYPE]])</f>
        <v>15.07</v>
      </c>
      <c r="M3946" s="47">
        <f>Table_Query_from_Mac10[[#This Row],[Live-cost]]*Table_Query_from_Mac10[[#This Row],[qty_to_ship]]</f>
        <v>60.28</v>
      </c>
      <c r="N3946" s="47">
        <f>IF(Table_Query_from_Mac10[[#This Row],[item_no]]="KDA",-Table_Query_from_Mac10[[#This Row],[unit_price]],Table_Query_from_Mac10[[#This Row],[Net Unit]]*Table_Query_from_Mac10[[#This Row],[qty_to_ship]])</f>
        <v>154.16</v>
      </c>
      <c r="O3946" s="47">
        <f>SUMIFS(Summary!C:C,Summary!H:H,Table_Query_from_Mac10[[#This Row],[Juiceoc]])</f>
        <v>0</v>
      </c>
      <c r="P3946" s="47">
        <f>SUMIFS(Summary!D:D,Summary!H:H,Table_Query_from_Mac10[[#This Row],[Juiceoc]])</f>
        <v>0</v>
      </c>
      <c r="Q3946" s="47">
        <f>SUMIFS(Summary!E:E,Summary!H:H,Table_Query_from_Mac10[[#This Row],[Juiceoc]])</f>
        <v>0</v>
      </c>
      <c r="R3946" s="47">
        <f>Table_Query_from_Mac10[[#This Row],[Net Unit]]*(1+Table_Query_from_Mac10[[#This Row],[PriceIncreasebyType]])</f>
        <v>38.54</v>
      </c>
      <c r="S3946" s="47">
        <f>Table_Query_from_Mac10[[#This Row],[UnitPriceFuture]]*Table_Query_from_Mac10[[#This Row],[qtytoShipFuture]]</f>
        <v>154.16</v>
      </c>
      <c r="T3946" s="47">
        <f>ROUND(Table_Query_from_Mac10[[#This Row],[qty_to_ship]]*(1+Table_Query_from_Mac10[[#This Row],[VolumeIncreasebyType]]),0)</f>
        <v>4</v>
      </c>
      <c r="U3946" s="47">
        <f>Table_Query_from_Mac10[[#This Row],[qtytoShipFuture]]*Table_Query_from_Mac10[[#This Row],[Future-cost]]</f>
        <v>60.28</v>
      </c>
      <c r="V3946" s="47">
        <f>Table_Query_from_Mac10[[#This Row],[qtytoShipFuture]]-Table_Query_from_Mac10[[#This Row],[qty_to_ship]]</f>
        <v>0</v>
      </c>
      <c r="W3946" s="47">
        <f>Table_Query_from_Mac10[[#This Row],[UnitPriceFuture]]</f>
        <v>38.54</v>
      </c>
      <c r="X3946" s="47">
        <f>Table_Query_from_Mac10[[#This Row],[Unit Increase]]*Table_Query_from_Mac10[[#This Row],[UnitPriceFuture]]</f>
        <v>0</v>
      </c>
      <c r="Y3946" s="47">
        <f>Table_Query_from_Mac10[[#This Row],[Unit Increase]]*Table_Query_from_Mac10[[#This Row],[Future-cost]]</f>
        <v>0</v>
      </c>
      <c r="Z3946" s="47">
        <f>-(Table_Query_from_Mac10[[#This Row],[Incremental Sales]]+((Table_Query_from_Mac10[[#This Row],[Incremental Sales]]*-(SUM(Summary!$S$8:$S$9)))))*Summary!$S$18</f>
        <v>0</v>
      </c>
      <c r="AA3946" s="47">
        <f>IFERROR(Table_Query_from_Mac10[[#This Row],[Incremental Cost]]/Table_Query_from_Mac10[[#This Row],[Incremental Sales]],0)</f>
        <v>0</v>
      </c>
      <c r="AB3946" s="47">
        <f>IFERROR(Table_Query_from_Mac10[[#This Row],[TotalCostFuture]]/Table_Query_from_Mac10[[#This Row],[totalsalesFuture]],0)</f>
        <v>0.39102231447846397</v>
      </c>
      <c r="AN3946" s="30">
        <v>16</v>
      </c>
      <c r="AO3946">
        <f t="shared" si="122"/>
        <v>4</v>
      </c>
      <c r="AQ3946" s="30">
        <v>110.12</v>
      </c>
      <c r="AR3946">
        <f t="shared" si="123"/>
        <v>38.54</v>
      </c>
    </row>
    <row r="3947" spans="1:44" x14ac:dyDescent="0.25">
      <c r="A3947">
        <v>90396</v>
      </c>
      <c r="B3947">
        <v>7</v>
      </c>
      <c r="C3947" t="s">
        <v>86</v>
      </c>
      <c r="D3947" t="s">
        <v>79</v>
      </c>
      <c r="E3947">
        <v>7</v>
      </c>
      <c r="F3947">
        <v>4.97</v>
      </c>
      <c r="G3947">
        <v>12.59</v>
      </c>
      <c r="H3947" s="1">
        <v>44854</v>
      </c>
      <c r="I3947" s="20">
        <v>0</v>
      </c>
      <c r="J3947" s="47">
        <f>Table_Query_from_Mac10[[#This Row],[unit_price]]-(Table_Query_from_Mac10[[#This Row],[unit_price]]*(Table_Query_from_Mac10[[#This Row],[discount_pct]]/100))</f>
        <v>12.59</v>
      </c>
      <c r="K3947" s="47">
        <f>Table_Query_from_Mac10[[#This Row],[unit_cost]]</f>
        <v>4.97</v>
      </c>
      <c r="L3947" s="47">
        <f>Table_Query_from_Mac10[[#This Row],[Live-cost]]*(1+Table_Query_from_Mac10[[#This Row],[CogsIncreasebyTYPE]])</f>
        <v>4.97</v>
      </c>
      <c r="M3947" s="47">
        <f>Table_Query_from_Mac10[[#This Row],[Live-cost]]*Table_Query_from_Mac10[[#This Row],[qty_to_ship]]</f>
        <v>34.79</v>
      </c>
      <c r="N3947" s="47">
        <f>IF(Table_Query_from_Mac10[[#This Row],[item_no]]="KDA",-Table_Query_from_Mac10[[#This Row],[unit_price]],Table_Query_from_Mac10[[#This Row],[Net Unit]]*Table_Query_from_Mac10[[#This Row],[qty_to_ship]])</f>
        <v>88.13</v>
      </c>
      <c r="O3947" s="47">
        <f>SUMIFS(Summary!C:C,Summary!H:H,Table_Query_from_Mac10[[#This Row],[Juiceoc]])</f>
        <v>0</v>
      </c>
      <c r="P3947" s="47">
        <f>SUMIFS(Summary!D:D,Summary!H:H,Table_Query_from_Mac10[[#This Row],[Juiceoc]])</f>
        <v>0</v>
      </c>
      <c r="Q3947" s="47">
        <f>SUMIFS(Summary!E:E,Summary!H:H,Table_Query_from_Mac10[[#This Row],[Juiceoc]])</f>
        <v>0</v>
      </c>
      <c r="R3947" s="47">
        <f>Table_Query_from_Mac10[[#This Row],[Net Unit]]*(1+Table_Query_from_Mac10[[#This Row],[PriceIncreasebyType]])</f>
        <v>12.59</v>
      </c>
      <c r="S3947" s="47">
        <f>Table_Query_from_Mac10[[#This Row],[UnitPriceFuture]]*Table_Query_from_Mac10[[#This Row],[qtytoShipFuture]]</f>
        <v>88.13</v>
      </c>
      <c r="T3947" s="47">
        <f>ROUND(Table_Query_from_Mac10[[#This Row],[qty_to_ship]]*(1+Table_Query_from_Mac10[[#This Row],[VolumeIncreasebyType]]),0)</f>
        <v>7</v>
      </c>
      <c r="U3947" s="47">
        <f>Table_Query_from_Mac10[[#This Row],[qtytoShipFuture]]*Table_Query_from_Mac10[[#This Row],[Future-cost]]</f>
        <v>34.79</v>
      </c>
      <c r="V3947" s="47">
        <f>Table_Query_from_Mac10[[#This Row],[qtytoShipFuture]]-Table_Query_from_Mac10[[#This Row],[qty_to_ship]]</f>
        <v>0</v>
      </c>
      <c r="W3947" s="47">
        <f>Table_Query_from_Mac10[[#This Row],[UnitPriceFuture]]</f>
        <v>12.59</v>
      </c>
      <c r="X3947" s="47">
        <f>Table_Query_from_Mac10[[#This Row],[Unit Increase]]*Table_Query_from_Mac10[[#This Row],[UnitPriceFuture]]</f>
        <v>0</v>
      </c>
      <c r="Y3947" s="47">
        <f>Table_Query_from_Mac10[[#This Row],[Unit Increase]]*Table_Query_from_Mac10[[#This Row],[Future-cost]]</f>
        <v>0</v>
      </c>
      <c r="Z3947" s="47">
        <f>-(Table_Query_from_Mac10[[#This Row],[Incremental Sales]]+((Table_Query_from_Mac10[[#This Row],[Incremental Sales]]*-(SUM(Summary!$S$8:$S$9)))))*Summary!$S$18</f>
        <v>0</v>
      </c>
      <c r="AA3947" s="47">
        <f>IFERROR(Table_Query_from_Mac10[[#This Row],[Incremental Cost]]/Table_Query_from_Mac10[[#This Row],[Incremental Sales]],0)</f>
        <v>0</v>
      </c>
      <c r="AB3947" s="47">
        <f>IFERROR(Table_Query_from_Mac10[[#This Row],[TotalCostFuture]]/Table_Query_from_Mac10[[#This Row],[totalsalesFuture]],0)</f>
        <v>0.39475774424146148</v>
      </c>
      <c r="AN3947" s="31">
        <v>25</v>
      </c>
      <c r="AO3947">
        <f t="shared" si="122"/>
        <v>7</v>
      </c>
      <c r="AQ3947" s="31">
        <v>35.96</v>
      </c>
      <c r="AR3947">
        <f t="shared" si="123"/>
        <v>12.59</v>
      </c>
    </row>
    <row r="3948" spans="1:44" x14ac:dyDescent="0.25">
      <c r="A3948">
        <v>90396</v>
      </c>
      <c r="B3948">
        <v>8</v>
      </c>
      <c r="C3948" t="s">
        <v>86</v>
      </c>
      <c r="D3948" t="s">
        <v>79</v>
      </c>
      <c r="E3948">
        <v>25</v>
      </c>
      <c r="F3948">
        <v>5.56</v>
      </c>
      <c r="G3948">
        <v>13.62</v>
      </c>
      <c r="H3948" s="1">
        <v>44854</v>
      </c>
      <c r="I3948" s="20">
        <v>0</v>
      </c>
      <c r="J3948" s="47">
        <f>Table_Query_from_Mac10[[#This Row],[unit_price]]-(Table_Query_from_Mac10[[#This Row],[unit_price]]*(Table_Query_from_Mac10[[#This Row],[discount_pct]]/100))</f>
        <v>13.62</v>
      </c>
      <c r="K3948" s="47">
        <f>Table_Query_from_Mac10[[#This Row],[unit_cost]]</f>
        <v>5.56</v>
      </c>
      <c r="L3948" s="47">
        <f>Table_Query_from_Mac10[[#This Row],[Live-cost]]*(1+Table_Query_from_Mac10[[#This Row],[CogsIncreasebyTYPE]])</f>
        <v>5.56</v>
      </c>
      <c r="M3948" s="47">
        <f>Table_Query_from_Mac10[[#This Row],[Live-cost]]*Table_Query_from_Mac10[[#This Row],[qty_to_ship]]</f>
        <v>139</v>
      </c>
      <c r="N3948" s="47">
        <f>IF(Table_Query_from_Mac10[[#This Row],[item_no]]="KDA",-Table_Query_from_Mac10[[#This Row],[unit_price]],Table_Query_from_Mac10[[#This Row],[Net Unit]]*Table_Query_from_Mac10[[#This Row],[qty_to_ship]])</f>
        <v>340.5</v>
      </c>
      <c r="O3948" s="47">
        <f>SUMIFS(Summary!C:C,Summary!H:H,Table_Query_from_Mac10[[#This Row],[Juiceoc]])</f>
        <v>0</v>
      </c>
      <c r="P3948" s="47">
        <f>SUMIFS(Summary!D:D,Summary!H:H,Table_Query_from_Mac10[[#This Row],[Juiceoc]])</f>
        <v>0</v>
      </c>
      <c r="Q3948" s="47">
        <f>SUMIFS(Summary!E:E,Summary!H:H,Table_Query_from_Mac10[[#This Row],[Juiceoc]])</f>
        <v>0</v>
      </c>
      <c r="R3948" s="47">
        <f>Table_Query_from_Mac10[[#This Row],[Net Unit]]*(1+Table_Query_from_Mac10[[#This Row],[PriceIncreasebyType]])</f>
        <v>13.62</v>
      </c>
      <c r="S3948" s="47">
        <f>Table_Query_from_Mac10[[#This Row],[UnitPriceFuture]]*Table_Query_from_Mac10[[#This Row],[qtytoShipFuture]]</f>
        <v>340.5</v>
      </c>
      <c r="T3948" s="47">
        <f>ROUND(Table_Query_from_Mac10[[#This Row],[qty_to_ship]]*(1+Table_Query_from_Mac10[[#This Row],[VolumeIncreasebyType]]),0)</f>
        <v>25</v>
      </c>
      <c r="U3948" s="47">
        <f>Table_Query_from_Mac10[[#This Row],[qtytoShipFuture]]*Table_Query_from_Mac10[[#This Row],[Future-cost]]</f>
        <v>139</v>
      </c>
      <c r="V3948" s="47">
        <f>Table_Query_from_Mac10[[#This Row],[qtytoShipFuture]]-Table_Query_from_Mac10[[#This Row],[qty_to_ship]]</f>
        <v>0</v>
      </c>
      <c r="W3948" s="47">
        <f>Table_Query_from_Mac10[[#This Row],[UnitPriceFuture]]</f>
        <v>13.62</v>
      </c>
      <c r="X3948" s="47">
        <f>Table_Query_from_Mac10[[#This Row],[Unit Increase]]*Table_Query_from_Mac10[[#This Row],[UnitPriceFuture]]</f>
        <v>0</v>
      </c>
      <c r="Y3948" s="47">
        <f>Table_Query_from_Mac10[[#This Row],[Unit Increase]]*Table_Query_from_Mac10[[#This Row],[Future-cost]]</f>
        <v>0</v>
      </c>
      <c r="Z3948" s="47">
        <f>-(Table_Query_from_Mac10[[#This Row],[Incremental Sales]]+((Table_Query_from_Mac10[[#This Row],[Incremental Sales]]*-(SUM(Summary!$S$8:$S$9)))))*Summary!$S$18</f>
        <v>0</v>
      </c>
      <c r="AA3948" s="47">
        <f>IFERROR(Table_Query_from_Mac10[[#This Row],[Incremental Cost]]/Table_Query_from_Mac10[[#This Row],[Incremental Sales]],0)</f>
        <v>0</v>
      </c>
      <c r="AB3948" s="47">
        <f>IFERROR(Table_Query_from_Mac10[[#This Row],[TotalCostFuture]]/Table_Query_from_Mac10[[#This Row],[totalsalesFuture]],0)</f>
        <v>0.40822320117474303</v>
      </c>
      <c r="AN3948" s="30">
        <v>100</v>
      </c>
      <c r="AO3948">
        <f t="shared" si="122"/>
        <v>25</v>
      </c>
      <c r="AQ3948" s="30">
        <v>38.92</v>
      </c>
      <c r="AR3948">
        <f t="shared" si="123"/>
        <v>13.62</v>
      </c>
    </row>
    <row r="3949" spans="1:44" x14ac:dyDescent="0.25">
      <c r="A3949">
        <v>90396</v>
      </c>
      <c r="B3949">
        <v>9</v>
      </c>
      <c r="C3949" t="s">
        <v>86</v>
      </c>
      <c r="D3949" t="s">
        <v>79</v>
      </c>
      <c r="E3949">
        <v>20</v>
      </c>
      <c r="F3949">
        <v>5.99</v>
      </c>
      <c r="G3949">
        <v>14.3</v>
      </c>
      <c r="H3949" s="1">
        <v>44854</v>
      </c>
      <c r="I3949" s="20">
        <v>0</v>
      </c>
      <c r="J3949" s="47">
        <f>Table_Query_from_Mac10[[#This Row],[unit_price]]-(Table_Query_from_Mac10[[#This Row],[unit_price]]*(Table_Query_from_Mac10[[#This Row],[discount_pct]]/100))</f>
        <v>14.3</v>
      </c>
      <c r="K3949" s="47">
        <f>Table_Query_from_Mac10[[#This Row],[unit_cost]]</f>
        <v>5.99</v>
      </c>
      <c r="L3949" s="47">
        <f>Table_Query_from_Mac10[[#This Row],[Live-cost]]*(1+Table_Query_from_Mac10[[#This Row],[CogsIncreasebyTYPE]])</f>
        <v>5.99</v>
      </c>
      <c r="M3949" s="47">
        <f>Table_Query_from_Mac10[[#This Row],[Live-cost]]*Table_Query_from_Mac10[[#This Row],[qty_to_ship]]</f>
        <v>119.80000000000001</v>
      </c>
      <c r="N3949" s="47">
        <f>IF(Table_Query_from_Mac10[[#This Row],[item_no]]="KDA",-Table_Query_from_Mac10[[#This Row],[unit_price]],Table_Query_from_Mac10[[#This Row],[Net Unit]]*Table_Query_from_Mac10[[#This Row],[qty_to_ship]])</f>
        <v>286</v>
      </c>
      <c r="O3949" s="47">
        <f>SUMIFS(Summary!C:C,Summary!H:H,Table_Query_from_Mac10[[#This Row],[Juiceoc]])</f>
        <v>0</v>
      </c>
      <c r="P3949" s="47">
        <f>SUMIFS(Summary!D:D,Summary!H:H,Table_Query_from_Mac10[[#This Row],[Juiceoc]])</f>
        <v>0</v>
      </c>
      <c r="Q3949" s="47">
        <f>SUMIFS(Summary!E:E,Summary!H:H,Table_Query_from_Mac10[[#This Row],[Juiceoc]])</f>
        <v>0</v>
      </c>
      <c r="R3949" s="47">
        <f>Table_Query_from_Mac10[[#This Row],[Net Unit]]*(1+Table_Query_from_Mac10[[#This Row],[PriceIncreasebyType]])</f>
        <v>14.3</v>
      </c>
      <c r="S3949" s="47">
        <f>Table_Query_from_Mac10[[#This Row],[UnitPriceFuture]]*Table_Query_from_Mac10[[#This Row],[qtytoShipFuture]]</f>
        <v>286</v>
      </c>
      <c r="T3949" s="47">
        <f>ROUND(Table_Query_from_Mac10[[#This Row],[qty_to_ship]]*(1+Table_Query_from_Mac10[[#This Row],[VolumeIncreasebyType]]),0)</f>
        <v>20</v>
      </c>
      <c r="U3949" s="47">
        <f>Table_Query_from_Mac10[[#This Row],[qtytoShipFuture]]*Table_Query_from_Mac10[[#This Row],[Future-cost]]</f>
        <v>119.80000000000001</v>
      </c>
      <c r="V3949" s="47">
        <f>Table_Query_from_Mac10[[#This Row],[qtytoShipFuture]]-Table_Query_from_Mac10[[#This Row],[qty_to_ship]]</f>
        <v>0</v>
      </c>
      <c r="W3949" s="47">
        <f>Table_Query_from_Mac10[[#This Row],[UnitPriceFuture]]</f>
        <v>14.3</v>
      </c>
      <c r="X3949" s="47">
        <f>Table_Query_from_Mac10[[#This Row],[Unit Increase]]*Table_Query_from_Mac10[[#This Row],[UnitPriceFuture]]</f>
        <v>0</v>
      </c>
      <c r="Y3949" s="47">
        <f>Table_Query_from_Mac10[[#This Row],[Unit Increase]]*Table_Query_from_Mac10[[#This Row],[Future-cost]]</f>
        <v>0</v>
      </c>
      <c r="Z3949" s="47">
        <f>-(Table_Query_from_Mac10[[#This Row],[Incremental Sales]]+((Table_Query_from_Mac10[[#This Row],[Incremental Sales]]*-(SUM(Summary!$S$8:$S$9)))))*Summary!$S$18</f>
        <v>0</v>
      </c>
      <c r="AA3949" s="47">
        <f>IFERROR(Table_Query_from_Mac10[[#This Row],[Incremental Cost]]/Table_Query_from_Mac10[[#This Row],[Incremental Sales]],0)</f>
        <v>0</v>
      </c>
      <c r="AB3949" s="47">
        <f>IFERROR(Table_Query_from_Mac10[[#This Row],[TotalCostFuture]]/Table_Query_from_Mac10[[#This Row],[totalsalesFuture]],0)</f>
        <v>0.4188811188811189</v>
      </c>
      <c r="AN3949" s="31">
        <v>80</v>
      </c>
      <c r="AO3949">
        <f t="shared" si="122"/>
        <v>20</v>
      </c>
      <c r="AQ3949" s="31">
        <v>40.85</v>
      </c>
      <c r="AR3949">
        <f t="shared" si="123"/>
        <v>14.3</v>
      </c>
    </row>
    <row r="3950" spans="1:44" x14ac:dyDescent="0.25">
      <c r="A3950">
        <v>90396</v>
      </c>
      <c r="B3950">
        <v>10</v>
      </c>
      <c r="C3950" t="s">
        <v>86</v>
      </c>
      <c r="D3950" t="s">
        <v>79</v>
      </c>
      <c r="E3950">
        <v>16</v>
      </c>
      <c r="F3950">
        <v>6.64</v>
      </c>
      <c r="G3950">
        <v>16.04</v>
      </c>
      <c r="H3950" s="1">
        <v>44854</v>
      </c>
      <c r="I3950" s="20">
        <v>0</v>
      </c>
      <c r="J3950" s="47">
        <f>Table_Query_from_Mac10[[#This Row],[unit_price]]-(Table_Query_from_Mac10[[#This Row],[unit_price]]*(Table_Query_from_Mac10[[#This Row],[discount_pct]]/100))</f>
        <v>16.04</v>
      </c>
      <c r="K3950" s="47">
        <f>Table_Query_from_Mac10[[#This Row],[unit_cost]]</f>
        <v>6.64</v>
      </c>
      <c r="L3950" s="47">
        <f>Table_Query_from_Mac10[[#This Row],[Live-cost]]*(1+Table_Query_from_Mac10[[#This Row],[CogsIncreasebyTYPE]])</f>
        <v>6.64</v>
      </c>
      <c r="M3950" s="47">
        <f>Table_Query_from_Mac10[[#This Row],[Live-cost]]*Table_Query_from_Mac10[[#This Row],[qty_to_ship]]</f>
        <v>106.24</v>
      </c>
      <c r="N3950" s="47">
        <f>IF(Table_Query_from_Mac10[[#This Row],[item_no]]="KDA",-Table_Query_from_Mac10[[#This Row],[unit_price]],Table_Query_from_Mac10[[#This Row],[Net Unit]]*Table_Query_from_Mac10[[#This Row],[qty_to_ship]])</f>
        <v>256.64</v>
      </c>
      <c r="O3950" s="47">
        <f>SUMIFS(Summary!C:C,Summary!H:H,Table_Query_from_Mac10[[#This Row],[Juiceoc]])</f>
        <v>0</v>
      </c>
      <c r="P3950" s="47">
        <f>SUMIFS(Summary!D:D,Summary!H:H,Table_Query_from_Mac10[[#This Row],[Juiceoc]])</f>
        <v>0</v>
      </c>
      <c r="Q3950" s="47">
        <f>SUMIFS(Summary!E:E,Summary!H:H,Table_Query_from_Mac10[[#This Row],[Juiceoc]])</f>
        <v>0</v>
      </c>
      <c r="R3950" s="47">
        <f>Table_Query_from_Mac10[[#This Row],[Net Unit]]*(1+Table_Query_from_Mac10[[#This Row],[PriceIncreasebyType]])</f>
        <v>16.04</v>
      </c>
      <c r="S3950" s="47">
        <f>Table_Query_from_Mac10[[#This Row],[UnitPriceFuture]]*Table_Query_from_Mac10[[#This Row],[qtytoShipFuture]]</f>
        <v>256.64</v>
      </c>
      <c r="T3950" s="47">
        <f>ROUND(Table_Query_from_Mac10[[#This Row],[qty_to_ship]]*(1+Table_Query_from_Mac10[[#This Row],[VolumeIncreasebyType]]),0)</f>
        <v>16</v>
      </c>
      <c r="U3950" s="47">
        <f>Table_Query_from_Mac10[[#This Row],[qtytoShipFuture]]*Table_Query_from_Mac10[[#This Row],[Future-cost]]</f>
        <v>106.24</v>
      </c>
      <c r="V3950" s="47">
        <f>Table_Query_from_Mac10[[#This Row],[qtytoShipFuture]]-Table_Query_from_Mac10[[#This Row],[qty_to_ship]]</f>
        <v>0</v>
      </c>
      <c r="W3950" s="47">
        <f>Table_Query_from_Mac10[[#This Row],[UnitPriceFuture]]</f>
        <v>16.04</v>
      </c>
      <c r="X3950" s="47">
        <f>Table_Query_from_Mac10[[#This Row],[Unit Increase]]*Table_Query_from_Mac10[[#This Row],[UnitPriceFuture]]</f>
        <v>0</v>
      </c>
      <c r="Y3950" s="47">
        <f>Table_Query_from_Mac10[[#This Row],[Unit Increase]]*Table_Query_from_Mac10[[#This Row],[Future-cost]]</f>
        <v>0</v>
      </c>
      <c r="Z3950" s="47">
        <f>-(Table_Query_from_Mac10[[#This Row],[Incremental Sales]]+((Table_Query_from_Mac10[[#This Row],[Incremental Sales]]*-(SUM(Summary!$S$8:$S$9)))))*Summary!$S$18</f>
        <v>0</v>
      </c>
      <c r="AA3950" s="47">
        <f>IFERROR(Table_Query_from_Mac10[[#This Row],[Incremental Cost]]/Table_Query_from_Mac10[[#This Row],[Incremental Sales]],0)</f>
        <v>0</v>
      </c>
      <c r="AB3950" s="47">
        <f>IFERROR(Table_Query_from_Mac10[[#This Row],[TotalCostFuture]]/Table_Query_from_Mac10[[#This Row],[totalsalesFuture]],0)</f>
        <v>0.41396508728179554</v>
      </c>
      <c r="AN3950" s="30">
        <v>64</v>
      </c>
      <c r="AO3950">
        <f t="shared" si="122"/>
        <v>16</v>
      </c>
      <c r="AQ3950" s="30">
        <v>45.82</v>
      </c>
      <c r="AR3950">
        <f t="shared" si="123"/>
        <v>16.04</v>
      </c>
    </row>
    <row r="3951" spans="1:44" x14ac:dyDescent="0.25">
      <c r="A3951">
        <v>90396</v>
      </c>
      <c r="B3951">
        <v>11</v>
      </c>
      <c r="C3951" t="s">
        <v>86</v>
      </c>
      <c r="D3951" t="s">
        <v>79</v>
      </c>
      <c r="E3951">
        <v>48</v>
      </c>
      <c r="F3951">
        <v>7.21</v>
      </c>
      <c r="G3951">
        <v>17.510000000000002</v>
      </c>
      <c r="H3951" s="1">
        <v>44854</v>
      </c>
      <c r="I3951" s="20">
        <v>0</v>
      </c>
      <c r="J3951" s="47">
        <f>Table_Query_from_Mac10[[#This Row],[unit_price]]-(Table_Query_from_Mac10[[#This Row],[unit_price]]*(Table_Query_from_Mac10[[#This Row],[discount_pct]]/100))</f>
        <v>17.510000000000002</v>
      </c>
      <c r="K3951" s="47">
        <f>Table_Query_from_Mac10[[#This Row],[unit_cost]]</f>
        <v>7.21</v>
      </c>
      <c r="L3951" s="47">
        <f>Table_Query_from_Mac10[[#This Row],[Live-cost]]*(1+Table_Query_from_Mac10[[#This Row],[CogsIncreasebyTYPE]])</f>
        <v>7.21</v>
      </c>
      <c r="M3951" s="47">
        <f>Table_Query_from_Mac10[[#This Row],[Live-cost]]*Table_Query_from_Mac10[[#This Row],[qty_to_ship]]</f>
        <v>346.08</v>
      </c>
      <c r="N3951" s="47">
        <f>IF(Table_Query_from_Mac10[[#This Row],[item_no]]="KDA",-Table_Query_from_Mac10[[#This Row],[unit_price]],Table_Query_from_Mac10[[#This Row],[Net Unit]]*Table_Query_from_Mac10[[#This Row],[qty_to_ship]])</f>
        <v>840.48</v>
      </c>
      <c r="O3951" s="47">
        <f>SUMIFS(Summary!C:C,Summary!H:H,Table_Query_from_Mac10[[#This Row],[Juiceoc]])</f>
        <v>0</v>
      </c>
      <c r="P3951" s="47">
        <f>SUMIFS(Summary!D:D,Summary!H:H,Table_Query_from_Mac10[[#This Row],[Juiceoc]])</f>
        <v>0</v>
      </c>
      <c r="Q3951" s="47">
        <f>SUMIFS(Summary!E:E,Summary!H:H,Table_Query_from_Mac10[[#This Row],[Juiceoc]])</f>
        <v>0</v>
      </c>
      <c r="R3951" s="47">
        <f>Table_Query_from_Mac10[[#This Row],[Net Unit]]*(1+Table_Query_from_Mac10[[#This Row],[PriceIncreasebyType]])</f>
        <v>17.510000000000002</v>
      </c>
      <c r="S3951" s="47">
        <f>Table_Query_from_Mac10[[#This Row],[UnitPriceFuture]]*Table_Query_from_Mac10[[#This Row],[qtytoShipFuture]]</f>
        <v>840.48</v>
      </c>
      <c r="T3951" s="47">
        <f>ROUND(Table_Query_from_Mac10[[#This Row],[qty_to_ship]]*(1+Table_Query_from_Mac10[[#This Row],[VolumeIncreasebyType]]),0)</f>
        <v>48</v>
      </c>
      <c r="U3951" s="47">
        <f>Table_Query_from_Mac10[[#This Row],[qtytoShipFuture]]*Table_Query_from_Mac10[[#This Row],[Future-cost]]</f>
        <v>346.08</v>
      </c>
      <c r="V3951" s="47">
        <f>Table_Query_from_Mac10[[#This Row],[qtytoShipFuture]]-Table_Query_from_Mac10[[#This Row],[qty_to_ship]]</f>
        <v>0</v>
      </c>
      <c r="W3951" s="47">
        <f>Table_Query_from_Mac10[[#This Row],[UnitPriceFuture]]</f>
        <v>17.510000000000002</v>
      </c>
      <c r="X3951" s="47">
        <f>Table_Query_from_Mac10[[#This Row],[Unit Increase]]*Table_Query_from_Mac10[[#This Row],[UnitPriceFuture]]</f>
        <v>0</v>
      </c>
      <c r="Y3951" s="47">
        <f>Table_Query_from_Mac10[[#This Row],[Unit Increase]]*Table_Query_from_Mac10[[#This Row],[Future-cost]]</f>
        <v>0</v>
      </c>
      <c r="Z3951" s="47">
        <f>-(Table_Query_from_Mac10[[#This Row],[Incremental Sales]]+((Table_Query_from_Mac10[[#This Row],[Incremental Sales]]*-(SUM(Summary!$S$8:$S$9)))))*Summary!$S$18</f>
        <v>0</v>
      </c>
      <c r="AA3951" s="47">
        <f>IFERROR(Table_Query_from_Mac10[[#This Row],[Incremental Cost]]/Table_Query_from_Mac10[[#This Row],[Incremental Sales]],0)</f>
        <v>0</v>
      </c>
      <c r="AB3951" s="47">
        <f>IFERROR(Table_Query_from_Mac10[[#This Row],[TotalCostFuture]]/Table_Query_from_Mac10[[#This Row],[totalsalesFuture]],0)</f>
        <v>0.41176470588235292</v>
      </c>
      <c r="AN3951" s="31">
        <v>192</v>
      </c>
      <c r="AO3951">
        <f t="shared" si="122"/>
        <v>48</v>
      </c>
      <c r="AQ3951" s="31">
        <v>50.04</v>
      </c>
      <c r="AR3951">
        <f t="shared" si="123"/>
        <v>17.510000000000002</v>
      </c>
    </row>
    <row r="3952" spans="1:44" x14ac:dyDescent="0.25">
      <c r="A3952">
        <v>90397</v>
      </c>
      <c r="B3952">
        <v>1</v>
      </c>
      <c r="C3952" t="s">
        <v>86</v>
      </c>
      <c r="D3952" t="s">
        <v>79</v>
      </c>
      <c r="E3952">
        <v>80</v>
      </c>
      <c r="F3952">
        <v>6.33</v>
      </c>
      <c r="G3952">
        <v>14.79</v>
      </c>
      <c r="H3952" s="1">
        <v>44859</v>
      </c>
      <c r="I3952" s="20">
        <v>0</v>
      </c>
      <c r="J3952" s="47">
        <f>Table_Query_from_Mac10[[#This Row],[unit_price]]-(Table_Query_from_Mac10[[#This Row],[unit_price]]*(Table_Query_from_Mac10[[#This Row],[discount_pct]]/100))</f>
        <v>14.79</v>
      </c>
      <c r="K3952" s="47">
        <f>Table_Query_from_Mac10[[#This Row],[unit_cost]]</f>
        <v>6.33</v>
      </c>
      <c r="L3952" s="47">
        <f>Table_Query_from_Mac10[[#This Row],[Live-cost]]*(1+Table_Query_from_Mac10[[#This Row],[CogsIncreasebyTYPE]])</f>
        <v>6.33</v>
      </c>
      <c r="M3952" s="47">
        <f>Table_Query_from_Mac10[[#This Row],[Live-cost]]*Table_Query_from_Mac10[[#This Row],[qty_to_ship]]</f>
        <v>506.4</v>
      </c>
      <c r="N3952" s="47">
        <f>IF(Table_Query_from_Mac10[[#This Row],[item_no]]="KDA",-Table_Query_from_Mac10[[#This Row],[unit_price]],Table_Query_from_Mac10[[#This Row],[Net Unit]]*Table_Query_from_Mac10[[#This Row],[qty_to_ship]])</f>
        <v>1183.1999999999998</v>
      </c>
      <c r="O3952" s="47">
        <f>SUMIFS(Summary!C:C,Summary!H:H,Table_Query_from_Mac10[[#This Row],[Juiceoc]])</f>
        <v>0</v>
      </c>
      <c r="P3952" s="47">
        <f>SUMIFS(Summary!D:D,Summary!H:H,Table_Query_from_Mac10[[#This Row],[Juiceoc]])</f>
        <v>0</v>
      </c>
      <c r="Q3952" s="47">
        <f>SUMIFS(Summary!E:E,Summary!H:H,Table_Query_from_Mac10[[#This Row],[Juiceoc]])</f>
        <v>0</v>
      </c>
      <c r="R3952" s="47">
        <f>Table_Query_from_Mac10[[#This Row],[Net Unit]]*(1+Table_Query_from_Mac10[[#This Row],[PriceIncreasebyType]])</f>
        <v>14.79</v>
      </c>
      <c r="S3952" s="47">
        <f>Table_Query_from_Mac10[[#This Row],[UnitPriceFuture]]*Table_Query_from_Mac10[[#This Row],[qtytoShipFuture]]</f>
        <v>1183.1999999999998</v>
      </c>
      <c r="T3952" s="47">
        <f>ROUND(Table_Query_from_Mac10[[#This Row],[qty_to_ship]]*(1+Table_Query_from_Mac10[[#This Row],[VolumeIncreasebyType]]),0)</f>
        <v>80</v>
      </c>
      <c r="U3952" s="47">
        <f>Table_Query_from_Mac10[[#This Row],[qtytoShipFuture]]*Table_Query_from_Mac10[[#This Row],[Future-cost]]</f>
        <v>506.4</v>
      </c>
      <c r="V3952" s="47">
        <f>Table_Query_from_Mac10[[#This Row],[qtytoShipFuture]]-Table_Query_from_Mac10[[#This Row],[qty_to_ship]]</f>
        <v>0</v>
      </c>
      <c r="W3952" s="47">
        <f>Table_Query_from_Mac10[[#This Row],[UnitPriceFuture]]</f>
        <v>14.79</v>
      </c>
      <c r="X3952" s="47">
        <f>Table_Query_from_Mac10[[#This Row],[Unit Increase]]*Table_Query_from_Mac10[[#This Row],[UnitPriceFuture]]</f>
        <v>0</v>
      </c>
      <c r="Y3952" s="47">
        <f>Table_Query_from_Mac10[[#This Row],[Unit Increase]]*Table_Query_from_Mac10[[#This Row],[Future-cost]]</f>
        <v>0</v>
      </c>
      <c r="Z3952" s="47">
        <f>-(Table_Query_from_Mac10[[#This Row],[Incremental Sales]]+((Table_Query_from_Mac10[[#This Row],[Incremental Sales]]*-(SUM(Summary!$S$8:$S$9)))))*Summary!$S$18</f>
        <v>0</v>
      </c>
      <c r="AA3952" s="47">
        <f>IFERROR(Table_Query_from_Mac10[[#This Row],[Incremental Cost]]/Table_Query_from_Mac10[[#This Row],[Incremental Sales]],0)</f>
        <v>0</v>
      </c>
      <c r="AB3952" s="47">
        <f>IFERROR(Table_Query_from_Mac10[[#This Row],[TotalCostFuture]]/Table_Query_from_Mac10[[#This Row],[totalsalesFuture]],0)</f>
        <v>0.42799188640973634</v>
      </c>
      <c r="AN3952" s="30">
        <v>320</v>
      </c>
      <c r="AO3952">
        <f t="shared" si="122"/>
        <v>80</v>
      </c>
      <c r="AQ3952" s="30">
        <v>42.25</v>
      </c>
      <c r="AR3952">
        <f t="shared" si="123"/>
        <v>14.79</v>
      </c>
    </row>
    <row r="3953" spans="1:44" x14ac:dyDescent="0.25">
      <c r="A3953">
        <v>90397</v>
      </c>
      <c r="B3953">
        <v>2</v>
      </c>
      <c r="C3953" t="s">
        <v>86</v>
      </c>
      <c r="D3953" t="s">
        <v>79</v>
      </c>
      <c r="E3953">
        <v>100</v>
      </c>
      <c r="F3953">
        <v>5.74</v>
      </c>
      <c r="G3953">
        <v>13.16</v>
      </c>
      <c r="H3953" s="1">
        <v>44859</v>
      </c>
      <c r="I3953" s="20">
        <v>0</v>
      </c>
      <c r="J3953" s="47">
        <f>Table_Query_from_Mac10[[#This Row],[unit_price]]-(Table_Query_from_Mac10[[#This Row],[unit_price]]*(Table_Query_from_Mac10[[#This Row],[discount_pct]]/100))</f>
        <v>13.16</v>
      </c>
      <c r="K3953" s="47">
        <f>Table_Query_from_Mac10[[#This Row],[unit_cost]]</f>
        <v>5.74</v>
      </c>
      <c r="L3953" s="47">
        <f>Table_Query_from_Mac10[[#This Row],[Live-cost]]*(1+Table_Query_from_Mac10[[#This Row],[CogsIncreasebyTYPE]])</f>
        <v>5.74</v>
      </c>
      <c r="M3953" s="47">
        <f>Table_Query_from_Mac10[[#This Row],[Live-cost]]*Table_Query_from_Mac10[[#This Row],[qty_to_ship]]</f>
        <v>574</v>
      </c>
      <c r="N3953" s="47">
        <f>IF(Table_Query_from_Mac10[[#This Row],[item_no]]="KDA",-Table_Query_from_Mac10[[#This Row],[unit_price]],Table_Query_from_Mac10[[#This Row],[Net Unit]]*Table_Query_from_Mac10[[#This Row],[qty_to_ship]])</f>
        <v>1316</v>
      </c>
      <c r="O3953" s="47">
        <f>SUMIFS(Summary!C:C,Summary!H:H,Table_Query_from_Mac10[[#This Row],[Juiceoc]])</f>
        <v>0</v>
      </c>
      <c r="P3953" s="47">
        <f>SUMIFS(Summary!D:D,Summary!H:H,Table_Query_from_Mac10[[#This Row],[Juiceoc]])</f>
        <v>0</v>
      </c>
      <c r="Q3953" s="47">
        <f>SUMIFS(Summary!E:E,Summary!H:H,Table_Query_from_Mac10[[#This Row],[Juiceoc]])</f>
        <v>0</v>
      </c>
      <c r="R3953" s="47">
        <f>Table_Query_from_Mac10[[#This Row],[Net Unit]]*(1+Table_Query_from_Mac10[[#This Row],[PriceIncreasebyType]])</f>
        <v>13.16</v>
      </c>
      <c r="S3953" s="47">
        <f>Table_Query_from_Mac10[[#This Row],[UnitPriceFuture]]*Table_Query_from_Mac10[[#This Row],[qtytoShipFuture]]</f>
        <v>1316</v>
      </c>
      <c r="T3953" s="47">
        <f>ROUND(Table_Query_from_Mac10[[#This Row],[qty_to_ship]]*(1+Table_Query_from_Mac10[[#This Row],[VolumeIncreasebyType]]),0)</f>
        <v>100</v>
      </c>
      <c r="U3953" s="47">
        <f>Table_Query_from_Mac10[[#This Row],[qtytoShipFuture]]*Table_Query_from_Mac10[[#This Row],[Future-cost]]</f>
        <v>574</v>
      </c>
      <c r="V3953" s="47">
        <f>Table_Query_from_Mac10[[#This Row],[qtytoShipFuture]]-Table_Query_from_Mac10[[#This Row],[qty_to_ship]]</f>
        <v>0</v>
      </c>
      <c r="W3953" s="47">
        <f>Table_Query_from_Mac10[[#This Row],[UnitPriceFuture]]</f>
        <v>13.16</v>
      </c>
      <c r="X3953" s="47">
        <f>Table_Query_from_Mac10[[#This Row],[Unit Increase]]*Table_Query_from_Mac10[[#This Row],[UnitPriceFuture]]</f>
        <v>0</v>
      </c>
      <c r="Y3953" s="47">
        <f>Table_Query_from_Mac10[[#This Row],[Unit Increase]]*Table_Query_from_Mac10[[#This Row],[Future-cost]]</f>
        <v>0</v>
      </c>
      <c r="Z3953" s="47">
        <f>-(Table_Query_from_Mac10[[#This Row],[Incremental Sales]]+((Table_Query_from_Mac10[[#This Row],[Incremental Sales]]*-(SUM(Summary!$S$8:$S$9)))))*Summary!$S$18</f>
        <v>0</v>
      </c>
      <c r="AA3953" s="47">
        <f>IFERROR(Table_Query_from_Mac10[[#This Row],[Incremental Cost]]/Table_Query_from_Mac10[[#This Row],[Incremental Sales]],0)</f>
        <v>0</v>
      </c>
      <c r="AB3953" s="47">
        <f>IFERROR(Table_Query_from_Mac10[[#This Row],[TotalCostFuture]]/Table_Query_from_Mac10[[#This Row],[totalsalesFuture]],0)</f>
        <v>0.43617021276595747</v>
      </c>
      <c r="AN3953" s="31">
        <v>400</v>
      </c>
      <c r="AO3953">
        <f t="shared" si="122"/>
        <v>100</v>
      </c>
      <c r="AQ3953" s="31">
        <v>37.61</v>
      </c>
      <c r="AR3953">
        <f t="shared" si="123"/>
        <v>13.16</v>
      </c>
    </row>
    <row r="3954" spans="1:44" x14ac:dyDescent="0.25">
      <c r="A3954">
        <v>90397</v>
      </c>
      <c r="B3954">
        <v>3</v>
      </c>
      <c r="C3954" t="s">
        <v>86</v>
      </c>
      <c r="D3954" t="s">
        <v>79</v>
      </c>
      <c r="E3954">
        <v>50</v>
      </c>
      <c r="F3954">
        <v>5.27</v>
      </c>
      <c r="G3954">
        <v>12.56</v>
      </c>
      <c r="H3954" s="1">
        <v>44859</v>
      </c>
      <c r="I3954" s="20">
        <v>0</v>
      </c>
      <c r="J3954" s="47">
        <f>Table_Query_from_Mac10[[#This Row],[unit_price]]-(Table_Query_from_Mac10[[#This Row],[unit_price]]*(Table_Query_from_Mac10[[#This Row],[discount_pct]]/100))</f>
        <v>12.56</v>
      </c>
      <c r="K3954" s="47">
        <f>Table_Query_from_Mac10[[#This Row],[unit_cost]]</f>
        <v>5.27</v>
      </c>
      <c r="L3954" s="47">
        <f>Table_Query_from_Mac10[[#This Row],[Live-cost]]*(1+Table_Query_from_Mac10[[#This Row],[CogsIncreasebyTYPE]])</f>
        <v>5.27</v>
      </c>
      <c r="M3954" s="47">
        <f>Table_Query_from_Mac10[[#This Row],[Live-cost]]*Table_Query_from_Mac10[[#This Row],[qty_to_ship]]</f>
        <v>263.5</v>
      </c>
      <c r="N3954" s="47">
        <f>IF(Table_Query_from_Mac10[[#This Row],[item_no]]="KDA",-Table_Query_from_Mac10[[#This Row],[unit_price]],Table_Query_from_Mac10[[#This Row],[Net Unit]]*Table_Query_from_Mac10[[#This Row],[qty_to_ship]])</f>
        <v>628</v>
      </c>
      <c r="O3954" s="47">
        <f>SUMIFS(Summary!C:C,Summary!H:H,Table_Query_from_Mac10[[#This Row],[Juiceoc]])</f>
        <v>0</v>
      </c>
      <c r="P3954" s="47">
        <f>SUMIFS(Summary!D:D,Summary!H:H,Table_Query_from_Mac10[[#This Row],[Juiceoc]])</f>
        <v>0</v>
      </c>
      <c r="Q3954" s="47">
        <f>SUMIFS(Summary!E:E,Summary!H:H,Table_Query_from_Mac10[[#This Row],[Juiceoc]])</f>
        <v>0</v>
      </c>
      <c r="R3954" s="47">
        <f>Table_Query_from_Mac10[[#This Row],[Net Unit]]*(1+Table_Query_from_Mac10[[#This Row],[PriceIncreasebyType]])</f>
        <v>12.56</v>
      </c>
      <c r="S3954" s="47">
        <f>Table_Query_from_Mac10[[#This Row],[UnitPriceFuture]]*Table_Query_from_Mac10[[#This Row],[qtytoShipFuture]]</f>
        <v>628</v>
      </c>
      <c r="T3954" s="47">
        <f>ROUND(Table_Query_from_Mac10[[#This Row],[qty_to_ship]]*(1+Table_Query_from_Mac10[[#This Row],[VolumeIncreasebyType]]),0)</f>
        <v>50</v>
      </c>
      <c r="U3954" s="47">
        <f>Table_Query_from_Mac10[[#This Row],[qtytoShipFuture]]*Table_Query_from_Mac10[[#This Row],[Future-cost]]</f>
        <v>263.5</v>
      </c>
      <c r="V3954" s="47">
        <f>Table_Query_from_Mac10[[#This Row],[qtytoShipFuture]]-Table_Query_from_Mac10[[#This Row],[qty_to_ship]]</f>
        <v>0</v>
      </c>
      <c r="W3954" s="47">
        <f>Table_Query_from_Mac10[[#This Row],[UnitPriceFuture]]</f>
        <v>12.56</v>
      </c>
      <c r="X3954" s="47">
        <f>Table_Query_from_Mac10[[#This Row],[Unit Increase]]*Table_Query_from_Mac10[[#This Row],[UnitPriceFuture]]</f>
        <v>0</v>
      </c>
      <c r="Y3954" s="47">
        <f>Table_Query_from_Mac10[[#This Row],[Unit Increase]]*Table_Query_from_Mac10[[#This Row],[Future-cost]]</f>
        <v>0</v>
      </c>
      <c r="Z3954" s="47">
        <f>-(Table_Query_from_Mac10[[#This Row],[Incremental Sales]]+((Table_Query_from_Mac10[[#This Row],[Incremental Sales]]*-(SUM(Summary!$S$8:$S$9)))))*Summary!$S$18</f>
        <v>0</v>
      </c>
      <c r="AA3954" s="47">
        <f>IFERROR(Table_Query_from_Mac10[[#This Row],[Incremental Cost]]/Table_Query_from_Mac10[[#This Row],[Incremental Sales]],0)</f>
        <v>0</v>
      </c>
      <c r="AB3954" s="47">
        <f>IFERROR(Table_Query_from_Mac10[[#This Row],[TotalCostFuture]]/Table_Query_from_Mac10[[#This Row],[totalsalesFuture]],0)</f>
        <v>0.41958598726114649</v>
      </c>
      <c r="AN3954" s="30">
        <v>200</v>
      </c>
      <c r="AO3954">
        <f t="shared" si="122"/>
        <v>50</v>
      </c>
      <c r="AQ3954" s="30">
        <v>35.880000000000003</v>
      </c>
      <c r="AR3954">
        <f t="shared" si="123"/>
        <v>12.56</v>
      </c>
    </row>
    <row r="3955" spans="1:44" x14ac:dyDescent="0.25">
      <c r="A3955">
        <v>90397</v>
      </c>
      <c r="B3955">
        <v>4</v>
      </c>
      <c r="C3955" t="s">
        <v>85</v>
      </c>
      <c r="D3955" t="s">
        <v>79</v>
      </c>
      <c r="E3955">
        <v>24</v>
      </c>
      <c r="F3955">
        <v>8.16</v>
      </c>
      <c r="G3955">
        <v>19.3</v>
      </c>
      <c r="H3955" s="1">
        <v>44859</v>
      </c>
      <c r="I3955" s="20">
        <v>0</v>
      </c>
      <c r="J3955" s="47">
        <f>Table_Query_from_Mac10[[#This Row],[unit_price]]-(Table_Query_from_Mac10[[#This Row],[unit_price]]*(Table_Query_from_Mac10[[#This Row],[discount_pct]]/100))</f>
        <v>19.3</v>
      </c>
      <c r="K3955" s="47">
        <f>Table_Query_from_Mac10[[#This Row],[unit_cost]]</f>
        <v>8.16</v>
      </c>
      <c r="L3955" s="47">
        <f>Table_Query_from_Mac10[[#This Row],[Live-cost]]*(1+Table_Query_from_Mac10[[#This Row],[CogsIncreasebyTYPE]])</f>
        <v>8.16</v>
      </c>
      <c r="M3955" s="47">
        <f>Table_Query_from_Mac10[[#This Row],[Live-cost]]*Table_Query_from_Mac10[[#This Row],[qty_to_ship]]</f>
        <v>195.84</v>
      </c>
      <c r="N3955" s="47">
        <f>IF(Table_Query_from_Mac10[[#This Row],[item_no]]="KDA",-Table_Query_from_Mac10[[#This Row],[unit_price]],Table_Query_from_Mac10[[#This Row],[Net Unit]]*Table_Query_from_Mac10[[#This Row],[qty_to_ship]])</f>
        <v>463.20000000000005</v>
      </c>
      <c r="O3955" s="47">
        <f>SUMIFS(Summary!C:C,Summary!H:H,Table_Query_from_Mac10[[#This Row],[Juiceoc]])</f>
        <v>0</v>
      </c>
      <c r="P3955" s="47">
        <f>SUMIFS(Summary!D:D,Summary!H:H,Table_Query_from_Mac10[[#This Row],[Juiceoc]])</f>
        <v>0</v>
      </c>
      <c r="Q3955" s="47">
        <f>SUMIFS(Summary!E:E,Summary!H:H,Table_Query_from_Mac10[[#This Row],[Juiceoc]])</f>
        <v>0</v>
      </c>
      <c r="R3955" s="47">
        <f>Table_Query_from_Mac10[[#This Row],[Net Unit]]*(1+Table_Query_from_Mac10[[#This Row],[PriceIncreasebyType]])</f>
        <v>19.3</v>
      </c>
      <c r="S3955" s="47">
        <f>Table_Query_from_Mac10[[#This Row],[UnitPriceFuture]]*Table_Query_from_Mac10[[#This Row],[qtytoShipFuture]]</f>
        <v>463.20000000000005</v>
      </c>
      <c r="T3955" s="47">
        <f>ROUND(Table_Query_from_Mac10[[#This Row],[qty_to_ship]]*(1+Table_Query_from_Mac10[[#This Row],[VolumeIncreasebyType]]),0)</f>
        <v>24</v>
      </c>
      <c r="U3955" s="47">
        <f>Table_Query_from_Mac10[[#This Row],[qtytoShipFuture]]*Table_Query_from_Mac10[[#This Row],[Future-cost]]</f>
        <v>195.84</v>
      </c>
      <c r="V3955" s="47">
        <f>Table_Query_from_Mac10[[#This Row],[qtytoShipFuture]]-Table_Query_from_Mac10[[#This Row],[qty_to_ship]]</f>
        <v>0</v>
      </c>
      <c r="W3955" s="47">
        <f>Table_Query_from_Mac10[[#This Row],[UnitPriceFuture]]</f>
        <v>19.3</v>
      </c>
      <c r="X3955" s="47">
        <f>Table_Query_from_Mac10[[#This Row],[Unit Increase]]*Table_Query_from_Mac10[[#This Row],[UnitPriceFuture]]</f>
        <v>0</v>
      </c>
      <c r="Y3955" s="47">
        <f>Table_Query_from_Mac10[[#This Row],[Unit Increase]]*Table_Query_from_Mac10[[#This Row],[Future-cost]]</f>
        <v>0</v>
      </c>
      <c r="Z3955" s="47">
        <f>-(Table_Query_from_Mac10[[#This Row],[Incremental Sales]]+((Table_Query_from_Mac10[[#This Row],[Incremental Sales]]*-(SUM(Summary!$S$8:$S$9)))))*Summary!$S$18</f>
        <v>0</v>
      </c>
      <c r="AA3955" s="47">
        <f>IFERROR(Table_Query_from_Mac10[[#This Row],[Incremental Cost]]/Table_Query_from_Mac10[[#This Row],[Incremental Sales]],0)</f>
        <v>0</v>
      </c>
      <c r="AB3955" s="47">
        <f>IFERROR(Table_Query_from_Mac10[[#This Row],[TotalCostFuture]]/Table_Query_from_Mac10[[#This Row],[totalsalesFuture]],0)</f>
        <v>0.42279792746113987</v>
      </c>
      <c r="AN3955" s="31">
        <v>96</v>
      </c>
      <c r="AO3955">
        <f t="shared" si="122"/>
        <v>24</v>
      </c>
      <c r="AQ3955" s="31">
        <v>55.13</v>
      </c>
      <c r="AR3955">
        <f t="shared" si="123"/>
        <v>19.3</v>
      </c>
    </row>
    <row r="3956" spans="1:44" x14ac:dyDescent="0.25">
      <c r="A3956">
        <v>90397</v>
      </c>
      <c r="B3956">
        <v>5</v>
      </c>
      <c r="C3956" t="s">
        <v>85</v>
      </c>
      <c r="D3956" t="s">
        <v>79</v>
      </c>
      <c r="E3956">
        <v>27</v>
      </c>
      <c r="F3956">
        <v>9.5</v>
      </c>
      <c r="G3956">
        <v>23.75</v>
      </c>
      <c r="H3956" s="1">
        <v>44859</v>
      </c>
      <c r="I3956" s="20">
        <v>0</v>
      </c>
      <c r="J3956" s="47">
        <f>Table_Query_from_Mac10[[#This Row],[unit_price]]-(Table_Query_from_Mac10[[#This Row],[unit_price]]*(Table_Query_from_Mac10[[#This Row],[discount_pct]]/100))</f>
        <v>23.75</v>
      </c>
      <c r="K3956" s="47">
        <f>Table_Query_from_Mac10[[#This Row],[unit_cost]]</f>
        <v>9.5</v>
      </c>
      <c r="L3956" s="47">
        <f>Table_Query_from_Mac10[[#This Row],[Live-cost]]*(1+Table_Query_from_Mac10[[#This Row],[CogsIncreasebyTYPE]])</f>
        <v>9.5</v>
      </c>
      <c r="M3956" s="47">
        <f>Table_Query_from_Mac10[[#This Row],[Live-cost]]*Table_Query_from_Mac10[[#This Row],[qty_to_ship]]</f>
        <v>256.5</v>
      </c>
      <c r="N3956" s="47">
        <f>IF(Table_Query_from_Mac10[[#This Row],[item_no]]="KDA",-Table_Query_from_Mac10[[#This Row],[unit_price]],Table_Query_from_Mac10[[#This Row],[Net Unit]]*Table_Query_from_Mac10[[#This Row],[qty_to_ship]])</f>
        <v>641.25</v>
      </c>
      <c r="O3956" s="47">
        <f>SUMIFS(Summary!C:C,Summary!H:H,Table_Query_from_Mac10[[#This Row],[Juiceoc]])</f>
        <v>0</v>
      </c>
      <c r="P3956" s="47">
        <f>SUMIFS(Summary!D:D,Summary!H:H,Table_Query_from_Mac10[[#This Row],[Juiceoc]])</f>
        <v>0</v>
      </c>
      <c r="Q3956" s="47">
        <f>SUMIFS(Summary!E:E,Summary!H:H,Table_Query_from_Mac10[[#This Row],[Juiceoc]])</f>
        <v>0</v>
      </c>
      <c r="R3956" s="47">
        <f>Table_Query_from_Mac10[[#This Row],[Net Unit]]*(1+Table_Query_from_Mac10[[#This Row],[PriceIncreasebyType]])</f>
        <v>23.75</v>
      </c>
      <c r="S3956" s="47">
        <f>Table_Query_from_Mac10[[#This Row],[UnitPriceFuture]]*Table_Query_from_Mac10[[#This Row],[qtytoShipFuture]]</f>
        <v>641.25</v>
      </c>
      <c r="T3956" s="47">
        <f>ROUND(Table_Query_from_Mac10[[#This Row],[qty_to_ship]]*(1+Table_Query_from_Mac10[[#This Row],[VolumeIncreasebyType]]),0)</f>
        <v>27</v>
      </c>
      <c r="U3956" s="47">
        <f>Table_Query_from_Mac10[[#This Row],[qtytoShipFuture]]*Table_Query_from_Mac10[[#This Row],[Future-cost]]</f>
        <v>256.5</v>
      </c>
      <c r="V3956" s="47">
        <f>Table_Query_from_Mac10[[#This Row],[qtytoShipFuture]]-Table_Query_from_Mac10[[#This Row],[qty_to_ship]]</f>
        <v>0</v>
      </c>
      <c r="W3956" s="47">
        <f>Table_Query_from_Mac10[[#This Row],[UnitPriceFuture]]</f>
        <v>23.75</v>
      </c>
      <c r="X3956" s="47">
        <f>Table_Query_from_Mac10[[#This Row],[Unit Increase]]*Table_Query_from_Mac10[[#This Row],[UnitPriceFuture]]</f>
        <v>0</v>
      </c>
      <c r="Y3956" s="47">
        <f>Table_Query_from_Mac10[[#This Row],[Unit Increase]]*Table_Query_from_Mac10[[#This Row],[Future-cost]]</f>
        <v>0</v>
      </c>
      <c r="Z3956" s="47">
        <f>-(Table_Query_from_Mac10[[#This Row],[Incremental Sales]]+((Table_Query_from_Mac10[[#This Row],[Incremental Sales]]*-(SUM(Summary!$S$8:$S$9)))))*Summary!$S$18</f>
        <v>0</v>
      </c>
      <c r="AA3956" s="47">
        <f>IFERROR(Table_Query_from_Mac10[[#This Row],[Incremental Cost]]/Table_Query_from_Mac10[[#This Row],[Incremental Sales]],0)</f>
        <v>0</v>
      </c>
      <c r="AB3956" s="47">
        <f>IFERROR(Table_Query_from_Mac10[[#This Row],[TotalCostFuture]]/Table_Query_from_Mac10[[#This Row],[totalsalesFuture]],0)</f>
        <v>0.4</v>
      </c>
      <c r="AN3956" s="30">
        <v>108</v>
      </c>
      <c r="AO3956">
        <f t="shared" si="122"/>
        <v>27</v>
      </c>
      <c r="AQ3956" s="30">
        <v>67.87</v>
      </c>
      <c r="AR3956">
        <f t="shared" si="123"/>
        <v>23.75</v>
      </c>
    </row>
    <row r="3957" spans="1:44" x14ac:dyDescent="0.25">
      <c r="A3957">
        <v>90397</v>
      </c>
      <c r="B3957">
        <v>6</v>
      </c>
      <c r="C3957" t="s">
        <v>86</v>
      </c>
      <c r="D3957" t="s">
        <v>79</v>
      </c>
      <c r="E3957">
        <v>25</v>
      </c>
      <c r="F3957">
        <v>4.7</v>
      </c>
      <c r="G3957">
        <v>11.64</v>
      </c>
      <c r="H3957" s="1">
        <v>44859</v>
      </c>
      <c r="I3957" s="20">
        <v>0</v>
      </c>
      <c r="J3957" s="47">
        <f>Table_Query_from_Mac10[[#This Row],[unit_price]]-(Table_Query_from_Mac10[[#This Row],[unit_price]]*(Table_Query_from_Mac10[[#This Row],[discount_pct]]/100))</f>
        <v>11.64</v>
      </c>
      <c r="K3957" s="47">
        <f>Table_Query_from_Mac10[[#This Row],[unit_cost]]</f>
        <v>4.7</v>
      </c>
      <c r="L3957" s="47">
        <f>Table_Query_from_Mac10[[#This Row],[Live-cost]]*(1+Table_Query_from_Mac10[[#This Row],[CogsIncreasebyTYPE]])</f>
        <v>4.7</v>
      </c>
      <c r="M3957" s="47">
        <f>Table_Query_from_Mac10[[#This Row],[Live-cost]]*Table_Query_from_Mac10[[#This Row],[qty_to_ship]]</f>
        <v>117.5</v>
      </c>
      <c r="N3957" s="47">
        <f>IF(Table_Query_from_Mac10[[#This Row],[item_no]]="KDA",-Table_Query_from_Mac10[[#This Row],[unit_price]],Table_Query_from_Mac10[[#This Row],[Net Unit]]*Table_Query_from_Mac10[[#This Row],[qty_to_ship]])</f>
        <v>291</v>
      </c>
      <c r="O3957" s="47">
        <f>SUMIFS(Summary!C:C,Summary!H:H,Table_Query_from_Mac10[[#This Row],[Juiceoc]])</f>
        <v>0</v>
      </c>
      <c r="P3957" s="47">
        <f>SUMIFS(Summary!D:D,Summary!H:H,Table_Query_from_Mac10[[#This Row],[Juiceoc]])</f>
        <v>0</v>
      </c>
      <c r="Q3957" s="47">
        <f>SUMIFS(Summary!E:E,Summary!H:H,Table_Query_from_Mac10[[#This Row],[Juiceoc]])</f>
        <v>0</v>
      </c>
      <c r="R3957" s="47">
        <f>Table_Query_from_Mac10[[#This Row],[Net Unit]]*(1+Table_Query_from_Mac10[[#This Row],[PriceIncreasebyType]])</f>
        <v>11.64</v>
      </c>
      <c r="S3957" s="47">
        <f>Table_Query_from_Mac10[[#This Row],[UnitPriceFuture]]*Table_Query_from_Mac10[[#This Row],[qtytoShipFuture]]</f>
        <v>291</v>
      </c>
      <c r="T3957" s="47">
        <f>ROUND(Table_Query_from_Mac10[[#This Row],[qty_to_ship]]*(1+Table_Query_from_Mac10[[#This Row],[VolumeIncreasebyType]]),0)</f>
        <v>25</v>
      </c>
      <c r="U3957" s="47">
        <f>Table_Query_from_Mac10[[#This Row],[qtytoShipFuture]]*Table_Query_from_Mac10[[#This Row],[Future-cost]]</f>
        <v>117.5</v>
      </c>
      <c r="V3957" s="47">
        <f>Table_Query_from_Mac10[[#This Row],[qtytoShipFuture]]-Table_Query_from_Mac10[[#This Row],[qty_to_ship]]</f>
        <v>0</v>
      </c>
      <c r="W3957" s="47">
        <f>Table_Query_from_Mac10[[#This Row],[UnitPriceFuture]]</f>
        <v>11.64</v>
      </c>
      <c r="X3957" s="47">
        <f>Table_Query_from_Mac10[[#This Row],[Unit Increase]]*Table_Query_from_Mac10[[#This Row],[UnitPriceFuture]]</f>
        <v>0</v>
      </c>
      <c r="Y3957" s="47">
        <f>Table_Query_from_Mac10[[#This Row],[Unit Increase]]*Table_Query_from_Mac10[[#This Row],[Future-cost]]</f>
        <v>0</v>
      </c>
      <c r="Z3957" s="47">
        <f>-(Table_Query_from_Mac10[[#This Row],[Incremental Sales]]+((Table_Query_from_Mac10[[#This Row],[Incremental Sales]]*-(SUM(Summary!$S$8:$S$9)))))*Summary!$S$18</f>
        <v>0</v>
      </c>
      <c r="AA3957" s="47">
        <f>IFERROR(Table_Query_from_Mac10[[#This Row],[Incremental Cost]]/Table_Query_from_Mac10[[#This Row],[Incremental Sales]],0)</f>
        <v>0</v>
      </c>
      <c r="AB3957" s="47">
        <f>IFERROR(Table_Query_from_Mac10[[#This Row],[TotalCostFuture]]/Table_Query_from_Mac10[[#This Row],[totalsalesFuture]],0)</f>
        <v>0.40378006872852235</v>
      </c>
      <c r="AN3957" s="31">
        <v>100</v>
      </c>
      <c r="AO3957">
        <f t="shared" si="122"/>
        <v>25</v>
      </c>
      <c r="AQ3957" s="31">
        <v>33.26</v>
      </c>
      <c r="AR3957">
        <f t="shared" si="123"/>
        <v>11.64</v>
      </c>
    </row>
    <row r="3958" spans="1:44" x14ac:dyDescent="0.25">
      <c r="A3958">
        <v>90397</v>
      </c>
      <c r="B3958">
        <v>7</v>
      </c>
      <c r="C3958" t="s">
        <v>85</v>
      </c>
      <c r="D3958" t="s">
        <v>79</v>
      </c>
      <c r="E3958">
        <v>18</v>
      </c>
      <c r="F3958">
        <v>10.85</v>
      </c>
      <c r="G3958">
        <v>28.61</v>
      </c>
      <c r="H3958" s="1">
        <v>44859</v>
      </c>
      <c r="I3958" s="20">
        <v>0</v>
      </c>
      <c r="J3958" s="47">
        <f>Table_Query_from_Mac10[[#This Row],[unit_price]]-(Table_Query_from_Mac10[[#This Row],[unit_price]]*(Table_Query_from_Mac10[[#This Row],[discount_pct]]/100))</f>
        <v>28.61</v>
      </c>
      <c r="K3958" s="47">
        <f>Table_Query_from_Mac10[[#This Row],[unit_cost]]</f>
        <v>10.85</v>
      </c>
      <c r="L3958" s="47">
        <f>Table_Query_from_Mac10[[#This Row],[Live-cost]]*(1+Table_Query_from_Mac10[[#This Row],[CogsIncreasebyTYPE]])</f>
        <v>10.85</v>
      </c>
      <c r="M3958" s="47">
        <f>Table_Query_from_Mac10[[#This Row],[Live-cost]]*Table_Query_from_Mac10[[#This Row],[qty_to_ship]]</f>
        <v>195.29999999999998</v>
      </c>
      <c r="N3958" s="47">
        <f>IF(Table_Query_from_Mac10[[#This Row],[item_no]]="KDA",-Table_Query_from_Mac10[[#This Row],[unit_price]],Table_Query_from_Mac10[[#This Row],[Net Unit]]*Table_Query_from_Mac10[[#This Row],[qty_to_ship]])</f>
        <v>514.98</v>
      </c>
      <c r="O3958" s="47">
        <f>SUMIFS(Summary!C:C,Summary!H:H,Table_Query_from_Mac10[[#This Row],[Juiceoc]])</f>
        <v>0</v>
      </c>
      <c r="P3958" s="47">
        <f>SUMIFS(Summary!D:D,Summary!H:H,Table_Query_from_Mac10[[#This Row],[Juiceoc]])</f>
        <v>0</v>
      </c>
      <c r="Q3958" s="47">
        <f>SUMIFS(Summary!E:E,Summary!H:H,Table_Query_from_Mac10[[#This Row],[Juiceoc]])</f>
        <v>0</v>
      </c>
      <c r="R3958" s="47">
        <f>Table_Query_from_Mac10[[#This Row],[Net Unit]]*(1+Table_Query_from_Mac10[[#This Row],[PriceIncreasebyType]])</f>
        <v>28.61</v>
      </c>
      <c r="S3958" s="47">
        <f>Table_Query_from_Mac10[[#This Row],[UnitPriceFuture]]*Table_Query_from_Mac10[[#This Row],[qtytoShipFuture]]</f>
        <v>514.98</v>
      </c>
      <c r="T3958" s="47">
        <f>ROUND(Table_Query_from_Mac10[[#This Row],[qty_to_ship]]*(1+Table_Query_from_Mac10[[#This Row],[VolumeIncreasebyType]]),0)</f>
        <v>18</v>
      </c>
      <c r="U3958" s="47">
        <f>Table_Query_from_Mac10[[#This Row],[qtytoShipFuture]]*Table_Query_from_Mac10[[#This Row],[Future-cost]]</f>
        <v>195.29999999999998</v>
      </c>
      <c r="V3958" s="47">
        <f>Table_Query_from_Mac10[[#This Row],[qtytoShipFuture]]-Table_Query_from_Mac10[[#This Row],[qty_to_ship]]</f>
        <v>0</v>
      </c>
      <c r="W3958" s="47">
        <f>Table_Query_from_Mac10[[#This Row],[UnitPriceFuture]]</f>
        <v>28.61</v>
      </c>
      <c r="X3958" s="47">
        <f>Table_Query_from_Mac10[[#This Row],[Unit Increase]]*Table_Query_from_Mac10[[#This Row],[UnitPriceFuture]]</f>
        <v>0</v>
      </c>
      <c r="Y3958" s="47">
        <f>Table_Query_from_Mac10[[#This Row],[Unit Increase]]*Table_Query_from_Mac10[[#This Row],[Future-cost]]</f>
        <v>0</v>
      </c>
      <c r="Z3958" s="47">
        <f>-(Table_Query_from_Mac10[[#This Row],[Incremental Sales]]+((Table_Query_from_Mac10[[#This Row],[Incremental Sales]]*-(SUM(Summary!$S$8:$S$9)))))*Summary!$S$18</f>
        <v>0</v>
      </c>
      <c r="AA3958" s="47">
        <f>IFERROR(Table_Query_from_Mac10[[#This Row],[Incremental Cost]]/Table_Query_from_Mac10[[#This Row],[Incremental Sales]],0)</f>
        <v>0</v>
      </c>
      <c r="AB3958" s="47">
        <f>IFERROR(Table_Query_from_Mac10[[#This Row],[TotalCostFuture]]/Table_Query_from_Mac10[[#This Row],[totalsalesFuture]],0)</f>
        <v>0.37923802866130718</v>
      </c>
      <c r="AN3958" s="30">
        <v>72</v>
      </c>
      <c r="AO3958">
        <f t="shared" si="122"/>
        <v>18</v>
      </c>
      <c r="AQ3958" s="30">
        <v>81.75</v>
      </c>
      <c r="AR3958">
        <f t="shared" si="123"/>
        <v>28.61</v>
      </c>
    </row>
    <row r="3959" spans="1:44" x14ac:dyDescent="0.25">
      <c r="A3959">
        <v>90398</v>
      </c>
      <c r="B3959">
        <v>1</v>
      </c>
      <c r="C3959" t="s">
        <v>55</v>
      </c>
      <c r="D3959" t="s">
        <v>81</v>
      </c>
      <c r="E3959">
        <v>3</v>
      </c>
      <c r="F3959">
        <v>9.94</v>
      </c>
      <c r="G3959">
        <v>23.25</v>
      </c>
      <c r="H3959" s="1">
        <v>44859</v>
      </c>
      <c r="I3959" s="20">
        <v>0</v>
      </c>
      <c r="J3959" s="47">
        <f>Table_Query_from_Mac10[[#This Row],[unit_price]]-(Table_Query_from_Mac10[[#This Row],[unit_price]]*(Table_Query_from_Mac10[[#This Row],[discount_pct]]/100))</f>
        <v>23.25</v>
      </c>
      <c r="K3959" s="47">
        <f>Table_Query_from_Mac10[[#This Row],[unit_cost]]</f>
        <v>9.94</v>
      </c>
      <c r="L3959" s="47">
        <f>Table_Query_from_Mac10[[#This Row],[Live-cost]]*(1+Table_Query_from_Mac10[[#This Row],[CogsIncreasebyTYPE]])</f>
        <v>9.94</v>
      </c>
      <c r="M3959" s="47">
        <f>Table_Query_from_Mac10[[#This Row],[Live-cost]]*Table_Query_from_Mac10[[#This Row],[qty_to_ship]]</f>
        <v>29.82</v>
      </c>
      <c r="N3959" s="47">
        <f>IF(Table_Query_from_Mac10[[#This Row],[item_no]]="KDA",-Table_Query_from_Mac10[[#This Row],[unit_price]],Table_Query_from_Mac10[[#This Row],[Net Unit]]*Table_Query_from_Mac10[[#This Row],[qty_to_ship]])</f>
        <v>69.75</v>
      </c>
      <c r="O3959" s="47">
        <f>SUMIFS(Summary!C:C,Summary!H:H,Table_Query_from_Mac10[[#This Row],[Juiceoc]])</f>
        <v>0</v>
      </c>
      <c r="P3959" s="47">
        <f>SUMIFS(Summary!D:D,Summary!H:H,Table_Query_from_Mac10[[#This Row],[Juiceoc]])</f>
        <v>0</v>
      </c>
      <c r="Q3959" s="47">
        <f>SUMIFS(Summary!E:E,Summary!H:H,Table_Query_from_Mac10[[#This Row],[Juiceoc]])</f>
        <v>0</v>
      </c>
      <c r="R3959" s="47">
        <f>Table_Query_from_Mac10[[#This Row],[Net Unit]]*(1+Table_Query_from_Mac10[[#This Row],[PriceIncreasebyType]])</f>
        <v>23.25</v>
      </c>
      <c r="S3959" s="47">
        <f>Table_Query_from_Mac10[[#This Row],[UnitPriceFuture]]*Table_Query_from_Mac10[[#This Row],[qtytoShipFuture]]</f>
        <v>69.75</v>
      </c>
      <c r="T3959" s="47">
        <f>ROUND(Table_Query_from_Mac10[[#This Row],[qty_to_ship]]*(1+Table_Query_from_Mac10[[#This Row],[VolumeIncreasebyType]]),0)</f>
        <v>3</v>
      </c>
      <c r="U3959" s="47">
        <f>Table_Query_from_Mac10[[#This Row],[qtytoShipFuture]]*Table_Query_from_Mac10[[#This Row],[Future-cost]]</f>
        <v>29.82</v>
      </c>
      <c r="V3959" s="47">
        <f>Table_Query_from_Mac10[[#This Row],[qtytoShipFuture]]-Table_Query_from_Mac10[[#This Row],[qty_to_ship]]</f>
        <v>0</v>
      </c>
      <c r="W3959" s="47">
        <f>Table_Query_from_Mac10[[#This Row],[UnitPriceFuture]]</f>
        <v>23.25</v>
      </c>
      <c r="X3959" s="47">
        <f>Table_Query_from_Mac10[[#This Row],[Unit Increase]]*Table_Query_from_Mac10[[#This Row],[UnitPriceFuture]]</f>
        <v>0</v>
      </c>
      <c r="Y3959" s="47">
        <f>Table_Query_from_Mac10[[#This Row],[Unit Increase]]*Table_Query_from_Mac10[[#This Row],[Future-cost]]</f>
        <v>0</v>
      </c>
      <c r="Z3959" s="47">
        <f>-(Table_Query_from_Mac10[[#This Row],[Incremental Sales]]+((Table_Query_from_Mac10[[#This Row],[Incremental Sales]]*-(SUM(Summary!$S$8:$S$9)))))*Summary!$S$18</f>
        <v>0</v>
      </c>
      <c r="AA3959" s="47">
        <f>IFERROR(Table_Query_from_Mac10[[#This Row],[Incremental Cost]]/Table_Query_from_Mac10[[#This Row],[Incremental Sales]],0)</f>
        <v>0</v>
      </c>
      <c r="AB3959" s="47">
        <f>IFERROR(Table_Query_from_Mac10[[#This Row],[TotalCostFuture]]/Table_Query_from_Mac10[[#This Row],[totalsalesFuture]],0)</f>
        <v>0.42752688172043013</v>
      </c>
      <c r="AN3959" s="31">
        <v>10</v>
      </c>
      <c r="AO3959">
        <f t="shared" si="122"/>
        <v>3</v>
      </c>
      <c r="AQ3959" s="31">
        <v>66.42</v>
      </c>
      <c r="AR3959">
        <f t="shared" si="123"/>
        <v>23.25</v>
      </c>
    </row>
    <row r="3960" spans="1:44" x14ac:dyDescent="0.25">
      <c r="A3960">
        <v>90398</v>
      </c>
      <c r="B3960">
        <v>2</v>
      </c>
      <c r="C3960" t="s">
        <v>55</v>
      </c>
      <c r="D3960" t="s">
        <v>81</v>
      </c>
      <c r="E3960">
        <v>23</v>
      </c>
      <c r="F3960">
        <v>12</v>
      </c>
      <c r="G3960">
        <v>27.56</v>
      </c>
      <c r="H3960" s="1">
        <v>44859</v>
      </c>
      <c r="I3960" s="20">
        <v>0</v>
      </c>
      <c r="J3960" s="47">
        <f>Table_Query_from_Mac10[[#This Row],[unit_price]]-(Table_Query_from_Mac10[[#This Row],[unit_price]]*(Table_Query_from_Mac10[[#This Row],[discount_pct]]/100))</f>
        <v>27.56</v>
      </c>
      <c r="K3960" s="47">
        <f>Table_Query_from_Mac10[[#This Row],[unit_cost]]</f>
        <v>12</v>
      </c>
      <c r="L3960" s="47">
        <f>Table_Query_from_Mac10[[#This Row],[Live-cost]]*(1+Table_Query_from_Mac10[[#This Row],[CogsIncreasebyTYPE]])</f>
        <v>12</v>
      </c>
      <c r="M3960" s="47">
        <f>Table_Query_from_Mac10[[#This Row],[Live-cost]]*Table_Query_from_Mac10[[#This Row],[qty_to_ship]]</f>
        <v>276</v>
      </c>
      <c r="N3960" s="47">
        <f>IF(Table_Query_from_Mac10[[#This Row],[item_no]]="KDA",-Table_Query_from_Mac10[[#This Row],[unit_price]],Table_Query_from_Mac10[[#This Row],[Net Unit]]*Table_Query_from_Mac10[[#This Row],[qty_to_ship]])</f>
        <v>633.88</v>
      </c>
      <c r="O3960" s="47">
        <f>SUMIFS(Summary!C:C,Summary!H:H,Table_Query_from_Mac10[[#This Row],[Juiceoc]])</f>
        <v>0</v>
      </c>
      <c r="P3960" s="47">
        <f>SUMIFS(Summary!D:D,Summary!H:H,Table_Query_from_Mac10[[#This Row],[Juiceoc]])</f>
        <v>0</v>
      </c>
      <c r="Q3960" s="47">
        <f>SUMIFS(Summary!E:E,Summary!H:H,Table_Query_from_Mac10[[#This Row],[Juiceoc]])</f>
        <v>0</v>
      </c>
      <c r="R3960" s="47">
        <f>Table_Query_from_Mac10[[#This Row],[Net Unit]]*(1+Table_Query_from_Mac10[[#This Row],[PriceIncreasebyType]])</f>
        <v>27.56</v>
      </c>
      <c r="S3960" s="47">
        <f>Table_Query_from_Mac10[[#This Row],[UnitPriceFuture]]*Table_Query_from_Mac10[[#This Row],[qtytoShipFuture]]</f>
        <v>633.88</v>
      </c>
      <c r="T3960" s="47">
        <f>ROUND(Table_Query_from_Mac10[[#This Row],[qty_to_ship]]*(1+Table_Query_from_Mac10[[#This Row],[VolumeIncreasebyType]]),0)</f>
        <v>23</v>
      </c>
      <c r="U3960" s="47">
        <f>Table_Query_from_Mac10[[#This Row],[qtytoShipFuture]]*Table_Query_from_Mac10[[#This Row],[Future-cost]]</f>
        <v>276</v>
      </c>
      <c r="V3960" s="47">
        <f>Table_Query_from_Mac10[[#This Row],[qtytoShipFuture]]-Table_Query_from_Mac10[[#This Row],[qty_to_ship]]</f>
        <v>0</v>
      </c>
      <c r="W3960" s="47">
        <f>Table_Query_from_Mac10[[#This Row],[UnitPriceFuture]]</f>
        <v>27.56</v>
      </c>
      <c r="X3960" s="47">
        <f>Table_Query_from_Mac10[[#This Row],[Unit Increase]]*Table_Query_from_Mac10[[#This Row],[UnitPriceFuture]]</f>
        <v>0</v>
      </c>
      <c r="Y3960" s="47">
        <f>Table_Query_from_Mac10[[#This Row],[Unit Increase]]*Table_Query_from_Mac10[[#This Row],[Future-cost]]</f>
        <v>0</v>
      </c>
      <c r="Z3960" s="47">
        <f>-(Table_Query_from_Mac10[[#This Row],[Incremental Sales]]+((Table_Query_from_Mac10[[#This Row],[Incremental Sales]]*-(SUM(Summary!$S$8:$S$9)))))*Summary!$S$18</f>
        <v>0</v>
      </c>
      <c r="AA3960" s="47">
        <f>IFERROR(Table_Query_from_Mac10[[#This Row],[Incremental Cost]]/Table_Query_from_Mac10[[#This Row],[Incremental Sales]],0)</f>
        <v>0</v>
      </c>
      <c r="AB3960" s="47">
        <f>IFERROR(Table_Query_from_Mac10[[#This Row],[TotalCostFuture]]/Table_Query_from_Mac10[[#This Row],[totalsalesFuture]],0)</f>
        <v>0.43541364296081275</v>
      </c>
      <c r="AN3960" s="30">
        <v>90</v>
      </c>
      <c r="AO3960">
        <f t="shared" si="122"/>
        <v>23</v>
      </c>
      <c r="AQ3960" s="30">
        <v>78.739999999999995</v>
      </c>
      <c r="AR3960">
        <f t="shared" si="123"/>
        <v>27.56</v>
      </c>
    </row>
    <row r="3961" spans="1:44" x14ac:dyDescent="0.25">
      <c r="A3961">
        <v>90398</v>
      </c>
      <c r="B3961">
        <v>3</v>
      </c>
      <c r="C3961" t="s">
        <v>55</v>
      </c>
      <c r="D3961" t="s">
        <v>81</v>
      </c>
      <c r="E3961">
        <v>10</v>
      </c>
      <c r="F3961">
        <v>14.46</v>
      </c>
      <c r="G3961">
        <v>34.54</v>
      </c>
      <c r="H3961" s="1">
        <v>44859</v>
      </c>
      <c r="I3961" s="20">
        <v>0</v>
      </c>
      <c r="J3961" s="47">
        <f>Table_Query_from_Mac10[[#This Row],[unit_price]]-(Table_Query_from_Mac10[[#This Row],[unit_price]]*(Table_Query_from_Mac10[[#This Row],[discount_pct]]/100))</f>
        <v>34.54</v>
      </c>
      <c r="K3961" s="47">
        <f>Table_Query_from_Mac10[[#This Row],[unit_cost]]</f>
        <v>14.46</v>
      </c>
      <c r="L3961" s="47">
        <f>Table_Query_from_Mac10[[#This Row],[Live-cost]]*(1+Table_Query_from_Mac10[[#This Row],[CogsIncreasebyTYPE]])</f>
        <v>14.46</v>
      </c>
      <c r="M3961" s="47">
        <f>Table_Query_from_Mac10[[#This Row],[Live-cost]]*Table_Query_from_Mac10[[#This Row],[qty_to_ship]]</f>
        <v>144.60000000000002</v>
      </c>
      <c r="N3961" s="47">
        <f>IF(Table_Query_from_Mac10[[#This Row],[item_no]]="KDA",-Table_Query_from_Mac10[[#This Row],[unit_price]],Table_Query_from_Mac10[[#This Row],[Net Unit]]*Table_Query_from_Mac10[[#This Row],[qty_to_ship]])</f>
        <v>345.4</v>
      </c>
      <c r="O3961" s="47">
        <f>SUMIFS(Summary!C:C,Summary!H:H,Table_Query_from_Mac10[[#This Row],[Juiceoc]])</f>
        <v>0</v>
      </c>
      <c r="P3961" s="47">
        <f>SUMIFS(Summary!D:D,Summary!H:H,Table_Query_from_Mac10[[#This Row],[Juiceoc]])</f>
        <v>0</v>
      </c>
      <c r="Q3961" s="47">
        <f>SUMIFS(Summary!E:E,Summary!H:H,Table_Query_from_Mac10[[#This Row],[Juiceoc]])</f>
        <v>0</v>
      </c>
      <c r="R3961" s="47">
        <f>Table_Query_from_Mac10[[#This Row],[Net Unit]]*(1+Table_Query_from_Mac10[[#This Row],[PriceIncreasebyType]])</f>
        <v>34.54</v>
      </c>
      <c r="S3961" s="47">
        <f>Table_Query_from_Mac10[[#This Row],[UnitPriceFuture]]*Table_Query_from_Mac10[[#This Row],[qtytoShipFuture]]</f>
        <v>345.4</v>
      </c>
      <c r="T3961" s="47">
        <f>ROUND(Table_Query_from_Mac10[[#This Row],[qty_to_ship]]*(1+Table_Query_from_Mac10[[#This Row],[VolumeIncreasebyType]]),0)</f>
        <v>10</v>
      </c>
      <c r="U3961" s="47">
        <f>Table_Query_from_Mac10[[#This Row],[qtytoShipFuture]]*Table_Query_from_Mac10[[#This Row],[Future-cost]]</f>
        <v>144.60000000000002</v>
      </c>
      <c r="V3961" s="47">
        <f>Table_Query_from_Mac10[[#This Row],[qtytoShipFuture]]-Table_Query_from_Mac10[[#This Row],[qty_to_ship]]</f>
        <v>0</v>
      </c>
      <c r="W3961" s="47">
        <f>Table_Query_from_Mac10[[#This Row],[UnitPriceFuture]]</f>
        <v>34.54</v>
      </c>
      <c r="X3961" s="47">
        <f>Table_Query_from_Mac10[[#This Row],[Unit Increase]]*Table_Query_from_Mac10[[#This Row],[UnitPriceFuture]]</f>
        <v>0</v>
      </c>
      <c r="Y3961" s="47">
        <f>Table_Query_from_Mac10[[#This Row],[Unit Increase]]*Table_Query_from_Mac10[[#This Row],[Future-cost]]</f>
        <v>0</v>
      </c>
      <c r="Z3961" s="47">
        <f>-(Table_Query_from_Mac10[[#This Row],[Incremental Sales]]+((Table_Query_from_Mac10[[#This Row],[Incremental Sales]]*-(SUM(Summary!$S$8:$S$9)))))*Summary!$S$18</f>
        <v>0</v>
      </c>
      <c r="AA3961" s="47">
        <f>IFERROR(Table_Query_from_Mac10[[#This Row],[Incremental Cost]]/Table_Query_from_Mac10[[#This Row],[Incremental Sales]],0)</f>
        <v>0</v>
      </c>
      <c r="AB3961" s="47">
        <f>IFERROR(Table_Query_from_Mac10[[#This Row],[TotalCostFuture]]/Table_Query_from_Mac10[[#This Row],[totalsalesFuture]],0)</f>
        <v>0.4186450492182977</v>
      </c>
      <c r="AN3961" s="31">
        <v>40</v>
      </c>
      <c r="AO3961">
        <f t="shared" si="122"/>
        <v>10</v>
      </c>
      <c r="AQ3961" s="31">
        <v>98.68</v>
      </c>
      <c r="AR3961">
        <f t="shared" si="123"/>
        <v>34.54</v>
      </c>
    </row>
    <row r="3962" spans="1:44" x14ac:dyDescent="0.25">
      <c r="A3962">
        <v>90398</v>
      </c>
      <c r="B3962">
        <v>4</v>
      </c>
      <c r="C3962" t="s">
        <v>55</v>
      </c>
      <c r="D3962" t="s">
        <v>81</v>
      </c>
      <c r="E3962">
        <v>12</v>
      </c>
      <c r="F3962">
        <v>8.5</v>
      </c>
      <c r="G3962">
        <v>21.89</v>
      </c>
      <c r="H3962" s="1">
        <v>44859</v>
      </c>
      <c r="I3962" s="20">
        <v>0</v>
      </c>
      <c r="J3962" s="47">
        <f>Table_Query_from_Mac10[[#This Row],[unit_price]]-(Table_Query_from_Mac10[[#This Row],[unit_price]]*(Table_Query_from_Mac10[[#This Row],[discount_pct]]/100))</f>
        <v>21.89</v>
      </c>
      <c r="K3962" s="47">
        <f>Table_Query_from_Mac10[[#This Row],[unit_cost]]</f>
        <v>8.5</v>
      </c>
      <c r="L3962" s="47">
        <f>Table_Query_from_Mac10[[#This Row],[Live-cost]]*(1+Table_Query_from_Mac10[[#This Row],[CogsIncreasebyTYPE]])</f>
        <v>8.5</v>
      </c>
      <c r="M3962" s="47">
        <f>Table_Query_from_Mac10[[#This Row],[Live-cost]]*Table_Query_from_Mac10[[#This Row],[qty_to_ship]]</f>
        <v>102</v>
      </c>
      <c r="N3962" s="47">
        <f>IF(Table_Query_from_Mac10[[#This Row],[item_no]]="KDA",-Table_Query_from_Mac10[[#This Row],[unit_price]],Table_Query_from_Mac10[[#This Row],[Net Unit]]*Table_Query_from_Mac10[[#This Row],[qty_to_ship]])</f>
        <v>262.68</v>
      </c>
      <c r="O3962" s="47">
        <f>SUMIFS(Summary!C:C,Summary!H:H,Table_Query_from_Mac10[[#This Row],[Juiceoc]])</f>
        <v>0</v>
      </c>
      <c r="P3962" s="47">
        <f>SUMIFS(Summary!D:D,Summary!H:H,Table_Query_from_Mac10[[#This Row],[Juiceoc]])</f>
        <v>0</v>
      </c>
      <c r="Q3962" s="47">
        <f>SUMIFS(Summary!E:E,Summary!H:H,Table_Query_from_Mac10[[#This Row],[Juiceoc]])</f>
        <v>0</v>
      </c>
      <c r="R3962" s="47">
        <f>Table_Query_from_Mac10[[#This Row],[Net Unit]]*(1+Table_Query_from_Mac10[[#This Row],[PriceIncreasebyType]])</f>
        <v>21.89</v>
      </c>
      <c r="S3962" s="47">
        <f>Table_Query_from_Mac10[[#This Row],[UnitPriceFuture]]*Table_Query_from_Mac10[[#This Row],[qtytoShipFuture]]</f>
        <v>262.68</v>
      </c>
      <c r="T3962" s="47">
        <f>ROUND(Table_Query_from_Mac10[[#This Row],[qty_to_ship]]*(1+Table_Query_from_Mac10[[#This Row],[VolumeIncreasebyType]]),0)</f>
        <v>12</v>
      </c>
      <c r="U3962" s="47">
        <f>Table_Query_from_Mac10[[#This Row],[qtytoShipFuture]]*Table_Query_from_Mac10[[#This Row],[Future-cost]]</f>
        <v>102</v>
      </c>
      <c r="V3962" s="47">
        <f>Table_Query_from_Mac10[[#This Row],[qtytoShipFuture]]-Table_Query_from_Mac10[[#This Row],[qty_to_ship]]</f>
        <v>0</v>
      </c>
      <c r="W3962" s="47">
        <f>Table_Query_from_Mac10[[#This Row],[UnitPriceFuture]]</f>
        <v>21.89</v>
      </c>
      <c r="X3962" s="47">
        <f>Table_Query_from_Mac10[[#This Row],[Unit Increase]]*Table_Query_from_Mac10[[#This Row],[UnitPriceFuture]]</f>
        <v>0</v>
      </c>
      <c r="Y3962" s="47">
        <f>Table_Query_from_Mac10[[#This Row],[Unit Increase]]*Table_Query_from_Mac10[[#This Row],[Future-cost]]</f>
        <v>0</v>
      </c>
      <c r="Z3962" s="47">
        <f>-(Table_Query_from_Mac10[[#This Row],[Incremental Sales]]+((Table_Query_from_Mac10[[#This Row],[Incremental Sales]]*-(SUM(Summary!$S$8:$S$9)))))*Summary!$S$18</f>
        <v>0</v>
      </c>
      <c r="AA3962" s="47">
        <f>IFERROR(Table_Query_from_Mac10[[#This Row],[Incremental Cost]]/Table_Query_from_Mac10[[#This Row],[Incremental Sales]],0)</f>
        <v>0</v>
      </c>
      <c r="AB3962" s="47">
        <f>IFERROR(Table_Query_from_Mac10[[#This Row],[TotalCostFuture]]/Table_Query_from_Mac10[[#This Row],[totalsalesFuture]],0)</f>
        <v>0.38830516217450889</v>
      </c>
      <c r="AN3962" s="30">
        <v>45</v>
      </c>
      <c r="AO3962">
        <f t="shared" si="122"/>
        <v>12</v>
      </c>
      <c r="AQ3962" s="30">
        <v>62.55</v>
      </c>
      <c r="AR3962">
        <f t="shared" si="123"/>
        <v>21.89</v>
      </c>
    </row>
    <row r="3963" spans="1:44" x14ac:dyDescent="0.25">
      <c r="A3963">
        <v>90399</v>
      </c>
      <c r="B3963">
        <v>1</v>
      </c>
      <c r="C3963" t="s">
        <v>55</v>
      </c>
      <c r="D3963" t="s">
        <v>81</v>
      </c>
      <c r="E3963">
        <v>16</v>
      </c>
      <c r="F3963">
        <v>6.08</v>
      </c>
      <c r="G3963">
        <v>15.33</v>
      </c>
      <c r="H3963" s="1">
        <v>44853</v>
      </c>
      <c r="I3963" s="20">
        <v>0</v>
      </c>
      <c r="J3963" s="47">
        <f>Table_Query_from_Mac10[[#This Row],[unit_price]]-(Table_Query_from_Mac10[[#This Row],[unit_price]]*(Table_Query_from_Mac10[[#This Row],[discount_pct]]/100))</f>
        <v>15.33</v>
      </c>
      <c r="K3963" s="47">
        <f>Table_Query_from_Mac10[[#This Row],[unit_cost]]</f>
        <v>6.08</v>
      </c>
      <c r="L3963" s="47">
        <f>Table_Query_from_Mac10[[#This Row],[Live-cost]]*(1+Table_Query_from_Mac10[[#This Row],[CogsIncreasebyTYPE]])</f>
        <v>6.08</v>
      </c>
      <c r="M3963" s="47">
        <f>Table_Query_from_Mac10[[#This Row],[Live-cost]]*Table_Query_from_Mac10[[#This Row],[qty_to_ship]]</f>
        <v>97.28</v>
      </c>
      <c r="N3963" s="47">
        <f>IF(Table_Query_from_Mac10[[#This Row],[item_no]]="KDA",-Table_Query_from_Mac10[[#This Row],[unit_price]],Table_Query_from_Mac10[[#This Row],[Net Unit]]*Table_Query_from_Mac10[[#This Row],[qty_to_ship]])</f>
        <v>245.28</v>
      </c>
      <c r="O3963" s="47">
        <f>SUMIFS(Summary!C:C,Summary!H:H,Table_Query_from_Mac10[[#This Row],[Juiceoc]])</f>
        <v>0</v>
      </c>
      <c r="P3963" s="47">
        <f>SUMIFS(Summary!D:D,Summary!H:H,Table_Query_from_Mac10[[#This Row],[Juiceoc]])</f>
        <v>0</v>
      </c>
      <c r="Q3963" s="47">
        <f>SUMIFS(Summary!E:E,Summary!H:H,Table_Query_from_Mac10[[#This Row],[Juiceoc]])</f>
        <v>0</v>
      </c>
      <c r="R3963" s="47">
        <f>Table_Query_from_Mac10[[#This Row],[Net Unit]]*(1+Table_Query_from_Mac10[[#This Row],[PriceIncreasebyType]])</f>
        <v>15.33</v>
      </c>
      <c r="S3963" s="47">
        <f>Table_Query_from_Mac10[[#This Row],[UnitPriceFuture]]*Table_Query_from_Mac10[[#This Row],[qtytoShipFuture]]</f>
        <v>245.28</v>
      </c>
      <c r="T3963" s="47">
        <f>ROUND(Table_Query_from_Mac10[[#This Row],[qty_to_ship]]*(1+Table_Query_from_Mac10[[#This Row],[VolumeIncreasebyType]]),0)</f>
        <v>16</v>
      </c>
      <c r="U3963" s="47">
        <f>Table_Query_from_Mac10[[#This Row],[qtytoShipFuture]]*Table_Query_from_Mac10[[#This Row],[Future-cost]]</f>
        <v>97.28</v>
      </c>
      <c r="V3963" s="47">
        <f>Table_Query_from_Mac10[[#This Row],[qtytoShipFuture]]-Table_Query_from_Mac10[[#This Row],[qty_to_ship]]</f>
        <v>0</v>
      </c>
      <c r="W3963" s="47">
        <f>Table_Query_from_Mac10[[#This Row],[UnitPriceFuture]]</f>
        <v>15.33</v>
      </c>
      <c r="X3963" s="47">
        <f>Table_Query_from_Mac10[[#This Row],[Unit Increase]]*Table_Query_from_Mac10[[#This Row],[UnitPriceFuture]]</f>
        <v>0</v>
      </c>
      <c r="Y3963" s="47">
        <f>Table_Query_from_Mac10[[#This Row],[Unit Increase]]*Table_Query_from_Mac10[[#This Row],[Future-cost]]</f>
        <v>0</v>
      </c>
      <c r="Z3963" s="47">
        <f>-(Table_Query_from_Mac10[[#This Row],[Incremental Sales]]+((Table_Query_from_Mac10[[#This Row],[Incremental Sales]]*-(SUM(Summary!$S$8:$S$9)))))*Summary!$S$18</f>
        <v>0</v>
      </c>
      <c r="AA3963" s="47">
        <f>IFERROR(Table_Query_from_Mac10[[#This Row],[Incremental Cost]]/Table_Query_from_Mac10[[#This Row],[Incremental Sales]],0)</f>
        <v>0</v>
      </c>
      <c r="AB3963" s="47">
        <f>IFERROR(Table_Query_from_Mac10[[#This Row],[TotalCostFuture]]/Table_Query_from_Mac10[[#This Row],[totalsalesFuture]],0)</f>
        <v>0.39660795825179385</v>
      </c>
      <c r="AN3963" s="31">
        <v>64</v>
      </c>
      <c r="AO3963">
        <f t="shared" si="122"/>
        <v>16</v>
      </c>
      <c r="AQ3963" s="31">
        <v>43.79</v>
      </c>
      <c r="AR3963">
        <f t="shared" si="123"/>
        <v>15.33</v>
      </c>
    </row>
    <row r="3964" spans="1:44" x14ac:dyDescent="0.25">
      <c r="A3964">
        <v>90399</v>
      </c>
      <c r="B3964">
        <v>2</v>
      </c>
      <c r="C3964" t="s">
        <v>55</v>
      </c>
      <c r="D3964" t="s">
        <v>81</v>
      </c>
      <c r="E3964">
        <v>18</v>
      </c>
      <c r="F3964">
        <v>7.36</v>
      </c>
      <c r="G3964">
        <v>18.7</v>
      </c>
      <c r="H3964" s="1">
        <v>44853</v>
      </c>
      <c r="I3964" s="20">
        <v>0</v>
      </c>
      <c r="J3964" s="47">
        <f>Table_Query_from_Mac10[[#This Row],[unit_price]]-(Table_Query_from_Mac10[[#This Row],[unit_price]]*(Table_Query_from_Mac10[[#This Row],[discount_pct]]/100))</f>
        <v>18.7</v>
      </c>
      <c r="K3964" s="47">
        <f>Table_Query_from_Mac10[[#This Row],[unit_cost]]</f>
        <v>7.36</v>
      </c>
      <c r="L3964" s="47">
        <f>Table_Query_from_Mac10[[#This Row],[Live-cost]]*(1+Table_Query_from_Mac10[[#This Row],[CogsIncreasebyTYPE]])</f>
        <v>7.36</v>
      </c>
      <c r="M3964" s="47">
        <f>Table_Query_from_Mac10[[#This Row],[Live-cost]]*Table_Query_from_Mac10[[#This Row],[qty_to_ship]]</f>
        <v>132.48000000000002</v>
      </c>
      <c r="N3964" s="47">
        <f>IF(Table_Query_from_Mac10[[#This Row],[item_no]]="KDA",-Table_Query_from_Mac10[[#This Row],[unit_price]],Table_Query_from_Mac10[[#This Row],[Net Unit]]*Table_Query_from_Mac10[[#This Row],[qty_to_ship]])</f>
        <v>336.59999999999997</v>
      </c>
      <c r="O3964" s="47">
        <f>SUMIFS(Summary!C:C,Summary!H:H,Table_Query_from_Mac10[[#This Row],[Juiceoc]])</f>
        <v>0</v>
      </c>
      <c r="P3964" s="47">
        <f>SUMIFS(Summary!D:D,Summary!H:H,Table_Query_from_Mac10[[#This Row],[Juiceoc]])</f>
        <v>0</v>
      </c>
      <c r="Q3964" s="47">
        <f>SUMIFS(Summary!E:E,Summary!H:H,Table_Query_from_Mac10[[#This Row],[Juiceoc]])</f>
        <v>0</v>
      </c>
      <c r="R3964" s="47">
        <f>Table_Query_from_Mac10[[#This Row],[Net Unit]]*(1+Table_Query_from_Mac10[[#This Row],[PriceIncreasebyType]])</f>
        <v>18.7</v>
      </c>
      <c r="S3964" s="47">
        <f>Table_Query_from_Mac10[[#This Row],[UnitPriceFuture]]*Table_Query_from_Mac10[[#This Row],[qtytoShipFuture]]</f>
        <v>336.59999999999997</v>
      </c>
      <c r="T3964" s="47">
        <f>ROUND(Table_Query_from_Mac10[[#This Row],[qty_to_ship]]*(1+Table_Query_from_Mac10[[#This Row],[VolumeIncreasebyType]]),0)</f>
        <v>18</v>
      </c>
      <c r="U3964" s="47">
        <f>Table_Query_from_Mac10[[#This Row],[qtytoShipFuture]]*Table_Query_from_Mac10[[#This Row],[Future-cost]]</f>
        <v>132.48000000000002</v>
      </c>
      <c r="V3964" s="47">
        <f>Table_Query_from_Mac10[[#This Row],[qtytoShipFuture]]-Table_Query_from_Mac10[[#This Row],[qty_to_ship]]</f>
        <v>0</v>
      </c>
      <c r="W3964" s="47">
        <f>Table_Query_from_Mac10[[#This Row],[UnitPriceFuture]]</f>
        <v>18.7</v>
      </c>
      <c r="X3964" s="47">
        <f>Table_Query_from_Mac10[[#This Row],[Unit Increase]]*Table_Query_from_Mac10[[#This Row],[UnitPriceFuture]]</f>
        <v>0</v>
      </c>
      <c r="Y3964" s="47">
        <f>Table_Query_from_Mac10[[#This Row],[Unit Increase]]*Table_Query_from_Mac10[[#This Row],[Future-cost]]</f>
        <v>0</v>
      </c>
      <c r="Z3964" s="47">
        <f>-(Table_Query_from_Mac10[[#This Row],[Incremental Sales]]+((Table_Query_from_Mac10[[#This Row],[Incremental Sales]]*-(SUM(Summary!$S$8:$S$9)))))*Summary!$S$18</f>
        <v>0</v>
      </c>
      <c r="AA3964" s="47">
        <f>IFERROR(Table_Query_from_Mac10[[#This Row],[Incremental Cost]]/Table_Query_from_Mac10[[#This Row],[Incremental Sales]],0)</f>
        <v>0</v>
      </c>
      <c r="AB3964" s="47">
        <f>IFERROR(Table_Query_from_Mac10[[#This Row],[TotalCostFuture]]/Table_Query_from_Mac10[[#This Row],[totalsalesFuture]],0)</f>
        <v>0.39358288770053484</v>
      </c>
      <c r="AN3964" s="30">
        <v>72</v>
      </c>
      <c r="AO3964">
        <f t="shared" si="122"/>
        <v>18</v>
      </c>
      <c r="AQ3964" s="30">
        <v>53.43</v>
      </c>
      <c r="AR3964">
        <f t="shared" si="123"/>
        <v>18.7</v>
      </c>
    </row>
    <row r="3965" spans="1:44" x14ac:dyDescent="0.25">
      <c r="A3965">
        <v>90399</v>
      </c>
      <c r="B3965">
        <v>3</v>
      </c>
      <c r="C3965" t="s">
        <v>55</v>
      </c>
      <c r="D3965" t="s">
        <v>81</v>
      </c>
      <c r="E3965">
        <v>9</v>
      </c>
      <c r="F3965">
        <v>8.49</v>
      </c>
      <c r="G3965">
        <v>22.28</v>
      </c>
      <c r="H3965" s="1">
        <v>44853</v>
      </c>
      <c r="I3965" s="20">
        <v>0</v>
      </c>
      <c r="J3965" s="47">
        <f>Table_Query_from_Mac10[[#This Row],[unit_price]]-(Table_Query_from_Mac10[[#This Row],[unit_price]]*(Table_Query_from_Mac10[[#This Row],[discount_pct]]/100))</f>
        <v>22.28</v>
      </c>
      <c r="K3965" s="47">
        <f>Table_Query_from_Mac10[[#This Row],[unit_cost]]</f>
        <v>8.49</v>
      </c>
      <c r="L3965" s="47">
        <f>Table_Query_from_Mac10[[#This Row],[Live-cost]]*(1+Table_Query_from_Mac10[[#This Row],[CogsIncreasebyTYPE]])</f>
        <v>8.49</v>
      </c>
      <c r="M3965" s="47">
        <f>Table_Query_from_Mac10[[#This Row],[Live-cost]]*Table_Query_from_Mac10[[#This Row],[qty_to_ship]]</f>
        <v>76.41</v>
      </c>
      <c r="N3965" s="47">
        <f>IF(Table_Query_from_Mac10[[#This Row],[item_no]]="KDA",-Table_Query_from_Mac10[[#This Row],[unit_price]],Table_Query_from_Mac10[[#This Row],[Net Unit]]*Table_Query_from_Mac10[[#This Row],[qty_to_ship]])</f>
        <v>200.52</v>
      </c>
      <c r="O3965" s="47">
        <f>SUMIFS(Summary!C:C,Summary!H:H,Table_Query_from_Mac10[[#This Row],[Juiceoc]])</f>
        <v>0</v>
      </c>
      <c r="P3965" s="47">
        <f>SUMIFS(Summary!D:D,Summary!H:H,Table_Query_from_Mac10[[#This Row],[Juiceoc]])</f>
        <v>0</v>
      </c>
      <c r="Q3965" s="47">
        <f>SUMIFS(Summary!E:E,Summary!H:H,Table_Query_from_Mac10[[#This Row],[Juiceoc]])</f>
        <v>0</v>
      </c>
      <c r="R3965" s="47">
        <f>Table_Query_from_Mac10[[#This Row],[Net Unit]]*(1+Table_Query_from_Mac10[[#This Row],[PriceIncreasebyType]])</f>
        <v>22.28</v>
      </c>
      <c r="S3965" s="47">
        <f>Table_Query_from_Mac10[[#This Row],[UnitPriceFuture]]*Table_Query_from_Mac10[[#This Row],[qtytoShipFuture]]</f>
        <v>200.52</v>
      </c>
      <c r="T3965" s="47">
        <f>ROUND(Table_Query_from_Mac10[[#This Row],[qty_to_ship]]*(1+Table_Query_from_Mac10[[#This Row],[VolumeIncreasebyType]]),0)</f>
        <v>9</v>
      </c>
      <c r="U3965" s="47">
        <f>Table_Query_from_Mac10[[#This Row],[qtytoShipFuture]]*Table_Query_from_Mac10[[#This Row],[Future-cost]]</f>
        <v>76.41</v>
      </c>
      <c r="V3965" s="47">
        <f>Table_Query_from_Mac10[[#This Row],[qtytoShipFuture]]-Table_Query_from_Mac10[[#This Row],[qty_to_ship]]</f>
        <v>0</v>
      </c>
      <c r="W3965" s="47">
        <f>Table_Query_from_Mac10[[#This Row],[UnitPriceFuture]]</f>
        <v>22.28</v>
      </c>
      <c r="X3965" s="47">
        <f>Table_Query_from_Mac10[[#This Row],[Unit Increase]]*Table_Query_from_Mac10[[#This Row],[UnitPriceFuture]]</f>
        <v>0</v>
      </c>
      <c r="Y3965" s="47">
        <f>Table_Query_from_Mac10[[#This Row],[Unit Increase]]*Table_Query_from_Mac10[[#This Row],[Future-cost]]</f>
        <v>0</v>
      </c>
      <c r="Z3965" s="47">
        <f>-(Table_Query_from_Mac10[[#This Row],[Incremental Sales]]+((Table_Query_from_Mac10[[#This Row],[Incremental Sales]]*-(SUM(Summary!$S$8:$S$9)))))*Summary!$S$18</f>
        <v>0</v>
      </c>
      <c r="AA3965" s="47">
        <f>IFERROR(Table_Query_from_Mac10[[#This Row],[Incremental Cost]]/Table_Query_from_Mac10[[#This Row],[Incremental Sales]],0)</f>
        <v>0</v>
      </c>
      <c r="AB3965" s="47">
        <f>IFERROR(Table_Query_from_Mac10[[#This Row],[TotalCostFuture]]/Table_Query_from_Mac10[[#This Row],[totalsalesFuture]],0)</f>
        <v>0.38105924596050267</v>
      </c>
      <c r="AN3965" s="31">
        <v>36</v>
      </c>
      <c r="AO3965">
        <f t="shared" si="122"/>
        <v>9</v>
      </c>
      <c r="AQ3965" s="31">
        <v>63.65</v>
      </c>
      <c r="AR3965">
        <f t="shared" si="123"/>
        <v>22.28</v>
      </c>
    </row>
    <row r="3966" spans="1:44" x14ac:dyDescent="0.25">
      <c r="A3966">
        <v>90399</v>
      </c>
      <c r="B3966">
        <v>4</v>
      </c>
      <c r="C3966" t="s">
        <v>55</v>
      </c>
      <c r="D3966" t="s">
        <v>81</v>
      </c>
      <c r="E3966">
        <v>6</v>
      </c>
      <c r="F3966">
        <v>10.46</v>
      </c>
      <c r="G3966">
        <v>26.69</v>
      </c>
      <c r="H3966" s="1">
        <v>44853</v>
      </c>
      <c r="I3966" s="20">
        <v>0</v>
      </c>
      <c r="J3966" s="47">
        <f>Table_Query_from_Mac10[[#This Row],[unit_price]]-(Table_Query_from_Mac10[[#This Row],[unit_price]]*(Table_Query_from_Mac10[[#This Row],[discount_pct]]/100))</f>
        <v>26.69</v>
      </c>
      <c r="K3966" s="47">
        <f>Table_Query_from_Mac10[[#This Row],[unit_cost]]</f>
        <v>10.46</v>
      </c>
      <c r="L3966" s="47">
        <f>Table_Query_from_Mac10[[#This Row],[Live-cost]]*(1+Table_Query_from_Mac10[[#This Row],[CogsIncreasebyTYPE]])</f>
        <v>10.46</v>
      </c>
      <c r="M3966" s="47">
        <f>Table_Query_from_Mac10[[#This Row],[Live-cost]]*Table_Query_from_Mac10[[#This Row],[qty_to_ship]]</f>
        <v>62.760000000000005</v>
      </c>
      <c r="N3966" s="47">
        <f>IF(Table_Query_from_Mac10[[#This Row],[item_no]]="KDA",-Table_Query_from_Mac10[[#This Row],[unit_price]],Table_Query_from_Mac10[[#This Row],[Net Unit]]*Table_Query_from_Mac10[[#This Row],[qty_to_ship]])</f>
        <v>160.14000000000001</v>
      </c>
      <c r="O3966" s="47">
        <f>SUMIFS(Summary!C:C,Summary!H:H,Table_Query_from_Mac10[[#This Row],[Juiceoc]])</f>
        <v>0</v>
      </c>
      <c r="P3966" s="47">
        <f>SUMIFS(Summary!D:D,Summary!H:H,Table_Query_from_Mac10[[#This Row],[Juiceoc]])</f>
        <v>0</v>
      </c>
      <c r="Q3966" s="47">
        <f>SUMIFS(Summary!E:E,Summary!H:H,Table_Query_from_Mac10[[#This Row],[Juiceoc]])</f>
        <v>0</v>
      </c>
      <c r="R3966" s="47">
        <f>Table_Query_from_Mac10[[#This Row],[Net Unit]]*(1+Table_Query_from_Mac10[[#This Row],[PriceIncreasebyType]])</f>
        <v>26.69</v>
      </c>
      <c r="S3966" s="47">
        <f>Table_Query_from_Mac10[[#This Row],[UnitPriceFuture]]*Table_Query_from_Mac10[[#This Row],[qtytoShipFuture]]</f>
        <v>160.14000000000001</v>
      </c>
      <c r="T3966" s="47">
        <f>ROUND(Table_Query_from_Mac10[[#This Row],[qty_to_ship]]*(1+Table_Query_from_Mac10[[#This Row],[VolumeIncreasebyType]]),0)</f>
        <v>6</v>
      </c>
      <c r="U3966" s="47">
        <f>Table_Query_from_Mac10[[#This Row],[qtytoShipFuture]]*Table_Query_from_Mac10[[#This Row],[Future-cost]]</f>
        <v>62.760000000000005</v>
      </c>
      <c r="V3966" s="47">
        <f>Table_Query_from_Mac10[[#This Row],[qtytoShipFuture]]-Table_Query_from_Mac10[[#This Row],[qty_to_ship]]</f>
        <v>0</v>
      </c>
      <c r="W3966" s="47">
        <f>Table_Query_from_Mac10[[#This Row],[UnitPriceFuture]]</f>
        <v>26.69</v>
      </c>
      <c r="X3966" s="47">
        <f>Table_Query_from_Mac10[[#This Row],[Unit Increase]]*Table_Query_from_Mac10[[#This Row],[UnitPriceFuture]]</f>
        <v>0</v>
      </c>
      <c r="Y3966" s="47">
        <f>Table_Query_from_Mac10[[#This Row],[Unit Increase]]*Table_Query_from_Mac10[[#This Row],[Future-cost]]</f>
        <v>0</v>
      </c>
      <c r="Z3966" s="47">
        <f>-(Table_Query_from_Mac10[[#This Row],[Incremental Sales]]+((Table_Query_from_Mac10[[#This Row],[Incremental Sales]]*-(SUM(Summary!$S$8:$S$9)))))*Summary!$S$18</f>
        <v>0</v>
      </c>
      <c r="AA3966" s="47">
        <f>IFERROR(Table_Query_from_Mac10[[#This Row],[Incremental Cost]]/Table_Query_from_Mac10[[#This Row],[Incremental Sales]],0)</f>
        <v>0</v>
      </c>
      <c r="AB3966" s="47">
        <f>IFERROR(Table_Query_from_Mac10[[#This Row],[TotalCostFuture]]/Table_Query_from_Mac10[[#This Row],[totalsalesFuture]],0)</f>
        <v>0.3919070813038591</v>
      </c>
      <c r="AN3966" s="30">
        <v>24</v>
      </c>
      <c r="AO3966">
        <f t="shared" si="122"/>
        <v>6</v>
      </c>
      <c r="AQ3966" s="30">
        <v>76.25</v>
      </c>
      <c r="AR3966">
        <f t="shared" si="123"/>
        <v>26.69</v>
      </c>
    </row>
    <row r="3967" spans="1:44" x14ac:dyDescent="0.25">
      <c r="A3967">
        <v>90399</v>
      </c>
      <c r="B3967">
        <v>5</v>
      </c>
      <c r="C3967" t="s">
        <v>56</v>
      </c>
      <c r="D3967" t="s">
        <v>81</v>
      </c>
      <c r="E3967">
        <v>3</v>
      </c>
      <c r="F3967">
        <v>13.44</v>
      </c>
      <c r="G3967">
        <v>37.78</v>
      </c>
      <c r="H3967" s="1">
        <v>44853</v>
      </c>
      <c r="I3967" s="20">
        <v>0</v>
      </c>
      <c r="J3967" s="47">
        <f>Table_Query_from_Mac10[[#This Row],[unit_price]]-(Table_Query_from_Mac10[[#This Row],[unit_price]]*(Table_Query_from_Mac10[[#This Row],[discount_pct]]/100))</f>
        <v>37.78</v>
      </c>
      <c r="K3967" s="47">
        <f>Table_Query_from_Mac10[[#This Row],[unit_cost]]</f>
        <v>13.44</v>
      </c>
      <c r="L3967" s="47">
        <f>Table_Query_from_Mac10[[#This Row],[Live-cost]]*(1+Table_Query_from_Mac10[[#This Row],[CogsIncreasebyTYPE]])</f>
        <v>13.44</v>
      </c>
      <c r="M3967" s="47">
        <f>Table_Query_from_Mac10[[#This Row],[Live-cost]]*Table_Query_from_Mac10[[#This Row],[qty_to_ship]]</f>
        <v>40.32</v>
      </c>
      <c r="N3967" s="47">
        <f>IF(Table_Query_from_Mac10[[#This Row],[item_no]]="KDA",-Table_Query_from_Mac10[[#This Row],[unit_price]],Table_Query_from_Mac10[[#This Row],[Net Unit]]*Table_Query_from_Mac10[[#This Row],[qty_to_ship]])</f>
        <v>113.34</v>
      </c>
      <c r="O3967" s="47">
        <f>SUMIFS(Summary!C:C,Summary!H:H,Table_Query_from_Mac10[[#This Row],[Juiceoc]])</f>
        <v>0</v>
      </c>
      <c r="P3967" s="47">
        <f>SUMIFS(Summary!D:D,Summary!H:H,Table_Query_from_Mac10[[#This Row],[Juiceoc]])</f>
        <v>0</v>
      </c>
      <c r="Q3967" s="47">
        <f>SUMIFS(Summary!E:E,Summary!H:H,Table_Query_from_Mac10[[#This Row],[Juiceoc]])</f>
        <v>0</v>
      </c>
      <c r="R3967" s="47">
        <f>Table_Query_from_Mac10[[#This Row],[Net Unit]]*(1+Table_Query_from_Mac10[[#This Row],[PriceIncreasebyType]])</f>
        <v>37.78</v>
      </c>
      <c r="S3967" s="47">
        <f>Table_Query_from_Mac10[[#This Row],[UnitPriceFuture]]*Table_Query_from_Mac10[[#This Row],[qtytoShipFuture]]</f>
        <v>113.34</v>
      </c>
      <c r="T3967" s="47">
        <f>ROUND(Table_Query_from_Mac10[[#This Row],[qty_to_ship]]*(1+Table_Query_from_Mac10[[#This Row],[VolumeIncreasebyType]]),0)</f>
        <v>3</v>
      </c>
      <c r="U3967" s="47">
        <f>Table_Query_from_Mac10[[#This Row],[qtytoShipFuture]]*Table_Query_from_Mac10[[#This Row],[Future-cost]]</f>
        <v>40.32</v>
      </c>
      <c r="V3967" s="47">
        <f>Table_Query_from_Mac10[[#This Row],[qtytoShipFuture]]-Table_Query_from_Mac10[[#This Row],[qty_to_ship]]</f>
        <v>0</v>
      </c>
      <c r="W3967" s="47">
        <f>Table_Query_from_Mac10[[#This Row],[UnitPriceFuture]]</f>
        <v>37.78</v>
      </c>
      <c r="X3967" s="47">
        <f>Table_Query_from_Mac10[[#This Row],[Unit Increase]]*Table_Query_from_Mac10[[#This Row],[UnitPriceFuture]]</f>
        <v>0</v>
      </c>
      <c r="Y3967" s="47">
        <f>Table_Query_from_Mac10[[#This Row],[Unit Increase]]*Table_Query_from_Mac10[[#This Row],[Future-cost]]</f>
        <v>0</v>
      </c>
      <c r="Z3967" s="47">
        <f>-(Table_Query_from_Mac10[[#This Row],[Incremental Sales]]+((Table_Query_from_Mac10[[#This Row],[Incremental Sales]]*-(SUM(Summary!$S$8:$S$9)))))*Summary!$S$18</f>
        <v>0</v>
      </c>
      <c r="AA3967" s="47">
        <f>IFERROR(Table_Query_from_Mac10[[#This Row],[Incremental Cost]]/Table_Query_from_Mac10[[#This Row],[Incremental Sales]],0)</f>
        <v>0</v>
      </c>
      <c r="AB3967" s="47">
        <f>IFERROR(Table_Query_from_Mac10[[#This Row],[TotalCostFuture]]/Table_Query_from_Mac10[[#This Row],[totalsalesFuture]],0)</f>
        <v>0.35574377977766014</v>
      </c>
      <c r="AN3967" s="31">
        <v>12</v>
      </c>
      <c r="AO3967">
        <f t="shared" si="122"/>
        <v>3</v>
      </c>
      <c r="AQ3967" s="31">
        <v>107.95</v>
      </c>
      <c r="AR3967">
        <f t="shared" si="123"/>
        <v>37.78</v>
      </c>
    </row>
    <row r="3968" spans="1:44" x14ac:dyDescent="0.25">
      <c r="A3968">
        <v>90399</v>
      </c>
      <c r="B3968">
        <v>6</v>
      </c>
      <c r="C3968" t="s">
        <v>55</v>
      </c>
      <c r="D3968" t="s">
        <v>81</v>
      </c>
      <c r="E3968">
        <v>36</v>
      </c>
      <c r="F3968">
        <v>3.19</v>
      </c>
      <c r="G3968">
        <v>8.11</v>
      </c>
      <c r="H3968" s="1">
        <v>44853</v>
      </c>
      <c r="I3968" s="20">
        <v>0</v>
      </c>
      <c r="J3968" s="47">
        <f>Table_Query_from_Mac10[[#This Row],[unit_price]]-(Table_Query_from_Mac10[[#This Row],[unit_price]]*(Table_Query_from_Mac10[[#This Row],[discount_pct]]/100))</f>
        <v>8.11</v>
      </c>
      <c r="K3968" s="47">
        <f>Table_Query_from_Mac10[[#This Row],[unit_cost]]</f>
        <v>3.19</v>
      </c>
      <c r="L3968" s="47">
        <f>Table_Query_from_Mac10[[#This Row],[Live-cost]]*(1+Table_Query_from_Mac10[[#This Row],[CogsIncreasebyTYPE]])</f>
        <v>3.19</v>
      </c>
      <c r="M3968" s="47">
        <f>Table_Query_from_Mac10[[#This Row],[Live-cost]]*Table_Query_from_Mac10[[#This Row],[qty_to_ship]]</f>
        <v>114.84</v>
      </c>
      <c r="N3968" s="47">
        <f>IF(Table_Query_from_Mac10[[#This Row],[item_no]]="KDA",-Table_Query_from_Mac10[[#This Row],[unit_price]],Table_Query_from_Mac10[[#This Row],[Net Unit]]*Table_Query_from_Mac10[[#This Row],[qty_to_ship]])</f>
        <v>291.95999999999998</v>
      </c>
      <c r="O3968" s="47">
        <f>SUMIFS(Summary!C:C,Summary!H:H,Table_Query_from_Mac10[[#This Row],[Juiceoc]])</f>
        <v>0</v>
      </c>
      <c r="P3968" s="47">
        <f>SUMIFS(Summary!D:D,Summary!H:H,Table_Query_from_Mac10[[#This Row],[Juiceoc]])</f>
        <v>0</v>
      </c>
      <c r="Q3968" s="47">
        <f>SUMIFS(Summary!E:E,Summary!H:H,Table_Query_from_Mac10[[#This Row],[Juiceoc]])</f>
        <v>0</v>
      </c>
      <c r="R3968" s="47">
        <f>Table_Query_from_Mac10[[#This Row],[Net Unit]]*(1+Table_Query_from_Mac10[[#This Row],[PriceIncreasebyType]])</f>
        <v>8.11</v>
      </c>
      <c r="S3968" s="47">
        <f>Table_Query_from_Mac10[[#This Row],[UnitPriceFuture]]*Table_Query_from_Mac10[[#This Row],[qtytoShipFuture]]</f>
        <v>291.95999999999998</v>
      </c>
      <c r="T3968" s="47">
        <f>ROUND(Table_Query_from_Mac10[[#This Row],[qty_to_ship]]*(1+Table_Query_from_Mac10[[#This Row],[VolumeIncreasebyType]]),0)</f>
        <v>36</v>
      </c>
      <c r="U3968" s="47">
        <f>Table_Query_from_Mac10[[#This Row],[qtytoShipFuture]]*Table_Query_from_Mac10[[#This Row],[Future-cost]]</f>
        <v>114.84</v>
      </c>
      <c r="V3968" s="47">
        <f>Table_Query_from_Mac10[[#This Row],[qtytoShipFuture]]-Table_Query_from_Mac10[[#This Row],[qty_to_ship]]</f>
        <v>0</v>
      </c>
      <c r="W3968" s="47">
        <f>Table_Query_from_Mac10[[#This Row],[UnitPriceFuture]]</f>
        <v>8.11</v>
      </c>
      <c r="X3968" s="47">
        <f>Table_Query_from_Mac10[[#This Row],[Unit Increase]]*Table_Query_from_Mac10[[#This Row],[UnitPriceFuture]]</f>
        <v>0</v>
      </c>
      <c r="Y3968" s="47">
        <f>Table_Query_from_Mac10[[#This Row],[Unit Increase]]*Table_Query_from_Mac10[[#This Row],[Future-cost]]</f>
        <v>0</v>
      </c>
      <c r="Z3968" s="47">
        <f>-(Table_Query_from_Mac10[[#This Row],[Incremental Sales]]+((Table_Query_from_Mac10[[#This Row],[Incremental Sales]]*-(SUM(Summary!$S$8:$S$9)))))*Summary!$S$18</f>
        <v>0</v>
      </c>
      <c r="AA3968" s="47">
        <f>IFERROR(Table_Query_from_Mac10[[#This Row],[Incremental Cost]]/Table_Query_from_Mac10[[#This Row],[Incremental Sales]],0)</f>
        <v>0</v>
      </c>
      <c r="AB3968" s="47">
        <f>IFERROR(Table_Query_from_Mac10[[#This Row],[TotalCostFuture]]/Table_Query_from_Mac10[[#This Row],[totalsalesFuture]],0)</f>
        <v>0.39334155363748463</v>
      </c>
      <c r="AN3968" s="30">
        <v>144</v>
      </c>
      <c r="AO3968">
        <f t="shared" si="122"/>
        <v>36</v>
      </c>
      <c r="AQ3968" s="30">
        <v>23.18</v>
      </c>
      <c r="AR3968">
        <f t="shared" si="123"/>
        <v>8.11</v>
      </c>
    </row>
    <row r="3969" spans="1:44" x14ac:dyDescent="0.25">
      <c r="A3969">
        <v>90364</v>
      </c>
      <c r="B3969">
        <v>6</v>
      </c>
      <c r="C3969" t="s">
        <v>86</v>
      </c>
      <c r="D3969" t="s">
        <v>79</v>
      </c>
      <c r="E3969">
        <v>25</v>
      </c>
      <c r="F3969">
        <v>5.27</v>
      </c>
      <c r="G3969">
        <v>12.56</v>
      </c>
      <c r="H3969" s="1">
        <v>44865</v>
      </c>
      <c r="I3969" s="20">
        <v>0</v>
      </c>
      <c r="J3969" s="47">
        <f>Table_Query_from_Mac10[[#This Row],[unit_price]]-(Table_Query_from_Mac10[[#This Row],[unit_price]]*(Table_Query_from_Mac10[[#This Row],[discount_pct]]/100))</f>
        <v>12.56</v>
      </c>
      <c r="K3969" s="47">
        <f>Table_Query_from_Mac10[[#This Row],[unit_cost]]</f>
        <v>5.27</v>
      </c>
      <c r="L3969" s="47">
        <f>Table_Query_from_Mac10[[#This Row],[Live-cost]]*(1+Table_Query_from_Mac10[[#This Row],[CogsIncreasebyTYPE]])</f>
        <v>5.27</v>
      </c>
      <c r="M3969" s="47">
        <f>Table_Query_from_Mac10[[#This Row],[Live-cost]]*Table_Query_from_Mac10[[#This Row],[qty_to_ship]]</f>
        <v>131.75</v>
      </c>
      <c r="N3969" s="47">
        <f>IF(Table_Query_from_Mac10[[#This Row],[item_no]]="KDA",-Table_Query_from_Mac10[[#This Row],[unit_price]],Table_Query_from_Mac10[[#This Row],[Net Unit]]*Table_Query_from_Mac10[[#This Row],[qty_to_ship]])</f>
        <v>314</v>
      </c>
      <c r="O3969" s="47">
        <f>SUMIFS(Summary!C:C,Summary!H:H,Table_Query_from_Mac10[[#This Row],[Juiceoc]])</f>
        <v>0</v>
      </c>
      <c r="P3969" s="47">
        <f>SUMIFS(Summary!D:D,Summary!H:H,Table_Query_from_Mac10[[#This Row],[Juiceoc]])</f>
        <v>0</v>
      </c>
      <c r="Q3969" s="47">
        <f>SUMIFS(Summary!E:E,Summary!H:H,Table_Query_from_Mac10[[#This Row],[Juiceoc]])</f>
        <v>0</v>
      </c>
      <c r="R3969" s="47">
        <f>Table_Query_from_Mac10[[#This Row],[Net Unit]]*(1+Table_Query_from_Mac10[[#This Row],[PriceIncreasebyType]])</f>
        <v>12.56</v>
      </c>
      <c r="S3969" s="47">
        <f>Table_Query_from_Mac10[[#This Row],[UnitPriceFuture]]*Table_Query_from_Mac10[[#This Row],[qtytoShipFuture]]</f>
        <v>314</v>
      </c>
      <c r="T3969" s="47">
        <f>ROUND(Table_Query_from_Mac10[[#This Row],[qty_to_ship]]*(1+Table_Query_from_Mac10[[#This Row],[VolumeIncreasebyType]]),0)</f>
        <v>25</v>
      </c>
      <c r="U3969" s="47">
        <f>Table_Query_from_Mac10[[#This Row],[qtytoShipFuture]]*Table_Query_from_Mac10[[#This Row],[Future-cost]]</f>
        <v>131.75</v>
      </c>
      <c r="V3969" s="47">
        <f>Table_Query_from_Mac10[[#This Row],[qtytoShipFuture]]-Table_Query_from_Mac10[[#This Row],[qty_to_ship]]</f>
        <v>0</v>
      </c>
      <c r="W3969" s="47">
        <f>Table_Query_from_Mac10[[#This Row],[UnitPriceFuture]]</f>
        <v>12.56</v>
      </c>
      <c r="X3969" s="47">
        <f>Table_Query_from_Mac10[[#This Row],[Unit Increase]]*Table_Query_from_Mac10[[#This Row],[UnitPriceFuture]]</f>
        <v>0</v>
      </c>
      <c r="Y3969" s="47">
        <f>Table_Query_from_Mac10[[#This Row],[Unit Increase]]*Table_Query_from_Mac10[[#This Row],[Future-cost]]</f>
        <v>0</v>
      </c>
      <c r="Z3969" s="47">
        <f>-(Table_Query_from_Mac10[[#This Row],[Incremental Sales]]+((Table_Query_from_Mac10[[#This Row],[Incremental Sales]]*-(SUM(Summary!$S$8:$S$9)))))*Summary!$S$18</f>
        <v>0</v>
      </c>
      <c r="AA3969" s="47">
        <f>IFERROR(Table_Query_from_Mac10[[#This Row],[Incremental Cost]]/Table_Query_from_Mac10[[#This Row],[Incremental Sales]],0)</f>
        <v>0</v>
      </c>
      <c r="AB3969" s="47">
        <f>IFERROR(Table_Query_from_Mac10[[#This Row],[TotalCostFuture]]/Table_Query_from_Mac10[[#This Row],[totalsalesFuture]],0)</f>
        <v>0.41958598726114649</v>
      </c>
      <c r="AN3969" s="31">
        <v>100</v>
      </c>
      <c r="AO3969">
        <f t="shared" si="122"/>
        <v>25</v>
      </c>
      <c r="AQ3969" s="31">
        <v>35.880000000000003</v>
      </c>
      <c r="AR3969">
        <f t="shared" si="123"/>
        <v>12.56</v>
      </c>
    </row>
    <row r="3970" spans="1:44" x14ac:dyDescent="0.25">
      <c r="A3970">
        <v>90364</v>
      </c>
      <c r="B3970">
        <v>7</v>
      </c>
      <c r="C3970" t="s">
        <v>86</v>
      </c>
      <c r="D3970" t="s">
        <v>79</v>
      </c>
      <c r="E3970">
        <v>25</v>
      </c>
      <c r="F3970">
        <v>4.7</v>
      </c>
      <c r="G3970">
        <v>11.64</v>
      </c>
      <c r="H3970" s="1">
        <v>44865</v>
      </c>
      <c r="I3970" s="20">
        <v>0</v>
      </c>
      <c r="J3970" s="47">
        <f>Table_Query_from_Mac10[[#This Row],[unit_price]]-(Table_Query_from_Mac10[[#This Row],[unit_price]]*(Table_Query_from_Mac10[[#This Row],[discount_pct]]/100))</f>
        <v>11.64</v>
      </c>
      <c r="K3970" s="47">
        <f>Table_Query_from_Mac10[[#This Row],[unit_cost]]</f>
        <v>4.7</v>
      </c>
      <c r="L3970" s="47">
        <f>Table_Query_from_Mac10[[#This Row],[Live-cost]]*(1+Table_Query_from_Mac10[[#This Row],[CogsIncreasebyTYPE]])</f>
        <v>4.7</v>
      </c>
      <c r="M3970" s="47">
        <f>Table_Query_from_Mac10[[#This Row],[Live-cost]]*Table_Query_from_Mac10[[#This Row],[qty_to_ship]]</f>
        <v>117.5</v>
      </c>
      <c r="N3970" s="47">
        <f>IF(Table_Query_from_Mac10[[#This Row],[item_no]]="KDA",-Table_Query_from_Mac10[[#This Row],[unit_price]],Table_Query_from_Mac10[[#This Row],[Net Unit]]*Table_Query_from_Mac10[[#This Row],[qty_to_ship]])</f>
        <v>291</v>
      </c>
      <c r="O3970" s="47">
        <f>SUMIFS(Summary!C:C,Summary!H:H,Table_Query_from_Mac10[[#This Row],[Juiceoc]])</f>
        <v>0</v>
      </c>
      <c r="P3970" s="47">
        <f>SUMIFS(Summary!D:D,Summary!H:H,Table_Query_from_Mac10[[#This Row],[Juiceoc]])</f>
        <v>0</v>
      </c>
      <c r="Q3970" s="47">
        <f>SUMIFS(Summary!E:E,Summary!H:H,Table_Query_from_Mac10[[#This Row],[Juiceoc]])</f>
        <v>0</v>
      </c>
      <c r="R3970" s="47">
        <f>Table_Query_from_Mac10[[#This Row],[Net Unit]]*(1+Table_Query_from_Mac10[[#This Row],[PriceIncreasebyType]])</f>
        <v>11.64</v>
      </c>
      <c r="S3970" s="47">
        <f>Table_Query_from_Mac10[[#This Row],[UnitPriceFuture]]*Table_Query_from_Mac10[[#This Row],[qtytoShipFuture]]</f>
        <v>291</v>
      </c>
      <c r="T3970" s="47">
        <f>ROUND(Table_Query_from_Mac10[[#This Row],[qty_to_ship]]*(1+Table_Query_from_Mac10[[#This Row],[VolumeIncreasebyType]]),0)</f>
        <v>25</v>
      </c>
      <c r="U3970" s="47">
        <f>Table_Query_from_Mac10[[#This Row],[qtytoShipFuture]]*Table_Query_from_Mac10[[#This Row],[Future-cost]]</f>
        <v>117.5</v>
      </c>
      <c r="V3970" s="47">
        <f>Table_Query_from_Mac10[[#This Row],[qtytoShipFuture]]-Table_Query_from_Mac10[[#This Row],[qty_to_ship]]</f>
        <v>0</v>
      </c>
      <c r="W3970" s="47">
        <f>Table_Query_from_Mac10[[#This Row],[UnitPriceFuture]]</f>
        <v>11.64</v>
      </c>
      <c r="X3970" s="47">
        <f>Table_Query_from_Mac10[[#This Row],[Unit Increase]]*Table_Query_from_Mac10[[#This Row],[UnitPriceFuture]]</f>
        <v>0</v>
      </c>
      <c r="Y3970" s="47">
        <f>Table_Query_from_Mac10[[#This Row],[Unit Increase]]*Table_Query_from_Mac10[[#This Row],[Future-cost]]</f>
        <v>0</v>
      </c>
      <c r="Z3970" s="47">
        <f>-(Table_Query_from_Mac10[[#This Row],[Incremental Sales]]+((Table_Query_from_Mac10[[#This Row],[Incremental Sales]]*-(SUM(Summary!$S$8:$S$9)))))*Summary!$S$18</f>
        <v>0</v>
      </c>
      <c r="AA3970" s="47">
        <f>IFERROR(Table_Query_from_Mac10[[#This Row],[Incremental Cost]]/Table_Query_from_Mac10[[#This Row],[Incremental Sales]],0)</f>
        <v>0</v>
      </c>
      <c r="AB3970" s="47">
        <f>IFERROR(Table_Query_from_Mac10[[#This Row],[TotalCostFuture]]/Table_Query_from_Mac10[[#This Row],[totalsalesFuture]],0)</f>
        <v>0.40378006872852235</v>
      </c>
      <c r="AN3970" s="30">
        <v>100</v>
      </c>
      <c r="AO3970">
        <f t="shared" si="122"/>
        <v>25</v>
      </c>
      <c r="AQ3970" s="30">
        <v>33.26</v>
      </c>
      <c r="AR3970">
        <f t="shared" si="123"/>
        <v>11.64</v>
      </c>
    </row>
    <row r="3971" spans="1:44" x14ac:dyDescent="0.25">
      <c r="A3971">
        <v>90364</v>
      </c>
      <c r="B3971">
        <v>8</v>
      </c>
      <c r="C3971" t="s">
        <v>85</v>
      </c>
      <c r="D3971" t="s">
        <v>79</v>
      </c>
      <c r="E3971">
        <v>6</v>
      </c>
      <c r="F3971">
        <v>10.85</v>
      </c>
      <c r="G3971">
        <v>28.61</v>
      </c>
      <c r="H3971" s="1">
        <v>44865</v>
      </c>
      <c r="I3971" s="20">
        <v>0</v>
      </c>
      <c r="J3971" s="47">
        <f>Table_Query_from_Mac10[[#This Row],[unit_price]]-(Table_Query_from_Mac10[[#This Row],[unit_price]]*(Table_Query_from_Mac10[[#This Row],[discount_pct]]/100))</f>
        <v>28.61</v>
      </c>
      <c r="K3971" s="47">
        <f>Table_Query_from_Mac10[[#This Row],[unit_cost]]</f>
        <v>10.85</v>
      </c>
      <c r="L3971" s="47">
        <f>Table_Query_from_Mac10[[#This Row],[Live-cost]]*(1+Table_Query_from_Mac10[[#This Row],[CogsIncreasebyTYPE]])</f>
        <v>10.85</v>
      </c>
      <c r="M3971" s="47">
        <f>Table_Query_from_Mac10[[#This Row],[Live-cost]]*Table_Query_from_Mac10[[#This Row],[qty_to_ship]]</f>
        <v>65.099999999999994</v>
      </c>
      <c r="N3971" s="47">
        <f>IF(Table_Query_from_Mac10[[#This Row],[item_no]]="KDA",-Table_Query_from_Mac10[[#This Row],[unit_price]],Table_Query_from_Mac10[[#This Row],[Net Unit]]*Table_Query_from_Mac10[[#This Row],[qty_to_ship]])</f>
        <v>171.66</v>
      </c>
      <c r="O3971" s="47">
        <f>SUMIFS(Summary!C:C,Summary!H:H,Table_Query_from_Mac10[[#This Row],[Juiceoc]])</f>
        <v>0</v>
      </c>
      <c r="P3971" s="47">
        <f>SUMIFS(Summary!D:D,Summary!H:H,Table_Query_from_Mac10[[#This Row],[Juiceoc]])</f>
        <v>0</v>
      </c>
      <c r="Q3971" s="47">
        <f>SUMIFS(Summary!E:E,Summary!H:H,Table_Query_from_Mac10[[#This Row],[Juiceoc]])</f>
        <v>0</v>
      </c>
      <c r="R3971" s="47">
        <f>Table_Query_from_Mac10[[#This Row],[Net Unit]]*(1+Table_Query_from_Mac10[[#This Row],[PriceIncreasebyType]])</f>
        <v>28.61</v>
      </c>
      <c r="S3971" s="47">
        <f>Table_Query_from_Mac10[[#This Row],[UnitPriceFuture]]*Table_Query_from_Mac10[[#This Row],[qtytoShipFuture]]</f>
        <v>171.66</v>
      </c>
      <c r="T3971" s="47">
        <f>ROUND(Table_Query_from_Mac10[[#This Row],[qty_to_ship]]*(1+Table_Query_from_Mac10[[#This Row],[VolumeIncreasebyType]]),0)</f>
        <v>6</v>
      </c>
      <c r="U3971" s="47">
        <f>Table_Query_from_Mac10[[#This Row],[qtytoShipFuture]]*Table_Query_from_Mac10[[#This Row],[Future-cost]]</f>
        <v>65.099999999999994</v>
      </c>
      <c r="V3971" s="47">
        <f>Table_Query_from_Mac10[[#This Row],[qtytoShipFuture]]-Table_Query_from_Mac10[[#This Row],[qty_to_ship]]</f>
        <v>0</v>
      </c>
      <c r="W3971" s="47">
        <f>Table_Query_from_Mac10[[#This Row],[UnitPriceFuture]]</f>
        <v>28.61</v>
      </c>
      <c r="X3971" s="47">
        <f>Table_Query_from_Mac10[[#This Row],[Unit Increase]]*Table_Query_from_Mac10[[#This Row],[UnitPriceFuture]]</f>
        <v>0</v>
      </c>
      <c r="Y3971" s="47">
        <f>Table_Query_from_Mac10[[#This Row],[Unit Increase]]*Table_Query_from_Mac10[[#This Row],[Future-cost]]</f>
        <v>0</v>
      </c>
      <c r="Z3971" s="47">
        <f>-(Table_Query_from_Mac10[[#This Row],[Incremental Sales]]+((Table_Query_from_Mac10[[#This Row],[Incremental Sales]]*-(SUM(Summary!$S$8:$S$9)))))*Summary!$S$18</f>
        <v>0</v>
      </c>
      <c r="AA3971" s="47">
        <f>IFERROR(Table_Query_from_Mac10[[#This Row],[Incremental Cost]]/Table_Query_from_Mac10[[#This Row],[Incremental Sales]],0)</f>
        <v>0</v>
      </c>
      <c r="AB3971" s="47">
        <f>IFERROR(Table_Query_from_Mac10[[#This Row],[TotalCostFuture]]/Table_Query_from_Mac10[[#This Row],[totalsalesFuture]],0)</f>
        <v>0.37923802866130724</v>
      </c>
      <c r="AN3971" s="31">
        <v>24</v>
      </c>
      <c r="AO3971">
        <f t="shared" ref="AO3971:AO4034" si="124">CEILING(AN3971/4,1)</f>
        <v>6</v>
      </c>
      <c r="AQ3971" s="31">
        <v>81.75</v>
      </c>
      <c r="AR3971">
        <f t="shared" ref="AR3971:AR4034" si="125">ROUND(AQ3971/5*1.75,2)</f>
        <v>28.61</v>
      </c>
    </row>
    <row r="3972" spans="1:44" x14ac:dyDescent="0.25">
      <c r="A3972">
        <v>90364</v>
      </c>
      <c r="B3972">
        <v>9</v>
      </c>
      <c r="C3972" t="s">
        <v>85</v>
      </c>
      <c r="D3972" t="s">
        <v>79</v>
      </c>
      <c r="E3972">
        <v>45</v>
      </c>
      <c r="F3972">
        <v>9.5</v>
      </c>
      <c r="G3972">
        <v>23.75</v>
      </c>
      <c r="H3972" s="1">
        <v>44865</v>
      </c>
      <c r="I3972" s="20">
        <v>0</v>
      </c>
      <c r="J3972" s="47">
        <f>Table_Query_from_Mac10[[#This Row],[unit_price]]-(Table_Query_from_Mac10[[#This Row],[unit_price]]*(Table_Query_from_Mac10[[#This Row],[discount_pct]]/100))</f>
        <v>23.75</v>
      </c>
      <c r="K3972" s="47">
        <f>Table_Query_from_Mac10[[#This Row],[unit_cost]]</f>
        <v>9.5</v>
      </c>
      <c r="L3972" s="47">
        <f>Table_Query_from_Mac10[[#This Row],[Live-cost]]*(1+Table_Query_from_Mac10[[#This Row],[CogsIncreasebyTYPE]])</f>
        <v>9.5</v>
      </c>
      <c r="M3972" s="47">
        <f>Table_Query_from_Mac10[[#This Row],[Live-cost]]*Table_Query_from_Mac10[[#This Row],[qty_to_ship]]</f>
        <v>427.5</v>
      </c>
      <c r="N3972" s="47">
        <f>IF(Table_Query_from_Mac10[[#This Row],[item_no]]="KDA",-Table_Query_from_Mac10[[#This Row],[unit_price]],Table_Query_from_Mac10[[#This Row],[Net Unit]]*Table_Query_from_Mac10[[#This Row],[qty_to_ship]])</f>
        <v>1068.75</v>
      </c>
      <c r="O3972" s="47">
        <f>SUMIFS(Summary!C:C,Summary!H:H,Table_Query_from_Mac10[[#This Row],[Juiceoc]])</f>
        <v>0</v>
      </c>
      <c r="P3972" s="47">
        <f>SUMIFS(Summary!D:D,Summary!H:H,Table_Query_from_Mac10[[#This Row],[Juiceoc]])</f>
        <v>0</v>
      </c>
      <c r="Q3972" s="47">
        <f>SUMIFS(Summary!E:E,Summary!H:H,Table_Query_from_Mac10[[#This Row],[Juiceoc]])</f>
        <v>0</v>
      </c>
      <c r="R3972" s="47">
        <f>Table_Query_from_Mac10[[#This Row],[Net Unit]]*(1+Table_Query_from_Mac10[[#This Row],[PriceIncreasebyType]])</f>
        <v>23.75</v>
      </c>
      <c r="S3972" s="47">
        <f>Table_Query_from_Mac10[[#This Row],[UnitPriceFuture]]*Table_Query_from_Mac10[[#This Row],[qtytoShipFuture]]</f>
        <v>1068.75</v>
      </c>
      <c r="T3972" s="47">
        <f>ROUND(Table_Query_from_Mac10[[#This Row],[qty_to_ship]]*(1+Table_Query_from_Mac10[[#This Row],[VolumeIncreasebyType]]),0)</f>
        <v>45</v>
      </c>
      <c r="U3972" s="47">
        <f>Table_Query_from_Mac10[[#This Row],[qtytoShipFuture]]*Table_Query_from_Mac10[[#This Row],[Future-cost]]</f>
        <v>427.5</v>
      </c>
      <c r="V3972" s="47">
        <f>Table_Query_from_Mac10[[#This Row],[qtytoShipFuture]]-Table_Query_from_Mac10[[#This Row],[qty_to_ship]]</f>
        <v>0</v>
      </c>
      <c r="W3972" s="47">
        <f>Table_Query_from_Mac10[[#This Row],[UnitPriceFuture]]</f>
        <v>23.75</v>
      </c>
      <c r="X3972" s="47">
        <f>Table_Query_from_Mac10[[#This Row],[Unit Increase]]*Table_Query_from_Mac10[[#This Row],[UnitPriceFuture]]</f>
        <v>0</v>
      </c>
      <c r="Y3972" s="47">
        <f>Table_Query_from_Mac10[[#This Row],[Unit Increase]]*Table_Query_from_Mac10[[#This Row],[Future-cost]]</f>
        <v>0</v>
      </c>
      <c r="Z3972" s="47">
        <f>-(Table_Query_from_Mac10[[#This Row],[Incremental Sales]]+((Table_Query_from_Mac10[[#This Row],[Incremental Sales]]*-(SUM(Summary!$S$8:$S$9)))))*Summary!$S$18</f>
        <v>0</v>
      </c>
      <c r="AA3972" s="47">
        <f>IFERROR(Table_Query_from_Mac10[[#This Row],[Incremental Cost]]/Table_Query_from_Mac10[[#This Row],[Incremental Sales]],0)</f>
        <v>0</v>
      </c>
      <c r="AB3972" s="47">
        <f>IFERROR(Table_Query_from_Mac10[[#This Row],[TotalCostFuture]]/Table_Query_from_Mac10[[#This Row],[totalsalesFuture]],0)</f>
        <v>0.4</v>
      </c>
      <c r="AN3972" s="30">
        <v>180</v>
      </c>
      <c r="AO3972">
        <f t="shared" si="124"/>
        <v>45</v>
      </c>
      <c r="AQ3972" s="30">
        <v>67.87</v>
      </c>
      <c r="AR3972">
        <f t="shared" si="125"/>
        <v>23.75</v>
      </c>
    </row>
    <row r="3973" spans="1:44" x14ac:dyDescent="0.25">
      <c r="A3973">
        <v>90364</v>
      </c>
      <c r="B3973">
        <v>10</v>
      </c>
      <c r="C3973" t="s">
        <v>85</v>
      </c>
      <c r="D3973" t="s">
        <v>79</v>
      </c>
      <c r="E3973">
        <v>24</v>
      </c>
      <c r="F3973">
        <v>8.16</v>
      </c>
      <c r="G3973">
        <v>19.3</v>
      </c>
      <c r="H3973" s="1">
        <v>44865</v>
      </c>
      <c r="I3973" s="20">
        <v>0</v>
      </c>
      <c r="J3973" s="47">
        <f>Table_Query_from_Mac10[[#This Row],[unit_price]]-(Table_Query_from_Mac10[[#This Row],[unit_price]]*(Table_Query_from_Mac10[[#This Row],[discount_pct]]/100))</f>
        <v>19.3</v>
      </c>
      <c r="K3973" s="47">
        <f>Table_Query_from_Mac10[[#This Row],[unit_cost]]</f>
        <v>8.16</v>
      </c>
      <c r="L3973" s="47">
        <f>Table_Query_from_Mac10[[#This Row],[Live-cost]]*(1+Table_Query_from_Mac10[[#This Row],[CogsIncreasebyTYPE]])</f>
        <v>8.16</v>
      </c>
      <c r="M3973" s="47">
        <f>Table_Query_from_Mac10[[#This Row],[Live-cost]]*Table_Query_from_Mac10[[#This Row],[qty_to_ship]]</f>
        <v>195.84</v>
      </c>
      <c r="N3973" s="47">
        <f>IF(Table_Query_from_Mac10[[#This Row],[item_no]]="KDA",-Table_Query_from_Mac10[[#This Row],[unit_price]],Table_Query_from_Mac10[[#This Row],[Net Unit]]*Table_Query_from_Mac10[[#This Row],[qty_to_ship]])</f>
        <v>463.20000000000005</v>
      </c>
      <c r="O3973" s="47">
        <f>SUMIFS(Summary!C:C,Summary!H:H,Table_Query_from_Mac10[[#This Row],[Juiceoc]])</f>
        <v>0</v>
      </c>
      <c r="P3973" s="47">
        <f>SUMIFS(Summary!D:D,Summary!H:H,Table_Query_from_Mac10[[#This Row],[Juiceoc]])</f>
        <v>0</v>
      </c>
      <c r="Q3973" s="47">
        <f>SUMIFS(Summary!E:E,Summary!H:H,Table_Query_from_Mac10[[#This Row],[Juiceoc]])</f>
        <v>0</v>
      </c>
      <c r="R3973" s="47">
        <f>Table_Query_from_Mac10[[#This Row],[Net Unit]]*(1+Table_Query_from_Mac10[[#This Row],[PriceIncreasebyType]])</f>
        <v>19.3</v>
      </c>
      <c r="S3973" s="47">
        <f>Table_Query_from_Mac10[[#This Row],[UnitPriceFuture]]*Table_Query_from_Mac10[[#This Row],[qtytoShipFuture]]</f>
        <v>463.20000000000005</v>
      </c>
      <c r="T3973" s="47">
        <f>ROUND(Table_Query_from_Mac10[[#This Row],[qty_to_ship]]*(1+Table_Query_from_Mac10[[#This Row],[VolumeIncreasebyType]]),0)</f>
        <v>24</v>
      </c>
      <c r="U3973" s="47">
        <f>Table_Query_from_Mac10[[#This Row],[qtytoShipFuture]]*Table_Query_from_Mac10[[#This Row],[Future-cost]]</f>
        <v>195.84</v>
      </c>
      <c r="V3973" s="47">
        <f>Table_Query_from_Mac10[[#This Row],[qtytoShipFuture]]-Table_Query_from_Mac10[[#This Row],[qty_to_ship]]</f>
        <v>0</v>
      </c>
      <c r="W3973" s="47">
        <f>Table_Query_from_Mac10[[#This Row],[UnitPriceFuture]]</f>
        <v>19.3</v>
      </c>
      <c r="X3973" s="47">
        <f>Table_Query_from_Mac10[[#This Row],[Unit Increase]]*Table_Query_from_Mac10[[#This Row],[UnitPriceFuture]]</f>
        <v>0</v>
      </c>
      <c r="Y3973" s="47">
        <f>Table_Query_from_Mac10[[#This Row],[Unit Increase]]*Table_Query_from_Mac10[[#This Row],[Future-cost]]</f>
        <v>0</v>
      </c>
      <c r="Z3973" s="47">
        <f>-(Table_Query_from_Mac10[[#This Row],[Incremental Sales]]+((Table_Query_from_Mac10[[#This Row],[Incremental Sales]]*-(SUM(Summary!$S$8:$S$9)))))*Summary!$S$18</f>
        <v>0</v>
      </c>
      <c r="AA3973" s="47">
        <f>IFERROR(Table_Query_from_Mac10[[#This Row],[Incremental Cost]]/Table_Query_from_Mac10[[#This Row],[Incremental Sales]],0)</f>
        <v>0</v>
      </c>
      <c r="AB3973" s="47">
        <f>IFERROR(Table_Query_from_Mac10[[#This Row],[TotalCostFuture]]/Table_Query_from_Mac10[[#This Row],[totalsalesFuture]],0)</f>
        <v>0.42279792746113987</v>
      </c>
      <c r="AN3973" s="31">
        <v>96</v>
      </c>
      <c r="AO3973">
        <f t="shared" si="124"/>
        <v>24</v>
      </c>
      <c r="AQ3973" s="31">
        <v>55.13</v>
      </c>
      <c r="AR3973">
        <f t="shared" si="125"/>
        <v>19.3</v>
      </c>
    </row>
    <row r="3974" spans="1:44" x14ac:dyDescent="0.25">
      <c r="A3974">
        <v>90364</v>
      </c>
      <c r="B3974">
        <v>11</v>
      </c>
      <c r="C3974" t="s">
        <v>86</v>
      </c>
      <c r="D3974" t="s">
        <v>79</v>
      </c>
      <c r="E3974">
        <v>2</v>
      </c>
      <c r="F3974">
        <v>11.48</v>
      </c>
      <c r="G3974">
        <v>31.07</v>
      </c>
      <c r="H3974" s="1">
        <v>44865</v>
      </c>
      <c r="I3974" s="20">
        <v>0</v>
      </c>
      <c r="J3974" s="47">
        <f>Table_Query_from_Mac10[[#This Row],[unit_price]]-(Table_Query_from_Mac10[[#This Row],[unit_price]]*(Table_Query_from_Mac10[[#This Row],[discount_pct]]/100))</f>
        <v>31.07</v>
      </c>
      <c r="K3974" s="47">
        <f>Table_Query_from_Mac10[[#This Row],[unit_cost]]</f>
        <v>11.48</v>
      </c>
      <c r="L3974" s="47">
        <f>Table_Query_from_Mac10[[#This Row],[Live-cost]]*(1+Table_Query_from_Mac10[[#This Row],[CogsIncreasebyTYPE]])</f>
        <v>11.48</v>
      </c>
      <c r="M3974" s="47">
        <f>Table_Query_from_Mac10[[#This Row],[Live-cost]]*Table_Query_from_Mac10[[#This Row],[qty_to_ship]]</f>
        <v>22.96</v>
      </c>
      <c r="N3974" s="47">
        <f>IF(Table_Query_from_Mac10[[#This Row],[item_no]]="KDA",-Table_Query_from_Mac10[[#This Row],[unit_price]],Table_Query_from_Mac10[[#This Row],[Net Unit]]*Table_Query_from_Mac10[[#This Row],[qty_to_ship]])</f>
        <v>62.14</v>
      </c>
      <c r="O3974" s="47">
        <f>SUMIFS(Summary!C:C,Summary!H:H,Table_Query_from_Mac10[[#This Row],[Juiceoc]])</f>
        <v>0</v>
      </c>
      <c r="P3974" s="47">
        <f>SUMIFS(Summary!D:D,Summary!H:H,Table_Query_from_Mac10[[#This Row],[Juiceoc]])</f>
        <v>0</v>
      </c>
      <c r="Q3974" s="47">
        <f>SUMIFS(Summary!E:E,Summary!H:H,Table_Query_from_Mac10[[#This Row],[Juiceoc]])</f>
        <v>0</v>
      </c>
      <c r="R3974" s="47">
        <f>Table_Query_from_Mac10[[#This Row],[Net Unit]]*(1+Table_Query_from_Mac10[[#This Row],[PriceIncreasebyType]])</f>
        <v>31.07</v>
      </c>
      <c r="S3974" s="47">
        <f>Table_Query_from_Mac10[[#This Row],[UnitPriceFuture]]*Table_Query_from_Mac10[[#This Row],[qtytoShipFuture]]</f>
        <v>62.14</v>
      </c>
      <c r="T3974" s="47">
        <f>ROUND(Table_Query_from_Mac10[[#This Row],[qty_to_ship]]*(1+Table_Query_from_Mac10[[#This Row],[VolumeIncreasebyType]]),0)</f>
        <v>2</v>
      </c>
      <c r="U3974" s="47">
        <f>Table_Query_from_Mac10[[#This Row],[qtytoShipFuture]]*Table_Query_from_Mac10[[#This Row],[Future-cost]]</f>
        <v>22.96</v>
      </c>
      <c r="V3974" s="47">
        <f>Table_Query_from_Mac10[[#This Row],[qtytoShipFuture]]-Table_Query_from_Mac10[[#This Row],[qty_to_ship]]</f>
        <v>0</v>
      </c>
      <c r="W3974" s="47">
        <f>Table_Query_from_Mac10[[#This Row],[UnitPriceFuture]]</f>
        <v>31.07</v>
      </c>
      <c r="X3974" s="47">
        <f>Table_Query_from_Mac10[[#This Row],[Unit Increase]]*Table_Query_from_Mac10[[#This Row],[UnitPriceFuture]]</f>
        <v>0</v>
      </c>
      <c r="Y3974" s="47">
        <f>Table_Query_from_Mac10[[#This Row],[Unit Increase]]*Table_Query_from_Mac10[[#This Row],[Future-cost]]</f>
        <v>0</v>
      </c>
      <c r="Z3974" s="47">
        <f>-(Table_Query_from_Mac10[[#This Row],[Incremental Sales]]+((Table_Query_from_Mac10[[#This Row],[Incremental Sales]]*-(SUM(Summary!$S$8:$S$9)))))*Summary!$S$18</f>
        <v>0</v>
      </c>
      <c r="AA3974" s="47">
        <f>IFERROR(Table_Query_from_Mac10[[#This Row],[Incremental Cost]]/Table_Query_from_Mac10[[#This Row],[Incremental Sales]],0)</f>
        <v>0</v>
      </c>
      <c r="AB3974" s="47">
        <f>IFERROR(Table_Query_from_Mac10[[#This Row],[TotalCostFuture]]/Table_Query_from_Mac10[[#This Row],[totalsalesFuture]],0)</f>
        <v>0.36948825233344063</v>
      </c>
      <c r="AN3974" s="30">
        <v>6</v>
      </c>
      <c r="AO3974">
        <f t="shared" si="124"/>
        <v>2</v>
      </c>
      <c r="AQ3974" s="30">
        <v>88.78</v>
      </c>
      <c r="AR3974">
        <f t="shared" si="125"/>
        <v>31.07</v>
      </c>
    </row>
    <row r="3975" spans="1:44" x14ac:dyDescent="0.25">
      <c r="A3975">
        <v>90400</v>
      </c>
      <c r="B3975">
        <v>1</v>
      </c>
      <c r="C3975" t="s">
        <v>51</v>
      </c>
      <c r="D3975" t="s">
        <v>80</v>
      </c>
      <c r="E3975">
        <v>18</v>
      </c>
      <c r="F3975">
        <v>3.75</v>
      </c>
      <c r="G3975">
        <v>8.0399999999999991</v>
      </c>
      <c r="H3975" s="1">
        <v>44840</v>
      </c>
      <c r="I3975" s="20">
        <v>0</v>
      </c>
      <c r="J3975" s="47">
        <f>Table_Query_from_Mac10[[#This Row],[unit_price]]-(Table_Query_from_Mac10[[#This Row],[unit_price]]*(Table_Query_from_Mac10[[#This Row],[discount_pct]]/100))</f>
        <v>8.0399999999999991</v>
      </c>
      <c r="K3975" s="47">
        <f>Table_Query_from_Mac10[[#This Row],[unit_cost]]</f>
        <v>3.75</v>
      </c>
      <c r="L3975" s="47">
        <f>Table_Query_from_Mac10[[#This Row],[Live-cost]]*(1+Table_Query_from_Mac10[[#This Row],[CogsIncreasebyTYPE]])</f>
        <v>3.75</v>
      </c>
      <c r="M3975" s="47">
        <f>Table_Query_from_Mac10[[#This Row],[Live-cost]]*Table_Query_from_Mac10[[#This Row],[qty_to_ship]]</f>
        <v>67.5</v>
      </c>
      <c r="N3975" s="47">
        <f>IF(Table_Query_from_Mac10[[#This Row],[item_no]]="KDA",-Table_Query_from_Mac10[[#This Row],[unit_price]],Table_Query_from_Mac10[[#This Row],[Net Unit]]*Table_Query_from_Mac10[[#This Row],[qty_to_ship]])</f>
        <v>144.71999999999997</v>
      </c>
      <c r="O3975" s="47">
        <f>SUMIFS(Summary!C:C,Summary!H:H,Table_Query_from_Mac10[[#This Row],[Juiceoc]])</f>
        <v>0</v>
      </c>
      <c r="P3975" s="47">
        <f>SUMIFS(Summary!D:D,Summary!H:H,Table_Query_from_Mac10[[#This Row],[Juiceoc]])</f>
        <v>0</v>
      </c>
      <c r="Q3975" s="47">
        <f>SUMIFS(Summary!E:E,Summary!H:H,Table_Query_from_Mac10[[#This Row],[Juiceoc]])</f>
        <v>0</v>
      </c>
      <c r="R3975" s="47">
        <f>Table_Query_from_Mac10[[#This Row],[Net Unit]]*(1+Table_Query_from_Mac10[[#This Row],[PriceIncreasebyType]])</f>
        <v>8.0399999999999991</v>
      </c>
      <c r="S3975" s="47">
        <f>Table_Query_from_Mac10[[#This Row],[UnitPriceFuture]]*Table_Query_from_Mac10[[#This Row],[qtytoShipFuture]]</f>
        <v>144.71999999999997</v>
      </c>
      <c r="T3975" s="47">
        <f>ROUND(Table_Query_from_Mac10[[#This Row],[qty_to_ship]]*(1+Table_Query_from_Mac10[[#This Row],[VolumeIncreasebyType]]),0)</f>
        <v>18</v>
      </c>
      <c r="U3975" s="47">
        <f>Table_Query_from_Mac10[[#This Row],[qtytoShipFuture]]*Table_Query_from_Mac10[[#This Row],[Future-cost]]</f>
        <v>67.5</v>
      </c>
      <c r="V3975" s="47">
        <f>Table_Query_from_Mac10[[#This Row],[qtytoShipFuture]]-Table_Query_from_Mac10[[#This Row],[qty_to_ship]]</f>
        <v>0</v>
      </c>
      <c r="W3975" s="47">
        <f>Table_Query_from_Mac10[[#This Row],[UnitPriceFuture]]</f>
        <v>8.0399999999999991</v>
      </c>
      <c r="X3975" s="47">
        <f>Table_Query_from_Mac10[[#This Row],[Unit Increase]]*Table_Query_from_Mac10[[#This Row],[UnitPriceFuture]]</f>
        <v>0</v>
      </c>
      <c r="Y3975" s="47">
        <f>Table_Query_from_Mac10[[#This Row],[Unit Increase]]*Table_Query_from_Mac10[[#This Row],[Future-cost]]</f>
        <v>0</v>
      </c>
      <c r="Z3975" s="47">
        <f>-(Table_Query_from_Mac10[[#This Row],[Incremental Sales]]+((Table_Query_from_Mac10[[#This Row],[Incremental Sales]]*-(SUM(Summary!$S$8:$S$9)))))*Summary!$S$18</f>
        <v>0</v>
      </c>
      <c r="AA3975" s="47">
        <f>IFERROR(Table_Query_from_Mac10[[#This Row],[Incremental Cost]]/Table_Query_from_Mac10[[#This Row],[Incremental Sales]],0)</f>
        <v>0</v>
      </c>
      <c r="AB3975" s="47">
        <f>IFERROR(Table_Query_from_Mac10[[#This Row],[TotalCostFuture]]/Table_Query_from_Mac10[[#This Row],[totalsalesFuture]],0)</f>
        <v>0.46641791044776126</v>
      </c>
      <c r="AN3975" s="31">
        <v>72</v>
      </c>
      <c r="AO3975">
        <f t="shared" si="124"/>
        <v>18</v>
      </c>
      <c r="AQ3975" s="31">
        <v>22.97</v>
      </c>
      <c r="AR3975">
        <f t="shared" si="125"/>
        <v>8.0399999999999991</v>
      </c>
    </row>
    <row r="3976" spans="1:44" x14ac:dyDescent="0.25">
      <c r="A3976">
        <v>90400</v>
      </c>
      <c r="B3976">
        <v>2</v>
      </c>
      <c r="C3976" t="s">
        <v>52</v>
      </c>
      <c r="D3976" t="s">
        <v>80</v>
      </c>
      <c r="E3976">
        <v>6</v>
      </c>
      <c r="F3976">
        <v>8.0299999999999994</v>
      </c>
      <c r="G3976">
        <v>18.170000000000002</v>
      </c>
      <c r="H3976" s="1">
        <v>44840</v>
      </c>
      <c r="I3976" s="20">
        <v>0</v>
      </c>
      <c r="J3976" s="47">
        <f>Table_Query_from_Mac10[[#This Row],[unit_price]]-(Table_Query_from_Mac10[[#This Row],[unit_price]]*(Table_Query_from_Mac10[[#This Row],[discount_pct]]/100))</f>
        <v>18.170000000000002</v>
      </c>
      <c r="K3976" s="47">
        <f>Table_Query_from_Mac10[[#This Row],[unit_cost]]</f>
        <v>8.0299999999999994</v>
      </c>
      <c r="L3976" s="47">
        <f>Table_Query_from_Mac10[[#This Row],[Live-cost]]*(1+Table_Query_from_Mac10[[#This Row],[CogsIncreasebyTYPE]])</f>
        <v>8.0299999999999994</v>
      </c>
      <c r="M3976" s="47">
        <f>Table_Query_from_Mac10[[#This Row],[Live-cost]]*Table_Query_from_Mac10[[#This Row],[qty_to_ship]]</f>
        <v>48.179999999999993</v>
      </c>
      <c r="N3976" s="47">
        <f>IF(Table_Query_from_Mac10[[#This Row],[item_no]]="KDA",-Table_Query_from_Mac10[[#This Row],[unit_price]],Table_Query_from_Mac10[[#This Row],[Net Unit]]*Table_Query_from_Mac10[[#This Row],[qty_to_ship]])</f>
        <v>109.02000000000001</v>
      </c>
      <c r="O3976" s="47">
        <f>SUMIFS(Summary!C:C,Summary!H:H,Table_Query_from_Mac10[[#This Row],[Juiceoc]])</f>
        <v>0</v>
      </c>
      <c r="P3976" s="47">
        <f>SUMIFS(Summary!D:D,Summary!H:H,Table_Query_from_Mac10[[#This Row],[Juiceoc]])</f>
        <v>0</v>
      </c>
      <c r="Q3976" s="47">
        <f>SUMIFS(Summary!E:E,Summary!H:H,Table_Query_from_Mac10[[#This Row],[Juiceoc]])</f>
        <v>0</v>
      </c>
      <c r="R3976" s="47">
        <f>Table_Query_from_Mac10[[#This Row],[Net Unit]]*(1+Table_Query_from_Mac10[[#This Row],[PriceIncreasebyType]])</f>
        <v>18.170000000000002</v>
      </c>
      <c r="S3976" s="47">
        <f>Table_Query_from_Mac10[[#This Row],[UnitPriceFuture]]*Table_Query_from_Mac10[[#This Row],[qtytoShipFuture]]</f>
        <v>109.02000000000001</v>
      </c>
      <c r="T3976" s="47">
        <f>ROUND(Table_Query_from_Mac10[[#This Row],[qty_to_ship]]*(1+Table_Query_from_Mac10[[#This Row],[VolumeIncreasebyType]]),0)</f>
        <v>6</v>
      </c>
      <c r="U3976" s="47">
        <f>Table_Query_from_Mac10[[#This Row],[qtytoShipFuture]]*Table_Query_from_Mac10[[#This Row],[Future-cost]]</f>
        <v>48.179999999999993</v>
      </c>
      <c r="V3976" s="47">
        <f>Table_Query_from_Mac10[[#This Row],[qtytoShipFuture]]-Table_Query_from_Mac10[[#This Row],[qty_to_ship]]</f>
        <v>0</v>
      </c>
      <c r="W3976" s="47">
        <f>Table_Query_from_Mac10[[#This Row],[UnitPriceFuture]]</f>
        <v>18.170000000000002</v>
      </c>
      <c r="X3976" s="47">
        <f>Table_Query_from_Mac10[[#This Row],[Unit Increase]]*Table_Query_from_Mac10[[#This Row],[UnitPriceFuture]]</f>
        <v>0</v>
      </c>
      <c r="Y3976" s="47">
        <f>Table_Query_from_Mac10[[#This Row],[Unit Increase]]*Table_Query_from_Mac10[[#This Row],[Future-cost]]</f>
        <v>0</v>
      </c>
      <c r="Z3976" s="47">
        <f>-(Table_Query_from_Mac10[[#This Row],[Incremental Sales]]+((Table_Query_from_Mac10[[#This Row],[Incremental Sales]]*-(SUM(Summary!$S$8:$S$9)))))*Summary!$S$18</f>
        <v>0</v>
      </c>
      <c r="AA3976" s="47">
        <f>IFERROR(Table_Query_from_Mac10[[#This Row],[Incremental Cost]]/Table_Query_from_Mac10[[#This Row],[Incremental Sales]],0)</f>
        <v>0</v>
      </c>
      <c r="AB3976" s="47">
        <f>IFERROR(Table_Query_from_Mac10[[#This Row],[TotalCostFuture]]/Table_Query_from_Mac10[[#This Row],[totalsalesFuture]],0)</f>
        <v>0.44193725921849192</v>
      </c>
      <c r="AN3976" s="30">
        <v>24</v>
      </c>
      <c r="AO3976">
        <f t="shared" si="124"/>
        <v>6</v>
      </c>
      <c r="AQ3976" s="30">
        <v>51.92</v>
      </c>
      <c r="AR3976">
        <f t="shared" si="125"/>
        <v>18.170000000000002</v>
      </c>
    </row>
    <row r="3977" spans="1:44" x14ac:dyDescent="0.25">
      <c r="A3977">
        <v>90400</v>
      </c>
      <c r="B3977">
        <v>3</v>
      </c>
      <c r="C3977" t="s">
        <v>52</v>
      </c>
      <c r="D3977" t="s">
        <v>80</v>
      </c>
      <c r="E3977">
        <v>3</v>
      </c>
      <c r="F3977">
        <v>10.66</v>
      </c>
      <c r="G3977">
        <v>26.72</v>
      </c>
      <c r="H3977" s="1">
        <v>44840</v>
      </c>
      <c r="I3977" s="20">
        <v>0</v>
      </c>
      <c r="J3977" s="47">
        <f>Table_Query_from_Mac10[[#This Row],[unit_price]]-(Table_Query_from_Mac10[[#This Row],[unit_price]]*(Table_Query_from_Mac10[[#This Row],[discount_pct]]/100))</f>
        <v>26.72</v>
      </c>
      <c r="K3977" s="47">
        <f>Table_Query_from_Mac10[[#This Row],[unit_cost]]</f>
        <v>10.66</v>
      </c>
      <c r="L3977" s="47">
        <f>Table_Query_from_Mac10[[#This Row],[Live-cost]]*(1+Table_Query_from_Mac10[[#This Row],[CogsIncreasebyTYPE]])</f>
        <v>10.66</v>
      </c>
      <c r="M3977" s="47">
        <f>Table_Query_from_Mac10[[#This Row],[Live-cost]]*Table_Query_from_Mac10[[#This Row],[qty_to_ship]]</f>
        <v>31.98</v>
      </c>
      <c r="N3977" s="47">
        <f>IF(Table_Query_from_Mac10[[#This Row],[item_no]]="KDA",-Table_Query_from_Mac10[[#This Row],[unit_price]],Table_Query_from_Mac10[[#This Row],[Net Unit]]*Table_Query_from_Mac10[[#This Row],[qty_to_ship]])</f>
        <v>80.16</v>
      </c>
      <c r="O3977" s="47">
        <f>SUMIFS(Summary!C:C,Summary!H:H,Table_Query_from_Mac10[[#This Row],[Juiceoc]])</f>
        <v>0</v>
      </c>
      <c r="P3977" s="47">
        <f>SUMIFS(Summary!D:D,Summary!H:H,Table_Query_from_Mac10[[#This Row],[Juiceoc]])</f>
        <v>0</v>
      </c>
      <c r="Q3977" s="47">
        <f>SUMIFS(Summary!E:E,Summary!H:H,Table_Query_from_Mac10[[#This Row],[Juiceoc]])</f>
        <v>0</v>
      </c>
      <c r="R3977" s="47">
        <f>Table_Query_from_Mac10[[#This Row],[Net Unit]]*(1+Table_Query_from_Mac10[[#This Row],[PriceIncreasebyType]])</f>
        <v>26.72</v>
      </c>
      <c r="S3977" s="47">
        <f>Table_Query_from_Mac10[[#This Row],[UnitPriceFuture]]*Table_Query_from_Mac10[[#This Row],[qtytoShipFuture]]</f>
        <v>80.16</v>
      </c>
      <c r="T3977" s="47">
        <f>ROUND(Table_Query_from_Mac10[[#This Row],[qty_to_ship]]*(1+Table_Query_from_Mac10[[#This Row],[VolumeIncreasebyType]]),0)</f>
        <v>3</v>
      </c>
      <c r="U3977" s="47">
        <f>Table_Query_from_Mac10[[#This Row],[qtytoShipFuture]]*Table_Query_from_Mac10[[#This Row],[Future-cost]]</f>
        <v>31.98</v>
      </c>
      <c r="V3977" s="47">
        <f>Table_Query_from_Mac10[[#This Row],[qtytoShipFuture]]-Table_Query_from_Mac10[[#This Row],[qty_to_ship]]</f>
        <v>0</v>
      </c>
      <c r="W3977" s="47">
        <f>Table_Query_from_Mac10[[#This Row],[UnitPriceFuture]]</f>
        <v>26.72</v>
      </c>
      <c r="X3977" s="47">
        <f>Table_Query_from_Mac10[[#This Row],[Unit Increase]]*Table_Query_from_Mac10[[#This Row],[UnitPriceFuture]]</f>
        <v>0</v>
      </c>
      <c r="Y3977" s="47">
        <f>Table_Query_from_Mac10[[#This Row],[Unit Increase]]*Table_Query_from_Mac10[[#This Row],[Future-cost]]</f>
        <v>0</v>
      </c>
      <c r="Z3977" s="47">
        <f>-(Table_Query_from_Mac10[[#This Row],[Incremental Sales]]+((Table_Query_from_Mac10[[#This Row],[Incremental Sales]]*-(SUM(Summary!$S$8:$S$9)))))*Summary!$S$18</f>
        <v>0</v>
      </c>
      <c r="AA3977" s="47">
        <f>IFERROR(Table_Query_from_Mac10[[#This Row],[Incremental Cost]]/Table_Query_from_Mac10[[#This Row],[Incremental Sales]],0)</f>
        <v>0</v>
      </c>
      <c r="AB3977" s="47">
        <f>IFERROR(Table_Query_from_Mac10[[#This Row],[TotalCostFuture]]/Table_Query_from_Mac10[[#This Row],[totalsalesFuture]],0)</f>
        <v>0.39895209580838326</v>
      </c>
      <c r="AN3977" s="31">
        <v>12</v>
      </c>
      <c r="AO3977">
        <f t="shared" si="124"/>
        <v>3</v>
      </c>
      <c r="AQ3977" s="31">
        <v>76.34</v>
      </c>
      <c r="AR3977">
        <f t="shared" si="125"/>
        <v>26.72</v>
      </c>
    </row>
    <row r="3978" spans="1:44" x14ac:dyDescent="0.25">
      <c r="A3978">
        <v>90401</v>
      </c>
      <c r="B3978">
        <v>1</v>
      </c>
      <c r="C3978" t="s">
        <v>55</v>
      </c>
      <c r="D3978" t="s">
        <v>81</v>
      </c>
      <c r="E3978">
        <v>10</v>
      </c>
      <c r="F3978">
        <v>5.94</v>
      </c>
      <c r="G3978">
        <v>14.52</v>
      </c>
      <c r="H3978" s="1">
        <v>44847</v>
      </c>
      <c r="I3978" s="20">
        <v>0</v>
      </c>
      <c r="J3978" s="47">
        <f>Table_Query_from_Mac10[[#This Row],[unit_price]]-(Table_Query_from_Mac10[[#This Row],[unit_price]]*(Table_Query_from_Mac10[[#This Row],[discount_pct]]/100))</f>
        <v>14.52</v>
      </c>
      <c r="K3978" s="47">
        <f>Table_Query_from_Mac10[[#This Row],[unit_cost]]</f>
        <v>5.94</v>
      </c>
      <c r="L3978" s="47">
        <f>Table_Query_from_Mac10[[#This Row],[Live-cost]]*(1+Table_Query_from_Mac10[[#This Row],[CogsIncreasebyTYPE]])</f>
        <v>5.94</v>
      </c>
      <c r="M3978" s="47">
        <f>Table_Query_from_Mac10[[#This Row],[Live-cost]]*Table_Query_from_Mac10[[#This Row],[qty_to_ship]]</f>
        <v>59.400000000000006</v>
      </c>
      <c r="N3978" s="47">
        <f>IF(Table_Query_from_Mac10[[#This Row],[item_no]]="KDA",-Table_Query_from_Mac10[[#This Row],[unit_price]],Table_Query_from_Mac10[[#This Row],[Net Unit]]*Table_Query_from_Mac10[[#This Row],[qty_to_ship]])</f>
        <v>145.19999999999999</v>
      </c>
      <c r="O3978" s="47">
        <f>SUMIFS(Summary!C:C,Summary!H:H,Table_Query_from_Mac10[[#This Row],[Juiceoc]])</f>
        <v>0</v>
      </c>
      <c r="P3978" s="47">
        <f>SUMIFS(Summary!D:D,Summary!H:H,Table_Query_from_Mac10[[#This Row],[Juiceoc]])</f>
        <v>0</v>
      </c>
      <c r="Q3978" s="47">
        <f>SUMIFS(Summary!E:E,Summary!H:H,Table_Query_from_Mac10[[#This Row],[Juiceoc]])</f>
        <v>0</v>
      </c>
      <c r="R3978" s="47">
        <f>Table_Query_from_Mac10[[#This Row],[Net Unit]]*(1+Table_Query_from_Mac10[[#This Row],[PriceIncreasebyType]])</f>
        <v>14.52</v>
      </c>
      <c r="S3978" s="47">
        <f>Table_Query_from_Mac10[[#This Row],[UnitPriceFuture]]*Table_Query_from_Mac10[[#This Row],[qtytoShipFuture]]</f>
        <v>145.19999999999999</v>
      </c>
      <c r="T3978" s="47">
        <f>ROUND(Table_Query_from_Mac10[[#This Row],[qty_to_ship]]*(1+Table_Query_from_Mac10[[#This Row],[VolumeIncreasebyType]]),0)</f>
        <v>10</v>
      </c>
      <c r="U3978" s="47">
        <f>Table_Query_from_Mac10[[#This Row],[qtytoShipFuture]]*Table_Query_from_Mac10[[#This Row],[Future-cost]]</f>
        <v>59.400000000000006</v>
      </c>
      <c r="V3978" s="47">
        <f>Table_Query_from_Mac10[[#This Row],[qtytoShipFuture]]-Table_Query_from_Mac10[[#This Row],[qty_to_ship]]</f>
        <v>0</v>
      </c>
      <c r="W3978" s="47">
        <f>Table_Query_from_Mac10[[#This Row],[UnitPriceFuture]]</f>
        <v>14.52</v>
      </c>
      <c r="X3978" s="47">
        <f>Table_Query_from_Mac10[[#This Row],[Unit Increase]]*Table_Query_from_Mac10[[#This Row],[UnitPriceFuture]]</f>
        <v>0</v>
      </c>
      <c r="Y3978" s="47">
        <f>Table_Query_from_Mac10[[#This Row],[Unit Increase]]*Table_Query_from_Mac10[[#This Row],[Future-cost]]</f>
        <v>0</v>
      </c>
      <c r="Z3978" s="47">
        <f>-(Table_Query_from_Mac10[[#This Row],[Incremental Sales]]+((Table_Query_from_Mac10[[#This Row],[Incremental Sales]]*-(SUM(Summary!$S$8:$S$9)))))*Summary!$S$18</f>
        <v>0</v>
      </c>
      <c r="AA3978" s="47">
        <f>IFERROR(Table_Query_from_Mac10[[#This Row],[Incremental Cost]]/Table_Query_from_Mac10[[#This Row],[Incremental Sales]],0)</f>
        <v>0</v>
      </c>
      <c r="AB3978" s="47">
        <f>IFERROR(Table_Query_from_Mac10[[#This Row],[TotalCostFuture]]/Table_Query_from_Mac10[[#This Row],[totalsalesFuture]],0)</f>
        <v>0.40909090909090917</v>
      </c>
      <c r="AN3978" s="30">
        <v>40</v>
      </c>
      <c r="AO3978">
        <f t="shared" si="124"/>
        <v>10</v>
      </c>
      <c r="AQ3978" s="30">
        <v>41.49</v>
      </c>
      <c r="AR3978">
        <f t="shared" si="125"/>
        <v>14.52</v>
      </c>
    </row>
    <row r="3979" spans="1:44" x14ac:dyDescent="0.25">
      <c r="A3979">
        <v>90401</v>
      </c>
      <c r="B3979">
        <v>2</v>
      </c>
      <c r="C3979" t="s">
        <v>55</v>
      </c>
      <c r="D3979" t="s">
        <v>81</v>
      </c>
      <c r="E3979">
        <v>7</v>
      </c>
      <c r="F3979">
        <v>5.51</v>
      </c>
      <c r="G3979">
        <v>13.7</v>
      </c>
      <c r="H3979" s="1">
        <v>44847</v>
      </c>
      <c r="I3979" s="20">
        <v>0</v>
      </c>
      <c r="J3979" s="47">
        <f>Table_Query_from_Mac10[[#This Row],[unit_price]]-(Table_Query_from_Mac10[[#This Row],[unit_price]]*(Table_Query_from_Mac10[[#This Row],[discount_pct]]/100))</f>
        <v>13.7</v>
      </c>
      <c r="K3979" s="47">
        <f>Table_Query_from_Mac10[[#This Row],[unit_cost]]</f>
        <v>5.51</v>
      </c>
      <c r="L3979" s="47">
        <f>Table_Query_from_Mac10[[#This Row],[Live-cost]]*(1+Table_Query_from_Mac10[[#This Row],[CogsIncreasebyTYPE]])</f>
        <v>5.51</v>
      </c>
      <c r="M3979" s="47">
        <f>Table_Query_from_Mac10[[#This Row],[Live-cost]]*Table_Query_from_Mac10[[#This Row],[qty_to_ship]]</f>
        <v>38.57</v>
      </c>
      <c r="N3979" s="47">
        <f>IF(Table_Query_from_Mac10[[#This Row],[item_no]]="KDA",-Table_Query_from_Mac10[[#This Row],[unit_price]],Table_Query_from_Mac10[[#This Row],[Net Unit]]*Table_Query_from_Mac10[[#This Row],[qty_to_ship]])</f>
        <v>95.899999999999991</v>
      </c>
      <c r="O3979" s="47">
        <f>SUMIFS(Summary!C:C,Summary!H:H,Table_Query_from_Mac10[[#This Row],[Juiceoc]])</f>
        <v>0</v>
      </c>
      <c r="P3979" s="47">
        <f>SUMIFS(Summary!D:D,Summary!H:H,Table_Query_from_Mac10[[#This Row],[Juiceoc]])</f>
        <v>0</v>
      </c>
      <c r="Q3979" s="47">
        <f>SUMIFS(Summary!E:E,Summary!H:H,Table_Query_from_Mac10[[#This Row],[Juiceoc]])</f>
        <v>0</v>
      </c>
      <c r="R3979" s="47">
        <f>Table_Query_from_Mac10[[#This Row],[Net Unit]]*(1+Table_Query_from_Mac10[[#This Row],[PriceIncreasebyType]])</f>
        <v>13.7</v>
      </c>
      <c r="S3979" s="47">
        <f>Table_Query_from_Mac10[[#This Row],[UnitPriceFuture]]*Table_Query_from_Mac10[[#This Row],[qtytoShipFuture]]</f>
        <v>95.899999999999991</v>
      </c>
      <c r="T3979" s="47">
        <f>ROUND(Table_Query_from_Mac10[[#This Row],[qty_to_ship]]*(1+Table_Query_from_Mac10[[#This Row],[VolumeIncreasebyType]]),0)</f>
        <v>7</v>
      </c>
      <c r="U3979" s="47">
        <f>Table_Query_from_Mac10[[#This Row],[qtytoShipFuture]]*Table_Query_from_Mac10[[#This Row],[Future-cost]]</f>
        <v>38.57</v>
      </c>
      <c r="V3979" s="47">
        <f>Table_Query_from_Mac10[[#This Row],[qtytoShipFuture]]-Table_Query_from_Mac10[[#This Row],[qty_to_ship]]</f>
        <v>0</v>
      </c>
      <c r="W3979" s="47">
        <f>Table_Query_from_Mac10[[#This Row],[UnitPriceFuture]]</f>
        <v>13.7</v>
      </c>
      <c r="X3979" s="47">
        <f>Table_Query_from_Mac10[[#This Row],[Unit Increase]]*Table_Query_from_Mac10[[#This Row],[UnitPriceFuture]]</f>
        <v>0</v>
      </c>
      <c r="Y3979" s="47">
        <f>Table_Query_from_Mac10[[#This Row],[Unit Increase]]*Table_Query_from_Mac10[[#This Row],[Future-cost]]</f>
        <v>0</v>
      </c>
      <c r="Z3979" s="47">
        <f>-(Table_Query_from_Mac10[[#This Row],[Incremental Sales]]+((Table_Query_from_Mac10[[#This Row],[Incremental Sales]]*-(SUM(Summary!$S$8:$S$9)))))*Summary!$S$18</f>
        <v>0</v>
      </c>
      <c r="AA3979" s="47">
        <f>IFERROR(Table_Query_from_Mac10[[#This Row],[Incremental Cost]]/Table_Query_from_Mac10[[#This Row],[Incremental Sales]],0)</f>
        <v>0</v>
      </c>
      <c r="AB3979" s="47">
        <f>IFERROR(Table_Query_from_Mac10[[#This Row],[TotalCostFuture]]/Table_Query_from_Mac10[[#This Row],[totalsalesFuture]],0)</f>
        <v>0.40218978102189784</v>
      </c>
      <c r="AN3979" s="31">
        <v>25</v>
      </c>
      <c r="AO3979">
        <f t="shared" si="124"/>
        <v>7</v>
      </c>
      <c r="AQ3979" s="31">
        <v>39.130000000000003</v>
      </c>
      <c r="AR3979">
        <f t="shared" si="125"/>
        <v>13.7</v>
      </c>
    </row>
    <row r="3980" spans="1:44" x14ac:dyDescent="0.25">
      <c r="A3980">
        <v>90401</v>
      </c>
      <c r="B3980">
        <v>3</v>
      </c>
      <c r="C3980" t="s">
        <v>55</v>
      </c>
      <c r="D3980" t="s">
        <v>81</v>
      </c>
      <c r="E3980">
        <v>12</v>
      </c>
      <c r="F3980">
        <v>6.59</v>
      </c>
      <c r="G3980">
        <v>15.66</v>
      </c>
      <c r="H3980" s="1">
        <v>44847</v>
      </c>
      <c r="I3980" s="20">
        <v>0</v>
      </c>
      <c r="J3980" s="47">
        <f>Table_Query_from_Mac10[[#This Row],[unit_price]]-(Table_Query_from_Mac10[[#This Row],[unit_price]]*(Table_Query_from_Mac10[[#This Row],[discount_pct]]/100))</f>
        <v>15.66</v>
      </c>
      <c r="K3980" s="47">
        <f>Table_Query_from_Mac10[[#This Row],[unit_cost]]</f>
        <v>6.59</v>
      </c>
      <c r="L3980" s="47">
        <f>Table_Query_from_Mac10[[#This Row],[Live-cost]]*(1+Table_Query_from_Mac10[[#This Row],[CogsIncreasebyTYPE]])</f>
        <v>6.59</v>
      </c>
      <c r="M3980" s="47">
        <f>Table_Query_from_Mac10[[#This Row],[Live-cost]]*Table_Query_from_Mac10[[#This Row],[qty_to_ship]]</f>
        <v>79.08</v>
      </c>
      <c r="N3980" s="47">
        <f>IF(Table_Query_from_Mac10[[#This Row],[item_no]]="KDA",-Table_Query_from_Mac10[[#This Row],[unit_price]],Table_Query_from_Mac10[[#This Row],[Net Unit]]*Table_Query_from_Mac10[[#This Row],[qty_to_ship]])</f>
        <v>187.92000000000002</v>
      </c>
      <c r="O3980" s="47">
        <f>SUMIFS(Summary!C:C,Summary!H:H,Table_Query_from_Mac10[[#This Row],[Juiceoc]])</f>
        <v>0</v>
      </c>
      <c r="P3980" s="47">
        <f>SUMIFS(Summary!D:D,Summary!H:H,Table_Query_from_Mac10[[#This Row],[Juiceoc]])</f>
        <v>0</v>
      </c>
      <c r="Q3980" s="47">
        <f>SUMIFS(Summary!E:E,Summary!H:H,Table_Query_from_Mac10[[#This Row],[Juiceoc]])</f>
        <v>0</v>
      </c>
      <c r="R3980" s="47">
        <f>Table_Query_from_Mac10[[#This Row],[Net Unit]]*(1+Table_Query_from_Mac10[[#This Row],[PriceIncreasebyType]])</f>
        <v>15.66</v>
      </c>
      <c r="S3980" s="47">
        <f>Table_Query_from_Mac10[[#This Row],[UnitPriceFuture]]*Table_Query_from_Mac10[[#This Row],[qtytoShipFuture]]</f>
        <v>187.92000000000002</v>
      </c>
      <c r="T3980" s="47">
        <f>ROUND(Table_Query_from_Mac10[[#This Row],[qty_to_ship]]*(1+Table_Query_from_Mac10[[#This Row],[VolumeIncreasebyType]]),0)</f>
        <v>12</v>
      </c>
      <c r="U3980" s="47">
        <f>Table_Query_from_Mac10[[#This Row],[qtytoShipFuture]]*Table_Query_from_Mac10[[#This Row],[Future-cost]]</f>
        <v>79.08</v>
      </c>
      <c r="V3980" s="47">
        <f>Table_Query_from_Mac10[[#This Row],[qtytoShipFuture]]-Table_Query_from_Mac10[[#This Row],[qty_to_ship]]</f>
        <v>0</v>
      </c>
      <c r="W3980" s="47">
        <f>Table_Query_from_Mac10[[#This Row],[UnitPriceFuture]]</f>
        <v>15.66</v>
      </c>
      <c r="X3980" s="47">
        <f>Table_Query_from_Mac10[[#This Row],[Unit Increase]]*Table_Query_from_Mac10[[#This Row],[UnitPriceFuture]]</f>
        <v>0</v>
      </c>
      <c r="Y3980" s="47">
        <f>Table_Query_from_Mac10[[#This Row],[Unit Increase]]*Table_Query_from_Mac10[[#This Row],[Future-cost]]</f>
        <v>0</v>
      </c>
      <c r="Z3980" s="47">
        <f>-(Table_Query_from_Mac10[[#This Row],[Incremental Sales]]+((Table_Query_from_Mac10[[#This Row],[Incremental Sales]]*-(SUM(Summary!$S$8:$S$9)))))*Summary!$S$18</f>
        <v>0</v>
      </c>
      <c r="AA3980" s="47">
        <f>IFERROR(Table_Query_from_Mac10[[#This Row],[Incremental Cost]]/Table_Query_from_Mac10[[#This Row],[Incremental Sales]],0)</f>
        <v>0</v>
      </c>
      <c r="AB3980" s="47">
        <f>IFERROR(Table_Query_from_Mac10[[#This Row],[TotalCostFuture]]/Table_Query_from_Mac10[[#This Row],[totalsalesFuture]],0)</f>
        <v>0.42081736909323114</v>
      </c>
      <c r="AN3980" s="30">
        <v>48</v>
      </c>
      <c r="AO3980">
        <f t="shared" si="124"/>
        <v>12</v>
      </c>
      <c r="AQ3980" s="30">
        <v>44.75</v>
      </c>
      <c r="AR3980">
        <f t="shared" si="125"/>
        <v>15.66</v>
      </c>
    </row>
    <row r="3981" spans="1:44" x14ac:dyDescent="0.25">
      <c r="A3981">
        <v>90401</v>
      </c>
      <c r="B3981">
        <v>4</v>
      </c>
      <c r="C3981" t="s">
        <v>55</v>
      </c>
      <c r="D3981" t="s">
        <v>81</v>
      </c>
      <c r="E3981">
        <v>20</v>
      </c>
      <c r="F3981">
        <v>7.16</v>
      </c>
      <c r="G3981">
        <v>17.79</v>
      </c>
      <c r="H3981" s="1">
        <v>44847</v>
      </c>
      <c r="I3981" s="20">
        <v>0</v>
      </c>
      <c r="J3981" s="47">
        <f>Table_Query_from_Mac10[[#This Row],[unit_price]]-(Table_Query_from_Mac10[[#This Row],[unit_price]]*(Table_Query_from_Mac10[[#This Row],[discount_pct]]/100))</f>
        <v>17.79</v>
      </c>
      <c r="K3981" s="47">
        <f>Table_Query_from_Mac10[[#This Row],[unit_cost]]</f>
        <v>7.16</v>
      </c>
      <c r="L3981" s="47">
        <f>Table_Query_from_Mac10[[#This Row],[Live-cost]]*(1+Table_Query_from_Mac10[[#This Row],[CogsIncreasebyTYPE]])</f>
        <v>7.16</v>
      </c>
      <c r="M3981" s="47">
        <f>Table_Query_from_Mac10[[#This Row],[Live-cost]]*Table_Query_from_Mac10[[#This Row],[qty_to_ship]]</f>
        <v>143.19999999999999</v>
      </c>
      <c r="N3981" s="47">
        <f>IF(Table_Query_from_Mac10[[#This Row],[item_no]]="KDA",-Table_Query_from_Mac10[[#This Row],[unit_price]],Table_Query_from_Mac10[[#This Row],[Net Unit]]*Table_Query_from_Mac10[[#This Row],[qty_to_ship]])</f>
        <v>355.79999999999995</v>
      </c>
      <c r="O3981" s="47">
        <f>SUMIFS(Summary!C:C,Summary!H:H,Table_Query_from_Mac10[[#This Row],[Juiceoc]])</f>
        <v>0</v>
      </c>
      <c r="P3981" s="47">
        <f>SUMIFS(Summary!D:D,Summary!H:H,Table_Query_from_Mac10[[#This Row],[Juiceoc]])</f>
        <v>0</v>
      </c>
      <c r="Q3981" s="47">
        <f>SUMIFS(Summary!E:E,Summary!H:H,Table_Query_from_Mac10[[#This Row],[Juiceoc]])</f>
        <v>0</v>
      </c>
      <c r="R3981" s="47">
        <f>Table_Query_from_Mac10[[#This Row],[Net Unit]]*(1+Table_Query_from_Mac10[[#This Row],[PriceIncreasebyType]])</f>
        <v>17.79</v>
      </c>
      <c r="S3981" s="47">
        <f>Table_Query_from_Mac10[[#This Row],[UnitPriceFuture]]*Table_Query_from_Mac10[[#This Row],[qtytoShipFuture]]</f>
        <v>355.79999999999995</v>
      </c>
      <c r="T3981" s="47">
        <f>ROUND(Table_Query_from_Mac10[[#This Row],[qty_to_ship]]*(1+Table_Query_from_Mac10[[#This Row],[VolumeIncreasebyType]]),0)</f>
        <v>20</v>
      </c>
      <c r="U3981" s="47">
        <f>Table_Query_from_Mac10[[#This Row],[qtytoShipFuture]]*Table_Query_from_Mac10[[#This Row],[Future-cost]]</f>
        <v>143.19999999999999</v>
      </c>
      <c r="V3981" s="47">
        <f>Table_Query_from_Mac10[[#This Row],[qtytoShipFuture]]-Table_Query_from_Mac10[[#This Row],[qty_to_ship]]</f>
        <v>0</v>
      </c>
      <c r="W3981" s="47">
        <f>Table_Query_from_Mac10[[#This Row],[UnitPriceFuture]]</f>
        <v>17.79</v>
      </c>
      <c r="X3981" s="47">
        <f>Table_Query_from_Mac10[[#This Row],[Unit Increase]]*Table_Query_from_Mac10[[#This Row],[UnitPriceFuture]]</f>
        <v>0</v>
      </c>
      <c r="Y3981" s="47">
        <f>Table_Query_from_Mac10[[#This Row],[Unit Increase]]*Table_Query_from_Mac10[[#This Row],[Future-cost]]</f>
        <v>0</v>
      </c>
      <c r="Z3981" s="47">
        <f>-(Table_Query_from_Mac10[[#This Row],[Incremental Sales]]+((Table_Query_from_Mac10[[#This Row],[Incremental Sales]]*-(SUM(Summary!$S$8:$S$9)))))*Summary!$S$18</f>
        <v>0</v>
      </c>
      <c r="AA3981" s="47">
        <f>IFERROR(Table_Query_from_Mac10[[#This Row],[Incremental Cost]]/Table_Query_from_Mac10[[#This Row],[Incremental Sales]],0)</f>
        <v>0</v>
      </c>
      <c r="AB3981" s="47">
        <f>IFERROR(Table_Query_from_Mac10[[#This Row],[TotalCostFuture]]/Table_Query_from_Mac10[[#This Row],[totalsalesFuture]],0)</f>
        <v>0.40247329960652056</v>
      </c>
      <c r="AN3981" s="31">
        <v>80</v>
      </c>
      <c r="AO3981">
        <f t="shared" si="124"/>
        <v>20</v>
      </c>
      <c r="AQ3981" s="31">
        <v>50.82</v>
      </c>
      <c r="AR3981">
        <f t="shared" si="125"/>
        <v>17.79</v>
      </c>
    </row>
    <row r="3982" spans="1:44" x14ac:dyDescent="0.25">
      <c r="A3982">
        <v>90401</v>
      </c>
      <c r="B3982">
        <v>5</v>
      </c>
      <c r="C3982" t="s">
        <v>55</v>
      </c>
      <c r="D3982" t="s">
        <v>81</v>
      </c>
      <c r="E3982">
        <v>9</v>
      </c>
      <c r="F3982">
        <v>7.81</v>
      </c>
      <c r="G3982">
        <v>19.559999999999999</v>
      </c>
      <c r="H3982" s="1">
        <v>44847</v>
      </c>
      <c r="I3982" s="20">
        <v>0</v>
      </c>
      <c r="J3982" s="47">
        <f>Table_Query_from_Mac10[[#This Row],[unit_price]]-(Table_Query_from_Mac10[[#This Row],[unit_price]]*(Table_Query_from_Mac10[[#This Row],[discount_pct]]/100))</f>
        <v>19.559999999999999</v>
      </c>
      <c r="K3982" s="47">
        <f>Table_Query_from_Mac10[[#This Row],[unit_cost]]</f>
        <v>7.81</v>
      </c>
      <c r="L3982" s="47">
        <f>Table_Query_from_Mac10[[#This Row],[Live-cost]]*(1+Table_Query_from_Mac10[[#This Row],[CogsIncreasebyTYPE]])</f>
        <v>7.81</v>
      </c>
      <c r="M3982" s="47">
        <f>Table_Query_from_Mac10[[#This Row],[Live-cost]]*Table_Query_from_Mac10[[#This Row],[qty_to_ship]]</f>
        <v>70.289999999999992</v>
      </c>
      <c r="N3982" s="47">
        <f>IF(Table_Query_from_Mac10[[#This Row],[item_no]]="KDA",-Table_Query_from_Mac10[[#This Row],[unit_price]],Table_Query_from_Mac10[[#This Row],[Net Unit]]*Table_Query_from_Mac10[[#This Row],[qty_to_ship]])</f>
        <v>176.04</v>
      </c>
      <c r="O3982" s="47">
        <f>SUMIFS(Summary!C:C,Summary!H:H,Table_Query_from_Mac10[[#This Row],[Juiceoc]])</f>
        <v>0</v>
      </c>
      <c r="P3982" s="47">
        <f>SUMIFS(Summary!D:D,Summary!H:H,Table_Query_from_Mac10[[#This Row],[Juiceoc]])</f>
        <v>0</v>
      </c>
      <c r="Q3982" s="47">
        <f>SUMIFS(Summary!E:E,Summary!H:H,Table_Query_from_Mac10[[#This Row],[Juiceoc]])</f>
        <v>0</v>
      </c>
      <c r="R3982" s="47">
        <f>Table_Query_from_Mac10[[#This Row],[Net Unit]]*(1+Table_Query_from_Mac10[[#This Row],[PriceIncreasebyType]])</f>
        <v>19.559999999999999</v>
      </c>
      <c r="S3982" s="47">
        <f>Table_Query_from_Mac10[[#This Row],[UnitPriceFuture]]*Table_Query_from_Mac10[[#This Row],[qtytoShipFuture]]</f>
        <v>176.04</v>
      </c>
      <c r="T3982" s="47">
        <f>ROUND(Table_Query_from_Mac10[[#This Row],[qty_to_ship]]*(1+Table_Query_from_Mac10[[#This Row],[VolumeIncreasebyType]]),0)</f>
        <v>9</v>
      </c>
      <c r="U3982" s="47">
        <f>Table_Query_from_Mac10[[#This Row],[qtytoShipFuture]]*Table_Query_from_Mac10[[#This Row],[Future-cost]]</f>
        <v>70.289999999999992</v>
      </c>
      <c r="V3982" s="47">
        <f>Table_Query_from_Mac10[[#This Row],[qtytoShipFuture]]-Table_Query_from_Mac10[[#This Row],[qty_to_ship]]</f>
        <v>0</v>
      </c>
      <c r="W3982" s="47">
        <f>Table_Query_from_Mac10[[#This Row],[UnitPriceFuture]]</f>
        <v>19.559999999999999</v>
      </c>
      <c r="X3982" s="47">
        <f>Table_Query_from_Mac10[[#This Row],[Unit Increase]]*Table_Query_from_Mac10[[#This Row],[UnitPriceFuture]]</f>
        <v>0</v>
      </c>
      <c r="Y3982" s="47">
        <f>Table_Query_from_Mac10[[#This Row],[Unit Increase]]*Table_Query_from_Mac10[[#This Row],[Future-cost]]</f>
        <v>0</v>
      </c>
      <c r="Z3982" s="47">
        <f>-(Table_Query_from_Mac10[[#This Row],[Incremental Sales]]+((Table_Query_from_Mac10[[#This Row],[Incremental Sales]]*-(SUM(Summary!$S$8:$S$9)))))*Summary!$S$18</f>
        <v>0</v>
      </c>
      <c r="AA3982" s="47">
        <f>IFERROR(Table_Query_from_Mac10[[#This Row],[Incremental Cost]]/Table_Query_from_Mac10[[#This Row],[Incremental Sales]],0)</f>
        <v>0</v>
      </c>
      <c r="AB3982" s="47">
        <f>IFERROR(Table_Query_from_Mac10[[#This Row],[TotalCostFuture]]/Table_Query_from_Mac10[[#This Row],[totalsalesFuture]],0)</f>
        <v>0.3992842535787321</v>
      </c>
      <c r="AN3982" s="30">
        <v>36</v>
      </c>
      <c r="AO3982">
        <f t="shared" si="124"/>
        <v>9</v>
      </c>
      <c r="AQ3982" s="30">
        <v>55.88</v>
      </c>
      <c r="AR3982">
        <f t="shared" si="125"/>
        <v>19.559999999999999</v>
      </c>
    </row>
    <row r="3983" spans="1:44" x14ac:dyDescent="0.25">
      <c r="A3983">
        <v>90401</v>
      </c>
      <c r="B3983">
        <v>6</v>
      </c>
      <c r="C3983" t="s">
        <v>55</v>
      </c>
      <c r="D3983" t="s">
        <v>81</v>
      </c>
      <c r="E3983">
        <v>18</v>
      </c>
      <c r="F3983">
        <v>8.64</v>
      </c>
      <c r="G3983">
        <v>21.32</v>
      </c>
      <c r="H3983" s="1">
        <v>44847</v>
      </c>
      <c r="I3983" s="20">
        <v>0</v>
      </c>
      <c r="J3983" s="47">
        <f>Table_Query_from_Mac10[[#This Row],[unit_price]]-(Table_Query_from_Mac10[[#This Row],[unit_price]]*(Table_Query_from_Mac10[[#This Row],[discount_pct]]/100))</f>
        <v>21.32</v>
      </c>
      <c r="K3983" s="47">
        <f>Table_Query_from_Mac10[[#This Row],[unit_cost]]</f>
        <v>8.64</v>
      </c>
      <c r="L3983" s="47">
        <f>Table_Query_from_Mac10[[#This Row],[Live-cost]]*(1+Table_Query_from_Mac10[[#This Row],[CogsIncreasebyTYPE]])</f>
        <v>8.64</v>
      </c>
      <c r="M3983" s="47">
        <f>Table_Query_from_Mac10[[#This Row],[Live-cost]]*Table_Query_from_Mac10[[#This Row],[qty_to_ship]]</f>
        <v>155.52000000000001</v>
      </c>
      <c r="N3983" s="47">
        <f>IF(Table_Query_from_Mac10[[#This Row],[item_no]]="KDA",-Table_Query_from_Mac10[[#This Row],[unit_price]],Table_Query_from_Mac10[[#This Row],[Net Unit]]*Table_Query_from_Mac10[[#This Row],[qty_to_ship]])</f>
        <v>383.76</v>
      </c>
      <c r="O3983" s="47">
        <f>SUMIFS(Summary!C:C,Summary!H:H,Table_Query_from_Mac10[[#This Row],[Juiceoc]])</f>
        <v>0</v>
      </c>
      <c r="P3983" s="47">
        <f>SUMIFS(Summary!D:D,Summary!H:H,Table_Query_from_Mac10[[#This Row],[Juiceoc]])</f>
        <v>0</v>
      </c>
      <c r="Q3983" s="47">
        <f>SUMIFS(Summary!E:E,Summary!H:H,Table_Query_from_Mac10[[#This Row],[Juiceoc]])</f>
        <v>0</v>
      </c>
      <c r="R3983" s="47">
        <f>Table_Query_from_Mac10[[#This Row],[Net Unit]]*(1+Table_Query_from_Mac10[[#This Row],[PriceIncreasebyType]])</f>
        <v>21.32</v>
      </c>
      <c r="S3983" s="47">
        <f>Table_Query_from_Mac10[[#This Row],[UnitPriceFuture]]*Table_Query_from_Mac10[[#This Row],[qtytoShipFuture]]</f>
        <v>383.76</v>
      </c>
      <c r="T3983" s="47">
        <f>ROUND(Table_Query_from_Mac10[[#This Row],[qty_to_ship]]*(1+Table_Query_from_Mac10[[#This Row],[VolumeIncreasebyType]]),0)</f>
        <v>18</v>
      </c>
      <c r="U3983" s="47">
        <f>Table_Query_from_Mac10[[#This Row],[qtytoShipFuture]]*Table_Query_from_Mac10[[#This Row],[Future-cost]]</f>
        <v>155.52000000000001</v>
      </c>
      <c r="V3983" s="47">
        <f>Table_Query_from_Mac10[[#This Row],[qtytoShipFuture]]-Table_Query_from_Mac10[[#This Row],[qty_to_ship]]</f>
        <v>0</v>
      </c>
      <c r="W3983" s="47">
        <f>Table_Query_from_Mac10[[#This Row],[UnitPriceFuture]]</f>
        <v>21.32</v>
      </c>
      <c r="X3983" s="47">
        <f>Table_Query_from_Mac10[[#This Row],[Unit Increase]]*Table_Query_from_Mac10[[#This Row],[UnitPriceFuture]]</f>
        <v>0</v>
      </c>
      <c r="Y3983" s="47">
        <f>Table_Query_from_Mac10[[#This Row],[Unit Increase]]*Table_Query_from_Mac10[[#This Row],[Future-cost]]</f>
        <v>0</v>
      </c>
      <c r="Z3983" s="47">
        <f>-(Table_Query_from_Mac10[[#This Row],[Incremental Sales]]+((Table_Query_from_Mac10[[#This Row],[Incremental Sales]]*-(SUM(Summary!$S$8:$S$9)))))*Summary!$S$18</f>
        <v>0</v>
      </c>
      <c r="AA3983" s="47">
        <f>IFERROR(Table_Query_from_Mac10[[#This Row],[Incremental Cost]]/Table_Query_from_Mac10[[#This Row],[Incremental Sales]],0)</f>
        <v>0</v>
      </c>
      <c r="AB3983" s="47">
        <f>IFERROR(Table_Query_from_Mac10[[#This Row],[TotalCostFuture]]/Table_Query_from_Mac10[[#This Row],[totalsalesFuture]],0)</f>
        <v>0.40525328330206384</v>
      </c>
      <c r="AN3983" s="31">
        <v>72</v>
      </c>
      <c r="AO3983">
        <f t="shared" si="124"/>
        <v>18</v>
      </c>
      <c r="AQ3983" s="31">
        <v>60.91</v>
      </c>
      <c r="AR3983">
        <f t="shared" si="125"/>
        <v>21.32</v>
      </c>
    </row>
    <row r="3984" spans="1:44" x14ac:dyDescent="0.25">
      <c r="A3984">
        <v>90401</v>
      </c>
      <c r="B3984">
        <v>7</v>
      </c>
      <c r="C3984" t="s">
        <v>55</v>
      </c>
      <c r="D3984" t="s">
        <v>81</v>
      </c>
      <c r="E3984">
        <v>12</v>
      </c>
      <c r="F3984">
        <v>10.09</v>
      </c>
      <c r="G3984">
        <v>26.17</v>
      </c>
      <c r="H3984" s="1">
        <v>44847</v>
      </c>
      <c r="I3984" s="20">
        <v>0</v>
      </c>
      <c r="J3984" s="47">
        <f>Table_Query_from_Mac10[[#This Row],[unit_price]]-(Table_Query_from_Mac10[[#This Row],[unit_price]]*(Table_Query_from_Mac10[[#This Row],[discount_pct]]/100))</f>
        <v>26.17</v>
      </c>
      <c r="K3984" s="47">
        <f>Table_Query_from_Mac10[[#This Row],[unit_cost]]</f>
        <v>10.09</v>
      </c>
      <c r="L3984" s="47">
        <f>Table_Query_from_Mac10[[#This Row],[Live-cost]]*(1+Table_Query_from_Mac10[[#This Row],[CogsIncreasebyTYPE]])</f>
        <v>10.09</v>
      </c>
      <c r="M3984" s="47">
        <f>Table_Query_from_Mac10[[#This Row],[Live-cost]]*Table_Query_from_Mac10[[#This Row],[qty_to_ship]]</f>
        <v>121.08</v>
      </c>
      <c r="N3984" s="47">
        <f>IF(Table_Query_from_Mac10[[#This Row],[item_no]]="KDA",-Table_Query_from_Mac10[[#This Row],[unit_price]],Table_Query_from_Mac10[[#This Row],[Net Unit]]*Table_Query_from_Mac10[[#This Row],[qty_to_ship]])</f>
        <v>314.04000000000002</v>
      </c>
      <c r="O3984" s="47">
        <f>SUMIFS(Summary!C:C,Summary!H:H,Table_Query_from_Mac10[[#This Row],[Juiceoc]])</f>
        <v>0</v>
      </c>
      <c r="P3984" s="47">
        <f>SUMIFS(Summary!D:D,Summary!H:H,Table_Query_from_Mac10[[#This Row],[Juiceoc]])</f>
        <v>0</v>
      </c>
      <c r="Q3984" s="47">
        <f>SUMIFS(Summary!E:E,Summary!H:H,Table_Query_from_Mac10[[#This Row],[Juiceoc]])</f>
        <v>0</v>
      </c>
      <c r="R3984" s="47">
        <f>Table_Query_from_Mac10[[#This Row],[Net Unit]]*(1+Table_Query_from_Mac10[[#This Row],[PriceIncreasebyType]])</f>
        <v>26.17</v>
      </c>
      <c r="S3984" s="47">
        <f>Table_Query_from_Mac10[[#This Row],[UnitPriceFuture]]*Table_Query_from_Mac10[[#This Row],[qtytoShipFuture]]</f>
        <v>314.04000000000002</v>
      </c>
      <c r="T3984" s="47">
        <f>ROUND(Table_Query_from_Mac10[[#This Row],[qty_to_ship]]*(1+Table_Query_from_Mac10[[#This Row],[VolumeIncreasebyType]]),0)</f>
        <v>12</v>
      </c>
      <c r="U3984" s="47">
        <f>Table_Query_from_Mac10[[#This Row],[qtytoShipFuture]]*Table_Query_from_Mac10[[#This Row],[Future-cost]]</f>
        <v>121.08</v>
      </c>
      <c r="V3984" s="47">
        <f>Table_Query_from_Mac10[[#This Row],[qtytoShipFuture]]-Table_Query_from_Mac10[[#This Row],[qty_to_ship]]</f>
        <v>0</v>
      </c>
      <c r="W3984" s="47">
        <f>Table_Query_from_Mac10[[#This Row],[UnitPriceFuture]]</f>
        <v>26.17</v>
      </c>
      <c r="X3984" s="47">
        <f>Table_Query_from_Mac10[[#This Row],[Unit Increase]]*Table_Query_from_Mac10[[#This Row],[UnitPriceFuture]]</f>
        <v>0</v>
      </c>
      <c r="Y3984" s="47">
        <f>Table_Query_from_Mac10[[#This Row],[Unit Increase]]*Table_Query_from_Mac10[[#This Row],[Future-cost]]</f>
        <v>0</v>
      </c>
      <c r="Z3984" s="47">
        <f>-(Table_Query_from_Mac10[[#This Row],[Incremental Sales]]+((Table_Query_from_Mac10[[#This Row],[Incremental Sales]]*-(SUM(Summary!$S$8:$S$9)))))*Summary!$S$18</f>
        <v>0</v>
      </c>
      <c r="AA3984" s="47">
        <f>IFERROR(Table_Query_from_Mac10[[#This Row],[Incremental Cost]]/Table_Query_from_Mac10[[#This Row],[Incremental Sales]],0)</f>
        <v>0</v>
      </c>
      <c r="AB3984" s="47">
        <f>IFERROR(Table_Query_from_Mac10[[#This Row],[TotalCostFuture]]/Table_Query_from_Mac10[[#This Row],[totalsalesFuture]],0)</f>
        <v>0.38555598012991971</v>
      </c>
      <c r="AN3984" s="30">
        <v>45</v>
      </c>
      <c r="AO3984">
        <f t="shared" si="124"/>
        <v>12</v>
      </c>
      <c r="AQ3984" s="30">
        <v>74.78</v>
      </c>
      <c r="AR3984">
        <f t="shared" si="125"/>
        <v>26.17</v>
      </c>
    </row>
    <row r="3985" spans="1:44" x14ac:dyDescent="0.25">
      <c r="A3985">
        <v>90401</v>
      </c>
      <c r="B3985">
        <v>8</v>
      </c>
      <c r="C3985" t="s">
        <v>55</v>
      </c>
      <c r="D3985" t="s">
        <v>81</v>
      </c>
      <c r="E3985">
        <v>8</v>
      </c>
      <c r="F3985">
        <v>11.51</v>
      </c>
      <c r="G3985">
        <v>31.96</v>
      </c>
      <c r="H3985" s="1">
        <v>44847</v>
      </c>
      <c r="I3985" s="20">
        <v>0</v>
      </c>
      <c r="J3985" s="47">
        <f>Table_Query_from_Mac10[[#This Row],[unit_price]]-(Table_Query_from_Mac10[[#This Row],[unit_price]]*(Table_Query_from_Mac10[[#This Row],[discount_pct]]/100))</f>
        <v>31.96</v>
      </c>
      <c r="K3985" s="47">
        <f>Table_Query_from_Mac10[[#This Row],[unit_cost]]</f>
        <v>11.51</v>
      </c>
      <c r="L3985" s="47">
        <f>Table_Query_from_Mac10[[#This Row],[Live-cost]]*(1+Table_Query_from_Mac10[[#This Row],[CogsIncreasebyTYPE]])</f>
        <v>11.51</v>
      </c>
      <c r="M3985" s="47">
        <f>Table_Query_from_Mac10[[#This Row],[Live-cost]]*Table_Query_from_Mac10[[#This Row],[qty_to_ship]]</f>
        <v>92.08</v>
      </c>
      <c r="N3985" s="47">
        <f>IF(Table_Query_from_Mac10[[#This Row],[item_no]]="KDA",-Table_Query_from_Mac10[[#This Row],[unit_price]],Table_Query_from_Mac10[[#This Row],[Net Unit]]*Table_Query_from_Mac10[[#This Row],[qty_to_ship]])</f>
        <v>255.68</v>
      </c>
      <c r="O3985" s="47">
        <f>SUMIFS(Summary!C:C,Summary!H:H,Table_Query_from_Mac10[[#This Row],[Juiceoc]])</f>
        <v>0</v>
      </c>
      <c r="P3985" s="47">
        <f>SUMIFS(Summary!D:D,Summary!H:H,Table_Query_from_Mac10[[#This Row],[Juiceoc]])</f>
        <v>0</v>
      </c>
      <c r="Q3985" s="47">
        <f>SUMIFS(Summary!E:E,Summary!H:H,Table_Query_from_Mac10[[#This Row],[Juiceoc]])</f>
        <v>0</v>
      </c>
      <c r="R3985" s="47">
        <f>Table_Query_from_Mac10[[#This Row],[Net Unit]]*(1+Table_Query_from_Mac10[[#This Row],[PriceIncreasebyType]])</f>
        <v>31.96</v>
      </c>
      <c r="S3985" s="47">
        <f>Table_Query_from_Mac10[[#This Row],[UnitPriceFuture]]*Table_Query_from_Mac10[[#This Row],[qtytoShipFuture]]</f>
        <v>255.68</v>
      </c>
      <c r="T3985" s="47">
        <f>ROUND(Table_Query_from_Mac10[[#This Row],[qty_to_ship]]*(1+Table_Query_from_Mac10[[#This Row],[VolumeIncreasebyType]]),0)</f>
        <v>8</v>
      </c>
      <c r="U3985" s="47">
        <f>Table_Query_from_Mac10[[#This Row],[qtytoShipFuture]]*Table_Query_from_Mac10[[#This Row],[Future-cost]]</f>
        <v>92.08</v>
      </c>
      <c r="V3985" s="47">
        <f>Table_Query_from_Mac10[[#This Row],[qtytoShipFuture]]-Table_Query_from_Mac10[[#This Row],[qty_to_ship]]</f>
        <v>0</v>
      </c>
      <c r="W3985" s="47">
        <f>Table_Query_from_Mac10[[#This Row],[UnitPriceFuture]]</f>
        <v>31.96</v>
      </c>
      <c r="X3985" s="47">
        <f>Table_Query_from_Mac10[[#This Row],[Unit Increase]]*Table_Query_from_Mac10[[#This Row],[UnitPriceFuture]]</f>
        <v>0</v>
      </c>
      <c r="Y3985" s="47">
        <f>Table_Query_from_Mac10[[#This Row],[Unit Increase]]*Table_Query_from_Mac10[[#This Row],[Future-cost]]</f>
        <v>0</v>
      </c>
      <c r="Z3985" s="47">
        <f>-(Table_Query_from_Mac10[[#This Row],[Incremental Sales]]+((Table_Query_from_Mac10[[#This Row],[Incremental Sales]]*-(SUM(Summary!$S$8:$S$9)))))*Summary!$S$18</f>
        <v>0</v>
      </c>
      <c r="AA3985" s="47">
        <f>IFERROR(Table_Query_from_Mac10[[#This Row],[Incremental Cost]]/Table_Query_from_Mac10[[#This Row],[Incremental Sales]],0)</f>
        <v>0</v>
      </c>
      <c r="AB3985" s="47">
        <f>IFERROR(Table_Query_from_Mac10[[#This Row],[TotalCostFuture]]/Table_Query_from_Mac10[[#This Row],[totalsalesFuture]],0)</f>
        <v>0.3601376720901126</v>
      </c>
      <c r="AN3985" s="31">
        <v>30</v>
      </c>
      <c r="AO3985">
        <f t="shared" si="124"/>
        <v>8</v>
      </c>
      <c r="AQ3985" s="31">
        <v>91.31</v>
      </c>
      <c r="AR3985">
        <f t="shared" si="125"/>
        <v>31.96</v>
      </c>
    </row>
    <row r="3986" spans="1:44" x14ac:dyDescent="0.25">
      <c r="A3986">
        <v>90401</v>
      </c>
      <c r="B3986">
        <v>9</v>
      </c>
      <c r="C3986" t="s">
        <v>55</v>
      </c>
      <c r="D3986" t="s">
        <v>81</v>
      </c>
      <c r="E3986">
        <v>5</v>
      </c>
      <c r="F3986">
        <v>13.35</v>
      </c>
      <c r="G3986">
        <v>37.659999999999997</v>
      </c>
      <c r="H3986" s="1">
        <v>44847</v>
      </c>
      <c r="I3986" s="20">
        <v>0</v>
      </c>
      <c r="J3986" s="47">
        <f>Table_Query_from_Mac10[[#This Row],[unit_price]]-(Table_Query_from_Mac10[[#This Row],[unit_price]]*(Table_Query_from_Mac10[[#This Row],[discount_pct]]/100))</f>
        <v>37.659999999999997</v>
      </c>
      <c r="K3986" s="47">
        <f>Table_Query_from_Mac10[[#This Row],[unit_cost]]</f>
        <v>13.35</v>
      </c>
      <c r="L3986" s="47">
        <f>Table_Query_from_Mac10[[#This Row],[Live-cost]]*(1+Table_Query_from_Mac10[[#This Row],[CogsIncreasebyTYPE]])</f>
        <v>13.35</v>
      </c>
      <c r="M3986" s="47">
        <f>Table_Query_from_Mac10[[#This Row],[Live-cost]]*Table_Query_from_Mac10[[#This Row],[qty_to_ship]]</f>
        <v>66.75</v>
      </c>
      <c r="N3986" s="47">
        <f>IF(Table_Query_from_Mac10[[#This Row],[item_no]]="KDA",-Table_Query_from_Mac10[[#This Row],[unit_price]],Table_Query_from_Mac10[[#This Row],[Net Unit]]*Table_Query_from_Mac10[[#This Row],[qty_to_ship]])</f>
        <v>188.29999999999998</v>
      </c>
      <c r="O3986" s="47">
        <f>SUMIFS(Summary!C:C,Summary!H:H,Table_Query_from_Mac10[[#This Row],[Juiceoc]])</f>
        <v>0</v>
      </c>
      <c r="P3986" s="47">
        <f>SUMIFS(Summary!D:D,Summary!H:H,Table_Query_from_Mac10[[#This Row],[Juiceoc]])</f>
        <v>0</v>
      </c>
      <c r="Q3986" s="47">
        <f>SUMIFS(Summary!E:E,Summary!H:H,Table_Query_from_Mac10[[#This Row],[Juiceoc]])</f>
        <v>0</v>
      </c>
      <c r="R3986" s="47">
        <f>Table_Query_from_Mac10[[#This Row],[Net Unit]]*(1+Table_Query_from_Mac10[[#This Row],[PriceIncreasebyType]])</f>
        <v>37.659999999999997</v>
      </c>
      <c r="S3986" s="47">
        <f>Table_Query_from_Mac10[[#This Row],[UnitPriceFuture]]*Table_Query_from_Mac10[[#This Row],[qtytoShipFuture]]</f>
        <v>188.29999999999998</v>
      </c>
      <c r="T3986" s="47">
        <f>ROUND(Table_Query_from_Mac10[[#This Row],[qty_to_ship]]*(1+Table_Query_from_Mac10[[#This Row],[VolumeIncreasebyType]]),0)</f>
        <v>5</v>
      </c>
      <c r="U3986" s="47">
        <f>Table_Query_from_Mac10[[#This Row],[qtytoShipFuture]]*Table_Query_from_Mac10[[#This Row],[Future-cost]]</f>
        <v>66.75</v>
      </c>
      <c r="V3986" s="47">
        <f>Table_Query_from_Mac10[[#This Row],[qtytoShipFuture]]-Table_Query_from_Mac10[[#This Row],[qty_to_ship]]</f>
        <v>0</v>
      </c>
      <c r="W3986" s="47">
        <f>Table_Query_from_Mac10[[#This Row],[UnitPriceFuture]]</f>
        <v>37.659999999999997</v>
      </c>
      <c r="X3986" s="47">
        <f>Table_Query_from_Mac10[[#This Row],[Unit Increase]]*Table_Query_from_Mac10[[#This Row],[UnitPriceFuture]]</f>
        <v>0</v>
      </c>
      <c r="Y3986" s="47">
        <f>Table_Query_from_Mac10[[#This Row],[Unit Increase]]*Table_Query_from_Mac10[[#This Row],[Future-cost]]</f>
        <v>0</v>
      </c>
      <c r="Z3986" s="47">
        <f>-(Table_Query_from_Mac10[[#This Row],[Incremental Sales]]+((Table_Query_from_Mac10[[#This Row],[Incremental Sales]]*-(SUM(Summary!$S$8:$S$9)))))*Summary!$S$18</f>
        <v>0</v>
      </c>
      <c r="AA3986" s="47">
        <f>IFERROR(Table_Query_from_Mac10[[#This Row],[Incremental Cost]]/Table_Query_from_Mac10[[#This Row],[Incremental Sales]],0)</f>
        <v>0</v>
      </c>
      <c r="AB3986" s="47">
        <f>IFERROR(Table_Query_from_Mac10[[#This Row],[TotalCostFuture]]/Table_Query_from_Mac10[[#This Row],[totalsalesFuture]],0)</f>
        <v>0.35448751991502925</v>
      </c>
      <c r="AN3986" s="30">
        <v>20</v>
      </c>
      <c r="AO3986">
        <f t="shared" si="124"/>
        <v>5</v>
      </c>
      <c r="AQ3986" s="30">
        <v>107.6</v>
      </c>
      <c r="AR3986">
        <f t="shared" si="125"/>
        <v>37.659999999999997</v>
      </c>
    </row>
    <row r="3987" spans="1:44" x14ac:dyDescent="0.25">
      <c r="A3987">
        <v>90401</v>
      </c>
      <c r="B3987">
        <v>10</v>
      </c>
      <c r="C3987" t="s">
        <v>55</v>
      </c>
      <c r="D3987" t="s">
        <v>81</v>
      </c>
      <c r="E3987">
        <v>6</v>
      </c>
      <c r="F3987">
        <v>15.13</v>
      </c>
      <c r="G3987">
        <v>44.56</v>
      </c>
      <c r="H3987" s="1">
        <v>44847</v>
      </c>
      <c r="I3987" s="20">
        <v>0</v>
      </c>
      <c r="J3987" s="47">
        <f>Table_Query_from_Mac10[[#This Row],[unit_price]]-(Table_Query_from_Mac10[[#This Row],[unit_price]]*(Table_Query_from_Mac10[[#This Row],[discount_pct]]/100))</f>
        <v>44.56</v>
      </c>
      <c r="K3987" s="47">
        <f>Table_Query_from_Mac10[[#This Row],[unit_cost]]</f>
        <v>15.13</v>
      </c>
      <c r="L3987" s="47">
        <f>Table_Query_from_Mac10[[#This Row],[Live-cost]]*(1+Table_Query_from_Mac10[[#This Row],[CogsIncreasebyTYPE]])</f>
        <v>15.13</v>
      </c>
      <c r="M3987" s="47">
        <f>Table_Query_from_Mac10[[#This Row],[Live-cost]]*Table_Query_from_Mac10[[#This Row],[qty_to_ship]]</f>
        <v>90.78</v>
      </c>
      <c r="N3987" s="47">
        <f>IF(Table_Query_from_Mac10[[#This Row],[item_no]]="KDA",-Table_Query_from_Mac10[[#This Row],[unit_price]],Table_Query_from_Mac10[[#This Row],[Net Unit]]*Table_Query_from_Mac10[[#This Row],[qty_to_ship]])</f>
        <v>267.36</v>
      </c>
      <c r="O3987" s="47">
        <f>SUMIFS(Summary!C:C,Summary!H:H,Table_Query_from_Mac10[[#This Row],[Juiceoc]])</f>
        <v>0</v>
      </c>
      <c r="P3987" s="47">
        <f>SUMIFS(Summary!D:D,Summary!H:H,Table_Query_from_Mac10[[#This Row],[Juiceoc]])</f>
        <v>0</v>
      </c>
      <c r="Q3987" s="47">
        <f>SUMIFS(Summary!E:E,Summary!H:H,Table_Query_from_Mac10[[#This Row],[Juiceoc]])</f>
        <v>0</v>
      </c>
      <c r="R3987" s="47">
        <f>Table_Query_from_Mac10[[#This Row],[Net Unit]]*(1+Table_Query_from_Mac10[[#This Row],[PriceIncreasebyType]])</f>
        <v>44.56</v>
      </c>
      <c r="S3987" s="47">
        <f>Table_Query_from_Mac10[[#This Row],[UnitPriceFuture]]*Table_Query_from_Mac10[[#This Row],[qtytoShipFuture]]</f>
        <v>267.36</v>
      </c>
      <c r="T3987" s="47">
        <f>ROUND(Table_Query_from_Mac10[[#This Row],[qty_to_ship]]*(1+Table_Query_from_Mac10[[#This Row],[VolumeIncreasebyType]]),0)</f>
        <v>6</v>
      </c>
      <c r="U3987" s="47">
        <f>Table_Query_from_Mac10[[#This Row],[qtytoShipFuture]]*Table_Query_from_Mac10[[#This Row],[Future-cost]]</f>
        <v>90.78</v>
      </c>
      <c r="V3987" s="47">
        <f>Table_Query_from_Mac10[[#This Row],[qtytoShipFuture]]-Table_Query_from_Mac10[[#This Row],[qty_to_ship]]</f>
        <v>0</v>
      </c>
      <c r="W3987" s="47">
        <f>Table_Query_from_Mac10[[#This Row],[UnitPriceFuture]]</f>
        <v>44.56</v>
      </c>
      <c r="X3987" s="47">
        <f>Table_Query_from_Mac10[[#This Row],[Unit Increase]]*Table_Query_from_Mac10[[#This Row],[UnitPriceFuture]]</f>
        <v>0</v>
      </c>
      <c r="Y3987" s="47">
        <f>Table_Query_from_Mac10[[#This Row],[Unit Increase]]*Table_Query_from_Mac10[[#This Row],[Future-cost]]</f>
        <v>0</v>
      </c>
      <c r="Z3987" s="47">
        <f>-(Table_Query_from_Mac10[[#This Row],[Incremental Sales]]+((Table_Query_from_Mac10[[#This Row],[Incremental Sales]]*-(SUM(Summary!$S$8:$S$9)))))*Summary!$S$18</f>
        <v>0</v>
      </c>
      <c r="AA3987" s="47">
        <f>IFERROR(Table_Query_from_Mac10[[#This Row],[Incremental Cost]]/Table_Query_from_Mac10[[#This Row],[Incremental Sales]],0)</f>
        <v>0</v>
      </c>
      <c r="AB3987" s="47">
        <f>IFERROR(Table_Query_from_Mac10[[#This Row],[TotalCostFuture]]/Table_Query_from_Mac10[[#This Row],[totalsalesFuture]],0)</f>
        <v>0.33954219030520644</v>
      </c>
      <c r="AN3987" s="31">
        <v>24</v>
      </c>
      <c r="AO3987">
        <f t="shared" si="124"/>
        <v>6</v>
      </c>
      <c r="AQ3987" s="31">
        <v>127.3</v>
      </c>
      <c r="AR3987">
        <f t="shared" si="125"/>
        <v>44.56</v>
      </c>
    </row>
    <row r="3988" spans="1:44" x14ac:dyDescent="0.25">
      <c r="A3988">
        <v>90401</v>
      </c>
      <c r="B3988">
        <v>11</v>
      </c>
      <c r="C3988" t="s">
        <v>55</v>
      </c>
      <c r="D3988" t="s">
        <v>81</v>
      </c>
      <c r="E3988">
        <v>4</v>
      </c>
      <c r="F3988">
        <v>16.73</v>
      </c>
      <c r="G3988">
        <v>54.74</v>
      </c>
      <c r="H3988" s="1">
        <v>44847</v>
      </c>
      <c r="I3988" s="20">
        <v>0</v>
      </c>
      <c r="J3988" s="47">
        <f>Table_Query_from_Mac10[[#This Row],[unit_price]]-(Table_Query_from_Mac10[[#This Row],[unit_price]]*(Table_Query_from_Mac10[[#This Row],[discount_pct]]/100))</f>
        <v>54.74</v>
      </c>
      <c r="K3988" s="47">
        <f>Table_Query_from_Mac10[[#This Row],[unit_cost]]</f>
        <v>16.73</v>
      </c>
      <c r="L3988" s="47">
        <f>Table_Query_from_Mac10[[#This Row],[Live-cost]]*(1+Table_Query_from_Mac10[[#This Row],[CogsIncreasebyTYPE]])</f>
        <v>16.73</v>
      </c>
      <c r="M3988" s="47">
        <f>Table_Query_from_Mac10[[#This Row],[Live-cost]]*Table_Query_from_Mac10[[#This Row],[qty_to_ship]]</f>
        <v>66.92</v>
      </c>
      <c r="N3988" s="47">
        <f>IF(Table_Query_from_Mac10[[#This Row],[item_no]]="KDA",-Table_Query_from_Mac10[[#This Row],[unit_price]],Table_Query_from_Mac10[[#This Row],[Net Unit]]*Table_Query_from_Mac10[[#This Row],[qty_to_ship]])</f>
        <v>218.96</v>
      </c>
      <c r="O3988" s="47">
        <f>SUMIFS(Summary!C:C,Summary!H:H,Table_Query_from_Mac10[[#This Row],[Juiceoc]])</f>
        <v>0</v>
      </c>
      <c r="P3988" s="47">
        <f>SUMIFS(Summary!D:D,Summary!H:H,Table_Query_from_Mac10[[#This Row],[Juiceoc]])</f>
        <v>0</v>
      </c>
      <c r="Q3988" s="47">
        <f>SUMIFS(Summary!E:E,Summary!H:H,Table_Query_from_Mac10[[#This Row],[Juiceoc]])</f>
        <v>0</v>
      </c>
      <c r="R3988" s="47">
        <f>Table_Query_from_Mac10[[#This Row],[Net Unit]]*(1+Table_Query_from_Mac10[[#This Row],[PriceIncreasebyType]])</f>
        <v>54.74</v>
      </c>
      <c r="S3988" s="47">
        <f>Table_Query_from_Mac10[[#This Row],[UnitPriceFuture]]*Table_Query_from_Mac10[[#This Row],[qtytoShipFuture]]</f>
        <v>218.96</v>
      </c>
      <c r="T3988" s="47">
        <f>ROUND(Table_Query_from_Mac10[[#This Row],[qty_to_ship]]*(1+Table_Query_from_Mac10[[#This Row],[VolumeIncreasebyType]]),0)</f>
        <v>4</v>
      </c>
      <c r="U3988" s="47">
        <f>Table_Query_from_Mac10[[#This Row],[qtytoShipFuture]]*Table_Query_from_Mac10[[#This Row],[Future-cost]]</f>
        <v>66.92</v>
      </c>
      <c r="V3988" s="47">
        <f>Table_Query_from_Mac10[[#This Row],[qtytoShipFuture]]-Table_Query_from_Mac10[[#This Row],[qty_to_ship]]</f>
        <v>0</v>
      </c>
      <c r="W3988" s="47">
        <f>Table_Query_from_Mac10[[#This Row],[UnitPriceFuture]]</f>
        <v>54.74</v>
      </c>
      <c r="X3988" s="47">
        <f>Table_Query_from_Mac10[[#This Row],[Unit Increase]]*Table_Query_from_Mac10[[#This Row],[UnitPriceFuture]]</f>
        <v>0</v>
      </c>
      <c r="Y3988" s="47">
        <f>Table_Query_from_Mac10[[#This Row],[Unit Increase]]*Table_Query_from_Mac10[[#This Row],[Future-cost]]</f>
        <v>0</v>
      </c>
      <c r="Z3988" s="47">
        <f>-(Table_Query_from_Mac10[[#This Row],[Incremental Sales]]+((Table_Query_from_Mac10[[#This Row],[Incremental Sales]]*-(SUM(Summary!$S$8:$S$9)))))*Summary!$S$18</f>
        <v>0</v>
      </c>
      <c r="AA3988" s="47">
        <f>IFERROR(Table_Query_from_Mac10[[#This Row],[Incremental Cost]]/Table_Query_from_Mac10[[#This Row],[Incremental Sales]],0)</f>
        <v>0</v>
      </c>
      <c r="AB3988" s="47">
        <f>IFERROR(Table_Query_from_Mac10[[#This Row],[TotalCostFuture]]/Table_Query_from_Mac10[[#This Row],[totalsalesFuture]],0)</f>
        <v>0.30562659846547313</v>
      </c>
      <c r="AN3988" s="30">
        <v>16</v>
      </c>
      <c r="AO3988">
        <f t="shared" si="124"/>
        <v>4</v>
      </c>
      <c r="AQ3988" s="30">
        <v>156.4</v>
      </c>
      <c r="AR3988">
        <f t="shared" si="125"/>
        <v>54.74</v>
      </c>
    </row>
    <row r="3989" spans="1:44" x14ac:dyDescent="0.25">
      <c r="A3989">
        <v>90402</v>
      </c>
      <c r="B3989">
        <v>1</v>
      </c>
      <c r="C3989" t="s">
        <v>53</v>
      </c>
      <c r="D3989" t="s">
        <v>80</v>
      </c>
      <c r="E3989">
        <v>60</v>
      </c>
      <c r="F3989">
        <v>5.8</v>
      </c>
      <c r="G3989">
        <v>13.5</v>
      </c>
      <c r="H3989" s="1">
        <v>44861</v>
      </c>
      <c r="I3989" s="20">
        <v>0</v>
      </c>
      <c r="J3989" s="47">
        <f>Table_Query_from_Mac10[[#This Row],[unit_price]]-(Table_Query_from_Mac10[[#This Row],[unit_price]]*(Table_Query_from_Mac10[[#This Row],[discount_pct]]/100))</f>
        <v>13.5</v>
      </c>
      <c r="K3989" s="47">
        <f>Table_Query_from_Mac10[[#This Row],[unit_cost]]</f>
        <v>5.8</v>
      </c>
      <c r="L3989" s="47">
        <f>Table_Query_from_Mac10[[#This Row],[Live-cost]]*(1+Table_Query_from_Mac10[[#This Row],[CogsIncreasebyTYPE]])</f>
        <v>5.8</v>
      </c>
      <c r="M3989" s="47">
        <f>Table_Query_from_Mac10[[#This Row],[Live-cost]]*Table_Query_from_Mac10[[#This Row],[qty_to_ship]]</f>
        <v>348</v>
      </c>
      <c r="N3989" s="47">
        <f>IF(Table_Query_from_Mac10[[#This Row],[item_no]]="KDA",-Table_Query_from_Mac10[[#This Row],[unit_price]],Table_Query_from_Mac10[[#This Row],[Net Unit]]*Table_Query_from_Mac10[[#This Row],[qty_to_ship]])</f>
        <v>810</v>
      </c>
      <c r="O3989" s="47">
        <f>SUMIFS(Summary!C:C,Summary!H:H,Table_Query_from_Mac10[[#This Row],[Juiceoc]])</f>
        <v>0</v>
      </c>
      <c r="P3989" s="47">
        <f>SUMIFS(Summary!D:D,Summary!H:H,Table_Query_from_Mac10[[#This Row],[Juiceoc]])</f>
        <v>0</v>
      </c>
      <c r="Q3989" s="47">
        <f>SUMIFS(Summary!E:E,Summary!H:H,Table_Query_from_Mac10[[#This Row],[Juiceoc]])</f>
        <v>0</v>
      </c>
      <c r="R3989" s="47">
        <f>Table_Query_from_Mac10[[#This Row],[Net Unit]]*(1+Table_Query_from_Mac10[[#This Row],[PriceIncreasebyType]])</f>
        <v>13.5</v>
      </c>
      <c r="S3989" s="47">
        <f>Table_Query_from_Mac10[[#This Row],[UnitPriceFuture]]*Table_Query_from_Mac10[[#This Row],[qtytoShipFuture]]</f>
        <v>810</v>
      </c>
      <c r="T3989" s="47">
        <f>ROUND(Table_Query_from_Mac10[[#This Row],[qty_to_ship]]*(1+Table_Query_from_Mac10[[#This Row],[VolumeIncreasebyType]]),0)</f>
        <v>60</v>
      </c>
      <c r="U3989" s="47">
        <f>Table_Query_from_Mac10[[#This Row],[qtytoShipFuture]]*Table_Query_from_Mac10[[#This Row],[Future-cost]]</f>
        <v>348</v>
      </c>
      <c r="V3989" s="47">
        <f>Table_Query_from_Mac10[[#This Row],[qtytoShipFuture]]-Table_Query_from_Mac10[[#This Row],[qty_to_ship]]</f>
        <v>0</v>
      </c>
      <c r="W3989" s="47">
        <f>Table_Query_from_Mac10[[#This Row],[UnitPriceFuture]]</f>
        <v>13.5</v>
      </c>
      <c r="X3989" s="47">
        <f>Table_Query_from_Mac10[[#This Row],[Unit Increase]]*Table_Query_from_Mac10[[#This Row],[UnitPriceFuture]]</f>
        <v>0</v>
      </c>
      <c r="Y3989" s="47">
        <f>Table_Query_from_Mac10[[#This Row],[Unit Increase]]*Table_Query_from_Mac10[[#This Row],[Future-cost]]</f>
        <v>0</v>
      </c>
      <c r="Z3989" s="47">
        <f>-(Table_Query_from_Mac10[[#This Row],[Incremental Sales]]+((Table_Query_from_Mac10[[#This Row],[Incremental Sales]]*-(SUM(Summary!$S$8:$S$9)))))*Summary!$S$18</f>
        <v>0</v>
      </c>
      <c r="AA3989" s="47">
        <f>IFERROR(Table_Query_from_Mac10[[#This Row],[Incremental Cost]]/Table_Query_from_Mac10[[#This Row],[Incremental Sales]],0)</f>
        <v>0</v>
      </c>
      <c r="AB3989" s="47">
        <f>IFERROR(Table_Query_from_Mac10[[#This Row],[TotalCostFuture]]/Table_Query_from_Mac10[[#This Row],[totalsalesFuture]],0)</f>
        <v>0.42962962962962964</v>
      </c>
      <c r="AN3989" s="31">
        <v>240</v>
      </c>
      <c r="AO3989">
        <f t="shared" si="124"/>
        <v>60</v>
      </c>
      <c r="AQ3989" s="31">
        <v>38.57</v>
      </c>
      <c r="AR3989">
        <f t="shared" si="125"/>
        <v>13.5</v>
      </c>
    </row>
    <row r="3990" spans="1:44" x14ac:dyDescent="0.25">
      <c r="A3990">
        <v>90402</v>
      </c>
      <c r="B3990">
        <v>2</v>
      </c>
      <c r="C3990" t="s">
        <v>53</v>
      </c>
      <c r="D3990" t="s">
        <v>80</v>
      </c>
      <c r="E3990">
        <v>48</v>
      </c>
      <c r="F3990">
        <v>7.01</v>
      </c>
      <c r="G3990">
        <v>16.5</v>
      </c>
      <c r="H3990" s="1">
        <v>44861</v>
      </c>
      <c r="I3990" s="20">
        <v>0</v>
      </c>
      <c r="J3990" s="47">
        <f>Table_Query_from_Mac10[[#This Row],[unit_price]]-(Table_Query_from_Mac10[[#This Row],[unit_price]]*(Table_Query_from_Mac10[[#This Row],[discount_pct]]/100))</f>
        <v>16.5</v>
      </c>
      <c r="K3990" s="47">
        <f>Table_Query_from_Mac10[[#This Row],[unit_cost]]</f>
        <v>7.01</v>
      </c>
      <c r="L3990" s="47">
        <f>Table_Query_from_Mac10[[#This Row],[Live-cost]]*(1+Table_Query_from_Mac10[[#This Row],[CogsIncreasebyTYPE]])</f>
        <v>7.01</v>
      </c>
      <c r="M3990" s="47">
        <f>Table_Query_from_Mac10[[#This Row],[Live-cost]]*Table_Query_from_Mac10[[#This Row],[qty_to_ship]]</f>
        <v>336.48</v>
      </c>
      <c r="N3990" s="47">
        <f>IF(Table_Query_from_Mac10[[#This Row],[item_no]]="KDA",-Table_Query_from_Mac10[[#This Row],[unit_price]],Table_Query_from_Mac10[[#This Row],[Net Unit]]*Table_Query_from_Mac10[[#This Row],[qty_to_ship]])</f>
        <v>792</v>
      </c>
      <c r="O3990" s="47">
        <f>SUMIFS(Summary!C:C,Summary!H:H,Table_Query_from_Mac10[[#This Row],[Juiceoc]])</f>
        <v>0</v>
      </c>
      <c r="P3990" s="47">
        <f>SUMIFS(Summary!D:D,Summary!H:H,Table_Query_from_Mac10[[#This Row],[Juiceoc]])</f>
        <v>0</v>
      </c>
      <c r="Q3990" s="47">
        <f>SUMIFS(Summary!E:E,Summary!H:H,Table_Query_from_Mac10[[#This Row],[Juiceoc]])</f>
        <v>0</v>
      </c>
      <c r="R3990" s="47">
        <f>Table_Query_from_Mac10[[#This Row],[Net Unit]]*(1+Table_Query_from_Mac10[[#This Row],[PriceIncreasebyType]])</f>
        <v>16.5</v>
      </c>
      <c r="S3990" s="47">
        <f>Table_Query_from_Mac10[[#This Row],[UnitPriceFuture]]*Table_Query_from_Mac10[[#This Row],[qtytoShipFuture]]</f>
        <v>792</v>
      </c>
      <c r="T3990" s="47">
        <f>ROUND(Table_Query_from_Mac10[[#This Row],[qty_to_ship]]*(1+Table_Query_from_Mac10[[#This Row],[VolumeIncreasebyType]]),0)</f>
        <v>48</v>
      </c>
      <c r="U3990" s="47">
        <f>Table_Query_from_Mac10[[#This Row],[qtytoShipFuture]]*Table_Query_from_Mac10[[#This Row],[Future-cost]]</f>
        <v>336.48</v>
      </c>
      <c r="V3990" s="47">
        <f>Table_Query_from_Mac10[[#This Row],[qtytoShipFuture]]-Table_Query_from_Mac10[[#This Row],[qty_to_ship]]</f>
        <v>0</v>
      </c>
      <c r="W3990" s="47">
        <f>Table_Query_from_Mac10[[#This Row],[UnitPriceFuture]]</f>
        <v>16.5</v>
      </c>
      <c r="X3990" s="47">
        <f>Table_Query_from_Mac10[[#This Row],[Unit Increase]]*Table_Query_from_Mac10[[#This Row],[UnitPriceFuture]]</f>
        <v>0</v>
      </c>
      <c r="Y3990" s="47">
        <f>Table_Query_from_Mac10[[#This Row],[Unit Increase]]*Table_Query_from_Mac10[[#This Row],[Future-cost]]</f>
        <v>0</v>
      </c>
      <c r="Z3990" s="47">
        <f>-(Table_Query_from_Mac10[[#This Row],[Incremental Sales]]+((Table_Query_from_Mac10[[#This Row],[Incremental Sales]]*-(SUM(Summary!$S$8:$S$9)))))*Summary!$S$18</f>
        <v>0</v>
      </c>
      <c r="AA3990" s="47">
        <f>IFERROR(Table_Query_from_Mac10[[#This Row],[Incremental Cost]]/Table_Query_from_Mac10[[#This Row],[Incremental Sales]],0)</f>
        <v>0</v>
      </c>
      <c r="AB3990" s="47">
        <f>IFERROR(Table_Query_from_Mac10[[#This Row],[TotalCostFuture]]/Table_Query_from_Mac10[[#This Row],[totalsalesFuture]],0)</f>
        <v>0.42484848484848486</v>
      </c>
      <c r="AN3990" s="30">
        <v>192</v>
      </c>
      <c r="AO3990">
        <f t="shared" si="124"/>
        <v>48</v>
      </c>
      <c r="AQ3990" s="30">
        <v>47.13</v>
      </c>
      <c r="AR3990">
        <f t="shared" si="125"/>
        <v>16.5</v>
      </c>
    </row>
    <row r="3991" spans="1:44" x14ac:dyDescent="0.25">
      <c r="A3991">
        <v>90402</v>
      </c>
      <c r="B3991">
        <v>3</v>
      </c>
      <c r="C3991" t="s">
        <v>51</v>
      </c>
      <c r="D3991" t="s">
        <v>80</v>
      </c>
      <c r="E3991">
        <v>100</v>
      </c>
      <c r="F3991">
        <v>4.71</v>
      </c>
      <c r="G3991">
        <v>11.01</v>
      </c>
      <c r="H3991" s="1">
        <v>44861</v>
      </c>
      <c r="I3991" s="20">
        <v>0</v>
      </c>
      <c r="J3991" s="47">
        <f>Table_Query_from_Mac10[[#This Row],[unit_price]]-(Table_Query_from_Mac10[[#This Row],[unit_price]]*(Table_Query_from_Mac10[[#This Row],[discount_pct]]/100))</f>
        <v>11.01</v>
      </c>
      <c r="K3991" s="47">
        <f>Table_Query_from_Mac10[[#This Row],[unit_cost]]</f>
        <v>4.71</v>
      </c>
      <c r="L3991" s="47">
        <f>Table_Query_from_Mac10[[#This Row],[Live-cost]]*(1+Table_Query_from_Mac10[[#This Row],[CogsIncreasebyTYPE]])</f>
        <v>4.71</v>
      </c>
      <c r="M3991" s="47">
        <f>Table_Query_from_Mac10[[#This Row],[Live-cost]]*Table_Query_from_Mac10[[#This Row],[qty_to_ship]]</f>
        <v>471</v>
      </c>
      <c r="N3991" s="47">
        <f>IF(Table_Query_from_Mac10[[#This Row],[item_no]]="KDA",-Table_Query_from_Mac10[[#This Row],[unit_price]],Table_Query_from_Mac10[[#This Row],[Net Unit]]*Table_Query_from_Mac10[[#This Row],[qty_to_ship]])</f>
        <v>1101</v>
      </c>
      <c r="O3991" s="47">
        <f>SUMIFS(Summary!C:C,Summary!H:H,Table_Query_from_Mac10[[#This Row],[Juiceoc]])</f>
        <v>0</v>
      </c>
      <c r="P3991" s="47">
        <f>SUMIFS(Summary!D:D,Summary!H:H,Table_Query_from_Mac10[[#This Row],[Juiceoc]])</f>
        <v>0</v>
      </c>
      <c r="Q3991" s="47">
        <f>SUMIFS(Summary!E:E,Summary!H:H,Table_Query_from_Mac10[[#This Row],[Juiceoc]])</f>
        <v>0</v>
      </c>
      <c r="R3991" s="47">
        <f>Table_Query_from_Mac10[[#This Row],[Net Unit]]*(1+Table_Query_from_Mac10[[#This Row],[PriceIncreasebyType]])</f>
        <v>11.01</v>
      </c>
      <c r="S3991" s="47">
        <f>Table_Query_from_Mac10[[#This Row],[UnitPriceFuture]]*Table_Query_from_Mac10[[#This Row],[qtytoShipFuture]]</f>
        <v>1101</v>
      </c>
      <c r="T3991" s="47">
        <f>ROUND(Table_Query_from_Mac10[[#This Row],[qty_to_ship]]*(1+Table_Query_from_Mac10[[#This Row],[VolumeIncreasebyType]]),0)</f>
        <v>100</v>
      </c>
      <c r="U3991" s="47">
        <f>Table_Query_from_Mac10[[#This Row],[qtytoShipFuture]]*Table_Query_from_Mac10[[#This Row],[Future-cost]]</f>
        <v>471</v>
      </c>
      <c r="V3991" s="47">
        <f>Table_Query_from_Mac10[[#This Row],[qtytoShipFuture]]-Table_Query_from_Mac10[[#This Row],[qty_to_ship]]</f>
        <v>0</v>
      </c>
      <c r="W3991" s="47">
        <f>Table_Query_from_Mac10[[#This Row],[UnitPriceFuture]]</f>
        <v>11.01</v>
      </c>
      <c r="X3991" s="47">
        <f>Table_Query_from_Mac10[[#This Row],[Unit Increase]]*Table_Query_from_Mac10[[#This Row],[UnitPriceFuture]]</f>
        <v>0</v>
      </c>
      <c r="Y3991" s="47">
        <f>Table_Query_from_Mac10[[#This Row],[Unit Increase]]*Table_Query_from_Mac10[[#This Row],[Future-cost]]</f>
        <v>0</v>
      </c>
      <c r="Z3991" s="47">
        <f>-(Table_Query_from_Mac10[[#This Row],[Incremental Sales]]+((Table_Query_from_Mac10[[#This Row],[Incremental Sales]]*-(SUM(Summary!$S$8:$S$9)))))*Summary!$S$18</f>
        <v>0</v>
      </c>
      <c r="AA3991" s="47">
        <f>IFERROR(Table_Query_from_Mac10[[#This Row],[Incremental Cost]]/Table_Query_from_Mac10[[#This Row],[Incremental Sales]],0)</f>
        <v>0</v>
      </c>
      <c r="AB3991" s="47">
        <f>IFERROR(Table_Query_from_Mac10[[#This Row],[TotalCostFuture]]/Table_Query_from_Mac10[[#This Row],[totalsalesFuture]],0)</f>
        <v>0.42779291553133514</v>
      </c>
      <c r="AN3991" s="31">
        <v>400</v>
      </c>
      <c r="AO3991">
        <f t="shared" si="124"/>
        <v>100</v>
      </c>
      <c r="AQ3991" s="31">
        <v>31.45</v>
      </c>
      <c r="AR3991">
        <f t="shared" si="125"/>
        <v>11.01</v>
      </c>
    </row>
    <row r="3992" spans="1:44" x14ac:dyDescent="0.25">
      <c r="A3992">
        <v>90402</v>
      </c>
      <c r="B3992">
        <v>4</v>
      </c>
      <c r="C3992" t="s">
        <v>51</v>
      </c>
      <c r="D3992" t="s">
        <v>80</v>
      </c>
      <c r="E3992">
        <v>144</v>
      </c>
      <c r="F3992">
        <v>5.66</v>
      </c>
      <c r="G3992">
        <v>13.04</v>
      </c>
      <c r="H3992" s="1">
        <v>44861</v>
      </c>
      <c r="I3992" s="20">
        <v>0</v>
      </c>
      <c r="J3992" s="47">
        <f>Table_Query_from_Mac10[[#This Row],[unit_price]]-(Table_Query_from_Mac10[[#This Row],[unit_price]]*(Table_Query_from_Mac10[[#This Row],[discount_pct]]/100))</f>
        <v>13.04</v>
      </c>
      <c r="K3992" s="47">
        <f>Table_Query_from_Mac10[[#This Row],[unit_cost]]</f>
        <v>5.66</v>
      </c>
      <c r="L3992" s="47">
        <f>Table_Query_from_Mac10[[#This Row],[Live-cost]]*(1+Table_Query_from_Mac10[[#This Row],[CogsIncreasebyTYPE]])</f>
        <v>5.66</v>
      </c>
      <c r="M3992" s="47">
        <f>Table_Query_from_Mac10[[#This Row],[Live-cost]]*Table_Query_from_Mac10[[#This Row],[qty_to_ship]]</f>
        <v>815.04</v>
      </c>
      <c r="N3992" s="47">
        <f>IF(Table_Query_from_Mac10[[#This Row],[item_no]]="KDA",-Table_Query_from_Mac10[[#This Row],[unit_price]],Table_Query_from_Mac10[[#This Row],[Net Unit]]*Table_Query_from_Mac10[[#This Row],[qty_to_ship]])</f>
        <v>1877.7599999999998</v>
      </c>
      <c r="O3992" s="47">
        <f>SUMIFS(Summary!C:C,Summary!H:H,Table_Query_from_Mac10[[#This Row],[Juiceoc]])</f>
        <v>0</v>
      </c>
      <c r="P3992" s="47">
        <f>SUMIFS(Summary!D:D,Summary!H:H,Table_Query_from_Mac10[[#This Row],[Juiceoc]])</f>
        <v>0</v>
      </c>
      <c r="Q3992" s="47">
        <f>SUMIFS(Summary!E:E,Summary!H:H,Table_Query_from_Mac10[[#This Row],[Juiceoc]])</f>
        <v>0</v>
      </c>
      <c r="R3992" s="47">
        <f>Table_Query_from_Mac10[[#This Row],[Net Unit]]*(1+Table_Query_from_Mac10[[#This Row],[PriceIncreasebyType]])</f>
        <v>13.04</v>
      </c>
      <c r="S3992" s="47">
        <f>Table_Query_from_Mac10[[#This Row],[UnitPriceFuture]]*Table_Query_from_Mac10[[#This Row],[qtytoShipFuture]]</f>
        <v>1877.7599999999998</v>
      </c>
      <c r="T3992" s="47">
        <f>ROUND(Table_Query_from_Mac10[[#This Row],[qty_to_ship]]*(1+Table_Query_from_Mac10[[#This Row],[VolumeIncreasebyType]]),0)</f>
        <v>144</v>
      </c>
      <c r="U3992" s="47">
        <f>Table_Query_from_Mac10[[#This Row],[qtytoShipFuture]]*Table_Query_from_Mac10[[#This Row],[Future-cost]]</f>
        <v>815.04</v>
      </c>
      <c r="V3992" s="47">
        <f>Table_Query_from_Mac10[[#This Row],[qtytoShipFuture]]-Table_Query_from_Mac10[[#This Row],[qty_to_ship]]</f>
        <v>0</v>
      </c>
      <c r="W3992" s="47">
        <f>Table_Query_from_Mac10[[#This Row],[UnitPriceFuture]]</f>
        <v>13.04</v>
      </c>
      <c r="X3992" s="47">
        <f>Table_Query_from_Mac10[[#This Row],[Unit Increase]]*Table_Query_from_Mac10[[#This Row],[UnitPriceFuture]]</f>
        <v>0</v>
      </c>
      <c r="Y3992" s="47">
        <f>Table_Query_from_Mac10[[#This Row],[Unit Increase]]*Table_Query_from_Mac10[[#This Row],[Future-cost]]</f>
        <v>0</v>
      </c>
      <c r="Z3992" s="47">
        <f>-(Table_Query_from_Mac10[[#This Row],[Incremental Sales]]+((Table_Query_from_Mac10[[#This Row],[Incremental Sales]]*-(SUM(Summary!$S$8:$S$9)))))*Summary!$S$18</f>
        <v>0</v>
      </c>
      <c r="AA3992" s="47">
        <f>IFERROR(Table_Query_from_Mac10[[#This Row],[Incremental Cost]]/Table_Query_from_Mac10[[#This Row],[Incremental Sales]],0)</f>
        <v>0</v>
      </c>
      <c r="AB3992" s="47">
        <f>IFERROR(Table_Query_from_Mac10[[#This Row],[TotalCostFuture]]/Table_Query_from_Mac10[[#This Row],[totalsalesFuture]],0)</f>
        <v>0.43404907975460127</v>
      </c>
      <c r="AN3992" s="30">
        <v>576</v>
      </c>
      <c r="AO3992">
        <f t="shared" si="124"/>
        <v>144</v>
      </c>
      <c r="AQ3992" s="30">
        <v>37.270000000000003</v>
      </c>
      <c r="AR3992">
        <f t="shared" si="125"/>
        <v>13.04</v>
      </c>
    </row>
    <row r="3993" spans="1:44" x14ac:dyDescent="0.25">
      <c r="A3993">
        <v>90402</v>
      </c>
      <c r="B3993">
        <v>5</v>
      </c>
      <c r="C3993" t="s">
        <v>53</v>
      </c>
      <c r="D3993" t="s">
        <v>80</v>
      </c>
      <c r="E3993">
        <v>19</v>
      </c>
      <c r="F3993">
        <v>4.79</v>
      </c>
      <c r="G3993">
        <v>11.42</v>
      </c>
      <c r="H3993" s="1">
        <v>44861</v>
      </c>
      <c r="I3993" s="20">
        <v>0</v>
      </c>
      <c r="J3993" s="47">
        <f>Table_Query_from_Mac10[[#This Row],[unit_price]]-(Table_Query_from_Mac10[[#This Row],[unit_price]]*(Table_Query_from_Mac10[[#This Row],[discount_pct]]/100))</f>
        <v>11.42</v>
      </c>
      <c r="K3993" s="47">
        <f>Table_Query_from_Mac10[[#This Row],[unit_cost]]</f>
        <v>4.79</v>
      </c>
      <c r="L3993" s="47">
        <f>Table_Query_from_Mac10[[#This Row],[Live-cost]]*(1+Table_Query_from_Mac10[[#This Row],[CogsIncreasebyTYPE]])</f>
        <v>4.79</v>
      </c>
      <c r="M3993" s="47">
        <f>Table_Query_from_Mac10[[#This Row],[Live-cost]]*Table_Query_from_Mac10[[#This Row],[qty_to_ship]]</f>
        <v>91.01</v>
      </c>
      <c r="N3993" s="47">
        <f>IF(Table_Query_from_Mac10[[#This Row],[item_no]]="KDA",-Table_Query_from_Mac10[[#This Row],[unit_price]],Table_Query_from_Mac10[[#This Row],[Net Unit]]*Table_Query_from_Mac10[[#This Row],[qty_to_ship]])</f>
        <v>216.98</v>
      </c>
      <c r="O3993" s="47">
        <f>SUMIFS(Summary!C:C,Summary!H:H,Table_Query_from_Mac10[[#This Row],[Juiceoc]])</f>
        <v>0</v>
      </c>
      <c r="P3993" s="47">
        <f>SUMIFS(Summary!D:D,Summary!H:H,Table_Query_from_Mac10[[#This Row],[Juiceoc]])</f>
        <v>0</v>
      </c>
      <c r="Q3993" s="47">
        <f>SUMIFS(Summary!E:E,Summary!H:H,Table_Query_from_Mac10[[#This Row],[Juiceoc]])</f>
        <v>0</v>
      </c>
      <c r="R3993" s="47">
        <f>Table_Query_from_Mac10[[#This Row],[Net Unit]]*(1+Table_Query_from_Mac10[[#This Row],[PriceIncreasebyType]])</f>
        <v>11.42</v>
      </c>
      <c r="S3993" s="47">
        <f>Table_Query_from_Mac10[[#This Row],[UnitPriceFuture]]*Table_Query_from_Mac10[[#This Row],[qtytoShipFuture]]</f>
        <v>216.98</v>
      </c>
      <c r="T3993" s="47">
        <f>ROUND(Table_Query_from_Mac10[[#This Row],[qty_to_ship]]*(1+Table_Query_from_Mac10[[#This Row],[VolumeIncreasebyType]]),0)</f>
        <v>19</v>
      </c>
      <c r="U3993" s="47">
        <f>Table_Query_from_Mac10[[#This Row],[qtytoShipFuture]]*Table_Query_from_Mac10[[#This Row],[Future-cost]]</f>
        <v>91.01</v>
      </c>
      <c r="V3993" s="47">
        <f>Table_Query_from_Mac10[[#This Row],[qtytoShipFuture]]-Table_Query_from_Mac10[[#This Row],[qty_to_ship]]</f>
        <v>0</v>
      </c>
      <c r="W3993" s="47">
        <f>Table_Query_from_Mac10[[#This Row],[UnitPriceFuture]]</f>
        <v>11.42</v>
      </c>
      <c r="X3993" s="47">
        <f>Table_Query_from_Mac10[[#This Row],[Unit Increase]]*Table_Query_from_Mac10[[#This Row],[UnitPriceFuture]]</f>
        <v>0</v>
      </c>
      <c r="Y3993" s="47">
        <f>Table_Query_from_Mac10[[#This Row],[Unit Increase]]*Table_Query_from_Mac10[[#This Row],[Future-cost]]</f>
        <v>0</v>
      </c>
      <c r="Z3993" s="47">
        <f>-(Table_Query_from_Mac10[[#This Row],[Incremental Sales]]+((Table_Query_from_Mac10[[#This Row],[Incremental Sales]]*-(SUM(Summary!$S$8:$S$9)))))*Summary!$S$18</f>
        <v>0</v>
      </c>
      <c r="AA3993" s="47">
        <f>IFERROR(Table_Query_from_Mac10[[#This Row],[Incremental Cost]]/Table_Query_from_Mac10[[#This Row],[Incremental Sales]],0)</f>
        <v>0</v>
      </c>
      <c r="AB3993" s="47">
        <f>IFERROR(Table_Query_from_Mac10[[#This Row],[TotalCostFuture]]/Table_Query_from_Mac10[[#This Row],[totalsalesFuture]],0)</f>
        <v>0.41943957968476364</v>
      </c>
      <c r="AN3993" s="31">
        <v>75</v>
      </c>
      <c r="AO3993">
        <f t="shared" si="124"/>
        <v>19</v>
      </c>
      <c r="AQ3993" s="31">
        <v>32.64</v>
      </c>
      <c r="AR3993">
        <f t="shared" si="125"/>
        <v>11.42</v>
      </c>
    </row>
    <row r="3994" spans="1:44" x14ac:dyDescent="0.25">
      <c r="A3994">
        <v>90402</v>
      </c>
      <c r="B3994">
        <v>6</v>
      </c>
      <c r="C3994" t="s">
        <v>53</v>
      </c>
      <c r="D3994" t="s">
        <v>80</v>
      </c>
      <c r="E3994">
        <v>25</v>
      </c>
      <c r="F3994">
        <v>5.36</v>
      </c>
      <c r="G3994">
        <v>12.77</v>
      </c>
      <c r="H3994" s="1">
        <v>44861</v>
      </c>
      <c r="I3994" s="20">
        <v>0</v>
      </c>
      <c r="J3994" s="47">
        <f>Table_Query_from_Mac10[[#This Row],[unit_price]]-(Table_Query_from_Mac10[[#This Row],[unit_price]]*(Table_Query_from_Mac10[[#This Row],[discount_pct]]/100))</f>
        <v>12.77</v>
      </c>
      <c r="K3994" s="47">
        <f>Table_Query_from_Mac10[[#This Row],[unit_cost]]</f>
        <v>5.36</v>
      </c>
      <c r="L3994" s="47">
        <f>Table_Query_from_Mac10[[#This Row],[Live-cost]]*(1+Table_Query_from_Mac10[[#This Row],[CogsIncreasebyTYPE]])</f>
        <v>5.36</v>
      </c>
      <c r="M3994" s="47">
        <f>Table_Query_from_Mac10[[#This Row],[Live-cost]]*Table_Query_from_Mac10[[#This Row],[qty_to_ship]]</f>
        <v>134</v>
      </c>
      <c r="N3994" s="47">
        <f>IF(Table_Query_from_Mac10[[#This Row],[item_no]]="KDA",-Table_Query_from_Mac10[[#This Row],[unit_price]],Table_Query_from_Mac10[[#This Row],[Net Unit]]*Table_Query_from_Mac10[[#This Row],[qty_to_ship]])</f>
        <v>319.25</v>
      </c>
      <c r="O3994" s="47">
        <f>SUMIFS(Summary!C:C,Summary!H:H,Table_Query_from_Mac10[[#This Row],[Juiceoc]])</f>
        <v>0</v>
      </c>
      <c r="P3994" s="47">
        <f>SUMIFS(Summary!D:D,Summary!H:H,Table_Query_from_Mac10[[#This Row],[Juiceoc]])</f>
        <v>0</v>
      </c>
      <c r="Q3994" s="47">
        <f>SUMIFS(Summary!E:E,Summary!H:H,Table_Query_from_Mac10[[#This Row],[Juiceoc]])</f>
        <v>0</v>
      </c>
      <c r="R3994" s="47">
        <f>Table_Query_from_Mac10[[#This Row],[Net Unit]]*(1+Table_Query_from_Mac10[[#This Row],[PriceIncreasebyType]])</f>
        <v>12.77</v>
      </c>
      <c r="S3994" s="47">
        <f>Table_Query_from_Mac10[[#This Row],[UnitPriceFuture]]*Table_Query_from_Mac10[[#This Row],[qtytoShipFuture]]</f>
        <v>319.25</v>
      </c>
      <c r="T3994" s="47">
        <f>ROUND(Table_Query_from_Mac10[[#This Row],[qty_to_ship]]*(1+Table_Query_from_Mac10[[#This Row],[VolumeIncreasebyType]]),0)</f>
        <v>25</v>
      </c>
      <c r="U3994" s="47">
        <f>Table_Query_from_Mac10[[#This Row],[qtytoShipFuture]]*Table_Query_from_Mac10[[#This Row],[Future-cost]]</f>
        <v>134</v>
      </c>
      <c r="V3994" s="47">
        <f>Table_Query_from_Mac10[[#This Row],[qtytoShipFuture]]-Table_Query_from_Mac10[[#This Row],[qty_to_ship]]</f>
        <v>0</v>
      </c>
      <c r="W3994" s="47">
        <f>Table_Query_from_Mac10[[#This Row],[UnitPriceFuture]]</f>
        <v>12.77</v>
      </c>
      <c r="X3994" s="47">
        <f>Table_Query_from_Mac10[[#This Row],[Unit Increase]]*Table_Query_from_Mac10[[#This Row],[UnitPriceFuture]]</f>
        <v>0</v>
      </c>
      <c r="Y3994" s="47">
        <f>Table_Query_from_Mac10[[#This Row],[Unit Increase]]*Table_Query_from_Mac10[[#This Row],[Future-cost]]</f>
        <v>0</v>
      </c>
      <c r="Z3994" s="47">
        <f>-(Table_Query_from_Mac10[[#This Row],[Incremental Sales]]+((Table_Query_from_Mac10[[#This Row],[Incremental Sales]]*-(SUM(Summary!$S$8:$S$9)))))*Summary!$S$18</f>
        <v>0</v>
      </c>
      <c r="AA3994" s="47">
        <f>IFERROR(Table_Query_from_Mac10[[#This Row],[Incremental Cost]]/Table_Query_from_Mac10[[#This Row],[Incremental Sales]],0)</f>
        <v>0</v>
      </c>
      <c r="AB3994" s="47">
        <f>IFERROR(Table_Query_from_Mac10[[#This Row],[TotalCostFuture]]/Table_Query_from_Mac10[[#This Row],[totalsalesFuture]],0)</f>
        <v>0.41973375097885668</v>
      </c>
      <c r="AN3994" s="30">
        <v>100</v>
      </c>
      <c r="AO3994">
        <f t="shared" si="124"/>
        <v>25</v>
      </c>
      <c r="AQ3994" s="30">
        <v>36.49</v>
      </c>
      <c r="AR3994">
        <f t="shared" si="125"/>
        <v>12.77</v>
      </c>
    </row>
    <row r="3995" spans="1:44" x14ac:dyDescent="0.25">
      <c r="A3995">
        <v>90402</v>
      </c>
      <c r="B3995">
        <v>7</v>
      </c>
      <c r="C3995" t="s">
        <v>53</v>
      </c>
      <c r="D3995" t="s">
        <v>80</v>
      </c>
      <c r="E3995">
        <v>16</v>
      </c>
      <c r="F3995">
        <v>6.45</v>
      </c>
      <c r="G3995">
        <v>15.12</v>
      </c>
      <c r="H3995" s="1">
        <v>44861</v>
      </c>
      <c r="I3995" s="20">
        <v>0</v>
      </c>
      <c r="J3995" s="47">
        <f>Table_Query_from_Mac10[[#This Row],[unit_price]]-(Table_Query_from_Mac10[[#This Row],[unit_price]]*(Table_Query_from_Mac10[[#This Row],[discount_pct]]/100))</f>
        <v>15.12</v>
      </c>
      <c r="K3995" s="47">
        <f>Table_Query_from_Mac10[[#This Row],[unit_cost]]</f>
        <v>6.45</v>
      </c>
      <c r="L3995" s="47">
        <f>Table_Query_from_Mac10[[#This Row],[Live-cost]]*(1+Table_Query_from_Mac10[[#This Row],[CogsIncreasebyTYPE]])</f>
        <v>6.45</v>
      </c>
      <c r="M3995" s="47">
        <f>Table_Query_from_Mac10[[#This Row],[Live-cost]]*Table_Query_from_Mac10[[#This Row],[qty_to_ship]]</f>
        <v>103.2</v>
      </c>
      <c r="N3995" s="47">
        <f>IF(Table_Query_from_Mac10[[#This Row],[item_no]]="KDA",-Table_Query_from_Mac10[[#This Row],[unit_price]],Table_Query_from_Mac10[[#This Row],[Net Unit]]*Table_Query_from_Mac10[[#This Row],[qty_to_ship]])</f>
        <v>241.92</v>
      </c>
      <c r="O3995" s="47">
        <f>SUMIFS(Summary!C:C,Summary!H:H,Table_Query_from_Mac10[[#This Row],[Juiceoc]])</f>
        <v>0</v>
      </c>
      <c r="P3995" s="47">
        <f>SUMIFS(Summary!D:D,Summary!H:H,Table_Query_from_Mac10[[#This Row],[Juiceoc]])</f>
        <v>0</v>
      </c>
      <c r="Q3995" s="47">
        <f>SUMIFS(Summary!E:E,Summary!H:H,Table_Query_from_Mac10[[#This Row],[Juiceoc]])</f>
        <v>0</v>
      </c>
      <c r="R3995" s="47">
        <f>Table_Query_from_Mac10[[#This Row],[Net Unit]]*(1+Table_Query_from_Mac10[[#This Row],[PriceIncreasebyType]])</f>
        <v>15.12</v>
      </c>
      <c r="S3995" s="47">
        <f>Table_Query_from_Mac10[[#This Row],[UnitPriceFuture]]*Table_Query_from_Mac10[[#This Row],[qtytoShipFuture]]</f>
        <v>241.92</v>
      </c>
      <c r="T3995" s="47">
        <f>ROUND(Table_Query_from_Mac10[[#This Row],[qty_to_ship]]*(1+Table_Query_from_Mac10[[#This Row],[VolumeIncreasebyType]]),0)</f>
        <v>16</v>
      </c>
      <c r="U3995" s="47">
        <f>Table_Query_from_Mac10[[#This Row],[qtytoShipFuture]]*Table_Query_from_Mac10[[#This Row],[Future-cost]]</f>
        <v>103.2</v>
      </c>
      <c r="V3995" s="47">
        <f>Table_Query_from_Mac10[[#This Row],[qtytoShipFuture]]-Table_Query_from_Mac10[[#This Row],[qty_to_ship]]</f>
        <v>0</v>
      </c>
      <c r="W3995" s="47">
        <f>Table_Query_from_Mac10[[#This Row],[UnitPriceFuture]]</f>
        <v>15.12</v>
      </c>
      <c r="X3995" s="47">
        <f>Table_Query_from_Mac10[[#This Row],[Unit Increase]]*Table_Query_from_Mac10[[#This Row],[UnitPriceFuture]]</f>
        <v>0</v>
      </c>
      <c r="Y3995" s="47">
        <f>Table_Query_from_Mac10[[#This Row],[Unit Increase]]*Table_Query_from_Mac10[[#This Row],[Future-cost]]</f>
        <v>0</v>
      </c>
      <c r="Z3995" s="47">
        <f>-(Table_Query_from_Mac10[[#This Row],[Incremental Sales]]+((Table_Query_from_Mac10[[#This Row],[Incremental Sales]]*-(SUM(Summary!$S$8:$S$9)))))*Summary!$S$18</f>
        <v>0</v>
      </c>
      <c r="AA3995" s="47">
        <f>IFERROR(Table_Query_from_Mac10[[#This Row],[Incremental Cost]]/Table_Query_from_Mac10[[#This Row],[Incremental Sales]],0)</f>
        <v>0</v>
      </c>
      <c r="AB3995" s="47">
        <f>IFERROR(Table_Query_from_Mac10[[#This Row],[TotalCostFuture]]/Table_Query_from_Mac10[[#This Row],[totalsalesFuture]],0)</f>
        <v>0.42658730158730163</v>
      </c>
      <c r="AN3995" s="31">
        <v>64</v>
      </c>
      <c r="AO3995">
        <f t="shared" si="124"/>
        <v>16</v>
      </c>
      <c r="AQ3995" s="31">
        <v>43.19</v>
      </c>
      <c r="AR3995">
        <f t="shared" si="125"/>
        <v>15.12</v>
      </c>
    </row>
    <row r="3996" spans="1:44" x14ac:dyDescent="0.25">
      <c r="A3996">
        <v>90402</v>
      </c>
      <c r="B3996">
        <v>8</v>
      </c>
      <c r="C3996" t="s">
        <v>51</v>
      </c>
      <c r="D3996" t="s">
        <v>80</v>
      </c>
      <c r="E3996">
        <v>40</v>
      </c>
      <c r="F3996">
        <v>5.17</v>
      </c>
      <c r="G3996">
        <v>12.07</v>
      </c>
      <c r="H3996" s="1">
        <v>44861</v>
      </c>
      <c r="I3996" s="20">
        <v>0</v>
      </c>
      <c r="J3996" s="47">
        <f>Table_Query_from_Mac10[[#This Row],[unit_price]]-(Table_Query_from_Mac10[[#This Row],[unit_price]]*(Table_Query_from_Mac10[[#This Row],[discount_pct]]/100))</f>
        <v>12.07</v>
      </c>
      <c r="K3996" s="47">
        <f>Table_Query_from_Mac10[[#This Row],[unit_cost]]</f>
        <v>5.17</v>
      </c>
      <c r="L3996" s="47">
        <f>Table_Query_from_Mac10[[#This Row],[Live-cost]]*(1+Table_Query_from_Mac10[[#This Row],[CogsIncreasebyTYPE]])</f>
        <v>5.17</v>
      </c>
      <c r="M3996" s="47">
        <f>Table_Query_from_Mac10[[#This Row],[Live-cost]]*Table_Query_from_Mac10[[#This Row],[qty_to_ship]]</f>
        <v>206.8</v>
      </c>
      <c r="N3996" s="47">
        <f>IF(Table_Query_from_Mac10[[#This Row],[item_no]]="KDA",-Table_Query_from_Mac10[[#This Row],[unit_price]],Table_Query_from_Mac10[[#This Row],[Net Unit]]*Table_Query_from_Mac10[[#This Row],[qty_to_ship]])</f>
        <v>482.8</v>
      </c>
      <c r="O3996" s="47">
        <f>SUMIFS(Summary!C:C,Summary!H:H,Table_Query_from_Mac10[[#This Row],[Juiceoc]])</f>
        <v>0</v>
      </c>
      <c r="P3996" s="47">
        <f>SUMIFS(Summary!D:D,Summary!H:H,Table_Query_from_Mac10[[#This Row],[Juiceoc]])</f>
        <v>0</v>
      </c>
      <c r="Q3996" s="47">
        <f>SUMIFS(Summary!E:E,Summary!H:H,Table_Query_from_Mac10[[#This Row],[Juiceoc]])</f>
        <v>0</v>
      </c>
      <c r="R3996" s="47">
        <f>Table_Query_from_Mac10[[#This Row],[Net Unit]]*(1+Table_Query_from_Mac10[[#This Row],[PriceIncreasebyType]])</f>
        <v>12.07</v>
      </c>
      <c r="S3996" s="47">
        <f>Table_Query_from_Mac10[[#This Row],[UnitPriceFuture]]*Table_Query_from_Mac10[[#This Row],[qtytoShipFuture]]</f>
        <v>482.8</v>
      </c>
      <c r="T3996" s="47">
        <f>ROUND(Table_Query_from_Mac10[[#This Row],[qty_to_ship]]*(1+Table_Query_from_Mac10[[#This Row],[VolumeIncreasebyType]]),0)</f>
        <v>40</v>
      </c>
      <c r="U3996" s="47">
        <f>Table_Query_from_Mac10[[#This Row],[qtytoShipFuture]]*Table_Query_from_Mac10[[#This Row],[Future-cost]]</f>
        <v>206.8</v>
      </c>
      <c r="V3996" s="47">
        <f>Table_Query_from_Mac10[[#This Row],[qtytoShipFuture]]-Table_Query_from_Mac10[[#This Row],[qty_to_ship]]</f>
        <v>0</v>
      </c>
      <c r="W3996" s="47">
        <f>Table_Query_from_Mac10[[#This Row],[UnitPriceFuture]]</f>
        <v>12.07</v>
      </c>
      <c r="X3996" s="47">
        <f>Table_Query_from_Mac10[[#This Row],[Unit Increase]]*Table_Query_from_Mac10[[#This Row],[UnitPriceFuture]]</f>
        <v>0</v>
      </c>
      <c r="Y3996" s="47">
        <f>Table_Query_from_Mac10[[#This Row],[Unit Increase]]*Table_Query_from_Mac10[[#This Row],[Future-cost]]</f>
        <v>0</v>
      </c>
      <c r="Z3996" s="47">
        <f>-(Table_Query_from_Mac10[[#This Row],[Incremental Sales]]+((Table_Query_from_Mac10[[#This Row],[Incremental Sales]]*-(SUM(Summary!$S$8:$S$9)))))*Summary!$S$18</f>
        <v>0</v>
      </c>
      <c r="AA3996" s="47">
        <f>IFERROR(Table_Query_from_Mac10[[#This Row],[Incremental Cost]]/Table_Query_from_Mac10[[#This Row],[Incremental Sales]],0)</f>
        <v>0</v>
      </c>
      <c r="AB3996" s="47">
        <f>IFERROR(Table_Query_from_Mac10[[#This Row],[TotalCostFuture]]/Table_Query_from_Mac10[[#This Row],[totalsalesFuture]],0)</f>
        <v>0.42833471416735708</v>
      </c>
      <c r="AN3996" s="30">
        <v>160</v>
      </c>
      <c r="AO3996">
        <f t="shared" si="124"/>
        <v>40</v>
      </c>
      <c r="AQ3996" s="30">
        <v>34.479999999999997</v>
      </c>
      <c r="AR3996">
        <f t="shared" si="125"/>
        <v>12.07</v>
      </c>
    </row>
    <row r="3997" spans="1:44" x14ac:dyDescent="0.25">
      <c r="A3997">
        <v>90403</v>
      </c>
      <c r="B3997">
        <v>1</v>
      </c>
      <c r="C3997" t="s">
        <v>53</v>
      </c>
      <c r="D3997" t="s">
        <v>80</v>
      </c>
      <c r="E3997">
        <v>3</v>
      </c>
      <c r="F3997">
        <v>14.67</v>
      </c>
      <c r="G3997">
        <v>37.67</v>
      </c>
      <c r="H3997" s="1">
        <v>44846</v>
      </c>
      <c r="I3997" s="20">
        <v>0</v>
      </c>
      <c r="J3997" s="47">
        <f>Table_Query_from_Mac10[[#This Row],[unit_price]]-(Table_Query_from_Mac10[[#This Row],[unit_price]]*(Table_Query_from_Mac10[[#This Row],[discount_pct]]/100))</f>
        <v>37.67</v>
      </c>
      <c r="K3997" s="47">
        <f>Table_Query_from_Mac10[[#This Row],[unit_cost]]</f>
        <v>14.67</v>
      </c>
      <c r="L3997" s="47">
        <f>Table_Query_from_Mac10[[#This Row],[Live-cost]]*(1+Table_Query_from_Mac10[[#This Row],[CogsIncreasebyTYPE]])</f>
        <v>14.67</v>
      </c>
      <c r="M3997" s="47">
        <f>Table_Query_from_Mac10[[#This Row],[Live-cost]]*Table_Query_from_Mac10[[#This Row],[qty_to_ship]]</f>
        <v>44.01</v>
      </c>
      <c r="N3997" s="47">
        <f>IF(Table_Query_from_Mac10[[#This Row],[item_no]]="KDA",-Table_Query_from_Mac10[[#This Row],[unit_price]],Table_Query_from_Mac10[[#This Row],[Net Unit]]*Table_Query_from_Mac10[[#This Row],[qty_to_ship]])</f>
        <v>113.01</v>
      </c>
      <c r="O3997" s="47">
        <f>SUMIFS(Summary!C:C,Summary!H:H,Table_Query_from_Mac10[[#This Row],[Juiceoc]])</f>
        <v>0</v>
      </c>
      <c r="P3997" s="47">
        <f>SUMIFS(Summary!D:D,Summary!H:H,Table_Query_from_Mac10[[#This Row],[Juiceoc]])</f>
        <v>0</v>
      </c>
      <c r="Q3997" s="47">
        <f>SUMIFS(Summary!E:E,Summary!H:H,Table_Query_from_Mac10[[#This Row],[Juiceoc]])</f>
        <v>0</v>
      </c>
      <c r="R3997" s="47">
        <f>Table_Query_from_Mac10[[#This Row],[Net Unit]]*(1+Table_Query_from_Mac10[[#This Row],[PriceIncreasebyType]])</f>
        <v>37.67</v>
      </c>
      <c r="S3997" s="47">
        <f>Table_Query_from_Mac10[[#This Row],[UnitPriceFuture]]*Table_Query_from_Mac10[[#This Row],[qtytoShipFuture]]</f>
        <v>113.01</v>
      </c>
      <c r="T3997" s="47">
        <f>ROUND(Table_Query_from_Mac10[[#This Row],[qty_to_ship]]*(1+Table_Query_from_Mac10[[#This Row],[VolumeIncreasebyType]]),0)</f>
        <v>3</v>
      </c>
      <c r="U3997" s="47">
        <f>Table_Query_from_Mac10[[#This Row],[qtytoShipFuture]]*Table_Query_from_Mac10[[#This Row],[Future-cost]]</f>
        <v>44.01</v>
      </c>
      <c r="V3997" s="47">
        <f>Table_Query_from_Mac10[[#This Row],[qtytoShipFuture]]-Table_Query_from_Mac10[[#This Row],[qty_to_ship]]</f>
        <v>0</v>
      </c>
      <c r="W3997" s="47">
        <f>Table_Query_from_Mac10[[#This Row],[UnitPriceFuture]]</f>
        <v>37.67</v>
      </c>
      <c r="X3997" s="47">
        <f>Table_Query_from_Mac10[[#This Row],[Unit Increase]]*Table_Query_from_Mac10[[#This Row],[UnitPriceFuture]]</f>
        <v>0</v>
      </c>
      <c r="Y3997" s="47">
        <f>Table_Query_from_Mac10[[#This Row],[Unit Increase]]*Table_Query_from_Mac10[[#This Row],[Future-cost]]</f>
        <v>0</v>
      </c>
      <c r="Z3997" s="47">
        <f>-(Table_Query_from_Mac10[[#This Row],[Incremental Sales]]+((Table_Query_from_Mac10[[#This Row],[Incremental Sales]]*-(SUM(Summary!$S$8:$S$9)))))*Summary!$S$18</f>
        <v>0</v>
      </c>
      <c r="AA3997" s="47">
        <f>IFERROR(Table_Query_from_Mac10[[#This Row],[Incremental Cost]]/Table_Query_from_Mac10[[#This Row],[Incremental Sales]],0)</f>
        <v>0</v>
      </c>
      <c r="AB3997" s="47">
        <f>IFERROR(Table_Query_from_Mac10[[#This Row],[TotalCostFuture]]/Table_Query_from_Mac10[[#This Row],[totalsalesFuture]],0)</f>
        <v>0.3894345633129811</v>
      </c>
      <c r="AN3997" s="31">
        <v>12</v>
      </c>
      <c r="AO3997">
        <f t="shared" si="124"/>
        <v>3</v>
      </c>
      <c r="AQ3997" s="31">
        <v>107.62</v>
      </c>
      <c r="AR3997">
        <f t="shared" si="125"/>
        <v>37.67</v>
      </c>
    </row>
    <row r="3998" spans="1:44" x14ac:dyDescent="0.25">
      <c r="A3998">
        <v>90403</v>
      </c>
      <c r="B3998">
        <v>2</v>
      </c>
      <c r="C3998" t="s">
        <v>53</v>
      </c>
      <c r="D3998" t="s">
        <v>80</v>
      </c>
      <c r="E3998">
        <v>5</v>
      </c>
      <c r="F3998">
        <v>12.77</v>
      </c>
      <c r="G3998">
        <v>32.08</v>
      </c>
      <c r="H3998" s="1">
        <v>44846</v>
      </c>
      <c r="I3998" s="20">
        <v>0</v>
      </c>
      <c r="J3998" s="47">
        <f>Table_Query_from_Mac10[[#This Row],[unit_price]]-(Table_Query_from_Mac10[[#This Row],[unit_price]]*(Table_Query_from_Mac10[[#This Row],[discount_pct]]/100))</f>
        <v>32.08</v>
      </c>
      <c r="K3998" s="47">
        <f>Table_Query_from_Mac10[[#This Row],[unit_cost]]</f>
        <v>12.77</v>
      </c>
      <c r="L3998" s="47">
        <f>Table_Query_from_Mac10[[#This Row],[Live-cost]]*(1+Table_Query_from_Mac10[[#This Row],[CogsIncreasebyTYPE]])</f>
        <v>12.77</v>
      </c>
      <c r="M3998" s="47">
        <f>Table_Query_from_Mac10[[#This Row],[Live-cost]]*Table_Query_from_Mac10[[#This Row],[qty_to_ship]]</f>
        <v>63.849999999999994</v>
      </c>
      <c r="N3998" s="47">
        <f>IF(Table_Query_from_Mac10[[#This Row],[item_no]]="KDA",-Table_Query_from_Mac10[[#This Row],[unit_price]],Table_Query_from_Mac10[[#This Row],[Net Unit]]*Table_Query_from_Mac10[[#This Row],[qty_to_ship]])</f>
        <v>160.39999999999998</v>
      </c>
      <c r="O3998" s="47">
        <f>SUMIFS(Summary!C:C,Summary!H:H,Table_Query_from_Mac10[[#This Row],[Juiceoc]])</f>
        <v>0</v>
      </c>
      <c r="P3998" s="47">
        <f>SUMIFS(Summary!D:D,Summary!H:H,Table_Query_from_Mac10[[#This Row],[Juiceoc]])</f>
        <v>0</v>
      </c>
      <c r="Q3998" s="47">
        <f>SUMIFS(Summary!E:E,Summary!H:H,Table_Query_from_Mac10[[#This Row],[Juiceoc]])</f>
        <v>0</v>
      </c>
      <c r="R3998" s="47">
        <f>Table_Query_from_Mac10[[#This Row],[Net Unit]]*(1+Table_Query_from_Mac10[[#This Row],[PriceIncreasebyType]])</f>
        <v>32.08</v>
      </c>
      <c r="S3998" s="47">
        <f>Table_Query_from_Mac10[[#This Row],[UnitPriceFuture]]*Table_Query_from_Mac10[[#This Row],[qtytoShipFuture]]</f>
        <v>160.39999999999998</v>
      </c>
      <c r="T3998" s="47">
        <f>ROUND(Table_Query_from_Mac10[[#This Row],[qty_to_ship]]*(1+Table_Query_from_Mac10[[#This Row],[VolumeIncreasebyType]]),0)</f>
        <v>5</v>
      </c>
      <c r="U3998" s="47">
        <f>Table_Query_from_Mac10[[#This Row],[qtytoShipFuture]]*Table_Query_from_Mac10[[#This Row],[Future-cost]]</f>
        <v>63.849999999999994</v>
      </c>
      <c r="V3998" s="47">
        <f>Table_Query_from_Mac10[[#This Row],[qtytoShipFuture]]-Table_Query_from_Mac10[[#This Row],[qty_to_ship]]</f>
        <v>0</v>
      </c>
      <c r="W3998" s="47">
        <f>Table_Query_from_Mac10[[#This Row],[UnitPriceFuture]]</f>
        <v>32.08</v>
      </c>
      <c r="X3998" s="47">
        <f>Table_Query_from_Mac10[[#This Row],[Unit Increase]]*Table_Query_from_Mac10[[#This Row],[UnitPriceFuture]]</f>
        <v>0</v>
      </c>
      <c r="Y3998" s="47">
        <f>Table_Query_from_Mac10[[#This Row],[Unit Increase]]*Table_Query_from_Mac10[[#This Row],[Future-cost]]</f>
        <v>0</v>
      </c>
      <c r="Z3998" s="47">
        <f>-(Table_Query_from_Mac10[[#This Row],[Incremental Sales]]+((Table_Query_from_Mac10[[#This Row],[Incremental Sales]]*-(SUM(Summary!$S$8:$S$9)))))*Summary!$S$18</f>
        <v>0</v>
      </c>
      <c r="AA3998" s="47">
        <f>IFERROR(Table_Query_from_Mac10[[#This Row],[Incremental Cost]]/Table_Query_from_Mac10[[#This Row],[Incremental Sales]],0)</f>
        <v>0</v>
      </c>
      <c r="AB3998" s="47">
        <f>IFERROR(Table_Query_from_Mac10[[#This Row],[TotalCostFuture]]/Table_Query_from_Mac10[[#This Row],[totalsalesFuture]],0)</f>
        <v>0.39806733167082298</v>
      </c>
      <c r="AN3998" s="30">
        <v>20</v>
      </c>
      <c r="AO3998">
        <f t="shared" si="124"/>
        <v>5</v>
      </c>
      <c r="AQ3998" s="30">
        <v>91.67</v>
      </c>
      <c r="AR3998">
        <f t="shared" si="125"/>
        <v>32.08</v>
      </c>
    </row>
    <row r="3999" spans="1:44" x14ac:dyDescent="0.25">
      <c r="A3999">
        <v>90403</v>
      </c>
      <c r="B3999">
        <v>3</v>
      </c>
      <c r="C3999" t="s">
        <v>53</v>
      </c>
      <c r="D3999" t="s">
        <v>80</v>
      </c>
      <c r="E3999">
        <v>7</v>
      </c>
      <c r="F3999">
        <v>9.77</v>
      </c>
      <c r="G3999">
        <v>23.1</v>
      </c>
      <c r="H3999" s="1">
        <v>44846</v>
      </c>
      <c r="I3999" s="20">
        <v>0</v>
      </c>
      <c r="J3999" s="47">
        <f>Table_Query_from_Mac10[[#This Row],[unit_price]]-(Table_Query_from_Mac10[[#This Row],[unit_price]]*(Table_Query_from_Mac10[[#This Row],[discount_pct]]/100))</f>
        <v>23.1</v>
      </c>
      <c r="K3999" s="47">
        <f>Table_Query_from_Mac10[[#This Row],[unit_cost]]</f>
        <v>9.77</v>
      </c>
      <c r="L3999" s="47">
        <f>Table_Query_from_Mac10[[#This Row],[Live-cost]]*(1+Table_Query_from_Mac10[[#This Row],[CogsIncreasebyTYPE]])</f>
        <v>9.77</v>
      </c>
      <c r="M3999" s="47">
        <f>Table_Query_from_Mac10[[#This Row],[Live-cost]]*Table_Query_from_Mac10[[#This Row],[qty_to_ship]]</f>
        <v>68.39</v>
      </c>
      <c r="N3999" s="47">
        <f>IF(Table_Query_from_Mac10[[#This Row],[item_no]]="KDA",-Table_Query_from_Mac10[[#This Row],[unit_price]],Table_Query_from_Mac10[[#This Row],[Net Unit]]*Table_Query_from_Mac10[[#This Row],[qty_to_ship]])</f>
        <v>161.70000000000002</v>
      </c>
      <c r="O3999" s="47">
        <f>SUMIFS(Summary!C:C,Summary!H:H,Table_Query_from_Mac10[[#This Row],[Juiceoc]])</f>
        <v>0</v>
      </c>
      <c r="P3999" s="47">
        <f>SUMIFS(Summary!D:D,Summary!H:H,Table_Query_from_Mac10[[#This Row],[Juiceoc]])</f>
        <v>0</v>
      </c>
      <c r="Q3999" s="47">
        <f>SUMIFS(Summary!E:E,Summary!H:H,Table_Query_from_Mac10[[#This Row],[Juiceoc]])</f>
        <v>0</v>
      </c>
      <c r="R3999" s="47">
        <f>Table_Query_from_Mac10[[#This Row],[Net Unit]]*(1+Table_Query_from_Mac10[[#This Row],[PriceIncreasebyType]])</f>
        <v>23.1</v>
      </c>
      <c r="S3999" s="47">
        <f>Table_Query_from_Mac10[[#This Row],[UnitPriceFuture]]*Table_Query_from_Mac10[[#This Row],[qtytoShipFuture]]</f>
        <v>161.70000000000002</v>
      </c>
      <c r="T3999" s="47">
        <f>ROUND(Table_Query_from_Mac10[[#This Row],[qty_to_ship]]*(1+Table_Query_from_Mac10[[#This Row],[VolumeIncreasebyType]]),0)</f>
        <v>7</v>
      </c>
      <c r="U3999" s="47">
        <f>Table_Query_from_Mac10[[#This Row],[qtytoShipFuture]]*Table_Query_from_Mac10[[#This Row],[Future-cost]]</f>
        <v>68.39</v>
      </c>
      <c r="V3999" s="47">
        <f>Table_Query_from_Mac10[[#This Row],[qtytoShipFuture]]-Table_Query_from_Mac10[[#This Row],[qty_to_ship]]</f>
        <v>0</v>
      </c>
      <c r="W3999" s="47">
        <f>Table_Query_from_Mac10[[#This Row],[UnitPriceFuture]]</f>
        <v>23.1</v>
      </c>
      <c r="X3999" s="47">
        <f>Table_Query_from_Mac10[[#This Row],[Unit Increase]]*Table_Query_from_Mac10[[#This Row],[UnitPriceFuture]]</f>
        <v>0</v>
      </c>
      <c r="Y3999" s="47">
        <f>Table_Query_from_Mac10[[#This Row],[Unit Increase]]*Table_Query_from_Mac10[[#This Row],[Future-cost]]</f>
        <v>0</v>
      </c>
      <c r="Z3999" s="47">
        <f>-(Table_Query_from_Mac10[[#This Row],[Incremental Sales]]+((Table_Query_from_Mac10[[#This Row],[Incremental Sales]]*-(SUM(Summary!$S$8:$S$9)))))*Summary!$S$18</f>
        <v>0</v>
      </c>
      <c r="AA3999" s="47">
        <f>IFERROR(Table_Query_from_Mac10[[#This Row],[Incremental Cost]]/Table_Query_from_Mac10[[#This Row],[Incremental Sales]],0)</f>
        <v>0</v>
      </c>
      <c r="AB3999" s="47">
        <f>IFERROR(Table_Query_from_Mac10[[#This Row],[TotalCostFuture]]/Table_Query_from_Mac10[[#This Row],[totalsalesFuture]],0)</f>
        <v>0.4229437229437229</v>
      </c>
      <c r="AN3999" s="31">
        <v>27</v>
      </c>
      <c r="AO3999">
        <f t="shared" si="124"/>
        <v>7</v>
      </c>
      <c r="AQ3999" s="31">
        <v>66.010000000000005</v>
      </c>
      <c r="AR3999">
        <f t="shared" si="125"/>
        <v>23.1</v>
      </c>
    </row>
    <row r="4000" spans="1:44" x14ac:dyDescent="0.25">
      <c r="A4000">
        <v>90403</v>
      </c>
      <c r="B4000">
        <v>4</v>
      </c>
      <c r="C4000" t="s">
        <v>53</v>
      </c>
      <c r="D4000" t="s">
        <v>80</v>
      </c>
      <c r="E4000">
        <v>6</v>
      </c>
      <c r="F4000">
        <v>8.3699999999999992</v>
      </c>
      <c r="G4000">
        <v>18.79</v>
      </c>
      <c r="H4000" s="1">
        <v>44846</v>
      </c>
      <c r="I4000" s="20">
        <v>0</v>
      </c>
      <c r="J4000" s="47">
        <f>Table_Query_from_Mac10[[#This Row],[unit_price]]-(Table_Query_from_Mac10[[#This Row],[unit_price]]*(Table_Query_from_Mac10[[#This Row],[discount_pct]]/100))</f>
        <v>18.79</v>
      </c>
      <c r="K4000" s="47">
        <f>Table_Query_from_Mac10[[#This Row],[unit_cost]]</f>
        <v>8.3699999999999992</v>
      </c>
      <c r="L4000" s="47">
        <f>Table_Query_from_Mac10[[#This Row],[Live-cost]]*(1+Table_Query_from_Mac10[[#This Row],[CogsIncreasebyTYPE]])</f>
        <v>8.3699999999999992</v>
      </c>
      <c r="M4000" s="47">
        <f>Table_Query_from_Mac10[[#This Row],[Live-cost]]*Table_Query_from_Mac10[[#This Row],[qty_to_ship]]</f>
        <v>50.22</v>
      </c>
      <c r="N4000" s="47">
        <f>IF(Table_Query_from_Mac10[[#This Row],[item_no]]="KDA",-Table_Query_from_Mac10[[#This Row],[unit_price]],Table_Query_from_Mac10[[#This Row],[Net Unit]]*Table_Query_from_Mac10[[#This Row],[qty_to_ship]])</f>
        <v>112.74</v>
      </c>
      <c r="O4000" s="47">
        <f>SUMIFS(Summary!C:C,Summary!H:H,Table_Query_from_Mac10[[#This Row],[Juiceoc]])</f>
        <v>0</v>
      </c>
      <c r="P4000" s="47">
        <f>SUMIFS(Summary!D:D,Summary!H:H,Table_Query_from_Mac10[[#This Row],[Juiceoc]])</f>
        <v>0</v>
      </c>
      <c r="Q4000" s="47">
        <f>SUMIFS(Summary!E:E,Summary!H:H,Table_Query_from_Mac10[[#This Row],[Juiceoc]])</f>
        <v>0</v>
      </c>
      <c r="R4000" s="47">
        <f>Table_Query_from_Mac10[[#This Row],[Net Unit]]*(1+Table_Query_from_Mac10[[#This Row],[PriceIncreasebyType]])</f>
        <v>18.79</v>
      </c>
      <c r="S4000" s="47">
        <f>Table_Query_from_Mac10[[#This Row],[UnitPriceFuture]]*Table_Query_from_Mac10[[#This Row],[qtytoShipFuture]]</f>
        <v>112.74</v>
      </c>
      <c r="T4000" s="47">
        <f>ROUND(Table_Query_from_Mac10[[#This Row],[qty_to_ship]]*(1+Table_Query_from_Mac10[[#This Row],[VolumeIncreasebyType]]),0)</f>
        <v>6</v>
      </c>
      <c r="U4000" s="47">
        <f>Table_Query_from_Mac10[[#This Row],[qtytoShipFuture]]*Table_Query_from_Mac10[[#This Row],[Future-cost]]</f>
        <v>50.22</v>
      </c>
      <c r="V4000" s="47">
        <f>Table_Query_from_Mac10[[#This Row],[qtytoShipFuture]]-Table_Query_from_Mac10[[#This Row],[qty_to_ship]]</f>
        <v>0</v>
      </c>
      <c r="W4000" s="47">
        <f>Table_Query_from_Mac10[[#This Row],[UnitPriceFuture]]</f>
        <v>18.79</v>
      </c>
      <c r="X4000" s="47">
        <f>Table_Query_from_Mac10[[#This Row],[Unit Increase]]*Table_Query_from_Mac10[[#This Row],[UnitPriceFuture]]</f>
        <v>0</v>
      </c>
      <c r="Y4000" s="47">
        <f>Table_Query_from_Mac10[[#This Row],[Unit Increase]]*Table_Query_from_Mac10[[#This Row],[Future-cost]]</f>
        <v>0</v>
      </c>
      <c r="Z4000" s="47">
        <f>-(Table_Query_from_Mac10[[#This Row],[Incremental Sales]]+((Table_Query_from_Mac10[[#This Row],[Incremental Sales]]*-(SUM(Summary!$S$8:$S$9)))))*Summary!$S$18</f>
        <v>0</v>
      </c>
      <c r="AA4000" s="47">
        <f>IFERROR(Table_Query_from_Mac10[[#This Row],[Incremental Cost]]/Table_Query_from_Mac10[[#This Row],[Incremental Sales]],0)</f>
        <v>0</v>
      </c>
      <c r="AB4000" s="47">
        <f>IFERROR(Table_Query_from_Mac10[[#This Row],[TotalCostFuture]]/Table_Query_from_Mac10[[#This Row],[totalsalesFuture]],0)</f>
        <v>0.44544970729111233</v>
      </c>
      <c r="AN4000" s="30">
        <v>24</v>
      </c>
      <c r="AO4000">
        <f t="shared" si="124"/>
        <v>6</v>
      </c>
      <c r="AQ4000" s="30">
        <v>53.69</v>
      </c>
      <c r="AR4000">
        <f t="shared" si="125"/>
        <v>18.79</v>
      </c>
    </row>
    <row r="4001" spans="1:44" x14ac:dyDescent="0.25">
      <c r="A4001">
        <v>90403</v>
      </c>
      <c r="B4001">
        <v>5</v>
      </c>
      <c r="C4001" t="s">
        <v>51</v>
      </c>
      <c r="D4001" t="s">
        <v>80</v>
      </c>
      <c r="E4001">
        <v>5</v>
      </c>
      <c r="F4001">
        <v>5.17</v>
      </c>
      <c r="G4001">
        <v>11.44</v>
      </c>
      <c r="H4001" s="1">
        <v>44846</v>
      </c>
      <c r="I4001" s="20">
        <v>0</v>
      </c>
      <c r="J4001" s="47">
        <f>Table_Query_from_Mac10[[#This Row],[unit_price]]-(Table_Query_from_Mac10[[#This Row],[unit_price]]*(Table_Query_from_Mac10[[#This Row],[discount_pct]]/100))</f>
        <v>11.44</v>
      </c>
      <c r="K4001" s="47">
        <f>Table_Query_from_Mac10[[#This Row],[unit_cost]]</f>
        <v>5.17</v>
      </c>
      <c r="L4001" s="47">
        <f>Table_Query_from_Mac10[[#This Row],[Live-cost]]*(1+Table_Query_from_Mac10[[#This Row],[CogsIncreasebyTYPE]])</f>
        <v>5.17</v>
      </c>
      <c r="M4001" s="47">
        <f>Table_Query_from_Mac10[[#This Row],[Live-cost]]*Table_Query_from_Mac10[[#This Row],[qty_to_ship]]</f>
        <v>25.85</v>
      </c>
      <c r="N4001" s="47">
        <f>IF(Table_Query_from_Mac10[[#This Row],[item_no]]="KDA",-Table_Query_from_Mac10[[#This Row],[unit_price]],Table_Query_from_Mac10[[#This Row],[Net Unit]]*Table_Query_from_Mac10[[#This Row],[qty_to_ship]])</f>
        <v>57.199999999999996</v>
      </c>
      <c r="O4001" s="47">
        <f>SUMIFS(Summary!C:C,Summary!H:H,Table_Query_from_Mac10[[#This Row],[Juiceoc]])</f>
        <v>0</v>
      </c>
      <c r="P4001" s="47">
        <f>SUMIFS(Summary!D:D,Summary!H:H,Table_Query_from_Mac10[[#This Row],[Juiceoc]])</f>
        <v>0</v>
      </c>
      <c r="Q4001" s="47">
        <f>SUMIFS(Summary!E:E,Summary!H:H,Table_Query_from_Mac10[[#This Row],[Juiceoc]])</f>
        <v>0</v>
      </c>
      <c r="R4001" s="47">
        <f>Table_Query_from_Mac10[[#This Row],[Net Unit]]*(1+Table_Query_from_Mac10[[#This Row],[PriceIncreasebyType]])</f>
        <v>11.44</v>
      </c>
      <c r="S4001" s="47">
        <f>Table_Query_from_Mac10[[#This Row],[UnitPriceFuture]]*Table_Query_from_Mac10[[#This Row],[qtytoShipFuture]]</f>
        <v>57.199999999999996</v>
      </c>
      <c r="T4001" s="47">
        <f>ROUND(Table_Query_from_Mac10[[#This Row],[qty_to_ship]]*(1+Table_Query_from_Mac10[[#This Row],[VolumeIncreasebyType]]),0)</f>
        <v>5</v>
      </c>
      <c r="U4001" s="47">
        <f>Table_Query_from_Mac10[[#This Row],[qtytoShipFuture]]*Table_Query_from_Mac10[[#This Row],[Future-cost]]</f>
        <v>25.85</v>
      </c>
      <c r="V4001" s="47">
        <f>Table_Query_from_Mac10[[#This Row],[qtytoShipFuture]]-Table_Query_from_Mac10[[#This Row],[qty_to_ship]]</f>
        <v>0</v>
      </c>
      <c r="W4001" s="47">
        <f>Table_Query_from_Mac10[[#This Row],[UnitPriceFuture]]</f>
        <v>11.44</v>
      </c>
      <c r="X4001" s="47">
        <f>Table_Query_from_Mac10[[#This Row],[Unit Increase]]*Table_Query_from_Mac10[[#This Row],[UnitPriceFuture]]</f>
        <v>0</v>
      </c>
      <c r="Y4001" s="47">
        <f>Table_Query_from_Mac10[[#This Row],[Unit Increase]]*Table_Query_from_Mac10[[#This Row],[Future-cost]]</f>
        <v>0</v>
      </c>
      <c r="Z4001" s="47">
        <f>-(Table_Query_from_Mac10[[#This Row],[Incremental Sales]]+((Table_Query_from_Mac10[[#This Row],[Incremental Sales]]*-(SUM(Summary!$S$8:$S$9)))))*Summary!$S$18</f>
        <v>0</v>
      </c>
      <c r="AA4001" s="47">
        <f>IFERROR(Table_Query_from_Mac10[[#This Row],[Incremental Cost]]/Table_Query_from_Mac10[[#This Row],[Incremental Sales]],0)</f>
        <v>0</v>
      </c>
      <c r="AB4001" s="47">
        <f>IFERROR(Table_Query_from_Mac10[[#This Row],[TotalCostFuture]]/Table_Query_from_Mac10[[#This Row],[totalsalesFuture]],0)</f>
        <v>0.45192307692307698</v>
      </c>
      <c r="AN4001" s="31">
        <v>20</v>
      </c>
      <c r="AO4001">
        <f t="shared" si="124"/>
        <v>5</v>
      </c>
      <c r="AQ4001" s="31">
        <v>32.68</v>
      </c>
      <c r="AR4001">
        <f t="shared" si="125"/>
        <v>11.44</v>
      </c>
    </row>
    <row r="4002" spans="1:44" x14ac:dyDescent="0.25">
      <c r="A4002">
        <v>90403</v>
      </c>
      <c r="B4002">
        <v>6</v>
      </c>
      <c r="C4002" t="s">
        <v>51</v>
      </c>
      <c r="D4002" t="s">
        <v>80</v>
      </c>
      <c r="E4002">
        <v>8</v>
      </c>
      <c r="F4002">
        <v>5.66</v>
      </c>
      <c r="G4002">
        <v>12.37</v>
      </c>
      <c r="H4002" s="1">
        <v>44846</v>
      </c>
      <c r="I4002" s="20">
        <v>0</v>
      </c>
      <c r="J4002" s="47">
        <f>Table_Query_from_Mac10[[#This Row],[unit_price]]-(Table_Query_from_Mac10[[#This Row],[unit_price]]*(Table_Query_from_Mac10[[#This Row],[discount_pct]]/100))</f>
        <v>12.37</v>
      </c>
      <c r="K4002" s="47">
        <f>Table_Query_from_Mac10[[#This Row],[unit_cost]]</f>
        <v>5.66</v>
      </c>
      <c r="L4002" s="47">
        <f>Table_Query_from_Mac10[[#This Row],[Live-cost]]*(1+Table_Query_from_Mac10[[#This Row],[CogsIncreasebyTYPE]])</f>
        <v>5.66</v>
      </c>
      <c r="M4002" s="47">
        <f>Table_Query_from_Mac10[[#This Row],[Live-cost]]*Table_Query_from_Mac10[[#This Row],[qty_to_ship]]</f>
        <v>45.28</v>
      </c>
      <c r="N4002" s="47">
        <f>IF(Table_Query_from_Mac10[[#This Row],[item_no]]="KDA",-Table_Query_from_Mac10[[#This Row],[unit_price]],Table_Query_from_Mac10[[#This Row],[Net Unit]]*Table_Query_from_Mac10[[#This Row],[qty_to_ship]])</f>
        <v>98.96</v>
      </c>
      <c r="O4002" s="47">
        <f>SUMIFS(Summary!C:C,Summary!H:H,Table_Query_from_Mac10[[#This Row],[Juiceoc]])</f>
        <v>0</v>
      </c>
      <c r="P4002" s="47">
        <f>SUMIFS(Summary!D:D,Summary!H:H,Table_Query_from_Mac10[[#This Row],[Juiceoc]])</f>
        <v>0</v>
      </c>
      <c r="Q4002" s="47">
        <f>SUMIFS(Summary!E:E,Summary!H:H,Table_Query_from_Mac10[[#This Row],[Juiceoc]])</f>
        <v>0</v>
      </c>
      <c r="R4002" s="47">
        <f>Table_Query_from_Mac10[[#This Row],[Net Unit]]*(1+Table_Query_from_Mac10[[#This Row],[PriceIncreasebyType]])</f>
        <v>12.37</v>
      </c>
      <c r="S4002" s="47">
        <f>Table_Query_from_Mac10[[#This Row],[UnitPriceFuture]]*Table_Query_from_Mac10[[#This Row],[qtytoShipFuture]]</f>
        <v>98.96</v>
      </c>
      <c r="T4002" s="47">
        <f>ROUND(Table_Query_from_Mac10[[#This Row],[qty_to_ship]]*(1+Table_Query_from_Mac10[[#This Row],[VolumeIncreasebyType]]),0)</f>
        <v>8</v>
      </c>
      <c r="U4002" s="47">
        <f>Table_Query_from_Mac10[[#This Row],[qtytoShipFuture]]*Table_Query_from_Mac10[[#This Row],[Future-cost]]</f>
        <v>45.28</v>
      </c>
      <c r="V4002" s="47">
        <f>Table_Query_from_Mac10[[#This Row],[qtytoShipFuture]]-Table_Query_from_Mac10[[#This Row],[qty_to_ship]]</f>
        <v>0</v>
      </c>
      <c r="W4002" s="47">
        <f>Table_Query_from_Mac10[[#This Row],[UnitPriceFuture]]</f>
        <v>12.37</v>
      </c>
      <c r="X4002" s="47">
        <f>Table_Query_from_Mac10[[#This Row],[Unit Increase]]*Table_Query_from_Mac10[[#This Row],[UnitPriceFuture]]</f>
        <v>0</v>
      </c>
      <c r="Y4002" s="47">
        <f>Table_Query_from_Mac10[[#This Row],[Unit Increase]]*Table_Query_from_Mac10[[#This Row],[Future-cost]]</f>
        <v>0</v>
      </c>
      <c r="Z4002" s="47">
        <f>-(Table_Query_from_Mac10[[#This Row],[Incremental Sales]]+((Table_Query_from_Mac10[[#This Row],[Incremental Sales]]*-(SUM(Summary!$S$8:$S$9)))))*Summary!$S$18</f>
        <v>0</v>
      </c>
      <c r="AA4002" s="47">
        <f>IFERROR(Table_Query_from_Mac10[[#This Row],[Incremental Cost]]/Table_Query_from_Mac10[[#This Row],[Incremental Sales]],0)</f>
        <v>0</v>
      </c>
      <c r="AB4002" s="47">
        <f>IFERROR(Table_Query_from_Mac10[[#This Row],[TotalCostFuture]]/Table_Query_from_Mac10[[#This Row],[totalsalesFuture]],0)</f>
        <v>0.45755860953920779</v>
      </c>
      <c r="AN4002" s="30">
        <v>32</v>
      </c>
      <c r="AO4002">
        <f t="shared" si="124"/>
        <v>8</v>
      </c>
      <c r="AQ4002" s="30">
        <v>35.33</v>
      </c>
      <c r="AR4002">
        <f t="shared" si="125"/>
        <v>12.37</v>
      </c>
    </row>
    <row r="4003" spans="1:44" x14ac:dyDescent="0.25">
      <c r="A4003">
        <v>90403</v>
      </c>
      <c r="B4003">
        <v>7</v>
      </c>
      <c r="C4003" t="s">
        <v>51</v>
      </c>
      <c r="D4003" t="s">
        <v>80</v>
      </c>
      <c r="E4003">
        <v>2</v>
      </c>
      <c r="F4003">
        <v>12.84</v>
      </c>
      <c r="G4003">
        <v>31</v>
      </c>
      <c r="H4003" s="1">
        <v>44846</v>
      </c>
      <c r="I4003" s="20">
        <v>0</v>
      </c>
      <c r="J4003" s="47">
        <f>Table_Query_from_Mac10[[#This Row],[unit_price]]-(Table_Query_from_Mac10[[#This Row],[unit_price]]*(Table_Query_from_Mac10[[#This Row],[discount_pct]]/100))</f>
        <v>31</v>
      </c>
      <c r="K4003" s="47">
        <f>Table_Query_from_Mac10[[#This Row],[unit_cost]]</f>
        <v>12.84</v>
      </c>
      <c r="L4003" s="47">
        <f>Table_Query_from_Mac10[[#This Row],[Live-cost]]*(1+Table_Query_from_Mac10[[#This Row],[CogsIncreasebyTYPE]])</f>
        <v>12.84</v>
      </c>
      <c r="M4003" s="47">
        <f>Table_Query_from_Mac10[[#This Row],[Live-cost]]*Table_Query_from_Mac10[[#This Row],[qty_to_ship]]</f>
        <v>25.68</v>
      </c>
      <c r="N4003" s="47">
        <f>IF(Table_Query_from_Mac10[[#This Row],[item_no]]="KDA",-Table_Query_from_Mac10[[#This Row],[unit_price]],Table_Query_from_Mac10[[#This Row],[Net Unit]]*Table_Query_from_Mac10[[#This Row],[qty_to_ship]])</f>
        <v>62</v>
      </c>
      <c r="O4003" s="47">
        <f>SUMIFS(Summary!C:C,Summary!H:H,Table_Query_from_Mac10[[#This Row],[Juiceoc]])</f>
        <v>0</v>
      </c>
      <c r="P4003" s="47">
        <f>SUMIFS(Summary!D:D,Summary!H:H,Table_Query_from_Mac10[[#This Row],[Juiceoc]])</f>
        <v>0</v>
      </c>
      <c r="Q4003" s="47">
        <f>SUMIFS(Summary!E:E,Summary!H:H,Table_Query_from_Mac10[[#This Row],[Juiceoc]])</f>
        <v>0</v>
      </c>
      <c r="R4003" s="47">
        <f>Table_Query_from_Mac10[[#This Row],[Net Unit]]*(1+Table_Query_from_Mac10[[#This Row],[PriceIncreasebyType]])</f>
        <v>31</v>
      </c>
      <c r="S4003" s="47">
        <f>Table_Query_from_Mac10[[#This Row],[UnitPriceFuture]]*Table_Query_from_Mac10[[#This Row],[qtytoShipFuture]]</f>
        <v>62</v>
      </c>
      <c r="T4003" s="47">
        <f>ROUND(Table_Query_from_Mac10[[#This Row],[qty_to_ship]]*(1+Table_Query_from_Mac10[[#This Row],[VolumeIncreasebyType]]),0)</f>
        <v>2</v>
      </c>
      <c r="U4003" s="47">
        <f>Table_Query_from_Mac10[[#This Row],[qtytoShipFuture]]*Table_Query_from_Mac10[[#This Row],[Future-cost]]</f>
        <v>25.68</v>
      </c>
      <c r="V4003" s="47">
        <f>Table_Query_from_Mac10[[#This Row],[qtytoShipFuture]]-Table_Query_from_Mac10[[#This Row],[qty_to_ship]]</f>
        <v>0</v>
      </c>
      <c r="W4003" s="47">
        <f>Table_Query_from_Mac10[[#This Row],[UnitPriceFuture]]</f>
        <v>31</v>
      </c>
      <c r="X4003" s="47">
        <f>Table_Query_from_Mac10[[#This Row],[Unit Increase]]*Table_Query_from_Mac10[[#This Row],[UnitPriceFuture]]</f>
        <v>0</v>
      </c>
      <c r="Y4003" s="47">
        <f>Table_Query_from_Mac10[[#This Row],[Unit Increase]]*Table_Query_from_Mac10[[#This Row],[Future-cost]]</f>
        <v>0</v>
      </c>
      <c r="Z4003" s="47">
        <f>-(Table_Query_from_Mac10[[#This Row],[Incremental Sales]]+((Table_Query_from_Mac10[[#This Row],[Incremental Sales]]*-(SUM(Summary!$S$8:$S$9)))))*Summary!$S$18</f>
        <v>0</v>
      </c>
      <c r="AA4003" s="47">
        <f>IFERROR(Table_Query_from_Mac10[[#This Row],[Incremental Cost]]/Table_Query_from_Mac10[[#This Row],[Incremental Sales]],0)</f>
        <v>0</v>
      </c>
      <c r="AB4003" s="47">
        <f>IFERROR(Table_Query_from_Mac10[[#This Row],[TotalCostFuture]]/Table_Query_from_Mac10[[#This Row],[totalsalesFuture]],0)</f>
        <v>0.41419354838709677</v>
      </c>
      <c r="AN4003" s="31">
        <v>8</v>
      </c>
      <c r="AO4003">
        <f t="shared" si="124"/>
        <v>2</v>
      </c>
      <c r="AQ4003" s="31">
        <v>88.58</v>
      </c>
      <c r="AR4003">
        <f t="shared" si="125"/>
        <v>31</v>
      </c>
    </row>
    <row r="4004" spans="1:44" x14ac:dyDescent="0.25">
      <c r="A4004">
        <v>90403</v>
      </c>
      <c r="B4004">
        <v>8</v>
      </c>
      <c r="C4004" t="s">
        <v>51</v>
      </c>
      <c r="D4004" t="s">
        <v>80</v>
      </c>
      <c r="E4004">
        <v>6</v>
      </c>
      <c r="F4004">
        <v>6.9</v>
      </c>
      <c r="G4004">
        <v>15.6</v>
      </c>
      <c r="H4004" s="1">
        <v>44846</v>
      </c>
      <c r="I4004" s="20">
        <v>0</v>
      </c>
      <c r="J4004" s="47">
        <f>Table_Query_from_Mac10[[#This Row],[unit_price]]-(Table_Query_from_Mac10[[#This Row],[unit_price]]*(Table_Query_from_Mac10[[#This Row],[discount_pct]]/100))</f>
        <v>15.6</v>
      </c>
      <c r="K4004" s="47">
        <f>Table_Query_from_Mac10[[#This Row],[unit_cost]]</f>
        <v>6.9</v>
      </c>
      <c r="L4004" s="47">
        <f>Table_Query_from_Mac10[[#This Row],[Live-cost]]*(1+Table_Query_from_Mac10[[#This Row],[CogsIncreasebyTYPE]])</f>
        <v>6.9</v>
      </c>
      <c r="M4004" s="47">
        <f>Table_Query_from_Mac10[[#This Row],[Live-cost]]*Table_Query_from_Mac10[[#This Row],[qty_to_ship]]</f>
        <v>41.400000000000006</v>
      </c>
      <c r="N4004" s="47">
        <f>IF(Table_Query_from_Mac10[[#This Row],[item_no]]="KDA",-Table_Query_from_Mac10[[#This Row],[unit_price]],Table_Query_from_Mac10[[#This Row],[Net Unit]]*Table_Query_from_Mac10[[#This Row],[qty_to_ship]])</f>
        <v>93.6</v>
      </c>
      <c r="O4004" s="47">
        <f>SUMIFS(Summary!C:C,Summary!H:H,Table_Query_from_Mac10[[#This Row],[Juiceoc]])</f>
        <v>0</v>
      </c>
      <c r="P4004" s="47">
        <f>SUMIFS(Summary!D:D,Summary!H:H,Table_Query_from_Mac10[[#This Row],[Juiceoc]])</f>
        <v>0</v>
      </c>
      <c r="Q4004" s="47">
        <f>SUMIFS(Summary!E:E,Summary!H:H,Table_Query_from_Mac10[[#This Row],[Juiceoc]])</f>
        <v>0</v>
      </c>
      <c r="R4004" s="47">
        <f>Table_Query_from_Mac10[[#This Row],[Net Unit]]*(1+Table_Query_from_Mac10[[#This Row],[PriceIncreasebyType]])</f>
        <v>15.6</v>
      </c>
      <c r="S4004" s="47">
        <f>Table_Query_from_Mac10[[#This Row],[UnitPriceFuture]]*Table_Query_from_Mac10[[#This Row],[qtytoShipFuture]]</f>
        <v>93.6</v>
      </c>
      <c r="T4004" s="47">
        <f>ROUND(Table_Query_from_Mac10[[#This Row],[qty_to_ship]]*(1+Table_Query_from_Mac10[[#This Row],[VolumeIncreasebyType]]),0)</f>
        <v>6</v>
      </c>
      <c r="U4004" s="47">
        <f>Table_Query_from_Mac10[[#This Row],[qtytoShipFuture]]*Table_Query_from_Mac10[[#This Row],[Future-cost]]</f>
        <v>41.400000000000006</v>
      </c>
      <c r="V4004" s="47">
        <f>Table_Query_from_Mac10[[#This Row],[qtytoShipFuture]]-Table_Query_from_Mac10[[#This Row],[qty_to_ship]]</f>
        <v>0</v>
      </c>
      <c r="W4004" s="47">
        <f>Table_Query_from_Mac10[[#This Row],[UnitPriceFuture]]</f>
        <v>15.6</v>
      </c>
      <c r="X4004" s="47">
        <f>Table_Query_from_Mac10[[#This Row],[Unit Increase]]*Table_Query_from_Mac10[[#This Row],[UnitPriceFuture]]</f>
        <v>0</v>
      </c>
      <c r="Y4004" s="47">
        <f>Table_Query_from_Mac10[[#This Row],[Unit Increase]]*Table_Query_from_Mac10[[#This Row],[Future-cost]]</f>
        <v>0</v>
      </c>
      <c r="Z4004" s="47">
        <f>-(Table_Query_from_Mac10[[#This Row],[Incremental Sales]]+((Table_Query_from_Mac10[[#This Row],[Incremental Sales]]*-(SUM(Summary!$S$8:$S$9)))))*Summary!$S$18</f>
        <v>0</v>
      </c>
      <c r="AA4004" s="47">
        <f>IFERROR(Table_Query_from_Mac10[[#This Row],[Incremental Cost]]/Table_Query_from_Mac10[[#This Row],[Incremental Sales]],0)</f>
        <v>0</v>
      </c>
      <c r="AB4004" s="47">
        <f>IFERROR(Table_Query_from_Mac10[[#This Row],[TotalCostFuture]]/Table_Query_from_Mac10[[#This Row],[totalsalesFuture]],0)</f>
        <v>0.4423076923076924</v>
      </c>
      <c r="AN4004" s="30">
        <v>24</v>
      </c>
      <c r="AO4004">
        <f t="shared" si="124"/>
        <v>6</v>
      </c>
      <c r="AQ4004" s="30">
        <v>44.56</v>
      </c>
      <c r="AR4004">
        <f t="shared" si="125"/>
        <v>15.6</v>
      </c>
    </row>
    <row r="4005" spans="1:44" x14ac:dyDescent="0.25">
      <c r="A4005">
        <v>90403</v>
      </c>
      <c r="B4005">
        <v>9</v>
      </c>
      <c r="C4005" t="s">
        <v>53</v>
      </c>
      <c r="D4005" t="s">
        <v>80</v>
      </c>
      <c r="E4005">
        <v>4</v>
      </c>
      <c r="F4005">
        <v>6.45</v>
      </c>
      <c r="G4005">
        <v>14.33</v>
      </c>
      <c r="H4005" s="1">
        <v>44846</v>
      </c>
      <c r="I4005" s="20">
        <v>0</v>
      </c>
      <c r="J4005" s="47">
        <f>Table_Query_from_Mac10[[#This Row],[unit_price]]-(Table_Query_from_Mac10[[#This Row],[unit_price]]*(Table_Query_from_Mac10[[#This Row],[discount_pct]]/100))</f>
        <v>14.33</v>
      </c>
      <c r="K4005" s="47">
        <f>Table_Query_from_Mac10[[#This Row],[unit_cost]]</f>
        <v>6.45</v>
      </c>
      <c r="L4005" s="47">
        <f>Table_Query_from_Mac10[[#This Row],[Live-cost]]*(1+Table_Query_from_Mac10[[#This Row],[CogsIncreasebyTYPE]])</f>
        <v>6.45</v>
      </c>
      <c r="M4005" s="47">
        <f>Table_Query_from_Mac10[[#This Row],[Live-cost]]*Table_Query_from_Mac10[[#This Row],[qty_to_ship]]</f>
        <v>25.8</v>
      </c>
      <c r="N4005" s="47">
        <f>IF(Table_Query_from_Mac10[[#This Row],[item_no]]="KDA",-Table_Query_from_Mac10[[#This Row],[unit_price]],Table_Query_from_Mac10[[#This Row],[Net Unit]]*Table_Query_from_Mac10[[#This Row],[qty_to_ship]])</f>
        <v>57.32</v>
      </c>
      <c r="O4005" s="47">
        <f>SUMIFS(Summary!C:C,Summary!H:H,Table_Query_from_Mac10[[#This Row],[Juiceoc]])</f>
        <v>0</v>
      </c>
      <c r="P4005" s="47">
        <f>SUMIFS(Summary!D:D,Summary!H:H,Table_Query_from_Mac10[[#This Row],[Juiceoc]])</f>
        <v>0</v>
      </c>
      <c r="Q4005" s="47">
        <f>SUMIFS(Summary!E:E,Summary!H:H,Table_Query_from_Mac10[[#This Row],[Juiceoc]])</f>
        <v>0</v>
      </c>
      <c r="R4005" s="47">
        <f>Table_Query_from_Mac10[[#This Row],[Net Unit]]*(1+Table_Query_from_Mac10[[#This Row],[PriceIncreasebyType]])</f>
        <v>14.33</v>
      </c>
      <c r="S4005" s="47">
        <f>Table_Query_from_Mac10[[#This Row],[UnitPriceFuture]]*Table_Query_from_Mac10[[#This Row],[qtytoShipFuture]]</f>
        <v>57.32</v>
      </c>
      <c r="T4005" s="47">
        <f>ROUND(Table_Query_from_Mac10[[#This Row],[qty_to_ship]]*(1+Table_Query_from_Mac10[[#This Row],[VolumeIncreasebyType]]),0)</f>
        <v>4</v>
      </c>
      <c r="U4005" s="47">
        <f>Table_Query_from_Mac10[[#This Row],[qtytoShipFuture]]*Table_Query_from_Mac10[[#This Row],[Future-cost]]</f>
        <v>25.8</v>
      </c>
      <c r="V4005" s="47">
        <f>Table_Query_from_Mac10[[#This Row],[qtytoShipFuture]]-Table_Query_from_Mac10[[#This Row],[qty_to_ship]]</f>
        <v>0</v>
      </c>
      <c r="W4005" s="47">
        <f>Table_Query_from_Mac10[[#This Row],[UnitPriceFuture]]</f>
        <v>14.33</v>
      </c>
      <c r="X4005" s="47">
        <f>Table_Query_from_Mac10[[#This Row],[Unit Increase]]*Table_Query_from_Mac10[[#This Row],[UnitPriceFuture]]</f>
        <v>0</v>
      </c>
      <c r="Y4005" s="47">
        <f>Table_Query_from_Mac10[[#This Row],[Unit Increase]]*Table_Query_from_Mac10[[#This Row],[Future-cost]]</f>
        <v>0</v>
      </c>
      <c r="Z4005" s="47">
        <f>-(Table_Query_from_Mac10[[#This Row],[Incremental Sales]]+((Table_Query_from_Mac10[[#This Row],[Incremental Sales]]*-(SUM(Summary!$S$8:$S$9)))))*Summary!$S$18</f>
        <v>0</v>
      </c>
      <c r="AA4005" s="47">
        <f>IFERROR(Table_Query_from_Mac10[[#This Row],[Incremental Cost]]/Table_Query_from_Mac10[[#This Row],[Incremental Sales]],0)</f>
        <v>0</v>
      </c>
      <c r="AB4005" s="47">
        <f>IFERROR(Table_Query_from_Mac10[[#This Row],[TotalCostFuture]]/Table_Query_from_Mac10[[#This Row],[totalsalesFuture]],0)</f>
        <v>0.45010467550593164</v>
      </c>
      <c r="AN4005" s="31">
        <v>16</v>
      </c>
      <c r="AO4005">
        <f t="shared" si="124"/>
        <v>4</v>
      </c>
      <c r="AQ4005" s="31">
        <v>40.94</v>
      </c>
      <c r="AR4005">
        <f t="shared" si="125"/>
        <v>14.33</v>
      </c>
    </row>
    <row r="4006" spans="1:44" x14ac:dyDescent="0.25">
      <c r="A4006">
        <v>90404</v>
      </c>
      <c r="B4006">
        <v>1</v>
      </c>
      <c r="C4006" t="s">
        <v>55</v>
      </c>
      <c r="D4006" t="s">
        <v>81</v>
      </c>
      <c r="E4006">
        <v>8</v>
      </c>
      <c r="F4006">
        <v>7.37</v>
      </c>
      <c r="G4006">
        <v>18.14</v>
      </c>
      <c r="H4006" s="1">
        <v>44860</v>
      </c>
      <c r="I4006" s="20">
        <v>0</v>
      </c>
      <c r="J4006" s="47">
        <f>Table_Query_from_Mac10[[#This Row],[unit_price]]-(Table_Query_from_Mac10[[#This Row],[unit_price]]*(Table_Query_from_Mac10[[#This Row],[discount_pct]]/100))</f>
        <v>18.14</v>
      </c>
      <c r="K4006" s="47">
        <f>Table_Query_from_Mac10[[#This Row],[unit_cost]]</f>
        <v>7.37</v>
      </c>
      <c r="L4006" s="47">
        <f>Table_Query_from_Mac10[[#This Row],[Live-cost]]*(1+Table_Query_from_Mac10[[#This Row],[CogsIncreasebyTYPE]])</f>
        <v>7.37</v>
      </c>
      <c r="M4006" s="47">
        <f>Table_Query_from_Mac10[[#This Row],[Live-cost]]*Table_Query_from_Mac10[[#This Row],[qty_to_ship]]</f>
        <v>58.96</v>
      </c>
      <c r="N4006" s="47">
        <f>IF(Table_Query_from_Mac10[[#This Row],[item_no]]="KDA",-Table_Query_from_Mac10[[#This Row],[unit_price]],Table_Query_from_Mac10[[#This Row],[Net Unit]]*Table_Query_from_Mac10[[#This Row],[qty_to_ship]])</f>
        <v>145.12</v>
      </c>
      <c r="O4006" s="47">
        <f>SUMIFS(Summary!C:C,Summary!H:H,Table_Query_from_Mac10[[#This Row],[Juiceoc]])</f>
        <v>0</v>
      </c>
      <c r="P4006" s="47">
        <f>SUMIFS(Summary!D:D,Summary!H:H,Table_Query_from_Mac10[[#This Row],[Juiceoc]])</f>
        <v>0</v>
      </c>
      <c r="Q4006" s="47">
        <f>SUMIFS(Summary!E:E,Summary!H:H,Table_Query_from_Mac10[[#This Row],[Juiceoc]])</f>
        <v>0</v>
      </c>
      <c r="R4006" s="47">
        <f>Table_Query_from_Mac10[[#This Row],[Net Unit]]*(1+Table_Query_from_Mac10[[#This Row],[PriceIncreasebyType]])</f>
        <v>18.14</v>
      </c>
      <c r="S4006" s="47">
        <f>Table_Query_from_Mac10[[#This Row],[UnitPriceFuture]]*Table_Query_from_Mac10[[#This Row],[qtytoShipFuture]]</f>
        <v>145.12</v>
      </c>
      <c r="T4006" s="47">
        <f>ROUND(Table_Query_from_Mac10[[#This Row],[qty_to_ship]]*(1+Table_Query_from_Mac10[[#This Row],[VolumeIncreasebyType]]),0)</f>
        <v>8</v>
      </c>
      <c r="U4006" s="47">
        <f>Table_Query_from_Mac10[[#This Row],[qtytoShipFuture]]*Table_Query_from_Mac10[[#This Row],[Future-cost]]</f>
        <v>58.96</v>
      </c>
      <c r="V4006" s="47">
        <f>Table_Query_from_Mac10[[#This Row],[qtytoShipFuture]]-Table_Query_from_Mac10[[#This Row],[qty_to_ship]]</f>
        <v>0</v>
      </c>
      <c r="W4006" s="47">
        <f>Table_Query_from_Mac10[[#This Row],[UnitPriceFuture]]</f>
        <v>18.14</v>
      </c>
      <c r="X4006" s="47">
        <f>Table_Query_from_Mac10[[#This Row],[Unit Increase]]*Table_Query_from_Mac10[[#This Row],[UnitPriceFuture]]</f>
        <v>0</v>
      </c>
      <c r="Y4006" s="47">
        <f>Table_Query_from_Mac10[[#This Row],[Unit Increase]]*Table_Query_from_Mac10[[#This Row],[Future-cost]]</f>
        <v>0</v>
      </c>
      <c r="Z4006" s="47">
        <f>-(Table_Query_from_Mac10[[#This Row],[Incremental Sales]]+((Table_Query_from_Mac10[[#This Row],[Incremental Sales]]*-(SUM(Summary!$S$8:$S$9)))))*Summary!$S$18</f>
        <v>0</v>
      </c>
      <c r="AA4006" s="47">
        <f>IFERROR(Table_Query_from_Mac10[[#This Row],[Incremental Cost]]/Table_Query_from_Mac10[[#This Row],[Incremental Sales]],0)</f>
        <v>0</v>
      </c>
      <c r="AB4006" s="47">
        <f>IFERROR(Table_Query_from_Mac10[[#This Row],[TotalCostFuture]]/Table_Query_from_Mac10[[#This Row],[totalsalesFuture]],0)</f>
        <v>0.40628445424476295</v>
      </c>
      <c r="AN4006" s="30">
        <v>31</v>
      </c>
      <c r="AO4006">
        <f t="shared" si="124"/>
        <v>8</v>
      </c>
      <c r="AQ4006" s="30">
        <v>51.83</v>
      </c>
      <c r="AR4006">
        <f t="shared" si="125"/>
        <v>18.14</v>
      </c>
    </row>
    <row r="4007" spans="1:44" x14ac:dyDescent="0.25">
      <c r="A4007">
        <v>90404</v>
      </c>
      <c r="B4007">
        <v>2</v>
      </c>
      <c r="C4007" t="s">
        <v>55</v>
      </c>
      <c r="D4007" t="s">
        <v>81</v>
      </c>
      <c r="E4007">
        <v>8</v>
      </c>
      <c r="F4007">
        <v>8.81</v>
      </c>
      <c r="G4007">
        <v>22.56</v>
      </c>
      <c r="H4007" s="1">
        <v>44860</v>
      </c>
      <c r="I4007" s="20">
        <v>0</v>
      </c>
      <c r="J4007" s="47">
        <f>Table_Query_from_Mac10[[#This Row],[unit_price]]-(Table_Query_from_Mac10[[#This Row],[unit_price]]*(Table_Query_from_Mac10[[#This Row],[discount_pct]]/100))</f>
        <v>22.56</v>
      </c>
      <c r="K4007" s="47">
        <f>Table_Query_from_Mac10[[#This Row],[unit_cost]]</f>
        <v>8.81</v>
      </c>
      <c r="L4007" s="47">
        <f>Table_Query_from_Mac10[[#This Row],[Live-cost]]*(1+Table_Query_from_Mac10[[#This Row],[CogsIncreasebyTYPE]])</f>
        <v>8.81</v>
      </c>
      <c r="M4007" s="47">
        <f>Table_Query_from_Mac10[[#This Row],[Live-cost]]*Table_Query_from_Mac10[[#This Row],[qty_to_ship]]</f>
        <v>70.48</v>
      </c>
      <c r="N4007" s="47">
        <f>IF(Table_Query_from_Mac10[[#This Row],[item_no]]="KDA",-Table_Query_from_Mac10[[#This Row],[unit_price]],Table_Query_from_Mac10[[#This Row],[Net Unit]]*Table_Query_from_Mac10[[#This Row],[qty_to_ship]])</f>
        <v>180.48</v>
      </c>
      <c r="O4007" s="47">
        <f>SUMIFS(Summary!C:C,Summary!H:H,Table_Query_from_Mac10[[#This Row],[Juiceoc]])</f>
        <v>0</v>
      </c>
      <c r="P4007" s="47">
        <f>SUMIFS(Summary!D:D,Summary!H:H,Table_Query_from_Mac10[[#This Row],[Juiceoc]])</f>
        <v>0</v>
      </c>
      <c r="Q4007" s="47">
        <f>SUMIFS(Summary!E:E,Summary!H:H,Table_Query_from_Mac10[[#This Row],[Juiceoc]])</f>
        <v>0</v>
      </c>
      <c r="R4007" s="47">
        <f>Table_Query_from_Mac10[[#This Row],[Net Unit]]*(1+Table_Query_from_Mac10[[#This Row],[PriceIncreasebyType]])</f>
        <v>22.56</v>
      </c>
      <c r="S4007" s="47">
        <f>Table_Query_from_Mac10[[#This Row],[UnitPriceFuture]]*Table_Query_from_Mac10[[#This Row],[qtytoShipFuture]]</f>
        <v>180.48</v>
      </c>
      <c r="T4007" s="47">
        <f>ROUND(Table_Query_from_Mac10[[#This Row],[qty_to_ship]]*(1+Table_Query_from_Mac10[[#This Row],[VolumeIncreasebyType]]),0)</f>
        <v>8</v>
      </c>
      <c r="U4007" s="47">
        <f>Table_Query_from_Mac10[[#This Row],[qtytoShipFuture]]*Table_Query_from_Mac10[[#This Row],[Future-cost]]</f>
        <v>70.48</v>
      </c>
      <c r="V4007" s="47">
        <f>Table_Query_from_Mac10[[#This Row],[qtytoShipFuture]]-Table_Query_from_Mac10[[#This Row],[qty_to_ship]]</f>
        <v>0</v>
      </c>
      <c r="W4007" s="47">
        <f>Table_Query_from_Mac10[[#This Row],[UnitPriceFuture]]</f>
        <v>22.56</v>
      </c>
      <c r="X4007" s="47">
        <f>Table_Query_from_Mac10[[#This Row],[Unit Increase]]*Table_Query_from_Mac10[[#This Row],[UnitPriceFuture]]</f>
        <v>0</v>
      </c>
      <c r="Y4007" s="47">
        <f>Table_Query_from_Mac10[[#This Row],[Unit Increase]]*Table_Query_from_Mac10[[#This Row],[Future-cost]]</f>
        <v>0</v>
      </c>
      <c r="Z4007" s="47">
        <f>-(Table_Query_from_Mac10[[#This Row],[Incremental Sales]]+((Table_Query_from_Mac10[[#This Row],[Incremental Sales]]*-(SUM(Summary!$S$8:$S$9)))))*Summary!$S$18</f>
        <v>0</v>
      </c>
      <c r="AA4007" s="47">
        <f>IFERROR(Table_Query_from_Mac10[[#This Row],[Incremental Cost]]/Table_Query_from_Mac10[[#This Row],[Incremental Sales]],0)</f>
        <v>0</v>
      </c>
      <c r="AB4007" s="47">
        <f>IFERROR(Table_Query_from_Mac10[[#This Row],[TotalCostFuture]]/Table_Query_from_Mac10[[#This Row],[totalsalesFuture]],0)</f>
        <v>0.39051418439716318</v>
      </c>
      <c r="AN4007" s="31">
        <v>30</v>
      </c>
      <c r="AO4007">
        <f t="shared" si="124"/>
        <v>8</v>
      </c>
      <c r="AQ4007" s="31">
        <v>64.45</v>
      </c>
      <c r="AR4007">
        <f t="shared" si="125"/>
        <v>22.56</v>
      </c>
    </row>
    <row r="4008" spans="1:44" x14ac:dyDescent="0.25">
      <c r="A4008">
        <v>90404</v>
      </c>
      <c r="B4008">
        <v>3</v>
      </c>
      <c r="C4008" t="s">
        <v>55</v>
      </c>
      <c r="D4008" t="s">
        <v>81</v>
      </c>
      <c r="E4008">
        <v>4</v>
      </c>
      <c r="F4008">
        <v>12.04</v>
      </c>
      <c r="G4008">
        <v>31.43</v>
      </c>
      <c r="H4008" s="1">
        <v>44860</v>
      </c>
      <c r="I4008" s="20">
        <v>0</v>
      </c>
      <c r="J4008" s="47">
        <f>Table_Query_from_Mac10[[#This Row],[unit_price]]-(Table_Query_from_Mac10[[#This Row],[unit_price]]*(Table_Query_from_Mac10[[#This Row],[discount_pct]]/100))</f>
        <v>31.43</v>
      </c>
      <c r="K4008" s="47">
        <f>Table_Query_from_Mac10[[#This Row],[unit_cost]]</f>
        <v>12.04</v>
      </c>
      <c r="L4008" s="47">
        <f>Table_Query_from_Mac10[[#This Row],[Live-cost]]*(1+Table_Query_from_Mac10[[#This Row],[CogsIncreasebyTYPE]])</f>
        <v>12.04</v>
      </c>
      <c r="M4008" s="47">
        <f>Table_Query_from_Mac10[[#This Row],[Live-cost]]*Table_Query_from_Mac10[[#This Row],[qty_to_ship]]</f>
        <v>48.16</v>
      </c>
      <c r="N4008" s="47">
        <f>IF(Table_Query_from_Mac10[[#This Row],[item_no]]="KDA",-Table_Query_from_Mac10[[#This Row],[unit_price]],Table_Query_from_Mac10[[#This Row],[Net Unit]]*Table_Query_from_Mac10[[#This Row],[qty_to_ship]])</f>
        <v>125.72</v>
      </c>
      <c r="O4008" s="47">
        <f>SUMIFS(Summary!C:C,Summary!H:H,Table_Query_from_Mac10[[#This Row],[Juiceoc]])</f>
        <v>0</v>
      </c>
      <c r="P4008" s="47">
        <f>SUMIFS(Summary!D:D,Summary!H:H,Table_Query_from_Mac10[[#This Row],[Juiceoc]])</f>
        <v>0</v>
      </c>
      <c r="Q4008" s="47">
        <f>SUMIFS(Summary!E:E,Summary!H:H,Table_Query_from_Mac10[[#This Row],[Juiceoc]])</f>
        <v>0</v>
      </c>
      <c r="R4008" s="47">
        <f>Table_Query_from_Mac10[[#This Row],[Net Unit]]*(1+Table_Query_from_Mac10[[#This Row],[PriceIncreasebyType]])</f>
        <v>31.43</v>
      </c>
      <c r="S4008" s="47">
        <f>Table_Query_from_Mac10[[#This Row],[UnitPriceFuture]]*Table_Query_from_Mac10[[#This Row],[qtytoShipFuture]]</f>
        <v>125.72</v>
      </c>
      <c r="T4008" s="47">
        <f>ROUND(Table_Query_from_Mac10[[#This Row],[qty_to_ship]]*(1+Table_Query_from_Mac10[[#This Row],[VolumeIncreasebyType]]),0)</f>
        <v>4</v>
      </c>
      <c r="U4008" s="47">
        <f>Table_Query_from_Mac10[[#This Row],[qtytoShipFuture]]*Table_Query_from_Mac10[[#This Row],[Future-cost]]</f>
        <v>48.16</v>
      </c>
      <c r="V4008" s="47">
        <f>Table_Query_from_Mac10[[#This Row],[qtytoShipFuture]]-Table_Query_from_Mac10[[#This Row],[qty_to_ship]]</f>
        <v>0</v>
      </c>
      <c r="W4008" s="47">
        <f>Table_Query_from_Mac10[[#This Row],[UnitPriceFuture]]</f>
        <v>31.43</v>
      </c>
      <c r="X4008" s="47">
        <f>Table_Query_from_Mac10[[#This Row],[Unit Increase]]*Table_Query_from_Mac10[[#This Row],[UnitPriceFuture]]</f>
        <v>0</v>
      </c>
      <c r="Y4008" s="47">
        <f>Table_Query_from_Mac10[[#This Row],[Unit Increase]]*Table_Query_from_Mac10[[#This Row],[Future-cost]]</f>
        <v>0</v>
      </c>
      <c r="Z4008" s="47">
        <f>-(Table_Query_from_Mac10[[#This Row],[Incremental Sales]]+((Table_Query_from_Mac10[[#This Row],[Incremental Sales]]*-(SUM(Summary!$S$8:$S$9)))))*Summary!$S$18</f>
        <v>0</v>
      </c>
      <c r="AA4008" s="47">
        <f>IFERROR(Table_Query_from_Mac10[[#This Row],[Incremental Cost]]/Table_Query_from_Mac10[[#This Row],[Incremental Sales]],0)</f>
        <v>0</v>
      </c>
      <c r="AB4008" s="47">
        <f>IFERROR(Table_Query_from_Mac10[[#This Row],[TotalCostFuture]]/Table_Query_from_Mac10[[#This Row],[totalsalesFuture]],0)</f>
        <v>0.38307349665924273</v>
      </c>
      <c r="AN4008" s="30">
        <v>16</v>
      </c>
      <c r="AO4008">
        <f t="shared" si="124"/>
        <v>4</v>
      </c>
      <c r="AQ4008" s="30">
        <v>89.79</v>
      </c>
      <c r="AR4008">
        <f t="shared" si="125"/>
        <v>31.43</v>
      </c>
    </row>
    <row r="4009" spans="1:44" x14ac:dyDescent="0.25">
      <c r="A4009">
        <v>90404</v>
      </c>
      <c r="B4009">
        <v>4</v>
      </c>
      <c r="C4009" t="s">
        <v>55</v>
      </c>
      <c r="D4009" t="s">
        <v>81</v>
      </c>
      <c r="E4009">
        <v>6</v>
      </c>
      <c r="F4009">
        <v>13.68</v>
      </c>
      <c r="G4009">
        <v>36.54</v>
      </c>
      <c r="H4009" s="1">
        <v>44860</v>
      </c>
      <c r="I4009" s="20">
        <v>0</v>
      </c>
      <c r="J4009" s="47">
        <f>Table_Query_from_Mac10[[#This Row],[unit_price]]-(Table_Query_from_Mac10[[#This Row],[unit_price]]*(Table_Query_from_Mac10[[#This Row],[discount_pct]]/100))</f>
        <v>36.54</v>
      </c>
      <c r="K4009" s="47">
        <f>Table_Query_from_Mac10[[#This Row],[unit_cost]]</f>
        <v>13.68</v>
      </c>
      <c r="L4009" s="47">
        <f>Table_Query_from_Mac10[[#This Row],[Live-cost]]*(1+Table_Query_from_Mac10[[#This Row],[CogsIncreasebyTYPE]])</f>
        <v>13.68</v>
      </c>
      <c r="M4009" s="47">
        <f>Table_Query_from_Mac10[[#This Row],[Live-cost]]*Table_Query_from_Mac10[[#This Row],[qty_to_ship]]</f>
        <v>82.08</v>
      </c>
      <c r="N4009" s="47">
        <f>IF(Table_Query_from_Mac10[[#This Row],[item_no]]="KDA",-Table_Query_from_Mac10[[#This Row],[unit_price]],Table_Query_from_Mac10[[#This Row],[Net Unit]]*Table_Query_from_Mac10[[#This Row],[qty_to_ship]])</f>
        <v>219.24</v>
      </c>
      <c r="O4009" s="47">
        <f>SUMIFS(Summary!C:C,Summary!H:H,Table_Query_from_Mac10[[#This Row],[Juiceoc]])</f>
        <v>0</v>
      </c>
      <c r="P4009" s="47">
        <f>SUMIFS(Summary!D:D,Summary!H:H,Table_Query_from_Mac10[[#This Row],[Juiceoc]])</f>
        <v>0</v>
      </c>
      <c r="Q4009" s="47">
        <f>SUMIFS(Summary!E:E,Summary!H:H,Table_Query_from_Mac10[[#This Row],[Juiceoc]])</f>
        <v>0</v>
      </c>
      <c r="R4009" s="47">
        <f>Table_Query_from_Mac10[[#This Row],[Net Unit]]*(1+Table_Query_from_Mac10[[#This Row],[PriceIncreasebyType]])</f>
        <v>36.54</v>
      </c>
      <c r="S4009" s="47">
        <f>Table_Query_from_Mac10[[#This Row],[UnitPriceFuture]]*Table_Query_from_Mac10[[#This Row],[qtytoShipFuture]]</f>
        <v>219.24</v>
      </c>
      <c r="T4009" s="47">
        <f>ROUND(Table_Query_from_Mac10[[#This Row],[qty_to_ship]]*(1+Table_Query_from_Mac10[[#This Row],[VolumeIncreasebyType]]),0)</f>
        <v>6</v>
      </c>
      <c r="U4009" s="47">
        <f>Table_Query_from_Mac10[[#This Row],[qtytoShipFuture]]*Table_Query_from_Mac10[[#This Row],[Future-cost]]</f>
        <v>82.08</v>
      </c>
      <c r="V4009" s="47">
        <f>Table_Query_from_Mac10[[#This Row],[qtytoShipFuture]]-Table_Query_from_Mac10[[#This Row],[qty_to_ship]]</f>
        <v>0</v>
      </c>
      <c r="W4009" s="47">
        <f>Table_Query_from_Mac10[[#This Row],[UnitPriceFuture]]</f>
        <v>36.54</v>
      </c>
      <c r="X4009" s="47">
        <f>Table_Query_from_Mac10[[#This Row],[Unit Increase]]*Table_Query_from_Mac10[[#This Row],[UnitPriceFuture]]</f>
        <v>0</v>
      </c>
      <c r="Y4009" s="47">
        <f>Table_Query_from_Mac10[[#This Row],[Unit Increase]]*Table_Query_from_Mac10[[#This Row],[Future-cost]]</f>
        <v>0</v>
      </c>
      <c r="Z4009" s="47">
        <f>-(Table_Query_from_Mac10[[#This Row],[Incremental Sales]]+((Table_Query_from_Mac10[[#This Row],[Incremental Sales]]*-(SUM(Summary!$S$8:$S$9)))))*Summary!$S$18</f>
        <v>0</v>
      </c>
      <c r="AA4009" s="47">
        <f>IFERROR(Table_Query_from_Mac10[[#This Row],[Incremental Cost]]/Table_Query_from_Mac10[[#This Row],[Incremental Sales]],0)</f>
        <v>0</v>
      </c>
      <c r="AB4009" s="47">
        <f>IFERROR(Table_Query_from_Mac10[[#This Row],[TotalCostFuture]]/Table_Query_from_Mac10[[#This Row],[totalsalesFuture]],0)</f>
        <v>0.37438423645320196</v>
      </c>
      <c r="AN4009" s="31">
        <v>24</v>
      </c>
      <c r="AO4009">
        <f t="shared" si="124"/>
        <v>6</v>
      </c>
      <c r="AQ4009" s="31">
        <v>104.4</v>
      </c>
      <c r="AR4009">
        <f t="shared" si="125"/>
        <v>36.54</v>
      </c>
    </row>
    <row r="4010" spans="1:44" x14ac:dyDescent="0.25">
      <c r="A4010">
        <v>90404</v>
      </c>
      <c r="B4010">
        <v>5</v>
      </c>
      <c r="C4010" t="s">
        <v>55</v>
      </c>
      <c r="D4010" t="s">
        <v>81</v>
      </c>
      <c r="E4010">
        <v>12</v>
      </c>
      <c r="F4010">
        <v>6</v>
      </c>
      <c r="G4010">
        <v>14.48</v>
      </c>
      <c r="H4010" s="1">
        <v>44860</v>
      </c>
      <c r="I4010" s="20">
        <v>0</v>
      </c>
      <c r="J4010" s="47">
        <f>Table_Query_from_Mac10[[#This Row],[unit_price]]-(Table_Query_from_Mac10[[#This Row],[unit_price]]*(Table_Query_from_Mac10[[#This Row],[discount_pct]]/100))</f>
        <v>14.48</v>
      </c>
      <c r="K4010" s="47">
        <f>Table_Query_from_Mac10[[#This Row],[unit_cost]]</f>
        <v>6</v>
      </c>
      <c r="L4010" s="47">
        <f>Table_Query_from_Mac10[[#This Row],[Live-cost]]*(1+Table_Query_from_Mac10[[#This Row],[CogsIncreasebyTYPE]])</f>
        <v>6</v>
      </c>
      <c r="M4010" s="47">
        <f>Table_Query_from_Mac10[[#This Row],[Live-cost]]*Table_Query_from_Mac10[[#This Row],[qty_to_ship]]</f>
        <v>72</v>
      </c>
      <c r="N4010" s="47">
        <f>IF(Table_Query_from_Mac10[[#This Row],[item_no]]="KDA",-Table_Query_from_Mac10[[#This Row],[unit_price]],Table_Query_from_Mac10[[#This Row],[Net Unit]]*Table_Query_from_Mac10[[#This Row],[qty_to_ship]])</f>
        <v>173.76</v>
      </c>
      <c r="O4010" s="47">
        <f>SUMIFS(Summary!C:C,Summary!H:H,Table_Query_from_Mac10[[#This Row],[Juiceoc]])</f>
        <v>0</v>
      </c>
      <c r="P4010" s="47">
        <f>SUMIFS(Summary!D:D,Summary!H:H,Table_Query_from_Mac10[[#This Row],[Juiceoc]])</f>
        <v>0</v>
      </c>
      <c r="Q4010" s="47">
        <f>SUMIFS(Summary!E:E,Summary!H:H,Table_Query_from_Mac10[[#This Row],[Juiceoc]])</f>
        <v>0</v>
      </c>
      <c r="R4010" s="47">
        <f>Table_Query_from_Mac10[[#This Row],[Net Unit]]*(1+Table_Query_from_Mac10[[#This Row],[PriceIncreasebyType]])</f>
        <v>14.48</v>
      </c>
      <c r="S4010" s="47">
        <f>Table_Query_from_Mac10[[#This Row],[UnitPriceFuture]]*Table_Query_from_Mac10[[#This Row],[qtytoShipFuture]]</f>
        <v>173.76</v>
      </c>
      <c r="T4010" s="47">
        <f>ROUND(Table_Query_from_Mac10[[#This Row],[qty_to_ship]]*(1+Table_Query_from_Mac10[[#This Row],[VolumeIncreasebyType]]),0)</f>
        <v>12</v>
      </c>
      <c r="U4010" s="47">
        <f>Table_Query_from_Mac10[[#This Row],[qtytoShipFuture]]*Table_Query_from_Mac10[[#This Row],[Future-cost]]</f>
        <v>72</v>
      </c>
      <c r="V4010" s="47">
        <f>Table_Query_from_Mac10[[#This Row],[qtytoShipFuture]]-Table_Query_from_Mac10[[#This Row],[qty_to_ship]]</f>
        <v>0</v>
      </c>
      <c r="W4010" s="47">
        <f>Table_Query_from_Mac10[[#This Row],[UnitPriceFuture]]</f>
        <v>14.48</v>
      </c>
      <c r="X4010" s="47">
        <f>Table_Query_from_Mac10[[#This Row],[Unit Increase]]*Table_Query_from_Mac10[[#This Row],[UnitPriceFuture]]</f>
        <v>0</v>
      </c>
      <c r="Y4010" s="47">
        <f>Table_Query_from_Mac10[[#This Row],[Unit Increase]]*Table_Query_from_Mac10[[#This Row],[Future-cost]]</f>
        <v>0</v>
      </c>
      <c r="Z4010" s="47">
        <f>-(Table_Query_from_Mac10[[#This Row],[Incremental Sales]]+((Table_Query_from_Mac10[[#This Row],[Incremental Sales]]*-(SUM(Summary!$S$8:$S$9)))))*Summary!$S$18</f>
        <v>0</v>
      </c>
      <c r="AA4010" s="47">
        <f>IFERROR(Table_Query_from_Mac10[[#This Row],[Incremental Cost]]/Table_Query_from_Mac10[[#This Row],[Incremental Sales]],0)</f>
        <v>0</v>
      </c>
      <c r="AB4010" s="47">
        <f>IFERROR(Table_Query_from_Mac10[[#This Row],[TotalCostFuture]]/Table_Query_from_Mac10[[#This Row],[totalsalesFuture]],0)</f>
        <v>0.4143646408839779</v>
      </c>
      <c r="AN4010" s="30">
        <v>48</v>
      </c>
      <c r="AO4010">
        <f t="shared" si="124"/>
        <v>12</v>
      </c>
      <c r="AQ4010" s="30">
        <v>41.37</v>
      </c>
      <c r="AR4010">
        <f t="shared" si="125"/>
        <v>14.48</v>
      </c>
    </row>
    <row r="4011" spans="1:44" x14ac:dyDescent="0.25">
      <c r="A4011">
        <v>90404</v>
      </c>
      <c r="B4011">
        <v>6</v>
      </c>
      <c r="C4011" t="s">
        <v>55</v>
      </c>
      <c r="D4011" t="s">
        <v>81</v>
      </c>
      <c r="E4011">
        <v>12</v>
      </c>
      <c r="F4011">
        <v>6.6</v>
      </c>
      <c r="G4011">
        <v>16.420000000000002</v>
      </c>
      <c r="H4011" s="1">
        <v>44860</v>
      </c>
      <c r="I4011" s="20">
        <v>0</v>
      </c>
      <c r="J4011" s="47">
        <f>Table_Query_from_Mac10[[#This Row],[unit_price]]-(Table_Query_from_Mac10[[#This Row],[unit_price]]*(Table_Query_from_Mac10[[#This Row],[discount_pct]]/100))</f>
        <v>16.420000000000002</v>
      </c>
      <c r="K4011" s="47">
        <f>Table_Query_from_Mac10[[#This Row],[unit_cost]]</f>
        <v>6.6</v>
      </c>
      <c r="L4011" s="47">
        <f>Table_Query_from_Mac10[[#This Row],[Live-cost]]*(1+Table_Query_from_Mac10[[#This Row],[CogsIncreasebyTYPE]])</f>
        <v>6.6</v>
      </c>
      <c r="M4011" s="47">
        <f>Table_Query_from_Mac10[[#This Row],[Live-cost]]*Table_Query_from_Mac10[[#This Row],[qty_to_ship]]</f>
        <v>79.199999999999989</v>
      </c>
      <c r="N4011" s="47">
        <f>IF(Table_Query_from_Mac10[[#This Row],[item_no]]="KDA",-Table_Query_from_Mac10[[#This Row],[unit_price]],Table_Query_from_Mac10[[#This Row],[Net Unit]]*Table_Query_from_Mac10[[#This Row],[qty_to_ship]])</f>
        <v>197.04000000000002</v>
      </c>
      <c r="O4011" s="47">
        <f>SUMIFS(Summary!C:C,Summary!H:H,Table_Query_from_Mac10[[#This Row],[Juiceoc]])</f>
        <v>0</v>
      </c>
      <c r="P4011" s="47">
        <f>SUMIFS(Summary!D:D,Summary!H:H,Table_Query_from_Mac10[[#This Row],[Juiceoc]])</f>
        <v>0</v>
      </c>
      <c r="Q4011" s="47">
        <f>SUMIFS(Summary!E:E,Summary!H:H,Table_Query_from_Mac10[[#This Row],[Juiceoc]])</f>
        <v>0</v>
      </c>
      <c r="R4011" s="47">
        <f>Table_Query_from_Mac10[[#This Row],[Net Unit]]*(1+Table_Query_from_Mac10[[#This Row],[PriceIncreasebyType]])</f>
        <v>16.420000000000002</v>
      </c>
      <c r="S4011" s="47">
        <f>Table_Query_from_Mac10[[#This Row],[UnitPriceFuture]]*Table_Query_from_Mac10[[#This Row],[qtytoShipFuture]]</f>
        <v>197.04000000000002</v>
      </c>
      <c r="T4011" s="47">
        <f>ROUND(Table_Query_from_Mac10[[#This Row],[qty_to_ship]]*(1+Table_Query_from_Mac10[[#This Row],[VolumeIncreasebyType]]),0)</f>
        <v>12</v>
      </c>
      <c r="U4011" s="47">
        <f>Table_Query_from_Mac10[[#This Row],[qtytoShipFuture]]*Table_Query_from_Mac10[[#This Row],[Future-cost]]</f>
        <v>79.199999999999989</v>
      </c>
      <c r="V4011" s="47">
        <f>Table_Query_from_Mac10[[#This Row],[qtytoShipFuture]]-Table_Query_from_Mac10[[#This Row],[qty_to_ship]]</f>
        <v>0</v>
      </c>
      <c r="W4011" s="47">
        <f>Table_Query_from_Mac10[[#This Row],[UnitPriceFuture]]</f>
        <v>16.420000000000002</v>
      </c>
      <c r="X4011" s="47">
        <f>Table_Query_from_Mac10[[#This Row],[Unit Increase]]*Table_Query_from_Mac10[[#This Row],[UnitPriceFuture]]</f>
        <v>0</v>
      </c>
      <c r="Y4011" s="47">
        <f>Table_Query_from_Mac10[[#This Row],[Unit Increase]]*Table_Query_from_Mac10[[#This Row],[Future-cost]]</f>
        <v>0</v>
      </c>
      <c r="Z4011" s="47">
        <f>-(Table_Query_from_Mac10[[#This Row],[Incremental Sales]]+((Table_Query_from_Mac10[[#This Row],[Incremental Sales]]*-(SUM(Summary!$S$8:$S$9)))))*Summary!$S$18</f>
        <v>0</v>
      </c>
      <c r="AA4011" s="47">
        <f>IFERROR(Table_Query_from_Mac10[[#This Row],[Incremental Cost]]/Table_Query_from_Mac10[[#This Row],[Incremental Sales]],0)</f>
        <v>0</v>
      </c>
      <c r="AB4011" s="47">
        <f>IFERROR(Table_Query_from_Mac10[[#This Row],[TotalCostFuture]]/Table_Query_from_Mac10[[#This Row],[totalsalesFuture]],0)</f>
        <v>0.40194884287454313</v>
      </c>
      <c r="AN4011" s="31">
        <v>48</v>
      </c>
      <c r="AO4011">
        <f t="shared" si="124"/>
        <v>12</v>
      </c>
      <c r="AQ4011" s="31">
        <v>46.9</v>
      </c>
      <c r="AR4011">
        <f t="shared" si="125"/>
        <v>16.420000000000002</v>
      </c>
    </row>
    <row r="4012" spans="1:44" x14ac:dyDescent="0.25">
      <c r="A4012">
        <v>90404</v>
      </c>
      <c r="B4012">
        <v>7</v>
      </c>
      <c r="C4012" t="s">
        <v>55</v>
      </c>
      <c r="D4012" t="s">
        <v>81</v>
      </c>
      <c r="E4012">
        <v>7</v>
      </c>
      <c r="F4012">
        <v>9.06</v>
      </c>
      <c r="G4012">
        <v>22.99</v>
      </c>
      <c r="H4012" s="1">
        <v>44860</v>
      </c>
      <c r="I4012" s="20">
        <v>0</v>
      </c>
      <c r="J4012" s="47">
        <f>Table_Query_from_Mac10[[#This Row],[unit_price]]-(Table_Query_from_Mac10[[#This Row],[unit_price]]*(Table_Query_from_Mac10[[#This Row],[discount_pct]]/100))</f>
        <v>22.99</v>
      </c>
      <c r="K4012" s="47">
        <f>Table_Query_from_Mac10[[#This Row],[unit_cost]]</f>
        <v>9.06</v>
      </c>
      <c r="L4012" s="47">
        <f>Table_Query_from_Mac10[[#This Row],[Live-cost]]*(1+Table_Query_from_Mac10[[#This Row],[CogsIncreasebyTYPE]])</f>
        <v>9.06</v>
      </c>
      <c r="M4012" s="47">
        <f>Table_Query_from_Mac10[[#This Row],[Live-cost]]*Table_Query_from_Mac10[[#This Row],[qty_to_ship]]</f>
        <v>63.42</v>
      </c>
      <c r="N4012" s="47">
        <f>IF(Table_Query_from_Mac10[[#This Row],[item_no]]="KDA",-Table_Query_from_Mac10[[#This Row],[unit_price]],Table_Query_from_Mac10[[#This Row],[Net Unit]]*Table_Query_from_Mac10[[#This Row],[qty_to_ship]])</f>
        <v>160.92999999999998</v>
      </c>
      <c r="O4012" s="47">
        <f>SUMIFS(Summary!C:C,Summary!H:H,Table_Query_from_Mac10[[#This Row],[Juiceoc]])</f>
        <v>0</v>
      </c>
      <c r="P4012" s="47">
        <f>SUMIFS(Summary!D:D,Summary!H:H,Table_Query_from_Mac10[[#This Row],[Juiceoc]])</f>
        <v>0</v>
      </c>
      <c r="Q4012" s="47">
        <f>SUMIFS(Summary!E:E,Summary!H:H,Table_Query_from_Mac10[[#This Row],[Juiceoc]])</f>
        <v>0</v>
      </c>
      <c r="R4012" s="47">
        <f>Table_Query_from_Mac10[[#This Row],[Net Unit]]*(1+Table_Query_from_Mac10[[#This Row],[PriceIncreasebyType]])</f>
        <v>22.99</v>
      </c>
      <c r="S4012" s="47">
        <f>Table_Query_from_Mac10[[#This Row],[UnitPriceFuture]]*Table_Query_from_Mac10[[#This Row],[qtytoShipFuture]]</f>
        <v>160.92999999999998</v>
      </c>
      <c r="T4012" s="47">
        <f>ROUND(Table_Query_from_Mac10[[#This Row],[qty_to_ship]]*(1+Table_Query_from_Mac10[[#This Row],[VolumeIncreasebyType]]),0)</f>
        <v>7</v>
      </c>
      <c r="U4012" s="47">
        <f>Table_Query_from_Mac10[[#This Row],[qtytoShipFuture]]*Table_Query_from_Mac10[[#This Row],[Future-cost]]</f>
        <v>63.42</v>
      </c>
      <c r="V4012" s="47">
        <f>Table_Query_from_Mac10[[#This Row],[qtytoShipFuture]]-Table_Query_from_Mac10[[#This Row],[qty_to_ship]]</f>
        <v>0</v>
      </c>
      <c r="W4012" s="47">
        <f>Table_Query_from_Mac10[[#This Row],[UnitPriceFuture]]</f>
        <v>22.99</v>
      </c>
      <c r="X4012" s="47">
        <f>Table_Query_from_Mac10[[#This Row],[Unit Increase]]*Table_Query_from_Mac10[[#This Row],[UnitPriceFuture]]</f>
        <v>0</v>
      </c>
      <c r="Y4012" s="47">
        <f>Table_Query_from_Mac10[[#This Row],[Unit Increase]]*Table_Query_from_Mac10[[#This Row],[Future-cost]]</f>
        <v>0</v>
      </c>
      <c r="Z4012" s="47">
        <f>-(Table_Query_from_Mac10[[#This Row],[Incremental Sales]]+((Table_Query_from_Mac10[[#This Row],[Incremental Sales]]*-(SUM(Summary!$S$8:$S$9)))))*Summary!$S$18</f>
        <v>0</v>
      </c>
      <c r="AA4012" s="47">
        <f>IFERROR(Table_Query_from_Mac10[[#This Row],[Incremental Cost]]/Table_Query_from_Mac10[[#This Row],[Incremental Sales]],0)</f>
        <v>0</v>
      </c>
      <c r="AB4012" s="47">
        <f>IFERROR(Table_Query_from_Mac10[[#This Row],[TotalCostFuture]]/Table_Query_from_Mac10[[#This Row],[totalsalesFuture]],0)</f>
        <v>0.3940843845150066</v>
      </c>
      <c r="AN4012" s="30">
        <v>28</v>
      </c>
      <c r="AO4012">
        <f t="shared" si="124"/>
        <v>7</v>
      </c>
      <c r="AQ4012" s="30">
        <v>65.680000000000007</v>
      </c>
      <c r="AR4012">
        <f t="shared" si="125"/>
        <v>22.99</v>
      </c>
    </row>
    <row r="4013" spans="1:44" x14ac:dyDescent="0.25">
      <c r="A4013">
        <v>90405</v>
      </c>
      <c r="B4013">
        <v>1</v>
      </c>
      <c r="C4013" t="s">
        <v>53</v>
      </c>
      <c r="D4013" t="s">
        <v>80</v>
      </c>
      <c r="E4013">
        <v>38</v>
      </c>
      <c r="F4013">
        <v>4.79</v>
      </c>
      <c r="G4013">
        <v>10.54</v>
      </c>
      <c r="H4013" s="1">
        <v>44862</v>
      </c>
      <c r="I4013" s="20">
        <v>0</v>
      </c>
      <c r="J4013" s="47">
        <f>Table_Query_from_Mac10[[#This Row],[unit_price]]-(Table_Query_from_Mac10[[#This Row],[unit_price]]*(Table_Query_from_Mac10[[#This Row],[discount_pct]]/100))</f>
        <v>10.54</v>
      </c>
      <c r="K4013" s="47">
        <f>Table_Query_from_Mac10[[#This Row],[unit_cost]]</f>
        <v>4.79</v>
      </c>
      <c r="L4013" s="47">
        <f>Table_Query_from_Mac10[[#This Row],[Live-cost]]*(1+Table_Query_from_Mac10[[#This Row],[CogsIncreasebyTYPE]])</f>
        <v>4.79</v>
      </c>
      <c r="M4013" s="47">
        <f>Table_Query_from_Mac10[[#This Row],[Live-cost]]*Table_Query_from_Mac10[[#This Row],[qty_to_ship]]</f>
        <v>182.02</v>
      </c>
      <c r="N4013" s="47">
        <f>IF(Table_Query_from_Mac10[[#This Row],[item_no]]="KDA",-Table_Query_from_Mac10[[#This Row],[unit_price]],Table_Query_from_Mac10[[#This Row],[Net Unit]]*Table_Query_from_Mac10[[#This Row],[qty_to_ship]])</f>
        <v>400.52</v>
      </c>
      <c r="O4013" s="47">
        <f>SUMIFS(Summary!C:C,Summary!H:H,Table_Query_from_Mac10[[#This Row],[Juiceoc]])</f>
        <v>0</v>
      </c>
      <c r="P4013" s="47">
        <f>SUMIFS(Summary!D:D,Summary!H:H,Table_Query_from_Mac10[[#This Row],[Juiceoc]])</f>
        <v>0</v>
      </c>
      <c r="Q4013" s="47">
        <f>SUMIFS(Summary!E:E,Summary!H:H,Table_Query_from_Mac10[[#This Row],[Juiceoc]])</f>
        <v>0</v>
      </c>
      <c r="R4013" s="47">
        <f>Table_Query_from_Mac10[[#This Row],[Net Unit]]*(1+Table_Query_from_Mac10[[#This Row],[PriceIncreasebyType]])</f>
        <v>10.54</v>
      </c>
      <c r="S4013" s="47">
        <f>Table_Query_from_Mac10[[#This Row],[UnitPriceFuture]]*Table_Query_from_Mac10[[#This Row],[qtytoShipFuture]]</f>
        <v>400.52</v>
      </c>
      <c r="T4013" s="47">
        <f>ROUND(Table_Query_from_Mac10[[#This Row],[qty_to_ship]]*(1+Table_Query_from_Mac10[[#This Row],[VolumeIncreasebyType]]),0)</f>
        <v>38</v>
      </c>
      <c r="U4013" s="47">
        <f>Table_Query_from_Mac10[[#This Row],[qtytoShipFuture]]*Table_Query_from_Mac10[[#This Row],[Future-cost]]</f>
        <v>182.02</v>
      </c>
      <c r="V4013" s="47">
        <f>Table_Query_from_Mac10[[#This Row],[qtytoShipFuture]]-Table_Query_from_Mac10[[#This Row],[qty_to_ship]]</f>
        <v>0</v>
      </c>
      <c r="W4013" s="47">
        <f>Table_Query_from_Mac10[[#This Row],[UnitPriceFuture]]</f>
        <v>10.54</v>
      </c>
      <c r="X4013" s="47">
        <f>Table_Query_from_Mac10[[#This Row],[Unit Increase]]*Table_Query_from_Mac10[[#This Row],[UnitPriceFuture]]</f>
        <v>0</v>
      </c>
      <c r="Y4013" s="47">
        <f>Table_Query_from_Mac10[[#This Row],[Unit Increase]]*Table_Query_from_Mac10[[#This Row],[Future-cost]]</f>
        <v>0</v>
      </c>
      <c r="Z4013" s="47">
        <f>-(Table_Query_from_Mac10[[#This Row],[Incremental Sales]]+((Table_Query_from_Mac10[[#This Row],[Incremental Sales]]*-(SUM(Summary!$S$8:$S$9)))))*Summary!$S$18</f>
        <v>0</v>
      </c>
      <c r="AA4013" s="47">
        <f>IFERROR(Table_Query_from_Mac10[[#This Row],[Incremental Cost]]/Table_Query_from_Mac10[[#This Row],[Incremental Sales]],0)</f>
        <v>0</v>
      </c>
      <c r="AB4013" s="47">
        <f>IFERROR(Table_Query_from_Mac10[[#This Row],[TotalCostFuture]]/Table_Query_from_Mac10[[#This Row],[totalsalesFuture]],0)</f>
        <v>0.45445920303605319</v>
      </c>
      <c r="AN4013" s="31">
        <v>150</v>
      </c>
      <c r="AO4013">
        <f t="shared" si="124"/>
        <v>38</v>
      </c>
      <c r="AQ4013" s="31">
        <v>30.1</v>
      </c>
      <c r="AR4013">
        <f t="shared" si="125"/>
        <v>10.54</v>
      </c>
    </row>
    <row r="4014" spans="1:44" x14ac:dyDescent="0.25">
      <c r="A4014">
        <v>90405</v>
      </c>
      <c r="B4014">
        <v>2</v>
      </c>
      <c r="C4014" t="s">
        <v>53</v>
      </c>
      <c r="D4014" t="s">
        <v>80</v>
      </c>
      <c r="E4014">
        <v>140</v>
      </c>
      <c r="F4014">
        <v>5.8</v>
      </c>
      <c r="G4014">
        <v>12.45</v>
      </c>
      <c r="H4014" s="1">
        <v>44862</v>
      </c>
      <c r="I4014" s="20">
        <v>0</v>
      </c>
      <c r="J4014" s="47">
        <f>Table_Query_from_Mac10[[#This Row],[unit_price]]-(Table_Query_from_Mac10[[#This Row],[unit_price]]*(Table_Query_from_Mac10[[#This Row],[discount_pct]]/100))</f>
        <v>12.45</v>
      </c>
      <c r="K4014" s="47">
        <f>Table_Query_from_Mac10[[#This Row],[unit_cost]]</f>
        <v>5.8</v>
      </c>
      <c r="L4014" s="47">
        <f>Table_Query_from_Mac10[[#This Row],[Live-cost]]*(1+Table_Query_from_Mac10[[#This Row],[CogsIncreasebyTYPE]])</f>
        <v>5.8</v>
      </c>
      <c r="M4014" s="47">
        <f>Table_Query_from_Mac10[[#This Row],[Live-cost]]*Table_Query_from_Mac10[[#This Row],[qty_to_ship]]</f>
        <v>812</v>
      </c>
      <c r="N4014" s="47">
        <f>IF(Table_Query_from_Mac10[[#This Row],[item_no]]="KDA",-Table_Query_from_Mac10[[#This Row],[unit_price]],Table_Query_from_Mac10[[#This Row],[Net Unit]]*Table_Query_from_Mac10[[#This Row],[qty_to_ship]])</f>
        <v>1743</v>
      </c>
      <c r="O4014" s="47">
        <f>SUMIFS(Summary!C:C,Summary!H:H,Table_Query_from_Mac10[[#This Row],[Juiceoc]])</f>
        <v>0</v>
      </c>
      <c r="P4014" s="47">
        <f>SUMIFS(Summary!D:D,Summary!H:H,Table_Query_from_Mac10[[#This Row],[Juiceoc]])</f>
        <v>0</v>
      </c>
      <c r="Q4014" s="47">
        <f>SUMIFS(Summary!E:E,Summary!H:H,Table_Query_from_Mac10[[#This Row],[Juiceoc]])</f>
        <v>0</v>
      </c>
      <c r="R4014" s="47">
        <f>Table_Query_from_Mac10[[#This Row],[Net Unit]]*(1+Table_Query_from_Mac10[[#This Row],[PriceIncreasebyType]])</f>
        <v>12.45</v>
      </c>
      <c r="S4014" s="47">
        <f>Table_Query_from_Mac10[[#This Row],[UnitPriceFuture]]*Table_Query_from_Mac10[[#This Row],[qtytoShipFuture]]</f>
        <v>1743</v>
      </c>
      <c r="T4014" s="47">
        <f>ROUND(Table_Query_from_Mac10[[#This Row],[qty_to_ship]]*(1+Table_Query_from_Mac10[[#This Row],[VolumeIncreasebyType]]),0)</f>
        <v>140</v>
      </c>
      <c r="U4014" s="47">
        <f>Table_Query_from_Mac10[[#This Row],[qtytoShipFuture]]*Table_Query_from_Mac10[[#This Row],[Future-cost]]</f>
        <v>812</v>
      </c>
      <c r="V4014" s="47">
        <f>Table_Query_from_Mac10[[#This Row],[qtytoShipFuture]]-Table_Query_from_Mac10[[#This Row],[qty_to_ship]]</f>
        <v>0</v>
      </c>
      <c r="W4014" s="47">
        <f>Table_Query_from_Mac10[[#This Row],[UnitPriceFuture]]</f>
        <v>12.45</v>
      </c>
      <c r="X4014" s="47">
        <f>Table_Query_from_Mac10[[#This Row],[Unit Increase]]*Table_Query_from_Mac10[[#This Row],[UnitPriceFuture]]</f>
        <v>0</v>
      </c>
      <c r="Y4014" s="47">
        <f>Table_Query_from_Mac10[[#This Row],[Unit Increase]]*Table_Query_from_Mac10[[#This Row],[Future-cost]]</f>
        <v>0</v>
      </c>
      <c r="Z4014" s="47">
        <f>-(Table_Query_from_Mac10[[#This Row],[Incremental Sales]]+((Table_Query_from_Mac10[[#This Row],[Incremental Sales]]*-(SUM(Summary!$S$8:$S$9)))))*Summary!$S$18</f>
        <v>0</v>
      </c>
      <c r="AA4014" s="47">
        <f>IFERROR(Table_Query_from_Mac10[[#This Row],[Incremental Cost]]/Table_Query_from_Mac10[[#This Row],[Incremental Sales]],0)</f>
        <v>0</v>
      </c>
      <c r="AB4014" s="47">
        <f>IFERROR(Table_Query_from_Mac10[[#This Row],[TotalCostFuture]]/Table_Query_from_Mac10[[#This Row],[totalsalesFuture]],0)</f>
        <v>0.46586345381526106</v>
      </c>
      <c r="AN4014" s="30">
        <v>560</v>
      </c>
      <c r="AO4014">
        <f t="shared" si="124"/>
        <v>140</v>
      </c>
      <c r="AQ4014" s="30">
        <v>35.56</v>
      </c>
      <c r="AR4014">
        <f t="shared" si="125"/>
        <v>12.45</v>
      </c>
    </row>
    <row r="4015" spans="1:44" x14ac:dyDescent="0.25">
      <c r="A4015">
        <v>90405</v>
      </c>
      <c r="B4015">
        <v>3</v>
      </c>
      <c r="C4015" t="s">
        <v>53</v>
      </c>
      <c r="D4015" t="s">
        <v>80</v>
      </c>
      <c r="E4015">
        <v>32</v>
      </c>
      <c r="F4015">
        <v>6.45</v>
      </c>
      <c r="G4015">
        <v>13.93</v>
      </c>
      <c r="H4015" s="1">
        <v>44862</v>
      </c>
      <c r="I4015" s="20">
        <v>0</v>
      </c>
      <c r="J4015" s="47">
        <f>Table_Query_from_Mac10[[#This Row],[unit_price]]-(Table_Query_from_Mac10[[#This Row],[unit_price]]*(Table_Query_from_Mac10[[#This Row],[discount_pct]]/100))</f>
        <v>13.93</v>
      </c>
      <c r="K4015" s="47">
        <f>Table_Query_from_Mac10[[#This Row],[unit_cost]]</f>
        <v>6.45</v>
      </c>
      <c r="L4015" s="47">
        <f>Table_Query_from_Mac10[[#This Row],[Live-cost]]*(1+Table_Query_from_Mac10[[#This Row],[CogsIncreasebyTYPE]])</f>
        <v>6.45</v>
      </c>
      <c r="M4015" s="47">
        <f>Table_Query_from_Mac10[[#This Row],[Live-cost]]*Table_Query_from_Mac10[[#This Row],[qty_to_ship]]</f>
        <v>206.4</v>
      </c>
      <c r="N4015" s="47">
        <f>IF(Table_Query_from_Mac10[[#This Row],[item_no]]="KDA",-Table_Query_from_Mac10[[#This Row],[unit_price]],Table_Query_from_Mac10[[#This Row],[Net Unit]]*Table_Query_from_Mac10[[#This Row],[qty_to_ship]])</f>
        <v>445.76</v>
      </c>
      <c r="O4015" s="47">
        <f>SUMIFS(Summary!C:C,Summary!H:H,Table_Query_from_Mac10[[#This Row],[Juiceoc]])</f>
        <v>0</v>
      </c>
      <c r="P4015" s="47">
        <f>SUMIFS(Summary!D:D,Summary!H:H,Table_Query_from_Mac10[[#This Row],[Juiceoc]])</f>
        <v>0</v>
      </c>
      <c r="Q4015" s="47">
        <f>SUMIFS(Summary!E:E,Summary!H:H,Table_Query_from_Mac10[[#This Row],[Juiceoc]])</f>
        <v>0</v>
      </c>
      <c r="R4015" s="47">
        <f>Table_Query_from_Mac10[[#This Row],[Net Unit]]*(1+Table_Query_from_Mac10[[#This Row],[PriceIncreasebyType]])</f>
        <v>13.93</v>
      </c>
      <c r="S4015" s="47">
        <f>Table_Query_from_Mac10[[#This Row],[UnitPriceFuture]]*Table_Query_from_Mac10[[#This Row],[qtytoShipFuture]]</f>
        <v>445.76</v>
      </c>
      <c r="T4015" s="47">
        <f>ROUND(Table_Query_from_Mac10[[#This Row],[qty_to_ship]]*(1+Table_Query_from_Mac10[[#This Row],[VolumeIncreasebyType]]),0)</f>
        <v>32</v>
      </c>
      <c r="U4015" s="47">
        <f>Table_Query_from_Mac10[[#This Row],[qtytoShipFuture]]*Table_Query_from_Mac10[[#This Row],[Future-cost]]</f>
        <v>206.4</v>
      </c>
      <c r="V4015" s="47">
        <f>Table_Query_from_Mac10[[#This Row],[qtytoShipFuture]]-Table_Query_from_Mac10[[#This Row],[qty_to_ship]]</f>
        <v>0</v>
      </c>
      <c r="W4015" s="47">
        <f>Table_Query_from_Mac10[[#This Row],[UnitPriceFuture]]</f>
        <v>13.93</v>
      </c>
      <c r="X4015" s="47">
        <f>Table_Query_from_Mac10[[#This Row],[Unit Increase]]*Table_Query_from_Mac10[[#This Row],[UnitPriceFuture]]</f>
        <v>0</v>
      </c>
      <c r="Y4015" s="47">
        <f>Table_Query_from_Mac10[[#This Row],[Unit Increase]]*Table_Query_from_Mac10[[#This Row],[Future-cost]]</f>
        <v>0</v>
      </c>
      <c r="Z4015" s="47">
        <f>-(Table_Query_from_Mac10[[#This Row],[Incremental Sales]]+((Table_Query_from_Mac10[[#This Row],[Incremental Sales]]*-(SUM(Summary!$S$8:$S$9)))))*Summary!$S$18</f>
        <v>0</v>
      </c>
      <c r="AA4015" s="47">
        <f>IFERROR(Table_Query_from_Mac10[[#This Row],[Incremental Cost]]/Table_Query_from_Mac10[[#This Row],[Incremental Sales]],0)</f>
        <v>0</v>
      </c>
      <c r="AB4015" s="47">
        <f>IFERROR(Table_Query_from_Mac10[[#This Row],[TotalCostFuture]]/Table_Query_from_Mac10[[#This Row],[totalsalesFuture]],0)</f>
        <v>0.46302943287867915</v>
      </c>
      <c r="AN4015" s="31">
        <v>128</v>
      </c>
      <c r="AO4015">
        <f t="shared" si="124"/>
        <v>32</v>
      </c>
      <c r="AQ4015" s="31">
        <v>39.81</v>
      </c>
      <c r="AR4015">
        <f t="shared" si="125"/>
        <v>13.93</v>
      </c>
    </row>
    <row r="4016" spans="1:44" x14ac:dyDescent="0.25">
      <c r="A4016">
        <v>90405</v>
      </c>
      <c r="B4016">
        <v>4</v>
      </c>
      <c r="C4016" t="s">
        <v>53</v>
      </c>
      <c r="D4016" t="s">
        <v>80</v>
      </c>
      <c r="E4016">
        <v>64</v>
      </c>
      <c r="F4016">
        <v>7.01</v>
      </c>
      <c r="G4016">
        <v>15.21</v>
      </c>
      <c r="H4016" s="1">
        <v>44862</v>
      </c>
      <c r="I4016" s="20">
        <v>0</v>
      </c>
      <c r="J4016" s="47">
        <f>Table_Query_from_Mac10[[#This Row],[unit_price]]-(Table_Query_from_Mac10[[#This Row],[unit_price]]*(Table_Query_from_Mac10[[#This Row],[discount_pct]]/100))</f>
        <v>15.21</v>
      </c>
      <c r="K4016" s="47">
        <f>Table_Query_from_Mac10[[#This Row],[unit_cost]]</f>
        <v>7.01</v>
      </c>
      <c r="L4016" s="47">
        <f>Table_Query_from_Mac10[[#This Row],[Live-cost]]*(1+Table_Query_from_Mac10[[#This Row],[CogsIncreasebyTYPE]])</f>
        <v>7.01</v>
      </c>
      <c r="M4016" s="47">
        <f>Table_Query_from_Mac10[[#This Row],[Live-cost]]*Table_Query_from_Mac10[[#This Row],[qty_to_ship]]</f>
        <v>448.64</v>
      </c>
      <c r="N4016" s="47">
        <f>IF(Table_Query_from_Mac10[[#This Row],[item_no]]="KDA",-Table_Query_from_Mac10[[#This Row],[unit_price]],Table_Query_from_Mac10[[#This Row],[Net Unit]]*Table_Query_from_Mac10[[#This Row],[qty_to_ship]])</f>
        <v>973.44</v>
      </c>
      <c r="O4016" s="47">
        <f>SUMIFS(Summary!C:C,Summary!H:H,Table_Query_from_Mac10[[#This Row],[Juiceoc]])</f>
        <v>0</v>
      </c>
      <c r="P4016" s="47">
        <f>SUMIFS(Summary!D:D,Summary!H:H,Table_Query_from_Mac10[[#This Row],[Juiceoc]])</f>
        <v>0</v>
      </c>
      <c r="Q4016" s="47">
        <f>SUMIFS(Summary!E:E,Summary!H:H,Table_Query_from_Mac10[[#This Row],[Juiceoc]])</f>
        <v>0</v>
      </c>
      <c r="R4016" s="47">
        <f>Table_Query_from_Mac10[[#This Row],[Net Unit]]*(1+Table_Query_from_Mac10[[#This Row],[PriceIncreasebyType]])</f>
        <v>15.21</v>
      </c>
      <c r="S4016" s="47">
        <f>Table_Query_from_Mac10[[#This Row],[UnitPriceFuture]]*Table_Query_from_Mac10[[#This Row],[qtytoShipFuture]]</f>
        <v>973.44</v>
      </c>
      <c r="T4016" s="47">
        <f>ROUND(Table_Query_from_Mac10[[#This Row],[qty_to_ship]]*(1+Table_Query_from_Mac10[[#This Row],[VolumeIncreasebyType]]),0)</f>
        <v>64</v>
      </c>
      <c r="U4016" s="47">
        <f>Table_Query_from_Mac10[[#This Row],[qtytoShipFuture]]*Table_Query_from_Mac10[[#This Row],[Future-cost]]</f>
        <v>448.64</v>
      </c>
      <c r="V4016" s="47">
        <f>Table_Query_from_Mac10[[#This Row],[qtytoShipFuture]]-Table_Query_from_Mac10[[#This Row],[qty_to_ship]]</f>
        <v>0</v>
      </c>
      <c r="W4016" s="47">
        <f>Table_Query_from_Mac10[[#This Row],[UnitPriceFuture]]</f>
        <v>15.21</v>
      </c>
      <c r="X4016" s="47">
        <f>Table_Query_from_Mac10[[#This Row],[Unit Increase]]*Table_Query_from_Mac10[[#This Row],[UnitPriceFuture]]</f>
        <v>0</v>
      </c>
      <c r="Y4016" s="47">
        <f>Table_Query_from_Mac10[[#This Row],[Unit Increase]]*Table_Query_from_Mac10[[#This Row],[Future-cost]]</f>
        <v>0</v>
      </c>
      <c r="Z4016" s="47">
        <f>-(Table_Query_from_Mac10[[#This Row],[Incremental Sales]]+((Table_Query_from_Mac10[[#This Row],[Incremental Sales]]*-(SUM(Summary!$S$8:$S$9)))))*Summary!$S$18</f>
        <v>0</v>
      </c>
      <c r="AA4016" s="47">
        <f>IFERROR(Table_Query_from_Mac10[[#This Row],[Incremental Cost]]/Table_Query_from_Mac10[[#This Row],[Incremental Sales]],0)</f>
        <v>0</v>
      </c>
      <c r="AB4016" s="47">
        <f>IFERROR(Table_Query_from_Mac10[[#This Row],[TotalCostFuture]]/Table_Query_from_Mac10[[#This Row],[totalsalesFuture]],0)</f>
        <v>0.46088099934253779</v>
      </c>
      <c r="AN4016" s="30">
        <v>256</v>
      </c>
      <c r="AO4016">
        <f t="shared" si="124"/>
        <v>64</v>
      </c>
      <c r="AQ4016" s="30">
        <v>43.46</v>
      </c>
      <c r="AR4016">
        <f t="shared" si="125"/>
        <v>15.21</v>
      </c>
    </row>
    <row r="4017" spans="1:44" x14ac:dyDescent="0.25">
      <c r="A4017">
        <v>90405</v>
      </c>
      <c r="B4017">
        <v>5</v>
      </c>
      <c r="C4017" t="s">
        <v>53</v>
      </c>
      <c r="D4017" t="s">
        <v>80</v>
      </c>
      <c r="E4017">
        <v>36</v>
      </c>
      <c r="F4017">
        <v>8.3699999999999992</v>
      </c>
      <c r="G4017">
        <v>18.260000000000002</v>
      </c>
      <c r="H4017" s="1">
        <v>44862</v>
      </c>
      <c r="I4017" s="20">
        <v>0</v>
      </c>
      <c r="J4017" s="47">
        <f>Table_Query_from_Mac10[[#This Row],[unit_price]]-(Table_Query_from_Mac10[[#This Row],[unit_price]]*(Table_Query_from_Mac10[[#This Row],[discount_pct]]/100))</f>
        <v>18.260000000000002</v>
      </c>
      <c r="K4017" s="47">
        <f>Table_Query_from_Mac10[[#This Row],[unit_cost]]</f>
        <v>8.3699999999999992</v>
      </c>
      <c r="L4017" s="47">
        <f>Table_Query_from_Mac10[[#This Row],[Live-cost]]*(1+Table_Query_from_Mac10[[#This Row],[CogsIncreasebyTYPE]])</f>
        <v>8.3699999999999992</v>
      </c>
      <c r="M4017" s="47">
        <f>Table_Query_from_Mac10[[#This Row],[Live-cost]]*Table_Query_from_Mac10[[#This Row],[qty_to_ship]]</f>
        <v>301.32</v>
      </c>
      <c r="N4017" s="47">
        <f>IF(Table_Query_from_Mac10[[#This Row],[item_no]]="KDA",-Table_Query_from_Mac10[[#This Row],[unit_price]],Table_Query_from_Mac10[[#This Row],[Net Unit]]*Table_Query_from_Mac10[[#This Row],[qty_to_ship]])</f>
        <v>657.36</v>
      </c>
      <c r="O4017" s="47">
        <f>SUMIFS(Summary!C:C,Summary!H:H,Table_Query_from_Mac10[[#This Row],[Juiceoc]])</f>
        <v>0</v>
      </c>
      <c r="P4017" s="47">
        <f>SUMIFS(Summary!D:D,Summary!H:H,Table_Query_from_Mac10[[#This Row],[Juiceoc]])</f>
        <v>0</v>
      </c>
      <c r="Q4017" s="47">
        <f>SUMIFS(Summary!E:E,Summary!H:H,Table_Query_from_Mac10[[#This Row],[Juiceoc]])</f>
        <v>0</v>
      </c>
      <c r="R4017" s="47">
        <f>Table_Query_from_Mac10[[#This Row],[Net Unit]]*(1+Table_Query_from_Mac10[[#This Row],[PriceIncreasebyType]])</f>
        <v>18.260000000000002</v>
      </c>
      <c r="S4017" s="47">
        <f>Table_Query_from_Mac10[[#This Row],[UnitPriceFuture]]*Table_Query_from_Mac10[[#This Row],[qtytoShipFuture]]</f>
        <v>657.36</v>
      </c>
      <c r="T4017" s="47">
        <f>ROUND(Table_Query_from_Mac10[[#This Row],[qty_to_ship]]*(1+Table_Query_from_Mac10[[#This Row],[VolumeIncreasebyType]]),0)</f>
        <v>36</v>
      </c>
      <c r="U4017" s="47">
        <f>Table_Query_from_Mac10[[#This Row],[qtytoShipFuture]]*Table_Query_from_Mac10[[#This Row],[Future-cost]]</f>
        <v>301.32</v>
      </c>
      <c r="V4017" s="47">
        <f>Table_Query_from_Mac10[[#This Row],[qtytoShipFuture]]-Table_Query_from_Mac10[[#This Row],[qty_to_ship]]</f>
        <v>0</v>
      </c>
      <c r="W4017" s="47">
        <f>Table_Query_from_Mac10[[#This Row],[UnitPriceFuture]]</f>
        <v>18.260000000000002</v>
      </c>
      <c r="X4017" s="47">
        <f>Table_Query_from_Mac10[[#This Row],[Unit Increase]]*Table_Query_from_Mac10[[#This Row],[UnitPriceFuture]]</f>
        <v>0</v>
      </c>
      <c r="Y4017" s="47">
        <f>Table_Query_from_Mac10[[#This Row],[Unit Increase]]*Table_Query_from_Mac10[[#This Row],[Future-cost]]</f>
        <v>0</v>
      </c>
      <c r="Z4017" s="47">
        <f>-(Table_Query_from_Mac10[[#This Row],[Incremental Sales]]+((Table_Query_from_Mac10[[#This Row],[Incremental Sales]]*-(SUM(Summary!$S$8:$S$9)))))*Summary!$S$18</f>
        <v>0</v>
      </c>
      <c r="AA4017" s="47">
        <f>IFERROR(Table_Query_from_Mac10[[#This Row],[Incremental Cost]]/Table_Query_from_Mac10[[#This Row],[Incremental Sales]],0)</f>
        <v>0</v>
      </c>
      <c r="AB4017" s="47">
        <f>IFERROR(Table_Query_from_Mac10[[#This Row],[TotalCostFuture]]/Table_Query_from_Mac10[[#This Row],[totalsalesFuture]],0)</f>
        <v>0.45837897042716319</v>
      </c>
      <c r="AN4017" s="31">
        <v>144</v>
      </c>
      <c r="AO4017">
        <f t="shared" si="124"/>
        <v>36</v>
      </c>
      <c r="AQ4017" s="31">
        <v>52.18</v>
      </c>
      <c r="AR4017">
        <f t="shared" si="125"/>
        <v>18.260000000000002</v>
      </c>
    </row>
    <row r="4018" spans="1:44" x14ac:dyDescent="0.25">
      <c r="A4018">
        <v>90405</v>
      </c>
      <c r="B4018">
        <v>6</v>
      </c>
      <c r="C4018" t="s">
        <v>53</v>
      </c>
      <c r="D4018" t="s">
        <v>80</v>
      </c>
      <c r="E4018">
        <v>27</v>
      </c>
      <c r="F4018">
        <v>9.77</v>
      </c>
      <c r="G4018">
        <v>22.47</v>
      </c>
      <c r="H4018" s="1">
        <v>44862</v>
      </c>
      <c r="I4018" s="20">
        <v>0</v>
      </c>
      <c r="J4018" s="47">
        <f>Table_Query_from_Mac10[[#This Row],[unit_price]]-(Table_Query_from_Mac10[[#This Row],[unit_price]]*(Table_Query_from_Mac10[[#This Row],[discount_pct]]/100))</f>
        <v>22.47</v>
      </c>
      <c r="K4018" s="47">
        <f>Table_Query_from_Mac10[[#This Row],[unit_cost]]</f>
        <v>9.77</v>
      </c>
      <c r="L4018" s="47">
        <f>Table_Query_from_Mac10[[#This Row],[Live-cost]]*(1+Table_Query_from_Mac10[[#This Row],[CogsIncreasebyTYPE]])</f>
        <v>9.77</v>
      </c>
      <c r="M4018" s="47">
        <f>Table_Query_from_Mac10[[#This Row],[Live-cost]]*Table_Query_from_Mac10[[#This Row],[qty_to_ship]]</f>
        <v>263.78999999999996</v>
      </c>
      <c r="N4018" s="47">
        <f>IF(Table_Query_from_Mac10[[#This Row],[item_no]]="KDA",-Table_Query_from_Mac10[[#This Row],[unit_price]],Table_Query_from_Mac10[[#This Row],[Net Unit]]*Table_Query_from_Mac10[[#This Row],[qty_to_ship]])</f>
        <v>606.68999999999994</v>
      </c>
      <c r="O4018" s="47">
        <f>SUMIFS(Summary!C:C,Summary!H:H,Table_Query_from_Mac10[[#This Row],[Juiceoc]])</f>
        <v>0</v>
      </c>
      <c r="P4018" s="47">
        <f>SUMIFS(Summary!D:D,Summary!H:H,Table_Query_from_Mac10[[#This Row],[Juiceoc]])</f>
        <v>0</v>
      </c>
      <c r="Q4018" s="47">
        <f>SUMIFS(Summary!E:E,Summary!H:H,Table_Query_from_Mac10[[#This Row],[Juiceoc]])</f>
        <v>0</v>
      </c>
      <c r="R4018" s="47">
        <f>Table_Query_from_Mac10[[#This Row],[Net Unit]]*(1+Table_Query_from_Mac10[[#This Row],[PriceIncreasebyType]])</f>
        <v>22.47</v>
      </c>
      <c r="S4018" s="47">
        <f>Table_Query_from_Mac10[[#This Row],[UnitPriceFuture]]*Table_Query_from_Mac10[[#This Row],[qtytoShipFuture]]</f>
        <v>606.68999999999994</v>
      </c>
      <c r="T4018" s="47">
        <f>ROUND(Table_Query_from_Mac10[[#This Row],[qty_to_ship]]*(1+Table_Query_from_Mac10[[#This Row],[VolumeIncreasebyType]]),0)</f>
        <v>27</v>
      </c>
      <c r="U4018" s="47">
        <f>Table_Query_from_Mac10[[#This Row],[qtytoShipFuture]]*Table_Query_from_Mac10[[#This Row],[Future-cost]]</f>
        <v>263.78999999999996</v>
      </c>
      <c r="V4018" s="47">
        <f>Table_Query_from_Mac10[[#This Row],[qtytoShipFuture]]-Table_Query_from_Mac10[[#This Row],[qty_to_ship]]</f>
        <v>0</v>
      </c>
      <c r="W4018" s="47">
        <f>Table_Query_from_Mac10[[#This Row],[UnitPriceFuture]]</f>
        <v>22.47</v>
      </c>
      <c r="X4018" s="47">
        <f>Table_Query_from_Mac10[[#This Row],[Unit Increase]]*Table_Query_from_Mac10[[#This Row],[UnitPriceFuture]]</f>
        <v>0</v>
      </c>
      <c r="Y4018" s="47">
        <f>Table_Query_from_Mac10[[#This Row],[Unit Increase]]*Table_Query_from_Mac10[[#This Row],[Future-cost]]</f>
        <v>0</v>
      </c>
      <c r="Z4018" s="47">
        <f>-(Table_Query_from_Mac10[[#This Row],[Incremental Sales]]+((Table_Query_from_Mac10[[#This Row],[Incremental Sales]]*-(SUM(Summary!$S$8:$S$9)))))*Summary!$S$18</f>
        <v>0</v>
      </c>
      <c r="AA4018" s="47">
        <f>IFERROR(Table_Query_from_Mac10[[#This Row],[Incremental Cost]]/Table_Query_from_Mac10[[#This Row],[Incremental Sales]],0)</f>
        <v>0</v>
      </c>
      <c r="AB4018" s="47">
        <f>IFERROR(Table_Query_from_Mac10[[#This Row],[TotalCostFuture]]/Table_Query_from_Mac10[[#This Row],[totalsalesFuture]],0)</f>
        <v>0.43480195816644412</v>
      </c>
      <c r="AN4018" s="30">
        <v>108</v>
      </c>
      <c r="AO4018">
        <f t="shared" si="124"/>
        <v>27</v>
      </c>
      <c r="AQ4018" s="30">
        <v>64.19</v>
      </c>
      <c r="AR4018">
        <f t="shared" si="125"/>
        <v>22.47</v>
      </c>
    </row>
    <row r="4019" spans="1:44" x14ac:dyDescent="0.25">
      <c r="A4019">
        <v>90405</v>
      </c>
      <c r="B4019">
        <v>7</v>
      </c>
      <c r="C4019" t="s">
        <v>53</v>
      </c>
      <c r="D4019" t="s">
        <v>80</v>
      </c>
      <c r="E4019">
        <v>12</v>
      </c>
      <c r="F4019">
        <v>11.16</v>
      </c>
      <c r="G4019">
        <v>25.9</v>
      </c>
      <c r="H4019" s="1">
        <v>44862</v>
      </c>
      <c r="I4019" s="20">
        <v>0</v>
      </c>
      <c r="J4019" s="47">
        <f>Table_Query_from_Mac10[[#This Row],[unit_price]]-(Table_Query_from_Mac10[[#This Row],[unit_price]]*(Table_Query_from_Mac10[[#This Row],[discount_pct]]/100))</f>
        <v>25.9</v>
      </c>
      <c r="K4019" s="47">
        <f>Table_Query_from_Mac10[[#This Row],[unit_cost]]</f>
        <v>11.16</v>
      </c>
      <c r="L4019" s="47">
        <f>Table_Query_from_Mac10[[#This Row],[Live-cost]]*(1+Table_Query_from_Mac10[[#This Row],[CogsIncreasebyTYPE]])</f>
        <v>11.16</v>
      </c>
      <c r="M4019" s="47">
        <f>Table_Query_from_Mac10[[#This Row],[Live-cost]]*Table_Query_from_Mac10[[#This Row],[qty_to_ship]]</f>
        <v>133.92000000000002</v>
      </c>
      <c r="N4019" s="47">
        <f>IF(Table_Query_from_Mac10[[#This Row],[item_no]]="KDA",-Table_Query_from_Mac10[[#This Row],[unit_price]],Table_Query_from_Mac10[[#This Row],[Net Unit]]*Table_Query_from_Mac10[[#This Row],[qty_to_ship]])</f>
        <v>310.79999999999995</v>
      </c>
      <c r="O4019" s="47">
        <f>SUMIFS(Summary!C:C,Summary!H:H,Table_Query_from_Mac10[[#This Row],[Juiceoc]])</f>
        <v>0</v>
      </c>
      <c r="P4019" s="47">
        <f>SUMIFS(Summary!D:D,Summary!H:H,Table_Query_from_Mac10[[#This Row],[Juiceoc]])</f>
        <v>0</v>
      </c>
      <c r="Q4019" s="47">
        <f>SUMIFS(Summary!E:E,Summary!H:H,Table_Query_from_Mac10[[#This Row],[Juiceoc]])</f>
        <v>0</v>
      </c>
      <c r="R4019" s="47">
        <f>Table_Query_from_Mac10[[#This Row],[Net Unit]]*(1+Table_Query_from_Mac10[[#This Row],[PriceIncreasebyType]])</f>
        <v>25.9</v>
      </c>
      <c r="S4019" s="47">
        <f>Table_Query_from_Mac10[[#This Row],[UnitPriceFuture]]*Table_Query_from_Mac10[[#This Row],[qtytoShipFuture]]</f>
        <v>310.79999999999995</v>
      </c>
      <c r="T4019" s="47">
        <f>ROUND(Table_Query_from_Mac10[[#This Row],[qty_to_ship]]*(1+Table_Query_from_Mac10[[#This Row],[VolumeIncreasebyType]]),0)</f>
        <v>12</v>
      </c>
      <c r="U4019" s="47">
        <f>Table_Query_from_Mac10[[#This Row],[qtytoShipFuture]]*Table_Query_from_Mac10[[#This Row],[Future-cost]]</f>
        <v>133.92000000000002</v>
      </c>
      <c r="V4019" s="47">
        <f>Table_Query_from_Mac10[[#This Row],[qtytoShipFuture]]-Table_Query_from_Mac10[[#This Row],[qty_to_ship]]</f>
        <v>0</v>
      </c>
      <c r="W4019" s="47">
        <f>Table_Query_from_Mac10[[#This Row],[UnitPriceFuture]]</f>
        <v>25.9</v>
      </c>
      <c r="X4019" s="47">
        <f>Table_Query_from_Mac10[[#This Row],[Unit Increase]]*Table_Query_from_Mac10[[#This Row],[UnitPriceFuture]]</f>
        <v>0</v>
      </c>
      <c r="Y4019" s="47">
        <f>Table_Query_from_Mac10[[#This Row],[Unit Increase]]*Table_Query_from_Mac10[[#This Row],[Future-cost]]</f>
        <v>0</v>
      </c>
      <c r="Z4019" s="47">
        <f>-(Table_Query_from_Mac10[[#This Row],[Incremental Sales]]+((Table_Query_from_Mac10[[#This Row],[Incremental Sales]]*-(SUM(Summary!$S$8:$S$9)))))*Summary!$S$18</f>
        <v>0</v>
      </c>
      <c r="AA4019" s="47">
        <f>IFERROR(Table_Query_from_Mac10[[#This Row],[Incremental Cost]]/Table_Query_from_Mac10[[#This Row],[Incremental Sales]],0)</f>
        <v>0</v>
      </c>
      <c r="AB4019" s="47">
        <f>IFERROR(Table_Query_from_Mac10[[#This Row],[TotalCostFuture]]/Table_Query_from_Mac10[[#This Row],[totalsalesFuture]],0)</f>
        <v>0.43088803088803102</v>
      </c>
      <c r="AN4019" s="31">
        <v>48</v>
      </c>
      <c r="AO4019">
        <f t="shared" si="124"/>
        <v>12</v>
      </c>
      <c r="AQ4019" s="31">
        <v>73.989999999999995</v>
      </c>
      <c r="AR4019">
        <f t="shared" si="125"/>
        <v>25.9</v>
      </c>
    </row>
    <row r="4020" spans="1:44" x14ac:dyDescent="0.25">
      <c r="A4020">
        <v>90405</v>
      </c>
      <c r="B4020">
        <v>8</v>
      </c>
      <c r="C4020" t="s">
        <v>53</v>
      </c>
      <c r="D4020" t="s">
        <v>80</v>
      </c>
      <c r="E4020">
        <v>4</v>
      </c>
      <c r="F4020">
        <v>12.77</v>
      </c>
      <c r="G4020">
        <v>31.2</v>
      </c>
      <c r="H4020" s="1">
        <v>44862</v>
      </c>
      <c r="I4020" s="20">
        <v>0</v>
      </c>
      <c r="J4020" s="47">
        <f>Table_Query_from_Mac10[[#This Row],[unit_price]]-(Table_Query_from_Mac10[[#This Row],[unit_price]]*(Table_Query_from_Mac10[[#This Row],[discount_pct]]/100))</f>
        <v>31.2</v>
      </c>
      <c r="K4020" s="47">
        <f>Table_Query_from_Mac10[[#This Row],[unit_cost]]</f>
        <v>12.77</v>
      </c>
      <c r="L4020" s="47">
        <f>Table_Query_from_Mac10[[#This Row],[Live-cost]]*(1+Table_Query_from_Mac10[[#This Row],[CogsIncreasebyTYPE]])</f>
        <v>12.77</v>
      </c>
      <c r="M4020" s="47">
        <f>Table_Query_from_Mac10[[#This Row],[Live-cost]]*Table_Query_from_Mac10[[#This Row],[qty_to_ship]]</f>
        <v>51.08</v>
      </c>
      <c r="N4020" s="47">
        <f>IF(Table_Query_from_Mac10[[#This Row],[item_no]]="KDA",-Table_Query_from_Mac10[[#This Row],[unit_price]],Table_Query_from_Mac10[[#This Row],[Net Unit]]*Table_Query_from_Mac10[[#This Row],[qty_to_ship]])</f>
        <v>124.8</v>
      </c>
      <c r="O4020" s="47">
        <f>SUMIFS(Summary!C:C,Summary!H:H,Table_Query_from_Mac10[[#This Row],[Juiceoc]])</f>
        <v>0</v>
      </c>
      <c r="P4020" s="47">
        <f>SUMIFS(Summary!D:D,Summary!H:H,Table_Query_from_Mac10[[#This Row],[Juiceoc]])</f>
        <v>0</v>
      </c>
      <c r="Q4020" s="47">
        <f>SUMIFS(Summary!E:E,Summary!H:H,Table_Query_from_Mac10[[#This Row],[Juiceoc]])</f>
        <v>0</v>
      </c>
      <c r="R4020" s="47">
        <f>Table_Query_from_Mac10[[#This Row],[Net Unit]]*(1+Table_Query_from_Mac10[[#This Row],[PriceIncreasebyType]])</f>
        <v>31.2</v>
      </c>
      <c r="S4020" s="47">
        <f>Table_Query_from_Mac10[[#This Row],[UnitPriceFuture]]*Table_Query_from_Mac10[[#This Row],[qtytoShipFuture]]</f>
        <v>124.8</v>
      </c>
      <c r="T4020" s="47">
        <f>ROUND(Table_Query_from_Mac10[[#This Row],[qty_to_ship]]*(1+Table_Query_from_Mac10[[#This Row],[VolumeIncreasebyType]]),0)</f>
        <v>4</v>
      </c>
      <c r="U4020" s="47">
        <f>Table_Query_from_Mac10[[#This Row],[qtytoShipFuture]]*Table_Query_from_Mac10[[#This Row],[Future-cost]]</f>
        <v>51.08</v>
      </c>
      <c r="V4020" s="47">
        <f>Table_Query_from_Mac10[[#This Row],[qtytoShipFuture]]-Table_Query_from_Mac10[[#This Row],[qty_to_ship]]</f>
        <v>0</v>
      </c>
      <c r="W4020" s="47">
        <f>Table_Query_from_Mac10[[#This Row],[UnitPriceFuture]]</f>
        <v>31.2</v>
      </c>
      <c r="X4020" s="47">
        <f>Table_Query_from_Mac10[[#This Row],[Unit Increase]]*Table_Query_from_Mac10[[#This Row],[UnitPriceFuture]]</f>
        <v>0</v>
      </c>
      <c r="Y4020" s="47">
        <f>Table_Query_from_Mac10[[#This Row],[Unit Increase]]*Table_Query_from_Mac10[[#This Row],[Future-cost]]</f>
        <v>0</v>
      </c>
      <c r="Z4020" s="47">
        <f>-(Table_Query_from_Mac10[[#This Row],[Incremental Sales]]+((Table_Query_from_Mac10[[#This Row],[Incremental Sales]]*-(SUM(Summary!$S$8:$S$9)))))*Summary!$S$18</f>
        <v>0</v>
      </c>
      <c r="AA4020" s="47">
        <f>IFERROR(Table_Query_from_Mac10[[#This Row],[Incremental Cost]]/Table_Query_from_Mac10[[#This Row],[Incremental Sales]],0)</f>
        <v>0</v>
      </c>
      <c r="AB4020" s="47">
        <f>IFERROR(Table_Query_from_Mac10[[#This Row],[TotalCostFuture]]/Table_Query_from_Mac10[[#This Row],[totalsalesFuture]],0)</f>
        <v>0.40929487179487178</v>
      </c>
      <c r="AN4020" s="30">
        <v>16</v>
      </c>
      <c r="AO4020">
        <f t="shared" si="124"/>
        <v>4</v>
      </c>
      <c r="AQ4020" s="30">
        <v>89.13</v>
      </c>
      <c r="AR4020">
        <f t="shared" si="125"/>
        <v>31.2</v>
      </c>
    </row>
    <row r="4021" spans="1:44" x14ac:dyDescent="0.25">
      <c r="A4021">
        <v>90405</v>
      </c>
      <c r="B4021">
        <v>9</v>
      </c>
      <c r="C4021" t="s">
        <v>53</v>
      </c>
      <c r="D4021" t="s">
        <v>80</v>
      </c>
      <c r="E4021">
        <v>4</v>
      </c>
      <c r="F4021">
        <v>14.67</v>
      </c>
      <c r="G4021">
        <v>36.619999999999997</v>
      </c>
      <c r="H4021" s="1">
        <v>44862</v>
      </c>
      <c r="I4021" s="20">
        <v>0</v>
      </c>
      <c r="J4021" s="47">
        <f>Table_Query_from_Mac10[[#This Row],[unit_price]]-(Table_Query_from_Mac10[[#This Row],[unit_price]]*(Table_Query_from_Mac10[[#This Row],[discount_pct]]/100))</f>
        <v>36.619999999999997</v>
      </c>
      <c r="K4021" s="47">
        <f>Table_Query_from_Mac10[[#This Row],[unit_cost]]</f>
        <v>14.67</v>
      </c>
      <c r="L4021" s="47">
        <f>Table_Query_from_Mac10[[#This Row],[Live-cost]]*(1+Table_Query_from_Mac10[[#This Row],[CogsIncreasebyTYPE]])</f>
        <v>14.67</v>
      </c>
      <c r="M4021" s="47">
        <f>Table_Query_from_Mac10[[#This Row],[Live-cost]]*Table_Query_from_Mac10[[#This Row],[qty_to_ship]]</f>
        <v>58.68</v>
      </c>
      <c r="N4021" s="47">
        <f>IF(Table_Query_from_Mac10[[#This Row],[item_no]]="KDA",-Table_Query_from_Mac10[[#This Row],[unit_price]],Table_Query_from_Mac10[[#This Row],[Net Unit]]*Table_Query_from_Mac10[[#This Row],[qty_to_ship]])</f>
        <v>146.47999999999999</v>
      </c>
      <c r="O4021" s="47">
        <f>SUMIFS(Summary!C:C,Summary!H:H,Table_Query_from_Mac10[[#This Row],[Juiceoc]])</f>
        <v>0</v>
      </c>
      <c r="P4021" s="47">
        <f>SUMIFS(Summary!D:D,Summary!H:H,Table_Query_from_Mac10[[#This Row],[Juiceoc]])</f>
        <v>0</v>
      </c>
      <c r="Q4021" s="47">
        <f>SUMIFS(Summary!E:E,Summary!H:H,Table_Query_from_Mac10[[#This Row],[Juiceoc]])</f>
        <v>0</v>
      </c>
      <c r="R4021" s="47">
        <f>Table_Query_from_Mac10[[#This Row],[Net Unit]]*(1+Table_Query_from_Mac10[[#This Row],[PriceIncreasebyType]])</f>
        <v>36.619999999999997</v>
      </c>
      <c r="S4021" s="47">
        <f>Table_Query_from_Mac10[[#This Row],[UnitPriceFuture]]*Table_Query_from_Mac10[[#This Row],[qtytoShipFuture]]</f>
        <v>146.47999999999999</v>
      </c>
      <c r="T4021" s="47">
        <f>ROUND(Table_Query_from_Mac10[[#This Row],[qty_to_ship]]*(1+Table_Query_from_Mac10[[#This Row],[VolumeIncreasebyType]]),0)</f>
        <v>4</v>
      </c>
      <c r="U4021" s="47">
        <f>Table_Query_from_Mac10[[#This Row],[qtytoShipFuture]]*Table_Query_from_Mac10[[#This Row],[Future-cost]]</f>
        <v>58.68</v>
      </c>
      <c r="V4021" s="47">
        <f>Table_Query_from_Mac10[[#This Row],[qtytoShipFuture]]-Table_Query_from_Mac10[[#This Row],[qty_to_ship]]</f>
        <v>0</v>
      </c>
      <c r="W4021" s="47">
        <f>Table_Query_from_Mac10[[#This Row],[UnitPriceFuture]]</f>
        <v>36.619999999999997</v>
      </c>
      <c r="X4021" s="47">
        <f>Table_Query_from_Mac10[[#This Row],[Unit Increase]]*Table_Query_from_Mac10[[#This Row],[UnitPriceFuture]]</f>
        <v>0</v>
      </c>
      <c r="Y4021" s="47">
        <f>Table_Query_from_Mac10[[#This Row],[Unit Increase]]*Table_Query_from_Mac10[[#This Row],[Future-cost]]</f>
        <v>0</v>
      </c>
      <c r="Z4021" s="47">
        <f>-(Table_Query_from_Mac10[[#This Row],[Incremental Sales]]+((Table_Query_from_Mac10[[#This Row],[Incremental Sales]]*-(SUM(Summary!$S$8:$S$9)))))*Summary!$S$18</f>
        <v>0</v>
      </c>
      <c r="AA4021" s="47">
        <f>IFERROR(Table_Query_from_Mac10[[#This Row],[Incremental Cost]]/Table_Query_from_Mac10[[#This Row],[Incremental Sales]],0)</f>
        <v>0</v>
      </c>
      <c r="AB4021" s="47">
        <f>IFERROR(Table_Query_from_Mac10[[#This Row],[TotalCostFuture]]/Table_Query_from_Mac10[[#This Row],[totalsalesFuture]],0)</f>
        <v>0.40060076460950306</v>
      </c>
      <c r="AN4021" s="31">
        <v>16</v>
      </c>
      <c r="AO4021">
        <f t="shared" si="124"/>
        <v>4</v>
      </c>
      <c r="AQ4021" s="31">
        <v>104.62</v>
      </c>
      <c r="AR4021">
        <f t="shared" si="125"/>
        <v>36.619999999999997</v>
      </c>
    </row>
    <row r="4022" spans="1:44" x14ac:dyDescent="0.25">
      <c r="A4022">
        <v>90406</v>
      </c>
      <c r="B4022">
        <v>1</v>
      </c>
      <c r="C4022" t="s">
        <v>55</v>
      </c>
      <c r="D4022" t="s">
        <v>81</v>
      </c>
      <c r="E4022">
        <v>6</v>
      </c>
      <c r="F4022">
        <v>1.23</v>
      </c>
      <c r="G4022">
        <v>3.8</v>
      </c>
      <c r="H4022" s="1">
        <v>44851</v>
      </c>
      <c r="I4022" s="20">
        <v>0</v>
      </c>
      <c r="J4022" s="47">
        <f>Table_Query_from_Mac10[[#This Row],[unit_price]]-(Table_Query_from_Mac10[[#This Row],[unit_price]]*(Table_Query_from_Mac10[[#This Row],[discount_pct]]/100))</f>
        <v>3.8</v>
      </c>
      <c r="K4022" s="47">
        <f>Table_Query_from_Mac10[[#This Row],[unit_cost]]</f>
        <v>1.23</v>
      </c>
      <c r="L4022" s="47">
        <f>Table_Query_from_Mac10[[#This Row],[Live-cost]]*(1+Table_Query_from_Mac10[[#This Row],[CogsIncreasebyTYPE]])</f>
        <v>1.23</v>
      </c>
      <c r="M4022" s="47">
        <f>Table_Query_from_Mac10[[#This Row],[Live-cost]]*Table_Query_from_Mac10[[#This Row],[qty_to_ship]]</f>
        <v>7.38</v>
      </c>
      <c r="N4022" s="47">
        <f>IF(Table_Query_from_Mac10[[#This Row],[item_no]]="KDA",-Table_Query_from_Mac10[[#This Row],[unit_price]],Table_Query_from_Mac10[[#This Row],[Net Unit]]*Table_Query_from_Mac10[[#This Row],[qty_to_ship]])</f>
        <v>22.799999999999997</v>
      </c>
      <c r="O4022" s="47">
        <f>SUMIFS(Summary!C:C,Summary!H:H,Table_Query_from_Mac10[[#This Row],[Juiceoc]])</f>
        <v>0</v>
      </c>
      <c r="P4022" s="47">
        <f>SUMIFS(Summary!D:D,Summary!H:H,Table_Query_from_Mac10[[#This Row],[Juiceoc]])</f>
        <v>0</v>
      </c>
      <c r="Q4022" s="47">
        <f>SUMIFS(Summary!E:E,Summary!H:H,Table_Query_from_Mac10[[#This Row],[Juiceoc]])</f>
        <v>0</v>
      </c>
      <c r="R4022" s="47">
        <f>Table_Query_from_Mac10[[#This Row],[Net Unit]]*(1+Table_Query_from_Mac10[[#This Row],[PriceIncreasebyType]])</f>
        <v>3.8</v>
      </c>
      <c r="S4022" s="47">
        <f>Table_Query_from_Mac10[[#This Row],[UnitPriceFuture]]*Table_Query_from_Mac10[[#This Row],[qtytoShipFuture]]</f>
        <v>22.799999999999997</v>
      </c>
      <c r="T4022" s="47">
        <f>ROUND(Table_Query_from_Mac10[[#This Row],[qty_to_ship]]*(1+Table_Query_from_Mac10[[#This Row],[VolumeIncreasebyType]]),0)</f>
        <v>6</v>
      </c>
      <c r="U4022" s="47">
        <f>Table_Query_from_Mac10[[#This Row],[qtytoShipFuture]]*Table_Query_from_Mac10[[#This Row],[Future-cost]]</f>
        <v>7.38</v>
      </c>
      <c r="V4022" s="47">
        <f>Table_Query_from_Mac10[[#This Row],[qtytoShipFuture]]-Table_Query_from_Mac10[[#This Row],[qty_to_ship]]</f>
        <v>0</v>
      </c>
      <c r="W4022" s="47">
        <f>Table_Query_from_Mac10[[#This Row],[UnitPriceFuture]]</f>
        <v>3.8</v>
      </c>
      <c r="X4022" s="47">
        <f>Table_Query_from_Mac10[[#This Row],[Unit Increase]]*Table_Query_from_Mac10[[#This Row],[UnitPriceFuture]]</f>
        <v>0</v>
      </c>
      <c r="Y4022" s="47">
        <f>Table_Query_from_Mac10[[#This Row],[Unit Increase]]*Table_Query_from_Mac10[[#This Row],[Future-cost]]</f>
        <v>0</v>
      </c>
      <c r="Z4022" s="47">
        <f>-(Table_Query_from_Mac10[[#This Row],[Incremental Sales]]+((Table_Query_from_Mac10[[#This Row],[Incremental Sales]]*-(SUM(Summary!$S$8:$S$9)))))*Summary!$S$18</f>
        <v>0</v>
      </c>
      <c r="AA4022" s="47">
        <f>IFERROR(Table_Query_from_Mac10[[#This Row],[Incremental Cost]]/Table_Query_from_Mac10[[#This Row],[Incremental Sales]],0)</f>
        <v>0</v>
      </c>
      <c r="AB4022" s="47">
        <f>IFERROR(Table_Query_from_Mac10[[#This Row],[TotalCostFuture]]/Table_Query_from_Mac10[[#This Row],[totalsalesFuture]],0)</f>
        <v>0.32368421052631585</v>
      </c>
      <c r="AN4022" s="30">
        <v>24</v>
      </c>
      <c r="AO4022">
        <f t="shared" si="124"/>
        <v>6</v>
      </c>
      <c r="AQ4022" s="30">
        <v>10.86</v>
      </c>
      <c r="AR4022">
        <f t="shared" si="125"/>
        <v>3.8</v>
      </c>
    </row>
    <row r="4023" spans="1:44" x14ac:dyDescent="0.25">
      <c r="A4023">
        <v>90406</v>
      </c>
      <c r="B4023">
        <v>2</v>
      </c>
      <c r="C4023" t="s">
        <v>55</v>
      </c>
      <c r="D4023" t="s">
        <v>81</v>
      </c>
      <c r="E4023">
        <v>15</v>
      </c>
      <c r="F4023">
        <v>1.59</v>
      </c>
      <c r="G4023">
        <v>5.77</v>
      </c>
      <c r="H4023" s="1">
        <v>44851</v>
      </c>
      <c r="I4023" s="20">
        <v>0</v>
      </c>
      <c r="J4023" s="47">
        <f>Table_Query_from_Mac10[[#This Row],[unit_price]]-(Table_Query_from_Mac10[[#This Row],[unit_price]]*(Table_Query_from_Mac10[[#This Row],[discount_pct]]/100))</f>
        <v>5.77</v>
      </c>
      <c r="K4023" s="47">
        <f>Table_Query_from_Mac10[[#This Row],[unit_cost]]</f>
        <v>1.59</v>
      </c>
      <c r="L4023" s="47">
        <f>Table_Query_from_Mac10[[#This Row],[Live-cost]]*(1+Table_Query_from_Mac10[[#This Row],[CogsIncreasebyTYPE]])</f>
        <v>1.59</v>
      </c>
      <c r="M4023" s="47">
        <f>Table_Query_from_Mac10[[#This Row],[Live-cost]]*Table_Query_from_Mac10[[#This Row],[qty_to_ship]]</f>
        <v>23.85</v>
      </c>
      <c r="N4023" s="47">
        <f>IF(Table_Query_from_Mac10[[#This Row],[item_no]]="KDA",-Table_Query_from_Mac10[[#This Row],[unit_price]],Table_Query_from_Mac10[[#This Row],[Net Unit]]*Table_Query_from_Mac10[[#This Row],[qty_to_ship]])</f>
        <v>86.55</v>
      </c>
      <c r="O4023" s="47">
        <f>SUMIFS(Summary!C:C,Summary!H:H,Table_Query_from_Mac10[[#This Row],[Juiceoc]])</f>
        <v>0</v>
      </c>
      <c r="P4023" s="47">
        <f>SUMIFS(Summary!D:D,Summary!H:H,Table_Query_from_Mac10[[#This Row],[Juiceoc]])</f>
        <v>0</v>
      </c>
      <c r="Q4023" s="47">
        <f>SUMIFS(Summary!E:E,Summary!H:H,Table_Query_from_Mac10[[#This Row],[Juiceoc]])</f>
        <v>0</v>
      </c>
      <c r="R4023" s="47">
        <f>Table_Query_from_Mac10[[#This Row],[Net Unit]]*(1+Table_Query_from_Mac10[[#This Row],[PriceIncreasebyType]])</f>
        <v>5.77</v>
      </c>
      <c r="S4023" s="47">
        <f>Table_Query_from_Mac10[[#This Row],[UnitPriceFuture]]*Table_Query_from_Mac10[[#This Row],[qtytoShipFuture]]</f>
        <v>86.55</v>
      </c>
      <c r="T4023" s="47">
        <f>ROUND(Table_Query_from_Mac10[[#This Row],[qty_to_ship]]*(1+Table_Query_from_Mac10[[#This Row],[VolumeIncreasebyType]]),0)</f>
        <v>15</v>
      </c>
      <c r="U4023" s="47">
        <f>Table_Query_from_Mac10[[#This Row],[qtytoShipFuture]]*Table_Query_from_Mac10[[#This Row],[Future-cost]]</f>
        <v>23.85</v>
      </c>
      <c r="V4023" s="47">
        <f>Table_Query_from_Mac10[[#This Row],[qtytoShipFuture]]-Table_Query_from_Mac10[[#This Row],[qty_to_ship]]</f>
        <v>0</v>
      </c>
      <c r="W4023" s="47">
        <f>Table_Query_from_Mac10[[#This Row],[UnitPriceFuture]]</f>
        <v>5.77</v>
      </c>
      <c r="X4023" s="47">
        <f>Table_Query_from_Mac10[[#This Row],[Unit Increase]]*Table_Query_from_Mac10[[#This Row],[UnitPriceFuture]]</f>
        <v>0</v>
      </c>
      <c r="Y4023" s="47">
        <f>Table_Query_from_Mac10[[#This Row],[Unit Increase]]*Table_Query_from_Mac10[[#This Row],[Future-cost]]</f>
        <v>0</v>
      </c>
      <c r="Z4023" s="47">
        <f>-(Table_Query_from_Mac10[[#This Row],[Incremental Sales]]+((Table_Query_from_Mac10[[#This Row],[Incremental Sales]]*-(SUM(Summary!$S$8:$S$9)))))*Summary!$S$18</f>
        <v>0</v>
      </c>
      <c r="AA4023" s="47">
        <f>IFERROR(Table_Query_from_Mac10[[#This Row],[Incremental Cost]]/Table_Query_from_Mac10[[#This Row],[Incremental Sales]],0)</f>
        <v>0</v>
      </c>
      <c r="AB4023" s="47">
        <f>IFERROR(Table_Query_from_Mac10[[#This Row],[TotalCostFuture]]/Table_Query_from_Mac10[[#This Row],[totalsalesFuture]],0)</f>
        <v>0.27556325823223571</v>
      </c>
      <c r="AN4023" s="31">
        <v>60</v>
      </c>
      <c r="AO4023">
        <f t="shared" si="124"/>
        <v>15</v>
      </c>
      <c r="AQ4023" s="31">
        <v>16.489999999999998</v>
      </c>
      <c r="AR4023">
        <f t="shared" si="125"/>
        <v>5.77</v>
      </c>
    </row>
    <row r="4024" spans="1:44" x14ac:dyDescent="0.25">
      <c r="A4024">
        <v>90406</v>
      </c>
      <c r="B4024">
        <v>3</v>
      </c>
      <c r="C4024" t="s">
        <v>56</v>
      </c>
      <c r="D4024" t="s">
        <v>81</v>
      </c>
      <c r="E4024">
        <v>22</v>
      </c>
      <c r="F4024">
        <v>4.1500000000000004</v>
      </c>
      <c r="G4024">
        <v>10.28</v>
      </c>
      <c r="H4024" s="1">
        <v>44851</v>
      </c>
      <c r="I4024" s="20">
        <v>0</v>
      </c>
      <c r="J4024" s="47">
        <f>Table_Query_from_Mac10[[#This Row],[unit_price]]-(Table_Query_from_Mac10[[#This Row],[unit_price]]*(Table_Query_from_Mac10[[#This Row],[discount_pct]]/100))</f>
        <v>10.28</v>
      </c>
      <c r="K4024" s="47">
        <f>Table_Query_from_Mac10[[#This Row],[unit_cost]]</f>
        <v>4.1500000000000004</v>
      </c>
      <c r="L4024" s="47">
        <f>Table_Query_from_Mac10[[#This Row],[Live-cost]]*(1+Table_Query_from_Mac10[[#This Row],[CogsIncreasebyTYPE]])</f>
        <v>4.1500000000000004</v>
      </c>
      <c r="M4024" s="47">
        <f>Table_Query_from_Mac10[[#This Row],[Live-cost]]*Table_Query_from_Mac10[[#This Row],[qty_to_ship]]</f>
        <v>91.300000000000011</v>
      </c>
      <c r="N4024" s="47">
        <f>IF(Table_Query_from_Mac10[[#This Row],[item_no]]="KDA",-Table_Query_from_Mac10[[#This Row],[unit_price]],Table_Query_from_Mac10[[#This Row],[Net Unit]]*Table_Query_from_Mac10[[#This Row],[qty_to_ship]])</f>
        <v>226.16</v>
      </c>
      <c r="O4024" s="47">
        <f>SUMIFS(Summary!C:C,Summary!H:H,Table_Query_from_Mac10[[#This Row],[Juiceoc]])</f>
        <v>0</v>
      </c>
      <c r="P4024" s="47">
        <f>SUMIFS(Summary!D:D,Summary!H:H,Table_Query_from_Mac10[[#This Row],[Juiceoc]])</f>
        <v>0</v>
      </c>
      <c r="Q4024" s="47">
        <f>SUMIFS(Summary!E:E,Summary!H:H,Table_Query_from_Mac10[[#This Row],[Juiceoc]])</f>
        <v>0</v>
      </c>
      <c r="R4024" s="47">
        <f>Table_Query_from_Mac10[[#This Row],[Net Unit]]*(1+Table_Query_from_Mac10[[#This Row],[PriceIncreasebyType]])</f>
        <v>10.28</v>
      </c>
      <c r="S4024" s="47">
        <f>Table_Query_from_Mac10[[#This Row],[UnitPriceFuture]]*Table_Query_from_Mac10[[#This Row],[qtytoShipFuture]]</f>
        <v>226.16</v>
      </c>
      <c r="T4024" s="47">
        <f>ROUND(Table_Query_from_Mac10[[#This Row],[qty_to_ship]]*(1+Table_Query_from_Mac10[[#This Row],[VolumeIncreasebyType]]),0)</f>
        <v>22</v>
      </c>
      <c r="U4024" s="47">
        <f>Table_Query_from_Mac10[[#This Row],[qtytoShipFuture]]*Table_Query_from_Mac10[[#This Row],[Future-cost]]</f>
        <v>91.300000000000011</v>
      </c>
      <c r="V4024" s="47">
        <f>Table_Query_from_Mac10[[#This Row],[qtytoShipFuture]]-Table_Query_from_Mac10[[#This Row],[qty_to_ship]]</f>
        <v>0</v>
      </c>
      <c r="W4024" s="47">
        <f>Table_Query_from_Mac10[[#This Row],[UnitPriceFuture]]</f>
        <v>10.28</v>
      </c>
      <c r="X4024" s="47">
        <f>Table_Query_from_Mac10[[#This Row],[Unit Increase]]*Table_Query_from_Mac10[[#This Row],[UnitPriceFuture]]</f>
        <v>0</v>
      </c>
      <c r="Y4024" s="47">
        <f>Table_Query_from_Mac10[[#This Row],[Unit Increase]]*Table_Query_from_Mac10[[#This Row],[Future-cost]]</f>
        <v>0</v>
      </c>
      <c r="Z4024" s="47">
        <f>-(Table_Query_from_Mac10[[#This Row],[Incremental Sales]]+((Table_Query_from_Mac10[[#This Row],[Incremental Sales]]*-(SUM(Summary!$S$8:$S$9)))))*Summary!$S$18</f>
        <v>0</v>
      </c>
      <c r="AA4024" s="47">
        <f>IFERROR(Table_Query_from_Mac10[[#This Row],[Incremental Cost]]/Table_Query_from_Mac10[[#This Row],[Incremental Sales]],0)</f>
        <v>0</v>
      </c>
      <c r="AB4024" s="47">
        <f>IFERROR(Table_Query_from_Mac10[[#This Row],[TotalCostFuture]]/Table_Query_from_Mac10[[#This Row],[totalsalesFuture]],0)</f>
        <v>0.40369649805447477</v>
      </c>
      <c r="AN4024" s="30">
        <v>88</v>
      </c>
      <c r="AO4024">
        <f t="shared" si="124"/>
        <v>22</v>
      </c>
      <c r="AQ4024" s="30">
        <v>29.38</v>
      </c>
      <c r="AR4024">
        <f t="shared" si="125"/>
        <v>10.28</v>
      </c>
    </row>
    <row r="4025" spans="1:44" x14ac:dyDescent="0.25">
      <c r="A4025">
        <v>90406</v>
      </c>
      <c r="B4025">
        <v>4</v>
      </c>
      <c r="C4025" t="s">
        <v>55</v>
      </c>
      <c r="D4025" t="s">
        <v>81</v>
      </c>
      <c r="E4025">
        <v>15</v>
      </c>
      <c r="F4025">
        <v>1.82</v>
      </c>
      <c r="G4025">
        <v>6.62</v>
      </c>
      <c r="H4025" s="1">
        <v>44851</v>
      </c>
      <c r="I4025" s="20">
        <v>0</v>
      </c>
      <c r="J4025" s="47">
        <f>Table_Query_from_Mac10[[#This Row],[unit_price]]-(Table_Query_from_Mac10[[#This Row],[unit_price]]*(Table_Query_from_Mac10[[#This Row],[discount_pct]]/100))</f>
        <v>6.62</v>
      </c>
      <c r="K4025" s="47">
        <f>Table_Query_from_Mac10[[#This Row],[unit_cost]]</f>
        <v>1.82</v>
      </c>
      <c r="L4025" s="47">
        <f>Table_Query_from_Mac10[[#This Row],[Live-cost]]*(1+Table_Query_from_Mac10[[#This Row],[CogsIncreasebyTYPE]])</f>
        <v>1.82</v>
      </c>
      <c r="M4025" s="47">
        <f>Table_Query_from_Mac10[[#This Row],[Live-cost]]*Table_Query_from_Mac10[[#This Row],[qty_to_ship]]</f>
        <v>27.3</v>
      </c>
      <c r="N4025" s="47">
        <f>IF(Table_Query_from_Mac10[[#This Row],[item_no]]="KDA",-Table_Query_from_Mac10[[#This Row],[unit_price]],Table_Query_from_Mac10[[#This Row],[Net Unit]]*Table_Query_from_Mac10[[#This Row],[qty_to_ship]])</f>
        <v>99.3</v>
      </c>
      <c r="O4025" s="47">
        <f>SUMIFS(Summary!C:C,Summary!H:H,Table_Query_from_Mac10[[#This Row],[Juiceoc]])</f>
        <v>0</v>
      </c>
      <c r="P4025" s="47">
        <f>SUMIFS(Summary!D:D,Summary!H:H,Table_Query_from_Mac10[[#This Row],[Juiceoc]])</f>
        <v>0</v>
      </c>
      <c r="Q4025" s="47">
        <f>SUMIFS(Summary!E:E,Summary!H:H,Table_Query_from_Mac10[[#This Row],[Juiceoc]])</f>
        <v>0</v>
      </c>
      <c r="R4025" s="47">
        <f>Table_Query_from_Mac10[[#This Row],[Net Unit]]*(1+Table_Query_from_Mac10[[#This Row],[PriceIncreasebyType]])</f>
        <v>6.62</v>
      </c>
      <c r="S4025" s="47">
        <f>Table_Query_from_Mac10[[#This Row],[UnitPriceFuture]]*Table_Query_from_Mac10[[#This Row],[qtytoShipFuture]]</f>
        <v>99.3</v>
      </c>
      <c r="T4025" s="47">
        <f>ROUND(Table_Query_from_Mac10[[#This Row],[qty_to_ship]]*(1+Table_Query_from_Mac10[[#This Row],[VolumeIncreasebyType]]),0)</f>
        <v>15</v>
      </c>
      <c r="U4025" s="47">
        <f>Table_Query_from_Mac10[[#This Row],[qtytoShipFuture]]*Table_Query_from_Mac10[[#This Row],[Future-cost]]</f>
        <v>27.3</v>
      </c>
      <c r="V4025" s="47">
        <f>Table_Query_from_Mac10[[#This Row],[qtytoShipFuture]]-Table_Query_from_Mac10[[#This Row],[qty_to_ship]]</f>
        <v>0</v>
      </c>
      <c r="W4025" s="47">
        <f>Table_Query_from_Mac10[[#This Row],[UnitPriceFuture]]</f>
        <v>6.62</v>
      </c>
      <c r="X4025" s="47">
        <f>Table_Query_from_Mac10[[#This Row],[Unit Increase]]*Table_Query_from_Mac10[[#This Row],[UnitPriceFuture]]</f>
        <v>0</v>
      </c>
      <c r="Y4025" s="47">
        <f>Table_Query_from_Mac10[[#This Row],[Unit Increase]]*Table_Query_from_Mac10[[#This Row],[Future-cost]]</f>
        <v>0</v>
      </c>
      <c r="Z4025" s="47">
        <f>-(Table_Query_from_Mac10[[#This Row],[Incremental Sales]]+((Table_Query_from_Mac10[[#This Row],[Incremental Sales]]*-(SUM(Summary!$S$8:$S$9)))))*Summary!$S$18</f>
        <v>0</v>
      </c>
      <c r="AA4025" s="47">
        <f>IFERROR(Table_Query_from_Mac10[[#This Row],[Incremental Cost]]/Table_Query_from_Mac10[[#This Row],[Incremental Sales]],0)</f>
        <v>0</v>
      </c>
      <c r="AB4025" s="47">
        <f>IFERROR(Table_Query_from_Mac10[[#This Row],[TotalCostFuture]]/Table_Query_from_Mac10[[#This Row],[totalsalesFuture]],0)</f>
        <v>0.2749244712990937</v>
      </c>
      <c r="AN4025" s="31">
        <v>60</v>
      </c>
      <c r="AO4025">
        <f t="shared" si="124"/>
        <v>15</v>
      </c>
      <c r="AQ4025" s="31">
        <v>18.920000000000002</v>
      </c>
      <c r="AR4025">
        <f t="shared" si="125"/>
        <v>6.62</v>
      </c>
    </row>
    <row r="4026" spans="1:44" x14ac:dyDescent="0.25">
      <c r="A4026">
        <v>90406</v>
      </c>
      <c r="B4026">
        <v>5</v>
      </c>
      <c r="C4026" t="s">
        <v>56</v>
      </c>
      <c r="D4026" t="s">
        <v>81</v>
      </c>
      <c r="E4026">
        <v>41</v>
      </c>
      <c r="F4026">
        <v>5.07</v>
      </c>
      <c r="G4026">
        <v>12</v>
      </c>
      <c r="H4026" s="1">
        <v>44851</v>
      </c>
      <c r="I4026" s="20">
        <v>0</v>
      </c>
      <c r="J4026" s="47">
        <f>Table_Query_from_Mac10[[#This Row],[unit_price]]-(Table_Query_from_Mac10[[#This Row],[unit_price]]*(Table_Query_from_Mac10[[#This Row],[discount_pct]]/100))</f>
        <v>12</v>
      </c>
      <c r="K4026" s="47">
        <f>Table_Query_from_Mac10[[#This Row],[unit_cost]]</f>
        <v>5.07</v>
      </c>
      <c r="L4026" s="47">
        <f>Table_Query_from_Mac10[[#This Row],[Live-cost]]*(1+Table_Query_from_Mac10[[#This Row],[CogsIncreasebyTYPE]])</f>
        <v>5.07</v>
      </c>
      <c r="M4026" s="47">
        <f>Table_Query_from_Mac10[[#This Row],[Live-cost]]*Table_Query_from_Mac10[[#This Row],[qty_to_ship]]</f>
        <v>207.87</v>
      </c>
      <c r="N4026" s="47">
        <f>IF(Table_Query_from_Mac10[[#This Row],[item_no]]="KDA",-Table_Query_from_Mac10[[#This Row],[unit_price]],Table_Query_from_Mac10[[#This Row],[Net Unit]]*Table_Query_from_Mac10[[#This Row],[qty_to_ship]])</f>
        <v>492</v>
      </c>
      <c r="O4026" s="47">
        <f>SUMIFS(Summary!C:C,Summary!H:H,Table_Query_from_Mac10[[#This Row],[Juiceoc]])</f>
        <v>0</v>
      </c>
      <c r="P4026" s="47">
        <f>SUMIFS(Summary!D:D,Summary!H:H,Table_Query_from_Mac10[[#This Row],[Juiceoc]])</f>
        <v>0</v>
      </c>
      <c r="Q4026" s="47">
        <f>SUMIFS(Summary!E:E,Summary!H:H,Table_Query_from_Mac10[[#This Row],[Juiceoc]])</f>
        <v>0</v>
      </c>
      <c r="R4026" s="47">
        <f>Table_Query_from_Mac10[[#This Row],[Net Unit]]*(1+Table_Query_from_Mac10[[#This Row],[PriceIncreasebyType]])</f>
        <v>12</v>
      </c>
      <c r="S4026" s="47">
        <f>Table_Query_from_Mac10[[#This Row],[UnitPriceFuture]]*Table_Query_from_Mac10[[#This Row],[qtytoShipFuture]]</f>
        <v>492</v>
      </c>
      <c r="T4026" s="47">
        <f>ROUND(Table_Query_from_Mac10[[#This Row],[qty_to_ship]]*(1+Table_Query_from_Mac10[[#This Row],[VolumeIncreasebyType]]),0)</f>
        <v>41</v>
      </c>
      <c r="U4026" s="47">
        <f>Table_Query_from_Mac10[[#This Row],[qtytoShipFuture]]*Table_Query_from_Mac10[[#This Row],[Future-cost]]</f>
        <v>207.87</v>
      </c>
      <c r="V4026" s="47">
        <f>Table_Query_from_Mac10[[#This Row],[qtytoShipFuture]]-Table_Query_from_Mac10[[#This Row],[qty_to_ship]]</f>
        <v>0</v>
      </c>
      <c r="W4026" s="47">
        <f>Table_Query_from_Mac10[[#This Row],[UnitPriceFuture]]</f>
        <v>12</v>
      </c>
      <c r="X4026" s="47">
        <f>Table_Query_from_Mac10[[#This Row],[Unit Increase]]*Table_Query_from_Mac10[[#This Row],[UnitPriceFuture]]</f>
        <v>0</v>
      </c>
      <c r="Y4026" s="47">
        <f>Table_Query_from_Mac10[[#This Row],[Unit Increase]]*Table_Query_from_Mac10[[#This Row],[Future-cost]]</f>
        <v>0</v>
      </c>
      <c r="Z4026" s="47">
        <f>-(Table_Query_from_Mac10[[#This Row],[Incremental Sales]]+((Table_Query_from_Mac10[[#This Row],[Incremental Sales]]*-(SUM(Summary!$S$8:$S$9)))))*Summary!$S$18</f>
        <v>0</v>
      </c>
      <c r="AA4026" s="47">
        <f>IFERROR(Table_Query_from_Mac10[[#This Row],[Incremental Cost]]/Table_Query_from_Mac10[[#This Row],[Incremental Sales]],0)</f>
        <v>0</v>
      </c>
      <c r="AB4026" s="47">
        <f>IFERROR(Table_Query_from_Mac10[[#This Row],[TotalCostFuture]]/Table_Query_from_Mac10[[#This Row],[totalsalesFuture]],0)</f>
        <v>0.42249999999999999</v>
      </c>
      <c r="AN4026" s="30">
        <v>162</v>
      </c>
      <c r="AO4026">
        <f t="shared" si="124"/>
        <v>41</v>
      </c>
      <c r="AQ4026" s="30">
        <v>34.28</v>
      </c>
      <c r="AR4026">
        <f t="shared" si="125"/>
        <v>12</v>
      </c>
    </row>
    <row r="4027" spans="1:44" x14ac:dyDescent="0.25">
      <c r="A4027">
        <v>90406</v>
      </c>
      <c r="B4027">
        <v>6</v>
      </c>
      <c r="C4027" t="s">
        <v>56</v>
      </c>
      <c r="D4027" t="s">
        <v>81</v>
      </c>
      <c r="E4027">
        <v>2</v>
      </c>
      <c r="F4027">
        <v>2.23</v>
      </c>
      <c r="G4027">
        <v>8.84</v>
      </c>
      <c r="H4027" s="1">
        <v>44851</v>
      </c>
      <c r="I4027" s="20">
        <v>0</v>
      </c>
      <c r="J4027" s="47">
        <f>Table_Query_from_Mac10[[#This Row],[unit_price]]-(Table_Query_from_Mac10[[#This Row],[unit_price]]*(Table_Query_from_Mac10[[#This Row],[discount_pct]]/100))</f>
        <v>8.84</v>
      </c>
      <c r="K4027" s="47">
        <f>Table_Query_from_Mac10[[#This Row],[unit_cost]]</f>
        <v>2.23</v>
      </c>
      <c r="L4027" s="47">
        <f>Table_Query_from_Mac10[[#This Row],[Live-cost]]*(1+Table_Query_from_Mac10[[#This Row],[CogsIncreasebyTYPE]])</f>
        <v>2.23</v>
      </c>
      <c r="M4027" s="47">
        <f>Table_Query_from_Mac10[[#This Row],[Live-cost]]*Table_Query_from_Mac10[[#This Row],[qty_to_ship]]</f>
        <v>4.46</v>
      </c>
      <c r="N4027" s="47">
        <f>IF(Table_Query_from_Mac10[[#This Row],[item_no]]="KDA",-Table_Query_from_Mac10[[#This Row],[unit_price]],Table_Query_from_Mac10[[#This Row],[Net Unit]]*Table_Query_from_Mac10[[#This Row],[qty_to_ship]])</f>
        <v>17.68</v>
      </c>
      <c r="O4027" s="47">
        <f>SUMIFS(Summary!C:C,Summary!H:H,Table_Query_from_Mac10[[#This Row],[Juiceoc]])</f>
        <v>0</v>
      </c>
      <c r="P4027" s="47">
        <f>SUMIFS(Summary!D:D,Summary!H:H,Table_Query_from_Mac10[[#This Row],[Juiceoc]])</f>
        <v>0</v>
      </c>
      <c r="Q4027" s="47">
        <f>SUMIFS(Summary!E:E,Summary!H:H,Table_Query_from_Mac10[[#This Row],[Juiceoc]])</f>
        <v>0</v>
      </c>
      <c r="R4027" s="47">
        <f>Table_Query_from_Mac10[[#This Row],[Net Unit]]*(1+Table_Query_from_Mac10[[#This Row],[PriceIncreasebyType]])</f>
        <v>8.84</v>
      </c>
      <c r="S4027" s="47">
        <f>Table_Query_from_Mac10[[#This Row],[UnitPriceFuture]]*Table_Query_from_Mac10[[#This Row],[qtytoShipFuture]]</f>
        <v>17.68</v>
      </c>
      <c r="T4027" s="47">
        <f>ROUND(Table_Query_from_Mac10[[#This Row],[qty_to_ship]]*(1+Table_Query_from_Mac10[[#This Row],[VolumeIncreasebyType]]),0)</f>
        <v>2</v>
      </c>
      <c r="U4027" s="47">
        <f>Table_Query_from_Mac10[[#This Row],[qtytoShipFuture]]*Table_Query_from_Mac10[[#This Row],[Future-cost]]</f>
        <v>4.46</v>
      </c>
      <c r="V4027" s="47">
        <f>Table_Query_from_Mac10[[#This Row],[qtytoShipFuture]]-Table_Query_from_Mac10[[#This Row],[qty_to_ship]]</f>
        <v>0</v>
      </c>
      <c r="W4027" s="47">
        <f>Table_Query_from_Mac10[[#This Row],[UnitPriceFuture]]</f>
        <v>8.84</v>
      </c>
      <c r="X4027" s="47">
        <f>Table_Query_from_Mac10[[#This Row],[Unit Increase]]*Table_Query_from_Mac10[[#This Row],[UnitPriceFuture]]</f>
        <v>0</v>
      </c>
      <c r="Y4027" s="47">
        <f>Table_Query_from_Mac10[[#This Row],[Unit Increase]]*Table_Query_from_Mac10[[#This Row],[Future-cost]]</f>
        <v>0</v>
      </c>
      <c r="Z4027" s="47">
        <f>-(Table_Query_from_Mac10[[#This Row],[Incremental Sales]]+((Table_Query_from_Mac10[[#This Row],[Incremental Sales]]*-(SUM(Summary!$S$8:$S$9)))))*Summary!$S$18</f>
        <v>0</v>
      </c>
      <c r="AA4027" s="47">
        <f>IFERROR(Table_Query_from_Mac10[[#This Row],[Incremental Cost]]/Table_Query_from_Mac10[[#This Row],[Incremental Sales]],0)</f>
        <v>0</v>
      </c>
      <c r="AB4027" s="47">
        <f>IFERROR(Table_Query_from_Mac10[[#This Row],[TotalCostFuture]]/Table_Query_from_Mac10[[#This Row],[totalsalesFuture]],0)</f>
        <v>0.25226244343891402</v>
      </c>
      <c r="AN4027" s="31">
        <v>8</v>
      </c>
      <c r="AO4027">
        <f t="shared" si="124"/>
        <v>2</v>
      </c>
      <c r="AQ4027" s="31">
        <v>25.25</v>
      </c>
      <c r="AR4027">
        <f t="shared" si="125"/>
        <v>8.84</v>
      </c>
    </row>
    <row r="4028" spans="1:44" x14ac:dyDescent="0.25">
      <c r="A4028">
        <v>90406</v>
      </c>
      <c r="B4028">
        <v>7</v>
      </c>
      <c r="C4028" t="s">
        <v>55</v>
      </c>
      <c r="D4028" t="s">
        <v>81</v>
      </c>
      <c r="E4028">
        <v>7</v>
      </c>
      <c r="F4028">
        <v>8.57</v>
      </c>
      <c r="G4028">
        <v>20.83</v>
      </c>
      <c r="H4028" s="1">
        <v>44851</v>
      </c>
      <c r="I4028" s="20">
        <v>0</v>
      </c>
      <c r="J4028" s="47">
        <f>Table_Query_from_Mac10[[#This Row],[unit_price]]-(Table_Query_from_Mac10[[#This Row],[unit_price]]*(Table_Query_from_Mac10[[#This Row],[discount_pct]]/100))</f>
        <v>20.83</v>
      </c>
      <c r="K4028" s="47">
        <f>Table_Query_from_Mac10[[#This Row],[unit_cost]]</f>
        <v>8.57</v>
      </c>
      <c r="L4028" s="47">
        <f>Table_Query_from_Mac10[[#This Row],[Live-cost]]*(1+Table_Query_from_Mac10[[#This Row],[CogsIncreasebyTYPE]])</f>
        <v>8.57</v>
      </c>
      <c r="M4028" s="47">
        <f>Table_Query_from_Mac10[[#This Row],[Live-cost]]*Table_Query_from_Mac10[[#This Row],[qty_to_ship]]</f>
        <v>59.99</v>
      </c>
      <c r="N4028" s="47">
        <f>IF(Table_Query_from_Mac10[[#This Row],[item_no]]="KDA",-Table_Query_from_Mac10[[#This Row],[unit_price]],Table_Query_from_Mac10[[#This Row],[Net Unit]]*Table_Query_from_Mac10[[#This Row],[qty_to_ship]])</f>
        <v>145.81</v>
      </c>
      <c r="O4028" s="47">
        <f>SUMIFS(Summary!C:C,Summary!H:H,Table_Query_from_Mac10[[#This Row],[Juiceoc]])</f>
        <v>0</v>
      </c>
      <c r="P4028" s="47">
        <f>SUMIFS(Summary!D:D,Summary!H:H,Table_Query_from_Mac10[[#This Row],[Juiceoc]])</f>
        <v>0</v>
      </c>
      <c r="Q4028" s="47">
        <f>SUMIFS(Summary!E:E,Summary!H:H,Table_Query_from_Mac10[[#This Row],[Juiceoc]])</f>
        <v>0</v>
      </c>
      <c r="R4028" s="47">
        <f>Table_Query_from_Mac10[[#This Row],[Net Unit]]*(1+Table_Query_from_Mac10[[#This Row],[PriceIncreasebyType]])</f>
        <v>20.83</v>
      </c>
      <c r="S4028" s="47">
        <f>Table_Query_from_Mac10[[#This Row],[UnitPriceFuture]]*Table_Query_from_Mac10[[#This Row],[qtytoShipFuture]]</f>
        <v>145.81</v>
      </c>
      <c r="T4028" s="47">
        <f>ROUND(Table_Query_from_Mac10[[#This Row],[qty_to_ship]]*(1+Table_Query_from_Mac10[[#This Row],[VolumeIncreasebyType]]),0)</f>
        <v>7</v>
      </c>
      <c r="U4028" s="47">
        <f>Table_Query_from_Mac10[[#This Row],[qtytoShipFuture]]*Table_Query_from_Mac10[[#This Row],[Future-cost]]</f>
        <v>59.99</v>
      </c>
      <c r="V4028" s="47">
        <f>Table_Query_from_Mac10[[#This Row],[qtytoShipFuture]]-Table_Query_from_Mac10[[#This Row],[qty_to_ship]]</f>
        <v>0</v>
      </c>
      <c r="W4028" s="47">
        <f>Table_Query_from_Mac10[[#This Row],[UnitPriceFuture]]</f>
        <v>20.83</v>
      </c>
      <c r="X4028" s="47">
        <f>Table_Query_from_Mac10[[#This Row],[Unit Increase]]*Table_Query_from_Mac10[[#This Row],[UnitPriceFuture]]</f>
        <v>0</v>
      </c>
      <c r="Y4028" s="47">
        <f>Table_Query_from_Mac10[[#This Row],[Unit Increase]]*Table_Query_from_Mac10[[#This Row],[Future-cost]]</f>
        <v>0</v>
      </c>
      <c r="Z4028" s="47">
        <f>-(Table_Query_from_Mac10[[#This Row],[Incremental Sales]]+((Table_Query_from_Mac10[[#This Row],[Incremental Sales]]*-(SUM(Summary!$S$8:$S$9)))))*Summary!$S$18</f>
        <v>0</v>
      </c>
      <c r="AA4028" s="47">
        <f>IFERROR(Table_Query_from_Mac10[[#This Row],[Incremental Cost]]/Table_Query_from_Mac10[[#This Row],[Incremental Sales]],0)</f>
        <v>0</v>
      </c>
      <c r="AB4028" s="47">
        <f>IFERROR(Table_Query_from_Mac10[[#This Row],[TotalCostFuture]]/Table_Query_from_Mac10[[#This Row],[totalsalesFuture]],0)</f>
        <v>0.41142582813250123</v>
      </c>
      <c r="AN4028" s="30">
        <v>28</v>
      </c>
      <c r="AO4028">
        <f t="shared" si="124"/>
        <v>7</v>
      </c>
      <c r="AQ4028" s="30">
        <v>59.52</v>
      </c>
      <c r="AR4028">
        <f t="shared" si="125"/>
        <v>20.83</v>
      </c>
    </row>
    <row r="4029" spans="1:44" x14ac:dyDescent="0.25">
      <c r="A4029">
        <v>90406</v>
      </c>
      <c r="B4029">
        <v>8</v>
      </c>
      <c r="C4029" t="s">
        <v>55</v>
      </c>
      <c r="D4029" t="s">
        <v>81</v>
      </c>
      <c r="E4029">
        <v>8</v>
      </c>
      <c r="F4029">
        <v>9.85</v>
      </c>
      <c r="G4029">
        <v>25.68</v>
      </c>
      <c r="H4029" s="1">
        <v>44851</v>
      </c>
      <c r="I4029" s="20">
        <v>0</v>
      </c>
      <c r="J4029" s="47">
        <f>Table_Query_from_Mac10[[#This Row],[unit_price]]-(Table_Query_from_Mac10[[#This Row],[unit_price]]*(Table_Query_from_Mac10[[#This Row],[discount_pct]]/100))</f>
        <v>25.68</v>
      </c>
      <c r="K4029" s="47">
        <f>Table_Query_from_Mac10[[#This Row],[unit_cost]]</f>
        <v>9.85</v>
      </c>
      <c r="L4029" s="47">
        <f>Table_Query_from_Mac10[[#This Row],[Live-cost]]*(1+Table_Query_from_Mac10[[#This Row],[CogsIncreasebyTYPE]])</f>
        <v>9.85</v>
      </c>
      <c r="M4029" s="47">
        <f>Table_Query_from_Mac10[[#This Row],[Live-cost]]*Table_Query_from_Mac10[[#This Row],[qty_to_ship]]</f>
        <v>78.8</v>
      </c>
      <c r="N4029" s="47">
        <f>IF(Table_Query_from_Mac10[[#This Row],[item_no]]="KDA",-Table_Query_from_Mac10[[#This Row],[unit_price]],Table_Query_from_Mac10[[#This Row],[Net Unit]]*Table_Query_from_Mac10[[#This Row],[qty_to_ship]])</f>
        <v>205.44</v>
      </c>
      <c r="O4029" s="47">
        <f>SUMIFS(Summary!C:C,Summary!H:H,Table_Query_from_Mac10[[#This Row],[Juiceoc]])</f>
        <v>0</v>
      </c>
      <c r="P4029" s="47">
        <f>SUMIFS(Summary!D:D,Summary!H:H,Table_Query_from_Mac10[[#This Row],[Juiceoc]])</f>
        <v>0</v>
      </c>
      <c r="Q4029" s="47">
        <f>SUMIFS(Summary!E:E,Summary!H:H,Table_Query_from_Mac10[[#This Row],[Juiceoc]])</f>
        <v>0</v>
      </c>
      <c r="R4029" s="47">
        <f>Table_Query_from_Mac10[[#This Row],[Net Unit]]*(1+Table_Query_from_Mac10[[#This Row],[PriceIncreasebyType]])</f>
        <v>25.68</v>
      </c>
      <c r="S4029" s="47">
        <f>Table_Query_from_Mac10[[#This Row],[UnitPriceFuture]]*Table_Query_from_Mac10[[#This Row],[qtytoShipFuture]]</f>
        <v>205.44</v>
      </c>
      <c r="T4029" s="47">
        <f>ROUND(Table_Query_from_Mac10[[#This Row],[qty_to_ship]]*(1+Table_Query_from_Mac10[[#This Row],[VolumeIncreasebyType]]),0)</f>
        <v>8</v>
      </c>
      <c r="U4029" s="47">
        <f>Table_Query_from_Mac10[[#This Row],[qtytoShipFuture]]*Table_Query_from_Mac10[[#This Row],[Future-cost]]</f>
        <v>78.8</v>
      </c>
      <c r="V4029" s="47">
        <f>Table_Query_from_Mac10[[#This Row],[qtytoShipFuture]]-Table_Query_from_Mac10[[#This Row],[qty_to_ship]]</f>
        <v>0</v>
      </c>
      <c r="W4029" s="47">
        <f>Table_Query_from_Mac10[[#This Row],[UnitPriceFuture]]</f>
        <v>25.68</v>
      </c>
      <c r="X4029" s="47">
        <f>Table_Query_from_Mac10[[#This Row],[Unit Increase]]*Table_Query_from_Mac10[[#This Row],[UnitPriceFuture]]</f>
        <v>0</v>
      </c>
      <c r="Y4029" s="47">
        <f>Table_Query_from_Mac10[[#This Row],[Unit Increase]]*Table_Query_from_Mac10[[#This Row],[Future-cost]]</f>
        <v>0</v>
      </c>
      <c r="Z4029" s="47">
        <f>-(Table_Query_from_Mac10[[#This Row],[Incremental Sales]]+((Table_Query_from_Mac10[[#This Row],[Incremental Sales]]*-(SUM(Summary!$S$8:$S$9)))))*Summary!$S$18</f>
        <v>0</v>
      </c>
      <c r="AA4029" s="47">
        <f>IFERROR(Table_Query_from_Mac10[[#This Row],[Incremental Cost]]/Table_Query_from_Mac10[[#This Row],[Incremental Sales]],0)</f>
        <v>0</v>
      </c>
      <c r="AB4029" s="47">
        <f>IFERROR(Table_Query_from_Mac10[[#This Row],[TotalCostFuture]]/Table_Query_from_Mac10[[#This Row],[totalsalesFuture]],0)</f>
        <v>0.38356697819314639</v>
      </c>
      <c r="AN4029" s="31">
        <v>30</v>
      </c>
      <c r="AO4029">
        <f t="shared" si="124"/>
        <v>8</v>
      </c>
      <c r="AQ4029" s="31">
        <v>73.37</v>
      </c>
      <c r="AR4029">
        <f t="shared" si="125"/>
        <v>25.68</v>
      </c>
    </row>
    <row r="4030" spans="1:44" x14ac:dyDescent="0.25">
      <c r="A4030">
        <v>90406</v>
      </c>
      <c r="B4030">
        <v>9</v>
      </c>
      <c r="C4030" t="s">
        <v>55</v>
      </c>
      <c r="D4030" t="s">
        <v>81</v>
      </c>
      <c r="E4030">
        <v>8</v>
      </c>
      <c r="F4030">
        <v>11.49</v>
      </c>
      <c r="G4030">
        <v>30.28</v>
      </c>
      <c r="H4030" s="1">
        <v>44851</v>
      </c>
      <c r="I4030" s="20">
        <v>0</v>
      </c>
      <c r="J4030" s="47">
        <f>Table_Query_from_Mac10[[#This Row],[unit_price]]-(Table_Query_from_Mac10[[#This Row],[unit_price]]*(Table_Query_from_Mac10[[#This Row],[discount_pct]]/100))</f>
        <v>30.28</v>
      </c>
      <c r="K4030" s="47">
        <f>Table_Query_from_Mac10[[#This Row],[unit_cost]]</f>
        <v>11.49</v>
      </c>
      <c r="L4030" s="47">
        <f>Table_Query_from_Mac10[[#This Row],[Live-cost]]*(1+Table_Query_from_Mac10[[#This Row],[CogsIncreasebyTYPE]])</f>
        <v>11.49</v>
      </c>
      <c r="M4030" s="47">
        <f>Table_Query_from_Mac10[[#This Row],[Live-cost]]*Table_Query_from_Mac10[[#This Row],[qty_to_ship]]</f>
        <v>91.92</v>
      </c>
      <c r="N4030" s="47">
        <f>IF(Table_Query_from_Mac10[[#This Row],[item_no]]="KDA",-Table_Query_from_Mac10[[#This Row],[unit_price]],Table_Query_from_Mac10[[#This Row],[Net Unit]]*Table_Query_from_Mac10[[#This Row],[qty_to_ship]])</f>
        <v>242.24</v>
      </c>
      <c r="O4030" s="47">
        <f>SUMIFS(Summary!C:C,Summary!H:H,Table_Query_from_Mac10[[#This Row],[Juiceoc]])</f>
        <v>0</v>
      </c>
      <c r="P4030" s="47">
        <f>SUMIFS(Summary!D:D,Summary!H:H,Table_Query_from_Mac10[[#This Row],[Juiceoc]])</f>
        <v>0</v>
      </c>
      <c r="Q4030" s="47">
        <f>SUMIFS(Summary!E:E,Summary!H:H,Table_Query_from_Mac10[[#This Row],[Juiceoc]])</f>
        <v>0</v>
      </c>
      <c r="R4030" s="47">
        <f>Table_Query_from_Mac10[[#This Row],[Net Unit]]*(1+Table_Query_from_Mac10[[#This Row],[PriceIncreasebyType]])</f>
        <v>30.28</v>
      </c>
      <c r="S4030" s="47">
        <f>Table_Query_from_Mac10[[#This Row],[UnitPriceFuture]]*Table_Query_from_Mac10[[#This Row],[qtytoShipFuture]]</f>
        <v>242.24</v>
      </c>
      <c r="T4030" s="47">
        <f>ROUND(Table_Query_from_Mac10[[#This Row],[qty_to_ship]]*(1+Table_Query_from_Mac10[[#This Row],[VolumeIncreasebyType]]),0)</f>
        <v>8</v>
      </c>
      <c r="U4030" s="47">
        <f>Table_Query_from_Mac10[[#This Row],[qtytoShipFuture]]*Table_Query_from_Mac10[[#This Row],[Future-cost]]</f>
        <v>91.92</v>
      </c>
      <c r="V4030" s="47">
        <f>Table_Query_from_Mac10[[#This Row],[qtytoShipFuture]]-Table_Query_from_Mac10[[#This Row],[qty_to_ship]]</f>
        <v>0</v>
      </c>
      <c r="W4030" s="47">
        <f>Table_Query_from_Mac10[[#This Row],[UnitPriceFuture]]</f>
        <v>30.28</v>
      </c>
      <c r="X4030" s="47">
        <f>Table_Query_from_Mac10[[#This Row],[Unit Increase]]*Table_Query_from_Mac10[[#This Row],[UnitPriceFuture]]</f>
        <v>0</v>
      </c>
      <c r="Y4030" s="47">
        <f>Table_Query_from_Mac10[[#This Row],[Unit Increase]]*Table_Query_from_Mac10[[#This Row],[Future-cost]]</f>
        <v>0</v>
      </c>
      <c r="Z4030" s="47">
        <f>-(Table_Query_from_Mac10[[#This Row],[Incremental Sales]]+((Table_Query_from_Mac10[[#This Row],[Incremental Sales]]*-(SUM(Summary!$S$8:$S$9)))))*Summary!$S$18</f>
        <v>0</v>
      </c>
      <c r="AA4030" s="47">
        <f>IFERROR(Table_Query_from_Mac10[[#This Row],[Incremental Cost]]/Table_Query_from_Mac10[[#This Row],[Incremental Sales]],0)</f>
        <v>0</v>
      </c>
      <c r="AB4030" s="47">
        <f>IFERROR(Table_Query_from_Mac10[[#This Row],[TotalCostFuture]]/Table_Query_from_Mac10[[#This Row],[totalsalesFuture]],0)</f>
        <v>0.3794583883751651</v>
      </c>
      <c r="AN4030" s="30">
        <v>30</v>
      </c>
      <c r="AO4030">
        <f t="shared" si="124"/>
        <v>8</v>
      </c>
      <c r="AQ4030" s="30">
        <v>86.5</v>
      </c>
      <c r="AR4030">
        <f t="shared" si="125"/>
        <v>30.28</v>
      </c>
    </row>
    <row r="4031" spans="1:44" x14ac:dyDescent="0.25">
      <c r="A4031">
        <v>90406</v>
      </c>
      <c r="B4031">
        <v>10</v>
      </c>
      <c r="C4031" t="s">
        <v>55</v>
      </c>
      <c r="D4031" t="s">
        <v>81</v>
      </c>
      <c r="E4031">
        <v>12</v>
      </c>
      <c r="F4031">
        <v>13.57</v>
      </c>
      <c r="G4031">
        <v>36.270000000000003</v>
      </c>
      <c r="H4031" s="1">
        <v>44851</v>
      </c>
      <c r="I4031" s="20">
        <v>0</v>
      </c>
      <c r="J4031" s="47">
        <f>Table_Query_from_Mac10[[#This Row],[unit_price]]-(Table_Query_from_Mac10[[#This Row],[unit_price]]*(Table_Query_from_Mac10[[#This Row],[discount_pct]]/100))</f>
        <v>36.270000000000003</v>
      </c>
      <c r="K4031" s="47">
        <f>Table_Query_from_Mac10[[#This Row],[unit_cost]]</f>
        <v>13.57</v>
      </c>
      <c r="L4031" s="47">
        <f>Table_Query_from_Mac10[[#This Row],[Live-cost]]*(1+Table_Query_from_Mac10[[#This Row],[CogsIncreasebyTYPE]])</f>
        <v>13.57</v>
      </c>
      <c r="M4031" s="47">
        <f>Table_Query_from_Mac10[[#This Row],[Live-cost]]*Table_Query_from_Mac10[[#This Row],[qty_to_ship]]</f>
        <v>162.84</v>
      </c>
      <c r="N4031" s="47">
        <f>IF(Table_Query_from_Mac10[[#This Row],[item_no]]="KDA",-Table_Query_from_Mac10[[#This Row],[unit_price]],Table_Query_from_Mac10[[#This Row],[Net Unit]]*Table_Query_from_Mac10[[#This Row],[qty_to_ship]])</f>
        <v>435.24</v>
      </c>
      <c r="O4031" s="47">
        <f>SUMIFS(Summary!C:C,Summary!H:H,Table_Query_from_Mac10[[#This Row],[Juiceoc]])</f>
        <v>0</v>
      </c>
      <c r="P4031" s="47">
        <f>SUMIFS(Summary!D:D,Summary!H:H,Table_Query_from_Mac10[[#This Row],[Juiceoc]])</f>
        <v>0</v>
      </c>
      <c r="Q4031" s="47">
        <f>SUMIFS(Summary!E:E,Summary!H:H,Table_Query_from_Mac10[[#This Row],[Juiceoc]])</f>
        <v>0</v>
      </c>
      <c r="R4031" s="47">
        <f>Table_Query_from_Mac10[[#This Row],[Net Unit]]*(1+Table_Query_from_Mac10[[#This Row],[PriceIncreasebyType]])</f>
        <v>36.270000000000003</v>
      </c>
      <c r="S4031" s="47">
        <f>Table_Query_from_Mac10[[#This Row],[UnitPriceFuture]]*Table_Query_from_Mac10[[#This Row],[qtytoShipFuture]]</f>
        <v>435.24</v>
      </c>
      <c r="T4031" s="47">
        <f>ROUND(Table_Query_from_Mac10[[#This Row],[qty_to_ship]]*(1+Table_Query_from_Mac10[[#This Row],[VolumeIncreasebyType]]),0)</f>
        <v>12</v>
      </c>
      <c r="U4031" s="47">
        <f>Table_Query_from_Mac10[[#This Row],[qtytoShipFuture]]*Table_Query_from_Mac10[[#This Row],[Future-cost]]</f>
        <v>162.84</v>
      </c>
      <c r="V4031" s="47">
        <f>Table_Query_from_Mac10[[#This Row],[qtytoShipFuture]]-Table_Query_from_Mac10[[#This Row],[qty_to_ship]]</f>
        <v>0</v>
      </c>
      <c r="W4031" s="47">
        <f>Table_Query_from_Mac10[[#This Row],[UnitPriceFuture]]</f>
        <v>36.270000000000003</v>
      </c>
      <c r="X4031" s="47">
        <f>Table_Query_from_Mac10[[#This Row],[Unit Increase]]*Table_Query_from_Mac10[[#This Row],[UnitPriceFuture]]</f>
        <v>0</v>
      </c>
      <c r="Y4031" s="47">
        <f>Table_Query_from_Mac10[[#This Row],[Unit Increase]]*Table_Query_from_Mac10[[#This Row],[Future-cost]]</f>
        <v>0</v>
      </c>
      <c r="Z4031" s="47">
        <f>-(Table_Query_from_Mac10[[#This Row],[Incremental Sales]]+((Table_Query_from_Mac10[[#This Row],[Incremental Sales]]*-(SUM(Summary!$S$8:$S$9)))))*Summary!$S$18</f>
        <v>0</v>
      </c>
      <c r="AA4031" s="47">
        <f>IFERROR(Table_Query_from_Mac10[[#This Row],[Incremental Cost]]/Table_Query_from_Mac10[[#This Row],[Incremental Sales]],0)</f>
        <v>0</v>
      </c>
      <c r="AB4031" s="47">
        <f>IFERROR(Table_Query_from_Mac10[[#This Row],[TotalCostFuture]]/Table_Query_from_Mac10[[#This Row],[totalsalesFuture]],0)</f>
        <v>0.37413840639647089</v>
      </c>
      <c r="AN4031" s="31">
        <v>48</v>
      </c>
      <c r="AO4031">
        <f t="shared" si="124"/>
        <v>12</v>
      </c>
      <c r="AQ4031" s="31">
        <v>103.64</v>
      </c>
      <c r="AR4031">
        <f t="shared" si="125"/>
        <v>36.270000000000003</v>
      </c>
    </row>
    <row r="4032" spans="1:44" x14ac:dyDescent="0.25">
      <c r="A4032">
        <v>90406</v>
      </c>
      <c r="B4032">
        <v>11</v>
      </c>
      <c r="C4032" t="s">
        <v>56</v>
      </c>
      <c r="D4032" t="s">
        <v>81</v>
      </c>
      <c r="E4032">
        <v>6</v>
      </c>
      <c r="F4032">
        <v>15.38</v>
      </c>
      <c r="G4032">
        <v>42.8</v>
      </c>
      <c r="H4032" s="1">
        <v>44851</v>
      </c>
      <c r="I4032" s="20">
        <v>0</v>
      </c>
      <c r="J4032" s="47">
        <f>Table_Query_from_Mac10[[#This Row],[unit_price]]-(Table_Query_from_Mac10[[#This Row],[unit_price]]*(Table_Query_from_Mac10[[#This Row],[discount_pct]]/100))</f>
        <v>42.8</v>
      </c>
      <c r="K4032" s="47">
        <f>Table_Query_from_Mac10[[#This Row],[unit_cost]]</f>
        <v>15.38</v>
      </c>
      <c r="L4032" s="47">
        <f>Table_Query_from_Mac10[[#This Row],[Live-cost]]*(1+Table_Query_from_Mac10[[#This Row],[CogsIncreasebyTYPE]])</f>
        <v>15.38</v>
      </c>
      <c r="M4032" s="47">
        <f>Table_Query_from_Mac10[[#This Row],[Live-cost]]*Table_Query_from_Mac10[[#This Row],[qty_to_ship]]</f>
        <v>92.28</v>
      </c>
      <c r="N4032" s="47">
        <f>IF(Table_Query_from_Mac10[[#This Row],[item_no]]="KDA",-Table_Query_from_Mac10[[#This Row],[unit_price]],Table_Query_from_Mac10[[#This Row],[Net Unit]]*Table_Query_from_Mac10[[#This Row],[qty_to_ship]])</f>
        <v>256.79999999999995</v>
      </c>
      <c r="O4032" s="47">
        <f>SUMIFS(Summary!C:C,Summary!H:H,Table_Query_from_Mac10[[#This Row],[Juiceoc]])</f>
        <v>0</v>
      </c>
      <c r="P4032" s="47">
        <f>SUMIFS(Summary!D:D,Summary!H:H,Table_Query_from_Mac10[[#This Row],[Juiceoc]])</f>
        <v>0</v>
      </c>
      <c r="Q4032" s="47">
        <f>SUMIFS(Summary!E:E,Summary!H:H,Table_Query_from_Mac10[[#This Row],[Juiceoc]])</f>
        <v>0</v>
      </c>
      <c r="R4032" s="47">
        <f>Table_Query_from_Mac10[[#This Row],[Net Unit]]*(1+Table_Query_from_Mac10[[#This Row],[PriceIncreasebyType]])</f>
        <v>42.8</v>
      </c>
      <c r="S4032" s="47">
        <f>Table_Query_from_Mac10[[#This Row],[UnitPriceFuture]]*Table_Query_from_Mac10[[#This Row],[qtytoShipFuture]]</f>
        <v>256.79999999999995</v>
      </c>
      <c r="T4032" s="47">
        <f>ROUND(Table_Query_from_Mac10[[#This Row],[qty_to_ship]]*(1+Table_Query_from_Mac10[[#This Row],[VolumeIncreasebyType]]),0)</f>
        <v>6</v>
      </c>
      <c r="U4032" s="47">
        <f>Table_Query_from_Mac10[[#This Row],[qtytoShipFuture]]*Table_Query_from_Mac10[[#This Row],[Future-cost]]</f>
        <v>92.28</v>
      </c>
      <c r="V4032" s="47">
        <f>Table_Query_from_Mac10[[#This Row],[qtytoShipFuture]]-Table_Query_from_Mac10[[#This Row],[qty_to_ship]]</f>
        <v>0</v>
      </c>
      <c r="W4032" s="47">
        <f>Table_Query_from_Mac10[[#This Row],[UnitPriceFuture]]</f>
        <v>42.8</v>
      </c>
      <c r="X4032" s="47">
        <f>Table_Query_from_Mac10[[#This Row],[Unit Increase]]*Table_Query_from_Mac10[[#This Row],[UnitPriceFuture]]</f>
        <v>0</v>
      </c>
      <c r="Y4032" s="47">
        <f>Table_Query_from_Mac10[[#This Row],[Unit Increase]]*Table_Query_from_Mac10[[#This Row],[Future-cost]]</f>
        <v>0</v>
      </c>
      <c r="Z4032" s="47">
        <f>-(Table_Query_from_Mac10[[#This Row],[Incremental Sales]]+((Table_Query_from_Mac10[[#This Row],[Incremental Sales]]*-(SUM(Summary!$S$8:$S$9)))))*Summary!$S$18</f>
        <v>0</v>
      </c>
      <c r="AA4032" s="47">
        <f>IFERROR(Table_Query_from_Mac10[[#This Row],[Incremental Cost]]/Table_Query_from_Mac10[[#This Row],[Incremental Sales]],0)</f>
        <v>0</v>
      </c>
      <c r="AB4032" s="47">
        <f>IFERROR(Table_Query_from_Mac10[[#This Row],[TotalCostFuture]]/Table_Query_from_Mac10[[#This Row],[totalsalesFuture]],0)</f>
        <v>0.35934579439252345</v>
      </c>
      <c r="AN4032" s="30">
        <v>24</v>
      </c>
      <c r="AO4032">
        <f t="shared" si="124"/>
        <v>6</v>
      </c>
      <c r="AQ4032" s="30">
        <v>122.28</v>
      </c>
      <c r="AR4032">
        <f t="shared" si="125"/>
        <v>42.8</v>
      </c>
    </row>
    <row r="4033" spans="1:44" x14ac:dyDescent="0.25">
      <c r="A4033">
        <v>90406</v>
      </c>
      <c r="B4033">
        <v>12</v>
      </c>
      <c r="C4033" t="s">
        <v>56</v>
      </c>
      <c r="D4033" t="s">
        <v>81</v>
      </c>
      <c r="E4033">
        <v>12</v>
      </c>
      <c r="F4033">
        <v>5.05</v>
      </c>
      <c r="G4033">
        <v>12.54</v>
      </c>
      <c r="H4033" s="1">
        <v>44851</v>
      </c>
      <c r="I4033" s="20">
        <v>0</v>
      </c>
      <c r="J4033" s="47">
        <f>Table_Query_from_Mac10[[#This Row],[unit_price]]-(Table_Query_from_Mac10[[#This Row],[unit_price]]*(Table_Query_from_Mac10[[#This Row],[discount_pct]]/100))</f>
        <v>12.54</v>
      </c>
      <c r="K4033" s="47">
        <f>Table_Query_from_Mac10[[#This Row],[unit_cost]]</f>
        <v>5.05</v>
      </c>
      <c r="L4033" s="47">
        <f>Table_Query_from_Mac10[[#This Row],[Live-cost]]*(1+Table_Query_from_Mac10[[#This Row],[CogsIncreasebyTYPE]])</f>
        <v>5.05</v>
      </c>
      <c r="M4033" s="47">
        <f>Table_Query_from_Mac10[[#This Row],[Live-cost]]*Table_Query_from_Mac10[[#This Row],[qty_to_ship]]</f>
        <v>60.599999999999994</v>
      </c>
      <c r="N4033" s="47">
        <f>IF(Table_Query_from_Mac10[[#This Row],[item_no]]="KDA",-Table_Query_from_Mac10[[#This Row],[unit_price]],Table_Query_from_Mac10[[#This Row],[Net Unit]]*Table_Query_from_Mac10[[#This Row],[qty_to_ship]])</f>
        <v>150.47999999999999</v>
      </c>
      <c r="O4033" s="47">
        <f>SUMIFS(Summary!C:C,Summary!H:H,Table_Query_from_Mac10[[#This Row],[Juiceoc]])</f>
        <v>0</v>
      </c>
      <c r="P4033" s="47">
        <f>SUMIFS(Summary!D:D,Summary!H:H,Table_Query_from_Mac10[[#This Row],[Juiceoc]])</f>
        <v>0</v>
      </c>
      <c r="Q4033" s="47">
        <f>SUMIFS(Summary!E:E,Summary!H:H,Table_Query_from_Mac10[[#This Row],[Juiceoc]])</f>
        <v>0</v>
      </c>
      <c r="R4033" s="47">
        <f>Table_Query_from_Mac10[[#This Row],[Net Unit]]*(1+Table_Query_from_Mac10[[#This Row],[PriceIncreasebyType]])</f>
        <v>12.54</v>
      </c>
      <c r="S4033" s="47">
        <f>Table_Query_from_Mac10[[#This Row],[UnitPriceFuture]]*Table_Query_from_Mac10[[#This Row],[qtytoShipFuture]]</f>
        <v>150.47999999999999</v>
      </c>
      <c r="T4033" s="47">
        <f>ROUND(Table_Query_from_Mac10[[#This Row],[qty_to_ship]]*(1+Table_Query_from_Mac10[[#This Row],[VolumeIncreasebyType]]),0)</f>
        <v>12</v>
      </c>
      <c r="U4033" s="47">
        <f>Table_Query_from_Mac10[[#This Row],[qtytoShipFuture]]*Table_Query_from_Mac10[[#This Row],[Future-cost]]</f>
        <v>60.599999999999994</v>
      </c>
      <c r="V4033" s="47">
        <f>Table_Query_from_Mac10[[#This Row],[qtytoShipFuture]]-Table_Query_from_Mac10[[#This Row],[qty_to_ship]]</f>
        <v>0</v>
      </c>
      <c r="W4033" s="47">
        <f>Table_Query_from_Mac10[[#This Row],[UnitPriceFuture]]</f>
        <v>12.54</v>
      </c>
      <c r="X4033" s="47">
        <f>Table_Query_from_Mac10[[#This Row],[Unit Increase]]*Table_Query_from_Mac10[[#This Row],[UnitPriceFuture]]</f>
        <v>0</v>
      </c>
      <c r="Y4033" s="47">
        <f>Table_Query_from_Mac10[[#This Row],[Unit Increase]]*Table_Query_from_Mac10[[#This Row],[Future-cost]]</f>
        <v>0</v>
      </c>
      <c r="Z4033" s="47">
        <f>-(Table_Query_from_Mac10[[#This Row],[Incremental Sales]]+((Table_Query_from_Mac10[[#This Row],[Incremental Sales]]*-(SUM(Summary!$S$8:$S$9)))))*Summary!$S$18</f>
        <v>0</v>
      </c>
      <c r="AA4033" s="47">
        <f>IFERROR(Table_Query_from_Mac10[[#This Row],[Incremental Cost]]/Table_Query_from_Mac10[[#This Row],[Incremental Sales]],0)</f>
        <v>0</v>
      </c>
      <c r="AB4033" s="47">
        <f>IFERROR(Table_Query_from_Mac10[[#This Row],[TotalCostFuture]]/Table_Query_from_Mac10[[#This Row],[totalsalesFuture]],0)</f>
        <v>0.40271132376395535</v>
      </c>
      <c r="AN4033" s="31">
        <v>45</v>
      </c>
      <c r="AO4033">
        <f t="shared" si="124"/>
        <v>12</v>
      </c>
      <c r="AQ4033" s="31">
        <v>35.83</v>
      </c>
      <c r="AR4033">
        <f t="shared" si="125"/>
        <v>12.54</v>
      </c>
    </row>
    <row r="4034" spans="1:44" x14ac:dyDescent="0.25">
      <c r="A4034">
        <v>90406</v>
      </c>
      <c r="B4034">
        <v>13</v>
      </c>
      <c r="C4034" t="s">
        <v>56</v>
      </c>
      <c r="D4034" t="s">
        <v>81</v>
      </c>
      <c r="E4034">
        <v>23</v>
      </c>
      <c r="F4034">
        <v>5.45</v>
      </c>
      <c r="G4034">
        <v>13.52</v>
      </c>
      <c r="H4034" s="1">
        <v>44851</v>
      </c>
      <c r="I4034" s="20">
        <v>0</v>
      </c>
      <c r="J4034" s="47">
        <f>Table_Query_from_Mac10[[#This Row],[unit_price]]-(Table_Query_from_Mac10[[#This Row],[unit_price]]*(Table_Query_from_Mac10[[#This Row],[discount_pct]]/100))</f>
        <v>13.52</v>
      </c>
      <c r="K4034" s="47">
        <f>Table_Query_from_Mac10[[#This Row],[unit_cost]]</f>
        <v>5.45</v>
      </c>
      <c r="L4034" s="47">
        <f>Table_Query_from_Mac10[[#This Row],[Live-cost]]*(1+Table_Query_from_Mac10[[#This Row],[CogsIncreasebyTYPE]])</f>
        <v>5.45</v>
      </c>
      <c r="M4034" s="47">
        <f>Table_Query_from_Mac10[[#This Row],[Live-cost]]*Table_Query_from_Mac10[[#This Row],[qty_to_ship]]</f>
        <v>125.35000000000001</v>
      </c>
      <c r="N4034" s="47">
        <f>IF(Table_Query_from_Mac10[[#This Row],[item_no]]="KDA",-Table_Query_from_Mac10[[#This Row],[unit_price]],Table_Query_from_Mac10[[#This Row],[Net Unit]]*Table_Query_from_Mac10[[#This Row],[qty_to_ship]])</f>
        <v>310.95999999999998</v>
      </c>
      <c r="O4034" s="47">
        <f>SUMIFS(Summary!C:C,Summary!H:H,Table_Query_from_Mac10[[#This Row],[Juiceoc]])</f>
        <v>0</v>
      </c>
      <c r="P4034" s="47">
        <f>SUMIFS(Summary!D:D,Summary!H:H,Table_Query_from_Mac10[[#This Row],[Juiceoc]])</f>
        <v>0</v>
      </c>
      <c r="Q4034" s="47">
        <f>SUMIFS(Summary!E:E,Summary!H:H,Table_Query_from_Mac10[[#This Row],[Juiceoc]])</f>
        <v>0</v>
      </c>
      <c r="R4034" s="47">
        <f>Table_Query_from_Mac10[[#This Row],[Net Unit]]*(1+Table_Query_from_Mac10[[#This Row],[PriceIncreasebyType]])</f>
        <v>13.52</v>
      </c>
      <c r="S4034" s="47">
        <f>Table_Query_from_Mac10[[#This Row],[UnitPriceFuture]]*Table_Query_from_Mac10[[#This Row],[qtytoShipFuture]]</f>
        <v>310.95999999999998</v>
      </c>
      <c r="T4034" s="47">
        <f>ROUND(Table_Query_from_Mac10[[#This Row],[qty_to_ship]]*(1+Table_Query_from_Mac10[[#This Row],[VolumeIncreasebyType]]),0)</f>
        <v>23</v>
      </c>
      <c r="U4034" s="47">
        <f>Table_Query_from_Mac10[[#This Row],[qtytoShipFuture]]*Table_Query_from_Mac10[[#This Row],[Future-cost]]</f>
        <v>125.35000000000001</v>
      </c>
      <c r="V4034" s="47">
        <f>Table_Query_from_Mac10[[#This Row],[qtytoShipFuture]]-Table_Query_from_Mac10[[#This Row],[qty_to_ship]]</f>
        <v>0</v>
      </c>
      <c r="W4034" s="47">
        <f>Table_Query_from_Mac10[[#This Row],[UnitPriceFuture]]</f>
        <v>13.52</v>
      </c>
      <c r="X4034" s="47">
        <f>Table_Query_from_Mac10[[#This Row],[Unit Increase]]*Table_Query_from_Mac10[[#This Row],[UnitPriceFuture]]</f>
        <v>0</v>
      </c>
      <c r="Y4034" s="47">
        <f>Table_Query_from_Mac10[[#This Row],[Unit Increase]]*Table_Query_from_Mac10[[#This Row],[Future-cost]]</f>
        <v>0</v>
      </c>
      <c r="Z4034" s="47">
        <f>-(Table_Query_from_Mac10[[#This Row],[Incremental Sales]]+((Table_Query_from_Mac10[[#This Row],[Incremental Sales]]*-(SUM(Summary!$S$8:$S$9)))))*Summary!$S$18</f>
        <v>0</v>
      </c>
      <c r="AA4034" s="47">
        <f>IFERROR(Table_Query_from_Mac10[[#This Row],[Incremental Cost]]/Table_Query_from_Mac10[[#This Row],[Incremental Sales]],0)</f>
        <v>0</v>
      </c>
      <c r="AB4034" s="47">
        <f>IFERROR(Table_Query_from_Mac10[[#This Row],[TotalCostFuture]]/Table_Query_from_Mac10[[#This Row],[totalsalesFuture]],0)</f>
        <v>0.40310650887573968</v>
      </c>
      <c r="AN4034" s="30">
        <v>90</v>
      </c>
      <c r="AO4034">
        <f t="shared" si="124"/>
        <v>23</v>
      </c>
      <c r="AQ4034" s="30">
        <v>38.619999999999997</v>
      </c>
      <c r="AR4034">
        <f t="shared" si="125"/>
        <v>13.52</v>
      </c>
    </row>
    <row r="4035" spans="1:44" x14ac:dyDescent="0.25">
      <c r="A4035">
        <v>90406</v>
      </c>
      <c r="B4035">
        <v>14</v>
      </c>
      <c r="C4035" t="s">
        <v>55</v>
      </c>
      <c r="D4035" t="s">
        <v>81</v>
      </c>
      <c r="E4035">
        <v>34</v>
      </c>
      <c r="F4035">
        <v>5.88</v>
      </c>
      <c r="G4035">
        <v>14.3</v>
      </c>
      <c r="H4035" s="1">
        <v>44851</v>
      </c>
      <c r="I4035" s="20">
        <v>0</v>
      </c>
      <c r="J4035" s="47">
        <f>Table_Query_from_Mac10[[#This Row],[unit_price]]-(Table_Query_from_Mac10[[#This Row],[unit_price]]*(Table_Query_from_Mac10[[#This Row],[discount_pct]]/100))</f>
        <v>14.3</v>
      </c>
      <c r="K4035" s="47">
        <f>Table_Query_from_Mac10[[#This Row],[unit_cost]]</f>
        <v>5.88</v>
      </c>
      <c r="L4035" s="47">
        <f>Table_Query_from_Mac10[[#This Row],[Live-cost]]*(1+Table_Query_from_Mac10[[#This Row],[CogsIncreasebyTYPE]])</f>
        <v>5.88</v>
      </c>
      <c r="M4035" s="47">
        <f>Table_Query_from_Mac10[[#This Row],[Live-cost]]*Table_Query_from_Mac10[[#This Row],[qty_to_ship]]</f>
        <v>199.92</v>
      </c>
      <c r="N4035" s="47">
        <f>IF(Table_Query_from_Mac10[[#This Row],[item_no]]="KDA",-Table_Query_from_Mac10[[#This Row],[unit_price]],Table_Query_from_Mac10[[#This Row],[Net Unit]]*Table_Query_from_Mac10[[#This Row],[qty_to_ship]])</f>
        <v>486.20000000000005</v>
      </c>
      <c r="O4035" s="47">
        <f>SUMIFS(Summary!C:C,Summary!H:H,Table_Query_from_Mac10[[#This Row],[Juiceoc]])</f>
        <v>0</v>
      </c>
      <c r="P4035" s="47">
        <f>SUMIFS(Summary!D:D,Summary!H:H,Table_Query_from_Mac10[[#This Row],[Juiceoc]])</f>
        <v>0</v>
      </c>
      <c r="Q4035" s="47">
        <f>SUMIFS(Summary!E:E,Summary!H:H,Table_Query_from_Mac10[[#This Row],[Juiceoc]])</f>
        <v>0</v>
      </c>
      <c r="R4035" s="47">
        <f>Table_Query_from_Mac10[[#This Row],[Net Unit]]*(1+Table_Query_from_Mac10[[#This Row],[PriceIncreasebyType]])</f>
        <v>14.3</v>
      </c>
      <c r="S4035" s="47">
        <f>Table_Query_from_Mac10[[#This Row],[UnitPriceFuture]]*Table_Query_from_Mac10[[#This Row],[qtytoShipFuture]]</f>
        <v>486.20000000000005</v>
      </c>
      <c r="T4035" s="47">
        <f>ROUND(Table_Query_from_Mac10[[#This Row],[qty_to_ship]]*(1+Table_Query_from_Mac10[[#This Row],[VolumeIncreasebyType]]),0)</f>
        <v>34</v>
      </c>
      <c r="U4035" s="47">
        <f>Table_Query_from_Mac10[[#This Row],[qtytoShipFuture]]*Table_Query_from_Mac10[[#This Row],[Future-cost]]</f>
        <v>199.92</v>
      </c>
      <c r="V4035" s="47">
        <f>Table_Query_from_Mac10[[#This Row],[qtytoShipFuture]]-Table_Query_from_Mac10[[#This Row],[qty_to_ship]]</f>
        <v>0</v>
      </c>
      <c r="W4035" s="47">
        <f>Table_Query_from_Mac10[[#This Row],[UnitPriceFuture]]</f>
        <v>14.3</v>
      </c>
      <c r="X4035" s="47">
        <f>Table_Query_from_Mac10[[#This Row],[Unit Increase]]*Table_Query_from_Mac10[[#This Row],[UnitPriceFuture]]</f>
        <v>0</v>
      </c>
      <c r="Y4035" s="47">
        <f>Table_Query_from_Mac10[[#This Row],[Unit Increase]]*Table_Query_from_Mac10[[#This Row],[Future-cost]]</f>
        <v>0</v>
      </c>
      <c r="Z4035" s="47">
        <f>-(Table_Query_from_Mac10[[#This Row],[Incremental Sales]]+((Table_Query_from_Mac10[[#This Row],[Incremental Sales]]*-(SUM(Summary!$S$8:$S$9)))))*Summary!$S$18</f>
        <v>0</v>
      </c>
      <c r="AA4035" s="47">
        <f>IFERROR(Table_Query_from_Mac10[[#This Row],[Incremental Cost]]/Table_Query_from_Mac10[[#This Row],[Incremental Sales]],0)</f>
        <v>0</v>
      </c>
      <c r="AB4035" s="47">
        <f>IFERROR(Table_Query_from_Mac10[[#This Row],[TotalCostFuture]]/Table_Query_from_Mac10[[#This Row],[totalsalesFuture]],0)</f>
        <v>0.41118881118881112</v>
      </c>
      <c r="AN4035" s="31">
        <v>135</v>
      </c>
      <c r="AO4035">
        <f t="shared" ref="AO4035:AO4098" si="126">CEILING(AN4035/4,1)</f>
        <v>34</v>
      </c>
      <c r="AQ4035" s="31">
        <v>40.869999999999997</v>
      </c>
      <c r="AR4035">
        <f t="shared" ref="AR4035:AR4098" si="127">ROUND(AQ4035/5*1.75,2)</f>
        <v>14.3</v>
      </c>
    </row>
    <row r="4036" spans="1:44" x14ac:dyDescent="0.25">
      <c r="A4036">
        <v>90406</v>
      </c>
      <c r="B4036">
        <v>15</v>
      </c>
      <c r="C4036" t="s">
        <v>55</v>
      </c>
      <c r="D4036" t="s">
        <v>81</v>
      </c>
      <c r="E4036">
        <v>24</v>
      </c>
      <c r="F4036">
        <v>6.44</v>
      </c>
      <c r="G4036">
        <v>16.05</v>
      </c>
      <c r="H4036" s="1">
        <v>44851</v>
      </c>
      <c r="I4036" s="20">
        <v>0</v>
      </c>
      <c r="J4036" s="47">
        <f>Table_Query_from_Mac10[[#This Row],[unit_price]]-(Table_Query_from_Mac10[[#This Row],[unit_price]]*(Table_Query_from_Mac10[[#This Row],[discount_pct]]/100))</f>
        <v>16.05</v>
      </c>
      <c r="K4036" s="47">
        <f>Table_Query_from_Mac10[[#This Row],[unit_cost]]</f>
        <v>6.44</v>
      </c>
      <c r="L4036" s="47">
        <f>Table_Query_from_Mac10[[#This Row],[Live-cost]]*(1+Table_Query_from_Mac10[[#This Row],[CogsIncreasebyTYPE]])</f>
        <v>6.44</v>
      </c>
      <c r="M4036" s="47">
        <f>Table_Query_from_Mac10[[#This Row],[Live-cost]]*Table_Query_from_Mac10[[#This Row],[qty_to_ship]]</f>
        <v>154.56</v>
      </c>
      <c r="N4036" s="47">
        <f>IF(Table_Query_from_Mac10[[#This Row],[item_no]]="KDA",-Table_Query_from_Mac10[[#This Row],[unit_price]],Table_Query_from_Mac10[[#This Row],[Net Unit]]*Table_Query_from_Mac10[[#This Row],[qty_to_ship]])</f>
        <v>385.20000000000005</v>
      </c>
      <c r="O4036" s="47">
        <f>SUMIFS(Summary!C:C,Summary!H:H,Table_Query_from_Mac10[[#This Row],[Juiceoc]])</f>
        <v>0</v>
      </c>
      <c r="P4036" s="47">
        <f>SUMIFS(Summary!D:D,Summary!H:H,Table_Query_from_Mac10[[#This Row],[Juiceoc]])</f>
        <v>0</v>
      </c>
      <c r="Q4036" s="47">
        <f>SUMIFS(Summary!E:E,Summary!H:H,Table_Query_from_Mac10[[#This Row],[Juiceoc]])</f>
        <v>0</v>
      </c>
      <c r="R4036" s="47">
        <f>Table_Query_from_Mac10[[#This Row],[Net Unit]]*(1+Table_Query_from_Mac10[[#This Row],[PriceIncreasebyType]])</f>
        <v>16.05</v>
      </c>
      <c r="S4036" s="47">
        <f>Table_Query_from_Mac10[[#This Row],[UnitPriceFuture]]*Table_Query_from_Mac10[[#This Row],[qtytoShipFuture]]</f>
        <v>385.20000000000005</v>
      </c>
      <c r="T4036" s="47">
        <f>ROUND(Table_Query_from_Mac10[[#This Row],[qty_to_ship]]*(1+Table_Query_from_Mac10[[#This Row],[VolumeIncreasebyType]]),0)</f>
        <v>24</v>
      </c>
      <c r="U4036" s="47">
        <f>Table_Query_from_Mac10[[#This Row],[qtytoShipFuture]]*Table_Query_from_Mac10[[#This Row],[Future-cost]]</f>
        <v>154.56</v>
      </c>
      <c r="V4036" s="47">
        <f>Table_Query_from_Mac10[[#This Row],[qtytoShipFuture]]-Table_Query_from_Mac10[[#This Row],[qty_to_ship]]</f>
        <v>0</v>
      </c>
      <c r="W4036" s="47">
        <f>Table_Query_from_Mac10[[#This Row],[UnitPriceFuture]]</f>
        <v>16.05</v>
      </c>
      <c r="X4036" s="47">
        <f>Table_Query_from_Mac10[[#This Row],[Unit Increase]]*Table_Query_from_Mac10[[#This Row],[UnitPriceFuture]]</f>
        <v>0</v>
      </c>
      <c r="Y4036" s="47">
        <f>Table_Query_from_Mac10[[#This Row],[Unit Increase]]*Table_Query_from_Mac10[[#This Row],[Future-cost]]</f>
        <v>0</v>
      </c>
      <c r="Z4036" s="47">
        <f>-(Table_Query_from_Mac10[[#This Row],[Incremental Sales]]+((Table_Query_from_Mac10[[#This Row],[Incremental Sales]]*-(SUM(Summary!$S$8:$S$9)))))*Summary!$S$18</f>
        <v>0</v>
      </c>
      <c r="AA4036" s="47">
        <f>IFERROR(Table_Query_from_Mac10[[#This Row],[Incremental Cost]]/Table_Query_from_Mac10[[#This Row],[Incremental Sales]],0)</f>
        <v>0</v>
      </c>
      <c r="AB4036" s="47">
        <f>IFERROR(Table_Query_from_Mac10[[#This Row],[TotalCostFuture]]/Table_Query_from_Mac10[[#This Row],[totalsalesFuture]],0)</f>
        <v>0.40124610591900306</v>
      </c>
      <c r="AN4036" s="30">
        <v>96</v>
      </c>
      <c r="AO4036">
        <f t="shared" si="126"/>
        <v>24</v>
      </c>
      <c r="AQ4036" s="30">
        <v>45.87</v>
      </c>
      <c r="AR4036">
        <f t="shared" si="127"/>
        <v>16.05</v>
      </c>
    </row>
    <row r="4037" spans="1:44" x14ac:dyDescent="0.25">
      <c r="A4037">
        <v>90406</v>
      </c>
      <c r="B4037">
        <v>16</v>
      </c>
      <c r="C4037" t="s">
        <v>55</v>
      </c>
      <c r="D4037" t="s">
        <v>81</v>
      </c>
      <c r="E4037">
        <v>12</v>
      </c>
      <c r="F4037">
        <v>7.04</v>
      </c>
      <c r="G4037">
        <v>17.46</v>
      </c>
      <c r="H4037" s="1">
        <v>44851</v>
      </c>
      <c r="I4037" s="20">
        <v>0</v>
      </c>
      <c r="J4037" s="47">
        <f>Table_Query_from_Mac10[[#This Row],[unit_price]]-(Table_Query_from_Mac10[[#This Row],[unit_price]]*(Table_Query_from_Mac10[[#This Row],[discount_pct]]/100))</f>
        <v>17.46</v>
      </c>
      <c r="K4037" s="47">
        <f>Table_Query_from_Mac10[[#This Row],[unit_cost]]</f>
        <v>7.04</v>
      </c>
      <c r="L4037" s="47">
        <f>Table_Query_from_Mac10[[#This Row],[Live-cost]]*(1+Table_Query_from_Mac10[[#This Row],[CogsIncreasebyTYPE]])</f>
        <v>7.04</v>
      </c>
      <c r="M4037" s="47">
        <f>Table_Query_from_Mac10[[#This Row],[Live-cost]]*Table_Query_from_Mac10[[#This Row],[qty_to_ship]]</f>
        <v>84.48</v>
      </c>
      <c r="N4037" s="47">
        <f>IF(Table_Query_from_Mac10[[#This Row],[item_no]]="KDA",-Table_Query_from_Mac10[[#This Row],[unit_price]],Table_Query_from_Mac10[[#This Row],[Net Unit]]*Table_Query_from_Mac10[[#This Row],[qty_to_ship]])</f>
        <v>209.52</v>
      </c>
      <c r="O4037" s="47">
        <f>SUMIFS(Summary!C:C,Summary!H:H,Table_Query_from_Mac10[[#This Row],[Juiceoc]])</f>
        <v>0</v>
      </c>
      <c r="P4037" s="47">
        <f>SUMIFS(Summary!D:D,Summary!H:H,Table_Query_from_Mac10[[#This Row],[Juiceoc]])</f>
        <v>0</v>
      </c>
      <c r="Q4037" s="47">
        <f>SUMIFS(Summary!E:E,Summary!H:H,Table_Query_from_Mac10[[#This Row],[Juiceoc]])</f>
        <v>0</v>
      </c>
      <c r="R4037" s="47">
        <f>Table_Query_from_Mac10[[#This Row],[Net Unit]]*(1+Table_Query_from_Mac10[[#This Row],[PriceIncreasebyType]])</f>
        <v>17.46</v>
      </c>
      <c r="S4037" s="47">
        <f>Table_Query_from_Mac10[[#This Row],[UnitPriceFuture]]*Table_Query_from_Mac10[[#This Row],[qtytoShipFuture]]</f>
        <v>209.52</v>
      </c>
      <c r="T4037" s="47">
        <f>ROUND(Table_Query_from_Mac10[[#This Row],[qty_to_ship]]*(1+Table_Query_from_Mac10[[#This Row],[VolumeIncreasebyType]]),0)</f>
        <v>12</v>
      </c>
      <c r="U4037" s="47">
        <f>Table_Query_from_Mac10[[#This Row],[qtytoShipFuture]]*Table_Query_from_Mac10[[#This Row],[Future-cost]]</f>
        <v>84.48</v>
      </c>
      <c r="V4037" s="47">
        <f>Table_Query_from_Mac10[[#This Row],[qtytoShipFuture]]-Table_Query_from_Mac10[[#This Row],[qty_to_ship]]</f>
        <v>0</v>
      </c>
      <c r="W4037" s="47">
        <f>Table_Query_from_Mac10[[#This Row],[UnitPriceFuture]]</f>
        <v>17.46</v>
      </c>
      <c r="X4037" s="47">
        <f>Table_Query_from_Mac10[[#This Row],[Unit Increase]]*Table_Query_from_Mac10[[#This Row],[UnitPriceFuture]]</f>
        <v>0</v>
      </c>
      <c r="Y4037" s="47">
        <f>Table_Query_from_Mac10[[#This Row],[Unit Increase]]*Table_Query_from_Mac10[[#This Row],[Future-cost]]</f>
        <v>0</v>
      </c>
      <c r="Z4037" s="47">
        <f>-(Table_Query_from_Mac10[[#This Row],[Incremental Sales]]+((Table_Query_from_Mac10[[#This Row],[Incremental Sales]]*-(SUM(Summary!$S$8:$S$9)))))*Summary!$S$18</f>
        <v>0</v>
      </c>
      <c r="AA4037" s="47">
        <f>IFERROR(Table_Query_from_Mac10[[#This Row],[Incremental Cost]]/Table_Query_from_Mac10[[#This Row],[Incremental Sales]],0)</f>
        <v>0</v>
      </c>
      <c r="AB4037" s="47">
        <f>IFERROR(Table_Query_from_Mac10[[#This Row],[TotalCostFuture]]/Table_Query_from_Mac10[[#This Row],[totalsalesFuture]],0)</f>
        <v>0.4032073310423826</v>
      </c>
      <c r="AN4037" s="31">
        <v>48</v>
      </c>
      <c r="AO4037">
        <f t="shared" si="126"/>
        <v>12</v>
      </c>
      <c r="AQ4037" s="31">
        <v>49.89</v>
      </c>
      <c r="AR4037">
        <f t="shared" si="127"/>
        <v>17.46</v>
      </c>
    </row>
    <row r="4038" spans="1:44" x14ac:dyDescent="0.25">
      <c r="A4038">
        <v>90406</v>
      </c>
      <c r="B4038">
        <v>17</v>
      </c>
      <c r="C4038" t="s">
        <v>56</v>
      </c>
      <c r="D4038" t="s">
        <v>81</v>
      </c>
      <c r="E4038">
        <v>14</v>
      </c>
      <c r="F4038">
        <v>7.89</v>
      </c>
      <c r="G4038">
        <v>19.149999999999999</v>
      </c>
      <c r="H4038" s="1">
        <v>44851</v>
      </c>
      <c r="I4038" s="20">
        <v>0</v>
      </c>
      <c r="J4038" s="47">
        <f>Table_Query_from_Mac10[[#This Row],[unit_price]]-(Table_Query_from_Mac10[[#This Row],[unit_price]]*(Table_Query_from_Mac10[[#This Row],[discount_pct]]/100))</f>
        <v>19.149999999999999</v>
      </c>
      <c r="K4038" s="47">
        <f>Table_Query_from_Mac10[[#This Row],[unit_cost]]</f>
        <v>7.89</v>
      </c>
      <c r="L4038" s="47">
        <f>Table_Query_from_Mac10[[#This Row],[Live-cost]]*(1+Table_Query_from_Mac10[[#This Row],[CogsIncreasebyTYPE]])</f>
        <v>7.89</v>
      </c>
      <c r="M4038" s="47">
        <f>Table_Query_from_Mac10[[#This Row],[Live-cost]]*Table_Query_from_Mac10[[#This Row],[qty_to_ship]]</f>
        <v>110.46</v>
      </c>
      <c r="N4038" s="47">
        <f>IF(Table_Query_from_Mac10[[#This Row],[item_no]]="KDA",-Table_Query_from_Mac10[[#This Row],[unit_price]],Table_Query_from_Mac10[[#This Row],[Net Unit]]*Table_Query_from_Mac10[[#This Row],[qty_to_ship]])</f>
        <v>268.09999999999997</v>
      </c>
      <c r="O4038" s="47">
        <f>SUMIFS(Summary!C:C,Summary!H:H,Table_Query_from_Mac10[[#This Row],[Juiceoc]])</f>
        <v>0</v>
      </c>
      <c r="P4038" s="47">
        <f>SUMIFS(Summary!D:D,Summary!H:H,Table_Query_from_Mac10[[#This Row],[Juiceoc]])</f>
        <v>0</v>
      </c>
      <c r="Q4038" s="47">
        <f>SUMIFS(Summary!E:E,Summary!H:H,Table_Query_from_Mac10[[#This Row],[Juiceoc]])</f>
        <v>0</v>
      </c>
      <c r="R4038" s="47">
        <f>Table_Query_from_Mac10[[#This Row],[Net Unit]]*(1+Table_Query_from_Mac10[[#This Row],[PriceIncreasebyType]])</f>
        <v>19.149999999999999</v>
      </c>
      <c r="S4038" s="47">
        <f>Table_Query_from_Mac10[[#This Row],[UnitPriceFuture]]*Table_Query_from_Mac10[[#This Row],[qtytoShipFuture]]</f>
        <v>268.09999999999997</v>
      </c>
      <c r="T4038" s="47">
        <f>ROUND(Table_Query_from_Mac10[[#This Row],[qty_to_ship]]*(1+Table_Query_from_Mac10[[#This Row],[VolumeIncreasebyType]]),0)</f>
        <v>14</v>
      </c>
      <c r="U4038" s="47">
        <f>Table_Query_from_Mac10[[#This Row],[qtytoShipFuture]]*Table_Query_from_Mac10[[#This Row],[Future-cost]]</f>
        <v>110.46</v>
      </c>
      <c r="V4038" s="47">
        <f>Table_Query_from_Mac10[[#This Row],[qtytoShipFuture]]-Table_Query_from_Mac10[[#This Row],[qty_to_ship]]</f>
        <v>0</v>
      </c>
      <c r="W4038" s="47">
        <f>Table_Query_from_Mac10[[#This Row],[UnitPriceFuture]]</f>
        <v>19.149999999999999</v>
      </c>
      <c r="X4038" s="47">
        <f>Table_Query_from_Mac10[[#This Row],[Unit Increase]]*Table_Query_from_Mac10[[#This Row],[UnitPriceFuture]]</f>
        <v>0</v>
      </c>
      <c r="Y4038" s="47">
        <f>Table_Query_from_Mac10[[#This Row],[Unit Increase]]*Table_Query_from_Mac10[[#This Row],[Future-cost]]</f>
        <v>0</v>
      </c>
      <c r="Z4038" s="47">
        <f>-(Table_Query_from_Mac10[[#This Row],[Incremental Sales]]+((Table_Query_from_Mac10[[#This Row],[Incremental Sales]]*-(SUM(Summary!$S$8:$S$9)))))*Summary!$S$18</f>
        <v>0</v>
      </c>
      <c r="AA4038" s="47">
        <f>IFERROR(Table_Query_from_Mac10[[#This Row],[Incremental Cost]]/Table_Query_from_Mac10[[#This Row],[Incremental Sales]],0)</f>
        <v>0</v>
      </c>
      <c r="AB4038" s="47">
        <f>IFERROR(Table_Query_from_Mac10[[#This Row],[TotalCostFuture]]/Table_Query_from_Mac10[[#This Row],[totalsalesFuture]],0)</f>
        <v>0.4120104438642298</v>
      </c>
      <c r="AN4038" s="30">
        <v>56</v>
      </c>
      <c r="AO4038">
        <f t="shared" si="126"/>
        <v>14</v>
      </c>
      <c r="AQ4038" s="30">
        <v>54.72</v>
      </c>
      <c r="AR4038">
        <f t="shared" si="127"/>
        <v>19.149999999999999</v>
      </c>
    </row>
    <row r="4039" spans="1:44" x14ac:dyDescent="0.25">
      <c r="A4039">
        <v>90407</v>
      </c>
      <c r="B4039">
        <v>1</v>
      </c>
      <c r="C4039" t="s">
        <v>56</v>
      </c>
      <c r="D4039" t="s">
        <v>81</v>
      </c>
      <c r="E4039">
        <v>6</v>
      </c>
      <c r="F4039">
        <v>12.38</v>
      </c>
      <c r="G4039">
        <v>30.4</v>
      </c>
      <c r="H4039" s="1">
        <v>44855</v>
      </c>
      <c r="I4039" s="20">
        <v>0</v>
      </c>
      <c r="J4039" s="47">
        <f>Table_Query_from_Mac10[[#This Row],[unit_price]]-(Table_Query_from_Mac10[[#This Row],[unit_price]]*(Table_Query_from_Mac10[[#This Row],[discount_pct]]/100))</f>
        <v>30.4</v>
      </c>
      <c r="K4039" s="47">
        <f>Table_Query_from_Mac10[[#This Row],[unit_cost]]</f>
        <v>12.38</v>
      </c>
      <c r="L4039" s="47">
        <f>Table_Query_from_Mac10[[#This Row],[Live-cost]]*(1+Table_Query_from_Mac10[[#This Row],[CogsIncreasebyTYPE]])</f>
        <v>12.38</v>
      </c>
      <c r="M4039" s="47">
        <f>Table_Query_from_Mac10[[#This Row],[Live-cost]]*Table_Query_from_Mac10[[#This Row],[qty_to_ship]]</f>
        <v>74.28</v>
      </c>
      <c r="N4039" s="47">
        <f>IF(Table_Query_from_Mac10[[#This Row],[item_no]]="KDA",-Table_Query_from_Mac10[[#This Row],[unit_price]],Table_Query_from_Mac10[[#This Row],[Net Unit]]*Table_Query_from_Mac10[[#This Row],[qty_to_ship]])</f>
        <v>182.39999999999998</v>
      </c>
      <c r="O4039" s="47">
        <f>SUMIFS(Summary!C:C,Summary!H:H,Table_Query_from_Mac10[[#This Row],[Juiceoc]])</f>
        <v>0</v>
      </c>
      <c r="P4039" s="47">
        <f>SUMIFS(Summary!D:D,Summary!H:H,Table_Query_from_Mac10[[#This Row],[Juiceoc]])</f>
        <v>0</v>
      </c>
      <c r="Q4039" s="47">
        <f>SUMIFS(Summary!E:E,Summary!H:H,Table_Query_from_Mac10[[#This Row],[Juiceoc]])</f>
        <v>0</v>
      </c>
      <c r="R4039" s="47">
        <f>Table_Query_from_Mac10[[#This Row],[Net Unit]]*(1+Table_Query_from_Mac10[[#This Row],[PriceIncreasebyType]])</f>
        <v>30.4</v>
      </c>
      <c r="S4039" s="47">
        <f>Table_Query_from_Mac10[[#This Row],[UnitPriceFuture]]*Table_Query_from_Mac10[[#This Row],[qtytoShipFuture]]</f>
        <v>182.39999999999998</v>
      </c>
      <c r="T4039" s="47">
        <f>ROUND(Table_Query_from_Mac10[[#This Row],[qty_to_ship]]*(1+Table_Query_from_Mac10[[#This Row],[VolumeIncreasebyType]]),0)</f>
        <v>6</v>
      </c>
      <c r="U4039" s="47">
        <f>Table_Query_from_Mac10[[#This Row],[qtytoShipFuture]]*Table_Query_from_Mac10[[#This Row],[Future-cost]]</f>
        <v>74.28</v>
      </c>
      <c r="V4039" s="47">
        <f>Table_Query_from_Mac10[[#This Row],[qtytoShipFuture]]-Table_Query_from_Mac10[[#This Row],[qty_to_ship]]</f>
        <v>0</v>
      </c>
      <c r="W4039" s="47">
        <f>Table_Query_from_Mac10[[#This Row],[UnitPriceFuture]]</f>
        <v>30.4</v>
      </c>
      <c r="X4039" s="47">
        <f>Table_Query_from_Mac10[[#This Row],[Unit Increase]]*Table_Query_from_Mac10[[#This Row],[UnitPriceFuture]]</f>
        <v>0</v>
      </c>
      <c r="Y4039" s="47">
        <f>Table_Query_from_Mac10[[#This Row],[Unit Increase]]*Table_Query_from_Mac10[[#This Row],[Future-cost]]</f>
        <v>0</v>
      </c>
      <c r="Z4039" s="47">
        <f>-(Table_Query_from_Mac10[[#This Row],[Incremental Sales]]+((Table_Query_from_Mac10[[#This Row],[Incremental Sales]]*-(SUM(Summary!$S$8:$S$9)))))*Summary!$S$18</f>
        <v>0</v>
      </c>
      <c r="AA4039" s="47">
        <f>IFERROR(Table_Query_from_Mac10[[#This Row],[Incremental Cost]]/Table_Query_from_Mac10[[#This Row],[Incremental Sales]],0)</f>
        <v>0</v>
      </c>
      <c r="AB4039" s="47">
        <f>IFERROR(Table_Query_from_Mac10[[#This Row],[TotalCostFuture]]/Table_Query_from_Mac10[[#This Row],[totalsalesFuture]],0)</f>
        <v>0.40723684210526323</v>
      </c>
      <c r="AN4039" s="31">
        <v>24</v>
      </c>
      <c r="AO4039">
        <f t="shared" si="126"/>
        <v>6</v>
      </c>
      <c r="AQ4039" s="31">
        <v>86.86</v>
      </c>
      <c r="AR4039">
        <f t="shared" si="127"/>
        <v>30.4</v>
      </c>
    </row>
    <row r="4040" spans="1:44" x14ac:dyDescent="0.25">
      <c r="A4040">
        <v>90407</v>
      </c>
      <c r="B4040">
        <v>2</v>
      </c>
      <c r="C4040" t="s">
        <v>56</v>
      </c>
      <c r="D4040" t="s">
        <v>81</v>
      </c>
      <c r="E4040">
        <v>8</v>
      </c>
      <c r="F4040">
        <v>7.48</v>
      </c>
      <c r="G4040">
        <v>18.54</v>
      </c>
      <c r="H4040" s="1">
        <v>44855</v>
      </c>
      <c r="I4040" s="20">
        <v>0</v>
      </c>
      <c r="J4040" s="47">
        <f>Table_Query_from_Mac10[[#This Row],[unit_price]]-(Table_Query_from_Mac10[[#This Row],[unit_price]]*(Table_Query_from_Mac10[[#This Row],[discount_pct]]/100))</f>
        <v>18.54</v>
      </c>
      <c r="K4040" s="47">
        <f>Table_Query_from_Mac10[[#This Row],[unit_cost]]</f>
        <v>7.48</v>
      </c>
      <c r="L4040" s="47">
        <f>Table_Query_from_Mac10[[#This Row],[Live-cost]]*(1+Table_Query_from_Mac10[[#This Row],[CogsIncreasebyTYPE]])</f>
        <v>7.48</v>
      </c>
      <c r="M4040" s="47">
        <f>Table_Query_from_Mac10[[#This Row],[Live-cost]]*Table_Query_from_Mac10[[#This Row],[qty_to_ship]]</f>
        <v>59.84</v>
      </c>
      <c r="N4040" s="47">
        <f>IF(Table_Query_from_Mac10[[#This Row],[item_no]]="KDA",-Table_Query_from_Mac10[[#This Row],[unit_price]],Table_Query_from_Mac10[[#This Row],[Net Unit]]*Table_Query_from_Mac10[[#This Row],[qty_to_ship]])</f>
        <v>148.32</v>
      </c>
      <c r="O4040" s="47">
        <f>SUMIFS(Summary!C:C,Summary!H:H,Table_Query_from_Mac10[[#This Row],[Juiceoc]])</f>
        <v>0</v>
      </c>
      <c r="P4040" s="47">
        <f>SUMIFS(Summary!D:D,Summary!H:H,Table_Query_from_Mac10[[#This Row],[Juiceoc]])</f>
        <v>0</v>
      </c>
      <c r="Q4040" s="47">
        <f>SUMIFS(Summary!E:E,Summary!H:H,Table_Query_from_Mac10[[#This Row],[Juiceoc]])</f>
        <v>0</v>
      </c>
      <c r="R4040" s="47">
        <f>Table_Query_from_Mac10[[#This Row],[Net Unit]]*(1+Table_Query_from_Mac10[[#This Row],[PriceIncreasebyType]])</f>
        <v>18.54</v>
      </c>
      <c r="S4040" s="47">
        <f>Table_Query_from_Mac10[[#This Row],[UnitPriceFuture]]*Table_Query_from_Mac10[[#This Row],[qtytoShipFuture]]</f>
        <v>148.32</v>
      </c>
      <c r="T4040" s="47">
        <f>ROUND(Table_Query_from_Mac10[[#This Row],[qty_to_ship]]*(1+Table_Query_from_Mac10[[#This Row],[VolumeIncreasebyType]]),0)</f>
        <v>8</v>
      </c>
      <c r="U4040" s="47">
        <f>Table_Query_from_Mac10[[#This Row],[qtytoShipFuture]]*Table_Query_from_Mac10[[#This Row],[Future-cost]]</f>
        <v>59.84</v>
      </c>
      <c r="V4040" s="47">
        <f>Table_Query_from_Mac10[[#This Row],[qtytoShipFuture]]-Table_Query_from_Mac10[[#This Row],[qty_to_ship]]</f>
        <v>0</v>
      </c>
      <c r="W4040" s="47">
        <f>Table_Query_from_Mac10[[#This Row],[UnitPriceFuture]]</f>
        <v>18.54</v>
      </c>
      <c r="X4040" s="47">
        <f>Table_Query_from_Mac10[[#This Row],[Unit Increase]]*Table_Query_from_Mac10[[#This Row],[UnitPriceFuture]]</f>
        <v>0</v>
      </c>
      <c r="Y4040" s="47">
        <f>Table_Query_from_Mac10[[#This Row],[Unit Increase]]*Table_Query_from_Mac10[[#This Row],[Future-cost]]</f>
        <v>0</v>
      </c>
      <c r="Z4040" s="47">
        <f>-(Table_Query_from_Mac10[[#This Row],[Incremental Sales]]+((Table_Query_from_Mac10[[#This Row],[Incremental Sales]]*-(SUM(Summary!$S$8:$S$9)))))*Summary!$S$18</f>
        <v>0</v>
      </c>
      <c r="AA4040" s="47">
        <f>IFERROR(Table_Query_from_Mac10[[#This Row],[Incremental Cost]]/Table_Query_from_Mac10[[#This Row],[Incremental Sales]],0)</f>
        <v>0</v>
      </c>
      <c r="AB4040" s="47">
        <f>IFERROR(Table_Query_from_Mac10[[#This Row],[TotalCostFuture]]/Table_Query_from_Mac10[[#This Row],[totalsalesFuture]],0)</f>
        <v>0.40345199568500545</v>
      </c>
      <c r="AN4040" s="30">
        <v>31</v>
      </c>
      <c r="AO4040">
        <f t="shared" si="126"/>
        <v>8</v>
      </c>
      <c r="AQ4040" s="30">
        <v>52.98</v>
      </c>
      <c r="AR4040">
        <f t="shared" si="127"/>
        <v>18.54</v>
      </c>
    </row>
    <row r="4041" spans="1:44" x14ac:dyDescent="0.25">
      <c r="A4041">
        <v>90407</v>
      </c>
      <c r="B4041">
        <v>3</v>
      </c>
      <c r="C4041" t="s">
        <v>55</v>
      </c>
      <c r="D4041" t="s">
        <v>81</v>
      </c>
      <c r="E4041">
        <v>8</v>
      </c>
      <c r="F4041">
        <v>8.6199999999999992</v>
      </c>
      <c r="G4041">
        <v>21.9</v>
      </c>
      <c r="H4041" s="1">
        <v>44855</v>
      </c>
      <c r="I4041" s="20">
        <v>0</v>
      </c>
      <c r="J4041" s="47">
        <f>Table_Query_from_Mac10[[#This Row],[unit_price]]-(Table_Query_from_Mac10[[#This Row],[unit_price]]*(Table_Query_from_Mac10[[#This Row],[discount_pct]]/100))</f>
        <v>21.9</v>
      </c>
      <c r="K4041" s="47">
        <f>Table_Query_from_Mac10[[#This Row],[unit_cost]]</f>
        <v>8.6199999999999992</v>
      </c>
      <c r="L4041" s="47">
        <f>Table_Query_from_Mac10[[#This Row],[Live-cost]]*(1+Table_Query_from_Mac10[[#This Row],[CogsIncreasebyTYPE]])</f>
        <v>8.6199999999999992</v>
      </c>
      <c r="M4041" s="47">
        <f>Table_Query_from_Mac10[[#This Row],[Live-cost]]*Table_Query_from_Mac10[[#This Row],[qty_to_ship]]</f>
        <v>68.959999999999994</v>
      </c>
      <c r="N4041" s="47">
        <f>IF(Table_Query_from_Mac10[[#This Row],[item_no]]="KDA",-Table_Query_from_Mac10[[#This Row],[unit_price]],Table_Query_from_Mac10[[#This Row],[Net Unit]]*Table_Query_from_Mac10[[#This Row],[qty_to_ship]])</f>
        <v>175.2</v>
      </c>
      <c r="O4041" s="47">
        <f>SUMIFS(Summary!C:C,Summary!H:H,Table_Query_from_Mac10[[#This Row],[Juiceoc]])</f>
        <v>0</v>
      </c>
      <c r="P4041" s="47">
        <f>SUMIFS(Summary!D:D,Summary!H:H,Table_Query_from_Mac10[[#This Row],[Juiceoc]])</f>
        <v>0</v>
      </c>
      <c r="Q4041" s="47">
        <f>SUMIFS(Summary!E:E,Summary!H:H,Table_Query_from_Mac10[[#This Row],[Juiceoc]])</f>
        <v>0</v>
      </c>
      <c r="R4041" s="47">
        <f>Table_Query_from_Mac10[[#This Row],[Net Unit]]*(1+Table_Query_from_Mac10[[#This Row],[PriceIncreasebyType]])</f>
        <v>21.9</v>
      </c>
      <c r="S4041" s="47">
        <f>Table_Query_from_Mac10[[#This Row],[UnitPriceFuture]]*Table_Query_from_Mac10[[#This Row],[qtytoShipFuture]]</f>
        <v>175.2</v>
      </c>
      <c r="T4041" s="47">
        <f>ROUND(Table_Query_from_Mac10[[#This Row],[qty_to_ship]]*(1+Table_Query_from_Mac10[[#This Row],[VolumeIncreasebyType]]),0)</f>
        <v>8</v>
      </c>
      <c r="U4041" s="47">
        <f>Table_Query_from_Mac10[[#This Row],[qtytoShipFuture]]*Table_Query_from_Mac10[[#This Row],[Future-cost]]</f>
        <v>68.959999999999994</v>
      </c>
      <c r="V4041" s="47">
        <f>Table_Query_from_Mac10[[#This Row],[qtytoShipFuture]]-Table_Query_from_Mac10[[#This Row],[qty_to_ship]]</f>
        <v>0</v>
      </c>
      <c r="W4041" s="47">
        <f>Table_Query_from_Mac10[[#This Row],[UnitPriceFuture]]</f>
        <v>21.9</v>
      </c>
      <c r="X4041" s="47">
        <f>Table_Query_from_Mac10[[#This Row],[Unit Increase]]*Table_Query_from_Mac10[[#This Row],[UnitPriceFuture]]</f>
        <v>0</v>
      </c>
      <c r="Y4041" s="47">
        <f>Table_Query_from_Mac10[[#This Row],[Unit Increase]]*Table_Query_from_Mac10[[#This Row],[Future-cost]]</f>
        <v>0</v>
      </c>
      <c r="Z4041" s="47">
        <f>-(Table_Query_from_Mac10[[#This Row],[Incremental Sales]]+((Table_Query_from_Mac10[[#This Row],[Incremental Sales]]*-(SUM(Summary!$S$8:$S$9)))))*Summary!$S$18</f>
        <v>0</v>
      </c>
      <c r="AA4041" s="47">
        <f>IFERROR(Table_Query_from_Mac10[[#This Row],[Incremental Cost]]/Table_Query_from_Mac10[[#This Row],[Incremental Sales]],0)</f>
        <v>0</v>
      </c>
      <c r="AB4041" s="47">
        <f>IFERROR(Table_Query_from_Mac10[[#This Row],[TotalCostFuture]]/Table_Query_from_Mac10[[#This Row],[totalsalesFuture]],0)</f>
        <v>0.39360730593607307</v>
      </c>
      <c r="AN4041" s="31">
        <v>30</v>
      </c>
      <c r="AO4041">
        <f t="shared" si="126"/>
        <v>8</v>
      </c>
      <c r="AQ4041" s="31">
        <v>62.56</v>
      </c>
      <c r="AR4041">
        <f t="shared" si="127"/>
        <v>21.9</v>
      </c>
    </row>
    <row r="4042" spans="1:44" x14ac:dyDescent="0.25">
      <c r="A4042">
        <v>90407</v>
      </c>
      <c r="B4042">
        <v>4</v>
      </c>
      <c r="C4042" t="s">
        <v>55</v>
      </c>
      <c r="D4042" t="s">
        <v>81</v>
      </c>
      <c r="E4042">
        <v>6</v>
      </c>
      <c r="F4042">
        <v>1.49</v>
      </c>
      <c r="G4042">
        <v>5.37</v>
      </c>
      <c r="H4042" s="1">
        <v>44855</v>
      </c>
      <c r="I4042" s="20">
        <v>0</v>
      </c>
      <c r="J4042" s="47">
        <f>Table_Query_from_Mac10[[#This Row],[unit_price]]-(Table_Query_from_Mac10[[#This Row],[unit_price]]*(Table_Query_from_Mac10[[#This Row],[discount_pct]]/100))</f>
        <v>5.37</v>
      </c>
      <c r="K4042" s="47">
        <f>Table_Query_from_Mac10[[#This Row],[unit_cost]]</f>
        <v>1.49</v>
      </c>
      <c r="L4042" s="47">
        <f>Table_Query_from_Mac10[[#This Row],[Live-cost]]*(1+Table_Query_from_Mac10[[#This Row],[CogsIncreasebyTYPE]])</f>
        <v>1.49</v>
      </c>
      <c r="M4042" s="47">
        <f>Table_Query_from_Mac10[[#This Row],[Live-cost]]*Table_Query_from_Mac10[[#This Row],[qty_to_ship]]</f>
        <v>8.94</v>
      </c>
      <c r="N4042" s="47">
        <f>IF(Table_Query_from_Mac10[[#This Row],[item_no]]="KDA",-Table_Query_from_Mac10[[#This Row],[unit_price]],Table_Query_from_Mac10[[#This Row],[Net Unit]]*Table_Query_from_Mac10[[#This Row],[qty_to_ship]])</f>
        <v>32.22</v>
      </c>
      <c r="O4042" s="47">
        <f>SUMIFS(Summary!C:C,Summary!H:H,Table_Query_from_Mac10[[#This Row],[Juiceoc]])</f>
        <v>0</v>
      </c>
      <c r="P4042" s="47">
        <f>SUMIFS(Summary!D:D,Summary!H:H,Table_Query_from_Mac10[[#This Row],[Juiceoc]])</f>
        <v>0</v>
      </c>
      <c r="Q4042" s="47">
        <f>SUMIFS(Summary!E:E,Summary!H:H,Table_Query_from_Mac10[[#This Row],[Juiceoc]])</f>
        <v>0</v>
      </c>
      <c r="R4042" s="47">
        <f>Table_Query_from_Mac10[[#This Row],[Net Unit]]*(1+Table_Query_from_Mac10[[#This Row],[PriceIncreasebyType]])</f>
        <v>5.37</v>
      </c>
      <c r="S4042" s="47">
        <f>Table_Query_from_Mac10[[#This Row],[UnitPriceFuture]]*Table_Query_from_Mac10[[#This Row],[qtytoShipFuture]]</f>
        <v>32.22</v>
      </c>
      <c r="T4042" s="47">
        <f>ROUND(Table_Query_from_Mac10[[#This Row],[qty_to_ship]]*(1+Table_Query_from_Mac10[[#This Row],[VolumeIncreasebyType]]),0)</f>
        <v>6</v>
      </c>
      <c r="U4042" s="47">
        <f>Table_Query_from_Mac10[[#This Row],[qtytoShipFuture]]*Table_Query_from_Mac10[[#This Row],[Future-cost]]</f>
        <v>8.94</v>
      </c>
      <c r="V4042" s="47">
        <f>Table_Query_from_Mac10[[#This Row],[qtytoShipFuture]]-Table_Query_from_Mac10[[#This Row],[qty_to_ship]]</f>
        <v>0</v>
      </c>
      <c r="W4042" s="47">
        <f>Table_Query_from_Mac10[[#This Row],[UnitPriceFuture]]</f>
        <v>5.37</v>
      </c>
      <c r="X4042" s="47">
        <f>Table_Query_from_Mac10[[#This Row],[Unit Increase]]*Table_Query_from_Mac10[[#This Row],[UnitPriceFuture]]</f>
        <v>0</v>
      </c>
      <c r="Y4042" s="47">
        <f>Table_Query_from_Mac10[[#This Row],[Unit Increase]]*Table_Query_from_Mac10[[#This Row],[Future-cost]]</f>
        <v>0</v>
      </c>
      <c r="Z4042" s="47">
        <f>-(Table_Query_from_Mac10[[#This Row],[Incremental Sales]]+((Table_Query_from_Mac10[[#This Row],[Incremental Sales]]*-(SUM(Summary!$S$8:$S$9)))))*Summary!$S$18</f>
        <v>0</v>
      </c>
      <c r="AA4042" s="47">
        <f>IFERROR(Table_Query_from_Mac10[[#This Row],[Incremental Cost]]/Table_Query_from_Mac10[[#This Row],[Incremental Sales]],0)</f>
        <v>0</v>
      </c>
      <c r="AB4042" s="47">
        <f>IFERROR(Table_Query_from_Mac10[[#This Row],[TotalCostFuture]]/Table_Query_from_Mac10[[#This Row],[totalsalesFuture]],0)</f>
        <v>0.27746741154562382</v>
      </c>
      <c r="AN4042" s="30">
        <v>24</v>
      </c>
      <c r="AO4042">
        <f t="shared" si="126"/>
        <v>6</v>
      </c>
      <c r="AQ4042" s="30">
        <v>15.35</v>
      </c>
      <c r="AR4042">
        <f t="shared" si="127"/>
        <v>5.37</v>
      </c>
    </row>
    <row r="4043" spans="1:44" x14ac:dyDescent="0.25">
      <c r="A4043">
        <v>90407</v>
      </c>
      <c r="B4043">
        <v>5</v>
      </c>
      <c r="C4043" t="s">
        <v>56</v>
      </c>
      <c r="D4043" t="s">
        <v>81</v>
      </c>
      <c r="E4043">
        <v>12</v>
      </c>
      <c r="F4043">
        <v>3.76</v>
      </c>
      <c r="G4043">
        <v>9.01</v>
      </c>
      <c r="H4043" s="1">
        <v>44855</v>
      </c>
      <c r="I4043" s="20">
        <v>0</v>
      </c>
      <c r="J4043" s="47">
        <f>Table_Query_from_Mac10[[#This Row],[unit_price]]-(Table_Query_from_Mac10[[#This Row],[unit_price]]*(Table_Query_from_Mac10[[#This Row],[discount_pct]]/100))</f>
        <v>9.01</v>
      </c>
      <c r="K4043" s="47">
        <f>Table_Query_from_Mac10[[#This Row],[unit_cost]]</f>
        <v>3.76</v>
      </c>
      <c r="L4043" s="47">
        <f>Table_Query_from_Mac10[[#This Row],[Live-cost]]*(1+Table_Query_from_Mac10[[#This Row],[CogsIncreasebyTYPE]])</f>
        <v>3.76</v>
      </c>
      <c r="M4043" s="47">
        <f>Table_Query_from_Mac10[[#This Row],[Live-cost]]*Table_Query_from_Mac10[[#This Row],[qty_to_ship]]</f>
        <v>45.12</v>
      </c>
      <c r="N4043" s="47">
        <f>IF(Table_Query_from_Mac10[[#This Row],[item_no]]="KDA",-Table_Query_from_Mac10[[#This Row],[unit_price]],Table_Query_from_Mac10[[#This Row],[Net Unit]]*Table_Query_from_Mac10[[#This Row],[qty_to_ship]])</f>
        <v>108.12</v>
      </c>
      <c r="O4043" s="47">
        <f>SUMIFS(Summary!C:C,Summary!H:H,Table_Query_from_Mac10[[#This Row],[Juiceoc]])</f>
        <v>0</v>
      </c>
      <c r="P4043" s="47">
        <f>SUMIFS(Summary!D:D,Summary!H:H,Table_Query_from_Mac10[[#This Row],[Juiceoc]])</f>
        <v>0</v>
      </c>
      <c r="Q4043" s="47">
        <f>SUMIFS(Summary!E:E,Summary!H:H,Table_Query_from_Mac10[[#This Row],[Juiceoc]])</f>
        <v>0</v>
      </c>
      <c r="R4043" s="47">
        <f>Table_Query_from_Mac10[[#This Row],[Net Unit]]*(1+Table_Query_from_Mac10[[#This Row],[PriceIncreasebyType]])</f>
        <v>9.01</v>
      </c>
      <c r="S4043" s="47">
        <f>Table_Query_from_Mac10[[#This Row],[UnitPriceFuture]]*Table_Query_from_Mac10[[#This Row],[qtytoShipFuture]]</f>
        <v>108.12</v>
      </c>
      <c r="T4043" s="47">
        <f>ROUND(Table_Query_from_Mac10[[#This Row],[qty_to_ship]]*(1+Table_Query_from_Mac10[[#This Row],[VolumeIncreasebyType]]),0)</f>
        <v>12</v>
      </c>
      <c r="U4043" s="47">
        <f>Table_Query_from_Mac10[[#This Row],[qtytoShipFuture]]*Table_Query_from_Mac10[[#This Row],[Future-cost]]</f>
        <v>45.12</v>
      </c>
      <c r="V4043" s="47">
        <f>Table_Query_from_Mac10[[#This Row],[qtytoShipFuture]]-Table_Query_from_Mac10[[#This Row],[qty_to_ship]]</f>
        <v>0</v>
      </c>
      <c r="W4043" s="47">
        <f>Table_Query_from_Mac10[[#This Row],[UnitPriceFuture]]</f>
        <v>9.01</v>
      </c>
      <c r="X4043" s="47">
        <f>Table_Query_from_Mac10[[#This Row],[Unit Increase]]*Table_Query_from_Mac10[[#This Row],[UnitPriceFuture]]</f>
        <v>0</v>
      </c>
      <c r="Y4043" s="47">
        <f>Table_Query_from_Mac10[[#This Row],[Unit Increase]]*Table_Query_from_Mac10[[#This Row],[Future-cost]]</f>
        <v>0</v>
      </c>
      <c r="Z4043" s="47">
        <f>-(Table_Query_from_Mac10[[#This Row],[Incremental Sales]]+((Table_Query_from_Mac10[[#This Row],[Incremental Sales]]*-(SUM(Summary!$S$8:$S$9)))))*Summary!$S$18</f>
        <v>0</v>
      </c>
      <c r="AA4043" s="47">
        <f>IFERROR(Table_Query_from_Mac10[[#This Row],[Incremental Cost]]/Table_Query_from_Mac10[[#This Row],[Incremental Sales]],0)</f>
        <v>0</v>
      </c>
      <c r="AB4043" s="47">
        <f>IFERROR(Table_Query_from_Mac10[[#This Row],[TotalCostFuture]]/Table_Query_from_Mac10[[#This Row],[totalsalesFuture]],0)</f>
        <v>0.41731409544950049</v>
      </c>
      <c r="AN4043" s="31">
        <v>48</v>
      </c>
      <c r="AO4043">
        <f t="shared" si="126"/>
        <v>12</v>
      </c>
      <c r="AQ4043" s="31">
        <v>25.73</v>
      </c>
      <c r="AR4043">
        <f t="shared" si="127"/>
        <v>9.01</v>
      </c>
    </row>
    <row r="4044" spans="1:44" x14ac:dyDescent="0.25">
      <c r="A4044">
        <v>90407</v>
      </c>
      <c r="B4044">
        <v>6</v>
      </c>
      <c r="C4044" t="s">
        <v>55</v>
      </c>
      <c r="D4044" t="s">
        <v>81</v>
      </c>
      <c r="E4044">
        <v>20</v>
      </c>
      <c r="F4044">
        <v>1.59</v>
      </c>
      <c r="G4044">
        <v>5.77</v>
      </c>
      <c r="H4044" s="1">
        <v>44855</v>
      </c>
      <c r="I4044" s="20">
        <v>0</v>
      </c>
      <c r="J4044" s="47">
        <f>Table_Query_from_Mac10[[#This Row],[unit_price]]-(Table_Query_from_Mac10[[#This Row],[unit_price]]*(Table_Query_from_Mac10[[#This Row],[discount_pct]]/100))</f>
        <v>5.77</v>
      </c>
      <c r="K4044" s="47">
        <f>Table_Query_from_Mac10[[#This Row],[unit_cost]]</f>
        <v>1.59</v>
      </c>
      <c r="L4044" s="47">
        <f>Table_Query_from_Mac10[[#This Row],[Live-cost]]*(1+Table_Query_from_Mac10[[#This Row],[CogsIncreasebyTYPE]])</f>
        <v>1.59</v>
      </c>
      <c r="M4044" s="47">
        <f>Table_Query_from_Mac10[[#This Row],[Live-cost]]*Table_Query_from_Mac10[[#This Row],[qty_to_ship]]</f>
        <v>31.8</v>
      </c>
      <c r="N4044" s="47">
        <f>IF(Table_Query_from_Mac10[[#This Row],[item_no]]="KDA",-Table_Query_from_Mac10[[#This Row],[unit_price]],Table_Query_from_Mac10[[#This Row],[Net Unit]]*Table_Query_from_Mac10[[#This Row],[qty_to_ship]])</f>
        <v>115.39999999999999</v>
      </c>
      <c r="O4044" s="47">
        <f>SUMIFS(Summary!C:C,Summary!H:H,Table_Query_from_Mac10[[#This Row],[Juiceoc]])</f>
        <v>0</v>
      </c>
      <c r="P4044" s="47">
        <f>SUMIFS(Summary!D:D,Summary!H:H,Table_Query_from_Mac10[[#This Row],[Juiceoc]])</f>
        <v>0</v>
      </c>
      <c r="Q4044" s="47">
        <f>SUMIFS(Summary!E:E,Summary!H:H,Table_Query_from_Mac10[[#This Row],[Juiceoc]])</f>
        <v>0</v>
      </c>
      <c r="R4044" s="47">
        <f>Table_Query_from_Mac10[[#This Row],[Net Unit]]*(1+Table_Query_from_Mac10[[#This Row],[PriceIncreasebyType]])</f>
        <v>5.77</v>
      </c>
      <c r="S4044" s="47">
        <f>Table_Query_from_Mac10[[#This Row],[UnitPriceFuture]]*Table_Query_from_Mac10[[#This Row],[qtytoShipFuture]]</f>
        <v>115.39999999999999</v>
      </c>
      <c r="T4044" s="47">
        <f>ROUND(Table_Query_from_Mac10[[#This Row],[qty_to_ship]]*(1+Table_Query_from_Mac10[[#This Row],[VolumeIncreasebyType]]),0)</f>
        <v>20</v>
      </c>
      <c r="U4044" s="47">
        <f>Table_Query_from_Mac10[[#This Row],[qtytoShipFuture]]*Table_Query_from_Mac10[[#This Row],[Future-cost]]</f>
        <v>31.8</v>
      </c>
      <c r="V4044" s="47">
        <f>Table_Query_from_Mac10[[#This Row],[qtytoShipFuture]]-Table_Query_from_Mac10[[#This Row],[qty_to_ship]]</f>
        <v>0</v>
      </c>
      <c r="W4044" s="47">
        <f>Table_Query_from_Mac10[[#This Row],[UnitPriceFuture]]</f>
        <v>5.77</v>
      </c>
      <c r="X4044" s="47">
        <f>Table_Query_from_Mac10[[#This Row],[Unit Increase]]*Table_Query_from_Mac10[[#This Row],[UnitPriceFuture]]</f>
        <v>0</v>
      </c>
      <c r="Y4044" s="47">
        <f>Table_Query_from_Mac10[[#This Row],[Unit Increase]]*Table_Query_from_Mac10[[#This Row],[Future-cost]]</f>
        <v>0</v>
      </c>
      <c r="Z4044" s="47">
        <f>-(Table_Query_from_Mac10[[#This Row],[Incremental Sales]]+((Table_Query_from_Mac10[[#This Row],[Incremental Sales]]*-(SUM(Summary!$S$8:$S$9)))))*Summary!$S$18</f>
        <v>0</v>
      </c>
      <c r="AA4044" s="47">
        <f>IFERROR(Table_Query_from_Mac10[[#This Row],[Incremental Cost]]/Table_Query_from_Mac10[[#This Row],[Incremental Sales]],0)</f>
        <v>0</v>
      </c>
      <c r="AB4044" s="47">
        <f>IFERROR(Table_Query_from_Mac10[[#This Row],[TotalCostFuture]]/Table_Query_from_Mac10[[#This Row],[totalsalesFuture]],0)</f>
        <v>0.27556325823223571</v>
      </c>
      <c r="AN4044" s="30">
        <v>80</v>
      </c>
      <c r="AO4044">
        <f t="shared" si="126"/>
        <v>20</v>
      </c>
      <c r="AQ4044" s="30">
        <v>16.489999999999998</v>
      </c>
      <c r="AR4044">
        <f t="shared" si="127"/>
        <v>5.77</v>
      </c>
    </row>
    <row r="4045" spans="1:44" x14ac:dyDescent="0.25">
      <c r="A4045">
        <v>90407</v>
      </c>
      <c r="B4045">
        <v>7</v>
      </c>
      <c r="C4045" t="s">
        <v>56</v>
      </c>
      <c r="D4045" t="s">
        <v>81</v>
      </c>
      <c r="E4045">
        <v>14</v>
      </c>
      <c r="F4045">
        <v>8.11</v>
      </c>
      <c r="G4045">
        <v>20.56</v>
      </c>
      <c r="H4045" s="1">
        <v>44855</v>
      </c>
      <c r="I4045" s="20">
        <v>0</v>
      </c>
      <c r="J4045" s="47">
        <f>Table_Query_from_Mac10[[#This Row],[unit_price]]-(Table_Query_from_Mac10[[#This Row],[unit_price]]*(Table_Query_from_Mac10[[#This Row],[discount_pct]]/100))</f>
        <v>20.56</v>
      </c>
      <c r="K4045" s="47">
        <f>Table_Query_from_Mac10[[#This Row],[unit_cost]]</f>
        <v>8.11</v>
      </c>
      <c r="L4045" s="47">
        <f>Table_Query_from_Mac10[[#This Row],[Live-cost]]*(1+Table_Query_from_Mac10[[#This Row],[CogsIncreasebyTYPE]])</f>
        <v>8.11</v>
      </c>
      <c r="M4045" s="47">
        <f>Table_Query_from_Mac10[[#This Row],[Live-cost]]*Table_Query_from_Mac10[[#This Row],[qty_to_ship]]</f>
        <v>113.53999999999999</v>
      </c>
      <c r="N4045" s="47">
        <f>IF(Table_Query_from_Mac10[[#This Row],[item_no]]="KDA",-Table_Query_from_Mac10[[#This Row],[unit_price]],Table_Query_from_Mac10[[#This Row],[Net Unit]]*Table_Query_from_Mac10[[#This Row],[qty_to_ship]])</f>
        <v>287.83999999999997</v>
      </c>
      <c r="O4045" s="47">
        <f>SUMIFS(Summary!C:C,Summary!H:H,Table_Query_from_Mac10[[#This Row],[Juiceoc]])</f>
        <v>0</v>
      </c>
      <c r="P4045" s="47">
        <f>SUMIFS(Summary!D:D,Summary!H:H,Table_Query_from_Mac10[[#This Row],[Juiceoc]])</f>
        <v>0</v>
      </c>
      <c r="Q4045" s="47">
        <f>SUMIFS(Summary!E:E,Summary!H:H,Table_Query_from_Mac10[[#This Row],[Juiceoc]])</f>
        <v>0</v>
      </c>
      <c r="R4045" s="47">
        <f>Table_Query_from_Mac10[[#This Row],[Net Unit]]*(1+Table_Query_from_Mac10[[#This Row],[PriceIncreasebyType]])</f>
        <v>20.56</v>
      </c>
      <c r="S4045" s="47">
        <f>Table_Query_from_Mac10[[#This Row],[UnitPriceFuture]]*Table_Query_from_Mac10[[#This Row],[qtytoShipFuture]]</f>
        <v>287.83999999999997</v>
      </c>
      <c r="T4045" s="47">
        <f>ROUND(Table_Query_from_Mac10[[#This Row],[qty_to_ship]]*(1+Table_Query_from_Mac10[[#This Row],[VolumeIncreasebyType]]),0)</f>
        <v>14</v>
      </c>
      <c r="U4045" s="47">
        <f>Table_Query_from_Mac10[[#This Row],[qtytoShipFuture]]*Table_Query_from_Mac10[[#This Row],[Future-cost]]</f>
        <v>113.53999999999999</v>
      </c>
      <c r="V4045" s="47">
        <f>Table_Query_from_Mac10[[#This Row],[qtytoShipFuture]]-Table_Query_from_Mac10[[#This Row],[qty_to_ship]]</f>
        <v>0</v>
      </c>
      <c r="W4045" s="47">
        <f>Table_Query_from_Mac10[[#This Row],[UnitPriceFuture]]</f>
        <v>20.56</v>
      </c>
      <c r="X4045" s="47">
        <f>Table_Query_from_Mac10[[#This Row],[Unit Increase]]*Table_Query_from_Mac10[[#This Row],[UnitPriceFuture]]</f>
        <v>0</v>
      </c>
      <c r="Y4045" s="47">
        <f>Table_Query_from_Mac10[[#This Row],[Unit Increase]]*Table_Query_from_Mac10[[#This Row],[Future-cost]]</f>
        <v>0</v>
      </c>
      <c r="Z4045" s="47">
        <f>-(Table_Query_from_Mac10[[#This Row],[Incremental Sales]]+((Table_Query_from_Mac10[[#This Row],[Incremental Sales]]*-(SUM(Summary!$S$8:$S$9)))))*Summary!$S$18</f>
        <v>0</v>
      </c>
      <c r="AA4045" s="47">
        <f>IFERROR(Table_Query_from_Mac10[[#This Row],[Incremental Cost]]/Table_Query_from_Mac10[[#This Row],[Incremental Sales]],0)</f>
        <v>0</v>
      </c>
      <c r="AB4045" s="47">
        <f>IFERROR(Table_Query_from_Mac10[[#This Row],[TotalCostFuture]]/Table_Query_from_Mac10[[#This Row],[totalsalesFuture]],0)</f>
        <v>0.39445525291828792</v>
      </c>
      <c r="AN4045" s="31">
        <v>55</v>
      </c>
      <c r="AO4045">
        <f t="shared" si="126"/>
        <v>14</v>
      </c>
      <c r="AQ4045" s="31">
        <v>58.74</v>
      </c>
      <c r="AR4045">
        <f t="shared" si="127"/>
        <v>20.56</v>
      </c>
    </row>
    <row r="4046" spans="1:44" x14ac:dyDescent="0.25">
      <c r="A4046">
        <v>90407</v>
      </c>
      <c r="B4046">
        <v>8</v>
      </c>
      <c r="C4046" t="s">
        <v>56</v>
      </c>
      <c r="D4046" t="s">
        <v>81</v>
      </c>
      <c r="E4046">
        <v>14</v>
      </c>
      <c r="F4046">
        <v>5.07</v>
      </c>
      <c r="G4046">
        <v>12</v>
      </c>
      <c r="H4046" s="1">
        <v>44855</v>
      </c>
      <c r="I4046" s="20">
        <v>0</v>
      </c>
      <c r="J4046" s="47">
        <f>Table_Query_from_Mac10[[#This Row],[unit_price]]-(Table_Query_from_Mac10[[#This Row],[unit_price]]*(Table_Query_from_Mac10[[#This Row],[discount_pct]]/100))</f>
        <v>12</v>
      </c>
      <c r="K4046" s="47">
        <f>Table_Query_from_Mac10[[#This Row],[unit_cost]]</f>
        <v>5.07</v>
      </c>
      <c r="L4046" s="47">
        <f>Table_Query_from_Mac10[[#This Row],[Live-cost]]*(1+Table_Query_from_Mac10[[#This Row],[CogsIncreasebyTYPE]])</f>
        <v>5.07</v>
      </c>
      <c r="M4046" s="47">
        <f>Table_Query_from_Mac10[[#This Row],[Live-cost]]*Table_Query_from_Mac10[[#This Row],[qty_to_ship]]</f>
        <v>70.98</v>
      </c>
      <c r="N4046" s="47">
        <f>IF(Table_Query_from_Mac10[[#This Row],[item_no]]="KDA",-Table_Query_from_Mac10[[#This Row],[unit_price]],Table_Query_from_Mac10[[#This Row],[Net Unit]]*Table_Query_from_Mac10[[#This Row],[qty_to_ship]])</f>
        <v>168</v>
      </c>
      <c r="O4046" s="47">
        <f>SUMIFS(Summary!C:C,Summary!H:H,Table_Query_from_Mac10[[#This Row],[Juiceoc]])</f>
        <v>0</v>
      </c>
      <c r="P4046" s="47">
        <f>SUMIFS(Summary!D:D,Summary!H:H,Table_Query_from_Mac10[[#This Row],[Juiceoc]])</f>
        <v>0</v>
      </c>
      <c r="Q4046" s="47">
        <f>SUMIFS(Summary!E:E,Summary!H:H,Table_Query_from_Mac10[[#This Row],[Juiceoc]])</f>
        <v>0</v>
      </c>
      <c r="R4046" s="47">
        <f>Table_Query_from_Mac10[[#This Row],[Net Unit]]*(1+Table_Query_from_Mac10[[#This Row],[PriceIncreasebyType]])</f>
        <v>12</v>
      </c>
      <c r="S4046" s="47">
        <f>Table_Query_from_Mac10[[#This Row],[UnitPriceFuture]]*Table_Query_from_Mac10[[#This Row],[qtytoShipFuture]]</f>
        <v>168</v>
      </c>
      <c r="T4046" s="47">
        <f>ROUND(Table_Query_from_Mac10[[#This Row],[qty_to_ship]]*(1+Table_Query_from_Mac10[[#This Row],[VolumeIncreasebyType]]),0)</f>
        <v>14</v>
      </c>
      <c r="U4046" s="47">
        <f>Table_Query_from_Mac10[[#This Row],[qtytoShipFuture]]*Table_Query_from_Mac10[[#This Row],[Future-cost]]</f>
        <v>70.98</v>
      </c>
      <c r="V4046" s="47">
        <f>Table_Query_from_Mac10[[#This Row],[qtytoShipFuture]]-Table_Query_from_Mac10[[#This Row],[qty_to_ship]]</f>
        <v>0</v>
      </c>
      <c r="W4046" s="47">
        <f>Table_Query_from_Mac10[[#This Row],[UnitPriceFuture]]</f>
        <v>12</v>
      </c>
      <c r="X4046" s="47">
        <f>Table_Query_from_Mac10[[#This Row],[Unit Increase]]*Table_Query_from_Mac10[[#This Row],[UnitPriceFuture]]</f>
        <v>0</v>
      </c>
      <c r="Y4046" s="47">
        <f>Table_Query_from_Mac10[[#This Row],[Unit Increase]]*Table_Query_from_Mac10[[#This Row],[Future-cost]]</f>
        <v>0</v>
      </c>
      <c r="Z4046" s="47">
        <f>-(Table_Query_from_Mac10[[#This Row],[Incremental Sales]]+((Table_Query_from_Mac10[[#This Row],[Incremental Sales]]*-(SUM(Summary!$S$8:$S$9)))))*Summary!$S$18</f>
        <v>0</v>
      </c>
      <c r="AA4046" s="47">
        <f>IFERROR(Table_Query_from_Mac10[[#This Row],[Incremental Cost]]/Table_Query_from_Mac10[[#This Row],[Incremental Sales]],0)</f>
        <v>0</v>
      </c>
      <c r="AB4046" s="47">
        <f>IFERROR(Table_Query_from_Mac10[[#This Row],[TotalCostFuture]]/Table_Query_from_Mac10[[#This Row],[totalsalesFuture]],0)</f>
        <v>0.42250000000000004</v>
      </c>
      <c r="AN4046" s="30">
        <v>54</v>
      </c>
      <c r="AO4046">
        <f t="shared" si="126"/>
        <v>14</v>
      </c>
      <c r="AQ4046" s="30">
        <v>34.28</v>
      </c>
      <c r="AR4046">
        <f t="shared" si="127"/>
        <v>12</v>
      </c>
    </row>
    <row r="4047" spans="1:44" x14ac:dyDescent="0.25">
      <c r="A4047">
        <v>90407</v>
      </c>
      <c r="B4047">
        <v>9</v>
      </c>
      <c r="C4047" t="s">
        <v>55</v>
      </c>
      <c r="D4047" t="s">
        <v>81</v>
      </c>
      <c r="E4047">
        <v>14</v>
      </c>
      <c r="F4047">
        <v>8.57</v>
      </c>
      <c r="G4047">
        <v>20.83</v>
      </c>
      <c r="H4047" s="1">
        <v>44855</v>
      </c>
      <c r="I4047" s="20">
        <v>0</v>
      </c>
      <c r="J4047" s="47">
        <f>Table_Query_from_Mac10[[#This Row],[unit_price]]-(Table_Query_from_Mac10[[#This Row],[unit_price]]*(Table_Query_from_Mac10[[#This Row],[discount_pct]]/100))</f>
        <v>20.83</v>
      </c>
      <c r="K4047" s="47">
        <f>Table_Query_from_Mac10[[#This Row],[unit_cost]]</f>
        <v>8.57</v>
      </c>
      <c r="L4047" s="47">
        <f>Table_Query_from_Mac10[[#This Row],[Live-cost]]*(1+Table_Query_from_Mac10[[#This Row],[CogsIncreasebyTYPE]])</f>
        <v>8.57</v>
      </c>
      <c r="M4047" s="47">
        <f>Table_Query_from_Mac10[[#This Row],[Live-cost]]*Table_Query_from_Mac10[[#This Row],[qty_to_ship]]</f>
        <v>119.98</v>
      </c>
      <c r="N4047" s="47">
        <f>IF(Table_Query_from_Mac10[[#This Row],[item_no]]="KDA",-Table_Query_from_Mac10[[#This Row],[unit_price]],Table_Query_from_Mac10[[#This Row],[Net Unit]]*Table_Query_from_Mac10[[#This Row],[qty_to_ship]])</f>
        <v>291.62</v>
      </c>
      <c r="O4047" s="47">
        <f>SUMIFS(Summary!C:C,Summary!H:H,Table_Query_from_Mac10[[#This Row],[Juiceoc]])</f>
        <v>0</v>
      </c>
      <c r="P4047" s="47">
        <f>SUMIFS(Summary!D:D,Summary!H:H,Table_Query_from_Mac10[[#This Row],[Juiceoc]])</f>
        <v>0</v>
      </c>
      <c r="Q4047" s="47">
        <f>SUMIFS(Summary!E:E,Summary!H:H,Table_Query_from_Mac10[[#This Row],[Juiceoc]])</f>
        <v>0</v>
      </c>
      <c r="R4047" s="47">
        <f>Table_Query_from_Mac10[[#This Row],[Net Unit]]*(1+Table_Query_from_Mac10[[#This Row],[PriceIncreasebyType]])</f>
        <v>20.83</v>
      </c>
      <c r="S4047" s="47">
        <f>Table_Query_from_Mac10[[#This Row],[UnitPriceFuture]]*Table_Query_from_Mac10[[#This Row],[qtytoShipFuture]]</f>
        <v>291.62</v>
      </c>
      <c r="T4047" s="47">
        <f>ROUND(Table_Query_from_Mac10[[#This Row],[qty_to_ship]]*(1+Table_Query_from_Mac10[[#This Row],[VolumeIncreasebyType]]),0)</f>
        <v>14</v>
      </c>
      <c r="U4047" s="47">
        <f>Table_Query_from_Mac10[[#This Row],[qtytoShipFuture]]*Table_Query_from_Mac10[[#This Row],[Future-cost]]</f>
        <v>119.98</v>
      </c>
      <c r="V4047" s="47">
        <f>Table_Query_from_Mac10[[#This Row],[qtytoShipFuture]]-Table_Query_from_Mac10[[#This Row],[qty_to_ship]]</f>
        <v>0</v>
      </c>
      <c r="W4047" s="47">
        <f>Table_Query_from_Mac10[[#This Row],[UnitPriceFuture]]</f>
        <v>20.83</v>
      </c>
      <c r="X4047" s="47">
        <f>Table_Query_from_Mac10[[#This Row],[Unit Increase]]*Table_Query_from_Mac10[[#This Row],[UnitPriceFuture]]</f>
        <v>0</v>
      </c>
      <c r="Y4047" s="47">
        <f>Table_Query_from_Mac10[[#This Row],[Unit Increase]]*Table_Query_from_Mac10[[#This Row],[Future-cost]]</f>
        <v>0</v>
      </c>
      <c r="Z4047" s="47">
        <f>-(Table_Query_from_Mac10[[#This Row],[Incremental Sales]]+((Table_Query_from_Mac10[[#This Row],[Incremental Sales]]*-(SUM(Summary!$S$8:$S$9)))))*Summary!$S$18</f>
        <v>0</v>
      </c>
      <c r="AA4047" s="47">
        <f>IFERROR(Table_Query_from_Mac10[[#This Row],[Incremental Cost]]/Table_Query_from_Mac10[[#This Row],[Incremental Sales]],0)</f>
        <v>0</v>
      </c>
      <c r="AB4047" s="47">
        <f>IFERROR(Table_Query_from_Mac10[[#This Row],[TotalCostFuture]]/Table_Query_from_Mac10[[#This Row],[totalsalesFuture]],0)</f>
        <v>0.41142582813250123</v>
      </c>
      <c r="AN4047" s="31">
        <v>56</v>
      </c>
      <c r="AO4047">
        <f t="shared" si="126"/>
        <v>14</v>
      </c>
      <c r="AQ4047" s="31">
        <v>59.52</v>
      </c>
      <c r="AR4047">
        <f t="shared" si="127"/>
        <v>20.83</v>
      </c>
    </row>
    <row r="4048" spans="1:44" x14ac:dyDescent="0.25">
      <c r="A4048">
        <v>90407</v>
      </c>
      <c r="B4048">
        <v>10</v>
      </c>
      <c r="C4048" t="s">
        <v>55</v>
      </c>
      <c r="D4048" t="s">
        <v>81</v>
      </c>
      <c r="E4048">
        <v>7</v>
      </c>
      <c r="F4048">
        <v>9.06</v>
      </c>
      <c r="G4048">
        <v>21.95</v>
      </c>
      <c r="H4048" s="1">
        <v>44855</v>
      </c>
      <c r="I4048" s="20">
        <v>0</v>
      </c>
      <c r="J4048" s="47">
        <f>Table_Query_from_Mac10[[#This Row],[unit_price]]-(Table_Query_from_Mac10[[#This Row],[unit_price]]*(Table_Query_from_Mac10[[#This Row],[discount_pct]]/100))</f>
        <v>21.95</v>
      </c>
      <c r="K4048" s="47">
        <f>Table_Query_from_Mac10[[#This Row],[unit_cost]]</f>
        <v>9.06</v>
      </c>
      <c r="L4048" s="47">
        <f>Table_Query_from_Mac10[[#This Row],[Live-cost]]*(1+Table_Query_from_Mac10[[#This Row],[CogsIncreasebyTYPE]])</f>
        <v>9.06</v>
      </c>
      <c r="M4048" s="47">
        <f>Table_Query_from_Mac10[[#This Row],[Live-cost]]*Table_Query_from_Mac10[[#This Row],[qty_to_ship]]</f>
        <v>63.42</v>
      </c>
      <c r="N4048" s="47">
        <f>IF(Table_Query_from_Mac10[[#This Row],[item_no]]="KDA",-Table_Query_from_Mac10[[#This Row],[unit_price]],Table_Query_from_Mac10[[#This Row],[Net Unit]]*Table_Query_from_Mac10[[#This Row],[qty_to_ship]])</f>
        <v>153.65</v>
      </c>
      <c r="O4048" s="47">
        <f>SUMIFS(Summary!C:C,Summary!H:H,Table_Query_from_Mac10[[#This Row],[Juiceoc]])</f>
        <v>0</v>
      </c>
      <c r="P4048" s="47">
        <f>SUMIFS(Summary!D:D,Summary!H:H,Table_Query_from_Mac10[[#This Row],[Juiceoc]])</f>
        <v>0</v>
      </c>
      <c r="Q4048" s="47">
        <f>SUMIFS(Summary!E:E,Summary!H:H,Table_Query_from_Mac10[[#This Row],[Juiceoc]])</f>
        <v>0</v>
      </c>
      <c r="R4048" s="47">
        <f>Table_Query_from_Mac10[[#This Row],[Net Unit]]*(1+Table_Query_from_Mac10[[#This Row],[PriceIncreasebyType]])</f>
        <v>21.95</v>
      </c>
      <c r="S4048" s="47">
        <f>Table_Query_from_Mac10[[#This Row],[UnitPriceFuture]]*Table_Query_from_Mac10[[#This Row],[qtytoShipFuture]]</f>
        <v>153.65</v>
      </c>
      <c r="T4048" s="47">
        <f>ROUND(Table_Query_from_Mac10[[#This Row],[qty_to_ship]]*(1+Table_Query_from_Mac10[[#This Row],[VolumeIncreasebyType]]),0)</f>
        <v>7</v>
      </c>
      <c r="U4048" s="47">
        <f>Table_Query_from_Mac10[[#This Row],[qtytoShipFuture]]*Table_Query_from_Mac10[[#This Row],[Future-cost]]</f>
        <v>63.42</v>
      </c>
      <c r="V4048" s="47">
        <f>Table_Query_from_Mac10[[#This Row],[qtytoShipFuture]]-Table_Query_from_Mac10[[#This Row],[qty_to_ship]]</f>
        <v>0</v>
      </c>
      <c r="W4048" s="47">
        <f>Table_Query_from_Mac10[[#This Row],[UnitPriceFuture]]</f>
        <v>21.95</v>
      </c>
      <c r="X4048" s="47">
        <f>Table_Query_from_Mac10[[#This Row],[Unit Increase]]*Table_Query_from_Mac10[[#This Row],[UnitPriceFuture]]</f>
        <v>0</v>
      </c>
      <c r="Y4048" s="47">
        <f>Table_Query_from_Mac10[[#This Row],[Unit Increase]]*Table_Query_from_Mac10[[#This Row],[Future-cost]]</f>
        <v>0</v>
      </c>
      <c r="Z4048" s="47">
        <f>-(Table_Query_from_Mac10[[#This Row],[Incremental Sales]]+((Table_Query_from_Mac10[[#This Row],[Incremental Sales]]*-(SUM(Summary!$S$8:$S$9)))))*Summary!$S$18</f>
        <v>0</v>
      </c>
      <c r="AA4048" s="47">
        <f>IFERROR(Table_Query_from_Mac10[[#This Row],[Incremental Cost]]/Table_Query_from_Mac10[[#This Row],[Incremental Sales]],0)</f>
        <v>0</v>
      </c>
      <c r="AB4048" s="47">
        <f>IFERROR(Table_Query_from_Mac10[[#This Row],[TotalCostFuture]]/Table_Query_from_Mac10[[#This Row],[totalsalesFuture]],0)</f>
        <v>0.41275626423690204</v>
      </c>
      <c r="AN4048" s="30">
        <v>28</v>
      </c>
      <c r="AO4048">
        <f t="shared" si="126"/>
        <v>7</v>
      </c>
      <c r="AQ4048" s="30">
        <v>62.71</v>
      </c>
      <c r="AR4048">
        <f t="shared" si="127"/>
        <v>21.95</v>
      </c>
    </row>
    <row r="4049" spans="1:44" x14ac:dyDescent="0.25">
      <c r="A4049">
        <v>90407</v>
      </c>
      <c r="B4049">
        <v>11</v>
      </c>
      <c r="C4049" t="s">
        <v>55</v>
      </c>
      <c r="D4049" t="s">
        <v>81</v>
      </c>
      <c r="E4049">
        <v>8</v>
      </c>
      <c r="F4049">
        <v>9.85</v>
      </c>
      <c r="G4049">
        <v>25.68</v>
      </c>
      <c r="H4049" s="1">
        <v>44855</v>
      </c>
      <c r="I4049" s="20">
        <v>0</v>
      </c>
      <c r="J4049" s="47">
        <f>Table_Query_from_Mac10[[#This Row],[unit_price]]-(Table_Query_from_Mac10[[#This Row],[unit_price]]*(Table_Query_from_Mac10[[#This Row],[discount_pct]]/100))</f>
        <v>25.68</v>
      </c>
      <c r="K4049" s="47">
        <f>Table_Query_from_Mac10[[#This Row],[unit_cost]]</f>
        <v>9.85</v>
      </c>
      <c r="L4049" s="47">
        <f>Table_Query_from_Mac10[[#This Row],[Live-cost]]*(1+Table_Query_from_Mac10[[#This Row],[CogsIncreasebyTYPE]])</f>
        <v>9.85</v>
      </c>
      <c r="M4049" s="47">
        <f>Table_Query_from_Mac10[[#This Row],[Live-cost]]*Table_Query_from_Mac10[[#This Row],[qty_to_ship]]</f>
        <v>78.8</v>
      </c>
      <c r="N4049" s="47">
        <f>IF(Table_Query_from_Mac10[[#This Row],[item_no]]="KDA",-Table_Query_from_Mac10[[#This Row],[unit_price]],Table_Query_from_Mac10[[#This Row],[Net Unit]]*Table_Query_from_Mac10[[#This Row],[qty_to_ship]])</f>
        <v>205.44</v>
      </c>
      <c r="O4049" s="47">
        <f>SUMIFS(Summary!C:C,Summary!H:H,Table_Query_from_Mac10[[#This Row],[Juiceoc]])</f>
        <v>0</v>
      </c>
      <c r="P4049" s="47">
        <f>SUMIFS(Summary!D:D,Summary!H:H,Table_Query_from_Mac10[[#This Row],[Juiceoc]])</f>
        <v>0</v>
      </c>
      <c r="Q4049" s="47">
        <f>SUMIFS(Summary!E:E,Summary!H:H,Table_Query_from_Mac10[[#This Row],[Juiceoc]])</f>
        <v>0</v>
      </c>
      <c r="R4049" s="47">
        <f>Table_Query_from_Mac10[[#This Row],[Net Unit]]*(1+Table_Query_from_Mac10[[#This Row],[PriceIncreasebyType]])</f>
        <v>25.68</v>
      </c>
      <c r="S4049" s="47">
        <f>Table_Query_from_Mac10[[#This Row],[UnitPriceFuture]]*Table_Query_from_Mac10[[#This Row],[qtytoShipFuture]]</f>
        <v>205.44</v>
      </c>
      <c r="T4049" s="47">
        <f>ROUND(Table_Query_from_Mac10[[#This Row],[qty_to_ship]]*(1+Table_Query_from_Mac10[[#This Row],[VolumeIncreasebyType]]),0)</f>
        <v>8</v>
      </c>
      <c r="U4049" s="47">
        <f>Table_Query_from_Mac10[[#This Row],[qtytoShipFuture]]*Table_Query_from_Mac10[[#This Row],[Future-cost]]</f>
        <v>78.8</v>
      </c>
      <c r="V4049" s="47">
        <f>Table_Query_from_Mac10[[#This Row],[qtytoShipFuture]]-Table_Query_from_Mac10[[#This Row],[qty_to_ship]]</f>
        <v>0</v>
      </c>
      <c r="W4049" s="47">
        <f>Table_Query_from_Mac10[[#This Row],[UnitPriceFuture]]</f>
        <v>25.68</v>
      </c>
      <c r="X4049" s="47">
        <f>Table_Query_from_Mac10[[#This Row],[Unit Increase]]*Table_Query_from_Mac10[[#This Row],[UnitPriceFuture]]</f>
        <v>0</v>
      </c>
      <c r="Y4049" s="47">
        <f>Table_Query_from_Mac10[[#This Row],[Unit Increase]]*Table_Query_from_Mac10[[#This Row],[Future-cost]]</f>
        <v>0</v>
      </c>
      <c r="Z4049" s="47">
        <f>-(Table_Query_from_Mac10[[#This Row],[Incremental Sales]]+((Table_Query_from_Mac10[[#This Row],[Incremental Sales]]*-(SUM(Summary!$S$8:$S$9)))))*Summary!$S$18</f>
        <v>0</v>
      </c>
      <c r="AA4049" s="47">
        <f>IFERROR(Table_Query_from_Mac10[[#This Row],[Incremental Cost]]/Table_Query_from_Mac10[[#This Row],[Incremental Sales]],0)</f>
        <v>0</v>
      </c>
      <c r="AB4049" s="47">
        <f>IFERROR(Table_Query_from_Mac10[[#This Row],[TotalCostFuture]]/Table_Query_from_Mac10[[#This Row],[totalsalesFuture]],0)</f>
        <v>0.38356697819314639</v>
      </c>
      <c r="AN4049" s="31">
        <v>30</v>
      </c>
      <c r="AO4049">
        <f t="shared" si="126"/>
        <v>8</v>
      </c>
      <c r="AQ4049" s="31">
        <v>73.37</v>
      </c>
      <c r="AR4049">
        <f t="shared" si="127"/>
        <v>25.68</v>
      </c>
    </row>
    <row r="4050" spans="1:44" x14ac:dyDescent="0.25">
      <c r="A4050">
        <v>90407</v>
      </c>
      <c r="B4050">
        <v>12</v>
      </c>
      <c r="C4050" t="s">
        <v>55</v>
      </c>
      <c r="D4050" t="s">
        <v>81</v>
      </c>
      <c r="E4050">
        <v>8</v>
      </c>
      <c r="F4050">
        <v>11.49</v>
      </c>
      <c r="G4050">
        <v>30.28</v>
      </c>
      <c r="H4050" s="1">
        <v>44855</v>
      </c>
      <c r="I4050" s="20">
        <v>0</v>
      </c>
      <c r="J4050" s="47">
        <f>Table_Query_from_Mac10[[#This Row],[unit_price]]-(Table_Query_from_Mac10[[#This Row],[unit_price]]*(Table_Query_from_Mac10[[#This Row],[discount_pct]]/100))</f>
        <v>30.28</v>
      </c>
      <c r="K4050" s="47">
        <f>Table_Query_from_Mac10[[#This Row],[unit_cost]]</f>
        <v>11.49</v>
      </c>
      <c r="L4050" s="47">
        <f>Table_Query_from_Mac10[[#This Row],[Live-cost]]*(1+Table_Query_from_Mac10[[#This Row],[CogsIncreasebyTYPE]])</f>
        <v>11.49</v>
      </c>
      <c r="M4050" s="47">
        <f>Table_Query_from_Mac10[[#This Row],[Live-cost]]*Table_Query_from_Mac10[[#This Row],[qty_to_ship]]</f>
        <v>91.92</v>
      </c>
      <c r="N4050" s="47">
        <f>IF(Table_Query_from_Mac10[[#This Row],[item_no]]="KDA",-Table_Query_from_Mac10[[#This Row],[unit_price]],Table_Query_from_Mac10[[#This Row],[Net Unit]]*Table_Query_from_Mac10[[#This Row],[qty_to_ship]])</f>
        <v>242.24</v>
      </c>
      <c r="O4050" s="47">
        <f>SUMIFS(Summary!C:C,Summary!H:H,Table_Query_from_Mac10[[#This Row],[Juiceoc]])</f>
        <v>0</v>
      </c>
      <c r="P4050" s="47">
        <f>SUMIFS(Summary!D:D,Summary!H:H,Table_Query_from_Mac10[[#This Row],[Juiceoc]])</f>
        <v>0</v>
      </c>
      <c r="Q4050" s="47">
        <f>SUMIFS(Summary!E:E,Summary!H:H,Table_Query_from_Mac10[[#This Row],[Juiceoc]])</f>
        <v>0</v>
      </c>
      <c r="R4050" s="47">
        <f>Table_Query_from_Mac10[[#This Row],[Net Unit]]*(1+Table_Query_from_Mac10[[#This Row],[PriceIncreasebyType]])</f>
        <v>30.28</v>
      </c>
      <c r="S4050" s="47">
        <f>Table_Query_from_Mac10[[#This Row],[UnitPriceFuture]]*Table_Query_from_Mac10[[#This Row],[qtytoShipFuture]]</f>
        <v>242.24</v>
      </c>
      <c r="T4050" s="47">
        <f>ROUND(Table_Query_from_Mac10[[#This Row],[qty_to_ship]]*(1+Table_Query_from_Mac10[[#This Row],[VolumeIncreasebyType]]),0)</f>
        <v>8</v>
      </c>
      <c r="U4050" s="47">
        <f>Table_Query_from_Mac10[[#This Row],[qtytoShipFuture]]*Table_Query_from_Mac10[[#This Row],[Future-cost]]</f>
        <v>91.92</v>
      </c>
      <c r="V4050" s="47">
        <f>Table_Query_from_Mac10[[#This Row],[qtytoShipFuture]]-Table_Query_from_Mac10[[#This Row],[qty_to_ship]]</f>
        <v>0</v>
      </c>
      <c r="W4050" s="47">
        <f>Table_Query_from_Mac10[[#This Row],[UnitPriceFuture]]</f>
        <v>30.28</v>
      </c>
      <c r="X4050" s="47">
        <f>Table_Query_from_Mac10[[#This Row],[Unit Increase]]*Table_Query_from_Mac10[[#This Row],[UnitPriceFuture]]</f>
        <v>0</v>
      </c>
      <c r="Y4050" s="47">
        <f>Table_Query_from_Mac10[[#This Row],[Unit Increase]]*Table_Query_from_Mac10[[#This Row],[Future-cost]]</f>
        <v>0</v>
      </c>
      <c r="Z4050" s="47">
        <f>-(Table_Query_from_Mac10[[#This Row],[Incremental Sales]]+((Table_Query_from_Mac10[[#This Row],[Incremental Sales]]*-(SUM(Summary!$S$8:$S$9)))))*Summary!$S$18</f>
        <v>0</v>
      </c>
      <c r="AA4050" s="47">
        <f>IFERROR(Table_Query_from_Mac10[[#This Row],[Incremental Cost]]/Table_Query_from_Mac10[[#This Row],[Incremental Sales]],0)</f>
        <v>0</v>
      </c>
      <c r="AB4050" s="47">
        <f>IFERROR(Table_Query_from_Mac10[[#This Row],[TotalCostFuture]]/Table_Query_from_Mac10[[#This Row],[totalsalesFuture]],0)</f>
        <v>0.3794583883751651</v>
      </c>
      <c r="AN4050" s="30">
        <v>30</v>
      </c>
      <c r="AO4050">
        <f t="shared" si="126"/>
        <v>8</v>
      </c>
      <c r="AQ4050" s="30">
        <v>86.5</v>
      </c>
      <c r="AR4050">
        <f t="shared" si="127"/>
        <v>30.28</v>
      </c>
    </row>
    <row r="4051" spans="1:44" x14ac:dyDescent="0.25">
      <c r="A4051">
        <v>90407</v>
      </c>
      <c r="B4051">
        <v>13</v>
      </c>
      <c r="C4051" t="s">
        <v>55</v>
      </c>
      <c r="D4051" t="s">
        <v>81</v>
      </c>
      <c r="E4051">
        <v>6</v>
      </c>
      <c r="F4051">
        <v>13.57</v>
      </c>
      <c r="G4051">
        <v>36.270000000000003</v>
      </c>
      <c r="H4051" s="1">
        <v>44855</v>
      </c>
      <c r="I4051" s="20">
        <v>0</v>
      </c>
      <c r="J4051" s="47">
        <f>Table_Query_from_Mac10[[#This Row],[unit_price]]-(Table_Query_from_Mac10[[#This Row],[unit_price]]*(Table_Query_from_Mac10[[#This Row],[discount_pct]]/100))</f>
        <v>36.270000000000003</v>
      </c>
      <c r="K4051" s="47">
        <f>Table_Query_from_Mac10[[#This Row],[unit_cost]]</f>
        <v>13.57</v>
      </c>
      <c r="L4051" s="47">
        <f>Table_Query_from_Mac10[[#This Row],[Live-cost]]*(1+Table_Query_from_Mac10[[#This Row],[CogsIncreasebyTYPE]])</f>
        <v>13.57</v>
      </c>
      <c r="M4051" s="47">
        <f>Table_Query_from_Mac10[[#This Row],[Live-cost]]*Table_Query_from_Mac10[[#This Row],[qty_to_ship]]</f>
        <v>81.42</v>
      </c>
      <c r="N4051" s="47">
        <f>IF(Table_Query_from_Mac10[[#This Row],[item_no]]="KDA",-Table_Query_from_Mac10[[#This Row],[unit_price]],Table_Query_from_Mac10[[#This Row],[Net Unit]]*Table_Query_from_Mac10[[#This Row],[qty_to_ship]])</f>
        <v>217.62</v>
      </c>
      <c r="O4051" s="47">
        <f>SUMIFS(Summary!C:C,Summary!H:H,Table_Query_from_Mac10[[#This Row],[Juiceoc]])</f>
        <v>0</v>
      </c>
      <c r="P4051" s="47">
        <f>SUMIFS(Summary!D:D,Summary!H:H,Table_Query_from_Mac10[[#This Row],[Juiceoc]])</f>
        <v>0</v>
      </c>
      <c r="Q4051" s="47">
        <f>SUMIFS(Summary!E:E,Summary!H:H,Table_Query_from_Mac10[[#This Row],[Juiceoc]])</f>
        <v>0</v>
      </c>
      <c r="R4051" s="47">
        <f>Table_Query_from_Mac10[[#This Row],[Net Unit]]*(1+Table_Query_from_Mac10[[#This Row],[PriceIncreasebyType]])</f>
        <v>36.270000000000003</v>
      </c>
      <c r="S4051" s="47">
        <f>Table_Query_from_Mac10[[#This Row],[UnitPriceFuture]]*Table_Query_from_Mac10[[#This Row],[qtytoShipFuture]]</f>
        <v>217.62</v>
      </c>
      <c r="T4051" s="47">
        <f>ROUND(Table_Query_from_Mac10[[#This Row],[qty_to_ship]]*(1+Table_Query_from_Mac10[[#This Row],[VolumeIncreasebyType]]),0)</f>
        <v>6</v>
      </c>
      <c r="U4051" s="47">
        <f>Table_Query_from_Mac10[[#This Row],[qtytoShipFuture]]*Table_Query_from_Mac10[[#This Row],[Future-cost]]</f>
        <v>81.42</v>
      </c>
      <c r="V4051" s="47">
        <f>Table_Query_from_Mac10[[#This Row],[qtytoShipFuture]]-Table_Query_from_Mac10[[#This Row],[qty_to_ship]]</f>
        <v>0</v>
      </c>
      <c r="W4051" s="47">
        <f>Table_Query_from_Mac10[[#This Row],[UnitPriceFuture]]</f>
        <v>36.270000000000003</v>
      </c>
      <c r="X4051" s="47">
        <f>Table_Query_from_Mac10[[#This Row],[Unit Increase]]*Table_Query_from_Mac10[[#This Row],[UnitPriceFuture]]</f>
        <v>0</v>
      </c>
      <c r="Y4051" s="47">
        <f>Table_Query_from_Mac10[[#This Row],[Unit Increase]]*Table_Query_from_Mac10[[#This Row],[Future-cost]]</f>
        <v>0</v>
      </c>
      <c r="Z4051" s="47">
        <f>-(Table_Query_from_Mac10[[#This Row],[Incremental Sales]]+((Table_Query_from_Mac10[[#This Row],[Incremental Sales]]*-(SUM(Summary!$S$8:$S$9)))))*Summary!$S$18</f>
        <v>0</v>
      </c>
      <c r="AA4051" s="47">
        <f>IFERROR(Table_Query_from_Mac10[[#This Row],[Incremental Cost]]/Table_Query_from_Mac10[[#This Row],[Incremental Sales]],0)</f>
        <v>0</v>
      </c>
      <c r="AB4051" s="47">
        <f>IFERROR(Table_Query_from_Mac10[[#This Row],[TotalCostFuture]]/Table_Query_from_Mac10[[#This Row],[totalsalesFuture]],0)</f>
        <v>0.37413840639647089</v>
      </c>
      <c r="AN4051" s="31">
        <v>24</v>
      </c>
      <c r="AO4051">
        <f t="shared" si="126"/>
        <v>6</v>
      </c>
      <c r="AQ4051" s="31">
        <v>103.64</v>
      </c>
      <c r="AR4051">
        <f t="shared" si="127"/>
        <v>36.270000000000003</v>
      </c>
    </row>
    <row r="4052" spans="1:44" x14ac:dyDescent="0.25">
      <c r="A4052">
        <v>90407</v>
      </c>
      <c r="B4052">
        <v>14</v>
      </c>
      <c r="C4052" t="s">
        <v>56</v>
      </c>
      <c r="D4052" t="s">
        <v>81</v>
      </c>
      <c r="E4052">
        <v>3</v>
      </c>
      <c r="F4052">
        <v>14.19</v>
      </c>
      <c r="G4052">
        <v>38.29</v>
      </c>
      <c r="H4052" s="1">
        <v>44855</v>
      </c>
      <c r="I4052" s="20">
        <v>0</v>
      </c>
      <c r="J4052" s="47">
        <f>Table_Query_from_Mac10[[#This Row],[unit_price]]-(Table_Query_from_Mac10[[#This Row],[unit_price]]*(Table_Query_from_Mac10[[#This Row],[discount_pct]]/100))</f>
        <v>38.29</v>
      </c>
      <c r="K4052" s="47">
        <f>Table_Query_from_Mac10[[#This Row],[unit_cost]]</f>
        <v>14.19</v>
      </c>
      <c r="L4052" s="47">
        <f>Table_Query_from_Mac10[[#This Row],[Live-cost]]*(1+Table_Query_from_Mac10[[#This Row],[CogsIncreasebyTYPE]])</f>
        <v>14.19</v>
      </c>
      <c r="M4052" s="47">
        <f>Table_Query_from_Mac10[[#This Row],[Live-cost]]*Table_Query_from_Mac10[[#This Row],[qty_to_ship]]</f>
        <v>42.57</v>
      </c>
      <c r="N4052" s="47">
        <f>IF(Table_Query_from_Mac10[[#This Row],[item_no]]="KDA",-Table_Query_from_Mac10[[#This Row],[unit_price]],Table_Query_from_Mac10[[#This Row],[Net Unit]]*Table_Query_from_Mac10[[#This Row],[qty_to_ship]])</f>
        <v>114.87</v>
      </c>
      <c r="O4052" s="47">
        <f>SUMIFS(Summary!C:C,Summary!H:H,Table_Query_from_Mac10[[#This Row],[Juiceoc]])</f>
        <v>0</v>
      </c>
      <c r="P4052" s="47">
        <f>SUMIFS(Summary!D:D,Summary!H:H,Table_Query_from_Mac10[[#This Row],[Juiceoc]])</f>
        <v>0</v>
      </c>
      <c r="Q4052" s="47">
        <f>SUMIFS(Summary!E:E,Summary!H:H,Table_Query_from_Mac10[[#This Row],[Juiceoc]])</f>
        <v>0</v>
      </c>
      <c r="R4052" s="47">
        <f>Table_Query_from_Mac10[[#This Row],[Net Unit]]*(1+Table_Query_from_Mac10[[#This Row],[PriceIncreasebyType]])</f>
        <v>38.29</v>
      </c>
      <c r="S4052" s="47">
        <f>Table_Query_from_Mac10[[#This Row],[UnitPriceFuture]]*Table_Query_from_Mac10[[#This Row],[qtytoShipFuture]]</f>
        <v>114.87</v>
      </c>
      <c r="T4052" s="47">
        <f>ROUND(Table_Query_from_Mac10[[#This Row],[qty_to_ship]]*(1+Table_Query_from_Mac10[[#This Row],[VolumeIncreasebyType]]),0)</f>
        <v>3</v>
      </c>
      <c r="U4052" s="47">
        <f>Table_Query_from_Mac10[[#This Row],[qtytoShipFuture]]*Table_Query_from_Mac10[[#This Row],[Future-cost]]</f>
        <v>42.57</v>
      </c>
      <c r="V4052" s="47">
        <f>Table_Query_from_Mac10[[#This Row],[qtytoShipFuture]]-Table_Query_from_Mac10[[#This Row],[qty_to_ship]]</f>
        <v>0</v>
      </c>
      <c r="W4052" s="47">
        <f>Table_Query_from_Mac10[[#This Row],[UnitPriceFuture]]</f>
        <v>38.29</v>
      </c>
      <c r="X4052" s="47">
        <f>Table_Query_from_Mac10[[#This Row],[Unit Increase]]*Table_Query_from_Mac10[[#This Row],[UnitPriceFuture]]</f>
        <v>0</v>
      </c>
      <c r="Y4052" s="47">
        <f>Table_Query_from_Mac10[[#This Row],[Unit Increase]]*Table_Query_from_Mac10[[#This Row],[Future-cost]]</f>
        <v>0</v>
      </c>
      <c r="Z4052" s="47">
        <f>-(Table_Query_from_Mac10[[#This Row],[Incremental Sales]]+((Table_Query_from_Mac10[[#This Row],[Incremental Sales]]*-(SUM(Summary!$S$8:$S$9)))))*Summary!$S$18</f>
        <v>0</v>
      </c>
      <c r="AA4052" s="47">
        <f>IFERROR(Table_Query_from_Mac10[[#This Row],[Incremental Cost]]/Table_Query_from_Mac10[[#This Row],[Incremental Sales]],0)</f>
        <v>0</v>
      </c>
      <c r="AB4052" s="47">
        <f>IFERROR(Table_Query_from_Mac10[[#This Row],[TotalCostFuture]]/Table_Query_from_Mac10[[#This Row],[totalsalesFuture]],0)</f>
        <v>0.3705928440846174</v>
      </c>
      <c r="AN4052" s="30">
        <v>12</v>
      </c>
      <c r="AO4052">
        <f t="shared" si="126"/>
        <v>3</v>
      </c>
      <c r="AQ4052" s="30">
        <v>109.4</v>
      </c>
      <c r="AR4052">
        <f t="shared" si="127"/>
        <v>38.29</v>
      </c>
    </row>
    <row r="4053" spans="1:44" x14ac:dyDescent="0.25">
      <c r="A4053">
        <v>90407</v>
      </c>
      <c r="B4053">
        <v>15</v>
      </c>
      <c r="C4053" t="s">
        <v>56</v>
      </c>
      <c r="D4053" t="s">
        <v>81</v>
      </c>
      <c r="E4053">
        <v>3</v>
      </c>
      <c r="F4053">
        <v>15.38</v>
      </c>
      <c r="G4053">
        <v>42.8</v>
      </c>
      <c r="H4053" s="1">
        <v>44855</v>
      </c>
      <c r="I4053" s="20">
        <v>0</v>
      </c>
      <c r="J4053" s="47">
        <f>Table_Query_from_Mac10[[#This Row],[unit_price]]-(Table_Query_from_Mac10[[#This Row],[unit_price]]*(Table_Query_from_Mac10[[#This Row],[discount_pct]]/100))</f>
        <v>42.8</v>
      </c>
      <c r="K4053" s="47">
        <f>Table_Query_from_Mac10[[#This Row],[unit_cost]]</f>
        <v>15.38</v>
      </c>
      <c r="L4053" s="47">
        <f>Table_Query_from_Mac10[[#This Row],[Live-cost]]*(1+Table_Query_from_Mac10[[#This Row],[CogsIncreasebyTYPE]])</f>
        <v>15.38</v>
      </c>
      <c r="M4053" s="47">
        <f>Table_Query_from_Mac10[[#This Row],[Live-cost]]*Table_Query_from_Mac10[[#This Row],[qty_to_ship]]</f>
        <v>46.14</v>
      </c>
      <c r="N4053" s="47">
        <f>IF(Table_Query_from_Mac10[[#This Row],[item_no]]="KDA",-Table_Query_from_Mac10[[#This Row],[unit_price]],Table_Query_from_Mac10[[#This Row],[Net Unit]]*Table_Query_from_Mac10[[#This Row],[qty_to_ship]])</f>
        <v>128.39999999999998</v>
      </c>
      <c r="O4053" s="47">
        <f>SUMIFS(Summary!C:C,Summary!H:H,Table_Query_from_Mac10[[#This Row],[Juiceoc]])</f>
        <v>0</v>
      </c>
      <c r="P4053" s="47">
        <f>SUMIFS(Summary!D:D,Summary!H:H,Table_Query_from_Mac10[[#This Row],[Juiceoc]])</f>
        <v>0</v>
      </c>
      <c r="Q4053" s="47">
        <f>SUMIFS(Summary!E:E,Summary!H:H,Table_Query_from_Mac10[[#This Row],[Juiceoc]])</f>
        <v>0</v>
      </c>
      <c r="R4053" s="47">
        <f>Table_Query_from_Mac10[[#This Row],[Net Unit]]*(1+Table_Query_from_Mac10[[#This Row],[PriceIncreasebyType]])</f>
        <v>42.8</v>
      </c>
      <c r="S4053" s="47">
        <f>Table_Query_from_Mac10[[#This Row],[UnitPriceFuture]]*Table_Query_from_Mac10[[#This Row],[qtytoShipFuture]]</f>
        <v>128.39999999999998</v>
      </c>
      <c r="T4053" s="47">
        <f>ROUND(Table_Query_from_Mac10[[#This Row],[qty_to_ship]]*(1+Table_Query_from_Mac10[[#This Row],[VolumeIncreasebyType]]),0)</f>
        <v>3</v>
      </c>
      <c r="U4053" s="47">
        <f>Table_Query_from_Mac10[[#This Row],[qtytoShipFuture]]*Table_Query_from_Mac10[[#This Row],[Future-cost]]</f>
        <v>46.14</v>
      </c>
      <c r="V4053" s="47">
        <f>Table_Query_from_Mac10[[#This Row],[qtytoShipFuture]]-Table_Query_from_Mac10[[#This Row],[qty_to_ship]]</f>
        <v>0</v>
      </c>
      <c r="W4053" s="47">
        <f>Table_Query_from_Mac10[[#This Row],[UnitPriceFuture]]</f>
        <v>42.8</v>
      </c>
      <c r="X4053" s="47">
        <f>Table_Query_from_Mac10[[#This Row],[Unit Increase]]*Table_Query_from_Mac10[[#This Row],[UnitPriceFuture]]</f>
        <v>0</v>
      </c>
      <c r="Y4053" s="47">
        <f>Table_Query_from_Mac10[[#This Row],[Unit Increase]]*Table_Query_from_Mac10[[#This Row],[Future-cost]]</f>
        <v>0</v>
      </c>
      <c r="Z4053" s="47">
        <f>-(Table_Query_from_Mac10[[#This Row],[Incremental Sales]]+((Table_Query_from_Mac10[[#This Row],[Incremental Sales]]*-(SUM(Summary!$S$8:$S$9)))))*Summary!$S$18</f>
        <v>0</v>
      </c>
      <c r="AA4053" s="47">
        <f>IFERROR(Table_Query_from_Mac10[[#This Row],[Incremental Cost]]/Table_Query_from_Mac10[[#This Row],[Incremental Sales]],0)</f>
        <v>0</v>
      </c>
      <c r="AB4053" s="47">
        <f>IFERROR(Table_Query_from_Mac10[[#This Row],[TotalCostFuture]]/Table_Query_from_Mac10[[#This Row],[totalsalesFuture]],0)</f>
        <v>0.35934579439252345</v>
      </c>
      <c r="AN4053" s="31">
        <v>12</v>
      </c>
      <c r="AO4053">
        <f t="shared" si="126"/>
        <v>3</v>
      </c>
      <c r="AQ4053" s="31">
        <v>122.28</v>
      </c>
      <c r="AR4053">
        <f t="shared" si="127"/>
        <v>42.8</v>
      </c>
    </row>
    <row r="4054" spans="1:44" x14ac:dyDescent="0.25">
      <c r="A4054">
        <v>90407</v>
      </c>
      <c r="B4054">
        <v>16</v>
      </c>
      <c r="C4054" t="s">
        <v>55</v>
      </c>
      <c r="D4054" t="s">
        <v>81</v>
      </c>
      <c r="E4054">
        <v>6</v>
      </c>
      <c r="F4054">
        <v>17.62</v>
      </c>
      <c r="G4054">
        <v>46.78</v>
      </c>
      <c r="H4054" s="1">
        <v>44855</v>
      </c>
      <c r="I4054" s="20">
        <v>0</v>
      </c>
      <c r="J4054" s="47">
        <f>Table_Query_from_Mac10[[#This Row],[unit_price]]-(Table_Query_from_Mac10[[#This Row],[unit_price]]*(Table_Query_from_Mac10[[#This Row],[discount_pct]]/100))</f>
        <v>46.78</v>
      </c>
      <c r="K4054" s="47">
        <f>Table_Query_from_Mac10[[#This Row],[unit_cost]]</f>
        <v>17.62</v>
      </c>
      <c r="L4054" s="47">
        <f>Table_Query_from_Mac10[[#This Row],[Live-cost]]*(1+Table_Query_from_Mac10[[#This Row],[CogsIncreasebyTYPE]])</f>
        <v>17.62</v>
      </c>
      <c r="M4054" s="47">
        <f>Table_Query_from_Mac10[[#This Row],[Live-cost]]*Table_Query_from_Mac10[[#This Row],[qty_to_ship]]</f>
        <v>105.72</v>
      </c>
      <c r="N4054" s="47">
        <f>IF(Table_Query_from_Mac10[[#This Row],[item_no]]="KDA",-Table_Query_from_Mac10[[#This Row],[unit_price]],Table_Query_from_Mac10[[#This Row],[Net Unit]]*Table_Query_from_Mac10[[#This Row],[qty_to_ship]])</f>
        <v>280.68</v>
      </c>
      <c r="O4054" s="47">
        <f>SUMIFS(Summary!C:C,Summary!H:H,Table_Query_from_Mac10[[#This Row],[Juiceoc]])</f>
        <v>0</v>
      </c>
      <c r="P4054" s="47">
        <f>SUMIFS(Summary!D:D,Summary!H:H,Table_Query_from_Mac10[[#This Row],[Juiceoc]])</f>
        <v>0</v>
      </c>
      <c r="Q4054" s="47">
        <f>SUMIFS(Summary!E:E,Summary!H:H,Table_Query_from_Mac10[[#This Row],[Juiceoc]])</f>
        <v>0</v>
      </c>
      <c r="R4054" s="47">
        <f>Table_Query_from_Mac10[[#This Row],[Net Unit]]*(1+Table_Query_from_Mac10[[#This Row],[PriceIncreasebyType]])</f>
        <v>46.78</v>
      </c>
      <c r="S4054" s="47">
        <f>Table_Query_from_Mac10[[#This Row],[UnitPriceFuture]]*Table_Query_from_Mac10[[#This Row],[qtytoShipFuture]]</f>
        <v>280.68</v>
      </c>
      <c r="T4054" s="47">
        <f>ROUND(Table_Query_from_Mac10[[#This Row],[qty_to_ship]]*(1+Table_Query_from_Mac10[[#This Row],[VolumeIncreasebyType]]),0)</f>
        <v>6</v>
      </c>
      <c r="U4054" s="47">
        <f>Table_Query_from_Mac10[[#This Row],[qtytoShipFuture]]*Table_Query_from_Mac10[[#This Row],[Future-cost]]</f>
        <v>105.72</v>
      </c>
      <c r="V4054" s="47">
        <f>Table_Query_from_Mac10[[#This Row],[qtytoShipFuture]]-Table_Query_from_Mac10[[#This Row],[qty_to_ship]]</f>
        <v>0</v>
      </c>
      <c r="W4054" s="47">
        <f>Table_Query_from_Mac10[[#This Row],[UnitPriceFuture]]</f>
        <v>46.78</v>
      </c>
      <c r="X4054" s="47">
        <f>Table_Query_from_Mac10[[#This Row],[Unit Increase]]*Table_Query_from_Mac10[[#This Row],[UnitPriceFuture]]</f>
        <v>0</v>
      </c>
      <c r="Y4054" s="47">
        <f>Table_Query_from_Mac10[[#This Row],[Unit Increase]]*Table_Query_from_Mac10[[#This Row],[Future-cost]]</f>
        <v>0</v>
      </c>
      <c r="Z4054" s="47">
        <f>-(Table_Query_from_Mac10[[#This Row],[Incremental Sales]]+((Table_Query_from_Mac10[[#This Row],[Incremental Sales]]*-(SUM(Summary!$S$8:$S$9)))))*Summary!$S$18</f>
        <v>0</v>
      </c>
      <c r="AA4054" s="47">
        <f>IFERROR(Table_Query_from_Mac10[[#This Row],[Incremental Cost]]/Table_Query_from_Mac10[[#This Row],[Incremental Sales]],0)</f>
        <v>0</v>
      </c>
      <c r="AB4054" s="47">
        <f>IFERROR(Table_Query_from_Mac10[[#This Row],[TotalCostFuture]]/Table_Query_from_Mac10[[#This Row],[totalsalesFuture]],0)</f>
        <v>0.37665669089354425</v>
      </c>
      <c r="AN4054" s="30">
        <v>24</v>
      </c>
      <c r="AO4054">
        <f t="shared" si="126"/>
        <v>6</v>
      </c>
      <c r="AQ4054" s="30">
        <v>133.65</v>
      </c>
      <c r="AR4054">
        <f t="shared" si="127"/>
        <v>46.78</v>
      </c>
    </row>
    <row r="4055" spans="1:44" x14ac:dyDescent="0.25">
      <c r="A4055">
        <v>90407</v>
      </c>
      <c r="B4055">
        <v>17</v>
      </c>
      <c r="C4055" t="s">
        <v>56</v>
      </c>
      <c r="D4055" t="s">
        <v>81</v>
      </c>
      <c r="E4055">
        <v>12</v>
      </c>
      <c r="F4055">
        <v>5.05</v>
      </c>
      <c r="G4055">
        <v>12.54</v>
      </c>
      <c r="H4055" s="1">
        <v>44855</v>
      </c>
      <c r="I4055" s="20">
        <v>0</v>
      </c>
      <c r="J4055" s="47">
        <f>Table_Query_from_Mac10[[#This Row],[unit_price]]-(Table_Query_from_Mac10[[#This Row],[unit_price]]*(Table_Query_from_Mac10[[#This Row],[discount_pct]]/100))</f>
        <v>12.54</v>
      </c>
      <c r="K4055" s="47">
        <f>Table_Query_from_Mac10[[#This Row],[unit_cost]]</f>
        <v>5.05</v>
      </c>
      <c r="L4055" s="47">
        <f>Table_Query_from_Mac10[[#This Row],[Live-cost]]*(1+Table_Query_from_Mac10[[#This Row],[CogsIncreasebyTYPE]])</f>
        <v>5.05</v>
      </c>
      <c r="M4055" s="47">
        <f>Table_Query_from_Mac10[[#This Row],[Live-cost]]*Table_Query_from_Mac10[[#This Row],[qty_to_ship]]</f>
        <v>60.599999999999994</v>
      </c>
      <c r="N4055" s="47">
        <f>IF(Table_Query_from_Mac10[[#This Row],[item_no]]="KDA",-Table_Query_from_Mac10[[#This Row],[unit_price]],Table_Query_from_Mac10[[#This Row],[Net Unit]]*Table_Query_from_Mac10[[#This Row],[qty_to_ship]])</f>
        <v>150.47999999999999</v>
      </c>
      <c r="O4055" s="47">
        <f>SUMIFS(Summary!C:C,Summary!H:H,Table_Query_from_Mac10[[#This Row],[Juiceoc]])</f>
        <v>0</v>
      </c>
      <c r="P4055" s="47">
        <f>SUMIFS(Summary!D:D,Summary!H:H,Table_Query_from_Mac10[[#This Row],[Juiceoc]])</f>
        <v>0</v>
      </c>
      <c r="Q4055" s="47">
        <f>SUMIFS(Summary!E:E,Summary!H:H,Table_Query_from_Mac10[[#This Row],[Juiceoc]])</f>
        <v>0</v>
      </c>
      <c r="R4055" s="47">
        <f>Table_Query_from_Mac10[[#This Row],[Net Unit]]*(1+Table_Query_from_Mac10[[#This Row],[PriceIncreasebyType]])</f>
        <v>12.54</v>
      </c>
      <c r="S4055" s="47">
        <f>Table_Query_from_Mac10[[#This Row],[UnitPriceFuture]]*Table_Query_from_Mac10[[#This Row],[qtytoShipFuture]]</f>
        <v>150.47999999999999</v>
      </c>
      <c r="T4055" s="47">
        <f>ROUND(Table_Query_from_Mac10[[#This Row],[qty_to_ship]]*(1+Table_Query_from_Mac10[[#This Row],[VolumeIncreasebyType]]),0)</f>
        <v>12</v>
      </c>
      <c r="U4055" s="47">
        <f>Table_Query_from_Mac10[[#This Row],[qtytoShipFuture]]*Table_Query_from_Mac10[[#This Row],[Future-cost]]</f>
        <v>60.599999999999994</v>
      </c>
      <c r="V4055" s="47">
        <f>Table_Query_from_Mac10[[#This Row],[qtytoShipFuture]]-Table_Query_from_Mac10[[#This Row],[qty_to_ship]]</f>
        <v>0</v>
      </c>
      <c r="W4055" s="47">
        <f>Table_Query_from_Mac10[[#This Row],[UnitPriceFuture]]</f>
        <v>12.54</v>
      </c>
      <c r="X4055" s="47">
        <f>Table_Query_from_Mac10[[#This Row],[Unit Increase]]*Table_Query_from_Mac10[[#This Row],[UnitPriceFuture]]</f>
        <v>0</v>
      </c>
      <c r="Y4055" s="47">
        <f>Table_Query_from_Mac10[[#This Row],[Unit Increase]]*Table_Query_from_Mac10[[#This Row],[Future-cost]]</f>
        <v>0</v>
      </c>
      <c r="Z4055" s="47">
        <f>-(Table_Query_from_Mac10[[#This Row],[Incremental Sales]]+((Table_Query_from_Mac10[[#This Row],[Incremental Sales]]*-(SUM(Summary!$S$8:$S$9)))))*Summary!$S$18</f>
        <v>0</v>
      </c>
      <c r="AA4055" s="47">
        <f>IFERROR(Table_Query_from_Mac10[[#This Row],[Incremental Cost]]/Table_Query_from_Mac10[[#This Row],[Incremental Sales]],0)</f>
        <v>0</v>
      </c>
      <c r="AB4055" s="47">
        <f>IFERROR(Table_Query_from_Mac10[[#This Row],[TotalCostFuture]]/Table_Query_from_Mac10[[#This Row],[totalsalesFuture]],0)</f>
        <v>0.40271132376395535</v>
      </c>
      <c r="AN4055" s="31">
        <v>45</v>
      </c>
      <c r="AO4055">
        <f t="shared" si="126"/>
        <v>12</v>
      </c>
      <c r="AQ4055" s="31">
        <v>35.83</v>
      </c>
      <c r="AR4055">
        <f t="shared" si="127"/>
        <v>12.54</v>
      </c>
    </row>
    <row r="4056" spans="1:44" x14ac:dyDescent="0.25">
      <c r="A4056">
        <v>90407</v>
      </c>
      <c r="B4056">
        <v>18</v>
      </c>
      <c r="C4056" t="s">
        <v>56</v>
      </c>
      <c r="D4056" t="s">
        <v>81</v>
      </c>
      <c r="E4056">
        <v>12</v>
      </c>
      <c r="F4056">
        <v>5.45</v>
      </c>
      <c r="G4056">
        <v>13.52</v>
      </c>
      <c r="H4056" s="1">
        <v>44855</v>
      </c>
      <c r="I4056" s="20">
        <v>0</v>
      </c>
      <c r="J4056" s="47">
        <f>Table_Query_from_Mac10[[#This Row],[unit_price]]-(Table_Query_from_Mac10[[#This Row],[unit_price]]*(Table_Query_from_Mac10[[#This Row],[discount_pct]]/100))</f>
        <v>13.52</v>
      </c>
      <c r="K4056" s="47">
        <f>Table_Query_from_Mac10[[#This Row],[unit_cost]]</f>
        <v>5.45</v>
      </c>
      <c r="L4056" s="47">
        <f>Table_Query_from_Mac10[[#This Row],[Live-cost]]*(1+Table_Query_from_Mac10[[#This Row],[CogsIncreasebyTYPE]])</f>
        <v>5.45</v>
      </c>
      <c r="M4056" s="47">
        <f>Table_Query_from_Mac10[[#This Row],[Live-cost]]*Table_Query_from_Mac10[[#This Row],[qty_to_ship]]</f>
        <v>65.400000000000006</v>
      </c>
      <c r="N4056" s="47">
        <f>IF(Table_Query_from_Mac10[[#This Row],[item_no]]="KDA",-Table_Query_from_Mac10[[#This Row],[unit_price]],Table_Query_from_Mac10[[#This Row],[Net Unit]]*Table_Query_from_Mac10[[#This Row],[qty_to_ship]])</f>
        <v>162.24</v>
      </c>
      <c r="O4056" s="47">
        <f>SUMIFS(Summary!C:C,Summary!H:H,Table_Query_from_Mac10[[#This Row],[Juiceoc]])</f>
        <v>0</v>
      </c>
      <c r="P4056" s="47">
        <f>SUMIFS(Summary!D:D,Summary!H:H,Table_Query_from_Mac10[[#This Row],[Juiceoc]])</f>
        <v>0</v>
      </c>
      <c r="Q4056" s="47">
        <f>SUMIFS(Summary!E:E,Summary!H:H,Table_Query_from_Mac10[[#This Row],[Juiceoc]])</f>
        <v>0</v>
      </c>
      <c r="R4056" s="47">
        <f>Table_Query_from_Mac10[[#This Row],[Net Unit]]*(1+Table_Query_from_Mac10[[#This Row],[PriceIncreasebyType]])</f>
        <v>13.52</v>
      </c>
      <c r="S4056" s="47">
        <f>Table_Query_from_Mac10[[#This Row],[UnitPriceFuture]]*Table_Query_from_Mac10[[#This Row],[qtytoShipFuture]]</f>
        <v>162.24</v>
      </c>
      <c r="T4056" s="47">
        <f>ROUND(Table_Query_from_Mac10[[#This Row],[qty_to_ship]]*(1+Table_Query_from_Mac10[[#This Row],[VolumeIncreasebyType]]),0)</f>
        <v>12</v>
      </c>
      <c r="U4056" s="47">
        <f>Table_Query_from_Mac10[[#This Row],[qtytoShipFuture]]*Table_Query_from_Mac10[[#This Row],[Future-cost]]</f>
        <v>65.400000000000006</v>
      </c>
      <c r="V4056" s="47">
        <f>Table_Query_from_Mac10[[#This Row],[qtytoShipFuture]]-Table_Query_from_Mac10[[#This Row],[qty_to_ship]]</f>
        <v>0</v>
      </c>
      <c r="W4056" s="47">
        <f>Table_Query_from_Mac10[[#This Row],[UnitPriceFuture]]</f>
        <v>13.52</v>
      </c>
      <c r="X4056" s="47">
        <f>Table_Query_from_Mac10[[#This Row],[Unit Increase]]*Table_Query_from_Mac10[[#This Row],[UnitPriceFuture]]</f>
        <v>0</v>
      </c>
      <c r="Y4056" s="47">
        <f>Table_Query_from_Mac10[[#This Row],[Unit Increase]]*Table_Query_from_Mac10[[#This Row],[Future-cost]]</f>
        <v>0</v>
      </c>
      <c r="Z4056" s="47">
        <f>-(Table_Query_from_Mac10[[#This Row],[Incremental Sales]]+((Table_Query_from_Mac10[[#This Row],[Incremental Sales]]*-(SUM(Summary!$S$8:$S$9)))))*Summary!$S$18</f>
        <v>0</v>
      </c>
      <c r="AA4056" s="47">
        <f>IFERROR(Table_Query_from_Mac10[[#This Row],[Incremental Cost]]/Table_Query_from_Mac10[[#This Row],[Incremental Sales]],0)</f>
        <v>0</v>
      </c>
      <c r="AB4056" s="47">
        <f>IFERROR(Table_Query_from_Mac10[[#This Row],[TotalCostFuture]]/Table_Query_from_Mac10[[#This Row],[totalsalesFuture]],0)</f>
        <v>0.40310650887573968</v>
      </c>
      <c r="AN4056" s="30">
        <v>45</v>
      </c>
      <c r="AO4056">
        <f t="shared" si="126"/>
        <v>12</v>
      </c>
      <c r="AQ4056" s="30">
        <v>38.619999999999997</v>
      </c>
      <c r="AR4056">
        <f t="shared" si="127"/>
        <v>13.52</v>
      </c>
    </row>
    <row r="4057" spans="1:44" x14ac:dyDescent="0.25">
      <c r="A4057">
        <v>90407</v>
      </c>
      <c r="B4057">
        <v>19</v>
      </c>
      <c r="C4057" t="s">
        <v>55</v>
      </c>
      <c r="D4057" t="s">
        <v>81</v>
      </c>
      <c r="E4057">
        <v>24</v>
      </c>
      <c r="F4057">
        <v>6.44</v>
      </c>
      <c r="G4057">
        <v>16.05</v>
      </c>
      <c r="H4057" s="1">
        <v>44855</v>
      </c>
      <c r="I4057" s="20">
        <v>0</v>
      </c>
      <c r="J4057" s="47">
        <f>Table_Query_from_Mac10[[#This Row],[unit_price]]-(Table_Query_from_Mac10[[#This Row],[unit_price]]*(Table_Query_from_Mac10[[#This Row],[discount_pct]]/100))</f>
        <v>16.05</v>
      </c>
      <c r="K4057" s="47">
        <f>Table_Query_from_Mac10[[#This Row],[unit_cost]]</f>
        <v>6.44</v>
      </c>
      <c r="L4057" s="47">
        <f>Table_Query_from_Mac10[[#This Row],[Live-cost]]*(1+Table_Query_from_Mac10[[#This Row],[CogsIncreasebyTYPE]])</f>
        <v>6.44</v>
      </c>
      <c r="M4057" s="47">
        <f>Table_Query_from_Mac10[[#This Row],[Live-cost]]*Table_Query_from_Mac10[[#This Row],[qty_to_ship]]</f>
        <v>154.56</v>
      </c>
      <c r="N4057" s="47">
        <f>IF(Table_Query_from_Mac10[[#This Row],[item_no]]="KDA",-Table_Query_from_Mac10[[#This Row],[unit_price]],Table_Query_from_Mac10[[#This Row],[Net Unit]]*Table_Query_from_Mac10[[#This Row],[qty_to_ship]])</f>
        <v>385.20000000000005</v>
      </c>
      <c r="O4057" s="47">
        <f>SUMIFS(Summary!C:C,Summary!H:H,Table_Query_from_Mac10[[#This Row],[Juiceoc]])</f>
        <v>0</v>
      </c>
      <c r="P4057" s="47">
        <f>SUMIFS(Summary!D:D,Summary!H:H,Table_Query_from_Mac10[[#This Row],[Juiceoc]])</f>
        <v>0</v>
      </c>
      <c r="Q4057" s="47">
        <f>SUMIFS(Summary!E:E,Summary!H:H,Table_Query_from_Mac10[[#This Row],[Juiceoc]])</f>
        <v>0</v>
      </c>
      <c r="R4057" s="47">
        <f>Table_Query_from_Mac10[[#This Row],[Net Unit]]*(1+Table_Query_from_Mac10[[#This Row],[PriceIncreasebyType]])</f>
        <v>16.05</v>
      </c>
      <c r="S4057" s="47">
        <f>Table_Query_from_Mac10[[#This Row],[UnitPriceFuture]]*Table_Query_from_Mac10[[#This Row],[qtytoShipFuture]]</f>
        <v>385.20000000000005</v>
      </c>
      <c r="T4057" s="47">
        <f>ROUND(Table_Query_from_Mac10[[#This Row],[qty_to_ship]]*(1+Table_Query_from_Mac10[[#This Row],[VolumeIncreasebyType]]),0)</f>
        <v>24</v>
      </c>
      <c r="U4057" s="47">
        <f>Table_Query_from_Mac10[[#This Row],[qtytoShipFuture]]*Table_Query_from_Mac10[[#This Row],[Future-cost]]</f>
        <v>154.56</v>
      </c>
      <c r="V4057" s="47">
        <f>Table_Query_from_Mac10[[#This Row],[qtytoShipFuture]]-Table_Query_from_Mac10[[#This Row],[qty_to_ship]]</f>
        <v>0</v>
      </c>
      <c r="W4057" s="47">
        <f>Table_Query_from_Mac10[[#This Row],[UnitPriceFuture]]</f>
        <v>16.05</v>
      </c>
      <c r="X4057" s="47">
        <f>Table_Query_from_Mac10[[#This Row],[Unit Increase]]*Table_Query_from_Mac10[[#This Row],[UnitPriceFuture]]</f>
        <v>0</v>
      </c>
      <c r="Y4057" s="47">
        <f>Table_Query_from_Mac10[[#This Row],[Unit Increase]]*Table_Query_from_Mac10[[#This Row],[Future-cost]]</f>
        <v>0</v>
      </c>
      <c r="Z4057" s="47">
        <f>-(Table_Query_from_Mac10[[#This Row],[Incremental Sales]]+((Table_Query_from_Mac10[[#This Row],[Incremental Sales]]*-(SUM(Summary!$S$8:$S$9)))))*Summary!$S$18</f>
        <v>0</v>
      </c>
      <c r="AA4057" s="47">
        <f>IFERROR(Table_Query_from_Mac10[[#This Row],[Incremental Cost]]/Table_Query_from_Mac10[[#This Row],[Incremental Sales]],0)</f>
        <v>0</v>
      </c>
      <c r="AB4057" s="47">
        <f>IFERROR(Table_Query_from_Mac10[[#This Row],[TotalCostFuture]]/Table_Query_from_Mac10[[#This Row],[totalsalesFuture]],0)</f>
        <v>0.40124610591900306</v>
      </c>
      <c r="AN4057" s="31">
        <v>96</v>
      </c>
      <c r="AO4057">
        <f t="shared" si="126"/>
        <v>24</v>
      </c>
      <c r="AQ4057" s="31">
        <v>45.87</v>
      </c>
      <c r="AR4057">
        <f t="shared" si="127"/>
        <v>16.05</v>
      </c>
    </row>
    <row r="4058" spans="1:44" x14ac:dyDescent="0.25">
      <c r="A4058">
        <v>90407</v>
      </c>
      <c r="B4058">
        <v>20</v>
      </c>
      <c r="C4058" t="s">
        <v>55</v>
      </c>
      <c r="D4058" t="s">
        <v>81</v>
      </c>
      <c r="E4058">
        <v>24</v>
      </c>
      <c r="F4058">
        <v>7.04</v>
      </c>
      <c r="G4058">
        <v>17.46</v>
      </c>
      <c r="H4058" s="1">
        <v>44855</v>
      </c>
      <c r="I4058" s="20">
        <v>0</v>
      </c>
      <c r="J4058" s="47">
        <f>Table_Query_from_Mac10[[#This Row],[unit_price]]-(Table_Query_from_Mac10[[#This Row],[unit_price]]*(Table_Query_from_Mac10[[#This Row],[discount_pct]]/100))</f>
        <v>17.46</v>
      </c>
      <c r="K4058" s="47">
        <f>Table_Query_from_Mac10[[#This Row],[unit_cost]]</f>
        <v>7.04</v>
      </c>
      <c r="L4058" s="47">
        <f>Table_Query_from_Mac10[[#This Row],[Live-cost]]*(1+Table_Query_from_Mac10[[#This Row],[CogsIncreasebyTYPE]])</f>
        <v>7.04</v>
      </c>
      <c r="M4058" s="47">
        <f>Table_Query_from_Mac10[[#This Row],[Live-cost]]*Table_Query_from_Mac10[[#This Row],[qty_to_ship]]</f>
        <v>168.96</v>
      </c>
      <c r="N4058" s="47">
        <f>IF(Table_Query_from_Mac10[[#This Row],[item_no]]="KDA",-Table_Query_from_Mac10[[#This Row],[unit_price]],Table_Query_from_Mac10[[#This Row],[Net Unit]]*Table_Query_from_Mac10[[#This Row],[qty_to_ship]])</f>
        <v>419.04</v>
      </c>
      <c r="O4058" s="47">
        <f>SUMIFS(Summary!C:C,Summary!H:H,Table_Query_from_Mac10[[#This Row],[Juiceoc]])</f>
        <v>0</v>
      </c>
      <c r="P4058" s="47">
        <f>SUMIFS(Summary!D:D,Summary!H:H,Table_Query_from_Mac10[[#This Row],[Juiceoc]])</f>
        <v>0</v>
      </c>
      <c r="Q4058" s="47">
        <f>SUMIFS(Summary!E:E,Summary!H:H,Table_Query_from_Mac10[[#This Row],[Juiceoc]])</f>
        <v>0</v>
      </c>
      <c r="R4058" s="47">
        <f>Table_Query_from_Mac10[[#This Row],[Net Unit]]*(1+Table_Query_from_Mac10[[#This Row],[PriceIncreasebyType]])</f>
        <v>17.46</v>
      </c>
      <c r="S4058" s="47">
        <f>Table_Query_from_Mac10[[#This Row],[UnitPriceFuture]]*Table_Query_from_Mac10[[#This Row],[qtytoShipFuture]]</f>
        <v>419.04</v>
      </c>
      <c r="T4058" s="47">
        <f>ROUND(Table_Query_from_Mac10[[#This Row],[qty_to_ship]]*(1+Table_Query_from_Mac10[[#This Row],[VolumeIncreasebyType]]),0)</f>
        <v>24</v>
      </c>
      <c r="U4058" s="47">
        <f>Table_Query_from_Mac10[[#This Row],[qtytoShipFuture]]*Table_Query_from_Mac10[[#This Row],[Future-cost]]</f>
        <v>168.96</v>
      </c>
      <c r="V4058" s="47">
        <f>Table_Query_from_Mac10[[#This Row],[qtytoShipFuture]]-Table_Query_from_Mac10[[#This Row],[qty_to_ship]]</f>
        <v>0</v>
      </c>
      <c r="W4058" s="47">
        <f>Table_Query_from_Mac10[[#This Row],[UnitPriceFuture]]</f>
        <v>17.46</v>
      </c>
      <c r="X4058" s="47">
        <f>Table_Query_from_Mac10[[#This Row],[Unit Increase]]*Table_Query_from_Mac10[[#This Row],[UnitPriceFuture]]</f>
        <v>0</v>
      </c>
      <c r="Y4058" s="47">
        <f>Table_Query_from_Mac10[[#This Row],[Unit Increase]]*Table_Query_from_Mac10[[#This Row],[Future-cost]]</f>
        <v>0</v>
      </c>
      <c r="Z4058" s="47">
        <f>-(Table_Query_from_Mac10[[#This Row],[Incremental Sales]]+((Table_Query_from_Mac10[[#This Row],[Incremental Sales]]*-(SUM(Summary!$S$8:$S$9)))))*Summary!$S$18</f>
        <v>0</v>
      </c>
      <c r="AA4058" s="47">
        <f>IFERROR(Table_Query_from_Mac10[[#This Row],[Incremental Cost]]/Table_Query_from_Mac10[[#This Row],[Incremental Sales]],0)</f>
        <v>0</v>
      </c>
      <c r="AB4058" s="47">
        <f>IFERROR(Table_Query_from_Mac10[[#This Row],[TotalCostFuture]]/Table_Query_from_Mac10[[#This Row],[totalsalesFuture]],0)</f>
        <v>0.4032073310423826</v>
      </c>
      <c r="AN4058" s="30">
        <v>96</v>
      </c>
      <c r="AO4058">
        <f t="shared" si="126"/>
        <v>24</v>
      </c>
      <c r="AQ4058" s="30">
        <v>49.89</v>
      </c>
      <c r="AR4058">
        <f t="shared" si="127"/>
        <v>17.46</v>
      </c>
    </row>
    <row r="4059" spans="1:44" x14ac:dyDescent="0.25">
      <c r="A4059">
        <v>90407</v>
      </c>
      <c r="B4059">
        <v>21</v>
      </c>
      <c r="C4059" t="s">
        <v>56</v>
      </c>
      <c r="D4059" t="s">
        <v>81</v>
      </c>
      <c r="E4059">
        <v>14</v>
      </c>
      <c r="F4059">
        <v>7.89</v>
      </c>
      <c r="G4059">
        <v>19.149999999999999</v>
      </c>
      <c r="H4059" s="1">
        <v>44855</v>
      </c>
      <c r="I4059" s="20">
        <v>0</v>
      </c>
      <c r="J4059" s="47">
        <f>Table_Query_from_Mac10[[#This Row],[unit_price]]-(Table_Query_from_Mac10[[#This Row],[unit_price]]*(Table_Query_from_Mac10[[#This Row],[discount_pct]]/100))</f>
        <v>19.149999999999999</v>
      </c>
      <c r="K4059" s="47">
        <f>Table_Query_from_Mac10[[#This Row],[unit_cost]]</f>
        <v>7.89</v>
      </c>
      <c r="L4059" s="47">
        <f>Table_Query_from_Mac10[[#This Row],[Live-cost]]*(1+Table_Query_from_Mac10[[#This Row],[CogsIncreasebyTYPE]])</f>
        <v>7.89</v>
      </c>
      <c r="M4059" s="47">
        <f>Table_Query_from_Mac10[[#This Row],[Live-cost]]*Table_Query_from_Mac10[[#This Row],[qty_to_ship]]</f>
        <v>110.46</v>
      </c>
      <c r="N4059" s="47">
        <f>IF(Table_Query_from_Mac10[[#This Row],[item_no]]="KDA",-Table_Query_from_Mac10[[#This Row],[unit_price]],Table_Query_from_Mac10[[#This Row],[Net Unit]]*Table_Query_from_Mac10[[#This Row],[qty_to_ship]])</f>
        <v>268.09999999999997</v>
      </c>
      <c r="O4059" s="47">
        <f>SUMIFS(Summary!C:C,Summary!H:H,Table_Query_from_Mac10[[#This Row],[Juiceoc]])</f>
        <v>0</v>
      </c>
      <c r="P4059" s="47">
        <f>SUMIFS(Summary!D:D,Summary!H:H,Table_Query_from_Mac10[[#This Row],[Juiceoc]])</f>
        <v>0</v>
      </c>
      <c r="Q4059" s="47">
        <f>SUMIFS(Summary!E:E,Summary!H:H,Table_Query_from_Mac10[[#This Row],[Juiceoc]])</f>
        <v>0</v>
      </c>
      <c r="R4059" s="47">
        <f>Table_Query_from_Mac10[[#This Row],[Net Unit]]*(1+Table_Query_from_Mac10[[#This Row],[PriceIncreasebyType]])</f>
        <v>19.149999999999999</v>
      </c>
      <c r="S4059" s="47">
        <f>Table_Query_from_Mac10[[#This Row],[UnitPriceFuture]]*Table_Query_from_Mac10[[#This Row],[qtytoShipFuture]]</f>
        <v>268.09999999999997</v>
      </c>
      <c r="T4059" s="47">
        <f>ROUND(Table_Query_from_Mac10[[#This Row],[qty_to_ship]]*(1+Table_Query_from_Mac10[[#This Row],[VolumeIncreasebyType]]),0)</f>
        <v>14</v>
      </c>
      <c r="U4059" s="47">
        <f>Table_Query_from_Mac10[[#This Row],[qtytoShipFuture]]*Table_Query_from_Mac10[[#This Row],[Future-cost]]</f>
        <v>110.46</v>
      </c>
      <c r="V4059" s="47">
        <f>Table_Query_from_Mac10[[#This Row],[qtytoShipFuture]]-Table_Query_from_Mac10[[#This Row],[qty_to_ship]]</f>
        <v>0</v>
      </c>
      <c r="W4059" s="47">
        <f>Table_Query_from_Mac10[[#This Row],[UnitPriceFuture]]</f>
        <v>19.149999999999999</v>
      </c>
      <c r="X4059" s="47">
        <f>Table_Query_from_Mac10[[#This Row],[Unit Increase]]*Table_Query_from_Mac10[[#This Row],[UnitPriceFuture]]</f>
        <v>0</v>
      </c>
      <c r="Y4059" s="47">
        <f>Table_Query_from_Mac10[[#This Row],[Unit Increase]]*Table_Query_from_Mac10[[#This Row],[Future-cost]]</f>
        <v>0</v>
      </c>
      <c r="Z4059" s="47">
        <f>-(Table_Query_from_Mac10[[#This Row],[Incremental Sales]]+((Table_Query_from_Mac10[[#This Row],[Incremental Sales]]*-(SUM(Summary!$S$8:$S$9)))))*Summary!$S$18</f>
        <v>0</v>
      </c>
      <c r="AA4059" s="47">
        <f>IFERROR(Table_Query_from_Mac10[[#This Row],[Incremental Cost]]/Table_Query_from_Mac10[[#This Row],[Incremental Sales]],0)</f>
        <v>0</v>
      </c>
      <c r="AB4059" s="47">
        <f>IFERROR(Table_Query_from_Mac10[[#This Row],[TotalCostFuture]]/Table_Query_from_Mac10[[#This Row],[totalsalesFuture]],0)</f>
        <v>0.4120104438642298</v>
      </c>
      <c r="AN4059" s="31">
        <v>56</v>
      </c>
      <c r="AO4059">
        <f t="shared" si="126"/>
        <v>14</v>
      </c>
      <c r="AQ4059" s="31">
        <v>54.72</v>
      </c>
      <c r="AR4059">
        <f t="shared" si="127"/>
        <v>19.149999999999999</v>
      </c>
    </row>
    <row r="4060" spans="1:44" x14ac:dyDescent="0.25">
      <c r="A4060">
        <v>90408</v>
      </c>
      <c r="B4060">
        <v>1</v>
      </c>
      <c r="C4060" t="s">
        <v>56</v>
      </c>
      <c r="D4060" t="s">
        <v>81</v>
      </c>
      <c r="E4060">
        <v>12</v>
      </c>
      <c r="F4060">
        <v>6.22</v>
      </c>
      <c r="G4060">
        <v>15.2</v>
      </c>
      <c r="H4060" s="1">
        <v>44844</v>
      </c>
      <c r="I4060" s="20">
        <v>0</v>
      </c>
      <c r="J4060" s="47">
        <f>Table_Query_from_Mac10[[#This Row],[unit_price]]-(Table_Query_from_Mac10[[#This Row],[unit_price]]*(Table_Query_from_Mac10[[#This Row],[discount_pct]]/100))</f>
        <v>15.2</v>
      </c>
      <c r="K4060" s="47">
        <f>Table_Query_from_Mac10[[#This Row],[unit_cost]]</f>
        <v>6.22</v>
      </c>
      <c r="L4060" s="47">
        <f>Table_Query_from_Mac10[[#This Row],[Live-cost]]*(1+Table_Query_from_Mac10[[#This Row],[CogsIncreasebyTYPE]])</f>
        <v>6.22</v>
      </c>
      <c r="M4060" s="47">
        <f>Table_Query_from_Mac10[[#This Row],[Live-cost]]*Table_Query_from_Mac10[[#This Row],[qty_to_ship]]</f>
        <v>74.64</v>
      </c>
      <c r="N4060" s="47">
        <f>IF(Table_Query_from_Mac10[[#This Row],[item_no]]="KDA",-Table_Query_from_Mac10[[#This Row],[unit_price]],Table_Query_from_Mac10[[#This Row],[Net Unit]]*Table_Query_from_Mac10[[#This Row],[qty_to_ship]])</f>
        <v>182.39999999999998</v>
      </c>
      <c r="O4060" s="47">
        <f>SUMIFS(Summary!C:C,Summary!H:H,Table_Query_from_Mac10[[#This Row],[Juiceoc]])</f>
        <v>0</v>
      </c>
      <c r="P4060" s="47">
        <f>SUMIFS(Summary!D:D,Summary!H:H,Table_Query_from_Mac10[[#This Row],[Juiceoc]])</f>
        <v>0</v>
      </c>
      <c r="Q4060" s="47">
        <f>SUMIFS(Summary!E:E,Summary!H:H,Table_Query_from_Mac10[[#This Row],[Juiceoc]])</f>
        <v>0</v>
      </c>
      <c r="R4060" s="47">
        <f>Table_Query_from_Mac10[[#This Row],[Net Unit]]*(1+Table_Query_from_Mac10[[#This Row],[PriceIncreasebyType]])</f>
        <v>15.2</v>
      </c>
      <c r="S4060" s="47">
        <f>Table_Query_from_Mac10[[#This Row],[UnitPriceFuture]]*Table_Query_from_Mac10[[#This Row],[qtytoShipFuture]]</f>
        <v>182.39999999999998</v>
      </c>
      <c r="T4060" s="47">
        <f>ROUND(Table_Query_from_Mac10[[#This Row],[qty_to_ship]]*(1+Table_Query_from_Mac10[[#This Row],[VolumeIncreasebyType]]),0)</f>
        <v>12</v>
      </c>
      <c r="U4060" s="47">
        <f>Table_Query_from_Mac10[[#This Row],[qtytoShipFuture]]*Table_Query_from_Mac10[[#This Row],[Future-cost]]</f>
        <v>74.64</v>
      </c>
      <c r="V4060" s="47">
        <f>Table_Query_from_Mac10[[#This Row],[qtytoShipFuture]]-Table_Query_from_Mac10[[#This Row],[qty_to_ship]]</f>
        <v>0</v>
      </c>
      <c r="W4060" s="47">
        <f>Table_Query_from_Mac10[[#This Row],[UnitPriceFuture]]</f>
        <v>15.2</v>
      </c>
      <c r="X4060" s="47">
        <f>Table_Query_from_Mac10[[#This Row],[Unit Increase]]*Table_Query_from_Mac10[[#This Row],[UnitPriceFuture]]</f>
        <v>0</v>
      </c>
      <c r="Y4060" s="47">
        <f>Table_Query_from_Mac10[[#This Row],[Unit Increase]]*Table_Query_from_Mac10[[#This Row],[Future-cost]]</f>
        <v>0</v>
      </c>
      <c r="Z4060" s="47">
        <f>-(Table_Query_from_Mac10[[#This Row],[Incremental Sales]]+((Table_Query_from_Mac10[[#This Row],[Incremental Sales]]*-(SUM(Summary!$S$8:$S$9)))))*Summary!$S$18</f>
        <v>0</v>
      </c>
      <c r="AA4060" s="47">
        <f>IFERROR(Table_Query_from_Mac10[[#This Row],[Incremental Cost]]/Table_Query_from_Mac10[[#This Row],[Incremental Sales]],0)</f>
        <v>0</v>
      </c>
      <c r="AB4060" s="47">
        <f>IFERROR(Table_Query_from_Mac10[[#This Row],[TotalCostFuture]]/Table_Query_from_Mac10[[#This Row],[totalsalesFuture]],0)</f>
        <v>0.40921052631578952</v>
      </c>
      <c r="AN4060" s="30">
        <v>48</v>
      </c>
      <c r="AO4060">
        <f t="shared" si="126"/>
        <v>12</v>
      </c>
      <c r="AQ4060" s="30">
        <v>43.44</v>
      </c>
      <c r="AR4060">
        <f t="shared" si="127"/>
        <v>15.2</v>
      </c>
    </row>
    <row r="4061" spans="1:44" x14ac:dyDescent="0.25">
      <c r="A4061">
        <v>90408</v>
      </c>
      <c r="B4061">
        <v>2</v>
      </c>
      <c r="C4061" t="s">
        <v>56</v>
      </c>
      <c r="D4061" t="s">
        <v>81</v>
      </c>
      <c r="E4061">
        <v>24</v>
      </c>
      <c r="F4061">
        <v>3.76</v>
      </c>
      <c r="G4061">
        <v>9.01</v>
      </c>
      <c r="H4061" s="1">
        <v>44844</v>
      </c>
      <c r="I4061" s="20">
        <v>0</v>
      </c>
      <c r="J4061" s="47">
        <f>Table_Query_from_Mac10[[#This Row],[unit_price]]-(Table_Query_from_Mac10[[#This Row],[unit_price]]*(Table_Query_from_Mac10[[#This Row],[discount_pct]]/100))</f>
        <v>9.01</v>
      </c>
      <c r="K4061" s="47">
        <f>Table_Query_from_Mac10[[#This Row],[unit_cost]]</f>
        <v>3.76</v>
      </c>
      <c r="L4061" s="47">
        <f>Table_Query_from_Mac10[[#This Row],[Live-cost]]*(1+Table_Query_from_Mac10[[#This Row],[CogsIncreasebyTYPE]])</f>
        <v>3.76</v>
      </c>
      <c r="M4061" s="47">
        <f>Table_Query_from_Mac10[[#This Row],[Live-cost]]*Table_Query_from_Mac10[[#This Row],[qty_to_ship]]</f>
        <v>90.24</v>
      </c>
      <c r="N4061" s="47">
        <f>IF(Table_Query_from_Mac10[[#This Row],[item_no]]="KDA",-Table_Query_from_Mac10[[#This Row],[unit_price]],Table_Query_from_Mac10[[#This Row],[Net Unit]]*Table_Query_from_Mac10[[#This Row],[qty_to_ship]])</f>
        <v>216.24</v>
      </c>
      <c r="O4061" s="47">
        <f>SUMIFS(Summary!C:C,Summary!H:H,Table_Query_from_Mac10[[#This Row],[Juiceoc]])</f>
        <v>0</v>
      </c>
      <c r="P4061" s="47">
        <f>SUMIFS(Summary!D:D,Summary!H:H,Table_Query_from_Mac10[[#This Row],[Juiceoc]])</f>
        <v>0</v>
      </c>
      <c r="Q4061" s="47">
        <f>SUMIFS(Summary!E:E,Summary!H:H,Table_Query_from_Mac10[[#This Row],[Juiceoc]])</f>
        <v>0</v>
      </c>
      <c r="R4061" s="47">
        <f>Table_Query_from_Mac10[[#This Row],[Net Unit]]*(1+Table_Query_from_Mac10[[#This Row],[PriceIncreasebyType]])</f>
        <v>9.01</v>
      </c>
      <c r="S4061" s="47">
        <f>Table_Query_from_Mac10[[#This Row],[UnitPriceFuture]]*Table_Query_from_Mac10[[#This Row],[qtytoShipFuture]]</f>
        <v>216.24</v>
      </c>
      <c r="T4061" s="47">
        <f>ROUND(Table_Query_from_Mac10[[#This Row],[qty_to_ship]]*(1+Table_Query_from_Mac10[[#This Row],[VolumeIncreasebyType]]),0)</f>
        <v>24</v>
      </c>
      <c r="U4061" s="47">
        <f>Table_Query_from_Mac10[[#This Row],[qtytoShipFuture]]*Table_Query_from_Mac10[[#This Row],[Future-cost]]</f>
        <v>90.24</v>
      </c>
      <c r="V4061" s="47">
        <f>Table_Query_from_Mac10[[#This Row],[qtytoShipFuture]]-Table_Query_from_Mac10[[#This Row],[qty_to_ship]]</f>
        <v>0</v>
      </c>
      <c r="W4061" s="47">
        <f>Table_Query_from_Mac10[[#This Row],[UnitPriceFuture]]</f>
        <v>9.01</v>
      </c>
      <c r="X4061" s="47">
        <f>Table_Query_from_Mac10[[#This Row],[Unit Increase]]*Table_Query_from_Mac10[[#This Row],[UnitPriceFuture]]</f>
        <v>0</v>
      </c>
      <c r="Y4061" s="47">
        <f>Table_Query_from_Mac10[[#This Row],[Unit Increase]]*Table_Query_from_Mac10[[#This Row],[Future-cost]]</f>
        <v>0</v>
      </c>
      <c r="Z4061" s="47">
        <f>-(Table_Query_from_Mac10[[#This Row],[Incremental Sales]]+((Table_Query_from_Mac10[[#This Row],[Incremental Sales]]*-(SUM(Summary!$S$8:$S$9)))))*Summary!$S$18</f>
        <v>0</v>
      </c>
      <c r="AA4061" s="47">
        <f>IFERROR(Table_Query_from_Mac10[[#This Row],[Incremental Cost]]/Table_Query_from_Mac10[[#This Row],[Incremental Sales]],0)</f>
        <v>0</v>
      </c>
      <c r="AB4061" s="47">
        <f>IFERROR(Table_Query_from_Mac10[[#This Row],[TotalCostFuture]]/Table_Query_from_Mac10[[#This Row],[totalsalesFuture]],0)</f>
        <v>0.41731409544950049</v>
      </c>
      <c r="AN4061" s="31">
        <v>96</v>
      </c>
      <c r="AO4061">
        <f t="shared" si="126"/>
        <v>24</v>
      </c>
      <c r="AQ4061" s="31">
        <v>25.73</v>
      </c>
      <c r="AR4061">
        <f t="shared" si="127"/>
        <v>9.01</v>
      </c>
    </row>
    <row r="4062" spans="1:44" x14ac:dyDescent="0.25">
      <c r="A4062">
        <v>90408</v>
      </c>
      <c r="B4062">
        <v>3</v>
      </c>
      <c r="C4062" t="s">
        <v>55</v>
      </c>
      <c r="D4062" t="s">
        <v>81</v>
      </c>
      <c r="E4062">
        <v>5</v>
      </c>
      <c r="F4062">
        <v>1.59</v>
      </c>
      <c r="G4062">
        <v>5.77</v>
      </c>
      <c r="H4062" s="1">
        <v>44844</v>
      </c>
      <c r="I4062" s="20">
        <v>0</v>
      </c>
      <c r="J4062" s="47">
        <f>Table_Query_from_Mac10[[#This Row],[unit_price]]-(Table_Query_from_Mac10[[#This Row],[unit_price]]*(Table_Query_from_Mac10[[#This Row],[discount_pct]]/100))</f>
        <v>5.77</v>
      </c>
      <c r="K4062" s="47">
        <f>Table_Query_from_Mac10[[#This Row],[unit_cost]]</f>
        <v>1.59</v>
      </c>
      <c r="L4062" s="47">
        <f>Table_Query_from_Mac10[[#This Row],[Live-cost]]*(1+Table_Query_from_Mac10[[#This Row],[CogsIncreasebyTYPE]])</f>
        <v>1.59</v>
      </c>
      <c r="M4062" s="47">
        <f>Table_Query_from_Mac10[[#This Row],[Live-cost]]*Table_Query_from_Mac10[[#This Row],[qty_to_ship]]</f>
        <v>7.95</v>
      </c>
      <c r="N4062" s="47">
        <f>IF(Table_Query_from_Mac10[[#This Row],[item_no]]="KDA",-Table_Query_from_Mac10[[#This Row],[unit_price]],Table_Query_from_Mac10[[#This Row],[Net Unit]]*Table_Query_from_Mac10[[#This Row],[qty_to_ship]])</f>
        <v>28.849999999999998</v>
      </c>
      <c r="O4062" s="47">
        <f>SUMIFS(Summary!C:C,Summary!H:H,Table_Query_from_Mac10[[#This Row],[Juiceoc]])</f>
        <v>0</v>
      </c>
      <c r="P4062" s="47">
        <f>SUMIFS(Summary!D:D,Summary!H:H,Table_Query_from_Mac10[[#This Row],[Juiceoc]])</f>
        <v>0</v>
      </c>
      <c r="Q4062" s="47">
        <f>SUMIFS(Summary!E:E,Summary!H:H,Table_Query_from_Mac10[[#This Row],[Juiceoc]])</f>
        <v>0</v>
      </c>
      <c r="R4062" s="47">
        <f>Table_Query_from_Mac10[[#This Row],[Net Unit]]*(1+Table_Query_from_Mac10[[#This Row],[PriceIncreasebyType]])</f>
        <v>5.77</v>
      </c>
      <c r="S4062" s="47">
        <f>Table_Query_from_Mac10[[#This Row],[UnitPriceFuture]]*Table_Query_from_Mac10[[#This Row],[qtytoShipFuture]]</f>
        <v>28.849999999999998</v>
      </c>
      <c r="T4062" s="47">
        <f>ROUND(Table_Query_from_Mac10[[#This Row],[qty_to_ship]]*(1+Table_Query_from_Mac10[[#This Row],[VolumeIncreasebyType]]),0)</f>
        <v>5</v>
      </c>
      <c r="U4062" s="47">
        <f>Table_Query_from_Mac10[[#This Row],[qtytoShipFuture]]*Table_Query_from_Mac10[[#This Row],[Future-cost]]</f>
        <v>7.95</v>
      </c>
      <c r="V4062" s="47">
        <f>Table_Query_from_Mac10[[#This Row],[qtytoShipFuture]]-Table_Query_from_Mac10[[#This Row],[qty_to_ship]]</f>
        <v>0</v>
      </c>
      <c r="W4062" s="47">
        <f>Table_Query_from_Mac10[[#This Row],[UnitPriceFuture]]</f>
        <v>5.77</v>
      </c>
      <c r="X4062" s="47">
        <f>Table_Query_from_Mac10[[#This Row],[Unit Increase]]*Table_Query_from_Mac10[[#This Row],[UnitPriceFuture]]</f>
        <v>0</v>
      </c>
      <c r="Y4062" s="47">
        <f>Table_Query_from_Mac10[[#This Row],[Unit Increase]]*Table_Query_from_Mac10[[#This Row],[Future-cost]]</f>
        <v>0</v>
      </c>
      <c r="Z4062" s="47">
        <f>-(Table_Query_from_Mac10[[#This Row],[Incremental Sales]]+((Table_Query_from_Mac10[[#This Row],[Incremental Sales]]*-(SUM(Summary!$S$8:$S$9)))))*Summary!$S$18</f>
        <v>0</v>
      </c>
      <c r="AA4062" s="47">
        <f>IFERROR(Table_Query_from_Mac10[[#This Row],[Incremental Cost]]/Table_Query_from_Mac10[[#This Row],[Incremental Sales]],0)</f>
        <v>0</v>
      </c>
      <c r="AB4062" s="47">
        <f>IFERROR(Table_Query_from_Mac10[[#This Row],[TotalCostFuture]]/Table_Query_from_Mac10[[#This Row],[totalsalesFuture]],0)</f>
        <v>0.27556325823223571</v>
      </c>
      <c r="AN4062" s="30">
        <v>20</v>
      </c>
      <c r="AO4062">
        <f t="shared" si="126"/>
        <v>5</v>
      </c>
      <c r="AQ4062" s="30">
        <v>16.489999999999998</v>
      </c>
      <c r="AR4062">
        <f t="shared" si="127"/>
        <v>5.77</v>
      </c>
    </row>
    <row r="4063" spans="1:44" x14ac:dyDescent="0.25">
      <c r="A4063">
        <v>90408</v>
      </c>
      <c r="B4063">
        <v>4</v>
      </c>
      <c r="C4063" t="s">
        <v>56</v>
      </c>
      <c r="D4063" t="s">
        <v>81</v>
      </c>
      <c r="E4063">
        <v>44</v>
      </c>
      <c r="F4063">
        <v>4.1500000000000004</v>
      </c>
      <c r="G4063">
        <v>10.28</v>
      </c>
      <c r="H4063" s="1">
        <v>44844</v>
      </c>
      <c r="I4063" s="20">
        <v>0</v>
      </c>
      <c r="J4063" s="47">
        <f>Table_Query_from_Mac10[[#This Row],[unit_price]]-(Table_Query_from_Mac10[[#This Row],[unit_price]]*(Table_Query_from_Mac10[[#This Row],[discount_pct]]/100))</f>
        <v>10.28</v>
      </c>
      <c r="K4063" s="47">
        <f>Table_Query_from_Mac10[[#This Row],[unit_cost]]</f>
        <v>4.1500000000000004</v>
      </c>
      <c r="L4063" s="47">
        <f>Table_Query_from_Mac10[[#This Row],[Live-cost]]*(1+Table_Query_from_Mac10[[#This Row],[CogsIncreasebyTYPE]])</f>
        <v>4.1500000000000004</v>
      </c>
      <c r="M4063" s="47">
        <f>Table_Query_from_Mac10[[#This Row],[Live-cost]]*Table_Query_from_Mac10[[#This Row],[qty_to_ship]]</f>
        <v>182.60000000000002</v>
      </c>
      <c r="N4063" s="47">
        <f>IF(Table_Query_from_Mac10[[#This Row],[item_no]]="KDA",-Table_Query_from_Mac10[[#This Row],[unit_price]],Table_Query_from_Mac10[[#This Row],[Net Unit]]*Table_Query_from_Mac10[[#This Row],[qty_to_ship]])</f>
        <v>452.32</v>
      </c>
      <c r="O4063" s="47">
        <f>SUMIFS(Summary!C:C,Summary!H:H,Table_Query_from_Mac10[[#This Row],[Juiceoc]])</f>
        <v>0</v>
      </c>
      <c r="P4063" s="47">
        <f>SUMIFS(Summary!D:D,Summary!H:H,Table_Query_from_Mac10[[#This Row],[Juiceoc]])</f>
        <v>0</v>
      </c>
      <c r="Q4063" s="47">
        <f>SUMIFS(Summary!E:E,Summary!H:H,Table_Query_from_Mac10[[#This Row],[Juiceoc]])</f>
        <v>0</v>
      </c>
      <c r="R4063" s="47">
        <f>Table_Query_from_Mac10[[#This Row],[Net Unit]]*(1+Table_Query_from_Mac10[[#This Row],[PriceIncreasebyType]])</f>
        <v>10.28</v>
      </c>
      <c r="S4063" s="47">
        <f>Table_Query_from_Mac10[[#This Row],[UnitPriceFuture]]*Table_Query_from_Mac10[[#This Row],[qtytoShipFuture]]</f>
        <v>452.32</v>
      </c>
      <c r="T4063" s="47">
        <f>ROUND(Table_Query_from_Mac10[[#This Row],[qty_to_ship]]*(1+Table_Query_from_Mac10[[#This Row],[VolumeIncreasebyType]]),0)</f>
        <v>44</v>
      </c>
      <c r="U4063" s="47">
        <f>Table_Query_from_Mac10[[#This Row],[qtytoShipFuture]]*Table_Query_from_Mac10[[#This Row],[Future-cost]]</f>
        <v>182.60000000000002</v>
      </c>
      <c r="V4063" s="47">
        <f>Table_Query_from_Mac10[[#This Row],[qtytoShipFuture]]-Table_Query_from_Mac10[[#This Row],[qty_to_ship]]</f>
        <v>0</v>
      </c>
      <c r="W4063" s="47">
        <f>Table_Query_from_Mac10[[#This Row],[UnitPriceFuture]]</f>
        <v>10.28</v>
      </c>
      <c r="X4063" s="47">
        <f>Table_Query_from_Mac10[[#This Row],[Unit Increase]]*Table_Query_from_Mac10[[#This Row],[UnitPriceFuture]]</f>
        <v>0</v>
      </c>
      <c r="Y4063" s="47">
        <f>Table_Query_from_Mac10[[#This Row],[Unit Increase]]*Table_Query_from_Mac10[[#This Row],[Future-cost]]</f>
        <v>0</v>
      </c>
      <c r="Z4063" s="47">
        <f>-(Table_Query_from_Mac10[[#This Row],[Incremental Sales]]+((Table_Query_from_Mac10[[#This Row],[Incremental Sales]]*-(SUM(Summary!$S$8:$S$9)))))*Summary!$S$18</f>
        <v>0</v>
      </c>
      <c r="AA4063" s="47">
        <f>IFERROR(Table_Query_from_Mac10[[#This Row],[Incremental Cost]]/Table_Query_from_Mac10[[#This Row],[Incremental Sales]],0)</f>
        <v>0</v>
      </c>
      <c r="AB4063" s="47">
        <f>IFERROR(Table_Query_from_Mac10[[#This Row],[TotalCostFuture]]/Table_Query_from_Mac10[[#This Row],[totalsalesFuture]],0)</f>
        <v>0.40369649805447477</v>
      </c>
      <c r="AN4063" s="31">
        <v>176</v>
      </c>
      <c r="AO4063">
        <f t="shared" si="126"/>
        <v>44</v>
      </c>
      <c r="AQ4063" s="31">
        <v>29.38</v>
      </c>
      <c r="AR4063">
        <f t="shared" si="127"/>
        <v>10.28</v>
      </c>
    </row>
    <row r="4064" spans="1:44" x14ac:dyDescent="0.25">
      <c r="A4064">
        <v>90408</v>
      </c>
      <c r="B4064">
        <v>5</v>
      </c>
      <c r="C4064" t="s">
        <v>55</v>
      </c>
      <c r="D4064" t="s">
        <v>81</v>
      </c>
      <c r="E4064">
        <v>20</v>
      </c>
      <c r="F4064">
        <v>4.6399999999999997</v>
      </c>
      <c r="G4064">
        <v>10.61</v>
      </c>
      <c r="H4064" s="1">
        <v>44844</v>
      </c>
      <c r="I4064" s="20">
        <v>0</v>
      </c>
      <c r="J4064" s="47">
        <f>Table_Query_from_Mac10[[#This Row],[unit_price]]-(Table_Query_from_Mac10[[#This Row],[unit_price]]*(Table_Query_from_Mac10[[#This Row],[discount_pct]]/100))</f>
        <v>10.61</v>
      </c>
      <c r="K4064" s="47">
        <f>Table_Query_from_Mac10[[#This Row],[unit_cost]]</f>
        <v>4.6399999999999997</v>
      </c>
      <c r="L4064" s="47">
        <f>Table_Query_from_Mac10[[#This Row],[Live-cost]]*(1+Table_Query_from_Mac10[[#This Row],[CogsIncreasebyTYPE]])</f>
        <v>4.6399999999999997</v>
      </c>
      <c r="M4064" s="47">
        <f>Table_Query_from_Mac10[[#This Row],[Live-cost]]*Table_Query_from_Mac10[[#This Row],[qty_to_ship]]</f>
        <v>92.8</v>
      </c>
      <c r="N4064" s="47">
        <f>IF(Table_Query_from_Mac10[[#This Row],[item_no]]="KDA",-Table_Query_from_Mac10[[#This Row],[unit_price]],Table_Query_from_Mac10[[#This Row],[Net Unit]]*Table_Query_from_Mac10[[#This Row],[qty_to_ship]])</f>
        <v>212.2</v>
      </c>
      <c r="O4064" s="47">
        <f>SUMIFS(Summary!C:C,Summary!H:H,Table_Query_from_Mac10[[#This Row],[Juiceoc]])</f>
        <v>0</v>
      </c>
      <c r="P4064" s="47">
        <f>SUMIFS(Summary!D:D,Summary!H:H,Table_Query_from_Mac10[[#This Row],[Juiceoc]])</f>
        <v>0</v>
      </c>
      <c r="Q4064" s="47">
        <f>SUMIFS(Summary!E:E,Summary!H:H,Table_Query_from_Mac10[[#This Row],[Juiceoc]])</f>
        <v>0</v>
      </c>
      <c r="R4064" s="47">
        <f>Table_Query_from_Mac10[[#This Row],[Net Unit]]*(1+Table_Query_from_Mac10[[#This Row],[PriceIncreasebyType]])</f>
        <v>10.61</v>
      </c>
      <c r="S4064" s="47">
        <f>Table_Query_from_Mac10[[#This Row],[UnitPriceFuture]]*Table_Query_from_Mac10[[#This Row],[qtytoShipFuture]]</f>
        <v>212.2</v>
      </c>
      <c r="T4064" s="47">
        <f>ROUND(Table_Query_from_Mac10[[#This Row],[qty_to_ship]]*(1+Table_Query_from_Mac10[[#This Row],[VolumeIncreasebyType]]),0)</f>
        <v>20</v>
      </c>
      <c r="U4064" s="47">
        <f>Table_Query_from_Mac10[[#This Row],[qtytoShipFuture]]*Table_Query_from_Mac10[[#This Row],[Future-cost]]</f>
        <v>92.8</v>
      </c>
      <c r="V4064" s="47">
        <f>Table_Query_from_Mac10[[#This Row],[qtytoShipFuture]]-Table_Query_from_Mac10[[#This Row],[qty_to_ship]]</f>
        <v>0</v>
      </c>
      <c r="W4064" s="47">
        <f>Table_Query_from_Mac10[[#This Row],[UnitPriceFuture]]</f>
        <v>10.61</v>
      </c>
      <c r="X4064" s="47">
        <f>Table_Query_from_Mac10[[#This Row],[Unit Increase]]*Table_Query_from_Mac10[[#This Row],[UnitPriceFuture]]</f>
        <v>0</v>
      </c>
      <c r="Y4064" s="47">
        <f>Table_Query_from_Mac10[[#This Row],[Unit Increase]]*Table_Query_from_Mac10[[#This Row],[Future-cost]]</f>
        <v>0</v>
      </c>
      <c r="Z4064" s="47">
        <f>-(Table_Query_from_Mac10[[#This Row],[Incremental Sales]]+((Table_Query_from_Mac10[[#This Row],[Incremental Sales]]*-(SUM(Summary!$S$8:$S$9)))))*Summary!$S$18</f>
        <v>0</v>
      </c>
      <c r="AA4064" s="47">
        <f>IFERROR(Table_Query_from_Mac10[[#This Row],[Incremental Cost]]/Table_Query_from_Mac10[[#This Row],[Incremental Sales]],0)</f>
        <v>0</v>
      </c>
      <c r="AB4064" s="47">
        <f>IFERROR(Table_Query_from_Mac10[[#This Row],[TotalCostFuture]]/Table_Query_from_Mac10[[#This Row],[totalsalesFuture]],0)</f>
        <v>0.43732327992459946</v>
      </c>
      <c r="AN4064" s="30">
        <v>80</v>
      </c>
      <c r="AO4064">
        <f t="shared" si="126"/>
        <v>20</v>
      </c>
      <c r="AQ4064" s="30">
        <v>30.31</v>
      </c>
      <c r="AR4064">
        <f t="shared" si="127"/>
        <v>10.61</v>
      </c>
    </row>
    <row r="4065" spans="1:44" x14ac:dyDescent="0.25">
      <c r="A4065">
        <v>90408</v>
      </c>
      <c r="B4065">
        <v>6</v>
      </c>
      <c r="C4065" t="s">
        <v>56</v>
      </c>
      <c r="D4065" t="s">
        <v>81</v>
      </c>
      <c r="E4065">
        <v>54</v>
      </c>
      <c r="F4065">
        <v>5.07</v>
      </c>
      <c r="G4065">
        <v>12</v>
      </c>
      <c r="H4065" s="1">
        <v>44844</v>
      </c>
      <c r="I4065" s="20">
        <v>0</v>
      </c>
      <c r="J4065" s="47">
        <f>Table_Query_from_Mac10[[#This Row],[unit_price]]-(Table_Query_from_Mac10[[#This Row],[unit_price]]*(Table_Query_from_Mac10[[#This Row],[discount_pct]]/100))</f>
        <v>12</v>
      </c>
      <c r="K4065" s="47">
        <f>Table_Query_from_Mac10[[#This Row],[unit_cost]]</f>
        <v>5.07</v>
      </c>
      <c r="L4065" s="47">
        <f>Table_Query_from_Mac10[[#This Row],[Live-cost]]*(1+Table_Query_from_Mac10[[#This Row],[CogsIncreasebyTYPE]])</f>
        <v>5.07</v>
      </c>
      <c r="M4065" s="47">
        <f>Table_Query_from_Mac10[[#This Row],[Live-cost]]*Table_Query_from_Mac10[[#This Row],[qty_to_ship]]</f>
        <v>273.78000000000003</v>
      </c>
      <c r="N4065" s="47">
        <f>IF(Table_Query_from_Mac10[[#This Row],[item_no]]="KDA",-Table_Query_from_Mac10[[#This Row],[unit_price]],Table_Query_from_Mac10[[#This Row],[Net Unit]]*Table_Query_from_Mac10[[#This Row],[qty_to_ship]])</f>
        <v>648</v>
      </c>
      <c r="O4065" s="47">
        <f>SUMIFS(Summary!C:C,Summary!H:H,Table_Query_from_Mac10[[#This Row],[Juiceoc]])</f>
        <v>0</v>
      </c>
      <c r="P4065" s="47">
        <f>SUMIFS(Summary!D:D,Summary!H:H,Table_Query_from_Mac10[[#This Row],[Juiceoc]])</f>
        <v>0</v>
      </c>
      <c r="Q4065" s="47">
        <f>SUMIFS(Summary!E:E,Summary!H:H,Table_Query_from_Mac10[[#This Row],[Juiceoc]])</f>
        <v>0</v>
      </c>
      <c r="R4065" s="47">
        <f>Table_Query_from_Mac10[[#This Row],[Net Unit]]*(1+Table_Query_from_Mac10[[#This Row],[PriceIncreasebyType]])</f>
        <v>12</v>
      </c>
      <c r="S4065" s="47">
        <f>Table_Query_from_Mac10[[#This Row],[UnitPriceFuture]]*Table_Query_from_Mac10[[#This Row],[qtytoShipFuture]]</f>
        <v>648</v>
      </c>
      <c r="T4065" s="47">
        <f>ROUND(Table_Query_from_Mac10[[#This Row],[qty_to_ship]]*(1+Table_Query_from_Mac10[[#This Row],[VolumeIncreasebyType]]),0)</f>
        <v>54</v>
      </c>
      <c r="U4065" s="47">
        <f>Table_Query_from_Mac10[[#This Row],[qtytoShipFuture]]*Table_Query_from_Mac10[[#This Row],[Future-cost]]</f>
        <v>273.78000000000003</v>
      </c>
      <c r="V4065" s="47">
        <f>Table_Query_from_Mac10[[#This Row],[qtytoShipFuture]]-Table_Query_from_Mac10[[#This Row],[qty_to_ship]]</f>
        <v>0</v>
      </c>
      <c r="W4065" s="47">
        <f>Table_Query_from_Mac10[[#This Row],[UnitPriceFuture]]</f>
        <v>12</v>
      </c>
      <c r="X4065" s="47">
        <f>Table_Query_from_Mac10[[#This Row],[Unit Increase]]*Table_Query_from_Mac10[[#This Row],[UnitPriceFuture]]</f>
        <v>0</v>
      </c>
      <c r="Y4065" s="47">
        <f>Table_Query_from_Mac10[[#This Row],[Unit Increase]]*Table_Query_from_Mac10[[#This Row],[Future-cost]]</f>
        <v>0</v>
      </c>
      <c r="Z4065" s="47">
        <f>-(Table_Query_from_Mac10[[#This Row],[Incremental Sales]]+((Table_Query_from_Mac10[[#This Row],[Incremental Sales]]*-(SUM(Summary!$S$8:$S$9)))))*Summary!$S$18</f>
        <v>0</v>
      </c>
      <c r="AA4065" s="47">
        <f>IFERROR(Table_Query_from_Mac10[[#This Row],[Incremental Cost]]/Table_Query_from_Mac10[[#This Row],[Incremental Sales]],0)</f>
        <v>0</v>
      </c>
      <c r="AB4065" s="47">
        <f>IFERROR(Table_Query_from_Mac10[[#This Row],[TotalCostFuture]]/Table_Query_from_Mac10[[#This Row],[totalsalesFuture]],0)</f>
        <v>0.42250000000000004</v>
      </c>
      <c r="AN4065" s="31">
        <v>216</v>
      </c>
      <c r="AO4065">
        <f t="shared" si="126"/>
        <v>54</v>
      </c>
      <c r="AQ4065" s="31">
        <v>34.28</v>
      </c>
      <c r="AR4065">
        <f t="shared" si="127"/>
        <v>12</v>
      </c>
    </row>
    <row r="4066" spans="1:44" x14ac:dyDescent="0.25">
      <c r="A4066">
        <v>90408</v>
      </c>
      <c r="B4066">
        <v>7</v>
      </c>
      <c r="C4066" t="s">
        <v>56</v>
      </c>
      <c r="D4066" t="s">
        <v>81</v>
      </c>
      <c r="E4066">
        <v>2</v>
      </c>
      <c r="F4066">
        <v>2.23</v>
      </c>
      <c r="G4066">
        <v>8.84</v>
      </c>
      <c r="H4066" s="1">
        <v>44844</v>
      </c>
      <c r="I4066" s="20">
        <v>0</v>
      </c>
      <c r="J4066" s="47">
        <f>Table_Query_from_Mac10[[#This Row],[unit_price]]-(Table_Query_from_Mac10[[#This Row],[unit_price]]*(Table_Query_from_Mac10[[#This Row],[discount_pct]]/100))</f>
        <v>8.84</v>
      </c>
      <c r="K4066" s="47">
        <f>Table_Query_from_Mac10[[#This Row],[unit_cost]]</f>
        <v>2.23</v>
      </c>
      <c r="L4066" s="47">
        <f>Table_Query_from_Mac10[[#This Row],[Live-cost]]*(1+Table_Query_from_Mac10[[#This Row],[CogsIncreasebyTYPE]])</f>
        <v>2.23</v>
      </c>
      <c r="M4066" s="47">
        <f>Table_Query_from_Mac10[[#This Row],[Live-cost]]*Table_Query_from_Mac10[[#This Row],[qty_to_ship]]</f>
        <v>4.46</v>
      </c>
      <c r="N4066" s="47">
        <f>IF(Table_Query_from_Mac10[[#This Row],[item_no]]="KDA",-Table_Query_from_Mac10[[#This Row],[unit_price]],Table_Query_from_Mac10[[#This Row],[Net Unit]]*Table_Query_from_Mac10[[#This Row],[qty_to_ship]])</f>
        <v>17.68</v>
      </c>
      <c r="O4066" s="47">
        <f>SUMIFS(Summary!C:C,Summary!H:H,Table_Query_from_Mac10[[#This Row],[Juiceoc]])</f>
        <v>0</v>
      </c>
      <c r="P4066" s="47">
        <f>SUMIFS(Summary!D:D,Summary!H:H,Table_Query_from_Mac10[[#This Row],[Juiceoc]])</f>
        <v>0</v>
      </c>
      <c r="Q4066" s="47">
        <f>SUMIFS(Summary!E:E,Summary!H:H,Table_Query_from_Mac10[[#This Row],[Juiceoc]])</f>
        <v>0</v>
      </c>
      <c r="R4066" s="47">
        <f>Table_Query_from_Mac10[[#This Row],[Net Unit]]*(1+Table_Query_from_Mac10[[#This Row],[PriceIncreasebyType]])</f>
        <v>8.84</v>
      </c>
      <c r="S4066" s="47">
        <f>Table_Query_from_Mac10[[#This Row],[UnitPriceFuture]]*Table_Query_from_Mac10[[#This Row],[qtytoShipFuture]]</f>
        <v>17.68</v>
      </c>
      <c r="T4066" s="47">
        <f>ROUND(Table_Query_from_Mac10[[#This Row],[qty_to_ship]]*(1+Table_Query_from_Mac10[[#This Row],[VolumeIncreasebyType]]),0)</f>
        <v>2</v>
      </c>
      <c r="U4066" s="47">
        <f>Table_Query_from_Mac10[[#This Row],[qtytoShipFuture]]*Table_Query_from_Mac10[[#This Row],[Future-cost]]</f>
        <v>4.46</v>
      </c>
      <c r="V4066" s="47">
        <f>Table_Query_from_Mac10[[#This Row],[qtytoShipFuture]]-Table_Query_from_Mac10[[#This Row],[qty_to_ship]]</f>
        <v>0</v>
      </c>
      <c r="W4066" s="47">
        <f>Table_Query_from_Mac10[[#This Row],[UnitPriceFuture]]</f>
        <v>8.84</v>
      </c>
      <c r="X4066" s="47">
        <f>Table_Query_from_Mac10[[#This Row],[Unit Increase]]*Table_Query_from_Mac10[[#This Row],[UnitPriceFuture]]</f>
        <v>0</v>
      </c>
      <c r="Y4066" s="47">
        <f>Table_Query_from_Mac10[[#This Row],[Unit Increase]]*Table_Query_from_Mac10[[#This Row],[Future-cost]]</f>
        <v>0</v>
      </c>
      <c r="Z4066" s="47">
        <f>-(Table_Query_from_Mac10[[#This Row],[Incremental Sales]]+((Table_Query_from_Mac10[[#This Row],[Incremental Sales]]*-(SUM(Summary!$S$8:$S$9)))))*Summary!$S$18</f>
        <v>0</v>
      </c>
      <c r="AA4066" s="47">
        <f>IFERROR(Table_Query_from_Mac10[[#This Row],[Incremental Cost]]/Table_Query_from_Mac10[[#This Row],[Incremental Sales]],0)</f>
        <v>0</v>
      </c>
      <c r="AB4066" s="47">
        <f>IFERROR(Table_Query_from_Mac10[[#This Row],[TotalCostFuture]]/Table_Query_from_Mac10[[#This Row],[totalsalesFuture]],0)</f>
        <v>0.25226244343891402</v>
      </c>
      <c r="AN4066" s="30">
        <v>8</v>
      </c>
      <c r="AO4066">
        <f t="shared" si="126"/>
        <v>2</v>
      </c>
      <c r="AQ4066" s="30">
        <v>25.25</v>
      </c>
      <c r="AR4066">
        <f t="shared" si="127"/>
        <v>8.84</v>
      </c>
    </row>
    <row r="4067" spans="1:44" x14ac:dyDescent="0.25">
      <c r="A4067">
        <v>90408</v>
      </c>
      <c r="B4067">
        <v>8</v>
      </c>
      <c r="C4067" t="s">
        <v>55</v>
      </c>
      <c r="D4067" t="s">
        <v>81</v>
      </c>
      <c r="E4067">
        <v>7</v>
      </c>
      <c r="F4067">
        <v>8.57</v>
      </c>
      <c r="G4067">
        <v>20.83</v>
      </c>
      <c r="H4067" s="1">
        <v>44844</v>
      </c>
      <c r="I4067" s="20">
        <v>0</v>
      </c>
      <c r="J4067" s="47">
        <f>Table_Query_from_Mac10[[#This Row],[unit_price]]-(Table_Query_from_Mac10[[#This Row],[unit_price]]*(Table_Query_from_Mac10[[#This Row],[discount_pct]]/100))</f>
        <v>20.83</v>
      </c>
      <c r="K4067" s="47">
        <f>Table_Query_from_Mac10[[#This Row],[unit_cost]]</f>
        <v>8.57</v>
      </c>
      <c r="L4067" s="47">
        <f>Table_Query_from_Mac10[[#This Row],[Live-cost]]*(1+Table_Query_from_Mac10[[#This Row],[CogsIncreasebyTYPE]])</f>
        <v>8.57</v>
      </c>
      <c r="M4067" s="47">
        <f>Table_Query_from_Mac10[[#This Row],[Live-cost]]*Table_Query_from_Mac10[[#This Row],[qty_to_ship]]</f>
        <v>59.99</v>
      </c>
      <c r="N4067" s="47">
        <f>IF(Table_Query_from_Mac10[[#This Row],[item_no]]="KDA",-Table_Query_from_Mac10[[#This Row],[unit_price]],Table_Query_from_Mac10[[#This Row],[Net Unit]]*Table_Query_from_Mac10[[#This Row],[qty_to_ship]])</f>
        <v>145.81</v>
      </c>
      <c r="O4067" s="47">
        <f>SUMIFS(Summary!C:C,Summary!H:H,Table_Query_from_Mac10[[#This Row],[Juiceoc]])</f>
        <v>0</v>
      </c>
      <c r="P4067" s="47">
        <f>SUMIFS(Summary!D:D,Summary!H:H,Table_Query_from_Mac10[[#This Row],[Juiceoc]])</f>
        <v>0</v>
      </c>
      <c r="Q4067" s="47">
        <f>SUMIFS(Summary!E:E,Summary!H:H,Table_Query_from_Mac10[[#This Row],[Juiceoc]])</f>
        <v>0</v>
      </c>
      <c r="R4067" s="47">
        <f>Table_Query_from_Mac10[[#This Row],[Net Unit]]*(1+Table_Query_from_Mac10[[#This Row],[PriceIncreasebyType]])</f>
        <v>20.83</v>
      </c>
      <c r="S4067" s="47">
        <f>Table_Query_from_Mac10[[#This Row],[UnitPriceFuture]]*Table_Query_from_Mac10[[#This Row],[qtytoShipFuture]]</f>
        <v>145.81</v>
      </c>
      <c r="T4067" s="47">
        <f>ROUND(Table_Query_from_Mac10[[#This Row],[qty_to_ship]]*(1+Table_Query_from_Mac10[[#This Row],[VolumeIncreasebyType]]),0)</f>
        <v>7</v>
      </c>
      <c r="U4067" s="47">
        <f>Table_Query_from_Mac10[[#This Row],[qtytoShipFuture]]*Table_Query_from_Mac10[[#This Row],[Future-cost]]</f>
        <v>59.99</v>
      </c>
      <c r="V4067" s="47">
        <f>Table_Query_from_Mac10[[#This Row],[qtytoShipFuture]]-Table_Query_from_Mac10[[#This Row],[qty_to_ship]]</f>
        <v>0</v>
      </c>
      <c r="W4067" s="47">
        <f>Table_Query_from_Mac10[[#This Row],[UnitPriceFuture]]</f>
        <v>20.83</v>
      </c>
      <c r="X4067" s="47">
        <f>Table_Query_from_Mac10[[#This Row],[Unit Increase]]*Table_Query_from_Mac10[[#This Row],[UnitPriceFuture]]</f>
        <v>0</v>
      </c>
      <c r="Y4067" s="47">
        <f>Table_Query_from_Mac10[[#This Row],[Unit Increase]]*Table_Query_from_Mac10[[#This Row],[Future-cost]]</f>
        <v>0</v>
      </c>
      <c r="Z4067" s="47">
        <f>-(Table_Query_from_Mac10[[#This Row],[Incremental Sales]]+((Table_Query_from_Mac10[[#This Row],[Incremental Sales]]*-(SUM(Summary!$S$8:$S$9)))))*Summary!$S$18</f>
        <v>0</v>
      </c>
      <c r="AA4067" s="47">
        <f>IFERROR(Table_Query_from_Mac10[[#This Row],[Incremental Cost]]/Table_Query_from_Mac10[[#This Row],[Incremental Sales]],0)</f>
        <v>0</v>
      </c>
      <c r="AB4067" s="47">
        <f>IFERROR(Table_Query_from_Mac10[[#This Row],[TotalCostFuture]]/Table_Query_from_Mac10[[#This Row],[totalsalesFuture]],0)</f>
        <v>0.41142582813250123</v>
      </c>
      <c r="AN4067" s="31">
        <v>28</v>
      </c>
      <c r="AO4067">
        <f t="shared" si="126"/>
        <v>7</v>
      </c>
      <c r="AQ4067" s="31">
        <v>59.52</v>
      </c>
      <c r="AR4067">
        <f t="shared" si="127"/>
        <v>20.83</v>
      </c>
    </row>
    <row r="4068" spans="1:44" x14ac:dyDescent="0.25">
      <c r="A4068">
        <v>90408</v>
      </c>
      <c r="B4068">
        <v>9</v>
      </c>
      <c r="C4068" t="s">
        <v>55</v>
      </c>
      <c r="D4068" t="s">
        <v>81</v>
      </c>
      <c r="E4068">
        <v>15</v>
      </c>
      <c r="F4068">
        <v>9.85</v>
      </c>
      <c r="G4068">
        <v>25.68</v>
      </c>
      <c r="H4068" s="1">
        <v>44844</v>
      </c>
      <c r="I4068" s="20">
        <v>0</v>
      </c>
      <c r="J4068" s="47">
        <f>Table_Query_from_Mac10[[#This Row],[unit_price]]-(Table_Query_from_Mac10[[#This Row],[unit_price]]*(Table_Query_from_Mac10[[#This Row],[discount_pct]]/100))</f>
        <v>25.68</v>
      </c>
      <c r="K4068" s="47">
        <f>Table_Query_from_Mac10[[#This Row],[unit_cost]]</f>
        <v>9.85</v>
      </c>
      <c r="L4068" s="47">
        <f>Table_Query_from_Mac10[[#This Row],[Live-cost]]*(1+Table_Query_from_Mac10[[#This Row],[CogsIncreasebyTYPE]])</f>
        <v>9.85</v>
      </c>
      <c r="M4068" s="47">
        <f>Table_Query_from_Mac10[[#This Row],[Live-cost]]*Table_Query_from_Mac10[[#This Row],[qty_to_ship]]</f>
        <v>147.75</v>
      </c>
      <c r="N4068" s="47">
        <f>IF(Table_Query_from_Mac10[[#This Row],[item_no]]="KDA",-Table_Query_from_Mac10[[#This Row],[unit_price]],Table_Query_from_Mac10[[#This Row],[Net Unit]]*Table_Query_from_Mac10[[#This Row],[qty_to_ship]])</f>
        <v>385.2</v>
      </c>
      <c r="O4068" s="47">
        <f>SUMIFS(Summary!C:C,Summary!H:H,Table_Query_from_Mac10[[#This Row],[Juiceoc]])</f>
        <v>0</v>
      </c>
      <c r="P4068" s="47">
        <f>SUMIFS(Summary!D:D,Summary!H:H,Table_Query_from_Mac10[[#This Row],[Juiceoc]])</f>
        <v>0</v>
      </c>
      <c r="Q4068" s="47">
        <f>SUMIFS(Summary!E:E,Summary!H:H,Table_Query_from_Mac10[[#This Row],[Juiceoc]])</f>
        <v>0</v>
      </c>
      <c r="R4068" s="47">
        <f>Table_Query_from_Mac10[[#This Row],[Net Unit]]*(1+Table_Query_from_Mac10[[#This Row],[PriceIncreasebyType]])</f>
        <v>25.68</v>
      </c>
      <c r="S4068" s="47">
        <f>Table_Query_from_Mac10[[#This Row],[UnitPriceFuture]]*Table_Query_from_Mac10[[#This Row],[qtytoShipFuture]]</f>
        <v>385.2</v>
      </c>
      <c r="T4068" s="47">
        <f>ROUND(Table_Query_from_Mac10[[#This Row],[qty_to_ship]]*(1+Table_Query_from_Mac10[[#This Row],[VolumeIncreasebyType]]),0)</f>
        <v>15</v>
      </c>
      <c r="U4068" s="47">
        <f>Table_Query_from_Mac10[[#This Row],[qtytoShipFuture]]*Table_Query_from_Mac10[[#This Row],[Future-cost]]</f>
        <v>147.75</v>
      </c>
      <c r="V4068" s="47">
        <f>Table_Query_from_Mac10[[#This Row],[qtytoShipFuture]]-Table_Query_from_Mac10[[#This Row],[qty_to_ship]]</f>
        <v>0</v>
      </c>
      <c r="W4068" s="47">
        <f>Table_Query_from_Mac10[[#This Row],[UnitPriceFuture]]</f>
        <v>25.68</v>
      </c>
      <c r="X4068" s="47">
        <f>Table_Query_from_Mac10[[#This Row],[Unit Increase]]*Table_Query_from_Mac10[[#This Row],[UnitPriceFuture]]</f>
        <v>0</v>
      </c>
      <c r="Y4068" s="47">
        <f>Table_Query_from_Mac10[[#This Row],[Unit Increase]]*Table_Query_from_Mac10[[#This Row],[Future-cost]]</f>
        <v>0</v>
      </c>
      <c r="Z4068" s="47">
        <f>-(Table_Query_from_Mac10[[#This Row],[Incremental Sales]]+((Table_Query_from_Mac10[[#This Row],[Incremental Sales]]*-(SUM(Summary!$S$8:$S$9)))))*Summary!$S$18</f>
        <v>0</v>
      </c>
      <c r="AA4068" s="47">
        <f>IFERROR(Table_Query_from_Mac10[[#This Row],[Incremental Cost]]/Table_Query_from_Mac10[[#This Row],[Incremental Sales]],0)</f>
        <v>0</v>
      </c>
      <c r="AB4068" s="47">
        <f>IFERROR(Table_Query_from_Mac10[[#This Row],[TotalCostFuture]]/Table_Query_from_Mac10[[#This Row],[totalsalesFuture]],0)</f>
        <v>0.38356697819314645</v>
      </c>
      <c r="AN4068" s="30">
        <v>60</v>
      </c>
      <c r="AO4068">
        <f t="shared" si="126"/>
        <v>15</v>
      </c>
      <c r="AQ4068" s="30">
        <v>73.37</v>
      </c>
      <c r="AR4068">
        <f t="shared" si="127"/>
        <v>25.68</v>
      </c>
    </row>
    <row r="4069" spans="1:44" x14ac:dyDescent="0.25">
      <c r="A4069">
        <v>90408</v>
      </c>
      <c r="B4069">
        <v>10</v>
      </c>
      <c r="C4069" t="s">
        <v>55</v>
      </c>
      <c r="D4069" t="s">
        <v>81</v>
      </c>
      <c r="E4069">
        <v>15</v>
      </c>
      <c r="F4069">
        <v>11.49</v>
      </c>
      <c r="G4069">
        <v>30.28</v>
      </c>
      <c r="H4069" s="1">
        <v>44844</v>
      </c>
      <c r="I4069" s="20">
        <v>0</v>
      </c>
      <c r="J4069" s="47">
        <f>Table_Query_from_Mac10[[#This Row],[unit_price]]-(Table_Query_from_Mac10[[#This Row],[unit_price]]*(Table_Query_from_Mac10[[#This Row],[discount_pct]]/100))</f>
        <v>30.28</v>
      </c>
      <c r="K4069" s="47">
        <f>Table_Query_from_Mac10[[#This Row],[unit_cost]]</f>
        <v>11.49</v>
      </c>
      <c r="L4069" s="47">
        <f>Table_Query_from_Mac10[[#This Row],[Live-cost]]*(1+Table_Query_from_Mac10[[#This Row],[CogsIncreasebyTYPE]])</f>
        <v>11.49</v>
      </c>
      <c r="M4069" s="47">
        <f>Table_Query_from_Mac10[[#This Row],[Live-cost]]*Table_Query_from_Mac10[[#This Row],[qty_to_ship]]</f>
        <v>172.35</v>
      </c>
      <c r="N4069" s="47">
        <f>IF(Table_Query_from_Mac10[[#This Row],[item_no]]="KDA",-Table_Query_from_Mac10[[#This Row],[unit_price]],Table_Query_from_Mac10[[#This Row],[Net Unit]]*Table_Query_from_Mac10[[#This Row],[qty_to_ship]])</f>
        <v>454.20000000000005</v>
      </c>
      <c r="O4069" s="47">
        <f>SUMIFS(Summary!C:C,Summary!H:H,Table_Query_from_Mac10[[#This Row],[Juiceoc]])</f>
        <v>0</v>
      </c>
      <c r="P4069" s="47">
        <f>SUMIFS(Summary!D:D,Summary!H:H,Table_Query_from_Mac10[[#This Row],[Juiceoc]])</f>
        <v>0</v>
      </c>
      <c r="Q4069" s="47">
        <f>SUMIFS(Summary!E:E,Summary!H:H,Table_Query_from_Mac10[[#This Row],[Juiceoc]])</f>
        <v>0</v>
      </c>
      <c r="R4069" s="47">
        <f>Table_Query_from_Mac10[[#This Row],[Net Unit]]*(1+Table_Query_from_Mac10[[#This Row],[PriceIncreasebyType]])</f>
        <v>30.28</v>
      </c>
      <c r="S4069" s="47">
        <f>Table_Query_from_Mac10[[#This Row],[UnitPriceFuture]]*Table_Query_from_Mac10[[#This Row],[qtytoShipFuture]]</f>
        <v>454.20000000000005</v>
      </c>
      <c r="T4069" s="47">
        <f>ROUND(Table_Query_from_Mac10[[#This Row],[qty_to_ship]]*(1+Table_Query_from_Mac10[[#This Row],[VolumeIncreasebyType]]),0)</f>
        <v>15</v>
      </c>
      <c r="U4069" s="47">
        <f>Table_Query_from_Mac10[[#This Row],[qtytoShipFuture]]*Table_Query_from_Mac10[[#This Row],[Future-cost]]</f>
        <v>172.35</v>
      </c>
      <c r="V4069" s="47">
        <f>Table_Query_from_Mac10[[#This Row],[qtytoShipFuture]]-Table_Query_from_Mac10[[#This Row],[qty_to_ship]]</f>
        <v>0</v>
      </c>
      <c r="W4069" s="47">
        <f>Table_Query_from_Mac10[[#This Row],[UnitPriceFuture]]</f>
        <v>30.28</v>
      </c>
      <c r="X4069" s="47">
        <f>Table_Query_from_Mac10[[#This Row],[Unit Increase]]*Table_Query_from_Mac10[[#This Row],[UnitPriceFuture]]</f>
        <v>0</v>
      </c>
      <c r="Y4069" s="47">
        <f>Table_Query_from_Mac10[[#This Row],[Unit Increase]]*Table_Query_from_Mac10[[#This Row],[Future-cost]]</f>
        <v>0</v>
      </c>
      <c r="Z4069" s="47">
        <f>-(Table_Query_from_Mac10[[#This Row],[Incremental Sales]]+((Table_Query_from_Mac10[[#This Row],[Incremental Sales]]*-(SUM(Summary!$S$8:$S$9)))))*Summary!$S$18</f>
        <v>0</v>
      </c>
      <c r="AA4069" s="47">
        <f>IFERROR(Table_Query_from_Mac10[[#This Row],[Incremental Cost]]/Table_Query_from_Mac10[[#This Row],[Incremental Sales]],0)</f>
        <v>0</v>
      </c>
      <c r="AB4069" s="47">
        <f>IFERROR(Table_Query_from_Mac10[[#This Row],[TotalCostFuture]]/Table_Query_from_Mac10[[#This Row],[totalsalesFuture]],0)</f>
        <v>0.3794583883751651</v>
      </c>
      <c r="AN4069" s="31">
        <v>60</v>
      </c>
      <c r="AO4069">
        <f t="shared" si="126"/>
        <v>15</v>
      </c>
      <c r="AQ4069" s="31">
        <v>86.5</v>
      </c>
      <c r="AR4069">
        <f t="shared" si="127"/>
        <v>30.28</v>
      </c>
    </row>
    <row r="4070" spans="1:44" x14ac:dyDescent="0.25">
      <c r="A4070">
        <v>90408</v>
      </c>
      <c r="B4070">
        <v>11</v>
      </c>
      <c r="C4070" t="s">
        <v>55</v>
      </c>
      <c r="D4070" t="s">
        <v>81</v>
      </c>
      <c r="E4070">
        <v>12</v>
      </c>
      <c r="F4070">
        <v>13.57</v>
      </c>
      <c r="G4070">
        <v>36.270000000000003</v>
      </c>
      <c r="H4070" s="1">
        <v>44844</v>
      </c>
      <c r="I4070" s="20">
        <v>0</v>
      </c>
      <c r="J4070" s="47">
        <f>Table_Query_from_Mac10[[#This Row],[unit_price]]-(Table_Query_from_Mac10[[#This Row],[unit_price]]*(Table_Query_from_Mac10[[#This Row],[discount_pct]]/100))</f>
        <v>36.270000000000003</v>
      </c>
      <c r="K4070" s="47">
        <f>Table_Query_from_Mac10[[#This Row],[unit_cost]]</f>
        <v>13.57</v>
      </c>
      <c r="L4070" s="47">
        <f>Table_Query_from_Mac10[[#This Row],[Live-cost]]*(1+Table_Query_from_Mac10[[#This Row],[CogsIncreasebyTYPE]])</f>
        <v>13.57</v>
      </c>
      <c r="M4070" s="47">
        <f>Table_Query_from_Mac10[[#This Row],[Live-cost]]*Table_Query_from_Mac10[[#This Row],[qty_to_ship]]</f>
        <v>162.84</v>
      </c>
      <c r="N4070" s="47">
        <f>IF(Table_Query_from_Mac10[[#This Row],[item_no]]="KDA",-Table_Query_from_Mac10[[#This Row],[unit_price]],Table_Query_from_Mac10[[#This Row],[Net Unit]]*Table_Query_from_Mac10[[#This Row],[qty_to_ship]])</f>
        <v>435.24</v>
      </c>
      <c r="O4070" s="47">
        <f>SUMIFS(Summary!C:C,Summary!H:H,Table_Query_from_Mac10[[#This Row],[Juiceoc]])</f>
        <v>0</v>
      </c>
      <c r="P4070" s="47">
        <f>SUMIFS(Summary!D:D,Summary!H:H,Table_Query_from_Mac10[[#This Row],[Juiceoc]])</f>
        <v>0</v>
      </c>
      <c r="Q4070" s="47">
        <f>SUMIFS(Summary!E:E,Summary!H:H,Table_Query_from_Mac10[[#This Row],[Juiceoc]])</f>
        <v>0</v>
      </c>
      <c r="R4070" s="47">
        <f>Table_Query_from_Mac10[[#This Row],[Net Unit]]*(1+Table_Query_from_Mac10[[#This Row],[PriceIncreasebyType]])</f>
        <v>36.270000000000003</v>
      </c>
      <c r="S4070" s="47">
        <f>Table_Query_from_Mac10[[#This Row],[UnitPriceFuture]]*Table_Query_from_Mac10[[#This Row],[qtytoShipFuture]]</f>
        <v>435.24</v>
      </c>
      <c r="T4070" s="47">
        <f>ROUND(Table_Query_from_Mac10[[#This Row],[qty_to_ship]]*(1+Table_Query_from_Mac10[[#This Row],[VolumeIncreasebyType]]),0)</f>
        <v>12</v>
      </c>
      <c r="U4070" s="47">
        <f>Table_Query_from_Mac10[[#This Row],[qtytoShipFuture]]*Table_Query_from_Mac10[[#This Row],[Future-cost]]</f>
        <v>162.84</v>
      </c>
      <c r="V4070" s="47">
        <f>Table_Query_from_Mac10[[#This Row],[qtytoShipFuture]]-Table_Query_from_Mac10[[#This Row],[qty_to_ship]]</f>
        <v>0</v>
      </c>
      <c r="W4070" s="47">
        <f>Table_Query_from_Mac10[[#This Row],[UnitPriceFuture]]</f>
        <v>36.270000000000003</v>
      </c>
      <c r="X4070" s="47">
        <f>Table_Query_from_Mac10[[#This Row],[Unit Increase]]*Table_Query_from_Mac10[[#This Row],[UnitPriceFuture]]</f>
        <v>0</v>
      </c>
      <c r="Y4070" s="47">
        <f>Table_Query_from_Mac10[[#This Row],[Unit Increase]]*Table_Query_from_Mac10[[#This Row],[Future-cost]]</f>
        <v>0</v>
      </c>
      <c r="Z4070" s="47">
        <f>-(Table_Query_from_Mac10[[#This Row],[Incremental Sales]]+((Table_Query_from_Mac10[[#This Row],[Incremental Sales]]*-(SUM(Summary!$S$8:$S$9)))))*Summary!$S$18</f>
        <v>0</v>
      </c>
      <c r="AA4070" s="47">
        <f>IFERROR(Table_Query_from_Mac10[[#This Row],[Incremental Cost]]/Table_Query_from_Mac10[[#This Row],[Incremental Sales]],0)</f>
        <v>0</v>
      </c>
      <c r="AB4070" s="47">
        <f>IFERROR(Table_Query_from_Mac10[[#This Row],[TotalCostFuture]]/Table_Query_from_Mac10[[#This Row],[totalsalesFuture]],0)</f>
        <v>0.37413840639647089</v>
      </c>
      <c r="AN4070" s="30">
        <v>48</v>
      </c>
      <c r="AO4070">
        <f t="shared" si="126"/>
        <v>12</v>
      </c>
      <c r="AQ4070" s="30">
        <v>103.64</v>
      </c>
      <c r="AR4070">
        <f t="shared" si="127"/>
        <v>36.270000000000003</v>
      </c>
    </row>
    <row r="4071" spans="1:44" x14ac:dyDescent="0.25">
      <c r="A4071">
        <v>90408</v>
      </c>
      <c r="B4071">
        <v>12</v>
      </c>
      <c r="C4071" t="s">
        <v>56</v>
      </c>
      <c r="D4071" t="s">
        <v>81</v>
      </c>
      <c r="E4071">
        <v>6</v>
      </c>
      <c r="F4071">
        <v>15.38</v>
      </c>
      <c r="G4071">
        <v>42.8</v>
      </c>
      <c r="H4071" s="1">
        <v>44844</v>
      </c>
      <c r="I4071" s="20">
        <v>0</v>
      </c>
      <c r="J4071" s="47">
        <f>Table_Query_from_Mac10[[#This Row],[unit_price]]-(Table_Query_from_Mac10[[#This Row],[unit_price]]*(Table_Query_from_Mac10[[#This Row],[discount_pct]]/100))</f>
        <v>42.8</v>
      </c>
      <c r="K4071" s="47">
        <f>Table_Query_from_Mac10[[#This Row],[unit_cost]]</f>
        <v>15.38</v>
      </c>
      <c r="L4071" s="47">
        <f>Table_Query_from_Mac10[[#This Row],[Live-cost]]*(1+Table_Query_from_Mac10[[#This Row],[CogsIncreasebyTYPE]])</f>
        <v>15.38</v>
      </c>
      <c r="M4071" s="47">
        <f>Table_Query_from_Mac10[[#This Row],[Live-cost]]*Table_Query_from_Mac10[[#This Row],[qty_to_ship]]</f>
        <v>92.28</v>
      </c>
      <c r="N4071" s="47">
        <f>IF(Table_Query_from_Mac10[[#This Row],[item_no]]="KDA",-Table_Query_from_Mac10[[#This Row],[unit_price]],Table_Query_from_Mac10[[#This Row],[Net Unit]]*Table_Query_from_Mac10[[#This Row],[qty_to_ship]])</f>
        <v>256.79999999999995</v>
      </c>
      <c r="O4071" s="47">
        <f>SUMIFS(Summary!C:C,Summary!H:H,Table_Query_from_Mac10[[#This Row],[Juiceoc]])</f>
        <v>0</v>
      </c>
      <c r="P4071" s="47">
        <f>SUMIFS(Summary!D:D,Summary!H:H,Table_Query_from_Mac10[[#This Row],[Juiceoc]])</f>
        <v>0</v>
      </c>
      <c r="Q4071" s="47">
        <f>SUMIFS(Summary!E:E,Summary!H:H,Table_Query_from_Mac10[[#This Row],[Juiceoc]])</f>
        <v>0</v>
      </c>
      <c r="R4071" s="47">
        <f>Table_Query_from_Mac10[[#This Row],[Net Unit]]*(1+Table_Query_from_Mac10[[#This Row],[PriceIncreasebyType]])</f>
        <v>42.8</v>
      </c>
      <c r="S4071" s="47">
        <f>Table_Query_from_Mac10[[#This Row],[UnitPriceFuture]]*Table_Query_from_Mac10[[#This Row],[qtytoShipFuture]]</f>
        <v>256.79999999999995</v>
      </c>
      <c r="T4071" s="47">
        <f>ROUND(Table_Query_from_Mac10[[#This Row],[qty_to_ship]]*(1+Table_Query_from_Mac10[[#This Row],[VolumeIncreasebyType]]),0)</f>
        <v>6</v>
      </c>
      <c r="U4071" s="47">
        <f>Table_Query_from_Mac10[[#This Row],[qtytoShipFuture]]*Table_Query_from_Mac10[[#This Row],[Future-cost]]</f>
        <v>92.28</v>
      </c>
      <c r="V4071" s="47">
        <f>Table_Query_from_Mac10[[#This Row],[qtytoShipFuture]]-Table_Query_from_Mac10[[#This Row],[qty_to_ship]]</f>
        <v>0</v>
      </c>
      <c r="W4071" s="47">
        <f>Table_Query_from_Mac10[[#This Row],[UnitPriceFuture]]</f>
        <v>42.8</v>
      </c>
      <c r="X4071" s="47">
        <f>Table_Query_from_Mac10[[#This Row],[Unit Increase]]*Table_Query_from_Mac10[[#This Row],[UnitPriceFuture]]</f>
        <v>0</v>
      </c>
      <c r="Y4071" s="47">
        <f>Table_Query_from_Mac10[[#This Row],[Unit Increase]]*Table_Query_from_Mac10[[#This Row],[Future-cost]]</f>
        <v>0</v>
      </c>
      <c r="Z4071" s="47">
        <f>-(Table_Query_from_Mac10[[#This Row],[Incremental Sales]]+((Table_Query_from_Mac10[[#This Row],[Incremental Sales]]*-(SUM(Summary!$S$8:$S$9)))))*Summary!$S$18</f>
        <v>0</v>
      </c>
      <c r="AA4071" s="47">
        <f>IFERROR(Table_Query_from_Mac10[[#This Row],[Incremental Cost]]/Table_Query_from_Mac10[[#This Row],[Incremental Sales]],0)</f>
        <v>0</v>
      </c>
      <c r="AB4071" s="47">
        <f>IFERROR(Table_Query_from_Mac10[[#This Row],[TotalCostFuture]]/Table_Query_from_Mac10[[#This Row],[totalsalesFuture]],0)</f>
        <v>0.35934579439252345</v>
      </c>
      <c r="AN4071" s="31">
        <v>24</v>
      </c>
      <c r="AO4071">
        <f t="shared" si="126"/>
        <v>6</v>
      </c>
      <c r="AQ4071" s="31">
        <v>122.28</v>
      </c>
      <c r="AR4071">
        <f t="shared" si="127"/>
        <v>42.8</v>
      </c>
    </row>
    <row r="4072" spans="1:44" x14ac:dyDescent="0.25">
      <c r="A4072">
        <v>90408</v>
      </c>
      <c r="B4072">
        <v>13</v>
      </c>
      <c r="C4072" t="s">
        <v>55</v>
      </c>
      <c r="D4072" t="s">
        <v>81</v>
      </c>
      <c r="E4072">
        <v>23</v>
      </c>
      <c r="F4072">
        <v>5.88</v>
      </c>
      <c r="G4072">
        <v>14.3</v>
      </c>
      <c r="H4072" s="1">
        <v>44844</v>
      </c>
      <c r="I4072" s="20">
        <v>0</v>
      </c>
      <c r="J4072" s="47">
        <f>Table_Query_from_Mac10[[#This Row],[unit_price]]-(Table_Query_from_Mac10[[#This Row],[unit_price]]*(Table_Query_from_Mac10[[#This Row],[discount_pct]]/100))</f>
        <v>14.3</v>
      </c>
      <c r="K4072" s="47">
        <f>Table_Query_from_Mac10[[#This Row],[unit_cost]]</f>
        <v>5.88</v>
      </c>
      <c r="L4072" s="47">
        <f>Table_Query_from_Mac10[[#This Row],[Live-cost]]*(1+Table_Query_from_Mac10[[#This Row],[CogsIncreasebyTYPE]])</f>
        <v>5.88</v>
      </c>
      <c r="M4072" s="47">
        <f>Table_Query_from_Mac10[[#This Row],[Live-cost]]*Table_Query_from_Mac10[[#This Row],[qty_to_ship]]</f>
        <v>135.24</v>
      </c>
      <c r="N4072" s="47">
        <f>IF(Table_Query_from_Mac10[[#This Row],[item_no]]="KDA",-Table_Query_from_Mac10[[#This Row],[unit_price]],Table_Query_from_Mac10[[#This Row],[Net Unit]]*Table_Query_from_Mac10[[#This Row],[qty_to_ship]])</f>
        <v>328.90000000000003</v>
      </c>
      <c r="O4072" s="47">
        <f>SUMIFS(Summary!C:C,Summary!H:H,Table_Query_from_Mac10[[#This Row],[Juiceoc]])</f>
        <v>0</v>
      </c>
      <c r="P4072" s="47">
        <f>SUMIFS(Summary!D:D,Summary!H:H,Table_Query_from_Mac10[[#This Row],[Juiceoc]])</f>
        <v>0</v>
      </c>
      <c r="Q4072" s="47">
        <f>SUMIFS(Summary!E:E,Summary!H:H,Table_Query_from_Mac10[[#This Row],[Juiceoc]])</f>
        <v>0</v>
      </c>
      <c r="R4072" s="47">
        <f>Table_Query_from_Mac10[[#This Row],[Net Unit]]*(1+Table_Query_from_Mac10[[#This Row],[PriceIncreasebyType]])</f>
        <v>14.3</v>
      </c>
      <c r="S4072" s="47">
        <f>Table_Query_from_Mac10[[#This Row],[UnitPriceFuture]]*Table_Query_from_Mac10[[#This Row],[qtytoShipFuture]]</f>
        <v>328.90000000000003</v>
      </c>
      <c r="T4072" s="47">
        <f>ROUND(Table_Query_from_Mac10[[#This Row],[qty_to_ship]]*(1+Table_Query_from_Mac10[[#This Row],[VolumeIncreasebyType]]),0)</f>
        <v>23</v>
      </c>
      <c r="U4072" s="47">
        <f>Table_Query_from_Mac10[[#This Row],[qtytoShipFuture]]*Table_Query_from_Mac10[[#This Row],[Future-cost]]</f>
        <v>135.24</v>
      </c>
      <c r="V4072" s="47">
        <f>Table_Query_from_Mac10[[#This Row],[qtytoShipFuture]]-Table_Query_from_Mac10[[#This Row],[qty_to_ship]]</f>
        <v>0</v>
      </c>
      <c r="W4072" s="47">
        <f>Table_Query_from_Mac10[[#This Row],[UnitPriceFuture]]</f>
        <v>14.3</v>
      </c>
      <c r="X4072" s="47">
        <f>Table_Query_from_Mac10[[#This Row],[Unit Increase]]*Table_Query_from_Mac10[[#This Row],[UnitPriceFuture]]</f>
        <v>0</v>
      </c>
      <c r="Y4072" s="47">
        <f>Table_Query_from_Mac10[[#This Row],[Unit Increase]]*Table_Query_from_Mac10[[#This Row],[Future-cost]]</f>
        <v>0</v>
      </c>
      <c r="Z4072" s="47">
        <f>-(Table_Query_from_Mac10[[#This Row],[Incremental Sales]]+((Table_Query_from_Mac10[[#This Row],[Incremental Sales]]*-(SUM(Summary!$S$8:$S$9)))))*Summary!$S$18</f>
        <v>0</v>
      </c>
      <c r="AA4072" s="47">
        <f>IFERROR(Table_Query_from_Mac10[[#This Row],[Incremental Cost]]/Table_Query_from_Mac10[[#This Row],[Incremental Sales]],0)</f>
        <v>0</v>
      </c>
      <c r="AB4072" s="47">
        <f>IFERROR(Table_Query_from_Mac10[[#This Row],[TotalCostFuture]]/Table_Query_from_Mac10[[#This Row],[totalsalesFuture]],0)</f>
        <v>0.41118881118881118</v>
      </c>
      <c r="AN4072" s="30">
        <v>90</v>
      </c>
      <c r="AO4072">
        <f t="shared" si="126"/>
        <v>23</v>
      </c>
      <c r="AQ4072" s="30">
        <v>40.869999999999997</v>
      </c>
      <c r="AR4072">
        <f t="shared" si="127"/>
        <v>14.3</v>
      </c>
    </row>
    <row r="4073" spans="1:44" x14ac:dyDescent="0.25">
      <c r="A4073">
        <v>90408</v>
      </c>
      <c r="B4073">
        <v>14</v>
      </c>
      <c r="C4073" t="s">
        <v>55</v>
      </c>
      <c r="D4073" t="s">
        <v>81</v>
      </c>
      <c r="E4073">
        <v>24</v>
      </c>
      <c r="F4073">
        <v>7.04</v>
      </c>
      <c r="G4073">
        <v>17.46</v>
      </c>
      <c r="H4073" s="1">
        <v>44844</v>
      </c>
      <c r="I4073" s="20">
        <v>0</v>
      </c>
      <c r="J4073" s="47">
        <f>Table_Query_from_Mac10[[#This Row],[unit_price]]-(Table_Query_from_Mac10[[#This Row],[unit_price]]*(Table_Query_from_Mac10[[#This Row],[discount_pct]]/100))</f>
        <v>17.46</v>
      </c>
      <c r="K4073" s="47">
        <f>Table_Query_from_Mac10[[#This Row],[unit_cost]]</f>
        <v>7.04</v>
      </c>
      <c r="L4073" s="47">
        <f>Table_Query_from_Mac10[[#This Row],[Live-cost]]*(1+Table_Query_from_Mac10[[#This Row],[CogsIncreasebyTYPE]])</f>
        <v>7.04</v>
      </c>
      <c r="M4073" s="47">
        <f>Table_Query_from_Mac10[[#This Row],[Live-cost]]*Table_Query_from_Mac10[[#This Row],[qty_to_ship]]</f>
        <v>168.96</v>
      </c>
      <c r="N4073" s="47">
        <f>IF(Table_Query_from_Mac10[[#This Row],[item_no]]="KDA",-Table_Query_from_Mac10[[#This Row],[unit_price]],Table_Query_from_Mac10[[#This Row],[Net Unit]]*Table_Query_from_Mac10[[#This Row],[qty_to_ship]])</f>
        <v>419.04</v>
      </c>
      <c r="O4073" s="47">
        <f>SUMIFS(Summary!C:C,Summary!H:H,Table_Query_from_Mac10[[#This Row],[Juiceoc]])</f>
        <v>0</v>
      </c>
      <c r="P4073" s="47">
        <f>SUMIFS(Summary!D:D,Summary!H:H,Table_Query_from_Mac10[[#This Row],[Juiceoc]])</f>
        <v>0</v>
      </c>
      <c r="Q4073" s="47">
        <f>SUMIFS(Summary!E:E,Summary!H:H,Table_Query_from_Mac10[[#This Row],[Juiceoc]])</f>
        <v>0</v>
      </c>
      <c r="R4073" s="47">
        <f>Table_Query_from_Mac10[[#This Row],[Net Unit]]*(1+Table_Query_from_Mac10[[#This Row],[PriceIncreasebyType]])</f>
        <v>17.46</v>
      </c>
      <c r="S4073" s="47">
        <f>Table_Query_from_Mac10[[#This Row],[UnitPriceFuture]]*Table_Query_from_Mac10[[#This Row],[qtytoShipFuture]]</f>
        <v>419.04</v>
      </c>
      <c r="T4073" s="47">
        <f>ROUND(Table_Query_from_Mac10[[#This Row],[qty_to_ship]]*(1+Table_Query_from_Mac10[[#This Row],[VolumeIncreasebyType]]),0)</f>
        <v>24</v>
      </c>
      <c r="U4073" s="47">
        <f>Table_Query_from_Mac10[[#This Row],[qtytoShipFuture]]*Table_Query_from_Mac10[[#This Row],[Future-cost]]</f>
        <v>168.96</v>
      </c>
      <c r="V4073" s="47">
        <f>Table_Query_from_Mac10[[#This Row],[qtytoShipFuture]]-Table_Query_from_Mac10[[#This Row],[qty_to_ship]]</f>
        <v>0</v>
      </c>
      <c r="W4073" s="47">
        <f>Table_Query_from_Mac10[[#This Row],[UnitPriceFuture]]</f>
        <v>17.46</v>
      </c>
      <c r="X4073" s="47">
        <f>Table_Query_from_Mac10[[#This Row],[Unit Increase]]*Table_Query_from_Mac10[[#This Row],[UnitPriceFuture]]</f>
        <v>0</v>
      </c>
      <c r="Y4073" s="47">
        <f>Table_Query_from_Mac10[[#This Row],[Unit Increase]]*Table_Query_from_Mac10[[#This Row],[Future-cost]]</f>
        <v>0</v>
      </c>
      <c r="Z4073" s="47">
        <f>-(Table_Query_from_Mac10[[#This Row],[Incremental Sales]]+((Table_Query_from_Mac10[[#This Row],[Incremental Sales]]*-(SUM(Summary!$S$8:$S$9)))))*Summary!$S$18</f>
        <v>0</v>
      </c>
      <c r="AA4073" s="47">
        <f>IFERROR(Table_Query_from_Mac10[[#This Row],[Incremental Cost]]/Table_Query_from_Mac10[[#This Row],[Incremental Sales]],0)</f>
        <v>0</v>
      </c>
      <c r="AB4073" s="47">
        <f>IFERROR(Table_Query_from_Mac10[[#This Row],[TotalCostFuture]]/Table_Query_from_Mac10[[#This Row],[totalsalesFuture]],0)</f>
        <v>0.4032073310423826</v>
      </c>
      <c r="AN4073" s="31">
        <v>96</v>
      </c>
      <c r="AO4073">
        <f t="shared" si="126"/>
        <v>24</v>
      </c>
      <c r="AQ4073" s="31">
        <v>49.89</v>
      </c>
      <c r="AR4073">
        <f t="shared" si="127"/>
        <v>17.46</v>
      </c>
    </row>
    <row r="4074" spans="1:44" x14ac:dyDescent="0.25">
      <c r="A4074">
        <v>90279</v>
      </c>
      <c r="B4074">
        <v>1</v>
      </c>
      <c r="C4074" t="s">
        <v>56</v>
      </c>
      <c r="D4074" t="s">
        <v>81</v>
      </c>
      <c r="E4074">
        <v>1</v>
      </c>
      <c r="F4074">
        <v>3.68</v>
      </c>
      <c r="G4074">
        <v>15.16</v>
      </c>
      <c r="H4074" s="1">
        <v>44858</v>
      </c>
      <c r="I4074" s="20">
        <v>0</v>
      </c>
      <c r="J4074" s="47">
        <f>Table_Query_from_Mac10[[#This Row],[unit_price]]-(Table_Query_from_Mac10[[#This Row],[unit_price]]*(Table_Query_from_Mac10[[#This Row],[discount_pct]]/100))</f>
        <v>15.16</v>
      </c>
      <c r="K4074" s="47">
        <f>Table_Query_from_Mac10[[#This Row],[unit_cost]]</f>
        <v>3.68</v>
      </c>
      <c r="L4074" s="47">
        <f>Table_Query_from_Mac10[[#This Row],[Live-cost]]*(1+Table_Query_from_Mac10[[#This Row],[CogsIncreasebyTYPE]])</f>
        <v>3.68</v>
      </c>
      <c r="M4074" s="47">
        <f>Table_Query_from_Mac10[[#This Row],[Live-cost]]*Table_Query_from_Mac10[[#This Row],[qty_to_ship]]</f>
        <v>3.68</v>
      </c>
      <c r="N4074" s="47">
        <f>IF(Table_Query_from_Mac10[[#This Row],[item_no]]="KDA",-Table_Query_from_Mac10[[#This Row],[unit_price]],Table_Query_from_Mac10[[#This Row],[Net Unit]]*Table_Query_from_Mac10[[#This Row],[qty_to_ship]])</f>
        <v>15.16</v>
      </c>
      <c r="O4074" s="47">
        <f>SUMIFS(Summary!C:C,Summary!H:H,Table_Query_from_Mac10[[#This Row],[Juiceoc]])</f>
        <v>0</v>
      </c>
      <c r="P4074" s="47">
        <f>SUMIFS(Summary!D:D,Summary!H:H,Table_Query_from_Mac10[[#This Row],[Juiceoc]])</f>
        <v>0</v>
      </c>
      <c r="Q4074" s="47">
        <f>SUMIFS(Summary!E:E,Summary!H:H,Table_Query_from_Mac10[[#This Row],[Juiceoc]])</f>
        <v>0</v>
      </c>
      <c r="R4074" s="47">
        <f>Table_Query_from_Mac10[[#This Row],[Net Unit]]*(1+Table_Query_from_Mac10[[#This Row],[PriceIncreasebyType]])</f>
        <v>15.16</v>
      </c>
      <c r="S4074" s="47">
        <f>Table_Query_from_Mac10[[#This Row],[UnitPriceFuture]]*Table_Query_from_Mac10[[#This Row],[qtytoShipFuture]]</f>
        <v>15.16</v>
      </c>
      <c r="T4074" s="47">
        <f>ROUND(Table_Query_from_Mac10[[#This Row],[qty_to_ship]]*(1+Table_Query_from_Mac10[[#This Row],[VolumeIncreasebyType]]),0)</f>
        <v>1</v>
      </c>
      <c r="U4074" s="47">
        <f>Table_Query_from_Mac10[[#This Row],[qtytoShipFuture]]*Table_Query_from_Mac10[[#This Row],[Future-cost]]</f>
        <v>3.68</v>
      </c>
      <c r="V4074" s="47">
        <f>Table_Query_from_Mac10[[#This Row],[qtytoShipFuture]]-Table_Query_from_Mac10[[#This Row],[qty_to_ship]]</f>
        <v>0</v>
      </c>
      <c r="W4074" s="47">
        <f>Table_Query_from_Mac10[[#This Row],[UnitPriceFuture]]</f>
        <v>15.16</v>
      </c>
      <c r="X4074" s="47">
        <f>Table_Query_from_Mac10[[#This Row],[Unit Increase]]*Table_Query_from_Mac10[[#This Row],[UnitPriceFuture]]</f>
        <v>0</v>
      </c>
      <c r="Y4074" s="47">
        <f>Table_Query_from_Mac10[[#This Row],[Unit Increase]]*Table_Query_from_Mac10[[#This Row],[Future-cost]]</f>
        <v>0</v>
      </c>
      <c r="Z4074" s="47">
        <f>-(Table_Query_from_Mac10[[#This Row],[Incremental Sales]]+((Table_Query_from_Mac10[[#This Row],[Incremental Sales]]*-(SUM(Summary!$S$8:$S$9)))))*Summary!$S$18</f>
        <v>0</v>
      </c>
      <c r="AA4074" s="47">
        <f>IFERROR(Table_Query_from_Mac10[[#This Row],[Incremental Cost]]/Table_Query_from_Mac10[[#This Row],[Incremental Sales]],0)</f>
        <v>0</v>
      </c>
      <c r="AB4074" s="47">
        <f>IFERROR(Table_Query_from_Mac10[[#This Row],[TotalCostFuture]]/Table_Query_from_Mac10[[#This Row],[totalsalesFuture]],0)</f>
        <v>0.24274406332453827</v>
      </c>
      <c r="AN4074" s="30">
        <v>4</v>
      </c>
      <c r="AO4074">
        <f t="shared" si="126"/>
        <v>1</v>
      </c>
      <c r="AQ4074" s="30">
        <v>43.3</v>
      </c>
      <c r="AR4074">
        <f t="shared" si="127"/>
        <v>15.16</v>
      </c>
    </row>
    <row r="4075" spans="1:44" x14ac:dyDescent="0.25">
      <c r="A4075">
        <v>90279</v>
      </c>
      <c r="B4075">
        <v>2</v>
      </c>
      <c r="C4075" t="s">
        <v>56</v>
      </c>
      <c r="D4075" t="s">
        <v>81</v>
      </c>
      <c r="E4075">
        <v>4</v>
      </c>
      <c r="F4075">
        <v>11.76</v>
      </c>
      <c r="G4075">
        <v>30.04</v>
      </c>
      <c r="H4075" s="1">
        <v>44858</v>
      </c>
      <c r="I4075" s="20">
        <v>0</v>
      </c>
      <c r="J4075" s="47">
        <f>Table_Query_from_Mac10[[#This Row],[unit_price]]-(Table_Query_from_Mac10[[#This Row],[unit_price]]*(Table_Query_from_Mac10[[#This Row],[discount_pct]]/100))</f>
        <v>30.04</v>
      </c>
      <c r="K4075" s="47">
        <f>Table_Query_from_Mac10[[#This Row],[unit_cost]]</f>
        <v>11.76</v>
      </c>
      <c r="L4075" s="47">
        <f>Table_Query_from_Mac10[[#This Row],[Live-cost]]*(1+Table_Query_from_Mac10[[#This Row],[CogsIncreasebyTYPE]])</f>
        <v>11.76</v>
      </c>
      <c r="M4075" s="47">
        <f>Table_Query_from_Mac10[[#This Row],[Live-cost]]*Table_Query_from_Mac10[[#This Row],[qty_to_ship]]</f>
        <v>47.04</v>
      </c>
      <c r="N4075" s="47">
        <f>IF(Table_Query_from_Mac10[[#This Row],[item_no]]="KDA",-Table_Query_from_Mac10[[#This Row],[unit_price]],Table_Query_from_Mac10[[#This Row],[Net Unit]]*Table_Query_from_Mac10[[#This Row],[qty_to_ship]])</f>
        <v>120.16</v>
      </c>
      <c r="O4075" s="47">
        <f>SUMIFS(Summary!C:C,Summary!H:H,Table_Query_from_Mac10[[#This Row],[Juiceoc]])</f>
        <v>0</v>
      </c>
      <c r="P4075" s="47">
        <f>SUMIFS(Summary!D:D,Summary!H:H,Table_Query_from_Mac10[[#This Row],[Juiceoc]])</f>
        <v>0</v>
      </c>
      <c r="Q4075" s="47">
        <f>SUMIFS(Summary!E:E,Summary!H:H,Table_Query_from_Mac10[[#This Row],[Juiceoc]])</f>
        <v>0</v>
      </c>
      <c r="R4075" s="47">
        <f>Table_Query_from_Mac10[[#This Row],[Net Unit]]*(1+Table_Query_from_Mac10[[#This Row],[PriceIncreasebyType]])</f>
        <v>30.04</v>
      </c>
      <c r="S4075" s="47">
        <f>Table_Query_from_Mac10[[#This Row],[UnitPriceFuture]]*Table_Query_from_Mac10[[#This Row],[qtytoShipFuture]]</f>
        <v>120.16</v>
      </c>
      <c r="T4075" s="47">
        <f>ROUND(Table_Query_from_Mac10[[#This Row],[qty_to_ship]]*(1+Table_Query_from_Mac10[[#This Row],[VolumeIncreasebyType]]),0)</f>
        <v>4</v>
      </c>
      <c r="U4075" s="47">
        <f>Table_Query_from_Mac10[[#This Row],[qtytoShipFuture]]*Table_Query_from_Mac10[[#This Row],[Future-cost]]</f>
        <v>47.04</v>
      </c>
      <c r="V4075" s="47">
        <f>Table_Query_from_Mac10[[#This Row],[qtytoShipFuture]]-Table_Query_from_Mac10[[#This Row],[qty_to_ship]]</f>
        <v>0</v>
      </c>
      <c r="W4075" s="47">
        <f>Table_Query_from_Mac10[[#This Row],[UnitPriceFuture]]</f>
        <v>30.04</v>
      </c>
      <c r="X4075" s="47">
        <f>Table_Query_from_Mac10[[#This Row],[Unit Increase]]*Table_Query_from_Mac10[[#This Row],[UnitPriceFuture]]</f>
        <v>0</v>
      </c>
      <c r="Y4075" s="47">
        <f>Table_Query_from_Mac10[[#This Row],[Unit Increase]]*Table_Query_from_Mac10[[#This Row],[Future-cost]]</f>
        <v>0</v>
      </c>
      <c r="Z4075" s="47">
        <f>-(Table_Query_from_Mac10[[#This Row],[Incremental Sales]]+((Table_Query_from_Mac10[[#This Row],[Incremental Sales]]*-(SUM(Summary!$S$8:$S$9)))))*Summary!$S$18</f>
        <v>0</v>
      </c>
      <c r="AA4075" s="47">
        <f>IFERROR(Table_Query_from_Mac10[[#This Row],[Incremental Cost]]/Table_Query_from_Mac10[[#This Row],[Incremental Sales]],0)</f>
        <v>0</v>
      </c>
      <c r="AB4075" s="47">
        <f>IFERROR(Table_Query_from_Mac10[[#This Row],[TotalCostFuture]]/Table_Query_from_Mac10[[#This Row],[totalsalesFuture]],0)</f>
        <v>0.39147802929427433</v>
      </c>
      <c r="AN4075" s="31">
        <v>16</v>
      </c>
      <c r="AO4075">
        <f t="shared" si="126"/>
        <v>4</v>
      </c>
      <c r="AQ4075" s="31">
        <v>85.84</v>
      </c>
      <c r="AR4075">
        <f t="shared" si="127"/>
        <v>30.04</v>
      </c>
    </row>
    <row r="4076" spans="1:44" x14ac:dyDescent="0.25">
      <c r="A4076">
        <v>90279</v>
      </c>
      <c r="B4076">
        <v>3</v>
      </c>
      <c r="C4076" t="s">
        <v>55</v>
      </c>
      <c r="D4076" t="s">
        <v>81</v>
      </c>
      <c r="E4076">
        <v>24</v>
      </c>
      <c r="F4076">
        <v>3.33</v>
      </c>
      <c r="G4076">
        <v>7.75</v>
      </c>
      <c r="H4076" s="1">
        <v>44858</v>
      </c>
      <c r="I4076" s="20">
        <v>0</v>
      </c>
      <c r="J4076" s="47">
        <f>Table_Query_from_Mac10[[#This Row],[unit_price]]-(Table_Query_from_Mac10[[#This Row],[unit_price]]*(Table_Query_from_Mac10[[#This Row],[discount_pct]]/100))</f>
        <v>7.75</v>
      </c>
      <c r="K4076" s="47">
        <f>Table_Query_from_Mac10[[#This Row],[unit_cost]]</f>
        <v>3.33</v>
      </c>
      <c r="L4076" s="47">
        <f>Table_Query_from_Mac10[[#This Row],[Live-cost]]*(1+Table_Query_from_Mac10[[#This Row],[CogsIncreasebyTYPE]])</f>
        <v>3.33</v>
      </c>
      <c r="M4076" s="47">
        <f>Table_Query_from_Mac10[[#This Row],[Live-cost]]*Table_Query_from_Mac10[[#This Row],[qty_to_ship]]</f>
        <v>79.92</v>
      </c>
      <c r="N4076" s="47">
        <f>IF(Table_Query_from_Mac10[[#This Row],[item_no]]="KDA",-Table_Query_from_Mac10[[#This Row],[unit_price]],Table_Query_from_Mac10[[#This Row],[Net Unit]]*Table_Query_from_Mac10[[#This Row],[qty_to_ship]])</f>
        <v>186</v>
      </c>
      <c r="O4076" s="47">
        <f>SUMIFS(Summary!C:C,Summary!H:H,Table_Query_from_Mac10[[#This Row],[Juiceoc]])</f>
        <v>0</v>
      </c>
      <c r="P4076" s="47">
        <f>SUMIFS(Summary!D:D,Summary!H:H,Table_Query_from_Mac10[[#This Row],[Juiceoc]])</f>
        <v>0</v>
      </c>
      <c r="Q4076" s="47">
        <f>SUMIFS(Summary!E:E,Summary!H:H,Table_Query_from_Mac10[[#This Row],[Juiceoc]])</f>
        <v>0</v>
      </c>
      <c r="R4076" s="47">
        <f>Table_Query_from_Mac10[[#This Row],[Net Unit]]*(1+Table_Query_from_Mac10[[#This Row],[PriceIncreasebyType]])</f>
        <v>7.75</v>
      </c>
      <c r="S4076" s="47">
        <f>Table_Query_from_Mac10[[#This Row],[UnitPriceFuture]]*Table_Query_from_Mac10[[#This Row],[qtytoShipFuture]]</f>
        <v>186</v>
      </c>
      <c r="T4076" s="47">
        <f>ROUND(Table_Query_from_Mac10[[#This Row],[qty_to_ship]]*(1+Table_Query_from_Mac10[[#This Row],[VolumeIncreasebyType]]),0)</f>
        <v>24</v>
      </c>
      <c r="U4076" s="47">
        <f>Table_Query_from_Mac10[[#This Row],[qtytoShipFuture]]*Table_Query_from_Mac10[[#This Row],[Future-cost]]</f>
        <v>79.92</v>
      </c>
      <c r="V4076" s="47">
        <f>Table_Query_from_Mac10[[#This Row],[qtytoShipFuture]]-Table_Query_from_Mac10[[#This Row],[qty_to_ship]]</f>
        <v>0</v>
      </c>
      <c r="W4076" s="47">
        <f>Table_Query_from_Mac10[[#This Row],[UnitPriceFuture]]</f>
        <v>7.75</v>
      </c>
      <c r="X4076" s="47">
        <f>Table_Query_from_Mac10[[#This Row],[Unit Increase]]*Table_Query_from_Mac10[[#This Row],[UnitPriceFuture]]</f>
        <v>0</v>
      </c>
      <c r="Y4076" s="47">
        <f>Table_Query_from_Mac10[[#This Row],[Unit Increase]]*Table_Query_from_Mac10[[#This Row],[Future-cost]]</f>
        <v>0</v>
      </c>
      <c r="Z4076" s="47">
        <f>-(Table_Query_from_Mac10[[#This Row],[Incremental Sales]]+((Table_Query_from_Mac10[[#This Row],[Incremental Sales]]*-(SUM(Summary!$S$8:$S$9)))))*Summary!$S$18</f>
        <v>0</v>
      </c>
      <c r="AA4076" s="47">
        <f>IFERROR(Table_Query_from_Mac10[[#This Row],[Incremental Cost]]/Table_Query_from_Mac10[[#This Row],[Incremental Sales]],0)</f>
        <v>0</v>
      </c>
      <c r="AB4076" s="47">
        <f>IFERROR(Table_Query_from_Mac10[[#This Row],[TotalCostFuture]]/Table_Query_from_Mac10[[#This Row],[totalsalesFuture]],0)</f>
        <v>0.42967741935483872</v>
      </c>
      <c r="AN4076" s="30">
        <v>96</v>
      </c>
      <c r="AO4076">
        <f t="shared" si="126"/>
        <v>24</v>
      </c>
      <c r="AQ4076" s="30">
        <v>22.13</v>
      </c>
      <c r="AR4076">
        <f t="shared" si="127"/>
        <v>7.75</v>
      </c>
    </row>
    <row r="4077" spans="1:44" x14ac:dyDescent="0.25">
      <c r="A4077">
        <v>90279</v>
      </c>
      <c r="B4077">
        <v>4</v>
      </c>
      <c r="C4077" t="s">
        <v>55</v>
      </c>
      <c r="D4077" t="s">
        <v>81</v>
      </c>
      <c r="E4077">
        <v>10</v>
      </c>
      <c r="F4077">
        <v>1.49</v>
      </c>
      <c r="G4077">
        <v>5.37</v>
      </c>
      <c r="H4077" s="1">
        <v>44858</v>
      </c>
      <c r="I4077" s="20">
        <v>0</v>
      </c>
      <c r="J4077" s="47">
        <f>Table_Query_from_Mac10[[#This Row],[unit_price]]-(Table_Query_from_Mac10[[#This Row],[unit_price]]*(Table_Query_from_Mac10[[#This Row],[discount_pct]]/100))</f>
        <v>5.37</v>
      </c>
      <c r="K4077" s="47">
        <f>Table_Query_from_Mac10[[#This Row],[unit_cost]]</f>
        <v>1.49</v>
      </c>
      <c r="L4077" s="47">
        <f>Table_Query_from_Mac10[[#This Row],[Live-cost]]*(1+Table_Query_from_Mac10[[#This Row],[CogsIncreasebyTYPE]])</f>
        <v>1.49</v>
      </c>
      <c r="M4077" s="47">
        <f>Table_Query_from_Mac10[[#This Row],[Live-cost]]*Table_Query_from_Mac10[[#This Row],[qty_to_ship]]</f>
        <v>14.9</v>
      </c>
      <c r="N4077" s="47">
        <f>IF(Table_Query_from_Mac10[[#This Row],[item_no]]="KDA",-Table_Query_from_Mac10[[#This Row],[unit_price]],Table_Query_from_Mac10[[#This Row],[Net Unit]]*Table_Query_from_Mac10[[#This Row],[qty_to_ship]])</f>
        <v>53.7</v>
      </c>
      <c r="O4077" s="47">
        <f>SUMIFS(Summary!C:C,Summary!H:H,Table_Query_from_Mac10[[#This Row],[Juiceoc]])</f>
        <v>0</v>
      </c>
      <c r="P4077" s="47">
        <f>SUMIFS(Summary!D:D,Summary!H:H,Table_Query_from_Mac10[[#This Row],[Juiceoc]])</f>
        <v>0</v>
      </c>
      <c r="Q4077" s="47">
        <f>SUMIFS(Summary!E:E,Summary!H:H,Table_Query_from_Mac10[[#This Row],[Juiceoc]])</f>
        <v>0</v>
      </c>
      <c r="R4077" s="47">
        <f>Table_Query_from_Mac10[[#This Row],[Net Unit]]*(1+Table_Query_from_Mac10[[#This Row],[PriceIncreasebyType]])</f>
        <v>5.37</v>
      </c>
      <c r="S4077" s="47">
        <f>Table_Query_from_Mac10[[#This Row],[UnitPriceFuture]]*Table_Query_from_Mac10[[#This Row],[qtytoShipFuture]]</f>
        <v>53.7</v>
      </c>
      <c r="T4077" s="47">
        <f>ROUND(Table_Query_from_Mac10[[#This Row],[qty_to_ship]]*(1+Table_Query_from_Mac10[[#This Row],[VolumeIncreasebyType]]),0)</f>
        <v>10</v>
      </c>
      <c r="U4077" s="47">
        <f>Table_Query_from_Mac10[[#This Row],[qtytoShipFuture]]*Table_Query_from_Mac10[[#This Row],[Future-cost]]</f>
        <v>14.9</v>
      </c>
      <c r="V4077" s="47">
        <f>Table_Query_from_Mac10[[#This Row],[qtytoShipFuture]]-Table_Query_from_Mac10[[#This Row],[qty_to_ship]]</f>
        <v>0</v>
      </c>
      <c r="W4077" s="47">
        <f>Table_Query_from_Mac10[[#This Row],[UnitPriceFuture]]</f>
        <v>5.37</v>
      </c>
      <c r="X4077" s="47">
        <f>Table_Query_from_Mac10[[#This Row],[Unit Increase]]*Table_Query_from_Mac10[[#This Row],[UnitPriceFuture]]</f>
        <v>0</v>
      </c>
      <c r="Y4077" s="47">
        <f>Table_Query_from_Mac10[[#This Row],[Unit Increase]]*Table_Query_from_Mac10[[#This Row],[Future-cost]]</f>
        <v>0</v>
      </c>
      <c r="Z4077" s="47">
        <f>-(Table_Query_from_Mac10[[#This Row],[Incremental Sales]]+((Table_Query_from_Mac10[[#This Row],[Incremental Sales]]*-(SUM(Summary!$S$8:$S$9)))))*Summary!$S$18</f>
        <v>0</v>
      </c>
      <c r="AA4077" s="47">
        <f>IFERROR(Table_Query_from_Mac10[[#This Row],[Incremental Cost]]/Table_Query_from_Mac10[[#This Row],[Incremental Sales]],0)</f>
        <v>0</v>
      </c>
      <c r="AB4077" s="47">
        <f>IFERROR(Table_Query_from_Mac10[[#This Row],[TotalCostFuture]]/Table_Query_from_Mac10[[#This Row],[totalsalesFuture]],0)</f>
        <v>0.27746741154562382</v>
      </c>
      <c r="AN4077" s="31">
        <v>40</v>
      </c>
      <c r="AO4077">
        <f t="shared" si="126"/>
        <v>10</v>
      </c>
      <c r="AQ4077" s="31">
        <v>15.35</v>
      </c>
      <c r="AR4077">
        <f t="shared" si="127"/>
        <v>5.37</v>
      </c>
    </row>
    <row r="4078" spans="1:44" x14ac:dyDescent="0.25">
      <c r="A4078">
        <v>90279</v>
      </c>
      <c r="B4078">
        <v>5</v>
      </c>
      <c r="C4078" t="s">
        <v>56</v>
      </c>
      <c r="D4078" t="s">
        <v>81</v>
      </c>
      <c r="E4078">
        <v>22</v>
      </c>
      <c r="F4078">
        <v>4.1500000000000004</v>
      </c>
      <c r="G4078">
        <v>10.28</v>
      </c>
      <c r="H4078" s="1">
        <v>44858</v>
      </c>
      <c r="I4078" s="20">
        <v>0</v>
      </c>
      <c r="J4078" s="47">
        <f>Table_Query_from_Mac10[[#This Row],[unit_price]]-(Table_Query_from_Mac10[[#This Row],[unit_price]]*(Table_Query_from_Mac10[[#This Row],[discount_pct]]/100))</f>
        <v>10.28</v>
      </c>
      <c r="K4078" s="47">
        <f>Table_Query_from_Mac10[[#This Row],[unit_cost]]</f>
        <v>4.1500000000000004</v>
      </c>
      <c r="L4078" s="47">
        <f>Table_Query_from_Mac10[[#This Row],[Live-cost]]*(1+Table_Query_from_Mac10[[#This Row],[CogsIncreasebyTYPE]])</f>
        <v>4.1500000000000004</v>
      </c>
      <c r="M4078" s="47">
        <f>Table_Query_from_Mac10[[#This Row],[Live-cost]]*Table_Query_from_Mac10[[#This Row],[qty_to_ship]]</f>
        <v>91.300000000000011</v>
      </c>
      <c r="N4078" s="47">
        <f>IF(Table_Query_from_Mac10[[#This Row],[item_no]]="KDA",-Table_Query_from_Mac10[[#This Row],[unit_price]],Table_Query_from_Mac10[[#This Row],[Net Unit]]*Table_Query_from_Mac10[[#This Row],[qty_to_ship]])</f>
        <v>226.16</v>
      </c>
      <c r="O4078" s="47">
        <f>SUMIFS(Summary!C:C,Summary!H:H,Table_Query_from_Mac10[[#This Row],[Juiceoc]])</f>
        <v>0</v>
      </c>
      <c r="P4078" s="47">
        <f>SUMIFS(Summary!D:D,Summary!H:H,Table_Query_from_Mac10[[#This Row],[Juiceoc]])</f>
        <v>0</v>
      </c>
      <c r="Q4078" s="47">
        <f>SUMIFS(Summary!E:E,Summary!H:H,Table_Query_from_Mac10[[#This Row],[Juiceoc]])</f>
        <v>0</v>
      </c>
      <c r="R4078" s="47">
        <f>Table_Query_from_Mac10[[#This Row],[Net Unit]]*(1+Table_Query_from_Mac10[[#This Row],[PriceIncreasebyType]])</f>
        <v>10.28</v>
      </c>
      <c r="S4078" s="47">
        <f>Table_Query_from_Mac10[[#This Row],[UnitPriceFuture]]*Table_Query_from_Mac10[[#This Row],[qtytoShipFuture]]</f>
        <v>226.16</v>
      </c>
      <c r="T4078" s="47">
        <f>ROUND(Table_Query_from_Mac10[[#This Row],[qty_to_ship]]*(1+Table_Query_from_Mac10[[#This Row],[VolumeIncreasebyType]]),0)</f>
        <v>22</v>
      </c>
      <c r="U4078" s="47">
        <f>Table_Query_from_Mac10[[#This Row],[qtytoShipFuture]]*Table_Query_from_Mac10[[#This Row],[Future-cost]]</f>
        <v>91.300000000000011</v>
      </c>
      <c r="V4078" s="47">
        <f>Table_Query_from_Mac10[[#This Row],[qtytoShipFuture]]-Table_Query_from_Mac10[[#This Row],[qty_to_ship]]</f>
        <v>0</v>
      </c>
      <c r="W4078" s="47">
        <f>Table_Query_from_Mac10[[#This Row],[UnitPriceFuture]]</f>
        <v>10.28</v>
      </c>
      <c r="X4078" s="47">
        <f>Table_Query_from_Mac10[[#This Row],[Unit Increase]]*Table_Query_from_Mac10[[#This Row],[UnitPriceFuture]]</f>
        <v>0</v>
      </c>
      <c r="Y4078" s="47">
        <f>Table_Query_from_Mac10[[#This Row],[Unit Increase]]*Table_Query_from_Mac10[[#This Row],[Future-cost]]</f>
        <v>0</v>
      </c>
      <c r="Z4078" s="47">
        <f>-(Table_Query_from_Mac10[[#This Row],[Incremental Sales]]+((Table_Query_from_Mac10[[#This Row],[Incremental Sales]]*-(SUM(Summary!$S$8:$S$9)))))*Summary!$S$18</f>
        <v>0</v>
      </c>
      <c r="AA4078" s="47">
        <f>IFERROR(Table_Query_from_Mac10[[#This Row],[Incremental Cost]]/Table_Query_from_Mac10[[#This Row],[Incremental Sales]],0)</f>
        <v>0</v>
      </c>
      <c r="AB4078" s="47">
        <f>IFERROR(Table_Query_from_Mac10[[#This Row],[TotalCostFuture]]/Table_Query_from_Mac10[[#This Row],[totalsalesFuture]],0)</f>
        <v>0.40369649805447477</v>
      </c>
      <c r="AN4078" s="30">
        <v>88</v>
      </c>
      <c r="AO4078">
        <f t="shared" si="126"/>
        <v>22</v>
      </c>
      <c r="AQ4078" s="30">
        <v>29.38</v>
      </c>
      <c r="AR4078">
        <f t="shared" si="127"/>
        <v>10.28</v>
      </c>
    </row>
    <row r="4079" spans="1:44" x14ac:dyDescent="0.25">
      <c r="A4079">
        <v>90279</v>
      </c>
      <c r="B4079">
        <v>6</v>
      </c>
      <c r="C4079" t="s">
        <v>55</v>
      </c>
      <c r="D4079" t="s">
        <v>81</v>
      </c>
      <c r="E4079">
        <v>5</v>
      </c>
      <c r="F4079">
        <v>1.82</v>
      </c>
      <c r="G4079">
        <v>6.62</v>
      </c>
      <c r="H4079" s="1">
        <v>44858</v>
      </c>
      <c r="I4079" s="20">
        <v>0</v>
      </c>
      <c r="J4079" s="47">
        <f>Table_Query_from_Mac10[[#This Row],[unit_price]]-(Table_Query_from_Mac10[[#This Row],[unit_price]]*(Table_Query_from_Mac10[[#This Row],[discount_pct]]/100))</f>
        <v>6.62</v>
      </c>
      <c r="K4079" s="47">
        <f>Table_Query_from_Mac10[[#This Row],[unit_cost]]</f>
        <v>1.82</v>
      </c>
      <c r="L4079" s="47">
        <f>Table_Query_from_Mac10[[#This Row],[Live-cost]]*(1+Table_Query_from_Mac10[[#This Row],[CogsIncreasebyTYPE]])</f>
        <v>1.82</v>
      </c>
      <c r="M4079" s="47">
        <f>Table_Query_from_Mac10[[#This Row],[Live-cost]]*Table_Query_from_Mac10[[#This Row],[qty_to_ship]]</f>
        <v>9.1</v>
      </c>
      <c r="N4079" s="47">
        <f>IF(Table_Query_from_Mac10[[#This Row],[item_no]]="KDA",-Table_Query_from_Mac10[[#This Row],[unit_price]],Table_Query_from_Mac10[[#This Row],[Net Unit]]*Table_Query_from_Mac10[[#This Row],[qty_to_ship]])</f>
        <v>33.1</v>
      </c>
      <c r="O4079" s="47">
        <f>SUMIFS(Summary!C:C,Summary!H:H,Table_Query_from_Mac10[[#This Row],[Juiceoc]])</f>
        <v>0</v>
      </c>
      <c r="P4079" s="47">
        <f>SUMIFS(Summary!D:D,Summary!H:H,Table_Query_from_Mac10[[#This Row],[Juiceoc]])</f>
        <v>0</v>
      </c>
      <c r="Q4079" s="47">
        <f>SUMIFS(Summary!E:E,Summary!H:H,Table_Query_from_Mac10[[#This Row],[Juiceoc]])</f>
        <v>0</v>
      </c>
      <c r="R4079" s="47">
        <f>Table_Query_from_Mac10[[#This Row],[Net Unit]]*(1+Table_Query_from_Mac10[[#This Row],[PriceIncreasebyType]])</f>
        <v>6.62</v>
      </c>
      <c r="S4079" s="47">
        <f>Table_Query_from_Mac10[[#This Row],[UnitPriceFuture]]*Table_Query_from_Mac10[[#This Row],[qtytoShipFuture]]</f>
        <v>33.1</v>
      </c>
      <c r="T4079" s="47">
        <f>ROUND(Table_Query_from_Mac10[[#This Row],[qty_to_ship]]*(1+Table_Query_from_Mac10[[#This Row],[VolumeIncreasebyType]]),0)</f>
        <v>5</v>
      </c>
      <c r="U4079" s="47">
        <f>Table_Query_from_Mac10[[#This Row],[qtytoShipFuture]]*Table_Query_from_Mac10[[#This Row],[Future-cost]]</f>
        <v>9.1</v>
      </c>
      <c r="V4079" s="47">
        <f>Table_Query_from_Mac10[[#This Row],[qtytoShipFuture]]-Table_Query_from_Mac10[[#This Row],[qty_to_ship]]</f>
        <v>0</v>
      </c>
      <c r="W4079" s="47">
        <f>Table_Query_from_Mac10[[#This Row],[UnitPriceFuture]]</f>
        <v>6.62</v>
      </c>
      <c r="X4079" s="47">
        <f>Table_Query_from_Mac10[[#This Row],[Unit Increase]]*Table_Query_from_Mac10[[#This Row],[UnitPriceFuture]]</f>
        <v>0</v>
      </c>
      <c r="Y4079" s="47">
        <f>Table_Query_from_Mac10[[#This Row],[Unit Increase]]*Table_Query_from_Mac10[[#This Row],[Future-cost]]</f>
        <v>0</v>
      </c>
      <c r="Z4079" s="47">
        <f>-(Table_Query_from_Mac10[[#This Row],[Incremental Sales]]+((Table_Query_from_Mac10[[#This Row],[Incremental Sales]]*-(SUM(Summary!$S$8:$S$9)))))*Summary!$S$18</f>
        <v>0</v>
      </c>
      <c r="AA4079" s="47">
        <f>IFERROR(Table_Query_from_Mac10[[#This Row],[Incremental Cost]]/Table_Query_from_Mac10[[#This Row],[Incremental Sales]],0)</f>
        <v>0</v>
      </c>
      <c r="AB4079" s="47">
        <f>IFERROR(Table_Query_from_Mac10[[#This Row],[TotalCostFuture]]/Table_Query_from_Mac10[[#This Row],[totalsalesFuture]],0)</f>
        <v>0.27492447129909364</v>
      </c>
      <c r="AN4079" s="31">
        <v>20</v>
      </c>
      <c r="AO4079">
        <f t="shared" si="126"/>
        <v>5</v>
      </c>
      <c r="AQ4079" s="31">
        <v>18.920000000000002</v>
      </c>
      <c r="AR4079">
        <f t="shared" si="127"/>
        <v>6.62</v>
      </c>
    </row>
    <row r="4080" spans="1:44" x14ac:dyDescent="0.25">
      <c r="A4080">
        <v>90279</v>
      </c>
      <c r="B4080">
        <v>7</v>
      </c>
      <c r="C4080" t="s">
        <v>56</v>
      </c>
      <c r="D4080" t="s">
        <v>81</v>
      </c>
      <c r="E4080">
        <v>41</v>
      </c>
      <c r="F4080">
        <v>5.07</v>
      </c>
      <c r="G4080">
        <v>12</v>
      </c>
      <c r="H4080" s="1">
        <v>44858</v>
      </c>
      <c r="I4080" s="20">
        <v>0</v>
      </c>
      <c r="J4080" s="47">
        <f>Table_Query_from_Mac10[[#This Row],[unit_price]]-(Table_Query_from_Mac10[[#This Row],[unit_price]]*(Table_Query_from_Mac10[[#This Row],[discount_pct]]/100))</f>
        <v>12</v>
      </c>
      <c r="K4080" s="47">
        <f>Table_Query_from_Mac10[[#This Row],[unit_cost]]</f>
        <v>5.07</v>
      </c>
      <c r="L4080" s="47">
        <f>Table_Query_from_Mac10[[#This Row],[Live-cost]]*(1+Table_Query_from_Mac10[[#This Row],[CogsIncreasebyTYPE]])</f>
        <v>5.07</v>
      </c>
      <c r="M4080" s="47">
        <f>Table_Query_from_Mac10[[#This Row],[Live-cost]]*Table_Query_from_Mac10[[#This Row],[qty_to_ship]]</f>
        <v>207.87</v>
      </c>
      <c r="N4080" s="47">
        <f>IF(Table_Query_from_Mac10[[#This Row],[item_no]]="KDA",-Table_Query_from_Mac10[[#This Row],[unit_price]],Table_Query_from_Mac10[[#This Row],[Net Unit]]*Table_Query_from_Mac10[[#This Row],[qty_to_ship]])</f>
        <v>492</v>
      </c>
      <c r="O4080" s="47">
        <f>SUMIFS(Summary!C:C,Summary!H:H,Table_Query_from_Mac10[[#This Row],[Juiceoc]])</f>
        <v>0</v>
      </c>
      <c r="P4080" s="47">
        <f>SUMIFS(Summary!D:D,Summary!H:H,Table_Query_from_Mac10[[#This Row],[Juiceoc]])</f>
        <v>0</v>
      </c>
      <c r="Q4080" s="47">
        <f>SUMIFS(Summary!E:E,Summary!H:H,Table_Query_from_Mac10[[#This Row],[Juiceoc]])</f>
        <v>0</v>
      </c>
      <c r="R4080" s="47">
        <f>Table_Query_from_Mac10[[#This Row],[Net Unit]]*(1+Table_Query_from_Mac10[[#This Row],[PriceIncreasebyType]])</f>
        <v>12</v>
      </c>
      <c r="S4080" s="47">
        <f>Table_Query_from_Mac10[[#This Row],[UnitPriceFuture]]*Table_Query_from_Mac10[[#This Row],[qtytoShipFuture]]</f>
        <v>492</v>
      </c>
      <c r="T4080" s="47">
        <f>ROUND(Table_Query_from_Mac10[[#This Row],[qty_to_ship]]*(1+Table_Query_from_Mac10[[#This Row],[VolumeIncreasebyType]]),0)</f>
        <v>41</v>
      </c>
      <c r="U4080" s="47">
        <f>Table_Query_from_Mac10[[#This Row],[qtytoShipFuture]]*Table_Query_from_Mac10[[#This Row],[Future-cost]]</f>
        <v>207.87</v>
      </c>
      <c r="V4080" s="47">
        <f>Table_Query_from_Mac10[[#This Row],[qtytoShipFuture]]-Table_Query_from_Mac10[[#This Row],[qty_to_ship]]</f>
        <v>0</v>
      </c>
      <c r="W4080" s="47">
        <f>Table_Query_from_Mac10[[#This Row],[UnitPriceFuture]]</f>
        <v>12</v>
      </c>
      <c r="X4080" s="47">
        <f>Table_Query_from_Mac10[[#This Row],[Unit Increase]]*Table_Query_from_Mac10[[#This Row],[UnitPriceFuture]]</f>
        <v>0</v>
      </c>
      <c r="Y4080" s="47">
        <f>Table_Query_from_Mac10[[#This Row],[Unit Increase]]*Table_Query_from_Mac10[[#This Row],[Future-cost]]</f>
        <v>0</v>
      </c>
      <c r="Z4080" s="47">
        <f>-(Table_Query_from_Mac10[[#This Row],[Incremental Sales]]+((Table_Query_from_Mac10[[#This Row],[Incremental Sales]]*-(SUM(Summary!$S$8:$S$9)))))*Summary!$S$18</f>
        <v>0</v>
      </c>
      <c r="AA4080" s="47">
        <f>IFERROR(Table_Query_from_Mac10[[#This Row],[Incremental Cost]]/Table_Query_from_Mac10[[#This Row],[Incremental Sales]],0)</f>
        <v>0</v>
      </c>
      <c r="AB4080" s="47">
        <f>IFERROR(Table_Query_from_Mac10[[#This Row],[TotalCostFuture]]/Table_Query_from_Mac10[[#This Row],[totalsalesFuture]],0)</f>
        <v>0.42249999999999999</v>
      </c>
      <c r="AN4080" s="30">
        <v>162</v>
      </c>
      <c r="AO4080">
        <f t="shared" si="126"/>
        <v>41</v>
      </c>
      <c r="AQ4080" s="30">
        <v>34.28</v>
      </c>
      <c r="AR4080">
        <f t="shared" si="127"/>
        <v>12</v>
      </c>
    </row>
    <row r="4081" spans="1:44" x14ac:dyDescent="0.25">
      <c r="A4081">
        <v>90279</v>
      </c>
      <c r="B4081">
        <v>8</v>
      </c>
      <c r="C4081" t="s">
        <v>55</v>
      </c>
      <c r="D4081" t="s">
        <v>81</v>
      </c>
      <c r="E4081">
        <v>14</v>
      </c>
      <c r="F4081">
        <v>8.57</v>
      </c>
      <c r="G4081">
        <v>20.83</v>
      </c>
      <c r="H4081" s="1">
        <v>44858</v>
      </c>
      <c r="I4081" s="20">
        <v>0</v>
      </c>
      <c r="J4081" s="47">
        <f>Table_Query_from_Mac10[[#This Row],[unit_price]]-(Table_Query_from_Mac10[[#This Row],[unit_price]]*(Table_Query_from_Mac10[[#This Row],[discount_pct]]/100))</f>
        <v>20.83</v>
      </c>
      <c r="K4081" s="47">
        <f>Table_Query_from_Mac10[[#This Row],[unit_cost]]</f>
        <v>8.57</v>
      </c>
      <c r="L4081" s="47">
        <f>Table_Query_from_Mac10[[#This Row],[Live-cost]]*(1+Table_Query_from_Mac10[[#This Row],[CogsIncreasebyTYPE]])</f>
        <v>8.57</v>
      </c>
      <c r="M4081" s="47">
        <f>Table_Query_from_Mac10[[#This Row],[Live-cost]]*Table_Query_from_Mac10[[#This Row],[qty_to_ship]]</f>
        <v>119.98</v>
      </c>
      <c r="N4081" s="47">
        <f>IF(Table_Query_from_Mac10[[#This Row],[item_no]]="KDA",-Table_Query_from_Mac10[[#This Row],[unit_price]],Table_Query_from_Mac10[[#This Row],[Net Unit]]*Table_Query_from_Mac10[[#This Row],[qty_to_ship]])</f>
        <v>291.62</v>
      </c>
      <c r="O4081" s="47">
        <f>SUMIFS(Summary!C:C,Summary!H:H,Table_Query_from_Mac10[[#This Row],[Juiceoc]])</f>
        <v>0</v>
      </c>
      <c r="P4081" s="47">
        <f>SUMIFS(Summary!D:D,Summary!H:H,Table_Query_from_Mac10[[#This Row],[Juiceoc]])</f>
        <v>0</v>
      </c>
      <c r="Q4081" s="47">
        <f>SUMIFS(Summary!E:E,Summary!H:H,Table_Query_from_Mac10[[#This Row],[Juiceoc]])</f>
        <v>0</v>
      </c>
      <c r="R4081" s="47">
        <f>Table_Query_from_Mac10[[#This Row],[Net Unit]]*(1+Table_Query_from_Mac10[[#This Row],[PriceIncreasebyType]])</f>
        <v>20.83</v>
      </c>
      <c r="S4081" s="47">
        <f>Table_Query_from_Mac10[[#This Row],[UnitPriceFuture]]*Table_Query_from_Mac10[[#This Row],[qtytoShipFuture]]</f>
        <v>291.62</v>
      </c>
      <c r="T4081" s="47">
        <f>ROUND(Table_Query_from_Mac10[[#This Row],[qty_to_ship]]*(1+Table_Query_from_Mac10[[#This Row],[VolumeIncreasebyType]]),0)</f>
        <v>14</v>
      </c>
      <c r="U4081" s="47">
        <f>Table_Query_from_Mac10[[#This Row],[qtytoShipFuture]]*Table_Query_from_Mac10[[#This Row],[Future-cost]]</f>
        <v>119.98</v>
      </c>
      <c r="V4081" s="47">
        <f>Table_Query_from_Mac10[[#This Row],[qtytoShipFuture]]-Table_Query_from_Mac10[[#This Row],[qty_to_ship]]</f>
        <v>0</v>
      </c>
      <c r="W4081" s="47">
        <f>Table_Query_from_Mac10[[#This Row],[UnitPriceFuture]]</f>
        <v>20.83</v>
      </c>
      <c r="X4081" s="47">
        <f>Table_Query_from_Mac10[[#This Row],[Unit Increase]]*Table_Query_from_Mac10[[#This Row],[UnitPriceFuture]]</f>
        <v>0</v>
      </c>
      <c r="Y4081" s="47">
        <f>Table_Query_from_Mac10[[#This Row],[Unit Increase]]*Table_Query_from_Mac10[[#This Row],[Future-cost]]</f>
        <v>0</v>
      </c>
      <c r="Z4081" s="47">
        <f>-(Table_Query_from_Mac10[[#This Row],[Incremental Sales]]+((Table_Query_from_Mac10[[#This Row],[Incremental Sales]]*-(SUM(Summary!$S$8:$S$9)))))*Summary!$S$18</f>
        <v>0</v>
      </c>
      <c r="AA4081" s="47">
        <f>IFERROR(Table_Query_from_Mac10[[#This Row],[Incremental Cost]]/Table_Query_from_Mac10[[#This Row],[Incremental Sales]],0)</f>
        <v>0</v>
      </c>
      <c r="AB4081" s="47">
        <f>IFERROR(Table_Query_from_Mac10[[#This Row],[TotalCostFuture]]/Table_Query_from_Mac10[[#This Row],[totalsalesFuture]],0)</f>
        <v>0.41142582813250123</v>
      </c>
      <c r="AN4081" s="31">
        <v>56</v>
      </c>
      <c r="AO4081">
        <f t="shared" si="126"/>
        <v>14</v>
      </c>
      <c r="AQ4081" s="31">
        <v>59.52</v>
      </c>
      <c r="AR4081">
        <f t="shared" si="127"/>
        <v>20.83</v>
      </c>
    </row>
    <row r="4082" spans="1:44" x14ac:dyDescent="0.25">
      <c r="A4082">
        <v>90279</v>
      </c>
      <c r="B4082">
        <v>9</v>
      </c>
      <c r="C4082" t="s">
        <v>55</v>
      </c>
      <c r="D4082" t="s">
        <v>81</v>
      </c>
      <c r="E4082">
        <v>7</v>
      </c>
      <c r="F4082">
        <v>9.06</v>
      </c>
      <c r="G4082">
        <v>21.95</v>
      </c>
      <c r="H4082" s="1">
        <v>44858</v>
      </c>
      <c r="I4082" s="20">
        <v>0</v>
      </c>
      <c r="J4082" s="47">
        <f>Table_Query_from_Mac10[[#This Row],[unit_price]]-(Table_Query_from_Mac10[[#This Row],[unit_price]]*(Table_Query_from_Mac10[[#This Row],[discount_pct]]/100))</f>
        <v>21.95</v>
      </c>
      <c r="K4082" s="47">
        <f>Table_Query_from_Mac10[[#This Row],[unit_cost]]</f>
        <v>9.06</v>
      </c>
      <c r="L4082" s="47">
        <f>Table_Query_from_Mac10[[#This Row],[Live-cost]]*(1+Table_Query_from_Mac10[[#This Row],[CogsIncreasebyTYPE]])</f>
        <v>9.06</v>
      </c>
      <c r="M4082" s="47">
        <f>Table_Query_from_Mac10[[#This Row],[Live-cost]]*Table_Query_from_Mac10[[#This Row],[qty_to_ship]]</f>
        <v>63.42</v>
      </c>
      <c r="N4082" s="47">
        <f>IF(Table_Query_from_Mac10[[#This Row],[item_no]]="KDA",-Table_Query_from_Mac10[[#This Row],[unit_price]],Table_Query_from_Mac10[[#This Row],[Net Unit]]*Table_Query_from_Mac10[[#This Row],[qty_to_ship]])</f>
        <v>153.65</v>
      </c>
      <c r="O4082" s="47">
        <f>SUMIFS(Summary!C:C,Summary!H:H,Table_Query_from_Mac10[[#This Row],[Juiceoc]])</f>
        <v>0</v>
      </c>
      <c r="P4082" s="47">
        <f>SUMIFS(Summary!D:D,Summary!H:H,Table_Query_from_Mac10[[#This Row],[Juiceoc]])</f>
        <v>0</v>
      </c>
      <c r="Q4082" s="47">
        <f>SUMIFS(Summary!E:E,Summary!H:H,Table_Query_from_Mac10[[#This Row],[Juiceoc]])</f>
        <v>0</v>
      </c>
      <c r="R4082" s="47">
        <f>Table_Query_from_Mac10[[#This Row],[Net Unit]]*(1+Table_Query_from_Mac10[[#This Row],[PriceIncreasebyType]])</f>
        <v>21.95</v>
      </c>
      <c r="S4082" s="47">
        <f>Table_Query_from_Mac10[[#This Row],[UnitPriceFuture]]*Table_Query_from_Mac10[[#This Row],[qtytoShipFuture]]</f>
        <v>153.65</v>
      </c>
      <c r="T4082" s="47">
        <f>ROUND(Table_Query_from_Mac10[[#This Row],[qty_to_ship]]*(1+Table_Query_from_Mac10[[#This Row],[VolumeIncreasebyType]]),0)</f>
        <v>7</v>
      </c>
      <c r="U4082" s="47">
        <f>Table_Query_from_Mac10[[#This Row],[qtytoShipFuture]]*Table_Query_from_Mac10[[#This Row],[Future-cost]]</f>
        <v>63.42</v>
      </c>
      <c r="V4082" s="47">
        <f>Table_Query_from_Mac10[[#This Row],[qtytoShipFuture]]-Table_Query_from_Mac10[[#This Row],[qty_to_ship]]</f>
        <v>0</v>
      </c>
      <c r="W4082" s="47">
        <f>Table_Query_from_Mac10[[#This Row],[UnitPriceFuture]]</f>
        <v>21.95</v>
      </c>
      <c r="X4082" s="47">
        <f>Table_Query_from_Mac10[[#This Row],[Unit Increase]]*Table_Query_from_Mac10[[#This Row],[UnitPriceFuture]]</f>
        <v>0</v>
      </c>
      <c r="Y4082" s="47">
        <f>Table_Query_from_Mac10[[#This Row],[Unit Increase]]*Table_Query_from_Mac10[[#This Row],[Future-cost]]</f>
        <v>0</v>
      </c>
      <c r="Z4082" s="47">
        <f>-(Table_Query_from_Mac10[[#This Row],[Incremental Sales]]+((Table_Query_from_Mac10[[#This Row],[Incremental Sales]]*-(SUM(Summary!$S$8:$S$9)))))*Summary!$S$18</f>
        <v>0</v>
      </c>
      <c r="AA4082" s="47">
        <f>IFERROR(Table_Query_from_Mac10[[#This Row],[Incremental Cost]]/Table_Query_from_Mac10[[#This Row],[Incremental Sales]],0)</f>
        <v>0</v>
      </c>
      <c r="AB4082" s="47">
        <f>IFERROR(Table_Query_from_Mac10[[#This Row],[TotalCostFuture]]/Table_Query_from_Mac10[[#This Row],[totalsalesFuture]],0)</f>
        <v>0.41275626423690204</v>
      </c>
      <c r="AN4082" s="30">
        <v>28</v>
      </c>
      <c r="AO4082">
        <f t="shared" si="126"/>
        <v>7</v>
      </c>
      <c r="AQ4082" s="30">
        <v>62.71</v>
      </c>
      <c r="AR4082">
        <f t="shared" si="127"/>
        <v>21.95</v>
      </c>
    </row>
    <row r="4083" spans="1:44" x14ac:dyDescent="0.25">
      <c r="A4083">
        <v>90279</v>
      </c>
      <c r="B4083">
        <v>10</v>
      </c>
      <c r="C4083" t="s">
        <v>55</v>
      </c>
      <c r="D4083" t="s">
        <v>81</v>
      </c>
      <c r="E4083">
        <v>8</v>
      </c>
      <c r="F4083">
        <v>10.38</v>
      </c>
      <c r="G4083">
        <v>26.94</v>
      </c>
      <c r="H4083" s="1">
        <v>44858</v>
      </c>
      <c r="I4083" s="20">
        <v>0</v>
      </c>
      <c r="J4083" s="47">
        <f>Table_Query_from_Mac10[[#This Row],[unit_price]]-(Table_Query_from_Mac10[[#This Row],[unit_price]]*(Table_Query_from_Mac10[[#This Row],[discount_pct]]/100))</f>
        <v>26.94</v>
      </c>
      <c r="K4083" s="47">
        <f>Table_Query_from_Mac10[[#This Row],[unit_cost]]</f>
        <v>10.38</v>
      </c>
      <c r="L4083" s="47">
        <f>Table_Query_from_Mac10[[#This Row],[Live-cost]]*(1+Table_Query_from_Mac10[[#This Row],[CogsIncreasebyTYPE]])</f>
        <v>10.38</v>
      </c>
      <c r="M4083" s="47">
        <f>Table_Query_from_Mac10[[#This Row],[Live-cost]]*Table_Query_from_Mac10[[#This Row],[qty_to_ship]]</f>
        <v>83.04</v>
      </c>
      <c r="N4083" s="47">
        <f>IF(Table_Query_from_Mac10[[#This Row],[item_no]]="KDA",-Table_Query_from_Mac10[[#This Row],[unit_price]],Table_Query_from_Mac10[[#This Row],[Net Unit]]*Table_Query_from_Mac10[[#This Row],[qty_to_ship]])</f>
        <v>215.52</v>
      </c>
      <c r="O4083" s="47">
        <f>SUMIFS(Summary!C:C,Summary!H:H,Table_Query_from_Mac10[[#This Row],[Juiceoc]])</f>
        <v>0</v>
      </c>
      <c r="P4083" s="47">
        <f>SUMIFS(Summary!D:D,Summary!H:H,Table_Query_from_Mac10[[#This Row],[Juiceoc]])</f>
        <v>0</v>
      </c>
      <c r="Q4083" s="47">
        <f>SUMIFS(Summary!E:E,Summary!H:H,Table_Query_from_Mac10[[#This Row],[Juiceoc]])</f>
        <v>0</v>
      </c>
      <c r="R4083" s="47">
        <f>Table_Query_from_Mac10[[#This Row],[Net Unit]]*(1+Table_Query_from_Mac10[[#This Row],[PriceIncreasebyType]])</f>
        <v>26.94</v>
      </c>
      <c r="S4083" s="47">
        <f>Table_Query_from_Mac10[[#This Row],[UnitPriceFuture]]*Table_Query_from_Mac10[[#This Row],[qtytoShipFuture]]</f>
        <v>215.52</v>
      </c>
      <c r="T4083" s="47">
        <f>ROUND(Table_Query_from_Mac10[[#This Row],[qty_to_ship]]*(1+Table_Query_from_Mac10[[#This Row],[VolumeIncreasebyType]]),0)</f>
        <v>8</v>
      </c>
      <c r="U4083" s="47">
        <f>Table_Query_from_Mac10[[#This Row],[qtytoShipFuture]]*Table_Query_from_Mac10[[#This Row],[Future-cost]]</f>
        <v>83.04</v>
      </c>
      <c r="V4083" s="47">
        <f>Table_Query_from_Mac10[[#This Row],[qtytoShipFuture]]-Table_Query_from_Mac10[[#This Row],[qty_to_ship]]</f>
        <v>0</v>
      </c>
      <c r="W4083" s="47">
        <f>Table_Query_from_Mac10[[#This Row],[UnitPriceFuture]]</f>
        <v>26.94</v>
      </c>
      <c r="X4083" s="47">
        <f>Table_Query_from_Mac10[[#This Row],[Unit Increase]]*Table_Query_from_Mac10[[#This Row],[UnitPriceFuture]]</f>
        <v>0</v>
      </c>
      <c r="Y4083" s="47">
        <f>Table_Query_from_Mac10[[#This Row],[Unit Increase]]*Table_Query_from_Mac10[[#This Row],[Future-cost]]</f>
        <v>0</v>
      </c>
      <c r="Z4083" s="47">
        <f>-(Table_Query_from_Mac10[[#This Row],[Incremental Sales]]+((Table_Query_from_Mac10[[#This Row],[Incremental Sales]]*-(SUM(Summary!$S$8:$S$9)))))*Summary!$S$18</f>
        <v>0</v>
      </c>
      <c r="AA4083" s="47">
        <f>IFERROR(Table_Query_from_Mac10[[#This Row],[Incremental Cost]]/Table_Query_from_Mac10[[#This Row],[Incremental Sales]],0)</f>
        <v>0</v>
      </c>
      <c r="AB4083" s="47">
        <f>IFERROR(Table_Query_from_Mac10[[#This Row],[TotalCostFuture]]/Table_Query_from_Mac10[[#This Row],[totalsalesFuture]],0)</f>
        <v>0.38530066815144765</v>
      </c>
      <c r="AN4083" s="31">
        <v>30</v>
      </c>
      <c r="AO4083">
        <f t="shared" si="126"/>
        <v>8</v>
      </c>
      <c r="AQ4083" s="31">
        <v>76.98</v>
      </c>
      <c r="AR4083">
        <f t="shared" si="127"/>
        <v>26.94</v>
      </c>
    </row>
    <row r="4084" spans="1:44" x14ac:dyDescent="0.25">
      <c r="A4084">
        <v>90279</v>
      </c>
      <c r="B4084">
        <v>11</v>
      </c>
      <c r="C4084" t="s">
        <v>55</v>
      </c>
      <c r="D4084" t="s">
        <v>81</v>
      </c>
      <c r="E4084">
        <v>8</v>
      </c>
      <c r="F4084">
        <v>11.49</v>
      </c>
      <c r="G4084">
        <v>30.28</v>
      </c>
      <c r="H4084" s="1">
        <v>44858</v>
      </c>
      <c r="I4084" s="20">
        <v>0</v>
      </c>
      <c r="J4084" s="47">
        <f>Table_Query_from_Mac10[[#This Row],[unit_price]]-(Table_Query_from_Mac10[[#This Row],[unit_price]]*(Table_Query_from_Mac10[[#This Row],[discount_pct]]/100))</f>
        <v>30.28</v>
      </c>
      <c r="K4084" s="47">
        <f>Table_Query_from_Mac10[[#This Row],[unit_cost]]</f>
        <v>11.49</v>
      </c>
      <c r="L4084" s="47">
        <f>Table_Query_from_Mac10[[#This Row],[Live-cost]]*(1+Table_Query_from_Mac10[[#This Row],[CogsIncreasebyTYPE]])</f>
        <v>11.49</v>
      </c>
      <c r="M4084" s="47">
        <f>Table_Query_from_Mac10[[#This Row],[Live-cost]]*Table_Query_from_Mac10[[#This Row],[qty_to_ship]]</f>
        <v>91.92</v>
      </c>
      <c r="N4084" s="47">
        <f>IF(Table_Query_from_Mac10[[#This Row],[item_no]]="KDA",-Table_Query_from_Mac10[[#This Row],[unit_price]],Table_Query_from_Mac10[[#This Row],[Net Unit]]*Table_Query_from_Mac10[[#This Row],[qty_to_ship]])</f>
        <v>242.24</v>
      </c>
      <c r="O4084" s="47">
        <f>SUMIFS(Summary!C:C,Summary!H:H,Table_Query_from_Mac10[[#This Row],[Juiceoc]])</f>
        <v>0</v>
      </c>
      <c r="P4084" s="47">
        <f>SUMIFS(Summary!D:D,Summary!H:H,Table_Query_from_Mac10[[#This Row],[Juiceoc]])</f>
        <v>0</v>
      </c>
      <c r="Q4084" s="47">
        <f>SUMIFS(Summary!E:E,Summary!H:H,Table_Query_from_Mac10[[#This Row],[Juiceoc]])</f>
        <v>0</v>
      </c>
      <c r="R4084" s="47">
        <f>Table_Query_from_Mac10[[#This Row],[Net Unit]]*(1+Table_Query_from_Mac10[[#This Row],[PriceIncreasebyType]])</f>
        <v>30.28</v>
      </c>
      <c r="S4084" s="47">
        <f>Table_Query_from_Mac10[[#This Row],[UnitPriceFuture]]*Table_Query_from_Mac10[[#This Row],[qtytoShipFuture]]</f>
        <v>242.24</v>
      </c>
      <c r="T4084" s="47">
        <f>ROUND(Table_Query_from_Mac10[[#This Row],[qty_to_ship]]*(1+Table_Query_from_Mac10[[#This Row],[VolumeIncreasebyType]]),0)</f>
        <v>8</v>
      </c>
      <c r="U4084" s="47">
        <f>Table_Query_from_Mac10[[#This Row],[qtytoShipFuture]]*Table_Query_from_Mac10[[#This Row],[Future-cost]]</f>
        <v>91.92</v>
      </c>
      <c r="V4084" s="47">
        <f>Table_Query_from_Mac10[[#This Row],[qtytoShipFuture]]-Table_Query_from_Mac10[[#This Row],[qty_to_ship]]</f>
        <v>0</v>
      </c>
      <c r="W4084" s="47">
        <f>Table_Query_from_Mac10[[#This Row],[UnitPriceFuture]]</f>
        <v>30.28</v>
      </c>
      <c r="X4084" s="47">
        <f>Table_Query_from_Mac10[[#This Row],[Unit Increase]]*Table_Query_from_Mac10[[#This Row],[UnitPriceFuture]]</f>
        <v>0</v>
      </c>
      <c r="Y4084" s="47">
        <f>Table_Query_from_Mac10[[#This Row],[Unit Increase]]*Table_Query_from_Mac10[[#This Row],[Future-cost]]</f>
        <v>0</v>
      </c>
      <c r="Z4084" s="47">
        <f>-(Table_Query_from_Mac10[[#This Row],[Incremental Sales]]+((Table_Query_from_Mac10[[#This Row],[Incremental Sales]]*-(SUM(Summary!$S$8:$S$9)))))*Summary!$S$18</f>
        <v>0</v>
      </c>
      <c r="AA4084" s="47">
        <f>IFERROR(Table_Query_from_Mac10[[#This Row],[Incremental Cost]]/Table_Query_from_Mac10[[#This Row],[Incremental Sales]],0)</f>
        <v>0</v>
      </c>
      <c r="AB4084" s="47">
        <f>IFERROR(Table_Query_from_Mac10[[#This Row],[TotalCostFuture]]/Table_Query_from_Mac10[[#This Row],[totalsalesFuture]],0)</f>
        <v>0.3794583883751651</v>
      </c>
      <c r="AN4084" s="30">
        <v>30</v>
      </c>
      <c r="AO4084">
        <f t="shared" si="126"/>
        <v>8</v>
      </c>
      <c r="AQ4084" s="30">
        <v>86.5</v>
      </c>
      <c r="AR4084">
        <f t="shared" si="127"/>
        <v>30.28</v>
      </c>
    </row>
    <row r="4085" spans="1:44" x14ac:dyDescent="0.25">
      <c r="A4085">
        <v>90279</v>
      </c>
      <c r="B4085">
        <v>12</v>
      </c>
      <c r="C4085" t="s">
        <v>55</v>
      </c>
      <c r="D4085" t="s">
        <v>81</v>
      </c>
      <c r="E4085">
        <v>8</v>
      </c>
      <c r="F4085">
        <v>12.1</v>
      </c>
      <c r="G4085">
        <v>32.119999999999997</v>
      </c>
      <c r="H4085" s="1">
        <v>44858</v>
      </c>
      <c r="I4085" s="20">
        <v>0</v>
      </c>
      <c r="J4085" s="47">
        <f>Table_Query_from_Mac10[[#This Row],[unit_price]]-(Table_Query_from_Mac10[[#This Row],[unit_price]]*(Table_Query_from_Mac10[[#This Row],[discount_pct]]/100))</f>
        <v>32.119999999999997</v>
      </c>
      <c r="K4085" s="47">
        <f>Table_Query_from_Mac10[[#This Row],[unit_cost]]</f>
        <v>12.1</v>
      </c>
      <c r="L4085" s="47">
        <f>Table_Query_from_Mac10[[#This Row],[Live-cost]]*(1+Table_Query_from_Mac10[[#This Row],[CogsIncreasebyTYPE]])</f>
        <v>12.1</v>
      </c>
      <c r="M4085" s="47">
        <f>Table_Query_from_Mac10[[#This Row],[Live-cost]]*Table_Query_from_Mac10[[#This Row],[qty_to_ship]]</f>
        <v>96.8</v>
      </c>
      <c r="N4085" s="47">
        <f>IF(Table_Query_from_Mac10[[#This Row],[item_no]]="KDA",-Table_Query_from_Mac10[[#This Row],[unit_price]],Table_Query_from_Mac10[[#This Row],[Net Unit]]*Table_Query_from_Mac10[[#This Row],[qty_to_ship]])</f>
        <v>256.95999999999998</v>
      </c>
      <c r="O4085" s="47">
        <f>SUMIFS(Summary!C:C,Summary!H:H,Table_Query_from_Mac10[[#This Row],[Juiceoc]])</f>
        <v>0</v>
      </c>
      <c r="P4085" s="47">
        <f>SUMIFS(Summary!D:D,Summary!H:H,Table_Query_from_Mac10[[#This Row],[Juiceoc]])</f>
        <v>0</v>
      </c>
      <c r="Q4085" s="47">
        <f>SUMIFS(Summary!E:E,Summary!H:H,Table_Query_from_Mac10[[#This Row],[Juiceoc]])</f>
        <v>0</v>
      </c>
      <c r="R4085" s="47">
        <f>Table_Query_from_Mac10[[#This Row],[Net Unit]]*(1+Table_Query_from_Mac10[[#This Row],[PriceIncreasebyType]])</f>
        <v>32.119999999999997</v>
      </c>
      <c r="S4085" s="47">
        <f>Table_Query_from_Mac10[[#This Row],[UnitPriceFuture]]*Table_Query_from_Mac10[[#This Row],[qtytoShipFuture]]</f>
        <v>256.95999999999998</v>
      </c>
      <c r="T4085" s="47">
        <f>ROUND(Table_Query_from_Mac10[[#This Row],[qty_to_ship]]*(1+Table_Query_from_Mac10[[#This Row],[VolumeIncreasebyType]]),0)</f>
        <v>8</v>
      </c>
      <c r="U4085" s="47">
        <f>Table_Query_from_Mac10[[#This Row],[qtytoShipFuture]]*Table_Query_from_Mac10[[#This Row],[Future-cost]]</f>
        <v>96.8</v>
      </c>
      <c r="V4085" s="47">
        <f>Table_Query_from_Mac10[[#This Row],[qtytoShipFuture]]-Table_Query_from_Mac10[[#This Row],[qty_to_ship]]</f>
        <v>0</v>
      </c>
      <c r="W4085" s="47">
        <f>Table_Query_from_Mac10[[#This Row],[UnitPriceFuture]]</f>
        <v>32.119999999999997</v>
      </c>
      <c r="X4085" s="47">
        <f>Table_Query_from_Mac10[[#This Row],[Unit Increase]]*Table_Query_from_Mac10[[#This Row],[UnitPriceFuture]]</f>
        <v>0</v>
      </c>
      <c r="Y4085" s="47">
        <f>Table_Query_from_Mac10[[#This Row],[Unit Increase]]*Table_Query_from_Mac10[[#This Row],[Future-cost]]</f>
        <v>0</v>
      </c>
      <c r="Z4085" s="47">
        <f>-(Table_Query_from_Mac10[[#This Row],[Incremental Sales]]+((Table_Query_from_Mac10[[#This Row],[Incremental Sales]]*-(SUM(Summary!$S$8:$S$9)))))*Summary!$S$18</f>
        <v>0</v>
      </c>
      <c r="AA4085" s="47">
        <f>IFERROR(Table_Query_from_Mac10[[#This Row],[Incremental Cost]]/Table_Query_from_Mac10[[#This Row],[Incremental Sales]],0)</f>
        <v>0</v>
      </c>
      <c r="AB4085" s="47">
        <f>IFERROR(Table_Query_from_Mac10[[#This Row],[TotalCostFuture]]/Table_Query_from_Mac10[[#This Row],[totalsalesFuture]],0)</f>
        <v>0.37671232876712329</v>
      </c>
      <c r="AN4085" s="31">
        <v>30</v>
      </c>
      <c r="AO4085">
        <f t="shared" si="126"/>
        <v>8</v>
      </c>
      <c r="AQ4085" s="31">
        <v>91.78</v>
      </c>
      <c r="AR4085">
        <f t="shared" si="127"/>
        <v>32.119999999999997</v>
      </c>
    </row>
    <row r="4086" spans="1:44" x14ac:dyDescent="0.25">
      <c r="A4086">
        <v>90279</v>
      </c>
      <c r="B4086">
        <v>13</v>
      </c>
      <c r="C4086" t="s">
        <v>55</v>
      </c>
      <c r="D4086" t="s">
        <v>81</v>
      </c>
      <c r="E4086">
        <v>6</v>
      </c>
      <c r="F4086">
        <v>13.57</v>
      </c>
      <c r="G4086">
        <v>36.270000000000003</v>
      </c>
      <c r="H4086" s="1">
        <v>44858</v>
      </c>
      <c r="I4086" s="20">
        <v>0</v>
      </c>
      <c r="J4086" s="47">
        <f>Table_Query_from_Mac10[[#This Row],[unit_price]]-(Table_Query_from_Mac10[[#This Row],[unit_price]]*(Table_Query_from_Mac10[[#This Row],[discount_pct]]/100))</f>
        <v>36.270000000000003</v>
      </c>
      <c r="K4086" s="47">
        <f>Table_Query_from_Mac10[[#This Row],[unit_cost]]</f>
        <v>13.57</v>
      </c>
      <c r="L4086" s="47">
        <f>Table_Query_from_Mac10[[#This Row],[Live-cost]]*(1+Table_Query_from_Mac10[[#This Row],[CogsIncreasebyTYPE]])</f>
        <v>13.57</v>
      </c>
      <c r="M4086" s="47">
        <f>Table_Query_from_Mac10[[#This Row],[Live-cost]]*Table_Query_from_Mac10[[#This Row],[qty_to_ship]]</f>
        <v>81.42</v>
      </c>
      <c r="N4086" s="47">
        <f>IF(Table_Query_from_Mac10[[#This Row],[item_no]]="KDA",-Table_Query_from_Mac10[[#This Row],[unit_price]],Table_Query_from_Mac10[[#This Row],[Net Unit]]*Table_Query_from_Mac10[[#This Row],[qty_to_ship]])</f>
        <v>217.62</v>
      </c>
      <c r="O4086" s="47">
        <f>SUMIFS(Summary!C:C,Summary!H:H,Table_Query_from_Mac10[[#This Row],[Juiceoc]])</f>
        <v>0</v>
      </c>
      <c r="P4086" s="47">
        <f>SUMIFS(Summary!D:D,Summary!H:H,Table_Query_from_Mac10[[#This Row],[Juiceoc]])</f>
        <v>0</v>
      </c>
      <c r="Q4086" s="47">
        <f>SUMIFS(Summary!E:E,Summary!H:H,Table_Query_from_Mac10[[#This Row],[Juiceoc]])</f>
        <v>0</v>
      </c>
      <c r="R4086" s="47">
        <f>Table_Query_from_Mac10[[#This Row],[Net Unit]]*(1+Table_Query_from_Mac10[[#This Row],[PriceIncreasebyType]])</f>
        <v>36.270000000000003</v>
      </c>
      <c r="S4086" s="47">
        <f>Table_Query_from_Mac10[[#This Row],[UnitPriceFuture]]*Table_Query_from_Mac10[[#This Row],[qtytoShipFuture]]</f>
        <v>217.62</v>
      </c>
      <c r="T4086" s="47">
        <f>ROUND(Table_Query_from_Mac10[[#This Row],[qty_to_ship]]*(1+Table_Query_from_Mac10[[#This Row],[VolumeIncreasebyType]]),0)</f>
        <v>6</v>
      </c>
      <c r="U4086" s="47">
        <f>Table_Query_from_Mac10[[#This Row],[qtytoShipFuture]]*Table_Query_from_Mac10[[#This Row],[Future-cost]]</f>
        <v>81.42</v>
      </c>
      <c r="V4086" s="47">
        <f>Table_Query_from_Mac10[[#This Row],[qtytoShipFuture]]-Table_Query_from_Mac10[[#This Row],[qty_to_ship]]</f>
        <v>0</v>
      </c>
      <c r="W4086" s="47">
        <f>Table_Query_from_Mac10[[#This Row],[UnitPriceFuture]]</f>
        <v>36.270000000000003</v>
      </c>
      <c r="X4086" s="47">
        <f>Table_Query_from_Mac10[[#This Row],[Unit Increase]]*Table_Query_from_Mac10[[#This Row],[UnitPriceFuture]]</f>
        <v>0</v>
      </c>
      <c r="Y4086" s="47">
        <f>Table_Query_from_Mac10[[#This Row],[Unit Increase]]*Table_Query_from_Mac10[[#This Row],[Future-cost]]</f>
        <v>0</v>
      </c>
      <c r="Z4086" s="47">
        <f>-(Table_Query_from_Mac10[[#This Row],[Incremental Sales]]+((Table_Query_from_Mac10[[#This Row],[Incremental Sales]]*-(SUM(Summary!$S$8:$S$9)))))*Summary!$S$18</f>
        <v>0</v>
      </c>
      <c r="AA4086" s="47">
        <f>IFERROR(Table_Query_from_Mac10[[#This Row],[Incremental Cost]]/Table_Query_from_Mac10[[#This Row],[Incremental Sales]],0)</f>
        <v>0</v>
      </c>
      <c r="AB4086" s="47">
        <f>IFERROR(Table_Query_from_Mac10[[#This Row],[TotalCostFuture]]/Table_Query_from_Mac10[[#This Row],[totalsalesFuture]],0)</f>
        <v>0.37413840639647089</v>
      </c>
      <c r="AN4086" s="30">
        <v>24</v>
      </c>
      <c r="AO4086">
        <f t="shared" si="126"/>
        <v>6</v>
      </c>
      <c r="AQ4086" s="30">
        <v>103.64</v>
      </c>
      <c r="AR4086">
        <f t="shared" si="127"/>
        <v>36.270000000000003</v>
      </c>
    </row>
    <row r="4087" spans="1:44" x14ac:dyDescent="0.25">
      <c r="A4087">
        <v>90279</v>
      </c>
      <c r="B4087">
        <v>14</v>
      </c>
      <c r="C4087" t="s">
        <v>56</v>
      </c>
      <c r="D4087" t="s">
        <v>81</v>
      </c>
      <c r="E4087">
        <v>6</v>
      </c>
      <c r="F4087">
        <v>15.38</v>
      </c>
      <c r="G4087">
        <v>42.8</v>
      </c>
      <c r="H4087" s="1">
        <v>44858</v>
      </c>
      <c r="I4087" s="20">
        <v>0</v>
      </c>
      <c r="J4087" s="47">
        <f>Table_Query_from_Mac10[[#This Row],[unit_price]]-(Table_Query_from_Mac10[[#This Row],[unit_price]]*(Table_Query_from_Mac10[[#This Row],[discount_pct]]/100))</f>
        <v>42.8</v>
      </c>
      <c r="K4087" s="47">
        <f>Table_Query_from_Mac10[[#This Row],[unit_cost]]</f>
        <v>15.38</v>
      </c>
      <c r="L4087" s="47">
        <f>Table_Query_from_Mac10[[#This Row],[Live-cost]]*(1+Table_Query_from_Mac10[[#This Row],[CogsIncreasebyTYPE]])</f>
        <v>15.38</v>
      </c>
      <c r="M4087" s="47">
        <f>Table_Query_from_Mac10[[#This Row],[Live-cost]]*Table_Query_from_Mac10[[#This Row],[qty_to_ship]]</f>
        <v>92.28</v>
      </c>
      <c r="N4087" s="47">
        <f>IF(Table_Query_from_Mac10[[#This Row],[item_no]]="KDA",-Table_Query_from_Mac10[[#This Row],[unit_price]],Table_Query_from_Mac10[[#This Row],[Net Unit]]*Table_Query_from_Mac10[[#This Row],[qty_to_ship]])</f>
        <v>256.79999999999995</v>
      </c>
      <c r="O4087" s="47">
        <f>SUMIFS(Summary!C:C,Summary!H:H,Table_Query_from_Mac10[[#This Row],[Juiceoc]])</f>
        <v>0</v>
      </c>
      <c r="P4087" s="47">
        <f>SUMIFS(Summary!D:D,Summary!H:H,Table_Query_from_Mac10[[#This Row],[Juiceoc]])</f>
        <v>0</v>
      </c>
      <c r="Q4087" s="47">
        <f>SUMIFS(Summary!E:E,Summary!H:H,Table_Query_from_Mac10[[#This Row],[Juiceoc]])</f>
        <v>0</v>
      </c>
      <c r="R4087" s="47">
        <f>Table_Query_from_Mac10[[#This Row],[Net Unit]]*(1+Table_Query_from_Mac10[[#This Row],[PriceIncreasebyType]])</f>
        <v>42.8</v>
      </c>
      <c r="S4087" s="47">
        <f>Table_Query_from_Mac10[[#This Row],[UnitPriceFuture]]*Table_Query_from_Mac10[[#This Row],[qtytoShipFuture]]</f>
        <v>256.79999999999995</v>
      </c>
      <c r="T4087" s="47">
        <f>ROUND(Table_Query_from_Mac10[[#This Row],[qty_to_ship]]*(1+Table_Query_from_Mac10[[#This Row],[VolumeIncreasebyType]]),0)</f>
        <v>6</v>
      </c>
      <c r="U4087" s="47">
        <f>Table_Query_from_Mac10[[#This Row],[qtytoShipFuture]]*Table_Query_from_Mac10[[#This Row],[Future-cost]]</f>
        <v>92.28</v>
      </c>
      <c r="V4087" s="47">
        <f>Table_Query_from_Mac10[[#This Row],[qtytoShipFuture]]-Table_Query_from_Mac10[[#This Row],[qty_to_ship]]</f>
        <v>0</v>
      </c>
      <c r="W4087" s="47">
        <f>Table_Query_from_Mac10[[#This Row],[UnitPriceFuture]]</f>
        <v>42.8</v>
      </c>
      <c r="X4087" s="47">
        <f>Table_Query_from_Mac10[[#This Row],[Unit Increase]]*Table_Query_from_Mac10[[#This Row],[UnitPriceFuture]]</f>
        <v>0</v>
      </c>
      <c r="Y4087" s="47">
        <f>Table_Query_from_Mac10[[#This Row],[Unit Increase]]*Table_Query_from_Mac10[[#This Row],[Future-cost]]</f>
        <v>0</v>
      </c>
      <c r="Z4087" s="47">
        <f>-(Table_Query_from_Mac10[[#This Row],[Incremental Sales]]+((Table_Query_from_Mac10[[#This Row],[Incremental Sales]]*-(SUM(Summary!$S$8:$S$9)))))*Summary!$S$18</f>
        <v>0</v>
      </c>
      <c r="AA4087" s="47">
        <f>IFERROR(Table_Query_from_Mac10[[#This Row],[Incremental Cost]]/Table_Query_from_Mac10[[#This Row],[Incremental Sales]],0)</f>
        <v>0</v>
      </c>
      <c r="AB4087" s="47">
        <f>IFERROR(Table_Query_from_Mac10[[#This Row],[TotalCostFuture]]/Table_Query_from_Mac10[[#This Row],[totalsalesFuture]],0)</f>
        <v>0.35934579439252345</v>
      </c>
      <c r="AN4087" s="31">
        <v>24</v>
      </c>
      <c r="AO4087">
        <f t="shared" si="126"/>
        <v>6</v>
      </c>
      <c r="AQ4087" s="31">
        <v>122.28</v>
      </c>
      <c r="AR4087">
        <f t="shared" si="127"/>
        <v>42.8</v>
      </c>
    </row>
    <row r="4088" spans="1:44" x14ac:dyDescent="0.25">
      <c r="A4088">
        <v>90372</v>
      </c>
      <c r="B4088">
        <v>3</v>
      </c>
      <c r="C4088" t="s">
        <v>51</v>
      </c>
      <c r="D4088" t="s">
        <v>80</v>
      </c>
      <c r="E4088">
        <v>3</v>
      </c>
      <c r="F4088">
        <v>8.15</v>
      </c>
      <c r="G4088">
        <v>20.71</v>
      </c>
      <c r="H4088" s="1">
        <v>44861</v>
      </c>
      <c r="I4088" s="20">
        <v>6</v>
      </c>
      <c r="J4088" s="47">
        <f>Table_Query_from_Mac10[[#This Row],[unit_price]]-(Table_Query_from_Mac10[[#This Row],[unit_price]]*(Table_Query_from_Mac10[[#This Row],[discount_pct]]/100))</f>
        <v>19.467400000000001</v>
      </c>
      <c r="K4088" s="47">
        <f>Table_Query_from_Mac10[[#This Row],[unit_cost]]</f>
        <v>8.15</v>
      </c>
      <c r="L4088" s="47">
        <f>Table_Query_from_Mac10[[#This Row],[Live-cost]]*(1+Table_Query_from_Mac10[[#This Row],[CogsIncreasebyTYPE]])</f>
        <v>8.15</v>
      </c>
      <c r="M4088" s="47">
        <f>Table_Query_from_Mac10[[#This Row],[Live-cost]]*Table_Query_from_Mac10[[#This Row],[qty_to_ship]]</f>
        <v>24.450000000000003</v>
      </c>
      <c r="N4088" s="47">
        <f>IF(Table_Query_from_Mac10[[#This Row],[item_no]]="KDA",-Table_Query_from_Mac10[[#This Row],[unit_price]],Table_Query_from_Mac10[[#This Row],[Net Unit]]*Table_Query_from_Mac10[[#This Row],[qty_to_ship]])</f>
        <v>58.402200000000008</v>
      </c>
      <c r="O4088" s="47">
        <f>SUMIFS(Summary!C:C,Summary!H:H,Table_Query_from_Mac10[[#This Row],[Juiceoc]])</f>
        <v>0</v>
      </c>
      <c r="P4088" s="47">
        <f>SUMIFS(Summary!D:D,Summary!H:H,Table_Query_from_Mac10[[#This Row],[Juiceoc]])</f>
        <v>0</v>
      </c>
      <c r="Q4088" s="47">
        <f>SUMIFS(Summary!E:E,Summary!H:H,Table_Query_from_Mac10[[#This Row],[Juiceoc]])</f>
        <v>0</v>
      </c>
      <c r="R4088" s="47">
        <f>Table_Query_from_Mac10[[#This Row],[Net Unit]]*(1+Table_Query_from_Mac10[[#This Row],[PriceIncreasebyType]])</f>
        <v>19.467400000000001</v>
      </c>
      <c r="S4088" s="47">
        <f>Table_Query_from_Mac10[[#This Row],[UnitPriceFuture]]*Table_Query_from_Mac10[[#This Row],[qtytoShipFuture]]</f>
        <v>58.402200000000008</v>
      </c>
      <c r="T4088" s="47">
        <f>ROUND(Table_Query_from_Mac10[[#This Row],[qty_to_ship]]*(1+Table_Query_from_Mac10[[#This Row],[VolumeIncreasebyType]]),0)</f>
        <v>3</v>
      </c>
      <c r="U4088" s="47">
        <f>Table_Query_from_Mac10[[#This Row],[qtytoShipFuture]]*Table_Query_from_Mac10[[#This Row],[Future-cost]]</f>
        <v>24.450000000000003</v>
      </c>
      <c r="V4088" s="47">
        <f>Table_Query_from_Mac10[[#This Row],[qtytoShipFuture]]-Table_Query_from_Mac10[[#This Row],[qty_to_ship]]</f>
        <v>0</v>
      </c>
      <c r="W4088" s="47">
        <f>Table_Query_from_Mac10[[#This Row],[UnitPriceFuture]]</f>
        <v>19.467400000000001</v>
      </c>
      <c r="X4088" s="47">
        <f>Table_Query_from_Mac10[[#This Row],[Unit Increase]]*Table_Query_from_Mac10[[#This Row],[UnitPriceFuture]]</f>
        <v>0</v>
      </c>
      <c r="Y4088" s="47">
        <f>Table_Query_from_Mac10[[#This Row],[Unit Increase]]*Table_Query_from_Mac10[[#This Row],[Future-cost]]</f>
        <v>0</v>
      </c>
      <c r="Z4088" s="47">
        <f>-(Table_Query_from_Mac10[[#This Row],[Incremental Sales]]+((Table_Query_from_Mac10[[#This Row],[Incremental Sales]]*-(SUM(Summary!$S$8:$S$9)))))*Summary!$S$18</f>
        <v>0</v>
      </c>
      <c r="AA4088" s="47">
        <f>IFERROR(Table_Query_from_Mac10[[#This Row],[Incremental Cost]]/Table_Query_from_Mac10[[#This Row],[Incremental Sales]],0)</f>
        <v>0</v>
      </c>
      <c r="AB4088" s="47">
        <f>IFERROR(Table_Query_from_Mac10[[#This Row],[TotalCostFuture]]/Table_Query_from_Mac10[[#This Row],[totalsalesFuture]],0)</f>
        <v>0.41864861255226687</v>
      </c>
      <c r="AN4088" s="30">
        <v>9</v>
      </c>
      <c r="AO4088">
        <f t="shared" si="126"/>
        <v>3</v>
      </c>
      <c r="AQ4088" s="30">
        <v>59.17</v>
      </c>
      <c r="AR4088">
        <f t="shared" si="127"/>
        <v>20.71</v>
      </c>
    </row>
    <row r="4089" spans="1:44" x14ac:dyDescent="0.25">
      <c r="A4089">
        <v>90372</v>
      </c>
      <c r="B4089">
        <v>4</v>
      </c>
      <c r="C4089" t="s">
        <v>53</v>
      </c>
      <c r="D4089" t="s">
        <v>80</v>
      </c>
      <c r="E4089">
        <v>80</v>
      </c>
      <c r="F4089">
        <v>5.8</v>
      </c>
      <c r="G4089">
        <v>13.5</v>
      </c>
      <c r="H4089" s="1">
        <v>44861</v>
      </c>
      <c r="I4089" s="20">
        <v>6</v>
      </c>
      <c r="J4089" s="47">
        <f>Table_Query_from_Mac10[[#This Row],[unit_price]]-(Table_Query_from_Mac10[[#This Row],[unit_price]]*(Table_Query_from_Mac10[[#This Row],[discount_pct]]/100))</f>
        <v>12.69</v>
      </c>
      <c r="K4089" s="47">
        <f>Table_Query_from_Mac10[[#This Row],[unit_cost]]</f>
        <v>5.8</v>
      </c>
      <c r="L4089" s="47">
        <f>Table_Query_from_Mac10[[#This Row],[Live-cost]]*(1+Table_Query_from_Mac10[[#This Row],[CogsIncreasebyTYPE]])</f>
        <v>5.8</v>
      </c>
      <c r="M4089" s="47">
        <f>Table_Query_from_Mac10[[#This Row],[Live-cost]]*Table_Query_from_Mac10[[#This Row],[qty_to_ship]]</f>
        <v>464</v>
      </c>
      <c r="N4089" s="47">
        <f>IF(Table_Query_from_Mac10[[#This Row],[item_no]]="KDA",-Table_Query_from_Mac10[[#This Row],[unit_price]],Table_Query_from_Mac10[[#This Row],[Net Unit]]*Table_Query_from_Mac10[[#This Row],[qty_to_ship]])</f>
        <v>1015.1999999999999</v>
      </c>
      <c r="O4089" s="47">
        <f>SUMIFS(Summary!C:C,Summary!H:H,Table_Query_from_Mac10[[#This Row],[Juiceoc]])</f>
        <v>0</v>
      </c>
      <c r="P4089" s="47">
        <f>SUMIFS(Summary!D:D,Summary!H:H,Table_Query_from_Mac10[[#This Row],[Juiceoc]])</f>
        <v>0</v>
      </c>
      <c r="Q4089" s="47">
        <f>SUMIFS(Summary!E:E,Summary!H:H,Table_Query_from_Mac10[[#This Row],[Juiceoc]])</f>
        <v>0</v>
      </c>
      <c r="R4089" s="47">
        <f>Table_Query_from_Mac10[[#This Row],[Net Unit]]*(1+Table_Query_from_Mac10[[#This Row],[PriceIncreasebyType]])</f>
        <v>12.69</v>
      </c>
      <c r="S4089" s="47">
        <f>Table_Query_from_Mac10[[#This Row],[UnitPriceFuture]]*Table_Query_from_Mac10[[#This Row],[qtytoShipFuture]]</f>
        <v>1015.1999999999999</v>
      </c>
      <c r="T4089" s="47">
        <f>ROUND(Table_Query_from_Mac10[[#This Row],[qty_to_ship]]*(1+Table_Query_from_Mac10[[#This Row],[VolumeIncreasebyType]]),0)</f>
        <v>80</v>
      </c>
      <c r="U4089" s="47">
        <f>Table_Query_from_Mac10[[#This Row],[qtytoShipFuture]]*Table_Query_from_Mac10[[#This Row],[Future-cost]]</f>
        <v>464</v>
      </c>
      <c r="V4089" s="47">
        <f>Table_Query_from_Mac10[[#This Row],[qtytoShipFuture]]-Table_Query_from_Mac10[[#This Row],[qty_to_ship]]</f>
        <v>0</v>
      </c>
      <c r="W4089" s="47">
        <f>Table_Query_from_Mac10[[#This Row],[UnitPriceFuture]]</f>
        <v>12.69</v>
      </c>
      <c r="X4089" s="47">
        <f>Table_Query_from_Mac10[[#This Row],[Unit Increase]]*Table_Query_from_Mac10[[#This Row],[UnitPriceFuture]]</f>
        <v>0</v>
      </c>
      <c r="Y4089" s="47">
        <f>Table_Query_from_Mac10[[#This Row],[Unit Increase]]*Table_Query_from_Mac10[[#This Row],[Future-cost]]</f>
        <v>0</v>
      </c>
      <c r="Z4089" s="47">
        <f>-(Table_Query_from_Mac10[[#This Row],[Incremental Sales]]+((Table_Query_from_Mac10[[#This Row],[Incremental Sales]]*-(SUM(Summary!$S$8:$S$9)))))*Summary!$S$18</f>
        <v>0</v>
      </c>
      <c r="AA4089" s="47">
        <f>IFERROR(Table_Query_from_Mac10[[#This Row],[Incremental Cost]]/Table_Query_from_Mac10[[#This Row],[Incremental Sales]],0)</f>
        <v>0</v>
      </c>
      <c r="AB4089" s="47">
        <f>IFERROR(Table_Query_from_Mac10[[#This Row],[TotalCostFuture]]/Table_Query_from_Mac10[[#This Row],[totalsalesFuture]],0)</f>
        <v>0.45705279747832944</v>
      </c>
      <c r="AN4089" s="31">
        <v>320</v>
      </c>
      <c r="AO4089">
        <f t="shared" si="126"/>
        <v>80</v>
      </c>
      <c r="AQ4089" s="31">
        <v>38.57</v>
      </c>
      <c r="AR4089">
        <f t="shared" si="127"/>
        <v>13.5</v>
      </c>
    </row>
    <row r="4090" spans="1:44" x14ac:dyDescent="0.25">
      <c r="A4090">
        <v>90372</v>
      </c>
      <c r="B4090">
        <v>5</v>
      </c>
      <c r="C4090" t="s">
        <v>53</v>
      </c>
      <c r="D4090" t="s">
        <v>80</v>
      </c>
      <c r="E4090">
        <v>3</v>
      </c>
      <c r="F4090">
        <v>11.16</v>
      </c>
      <c r="G4090">
        <v>28.11</v>
      </c>
      <c r="H4090" s="1">
        <v>44861</v>
      </c>
      <c r="I4090" s="20">
        <v>6</v>
      </c>
      <c r="J4090" s="47">
        <f>Table_Query_from_Mac10[[#This Row],[unit_price]]-(Table_Query_from_Mac10[[#This Row],[unit_price]]*(Table_Query_from_Mac10[[#This Row],[discount_pct]]/100))</f>
        <v>26.423400000000001</v>
      </c>
      <c r="K4090" s="47">
        <f>Table_Query_from_Mac10[[#This Row],[unit_cost]]</f>
        <v>11.16</v>
      </c>
      <c r="L4090" s="47">
        <f>Table_Query_from_Mac10[[#This Row],[Live-cost]]*(1+Table_Query_from_Mac10[[#This Row],[CogsIncreasebyTYPE]])</f>
        <v>11.16</v>
      </c>
      <c r="M4090" s="47">
        <f>Table_Query_from_Mac10[[#This Row],[Live-cost]]*Table_Query_from_Mac10[[#This Row],[qty_to_ship]]</f>
        <v>33.480000000000004</v>
      </c>
      <c r="N4090" s="47">
        <f>IF(Table_Query_from_Mac10[[#This Row],[item_no]]="KDA",-Table_Query_from_Mac10[[#This Row],[unit_price]],Table_Query_from_Mac10[[#This Row],[Net Unit]]*Table_Query_from_Mac10[[#This Row],[qty_to_ship]])</f>
        <v>79.270200000000003</v>
      </c>
      <c r="O4090" s="47">
        <f>SUMIFS(Summary!C:C,Summary!H:H,Table_Query_from_Mac10[[#This Row],[Juiceoc]])</f>
        <v>0</v>
      </c>
      <c r="P4090" s="47">
        <f>SUMIFS(Summary!D:D,Summary!H:H,Table_Query_from_Mac10[[#This Row],[Juiceoc]])</f>
        <v>0</v>
      </c>
      <c r="Q4090" s="47">
        <f>SUMIFS(Summary!E:E,Summary!H:H,Table_Query_from_Mac10[[#This Row],[Juiceoc]])</f>
        <v>0</v>
      </c>
      <c r="R4090" s="47">
        <f>Table_Query_from_Mac10[[#This Row],[Net Unit]]*(1+Table_Query_from_Mac10[[#This Row],[PriceIncreasebyType]])</f>
        <v>26.423400000000001</v>
      </c>
      <c r="S4090" s="47">
        <f>Table_Query_from_Mac10[[#This Row],[UnitPriceFuture]]*Table_Query_from_Mac10[[#This Row],[qtytoShipFuture]]</f>
        <v>79.270200000000003</v>
      </c>
      <c r="T4090" s="47">
        <f>ROUND(Table_Query_from_Mac10[[#This Row],[qty_to_ship]]*(1+Table_Query_from_Mac10[[#This Row],[VolumeIncreasebyType]]),0)</f>
        <v>3</v>
      </c>
      <c r="U4090" s="47">
        <f>Table_Query_from_Mac10[[#This Row],[qtytoShipFuture]]*Table_Query_from_Mac10[[#This Row],[Future-cost]]</f>
        <v>33.480000000000004</v>
      </c>
      <c r="V4090" s="47">
        <f>Table_Query_from_Mac10[[#This Row],[qtytoShipFuture]]-Table_Query_from_Mac10[[#This Row],[qty_to_ship]]</f>
        <v>0</v>
      </c>
      <c r="W4090" s="47">
        <f>Table_Query_from_Mac10[[#This Row],[UnitPriceFuture]]</f>
        <v>26.423400000000001</v>
      </c>
      <c r="X4090" s="47">
        <f>Table_Query_from_Mac10[[#This Row],[Unit Increase]]*Table_Query_from_Mac10[[#This Row],[UnitPriceFuture]]</f>
        <v>0</v>
      </c>
      <c r="Y4090" s="47">
        <f>Table_Query_from_Mac10[[#This Row],[Unit Increase]]*Table_Query_from_Mac10[[#This Row],[Future-cost]]</f>
        <v>0</v>
      </c>
      <c r="Z4090" s="47">
        <f>-(Table_Query_from_Mac10[[#This Row],[Incremental Sales]]+((Table_Query_from_Mac10[[#This Row],[Incremental Sales]]*-(SUM(Summary!$S$8:$S$9)))))*Summary!$S$18</f>
        <v>0</v>
      </c>
      <c r="AA4090" s="47">
        <f>IFERROR(Table_Query_from_Mac10[[#This Row],[Incremental Cost]]/Table_Query_from_Mac10[[#This Row],[Incremental Sales]],0)</f>
        <v>0</v>
      </c>
      <c r="AB4090" s="47">
        <f>IFERROR(Table_Query_from_Mac10[[#This Row],[TotalCostFuture]]/Table_Query_from_Mac10[[#This Row],[totalsalesFuture]],0)</f>
        <v>0.42235291446218126</v>
      </c>
      <c r="AN4090" s="30">
        <v>12</v>
      </c>
      <c r="AO4090">
        <f t="shared" si="126"/>
        <v>3</v>
      </c>
      <c r="AQ4090" s="30">
        <v>80.3</v>
      </c>
      <c r="AR4090">
        <f t="shared" si="127"/>
        <v>28.11</v>
      </c>
    </row>
    <row r="4091" spans="1:44" x14ac:dyDescent="0.25">
      <c r="A4091">
        <v>90372</v>
      </c>
      <c r="B4091">
        <v>6</v>
      </c>
      <c r="C4091" t="s">
        <v>53</v>
      </c>
      <c r="D4091" t="s">
        <v>80</v>
      </c>
      <c r="E4091">
        <v>2</v>
      </c>
      <c r="F4091">
        <v>14.67</v>
      </c>
      <c r="G4091">
        <v>39.74</v>
      </c>
      <c r="H4091" s="1">
        <v>44861</v>
      </c>
      <c r="I4091" s="20">
        <v>6</v>
      </c>
      <c r="J4091" s="47">
        <f>Table_Query_from_Mac10[[#This Row],[unit_price]]-(Table_Query_from_Mac10[[#This Row],[unit_price]]*(Table_Query_from_Mac10[[#This Row],[discount_pct]]/100))</f>
        <v>37.355600000000003</v>
      </c>
      <c r="K4091" s="47">
        <f>Table_Query_from_Mac10[[#This Row],[unit_cost]]</f>
        <v>14.67</v>
      </c>
      <c r="L4091" s="47">
        <f>Table_Query_from_Mac10[[#This Row],[Live-cost]]*(1+Table_Query_from_Mac10[[#This Row],[CogsIncreasebyTYPE]])</f>
        <v>14.67</v>
      </c>
      <c r="M4091" s="47">
        <f>Table_Query_from_Mac10[[#This Row],[Live-cost]]*Table_Query_from_Mac10[[#This Row],[qty_to_ship]]</f>
        <v>29.34</v>
      </c>
      <c r="N4091" s="47">
        <f>IF(Table_Query_from_Mac10[[#This Row],[item_no]]="KDA",-Table_Query_from_Mac10[[#This Row],[unit_price]],Table_Query_from_Mac10[[#This Row],[Net Unit]]*Table_Query_from_Mac10[[#This Row],[qty_to_ship]])</f>
        <v>74.711200000000005</v>
      </c>
      <c r="O4091" s="47">
        <f>SUMIFS(Summary!C:C,Summary!H:H,Table_Query_from_Mac10[[#This Row],[Juiceoc]])</f>
        <v>0</v>
      </c>
      <c r="P4091" s="47">
        <f>SUMIFS(Summary!D:D,Summary!H:H,Table_Query_from_Mac10[[#This Row],[Juiceoc]])</f>
        <v>0</v>
      </c>
      <c r="Q4091" s="47">
        <f>SUMIFS(Summary!E:E,Summary!H:H,Table_Query_from_Mac10[[#This Row],[Juiceoc]])</f>
        <v>0</v>
      </c>
      <c r="R4091" s="47">
        <f>Table_Query_from_Mac10[[#This Row],[Net Unit]]*(1+Table_Query_from_Mac10[[#This Row],[PriceIncreasebyType]])</f>
        <v>37.355600000000003</v>
      </c>
      <c r="S4091" s="47">
        <f>Table_Query_from_Mac10[[#This Row],[UnitPriceFuture]]*Table_Query_from_Mac10[[#This Row],[qtytoShipFuture]]</f>
        <v>74.711200000000005</v>
      </c>
      <c r="T4091" s="47">
        <f>ROUND(Table_Query_from_Mac10[[#This Row],[qty_to_ship]]*(1+Table_Query_from_Mac10[[#This Row],[VolumeIncreasebyType]]),0)</f>
        <v>2</v>
      </c>
      <c r="U4091" s="47">
        <f>Table_Query_from_Mac10[[#This Row],[qtytoShipFuture]]*Table_Query_from_Mac10[[#This Row],[Future-cost]]</f>
        <v>29.34</v>
      </c>
      <c r="V4091" s="47">
        <f>Table_Query_from_Mac10[[#This Row],[qtytoShipFuture]]-Table_Query_from_Mac10[[#This Row],[qty_to_ship]]</f>
        <v>0</v>
      </c>
      <c r="W4091" s="47">
        <f>Table_Query_from_Mac10[[#This Row],[UnitPriceFuture]]</f>
        <v>37.355600000000003</v>
      </c>
      <c r="X4091" s="47">
        <f>Table_Query_from_Mac10[[#This Row],[Unit Increase]]*Table_Query_from_Mac10[[#This Row],[UnitPriceFuture]]</f>
        <v>0</v>
      </c>
      <c r="Y4091" s="47">
        <f>Table_Query_from_Mac10[[#This Row],[Unit Increase]]*Table_Query_from_Mac10[[#This Row],[Future-cost]]</f>
        <v>0</v>
      </c>
      <c r="Z4091" s="47">
        <f>-(Table_Query_from_Mac10[[#This Row],[Incremental Sales]]+((Table_Query_from_Mac10[[#This Row],[Incremental Sales]]*-(SUM(Summary!$S$8:$S$9)))))*Summary!$S$18</f>
        <v>0</v>
      </c>
      <c r="AA4091" s="47">
        <f>IFERROR(Table_Query_from_Mac10[[#This Row],[Incremental Cost]]/Table_Query_from_Mac10[[#This Row],[Incremental Sales]],0)</f>
        <v>0</v>
      </c>
      <c r="AB4091" s="47">
        <f>IFERROR(Table_Query_from_Mac10[[#This Row],[TotalCostFuture]]/Table_Query_from_Mac10[[#This Row],[totalsalesFuture]],0)</f>
        <v>0.39271220379273786</v>
      </c>
      <c r="AN4091" s="31">
        <v>8</v>
      </c>
      <c r="AO4091">
        <f t="shared" si="126"/>
        <v>2</v>
      </c>
      <c r="AQ4091" s="31">
        <v>113.54</v>
      </c>
      <c r="AR4091">
        <f t="shared" si="127"/>
        <v>39.74</v>
      </c>
    </row>
    <row r="4092" spans="1:44" x14ac:dyDescent="0.25">
      <c r="A4092">
        <v>90409</v>
      </c>
      <c r="B4092">
        <v>1</v>
      </c>
      <c r="C4092" t="s">
        <v>55</v>
      </c>
      <c r="D4092" t="s">
        <v>81</v>
      </c>
      <c r="E4092">
        <v>8</v>
      </c>
      <c r="F4092">
        <v>8.6199999999999992</v>
      </c>
      <c r="G4092">
        <v>21.9</v>
      </c>
      <c r="H4092" s="1">
        <v>44839</v>
      </c>
      <c r="I4092" s="20">
        <v>0</v>
      </c>
      <c r="J4092" s="47">
        <f>Table_Query_from_Mac10[[#This Row],[unit_price]]-(Table_Query_from_Mac10[[#This Row],[unit_price]]*(Table_Query_from_Mac10[[#This Row],[discount_pct]]/100))</f>
        <v>21.9</v>
      </c>
      <c r="K4092" s="47">
        <f>Table_Query_from_Mac10[[#This Row],[unit_cost]]</f>
        <v>8.6199999999999992</v>
      </c>
      <c r="L4092" s="47">
        <f>Table_Query_from_Mac10[[#This Row],[Live-cost]]*(1+Table_Query_from_Mac10[[#This Row],[CogsIncreasebyTYPE]])</f>
        <v>8.6199999999999992</v>
      </c>
      <c r="M4092" s="47">
        <f>Table_Query_from_Mac10[[#This Row],[Live-cost]]*Table_Query_from_Mac10[[#This Row],[qty_to_ship]]</f>
        <v>68.959999999999994</v>
      </c>
      <c r="N4092" s="47">
        <f>IF(Table_Query_from_Mac10[[#This Row],[item_no]]="KDA",-Table_Query_from_Mac10[[#This Row],[unit_price]],Table_Query_from_Mac10[[#This Row],[Net Unit]]*Table_Query_from_Mac10[[#This Row],[qty_to_ship]])</f>
        <v>175.2</v>
      </c>
      <c r="O4092" s="47">
        <f>SUMIFS(Summary!C:C,Summary!H:H,Table_Query_from_Mac10[[#This Row],[Juiceoc]])</f>
        <v>0</v>
      </c>
      <c r="P4092" s="47">
        <f>SUMIFS(Summary!D:D,Summary!H:H,Table_Query_from_Mac10[[#This Row],[Juiceoc]])</f>
        <v>0</v>
      </c>
      <c r="Q4092" s="47">
        <f>SUMIFS(Summary!E:E,Summary!H:H,Table_Query_from_Mac10[[#This Row],[Juiceoc]])</f>
        <v>0</v>
      </c>
      <c r="R4092" s="47">
        <f>Table_Query_from_Mac10[[#This Row],[Net Unit]]*(1+Table_Query_from_Mac10[[#This Row],[PriceIncreasebyType]])</f>
        <v>21.9</v>
      </c>
      <c r="S4092" s="47">
        <f>Table_Query_from_Mac10[[#This Row],[UnitPriceFuture]]*Table_Query_from_Mac10[[#This Row],[qtytoShipFuture]]</f>
        <v>175.2</v>
      </c>
      <c r="T4092" s="47">
        <f>ROUND(Table_Query_from_Mac10[[#This Row],[qty_to_ship]]*(1+Table_Query_from_Mac10[[#This Row],[VolumeIncreasebyType]]),0)</f>
        <v>8</v>
      </c>
      <c r="U4092" s="47">
        <f>Table_Query_from_Mac10[[#This Row],[qtytoShipFuture]]*Table_Query_from_Mac10[[#This Row],[Future-cost]]</f>
        <v>68.959999999999994</v>
      </c>
      <c r="V4092" s="47">
        <f>Table_Query_from_Mac10[[#This Row],[qtytoShipFuture]]-Table_Query_from_Mac10[[#This Row],[qty_to_ship]]</f>
        <v>0</v>
      </c>
      <c r="W4092" s="47">
        <f>Table_Query_from_Mac10[[#This Row],[UnitPriceFuture]]</f>
        <v>21.9</v>
      </c>
      <c r="X4092" s="47">
        <f>Table_Query_from_Mac10[[#This Row],[Unit Increase]]*Table_Query_from_Mac10[[#This Row],[UnitPriceFuture]]</f>
        <v>0</v>
      </c>
      <c r="Y4092" s="47">
        <f>Table_Query_from_Mac10[[#This Row],[Unit Increase]]*Table_Query_from_Mac10[[#This Row],[Future-cost]]</f>
        <v>0</v>
      </c>
      <c r="Z4092" s="47">
        <f>-(Table_Query_from_Mac10[[#This Row],[Incremental Sales]]+((Table_Query_from_Mac10[[#This Row],[Incremental Sales]]*-(SUM(Summary!$S$8:$S$9)))))*Summary!$S$18</f>
        <v>0</v>
      </c>
      <c r="AA4092" s="47">
        <f>IFERROR(Table_Query_from_Mac10[[#This Row],[Incremental Cost]]/Table_Query_from_Mac10[[#This Row],[Incremental Sales]],0)</f>
        <v>0</v>
      </c>
      <c r="AB4092" s="47">
        <f>IFERROR(Table_Query_from_Mac10[[#This Row],[TotalCostFuture]]/Table_Query_from_Mac10[[#This Row],[totalsalesFuture]],0)</f>
        <v>0.39360730593607307</v>
      </c>
      <c r="AN4092" s="30">
        <v>30</v>
      </c>
      <c r="AO4092">
        <f t="shared" si="126"/>
        <v>8</v>
      </c>
      <c r="AQ4092" s="30">
        <v>62.56</v>
      </c>
      <c r="AR4092">
        <f t="shared" si="127"/>
        <v>21.9</v>
      </c>
    </row>
    <row r="4093" spans="1:44" x14ac:dyDescent="0.25">
      <c r="A4093">
        <v>90409</v>
      </c>
      <c r="B4093">
        <v>2</v>
      </c>
      <c r="C4093" t="s">
        <v>56</v>
      </c>
      <c r="D4093" t="s">
        <v>81</v>
      </c>
      <c r="E4093">
        <v>22</v>
      </c>
      <c r="F4093">
        <v>4.1500000000000004</v>
      </c>
      <c r="G4093">
        <v>10.28</v>
      </c>
      <c r="H4093" s="1">
        <v>44839</v>
      </c>
      <c r="I4093" s="20">
        <v>0</v>
      </c>
      <c r="J4093" s="47">
        <f>Table_Query_from_Mac10[[#This Row],[unit_price]]-(Table_Query_from_Mac10[[#This Row],[unit_price]]*(Table_Query_from_Mac10[[#This Row],[discount_pct]]/100))</f>
        <v>10.28</v>
      </c>
      <c r="K4093" s="47">
        <f>Table_Query_from_Mac10[[#This Row],[unit_cost]]</f>
        <v>4.1500000000000004</v>
      </c>
      <c r="L4093" s="47">
        <f>Table_Query_from_Mac10[[#This Row],[Live-cost]]*(1+Table_Query_from_Mac10[[#This Row],[CogsIncreasebyTYPE]])</f>
        <v>4.1500000000000004</v>
      </c>
      <c r="M4093" s="47">
        <f>Table_Query_from_Mac10[[#This Row],[Live-cost]]*Table_Query_from_Mac10[[#This Row],[qty_to_ship]]</f>
        <v>91.300000000000011</v>
      </c>
      <c r="N4093" s="47">
        <f>IF(Table_Query_from_Mac10[[#This Row],[item_no]]="KDA",-Table_Query_from_Mac10[[#This Row],[unit_price]],Table_Query_from_Mac10[[#This Row],[Net Unit]]*Table_Query_from_Mac10[[#This Row],[qty_to_ship]])</f>
        <v>226.16</v>
      </c>
      <c r="O4093" s="47">
        <f>SUMIFS(Summary!C:C,Summary!H:H,Table_Query_from_Mac10[[#This Row],[Juiceoc]])</f>
        <v>0</v>
      </c>
      <c r="P4093" s="47">
        <f>SUMIFS(Summary!D:D,Summary!H:H,Table_Query_from_Mac10[[#This Row],[Juiceoc]])</f>
        <v>0</v>
      </c>
      <c r="Q4093" s="47">
        <f>SUMIFS(Summary!E:E,Summary!H:H,Table_Query_from_Mac10[[#This Row],[Juiceoc]])</f>
        <v>0</v>
      </c>
      <c r="R4093" s="47">
        <f>Table_Query_from_Mac10[[#This Row],[Net Unit]]*(1+Table_Query_from_Mac10[[#This Row],[PriceIncreasebyType]])</f>
        <v>10.28</v>
      </c>
      <c r="S4093" s="47">
        <f>Table_Query_from_Mac10[[#This Row],[UnitPriceFuture]]*Table_Query_from_Mac10[[#This Row],[qtytoShipFuture]]</f>
        <v>226.16</v>
      </c>
      <c r="T4093" s="47">
        <f>ROUND(Table_Query_from_Mac10[[#This Row],[qty_to_ship]]*(1+Table_Query_from_Mac10[[#This Row],[VolumeIncreasebyType]]),0)</f>
        <v>22</v>
      </c>
      <c r="U4093" s="47">
        <f>Table_Query_from_Mac10[[#This Row],[qtytoShipFuture]]*Table_Query_from_Mac10[[#This Row],[Future-cost]]</f>
        <v>91.300000000000011</v>
      </c>
      <c r="V4093" s="47">
        <f>Table_Query_from_Mac10[[#This Row],[qtytoShipFuture]]-Table_Query_from_Mac10[[#This Row],[qty_to_ship]]</f>
        <v>0</v>
      </c>
      <c r="W4093" s="47">
        <f>Table_Query_from_Mac10[[#This Row],[UnitPriceFuture]]</f>
        <v>10.28</v>
      </c>
      <c r="X4093" s="47">
        <f>Table_Query_from_Mac10[[#This Row],[Unit Increase]]*Table_Query_from_Mac10[[#This Row],[UnitPriceFuture]]</f>
        <v>0</v>
      </c>
      <c r="Y4093" s="47">
        <f>Table_Query_from_Mac10[[#This Row],[Unit Increase]]*Table_Query_from_Mac10[[#This Row],[Future-cost]]</f>
        <v>0</v>
      </c>
      <c r="Z4093" s="47">
        <f>-(Table_Query_from_Mac10[[#This Row],[Incremental Sales]]+((Table_Query_from_Mac10[[#This Row],[Incremental Sales]]*-(SUM(Summary!$S$8:$S$9)))))*Summary!$S$18</f>
        <v>0</v>
      </c>
      <c r="AA4093" s="47">
        <f>IFERROR(Table_Query_from_Mac10[[#This Row],[Incremental Cost]]/Table_Query_from_Mac10[[#This Row],[Incremental Sales]],0)</f>
        <v>0</v>
      </c>
      <c r="AB4093" s="47">
        <f>IFERROR(Table_Query_from_Mac10[[#This Row],[TotalCostFuture]]/Table_Query_from_Mac10[[#This Row],[totalsalesFuture]],0)</f>
        <v>0.40369649805447477</v>
      </c>
      <c r="AN4093" s="31">
        <v>88</v>
      </c>
      <c r="AO4093">
        <f t="shared" si="126"/>
        <v>22</v>
      </c>
      <c r="AQ4093" s="31">
        <v>29.38</v>
      </c>
      <c r="AR4093">
        <f t="shared" si="127"/>
        <v>10.28</v>
      </c>
    </row>
    <row r="4094" spans="1:44" x14ac:dyDescent="0.25">
      <c r="A4094">
        <v>90409</v>
      </c>
      <c r="B4094">
        <v>3</v>
      </c>
      <c r="C4094" t="s">
        <v>55</v>
      </c>
      <c r="D4094" t="s">
        <v>81</v>
      </c>
      <c r="E4094">
        <v>6</v>
      </c>
      <c r="F4094">
        <v>13.57</v>
      </c>
      <c r="G4094">
        <v>36.270000000000003</v>
      </c>
      <c r="H4094" s="1">
        <v>44839</v>
      </c>
      <c r="I4094" s="20">
        <v>0</v>
      </c>
      <c r="J4094" s="47">
        <f>Table_Query_from_Mac10[[#This Row],[unit_price]]-(Table_Query_from_Mac10[[#This Row],[unit_price]]*(Table_Query_from_Mac10[[#This Row],[discount_pct]]/100))</f>
        <v>36.270000000000003</v>
      </c>
      <c r="K4094" s="47">
        <f>Table_Query_from_Mac10[[#This Row],[unit_cost]]</f>
        <v>13.57</v>
      </c>
      <c r="L4094" s="47">
        <f>Table_Query_from_Mac10[[#This Row],[Live-cost]]*(1+Table_Query_from_Mac10[[#This Row],[CogsIncreasebyTYPE]])</f>
        <v>13.57</v>
      </c>
      <c r="M4094" s="47">
        <f>Table_Query_from_Mac10[[#This Row],[Live-cost]]*Table_Query_from_Mac10[[#This Row],[qty_to_ship]]</f>
        <v>81.42</v>
      </c>
      <c r="N4094" s="47">
        <f>IF(Table_Query_from_Mac10[[#This Row],[item_no]]="KDA",-Table_Query_from_Mac10[[#This Row],[unit_price]],Table_Query_from_Mac10[[#This Row],[Net Unit]]*Table_Query_from_Mac10[[#This Row],[qty_to_ship]])</f>
        <v>217.62</v>
      </c>
      <c r="O4094" s="47">
        <f>SUMIFS(Summary!C:C,Summary!H:H,Table_Query_from_Mac10[[#This Row],[Juiceoc]])</f>
        <v>0</v>
      </c>
      <c r="P4094" s="47">
        <f>SUMIFS(Summary!D:D,Summary!H:H,Table_Query_from_Mac10[[#This Row],[Juiceoc]])</f>
        <v>0</v>
      </c>
      <c r="Q4094" s="47">
        <f>SUMIFS(Summary!E:E,Summary!H:H,Table_Query_from_Mac10[[#This Row],[Juiceoc]])</f>
        <v>0</v>
      </c>
      <c r="R4094" s="47">
        <f>Table_Query_from_Mac10[[#This Row],[Net Unit]]*(1+Table_Query_from_Mac10[[#This Row],[PriceIncreasebyType]])</f>
        <v>36.270000000000003</v>
      </c>
      <c r="S4094" s="47">
        <f>Table_Query_from_Mac10[[#This Row],[UnitPriceFuture]]*Table_Query_from_Mac10[[#This Row],[qtytoShipFuture]]</f>
        <v>217.62</v>
      </c>
      <c r="T4094" s="47">
        <f>ROUND(Table_Query_from_Mac10[[#This Row],[qty_to_ship]]*(1+Table_Query_from_Mac10[[#This Row],[VolumeIncreasebyType]]),0)</f>
        <v>6</v>
      </c>
      <c r="U4094" s="47">
        <f>Table_Query_from_Mac10[[#This Row],[qtytoShipFuture]]*Table_Query_from_Mac10[[#This Row],[Future-cost]]</f>
        <v>81.42</v>
      </c>
      <c r="V4094" s="47">
        <f>Table_Query_from_Mac10[[#This Row],[qtytoShipFuture]]-Table_Query_from_Mac10[[#This Row],[qty_to_ship]]</f>
        <v>0</v>
      </c>
      <c r="W4094" s="47">
        <f>Table_Query_from_Mac10[[#This Row],[UnitPriceFuture]]</f>
        <v>36.270000000000003</v>
      </c>
      <c r="X4094" s="47">
        <f>Table_Query_from_Mac10[[#This Row],[Unit Increase]]*Table_Query_from_Mac10[[#This Row],[UnitPriceFuture]]</f>
        <v>0</v>
      </c>
      <c r="Y4094" s="47">
        <f>Table_Query_from_Mac10[[#This Row],[Unit Increase]]*Table_Query_from_Mac10[[#This Row],[Future-cost]]</f>
        <v>0</v>
      </c>
      <c r="Z4094" s="47">
        <f>-(Table_Query_from_Mac10[[#This Row],[Incremental Sales]]+((Table_Query_from_Mac10[[#This Row],[Incremental Sales]]*-(SUM(Summary!$S$8:$S$9)))))*Summary!$S$18</f>
        <v>0</v>
      </c>
      <c r="AA4094" s="47">
        <f>IFERROR(Table_Query_from_Mac10[[#This Row],[Incremental Cost]]/Table_Query_from_Mac10[[#This Row],[Incremental Sales]],0)</f>
        <v>0</v>
      </c>
      <c r="AB4094" s="47">
        <f>IFERROR(Table_Query_from_Mac10[[#This Row],[TotalCostFuture]]/Table_Query_from_Mac10[[#This Row],[totalsalesFuture]],0)</f>
        <v>0.37413840639647089</v>
      </c>
      <c r="AN4094" s="30">
        <v>24</v>
      </c>
      <c r="AO4094">
        <f t="shared" si="126"/>
        <v>6</v>
      </c>
      <c r="AQ4094" s="30">
        <v>103.64</v>
      </c>
      <c r="AR4094">
        <f t="shared" si="127"/>
        <v>36.270000000000003</v>
      </c>
    </row>
    <row r="4095" spans="1:44" x14ac:dyDescent="0.25">
      <c r="A4095">
        <v>90409</v>
      </c>
      <c r="B4095">
        <v>4</v>
      </c>
      <c r="C4095" t="s">
        <v>56</v>
      </c>
      <c r="D4095" t="s">
        <v>81</v>
      </c>
      <c r="E4095">
        <v>12</v>
      </c>
      <c r="F4095">
        <v>5.05</v>
      </c>
      <c r="G4095">
        <v>12.54</v>
      </c>
      <c r="H4095" s="1">
        <v>44839</v>
      </c>
      <c r="I4095" s="20">
        <v>0</v>
      </c>
      <c r="J4095" s="47">
        <f>Table_Query_from_Mac10[[#This Row],[unit_price]]-(Table_Query_from_Mac10[[#This Row],[unit_price]]*(Table_Query_from_Mac10[[#This Row],[discount_pct]]/100))</f>
        <v>12.54</v>
      </c>
      <c r="K4095" s="47">
        <f>Table_Query_from_Mac10[[#This Row],[unit_cost]]</f>
        <v>5.05</v>
      </c>
      <c r="L4095" s="47">
        <f>Table_Query_from_Mac10[[#This Row],[Live-cost]]*(1+Table_Query_from_Mac10[[#This Row],[CogsIncreasebyTYPE]])</f>
        <v>5.05</v>
      </c>
      <c r="M4095" s="47">
        <f>Table_Query_from_Mac10[[#This Row],[Live-cost]]*Table_Query_from_Mac10[[#This Row],[qty_to_ship]]</f>
        <v>60.599999999999994</v>
      </c>
      <c r="N4095" s="47">
        <f>IF(Table_Query_from_Mac10[[#This Row],[item_no]]="KDA",-Table_Query_from_Mac10[[#This Row],[unit_price]],Table_Query_from_Mac10[[#This Row],[Net Unit]]*Table_Query_from_Mac10[[#This Row],[qty_to_ship]])</f>
        <v>150.47999999999999</v>
      </c>
      <c r="O4095" s="47">
        <f>SUMIFS(Summary!C:C,Summary!H:H,Table_Query_from_Mac10[[#This Row],[Juiceoc]])</f>
        <v>0</v>
      </c>
      <c r="P4095" s="47">
        <f>SUMIFS(Summary!D:D,Summary!H:H,Table_Query_from_Mac10[[#This Row],[Juiceoc]])</f>
        <v>0</v>
      </c>
      <c r="Q4095" s="47">
        <f>SUMIFS(Summary!E:E,Summary!H:H,Table_Query_from_Mac10[[#This Row],[Juiceoc]])</f>
        <v>0</v>
      </c>
      <c r="R4095" s="47">
        <f>Table_Query_from_Mac10[[#This Row],[Net Unit]]*(1+Table_Query_from_Mac10[[#This Row],[PriceIncreasebyType]])</f>
        <v>12.54</v>
      </c>
      <c r="S4095" s="47">
        <f>Table_Query_from_Mac10[[#This Row],[UnitPriceFuture]]*Table_Query_from_Mac10[[#This Row],[qtytoShipFuture]]</f>
        <v>150.47999999999999</v>
      </c>
      <c r="T4095" s="47">
        <f>ROUND(Table_Query_from_Mac10[[#This Row],[qty_to_ship]]*(1+Table_Query_from_Mac10[[#This Row],[VolumeIncreasebyType]]),0)</f>
        <v>12</v>
      </c>
      <c r="U4095" s="47">
        <f>Table_Query_from_Mac10[[#This Row],[qtytoShipFuture]]*Table_Query_from_Mac10[[#This Row],[Future-cost]]</f>
        <v>60.599999999999994</v>
      </c>
      <c r="V4095" s="47">
        <f>Table_Query_from_Mac10[[#This Row],[qtytoShipFuture]]-Table_Query_from_Mac10[[#This Row],[qty_to_ship]]</f>
        <v>0</v>
      </c>
      <c r="W4095" s="47">
        <f>Table_Query_from_Mac10[[#This Row],[UnitPriceFuture]]</f>
        <v>12.54</v>
      </c>
      <c r="X4095" s="47">
        <f>Table_Query_from_Mac10[[#This Row],[Unit Increase]]*Table_Query_from_Mac10[[#This Row],[UnitPriceFuture]]</f>
        <v>0</v>
      </c>
      <c r="Y4095" s="47">
        <f>Table_Query_from_Mac10[[#This Row],[Unit Increase]]*Table_Query_from_Mac10[[#This Row],[Future-cost]]</f>
        <v>0</v>
      </c>
      <c r="Z4095" s="47">
        <f>-(Table_Query_from_Mac10[[#This Row],[Incremental Sales]]+((Table_Query_from_Mac10[[#This Row],[Incremental Sales]]*-(SUM(Summary!$S$8:$S$9)))))*Summary!$S$18</f>
        <v>0</v>
      </c>
      <c r="AA4095" s="47">
        <f>IFERROR(Table_Query_from_Mac10[[#This Row],[Incremental Cost]]/Table_Query_from_Mac10[[#This Row],[Incremental Sales]],0)</f>
        <v>0</v>
      </c>
      <c r="AB4095" s="47">
        <f>IFERROR(Table_Query_from_Mac10[[#This Row],[TotalCostFuture]]/Table_Query_from_Mac10[[#This Row],[totalsalesFuture]],0)</f>
        <v>0.40271132376395535</v>
      </c>
      <c r="AN4095" s="31">
        <v>45</v>
      </c>
      <c r="AO4095">
        <f t="shared" si="126"/>
        <v>12</v>
      </c>
      <c r="AQ4095" s="31">
        <v>35.83</v>
      </c>
      <c r="AR4095">
        <f t="shared" si="127"/>
        <v>12.54</v>
      </c>
    </row>
    <row r="4096" spans="1:44" x14ac:dyDescent="0.25">
      <c r="A4096">
        <v>90409</v>
      </c>
      <c r="B4096">
        <v>5</v>
      </c>
      <c r="C4096" t="s">
        <v>56</v>
      </c>
      <c r="D4096" t="s">
        <v>81</v>
      </c>
      <c r="E4096">
        <v>12</v>
      </c>
      <c r="F4096">
        <v>5.45</v>
      </c>
      <c r="G4096">
        <v>13.52</v>
      </c>
      <c r="H4096" s="1">
        <v>44839</v>
      </c>
      <c r="I4096" s="20">
        <v>0</v>
      </c>
      <c r="J4096" s="47">
        <f>Table_Query_from_Mac10[[#This Row],[unit_price]]-(Table_Query_from_Mac10[[#This Row],[unit_price]]*(Table_Query_from_Mac10[[#This Row],[discount_pct]]/100))</f>
        <v>13.52</v>
      </c>
      <c r="K4096" s="47">
        <f>Table_Query_from_Mac10[[#This Row],[unit_cost]]</f>
        <v>5.45</v>
      </c>
      <c r="L4096" s="47">
        <f>Table_Query_from_Mac10[[#This Row],[Live-cost]]*(1+Table_Query_from_Mac10[[#This Row],[CogsIncreasebyTYPE]])</f>
        <v>5.45</v>
      </c>
      <c r="M4096" s="47">
        <f>Table_Query_from_Mac10[[#This Row],[Live-cost]]*Table_Query_from_Mac10[[#This Row],[qty_to_ship]]</f>
        <v>65.400000000000006</v>
      </c>
      <c r="N4096" s="47">
        <f>IF(Table_Query_from_Mac10[[#This Row],[item_no]]="KDA",-Table_Query_from_Mac10[[#This Row],[unit_price]],Table_Query_from_Mac10[[#This Row],[Net Unit]]*Table_Query_from_Mac10[[#This Row],[qty_to_ship]])</f>
        <v>162.24</v>
      </c>
      <c r="O4096" s="47">
        <f>SUMIFS(Summary!C:C,Summary!H:H,Table_Query_from_Mac10[[#This Row],[Juiceoc]])</f>
        <v>0</v>
      </c>
      <c r="P4096" s="47">
        <f>SUMIFS(Summary!D:D,Summary!H:H,Table_Query_from_Mac10[[#This Row],[Juiceoc]])</f>
        <v>0</v>
      </c>
      <c r="Q4096" s="47">
        <f>SUMIFS(Summary!E:E,Summary!H:H,Table_Query_from_Mac10[[#This Row],[Juiceoc]])</f>
        <v>0</v>
      </c>
      <c r="R4096" s="47">
        <f>Table_Query_from_Mac10[[#This Row],[Net Unit]]*(1+Table_Query_from_Mac10[[#This Row],[PriceIncreasebyType]])</f>
        <v>13.52</v>
      </c>
      <c r="S4096" s="47">
        <f>Table_Query_from_Mac10[[#This Row],[UnitPriceFuture]]*Table_Query_from_Mac10[[#This Row],[qtytoShipFuture]]</f>
        <v>162.24</v>
      </c>
      <c r="T4096" s="47">
        <f>ROUND(Table_Query_from_Mac10[[#This Row],[qty_to_ship]]*(1+Table_Query_from_Mac10[[#This Row],[VolumeIncreasebyType]]),0)</f>
        <v>12</v>
      </c>
      <c r="U4096" s="47">
        <f>Table_Query_from_Mac10[[#This Row],[qtytoShipFuture]]*Table_Query_from_Mac10[[#This Row],[Future-cost]]</f>
        <v>65.400000000000006</v>
      </c>
      <c r="V4096" s="47">
        <f>Table_Query_from_Mac10[[#This Row],[qtytoShipFuture]]-Table_Query_from_Mac10[[#This Row],[qty_to_ship]]</f>
        <v>0</v>
      </c>
      <c r="W4096" s="47">
        <f>Table_Query_from_Mac10[[#This Row],[UnitPriceFuture]]</f>
        <v>13.52</v>
      </c>
      <c r="X4096" s="47">
        <f>Table_Query_from_Mac10[[#This Row],[Unit Increase]]*Table_Query_from_Mac10[[#This Row],[UnitPriceFuture]]</f>
        <v>0</v>
      </c>
      <c r="Y4096" s="47">
        <f>Table_Query_from_Mac10[[#This Row],[Unit Increase]]*Table_Query_from_Mac10[[#This Row],[Future-cost]]</f>
        <v>0</v>
      </c>
      <c r="Z4096" s="47">
        <f>-(Table_Query_from_Mac10[[#This Row],[Incremental Sales]]+((Table_Query_from_Mac10[[#This Row],[Incremental Sales]]*-(SUM(Summary!$S$8:$S$9)))))*Summary!$S$18</f>
        <v>0</v>
      </c>
      <c r="AA4096" s="47">
        <f>IFERROR(Table_Query_from_Mac10[[#This Row],[Incremental Cost]]/Table_Query_from_Mac10[[#This Row],[Incremental Sales]],0)</f>
        <v>0</v>
      </c>
      <c r="AB4096" s="47">
        <f>IFERROR(Table_Query_from_Mac10[[#This Row],[TotalCostFuture]]/Table_Query_from_Mac10[[#This Row],[totalsalesFuture]],0)</f>
        <v>0.40310650887573968</v>
      </c>
      <c r="AN4096" s="30">
        <v>45</v>
      </c>
      <c r="AO4096">
        <f t="shared" si="126"/>
        <v>12</v>
      </c>
      <c r="AQ4096" s="30">
        <v>38.619999999999997</v>
      </c>
      <c r="AR4096">
        <f t="shared" si="127"/>
        <v>13.52</v>
      </c>
    </row>
    <row r="4097" spans="1:44" x14ac:dyDescent="0.25">
      <c r="A4097">
        <v>90409</v>
      </c>
      <c r="B4097">
        <v>6</v>
      </c>
      <c r="C4097" t="s">
        <v>56</v>
      </c>
      <c r="D4097" t="s">
        <v>81</v>
      </c>
      <c r="E4097">
        <v>27</v>
      </c>
      <c r="F4097">
        <v>10.43</v>
      </c>
      <c r="G4097">
        <v>25.74</v>
      </c>
      <c r="H4097" s="1">
        <v>44839</v>
      </c>
      <c r="I4097" s="20">
        <v>0</v>
      </c>
      <c r="J4097" s="47">
        <f>Table_Query_from_Mac10[[#This Row],[unit_price]]-(Table_Query_from_Mac10[[#This Row],[unit_price]]*(Table_Query_from_Mac10[[#This Row],[discount_pct]]/100))</f>
        <v>25.74</v>
      </c>
      <c r="K4097" s="47">
        <f>Table_Query_from_Mac10[[#This Row],[unit_cost]]</f>
        <v>10.43</v>
      </c>
      <c r="L4097" s="47">
        <f>Table_Query_from_Mac10[[#This Row],[Live-cost]]*(1+Table_Query_from_Mac10[[#This Row],[CogsIncreasebyTYPE]])</f>
        <v>10.43</v>
      </c>
      <c r="M4097" s="47">
        <f>Table_Query_from_Mac10[[#This Row],[Live-cost]]*Table_Query_from_Mac10[[#This Row],[qty_to_ship]]</f>
        <v>281.61</v>
      </c>
      <c r="N4097" s="47">
        <f>IF(Table_Query_from_Mac10[[#This Row],[item_no]]="KDA",-Table_Query_from_Mac10[[#This Row],[unit_price]],Table_Query_from_Mac10[[#This Row],[Net Unit]]*Table_Query_from_Mac10[[#This Row],[qty_to_ship]])</f>
        <v>694.9799999999999</v>
      </c>
      <c r="O4097" s="47">
        <f>SUMIFS(Summary!C:C,Summary!H:H,Table_Query_from_Mac10[[#This Row],[Juiceoc]])</f>
        <v>0</v>
      </c>
      <c r="P4097" s="47">
        <f>SUMIFS(Summary!D:D,Summary!H:H,Table_Query_from_Mac10[[#This Row],[Juiceoc]])</f>
        <v>0</v>
      </c>
      <c r="Q4097" s="47">
        <f>SUMIFS(Summary!E:E,Summary!H:H,Table_Query_from_Mac10[[#This Row],[Juiceoc]])</f>
        <v>0</v>
      </c>
      <c r="R4097" s="47">
        <f>Table_Query_from_Mac10[[#This Row],[Net Unit]]*(1+Table_Query_from_Mac10[[#This Row],[PriceIncreasebyType]])</f>
        <v>25.74</v>
      </c>
      <c r="S4097" s="47">
        <f>Table_Query_from_Mac10[[#This Row],[UnitPriceFuture]]*Table_Query_from_Mac10[[#This Row],[qtytoShipFuture]]</f>
        <v>694.9799999999999</v>
      </c>
      <c r="T4097" s="47">
        <f>ROUND(Table_Query_from_Mac10[[#This Row],[qty_to_ship]]*(1+Table_Query_from_Mac10[[#This Row],[VolumeIncreasebyType]]),0)</f>
        <v>27</v>
      </c>
      <c r="U4097" s="47">
        <f>Table_Query_from_Mac10[[#This Row],[qtytoShipFuture]]*Table_Query_from_Mac10[[#This Row],[Future-cost]]</f>
        <v>281.61</v>
      </c>
      <c r="V4097" s="47">
        <f>Table_Query_from_Mac10[[#This Row],[qtytoShipFuture]]-Table_Query_from_Mac10[[#This Row],[qty_to_ship]]</f>
        <v>0</v>
      </c>
      <c r="W4097" s="47">
        <f>Table_Query_from_Mac10[[#This Row],[UnitPriceFuture]]</f>
        <v>25.74</v>
      </c>
      <c r="X4097" s="47">
        <f>Table_Query_from_Mac10[[#This Row],[Unit Increase]]*Table_Query_from_Mac10[[#This Row],[UnitPriceFuture]]</f>
        <v>0</v>
      </c>
      <c r="Y4097" s="47">
        <f>Table_Query_from_Mac10[[#This Row],[Unit Increase]]*Table_Query_from_Mac10[[#This Row],[Future-cost]]</f>
        <v>0</v>
      </c>
      <c r="Z4097" s="47">
        <f>-(Table_Query_from_Mac10[[#This Row],[Incremental Sales]]+((Table_Query_from_Mac10[[#This Row],[Incremental Sales]]*-(SUM(Summary!$S$8:$S$9)))))*Summary!$S$18</f>
        <v>0</v>
      </c>
      <c r="AA4097" s="47">
        <f>IFERROR(Table_Query_from_Mac10[[#This Row],[Incremental Cost]]/Table_Query_from_Mac10[[#This Row],[Incremental Sales]],0)</f>
        <v>0</v>
      </c>
      <c r="AB4097" s="47">
        <f>IFERROR(Table_Query_from_Mac10[[#This Row],[TotalCostFuture]]/Table_Query_from_Mac10[[#This Row],[totalsalesFuture]],0)</f>
        <v>0.40520590520590527</v>
      </c>
      <c r="AN4097" s="31">
        <v>108</v>
      </c>
      <c r="AO4097">
        <f t="shared" si="126"/>
        <v>27</v>
      </c>
      <c r="AQ4097" s="31">
        <v>73.55</v>
      </c>
      <c r="AR4097">
        <f t="shared" si="127"/>
        <v>25.74</v>
      </c>
    </row>
    <row r="4098" spans="1:44" x14ac:dyDescent="0.25">
      <c r="A4098">
        <v>90409</v>
      </c>
      <c r="B4098">
        <v>7</v>
      </c>
      <c r="C4098" t="s">
        <v>55</v>
      </c>
      <c r="D4098" t="s">
        <v>81</v>
      </c>
      <c r="E4098">
        <v>24</v>
      </c>
      <c r="F4098">
        <v>7.04</v>
      </c>
      <c r="G4098">
        <v>17.46</v>
      </c>
      <c r="H4098" s="1">
        <v>44839</v>
      </c>
      <c r="I4098" s="20">
        <v>0</v>
      </c>
      <c r="J4098" s="47">
        <f>Table_Query_from_Mac10[[#This Row],[unit_price]]-(Table_Query_from_Mac10[[#This Row],[unit_price]]*(Table_Query_from_Mac10[[#This Row],[discount_pct]]/100))</f>
        <v>17.46</v>
      </c>
      <c r="K4098" s="47">
        <f>Table_Query_from_Mac10[[#This Row],[unit_cost]]</f>
        <v>7.04</v>
      </c>
      <c r="L4098" s="47">
        <f>Table_Query_from_Mac10[[#This Row],[Live-cost]]*(1+Table_Query_from_Mac10[[#This Row],[CogsIncreasebyTYPE]])</f>
        <v>7.04</v>
      </c>
      <c r="M4098" s="47">
        <f>Table_Query_from_Mac10[[#This Row],[Live-cost]]*Table_Query_from_Mac10[[#This Row],[qty_to_ship]]</f>
        <v>168.96</v>
      </c>
      <c r="N4098" s="47">
        <f>IF(Table_Query_from_Mac10[[#This Row],[item_no]]="KDA",-Table_Query_from_Mac10[[#This Row],[unit_price]],Table_Query_from_Mac10[[#This Row],[Net Unit]]*Table_Query_from_Mac10[[#This Row],[qty_to_ship]])</f>
        <v>419.04</v>
      </c>
      <c r="O4098" s="47">
        <f>SUMIFS(Summary!C:C,Summary!H:H,Table_Query_from_Mac10[[#This Row],[Juiceoc]])</f>
        <v>0</v>
      </c>
      <c r="P4098" s="47">
        <f>SUMIFS(Summary!D:D,Summary!H:H,Table_Query_from_Mac10[[#This Row],[Juiceoc]])</f>
        <v>0</v>
      </c>
      <c r="Q4098" s="47">
        <f>SUMIFS(Summary!E:E,Summary!H:H,Table_Query_from_Mac10[[#This Row],[Juiceoc]])</f>
        <v>0</v>
      </c>
      <c r="R4098" s="47">
        <f>Table_Query_from_Mac10[[#This Row],[Net Unit]]*(1+Table_Query_from_Mac10[[#This Row],[PriceIncreasebyType]])</f>
        <v>17.46</v>
      </c>
      <c r="S4098" s="47">
        <f>Table_Query_from_Mac10[[#This Row],[UnitPriceFuture]]*Table_Query_from_Mac10[[#This Row],[qtytoShipFuture]]</f>
        <v>419.04</v>
      </c>
      <c r="T4098" s="47">
        <f>ROUND(Table_Query_from_Mac10[[#This Row],[qty_to_ship]]*(1+Table_Query_from_Mac10[[#This Row],[VolumeIncreasebyType]]),0)</f>
        <v>24</v>
      </c>
      <c r="U4098" s="47">
        <f>Table_Query_from_Mac10[[#This Row],[qtytoShipFuture]]*Table_Query_from_Mac10[[#This Row],[Future-cost]]</f>
        <v>168.96</v>
      </c>
      <c r="V4098" s="47">
        <f>Table_Query_from_Mac10[[#This Row],[qtytoShipFuture]]-Table_Query_from_Mac10[[#This Row],[qty_to_ship]]</f>
        <v>0</v>
      </c>
      <c r="W4098" s="47">
        <f>Table_Query_from_Mac10[[#This Row],[UnitPriceFuture]]</f>
        <v>17.46</v>
      </c>
      <c r="X4098" s="47">
        <f>Table_Query_from_Mac10[[#This Row],[Unit Increase]]*Table_Query_from_Mac10[[#This Row],[UnitPriceFuture]]</f>
        <v>0</v>
      </c>
      <c r="Y4098" s="47">
        <f>Table_Query_from_Mac10[[#This Row],[Unit Increase]]*Table_Query_from_Mac10[[#This Row],[Future-cost]]</f>
        <v>0</v>
      </c>
      <c r="Z4098" s="47">
        <f>-(Table_Query_from_Mac10[[#This Row],[Incremental Sales]]+((Table_Query_from_Mac10[[#This Row],[Incremental Sales]]*-(SUM(Summary!$S$8:$S$9)))))*Summary!$S$18</f>
        <v>0</v>
      </c>
      <c r="AA4098" s="47">
        <f>IFERROR(Table_Query_from_Mac10[[#This Row],[Incremental Cost]]/Table_Query_from_Mac10[[#This Row],[Incremental Sales]],0)</f>
        <v>0</v>
      </c>
      <c r="AB4098" s="47">
        <f>IFERROR(Table_Query_from_Mac10[[#This Row],[TotalCostFuture]]/Table_Query_from_Mac10[[#This Row],[totalsalesFuture]],0)</f>
        <v>0.4032073310423826</v>
      </c>
      <c r="AN4098" s="30">
        <v>96</v>
      </c>
      <c r="AO4098">
        <f t="shared" si="126"/>
        <v>24</v>
      </c>
      <c r="AQ4098" s="30">
        <v>49.89</v>
      </c>
      <c r="AR4098">
        <f t="shared" si="127"/>
        <v>17.46</v>
      </c>
    </row>
    <row r="4099" spans="1:44" x14ac:dyDescent="0.25">
      <c r="A4099">
        <v>90410</v>
      </c>
      <c r="B4099">
        <v>1</v>
      </c>
      <c r="C4099" t="s">
        <v>55</v>
      </c>
      <c r="D4099" t="s">
        <v>81</v>
      </c>
      <c r="E4099">
        <v>102</v>
      </c>
      <c r="F4099">
        <v>5.88</v>
      </c>
      <c r="G4099">
        <v>14.3</v>
      </c>
      <c r="H4099" s="1">
        <v>44839</v>
      </c>
      <c r="I4099" s="20">
        <v>0</v>
      </c>
      <c r="J4099" s="47">
        <f>Table_Query_from_Mac10[[#This Row],[unit_price]]-(Table_Query_from_Mac10[[#This Row],[unit_price]]*(Table_Query_from_Mac10[[#This Row],[discount_pct]]/100))</f>
        <v>14.3</v>
      </c>
      <c r="K4099" s="47">
        <f>Table_Query_from_Mac10[[#This Row],[unit_cost]]</f>
        <v>5.88</v>
      </c>
      <c r="L4099" s="47">
        <f>Table_Query_from_Mac10[[#This Row],[Live-cost]]*(1+Table_Query_from_Mac10[[#This Row],[CogsIncreasebyTYPE]])</f>
        <v>5.88</v>
      </c>
      <c r="M4099" s="47">
        <f>Table_Query_from_Mac10[[#This Row],[Live-cost]]*Table_Query_from_Mac10[[#This Row],[qty_to_ship]]</f>
        <v>599.76</v>
      </c>
      <c r="N4099" s="47">
        <f>IF(Table_Query_from_Mac10[[#This Row],[item_no]]="KDA",-Table_Query_from_Mac10[[#This Row],[unit_price]],Table_Query_from_Mac10[[#This Row],[Net Unit]]*Table_Query_from_Mac10[[#This Row],[qty_to_ship]])</f>
        <v>1458.6000000000001</v>
      </c>
      <c r="O4099" s="47">
        <f>SUMIFS(Summary!C:C,Summary!H:H,Table_Query_from_Mac10[[#This Row],[Juiceoc]])</f>
        <v>0</v>
      </c>
      <c r="P4099" s="47">
        <f>SUMIFS(Summary!D:D,Summary!H:H,Table_Query_from_Mac10[[#This Row],[Juiceoc]])</f>
        <v>0</v>
      </c>
      <c r="Q4099" s="47">
        <f>SUMIFS(Summary!E:E,Summary!H:H,Table_Query_from_Mac10[[#This Row],[Juiceoc]])</f>
        <v>0</v>
      </c>
      <c r="R4099" s="47">
        <f>Table_Query_from_Mac10[[#This Row],[Net Unit]]*(1+Table_Query_from_Mac10[[#This Row],[PriceIncreasebyType]])</f>
        <v>14.3</v>
      </c>
      <c r="S4099" s="47">
        <f>Table_Query_from_Mac10[[#This Row],[UnitPriceFuture]]*Table_Query_from_Mac10[[#This Row],[qtytoShipFuture]]</f>
        <v>1458.6000000000001</v>
      </c>
      <c r="T4099" s="47">
        <f>ROUND(Table_Query_from_Mac10[[#This Row],[qty_to_ship]]*(1+Table_Query_from_Mac10[[#This Row],[VolumeIncreasebyType]]),0)</f>
        <v>102</v>
      </c>
      <c r="U4099" s="47">
        <f>Table_Query_from_Mac10[[#This Row],[qtytoShipFuture]]*Table_Query_from_Mac10[[#This Row],[Future-cost]]</f>
        <v>599.76</v>
      </c>
      <c r="V4099" s="47">
        <f>Table_Query_from_Mac10[[#This Row],[qtytoShipFuture]]-Table_Query_from_Mac10[[#This Row],[qty_to_ship]]</f>
        <v>0</v>
      </c>
      <c r="W4099" s="47">
        <f>Table_Query_from_Mac10[[#This Row],[UnitPriceFuture]]</f>
        <v>14.3</v>
      </c>
      <c r="X4099" s="47">
        <f>Table_Query_from_Mac10[[#This Row],[Unit Increase]]*Table_Query_from_Mac10[[#This Row],[UnitPriceFuture]]</f>
        <v>0</v>
      </c>
      <c r="Y4099" s="47">
        <f>Table_Query_from_Mac10[[#This Row],[Unit Increase]]*Table_Query_from_Mac10[[#This Row],[Future-cost]]</f>
        <v>0</v>
      </c>
      <c r="Z4099" s="47">
        <f>-(Table_Query_from_Mac10[[#This Row],[Incremental Sales]]+((Table_Query_from_Mac10[[#This Row],[Incremental Sales]]*-(SUM(Summary!$S$8:$S$9)))))*Summary!$S$18</f>
        <v>0</v>
      </c>
      <c r="AA4099" s="47">
        <f>IFERROR(Table_Query_from_Mac10[[#This Row],[Incremental Cost]]/Table_Query_from_Mac10[[#This Row],[Incremental Sales]],0)</f>
        <v>0</v>
      </c>
      <c r="AB4099" s="47">
        <f>IFERROR(Table_Query_from_Mac10[[#This Row],[TotalCostFuture]]/Table_Query_from_Mac10[[#This Row],[totalsalesFuture]],0)</f>
        <v>0.41118881118881112</v>
      </c>
      <c r="AN4099" s="31">
        <v>405</v>
      </c>
      <c r="AO4099">
        <f t="shared" ref="AO4099:AO4162" si="128">CEILING(AN4099/4,1)</f>
        <v>102</v>
      </c>
      <c r="AQ4099" s="31">
        <v>40.869999999999997</v>
      </c>
      <c r="AR4099">
        <f t="shared" ref="AR4099:AR4162" si="129">ROUND(AQ4099/5*1.75,2)</f>
        <v>14.3</v>
      </c>
    </row>
    <row r="4100" spans="1:44" x14ac:dyDescent="0.25">
      <c r="A4100">
        <v>90410</v>
      </c>
      <c r="B4100">
        <v>2</v>
      </c>
      <c r="C4100" t="s">
        <v>56</v>
      </c>
      <c r="D4100" t="s">
        <v>81</v>
      </c>
      <c r="E4100">
        <v>54</v>
      </c>
      <c r="F4100">
        <v>10.43</v>
      </c>
      <c r="G4100">
        <v>25.74</v>
      </c>
      <c r="H4100" s="1">
        <v>44839</v>
      </c>
      <c r="I4100" s="20">
        <v>0</v>
      </c>
      <c r="J4100" s="47">
        <f>Table_Query_from_Mac10[[#This Row],[unit_price]]-(Table_Query_from_Mac10[[#This Row],[unit_price]]*(Table_Query_from_Mac10[[#This Row],[discount_pct]]/100))</f>
        <v>25.74</v>
      </c>
      <c r="K4100" s="47">
        <f>Table_Query_from_Mac10[[#This Row],[unit_cost]]</f>
        <v>10.43</v>
      </c>
      <c r="L4100" s="47">
        <f>Table_Query_from_Mac10[[#This Row],[Live-cost]]*(1+Table_Query_from_Mac10[[#This Row],[CogsIncreasebyTYPE]])</f>
        <v>10.43</v>
      </c>
      <c r="M4100" s="47">
        <f>Table_Query_from_Mac10[[#This Row],[Live-cost]]*Table_Query_from_Mac10[[#This Row],[qty_to_ship]]</f>
        <v>563.22</v>
      </c>
      <c r="N4100" s="47">
        <f>IF(Table_Query_from_Mac10[[#This Row],[item_no]]="KDA",-Table_Query_from_Mac10[[#This Row],[unit_price]],Table_Query_from_Mac10[[#This Row],[Net Unit]]*Table_Query_from_Mac10[[#This Row],[qty_to_ship]])</f>
        <v>1389.9599999999998</v>
      </c>
      <c r="O4100" s="47">
        <f>SUMIFS(Summary!C:C,Summary!H:H,Table_Query_from_Mac10[[#This Row],[Juiceoc]])</f>
        <v>0</v>
      </c>
      <c r="P4100" s="47">
        <f>SUMIFS(Summary!D:D,Summary!H:H,Table_Query_from_Mac10[[#This Row],[Juiceoc]])</f>
        <v>0</v>
      </c>
      <c r="Q4100" s="47">
        <f>SUMIFS(Summary!E:E,Summary!H:H,Table_Query_from_Mac10[[#This Row],[Juiceoc]])</f>
        <v>0</v>
      </c>
      <c r="R4100" s="47">
        <f>Table_Query_from_Mac10[[#This Row],[Net Unit]]*(1+Table_Query_from_Mac10[[#This Row],[PriceIncreasebyType]])</f>
        <v>25.74</v>
      </c>
      <c r="S4100" s="47">
        <f>Table_Query_from_Mac10[[#This Row],[UnitPriceFuture]]*Table_Query_from_Mac10[[#This Row],[qtytoShipFuture]]</f>
        <v>1389.9599999999998</v>
      </c>
      <c r="T4100" s="47">
        <f>ROUND(Table_Query_from_Mac10[[#This Row],[qty_to_ship]]*(1+Table_Query_from_Mac10[[#This Row],[VolumeIncreasebyType]]),0)</f>
        <v>54</v>
      </c>
      <c r="U4100" s="47">
        <f>Table_Query_from_Mac10[[#This Row],[qtytoShipFuture]]*Table_Query_from_Mac10[[#This Row],[Future-cost]]</f>
        <v>563.22</v>
      </c>
      <c r="V4100" s="47">
        <f>Table_Query_from_Mac10[[#This Row],[qtytoShipFuture]]-Table_Query_from_Mac10[[#This Row],[qty_to_ship]]</f>
        <v>0</v>
      </c>
      <c r="W4100" s="47">
        <f>Table_Query_from_Mac10[[#This Row],[UnitPriceFuture]]</f>
        <v>25.74</v>
      </c>
      <c r="X4100" s="47">
        <f>Table_Query_from_Mac10[[#This Row],[Unit Increase]]*Table_Query_from_Mac10[[#This Row],[UnitPriceFuture]]</f>
        <v>0</v>
      </c>
      <c r="Y4100" s="47">
        <f>Table_Query_from_Mac10[[#This Row],[Unit Increase]]*Table_Query_from_Mac10[[#This Row],[Future-cost]]</f>
        <v>0</v>
      </c>
      <c r="Z4100" s="47">
        <f>-(Table_Query_from_Mac10[[#This Row],[Incremental Sales]]+((Table_Query_from_Mac10[[#This Row],[Incremental Sales]]*-(SUM(Summary!$S$8:$S$9)))))*Summary!$S$18</f>
        <v>0</v>
      </c>
      <c r="AA4100" s="47">
        <f>IFERROR(Table_Query_from_Mac10[[#This Row],[Incremental Cost]]/Table_Query_from_Mac10[[#This Row],[Incremental Sales]],0)</f>
        <v>0</v>
      </c>
      <c r="AB4100" s="47">
        <f>IFERROR(Table_Query_from_Mac10[[#This Row],[TotalCostFuture]]/Table_Query_from_Mac10[[#This Row],[totalsalesFuture]],0)</f>
        <v>0.40520590520590527</v>
      </c>
      <c r="AN4100" s="30">
        <v>216</v>
      </c>
      <c r="AO4100">
        <f t="shared" si="128"/>
        <v>54</v>
      </c>
      <c r="AQ4100" s="30">
        <v>73.55</v>
      </c>
      <c r="AR4100">
        <f t="shared" si="129"/>
        <v>25.74</v>
      </c>
    </row>
    <row r="4101" spans="1:44" x14ac:dyDescent="0.25">
      <c r="A4101">
        <v>90411</v>
      </c>
      <c r="B4101">
        <v>1</v>
      </c>
      <c r="C4101" t="s">
        <v>56</v>
      </c>
      <c r="D4101" t="s">
        <v>81</v>
      </c>
      <c r="E4101">
        <v>12</v>
      </c>
      <c r="F4101">
        <v>6.22</v>
      </c>
      <c r="G4101">
        <v>15.2</v>
      </c>
      <c r="H4101" s="1">
        <v>44838</v>
      </c>
      <c r="I4101" s="20">
        <v>0</v>
      </c>
      <c r="J4101" s="47">
        <f>Table_Query_from_Mac10[[#This Row],[unit_price]]-(Table_Query_from_Mac10[[#This Row],[unit_price]]*(Table_Query_from_Mac10[[#This Row],[discount_pct]]/100))</f>
        <v>15.2</v>
      </c>
      <c r="K4101" s="47">
        <f>Table_Query_from_Mac10[[#This Row],[unit_cost]]</f>
        <v>6.22</v>
      </c>
      <c r="L4101" s="47">
        <f>Table_Query_from_Mac10[[#This Row],[Live-cost]]*(1+Table_Query_from_Mac10[[#This Row],[CogsIncreasebyTYPE]])</f>
        <v>6.22</v>
      </c>
      <c r="M4101" s="47">
        <f>Table_Query_from_Mac10[[#This Row],[Live-cost]]*Table_Query_from_Mac10[[#This Row],[qty_to_ship]]</f>
        <v>74.64</v>
      </c>
      <c r="N4101" s="47">
        <f>IF(Table_Query_from_Mac10[[#This Row],[item_no]]="KDA",-Table_Query_from_Mac10[[#This Row],[unit_price]],Table_Query_from_Mac10[[#This Row],[Net Unit]]*Table_Query_from_Mac10[[#This Row],[qty_to_ship]])</f>
        <v>182.39999999999998</v>
      </c>
      <c r="O4101" s="47">
        <f>SUMIFS(Summary!C:C,Summary!H:H,Table_Query_from_Mac10[[#This Row],[Juiceoc]])</f>
        <v>0</v>
      </c>
      <c r="P4101" s="47">
        <f>SUMIFS(Summary!D:D,Summary!H:H,Table_Query_from_Mac10[[#This Row],[Juiceoc]])</f>
        <v>0</v>
      </c>
      <c r="Q4101" s="47">
        <f>SUMIFS(Summary!E:E,Summary!H:H,Table_Query_from_Mac10[[#This Row],[Juiceoc]])</f>
        <v>0</v>
      </c>
      <c r="R4101" s="47">
        <f>Table_Query_from_Mac10[[#This Row],[Net Unit]]*(1+Table_Query_from_Mac10[[#This Row],[PriceIncreasebyType]])</f>
        <v>15.2</v>
      </c>
      <c r="S4101" s="47">
        <f>Table_Query_from_Mac10[[#This Row],[UnitPriceFuture]]*Table_Query_from_Mac10[[#This Row],[qtytoShipFuture]]</f>
        <v>182.39999999999998</v>
      </c>
      <c r="T4101" s="47">
        <f>ROUND(Table_Query_from_Mac10[[#This Row],[qty_to_ship]]*(1+Table_Query_from_Mac10[[#This Row],[VolumeIncreasebyType]]),0)</f>
        <v>12</v>
      </c>
      <c r="U4101" s="47">
        <f>Table_Query_from_Mac10[[#This Row],[qtytoShipFuture]]*Table_Query_from_Mac10[[#This Row],[Future-cost]]</f>
        <v>74.64</v>
      </c>
      <c r="V4101" s="47">
        <f>Table_Query_from_Mac10[[#This Row],[qtytoShipFuture]]-Table_Query_from_Mac10[[#This Row],[qty_to_ship]]</f>
        <v>0</v>
      </c>
      <c r="W4101" s="47">
        <f>Table_Query_from_Mac10[[#This Row],[UnitPriceFuture]]</f>
        <v>15.2</v>
      </c>
      <c r="X4101" s="47">
        <f>Table_Query_from_Mac10[[#This Row],[Unit Increase]]*Table_Query_from_Mac10[[#This Row],[UnitPriceFuture]]</f>
        <v>0</v>
      </c>
      <c r="Y4101" s="47">
        <f>Table_Query_from_Mac10[[#This Row],[Unit Increase]]*Table_Query_from_Mac10[[#This Row],[Future-cost]]</f>
        <v>0</v>
      </c>
      <c r="Z4101" s="47">
        <f>-(Table_Query_from_Mac10[[#This Row],[Incremental Sales]]+((Table_Query_from_Mac10[[#This Row],[Incremental Sales]]*-(SUM(Summary!$S$8:$S$9)))))*Summary!$S$18</f>
        <v>0</v>
      </c>
      <c r="AA4101" s="47">
        <f>IFERROR(Table_Query_from_Mac10[[#This Row],[Incremental Cost]]/Table_Query_from_Mac10[[#This Row],[Incremental Sales]],0)</f>
        <v>0</v>
      </c>
      <c r="AB4101" s="47">
        <f>IFERROR(Table_Query_from_Mac10[[#This Row],[TotalCostFuture]]/Table_Query_from_Mac10[[#This Row],[totalsalesFuture]],0)</f>
        <v>0.40921052631578952</v>
      </c>
      <c r="AN4101" s="31">
        <v>48</v>
      </c>
      <c r="AO4101">
        <f t="shared" si="128"/>
        <v>12</v>
      </c>
      <c r="AQ4101" s="31">
        <v>43.44</v>
      </c>
      <c r="AR4101">
        <f t="shared" si="129"/>
        <v>15.2</v>
      </c>
    </row>
    <row r="4102" spans="1:44" x14ac:dyDescent="0.25">
      <c r="A4102">
        <v>90411</v>
      </c>
      <c r="B4102">
        <v>2</v>
      </c>
      <c r="C4102" t="s">
        <v>56</v>
      </c>
      <c r="D4102" t="s">
        <v>81</v>
      </c>
      <c r="E4102">
        <v>6</v>
      </c>
      <c r="F4102">
        <v>12.38</v>
      </c>
      <c r="G4102">
        <v>30.4</v>
      </c>
      <c r="H4102" s="1">
        <v>44838</v>
      </c>
      <c r="I4102" s="20">
        <v>0</v>
      </c>
      <c r="J4102" s="47">
        <f>Table_Query_from_Mac10[[#This Row],[unit_price]]-(Table_Query_from_Mac10[[#This Row],[unit_price]]*(Table_Query_from_Mac10[[#This Row],[discount_pct]]/100))</f>
        <v>30.4</v>
      </c>
      <c r="K4102" s="47">
        <f>Table_Query_from_Mac10[[#This Row],[unit_cost]]</f>
        <v>12.38</v>
      </c>
      <c r="L4102" s="47">
        <f>Table_Query_from_Mac10[[#This Row],[Live-cost]]*(1+Table_Query_from_Mac10[[#This Row],[CogsIncreasebyTYPE]])</f>
        <v>12.38</v>
      </c>
      <c r="M4102" s="47">
        <f>Table_Query_from_Mac10[[#This Row],[Live-cost]]*Table_Query_from_Mac10[[#This Row],[qty_to_ship]]</f>
        <v>74.28</v>
      </c>
      <c r="N4102" s="47">
        <f>IF(Table_Query_from_Mac10[[#This Row],[item_no]]="KDA",-Table_Query_from_Mac10[[#This Row],[unit_price]],Table_Query_from_Mac10[[#This Row],[Net Unit]]*Table_Query_from_Mac10[[#This Row],[qty_to_ship]])</f>
        <v>182.39999999999998</v>
      </c>
      <c r="O4102" s="47">
        <f>SUMIFS(Summary!C:C,Summary!H:H,Table_Query_from_Mac10[[#This Row],[Juiceoc]])</f>
        <v>0</v>
      </c>
      <c r="P4102" s="47">
        <f>SUMIFS(Summary!D:D,Summary!H:H,Table_Query_from_Mac10[[#This Row],[Juiceoc]])</f>
        <v>0</v>
      </c>
      <c r="Q4102" s="47">
        <f>SUMIFS(Summary!E:E,Summary!H:H,Table_Query_from_Mac10[[#This Row],[Juiceoc]])</f>
        <v>0</v>
      </c>
      <c r="R4102" s="47">
        <f>Table_Query_from_Mac10[[#This Row],[Net Unit]]*(1+Table_Query_from_Mac10[[#This Row],[PriceIncreasebyType]])</f>
        <v>30.4</v>
      </c>
      <c r="S4102" s="47">
        <f>Table_Query_from_Mac10[[#This Row],[UnitPriceFuture]]*Table_Query_from_Mac10[[#This Row],[qtytoShipFuture]]</f>
        <v>182.39999999999998</v>
      </c>
      <c r="T4102" s="47">
        <f>ROUND(Table_Query_from_Mac10[[#This Row],[qty_to_ship]]*(1+Table_Query_from_Mac10[[#This Row],[VolumeIncreasebyType]]),0)</f>
        <v>6</v>
      </c>
      <c r="U4102" s="47">
        <f>Table_Query_from_Mac10[[#This Row],[qtytoShipFuture]]*Table_Query_from_Mac10[[#This Row],[Future-cost]]</f>
        <v>74.28</v>
      </c>
      <c r="V4102" s="47">
        <f>Table_Query_from_Mac10[[#This Row],[qtytoShipFuture]]-Table_Query_from_Mac10[[#This Row],[qty_to_ship]]</f>
        <v>0</v>
      </c>
      <c r="W4102" s="47">
        <f>Table_Query_from_Mac10[[#This Row],[UnitPriceFuture]]</f>
        <v>30.4</v>
      </c>
      <c r="X4102" s="47">
        <f>Table_Query_from_Mac10[[#This Row],[Unit Increase]]*Table_Query_from_Mac10[[#This Row],[UnitPriceFuture]]</f>
        <v>0</v>
      </c>
      <c r="Y4102" s="47">
        <f>Table_Query_from_Mac10[[#This Row],[Unit Increase]]*Table_Query_from_Mac10[[#This Row],[Future-cost]]</f>
        <v>0</v>
      </c>
      <c r="Z4102" s="47">
        <f>-(Table_Query_from_Mac10[[#This Row],[Incremental Sales]]+((Table_Query_from_Mac10[[#This Row],[Incremental Sales]]*-(SUM(Summary!$S$8:$S$9)))))*Summary!$S$18</f>
        <v>0</v>
      </c>
      <c r="AA4102" s="47">
        <f>IFERROR(Table_Query_from_Mac10[[#This Row],[Incremental Cost]]/Table_Query_from_Mac10[[#This Row],[Incremental Sales]],0)</f>
        <v>0</v>
      </c>
      <c r="AB4102" s="47">
        <f>IFERROR(Table_Query_from_Mac10[[#This Row],[TotalCostFuture]]/Table_Query_from_Mac10[[#This Row],[totalsalesFuture]],0)</f>
        <v>0.40723684210526323</v>
      </c>
      <c r="AN4102" s="30">
        <v>24</v>
      </c>
      <c r="AO4102">
        <f t="shared" si="128"/>
        <v>6</v>
      </c>
      <c r="AQ4102" s="30">
        <v>86.86</v>
      </c>
      <c r="AR4102">
        <f t="shared" si="129"/>
        <v>30.4</v>
      </c>
    </row>
    <row r="4103" spans="1:44" x14ac:dyDescent="0.25">
      <c r="A4103">
        <v>90411</v>
      </c>
      <c r="B4103">
        <v>3</v>
      </c>
      <c r="C4103" t="s">
        <v>56</v>
      </c>
      <c r="D4103" t="s">
        <v>81</v>
      </c>
      <c r="E4103">
        <v>16</v>
      </c>
      <c r="F4103">
        <v>7.48</v>
      </c>
      <c r="G4103">
        <v>18.54</v>
      </c>
      <c r="H4103" s="1">
        <v>44838</v>
      </c>
      <c r="I4103" s="20">
        <v>0</v>
      </c>
      <c r="J4103" s="47">
        <f>Table_Query_from_Mac10[[#This Row],[unit_price]]-(Table_Query_from_Mac10[[#This Row],[unit_price]]*(Table_Query_from_Mac10[[#This Row],[discount_pct]]/100))</f>
        <v>18.54</v>
      </c>
      <c r="K4103" s="47">
        <f>Table_Query_from_Mac10[[#This Row],[unit_cost]]</f>
        <v>7.48</v>
      </c>
      <c r="L4103" s="47">
        <f>Table_Query_from_Mac10[[#This Row],[Live-cost]]*(1+Table_Query_from_Mac10[[#This Row],[CogsIncreasebyTYPE]])</f>
        <v>7.48</v>
      </c>
      <c r="M4103" s="47">
        <f>Table_Query_from_Mac10[[#This Row],[Live-cost]]*Table_Query_from_Mac10[[#This Row],[qty_to_ship]]</f>
        <v>119.68</v>
      </c>
      <c r="N4103" s="47">
        <f>IF(Table_Query_from_Mac10[[#This Row],[item_no]]="KDA",-Table_Query_from_Mac10[[#This Row],[unit_price]],Table_Query_from_Mac10[[#This Row],[Net Unit]]*Table_Query_from_Mac10[[#This Row],[qty_to_ship]])</f>
        <v>296.64</v>
      </c>
      <c r="O4103" s="47">
        <f>SUMIFS(Summary!C:C,Summary!H:H,Table_Query_from_Mac10[[#This Row],[Juiceoc]])</f>
        <v>0</v>
      </c>
      <c r="P4103" s="47">
        <f>SUMIFS(Summary!D:D,Summary!H:H,Table_Query_from_Mac10[[#This Row],[Juiceoc]])</f>
        <v>0</v>
      </c>
      <c r="Q4103" s="47">
        <f>SUMIFS(Summary!E:E,Summary!H:H,Table_Query_from_Mac10[[#This Row],[Juiceoc]])</f>
        <v>0</v>
      </c>
      <c r="R4103" s="47">
        <f>Table_Query_from_Mac10[[#This Row],[Net Unit]]*(1+Table_Query_from_Mac10[[#This Row],[PriceIncreasebyType]])</f>
        <v>18.54</v>
      </c>
      <c r="S4103" s="47">
        <f>Table_Query_from_Mac10[[#This Row],[UnitPriceFuture]]*Table_Query_from_Mac10[[#This Row],[qtytoShipFuture]]</f>
        <v>296.64</v>
      </c>
      <c r="T4103" s="47">
        <f>ROUND(Table_Query_from_Mac10[[#This Row],[qty_to_ship]]*(1+Table_Query_from_Mac10[[#This Row],[VolumeIncreasebyType]]),0)</f>
        <v>16</v>
      </c>
      <c r="U4103" s="47">
        <f>Table_Query_from_Mac10[[#This Row],[qtytoShipFuture]]*Table_Query_from_Mac10[[#This Row],[Future-cost]]</f>
        <v>119.68</v>
      </c>
      <c r="V4103" s="47">
        <f>Table_Query_from_Mac10[[#This Row],[qtytoShipFuture]]-Table_Query_from_Mac10[[#This Row],[qty_to_ship]]</f>
        <v>0</v>
      </c>
      <c r="W4103" s="47">
        <f>Table_Query_from_Mac10[[#This Row],[UnitPriceFuture]]</f>
        <v>18.54</v>
      </c>
      <c r="X4103" s="47">
        <f>Table_Query_from_Mac10[[#This Row],[Unit Increase]]*Table_Query_from_Mac10[[#This Row],[UnitPriceFuture]]</f>
        <v>0</v>
      </c>
      <c r="Y4103" s="47">
        <f>Table_Query_from_Mac10[[#This Row],[Unit Increase]]*Table_Query_from_Mac10[[#This Row],[Future-cost]]</f>
        <v>0</v>
      </c>
      <c r="Z4103" s="47">
        <f>-(Table_Query_from_Mac10[[#This Row],[Incremental Sales]]+((Table_Query_from_Mac10[[#This Row],[Incremental Sales]]*-(SUM(Summary!$S$8:$S$9)))))*Summary!$S$18</f>
        <v>0</v>
      </c>
      <c r="AA4103" s="47">
        <f>IFERROR(Table_Query_from_Mac10[[#This Row],[Incremental Cost]]/Table_Query_from_Mac10[[#This Row],[Incremental Sales]],0)</f>
        <v>0</v>
      </c>
      <c r="AB4103" s="47">
        <f>IFERROR(Table_Query_from_Mac10[[#This Row],[TotalCostFuture]]/Table_Query_from_Mac10[[#This Row],[totalsalesFuture]],0)</f>
        <v>0.40345199568500545</v>
      </c>
      <c r="AN4103" s="31">
        <v>62</v>
      </c>
      <c r="AO4103">
        <f t="shared" si="128"/>
        <v>16</v>
      </c>
      <c r="AQ4103" s="31">
        <v>52.98</v>
      </c>
      <c r="AR4103">
        <f t="shared" si="129"/>
        <v>18.54</v>
      </c>
    </row>
    <row r="4104" spans="1:44" x14ac:dyDescent="0.25">
      <c r="A4104">
        <v>90411</v>
      </c>
      <c r="B4104">
        <v>4</v>
      </c>
      <c r="C4104" t="s">
        <v>55</v>
      </c>
      <c r="D4104" t="s">
        <v>81</v>
      </c>
      <c r="E4104">
        <v>6</v>
      </c>
      <c r="F4104">
        <v>1.23</v>
      </c>
      <c r="G4104">
        <v>3.8</v>
      </c>
      <c r="H4104" s="1">
        <v>44838</v>
      </c>
      <c r="I4104" s="20">
        <v>0</v>
      </c>
      <c r="J4104" s="47">
        <f>Table_Query_from_Mac10[[#This Row],[unit_price]]-(Table_Query_from_Mac10[[#This Row],[unit_price]]*(Table_Query_from_Mac10[[#This Row],[discount_pct]]/100))</f>
        <v>3.8</v>
      </c>
      <c r="K4104" s="47">
        <f>Table_Query_from_Mac10[[#This Row],[unit_cost]]</f>
        <v>1.23</v>
      </c>
      <c r="L4104" s="47">
        <f>Table_Query_from_Mac10[[#This Row],[Live-cost]]*(1+Table_Query_from_Mac10[[#This Row],[CogsIncreasebyTYPE]])</f>
        <v>1.23</v>
      </c>
      <c r="M4104" s="47">
        <f>Table_Query_from_Mac10[[#This Row],[Live-cost]]*Table_Query_from_Mac10[[#This Row],[qty_to_ship]]</f>
        <v>7.38</v>
      </c>
      <c r="N4104" s="47">
        <f>IF(Table_Query_from_Mac10[[#This Row],[item_no]]="KDA",-Table_Query_from_Mac10[[#This Row],[unit_price]],Table_Query_from_Mac10[[#This Row],[Net Unit]]*Table_Query_from_Mac10[[#This Row],[qty_to_ship]])</f>
        <v>22.799999999999997</v>
      </c>
      <c r="O4104" s="47">
        <f>SUMIFS(Summary!C:C,Summary!H:H,Table_Query_from_Mac10[[#This Row],[Juiceoc]])</f>
        <v>0</v>
      </c>
      <c r="P4104" s="47">
        <f>SUMIFS(Summary!D:D,Summary!H:H,Table_Query_from_Mac10[[#This Row],[Juiceoc]])</f>
        <v>0</v>
      </c>
      <c r="Q4104" s="47">
        <f>SUMIFS(Summary!E:E,Summary!H:H,Table_Query_from_Mac10[[#This Row],[Juiceoc]])</f>
        <v>0</v>
      </c>
      <c r="R4104" s="47">
        <f>Table_Query_from_Mac10[[#This Row],[Net Unit]]*(1+Table_Query_from_Mac10[[#This Row],[PriceIncreasebyType]])</f>
        <v>3.8</v>
      </c>
      <c r="S4104" s="47">
        <f>Table_Query_from_Mac10[[#This Row],[UnitPriceFuture]]*Table_Query_from_Mac10[[#This Row],[qtytoShipFuture]]</f>
        <v>22.799999999999997</v>
      </c>
      <c r="T4104" s="47">
        <f>ROUND(Table_Query_from_Mac10[[#This Row],[qty_to_ship]]*(1+Table_Query_from_Mac10[[#This Row],[VolumeIncreasebyType]]),0)</f>
        <v>6</v>
      </c>
      <c r="U4104" s="47">
        <f>Table_Query_from_Mac10[[#This Row],[qtytoShipFuture]]*Table_Query_from_Mac10[[#This Row],[Future-cost]]</f>
        <v>7.38</v>
      </c>
      <c r="V4104" s="47">
        <f>Table_Query_from_Mac10[[#This Row],[qtytoShipFuture]]-Table_Query_from_Mac10[[#This Row],[qty_to_ship]]</f>
        <v>0</v>
      </c>
      <c r="W4104" s="47">
        <f>Table_Query_from_Mac10[[#This Row],[UnitPriceFuture]]</f>
        <v>3.8</v>
      </c>
      <c r="X4104" s="47">
        <f>Table_Query_from_Mac10[[#This Row],[Unit Increase]]*Table_Query_from_Mac10[[#This Row],[UnitPriceFuture]]</f>
        <v>0</v>
      </c>
      <c r="Y4104" s="47">
        <f>Table_Query_from_Mac10[[#This Row],[Unit Increase]]*Table_Query_from_Mac10[[#This Row],[Future-cost]]</f>
        <v>0</v>
      </c>
      <c r="Z4104" s="47">
        <f>-(Table_Query_from_Mac10[[#This Row],[Incremental Sales]]+((Table_Query_from_Mac10[[#This Row],[Incremental Sales]]*-(SUM(Summary!$S$8:$S$9)))))*Summary!$S$18</f>
        <v>0</v>
      </c>
      <c r="AA4104" s="47">
        <f>IFERROR(Table_Query_from_Mac10[[#This Row],[Incremental Cost]]/Table_Query_from_Mac10[[#This Row],[Incremental Sales]],0)</f>
        <v>0</v>
      </c>
      <c r="AB4104" s="47">
        <f>IFERROR(Table_Query_from_Mac10[[#This Row],[TotalCostFuture]]/Table_Query_from_Mac10[[#This Row],[totalsalesFuture]],0)</f>
        <v>0.32368421052631585</v>
      </c>
      <c r="AN4104" s="30">
        <v>24</v>
      </c>
      <c r="AO4104">
        <f t="shared" si="128"/>
        <v>6</v>
      </c>
      <c r="AQ4104" s="30">
        <v>10.86</v>
      </c>
      <c r="AR4104">
        <f t="shared" si="129"/>
        <v>3.8</v>
      </c>
    </row>
    <row r="4105" spans="1:44" x14ac:dyDescent="0.25">
      <c r="A4105">
        <v>90411</v>
      </c>
      <c r="B4105">
        <v>5</v>
      </c>
      <c r="C4105" t="s">
        <v>55</v>
      </c>
      <c r="D4105" t="s">
        <v>81</v>
      </c>
      <c r="E4105">
        <v>5</v>
      </c>
      <c r="F4105">
        <v>1.49</v>
      </c>
      <c r="G4105">
        <v>5.37</v>
      </c>
      <c r="H4105" s="1">
        <v>44838</v>
      </c>
      <c r="I4105" s="20">
        <v>0</v>
      </c>
      <c r="J4105" s="47">
        <f>Table_Query_from_Mac10[[#This Row],[unit_price]]-(Table_Query_from_Mac10[[#This Row],[unit_price]]*(Table_Query_from_Mac10[[#This Row],[discount_pct]]/100))</f>
        <v>5.37</v>
      </c>
      <c r="K4105" s="47">
        <f>Table_Query_from_Mac10[[#This Row],[unit_cost]]</f>
        <v>1.49</v>
      </c>
      <c r="L4105" s="47">
        <f>Table_Query_from_Mac10[[#This Row],[Live-cost]]*(1+Table_Query_from_Mac10[[#This Row],[CogsIncreasebyTYPE]])</f>
        <v>1.49</v>
      </c>
      <c r="M4105" s="47">
        <f>Table_Query_from_Mac10[[#This Row],[Live-cost]]*Table_Query_from_Mac10[[#This Row],[qty_to_ship]]</f>
        <v>7.45</v>
      </c>
      <c r="N4105" s="47">
        <f>IF(Table_Query_from_Mac10[[#This Row],[item_no]]="KDA",-Table_Query_from_Mac10[[#This Row],[unit_price]],Table_Query_from_Mac10[[#This Row],[Net Unit]]*Table_Query_from_Mac10[[#This Row],[qty_to_ship]])</f>
        <v>26.85</v>
      </c>
      <c r="O4105" s="47">
        <f>SUMIFS(Summary!C:C,Summary!H:H,Table_Query_from_Mac10[[#This Row],[Juiceoc]])</f>
        <v>0</v>
      </c>
      <c r="P4105" s="47">
        <f>SUMIFS(Summary!D:D,Summary!H:H,Table_Query_from_Mac10[[#This Row],[Juiceoc]])</f>
        <v>0</v>
      </c>
      <c r="Q4105" s="47">
        <f>SUMIFS(Summary!E:E,Summary!H:H,Table_Query_from_Mac10[[#This Row],[Juiceoc]])</f>
        <v>0</v>
      </c>
      <c r="R4105" s="47">
        <f>Table_Query_from_Mac10[[#This Row],[Net Unit]]*(1+Table_Query_from_Mac10[[#This Row],[PriceIncreasebyType]])</f>
        <v>5.37</v>
      </c>
      <c r="S4105" s="47">
        <f>Table_Query_from_Mac10[[#This Row],[UnitPriceFuture]]*Table_Query_from_Mac10[[#This Row],[qtytoShipFuture]]</f>
        <v>26.85</v>
      </c>
      <c r="T4105" s="47">
        <f>ROUND(Table_Query_from_Mac10[[#This Row],[qty_to_ship]]*(1+Table_Query_from_Mac10[[#This Row],[VolumeIncreasebyType]]),0)</f>
        <v>5</v>
      </c>
      <c r="U4105" s="47">
        <f>Table_Query_from_Mac10[[#This Row],[qtytoShipFuture]]*Table_Query_from_Mac10[[#This Row],[Future-cost]]</f>
        <v>7.45</v>
      </c>
      <c r="V4105" s="47">
        <f>Table_Query_from_Mac10[[#This Row],[qtytoShipFuture]]-Table_Query_from_Mac10[[#This Row],[qty_to_ship]]</f>
        <v>0</v>
      </c>
      <c r="W4105" s="47">
        <f>Table_Query_from_Mac10[[#This Row],[UnitPriceFuture]]</f>
        <v>5.37</v>
      </c>
      <c r="X4105" s="47">
        <f>Table_Query_from_Mac10[[#This Row],[Unit Increase]]*Table_Query_from_Mac10[[#This Row],[UnitPriceFuture]]</f>
        <v>0</v>
      </c>
      <c r="Y4105" s="47">
        <f>Table_Query_from_Mac10[[#This Row],[Unit Increase]]*Table_Query_from_Mac10[[#This Row],[Future-cost]]</f>
        <v>0</v>
      </c>
      <c r="Z4105" s="47">
        <f>-(Table_Query_from_Mac10[[#This Row],[Incremental Sales]]+((Table_Query_from_Mac10[[#This Row],[Incremental Sales]]*-(SUM(Summary!$S$8:$S$9)))))*Summary!$S$18</f>
        <v>0</v>
      </c>
      <c r="AA4105" s="47">
        <f>IFERROR(Table_Query_from_Mac10[[#This Row],[Incremental Cost]]/Table_Query_from_Mac10[[#This Row],[Incremental Sales]],0)</f>
        <v>0</v>
      </c>
      <c r="AB4105" s="47">
        <f>IFERROR(Table_Query_from_Mac10[[#This Row],[TotalCostFuture]]/Table_Query_from_Mac10[[#This Row],[totalsalesFuture]],0)</f>
        <v>0.27746741154562382</v>
      </c>
      <c r="AN4105" s="31">
        <v>20</v>
      </c>
      <c r="AO4105">
        <f t="shared" si="128"/>
        <v>5</v>
      </c>
      <c r="AQ4105" s="31">
        <v>15.35</v>
      </c>
      <c r="AR4105">
        <f t="shared" si="129"/>
        <v>5.37</v>
      </c>
    </row>
    <row r="4106" spans="1:44" x14ac:dyDescent="0.25">
      <c r="A4106">
        <v>90411</v>
      </c>
      <c r="B4106">
        <v>6</v>
      </c>
      <c r="C4106" t="s">
        <v>56</v>
      </c>
      <c r="D4106" t="s">
        <v>81</v>
      </c>
      <c r="E4106">
        <v>14</v>
      </c>
      <c r="F4106">
        <v>7.41</v>
      </c>
      <c r="G4106">
        <v>18.010000000000002</v>
      </c>
      <c r="H4106" s="1">
        <v>44838</v>
      </c>
      <c r="I4106" s="20">
        <v>0</v>
      </c>
      <c r="J4106" s="47">
        <f>Table_Query_from_Mac10[[#This Row],[unit_price]]-(Table_Query_from_Mac10[[#This Row],[unit_price]]*(Table_Query_from_Mac10[[#This Row],[discount_pct]]/100))</f>
        <v>18.010000000000002</v>
      </c>
      <c r="K4106" s="47">
        <f>Table_Query_from_Mac10[[#This Row],[unit_cost]]</f>
        <v>7.41</v>
      </c>
      <c r="L4106" s="47">
        <f>Table_Query_from_Mac10[[#This Row],[Live-cost]]*(1+Table_Query_from_Mac10[[#This Row],[CogsIncreasebyTYPE]])</f>
        <v>7.41</v>
      </c>
      <c r="M4106" s="47">
        <f>Table_Query_from_Mac10[[#This Row],[Live-cost]]*Table_Query_from_Mac10[[#This Row],[qty_to_ship]]</f>
        <v>103.74000000000001</v>
      </c>
      <c r="N4106" s="47">
        <f>IF(Table_Query_from_Mac10[[#This Row],[item_no]]="KDA",-Table_Query_from_Mac10[[#This Row],[unit_price]],Table_Query_from_Mac10[[#This Row],[Net Unit]]*Table_Query_from_Mac10[[#This Row],[qty_to_ship]])</f>
        <v>252.14000000000001</v>
      </c>
      <c r="O4106" s="47">
        <f>SUMIFS(Summary!C:C,Summary!H:H,Table_Query_from_Mac10[[#This Row],[Juiceoc]])</f>
        <v>0</v>
      </c>
      <c r="P4106" s="47">
        <f>SUMIFS(Summary!D:D,Summary!H:H,Table_Query_from_Mac10[[#This Row],[Juiceoc]])</f>
        <v>0</v>
      </c>
      <c r="Q4106" s="47">
        <f>SUMIFS(Summary!E:E,Summary!H:H,Table_Query_from_Mac10[[#This Row],[Juiceoc]])</f>
        <v>0</v>
      </c>
      <c r="R4106" s="47">
        <f>Table_Query_from_Mac10[[#This Row],[Net Unit]]*(1+Table_Query_from_Mac10[[#This Row],[PriceIncreasebyType]])</f>
        <v>18.010000000000002</v>
      </c>
      <c r="S4106" s="47">
        <f>Table_Query_from_Mac10[[#This Row],[UnitPriceFuture]]*Table_Query_from_Mac10[[#This Row],[qtytoShipFuture]]</f>
        <v>252.14000000000001</v>
      </c>
      <c r="T4106" s="47">
        <f>ROUND(Table_Query_from_Mac10[[#This Row],[qty_to_ship]]*(1+Table_Query_from_Mac10[[#This Row],[VolumeIncreasebyType]]),0)</f>
        <v>14</v>
      </c>
      <c r="U4106" s="47">
        <f>Table_Query_from_Mac10[[#This Row],[qtytoShipFuture]]*Table_Query_from_Mac10[[#This Row],[Future-cost]]</f>
        <v>103.74000000000001</v>
      </c>
      <c r="V4106" s="47">
        <f>Table_Query_from_Mac10[[#This Row],[qtytoShipFuture]]-Table_Query_from_Mac10[[#This Row],[qty_to_ship]]</f>
        <v>0</v>
      </c>
      <c r="W4106" s="47">
        <f>Table_Query_from_Mac10[[#This Row],[UnitPriceFuture]]</f>
        <v>18.010000000000002</v>
      </c>
      <c r="X4106" s="47">
        <f>Table_Query_from_Mac10[[#This Row],[Unit Increase]]*Table_Query_from_Mac10[[#This Row],[UnitPriceFuture]]</f>
        <v>0</v>
      </c>
      <c r="Y4106" s="47">
        <f>Table_Query_from_Mac10[[#This Row],[Unit Increase]]*Table_Query_from_Mac10[[#This Row],[Future-cost]]</f>
        <v>0</v>
      </c>
      <c r="Z4106" s="47">
        <f>-(Table_Query_from_Mac10[[#This Row],[Incremental Sales]]+((Table_Query_from_Mac10[[#This Row],[Incremental Sales]]*-(SUM(Summary!$S$8:$S$9)))))*Summary!$S$18</f>
        <v>0</v>
      </c>
      <c r="AA4106" s="47">
        <f>IFERROR(Table_Query_from_Mac10[[#This Row],[Incremental Cost]]/Table_Query_from_Mac10[[#This Row],[Incremental Sales]],0)</f>
        <v>0</v>
      </c>
      <c r="AB4106" s="47">
        <f>IFERROR(Table_Query_from_Mac10[[#This Row],[TotalCostFuture]]/Table_Query_from_Mac10[[#This Row],[totalsalesFuture]],0)</f>
        <v>0.41143808995002779</v>
      </c>
      <c r="AN4106" s="30">
        <v>55</v>
      </c>
      <c r="AO4106">
        <f t="shared" si="128"/>
        <v>14</v>
      </c>
      <c r="AQ4106" s="30">
        <v>51.45</v>
      </c>
      <c r="AR4106">
        <f t="shared" si="129"/>
        <v>18.010000000000002</v>
      </c>
    </row>
    <row r="4107" spans="1:44" x14ac:dyDescent="0.25">
      <c r="A4107">
        <v>90411</v>
      </c>
      <c r="B4107">
        <v>7</v>
      </c>
      <c r="C4107" t="s">
        <v>56</v>
      </c>
      <c r="D4107" t="s">
        <v>81</v>
      </c>
      <c r="E4107">
        <v>22</v>
      </c>
      <c r="F4107">
        <v>4.1500000000000004</v>
      </c>
      <c r="G4107">
        <v>10.28</v>
      </c>
      <c r="H4107" s="1">
        <v>44838</v>
      </c>
      <c r="I4107" s="20">
        <v>0</v>
      </c>
      <c r="J4107" s="47">
        <f>Table_Query_from_Mac10[[#This Row],[unit_price]]-(Table_Query_from_Mac10[[#This Row],[unit_price]]*(Table_Query_from_Mac10[[#This Row],[discount_pct]]/100))</f>
        <v>10.28</v>
      </c>
      <c r="K4107" s="47">
        <f>Table_Query_from_Mac10[[#This Row],[unit_cost]]</f>
        <v>4.1500000000000004</v>
      </c>
      <c r="L4107" s="47">
        <f>Table_Query_from_Mac10[[#This Row],[Live-cost]]*(1+Table_Query_from_Mac10[[#This Row],[CogsIncreasebyTYPE]])</f>
        <v>4.1500000000000004</v>
      </c>
      <c r="M4107" s="47">
        <f>Table_Query_from_Mac10[[#This Row],[Live-cost]]*Table_Query_from_Mac10[[#This Row],[qty_to_ship]]</f>
        <v>91.300000000000011</v>
      </c>
      <c r="N4107" s="47">
        <f>IF(Table_Query_from_Mac10[[#This Row],[item_no]]="KDA",-Table_Query_from_Mac10[[#This Row],[unit_price]],Table_Query_from_Mac10[[#This Row],[Net Unit]]*Table_Query_from_Mac10[[#This Row],[qty_to_ship]])</f>
        <v>226.16</v>
      </c>
      <c r="O4107" s="47">
        <f>SUMIFS(Summary!C:C,Summary!H:H,Table_Query_from_Mac10[[#This Row],[Juiceoc]])</f>
        <v>0</v>
      </c>
      <c r="P4107" s="47">
        <f>SUMIFS(Summary!D:D,Summary!H:H,Table_Query_from_Mac10[[#This Row],[Juiceoc]])</f>
        <v>0</v>
      </c>
      <c r="Q4107" s="47">
        <f>SUMIFS(Summary!E:E,Summary!H:H,Table_Query_from_Mac10[[#This Row],[Juiceoc]])</f>
        <v>0</v>
      </c>
      <c r="R4107" s="47">
        <f>Table_Query_from_Mac10[[#This Row],[Net Unit]]*(1+Table_Query_from_Mac10[[#This Row],[PriceIncreasebyType]])</f>
        <v>10.28</v>
      </c>
      <c r="S4107" s="47">
        <f>Table_Query_from_Mac10[[#This Row],[UnitPriceFuture]]*Table_Query_from_Mac10[[#This Row],[qtytoShipFuture]]</f>
        <v>226.16</v>
      </c>
      <c r="T4107" s="47">
        <f>ROUND(Table_Query_from_Mac10[[#This Row],[qty_to_ship]]*(1+Table_Query_from_Mac10[[#This Row],[VolumeIncreasebyType]]),0)</f>
        <v>22</v>
      </c>
      <c r="U4107" s="47">
        <f>Table_Query_from_Mac10[[#This Row],[qtytoShipFuture]]*Table_Query_from_Mac10[[#This Row],[Future-cost]]</f>
        <v>91.300000000000011</v>
      </c>
      <c r="V4107" s="47">
        <f>Table_Query_from_Mac10[[#This Row],[qtytoShipFuture]]-Table_Query_from_Mac10[[#This Row],[qty_to_ship]]</f>
        <v>0</v>
      </c>
      <c r="W4107" s="47">
        <f>Table_Query_from_Mac10[[#This Row],[UnitPriceFuture]]</f>
        <v>10.28</v>
      </c>
      <c r="X4107" s="47">
        <f>Table_Query_from_Mac10[[#This Row],[Unit Increase]]*Table_Query_from_Mac10[[#This Row],[UnitPriceFuture]]</f>
        <v>0</v>
      </c>
      <c r="Y4107" s="47">
        <f>Table_Query_from_Mac10[[#This Row],[Unit Increase]]*Table_Query_from_Mac10[[#This Row],[Future-cost]]</f>
        <v>0</v>
      </c>
      <c r="Z4107" s="47">
        <f>-(Table_Query_from_Mac10[[#This Row],[Incremental Sales]]+((Table_Query_from_Mac10[[#This Row],[Incremental Sales]]*-(SUM(Summary!$S$8:$S$9)))))*Summary!$S$18</f>
        <v>0</v>
      </c>
      <c r="AA4107" s="47">
        <f>IFERROR(Table_Query_from_Mac10[[#This Row],[Incremental Cost]]/Table_Query_from_Mac10[[#This Row],[Incremental Sales]],0)</f>
        <v>0</v>
      </c>
      <c r="AB4107" s="47">
        <f>IFERROR(Table_Query_from_Mac10[[#This Row],[TotalCostFuture]]/Table_Query_from_Mac10[[#This Row],[totalsalesFuture]],0)</f>
        <v>0.40369649805447477</v>
      </c>
      <c r="AN4107" s="31">
        <v>88</v>
      </c>
      <c r="AO4107">
        <f t="shared" si="128"/>
        <v>22</v>
      </c>
      <c r="AQ4107" s="31">
        <v>29.38</v>
      </c>
      <c r="AR4107">
        <f t="shared" si="129"/>
        <v>10.28</v>
      </c>
    </row>
    <row r="4108" spans="1:44" x14ac:dyDescent="0.25">
      <c r="A4108">
        <v>90411</v>
      </c>
      <c r="B4108">
        <v>8</v>
      </c>
      <c r="C4108" t="s">
        <v>55</v>
      </c>
      <c r="D4108" t="s">
        <v>81</v>
      </c>
      <c r="E4108">
        <v>15</v>
      </c>
      <c r="F4108">
        <v>2</v>
      </c>
      <c r="G4108">
        <v>7.26</v>
      </c>
      <c r="H4108" s="1">
        <v>44838</v>
      </c>
      <c r="I4108" s="20">
        <v>0</v>
      </c>
      <c r="J4108" s="47">
        <f>Table_Query_from_Mac10[[#This Row],[unit_price]]-(Table_Query_from_Mac10[[#This Row],[unit_price]]*(Table_Query_from_Mac10[[#This Row],[discount_pct]]/100))</f>
        <v>7.26</v>
      </c>
      <c r="K4108" s="47">
        <f>Table_Query_from_Mac10[[#This Row],[unit_cost]]</f>
        <v>2</v>
      </c>
      <c r="L4108" s="47">
        <f>Table_Query_from_Mac10[[#This Row],[Live-cost]]*(1+Table_Query_from_Mac10[[#This Row],[CogsIncreasebyTYPE]])</f>
        <v>2</v>
      </c>
      <c r="M4108" s="47">
        <f>Table_Query_from_Mac10[[#This Row],[Live-cost]]*Table_Query_from_Mac10[[#This Row],[qty_to_ship]]</f>
        <v>30</v>
      </c>
      <c r="N4108" s="47">
        <f>IF(Table_Query_from_Mac10[[#This Row],[item_no]]="KDA",-Table_Query_from_Mac10[[#This Row],[unit_price]],Table_Query_from_Mac10[[#This Row],[Net Unit]]*Table_Query_from_Mac10[[#This Row],[qty_to_ship]])</f>
        <v>108.89999999999999</v>
      </c>
      <c r="O4108" s="47">
        <f>SUMIFS(Summary!C:C,Summary!H:H,Table_Query_from_Mac10[[#This Row],[Juiceoc]])</f>
        <v>0</v>
      </c>
      <c r="P4108" s="47">
        <f>SUMIFS(Summary!D:D,Summary!H:H,Table_Query_from_Mac10[[#This Row],[Juiceoc]])</f>
        <v>0</v>
      </c>
      <c r="Q4108" s="47">
        <f>SUMIFS(Summary!E:E,Summary!H:H,Table_Query_from_Mac10[[#This Row],[Juiceoc]])</f>
        <v>0</v>
      </c>
      <c r="R4108" s="47">
        <f>Table_Query_from_Mac10[[#This Row],[Net Unit]]*(1+Table_Query_from_Mac10[[#This Row],[PriceIncreasebyType]])</f>
        <v>7.26</v>
      </c>
      <c r="S4108" s="47">
        <f>Table_Query_from_Mac10[[#This Row],[UnitPriceFuture]]*Table_Query_from_Mac10[[#This Row],[qtytoShipFuture]]</f>
        <v>108.89999999999999</v>
      </c>
      <c r="T4108" s="47">
        <f>ROUND(Table_Query_from_Mac10[[#This Row],[qty_to_ship]]*(1+Table_Query_from_Mac10[[#This Row],[VolumeIncreasebyType]]),0)</f>
        <v>15</v>
      </c>
      <c r="U4108" s="47">
        <f>Table_Query_from_Mac10[[#This Row],[qtytoShipFuture]]*Table_Query_from_Mac10[[#This Row],[Future-cost]]</f>
        <v>30</v>
      </c>
      <c r="V4108" s="47">
        <f>Table_Query_from_Mac10[[#This Row],[qtytoShipFuture]]-Table_Query_from_Mac10[[#This Row],[qty_to_ship]]</f>
        <v>0</v>
      </c>
      <c r="W4108" s="47">
        <f>Table_Query_from_Mac10[[#This Row],[UnitPriceFuture]]</f>
        <v>7.26</v>
      </c>
      <c r="X4108" s="47">
        <f>Table_Query_from_Mac10[[#This Row],[Unit Increase]]*Table_Query_from_Mac10[[#This Row],[UnitPriceFuture]]</f>
        <v>0</v>
      </c>
      <c r="Y4108" s="47">
        <f>Table_Query_from_Mac10[[#This Row],[Unit Increase]]*Table_Query_from_Mac10[[#This Row],[Future-cost]]</f>
        <v>0</v>
      </c>
      <c r="Z4108" s="47">
        <f>-(Table_Query_from_Mac10[[#This Row],[Incremental Sales]]+((Table_Query_from_Mac10[[#This Row],[Incremental Sales]]*-(SUM(Summary!$S$8:$S$9)))))*Summary!$S$18</f>
        <v>0</v>
      </c>
      <c r="AA4108" s="47">
        <f>IFERROR(Table_Query_from_Mac10[[#This Row],[Incremental Cost]]/Table_Query_from_Mac10[[#This Row],[Incremental Sales]],0)</f>
        <v>0</v>
      </c>
      <c r="AB4108" s="47">
        <f>IFERROR(Table_Query_from_Mac10[[#This Row],[TotalCostFuture]]/Table_Query_from_Mac10[[#This Row],[totalsalesFuture]],0)</f>
        <v>0.27548209366391185</v>
      </c>
      <c r="AN4108" s="30">
        <v>60</v>
      </c>
      <c r="AO4108">
        <f t="shared" si="128"/>
        <v>15</v>
      </c>
      <c r="AQ4108" s="30">
        <v>20.75</v>
      </c>
      <c r="AR4108">
        <f t="shared" si="129"/>
        <v>7.26</v>
      </c>
    </row>
    <row r="4109" spans="1:44" x14ac:dyDescent="0.25">
      <c r="A4109">
        <v>90411</v>
      </c>
      <c r="B4109">
        <v>9</v>
      </c>
      <c r="C4109" t="s">
        <v>55</v>
      </c>
      <c r="D4109" t="s">
        <v>81</v>
      </c>
      <c r="E4109">
        <v>7</v>
      </c>
      <c r="F4109">
        <v>8.57</v>
      </c>
      <c r="G4109">
        <v>20.83</v>
      </c>
      <c r="H4109" s="1">
        <v>44838</v>
      </c>
      <c r="I4109" s="20">
        <v>0</v>
      </c>
      <c r="J4109" s="47">
        <f>Table_Query_from_Mac10[[#This Row],[unit_price]]-(Table_Query_from_Mac10[[#This Row],[unit_price]]*(Table_Query_from_Mac10[[#This Row],[discount_pct]]/100))</f>
        <v>20.83</v>
      </c>
      <c r="K4109" s="47">
        <f>Table_Query_from_Mac10[[#This Row],[unit_cost]]</f>
        <v>8.57</v>
      </c>
      <c r="L4109" s="47">
        <f>Table_Query_from_Mac10[[#This Row],[Live-cost]]*(1+Table_Query_from_Mac10[[#This Row],[CogsIncreasebyTYPE]])</f>
        <v>8.57</v>
      </c>
      <c r="M4109" s="47">
        <f>Table_Query_from_Mac10[[#This Row],[Live-cost]]*Table_Query_from_Mac10[[#This Row],[qty_to_ship]]</f>
        <v>59.99</v>
      </c>
      <c r="N4109" s="47">
        <f>IF(Table_Query_from_Mac10[[#This Row],[item_no]]="KDA",-Table_Query_from_Mac10[[#This Row],[unit_price]],Table_Query_from_Mac10[[#This Row],[Net Unit]]*Table_Query_from_Mac10[[#This Row],[qty_to_ship]])</f>
        <v>145.81</v>
      </c>
      <c r="O4109" s="47">
        <f>SUMIFS(Summary!C:C,Summary!H:H,Table_Query_from_Mac10[[#This Row],[Juiceoc]])</f>
        <v>0</v>
      </c>
      <c r="P4109" s="47">
        <f>SUMIFS(Summary!D:D,Summary!H:H,Table_Query_from_Mac10[[#This Row],[Juiceoc]])</f>
        <v>0</v>
      </c>
      <c r="Q4109" s="47">
        <f>SUMIFS(Summary!E:E,Summary!H:H,Table_Query_from_Mac10[[#This Row],[Juiceoc]])</f>
        <v>0</v>
      </c>
      <c r="R4109" s="47">
        <f>Table_Query_from_Mac10[[#This Row],[Net Unit]]*(1+Table_Query_from_Mac10[[#This Row],[PriceIncreasebyType]])</f>
        <v>20.83</v>
      </c>
      <c r="S4109" s="47">
        <f>Table_Query_from_Mac10[[#This Row],[UnitPriceFuture]]*Table_Query_from_Mac10[[#This Row],[qtytoShipFuture]]</f>
        <v>145.81</v>
      </c>
      <c r="T4109" s="47">
        <f>ROUND(Table_Query_from_Mac10[[#This Row],[qty_to_ship]]*(1+Table_Query_from_Mac10[[#This Row],[VolumeIncreasebyType]]),0)</f>
        <v>7</v>
      </c>
      <c r="U4109" s="47">
        <f>Table_Query_from_Mac10[[#This Row],[qtytoShipFuture]]*Table_Query_from_Mac10[[#This Row],[Future-cost]]</f>
        <v>59.99</v>
      </c>
      <c r="V4109" s="47">
        <f>Table_Query_from_Mac10[[#This Row],[qtytoShipFuture]]-Table_Query_from_Mac10[[#This Row],[qty_to_ship]]</f>
        <v>0</v>
      </c>
      <c r="W4109" s="47">
        <f>Table_Query_from_Mac10[[#This Row],[UnitPriceFuture]]</f>
        <v>20.83</v>
      </c>
      <c r="X4109" s="47">
        <f>Table_Query_from_Mac10[[#This Row],[Unit Increase]]*Table_Query_from_Mac10[[#This Row],[UnitPriceFuture]]</f>
        <v>0</v>
      </c>
      <c r="Y4109" s="47">
        <f>Table_Query_from_Mac10[[#This Row],[Unit Increase]]*Table_Query_from_Mac10[[#This Row],[Future-cost]]</f>
        <v>0</v>
      </c>
      <c r="Z4109" s="47">
        <f>-(Table_Query_from_Mac10[[#This Row],[Incremental Sales]]+((Table_Query_from_Mac10[[#This Row],[Incremental Sales]]*-(SUM(Summary!$S$8:$S$9)))))*Summary!$S$18</f>
        <v>0</v>
      </c>
      <c r="AA4109" s="47">
        <f>IFERROR(Table_Query_from_Mac10[[#This Row],[Incremental Cost]]/Table_Query_from_Mac10[[#This Row],[Incremental Sales]],0)</f>
        <v>0</v>
      </c>
      <c r="AB4109" s="47">
        <f>IFERROR(Table_Query_from_Mac10[[#This Row],[TotalCostFuture]]/Table_Query_from_Mac10[[#This Row],[totalsalesFuture]],0)</f>
        <v>0.41142582813250123</v>
      </c>
      <c r="AN4109" s="31">
        <v>28</v>
      </c>
      <c r="AO4109">
        <f t="shared" si="128"/>
        <v>7</v>
      </c>
      <c r="AQ4109" s="31">
        <v>59.52</v>
      </c>
      <c r="AR4109">
        <f t="shared" si="129"/>
        <v>20.83</v>
      </c>
    </row>
    <row r="4110" spans="1:44" x14ac:dyDescent="0.25">
      <c r="A4110">
        <v>90411</v>
      </c>
      <c r="B4110">
        <v>10</v>
      </c>
      <c r="C4110" t="s">
        <v>55</v>
      </c>
      <c r="D4110" t="s">
        <v>81</v>
      </c>
      <c r="E4110">
        <v>7</v>
      </c>
      <c r="F4110">
        <v>9.06</v>
      </c>
      <c r="G4110">
        <v>21.95</v>
      </c>
      <c r="H4110" s="1">
        <v>44838</v>
      </c>
      <c r="I4110" s="20">
        <v>0</v>
      </c>
      <c r="J4110" s="47">
        <f>Table_Query_from_Mac10[[#This Row],[unit_price]]-(Table_Query_from_Mac10[[#This Row],[unit_price]]*(Table_Query_from_Mac10[[#This Row],[discount_pct]]/100))</f>
        <v>21.95</v>
      </c>
      <c r="K4110" s="47">
        <f>Table_Query_from_Mac10[[#This Row],[unit_cost]]</f>
        <v>9.06</v>
      </c>
      <c r="L4110" s="47">
        <f>Table_Query_from_Mac10[[#This Row],[Live-cost]]*(1+Table_Query_from_Mac10[[#This Row],[CogsIncreasebyTYPE]])</f>
        <v>9.06</v>
      </c>
      <c r="M4110" s="47">
        <f>Table_Query_from_Mac10[[#This Row],[Live-cost]]*Table_Query_from_Mac10[[#This Row],[qty_to_ship]]</f>
        <v>63.42</v>
      </c>
      <c r="N4110" s="47">
        <f>IF(Table_Query_from_Mac10[[#This Row],[item_no]]="KDA",-Table_Query_from_Mac10[[#This Row],[unit_price]],Table_Query_from_Mac10[[#This Row],[Net Unit]]*Table_Query_from_Mac10[[#This Row],[qty_to_ship]])</f>
        <v>153.65</v>
      </c>
      <c r="O4110" s="47">
        <f>SUMIFS(Summary!C:C,Summary!H:H,Table_Query_from_Mac10[[#This Row],[Juiceoc]])</f>
        <v>0</v>
      </c>
      <c r="P4110" s="47">
        <f>SUMIFS(Summary!D:D,Summary!H:H,Table_Query_from_Mac10[[#This Row],[Juiceoc]])</f>
        <v>0</v>
      </c>
      <c r="Q4110" s="47">
        <f>SUMIFS(Summary!E:E,Summary!H:H,Table_Query_from_Mac10[[#This Row],[Juiceoc]])</f>
        <v>0</v>
      </c>
      <c r="R4110" s="47">
        <f>Table_Query_from_Mac10[[#This Row],[Net Unit]]*(1+Table_Query_from_Mac10[[#This Row],[PriceIncreasebyType]])</f>
        <v>21.95</v>
      </c>
      <c r="S4110" s="47">
        <f>Table_Query_from_Mac10[[#This Row],[UnitPriceFuture]]*Table_Query_from_Mac10[[#This Row],[qtytoShipFuture]]</f>
        <v>153.65</v>
      </c>
      <c r="T4110" s="47">
        <f>ROUND(Table_Query_from_Mac10[[#This Row],[qty_to_ship]]*(1+Table_Query_from_Mac10[[#This Row],[VolumeIncreasebyType]]),0)</f>
        <v>7</v>
      </c>
      <c r="U4110" s="47">
        <f>Table_Query_from_Mac10[[#This Row],[qtytoShipFuture]]*Table_Query_from_Mac10[[#This Row],[Future-cost]]</f>
        <v>63.42</v>
      </c>
      <c r="V4110" s="47">
        <f>Table_Query_from_Mac10[[#This Row],[qtytoShipFuture]]-Table_Query_from_Mac10[[#This Row],[qty_to_ship]]</f>
        <v>0</v>
      </c>
      <c r="W4110" s="47">
        <f>Table_Query_from_Mac10[[#This Row],[UnitPriceFuture]]</f>
        <v>21.95</v>
      </c>
      <c r="X4110" s="47">
        <f>Table_Query_from_Mac10[[#This Row],[Unit Increase]]*Table_Query_from_Mac10[[#This Row],[UnitPriceFuture]]</f>
        <v>0</v>
      </c>
      <c r="Y4110" s="47">
        <f>Table_Query_from_Mac10[[#This Row],[Unit Increase]]*Table_Query_from_Mac10[[#This Row],[Future-cost]]</f>
        <v>0</v>
      </c>
      <c r="Z4110" s="47">
        <f>-(Table_Query_from_Mac10[[#This Row],[Incremental Sales]]+((Table_Query_from_Mac10[[#This Row],[Incremental Sales]]*-(SUM(Summary!$S$8:$S$9)))))*Summary!$S$18</f>
        <v>0</v>
      </c>
      <c r="AA4110" s="47">
        <f>IFERROR(Table_Query_from_Mac10[[#This Row],[Incremental Cost]]/Table_Query_from_Mac10[[#This Row],[Incremental Sales]],0)</f>
        <v>0</v>
      </c>
      <c r="AB4110" s="47">
        <f>IFERROR(Table_Query_from_Mac10[[#This Row],[TotalCostFuture]]/Table_Query_from_Mac10[[#This Row],[totalsalesFuture]],0)</f>
        <v>0.41275626423690204</v>
      </c>
      <c r="AN4110" s="30">
        <v>28</v>
      </c>
      <c r="AO4110">
        <f t="shared" si="128"/>
        <v>7</v>
      </c>
      <c r="AQ4110" s="30">
        <v>62.71</v>
      </c>
      <c r="AR4110">
        <f t="shared" si="129"/>
        <v>21.95</v>
      </c>
    </row>
    <row r="4111" spans="1:44" x14ac:dyDescent="0.25">
      <c r="A4111">
        <v>90411</v>
      </c>
      <c r="B4111">
        <v>11</v>
      </c>
      <c r="C4111" t="s">
        <v>55</v>
      </c>
      <c r="D4111" t="s">
        <v>81</v>
      </c>
      <c r="E4111">
        <v>8</v>
      </c>
      <c r="F4111">
        <v>9.85</v>
      </c>
      <c r="G4111">
        <v>25.68</v>
      </c>
      <c r="H4111" s="1">
        <v>44838</v>
      </c>
      <c r="I4111" s="20">
        <v>0</v>
      </c>
      <c r="J4111" s="47">
        <f>Table_Query_from_Mac10[[#This Row],[unit_price]]-(Table_Query_from_Mac10[[#This Row],[unit_price]]*(Table_Query_from_Mac10[[#This Row],[discount_pct]]/100))</f>
        <v>25.68</v>
      </c>
      <c r="K4111" s="47">
        <f>Table_Query_from_Mac10[[#This Row],[unit_cost]]</f>
        <v>9.85</v>
      </c>
      <c r="L4111" s="47">
        <f>Table_Query_from_Mac10[[#This Row],[Live-cost]]*(1+Table_Query_from_Mac10[[#This Row],[CogsIncreasebyTYPE]])</f>
        <v>9.85</v>
      </c>
      <c r="M4111" s="47">
        <f>Table_Query_from_Mac10[[#This Row],[Live-cost]]*Table_Query_from_Mac10[[#This Row],[qty_to_ship]]</f>
        <v>78.8</v>
      </c>
      <c r="N4111" s="47">
        <f>IF(Table_Query_from_Mac10[[#This Row],[item_no]]="KDA",-Table_Query_from_Mac10[[#This Row],[unit_price]],Table_Query_from_Mac10[[#This Row],[Net Unit]]*Table_Query_from_Mac10[[#This Row],[qty_to_ship]])</f>
        <v>205.44</v>
      </c>
      <c r="O4111" s="47">
        <f>SUMIFS(Summary!C:C,Summary!H:H,Table_Query_from_Mac10[[#This Row],[Juiceoc]])</f>
        <v>0</v>
      </c>
      <c r="P4111" s="47">
        <f>SUMIFS(Summary!D:D,Summary!H:H,Table_Query_from_Mac10[[#This Row],[Juiceoc]])</f>
        <v>0</v>
      </c>
      <c r="Q4111" s="47">
        <f>SUMIFS(Summary!E:E,Summary!H:H,Table_Query_from_Mac10[[#This Row],[Juiceoc]])</f>
        <v>0</v>
      </c>
      <c r="R4111" s="47">
        <f>Table_Query_from_Mac10[[#This Row],[Net Unit]]*(1+Table_Query_from_Mac10[[#This Row],[PriceIncreasebyType]])</f>
        <v>25.68</v>
      </c>
      <c r="S4111" s="47">
        <f>Table_Query_from_Mac10[[#This Row],[UnitPriceFuture]]*Table_Query_from_Mac10[[#This Row],[qtytoShipFuture]]</f>
        <v>205.44</v>
      </c>
      <c r="T4111" s="47">
        <f>ROUND(Table_Query_from_Mac10[[#This Row],[qty_to_ship]]*(1+Table_Query_from_Mac10[[#This Row],[VolumeIncreasebyType]]),0)</f>
        <v>8</v>
      </c>
      <c r="U4111" s="47">
        <f>Table_Query_from_Mac10[[#This Row],[qtytoShipFuture]]*Table_Query_from_Mac10[[#This Row],[Future-cost]]</f>
        <v>78.8</v>
      </c>
      <c r="V4111" s="47">
        <f>Table_Query_from_Mac10[[#This Row],[qtytoShipFuture]]-Table_Query_from_Mac10[[#This Row],[qty_to_ship]]</f>
        <v>0</v>
      </c>
      <c r="W4111" s="47">
        <f>Table_Query_from_Mac10[[#This Row],[UnitPriceFuture]]</f>
        <v>25.68</v>
      </c>
      <c r="X4111" s="47">
        <f>Table_Query_from_Mac10[[#This Row],[Unit Increase]]*Table_Query_from_Mac10[[#This Row],[UnitPriceFuture]]</f>
        <v>0</v>
      </c>
      <c r="Y4111" s="47">
        <f>Table_Query_from_Mac10[[#This Row],[Unit Increase]]*Table_Query_from_Mac10[[#This Row],[Future-cost]]</f>
        <v>0</v>
      </c>
      <c r="Z4111" s="47">
        <f>-(Table_Query_from_Mac10[[#This Row],[Incremental Sales]]+((Table_Query_from_Mac10[[#This Row],[Incremental Sales]]*-(SUM(Summary!$S$8:$S$9)))))*Summary!$S$18</f>
        <v>0</v>
      </c>
      <c r="AA4111" s="47">
        <f>IFERROR(Table_Query_from_Mac10[[#This Row],[Incremental Cost]]/Table_Query_from_Mac10[[#This Row],[Incremental Sales]],0)</f>
        <v>0</v>
      </c>
      <c r="AB4111" s="47">
        <f>IFERROR(Table_Query_from_Mac10[[#This Row],[TotalCostFuture]]/Table_Query_from_Mac10[[#This Row],[totalsalesFuture]],0)</f>
        <v>0.38356697819314639</v>
      </c>
      <c r="AN4111" s="31">
        <v>30</v>
      </c>
      <c r="AO4111">
        <f t="shared" si="128"/>
        <v>8</v>
      </c>
      <c r="AQ4111" s="31">
        <v>73.37</v>
      </c>
      <c r="AR4111">
        <f t="shared" si="129"/>
        <v>25.68</v>
      </c>
    </row>
    <row r="4112" spans="1:44" x14ac:dyDescent="0.25">
      <c r="A4112">
        <v>90411</v>
      </c>
      <c r="B4112">
        <v>12</v>
      </c>
      <c r="C4112" t="s">
        <v>55</v>
      </c>
      <c r="D4112" t="s">
        <v>81</v>
      </c>
      <c r="E4112">
        <v>8</v>
      </c>
      <c r="F4112">
        <v>11.49</v>
      </c>
      <c r="G4112">
        <v>30.28</v>
      </c>
      <c r="H4112" s="1">
        <v>44838</v>
      </c>
      <c r="I4112" s="20">
        <v>0</v>
      </c>
      <c r="J4112" s="47">
        <f>Table_Query_from_Mac10[[#This Row],[unit_price]]-(Table_Query_from_Mac10[[#This Row],[unit_price]]*(Table_Query_from_Mac10[[#This Row],[discount_pct]]/100))</f>
        <v>30.28</v>
      </c>
      <c r="K4112" s="47">
        <f>Table_Query_from_Mac10[[#This Row],[unit_cost]]</f>
        <v>11.49</v>
      </c>
      <c r="L4112" s="47">
        <f>Table_Query_from_Mac10[[#This Row],[Live-cost]]*(1+Table_Query_from_Mac10[[#This Row],[CogsIncreasebyTYPE]])</f>
        <v>11.49</v>
      </c>
      <c r="M4112" s="47">
        <f>Table_Query_from_Mac10[[#This Row],[Live-cost]]*Table_Query_from_Mac10[[#This Row],[qty_to_ship]]</f>
        <v>91.92</v>
      </c>
      <c r="N4112" s="47">
        <f>IF(Table_Query_from_Mac10[[#This Row],[item_no]]="KDA",-Table_Query_from_Mac10[[#This Row],[unit_price]],Table_Query_from_Mac10[[#This Row],[Net Unit]]*Table_Query_from_Mac10[[#This Row],[qty_to_ship]])</f>
        <v>242.24</v>
      </c>
      <c r="O4112" s="47">
        <f>SUMIFS(Summary!C:C,Summary!H:H,Table_Query_from_Mac10[[#This Row],[Juiceoc]])</f>
        <v>0</v>
      </c>
      <c r="P4112" s="47">
        <f>SUMIFS(Summary!D:D,Summary!H:H,Table_Query_from_Mac10[[#This Row],[Juiceoc]])</f>
        <v>0</v>
      </c>
      <c r="Q4112" s="47">
        <f>SUMIFS(Summary!E:E,Summary!H:H,Table_Query_from_Mac10[[#This Row],[Juiceoc]])</f>
        <v>0</v>
      </c>
      <c r="R4112" s="47">
        <f>Table_Query_from_Mac10[[#This Row],[Net Unit]]*(1+Table_Query_from_Mac10[[#This Row],[PriceIncreasebyType]])</f>
        <v>30.28</v>
      </c>
      <c r="S4112" s="47">
        <f>Table_Query_from_Mac10[[#This Row],[UnitPriceFuture]]*Table_Query_from_Mac10[[#This Row],[qtytoShipFuture]]</f>
        <v>242.24</v>
      </c>
      <c r="T4112" s="47">
        <f>ROUND(Table_Query_from_Mac10[[#This Row],[qty_to_ship]]*(1+Table_Query_from_Mac10[[#This Row],[VolumeIncreasebyType]]),0)</f>
        <v>8</v>
      </c>
      <c r="U4112" s="47">
        <f>Table_Query_from_Mac10[[#This Row],[qtytoShipFuture]]*Table_Query_from_Mac10[[#This Row],[Future-cost]]</f>
        <v>91.92</v>
      </c>
      <c r="V4112" s="47">
        <f>Table_Query_from_Mac10[[#This Row],[qtytoShipFuture]]-Table_Query_from_Mac10[[#This Row],[qty_to_ship]]</f>
        <v>0</v>
      </c>
      <c r="W4112" s="47">
        <f>Table_Query_from_Mac10[[#This Row],[UnitPriceFuture]]</f>
        <v>30.28</v>
      </c>
      <c r="X4112" s="47">
        <f>Table_Query_from_Mac10[[#This Row],[Unit Increase]]*Table_Query_from_Mac10[[#This Row],[UnitPriceFuture]]</f>
        <v>0</v>
      </c>
      <c r="Y4112" s="47">
        <f>Table_Query_from_Mac10[[#This Row],[Unit Increase]]*Table_Query_from_Mac10[[#This Row],[Future-cost]]</f>
        <v>0</v>
      </c>
      <c r="Z4112" s="47">
        <f>-(Table_Query_from_Mac10[[#This Row],[Incremental Sales]]+((Table_Query_from_Mac10[[#This Row],[Incremental Sales]]*-(SUM(Summary!$S$8:$S$9)))))*Summary!$S$18</f>
        <v>0</v>
      </c>
      <c r="AA4112" s="47">
        <f>IFERROR(Table_Query_from_Mac10[[#This Row],[Incremental Cost]]/Table_Query_from_Mac10[[#This Row],[Incremental Sales]],0)</f>
        <v>0</v>
      </c>
      <c r="AB4112" s="47">
        <f>IFERROR(Table_Query_from_Mac10[[#This Row],[TotalCostFuture]]/Table_Query_from_Mac10[[#This Row],[totalsalesFuture]],0)</f>
        <v>0.3794583883751651</v>
      </c>
      <c r="AN4112" s="30">
        <v>30</v>
      </c>
      <c r="AO4112">
        <f t="shared" si="128"/>
        <v>8</v>
      </c>
      <c r="AQ4112" s="30">
        <v>86.5</v>
      </c>
      <c r="AR4112">
        <f t="shared" si="129"/>
        <v>30.28</v>
      </c>
    </row>
    <row r="4113" spans="1:44" x14ac:dyDescent="0.25">
      <c r="A4113">
        <v>90411</v>
      </c>
      <c r="B4113">
        <v>13</v>
      </c>
      <c r="C4113" t="s">
        <v>55</v>
      </c>
      <c r="D4113" t="s">
        <v>81</v>
      </c>
      <c r="E4113">
        <v>9</v>
      </c>
      <c r="F4113">
        <v>13.57</v>
      </c>
      <c r="G4113">
        <v>36.270000000000003</v>
      </c>
      <c r="H4113" s="1">
        <v>44838</v>
      </c>
      <c r="I4113" s="20">
        <v>0</v>
      </c>
      <c r="J4113" s="47">
        <f>Table_Query_from_Mac10[[#This Row],[unit_price]]-(Table_Query_from_Mac10[[#This Row],[unit_price]]*(Table_Query_from_Mac10[[#This Row],[discount_pct]]/100))</f>
        <v>36.270000000000003</v>
      </c>
      <c r="K4113" s="47">
        <f>Table_Query_from_Mac10[[#This Row],[unit_cost]]</f>
        <v>13.57</v>
      </c>
      <c r="L4113" s="47">
        <f>Table_Query_from_Mac10[[#This Row],[Live-cost]]*(1+Table_Query_from_Mac10[[#This Row],[CogsIncreasebyTYPE]])</f>
        <v>13.57</v>
      </c>
      <c r="M4113" s="47">
        <f>Table_Query_from_Mac10[[#This Row],[Live-cost]]*Table_Query_from_Mac10[[#This Row],[qty_to_ship]]</f>
        <v>122.13</v>
      </c>
      <c r="N4113" s="47">
        <f>IF(Table_Query_from_Mac10[[#This Row],[item_no]]="KDA",-Table_Query_from_Mac10[[#This Row],[unit_price]],Table_Query_from_Mac10[[#This Row],[Net Unit]]*Table_Query_from_Mac10[[#This Row],[qty_to_ship]])</f>
        <v>326.43</v>
      </c>
      <c r="O4113" s="47">
        <f>SUMIFS(Summary!C:C,Summary!H:H,Table_Query_from_Mac10[[#This Row],[Juiceoc]])</f>
        <v>0</v>
      </c>
      <c r="P4113" s="47">
        <f>SUMIFS(Summary!D:D,Summary!H:H,Table_Query_from_Mac10[[#This Row],[Juiceoc]])</f>
        <v>0</v>
      </c>
      <c r="Q4113" s="47">
        <f>SUMIFS(Summary!E:E,Summary!H:H,Table_Query_from_Mac10[[#This Row],[Juiceoc]])</f>
        <v>0</v>
      </c>
      <c r="R4113" s="47">
        <f>Table_Query_from_Mac10[[#This Row],[Net Unit]]*(1+Table_Query_from_Mac10[[#This Row],[PriceIncreasebyType]])</f>
        <v>36.270000000000003</v>
      </c>
      <c r="S4113" s="47">
        <f>Table_Query_from_Mac10[[#This Row],[UnitPriceFuture]]*Table_Query_from_Mac10[[#This Row],[qtytoShipFuture]]</f>
        <v>326.43</v>
      </c>
      <c r="T4113" s="47">
        <f>ROUND(Table_Query_from_Mac10[[#This Row],[qty_to_ship]]*(1+Table_Query_from_Mac10[[#This Row],[VolumeIncreasebyType]]),0)</f>
        <v>9</v>
      </c>
      <c r="U4113" s="47">
        <f>Table_Query_from_Mac10[[#This Row],[qtytoShipFuture]]*Table_Query_from_Mac10[[#This Row],[Future-cost]]</f>
        <v>122.13</v>
      </c>
      <c r="V4113" s="47">
        <f>Table_Query_from_Mac10[[#This Row],[qtytoShipFuture]]-Table_Query_from_Mac10[[#This Row],[qty_to_ship]]</f>
        <v>0</v>
      </c>
      <c r="W4113" s="47">
        <f>Table_Query_from_Mac10[[#This Row],[UnitPriceFuture]]</f>
        <v>36.270000000000003</v>
      </c>
      <c r="X4113" s="47">
        <f>Table_Query_from_Mac10[[#This Row],[Unit Increase]]*Table_Query_from_Mac10[[#This Row],[UnitPriceFuture]]</f>
        <v>0</v>
      </c>
      <c r="Y4113" s="47">
        <f>Table_Query_from_Mac10[[#This Row],[Unit Increase]]*Table_Query_from_Mac10[[#This Row],[Future-cost]]</f>
        <v>0</v>
      </c>
      <c r="Z4113" s="47">
        <f>-(Table_Query_from_Mac10[[#This Row],[Incremental Sales]]+((Table_Query_from_Mac10[[#This Row],[Incremental Sales]]*-(SUM(Summary!$S$8:$S$9)))))*Summary!$S$18</f>
        <v>0</v>
      </c>
      <c r="AA4113" s="47">
        <f>IFERROR(Table_Query_from_Mac10[[#This Row],[Incremental Cost]]/Table_Query_from_Mac10[[#This Row],[Incremental Sales]],0)</f>
        <v>0</v>
      </c>
      <c r="AB4113" s="47">
        <f>IFERROR(Table_Query_from_Mac10[[#This Row],[TotalCostFuture]]/Table_Query_from_Mac10[[#This Row],[totalsalesFuture]],0)</f>
        <v>0.37413840639647089</v>
      </c>
      <c r="AN4113" s="31">
        <v>36</v>
      </c>
      <c r="AO4113">
        <f t="shared" si="128"/>
        <v>9</v>
      </c>
      <c r="AQ4113" s="31">
        <v>103.64</v>
      </c>
      <c r="AR4113">
        <f t="shared" si="129"/>
        <v>36.270000000000003</v>
      </c>
    </row>
    <row r="4114" spans="1:44" x14ac:dyDescent="0.25">
      <c r="A4114">
        <v>90411</v>
      </c>
      <c r="B4114">
        <v>14</v>
      </c>
      <c r="C4114" t="s">
        <v>56</v>
      </c>
      <c r="D4114" t="s">
        <v>81</v>
      </c>
      <c r="E4114">
        <v>6</v>
      </c>
      <c r="F4114">
        <v>14.19</v>
      </c>
      <c r="G4114">
        <v>38.29</v>
      </c>
      <c r="H4114" s="1">
        <v>44838</v>
      </c>
      <c r="I4114" s="20">
        <v>0</v>
      </c>
      <c r="J4114" s="47">
        <f>Table_Query_from_Mac10[[#This Row],[unit_price]]-(Table_Query_from_Mac10[[#This Row],[unit_price]]*(Table_Query_from_Mac10[[#This Row],[discount_pct]]/100))</f>
        <v>38.29</v>
      </c>
      <c r="K4114" s="47">
        <f>Table_Query_from_Mac10[[#This Row],[unit_cost]]</f>
        <v>14.19</v>
      </c>
      <c r="L4114" s="47">
        <f>Table_Query_from_Mac10[[#This Row],[Live-cost]]*(1+Table_Query_from_Mac10[[#This Row],[CogsIncreasebyTYPE]])</f>
        <v>14.19</v>
      </c>
      <c r="M4114" s="47">
        <f>Table_Query_from_Mac10[[#This Row],[Live-cost]]*Table_Query_from_Mac10[[#This Row],[qty_to_ship]]</f>
        <v>85.14</v>
      </c>
      <c r="N4114" s="47">
        <f>IF(Table_Query_from_Mac10[[#This Row],[item_no]]="KDA",-Table_Query_from_Mac10[[#This Row],[unit_price]],Table_Query_from_Mac10[[#This Row],[Net Unit]]*Table_Query_from_Mac10[[#This Row],[qty_to_ship]])</f>
        <v>229.74</v>
      </c>
      <c r="O4114" s="47">
        <f>SUMIFS(Summary!C:C,Summary!H:H,Table_Query_from_Mac10[[#This Row],[Juiceoc]])</f>
        <v>0</v>
      </c>
      <c r="P4114" s="47">
        <f>SUMIFS(Summary!D:D,Summary!H:H,Table_Query_from_Mac10[[#This Row],[Juiceoc]])</f>
        <v>0</v>
      </c>
      <c r="Q4114" s="47">
        <f>SUMIFS(Summary!E:E,Summary!H:H,Table_Query_from_Mac10[[#This Row],[Juiceoc]])</f>
        <v>0</v>
      </c>
      <c r="R4114" s="47">
        <f>Table_Query_from_Mac10[[#This Row],[Net Unit]]*(1+Table_Query_from_Mac10[[#This Row],[PriceIncreasebyType]])</f>
        <v>38.29</v>
      </c>
      <c r="S4114" s="47">
        <f>Table_Query_from_Mac10[[#This Row],[UnitPriceFuture]]*Table_Query_from_Mac10[[#This Row],[qtytoShipFuture]]</f>
        <v>229.74</v>
      </c>
      <c r="T4114" s="47">
        <f>ROUND(Table_Query_from_Mac10[[#This Row],[qty_to_ship]]*(1+Table_Query_from_Mac10[[#This Row],[VolumeIncreasebyType]]),0)</f>
        <v>6</v>
      </c>
      <c r="U4114" s="47">
        <f>Table_Query_from_Mac10[[#This Row],[qtytoShipFuture]]*Table_Query_from_Mac10[[#This Row],[Future-cost]]</f>
        <v>85.14</v>
      </c>
      <c r="V4114" s="47">
        <f>Table_Query_from_Mac10[[#This Row],[qtytoShipFuture]]-Table_Query_from_Mac10[[#This Row],[qty_to_ship]]</f>
        <v>0</v>
      </c>
      <c r="W4114" s="47">
        <f>Table_Query_from_Mac10[[#This Row],[UnitPriceFuture]]</f>
        <v>38.29</v>
      </c>
      <c r="X4114" s="47">
        <f>Table_Query_from_Mac10[[#This Row],[Unit Increase]]*Table_Query_from_Mac10[[#This Row],[UnitPriceFuture]]</f>
        <v>0</v>
      </c>
      <c r="Y4114" s="47">
        <f>Table_Query_from_Mac10[[#This Row],[Unit Increase]]*Table_Query_from_Mac10[[#This Row],[Future-cost]]</f>
        <v>0</v>
      </c>
      <c r="Z4114" s="47">
        <f>-(Table_Query_from_Mac10[[#This Row],[Incremental Sales]]+((Table_Query_from_Mac10[[#This Row],[Incremental Sales]]*-(SUM(Summary!$S$8:$S$9)))))*Summary!$S$18</f>
        <v>0</v>
      </c>
      <c r="AA4114" s="47">
        <f>IFERROR(Table_Query_from_Mac10[[#This Row],[Incremental Cost]]/Table_Query_from_Mac10[[#This Row],[Incremental Sales]],0)</f>
        <v>0</v>
      </c>
      <c r="AB4114" s="47">
        <f>IFERROR(Table_Query_from_Mac10[[#This Row],[TotalCostFuture]]/Table_Query_from_Mac10[[#This Row],[totalsalesFuture]],0)</f>
        <v>0.3705928440846174</v>
      </c>
      <c r="AN4114" s="30">
        <v>24</v>
      </c>
      <c r="AO4114">
        <f t="shared" si="128"/>
        <v>6</v>
      </c>
      <c r="AQ4114" s="30">
        <v>109.4</v>
      </c>
      <c r="AR4114">
        <f t="shared" si="129"/>
        <v>38.29</v>
      </c>
    </row>
    <row r="4115" spans="1:44" x14ac:dyDescent="0.25">
      <c r="A4115">
        <v>90411</v>
      </c>
      <c r="B4115">
        <v>15</v>
      </c>
      <c r="C4115" t="s">
        <v>56</v>
      </c>
      <c r="D4115" t="s">
        <v>81</v>
      </c>
      <c r="E4115">
        <v>12</v>
      </c>
      <c r="F4115">
        <v>5.45</v>
      </c>
      <c r="G4115">
        <v>13.52</v>
      </c>
      <c r="H4115" s="1">
        <v>44838</v>
      </c>
      <c r="I4115" s="20">
        <v>0</v>
      </c>
      <c r="J4115" s="47">
        <f>Table_Query_from_Mac10[[#This Row],[unit_price]]-(Table_Query_from_Mac10[[#This Row],[unit_price]]*(Table_Query_from_Mac10[[#This Row],[discount_pct]]/100))</f>
        <v>13.52</v>
      </c>
      <c r="K4115" s="47">
        <f>Table_Query_from_Mac10[[#This Row],[unit_cost]]</f>
        <v>5.45</v>
      </c>
      <c r="L4115" s="47">
        <f>Table_Query_from_Mac10[[#This Row],[Live-cost]]*(1+Table_Query_from_Mac10[[#This Row],[CogsIncreasebyTYPE]])</f>
        <v>5.45</v>
      </c>
      <c r="M4115" s="47">
        <f>Table_Query_from_Mac10[[#This Row],[Live-cost]]*Table_Query_from_Mac10[[#This Row],[qty_to_ship]]</f>
        <v>65.400000000000006</v>
      </c>
      <c r="N4115" s="47">
        <f>IF(Table_Query_from_Mac10[[#This Row],[item_no]]="KDA",-Table_Query_from_Mac10[[#This Row],[unit_price]],Table_Query_from_Mac10[[#This Row],[Net Unit]]*Table_Query_from_Mac10[[#This Row],[qty_to_ship]])</f>
        <v>162.24</v>
      </c>
      <c r="O4115" s="47">
        <f>SUMIFS(Summary!C:C,Summary!H:H,Table_Query_from_Mac10[[#This Row],[Juiceoc]])</f>
        <v>0</v>
      </c>
      <c r="P4115" s="47">
        <f>SUMIFS(Summary!D:D,Summary!H:H,Table_Query_from_Mac10[[#This Row],[Juiceoc]])</f>
        <v>0</v>
      </c>
      <c r="Q4115" s="47">
        <f>SUMIFS(Summary!E:E,Summary!H:H,Table_Query_from_Mac10[[#This Row],[Juiceoc]])</f>
        <v>0</v>
      </c>
      <c r="R4115" s="47">
        <f>Table_Query_from_Mac10[[#This Row],[Net Unit]]*(1+Table_Query_from_Mac10[[#This Row],[PriceIncreasebyType]])</f>
        <v>13.52</v>
      </c>
      <c r="S4115" s="47">
        <f>Table_Query_from_Mac10[[#This Row],[UnitPriceFuture]]*Table_Query_from_Mac10[[#This Row],[qtytoShipFuture]]</f>
        <v>162.24</v>
      </c>
      <c r="T4115" s="47">
        <f>ROUND(Table_Query_from_Mac10[[#This Row],[qty_to_ship]]*(1+Table_Query_from_Mac10[[#This Row],[VolumeIncreasebyType]]),0)</f>
        <v>12</v>
      </c>
      <c r="U4115" s="47">
        <f>Table_Query_from_Mac10[[#This Row],[qtytoShipFuture]]*Table_Query_from_Mac10[[#This Row],[Future-cost]]</f>
        <v>65.400000000000006</v>
      </c>
      <c r="V4115" s="47">
        <f>Table_Query_from_Mac10[[#This Row],[qtytoShipFuture]]-Table_Query_from_Mac10[[#This Row],[qty_to_ship]]</f>
        <v>0</v>
      </c>
      <c r="W4115" s="47">
        <f>Table_Query_from_Mac10[[#This Row],[UnitPriceFuture]]</f>
        <v>13.52</v>
      </c>
      <c r="X4115" s="47">
        <f>Table_Query_from_Mac10[[#This Row],[Unit Increase]]*Table_Query_from_Mac10[[#This Row],[UnitPriceFuture]]</f>
        <v>0</v>
      </c>
      <c r="Y4115" s="47">
        <f>Table_Query_from_Mac10[[#This Row],[Unit Increase]]*Table_Query_from_Mac10[[#This Row],[Future-cost]]</f>
        <v>0</v>
      </c>
      <c r="Z4115" s="47">
        <f>-(Table_Query_from_Mac10[[#This Row],[Incremental Sales]]+((Table_Query_from_Mac10[[#This Row],[Incremental Sales]]*-(SUM(Summary!$S$8:$S$9)))))*Summary!$S$18</f>
        <v>0</v>
      </c>
      <c r="AA4115" s="47">
        <f>IFERROR(Table_Query_from_Mac10[[#This Row],[Incremental Cost]]/Table_Query_from_Mac10[[#This Row],[Incremental Sales]],0)</f>
        <v>0</v>
      </c>
      <c r="AB4115" s="47">
        <f>IFERROR(Table_Query_from_Mac10[[#This Row],[TotalCostFuture]]/Table_Query_from_Mac10[[#This Row],[totalsalesFuture]],0)</f>
        <v>0.40310650887573968</v>
      </c>
      <c r="AN4115" s="31">
        <v>45</v>
      </c>
      <c r="AO4115">
        <f t="shared" si="128"/>
        <v>12</v>
      </c>
      <c r="AQ4115" s="31">
        <v>38.619999999999997</v>
      </c>
      <c r="AR4115">
        <f t="shared" si="129"/>
        <v>13.52</v>
      </c>
    </row>
    <row r="4116" spans="1:44" x14ac:dyDescent="0.25">
      <c r="A4116">
        <v>90411</v>
      </c>
      <c r="B4116">
        <v>16</v>
      </c>
      <c r="C4116" t="s">
        <v>55</v>
      </c>
      <c r="D4116" t="s">
        <v>81</v>
      </c>
      <c r="E4116">
        <v>90</v>
      </c>
      <c r="F4116">
        <v>5.88</v>
      </c>
      <c r="G4116">
        <v>14.3</v>
      </c>
      <c r="H4116" s="1">
        <v>44838</v>
      </c>
      <c r="I4116" s="20">
        <v>0</v>
      </c>
      <c r="J4116" s="47">
        <f>Table_Query_from_Mac10[[#This Row],[unit_price]]-(Table_Query_from_Mac10[[#This Row],[unit_price]]*(Table_Query_from_Mac10[[#This Row],[discount_pct]]/100))</f>
        <v>14.3</v>
      </c>
      <c r="K4116" s="47">
        <f>Table_Query_from_Mac10[[#This Row],[unit_cost]]</f>
        <v>5.88</v>
      </c>
      <c r="L4116" s="47">
        <f>Table_Query_from_Mac10[[#This Row],[Live-cost]]*(1+Table_Query_from_Mac10[[#This Row],[CogsIncreasebyTYPE]])</f>
        <v>5.88</v>
      </c>
      <c r="M4116" s="47">
        <f>Table_Query_from_Mac10[[#This Row],[Live-cost]]*Table_Query_from_Mac10[[#This Row],[qty_to_ship]]</f>
        <v>529.20000000000005</v>
      </c>
      <c r="N4116" s="47">
        <f>IF(Table_Query_from_Mac10[[#This Row],[item_no]]="KDA",-Table_Query_from_Mac10[[#This Row],[unit_price]],Table_Query_from_Mac10[[#This Row],[Net Unit]]*Table_Query_from_Mac10[[#This Row],[qty_to_ship]])</f>
        <v>1287</v>
      </c>
      <c r="O4116" s="47">
        <f>SUMIFS(Summary!C:C,Summary!H:H,Table_Query_from_Mac10[[#This Row],[Juiceoc]])</f>
        <v>0</v>
      </c>
      <c r="P4116" s="47">
        <f>SUMIFS(Summary!D:D,Summary!H:H,Table_Query_from_Mac10[[#This Row],[Juiceoc]])</f>
        <v>0</v>
      </c>
      <c r="Q4116" s="47">
        <f>SUMIFS(Summary!E:E,Summary!H:H,Table_Query_from_Mac10[[#This Row],[Juiceoc]])</f>
        <v>0</v>
      </c>
      <c r="R4116" s="47">
        <f>Table_Query_from_Mac10[[#This Row],[Net Unit]]*(1+Table_Query_from_Mac10[[#This Row],[PriceIncreasebyType]])</f>
        <v>14.3</v>
      </c>
      <c r="S4116" s="47">
        <f>Table_Query_from_Mac10[[#This Row],[UnitPriceFuture]]*Table_Query_from_Mac10[[#This Row],[qtytoShipFuture]]</f>
        <v>1287</v>
      </c>
      <c r="T4116" s="47">
        <f>ROUND(Table_Query_from_Mac10[[#This Row],[qty_to_ship]]*(1+Table_Query_from_Mac10[[#This Row],[VolumeIncreasebyType]]),0)</f>
        <v>90</v>
      </c>
      <c r="U4116" s="47">
        <f>Table_Query_from_Mac10[[#This Row],[qtytoShipFuture]]*Table_Query_from_Mac10[[#This Row],[Future-cost]]</f>
        <v>529.20000000000005</v>
      </c>
      <c r="V4116" s="47">
        <f>Table_Query_from_Mac10[[#This Row],[qtytoShipFuture]]-Table_Query_from_Mac10[[#This Row],[qty_to_ship]]</f>
        <v>0</v>
      </c>
      <c r="W4116" s="47">
        <f>Table_Query_from_Mac10[[#This Row],[UnitPriceFuture]]</f>
        <v>14.3</v>
      </c>
      <c r="X4116" s="47">
        <f>Table_Query_from_Mac10[[#This Row],[Unit Increase]]*Table_Query_from_Mac10[[#This Row],[UnitPriceFuture]]</f>
        <v>0</v>
      </c>
      <c r="Y4116" s="47">
        <f>Table_Query_from_Mac10[[#This Row],[Unit Increase]]*Table_Query_from_Mac10[[#This Row],[Future-cost]]</f>
        <v>0</v>
      </c>
      <c r="Z4116" s="47">
        <f>-(Table_Query_from_Mac10[[#This Row],[Incremental Sales]]+((Table_Query_from_Mac10[[#This Row],[Incremental Sales]]*-(SUM(Summary!$S$8:$S$9)))))*Summary!$S$18</f>
        <v>0</v>
      </c>
      <c r="AA4116" s="47">
        <f>IFERROR(Table_Query_from_Mac10[[#This Row],[Incremental Cost]]/Table_Query_from_Mac10[[#This Row],[Incremental Sales]],0)</f>
        <v>0</v>
      </c>
      <c r="AB4116" s="47">
        <f>IFERROR(Table_Query_from_Mac10[[#This Row],[TotalCostFuture]]/Table_Query_from_Mac10[[#This Row],[totalsalesFuture]],0)</f>
        <v>0.41118881118881123</v>
      </c>
      <c r="AN4116" s="30">
        <v>360</v>
      </c>
      <c r="AO4116">
        <f t="shared" si="128"/>
        <v>90</v>
      </c>
      <c r="AQ4116" s="30">
        <v>40.869999999999997</v>
      </c>
      <c r="AR4116">
        <f t="shared" si="129"/>
        <v>14.3</v>
      </c>
    </row>
    <row r="4117" spans="1:44" x14ac:dyDescent="0.25">
      <c r="A4117">
        <v>90412</v>
      </c>
      <c r="B4117">
        <v>1</v>
      </c>
      <c r="C4117" t="s">
        <v>55</v>
      </c>
      <c r="D4117" t="s">
        <v>81</v>
      </c>
      <c r="E4117">
        <v>8</v>
      </c>
      <c r="F4117">
        <v>9.85</v>
      </c>
      <c r="G4117">
        <v>25.68</v>
      </c>
      <c r="H4117" s="1">
        <v>44841</v>
      </c>
      <c r="I4117" s="20">
        <v>0</v>
      </c>
      <c r="J4117" s="47">
        <f>Table_Query_from_Mac10[[#This Row],[unit_price]]-(Table_Query_from_Mac10[[#This Row],[unit_price]]*(Table_Query_from_Mac10[[#This Row],[discount_pct]]/100))</f>
        <v>25.68</v>
      </c>
      <c r="K4117" s="47">
        <f>Table_Query_from_Mac10[[#This Row],[unit_cost]]</f>
        <v>9.85</v>
      </c>
      <c r="L4117" s="47">
        <f>Table_Query_from_Mac10[[#This Row],[Live-cost]]*(1+Table_Query_from_Mac10[[#This Row],[CogsIncreasebyTYPE]])</f>
        <v>9.85</v>
      </c>
      <c r="M4117" s="47">
        <f>Table_Query_from_Mac10[[#This Row],[Live-cost]]*Table_Query_from_Mac10[[#This Row],[qty_to_ship]]</f>
        <v>78.8</v>
      </c>
      <c r="N4117" s="47">
        <f>IF(Table_Query_from_Mac10[[#This Row],[item_no]]="KDA",-Table_Query_from_Mac10[[#This Row],[unit_price]],Table_Query_from_Mac10[[#This Row],[Net Unit]]*Table_Query_from_Mac10[[#This Row],[qty_to_ship]])</f>
        <v>205.44</v>
      </c>
      <c r="O4117" s="47">
        <f>SUMIFS(Summary!C:C,Summary!H:H,Table_Query_from_Mac10[[#This Row],[Juiceoc]])</f>
        <v>0</v>
      </c>
      <c r="P4117" s="47">
        <f>SUMIFS(Summary!D:D,Summary!H:H,Table_Query_from_Mac10[[#This Row],[Juiceoc]])</f>
        <v>0</v>
      </c>
      <c r="Q4117" s="47">
        <f>SUMIFS(Summary!E:E,Summary!H:H,Table_Query_from_Mac10[[#This Row],[Juiceoc]])</f>
        <v>0</v>
      </c>
      <c r="R4117" s="47">
        <f>Table_Query_from_Mac10[[#This Row],[Net Unit]]*(1+Table_Query_from_Mac10[[#This Row],[PriceIncreasebyType]])</f>
        <v>25.68</v>
      </c>
      <c r="S4117" s="47">
        <f>Table_Query_from_Mac10[[#This Row],[UnitPriceFuture]]*Table_Query_from_Mac10[[#This Row],[qtytoShipFuture]]</f>
        <v>205.44</v>
      </c>
      <c r="T4117" s="47">
        <f>ROUND(Table_Query_from_Mac10[[#This Row],[qty_to_ship]]*(1+Table_Query_from_Mac10[[#This Row],[VolumeIncreasebyType]]),0)</f>
        <v>8</v>
      </c>
      <c r="U4117" s="47">
        <f>Table_Query_from_Mac10[[#This Row],[qtytoShipFuture]]*Table_Query_from_Mac10[[#This Row],[Future-cost]]</f>
        <v>78.8</v>
      </c>
      <c r="V4117" s="47">
        <f>Table_Query_from_Mac10[[#This Row],[qtytoShipFuture]]-Table_Query_from_Mac10[[#This Row],[qty_to_ship]]</f>
        <v>0</v>
      </c>
      <c r="W4117" s="47">
        <f>Table_Query_from_Mac10[[#This Row],[UnitPriceFuture]]</f>
        <v>25.68</v>
      </c>
      <c r="X4117" s="47">
        <f>Table_Query_from_Mac10[[#This Row],[Unit Increase]]*Table_Query_from_Mac10[[#This Row],[UnitPriceFuture]]</f>
        <v>0</v>
      </c>
      <c r="Y4117" s="47">
        <f>Table_Query_from_Mac10[[#This Row],[Unit Increase]]*Table_Query_from_Mac10[[#This Row],[Future-cost]]</f>
        <v>0</v>
      </c>
      <c r="Z4117" s="47">
        <f>-(Table_Query_from_Mac10[[#This Row],[Incremental Sales]]+((Table_Query_from_Mac10[[#This Row],[Incremental Sales]]*-(SUM(Summary!$S$8:$S$9)))))*Summary!$S$18</f>
        <v>0</v>
      </c>
      <c r="AA4117" s="47">
        <f>IFERROR(Table_Query_from_Mac10[[#This Row],[Incremental Cost]]/Table_Query_from_Mac10[[#This Row],[Incremental Sales]],0)</f>
        <v>0</v>
      </c>
      <c r="AB4117" s="47">
        <f>IFERROR(Table_Query_from_Mac10[[#This Row],[TotalCostFuture]]/Table_Query_from_Mac10[[#This Row],[totalsalesFuture]],0)</f>
        <v>0.38356697819314639</v>
      </c>
      <c r="AN4117" s="31">
        <v>30</v>
      </c>
      <c r="AO4117">
        <f t="shared" si="128"/>
        <v>8</v>
      </c>
      <c r="AQ4117" s="31">
        <v>73.37</v>
      </c>
      <c r="AR4117">
        <f t="shared" si="129"/>
        <v>25.68</v>
      </c>
    </row>
    <row r="4118" spans="1:44" x14ac:dyDescent="0.25">
      <c r="A4118">
        <v>90412</v>
      </c>
      <c r="B4118">
        <v>2</v>
      </c>
      <c r="C4118" t="s">
        <v>55</v>
      </c>
      <c r="D4118" t="s">
        <v>81</v>
      </c>
      <c r="E4118">
        <v>8</v>
      </c>
      <c r="F4118">
        <v>11.49</v>
      </c>
      <c r="G4118">
        <v>30.28</v>
      </c>
      <c r="H4118" s="1">
        <v>44841</v>
      </c>
      <c r="I4118" s="20">
        <v>0</v>
      </c>
      <c r="J4118" s="47">
        <f>Table_Query_from_Mac10[[#This Row],[unit_price]]-(Table_Query_from_Mac10[[#This Row],[unit_price]]*(Table_Query_from_Mac10[[#This Row],[discount_pct]]/100))</f>
        <v>30.28</v>
      </c>
      <c r="K4118" s="47">
        <f>Table_Query_from_Mac10[[#This Row],[unit_cost]]</f>
        <v>11.49</v>
      </c>
      <c r="L4118" s="47">
        <f>Table_Query_from_Mac10[[#This Row],[Live-cost]]*(1+Table_Query_from_Mac10[[#This Row],[CogsIncreasebyTYPE]])</f>
        <v>11.49</v>
      </c>
      <c r="M4118" s="47">
        <f>Table_Query_from_Mac10[[#This Row],[Live-cost]]*Table_Query_from_Mac10[[#This Row],[qty_to_ship]]</f>
        <v>91.92</v>
      </c>
      <c r="N4118" s="47">
        <f>IF(Table_Query_from_Mac10[[#This Row],[item_no]]="KDA",-Table_Query_from_Mac10[[#This Row],[unit_price]],Table_Query_from_Mac10[[#This Row],[Net Unit]]*Table_Query_from_Mac10[[#This Row],[qty_to_ship]])</f>
        <v>242.24</v>
      </c>
      <c r="O4118" s="47">
        <f>SUMIFS(Summary!C:C,Summary!H:H,Table_Query_from_Mac10[[#This Row],[Juiceoc]])</f>
        <v>0</v>
      </c>
      <c r="P4118" s="47">
        <f>SUMIFS(Summary!D:D,Summary!H:H,Table_Query_from_Mac10[[#This Row],[Juiceoc]])</f>
        <v>0</v>
      </c>
      <c r="Q4118" s="47">
        <f>SUMIFS(Summary!E:E,Summary!H:H,Table_Query_from_Mac10[[#This Row],[Juiceoc]])</f>
        <v>0</v>
      </c>
      <c r="R4118" s="47">
        <f>Table_Query_from_Mac10[[#This Row],[Net Unit]]*(1+Table_Query_from_Mac10[[#This Row],[PriceIncreasebyType]])</f>
        <v>30.28</v>
      </c>
      <c r="S4118" s="47">
        <f>Table_Query_from_Mac10[[#This Row],[UnitPriceFuture]]*Table_Query_from_Mac10[[#This Row],[qtytoShipFuture]]</f>
        <v>242.24</v>
      </c>
      <c r="T4118" s="47">
        <f>ROUND(Table_Query_from_Mac10[[#This Row],[qty_to_ship]]*(1+Table_Query_from_Mac10[[#This Row],[VolumeIncreasebyType]]),0)</f>
        <v>8</v>
      </c>
      <c r="U4118" s="47">
        <f>Table_Query_from_Mac10[[#This Row],[qtytoShipFuture]]*Table_Query_from_Mac10[[#This Row],[Future-cost]]</f>
        <v>91.92</v>
      </c>
      <c r="V4118" s="47">
        <f>Table_Query_from_Mac10[[#This Row],[qtytoShipFuture]]-Table_Query_from_Mac10[[#This Row],[qty_to_ship]]</f>
        <v>0</v>
      </c>
      <c r="W4118" s="47">
        <f>Table_Query_from_Mac10[[#This Row],[UnitPriceFuture]]</f>
        <v>30.28</v>
      </c>
      <c r="X4118" s="47">
        <f>Table_Query_from_Mac10[[#This Row],[Unit Increase]]*Table_Query_from_Mac10[[#This Row],[UnitPriceFuture]]</f>
        <v>0</v>
      </c>
      <c r="Y4118" s="47">
        <f>Table_Query_from_Mac10[[#This Row],[Unit Increase]]*Table_Query_from_Mac10[[#This Row],[Future-cost]]</f>
        <v>0</v>
      </c>
      <c r="Z4118" s="47">
        <f>-(Table_Query_from_Mac10[[#This Row],[Incremental Sales]]+((Table_Query_from_Mac10[[#This Row],[Incremental Sales]]*-(SUM(Summary!$S$8:$S$9)))))*Summary!$S$18</f>
        <v>0</v>
      </c>
      <c r="AA4118" s="47">
        <f>IFERROR(Table_Query_from_Mac10[[#This Row],[Incremental Cost]]/Table_Query_from_Mac10[[#This Row],[Incremental Sales]],0)</f>
        <v>0</v>
      </c>
      <c r="AB4118" s="47">
        <f>IFERROR(Table_Query_from_Mac10[[#This Row],[TotalCostFuture]]/Table_Query_from_Mac10[[#This Row],[totalsalesFuture]],0)</f>
        <v>0.3794583883751651</v>
      </c>
      <c r="AN4118" s="30">
        <v>30</v>
      </c>
      <c r="AO4118">
        <f t="shared" si="128"/>
        <v>8</v>
      </c>
      <c r="AQ4118" s="30">
        <v>86.5</v>
      </c>
      <c r="AR4118">
        <f t="shared" si="129"/>
        <v>30.28</v>
      </c>
    </row>
    <row r="4119" spans="1:44" x14ac:dyDescent="0.25">
      <c r="A4119">
        <v>90412</v>
      </c>
      <c r="B4119">
        <v>3</v>
      </c>
      <c r="C4119" t="s">
        <v>55</v>
      </c>
      <c r="D4119" t="s">
        <v>81</v>
      </c>
      <c r="E4119">
        <v>9</v>
      </c>
      <c r="F4119">
        <v>13.57</v>
      </c>
      <c r="G4119">
        <v>36.270000000000003</v>
      </c>
      <c r="H4119" s="1">
        <v>44841</v>
      </c>
      <c r="I4119" s="20">
        <v>0</v>
      </c>
      <c r="J4119" s="47">
        <f>Table_Query_from_Mac10[[#This Row],[unit_price]]-(Table_Query_from_Mac10[[#This Row],[unit_price]]*(Table_Query_from_Mac10[[#This Row],[discount_pct]]/100))</f>
        <v>36.270000000000003</v>
      </c>
      <c r="K4119" s="47">
        <f>Table_Query_from_Mac10[[#This Row],[unit_cost]]</f>
        <v>13.57</v>
      </c>
      <c r="L4119" s="47">
        <f>Table_Query_from_Mac10[[#This Row],[Live-cost]]*(1+Table_Query_from_Mac10[[#This Row],[CogsIncreasebyTYPE]])</f>
        <v>13.57</v>
      </c>
      <c r="M4119" s="47">
        <f>Table_Query_from_Mac10[[#This Row],[Live-cost]]*Table_Query_from_Mac10[[#This Row],[qty_to_ship]]</f>
        <v>122.13</v>
      </c>
      <c r="N4119" s="47">
        <f>IF(Table_Query_from_Mac10[[#This Row],[item_no]]="KDA",-Table_Query_from_Mac10[[#This Row],[unit_price]],Table_Query_from_Mac10[[#This Row],[Net Unit]]*Table_Query_from_Mac10[[#This Row],[qty_to_ship]])</f>
        <v>326.43</v>
      </c>
      <c r="O4119" s="47">
        <f>SUMIFS(Summary!C:C,Summary!H:H,Table_Query_from_Mac10[[#This Row],[Juiceoc]])</f>
        <v>0</v>
      </c>
      <c r="P4119" s="47">
        <f>SUMIFS(Summary!D:D,Summary!H:H,Table_Query_from_Mac10[[#This Row],[Juiceoc]])</f>
        <v>0</v>
      </c>
      <c r="Q4119" s="47">
        <f>SUMIFS(Summary!E:E,Summary!H:H,Table_Query_from_Mac10[[#This Row],[Juiceoc]])</f>
        <v>0</v>
      </c>
      <c r="R4119" s="47">
        <f>Table_Query_from_Mac10[[#This Row],[Net Unit]]*(1+Table_Query_from_Mac10[[#This Row],[PriceIncreasebyType]])</f>
        <v>36.270000000000003</v>
      </c>
      <c r="S4119" s="47">
        <f>Table_Query_from_Mac10[[#This Row],[UnitPriceFuture]]*Table_Query_from_Mac10[[#This Row],[qtytoShipFuture]]</f>
        <v>326.43</v>
      </c>
      <c r="T4119" s="47">
        <f>ROUND(Table_Query_from_Mac10[[#This Row],[qty_to_ship]]*(1+Table_Query_from_Mac10[[#This Row],[VolumeIncreasebyType]]),0)</f>
        <v>9</v>
      </c>
      <c r="U4119" s="47">
        <f>Table_Query_from_Mac10[[#This Row],[qtytoShipFuture]]*Table_Query_from_Mac10[[#This Row],[Future-cost]]</f>
        <v>122.13</v>
      </c>
      <c r="V4119" s="47">
        <f>Table_Query_from_Mac10[[#This Row],[qtytoShipFuture]]-Table_Query_from_Mac10[[#This Row],[qty_to_ship]]</f>
        <v>0</v>
      </c>
      <c r="W4119" s="47">
        <f>Table_Query_from_Mac10[[#This Row],[UnitPriceFuture]]</f>
        <v>36.270000000000003</v>
      </c>
      <c r="X4119" s="47">
        <f>Table_Query_from_Mac10[[#This Row],[Unit Increase]]*Table_Query_from_Mac10[[#This Row],[UnitPriceFuture]]</f>
        <v>0</v>
      </c>
      <c r="Y4119" s="47">
        <f>Table_Query_from_Mac10[[#This Row],[Unit Increase]]*Table_Query_from_Mac10[[#This Row],[Future-cost]]</f>
        <v>0</v>
      </c>
      <c r="Z4119" s="47">
        <f>-(Table_Query_from_Mac10[[#This Row],[Incremental Sales]]+((Table_Query_from_Mac10[[#This Row],[Incremental Sales]]*-(SUM(Summary!$S$8:$S$9)))))*Summary!$S$18</f>
        <v>0</v>
      </c>
      <c r="AA4119" s="47">
        <f>IFERROR(Table_Query_from_Mac10[[#This Row],[Incremental Cost]]/Table_Query_from_Mac10[[#This Row],[Incremental Sales]],0)</f>
        <v>0</v>
      </c>
      <c r="AB4119" s="47">
        <f>IFERROR(Table_Query_from_Mac10[[#This Row],[TotalCostFuture]]/Table_Query_from_Mac10[[#This Row],[totalsalesFuture]],0)</f>
        <v>0.37413840639647089</v>
      </c>
      <c r="AN4119" s="31">
        <v>36</v>
      </c>
      <c r="AO4119">
        <f t="shared" si="128"/>
        <v>9</v>
      </c>
      <c r="AQ4119" s="31">
        <v>103.64</v>
      </c>
      <c r="AR4119">
        <f t="shared" si="129"/>
        <v>36.270000000000003</v>
      </c>
    </row>
    <row r="4120" spans="1:44" x14ac:dyDescent="0.25">
      <c r="A4120">
        <v>90412</v>
      </c>
      <c r="B4120">
        <v>4</v>
      </c>
      <c r="C4120" t="s">
        <v>55</v>
      </c>
      <c r="D4120" t="s">
        <v>81</v>
      </c>
      <c r="E4120">
        <v>45</v>
      </c>
      <c r="F4120">
        <v>5.88</v>
      </c>
      <c r="G4120">
        <v>14.3</v>
      </c>
      <c r="H4120" s="1">
        <v>44841</v>
      </c>
      <c r="I4120" s="20">
        <v>0</v>
      </c>
      <c r="J4120" s="47">
        <f>Table_Query_from_Mac10[[#This Row],[unit_price]]-(Table_Query_from_Mac10[[#This Row],[unit_price]]*(Table_Query_from_Mac10[[#This Row],[discount_pct]]/100))</f>
        <v>14.3</v>
      </c>
      <c r="K4120" s="47">
        <f>Table_Query_from_Mac10[[#This Row],[unit_cost]]</f>
        <v>5.88</v>
      </c>
      <c r="L4120" s="47">
        <f>Table_Query_from_Mac10[[#This Row],[Live-cost]]*(1+Table_Query_from_Mac10[[#This Row],[CogsIncreasebyTYPE]])</f>
        <v>5.88</v>
      </c>
      <c r="M4120" s="47">
        <f>Table_Query_from_Mac10[[#This Row],[Live-cost]]*Table_Query_from_Mac10[[#This Row],[qty_to_ship]]</f>
        <v>264.60000000000002</v>
      </c>
      <c r="N4120" s="47">
        <f>IF(Table_Query_from_Mac10[[#This Row],[item_no]]="KDA",-Table_Query_from_Mac10[[#This Row],[unit_price]],Table_Query_from_Mac10[[#This Row],[Net Unit]]*Table_Query_from_Mac10[[#This Row],[qty_to_ship]])</f>
        <v>643.5</v>
      </c>
      <c r="O4120" s="47">
        <f>SUMIFS(Summary!C:C,Summary!H:H,Table_Query_from_Mac10[[#This Row],[Juiceoc]])</f>
        <v>0</v>
      </c>
      <c r="P4120" s="47">
        <f>SUMIFS(Summary!D:D,Summary!H:H,Table_Query_from_Mac10[[#This Row],[Juiceoc]])</f>
        <v>0</v>
      </c>
      <c r="Q4120" s="47">
        <f>SUMIFS(Summary!E:E,Summary!H:H,Table_Query_from_Mac10[[#This Row],[Juiceoc]])</f>
        <v>0</v>
      </c>
      <c r="R4120" s="47">
        <f>Table_Query_from_Mac10[[#This Row],[Net Unit]]*(1+Table_Query_from_Mac10[[#This Row],[PriceIncreasebyType]])</f>
        <v>14.3</v>
      </c>
      <c r="S4120" s="47">
        <f>Table_Query_from_Mac10[[#This Row],[UnitPriceFuture]]*Table_Query_from_Mac10[[#This Row],[qtytoShipFuture]]</f>
        <v>643.5</v>
      </c>
      <c r="T4120" s="47">
        <f>ROUND(Table_Query_from_Mac10[[#This Row],[qty_to_ship]]*(1+Table_Query_from_Mac10[[#This Row],[VolumeIncreasebyType]]),0)</f>
        <v>45</v>
      </c>
      <c r="U4120" s="47">
        <f>Table_Query_from_Mac10[[#This Row],[qtytoShipFuture]]*Table_Query_from_Mac10[[#This Row],[Future-cost]]</f>
        <v>264.60000000000002</v>
      </c>
      <c r="V4120" s="47">
        <f>Table_Query_from_Mac10[[#This Row],[qtytoShipFuture]]-Table_Query_from_Mac10[[#This Row],[qty_to_ship]]</f>
        <v>0</v>
      </c>
      <c r="W4120" s="47">
        <f>Table_Query_from_Mac10[[#This Row],[UnitPriceFuture]]</f>
        <v>14.3</v>
      </c>
      <c r="X4120" s="47">
        <f>Table_Query_from_Mac10[[#This Row],[Unit Increase]]*Table_Query_from_Mac10[[#This Row],[UnitPriceFuture]]</f>
        <v>0</v>
      </c>
      <c r="Y4120" s="47">
        <f>Table_Query_from_Mac10[[#This Row],[Unit Increase]]*Table_Query_from_Mac10[[#This Row],[Future-cost]]</f>
        <v>0</v>
      </c>
      <c r="Z4120" s="47">
        <f>-(Table_Query_from_Mac10[[#This Row],[Incremental Sales]]+((Table_Query_from_Mac10[[#This Row],[Incremental Sales]]*-(SUM(Summary!$S$8:$S$9)))))*Summary!$S$18</f>
        <v>0</v>
      </c>
      <c r="AA4120" s="47">
        <f>IFERROR(Table_Query_from_Mac10[[#This Row],[Incremental Cost]]/Table_Query_from_Mac10[[#This Row],[Incremental Sales]],0)</f>
        <v>0</v>
      </c>
      <c r="AB4120" s="47">
        <f>IFERROR(Table_Query_from_Mac10[[#This Row],[TotalCostFuture]]/Table_Query_from_Mac10[[#This Row],[totalsalesFuture]],0)</f>
        <v>0.41118881118881123</v>
      </c>
      <c r="AN4120" s="30">
        <v>180</v>
      </c>
      <c r="AO4120">
        <f t="shared" si="128"/>
        <v>45</v>
      </c>
      <c r="AQ4120" s="30">
        <v>40.869999999999997</v>
      </c>
      <c r="AR4120">
        <f t="shared" si="129"/>
        <v>14.3</v>
      </c>
    </row>
    <row r="4121" spans="1:44" x14ac:dyDescent="0.25">
      <c r="A4121">
        <v>90412</v>
      </c>
      <c r="B4121">
        <v>5</v>
      </c>
      <c r="C4121" t="s">
        <v>55</v>
      </c>
      <c r="D4121" t="s">
        <v>81</v>
      </c>
      <c r="E4121">
        <v>23</v>
      </c>
      <c r="F4121">
        <v>6.19</v>
      </c>
      <c r="G4121">
        <v>14.94</v>
      </c>
      <c r="H4121" s="1">
        <v>44841</v>
      </c>
      <c r="I4121" s="20">
        <v>0</v>
      </c>
      <c r="J4121" s="47">
        <f>Table_Query_from_Mac10[[#This Row],[unit_price]]-(Table_Query_from_Mac10[[#This Row],[unit_price]]*(Table_Query_from_Mac10[[#This Row],[discount_pct]]/100))</f>
        <v>14.94</v>
      </c>
      <c r="K4121" s="47">
        <f>Table_Query_from_Mac10[[#This Row],[unit_cost]]</f>
        <v>6.19</v>
      </c>
      <c r="L4121" s="47">
        <f>Table_Query_from_Mac10[[#This Row],[Live-cost]]*(1+Table_Query_from_Mac10[[#This Row],[CogsIncreasebyTYPE]])</f>
        <v>6.19</v>
      </c>
      <c r="M4121" s="47">
        <f>Table_Query_from_Mac10[[#This Row],[Live-cost]]*Table_Query_from_Mac10[[#This Row],[qty_to_ship]]</f>
        <v>142.37</v>
      </c>
      <c r="N4121" s="47">
        <f>IF(Table_Query_from_Mac10[[#This Row],[item_no]]="KDA",-Table_Query_from_Mac10[[#This Row],[unit_price]],Table_Query_from_Mac10[[#This Row],[Net Unit]]*Table_Query_from_Mac10[[#This Row],[qty_to_ship]])</f>
        <v>343.62</v>
      </c>
      <c r="O4121" s="47">
        <f>SUMIFS(Summary!C:C,Summary!H:H,Table_Query_from_Mac10[[#This Row],[Juiceoc]])</f>
        <v>0</v>
      </c>
      <c r="P4121" s="47">
        <f>SUMIFS(Summary!D:D,Summary!H:H,Table_Query_from_Mac10[[#This Row],[Juiceoc]])</f>
        <v>0</v>
      </c>
      <c r="Q4121" s="47">
        <f>SUMIFS(Summary!E:E,Summary!H:H,Table_Query_from_Mac10[[#This Row],[Juiceoc]])</f>
        <v>0</v>
      </c>
      <c r="R4121" s="47">
        <f>Table_Query_from_Mac10[[#This Row],[Net Unit]]*(1+Table_Query_from_Mac10[[#This Row],[PriceIncreasebyType]])</f>
        <v>14.94</v>
      </c>
      <c r="S4121" s="47">
        <f>Table_Query_from_Mac10[[#This Row],[UnitPriceFuture]]*Table_Query_from_Mac10[[#This Row],[qtytoShipFuture]]</f>
        <v>343.62</v>
      </c>
      <c r="T4121" s="47">
        <f>ROUND(Table_Query_from_Mac10[[#This Row],[qty_to_ship]]*(1+Table_Query_from_Mac10[[#This Row],[VolumeIncreasebyType]]),0)</f>
        <v>23</v>
      </c>
      <c r="U4121" s="47">
        <f>Table_Query_from_Mac10[[#This Row],[qtytoShipFuture]]*Table_Query_from_Mac10[[#This Row],[Future-cost]]</f>
        <v>142.37</v>
      </c>
      <c r="V4121" s="47">
        <f>Table_Query_from_Mac10[[#This Row],[qtytoShipFuture]]-Table_Query_from_Mac10[[#This Row],[qty_to_ship]]</f>
        <v>0</v>
      </c>
      <c r="W4121" s="47">
        <f>Table_Query_from_Mac10[[#This Row],[UnitPriceFuture]]</f>
        <v>14.94</v>
      </c>
      <c r="X4121" s="47">
        <f>Table_Query_from_Mac10[[#This Row],[Unit Increase]]*Table_Query_from_Mac10[[#This Row],[UnitPriceFuture]]</f>
        <v>0</v>
      </c>
      <c r="Y4121" s="47">
        <f>Table_Query_from_Mac10[[#This Row],[Unit Increase]]*Table_Query_from_Mac10[[#This Row],[Future-cost]]</f>
        <v>0</v>
      </c>
      <c r="Z4121" s="47">
        <f>-(Table_Query_from_Mac10[[#This Row],[Incremental Sales]]+((Table_Query_from_Mac10[[#This Row],[Incremental Sales]]*-(SUM(Summary!$S$8:$S$9)))))*Summary!$S$18</f>
        <v>0</v>
      </c>
      <c r="AA4121" s="47">
        <f>IFERROR(Table_Query_from_Mac10[[#This Row],[Incremental Cost]]/Table_Query_from_Mac10[[#This Row],[Incremental Sales]],0)</f>
        <v>0</v>
      </c>
      <c r="AB4121" s="47">
        <f>IFERROR(Table_Query_from_Mac10[[#This Row],[TotalCostFuture]]/Table_Query_from_Mac10[[#This Row],[totalsalesFuture]],0)</f>
        <v>0.41432396251673359</v>
      </c>
      <c r="AN4121" s="31">
        <v>90</v>
      </c>
      <c r="AO4121">
        <f t="shared" si="128"/>
        <v>23</v>
      </c>
      <c r="AQ4121" s="31">
        <v>42.69</v>
      </c>
      <c r="AR4121">
        <f t="shared" si="129"/>
        <v>14.94</v>
      </c>
    </row>
    <row r="4122" spans="1:44" x14ac:dyDescent="0.25">
      <c r="A4122">
        <v>90412</v>
      </c>
      <c r="B4122">
        <v>6</v>
      </c>
      <c r="C4122" t="s">
        <v>55</v>
      </c>
      <c r="D4122" t="s">
        <v>81</v>
      </c>
      <c r="E4122">
        <v>24</v>
      </c>
      <c r="F4122">
        <v>6.44</v>
      </c>
      <c r="G4122">
        <v>16.05</v>
      </c>
      <c r="H4122" s="1">
        <v>44841</v>
      </c>
      <c r="I4122" s="20">
        <v>0</v>
      </c>
      <c r="J4122" s="47">
        <f>Table_Query_from_Mac10[[#This Row],[unit_price]]-(Table_Query_from_Mac10[[#This Row],[unit_price]]*(Table_Query_from_Mac10[[#This Row],[discount_pct]]/100))</f>
        <v>16.05</v>
      </c>
      <c r="K4122" s="47">
        <f>Table_Query_from_Mac10[[#This Row],[unit_cost]]</f>
        <v>6.44</v>
      </c>
      <c r="L4122" s="47">
        <f>Table_Query_from_Mac10[[#This Row],[Live-cost]]*(1+Table_Query_from_Mac10[[#This Row],[CogsIncreasebyTYPE]])</f>
        <v>6.44</v>
      </c>
      <c r="M4122" s="47">
        <f>Table_Query_from_Mac10[[#This Row],[Live-cost]]*Table_Query_from_Mac10[[#This Row],[qty_to_ship]]</f>
        <v>154.56</v>
      </c>
      <c r="N4122" s="47">
        <f>IF(Table_Query_from_Mac10[[#This Row],[item_no]]="KDA",-Table_Query_from_Mac10[[#This Row],[unit_price]],Table_Query_from_Mac10[[#This Row],[Net Unit]]*Table_Query_from_Mac10[[#This Row],[qty_to_ship]])</f>
        <v>385.20000000000005</v>
      </c>
      <c r="O4122" s="47">
        <f>SUMIFS(Summary!C:C,Summary!H:H,Table_Query_from_Mac10[[#This Row],[Juiceoc]])</f>
        <v>0</v>
      </c>
      <c r="P4122" s="47">
        <f>SUMIFS(Summary!D:D,Summary!H:H,Table_Query_from_Mac10[[#This Row],[Juiceoc]])</f>
        <v>0</v>
      </c>
      <c r="Q4122" s="47">
        <f>SUMIFS(Summary!E:E,Summary!H:H,Table_Query_from_Mac10[[#This Row],[Juiceoc]])</f>
        <v>0</v>
      </c>
      <c r="R4122" s="47">
        <f>Table_Query_from_Mac10[[#This Row],[Net Unit]]*(1+Table_Query_from_Mac10[[#This Row],[PriceIncreasebyType]])</f>
        <v>16.05</v>
      </c>
      <c r="S4122" s="47">
        <f>Table_Query_from_Mac10[[#This Row],[UnitPriceFuture]]*Table_Query_from_Mac10[[#This Row],[qtytoShipFuture]]</f>
        <v>385.20000000000005</v>
      </c>
      <c r="T4122" s="47">
        <f>ROUND(Table_Query_from_Mac10[[#This Row],[qty_to_ship]]*(1+Table_Query_from_Mac10[[#This Row],[VolumeIncreasebyType]]),0)</f>
        <v>24</v>
      </c>
      <c r="U4122" s="47">
        <f>Table_Query_from_Mac10[[#This Row],[qtytoShipFuture]]*Table_Query_from_Mac10[[#This Row],[Future-cost]]</f>
        <v>154.56</v>
      </c>
      <c r="V4122" s="47">
        <f>Table_Query_from_Mac10[[#This Row],[qtytoShipFuture]]-Table_Query_from_Mac10[[#This Row],[qty_to_ship]]</f>
        <v>0</v>
      </c>
      <c r="W4122" s="47">
        <f>Table_Query_from_Mac10[[#This Row],[UnitPriceFuture]]</f>
        <v>16.05</v>
      </c>
      <c r="X4122" s="47">
        <f>Table_Query_from_Mac10[[#This Row],[Unit Increase]]*Table_Query_from_Mac10[[#This Row],[UnitPriceFuture]]</f>
        <v>0</v>
      </c>
      <c r="Y4122" s="47">
        <f>Table_Query_from_Mac10[[#This Row],[Unit Increase]]*Table_Query_from_Mac10[[#This Row],[Future-cost]]</f>
        <v>0</v>
      </c>
      <c r="Z4122" s="47">
        <f>-(Table_Query_from_Mac10[[#This Row],[Incremental Sales]]+((Table_Query_from_Mac10[[#This Row],[Incremental Sales]]*-(SUM(Summary!$S$8:$S$9)))))*Summary!$S$18</f>
        <v>0</v>
      </c>
      <c r="AA4122" s="47">
        <f>IFERROR(Table_Query_from_Mac10[[#This Row],[Incremental Cost]]/Table_Query_from_Mac10[[#This Row],[Incremental Sales]],0)</f>
        <v>0</v>
      </c>
      <c r="AB4122" s="47">
        <f>IFERROR(Table_Query_from_Mac10[[#This Row],[TotalCostFuture]]/Table_Query_from_Mac10[[#This Row],[totalsalesFuture]],0)</f>
        <v>0.40124610591900306</v>
      </c>
      <c r="AN4122" s="30">
        <v>96</v>
      </c>
      <c r="AO4122">
        <f t="shared" si="128"/>
        <v>24</v>
      </c>
      <c r="AQ4122" s="30">
        <v>45.87</v>
      </c>
      <c r="AR4122">
        <f t="shared" si="129"/>
        <v>16.05</v>
      </c>
    </row>
    <row r="4123" spans="1:44" x14ac:dyDescent="0.25">
      <c r="A4123">
        <v>90412</v>
      </c>
      <c r="B4123">
        <v>7</v>
      </c>
      <c r="C4123" t="s">
        <v>55</v>
      </c>
      <c r="D4123" t="s">
        <v>81</v>
      </c>
      <c r="E4123">
        <v>12</v>
      </c>
      <c r="F4123">
        <v>6.85</v>
      </c>
      <c r="G4123">
        <v>16.71</v>
      </c>
      <c r="H4123" s="1">
        <v>44841</v>
      </c>
      <c r="I4123" s="20">
        <v>0</v>
      </c>
      <c r="J4123" s="47">
        <f>Table_Query_from_Mac10[[#This Row],[unit_price]]-(Table_Query_from_Mac10[[#This Row],[unit_price]]*(Table_Query_from_Mac10[[#This Row],[discount_pct]]/100))</f>
        <v>16.71</v>
      </c>
      <c r="K4123" s="47">
        <f>Table_Query_from_Mac10[[#This Row],[unit_cost]]</f>
        <v>6.85</v>
      </c>
      <c r="L4123" s="47">
        <f>Table_Query_from_Mac10[[#This Row],[Live-cost]]*(1+Table_Query_from_Mac10[[#This Row],[CogsIncreasebyTYPE]])</f>
        <v>6.85</v>
      </c>
      <c r="M4123" s="47">
        <f>Table_Query_from_Mac10[[#This Row],[Live-cost]]*Table_Query_from_Mac10[[#This Row],[qty_to_ship]]</f>
        <v>82.199999999999989</v>
      </c>
      <c r="N4123" s="47">
        <f>IF(Table_Query_from_Mac10[[#This Row],[item_no]]="KDA",-Table_Query_from_Mac10[[#This Row],[unit_price]],Table_Query_from_Mac10[[#This Row],[Net Unit]]*Table_Query_from_Mac10[[#This Row],[qty_to_ship]])</f>
        <v>200.52</v>
      </c>
      <c r="O4123" s="47">
        <f>SUMIFS(Summary!C:C,Summary!H:H,Table_Query_from_Mac10[[#This Row],[Juiceoc]])</f>
        <v>0</v>
      </c>
      <c r="P4123" s="47">
        <f>SUMIFS(Summary!D:D,Summary!H:H,Table_Query_from_Mac10[[#This Row],[Juiceoc]])</f>
        <v>0</v>
      </c>
      <c r="Q4123" s="47">
        <f>SUMIFS(Summary!E:E,Summary!H:H,Table_Query_from_Mac10[[#This Row],[Juiceoc]])</f>
        <v>0</v>
      </c>
      <c r="R4123" s="47">
        <f>Table_Query_from_Mac10[[#This Row],[Net Unit]]*(1+Table_Query_from_Mac10[[#This Row],[PriceIncreasebyType]])</f>
        <v>16.71</v>
      </c>
      <c r="S4123" s="47">
        <f>Table_Query_from_Mac10[[#This Row],[UnitPriceFuture]]*Table_Query_from_Mac10[[#This Row],[qtytoShipFuture]]</f>
        <v>200.52</v>
      </c>
      <c r="T4123" s="47">
        <f>ROUND(Table_Query_from_Mac10[[#This Row],[qty_to_ship]]*(1+Table_Query_from_Mac10[[#This Row],[VolumeIncreasebyType]]),0)</f>
        <v>12</v>
      </c>
      <c r="U4123" s="47">
        <f>Table_Query_from_Mac10[[#This Row],[qtytoShipFuture]]*Table_Query_from_Mac10[[#This Row],[Future-cost]]</f>
        <v>82.199999999999989</v>
      </c>
      <c r="V4123" s="47">
        <f>Table_Query_from_Mac10[[#This Row],[qtytoShipFuture]]-Table_Query_from_Mac10[[#This Row],[qty_to_ship]]</f>
        <v>0</v>
      </c>
      <c r="W4123" s="47">
        <f>Table_Query_from_Mac10[[#This Row],[UnitPriceFuture]]</f>
        <v>16.71</v>
      </c>
      <c r="X4123" s="47">
        <f>Table_Query_from_Mac10[[#This Row],[Unit Increase]]*Table_Query_from_Mac10[[#This Row],[UnitPriceFuture]]</f>
        <v>0</v>
      </c>
      <c r="Y4123" s="47">
        <f>Table_Query_from_Mac10[[#This Row],[Unit Increase]]*Table_Query_from_Mac10[[#This Row],[Future-cost]]</f>
        <v>0</v>
      </c>
      <c r="Z4123" s="47">
        <f>-(Table_Query_from_Mac10[[#This Row],[Incremental Sales]]+((Table_Query_from_Mac10[[#This Row],[Incremental Sales]]*-(SUM(Summary!$S$8:$S$9)))))*Summary!$S$18</f>
        <v>0</v>
      </c>
      <c r="AA4123" s="47">
        <f>IFERROR(Table_Query_from_Mac10[[#This Row],[Incremental Cost]]/Table_Query_from_Mac10[[#This Row],[Incremental Sales]],0)</f>
        <v>0</v>
      </c>
      <c r="AB4123" s="47">
        <f>IFERROR(Table_Query_from_Mac10[[#This Row],[TotalCostFuture]]/Table_Query_from_Mac10[[#This Row],[totalsalesFuture]],0)</f>
        <v>0.40993417115499692</v>
      </c>
      <c r="AN4123" s="31">
        <v>48</v>
      </c>
      <c r="AO4123">
        <f t="shared" si="128"/>
        <v>12</v>
      </c>
      <c r="AQ4123" s="31">
        <v>47.74</v>
      </c>
      <c r="AR4123">
        <f t="shared" si="129"/>
        <v>16.71</v>
      </c>
    </row>
    <row r="4124" spans="1:44" x14ac:dyDescent="0.25">
      <c r="A4124">
        <v>90412</v>
      </c>
      <c r="B4124">
        <v>8</v>
      </c>
      <c r="C4124" t="s">
        <v>55</v>
      </c>
      <c r="D4124" t="s">
        <v>81</v>
      </c>
      <c r="E4124">
        <v>60</v>
      </c>
      <c r="F4124">
        <v>7.04</v>
      </c>
      <c r="G4124">
        <v>17.46</v>
      </c>
      <c r="H4124" s="1">
        <v>44841</v>
      </c>
      <c r="I4124" s="20">
        <v>0</v>
      </c>
      <c r="J4124" s="47">
        <f>Table_Query_from_Mac10[[#This Row],[unit_price]]-(Table_Query_from_Mac10[[#This Row],[unit_price]]*(Table_Query_from_Mac10[[#This Row],[discount_pct]]/100))</f>
        <v>17.46</v>
      </c>
      <c r="K4124" s="47">
        <f>Table_Query_from_Mac10[[#This Row],[unit_cost]]</f>
        <v>7.04</v>
      </c>
      <c r="L4124" s="47">
        <f>Table_Query_from_Mac10[[#This Row],[Live-cost]]*(1+Table_Query_from_Mac10[[#This Row],[CogsIncreasebyTYPE]])</f>
        <v>7.04</v>
      </c>
      <c r="M4124" s="47">
        <f>Table_Query_from_Mac10[[#This Row],[Live-cost]]*Table_Query_from_Mac10[[#This Row],[qty_to_ship]]</f>
        <v>422.4</v>
      </c>
      <c r="N4124" s="47">
        <f>IF(Table_Query_from_Mac10[[#This Row],[item_no]]="KDA",-Table_Query_from_Mac10[[#This Row],[unit_price]],Table_Query_from_Mac10[[#This Row],[Net Unit]]*Table_Query_from_Mac10[[#This Row],[qty_to_ship]])</f>
        <v>1047.6000000000001</v>
      </c>
      <c r="O4124" s="47">
        <f>SUMIFS(Summary!C:C,Summary!H:H,Table_Query_from_Mac10[[#This Row],[Juiceoc]])</f>
        <v>0</v>
      </c>
      <c r="P4124" s="47">
        <f>SUMIFS(Summary!D:D,Summary!H:H,Table_Query_from_Mac10[[#This Row],[Juiceoc]])</f>
        <v>0</v>
      </c>
      <c r="Q4124" s="47">
        <f>SUMIFS(Summary!E:E,Summary!H:H,Table_Query_from_Mac10[[#This Row],[Juiceoc]])</f>
        <v>0</v>
      </c>
      <c r="R4124" s="47">
        <f>Table_Query_from_Mac10[[#This Row],[Net Unit]]*(1+Table_Query_from_Mac10[[#This Row],[PriceIncreasebyType]])</f>
        <v>17.46</v>
      </c>
      <c r="S4124" s="47">
        <f>Table_Query_from_Mac10[[#This Row],[UnitPriceFuture]]*Table_Query_from_Mac10[[#This Row],[qtytoShipFuture]]</f>
        <v>1047.6000000000001</v>
      </c>
      <c r="T4124" s="47">
        <f>ROUND(Table_Query_from_Mac10[[#This Row],[qty_to_ship]]*(1+Table_Query_from_Mac10[[#This Row],[VolumeIncreasebyType]]),0)</f>
        <v>60</v>
      </c>
      <c r="U4124" s="47">
        <f>Table_Query_from_Mac10[[#This Row],[qtytoShipFuture]]*Table_Query_from_Mac10[[#This Row],[Future-cost]]</f>
        <v>422.4</v>
      </c>
      <c r="V4124" s="47">
        <f>Table_Query_from_Mac10[[#This Row],[qtytoShipFuture]]-Table_Query_from_Mac10[[#This Row],[qty_to_ship]]</f>
        <v>0</v>
      </c>
      <c r="W4124" s="47">
        <f>Table_Query_from_Mac10[[#This Row],[UnitPriceFuture]]</f>
        <v>17.46</v>
      </c>
      <c r="X4124" s="47">
        <f>Table_Query_from_Mac10[[#This Row],[Unit Increase]]*Table_Query_from_Mac10[[#This Row],[UnitPriceFuture]]</f>
        <v>0</v>
      </c>
      <c r="Y4124" s="47">
        <f>Table_Query_from_Mac10[[#This Row],[Unit Increase]]*Table_Query_from_Mac10[[#This Row],[Future-cost]]</f>
        <v>0</v>
      </c>
      <c r="Z4124" s="47">
        <f>-(Table_Query_from_Mac10[[#This Row],[Incremental Sales]]+((Table_Query_from_Mac10[[#This Row],[Incremental Sales]]*-(SUM(Summary!$S$8:$S$9)))))*Summary!$S$18</f>
        <v>0</v>
      </c>
      <c r="AA4124" s="47">
        <f>IFERROR(Table_Query_from_Mac10[[#This Row],[Incremental Cost]]/Table_Query_from_Mac10[[#This Row],[Incremental Sales]],0)</f>
        <v>0</v>
      </c>
      <c r="AB4124" s="47">
        <f>IFERROR(Table_Query_from_Mac10[[#This Row],[TotalCostFuture]]/Table_Query_from_Mac10[[#This Row],[totalsalesFuture]],0)</f>
        <v>0.40320733104238249</v>
      </c>
      <c r="AN4124" s="30">
        <v>240</v>
      </c>
      <c r="AO4124">
        <f t="shared" si="128"/>
        <v>60</v>
      </c>
      <c r="AQ4124" s="30">
        <v>49.89</v>
      </c>
      <c r="AR4124">
        <f t="shared" si="129"/>
        <v>17.46</v>
      </c>
    </row>
    <row r="4125" spans="1:44" x14ac:dyDescent="0.25">
      <c r="A4125">
        <v>90412</v>
      </c>
      <c r="B4125">
        <v>9</v>
      </c>
      <c r="C4125" t="s">
        <v>56</v>
      </c>
      <c r="D4125" t="s">
        <v>81</v>
      </c>
      <c r="E4125">
        <v>21</v>
      </c>
      <c r="F4125">
        <v>7.89</v>
      </c>
      <c r="G4125">
        <v>19.149999999999999</v>
      </c>
      <c r="H4125" s="1">
        <v>44841</v>
      </c>
      <c r="I4125" s="20">
        <v>0</v>
      </c>
      <c r="J4125" s="47">
        <f>Table_Query_from_Mac10[[#This Row],[unit_price]]-(Table_Query_from_Mac10[[#This Row],[unit_price]]*(Table_Query_from_Mac10[[#This Row],[discount_pct]]/100))</f>
        <v>19.149999999999999</v>
      </c>
      <c r="K4125" s="47">
        <f>Table_Query_from_Mac10[[#This Row],[unit_cost]]</f>
        <v>7.89</v>
      </c>
      <c r="L4125" s="47">
        <f>Table_Query_from_Mac10[[#This Row],[Live-cost]]*(1+Table_Query_from_Mac10[[#This Row],[CogsIncreasebyTYPE]])</f>
        <v>7.89</v>
      </c>
      <c r="M4125" s="47">
        <f>Table_Query_from_Mac10[[#This Row],[Live-cost]]*Table_Query_from_Mac10[[#This Row],[qty_to_ship]]</f>
        <v>165.69</v>
      </c>
      <c r="N4125" s="47">
        <f>IF(Table_Query_from_Mac10[[#This Row],[item_no]]="KDA",-Table_Query_from_Mac10[[#This Row],[unit_price]],Table_Query_from_Mac10[[#This Row],[Net Unit]]*Table_Query_from_Mac10[[#This Row],[qty_to_ship]])</f>
        <v>402.15</v>
      </c>
      <c r="O4125" s="47">
        <f>SUMIFS(Summary!C:C,Summary!H:H,Table_Query_from_Mac10[[#This Row],[Juiceoc]])</f>
        <v>0</v>
      </c>
      <c r="P4125" s="47">
        <f>SUMIFS(Summary!D:D,Summary!H:H,Table_Query_from_Mac10[[#This Row],[Juiceoc]])</f>
        <v>0</v>
      </c>
      <c r="Q4125" s="47">
        <f>SUMIFS(Summary!E:E,Summary!H:H,Table_Query_from_Mac10[[#This Row],[Juiceoc]])</f>
        <v>0</v>
      </c>
      <c r="R4125" s="47">
        <f>Table_Query_from_Mac10[[#This Row],[Net Unit]]*(1+Table_Query_from_Mac10[[#This Row],[PriceIncreasebyType]])</f>
        <v>19.149999999999999</v>
      </c>
      <c r="S4125" s="47">
        <f>Table_Query_from_Mac10[[#This Row],[UnitPriceFuture]]*Table_Query_from_Mac10[[#This Row],[qtytoShipFuture]]</f>
        <v>402.15</v>
      </c>
      <c r="T4125" s="47">
        <f>ROUND(Table_Query_from_Mac10[[#This Row],[qty_to_ship]]*(1+Table_Query_from_Mac10[[#This Row],[VolumeIncreasebyType]]),0)</f>
        <v>21</v>
      </c>
      <c r="U4125" s="47">
        <f>Table_Query_from_Mac10[[#This Row],[qtytoShipFuture]]*Table_Query_from_Mac10[[#This Row],[Future-cost]]</f>
        <v>165.69</v>
      </c>
      <c r="V4125" s="47">
        <f>Table_Query_from_Mac10[[#This Row],[qtytoShipFuture]]-Table_Query_from_Mac10[[#This Row],[qty_to_ship]]</f>
        <v>0</v>
      </c>
      <c r="W4125" s="47">
        <f>Table_Query_from_Mac10[[#This Row],[UnitPriceFuture]]</f>
        <v>19.149999999999999</v>
      </c>
      <c r="X4125" s="47">
        <f>Table_Query_from_Mac10[[#This Row],[Unit Increase]]*Table_Query_from_Mac10[[#This Row],[UnitPriceFuture]]</f>
        <v>0</v>
      </c>
      <c r="Y4125" s="47">
        <f>Table_Query_from_Mac10[[#This Row],[Unit Increase]]*Table_Query_from_Mac10[[#This Row],[Future-cost]]</f>
        <v>0</v>
      </c>
      <c r="Z4125" s="47">
        <f>-(Table_Query_from_Mac10[[#This Row],[Incremental Sales]]+((Table_Query_from_Mac10[[#This Row],[Incremental Sales]]*-(SUM(Summary!$S$8:$S$9)))))*Summary!$S$18</f>
        <v>0</v>
      </c>
      <c r="AA4125" s="47">
        <f>IFERROR(Table_Query_from_Mac10[[#This Row],[Incremental Cost]]/Table_Query_from_Mac10[[#This Row],[Incremental Sales]],0)</f>
        <v>0</v>
      </c>
      <c r="AB4125" s="47">
        <f>IFERROR(Table_Query_from_Mac10[[#This Row],[TotalCostFuture]]/Table_Query_from_Mac10[[#This Row],[totalsalesFuture]],0)</f>
        <v>0.4120104438642298</v>
      </c>
      <c r="AN4125" s="31">
        <v>84</v>
      </c>
      <c r="AO4125">
        <f t="shared" si="128"/>
        <v>21</v>
      </c>
      <c r="AQ4125" s="31">
        <v>54.72</v>
      </c>
      <c r="AR4125">
        <f t="shared" si="129"/>
        <v>19.149999999999999</v>
      </c>
    </row>
    <row r="4126" spans="1:44" x14ac:dyDescent="0.25">
      <c r="A4126">
        <v>90412</v>
      </c>
      <c r="B4126">
        <v>10</v>
      </c>
      <c r="C4126" t="s">
        <v>56</v>
      </c>
      <c r="D4126" t="s">
        <v>81</v>
      </c>
      <c r="E4126">
        <v>5</v>
      </c>
      <c r="F4126">
        <v>15.96</v>
      </c>
      <c r="G4126">
        <v>44.03</v>
      </c>
      <c r="H4126" s="1">
        <v>44841</v>
      </c>
      <c r="I4126" s="20">
        <v>0</v>
      </c>
      <c r="J4126" s="47">
        <f>Table_Query_from_Mac10[[#This Row],[unit_price]]-(Table_Query_from_Mac10[[#This Row],[unit_price]]*(Table_Query_from_Mac10[[#This Row],[discount_pct]]/100))</f>
        <v>44.03</v>
      </c>
      <c r="K4126" s="47">
        <f>Table_Query_from_Mac10[[#This Row],[unit_cost]]</f>
        <v>15.96</v>
      </c>
      <c r="L4126" s="47">
        <f>Table_Query_from_Mac10[[#This Row],[Live-cost]]*(1+Table_Query_from_Mac10[[#This Row],[CogsIncreasebyTYPE]])</f>
        <v>15.96</v>
      </c>
      <c r="M4126" s="47">
        <f>Table_Query_from_Mac10[[#This Row],[Live-cost]]*Table_Query_from_Mac10[[#This Row],[qty_to_ship]]</f>
        <v>79.800000000000011</v>
      </c>
      <c r="N4126" s="47">
        <f>IF(Table_Query_from_Mac10[[#This Row],[item_no]]="KDA",-Table_Query_from_Mac10[[#This Row],[unit_price]],Table_Query_from_Mac10[[#This Row],[Net Unit]]*Table_Query_from_Mac10[[#This Row],[qty_to_ship]])</f>
        <v>220.15</v>
      </c>
      <c r="O4126" s="47">
        <f>SUMIFS(Summary!C:C,Summary!H:H,Table_Query_from_Mac10[[#This Row],[Juiceoc]])</f>
        <v>0</v>
      </c>
      <c r="P4126" s="47">
        <f>SUMIFS(Summary!D:D,Summary!H:H,Table_Query_from_Mac10[[#This Row],[Juiceoc]])</f>
        <v>0</v>
      </c>
      <c r="Q4126" s="47">
        <f>SUMIFS(Summary!E:E,Summary!H:H,Table_Query_from_Mac10[[#This Row],[Juiceoc]])</f>
        <v>0</v>
      </c>
      <c r="R4126" s="47">
        <f>Table_Query_from_Mac10[[#This Row],[Net Unit]]*(1+Table_Query_from_Mac10[[#This Row],[PriceIncreasebyType]])</f>
        <v>44.03</v>
      </c>
      <c r="S4126" s="47">
        <f>Table_Query_from_Mac10[[#This Row],[UnitPriceFuture]]*Table_Query_from_Mac10[[#This Row],[qtytoShipFuture]]</f>
        <v>220.15</v>
      </c>
      <c r="T4126" s="47">
        <f>ROUND(Table_Query_from_Mac10[[#This Row],[qty_to_ship]]*(1+Table_Query_from_Mac10[[#This Row],[VolumeIncreasebyType]]),0)</f>
        <v>5</v>
      </c>
      <c r="U4126" s="47">
        <f>Table_Query_from_Mac10[[#This Row],[qtytoShipFuture]]*Table_Query_from_Mac10[[#This Row],[Future-cost]]</f>
        <v>79.800000000000011</v>
      </c>
      <c r="V4126" s="47">
        <f>Table_Query_from_Mac10[[#This Row],[qtytoShipFuture]]-Table_Query_from_Mac10[[#This Row],[qty_to_ship]]</f>
        <v>0</v>
      </c>
      <c r="W4126" s="47">
        <f>Table_Query_from_Mac10[[#This Row],[UnitPriceFuture]]</f>
        <v>44.03</v>
      </c>
      <c r="X4126" s="47">
        <f>Table_Query_from_Mac10[[#This Row],[Unit Increase]]*Table_Query_from_Mac10[[#This Row],[UnitPriceFuture]]</f>
        <v>0</v>
      </c>
      <c r="Y4126" s="47">
        <f>Table_Query_from_Mac10[[#This Row],[Unit Increase]]*Table_Query_from_Mac10[[#This Row],[Future-cost]]</f>
        <v>0</v>
      </c>
      <c r="Z4126" s="47">
        <f>-(Table_Query_from_Mac10[[#This Row],[Incremental Sales]]+((Table_Query_from_Mac10[[#This Row],[Incremental Sales]]*-(SUM(Summary!$S$8:$S$9)))))*Summary!$S$18</f>
        <v>0</v>
      </c>
      <c r="AA4126" s="47">
        <f>IFERROR(Table_Query_from_Mac10[[#This Row],[Incremental Cost]]/Table_Query_from_Mac10[[#This Row],[Incremental Sales]],0)</f>
        <v>0</v>
      </c>
      <c r="AB4126" s="47">
        <f>IFERROR(Table_Query_from_Mac10[[#This Row],[TotalCostFuture]]/Table_Query_from_Mac10[[#This Row],[totalsalesFuture]],0)</f>
        <v>0.36248012718600958</v>
      </c>
      <c r="AN4126" s="30">
        <v>20</v>
      </c>
      <c r="AO4126">
        <f t="shared" si="128"/>
        <v>5</v>
      </c>
      <c r="AQ4126" s="30">
        <v>125.81</v>
      </c>
      <c r="AR4126">
        <f t="shared" si="129"/>
        <v>44.03</v>
      </c>
    </row>
    <row r="4127" spans="1:44" x14ac:dyDescent="0.25">
      <c r="A4127">
        <v>90413</v>
      </c>
      <c r="B4127">
        <v>1</v>
      </c>
      <c r="C4127" t="s">
        <v>51</v>
      </c>
      <c r="D4127" t="s">
        <v>80</v>
      </c>
      <c r="E4127">
        <v>9</v>
      </c>
      <c r="F4127">
        <v>3.75</v>
      </c>
      <c r="G4127">
        <v>8.0500000000000007</v>
      </c>
      <c r="H4127" s="1">
        <v>44839</v>
      </c>
      <c r="I4127" s="20">
        <v>0</v>
      </c>
      <c r="J4127" s="47">
        <f>Table_Query_from_Mac10[[#This Row],[unit_price]]-(Table_Query_from_Mac10[[#This Row],[unit_price]]*(Table_Query_from_Mac10[[#This Row],[discount_pct]]/100))</f>
        <v>8.0500000000000007</v>
      </c>
      <c r="K4127" s="47">
        <f>Table_Query_from_Mac10[[#This Row],[unit_cost]]</f>
        <v>3.75</v>
      </c>
      <c r="L4127" s="47">
        <f>Table_Query_from_Mac10[[#This Row],[Live-cost]]*(1+Table_Query_from_Mac10[[#This Row],[CogsIncreasebyTYPE]])</f>
        <v>3.75</v>
      </c>
      <c r="M4127" s="47">
        <f>Table_Query_from_Mac10[[#This Row],[Live-cost]]*Table_Query_from_Mac10[[#This Row],[qty_to_ship]]</f>
        <v>33.75</v>
      </c>
      <c r="N4127" s="47">
        <f>IF(Table_Query_from_Mac10[[#This Row],[item_no]]="KDA",-Table_Query_from_Mac10[[#This Row],[unit_price]],Table_Query_from_Mac10[[#This Row],[Net Unit]]*Table_Query_from_Mac10[[#This Row],[qty_to_ship]])</f>
        <v>72.45</v>
      </c>
      <c r="O4127" s="47">
        <f>SUMIFS(Summary!C:C,Summary!H:H,Table_Query_from_Mac10[[#This Row],[Juiceoc]])</f>
        <v>0</v>
      </c>
      <c r="P4127" s="47">
        <f>SUMIFS(Summary!D:D,Summary!H:H,Table_Query_from_Mac10[[#This Row],[Juiceoc]])</f>
        <v>0</v>
      </c>
      <c r="Q4127" s="47">
        <f>SUMIFS(Summary!E:E,Summary!H:H,Table_Query_from_Mac10[[#This Row],[Juiceoc]])</f>
        <v>0</v>
      </c>
      <c r="R4127" s="47">
        <f>Table_Query_from_Mac10[[#This Row],[Net Unit]]*(1+Table_Query_from_Mac10[[#This Row],[PriceIncreasebyType]])</f>
        <v>8.0500000000000007</v>
      </c>
      <c r="S4127" s="47">
        <f>Table_Query_from_Mac10[[#This Row],[UnitPriceFuture]]*Table_Query_from_Mac10[[#This Row],[qtytoShipFuture]]</f>
        <v>72.45</v>
      </c>
      <c r="T4127" s="47">
        <f>ROUND(Table_Query_from_Mac10[[#This Row],[qty_to_ship]]*(1+Table_Query_from_Mac10[[#This Row],[VolumeIncreasebyType]]),0)</f>
        <v>9</v>
      </c>
      <c r="U4127" s="47">
        <f>Table_Query_from_Mac10[[#This Row],[qtytoShipFuture]]*Table_Query_from_Mac10[[#This Row],[Future-cost]]</f>
        <v>33.75</v>
      </c>
      <c r="V4127" s="47">
        <f>Table_Query_from_Mac10[[#This Row],[qtytoShipFuture]]-Table_Query_from_Mac10[[#This Row],[qty_to_ship]]</f>
        <v>0</v>
      </c>
      <c r="W4127" s="47">
        <f>Table_Query_from_Mac10[[#This Row],[UnitPriceFuture]]</f>
        <v>8.0500000000000007</v>
      </c>
      <c r="X4127" s="47">
        <f>Table_Query_from_Mac10[[#This Row],[Unit Increase]]*Table_Query_from_Mac10[[#This Row],[UnitPriceFuture]]</f>
        <v>0</v>
      </c>
      <c r="Y4127" s="47">
        <f>Table_Query_from_Mac10[[#This Row],[Unit Increase]]*Table_Query_from_Mac10[[#This Row],[Future-cost]]</f>
        <v>0</v>
      </c>
      <c r="Z4127" s="47">
        <f>-(Table_Query_from_Mac10[[#This Row],[Incremental Sales]]+((Table_Query_from_Mac10[[#This Row],[Incremental Sales]]*-(SUM(Summary!$S$8:$S$9)))))*Summary!$S$18</f>
        <v>0</v>
      </c>
      <c r="AA4127" s="47">
        <f>IFERROR(Table_Query_from_Mac10[[#This Row],[Incremental Cost]]/Table_Query_from_Mac10[[#This Row],[Incremental Sales]],0)</f>
        <v>0</v>
      </c>
      <c r="AB4127" s="47">
        <f>IFERROR(Table_Query_from_Mac10[[#This Row],[TotalCostFuture]]/Table_Query_from_Mac10[[#This Row],[totalsalesFuture]],0)</f>
        <v>0.46583850931677018</v>
      </c>
      <c r="AN4127" s="31">
        <v>36</v>
      </c>
      <c r="AO4127">
        <f t="shared" si="128"/>
        <v>9</v>
      </c>
      <c r="AQ4127" s="31">
        <v>23</v>
      </c>
      <c r="AR4127">
        <f t="shared" si="129"/>
        <v>8.0500000000000007</v>
      </c>
    </row>
    <row r="4128" spans="1:44" x14ac:dyDescent="0.25">
      <c r="A4128">
        <v>90413</v>
      </c>
      <c r="B4128">
        <v>2</v>
      </c>
      <c r="C4128" t="s">
        <v>51</v>
      </c>
      <c r="D4128" t="s">
        <v>80</v>
      </c>
      <c r="E4128">
        <v>25</v>
      </c>
      <c r="F4128">
        <v>4.71</v>
      </c>
      <c r="G4128">
        <v>10.43</v>
      </c>
      <c r="H4128" s="1">
        <v>44839</v>
      </c>
      <c r="I4128" s="20">
        <v>0</v>
      </c>
      <c r="J4128" s="47">
        <f>Table_Query_from_Mac10[[#This Row],[unit_price]]-(Table_Query_from_Mac10[[#This Row],[unit_price]]*(Table_Query_from_Mac10[[#This Row],[discount_pct]]/100))</f>
        <v>10.43</v>
      </c>
      <c r="K4128" s="47">
        <f>Table_Query_from_Mac10[[#This Row],[unit_cost]]</f>
        <v>4.71</v>
      </c>
      <c r="L4128" s="47">
        <f>Table_Query_from_Mac10[[#This Row],[Live-cost]]*(1+Table_Query_from_Mac10[[#This Row],[CogsIncreasebyTYPE]])</f>
        <v>4.71</v>
      </c>
      <c r="M4128" s="47">
        <f>Table_Query_from_Mac10[[#This Row],[Live-cost]]*Table_Query_from_Mac10[[#This Row],[qty_to_ship]]</f>
        <v>117.75</v>
      </c>
      <c r="N4128" s="47">
        <f>IF(Table_Query_from_Mac10[[#This Row],[item_no]]="KDA",-Table_Query_from_Mac10[[#This Row],[unit_price]],Table_Query_from_Mac10[[#This Row],[Net Unit]]*Table_Query_from_Mac10[[#This Row],[qty_to_ship]])</f>
        <v>260.75</v>
      </c>
      <c r="O4128" s="47">
        <f>SUMIFS(Summary!C:C,Summary!H:H,Table_Query_from_Mac10[[#This Row],[Juiceoc]])</f>
        <v>0</v>
      </c>
      <c r="P4128" s="47">
        <f>SUMIFS(Summary!D:D,Summary!H:H,Table_Query_from_Mac10[[#This Row],[Juiceoc]])</f>
        <v>0</v>
      </c>
      <c r="Q4128" s="47">
        <f>SUMIFS(Summary!E:E,Summary!H:H,Table_Query_from_Mac10[[#This Row],[Juiceoc]])</f>
        <v>0</v>
      </c>
      <c r="R4128" s="47">
        <f>Table_Query_from_Mac10[[#This Row],[Net Unit]]*(1+Table_Query_from_Mac10[[#This Row],[PriceIncreasebyType]])</f>
        <v>10.43</v>
      </c>
      <c r="S4128" s="47">
        <f>Table_Query_from_Mac10[[#This Row],[UnitPriceFuture]]*Table_Query_from_Mac10[[#This Row],[qtytoShipFuture]]</f>
        <v>260.75</v>
      </c>
      <c r="T4128" s="47">
        <f>ROUND(Table_Query_from_Mac10[[#This Row],[qty_to_ship]]*(1+Table_Query_from_Mac10[[#This Row],[VolumeIncreasebyType]]),0)</f>
        <v>25</v>
      </c>
      <c r="U4128" s="47">
        <f>Table_Query_from_Mac10[[#This Row],[qtytoShipFuture]]*Table_Query_from_Mac10[[#This Row],[Future-cost]]</f>
        <v>117.75</v>
      </c>
      <c r="V4128" s="47">
        <f>Table_Query_from_Mac10[[#This Row],[qtytoShipFuture]]-Table_Query_from_Mac10[[#This Row],[qty_to_ship]]</f>
        <v>0</v>
      </c>
      <c r="W4128" s="47">
        <f>Table_Query_from_Mac10[[#This Row],[UnitPriceFuture]]</f>
        <v>10.43</v>
      </c>
      <c r="X4128" s="47">
        <f>Table_Query_from_Mac10[[#This Row],[Unit Increase]]*Table_Query_from_Mac10[[#This Row],[UnitPriceFuture]]</f>
        <v>0</v>
      </c>
      <c r="Y4128" s="47">
        <f>Table_Query_from_Mac10[[#This Row],[Unit Increase]]*Table_Query_from_Mac10[[#This Row],[Future-cost]]</f>
        <v>0</v>
      </c>
      <c r="Z4128" s="47">
        <f>-(Table_Query_from_Mac10[[#This Row],[Incremental Sales]]+((Table_Query_from_Mac10[[#This Row],[Incremental Sales]]*-(SUM(Summary!$S$8:$S$9)))))*Summary!$S$18</f>
        <v>0</v>
      </c>
      <c r="AA4128" s="47">
        <f>IFERROR(Table_Query_from_Mac10[[#This Row],[Incremental Cost]]/Table_Query_from_Mac10[[#This Row],[Incremental Sales]],0)</f>
        <v>0</v>
      </c>
      <c r="AB4128" s="47">
        <f>IFERROR(Table_Query_from_Mac10[[#This Row],[TotalCostFuture]]/Table_Query_from_Mac10[[#This Row],[totalsalesFuture]],0)</f>
        <v>0.45158197507190795</v>
      </c>
      <c r="AN4128" s="30">
        <v>100</v>
      </c>
      <c r="AO4128">
        <f t="shared" si="128"/>
        <v>25</v>
      </c>
      <c r="AQ4128" s="30">
        <v>29.81</v>
      </c>
      <c r="AR4128">
        <f t="shared" si="129"/>
        <v>10.43</v>
      </c>
    </row>
    <row r="4129" spans="1:44" x14ac:dyDescent="0.25">
      <c r="A4129">
        <v>90413</v>
      </c>
      <c r="B4129">
        <v>3</v>
      </c>
      <c r="C4129" t="s">
        <v>51</v>
      </c>
      <c r="D4129" t="s">
        <v>80</v>
      </c>
      <c r="E4129">
        <v>48</v>
      </c>
      <c r="F4129">
        <v>5.66</v>
      </c>
      <c r="G4129">
        <v>12.37</v>
      </c>
      <c r="H4129" s="1">
        <v>44839</v>
      </c>
      <c r="I4129" s="20">
        <v>0</v>
      </c>
      <c r="J4129" s="47">
        <f>Table_Query_from_Mac10[[#This Row],[unit_price]]-(Table_Query_from_Mac10[[#This Row],[unit_price]]*(Table_Query_from_Mac10[[#This Row],[discount_pct]]/100))</f>
        <v>12.37</v>
      </c>
      <c r="K4129" s="47">
        <f>Table_Query_from_Mac10[[#This Row],[unit_cost]]</f>
        <v>5.66</v>
      </c>
      <c r="L4129" s="47">
        <f>Table_Query_from_Mac10[[#This Row],[Live-cost]]*(1+Table_Query_from_Mac10[[#This Row],[CogsIncreasebyTYPE]])</f>
        <v>5.66</v>
      </c>
      <c r="M4129" s="47">
        <f>Table_Query_from_Mac10[[#This Row],[Live-cost]]*Table_Query_from_Mac10[[#This Row],[qty_to_ship]]</f>
        <v>271.68</v>
      </c>
      <c r="N4129" s="47">
        <f>IF(Table_Query_from_Mac10[[#This Row],[item_no]]="KDA",-Table_Query_from_Mac10[[#This Row],[unit_price]],Table_Query_from_Mac10[[#This Row],[Net Unit]]*Table_Query_from_Mac10[[#This Row],[qty_to_ship]])</f>
        <v>593.76</v>
      </c>
      <c r="O4129" s="47">
        <f>SUMIFS(Summary!C:C,Summary!H:H,Table_Query_from_Mac10[[#This Row],[Juiceoc]])</f>
        <v>0</v>
      </c>
      <c r="P4129" s="47">
        <f>SUMIFS(Summary!D:D,Summary!H:H,Table_Query_from_Mac10[[#This Row],[Juiceoc]])</f>
        <v>0</v>
      </c>
      <c r="Q4129" s="47">
        <f>SUMIFS(Summary!E:E,Summary!H:H,Table_Query_from_Mac10[[#This Row],[Juiceoc]])</f>
        <v>0</v>
      </c>
      <c r="R4129" s="47">
        <f>Table_Query_from_Mac10[[#This Row],[Net Unit]]*(1+Table_Query_from_Mac10[[#This Row],[PriceIncreasebyType]])</f>
        <v>12.37</v>
      </c>
      <c r="S4129" s="47">
        <f>Table_Query_from_Mac10[[#This Row],[UnitPriceFuture]]*Table_Query_from_Mac10[[#This Row],[qtytoShipFuture]]</f>
        <v>593.76</v>
      </c>
      <c r="T4129" s="47">
        <f>ROUND(Table_Query_from_Mac10[[#This Row],[qty_to_ship]]*(1+Table_Query_from_Mac10[[#This Row],[VolumeIncreasebyType]]),0)</f>
        <v>48</v>
      </c>
      <c r="U4129" s="47">
        <f>Table_Query_from_Mac10[[#This Row],[qtytoShipFuture]]*Table_Query_from_Mac10[[#This Row],[Future-cost]]</f>
        <v>271.68</v>
      </c>
      <c r="V4129" s="47">
        <f>Table_Query_from_Mac10[[#This Row],[qtytoShipFuture]]-Table_Query_from_Mac10[[#This Row],[qty_to_ship]]</f>
        <v>0</v>
      </c>
      <c r="W4129" s="47">
        <f>Table_Query_from_Mac10[[#This Row],[UnitPriceFuture]]</f>
        <v>12.37</v>
      </c>
      <c r="X4129" s="47">
        <f>Table_Query_from_Mac10[[#This Row],[Unit Increase]]*Table_Query_from_Mac10[[#This Row],[UnitPriceFuture]]</f>
        <v>0</v>
      </c>
      <c r="Y4129" s="47">
        <f>Table_Query_from_Mac10[[#This Row],[Unit Increase]]*Table_Query_from_Mac10[[#This Row],[Future-cost]]</f>
        <v>0</v>
      </c>
      <c r="Z4129" s="47">
        <f>-(Table_Query_from_Mac10[[#This Row],[Incremental Sales]]+((Table_Query_from_Mac10[[#This Row],[Incremental Sales]]*-(SUM(Summary!$S$8:$S$9)))))*Summary!$S$18</f>
        <v>0</v>
      </c>
      <c r="AA4129" s="47">
        <f>IFERROR(Table_Query_from_Mac10[[#This Row],[Incremental Cost]]/Table_Query_from_Mac10[[#This Row],[Incremental Sales]],0)</f>
        <v>0</v>
      </c>
      <c r="AB4129" s="47">
        <f>IFERROR(Table_Query_from_Mac10[[#This Row],[TotalCostFuture]]/Table_Query_from_Mac10[[#This Row],[totalsalesFuture]],0)</f>
        <v>0.45755860953920779</v>
      </c>
      <c r="AN4129" s="31">
        <v>192</v>
      </c>
      <c r="AO4129">
        <f t="shared" si="128"/>
        <v>48</v>
      </c>
      <c r="AQ4129" s="31">
        <v>35.33</v>
      </c>
      <c r="AR4129">
        <f t="shared" si="129"/>
        <v>12.37</v>
      </c>
    </row>
    <row r="4130" spans="1:44" x14ac:dyDescent="0.25">
      <c r="A4130">
        <v>90413</v>
      </c>
      <c r="B4130">
        <v>4</v>
      </c>
      <c r="C4130" t="s">
        <v>51</v>
      </c>
      <c r="D4130" t="s">
        <v>80</v>
      </c>
      <c r="E4130">
        <v>24</v>
      </c>
      <c r="F4130">
        <v>6.9</v>
      </c>
      <c r="G4130">
        <v>15.6</v>
      </c>
      <c r="H4130" s="1">
        <v>44839</v>
      </c>
      <c r="I4130" s="20">
        <v>0</v>
      </c>
      <c r="J4130" s="47">
        <f>Table_Query_from_Mac10[[#This Row],[unit_price]]-(Table_Query_from_Mac10[[#This Row],[unit_price]]*(Table_Query_from_Mac10[[#This Row],[discount_pct]]/100))</f>
        <v>15.6</v>
      </c>
      <c r="K4130" s="47">
        <f>Table_Query_from_Mac10[[#This Row],[unit_cost]]</f>
        <v>6.9</v>
      </c>
      <c r="L4130" s="47">
        <f>Table_Query_from_Mac10[[#This Row],[Live-cost]]*(1+Table_Query_from_Mac10[[#This Row],[CogsIncreasebyTYPE]])</f>
        <v>6.9</v>
      </c>
      <c r="M4130" s="47">
        <f>Table_Query_from_Mac10[[#This Row],[Live-cost]]*Table_Query_from_Mac10[[#This Row],[qty_to_ship]]</f>
        <v>165.60000000000002</v>
      </c>
      <c r="N4130" s="47">
        <f>IF(Table_Query_from_Mac10[[#This Row],[item_no]]="KDA",-Table_Query_from_Mac10[[#This Row],[unit_price]],Table_Query_from_Mac10[[#This Row],[Net Unit]]*Table_Query_from_Mac10[[#This Row],[qty_to_ship]])</f>
        <v>374.4</v>
      </c>
      <c r="O4130" s="47">
        <f>SUMIFS(Summary!C:C,Summary!H:H,Table_Query_from_Mac10[[#This Row],[Juiceoc]])</f>
        <v>0</v>
      </c>
      <c r="P4130" s="47">
        <f>SUMIFS(Summary!D:D,Summary!H:H,Table_Query_from_Mac10[[#This Row],[Juiceoc]])</f>
        <v>0</v>
      </c>
      <c r="Q4130" s="47">
        <f>SUMIFS(Summary!E:E,Summary!H:H,Table_Query_from_Mac10[[#This Row],[Juiceoc]])</f>
        <v>0</v>
      </c>
      <c r="R4130" s="47">
        <f>Table_Query_from_Mac10[[#This Row],[Net Unit]]*(1+Table_Query_from_Mac10[[#This Row],[PriceIncreasebyType]])</f>
        <v>15.6</v>
      </c>
      <c r="S4130" s="47">
        <f>Table_Query_from_Mac10[[#This Row],[UnitPriceFuture]]*Table_Query_from_Mac10[[#This Row],[qtytoShipFuture]]</f>
        <v>374.4</v>
      </c>
      <c r="T4130" s="47">
        <f>ROUND(Table_Query_from_Mac10[[#This Row],[qty_to_ship]]*(1+Table_Query_from_Mac10[[#This Row],[VolumeIncreasebyType]]),0)</f>
        <v>24</v>
      </c>
      <c r="U4130" s="47">
        <f>Table_Query_from_Mac10[[#This Row],[qtytoShipFuture]]*Table_Query_from_Mac10[[#This Row],[Future-cost]]</f>
        <v>165.60000000000002</v>
      </c>
      <c r="V4130" s="47">
        <f>Table_Query_from_Mac10[[#This Row],[qtytoShipFuture]]-Table_Query_from_Mac10[[#This Row],[qty_to_ship]]</f>
        <v>0</v>
      </c>
      <c r="W4130" s="47">
        <f>Table_Query_from_Mac10[[#This Row],[UnitPriceFuture]]</f>
        <v>15.6</v>
      </c>
      <c r="X4130" s="47">
        <f>Table_Query_from_Mac10[[#This Row],[Unit Increase]]*Table_Query_from_Mac10[[#This Row],[UnitPriceFuture]]</f>
        <v>0</v>
      </c>
      <c r="Y4130" s="47">
        <f>Table_Query_from_Mac10[[#This Row],[Unit Increase]]*Table_Query_from_Mac10[[#This Row],[Future-cost]]</f>
        <v>0</v>
      </c>
      <c r="Z4130" s="47">
        <f>-(Table_Query_from_Mac10[[#This Row],[Incremental Sales]]+((Table_Query_from_Mac10[[#This Row],[Incremental Sales]]*-(SUM(Summary!$S$8:$S$9)))))*Summary!$S$18</f>
        <v>0</v>
      </c>
      <c r="AA4130" s="47">
        <f>IFERROR(Table_Query_from_Mac10[[#This Row],[Incremental Cost]]/Table_Query_from_Mac10[[#This Row],[Incremental Sales]],0)</f>
        <v>0</v>
      </c>
      <c r="AB4130" s="47">
        <f>IFERROR(Table_Query_from_Mac10[[#This Row],[TotalCostFuture]]/Table_Query_from_Mac10[[#This Row],[totalsalesFuture]],0)</f>
        <v>0.4423076923076924</v>
      </c>
      <c r="AN4130" s="30">
        <v>96</v>
      </c>
      <c r="AO4130">
        <f t="shared" si="128"/>
        <v>24</v>
      </c>
      <c r="AQ4130" s="30">
        <v>44.56</v>
      </c>
      <c r="AR4130">
        <f t="shared" si="129"/>
        <v>15.6</v>
      </c>
    </row>
    <row r="4131" spans="1:44" x14ac:dyDescent="0.25">
      <c r="A4131">
        <v>90413</v>
      </c>
      <c r="B4131">
        <v>5</v>
      </c>
      <c r="C4131" t="s">
        <v>51</v>
      </c>
      <c r="D4131" t="s">
        <v>80</v>
      </c>
      <c r="E4131">
        <v>18</v>
      </c>
      <c r="F4131">
        <v>8.19</v>
      </c>
      <c r="G4131">
        <v>19.38</v>
      </c>
      <c r="H4131" s="1">
        <v>44839</v>
      </c>
      <c r="I4131" s="20">
        <v>0</v>
      </c>
      <c r="J4131" s="47">
        <f>Table_Query_from_Mac10[[#This Row],[unit_price]]-(Table_Query_from_Mac10[[#This Row],[unit_price]]*(Table_Query_from_Mac10[[#This Row],[discount_pct]]/100))</f>
        <v>19.38</v>
      </c>
      <c r="K4131" s="47">
        <f>Table_Query_from_Mac10[[#This Row],[unit_cost]]</f>
        <v>8.19</v>
      </c>
      <c r="L4131" s="47">
        <f>Table_Query_from_Mac10[[#This Row],[Live-cost]]*(1+Table_Query_from_Mac10[[#This Row],[CogsIncreasebyTYPE]])</f>
        <v>8.19</v>
      </c>
      <c r="M4131" s="47">
        <f>Table_Query_from_Mac10[[#This Row],[Live-cost]]*Table_Query_from_Mac10[[#This Row],[qty_to_ship]]</f>
        <v>147.41999999999999</v>
      </c>
      <c r="N4131" s="47">
        <f>IF(Table_Query_from_Mac10[[#This Row],[item_no]]="KDA",-Table_Query_from_Mac10[[#This Row],[unit_price]],Table_Query_from_Mac10[[#This Row],[Net Unit]]*Table_Query_from_Mac10[[#This Row],[qty_to_ship]])</f>
        <v>348.84</v>
      </c>
      <c r="O4131" s="47">
        <f>SUMIFS(Summary!C:C,Summary!H:H,Table_Query_from_Mac10[[#This Row],[Juiceoc]])</f>
        <v>0</v>
      </c>
      <c r="P4131" s="47">
        <f>SUMIFS(Summary!D:D,Summary!H:H,Table_Query_from_Mac10[[#This Row],[Juiceoc]])</f>
        <v>0</v>
      </c>
      <c r="Q4131" s="47">
        <f>SUMIFS(Summary!E:E,Summary!H:H,Table_Query_from_Mac10[[#This Row],[Juiceoc]])</f>
        <v>0</v>
      </c>
      <c r="R4131" s="47">
        <f>Table_Query_from_Mac10[[#This Row],[Net Unit]]*(1+Table_Query_from_Mac10[[#This Row],[PriceIncreasebyType]])</f>
        <v>19.38</v>
      </c>
      <c r="S4131" s="47">
        <f>Table_Query_from_Mac10[[#This Row],[UnitPriceFuture]]*Table_Query_from_Mac10[[#This Row],[qtytoShipFuture]]</f>
        <v>348.84</v>
      </c>
      <c r="T4131" s="47">
        <f>ROUND(Table_Query_from_Mac10[[#This Row],[qty_to_ship]]*(1+Table_Query_from_Mac10[[#This Row],[VolumeIncreasebyType]]),0)</f>
        <v>18</v>
      </c>
      <c r="U4131" s="47">
        <f>Table_Query_from_Mac10[[#This Row],[qtytoShipFuture]]*Table_Query_from_Mac10[[#This Row],[Future-cost]]</f>
        <v>147.41999999999999</v>
      </c>
      <c r="V4131" s="47">
        <f>Table_Query_from_Mac10[[#This Row],[qtytoShipFuture]]-Table_Query_from_Mac10[[#This Row],[qty_to_ship]]</f>
        <v>0</v>
      </c>
      <c r="W4131" s="47">
        <f>Table_Query_from_Mac10[[#This Row],[UnitPriceFuture]]</f>
        <v>19.38</v>
      </c>
      <c r="X4131" s="47">
        <f>Table_Query_from_Mac10[[#This Row],[Unit Increase]]*Table_Query_from_Mac10[[#This Row],[UnitPriceFuture]]</f>
        <v>0</v>
      </c>
      <c r="Y4131" s="47">
        <f>Table_Query_from_Mac10[[#This Row],[Unit Increase]]*Table_Query_from_Mac10[[#This Row],[Future-cost]]</f>
        <v>0</v>
      </c>
      <c r="Z4131" s="47">
        <f>-(Table_Query_from_Mac10[[#This Row],[Incremental Sales]]+((Table_Query_from_Mac10[[#This Row],[Incremental Sales]]*-(SUM(Summary!$S$8:$S$9)))))*Summary!$S$18</f>
        <v>0</v>
      </c>
      <c r="AA4131" s="47">
        <f>IFERROR(Table_Query_from_Mac10[[#This Row],[Incremental Cost]]/Table_Query_from_Mac10[[#This Row],[Incremental Sales]],0)</f>
        <v>0</v>
      </c>
      <c r="AB4131" s="47">
        <f>IFERROR(Table_Query_from_Mac10[[#This Row],[TotalCostFuture]]/Table_Query_from_Mac10[[#This Row],[totalsalesFuture]],0)</f>
        <v>0.42260061919504643</v>
      </c>
      <c r="AN4131" s="31">
        <v>72</v>
      </c>
      <c r="AO4131">
        <f t="shared" si="128"/>
        <v>18</v>
      </c>
      <c r="AQ4131" s="31">
        <v>55.37</v>
      </c>
      <c r="AR4131">
        <f t="shared" si="129"/>
        <v>19.38</v>
      </c>
    </row>
    <row r="4132" spans="1:44" x14ac:dyDescent="0.25">
      <c r="A4132">
        <v>90413</v>
      </c>
      <c r="B4132">
        <v>6</v>
      </c>
      <c r="C4132" t="s">
        <v>51</v>
      </c>
      <c r="D4132" t="s">
        <v>80</v>
      </c>
      <c r="E4132">
        <v>7</v>
      </c>
      <c r="F4132">
        <v>9.51</v>
      </c>
      <c r="G4132">
        <v>23.28</v>
      </c>
      <c r="H4132" s="1">
        <v>44839</v>
      </c>
      <c r="I4132" s="20">
        <v>0</v>
      </c>
      <c r="J4132" s="47">
        <f>Table_Query_from_Mac10[[#This Row],[unit_price]]-(Table_Query_from_Mac10[[#This Row],[unit_price]]*(Table_Query_from_Mac10[[#This Row],[discount_pct]]/100))</f>
        <v>23.28</v>
      </c>
      <c r="K4132" s="47">
        <f>Table_Query_from_Mac10[[#This Row],[unit_cost]]</f>
        <v>9.51</v>
      </c>
      <c r="L4132" s="47">
        <f>Table_Query_from_Mac10[[#This Row],[Live-cost]]*(1+Table_Query_from_Mac10[[#This Row],[CogsIncreasebyTYPE]])</f>
        <v>9.51</v>
      </c>
      <c r="M4132" s="47">
        <f>Table_Query_from_Mac10[[#This Row],[Live-cost]]*Table_Query_from_Mac10[[#This Row],[qty_to_ship]]</f>
        <v>66.569999999999993</v>
      </c>
      <c r="N4132" s="47">
        <f>IF(Table_Query_from_Mac10[[#This Row],[item_no]]="KDA",-Table_Query_from_Mac10[[#This Row],[unit_price]],Table_Query_from_Mac10[[#This Row],[Net Unit]]*Table_Query_from_Mac10[[#This Row],[qty_to_ship]])</f>
        <v>162.96</v>
      </c>
      <c r="O4132" s="47">
        <f>SUMIFS(Summary!C:C,Summary!H:H,Table_Query_from_Mac10[[#This Row],[Juiceoc]])</f>
        <v>0</v>
      </c>
      <c r="P4132" s="47">
        <f>SUMIFS(Summary!D:D,Summary!H:H,Table_Query_from_Mac10[[#This Row],[Juiceoc]])</f>
        <v>0</v>
      </c>
      <c r="Q4132" s="47">
        <f>SUMIFS(Summary!E:E,Summary!H:H,Table_Query_from_Mac10[[#This Row],[Juiceoc]])</f>
        <v>0</v>
      </c>
      <c r="R4132" s="47">
        <f>Table_Query_from_Mac10[[#This Row],[Net Unit]]*(1+Table_Query_from_Mac10[[#This Row],[PriceIncreasebyType]])</f>
        <v>23.28</v>
      </c>
      <c r="S4132" s="47">
        <f>Table_Query_from_Mac10[[#This Row],[UnitPriceFuture]]*Table_Query_from_Mac10[[#This Row],[qtytoShipFuture]]</f>
        <v>162.96</v>
      </c>
      <c r="T4132" s="47">
        <f>ROUND(Table_Query_from_Mac10[[#This Row],[qty_to_ship]]*(1+Table_Query_from_Mac10[[#This Row],[VolumeIncreasebyType]]),0)</f>
        <v>7</v>
      </c>
      <c r="U4132" s="47">
        <f>Table_Query_from_Mac10[[#This Row],[qtytoShipFuture]]*Table_Query_from_Mac10[[#This Row],[Future-cost]]</f>
        <v>66.569999999999993</v>
      </c>
      <c r="V4132" s="47">
        <f>Table_Query_from_Mac10[[#This Row],[qtytoShipFuture]]-Table_Query_from_Mac10[[#This Row],[qty_to_ship]]</f>
        <v>0</v>
      </c>
      <c r="W4132" s="47">
        <f>Table_Query_from_Mac10[[#This Row],[UnitPriceFuture]]</f>
        <v>23.28</v>
      </c>
      <c r="X4132" s="47">
        <f>Table_Query_from_Mac10[[#This Row],[Unit Increase]]*Table_Query_from_Mac10[[#This Row],[UnitPriceFuture]]</f>
        <v>0</v>
      </c>
      <c r="Y4132" s="47">
        <f>Table_Query_from_Mac10[[#This Row],[Unit Increase]]*Table_Query_from_Mac10[[#This Row],[Future-cost]]</f>
        <v>0</v>
      </c>
      <c r="Z4132" s="47">
        <f>-(Table_Query_from_Mac10[[#This Row],[Incremental Sales]]+((Table_Query_from_Mac10[[#This Row],[Incremental Sales]]*-(SUM(Summary!$S$8:$S$9)))))*Summary!$S$18</f>
        <v>0</v>
      </c>
      <c r="AA4132" s="47">
        <f>IFERROR(Table_Query_from_Mac10[[#This Row],[Incremental Cost]]/Table_Query_from_Mac10[[#This Row],[Incremental Sales]],0)</f>
        <v>0</v>
      </c>
      <c r="AB4132" s="47">
        <f>IFERROR(Table_Query_from_Mac10[[#This Row],[TotalCostFuture]]/Table_Query_from_Mac10[[#This Row],[totalsalesFuture]],0)</f>
        <v>0.40850515463917519</v>
      </c>
      <c r="AN4132" s="30">
        <v>27</v>
      </c>
      <c r="AO4132">
        <f t="shared" si="128"/>
        <v>7</v>
      </c>
      <c r="AQ4132" s="30">
        <v>66.510000000000005</v>
      </c>
      <c r="AR4132">
        <f t="shared" si="129"/>
        <v>23.28</v>
      </c>
    </row>
    <row r="4133" spans="1:44" x14ac:dyDescent="0.25">
      <c r="A4133">
        <v>90414</v>
      </c>
      <c r="B4133">
        <v>1</v>
      </c>
      <c r="C4133" t="s">
        <v>59</v>
      </c>
      <c r="D4133" t="s">
        <v>49</v>
      </c>
      <c r="E4133">
        <v>32</v>
      </c>
      <c r="F4133">
        <v>5.7</v>
      </c>
      <c r="G4133">
        <v>12.37</v>
      </c>
      <c r="H4133" s="1">
        <v>44839</v>
      </c>
      <c r="I4133" s="20">
        <v>0</v>
      </c>
      <c r="J4133" s="47">
        <f>Table_Query_from_Mac10[[#This Row],[unit_price]]-(Table_Query_from_Mac10[[#This Row],[unit_price]]*(Table_Query_from_Mac10[[#This Row],[discount_pct]]/100))</f>
        <v>12.37</v>
      </c>
      <c r="K4133" s="47">
        <f>Table_Query_from_Mac10[[#This Row],[unit_cost]]</f>
        <v>5.7</v>
      </c>
      <c r="L4133" s="47">
        <f>Table_Query_from_Mac10[[#This Row],[Live-cost]]*(1+Table_Query_from_Mac10[[#This Row],[CogsIncreasebyTYPE]])</f>
        <v>5.7</v>
      </c>
      <c r="M4133" s="47">
        <f>Table_Query_from_Mac10[[#This Row],[Live-cost]]*Table_Query_from_Mac10[[#This Row],[qty_to_ship]]</f>
        <v>182.4</v>
      </c>
      <c r="N4133" s="47">
        <f>IF(Table_Query_from_Mac10[[#This Row],[item_no]]="KDA",-Table_Query_from_Mac10[[#This Row],[unit_price]],Table_Query_from_Mac10[[#This Row],[Net Unit]]*Table_Query_from_Mac10[[#This Row],[qty_to_ship]])</f>
        <v>395.84</v>
      </c>
      <c r="O4133" s="47">
        <f>SUMIFS(Summary!C:C,Summary!H:H,Table_Query_from_Mac10[[#This Row],[Juiceoc]])</f>
        <v>0</v>
      </c>
      <c r="P4133" s="47">
        <f>SUMIFS(Summary!D:D,Summary!H:H,Table_Query_from_Mac10[[#This Row],[Juiceoc]])</f>
        <v>0</v>
      </c>
      <c r="Q4133" s="47">
        <f>SUMIFS(Summary!E:E,Summary!H:H,Table_Query_from_Mac10[[#This Row],[Juiceoc]])</f>
        <v>0</v>
      </c>
      <c r="R4133" s="47">
        <f>Table_Query_from_Mac10[[#This Row],[Net Unit]]*(1+Table_Query_from_Mac10[[#This Row],[PriceIncreasebyType]])</f>
        <v>12.37</v>
      </c>
      <c r="S4133" s="47">
        <f>Table_Query_from_Mac10[[#This Row],[UnitPriceFuture]]*Table_Query_from_Mac10[[#This Row],[qtytoShipFuture]]</f>
        <v>395.84</v>
      </c>
      <c r="T4133" s="47">
        <f>ROUND(Table_Query_from_Mac10[[#This Row],[qty_to_ship]]*(1+Table_Query_from_Mac10[[#This Row],[VolumeIncreasebyType]]),0)</f>
        <v>32</v>
      </c>
      <c r="U4133" s="47">
        <f>Table_Query_from_Mac10[[#This Row],[qtytoShipFuture]]*Table_Query_from_Mac10[[#This Row],[Future-cost]]</f>
        <v>182.4</v>
      </c>
      <c r="V4133" s="47">
        <f>Table_Query_from_Mac10[[#This Row],[qtytoShipFuture]]-Table_Query_from_Mac10[[#This Row],[qty_to_ship]]</f>
        <v>0</v>
      </c>
      <c r="W4133" s="47">
        <f>Table_Query_from_Mac10[[#This Row],[UnitPriceFuture]]</f>
        <v>12.37</v>
      </c>
      <c r="X4133" s="47">
        <f>Table_Query_from_Mac10[[#This Row],[Unit Increase]]*Table_Query_from_Mac10[[#This Row],[UnitPriceFuture]]</f>
        <v>0</v>
      </c>
      <c r="Y4133" s="47">
        <f>Table_Query_from_Mac10[[#This Row],[Unit Increase]]*Table_Query_from_Mac10[[#This Row],[Future-cost]]</f>
        <v>0</v>
      </c>
      <c r="Z4133" s="47">
        <f>-(Table_Query_from_Mac10[[#This Row],[Incremental Sales]]+((Table_Query_from_Mac10[[#This Row],[Incremental Sales]]*-(SUM(Summary!$S$8:$S$9)))))*Summary!$S$18</f>
        <v>0</v>
      </c>
      <c r="AA4133" s="47">
        <f>IFERROR(Table_Query_from_Mac10[[#This Row],[Incremental Cost]]/Table_Query_from_Mac10[[#This Row],[Incremental Sales]],0)</f>
        <v>0</v>
      </c>
      <c r="AB4133" s="47">
        <f>IFERROR(Table_Query_from_Mac10[[#This Row],[TotalCostFuture]]/Table_Query_from_Mac10[[#This Row],[totalsalesFuture]],0)</f>
        <v>0.46079223928860152</v>
      </c>
      <c r="AN4133" s="31">
        <v>128</v>
      </c>
      <c r="AO4133">
        <f t="shared" si="128"/>
        <v>32</v>
      </c>
      <c r="AQ4133" s="31">
        <v>35.33</v>
      </c>
      <c r="AR4133">
        <f t="shared" si="129"/>
        <v>12.37</v>
      </c>
    </row>
    <row r="4134" spans="1:44" x14ac:dyDescent="0.25">
      <c r="A4134">
        <v>90414</v>
      </c>
      <c r="B4134">
        <v>2</v>
      </c>
      <c r="C4134" t="s">
        <v>59</v>
      </c>
      <c r="D4134" t="s">
        <v>49</v>
      </c>
      <c r="E4134">
        <v>24</v>
      </c>
      <c r="F4134">
        <v>6.89</v>
      </c>
      <c r="G4134">
        <v>15.6</v>
      </c>
      <c r="H4134" s="1">
        <v>44839</v>
      </c>
      <c r="I4134" s="20">
        <v>0</v>
      </c>
      <c r="J4134" s="47">
        <f>Table_Query_from_Mac10[[#This Row],[unit_price]]-(Table_Query_from_Mac10[[#This Row],[unit_price]]*(Table_Query_from_Mac10[[#This Row],[discount_pct]]/100))</f>
        <v>15.6</v>
      </c>
      <c r="K4134" s="47">
        <f>Table_Query_from_Mac10[[#This Row],[unit_cost]]</f>
        <v>6.89</v>
      </c>
      <c r="L4134" s="47">
        <f>Table_Query_from_Mac10[[#This Row],[Live-cost]]*(1+Table_Query_from_Mac10[[#This Row],[CogsIncreasebyTYPE]])</f>
        <v>6.89</v>
      </c>
      <c r="M4134" s="47">
        <f>Table_Query_from_Mac10[[#This Row],[Live-cost]]*Table_Query_from_Mac10[[#This Row],[qty_to_ship]]</f>
        <v>165.35999999999999</v>
      </c>
      <c r="N4134" s="47">
        <f>IF(Table_Query_from_Mac10[[#This Row],[item_no]]="KDA",-Table_Query_from_Mac10[[#This Row],[unit_price]],Table_Query_from_Mac10[[#This Row],[Net Unit]]*Table_Query_from_Mac10[[#This Row],[qty_to_ship]])</f>
        <v>374.4</v>
      </c>
      <c r="O4134" s="47">
        <f>SUMIFS(Summary!C:C,Summary!H:H,Table_Query_from_Mac10[[#This Row],[Juiceoc]])</f>
        <v>0</v>
      </c>
      <c r="P4134" s="47">
        <f>SUMIFS(Summary!D:D,Summary!H:H,Table_Query_from_Mac10[[#This Row],[Juiceoc]])</f>
        <v>0</v>
      </c>
      <c r="Q4134" s="47">
        <f>SUMIFS(Summary!E:E,Summary!H:H,Table_Query_from_Mac10[[#This Row],[Juiceoc]])</f>
        <v>0</v>
      </c>
      <c r="R4134" s="47">
        <f>Table_Query_from_Mac10[[#This Row],[Net Unit]]*(1+Table_Query_from_Mac10[[#This Row],[PriceIncreasebyType]])</f>
        <v>15.6</v>
      </c>
      <c r="S4134" s="47">
        <f>Table_Query_from_Mac10[[#This Row],[UnitPriceFuture]]*Table_Query_from_Mac10[[#This Row],[qtytoShipFuture]]</f>
        <v>374.4</v>
      </c>
      <c r="T4134" s="47">
        <f>ROUND(Table_Query_from_Mac10[[#This Row],[qty_to_ship]]*(1+Table_Query_from_Mac10[[#This Row],[VolumeIncreasebyType]]),0)</f>
        <v>24</v>
      </c>
      <c r="U4134" s="47">
        <f>Table_Query_from_Mac10[[#This Row],[qtytoShipFuture]]*Table_Query_from_Mac10[[#This Row],[Future-cost]]</f>
        <v>165.35999999999999</v>
      </c>
      <c r="V4134" s="47">
        <f>Table_Query_from_Mac10[[#This Row],[qtytoShipFuture]]-Table_Query_from_Mac10[[#This Row],[qty_to_ship]]</f>
        <v>0</v>
      </c>
      <c r="W4134" s="47">
        <f>Table_Query_from_Mac10[[#This Row],[UnitPriceFuture]]</f>
        <v>15.6</v>
      </c>
      <c r="X4134" s="47">
        <f>Table_Query_from_Mac10[[#This Row],[Unit Increase]]*Table_Query_from_Mac10[[#This Row],[UnitPriceFuture]]</f>
        <v>0</v>
      </c>
      <c r="Y4134" s="47">
        <f>Table_Query_from_Mac10[[#This Row],[Unit Increase]]*Table_Query_from_Mac10[[#This Row],[Future-cost]]</f>
        <v>0</v>
      </c>
      <c r="Z4134" s="47">
        <f>-(Table_Query_from_Mac10[[#This Row],[Incremental Sales]]+((Table_Query_from_Mac10[[#This Row],[Incremental Sales]]*-(SUM(Summary!$S$8:$S$9)))))*Summary!$S$18</f>
        <v>0</v>
      </c>
      <c r="AA4134" s="47">
        <f>IFERROR(Table_Query_from_Mac10[[#This Row],[Incremental Cost]]/Table_Query_from_Mac10[[#This Row],[Incremental Sales]],0)</f>
        <v>0</v>
      </c>
      <c r="AB4134" s="47">
        <f>IFERROR(Table_Query_from_Mac10[[#This Row],[TotalCostFuture]]/Table_Query_from_Mac10[[#This Row],[totalsalesFuture]],0)</f>
        <v>0.44166666666666665</v>
      </c>
      <c r="AN4134" s="30">
        <v>96</v>
      </c>
      <c r="AO4134">
        <f t="shared" si="128"/>
        <v>24</v>
      </c>
      <c r="AQ4134" s="30">
        <v>44.56</v>
      </c>
      <c r="AR4134">
        <f t="shared" si="129"/>
        <v>15.6</v>
      </c>
    </row>
    <row r="4135" spans="1:44" x14ac:dyDescent="0.25">
      <c r="A4135">
        <v>90414</v>
      </c>
      <c r="B4135">
        <v>3</v>
      </c>
      <c r="C4135" t="s">
        <v>60</v>
      </c>
      <c r="D4135" t="s">
        <v>49</v>
      </c>
      <c r="E4135">
        <v>75</v>
      </c>
      <c r="F4135">
        <v>1.1200000000000001</v>
      </c>
      <c r="G4135">
        <v>3.52</v>
      </c>
      <c r="H4135" s="1">
        <v>44839</v>
      </c>
      <c r="I4135" s="20">
        <v>0</v>
      </c>
      <c r="J4135" s="47">
        <f>Table_Query_from_Mac10[[#This Row],[unit_price]]-(Table_Query_from_Mac10[[#This Row],[unit_price]]*(Table_Query_from_Mac10[[#This Row],[discount_pct]]/100))</f>
        <v>3.52</v>
      </c>
      <c r="K4135" s="47">
        <f>Table_Query_from_Mac10[[#This Row],[unit_cost]]</f>
        <v>1.1200000000000001</v>
      </c>
      <c r="L4135" s="47">
        <f>Table_Query_from_Mac10[[#This Row],[Live-cost]]*(1+Table_Query_from_Mac10[[#This Row],[CogsIncreasebyTYPE]])</f>
        <v>1.1200000000000001</v>
      </c>
      <c r="M4135" s="47">
        <f>Table_Query_from_Mac10[[#This Row],[Live-cost]]*Table_Query_from_Mac10[[#This Row],[qty_to_ship]]</f>
        <v>84.000000000000014</v>
      </c>
      <c r="N4135" s="47">
        <f>IF(Table_Query_from_Mac10[[#This Row],[item_no]]="KDA",-Table_Query_from_Mac10[[#This Row],[unit_price]],Table_Query_from_Mac10[[#This Row],[Net Unit]]*Table_Query_from_Mac10[[#This Row],[qty_to_ship]])</f>
        <v>264</v>
      </c>
      <c r="O4135" s="47">
        <f>SUMIFS(Summary!C:C,Summary!H:H,Table_Query_from_Mac10[[#This Row],[Juiceoc]])</f>
        <v>0</v>
      </c>
      <c r="P4135" s="47">
        <f>SUMIFS(Summary!D:D,Summary!H:H,Table_Query_from_Mac10[[#This Row],[Juiceoc]])</f>
        <v>0</v>
      </c>
      <c r="Q4135" s="47">
        <f>SUMIFS(Summary!E:E,Summary!H:H,Table_Query_from_Mac10[[#This Row],[Juiceoc]])</f>
        <v>0</v>
      </c>
      <c r="R4135" s="47">
        <f>Table_Query_from_Mac10[[#This Row],[Net Unit]]*(1+Table_Query_from_Mac10[[#This Row],[PriceIncreasebyType]])</f>
        <v>3.52</v>
      </c>
      <c r="S4135" s="47">
        <f>Table_Query_from_Mac10[[#This Row],[UnitPriceFuture]]*Table_Query_from_Mac10[[#This Row],[qtytoShipFuture]]</f>
        <v>264</v>
      </c>
      <c r="T4135" s="47">
        <f>ROUND(Table_Query_from_Mac10[[#This Row],[qty_to_ship]]*(1+Table_Query_from_Mac10[[#This Row],[VolumeIncreasebyType]]),0)</f>
        <v>75</v>
      </c>
      <c r="U4135" s="47">
        <f>Table_Query_from_Mac10[[#This Row],[qtytoShipFuture]]*Table_Query_from_Mac10[[#This Row],[Future-cost]]</f>
        <v>84.000000000000014</v>
      </c>
      <c r="V4135" s="47">
        <f>Table_Query_from_Mac10[[#This Row],[qtytoShipFuture]]-Table_Query_from_Mac10[[#This Row],[qty_to_ship]]</f>
        <v>0</v>
      </c>
      <c r="W4135" s="47">
        <f>Table_Query_from_Mac10[[#This Row],[UnitPriceFuture]]</f>
        <v>3.52</v>
      </c>
      <c r="X4135" s="47">
        <f>Table_Query_from_Mac10[[#This Row],[Unit Increase]]*Table_Query_from_Mac10[[#This Row],[UnitPriceFuture]]</f>
        <v>0</v>
      </c>
      <c r="Y4135" s="47">
        <f>Table_Query_from_Mac10[[#This Row],[Unit Increase]]*Table_Query_from_Mac10[[#This Row],[Future-cost]]</f>
        <v>0</v>
      </c>
      <c r="Z4135" s="47">
        <f>-(Table_Query_from_Mac10[[#This Row],[Incremental Sales]]+((Table_Query_from_Mac10[[#This Row],[Incremental Sales]]*-(SUM(Summary!$S$8:$S$9)))))*Summary!$S$18</f>
        <v>0</v>
      </c>
      <c r="AA4135" s="47">
        <f>IFERROR(Table_Query_from_Mac10[[#This Row],[Incremental Cost]]/Table_Query_from_Mac10[[#This Row],[Incremental Sales]],0)</f>
        <v>0</v>
      </c>
      <c r="AB4135" s="47">
        <f>IFERROR(Table_Query_from_Mac10[[#This Row],[TotalCostFuture]]/Table_Query_from_Mac10[[#This Row],[totalsalesFuture]],0)</f>
        <v>0.31818181818181823</v>
      </c>
      <c r="AN4135" s="31">
        <v>300</v>
      </c>
      <c r="AO4135">
        <f t="shared" si="128"/>
        <v>75</v>
      </c>
      <c r="AQ4135" s="31">
        <v>10.07</v>
      </c>
      <c r="AR4135">
        <f t="shared" si="129"/>
        <v>3.52</v>
      </c>
    </row>
    <row r="4136" spans="1:44" x14ac:dyDescent="0.25">
      <c r="A4136">
        <v>90414</v>
      </c>
      <c r="B4136">
        <v>4</v>
      </c>
      <c r="C4136" t="s">
        <v>60</v>
      </c>
      <c r="D4136" t="s">
        <v>49</v>
      </c>
      <c r="E4136">
        <v>3</v>
      </c>
      <c r="F4136">
        <v>1.51</v>
      </c>
      <c r="G4136">
        <v>5.94</v>
      </c>
      <c r="H4136" s="1">
        <v>44839</v>
      </c>
      <c r="I4136" s="20">
        <v>0</v>
      </c>
      <c r="J4136" s="47">
        <f>Table_Query_from_Mac10[[#This Row],[unit_price]]-(Table_Query_from_Mac10[[#This Row],[unit_price]]*(Table_Query_from_Mac10[[#This Row],[discount_pct]]/100))</f>
        <v>5.94</v>
      </c>
      <c r="K4136" s="47">
        <f>Table_Query_from_Mac10[[#This Row],[unit_cost]]</f>
        <v>1.51</v>
      </c>
      <c r="L4136" s="47">
        <f>Table_Query_from_Mac10[[#This Row],[Live-cost]]*(1+Table_Query_from_Mac10[[#This Row],[CogsIncreasebyTYPE]])</f>
        <v>1.51</v>
      </c>
      <c r="M4136" s="47">
        <f>Table_Query_from_Mac10[[#This Row],[Live-cost]]*Table_Query_from_Mac10[[#This Row],[qty_to_ship]]</f>
        <v>4.53</v>
      </c>
      <c r="N4136" s="47">
        <f>IF(Table_Query_from_Mac10[[#This Row],[item_no]]="KDA",-Table_Query_from_Mac10[[#This Row],[unit_price]],Table_Query_from_Mac10[[#This Row],[Net Unit]]*Table_Query_from_Mac10[[#This Row],[qty_to_ship]])</f>
        <v>17.82</v>
      </c>
      <c r="O4136" s="47">
        <f>SUMIFS(Summary!C:C,Summary!H:H,Table_Query_from_Mac10[[#This Row],[Juiceoc]])</f>
        <v>0</v>
      </c>
      <c r="P4136" s="47">
        <f>SUMIFS(Summary!D:D,Summary!H:H,Table_Query_from_Mac10[[#This Row],[Juiceoc]])</f>
        <v>0</v>
      </c>
      <c r="Q4136" s="47">
        <f>SUMIFS(Summary!E:E,Summary!H:H,Table_Query_from_Mac10[[#This Row],[Juiceoc]])</f>
        <v>0</v>
      </c>
      <c r="R4136" s="47">
        <f>Table_Query_from_Mac10[[#This Row],[Net Unit]]*(1+Table_Query_from_Mac10[[#This Row],[PriceIncreasebyType]])</f>
        <v>5.94</v>
      </c>
      <c r="S4136" s="47">
        <f>Table_Query_from_Mac10[[#This Row],[UnitPriceFuture]]*Table_Query_from_Mac10[[#This Row],[qtytoShipFuture]]</f>
        <v>17.82</v>
      </c>
      <c r="T4136" s="47">
        <f>ROUND(Table_Query_from_Mac10[[#This Row],[qty_to_ship]]*(1+Table_Query_from_Mac10[[#This Row],[VolumeIncreasebyType]]),0)</f>
        <v>3</v>
      </c>
      <c r="U4136" s="47">
        <f>Table_Query_from_Mac10[[#This Row],[qtytoShipFuture]]*Table_Query_from_Mac10[[#This Row],[Future-cost]]</f>
        <v>4.53</v>
      </c>
      <c r="V4136" s="47">
        <f>Table_Query_from_Mac10[[#This Row],[qtytoShipFuture]]-Table_Query_from_Mac10[[#This Row],[qty_to_ship]]</f>
        <v>0</v>
      </c>
      <c r="W4136" s="47">
        <f>Table_Query_from_Mac10[[#This Row],[UnitPriceFuture]]</f>
        <v>5.94</v>
      </c>
      <c r="X4136" s="47">
        <f>Table_Query_from_Mac10[[#This Row],[Unit Increase]]*Table_Query_from_Mac10[[#This Row],[UnitPriceFuture]]</f>
        <v>0</v>
      </c>
      <c r="Y4136" s="47">
        <f>Table_Query_from_Mac10[[#This Row],[Unit Increase]]*Table_Query_from_Mac10[[#This Row],[Future-cost]]</f>
        <v>0</v>
      </c>
      <c r="Z4136" s="47">
        <f>-(Table_Query_from_Mac10[[#This Row],[Incremental Sales]]+((Table_Query_from_Mac10[[#This Row],[Incremental Sales]]*-(SUM(Summary!$S$8:$S$9)))))*Summary!$S$18</f>
        <v>0</v>
      </c>
      <c r="AA4136" s="47">
        <f>IFERROR(Table_Query_from_Mac10[[#This Row],[Incremental Cost]]/Table_Query_from_Mac10[[#This Row],[Incremental Sales]],0)</f>
        <v>0</v>
      </c>
      <c r="AB4136" s="47">
        <f>IFERROR(Table_Query_from_Mac10[[#This Row],[TotalCostFuture]]/Table_Query_from_Mac10[[#This Row],[totalsalesFuture]],0)</f>
        <v>0.25420875420875422</v>
      </c>
      <c r="AN4136" s="30">
        <v>12</v>
      </c>
      <c r="AO4136">
        <f t="shared" si="128"/>
        <v>3</v>
      </c>
      <c r="AQ4136" s="30">
        <v>16.96</v>
      </c>
      <c r="AR4136">
        <f t="shared" si="129"/>
        <v>5.94</v>
      </c>
    </row>
    <row r="4137" spans="1:44" x14ac:dyDescent="0.25">
      <c r="A4137">
        <v>90414</v>
      </c>
      <c r="B4137">
        <v>5</v>
      </c>
      <c r="C4137" t="s">
        <v>57</v>
      </c>
      <c r="D4137" t="s">
        <v>49</v>
      </c>
      <c r="E4137">
        <v>50</v>
      </c>
      <c r="F4137">
        <v>4.78</v>
      </c>
      <c r="G4137">
        <v>10.83</v>
      </c>
      <c r="H4137" s="1">
        <v>44839</v>
      </c>
      <c r="I4137" s="20">
        <v>0</v>
      </c>
      <c r="J4137" s="47">
        <f>Table_Query_from_Mac10[[#This Row],[unit_price]]-(Table_Query_from_Mac10[[#This Row],[unit_price]]*(Table_Query_from_Mac10[[#This Row],[discount_pct]]/100))</f>
        <v>10.83</v>
      </c>
      <c r="K4137" s="47">
        <f>Table_Query_from_Mac10[[#This Row],[unit_cost]]</f>
        <v>4.78</v>
      </c>
      <c r="L4137" s="47">
        <f>Table_Query_from_Mac10[[#This Row],[Live-cost]]*(1+Table_Query_from_Mac10[[#This Row],[CogsIncreasebyTYPE]])</f>
        <v>4.78</v>
      </c>
      <c r="M4137" s="47">
        <f>Table_Query_from_Mac10[[#This Row],[Live-cost]]*Table_Query_from_Mac10[[#This Row],[qty_to_ship]]</f>
        <v>239</v>
      </c>
      <c r="N4137" s="47">
        <f>IF(Table_Query_from_Mac10[[#This Row],[item_no]]="KDA",-Table_Query_from_Mac10[[#This Row],[unit_price]],Table_Query_from_Mac10[[#This Row],[Net Unit]]*Table_Query_from_Mac10[[#This Row],[qty_to_ship]])</f>
        <v>541.5</v>
      </c>
      <c r="O4137" s="47">
        <f>SUMIFS(Summary!C:C,Summary!H:H,Table_Query_from_Mac10[[#This Row],[Juiceoc]])</f>
        <v>0</v>
      </c>
      <c r="P4137" s="47">
        <f>SUMIFS(Summary!D:D,Summary!H:H,Table_Query_from_Mac10[[#This Row],[Juiceoc]])</f>
        <v>0</v>
      </c>
      <c r="Q4137" s="47">
        <f>SUMIFS(Summary!E:E,Summary!H:H,Table_Query_from_Mac10[[#This Row],[Juiceoc]])</f>
        <v>0</v>
      </c>
      <c r="R4137" s="47">
        <f>Table_Query_from_Mac10[[#This Row],[Net Unit]]*(1+Table_Query_from_Mac10[[#This Row],[PriceIncreasebyType]])</f>
        <v>10.83</v>
      </c>
      <c r="S4137" s="47">
        <f>Table_Query_from_Mac10[[#This Row],[UnitPriceFuture]]*Table_Query_from_Mac10[[#This Row],[qtytoShipFuture]]</f>
        <v>541.5</v>
      </c>
      <c r="T4137" s="47">
        <f>ROUND(Table_Query_from_Mac10[[#This Row],[qty_to_ship]]*(1+Table_Query_from_Mac10[[#This Row],[VolumeIncreasebyType]]),0)</f>
        <v>50</v>
      </c>
      <c r="U4137" s="47">
        <f>Table_Query_from_Mac10[[#This Row],[qtytoShipFuture]]*Table_Query_from_Mac10[[#This Row],[Future-cost]]</f>
        <v>239</v>
      </c>
      <c r="V4137" s="47">
        <f>Table_Query_from_Mac10[[#This Row],[qtytoShipFuture]]-Table_Query_from_Mac10[[#This Row],[qty_to_ship]]</f>
        <v>0</v>
      </c>
      <c r="W4137" s="47">
        <f>Table_Query_from_Mac10[[#This Row],[UnitPriceFuture]]</f>
        <v>10.83</v>
      </c>
      <c r="X4137" s="47">
        <f>Table_Query_from_Mac10[[#This Row],[Unit Increase]]*Table_Query_from_Mac10[[#This Row],[UnitPriceFuture]]</f>
        <v>0</v>
      </c>
      <c r="Y4137" s="47">
        <f>Table_Query_from_Mac10[[#This Row],[Unit Increase]]*Table_Query_from_Mac10[[#This Row],[Future-cost]]</f>
        <v>0</v>
      </c>
      <c r="Z4137" s="47">
        <f>-(Table_Query_from_Mac10[[#This Row],[Incremental Sales]]+((Table_Query_from_Mac10[[#This Row],[Incremental Sales]]*-(SUM(Summary!$S$8:$S$9)))))*Summary!$S$18</f>
        <v>0</v>
      </c>
      <c r="AA4137" s="47">
        <f>IFERROR(Table_Query_from_Mac10[[#This Row],[Incremental Cost]]/Table_Query_from_Mac10[[#This Row],[Incremental Sales]],0)</f>
        <v>0</v>
      </c>
      <c r="AB4137" s="47">
        <f>IFERROR(Table_Query_from_Mac10[[#This Row],[TotalCostFuture]]/Table_Query_from_Mac10[[#This Row],[totalsalesFuture]],0)</f>
        <v>0.44136657433056325</v>
      </c>
      <c r="AN4137" s="31">
        <v>200</v>
      </c>
      <c r="AO4137">
        <f t="shared" si="128"/>
        <v>50</v>
      </c>
      <c r="AQ4137" s="31">
        <v>30.93</v>
      </c>
      <c r="AR4137">
        <f t="shared" si="129"/>
        <v>10.83</v>
      </c>
    </row>
    <row r="4138" spans="1:44" x14ac:dyDescent="0.25">
      <c r="A4138">
        <v>90414</v>
      </c>
      <c r="B4138">
        <v>6</v>
      </c>
      <c r="C4138" t="s">
        <v>57</v>
      </c>
      <c r="D4138" t="s">
        <v>49</v>
      </c>
      <c r="E4138">
        <v>13</v>
      </c>
      <c r="F4138">
        <v>5.39</v>
      </c>
      <c r="G4138">
        <v>12.11</v>
      </c>
      <c r="H4138" s="1">
        <v>44839</v>
      </c>
      <c r="I4138" s="20">
        <v>0</v>
      </c>
      <c r="J4138" s="47">
        <f>Table_Query_from_Mac10[[#This Row],[unit_price]]-(Table_Query_from_Mac10[[#This Row],[unit_price]]*(Table_Query_from_Mac10[[#This Row],[discount_pct]]/100))</f>
        <v>12.11</v>
      </c>
      <c r="K4138" s="47">
        <f>Table_Query_from_Mac10[[#This Row],[unit_cost]]</f>
        <v>5.39</v>
      </c>
      <c r="L4138" s="47">
        <f>Table_Query_from_Mac10[[#This Row],[Live-cost]]*(1+Table_Query_from_Mac10[[#This Row],[CogsIncreasebyTYPE]])</f>
        <v>5.39</v>
      </c>
      <c r="M4138" s="47">
        <f>Table_Query_from_Mac10[[#This Row],[Live-cost]]*Table_Query_from_Mac10[[#This Row],[qty_to_ship]]</f>
        <v>70.069999999999993</v>
      </c>
      <c r="N4138" s="47">
        <f>IF(Table_Query_from_Mac10[[#This Row],[item_no]]="KDA",-Table_Query_from_Mac10[[#This Row],[unit_price]],Table_Query_from_Mac10[[#This Row],[Net Unit]]*Table_Query_from_Mac10[[#This Row],[qty_to_ship]])</f>
        <v>157.43</v>
      </c>
      <c r="O4138" s="47">
        <f>SUMIFS(Summary!C:C,Summary!H:H,Table_Query_from_Mac10[[#This Row],[Juiceoc]])</f>
        <v>0</v>
      </c>
      <c r="P4138" s="47">
        <f>SUMIFS(Summary!D:D,Summary!H:H,Table_Query_from_Mac10[[#This Row],[Juiceoc]])</f>
        <v>0</v>
      </c>
      <c r="Q4138" s="47">
        <f>SUMIFS(Summary!E:E,Summary!H:H,Table_Query_from_Mac10[[#This Row],[Juiceoc]])</f>
        <v>0</v>
      </c>
      <c r="R4138" s="47">
        <f>Table_Query_from_Mac10[[#This Row],[Net Unit]]*(1+Table_Query_from_Mac10[[#This Row],[PriceIncreasebyType]])</f>
        <v>12.11</v>
      </c>
      <c r="S4138" s="47">
        <f>Table_Query_from_Mac10[[#This Row],[UnitPriceFuture]]*Table_Query_from_Mac10[[#This Row],[qtytoShipFuture]]</f>
        <v>157.43</v>
      </c>
      <c r="T4138" s="47">
        <f>ROUND(Table_Query_from_Mac10[[#This Row],[qty_to_ship]]*(1+Table_Query_from_Mac10[[#This Row],[VolumeIncreasebyType]]),0)</f>
        <v>13</v>
      </c>
      <c r="U4138" s="47">
        <f>Table_Query_from_Mac10[[#This Row],[qtytoShipFuture]]*Table_Query_from_Mac10[[#This Row],[Future-cost]]</f>
        <v>70.069999999999993</v>
      </c>
      <c r="V4138" s="47">
        <f>Table_Query_from_Mac10[[#This Row],[qtytoShipFuture]]-Table_Query_from_Mac10[[#This Row],[qty_to_ship]]</f>
        <v>0</v>
      </c>
      <c r="W4138" s="47">
        <f>Table_Query_from_Mac10[[#This Row],[UnitPriceFuture]]</f>
        <v>12.11</v>
      </c>
      <c r="X4138" s="47">
        <f>Table_Query_from_Mac10[[#This Row],[Unit Increase]]*Table_Query_from_Mac10[[#This Row],[UnitPriceFuture]]</f>
        <v>0</v>
      </c>
      <c r="Y4138" s="47">
        <f>Table_Query_from_Mac10[[#This Row],[Unit Increase]]*Table_Query_from_Mac10[[#This Row],[Future-cost]]</f>
        <v>0</v>
      </c>
      <c r="Z4138" s="47">
        <f>-(Table_Query_from_Mac10[[#This Row],[Incremental Sales]]+((Table_Query_from_Mac10[[#This Row],[Incremental Sales]]*-(SUM(Summary!$S$8:$S$9)))))*Summary!$S$18</f>
        <v>0</v>
      </c>
      <c r="AA4138" s="47">
        <f>IFERROR(Table_Query_from_Mac10[[#This Row],[Incremental Cost]]/Table_Query_from_Mac10[[#This Row],[Incremental Sales]],0)</f>
        <v>0</v>
      </c>
      <c r="AB4138" s="47">
        <f>IFERROR(Table_Query_from_Mac10[[#This Row],[TotalCostFuture]]/Table_Query_from_Mac10[[#This Row],[totalsalesFuture]],0)</f>
        <v>0.44508670520231208</v>
      </c>
      <c r="AN4138" s="30">
        <v>50</v>
      </c>
      <c r="AO4138">
        <f t="shared" si="128"/>
        <v>13</v>
      </c>
      <c r="AQ4138" s="30">
        <v>34.590000000000003</v>
      </c>
      <c r="AR4138">
        <f t="shared" si="129"/>
        <v>12.11</v>
      </c>
    </row>
    <row r="4139" spans="1:44" x14ac:dyDescent="0.25">
      <c r="A4139">
        <v>90414</v>
      </c>
      <c r="B4139">
        <v>7</v>
      </c>
      <c r="C4139" t="s">
        <v>57</v>
      </c>
      <c r="D4139" t="s">
        <v>49</v>
      </c>
      <c r="E4139">
        <v>36</v>
      </c>
      <c r="F4139">
        <v>7.05</v>
      </c>
      <c r="G4139">
        <v>15.63</v>
      </c>
      <c r="H4139" s="1">
        <v>44839</v>
      </c>
      <c r="I4139" s="20">
        <v>0</v>
      </c>
      <c r="J4139" s="47">
        <f>Table_Query_from_Mac10[[#This Row],[unit_price]]-(Table_Query_from_Mac10[[#This Row],[unit_price]]*(Table_Query_from_Mac10[[#This Row],[discount_pct]]/100))</f>
        <v>15.63</v>
      </c>
      <c r="K4139" s="47">
        <f>Table_Query_from_Mac10[[#This Row],[unit_cost]]</f>
        <v>7.05</v>
      </c>
      <c r="L4139" s="47">
        <f>Table_Query_from_Mac10[[#This Row],[Live-cost]]*(1+Table_Query_from_Mac10[[#This Row],[CogsIncreasebyTYPE]])</f>
        <v>7.05</v>
      </c>
      <c r="M4139" s="47">
        <f>Table_Query_from_Mac10[[#This Row],[Live-cost]]*Table_Query_from_Mac10[[#This Row],[qty_to_ship]]</f>
        <v>253.79999999999998</v>
      </c>
      <c r="N4139" s="47">
        <f>IF(Table_Query_from_Mac10[[#This Row],[item_no]]="KDA",-Table_Query_from_Mac10[[#This Row],[unit_price]],Table_Query_from_Mac10[[#This Row],[Net Unit]]*Table_Query_from_Mac10[[#This Row],[qty_to_ship]])</f>
        <v>562.68000000000006</v>
      </c>
      <c r="O4139" s="47">
        <f>SUMIFS(Summary!C:C,Summary!H:H,Table_Query_from_Mac10[[#This Row],[Juiceoc]])</f>
        <v>0</v>
      </c>
      <c r="P4139" s="47">
        <f>SUMIFS(Summary!D:D,Summary!H:H,Table_Query_from_Mac10[[#This Row],[Juiceoc]])</f>
        <v>0</v>
      </c>
      <c r="Q4139" s="47">
        <f>SUMIFS(Summary!E:E,Summary!H:H,Table_Query_from_Mac10[[#This Row],[Juiceoc]])</f>
        <v>0</v>
      </c>
      <c r="R4139" s="47">
        <f>Table_Query_from_Mac10[[#This Row],[Net Unit]]*(1+Table_Query_from_Mac10[[#This Row],[PriceIncreasebyType]])</f>
        <v>15.63</v>
      </c>
      <c r="S4139" s="47">
        <f>Table_Query_from_Mac10[[#This Row],[UnitPriceFuture]]*Table_Query_from_Mac10[[#This Row],[qtytoShipFuture]]</f>
        <v>562.68000000000006</v>
      </c>
      <c r="T4139" s="47">
        <f>ROUND(Table_Query_from_Mac10[[#This Row],[qty_to_ship]]*(1+Table_Query_from_Mac10[[#This Row],[VolumeIncreasebyType]]),0)</f>
        <v>36</v>
      </c>
      <c r="U4139" s="47">
        <f>Table_Query_from_Mac10[[#This Row],[qtytoShipFuture]]*Table_Query_from_Mac10[[#This Row],[Future-cost]]</f>
        <v>253.79999999999998</v>
      </c>
      <c r="V4139" s="47">
        <f>Table_Query_from_Mac10[[#This Row],[qtytoShipFuture]]-Table_Query_from_Mac10[[#This Row],[qty_to_ship]]</f>
        <v>0</v>
      </c>
      <c r="W4139" s="47">
        <f>Table_Query_from_Mac10[[#This Row],[UnitPriceFuture]]</f>
        <v>15.63</v>
      </c>
      <c r="X4139" s="47">
        <f>Table_Query_from_Mac10[[#This Row],[Unit Increase]]*Table_Query_from_Mac10[[#This Row],[UnitPriceFuture]]</f>
        <v>0</v>
      </c>
      <c r="Y4139" s="47">
        <f>Table_Query_from_Mac10[[#This Row],[Unit Increase]]*Table_Query_from_Mac10[[#This Row],[Future-cost]]</f>
        <v>0</v>
      </c>
      <c r="Z4139" s="47">
        <f>-(Table_Query_from_Mac10[[#This Row],[Incremental Sales]]+((Table_Query_from_Mac10[[#This Row],[Incremental Sales]]*-(SUM(Summary!$S$8:$S$9)))))*Summary!$S$18</f>
        <v>0</v>
      </c>
      <c r="AA4139" s="47">
        <f>IFERROR(Table_Query_from_Mac10[[#This Row],[Incremental Cost]]/Table_Query_from_Mac10[[#This Row],[Incremental Sales]],0)</f>
        <v>0</v>
      </c>
      <c r="AB4139" s="47">
        <f>IFERROR(Table_Query_from_Mac10[[#This Row],[TotalCostFuture]]/Table_Query_from_Mac10[[#This Row],[totalsalesFuture]],0)</f>
        <v>0.45105566218809973</v>
      </c>
      <c r="AN4139" s="31">
        <v>144</v>
      </c>
      <c r="AO4139">
        <f t="shared" si="128"/>
        <v>36</v>
      </c>
      <c r="AQ4139" s="31">
        <v>44.67</v>
      </c>
      <c r="AR4139">
        <f t="shared" si="129"/>
        <v>15.63</v>
      </c>
    </row>
    <row r="4140" spans="1:44" x14ac:dyDescent="0.25">
      <c r="A4140">
        <v>90414</v>
      </c>
      <c r="B4140">
        <v>8</v>
      </c>
      <c r="C4140" t="s">
        <v>57</v>
      </c>
      <c r="D4140" t="s">
        <v>49</v>
      </c>
      <c r="E4140">
        <v>12</v>
      </c>
      <c r="F4140">
        <v>7.7</v>
      </c>
      <c r="G4140">
        <v>17.27</v>
      </c>
      <c r="H4140" s="1">
        <v>44839</v>
      </c>
      <c r="I4140" s="20">
        <v>0</v>
      </c>
      <c r="J4140" s="47">
        <f>Table_Query_from_Mac10[[#This Row],[unit_price]]-(Table_Query_from_Mac10[[#This Row],[unit_price]]*(Table_Query_from_Mac10[[#This Row],[discount_pct]]/100))</f>
        <v>17.27</v>
      </c>
      <c r="K4140" s="47">
        <f>Table_Query_from_Mac10[[#This Row],[unit_cost]]</f>
        <v>7.7</v>
      </c>
      <c r="L4140" s="47">
        <f>Table_Query_from_Mac10[[#This Row],[Live-cost]]*(1+Table_Query_from_Mac10[[#This Row],[CogsIncreasebyTYPE]])</f>
        <v>7.7</v>
      </c>
      <c r="M4140" s="47">
        <f>Table_Query_from_Mac10[[#This Row],[Live-cost]]*Table_Query_from_Mac10[[#This Row],[qty_to_ship]]</f>
        <v>92.4</v>
      </c>
      <c r="N4140" s="47">
        <f>IF(Table_Query_from_Mac10[[#This Row],[item_no]]="KDA",-Table_Query_from_Mac10[[#This Row],[unit_price]],Table_Query_from_Mac10[[#This Row],[Net Unit]]*Table_Query_from_Mac10[[#This Row],[qty_to_ship]])</f>
        <v>207.24</v>
      </c>
      <c r="O4140" s="47">
        <f>SUMIFS(Summary!C:C,Summary!H:H,Table_Query_from_Mac10[[#This Row],[Juiceoc]])</f>
        <v>0</v>
      </c>
      <c r="P4140" s="47">
        <f>SUMIFS(Summary!D:D,Summary!H:H,Table_Query_from_Mac10[[#This Row],[Juiceoc]])</f>
        <v>0</v>
      </c>
      <c r="Q4140" s="47">
        <f>SUMIFS(Summary!E:E,Summary!H:H,Table_Query_from_Mac10[[#This Row],[Juiceoc]])</f>
        <v>0</v>
      </c>
      <c r="R4140" s="47">
        <f>Table_Query_from_Mac10[[#This Row],[Net Unit]]*(1+Table_Query_from_Mac10[[#This Row],[PriceIncreasebyType]])</f>
        <v>17.27</v>
      </c>
      <c r="S4140" s="47">
        <f>Table_Query_from_Mac10[[#This Row],[UnitPriceFuture]]*Table_Query_from_Mac10[[#This Row],[qtytoShipFuture]]</f>
        <v>207.24</v>
      </c>
      <c r="T4140" s="47">
        <f>ROUND(Table_Query_from_Mac10[[#This Row],[qty_to_ship]]*(1+Table_Query_from_Mac10[[#This Row],[VolumeIncreasebyType]]),0)</f>
        <v>12</v>
      </c>
      <c r="U4140" s="47">
        <f>Table_Query_from_Mac10[[#This Row],[qtytoShipFuture]]*Table_Query_from_Mac10[[#This Row],[Future-cost]]</f>
        <v>92.4</v>
      </c>
      <c r="V4140" s="47">
        <f>Table_Query_from_Mac10[[#This Row],[qtytoShipFuture]]-Table_Query_from_Mac10[[#This Row],[qty_to_ship]]</f>
        <v>0</v>
      </c>
      <c r="W4140" s="47">
        <f>Table_Query_from_Mac10[[#This Row],[UnitPriceFuture]]</f>
        <v>17.27</v>
      </c>
      <c r="X4140" s="47">
        <f>Table_Query_from_Mac10[[#This Row],[Unit Increase]]*Table_Query_from_Mac10[[#This Row],[UnitPriceFuture]]</f>
        <v>0</v>
      </c>
      <c r="Y4140" s="47">
        <f>Table_Query_from_Mac10[[#This Row],[Unit Increase]]*Table_Query_from_Mac10[[#This Row],[Future-cost]]</f>
        <v>0</v>
      </c>
      <c r="Z4140" s="47">
        <f>-(Table_Query_from_Mac10[[#This Row],[Incremental Sales]]+((Table_Query_from_Mac10[[#This Row],[Incremental Sales]]*-(SUM(Summary!$S$8:$S$9)))))*Summary!$S$18</f>
        <v>0</v>
      </c>
      <c r="AA4140" s="47">
        <f>IFERROR(Table_Query_from_Mac10[[#This Row],[Incremental Cost]]/Table_Query_from_Mac10[[#This Row],[Incremental Sales]],0)</f>
        <v>0</v>
      </c>
      <c r="AB4140" s="47">
        <f>IFERROR(Table_Query_from_Mac10[[#This Row],[TotalCostFuture]]/Table_Query_from_Mac10[[#This Row],[totalsalesFuture]],0)</f>
        <v>0.44585987261146498</v>
      </c>
      <c r="AN4140" s="30">
        <v>48</v>
      </c>
      <c r="AO4140">
        <f t="shared" si="128"/>
        <v>12</v>
      </c>
      <c r="AQ4140" s="30">
        <v>49.34</v>
      </c>
      <c r="AR4140">
        <f t="shared" si="129"/>
        <v>17.27</v>
      </c>
    </row>
    <row r="4141" spans="1:44" x14ac:dyDescent="0.25">
      <c r="A4141">
        <v>90414</v>
      </c>
      <c r="B4141">
        <v>9</v>
      </c>
      <c r="C4141" t="s">
        <v>57</v>
      </c>
      <c r="D4141" t="s">
        <v>49</v>
      </c>
      <c r="E4141">
        <v>24</v>
      </c>
      <c r="F4141">
        <v>8.36</v>
      </c>
      <c r="G4141">
        <v>18.79</v>
      </c>
      <c r="H4141" s="1">
        <v>44839</v>
      </c>
      <c r="I4141" s="20">
        <v>0</v>
      </c>
      <c r="J4141" s="47">
        <f>Table_Query_from_Mac10[[#This Row],[unit_price]]-(Table_Query_from_Mac10[[#This Row],[unit_price]]*(Table_Query_from_Mac10[[#This Row],[discount_pct]]/100))</f>
        <v>18.79</v>
      </c>
      <c r="K4141" s="47">
        <f>Table_Query_from_Mac10[[#This Row],[unit_cost]]</f>
        <v>8.36</v>
      </c>
      <c r="L4141" s="47">
        <f>Table_Query_from_Mac10[[#This Row],[Live-cost]]*(1+Table_Query_from_Mac10[[#This Row],[CogsIncreasebyTYPE]])</f>
        <v>8.36</v>
      </c>
      <c r="M4141" s="47">
        <f>Table_Query_from_Mac10[[#This Row],[Live-cost]]*Table_Query_from_Mac10[[#This Row],[qty_to_ship]]</f>
        <v>200.64</v>
      </c>
      <c r="N4141" s="47">
        <f>IF(Table_Query_from_Mac10[[#This Row],[item_no]]="KDA",-Table_Query_from_Mac10[[#This Row],[unit_price]],Table_Query_from_Mac10[[#This Row],[Net Unit]]*Table_Query_from_Mac10[[#This Row],[qty_to_ship]])</f>
        <v>450.96</v>
      </c>
      <c r="O4141" s="47">
        <f>SUMIFS(Summary!C:C,Summary!H:H,Table_Query_from_Mac10[[#This Row],[Juiceoc]])</f>
        <v>0</v>
      </c>
      <c r="P4141" s="47">
        <f>SUMIFS(Summary!D:D,Summary!H:H,Table_Query_from_Mac10[[#This Row],[Juiceoc]])</f>
        <v>0</v>
      </c>
      <c r="Q4141" s="47">
        <f>SUMIFS(Summary!E:E,Summary!H:H,Table_Query_from_Mac10[[#This Row],[Juiceoc]])</f>
        <v>0</v>
      </c>
      <c r="R4141" s="47">
        <f>Table_Query_from_Mac10[[#This Row],[Net Unit]]*(1+Table_Query_from_Mac10[[#This Row],[PriceIncreasebyType]])</f>
        <v>18.79</v>
      </c>
      <c r="S4141" s="47">
        <f>Table_Query_from_Mac10[[#This Row],[UnitPriceFuture]]*Table_Query_from_Mac10[[#This Row],[qtytoShipFuture]]</f>
        <v>450.96</v>
      </c>
      <c r="T4141" s="47">
        <f>ROUND(Table_Query_from_Mac10[[#This Row],[qty_to_ship]]*(1+Table_Query_from_Mac10[[#This Row],[VolumeIncreasebyType]]),0)</f>
        <v>24</v>
      </c>
      <c r="U4141" s="47">
        <f>Table_Query_from_Mac10[[#This Row],[qtytoShipFuture]]*Table_Query_from_Mac10[[#This Row],[Future-cost]]</f>
        <v>200.64</v>
      </c>
      <c r="V4141" s="47">
        <f>Table_Query_from_Mac10[[#This Row],[qtytoShipFuture]]-Table_Query_from_Mac10[[#This Row],[qty_to_ship]]</f>
        <v>0</v>
      </c>
      <c r="W4141" s="47">
        <f>Table_Query_from_Mac10[[#This Row],[UnitPriceFuture]]</f>
        <v>18.79</v>
      </c>
      <c r="X4141" s="47">
        <f>Table_Query_from_Mac10[[#This Row],[Unit Increase]]*Table_Query_from_Mac10[[#This Row],[UnitPriceFuture]]</f>
        <v>0</v>
      </c>
      <c r="Y4141" s="47">
        <f>Table_Query_from_Mac10[[#This Row],[Unit Increase]]*Table_Query_from_Mac10[[#This Row],[Future-cost]]</f>
        <v>0</v>
      </c>
      <c r="Z4141" s="47">
        <f>-(Table_Query_from_Mac10[[#This Row],[Incremental Sales]]+((Table_Query_from_Mac10[[#This Row],[Incremental Sales]]*-(SUM(Summary!$S$8:$S$9)))))*Summary!$S$18</f>
        <v>0</v>
      </c>
      <c r="AA4141" s="47">
        <f>IFERROR(Table_Query_from_Mac10[[#This Row],[Incremental Cost]]/Table_Query_from_Mac10[[#This Row],[Incremental Sales]],0)</f>
        <v>0</v>
      </c>
      <c r="AB4141" s="47">
        <f>IFERROR(Table_Query_from_Mac10[[#This Row],[TotalCostFuture]]/Table_Query_from_Mac10[[#This Row],[totalsalesFuture]],0)</f>
        <v>0.44491750931346458</v>
      </c>
      <c r="AN4141" s="31">
        <v>96</v>
      </c>
      <c r="AO4141">
        <f t="shared" si="128"/>
        <v>24</v>
      </c>
      <c r="AQ4141" s="31">
        <v>53.69</v>
      </c>
      <c r="AR4141">
        <f t="shared" si="129"/>
        <v>18.79</v>
      </c>
    </row>
    <row r="4142" spans="1:44" x14ac:dyDescent="0.25">
      <c r="A4142">
        <v>90414</v>
      </c>
      <c r="B4142">
        <v>10</v>
      </c>
      <c r="C4142" t="s">
        <v>57</v>
      </c>
      <c r="D4142" t="s">
        <v>49</v>
      </c>
      <c r="E4142">
        <v>21</v>
      </c>
      <c r="F4142">
        <v>9.7799999999999994</v>
      </c>
      <c r="G4142">
        <v>23.1</v>
      </c>
      <c r="H4142" s="1">
        <v>44839</v>
      </c>
      <c r="I4142" s="20">
        <v>0</v>
      </c>
      <c r="J4142" s="47">
        <f>Table_Query_from_Mac10[[#This Row],[unit_price]]-(Table_Query_from_Mac10[[#This Row],[unit_price]]*(Table_Query_from_Mac10[[#This Row],[discount_pct]]/100))</f>
        <v>23.1</v>
      </c>
      <c r="K4142" s="47">
        <f>Table_Query_from_Mac10[[#This Row],[unit_cost]]</f>
        <v>9.7799999999999994</v>
      </c>
      <c r="L4142" s="47">
        <f>Table_Query_from_Mac10[[#This Row],[Live-cost]]*(1+Table_Query_from_Mac10[[#This Row],[CogsIncreasebyTYPE]])</f>
        <v>9.7799999999999994</v>
      </c>
      <c r="M4142" s="47">
        <f>Table_Query_from_Mac10[[#This Row],[Live-cost]]*Table_Query_from_Mac10[[#This Row],[qty_to_ship]]</f>
        <v>205.38</v>
      </c>
      <c r="N4142" s="47">
        <f>IF(Table_Query_from_Mac10[[#This Row],[item_no]]="KDA",-Table_Query_from_Mac10[[#This Row],[unit_price]],Table_Query_from_Mac10[[#This Row],[Net Unit]]*Table_Query_from_Mac10[[#This Row],[qty_to_ship]])</f>
        <v>485.1</v>
      </c>
      <c r="O4142" s="47">
        <f>SUMIFS(Summary!C:C,Summary!H:H,Table_Query_from_Mac10[[#This Row],[Juiceoc]])</f>
        <v>0</v>
      </c>
      <c r="P4142" s="47">
        <f>SUMIFS(Summary!D:D,Summary!H:H,Table_Query_from_Mac10[[#This Row],[Juiceoc]])</f>
        <v>0</v>
      </c>
      <c r="Q4142" s="47">
        <f>SUMIFS(Summary!E:E,Summary!H:H,Table_Query_from_Mac10[[#This Row],[Juiceoc]])</f>
        <v>0</v>
      </c>
      <c r="R4142" s="47">
        <f>Table_Query_from_Mac10[[#This Row],[Net Unit]]*(1+Table_Query_from_Mac10[[#This Row],[PriceIncreasebyType]])</f>
        <v>23.1</v>
      </c>
      <c r="S4142" s="47">
        <f>Table_Query_from_Mac10[[#This Row],[UnitPriceFuture]]*Table_Query_from_Mac10[[#This Row],[qtytoShipFuture]]</f>
        <v>485.1</v>
      </c>
      <c r="T4142" s="47">
        <f>ROUND(Table_Query_from_Mac10[[#This Row],[qty_to_ship]]*(1+Table_Query_from_Mac10[[#This Row],[VolumeIncreasebyType]]),0)</f>
        <v>21</v>
      </c>
      <c r="U4142" s="47">
        <f>Table_Query_from_Mac10[[#This Row],[qtytoShipFuture]]*Table_Query_from_Mac10[[#This Row],[Future-cost]]</f>
        <v>205.38</v>
      </c>
      <c r="V4142" s="47">
        <f>Table_Query_from_Mac10[[#This Row],[qtytoShipFuture]]-Table_Query_from_Mac10[[#This Row],[qty_to_ship]]</f>
        <v>0</v>
      </c>
      <c r="W4142" s="47">
        <f>Table_Query_from_Mac10[[#This Row],[UnitPriceFuture]]</f>
        <v>23.1</v>
      </c>
      <c r="X4142" s="47">
        <f>Table_Query_from_Mac10[[#This Row],[Unit Increase]]*Table_Query_from_Mac10[[#This Row],[UnitPriceFuture]]</f>
        <v>0</v>
      </c>
      <c r="Y4142" s="47">
        <f>Table_Query_from_Mac10[[#This Row],[Unit Increase]]*Table_Query_from_Mac10[[#This Row],[Future-cost]]</f>
        <v>0</v>
      </c>
      <c r="Z4142" s="47">
        <f>-(Table_Query_from_Mac10[[#This Row],[Incremental Sales]]+((Table_Query_from_Mac10[[#This Row],[Incremental Sales]]*-(SUM(Summary!$S$8:$S$9)))))*Summary!$S$18</f>
        <v>0</v>
      </c>
      <c r="AA4142" s="47">
        <f>IFERROR(Table_Query_from_Mac10[[#This Row],[Incremental Cost]]/Table_Query_from_Mac10[[#This Row],[Incremental Sales]],0)</f>
        <v>0</v>
      </c>
      <c r="AB4142" s="47">
        <f>IFERROR(Table_Query_from_Mac10[[#This Row],[TotalCostFuture]]/Table_Query_from_Mac10[[#This Row],[totalsalesFuture]],0)</f>
        <v>0.42337662337662335</v>
      </c>
      <c r="AN4142" s="30">
        <v>81</v>
      </c>
      <c r="AO4142">
        <f t="shared" si="128"/>
        <v>21</v>
      </c>
      <c r="AQ4142" s="30">
        <v>66.010000000000005</v>
      </c>
      <c r="AR4142">
        <f t="shared" si="129"/>
        <v>23.1</v>
      </c>
    </row>
    <row r="4143" spans="1:44" x14ac:dyDescent="0.25">
      <c r="A4143">
        <v>90414</v>
      </c>
      <c r="B4143">
        <v>11</v>
      </c>
      <c r="C4143" t="s">
        <v>57</v>
      </c>
      <c r="D4143" t="s">
        <v>49</v>
      </c>
      <c r="E4143">
        <v>12</v>
      </c>
      <c r="F4143">
        <v>11.2</v>
      </c>
      <c r="G4143">
        <v>26.64</v>
      </c>
      <c r="H4143" s="1">
        <v>44839</v>
      </c>
      <c r="I4143" s="20">
        <v>0</v>
      </c>
      <c r="J4143" s="47">
        <f>Table_Query_from_Mac10[[#This Row],[unit_price]]-(Table_Query_from_Mac10[[#This Row],[unit_price]]*(Table_Query_from_Mac10[[#This Row],[discount_pct]]/100))</f>
        <v>26.64</v>
      </c>
      <c r="K4143" s="47">
        <f>Table_Query_from_Mac10[[#This Row],[unit_cost]]</f>
        <v>11.2</v>
      </c>
      <c r="L4143" s="47">
        <f>Table_Query_from_Mac10[[#This Row],[Live-cost]]*(1+Table_Query_from_Mac10[[#This Row],[CogsIncreasebyTYPE]])</f>
        <v>11.2</v>
      </c>
      <c r="M4143" s="47">
        <f>Table_Query_from_Mac10[[#This Row],[Live-cost]]*Table_Query_from_Mac10[[#This Row],[qty_to_ship]]</f>
        <v>134.39999999999998</v>
      </c>
      <c r="N4143" s="47">
        <f>IF(Table_Query_from_Mac10[[#This Row],[item_no]]="KDA",-Table_Query_from_Mac10[[#This Row],[unit_price]],Table_Query_from_Mac10[[#This Row],[Net Unit]]*Table_Query_from_Mac10[[#This Row],[qty_to_ship]])</f>
        <v>319.68</v>
      </c>
      <c r="O4143" s="47">
        <f>SUMIFS(Summary!C:C,Summary!H:H,Table_Query_from_Mac10[[#This Row],[Juiceoc]])</f>
        <v>0</v>
      </c>
      <c r="P4143" s="47">
        <f>SUMIFS(Summary!D:D,Summary!H:H,Table_Query_from_Mac10[[#This Row],[Juiceoc]])</f>
        <v>0</v>
      </c>
      <c r="Q4143" s="47">
        <f>SUMIFS(Summary!E:E,Summary!H:H,Table_Query_from_Mac10[[#This Row],[Juiceoc]])</f>
        <v>0</v>
      </c>
      <c r="R4143" s="47">
        <f>Table_Query_from_Mac10[[#This Row],[Net Unit]]*(1+Table_Query_from_Mac10[[#This Row],[PriceIncreasebyType]])</f>
        <v>26.64</v>
      </c>
      <c r="S4143" s="47">
        <f>Table_Query_from_Mac10[[#This Row],[UnitPriceFuture]]*Table_Query_from_Mac10[[#This Row],[qtytoShipFuture]]</f>
        <v>319.68</v>
      </c>
      <c r="T4143" s="47">
        <f>ROUND(Table_Query_from_Mac10[[#This Row],[qty_to_ship]]*(1+Table_Query_from_Mac10[[#This Row],[VolumeIncreasebyType]]),0)</f>
        <v>12</v>
      </c>
      <c r="U4143" s="47">
        <f>Table_Query_from_Mac10[[#This Row],[qtytoShipFuture]]*Table_Query_from_Mac10[[#This Row],[Future-cost]]</f>
        <v>134.39999999999998</v>
      </c>
      <c r="V4143" s="47">
        <f>Table_Query_from_Mac10[[#This Row],[qtytoShipFuture]]-Table_Query_from_Mac10[[#This Row],[qty_to_ship]]</f>
        <v>0</v>
      </c>
      <c r="W4143" s="47">
        <f>Table_Query_from_Mac10[[#This Row],[UnitPriceFuture]]</f>
        <v>26.64</v>
      </c>
      <c r="X4143" s="47">
        <f>Table_Query_from_Mac10[[#This Row],[Unit Increase]]*Table_Query_from_Mac10[[#This Row],[UnitPriceFuture]]</f>
        <v>0</v>
      </c>
      <c r="Y4143" s="47">
        <f>Table_Query_from_Mac10[[#This Row],[Unit Increase]]*Table_Query_from_Mac10[[#This Row],[Future-cost]]</f>
        <v>0</v>
      </c>
      <c r="Z4143" s="47">
        <f>-(Table_Query_from_Mac10[[#This Row],[Incremental Sales]]+((Table_Query_from_Mac10[[#This Row],[Incremental Sales]]*-(SUM(Summary!$S$8:$S$9)))))*Summary!$S$18</f>
        <v>0</v>
      </c>
      <c r="AA4143" s="47">
        <f>IFERROR(Table_Query_from_Mac10[[#This Row],[Incremental Cost]]/Table_Query_from_Mac10[[#This Row],[Incremental Sales]],0)</f>
        <v>0</v>
      </c>
      <c r="AB4143" s="47">
        <f>IFERROR(Table_Query_from_Mac10[[#This Row],[TotalCostFuture]]/Table_Query_from_Mac10[[#This Row],[totalsalesFuture]],0)</f>
        <v>0.42042042042042033</v>
      </c>
      <c r="AN4143" s="31">
        <v>48</v>
      </c>
      <c r="AO4143">
        <f t="shared" si="128"/>
        <v>12</v>
      </c>
      <c r="AQ4143" s="31">
        <v>76.11</v>
      </c>
      <c r="AR4143">
        <f t="shared" si="129"/>
        <v>26.64</v>
      </c>
    </row>
    <row r="4144" spans="1:44" x14ac:dyDescent="0.25">
      <c r="A4144">
        <v>90415</v>
      </c>
      <c r="B4144">
        <v>1</v>
      </c>
      <c r="C4144" t="s">
        <v>55</v>
      </c>
      <c r="D4144" t="s">
        <v>81</v>
      </c>
      <c r="E4144">
        <v>12</v>
      </c>
      <c r="F4144">
        <v>7.17</v>
      </c>
      <c r="G4144">
        <v>17.600000000000001</v>
      </c>
      <c r="H4144" s="1">
        <v>44865</v>
      </c>
      <c r="I4144" s="20">
        <v>0</v>
      </c>
      <c r="J4144" s="47">
        <f>Table_Query_from_Mac10[[#This Row],[unit_price]]-(Table_Query_from_Mac10[[#This Row],[unit_price]]*(Table_Query_from_Mac10[[#This Row],[discount_pct]]/100))</f>
        <v>17.600000000000001</v>
      </c>
      <c r="K4144" s="47">
        <f>Table_Query_from_Mac10[[#This Row],[unit_cost]]</f>
        <v>7.17</v>
      </c>
      <c r="L4144" s="47">
        <f>Table_Query_from_Mac10[[#This Row],[Live-cost]]*(1+Table_Query_from_Mac10[[#This Row],[CogsIncreasebyTYPE]])</f>
        <v>7.17</v>
      </c>
      <c r="M4144" s="47">
        <f>Table_Query_from_Mac10[[#This Row],[Live-cost]]*Table_Query_from_Mac10[[#This Row],[qty_to_ship]]</f>
        <v>86.039999999999992</v>
      </c>
      <c r="N4144" s="47">
        <f>IF(Table_Query_from_Mac10[[#This Row],[item_no]]="KDA",-Table_Query_from_Mac10[[#This Row],[unit_price]],Table_Query_from_Mac10[[#This Row],[Net Unit]]*Table_Query_from_Mac10[[#This Row],[qty_to_ship]])</f>
        <v>211.20000000000002</v>
      </c>
      <c r="O4144" s="47">
        <f>SUMIFS(Summary!C:C,Summary!H:H,Table_Query_from_Mac10[[#This Row],[Juiceoc]])</f>
        <v>0</v>
      </c>
      <c r="P4144" s="47">
        <f>SUMIFS(Summary!D:D,Summary!H:H,Table_Query_from_Mac10[[#This Row],[Juiceoc]])</f>
        <v>0</v>
      </c>
      <c r="Q4144" s="47">
        <f>SUMIFS(Summary!E:E,Summary!H:H,Table_Query_from_Mac10[[#This Row],[Juiceoc]])</f>
        <v>0</v>
      </c>
      <c r="R4144" s="47">
        <f>Table_Query_from_Mac10[[#This Row],[Net Unit]]*(1+Table_Query_from_Mac10[[#This Row],[PriceIncreasebyType]])</f>
        <v>17.600000000000001</v>
      </c>
      <c r="S4144" s="47">
        <f>Table_Query_from_Mac10[[#This Row],[UnitPriceFuture]]*Table_Query_from_Mac10[[#This Row],[qtytoShipFuture]]</f>
        <v>211.20000000000002</v>
      </c>
      <c r="T4144" s="47">
        <f>ROUND(Table_Query_from_Mac10[[#This Row],[qty_to_ship]]*(1+Table_Query_from_Mac10[[#This Row],[VolumeIncreasebyType]]),0)</f>
        <v>12</v>
      </c>
      <c r="U4144" s="47">
        <f>Table_Query_from_Mac10[[#This Row],[qtytoShipFuture]]*Table_Query_from_Mac10[[#This Row],[Future-cost]]</f>
        <v>86.039999999999992</v>
      </c>
      <c r="V4144" s="47">
        <f>Table_Query_from_Mac10[[#This Row],[qtytoShipFuture]]-Table_Query_from_Mac10[[#This Row],[qty_to_ship]]</f>
        <v>0</v>
      </c>
      <c r="W4144" s="47">
        <f>Table_Query_from_Mac10[[#This Row],[UnitPriceFuture]]</f>
        <v>17.600000000000001</v>
      </c>
      <c r="X4144" s="47">
        <f>Table_Query_from_Mac10[[#This Row],[Unit Increase]]*Table_Query_from_Mac10[[#This Row],[UnitPriceFuture]]</f>
        <v>0</v>
      </c>
      <c r="Y4144" s="47">
        <f>Table_Query_from_Mac10[[#This Row],[Unit Increase]]*Table_Query_from_Mac10[[#This Row],[Future-cost]]</f>
        <v>0</v>
      </c>
      <c r="Z4144" s="47">
        <f>-(Table_Query_from_Mac10[[#This Row],[Incremental Sales]]+((Table_Query_from_Mac10[[#This Row],[Incremental Sales]]*-(SUM(Summary!$S$8:$S$9)))))*Summary!$S$18</f>
        <v>0</v>
      </c>
      <c r="AA4144" s="47">
        <f>IFERROR(Table_Query_from_Mac10[[#This Row],[Incremental Cost]]/Table_Query_from_Mac10[[#This Row],[Incremental Sales]],0)</f>
        <v>0</v>
      </c>
      <c r="AB4144" s="47">
        <f>IFERROR(Table_Query_from_Mac10[[#This Row],[TotalCostFuture]]/Table_Query_from_Mac10[[#This Row],[totalsalesFuture]],0)</f>
        <v>0.40738636363636355</v>
      </c>
      <c r="AN4144" s="30">
        <v>48</v>
      </c>
      <c r="AO4144">
        <f t="shared" si="128"/>
        <v>12</v>
      </c>
      <c r="AQ4144" s="30">
        <v>50.28</v>
      </c>
      <c r="AR4144">
        <f t="shared" si="129"/>
        <v>17.600000000000001</v>
      </c>
    </row>
    <row r="4145" spans="1:44" x14ac:dyDescent="0.25">
      <c r="A4145">
        <v>90415</v>
      </c>
      <c r="B4145">
        <v>2</v>
      </c>
      <c r="C4145" t="s">
        <v>55</v>
      </c>
      <c r="D4145" t="s">
        <v>81</v>
      </c>
      <c r="E4145">
        <v>16</v>
      </c>
      <c r="F4145">
        <v>5.81</v>
      </c>
      <c r="G4145">
        <v>14.04</v>
      </c>
      <c r="H4145" s="1">
        <v>44865</v>
      </c>
      <c r="I4145" s="20">
        <v>0</v>
      </c>
      <c r="J4145" s="47">
        <f>Table_Query_from_Mac10[[#This Row],[unit_price]]-(Table_Query_from_Mac10[[#This Row],[unit_price]]*(Table_Query_from_Mac10[[#This Row],[discount_pct]]/100))</f>
        <v>14.04</v>
      </c>
      <c r="K4145" s="47">
        <f>Table_Query_from_Mac10[[#This Row],[unit_cost]]</f>
        <v>5.81</v>
      </c>
      <c r="L4145" s="47">
        <f>Table_Query_from_Mac10[[#This Row],[Live-cost]]*(1+Table_Query_from_Mac10[[#This Row],[CogsIncreasebyTYPE]])</f>
        <v>5.81</v>
      </c>
      <c r="M4145" s="47">
        <f>Table_Query_from_Mac10[[#This Row],[Live-cost]]*Table_Query_from_Mac10[[#This Row],[qty_to_ship]]</f>
        <v>92.96</v>
      </c>
      <c r="N4145" s="47">
        <f>IF(Table_Query_from_Mac10[[#This Row],[item_no]]="KDA",-Table_Query_from_Mac10[[#This Row],[unit_price]],Table_Query_from_Mac10[[#This Row],[Net Unit]]*Table_Query_from_Mac10[[#This Row],[qty_to_ship]])</f>
        <v>224.64</v>
      </c>
      <c r="O4145" s="47">
        <f>SUMIFS(Summary!C:C,Summary!H:H,Table_Query_from_Mac10[[#This Row],[Juiceoc]])</f>
        <v>0</v>
      </c>
      <c r="P4145" s="47">
        <f>SUMIFS(Summary!D:D,Summary!H:H,Table_Query_from_Mac10[[#This Row],[Juiceoc]])</f>
        <v>0</v>
      </c>
      <c r="Q4145" s="47">
        <f>SUMIFS(Summary!E:E,Summary!H:H,Table_Query_from_Mac10[[#This Row],[Juiceoc]])</f>
        <v>0</v>
      </c>
      <c r="R4145" s="47">
        <f>Table_Query_from_Mac10[[#This Row],[Net Unit]]*(1+Table_Query_from_Mac10[[#This Row],[PriceIncreasebyType]])</f>
        <v>14.04</v>
      </c>
      <c r="S4145" s="47">
        <f>Table_Query_from_Mac10[[#This Row],[UnitPriceFuture]]*Table_Query_from_Mac10[[#This Row],[qtytoShipFuture]]</f>
        <v>224.64</v>
      </c>
      <c r="T4145" s="47">
        <f>ROUND(Table_Query_from_Mac10[[#This Row],[qty_to_ship]]*(1+Table_Query_from_Mac10[[#This Row],[VolumeIncreasebyType]]),0)</f>
        <v>16</v>
      </c>
      <c r="U4145" s="47">
        <f>Table_Query_from_Mac10[[#This Row],[qtytoShipFuture]]*Table_Query_from_Mac10[[#This Row],[Future-cost]]</f>
        <v>92.96</v>
      </c>
      <c r="V4145" s="47">
        <f>Table_Query_from_Mac10[[#This Row],[qtytoShipFuture]]-Table_Query_from_Mac10[[#This Row],[qty_to_ship]]</f>
        <v>0</v>
      </c>
      <c r="W4145" s="47">
        <f>Table_Query_from_Mac10[[#This Row],[UnitPriceFuture]]</f>
        <v>14.04</v>
      </c>
      <c r="X4145" s="47">
        <f>Table_Query_from_Mac10[[#This Row],[Unit Increase]]*Table_Query_from_Mac10[[#This Row],[UnitPriceFuture]]</f>
        <v>0</v>
      </c>
      <c r="Y4145" s="47">
        <f>Table_Query_from_Mac10[[#This Row],[Unit Increase]]*Table_Query_from_Mac10[[#This Row],[Future-cost]]</f>
        <v>0</v>
      </c>
      <c r="Z4145" s="47">
        <f>-(Table_Query_from_Mac10[[#This Row],[Incremental Sales]]+((Table_Query_from_Mac10[[#This Row],[Incremental Sales]]*-(SUM(Summary!$S$8:$S$9)))))*Summary!$S$18</f>
        <v>0</v>
      </c>
      <c r="AA4145" s="47">
        <f>IFERROR(Table_Query_from_Mac10[[#This Row],[Incremental Cost]]/Table_Query_from_Mac10[[#This Row],[Incremental Sales]],0)</f>
        <v>0</v>
      </c>
      <c r="AB4145" s="47">
        <f>IFERROR(Table_Query_from_Mac10[[#This Row],[TotalCostFuture]]/Table_Query_from_Mac10[[#This Row],[totalsalesFuture]],0)</f>
        <v>0.41381766381766383</v>
      </c>
      <c r="AN4145" s="31">
        <v>64</v>
      </c>
      <c r="AO4145">
        <f t="shared" si="128"/>
        <v>16</v>
      </c>
      <c r="AQ4145" s="31">
        <v>40.119999999999997</v>
      </c>
      <c r="AR4145">
        <f t="shared" si="129"/>
        <v>14.04</v>
      </c>
    </row>
    <row r="4146" spans="1:44" x14ac:dyDescent="0.25">
      <c r="A4146">
        <v>90416</v>
      </c>
      <c r="B4146">
        <v>1</v>
      </c>
      <c r="C4146" t="s">
        <v>55</v>
      </c>
      <c r="D4146" t="s">
        <v>81</v>
      </c>
      <c r="E4146">
        <v>8</v>
      </c>
      <c r="F4146">
        <v>7.37</v>
      </c>
      <c r="G4146">
        <v>18.7</v>
      </c>
      <c r="H4146" s="1">
        <v>44860</v>
      </c>
      <c r="I4146" s="20">
        <v>0</v>
      </c>
      <c r="J4146" s="47">
        <f>Table_Query_from_Mac10[[#This Row],[unit_price]]-(Table_Query_from_Mac10[[#This Row],[unit_price]]*(Table_Query_from_Mac10[[#This Row],[discount_pct]]/100))</f>
        <v>18.7</v>
      </c>
      <c r="K4146" s="47">
        <f>Table_Query_from_Mac10[[#This Row],[unit_cost]]</f>
        <v>7.37</v>
      </c>
      <c r="L4146" s="47">
        <f>Table_Query_from_Mac10[[#This Row],[Live-cost]]*(1+Table_Query_from_Mac10[[#This Row],[CogsIncreasebyTYPE]])</f>
        <v>7.37</v>
      </c>
      <c r="M4146" s="47">
        <f>Table_Query_from_Mac10[[#This Row],[Live-cost]]*Table_Query_from_Mac10[[#This Row],[qty_to_ship]]</f>
        <v>58.96</v>
      </c>
      <c r="N4146" s="47">
        <f>IF(Table_Query_from_Mac10[[#This Row],[item_no]]="KDA",-Table_Query_from_Mac10[[#This Row],[unit_price]],Table_Query_from_Mac10[[#This Row],[Net Unit]]*Table_Query_from_Mac10[[#This Row],[qty_to_ship]])</f>
        <v>149.6</v>
      </c>
      <c r="O4146" s="47">
        <f>SUMIFS(Summary!C:C,Summary!H:H,Table_Query_from_Mac10[[#This Row],[Juiceoc]])</f>
        <v>0</v>
      </c>
      <c r="P4146" s="47">
        <f>SUMIFS(Summary!D:D,Summary!H:H,Table_Query_from_Mac10[[#This Row],[Juiceoc]])</f>
        <v>0</v>
      </c>
      <c r="Q4146" s="47">
        <f>SUMIFS(Summary!E:E,Summary!H:H,Table_Query_from_Mac10[[#This Row],[Juiceoc]])</f>
        <v>0</v>
      </c>
      <c r="R4146" s="47">
        <f>Table_Query_from_Mac10[[#This Row],[Net Unit]]*(1+Table_Query_from_Mac10[[#This Row],[PriceIncreasebyType]])</f>
        <v>18.7</v>
      </c>
      <c r="S4146" s="47">
        <f>Table_Query_from_Mac10[[#This Row],[UnitPriceFuture]]*Table_Query_from_Mac10[[#This Row],[qtytoShipFuture]]</f>
        <v>149.6</v>
      </c>
      <c r="T4146" s="47">
        <f>ROUND(Table_Query_from_Mac10[[#This Row],[qty_to_ship]]*(1+Table_Query_from_Mac10[[#This Row],[VolumeIncreasebyType]]),0)</f>
        <v>8</v>
      </c>
      <c r="U4146" s="47">
        <f>Table_Query_from_Mac10[[#This Row],[qtytoShipFuture]]*Table_Query_from_Mac10[[#This Row],[Future-cost]]</f>
        <v>58.96</v>
      </c>
      <c r="V4146" s="47">
        <f>Table_Query_from_Mac10[[#This Row],[qtytoShipFuture]]-Table_Query_from_Mac10[[#This Row],[qty_to_ship]]</f>
        <v>0</v>
      </c>
      <c r="W4146" s="47">
        <f>Table_Query_from_Mac10[[#This Row],[UnitPriceFuture]]</f>
        <v>18.7</v>
      </c>
      <c r="X4146" s="47">
        <f>Table_Query_from_Mac10[[#This Row],[Unit Increase]]*Table_Query_from_Mac10[[#This Row],[UnitPriceFuture]]</f>
        <v>0</v>
      </c>
      <c r="Y4146" s="47">
        <f>Table_Query_from_Mac10[[#This Row],[Unit Increase]]*Table_Query_from_Mac10[[#This Row],[Future-cost]]</f>
        <v>0</v>
      </c>
      <c r="Z4146" s="47">
        <f>-(Table_Query_from_Mac10[[#This Row],[Incremental Sales]]+((Table_Query_from_Mac10[[#This Row],[Incremental Sales]]*-(SUM(Summary!$S$8:$S$9)))))*Summary!$S$18</f>
        <v>0</v>
      </c>
      <c r="AA4146" s="47">
        <f>IFERROR(Table_Query_from_Mac10[[#This Row],[Incremental Cost]]/Table_Query_from_Mac10[[#This Row],[Incremental Sales]],0)</f>
        <v>0</v>
      </c>
      <c r="AB4146" s="47">
        <f>IFERROR(Table_Query_from_Mac10[[#This Row],[TotalCostFuture]]/Table_Query_from_Mac10[[#This Row],[totalsalesFuture]],0)</f>
        <v>0.39411764705882357</v>
      </c>
      <c r="AN4146" s="30">
        <v>30</v>
      </c>
      <c r="AO4146">
        <f t="shared" si="128"/>
        <v>8</v>
      </c>
      <c r="AQ4146" s="30">
        <v>53.43</v>
      </c>
      <c r="AR4146">
        <f t="shared" si="129"/>
        <v>18.7</v>
      </c>
    </row>
    <row r="4147" spans="1:44" x14ac:dyDescent="0.25">
      <c r="A4147">
        <v>90416</v>
      </c>
      <c r="B4147">
        <v>2</v>
      </c>
      <c r="C4147" t="s">
        <v>55</v>
      </c>
      <c r="D4147" t="s">
        <v>81</v>
      </c>
      <c r="E4147">
        <v>5</v>
      </c>
      <c r="F4147">
        <v>8.81</v>
      </c>
      <c r="G4147">
        <v>23.26</v>
      </c>
      <c r="H4147" s="1">
        <v>44860</v>
      </c>
      <c r="I4147" s="20">
        <v>0</v>
      </c>
      <c r="J4147" s="47">
        <f>Table_Query_from_Mac10[[#This Row],[unit_price]]-(Table_Query_from_Mac10[[#This Row],[unit_price]]*(Table_Query_from_Mac10[[#This Row],[discount_pct]]/100))</f>
        <v>23.26</v>
      </c>
      <c r="K4147" s="47">
        <f>Table_Query_from_Mac10[[#This Row],[unit_cost]]</f>
        <v>8.81</v>
      </c>
      <c r="L4147" s="47">
        <f>Table_Query_from_Mac10[[#This Row],[Live-cost]]*(1+Table_Query_from_Mac10[[#This Row],[CogsIncreasebyTYPE]])</f>
        <v>8.81</v>
      </c>
      <c r="M4147" s="47">
        <f>Table_Query_from_Mac10[[#This Row],[Live-cost]]*Table_Query_from_Mac10[[#This Row],[qty_to_ship]]</f>
        <v>44.050000000000004</v>
      </c>
      <c r="N4147" s="47">
        <f>IF(Table_Query_from_Mac10[[#This Row],[item_no]]="KDA",-Table_Query_from_Mac10[[#This Row],[unit_price]],Table_Query_from_Mac10[[#This Row],[Net Unit]]*Table_Query_from_Mac10[[#This Row],[qty_to_ship]])</f>
        <v>116.30000000000001</v>
      </c>
      <c r="O4147" s="47">
        <f>SUMIFS(Summary!C:C,Summary!H:H,Table_Query_from_Mac10[[#This Row],[Juiceoc]])</f>
        <v>0</v>
      </c>
      <c r="P4147" s="47">
        <f>SUMIFS(Summary!D:D,Summary!H:H,Table_Query_from_Mac10[[#This Row],[Juiceoc]])</f>
        <v>0</v>
      </c>
      <c r="Q4147" s="47">
        <f>SUMIFS(Summary!E:E,Summary!H:H,Table_Query_from_Mac10[[#This Row],[Juiceoc]])</f>
        <v>0</v>
      </c>
      <c r="R4147" s="47">
        <f>Table_Query_from_Mac10[[#This Row],[Net Unit]]*(1+Table_Query_from_Mac10[[#This Row],[PriceIncreasebyType]])</f>
        <v>23.26</v>
      </c>
      <c r="S4147" s="47">
        <f>Table_Query_from_Mac10[[#This Row],[UnitPriceFuture]]*Table_Query_from_Mac10[[#This Row],[qtytoShipFuture]]</f>
        <v>116.30000000000001</v>
      </c>
      <c r="T4147" s="47">
        <f>ROUND(Table_Query_from_Mac10[[#This Row],[qty_to_ship]]*(1+Table_Query_from_Mac10[[#This Row],[VolumeIncreasebyType]]),0)</f>
        <v>5</v>
      </c>
      <c r="U4147" s="47">
        <f>Table_Query_from_Mac10[[#This Row],[qtytoShipFuture]]*Table_Query_from_Mac10[[#This Row],[Future-cost]]</f>
        <v>44.050000000000004</v>
      </c>
      <c r="V4147" s="47">
        <f>Table_Query_from_Mac10[[#This Row],[qtytoShipFuture]]-Table_Query_from_Mac10[[#This Row],[qty_to_ship]]</f>
        <v>0</v>
      </c>
      <c r="W4147" s="47">
        <f>Table_Query_from_Mac10[[#This Row],[UnitPriceFuture]]</f>
        <v>23.26</v>
      </c>
      <c r="X4147" s="47">
        <f>Table_Query_from_Mac10[[#This Row],[Unit Increase]]*Table_Query_from_Mac10[[#This Row],[UnitPriceFuture]]</f>
        <v>0</v>
      </c>
      <c r="Y4147" s="47">
        <f>Table_Query_from_Mac10[[#This Row],[Unit Increase]]*Table_Query_from_Mac10[[#This Row],[Future-cost]]</f>
        <v>0</v>
      </c>
      <c r="Z4147" s="47">
        <f>-(Table_Query_from_Mac10[[#This Row],[Incremental Sales]]+((Table_Query_from_Mac10[[#This Row],[Incremental Sales]]*-(SUM(Summary!$S$8:$S$9)))))*Summary!$S$18</f>
        <v>0</v>
      </c>
      <c r="AA4147" s="47">
        <f>IFERROR(Table_Query_from_Mac10[[#This Row],[Incremental Cost]]/Table_Query_from_Mac10[[#This Row],[Incremental Sales]],0)</f>
        <v>0</v>
      </c>
      <c r="AB4147" s="47">
        <f>IFERROR(Table_Query_from_Mac10[[#This Row],[TotalCostFuture]]/Table_Query_from_Mac10[[#This Row],[totalsalesFuture]],0)</f>
        <v>0.37876182287188304</v>
      </c>
      <c r="AN4147" s="31">
        <v>20</v>
      </c>
      <c r="AO4147">
        <f t="shared" si="128"/>
        <v>5</v>
      </c>
      <c r="AQ4147" s="31">
        <v>66.459999999999994</v>
      </c>
      <c r="AR4147">
        <f t="shared" si="129"/>
        <v>23.26</v>
      </c>
    </row>
    <row r="4148" spans="1:44" x14ac:dyDescent="0.25">
      <c r="A4148">
        <v>90416</v>
      </c>
      <c r="B4148">
        <v>3</v>
      </c>
      <c r="C4148" t="s">
        <v>55</v>
      </c>
      <c r="D4148" t="s">
        <v>81</v>
      </c>
      <c r="E4148">
        <v>5</v>
      </c>
      <c r="F4148">
        <v>10.18</v>
      </c>
      <c r="G4148">
        <v>28.13</v>
      </c>
      <c r="H4148" s="1">
        <v>44860</v>
      </c>
      <c r="I4148" s="20">
        <v>0</v>
      </c>
      <c r="J4148" s="47">
        <f>Table_Query_from_Mac10[[#This Row],[unit_price]]-(Table_Query_from_Mac10[[#This Row],[unit_price]]*(Table_Query_from_Mac10[[#This Row],[discount_pct]]/100))</f>
        <v>28.13</v>
      </c>
      <c r="K4148" s="47">
        <f>Table_Query_from_Mac10[[#This Row],[unit_cost]]</f>
        <v>10.18</v>
      </c>
      <c r="L4148" s="47">
        <f>Table_Query_from_Mac10[[#This Row],[Live-cost]]*(1+Table_Query_from_Mac10[[#This Row],[CogsIncreasebyTYPE]])</f>
        <v>10.18</v>
      </c>
      <c r="M4148" s="47">
        <f>Table_Query_from_Mac10[[#This Row],[Live-cost]]*Table_Query_from_Mac10[[#This Row],[qty_to_ship]]</f>
        <v>50.9</v>
      </c>
      <c r="N4148" s="47">
        <f>IF(Table_Query_from_Mac10[[#This Row],[item_no]]="KDA",-Table_Query_from_Mac10[[#This Row],[unit_price]],Table_Query_from_Mac10[[#This Row],[Net Unit]]*Table_Query_from_Mac10[[#This Row],[qty_to_ship]])</f>
        <v>140.65</v>
      </c>
      <c r="O4148" s="47">
        <f>SUMIFS(Summary!C:C,Summary!H:H,Table_Query_from_Mac10[[#This Row],[Juiceoc]])</f>
        <v>0</v>
      </c>
      <c r="P4148" s="47">
        <f>SUMIFS(Summary!D:D,Summary!H:H,Table_Query_from_Mac10[[#This Row],[Juiceoc]])</f>
        <v>0</v>
      </c>
      <c r="Q4148" s="47">
        <f>SUMIFS(Summary!E:E,Summary!H:H,Table_Query_from_Mac10[[#This Row],[Juiceoc]])</f>
        <v>0</v>
      </c>
      <c r="R4148" s="47">
        <f>Table_Query_from_Mac10[[#This Row],[Net Unit]]*(1+Table_Query_from_Mac10[[#This Row],[PriceIncreasebyType]])</f>
        <v>28.13</v>
      </c>
      <c r="S4148" s="47">
        <f>Table_Query_from_Mac10[[#This Row],[UnitPriceFuture]]*Table_Query_from_Mac10[[#This Row],[qtytoShipFuture]]</f>
        <v>140.65</v>
      </c>
      <c r="T4148" s="47">
        <f>ROUND(Table_Query_from_Mac10[[#This Row],[qty_to_ship]]*(1+Table_Query_from_Mac10[[#This Row],[VolumeIncreasebyType]]),0)</f>
        <v>5</v>
      </c>
      <c r="U4148" s="47">
        <f>Table_Query_from_Mac10[[#This Row],[qtytoShipFuture]]*Table_Query_from_Mac10[[#This Row],[Future-cost]]</f>
        <v>50.9</v>
      </c>
      <c r="V4148" s="47">
        <f>Table_Query_from_Mac10[[#This Row],[qtytoShipFuture]]-Table_Query_from_Mac10[[#This Row],[qty_to_ship]]</f>
        <v>0</v>
      </c>
      <c r="W4148" s="47">
        <f>Table_Query_from_Mac10[[#This Row],[UnitPriceFuture]]</f>
        <v>28.13</v>
      </c>
      <c r="X4148" s="47">
        <f>Table_Query_from_Mac10[[#This Row],[Unit Increase]]*Table_Query_from_Mac10[[#This Row],[UnitPriceFuture]]</f>
        <v>0</v>
      </c>
      <c r="Y4148" s="47">
        <f>Table_Query_from_Mac10[[#This Row],[Unit Increase]]*Table_Query_from_Mac10[[#This Row],[Future-cost]]</f>
        <v>0</v>
      </c>
      <c r="Z4148" s="47">
        <f>-(Table_Query_from_Mac10[[#This Row],[Incremental Sales]]+((Table_Query_from_Mac10[[#This Row],[Incremental Sales]]*-(SUM(Summary!$S$8:$S$9)))))*Summary!$S$18</f>
        <v>0</v>
      </c>
      <c r="AA4148" s="47">
        <f>IFERROR(Table_Query_from_Mac10[[#This Row],[Incremental Cost]]/Table_Query_from_Mac10[[#This Row],[Incremental Sales]],0)</f>
        <v>0</v>
      </c>
      <c r="AB4148" s="47">
        <f>IFERROR(Table_Query_from_Mac10[[#This Row],[TotalCostFuture]]/Table_Query_from_Mac10[[#This Row],[totalsalesFuture]],0)</f>
        <v>0.36189121933878421</v>
      </c>
      <c r="AN4148" s="30">
        <v>20</v>
      </c>
      <c r="AO4148">
        <f t="shared" si="128"/>
        <v>5</v>
      </c>
      <c r="AQ4148" s="30">
        <v>80.37</v>
      </c>
      <c r="AR4148">
        <f t="shared" si="129"/>
        <v>28.13</v>
      </c>
    </row>
    <row r="4149" spans="1:44" x14ac:dyDescent="0.25">
      <c r="A4149">
        <v>90416</v>
      </c>
      <c r="B4149">
        <v>4</v>
      </c>
      <c r="C4149" t="s">
        <v>55</v>
      </c>
      <c r="D4149" t="s">
        <v>81</v>
      </c>
      <c r="E4149">
        <v>3</v>
      </c>
      <c r="F4149">
        <v>13.68</v>
      </c>
      <c r="G4149">
        <v>37.67</v>
      </c>
      <c r="H4149" s="1">
        <v>44860</v>
      </c>
      <c r="I4149" s="20">
        <v>0</v>
      </c>
      <c r="J4149" s="47">
        <f>Table_Query_from_Mac10[[#This Row],[unit_price]]-(Table_Query_from_Mac10[[#This Row],[unit_price]]*(Table_Query_from_Mac10[[#This Row],[discount_pct]]/100))</f>
        <v>37.67</v>
      </c>
      <c r="K4149" s="47">
        <f>Table_Query_from_Mac10[[#This Row],[unit_cost]]</f>
        <v>13.68</v>
      </c>
      <c r="L4149" s="47">
        <f>Table_Query_from_Mac10[[#This Row],[Live-cost]]*(1+Table_Query_from_Mac10[[#This Row],[CogsIncreasebyTYPE]])</f>
        <v>13.68</v>
      </c>
      <c r="M4149" s="47">
        <f>Table_Query_from_Mac10[[#This Row],[Live-cost]]*Table_Query_from_Mac10[[#This Row],[qty_to_ship]]</f>
        <v>41.04</v>
      </c>
      <c r="N4149" s="47">
        <f>IF(Table_Query_from_Mac10[[#This Row],[item_no]]="KDA",-Table_Query_from_Mac10[[#This Row],[unit_price]],Table_Query_from_Mac10[[#This Row],[Net Unit]]*Table_Query_from_Mac10[[#This Row],[qty_to_ship]])</f>
        <v>113.01</v>
      </c>
      <c r="O4149" s="47">
        <f>SUMIFS(Summary!C:C,Summary!H:H,Table_Query_from_Mac10[[#This Row],[Juiceoc]])</f>
        <v>0</v>
      </c>
      <c r="P4149" s="47">
        <f>SUMIFS(Summary!D:D,Summary!H:H,Table_Query_from_Mac10[[#This Row],[Juiceoc]])</f>
        <v>0</v>
      </c>
      <c r="Q4149" s="47">
        <f>SUMIFS(Summary!E:E,Summary!H:H,Table_Query_from_Mac10[[#This Row],[Juiceoc]])</f>
        <v>0</v>
      </c>
      <c r="R4149" s="47">
        <f>Table_Query_from_Mac10[[#This Row],[Net Unit]]*(1+Table_Query_from_Mac10[[#This Row],[PriceIncreasebyType]])</f>
        <v>37.67</v>
      </c>
      <c r="S4149" s="47">
        <f>Table_Query_from_Mac10[[#This Row],[UnitPriceFuture]]*Table_Query_from_Mac10[[#This Row],[qtytoShipFuture]]</f>
        <v>113.01</v>
      </c>
      <c r="T4149" s="47">
        <f>ROUND(Table_Query_from_Mac10[[#This Row],[qty_to_ship]]*(1+Table_Query_from_Mac10[[#This Row],[VolumeIncreasebyType]]),0)</f>
        <v>3</v>
      </c>
      <c r="U4149" s="47">
        <f>Table_Query_from_Mac10[[#This Row],[qtytoShipFuture]]*Table_Query_from_Mac10[[#This Row],[Future-cost]]</f>
        <v>41.04</v>
      </c>
      <c r="V4149" s="47">
        <f>Table_Query_from_Mac10[[#This Row],[qtytoShipFuture]]-Table_Query_from_Mac10[[#This Row],[qty_to_ship]]</f>
        <v>0</v>
      </c>
      <c r="W4149" s="47">
        <f>Table_Query_from_Mac10[[#This Row],[UnitPriceFuture]]</f>
        <v>37.67</v>
      </c>
      <c r="X4149" s="47">
        <f>Table_Query_from_Mac10[[#This Row],[Unit Increase]]*Table_Query_from_Mac10[[#This Row],[UnitPriceFuture]]</f>
        <v>0</v>
      </c>
      <c r="Y4149" s="47">
        <f>Table_Query_from_Mac10[[#This Row],[Unit Increase]]*Table_Query_from_Mac10[[#This Row],[Future-cost]]</f>
        <v>0</v>
      </c>
      <c r="Z4149" s="47">
        <f>-(Table_Query_from_Mac10[[#This Row],[Incremental Sales]]+((Table_Query_from_Mac10[[#This Row],[Incremental Sales]]*-(SUM(Summary!$S$8:$S$9)))))*Summary!$S$18</f>
        <v>0</v>
      </c>
      <c r="AA4149" s="47">
        <f>IFERROR(Table_Query_from_Mac10[[#This Row],[Incremental Cost]]/Table_Query_from_Mac10[[#This Row],[Incremental Sales]],0)</f>
        <v>0</v>
      </c>
      <c r="AB4149" s="47">
        <f>IFERROR(Table_Query_from_Mac10[[#This Row],[TotalCostFuture]]/Table_Query_from_Mac10[[#This Row],[totalsalesFuture]],0)</f>
        <v>0.36315370321210511</v>
      </c>
      <c r="AN4149" s="31">
        <v>10</v>
      </c>
      <c r="AO4149">
        <f t="shared" si="128"/>
        <v>3</v>
      </c>
      <c r="AQ4149" s="31">
        <v>107.63</v>
      </c>
      <c r="AR4149">
        <f t="shared" si="129"/>
        <v>37.67</v>
      </c>
    </row>
    <row r="4150" spans="1:44" x14ac:dyDescent="0.25">
      <c r="A4150">
        <v>90416</v>
      </c>
      <c r="B4150">
        <v>5</v>
      </c>
      <c r="C4150" t="s">
        <v>55</v>
      </c>
      <c r="D4150" t="s">
        <v>81</v>
      </c>
      <c r="E4150">
        <v>3</v>
      </c>
      <c r="F4150">
        <v>12.04</v>
      </c>
      <c r="G4150">
        <v>32.4</v>
      </c>
      <c r="H4150" s="1">
        <v>44860</v>
      </c>
      <c r="I4150" s="20">
        <v>0</v>
      </c>
      <c r="J4150" s="47">
        <f>Table_Query_from_Mac10[[#This Row],[unit_price]]-(Table_Query_from_Mac10[[#This Row],[unit_price]]*(Table_Query_from_Mac10[[#This Row],[discount_pct]]/100))</f>
        <v>32.4</v>
      </c>
      <c r="K4150" s="47">
        <f>Table_Query_from_Mac10[[#This Row],[unit_cost]]</f>
        <v>12.04</v>
      </c>
      <c r="L4150" s="47">
        <f>Table_Query_from_Mac10[[#This Row],[Live-cost]]*(1+Table_Query_from_Mac10[[#This Row],[CogsIncreasebyTYPE]])</f>
        <v>12.04</v>
      </c>
      <c r="M4150" s="47">
        <f>Table_Query_from_Mac10[[#This Row],[Live-cost]]*Table_Query_from_Mac10[[#This Row],[qty_to_ship]]</f>
        <v>36.119999999999997</v>
      </c>
      <c r="N4150" s="47">
        <f>IF(Table_Query_from_Mac10[[#This Row],[item_no]]="KDA",-Table_Query_from_Mac10[[#This Row],[unit_price]],Table_Query_from_Mac10[[#This Row],[Net Unit]]*Table_Query_from_Mac10[[#This Row],[qty_to_ship]])</f>
        <v>97.199999999999989</v>
      </c>
      <c r="O4150" s="47">
        <f>SUMIFS(Summary!C:C,Summary!H:H,Table_Query_from_Mac10[[#This Row],[Juiceoc]])</f>
        <v>0</v>
      </c>
      <c r="P4150" s="47">
        <f>SUMIFS(Summary!D:D,Summary!H:H,Table_Query_from_Mac10[[#This Row],[Juiceoc]])</f>
        <v>0</v>
      </c>
      <c r="Q4150" s="47">
        <f>SUMIFS(Summary!E:E,Summary!H:H,Table_Query_from_Mac10[[#This Row],[Juiceoc]])</f>
        <v>0</v>
      </c>
      <c r="R4150" s="47">
        <f>Table_Query_from_Mac10[[#This Row],[Net Unit]]*(1+Table_Query_from_Mac10[[#This Row],[PriceIncreasebyType]])</f>
        <v>32.4</v>
      </c>
      <c r="S4150" s="47">
        <f>Table_Query_from_Mac10[[#This Row],[UnitPriceFuture]]*Table_Query_from_Mac10[[#This Row],[qtytoShipFuture]]</f>
        <v>97.199999999999989</v>
      </c>
      <c r="T4150" s="47">
        <f>ROUND(Table_Query_from_Mac10[[#This Row],[qty_to_ship]]*(1+Table_Query_from_Mac10[[#This Row],[VolumeIncreasebyType]]),0)</f>
        <v>3</v>
      </c>
      <c r="U4150" s="47">
        <f>Table_Query_from_Mac10[[#This Row],[qtytoShipFuture]]*Table_Query_from_Mac10[[#This Row],[Future-cost]]</f>
        <v>36.119999999999997</v>
      </c>
      <c r="V4150" s="47">
        <f>Table_Query_from_Mac10[[#This Row],[qtytoShipFuture]]-Table_Query_from_Mac10[[#This Row],[qty_to_ship]]</f>
        <v>0</v>
      </c>
      <c r="W4150" s="47">
        <f>Table_Query_from_Mac10[[#This Row],[UnitPriceFuture]]</f>
        <v>32.4</v>
      </c>
      <c r="X4150" s="47">
        <f>Table_Query_from_Mac10[[#This Row],[Unit Increase]]*Table_Query_from_Mac10[[#This Row],[UnitPriceFuture]]</f>
        <v>0</v>
      </c>
      <c r="Y4150" s="47">
        <f>Table_Query_from_Mac10[[#This Row],[Unit Increase]]*Table_Query_from_Mac10[[#This Row],[Future-cost]]</f>
        <v>0</v>
      </c>
      <c r="Z4150" s="47">
        <f>-(Table_Query_from_Mac10[[#This Row],[Incremental Sales]]+((Table_Query_from_Mac10[[#This Row],[Incremental Sales]]*-(SUM(Summary!$S$8:$S$9)))))*Summary!$S$18</f>
        <v>0</v>
      </c>
      <c r="AA4150" s="47">
        <f>IFERROR(Table_Query_from_Mac10[[#This Row],[Incremental Cost]]/Table_Query_from_Mac10[[#This Row],[Incremental Sales]],0)</f>
        <v>0</v>
      </c>
      <c r="AB4150" s="47">
        <f>IFERROR(Table_Query_from_Mac10[[#This Row],[TotalCostFuture]]/Table_Query_from_Mac10[[#This Row],[totalsalesFuture]],0)</f>
        <v>0.37160493827160496</v>
      </c>
      <c r="AN4150" s="30">
        <v>10</v>
      </c>
      <c r="AO4150">
        <f t="shared" si="128"/>
        <v>3</v>
      </c>
      <c r="AQ4150" s="30">
        <v>92.56</v>
      </c>
      <c r="AR4150">
        <f t="shared" si="129"/>
        <v>32.4</v>
      </c>
    </row>
    <row r="4151" spans="1:44" x14ac:dyDescent="0.25">
      <c r="A4151">
        <v>90399</v>
      </c>
      <c r="B4151">
        <v>7</v>
      </c>
      <c r="C4151" t="s">
        <v>56</v>
      </c>
      <c r="D4151" t="s">
        <v>81</v>
      </c>
      <c r="E4151">
        <v>19</v>
      </c>
      <c r="F4151">
        <v>6.65</v>
      </c>
      <c r="G4151">
        <v>16.72</v>
      </c>
      <c r="H4151" s="1">
        <v>44853</v>
      </c>
      <c r="I4151" s="20">
        <v>0</v>
      </c>
      <c r="J4151" s="47">
        <f>Table_Query_from_Mac10[[#This Row],[unit_price]]-(Table_Query_from_Mac10[[#This Row],[unit_price]]*(Table_Query_from_Mac10[[#This Row],[discount_pct]]/100))</f>
        <v>16.72</v>
      </c>
      <c r="K4151" s="47">
        <f>Table_Query_from_Mac10[[#This Row],[unit_cost]]</f>
        <v>6.65</v>
      </c>
      <c r="L4151" s="47">
        <f>Table_Query_from_Mac10[[#This Row],[Live-cost]]*(1+Table_Query_from_Mac10[[#This Row],[CogsIncreasebyTYPE]])</f>
        <v>6.65</v>
      </c>
      <c r="M4151" s="47">
        <f>Table_Query_from_Mac10[[#This Row],[Live-cost]]*Table_Query_from_Mac10[[#This Row],[qty_to_ship]]</f>
        <v>126.35000000000001</v>
      </c>
      <c r="N4151" s="47">
        <f>IF(Table_Query_from_Mac10[[#This Row],[item_no]]="KDA",-Table_Query_from_Mac10[[#This Row],[unit_price]],Table_Query_from_Mac10[[#This Row],[Net Unit]]*Table_Query_from_Mac10[[#This Row],[qty_to_ship]])</f>
        <v>317.67999999999995</v>
      </c>
      <c r="O4151" s="47">
        <f>SUMIFS(Summary!C:C,Summary!H:H,Table_Query_from_Mac10[[#This Row],[Juiceoc]])</f>
        <v>0</v>
      </c>
      <c r="P4151" s="47">
        <f>SUMIFS(Summary!D:D,Summary!H:H,Table_Query_from_Mac10[[#This Row],[Juiceoc]])</f>
        <v>0</v>
      </c>
      <c r="Q4151" s="47">
        <f>SUMIFS(Summary!E:E,Summary!H:H,Table_Query_from_Mac10[[#This Row],[Juiceoc]])</f>
        <v>0</v>
      </c>
      <c r="R4151" s="47">
        <f>Table_Query_from_Mac10[[#This Row],[Net Unit]]*(1+Table_Query_from_Mac10[[#This Row],[PriceIncreasebyType]])</f>
        <v>16.72</v>
      </c>
      <c r="S4151" s="47">
        <f>Table_Query_from_Mac10[[#This Row],[UnitPriceFuture]]*Table_Query_from_Mac10[[#This Row],[qtytoShipFuture]]</f>
        <v>317.67999999999995</v>
      </c>
      <c r="T4151" s="47">
        <f>ROUND(Table_Query_from_Mac10[[#This Row],[qty_to_ship]]*(1+Table_Query_from_Mac10[[#This Row],[VolumeIncreasebyType]]),0)</f>
        <v>19</v>
      </c>
      <c r="U4151" s="47">
        <f>Table_Query_from_Mac10[[#This Row],[qtytoShipFuture]]*Table_Query_from_Mac10[[#This Row],[Future-cost]]</f>
        <v>126.35000000000001</v>
      </c>
      <c r="V4151" s="47">
        <f>Table_Query_from_Mac10[[#This Row],[qtytoShipFuture]]-Table_Query_from_Mac10[[#This Row],[qty_to_ship]]</f>
        <v>0</v>
      </c>
      <c r="W4151" s="47">
        <f>Table_Query_from_Mac10[[#This Row],[UnitPriceFuture]]</f>
        <v>16.72</v>
      </c>
      <c r="X4151" s="47">
        <f>Table_Query_from_Mac10[[#This Row],[Unit Increase]]*Table_Query_from_Mac10[[#This Row],[UnitPriceFuture]]</f>
        <v>0</v>
      </c>
      <c r="Y4151" s="47">
        <f>Table_Query_from_Mac10[[#This Row],[Unit Increase]]*Table_Query_from_Mac10[[#This Row],[Future-cost]]</f>
        <v>0</v>
      </c>
      <c r="Z4151" s="47">
        <f>-(Table_Query_from_Mac10[[#This Row],[Incremental Sales]]+((Table_Query_from_Mac10[[#This Row],[Incremental Sales]]*-(SUM(Summary!$S$8:$S$9)))))*Summary!$S$18</f>
        <v>0</v>
      </c>
      <c r="AA4151" s="47">
        <f>IFERROR(Table_Query_from_Mac10[[#This Row],[Incremental Cost]]/Table_Query_from_Mac10[[#This Row],[Incremental Sales]],0)</f>
        <v>0</v>
      </c>
      <c r="AB4151" s="47">
        <f>IFERROR(Table_Query_from_Mac10[[#This Row],[TotalCostFuture]]/Table_Query_from_Mac10[[#This Row],[totalsalesFuture]],0)</f>
        <v>0.39772727272727282</v>
      </c>
      <c r="AN4151" s="31">
        <v>74</v>
      </c>
      <c r="AO4151">
        <f t="shared" si="128"/>
        <v>19</v>
      </c>
      <c r="AQ4151" s="31">
        <v>47.78</v>
      </c>
      <c r="AR4151">
        <f t="shared" si="129"/>
        <v>16.72</v>
      </c>
    </row>
    <row r="4152" spans="1:44" x14ac:dyDescent="0.25">
      <c r="A4152">
        <v>90399</v>
      </c>
      <c r="B4152">
        <v>8</v>
      </c>
      <c r="C4152" t="s">
        <v>55</v>
      </c>
      <c r="D4152" t="s">
        <v>81</v>
      </c>
      <c r="E4152">
        <v>6</v>
      </c>
      <c r="F4152">
        <v>1.23</v>
      </c>
      <c r="G4152">
        <v>3.8</v>
      </c>
      <c r="H4152" s="1">
        <v>44853</v>
      </c>
      <c r="I4152" s="20">
        <v>0</v>
      </c>
      <c r="J4152" s="47">
        <f>Table_Query_from_Mac10[[#This Row],[unit_price]]-(Table_Query_from_Mac10[[#This Row],[unit_price]]*(Table_Query_from_Mac10[[#This Row],[discount_pct]]/100))</f>
        <v>3.8</v>
      </c>
      <c r="K4152" s="47">
        <f>Table_Query_from_Mac10[[#This Row],[unit_cost]]</f>
        <v>1.23</v>
      </c>
      <c r="L4152" s="47">
        <f>Table_Query_from_Mac10[[#This Row],[Live-cost]]*(1+Table_Query_from_Mac10[[#This Row],[CogsIncreasebyTYPE]])</f>
        <v>1.23</v>
      </c>
      <c r="M4152" s="47">
        <f>Table_Query_from_Mac10[[#This Row],[Live-cost]]*Table_Query_from_Mac10[[#This Row],[qty_to_ship]]</f>
        <v>7.38</v>
      </c>
      <c r="N4152" s="47">
        <f>IF(Table_Query_from_Mac10[[#This Row],[item_no]]="KDA",-Table_Query_from_Mac10[[#This Row],[unit_price]],Table_Query_from_Mac10[[#This Row],[Net Unit]]*Table_Query_from_Mac10[[#This Row],[qty_to_ship]])</f>
        <v>22.799999999999997</v>
      </c>
      <c r="O4152" s="47">
        <f>SUMIFS(Summary!C:C,Summary!H:H,Table_Query_from_Mac10[[#This Row],[Juiceoc]])</f>
        <v>0</v>
      </c>
      <c r="P4152" s="47">
        <f>SUMIFS(Summary!D:D,Summary!H:H,Table_Query_from_Mac10[[#This Row],[Juiceoc]])</f>
        <v>0</v>
      </c>
      <c r="Q4152" s="47">
        <f>SUMIFS(Summary!E:E,Summary!H:H,Table_Query_from_Mac10[[#This Row],[Juiceoc]])</f>
        <v>0</v>
      </c>
      <c r="R4152" s="47">
        <f>Table_Query_from_Mac10[[#This Row],[Net Unit]]*(1+Table_Query_from_Mac10[[#This Row],[PriceIncreasebyType]])</f>
        <v>3.8</v>
      </c>
      <c r="S4152" s="47">
        <f>Table_Query_from_Mac10[[#This Row],[UnitPriceFuture]]*Table_Query_from_Mac10[[#This Row],[qtytoShipFuture]]</f>
        <v>22.799999999999997</v>
      </c>
      <c r="T4152" s="47">
        <f>ROUND(Table_Query_from_Mac10[[#This Row],[qty_to_ship]]*(1+Table_Query_from_Mac10[[#This Row],[VolumeIncreasebyType]]),0)</f>
        <v>6</v>
      </c>
      <c r="U4152" s="47">
        <f>Table_Query_from_Mac10[[#This Row],[qtytoShipFuture]]*Table_Query_from_Mac10[[#This Row],[Future-cost]]</f>
        <v>7.38</v>
      </c>
      <c r="V4152" s="47">
        <f>Table_Query_from_Mac10[[#This Row],[qtytoShipFuture]]-Table_Query_from_Mac10[[#This Row],[qty_to_ship]]</f>
        <v>0</v>
      </c>
      <c r="W4152" s="47">
        <f>Table_Query_from_Mac10[[#This Row],[UnitPriceFuture]]</f>
        <v>3.8</v>
      </c>
      <c r="X4152" s="47">
        <f>Table_Query_from_Mac10[[#This Row],[Unit Increase]]*Table_Query_from_Mac10[[#This Row],[UnitPriceFuture]]</f>
        <v>0</v>
      </c>
      <c r="Y4152" s="47">
        <f>Table_Query_from_Mac10[[#This Row],[Unit Increase]]*Table_Query_from_Mac10[[#This Row],[Future-cost]]</f>
        <v>0</v>
      </c>
      <c r="Z4152" s="47">
        <f>-(Table_Query_from_Mac10[[#This Row],[Incremental Sales]]+((Table_Query_from_Mac10[[#This Row],[Incremental Sales]]*-(SUM(Summary!$S$8:$S$9)))))*Summary!$S$18</f>
        <v>0</v>
      </c>
      <c r="AA4152" s="47">
        <f>IFERROR(Table_Query_from_Mac10[[#This Row],[Incremental Cost]]/Table_Query_from_Mac10[[#This Row],[Incremental Sales]],0)</f>
        <v>0</v>
      </c>
      <c r="AB4152" s="47">
        <f>IFERROR(Table_Query_from_Mac10[[#This Row],[TotalCostFuture]]/Table_Query_from_Mac10[[#This Row],[totalsalesFuture]],0)</f>
        <v>0.32368421052631585</v>
      </c>
      <c r="AN4152" s="30">
        <v>24</v>
      </c>
      <c r="AO4152">
        <f t="shared" si="128"/>
        <v>6</v>
      </c>
      <c r="AQ4152" s="30">
        <v>10.86</v>
      </c>
      <c r="AR4152">
        <f t="shared" si="129"/>
        <v>3.8</v>
      </c>
    </row>
    <row r="4153" spans="1:44" x14ac:dyDescent="0.25">
      <c r="A4153">
        <v>90399</v>
      </c>
      <c r="B4153">
        <v>9</v>
      </c>
      <c r="C4153" t="s">
        <v>55</v>
      </c>
      <c r="D4153" t="s">
        <v>81</v>
      </c>
      <c r="E4153">
        <v>12</v>
      </c>
      <c r="F4153">
        <v>0.64</v>
      </c>
      <c r="G4153">
        <v>1.75</v>
      </c>
      <c r="H4153" s="1">
        <v>44853</v>
      </c>
      <c r="I4153" s="20">
        <v>0</v>
      </c>
      <c r="J4153" s="47">
        <f>Table_Query_from_Mac10[[#This Row],[unit_price]]-(Table_Query_from_Mac10[[#This Row],[unit_price]]*(Table_Query_from_Mac10[[#This Row],[discount_pct]]/100))</f>
        <v>1.75</v>
      </c>
      <c r="K4153" s="47">
        <f>Table_Query_from_Mac10[[#This Row],[unit_cost]]</f>
        <v>0.64</v>
      </c>
      <c r="L4153" s="47">
        <f>Table_Query_from_Mac10[[#This Row],[Live-cost]]*(1+Table_Query_from_Mac10[[#This Row],[CogsIncreasebyTYPE]])</f>
        <v>0.64</v>
      </c>
      <c r="M4153" s="47">
        <f>Table_Query_from_Mac10[[#This Row],[Live-cost]]*Table_Query_from_Mac10[[#This Row],[qty_to_ship]]</f>
        <v>7.68</v>
      </c>
      <c r="N4153" s="47">
        <f>IF(Table_Query_from_Mac10[[#This Row],[item_no]]="KDA",-Table_Query_from_Mac10[[#This Row],[unit_price]],Table_Query_from_Mac10[[#This Row],[Net Unit]]*Table_Query_from_Mac10[[#This Row],[qty_to_ship]])</f>
        <v>21</v>
      </c>
      <c r="O4153" s="47">
        <f>SUMIFS(Summary!C:C,Summary!H:H,Table_Query_from_Mac10[[#This Row],[Juiceoc]])</f>
        <v>0</v>
      </c>
      <c r="P4153" s="47">
        <f>SUMIFS(Summary!D:D,Summary!H:H,Table_Query_from_Mac10[[#This Row],[Juiceoc]])</f>
        <v>0</v>
      </c>
      <c r="Q4153" s="47">
        <f>SUMIFS(Summary!E:E,Summary!H:H,Table_Query_from_Mac10[[#This Row],[Juiceoc]])</f>
        <v>0</v>
      </c>
      <c r="R4153" s="47">
        <f>Table_Query_from_Mac10[[#This Row],[Net Unit]]*(1+Table_Query_from_Mac10[[#This Row],[PriceIncreasebyType]])</f>
        <v>1.75</v>
      </c>
      <c r="S4153" s="47">
        <f>Table_Query_from_Mac10[[#This Row],[UnitPriceFuture]]*Table_Query_from_Mac10[[#This Row],[qtytoShipFuture]]</f>
        <v>21</v>
      </c>
      <c r="T4153" s="47">
        <f>ROUND(Table_Query_from_Mac10[[#This Row],[qty_to_ship]]*(1+Table_Query_from_Mac10[[#This Row],[VolumeIncreasebyType]]),0)</f>
        <v>12</v>
      </c>
      <c r="U4153" s="47">
        <f>Table_Query_from_Mac10[[#This Row],[qtytoShipFuture]]*Table_Query_from_Mac10[[#This Row],[Future-cost]]</f>
        <v>7.68</v>
      </c>
      <c r="V4153" s="47">
        <f>Table_Query_from_Mac10[[#This Row],[qtytoShipFuture]]-Table_Query_from_Mac10[[#This Row],[qty_to_ship]]</f>
        <v>0</v>
      </c>
      <c r="W4153" s="47">
        <f>Table_Query_from_Mac10[[#This Row],[UnitPriceFuture]]</f>
        <v>1.75</v>
      </c>
      <c r="X4153" s="47">
        <f>Table_Query_from_Mac10[[#This Row],[Unit Increase]]*Table_Query_from_Mac10[[#This Row],[UnitPriceFuture]]</f>
        <v>0</v>
      </c>
      <c r="Y4153" s="47">
        <f>Table_Query_from_Mac10[[#This Row],[Unit Increase]]*Table_Query_from_Mac10[[#This Row],[Future-cost]]</f>
        <v>0</v>
      </c>
      <c r="Z4153" s="47">
        <f>-(Table_Query_from_Mac10[[#This Row],[Incremental Sales]]+((Table_Query_from_Mac10[[#This Row],[Incremental Sales]]*-(SUM(Summary!$S$8:$S$9)))))*Summary!$S$18</f>
        <v>0</v>
      </c>
      <c r="AA4153" s="47">
        <f>IFERROR(Table_Query_from_Mac10[[#This Row],[Incremental Cost]]/Table_Query_from_Mac10[[#This Row],[Incremental Sales]],0)</f>
        <v>0</v>
      </c>
      <c r="AB4153" s="47">
        <f>IFERROR(Table_Query_from_Mac10[[#This Row],[TotalCostFuture]]/Table_Query_from_Mac10[[#This Row],[totalsalesFuture]],0)</f>
        <v>0.36571428571428571</v>
      </c>
      <c r="AN4153" s="31">
        <v>48</v>
      </c>
      <c r="AO4153">
        <f t="shared" si="128"/>
        <v>12</v>
      </c>
      <c r="AQ4153" s="31">
        <v>5.01</v>
      </c>
      <c r="AR4153">
        <f t="shared" si="129"/>
        <v>1.75</v>
      </c>
    </row>
    <row r="4154" spans="1:44" x14ac:dyDescent="0.25">
      <c r="A4154">
        <v>90399</v>
      </c>
      <c r="B4154">
        <v>10</v>
      </c>
      <c r="C4154" t="s">
        <v>56</v>
      </c>
      <c r="D4154" t="s">
        <v>81</v>
      </c>
      <c r="E4154">
        <v>14</v>
      </c>
      <c r="F4154">
        <v>7.62</v>
      </c>
      <c r="G4154">
        <v>19.149999999999999</v>
      </c>
      <c r="H4154" s="1">
        <v>44853</v>
      </c>
      <c r="I4154" s="20">
        <v>0</v>
      </c>
      <c r="J4154" s="47">
        <f>Table_Query_from_Mac10[[#This Row],[unit_price]]-(Table_Query_from_Mac10[[#This Row],[unit_price]]*(Table_Query_from_Mac10[[#This Row],[discount_pct]]/100))</f>
        <v>19.149999999999999</v>
      </c>
      <c r="K4154" s="47">
        <f>Table_Query_from_Mac10[[#This Row],[unit_cost]]</f>
        <v>7.62</v>
      </c>
      <c r="L4154" s="47">
        <f>Table_Query_from_Mac10[[#This Row],[Live-cost]]*(1+Table_Query_from_Mac10[[#This Row],[CogsIncreasebyTYPE]])</f>
        <v>7.62</v>
      </c>
      <c r="M4154" s="47">
        <f>Table_Query_from_Mac10[[#This Row],[Live-cost]]*Table_Query_from_Mac10[[#This Row],[qty_to_ship]]</f>
        <v>106.68</v>
      </c>
      <c r="N4154" s="47">
        <f>IF(Table_Query_from_Mac10[[#This Row],[item_no]]="KDA",-Table_Query_from_Mac10[[#This Row],[unit_price]],Table_Query_from_Mac10[[#This Row],[Net Unit]]*Table_Query_from_Mac10[[#This Row],[qty_to_ship]])</f>
        <v>268.09999999999997</v>
      </c>
      <c r="O4154" s="47">
        <f>SUMIFS(Summary!C:C,Summary!H:H,Table_Query_from_Mac10[[#This Row],[Juiceoc]])</f>
        <v>0</v>
      </c>
      <c r="P4154" s="47">
        <f>SUMIFS(Summary!D:D,Summary!H:H,Table_Query_from_Mac10[[#This Row],[Juiceoc]])</f>
        <v>0</v>
      </c>
      <c r="Q4154" s="47">
        <f>SUMIFS(Summary!E:E,Summary!H:H,Table_Query_from_Mac10[[#This Row],[Juiceoc]])</f>
        <v>0</v>
      </c>
      <c r="R4154" s="47">
        <f>Table_Query_from_Mac10[[#This Row],[Net Unit]]*(1+Table_Query_from_Mac10[[#This Row],[PriceIncreasebyType]])</f>
        <v>19.149999999999999</v>
      </c>
      <c r="S4154" s="47">
        <f>Table_Query_from_Mac10[[#This Row],[UnitPriceFuture]]*Table_Query_from_Mac10[[#This Row],[qtytoShipFuture]]</f>
        <v>268.09999999999997</v>
      </c>
      <c r="T4154" s="47">
        <f>ROUND(Table_Query_from_Mac10[[#This Row],[qty_to_ship]]*(1+Table_Query_from_Mac10[[#This Row],[VolumeIncreasebyType]]),0)</f>
        <v>14</v>
      </c>
      <c r="U4154" s="47">
        <f>Table_Query_from_Mac10[[#This Row],[qtytoShipFuture]]*Table_Query_from_Mac10[[#This Row],[Future-cost]]</f>
        <v>106.68</v>
      </c>
      <c r="V4154" s="47">
        <f>Table_Query_from_Mac10[[#This Row],[qtytoShipFuture]]-Table_Query_from_Mac10[[#This Row],[qty_to_ship]]</f>
        <v>0</v>
      </c>
      <c r="W4154" s="47">
        <f>Table_Query_from_Mac10[[#This Row],[UnitPriceFuture]]</f>
        <v>19.149999999999999</v>
      </c>
      <c r="X4154" s="47">
        <f>Table_Query_from_Mac10[[#This Row],[Unit Increase]]*Table_Query_from_Mac10[[#This Row],[UnitPriceFuture]]</f>
        <v>0</v>
      </c>
      <c r="Y4154" s="47">
        <f>Table_Query_from_Mac10[[#This Row],[Unit Increase]]*Table_Query_from_Mac10[[#This Row],[Future-cost]]</f>
        <v>0</v>
      </c>
      <c r="Z4154" s="47">
        <f>-(Table_Query_from_Mac10[[#This Row],[Incremental Sales]]+((Table_Query_from_Mac10[[#This Row],[Incremental Sales]]*-(SUM(Summary!$S$8:$S$9)))))*Summary!$S$18</f>
        <v>0</v>
      </c>
      <c r="AA4154" s="47">
        <f>IFERROR(Table_Query_from_Mac10[[#This Row],[Incremental Cost]]/Table_Query_from_Mac10[[#This Row],[Incremental Sales]],0)</f>
        <v>0</v>
      </c>
      <c r="AB4154" s="47">
        <f>IFERROR(Table_Query_from_Mac10[[#This Row],[TotalCostFuture]]/Table_Query_from_Mac10[[#This Row],[totalsalesFuture]],0)</f>
        <v>0.39791122715404709</v>
      </c>
      <c r="AN4154" s="30">
        <v>55</v>
      </c>
      <c r="AO4154">
        <f t="shared" si="128"/>
        <v>14</v>
      </c>
      <c r="AQ4154" s="30">
        <v>54.72</v>
      </c>
      <c r="AR4154">
        <f t="shared" si="129"/>
        <v>19.149999999999999</v>
      </c>
    </row>
    <row r="4155" spans="1:44" x14ac:dyDescent="0.25">
      <c r="A4155">
        <v>90399</v>
      </c>
      <c r="B4155">
        <v>11</v>
      </c>
      <c r="C4155" t="s">
        <v>55</v>
      </c>
      <c r="D4155" t="s">
        <v>81</v>
      </c>
      <c r="E4155">
        <v>50</v>
      </c>
      <c r="F4155">
        <v>4.05</v>
      </c>
      <c r="G4155">
        <v>10.27</v>
      </c>
      <c r="H4155" s="1">
        <v>44853</v>
      </c>
      <c r="I4155" s="20">
        <v>0</v>
      </c>
      <c r="J4155" s="47">
        <f>Table_Query_from_Mac10[[#This Row],[unit_price]]-(Table_Query_from_Mac10[[#This Row],[unit_price]]*(Table_Query_from_Mac10[[#This Row],[discount_pct]]/100))</f>
        <v>10.27</v>
      </c>
      <c r="K4155" s="47">
        <f>Table_Query_from_Mac10[[#This Row],[unit_cost]]</f>
        <v>4.05</v>
      </c>
      <c r="L4155" s="47">
        <f>Table_Query_from_Mac10[[#This Row],[Live-cost]]*(1+Table_Query_from_Mac10[[#This Row],[CogsIncreasebyTYPE]])</f>
        <v>4.05</v>
      </c>
      <c r="M4155" s="47">
        <f>Table_Query_from_Mac10[[#This Row],[Live-cost]]*Table_Query_from_Mac10[[#This Row],[qty_to_ship]]</f>
        <v>202.5</v>
      </c>
      <c r="N4155" s="47">
        <f>IF(Table_Query_from_Mac10[[#This Row],[item_no]]="KDA",-Table_Query_from_Mac10[[#This Row],[unit_price]],Table_Query_from_Mac10[[#This Row],[Net Unit]]*Table_Query_from_Mac10[[#This Row],[qty_to_ship]])</f>
        <v>513.5</v>
      </c>
      <c r="O4155" s="47">
        <f>SUMIFS(Summary!C:C,Summary!H:H,Table_Query_from_Mac10[[#This Row],[Juiceoc]])</f>
        <v>0</v>
      </c>
      <c r="P4155" s="47">
        <f>SUMIFS(Summary!D:D,Summary!H:H,Table_Query_from_Mac10[[#This Row],[Juiceoc]])</f>
        <v>0</v>
      </c>
      <c r="Q4155" s="47">
        <f>SUMIFS(Summary!E:E,Summary!H:H,Table_Query_from_Mac10[[#This Row],[Juiceoc]])</f>
        <v>0</v>
      </c>
      <c r="R4155" s="47">
        <f>Table_Query_from_Mac10[[#This Row],[Net Unit]]*(1+Table_Query_from_Mac10[[#This Row],[PriceIncreasebyType]])</f>
        <v>10.27</v>
      </c>
      <c r="S4155" s="47">
        <f>Table_Query_from_Mac10[[#This Row],[UnitPriceFuture]]*Table_Query_from_Mac10[[#This Row],[qtytoShipFuture]]</f>
        <v>513.5</v>
      </c>
      <c r="T4155" s="47">
        <f>ROUND(Table_Query_from_Mac10[[#This Row],[qty_to_ship]]*(1+Table_Query_from_Mac10[[#This Row],[VolumeIncreasebyType]]),0)</f>
        <v>50</v>
      </c>
      <c r="U4155" s="47">
        <f>Table_Query_from_Mac10[[#This Row],[qtytoShipFuture]]*Table_Query_from_Mac10[[#This Row],[Future-cost]]</f>
        <v>202.5</v>
      </c>
      <c r="V4155" s="47">
        <f>Table_Query_from_Mac10[[#This Row],[qtytoShipFuture]]-Table_Query_from_Mac10[[#This Row],[qty_to_ship]]</f>
        <v>0</v>
      </c>
      <c r="W4155" s="47">
        <f>Table_Query_from_Mac10[[#This Row],[UnitPriceFuture]]</f>
        <v>10.27</v>
      </c>
      <c r="X4155" s="47">
        <f>Table_Query_from_Mac10[[#This Row],[Unit Increase]]*Table_Query_from_Mac10[[#This Row],[UnitPriceFuture]]</f>
        <v>0</v>
      </c>
      <c r="Y4155" s="47">
        <f>Table_Query_from_Mac10[[#This Row],[Unit Increase]]*Table_Query_from_Mac10[[#This Row],[Future-cost]]</f>
        <v>0</v>
      </c>
      <c r="Z4155" s="47">
        <f>-(Table_Query_from_Mac10[[#This Row],[Incremental Sales]]+((Table_Query_from_Mac10[[#This Row],[Incremental Sales]]*-(SUM(Summary!$S$8:$S$9)))))*Summary!$S$18</f>
        <v>0</v>
      </c>
      <c r="AA4155" s="47">
        <f>IFERROR(Table_Query_from_Mac10[[#This Row],[Incremental Cost]]/Table_Query_from_Mac10[[#This Row],[Incremental Sales]],0)</f>
        <v>0</v>
      </c>
      <c r="AB4155" s="47">
        <f>IFERROR(Table_Query_from_Mac10[[#This Row],[TotalCostFuture]]/Table_Query_from_Mac10[[#This Row],[totalsalesFuture]],0)</f>
        <v>0.39435248296007791</v>
      </c>
      <c r="AN4155" s="31">
        <v>200</v>
      </c>
      <c r="AO4155">
        <f t="shared" si="128"/>
        <v>50</v>
      </c>
      <c r="AQ4155" s="31">
        <v>29.35</v>
      </c>
      <c r="AR4155">
        <f t="shared" si="129"/>
        <v>10.27</v>
      </c>
    </row>
    <row r="4156" spans="1:44" x14ac:dyDescent="0.25">
      <c r="A4156">
        <v>90399</v>
      </c>
      <c r="B4156">
        <v>12</v>
      </c>
      <c r="C4156" t="s">
        <v>56</v>
      </c>
      <c r="D4156" t="s">
        <v>81</v>
      </c>
      <c r="E4156">
        <v>110</v>
      </c>
      <c r="F4156">
        <v>8.23</v>
      </c>
      <c r="G4156">
        <v>21.18</v>
      </c>
      <c r="H4156" s="1">
        <v>44853</v>
      </c>
      <c r="I4156" s="20">
        <v>0</v>
      </c>
      <c r="J4156" s="47">
        <f>Table_Query_from_Mac10[[#This Row],[unit_price]]-(Table_Query_from_Mac10[[#This Row],[unit_price]]*(Table_Query_from_Mac10[[#This Row],[discount_pct]]/100))</f>
        <v>21.18</v>
      </c>
      <c r="K4156" s="47">
        <f>Table_Query_from_Mac10[[#This Row],[unit_cost]]</f>
        <v>8.23</v>
      </c>
      <c r="L4156" s="47">
        <f>Table_Query_from_Mac10[[#This Row],[Live-cost]]*(1+Table_Query_from_Mac10[[#This Row],[CogsIncreasebyTYPE]])</f>
        <v>8.23</v>
      </c>
      <c r="M4156" s="47">
        <f>Table_Query_from_Mac10[[#This Row],[Live-cost]]*Table_Query_from_Mac10[[#This Row],[qty_to_ship]]</f>
        <v>905.30000000000007</v>
      </c>
      <c r="N4156" s="47">
        <f>IF(Table_Query_from_Mac10[[#This Row],[item_no]]="KDA",-Table_Query_from_Mac10[[#This Row],[unit_price]],Table_Query_from_Mac10[[#This Row],[Net Unit]]*Table_Query_from_Mac10[[#This Row],[qty_to_ship]])</f>
        <v>2329.8000000000002</v>
      </c>
      <c r="O4156" s="47">
        <f>SUMIFS(Summary!C:C,Summary!H:H,Table_Query_from_Mac10[[#This Row],[Juiceoc]])</f>
        <v>0</v>
      </c>
      <c r="P4156" s="47">
        <f>SUMIFS(Summary!D:D,Summary!H:H,Table_Query_from_Mac10[[#This Row],[Juiceoc]])</f>
        <v>0</v>
      </c>
      <c r="Q4156" s="47">
        <f>SUMIFS(Summary!E:E,Summary!H:H,Table_Query_from_Mac10[[#This Row],[Juiceoc]])</f>
        <v>0</v>
      </c>
      <c r="R4156" s="47">
        <f>Table_Query_from_Mac10[[#This Row],[Net Unit]]*(1+Table_Query_from_Mac10[[#This Row],[PriceIncreasebyType]])</f>
        <v>21.18</v>
      </c>
      <c r="S4156" s="47">
        <f>Table_Query_from_Mac10[[#This Row],[UnitPriceFuture]]*Table_Query_from_Mac10[[#This Row],[qtytoShipFuture]]</f>
        <v>2329.8000000000002</v>
      </c>
      <c r="T4156" s="47">
        <f>ROUND(Table_Query_from_Mac10[[#This Row],[qty_to_ship]]*(1+Table_Query_from_Mac10[[#This Row],[VolumeIncreasebyType]]),0)</f>
        <v>110</v>
      </c>
      <c r="U4156" s="47">
        <f>Table_Query_from_Mac10[[#This Row],[qtytoShipFuture]]*Table_Query_from_Mac10[[#This Row],[Future-cost]]</f>
        <v>905.30000000000007</v>
      </c>
      <c r="V4156" s="47">
        <f>Table_Query_from_Mac10[[#This Row],[qtytoShipFuture]]-Table_Query_from_Mac10[[#This Row],[qty_to_ship]]</f>
        <v>0</v>
      </c>
      <c r="W4156" s="47">
        <f>Table_Query_from_Mac10[[#This Row],[UnitPriceFuture]]</f>
        <v>21.18</v>
      </c>
      <c r="X4156" s="47">
        <f>Table_Query_from_Mac10[[#This Row],[Unit Increase]]*Table_Query_from_Mac10[[#This Row],[UnitPriceFuture]]</f>
        <v>0</v>
      </c>
      <c r="Y4156" s="47">
        <f>Table_Query_from_Mac10[[#This Row],[Unit Increase]]*Table_Query_from_Mac10[[#This Row],[Future-cost]]</f>
        <v>0</v>
      </c>
      <c r="Z4156" s="47">
        <f>-(Table_Query_from_Mac10[[#This Row],[Incremental Sales]]+((Table_Query_from_Mac10[[#This Row],[Incremental Sales]]*-(SUM(Summary!$S$8:$S$9)))))*Summary!$S$18</f>
        <v>0</v>
      </c>
      <c r="AA4156" s="47">
        <f>IFERROR(Table_Query_from_Mac10[[#This Row],[Incremental Cost]]/Table_Query_from_Mac10[[#This Row],[Incremental Sales]],0)</f>
        <v>0</v>
      </c>
      <c r="AB4156" s="47">
        <f>IFERROR(Table_Query_from_Mac10[[#This Row],[TotalCostFuture]]/Table_Query_from_Mac10[[#This Row],[totalsalesFuture]],0)</f>
        <v>0.38857412653446649</v>
      </c>
      <c r="AN4156" s="30">
        <v>440</v>
      </c>
      <c r="AO4156">
        <f t="shared" si="128"/>
        <v>110</v>
      </c>
      <c r="AQ4156" s="30">
        <v>60.51</v>
      </c>
      <c r="AR4156">
        <f t="shared" si="129"/>
        <v>21.18</v>
      </c>
    </row>
    <row r="4157" spans="1:44" x14ac:dyDescent="0.25">
      <c r="A4157">
        <v>90399</v>
      </c>
      <c r="B4157">
        <v>13</v>
      </c>
      <c r="C4157" t="s">
        <v>55</v>
      </c>
      <c r="D4157" t="s">
        <v>81</v>
      </c>
      <c r="E4157">
        <v>18</v>
      </c>
      <c r="F4157">
        <v>0.8</v>
      </c>
      <c r="G4157">
        <v>2.17</v>
      </c>
      <c r="H4157" s="1">
        <v>44853</v>
      </c>
      <c r="I4157" s="20">
        <v>0</v>
      </c>
      <c r="J4157" s="47">
        <f>Table_Query_from_Mac10[[#This Row],[unit_price]]-(Table_Query_from_Mac10[[#This Row],[unit_price]]*(Table_Query_from_Mac10[[#This Row],[discount_pct]]/100))</f>
        <v>2.17</v>
      </c>
      <c r="K4157" s="47">
        <f>Table_Query_from_Mac10[[#This Row],[unit_cost]]</f>
        <v>0.8</v>
      </c>
      <c r="L4157" s="47">
        <f>Table_Query_from_Mac10[[#This Row],[Live-cost]]*(1+Table_Query_from_Mac10[[#This Row],[CogsIncreasebyTYPE]])</f>
        <v>0.8</v>
      </c>
      <c r="M4157" s="47">
        <f>Table_Query_from_Mac10[[#This Row],[Live-cost]]*Table_Query_from_Mac10[[#This Row],[qty_to_ship]]</f>
        <v>14.4</v>
      </c>
      <c r="N4157" s="47">
        <f>IF(Table_Query_from_Mac10[[#This Row],[item_no]]="KDA",-Table_Query_from_Mac10[[#This Row],[unit_price]],Table_Query_from_Mac10[[#This Row],[Net Unit]]*Table_Query_from_Mac10[[#This Row],[qty_to_ship]])</f>
        <v>39.06</v>
      </c>
      <c r="O4157" s="47">
        <f>SUMIFS(Summary!C:C,Summary!H:H,Table_Query_from_Mac10[[#This Row],[Juiceoc]])</f>
        <v>0</v>
      </c>
      <c r="P4157" s="47">
        <f>SUMIFS(Summary!D:D,Summary!H:H,Table_Query_from_Mac10[[#This Row],[Juiceoc]])</f>
        <v>0</v>
      </c>
      <c r="Q4157" s="47">
        <f>SUMIFS(Summary!E:E,Summary!H:H,Table_Query_from_Mac10[[#This Row],[Juiceoc]])</f>
        <v>0</v>
      </c>
      <c r="R4157" s="47">
        <f>Table_Query_from_Mac10[[#This Row],[Net Unit]]*(1+Table_Query_from_Mac10[[#This Row],[PriceIncreasebyType]])</f>
        <v>2.17</v>
      </c>
      <c r="S4157" s="47">
        <f>Table_Query_from_Mac10[[#This Row],[UnitPriceFuture]]*Table_Query_from_Mac10[[#This Row],[qtytoShipFuture]]</f>
        <v>39.06</v>
      </c>
      <c r="T4157" s="47">
        <f>ROUND(Table_Query_from_Mac10[[#This Row],[qty_to_ship]]*(1+Table_Query_from_Mac10[[#This Row],[VolumeIncreasebyType]]),0)</f>
        <v>18</v>
      </c>
      <c r="U4157" s="47">
        <f>Table_Query_from_Mac10[[#This Row],[qtytoShipFuture]]*Table_Query_from_Mac10[[#This Row],[Future-cost]]</f>
        <v>14.4</v>
      </c>
      <c r="V4157" s="47">
        <f>Table_Query_from_Mac10[[#This Row],[qtytoShipFuture]]-Table_Query_from_Mac10[[#This Row],[qty_to_ship]]</f>
        <v>0</v>
      </c>
      <c r="W4157" s="47">
        <f>Table_Query_from_Mac10[[#This Row],[UnitPriceFuture]]</f>
        <v>2.17</v>
      </c>
      <c r="X4157" s="47">
        <f>Table_Query_from_Mac10[[#This Row],[Unit Increase]]*Table_Query_from_Mac10[[#This Row],[UnitPriceFuture]]</f>
        <v>0</v>
      </c>
      <c r="Y4157" s="47">
        <f>Table_Query_from_Mac10[[#This Row],[Unit Increase]]*Table_Query_from_Mac10[[#This Row],[Future-cost]]</f>
        <v>0</v>
      </c>
      <c r="Z4157" s="47">
        <f>-(Table_Query_from_Mac10[[#This Row],[Incremental Sales]]+((Table_Query_from_Mac10[[#This Row],[Incremental Sales]]*-(SUM(Summary!$S$8:$S$9)))))*Summary!$S$18</f>
        <v>0</v>
      </c>
      <c r="AA4157" s="47">
        <f>IFERROR(Table_Query_from_Mac10[[#This Row],[Incremental Cost]]/Table_Query_from_Mac10[[#This Row],[Incremental Sales]],0)</f>
        <v>0</v>
      </c>
      <c r="AB4157" s="47">
        <f>IFERROR(Table_Query_from_Mac10[[#This Row],[TotalCostFuture]]/Table_Query_from_Mac10[[#This Row],[totalsalesFuture]],0)</f>
        <v>0.3686635944700461</v>
      </c>
      <c r="AN4157" s="31">
        <v>72</v>
      </c>
      <c r="AO4157">
        <f t="shared" si="128"/>
        <v>18</v>
      </c>
      <c r="AQ4157" s="31">
        <v>6.21</v>
      </c>
      <c r="AR4157">
        <f t="shared" si="129"/>
        <v>2.17</v>
      </c>
    </row>
    <row r="4158" spans="1:44" x14ac:dyDescent="0.25">
      <c r="A4158">
        <v>90399</v>
      </c>
      <c r="B4158">
        <v>14</v>
      </c>
      <c r="C4158" t="s">
        <v>56</v>
      </c>
      <c r="D4158" t="s">
        <v>81</v>
      </c>
      <c r="E4158">
        <v>9</v>
      </c>
      <c r="F4158">
        <v>9.2100000000000009</v>
      </c>
      <c r="G4158">
        <v>22.08</v>
      </c>
      <c r="H4158" s="1">
        <v>44853</v>
      </c>
      <c r="I4158" s="20">
        <v>0</v>
      </c>
      <c r="J4158" s="47">
        <f>Table_Query_from_Mac10[[#This Row],[unit_price]]-(Table_Query_from_Mac10[[#This Row],[unit_price]]*(Table_Query_from_Mac10[[#This Row],[discount_pct]]/100))</f>
        <v>22.08</v>
      </c>
      <c r="K4158" s="47">
        <f>Table_Query_from_Mac10[[#This Row],[unit_cost]]</f>
        <v>9.2100000000000009</v>
      </c>
      <c r="L4158" s="47">
        <f>Table_Query_from_Mac10[[#This Row],[Live-cost]]*(1+Table_Query_from_Mac10[[#This Row],[CogsIncreasebyTYPE]])</f>
        <v>9.2100000000000009</v>
      </c>
      <c r="M4158" s="47">
        <f>Table_Query_from_Mac10[[#This Row],[Live-cost]]*Table_Query_from_Mac10[[#This Row],[qty_to_ship]]</f>
        <v>82.890000000000015</v>
      </c>
      <c r="N4158" s="47">
        <f>IF(Table_Query_from_Mac10[[#This Row],[item_no]]="KDA",-Table_Query_from_Mac10[[#This Row],[unit_price]],Table_Query_from_Mac10[[#This Row],[Net Unit]]*Table_Query_from_Mac10[[#This Row],[qty_to_ship]])</f>
        <v>198.71999999999997</v>
      </c>
      <c r="O4158" s="47">
        <f>SUMIFS(Summary!C:C,Summary!H:H,Table_Query_from_Mac10[[#This Row],[Juiceoc]])</f>
        <v>0</v>
      </c>
      <c r="P4158" s="47">
        <f>SUMIFS(Summary!D:D,Summary!H:H,Table_Query_from_Mac10[[#This Row],[Juiceoc]])</f>
        <v>0</v>
      </c>
      <c r="Q4158" s="47">
        <f>SUMIFS(Summary!E:E,Summary!H:H,Table_Query_from_Mac10[[#This Row],[Juiceoc]])</f>
        <v>0</v>
      </c>
      <c r="R4158" s="47">
        <f>Table_Query_from_Mac10[[#This Row],[Net Unit]]*(1+Table_Query_from_Mac10[[#This Row],[PriceIncreasebyType]])</f>
        <v>22.08</v>
      </c>
      <c r="S4158" s="47">
        <f>Table_Query_from_Mac10[[#This Row],[UnitPriceFuture]]*Table_Query_from_Mac10[[#This Row],[qtytoShipFuture]]</f>
        <v>198.71999999999997</v>
      </c>
      <c r="T4158" s="47">
        <f>ROUND(Table_Query_from_Mac10[[#This Row],[qty_to_ship]]*(1+Table_Query_from_Mac10[[#This Row],[VolumeIncreasebyType]]),0)</f>
        <v>9</v>
      </c>
      <c r="U4158" s="47">
        <f>Table_Query_from_Mac10[[#This Row],[qtytoShipFuture]]*Table_Query_from_Mac10[[#This Row],[Future-cost]]</f>
        <v>82.890000000000015</v>
      </c>
      <c r="V4158" s="47">
        <f>Table_Query_from_Mac10[[#This Row],[qtytoShipFuture]]-Table_Query_from_Mac10[[#This Row],[qty_to_ship]]</f>
        <v>0</v>
      </c>
      <c r="W4158" s="47">
        <f>Table_Query_from_Mac10[[#This Row],[UnitPriceFuture]]</f>
        <v>22.08</v>
      </c>
      <c r="X4158" s="47">
        <f>Table_Query_from_Mac10[[#This Row],[Unit Increase]]*Table_Query_from_Mac10[[#This Row],[UnitPriceFuture]]</f>
        <v>0</v>
      </c>
      <c r="Y4158" s="47">
        <f>Table_Query_from_Mac10[[#This Row],[Unit Increase]]*Table_Query_from_Mac10[[#This Row],[Future-cost]]</f>
        <v>0</v>
      </c>
      <c r="Z4158" s="47">
        <f>-(Table_Query_from_Mac10[[#This Row],[Incremental Sales]]+((Table_Query_from_Mac10[[#This Row],[Incremental Sales]]*-(SUM(Summary!$S$8:$S$9)))))*Summary!$S$18</f>
        <v>0</v>
      </c>
      <c r="AA4158" s="47">
        <f>IFERROR(Table_Query_from_Mac10[[#This Row],[Incremental Cost]]/Table_Query_from_Mac10[[#This Row],[Incremental Sales]],0)</f>
        <v>0</v>
      </c>
      <c r="AB4158" s="47">
        <f>IFERROR(Table_Query_from_Mac10[[#This Row],[TotalCostFuture]]/Table_Query_from_Mac10[[#This Row],[totalsalesFuture]],0)</f>
        <v>0.41711956521739146</v>
      </c>
      <c r="AN4158" s="30">
        <v>36</v>
      </c>
      <c r="AO4158">
        <f t="shared" si="128"/>
        <v>9</v>
      </c>
      <c r="AQ4158" s="30">
        <v>63.08</v>
      </c>
      <c r="AR4158">
        <f t="shared" si="129"/>
        <v>22.08</v>
      </c>
    </row>
    <row r="4159" spans="1:44" x14ac:dyDescent="0.25">
      <c r="A4159">
        <v>90399</v>
      </c>
      <c r="B4159">
        <v>15</v>
      </c>
      <c r="C4159" t="s">
        <v>56</v>
      </c>
      <c r="D4159" t="s">
        <v>81</v>
      </c>
      <c r="E4159">
        <v>24</v>
      </c>
      <c r="F4159">
        <v>0.85</v>
      </c>
      <c r="G4159">
        <v>2.39</v>
      </c>
      <c r="H4159" s="1">
        <v>44853</v>
      </c>
      <c r="I4159" s="20">
        <v>0</v>
      </c>
      <c r="J4159" s="47">
        <f>Table_Query_from_Mac10[[#This Row],[unit_price]]-(Table_Query_from_Mac10[[#This Row],[unit_price]]*(Table_Query_from_Mac10[[#This Row],[discount_pct]]/100))</f>
        <v>2.39</v>
      </c>
      <c r="K4159" s="47">
        <f>Table_Query_from_Mac10[[#This Row],[unit_cost]]</f>
        <v>0.85</v>
      </c>
      <c r="L4159" s="47">
        <f>Table_Query_from_Mac10[[#This Row],[Live-cost]]*(1+Table_Query_from_Mac10[[#This Row],[CogsIncreasebyTYPE]])</f>
        <v>0.85</v>
      </c>
      <c r="M4159" s="47">
        <f>Table_Query_from_Mac10[[#This Row],[Live-cost]]*Table_Query_from_Mac10[[#This Row],[qty_to_ship]]</f>
        <v>20.399999999999999</v>
      </c>
      <c r="N4159" s="47">
        <f>IF(Table_Query_from_Mac10[[#This Row],[item_no]]="KDA",-Table_Query_from_Mac10[[#This Row],[unit_price]],Table_Query_from_Mac10[[#This Row],[Net Unit]]*Table_Query_from_Mac10[[#This Row],[qty_to_ship]])</f>
        <v>57.36</v>
      </c>
      <c r="O4159" s="47">
        <f>SUMIFS(Summary!C:C,Summary!H:H,Table_Query_from_Mac10[[#This Row],[Juiceoc]])</f>
        <v>0</v>
      </c>
      <c r="P4159" s="47">
        <f>SUMIFS(Summary!D:D,Summary!H:H,Table_Query_from_Mac10[[#This Row],[Juiceoc]])</f>
        <v>0</v>
      </c>
      <c r="Q4159" s="47">
        <f>SUMIFS(Summary!E:E,Summary!H:H,Table_Query_from_Mac10[[#This Row],[Juiceoc]])</f>
        <v>0</v>
      </c>
      <c r="R4159" s="47">
        <f>Table_Query_from_Mac10[[#This Row],[Net Unit]]*(1+Table_Query_from_Mac10[[#This Row],[PriceIncreasebyType]])</f>
        <v>2.39</v>
      </c>
      <c r="S4159" s="47">
        <f>Table_Query_from_Mac10[[#This Row],[UnitPriceFuture]]*Table_Query_from_Mac10[[#This Row],[qtytoShipFuture]]</f>
        <v>57.36</v>
      </c>
      <c r="T4159" s="47">
        <f>ROUND(Table_Query_from_Mac10[[#This Row],[qty_to_ship]]*(1+Table_Query_from_Mac10[[#This Row],[VolumeIncreasebyType]]),0)</f>
        <v>24</v>
      </c>
      <c r="U4159" s="47">
        <f>Table_Query_from_Mac10[[#This Row],[qtytoShipFuture]]*Table_Query_from_Mac10[[#This Row],[Future-cost]]</f>
        <v>20.399999999999999</v>
      </c>
      <c r="V4159" s="47">
        <f>Table_Query_from_Mac10[[#This Row],[qtytoShipFuture]]-Table_Query_from_Mac10[[#This Row],[qty_to_ship]]</f>
        <v>0</v>
      </c>
      <c r="W4159" s="47">
        <f>Table_Query_from_Mac10[[#This Row],[UnitPriceFuture]]</f>
        <v>2.39</v>
      </c>
      <c r="X4159" s="47">
        <f>Table_Query_from_Mac10[[#This Row],[Unit Increase]]*Table_Query_from_Mac10[[#This Row],[UnitPriceFuture]]</f>
        <v>0</v>
      </c>
      <c r="Y4159" s="47">
        <f>Table_Query_from_Mac10[[#This Row],[Unit Increase]]*Table_Query_from_Mac10[[#This Row],[Future-cost]]</f>
        <v>0</v>
      </c>
      <c r="Z4159" s="47">
        <f>-(Table_Query_from_Mac10[[#This Row],[Incremental Sales]]+((Table_Query_from_Mac10[[#This Row],[Incremental Sales]]*-(SUM(Summary!$S$8:$S$9)))))*Summary!$S$18</f>
        <v>0</v>
      </c>
      <c r="AA4159" s="47">
        <f>IFERROR(Table_Query_from_Mac10[[#This Row],[Incremental Cost]]/Table_Query_from_Mac10[[#This Row],[Incremental Sales]],0)</f>
        <v>0</v>
      </c>
      <c r="AB4159" s="47">
        <f>IFERROR(Table_Query_from_Mac10[[#This Row],[TotalCostFuture]]/Table_Query_from_Mac10[[#This Row],[totalsalesFuture]],0)</f>
        <v>0.35564853556485354</v>
      </c>
      <c r="AN4159" s="31">
        <v>96</v>
      </c>
      <c r="AO4159">
        <f t="shared" si="128"/>
        <v>24</v>
      </c>
      <c r="AQ4159" s="31">
        <v>6.84</v>
      </c>
      <c r="AR4159">
        <f t="shared" si="129"/>
        <v>2.39</v>
      </c>
    </row>
    <row r="4160" spans="1:44" x14ac:dyDescent="0.25">
      <c r="A4160">
        <v>90399</v>
      </c>
      <c r="B4160">
        <v>16</v>
      </c>
      <c r="C4160" t="s">
        <v>55</v>
      </c>
      <c r="D4160" t="s">
        <v>81</v>
      </c>
      <c r="E4160">
        <v>20</v>
      </c>
      <c r="F4160">
        <v>4.9800000000000004</v>
      </c>
      <c r="G4160">
        <v>12.56</v>
      </c>
      <c r="H4160" s="1">
        <v>44853</v>
      </c>
      <c r="I4160" s="20">
        <v>0</v>
      </c>
      <c r="J4160" s="47">
        <f>Table_Query_from_Mac10[[#This Row],[unit_price]]-(Table_Query_from_Mac10[[#This Row],[unit_price]]*(Table_Query_from_Mac10[[#This Row],[discount_pct]]/100))</f>
        <v>12.56</v>
      </c>
      <c r="K4160" s="47">
        <f>Table_Query_from_Mac10[[#This Row],[unit_cost]]</f>
        <v>4.9800000000000004</v>
      </c>
      <c r="L4160" s="47">
        <f>Table_Query_from_Mac10[[#This Row],[Live-cost]]*(1+Table_Query_from_Mac10[[#This Row],[CogsIncreasebyTYPE]])</f>
        <v>4.9800000000000004</v>
      </c>
      <c r="M4160" s="47">
        <f>Table_Query_from_Mac10[[#This Row],[Live-cost]]*Table_Query_from_Mac10[[#This Row],[qty_to_ship]]</f>
        <v>99.600000000000009</v>
      </c>
      <c r="N4160" s="47">
        <f>IF(Table_Query_from_Mac10[[#This Row],[item_no]]="KDA",-Table_Query_from_Mac10[[#This Row],[unit_price]],Table_Query_from_Mac10[[#This Row],[Net Unit]]*Table_Query_from_Mac10[[#This Row],[qty_to_ship]])</f>
        <v>251.20000000000002</v>
      </c>
      <c r="O4160" s="47">
        <f>SUMIFS(Summary!C:C,Summary!H:H,Table_Query_from_Mac10[[#This Row],[Juiceoc]])</f>
        <v>0</v>
      </c>
      <c r="P4160" s="47">
        <f>SUMIFS(Summary!D:D,Summary!H:H,Table_Query_from_Mac10[[#This Row],[Juiceoc]])</f>
        <v>0</v>
      </c>
      <c r="Q4160" s="47">
        <f>SUMIFS(Summary!E:E,Summary!H:H,Table_Query_from_Mac10[[#This Row],[Juiceoc]])</f>
        <v>0</v>
      </c>
      <c r="R4160" s="47">
        <f>Table_Query_from_Mac10[[#This Row],[Net Unit]]*(1+Table_Query_from_Mac10[[#This Row],[PriceIncreasebyType]])</f>
        <v>12.56</v>
      </c>
      <c r="S4160" s="47">
        <f>Table_Query_from_Mac10[[#This Row],[UnitPriceFuture]]*Table_Query_from_Mac10[[#This Row],[qtytoShipFuture]]</f>
        <v>251.20000000000002</v>
      </c>
      <c r="T4160" s="47">
        <f>ROUND(Table_Query_from_Mac10[[#This Row],[qty_to_ship]]*(1+Table_Query_from_Mac10[[#This Row],[VolumeIncreasebyType]]),0)</f>
        <v>20</v>
      </c>
      <c r="U4160" s="47">
        <f>Table_Query_from_Mac10[[#This Row],[qtytoShipFuture]]*Table_Query_from_Mac10[[#This Row],[Future-cost]]</f>
        <v>99.600000000000009</v>
      </c>
      <c r="V4160" s="47">
        <f>Table_Query_from_Mac10[[#This Row],[qtytoShipFuture]]-Table_Query_from_Mac10[[#This Row],[qty_to_ship]]</f>
        <v>0</v>
      </c>
      <c r="W4160" s="47">
        <f>Table_Query_from_Mac10[[#This Row],[UnitPriceFuture]]</f>
        <v>12.56</v>
      </c>
      <c r="X4160" s="47">
        <f>Table_Query_from_Mac10[[#This Row],[Unit Increase]]*Table_Query_from_Mac10[[#This Row],[UnitPriceFuture]]</f>
        <v>0</v>
      </c>
      <c r="Y4160" s="47">
        <f>Table_Query_from_Mac10[[#This Row],[Unit Increase]]*Table_Query_from_Mac10[[#This Row],[Future-cost]]</f>
        <v>0</v>
      </c>
      <c r="Z4160" s="47">
        <f>-(Table_Query_from_Mac10[[#This Row],[Incremental Sales]]+((Table_Query_from_Mac10[[#This Row],[Incremental Sales]]*-(SUM(Summary!$S$8:$S$9)))))*Summary!$S$18</f>
        <v>0</v>
      </c>
      <c r="AA4160" s="47">
        <f>IFERROR(Table_Query_from_Mac10[[#This Row],[Incremental Cost]]/Table_Query_from_Mac10[[#This Row],[Incremental Sales]],0)</f>
        <v>0</v>
      </c>
      <c r="AB4160" s="47">
        <f>IFERROR(Table_Query_from_Mac10[[#This Row],[TotalCostFuture]]/Table_Query_from_Mac10[[#This Row],[totalsalesFuture]],0)</f>
        <v>0.39649681528662423</v>
      </c>
      <c r="AN4160" s="30">
        <v>80</v>
      </c>
      <c r="AO4160">
        <f t="shared" si="128"/>
        <v>20</v>
      </c>
      <c r="AQ4160" s="30">
        <v>35.880000000000003</v>
      </c>
      <c r="AR4160">
        <f t="shared" si="129"/>
        <v>12.56</v>
      </c>
    </row>
    <row r="4161" spans="1:44" x14ac:dyDescent="0.25">
      <c r="A4161">
        <v>90399</v>
      </c>
      <c r="B4161">
        <v>17</v>
      </c>
      <c r="C4161" t="s">
        <v>56</v>
      </c>
      <c r="D4161" t="s">
        <v>81</v>
      </c>
      <c r="E4161">
        <v>9</v>
      </c>
      <c r="F4161">
        <v>10.029999999999999</v>
      </c>
      <c r="G4161">
        <v>25.9</v>
      </c>
      <c r="H4161" s="1">
        <v>44853</v>
      </c>
      <c r="I4161" s="20">
        <v>0</v>
      </c>
      <c r="J4161" s="47">
        <f>Table_Query_from_Mac10[[#This Row],[unit_price]]-(Table_Query_from_Mac10[[#This Row],[unit_price]]*(Table_Query_from_Mac10[[#This Row],[discount_pct]]/100))</f>
        <v>25.9</v>
      </c>
      <c r="K4161" s="47">
        <f>Table_Query_from_Mac10[[#This Row],[unit_cost]]</f>
        <v>10.029999999999999</v>
      </c>
      <c r="L4161" s="47">
        <f>Table_Query_from_Mac10[[#This Row],[Live-cost]]*(1+Table_Query_from_Mac10[[#This Row],[CogsIncreasebyTYPE]])</f>
        <v>10.029999999999999</v>
      </c>
      <c r="M4161" s="47">
        <f>Table_Query_from_Mac10[[#This Row],[Live-cost]]*Table_Query_from_Mac10[[#This Row],[qty_to_ship]]</f>
        <v>90.27</v>
      </c>
      <c r="N4161" s="47">
        <f>IF(Table_Query_from_Mac10[[#This Row],[item_no]]="KDA",-Table_Query_from_Mac10[[#This Row],[unit_price]],Table_Query_from_Mac10[[#This Row],[Net Unit]]*Table_Query_from_Mac10[[#This Row],[qty_to_ship]])</f>
        <v>233.1</v>
      </c>
      <c r="O4161" s="47">
        <f>SUMIFS(Summary!C:C,Summary!H:H,Table_Query_from_Mac10[[#This Row],[Juiceoc]])</f>
        <v>0</v>
      </c>
      <c r="P4161" s="47">
        <f>SUMIFS(Summary!D:D,Summary!H:H,Table_Query_from_Mac10[[#This Row],[Juiceoc]])</f>
        <v>0</v>
      </c>
      <c r="Q4161" s="47">
        <f>SUMIFS(Summary!E:E,Summary!H:H,Table_Query_from_Mac10[[#This Row],[Juiceoc]])</f>
        <v>0</v>
      </c>
      <c r="R4161" s="47">
        <f>Table_Query_from_Mac10[[#This Row],[Net Unit]]*(1+Table_Query_from_Mac10[[#This Row],[PriceIncreasebyType]])</f>
        <v>25.9</v>
      </c>
      <c r="S4161" s="47">
        <f>Table_Query_from_Mac10[[#This Row],[UnitPriceFuture]]*Table_Query_from_Mac10[[#This Row],[qtytoShipFuture]]</f>
        <v>233.1</v>
      </c>
      <c r="T4161" s="47">
        <f>ROUND(Table_Query_from_Mac10[[#This Row],[qty_to_ship]]*(1+Table_Query_from_Mac10[[#This Row],[VolumeIncreasebyType]]),0)</f>
        <v>9</v>
      </c>
      <c r="U4161" s="47">
        <f>Table_Query_from_Mac10[[#This Row],[qtytoShipFuture]]*Table_Query_from_Mac10[[#This Row],[Future-cost]]</f>
        <v>90.27</v>
      </c>
      <c r="V4161" s="47">
        <f>Table_Query_from_Mac10[[#This Row],[qtytoShipFuture]]-Table_Query_from_Mac10[[#This Row],[qty_to_ship]]</f>
        <v>0</v>
      </c>
      <c r="W4161" s="47">
        <f>Table_Query_from_Mac10[[#This Row],[UnitPriceFuture]]</f>
        <v>25.9</v>
      </c>
      <c r="X4161" s="47">
        <f>Table_Query_from_Mac10[[#This Row],[Unit Increase]]*Table_Query_from_Mac10[[#This Row],[UnitPriceFuture]]</f>
        <v>0</v>
      </c>
      <c r="Y4161" s="47">
        <f>Table_Query_from_Mac10[[#This Row],[Unit Increase]]*Table_Query_from_Mac10[[#This Row],[Future-cost]]</f>
        <v>0</v>
      </c>
      <c r="Z4161" s="47">
        <f>-(Table_Query_from_Mac10[[#This Row],[Incremental Sales]]+((Table_Query_from_Mac10[[#This Row],[Incremental Sales]]*-(SUM(Summary!$S$8:$S$9)))))*Summary!$S$18</f>
        <v>0</v>
      </c>
      <c r="AA4161" s="47">
        <f>IFERROR(Table_Query_from_Mac10[[#This Row],[Incremental Cost]]/Table_Query_from_Mac10[[#This Row],[Incremental Sales]],0)</f>
        <v>0</v>
      </c>
      <c r="AB4161" s="47">
        <f>IFERROR(Table_Query_from_Mac10[[#This Row],[TotalCostFuture]]/Table_Query_from_Mac10[[#This Row],[totalsalesFuture]],0)</f>
        <v>0.38725868725868723</v>
      </c>
      <c r="AN4161" s="31">
        <v>36</v>
      </c>
      <c r="AO4161">
        <f t="shared" si="128"/>
        <v>9</v>
      </c>
      <c r="AQ4161" s="31">
        <v>74.010000000000005</v>
      </c>
      <c r="AR4161">
        <f t="shared" si="129"/>
        <v>25.9</v>
      </c>
    </row>
    <row r="4162" spans="1:44" x14ac:dyDescent="0.25">
      <c r="A4162">
        <v>90399</v>
      </c>
      <c r="B4162">
        <v>18</v>
      </c>
      <c r="C4162" t="s">
        <v>56</v>
      </c>
      <c r="D4162" t="s">
        <v>81</v>
      </c>
      <c r="E4162">
        <v>12</v>
      </c>
      <c r="F4162">
        <v>0.92</v>
      </c>
      <c r="G4162">
        <v>2.54</v>
      </c>
      <c r="H4162" s="1">
        <v>44853</v>
      </c>
      <c r="I4162" s="20">
        <v>0</v>
      </c>
      <c r="J4162" s="47">
        <f>Table_Query_from_Mac10[[#This Row],[unit_price]]-(Table_Query_from_Mac10[[#This Row],[unit_price]]*(Table_Query_from_Mac10[[#This Row],[discount_pct]]/100))</f>
        <v>2.54</v>
      </c>
      <c r="K4162" s="47">
        <f>Table_Query_from_Mac10[[#This Row],[unit_cost]]</f>
        <v>0.92</v>
      </c>
      <c r="L4162" s="47">
        <f>Table_Query_from_Mac10[[#This Row],[Live-cost]]*(1+Table_Query_from_Mac10[[#This Row],[CogsIncreasebyTYPE]])</f>
        <v>0.92</v>
      </c>
      <c r="M4162" s="47">
        <f>Table_Query_from_Mac10[[#This Row],[Live-cost]]*Table_Query_from_Mac10[[#This Row],[qty_to_ship]]</f>
        <v>11.040000000000001</v>
      </c>
      <c r="N4162" s="47">
        <f>IF(Table_Query_from_Mac10[[#This Row],[item_no]]="KDA",-Table_Query_from_Mac10[[#This Row],[unit_price]],Table_Query_from_Mac10[[#This Row],[Net Unit]]*Table_Query_from_Mac10[[#This Row],[qty_to_ship]])</f>
        <v>30.48</v>
      </c>
      <c r="O4162" s="47">
        <f>SUMIFS(Summary!C:C,Summary!H:H,Table_Query_from_Mac10[[#This Row],[Juiceoc]])</f>
        <v>0</v>
      </c>
      <c r="P4162" s="47">
        <f>SUMIFS(Summary!D:D,Summary!H:H,Table_Query_from_Mac10[[#This Row],[Juiceoc]])</f>
        <v>0</v>
      </c>
      <c r="Q4162" s="47">
        <f>SUMIFS(Summary!E:E,Summary!H:H,Table_Query_from_Mac10[[#This Row],[Juiceoc]])</f>
        <v>0</v>
      </c>
      <c r="R4162" s="47">
        <f>Table_Query_from_Mac10[[#This Row],[Net Unit]]*(1+Table_Query_from_Mac10[[#This Row],[PriceIncreasebyType]])</f>
        <v>2.54</v>
      </c>
      <c r="S4162" s="47">
        <f>Table_Query_from_Mac10[[#This Row],[UnitPriceFuture]]*Table_Query_from_Mac10[[#This Row],[qtytoShipFuture]]</f>
        <v>30.48</v>
      </c>
      <c r="T4162" s="47">
        <f>ROUND(Table_Query_from_Mac10[[#This Row],[qty_to_ship]]*(1+Table_Query_from_Mac10[[#This Row],[VolumeIncreasebyType]]),0)</f>
        <v>12</v>
      </c>
      <c r="U4162" s="47">
        <f>Table_Query_from_Mac10[[#This Row],[qtytoShipFuture]]*Table_Query_from_Mac10[[#This Row],[Future-cost]]</f>
        <v>11.040000000000001</v>
      </c>
      <c r="V4162" s="47">
        <f>Table_Query_from_Mac10[[#This Row],[qtytoShipFuture]]-Table_Query_from_Mac10[[#This Row],[qty_to_ship]]</f>
        <v>0</v>
      </c>
      <c r="W4162" s="47">
        <f>Table_Query_from_Mac10[[#This Row],[UnitPriceFuture]]</f>
        <v>2.54</v>
      </c>
      <c r="X4162" s="47">
        <f>Table_Query_from_Mac10[[#This Row],[Unit Increase]]*Table_Query_from_Mac10[[#This Row],[UnitPriceFuture]]</f>
        <v>0</v>
      </c>
      <c r="Y4162" s="47">
        <f>Table_Query_from_Mac10[[#This Row],[Unit Increase]]*Table_Query_from_Mac10[[#This Row],[Future-cost]]</f>
        <v>0</v>
      </c>
      <c r="Z4162" s="47">
        <f>-(Table_Query_from_Mac10[[#This Row],[Incremental Sales]]+((Table_Query_from_Mac10[[#This Row],[Incremental Sales]]*-(SUM(Summary!$S$8:$S$9)))))*Summary!$S$18</f>
        <v>0</v>
      </c>
      <c r="AA4162" s="47">
        <f>IFERROR(Table_Query_from_Mac10[[#This Row],[Incremental Cost]]/Table_Query_from_Mac10[[#This Row],[Incremental Sales]],0)</f>
        <v>0</v>
      </c>
      <c r="AB4162" s="47">
        <f>IFERROR(Table_Query_from_Mac10[[#This Row],[TotalCostFuture]]/Table_Query_from_Mac10[[#This Row],[totalsalesFuture]],0)</f>
        <v>0.36220472440944884</v>
      </c>
      <c r="AN4162" s="30">
        <v>48</v>
      </c>
      <c r="AO4162">
        <f t="shared" si="128"/>
        <v>12</v>
      </c>
      <c r="AQ4162" s="30">
        <v>7.26</v>
      </c>
      <c r="AR4162">
        <f t="shared" si="129"/>
        <v>2.54</v>
      </c>
    </row>
    <row r="4163" spans="1:44" x14ac:dyDescent="0.25">
      <c r="A4163">
        <v>90399</v>
      </c>
      <c r="B4163">
        <v>19</v>
      </c>
      <c r="C4163" t="s">
        <v>55</v>
      </c>
      <c r="D4163" t="s">
        <v>81</v>
      </c>
      <c r="E4163">
        <v>16</v>
      </c>
      <c r="F4163">
        <v>5.45</v>
      </c>
      <c r="G4163">
        <v>13.75</v>
      </c>
      <c r="H4163" s="1">
        <v>44853</v>
      </c>
      <c r="I4163" s="20">
        <v>0</v>
      </c>
      <c r="J4163" s="47">
        <f>Table_Query_from_Mac10[[#This Row],[unit_price]]-(Table_Query_from_Mac10[[#This Row],[unit_price]]*(Table_Query_from_Mac10[[#This Row],[discount_pct]]/100))</f>
        <v>13.75</v>
      </c>
      <c r="K4163" s="47">
        <f>Table_Query_from_Mac10[[#This Row],[unit_cost]]</f>
        <v>5.45</v>
      </c>
      <c r="L4163" s="47">
        <f>Table_Query_from_Mac10[[#This Row],[Live-cost]]*(1+Table_Query_from_Mac10[[#This Row],[CogsIncreasebyTYPE]])</f>
        <v>5.45</v>
      </c>
      <c r="M4163" s="47">
        <f>Table_Query_from_Mac10[[#This Row],[Live-cost]]*Table_Query_from_Mac10[[#This Row],[qty_to_ship]]</f>
        <v>87.2</v>
      </c>
      <c r="N4163" s="47">
        <f>IF(Table_Query_from_Mac10[[#This Row],[item_no]]="KDA",-Table_Query_from_Mac10[[#This Row],[unit_price]],Table_Query_from_Mac10[[#This Row],[Net Unit]]*Table_Query_from_Mac10[[#This Row],[qty_to_ship]])</f>
        <v>220</v>
      </c>
      <c r="O4163" s="47">
        <f>SUMIFS(Summary!C:C,Summary!H:H,Table_Query_from_Mac10[[#This Row],[Juiceoc]])</f>
        <v>0</v>
      </c>
      <c r="P4163" s="47">
        <f>SUMIFS(Summary!D:D,Summary!H:H,Table_Query_from_Mac10[[#This Row],[Juiceoc]])</f>
        <v>0</v>
      </c>
      <c r="Q4163" s="47">
        <f>SUMIFS(Summary!E:E,Summary!H:H,Table_Query_from_Mac10[[#This Row],[Juiceoc]])</f>
        <v>0</v>
      </c>
      <c r="R4163" s="47">
        <f>Table_Query_from_Mac10[[#This Row],[Net Unit]]*(1+Table_Query_from_Mac10[[#This Row],[PriceIncreasebyType]])</f>
        <v>13.75</v>
      </c>
      <c r="S4163" s="47">
        <f>Table_Query_from_Mac10[[#This Row],[UnitPriceFuture]]*Table_Query_from_Mac10[[#This Row],[qtytoShipFuture]]</f>
        <v>220</v>
      </c>
      <c r="T4163" s="47">
        <f>ROUND(Table_Query_from_Mac10[[#This Row],[qty_to_ship]]*(1+Table_Query_from_Mac10[[#This Row],[VolumeIncreasebyType]]),0)</f>
        <v>16</v>
      </c>
      <c r="U4163" s="47">
        <f>Table_Query_from_Mac10[[#This Row],[qtytoShipFuture]]*Table_Query_from_Mac10[[#This Row],[Future-cost]]</f>
        <v>87.2</v>
      </c>
      <c r="V4163" s="47">
        <f>Table_Query_from_Mac10[[#This Row],[qtytoShipFuture]]-Table_Query_from_Mac10[[#This Row],[qty_to_ship]]</f>
        <v>0</v>
      </c>
      <c r="W4163" s="47">
        <f>Table_Query_from_Mac10[[#This Row],[UnitPriceFuture]]</f>
        <v>13.75</v>
      </c>
      <c r="X4163" s="47">
        <f>Table_Query_from_Mac10[[#This Row],[Unit Increase]]*Table_Query_from_Mac10[[#This Row],[UnitPriceFuture]]</f>
        <v>0</v>
      </c>
      <c r="Y4163" s="47">
        <f>Table_Query_from_Mac10[[#This Row],[Unit Increase]]*Table_Query_from_Mac10[[#This Row],[Future-cost]]</f>
        <v>0</v>
      </c>
      <c r="Z4163" s="47">
        <f>-(Table_Query_from_Mac10[[#This Row],[Incremental Sales]]+((Table_Query_from_Mac10[[#This Row],[Incremental Sales]]*-(SUM(Summary!$S$8:$S$9)))))*Summary!$S$18</f>
        <v>0</v>
      </c>
      <c r="AA4163" s="47">
        <f>IFERROR(Table_Query_from_Mac10[[#This Row],[Incremental Cost]]/Table_Query_from_Mac10[[#This Row],[Incremental Sales]],0)</f>
        <v>0</v>
      </c>
      <c r="AB4163" s="47">
        <f>IFERROR(Table_Query_from_Mac10[[#This Row],[TotalCostFuture]]/Table_Query_from_Mac10[[#This Row],[totalsalesFuture]],0)</f>
        <v>0.39636363636363636</v>
      </c>
      <c r="AN4163" s="31">
        <v>64</v>
      </c>
      <c r="AO4163">
        <f t="shared" ref="AO4163:AO4226" si="130">CEILING(AN4163/4,1)</f>
        <v>16</v>
      </c>
      <c r="AQ4163" s="31">
        <v>39.28</v>
      </c>
      <c r="AR4163">
        <f t="shared" ref="AR4163:AR4226" si="131">ROUND(AQ4163/5*1.75,2)</f>
        <v>13.75</v>
      </c>
    </row>
    <row r="4164" spans="1:44" x14ac:dyDescent="0.25">
      <c r="A4164">
        <v>90417</v>
      </c>
      <c r="B4164">
        <v>1</v>
      </c>
      <c r="C4164" t="s">
        <v>86</v>
      </c>
      <c r="D4164" t="s">
        <v>79</v>
      </c>
      <c r="E4164">
        <v>30</v>
      </c>
      <c r="F4164">
        <v>1.2</v>
      </c>
      <c r="G4164">
        <v>3.91</v>
      </c>
      <c r="H4164" s="1">
        <v>44862</v>
      </c>
      <c r="I4164" s="20">
        <v>0</v>
      </c>
      <c r="J4164" s="47">
        <f>Table_Query_from_Mac10[[#This Row],[unit_price]]-(Table_Query_from_Mac10[[#This Row],[unit_price]]*(Table_Query_from_Mac10[[#This Row],[discount_pct]]/100))</f>
        <v>3.91</v>
      </c>
      <c r="K4164" s="47">
        <f>Table_Query_from_Mac10[[#This Row],[unit_cost]]</f>
        <v>1.2</v>
      </c>
      <c r="L4164" s="47">
        <f>Table_Query_from_Mac10[[#This Row],[Live-cost]]*(1+Table_Query_from_Mac10[[#This Row],[CogsIncreasebyTYPE]])</f>
        <v>1.2</v>
      </c>
      <c r="M4164" s="47">
        <f>Table_Query_from_Mac10[[#This Row],[Live-cost]]*Table_Query_from_Mac10[[#This Row],[qty_to_ship]]</f>
        <v>36</v>
      </c>
      <c r="N4164" s="47">
        <f>IF(Table_Query_from_Mac10[[#This Row],[item_no]]="KDA",-Table_Query_from_Mac10[[#This Row],[unit_price]],Table_Query_from_Mac10[[#This Row],[Net Unit]]*Table_Query_from_Mac10[[#This Row],[qty_to_ship]])</f>
        <v>117.30000000000001</v>
      </c>
      <c r="O4164" s="47">
        <f>SUMIFS(Summary!C:C,Summary!H:H,Table_Query_from_Mac10[[#This Row],[Juiceoc]])</f>
        <v>0</v>
      </c>
      <c r="P4164" s="47">
        <f>SUMIFS(Summary!D:D,Summary!H:H,Table_Query_from_Mac10[[#This Row],[Juiceoc]])</f>
        <v>0</v>
      </c>
      <c r="Q4164" s="47">
        <f>SUMIFS(Summary!E:E,Summary!H:H,Table_Query_from_Mac10[[#This Row],[Juiceoc]])</f>
        <v>0</v>
      </c>
      <c r="R4164" s="47">
        <f>Table_Query_from_Mac10[[#This Row],[Net Unit]]*(1+Table_Query_from_Mac10[[#This Row],[PriceIncreasebyType]])</f>
        <v>3.91</v>
      </c>
      <c r="S4164" s="47">
        <f>Table_Query_from_Mac10[[#This Row],[UnitPriceFuture]]*Table_Query_from_Mac10[[#This Row],[qtytoShipFuture]]</f>
        <v>117.30000000000001</v>
      </c>
      <c r="T4164" s="47">
        <f>ROUND(Table_Query_from_Mac10[[#This Row],[qty_to_ship]]*(1+Table_Query_from_Mac10[[#This Row],[VolumeIncreasebyType]]),0)</f>
        <v>30</v>
      </c>
      <c r="U4164" s="47">
        <f>Table_Query_from_Mac10[[#This Row],[qtytoShipFuture]]*Table_Query_from_Mac10[[#This Row],[Future-cost]]</f>
        <v>36</v>
      </c>
      <c r="V4164" s="47">
        <f>Table_Query_from_Mac10[[#This Row],[qtytoShipFuture]]-Table_Query_from_Mac10[[#This Row],[qty_to_ship]]</f>
        <v>0</v>
      </c>
      <c r="W4164" s="47">
        <f>Table_Query_from_Mac10[[#This Row],[UnitPriceFuture]]</f>
        <v>3.91</v>
      </c>
      <c r="X4164" s="47">
        <f>Table_Query_from_Mac10[[#This Row],[Unit Increase]]*Table_Query_from_Mac10[[#This Row],[UnitPriceFuture]]</f>
        <v>0</v>
      </c>
      <c r="Y4164" s="47">
        <f>Table_Query_from_Mac10[[#This Row],[Unit Increase]]*Table_Query_from_Mac10[[#This Row],[Future-cost]]</f>
        <v>0</v>
      </c>
      <c r="Z4164" s="47">
        <f>-(Table_Query_from_Mac10[[#This Row],[Incremental Sales]]+((Table_Query_from_Mac10[[#This Row],[Incremental Sales]]*-(SUM(Summary!$S$8:$S$9)))))*Summary!$S$18</f>
        <v>0</v>
      </c>
      <c r="AA4164" s="47">
        <f>IFERROR(Table_Query_from_Mac10[[#This Row],[Incremental Cost]]/Table_Query_from_Mac10[[#This Row],[Incremental Sales]],0)</f>
        <v>0</v>
      </c>
      <c r="AB4164" s="47">
        <f>IFERROR(Table_Query_from_Mac10[[#This Row],[TotalCostFuture]]/Table_Query_from_Mac10[[#This Row],[totalsalesFuture]],0)</f>
        <v>0.30690537084398972</v>
      </c>
      <c r="AN4164" s="30">
        <v>120</v>
      </c>
      <c r="AO4164">
        <f t="shared" si="130"/>
        <v>30</v>
      </c>
      <c r="AQ4164" s="30">
        <v>11.17</v>
      </c>
      <c r="AR4164">
        <f t="shared" si="131"/>
        <v>3.91</v>
      </c>
    </row>
    <row r="4165" spans="1:44" x14ac:dyDescent="0.25">
      <c r="A4165">
        <v>90417</v>
      </c>
      <c r="B4165">
        <v>2</v>
      </c>
      <c r="C4165" t="s">
        <v>86</v>
      </c>
      <c r="D4165" t="s">
        <v>79</v>
      </c>
      <c r="E4165">
        <v>5</v>
      </c>
      <c r="F4165">
        <v>5.77</v>
      </c>
      <c r="G4165">
        <v>24.47</v>
      </c>
      <c r="H4165" s="1">
        <v>44862</v>
      </c>
      <c r="I4165" s="20">
        <v>0</v>
      </c>
      <c r="J4165" s="47">
        <f>Table_Query_from_Mac10[[#This Row],[unit_price]]-(Table_Query_from_Mac10[[#This Row],[unit_price]]*(Table_Query_from_Mac10[[#This Row],[discount_pct]]/100))</f>
        <v>24.47</v>
      </c>
      <c r="K4165" s="47">
        <f>Table_Query_from_Mac10[[#This Row],[unit_cost]]</f>
        <v>5.77</v>
      </c>
      <c r="L4165" s="47">
        <f>Table_Query_from_Mac10[[#This Row],[Live-cost]]*(1+Table_Query_from_Mac10[[#This Row],[CogsIncreasebyTYPE]])</f>
        <v>5.77</v>
      </c>
      <c r="M4165" s="47">
        <f>Table_Query_from_Mac10[[#This Row],[Live-cost]]*Table_Query_from_Mac10[[#This Row],[qty_to_ship]]</f>
        <v>28.849999999999998</v>
      </c>
      <c r="N4165" s="47">
        <f>IF(Table_Query_from_Mac10[[#This Row],[item_no]]="KDA",-Table_Query_from_Mac10[[#This Row],[unit_price]],Table_Query_from_Mac10[[#This Row],[Net Unit]]*Table_Query_from_Mac10[[#This Row],[qty_to_ship]])</f>
        <v>122.35</v>
      </c>
      <c r="O4165" s="47">
        <f>SUMIFS(Summary!C:C,Summary!H:H,Table_Query_from_Mac10[[#This Row],[Juiceoc]])</f>
        <v>0</v>
      </c>
      <c r="P4165" s="47">
        <f>SUMIFS(Summary!D:D,Summary!H:H,Table_Query_from_Mac10[[#This Row],[Juiceoc]])</f>
        <v>0</v>
      </c>
      <c r="Q4165" s="47">
        <f>SUMIFS(Summary!E:E,Summary!H:H,Table_Query_from_Mac10[[#This Row],[Juiceoc]])</f>
        <v>0</v>
      </c>
      <c r="R4165" s="47">
        <f>Table_Query_from_Mac10[[#This Row],[Net Unit]]*(1+Table_Query_from_Mac10[[#This Row],[PriceIncreasebyType]])</f>
        <v>24.47</v>
      </c>
      <c r="S4165" s="47">
        <f>Table_Query_from_Mac10[[#This Row],[UnitPriceFuture]]*Table_Query_from_Mac10[[#This Row],[qtytoShipFuture]]</f>
        <v>122.35</v>
      </c>
      <c r="T4165" s="47">
        <f>ROUND(Table_Query_from_Mac10[[#This Row],[qty_to_ship]]*(1+Table_Query_from_Mac10[[#This Row],[VolumeIncreasebyType]]),0)</f>
        <v>5</v>
      </c>
      <c r="U4165" s="47">
        <f>Table_Query_from_Mac10[[#This Row],[qtytoShipFuture]]*Table_Query_from_Mac10[[#This Row],[Future-cost]]</f>
        <v>28.849999999999998</v>
      </c>
      <c r="V4165" s="47">
        <f>Table_Query_from_Mac10[[#This Row],[qtytoShipFuture]]-Table_Query_from_Mac10[[#This Row],[qty_to_ship]]</f>
        <v>0</v>
      </c>
      <c r="W4165" s="47">
        <f>Table_Query_from_Mac10[[#This Row],[UnitPriceFuture]]</f>
        <v>24.47</v>
      </c>
      <c r="X4165" s="47">
        <f>Table_Query_from_Mac10[[#This Row],[Unit Increase]]*Table_Query_from_Mac10[[#This Row],[UnitPriceFuture]]</f>
        <v>0</v>
      </c>
      <c r="Y4165" s="47">
        <f>Table_Query_from_Mac10[[#This Row],[Unit Increase]]*Table_Query_from_Mac10[[#This Row],[Future-cost]]</f>
        <v>0</v>
      </c>
      <c r="Z4165" s="47">
        <f>-(Table_Query_from_Mac10[[#This Row],[Incremental Sales]]+((Table_Query_from_Mac10[[#This Row],[Incremental Sales]]*-(SUM(Summary!$S$8:$S$9)))))*Summary!$S$18</f>
        <v>0</v>
      </c>
      <c r="AA4165" s="47">
        <f>IFERROR(Table_Query_from_Mac10[[#This Row],[Incremental Cost]]/Table_Query_from_Mac10[[#This Row],[Incremental Sales]],0)</f>
        <v>0</v>
      </c>
      <c r="AB4165" s="47">
        <f>IFERROR(Table_Query_from_Mac10[[#This Row],[TotalCostFuture]]/Table_Query_from_Mac10[[#This Row],[totalsalesFuture]],0)</f>
        <v>0.23579893747445851</v>
      </c>
      <c r="AN4165" s="31">
        <v>20</v>
      </c>
      <c r="AO4165">
        <f t="shared" si="130"/>
        <v>5</v>
      </c>
      <c r="AQ4165" s="31">
        <v>69.900000000000006</v>
      </c>
      <c r="AR4165">
        <f t="shared" si="131"/>
        <v>24.47</v>
      </c>
    </row>
    <row r="4166" spans="1:44" x14ac:dyDescent="0.25">
      <c r="A4166">
        <v>90417</v>
      </c>
      <c r="B4166">
        <v>3</v>
      </c>
      <c r="C4166" t="s">
        <v>86</v>
      </c>
      <c r="D4166" t="s">
        <v>79</v>
      </c>
      <c r="E4166">
        <v>20</v>
      </c>
      <c r="F4166">
        <v>2.92</v>
      </c>
      <c r="G4166">
        <v>11.79</v>
      </c>
      <c r="H4166" s="1">
        <v>44862</v>
      </c>
      <c r="I4166" s="20">
        <v>0</v>
      </c>
      <c r="J4166" s="47">
        <f>Table_Query_from_Mac10[[#This Row],[unit_price]]-(Table_Query_from_Mac10[[#This Row],[unit_price]]*(Table_Query_from_Mac10[[#This Row],[discount_pct]]/100))</f>
        <v>11.79</v>
      </c>
      <c r="K4166" s="47">
        <f>Table_Query_from_Mac10[[#This Row],[unit_cost]]</f>
        <v>2.92</v>
      </c>
      <c r="L4166" s="47">
        <f>Table_Query_from_Mac10[[#This Row],[Live-cost]]*(1+Table_Query_from_Mac10[[#This Row],[CogsIncreasebyTYPE]])</f>
        <v>2.92</v>
      </c>
      <c r="M4166" s="47">
        <f>Table_Query_from_Mac10[[#This Row],[Live-cost]]*Table_Query_from_Mac10[[#This Row],[qty_to_ship]]</f>
        <v>58.4</v>
      </c>
      <c r="N4166" s="47">
        <f>IF(Table_Query_from_Mac10[[#This Row],[item_no]]="KDA",-Table_Query_from_Mac10[[#This Row],[unit_price]],Table_Query_from_Mac10[[#This Row],[Net Unit]]*Table_Query_from_Mac10[[#This Row],[qty_to_ship]])</f>
        <v>235.79999999999998</v>
      </c>
      <c r="O4166" s="47">
        <f>SUMIFS(Summary!C:C,Summary!H:H,Table_Query_from_Mac10[[#This Row],[Juiceoc]])</f>
        <v>0</v>
      </c>
      <c r="P4166" s="47">
        <f>SUMIFS(Summary!D:D,Summary!H:H,Table_Query_from_Mac10[[#This Row],[Juiceoc]])</f>
        <v>0</v>
      </c>
      <c r="Q4166" s="47">
        <f>SUMIFS(Summary!E:E,Summary!H:H,Table_Query_from_Mac10[[#This Row],[Juiceoc]])</f>
        <v>0</v>
      </c>
      <c r="R4166" s="47">
        <f>Table_Query_from_Mac10[[#This Row],[Net Unit]]*(1+Table_Query_from_Mac10[[#This Row],[PriceIncreasebyType]])</f>
        <v>11.79</v>
      </c>
      <c r="S4166" s="47">
        <f>Table_Query_from_Mac10[[#This Row],[UnitPriceFuture]]*Table_Query_from_Mac10[[#This Row],[qtytoShipFuture]]</f>
        <v>235.79999999999998</v>
      </c>
      <c r="T4166" s="47">
        <f>ROUND(Table_Query_from_Mac10[[#This Row],[qty_to_ship]]*(1+Table_Query_from_Mac10[[#This Row],[VolumeIncreasebyType]]),0)</f>
        <v>20</v>
      </c>
      <c r="U4166" s="47">
        <f>Table_Query_from_Mac10[[#This Row],[qtytoShipFuture]]*Table_Query_from_Mac10[[#This Row],[Future-cost]]</f>
        <v>58.4</v>
      </c>
      <c r="V4166" s="47">
        <f>Table_Query_from_Mac10[[#This Row],[qtytoShipFuture]]-Table_Query_from_Mac10[[#This Row],[qty_to_ship]]</f>
        <v>0</v>
      </c>
      <c r="W4166" s="47">
        <f>Table_Query_from_Mac10[[#This Row],[UnitPriceFuture]]</f>
        <v>11.79</v>
      </c>
      <c r="X4166" s="47">
        <f>Table_Query_from_Mac10[[#This Row],[Unit Increase]]*Table_Query_from_Mac10[[#This Row],[UnitPriceFuture]]</f>
        <v>0</v>
      </c>
      <c r="Y4166" s="47">
        <f>Table_Query_from_Mac10[[#This Row],[Unit Increase]]*Table_Query_from_Mac10[[#This Row],[Future-cost]]</f>
        <v>0</v>
      </c>
      <c r="Z4166" s="47">
        <f>-(Table_Query_from_Mac10[[#This Row],[Incremental Sales]]+((Table_Query_from_Mac10[[#This Row],[Incremental Sales]]*-(SUM(Summary!$S$8:$S$9)))))*Summary!$S$18</f>
        <v>0</v>
      </c>
      <c r="AA4166" s="47">
        <f>IFERROR(Table_Query_from_Mac10[[#This Row],[Incremental Cost]]/Table_Query_from_Mac10[[#This Row],[Incremental Sales]],0)</f>
        <v>0</v>
      </c>
      <c r="AB4166" s="47">
        <f>IFERROR(Table_Query_from_Mac10[[#This Row],[TotalCostFuture]]/Table_Query_from_Mac10[[#This Row],[totalsalesFuture]],0)</f>
        <v>0.24766751484308738</v>
      </c>
      <c r="AN4166" s="30">
        <v>80</v>
      </c>
      <c r="AO4166">
        <f t="shared" si="130"/>
        <v>20</v>
      </c>
      <c r="AQ4166" s="30">
        <v>33.68</v>
      </c>
      <c r="AR4166">
        <f t="shared" si="131"/>
        <v>11.79</v>
      </c>
    </row>
    <row r="4167" spans="1:44" x14ac:dyDescent="0.25">
      <c r="A4167">
        <v>90417</v>
      </c>
      <c r="B4167">
        <v>4</v>
      </c>
      <c r="C4167" t="s">
        <v>86</v>
      </c>
      <c r="D4167" t="s">
        <v>79</v>
      </c>
      <c r="E4167">
        <v>15</v>
      </c>
      <c r="F4167">
        <v>2.42</v>
      </c>
      <c r="G4167">
        <v>9.48</v>
      </c>
      <c r="H4167" s="1">
        <v>44862</v>
      </c>
      <c r="I4167" s="20">
        <v>0</v>
      </c>
      <c r="J4167" s="47">
        <f>Table_Query_from_Mac10[[#This Row],[unit_price]]-(Table_Query_from_Mac10[[#This Row],[unit_price]]*(Table_Query_from_Mac10[[#This Row],[discount_pct]]/100))</f>
        <v>9.48</v>
      </c>
      <c r="K4167" s="47">
        <f>Table_Query_from_Mac10[[#This Row],[unit_cost]]</f>
        <v>2.42</v>
      </c>
      <c r="L4167" s="47">
        <f>Table_Query_from_Mac10[[#This Row],[Live-cost]]*(1+Table_Query_from_Mac10[[#This Row],[CogsIncreasebyTYPE]])</f>
        <v>2.42</v>
      </c>
      <c r="M4167" s="47">
        <f>Table_Query_from_Mac10[[#This Row],[Live-cost]]*Table_Query_from_Mac10[[#This Row],[qty_to_ship]]</f>
        <v>36.299999999999997</v>
      </c>
      <c r="N4167" s="47">
        <f>IF(Table_Query_from_Mac10[[#This Row],[item_no]]="KDA",-Table_Query_from_Mac10[[#This Row],[unit_price]],Table_Query_from_Mac10[[#This Row],[Net Unit]]*Table_Query_from_Mac10[[#This Row],[qty_to_ship]])</f>
        <v>142.20000000000002</v>
      </c>
      <c r="O4167" s="47">
        <f>SUMIFS(Summary!C:C,Summary!H:H,Table_Query_from_Mac10[[#This Row],[Juiceoc]])</f>
        <v>0</v>
      </c>
      <c r="P4167" s="47">
        <f>SUMIFS(Summary!D:D,Summary!H:H,Table_Query_from_Mac10[[#This Row],[Juiceoc]])</f>
        <v>0</v>
      </c>
      <c r="Q4167" s="47">
        <f>SUMIFS(Summary!E:E,Summary!H:H,Table_Query_from_Mac10[[#This Row],[Juiceoc]])</f>
        <v>0</v>
      </c>
      <c r="R4167" s="47">
        <f>Table_Query_from_Mac10[[#This Row],[Net Unit]]*(1+Table_Query_from_Mac10[[#This Row],[PriceIncreasebyType]])</f>
        <v>9.48</v>
      </c>
      <c r="S4167" s="47">
        <f>Table_Query_from_Mac10[[#This Row],[UnitPriceFuture]]*Table_Query_from_Mac10[[#This Row],[qtytoShipFuture]]</f>
        <v>142.20000000000002</v>
      </c>
      <c r="T4167" s="47">
        <f>ROUND(Table_Query_from_Mac10[[#This Row],[qty_to_ship]]*(1+Table_Query_from_Mac10[[#This Row],[VolumeIncreasebyType]]),0)</f>
        <v>15</v>
      </c>
      <c r="U4167" s="47">
        <f>Table_Query_from_Mac10[[#This Row],[qtytoShipFuture]]*Table_Query_from_Mac10[[#This Row],[Future-cost]]</f>
        <v>36.299999999999997</v>
      </c>
      <c r="V4167" s="47">
        <f>Table_Query_from_Mac10[[#This Row],[qtytoShipFuture]]-Table_Query_from_Mac10[[#This Row],[qty_to_ship]]</f>
        <v>0</v>
      </c>
      <c r="W4167" s="47">
        <f>Table_Query_from_Mac10[[#This Row],[UnitPriceFuture]]</f>
        <v>9.48</v>
      </c>
      <c r="X4167" s="47">
        <f>Table_Query_from_Mac10[[#This Row],[Unit Increase]]*Table_Query_from_Mac10[[#This Row],[UnitPriceFuture]]</f>
        <v>0</v>
      </c>
      <c r="Y4167" s="47">
        <f>Table_Query_from_Mac10[[#This Row],[Unit Increase]]*Table_Query_from_Mac10[[#This Row],[Future-cost]]</f>
        <v>0</v>
      </c>
      <c r="Z4167" s="47">
        <f>-(Table_Query_from_Mac10[[#This Row],[Incremental Sales]]+((Table_Query_from_Mac10[[#This Row],[Incremental Sales]]*-(SUM(Summary!$S$8:$S$9)))))*Summary!$S$18</f>
        <v>0</v>
      </c>
      <c r="AA4167" s="47">
        <f>IFERROR(Table_Query_from_Mac10[[#This Row],[Incremental Cost]]/Table_Query_from_Mac10[[#This Row],[Incremental Sales]],0)</f>
        <v>0</v>
      </c>
      <c r="AB4167" s="47">
        <f>IFERROR(Table_Query_from_Mac10[[#This Row],[TotalCostFuture]]/Table_Query_from_Mac10[[#This Row],[totalsalesFuture]],0)</f>
        <v>0.25527426160337546</v>
      </c>
      <c r="AN4167" s="31">
        <v>60</v>
      </c>
      <c r="AO4167">
        <f t="shared" si="130"/>
        <v>15</v>
      </c>
      <c r="AQ4167" s="31">
        <v>27.08</v>
      </c>
      <c r="AR4167">
        <f t="shared" si="131"/>
        <v>9.48</v>
      </c>
    </row>
    <row r="4168" spans="1:44" x14ac:dyDescent="0.25">
      <c r="A4168">
        <v>90417</v>
      </c>
      <c r="B4168">
        <v>5</v>
      </c>
      <c r="C4168" t="s">
        <v>85</v>
      </c>
      <c r="D4168" t="s">
        <v>79</v>
      </c>
      <c r="E4168">
        <v>3</v>
      </c>
      <c r="F4168">
        <v>7.47</v>
      </c>
      <c r="G4168">
        <v>17.760000000000002</v>
      </c>
      <c r="H4168" s="1">
        <v>44862</v>
      </c>
      <c r="I4168" s="20">
        <v>0</v>
      </c>
      <c r="J4168" s="47">
        <f>Table_Query_from_Mac10[[#This Row],[unit_price]]-(Table_Query_from_Mac10[[#This Row],[unit_price]]*(Table_Query_from_Mac10[[#This Row],[discount_pct]]/100))</f>
        <v>17.760000000000002</v>
      </c>
      <c r="K4168" s="47">
        <f>Table_Query_from_Mac10[[#This Row],[unit_cost]]</f>
        <v>7.47</v>
      </c>
      <c r="L4168" s="47">
        <f>Table_Query_from_Mac10[[#This Row],[Live-cost]]*(1+Table_Query_from_Mac10[[#This Row],[CogsIncreasebyTYPE]])</f>
        <v>7.47</v>
      </c>
      <c r="M4168" s="47">
        <f>Table_Query_from_Mac10[[#This Row],[Live-cost]]*Table_Query_from_Mac10[[#This Row],[qty_to_ship]]</f>
        <v>22.41</v>
      </c>
      <c r="N4168" s="47">
        <f>IF(Table_Query_from_Mac10[[#This Row],[item_no]]="KDA",-Table_Query_from_Mac10[[#This Row],[unit_price]],Table_Query_from_Mac10[[#This Row],[Net Unit]]*Table_Query_from_Mac10[[#This Row],[qty_to_ship]])</f>
        <v>53.28</v>
      </c>
      <c r="O4168" s="47">
        <f>SUMIFS(Summary!C:C,Summary!H:H,Table_Query_from_Mac10[[#This Row],[Juiceoc]])</f>
        <v>0</v>
      </c>
      <c r="P4168" s="47">
        <f>SUMIFS(Summary!D:D,Summary!H:H,Table_Query_from_Mac10[[#This Row],[Juiceoc]])</f>
        <v>0</v>
      </c>
      <c r="Q4168" s="47">
        <f>SUMIFS(Summary!E:E,Summary!H:H,Table_Query_from_Mac10[[#This Row],[Juiceoc]])</f>
        <v>0</v>
      </c>
      <c r="R4168" s="47">
        <f>Table_Query_from_Mac10[[#This Row],[Net Unit]]*(1+Table_Query_from_Mac10[[#This Row],[PriceIncreasebyType]])</f>
        <v>17.760000000000002</v>
      </c>
      <c r="S4168" s="47">
        <f>Table_Query_from_Mac10[[#This Row],[UnitPriceFuture]]*Table_Query_from_Mac10[[#This Row],[qtytoShipFuture]]</f>
        <v>53.28</v>
      </c>
      <c r="T4168" s="47">
        <f>ROUND(Table_Query_from_Mac10[[#This Row],[qty_to_ship]]*(1+Table_Query_from_Mac10[[#This Row],[VolumeIncreasebyType]]),0)</f>
        <v>3</v>
      </c>
      <c r="U4168" s="47">
        <f>Table_Query_from_Mac10[[#This Row],[qtytoShipFuture]]*Table_Query_from_Mac10[[#This Row],[Future-cost]]</f>
        <v>22.41</v>
      </c>
      <c r="V4168" s="47">
        <f>Table_Query_from_Mac10[[#This Row],[qtytoShipFuture]]-Table_Query_from_Mac10[[#This Row],[qty_to_ship]]</f>
        <v>0</v>
      </c>
      <c r="W4168" s="47">
        <f>Table_Query_from_Mac10[[#This Row],[UnitPriceFuture]]</f>
        <v>17.760000000000002</v>
      </c>
      <c r="X4168" s="47">
        <f>Table_Query_from_Mac10[[#This Row],[Unit Increase]]*Table_Query_from_Mac10[[#This Row],[UnitPriceFuture]]</f>
        <v>0</v>
      </c>
      <c r="Y4168" s="47">
        <f>Table_Query_from_Mac10[[#This Row],[Unit Increase]]*Table_Query_from_Mac10[[#This Row],[Future-cost]]</f>
        <v>0</v>
      </c>
      <c r="Z4168" s="47">
        <f>-(Table_Query_from_Mac10[[#This Row],[Incremental Sales]]+((Table_Query_from_Mac10[[#This Row],[Incremental Sales]]*-(SUM(Summary!$S$8:$S$9)))))*Summary!$S$18</f>
        <v>0</v>
      </c>
      <c r="AA4168" s="47">
        <f>IFERROR(Table_Query_from_Mac10[[#This Row],[Incremental Cost]]/Table_Query_from_Mac10[[#This Row],[Incremental Sales]],0)</f>
        <v>0</v>
      </c>
      <c r="AB4168" s="47">
        <f>IFERROR(Table_Query_from_Mac10[[#This Row],[TotalCostFuture]]/Table_Query_from_Mac10[[#This Row],[totalsalesFuture]],0)</f>
        <v>0.42060810810810811</v>
      </c>
      <c r="AN4168" s="30">
        <v>12</v>
      </c>
      <c r="AO4168">
        <f t="shared" si="130"/>
        <v>3</v>
      </c>
      <c r="AQ4168" s="30">
        <v>50.73</v>
      </c>
      <c r="AR4168">
        <f t="shared" si="131"/>
        <v>17.760000000000002</v>
      </c>
    </row>
    <row r="4169" spans="1:44" x14ac:dyDescent="0.25">
      <c r="A4169">
        <v>90417</v>
      </c>
      <c r="B4169">
        <v>6</v>
      </c>
      <c r="C4169" t="s">
        <v>86</v>
      </c>
      <c r="D4169" t="s">
        <v>79</v>
      </c>
      <c r="E4169">
        <v>48</v>
      </c>
      <c r="F4169">
        <v>6.95</v>
      </c>
      <c r="G4169">
        <v>16.170000000000002</v>
      </c>
      <c r="H4169" s="1">
        <v>44862</v>
      </c>
      <c r="I4169" s="20">
        <v>0</v>
      </c>
      <c r="J4169" s="47">
        <f>Table_Query_from_Mac10[[#This Row],[unit_price]]-(Table_Query_from_Mac10[[#This Row],[unit_price]]*(Table_Query_from_Mac10[[#This Row],[discount_pct]]/100))</f>
        <v>16.170000000000002</v>
      </c>
      <c r="K4169" s="47">
        <f>Table_Query_from_Mac10[[#This Row],[unit_cost]]</f>
        <v>6.95</v>
      </c>
      <c r="L4169" s="47">
        <f>Table_Query_from_Mac10[[#This Row],[Live-cost]]*(1+Table_Query_from_Mac10[[#This Row],[CogsIncreasebyTYPE]])</f>
        <v>6.95</v>
      </c>
      <c r="M4169" s="47">
        <f>Table_Query_from_Mac10[[#This Row],[Live-cost]]*Table_Query_from_Mac10[[#This Row],[qty_to_ship]]</f>
        <v>333.6</v>
      </c>
      <c r="N4169" s="47">
        <f>IF(Table_Query_from_Mac10[[#This Row],[item_no]]="KDA",-Table_Query_from_Mac10[[#This Row],[unit_price]],Table_Query_from_Mac10[[#This Row],[Net Unit]]*Table_Query_from_Mac10[[#This Row],[qty_to_ship]])</f>
        <v>776.16000000000008</v>
      </c>
      <c r="O4169" s="47">
        <f>SUMIFS(Summary!C:C,Summary!H:H,Table_Query_from_Mac10[[#This Row],[Juiceoc]])</f>
        <v>0</v>
      </c>
      <c r="P4169" s="47">
        <f>SUMIFS(Summary!D:D,Summary!H:H,Table_Query_from_Mac10[[#This Row],[Juiceoc]])</f>
        <v>0</v>
      </c>
      <c r="Q4169" s="47">
        <f>SUMIFS(Summary!E:E,Summary!H:H,Table_Query_from_Mac10[[#This Row],[Juiceoc]])</f>
        <v>0</v>
      </c>
      <c r="R4169" s="47">
        <f>Table_Query_from_Mac10[[#This Row],[Net Unit]]*(1+Table_Query_from_Mac10[[#This Row],[PriceIncreasebyType]])</f>
        <v>16.170000000000002</v>
      </c>
      <c r="S4169" s="47">
        <f>Table_Query_from_Mac10[[#This Row],[UnitPriceFuture]]*Table_Query_from_Mac10[[#This Row],[qtytoShipFuture]]</f>
        <v>776.16000000000008</v>
      </c>
      <c r="T4169" s="47">
        <f>ROUND(Table_Query_from_Mac10[[#This Row],[qty_to_ship]]*(1+Table_Query_from_Mac10[[#This Row],[VolumeIncreasebyType]]),0)</f>
        <v>48</v>
      </c>
      <c r="U4169" s="47">
        <f>Table_Query_from_Mac10[[#This Row],[qtytoShipFuture]]*Table_Query_from_Mac10[[#This Row],[Future-cost]]</f>
        <v>333.6</v>
      </c>
      <c r="V4169" s="47">
        <f>Table_Query_from_Mac10[[#This Row],[qtytoShipFuture]]-Table_Query_from_Mac10[[#This Row],[qty_to_ship]]</f>
        <v>0</v>
      </c>
      <c r="W4169" s="47">
        <f>Table_Query_from_Mac10[[#This Row],[UnitPriceFuture]]</f>
        <v>16.170000000000002</v>
      </c>
      <c r="X4169" s="47">
        <f>Table_Query_from_Mac10[[#This Row],[Unit Increase]]*Table_Query_from_Mac10[[#This Row],[UnitPriceFuture]]</f>
        <v>0</v>
      </c>
      <c r="Y4169" s="47">
        <f>Table_Query_from_Mac10[[#This Row],[Unit Increase]]*Table_Query_from_Mac10[[#This Row],[Future-cost]]</f>
        <v>0</v>
      </c>
      <c r="Z4169" s="47">
        <f>-(Table_Query_from_Mac10[[#This Row],[Incremental Sales]]+((Table_Query_from_Mac10[[#This Row],[Incremental Sales]]*-(SUM(Summary!$S$8:$S$9)))))*Summary!$S$18</f>
        <v>0</v>
      </c>
      <c r="AA4169" s="47">
        <f>IFERROR(Table_Query_from_Mac10[[#This Row],[Incremental Cost]]/Table_Query_from_Mac10[[#This Row],[Incremental Sales]],0)</f>
        <v>0</v>
      </c>
      <c r="AB4169" s="47">
        <f>IFERROR(Table_Query_from_Mac10[[#This Row],[TotalCostFuture]]/Table_Query_from_Mac10[[#This Row],[totalsalesFuture]],0)</f>
        <v>0.42980828695114409</v>
      </c>
      <c r="AN4169" s="31">
        <v>192</v>
      </c>
      <c r="AO4169">
        <f t="shared" si="130"/>
        <v>48</v>
      </c>
      <c r="AQ4169" s="31">
        <v>46.2</v>
      </c>
      <c r="AR4169">
        <f t="shared" si="131"/>
        <v>16.170000000000002</v>
      </c>
    </row>
    <row r="4170" spans="1:44" x14ac:dyDescent="0.25">
      <c r="A4170">
        <v>90417</v>
      </c>
      <c r="B4170">
        <v>7</v>
      </c>
      <c r="C4170" t="s">
        <v>86</v>
      </c>
      <c r="D4170" t="s">
        <v>79</v>
      </c>
      <c r="E4170">
        <v>48</v>
      </c>
      <c r="F4170">
        <v>6.33</v>
      </c>
      <c r="G4170">
        <v>14.79</v>
      </c>
      <c r="H4170" s="1">
        <v>44862</v>
      </c>
      <c r="I4170" s="20">
        <v>0</v>
      </c>
      <c r="J4170" s="47">
        <f>Table_Query_from_Mac10[[#This Row],[unit_price]]-(Table_Query_from_Mac10[[#This Row],[unit_price]]*(Table_Query_from_Mac10[[#This Row],[discount_pct]]/100))</f>
        <v>14.79</v>
      </c>
      <c r="K4170" s="47">
        <f>Table_Query_from_Mac10[[#This Row],[unit_cost]]</f>
        <v>6.33</v>
      </c>
      <c r="L4170" s="47">
        <f>Table_Query_from_Mac10[[#This Row],[Live-cost]]*(1+Table_Query_from_Mac10[[#This Row],[CogsIncreasebyTYPE]])</f>
        <v>6.33</v>
      </c>
      <c r="M4170" s="47">
        <f>Table_Query_from_Mac10[[#This Row],[Live-cost]]*Table_Query_from_Mac10[[#This Row],[qty_to_ship]]</f>
        <v>303.84000000000003</v>
      </c>
      <c r="N4170" s="47">
        <f>IF(Table_Query_from_Mac10[[#This Row],[item_no]]="KDA",-Table_Query_from_Mac10[[#This Row],[unit_price]],Table_Query_from_Mac10[[#This Row],[Net Unit]]*Table_Query_from_Mac10[[#This Row],[qty_to_ship]])</f>
        <v>709.92</v>
      </c>
      <c r="O4170" s="47">
        <f>SUMIFS(Summary!C:C,Summary!H:H,Table_Query_from_Mac10[[#This Row],[Juiceoc]])</f>
        <v>0</v>
      </c>
      <c r="P4170" s="47">
        <f>SUMIFS(Summary!D:D,Summary!H:H,Table_Query_from_Mac10[[#This Row],[Juiceoc]])</f>
        <v>0</v>
      </c>
      <c r="Q4170" s="47">
        <f>SUMIFS(Summary!E:E,Summary!H:H,Table_Query_from_Mac10[[#This Row],[Juiceoc]])</f>
        <v>0</v>
      </c>
      <c r="R4170" s="47">
        <f>Table_Query_from_Mac10[[#This Row],[Net Unit]]*(1+Table_Query_from_Mac10[[#This Row],[PriceIncreasebyType]])</f>
        <v>14.79</v>
      </c>
      <c r="S4170" s="47">
        <f>Table_Query_from_Mac10[[#This Row],[UnitPriceFuture]]*Table_Query_from_Mac10[[#This Row],[qtytoShipFuture]]</f>
        <v>709.92</v>
      </c>
      <c r="T4170" s="47">
        <f>ROUND(Table_Query_from_Mac10[[#This Row],[qty_to_ship]]*(1+Table_Query_from_Mac10[[#This Row],[VolumeIncreasebyType]]),0)</f>
        <v>48</v>
      </c>
      <c r="U4170" s="47">
        <f>Table_Query_from_Mac10[[#This Row],[qtytoShipFuture]]*Table_Query_from_Mac10[[#This Row],[Future-cost]]</f>
        <v>303.84000000000003</v>
      </c>
      <c r="V4170" s="47">
        <f>Table_Query_from_Mac10[[#This Row],[qtytoShipFuture]]-Table_Query_from_Mac10[[#This Row],[qty_to_ship]]</f>
        <v>0</v>
      </c>
      <c r="W4170" s="47">
        <f>Table_Query_from_Mac10[[#This Row],[UnitPriceFuture]]</f>
        <v>14.79</v>
      </c>
      <c r="X4170" s="47">
        <f>Table_Query_from_Mac10[[#This Row],[Unit Increase]]*Table_Query_from_Mac10[[#This Row],[UnitPriceFuture]]</f>
        <v>0</v>
      </c>
      <c r="Y4170" s="47">
        <f>Table_Query_from_Mac10[[#This Row],[Unit Increase]]*Table_Query_from_Mac10[[#This Row],[Future-cost]]</f>
        <v>0</v>
      </c>
      <c r="Z4170" s="47">
        <f>-(Table_Query_from_Mac10[[#This Row],[Incremental Sales]]+((Table_Query_from_Mac10[[#This Row],[Incremental Sales]]*-(SUM(Summary!$S$8:$S$9)))))*Summary!$S$18</f>
        <v>0</v>
      </c>
      <c r="AA4170" s="47">
        <f>IFERROR(Table_Query_from_Mac10[[#This Row],[Incremental Cost]]/Table_Query_from_Mac10[[#This Row],[Incremental Sales]],0)</f>
        <v>0</v>
      </c>
      <c r="AB4170" s="47">
        <f>IFERROR(Table_Query_from_Mac10[[#This Row],[TotalCostFuture]]/Table_Query_from_Mac10[[#This Row],[totalsalesFuture]],0)</f>
        <v>0.4279918864097364</v>
      </c>
      <c r="AN4170" s="30">
        <v>192</v>
      </c>
      <c r="AO4170">
        <f t="shared" si="130"/>
        <v>48</v>
      </c>
      <c r="AQ4170" s="30">
        <v>42.25</v>
      </c>
      <c r="AR4170">
        <f t="shared" si="131"/>
        <v>14.79</v>
      </c>
    </row>
    <row r="4171" spans="1:44" x14ac:dyDescent="0.25">
      <c r="A4171">
        <v>90417</v>
      </c>
      <c r="B4171">
        <v>8</v>
      </c>
      <c r="C4171" t="s">
        <v>86</v>
      </c>
      <c r="D4171" t="s">
        <v>79</v>
      </c>
      <c r="E4171">
        <v>60</v>
      </c>
      <c r="F4171">
        <v>5.74</v>
      </c>
      <c r="G4171">
        <v>13.16</v>
      </c>
      <c r="H4171" s="1">
        <v>44862</v>
      </c>
      <c r="I4171" s="20">
        <v>0</v>
      </c>
      <c r="J4171" s="47">
        <f>Table_Query_from_Mac10[[#This Row],[unit_price]]-(Table_Query_from_Mac10[[#This Row],[unit_price]]*(Table_Query_from_Mac10[[#This Row],[discount_pct]]/100))</f>
        <v>13.16</v>
      </c>
      <c r="K4171" s="47">
        <f>Table_Query_from_Mac10[[#This Row],[unit_cost]]</f>
        <v>5.74</v>
      </c>
      <c r="L4171" s="47">
        <f>Table_Query_from_Mac10[[#This Row],[Live-cost]]*(1+Table_Query_from_Mac10[[#This Row],[CogsIncreasebyTYPE]])</f>
        <v>5.74</v>
      </c>
      <c r="M4171" s="47">
        <f>Table_Query_from_Mac10[[#This Row],[Live-cost]]*Table_Query_from_Mac10[[#This Row],[qty_to_ship]]</f>
        <v>344.40000000000003</v>
      </c>
      <c r="N4171" s="47">
        <f>IF(Table_Query_from_Mac10[[#This Row],[item_no]]="KDA",-Table_Query_from_Mac10[[#This Row],[unit_price]],Table_Query_from_Mac10[[#This Row],[Net Unit]]*Table_Query_from_Mac10[[#This Row],[qty_to_ship]])</f>
        <v>789.6</v>
      </c>
      <c r="O4171" s="47">
        <f>SUMIFS(Summary!C:C,Summary!H:H,Table_Query_from_Mac10[[#This Row],[Juiceoc]])</f>
        <v>0</v>
      </c>
      <c r="P4171" s="47">
        <f>SUMIFS(Summary!D:D,Summary!H:H,Table_Query_from_Mac10[[#This Row],[Juiceoc]])</f>
        <v>0</v>
      </c>
      <c r="Q4171" s="47">
        <f>SUMIFS(Summary!E:E,Summary!H:H,Table_Query_from_Mac10[[#This Row],[Juiceoc]])</f>
        <v>0</v>
      </c>
      <c r="R4171" s="47">
        <f>Table_Query_from_Mac10[[#This Row],[Net Unit]]*(1+Table_Query_from_Mac10[[#This Row],[PriceIncreasebyType]])</f>
        <v>13.16</v>
      </c>
      <c r="S4171" s="47">
        <f>Table_Query_from_Mac10[[#This Row],[UnitPriceFuture]]*Table_Query_from_Mac10[[#This Row],[qtytoShipFuture]]</f>
        <v>789.6</v>
      </c>
      <c r="T4171" s="47">
        <f>ROUND(Table_Query_from_Mac10[[#This Row],[qty_to_ship]]*(1+Table_Query_from_Mac10[[#This Row],[VolumeIncreasebyType]]),0)</f>
        <v>60</v>
      </c>
      <c r="U4171" s="47">
        <f>Table_Query_from_Mac10[[#This Row],[qtytoShipFuture]]*Table_Query_from_Mac10[[#This Row],[Future-cost]]</f>
        <v>344.40000000000003</v>
      </c>
      <c r="V4171" s="47">
        <f>Table_Query_from_Mac10[[#This Row],[qtytoShipFuture]]-Table_Query_from_Mac10[[#This Row],[qty_to_ship]]</f>
        <v>0</v>
      </c>
      <c r="W4171" s="47">
        <f>Table_Query_from_Mac10[[#This Row],[UnitPriceFuture]]</f>
        <v>13.16</v>
      </c>
      <c r="X4171" s="47">
        <f>Table_Query_from_Mac10[[#This Row],[Unit Increase]]*Table_Query_from_Mac10[[#This Row],[UnitPriceFuture]]</f>
        <v>0</v>
      </c>
      <c r="Y4171" s="47">
        <f>Table_Query_from_Mac10[[#This Row],[Unit Increase]]*Table_Query_from_Mac10[[#This Row],[Future-cost]]</f>
        <v>0</v>
      </c>
      <c r="Z4171" s="47">
        <f>-(Table_Query_from_Mac10[[#This Row],[Incremental Sales]]+((Table_Query_from_Mac10[[#This Row],[Incremental Sales]]*-(SUM(Summary!$S$8:$S$9)))))*Summary!$S$18</f>
        <v>0</v>
      </c>
      <c r="AA4171" s="47">
        <f>IFERROR(Table_Query_from_Mac10[[#This Row],[Incremental Cost]]/Table_Query_from_Mac10[[#This Row],[Incremental Sales]],0)</f>
        <v>0</v>
      </c>
      <c r="AB4171" s="47">
        <f>IFERROR(Table_Query_from_Mac10[[#This Row],[TotalCostFuture]]/Table_Query_from_Mac10[[#This Row],[totalsalesFuture]],0)</f>
        <v>0.43617021276595747</v>
      </c>
      <c r="AN4171" s="31">
        <v>240</v>
      </c>
      <c r="AO4171">
        <f t="shared" si="130"/>
        <v>60</v>
      </c>
      <c r="AQ4171" s="31">
        <v>37.61</v>
      </c>
      <c r="AR4171">
        <f t="shared" si="131"/>
        <v>13.16</v>
      </c>
    </row>
    <row r="4172" spans="1:44" x14ac:dyDescent="0.25">
      <c r="A4172">
        <v>90417</v>
      </c>
      <c r="B4172">
        <v>9</v>
      </c>
      <c r="C4172" t="s">
        <v>86</v>
      </c>
      <c r="D4172" t="s">
        <v>79</v>
      </c>
      <c r="E4172">
        <v>25</v>
      </c>
      <c r="F4172">
        <v>4.7</v>
      </c>
      <c r="G4172">
        <v>11.64</v>
      </c>
      <c r="H4172" s="1">
        <v>44862</v>
      </c>
      <c r="I4172" s="20">
        <v>0</v>
      </c>
      <c r="J4172" s="47">
        <f>Table_Query_from_Mac10[[#This Row],[unit_price]]-(Table_Query_from_Mac10[[#This Row],[unit_price]]*(Table_Query_from_Mac10[[#This Row],[discount_pct]]/100))</f>
        <v>11.64</v>
      </c>
      <c r="K4172" s="47">
        <f>Table_Query_from_Mac10[[#This Row],[unit_cost]]</f>
        <v>4.7</v>
      </c>
      <c r="L4172" s="47">
        <f>Table_Query_from_Mac10[[#This Row],[Live-cost]]*(1+Table_Query_from_Mac10[[#This Row],[CogsIncreasebyTYPE]])</f>
        <v>4.7</v>
      </c>
      <c r="M4172" s="47">
        <f>Table_Query_from_Mac10[[#This Row],[Live-cost]]*Table_Query_from_Mac10[[#This Row],[qty_to_ship]]</f>
        <v>117.5</v>
      </c>
      <c r="N4172" s="47">
        <f>IF(Table_Query_from_Mac10[[#This Row],[item_no]]="KDA",-Table_Query_from_Mac10[[#This Row],[unit_price]],Table_Query_from_Mac10[[#This Row],[Net Unit]]*Table_Query_from_Mac10[[#This Row],[qty_to_ship]])</f>
        <v>291</v>
      </c>
      <c r="O4172" s="47">
        <f>SUMIFS(Summary!C:C,Summary!H:H,Table_Query_from_Mac10[[#This Row],[Juiceoc]])</f>
        <v>0</v>
      </c>
      <c r="P4172" s="47">
        <f>SUMIFS(Summary!D:D,Summary!H:H,Table_Query_from_Mac10[[#This Row],[Juiceoc]])</f>
        <v>0</v>
      </c>
      <c r="Q4172" s="47">
        <f>SUMIFS(Summary!E:E,Summary!H:H,Table_Query_from_Mac10[[#This Row],[Juiceoc]])</f>
        <v>0</v>
      </c>
      <c r="R4172" s="47">
        <f>Table_Query_from_Mac10[[#This Row],[Net Unit]]*(1+Table_Query_from_Mac10[[#This Row],[PriceIncreasebyType]])</f>
        <v>11.64</v>
      </c>
      <c r="S4172" s="47">
        <f>Table_Query_from_Mac10[[#This Row],[UnitPriceFuture]]*Table_Query_from_Mac10[[#This Row],[qtytoShipFuture]]</f>
        <v>291</v>
      </c>
      <c r="T4172" s="47">
        <f>ROUND(Table_Query_from_Mac10[[#This Row],[qty_to_ship]]*(1+Table_Query_from_Mac10[[#This Row],[VolumeIncreasebyType]]),0)</f>
        <v>25</v>
      </c>
      <c r="U4172" s="47">
        <f>Table_Query_from_Mac10[[#This Row],[qtytoShipFuture]]*Table_Query_from_Mac10[[#This Row],[Future-cost]]</f>
        <v>117.5</v>
      </c>
      <c r="V4172" s="47">
        <f>Table_Query_from_Mac10[[#This Row],[qtytoShipFuture]]-Table_Query_from_Mac10[[#This Row],[qty_to_ship]]</f>
        <v>0</v>
      </c>
      <c r="W4172" s="47">
        <f>Table_Query_from_Mac10[[#This Row],[UnitPriceFuture]]</f>
        <v>11.64</v>
      </c>
      <c r="X4172" s="47">
        <f>Table_Query_from_Mac10[[#This Row],[Unit Increase]]*Table_Query_from_Mac10[[#This Row],[UnitPriceFuture]]</f>
        <v>0</v>
      </c>
      <c r="Y4172" s="47">
        <f>Table_Query_from_Mac10[[#This Row],[Unit Increase]]*Table_Query_from_Mac10[[#This Row],[Future-cost]]</f>
        <v>0</v>
      </c>
      <c r="Z4172" s="47">
        <f>-(Table_Query_from_Mac10[[#This Row],[Incremental Sales]]+((Table_Query_from_Mac10[[#This Row],[Incremental Sales]]*-(SUM(Summary!$S$8:$S$9)))))*Summary!$S$18</f>
        <v>0</v>
      </c>
      <c r="AA4172" s="47">
        <f>IFERROR(Table_Query_from_Mac10[[#This Row],[Incremental Cost]]/Table_Query_from_Mac10[[#This Row],[Incremental Sales]],0)</f>
        <v>0</v>
      </c>
      <c r="AB4172" s="47">
        <f>IFERROR(Table_Query_from_Mac10[[#This Row],[TotalCostFuture]]/Table_Query_from_Mac10[[#This Row],[totalsalesFuture]],0)</f>
        <v>0.40378006872852235</v>
      </c>
      <c r="AN4172" s="30">
        <v>100</v>
      </c>
      <c r="AO4172">
        <f t="shared" si="130"/>
        <v>25</v>
      </c>
      <c r="AQ4172" s="30">
        <v>33.26</v>
      </c>
      <c r="AR4172">
        <f t="shared" si="131"/>
        <v>11.64</v>
      </c>
    </row>
    <row r="4173" spans="1:44" x14ac:dyDescent="0.25">
      <c r="A4173">
        <v>90417</v>
      </c>
      <c r="B4173">
        <v>10</v>
      </c>
      <c r="C4173" t="s">
        <v>85</v>
      </c>
      <c r="D4173" t="s">
        <v>79</v>
      </c>
      <c r="E4173">
        <v>6</v>
      </c>
      <c r="F4173">
        <v>10.85</v>
      </c>
      <c r="G4173">
        <v>28.61</v>
      </c>
      <c r="H4173" s="1">
        <v>44862</v>
      </c>
      <c r="I4173" s="20">
        <v>0</v>
      </c>
      <c r="J4173" s="47">
        <f>Table_Query_from_Mac10[[#This Row],[unit_price]]-(Table_Query_from_Mac10[[#This Row],[unit_price]]*(Table_Query_from_Mac10[[#This Row],[discount_pct]]/100))</f>
        <v>28.61</v>
      </c>
      <c r="K4173" s="47">
        <f>Table_Query_from_Mac10[[#This Row],[unit_cost]]</f>
        <v>10.85</v>
      </c>
      <c r="L4173" s="47">
        <f>Table_Query_from_Mac10[[#This Row],[Live-cost]]*(1+Table_Query_from_Mac10[[#This Row],[CogsIncreasebyTYPE]])</f>
        <v>10.85</v>
      </c>
      <c r="M4173" s="47">
        <f>Table_Query_from_Mac10[[#This Row],[Live-cost]]*Table_Query_from_Mac10[[#This Row],[qty_to_ship]]</f>
        <v>65.099999999999994</v>
      </c>
      <c r="N4173" s="47">
        <f>IF(Table_Query_from_Mac10[[#This Row],[item_no]]="KDA",-Table_Query_from_Mac10[[#This Row],[unit_price]],Table_Query_from_Mac10[[#This Row],[Net Unit]]*Table_Query_from_Mac10[[#This Row],[qty_to_ship]])</f>
        <v>171.66</v>
      </c>
      <c r="O4173" s="47">
        <f>SUMIFS(Summary!C:C,Summary!H:H,Table_Query_from_Mac10[[#This Row],[Juiceoc]])</f>
        <v>0</v>
      </c>
      <c r="P4173" s="47">
        <f>SUMIFS(Summary!D:D,Summary!H:H,Table_Query_from_Mac10[[#This Row],[Juiceoc]])</f>
        <v>0</v>
      </c>
      <c r="Q4173" s="47">
        <f>SUMIFS(Summary!E:E,Summary!H:H,Table_Query_from_Mac10[[#This Row],[Juiceoc]])</f>
        <v>0</v>
      </c>
      <c r="R4173" s="47">
        <f>Table_Query_from_Mac10[[#This Row],[Net Unit]]*(1+Table_Query_from_Mac10[[#This Row],[PriceIncreasebyType]])</f>
        <v>28.61</v>
      </c>
      <c r="S4173" s="47">
        <f>Table_Query_from_Mac10[[#This Row],[UnitPriceFuture]]*Table_Query_from_Mac10[[#This Row],[qtytoShipFuture]]</f>
        <v>171.66</v>
      </c>
      <c r="T4173" s="47">
        <f>ROUND(Table_Query_from_Mac10[[#This Row],[qty_to_ship]]*(1+Table_Query_from_Mac10[[#This Row],[VolumeIncreasebyType]]),0)</f>
        <v>6</v>
      </c>
      <c r="U4173" s="47">
        <f>Table_Query_from_Mac10[[#This Row],[qtytoShipFuture]]*Table_Query_from_Mac10[[#This Row],[Future-cost]]</f>
        <v>65.099999999999994</v>
      </c>
      <c r="V4173" s="47">
        <f>Table_Query_from_Mac10[[#This Row],[qtytoShipFuture]]-Table_Query_from_Mac10[[#This Row],[qty_to_ship]]</f>
        <v>0</v>
      </c>
      <c r="W4173" s="47">
        <f>Table_Query_from_Mac10[[#This Row],[UnitPriceFuture]]</f>
        <v>28.61</v>
      </c>
      <c r="X4173" s="47">
        <f>Table_Query_from_Mac10[[#This Row],[Unit Increase]]*Table_Query_from_Mac10[[#This Row],[UnitPriceFuture]]</f>
        <v>0</v>
      </c>
      <c r="Y4173" s="47">
        <f>Table_Query_from_Mac10[[#This Row],[Unit Increase]]*Table_Query_from_Mac10[[#This Row],[Future-cost]]</f>
        <v>0</v>
      </c>
      <c r="Z4173" s="47">
        <f>-(Table_Query_from_Mac10[[#This Row],[Incremental Sales]]+((Table_Query_from_Mac10[[#This Row],[Incremental Sales]]*-(SUM(Summary!$S$8:$S$9)))))*Summary!$S$18</f>
        <v>0</v>
      </c>
      <c r="AA4173" s="47">
        <f>IFERROR(Table_Query_from_Mac10[[#This Row],[Incremental Cost]]/Table_Query_from_Mac10[[#This Row],[Incremental Sales]],0)</f>
        <v>0</v>
      </c>
      <c r="AB4173" s="47">
        <f>IFERROR(Table_Query_from_Mac10[[#This Row],[TotalCostFuture]]/Table_Query_from_Mac10[[#This Row],[totalsalesFuture]],0)</f>
        <v>0.37923802866130724</v>
      </c>
      <c r="AN4173" s="31">
        <v>24</v>
      </c>
      <c r="AO4173">
        <f t="shared" si="130"/>
        <v>6</v>
      </c>
      <c r="AQ4173" s="31">
        <v>81.75</v>
      </c>
      <c r="AR4173">
        <f t="shared" si="131"/>
        <v>28.61</v>
      </c>
    </row>
    <row r="4174" spans="1:44" x14ac:dyDescent="0.25">
      <c r="A4174">
        <v>90417</v>
      </c>
      <c r="B4174">
        <v>11</v>
      </c>
      <c r="C4174" t="s">
        <v>85</v>
      </c>
      <c r="D4174" t="s">
        <v>79</v>
      </c>
      <c r="E4174">
        <v>18</v>
      </c>
      <c r="F4174">
        <v>9.5</v>
      </c>
      <c r="G4174">
        <v>23.75</v>
      </c>
      <c r="H4174" s="1">
        <v>44862</v>
      </c>
      <c r="I4174" s="20">
        <v>0</v>
      </c>
      <c r="J4174" s="47">
        <f>Table_Query_from_Mac10[[#This Row],[unit_price]]-(Table_Query_from_Mac10[[#This Row],[unit_price]]*(Table_Query_from_Mac10[[#This Row],[discount_pct]]/100))</f>
        <v>23.75</v>
      </c>
      <c r="K4174" s="47">
        <f>Table_Query_from_Mac10[[#This Row],[unit_cost]]</f>
        <v>9.5</v>
      </c>
      <c r="L4174" s="47">
        <f>Table_Query_from_Mac10[[#This Row],[Live-cost]]*(1+Table_Query_from_Mac10[[#This Row],[CogsIncreasebyTYPE]])</f>
        <v>9.5</v>
      </c>
      <c r="M4174" s="47">
        <f>Table_Query_from_Mac10[[#This Row],[Live-cost]]*Table_Query_from_Mac10[[#This Row],[qty_to_ship]]</f>
        <v>171</v>
      </c>
      <c r="N4174" s="47">
        <f>IF(Table_Query_from_Mac10[[#This Row],[item_no]]="KDA",-Table_Query_from_Mac10[[#This Row],[unit_price]],Table_Query_from_Mac10[[#This Row],[Net Unit]]*Table_Query_from_Mac10[[#This Row],[qty_to_ship]])</f>
        <v>427.5</v>
      </c>
      <c r="O4174" s="47">
        <f>SUMIFS(Summary!C:C,Summary!H:H,Table_Query_from_Mac10[[#This Row],[Juiceoc]])</f>
        <v>0</v>
      </c>
      <c r="P4174" s="47">
        <f>SUMIFS(Summary!D:D,Summary!H:H,Table_Query_from_Mac10[[#This Row],[Juiceoc]])</f>
        <v>0</v>
      </c>
      <c r="Q4174" s="47">
        <f>SUMIFS(Summary!E:E,Summary!H:H,Table_Query_from_Mac10[[#This Row],[Juiceoc]])</f>
        <v>0</v>
      </c>
      <c r="R4174" s="47">
        <f>Table_Query_from_Mac10[[#This Row],[Net Unit]]*(1+Table_Query_from_Mac10[[#This Row],[PriceIncreasebyType]])</f>
        <v>23.75</v>
      </c>
      <c r="S4174" s="47">
        <f>Table_Query_from_Mac10[[#This Row],[UnitPriceFuture]]*Table_Query_from_Mac10[[#This Row],[qtytoShipFuture]]</f>
        <v>427.5</v>
      </c>
      <c r="T4174" s="47">
        <f>ROUND(Table_Query_from_Mac10[[#This Row],[qty_to_ship]]*(1+Table_Query_from_Mac10[[#This Row],[VolumeIncreasebyType]]),0)</f>
        <v>18</v>
      </c>
      <c r="U4174" s="47">
        <f>Table_Query_from_Mac10[[#This Row],[qtytoShipFuture]]*Table_Query_from_Mac10[[#This Row],[Future-cost]]</f>
        <v>171</v>
      </c>
      <c r="V4174" s="47">
        <f>Table_Query_from_Mac10[[#This Row],[qtytoShipFuture]]-Table_Query_from_Mac10[[#This Row],[qty_to_ship]]</f>
        <v>0</v>
      </c>
      <c r="W4174" s="47">
        <f>Table_Query_from_Mac10[[#This Row],[UnitPriceFuture]]</f>
        <v>23.75</v>
      </c>
      <c r="X4174" s="47">
        <f>Table_Query_from_Mac10[[#This Row],[Unit Increase]]*Table_Query_from_Mac10[[#This Row],[UnitPriceFuture]]</f>
        <v>0</v>
      </c>
      <c r="Y4174" s="47">
        <f>Table_Query_from_Mac10[[#This Row],[Unit Increase]]*Table_Query_from_Mac10[[#This Row],[Future-cost]]</f>
        <v>0</v>
      </c>
      <c r="Z4174" s="47">
        <f>-(Table_Query_from_Mac10[[#This Row],[Incremental Sales]]+((Table_Query_from_Mac10[[#This Row],[Incremental Sales]]*-(SUM(Summary!$S$8:$S$9)))))*Summary!$S$18</f>
        <v>0</v>
      </c>
      <c r="AA4174" s="47">
        <f>IFERROR(Table_Query_from_Mac10[[#This Row],[Incremental Cost]]/Table_Query_from_Mac10[[#This Row],[Incremental Sales]],0)</f>
        <v>0</v>
      </c>
      <c r="AB4174" s="47">
        <f>IFERROR(Table_Query_from_Mac10[[#This Row],[TotalCostFuture]]/Table_Query_from_Mac10[[#This Row],[totalsalesFuture]],0)</f>
        <v>0.4</v>
      </c>
      <c r="AN4174" s="30">
        <v>72</v>
      </c>
      <c r="AO4174">
        <f t="shared" si="130"/>
        <v>18</v>
      </c>
      <c r="AQ4174" s="30">
        <v>67.87</v>
      </c>
      <c r="AR4174">
        <f t="shared" si="131"/>
        <v>23.75</v>
      </c>
    </row>
    <row r="4175" spans="1:44" x14ac:dyDescent="0.25">
      <c r="A4175">
        <v>90417</v>
      </c>
      <c r="B4175">
        <v>12</v>
      </c>
      <c r="C4175" t="s">
        <v>85</v>
      </c>
      <c r="D4175" t="s">
        <v>79</v>
      </c>
      <c r="E4175">
        <v>12</v>
      </c>
      <c r="F4175">
        <v>8.16</v>
      </c>
      <c r="G4175">
        <v>19.3</v>
      </c>
      <c r="H4175" s="1">
        <v>44862</v>
      </c>
      <c r="I4175" s="20">
        <v>0</v>
      </c>
      <c r="J4175" s="47">
        <f>Table_Query_from_Mac10[[#This Row],[unit_price]]-(Table_Query_from_Mac10[[#This Row],[unit_price]]*(Table_Query_from_Mac10[[#This Row],[discount_pct]]/100))</f>
        <v>19.3</v>
      </c>
      <c r="K4175" s="47">
        <f>Table_Query_from_Mac10[[#This Row],[unit_cost]]</f>
        <v>8.16</v>
      </c>
      <c r="L4175" s="47">
        <f>Table_Query_from_Mac10[[#This Row],[Live-cost]]*(1+Table_Query_from_Mac10[[#This Row],[CogsIncreasebyTYPE]])</f>
        <v>8.16</v>
      </c>
      <c r="M4175" s="47">
        <f>Table_Query_from_Mac10[[#This Row],[Live-cost]]*Table_Query_from_Mac10[[#This Row],[qty_to_ship]]</f>
        <v>97.92</v>
      </c>
      <c r="N4175" s="47">
        <f>IF(Table_Query_from_Mac10[[#This Row],[item_no]]="KDA",-Table_Query_from_Mac10[[#This Row],[unit_price]],Table_Query_from_Mac10[[#This Row],[Net Unit]]*Table_Query_from_Mac10[[#This Row],[qty_to_ship]])</f>
        <v>231.60000000000002</v>
      </c>
      <c r="O4175" s="47">
        <f>SUMIFS(Summary!C:C,Summary!H:H,Table_Query_from_Mac10[[#This Row],[Juiceoc]])</f>
        <v>0</v>
      </c>
      <c r="P4175" s="47">
        <f>SUMIFS(Summary!D:D,Summary!H:H,Table_Query_from_Mac10[[#This Row],[Juiceoc]])</f>
        <v>0</v>
      </c>
      <c r="Q4175" s="47">
        <f>SUMIFS(Summary!E:E,Summary!H:H,Table_Query_from_Mac10[[#This Row],[Juiceoc]])</f>
        <v>0</v>
      </c>
      <c r="R4175" s="47">
        <f>Table_Query_from_Mac10[[#This Row],[Net Unit]]*(1+Table_Query_from_Mac10[[#This Row],[PriceIncreasebyType]])</f>
        <v>19.3</v>
      </c>
      <c r="S4175" s="47">
        <f>Table_Query_from_Mac10[[#This Row],[UnitPriceFuture]]*Table_Query_from_Mac10[[#This Row],[qtytoShipFuture]]</f>
        <v>231.60000000000002</v>
      </c>
      <c r="T4175" s="47">
        <f>ROUND(Table_Query_from_Mac10[[#This Row],[qty_to_ship]]*(1+Table_Query_from_Mac10[[#This Row],[VolumeIncreasebyType]]),0)</f>
        <v>12</v>
      </c>
      <c r="U4175" s="47">
        <f>Table_Query_from_Mac10[[#This Row],[qtytoShipFuture]]*Table_Query_from_Mac10[[#This Row],[Future-cost]]</f>
        <v>97.92</v>
      </c>
      <c r="V4175" s="47">
        <f>Table_Query_from_Mac10[[#This Row],[qtytoShipFuture]]-Table_Query_from_Mac10[[#This Row],[qty_to_ship]]</f>
        <v>0</v>
      </c>
      <c r="W4175" s="47">
        <f>Table_Query_from_Mac10[[#This Row],[UnitPriceFuture]]</f>
        <v>19.3</v>
      </c>
      <c r="X4175" s="47">
        <f>Table_Query_from_Mac10[[#This Row],[Unit Increase]]*Table_Query_from_Mac10[[#This Row],[UnitPriceFuture]]</f>
        <v>0</v>
      </c>
      <c r="Y4175" s="47">
        <f>Table_Query_from_Mac10[[#This Row],[Unit Increase]]*Table_Query_from_Mac10[[#This Row],[Future-cost]]</f>
        <v>0</v>
      </c>
      <c r="Z4175" s="47">
        <f>-(Table_Query_from_Mac10[[#This Row],[Incremental Sales]]+((Table_Query_from_Mac10[[#This Row],[Incremental Sales]]*-(SUM(Summary!$S$8:$S$9)))))*Summary!$S$18</f>
        <v>0</v>
      </c>
      <c r="AA4175" s="47">
        <f>IFERROR(Table_Query_from_Mac10[[#This Row],[Incremental Cost]]/Table_Query_from_Mac10[[#This Row],[Incremental Sales]],0)</f>
        <v>0</v>
      </c>
      <c r="AB4175" s="47">
        <f>IFERROR(Table_Query_from_Mac10[[#This Row],[TotalCostFuture]]/Table_Query_from_Mac10[[#This Row],[totalsalesFuture]],0)</f>
        <v>0.42279792746113987</v>
      </c>
      <c r="AN4175" s="31">
        <v>48</v>
      </c>
      <c r="AO4175">
        <f t="shared" si="130"/>
        <v>12</v>
      </c>
      <c r="AQ4175" s="31">
        <v>55.13</v>
      </c>
      <c r="AR4175">
        <f t="shared" si="131"/>
        <v>19.3</v>
      </c>
    </row>
    <row r="4176" spans="1:44" x14ac:dyDescent="0.25">
      <c r="A4176">
        <v>90417</v>
      </c>
      <c r="B4176">
        <v>13</v>
      </c>
      <c r="C4176" t="s">
        <v>86</v>
      </c>
      <c r="D4176" t="s">
        <v>79</v>
      </c>
      <c r="E4176">
        <v>16</v>
      </c>
      <c r="F4176">
        <v>7.21</v>
      </c>
      <c r="G4176">
        <v>17.510000000000002</v>
      </c>
      <c r="H4176" s="1">
        <v>44862</v>
      </c>
      <c r="I4176" s="20">
        <v>0</v>
      </c>
      <c r="J4176" s="47">
        <f>Table_Query_from_Mac10[[#This Row],[unit_price]]-(Table_Query_from_Mac10[[#This Row],[unit_price]]*(Table_Query_from_Mac10[[#This Row],[discount_pct]]/100))</f>
        <v>17.510000000000002</v>
      </c>
      <c r="K4176" s="47">
        <f>Table_Query_from_Mac10[[#This Row],[unit_cost]]</f>
        <v>7.21</v>
      </c>
      <c r="L4176" s="47">
        <f>Table_Query_from_Mac10[[#This Row],[Live-cost]]*(1+Table_Query_from_Mac10[[#This Row],[CogsIncreasebyTYPE]])</f>
        <v>7.21</v>
      </c>
      <c r="M4176" s="47">
        <f>Table_Query_from_Mac10[[#This Row],[Live-cost]]*Table_Query_from_Mac10[[#This Row],[qty_to_ship]]</f>
        <v>115.36</v>
      </c>
      <c r="N4176" s="47">
        <f>IF(Table_Query_from_Mac10[[#This Row],[item_no]]="KDA",-Table_Query_from_Mac10[[#This Row],[unit_price]],Table_Query_from_Mac10[[#This Row],[Net Unit]]*Table_Query_from_Mac10[[#This Row],[qty_to_ship]])</f>
        <v>280.16000000000003</v>
      </c>
      <c r="O4176" s="47">
        <f>SUMIFS(Summary!C:C,Summary!H:H,Table_Query_from_Mac10[[#This Row],[Juiceoc]])</f>
        <v>0</v>
      </c>
      <c r="P4176" s="47">
        <f>SUMIFS(Summary!D:D,Summary!H:H,Table_Query_from_Mac10[[#This Row],[Juiceoc]])</f>
        <v>0</v>
      </c>
      <c r="Q4176" s="47">
        <f>SUMIFS(Summary!E:E,Summary!H:H,Table_Query_from_Mac10[[#This Row],[Juiceoc]])</f>
        <v>0</v>
      </c>
      <c r="R4176" s="47">
        <f>Table_Query_from_Mac10[[#This Row],[Net Unit]]*(1+Table_Query_from_Mac10[[#This Row],[PriceIncreasebyType]])</f>
        <v>17.510000000000002</v>
      </c>
      <c r="S4176" s="47">
        <f>Table_Query_from_Mac10[[#This Row],[UnitPriceFuture]]*Table_Query_from_Mac10[[#This Row],[qtytoShipFuture]]</f>
        <v>280.16000000000003</v>
      </c>
      <c r="T4176" s="47">
        <f>ROUND(Table_Query_from_Mac10[[#This Row],[qty_to_ship]]*(1+Table_Query_from_Mac10[[#This Row],[VolumeIncreasebyType]]),0)</f>
        <v>16</v>
      </c>
      <c r="U4176" s="47">
        <f>Table_Query_from_Mac10[[#This Row],[qtytoShipFuture]]*Table_Query_from_Mac10[[#This Row],[Future-cost]]</f>
        <v>115.36</v>
      </c>
      <c r="V4176" s="47">
        <f>Table_Query_from_Mac10[[#This Row],[qtytoShipFuture]]-Table_Query_from_Mac10[[#This Row],[qty_to_ship]]</f>
        <v>0</v>
      </c>
      <c r="W4176" s="47">
        <f>Table_Query_from_Mac10[[#This Row],[UnitPriceFuture]]</f>
        <v>17.510000000000002</v>
      </c>
      <c r="X4176" s="47">
        <f>Table_Query_from_Mac10[[#This Row],[Unit Increase]]*Table_Query_from_Mac10[[#This Row],[UnitPriceFuture]]</f>
        <v>0</v>
      </c>
      <c r="Y4176" s="47">
        <f>Table_Query_from_Mac10[[#This Row],[Unit Increase]]*Table_Query_from_Mac10[[#This Row],[Future-cost]]</f>
        <v>0</v>
      </c>
      <c r="Z4176" s="47">
        <f>-(Table_Query_from_Mac10[[#This Row],[Incremental Sales]]+((Table_Query_from_Mac10[[#This Row],[Incremental Sales]]*-(SUM(Summary!$S$8:$S$9)))))*Summary!$S$18</f>
        <v>0</v>
      </c>
      <c r="AA4176" s="47">
        <f>IFERROR(Table_Query_from_Mac10[[#This Row],[Incremental Cost]]/Table_Query_from_Mac10[[#This Row],[Incremental Sales]],0)</f>
        <v>0</v>
      </c>
      <c r="AB4176" s="47">
        <f>IFERROR(Table_Query_from_Mac10[[#This Row],[TotalCostFuture]]/Table_Query_from_Mac10[[#This Row],[totalsalesFuture]],0)</f>
        <v>0.41176470588235292</v>
      </c>
      <c r="AN4176" s="30">
        <v>64</v>
      </c>
      <c r="AO4176">
        <f t="shared" si="130"/>
        <v>16</v>
      </c>
      <c r="AQ4176" s="30">
        <v>50.04</v>
      </c>
      <c r="AR4176">
        <f t="shared" si="131"/>
        <v>17.510000000000002</v>
      </c>
    </row>
    <row r="4177" spans="1:44" x14ac:dyDescent="0.25">
      <c r="A4177">
        <v>90417</v>
      </c>
      <c r="B4177">
        <v>14</v>
      </c>
      <c r="C4177" t="s">
        <v>86</v>
      </c>
      <c r="D4177" t="s">
        <v>79</v>
      </c>
      <c r="E4177">
        <v>48</v>
      </c>
      <c r="F4177">
        <v>5.86</v>
      </c>
      <c r="G4177">
        <v>14.16</v>
      </c>
      <c r="H4177" s="1">
        <v>44862</v>
      </c>
      <c r="I4177" s="20">
        <v>0</v>
      </c>
      <c r="J4177" s="47">
        <f>Table_Query_from_Mac10[[#This Row],[unit_price]]-(Table_Query_from_Mac10[[#This Row],[unit_price]]*(Table_Query_from_Mac10[[#This Row],[discount_pct]]/100))</f>
        <v>14.16</v>
      </c>
      <c r="K4177" s="47">
        <f>Table_Query_from_Mac10[[#This Row],[unit_cost]]</f>
        <v>5.86</v>
      </c>
      <c r="L4177" s="47">
        <f>Table_Query_from_Mac10[[#This Row],[Live-cost]]*(1+Table_Query_from_Mac10[[#This Row],[CogsIncreasebyTYPE]])</f>
        <v>5.86</v>
      </c>
      <c r="M4177" s="47">
        <f>Table_Query_from_Mac10[[#This Row],[Live-cost]]*Table_Query_from_Mac10[[#This Row],[qty_to_ship]]</f>
        <v>281.28000000000003</v>
      </c>
      <c r="N4177" s="47">
        <f>IF(Table_Query_from_Mac10[[#This Row],[item_no]]="KDA",-Table_Query_from_Mac10[[#This Row],[unit_price]],Table_Query_from_Mac10[[#This Row],[Net Unit]]*Table_Query_from_Mac10[[#This Row],[qty_to_ship]])</f>
        <v>679.68000000000006</v>
      </c>
      <c r="O4177" s="47">
        <f>SUMIFS(Summary!C:C,Summary!H:H,Table_Query_from_Mac10[[#This Row],[Juiceoc]])</f>
        <v>0</v>
      </c>
      <c r="P4177" s="47">
        <f>SUMIFS(Summary!D:D,Summary!H:H,Table_Query_from_Mac10[[#This Row],[Juiceoc]])</f>
        <v>0</v>
      </c>
      <c r="Q4177" s="47">
        <f>SUMIFS(Summary!E:E,Summary!H:H,Table_Query_from_Mac10[[#This Row],[Juiceoc]])</f>
        <v>0</v>
      </c>
      <c r="R4177" s="47">
        <f>Table_Query_from_Mac10[[#This Row],[Net Unit]]*(1+Table_Query_from_Mac10[[#This Row],[PriceIncreasebyType]])</f>
        <v>14.16</v>
      </c>
      <c r="S4177" s="47">
        <f>Table_Query_from_Mac10[[#This Row],[UnitPriceFuture]]*Table_Query_from_Mac10[[#This Row],[qtytoShipFuture]]</f>
        <v>679.68000000000006</v>
      </c>
      <c r="T4177" s="47">
        <f>ROUND(Table_Query_from_Mac10[[#This Row],[qty_to_ship]]*(1+Table_Query_from_Mac10[[#This Row],[VolumeIncreasebyType]]),0)</f>
        <v>48</v>
      </c>
      <c r="U4177" s="47">
        <f>Table_Query_from_Mac10[[#This Row],[qtytoShipFuture]]*Table_Query_from_Mac10[[#This Row],[Future-cost]]</f>
        <v>281.28000000000003</v>
      </c>
      <c r="V4177" s="47">
        <f>Table_Query_from_Mac10[[#This Row],[qtytoShipFuture]]-Table_Query_from_Mac10[[#This Row],[qty_to_ship]]</f>
        <v>0</v>
      </c>
      <c r="W4177" s="47">
        <f>Table_Query_from_Mac10[[#This Row],[UnitPriceFuture]]</f>
        <v>14.16</v>
      </c>
      <c r="X4177" s="47">
        <f>Table_Query_from_Mac10[[#This Row],[Unit Increase]]*Table_Query_from_Mac10[[#This Row],[UnitPriceFuture]]</f>
        <v>0</v>
      </c>
      <c r="Y4177" s="47">
        <f>Table_Query_from_Mac10[[#This Row],[Unit Increase]]*Table_Query_from_Mac10[[#This Row],[Future-cost]]</f>
        <v>0</v>
      </c>
      <c r="Z4177" s="47">
        <f>-(Table_Query_from_Mac10[[#This Row],[Incremental Sales]]+((Table_Query_from_Mac10[[#This Row],[Incremental Sales]]*-(SUM(Summary!$S$8:$S$9)))))*Summary!$S$18</f>
        <v>0</v>
      </c>
      <c r="AA4177" s="47">
        <f>IFERROR(Table_Query_from_Mac10[[#This Row],[Incremental Cost]]/Table_Query_from_Mac10[[#This Row],[Incremental Sales]],0)</f>
        <v>0</v>
      </c>
      <c r="AB4177" s="47">
        <f>IFERROR(Table_Query_from_Mac10[[#This Row],[TotalCostFuture]]/Table_Query_from_Mac10[[#This Row],[totalsalesFuture]],0)</f>
        <v>0.41384180790960451</v>
      </c>
      <c r="AN4177" s="31">
        <v>192</v>
      </c>
      <c r="AO4177">
        <f t="shared" si="130"/>
        <v>48</v>
      </c>
      <c r="AQ4177" s="31">
        <v>40.46</v>
      </c>
      <c r="AR4177">
        <f t="shared" si="131"/>
        <v>14.16</v>
      </c>
    </row>
    <row r="4178" spans="1:44" x14ac:dyDescent="0.25">
      <c r="A4178">
        <v>90417</v>
      </c>
      <c r="B4178">
        <v>15</v>
      </c>
      <c r="C4178" t="s">
        <v>86</v>
      </c>
      <c r="D4178" t="s">
        <v>79</v>
      </c>
      <c r="E4178">
        <v>25</v>
      </c>
      <c r="F4178">
        <v>4.8899999999999997</v>
      </c>
      <c r="G4178">
        <v>11.97</v>
      </c>
      <c r="H4178" s="1">
        <v>44862</v>
      </c>
      <c r="I4178" s="20">
        <v>0</v>
      </c>
      <c r="J4178" s="47">
        <f>Table_Query_from_Mac10[[#This Row],[unit_price]]-(Table_Query_from_Mac10[[#This Row],[unit_price]]*(Table_Query_from_Mac10[[#This Row],[discount_pct]]/100))</f>
        <v>11.97</v>
      </c>
      <c r="K4178" s="47">
        <f>Table_Query_from_Mac10[[#This Row],[unit_cost]]</f>
        <v>4.8899999999999997</v>
      </c>
      <c r="L4178" s="47">
        <f>Table_Query_from_Mac10[[#This Row],[Live-cost]]*(1+Table_Query_from_Mac10[[#This Row],[CogsIncreasebyTYPE]])</f>
        <v>4.8899999999999997</v>
      </c>
      <c r="M4178" s="47">
        <f>Table_Query_from_Mac10[[#This Row],[Live-cost]]*Table_Query_from_Mac10[[#This Row],[qty_to_ship]]</f>
        <v>122.24999999999999</v>
      </c>
      <c r="N4178" s="47">
        <f>IF(Table_Query_from_Mac10[[#This Row],[item_no]]="KDA",-Table_Query_from_Mac10[[#This Row],[unit_price]],Table_Query_from_Mac10[[#This Row],[Net Unit]]*Table_Query_from_Mac10[[#This Row],[qty_to_ship]])</f>
        <v>299.25</v>
      </c>
      <c r="O4178" s="47">
        <f>SUMIFS(Summary!C:C,Summary!H:H,Table_Query_from_Mac10[[#This Row],[Juiceoc]])</f>
        <v>0</v>
      </c>
      <c r="P4178" s="47">
        <f>SUMIFS(Summary!D:D,Summary!H:H,Table_Query_from_Mac10[[#This Row],[Juiceoc]])</f>
        <v>0</v>
      </c>
      <c r="Q4178" s="47">
        <f>SUMIFS(Summary!E:E,Summary!H:H,Table_Query_from_Mac10[[#This Row],[Juiceoc]])</f>
        <v>0</v>
      </c>
      <c r="R4178" s="47">
        <f>Table_Query_from_Mac10[[#This Row],[Net Unit]]*(1+Table_Query_from_Mac10[[#This Row],[PriceIncreasebyType]])</f>
        <v>11.97</v>
      </c>
      <c r="S4178" s="47">
        <f>Table_Query_from_Mac10[[#This Row],[UnitPriceFuture]]*Table_Query_from_Mac10[[#This Row],[qtytoShipFuture]]</f>
        <v>299.25</v>
      </c>
      <c r="T4178" s="47">
        <f>ROUND(Table_Query_from_Mac10[[#This Row],[qty_to_ship]]*(1+Table_Query_from_Mac10[[#This Row],[VolumeIncreasebyType]]),0)</f>
        <v>25</v>
      </c>
      <c r="U4178" s="47">
        <f>Table_Query_from_Mac10[[#This Row],[qtytoShipFuture]]*Table_Query_from_Mac10[[#This Row],[Future-cost]]</f>
        <v>122.24999999999999</v>
      </c>
      <c r="V4178" s="47">
        <f>Table_Query_from_Mac10[[#This Row],[qtytoShipFuture]]-Table_Query_from_Mac10[[#This Row],[qty_to_ship]]</f>
        <v>0</v>
      </c>
      <c r="W4178" s="47">
        <f>Table_Query_from_Mac10[[#This Row],[UnitPriceFuture]]</f>
        <v>11.97</v>
      </c>
      <c r="X4178" s="47">
        <f>Table_Query_from_Mac10[[#This Row],[Unit Increase]]*Table_Query_from_Mac10[[#This Row],[UnitPriceFuture]]</f>
        <v>0</v>
      </c>
      <c r="Y4178" s="47">
        <f>Table_Query_from_Mac10[[#This Row],[Unit Increase]]*Table_Query_from_Mac10[[#This Row],[Future-cost]]</f>
        <v>0</v>
      </c>
      <c r="Z4178" s="47">
        <f>-(Table_Query_from_Mac10[[#This Row],[Incremental Sales]]+((Table_Query_from_Mac10[[#This Row],[Incremental Sales]]*-(SUM(Summary!$S$8:$S$9)))))*Summary!$S$18</f>
        <v>0</v>
      </c>
      <c r="AA4178" s="47">
        <f>IFERROR(Table_Query_from_Mac10[[#This Row],[Incremental Cost]]/Table_Query_from_Mac10[[#This Row],[Incremental Sales]],0)</f>
        <v>0</v>
      </c>
      <c r="AB4178" s="47">
        <f>IFERROR(Table_Query_from_Mac10[[#This Row],[TotalCostFuture]]/Table_Query_from_Mac10[[#This Row],[totalsalesFuture]],0)</f>
        <v>0.40852130325814534</v>
      </c>
      <c r="AN4178" s="30">
        <v>100</v>
      </c>
      <c r="AO4178">
        <f t="shared" si="130"/>
        <v>25</v>
      </c>
      <c r="AQ4178" s="30">
        <v>34.21</v>
      </c>
      <c r="AR4178">
        <f t="shared" si="131"/>
        <v>11.97</v>
      </c>
    </row>
    <row r="4179" spans="1:44" x14ac:dyDescent="0.25">
      <c r="A4179">
        <v>90417</v>
      </c>
      <c r="B4179">
        <v>16</v>
      </c>
      <c r="C4179" t="s">
        <v>84</v>
      </c>
      <c r="D4179" t="s">
        <v>79</v>
      </c>
      <c r="E4179">
        <v>7</v>
      </c>
      <c r="F4179">
        <v>4.43</v>
      </c>
      <c r="G4179">
        <v>10.6</v>
      </c>
      <c r="H4179" s="1">
        <v>44862</v>
      </c>
      <c r="I4179" s="20">
        <v>0</v>
      </c>
      <c r="J4179" s="47">
        <f>Table_Query_from_Mac10[[#This Row],[unit_price]]-(Table_Query_from_Mac10[[#This Row],[unit_price]]*(Table_Query_from_Mac10[[#This Row],[discount_pct]]/100))</f>
        <v>10.6</v>
      </c>
      <c r="K4179" s="47">
        <f>Table_Query_from_Mac10[[#This Row],[unit_cost]]</f>
        <v>4.43</v>
      </c>
      <c r="L4179" s="47">
        <f>Table_Query_from_Mac10[[#This Row],[Live-cost]]*(1+Table_Query_from_Mac10[[#This Row],[CogsIncreasebyTYPE]])</f>
        <v>4.43</v>
      </c>
      <c r="M4179" s="47">
        <f>Table_Query_from_Mac10[[#This Row],[Live-cost]]*Table_Query_from_Mac10[[#This Row],[qty_to_ship]]</f>
        <v>31.009999999999998</v>
      </c>
      <c r="N4179" s="47">
        <f>IF(Table_Query_from_Mac10[[#This Row],[item_no]]="KDA",-Table_Query_from_Mac10[[#This Row],[unit_price]],Table_Query_from_Mac10[[#This Row],[Net Unit]]*Table_Query_from_Mac10[[#This Row],[qty_to_ship]])</f>
        <v>74.2</v>
      </c>
      <c r="O4179" s="47">
        <f>SUMIFS(Summary!C:C,Summary!H:H,Table_Query_from_Mac10[[#This Row],[Juiceoc]])</f>
        <v>0</v>
      </c>
      <c r="P4179" s="47">
        <f>SUMIFS(Summary!D:D,Summary!H:H,Table_Query_from_Mac10[[#This Row],[Juiceoc]])</f>
        <v>0</v>
      </c>
      <c r="Q4179" s="47">
        <f>SUMIFS(Summary!E:E,Summary!H:H,Table_Query_from_Mac10[[#This Row],[Juiceoc]])</f>
        <v>0</v>
      </c>
      <c r="R4179" s="47">
        <f>Table_Query_from_Mac10[[#This Row],[Net Unit]]*(1+Table_Query_from_Mac10[[#This Row],[PriceIncreasebyType]])</f>
        <v>10.6</v>
      </c>
      <c r="S4179" s="47">
        <f>Table_Query_from_Mac10[[#This Row],[UnitPriceFuture]]*Table_Query_from_Mac10[[#This Row],[qtytoShipFuture]]</f>
        <v>74.2</v>
      </c>
      <c r="T4179" s="47">
        <f>ROUND(Table_Query_from_Mac10[[#This Row],[qty_to_ship]]*(1+Table_Query_from_Mac10[[#This Row],[VolumeIncreasebyType]]),0)</f>
        <v>7</v>
      </c>
      <c r="U4179" s="47">
        <f>Table_Query_from_Mac10[[#This Row],[qtytoShipFuture]]*Table_Query_from_Mac10[[#This Row],[Future-cost]]</f>
        <v>31.009999999999998</v>
      </c>
      <c r="V4179" s="47">
        <f>Table_Query_from_Mac10[[#This Row],[qtytoShipFuture]]-Table_Query_from_Mac10[[#This Row],[qty_to_ship]]</f>
        <v>0</v>
      </c>
      <c r="W4179" s="47">
        <f>Table_Query_from_Mac10[[#This Row],[UnitPriceFuture]]</f>
        <v>10.6</v>
      </c>
      <c r="X4179" s="47">
        <f>Table_Query_from_Mac10[[#This Row],[Unit Increase]]*Table_Query_from_Mac10[[#This Row],[UnitPriceFuture]]</f>
        <v>0</v>
      </c>
      <c r="Y4179" s="47">
        <f>Table_Query_from_Mac10[[#This Row],[Unit Increase]]*Table_Query_from_Mac10[[#This Row],[Future-cost]]</f>
        <v>0</v>
      </c>
      <c r="Z4179" s="47">
        <f>-(Table_Query_from_Mac10[[#This Row],[Incremental Sales]]+((Table_Query_from_Mac10[[#This Row],[Incremental Sales]]*-(SUM(Summary!$S$8:$S$9)))))*Summary!$S$18</f>
        <v>0</v>
      </c>
      <c r="AA4179" s="47">
        <f>IFERROR(Table_Query_from_Mac10[[#This Row],[Incremental Cost]]/Table_Query_from_Mac10[[#This Row],[Incremental Sales]],0)</f>
        <v>0</v>
      </c>
      <c r="AB4179" s="47">
        <f>IFERROR(Table_Query_from_Mac10[[#This Row],[TotalCostFuture]]/Table_Query_from_Mac10[[#This Row],[totalsalesFuture]],0)</f>
        <v>0.41792452830188676</v>
      </c>
      <c r="AN4179" s="31">
        <v>25</v>
      </c>
      <c r="AO4179">
        <f t="shared" si="130"/>
        <v>7</v>
      </c>
      <c r="AQ4179" s="31">
        <v>30.28</v>
      </c>
      <c r="AR4179">
        <f t="shared" si="131"/>
        <v>10.6</v>
      </c>
    </row>
    <row r="4180" spans="1:44" x14ac:dyDescent="0.25">
      <c r="A4180">
        <v>90417</v>
      </c>
      <c r="B4180">
        <v>17</v>
      </c>
      <c r="C4180" t="s">
        <v>86</v>
      </c>
      <c r="D4180" t="s">
        <v>79</v>
      </c>
      <c r="E4180">
        <v>9</v>
      </c>
      <c r="F4180">
        <v>8.44</v>
      </c>
      <c r="G4180">
        <v>22.09</v>
      </c>
      <c r="H4180" s="1">
        <v>44862</v>
      </c>
      <c r="I4180" s="20">
        <v>0</v>
      </c>
      <c r="J4180" s="47">
        <f>Table_Query_from_Mac10[[#This Row],[unit_price]]-(Table_Query_from_Mac10[[#This Row],[unit_price]]*(Table_Query_from_Mac10[[#This Row],[discount_pct]]/100))</f>
        <v>22.09</v>
      </c>
      <c r="K4180" s="47">
        <f>Table_Query_from_Mac10[[#This Row],[unit_cost]]</f>
        <v>8.44</v>
      </c>
      <c r="L4180" s="47">
        <f>Table_Query_from_Mac10[[#This Row],[Live-cost]]*(1+Table_Query_from_Mac10[[#This Row],[CogsIncreasebyTYPE]])</f>
        <v>8.44</v>
      </c>
      <c r="M4180" s="47">
        <f>Table_Query_from_Mac10[[#This Row],[Live-cost]]*Table_Query_from_Mac10[[#This Row],[qty_to_ship]]</f>
        <v>75.959999999999994</v>
      </c>
      <c r="N4180" s="47">
        <f>IF(Table_Query_from_Mac10[[#This Row],[item_no]]="KDA",-Table_Query_from_Mac10[[#This Row],[unit_price]],Table_Query_from_Mac10[[#This Row],[Net Unit]]*Table_Query_from_Mac10[[#This Row],[qty_to_ship]])</f>
        <v>198.81</v>
      </c>
      <c r="O4180" s="47">
        <f>SUMIFS(Summary!C:C,Summary!H:H,Table_Query_from_Mac10[[#This Row],[Juiceoc]])</f>
        <v>0</v>
      </c>
      <c r="P4180" s="47">
        <f>SUMIFS(Summary!D:D,Summary!H:H,Table_Query_from_Mac10[[#This Row],[Juiceoc]])</f>
        <v>0</v>
      </c>
      <c r="Q4180" s="47">
        <f>SUMIFS(Summary!E:E,Summary!H:H,Table_Query_from_Mac10[[#This Row],[Juiceoc]])</f>
        <v>0</v>
      </c>
      <c r="R4180" s="47">
        <f>Table_Query_from_Mac10[[#This Row],[Net Unit]]*(1+Table_Query_from_Mac10[[#This Row],[PriceIncreasebyType]])</f>
        <v>22.09</v>
      </c>
      <c r="S4180" s="47">
        <f>Table_Query_from_Mac10[[#This Row],[UnitPriceFuture]]*Table_Query_from_Mac10[[#This Row],[qtytoShipFuture]]</f>
        <v>198.81</v>
      </c>
      <c r="T4180" s="47">
        <f>ROUND(Table_Query_from_Mac10[[#This Row],[qty_to_ship]]*(1+Table_Query_from_Mac10[[#This Row],[VolumeIncreasebyType]]),0)</f>
        <v>9</v>
      </c>
      <c r="U4180" s="47">
        <f>Table_Query_from_Mac10[[#This Row],[qtytoShipFuture]]*Table_Query_from_Mac10[[#This Row],[Future-cost]]</f>
        <v>75.959999999999994</v>
      </c>
      <c r="V4180" s="47">
        <f>Table_Query_from_Mac10[[#This Row],[qtytoShipFuture]]-Table_Query_from_Mac10[[#This Row],[qty_to_ship]]</f>
        <v>0</v>
      </c>
      <c r="W4180" s="47">
        <f>Table_Query_from_Mac10[[#This Row],[UnitPriceFuture]]</f>
        <v>22.09</v>
      </c>
      <c r="X4180" s="47">
        <f>Table_Query_from_Mac10[[#This Row],[Unit Increase]]*Table_Query_from_Mac10[[#This Row],[UnitPriceFuture]]</f>
        <v>0</v>
      </c>
      <c r="Y4180" s="47">
        <f>Table_Query_from_Mac10[[#This Row],[Unit Increase]]*Table_Query_from_Mac10[[#This Row],[Future-cost]]</f>
        <v>0</v>
      </c>
      <c r="Z4180" s="47">
        <f>-(Table_Query_from_Mac10[[#This Row],[Incremental Sales]]+((Table_Query_from_Mac10[[#This Row],[Incremental Sales]]*-(SUM(Summary!$S$8:$S$9)))))*Summary!$S$18</f>
        <v>0</v>
      </c>
      <c r="AA4180" s="47">
        <f>IFERROR(Table_Query_from_Mac10[[#This Row],[Incremental Cost]]/Table_Query_from_Mac10[[#This Row],[Incremental Sales]],0)</f>
        <v>0</v>
      </c>
      <c r="AB4180" s="47">
        <f>IFERROR(Table_Query_from_Mac10[[#This Row],[TotalCostFuture]]/Table_Query_from_Mac10[[#This Row],[totalsalesFuture]],0)</f>
        <v>0.38207333635129015</v>
      </c>
      <c r="AN4180" s="30">
        <v>36</v>
      </c>
      <c r="AO4180">
        <f t="shared" si="130"/>
        <v>9</v>
      </c>
      <c r="AQ4180" s="30">
        <v>63.1</v>
      </c>
      <c r="AR4180">
        <f t="shared" si="131"/>
        <v>22.09</v>
      </c>
    </row>
    <row r="4181" spans="1:44" x14ac:dyDescent="0.25">
      <c r="A4181">
        <v>90417</v>
      </c>
      <c r="B4181">
        <v>18</v>
      </c>
      <c r="C4181" t="s">
        <v>86</v>
      </c>
      <c r="D4181" t="s">
        <v>79</v>
      </c>
      <c r="E4181">
        <v>24</v>
      </c>
      <c r="F4181">
        <v>7.12</v>
      </c>
      <c r="G4181">
        <v>17.829999999999998</v>
      </c>
      <c r="H4181" s="1">
        <v>44862</v>
      </c>
      <c r="I4181" s="20">
        <v>0</v>
      </c>
      <c r="J4181" s="47">
        <f>Table_Query_from_Mac10[[#This Row],[unit_price]]-(Table_Query_from_Mac10[[#This Row],[unit_price]]*(Table_Query_from_Mac10[[#This Row],[discount_pct]]/100))</f>
        <v>17.829999999999998</v>
      </c>
      <c r="K4181" s="47">
        <f>Table_Query_from_Mac10[[#This Row],[unit_cost]]</f>
        <v>7.12</v>
      </c>
      <c r="L4181" s="47">
        <f>Table_Query_from_Mac10[[#This Row],[Live-cost]]*(1+Table_Query_from_Mac10[[#This Row],[CogsIncreasebyTYPE]])</f>
        <v>7.12</v>
      </c>
      <c r="M4181" s="47">
        <f>Table_Query_from_Mac10[[#This Row],[Live-cost]]*Table_Query_from_Mac10[[#This Row],[qty_to_ship]]</f>
        <v>170.88</v>
      </c>
      <c r="N4181" s="47">
        <f>IF(Table_Query_from_Mac10[[#This Row],[item_no]]="KDA",-Table_Query_from_Mac10[[#This Row],[unit_price]],Table_Query_from_Mac10[[#This Row],[Net Unit]]*Table_Query_from_Mac10[[#This Row],[qty_to_ship]])</f>
        <v>427.91999999999996</v>
      </c>
      <c r="O4181" s="47">
        <f>SUMIFS(Summary!C:C,Summary!H:H,Table_Query_from_Mac10[[#This Row],[Juiceoc]])</f>
        <v>0</v>
      </c>
      <c r="P4181" s="47">
        <f>SUMIFS(Summary!D:D,Summary!H:H,Table_Query_from_Mac10[[#This Row],[Juiceoc]])</f>
        <v>0</v>
      </c>
      <c r="Q4181" s="47">
        <f>SUMIFS(Summary!E:E,Summary!H:H,Table_Query_from_Mac10[[#This Row],[Juiceoc]])</f>
        <v>0</v>
      </c>
      <c r="R4181" s="47">
        <f>Table_Query_from_Mac10[[#This Row],[Net Unit]]*(1+Table_Query_from_Mac10[[#This Row],[PriceIncreasebyType]])</f>
        <v>17.829999999999998</v>
      </c>
      <c r="S4181" s="47">
        <f>Table_Query_from_Mac10[[#This Row],[UnitPriceFuture]]*Table_Query_from_Mac10[[#This Row],[qtytoShipFuture]]</f>
        <v>427.91999999999996</v>
      </c>
      <c r="T4181" s="47">
        <f>ROUND(Table_Query_from_Mac10[[#This Row],[qty_to_ship]]*(1+Table_Query_from_Mac10[[#This Row],[VolumeIncreasebyType]]),0)</f>
        <v>24</v>
      </c>
      <c r="U4181" s="47">
        <f>Table_Query_from_Mac10[[#This Row],[qtytoShipFuture]]*Table_Query_from_Mac10[[#This Row],[Future-cost]]</f>
        <v>170.88</v>
      </c>
      <c r="V4181" s="47">
        <f>Table_Query_from_Mac10[[#This Row],[qtytoShipFuture]]-Table_Query_from_Mac10[[#This Row],[qty_to_ship]]</f>
        <v>0</v>
      </c>
      <c r="W4181" s="47">
        <f>Table_Query_from_Mac10[[#This Row],[UnitPriceFuture]]</f>
        <v>17.829999999999998</v>
      </c>
      <c r="X4181" s="47">
        <f>Table_Query_from_Mac10[[#This Row],[Unit Increase]]*Table_Query_from_Mac10[[#This Row],[UnitPriceFuture]]</f>
        <v>0</v>
      </c>
      <c r="Y4181" s="47">
        <f>Table_Query_from_Mac10[[#This Row],[Unit Increase]]*Table_Query_from_Mac10[[#This Row],[Future-cost]]</f>
        <v>0</v>
      </c>
      <c r="Z4181" s="47">
        <f>-(Table_Query_from_Mac10[[#This Row],[Incremental Sales]]+((Table_Query_from_Mac10[[#This Row],[Incremental Sales]]*-(SUM(Summary!$S$8:$S$9)))))*Summary!$S$18</f>
        <v>0</v>
      </c>
      <c r="AA4181" s="47">
        <f>IFERROR(Table_Query_from_Mac10[[#This Row],[Incremental Cost]]/Table_Query_from_Mac10[[#This Row],[Incremental Sales]],0)</f>
        <v>0</v>
      </c>
      <c r="AB4181" s="47">
        <f>IFERROR(Table_Query_from_Mac10[[#This Row],[TotalCostFuture]]/Table_Query_from_Mac10[[#This Row],[totalsalesFuture]],0)</f>
        <v>0.39932697700504771</v>
      </c>
      <c r="AN4181" s="31">
        <v>96</v>
      </c>
      <c r="AO4181">
        <f t="shared" si="130"/>
        <v>24</v>
      </c>
      <c r="AQ4181" s="31">
        <v>50.95</v>
      </c>
      <c r="AR4181">
        <f t="shared" si="131"/>
        <v>17.829999999999998</v>
      </c>
    </row>
    <row r="4182" spans="1:44" x14ac:dyDescent="0.25">
      <c r="A4182">
        <v>90418</v>
      </c>
      <c r="B4182">
        <v>1</v>
      </c>
      <c r="C4182" t="s">
        <v>86</v>
      </c>
      <c r="D4182" t="s">
        <v>79</v>
      </c>
      <c r="E4182">
        <v>30</v>
      </c>
      <c r="F4182">
        <v>1.2</v>
      </c>
      <c r="G4182">
        <v>3.91</v>
      </c>
      <c r="H4182" s="1">
        <v>44860</v>
      </c>
      <c r="I4182" s="20">
        <v>0</v>
      </c>
      <c r="J4182" s="47">
        <f>Table_Query_from_Mac10[[#This Row],[unit_price]]-(Table_Query_from_Mac10[[#This Row],[unit_price]]*(Table_Query_from_Mac10[[#This Row],[discount_pct]]/100))</f>
        <v>3.91</v>
      </c>
      <c r="K4182" s="47">
        <f>Table_Query_from_Mac10[[#This Row],[unit_cost]]</f>
        <v>1.2</v>
      </c>
      <c r="L4182" s="47">
        <f>Table_Query_from_Mac10[[#This Row],[Live-cost]]*(1+Table_Query_from_Mac10[[#This Row],[CogsIncreasebyTYPE]])</f>
        <v>1.2</v>
      </c>
      <c r="M4182" s="47">
        <f>Table_Query_from_Mac10[[#This Row],[Live-cost]]*Table_Query_from_Mac10[[#This Row],[qty_to_ship]]</f>
        <v>36</v>
      </c>
      <c r="N4182" s="47">
        <f>IF(Table_Query_from_Mac10[[#This Row],[item_no]]="KDA",-Table_Query_from_Mac10[[#This Row],[unit_price]],Table_Query_from_Mac10[[#This Row],[Net Unit]]*Table_Query_from_Mac10[[#This Row],[qty_to_ship]])</f>
        <v>117.30000000000001</v>
      </c>
      <c r="O4182" s="47">
        <f>SUMIFS(Summary!C:C,Summary!H:H,Table_Query_from_Mac10[[#This Row],[Juiceoc]])</f>
        <v>0</v>
      </c>
      <c r="P4182" s="47">
        <f>SUMIFS(Summary!D:D,Summary!H:H,Table_Query_from_Mac10[[#This Row],[Juiceoc]])</f>
        <v>0</v>
      </c>
      <c r="Q4182" s="47">
        <f>SUMIFS(Summary!E:E,Summary!H:H,Table_Query_from_Mac10[[#This Row],[Juiceoc]])</f>
        <v>0</v>
      </c>
      <c r="R4182" s="47">
        <f>Table_Query_from_Mac10[[#This Row],[Net Unit]]*(1+Table_Query_from_Mac10[[#This Row],[PriceIncreasebyType]])</f>
        <v>3.91</v>
      </c>
      <c r="S4182" s="47">
        <f>Table_Query_from_Mac10[[#This Row],[UnitPriceFuture]]*Table_Query_from_Mac10[[#This Row],[qtytoShipFuture]]</f>
        <v>117.30000000000001</v>
      </c>
      <c r="T4182" s="47">
        <f>ROUND(Table_Query_from_Mac10[[#This Row],[qty_to_ship]]*(1+Table_Query_from_Mac10[[#This Row],[VolumeIncreasebyType]]),0)</f>
        <v>30</v>
      </c>
      <c r="U4182" s="47">
        <f>Table_Query_from_Mac10[[#This Row],[qtytoShipFuture]]*Table_Query_from_Mac10[[#This Row],[Future-cost]]</f>
        <v>36</v>
      </c>
      <c r="V4182" s="47">
        <f>Table_Query_from_Mac10[[#This Row],[qtytoShipFuture]]-Table_Query_from_Mac10[[#This Row],[qty_to_ship]]</f>
        <v>0</v>
      </c>
      <c r="W4182" s="47">
        <f>Table_Query_from_Mac10[[#This Row],[UnitPriceFuture]]</f>
        <v>3.91</v>
      </c>
      <c r="X4182" s="47">
        <f>Table_Query_from_Mac10[[#This Row],[Unit Increase]]*Table_Query_from_Mac10[[#This Row],[UnitPriceFuture]]</f>
        <v>0</v>
      </c>
      <c r="Y4182" s="47">
        <f>Table_Query_from_Mac10[[#This Row],[Unit Increase]]*Table_Query_from_Mac10[[#This Row],[Future-cost]]</f>
        <v>0</v>
      </c>
      <c r="Z4182" s="47">
        <f>-(Table_Query_from_Mac10[[#This Row],[Incremental Sales]]+((Table_Query_from_Mac10[[#This Row],[Incremental Sales]]*-(SUM(Summary!$S$8:$S$9)))))*Summary!$S$18</f>
        <v>0</v>
      </c>
      <c r="AA4182" s="47">
        <f>IFERROR(Table_Query_from_Mac10[[#This Row],[Incremental Cost]]/Table_Query_from_Mac10[[#This Row],[Incremental Sales]],0)</f>
        <v>0</v>
      </c>
      <c r="AB4182" s="47">
        <f>IFERROR(Table_Query_from_Mac10[[#This Row],[TotalCostFuture]]/Table_Query_from_Mac10[[#This Row],[totalsalesFuture]],0)</f>
        <v>0.30690537084398972</v>
      </c>
      <c r="AN4182" s="30">
        <v>120</v>
      </c>
      <c r="AO4182">
        <f t="shared" si="130"/>
        <v>30</v>
      </c>
      <c r="AQ4182" s="30">
        <v>11.17</v>
      </c>
      <c r="AR4182">
        <f t="shared" si="131"/>
        <v>3.91</v>
      </c>
    </row>
    <row r="4183" spans="1:44" x14ac:dyDescent="0.25">
      <c r="A4183">
        <v>90418</v>
      </c>
      <c r="B4183">
        <v>3</v>
      </c>
      <c r="C4183" t="s">
        <v>86</v>
      </c>
      <c r="D4183" t="s">
        <v>79</v>
      </c>
      <c r="E4183">
        <v>40</v>
      </c>
      <c r="F4183">
        <v>5.99</v>
      </c>
      <c r="G4183">
        <v>14.03</v>
      </c>
      <c r="H4183" s="1">
        <v>44860</v>
      </c>
      <c r="I4183" s="20">
        <v>0</v>
      </c>
      <c r="J4183" s="47">
        <f>Table_Query_from_Mac10[[#This Row],[unit_price]]-(Table_Query_from_Mac10[[#This Row],[unit_price]]*(Table_Query_from_Mac10[[#This Row],[discount_pct]]/100))</f>
        <v>14.03</v>
      </c>
      <c r="K4183" s="47">
        <f>Table_Query_from_Mac10[[#This Row],[unit_cost]]</f>
        <v>5.99</v>
      </c>
      <c r="L4183" s="47">
        <f>Table_Query_from_Mac10[[#This Row],[Live-cost]]*(1+Table_Query_from_Mac10[[#This Row],[CogsIncreasebyTYPE]])</f>
        <v>5.99</v>
      </c>
      <c r="M4183" s="47">
        <f>Table_Query_from_Mac10[[#This Row],[Live-cost]]*Table_Query_from_Mac10[[#This Row],[qty_to_ship]]</f>
        <v>239.60000000000002</v>
      </c>
      <c r="N4183" s="47">
        <f>IF(Table_Query_from_Mac10[[#This Row],[item_no]]="KDA",-Table_Query_from_Mac10[[#This Row],[unit_price]],Table_Query_from_Mac10[[#This Row],[Net Unit]]*Table_Query_from_Mac10[[#This Row],[qty_to_ship]])</f>
        <v>561.19999999999993</v>
      </c>
      <c r="O4183" s="47">
        <f>SUMIFS(Summary!C:C,Summary!H:H,Table_Query_from_Mac10[[#This Row],[Juiceoc]])</f>
        <v>0</v>
      </c>
      <c r="P4183" s="47">
        <f>SUMIFS(Summary!D:D,Summary!H:H,Table_Query_from_Mac10[[#This Row],[Juiceoc]])</f>
        <v>0</v>
      </c>
      <c r="Q4183" s="47">
        <f>SUMIFS(Summary!E:E,Summary!H:H,Table_Query_from_Mac10[[#This Row],[Juiceoc]])</f>
        <v>0</v>
      </c>
      <c r="R4183" s="47">
        <f>Table_Query_from_Mac10[[#This Row],[Net Unit]]*(1+Table_Query_from_Mac10[[#This Row],[PriceIncreasebyType]])</f>
        <v>14.03</v>
      </c>
      <c r="S4183" s="47">
        <f>Table_Query_from_Mac10[[#This Row],[UnitPriceFuture]]*Table_Query_from_Mac10[[#This Row],[qtytoShipFuture]]</f>
        <v>561.19999999999993</v>
      </c>
      <c r="T4183" s="47">
        <f>ROUND(Table_Query_from_Mac10[[#This Row],[qty_to_ship]]*(1+Table_Query_from_Mac10[[#This Row],[VolumeIncreasebyType]]),0)</f>
        <v>40</v>
      </c>
      <c r="U4183" s="47">
        <f>Table_Query_from_Mac10[[#This Row],[qtytoShipFuture]]*Table_Query_from_Mac10[[#This Row],[Future-cost]]</f>
        <v>239.60000000000002</v>
      </c>
      <c r="V4183" s="47">
        <f>Table_Query_from_Mac10[[#This Row],[qtytoShipFuture]]-Table_Query_from_Mac10[[#This Row],[qty_to_ship]]</f>
        <v>0</v>
      </c>
      <c r="W4183" s="47">
        <f>Table_Query_from_Mac10[[#This Row],[UnitPriceFuture]]</f>
        <v>14.03</v>
      </c>
      <c r="X4183" s="47">
        <f>Table_Query_from_Mac10[[#This Row],[Unit Increase]]*Table_Query_from_Mac10[[#This Row],[UnitPriceFuture]]</f>
        <v>0</v>
      </c>
      <c r="Y4183" s="47">
        <f>Table_Query_from_Mac10[[#This Row],[Unit Increase]]*Table_Query_from_Mac10[[#This Row],[Future-cost]]</f>
        <v>0</v>
      </c>
      <c r="Z4183" s="47">
        <f>-(Table_Query_from_Mac10[[#This Row],[Incremental Sales]]+((Table_Query_from_Mac10[[#This Row],[Incremental Sales]]*-(SUM(Summary!$S$8:$S$9)))))*Summary!$S$18</f>
        <v>0</v>
      </c>
      <c r="AA4183" s="47">
        <f>IFERROR(Table_Query_from_Mac10[[#This Row],[Incremental Cost]]/Table_Query_from_Mac10[[#This Row],[Incremental Sales]],0)</f>
        <v>0</v>
      </c>
      <c r="AB4183" s="47">
        <f>IFERROR(Table_Query_from_Mac10[[#This Row],[TotalCostFuture]]/Table_Query_from_Mac10[[#This Row],[totalsalesFuture]],0)</f>
        <v>0.42694226657163231</v>
      </c>
      <c r="AN4183" s="31">
        <v>160</v>
      </c>
      <c r="AO4183">
        <f t="shared" si="130"/>
        <v>40</v>
      </c>
      <c r="AQ4183" s="31">
        <v>40.08</v>
      </c>
      <c r="AR4183">
        <f t="shared" si="131"/>
        <v>14.03</v>
      </c>
    </row>
    <row r="4184" spans="1:44" x14ac:dyDescent="0.25">
      <c r="A4184">
        <v>90418</v>
      </c>
      <c r="B4184">
        <v>4</v>
      </c>
      <c r="C4184" t="s">
        <v>86</v>
      </c>
      <c r="D4184" t="s">
        <v>79</v>
      </c>
      <c r="E4184">
        <v>32</v>
      </c>
      <c r="F4184">
        <v>5.86</v>
      </c>
      <c r="G4184">
        <v>13.01</v>
      </c>
      <c r="H4184" s="1">
        <v>44860</v>
      </c>
      <c r="I4184" s="20">
        <v>0</v>
      </c>
      <c r="J4184" s="47">
        <f>Table_Query_from_Mac10[[#This Row],[unit_price]]-(Table_Query_from_Mac10[[#This Row],[unit_price]]*(Table_Query_from_Mac10[[#This Row],[discount_pct]]/100))</f>
        <v>13.01</v>
      </c>
      <c r="K4184" s="47">
        <f>Table_Query_from_Mac10[[#This Row],[unit_cost]]</f>
        <v>5.86</v>
      </c>
      <c r="L4184" s="47">
        <f>Table_Query_from_Mac10[[#This Row],[Live-cost]]*(1+Table_Query_from_Mac10[[#This Row],[CogsIncreasebyTYPE]])</f>
        <v>5.86</v>
      </c>
      <c r="M4184" s="47">
        <f>Table_Query_from_Mac10[[#This Row],[Live-cost]]*Table_Query_from_Mac10[[#This Row],[qty_to_ship]]</f>
        <v>187.52</v>
      </c>
      <c r="N4184" s="47">
        <f>IF(Table_Query_from_Mac10[[#This Row],[item_no]]="KDA",-Table_Query_from_Mac10[[#This Row],[unit_price]],Table_Query_from_Mac10[[#This Row],[Net Unit]]*Table_Query_from_Mac10[[#This Row],[qty_to_ship]])</f>
        <v>416.32</v>
      </c>
      <c r="O4184" s="47">
        <f>SUMIFS(Summary!C:C,Summary!H:H,Table_Query_from_Mac10[[#This Row],[Juiceoc]])</f>
        <v>0</v>
      </c>
      <c r="P4184" s="47">
        <f>SUMIFS(Summary!D:D,Summary!H:H,Table_Query_from_Mac10[[#This Row],[Juiceoc]])</f>
        <v>0</v>
      </c>
      <c r="Q4184" s="47">
        <f>SUMIFS(Summary!E:E,Summary!H:H,Table_Query_from_Mac10[[#This Row],[Juiceoc]])</f>
        <v>0</v>
      </c>
      <c r="R4184" s="47">
        <f>Table_Query_from_Mac10[[#This Row],[Net Unit]]*(1+Table_Query_from_Mac10[[#This Row],[PriceIncreasebyType]])</f>
        <v>13.01</v>
      </c>
      <c r="S4184" s="47">
        <f>Table_Query_from_Mac10[[#This Row],[UnitPriceFuture]]*Table_Query_from_Mac10[[#This Row],[qtytoShipFuture]]</f>
        <v>416.32</v>
      </c>
      <c r="T4184" s="47">
        <f>ROUND(Table_Query_from_Mac10[[#This Row],[qty_to_ship]]*(1+Table_Query_from_Mac10[[#This Row],[VolumeIncreasebyType]]),0)</f>
        <v>32</v>
      </c>
      <c r="U4184" s="47">
        <f>Table_Query_from_Mac10[[#This Row],[qtytoShipFuture]]*Table_Query_from_Mac10[[#This Row],[Future-cost]]</f>
        <v>187.52</v>
      </c>
      <c r="V4184" s="47">
        <f>Table_Query_from_Mac10[[#This Row],[qtytoShipFuture]]-Table_Query_from_Mac10[[#This Row],[qty_to_ship]]</f>
        <v>0</v>
      </c>
      <c r="W4184" s="47">
        <f>Table_Query_from_Mac10[[#This Row],[UnitPriceFuture]]</f>
        <v>13.01</v>
      </c>
      <c r="X4184" s="47">
        <f>Table_Query_from_Mac10[[#This Row],[Unit Increase]]*Table_Query_from_Mac10[[#This Row],[UnitPriceFuture]]</f>
        <v>0</v>
      </c>
      <c r="Y4184" s="47">
        <f>Table_Query_from_Mac10[[#This Row],[Unit Increase]]*Table_Query_from_Mac10[[#This Row],[Future-cost]]</f>
        <v>0</v>
      </c>
      <c r="Z4184" s="47">
        <f>-(Table_Query_from_Mac10[[#This Row],[Incremental Sales]]+((Table_Query_from_Mac10[[#This Row],[Incremental Sales]]*-(SUM(Summary!$S$8:$S$9)))))*Summary!$S$18</f>
        <v>0</v>
      </c>
      <c r="AA4184" s="47">
        <f>IFERROR(Table_Query_from_Mac10[[#This Row],[Incremental Cost]]/Table_Query_from_Mac10[[#This Row],[Incremental Sales]],0)</f>
        <v>0</v>
      </c>
      <c r="AB4184" s="47">
        <f>IFERROR(Table_Query_from_Mac10[[#This Row],[TotalCostFuture]]/Table_Query_from_Mac10[[#This Row],[totalsalesFuture]],0)</f>
        <v>0.45042275172943891</v>
      </c>
      <c r="AN4184" s="30">
        <v>128</v>
      </c>
      <c r="AO4184">
        <f t="shared" si="130"/>
        <v>32</v>
      </c>
      <c r="AQ4184" s="30">
        <v>37.159999999999997</v>
      </c>
      <c r="AR4184">
        <f t="shared" si="131"/>
        <v>13.01</v>
      </c>
    </row>
    <row r="4185" spans="1:44" x14ac:dyDescent="0.25">
      <c r="A4185">
        <v>90418</v>
      </c>
      <c r="B4185">
        <v>5</v>
      </c>
      <c r="C4185" t="s">
        <v>86</v>
      </c>
      <c r="D4185" t="s">
        <v>79</v>
      </c>
      <c r="E4185">
        <v>10</v>
      </c>
      <c r="F4185">
        <v>5.36</v>
      </c>
      <c r="G4185">
        <v>12.02</v>
      </c>
      <c r="H4185" s="1">
        <v>44860</v>
      </c>
      <c r="I4185" s="20">
        <v>0</v>
      </c>
      <c r="J4185" s="47">
        <f>Table_Query_from_Mac10[[#This Row],[unit_price]]-(Table_Query_from_Mac10[[#This Row],[unit_price]]*(Table_Query_from_Mac10[[#This Row],[discount_pct]]/100))</f>
        <v>12.02</v>
      </c>
      <c r="K4185" s="47">
        <f>Table_Query_from_Mac10[[#This Row],[unit_cost]]</f>
        <v>5.36</v>
      </c>
      <c r="L4185" s="47">
        <f>Table_Query_from_Mac10[[#This Row],[Live-cost]]*(1+Table_Query_from_Mac10[[#This Row],[CogsIncreasebyTYPE]])</f>
        <v>5.36</v>
      </c>
      <c r="M4185" s="47">
        <f>Table_Query_from_Mac10[[#This Row],[Live-cost]]*Table_Query_from_Mac10[[#This Row],[qty_to_ship]]</f>
        <v>53.6</v>
      </c>
      <c r="N4185" s="47">
        <f>IF(Table_Query_from_Mac10[[#This Row],[item_no]]="KDA",-Table_Query_from_Mac10[[#This Row],[unit_price]],Table_Query_from_Mac10[[#This Row],[Net Unit]]*Table_Query_from_Mac10[[#This Row],[qty_to_ship]])</f>
        <v>120.19999999999999</v>
      </c>
      <c r="O4185" s="47">
        <f>SUMIFS(Summary!C:C,Summary!H:H,Table_Query_from_Mac10[[#This Row],[Juiceoc]])</f>
        <v>0</v>
      </c>
      <c r="P4185" s="47">
        <f>SUMIFS(Summary!D:D,Summary!H:H,Table_Query_from_Mac10[[#This Row],[Juiceoc]])</f>
        <v>0</v>
      </c>
      <c r="Q4185" s="47">
        <f>SUMIFS(Summary!E:E,Summary!H:H,Table_Query_from_Mac10[[#This Row],[Juiceoc]])</f>
        <v>0</v>
      </c>
      <c r="R4185" s="47">
        <f>Table_Query_from_Mac10[[#This Row],[Net Unit]]*(1+Table_Query_from_Mac10[[#This Row],[PriceIncreasebyType]])</f>
        <v>12.02</v>
      </c>
      <c r="S4185" s="47">
        <f>Table_Query_from_Mac10[[#This Row],[UnitPriceFuture]]*Table_Query_from_Mac10[[#This Row],[qtytoShipFuture]]</f>
        <v>120.19999999999999</v>
      </c>
      <c r="T4185" s="47">
        <f>ROUND(Table_Query_from_Mac10[[#This Row],[qty_to_ship]]*(1+Table_Query_from_Mac10[[#This Row],[VolumeIncreasebyType]]),0)</f>
        <v>10</v>
      </c>
      <c r="U4185" s="47">
        <f>Table_Query_from_Mac10[[#This Row],[qtytoShipFuture]]*Table_Query_from_Mac10[[#This Row],[Future-cost]]</f>
        <v>53.6</v>
      </c>
      <c r="V4185" s="47">
        <f>Table_Query_from_Mac10[[#This Row],[qtytoShipFuture]]-Table_Query_from_Mac10[[#This Row],[qty_to_ship]]</f>
        <v>0</v>
      </c>
      <c r="W4185" s="47">
        <f>Table_Query_from_Mac10[[#This Row],[UnitPriceFuture]]</f>
        <v>12.02</v>
      </c>
      <c r="X4185" s="47">
        <f>Table_Query_from_Mac10[[#This Row],[Unit Increase]]*Table_Query_from_Mac10[[#This Row],[UnitPriceFuture]]</f>
        <v>0</v>
      </c>
      <c r="Y4185" s="47">
        <f>Table_Query_from_Mac10[[#This Row],[Unit Increase]]*Table_Query_from_Mac10[[#This Row],[Future-cost]]</f>
        <v>0</v>
      </c>
      <c r="Z4185" s="47">
        <f>-(Table_Query_from_Mac10[[#This Row],[Incremental Sales]]+((Table_Query_from_Mac10[[#This Row],[Incremental Sales]]*-(SUM(Summary!$S$8:$S$9)))))*Summary!$S$18</f>
        <v>0</v>
      </c>
      <c r="AA4185" s="47">
        <f>IFERROR(Table_Query_from_Mac10[[#This Row],[Incremental Cost]]/Table_Query_from_Mac10[[#This Row],[Incremental Sales]],0)</f>
        <v>0</v>
      </c>
      <c r="AB4185" s="47">
        <f>IFERROR(Table_Query_from_Mac10[[#This Row],[TotalCostFuture]]/Table_Query_from_Mac10[[#This Row],[totalsalesFuture]],0)</f>
        <v>0.44592346089850254</v>
      </c>
      <c r="AN4185" s="31">
        <v>40</v>
      </c>
      <c r="AO4185">
        <f t="shared" si="130"/>
        <v>10</v>
      </c>
      <c r="AQ4185" s="31">
        <v>34.340000000000003</v>
      </c>
      <c r="AR4185">
        <f t="shared" si="131"/>
        <v>12.02</v>
      </c>
    </row>
    <row r="4186" spans="1:44" x14ac:dyDescent="0.25">
      <c r="A4186">
        <v>90418</v>
      </c>
      <c r="B4186">
        <v>6</v>
      </c>
      <c r="C4186" t="s">
        <v>86</v>
      </c>
      <c r="D4186" t="s">
        <v>79</v>
      </c>
      <c r="E4186">
        <v>25</v>
      </c>
      <c r="F4186">
        <v>4.8899999999999997</v>
      </c>
      <c r="G4186">
        <v>10.92</v>
      </c>
      <c r="H4186" s="1">
        <v>44860</v>
      </c>
      <c r="I4186" s="20">
        <v>0</v>
      </c>
      <c r="J4186" s="47">
        <f>Table_Query_from_Mac10[[#This Row],[unit_price]]-(Table_Query_from_Mac10[[#This Row],[unit_price]]*(Table_Query_from_Mac10[[#This Row],[discount_pct]]/100))</f>
        <v>10.92</v>
      </c>
      <c r="K4186" s="47">
        <f>Table_Query_from_Mac10[[#This Row],[unit_cost]]</f>
        <v>4.8899999999999997</v>
      </c>
      <c r="L4186" s="47">
        <f>Table_Query_from_Mac10[[#This Row],[Live-cost]]*(1+Table_Query_from_Mac10[[#This Row],[CogsIncreasebyTYPE]])</f>
        <v>4.8899999999999997</v>
      </c>
      <c r="M4186" s="47">
        <f>Table_Query_from_Mac10[[#This Row],[Live-cost]]*Table_Query_from_Mac10[[#This Row],[qty_to_ship]]</f>
        <v>122.24999999999999</v>
      </c>
      <c r="N4186" s="47">
        <f>IF(Table_Query_from_Mac10[[#This Row],[item_no]]="KDA",-Table_Query_from_Mac10[[#This Row],[unit_price]],Table_Query_from_Mac10[[#This Row],[Net Unit]]*Table_Query_from_Mac10[[#This Row],[qty_to_ship]])</f>
        <v>273</v>
      </c>
      <c r="O4186" s="47">
        <f>SUMIFS(Summary!C:C,Summary!H:H,Table_Query_from_Mac10[[#This Row],[Juiceoc]])</f>
        <v>0</v>
      </c>
      <c r="P4186" s="47">
        <f>SUMIFS(Summary!D:D,Summary!H:H,Table_Query_from_Mac10[[#This Row],[Juiceoc]])</f>
        <v>0</v>
      </c>
      <c r="Q4186" s="47">
        <f>SUMIFS(Summary!E:E,Summary!H:H,Table_Query_from_Mac10[[#This Row],[Juiceoc]])</f>
        <v>0</v>
      </c>
      <c r="R4186" s="47">
        <f>Table_Query_from_Mac10[[#This Row],[Net Unit]]*(1+Table_Query_from_Mac10[[#This Row],[PriceIncreasebyType]])</f>
        <v>10.92</v>
      </c>
      <c r="S4186" s="47">
        <f>Table_Query_from_Mac10[[#This Row],[UnitPriceFuture]]*Table_Query_from_Mac10[[#This Row],[qtytoShipFuture]]</f>
        <v>273</v>
      </c>
      <c r="T4186" s="47">
        <f>ROUND(Table_Query_from_Mac10[[#This Row],[qty_to_ship]]*(1+Table_Query_from_Mac10[[#This Row],[VolumeIncreasebyType]]),0)</f>
        <v>25</v>
      </c>
      <c r="U4186" s="47">
        <f>Table_Query_from_Mac10[[#This Row],[qtytoShipFuture]]*Table_Query_from_Mac10[[#This Row],[Future-cost]]</f>
        <v>122.24999999999999</v>
      </c>
      <c r="V4186" s="47">
        <f>Table_Query_from_Mac10[[#This Row],[qtytoShipFuture]]-Table_Query_from_Mac10[[#This Row],[qty_to_ship]]</f>
        <v>0</v>
      </c>
      <c r="W4186" s="47">
        <f>Table_Query_from_Mac10[[#This Row],[UnitPriceFuture]]</f>
        <v>10.92</v>
      </c>
      <c r="X4186" s="47">
        <f>Table_Query_from_Mac10[[#This Row],[Unit Increase]]*Table_Query_from_Mac10[[#This Row],[UnitPriceFuture]]</f>
        <v>0</v>
      </c>
      <c r="Y4186" s="47">
        <f>Table_Query_from_Mac10[[#This Row],[Unit Increase]]*Table_Query_from_Mac10[[#This Row],[Future-cost]]</f>
        <v>0</v>
      </c>
      <c r="Z4186" s="47">
        <f>-(Table_Query_from_Mac10[[#This Row],[Incremental Sales]]+((Table_Query_from_Mac10[[#This Row],[Incremental Sales]]*-(SUM(Summary!$S$8:$S$9)))))*Summary!$S$18</f>
        <v>0</v>
      </c>
      <c r="AA4186" s="47">
        <f>IFERROR(Table_Query_from_Mac10[[#This Row],[Incremental Cost]]/Table_Query_from_Mac10[[#This Row],[Incremental Sales]],0)</f>
        <v>0</v>
      </c>
      <c r="AB4186" s="47">
        <f>IFERROR(Table_Query_from_Mac10[[#This Row],[TotalCostFuture]]/Table_Query_from_Mac10[[#This Row],[totalsalesFuture]],0)</f>
        <v>0.44780219780219777</v>
      </c>
      <c r="AN4186" s="30">
        <v>100</v>
      </c>
      <c r="AO4186">
        <f t="shared" si="130"/>
        <v>25</v>
      </c>
      <c r="AQ4186" s="30">
        <v>31.2</v>
      </c>
      <c r="AR4186">
        <f t="shared" si="131"/>
        <v>10.92</v>
      </c>
    </row>
    <row r="4187" spans="1:44" x14ac:dyDescent="0.25">
      <c r="A4187">
        <v>90418</v>
      </c>
      <c r="B4187">
        <v>8</v>
      </c>
      <c r="C4187" t="s">
        <v>86</v>
      </c>
      <c r="D4187" t="s">
        <v>79</v>
      </c>
      <c r="E4187">
        <v>8</v>
      </c>
      <c r="F4187">
        <v>13.23</v>
      </c>
      <c r="G4187">
        <v>32.78</v>
      </c>
      <c r="H4187" s="1">
        <v>44860</v>
      </c>
      <c r="I4187" s="20">
        <v>0</v>
      </c>
      <c r="J4187" s="47">
        <f>Table_Query_from_Mac10[[#This Row],[unit_price]]-(Table_Query_from_Mac10[[#This Row],[unit_price]]*(Table_Query_from_Mac10[[#This Row],[discount_pct]]/100))</f>
        <v>32.78</v>
      </c>
      <c r="K4187" s="47">
        <f>Table_Query_from_Mac10[[#This Row],[unit_cost]]</f>
        <v>13.23</v>
      </c>
      <c r="L4187" s="47">
        <f>Table_Query_from_Mac10[[#This Row],[Live-cost]]*(1+Table_Query_from_Mac10[[#This Row],[CogsIncreasebyTYPE]])</f>
        <v>13.23</v>
      </c>
      <c r="M4187" s="47">
        <f>Table_Query_from_Mac10[[#This Row],[Live-cost]]*Table_Query_from_Mac10[[#This Row],[qty_to_ship]]</f>
        <v>105.84</v>
      </c>
      <c r="N4187" s="47">
        <f>IF(Table_Query_from_Mac10[[#This Row],[item_no]]="KDA",-Table_Query_from_Mac10[[#This Row],[unit_price]],Table_Query_from_Mac10[[#This Row],[Net Unit]]*Table_Query_from_Mac10[[#This Row],[qty_to_ship]])</f>
        <v>262.24</v>
      </c>
      <c r="O4187" s="47">
        <f>SUMIFS(Summary!C:C,Summary!H:H,Table_Query_from_Mac10[[#This Row],[Juiceoc]])</f>
        <v>0</v>
      </c>
      <c r="P4187" s="47">
        <f>SUMIFS(Summary!D:D,Summary!H:H,Table_Query_from_Mac10[[#This Row],[Juiceoc]])</f>
        <v>0</v>
      </c>
      <c r="Q4187" s="47">
        <f>SUMIFS(Summary!E:E,Summary!H:H,Table_Query_from_Mac10[[#This Row],[Juiceoc]])</f>
        <v>0</v>
      </c>
      <c r="R4187" s="47">
        <f>Table_Query_from_Mac10[[#This Row],[Net Unit]]*(1+Table_Query_from_Mac10[[#This Row],[PriceIncreasebyType]])</f>
        <v>32.78</v>
      </c>
      <c r="S4187" s="47">
        <f>Table_Query_from_Mac10[[#This Row],[UnitPriceFuture]]*Table_Query_from_Mac10[[#This Row],[qtytoShipFuture]]</f>
        <v>262.24</v>
      </c>
      <c r="T4187" s="47">
        <f>ROUND(Table_Query_from_Mac10[[#This Row],[qty_to_ship]]*(1+Table_Query_from_Mac10[[#This Row],[VolumeIncreasebyType]]),0)</f>
        <v>8</v>
      </c>
      <c r="U4187" s="47">
        <f>Table_Query_from_Mac10[[#This Row],[qtytoShipFuture]]*Table_Query_from_Mac10[[#This Row],[Future-cost]]</f>
        <v>105.84</v>
      </c>
      <c r="V4187" s="47">
        <f>Table_Query_from_Mac10[[#This Row],[qtytoShipFuture]]-Table_Query_from_Mac10[[#This Row],[qty_to_ship]]</f>
        <v>0</v>
      </c>
      <c r="W4187" s="47">
        <f>Table_Query_from_Mac10[[#This Row],[UnitPriceFuture]]</f>
        <v>32.78</v>
      </c>
      <c r="X4187" s="47">
        <f>Table_Query_from_Mac10[[#This Row],[Unit Increase]]*Table_Query_from_Mac10[[#This Row],[UnitPriceFuture]]</f>
        <v>0</v>
      </c>
      <c r="Y4187" s="47">
        <f>Table_Query_from_Mac10[[#This Row],[Unit Increase]]*Table_Query_from_Mac10[[#This Row],[Future-cost]]</f>
        <v>0</v>
      </c>
      <c r="Z4187" s="47">
        <f>-(Table_Query_from_Mac10[[#This Row],[Incremental Sales]]+((Table_Query_from_Mac10[[#This Row],[Incremental Sales]]*-(SUM(Summary!$S$8:$S$9)))))*Summary!$S$18</f>
        <v>0</v>
      </c>
      <c r="AA4187" s="47">
        <f>IFERROR(Table_Query_from_Mac10[[#This Row],[Incremental Cost]]/Table_Query_from_Mac10[[#This Row],[Incremental Sales]],0)</f>
        <v>0</v>
      </c>
      <c r="AB4187" s="47">
        <f>IFERROR(Table_Query_from_Mac10[[#This Row],[TotalCostFuture]]/Table_Query_from_Mac10[[#This Row],[totalsalesFuture]],0)</f>
        <v>0.40359975594874925</v>
      </c>
      <c r="AN4187" s="31">
        <v>32</v>
      </c>
      <c r="AO4187">
        <f t="shared" si="130"/>
        <v>8</v>
      </c>
      <c r="AQ4187" s="31">
        <v>93.67</v>
      </c>
      <c r="AR4187">
        <f t="shared" si="131"/>
        <v>32.78</v>
      </c>
    </row>
    <row r="4188" spans="1:44" x14ac:dyDescent="0.25">
      <c r="A4188">
        <v>90418</v>
      </c>
      <c r="B4188">
        <v>11</v>
      </c>
      <c r="C4188" t="s">
        <v>86</v>
      </c>
      <c r="D4188" t="s">
        <v>79</v>
      </c>
      <c r="E4188">
        <v>12</v>
      </c>
      <c r="F4188">
        <v>7.12</v>
      </c>
      <c r="G4188">
        <v>16.27</v>
      </c>
      <c r="H4188" s="1">
        <v>44860</v>
      </c>
      <c r="I4188" s="20">
        <v>0</v>
      </c>
      <c r="J4188" s="47">
        <f>Table_Query_from_Mac10[[#This Row],[unit_price]]-(Table_Query_from_Mac10[[#This Row],[unit_price]]*(Table_Query_from_Mac10[[#This Row],[discount_pct]]/100))</f>
        <v>16.27</v>
      </c>
      <c r="K4188" s="47">
        <f>Table_Query_from_Mac10[[#This Row],[unit_cost]]</f>
        <v>7.12</v>
      </c>
      <c r="L4188" s="47">
        <f>Table_Query_from_Mac10[[#This Row],[Live-cost]]*(1+Table_Query_from_Mac10[[#This Row],[CogsIncreasebyTYPE]])</f>
        <v>7.12</v>
      </c>
      <c r="M4188" s="47">
        <f>Table_Query_from_Mac10[[#This Row],[Live-cost]]*Table_Query_from_Mac10[[#This Row],[qty_to_ship]]</f>
        <v>85.44</v>
      </c>
      <c r="N4188" s="47">
        <f>IF(Table_Query_from_Mac10[[#This Row],[item_no]]="KDA",-Table_Query_from_Mac10[[#This Row],[unit_price]],Table_Query_from_Mac10[[#This Row],[Net Unit]]*Table_Query_from_Mac10[[#This Row],[qty_to_ship]])</f>
        <v>195.24</v>
      </c>
      <c r="O4188" s="47">
        <f>SUMIFS(Summary!C:C,Summary!H:H,Table_Query_from_Mac10[[#This Row],[Juiceoc]])</f>
        <v>0</v>
      </c>
      <c r="P4188" s="47">
        <f>SUMIFS(Summary!D:D,Summary!H:H,Table_Query_from_Mac10[[#This Row],[Juiceoc]])</f>
        <v>0</v>
      </c>
      <c r="Q4188" s="47">
        <f>SUMIFS(Summary!E:E,Summary!H:H,Table_Query_from_Mac10[[#This Row],[Juiceoc]])</f>
        <v>0</v>
      </c>
      <c r="R4188" s="47">
        <f>Table_Query_from_Mac10[[#This Row],[Net Unit]]*(1+Table_Query_from_Mac10[[#This Row],[PriceIncreasebyType]])</f>
        <v>16.27</v>
      </c>
      <c r="S4188" s="47">
        <f>Table_Query_from_Mac10[[#This Row],[UnitPriceFuture]]*Table_Query_from_Mac10[[#This Row],[qtytoShipFuture]]</f>
        <v>195.24</v>
      </c>
      <c r="T4188" s="47">
        <f>ROUND(Table_Query_from_Mac10[[#This Row],[qty_to_ship]]*(1+Table_Query_from_Mac10[[#This Row],[VolumeIncreasebyType]]),0)</f>
        <v>12</v>
      </c>
      <c r="U4188" s="47">
        <f>Table_Query_from_Mac10[[#This Row],[qtytoShipFuture]]*Table_Query_from_Mac10[[#This Row],[Future-cost]]</f>
        <v>85.44</v>
      </c>
      <c r="V4188" s="47">
        <f>Table_Query_from_Mac10[[#This Row],[qtytoShipFuture]]-Table_Query_from_Mac10[[#This Row],[qty_to_ship]]</f>
        <v>0</v>
      </c>
      <c r="W4188" s="47">
        <f>Table_Query_from_Mac10[[#This Row],[UnitPriceFuture]]</f>
        <v>16.27</v>
      </c>
      <c r="X4188" s="47">
        <f>Table_Query_from_Mac10[[#This Row],[Unit Increase]]*Table_Query_from_Mac10[[#This Row],[UnitPriceFuture]]</f>
        <v>0</v>
      </c>
      <c r="Y4188" s="47">
        <f>Table_Query_from_Mac10[[#This Row],[Unit Increase]]*Table_Query_from_Mac10[[#This Row],[Future-cost]]</f>
        <v>0</v>
      </c>
      <c r="Z4188" s="47">
        <f>-(Table_Query_from_Mac10[[#This Row],[Incremental Sales]]+((Table_Query_from_Mac10[[#This Row],[Incremental Sales]]*-(SUM(Summary!$S$8:$S$9)))))*Summary!$S$18</f>
        <v>0</v>
      </c>
      <c r="AA4188" s="47">
        <f>IFERROR(Table_Query_from_Mac10[[#This Row],[Incremental Cost]]/Table_Query_from_Mac10[[#This Row],[Incremental Sales]],0)</f>
        <v>0</v>
      </c>
      <c r="AB4188" s="47">
        <f>IFERROR(Table_Query_from_Mac10[[#This Row],[TotalCostFuture]]/Table_Query_from_Mac10[[#This Row],[totalsalesFuture]],0)</f>
        <v>0.4376152427781192</v>
      </c>
      <c r="AN4188" s="30">
        <v>48</v>
      </c>
      <c r="AO4188">
        <f t="shared" si="130"/>
        <v>12</v>
      </c>
      <c r="AQ4188" s="30">
        <v>46.49</v>
      </c>
      <c r="AR4188">
        <f t="shared" si="131"/>
        <v>16.27</v>
      </c>
    </row>
    <row r="4189" spans="1:44" x14ac:dyDescent="0.25">
      <c r="A4189">
        <v>90418</v>
      </c>
      <c r="B4189">
        <v>12</v>
      </c>
      <c r="C4189" t="s">
        <v>86</v>
      </c>
      <c r="D4189" t="s">
        <v>79</v>
      </c>
      <c r="E4189">
        <v>9</v>
      </c>
      <c r="F4189">
        <v>10.039999999999999</v>
      </c>
      <c r="G4189">
        <v>25.43</v>
      </c>
      <c r="H4189" s="1">
        <v>44860</v>
      </c>
      <c r="I4189" s="20">
        <v>0</v>
      </c>
      <c r="J4189" s="47">
        <f>Table_Query_from_Mac10[[#This Row],[unit_price]]-(Table_Query_from_Mac10[[#This Row],[unit_price]]*(Table_Query_from_Mac10[[#This Row],[discount_pct]]/100))</f>
        <v>25.43</v>
      </c>
      <c r="K4189" s="47">
        <f>Table_Query_from_Mac10[[#This Row],[unit_cost]]</f>
        <v>10.039999999999999</v>
      </c>
      <c r="L4189" s="47">
        <f>Table_Query_from_Mac10[[#This Row],[Live-cost]]*(1+Table_Query_from_Mac10[[#This Row],[CogsIncreasebyTYPE]])</f>
        <v>10.039999999999999</v>
      </c>
      <c r="M4189" s="47">
        <f>Table_Query_from_Mac10[[#This Row],[Live-cost]]*Table_Query_from_Mac10[[#This Row],[qty_to_ship]]</f>
        <v>90.359999999999985</v>
      </c>
      <c r="N4189" s="47">
        <f>IF(Table_Query_from_Mac10[[#This Row],[item_no]]="KDA",-Table_Query_from_Mac10[[#This Row],[unit_price]],Table_Query_from_Mac10[[#This Row],[Net Unit]]*Table_Query_from_Mac10[[#This Row],[qty_to_ship]])</f>
        <v>228.87</v>
      </c>
      <c r="O4189" s="47">
        <f>SUMIFS(Summary!C:C,Summary!H:H,Table_Query_from_Mac10[[#This Row],[Juiceoc]])</f>
        <v>0</v>
      </c>
      <c r="P4189" s="47">
        <f>SUMIFS(Summary!D:D,Summary!H:H,Table_Query_from_Mac10[[#This Row],[Juiceoc]])</f>
        <v>0</v>
      </c>
      <c r="Q4189" s="47">
        <f>SUMIFS(Summary!E:E,Summary!H:H,Table_Query_from_Mac10[[#This Row],[Juiceoc]])</f>
        <v>0</v>
      </c>
      <c r="R4189" s="47">
        <f>Table_Query_from_Mac10[[#This Row],[Net Unit]]*(1+Table_Query_from_Mac10[[#This Row],[PriceIncreasebyType]])</f>
        <v>25.43</v>
      </c>
      <c r="S4189" s="47">
        <f>Table_Query_from_Mac10[[#This Row],[UnitPriceFuture]]*Table_Query_from_Mac10[[#This Row],[qtytoShipFuture]]</f>
        <v>228.87</v>
      </c>
      <c r="T4189" s="47">
        <f>ROUND(Table_Query_from_Mac10[[#This Row],[qty_to_ship]]*(1+Table_Query_from_Mac10[[#This Row],[VolumeIncreasebyType]]),0)</f>
        <v>9</v>
      </c>
      <c r="U4189" s="47">
        <f>Table_Query_from_Mac10[[#This Row],[qtytoShipFuture]]*Table_Query_from_Mac10[[#This Row],[Future-cost]]</f>
        <v>90.359999999999985</v>
      </c>
      <c r="V4189" s="47">
        <f>Table_Query_from_Mac10[[#This Row],[qtytoShipFuture]]-Table_Query_from_Mac10[[#This Row],[qty_to_ship]]</f>
        <v>0</v>
      </c>
      <c r="W4189" s="47">
        <f>Table_Query_from_Mac10[[#This Row],[UnitPriceFuture]]</f>
        <v>25.43</v>
      </c>
      <c r="X4189" s="47">
        <f>Table_Query_from_Mac10[[#This Row],[Unit Increase]]*Table_Query_from_Mac10[[#This Row],[UnitPriceFuture]]</f>
        <v>0</v>
      </c>
      <c r="Y4189" s="47">
        <f>Table_Query_from_Mac10[[#This Row],[Unit Increase]]*Table_Query_from_Mac10[[#This Row],[Future-cost]]</f>
        <v>0</v>
      </c>
      <c r="Z4189" s="47">
        <f>-(Table_Query_from_Mac10[[#This Row],[Incremental Sales]]+((Table_Query_from_Mac10[[#This Row],[Incremental Sales]]*-(SUM(Summary!$S$8:$S$9)))))*Summary!$S$18</f>
        <v>0</v>
      </c>
      <c r="AA4189" s="47">
        <f>IFERROR(Table_Query_from_Mac10[[#This Row],[Incremental Cost]]/Table_Query_from_Mac10[[#This Row],[Incremental Sales]],0)</f>
        <v>0</v>
      </c>
      <c r="AB4189" s="47">
        <f>IFERROR(Table_Query_from_Mac10[[#This Row],[TotalCostFuture]]/Table_Query_from_Mac10[[#This Row],[totalsalesFuture]],0)</f>
        <v>0.39480928037750679</v>
      </c>
      <c r="AN4189" s="31">
        <v>36</v>
      </c>
      <c r="AO4189">
        <f t="shared" si="130"/>
        <v>9</v>
      </c>
      <c r="AQ4189" s="31">
        <v>72.650000000000006</v>
      </c>
      <c r="AR4189">
        <f t="shared" si="131"/>
        <v>25.43</v>
      </c>
    </row>
    <row r="4190" spans="1:44" x14ac:dyDescent="0.25">
      <c r="A4190">
        <v>90418</v>
      </c>
      <c r="B4190">
        <v>13</v>
      </c>
      <c r="C4190" t="s">
        <v>86</v>
      </c>
      <c r="D4190" t="s">
        <v>79</v>
      </c>
      <c r="E4190">
        <v>12</v>
      </c>
      <c r="F4190">
        <v>7.88</v>
      </c>
      <c r="G4190">
        <v>19</v>
      </c>
      <c r="H4190" s="1">
        <v>44860</v>
      </c>
      <c r="I4190" s="20">
        <v>0</v>
      </c>
      <c r="J4190" s="47">
        <f>Table_Query_from_Mac10[[#This Row],[unit_price]]-(Table_Query_from_Mac10[[#This Row],[unit_price]]*(Table_Query_from_Mac10[[#This Row],[discount_pct]]/100))</f>
        <v>19</v>
      </c>
      <c r="K4190" s="47">
        <f>Table_Query_from_Mac10[[#This Row],[unit_cost]]</f>
        <v>7.88</v>
      </c>
      <c r="L4190" s="47">
        <f>Table_Query_from_Mac10[[#This Row],[Live-cost]]*(1+Table_Query_from_Mac10[[#This Row],[CogsIncreasebyTYPE]])</f>
        <v>7.88</v>
      </c>
      <c r="M4190" s="47">
        <f>Table_Query_from_Mac10[[#This Row],[Live-cost]]*Table_Query_from_Mac10[[#This Row],[qty_to_ship]]</f>
        <v>94.56</v>
      </c>
      <c r="N4190" s="47">
        <f>IF(Table_Query_from_Mac10[[#This Row],[item_no]]="KDA",-Table_Query_from_Mac10[[#This Row],[unit_price]],Table_Query_from_Mac10[[#This Row],[Net Unit]]*Table_Query_from_Mac10[[#This Row],[qty_to_ship]])</f>
        <v>228</v>
      </c>
      <c r="O4190" s="47">
        <f>SUMIFS(Summary!C:C,Summary!H:H,Table_Query_from_Mac10[[#This Row],[Juiceoc]])</f>
        <v>0</v>
      </c>
      <c r="P4190" s="47">
        <f>SUMIFS(Summary!D:D,Summary!H:H,Table_Query_from_Mac10[[#This Row],[Juiceoc]])</f>
        <v>0</v>
      </c>
      <c r="Q4190" s="47">
        <f>SUMIFS(Summary!E:E,Summary!H:H,Table_Query_from_Mac10[[#This Row],[Juiceoc]])</f>
        <v>0</v>
      </c>
      <c r="R4190" s="47">
        <f>Table_Query_from_Mac10[[#This Row],[Net Unit]]*(1+Table_Query_from_Mac10[[#This Row],[PriceIncreasebyType]])</f>
        <v>19</v>
      </c>
      <c r="S4190" s="47">
        <f>Table_Query_from_Mac10[[#This Row],[UnitPriceFuture]]*Table_Query_from_Mac10[[#This Row],[qtytoShipFuture]]</f>
        <v>228</v>
      </c>
      <c r="T4190" s="47">
        <f>ROUND(Table_Query_from_Mac10[[#This Row],[qty_to_ship]]*(1+Table_Query_from_Mac10[[#This Row],[VolumeIncreasebyType]]),0)</f>
        <v>12</v>
      </c>
      <c r="U4190" s="47">
        <f>Table_Query_from_Mac10[[#This Row],[qtytoShipFuture]]*Table_Query_from_Mac10[[#This Row],[Future-cost]]</f>
        <v>94.56</v>
      </c>
      <c r="V4190" s="47">
        <f>Table_Query_from_Mac10[[#This Row],[qtytoShipFuture]]-Table_Query_from_Mac10[[#This Row],[qty_to_ship]]</f>
        <v>0</v>
      </c>
      <c r="W4190" s="47">
        <f>Table_Query_from_Mac10[[#This Row],[UnitPriceFuture]]</f>
        <v>19</v>
      </c>
      <c r="X4190" s="47">
        <f>Table_Query_from_Mac10[[#This Row],[Unit Increase]]*Table_Query_from_Mac10[[#This Row],[UnitPriceFuture]]</f>
        <v>0</v>
      </c>
      <c r="Y4190" s="47">
        <f>Table_Query_from_Mac10[[#This Row],[Unit Increase]]*Table_Query_from_Mac10[[#This Row],[Future-cost]]</f>
        <v>0</v>
      </c>
      <c r="Z4190" s="47">
        <f>-(Table_Query_from_Mac10[[#This Row],[Incremental Sales]]+((Table_Query_from_Mac10[[#This Row],[Incremental Sales]]*-(SUM(Summary!$S$8:$S$9)))))*Summary!$S$18</f>
        <v>0</v>
      </c>
      <c r="AA4190" s="47">
        <f>IFERROR(Table_Query_from_Mac10[[#This Row],[Incremental Cost]]/Table_Query_from_Mac10[[#This Row],[Incremental Sales]],0)</f>
        <v>0</v>
      </c>
      <c r="AB4190" s="47">
        <f>IFERROR(Table_Query_from_Mac10[[#This Row],[TotalCostFuture]]/Table_Query_from_Mac10[[#This Row],[totalsalesFuture]],0)</f>
        <v>0.41473684210526318</v>
      </c>
      <c r="AN4190" s="30">
        <v>48</v>
      </c>
      <c r="AO4190">
        <f t="shared" si="130"/>
        <v>12</v>
      </c>
      <c r="AQ4190" s="30">
        <v>54.28</v>
      </c>
      <c r="AR4190">
        <f t="shared" si="131"/>
        <v>19</v>
      </c>
    </row>
    <row r="4191" spans="1:44" x14ac:dyDescent="0.25">
      <c r="A4191">
        <v>90418</v>
      </c>
      <c r="B4191">
        <v>14</v>
      </c>
      <c r="C4191" t="s">
        <v>86</v>
      </c>
      <c r="D4191" t="s">
        <v>79</v>
      </c>
      <c r="E4191">
        <v>6</v>
      </c>
      <c r="F4191">
        <v>11.48</v>
      </c>
      <c r="G4191">
        <v>30.2</v>
      </c>
      <c r="H4191" s="1">
        <v>44860</v>
      </c>
      <c r="I4191" s="20">
        <v>0</v>
      </c>
      <c r="J4191" s="47">
        <f>Table_Query_from_Mac10[[#This Row],[unit_price]]-(Table_Query_from_Mac10[[#This Row],[unit_price]]*(Table_Query_from_Mac10[[#This Row],[discount_pct]]/100))</f>
        <v>30.2</v>
      </c>
      <c r="K4191" s="47">
        <f>Table_Query_from_Mac10[[#This Row],[unit_cost]]</f>
        <v>11.48</v>
      </c>
      <c r="L4191" s="47">
        <f>Table_Query_from_Mac10[[#This Row],[Live-cost]]*(1+Table_Query_from_Mac10[[#This Row],[CogsIncreasebyTYPE]])</f>
        <v>11.48</v>
      </c>
      <c r="M4191" s="47">
        <f>Table_Query_from_Mac10[[#This Row],[Live-cost]]*Table_Query_from_Mac10[[#This Row],[qty_to_ship]]</f>
        <v>68.88</v>
      </c>
      <c r="N4191" s="47">
        <f>IF(Table_Query_from_Mac10[[#This Row],[item_no]]="KDA",-Table_Query_from_Mac10[[#This Row],[unit_price]],Table_Query_from_Mac10[[#This Row],[Net Unit]]*Table_Query_from_Mac10[[#This Row],[qty_to_ship]])</f>
        <v>181.2</v>
      </c>
      <c r="O4191" s="47">
        <f>SUMIFS(Summary!C:C,Summary!H:H,Table_Query_from_Mac10[[#This Row],[Juiceoc]])</f>
        <v>0</v>
      </c>
      <c r="P4191" s="47">
        <f>SUMIFS(Summary!D:D,Summary!H:H,Table_Query_from_Mac10[[#This Row],[Juiceoc]])</f>
        <v>0</v>
      </c>
      <c r="Q4191" s="47">
        <f>SUMIFS(Summary!E:E,Summary!H:H,Table_Query_from_Mac10[[#This Row],[Juiceoc]])</f>
        <v>0</v>
      </c>
      <c r="R4191" s="47">
        <f>Table_Query_from_Mac10[[#This Row],[Net Unit]]*(1+Table_Query_from_Mac10[[#This Row],[PriceIncreasebyType]])</f>
        <v>30.2</v>
      </c>
      <c r="S4191" s="47">
        <f>Table_Query_from_Mac10[[#This Row],[UnitPriceFuture]]*Table_Query_from_Mac10[[#This Row],[qtytoShipFuture]]</f>
        <v>181.2</v>
      </c>
      <c r="T4191" s="47">
        <f>ROUND(Table_Query_from_Mac10[[#This Row],[qty_to_ship]]*(1+Table_Query_from_Mac10[[#This Row],[VolumeIncreasebyType]]),0)</f>
        <v>6</v>
      </c>
      <c r="U4191" s="47">
        <f>Table_Query_from_Mac10[[#This Row],[qtytoShipFuture]]*Table_Query_from_Mac10[[#This Row],[Future-cost]]</f>
        <v>68.88</v>
      </c>
      <c r="V4191" s="47">
        <f>Table_Query_from_Mac10[[#This Row],[qtytoShipFuture]]-Table_Query_from_Mac10[[#This Row],[qty_to_ship]]</f>
        <v>0</v>
      </c>
      <c r="W4191" s="47">
        <f>Table_Query_from_Mac10[[#This Row],[UnitPriceFuture]]</f>
        <v>30.2</v>
      </c>
      <c r="X4191" s="47">
        <f>Table_Query_from_Mac10[[#This Row],[Unit Increase]]*Table_Query_from_Mac10[[#This Row],[UnitPriceFuture]]</f>
        <v>0</v>
      </c>
      <c r="Y4191" s="47">
        <f>Table_Query_from_Mac10[[#This Row],[Unit Increase]]*Table_Query_from_Mac10[[#This Row],[Future-cost]]</f>
        <v>0</v>
      </c>
      <c r="Z4191" s="47">
        <f>-(Table_Query_from_Mac10[[#This Row],[Incremental Sales]]+((Table_Query_from_Mac10[[#This Row],[Incremental Sales]]*-(SUM(Summary!$S$8:$S$9)))))*Summary!$S$18</f>
        <v>0</v>
      </c>
      <c r="AA4191" s="47">
        <f>IFERROR(Table_Query_from_Mac10[[#This Row],[Incremental Cost]]/Table_Query_from_Mac10[[#This Row],[Incremental Sales]],0)</f>
        <v>0</v>
      </c>
      <c r="AB4191" s="47">
        <f>IFERROR(Table_Query_from_Mac10[[#This Row],[TotalCostFuture]]/Table_Query_from_Mac10[[#This Row],[totalsalesFuture]],0)</f>
        <v>0.3801324503311258</v>
      </c>
      <c r="AN4191" s="31">
        <v>24</v>
      </c>
      <c r="AO4191">
        <f t="shared" si="130"/>
        <v>6</v>
      </c>
      <c r="AQ4191" s="31">
        <v>86.28</v>
      </c>
      <c r="AR4191">
        <f t="shared" si="131"/>
        <v>30.2</v>
      </c>
    </row>
    <row r="4192" spans="1:44" x14ac:dyDescent="0.25">
      <c r="A4192">
        <v>90418</v>
      </c>
      <c r="B4192">
        <v>15</v>
      </c>
      <c r="C4192" t="s">
        <v>86</v>
      </c>
      <c r="D4192" t="s">
        <v>79</v>
      </c>
      <c r="E4192">
        <v>2</v>
      </c>
      <c r="F4192">
        <v>16.670000000000002</v>
      </c>
      <c r="G4192">
        <v>45.65</v>
      </c>
      <c r="H4192" s="1">
        <v>44860</v>
      </c>
      <c r="I4192" s="20">
        <v>0</v>
      </c>
      <c r="J4192" s="47">
        <f>Table_Query_from_Mac10[[#This Row],[unit_price]]-(Table_Query_from_Mac10[[#This Row],[unit_price]]*(Table_Query_from_Mac10[[#This Row],[discount_pct]]/100))</f>
        <v>45.65</v>
      </c>
      <c r="K4192" s="47">
        <f>Table_Query_from_Mac10[[#This Row],[unit_cost]]</f>
        <v>16.670000000000002</v>
      </c>
      <c r="L4192" s="47">
        <f>Table_Query_from_Mac10[[#This Row],[Live-cost]]*(1+Table_Query_from_Mac10[[#This Row],[CogsIncreasebyTYPE]])</f>
        <v>16.670000000000002</v>
      </c>
      <c r="M4192" s="47">
        <f>Table_Query_from_Mac10[[#This Row],[Live-cost]]*Table_Query_from_Mac10[[#This Row],[qty_to_ship]]</f>
        <v>33.340000000000003</v>
      </c>
      <c r="N4192" s="47">
        <f>IF(Table_Query_from_Mac10[[#This Row],[item_no]]="KDA",-Table_Query_from_Mac10[[#This Row],[unit_price]],Table_Query_from_Mac10[[#This Row],[Net Unit]]*Table_Query_from_Mac10[[#This Row],[qty_to_ship]])</f>
        <v>91.3</v>
      </c>
      <c r="O4192" s="47">
        <f>SUMIFS(Summary!C:C,Summary!H:H,Table_Query_from_Mac10[[#This Row],[Juiceoc]])</f>
        <v>0</v>
      </c>
      <c r="P4192" s="47">
        <f>SUMIFS(Summary!D:D,Summary!H:H,Table_Query_from_Mac10[[#This Row],[Juiceoc]])</f>
        <v>0</v>
      </c>
      <c r="Q4192" s="47">
        <f>SUMIFS(Summary!E:E,Summary!H:H,Table_Query_from_Mac10[[#This Row],[Juiceoc]])</f>
        <v>0</v>
      </c>
      <c r="R4192" s="47">
        <f>Table_Query_from_Mac10[[#This Row],[Net Unit]]*(1+Table_Query_from_Mac10[[#This Row],[PriceIncreasebyType]])</f>
        <v>45.65</v>
      </c>
      <c r="S4192" s="47">
        <f>Table_Query_from_Mac10[[#This Row],[UnitPriceFuture]]*Table_Query_from_Mac10[[#This Row],[qtytoShipFuture]]</f>
        <v>91.3</v>
      </c>
      <c r="T4192" s="47">
        <f>ROUND(Table_Query_from_Mac10[[#This Row],[qty_to_ship]]*(1+Table_Query_from_Mac10[[#This Row],[VolumeIncreasebyType]]),0)</f>
        <v>2</v>
      </c>
      <c r="U4192" s="47">
        <f>Table_Query_from_Mac10[[#This Row],[qtytoShipFuture]]*Table_Query_from_Mac10[[#This Row],[Future-cost]]</f>
        <v>33.340000000000003</v>
      </c>
      <c r="V4192" s="47">
        <f>Table_Query_from_Mac10[[#This Row],[qtytoShipFuture]]-Table_Query_from_Mac10[[#This Row],[qty_to_ship]]</f>
        <v>0</v>
      </c>
      <c r="W4192" s="47">
        <f>Table_Query_from_Mac10[[#This Row],[UnitPriceFuture]]</f>
        <v>45.65</v>
      </c>
      <c r="X4192" s="47">
        <f>Table_Query_from_Mac10[[#This Row],[Unit Increase]]*Table_Query_from_Mac10[[#This Row],[UnitPriceFuture]]</f>
        <v>0</v>
      </c>
      <c r="Y4192" s="47">
        <f>Table_Query_from_Mac10[[#This Row],[Unit Increase]]*Table_Query_from_Mac10[[#This Row],[Future-cost]]</f>
        <v>0</v>
      </c>
      <c r="Z4192" s="47">
        <f>-(Table_Query_from_Mac10[[#This Row],[Incremental Sales]]+((Table_Query_from_Mac10[[#This Row],[Incremental Sales]]*-(SUM(Summary!$S$8:$S$9)))))*Summary!$S$18</f>
        <v>0</v>
      </c>
      <c r="AA4192" s="47">
        <f>IFERROR(Table_Query_from_Mac10[[#This Row],[Incremental Cost]]/Table_Query_from_Mac10[[#This Row],[Incremental Sales]],0)</f>
        <v>0</v>
      </c>
      <c r="AB4192" s="47">
        <f>IFERROR(Table_Query_from_Mac10[[#This Row],[TotalCostFuture]]/Table_Query_from_Mac10[[#This Row],[totalsalesFuture]],0)</f>
        <v>0.36516976998904715</v>
      </c>
      <c r="AN4192" s="30">
        <v>8</v>
      </c>
      <c r="AO4192">
        <f t="shared" si="130"/>
        <v>2</v>
      </c>
      <c r="AQ4192" s="30">
        <v>130.44</v>
      </c>
      <c r="AR4192">
        <f t="shared" si="131"/>
        <v>45.65</v>
      </c>
    </row>
    <row r="4193" spans="1:44" x14ac:dyDescent="0.25">
      <c r="A4193">
        <v>90419</v>
      </c>
      <c r="B4193">
        <v>1</v>
      </c>
      <c r="C4193" t="s">
        <v>86</v>
      </c>
      <c r="D4193" t="s">
        <v>79</v>
      </c>
      <c r="E4193">
        <v>9</v>
      </c>
      <c r="F4193">
        <v>1.2</v>
      </c>
      <c r="G4193">
        <v>3.91</v>
      </c>
      <c r="H4193" s="1">
        <v>44860</v>
      </c>
      <c r="I4193" s="20">
        <v>0</v>
      </c>
      <c r="J4193" s="47">
        <f>Table_Query_from_Mac10[[#This Row],[unit_price]]-(Table_Query_from_Mac10[[#This Row],[unit_price]]*(Table_Query_from_Mac10[[#This Row],[discount_pct]]/100))</f>
        <v>3.91</v>
      </c>
      <c r="K4193" s="47">
        <f>Table_Query_from_Mac10[[#This Row],[unit_cost]]</f>
        <v>1.2</v>
      </c>
      <c r="L4193" s="47">
        <f>Table_Query_from_Mac10[[#This Row],[Live-cost]]*(1+Table_Query_from_Mac10[[#This Row],[CogsIncreasebyTYPE]])</f>
        <v>1.2</v>
      </c>
      <c r="M4193" s="47">
        <f>Table_Query_from_Mac10[[#This Row],[Live-cost]]*Table_Query_from_Mac10[[#This Row],[qty_to_ship]]</f>
        <v>10.799999999999999</v>
      </c>
      <c r="N4193" s="47">
        <f>IF(Table_Query_from_Mac10[[#This Row],[item_no]]="KDA",-Table_Query_from_Mac10[[#This Row],[unit_price]],Table_Query_from_Mac10[[#This Row],[Net Unit]]*Table_Query_from_Mac10[[#This Row],[qty_to_ship]])</f>
        <v>35.19</v>
      </c>
      <c r="O4193" s="47">
        <f>SUMIFS(Summary!C:C,Summary!H:H,Table_Query_from_Mac10[[#This Row],[Juiceoc]])</f>
        <v>0</v>
      </c>
      <c r="P4193" s="47">
        <f>SUMIFS(Summary!D:D,Summary!H:H,Table_Query_from_Mac10[[#This Row],[Juiceoc]])</f>
        <v>0</v>
      </c>
      <c r="Q4193" s="47">
        <f>SUMIFS(Summary!E:E,Summary!H:H,Table_Query_from_Mac10[[#This Row],[Juiceoc]])</f>
        <v>0</v>
      </c>
      <c r="R4193" s="47">
        <f>Table_Query_from_Mac10[[#This Row],[Net Unit]]*(1+Table_Query_from_Mac10[[#This Row],[PriceIncreasebyType]])</f>
        <v>3.91</v>
      </c>
      <c r="S4193" s="47">
        <f>Table_Query_from_Mac10[[#This Row],[UnitPriceFuture]]*Table_Query_from_Mac10[[#This Row],[qtytoShipFuture]]</f>
        <v>35.19</v>
      </c>
      <c r="T4193" s="47">
        <f>ROUND(Table_Query_from_Mac10[[#This Row],[qty_to_ship]]*(1+Table_Query_from_Mac10[[#This Row],[VolumeIncreasebyType]]),0)</f>
        <v>9</v>
      </c>
      <c r="U4193" s="47">
        <f>Table_Query_from_Mac10[[#This Row],[qtytoShipFuture]]*Table_Query_from_Mac10[[#This Row],[Future-cost]]</f>
        <v>10.799999999999999</v>
      </c>
      <c r="V4193" s="47">
        <f>Table_Query_from_Mac10[[#This Row],[qtytoShipFuture]]-Table_Query_from_Mac10[[#This Row],[qty_to_ship]]</f>
        <v>0</v>
      </c>
      <c r="W4193" s="47">
        <f>Table_Query_from_Mac10[[#This Row],[UnitPriceFuture]]</f>
        <v>3.91</v>
      </c>
      <c r="X4193" s="47">
        <f>Table_Query_from_Mac10[[#This Row],[Unit Increase]]*Table_Query_from_Mac10[[#This Row],[UnitPriceFuture]]</f>
        <v>0</v>
      </c>
      <c r="Y4193" s="47">
        <f>Table_Query_from_Mac10[[#This Row],[Unit Increase]]*Table_Query_from_Mac10[[#This Row],[Future-cost]]</f>
        <v>0</v>
      </c>
      <c r="Z4193" s="47">
        <f>-(Table_Query_from_Mac10[[#This Row],[Incremental Sales]]+((Table_Query_from_Mac10[[#This Row],[Incremental Sales]]*-(SUM(Summary!$S$8:$S$9)))))*Summary!$S$18</f>
        <v>0</v>
      </c>
      <c r="AA4193" s="47">
        <f>IFERROR(Table_Query_from_Mac10[[#This Row],[Incremental Cost]]/Table_Query_from_Mac10[[#This Row],[Incremental Sales]],0)</f>
        <v>0</v>
      </c>
      <c r="AB4193" s="47">
        <f>IFERROR(Table_Query_from_Mac10[[#This Row],[TotalCostFuture]]/Table_Query_from_Mac10[[#This Row],[totalsalesFuture]],0)</f>
        <v>0.30690537084398978</v>
      </c>
      <c r="AN4193" s="31">
        <v>36</v>
      </c>
      <c r="AO4193">
        <f t="shared" si="130"/>
        <v>9</v>
      </c>
      <c r="AQ4193" s="31">
        <v>11.17</v>
      </c>
      <c r="AR4193">
        <f t="shared" si="131"/>
        <v>3.91</v>
      </c>
    </row>
    <row r="4194" spans="1:44" x14ac:dyDescent="0.25">
      <c r="A4194">
        <v>90419</v>
      </c>
      <c r="B4194">
        <v>3</v>
      </c>
      <c r="C4194" t="s">
        <v>84</v>
      </c>
      <c r="D4194" t="s">
        <v>79</v>
      </c>
      <c r="E4194">
        <v>16</v>
      </c>
      <c r="F4194">
        <v>5.51</v>
      </c>
      <c r="G4194">
        <v>13.52</v>
      </c>
      <c r="H4194" s="1">
        <v>44860</v>
      </c>
      <c r="I4194" s="20">
        <v>0</v>
      </c>
      <c r="J4194" s="47">
        <f>Table_Query_from_Mac10[[#This Row],[unit_price]]-(Table_Query_from_Mac10[[#This Row],[unit_price]]*(Table_Query_from_Mac10[[#This Row],[discount_pct]]/100))</f>
        <v>13.52</v>
      </c>
      <c r="K4194" s="47">
        <f>Table_Query_from_Mac10[[#This Row],[unit_cost]]</f>
        <v>5.51</v>
      </c>
      <c r="L4194" s="47">
        <f>Table_Query_from_Mac10[[#This Row],[Live-cost]]*(1+Table_Query_from_Mac10[[#This Row],[CogsIncreasebyTYPE]])</f>
        <v>5.51</v>
      </c>
      <c r="M4194" s="47">
        <f>Table_Query_from_Mac10[[#This Row],[Live-cost]]*Table_Query_from_Mac10[[#This Row],[qty_to_ship]]</f>
        <v>88.16</v>
      </c>
      <c r="N4194" s="47">
        <f>IF(Table_Query_from_Mac10[[#This Row],[item_no]]="KDA",-Table_Query_from_Mac10[[#This Row],[unit_price]],Table_Query_from_Mac10[[#This Row],[Net Unit]]*Table_Query_from_Mac10[[#This Row],[qty_to_ship]])</f>
        <v>216.32</v>
      </c>
      <c r="O4194" s="47">
        <f>SUMIFS(Summary!C:C,Summary!H:H,Table_Query_from_Mac10[[#This Row],[Juiceoc]])</f>
        <v>0</v>
      </c>
      <c r="P4194" s="47">
        <f>SUMIFS(Summary!D:D,Summary!H:H,Table_Query_from_Mac10[[#This Row],[Juiceoc]])</f>
        <v>0</v>
      </c>
      <c r="Q4194" s="47">
        <f>SUMIFS(Summary!E:E,Summary!H:H,Table_Query_from_Mac10[[#This Row],[Juiceoc]])</f>
        <v>0</v>
      </c>
      <c r="R4194" s="47">
        <f>Table_Query_from_Mac10[[#This Row],[Net Unit]]*(1+Table_Query_from_Mac10[[#This Row],[PriceIncreasebyType]])</f>
        <v>13.52</v>
      </c>
      <c r="S4194" s="47">
        <f>Table_Query_from_Mac10[[#This Row],[UnitPriceFuture]]*Table_Query_from_Mac10[[#This Row],[qtytoShipFuture]]</f>
        <v>216.32</v>
      </c>
      <c r="T4194" s="47">
        <f>ROUND(Table_Query_from_Mac10[[#This Row],[qty_to_ship]]*(1+Table_Query_from_Mac10[[#This Row],[VolumeIncreasebyType]]),0)</f>
        <v>16</v>
      </c>
      <c r="U4194" s="47">
        <f>Table_Query_from_Mac10[[#This Row],[qtytoShipFuture]]*Table_Query_from_Mac10[[#This Row],[Future-cost]]</f>
        <v>88.16</v>
      </c>
      <c r="V4194" s="47">
        <f>Table_Query_from_Mac10[[#This Row],[qtytoShipFuture]]-Table_Query_from_Mac10[[#This Row],[qty_to_ship]]</f>
        <v>0</v>
      </c>
      <c r="W4194" s="47">
        <f>Table_Query_from_Mac10[[#This Row],[UnitPriceFuture]]</f>
        <v>13.52</v>
      </c>
      <c r="X4194" s="47">
        <f>Table_Query_from_Mac10[[#This Row],[Unit Increase]]*Table_Query_from_Mac10[[#This Row],[UnitPriceFuture]]</f>
        <v>0</v>
      </c>
      <c r="Y4194" s="47">
        <f>Table_Query_from_Mac10[[#This Row],[Unit Increase]]*Table_Query_from_Mac10[[#This Row],[Future-cost]]</f>
        <v>0</v>
      </c>
      <c r="Z4194" s="47">
        <f>-(Table_Query_from_Mac10[[#This Row],[Incremental Sales]]+((Table_Query_from_Mac10[[#This Row],[Incremental Sales]]*-(SUM(Summary!$S$8:$S$9)))))*Summary!$S$18</f>
        <v>0</v>
      </c>
      <c r="AA4194" s="47">
        <f>IFERROR(Table_Query_from_Mac10[[#This Row],[Incremental Cost]]/Table_Query_from_Mac10[[#This Row],[Incremental Sales]],0)</f>
        <v>0</v>
      </c>
      <c r="AB4194" s="47">
        <f>IFERROR(Table_Query_from_Mac10[[#This Row],[TotalCostFuture]]/Table_Query_from_Mac10[[#This Row],[totalsalesFuture]],0)</f>
        <v>0.40754437869822485</v>
      </c>
      <c r="AN4194" s="30">
        <v>64</v>
      </c>
      <c r="AO4194">
        <f t="shared" si="130"/>
        <v>16</v>
      </c>
      <c r="AQ4194" s="30">
        <v>38.619999999999997</v>
      </c>
      <c r="AR4194">
        <f t="shared" si="131"/>
        <v>13.52</v>
      </c>
    </row>
    <row r="4195" spans="1:44" x14ac:dyDescent="0.25">
      <c r="A4195">
        <v>90419</v>
      </c>
      <c r="B4195">
        <v>4</v>
      </c>
      <c r="C4195" t="s">
        <v>84</v>
      </c>
      <c r="D4195" t="s">
        <v>79</v>
      </c>
      <c r="E4195">
        <v>15</v>
      </c>
      <c r="F4195">
        <v>5.03</v>
      </c>
      <c r="G4195">
        <v>11.94</v>
      </c>
      <c r="H4195" s="1">
        <v>44860</v>
      </c>
      <c r="I4195" s="20">
        <v>0</v>
      </c>
      <c r="J4195" s="47">
        <f>Table_Query_from_Mac10[[#This Row],[unit_price]]-(Table_Query_from_Mac10[[#This Row],[unit_price]]*(Table_Query_from_Mac10[[#This Row],[discount_pct]]/100))</f>
        <v>11.94</v>
      </c>
      <c r="K4195" s="47">
        <f>Table_Query_from_Mac10[[#This Row],[unit_cost]]</f>
        <v>5.03</v>
      </c>
      <c r="L4195" s="47">
        <f>Table_Query_from_Mac10[[#This Row],[Live-cost]]*(1+Table_Query_from_Mac10[[#This Row],[CogsIncreasebyTYPE]])</f>
        <v>5.03</v>
      </c>
      <c r="M4195" s="47">
        <f>Table_Query_from_Mac10[[#This Row],[Live-cost]]*Table_Query_from_Mac10[[#This Row],[qty_to_ship]]</f>
        <v>75.45</v>
      </c>
      <c r="N4195" s="47">
        <f>IF(Table_Query_from_Mac10[[#This Row],[item_no]]="KDA",-Table_Query_from_Mac10[[#This Row],[unit_price]],Table_Query_from_Mac10[[#This Row],[Net Unit]]*Table_Query_from_Mac10[[#This Row],[qty_to_ship]])</f>
        <v>179.1</v>
      </c>
      <c r="O4195" s="47">
        <f>SUMIFS(Summary!C:C,Summary!H:H,Table_Query_from_Mac10[[#This Row],[Juiceoc]])</f>
        <v>0</v>
      </c>
      <c r="P4195" s="47">
        <f>SUMIFS(Summary!D:D,Summary!H:H,Table_Query_from_Mac10[[#This Row],[Juiceoc]])</f>
        <v>0</v>
      </c>
      <c r="Q4195" s="47">
        <f>SUMIFS(Summary!E:E,Summary!H:H,Table_Query_from_Mac10[[#This Row],[Juiceoc]])</f>
        <v>0</v>
      </c>
      <c r="R4195" s="47">
        <f>Table_Query_from_Mac10[[#This Row],[Net Unit]]*(1+Table_Query_from_Mac10[[#This Row],[PriceIncreasebyType]])</f>
        <v>11.94</v>
      </c>
      <c r="S4195" s="47">
        <f>Table_Query_from_Mac10[[#This Row],[UnitPriceFuture]]*Table_Query_from_Mac10[[#This Row],[qtytoShipFuture]]</f>
        <v>179.1</v>
      </c>
      <c r="T4195" s="47">
        <f>ROUND(Table_Query_from_Mac10[[#This Row],[qty_to_ship]]*(1+Table_Query_from_Mac10[[#This Row],[VolumeIncreasebyType]]),0)</f>
        <v>15</v>
      </c>
      <c r="U4195" s="47">
        <f>Table_Query_from_Mac10[[#This Row],[qtytoShipFuture]]*Table_Query_from_Mac10[[#This Row],[Future-cost]]</f>
        <v>75.45</v>
      </c>
      <c r="V4195" s="47">
        <f>Table_Query_from_Mac10[[#This Row],[qtytoShipFuture]]-Table_Query_from_Mac10[[#This Row],[qty_to_ship]]</f>
        <v>0</v>
      </c>
      <c r="W4195" s="47">
        <f>Table_Query_from_Mac10[[#This Row],[UnitPriceFuture]]</f>
        <v>11.94</v>
      </c>
      <c r="X4195" s="47">
        <f>Table_Query_from_Mac10[[#This Row],[Unit Increase]]*Table_Query_from_Mac10[[#This Row],[UnitPriceFuture]]</f>
        <v>0</v>
      </c>
      <c r="Y4195" s="47">
        <f>Table_Query_from_Mac10[[#This Row],[Unit Increase]]*Table_Query_from_Mac10[[#This Row],[Future-cost]]</f>
        <v>0</v>
      </c>
      <c r="Z4195" s="47">
        <f>-(Table_Query_from_Mac10[[#This Row],[Incremental Sales]]+((Table_Query_from_Mac10[[#This Row],[Incremental Sales]]*-(SUM(Summary!$S$8:$S$9)))))*Summary!$S$18</f>
        <v>0</v>
      </c>
      <c r="AA4195" s="47">
        <f>IFERROR(Table_Query_from_Mac10[[#This Row],[Incremental Cost]]/Table_Query_from_Mac10[[#This Row],[Incremental Sales]],0)</f>
        <v>0</v>
      </c>
      <c r="AB4195" s="47">
        <f>IFERROR(Table_Query_from_Mac10[[#This Row],[TotalCostFuture]]/Table_Query_from_Mac10[[#This Row],[totalsalesFuture]],0)</f>
        <v>0.42127303182579567</v>
      </c>
      <c r="AN4195" s="31">
        <v>60</v>
      </c>
      <c r="AO4195">
        <f t="shared" si="130"/>
        <v>15</v>
      </c>
      <c r="AQ4195" s="31">
        <v>34.1</v>
      </c>
      <c r="AR4195">
        <f t="shared" si="131"/>
        <v>11.94</v>
      </c>
    </row>
    <row r="4196" spans="1:44" x14ac:dyDescent="0.25">
      <c r="A4196">
        <v>90419</v>
      </c>
      <c r="B4196">
        <v>5</v>
      </c>
      <c r="C4196" t="s">
        <v>84</v>
      </c>
      <c r="D4196" t="s">
        <v>79</v>
      </c>
      <c r="E4196">
        <v>25</v>
      </c>
      <c r="F4196">
        <v>4.57</v>
      </c>
      <c r="G4196">
        <v>11</v>
      </c>
      <c r="H4196" s="1">
        <v>44860</v>
      </c>
      <c r="I4196" s="20">
        <v>0</v>
      </c>
      <c r="J4196" s="47">
        <f>Table_Query_from_Mac10[[#This Row],[unit_price]]-(Table_Query_from_Mac10[[#This Row],[unit_price]]*(Table_Query_from_Mac10[[#This Row],[discount_pct]]/100))</f>
        <v>11</v>
      </c>
      <c r="K4196" s="47">
        <f>Table_Query_from_Mac10[[#This Row],[unit_cost]]</f>
        <v>4.57</v>
      </c>
      <c r="L4196" s="47">
        <f>Table_Query_from_Mac10[[#This Row],[Live-cost]]*(1+Table_Query_from_Mac10[[#This Row],[CogsIncreasebyTYPE]])</f>
        <v>4.57</v>
      </c>
      <c r="M4196" s="47">
        <f>Table_Query_from_Mac10[[#This Row],[Live-cost]]*Table_Query_from_Mac10[[#This Row],[qty_to_ship]]</f>
        <v>114.25</v>
      </c>
      <c r="N4196" s="47">
        <f>IF(Table_Query_from_Mac10[[#This Row],[item_no]]="KDA",-Table_Query_from_Mac10[[#This Row],[unit_price]],Table_Query_from_Mac10[[#This Row],[Net Unit]]*Table_Query_from_Mac10[[#This Row],[qty_to_ship]])</f>
        <v>275</v>
      </c>
      <c r="O4196" s="47">
        <f>SUMIFS(Summary!C:C,Summary!H:H,Table_Query_from_Mac10[[#This Row],[Juiceoc]])</f>
        <v>0</v>
      </c>
      <c r="P4196" s="47">
        <f>SUMIFS(Summary!D:D,Summary!H:H,Table_Query_from_Mac10[[#This Row],[Juiceoc]])</f>
        <v>0</v>
      </c>
      <c r="Q4196" s="47">
        <f>SUMIFS(Summary!E:E,Summary!H:H,Table_Query_from_Mac10[[#This Row],[Juiceoc]])</f>
        <v>0</v>
      </c>
      <c r="R4196" s="47">
        <f>Table_Query_from_Mac10[[#This Row],[Net Unit]]*(1+Table_Query_from_Mac10[[#This Row],[PriceIncreasebyType]])</f>
        <v>11</v>
      </c>
      <c r="S4196" s="47">
        <f>Table_Query_from_Mac10[[#This Row],[UnitPriceFuture]]*Table_Query_from_Mac10[[#This Row],[qtytoShipFuture]]</f>
        <v>275</v>
      </c>
      <c r="T4196" s="47">
        <f>ROUND(Table_Query_from_Mac10[[#This Row],[qty_to_ship]]*(1+Table_Query_from_Mac10[[#This Row],[VolumeIncreasebyType]]),0)</f>
        <v>25</v>
      </c>
      <c r="U4196" s="47">
        <f>Table_Query_from_Mac10[[#This Row],[qtytoShipFuture]]*Table_Query_from_Mac10[[#This Row],[Future-cost]]</f>
        <v>114.25</v>
      </c>
      <c r="V4196" s="47">
        <f>Table_Query_from_Mac10[[#This Row],[qtytoShipFuture]]-Table_Query_from_Mac10[[#This Row],[qty_to_ship]]</f>
        <v>0</v>
      </c>
      <c r="W4196" s="47">
        <f>Table_Query_from_Mac10[[#This Row],[UnitPriceFuture]]</f>
        <v>11</v>
      </c>
      <c r="X4196" s="47">
        <f>Table_Query_from_Mac10[[#This Row],[Unit Increase]]*Table_Query_from_Mac10[[#This Row],[UnitPriceFuture]]</f>
        <v>0</v>
      </c>
      <c r="Y4196" s="47">
        <f>Table_Query_from_Mac10[[#This Row],[Unit Increase]]*Table_Query_from_Mac10[[#This Row],[Future-cost]]</f>
        <v>0</v>
      </c>
      <c r="Z4196" s="47">
        <f>-(Table_Query_from_Mac10[[#This Row],[Incremental Sales]]+((Table_Query_from_Mac10[[#This Row],[Incremental Sales]]*-(SUM(Summary!$S$8:$S$9)))))*Summary!$S$18</f>
        <v>0</v>
      </c>
      <c r="AA4196" s="47">
        <f>IFERROR(Table_Query_from_Mac10[[#This Row],[Incremental Cost]]/Table_Query_from_Mac10[[#This Row],[Incremental Sales]],0)</f>
        <v>0</v>
      </c>
      <c r="AB4196" s="47">
        <f>IFERROR(Table_Query_from_Mac10[[#This Row],[TotalCostFuture]]/Table_Query_from_Mac10[[#This Row],[totalsalesFuture]],0)</f>
        <v>0.41545454545454547</v>
      </c>
      <c r="AN4196" s="30">
        <v>100</v>
      </c>
      <c r="AO4196">
        <f t="shared" si="130"/>
        <v>25</v>
      </c>
      <c r="AQ4196" s="30">
        <v>31.43</v>
      </c>
      <c r="AR4196">
        <f t="shared" si="131"/>
        <v>11</v>
      </c>
    </row>
    <row r="4197" spans="1:44" x14ac:dyDescent="0.25">
      <c r="A4197">
        <v>90419</v>
      </c>
      <c r="B4197">
        <v>6</v>
      </c>
      <c r="C4197" t="s">
        <v>84</v>
      </c>
      <c r="D4197" t="s">
        <v>79</v>
      </c>
      <c r="E4197">
        <v>25</v>
      </c>
      <c r="F4197">
        <v>4.0999999999999996</v>
      </c>
      <c r="G4197">
        <v>10.1</v>
      </c>
      <c r="H4197" s="1">
        <v>44860</v>
      </c>
      <c r="I4197" s="20">
        <v>0</v>
      </c>
      <c r="J4197" s="47">
        <f>Table_Query_from_Mac10[[#This Row],[unit_price]]-(Table_Query_from_Mac10[[#This Row],[unit_price]]*(Table_Query_from_Mac10[[#This Row],[discount_pct]]/100))</f>
        <v>10.1</v>
      </c>
      <c r="K4197" s="47">
        <f>Table_Query_from_Mac10[[#This Row],[unit_cost]]</f>
        <v>4.0999999999999996</v>
      </c>
      <c r="L4197" s="47">
        <f>Table_Query_from_Mac10[[#This Row],[Live-cost]]*(1+Table_Query_from_Mac10[[#This Row],[CogsIncreasebyTYPE]])</f>
        <v>4.0999999999999996</v>
      </c>
      <c r="M4197" s="47">
        <f>Table_Query_from_Mac10[[#This Row],[Live-cost]]*Table_Query_from_Mac10[[#This Row],[qty_to_ship]]</f>
        <v>102.49999999999999</v>
      </c>
      <c r="N4197" s="47">
        <f>IF(Table_Query_from_Mac10[[#This Row],[item_no]]="KDA",-Table_Query_from_Mac10[[#This Row],[unit_price]],Table_Query_from_Mac10[[#This Row],[Net Unit]]*Table_Query_from_Mac10[[#This Row],[qty_to_ship]])</f>
        <v>252.5</v>
      </c>
      <c r="O4197" s="47">
        <f>SUMIFS(Summary!C:C,Summary!H:H,Table_Query_from_Mac10[[#This Row],[Juiceoc]])</f>
        <v>0</v>
      </c>
      <c r="P4197" s="47">
        <f>SUMIFS(Summary!D:D,Summary!H:H,Table_Query_from_Mac10[[#This Row],[Juiceoc]])</f>
        <v>0</v>
      </c>
      <c r="Q4197" s="47">
        <f>SUMIFS(Summary!E:E,Summary!H:H,Table_Query_from_Mac10[[#This Row],[Juiceoc]])</f>
        <v>0</v>
      </c>
      <c r="R4197" s="47">
        <f>Table_Query_from_Mac10[[#This Row],[Net Unit]]*(1+Table_Query_from_Mac10[[#This Row],[PriceIncreasebyType]])</f>
        <v>10.1</v>
      </c>
      <c r="S4197" s="47">
        <f>Table_Query_from_Mac10[[#This Row],[UnitPriceFuture]]*Table_Query_from_Mac10[[#This Row],[qtytoShipFuture]]</f>
        <v>252.5</v>
      </c>
      <c r="T4197" s="47">
        <f>ROUND(Table_Query_from_Mac10[[#This Row],[qty_to_ship]]*(1+Table_Query_from_Mac10[[#This Row],[VolumeIncreasebyType]]),0)</f>
        <v>25</v>
      </c>
      <c r="U4197" s="47">
        <f>Table_Query_from_Mac10[[#This Row],[qtytoShipFuture]]*Table_Query_from_Mac10[[#This Row],[Future-cost]]</f>
        <v>102.49999999999999</v>
      </c>
      <c r="V4197" s="47">
        <f>Table_Query_from_Mac10[[#This Row],[qtytoShipFuture]]-Table_Query_from_Mac10[[#This Row],[qty_to_ship]]</f>
        <v>0</v>
      </c>
      <c r="W4197" s="47">
        <f>Table_Query_from_Mac10[[#This Row],[UnitPriceFuture]]</f>
        <v>10.1</v>
      </c>
      <c r="X4197" s="47">
        <f>Table_Query_from_Mac10[[#This Row],[Unit Increase]]*Table_Query_from_Mac10[[#This Row],[UnitPriceFuture]]</f>
        <v>0</v>
      </c>
      <c r="Y4197" s="47">
        <f>Table_Query_from_Mac10[[#This Row],[Unit Increase]]*Table_Query_from_Mac10[[#This Row],[Future-cost]]</f>
        <v>0</v>
      </c>
      <c r="Z4197" s="47">
        <f>-(Table_Query_from_Mac10[[#This Row],[Incremental Sales]]+((Table_Query_from_Mac10[[#This Row],[Incremental Sales]]*-(SUM(Summary!$S$8:$S$9)))))*Summary!$S$18</f>
        <v>0</v>
      </c>
      <c r="AA4197" s="47">
        <f>IFERROR(Table_Query_from_Mac10[[#This Row],[Incremental Cost]]/Table_Query_from_Mac10[[#This Row],[Incremental Sales]],0)</f>
        <v>0</v>
      </c>
      <c r="AB4197" s="47">
        <f>IFERROR(Table_Query_from_Mac10[[#This Row],[TotalCostFuture]]/Table_Query_from_Mac10[[#This Row],[totalsalesFuture]],0)</f>
        <v>0.40594059405940586</v>
      </c>
      <c r="AN4197" s="31">
        <v>100</v>
      </c>
      <c r="AO4197">
        <f t="shared" si="130"/>
        <v>25</v>
      </c>
      <c r="AQ4197" s="31">
        <v>28.85</v>
      </c>
      <c r="AR4197">
        <f t="shared" si="131"/>
        <v>10.1</v>
      </c>
    </row>
    <row r="4198" spans="1:44" x14ac:dyDescent="0.25">
      <c r="A4198">
        <v>90419</v>
      </c>
      <c r="B4198">
        <v>7</v>
      </c>
      <c r="C4198" t="s">
        <v>84</v>
      </c>
      <c r="D4198" t="s">
        <v>79</v>
      </c>
      <c r="E4198">
        <v>9</v>
      </c>
      <c r="F4198">
        <v>7.3</v>
      </c>
      <c r="G4198">
        <v>18.170000000000002</v>
      </c>
      <c r="H4198" s="1">
        <v>44860</v>
      </c>
      <c r="I4198" s="20">
        <v>0</v>
      </c>
      <c r="J4198" s="47">
        <f>Table_Query_from_Mac10[[#This Row],[unit_price]]-(Table_Query_from_Mac10[[#This Row],[unit_price]]*(Table_Query_from_Mac10[[#This Row],[discount_pct]]/100))</f>
        <v>18.170000000000002</v>
      </c>
      <c r="K4198" s="47">
        <f>Table_Query_from_Mac10[[#This Row],[unit_cost]]</f>
        <v>7.3</v>
      </c>
      <c r="L4198" s="47">
        <f>Table_Query_from_Mac10[[#This Row],[Live-cost]]*(1+Table_Query_from_Mac10[[#This Row],[CogsIncreasebyTYPE]])</f>
        <v>7.3</v>
      </c>
      <c r="M4198" s="47">
        <f>Table_Query_from_Mac10[[#This Row],[Live-cost]]*Table_Query_from_Mac10[[#This Row],[qty_to_ship]]</f>
        <v>65.7</v>
      </c>
      <c r="N4198" s="47">
        <f>IF(Table_Query_from_Mac10[[#This Row],[item_no]]="KDA",-Table_Query_from_Mac10[[#This Row],[unit_price]],Table_Query_from_Mac10[[#This Row],[Net Unit]]*Table_Query_from_Mac10[[#This Row],[qty_to_ship]])</f>
        <v>163.53000000000003</v>
      </c>
      <c r="O4198" s="47">
        <f>SUMIFS(Summary!C:C,Summary!H:H,Table_Query_from_Mac10[[#This Row],[Juiceoc]])</f>
        <v>0</v>
      </c>
      <c r="P4198" s="47">
        <f>SUMIFS(Summary!D:D,Summary!H:H,Table_Query_from_Mac10[[#This Row],[Juiceoc]])</f>
        <v>0</v>
      </c>
      <c r="Q4198" s="47">
        <f>SUMIFS(Summary!E:E,Summary!H:H,Table_Query_from_Mac10[[#This Row],[Juiceoc]])</f>
        <v>0</v>
      </c>
      <c r="R4198" s="47">
        <f>Table_Query_from_Mac10[[#This Row],[Net Unit]]*(1+Table_Query_from_Mac10[[#This Row],[PriceIncreasebyType]])</f>
        <v>18.170000000000002</v>
      </c>
      <c r="S4198" s="47">
        <f>Table_Query_from_Mac10[[#This Row],[UnitPriceFuture]]*Table_Query_from_Mac10[[#This Row],[qtytoShipFuture]]</f>
        <v>163.53000000000003</v>
      </c>
      <c r="T4198" s="47">
        <f>ROUND(Table_Query_from_Mac10[[#This Row],[qty_to_ship]]*(1+Table_Query_from_Mac10[[#This Row],[VolumeIncreasebyType]]),0)</f>
        <v>9</v>
      </c>
      <c r="U4198" s="47">
        <f>Table_Query_from_Mac10[[#This Row],[qtytoShipFuture]]*Table_Query_from_Mac10[[#This Row],[Future-cost]]</f>
        <v>65.7</v>
      </c>
      <c r="V4198" s="47">
        <f>Table_Query_from_Mac10[[#This Row],[qtytoShipFuture]]-Table_Query_from_Mac10[[#This Row],[qty_to_ship]]</f>
        <v>0</v>
      </c>
      <c r="W4198" s="47">
        <f>Table_Query_from_Mac10[[#This Row],[UnitPriceFuture]]</f>
        <v>18.170000000000002</v>
      </c>
      <c r="X4198" s="47">
        <f>Table_Query_from_Mac10[[#This Row],[Unit Increase]]*Table_Query_from_Mac10[[#This Row],[UnitPriceFuture]]</f>
        <v>0</v>
      </c>
      <c r="Y4198" s="47">
        <f>Table_Query_from_Mac10[[#This Row],[Unit Increase]]*Table_Query_from_Mac10[[#This Row],[Future-cost]]</f>
        <v>0</v>
      </c>
      <c r="Z4198" s="47">
        <f>-(Table_Query_from_Mac10[[#This Row],[Incremental Sales]]+((Table_Query_from_Mac10[[#This Row],[Incremental Sales]]*-(SUM(Summary!$S$8:$S$9)))))*Summary!$S$18</f>
        <v>0</v>
      </c>
      <c r="AA4198" s="47">
        <f>IFERROR(Table_Query_from_Mac10[[#This Row],[Incremental Cost]]/Table_Query_from_Mac10[[#This Row],[Incremental Sales]],0)</f>
        <v>0</v>
      </c>
      <c r="AB4198" s="47">
        <f>IFERROR(Table_Query_from_Mac10[[#This Row],[TotalCostFuture]]/Table_Query_from_Mac10[[#This Row],[totalsalesFuture]],0)</f>
        <v>0.40176114474408359</v>
      </c>
      <c r="AN4198" s="30">
        <v>36</v>
      </c>
      <c r="AO4198">
        <f t="shared" si="130"/>
        <v>9</v>
      </c>
      <c r="AQ4198" s="30">
        <v>51.92</v>
      </c>
      <c r="AR4198">
        <f t="shared" si="131"/>
        <v>18.170000000000002</v>
      </c>
    </row>
    <row r="4199" spans="1:44" x14ac:dyDescent="0.25">
      <c r="A4199">
        <v>90419</v>
      </c>
      <c r="B4199">
        <v>8</v>
      </c>
      <c r="C4199" t="s">
        <v>86</v>
      </c>
      <c r="D4199" t="s">
        <v>79</v>
      </c>
      <c r="E4199">
        <v>12</v>
      </c>
      <c r="F4199">
        <v>7.88</v>
      </c>
      <c r="G4199">
        <v>19</v>
      </c>
      <c r="H4199" s="1">
        <v>44860</v>
      </c>
      <c r="I4199" s="20">
        <v>0</v>
      </c>
      <c r="J4199" s="47">
        <f>Table_Query_from_Mac10[[#This Row],[unit_price]]-(Table_Query_from_Mac10[[#This Row],[unit_price]]*(Table_Query_from_Mac10[[#This Row],[discount_pct]]/100))</f>
        <v>19</v>
      </c>
      <c r="K4199" s="47">
        <f>Table_Query_from_Mac10[[#This Row],[unit_cost]]</f>
        <v>7.88</v>
      </c>
      <c r="L4199" s="47">
        <f>Table_Query_from_Mac10[[#This Row],[Live-cost]]*(1+Table_Query_from_Mac10[[#This Row],[CogsIncreasebyTYPE]])</f>
        <v>7.88</v>
      </c>
      <c r="M4199" s="47">
        <f>Table_Query_from_Mac10[[#This Row],[Live-cost]]*Table_Query_from_Mac10[[#This Row],[qty_to_ship]]</f>
        <v>94.56</v>
      </c>
      <c r="N4199" s="47">
        <f>IF(Table_Query_from_Mac10[[#This Row],[item_no]]="KDA",-Table_Query_from_Mac10[[#This Row],[unit_price]],Table_Query_from_Mac10[[#This Row],[Net Unit]]*Table_Query_from_Mac10[[#This Row],[qty_to_ship]])</f>
        <v>228</v>
      </c>
      <c r="O4199" s="47">
        <f>SUMIFS(Summary!C:C,Summary!H:H,Table_Query_from_Mac10[[#This Row],[Juiceoc]])</f>
        <v>0</v>
      </c>
      <c r="P4199" s="47">
        <f>SUMIFS(Summary!D:D,Summary!H:H,Table_Query_from_Mac10[[#This Row],[Juiceoc]])</f>
        <v>0</v>
      </c>
      <c r="Q4199" s="47">
        <f>SUMIFS(Summary!E:E,Summary!H:H,Table_Query_from_Mac10[[#This Row],[Juiceoc]])</f>
        <v>0</v>
      </c>
      <c r="R4199" s="47">
        <f>Table_Query_from_Mac10[[#This Row],[Net Unit]]*(1+Table_Query_from_Mac10[[#This Row],[PriceIncreasebyType]])</f>
        <v>19</v>
      </c>
      <c r="S4199" s="47">
        <f>Table_Query_from_Mac10[[#This Row],[UnitPriceFuture]]*Table_Query_from_Mac10[[#This Row],[qtytoShipFuture]]</f>
        <v>228</v>
      </c>
      <c r="T4199" s="47">
        <f>ROUND(Table_Query_from_Mac10[[#This Row],[qty_to_ship]]*(1+Table_Query_from_Mac10[[#This Row],[VolumeIncreasebyType]]),0)</f>
        <v>12</v>
      </c>
      <c r="U4199" s="47">
        <f>Table_Query_from_Mac10[[#This Row],[qtytoShipFuture]]*Table_Query_from_Mac10[[#This Row],[Future-cost]]</f>
        <v>94.56</v>
      </c>
      <c r="V4199" s="47">
        <f>Table_Query_from_Mac10[[#This Row],[qtytoShipFuture]]-Table_Query_from_Mac10[[#This Row],[qty_to_ship]]</f>
        <v>0</v>
      </c>
      <c r="W4199" s="47">
        <f>Table_Query_from_Mac10[[#This Row],[UnitPriceFuture]]</f>
        <v>19</v>
      </c>
      <c r="X4199" s="47">
        <f>Table_Query_from_Mac10[[#This Row],[Unit Increase]]*Table_Query_from_Mac10[[#This Row],[UnitPriceFuture]]</f>
        <v>0</v>
      </c>
      <c r="Y4199" s="47">
        <f>Table_Query_from_Mac10[[#This Row],[Unit Increase]]*Table_Query_from_Mac10[[#This Row],[Future-cost]]</f>
        <v>0</v>
      </c>
      <c r="Z4199" s="47">
        <f>-(Table_Query_from_Mac10[[#This Row],[Incremental Sales]]+((Table_Query_from_Mac10[[#This Row],[Incremental Sales]]*-(SUM(Summary!$S$8:$S$9)))))*Summary!$S$18</f>
        <v>0</v>
      </c>
      <c r="AA4199" s="47">
        <f>IFERROR(Table_Query_from_Mac10[[#This Row],[Incremental Cost]]/Table_Query_from_Mac10[[#This Row],[Incremental Sales]],0)</f>
        <v>0</v>
      </c>
      <c r="AB4199" s="47">
        <f>IFERROR(Table_Query_from_Mac10[[#This Row],[TotalCostFuture]]/Table_Query_from_Mac10[[#This Row],[totalsalesFuture]],0)</f>
        <v>0.41473684210526318</v>
      </c>
      <c r="AN4199" s="31">
        <v>48</v>
      </c>
      <c r="AO4199">
        <f t="shared" si="130"/>
        <v>12</v>
      </c>
      <c r="AQ4199" s="31">
        <v>54.28</v>
      </c>
      <c r="AR4199">
        <f t="shared" si="131"/>
        <v>19</v>
      </c>
    </row>
    <row r="4200" spans="1:44" x14ac:dyDescent="0.25">
      <c r="A4200">
        <v>90419</v>
      </c>
      <c r="B4200">
        <v>9</v>
      </c>
      <c r="C4200" t="s">
        <v>86</v>
      </c>
      <c r="D4200" t="s">
        <v>79</v>
      </c>
      <c r="E4200">
        <v>16</v>
      </c>
      <c r="F4200">
        <v>6.64</v>
      </c>
      <c r="G4200">
        <v>15.77</v>
      </c>
      <c r="H4200" s="1">
        <v>44860</v>
      </c>
      <c r="I4200" s="20">
        <v>0</v>
      </c>
      <c r="J4200" s="47">
        <f>Table_Query_from_Mac10[[#This Row],[unit_price]]-(Table_Query_from_Mac10[[#This Row],[unit_price]]*(Table_Query_from_Mac10[[#This Row],[discount_pct]]/100))</f>
        <v>15.77</v>
      </c>
      <c r="K4200" s="47">
        <f>Table_Query_from_Mac10[[#This Row],[unit_cost]]</f>
        <v>6.64</v>
      </c>
      <c r="L4200" s="47">
        <f>Table_Query_from_Mac10[[#This Row],[Live-cost]]*(1+Table_Query_from_Mac10[[#This Row],[CogsIncreasebyTYPE]])</f>
        <v>6.64</v>
      </c>
      <c r="M4200" s="47">
        <f>Table_Query_from_Mac10[[#This Row],[Live-cost]]*Table_Query_from_Mac10[[#This Row],[qty_to_ship]]</f>
        <v>106.24</v>
      </c>
      <c r="N4200" s="47">
        <f>IF(Table_Query_from_Mac10[[#This Row],[item_no]]="KDA",-Table_Query_from_Mac10[[#This Row],[unit_price]],Table_Query_from_Mac10[[#This Row],[Net Unit]]*Table_Query_from_Mac10[[#This Row],[qty_to_ship]])</f>
        <v>252.32</v>
      </c>
      <c r="O4200" s="47">
        <f>SUMIFS(Summary!C:C,Summary!H:H,Table_Query_from_Mac10[[#This Row],[Juiceoc]])</f>
        <v>0</v>
      </c>
      <c r="P4200" s="47">
        <f>SUMIFS(Summary!D:D,Summary!H:H,Table_Query_from_Mac10[[#This Row],[Juiceoc]])</f>
        <v>0</v>
      </c>
      <c r="Q4200" s="47">
        <f>SUMIFS(Summary!E:E,Summary!H:H,Table_Query_from_Mac10[[#This Row],[Juiceoc]])</f>
        <v>0</v>
      </c>
      <c r="R4200" s="47">
        <f>Table_Query_from_Mac10[[#This Row],[Net Unit]]*(1+Table_Query_from_Mac10[[#This Row],[PriceIncreasebyType]])</f>
        <v>15.77</v>
      </c>
      <c r="S4200" s="47">
        <f>Table_Query_from_Mac10[[#This Row],[UnitPriceFuture]]*Table_Query_from_Mac10[[#This Row],[qtytoShipFuture]]</f>
        <v>252.32</v>
      </c>
      <c r="T4200" s="47">
        <f>ROUND(Table_Query_from_Mac10[[#This Row],[qty_to_ship]]*(1+Table_Query_from_Mac10[[#This Row],[VolumeIncreasebyType]]),0)</f>
        <v>16</v>
      </c>
      <c r="U4200" s="47">
        <f>Table_Query_from_Mac10[[#This Row],[qtytoShipFuture]]*Table_Query_from_Mac10[[#This Row],[Future-cost]]</f>
        <v>106.24</v>
      </c>
      <c r="V4200" s="47">
        <f>Table_Query_from_Mac10[[#This Row],[qtytoShipFuture]]-Table_Query_from_Mac10[[#This Row],[qty_to_ship]]</f>
        <v>0</v>
      </c>
      <c r="W4200" s="47">
        <f>Table_Query_from_Mac10[[#This Row],[UnitPriceFuture]]</f>
        <v>15.77</v>
      </c>
      <c r="X4200" s="47">
        <f>Table_Query_from_Mac10[[#This Row],[Unit Increase]]*Table_Query_from_Mac10[[#This Row],[UnitPriceFuture]]</f>
        <v>0</v>
      </c>
      <c r="Y4200" s="47">
        <f>Table_Query_from_Mac10[[#This Row],[Unit Increase]]*Table_Query_from_Mac10[[#This Row],[Future-cost]]</f>
        <v>0</v>
      </c>
      <c r="Z4200" s="47">
        <f>-(Table_Query_from_Mac10[[#This Row],[Incremental Sales]]+((Table_Query_from_Mac10[[#This Row],[Incremental Sales]]*-(SUM(Summary!$S$8:$S$9)))))*Summary!$S$18</f>
        <v>0</v>
      </c>
      <c r="AA4200" s="47">
        <f>IFERROR(Table_Query_from_Mac10[[#This Row],[Incremental Cost]]/Table_Query_from_Mac10[[#This Row],[Incremental Sales]],0)</f>
        <v>0</v>
      </c>
      <c r="AB4200" s="47">
        <f>IFERROR(Table_Query_from_Mac10[[#This Row],[TotalCostFuture]]/Table_Query_from_Mac10[[#This Row],[totalsalesFuture]],0)</f>
        <v>0.42105263157894735</v>
      </c>
      <c r="AN4200" s="30">
        <v>64</v>
      </c>
      <c r="AO4200">
        <f t="shared" si="130"/>
        <v>16</v>
      </c>
      <c r="AQ4200" s="30">
        <v>45.06</v>
      </c>
      <c r="AR4200">
        <f t="shared" si="131"/>
        <v>15.77</v>
      </c>
    </row>
    <row r="4201" spans="1:44" x14ac:dyDescent="0.25">
      <c r="A4201">
        <v>90419</v>
      </c>
      <c r="B4201">
        <v>10</v>
      </c>
      <c r="C4201" t="s">
        <v>86</v>
      </c>
      <c r="D4201" t="s">
        <v>79</v>
      </c>
      <c r="E4201">
        <v>20</v>
      </c>
      <c r="F4201">
        <v>5.99</v>
      </c>
      <c r="G4201">
        <v>14.03</v>
      </c>
      <c r="H4201" s="1">
        <v>44860</v>
      </c>
      <c r="I4201" s="20">
        <v>0</v>
      </c>
      <c r="J4201" s="47">
        <f>Table_Query_from_Mac10[[#This Row],[unit_price]]-(Table_Query_from_Mac10[[#This Row],[unit_price]]*(Table_Query_from_Mac10[[#This Row],[discount_pct]]/100))</f>
        <v>14.03</v>
      </c>
      <c r="K4201" s="47">
        <f>Table_Query_from_Mac10[[#This Row],[unit_cost]]</f>
        <v>5.99</v>
      </c>
      <c r="L4201" s="47">
        <f>Table_Query_from_Mac10[[#This Row],[Live-cost]]*(1+Table_Query_from_Mac10[[#This Row],[CogsIncreasebyTYPE]])</f>
        <v>5.99</v>
      </c>
      <c r="M4201" s="47">
        <f>Table_Query_from_Mac10[[#This Row],[Live-cost]]*Table_Query_from_Mac10[[#This Row],[qty_to_ship]]</f>
        <v>119.80000000000001</v>
      </c>
      <c r="N4201" s="47">
        <f>IF(Table_Query_from_Mac10[[#This Row],[item_no]]="KDA",-Table_Query_from_Mac10[[#This Row],[unit_price]],Table_Query_from_Mac10[[#This Row],[Net Unit]]*Table_Query_from_Mac10[[#This Row],[qty_to_ship]])</f>
        <v>280.59999999999997</v>
      </c>
      <c r="O4201" s="47">
        <f>SUMIFS(Summary!C:C,Summary!H:H,Table_Query_from_Mac10[[#This Row],[Juiceoc]])</f>
        <v>0</v>
      </c>
      <c r="P4201" s="47">
        <f>SUMIFS(Summary!D:D,Summary!H:H,Table_Query_from_Mac10[[#This Row],[Juiceoc]])</f>
        <v>0</v>
      </c>
      <c r="Q4201" s="47">
        <f>SUMIFS(Summary!E:E,Summary!H:H,Table_Query_from_Mac10[[#This Row],[Juiceoc]])</f>
        <v>0</v>
      </c>
      <c r="R4201" s="47">
        <f>Table_Query_from_Mac10[[#This Row],[Net Unit]]*(1+Table_Query_from_Mac10[[#This Row],[PriceIncreasebyType]])</f>
        <v>14.03</v>
      </c>
      <c r="S4201" s="47">
        <f>Table_Query_from_Mac10[[#This Row],[UnitPriceFuture]]*Table_Query_from_Mac10[[#This Row],[qtytoShipFuture]]</f>
        <v>280.59999999999997</v>
      </c>
      <c r="T4201" s="47">
        <f>ROUND(Table_Query_from_Mac10[[#This Row],[qty_to_ship]]*(1+Table_Query_from_Mac10[[#This Row],[VolumeIncreasebyType]]),0)</f>
        <v>20</v>
      </c>
      <c r="U4201" s="47">
        <f>Table_Query_from_Mac10[[#This Row],[qtytoShipFuture]]*Table_Query_from_Mac10[[#This Row],[Future-cost]]</f>
        <v>119.80000000000001</v>
      </c>
      <c r="V4201" s="47">
        <f>Table_Query_from_Mac10[[#This Row],[qtytoShipFuture]]-Table_Query_from_Mac10[[#This Row],[qty_to_ship]]</f>
        <v>0</v>
      </c>
      <c r="W4201" s="47">
        <f>Table_Query_from_Mac10[[#This Row],[UnitPriceFuture]]</f>
        <v>14.03</v>
      </c>
      <c r="X4201" s="47">
        <f>Table_Query_from_Mac10[[#This Row],[Unit Increase]]*Table_Query_from_Mac10[[#This Row],[UnitPriceFuture]]</f>
        <v>0</v>
      </c>
      <c r="Y4201" s="47">
        <f>Table_Query_from_Mac10[[#This Row],[Unit Increase]]*Table_Query_from_Mac10[[#This Row],[Future-cost]]</f>
        <v>0</v>
      </c>
      <c r="Z4201" s="47">
        <f>-(Table_Query_from_Mac10[[#This Row],[Incremental Sales]]+((Table_Query_from_Mac10[[#This Row],[Incremental Sales]]*-(SUM(Summary!$S$8:$S$9)))))*Summary!$S$18</f>
        <v>0</v>
      </c>
      <c r="AA4201" s="47">
        <f>IFERROR(Table_Query_from_Mac10[[#This Row],[Incremental Cost]]/Table_Query_from_Mac10[[#This Row],[Incremental Sales]],0)</f>
        <v>0</v>
      </c>
      <c r="AB4201" s="47">
        <f>IFERROR(Table_Query_from_Mac10[[#This Row],[TotalCostFuture]]/Table_Query_from_Mac10[[#This Row],[totalsalesFuture]],0)</f>
        <v>0.42694226657163231</v>
      </c>
      <c r="AN4201" s="31">
        <v>80</v>
      </c>
      <c r="AO4201">
        <f t="shared" si="130"/>
        <v>20</v>
      </c>
      <c r="AQ4201" s="31">
        <v>40.08</v>
      </c>
      <c r="AR4201">
        <f t="shared" si="131"/>
        <v>14.03</v>
      </c>
    </row>
    <row r="4202" spans="1:44" x14ac:dyDescent="0.25">
      <c r="A4202">
        <v>90419</v>
      </c>
      <c r="B4202">
        <v>11</v>
      </c>
      <c r="C4202" t="s">
        <v>86</v>
      </c>
      <c r="D4202" t="s">
        <v>79</v>
      </c>
      <c r="E4202">
        <v>13</v>
      </c>
      <c r="F4202">
        <v>5.56</v>
      </c>
      <c r="G4202">
        <v>13.39</v>
      </c>
      <c r="H4202" s="1">
        <v>44860</v>
      </c>
      <c r="I4202" s="20">
        <v>0</v>
      </c>
      <c r="J4202" s="47">
        <f>Table_Query_from_Mac10[[#This Row],[unit_price]]-(Table_Query_from_Mac10[[#This Row],[unit_price]]*(Table_Query_from_Mac10[[#This Row],[discount_pct]]/100))</f>
        <v>13.39</v>
      </c>
      <c r="K4202" s="47">
        <f>Table_Query_from_Mac10[[#This Row],[unit_cost]]</f>
        <v>5.56</v>
      </c>
      <c r="L4202" s="47">
        <f>Table_Query_from_Mac10[[#This Row],[Live-cost]]*(1+Table_Query_from_Mac10[[#This Row],[CogsIncreasebyTYPE]])</f>
        <v>5.56</v>
      </c>
      <c r="M4202" s="47">
        <f>Table_Query_from_Mac10[[#This Row],[Live-cost]]*Table_Query_from_Mac10[[#This Row],[qty_to_ship]]</f>
        <v>72.28</v>
      </c>
      <c r="N4202" s="47">
        <f>IF(Table_Query_from_Mac10[[#This Row],[item_no]]="KDA",-Table_Query_from_Mac10[[#This Row],[unit_price]],Table_Query_from_Mac10[[#This Row],[Net Unit]]*Table_Query_from_Mac10[[#This Row],[qty_to_ship]])</f>
        <v>174.07</v>
      </c>
      <c r="O4202" s="47">
        <f>SUMIFS(Summary!C:C,Summary!H:H,Table_Query_from_Mac10[[#This Row],[Juiceoc]])</f>
        <v>0</v>
      </c>
      <c r="P4202" s="47">
        <f>SUMIFS(Summary!D:D,Summary!H:H,Table_Query_from_Mac10[[#This Row],[Juiceoc]])</f>
        <v>0</v>
      </c>
      <c r="Q4202" s="47">
        <f>SUMIFS(Summary!E:E,Summary!H:H,Table_Query_from_Mac10[[#This Row],[Juiceoc]])</f>
        <v>0</v>
      </c>
      <c r="R4202" s="47">
        <f>Table_Query_from_Mac10[[#This Row],[Net Unit]]*(1+Table_Query_from_Mac10[[#This Row],[PriceIncreasebyType]])</f>
        <v>13.39</v>
      </c>
      <c r="S4202" s="47">
        <f>Table_Query_from_Mac10[[#This Row],[UnitPriceFuture]]*Table_Query_from_Mac10[[#This Row],[qtytoShipFuture]]</f>
        <v>174.07</v>
      </c>
      <c r="T4202" s="47">
        <f>ROUND(Table_Query_from_Mac10[[#This Row],[qty_to_ship]]*(1+Table_Query_from_Mac10[[#This Row],[VolumeIncreasebyType]]),0)</f>
        <v>13</v>
      </c>
      <c r="U4202" s="47">
        <f>Table_Query_from_Mac10[[#This Row],[qtytoShipFuture]]*Table_Query_from_Mac10[[#This Row],[Future-cost]]</f>
        <v>72.28</v>
      </c>
      <c r="V4202" s="47">
        <f>Table_Query_from_Mac10[[#This Row],[qtytoShipFuture]]-Table_Query_from_Mac10[[#This Row],[qty_to_ship]]</f>
        <v>0</v>
      </c>
      <c r="W4202" s="47">
        <f>Table_Query_from_Mac10[[#This Row],[UnitPriceFuture]]</f>
        <v>13.39</v>
      </c>
      <c r="X4202" s="47">
        <f>Table_Query_from_Mac10[[#This Row],[Unit Increase]]*Table_Query_from_Mac10[[#This Row],[UnitPriceFuture]]</f>
        <v>0</v>
      </c>
      <c r="Y4202" s="47">
        <f>Table_Query_from_Mac10[[#This Row],[Unit Increase]]*Table_Query_from_Mac10[[#This Row],[Future-cost]]</f>
        <v>0</v>
      </c>
      <c r="Z4202" s="47">
        <f>-(Table_Query_from_Mac10[[#This Row],[Incremental Sales]]+((Table_Query_from_Mac10[[#This Row],[Incremental Sales]]*-(SUM(Summary!$S$8:$S$9)))))*Summary!$S$18</f>
        <v>0</v>
      </c>
      <c r="AA4202" s="47">
        <f>IFERROR(Table_Query_from_Mac10[[#This Row],[Incremental Cost]]/Table_Query_from_Mac10[[#This Row],[Incremental Sales]],0)</f>
        <v>0</v>
      </c>
      <c r="AB4202" s="47">
        <f>IFERROR(Table_Query_from_Mac10[[#This Row],[TotalCostFuture]]/Table_Query_from_Mac10[[#This Row],[totalsalesFuture]],0)</f>
        <v>0.41523525018670654</v>
      </c>
      <c r="AN4202" s="30">
        <v>50</v>
      </c>
      <c r="AO4202">
        <f t="shared" si="130"/>
        <v>13</v>
      </c>
      <c r="AQ4202" s="30">
        <v>38.25</v>
      </c>
      <c r="AR4202">
        <f t="shared" si="131"/>
        <v>13.39</v>
      </c>
    </row>
    <row r="4203" spans="1:44" x14ac:dyDescent="0.25">
      <c r="A4203">
        <v>90419</v>
      </c>
      <c r="B4203">
        <v>12</v>
      </c>
      <c r="C4203" t="s">
        <v>86</v>
      </c>
      <c r="D4203" t="s">
        <v>79</v>
      </c>
      <c r="E4203">
        <v>13</v>
      </c>
      <c r="F4203">
        <v>4.97</v>
      </c>
      <c r="G4203">
        <v>12.37</v>
      </c>
      <c r="H4203" s="1">
        <v>44860</v>
      </c>
      <c r="I4203" s="20">
        <v>0</v>
      </c>
      <c r="J4203" s="47">
        <f>Table_Query_from_Mac10[[#This Row],[unit_price]]-(Table_Query_from_Mac10[[#This Row],[unit_price]]*(Table_Query_from_Mac10[[#This Row],[discount_pct]]/100))</f>
        <v>12.37</v>
      </c>
      <c r="K4203" s="47">
        <f>Table_Query_from_Mac10[[#This Row],[unit_cost]]</f>
        <v>4.97</v>
      </c>
      <c r="L4203" s="47">
        <f>Table_Query_from_Mac10[[#This Row],[Live-cost]]*(1+Table_Query_from_Mac10[[#This Row],[CogsIncreasebyTYPE]])</f>
        <v>4.97</v>
      </c>
      <c r="M4203" s="47">
        <f>Table_Query_from_Mac10[[#This Row],[Live-cost]]*Table_Query_from_Mac10[[#This Row],[qty_to_ship]]</f>
        <v>64.61</v>
      </c>
      <c r="N4203" s="47">
        <f>IF(Table_Query_from_Mac10[[#This Row],[item_no]]="KDA",-Table_Query_from_Mac10[[#This Row],[unit_price]],Table_Query_from_Mac10[[#This Row],[Net Unit]]*Table_Query_from_Mac10[[#This Row],[qty_to_ship]])</f>
        <v>160.81</v>
      </c>
      <c r="O4203" s="47">
        <f>SUMIFS(Summary!C:C,Summary!H:H,Table_Query_from_Mac10[[#This Row],[Juiceoc]])</f>
        <v>0</v>
      </c>
      <c r="P4203" s="47">
        <f>SUMIFS(Summary!D:D,Summary!H:H,Table_Query_from_Mac10[[#This Row],[Juiceoc]])</f>
        <v>0</v>
      </c>
      <c r="Q4203" s="47">
        <f>SUMIFS(Summary!E:E,Summary!H:H,Table_Query_from_Mac10[[#This Row],[Juiceoc]])</f>
        <v>0</v>
      </c>
      <c r="R4203" s="47">
        <f>Table_Query_from_Mac10[[#This Row],[Net Unit]]*(1+Table_Query_from_Mac10[[#This Row],[PriceIncreasebyType]])</f>
        <v>12.37</v>
      </c>
      <c r="S4203" s="47">
        <f>Table_Query_from_Mac10[[#This Row],[UnitPriceFuture]]*Table_Query_from_Mac10[[#This Row],[qtytoShipFuture]]</f>
        <v>160.81</v>
      </c>
      <c r="T4203" s="47">
        <f>ROUND(Table_Query_from_Mac10[[#This Row],[qty_to_ship]]*(1+Table_Query_from_Mac10[[#This Row],[VolumeIncreasebyType]]),0)</f>
        <v>13</v>
      </c>
      <c r="U4203" s="47">
        <f>Table_Query_from_Mac10[[#This Row],[qtytoShipFuture]]*Table_Query_from_Mac10[[#This Row],[Future-cost]]</f>
        <v>64.61</v>
      </c>
      <c r="V4203" s="47">
        <f>Table_Query_from_Mac10[[#This Row],[qtytoShipFuture]]-Table_Query_from_Mac10[[#This Row],[qty_to_ship]]</f>
        <v>0</v>
      </c>
      <c r="W4203" s="47">
        <f>Table_Query_from_Mac10[[#This Row],[UnitPriceFuture]]</f>
        <v>12.37</v>
      </c>
      <c r="X4203" s="47">
        <f>Table_Query_from_Mac10[[#This Row],[Unit Increase]]*Table_Query_from_Mac10[[#This Row],[UnitPriceFuture]]</f>
        <v>0</v>
      </c>
      <c r="Y4203" s="47">
        <f>Table_Query_from_Mac10[[#This Row],[Unit Increase]]*Table_Query_from_Mac10[[#This Row],[Future-cost]]</f>
        <v>0</v>
      </c>
      <c r="Z4203" s="47">
        <f>-(Table_Query_from_Mac10[[#This Row],[Incremental Sales]]+((Table_Query_from_Mac10[[#This Row],[Incremental Sales]]*-(SUM(Summary!$S$8:$S$9)))))*Summary!$S$18</f>
        <v>0</v>
      </c>
      <c r="AA4203" s="47">
        <f>IFERROR(Table_Query_from_Mac10[[#This Row],[Incremental Cost]]/Table_Query_from_Mac10[[#This Row],[Incremental Sales]],0)</f>
        <v>0</v>
      </c>
      <c r="AB4203" s="47">
        <f>IFERROR(Table_Query_from_Mac10[[#This Row],[TotalCostFuture]]/Table_Query_from_Mac10[[#This Row],[totalsalesFuture]],0)</f>
        <v>0.4017784963621665</v>
      </c>
      <c r="AN4203" s="31">
        <v>50</v>
      </c>
      <c r="AO4203">
        <f t="shared" si="130"/>
        <v>13</v>
      </c>
      <c r="AQ4203" s="31">
        <v>35.35</v>
      </c>
      <c r="AR4203">
        <f t="shared" si="131"/>
        <v>12.37</v>
      </c>
    </row>
    <row r="4204" spans="1:44" x14ac:dyDescent="0.25">
      <c r="A4204">
        <v>90419</v>
      </c>
      <c r="B4204">
        <v>13</v>
      </c>
      <c r="C4204" t="s">
        <v>86</v>
      </c>
      <c r="D4204" t="s">
        <v>79</v>
      </c>
      <c r="E4204">
        <v>4</v>
      </c>
      <c r="F4204">
        <v>15.07</v>
      </c>
      <c r="G4204">
        <v>42.65</v>
      </c>
      <c r="H4204" s="1">
        <v>44860</v>
      </c>
      <c r="I4204" s="20">
        <v>0</v>
      </c>
      <c r="J4204" s="47">
        <f>Table_Query_from_Mac10[[#This Row],[unit_price]]-(Table_Query_from_Mac10[[#This Row],[unit_price]]*(Table_Query_from_Mac10[[#This Row],[discount_pct]]/100))</f>
        <v>42.65</v>
      </c>
      <c r="K4204" s="47">
        <f>Table_Query_from_Mac10[[#This Row],[unit_cost]]</f>
        <v>15.07</v>
      </c>
      <c r="L4204" s="47">
        <f>Table_Query_from_Mac10[[#This Row],[Live-cost]]*(1+Table_Query_from_Mac10[[#This Row],[CogsIncreasebyTYPE]])</f>
        <v>15.07</v>
      </c>
      <c r="M4204" s="47">
        <f>Table_Query_from_Mac10[[#This Row],[Live-cost]]*Table_Query_from_Mac10[[#This Row],[qty_to_ship]]</f>
        <v>60.28</v>
      </c>
      <c r="N4204" s="47">
        <f>IF(Table_Query_from_Mac10[[#This Row],[item_no]]="KDA",-Table_Query_from_Mac10[[#This Row],[unit_price]],Table_Query_from_Mac10[[#This Row],[Net Unit]]*Table_Query_from_Mac10[[#This Row],[qty_to_ship]])</f>
        <v>170.6</v>
      </c>
      <c r="O4204" s="47">
        <f>SUMIFS(Summary!C:C,Summary!H:H,Table_Query_from_Mac10[[#This Row],[Juiceoc]])</f>
        <v>0</v>
      </c>
      <c r="P4204" s="47">
        <f>SUMIFS(Summary!D:D,Summary!H:H,Table_Query_from_Mac10[[#This Row],[Juiceoc]])</f>
        <v>0</v>
      </c>
      <c r="Q4204" s="47">
        <f>SUMIFS(Summary!E:E,Summary!H:H,Table_Query_from_Mac10[[#This Row],[Juiceoc]])</f>
        <v>0</v>
      </c>
      <c r="R4204" s="47">
        <f>Table_Query_from_Mac10[[#This Row],[Net Unit]]*(1+Table_Query_from_Mac10[[#This Row],[PriceIncreasebyType]])</f>
        <v>42.65</v>
      </c>
      <c r="S4204" s="47">
        <f>Table_Query_from_Mac10[[#This Row],[UnitPriceFuture]]*Table_Query_from_Mac10[[#This Row],[qtytoShipFuture]]</f>
        <v>170.6</v>
      </c>
      <c r="T4204" s="47">
        <f>ROUND(Table_Query_from_Mac10[[#This Row],[qty_to_ship]]*(1+Table_Query_from_Mac10[[#This Row],[VolumeIncreasebyType]]),0)</f>
        <v>4</v>
      </c>
      <c r="U4204" s="47">
        <f>Table_Query_from_Mac10[[#This Row],[qtytoShipFuture]]*Table_Query_from_Mac10[[#This Row],[Future-cost]]</f>
        <v>60.28</v>
      </c>
      <c r="V4204" s="47">
        <f>Table_Query_from_Mac10[[#This Row],[qtytoShipFuture]]-Table_Query_from_Mac10[[#This Row],[qty_to_ship]]</f>
        <v>0</v>
      </c>
      <c r="W4204" s="47">
        <f>Table_Query_from_Mac10[[#This Row],[UnitPriceFuture]]</f>
        <v>42.65</v>
      </c>
      <c r="X4204" s="47">
        <f>Table_Query_from_Mac10[[#This Row],[Unit Increase]]*Table_Query_from_Mac10[[#This Row],[UnitPriceFuture]]</f>
        <v>0</v>
      </c>
      <c r="Y4204" s="47">
        <f>Table_Query_from_Mac10[[#This Row],[Unit Increase]]*Table_Query_from_Mac10[[#This Row],[Future-cost]]</f>
        <v>0</v>
      </c>
      <c r="Z4204" s="47">
        <f>-(Table_Query_from_Mac10[[#This Row],[Incremental Sales]]+((Table_Query_from_Mac10[[#This Row],[Incremental Sales]]*-(SUM(Summary!$S$8:$S$9)))))*Summary!$S$18</f>
        <v>0</v>
      </c>
      <c r="AA4204" s="47">
        <f>IFERROR(Table_Query_from_Mac10[[#This Row],[Incremental Cost]]/Table_Query_from_Mac10[[#This Row],[Incremental Sales]],0)</f>
        <v>0</v>
      </c>
      <c r="AB4204" s="47">
        <f>IFERROR(Table_Query_from_Mac10[[#This Row],[TotalCostFuture]]/Table_Query_from_Mac10[[#This Row],[totalsalesFuture]],0)</f>
        <v>0.35334114888628371</v>
      </c>
      <c r="AN4204" s="30">
        <v>16</v>
      </c>
      <c r="AO4204">
        <f t="shared" si="130"/>
        <v>4</v>
      </c>
      <c r="AQ4204" s="30">
        <v>121.87</v>
      </c>
      <c r="AR4204">
        <f t="shared" si="131"/>
        <v>42.65</v>
      </c>
    </row>
    <row r="4205" spans="1:44" x14ac:dyDescent="0.25">
      <c r="A4205">
        <v>90419</v>
      </c>
      <c r="B4205">
        <v>14</v>
      </c>
      <c r="C4205" t="s">
        <v>86</v>
      </c>
      <c r="D4205" t="s">
        <v>79</v>
      </c>
      <c r="E4205">
        <v>4</v>
      </c>
      <c r="F4205">
        <v>13.1</v>
      </c>
      <c r="G4205">
        <v>36.03</v>
      </c>
      <c r="H4205" s="1">
        <v>44860</v>
      </c>
      <c r="I4205" s="20">
        <v>0</v>
      </c>
      <c r="J4205" s="47">
        <f>Table_Query_from_Mac10[[#This Row],[unit_price]]-(Table_Query_from_Mac10[[#This Row],[unit_price]]*(Table_Query_from_Mac10[[#This Row],[discount_pct]]/100))</f>
        <v>36.03</v>
      </c>
      <c r="K4205" s="47">
        <f>Table_Query_from_Mac10[[#This Row],[unit_cost]]</f>
        <v>13.1</v>
      </c>
      <c r="L4205" s="47">
        <f>Table_Query_from_Mac10[[#This Row],[Live-cost]]*(1+Table_Query_from_Mac10[[#This Row],[CogsIncreasebyTYPE]])</f>
        <v>13.1</v>
      </c>
      <c r="M4205" s="47">
        <f>Table_Query_from_Mac10[[#This Row],[Live-cost]]*Table_Query_from_Mac10[[#This Row],[qty_to_ship]]</f>
        <v>52.4</v>
      </c>
      <c r="N4205" s="47">
        <f>IF(Table_Query_from_Mac10[[#This Row],[item_no]]="KDA",-Table_Query_from_Mac10[[#This Row],[unit_price]],Table_Query_from_Mac10[[#This Row],[Net Unit]]*Table_Query_from_Mac10[[#This Row],[qty_to_ship]])</f>
        <v>144.12</v>
      </c>
      <c r="O4205" s="47">
        <f>SUMIFS(Summary!C:C,Summary!H:H,Table_Query_from_Mac10[[#This Row],[Juiceoc]])</f>
        <v>0</v>
      </c>
      <c r="P4205" s="47">
        <f>SUMIFS(Summary!D:D,Summary!H:H,Table_Query_from_Mac10[[#This Row],[Juiceoc]])</f>
        <v>0</v>
      </c>
      <c r="Q4205" s="47">
        <f>SUMIFS(Summary!E:E,Summary!H:H,Table_Query_from_Mac10[[#This Row],[Juiceoc]])</f>
        <v>0</v>
      </c>
      <c r="R4205" s="47">
        <f>Table_Query_from_Mac10[[#This Row],[Net Unit]]*(1+Table_Query_from_Mac10[[#This Row],[PriceIncreasebyType]])</f>
        <v>36.03</v>
      </c>
      <c r="S4205" s="47">
        <f>Table_Query_from_Mac10[[#This Row],[UnitPriceFuture]]*Table_Query_from_Mac10[[#This Row],[qtytoShipFuture]]</f>
        <v>144.12</v>
      </c>
      <c r="T4205" s="47">
        <f>ROUND(Table_Query_from_Mac10[[#This Row],[qty_to_ship]]*(1+Table_Query_from_Mac10[[#This Row],[VolumeIncreasebyType]]),0)</f>
        <v>4</v>
      </c>
      <c r="U4205" s="47">
        <f>Table_Query_from_Mac10[[#This Row],[qtytoShipFuture]]*Table_Query_from_Mac10[[#This Row],[Future-cost]]</f>
        <v>52.4</v>
      </c>
      <c r="V4205" s="47">
        <f>Table_Query_from_Mac10[[#This Row],[qtytoShipFuture]]-Table_Query_from_Mac10[[#This Row],[qty_to_ship]]</f>
        <v>0</v>
      </c>
      <c r="W4205" s="47">
        <f>Table_Query_from_Mac10[[#This Row],[UnitPriceFuture]]</f>
        <v>36.03</v>
      </c>
      <c r="X4205" s="47">
        <f>Table_Query_from_Mac10[[#This Row],[Unit Increase]]*Table_Query_from_Mac10[[#This Row],[UnitPriceFuture]]</f>
        <v>0</v>
      </c>
      <c r="Y4205" s="47">
        <f>Table_Query_from_Mac10[[#This Row],[Unit Increase]]*Table_Query_from_Mac10[[#This Row],[Future-cost]]</f>
        <v>0</v>
      </c>
      <c r="Z4205" s="47">
        <f>-(Table_Query_from_Mac10[[#This Row],[Incremental Sales]]+((Table_Query_from_Mac10[[#This Row],[Incremental Sales]]*-(SUM(Summary!$S$8:$S$9)))))*Summary!$S$18</f>
        <v>0</v>
      </c>
      <c r="AA4205" s="47">
        <f>IFERROR(Table_Query_from_Mac10[[#This Row],[Incremental Cost]]/Table_Query_from_Mac10[[#This Row],[Incremental Sales]],0)</f>
        <v>0</v>
      </c>
      <c r="AB4205" s="47">
        <f>IFERROR(Table_Query_from_Mac10[[#This Row],[TotalCostFuture]]/Table_Query_from_Mac10[[#This Row],[totalsalesFuture]],0)</f>
        <v>0.36358590063835688</v>
      </c>
      <c r="AN4205" s="31">
        <v>16</v>
      </c>
      <c r="AO4205">
        <f t="shared" si="130"/>
        <v>4</v>
      </c>
      <c r="AQ4205" s="31">
        <v>102.94</v>
      </c>
      <c r="AR4205">
        <f t="shared" si="131"/>
        <v>36.03</v>
      </c>
    </row>
    <row r="4206" spans="1:44" x14ac:dyDescent="0.25">
      <c r="A4206">
        <v>90419</v>
      </c>
      <c r="B4206">
        <v>15</v>
      </c>
      <c r="C4206" t="s">
        <v>86</v>
      </c>
      <c r="D4206" t="s">
        <v>79</v>
      </c>
      <c r="E4206">
        <v>12</v>
      </c>
      <c r="F4206">
        <v>8.59</v>
      </c>
      <c r="G4206">
        <v>20.69</v>
      </c>
      <c r="H4206" s="1">
        <v>44860</v>
      </c>
      <c r="I4206" s="20">
        <v>0</v>
      </c>
      <c r="J4206" s="47">
        <f>Table_Query_from_Mac10[[#This Row],[unit_price]]-(Table_Query_from_Mac10[[#This Row],[unit_price]]*(Table_Query_from_Mac10[[#This Row],[discount_pct]]/100))</f>
        <v>20.69</v>
      </c>
      <c r="K4206" s="47">
        <f>Table_Query_from_Mac10[[#This Row],[unit_cost]]</f>
        <v>8.59</v>
      </c>
      <c r="L4206" s="47">
        <f>Table_Query_from_Mac10[[#This Row],[Live-cost]]*(1+Table_Query_from_Mac10[[#This Row],[CogsIncreasebyTYPE]])</f>
        <v>8.59</v>
      </c>
      <c r="M4206" s="47">
        <f>Table_Query_from_Mac10[[#This Row],[Live-cost]]*Table_Query_from_Mac10[[#This Row],[qty_to_ship]]</f>
        <v>103.08</v>
      </c>
      <c r="N4206" s="47">
        <f>IF(Table_Query_from_Mac10[[#This Row],[item_no]]="KDA",-Table_Query_from_Mac10[[#This Row],[unit_price]],Table_Query_from_Mac10[[#This Row],[Net Unit]]*Table_Query_from_Mac10[[#This Row],[qty_to_ship]])</f>
        <v>248.28000000000003</v>
      </c>
      <c r="O4206" s="47">
        <f>SUMIFS(Summary!C:C,Summary!H:H,Table_Query_from_Mac10[[#This Row],[Juiceoc]])</f>
        <v>0</v>
      </c>
      <c r="P4206" s="47">
        <f>SUMIFS(Summary!D:D,Summary!H:H,Table_Query_from_Mac10[[#This Row],[Juiceoc]])</f>
        <v>0</v>
      </c>
      <c r="Q4206" s="47">
        <f>SUMIFS(Summary!E:E,Summary!H:H,Table_Query_from_Mac10[[#This Row],[Juiceoc]])</f>
        <v>0</v>
      </c>
      <c r="R4206" s="47">
        <f>Table_Query_from_Mac10[[#This Row],[Net Unit]]*(1+Table_Query_from_Mac10[[#This Row],[PriceIncreasebyType]])</f>
        <v>20.69</v>
      </c>
      <c r="S4206" s="47">
        <f>Table_Query_from_Mac10[[#This Row],[UnitPriceFuture]]*Table_Query_from_Mac10[[#This Row],[qtytoShipFuture]]</f>
        <v>248.28000000000003</v>
      </c>
      <c r="T4206" s="47">
        <f>ROUND(Table_Query_from_Mac10[[#This Row],[qty_to_ship]]*(1+Table_Query_from_Mac10[[#This Row],[VolumeIncreasebyType]]),0)</f>
        <v>12</v>
      </c>
      <c r="U4206" s="47">
        <f>Table_Query_from_Mac10[[#This Row],[qtytoShipFuture]]*Table_Query_from_Mac10[[#This Row],[Future-cost]]</f>
        <v>103.08</v>
      </c>
      <c r="V4206" s="47">
        <f>Table_Query_from_Mac10[[#This Row],[qtytoShipFuture]]-Table_Query_from_Mac10[[#This Row],[qty_to_ship]]</f>
        <v>0</v>
      </c>
      <c r="W4206" s="47">
        <f>Table_Query_from_Mac10[[#This Row],[UnitPriceFuture]]</f>
        <v>20.69</v>
      </c>
      <c r="X4206" s="47">
        <f>Table_Query_from_Mac10[[#This Row],[Unit Increase]]*Table_Query_from_Mac10[[#This Row],[UnitPriceFuture]]</f>
        <v>0</v>
      </c>
      <c r="Y4206" s="47">
        <f>Table_Query_from_Mac10[[#This Row],[Unit Increase]]*Table_Query_from_Mac10[[#This Row],[Future-cost]]</f>
        <v>0</v>
      </c>
      <c r="Z4206" s="47">
        <f>-(Table_Query_from_Mac10[[#This Row],[Incremental Sales]]+((Table_Query_from_Mac10[[#This Row],[Incremental Sales]]*-(SUM(Summary!$S$8:$S$9)))))*Summary!$S$18</f>
        <v>0</v>
      </c>
      <c r="AA4206" s="47">
        <f>IFERROR(Table_Query_from_Mac10[[#This Row],[Incremental Cost]]/Table_Query_from_Mac10[[#This Row],[Incremental Sales]],0)</f>
        <v>0</v>
      </c>
      <c r="AB4206" s="47">
        <f>IFERROR(Table_Query_from_Mac10[[#This Row],[TotalCostFuture]]/Table_Query_from_Mac10[[#This Row],[totalsalesFuture]],0)</f>
        <v>0.41517641372643782</v>
      </c>
      <c r="AN4206" s="30">
        <v>48</v>
      </c>
      <c r="AO4206">
        <f t="shared" si="130"/>
        <v>12</v>
      </c>
      <c r="AQ4206" s="30">
        <v>59.12</v>
      </c>
      <c r="AR4206">
        <f t="shared" si="131"/>
        <v>20.69</v>
      </c>
    </row>
    <row r="4207" spans="1:44" x14ac:dyDescent="0.25">
      <c r="A4207">
        <v>90420</v>
      </c>
      <c r="B4207">
        <v>1</v>
      </c>
      <c r="C4207" t="s">
        <v>51</v>
      </c>
      <c r="D4207" t="s">
        <v>80</v>
      </c>
      <c r="E4207">
        <v>25</v>
      </c>
      <c r="F4207">
        <v>4.71</v>
      </c>
      <c r="G4207">
        <v>11.01</v>
      </c>
      <c r="H4207" s="1">
        <v>44854</v>
      </c>
      <c r="I4207" s="20">
        <v>0</v>
      </c>
      <c r="J4207" s="47">
        <f>Table_Query_from_Mac10[[#This Row],[unit_price]]-(Table_Query_from_Mac10[[#This Row],[unit_price]]*(Table_Query_from_Mac10[[#This Row],[discount_pct]]/100))</f>
        <v>11.01</v>
      </c>
      <c r="K4207" s="47">
        <f>Table_Query_from_Mac10[[#This Row],[unit_cost]]</f>
        <v>4.71</v>
      </c>
      <c r="L4207" s="47">
        <f>Table_Query_from_Mac10[[#This Row],[Live-cost]]*(1+Table_Query_from_Mac10[[#This Row],[CogsIncreasebyTYPE]])</f>
        <v>4.71</v>
      </c>
      <c r="M4207" s="47">
        <f>Table_Query_from_Mac10[[#This Row],[Live-cost]]*Table_Query_from_Mac10[[#This Row],[qty_to_ship]]</f>
        <v>117.75</v>
      </c>
      <c r="N4207" s="47">
        <f>IF(Table_Query_from_Mac10[[#This Row],[item_no]]="KDA",-Table_Query_from_Mac10[[#This Row],[unit_price]],Table_Query_from_Mac10[[#This Row],[Net Unit]]*Table_Query_from_Mac10[[#This Row],[qty_to_ship]])</f>
        <v>275.25</v>
      </c>
      <c r="O4207" s="47">
        <f>SUMIFS(Summary!C:C,Summary!H:H,Table_Query_from_Mac10[[#This Row],[Juiceoc]])</f>
        <v>0</v>
      </c>
      <c r="P4207" s="47">
        <f>SUMIFS(Summary!D:D,Summary!H:H,Table_Query_from_Mac10[[#This Row],[Juiceoc]])</f>
        <v>0</v>
      </c>
      <c r="Q4207" s="47">
        <f>SUMIFS(Summary!E:E,Summary!H:H,Table_Query_from_Mac10[[#This Row],[Juiceoc]])</f>
        <v>0</v>
      </c>
      <c r="R4207" s="47">
        <f>Table_Query_from_Mac10[[#This Row],[Net Unit]]*(1+Table_Query_from_Mac10[[#This Row],[PriceIncreasebyType]])</f>
        <v>11.01</v>
      </c>
      <c r="S4207" s="47">
        <f>Table_Query_from_Mac10[[#This Row],[UnitPriceFuture]]*Table_Query_from_Mac10[[#This Row],[qtytoShipFuture]]</f>
        <v>275.25</v>
      </c>
      <c r="T4207" s="47">
        <f>ROUND(Table_Query_from_Mac10[[#This Row],[qty_to_ship]]*(1+Table_Query_from_Mac10[[#This Row],[VolumeIncreasebyType]]),0)</f>
        <v>25</v>
      </c>
      <c r="U4207" s="47">
        <f>Table_Query_from_Mac10[[#This Row],[qtytoShipFuture]]*Table_Query_from_Mac10[[#This Row],[Future-cost]]</f>
        <v>117.75</v>
      </c>
      <c r="V4207" s="47">
        <f>Table_Query_from_Mac10[[#This Row],[qtytoShipFuture]]-Table_Query_from_Mac10[[#This Row],[qty_to_ship]]</f>
        <v>0</v>
      </c>
      <c r="W4207" s="47">
        <f>Table_Query_from_Mac10[[#This Row],[UnitPriceFuture]]</f>
        <v>11.01</v>
      </c>
      <c r="X4207" s="47">
        <f>Table_Query_from_Mac10[[#This Row],[Unit Increase]]*Table_Query_from_Mac10[[#This Row],[UnitPriceFuture]]</f>
        <v>0</v>
      </c>
      <c r="Y4207" s="47">
        <f>Table_Query_from_Mac10[[#This Row],[Unit Increase]]*Table_Query_from_Mac10[[#This Row],[Future-cost]]</f>
        <v>0</v>
      </c>
      <c r="Z4207" s="47">
        <f>-(Table_Query_from_Mac10[[#This Row],[Incremental Sales]]+((Table_Query_from_Mac10[[#This Row],[Incremental Sales]]*-(SUM(Summary!$S$8:$S$9)))))*Summary!$S$18</f>
        <v>0</v>
      </c>
      <c r="AA4207" s="47">
        <f>IFERROR(Table_Query_from_Mac10[[#This Row],[Incremental Cost]]/Table_Query_from_Mac10[[#This Row],[Incremental Sales]],0)</f>
        <v>0</v>
      </c>
      <c r="AB4207" s="47">
        <f>IFERROR(Table_Query_from_Mac10[[#This Row],[TotalCostFuture]]/Table_Query_from_Mac10[[#This Row],[totalsalesFuture]],0)</f>
        <v>0.42779291553133514</v>
      </c>
      <c r="AN4207" s="31">
        <v>100</v>
      </c>
      <c r="AO4207">
        <f t="shared" si="130"/>
        <v>25</v>
      </c>
      <c r="AQ4207" s="31">
        <v>31.45</v>
      </c>
      <c r="AR4207">
        <f t="shared" si="131"/>
        <v>11.01</v>
      </c>
    </row>
    <row r="4208" spans="1:44" x14ac:dyDescent="0.25">
      <c r="A4208">
        <v>90420</v>
      </c>
      <c r="B4208">
        <v>2</v>
      </c>
      <c r="C4208" t="s">
        <v>51</v>
      </c>
      <c r="D4208" t="s">
        <v>80</v>
      </c>
      <c r="E4208">
        <v>16</v>
      </c>
      <c r="F4208">
        <v>5.66</v>
      </c>
      <c r="G4208">
        <v>13.04</v>
      </c>
      <c r="H4208" s="1">
        <v>44854</v>
      </c>
      <c r="I4208" s="20">
        <v>0</v>
      </c>
      <c r="J4208" s="47">
        <f>Table_Query_from_Mac10[[#This Row],[unit_price]]-(Table_Query_from_Mac10[[#This Row],[unit_price]]*(Table_Query_from_Mac10[[#This Row],[discount_pct]]/100))</f>
        <v>13.04</v>
      </c>
      <c r="K4208" s="47">
        <f>Table_Query_from_Mac10[[#This Row],[unit_cost]]</f>
        <v>5.66</v>
      </c>
      <c r="L4208" s="47">
        <f>Table_Query_from_Mac10[[#This Row],[Live-cost]]*(1+Table_Query_from_Mac10[[#This Row],[CogsIncreasebyTYPE]])</f>
        <v>5.66</v>
      </c>
      <c r="M4208" s="47">
        <f>Table_Query_from_Mac10[[#This Row],[Live-cost]]*Table_Query_from_Mac10[[#This Row],[qty_to_ship]]</f>
        <v>90.56</v>
      </c>
      <c r="N4208" s="47">
        <f>IF(Table_Query_from_Mac10[[#This Row],[item_no]]="KDA",-Table_Query_from_Mac10[[#This Row],[unit_price]],Table_Query_from_Mac10[[#This Row],[Net Unit]]*Table_Query_from_Mac10[[#This Row],[qty_to_ship]])</f>
        <v>208.64</v>
      </c>
      <c r="O4208" s="47">
        <f>SUMIFS(Summary!C:C,Summary!H:H,Table_Query_from_Mac10[[#This Row],[Juiceoc]])</f>
        <v>0</v>
      </c>
      <c r="P4208" s="47">
        <f>SUMIFS(Summary!D:D,Summary!H:H,Table_Query_from_Mac10[[#This Row],[Juiceoc]])</f>
        <v>0</v>
      </c>
      <c r="Q4208" s="47">
        <f>SUMIFS(Summary!E:E,Summary!H:H,Table_Query_from_Mac10[[#This Row],[Juiceoc]])</f>
        <v>0</v>
      </c>
      <c r="R4208" s="47">
        <f>Table_Query_from_Mac10[[#This Row],[Net Unit]]*(1+Table_Query_from_Mac10[[#This Row],[PriceIncreasebyType]])</f>
        <v>13.04</v>
      </c>
      <c r="S4208" s="47">
        <f>Table_Query_from_Mac10[[#This Row],[UnitPriceFuture]]*Table_Query_from_Mac10[[#This Row],[qtytoShipFuture]]</f>
        <v>208.64</v>
      </c>
      <c r="T4208" s="47">
        <f>ROUND(Table_Query_from_Mac10[[#This Row],[qty_to_ship]]*(1+Table_Query_from_Mac10[[#This Row],[VolumeIncreasebyType]]),0)</f>
        <v>16</v>
      </c>
      <c r="U4208" s="47">
        <f>Table_Query_from_Mac10[[#This Row],[qtytoShipFuture]]*Table_Query_from_Mac10[[#This Row],[Future-cost]]</f>
        <v>90.56</v>
      </c>
      <c r="V4208" s="47">
        <f>Table_Query_from_Mac10[[#This Row],[qtytoShipFuture]]-Table_Query_from_Mac10[[#This Row],[qty_to_ship]]</f>
        <v>0</v>
      </c>
      <c r="W4208" s="47">
        <f>Table_Query_from_Mac10[[#This Row],[UnitPriceFuture]]</f>
        <v>13.04</v>
      </c>
      <c r="X4208" s="47">
        <f>Table_Query_from_Mac10[[#This Row],[Unit Increase]]*Table_Query_from_Mac10[[#This Row],[UnitPriceFuture]]</f>
        <v>0</v>
      </c>
      <c r="Y4208" s="47">
        <f>Table_Query_from_Mac10[[#This Row],[Unit Increase]]*Table_Query_from_Mac10[[#This Row],[Future-cost]]</f>
        <v>0</v>
      </c>
      <c r="Z4208" s="47">
        <f>-(Table_Query_from_Mac10[[#This Row],[Incremental Sales]]+((Table_Query_from_Mac10[[#This Row],[Incremental Sales]]*-(SUM(Summary!$S$8:$S$9)))))*Summary!$S$18</f>
        <v>0</v>
      </c>
      <c r="AA4208" s="47">
        <f>IFERROR(Table_Query_from_Mac10[[#This Row],[Incremental Cost]]/Table_Query_from_Mac10[[#This Row],[Incremental Sales]],0)</f>
        <v>0</v>
      </c>
      <c r="AB4208" s="47">
        <f>IFERROR(Table_Query_from_Mac10[[#This Row],[TotalCostFuture]]/Table_Query_from_Mac10[[#This Row],[totalsalesFuture]],0)</f>
        <v>0.43404907975460127</v>
      </c>
      <c r="AN4208" s="30">
        <v>64</v>
      </c>
      <c r="AO4208">
        <f t="shared" si="130"/>
        <v>16</v>
      </c>
      <c r="AQ4208" s="30">
        <v>37.270000000000003</v>
      </c>
      <c r="AR4208">
        <f t="shared" si="131"/>
        <v>13.04</v>
      </c>
    </row>
    <row r="4209" spans="1:44" x14ac:dyDescent="0.25">
      <c r="A4209">
        <v>90420</v>
      </c>
      <c r="B4209">
        <v>3</v>
      </c>
      <c r="C4209" t="s">
        <v>51</v>
      </c>
      <c r="D4209" t="s">
        <v>80</v>
      </c>
      <c r="E4209">
        <v>12</v>
      </c>
      <c r="F4209">
        <v>6.9</v>
      </c>
      <c r="G4209">
        <v>16.45</v>
      </c>
      <c r="H4209" s="1">
        <v>44854</v>
      </c>
      <c r="I4209" s="20">
        <v>0</v>
      </c>
      <c r="J4209" s="47">
        <f>Table_Query_from_Mac10[[#This Row],[unit_price]]-(Table_Query_from_Mac10[[#This Row],[unit_price]]*(Table_Query_from_Mac10[[#This Row],[discount_pct]]/100))</f>
        <v>16.45</v>
      </c>
      <c r="K4209" s="47">
        <f>Table_Query_from_Mac10[[#This Row],[unit_cost]]</f>
        <v>6.9</v>
      </c>
      <c r="L4209" s="47">
        <f>Table_Query_from_Mac10[[#This Row],[Live-cost]]*(1+Table_Query_from_Mac10[[#This Row],[CogsIncreasebyTYPE]])</f>
        <v>6.9</v>
      </c>
      <c r="M4209" s="47">
        <f>Table_Query_from_Mac10[[#This Row],[Live-cost]]*Table_Query_from_Mac10[[#This Row],[qty_to_ship]]</f>
        <v>82.800000000000011</v>
      </c>
      <c r="N4209" s="47">
        <f>IF(Table_Query_from_Mac10[[#This Row],[item_no]]="KDA",-Table_Query_from_Mac10[[#This Row],[unit_price]],Table_Query_from_Mac10[[#This Row],[Net Unit]]*Table_Query_from_Mac10[[#This Row],[qty_to_ship]])</f>
        <v>197.39999999999998</v>
      </c>
      <c r="O4209" s="47">
        <f>SUMIFS(Summary!C:C,Summary!H:H,Table_Query_from_Mac10[[#This Row],[Juiceoc]])</f>
        <v>0</v>
      </c>
      <c r="P4209" s="47">
        <f>SUMIFS(Summary!D:D,Summary!H:H,Table_Query_from_Mac10[[#This Row],[Juiceoc]])</f>
        <v>0</v>
      </c>
      <c r="Q4209" s="47">
        <f>SUMIFS(Summary!E:E,Summary!H:H,Table_Query_from_Mac10[[#This Row],[Juiceoc]])</f>
        <v>0</v>
      </c>
      <c r="R4209" s="47">
        <f>Table_Query_from_Mac10[[#This Row],[Net Unit]]*(1+Table_Query_from_Mac10[[#This Row],[PriceIncreasebyType]])</f>
        <v>16.45</v>
      </c>
      <c r="S4209" s="47">
        <f>Table_Query_from_Mac10[[#This Row],[UnitPriceFuture]]*Table_Query_from_Mac10[[#This Row],[qtytoShipFuture]]</f>
        <v>197.39999999999998</v>
      </c>
      <c r="T4209" s="47">
        <f>ROUND(Table_Query_from_Mac10[[#This Row],[qty_to_ship]]*(1+Table_Query_from_Mac10[[#This Row],[VolumeIncreasebyType]]),0)</f>
        <v>12</v>
      </c>
      <c r="U4209" s="47">
        <f>Table_Query_from_Mac10[[#This Row],[qtytoShipFuture]]*Table_Query_from_Mac10[[#This Row],[Future-cost]]</f>
        <v>82.800000000000011</v>
      </c>
      <c r="V4209" s="47">
        <f>Table_Query_from_Mac10[[#This Row],[qtytoShipFuture]]-Table_Query_from_Mac10[[#This Row],[qty_to_ship]]</f>
        <v>0</v>
      </c>
      <c r="W4209" s="47">
        <f>Table_Query_from_Mac10[[#This Row],[UnitPriceFuture]]</f>
        <v>16.45</v>
      </c>
      <c r="X4209" s="47">
        <f>Table_Query_from_Mac10[[#This Row],[Unit Increase]]*Table_Query_from_Mac10[[#This Row],[UnitPriceFuture]]</f>
        <v>0</v>
      </c>
      <c r="Y4209" s="47">
        <f>Table_Query_from_Mac10[[#This Row],[Unit Increase]]*Table_Query_from_Mac10[[#This Row],[Future-cost]]</f>
        <v>0</v>
      </c>
      <c r="Z4209" s="47">
        <f>-(Table_Query_from_Mac10[[#This Row],[Incremental Sales]]+((Table_Query_from_Mac10[[#This Row],[Incremental Sales]]*-(SUM(Summary!$S$8:$S$9)))))*Summary!$S$18</f>
        <v>0</v>
      </c>
      <c r="AA4209" s="47">
        <f>IFERROR(Table_Query_from_Mac10[[#This Row],[Incremental Cost]]/Table_Query_from_Mac10[[#This Row],[Incremental Sales]],0)</f>
        <v>0</v>
      </c>
      <c r="AB4209" s="47">
        <f>IFERROR(Table_Query_from_Mac10[[#This Row],[TotalCostFuture]]/Table_Query_from_Mac10[[#This Row],[totalsalesFuture]],0)</f>
        <v>0.41945288753799403</v>
      </c>
      <c r="AN4209" s="31">
        <v>48</v>
      </c>
      <c r="AO4209">
        <f t="shared" si="130"/>
        <v>12</v>
      </c>
      <c r="AQ4209" s="31">
        <v>47.01</v>
      </c>
      <c r="AR4209">
        <f t="shared" si="131"/>
        <v>16.45</v>
      </c>
    </row>
    <row r="4210" spans="1:44" x14ac:dyDescent="0.25">
      <c r="A4210">
        <v>90420</v>
      </c>
      <c r="B4210">
        <v>4</v>
      </c>
      <c r="C4210" t="s">
        <v>51</v>
      </c>
      <c r="D4210" t="s">
        <v>80</v>
      </c>
      <c r="E4210">
        <v>9</v>
      </c>
      <c r="F4210">
        <v>8.19</v>
      </c>
      <c r="G4210">
        <v>20.45</v>
      </c>
      <c r="H4210" s="1">
        <v>44854</v>
      </c>
      <c r="I4210" s="20">
        <v>0</v>
      </c>
      <c r="J4210" s="47">
        <f>Table_Query_from_Mac10[[#This Row],[unit_price]]-(Table_Query_from_Mac10[[#This Row],[unit_price]]*(Table_Query_from_Mac10[[#This Row],[discount_pct]]/100))</f>
        <v>20.45</v>
      </c>
      <c r="K4210" s="47">
        <f>Table_Query_from_Mac10[[#This Row],[unit_cost]]</f>
        <v>8.19</v>
      </c>
      <c r="L4210" s="47">
        <f>Table_Query_from_Mac10[[#This Row],[Live-cost]]*(1+Table_Query_from_Mac10[[#This Row],[CogsIncreasebyTYPE]])</f>
        <v>8.19</v>
      </c>
      <c r="M4210" s="47">
        <f>Table_Query_from_Mac10[[#This Row],[Live-cost]]*Table_Query_from_Mac10[[#This Row],[qty_to_ship]]</f>
        <v>73.709999999999994</v>
      </c>
      <c r="N4210" s="47">
        <f>IF(Table_Query_from_Mac10[[#This Row],[item_no]]="KDA",-Table_Query_from_Mac10[[#This Row],[unit_price]],Table_Query_from_Mac10[[#This Row],[Net Unit]]*Table_Query_from_Mac10[[#This Row],[qty_to_ship]])</f>
        <v>184.04999999999998</v>
      </c>
      <c r="O4210" s="47">
        <f>SUMIFS(Summary!C:C,Summary!H:H,Table_Query_from_Mac10[[#This Row],[Juiceoc]])</f>
        <v>0</v>
      </c>
      <c r="P4210" s="47">
        <f>SUMIFS(Summary!D:D,Summary!H:H,Table_Query_from_Mac10[[#This Row],[Juiceoc]])</f>
        <v>0</v>
      </c>
      <c r="Q4210" s="47">
        <f>SUMIFS(Summary!E:E,Summary!H:H,Table_Query_from_Mac10[[#This Row],[Juiceoc]])</f>
        <v>0</v>
      </c>
      <c r="R4210" s="47">
        <f>Table_Query_from_Mac10[[#This Row],[Net Unit]]*(1+Table_Query_from_Mac10[[#This Row],[PriceIncreasebyType]])</f>
        <v>20.45</v>
      </c>
      <c r="S4210" s="47">
        <f>Table_Query_from_Mac10[[#This Row],[UnitPriceFuture]]*Table_Query_from_Mac10[[#This Row],[qtytoShipFuture]]</f>
        <v>184.04999999999998</v>
      </c>
      <c r="T4210" s="47">
        <f>ROUND(Table_Query_from_Mac10[[#This Row],[qty_to_ship]]*(1+Table_Query_from_Mac10[[#This Row],[VolumeIncreasebyType]]),0)</f>
        <v>9</v>
      </c>
      <c r="U4210" s="47">
        <f>Table_Query_from_Mac10[[#This Row],[qtytoShipFuture]]*Table_Query_from_Mac10[[#This Row],[Future-cost]]</f>
        <v>73.709999999999994</v>
      </c>
      <c r="V4210" s="47">
        <f>Table_Query_from_Mac10[[#This Row],[qtytoShipFuture]]-Table_Query_from_Mac10[[#This Row],[qty_to_ship]]</f>
        <v>0</v>
      </c>
      <c r="W4210" s="47">
        <f>Table_Query_from_Mac10[[#This Row],[UnitPriceFuture]]</f>
        <v>20.45</v>
      </c>
      <c r="X4210" s="47">
        <f>Table_Query_from_Mac10[[#This Row],[Unit Increase]]*Table_Query_from_Mac10[[#This Row],[UnitPriceFuture]]</f>
        <v>0</v>
      </c>
      <c r="Y4210" s="47">
        <f>Table_Query_from_Mac10[[#This Row],[Unit Increase]]*Table_Query_from_Mac10[[#This Row],[Future-cost]]</f>
        <v>0</v>
      </c>
      <c r="Z4210" s="47">
        <f>-(Table_Query_from_Mac10[[#This Row],[Incremental Sales]]+((Table_Query_from_Mac10[[#This Row],[Incremental Sales]]*-(SUM(Summary!$S$8:$S$9)))))*Summary!$S$18</f>
        <v>0</v>
      </c>
      <c r="AA4210" s="47">
        <f>IFERROR(Table_Query_from_Mac10[[#This Row],[Incremental Cost]]/Table_Query_from_Mac10[[#This Row],[Incremental Sales]],0)</f>
        <v>0</v>
      </c>
      <c r="AB4210" s="47">
        <f>IFERROR(Table_Query_from_Mac10[[#This Row],[TotalCostFuture]]/Table_Query_from_Mac10[[#This Row],[totalsalesFuture]],0)</f>
        <v>0.40048899755501222</v>
      </c>
      <c r="AN4210" s="30">
        <v>36</v>
      </c>
      <c r="AO4210">
        <f t="shared" si="130"/>
        <v>9</v>
      </c>
      <c r="AQ4210" s="30">
        <v>58.42</v>
      </c>
      <c r="AR4210">
        <f t="shared" si="131"/>
        <v>20.45</v>
      </c>
    </row>
    <row r="4211" spans="1:44" x14ac:dyDescent="0.25">
      <c r="A4211">
        <v>90420</v>
      </c>
      <c r="B4211">
        <v>5</v>
      </c>
      <c r="C4211" t="s">
        <v>51</v>
      </c>
      <c r="D4211" t="s">
        <v>80</v>
      </c>
      <c r="E4211">
        <v>40</v>
      </c>
      <c r="F4211">
        <v>4.83</v>
      </c>
      <c r="G4211">
        <v>11.22</v>
      </c>
      <c r="H4211" s="1">
        <v>44854</v>
      </c>
      <c r="I4211" s="20">
        <v>0</v>
      </c>
      <c r="J4211" s="47">
        <f>Table_Query_from_Mac10[[#This Row],[unit_price]]-(Table_Query_from_Mac10[[#This Row],[unit_price]]*(Table_Query_from_Mac10[[#This Row],[discount_pct]]/100))</f>
        <v>11.22</v>
      </c>
      <c r="K4211" s="47">
        <f>Table_Query_from_Mac10[[#This Row],[unit_cost]]</f>
        <v>4.83</v>
      </c>
      <c r="L4211" s="47">
        <f>Table_Query_from_Mac10[[#This Row],[Live-cost]]*(1+Table_Query_from_Mac10[[#This Row],[CogsIncreasebyTYPE]])</f>
        <v>4.83</v>
      </c>
      <c r="M4211" s="47">
        <f>Table_Query_from_Mac10[[#This Row],[Live-cost]]*Table_Query_from_Mac10[[#This Row],[qty_to_ship]]</f>
        <v>193.2</v>
      </c>
      <c r="N4211" s="47">
        <f>IF(Table_Query_from_Mac10[[#This Row],[item_no]]="KDA",-Table_Query_from_Mac10[[#This Row],[unit_price]],Table_Query_from_Mac10[[#This Row],[Net Unit]]*Table_Query_from_Mac10[[#This Row],[qty_to_ship]])</f>
        <v>448.8</v>
      </c>
      <c r="O4211" s="47">
        <f>SUMIFS(Summary!C:C,Summary!H:H,Table_Query_from_Mac10[[#This Row],[Juiceoc]])</f>
        <v>0</v>
      </c>
      <c r="P4211" s="47">
        <f>SUMIFS(Summary!D:D,Summary!H:H,Table_Query_from_Mac10[[#This Row],[Juiceoc]])</f>
        <v>0</v>
      </c>
      <c r="Q4211" s="47">
        <f>SUMIFS(Summary!E:E,Summary!H:H,Table_Query_from_Mac10[[#This Row],[Juiceoc]])</f>
        <v>0</v>
      </c>
      <c r="R4211" s="47">
        <f>Table_Query_from_Mac10[[#This Row],[Net Unit]]*(1+Table_Query_from_Mac10[[#This Row],[PriceIncreasebyType]])</f>
        <v>11.22</v>
      </c>
      <c r="S4211" s="47">
        <f>Table_Query_from_Mac10[[#This Row],[UnitPriceFuture]]*Table_Query_from_Mac10[[#This Row],[qtytoShipFuture]]</f>
        <v>448.8</v>
      </c>
      <c r="T4211" s="47">
        <f>ROUND(Table_Query_from_Mac10[[#This Row],[qty_to_ship]]*(1+Table_Query_from_Mac10[[#This Row],[VolumeIncreasebyType]]),0)</f>
        <v>40</v>
      </c>
      <c r="U4211" s="47">
        <f>Table_Query_from_Mac10[[#This Row],[qtytoShipFuture]]*Table_Query_from_Mac10[[#This Row],[Future-cost]]</f>
        <v>193.2</v>
      </c>
      <c r="V4211" s="47">
        <f>Table_Query_from_Mac10[[#This Row],[qtytoShipFuture]]-Table_Query_from_Mac10[[#This Row],[qty_to_ship]]</f>
        <v>0</v>
      </c>
      <c r="W4211" s="47">
        <f>Table_Query_from_Mac10[[#This Row],[UnitPriceFuture]]</f>
        <v>11.22</v>
      </c>
      <c r="X4211" s="47">
        <f>Table_Query_from_Mac10[[#This Row],[Unit Increase]]*Table_Query_from_Mac10[[#This Row],[UnitPriceFuture]]</f>
        <v>0</v>
      </c>
      <c r="Y4211" s="47">
        <f>Table_Query_from_Mac10[[#This Row],[Unit Increase]]*Table_Query_from_Mac10[[#This Row],[Future-cost]]</f>
        <v>0</v>
      </c>
      <c r="Z4211" s="47">
        <f>-(Table_Query_from_Mac10[[#This Row],[Incremental Sales]]+((Table_Query_from_Mac10[[#This Row],[Incremental Sales]]*-(SUM(Summary!$S$8:$S$9)))))*Summary!$S$18</f>
        <v>0</v>
      </c>
      <c r="AA4211" s="47">
        <f>IFERROR(Table_Query_from_Mac10[[#This Row],[Incremental Cost]]/Table_Query_from_Mac10[[#This Row],[Incremental Sales]],0)</f>
        <v>0</v>
      </c>
      <c r="AB4211" s="47">
        <f>IFERROR(Table_Query_from_Mac10[[#This Row],[TotalCostFuture]]/Table_Query_from_Mac10[[#This Row],[totalsalesFuture]],0)</f>
        <v>0.43048128342245984</v>
      </c>
      <c r="AN4211" s="31">
        <v>160</v>
      </c>
      <c r="AO4211">
        <f t="shared" si="130"/>
        <v>40</v>
      </c>
      <c r="AQ4211" s="31">
        <v>32.06</v>
      </c>
      <c r="AR4211">
        <f t="shared" si="131"/>
        <v>11.22</v>
      </c>
    </row>
    <row r="4212" spans="1:44" x14ac:dyDescent="0.25">
      <c r="A4212">
        <v>90420</v>
      </c>
      <c r="B4212">
        <v>6</v>
      </c>
      <c r="C4212" t="s">
        <v>51</v>
      </c>
      <c r="D4212" t="s">
        <v>80</v>
      </c>
      <c r="E4212">
        <v>48</v>
      </c>
      <c r="F4212">
        <v>5.81</v>
      </c>
      <c r="G4212">
        <v>14.08</v>
      </c>
      <c r="H4212" s="1">
        <v>44854</v>
      </c>
      <c r="I4212" s="20">
        <v>0</v>
      </c>
      <c r="J4212" s="47">
        <f>Table_Query_from_Mac10[[#This Row],[unit_price]]-(Table_Query_from_Mac10[[#This Row],[unit_price]]*(Table_Query_from_Mac10[[#This Row],[discount_pct]]/100))</f>
        <v>14.08</v>
      </c>
      <c r="K4212" s="47">
        <f>Table_Query_from_Mac10[[#This Row],[unit_cost]]</f>
        <v>5.81</v>
      </c>
      <c r="L4212" s="47">
        <f>Table_Query_from_Mac10[[#This Row],[Live-cost]]*(1+Table_Query_from_Mac10[[#This Row],[CogsIncreasebyTYPE]])</f>
        <v>5.81</v>
      </c>
      <c r="M4212" s="47">
        <f>Table_Query_from_Mac10[[#This Row],[Live-cost]]*Table_Query_from_Mac10[[#This Row],[qty_to_ship]]</f>
        <v>278.88</v>
      </c>
      <c r="N4212" s="47">
        <f>IF(Table_Query_from_Mac10[[#This Row],[item_no]]="KDA",-Table_Query_from_Mac10[[#This Row],[unit_price]],Table_Query_from_Mac10[[#This Row],[Net Unit]]*Table_Query_from_Mac10[[#This Row],[qty_to_ship]])</f>
        <v>675.84</v>
      </c>
      <c r="O4212" s="47">
        <f>SUMIFS(Summary!C:C,Summary!H:H,Table_Query_from_Mac10[[#This Row],[Juiceoc]])</f>
        <v>0</v>
      </c>
      <c r="P4212" s="47">
        <f>SUMIFS(Summary!D:D,Summary!H:H,Table_Query_from_Mac10[[#This Row],[Juiceoc]])</f>
        <v>0</v>
      </c>
      <c r="Q4212" s="47">
        <f>SUMIFS(Summary!E:E,Summary!H:H,Table_Query_from_Mac10[[#This Row],[Juiceoc]])</f>
        <v>0</v>
      </c>
      <c r="R4212" s="47">
        <f>Table_Query_from_Mac10[[#This Row],[Net Unit]]*(1+Table_Query_from_Mac10[[#This Row],[PriceIncreasebyType]])</f>
        <v>14.08</v>
      </c>
      <c r="S4212" s="47">
        <f>Table_Query_from_Mac10[[#This Row],[UnitPriceFuture]]*Table_Query_from_Mac10[[#This Row],[qtytoShipFuture]]</f>
        <v>675.84</v>
      </c>
      <c r="T4212" s="47">
        <f>ROUND(Table_Query_from_Mac10[[#This Row],[qty_to_ship]]*(1+Table_Query_from_Mac10[[#This Row],[VolumeIncreasebyType]]),0)</f>
        <v>48</v>
      </c>
      <c r="U4212" s="47">
        <f>Table_Query_from_Mac10[[#This Row],[qtytoShipFuture]]*Table_Query_from_Mac10[[#This Row],[Future-cost]]</f>
        <v>278.88</v>
      </c>
      <c r="V4212" s="47">
        <f>Table_Query_from_Mac10[[#This Row],[qtytoShipFuture]]-Table_Query_from_Mac10[[#This Row],[qty_to_ship]]</f>
        <v>0</v>
      </c>
      <c r="W4212" s="47">
        <f>Table_Query_from_Mac10[[#This Row],[UnitPriceFuture]]</f>
        <v>14.08</v>
      </c>
      <c r="X4212" s="47">
        <f>Table_Query_from_Mac10[[#This Row],[Unit Increase]]*Table_Query_from_Mac10[[#This Row],[UnitPriceFuture]]</f>
        <v>0</v>
      </c>
      <c r="Y4212" s="47">
        <f>Table_Query_from_Mac10[[#This Row],[Unit Increase]]*Table_Query_from_Mac10[[#This Row],[Future-cost]]</f>
        <v>0</v>
      </c>
      <c r="Z4212" s="47">
        <f>-(Table_Query_from_Mac10[[#This Row],[Incremental Sales]]+((Table_Query_from_Mac10[[#This Row],[Incremental Sales]]*-(SUM(Summary!$S$8:$S$9)))))*Summary!$S$18</f>
        <v>0</v>
      </c>
      <c r="AA4212" s="47">
        <f>IFERROR(Table_Query_from_Mac10[[#This Row],[Incremental Cost]]/Table_Query_from_Mac10[[#This Row],[Incremental Sales]],0)</f>
        <v>0</v>
      </c>
      <c r="AB4212" s="47">
        <f>IFERROR(Table_Query_from_Mac10[[#This Row],[TotalCostFuture]]/Table_Query_from_Mac10[[#This Row],[totalsalesFuture]],0)</f>
        <v>0.41264204545454541</v>
      </c>
      <c r="AN4212" s="30">
        <v>192</v>
      </c>
      <c r="AO4212">
        <f t="shared" si="130"/>
        <v>48</v>
      </c>
      <c r="AQ4212" s="30">
        <v>40.24</v>
      </c>
      <c r="AR4212">
        <f t="shared" si="131"/>
        <v>14.08</v>
      </c>
    </row>
    <row r="4213" spans="1:44" x14ac:dyDescent="0.25">
      <c r="A4213">
        <v>90420</v>
      </c>
      <c r="B4213">
        <v>7</v>
      </c>
      <c r="C4213" t="s">
        <v>51</v>
      </c>
      <c r="D4213" t="s">
        <v>80</v>
      </c>
      <c r="E4213">
        <v>27</v>
      </c>
      <c r="F4213">
        <v>7.05</v>
      </c>
      <c r="G4213">
        <v>17.100000000000001</v>
      </c>
      <c r="H4213" s="1">
        <v>44854</v>
      </c>
      <c r="I4213" s="20">
        <v>0</v>
      </c>
      <c r="J4213" s="47">
        <f>Table_Query_from_Mac10[[#This Row],[unit_price]]-(Table_Query_from_Mac10[[#This Row],[unit_price]]*(Table_Query_from_Mac10[[#This Row],[discount_pct]]/100))</f>
        <v>17.100000000000001</v>
      </c>
      <c r="K4213" s="47">
        <f>Table_Query_from_Mac10[[#This Row],[unit_cost]]</f>
        <v>7.05</v>
      </c>
      <c r="L4213" s="47">
        <f>Table_Query_from_Mac10[[#This Row],[Live-cost]]*(1+Table_Query_from_Mac10[[#This Row],[CogsIncreasebyTYPE]])</f>
        <v>7.05</v>
      </c>
      <c r="M4213" s="47">
        <f>Table_Query_from_Mac10[[#This Row],[Live-cost]]*Table_Query_from_Mac10[[#This Row],[qty_to_ship]]</f>
        <v>190.35</v>
      </c>
      <c r="N4213" s="47">
        <f>IF(Table_Query_from_Mac10[[#This Row],[item_no]]="KDA",-Table_Query_from_Mac10[[#This Row],[unit_price]],Table_Query_from_Mac10[[#This Row],[Net Unit]]*Table_Query_from_Mac10[[#This Row],[qty_to_ship]])</f>
        <v>461.70000000000005</v>
      </c>
      <c r="O4213" s="47">
        <f>SUMIFS(Summary!C:C,Summary!H:H,Table_Query_from_Mac10[[#This Row],[Juiceoc]])</f>
        <v>0</v>
      </c>
      <c r="P4213" s="47">
        <f>SUMIFS(Summary!D:D,Summary!H:H,Table_Query_from_Mac10[[#This Row],[Juiceoc]])</f>
        <v>0</v>
      </c>
      <c r="Q4213" s="47">
        <f>SUMIFS(Summary!E:E,Summary!H:H,Table_Query_from_Mac10[[#This Row],[Juiceoc]])</f>
        <v>0</v>
      </c>
      <c r="R4213" s="47">
        <f>Table_Query_from_Mac10[[#This Row],[Net Unit]]*(1+Table_Query_from_Mac10[[#This Row],[PriceIncreasebyType]])</f>
        <v>17.100000000000001</v>
      </c>
      <c r="S4213" s="47">
        <f>Table_Query_from_Mac10[[#This Row],[UnitPriceFuture]]*Table_Query_from_Mac10[[#This Row],[qtytoShipFuture]]</f>
        <v>461.70000000000005</v>
      </c>
      <c r="T4213" s="47">
        <f>ROUND(Table_Query_from_Mac10[[#This Row],[qty_to_ship]]*(1+Table_Query_from_Mac10[[#This Row],[VolumeIncreasebyType]]),0)</f>
        <v>27</v>
      </c>
      <c r="U4213" s="47">
        <f>Table_Query_from_Mac10[[#This Row],[qtytoShipFuture]]*Table_Query_from_Mac10[[#This Row],[Future-cost]]</f>
        <v>190.35</v>
      </c>
      <c r="V4213" s="47">
        <f>Table_Query_from_Mac10[[#This Row],[qtytoShipFuture]]-Table_Query_from_Mac10[[#This Row],[qty_to_ship]]</f>
        <v>0</v>
      </c>
      <c r="W4213" s="47">
        <f>Table_Query_from_Mac10[[#This Row],[UnitPriceFuture]]</f>
        <v>17.100000000000001</v>
      </c>
      <c r="X4213" s="47">
        <f>Table_Query_from_Mac10[[#This Row],[Unit Increase]]*Table_Query_from_Mac10[[#This Row],[UnitPriceFuture]]</f>
        <v>0</v>
      </c>
      <c r="Y4213" s="47">
        <f>Table_Query_from_Mac10[[#This Row],[Unit Increase]]*Table_Query_from_Mac10[[#This Row],[Future-cost]]</f>
        <v>0</v>
      </c>
      <c r="Z4213" s="47">
        <f>-(Table_Query_from_Mac10[[#This Row],[Incremental Sales]]+((Table_Query_from_Mac10[[#This Row],[Incremental Sales]]*-(SUM(Summary!$S$8:$S$9)))))*Summary!$S$18</f>
        <v>0</v>
      </c>
      <c r="AA4213" s="47">
        <f>IFERROR(Table_Query_from_Mac10[[#This Row],[Incremental Cost]]/Table_Query_from_Mac10[[#This Row],[Incremental Sales]],0)</f>
        <v>0</v>
      </c>
      <c r="AB4213" s="47">
        <f>IFERROR(Table_Query_from_Mac10[[#This Row],[TotalCostFuture]]/Table_Query_from_Mac10[[#This Row],[totalsalesFuture]],0)</f>
        <v>0.41228070175438591</v>
      </c>
      <c r="AN4213" s="31">
        <v>108</v>
      </c>
      <c r="AO4213">
        <f t="shared" si="130"/>
        <v>27</v>
      </c>
      <c r="AQ4213" s="31">
        <v>48.85</v>
      </c>
      <c r="AR4213">
        <f t="shared" si="131"/>
        <v>17.100000000000001</v>
      </c>
    </row>
    <row r="4214" spans="1:44" x14ac:dyDescent="0.25">
      <c r="A4214">
        <v>90380</v>
      </c>
      <c r="B4214">
        <v>8</v>
      </c>
      <c r="C4214" t="s">
        <v>55</v>
      </c>
      <c r="D4214" t="s">
        <v>81</v>
      </c>
      <c r="E4214">
        <v>45</v>
      </c>
      <c r="F4214">
        <v>9.86</v>
      </c>
      <c r="G4214">
        <v>24.5</v>
      </c>
      <c r="H4214" s="1">
        <v>44861</v>
      </c>
      <c r="I4214" s="20">
        <v>0</v>
      </c>
      <c r="J4214" s="47">
        <f>Table_Query_from_Mac10[[#This Row],[unit_price]]-(Table_Query_from_Mac10[[#This Row],[unit_price]]*(Table_Query_from_Mac10[[#This Row],[discount_pct]]/100))</f>
        <v>24.5</v>
      </c>
      <c r="K4214" s="47">
        <f>Table_Query_from_Mac10[[#This Row],[unit_cost]]</f>
        <v>9.86</v>
      </c>
      <c r="L4214" s="47">
        <f>Table_Query_from_Mac10[[#This Row],[Live-cost]]*(1+Table_Query_from_Mac10[[#This Row],[CogsIncreasebyTYPE]])</f>
        <v>9.86</v>
      </c>
      <c r="M4214" s="47">
        <f>Table_Query_from_Mac10[[#This Row],[Live-cost]]*Table_Query_from_Mac10[[#This Row],[qty_to_ship]]</f>
        <v>443.7</v>
      </c>
      <c r="N4214" s="47">
        <f>IF(Table_Query_from_Mac10[[#This Row],[item_no]]="KDA",-Table_Query_from_Mac10[[#This Row],[unit_price]],Table_Query_from_Mac10[[#This Row],[Net Unit]]*Table_Query_from_Mac10[[#This Row],[qty_to_ship]])</f>
        <v>1102.5</v>
      </c>
      <c r="O4214" s="47">
        <f>SUMIFS(Summary!C:C,Summary!H:H,Table_Query_from_Mac10[[#This Row],[Juiceoc]])</f>
        <v>0</v>
      </c>
      <c r="P4214" s="47">
        <f>SUMIFS(Summary!D:D,Summary!H:H,Table_Query_from_Mac10[[#This Row],[Juiceoc]])</f>
        <v>0</v>
      </c>
      <c r="Q4214" s="47">
        <f>SUMIFS(Summary!E:E,Summary!H:H,Table_Query_from_Mac10[[#This Row],[Juiceoc]])</f>
        <v>0</v>
      </c>
      <c r="R4214" s="47">
        <f>Table_Query_from_Mac10[[#This Row],[Net Unit]]*(1+Table_Query_from_Mac10[[#This Row],[PriceIncreasebyType]])</f>
        <v>24.5</v>
      </c>
      <c r="S4214" s="47">
        <f>Table_Query_from_Mac10[[#This Row],[UnitPriceFuture]]*Table_Query_from_Mac10[[#This Row],[qtytoShipFuture]]</f>
        <v>1102.5</v>
      </c>
      <c r="T4214" s="47">
        <f>ROUND(Table_Query_from_Mac10[[#This Row],[qty_to_ship]]*(1+Table_Query_from_Mac10[[#This Row],[VolumeIncreasebyType]]),0)</f>
        <v>45</v>
      </c>
      <c r="U4214" s="47">
        <f>Table_Query_from_Mac10[[#This Row],[qtytoShipFuture]]*Table_Query_from_Mac10[[#This Row],[Future-cost]]</f>
        <v>443.7</v>
      </c>
      <c r="V4214" s="47">
        <f>Table_Query_from_Mac10[[#This Row],[qtytoShipFuture]]-Table_Query_from_Mac10[[#This Row],[qty_to_ship]]</f>
        <v>0</v>
      </c>
      <c r="W4214" s="47">
        <f>Table_Query_from_Mac10[[#This Row],[UnitPriceFuture]]</f>
        <v>24.5</v>
      </c>
      <c r="X4214" s="47">
        <f>Table_Query_from_Mac10[[#This Row],[Unit Increase]]*Table_Query_from_Mac10[[#This Row],[UnitPriceFuture]]</f>
        <v>0</v>
      </c>
      <c r="Y4214" s="47">
        <f>Table_Query_from_Mac10[[#This Row],[Unit Increase]]*Table_Query_from_Mac10[[#This Row],[Future-cost]]</f>
        <v>0</v>
      </c>
      <c r="Z4214" s="47">
        <f>-(Table_Query_from_Mac10[[#This Row],[Incremental Sales]]+((Table_Query_from_Mac10[[#This Row],[Incremental Sales]]*-(SUM(Summary!$S$8:$S$9)))))*Summary!$S$18</f>
        <v>0</v>
      </c>
      <c r="AA4214" s="47">
        <f>IFERROR(Table_Query_from_Mac10[[#This Row],[Incremental Cost]]/Table_Query_from_Mac10[[#This Row],[Incremental Sales]],0)</f>
        <v>0</v>
      </c>
      <c r="AB4214" s="47">
        <f>IFERROR(Table_Query_from_Mac10[[#This Row],[TotalCostFuture]]/Table_Query_from_Mac10[[#This Row],[totalsalesFuture]],0)</f>
        <v>0.40244897959183673</v>
      </c>
      <c r="AN4214" s="30">
        <v>180</v>
      </c>
      <c r="AO4214">
        <f t="shared" si="130"/>
        <v>45</v>
      </c>
      <c r="AQ4214" s="30">
        <v>70</v>
      </c>
      <c r="AR4214">
        <f t="shared" si="131"/>
        <v>24.5</v>
      </c>
    </row>
    <row r="4215" spans="1:44" x14ac:dyDescent="0.25">
      <c r="A4215">
        <v>90380</v>
      </c>
      <c r="B4215">
        <v>10</v>
      </c>
      <c r="C4215" t="s">
        <v>55</v>
      </c>
      <c r="D4215" t="s">
        <v>81</v>
      </c>
      <c r="E4215">
        <v>4</v>
      </c>
      <c r="F4215">
        <v>12.04</v>
      </c>
      <c r="G4215">
        <v>28.23</v>
      </c>
      <c r="H4215" s="1">
        <v>44861</v>
      </c>
      <c r="I4215" s="20">
        <v>0</v>
      </c>
      <c r="J4215" s="47">
        <f>Table_Query_from_Mac10[[#This Row],[unit_price]]-(Table_Query_from_Mac10[[#This Row],[unit_price]]*(Table_Query_from_Mac10[[#This Row],[discount_pct]]/100))</f>
        <v>28.23</v>
      </c>
      <c r="K4215" s="47">
        <f>Table_Query_from_Mac10[[#This Row],[unit_cost]]</f>
        <v>12.04</v>
      </c>
      <c r="L4215" s="47">
        <f>Table_Query_from_Mac10[[#This Row],[Live-cost]]*(1+Table_Query_from_Mac10[[#This Row],[CogsIncreasebyTYPE]])</f>
        <v>12.04</v>
      </c>
      <c r="M4215" s="47">
        <f>Table_Query_from_Mac10[[#This Row],[Live-cost]]*Table_Query_from_Mac10[[#This Row],[qty_to_ship]]</f>
        <v>48.16</v>
      </c>
      <c r="N4215" s="47">
        <f>IF(Table_Query_from_Mac10[[#This Row],[item_no]]="KDA",-Table_Query_from_Mac10[[#This Row],[unit_price]],Table_Query_from_Mac10[[#This Row],[Net Unit]]*Table_Query_from_Mac10[[#This Row],[qty_to_ship]])</f>
        <v>112.92</v>
      </c>
      <c r="O4215" s="47">
        <f>SUMIFS(Summary!C:C,Summary!H:H,Table_Query_from_Mac10[[#This Row],[Juiceoc]])</f>
        <v>0</v>
      </c>
      <c r="P4215" s="47">
        <f>SUMIFS(Summary!D:D,Summary!H:H,Table_Query_from_Mac10[[#This Row],[Juiceoc]])</f>
        <v>0</v>
      </c>
      <c r="Q4215" s="47">
        <f>SUMIFS(Summary!E:E,Summary!H:H,Table_Query_from_Mac10[[#This Row],[Juiceoc]])</f>
        <v>0</v>
      </c>
      <c r="R4215" s="47">
        <f>Table_Query_from_Mac10[[#This Row],[Net Unit]]*(1+Table_Query_from_Mac10[[#This Row],[PriceIncreasebyType]])</f>
        <v>28.23</v>
      </c>
      <c r="S4215" s="47">
        <f>Table_Query_from_Mac10[[#This Row],[UnitPriceFuture]]*Table_Query_from_Mac10[[#This Row],[qtytoShipFuture]]</f>
        <v>112.92</v>
      </c>
      <c r="T4215" s="47">
        <f>ROUND(Table_Query_from_Mac10[[#This Row],[qty_to_ship]]*(1+Table_Query_from_Mac10[[#This Row],[VolumeIncreasebyType]]),0)</f>
        <v>4</v>
      </c>
      <c r="U4215" s="47">
        <f>Table_Query_from_Mac10[[#This Row],[qtytoShipFuture]]*Table_Query_from_Mac10[[#This Row],[Future-cost]]</f>
        <v>48.16</v>
      </c>
      <c r="V4215" s="47">
        <f>Table_Query_from_Mac10[[#This Row],[qtytoShipFuture]]-Table_Query_from_Mac10[[#This Row],[qty_to_ship]]</f>
        <v>0</v>
      </c>
      <c r="W4215" s="47">
        <f>Table_Query_from_Mac10[[#This Row],[UnitPriceFuture]]</f>
        <v>28.23</v>
      </c>
      <c r="X4215" s="47">
        <f>Table_Query_from_Mac10[[#This Row],[Unit Increase]]*Table_Query_from_Mac10[[#This Row],[UnitPriceFuture]]</f>
        <v>0</v>
      </c>
      <c r="Y4215" s="47">
        <f>Table_Query_from_Mac10[[#This Row],[Unit Increase]]*Table_Query_from_Mac10[[#This Row],[Future-cost]]</f>
        <v>0</v>
      </c>
      <c r="Z4215" s="47">
        <f>-(Table_Query_from_Mac10[[#This Row],[Incremental Sales]]+((Table_Query_from_Mac10[[#This Row],[Incremental Sales]]*-(SUM(Summary!$S$8:$S$9)))))*Summary!$S$18</f>
        <v>0</v>
      </c>
      <c r="AA4215" s="47">
        <f>IFERROR(Table_Query_from_Mac10[[#This Row],[Incremental Cost]]/Table_Query_from_Mac10[[#This Row],[Incremental Sales]],0)</f>
        <v>0</v>
      </c>
      <c r="AB4215" s="47">
        <f>IFERROR(Table_Query_from_Mac10[[#This Row],[TotalCostFuture]]/Table_Query_from_Mac10[[#This Row],[totalsalesFuture]],0)</f>
        <v>0.42649663478568894</v>
      </c>
      <c r="AN4215" s="31">
        <v>16</v>
      </c>
      <c r="AO4215">
        <f t="shared" si="130"/>
        <v>4</v>
      </c>
      <c r="AQ4215" s="31">
        <v>80.67</v>
      </c>
      <c r="AR4215">
        <f t="shared" si="131"/>
        <v>28.23</v>
      </c>
    </row>
    <row r="4216" spans="1:44" x14ac:dyDescent="0.25">
      <c r="A4216">
        <v>90421</v>
      </c>
      <c r="B4216">
        <v>1</v>
      </c>
      <c r="C4216" t="s">
        <v>55</v>
      </c>
      <c r="D4216" t="s">
        <v>81</v>
      </c>
      <c r="E4216">
        <v>8</v>
      </c>
      <c r="F4216">
        <v>7.37</v>
      </c>
      <c r="G4216">
        <v>18.14</v>
      </c>
      <c r="H4216" s="1">
        <v>44853</v>
      </c>
      <c r="I4216" s="20">
        <v>0</v>
      </c>
      <c r="J4216" s="47">
        <f>Table_Query_from_Mac10[[#This Row],[unit_price]]-(Table_Query_from_Mac10[[#This Row],[unit_price]]*(Table_Query_from_Mac10[[#This Row],[discount_pct]]/100))</f>
        <v>18.14</v>
      </c>
      <c r="K4216" s="47">
        <f>Table_Query_from_Mac10[[#This Row],[unit_cost]]</f>
        <v>7.37</v>
      </c>
      <c r="L4216" s="47">
        <f>Table_Query_from_Mac10[[#This Row],[Live-cost]]*(1+Table_Query_from_Mac10[[#This Row],[CogsIncreasebyTYPE]])</f>
        <v>7.37</v>
      </c>
      <c r="M4216" s="47">
        <f>Table_Query_from_Mac10[[#This Row],[Live-cost]]*Table_Query_from_Mac10[[#This Row],[qty_to_ship]]</f>
        <v>58.96</v>
      </c>
      <c r="N4216" s="47">
        <f>IF(Table_Query_from_Mac10[[#This Row],[item_no]]="KDA",-Table_Query_from_Mac10[[#This Row],[unit_price]],Table_Query_from_Mac10[[#This Row],[Net Unit]]*Table_Query_from_Mac10[[#This Row],[qty_to_ship]])</f>
        <v>145.12</v>
      </c>
      <c r="O4216" s="47">
        <f>SUMIFS(Summary!C:C,Summary!H:H,Table_Query_from_Mac10[[#This Row],[Juiceoc]])</f>
        <v>0</v>
      </c>
      <c r="P4216" s="47">
        <f>SUMIFS(Summary!D:D,Summary!H:H,Table_Query_from_Mac10[[#This Row],[Juiceoc]])</f>
        <v>0</v>
      </c>
      <c r="Q4216" s="47">
        <f>SUMIFS(Summary!E:E,Summary!H:H,Table_Query_from_Mac10[[#This Row],[Juiceoc]])</f>
        <v>0</v>
      </c>
      <c r="R4216" s="47">
        <f>Table_Query_from_Mac10[[#This Row],[Net Unit]]*(1+Table_Query_from_Mac10[[#This Row],[PriceIncreasebyType]])</f>
        <v>18.14</v>
      </c>
      <c r="S4216" s="47">
        <f>Table_Query_from_Mac10[[#This Row],[UnitPriceFuture]]*Table_Query_from_Mac10[[#This Row],[qtytoShipFuture]]</f>
        <v>145.12</v>
      </c>
      <c r="T4216" s="47">
        <f>ROUND(Table_Query_from_Mac10[[#This Row],[qty_to_ship]]*(1+Table_Query_from_Mac10[[#This Row],[VolumeIncreasebyType]]),0)</f>
        <v>8</v>
      </c>
      <c r="U4216" s="47">
        <f>Table_Query_from_Mac10[[#This Row],[qtytoShipFuture]]*Table_Query_from_Mac10[[#This Row],[Future-cost]]</f>
        <v>58.96</v>
      </c>
      <c r="V4216" s="47">
        <f>Table_Query_from_Mac10[[#This Row],[qtytoShipFuture]]-Table_Query_from_Mac10[[#This Row],[qty_to_ship]]</f>
        <v>0</v>
      </c>
      <c r="W4216" s="47">
        <f>Table_Query_from_Mac10[[#This Row],[UnitPriceFuture]]</f>
        <v>18.14</v>
      </c>
      <c r="X4216" s="47">
        <f>Table_Query_from_Mac10[[#This Row],[Unit Increase]]*Table_Query_from_Mac10[[#This Row],[UnitPriceFuture]]</f>
        <v>0</v>
      </c>
      <c r="Y4216" s="47">
        <f>Table_Query_from_Mac10[[#This Row],[Unit Increase]]*Table_Query_from_Mac10[[#This Row],[Future-cost]]</f>
        <v>0</v>
      </c>
      <c r="Z4216" s="47">
        <f>-(Table_Query_from_Mac10[[#This Row],[Incremental Sales]]+((Table_Query_from_Mac10[[#This Row],[Incremental Sales]]*-(SUM(Summary!$S$8:$S$9)))))*Summary!$S$18</f>
        <v>0</v>
      </c>
      <c r="AA4216" s="47">
        <f>IFERROR(Table_Query_from_Mac10[[#This Row],[Incremental Cost]]/Table_Query_from_Mac10[[#This Row],[Incremental Sales]],0)</f>
        <v>0</v>
      </c>
      <c r="AB4216" s="47">
        <f>IFERROR(Table_Query_from_Mac10[[#This Row],[TotalCostFuture]]/Table_Query_from_Mac10[[#This Row],[totalsalesFuture]],0)</f>
        <v>0.40628445424476295</v>
      </c>
      <c r="AN4216" s="30">
        <v>31</v>
      </c>
      <c r="AO4216">
        <f t="shared" si="130"/>
        <v>8</v>
      </c>
      <c r="AQ4216" s="30">
        <v>51.83</v>
      </c>
      <c r="AR4216">
        <f t="shared" si="131"/>
        <v>18.14</v>
      </c>
    </row>
    <row r="4217" spans="1:44" x14ac:dyDescent="0.25">
      <c r="A4217">
        <v>90421</v>
      </c>
      <c r="B4217">
        <v>2</v>
      </c>
      <c r="C4217" t="s">
        <v>55</v>
      </c>
      <c r="D4217" t="s">
        <v>81</v>
      </c>
      <c r="E4217">
        <v>36</v>
      </c>
      <c r="F4217">
        <v>6</v>
      </c>
      <c r="G4217">
        <v>14.48</v>
      </c>
      <c r="H4217" s="1">
        <v>44853</v>
      </c>
      <c r="I4217" s="20">
        <v>0</v>
      </c>
      <c r="J4217" s="47">
        <f>Table_Query_from_Mac10[[#This Row],[unit_price]]-(Table_Query_from_Mac10[[#This Row],[unit_price]]*(Table_Query_from_Mac10[[#This Row],[discount_pct]]/100))</f>
        <v>14.48</v>
      </c>
      <c r="K4217" s="47">
        <f>Table_Query_from_Mac10[[#This Row],[unit_cost]]</f>
        <v>6</v>
      </c>
      <c r="L4217" s="47">
        <f>Table_Query_from_Mac10[[#This Row],[Live-cost]]*(1+Table_Query_from_Mac10[[#This Row],[CogsIncreasebyTYPE]])</f>
        <v>6</v>
      </c>
      <c r="M4217" s="47">
        <f>Table_Query_from_Mac10[[#This Row],[Live-cost]]*Table_Query_from_Mac10[[#This Row],[qty_to_ship]]</f>
        <v>216</v>
      </c>
      <c r="N4217" s="47">
        <f>IF(Table_Query_from_Mac10[[#This Row],[item_no]]="KDA",-Table_Query_from_Mac10[[#This Row],[unit_price]],Table_Query_from_Mac10[[#This Row],[Net Unit]]*Table_Query_from_Mac10[[#This Row],[qty_to_ship]])</f>
        <v>521.28</v>
      </c>
      <c r="O4217" s="47">
        <f>SUMIFS(Summary!C:C,Summary!H:H,Table_Query_from_Mac10[[#This Row],[Juiceoc]])</f>
        <v>0</v>
      </c>
      <c r="P4217" s="47">
        <f>SUMIFS(Summary!D:D,Summary!H:H,Table_Query_from_Mac10[[#This Row],[Juiceoc]])</f>
        <v>0</v>
      </c>
      <c r="Q4217" s="47">
        <f>SUMIFS(Summary!E:E,Summary!H:H,Table_Query_from_Mac10[[#This Row],[Juiceoc]])</f>
        <v>0</v>
      </c>
      <c r="R4217" s="47">
        <f>Table_Query_from_Mac10[[#This Row],[Net Unit]]*(1+Table_Query_from_Mac10[[#This Row],[PriceIncreasebyType]])</f>
        <v>14.48</v>
      </c>
      <c r="S4217" s="47">
        <f>Table_Query_from_Mac10[[#This Row],[UnitPriceFuture]]*Table_Query_from_Mac10[[#This Row],[qtytoShipFuture]]</f>
        <v>521.28</v>
      </c>
      <c r="T4217" s="47">
        <f>ROUND(Table_Query_from_Mac10[[#This Row],[qty_to_ship]]*(1+Table_Query_from_Mac10[[#This Row],[VolumeIncreasebyType]]),0)</f>
        <v>36</v>
      </c>
      <c r="U4217" s="47">
        <f>Table_Query_from_Mac10[[#This Row],[qtytoShipFuture]]*Table_Query_from_Mac10[[#This Row],[Future-cost]]</f>
        <v>216</v>
      </c>
      <c r="V4217" s="47">
        <f>Table_Query_from_Mac10[[#This Row],[qtytoShipFuture]]-Table_Query_from_Mac10[[#This Row],[qty_to_ship]]</f>
        <v>0</v>
      </c>
      <c r="W4217" s="47">
        <f>Table_Query_from_Mac10[[#This Row],[UnitPriceFuture]]</f>
        <v>14.48</v>
      </c>
      <c r="X4217" s="47">
        <f>Table_Query_from_Mac10[[#This Row],[Unit Increase]]*Table_Query_from_Mac10[[#This Row],[UnitPriceFuture]]</f>
        <v>0</v>
      </c>
      <c r="Y4217" s="47">
        <f>Table_Query_from_Mac10[[#This Row],[Unit Increase]]*Table_Query_from_Mac10[[#This Row],[Future-cost]]</f>
        <v>0</v>
      </c>
      <c r="Z4217" s="47">
        <f>-(Table_Query_from_Mac10[[#This Row],[Incremental Sales]]+((Table_Query_from_Mac10[[#This Row],[Incremental Sales]]*-(SUM(Summary!$S$8:$S$9)))))*Summary!$S$18</f>
        <v>0</v>
      </c>
      <c r="AA4217" s="47">
        <f>IFERROR(Table_Query_from_Mac10[[#This Row],[Incremental Cost]]/Table_Query_from_Mac10[[#This Row],[Incremental Sales]],0)</f>
        <v>0</v>
      </c>
      <c r="AB4217" s="47">
        <f>IFERROR(Table_Query_from_Mac10[[#This Row],[TotalCostFuture]]/Table_Query_from_Mac10[[#This Row],[totalsalesFuture]],0)</f>
        <v>0.4143646408839779</v>
      </c>
      <c r="AN4217" s="31">
        <v>144</v>
      </c>
      <c r="AO4217">
        <f t="shared" si="130"/>
        <v>36</v>
      </c>
      <c r="AQ4217" s="31">
        <v>41.37</v>
      </c>
      <c r="AR4217">
        <f t="shared" si="131"/>
        <v>14.48</v>
      </c>
    </row>
    <row r="4218" spans="1:44" x14ac:dyDescent="0.25">
      <c r="A4218">
        <v>90421</v>
      </c>
      <c r="B4218">
        <v>3</v>
      </c>
      <c r="C4218" t="s">
        <v>55</v>
      </c>
      <c r="D4218" t="s">
        <v>81</v>
      </c>
      <c r="E4218">
        <v>12</v>
      </c>
      <c r="F4218">
        <v>7.4</v>
      </c>
      <c r="G4218">
        <v>19.170000000000002</v>
      </c>
      <c r="H4218" s="1">
        <v>44853</v>
      </c>
      <c r="I4218" s="20">
        <v>0</v>
      </c>
      <c r="J4218" s="47">
        <f>Table_Query_from_Mac10[[#This Row],[unit_price]]-(Table_Query_from_Mac10[[#This Row],[unit_price]]*(Table_Query_from_Mac10[[#This Row],[discount_pct]]/100))</f>
        <v>19.170000000000002</v>
      </c>
      <c r="K4218" s="47">
        <f>Table_Query_from_Mac10[[#This Row],[unit_cost]]</f>
        <v>7.4</v>
      </c>
      <c r="L4218" s="47">
        <f>Table_Query_from_Mac10[[#This Row],[Live-cost]]*(1+Table_Query_from_Mac10[[#This Row],[CogsIncreasebyTYPE]])</f>
        <v>7.4</v>
      </c>
      <c r="M4218" s="47">
        <f>Table_Query_from_Mac10[[#This Row],[Live-cost]]*Table_Query_from_Mac10[[#This Row],[qty_to_ship]]</f>
        <v>88.800000000000011</v>
      </c>
      <c r="N4218" s="47">
        <f>IF(Table_Query_from_Mac10[[#This Row],[item_no]]="KDA",-Table_Query_from_Mac10[[#This Row],[unit_price]],Table_Query_from_Mac10[[#This Row],[Net Unit]]*Table_Query_from_Mac10[[#This Row],[qty_to_ship]])</f>
        <v>230.04000000000002</v>
      </c>
      <c r="O4218" s="47">
        <f>SUMIFS(Summary!C:C,Summary!H:H,Table_Query_from_Mac10[[#This Row],[Juiceoc]])</f>
        <v>0</v>
      </c>
      <c r="P4218" s="47">
        <f>SUMIFS(Summary!D:D,Summary!H:H,Table_Query_from_Mac10[[#This Row],[Juiceoc]])</f>
        <v>0</v>
      </c>
      <c r="Q4218" s="47">
        <f>SUMIFS(Summary!E:E,Summary!H:H,Table_Query_from_Mac10[[#This Row],[Juiceoc]])</f>
        <v>0</v>
      </c>
      <c r="R4218" s="47">
        <f>Table_Query_from_Mac10[[#This Row],[Net Unit]]*(1+Table_Query_from_Mac10[[#This Row],[PriceIncreasebyType]])</f>
        <v>19.170000000000002</v>
      </c>
      <c r="S4218" s="47">
        <f>Table_Query_from_Mac10[[#This Row],[UnitPriceFuture]]*Table_Query_from_Mac10[[#This Row],[qtytoShipFuture]]</f>
        <v>230.04000000000002</v>
      </c>
      <c r="T4218" s="47">
        <f>ROUND(Table_Query_from_Mac10[[#This Row],[qty_to_ship]]*(1+Table_Query_from_Mac10[[#This Row],[VolumeIncreasebyType]]),0)</f>
        <v>12</v>
      </c>
      <c r="U4218" s="47">
        <f>Table_Query_from_Mac10[[#This Row],[qtytoShipFuture]]*Table_Query_from_Mac10[[#This Row],[Future-cost]]</f>
        <v>88.800000000000011</v>
      </c>
      <c r="V4218" s="47">
        <f>Table_Query_from_Mac10[[#This Row],[qtytoShipFuture]]-Table_Query_from_Mac10[[#This Row],[qty_to_ship]]</f>
        <v>0</v>
      </c>
      <c r="W4218" s="47">
        <f>Table_Query_from_Mac10[[#This Row],[UnitPriceFuture]]</f>
        <v>19.170000000000002</v>
      </c>
      <c r="X4218" s="47">
        <f>Table_Query_from_Mac10[[#This Row],[Unit Increase]]*Table_Query_from_Mac10[[#This Row],[UnitPriceFuture]]</f>
        <v>0</v>
      </c>
      <c r="Y4218" s="47">
        <f>Table_Query_from_Mac10[[#This Row],[Unit Increase]]*Table_Query_from_Mac10[[#This Row],[Future-cost]]</f>
        <v>0</v>
      </c>
      <c r="Z4218" s="47">
        <f>-(Table_Query_from_Mac10[[#This Row],[Incremental Sales]]+((Table_Query_from_Mac10[[#This Row],[Incremental Sales]]*-(SUM(Summary!$S$8:$S$9)))))*Summary!$S$18</f>
        <v>0</v>
      </c>
      <c r="AA4218" s="47">
        <f>IFERROR(Table_Query_from_Mac10[[#This Row],[Incremental Cost]]/Table_Query_from_Mac10[[#This Row],[Incremental Sales]],0)</f>
        <v>0</v>
      </c>
      <c r="AB4218" s="47">
        <f>IFERROR(Table_Query_from_Mac10[[#This Row],[TotalCostFuture]]/Table_Query_from_Mac10[[#This Row],[totalsalesFuture]],0)</f>
        <v>0.38601982263954099</v>
      </c>
      <c r="AN4218" s="30">
        <v>48</v>
      </c>
      <c r="AO4218">
        <f t="shared" si="130"/>
        <v>12</v>
      </c>
      <c r="AQ4218" s="30">
        <v>54.77</v>
      </c>
      <c r="AR4218">
        <f t="shared" si="131"/>
        <v>19.170000000000002</v>
      </c>
    </row>
    <row r="4219" spans="1:44" x14ac:dyDescent="0.25">
      <c r="A4219">
        <v>90422</v>
      </c>
      <c r="B4219">
        <v>1</v>
      </c>
      <c r="C4219" t="s">
        <v>55</v>
      </c>
      <c r="D4219" t="s">
        <v>81</v>
      </c>
      <c r="E4219">
        <v>16</v>
      </c>
      <c r="F4219">
        <v>14.46</v>
      </c>
      <c r="G4219">
        <v>22.8</v>
      </c>
      <c r="H4219" s="1">
        <v>44838</v>
      </c>
      <c r="I4219" s="20">
        <v>0</v>
      </c>
      <c r="J4219" s="47">
        <f>Table_Query_from_Mac10[[#This Row],[unit_price]]-(Table_Query_from_Mac10[[#This Row],[unit_price]]*(Table_Query_from_Mac10[[#This Row],[discount_pct]]/100))</f>
        <v>22.8</v>
      </c>
      <c r="K4219" s="47">
        <f>Table_Query_from_Mac10[[#This Row],[unit_cost]]</f>
        <v>14.46</v>
      </c>
      <c r="L4219" s="47">
        <f>Table_Query_from_Mac10[[#This Row],[Live-cost]]*(1+Table_Query_from_Mac10[[#This Row],[CogsIncreasebyTYPE]])</f>
        <v>14.46</v>
      </c>
      <c r="M4219" s="47">
        <f>Table_Query_from_Mac10[[#This Row],[Live-cost]]*Table_Query_from_Mac10[[#This Row],[qty_to_ship]]</f>
        <v>231.36</v>
      </c>
      <c r="N4219" s="47">
        <f>IF(Table_Query_from_Mac10[[#This Row],[item_no]]="KDA",-Table_Query_from_Mac10[[#This Row],[unit_price]],Table_Query_from_Mac10[[#This Row],[Net Unit]]*Table_Query_from_Mac10[[#This Row],[qty_to_ship]])</f>
        <v>364.8</v>
      </c>
      <c r="O4219" s="47">
        <f>SUMIFS(Summary!C:C,Summary!H:H,Table_Query_from_Mac10[[#This Row],[Juiceoc]])</f>
        <v>0</v>
      </c>
      <c r="P4219" s="47">
        <f>SUMIFS(Summary!D:D,Summary!H:H,Table_Query_from_Mac10[[#This Row],[Juiceoc]])</f>
        <v>0</v>
      </c>
      <c r="Q4219" s="47">
        <f>SUMIFS(Summary!E:E,Summary!H:H,Table_Query_from_Mac10[[#This Row],[Juiceoc]])</f>
        <v>0</v>
      </c>
      <c r="R4219" s="47">
        <f>Table_Query_from_Mac10[[#This Row],[Net Unit]]*(1+Table_Query_from_Mac10[[#This Row],[PriceIncreasebyType]])</f>
        <v>22.8</v>
      </c>
      <c r="S4219" s="47">
        <f>Table_Query_from_Mac10[[#This Row],[UnitPriceFuture]]*Table_Query_from_Mac10[[#This Row],[qtytoShipFuture]]</f>
        <v>364.8</v>
      </c>
      <c r="T4219" s="47">
        <f>ROUND(Table_Query_from_Mac10[[#This Row],[qty_to_ship]]*(1+Table_Query_from_Mac10[[#This Row],[VolumeIncreasebyType]]),0)</f>
        <v>16</v>
      </c>
      <c r="U4219" s="47">
        <f>Table_Query_from_Mac10[[#This Row],[qtytoShipFuture]]*Table_Query_from_Mac10[[#This Row],[Future-cost]]</f>
        <v>231.36</v>
      </c>
      <c r="V4219" s="47">
        <f>Table_Query_from_Mac10[[#This Row],[qtytoShipFuture]]-Table_Query_from_Mac10[[#This Row],[qty_to_ship]]</f>
        <v>0</v>
      </c>
      <c r="W4219" s="47">
        <f>Table_Query_from_Mac10[[#This Row],[UnitPriceFuture]]</f>
        <v>22.8</v>
      </c>
      <c r="X4219" s="47">
        <f>Table_Query_from_Mac10[[#This Row],[Unit Increase]]*Table_Query_from_Mac10[[#This Row],[UnitPriceFuture]]</f>
        <v>0</v>
      </c>
      <c r="Y4219" s="47">
        <f>Table_Query_from_Mac10[[#This Row],[Unit Increase]]*Table_Query_from_Mac10[[#This Row],[Future-cost]]</f>
        <v>0</v>
      </c>
      <c r="Z4219" s="47">
        <f>-(Table_Query_from_Mac10[[#This Row],[Incremental Sales]]+((Table_Query_from_Mac10[[#This Row],[Incremental Sales]]*-(SUM(Summary!$S$8:$S$9)))))*Summary!$S$18</f>
        <v>0</v>
      </c>
      <c r="AA4219" s="47">
        <f>IFERROR(Table_Query_from_Mac10[[#This Row],[Incremental Cost]]/Table_Query_from_Mac10[[#This Row],[Incremental Sales]],0)</f>
        <v>0</v>
      </c>
      <c r="AB4219" s="47">
        <f>IFERROR(Table_Query_from_Mac10[[#This Row],[TotalCostFuture]]/Table_Query_from_Mac10[[#This Row],[totalsalesFuture]],0)</f>
        <v>0.63421052631578945</v>
      </c>
      <c r="AN4219" s="31">
        <v>63</v>
      </c>
      <c r="AO4219">
        <f t="shared" si="130"/>
        <v>16</v>
      </c>
      <c r="AQ4219" s="31">
        <v>65.150000000000006</v>
      </c>
      <c r="AR4219">
        <f t="shared" si="131"/>
        <v>22.8</v>
      </c>
    </row>
    <row r="4220" spans="1:44" x14ac:dyDescent="0.25">
      <c r="A4220">
        <v>90422</v>
      </c>
      <c r="B4220">
        <v>2</v>
      </c>
      <c r="C4220" t="s">
        <v>55</v>
      </c>
      <c r="D4220" t="s">
        <v>81</v>
      </c>
      <c r="E4220">
        <v>14</v>
      </c>
      <c r="F4220">
        <v>8.07</v>
      </c>
      <c r="G4220">
        <v>11.6</v>
      </c>
      <c r="H4220" s="1">
        <v>44838</v>
      </c>
      <c r="I4220" s="20">
        <v>0</v>
      </c>
      <c r="J4220" s="47">
        <f>Table_Query_from_Mac10[[#This Row],[unit_price]]-(Table_Query_from_Mac10[[#This Row],[unit_price]]*(Table_Query_from_Mac10[[#This Row],[discount_pct]]/100))</f>
        <v>11.6</v>
      </c>
      <c r="K4220" s="47">
        <f>Table_Query_from_Mac10[[#This Row],[unit_cost]]</f>
        <v>8.07</v>
      </c>
      <c r="L4220" s="47">
        <f>Table_Query_from_Mac10[[#This Row],[Live-cost]]*(1+Table_Query_from_Mac10[[#This Row],[CogsIncreasebyTYPE]])</f>
        <v>8.07</v>
      </c>
      <c r="M4220" s="47">
        <f>Table_Query_from_Mac10[[#This Row],[Live-cost]]*Table_Query_from_Mac10[[#This Row],[qty_to_ship]]</f>
        <v>112.98</v>
      </c>
      <c r="N4220" s="47">
        <f>IF(Table_Query_from_Mac10[[#This Row],[item_no]]="KDA",-Table_Query_from_Mac10[[#This Row],[unit_price]],Table_Query_from_Mac10[[#This Row],[Net Unit]]*Table_Query_from_Mac10[[#This Row],[qty_to_ship]])</f>
        <v>162.4</v>
      </c>
      <c r="O4220" s="47">
        <f>SUMIFS(Summary!C:C,Summary!H:H,Table_Query_from_Mac10[[#This Row],[Juiceoc]])</f>
        <v>0</v>
      </c>
      <c r="P4220" s="47">
        <f>SUMIFS(Summary!D:D,Summary!H:H,Table_Query_from_Mac10[[#This Row],[Juiceoc]])</f>
        <v>0</v>
      </c>
      <c r="Q4220" s="47">
        <f>SUMIFS(Summary!E:E,Summary!H:H,Table_Query_from_Mac10[[#This Row],[Juiceoc]])</f>
        <v>0</v>
      </c>
      <c r="R4220" s="47">
        <f>Table_Query_from_Mac10[[#This Row],[Net Unit]]*(1+Table_Query_from_Mac10[[#This Row],[PriceIncreasebyType]])</f>
        <v>11.6</v>
      </c>
      <c r="S4220" s="47">
        <f>Table_Query_from_Mac10[[#This Row],[UnitPriceFuture]]*Table_Query_from_Mac10[[#This Row],[qtytoShipFuture]]</f>
        <v>162.4</v>
      </c>
      <c r="T4220" s="47">
        <f>ROUND(Table_Query_from_Mac10[[#This Row],[qty_to_ship]]*(1+Table_Query_from_Mac10[[#This Row],[VolumeIncreasebyType]]),0)</f>
        <v>14</v>
      </c>
      <c r="U4220" s="47">
        <f>Table_Query_from_Mac10[[#This Row],[qtytoShipFuture]]*Table_Query_from_Mac10[[#This Row],[Future-cost]]</f>
        <v>112.98</v>
      </c>
      <c r="V4220" s="47">
        <f>Table_Query_from_Mac10[[#This Row],[qtytoShipFuture]]-Table_Query_from_Mac10[[#This Row],[qty_to_ship]]</f>
        <v>0</v>
      </c>
      <c r="W4220" s="47">
        <f>Table_Query_from_Mac10[[#This Row],[UnitPriceFuture]]</f>
        <v>11.6</v>
      </c>
      <c r="X4220" s="47">
        <f>Table_Query_from_Mac10[[#This Row],[Unit Increase]]*Table_Query_from_Mac10[[#This Row],[UnitPriceFuture]]</f>
        <v>0</v>
      </c>
      <c r="Y4220" s="47">
        <f>Table_Query_from_Mac10[[#This Row],[Unit Increase]]*Table_Query_from_Mac10[[#This Row],[Future-cost]]</f>
        <v>0</v>
      </c>
      <c r="Z4220" s="47">
        <f>-(Table_Query_from_Mac10[[#This Row],[Incremental Sales]]+((Table_Query_from_Mac10[[#This Row],[Incremental Sales]]*-(SUM(Summary!$S$8:$S$9)))))*Summary!$S$18</f>
        <v>0</v>
      </c>
      <c r="AA4220" s="47">
        <f>IFERROR(Table_Query_from_Mac10[[#This Row],[Incremental Cost]]/Table_Query_from_Mac10[[#This Row],[Incremental Sales]],0)</f>
        <v>0</v>
      </c>
      <c r="AB4220" s="47">
        <f>IFERROR(Table_Query_from_Mac10[[#This Row],[TotalCostFuture]]/Table_Query_from_Mac10[[#This Row],[totalsalesFuture]],0)</f>
        <v>0.69568965517241377</v>
      </c>
      <c r="AN4220" s="30">
        <v>55</v>
      </c>
      <c r="AO4220">
        <f t="shared" si="130"/>
        <v>14</v>
      </c>
      <c r="AQ4220" s="30">
        <v>33.15</v>
      </c>
      <c r="AR4220">
        <f t="shared" si="131"/>
        <v>11.6</v>
      </c>
    </row>
    <row r="4221" spans="1:44" x14ac:dyDescent="0.25">
      <c r="A4221">
        <v>90422</v>
      </c>
      <c r="B4221">
        <v>3</v>
      </c>
      <c r="C4221" t="s">
        <v>55</v>
      </c>
      <c r="D4221" t="s">
        <v>81</v>
      </c>
      <c r="E4221">
        <v>18</v>
      </c>
      <c r="F4221">
        <v>9.94</v>
      </c>
      <c r="G4221">
        <v>15.55</v>
      </c>
      <c r="H4221" s="1">
        <v>44838</v>
      </c>
      <c r="I4221" s="20">
        <v>0</v>
      </c>
      <c r="J4221" s="47">
        <f>Table_Query_from_Mac10[[#This Row],[unit_price]]-(Table_Query_from_Mac10[[#This Row],[unit_price]]*(Table_Query_from_Mac10[[#This Row],[discount_pct]]/100))</f>
        <v>15.55</v>
      </c>
      <c r="K4221" s="47">
        <f>Table_Query_from_Mac10[[#This Row],[unit_cost]]</f>
        <v>9.94</v>
      </c>
      <c r="L4221" s="47">
        <f>Table_Query_from_Mac10[[#This Row],[Live-cost]]*(1+Table_Query_from_Mac10[[#This Row],[CogsIncreasebyTYPE]])</f>
        <v>9.94</v>
      </c>
      <c r="M4221" s="47">
        <f>Table_Query_from_Mac10[[#This Row],[Live-cost]]*Table_Query_from_Mac10[[#This Row],[qty_to_ship]]</f>
        <v>178.92</v>
      </c>
      <c r="N4221" s="47">
        <f>IF(Table_Query_from_Mac10[[#This Row],[item_no]]="KDA",-Table_Query_from_Mac10[[#This Row],[unit_price]],Table_Query_from_Mac10[[#This Row],[Net Unit]]*Table_Query_from_Mac10[[#This Row],[qty_to_ship]])</f>
        <v>279.90000000000003</v>
      </c>
      <c r="O4221" s="47">
        <f>SUMIFS(Summary!C:C,Summary!H:H,Table_Query_from_Mac10[[#This Row],[Juiceoc]])</f>
        <v>0</v>
      </c>
      <c r="P4221" s="47">
        <f>SUMIFS(Summary!D:D,Summary!H:H,Table_Query_from_Mac10[[#This Row],[Juiceoc]])</f>
        <v>0</v>
      </c>
      <c r="Q4221" s="47">
        <f>SUMIFS(Summary!E:E,Summary!H:H,Table_Query_from_Mac10[[#This Row],[Juiceoc]])</f>
        <v>0</v>
      </c>
      <c r="R4221" s="47">
        <f>Table_Query_from_Mac10[[#This Row],[Net Unit]]*(1+Table_Query_from_Mac10[[#This Row],[PriceIncreasebyType]])</f>
        <v>15.55</v>
      </c>
      <c r="S4221" s="47">
        <f>Table_Query_from_Mac10[[#This Row],[UnitPriceFuture]]*Table_Query_from_Mac10[[#This Row],[qtytoShipFuture]]</f>
        <v>279.90000000000003</v>
      </c>
      <c r="T4221" s="47">
        <f>ROUND(Table_Query_from_Mac10[[#This Row],[qty_to_ship]]*(1+Table_Query_from_Mac10[[#This Row],[VolumeIncreasebyType]]),0)</f>
        <v>18</v>
      </c>
      <c r="U4221" s="47">
        <f>Table_Query_from_Mac10[[#This Row],[qtytoShipFuture]]*Table_Query_from_Mac10[[#This Row],[Future-cost]]</f>
        <v>178.92</v>
      </c>
      <c r="V4221" s="47">
        <f>Table_Query_from_Mac10[[#This Row],[qtytoShipFuture]]-Table_Query_from_Mac10[[#This Row],[qty_to_ship]]</f>
        <v>0</v>
      </c>
      <c r="W4221" s="47">
        <f>Table_Query_from_Mac10[[#This Row],[UnitPriceFuture]]</f>
        <v>15.55</v>
      </c>
      <c r="X4221" s="47">
        <f>Table_Query_from_Mac10[[#This Row],[Unit Increase]]*Table_Query_from_Mac10[[#This Row],[UnitPriceFuture]]</f>
        <v>0</v>
      </c>
      <c r="Y4221" s="47">
        <f>Table_Query_from_Mac10[[#This Row],[Unit Increase]]*Table_Query_from_Mac10[[#This Row],[Future-cost]]</f>
        <v>0</v>
      </c>
      <c r="Z4221" s="47">
        <f>-(Table_Query_from_Mac10[[#This Row],[Incremental Sales]]+((Table_Query_from_Mac10[[#This Row],[Incremental Sales]]*-(SUM(Summary!$S$8:$S$9)))))*Summary!$S$18</f>
        <v>0</v>
      </c>
      <c r="AA4221" s="47">
        <f>IFERROR(Table_Query_from_Mac10[[#This Row],[Incremental Cost]]/Table_Query_from_Mac10[[#This Row],[Incremental Sales]],0)</f>
        <v>0</v>
      </c>
      <c r="AB4221" s="47">
        <f>IFERROR(Table_Query_from_Mac10[[#This Row],[TotalCostFuture]]/Table_Query_from_Mac10[[#This Row],[totalsalesFuture]],0)</f>
        <v>0.63922829581993557</v>
      </c>
      <c r="AN4221" s="31">
        <v>72</v>
      </c>
      <c r="AO4221">
        <f t="shared" si="130"/>
        <v>18</v>
      </c>
      <c r="AQ4221" s="31">
        <v>44.42</v>
      </c>
      <c r="AR4221">
        <f t="shared" si="131"/>
        <v>15.55</v>
      </c>
    </row>
    <row r="4222" spans="1:44" x14ac:dyDescent="0.25">
      <c r="A4222">
        <v>90422</v>
      </c>
      <c r="B4222">
        <v>4</v>
      </c>
      <c r="C4222" t="s">
        <v>55</v>
      </c>
      <c r="D4222" t="s">
        <v>81</v>
      </c>
      <c r="E4222">
        <v>9</v>
      </c>
      <c r="F4222">
        <v>10.87</v>
      </c>
      <c r="G4222">
        <v>16.97</v>
      </c>
      <c r="H4222" s="1">
        <v>44838</v>
      </c>
      <c r="I4222" s="20">
        <v>0</v>
      </c>
      <c r="J4222" s="47">
        <f>Table_Query_from_Mac10[[#This Row],[unit_price]]-(Table_Query_from_Mac10[[#This Row],[unit_price]]*(Table_Query_from_Mac10[[#This Row],[discount_pct]]/100))</f>
        <v>16.97</v>
      </c>
      <c r="K4222" s="47">
        <f>Table_Query_from_Mac10[[#This Row],[unit_cost]]</f>
        <v>10.87</v>
      </c>
      <c r="L4222" s="47">
        <f>Table_Query_from_Mac10[[#This Row],[Live-cost]]*(1+Table_Query_from_Mac10[[#This Row],[CogsIncreasebyTYPE]])</f>
        <v>10.87</v>
      </c>
      <c r="M4222" s="47">
        <f>Table_Query_from_Mac10[[#This Row],[Live-cost]]*Table_Query_from_Mac10[[#This Row],[qty_to_ship]]</f>
        <v>97.83</v>
      </c>
      <c r="N4222" s="47">
        <f>IF(Table_Query_from_Mac10[[#This Row],[item_no]]="KDA",-Table_Query_from_Mac10[[#This Row],[unit_price]],Table_Query_from_Mac10[[#This Row],[Net Unit]]*Table_Query_from_Mac10[[#This Row],[qty_to_ship]])</f>
        <v>152.72999999999999</v>
      </c>
      <c r="O4222" s="47">
        <f>SUMIFS(Summary!C:C,Summary!H:H,Table_Query_from_Mac10[[#This Row],[Juiceoc]])</f>
        <v>0</v>
      </c>
      <c r="P4222" s="47">
        <f>SUMIFS(Summary!D:D,Summary!H:H,Table_Query_from_Mac10[[#This Row],[Juiceoc]])</f>
        <v>0</v>
      </c>
      <c r="Q4222" s="47">
        <f>SUMIFS(Summary!E:E,Summary!H:H,Table_Query_from_Mac10[[#This Row],[Juiceoc]])</f>
        <v>0</v>
      </c>
      <c r="R4222" s="47">
        <f>Table_Query_from_Mac10[[#This Row],[Net Unit]]*(1+Table_Query_from_Mac10[[#This Row],[PriceIncreasebyType]])</f>
        <v>16.97</v>
      </c>
      <c r="S4222" s="47">
        <f>Table_Query_from_Mac10[[#This Row],[UnitPriceFuture]]*Table_Query_from_Mac10[[#This Row],[qtytoShipFuture]]</f>
        <v>152.72999999999999</v>
      </c>
      <c r="T4222" s="47">
        <f>ROUND(Table_Query_from_Mac10[[#This Row],[qty_to_ship]]*(1+Table_Query_from_Mac10[[#This Row],[VolumeIncreasebyType]]),0)</f>
        <v>9</v>
      </c>
      <c r="U4222" s="47">
        <f>Table_Query_from_Mac10[[#This Row],[qtytoShipFuture]]*Table_Query_from_Mac10[[#This Row],[Future-cost]]</f>
        <v>97.83</v>
      </c>
      <c r="V4222" s="47">
        <f>Table_Query_from_Mac10[[#This Row],[qtytoShipFuture]]-Table_Query_from_Mac10[[#This Row],[qty_to_ship]]</f>
        <v>0</v>
      </c>
      <c r="W4222" s="47">
        <f>Table_Query_from_Mac10[[#This Row],[UnitPriceFuture]]</f>
        <v>16.97</v>
      </c>
      <c r="X4222" s="47">
        <f>Table_Query_from_Mac10[[#This Row],[Unit Increase]]*Table_Query_from_Mac10[[#This Row],[UnitPriceFuture]]</f>
        <v>0</v>
      </c>
      <c r="Y4222" s="47">
        <f>Table_Query_from_Mac10[[#This Row],[Unit Increase]]*Table_Query_from_Mac10[[#This Row],[Future-cost]]</f>
        <v>0</v>
      </c>
      <c r="Z4222" s="47">
        <f>-(Table_Query_from_Mac10[[#This Row],[Incremental Sales]]+((Table_Query_from_Mac10[[#This Row],[Incremental Sales]]*-(SUM(Summary!$S$8:$S$9)))))*Summary!$S$18</f>
        <v>0</v>
      </c>
      <c r="AA4222" s="47">
        <f>IFERROR(Table_Query_from_Mac10[[#This Row],[Incremental Cost]]/Table_Query_from_Mac10[[#This Row],[Incremental Sales]],0)</f>
        <v>0</v>
      </c>
      <c r="AB4222" s="47">
        <f>IFERROR(Table_Query_from_Mac10[[#This Row],[TotalCostFuture]]/Table_Query_from_Mac10[[#This Row],[totalsalesFuture]],0)</f>
        <v>0.64054213317619335</v>
      </c>
      <c r="AN4222" s="30">
        <v>36</v>
      </c>
      <c r="AO4222">
        <f t="shared" si="130"/>
        <v>9</v>
      </c>
      <c r="AQ4222" s="30">
        <v>48.49</v>
      </c>
      <c r="AR4222">
        <f t="shared" si="131"/>
        <v>16.97</v>
      </c>
    </row>
    <row r="4223" spans="1:44" x14ac:dyDescent="0.25">
      <c r="A4223">
        <v>90422</v>
      </c>
      <c r="B4223">
        <v>5</v>
      </c>
      <c r="C4223" t="s">
        <v>55</v>
      </c>
      <c r="D4223" t="s">
        <v>81</v>
      </c>
      <c r="E4223">
        <v>32</v>
      </c>
      <c r="F4223">
        <v>12</v>
      </c>
      <c r="G4223">
        <v>18.52</v>
      </c>
      <c r="H4223" s="1">
        <v>44838</v>
      </c>
      <c r="I4223" s="20">
        <v>0</v>
      </c>
      <c r="J4223" s="47">
        <f>Table_Query_from_Mac10[[#This Row],[unit_price]]-(Table_Query_from_Mac10[[#This Row],[unit_price]]*(Table_Query_from_Mac10[[#This Row],[discount_pct]]/100))</f>
        <v>18.52</v>
      </c>
      <c r="K4223" s="47">
        <f>Table_Query_from_Mac10[[#This Row],[unit_cost]]</f>
        <v>12</v>
      </c>
      <c r="L4223" s="47">
        <f>Table_Query_from_Mac10[[#This Row],[Live-cost]]*(1+Table_Query_from_Mac10[[#This Row],[CogsIncreasebyTYPE]])</f>
        <v>12</v>
      </c>
      <c r="M4223" s="47">
        <f>Table_Query_from_Mac10[[#This Row],[Live-cost]]*Table_Query_from_Mac10[[#This Row],[qty_to_ship]]</f>
        <v>384</v>
      </c>
      <c r="N4223" s="47">
        <f>IF(Table_Query_from_Mac10[[#This Row],[item_no]]="KDA",-Table_Query_from_Mac10[[#This Row],[unit_price]],Table_Query_from_Mac10[[#This Row],[Net Unit]]*Table_Query_from_Mac10[[#This Row],[qty_to_ship]])</f>
        <v>592.64</v>
      </c>
      <c r="O4223" s="47">
        <f>SUMIFS(Summary!C:C,Summary!H:H,Table_Query_from_Mac10[[#This Row],[Juiceoc]])</f>
        <v>0</v>
      </c>
      <c r="P4223" s="47">
        <f>SUMIFS(Summary!D:D,Summary!H:H,Table_Query_from_Mac10[[#This Row],[Juiceoc]])</f>
        <v>0</v>
      </c>
      <c r="Q4223" s="47">
        <f>SUMIFS(Summary!E:E,Summary!H:H,Table_Query_from_Mac10[[#This Row],[Juiceoc]])</f>
        <v>0</v>
      </c>
      <c r="R4223" s="47">
        <f>Table_Query_from_Mac10[[#This Row],[Net Unit]]*(1+Table_Query_from_Mac10[[#This Row],[PriceIncreasebyType]])</f>
        <v>18.52</v>
      </c>
      <c r="S4223" s="47">
        <f>Table_Query_from_Mac10[[#This Row],[UnitPriceFuture]]*Table_Query_from_Mac10[[#This Row],[qtytoShipFuture]]</f>
        <v>592.64</v>
      </c>
      <c r="T4223" s="47">
        <f>ROUND(Table_Query_from_Mac10[[#This Row],[qty_to_ship]]*(1+Table_Query_from_Mac10[[#This Row],[VolumeIncreasebyType]]),0)</f>
        <v>32</v>
      </c>
      <c r="U4223" s="47">
        <f>Table_Query_from_Mac10[[#This Row],[qtytoShipFuture]]*Table_Query_from_Mac10[[#This Row],[Future-cost]]</f>
        <v>384</v>
      </c>
      <c r="V4223" s="47">
        <f>Table_Query_from_Mac10[[#This Row],[qtytoShipFuture]]-Table_Query_from_Mac10[[#This Row],[qty_to_ship]]</f>
        <v>0</v>
      </c>
      <c r="W4223" s="47">
        <f>Table_Query_from_Mac10[[#This Row],[UnitPriceFuture]]</f>
        <v>18.52</v>
      </c>
      <c r="X4223" s="47">
        <f>Table_Query_from_Mac10[[#This Row],[Unit Increase]]*Table_Query_from_Mac10[[#This Row],[UnitPriceFuture]]</f>
        <v>0</v>
      </c>
      <c r="Y4223" s="47">
        <f>Table_Query_from_Mac10[[#This Row],[Unit Increase]]*Table_Query_from_Mac10[[#This Row],[Future-cost]]</f>
        <v>0</v>
      </c>
      <c r="Z4223" s="47">
        <f>-(Table_Query_from_Mac10[[#This Row],[Incremental Sales]]+((Table_Query_from_Mac10[[#This Row],[Incremental Sales]]*-(SUM(Summary!$S$8:$S$9)))))*Summary!$S$18</f>
        <v>0</v>
      </c>
      <c r="AA4223" s="47">
        <f>IFERROR(Table_Query_from_Mac10[[#This Row],[Incremental Cost]]/Table_Query_from_Mac10[[#This Row],[Incremental Sales]],0)</f>
        <v>0</v>
      </c>
      <c r="AB4223" s="47">
        <f>IFERROR(Table_Query_from_Mac10[[#This Row],[TotalCostFuture]]/Table_Query_from_Mac10[[#This Row],[totalsalesFuture]],0)</f>
        <v>0.64794816414686829</v>
      </c>
      <c r="AN4223" s="31">
        <v>128</v>
      </c>
      <c r="AO4223">
        <f t="shared" si="130"/>
        <v>32</v>
      </c>
      <c r="AQ4223" s="31">
        <v>52.9</v>
      </c>
      <c r="AR4223">
        <f t="shared" si="131"/>
        <v>18.52</v>
      </c>
    </row>
    <row r="4224" spans="1:44" x14ac:dyDescent="0.25">
      <c r="A4224">
        <v>90422</v>
      </c>
      <c r="B4224">
        <v>6</v>
      </c>
      <c r="C4224" t="s">
        <v>56</v>
      </c>
      <c r="D4224" t="s">
        <v>81</v>
      </c>
      <c r="E4224">
        <v>21</v>
      </c>
      <c r="F4224">
        <v>13</v>
      </c>
      <c r="G4224">
        <v>20.52</v>
      </c>
      <c r="H4224" s="1">
        <v>44838</v>
      </c>
      <c r="I4224" s="20">
        <v>0</v>
      </c>
      <c r="J4224" s="47">
        <f>Table_Query_from_Mac10[[#This Row],[unit_price]]-(Table_Query_from_Mac10[[#This Row],[unit_price]]*(Table_Query_from_Mac10[[#This Row],[discount_pct]]/100))</f>
        <v>20.52</v>
      </c>
      <c r="K4224" s="47">
        <f>Table_Query_from_Mac10[[#This Row],[unit_cost]]</f>
        <v>13</v>
      </c>
      <c r="L4224" s="47">
        <f>Table_Query_from_Mac10[[#This Row],[Live-cost]]*(1+Table_Query_from_Mac10[[#This Row],[CogsIncreasebyTYPE]])</f>
        <v>13</v>
      </c>
      <c r="M4224" s="47">
        <f>Table_Query_from_Mac10[[#This Row],[Live-cost]]*Table_Query_from_Mac10[[#This Row],[qty_to_ship]]</f>
        <v>273</v>
      </c>
      <c r="N4224" s="47">
        <f>IF(Table_Query_from_Mac10[[#This Row],[item_no]]="KDA",-Table_Query_from_Mac10[[#This Row],[unit_price]],Table_Query_from_Mac10[[#This Row],[Net Unit]]*Table_Query_from_Mac10[[#This Row],[qty_to_ship]])</f>
        <v>430.92</v>
      </c>
      <c r="O4224" s="47">
        <f>SUMIFS(Summary!C:C,Summary!H:H,Table_Query_from_Mac10[[#This Row],[Juiceoc]])</f>
        <v>0</v>
      </c>
      <c r="P4224" s="47">
        <f>SUMIFS(Summary!D:D,Summary!H:H,Table_Query_from_Mac10[[#This Row],[Juiceoc]])</f>
        <v>0</v>
      </c>
      <c r="Q4224" s="47">
        <f>SUMIFS(Summary!E:E,Summary!H:H,Table_Query_from_Mac10[[#This Row],[Juiceoc]])</f>
        <v>0</v>
      </c>
      <c r="R4224" s="47">
        <f>Table_Query_from_Mac10[[#This Row],[Net Unit]]*(1+Table_Query_from_Mac10[[#This Row],[PriceIncreasebyType]])</f>
        <v>20.52</v>
      </c>
      <c r="S4224" s="47">
        <f>Table_Query_from_Mac10[[#This Row],[UnitPriceFuture]]*Table_Query_from_Mac10[[#This Row],[qtytoShipFuture]]</f>
        <v>430.92</v>
      </c>
      <c r="T4224" s="47">
        <f>ROUND(Table_Query_from_Mac10[[#This Row],[qty_to_ship]]*(1+Table_Query_from_Mac10[[#This Row],[VolumeIncreasebyType]]),0)</f>
        <v>21</v>
      </c>
      <c r="U4224" s="47">
        <f>Table_Query_from_Mac10[[#This Row],[qtytoShipFuture]]*Table_Query_from_Mac10[[#This Row],[Future-cost]]</f>
        <v>273</v>
      </c>
      <c r="V4224" s="47">
        <f>Table_Query_from_Mac10[[#This Row],[qtytoShipFuture]]-Table_Query_from_Mac10[[#This Row],[qty_to_ship]]</f>
        <v>0</v>
      </c>
      <c r="W4224" s="47">
        <f>Table_Query_from_Mac10[[#This Row],[UnitPriceFuture]]</f>
        <v>20.52</v>
      </c>
      <c r="X4224" s="47">
        <f>Table_Query_from_Mac10[[#This Row],[Unit Increase]]*Table_Query_from_Mac10[[#This Row],[UnitPriceFuture]]</f>
        <v>0</v>
      </c>
      <c r="Y4224" s="47">
        <f>Table_Query_from_Mac10[[#This Row],[Unit Increase]]*Table_Query_from_Mac10[[#This Row],[Future-cost]]</f>
        <v>0</v>
      </c>
      <c r="Z4224" s="47">
        <f>-(Table_Query_from_Mac10[[#This Row],[Incremental Sales]]+((Table_Query_from_Mac10[[#This Row],[Incremental Sales]]*-(SUM(Summary!$S$8:$S$9)))))*Summary!$S$18</f>
        <v>0</v>
      </c>
      <c r="AA4224" s="47">
        <f>IFERROR(Table_Query_from_Mac10[[#This Row],[Incremental Cost]]/Table_Query_from_Mac10[[#This Row],[Incremental Sales]],0)</f>
        <v>0</v>
      </c>
      <c r="AB4224" s="47">
        <f>IFERROR(Table_Query_from_Mac10[[#This Row],[TotalCostFuture]]/Table_Query_from_Mac10[[#This Row],[totalsalesFuture]],0)</f>
        <v>0.6335282651072125</v>
      </c>
      <c r="AN4224" s="30">
        <v>84</v>
      </c>
      <c r="AO4224">
        <f t="shared" si="130"/>
        <v>21</v>
      </c>
      <c r="AQ4224" s="30">
        <v>58.62</v>
      </c>
      <c r="AR4224">
        <f t="shared" si="131"/>
        <v>20.52</v>
      </c>
    </row>
    <row r="4225" spans="1:44" x14ac:dyDescent="0.25">
      <c r="A4225">
        <v>90422</v>
      </c>
      <c r="B4225">
        <v>7</v>
      </c>
      <c r="C4225" t="s">
        <v>55</v>
      </c>
      <c r="D4225" t="s">
        <v>81</v>
      </c>
      <c r="E4225">
        <v>27</v>
      </c>
      <c r="F4225">
        <v>8.5</v>
      </c>
      <c r="G4225">
        <v>13.52</v>
      </c>
      <c r="H4225" s="1">
        <v>44838</v>
      </c>
      <c r="I4225" s="20">
        <v>0</v>
      </c>
      <c r="J4225" s="47">
        <f>Table_Query_from_Mac10[[#This Row],[unit_price]]-(Table_Query_from_Mac10[[#This Row],[unit_price]]*(Table_Query_from_Mac10[[#This Row],[discount_pct]]/100))</f>
        <v>13.52</v>
      </c>
      <c r="K4225" s="47">
        <f>Table_Query_from_Mac10[[#This Row],[unit_cost]]</f>
        <v>8.5</v>
      </c>
      <c r="L4225" s="47">
        <f>Table_Query_from_Mac10[[#This Row],[Live-cost]]*(1+Table_Query_from_Mac10[[#This Row],[CogsIncreasebyTYPE]])</f>
        <v>8.5</v>
      </c>
      <c r="M4225" s="47">
        <f>Table_Query_from_Mac10[[#This Row],[Live-cost]]*Table_Query_from_Mac10[[#This Row],[qty_to_ship]]</f>
        <v>229.5</v>
      </c>
      <c r="N4225" s="47">
        <f>IF(Table_Query_from_Mac10[[#This Row],[item_no]]="KDA",-Table_Query_from_Mac10[[#This Row],[unit_price]],Table_Query_from_Mac10[[#This Row],[Net Unit]]*Table_Query_from_Mac10[[#This Row],[qty_to_ship]])</f>
        <v>365.03999999999996</v>
      </c>
      <c r="O4225" s="47">
        <f>SUMIFS(Summary!C:C,Summary!H:H,Table_Query_from_Mac10[[#This Row],[Juiceoc]])</f>
        <v>0</v>
      </c>
      <c r="P4225" s="47">
        <f>SUMIFS(Summary!D:D,Summary!H:H,Table_Query_from_Mac10[[#This Row],[Juiceoc]])</f>
        <v>0</v>
      </c>
      <c r="Q4225" s="47">
        <f>SUMIFS(Summary!E:E,Summary!H:H,Table_Query_from_Mac10[[#This Row],[Juiceoc]])</f>
        <v>0</v>
      </c>
      <c r="R4225" s="47">
        <f>Table_Query_from_Mac10[[#This Row],[Net Unit]]*(1+Table_Query_from_Mac10[[#This Row],[PriceIncreasebyType]])</f>
        <v>13.52</v>
      </c>
      <c r="S4225" s="47">
        <f>Table_Query_from_Mac10[[#This Row],[UnitPriceFuture]]*Table_Query_from_Mac10[[#This Row],[qtytoShipFuture]]</f>
        <v>365.03999999999996</v>
      </c>
      <c r="T4225" s="47">
        <f>ROUND(Table_Query_from_Mac10[[#This Row],[qty_to_ship]]*(1+Table_Query_from_Mac10[[#This Row],[VolumeIncreasebyType]]),0)</f>
        <v>27</v>
      </c>
      <c r="U4225" s="47">
        <f>Table_Query_from_Mac10[[#This Row],[qtytoShipFuture]]*Table_Query_from_Mac10[[#This Row],[Future-cost]]</f>
        <v>229.5</v>
      </c>
      <c r="V4225" s="47">
        <f>Table_Query_from_Mac10[[#This Row],[qtytoShipFuture]]-Table_Query_from_Mac10[[#This Row],[qty_to_ship]]</f>
        <v>0</v>
      </c>
      <c r="W4225" s="47">
        <f>Table_Query_from_Mac10[[#This Row],[UnitPriceFuture]]</f>
        <v>13.52</v>
      </c>
      <c r="X4225" s="47">
        <f>Table_Query_from_Mac10[[#This Row],[Unit Increase]]*Table_Query_from_Mac10[[#This Row],[UnitPriceFuture]]</f>
        <v>0</v>
      </c>
      <c r="Y4225" s="47">
        <f>Table_Query_from_Mac10[[#This Row],[Unit Increase]]*Table_Query_from_Mac10[[#This Row],[Future-cost]]</f>
        <v>0</v>
      </c>
      <c r="Z4225" s="47">
        <f>-(Table_Query_from_Mac10[[#This Row],[Incremental Sales]]+((Table_Query_from_Mac10[[#This Row],[Incremental Sales]]*-(SUM(Summary!$S$8:$S$9)))))*Summary!$S$18</f>
        <v>0</v>
      </c>
      <c r="AA4225" s="47">
        <f>IFERROR(Table_Query_from_Mac10[[#This Row],[Incremental Cost]]/Table_Query_from_Mac10[[#This Row],[Incremental Sales]],0)</f>
        <v>0</v>
      </c>
      <c r="AB4225" s="47">
        <f>IFERROR(Table_Query_from_Mac10[[#This Row],[TotalCostFuture]]/Table_Query_from_Mac10[[#This Row],[totalsalesFuture]],0)</f>
        <v>0.62869822485207105</v>
      </c>
      <c r="AN4225" s="31">
        <v>108</v>
      </c>
      <c r="AO4225">
        <f t="shared" si="130"/>
        <v>27</v>
      </c>
      <c r="AQ4225" s="31">
        <v>38.619999999999997</v>
      </c>
      <c r="AR4225">
        <f t="shared" si="131"/>
        <v>13.52</v>
      </c>
    </row>
    <row r="4226" spans="1:44" x14ac:dyDescent="0.25">
      <c r="A4226">
        <v>90422</v>
      </c>
      <c r="B4226">
        <v>8</v>
      </c>
      <c r="C4226" t="s">
        <v>55</v>
      </c>
      <c r="D4226" t="s">
        <v>81</v>
      </c>
      <c r="E4226">
        <v>9</v>
      </c>
      <c r="F4226">
        <v>9.86</v>
      </c>
      <c r="G4226">
        <v>16.95</v>
      </c>
      <c r="H4226" s="1">
        <v>44838</v>
      </c>
      <c r="I4226" s="20">
        <v>0</v>
      </c>
      <c r="J4226" s="47">
        <f>Table_Query_from_Mac10[[#This Row],[unit_price]]-(Table_Query_from_Mac10[[#This Row],[unit_price]]*(Table_Query_from_Mac10[[#This Row],[discount_pct]]/100))</f>
        <v>16.95</v>
      </c>
      <c r="K4226" s="47">
        <f>Table_Query_from_Mac10[[#This Row],[unit_cost]]</f>
        <v>9.86</v>
      </c>
      <c r="L4226" s="47">
        <f>Table_Query_from_Mac10[[#This Row],[Live-cost]]*(1+Table_Query_from_Mac10[[#This Row],[CogsIncreasebyTYPE]])</f>
        <v>9.86</v>
      </c>
      <c r="M4226" s="47">
        <f>Table_Query_from_Mac10[[#This Row],[Live-cost]]*Table_Query_from_Mac10[[#This Row],[qty_to_ship]]</f>
        <v>88.74</v>
      </c>
      <c r="N4226" s="47">
        <f>IF(Table_Query_from_Mac10[[#This Row],[item_no]]="KDA",-Table_Query_from_Mac10[[#This Row],[unit_price]],Table_Query_from_Mac10[[#This Row],[Net Unit]]*Table_Query_from_Mac10[[#This Row],[qty_to_ship]])</f>
        <v>152.54999999999998</v>
      </c>
      <c r="O4226" s="47">
        <f>SUMIFS(Summary!C:C,Summary!H:H,Table_Query_from_Mac10[[#This Row],[Juiceoc]])</f>
        <v>0</v>
      </c>
      <c r="P4226" s="47">
        <f>SUMIFS(Summary!D:D,Summary!H:H,Table_Query_from_Mac10[[#This Row],[Juiceoc]])</f>
        <v>0</v>
      </c>
      <c r="Q4226" s="47">
        <f>SUMIFS(Summary!E:E,Summary!H:H,Table_Query_from_Mac10[[#This Row],[Juiceoc]])</f>
        <v>0</v>
      </c>
      <c r="R4226" s="47">
        <f>Table_Query_from_Mac10[[#This Row],[Net Unit]]*(1+Table_Query_from_Mac10[[#This Row],[PriceIncreasebyType]])</f>
        <v>16.95</v>
      </c>
      <c r="S4226" s="47">
        <f>Table_Query_from_Mac10[[#This Row],[UnitPriceFuture]]*Table_Query_from_Mac10[[#This Row],[qtytoShipFuture]]</f>
        <v>152.54999999999998</v>
      </c>
      <c r="T4226" s="47">
        <f>ROUND(Table_Query_from_Mac10[[#This Row],[qty_to_ship]]*(1+Table_Query_from_Mac10[[#This Row],[VolumeIncreasebyType]]),0)</f>
        <v>9</v>
      </c>
      <c r="U4226" s="47">
        <f>Table_Query_from_Mac10[[#This Row],[qtytoShipFuture]]*Table_Query_from_Mac10[[#This Row],[Future-cost]]</f>
        <v>88.74</v>
      </c>
      <c r="V4226" s="47">
        <f>Table_Query_from_Mac10[[#This Row],[qtytoShipFuture]]-Table_Query_from_Mac10[[#This Row],[qty_to_ship]]</f>
        <v>0</v>
      </c>
      <c r="W4226" s="47">
        <f>Table_Query_from_Mac10[[#This Row],[UnitPriceFuture]]</f>
        <v>16.95</v>
      </c>
      <c r="X4226" s="47">
        <f>Table_Query_from_Mac10[[#This Row],[Unit Increase]]*Table_Query_from_Mac10[[#This Row],[UnitPriceFuture]]</f>
        <v>0</v>
      </c>
      <c r="Y4226" s="47">
        <f>Table_Query_from_Mac10[[#This Row],[Unit Increase]]*Table_Query_from_Mac10[[#This Row],[Future-cost]]</f>
        <v>0</v>
      </c>
      <c r="Z4226" s="47">
        <f>-(Table_Query_from_Mac10[[#This Row],[Incremental Sales]]+((Table_Query_from_Mac10[[#This Row],[Incremental Sales]]*-(SUM(Summary!$S$8:$S$9)))))*Summary!$S$18</f>
        <v>0</v>
      </c>
      <c r="AA4226" s="47">
        <f>IFERROR(Table_Query_from_Mac10[[#This Row],[Incremental Cost]]/Table_Query_from_Mac10[[#This Row],[Incremental Sales]],0)</f>
        <v>0</v>
      </c>
      <c r="AB4226" s="47">
        <f>IFERROR(Table_Query_from_Mac10[[#This Row],[TotalCostFuture]]/Table_Query_from_Mac10[[#This Row],[totalsalesFuture]],0)</f>
        <v>0.58171091445427736</v>
      </c>
      <c r="AN4226" s="30">
        <v>36</v>
      </c>
      <c r="AO4226">
        <f t="shared" si="130"/>
        <v>9</v>
      </c>
      <c r="AQ4226" s="30">
        <v>48.44</v>
      </c>
      <c r="AR4226">
        <f t="shared" si="131"/>
        <v>16.95</v>
      </c>
    </row>
    <row r="4227" spans="1:44" x14ac:dyDescent="0.25">
      <c r="A4227">
        <v>90422</v>
      </c>
      <c r="B4227">
        <v>9</v>
      </c>
      <c r="C4227" t="s">
        <v>55</v>
      </c>
      <c r="D4227" t="s">
        <v>81</v>
      </c>
      <c r="E4227">
        <v>14</v>
      </c>
      <c r="F4227">
        <v>11.84</v>
      </c>
      <c r="G4227">
        <v>19.059999999999999</v>
      </c>
      <c r="H4227" s="1">
        <v>44838</v>
      </c>
      <c r="I4227" s="20">
        <v>0</v>
      </c>
      <c r="J4227" s="47">
        <f>Table_Query_from_Mac10[[#This Row],[unit_price]]-(Table_Query_from_Mac10[[#This Row],[unit_price]]*(Table_Query_from_Mac10[[#This Row],[discount_pct]]/100))</f>
        <v>19.059999999999999</v>
      </c>
      <c r="K4227" s="47">
        <f>Table_Query_from_Mac10[[#This Row],[unit_cost]]</f>
        <v>11.84</v>
      </c>
      <c r="L4227" s="47">
        <f>Table_Query_from_Mac10[[#This Row],[Live-cost]]*(1+Table_Query_from_Mac10[[#This Row],[CogsIncreasebyTYPE]])</f>
        <v>11.84</v>
      </c>
      <c r="M4227" s="47">
        <f>Table_Query_from_Mac10[[#This Row],[Live-cost]]*Table_Query_from_Mac10[[#This Row],[qty_to_ship]]</f>
        <v>165.76</v>
      </c>
      <c r="N4227" s="47">
        <f>IF(Table_Query_from_Mac10[[#This Row],[item_no]]="KDA",-Table_Query_from_Mac10[[#This Row],[unit_price]],Table_Query_from_Mac10[[#This Row],[Net Unit]]*Table_Query_from_Mac10[[#This Row],[qty_to_ship]])</f>
        <v>266.83999999999997</v>
      </c>
      <c r="O4227" s="47">
        <f>SUMIFS(Summary!C:C,Summary!H:H,Table_Query_from_Mac10[[#This Row],[Juiceoc]])</f>
        <v>0</v>
      </c>
      <c r="P4227" s="47">
        <f>SUMIFS(Summary!D:D,Summary!H:H,Table_Query_from_Mac10[[#This Row],[Juiceoc]])</f>
        <v>0</v>
      </c>
      <c r="Q4227" s="47">
        <f>SUMIFS(Summary!E:E,Summary!H:H,Table_Query_from_Mac10[[#This Row],[Juiceoc]])</f>
        <v>0</v>
      </c>
      <c r="R4227" s="47">
        <f>Table_Query_from_Mac10[[#This Row],[Net Unit]]*(1+Table_Query_from_Mac10[[#This Row],[PriceIncreasebyType]])</f>
        <v>19.059999999999999</v>
      </c>
      <c r="S4227" s="47">
        <f>Table_Query_from_Mac10[[#This Row],[UnitPriceFuture]]*Table_Query_from_Mac10[[#This Row],[qtytoShipFuture]]</f>
        <v>266.83999999999997</v>
      </c>
      <c r="T4227" s="47">
        <f>ROUND(Table_Query_from_Mac10[[#This Row],[qty_to_ship]]*(1+Table_Query_from_Mac10[[#This Row],[VolumeIncreasebyType]]),0)</f>
        <v>14</v>
      </c>
      <c r="U4227" s="47">
        <f>Table_Query_from_Mac10[[#This Row],[qtytoShipFuture]]*Table_Query_from_Mac10[[#This Row],[Future-cost]]</f>
        <v>165.76</v>
      </c>
      <c r="V4227" s="47">
        <f>Table_Query_from_Mac10[[#This Row],[qtytoShipFuture]]-Table_Query_from_Mac10[[#This Row],[qty_to_ship]]</f>
        <v>0</v>
      </c>
      <c r="W4227" s="47">
        <f>Table_Query_from_Mac10[[#This Row],[UnitPriceFuture]]</f>
        <v>19.059999999999999</v>
      </c>
      <c r="X4227" s="47">
        <f>Table_Query_from_Mac10[[#This Row],[Unit Increase]]*Table_Query_from_Mac10[[#This Row],[UnitPriceFuture]]</f>
        <v>0</v>
      </c>
      <c r="Y4227" s="47">
        <f>Table_Query_from_Mac10[[#This Row],[Unit Increase]]*Table_Query_from_Mac10[[#This Row],[Future-cost]]</f>
        <v>0</v>
      </c>
      <c r="Z4227" s="47">
        <f>-(Table_Query_from_Mac10[[#This Row],[Incremental Sales]]+((Table_Query_from_Mac10[[#This Row],[Incremental Sales]]*-(SUM(Summary!$S$8:$S$9)))))*Summary!$S$18</f>
        <v>0</v>
      </c>
      <c r="AA4227" s="47">
        <f>IFERROR(Table_Query_from_Mac10[[#This Row],[Incremental Cost]]/Table_Query_from_Mac10[[#This Row],[Incremental Sales]],0)</f>
        <v>0</v>
      </c>
      <c r="AB4227" s="47">
        <f>IFERROR(Table_Query_from_Mac10[[#This Row],[TotalCostFuture]]/Table_Query_from_Mac10[[#This Row],[totalsalesFuture]],0)</f>
        <v>0.62119622245540396</v>
      </c>
      <c r="AN4227" s="31">
        <v>54</v>
      </c>
      <c r="AO4227">
        <f t="shared" ref="AO4227:AO4290" si="132">CEILING(AN4227/4,1)</f>
        <v>14</v>
      </c>
      <c r="AQ4227" s="31">
        <v>54.45</v>
      </c>
      <c r="AR4227">
        <f t="shared" ref="AR4227:AR4290" si="133">ROUND(AQ4227/5*1.75,2)</f>
        <v>19.059999999999999</v>
      </c>
    </row>
    <row r="4228" spans="1:44" x14ac:dyDescent="0.25">
      <c r="A4228">
        <v>90422</v>
      </c>
      <c r="B4228">
        <v>10</v>
      </c>
      <c r="C4228" t="s">
        <v>55</v>
      </c>
      <c r="D4228" t="s">
        <v>81</v>
      </c>
      <c r="E4228">
        <v>6</v>
      </c>
      <c r="F4228">
        <v>13.3</v>
      </c>
      <c r="G4228">
        <v>21.74</v>
      </c>
      <c r="H4228" s="1">
        <v>44838</v>
      </c>
      <c r="I4228" s="20">
        <v>0</v>
      </c>
      <c r="J4228" s="47">
        <f>Table_Query_from_Mac10[[#This Row],[unit_price]]-(Table_Query_from_Mac10[[#This Row],[unit_price]]*(Table_Query_from_Mac10[[#This Row],[discount_pct]]/100))</f>
        <v>21.74</v>
      </c>
      <c r="K4228" s="47">
        <f>Table_Query_from_Mac10[[#This Row],[unit_cost]]</f>
        <v>13.3</v>
      </c>
      <c r="L4228" s="47">
        <f>Table_Query_from_Mac10[[#This Row],[Live-cost]]*(1+Table_Query_from_Mac10[[#This Row],[CogsIncreasebyTYPE]])</f>
        <v>13.3</v>
      </c>
      <c r="M4228" s="47">
        <f>Table_Query_from_Mac10[[#This Row],[Live-cost]]*Table_Query_from_Mac10[[#This Row],[qty_to_ship]]</f>
        <v>79.800000000000011</v>
      </c>
      <c r="N4228" s="47">
        <f>IF(Table_Query_from_Mac10[[#This Row],[item_no]]="KDA",-Table_Query_from_Mac10[[#This Row],[unit_price]],Table_Query_from_Mac10[[#This Row],[Net Unit]]*Table_Query_from_Mac10[[#This Row],[qty_to_ship]])</f>
        <v>130.44</v>
      </c>
      <c r="O4228" s="47">
        <f>SUMIFS(Summary!C:C,Summary!H:H,Table_Query_from_Mac10[[#This Row],[Juiceoc]])</f>
        <v>0</v>
      </c>
      <c r="P4228" s="47">
        <f>SUMIFS(Summary!D:D,Summary!H:H,Table_Query_from_Mac10[[#This Row],[Juiceoc]])</f>
        <v>0</v>
      </c>
      <c r="Q4228" s="47">
        <f>SUMIFS(Summary!E:E,Summary!H:H,Table_Query_from_Mac10[[#This Row],[Juiceoc]])</f>
        <v>0</v>
      </c>
      <c r="R4228" s="47">
        <f>Table_Query_from_Mac10[[#This Row],[Net Unit]]*(1+Table_Query_from_Mac10[[#This Row],[PriceIncreasebyType]])</f>
        <v>21.74</v>
      </c>
      <c r="S4228" s="47">
        <f>Table_Query_from_Mac10[[#This Row],[UnitPriceFuture]]*Table_Query_from_Mac10[[#This Row],[qtytoShipFuture]]</f>
        <v>130.44</v>
      </c>
      <c r="T4228" s="47">
        <f>ROUND(Table_Query_from_Mac10[[#This Row],[qty_to_ship]]*(1+Table_Query_from_Mac10[[#This Row],[VolumeIncreasebyType]]),0)</f>
        <v>6</v>
      </c>
      <c r="U4228" s="47">
        <f>Table_Query_from_Mac10[[#This Row],[qtytoShipFuture]]*Table_Query_from_Mac10[[#This Row],[Future-cost]]</f>
        <v>79.800000000000011</v>
      </c>
      <c r="V4228" s="47">
        <f>Table_Query_from_Mac10[[#This Row],[qtytoShipFuture]]-Table_Query_from_Mac10[[#This Row],[qty_to_ship]]</f>
        <v>0</v>
      </c>
      <c r="W4228" s="47">
        <f>Table_Query_from_Mac10[[#This Row],[UnitPriceFuture]]</f>
        <v>21.74</v>
      </c>
      <c r="X4228" s="47">
        <f>Table_Query_from_Mac10[[#This Row],[Unit Increase]]*Table_Query_from_Mac10[[#This Row],[UnitPriceFuture]]</f>
        <v>0</v>
      </c>
      <c r="Y4228" s="47">
        <f>Table_Query_from_Mac10[[#This Row],[Unit Increase]]*Table_Query_from_Mac10[[#This Row],[Future-cost]]</f>
        <v>0</v>
      </c>
      <c r="Z4228" s="47">
        <f>-(Table_Query_from_Mac10[[#This Row],[Incremental Sales]]+((Table_Query_from_Mac10[[#This Row],[Incremental Sales]]*-(SUM(Summary!$S$8:$S$9)))))*Summary!$S$18</f>
        <v>0</v>
      </c>
      <c r="AA4228" s="47">
        <f>IFERROR(Table_Query_from_Mac10[[#This Row],[Incremental Cost]]/Table_Query_from_Mac10[[#This Row],[Incremental Sales]],0)</f>
        <v>0</v>
      </c>
      <c r="AB4228" s="47">
        <f>IFERROR(Table_Query_from_Mac10[[#This Row],[TotalCostFuture]]/Table_Query_from_Mac10[[#This Row],[totalsalesFuture]],0)</f>
        <v>0.61177552897884091</v>
      </c>
      <c r="AN4228" s="30">
        <v>24</v>
      </c>
      <c r="AO4228">
        <f t="shared" si="132"/>
        <v>6</v>
      </c>
      <c r="AQ4228" s="30">
        <v>62.11</v>
      </c>
      <c r="AR4228">
        <f t="shared" si="133"/>
        <v>21.74</v>
      </c>
    </row>
    <row r="4229" spans="1:44" x14ac:dyDescent="0.25">
      <c r="A4229">
        <v>90422</v>
      </c>
      <c r="B4229">
        <v>12</v>
      </c>
      <c r="C4229" t="s">
        <v>55</v>
      </c>
      <c r="D4229" t="s">
        <v>81</v>
      </c>
      <c r="E4229">
        <v>3</v>
      </c>
      <c r="F4229">
        <v>12.69</v>
      </c>
      <c r="G4229">
        <v>24.83</v>
      </c>
      <c r="H4229" s="1">
        <v>44838</v>
      </c>
      <c r="I4229" s="20">
        <v>0</v>
      </c>
      <c r="J4229" s="47">
        <f>Table_Query_from_Mac10[[#This Row],[unit_price]]-(Table_Query_from_Mac10[[#This Row],[unit_price]]*(Table_Query_from_Mac10[[#This Row],[discount_pct]]/100))</f>
        <v>24.83</v>
      </c>
      <c r="K4229" s="47">
        <f>Table_Query_from_Mac10[[#This Row],[unit_cost]]</f>
        <v>12.69</v>
      </c>
      <c r="L4229" s="47">
        <f>Table_Query_from_Mac10[[#This Row],[Live-cost]]*(1+Table_Query_from_Mac10[[#This Row],[CogsIncreasebyTYPE]])</f>
        <v>12.69</v>
      </c>
      <c r="M4229" s="47">
        <f>Table_Query_from_Mac10[[#This Row],[Live-cost]]*Table_Query_from_Mac10[[#This Row],[qty_to_ship]]</f>
        <v>38.07</v>
      </c>
      <c r="N4229" s="47">
        <f>IF(Table_Query_from_Mac10[[#This Row],[item_no]]="KDA",-Table_Query_from_Mac10[[#This Row],[unit_price]],Table_Query_from_Mac10[[#This Row],[Net Unit]]*Table_Query_from_Mac10[[#This Row],[qty_to_ship]])</f>
        <v>74.489999999999995</v>
      </c>
      <c r="O4229" s="47">
        <f>SUMIFS(Summary!C:C,Summary!H:H,Table_Query_from_Mac10[[#This Row],[Juiceoc]])</f>
        <v>0</v>
      </c>
      <c r="P4229" s="47">
        <f>SUMIFS(Summary!D:D,Summary!H:H,Table_Query_from_Mac10[[#This Row],[Juiceoc]])</f>
        <v>0</v>
      </c>
      <c r="Q4229" s="47">
        <f>SUMIFS(Summary!E:E,Summary!H:H,Table_Query_from_Mac10[[#This Row],[Juiceoc]])</f>
        <v>0</v>
      </c>
      <c r="R4229" s="47">
        <f>Table_Query_from_Mac10[[#This Row],[Net Unit]]*(1+Table_Query_from_Mac10[[#This Row],[PriceIncreasebyType]])</f>
        <v>24.83</v>
      </c>
      <c r="S4229" s="47">
        <f>Table_Query_from_Mac10[[#This Row],[UnitPriceFuture]]*Table_Query_from_Mac10[[#This Row],[qtytoShipFuture]]</f>
        <v>74.489999999999995</v>
      </c>
      <c r="T4229" s="47">
        <f>ROUND(Table_Query_from_Mac10[[#This Row],[qty_to_ship]]*(1+Table_Query_from_Mac10[[#This Row],[VolumeIncreasebyType]]),0)</f>
        <v>3</v>
      </c>
      <c r="U4229" s="47">
        <f>Table_Query_from_Mac10[[#This Row],[qtytoShipFuture]]*Table_Query_from_Mac10[[#This Row],[Future-cost]]</f>
        <v>38.07</v>
      </c>
      <c r="V4229" s="47">
        <f>Table_Query_from_Mac10[[#This Row],[qtytoShipFuture]]-Table_Query_from_Mac10[[#This Row],[qty_to_ship]]</f>
        <v>0</v>
      </c>
      <c r="W4229" s="47">
        <f>Table_Query_from_Mac10[[#This Row],[UnitPriceFuture]]</f>
        <v>24.83</v>
      </c>
      <c r="X4229" s="47">
        <f>Table_Query_from_Mac10[[#This Row],[Unit Increase]]*Table_Query_from_Mac10[[#This Row],[UnitPriceFuture]]</f>
        <v>0</v>
      </c>
      <c r="Y4229" s="47">
        <f>Table_Query_from_Mac10[[#This Row],[Unit Increase]]*Table_Query_from_Mac10[[#This Row],[Future-cost]]</f>
        <v>0</v>
      </c>
      <c r="Z4229" s="47">
        <f>-(Table_Query_from_Mac10[[#This Row],[Incremental Sales]]+((Table_Query_from_Mac10[[#This Row],[Incremental Sales]]*-(SUM(Summary!$S$8:$S$9)))))*Summary!$S$18</f>
        <v>0</v>
      </c>
      <c r="AA4229" s="47">
        <f>IFERROR(Table_Query_from_Mac10[[#This Row],[Incremental Cost]]/Table_Query_from_Mac10[[#This Row],[Incremental Sales]],0)</f>
        <v>0</v>
      </c>
      <c r="AB4229" s="47">
        <f>IFERROR(Table_Query_from_Mac10[[#This Row],[TotalCostFuture]]/Table_Query_from_Mac10[[#This Row],[totalsalesFuture]],0)</f>
        <v>0.51107531212243262</v>
      </c>
      <c r="AN4229" s="31">
        <v>12</v>
      </c>
      <c r="AO4229">
        <f t="shared" si="132"/>
        <v>3</v>
      </c>
      <c r="AQ4229" s="31">
        <v>70.930000000000007</v>
      </c>
      <c r="AR4229">
        <f t="shared" si="133"/>
        <v>24.83</v>
      </c>
    </row>
    <row r="4230" spans="1:44" x14ac:dyDescent="0.25">
      <c r="A4230">
        <v>90423</v>
      </c>
      <c r="B4230">
        <v>1</v>
      </c>
      <c r="C4230" t="s">
        <v>56</v>
      </c>
      <c r="D4230" t="s">
        <v>81</v>
      </c>
      <c r="E4230">
        <v>1</v>
      </c>
      <c r="F4230">
        <v>4.5</v>
      </c>
      <c r="G4230">
        <v>10.7</v>
      </c>
      <c r="H4230" s="1">
        <v>44837</v>
      </c>
      <c r="I4230" s="20">
        <v>0</v>
      </c>
      <c r="J4230" s="47">
        <f>Table_Query_from_Mac10[[#This Row],[unit_price]]-(Table_Query_from_Mac10[[#This Row],[unit_price]]*(Table_Query_from_Mac10[[#This Row],[discount_pct]]/100))</f>
        <v>10.7</v>
      </c>
      <c r="K4230" s="47">
        <f>Table_Query_from_Mac10[[#This Row],[unit_cost]]</f>
        <v>4.5</v>
      </c>
      <c r="L4230" s="47">
        <f>Table_Query_from_Mac10[[#This Row],[Live-cost]]*(1+Table_Query_from_Mac10[[#This Row],[CogsIncreasebyTYPE]])</f>
        <v>4.5</v>
      </c>
      <c r="M4230" s="47">
        <f>Table_Query_from_Mac10[[#This Row],[Live-cost]]*Table_Query_from_Mac10[[#This Row],[qty_to_ship]]</f>
        <v>4.5</v>
      </c>
      <c r="N4230" s="47">
        <f>IF(Table_Query_from_Mac10[[#This Row],[item_no]]="KDA",-Table_Query_from_Mac10[[#This Row],[unit_price]],Table_Query_from_Mac10[[#This Row],[Net Unit]]*Table_Query_from_Mac10[[#This Row],[qty_to_ship]])</f>
        <v>10.7</v>
      </c>
      <c r="O4230" s="47">
        <f>SUMIFS(Summary!C:C,Summary!H:H,Table_Query_from_Mac10[[#This Row],[Juiceoc]])</f>
        <v>0</v>
      </c>
      <c r="P4230" s="47">
        <f>SUMIFS(Summary!D:D,Summary!H:H,Table_Query_from_Mac10[[#This Row],[Juiceoc]])</f>
        <v>0</v>
      </c>
      <c r="Q4230" s="47">
        <f>SUMIFS(Summary!E:E,Summary!H:H,Table_Query_from_Mac10[[#This Row],[Juiceoc]])</f>
        <v>0</v>
      </c>
      <c r="R4230" s="47">
        <f>Table_Query_from_Mac10[[#This Row],[Net Unit]]*(1+Table_Query_from_Mac10[[#This Row],[PriceIncreasebyType]])</f>
        <v>10.7</v>
      </c>
      <c r="S4230" s="47">
        <f>Table_Query_from_Mac10[[#This Row],[UnitPriceFuture]]*Table_Query_from_Mac10[[#This Row],[qtytoShipFuture]]</f>
        <v>10.7</v>
      </c>
      <c r="T4230" s="47">
        <f>ROUND(Table_Query_from_Mac10[[#This Row],[qty_to_ship]]*(1+Table_Query_from_Mac10[[#This Row],[VolumeIncreasebyType]]),0)</f>
        <v>1</v>
      </c>
      <c r="U4230" s="47">
        <f>Table_Query_from_Mac10[[#This Row],[qtytoShipFuture]]*Table_Query_from_Mac10[[#This Row],[Future-cost]]</f>
        <v>4.5</v>
      </c>
      <c r="V4230" s="47">
        <f>Table_Query_from_Mac10[[#This Row],[qtytoShipFuture]]-Table_Query_from_Mac10[[#This Row],[qty_to_ship]]</f>
        <v>0</v>
      </c>
      <c r="W4230" s="47">
        <f>Table_Query_from_Mac10[[#This Row],[UnitPriceFuture]]</f>
        <v>10.7</v>
      </c>
      <c r="X4230" s="47">
        <f>Table_Query_from_Mac10[[#This Row],[Unit Increase]]*Table_Query_from_Mac10[[#This Row],[UnitPriceFuture]]</f>
        <v>0</v>
      </c>
      <c r="Y4230" s="47">
        <f>Table_Query_from_Mac10[[#This Row],[Unit Increase]]*Table_Query_from_Mac10[[#This Row],[Future-cost]]</f>
        <v>0</v>
      </c>
      <c r="Z4230" s="47">
        <f>-(Table_Query_from_Mac10[[#This Row],[Incremental Sales]]+((Table_Query_from_Mac10[[#This Row],[Incremental Sales]]*-(SUM(Summary!$S$8:$S$9)))))*Summary!$S$18</f>
        <v>0</v>
      </c>
      <c r="AA4230" s="47">
        <f>IFERROR(Table_Query_from_Mac10[[#This Row],[Incremental Cost]]/Table_Query_from_Mac10[[#This Row],[Incremental Sales]],0)</f>
        <v>0</v>
      </c>
      <c r="AB4230" s="47">
        <f>IFERROR(Table_Query_from_Mac10[[#This Row],[TotalCostFuture]]/Table_Query_from_Mac10[[#This Row],[totalsalesFuture]],0)</f>
        <v>0.42056074766355145</v>
      </c>
      <c r="AN4230" s="30">
        <v>3</v>
      </c>
      <c r="AO4230">
        <f t="shared" si="132"/>
        <v>1</v>
      </c>
      <c r="AQ4230" s="30">
        <v>30.57</v>
      </c>
      <c r="AR4230">
        <f t="shared" si="133"/>
        <v>10.7</v>
      </c>
    </row>
    <row r="4231" spans="1:44" x14ac:dyDescent="0.25">
      <c r="A4231">
        <v>90424</v>
      </c>
      <c r="B4231">
        <v>1</v>
      </c>
      <c r="C4231" t="s">
        <v>53</v>
      </c>
      <c r="D4231" t="s">
        <v>80</v>
      </c>
      <c r="E4231">
        <v>36</v>
      </c>
      <c r="F4231">
        <v>7.01</v>
      </c>
      <c r="G4231">
        <v>15.63</v>
      </c>
      <c r="H4231" s="1">
        <v>44848</v>
      </c>
      <c r="I4231" s="20">
        <v>0</v>
      </c>
      <c r="J4231" s="47">
        <f>Table_Query_from_Mac10[[#This Row],[unit_price]]-(Table_Query_from_Mac10[[#This Row],[unit_price]]*(Table_Query_from_Mac10[[#This Row],[discount_pct]]/100))</f>
        <v>15.63</v>
      </c>
      <c r="K4231" s="47">
        <f>Table_Query_from_Mac10[[#This Row],[unit_cost]]</f>
        <v>7.01</v>
      </c>
      <c r="L4231" s="47">
        <f>Table_Query_from_Mac10[[#This Row],[Live-cost]]*(1+Table_Query_from_Mac10[[#This Row],[CogsIncreasebyTYPE]])</f>
        <v>7.01</v>
      </c>
      <c r="M4231" s="47">
        <f>Table_Query_from_Mac10[[#This Row],[Live-cost]]*Table_Query_from_Mac10[[#This Row],[qty_to_ship]]</f>
        <v>252.35999999999999</v>
      </c>
      <c r="N4231" s="47">
        <f>IF(Table_Query_from_Mac10[[#This Row],[item_no]]="KDA",-Table_Query_from_Mac10[[#This Row],[unit_price]],Table_Query_from_Mac10[[#This Row],[Net Unit]]*Table_Query_from_Mac10[[#This Row],[qty_to_ship]])</f>
        <v>562.68000000000006</v>
      </c>
      <c r="O4231" s="47">
        <f>SUMIFS(Summary!C:C,Summary!H:H,Table_Query_from_Mac10[[#This Row],[Juiceoc]])</f>
        <v>0</v>
      </c>
      <c r="P4231" s="47">
        <f>SUMIFS(Summary!D:D,Summary!H:H,Table_Query_from_Mac10[[#This Row],[Juiceoc]])</f>
        <v>0</v>
      </c>
      <c r="Q4231" s="47">
        <f>SUMIFS(Summary!E:E,Summary!H:H,Table_Query_from_Mac10[[#This Row],[Juiceoc]])</f>
        <v>0</v>
      </c>
      <c r="R4231" s="47">
        <f>Table_Query_from_Mac10[[#This Row],[Net Unit]]*(1+Table_Query_from_Mac10[[#This Row],[PriceIncreasebyType]])</f>
        <v>15.63</v>
      </c>
      <c r="S4231" s="47">
        <f>Table_Query_from_Mac10[[#This Row],[UnitPriceFuture]]*Table_Query_from_Mac10[[#This Row],[qtytoShipFuture]]</f>
        <v>562.68000000000006</v>
      </c>
      <c r="T4231" s="47">
        <f>ROUND(Table_Query_from_Mac10[[#This Row],[qty_to_ship]]*(1+Table_Query_from_Mac10[[#This Row],[VolumeIncreasebyType]]),0)</f>
        <v>36</v>
      </c>
      <c r="U4231" s="47">
        <f>Table_Query_from_Mac10[[#This Row],[qtytoShipFuture]]*Table_Query_from_Mac10[[#This Row],[Future-cost]]</f>
        <v>252.35999999999999</v>
      </c>
      <c r="V4231" s="47">
        <f>Table_Query_from_Mac10[[#This Row],[qtytoShipFuture]]-Table_Query_from_Mac10[[#This Row],[qty_to_ship]]</f>
        <v>0</v>
      </c>
      <c r="W4231" s="47">
        <f>Table_Query_from_Mac10[[#This Row],[UnitPriceFuture]]</f>
        <v>15.63</v>
      </c>
      <c r="X4231" s="47">
        <f>Table_Query_from_Mac10[[#This Row],[Unit Increase]]*Table_Query_from_Mac10[[#This Row],[UnitPriceFuture]]</f>
        <v>0</v>
      </c>
      <c r="Y4231" s="47">
        <f>Table_Query_from_Mac10[[#This Row],[Unit Increase]]*Table_Query_from_Mac10[[#This Row],[Future-cost]]</f>
        <v>0</v>
      </c>
      <c r="Z4231" s="47">
        <f>-(Table_Query_from_Mac10[[#This Row],[Incremental Sales]]+((Table_Query_from_Mac10[[#This Row],[Incremental Sales]]*-(SUM(Summary!$S$8:$S$9)))))*Summary!$S$18</f>
        <v>0</v>
      </c>
      <c r="AA4231" s="47">
        <f>IFERROR(Table_Query_from_Mac10[[#This Row],[Incremental Cost]]/Table_Query_from_Mac10[[#This Row],[Incremental Sales]],0)</f>
        <v>0</v>
      </c>
      <c r="AB4231" s="47">
        <f>IFERROR(Table_Query_from_Mac10[[#This Row],[TotalCostFuture]]/Table_Query_from_Mac10[[#This Row],[totalsalesFuture]],0)</f>
        <v>0.44849648112603957</v>
      </c>
      <c r="AN4231" s="31">
        <v>144</v>
      </c>
      <c r="AO4231">
        <f t="shared" si="132"/>
        <v>36</v>
      </c>
      <c r="AQ4231" s="31">
        <v>44.67</v>
      </c>
      <c r="AR4231">
        <f t="shared" si="133"/>
        <v>15.63</v>
      </c>
    </row>
    <row r="4232" spans="1:44" x14ac:dyDescent="0.25">
      <c r="A4232">
        <v>90424</v>
      </c>
      <c r="B4232">
        <v>2</v>
      </c>
      <c r="C4232" t="s">
        <v>53</v>
      </c>
      <c r="D4232" t="s">
        <v>80</v>
      </c>
      <c r="E4232">
        <v>30</v>
      </c>
      <c r="F4232">
        <v>5.8</v>
      </c>
      <c r="G4232">
        <v>12.8</v>
      </c>
      <c r="H4232" s="1">
        <v>44848</v>
      </c>
      <c r="I4232" s="20">
        <v>0</v>
      </c>
      <c r="J4232" s="47">
        <f>Table_Query_from_Mac10[[#This Row],[unit_price]]-(Table_Query_from_Mac10[[#This Row],[unit_price]]*(Table_Query_from_Mac10[[#This Row],[discount_pct]]/100))</f>
        <v>12.8</v>
      </c>
      <c r="K4232" s="47">
        <f>Table_Query_from_Mac10[[#This Row],[unit_cost]]</f>
        <v>5.8</v>
      </c>
      <c r="L4232" s="47">
        <f>Table_Query_from_Mac10[[#This Row],[Live-cost]]*(1+Table_Query_from_Mac10[[#This Row],[CogsIncreasebyTYPE]])</f>
        <v>5.8</v>
      </c>
      <c r="M4232" s="47">
        <f>Table_Query_from_Mac10[[#This Row],[Live-cost]]*Table_Query_from_Mac10[[#This Row],[qty_to_ship]]</f>
        <v>174</v>
      </c>
      <c r="N4232" s="47">
        <f>IF(Table_Query_from_Mac10[[#This Row],[item_no]]="KDA",-Table_Query_from_Mac10[[#This Row],[unit_price]],Table_Query_from_Mac10[[#This Row],[Net Unit]]*Table_Query_from_Mac10[[#This Row],[qty_to_ship]])</f>
        <v>384</v>
      </c>
      <c r="O4232" s="47">
        <f>SUMIFS(Summary!C:C,Summary!H:H,Table_Query_from_Mac10[[#This Row],[Juiceoc]])</f>
        <v>0</v>
      </c>
      <c r="P4232" s="47">
        <f>SUMIFS(Summary!D:D,Summary!H:H,Table_Query_from_Mac10[[#This Row],[Juiceoc]])</f>
        <v>0</v>
      </c>
      <c r="Q4232" s="47">
        <f>SUMIFS(Summary!E:E,Summary!H:H,Table_Query_from_Mac10[[#This Row],[Juiceoc]])</f>
        <v>0</v>
      </c>
      <c r="R4232" s="47">
        <f>Table_Query_from_Mac10[[#This Row],[Net Unit]]*(1+Table_Query_from_Mac10[[#This Row],[PriceIncreasebyType]])</f>
        <v>12.8</v>
      </c>
      <c r="S4232" s="47">
        <f>Table_Query_from_Mac10[[#This Row],[UnitPriceFuture]]*Table_Query_from_Mac10[[#This Row],[qtytoShipFuture]]</f>
        <v>384</v>
      </c>
      <c r="T4232" s="47">
        <f>ROUND(Table_Query_from_Mac10[[#This Row],[qty_to_ship]]*(1+Table_Query_from_Mac10[[#This Row],[VolumeIncreasebyType]]),0)</f>
        <v>30</v>
      </c>
      <c r="U4232" s="47">
        <f>Table_Query_from_Mac10[[#This Row],[qtytoShipFuture]]*Table_Query_from_Mac10[[#This Row],[Future-cost]]</f>
        <v>174</v>
      </c>
      <c r="V4232" s="47">
        <f>Table_Query_from_Mac10[[#This Row],[qtytoShipFuture]]-Table_Query_from_Mac10[[#This Row],[qty_to_ship]]</f>
        <v>0</v>
      </c>
      <c r="W4232" s="47">
        <f>Table_Query_from_Mac10[[#This Row],[UnitPriceFuture]]</f>
        <v>12.8</v>
      </c>
      <c r="X4232" s="47">
        <f>Table_Query_from_Mac10[[#This Row],[Unit Increase]]*Table_Query_from_Mac10[[#This Row],[UnitPriceFuture]]</f>
        <v>0</v>
      </c>
      <c r="Y4232" s="47">
        <f>Table_Query_from_Mac10[[#This Row],[Unit Increase]]*Table_Query_from_Mac10[[#This Row],[Future-cost]]</f>
        <v>0</v>
      </c>
      <c r="Z4232" s="47">
        <f>-(Table_Query_from_Mac10[[#This Row],[Incremental Sales]]+((Table_Query_from_Mac10[[#This Row],[Incremental Sales]]*-(SUM(Summary!$S$8:$S$9)))))*Summary!$S$18</f>
        <v>0</v>
      </c>
      <c r="AA4232" s="47">
        <f>IFERROR(Table_Query_from_Mac10[[#This Row],[Incremental Cost]]/Table_Query_from_Mac10[[#This Row],[Incremental Sales]],0)</f>
        <v>0</v>
      </c>
      <c r="AB4232" s="47">
        <f>IFERROR(Table_Query_from_Mac10[[#This Row],[TotalCostFuture]]/Table_Query_from_Mac10[[#This Row],[totalsalesFuture]],0)</f>
        <v>0.453125</v>
      </c>
      <c r="AN4232" s="30">
        <v>120</v>
      </c>
      <c r="AO4232">
        <f t="shared" si="132"/>
        <v>30</v>
      </c>
      <c r="AQ4232" s="30">
        <v>36.56</v>
      </c>
      <c r="AR4232">
        <f t="shared" si="133"/>
        <v>12.8</v>
      </c>
    </row>
    <row r="4233" spans="1:44" x14ac:dyDescent="0.25">
      <c r="A4233">
        <v>90424</v>
      </c>
      <c r="B4233">
        <v>3</v>
      </c>
      <c r="C4233" t="s">
        <v>53</v>
      </c>
      <c r="D4233" t="s">
        <v>80</v>
      </c>
      <c r="E4233">
        <v>19</v>
      </c>
      <c r="F4233">
        <v>4.79</v>
      </c>
      <c r="G4233">
        <v>10.83</v>
      </c>
      <c r="H4233" s="1">
        <v>44848</v>
      </c>
      <c r="I4233" s="20">
        <v>0</v>
      </c>
      <c r="J4233" s="47">
        <f>Table_Query_from_Mac10[[#This Row],[unit_price]]-(Table_Query_from_Mac10[[#This Row],[unit_price]]*(Table_Query_from_Mac10[[#This Row],[discount_pct]]/100))</f>
        <v>10.83</v>
      </c>
      <c r="K4233" s="47">
        <f>Table_Query_from_Mac10[[#This Row],[unit_cost]]</f>
        <v>4.79</v>
      </c>
      <c r="L4233" s="47">
        <f>Table_Query_from_Mac10[[#This Row],[Live-cost]]*(1+Table_Query_from_Mac10[[#This Row],[CogsIncreasebyTYPE]])</f>
        <v>4.79</v>
      </c>
      <c r="M4233" s="47">
        <f>Table_Query_from_Mac10[[#This Row],[Live-cost]]*Table_Query_from_Mac10[[#This Row],[qty_to_ship]]</f>
        <v>91.01</v>
      </c>
      <c r="N4233" s="47">
        <f>IF(Table_Query_from_Mac10[[#This Row],[item_no]]="KDA",-Table_Query_from_Mac10[[#This Row],[unit_price]],Table_Query_from_Mac10[[#This Row],[Net Unit]]*Table_Query_from_Mac10[[#This Row],[qty_to_ship]])</f>
        <v>205.77</v>
      </c>
      <c r="O4233" s="47">
        <f>SUMIFS(Summary!C:C,Summary!H:H,Table_Query_from_Mac10[[#This Row],[Juiceoc]])</f>
        <v>0</v>
      </c>
      <c r="P4233" s="47">
        <f>SUMIFS(Summary!D:D,Summary!H:H,Table_Query_from_Mac10[[#This Row],[Juiceoc]])</f>
        <v>0</v>
      </c>
      <c r="Q4233" s="47">
        <f>SUMIFS(Summary!E:E,Summary!H:H,Table_Query_from_Mac10[[#This Row],[Juiceoc]])</f>
        <v>0</v>
      </c>
      <c r="R4233" s="47">
        <f>Table_Query_from_Mac10[[#This Row],[Net Unit]]*(1+Table_Query_from_Mac10[[#This Row],[PriceIncreasebyType]])</f>
        <v>10.83</v>
      </c>
      <c r="S4233" s="47">
        <f>Table_Query_from_Mac10[[#This Row],[UnitPriceFuture]]*Table_Query_from_Mac10[[#This Row],[qtytoShipFuture]]</f>
        <v>205.77</v>
      </c>
      <c r="T4233" s="47">
        <f>ROUND(Table_Query_from_Mac10[[#This Row],[qty_to_ship]]*(1+Table_Query_from_Mac10[[#This Row],[VolumeIncreasebyType]]),0)</f>
        <v>19</v>
      </c>
      <c r="U4233" s="47">
        <f>Table_Query_from_Mac10[[#This Row],[qtytoShipFuture]]*Table_Query_from_Mac10[[#This Row],[Future-cost]]</f>
        <v>91.01</v>
      </c>
      <c r="V4233" s="47">
        <f>Table_Query_from_Mac10[[#This Row],[qtytoShipFuture]]-Table_Query_from_Mac10[[#This Row],[qty_to_ship]]</f>
        <v>0</v>
      </c>
      <c r="W4233" s="47">
        <f>Table_Query_from_Mac10[[#This Row],[UnitPriceFuture]]</f>
        <v>10.83</v>
      </c>
      <c r="X4233" s="47">
        <f>Table_Query_from_Mac10[[#This Row],[Unit Increase]]*Table_Query_from_Mac10[[#This Row],[UnitPriceFuture]]</f>
        <v>0</v>
      </c>
      <c r="Y4233" s="47">
        <f>Table_Query_from_Mac10[[#This Row],[Unit Increase]]*Table_Query_from_Mac10[[#This Row],[Future-cost]]</f>
        <v>0</v>
      </c>
      <c r="Z4233" s="47">
        <f>-(Table_Query_from_Mac10[[#This Row],[Incremental Sales]]+((Table_Query_from_Mac10[[#This Row],[Incremental Sales]]*-(SUM(Summary!$S$8:$S$9)))))*Summary!$S$18</f>
        <v>0</v>
      </c>
      <c r="AA4233" s="47">
        <f>IFERROR(Table_Query_from_Mac10[[#This Row],[Incremental Cost]]/Table_Query_from_Mac10[[#This Row],[Incremental Sales]],0)</f>
        <v>0</v>
      </c>
      <c r="AB4233" s="47">
        <f>IFERROR(Table_Query_from_Mac10[[#This Row],[TotalCostFuture]]/Table_Query_from_Mac10[[#This Row],[totalsalesFuture]],0)</f>
        <v>0.4422899353647276</v>
      </c>
      <c r="AN4233" s="31">
        <v>75</v>
      </c>
      <c r="AO4233">
        <f t="shared" si="132"/>
        <v>19</v>
      </c>
      <c r="AQ4233" s="31">
        <v>30.93</v>
      </c>
      <c r="AR4233">
        <f t="shared" si="133"/>
        <v>10.83</v>
      </c>
    </row>
    <row r="4234" spans="1:44" x14ac:dyDescent="0.25">
      <c r="A4234">
        <v>90424</v>
      </c>
      <c r="B4234">
        <v>4</v>
      </c>
      <c r="C4234" t="s">
        <v>53</v>
      </c>
      <c r="D4234" t="s">
        <v>80</v>
      </c>
      <c r="E4234">
        <v>9</v>
      </c>
      <c r="F4234">
        <v>11.16</v>
      </c>
      <c r="G4234">
        <v>26.64</v>
      </c>
      <c r="H4234" s="1">
        <v>44848</v>
      </c>
      <c r="I4234" s="20">
        <v>0</v>
      </c>
      <c r="J4234" s="47">
        <f>Table_Query_from_Mac10[[#This Row],[unit_price]]-(Table_Query_from_Mac10[[#This Row],[unit_price]]*(Table_Query_from_Mac10[[#This Row],[discount_pct]]/100))</f>
        <v>26.64</v>
      </c>
      <c r="K4234" s="47">
        <f>Table_Query_from_Mac10[[#This Row],[unit_cost]]</f>
        <v>11.16</v>
      </c>
      <c r="L4234" s="47">
        <f>Table_Query_from_Mac10[[#This Row],[Live-cost]]*(1+Table_Query_from_Mac10[[#This Row],[CogsIncreasebyTYPE]])</f>
        <v>11.16</v>
      </c>
      <c r="M4234" s="47">
        <f>Table_Query_from_Mac10[[#This Row],[Live-cost]]*Table_Query_from_Mac10[[#This Row],[qty_to_ship]]</f>
        <v>100.44</v>
      </c>
      <c r="N4234" s="47">
        <f>IF(Table_Query_from_Mac10[[#This Row],[item_no]]="KDA",-Table_Query_from_Mac10[[#This Row],[unit_price]],Table_Query_from_Mac10[[#This Row],[Net Unit]]*Table_Query_from_Mac10[[#This Row],[qty_to_ship]])</f>
        <v>239.76</v>
      </c>
      <c r="O4234" s="47">
        <f>SUMIFS(Summary!C:C,Summary!H:H,Table_Query_from_Mac10[[#This Row],[Juiceoc]])</f>
        <v>0</v>
      </c>
      <c r="P4234" s="47">
        <f>SUMIFS(Summary!D:D,Summary!H:H,Table_Query_from_Mac10[[#This Row],[Juiceoc]])</f>
        <v>0</v>
      </c>
      <c r="Q4234" s="47">
        <f>SUMIFS(Summary!E:E,Summary!H:H,Table_Query_from_Mac10[[#This Row],[Juiceoc]])</f>
        <v>0</v>
      </c>
      <c r="R4234" s="47">
        <f>Table_Query_from_Mac10[[#This Row],[Net Unit]]*(1+Table_Query_from_Mac10[[#This Row],[PriceIncreasebyType]])</f>
        <v>26.64</v>
      </c>
      <c r="S4234" s="47">
        <f>Table_Query_from_Mac10[[#This Row],[UnitPriceFuture]]*Table_Query_from_Mac10[[#This Row],[qtytoShipFuture]]</f>
        <v>239.76</v>
      </c>
      <c r="T4234" s="47">
        <f>ROUND(Table_Query_from_Mac10[[#This Row],[qty_to_ship]]*(1+Table_Query_from_Mac10[[#This Row],[VolumeIncreasebyType]]),0)</f>
        <v>9</v>
      </c>
      <c r="U4234" s="47">
        <f>Table_Query_from_Mac10[[#This Row],[qtytoShipFuture]]*Table_Query_from_Mac10[[#This Row],[Future-cost]]</f>
        <v>100.44</v>
      </c>
      <c r="V4234" s="47">
        <f>Table_Query_from_Mac10[[#This Row],[qtytoShipFuture]]-Table_Query_from_Mac10[[#This Row],[qty_to_ship]]</f>
        <v>0</v>
      </c>
      <c r="W4234" s="47">
        <f>Table_Query_from_Mac10[[#This Row],[UnitPriceFuture]]</f>
        <v>26.64</v>
      </c>
      <c r="X4234" s="47">
        <f>Table_Query_from_Mac10[[#This Row],[Unit Increase]]*Table_Query_from_Mac10[[#This Row],[UnitPriceFuture]]</f>
        <v>0</v>
      </c>
      <c r="Y4234" s="47">
        <f>Table_Query_from_Mac10[[#This Row],[Unit Increase]]*Table_Query_from_Mac10[[#This Row],[Future-cost]]</f>
        <v>0</v>
      </c>
      <c r="Z4234" s="47">
        <f>-(Table_Query_from_Mac10[[#This Row],[Incremental Sales]]+((Table_Query_from_Mac10[[#This Row],[Incremental Sales]]*-(SUM(Summary!$S$8:$S$9)))))*Summary!$S$18</f>
        <v>0</v>
      </c>
      <c r="AA4234" s="47">
        <f>IFERROR(Table_Query_from_Mac10[[#This Row],[Incremental Cost]]/Table_Query_from_Mac10[[#This Row],[Incremental Sales]],0)</f>
        <v>0</v>
      </c>
      <c r="AB4234" s="47">
        <f>IFERROR(Table_Query_from_Mac10[[#This Row],[TotalCostFuture]]/Table_Query_from_Mac10[[#This Row],[totalsalesFuture]],0)</f>
        <v>0.41891891891891891</v>
      </c>
      <c r="AN4234" s="30">
        <v>36</v>
      </c>
      <c r="AO4234">
        <f t="shared" si="132"/>
        <v>9</v>
      </c>
      <c r="AQ4234" s="30">
        <v>76.11</v>
      </c>
      <c r="AR4234">
        <f t="shared" si="133"/>
        <v>26.64</v>
      </c>
    </row>
    <row r="4235" spans="1:44" x14ac:dyDescent="0.25">
      <c r="A4235">
        <v>90424</v>
      </c>
      <c r="B4235">
        <v>5</v>
      </c>
      <c r="C4235" t="s">
        <v>53</v>
      </c>
      <c r="D4235" t="s">
        <v>80</v>
      </c>
      <c r="E4235">
        <v>21</v>
      </c>
      <c r="F4235">
        <v>9.77</v>
      </c>
      <c r="G4235">
        <v>23.1</v>
      </c>
      <c r="H4235" s="1">
        <v>44848</v>
      </c>
      <c r="I4235" s="20">
        <v>0</v>
      </c>
      <c r="J4235" s="47">
        <f>Table_Query_from_Mac10[[#This Row],[unit_price]]-(Table_Query_from_Mac10[[#This Row],[unit_price]]*(Table_Query_from_Mac10[[#This Row],[discount_pct]]/100))</f>
        <v>23.1</v>
      </c>
      <c r="K4235" s="47">
        <f>Table_Query_from_Mac10[[#This Row],[unit_cost]]</f>
        <v>9.77</v>
      </c>
      <c r="L4235" s="47">
        <f>Table_Query_from_Mac10[[#This Row],[Live-cost]]*(1+Table_Query_from_Mac10[[#This Row],[CogsIncreasebyTYPE]])</f>
        <v>9.77</v>
      </c>
      <c r="M4235" s="47">
        <f>Table_Query_from_Mac10[[#This Row],[Live-cost]]*Table_Query_from_Mac10[[#This Row],[qty_to_ship]]</f>
        <v>205.17</v>
      </c>
      <c r="N4235" s="47">
        <f>IF(Table_Query_from_Mac10[[#This Row],[item_no]]="KDA",-Table_Query_from_Mac10[[#This Row],[unit_price]],Table_Query_from_Mac10[[#This Row],[Net Unit]]*Table_Query_from_Mac10[[#This Row],[qty_to_ship]])</f>
        <v>485.1</v>
      </c>
      <c r="O4235" s="47">
        <f>SUMIFS(Summary!C:C,Summary!H:H,Table_Query_from_Mac10[[#This Row],[Juiceoc]])</f>
        <v>0</v>
      </c>
      <c r="P4235" s="47">
        <f>SUMIFS(Summary!D:D,Summary!H:H,Table_Query_from_Mac10[[#This Row],[Juiceoc]])</f>
        <v>0</v>
      </c>
      <c r="Q4235" s="47">
        <f>SUMIFS(Summary!E:E,Summary!H:H,Table_Query_from_Mac10[[#This Row],[Juiceoc]])</f>
        <v>0</v>
      </c>
      <c r="R4235" s="47">
        <f>Table_Query_from_Mac10[[#This Row],[Net Unit]]*(1+Table_Query_from_Mac10[[#This Row],[PriceIncreasebyType]])</f>
        <v>23.1</v>
      </c>
      <c r="S4235" s="47">
        <f>Table_Query_from_Mac10[[#This Row],[UnitPriceFuture]]*Table_Query_from_Mac10[[#This Row],[qtytoShipFuture]]</f>
        <v>485.1</v>
      </c>
      <c r="T4235" s="47">
        <f>ROUND(Table_Query_from_Mac10[[#This Row],[qty_to_ship]]*(1+Table_Query_from_Mac10[[#This Row],[VolumeIncreasebyType]]),0)</f>
        <v>21</v>
      </c>
      <c r="U4235" s="47">
        <f>Table_Query_from_Mac10[[#This Row],[qtytoShipFuture]]*Table_Query_from_Mac10[[#This Row],[Future-cost]]</f>
        <v>205.17</v>
      </c>
      <c r="V4235" s="47">
        <f>Table_Query_from_Mac10[[#This Row],[qtytoShipFuture]]-Table_Query_from_Mac10[[#This Row],[qty_to_ship]]</f>
        <v>0</v>
      </c>
      <c r="W4235" s="47">
        <f>Table_Query_from_Mac10[[#This Row],[UnitPriceFuture]]</f>
        <v>23.1</v>
      </c>
      <c r="X4235" s="47">
        <f>Table_Query_from_Mac10[[#This Row],[Unit Increase]]*Table_Query_from_Mac10[[#This Row],[UnitPriceFuture]]</f>
        <v>0</v>
      </c>
      <c r="Y4235" s="47">
        <f>Table_Query_from_Mac10[[#This Row],[Unit Increase]]*Table_Query_from_Mac10[[#This Row],[Future-cost]]</f>
        <v>0</v>
      </c>
      <c r="Z4235" s="47">
        <f>-(Table_Query_from_Mac10[[#This Row],[Incremental Sales]]+((Table_Query_from_Mac10[[#This Row],[Incremental Sales]]*-(SUM(Summary!$S$8:$S$9)))))*Summary!$S$18</f>
        <v>0</v>
      </c>
      <c r="AA4235" s="47">
        <f>IFERROR(Table_Query_from_Mac10[[#This Row],[Incremental Cost]]/Table_Query_from_Mac10[[#This Row],[Incremental Sales]],0)</f>
        <v>0</v>
      </c>
      <c r="AB4235" s="47">
        <f>IFERROR(Table_Query_from_Mac10[[#This Row],[TotalCostFuture]]/Table_Query_from_Mac10[[#This Row],[totalsalesFuture]],0)</f>
        <v>0.4229437229437229</v>
      </c>
      <c r="AN4235" s="31">
        <v>81</v>
      </c>
      <c r="AO4235">
        <f t="shared" si="132"/>
        <v>21</v>
      </c>
      <c r="AQ4235" s="31">
        <v>66.010000000000005</v>
      </c>
      <c r="AR4235">
        <f t="shared" si="133"/>
        <v>23.1</v>
      </c>
    </row>
    <row r="4236" spans="1:44" x14ac:dyDescent="0.25">
      <c r="A4236">
        <v>90424</v>
      </c>
      <c r="B4236">
        <v>6</v>
      </c>
      <c r="C4236" t="s">
        <v>53</v>
      </c>
      <c r="D4236" t="s">
        <v>80</v>
      </c>
      <c r="E4236">
        <v>36</v>
      </c>
      <c r="F4236">
        <v>8.3699999999999992</v>
      </c>
      <c r="G4236">
        <v>18.79</v>
      </c>
      <c r="H4236" s="1">
        <v>44848</v>
      </c>
      <c r="I4236" s="20">
        <v>0</v>
      </c>
      <c r="J4236" s="47">
        <f>Table_Query_from_Mac10[[#This Row],[unit_price]]-(Table_Query_from_Mac10[[#This Row],[unit_price]]*(Table_Query_from_Mac10[[#This Row],[discount_pct]]/100))</f>
        <v>18.79</v>
      </c>
      <c r="K4236" s="47">
        <f>Table_Query_from_Mac10[[#This Row],[unit_cost]]</f>
        <v>8.3699999999999992</v>
      </c>
      <c r="L4236" s="47">
        <f>Table_Query_from_Mac10[[#This Row],[Live-cost]]*(1+Table_Query_from_Mac10[[#This Row],[CogsIncreasebyTYPE]])</f>
        <v>8.3699999999999992</v>
      </c>
      <c r="M4236" s="47">
        <f>Table_Query_from_Mac10[[#This Row],[Live-cost]]*Table_Query_from_Mac10[[#This Row],[qty_to_ship]]</f>
        <v>301.32</v>
      </c>
      <c r="N4236" s="47">
        <f>IF(Table_Query_from_Mac10[[#This Row],[item_no]]="KDA",-Table_Query_from_Mac10[[#This Row],[unit_price]],Table_Query_from_Mac10[[#This Row],[Net Unit]]*Table_Query_from_Mac10[[#This Row],[qty_to_ship]])</f>
        <v>676.43999999999994</v>
      </c>
      <c r="O4236" s="47">
        <f>SUMIFS(Summary!C:C,Summary!H:H,Table_Query_from_Mac10[[#This Row],[Juiceoc]])</f>
        <v>0</v>
      </c>
      <c r="P4236" s="47">
        <f>SUMIFS(Summary!D:D,Summary!H:H,Table_Query_from_Mac10[[#This Row],[Juiceoc]])</f>
        <v>0</v>
      </c>
      <c r="Q4236" s="47">
        <f>SUMIFS(Summary!E:E,Summary!H:H,Table_Query_from_Mac10[[#This Row],[Juiceoc]])</f>
        <v>0</v>
      </c>
      <c r="R4236" s="47">
        <f>Table_Query_from_Mac10[[#This Row],[Net Unit]]*(1+Table_Query_from_Mac10[[#This Row],[PriceIncreasebyType]])</f>
        <v>18.79</v>
      </c>
      <c r="S4236" s="47">
        <f>Table_Query_from_Mac10[[#This Row],[UnitPriceFuture]]*Table_Query_from_Mac10[[#This Row],[qtytoShipFuture]]</f>
        <v>676.43999999999994</v>
      </c>
      <c r="T4236" s="47">
        <f>ROUND(Table_Query_from_Mac10[[#This Row],[qty_to_ship]]*(1+Table_Query_from_Mac10[[#This Row],[VolumeIncreasebyType]]),0)</f>
        <v>36</v>
      </c>
      <c r="U4236" s="47">
        <f>Table_Query_from_Mac10[[#This Row],[qtytoShipFuture]]*Table_Query_from_Mac10[[#This Row],[Future-cost]]</f>
        <v>301.32</v>
      </c>
      <c r="V4236" s="47">
        <f>Table_Query_from_Mac10[[#This Row],[qtytoShipFuture]]-Table_Query_from_Mac10[[#This Row],[qty_to_ship]]</f>
        <v>0</v>
      </c>
      <c r="W4236" s="47">
        <f>Table_Query_from_Mac10[[#This Row],[UnitPriceFuture]]</f>
        <v>18.79</v>
      </c>
      <c r="X4236" s="47">
        <f>Table_Query_from_Mac10[[#This Row],[Unit Increase]]*Table_Query_from_Mac10[[#This Row],[UnitPriceFuture]]</f>
        <v>0</v>
      </c>
      <c r="Y4236" s="47">
        <f>Table_Query_from_Mac10[[#This Row],[Unit Increase]]*Table_Query_from_Mac10[[#This Row],[Future-cost]]</f>
        <v>0</v>
      </c>
      <c r="Z4236" s="47">
        <f>-(Table_Query_from_Mac10[[#This Row],[Incremental Sales]]+((Table_Query_from_Mac10[[#This Row],[Incremental Sales]]*-(SUM(Summary!$S$8:$S$9)))))*Summary!$S$18</f>
        <v>0</v>
      </c>
      <c r="AA4236" s="47">
        <f>IFERROR(Table_Query_from_Mac10[[#This Row],[Incremental Cost]]/Table_Query_from_Mac10[[#This Row],[Incremental Sales]],0)</f>
        <v>0</v>
      </c>
      <c r="AB4236" s="47">
        <f>IFERROR(Table_Query_from_Mac10[[#This Row],[TotalCostFuture]]/Table_Query_from_Mac10[[#This Row],[totalsalesFuture]],0)</f>
        <v>0.44544970729111233</v>
      </c>
      <c r="AN4236" s="30">
        <v>144</v>
      </c>
      <c r="AO4236">
        <f t="shared" si="132"/>
        <v>36</v>
      </c>
      <c r="AQ4236" s="30">
        <v>53.69</v>
      </c>
      <c r="AR4236">
        <f t="shared" si="133"/>
        <v>18.79</v>
      </c>
    </row>
    <row r="4237" spans="1:44" x14ac:dyDescent="0.25">
      <c r="A4237">
        <v>90425</v>
      </c>
      <c r="B4237">
        <v>1</v>
      </c>
      <c r="C4237" t="s">
        <v>55</v>
      </c>
      <c r="D4237" t="s">
        <v>81</v>
      </c>
      <c r="E4237">
        <v>160</v>
      </c>
      <c r="F4237">
        <v>4.68</v>
      </c>
      <c r="G4237">
        <v>13.3</v>
      </c>
      <c r="H4237" s="1">
        <v>44862</v>
      </c>
      <c r="I4237" s="20">
        <v>5</v>
      </c>
      <c r="J4237" s="47">
        <f>Table_Query_from_Mac10[[#This Row],[unit_price]]-(Table_Query_from_Mac10[[#This Row],[unit_price]]*(Table_Query_from_Mac10[[#This Row],[discount_pct]]/100))</f>
        <v>12.635000000000002</v>
      </c>
      <c r="K4237" s="47">
        <f>Table_Query_from_Mac10[[#This Row],[unit_cost]]</f>
        <v>4.68</v>
      </c>
      <c r="L4237" s="47">
        <f>Table_Query_from_Mac10[[#This Row],[Live-cost]]*(1+Table_Query_from_Mac10[[#This Row],[CogsIncreasebyTYPE]])</f>
        <v>4.68</v>
      </c>
      <c r="M4237" s="47">
        <f>Table_Query_from_Mac10[[#This Row],[Live-cost]]*Table_Query_from_Mac10[[#This Row],[qty_to_ship]]</f>
        <v>748.8</v>
      </c>
      <c r="N4237" s="47">
        <f>IF(Table_Query_from_Mac10[[#This Row],[item_no]]="KDA",-Table_Query_from_Mac10[[#This Row],[unit_price]],Table_Query_from_Mac10[[#This Row],[Net Unit]]*Table_Query_from_Mac10[[#This Row],[qty_to_ship]])</f>
        <v>2021.6000000000004</v>
      </c>
      <c r="O4237" s="47">
        <f>SUMIFS(Summary!C:C,Summary!H:H,Table_Query_from_Mac10[[#This Row],[Juiceoc]])</f>
        <v>0</v>
      </c>
      <c r="P4237" s="47">
        <f>SUMIFS(Summary!D:D,Summary!H:H,Table_Query_from_Mac10[[#This Row],[Juiceoc]])</f>
        <v>0</v>
      </c>
      <c r="Q4237" s="47">
        <f>SUMIFS(Summary!E:E,Summary!H:H,Table_Query_from_Mac10[[#This Row],[Juiceoc]])</f>
        <v>0</v>
      </c>
      <c r="R4237" s="47">
        <f>Table_Query_from_Mac10[[#This Row],[Net Unit]]*(1+Table_Query_from_Mac10[[#This Row],[PriceIncreasebyType]])</f>
        <v>12.635000000000002</v>
      </c>
      <c r="S4237" s="47">
        <f>Table_Query_from_Mac10[[#This Row],[UnitPriceFuture]]*Table_Query_from_Mac10[[#This Row],[qtytoShipFuture]]</f>
        <v>2021.6000000000004</v>
      </c>
      <c r="T4237" s="47">
        <f>ROUND(Table_Query_from_Mac10[[#This Row],[qty_to_ship]]*(1+Table_Query_from_Mac10[[#This Row],[VolumeIncreasebyType]]),0)</f>
        <v>160</v>
      </c>
      <c r="U4237" s="47">
        <f>Table_Query_from_Mac10[[#This Row],[qtytoShipFuture]]*Table_Query_from_Mac10[[#This Row],[Future-cost]]</f>
        <v>748.8</v>
      </c>
      <c r="V4237" s="47">
        <f>Table_Query_from_Mac10[[#This Row],[qtytoShipFuture]]-Table_Query_from_Mac10[[#This Row],[qty_to_ship]]</f>
        <v>0</v>
      </c>
      <c r="W4237" s="47">
        <f>Table_Query_from_Mac10[[#This Row],[UnitPriceFuture]]</f>
        <v>12.635000000000002</v>
      </c>
      <c r="X4237" s="47">
        <f>Table_Query_from_Mac10[[#This Row],[Unit Increase]]*Table_Query_from_Mac10[[#This Row],[UnitPriceFuture]]</f>
        <v>0</v>
      </c>
      <c r="Y4237" s="47">
        <f>Table_Query_from_Mac10[[#This Row],[Unit Increase]]*Table_Query_from_Mac10[[#This Row],[Future-cost]]</f>
        <v>0</v>
      </c>
      <c r="Z4237" s="47">
        <f>-(Table_Query_from_Mac10[[#This Row],[Incremental Sales]]+((Table_Query_from_Mac10[[#This Row],[Incremental Sales]]*-(SUM(Summary!$S$8:$S$9)))))*Summary!$S$18</f>
        <v>0</v>
      </c>
      <c r="AA4237" s="47">
        <f>IFERROR(Table_Query_from_Mac10[[#This Row],[Incremental Cost]]/Table_Query_from_Mac10[[#This Row],[Incremental Sales]],0)</f>
        <v>0</v>
      </c>
      <c r="AB4237" s="47">
        <f>IFERROR(Table_Query_from_Mac10[[#This Row],[TotalCostFuture]]/Table_Query_from_Mac10[[#This Row],[totalsalesFuture]],0)</f>
        <v>0.37039968341907392</v>
      </c>
      <c r="AN4237" s="31">
        <v>640</v>
      </c>
      <c r="AO4237">
        <f t="shared" si="132"/>
        <v>160</v>
      </c>
      <c r="AQ4237" s="31">
        <v>38</v>
      </c>
      <c r="AR4237">
        <f t="shared" si="133"/>
        <v>13.3</v>
      </c>
    </row>
    <row r="4238" spans="1:44" x14ac:dyDescent="0.25">
      <c r="A4238">
        <v>90426</v>
      </c>
      <c r="B4238">
        <v>1</v>
      </c>
      <c r="C4238" t="s">
        <v>56</v>
      </c>
      <c r="D4238" t="s">
        <v>81</v>
      </c>
      <c r="E4238">
        <v>12</v>
      </c>
      <c r="F4238">
        <v>6.22</v>
      </c>
      <c r="G4238">
        <v>15.2</v>
      </c>
      <c r="H4238" s="1">
        <v>44859</v>
      </c>
      <c r="I4238" s="20">
        <v>0</v>
      </c>
      <c r="J4238" s="47">
        <f>Table_Query_from_Mac10[[#This Row],[unit_price]]-(Table_Query_from_Mac10[[#This Row],[unit_price]]*(Table_Query_from_Mac10[[#This Row],[discount_pct]]/100))</f>
        <v>15.2</v>
      </c>
      <c r="K4238" s="47">
        <f>Table_Query_from_Mac10[[#This Row],[unit_cost]]</f>
        <v>6.22</v>
      </c>
      <c r="L4238" s="47">
        <f>Table_Query_from_Mac10[[#This Row],[Live-cost]]*(1+Table_Query_from_Mac10[[#This Row],[CogsIncreasebyTYPE]])</f>
        <v>6.22</v>
      </c>
      <c r="M4238" s="47">
        <f>Table_Query_from_Mac10[[#This Row],[Live-cost]]*Table_Query_from_Mac10[[#This Row],[qty_to_ship]]</f>
        <v>74.64</v>
      </c>
      <c r="N4238" s="47">
        <f>IF(Table_Query_from_Mac10[[#This Row],[item_no]]="KDA",-Table_Query_from_Mac10[[#This Row],[unit_price]],Table_Query_from_Mac10[[#This Row],[Net Unit]]*Table_Query_from_Mac10[[#This Row],[qty_to_ship]])</f>
        <v>182.39999999999998</v>
      </c>
      <c r="O4238" s="47">
        <f>SUMIFS(Summary!C:C,Summary!H:H,Table_Query_from_Mac10[[#This Row],[Juiceoc]])</f>
        <v>0</v>
      </c>
      <c r="P4238" s="47">
        <f>SUMIFS(Summary!D:D,Summary!H:H,Table_Query_from_Mac10[[#This Row],[Juiceoc]])</f>
        <v>0</v>
      </c>
      <c r="Q4238" s="47">
        <f>SUMIFS(Summary!E:E,Summary!H:H,Table_Query_from_Mac10[[#This Row],[Juiceoc]])</f>
        <v>0</v>
      </c>
      <c r="R4238" s="47">
        <f>Table_Query_from_Mac10[[#This Row],[Net Unit]]*(1+Table_Query_from_Mac10[[#This Row],[PriceIncreasebyType]])</f>
        <v>15.2</v>
      </c>
      <c r="S4238" s="47">
        <f>Table_Query_from_Mac10[[#This Row],[UnitPriceFuture]]*Table_Query_from_Mac10[[#This Row],[qtytoShipFuture]]</f>
        <v>182.39999999999998</v>
      </c>
      <c r="T4238" s="47">
        <f>ROUND(Table_Query_from_Mac10[[#This Row],[qty_to_ship]]*(1+Table_Query_from_Mac10[[#This Row],[VolumeIncreasebyType]]),0)</f>
        <v>12</v>
      </c>
      <c r="U4238" s="47">
        <f>Table_Query_from_Mac10[[#This Row],[qtytoShipFuture]]*Table_Query_from_Mac10[[#This Row],[Future-cost]]</f>
        <v>74.64</v>
      </c>
      <c r="V4238" s="47">
        <f>Table_Query_from_Mac10[[#This Row],[qtytoShipFuture]]-Table_Query_from_Mac10[[#This Row],[qty_to_ship]]</f>
        <v>0</v>
      </c>
      <c r="W4238" s="47">
        <f>Table_Query_from_Mac10[[#This Row],[UnitPriceFuture]]</f>
        <v>15.2</v>
      </c>
      <c r="X4238" s="47">
        <f>Table_Query_from_Mac10[[#This Row],[Unit Increase]]*Table_Query_from_Mac10[[#This Row],[UnitPriceFuture]]</f>
        <v>0</v>
      </c>
      <c r="Y4238" s="47">
        <f>Table_Query_from_Mac10[[#This Row],[Unit Increase]]*Table_Query_from_Mac10[[#This Row],[Future-cost]]</f>
        <v>0</v>
      </c>
      <c r="Z4238" s="47">
        <f>-(Table_Query_from_Mac10[[#This Row],[Incremental Sales]]+((Table_Query_from_Mac10[[#This Row],[Incremental Sales]]*-(SUM(Summary!$S$8:$S$9)))))*Summary!$S$18</f>
        <v>0</v>
      </c>
      <c r="AA4238" s="47">
        <f>IFERROR(Table_Query_from_Mac10[[#This Row],[Incremental Cost]]/Table_Query_from_Mac10[[#This Row],[Incremental Sales]],0)</f>
        <v>0</v>
      </c>
      <c r="AB4238" s="47">
        <f>IFERROR(Table_Query_from_Mac10[[#This Row],[TotalCostFuture]]/Table_Query_from_Mac10[[#This Row],[totalsalesFuture]],0)</f>
        <v>0.40921052631578952</v>
      </c>
      <c r="AN4238" s="30">
        <v>48</v>
      </c>
      <c r="AO4238">
        <f t="shared" si="132"/>
        <v>12</v>
      </c>
      <c r="AQ4238" s="30">
        <v>43.44</v>
      </c>
      <c r="AR4238">
        <f t="shared" si="133"/>
        <v>15.2</v>
      </c>
    </row>
    <row r="4239" spans="1:44" x14ac:dyDescent="0.25">
      <c r="A4239">
        <v>90426</v>
      </c>
      <c r="B4239">
        <v>2</v>
      </c>
      <c r="C4239" t="s">
        <v>56</v>
      </c>
      <c r="D4239" t="s">
        <v>81</v>
      </c>
      <c r="E4239">
        <v>8</v>
      </c>
      <c r="F4239">
        <v>7.48</v>
      </c>
      <c r="G4239">
        <v>18.54</v>
      </c>
      <c r="H4239" s="1">
        <v>44859</v>
      </c>
      <c r="I4239" s="20">
        <v>0</v>
      </c>
      <c r="J4239" s="47">
        <f>Table_Query_from_Mac10[[#This Row],[unit_price]]-(Table_Query_from_Mac10[[#This Row],[unit_price]]*(Table_Query_from_Mac10[[#This Row],[discount_pct]]/100))</f>
        <v>18.54</v>
      </c>
      <c r="K4239" s="47">
        <f>Table_Query_from_Mac10[[#This Row],[unit_cost]]</f>
        <v>7.48</v>
      </c>
      <c r="L4239" s="47">
        <f>Table_Query_from_Mac10[[#This Row],[Live-cost]]*(1+Table_Query_from_Mac10[[#This Row],[CogsIncreasebyTYPE]])</f>
        <v>7.48</v>
      </c>
      <c r="M4239" s="47">
        <f>Table_Query_from_Mac10[[#This Row],[Live-cost]]*Table_Query_from_Mac10[[#This Row],[qty_to_ship]]</f>
        <v>59.84</v>
      </c>
      <c r="N4239" s="47">
        <f>IF(Table_Query_from_Mac10[[#This Row],[item_no]]="KDA",-Table_Query_from_Mac10[[#This Row],[unit_price]],Table_Query_from_Mac10[[#This Row],[Net Unit]]*Table_Query_from_Mac10[[#This Row],[qty_to_ship]])</f>
        <v>148.32</v>
      </c>
      <c r="O4239" s="47">
        <f>SUMIFS(Summary!C:C,Summary!H:H,Table_Query_from_Mac10[[#This Row],[Juiceoc]])</f>
        <v>0</v>
      </c>
      <c r="P4239" s="47">
        <f>SUMIFS(Summary!D:D,Summary!H:H,Table_Query_from_Mac10[[#This Row],[Juiceoc]])</f>
        <v>0</v>
      </c>
      <c r="Q4239" s="47">
        <f>SUMIFS(Summary!E:E,Summary!H:H,Table_Query_from_Mac10[[#This Row],[Juiceoc]])</f>
        <v>0</v>
      </c>
      <c r="R4239" s="47">
        <f>Table_Query_from_Mac10[[#This Row],[Net Unit]]*(1+Table_Query_from_Mac10[[#This Row],[PriceIncreasebyType]])</f>
        <v>18.54</v>
      </c>
      <c r="S4239" s="47">
        <f>Table_Query_from_Mac10[[#This Row],[UnitPriceFuture]]*Table_Query_from_Mac10[[#This Row],[qtytoShipFuture]]</f>
        <v>148.32</v>
      </c>
      <c r="T4239" s="47">
        <f>ROUND(Table_Query_from_Mac10[[#This Row],[qty_to_ship]]*(1+Table_Query_from_Mac10[[#This Row],[VolumeIncreasebyType]]),0)</f>
        <v>8</v>
      </c>
      <c r="U4239" s="47">
        <f>Table_Query_from_Mac10[[#This Row],[qtytoShipFuture]]*Table_Query_from_Mac10[[#This Row],[Future-cost]]</f>
        <v>59.84</v>
      </c>
      <c r="V4239" s="47">
        <f>Table_Query_from_Mac10[[#This Row],[qtytoShipFuture]]-Table_Query_from_Mac10[[#This Row],[qty_to_ship]]</f>
        <v>0</v>
      </c>
      <c r="W4239" s="47">
        <f>Table_Query_from_Mac10[[#This Row],[UnitPriceFuture]]</f>
        <v>18.54</v>
      </c>
      <c r="X4239" s="47">
        <f>Table_Query_from_Mac10[[#This Row],[Unit Increase]]*Table_Query_from_Mac10[[#This Row],[UnitPriceFuture]]</f>
        <v>0</v>
      </c>
      <c r="Y4239" s="47">
        <f>Table_Query_from_Mac10[[#This Row],[Unit Increase]]*Table_Query_from_Mac10[[#This Row],[Future-cost]]</f>
        <v>0</v>
      </c>
      <c r="Z4239" s="47">
        <f>-(Table_Query_from_Mac10[[#This Row],[Incremental Sales]]+((Table_Query_from_Mac10[[#This Row],[Incremental Sales]]*-(SUM(Summary!$S$8:$S$9)))))*Summary!$S$18</f>
        <v>0</v>
      </c>
      <c r="AA4239" s="47">
        <f>IFERROR(Table_Query_from_Mac10[[#This Row],[Incremental Cost]]/Table_Query_from_Mac10[[#This Row],[Incremental Sales]],0)</f>
        <v>0</v>
      </c>
      <c r="AB4239" s="47">
        <f>IFERROR(Table_Query_from_Mac10[[#This Row],[TotalCostFuture]]/Table_Query_from_Mac10[[#This Row],[totalsalesFuture]],0)</f>
        <v>0.40345199568500545</v>
      </c>
      <c r="AN4239" s="31">
        <v>31</v>
      </c>
      <c r="AO4239">
        <f t="shared" si="132"/>
        <v>8</v>
      </c>
      <c r="AQ4239" s="31">
        <v>52.98</v>
      </c>
      <c r="AR4239">
        <f t="shared" si="133"/>
        <v>18.54</v>
      </c>
    </row>
    <row r="4240" spans="1:44" x14ac:dyDescent="0.25">
      <c r="A4240">
        <v>90426</v>
      </c>
      <c r="B4240">
        <v>3</v>
      </c>
      <c r="C4240" t="s">
        <v>56</v>
      </c>
      <c r="D4240" t="s">
        <v>81</v>
      </c>
      <c r="E4240">
        <v>5</v>
      </c>
      <c r="F4240">
        <v>10.36</v>
      </c>
      <c r="G4240">
        <v>26.45</v>
      </c>
      <c r="H4240" s="1">
        <v>44859</v>
      </c>
      <c r="I4240" s="20">
        <v>0</v>
      </c>
      <c r="J4240" s="47">
        <f>Table_Query_from_Mac10[[#This Row],[unit_price]]-(Table_Query_from_Mac10[[#This Row],[unit_price]]*(Table_Query_from_Mac10[[#This Row],[discount_pct]]/100))</f>
        <v>26.45</v>
      </c>
      <c r="K4240" s="47">
        <f>Table_Query_from_Mac10[[#This Row],[unit_cost]]</f>
        <v>10.36</v>
      </c>
      <c r="L4240" s="47">
        <f>Table_Query_from_Mac10[[#This Row],[Live-cost]]*(1+Table_Query_from_Mac10[[#This Row],[CogsIncreasebyTYPE]])</f>
        <v>10.36</v>
      </c>
      <c r="M4240" s="47">
        <f>Table_Query_from_Mac10[[#This Row],[Live-cost]]*Table_Query_from_Mac10[[#This Row],[qty_to_ship]]</f>
        <v>51.8</v>
      </c>
      <c r="N4240" s="47">
        <f>IF(Table_Query_from_Mac10[[#This Row],[item_no]]="KDA",-Table_Query_from_Mac10[[#This Row],[unit_price]],Table_Query_from_Mac10[[#This Row],[Net Unit]]*Table_Query_from_Mac10[[#This Row],[qty_to_ship]])</f>
        <v>132.25</v>
      </c>
      <c r="O4240" s="47">
        <f>SUMIFS(Summary!C:C,Summary!H:H,Table_Query_from_Mac10[[#This Row],[Juiceoc]])</f>
        <v>0</v>
      </c>
      <c r="P4240" s="47">
        <f>SUMIFS(Summary!D:D,Summary!H:H,Table_Query_from_Mac10[[#This Row],[Juiceoc]])</f>
        <v>0</v>
      </c>
      <c r="Q4240" s="47">
        <f>SUMIFS(Summary!E:E,Summary!H:H,Table_Query_from_Mac10[[#This Row],[Juiceoc]])</f>
        <v>0</v>
      </c>
      <c r="R4240" s="47">
        <f>Table_Query_from_Mac10[[#This Row],[Net Unit]]*(1+Table_Query_from_Mac10[[#This Row],[PriceIncreasebyType]])</f>
        <v>26.45</v>
      </c>
      <c r="S4240" s="47">
        <f>Table_Query_from_Mac10[[#This Row],[UnitPriceFuture]]*Table_Query_from_Mac10[[#This Row],[qtytoShipFuture]]</f>
        <v>132.25</v>
      </c>
      <c r="T4240" s="47">
        <f>ROUND(Table_Query_from_Mac10[[#This Row],[qty_to_ship]]*(1+Table_Query_from_Mac10[[#This Row],[VolumeIncreasebyType]]),0)</f>
        <v>5</v>
      </c>
      <c r="U4240" s="47">
        <f>Table_Query_from_Mac10[[#This Row],[qtytoShipFuture]]*Table_Query_from_Mac10[[#This Row],[Future-cost]]</f>
        <v>51.8</v>
      </c>
      <c r="V4240" s="47">
        <f>Table_Query_from_Mac10[[#This Row],[qtytoShipFuture]]-Table_Query_from_Mac10[[#This Row],[qty_to_ship]]</f>
        <v>0</v>
      </c>
      <c r="W4240" s="47">
        <f>Table_Query_from_Mac10[[#This Row],[UnitPriceFuture]]</f>
        <v>26.45</v>
      </c>
      <c r="X4240" s="47">
        <f>Table_Query_from_Mac10[[#This Row],[Unit Increase]]*Table_Query_from_Mac10[[#This Row],[UnitPriceFuture]]</f>
        <v>0</v>
      </c>
      <c r="Y4240" s="47">
        <f>Table_Query_from_Mac10[[#This Row],[Unit Increase]]*Table_Query_from_Mac10[[#This Row],[Future-cost]]</f>
        <v>0</v>
      </c>
      <c r="Z4240" s="47">
        <f>-(Table_Query_from_Mac10[[#This Row],[Incremental Sales]]+((Table_Query_from_Mac10[[#This Row],[Incremental Sales]]*-(SUM(Summary!$S$8:$S$9)))))*Summary!$S$18</f>
        <v>0</v>
      </c>
      <c r="AA4240" s="47">
        <f>IFERROR(Table_Query_from_Mac10[[#This Row],[Incremental Cost]]/Table_Query_from_Mac10[[#This Row],[Incremental Sales]],0)</f>
        <v>0</v>
      </c>
      <c r="AB4240" s="47">
        <f>IFERROR(Table_Query_from_Mac10[[#This Row],[TotalCostFuture]]/Table_Query_from_Mac10[[#This Row],[totalsalesFuture]],0)</f>
        <v>0.39168241965973533</v>
      </c>
      <c r="AN4240" s="30">
        <v>20</v>
      </c>
      <c r="AO4240">
        <f t="shared" si="132"/>
        <v>5</v>
      </c>
      <c r="AQ4240" s="30">
        <v>75.569999999999993</v>
      </c>
      <c r="AR4240">
        <f t="shared" si="133"/>
        <v>26.45</v>
      </c>
    </row>
    <row r="4241" spans="1:44" x14ac:dyDescent="0.25">
      <c r="A4241">
        <v>90426</v>
      </c>
      <c r="B4241">
        <v>4</v>
      </c>
      <c r="C4241" t="s">
        <v>55</v>
      </c>
      <c r="D4241" t="s">
        <v>81</v>
      </c>
      <c r="E4241">
        <v>3</v>
      </c>
      <c r="F4241">
        <v>1.23</v>
      </c>
      <c r="G4241">
        <v>3.8</v>
      </c>
      <c r="H4241" s="1">
        <v>44859</v>
      </c>
      <c r="I4241" s="20">
        <v>0</v>
      </c>
      <c r="J4241" s="47">
        <f>Table_Query_from_Mac10[[#This Row],[unit_price]]-(Table_Query_from_Mac10[[#This Row],[unit_price]]*(Table_Query_from_Mac10[[#This Row],[discount_pct]]/100))</f>
        <v>3.8</v>
      </c>
      <c r="K4241" s="47">
        <f>Table_Query_from_Mac10[[#This Row],[unit_cost]]</f>
        <v>1.23</v>
      </c>
      <c r="L4241" s="47">
        <f>Table_Query_from_Mac10[[#This Row],[Live-cost]]*(1+Table_Query_from_Mac10[[#This Row],[CogsIncreasebyTYPE]])</f>
        <v>1.23</v>
      </c>
      <c r="M4241" s="47">
        <f>Table_Query_from_Mac10[[#This Row],[Live-cost]]*Table_Query_from_Mac10[[#This Row],[qty_to_ship]]</f>
        <v>3.69</v>
      </c>
      <c r="N4241" s="47">
        <f>IF(Table_Query_from_Mac10[[#This Row],[item_no]]="KDA",-Table_Query_from_Mac10[[#This Row],[unit_price]],Table_Query_from_Mac10[[#This Row],[Net Unit]]*Table_Query_from_Mac10[[#This Row],[qty_to_ship]])</f>
        <v>11.399999999999999</v>
      </c>
      <c r="O4241" s="47">
        <f>SUMIFS(Summary!C:C,Summary!H:H,Table_Query_from_Mac10[[#This Row],[Juiceoc]])</f>
        <v>0</v>
      </c>
      <c r="P4241" s="47">
        <f>SUMIFS(Summary!D:D,Summary!H:H,Table_Query_from_Mac10[[#This Row],[Juiceoc]])</f>
        <v>0</v>
      </c>
      <c r="Q4241" s="47">
        <f>SUMIFS(Summary!E:E,Summary!H:H,Table_Query_from_Mac10[[#This Row],[Juiceoc]])</f>
        <v>0</v>
      </c>
      <c r="R4241" s="47">
        <f>Table_Query_from_Mac10[[#This Row],[Net Unit]]*(1+Table_Query_from_Mac10[[#This Row],[PriceIncreasebyType]])</f>
        <v>3.8</v>
      </c>
      <c r="S4241" s="47">
        <f>Table_Query_from_Mac10[[#This Row],[UnitPriceFuture]]*Table_Query_from_Mac10[[#This Row],[qtytoShipFuture]]</f>
        <v>11.399999999999999</v>
      </c>
      <c r="T4241" s="47">
        <f>ROUND(Table_Query_from_Mac10[[#This Row],[qty_to_ship]]*(1+Table_Query_from_Mac10[[#This Row],[VolumeIncreasebyType]]),0)</f>
        <v>3</v>
      </c>
      <c r="U4241" s="47">
        <f>Table_Query_from_Mac10[[#This Row],[qtytoShipFuture]]*Table_Query_from_Mac10[[#This Row],[Future-cost]]</f>
        <v>3.69</v>
      </c>
      <c r="V4241" s="47">
        <f>Table_Query_from_Mac10[[#This Row],[qtytoShipFuture]]-Table_Query_from_Mac10[[#This Row],[qty_to_ship]]</f>
        <v>0</v>
      </c>
      <c r="W4241" s="47">
        <f>Table_Query_from_Mac10[[#This Row],[UnitPriceFuture]]</f>
        <v>3.8</v>
      </c>
      <c r="X4241" s="47">
        <f>Table_Query_from_Mac10[[#This Row],[Unit Increase]]*Table_Query_from_Mac10[[#This Row],[UnitPriceFuture]]</f>
        <v>0</v>
      </c>
      <c r="Y4241" s="47">
        <f>Table_Query_from_Mac10[[#This Row],[Unit Increase]]*Table_Query_from_Mac10[[#This Row],[Future-cost]]</f>
        <v>0</v>
      </c>
      <c r="Z4241" s="47">
        <f>-(Table_Query_from_Mac10[[#This Row],[Incremental Sales]]+((Table_Query_from_Mac10[[#This Row],[Incremental Sales]]*-(SUM(Summary!$S$8:$S$9)))))*Summary!$S$18</f>
        <v>0</v>
      </c>
      <c r="AA4241" s="47">
        <f>IFERROR(Table_Query_from_Mac10[[#This Row],[Incremental Cost]]/Table_Query_from_Mac10[[#This Row],[Incremental Sales]],0)</f>
        <v>0</v>
      </c>
      <c r="AB4241" s="47">
        <f>IFERROR(Table_Query_from_Mac10[[#This Row],[TotalCostFuture]]/Table_Query_from_Mac10[[#This Row],[totalsalesFuture]],0)</f>
        <v>0.32368421052631585</v>
      </c>
      <c r="AN4241" s="31">
        <v>12</v>
      </c>
      <c r="AO4241">
        <f t="shared" si="132"/>
        <v>3</v>
      </c>
      <c r="AQ4241" s="31">
        <v>10.86</v>
      </c>
      <c r="AR4241">
        <f t="shared" si="133"/>
        <v>3.8</v>
      </c>
    </row>
    <row r="4242" spans="1:44" x14ac:dyDescent="0.25">
      <c r="A4242">
        <v>90426</v>
      </c>
      <c r="B4242">
        <v>5</v>
      </c>
      <c r="C4242" t="s">
        <v>55</v>
      </c>
      <c r="D4242" t="s">
        <v>81</v>
      </c>
      <c r="E4242">
        <v>12</v>
      </c>
      <c r="F4242">
        <v>3.33</v>
      </c>
      <c r="G4242">
        <v>7.75</v>
      </c>
      <c r="H4242" s="1">
        <v>44859</v>
      </c>
      <c r="I4242" s="20">
        <v>0</v>
      </c>
      <c r="J4242" s="47">
        <f>Table_Query_from_Mac10[[#This Row],[unit_price]]-(Table_Query_from_Mac10[[#This Row],[unit_price]]*(Table_Query_from_Mac10[[#This Row],[discount_pct]]/100))</f>
        <v>7.75</v>
      </c>
      <c r="K4242" s="47">
        <f>Table_Query_from_Mac10[[#This Row],[unit_cost]]</f>
        <v>3.33</v>
      </c>
      <c r="L4242" s="47">
        <f>Table_Query_from_Mac10[[#This Row],[Live-cost]]*(1+Table_Query_from_Mac10[[#This Row],[CogsIncreasebyTYPE]])</f>
        <v>3.33</v>
      </c>
      <c r="M4242" s="47">
        <f>Table_Query_from_Mac10[[#This Row],[Live-cost]]*Table_Query_from_Mac10[[#This Row],[qty_to_ship]]</f>
        <v>39.96</v>
      </c>
      <c r="N4242" s="47">
        <f>IF(Table_Query_from_Mac10[[#This Row],[item_no]]="KDA",-Table_Query_from_Mac10[[#This Row],[unit_price]],Table_Query_from_Mac10[[#This Row],[Net Unit]]*Table_Query_from_Mac10[[#This Row],[qty_to_ship]])</f>
        <v>93</v>
      </c>
      <c r="O4242" s="47">
        <f>SUMIFS(Summary!C:C,Summary!H:H,Table_Query_from_Mac10[[#This Row],[Juiceoc]])</f>
        <v>0</v>
      </c>
      <c r="P4242" s="47">
        <f>SUMIFS(Summary!D:D,Summary!H:H,Table_Query_from_Mac10[[#This Row],[Juiceoc]])</f>
        <v>0</v>
      </c>
      <c r="Q4242" s="47">
        <f>SUMIFS(Summary!E:E,Summary!H:H,Table_Query_from_Mac10[[#This Row],[Juiceoc]])</f>
        <v>0</v>
      </c>
      <c r="R4242" s="47">
        <f>Table_Query_from_Mac10[[#This Row],[Net Unit]]*(1+Table_Query_from_Mac10[[#This Row],[PriceIncreasebyType]])</f>
        <v>7.75</v>
      </c>
      <c r="S4242" s="47">
        <f>Table_Query_from_Mac10[[#This Row],[UnitPriceFuture]]*Table_Query_from_Mac10[[#This Row],[qtytoShipFuture]]</f>
        <v>93</v>
      </c>
      <c r="T4242" s="47">
        <f>ROUND(Table_Query_from_Mac10[[#This Row],[qty_to_ship]]*(1+Table_Query_from_Mac10[[#This Row],[VolumeIncreasebyType]]),0)</f>
        <v>12</v>
      </c>
      <c r="U4242" s="47">
        <f>Table_Query_from_Mac10[[#This Row],[qtytoShipFuture]]*Table_Query_from_Mac10[[#This Row],[Future-cost]]</f>
        <v>39.96</v>
      </c>
      <c r="V4242" s="47">
        <f>Table_Query_from_Mac10[[#This Row],[qtytoShipFuture]]-Table_Query_from_Mac10[[#This Row],[qty_to_ship]]</f>
        <v>0</v>
      </c>
      <c r="W4242" s="47">
        <f>Table_Query_from_Mac10[[#This Row],[UnitPriceFuture]]</f>
        <v>7.75</v>
      </c>
      <c r="X4242" s="47">
        <f>Table_Query_from_Mac10[[#This Row],[Unit Increase]]*Table_Query_from_Mac10[[#This Row],[UnitPriceFuture]]</f>
        <v>0</v>
      </c>
      <c r="Y4242" s="47">
        <f>Table_Query_from_Mac10[[#This Row],[Unit Increase]]*Table_Query_from_Mac10[[#This Row],[Future-cost]]</f>
        <v>0</v>
      </c>
      <c r="Z4242" s="47">
        <f>-(Table_Query_from_Mac10[[#This Row],[Incremental Sales]]+((Table_Query_from_Mac10[[#This Row],[Incremental Sales]]*-(SUM(Summary!$S$8:$S$9)))))*Summary!$S$18</f>
        <v>0</v>
      </c>
      <c r="AA4242" s="47">
        <f>IFERROR(Table_Query_from_Mac10[[#This Row],[Incremental Cost]]/Table_Query_from_Mac10[[#This Row],[Incremental Sales]],0)</f>
        <v>0</v>
      </c>
      <c r="AB4242" s="47">
        <f>IFERROR(Table_Query_from_Mac10[[#This Row],[TotalCostFuture]]/Table_Query_from_Mac10[[#This Row],[totalsalesFuture]],0)</f>
        <v>0.42967741935483872</v>
      </c>
      <c r="AN4242" s="30">
        <v>48</v>
      </c>
      <c r="AO4242">
        <f t="shared" si="132"/>
        <v>12</v>
      </c>
      <c r="AQ4242" s="30">
        <v>22.13</v>
      </c>
      <c r="AR4242">
        <f t="shared" si="133"/>
        <v>7.75</v>
      </c>
    </row>
    <row r="4243" spans="1:44" x14ac:dyDescent="0.25">
      <c r="A4243">
        <v>90426</v>
      </c>
      <c r="B4243">
        <v>6</v>
      </c>
      <c r="C4243" t="s">
        <v>55</v>
      </c>
      <c r="D4243" t="s">
        <v>81</v>
      </c>
      <c r="E4243">
        <v>25</v>
      </c>
      <c r="F4243">
        <v>1.59</v>
      </c>
      <c r="G4243">
        <v>5.77</v>
      </c>
      <c r="H4243" s="1">
        <v>44859</v>
      </c>
      <c r="I4243" s="20">
        <v>0</v>
      </c>
      <c r="J4243" s="47">
        <f>Table_Query_from_Mac10[[#This Row],[unit_price]]-(Table_Query_from_Mac10[[#This Row],[unit_price]]*(Table_Query_from_Mac10[[#This Row],[discount_pct]]/100))</f>
        <v>5.77</v>
      </c>
      <c r="K4243" s="47">
        <f>Table_Query_from_Mac10[[#This Row],[unit_cost]]</f>
        <v>1.59</v>
      </c>
      <c r="L4243" s="47">
        <f>Table_Query_from_Mac10[[#This Row],[Live-cost]]*(1+Table_Query_from_Mac10[[#This Row],[CogsIncreasebyTYPE]])</f>
        <v>1.59</v>
      </c>
      <c r="M4243" s="47">
        <f>Table_Query_from_Mac10[[#This Row],[Live-cost]]*Table_Query_from_Mac10[[#This Row],[qty_to_ship]]</f>
        <v>39.75</v>
      </c>
      <c r="N4243" s="47">
        <f>IF(Table_Query_from_Mac10[[#This Row],[item_no]]="KDA",-Table_Query_from_Mac10[[#This Row],[unit_price]],Table_Query_from_Mac10[[#This Row],[Net Unit]]*Table_Query_from_Mac10[[#This Row],[qty_to_ship]])</f>
        <v>144.25</v>
      </c>
      <c r="O4243" s="47">
        <f>SUMIFS(Summary!C:C,Summary!H:H,Table_Query_from_Mac10[[#This Row],[Juiceoc]])</f>
        <v>0</v>
      </c>
      <c r="P4243" s="47">
        <f>SUMIFS(Summary!D:D,Summary!H:H,Table_Query_from_Mac10[[#This Row],[Juiceoc]])</f>
        <v>0</v>
      </c>
      <c r="Q4243" s="47">
        <f>SUMIFS(Summary!E:E,Summary!H:H,Table_Query_from_Mac10[[#This Row],[Juiceoc]])</f>
        <v>0</v>
      </c>
      <c r="R4243" s="47">
        <f>Table_Query_from_Mac10[[#This Row],[Net Unit]]*(1+Table_Query_from_Mac10[[#This Row],[PriceIncreasebyType]])</f>
        <v>5.77</v>
      </c>
      <c r="S4243" s="47">
        <f>Table_Query_from_Mac10[[#This Row],[UnitPriceFuture]]*Table_Query_from_Mac10[[#This Row],[qtytoShipFuture]]</f>
        <v>144.25</v>
      </c>
      <c r="T4243" s="47">
        <f>ROUND(Table_Query_from_Mac10[[#This Row],[qty_to_ship]]*(1+Table_Query_from_Mac10[[#This Row],[VolumeIncreasebyType]]),0)</f>
        <v>25</v>
      </c>
      <c r="U4243" s="47">
        <f>Table_Query_from_Mac10[[#This Row],[qtytoShipFuture]]*Table_Query_from_Mac10[[#This Row],[Future-cost]]</f>
        <v>39.75</v>
      </c>
      <c r="V4243" s="47">
        <f>Table_Query_from_Mac10[[#This Row],[qtytoShipFuture]]-Table_Query_from_Mac10[[#This Row],[qty_to_ship]]</f>
        <v>0</v>
      </c>
      <c r="W4243" s="47">
        <f>Table_Query_from_Mac10[[#This Row],[UnitPriceFuture]]</f>
        <v>5.77</v>
      </c>
      <c r="X4243" s="47">
        <f>Table_Query_from_Mac10[[#This Row],[Unit Increase]]*Table_Query_from_Mac10[[#This Row],[UnitPriceFuture]]</f>
        <v>0</v>
      </c>
      <c r="Y4243" s="47">
        <f>Table_Query_from_Mac10[[#This Row],[Unit Increase]]*Table_Query_from_Mac10[[#This Row],[Future-cost]]</f>
        <v>0</v>
      </c>
      <c r="Z4243" s="47">
        <f>-(Table_Query_from_Mac10[[#This Row],[Incremental Sales]]+((Table_Query_from_Mac10[[#This Row],[Incremental Sales]]*-(SUM(Summary!$S$8:$S$9)))))*Summary!$S$18</f>
        <v>0</v>
      </c>
      <c r="AA4243" s="47">
        <f>IFERROR(Table_Query_from_Mac10[[#This Row],[Incremental Cost]]/Table_Query_from_Mac10[[#This Row],[Incremental Sales]],0)</f>
        <v>0</v>
      </c>
      <c r="AB4243" s="47">
        <f>IFERROR(Table_Query_from_Mac10[[#This Row],[TotalCostFuture]]/Table_Query_from_Mac10[[#This Row],[totalsalesFuture]],0)</f>
        <v>0.27556325823223571</v>
      </c>
      <c r="AN4243" s="31">
        <v>100</v>
      </c>
      <c r="AO4243">
        <f t="shared" si="132"/>
        <v>25</v>
      </c>
      <c r="AQ4243" s="31">
        <v>16.489999999999998</v>
      </c>
      <c r="AR4243">
        <f t="shared" si="133"/>
        <v>5.77</v>
      </c>
    </row>
    <row r="4244" spans="1:44" x14ac:dyDescent="0.25">
      <c r="A4244">
        <v>90426</v>
      </c>
      <c r="B4244">
        <v>7</v>
      </c>
      <c r="C4244" t="s">
        <v>56</v>
      </c>
      <c r="D4244" t="s">
        <v>81</v>
      </c>
      <c r="E4244">
        <v>44</v>
      </c>
      <c r="F4244">
        <v>4.1500000000000004</v>
      </c>
      <c r="G4244">
        <v>10.28</v>
      </c>
      <c r="H4244" s="1">
        <v>44859</v>
      </c>
      <c r="I4244" s="20">
        <v>0</v>
      </c>
      <c r="J4244" s="47">
        <f>Table_Query_from_Mac10[[#This Row],[unit_price]]-(Table_Query_from_Mac10[[#This Row],[unit_price]]*(Table_Query_from_Mac10[[#This Row],[discount_pct]]/100))</f>
        <v>10.28</v>
      </c>
      <c r="K4244" s="47">
        <f>Table_Query_from_Mac10[[#This Row],[unit_cost]]</f>
        <v>4.1500000000000004</v>
      </c>
      <c r="L4244" s="47">
        <f>Table_Query_from_Mac10[[#This Row],[Live-cost]]*(1+Table_Query_from_Mac10[[#This Row],[CogsIncreasebyTYPE]])</f>
        <v>4.1500000000000004</v>
      </c>
      <c r="M4244" s="47">
        <f>Table_Query_from_Mac10[[#This Row],[Live-cost]]*Table_Query_from_Mac10[[#This Row],[qty_to_ship]]</f>
        <v>182.60000000000002</v>
      </c>
      <c r="N4244" s="47">
        <f>IF(Table_Query_from_Mac10[[#This Row],[item_no]]="KDA",-Table_Query_from_Mac10[[#This Row],[unit_price]],Table_Query_from_Mac10[[#This Row],[Net Unit]]*Table_Query_from_Mac10[[#This Row],[qty_to_ship]])</f>
        <v>452.32</v>
      </c>
      <c r="O4244" s="47">
        <f>SUMIFS(Summary!C:C,Summary!H:H,Table_Query_from_Mac10[[#This Row],[Juiceoc]])</f>
        <v>0</v>
      </c>
      <c r="P4244" s="47">
        <f>SUMIFS(Summary!D:D,Summary!H:H,Table_Query_from_Mac10[[#This Row],[Juiceoc]])</f>
        <v>0</v>
      </c>
      <c r="Q4244" s="47">
        <f>SUMIFS(Summary!E:E,Summary!H:H,Table_Query_from_Mac10[[#This Row],[Juiceoc]])</f>
        <v>0</v>
      </c>
      <c r="R4244" s="47">
        <f>Table_Query_from_Mac10[[#This Row],[Net Unit]]*(1+Table_Query_from_Mac10[[#This Row],[PriceIncreasebyType]])</f>
        <v>10.28</v>
      </c>
      <c r="S4244" s="47">
        <f>Table_Query_from_Mac10[[#This Row],[UnitPriceFuture]]*Table_Query_from_Mac10[[#This Row],[qtytoShipFuture]]</f>
        <v>452.32</v>
      </c>
      <c r="T4244" s="47">
        <f>ROUND(Table_Query_from_Mac10[[#This Row],[qty_to_ship]]*(1+Table_Query_from_Mac10[[#This Row],[VolumeIncreasebyType]]),0)</f>
        <v>44</v>
      </c>
      <c r="U4244" s="47">
        <f>Table_Query_from_Mac10[[#This Row],[qtytoShipFuture]]*Table_Query_from_Mac10[[#This Row],[Future-cost]]</f>
        <v>182.60000000000002</v>
      </c>
      <c r="V4244" s="47">
        <f>Table_Query_from_Mac10[[#This Row],[qtytoShipFuture]]-Table_Query_from_Mac10[[#This Row],[qty_to_ship]]</f>
        <v>0</v>
      </c>
      <c r="W4244" s="47">
        <f>Table_Query_from_Mac10[[#This Row],[UnitPriceFuture]]</f>
        <v>10.28</v>
      </c>
      <c r="X4244" s="47">
        <f>Table_Query_from_Mac10[[#This Row],[Unit Increase]]*Table_Query_from_Mac10[[#This Row],[UnitPriceFuture]]</f>
        <v>0</v>
      </c>
      <c r="Y4244" s="47">
        <f>Table_Query_from_Mac10[[#This Row],[Unit Increase]]*Table_Query_from_Mac10[[#This Row],[Future-cost]]</f>
        <v>0</v>
      </c>
      <c r="Z4244" s="47">
        <f>-(Table_Query_from_Mac10[[#This Row],[Incremental Sales]]+((Table_Query_from_Mac10[[#This Row],[Incremental Sales]]*-(SUM(Summary!$S$8:$S$9)))))*Summary!$S$18</f>
        <v>0</v>
      </c>
      <c r="AA4244" s="47">
        <f>IFERROR(Table_Query_from_Mac10[[#This Row],[Incremental Cost]]/Table_Query_from_Mac10[[#This Row],[Incremental Sales]],0)</f>
        <v>0</v>
      </c>
      <c r="AB4244" s="47">
        <f>IFERROR(Table_Query_from_Mac10[[#This Row],[TotalCostFuture]]/Table_Query_from_Mac10[[#This Row],[totalsalesFuture]],0)</f>
        <v>0.40369649805447477</v>
      </c>
      <c r="AN4244" s="30">
        <v>176</v>
      </c>
      <c r="AO4244">
        <f t="shared" si="132"/>
        <v>44</v>
      </c>
      <c r="AQ4244" s="30">
        <v>29.38</v>
      </c>
      <c r="AR4244">
        <f t="shared" si="133"/>
        <v>10.28</v>
      </c>
    </row>
    <row r="4245" spans="1:44" x14ac:dyDescent="0.25">
      <c r="A4245">
        <v>90426</v>
      </c>
      <c r="B4245">
        <v>8</v>
      </c>
      <c r="C4245" t="s">
        <v>56</v>
      </c>
      <c r="D4245" t="s">
        <v>81</v>
      </c>
      <c r="E4245">
        <v>14</v>
      </c>
      <c r="F4245">
        <v>5.07</v>
      </c>
      <c r="G4245">
        <v>12</v>
      </c>
      <c r="H4245" s="1">
        <v>44859</v>
      </c>
      <c r="I4245" s="20">
        <v>0</v>
      </c>
      <c r="J4245" s="47">
        <f>Table_Query_from_Mac10[[#This Row],[unit_price]]-(Table_Query_from_Mac10[[#This Row],[unit_price]]*(Table_Query_from_Mac10[[#This Row],[discount_pct]]/100))</f>
        <v>12</v>
      </c>
      <c r="K4245" s="47">
        <f>Table_Query_from_Mac10[[#This Row],[unit_cost]]</f>
        <v>5.07</v>
      </c>
      <c r="L4245" s="47">
        <f>Table_Query_from_Mac10[[#This Row],[Live-cost]]*(1+Table_Query_from_Mac10[[#This Row],[CogsIncreasebyTYPE]])</f>
        <v>5.07</v>
      </c>
      <c r="M4245" s="47">
        <f>Table_Query_from_Mac10[[#This Row],[Live-cost]]*Table_Query_from_Mac10[[#This Row],[qty_to_ship]]</f>
        <v>70.98</v>
      </c>
      <c r="N4245" s="47">
        <f>IF(Table_Query_from_Mac10[[#This Row],[item_no]]="KDA",-Table_Query_from_Mac10[[#This Row],[unit_price]],Table_Query_from_Mac10[[#This Row],[Net Unit]]*Table_Query_from_Mac10[[#This Row],[qty_to_ship]])</f>
        <v>168</v>
      </c>
      <c r="O4245" s="47">
        <f>SUMIFS(Summary!C:C,Summary!H:H,Table_Query_from_Mac10[[#This Row],[Juiceoc]])</f>
        <v>0</v>
      </c>
      <c r="P4245" s="47">
        <f>SUMIFS(Summary!D:D,Summary!H:H,Table_Query_from_Mac10[[#This Row],[Juiceoc]])</f>
        <v>0</v>
      </c>
      <c r="Q4245" s="47">
        <f>SUMIFS(Summary!E:E,Summary!H:H,Table_Query_from_Mac10[[#This Row],[Juiceoc]])</f>
        <v>0</v>
      </c>
      <c r="R4245" s="47">
        <f>Table_Query_from_Mac10[[#This Row],[Net Unit]]*(1+Table_Query_from_Mac10[[#This Row],[PriceIncreasebyType]])</f>
        <v>12</v>
      </c>
      <c r="S4245" s="47">
        <f>Table_Query_from_Mac10[[#This Row],[UnitPriceFuture]]*Table_Query_from_Mac10[[#This Row],[qtytoShipFuture]]</f>
        <v>168</v>
      </c>
      <c r="T4245" s="47">
        <f>ROUND(Table_Query_from_Mac10[[#This Row],[qty_to_ship]]*(1+Table_Query_from_Mac10[[#This Row],[VolumeIncreasebyType]]),0)</f>
        <v>14</v>
      </c>
      <c r="U4245" s="47">
        <f>Table_Query_from_Mac10[[#This Row],[qtytoShipFuture]]*Table_Query_from_Mac10[[#This Row],[Future-cost]]</f>
        <v>70.98</v>
      </c>
      <c r="V4245" s="47">
        <f>Table_Query_from_Mac10[[#This Row],[qtytoShipFuture]]-Table_Query_from_Mac10[[#This Row],[qty_to_ship]]</f>
        <v>0</v>
      </c>
      <c r="W4245" s="47">
        <f>Table_Query_from_Mac10[[#This Row],[UnitPriceFuture]]</f>
        <v>12</v>
      </c>
      <c r="X4245" s="47">
        <f>Table_Query_from_Mac10[[#This Row],[Unit Increase]]*Table_Query_from_Mac10[[#This Row],[UnitPriceFuture]]</f>
        <v>0</v>
      </c>
      <c r="Y4245" s="47">
        <f>Table_Query_from_Mac10[[#This Row],[Unit Increase]]*Table_Query_from_Mac10[[#This Row],[Future-cost]]</f>
        <v>0</v>
      </c>
      <c r="Z4245" s="47">
        <f>-(Table_Query_from_Mac10[[#This Row],[Incremental Sales]]+((Table_Query_from_Mac10[[#This Row],[Incremental Sales]]*-(SUM(Summary!$S$8:$S$9)))))*Summary!$S$18</f>
        <v>0</v>
      </c>
      <c r="AA4245" s="47">
        <f>IFERROR(Table_Query_from_Mac10[[#This Row],[Incremental Cost]]/Table_Query_from_Mac10[[#This Row],[Incremental Sales]],0)</f>
        <v>0</v>
      </c>
      <c r="AB4245" s="47">
        <f>IFERROR(Table_Query_from_Mac10[[#This Row],[TotalCostFuture]]/Table_Query_from_Mac10[[#This Row],[totalsalesFuture]],0)</f>
        <v>0.42250000000000004</v>
      </c>
      <c r="AN4245" s="31">
        <v>54</v>
      </c>
      <c r="AO4245">
        <f t="shared" si="132"/>
        <v>14</v>
      </c>
      <c r="AQ4245" s="31">
        <v>34.28</v>
      </c>
      <c r="AR4245">
        <f t="shared" si="133"/>
        <v>12</v>
      </c>
    </row>
    <row r="4246" spans="1:44" x14ac:dyDescent="0.25">
      <c r="A4246">
        <v>90426</v>
      </c>
      <c r="B4246">
        <v>9</v>
      </c>
      <c r="C4246" t="s">
        <v>55</v>
      </c>
      <c r="D4246" t="s">
        <v>81</v>
      </c>
      <c r="E4246">
        <v>35</v>
      </c>
      <c r="F4246">
        <v>8.57</v>
      </c>
      <c r="G4246">
        <v>20.83</v>
      </c>
      <c r="H4246" s="1">
        <v>44859</v>
      </c>
      <c r="I4246" s="20">
        <v>0</v>
      </c>
      <c r="J4246" s="47">
        <f>Table_Query_from_Mac10[[#This Row],[unit_price]]-(Table_Query_from_Mac10[[#This Row],[unit_price]]*(Table_Query_from_Mac10[[#This Row],[discount_pct]]/100))</f>
        <v>20.83</v>
      </c>
      <c r="K4246" s="47">
        <f>Table_Query_from_Mac10[[#This Row],[unit_cost]]</f>
        <v>8.57</v>
      </c>
      <c r="L4246" s="47">
        <f>Table_Query_from_Mac10[[#This Row],[Live-cost]]*(1+Table_Query_from_Mac10[[#This Row],[CogsIncreasebyTYPE]])</f>
        <v>8.57</v>
      </c>
      <c r="M4246" s="47">
        <f>Table_Query_from_Mac10[[#This Row],[Live-cost]]*Table_Query_from_Mac10[[#This Row],[qty_to_ship]]</f>
        <v>299.95</v>
      </c>
      <c r="N4246" s="47">
        <f>IF(Table_Query_from_Mac10[[#This Row],[item_no]]="KDA",-Table_Query_from_Mac10[[#This Row],[unit_price]],Table_Query_from_Mac10[[#This Row],[Net Unit]]*Table_Query_from_Mac10[[#This Row],[qty_to_ship]])</f>
        <v>729.05</v>
      </c>
      <c r="O4246" s="47">
        <f>SUMIFS(Summary!C:C,Summary!H:H,Table_Query_from_Mac10[[#This Row],[Juiceoc]])</f>
        <v>0</v>
      </c>
      <c r="P4246" s="47">
        <f>SUMIFS(Summary!D:D,Summary!H:H,Table_Query_from_Mac10[[#This Row],[Juiceoc]])</f>
        <v>0</v>
      </c>
      <c r="Q4246" s="47">
        <f>SUMIFS(Summary!E:E,Summary!H:H,Table_Query_from_Mac10[[#This Row],[Juiceoc]])</f>
        <v>0</v>
      </c>
      <c r="R4246" s="47">
        <f>Table_Query_from_Mac10[[#This Row],[Net Unit]]*(1+Table_Query_from_Mac10[[#This Row],[PriceIncreasebyType]])</f>
        <v>20.83</v>
      </c>
      <c r="S4246" s="47">
        <f>Table_Query_from_Mac10[[#This Row],[UnitPriceFuture]]*Table_Query_from_Mac10[[#This Row],[qtytoShipFuture]]</f>
        <v>729.05</v>
      </c>
      <c r="T4246" s="47">
        <f>ROUND(Table_Query_from_Mac10[[#This Row],[qty_to_ship]]*(1+Table_Query_from_Mac10[[#This Row],[VolumeIncreasebyType]]),0)</f>
        <v>35</v>
      </c>
      <c r="U4246" s="47">
        <f>Table_Query_from_Mac10[[#This Row],[qtytoShipFuture]]*Table_Query_from_Mac10[[#This Row],[Future-cost]]</f>
        <v>299.95</v>
      </c>
      <c r="V4246" s="47">
        <f>Table_Query_from_Mac10[[#This Row],[qtytoShipFuture]]-Table_Query_from_Mac10[[#This Row],[qty_to_ship]]</f>
        <v>0</v>
      </c>
      <c r="W4246" s="47">
        <f>Table_Query_from_Mac10[[#This Row],[UnitPriceFuture]]</f>
        <v>20.83</v>
      </c>
      <c r="X4246" s="47">
        <f>Table_Query_from_Mac10[[#This Row],[Unit Increase]]*Table_Query_from_Mac10[[#This Row],[UnitPriceFuture]]</f>
        <v>0</v>
      </c>
      <c r="Y4246" s="47">
        <f>Table_Query_from_Mac10[[#This Row],[Unit Increase]]*Table_Query_from_Mac10[[#This Row],[Future-cost]]</f>
        <v>0</v>
      </c>
      <c r="Z4246" s="47">
        <f>-(Table_Query_from_Mac10[[#This Row],[Incremental Sales]]+((Table_Query_from_Mac10[[#This Row],[Incremental Sales]]*-(SUM(Summary!$S$8:$S$9)))))*Summary!$S$18</f>
        <v>0</v>
      </c>
      <c r="AA4246" s="47">
        <f>IFERROR(Table_Query_from_Mac10[[#This Row],[Incremental Cost]]/Table_Query_from_Mac10[[#This Row],[Incremental Sales]],0)</f>
        <v>0</v>
      </c>
      <c r="AB4246" s="47">
        <f>IFERROR(Table_Query_from_Mac10[[#This Row],[TotalCostFuture]]/Table_Query_from_Mac10[[#This Row],[totalsalesFuture]],0)</f>
        <v>0.41142582813250123</v>
      </c>
      <c r="AN4246" s="30">
        <v>140</v>
      </c>
      <c r="AO4246">
        <f t="shared" si="132"/>
        <v>35</v>
      </c>
      <c r="AQ4246" s="30">
        <v>59.52</v>
      </c>
      <c r="AR4246">
        <f t="shared" si="133"/>
        <v>20.83</v>
      </c>
    </row>
    <row r="4247" spans="1:44" x14ac:dyDescent="0.25">
      <c r="A4247">
        <v>90426</v>
      </c>
      <c r="B4247">
        <v>10</v>
      </c>
      <c r="C4247" t="s">
        <v>55</v>
      </c>
      <c r="D4247" t="s">
        <v>81</v>
      </c>
      <c r="E4247">
        <v>15</v>
      </c>
      <c r="F4247">
        <v>9.85</v>
      </c>
      <c r="G4247">
        <v>25.68</v>
      </c>
      <c r="H4247" s="1">
        <v>44859</v>
      </c>
      <c r="I4247" s="20">
        <v>0</v>
      </c>
      <c r="J4247" s="47">
        <f>Table_Query_from_Mac10[[#This Row],[unit_price]]-(Table_Query_from_Mac10[[#This Row],[unit_price]]*(Table_Query_from_Mac10[[#This Row],[discount_pct]]/100))</f>
        <v>25.68</v>
      </c>
      <c r="K4247" s="47">
        <f>Table_Query_from_Mac10[[#This Row],[unit_cost]]</f>
        <v>9.85</v>
      </c>
      <c r="L4247" s="47">
        <f>Table_Query_from_Mac10[[#This Row],[Live-cost]]*(1+Table_Query_from_Mac10[[#This Row],[CogsIncreasebyTYPE]])</f>
        <v>9.85</v>
      </c>
      <c r="M4247" s="47">
        <f>Table_Query_from_Mac10[[#This Row],[Live-cost]]*Table_Query_from_Mac10[[#This Row],[qty_to_ship]]</f>
        <v>147.75</v>
      </c>
      <c r="N4247" s="47">
        <f>IF(Table_Query_from_Mac10[[#This Row],[item_no]]="KDA",-Table_Query_from_Mac10[[#This Row],[unit_price]],Table_Query_from_Mac10[[#This Row],[Net Unit]]*Table_Query_from_Mac10[[#This Row],[qty_to_ship]])</f>
        <v>385.2</v>
      </c>
      <c r="O4247" s="47">
        <f>SUMIFS(Summary!C:C,Summary!H:H,Table_Query_from_Mac10[[#This Row],[Juiceoc]])</f>
        <v>0</v>
      </c>
      <c r="P4247" s="47">
        <f>SUMIFS(Summary!D:D,Summary!H:H,Table_Query_from_Mac10[[#This Row],[Juiceoc]])</f>
        <v>0</v>
      </c>
      <c r="Q4247" s="47">
        <f>SUMIFS(Summary!E:E,Summary!H:H,Table_Query_from_Mac10[[#This Row],[Juiceoc]])</f>
        <v>0</v>
      </c>
      <c r="R4247" s="47">
        <f>Table_Query_from_Mac10[[#This Row],[Net Unit]]*(1+Table_Query_from_Mac10[[#This Row],[PriceIncreasebyType]])</f>
        <v>25.68</v>
      </c>
      <c r="S4247" s="47">
        <f>Table_Query_from_Mac10[[#This Row],[UnitPriceFuture]]*Table_Query_from_Mac10[[#This Row],[qtytoShipFuture]]</f>
        <v>385.2</v>
      </c>
      <c r="T4247" s="47">
        <f>ROUND(Table_Query_from_Mac10[[#This Row],[qty_to_ship]]*(1+Table_Query_from_Mac10[[#This Row],[VolumeIncreasebyType]]),0)</f>
        <v>15</v>
      </c>
      <c r="U4247" s="47">
        <f>Table_Query_from_Mac10[[#This Row],[qtytoShipFuture]]*Table_Query_from_Mac10[[#This Row],[Future-cost]]</f>
        <v>147.75</v>
      </c>
      <c r="V4247" s="47">
        <f>Table_Query_from_Mac10[[#This Row],[qtytoShipFuture]]-Table_Query_from_Mac10[[#This Row],[qty_to_ship]]</f>
        <v>0</v>
      </c>
      <c r="W4247" s="47">
        <f>Table_Query_from_Mac10[[#This Row],[UnitPriceFuture]]</f>
        <v>25.68</v>
      </c>
      <c r="X4247" s="47">
        <f>Table_Query_from_Mac10[[#This Row],[Unit Increase]]*Table_Query_from_Mac10[[#This Row],[UnitPriceFuture]]</f>
        <v>0</v>
      </c>
      <c r="Y4247" s="47">
        <f>Table_Query_from_Mac10[[#This Row],[Unit Increase]]*Table_Query_from_Mac10[[#This Row],[Future-cost]]</f>
        <v>0</v>
      </c>
      <c r="Z4247" s="47">
        <f>-(Table_Query_from_Mac10[[#This Row],[Incremental Sales]]+((Table_Query_from_Mac10[[#This Row],[Incremental Sales]]*-(SUM(Summary!$S$8:$S$9)))))*Summary!$S$18</f>
        <v>0</v>
      </c>
      <c r="AA4247" s="47">
        <f>IFERROR(Table_Query_from_Mac10[[#This Row],[Incremental Cost]]/Table_Query_from_Mac10[[#This Row],[Incremental Sales]],0)</f>
        <v>0</v>
      </c>
      <c r="AB4247" s="47">
        <f>IFERROR(Table_Query_from_Mac10[[#This Row],[TotalCostFuture]]/Table_Query_from_Mac10[[#This Row],[totalsalesFuture]],0)</f>
        <v>0.38356697819314645</v>
      </c>
      <c r="AN4247" s="31">
        <v>60</v>
      </c>
      <c r="AO4247">
        <f t="shared" si="132"/>
        <v>15</v>
      </c>
      <c r="AQ4247" s="31">
        <v>73.37</v>
      </c>
      <c r="AR4247">
        <f t="shared" si="133"/>
        <v>25.68</v>
      </c>
    </row>
    <row r="4248" spans="1:44" x14ac:dyDescent="0.25">
      <c r="A4248">
        <v>90426</v>
      </c>
      <c r="B4248">
        <v>11</v>
      </c>
      <c r="C4248" t="s">
        <v>55</v>
      </c>
      <c r="D4248" t="s">
        <v>81</v>
      </c>
      <c r="E4248">
        <v>27</v>
      </c>
      <c r="F4248">
        <v>11.49</v>
      </c>
      <c r="G4248">
        <v>30.28</v>
      </c>
      <c r="H4248" s="1">
        <v>44859</v>
      </c>
      <c r="I4248" s="20">
        <v>0</v>
      </c>
      <c r="J4248" s="47">
        <f>Table_Query_from_Mac10[[#This Row],[unit_price]]-(Table_Query_from_Mac10[[#This Row],[unit_price]]*(Table_Query_from_Mac10[[#This Row],[discount_pct]]/100))</f>
        <v>30.28</v>
      </c>
      <c r="K4248" s="47">
        <f>Table_Query_from_Mac10[[#This Row],[unit_cost]]</f>
        <v>11.49</v>
      </c>
      <c r="L4248" s="47">
        <f>Table_Query_from_Mac10[[#This Row],[Live-cost]]*(1+Table_Query_from_Mac10[[#This Row],[CogsIncreasebyTYPE]])</f>
        <v>11.49</v>
      </c>
      <c r="M4248" s="47">
        <f>Table_Query_from_Mac10[[#This Row],[Live-cost]]*Table_Query_from_Mac10[[#This Row],[qty_to_ship]]</f>
        <v>310.23</v>
      </c>
      <c r="N4248" s="47">
        <f>IF(Table_Query_from_Mac10[[#This Row],[item_no]]="KDA",-Table_Query_from_Mac10[[#This Row],[unit_price]],Table_Query_from_Mac10[[#This Row],[Net Unit]]*Table_Query_from_Mac10[[#This Row],[qty_to_ship]])</f>
        <v>817.56000000000006</v>
      </c>
      <c r="O4248" s="47">
        <f>SUMIFS(Summary!C:C,Summary!H:H,Table_Query_from_Mac10[[#This Row],[Juiceoc]])</f>
        <v>0</v>
      </c>
      <c r="P4248" s="47">
        <f>SUMIFS(Summary!D:D,Summary!H:H,Table_Query_from_Mac10[[#This Row],[Juiceoc]])</f>
        <v>0</v>
      </c>
      <c r="Q4248" s="47">
        <f>SUMIFS(Summary!E:E,Summary!H:H,Table_Query_from_Mac10[[#This Row],[Juiceoc]])</f>
        <v>0</v>
      </c>
      <c r="R4248" s="47">
        <f>Table_Query_from_Mac10[[#This Row],[Net Unit]]*(1+Table_Query_from_Mac10[[#This Row],[PriceIncreasebyType]])</f>
        <v>30.28</v>
      </c>
      <c r="S4248" s="47">
        <f>Table_Query_from_Mac10[[#This Row],[UnitPriceFuture]]*Table_Query_from_Mac10[[#This Row],[qtytoShipFuture]]</f>
        <v>817.56000000000006</v>
      </c>
      <c r="T4248" s="47">
        <f>ROUND(Table_Query_from_Mac10[[#This Row],[qty_to_ship]]*(1+Table_Query_from_Mac10[[#This Row],[VolumeIncreasebyType]]),0)</f>
        <v>27</v>
      </c>
      <c r="U4248" s="47">
        <f>Table_Query_from_Mac10[[#This Row],[qtytoShipFuture]]*Table_Query_from_Mac10[[#This Row],[Future-cost]]</f>
        <v>310.23</v>
      </c>
      <c r="V4248" s="47">
        <f>Table_Query_from_Mac10[[#This Row],[qtytoShipFuture]]-Table_Query_from_Mac10[[#This Row],[qty_to_ship]]</f>
        <v>0</v>
      </c>
      <c r="W4248" s="47">
        <f>Table_Query_from_Mac10[[#This Row],[UnitPriceFuture]]</f>
        <v>30.28</v>
      </c>
      <c r="X4248" s="47">
        <f>Table_Query_from_Mac10[[#This Row],[Unit Increase]]*Table_Query_from_Mac10[[#This Row],[UnitPriceFuture]]</f>
        <v>0</v>
      </c>
      <c r="Y4248" s="47">
        <f>Table_Query_from_Mac10[[#This Row],[Unit Increase]]*Table_Query_from_Mac10[[#This Row],[Future-cost]]</f>
        <v>0</v>
      </c>
      <c r="Z4248" s="47">
        <f>-(Table_Query_from_Mac10[[#This Row],[Incremental Sales]]+((Table_Query_from_Mac10[[#This Row],[Incremental Sales]]*-(SUM(Summary!$S$8:$S$9)))))*Summary!$S$18</f>
        <v>0</v>
      </c>
      <c r="AA4248" s="47">
        <f>IFERROR(Table_Query_from_Mac10[[#This Row],[Incremental Cost]]/Table_Query_from_Mac10[[#This Row],[Incremental Sales]],0)</f>
        <v>0</v>
      </c>
      <c r="AB4248" s="47">
        <f>IFERROR(Table_Query_from_Mac10[[#This Row],[TotalCostFuture]]/Table_Query_from_Mac10[[#This Row],[totalsalesFuture]],0)</f>
        <v>0.3794583883751651</v>
      </c>
      <c r="AN4248" s="30">
        <v>105</v>
      </c>
      <c r="AO4248">
        <f t="shared" si="132"/>
        <v>27</v>
      </c>
      <c r="AQ4248" s="30">
        <v>86.5</v>
      </c>
      <c r="AR4248">
        <f t="shared" si="133"/>
        <v>30.28</v>
      </c>
    </row>
    <row r="4249" spans="1:44" x14ac:dyDescent="0.25">
      <c r="A4249">
        <v>90426</v>
      </c>
      <c r="B4249">
        <v>12</v>
      </c>
      <c r="C4249" t="s">
        <v>55</v>
      </c>
      <c r="D4249" t="s">
        <v>81</v>
      </c>
      <c r="E4249">
        <v>6</v>
      </c>
      <c r="F4249">
        <v>13.57</v>
      </c>
      <c r="G4249">
        <v>36.270000000000003</v>
      </c>
      <c r="H4249" s="1">
        <v>44859</v>
      </c>
      <c r="I4249" s="20">
        <v>0</v>
      </c>
      <c r="J4249" s="47">
        <f>Table_Query_from_Mac10[[#This Row],[unit_price]]-(Table_Query_from_Mac10[[#This Row],[unit_price]]*(Table_Query_from_Mac10[[#This Row],[discount_pct]]/100))</f>
        <v>36.270000000000003</v>
      </c>
      <c r="K4249" s="47">
        <f>Table_Query_from_Mac10[[#This Row],[unit_cost]]</f>
        <v>13.57</v>
      </c>
      <c r="L4249" s="47">
        <f>Table_Query_from_Mac10[[#This Row],[Live-cost]]*(1+Table_Query_from_Mac10[[#This Row],[CogsIncreasebyTYPE]])</f>
        <v>13.57</v>
      </c>
      <c r="M4249" s="47">
        <f>Table_Query_from_Mac10[[#This Row],[Live-cost]]*Table_Query_from_Mac10[[#This Row],[qty_to_ship]]</f>
        <v>81.42</v>
      </c>
      <c r="N4249" s="47">
        <f>IF(Table_Query_from_Mac10[[#This Row],[item_no]]="KDA",-Table_Query_from_Mac10[[#This Row],[unit_price]],Table_Query_from_Mac10[[#This Row],[Net Unit]]*Table_Query_from_Mac10[[#This Row],[qty_to_ship]])</f>
        <v>217.62</v>
      </c>
      <c r="O4249" s="47">
        <f>SUMIFS(Summary!C:C,Summary!H:H,Table_Query_from_Mac10[[#This Row],[Juiceoc]])</f>
        <v>0</v>
      </c>
      <c r="P4249" s="47">
        <f>SUMIFS(Summary!D:D,Summary!H:H,Table_Query_from_Mac10[[#This Row],[Juiceoc]])</f>
        <v>0</v>
      </c>
      <c r="Q4249" s="47">
        <f>SUMIFS(Summary!E:E,Summary!H:H,Table_Query_from_Mac10[[#This Row],[Juiceoc]])</f>
        <v>0</v>
      </c>
      <c r="R4249" s="47">
        <f>Table_Query_from_Mac10[[#This Row],[Net Unit]]*(1+Table_Query_from_Mac10[[#This Row],[PriceIncreasebyType]])</f>
        <v>36.270000000000003</v>
      </c>
      <c r="S4249" s="47">
        <f>Table_Query_from_Mac10[[#This Row],[UnitPriceFuture]]*Table_Query_from_Mac10[[#This Row],[qtytoShipFuture]]</f>
        <v>217.62</v>
      </c>
      <c r="T4249" s="47">
        <f>ROUND(Table_Query_from_Mac10[[#This Row],[qty_to_ship]]*(1+Table_Query_from_Mac10[[#This Row],[VolumeIncreasebyType]]),0)</f>
        <v>6</v>
      </c>
      <c r="U4249" s="47">
        <f>Table_Query_from_Mac10[[#This Row],[qtytoShipFuture]]*Table_Query_from_Mac10[[#This Row],[Future-cost]]</f>
        <v>81.42</v>
      </c>
      <c r="V4249" s="47">
        <f>Table_Query_from_Mac10[[#This Row],[qtytoShipFuture]]-Table_Query_from_Mac10[[#This Row],[qty_to_ship]]</f>
        <v>0</v>
      </c>
      <c r="W4249" s="47">
        <f>Table_Query_from_Mac10[[#This Row],[UnitPriceFuture]]</f>
        <v>36.270000000000003</v>
      </c>
      <c r="X4249" s="47">
        <f>Table_Query_from_Mac10[[#This Row],[Unit Increase]]*Table_Query_from_Mac10[[#This Row],[UnitPriceFuture]]</f>
        <v>0</v>
      </c>
      <c r="Y4249" s="47">
        <f>Table_Query_from_Mac10[[#This Row],[Unit Increase]]*Table_Query_from_Mac10[[#This Row],[Future-cost]]</f>
        <v>0</v>
      </c>
      <c r="Z4249" s="47">
        <f>-(Table_Query_from_Mac10[[#This Row],[Incremental Sales]]+((Table_Query_from_Mac10[[#This Row],[Incremental Sales]]*-(SUM(Summary!$S$8:$S$9)))))*Summary!$S$18</f>
        <v>0</v>
      </c>
      <c r="AA4249" s="47">
        <f>IFERROR(Table_Query_from_Mac10[[#This Row],[Incremental Cost]]/Table_Query_from_Mac10[[#This Row],[Incremental Sales]],0)</f>
        <v>0</v>
      </c>
      <c r="AB4249" s="47">
        <f>IFERROR(Table_Query_from_Mac10[[#This Row],[TotalCostFuture]]/Table_Query_from_Mac10[[#This Row],[totalsalesFuture]],0)</f>
        <v>0.37413840639647089</v>
      </c>
      <c r="AN4249" s="31">
        <v>24</v>
      </c>
      <c r="AO4249">
        <f t="shared" si="132"/>
        <v>6</v>
      </c>
      <c r="AQ4249" s="31">
        <v>103.64</v>
      </c>
      <c r="AR4249">
        <f t="shared" si="133"/>
        <v>36.270000000000003</v>
      </c>
    </row>
    <row r="4250" spans="1:44" x14ac:dyDescent="0.25">
      <c r="A4250">
        <v>90426</v>
      </c>
      <c r="B4250">
        <v>13</v>
      </c>
      <c r="C4250" t="s">
        <v>56</v>
      </c>
      <c r="D4250" t="s">
        <v>81</v>
      </c>
      <c r="E4250">
        <v>6</v>
      </c>
      <c r="F4250">
        <v>15.38</v>
      </c>
      <c r="G4250">
        <v>42.8</v>
      </c>
      <c r="H4250" s="1">
        <v>44859</v>
      </c>
      <c r="I4250" s="20">
        <v>0</v>
      </c>
      <c r="J4250" s="47">
        <f>Table_Query_from_Mac10[[#This Row],[unit_price]]-(Table_Query_from_Mac10[[#This Row],[unit_price]]*(Table_Query_from_Mac10[[#This Row],[discount_pct]]/100))</f>
        <v>42.8</v>
      </c>
      <c r="K4250" s="47">
        <f>Table_Query_from_Mac10[[#This Row],[unit_cost]]</f>
        <v>15.38</v>
      </c>
      <c r="L4250" s="47">
        <f>Table_Query_from_Mac10[[#This Row],[Live-cost]]*(1+Table_Query_from_Mac10[[#This Row],[CogsIncreasebyTYPE]])</f>
        <v>15.38</v>
      </c>
      <c r="M4250" s="47">
        <f>Table_Query_from_Mac10[[#This Row],[Live-cost]]*Table_Query_from_Mac10[[#This Row],[qty_to_ship]]</f>
        <v>92.28</v>
      </c>
      <c r="N4250" s="47">
        <f>IF(Table_Query_from_Mac10[[#This Row],[item_no]]="KDA",-Table_Query_from_Mac10[[#This Row],[unit_price]],Table_Query_from_Mac10[[#This Row],[Net Unit]]*Table_Query_from_Mac10[[#This Row],[qty_to_ship]])</f>
        <v>256.79999999999995</v>
      </c>
      <c r="O4250" s="47">
        <f>SUMIFS(Summary!C:C,Summary!H:H,Table_Query_from_Mac10[[#This Row],[Juiceoc]])</f>
        <v>0</v>
      </c>
      <c r="P4250" s="47">
        <f>SUMIFS(Summary!D:D,Summary!H:H,Table_Query_from_Mac10[[#This Row],[Juiceoc]])</f>
        <v>0</v>
      </c>
      <c r="Q4250" s="47">
        <f>SUMIFS(Summary!E:E,Summary!H:H,Table_Query_from_Mac10[[#This Row],[Juiceoc]])</f>
        <v>0</v>
      </c>
      <c r="R4250" s="47">
        <f>Table_Query_from_Mac10[[#This Row],[Net Unit]]*(1+Table_Query_from_Mac10[[#This Row],[PriceIncreasebyType]])</f>
        <v>42.8</v>
      </c>
      <c r="S4250" s="47">
        <f>Table_Query_from_Mac10[[#This Row],[UnitPriceFuture]]*Table_Query_from_Mac10[[#This Row],[qtytoShipFuture]]</f>
        <v>256.79999999999995</v>
      </c>
      <c r="T4250" s="47">
        <f>ROUND(Table_Query_from_Mac10[[#This Row],[qty_to_ship]]*(1+Table_Query_from_Mac10[[#This Row],[VolumeIncreasebyType]]),0)</f>
        <v>6</v>
      </c>
      <c r="U4250" s="47">
        <f>Table_Query_from_Mac10[[#This Row],[qtytoShipFuture]]*Table_Query_from_Mac10[[#This Row],[Future-cost]]</f>
        <v>92.28</v>
      </c>
      <c r="V4250" s="47">
        <f>Table_Query_from_Mac10[[#This Row],[qtytoShipFuture]]-Table_Query_from_Mac10[[#This Row],[qty_to_ship]]</f>
        <v>0</v>
      </c>
      <c r="W4250" s="47">
        <f>Table_Query_from_Mac10[[#This Row],[UnitPriceFuture]]</f>
        <v>42.8</v>
      </c>
      <c r="X4250" s="47">
        <f>Table_Query_from_Mac10[[#This Row],[Unit Increase]]*Table_Query_from_Mac10[[#This Row],[UnitPriceFuture]]</f>
        <v>0</v>
      </c>
      <c r="Y4250" s="47">
        <f>Table_Query_from_Mac10[[#This Row],[Unit Increase]]*Table_Query_from_Mac10[[#This Row],[Future-cost]]</f>
        <v>0</v>
      </c>
      <c r="Z4250" s="47">
        <f>-(Table_Query_from_Mac10[[#This Row],[Incremental Sales]]+((Table_Query_from_Mac10[[#This Row],[Incremental Sales]]*-(SUM(Summary!$S$8:$S$9)))))*Summary!$S$18</f>
        <v>0</v>
      </c>
      <c r="AA4250" s="47">
        <f>IFERROR(Table_Query_from_Mac10[[#This Row],[Incremental Cost]]/Table_Query_from_Mac10[[#This Row],[Incremental Sales]],0)</f>
        <v>0</v>
      </c>
      <c r="AB4250" s="47">
        <f>IFERROR(Table_Query_from_Mac10[[#This Row],[TotalCostFuture]]/Table_Query_from_Mac10[[#This Row],[totalsalesFuture]],0)</f>
        <v>0.35934579439252345</v>
      </c>
      <c r="AN4250" s="30">
        <v>24</v>
      </c>
      <c r="AO4250">
        <f t="shared" si="132"/>
        <v>6</v>
      </c>
      <c r="AQ4250" s="30">
        <v>122.28</v>
      </c>
      <c r="AR4250">
        <f t="shared" si="133"/>
        <v>42.8</v>
      </c>
    </row>
    <row r="4251" spans="1:44" x14ac:dyDescent="0.25">
      <c r="A4251">
        <v>90426</v>
      </c>
      <c r="B4251">
        <v>14</v>
      </c>
      <c r="C4251" t="s">
        <v>56</v>
      </c>
      <c r="D4251" t="s">
        <v>81</v>
      </c>
      <c r="E4251">
        <v>12</v>
      </c>
      <c r="F4251">
        <v>5.45</v>
      </c>
      <c r="G4251">
        <v>13.52</v>
      </c>
      <c r="H4251" s="1">
        <v>44859</v>
      </c>
      <c r="I4251" s="20">
        <v>0</v>
      </c>
      <c r="J4251" s="47">
        <f>Table_Query_from_Mac10[[#This Row],[unit_price]]-(Table_Query_from_Mac10[[#This Row],[unit_price]]*(Table_Query_from_Mac10[[#This Row],[discount_pct]]/100))</f>
        <v>13.52</v>
      </c>
      <c r="K4251" s="47">
        <f>Table_Query_from_Mac10[[#This Row],[unit_cost]]</f>
        <v>5.45</v>
      </c>
      <c r="L4251" s="47">
        <f>Table_Query_from_Mac10[[#This Row],[Live-cost]]*(1+Table_Query_from_Mac10[[#This Row],[CogsIncreasebyTYPE]])</f>
        <v>5.45</v>
      </c>
      <c r="M4251" s="47">
        <f>Table_Query_from_Mac10[[#This Row],[Live-cost]]*Table_Query_from_Mac10[[#This Row],[qty_to_ship]]</f>
        <v>65.400000000000006</v>
      </c>
      <c r="N4251" s="47">
        <f>IF(Table_Query_from_Mac10[[#This Row],[item_no]]="KDA",-Table_Query_from_Mac10[[#This Row],[unit_price]],Table_Query_from_Mac10[[#This Row],[Net Unit]]*Table_Query_from_Mac10[[#This Row],[qty_to_ship]])</f>
        <v>162.24</v>
      </c>
      <c r="O4251" s="47">
        <f>SUMIFS(Summary!C:C,Summary!H:H,Table_Query_from_Mac10[[#This Row],[Juiceoc]])</f>
        <v>0</v>
      </c>
      <c r="P4251" s="47">
        <f>SUMIFS(Summary!D:D,Summary!H:H,Table_Query_from_Mac10[[#This Row],[Juiceoc]])</f>
        <v>0</v>
      </c>
      <c r="Q4251" s="47">
        <f>SUMIFS(Summary!E:E,Summary!H:H,Table_Query_from_Mac10[[#This Row],[Juiceoc]])</f>
        <v>0</v>
      </c>
      <c r="R4251" s="47">
        <f>Table_Query_from_Mac10[[#This Row],[Net Unit]]*(1+Table_Query_from_Mac10[[#This Row],[PriceIncreasebyType]])</f>
        <v>13.52</v>
      </c>
      <c r="S4251" s="47">
        <f>Table_Query_from_Mac10[[#This Row],[UnitPriceFuture]]*Table_Query_from_Mac10[[#This Row],[qtytoShipFuture]]</f>
        <v>162.24</v>
      </c>
      <c r="T4251" s="47">
        <f>ROUND(Table_Query_from_Mac10[[#This Row],[qty_to_ship]]*(1+Table_Query_from_Mac10[[#This Row],[VolumeIncreasebyType]]),0)</f>
        <v>12</v>
      </c>
      <c r="U4251" s="47">
        <f>Table_Query_from_Mac10[[#This Row],[qtytoShipFuture]]*Table_Query_from_Mac10[[#This Row],[Future-cost]]</f>
        <v>65.400000000000006</v>
      </c>
      <c r="V4251" s="47">
        <f>Table_Query_from_Mac10[[#This Row],[qtytoShipFuture]]-Table_Query_from_Mac10[[#This Row],[qty_to_ship]]</f>
        <v>0</v>
      </c>
      <c r="W4251" s="47">
        <f>Table_Query_from_Mac10[[#This Row],[UnitPriceFuture]]</f>
        <v>13.52</v>
      </c>
      <c r="X4251" s="47">
        <f>Table_Query_from_Mac10[[#This Row],[Unit Increase]]*Table_Query_from_Mac10[[#This Row],[UnitPriceFuture]]</f>
        <v>0</v>
      </c>
      <c r="Y4251" s="47">
        <f>Table_Query_from_Mac10[[#This Row],[Unit Increase]]*Table_Query_from_Mac10[[#This Row],[Future-cost]]</f>
        <v>0</v>
      </c>
      <c r="Z4251" s="47">
        <f>-(Table_Query_from_Mac10[[#This Row],[Incremental Sales]]+((Table_Query_from_Mac10[[#This Row],[Incremental Sales]]*-(SUM(Summary!$S$8:$S$9)))))*Summary!$S$18</f>
        <v>0</v>
      </c>
      <c r="AA4251" s="47">
        <f>IFERROR(Table_Query_from_Mac10[[#This Row],[Incremental Cost]]/Table_Query_from_Mac10[[#This Row],[Incremental Sales]],0)</f>
        <v>0</v>
      </c>
      <c r="AB4251" s="47">
        <f>IFERROR(Table_Query_from_Mac10[[#This Row],[TotalCostFuture]]/Table_Query_from_Mac10[[#This Row],[totalsalesFuture]],0)</f>
        <v>0.40310650887573968</v>
      </c>
      <c r="AN4251" s="31">
        <v>45</v>
      </c>
      <c r="AO4251">
        <f t="shared" si="132"/>
        <v>12</v>
      </c>
      <c r="AQ4251" s="31">
        <v>38.619999999999997</v>
      </c>
      <c r="AR4251">
        <f t="shared" si="133"/>
        <v>13.52</v>
      </c>
    </row>
    <row r="4252" spans="1:44" x14ac:dyDescent="0.25">
      <c r="A4252">
        <v>90427</v>
      </c>
      <c r="B4252">
        <v>1</v>
      </c>
      <c r="C4252" t="s">
        <v>56</v>
      </c>
      <c r="D4252" t="s">
        <v>81</v>
      </c>
      <c r="E4252">
        <v>36</v>
      </c>
      <c r="F4252">
        <v>6.22</v>
      </c>
      <c r="G4252">
        <v>15.2</v>
      </c>
      <c r="H4252" s="1">
        <v>44860</v>
      </c>
      <c r="I4252" s="20">
        <v>0</v>
      </c>
      <c r="J4252" s="47">
        <f>Table_Query_from_Mac10[[#This Row],[unit_price]]-(Table_Query_from_Mac10[[#This Row],[unit_price]]*(Table_Query_from_Mac10[[#This Row],[discount_pct]]/100))</f>
        <v>15.2</v>
      </c>
      <c r="K4252" s="47">
        <f>Table_Query_from_Mac10[[#This Row],[unit_cost]]</f>
        <v>6.22</v>
      </c>
      <c r="L4252" s="47">
        <f>Table_Query_from_Mac10[[#This Row],[Live-cost]]*(1+Table_Query_from_Mac10[[#This Row],[CogsIncreasebyTYPE]])</f>
        <v>6.22</v>
      </c>
      <c r="M4252" s="47">
        <f>Table_Query_from_Mac10[[#This Row],[Live-cost]]*Table_Query_from_Mac10[[#This Row],[qty_to_ship]]</f>
        <v>223.92</v>
      </c>
      <c r="N4252" s="47">
        <f>IF(Table_Query_from_Mac10[[#This Row],[item_no]]="KDA",-Table_Query_from_Mac10[[#This Row],[unit_price]],Table_Query_from_Mac10[[#This Row],[Net Unit]]*Table_Query_from_Mac10[[#This Row],[qty_to_ship]])</f>
        <v>547.19999999999993</v>
      </c>
      <c r="O4252" s="47">
        <f>SUMIFS(Summary!C:C,Summary!H:H,Table_Query_from_Mac10[[#This Row],[Juiceoc]])</f>
        <v>0</v>
      </c>
      <c r="P4252" s="47">
        <f>SUMIFS(Summary!D:D,Summary!H:H,Table_Query_from_Mac10[[#This Row],[Juiceoc]])</f>
        <v>0</v>
      </c>
      <c r="Q4252" s="47">
        <f>SUMIFS(Summary!E:E,Summary!H:H,Table_Query_from_Mac10[[#This Row],[Juiceoc]])</f>
        <v>0</v>
      </c>
      <c r="R4252" s="47">
        <f>Table_Query_from_Mac10[[#This Row],[Net Unit]]*(1+Table_Query_from_Mac10[[#This Row],[PriceIncreasebyType]])</f>
        <v>15.2</v>
      </c>
      <c r="S4252" s="47">
        <f>Table_Query_from_Mac10[[#This Row],[UnitPriceFuture]]*Table_Query_from_Mac10[[#This Row],[qtytoShipFuture]]</f>
        <v>547.19999999999993</v>
      </c>
      <c r="T4252" s="47">
        <f>ROUND(Table_Query_from_Mac10[[#This Row],[qty_to_ship]]*(1+Table_Query_from_Mac10[[#This Row],[VolumeIncreasebyType]]),0)</f>
        <v>36</v>
      </c>
      <c r="U4252" s="47">
        <f>Table_Query_from_Mac10[[#This Row],[qtytoShipFuture]]*Table_Query_from_Mac10[[#This Row],[Future-cost]]</f>
        <v>223.92</v>
      </c>
      <c r="V4252" s="47">
        <f>Table_Query_from_Mac10[[#This Row],[qtytoShipFuture]]-Table_Query_from_Mac10[[#This Row],[qty_to_ship]]</f>
        <v>0</v>
      </c>
      <c r="W4252" s="47">
        <f>Table_Query_from_Mac10[[#This Row],[UnitPriceFuture]]</f>
        <v>15.2</v>
      </c>
      <c r="X4252" s="47">
        <f>Table_Query_from_Mac10[[#This Row],[Unit Increase]]*Table_Query_from_Mac10[[#This Row],[UnitPriceFuture]]</f>
        <v>0</v>
      </c>
      <c r="Y4252" s="47">
        <f>Table_Query_from_Mac10[[#This Row],[Unit Increase]]*Table_Query_from_Mac10[[#This Row],[Future-cost]]</f>
        <v>0</v>
      </c>
      <c r="Z4252" s="47">
        <f>-(Table_Query_from_Mac10[[#This Row],[Incremental Sales]]+((Table_Query_from_Mac10[[#This Row],[Incremental Sales]]*-(SUM(Summary!$S$8:$S$9)))))*Summary!$S$18</f>
        <v>0</v>
      </c>
      <c r="AA4252" s="47">
        <f>IFERROR(Table_Query_from_Mac10[[#This Row],[Incremental Cost]]/Table_Query_from_Mac10[[#This Row],[Incremental Sales]],0)</f>
        <v>0</v>
      </c>
      <c r="AB4252" s="47">
        <f>IFERROR(Table_Query_from_Mac10[[#This Row],[TotalCostFuture]]/Table_Query_from_Mac10[[#This Row],[totalsalesFuture]],0)</f>
        <v>0.40921052631578952</v>
      </c>
      <c r="AN4252" s="30">
        <v>144</v>
      </c>
      <c r="AO4252">
        <f t="shared" si="132"/>
        <v>36</v>
      </c>
      <c r="AQ4252" s="30">
        <v>43.44</v>
      </c>
      <c r="AR4252">
        <f t="shared" si="133"/>
        <v>15.2</v>
      </c>
    </row>
    <row r="4253" spans="1:44" x14ac:dyDescent="0.25">
      <c r="A4253">
        <v>90427</v>
      </c>
      <c r="B4253">
        <v>2</v>
      </c>
      <c r="C4253" t="s">
        <v>55</v>
      </c>
      <c r="D4253" t="s">
        <v>81</v>
      </c>
      <c r="E4253">
        <v>5</v>
      </c>
      <c r="F4253">
        <v>3.14</v>
      </c>
      <c r="G4253">
        <v>12.46</v>
      </c>
      <c r="H4253" s="1">
        <v>44860</v>
      </c>
      <c r="I4253" s="20">
        <v>0</v>
      </c>
      <c r="J4253" s="47">
        <f>Table_Query_from_Mac10[[#This Row],[unit_price]]-(Table_Query_from_Mac10[[#This Row],[unit_price]]*(Table_Query_from_Mac10[[#This Row],[discount_pct]]/100))</f>
        <v>12.46</v>
      </c>
      <c r="K4253" s="47">
        <f>Table_Query_from_Mac10[[#This Row],[unit_cost]]</f>
        <v>3.14</v>
      </c>
      <c r="L4253" s="47">
        <f>Table_Query_from_Mac10[[#This Row],[Live-cost]]*(1+Table_Query_from_Mac10[[#This Row],[CogsIncreasebyTYPE]])</f>
        <v>3.14</v>
      </c>
      <c r="M4253" s="47">
        <f>Table_Query_from_Mac10[[#This Row],[Live-cost]]*Table_Query_from_Mac10[[#This Row],[qty_to_ship]]</f>
        <v>15.700000000000001</v>
      </c>
      <c r="N4253" s="47">
        <f>IF(Table_Query_from_Mac10[[#This Row],[item_no]]="KDA",-Table_Query_from_Mac10[[#This Row],[unit_price]],Table_Query_from_Mac10[[#This Row],[Net Unit]]*Table_Query_from_Mac10[[#This Row],[qty_to_ship]])</f>
        <v>62.300000000000004</v>
      </c>
      <c r="O4253" s="47">
        <f>SUMIFS(Summary!C:C,Summary!H:H,Table_Query_from_Mac10[[#This Row],[Juiceoc]])</f>
        <v>0</v>
      </c>
      <c r="P4253" s="47">
        <f>SUMIFS(Summary!D:D,Summary!H:H,Table_Query_from_Mac10[[#This Row],[Juiceoc]])</f>
        <v>0</v>
      </c>
      <c r="Q4253" s="47">
        <f>SUMIFS(Summary!E:E,Summary!H:H,Table_Query_from_Mac10[[#This Row],[Juiceoc]])</f>
        <v>0</v>
      </c>
      <c r="R4253" s="47">
        <f>Table_Query_from_Mac10[[#This Row],[Net Unit]]*(1+Table_Query_from_Mac10[[#This Row],[PriceIncreasebyType]])</f>
        <v>12.46</v>
      </c>
      <c r="S4253" s="47">
        <f>Table_Query_from_Mac10[[#This Row],[UnitPriceFuture]]*Table_Query_from_Mac10[[#This Row],[qtytoShipFuture]]</f>
        <v>62.300000000000004</v>
      </c>
      <c r="T4253" s="47">
        <f>ROUND(Table_Query_from_Mac10[[#This Row],[qty_to_ship]]*(1+Table_Query_from_Mac10[[#This Row],[VolumeIncreasebyType]]),0)</f>
        <v>5</v>
      </c>
      <c r="U4253" s="47">
        <f>Table_Query_from_Mac10[[#This Row],[qtytoShipFuture]]*Table_Query_from_Mac10[[#This Row],[Future-cost]]</f>
        <v>15.700000000000001</v>
      </c>
      <c r="V4253" s="47">
        <f>Table_Query_from_Mac10[[#This Row],[qtytoShipFuture]]-Table_Query_from_Mac10[[#This Row],[qty_to_ship]]</f>
        <v>0</v>
      </c>
      <c r="W4253" s="47">
        <f>Table_Query_from_Mac10[[#This Row],[UnitPriceFuture]]</f>
        <v>12.46</v>
      </c>
      <c r="X4253" s="47">
        <f>Table_Query_from_Mac10[[#This Row],[Unit Increase]]*Table_Query_from_Mac10[[#This Row],[UnitPriceFuture]]</f>
        <v>0</v>
      </c>
      <c r="Y4253" s="47">
        <f>Table_Query_from_Mac10[[#This Row],[Unit Increase]]*Table_Query_from_Mac10[[#This Row],[Future-cost]]</f>
        <v>0</v>
      </c>
      <c r="Z4253" s="47">
        <f>-(Table_Query_from_Mac10[[#This Row],[Incremental Sales]]+((Table_Query_from_Mac10[[#This Row],[Incremental Sales]]*-(SUM(Summary!$S$8:$S$9)))))*Summary!$S$18</f>
        <v>0</v>
      </c>
      <c r="AA4253" s="47">
        <f>IFERROR(Table_Query_from_Mac10[[#This Row],[Incremental Cost]]/Table_Query_from_Mac10[[#This Row],[Incremental Sales]],0)</f>
        <v>0</v>
      </c>
      <c r="AB4253" s="47">
        <f>IFERROR(Table_Query_from_Mac10[[#This Row],[TotalCostFuture]]/Table_Query_from_Mac10[[#This Row],[totalsalesFuture]],0)</f>
        <v>0.2520064205457464</v>
      </c>
      <c r="AN4253" s="31">
        <v>20</v>
      </c>
      <c r="AO4253">
        <f t="shared" si="132"/>
        <v>5</v>
      </c>
      <c r="AQ4253" s="31">
        <v>35.6</v>
      </c>
      <c r="AR4253">
        <f t="shared" si="133"/>
        <v>12.46</v>
      </c>
    </row>
    <row r="4254" spans="1:44" x14ac:dyDescent="0.25">
      <c r="A4254">
        <v>90427</v>
      </c>
      <c r="B4254">
        <v>3</v>
      </c>
      <c r="C4254" t="s">
        <v>55</v>
      </c>
      <c r="D4254" t="s">
        <v>81</v>
      </c>
      <c r="E4254">
        <v>12</v>
      </c>
      <c r="F4254">
        <v>1.23</v>
      </c>
      <c r="G4254">
        <v>3.8</v>
      </c>
      <c r="H4254" s="1">
        <v>44860</v>
      </c>
      <c r="I4254" s="20">
        <v>0</v>
      </c>
      <c r="J4254" s="47">
        <f>Table_Query_from_Mac10[[#This Row],[unit_price]]-(Table_Query_from_Mac10[[#This Row],[unit_price]]*(Table_Query_from_Mac10[[#This Row],[discount_pct]]/100))</f>
        <v>3.8</v>
      </c>
      <c r="K4254" s="47">
        <f>Table_Query_from_Mac10[[#This Row],[unit_cost]]</f>
        <v>1.23</v>
      </c>
      <c r="L4254" s="47">
        <f>Table_Query_from_Mac10[[#This Row],[Live-cost]]*(1+Table_Query_from_Mac10[[#This Row],[CogsIncreasebyTYPE]])</f>
        <v>1.23</v>
      </c>
      <c r="M4254" s="47">
        <f>Table_Query_from_Mac10[[#This Row],[Live-cost]]*Table_Query_from_Mac10[[#This Row],[qty_to_ship]]</f>
        <v>14.76</v>
      </c>
      <c r="N4254" s="47">
        <f>IF(Table_Query_from_Mac10[[#This Row],[item_no]]="KDA",-Table_Query_from_Mac10[[#This Row],[unit_price]],Table_Query_from_Mac10[[#This Row],[Net Unit]]*Table_Query_from_Mac10[[#This Row],[qty_to_ship]])</f>
        <v>45.599999999999994</v>
      </c>
      <c r="O4254" s="47">
        <f>SUMIFS(Summary!C:C,Summary!H:H,Table_Query_from_Mac10[[#This Row],[Juiceoc]])</f>
        <v>0</v>
      </c>
      <c r="P4254" s="47">
        <f>SUMIFS(Summary!D:D,Summary!H:H,Table_Query_from_Mac10[[#This Row],[Juiceoc]])</f>
        <v>0</v>
      </c>
      <c r="Q4254" s="47">
        <f>SUMIFS(Summary!E:E,Summary!H:H,Table_Query_from_Mac10[[#This Row],[Juiceoc]])</f>
        <v>0</v>
      </c>
      <c r="R4254" s="47">
        <f>Table_Query_from_Mac10[[#This Row],[Net Unit]]*(1+Table_Query_from_Mac10[[#This Row],[PriceIncreasebyType]])</f>
        <v>3.8</v>
      </c>
      <c r="S4254" s="47">
        <f>Table_Query_from_Mac10[[#This Row],[UnitPriceFuture]]*Table_Query_from_Mac10[[#This Row],[qtytoShipFuture]]</f>
        <v>45.599999999999994</v>
      </c>
      <c r="T4254" s="47">
        <f>ROUND(Table_Query_from_Mac10[[#This Row],[qty_to_ship]]*(1+Table_Query_from_Mac10[[#This Row],[VolumeIncreasebyType]]),0)</f>
        <v>12</v>
      </c>
      <c r="U4254" s="47">
        <f>Table_Query_from_Mac10[[#This Row],[qtytoShipFuture]]*Table_Query_from_Mac10[[#This Row],[Future-cost]]</f>
        <v>14.76</v>
      </c>
      <c r="V4254" s="47">
        <f>Table_Query_from_Mac10[[#This Row],[qtytoShipFuture]]-Table_Query_from_Mac10[[#This Row],[qty_to_ship]]</f>
        <v>0</v>
      </c>
      <c r="W4254" s="47">
        <f>Table_Query_from_Mac10[[#This Row],[UnitPriceFuture]]</f>
        <v>3.8</v>
      </c>
      <c r="X4254" s="47">
        <f>Table_Query_from_Mac10[[#This Row],[Unit Increase]]*Table_Query_from_Mac10[[#This Row],[UnitPriceFuture]]</f>
        <v>0</v>
      </c>
      <c r="Y4254" s="47">
        <f>Table_Query_from_Mac10[[#This Row],[Unit Increase]]*Table_Query_from_Mac10[[#This Row],[Future-cost]]</f>
        <v>0</v>
      </c>
      <c r="Z4254" s="47">
        <f>-(Table_Query_from_Mac10[[#This Row],[Incremental Sales]]+((Table_Query_from_Mac10[[#This Row],[Incremental Sales]]*-(SUM(Summary!$S$8:$S$9)))))*Summary!$S$18</f>
        <v>0</v>
      </c>
      <c r="AA4254" s="47">
        <f>IFERROR(Table_Query_from_Mac10[[#This Row],[Incremental Cost]]/Table_Query_from_Mac10[[#This Row],[Incremental Sales]],0)</f>
        <v>0</v>
      </c>
      <c r="AB4254" s="47">
        <f>IFERROR(Table_Query_from_Mac10[[#This Row],[TotalCostFuture]]/Table_Query_from_Mac10[[#This Row],[totalsalesFuture]],0)</f>
        <v>0.32368421052631585</v>
      </c>
      <c r="AN4254" s="30">
        <v>48</v>
      </c>
      <c r="AO4254">
        <f t="shared" si="132"/>
        <v>12</v>
      </c>
      <c r="AQ4254" s="30">
        <v>10.86</v>
      </c>
      <c r="AR4254">
        <f t="shared" si="133"/>
        <v>3.8</v>
      </c>
    </row>
    <row r="4255" spans="1:44" x14ac:dyDescent="0.25">
      <c r="A4255">
        <v>90427</v>
      </c>
      <c r="B4255">
        <v>4</v>
      </c>
      <c r="C4255" t="s">
        <v>55</v>
      </c>
      <c r="D4255" t="s">
        <v>81</v>
      </c>
      <c r="E4255">
        <v>24</v>
      </c>
      <c r="F4255">
        <v>3.33</v>
      </c>
      <c r="G4255">
        <v>7.75</v>
      </c>
      <c r="H4255" s="1">
        <v>44860</v>
      </c>
      <c r="I4255" s="20">
        <v>0</v>
      </c>
      <c r="J4255" s="47">
        <f>Table_Query_from_Mac10[[#This Row],[unit_price]]-(Table_Query_from_Mac10[[#This Row],[unit_price]]*(Table_Query_from_Mac10[[#This Row],[discount_pct]]/100))</f>
        <v>7.75</v>
      </c>
      <c r="K4255" s="47">
        <f>Table_Query_from_Mac10[[#This Row],[unit_cost]]</f>
        <v>3.33</v>
      </c>
      <c r="L4255" s="47">
        <f>Table_Query_from_Mac10[[#This Row],[Live-cost]]*(1+Table_Query_from_Mac10[[#This Row],[CogsIncreasebyTYPE]])</f>
        <v>3.33</v>
      </c>
      <c r="M4255" s="47">
        <f>Table_Query_from_Mac10[[#This Row],[Live-cost]]*Table_Query_from_Mac10[[#This Row],[qty_to_ship]]</f>
        <v>79.92</v>
      </c>
      <c r="N4255" s="47">
        <f>IF(Table_Query_from_Mac10[[#This Row],[item_no]]="KDA",-Table_Query_from_Mac10[[#This Row],[unit_price]],Table_Query_from_Mac10[[#This Row],[Net Unit]]*Table_Query_from_Mac10[[#This Row],[qty_to_ship]])</f>
        <v>186</v>
      </c>
      <c r="O4255" s="47">
        <f>SUMIFS(Summary!C:C,Summary!H:H,Table_Query_from_Mac10[[#This Row],[Juiceoc]])</f>
        <v>0</v>
      </c>
      <c r="P4255" s="47">
        <f>SUMIFS(Summary!D:D,Summary!H:H,Table_Query_from_Mac10[[#This Row],[Juiceoc]])</f>
        <v>0</v>
      </c>
      <c r="Q4255" s="47">
        <f>SUMIFS(Summary!E:E,Summary!H:H,Table_Query_from_Mac10[[#This Row],[Juiceoc]])</f>
        <v>0</v>
      </c>
      <c r="R4255" s="47">
        <f>Table_Query_from_Mac10[[#This Row],[Net Unit]]*(1+Table_Query_from_Mac10[[#This Row],[PriceIncreasebyType]])</f>
        <v>7.75</v>
      </c>
      <c r="S4255" s="47">
        <f>Table_Query_from_Mac10[[#This Row],[UnitPriceFuture]]*Table_Query_from_Mac10[[#This Row],[qtytoShipFuture]]</f>
        <v>186</v>
      </c>
      <c r="T4255" s="47">
        <f>ROUND(Table_Query_from_Mac10[[#This Row],[qty_to_ship]]*(1+Table_Query_from_Mac10[[#This Row],[VolumeIncreasebyType]]),0)</f>
        <v>24</v>
      </c>
      <c r="U4255" s="47">
        <f>Table_Query_from_Mac10[[#This Row],[qtytoShipFuture]]*Table_Query_from_Mac10[[#This Row],[Future-cost]]</f>
        <v>79.92</v>
      </c>
      <c r="V4255" s="47">
        <f>Table_Query_from_Mac10[[#This Row],[qtytoShipFuture]]-Table_Query_from_Mac10[[#This Row],[qty_to_ship]]</f>
        <v>0</v>
      </c>
      <c r="W4255" s="47">
        <f>Table_Query_from_Mac10[[#This Row],[UnitPriceFuture]]</f>
        <v>7.75</v>
      </c>
      <c r="X4255" s="47">
        <f>Table_Query_from_Mac10[[#This Row],[Unit Increase]]*Table_Query_from_Mac10[[#This Row],[UnitPriceFuture]]</f>
        <v>0</v>
      </c>
      <c r="Y4255" s="47">
        <f>Table_Query_from_Mac10[[#This Row],[Unit Increase]]*Table_Query_from_Mac10[[#This Row],[Future-cost]]</f>
        <v>0</v>
      </c>
      <c r="Z4255" s="47">
        <f>-(Table_Query_from_Mac10[[#This Row],[Incremental Sales]]+((Table_Query_from_Mac10[[#This Row],[Incremental Sales]]*-(SUM(Summary!$S$8:$S$9)))))*Summary!$S$18</f>
        <v>0</v>
      </c>
      <c r="AA4255" s="47">
        <f>IFERROR(Table_Query_from_Mac10[[#This Row],[Incremental Cost]]/Table_Query_from_Mac10[[#This Row],[Incremental Sales]],0)</f>
        <v>0</v>
      </c>
      <c r="AB4255" s="47">
        <f>IFERROR(Table_Query_from_Mac10[[#This Row],[TotalCostFuture]]/Table_Query_from_Mac10[[#This Row],[totalsalesFuture]],0)</f>
        <v>0.42967741935483872</v>
      </c>
      <c r="AN4255" s="31">
        <v>96</v>
      </c>
      <c r="AO4255">
        <f t="shared" si="132"/>
        <v>24</v>
      </c>
      <c r="AQ4255" s="31">
        <v>22.13</v>
      </c>
      <c r="AR4255">
        <f t="shared" si="133"/>
        <v>7.75</v>
      </c>
    </row>
    <row r="4256" spans="1:44" x14ac:dyDescent="0.25">
      <c r="A4256">
        <v>90427</v>
      </c>
      <c r="B4256">
        <v>5</v>
      </c>
      <c r="C4256" t="s">
        <v>56</v>
      </c>
      <c r="D4256" t="s">
        <v>81</v>
      </c>
      <c r="E4256">
        <v>12</v>
      </c>
      <c r="F4256">
        <v>3.76</v>
      </c>
      <c r="G4256">
        <v>9.01</v>
      </c>
      <c r="H4256" s="1">
        <v>44860</v>
      </c>
      <c r="I4256" s="20">
        <v>0</v>
      </c>
      <c r="J4256" s="47">
        <f>Table_Query_from_Mac10[[#This Row],[unit_price]]-(Table_Query_from_Mac10[[#This Row],[unit_price]]*(Table_Query_from_Mac10[[#This Row],[discount_pct]]/100))</f>
        <v>9.01</v>
      </c>
      <c r="K4256" s="47">
        <f>Table_Query_from_Mac10[[#This Row],[unit_cost]]</f>
        <v>3.76</v>
      </c>
      <c r="L4256" s="47">
        <f>Table_Query_from_Mac10[[#This Row],[Live-cost]]*(1+Table_Query_from_Mac10[[#This Row],[CogsIncreasebyTYPE]])</f>
        <v>3.76</v>
      </c>
      <c r="M4256" s="47">
        <f>Table_Query_from_Mac10[[#This Row],[Live-cost]]*Table_Query_from_Mac10[[#This Row],[qty_to_ship]]</f>
        <v>45.12</v>
      </c>
      <c r="N4256" s="47">
        <f>IF(Table_Query_from_Mac10[[#This Row],[item_no]]="KDA",-Table_Query_from_Mac10[[#This Row],[unit_price]],Table_Query_from_Mac10[[#This Row],[Net Unit]]*Table_Query_from_Mac10[[#This Row],[qty_to_ship]])</f>
        <v>108.12</v>
      </c>
      <c r="O4256" s="47">
        <f>SUMIFS(Summary!C:C,Summary!H:H,Table_Query_from_Mac10[[#This Row],[Juiceoc]])</f>
        <v>0</v>
      </c>
      <c r="P4256" s="47">
        <f>SUMIFS(Summary!D:D,Summary!H:H,Table_Query_from_Mac10[[#This Row],[Juiceoc]])</f>
        <v>0</v>
      </c>
      <c r="Q4256" s="47">
        <f>SUMIFS(Summary!E:E,Summary!H:H,Table_Query_from_Mac10[[#This Row],[Juiceoc]])</f>
        <v>0</v>
      </c>
      <c r="R4256" s="47">
        <f>Table_Query_from_Mac10[[#This Row],[Net Unit]]*(1+Table_Query_from_Mac10[[#This Row],[PriceIncreasebyType]])</f>
        <v>9.01</v>
      </c>
      <c r="S4256" s="47">
        <f>Table_Query_from_Mac10[[#This Row],[UnitPriceFuture]]*Table_Query_from_Mac10[[#This Row],[qtytoShipFuture]]</f>
        <v>108.12</v>
      </c>
      <c r="T4256" s="47">
        <f>ROUND(Table_Query_from_Mac10[[#This Row],[qty_to_ship]]*(1+Table_Query_from_Mac10[[#This Row],[VolumeIncreasebyType]]),0)</f>
        <v>12</v>
      </c>
      <c r="U4256" s="47">
        <f>Table_Query_from_Mac10[[#This Row],[qtytoShipFuture]]*Table_Query_from_Mac10[[#This Row],[Future-cost]]</f>
        <v>45.12</v>
      </c>
      <c r="V4256" s="47">
        <f>Table_Query_from_Mac10[[#This Row],[qtytoShipFuture]]-Table_Query_from_Mac10[[#This Row],[qty_to_ship]]</f>
        <v>0</v>
      </c>
      <c r="W4256" s="47">
        <f>Table_Query_from_Mac10[[#This Row],[UnitPriceFuture]]</f>
        <v>9.01</v>
      </c>
      <c r="X4256" s="47">
        <f>Table_Query_from_Mac10[[#This Row],[Unit Increase]]*Table_Query_from_Mac10[[#This Row],[UnitPriceFuture]]</f>
        <v>0</v>
      </c>
      <c r="Y4256" s="47">
        <f>Table_Query_from_Mac10[[#This Row],[Unit Increase]]*Table_Query_from_Mac10[[#This Row],[Future-cost]]</f>
        <v>0</v>
      </c>
      <c r="Z4256" s="47">
        <f>-(Table_Query_from_Mac10[[#This Row],[Incremental Sales]]+((Table_Query_from_Mac10[[#This Row],[Incremental Sales]]*-(SUM(Summary!$S$8:$S$9)))))*Summary!$S$18</f>
        <v>0</v>
      </c>
      <c r="AA4256" s="47">
        <f>IFERROR(Table_Query_from_Mac10[[#This Row],[Incremental Cost]]/Table_Query_from_Mac10[[#This Row],[Incremental Sales]],0)</f>
        <v>0</v>
      </c>
      <c r="AB4256" s="47">
        <f>IFERROR(Table_Query_from_Mac10[[#This Row],[TotalCostFuture]]/Table_Query_from_Mac10[[#This Row],[totalsalesFuture]],0)</f>
        <v>0.41731409544950049</v>
      </c>
      <c r="AN4256" s="30">
        <v>48</v>
      </c>
      <c r="AO4256">
        <f t="shared" si="132"/>
        <v>12</v>
      </c>
      <c r="AQ4256" s="30">
        <v>25.73</v>
      </c>
      <c r="AR4256">
        <f t="shared" si="133"/>
        <v>9.01</v>
      </c>
    </row>
    <row r="4257" spans="1:44" x14ac:dyDescent="0.25">
      <c r="A4257">
        <v>90427</v>
      </c>
      <c r="B4257">
        <v>6</v>
      </c>
      <c r="C4257" t="s">
        <v>55</v>
      </c>
      <c r="D4257" t="s">
        <v>81</v>
      </c>
      <c r="E4257">
        <v>25</v>
      </c>
      <c r="F4257">
        <v>1.59</v>
      </c>
      <c r="G4257">
        <v>5.77</v>
      </c>
      <c r="H4257" s="1">
        <v>44860</v>
      </c>
      <c r="I4257" s="20">
        <v>0</v>
      </c>
      <c r="J4257" s="47">
        <f>Table_Query_from_Mac10[[#This Row],[unit_price]]-(Table_Query_from_Mac10[[#This Row],[unit_price]]*(Table_Query_from_Mac10[[#This Row],[discount_pct]]/100))</f>
        <v>5.77</v>
      </c>
      <c r="K4257" s="47">
        <f>Table_Query_from_Mac10[[#This Row],[unit_cost]]</f>
        <v>1.59</v>
      </c>
      <c r="L4257" s="47">
        <f>Table_Query_from_Mac10[[#This Row],[Live-cost]]*(1+Table_Query_from_Mac10[[#This Row],[CogsIncreasebyTYPE]])</f>
        <v>1.59</v>
      </c>
      <c r="M4257" s="47">
        <f>Table_Query_from_Mac10[[#This Row],[Live-cost]]*Table_Query_from_Mac10[[#This Row],[qty_to_ship]]</f>
        <v>39.75</v>
      </c>
      <c r="N4257" s="47">
        <f>IF(Table_Query_from_Mac10[[#This Row],[item_no]]="KDA",-Table_Query_from_Mac10[[#This Row],[unit_price]],Table_Query_from_Mac10[[#This Row],[Net Unit]]*Table_Query_from_Mac10[[#This Row],[qty_to_ship]])</f>
        <v>144.25</v>
      </c>
      <c r="O4257" s="47">
        <f>SUMIFS(Summary!C:C,Summary!H:H,Table_Query_from_Mac10[[#This Row],[Juiceoc]])</f>
        <v>0</v>
      </c>
      <c r="P4257" s="47">
        <f>SUMIFS(Summary!D:D,Summary!H:H,Table_Query_from_Mac10[[#This Row],[Juiceoc]])</f>
        <v>0</v>
      </c>
      <c r="Q4257" s="47">
        <f>SUMIFS(Summary!E:E,Summary!H:H,Table_Query_from_Mac10[[#This Row],[Juiceoc]])</f>
        <v>0</v>
      </c>
      <c r="R4257" s="47">
        <f>Table_Query_from_Mac10[[#This Row],[Net Unit]]*(1+Table_Query_from_Mac10[[#This Row],[PriceIncreasebyType]])</f>
        <v>5.77</v>
      </c>
      <c r="S4257" s="47">
        <f>Table_Query_from_Mac10[[#This Row],[UnitPriceFuture]]*Table_Query_from_Mac10[[#This Row],[qtytoShipFuture]]</f>
        <v>144.25</v>
      </c>
      <c r="T4257" s="47">
        <f>ROUND(Table_Query_from_Mac10[[#This Row],[qty_to_ship]]*(1+Table_Query_from_Mac10[[#This Row],[VolumeIncreasebyType]]),0)</f>
        <v>25</v>
      </c>
      <c r="U4257" s="47">
        <f>Table_Query_from_Mac10[[#This Row],[qtytoShipFuture]]*Table_Query_from_Mac10[[#This Row],[Future-cost]]</f>
        <v>39.75</v>
      </c>
      <c r="V4257" s="47">
        <f>Table_Query_from_Mac10[[#This Row],[qtytoShipFuture]]-Table_Query_from_Mac10[[#This Row],[qty_to_ship]]</f>
        <v>0</v>
      </c>
      <c r="W4257" s="47">
        <f>Table_Query_from_Mac10[[#This Row],[UnitPriceFuture]]</f>
        <v>5.77</v>
      </c>
      <c r="X4257" s="47">
        <f>Table_Query_from_Mac10[[#This Row],[Unit Increase]]*Table_Query_from_Mac10[[#This Row],[UnitPriceFuture]]</f>
        <v>0</v>
      </c>
      <c r="Y4257" s="47">
        <f>Table_Query_from_Mac10[[#This Row],[Unit Increase]]*Table_Query_from_Mac10[[#This Row],[Future-cost]]</f>
        <v>0</v>
      </c>
      <c r="Z4257" s="47">
        <f>-(Table_Query_from_Mac10[[#This Row],[Incremental Sales]]+((Table_Query_from_Mac10[[#This Row],[Incremental Sales]]*-(SUM(Summary!$S$8:$S$9)))))*Summary!$S$18</f>
        <v>0</v>
      </c>
      <c r="AA4257" s="47">
        <f>IFERROR(Table_Query_from_Mac10[[#This Row],[Incremental Cost]]/Table_Query_from_Mac10[[#This Row],[Incremental Sales]],0)</f>
        <v>0</v>
      </c>
      <c r="AB4257" s="47">
        <f>IFERROR(Table_Query_from_Mac10[[#This Row],[TotalCostFuture]]/Table_Query_from_Mac10[[#This Row],[totalsalesFuture]],0)</f>
        <v>0.27556325823223571</v>
      </c>
      <c r="AN4257" s="31">
        <v>100</v>
      </c>
      <c r="AO4257">
        <f t="shared" si="132"/>
        <v>25</v>
      </c>
      <c r="AQ4257" s="31">
        <v>16.489999999999998</v>
      </c>
      <c r="AR4257">
        <f t="shared" si="133"/>
        <v>5.77</v>
      </c>
    </row>
    <row r="4258" spans="1:44" x14ac:dyDescent="0.25">
      <c r="A4258">
        <v>90427</v>
      </c>
      <c r="B4258">
        <v>7</v>
      </c>
      <c r="C4258" t="s">
        <v>56</v>
      </c>
      <c r="D4258" t="s">
        <v>81</v>
      </c>
      <c r="E4258">
        <v>88</v>
      </c>
      <c r="F4258">
        <v>4.1500000000000004</v>
      </c>
      <c r="G4258">
        <v>10.28</v>
      </c>
      <c r="H4258" s="1">
        <v>44860</v>
      </c>
      <c r="I4258" s="20">
        <v>0</v>
      </c>
      <c r="J4258" s="47">
        <f>Table_Query_from_Mac10[[#This Row],[unit_price]]-(Table_Query_from_Mac10[[#This Row],[unit_price]]*(Table_Query_from_Mac10[[#This Row],[discount_pct]]/100))</f>
        <v>10.28</v>
      </c>
      <c r="K4258" s="47">
        <f>Table_Query_from_Mac10[[#This Row],[unit_cost]]</f>
        <v>4.1500000000000004</v>
      </c>
      <c r="L4258" s="47">
        <f>Table_Query_from_Mac10[[#This Row],[Live-cost]]*(1+Table_Query_from_Mac10[[#This Row],[CogsIncreasebyTYPE]])</f>
        <v>4.1500000000000004</v>
      </c>
      <c r="M4258" s="47">
        <f>Table_Query_from_Mac10[[#This Row],[Live-cost]]*Table_Query_from_Mac10[[#This Row],[qty_to_ship]]</f>
        <v>365.20000000000005</v>
      </c>
      <c r="N4258" s="47">
        <f>IF(Table_Query_from_Mac10[[#This Row],[item_no]]="KDA",-Table_Query_from_Mac10[[#This Row],[unit_price]],Table_Query_from_Mac10[[#This Row],[Net Unit]]*Table_Query_from_Mac10[[#This Row],[qty_to_ship]])</f>
        <v>904.64</v>
      </c>
      <c r="O4258" s="47">
        <f>SUMIFS(Summary!C:C,Summary!H:H,Table_Query_from_Mac10[[#This Row],[Juiceoc]])</f>
        <v>0</v>
      </c>
      <c r="P4258" s="47">
        <f>SUMIFS(Summary!D:D,Summary!H:H,Table_Query_from_Mac10[[#This Row],[Juiceoc]])</f>
        <v>0</v>
      </c>
      <c r="Q4258" s="47">
        <f>SUMIFS(Summary!E:E,Summary!H:H,Table_Query_from_Mac10[[#This Row],[Juiceoc]])</f>
        <v>0</v>
      </c>
      <c r="R4258" s="47">
        <f>Table_Query_from_Mac10[[#This Row],[Net Unit]]*(1+Table_Query_from_Mac10[[#This Row],[PriceIncreasebyType]])</f>
        <v>10.28</v>
      </c>
      <c r="S4258" s="47">
        <f>Table_Query_from_Mac10[[#This Row],[UnitPriceFuture]]*Table_Query_from_Mac10[[#This Row],[qtytoShipFuture]]</f>
        <v>904.64</v>
      </c>
      <c r="T4258" s="47">
        <f>ROUND(Table_Query_from_Mac10[[#This Row],[qty_to_ship]]*(1+Table_Query_from_Mac10[[#This Row],[VolumeIncreasebyType]]),0)</f>
        <v>88</v>
      </c>
      <c r="U4258" s="47">
        <f>Table_Query_from_Mac10[[#This Row],[qtytoShipFuture]]*Table_Query_from_Mac10[[#This Row],[Future-cost]]</f>
        <v>365.20000000000005</v>
      </c>
      <c r="V4258" s="47">
        <f>Table_Query_from_Mac10[[#This Row],[qtytoShipFuture]]-Table_Query_from_Mac10[[#This Row],[qty_to_ship]]</f>
        <v>0</v>
      </c>
      <c r="W4258" s="47">
        <f>Table_Query_from_Mac10[[#This Row],[UnitPriceFuture]]</f>
        <v>10.28</v>
      </c>
      <c r="X4258" s="47">
        <f>Table_Query_from_Mac10[[#This Row],[Unit Increase]]*Table_Query_from_Mac10[[#This Row],[UnitPriceFuture]]</f>
        <v>0</v>
      </c>
      <c r="Y4258" s="47">
        <f>Table_Query_from_Mac10[[#This Row],[Unit Increase]]*Table_Query_from_Mac10[[#This Row],[Future-cost]]</f>
        <v>0</v>
      </c>
      <c r="Z4258" s="47">
        <f>-(Table_Query_from_Mac10[[#This Row],[Incremental Sales]]+((Table_Query_from_Mac10[[#This Row],[Incremental Sales]]*-(SUM(Summary!$S$8:$S$9)))))*Summary!$S$18</f>
        <v>0</v>
      </c>
      <c r="AA4258" s="47">
        <f>IFERROR(Table_Query_from_Mac10[[#This Row],[Incremental Cost]]/Table_Query_from_Mac10[[#This Row],[Incremental Sales]],0)</f>
        <v>0</v>
      </c>
      <c r="AB4258" s="47">
        <f>IFERROR(Table_Query_from_Mac10[[#This Row],[TotalCostFuture]]/Table_Query_from_Mac10[[#This Row],[totalsalesFuture]],0)</f>
        <v>0.40369649805447477</v>
      </c>
      <c r="AN4258" s="30">
        <v>352</v>
      </c>
      <c r="AO4258">
        <f t="shared" si="132"/>
        <v>88</v>
      </c>
      <c r="AQ4258" s="30">
        <v>29.38</v>
      </c>
      <c r="AR4258">
        <f t="shared" si="133"/>
        <v>10.28</v>
      </c>
    </row>
    <row r="4259" spans="1:44" x14ac:dyDescent="0.25">
      <c r="A4259">
        <v>90427</v>
      </c>
      <c r="B4259">
        <v>8</v>
      </c>
      <c r="C4259" t="s">
        <v>55</v>
      </c>
      <c r="D4259" t="s">
        <v>81</v>
      </c>
      <c r="E4259">
        <v>2</v>
      </c>
      <c r="F4259">
        <v>1.82</v>
      </c>
      <c r="G4259">
        <v>6.62</v>
      </c>
      <c r="H4259" s="1">
        <v>44860</v>
      </c>
      <c r="I4259" s="20">
        <v>0</v>
      </c>
      <c r="J4259" s="47">
        <f>Table_Query_from_Mac10[[#This Row],[unit_price]]-(Table_Query_from_Mac10[[#This Row],[unit_price]]*(Table_Query_from_Mac10[[#This Row],[discount_pct]]/100))</f>
        <v>6.62</v>
      </c>
      <c r="K4259" s="47">
        <f>Table_Query_from_Mac10[[#This Row],[unit_cost]]</f>
        <v>1.82</v>
      </c>
      <c r="L4259" s="47">
        <f>Table_Query_from_Mac10[[#This Row],[Live-cost]]*(1+Table_Query_from_Mac10[[#This Row],[CogsIncreasebyTYPE]])</f>
        <v>1.82</v>
      </c>
      <c r="M4259" s="47">
        <f>Table_Query_from_Mac10[[#This Row],[Live-cost]]*Table_Query_from_Mac10[[#This Row],[qty_to_ship]]</f>
        <v>3.64</v>
      </c>
      <c r="N4259" s="47">
        <f>IF(Table_Query_from_Mac10[[#This Row],[item_no]]="KDA",-Table_Query_from_Mac10[[#This Row],[unit_price]],Table_Query_from_Mac10[[#This Row],[Net Unit]]*Table_Query_from_Mac10[[#This Row],[qty_to_ship]])</f>
        <v>13.24</v>
      </c>
      <c r="O4259" s="47">
        <f>SUMIFS(Summary!C:C,Summary!H:H,Table_Query_from_Mac10[[#This Row],[Juiceoc]])</f>
        <v>0</v>
      </c>
      <c r="P4259" s="47">
        <f>SUMIFS(Summary!D:D,Summary!H:H,Table_Query_from_Mac10[[#This Row],[Juiceoc]])</f>
        <v>0</v>
      </c>
      <c r="Q4259" s="47">
        <f>SUMIFS(Summary!E:E,Summary!H:H,Table_Query_from_Mac10[[#This Row],[Juiceoc]])</f>
        <v>0</v>
      </c>
      <c r="R4259" s="47">
        <f>Table_Query_from_Mac10[[#This Row],[Net Unit]]*(1+Table_Query_from_Mac10[[#This Row],[PriceIncreasebyType]])</f>
        <v>6.62</v>
      </c>
      <c r="S4259" s="47">
        <f>Table_Query_from_Mac10[[#This Row],[UnitPriceFuture]]*Table_Query_from_Mac10[[#This Row],[qtytoShipFuture]]</f>
        <v>13.24</v>
      </c>
      <c r="T4259" s="47">
        <f>ROUND(Table_Query_from_Mac10[[#This Row],[qty_to_ship]]*(1+Table_Query_from_Mac10[[#This Row],[VolumeIncreasebyType]]),0)</f>
        <v>2</v>
      </c>
      <c r="U4259" s="47">
        <f>Table_Query_from_Mac10[[#This Row],[qtytoShipFuture]]*Table_Query_from_Mac10[[#This Row],[Future-cost]]</f>
        <v>3.64</v>
      </c>
      <c r="V4259" s="47">
        <f>Table_Query_from_Mac10[[#This Row],[qtytoShipFuture]]-Table_Query_from_Mac10[[#This Row],[qty_to_ship]]</f>
        <v>0</v>
      </c>
      <c r="W4259" s="47">
        <f>Table_Query_from_Mac10[[#This Row],[UnitPriceFuture]]</f>
        <v>6.62</v>
      </c>
      <c r="X4259" s="47">
        <f>Table_Query_from_Mac10[[#This Row],[Unit Increase]]*Table_Query_from_Mac10[[#This Row],[UnitPriceFuture]]</f>
        <v>0</v>
      </c>
      <c r="Y4259" s="47">
        <f>Table_Query_from_Mac10[[#This Row],[Unit Increase]]*Table_Query_from_Mac10[[#This Row],[Future-cost]]</f>
        <v>0</v>
      </c>
      <c r="Z4259" s="47">
        <f>-(Table_Query_from_Mac10[[#This Row],[Incremental Sales]]+((Table_Query_from_Mac10[[#This Row],[Incremental Sales]]*-(SUM(Summary!$S$8:$S$9)))))*Summary!$S$18</f>
        <v>0</v>
      </c>
      <c r="AA4259" s="47">
        <f>IFERROR(Table_Query_from_Mac10[[#This Row],[Incremental Cost]]/Table_Query_from_Mac10[[#This Row],[Incremental Sales]],0)</f>
        <v>0</v>
      </c>
      <c r="AB4259" s="47">
        <f>IFERROR(Table_Query_from_Mac10[[#This Row],[TotalCostFuture]]/Table_Query_from_Mac10[[#This Row],[totalsalesFuture]],0)</f>
        <v>0.27492447129909364</v>
      </c>
      <c r="AN4259" s="31">
        <v>8</v>
      </c>
      <c r="AO4259">
        <f t="shared" si="132"/>
        <v>2</v>
      </c>
      <c r="AQ4259" s="31">
        <v>18.920000000000002</v>
      </c>
      <c r="AR4259">
        <f t="shared" si="133"/>
        <v>6.62</v>
      </c>
    </row>
    <row r="4260" spans="1:44" x14ac:dyDescent="0.25">
      <c r="A4260">
        <v>90427</v>
      </c>
      <c r="B4260">
        <v>9</v>
      </c>
      <c r="C4260" t="s">
        <v>55</v>
      </c>
      <c r="D4260" t="s">
        <v>81</v>
      </c>
      <c r="E4260">
        <v>20</v>
      </c>
      <c r="F4260">
        <v>4.6399999999999997</v>
      </c>
      <c r="G4260">
        <v>10.61</v>
      </c>
      <c r="H4260" s="1">
        <v>44860</v>
      </c>
      <c r="I4260" s="20">
        <v>0</v>
      </c>
      <c r="J4260" s="47">
        <f>Table_Query_from_Mac10[[#This Row],[unit_price]]-(Table_Query_from_Mac10[[#This Row],[unit_price]]*(Table_Query_from_Mac10[[#This Row],[discount_pct]]/100))</f>
        <v>10.61</v>
      </c>
      <c r="K4260" s="47">
        <f>Table_Query_from_Mac10[[#This Row],[unit_cost]]</f>
        <v>4.6399999999999997</v>
      </c>
      <c r="L4260" s="47">
        <f>Table_Query_from_Mac10[[#This Row],[Live-cost]]*(1+Table_Query_from_Mac10[[#This Row],[CogsIncreasebyTYPE]])</f>
        <v>4.6399999999999997</v>
      </c>
      <c r="M4260" s="47">
        <f>Table_Query_from_Mac10[[#This Row],[Live-cost]]*Table_Query_from_Mac10[[#This Row],[qty_to_ship]]</f>
        <v>92.8</v>
      </c>
      <c r="N4260" s="47">
        <f>IF(Table_Query_from_Mac10[[#This Row],[item_no]]="KDA",-Table_Query_from_Mac10[[#This Row],[unit_price]],Table_Query_from_Mac10[[#This Row],[Net Unit]]*Table_Query_from_Mac10[[#This Row],[qty_to_ship]])</f>
        <v>212.2</v>
      </c>
      <c r="O4260" s="47">
        <f>SUMIFS(Summary!C:C,Summary!H:H,Table_Query_from_Mac10[[#This Row],[Juiceoc]])</f>
        <v>0</v>
      </c>
      <c r="P4260" s="47">
        <f>SUMIFS(Summary!D:D,Summary!H:H,Table_Query_from_Mac10[[#This Row],[Juiceoc]])</f>
        <v>0</v>
      </c>
      <c r="Q4260" s="47">
        <f>SUMIFS(Summary!E:E,Summary!H:H,Table_Query_from_Mac10[[#This Row],[Juiceoc]])</f>
        <v>0</v>
      </c>
      <c r="R4260" s="47">
        <f>Table_Query_from_Mac10[[#This Row],[Net Unit]]*(1+Table_Query_from_Mac10[[#This Row],[PriceIncreasebyType]])</f>
        <v>10.61</v>
      </c>
      <c r="S4260" s="47">
        <f>Table_Query_from_Mac10[[#This Row],[UnitPriceFuture]]*Table_Query_from_Mac10[[#This Row],[qtytoShipFuture]]</f>
        <v>212.2</v>
      </c>
      <c r="T4260" s="47">
        <f>ROUND(Table_Query_from_Mac10[[#This Row],[qty_to_ship]]*(1+Table_Query_from_Mac10[[#This Row],[VolumeIncreasebyType]]),0)</f>
        <v>20</v>
      </c>
      <c r="U4260" s="47">
        <f>Table_Query_from_Mac10[[#This Row],[qtytoShipFuture]]*Table_Query_from_Mac10[[#This Row],[Future-cost]]</f>
        <v>92.8</v>
      </c>
      <c r="V4260" s="47">
        <f>Table_Query_from_Mac10[[#This Row],[qtytoShipFuture]]-Table_Query_from_Mac10[[#This Row],[qty_to_ship]]</f>
        <v>0</v>
      </c>
      <c r="W4260" s="47">
        <f>Table_Query_from_Mac10[[#This Row],[UnitPriceFuture]]</f>
        <v>10.61</v>
      </c>
      <c r="X4260" s="47">
        <f>Table_Query_from_Mac10[[#This Row],[Unit Increase]]*Table_Query_from_Mac10[[#This Row],[UnitPriceFuture]]</f>
        <v>0</v>
      </c>
      <c r="Y4260" s="47">
        <f>Table_Query_from_Mac10[[#This Row],[Unit Increase]]*Table_Query_from_Mac10[[#This Row],[Future-cost]]</f>
        <v>0</v>
      </c>
      <c r="Z4260" s="47">
        <f>-(Table_Query_from_Mac10[[#This Row],[Incremental Sales]]+((Table_Query_from_Mac10[[#This Row],[Incremental Sales]]*-(SUM(Summary!$S$8:$S$9)))))*Summary!$S$18</f>
        <v>0</v>
      </c>
      <c r="AA4260" s="47">
        <f>IFERROR(Table_Query_from_Mac10[[#This Row],[Incremental Cost]]/Table_Query_from_Mac10[[#This Row],[Incremental Sales]],0)</f>
        <v>0</v>
      </c>
      <c r="AB4260" s="47">
        <f>IFERROR(Table_Query_from_Mac10[[#This Row],[TotalCostFuture]]/Table_Query_from_Mac10[[#This Row],[totalsalesFuture]],0)</f>
        <v>0.43732327992459946</v>
      </c>
      <c r="AN4260" s="30">
        <v>80</v>
      </c>
      <c r="AO4260">
        <f t="shared" si="132"/>
        <v>20</v>
      </c>
      <c r="AQ4260" s="30">
        <v>30.31</v>
      </c>
      <c r="AR4260">
        <f t="shared" si="133"/>
        <v>10.61</v>
      </c>
    </row>
    <row r="4261" spans="1:44" x14ac:dyDescent="0.25">
      <c r="A4261">
        <v>90427</v>
      </c>
      <c r="B4261">
        <v>10</v>
      </c>
      <c r="C4261" t="s">
        <v>55</v>
      </c>
      <c r="D4261" t="s">
        <v>81</v>
      </c>
      <c r="E4261">
        <v>25</v>
      </c>
      <c r="F4261">
        <v>2</v>
      </c>
      <c r="G4261">
        <v>7.26</v>
      </c>
      <c r="H4261" s="1">
        <v>44860</v>
      </c>
      <c r="I4261" s="20">
        <v>0</v>
      </c>
      <c r="J4261" s="47">
        <f>Table_Query_from_Mac10[[#This Row],[unit_price]]-(Table_Query_from_Mac10[[#This Row],[unit_price]]*(Table_Query_from_Mac10[[#This Row],[discount_pct]]/100))</f>
        <v>7.26</v>
      </c>
      <c r="K4261" s="47">
        <f>Table_Query_from_Mac10[[#This Row],[unit_cost]]</f>
        <v>2</v>
      </c>
      <c r="L4261" s="47">
        <f>Table_Query_from_Mac10[[#This Row],[Live-cost]]*(1+Table_Query_from_Mac10[[#This Row],[CogsIncreasebyTYPE]])</f>
        <v>2</v>
      </c>
      <c r="M4261" s="47">
        <f>Table_Query_from_Mac10[[#This Row],[Live-cost]]*Table_Query_from_Mac10[[#This Row],[qty_to_ship]]</f>
        <v>50</v>
      </c>
      <c r="N4261" s="47">
        <f>IF(Table_Query_from_Mac10[[#This Row],[item_no]]="KDA",-Table_Query_from_Mac10[[#This Row],[unit_price]],Table_Query_from_Mac10[[#This Row],[Net Unit]]*Table_Query_from_Mac10[[#This Row],[qty_to_ship]])</f>
        <v>181.5</v>
      </c>
      <c r="O4261" s="47">
        <f>SUMIFS(Summary!C:C,Summary!H:H,Table_Query_from_Mac10[[#This Row],[Juiceoc]])</f>
        <v>0</v>
      </c>
      <c r="P4261" s="47">
        <f>SUMIFS(Summary!D:D,Summary!H:H,Table_Query_from_Mac10[[#This Row],[Juiceoc]])</f>
        <v>0</v>
      </c>
      <c r="Q4261" s="47">
        <f>SUMIFS(Summary!E:E,Summary!H:H,Table_Query_from_Mac10[[#This Row],[Juiceoc]])</f>
        <v>0</v>
      </c>
      <c r="R4261" s="47">
        <f>Table_Query_from_Mac10[[#This Row],[Net Unit]]*(1+Table_Query_from_Mac10[[#This Row],[PriceIncreasebyType]])</f>
        <v>7.26</v>
      </c>
      <c r="S4261" s="47">
        <f>Table_Query_from_Mac10[[#This Row],[UnitPriceFuture]]*Table_Query_from_Mac10[[#This Row],[qtytoShipFuture]]</f>
        <v>181.5</v>
      </c>
      <c r="T4261" s="47">
        <f>ROUND(Table_Query_from_Mac10[[#This Row],[qty_to_ship]]*(1+Table_Query_from_Mac10[[#This Row],[VolumeIncreasebyType]]),0)</f>
        <v>25</v>
      </c>
      <c r="U4261" s="47">
        <f>Table_Query_from_Mac10[[#This Row],[qtytoShipFuture]]*Table_Query_from_Mac10[[#This Row],[Future-cost]]</f>
        <v>50</v>
      </c>
      <c r="V4261" s="47">
        <f>Table_Query_from_Mac10[[#This Row],[qtytoShipFuture]]-Table_Query_from_Mac10[[#This Row],[qty_to_ship]]</f>
        <v>0</v>
      </c>
      <c r="W4261" s="47">
        <f>Table_Query_from_Mac10[[#This Row],[UnitPriceFuture]]</f>
        <v>7.26</v>
      </c>
      <c r="X4261" s="47">
        <f>Table_Query_from_Mac10[[#This Row],[Unit Increase]]*Table_Query_from_Mac10[[#This Row],[UnitPriceFuture]]</f>
        <v>0</v>
      </c>
      <c r="Y4261" s="47">
        <f>Table_Query_from_Mac10[[#This Row],[Unit Increase]]*Table_Query_from_Mac10[[#This Row],[Future-cost]]</f>
        <v>0</v>
      </c>
      <c r="Z4261" s="47">
        <f>-(Table_Query_from_Mac10[[#This Row],[Incremental Sales]]+((Table_Query_from_Mac10[[#This Row],[Incremental Sales]]*-(SUM(Summary!$S$8:$S$9)))))*Summary!$S$18</f>
        <v>0</v>
      </c>
      <c r="AA4261" s="47">
        <f>IFERROR(Table_Query_from_Mac10[[#This Row],[Incremental Cost]]/Table_Query_from_Mac10[[#This Row],[Incremental Sales]],0)</f>
        <v>0</v>
      </c>
      <c r="AB4261" s="47">
        <f>IFERROR(Table_Query_from_Mac10[[#This Row],[TotalCostFuture]]/Table_Query_from_Mac10[[#This Row],[totalsalesFuture]],0)</f>
        <v>0.27548209366391185</v>
      </c>
      <c r="AN4261" s="31">
        <v>100</v>
      </c>
      <c r="AO4261">
        <f t="shared" si="132"/>
        <v>25</v>
      </c>
      <c r="AQ4261" s="31">
        <v>20.75</v>
      </c>
      <c r="AR4261">
        <f t="shared" si="133"/>
        <v>7.26</v>
      </c>
    </row>
    <row r="4262" spans="1:44" x14ac:dyDescent="0.25">
      <c r="A4262">
        <v>90427</v>
      </c>
      <c r="B4262">
        <v>11</v>
      </c>
      <c r="C4262" t="s">
        <v>56</v>
      </c>
      <c r="D4262" t="s">
        <v>81</v>
      </c>
      <c r="E4262">
        <v>27</v>
      </c>
      <c r="F4262">
        <v>5.07</v>
      </c>
      <c r="G4262">
        <v>12</v>
      </c>
      <c r="H4262" s="1">
        <v>44860</v>
      </c>
      <c r="I4262" s="20">
        <v>0</v>
      </c>
      <c r="J4262" s="47">
        <f>Table_Query_from_Mac10[[#This Row],[unit_price]]-(Table_Query_from_Mac10[[#This Row],[unit_price]]*(Table_Query_from_Mac10[[#This Row],[discount_pct]]/100))</f>
        <v>12</v>
      </c>
      <c r="K4262" s="47">
        <f>Table_Query_from_Mac10[[#This Row],[unit_cost]]</f>
        <v>5.07</v>
      </c>
      <c r="L4262" s="47">
        <f>Table_Query_from_Mac10[[#This Row],[Live-cost]]*(1+Table_Query_from_Mac10[[#This Row],[CogsIncreasebyTYPE]])</f>
        <v>5.07</v>
      </c>
      <c r="M4262" s="47">
        <f>Table_Query_from_Mac10[[#This Row],[Live-cost]]*Table_Query_from_Mac10[[#This Row],[qty_to_ship]]</f>
        <v>136.89000000000001</v>
      </c>
      <c r="N4262" s="47">
        <f>IF(Table_Query_from_Mac10[[#This Row],[item_no]]="KDA",-Table_Query_from_Mac10[[#This Row],[unit_price]],Table_Query_from_Mac10[[#This Row],[Net Unit]]*Table_Query_from_Mac10[[#This Row],[qty_to_ship]])</f>
        <v>324</v>
      </c>
      <c r="O4262" s="47">
        <f>SUMIFS(Summary!C:C,Summary!H:H,Table_Query_from_Mac10[[#This Row],[Juiceoc]])</f>
        <v>0</v>
      </c>
      <c r="P4262" s="47">
        <f>SUMIFS(Summary!D:D,Summary!H:H,Table_Query_from_Mac10[[#This Row],[Juiceoc]])</f>
        <v>0</v>
      </c>
      <c r="Q4262" s="47">
        <f>SUMIFS(Summary!E:E,Summary!H:H,Table_Query_from_Mac10[[#This Row],[Juiceoc]])</f>
        <v>0</v>
      </c>
      <c r="R4262" s="47">
        <f>Table_Query_from_Mac10[[#This Row],[Net Unit]]*(1+Table_Query_from_Mac10[[#This Row],[PriceIncreasebyType]])</f>
        <v>12</v>
      </c>
      <c r="S4262" s="47">
        <f>Table_Query_from_Mac10[[#This Row],[UnitPriceFuture]]*Table_Query_from_Mac10[[#This Row],[qtytoShipFuture]]</f>
        <v>324</v>
      </c>
      <c r="T4262" s="47">
        <f>ROUND(Table_Query_from_Mac10[[#This Row],[qty_to_ship]]*(1+Table_Query_from_Mac10[[#This Row],[VolumeIncreasebyType]]),0)</f>
        <v>27</v>
      </c>
      <c r="U4262" s="47">
        <f>Table_Query_from_Mac10[[#This Row],[qtytoShipFuture]]*Table_Query_from_Mac10[[#This Row],[Future-cost]]</f>
        <v>136.89000000000001</v>
      </c>
      <c r="V4262" s="47">
        <f>Table_Query_from_Mac10[[#This Row],[qtytoShipFuture]]-Table_Query_from_Mac10[[#This Row],[qty_to_ship]]</f>
        <v>0</v>
      </c>
      <c r="W4262" s="47">
        <f>Table_Query_from_Mac10[[#This Row],[UnitPriceFuture]]</f>
        <v>12</v>
      </c>
      <c r="X4262" s="47">
        <f>Table_Query_from_Mac10[[#This Row],[Unit Increase]]*Table_Query_from_Mac10[[#This Row],[UnitPriceFuture]]</f>
        <v>0</v>
      </c>
      <c r="Y4262" s="47">
        <f>Table_Query_from_Mac10[[#This Row],[Unit Increase]]*Table_Query_from_Mac10[[#This Row],[Future-cost]]</f>
        <v>0</v>
      </c>
      <c r="Z4262" s="47">
        <f>-(Table_Query_from_Mac10[[#This Row],[Incremental Sales]]+((Table_Query_from_Mac10[[#This Row],[Incremental Sales]]*-(SUM(Summary!$S$8:$S$9)))))*Summary!$S$18</f>
        <v>0</v>
      </c>
      <c r="AA4262" s="47">
        <f>IFERROR(Table_Query_from_Mac10[[#This Row],[Incremental Cost]]/Table_Query_from_Mac10[[#This Row],[Incremental Sales]],0)</f>
        <v>0</v>
      </c>
      <c r="AB4262" s="47">
        <f>IFERROR(Table_Query_from_Mac10[[#This Row],[TotalCostFuture]]/Table_Query_from_Mac10[[#This Row],[totalsalesFuture]],0)</f>
        <v>0.42250000000000004</v>
      </c>
      <c r="AN4262" s="30">
        <v>108</v>
      </c>
      <c r="AO4262">
        <f t="shared" si="132"/>
        <v>27</v>
      </c>
      <c r="AQ4262" s="30">
        <v>34.28</v>
      </c>
      <c r="AR4262">
        <f t="shared" si="133"/>
        <v>12</v>
      </c>
    </row>
    <row r="4263" spans="1:44" x14ac:dyDescent="0.25">
      <c r="A4263">
        <v>90427</v>
      </c>
      <c r="B4263">
        <v>12</v>
      </c>
      <c r="C4263" t="s">
        <v>55</v>
      </c>
      <c r="D4263" t="s">
        <v>81</v>
      </c>
      <c r="E4263">
        <v>28</v>
      </c>
      <c r="F4263">
        <v>8.57</v>
      </c>
      <c r="G4263">
        <v>20.83</v>
      </c>
      <c r="H4263" s="1">
        <v>44860</v>
      </c>
      <c r="I4263" s="20">
        <v>0</v>
      </c>
      <c r="J4263" s="47">
        <f>Table_Query_from_Mac10[[#This Row],[unit_price]]-(Table_Query_from_Mac10[[#This Row],[unit_price]]*(Table_Query_from_Mac10[[#This Row],[discount_pct]]/100))</f>
        <v>20.83</v>
      </c>
      <c r="K4263" s="47">
        <f>Table_Query_from_Mac10[[#This Row],[unit_cost]]</f>
        <v>8.57</v>
      </c>
      <c r="L4263" s="47">
        <f>Table_Query_from_Mac10[[#This Row],[Live-cost]]*(1+Table_Query_from_Mac10[[#This Row],[CogsIncreasebyTYPE]])</f>
        <v>8.57</v>
      </c>
      <c r="M4263" s="47">
        <f>Table_Query_from_Mac10[[#This Row],[Live-cost]]*Table_Query_from_Mac10[[#This Row],[qty_to_ship]]</f>
        <v>239.96</v>
      </c>
      <c r="N4263" s="47">
        <f>IF(Table_Query_from_Mac10[[#This Row],[item_no]]="KDA",-Table_Query_from_Mac10[[#This Row],[unit_price]],Table_Query_from_Mac10[[#This Row],[Net Unit]]*Table_Query_from_Mac10[[#This Row],[qty_to_ship]])</f>
        <v>583.24</v>
      </c>
      <c r="O4263" s="47">
        <f>SUMIFS(Summary!C:C,Summary!H:H,Table_Query_from_Mac10[[#This Row],[Juiceoc]])</f>
        <v>0</v>
      </c>
      <c r="P4263" s="47">
        <f>SUMIFS(Summary!D:D,Summary!H:H,Table_Query_from_Mac10[[#This Row],[Juiceoc]])</f>
        <v>0</v>
      </c>
      <c r="Q4263" s="47">
        <f>SUMIFS(Summary!E:E,Summary!H:H,Table_Query_from_Mac10[[#This Row],[Juiceoc]])</f>
        <v>0</v>
      </c>
      <c r="R4263" s="47">
        <f>Table_Query_from_Mac10[[#This Row],[Net Unit]]*(1+Table_Query_from_Mac10[[#This Row],[PriceIncreasebyType]])</f>
        <v>20.83</v>
      </c>
      <c r="S4263" s="47">
        <f>Table_Query_from_Mac10[[#This Row],[UnitPriceFuture]]*Table_Query_from_Mac10[[#This Row],[qtytoShipFuture]]</f>
        <v>583.24</v>
      </c>
      <c r="T4263" s="47">
        <f>ROUND(Table_Query_from_Mac10[[#This Row],[qty_to_ship]]*(1+Table_Query_from_Mac10[[#This Row],[VolumeIncreasebyType]]),0)</f>
        <v>28</v>
      </c>
      <c r="U4263" s="47">
        <f>Table_Query_from_Mac10[[#This Row],[qtytoShipFuture]]*Table_Query_from_Mac10[[#This Row],[Future-cost]]</f>
        <v>239.96</v>
      </c>
      <c r="V4263" s="47">
        <f>Table_Query_from_Mac10[[#This Row],[qtytoShipFuture]]-Table_Query_from_Mac10[[#This Row],[qty_to_ship]]</f>
        <v>0</v>
      </c>
      <c r="W4263" s="47">
        <f>Table_Query_from_Mac10[[#This Row],[UnitPriceFuture]]</f>
        <v>20.83</v>
      </c>
      <c r="X4263" s="47">
        <f>Table_Query_from_Mac10[[#This Row],[Unit Increase]]*Table_Query_from_Mac10[[#This Row],[UnitPriceFuture]]</f>
        <v>0</v>
      </c>
      <c r="Y4263" s="47">
        <f>Table_Query_from_Mac10[[#This Row],[Unit Increase]]*Table_Query_from_Mac10[[#This Row],[Future-cost]]</f>
        <v>0</v>
      </c>
      <c r="Z4263" s="47">
        <f>-(Table_Query_from_Mac10[[#This Row],[Incremental Sales]]+((Table_Query_from_Mac10[[#This Row],[Incremental Sales]]*-(SUM(Summary!$S$8:$S$9)))))*Summary!$S$18</f>
        <v>0</v>
      </c>
      <c r="AA4263" s="47">
        <f>IFERROR(Table_Query_from_Mac10[[#This Row],[Incremental Cost]]/Table_Query_from_Mac10[[#This Row],[Incremental Sales]],0)</f>
        <v>0</v>
      </c>
      <c r="AB4263" s="47">
        <f>IFERROR(Table_Query_from_Mac10[[#This Row],[TotalCostFuture]]/Table_Query_from_Mac10[[#This Row],[totalsalesFuture]],0)</f>
        <v>0.41142582813250123</v>
      </c>
      <c r="AN4263" s="31">
        <v>112</v>
      </c>
      <c r="AO4263">
        <f t="shared" si="132"/>
        <v>28</v>
      </c>
      <c r="AQ4263" s="31">
        <v>59.52</v>
      </c>
      <c r="AR4263">
        <f t="shared" si="133"/>
        <v>20.83</v>
      </c>
    </row>
    <row r="4264" spans="1:44" x14ac:dyDescent="0.25">
      <c r="A4264">
        <v>90427</v>
      </c>
      <c r="B4264">
        <v>13</v>
      </c>
      <c r="C4264" t="s">
        <v>55</v>
      </c>
      <c r="D4264" t="s">
        <v>81</v>
      </c>
      <c r="E4264">
        <v>23</v>
      </c>
      <c r="F4264">
        <v>9.85</v>
      </c>
      <c r="G4264">
        <v>25.68</v>
      </c>
      <c r="H4264" s="1">
        <v>44860</v>
      </c>
      <c r="I4264" s="20">
        <v>0</v>
      </c>
      <c r="J4264" s="47">
        <f>Table_Query_from_Mac10[[#This Row],[unit_price]]-(Table_Query_from_Mac10[[#This Row],[unit_price]]*(Table_Query_from_Mac10[[#This Row],[discount_pct]]/100))</f>
        <v>25.68</v>
      </c>
      <c r="K4264" s="47">
        <f>Table_Query_from_Mac10[[#This Row],[unit_cost]]</f>
        <v>9.85</v>
      </c>
      <c r="L4264" s="47">
        <f>Table_Query_from_Mac10[[#This Row],[Live-cost]]*(1+Table_Query_from_Mac10[[#This Row],[CogsIncreasebyTYPE]])</f>
        <v>9.85</v>
      </c>
      <c r="M4264" s="47">
        <f>Table_Query_from_Mac10[[#This Row],[Live-cost]]*Table_Query_from_Mac10[[#This Row],[qty_to_ship]]</f>
        <v>226.54999999999998</v>
      </c>
      <c r="N4264" s="47">
        <f>IF(Table_Query_from_Mac10[[#This Row],[item_no]]="KDA",-Table_Query_from_Mac10[[#This Row],[unit_price]],Table_Query_from_Mac10[[#This Row],[Net Unit]]*Table_Query_from_Mac10[[#This Row],[qty_to_ship]])</f>
        <v>590.64</v>
      </c>
      <c r="O4264" s="47">
        <f>SUMIFS(Summary!C:C,Summary!H:H,Table_Query_from_Mac10[[#This Row],[Juiceoc]])</f>
        <v>0</v>
      </c>
      <c r="P4264" s="47">
        <f>SUMIFS(Summary!D:D,Summary!H:H,Table_Query_from_Mac10[[#This Row],[Juiceoc]])</f>
        <v>0</v>
      </c>
      <c r="Q4264" s="47">
        <f>SUMIFS(Summary!E:E,Summary!H:H,Table_Query_from_Mac10[[#This Row],[Juiceoc]])</f>
        <v>0</v>
      </c>
      <c r="R4264" s="47">
        <f>Table_Query_from_Mac10[[#This Row],[Net Unit]]*(1+Table_Query_from_Mac10[[#This Row],[PriceIncreasebyType]])</f>
        <v>25.68</v>
      </c>
      <c r="S4264" s="47">
        <f>Table_Query_from_Mac10[[#This Row],[UnitPriceFuture]]*Table_Query_from_Mac10[[#This Row],[qtytoShipFuture]]</f>
        <v>590.64</v>
      </c>
      <c r="T4264" s="47">
        <f>ROUND(Table_Query_from_Mac10[[#This Row],[qty_to_ship]]*(1+Table_Query_from_Mac10[[#This Row],[VolumeIncreasebyType]]),0)</f>
        <v>23</v>
      </c>
      <c r="U4264" s="47">
        <f>Table_Query_from_Mac10[[#This Row],[qtytoShipFuture]]*Table_Query_from_Mac10[[#This Row],[Future-cost]]</f>
        <v>226.54999999999998</v>
      </c>
      <c r="V4264" s="47">
        <f>Table_Query_from_Mac10[[#This Row],[qtytoShipFuture]]-Table_Query_from_Mac10[[#This Row],[qty_to_ship]]</f>
        <v>0</v>
      </c>
      <c r="W4264" s="47">
        <f>Table_Query_from_Mac10[[#This Row],[UnitPriceFuture]]</f>
        <v>25.68</v>
      </c>
      <c r="X4264" s="47">
        <f>Table_Query_from_Mac10[[#This Row],[Unit Increase]]*Table_Query_from_Mac10[[#This Row],[UnitPriceFuture]]</f>
        <v>0</v>
      </c>
      <c r="Y4264" s="47">
        <f>Table_Query_from_Mac10[[#This Row],[Unit Increase]]*Table_Query_from_Mac10[[#This Row],[Future-cost]]</f>
        <v>0</v>
      </c>
      <c r="Z4264" s="47">
        <f>-(Table_Query_from_Mac10[[#This Row],[Incremental Sales]]+((Table_Query_from_Mac10[[#This Row],[Incremental Sales]]*-(SUM(Summary!$S$8:$S$9)))))*Summary!$S$18</f>
        <v>0</v>
      </c>
      <c r="AA4264" s="47">
        <f>IFERROR(Table_Query_from_Mac10[[#This Row],[Incremental Cost]]/Table_Query_from_Mac10[[#This Row],[Incremental Sales]],0)</f>
        <v>0</v>
      </c>
      <c r="AB4264" s="47">
        <f>IFERROR(Table_Query_from_Mac10[[#This Row],[TotalCostFuture]]/Table_Query_from_Mac10[[#This Row],[totalsalesFuture]],0)</f>
        <v>0.38356697819314639</v>
      </c>
      <c r="AN4264" s="30">
        <v>90</v>
      </c>
      <c r="AO4264">
        <f t="shared" si="132"/>
        <v>23</v>
      </c>
      <c r="AQ4264" s="30">
        <v>73.37</v>
      </c>
      <c r="AR4264">
        <f t="shared" si="133"/>
        <v>25.68</v>
      </c>
    </row>
    <row r="4265" spans="1:44" x14ac:dyDescent="0.25">
      <c r="A4265">
        <v>90427</v>
      </c>
      <c r="B4265">
        <v>14</v>
      </c>
      <c r="C4265" t="s">
        <v>55</v>
      </c>
      <c r="D4265" t="s">
        <v>81</v>
      </c>
      <c r="E4265">
        <v>15</v>
      </c>
      <c r="F4265">
        <v>11.49</v>
      </c>
      <c r="G4265">
        <v>30.28</v>
      </c>
      <c r="H4265" s="1">
        <v>44860</v>
      </c>
      <c r="I4265" s="20">
        <v>0</v>
      </c>
      <c r="J4265" s="47">
        <f>Table_Query_from_Mac10[[#This Row],[unit_price]]-(Table_Query_from_Mac10[[#This Row],[unit_price]]*(Table_Query_from_Mac10[[#This Row],[discount_pct]]/100))</f>
        <v>30.28</v>
      </c>
      <c r="K4265" s="47">
        <f>Table_Query_from_Mac10[[#This Row],[unit_cost]]</f>
        <v>11.49</v>
      </c>
      <c r="L4265" s="47">
        <f>Table_Query_from_Mac10[[#This Row],[Live-cost]]*(1+Table_Query_from_Mac10[[#This Row],[CogsIncreasebyTYPE]])</f>
        <v>11.49</v>
      </c>
      <c r="M4265" s="47">
        <f>Table_Query_from_Mac10[[#This Row],[Live-cost]]*Table_Query_from_Mac10[[#This Row],[qty_to_ship]]</f>
        <v>172.35</v>
      </c>
      <c r="N4265" s="47">
        <f>IF(Table_Query_from_Mac10[[#This Row],[item_no]]="KDA",-Table_Query_from_Mac10[[#This Row],[unit_price]],Table_Query_from_Mac10[[#This Row],[Net Unit]]*Table_Query_from_Mac10[[#This Row],[qty_to_ship]])</f>
        <v>454.20000000000005</v>
      </c>
      <c r="O4265" s="47">
        <f>SUMIFS(Summary!C:C,Summary!H:H,Table_Query_from_Mac10[[#This Row],[Juiceoc]])</f>
        <v>0</v>
      </c>
      <c r="P4265" s="47">
        <f>SUMIFS(Summary!D:D,Summary!H:H,Table_Query_from_Mac10[[#This Row],[Juiceoc]])</f>
        <v>0</v>
      </c>
      <c r="Q4265" s="47">
        <f>SUMIFS(Summary!E:E,Summary!H:H,Table_Query_from_Mac10[[#This Row],[Juiceoc]])</f>
        <v>0</v>
      </c>
      <c r="R4265" s="47">
        <f>Table_Query_from_Mac10[[#This Row],[Net Unit]]*(1+Table_Query_from_Mac10[[#This Row],[PriceIncreasebyType]])</f>
        <v>30.28</v>
      </c>
      <c r="S4265" s="47">
        <f>Table_Query_from_Mac10[[#This Row],[UnitPriceFuture]]*Table_Query_from_Mac10[[#This Row],[qtytoShipFuture]]</f>
        <v>454.20000000000005</v>
      </c>
      <c r="T4265" s="47">
        <f>ROUND(Table_Query_from_Mac10[[#This Row],[qty_to_ship]]*(1+Table_Query_from_Mac10[[#This Row],[VolumeIncreasebyType]]),0)</f>
        <v>15</v>
      </c>
      <c r="U4265" s="47">
        <f>Table_Query_from_Mac10[[#This Row],[qtytoShipFuture]]*Table_Query_from_Mac10[[#This Row],[Future-cost]]</f>
        <v>172.35</v>
      </c>
      <c r="V4265" s="47">
        <f>Table_Query_from_Mac10[[#This Row],[qtytoShipFuture]]-Table_Query_from_Mac10[[#This Row],[qty_to_ship]]</f>
        <v>0</v>
      </c>
      <c r="W4265" s="47">
        <f>Table_Query_from_Mac10[[#This Row],[UnitPriceFuture]]</f>
        <v>30.28</v>
      </c>
      <c r="X4265" s="47">
        <f>Table_Query_from_Mac10[[#This Row],[Unit Increase]]*Table_Query_from_Mac10[[#This Row],[UnitPriceFuture]]</f>
        <v>0</v>
      </c>
      <c r="Y4265" s="47">
        <f>Table_Query_from_Mac10[[#This Row],[Unit Increase]]*Table_Query_from_Mac10[[#This Row],[Future-cost]]</f>
        <v>0</v>
      </c>
      <c r="Z4265" s="47">
        <f>-(Table_Query_from_Mac10[[#This Row],[Incremental Sales]]+((Table_Query_from_Mac10[[#This Row],[Incremental Sales]]*-(SUM(Summary!$S$8:$S$9)))))*Summary!$S$18</f>
        <v>0</v>
      </c>
      <c r="AA4265" s="47">
        <f>IFERROR(Table_Query_from_Mac10[[#This Row],[Incremental Cost]]/Table_Query_from_Mac10[[#This Row],[Incremental Sales]],0)</f>
        <v>0</v>
      </c>
      <c r="AB4265" s="47">
        <f>IFERROR(Table_Query_from_Mac10[[#This Row],[TotalCostFuture]]/Table_Query_from_Mac10[[#This Row],[totalsalesFuture]],0)</f>
        <v>0.3794583883751651</v>
      </c>
      <c r="AN4265" s="31">
        <v>60</v>
      </c>
      <c r="AO4265">
        <f t="shared" si="132"/>
        <v>15</v>
      </c>
      <c r="AQ4265" s="31">
        <v>86.5</v>
      </c>
      <c r="AR4265">
        <f t="shared" si="133"/>
        <v>30.28</v>
      </c>
    </row>
    <row r="4266" spans="1:44" x14ac:dyDescent="0.25">
      <c r="A4266">
        <v>90427</v>
      </c>
      <c r="B4266">
        <v>15</v>
      </c>
      <c r="C4266" t="s">
        <v>55</v>
      </c>
      <c r="D4266" t="s">
        <v>81</v>
      </c>
      <c r="E4266">
        <v>6</v>
      </c>
      <c r="F4266">
        <v>13.57</v>
      </c>
      <c r="G4266">
        <v>36.270000000000003</v>
      </c>
      <c r="H4266" s="1">
        <v>44860</v>
      </c>
      <c r="I4266" s="20">
        <v>0</v>
      </c>
      <c r="J4266" s="47">
        <f>Table_Query_from_Mac10[[#This Row],[unit_price]]-(Table_Query_from_Mac10[[#This Row],[unit_price]]*(Table_Query_from_Mac10[[#This Row],[discount_pct]]/100))</f>
        <v>36.270000000000003</v>
      </c>
      <c r="K4266" s="47">
        <f>Table_Query_from_Mac10[[#This Row],[unit_cost]]</f>
        <v>13.57</v>
      </c>
      <c r="L4266" s="47">
        <f>Table_Query_from_Mac10[[#This Row],[Live-cost]]*(1+Table_Query_from_Mac10[[#This Row],[CogsIncreasebyTYPE]])</f>
        <v>13.57</v>
      </c>
      <c r="M4266" s="47">
        <f>Table_Query_from_Mac10[[#This Row],[Live-cost]]*Table_Query_from_Mac10[[#This Row],[qty_to_ship]]</f>
        <v>81.42</v>
      </c>
      <c r="N4266" s="47">
        <f>IF(Table_Query_from_Mac10[[#This Row],[item_no]]="KDA",-Table_Query_from_Mac10[[#This Row],[unit_price]],Table_Query_from_Mac10[[#This Row],[Net Unit]]*Table_Query_from_Mac10[[#This Row],[qty_to_ship]])</f>
        <v>217.62</v>
      </c>
      <c r="O4266" s="47">
        <f>SUMIFS(Summary!C:C,Summary!H:H,Table_Query_from_Mac10[[#This Row],[Juiceoc]])</f>
        <v>0</v>
      </c>
      <c r="P4266" s="47">
        <f>SUMIFS(Summary!D:D,Summary!H:H,Table_Query_from_Mac10[[#This Row],[Juiceoc]])</f>
        <v>0</v>
      </c>
      <c r="Q4266" s="47">
        <f>SUMIFS(Summary!E:E,Summary!H:H,Table_Query_from_Mac10[[#This Row],[Juiceoc]])</f>
        <v>0</v>
      </c>
      <c r="R4266" s="47">
        <f>Table_Query_from_Mac10[[#This Row],[Net Unit]]*(1+Table_Query_from_Mac10[[#This Row],[PriceIncreasebyType]])</f>
        <v>36.270000000000003</v>
      </c>
      <c r="S4266" s="47">
        <f>Table_Query_from_Mac10[[#This Row],[UnitPriceFuture]]*Table_Query_from_Mac10[[#This Row],[qtytoShipFuture]]</f>
        <v>217.62</v>
      </c>
      <c r="T4266" s="47">
        <f>ROUND(Table_Query_from_Mac10[[#This Row],[qty_to_ship]]*(1+Table_Query_from_Mac10[[#This Row],[VolumeIncreasebyType]]),0)</f>
        <v>6</v>
      </c>
      <c r="U4266" s="47">
        <f>Table_Query_from_Mac10[[#This Row],[qtytoShipFuture]]*Table_Query_from_Mac10[[#This Row],[Future-cost]]</f>
        <v>81.42</v>
      </c>
      <c r="V4266" s="47">
        <f>Table_Query_from_Mac10[[#This Row],[qtytoShipFuture]]-Table_Query_from_Mac10[[#This Row],[qty_to_ship]]</f>
        <v>0</v>
      </c>
      <c r="W4266" s="47">
        <f>Table_Query_from_Mac10[[#This Row],[UnitPriceFuture]]</f>
        <v>36.270000000000003</v>
      </c>
      <c r="X4266" s="47">
        <f>Table_Query_from_Mac10[[#This Row],[Unit Increase]]*Table_Query_from_Mac10[[#This Row],[UnitPriceFuture]]</f>
        <v>0</v>
      </c>
      <c r="Y4266" s="47">
        <f>Table_Query_from_Mac10[[#This Row],[Unit Increase]]*Table_Query_from_Mac10[[#This Row],[Future-cost]]</f>
        <v>0</v>
      </c>
      <c r="Z4266" s="47">
        <f>-(Table_Query_from_Mac10[[#This Row],[Incremental Sales]]+((Table_Query_from_Mac10[[#This Row],[Incremental Sales]]*-(SUM(Summary!$S$8:$S$9)))))*Summary!$S$18</f>
        <v>0</v>
      </c>
      <c r="AA4266" s="47">
        <f>IFERROR(Table_Query_from_Mac10[[#This Row],[Incremental Cost]]/Table_Query_from_Mac10[[#This Row],[Incremental Sales]],0)</f>
        <v>0</v>
      </c>
      <c r="AB4266" s="47">
        <f>IFERROR(Table_Query_from_Mac10[[#This Row],[TotalCostFuture]]/Table_Query_from_Mac10[[#This Row],[totalsalesFuture]],0)</f>
        <v>0.37413840639647089</v>
      </c>
      <c r="AN4266" s="30">
        <v>24</v>
      </c>
      <c r="AO4266">
        <f t="shared" si="132"/>
        <v>6</v>
      </c>
      <c r="AQ4266" s="30">
        <v>103.64</v>
      </c>
      <c r="AR4266">
        <f t="shared" si="133"/>
        <v>36.270000000000003</v>
      </c>
    </row>
    <row r="4267" spans="1:44" x14ac:dyDescent="0.25">
      <c r="A4267">
        <v>90428</v>
      </c>
      <c r="B4267">
        <v>1</v>
      </c>
      <c r="C4267" t="s">
        <v>55</v>
      </c>
      <c r="D4267" t="s">
        <v>81</v>
      </c>
      <c r="E4267">
        <v>6</v>
      </c>
      <c r="F4267">
        <v>13.57</v>
      </c>
      <c r="G4267">
        <v>36.270000000000003</v>
      </c>
      <c r="H4267" s="1">
        <v>44862</v>
      </c>
      <c r="I4267" s="20">
        <v>0</v>
      </c>
      <c r="J4267" s="47">
        <f>Table_Query_from_Mac10[[#This Row],[unit_price]]-(Table_Query_from_Mac10[[#This Row],[unit_price]]*(Table_Query_from_Mac10[[#This Row],[discount_pct]]/100))</f>
        <v>36.270000000000003</v>
      </c>
      <c r="K4267" s="47">
        <f>Table_Query_from_Mac10[[#This Row],[unit_cost]]</f>
        <v>13.57</v>
      </c>
      <c r="L4267" s="47">
        <f>Table_Query_from_Mac10[[#This Row],[Live-cost]]*(1+Table_Query_from_Mac10[[#This Row],[CogsIncreasebyTYPE]])</f>
        <v>13.57</v>
      </c>
      <c r="M4267" s="47">
        <f>Table_Query_from_Mac10[[#This Row],[Live-cost]]*Table_Query_from_Mac10[[#This Row],[qty_to_ship]]</f>
        <v>81.42</v>
      </c>
      <c r="N4267" s="47">
        <f>IF(Table_Query_from_Mac10[[#This Row],[item_no]]="KDA",-Table_Query_from_Mac10[[#This Row],[unit_price]],Table_Query_from_Mac10[[#This Row],[Net Unit]]*Table_Query_from_Mac10[[#This Row],[qty_to_ship]])</f>
        <v>217.62</v>
      </c>
      <c r="O4267" s="47">
        <f>SUMIFS(Summary!C:C,Summary!H:H,Table_Query_from_Mac10[[#This Row],[Juiceoc]])</f>
        <v>0</v>
      </c>
      <c r="P4267" s="47">
        <f>SUMIFS(Summary!D:D,Summary!H:H,Table_Query_from_Mac10[[#This Row],[Juiceoc]])</f>
        <v>0</v>
      </c>
      <c r="Q4267" s="47">
        <f>SUMIFS(Summary!E:E,Summary!H:H,Table_Query_from_Mac10[[#This Row],[Juiceoc]])</f>
        <v>0</v>
      </c>
      <c r="R4267" s="47">
        <f>Table_Query_from_Mac10[[#This Row],[Net Unit]]*(1+Table_Query_from_Mac10[[#This Row],[PriceIncreasebyType]])</f>
        <v>36.270000000000003</v>
      </c>
      <c r="S4267" s="47">
        <f>Table_Query_from_Mac10[[#This Row],[UnitPriceFuture]]*Table_Query_from_Mac10[[#This Row],[qtytoShipFuture]]</f>
        <v>217.62</v>
      </c>
      <c r="T4267" s="47">
        <f>ROUND(Table_Query_from_Mac10[[#This Row],[qty_to_ship]]*(1+Table_Query_from_Mac10[[#This Row],[VolumeIncreasebyType]]),0)</f>
        <v>6</v>
      </c>
      <c r="U4267" s="47">
        <f>Table_Query_from_Mac10[[#This Row],[qtytoShipFuture]]*Table_Query_from_Mac10[[#This Row],[Future-cost]]</f>
        <v>81.42</v>
      </c>
      <c r="V4267" s="47">
        <f>Table_Query_from_Mac10[[#This Row],[qtytoShipFuture]]-Table_Query_from_Mac10[[#This Row],[qty_to_ship]]</f>
        <v>0</v>
      </c>
      <c r="W4267" s="47">
        <f>Table_Query_from_Mac10[[#This Row],[UnitPriceFuture]]</f>
        <v>36.270000000000003</v>
      </c>
      <c r="X4267" s="47">
        <f>Table_Query_from_Mac10[[#This Row],[Unit Increase]]*Table_Query_from_Mac10[[#This Row],[UnitPriceFuture]]</f>
        <v>0</v>
      </c>
      <c r="Y4267" s="47">
        <f>Table_Query_from_Mac10[[#This Row],[Unit Increase]]*Table_Query_from_Mac10[[#This Row],[Future-cost]]</f>
        <v>0</v>
      </c>
      <c r="Z4267" s="47">
        <f>-(Table_Query_from_Mac10[[#This Row],[Incremental Sales]]+((Table_Query_from_Mac10[[#This Row],[Incremental Sales]]*-(SUM(Summary!$S$8:$S$9)))))*Summary!$S$18</f>
        <v>0</v>
      </c>
      <c r="AA4267" s="47">
        <f>IFERROR(Table_Query_from_Mac10[[#This Row],[Incremental Cost]]/Table_Query_from_Mac10[[#This Row],[Incremental Sales]],0)</f>
        <v>0</v>
      </c>
      <c r="AB4267" s="47">
        <f>IFERROR(Table_Query_from_Mac10[[#This Row],[TotalCostFuture]]/Table_Query_from_Mac10[[#This Row],[totalsalesFuture]],0)</f>
        <v>0.37413840639647089</v>
      </c>
      <c r="AN4267" s="31">
        <v>24</v>
      </c>
      <c r="AO4267">
        <f t="shared" si="132"/>
        <v>6</v>
      </c>
      <c r="AQ4267" s="31">
        <v>103.64</v>
      </c>
      <c r="AR4267">
        <f t="shared" si="133"/>
        <v>36.270000000000003</v>
      </c>
    </row>
    <row r="4268" spans="1:44" x14ac:dyDescent="0.25">
      <c r="A4268">
        <v>90428</v>
      </c>
      <c r="B4268">
        <v>2</v>
      </c>
      <c r="C4268" t="s">
        <v>56</v>
      </c>
      <c r="D4268" t="s">
        <v>81</v>
      </c>
      <c r="E4268">
        <v>57</v>
      </c>
      <c r="F4268">
        <v>5.05</v>
      </c>
      <c r="G4268">
        <v>12.54</v>
      </c>
      <c r="H4268" s="1">
        <v>44862</v>
      </c>
      <c r="I4268" s="20">
        <v>0</v>
      </c>
      <c r="J4268" s="47">
        <f>Table_Query_from_Mac10[[#This Row],[unit_price]]-(Table_Query_from_Mac10[[#This Row],[unit_price]]*(Table_Query_from_Mac10[[#This Row],[discount_pct]]/100))</f>
        <v>12.54</v>
      </c>
      <c r="K4268" s="47">
        <f>Table_Query_from_Mac10[[#This Row],[unit_cost]]</f>
        <v>5.05</v>
      </c>
      <c r="L4268" s="47">
        <f>Table_Query_from_Mac10[[#This Row],[Live-cost]]*(1+Table_Query_from_Mac10[[#This Row],[CogsIncreasebyTYPE]])</f>
        <v>5.05</v>
      </c>
      <c r="M4268" s="47">
        <f>Table_Query_from_Mac10[[#This Row],[Live-cost]]*Table_Query_from_Mac10[[#This Row],[qty_to_ship]]</f>
        <v>287.84999999999997</v>
      </c>
      <c r="N4268" s="47">
        <f>IF(Table_Query_from_Mac10[[#This Row],[item_no]]="KDA",-Table_Query_from_Mac10[[#This Row],[unit_price]],Table_Query_from_Mac10[[#This Row],[Net Unit]]*Table_Query_from_Mac10[[#This Row],[qty_to_ship]])</f>
        <v>714.78</v>
      </c>
      <c r="O4268" s="47">
        <f>SUMIFS(Summary!C:C,Summary!H:H,Table_Query_from_Mac10[[#This Row],[Juiceoc]])</f>
        <v>0</v>
      </c>
      <c r="P4268" s="47">
        <f>SUMIFS(Summary!D:D,Summary!H:H,Table_Query_from_Mac10[[#This Row],[Juiceoc]])</f>
        <v>0</v>
      </c>
      <c r="Q4268" s="47">
        <f>SUMIFS(Summary!E:E,Summary!H:H,Table_Query_from_Mac10[[#This Row],[Juiceoc]])</f>
        <v>0</v>
      </c>
      <c r="R4268" s="47">
        <f>Table_Query_from_Mac10[[#This Row],[Net Unit]]*(1+Table_Query_from_Mac10[[#This Row],[PriceIncreasebyType]])</f>
        <v>12.54</v>
      </c>
      <c r="S4268" s="47">
        <f>Table_Query_from_Mac10[[#This Row],[UnitPriceFuture]]*Table_Query_from_Mac10[[#This Row],[qtytoShipFuture]]</f>
        <v>714.78</v>
      </c>
      <c r="T4268" s="47">
        <f>ROUND(Table_Query_from_Mac10[[#This Row],[qty_to_ship]]*(1+Table_Query_from_Mac10[[#This Row],[VolumeIncreasebyType]]),0)</f>
        <v>57</v>
      </c>
      <c r="U4268" s="47">
        <f>Table_Query_from_Mac10[[#This Row],[qtytoShipFuture]]*Table_Query_from_Mac10[[#This Row],[Future-cost]]</f>
        <v>287.84999999999997</v>
      </c>
      <c r="V4268" s="47">
        <f>Table_Query_from_Mac10[[#This Row],[qtytoShipFuture]]-Table_Query_from_Mac10[[#This Row],[qty_to_ship]]</f>
        <v>0</v>
      </c>
      <c r="W4268" s="47">
        <f>Table_Query_from_Mac10[[#This Row],[UnitPriceFuture]]</f>
        <v>12.54</v>
      </c>
      <c r="X4268" s="47">
        <f>Table_Query_from_Mac10[[#This Row],[Unit Increase]]*Table_Query_from_Mac10[[#This Row],[UnitPriceFuture]]</f>
        <v>0</v>
      </c>
      <c r="Y4268" s="47">
        <f>Table_Query_from_Mac10[[#This Row],[Unit Increase]]*Table_Query_from_Mac10[[#This Row],[Future-cost]]</f>
        <v>0</v>
      </c>
      <c r="Z4268" s="47">
        <f>-(Table_Query_from_Mac10[[#This Row],[Incremental Sales]]+((Table_Query_from_Mac10[[#This Row],[Incremental Sales]]*-(SUM(Summary!$S$8:$S$9)))))*Summary!$S$18</f>
        <v>0</v>
      </c>
      <c r="AA4268" s="47">
        <f>IFERROR(Table_Query_from_Mac10[[#This Row],[Incremental Cost]]/Table_Query_from_Mac10[[#This Row],[Incremental Sales]],0)</f>
        <v>0</v>
      </c>
      <c r="AB4268" s="47">
        <f>IFERROR(Table_Query_from_Mac10[[#This Row],[TotalCostFuture]]/Table_Query_from_Mac10[[#This Row],[totalsalesFuture]],0)</f>
        <v>0.4027113237639553</v>
      </c>
      <c r="AN4268" s="30">
        <v>225</v>
      </c>
      <c r="AO4268">
        <f t="shared" si="132"/>
        <v>57</v>
      </c>
      <c r="AQ4268" s="30">
        <v>35.83</v>
      </c>
      <c r="AR4268">
        <f t="shared" si="133"/>
        <v>12.54</v>
      </c>
    </row>
    <row r="4269" spans="1:44" x14ac:dyDescent="0.25">
      <c r="A4269">
        <v>90428</v>
      </c>
      <c r="B4269">
        <v>3</v>
      </c>
      <c r="C4269" t="s">
        <v>56</v>
      </c>
      <c r="D4269" t="s">
        <v>81</v>
      </c>
      <c r="E4269">
        <v>12</v>
      </c>
      <c r="F4269">
        <v>5.45</v>
      </c>
      <c r="G4269">
        <v>13.52</v>
      </c>
      <c r="H4269" s="1">
        <v>44862</v>
      </c>
      <c r="I4269" s="20">
        <v>0</v>
      </c>
      <c r="J4269" s="47">
        <f>Table_Query_from_Mac10[[#This Row],[unit_price]]-(Table_Query_from_Mac10[[#This Row],[unit_price]]*(Table_Query_from_Mac10[[#This Row],[discount_pct]]/100))</f>
        <v>13.52</v>
      </c>
      <c r="K4269" s="47">
        <f>Table_Query_from_Mac10[[#This Row],[unit_cost]]</f>
        <v>5.45</v>
      </c>
      <c r="L4269" s="47">
        <f>Table_Query_from_Mac10[[#This Row],[Live-cost]]*(1+Table_Query_from_Mac10[[#This Row],[CogsIncreasebyTYPE]])</f>
        <v>5.45</v>
      </c>
      <c r="M4269" s="47">
        <f>Table_Query_from_Mac10[[#This Row],[Live-cost]]*Table_Query_from_Mac10[[#This Row],[qty_to_ship]]</f>
        <v>65.400000000000006</v>
      </c>
      <c r="N4269" s="47">
        <f>IF(Table_Query_from_Mac10[[#This Row],[item_no]]="KDA",-Table_Query_from_Mac10[[#This Row],[unit_price]],Table_Query_from_Mac10[[#This Row],[Net Unit]]*Table_Query_from_Mac10[[#This Row],[qty_to_ship]])</f>
        <v>162.24</v>
      </c>
      <c r="O4269" s="47">
        <f>SUMIFS(Summary!C:C,Summary!H:H,Table_Query_from_Mac10[[#This Row],[Juiceoc]])</f>
        <v>0</v>
      </c>
      <c r="P4269" s="47">
        <f>SUMIFS(Summary!D:D,Summary!H:H,Table_Query_from_Mac10[[#This Row],[Juiceoc]])</f>
        <v>0</v>
      </c>
      <c r="Q4269" s="47">
        <f>SUMIFS(Summary!E:E,Summary!H:H,Table_Query_from_Mac10[[#This Row],[Juiceoc]])</f>
        <v>0</v>
      </c>
      <c r="R4269" s="47">
        <f>Table_Query_from_Mac10[[#This Row],[Net Unit]]*(1+Table_Query_from_Mac10[[#This Row],[PriceIncreasebyType]])</f>
        <v>13.52</v>
      </c>
      <c r="S4269" s="47">
        <f>Table_Query_from_Mac10[[#This Row],[UnitPriceFuture]]*Table_Query_from_Mac10[[#This Row],[qtytoShipFuture]]</f>
        <v>162.24</v>
      </c>
      <c r="T4269" s="47">
        <f>ROUND(Table_Query_from_Mac10[[#This Row],[qty_to_ship]]*(1+Table_Query_from_Mac10[[#This Row],[VolumeIncreasebyType]]),0)</f>
        <v>12</v>
      </c>
      <c r="U4269" s="47">
        <f>Table_Query_from_Mac10[[#This Row],[qtytoShipFuture]]*Table_Query_from_Mac10[[#This Row],[Future-cost]]</f>
        <v>65.400000000000006</v>
      </c>
      <c r="V4269" s="47">
        <f>Table_Query_from_Mac10[[#This Row],[qtytoShipFuture]]-Table_Query_from_Mac10[[#This Row],[qty_to_ship]]</f>
        <v>0</v>
      </c>
      <c r="W4269" s="47">
        <f>Table_Query_from_Mac10[[#This Row],[UnitPriceFuture]]</f>
        <v>13.52</v>
      </c>
      <c r="X4269" s="47">
        <f>Table_Query_from_Mac10[[#This Row],[Unit Increase]]*Table_Query_from_Mac10[[#This Row],[UnitPriceFuture]]</f>
        <v>0</v>
      </c>
      <c r="Y4269" s="47">
        <f>Table_Query_from_Mac10[[#This Row],[Unit Increase]]*Table_Query_from_Mac10[[#This Row],[Future-cost]]</f>
        <v>0</v>
      </c>
      <c r="Z4269" s="47">
        <f>-(Table_Query_from_Mac10[[#This Row],[Incremental Sales]]+((Table_Query_from_Mac10[[#This Row],[Incremental Sales]]*-(SUM(Summary!$S$8:$S$9)))))*Summary!$S$18</f>
        <v>0</v>
      </c>
      <c r="AA4269" s="47">
        <f>IFERROR(Table_Query_from_Mac10[[#This Row],[Incremental Cost]]/Table_Query_from_Mac10[[#This Row],[Incremental Sales]],0)</f>
        <v>0</v>
      </c>
      <c r="AB4269" s="47">
        <f>IFERROR(Table_Query_from_Mac10[[#This Row],[TotalCostFuture]]/Table_Query_from_Mac10[[#This Row],[totalsalesFuture]],0)</f>
        <v>0.40310650887573968</v>
      </c>
      <c r="AN4269" s="31">
        <v>45</v>
      </c>
      <c r="AO4269">
        <f t="shared" si="132"/>
        <v>12</v>
      </c>
      <c r="AQ4269" s="31">
        <v>38.619999999999997</v>
      </c>
      <c r="AR4269">
        <f t="shared" si="133"/>
        <v>13.52</v>
      </c>
    </row>
    <row r="4270" spans="1:44" x14ac:dyDescent="0.25">
      <c r="A4270">
        <v>90428</v>
      </c>
      <c r="B4270">
        <v>4</v>
      </c>
      <c r="C4270" t="s">
        <v>55</v>
      </c>
      <c r="D4270" t="s">
        <v>81</v>
      </c>
      <c r="E4270">
        <v>12</v>
      </c>
      <c r="F4270">
        <v>5.86</v>
      </c>
      <c r="G4270">
        <v>14.19</v>
      </c>
      <c r="H4270" s="1">
        <v>44862</v>
      </c>
      <c r="I4270" s="20">
        <v>0</v>
      </c>
      <c r="J4270" s="47">
        <f>Table_Query_from_Mac10[[#This Row],[unit_price]]-(Table_Query_from_Mac10[[#This Row],[unit_price]]*(Table_Query_from_Mac10[[#This Row],[discount_pct]]/100))</f>
        <v>14.19</v>
      </c>
      <c r="K4270" s="47">
        <f>Table_Query_from_Mac10[[#This Row],[unit_cost]]</f>
        <v>5.86</v>
      </c>
      <c r="L4270" s="47">
        <f>Table_Query_from_Mac10[[#This Row],[Live-cost]]*(1+Table_Query_from_Mac10[[#This Row],[CogsIncreasebyTYPE]])</f>
        <v>5.86</v>
      </c>
      <c r="M4270" s="47">
        <f>Table_Query_from_Mac10[[#This Row],[Live-cost]]*Table_Query_from_Mac10[[#This Row],[qty_to_ship]]</f>
        <v>70.320000000000007</v>
      </c>
      <c r="N4270" s="47">
        <f>IF(Table_Query_from_Mac10[[#This Row],[item_no]]="KDA",-Table_Query_from_Mac10[[#This Row],[unit_price]],Table_Query_from_Mac10[[#This Row],[Net Unit]]*Table_Query_from_Mac10[[#This Row],[qty_to_ship]])</f>
        <v>170.28</v>
      </c>
      <c r="O4270" s="47">
        <f>SUMIFS(Summary!C:C,Summary!H:H,Table_Query_from_Mac10[[#This Row],[Juiceoc]])</f>
        <v>0</v>
      </c>
      <c r="P4270" s="47">
        <f>SUMIFS(Summary!D:D,Summary!H:H,Table_Query_from_Mac10[[#This Row],[Juiceoc]])</f>
        <v>0</v>
      </c>
      <c r="Q4270" s="47">
        <f>SUMIFS(Summary!E:E,Summary!H:H,Table_Query_from_Mac10[[#This Row],[Juiceoc]])</f>
        <v>0</v>
      </c>
      <c r="R4270" s="47">
        <f>Table_Query_from_Mac10[[#This Row],[Net Unit]]*(1+Table_Query_from_Mac10[[#This Row],[PriceIncreasebyType]])</f>
        <v>14.19</v>
      </c>
      <c r="S4270" s="47">
        <f>Table_Query_from_Mac10[[#This Row],[UnitPriceFuture]]*Table_Query_from_Mac10[[#This Row],[qtytoShipFuture]]</f>
        <v>170.28</v>
      </c>
      <c r="T4270" s="47">
        <f>ROUND(Table_Query_from_Mac10[[#This Row],[qty_to_ship]]*(1+Table_Query_from_Mac10[[#This Row],[VolumeIncreasebyType]]),0)</f>
        <v>12</v>
      </c>
      <c r="U4270" s="47">
        <f>Table_Query_from_Mac10[[#This Row],[qtytoShipFuture]]*Table_Query_from_Mac10[[#This Row],[Future-cost]]</f>
        <v>70.320000000000007</v>
      </c>
      <c r="V4270" s="47">
        <f>Table_Query_from_Mac10[[#This Row],[qtytoShipFuture]]-Table_Query_from_Mac10[[#This Row],[qty_to_ship]]</f>
        <v>0</v>
      </c>
      <c r="W4270" s="47">
        <f>Table_Query_from_Mac10[[#This Row],[UnitPriceFuture]]</f>
        <v>14.19</v>
      </c>
      <c r="X4270" s="47">
        <f>Table_Query_from_Mac10[[#This Row],[Unit Increase]]*Table_Query_from_Mac10[[#This Row],[UnitPriceFuture]]</f>
        <v>0</v>
      </c>
      <c r="Y4270" s="47">
        <f>Table_Query_from_Mac10[[#This Row],[Unit Increase]]*Table_Query_from_Mac10[[#This Row],[Future-cost]]</f>
        <v>0</v>
      </c>
      <c r="Z4270" s="47">
        <f>-(Table_Query_from_Mac10[[#This Row],[Incremental Sales]]+((Table_Query_from_Mac10[[#This Row],[Incremental Sales]]*-(SUM(Summary!$S$8:$S$9)))))*Summary!$S$18</f>
        <v>0</v>
      </c>
      <c r="AA4270" s="47">
        <f>IFERROR(Table_Query_from_Mac10[[#This Row],[Incremental Cost]]/Table_Query_from_Mac10[[#This Row],[Incremental Sales]],0)</f>
        <v>0</v>
      </c>
      <c r="AB4270" s="47">
        <f>IFERROR(Table_Query_from_Mac10[[#This Row],[TotalCostFuture]]/Table_Query_from_Mac10[[#This Row],[totalsalesFuture]],0)</f>
        <v>0.41296687808315719</v>
      </c>
      <c r="AN4270" s="30">
        <v>45</v>
      </c>
      <c r="AO4270">
        <f t="shared" si="132"/>
        <v>12</v>
      </c>
      <c r="AQ4270" s="30">
        <v>40.53</v>
      </c>
      <c r="AR4270">
        <f t="shared" si="133"/>
        <v>14.19</v>
      </c>
    </row>
    <row r="4271" spans="1:44" x14ac:dyDescent="0.25">
      <c r="A4271">
        <v>90428</v>
      </c>
      <c r="B4271">
        <v>5</v>
      </c>
      <c r="C4271" t="s">
        <v>55</v>
      </c>
      <c r="D4271" t="s">
        <v>81</v>
      </c>
      <c r="E4271">
        <v>102</v>
      </c>
      <c r="F4271">
        <v>5.88</v>
      </c>
      <c r="G4271">
        <v>14.3</v>
      </c>
      <c r="H4271" s="1">
        <v>44862</v>
      </c>
      <c r="I4271" s="20">
        <v>0</v>
      </c>
      <c r="J4271" s="47">
        <f>Table_Query_from_Mac10[[#This Row],[unit_price]]-(Table_Query_from_Mac10[[#This Row],[unit_price]]*(Table_Query_from_Mac10[[#This Row],[discount_pct]]/100))</f>
        <v>14.3</v>
      </c>
      <c r="K4271" s="47">
        <f>Table_Query_from_Mac10[[#This Row],[unit_cost]]</f>
        <v>5.88</v>
      </c>
      <c r="L4271" s="47">
        <f>Table_Query_from_Mac10[[#This Row],[Live-cost]]*(1+Table_Query_from_Mac10[[#This Row],[CogsIncreasebyTYPE]])</f>
        <v>5.88</v>
      </c>
      <c r="M4271" s="47">
        <f>Table_Query_from_Mac10[[#This Row],[Live-cost]]*Table_Query_from_Mac10[[#This Row],[qty_to_ship]]</f>
        <v>599.76</v>
      </c>
      <c r="N4271" s="47">
        <f>IF(Table_Query_from_Mac10[[#This Row],[item_no]]="KDA",-Table_Query_from_Mac10[[#This Row],[unit_price]],Table_Query_from_Mac10[[#This Row],[Net Unit]]*Table_Query_from_Mac10[[#This Row],[qty_to_ship]])</f>
        <v>1458.6000000000001</v>
      </c>
      <c r="O4271" s="47">
        <f>SUMIFS(Summary!C:C,Summary!H:H,Table_Query_from_Mac10[[#This Row],[Juiceoc]])</f>
        <v>0</v>
      </c>
      <c r="P4271" s="47">
        <f>SUMIFS(Summary!D:D,Summary!H:H,Table_Query_from_Mac10[[#This Row],[Juiceoc]])</f>
        <v>0</v>
      </c>
      <c r="Q4271" s="47">
        <f>SUMIFS(Summary!E:E,Summary!H:H,Table_Query_from_Mac10[[#This Row],[Juiceoc]])</f>
        <v>0</v>
      </c>
      <c r="R4271" s="47">
        <f>Table_Query_from_Mac10[[#This Row],[Net Unit]]*(1+Table_Query_from_Mac10[[#This Row],[PriceIncreasebyType]])</f>
        <v>14.3</v>
      </c>
      <c r="S4271" s="47">
        <f>Table_Query_from_Mac10[[#This Row],[UnitPriceFuture]]*Table_Query_from_Mac10[[#This Row],[qtytoShipFuture]]</f>
        <v>1458.6000000000001</v>
      </c>
      <c r="T4271" s="47">
        <f>ROUND(Table_Query_from_Mac10[[#This Row],[qty_to_ship]]*(1+Table_Query_from_Mac10[[#This Row],[VolumeIncreasebyType]]),0)</f>
        <v>102</v>
      </c>
      <c r="U4271" s="47">
        <f>Table_Query_from_Mac10[[#This Row],[qtytoShipFuture]]*Table_Query_from_Mac10[[#This Row],[Future-cost]]</f>
        <v>599.76</v>
      </c>
      <c r="V4271" s="47">
        <f>Table_Query_from_Mac10[[#This Row],[qtytoShipFuture]]-Table_Query_from_Mac10[[#This Row],[qty_to_ship]]</f>
        <v>0</v>
      </c>
      <c r="W4271" s="47">
        <f>Table_Query_from_Mac10[[#This Row],[UnitPriceFuture]]</f>
        <v>14.3</v>
      </c>
      <c r="X4271" s="47">
        <f>Table_Query_from_Mac10[[#This Row],[Unit Increase]]*Table_Query_from_Mac10[[#This Row],[UnitPriceFuture]]</f>
        <v>0</v>
      </c>
      <c r="Y4271" s="47">
        <f>Table_Query_from_Mac10[[#This Row],[Unit Increase]]*Table_Query_from_Mac10[[#This Row],[Future-cost]]</f>
        <v>0</v>
      </c>
      <c r="Z4271" s="47">
        <f>-(Table_Query_from_Mac10[[#This Row],[Incremental Sales]]+((Table_Query_from_Mac10[[#This Row],[Incremental Sales]]*-(SUM(Summary!$S$8:$S$9)))))*Summary!$S$18</f>
        <v>0</v>
      </c>
      <c r="AA4271" s="47">
        <f>IFERROR(Table_Query_from_Mac10[[#This Row],[Incremental Cost]]/Table_Query_from_Mac10[[#This Row],[Incremental Sales]],0)</f>
        <v>0</v>
      </c>
      <c r="AB4271" s="47">
        <f>IFERROR(Table_Query_from_Mac10[[#This Row],[TotalCostFuture]]/Table_Query_from_Mac10[[#This Row],[totalsalesFuture]],0)</f>
        <v>0.41118881118881112</v>
      </c>
      <c r="AN4271" s="31">
        <v>405</v>
      </c>
      <c r="AO4271">
        <f t="shared" si="132"/>
        <v>102</v>
      </c>
      <c r="AQ4271" s="31">
        <v>40.869999999999997</v>
      </c>
      <c r="AR4271">
        <f t="shared" si="133"/>
        <v>14.3</v>
      </c>
    </row>
    <row r="4272" spans="1:44" x14ac:dyDescent="0.25">
      <c r="A4272">
        <v>90428</v>
      </c>
      <c r="B4272">
        <v>6</v>
      </c>
      <c r="C4272" t="s">
        <v>55</v>
      </c>
      <c r="D4272" t="s">
        <v>81</v>
      </c>
      <c r="E4272">
        <v>12</v>
      </c>
      <c r="F4272">
        <v>6.19</v>
      </c>
      <c r="G4272">
        <v>14.94</v>
      </c>
      <c r="H4272" s="1">
        <v>44862</v>
      </c>
      <c r="I4272" s="20">
        <v>0</v>
      </c>
      <c r="J4272" s="47">
        <f>Table_Query_from_Mac10[[#This Row],[unit_price]]-(Table_Query_from_Mac10[[#This Row],[unit_price]]*(Table_Query_from_Mac10[[#This Row],[discount_pct]]/100))</f>
        <v>14.94</v>
      </c>
      <c r="K4272" s="47">
        <f>Table_Query_from_Mac10[[#This Row],[unit_cost]]</f>
        <v>6.19</v>
      </c>
      <c r="L4272" s="47">
        <f>Table_Query_from_Mac10[[#This Row],[Live-cost]]*(1+Table_Query_from_Mac10[[#This Row],[CogsIncreasebyTYPE]])</f>
        <v>6.19</v>
      </c>
      <c r="M4272" s="47">
        <f>Table_Query_from_Mac10[[#This Row],[Live-cost]]*Table_Query_from_Mac10[[#This Row],[qty_to_ship]]</f>
        <v>74.28</v>
      </c>
      <c r="N4272" s="47">
        <f>IF(Table_Query_from_Mac10[[#This Row],[item_no]]="KDA",-Table_Query_from_Mac10[[#This Row],[unit_price]],Table_Query_from_Mac10[[#This Row],[Net Unit]]*Table_Query_from_Mac10[[#This Row],[qty_to_ship]])</f>
        <v>179.28</v>
      </c>
      <c r="O4272" s="47">
        <f>SUMIFS(Summary!C:C,Summary!H:H,Table_Query_from_Mac10[[#This Row],[Juiceoc]])</f>
        <v>0</v>
      </c>
      <c r="P4272" s="47">
        <f>SUMIFS(Summary!D:D,Summary!H:H,Table_Query_from_Mac10[[#This Row],[Juiceoc]])</f>
        <v>0</v>
      </c>
      <c r="Q4272" s="47">
        <f>SUMIFS(Summary!E:E,Summary!H:H,Table_Query_from_Mac10[[#This Row],[Juiceoc]])</f>
        <v>0</v>
      </c>
      <c r="R4272" s="47">
        <f>Table_Query_from_Mac10[[#This Row],[Net Unit]]*(1+Table_Query_from_Mac10[[#This Row],[PriceIncreasebyType]])</f>
        <v>14.94</v>
      </c>
      <c r="S4272" s="47">
        <f>Table_Query_from_Mac10[[#This Row],[UnitPriceFuture]]*Table_Query_from_Mac10[[#This Row],[qtytoShipFuture]]</f>
        <v>179.28</v>
      </c>
      <c r="T4272" s="47">
        <f>ROUND(Table_Query_from_Mac10[[#This Row],[qty_to_ship]]*(1+Table_Query_from_Mac10[[#This Row],[VolumeIncreasebyType]]),0)</f>
        <v>12</v>
      </c>
      <c r="U4272" s="47">
        <f>Table_Query_from_Mac10[[#This Row],[qtytoShipFuture]]*Table_Query_from_Mac10[[#This Row],[Future-cost]]</f>
        <v>74.28</v>
      </c>
      <c r="V4272" s="47">
        <f>Table_Query_from_Mac10[[#This Row],[qtytoShipFuture]]-Table_Query_from_Mac10[[#This Row],[qty_to_ship]]</f>
        <v>0</v>
      </c>
      <c r="W4272" s="47">
        <f>Table_Query_from_Mac10[[#This Row],[UnitPriceFuture]]</f>
        <v>14.94</v>
      </c>
      <c r="X4272" s="47">
        <f>Table_Query_from_Mac10[[#This Row],[Unit Increase]]*Table_Query_from_Mac10[[#This Row],[UnitPriceFuture]]</f>
        <v>0</v>
      </c>
      <c r="Y4272" s="47">
        <f>Table_Query_from_Mac10[[#This Row],[Unit Increase]]*Table_Query_from_Mac10[[#This Row],[Future-cost]]</f>
        <v>0</v>
      </c>
      <c r="Z4272" s="47">
        <f>-(Table_Query_from_Mac10[[#This Row],[Incremental Sales]]+((Table_Query_from_Mac10[[#This Row],[Incremental Sales]]*-(SUM(Summary!$S$8:$S$9)))))*Summary!$S$18</f>
        <v>0</v>
      </c>
      <c r="AA4272" s="47">
        <f>IFERROR(Table_Query_from_Mac10[[#This Row],[Incremental Cost]]/Table_Query_from_Mac10[[#This Row],[Incremental Sales]],0)</f>
        <v>0</v>
      </c>
      <c r="AB4272" s="47">
        <f>IFERROR(Table_Query_from_Mac10[[#This Row],[TotalCostFuture]]/Table_Query_from_Mac10[[#This Row],[totalsalesFuture]],0)</f>
        <v>0.41432396251673359</v>
      </c>
      <c r="AN4272" s="30">
        <v>45</v>
      </c>
      <c r="AO4272">
        <f t="shared" si="132"/>
        <v>12</v>
      </c>
      <c r="AQ4272" s="30">
        <v>42.69</v>
      </c>
      <c r="AR4272">
        <f t="shared" si="133"/>
        <v>14.94</v>
      </c>
    </row>
    <row r="4273" spans="1:44" x14ac:dyDescent="0.25">
      <c r="A4273">
        <v>90428</v>
      </c>
      <c r="B4273">
        <v>7</v>
      </c>
      <c r="C4273" t="s">
        <v>55</v>
      </c>
      <c r="D4273" t="s">
        <v>81</v>
      </c>
      <c r="E4273">
        <v>12</v>
      </c>
      <c r="F4273">
        <v>6.44</v>
      </c>
      <c r="G4273">
        <v>16.05</v>
      </c>
      <c r="H4273" s="1">
        <v>44862</v>
      </c>
      <c r="I4273" s="20">
        <v>0</v>
      </c>
      <c r="J4273" s="47">
        <f>Table_Query_from_Mac10[[#This Row],[unit_price]]-(Table_Query_from_Mac10[[#This Row],[unit_price]]*(Table_Query_from_Mac10[[#This Row],[discount_pct]]/100))</f>
        <v>16.05</v>
      </c>
      <c r="K4273" s="47">
        <f>Table_Query_from_Mac10[[#This Row],[unit_cost]]</f>
        <v>6.44</v>
      </c>
      <c r="L4273" s="47">
        <f>Table_Query_from_Mac10[[#This Row],[Live-cost]]*(1+Table_Query_from_Mac10[[#This Row],[CogsIncreasebyTYPE]])</f>
        <v>6.44</v>
      </c>
      <c r="M4273" s="47">
        <f>Table_Query_from_Mac10[[#This Row],[Live-cost]]*Table_Query_from_Mac10[[#This Row],[qty_to_ship]]</f>
        <v>77.28</v>
      </c>
      <c r="N4273" s="47">
        <f>IF(Table_Query_from_Mac10[[#This Row],[item_no]]="KDA",-Table_Query_from_Mac10[[#This Row],[unit_price]],Table_Query_from_Mac10[[#This Row],[Net Unit]]*Table_Query_from_Mac10[[#This Row],[qty_to_ship]])</f>
        <v>192.60000000000002</v>
      </c>
      <c r="O4273" s="47">
        <f>SUMIFS(Summary!C:C,Summary!H:H,Table_Query_from_Mac10[[#This Row],[Juiceoc]])</f>
        <v>0</v>
      </c>
      <c r="P4273" s="47">
        <f>SUMIFS(Summary!D:D,Summary!H:H,Table_Query_from_Mac10[[#This Row],[Juiceoc]])</f>
        <v>0</v>
      </c>
      <c r="Q4273" s="47">
        <f>SUMIFS(Summary!E:E,Summary!H:H,Table_Query_from_Mac10[[#This Row],[Juiceoc]])</f>
        <v>0</v>
      </c>
      <c r="R4273" s="47">
        <f>Table_Query_from_Mac10[[#This Row],[Net Unit]]*(1+Table_Query_from_Mac10[[#This Row],[PriceIncreasebyType]])</f>
        <v>16.05</v>
      </c>
      <c r="S4273" s="47">
        <f>Table_Query_from_Mac10[[#This Row],[UnitPriceFuture]]*Table_Query_from_Mac10[[#This Row],[qtytoShipFuture]]</f>
        <v>192.60000000000002</v>
      </c>
      <c r="T4273" s="47">
        <f>ROUND(Table_Query_from_Mac10[[#This Row],[qty_to_ship]]*(1+Table_Query_from_Mac10[[#This Row],[VolumeIncreasebyType]]),0)</f>
        <v>12</v>
      </c>
      <c r="U4273" s="47">
        <f>Table_Query_from_Mac10[[#This Row],[qtytoShipFuture]]*Table_Query_from_Mac10[[#This Row],[Future-cost]]</f>
        <v>77.28</v>
      </c>
      <c r="V4273" s="47">
        <f>Table_Query_from_Mac10[[#This Row],[qtytoShipFuture]]-Table_Query_from_Mac10[[#This Row],[qty_to_ship]]</f>
        <v>0</v>
      </c>
      <c r="W4273" s="47">
        <f>Table_Query_from_Mac10[[#This Row],[UnitPriceFuture]]</f>
        <v>16.05</v>
      </c>
      <c r="X4273" s="47">
        <f>Table_Query_from_Mac10[[#This Row],[Unit Increase]]*Table_Query_from_Mac10[[#This Row],[UnitPriceFuture]]</f>
        <v>0</v>
      </c>
      <c r="Y4273" s="47">
        <f>Table_Query_from_Mac10[[#This Row],[Unit Increase]]*Table_Query_from_Mac10[[#This Row],[Future-cost]]</f>
        <v>0</v>
      </c>
      <c r="Z4273" s="47">
        <f>-(Table_Query_from_Mac10[[#This Row],[Incremental Sales]]+((Table_Query_from_Mac10[[#This Row],[Incremental Sales]]*-(SUM(Summary!$S$8:$S$9)))))*Summary!$S$18</f>
        <v>0</v>
      </c>
      <c r="AA4273" s="47">
        <f>IFERROR(Table_Query_from_Mac10[[#This Row],[Incremental Cost]]/Table_Query_from_Mac10[[#This Row],[Incremental Sales]],0)</f>
        <v>0</v>
      </c>
      <c r="AB4273" s="47">
        <f>IFERROR(Table_Query_from_Mac10[[#This Row],[TotalCostFuture]]/Table_Query_from_Mac10[[#This Row],[totalsalesFuture]],0)</f>
        <v>0.40124610591900306</v>
      </c>
      <c r="AN4273" s="31">
        <v>48</v>
      </c>
      <c r="AO4273">
        <f t="shared" si="132"/>
        <v>12</v>
      </c>
      <c r="AQ4273" s="31">
        <v>45.87</v>
      </c>
      <c r="AR4273">
        <f t="shared" si="133"/>
        <v>16.05</v>
      </c>
    </row>
    <row r="4274" spans="1:44" x14ac:dyDescent="0.25">
      <c r="A4274">
        <v>90428</v>
      </c>
      <c r="B4274">
        <v>8</v>
      </c>
      <c r="C4274" t="s">
        <v>55</v>
      </c>
      <c r="D4274" t="s">
        <v>81</v>
      </c>
      <c r="E4274">
        <v>12</v>
      </c>
      <c r="F4274">
        <v>6.85</v>
      </c>
      <c r="G4274">
        <v>16.71</v>
      </c>
      <c r="H4274" s="1">
        <v>44862</v>
      </c>
      <c r="I4274" s="20">
        <v>0</v>
      </c>
      <c r="J4274" s="47">
        <f>Table_Query_from_Mac10[[#This Row],[unit_price]]-(Table_Query_from_Mac10[[#This Row],[unit_price]]*(Table_Query_from_Mac10[[#This Row],[discount_pct]]/100))</f>
        <v>16.71</v>
      </c>
      <c r="K4274" s="47">
        <f>Table_Query_from_Mac10[[#This Row],[unit_cost]]</f>
        <v>6.85</v>
      </c>
      <c r="L4274" s="47">
        <f>Table_Query_from_Mac10[[#This Row],[Live-cost]]*(1+Table_Query_from_Mac10[[#This Row],[CogsIncreasebyTYPE]])</f>
        <v>6.85</v>
      </c>
      <c r="M4274" s="47">
        <f>Table_Query_from_Mac10[[#This Row],[Live-cost]]*Table_Query_from_Mac10[[#This Row],[qty_to_ship]]</f>
        <v>82.199999999999989</v>
      </c>
      <c r="N4274" s="47">
        <f>IF(Table_Query_from_Mac10[[#This Row],[item_no]]="KDA",-Table_Query_from_Mac10[[#This Row],[unit_price]],Table_Query_from_Mac10[[#This Row],[Net Unit]]*Table_Query_from_Mac10[[#This Row],[qty_to_ship]])</f>
        <v>200.52</v>
      </c>
      <c r="O4274" s="47">
        <f>SUMIFS(Summary!C:C,Summary!H:H,Table_Query_from_Mac10[[#This Row],[Juiceoc]])</f>
        <v>0</v>
      </c>
      <c r="P4274" s="47">
        <f>SUMIFS(Summary!D:D,Summary!H:H,Table_Query_from_Mac10[[#This Row],[Juiceoc]])</f>
        <v>0</v>
      </c>
      <c r="Q4274" s="47">
        <f>SUMIFS(Summary!E:E,Summary!H:H,Table_Query_from_Mac10[[#This Row],[Juiceoc]])</f>
        <v>0</v>
      </c>
      <c r="R4274" s="47">
        <f>Table_Query_from_Mac10[[#This Row],[Net Unit]]*(1+Table_Query_from_Mac10[[#This Row],[PriceIncreasebyType]])</f>
        <v>16.71</v>
      </c>
      <c r="S4274" s="47">
        <f>Table_Query_from_Mac10[[#This Row],[UnitPriceFuture]]*Table_Query_from_Mac10[[#This Row],[qtytoShipFuture]]</f>
        <v>200.52</v>
      </c>
      <c r="T4274" s="47">
        <f>ROUND(Table_Query_from_Mac10[[#This Row],[qty_to_ship]]*(1+Table_Query_from_Mac10[[#This Row],[VolumeIncreasebyType]]),0)</f>
        <v>12</v>
      </c>
      <c r="U4274" s="47">
        <f>Table_Query_from_Mac10[[#This Row],[qtytoShipFuture]]*Table_Query_from_Mac10[[#This Row],[Future-cost]]</f>
        <v>82.199999999999989</v>
      </c>
      <c r="V4274" s="47">
        <f>Table_Query_from_Mac10[[#This Row],[qtytoShipFuture]]-Table_Query_from_Mac10[[#This Row],[qty_to_ship]]</f>
        <v>0</v>
      </c>
      <c r="W4274" s="47">
        <f>Table_Query_from_Mac10[[#This Row],[UnitPriceFuture]]</f>
        <v>16.71</v>
      </c>
      <c r="X4274" s="47">
        <f>Table_Query_from_Mac10[[#This Row],[Unit Increase]]*Table_Query_from_Mac10[[#This Row],[UnitPriceFuture]]</f>
        <v>0</v>
      </c>
      <c r="Y4274" s="47">
        <f>Table_Query_from_Mac10[[#This Row],[Unit Increase]]*Table_Query_from_Mac10[[#This Row],[Future-cost]]</f>
        <v>0</v>
      </c>
      <c r="Z4274" s="47">
        <f>-(Table_Query_from_Mac10[[#This Row],[Incremental Sales]]+((Table_Query_from_Mac10[[#This Row],[Incremental Sales]]*-(SUM(Summary!$S$8:$S$9)))))*Summary!$S$18</f>
        <v>0</v>
      </c>
      <c r="AA4274" s="47">
        <f>IFERROR(Table_Query_from_Mac10[[#This Row],[Incremental Cost]]/Table_Query_from_Mac10[[#This Row],[Incremental Sales]],0)</f>
        <v>0</v>
      </c>
      <c r="AB4274" s="47">
        <f>IFERROR(Table_Query_from_Mac10[[#This Row],[TotalCostFuture]]/Table_Query_from_Mac10[[#This Row],[totalsalesFuture]],0)</f>
        <v>0.40993417115499692</v>
      </c>
      <c r="AN4274" s="30">
        <v>48</v>
      </c>
      <c r="AO4274">
        <f t="shared" si="132"/>
        <v>12</v>
      </c>
      <c r="AQ4274" s="30">
        <v>47.74</v>
      </c>
      <c r="AR4274">
        <f t="shared" si="133"/>
        <v>16.71</v>
      </c>
    </row>
    <row r="4275" spans="1:44" x14ac:dyDescent="0.25">
      <c r="A4275">
        <v>90428</v>
      </c>
      <c r="B4275">
        <v>9</v>
      </c>
      <c r="C4275" t="s">
        <v>55</v>
      </c>
      <c r="D4275" t="s">
        <v>81</v>
      </c>
      <c r="E4275">
        <v>48</v>
      </c>
      <c r="F4275">
        <v>7.04</v>
      </c>
      <c r="G4275">
        <v>17.46</v>
      </c>
      <c r="H4275" s="1">
        <v>44862</v>
      </c>
      <c r="I4275" s="20">
        <v>0</v>
      </c>
      <c r="J4275" s="47">
        <f>Table_Query_from_Mac10[[#This Row],[unit_price]]-(Table_Query_from_Mac10[[#This Row],[unit_price]]*(Table_Query_from_Mac10[[#This Row],[discount_pct]]/100))</f>
        <v>17.46</v>
      </c>
      <c r="K4275" s="47">
        <f>Table_Query_from_Mac10[[#This Row],[unit_cost]]</f>
        <v>7.04</v>
      </c>
      <c r="L4275" s="47">
        <f>Table_Query_from_Mac10[[#This Row],[Live-cost]]*(1+Table_Query_from_Mac10[[#This Row],[CogsIncreasebyTYPE]])</f>
        <v>7.04</v>
      </c>
      <c r="M4275" s="47">
        <f>Table_Query_from_Mac10[[#This Row],[Live-cost]]*Table_Query_from_Mac10[[#This Row],[qty_to_ship]]</f>
        <v>337.92</v>
      </c>
      <c r="N4275" s="47">
        <f>IF(Table_Query_from_Mac10[[#This Row],[item_no]]="KDA",-Table_Query_from_Mac10[[#This Row],[unit_price]],Table_Query_from_Mac10[[#This Row],[Net Unit]]*Table_Query_from_Mac10[[#This Row],[qty_to_ship]])</f>
        <v>838.08</v>
      </c>
      <c r="O4275" s="47">
        <f>SUMIFS(Summary!C:C,Summary!H:H,Table_Query_from_Mac10[[#This Row],[Juiceoc]])</f>
        <v>0</v>
      </c>
      <c r="P4275" s="47">
        <f>SUMIFS(Summary!D:D,Summary!H:H,Table_Query_from_Mac10[[#This Row],[Juiceoc]])</f>
        <v>0</v>
      </c>
      <c r="Q4275" s="47">
        <f>SUMIFS(Summary!E:E,Summary!H:H,Table_Query_from_Mac10[[#This Row],[Juiceoc]])</f>
        <v>0</v>
      </c>
      <c r="R4275" s="47">
        <f>Table_Query_from_Mac10[[#This Row],[Net Unit]]*(1+Table_Query_from_Mac10[[#This Row],[PriceIncreasebyType]])</f>
        <v>17.46</v>
      </c>
      <c r="S4275" s="47">
        <f>Table_Query_from_Mac10[[#This Row],[UnitPriceFuture]]*Table_Query_from_Mac10[[#This Row],[qtytoShipFuture]]</f>
        <v>838.08</v>
      </c>
      <c r="T4275" s="47">
        <f>ROUND(Table_Query_from_Mac10[[#This Row],[qty_to_ship]]*(1+Table_Query_from_Mac10[[#This Row],[VolumeIncreasebyType]]),0)</f>
        <v>48</v>
      </c>
      <c r="U4275" s="47">
        <f>Table_Query_from_Mac10[[#This Row],[qtytoShipFuture]]*Table_Query_from_Mac10[[#This Row],[Future-cost]]</f>
        <v>337.92</v>
      </c>
      <c r="V4275" s="47">
        <f>Table_Query_from_Mac10[[#This Row],[qtytoShipFuture]]-Table_Query_from_Mac10[[#This Row],[qty_to_ship]]</f>
        <v>0</v>
      </c>
      <c r="W4275" s="47">
        <f>Table_Query_from_Mac10[[#This Row],[UnitPriceFuture]]</f>
        <v>17.46</v>
      </c>
      <c r="X4275" s="47">
        <f>Table_Query_from_Mac10[[#This Row],[Unit Increase]]*Table_Query_from_Mac10[[#This Row],[UnitPriceFuture]]</f>
        <v>0</v>
      </c>
      <c r="Y4275" s="47">
        <f>Table_Query_from_Mac10[[#This Row],[Unit Increase]]*Table_Query_from_Mac10[[#This Row],[Future-cost]]</f>
        <v>0</v>
      </c>
      <c r="Z4275" s="47">
        <f>-(Table_Query_from_Mac10[[#This Row],[Incremental Sales]]+((Table_Query_from_Mac10[[#This Row],[Incremental Sales]]*-(SUM(Summary!$S$8:$S$9)))))*Summary!$S$18</f>
        <v>0</v>
      </c>
      <c r="AA4275" s="47">
        <f>IFERROR(Table_Query_from_Mac10[[#This Row],[Incremental Cost]]/Table_Query_from_Mac10[[#This Row],[Incremental Sales]],0)</f>
        <v>0</v>
      </c>
      <c r="AB4275" s="47">
        <f>IFERROR(Table_Query_from_Mac10[[#This Row],[TotalCostFuture]]/Table_Query_from_Mac10[[#This Row],[totalsalesFuture]],0)</f>
        <v>0.4032073310423826</v>
      </c>
      <c r="AN4275" s="31">
        <v>192</v>
      </c>
      <c r="AO4275">
        <f t="shared" si="132"/>
        <v>48</v>
      </c>
      <c r="AQ4275" s="31">
        <v>49.89</v>
      </c>
      <c r="AR4275">
        <f t="shared" si="133"/>
        <v>17.46</v>
      </c>
    </row>
    <row r="4276" spans="1:44" x14ac:dyDescent="0.25">
      <c r="A4276">
        <v>90429</v>
      </c>
      <c r="B4276">
        <v>1</v>
      </c>
      <c r="C4276" t="s">
        <v>55</v>
      </c>
      <c r="D4276" t="s">
        <v>81</v>
      </c>
      <c r="E4276">
        <v>15</v>
      </c>
      <c r="F4276">
        <v>4.9800000000000004</v>
      </c>
      <c r="G4276">
        <v>10.36</v>
      </c>
      <c r="H4276" s="1">
        <v>44840</v>
      </c>
      <c r="I4276" s="20">
        <v>0</v>
      </c>
      <c r="J4276" s="47">
        <f>Table_Query_from_Mac10[[#This Row],[unit_price]]-(Table_Query_from_Mac10[[#This Row],[unit_price]]*(Table_Query_from_Mac10[[#This Row],[discount_pct]]/100))</f>
        <v>10.36</v>
      </c>
      <c r="K4276" s="47">
        <f>Table_Query_from_Mac10[[#This Row],[unit_cost]]</f>
        <v>4.9800000000000004</v>
      </c>
      <c r="L4276" s="47">
        <f>Table_Query_from_Mac10[[#This Row],[Live-cost]]*(1+Table_Query_from_Mac10[[#This Row],[CogsIncreasebyTYPE]])</f>
        <v>4.9800000000000004</v>
      </c>
      <c r="M4276" s="47">
        <f>Table_Query_from_Mac10[[#This Row],[Live-cost]]*Table_Query_from_Mac10[[#This Row],[qty_to_ship]]</f>
        <v>74.7</v>
      </c>
      <c r="N4276" s="47">
        <f>IF(Table_Query_from_Mac10[[#This Row],[item_no]]="KDA",-Table_Query_from_Mac10[[#This Row],[unit_price]],Table_Query_from_Mac10[[#This Row],[Net Unit]]*Table_Query_from_Mac10[[#This Row],[qty_to_ship]])</f>
        <v>155.39999999999998</v>
      </c>
      <c r="O4276" s="47">
        <f>SUMIFS(Summary!C:C,Summary!H:H,Table_Query_from_Mac10[[#This Row],[Juiceoc]])</f>
        <v>0</v>
      </c>
      <c r="P4276" s="47">
        <f>SUMIFS(Summary!D:D,Summary!H:H,Table_Query_from_Mac10[[#This Row],[Juiceoc]])</f>
        <v>0</v>
      </c>
      <c r="Q4276" s="47">
        <f>SUMIFS(Summary!E:E,Summary!H:H,Table_Query_from_Mac10[[#This Row],[Juiceoc]])</f>
        <v>0</v>
      </c>
      <c r="R4276" s="47">
        <f>Table_Query_from_Mac10[[#This Row],[Net Unit]]*(1+Table_Query_from_Mac10[[#This Row],[PriceIncreasebyType]])</f>
        <v>10.36</v>
      </c>
      <c r="S4276" s="47">
        <f>Table_Query_from_Mac10[[#This Row],[UnitPriceFuture]]*Table_Query_from_Mac10[[#This Row],[qtytoShipFuture]]</f>
        <v>155.39999999999998</v>
      </c>
      <c r="T4276" s="47">
        <f>ROUND(Table_Query_from_Mac10[[#This Row],[qty_to_ship]]*(1+Table_Query_from_Mac10[[#This Row],[VolumeIncreasebyType]]),0)</f>
        <v>15</v>
      </c>
      <c r="U4276" s="47">
        <f>Table_Query_from_Mac10[[#This Row],[qtytoShipFuture]]*Table_Query_from_Mac10[[#This Row],[Future-cost]]</f>
        <v>74.7</v>
      </c>
      <c r="V4276" s="47">
        <f>Table_Query_from_Mac10[[#This Row],[qtytoShipFuture]]-Table_Query_from_Mac10[[#This Row],[qty_to_ship]]</f>
        <v>0</v>
      </c>
      <c r="W4276" s="47">
        <f>Table_Query_from_Mac10[[#This Row],[UnitPriceFuture]]</f>
        <v>10.36</v>
      </c>
      <c r="X4276" s="47">
        <f>Table_Query_from_Mac10[[#This Row],[Unit Increase]]*Table_Query_from_Mac10[[#This Row],[UnitPriceFuture]]</f>
        <v>0</v>
      </c>
      <c r="Y4276" s="47">
        <f>Table_Query_from_Mac10[[#This Row],[Unit Increase]]*Table_Query_from_Mac10[[#This Row],[Future-cost]]</f>
        <v>0</v>
      </c>
      <c r="Z4276" s="47">
        <f>-(Table_Query_from_Mac10[[#This Row],[Incremental Sales]]+((Table_Query_from_Mac10[[#This Row],[Incremental Sales]]*-(SUM(Summary!$S$8:$S$9)))))*Summary!$S$18</f>
        <v>0</v>
      </c>
      <c r="AA4276" s="47">
        <f>IFERROR(Table_Query_from_Mac10[[#This Row],[Incremental Cost]]/Table_Query_from_Mac10[[#This Row],[Incremental Sales]],0)</f>
        <v>0</v>
      </c>
      <c r="AB4276" s="47">
        <f>IFERROR(Table_Query_from_Mac10[[#This Row],[TotalCostFuture]]/Table_Query_from_Mac10[[#This Row],[totalsalesFuture]],0)</f>
        <v>0.48069498069498079</v>
      </c>
      <c r="AN4276" s="30">
        <v>60</v>
      </c>
      <c r="AO4276">
        <f t="shared" si="132"/>
        <v>15</v>
      </c>
      <c r="AQ4276" s="30">
        <v>29.61</v>
      </c>
      <c r="AR4276">
        <f t="shared" si="133"/>
        <v>10.36</v>
      </c>
    </row>
    <row r="4277" spans="1:44" x14ac:dyDescent="0.25">
      <c r="A4277">
        <v>90388</v>
      </c>
      <c r="B4277">
        <v>12</v>
      </c>
      <c r="C4277" t="s">
        <v>86</v>
      </c>
      <c r="D4277" t="s">
        <v>79</v>
      </c>
      <c r="E4277">
        <v>10</v>
      </c>
      <c r="F4277">
        <v>1.59</v>
      </c>
      <c r="G4277">
        <v>4.7699999999999996</v>
      </c>
      <c r="H4277" s="1">
        <v>44851</v>
      </c>
      <c r="I4277" s="20">
        <v>0</v>
      </c>
      <c r="J4277" s="47">
        <f>Table_Query_from_Mac10[[#This Row],[unit_price]]-(Table_Query_from_Mac10[[#This Row],[unit_price]]*(Table_Query_from_Mac10[[#This Row],[discount_pct]]/100))</f>
        <v>4.7699999999999996</v>
      </c>
      <c r="K4277" s="47">
        <f>Table_Query_from_Mac10[[#This Row],[unit_cost]]</f>
        <v>1.59</v>
      </c>
      <c r="L4277" s="47">
        <f>Table_Query_from_Mac10[[#This Row],[Live-cost]]*(1+Table_Query_from_Mac10[[#This Row],[CogsIncreasebyTYPE]])</f>
        <v>1.59</v>
      </c>
      <c r="M4277" s="47">
        <f>Table_Query_from_Mac10[[#This Row],[Live-cost]]*Table_Query_from_Mac10[[#This Row],[qty_to_ship]]</f>
        <v>15.9</v>
      </c>
      <c r="N4277" s="47">
        <f>IF(Table_Query_from_Mac10[[#This Row],[item_no]]="KDA",-Table_Query_from_Mac10[[#This Row],[unit_price]],Table_Query_from_Mac10[[#This Row],[Net Unit]]*Table_Query_from_Mac10[[#This Row],[qty_to_ship]])</f>
        <v>47.699999999999996</v>
      </c>
      <c r="O4277" s="47">
        <f>SUMIFS(Summary!C:C,Summary!H:H,Table_Query_from_Mac10[[#This Row],[Juiceoc]])</f>
        <v>0</v>
      </c>
      <c r="P4277" s="47">
        <f>SUMIFS(Summary!D:D,Summary!H:H,Table_Query_from_Mac10[[#This Row],[Juiceoc]])</f>
        <v>0</v>
      </c>
      <c r="Q4277" s="47">
        <f>SUMIFS(Summary!E:E,Summary!H:H,Table_Query_from_Mac10[[#This Row],[Juiceoc]])</f>
        <v>0</v>
      </c>
      <c r="R4277" s="47">
        <f>Table_Query_from_Mac10[[#This Row],[Net Unit]]*(1+Table_Query_from_Mac10[[#This Row],[PriceIncreasebyType]])</f>
        <v>4.7699999999999996</v>
      </c>
      <c r="S4277" s="47">
        <f>Table_Query_from_Mac10[[#This Row],[UnitPriceFuture]]*Table_Query_from_Mac10[[#This Row],[qtytoShipFuture]]</f>
        <v>47.699999999999996</v>
      </c>
      <c r="T4277" s="47">
        <f>ROUND(Table_Query_from_Mac10[[#This Row],[qty_to_ship]]*(1+Table_Query_from_Mac10[[#This Row],[VolumeIncreasebyType]]),0)</f>
        <v>10</v>
      </c>
      <c r="U4277" s="47">
        <f>Table_Query_from_Mac10[[#This Row],[qtytoShipFuture]]*Table_Query_from_Mac10[[#This Row],[Future-cost]]</f>
        <v>15.9</v>
      </c>
      <c r="V4277" s="47">
        <f>Table_Query_from_Mac10[[#This Row],[qtytoShipFuture]]-Table_Query_from_Mac10[[#This Row],[qty_to_ship]]</f>
        <v>0</v>
      </c>
      <c r="W4277" s="47">
        <f>Table_Query_from_Mac10[[#This Row],[UnitPriceFuture]]</f>
        <v>4.7699999999999996</v>
      </c>
      <c r="X4277" s="47">
        <f>Table_Query_from_Mac10[[#This Row],[Unit Increase]]*Table_Query_from_Mac10[[#This Row],[UnitPriceFuture]]</f>
        <v>0</v>
      </c>
      <c r="Y4277" s="47">
        <f>Table_Query_from_Mac10[[#This Row],[Unit Increase]]*Table_Query_from_Mac10[[#This Row],[Future-cost]]</f>
        <v>0</v>
      </c>
      <c r="Z4277" s="47">
        <f>-(Table_Query_from_Mac10[[#This Row],[Incremental Sales]]+((Table_Query_from_Mac10[[#This Row],[Incremental Sales]]*-(SUM(Summary!$S$8:$S$9)))))*Summary!$S$18</f>
        <v>0</v>
      </c>
      <c r="AA4277" s="47">
        <f>IFERROR(Table_Query_from_Mac10[[#This Row],[Incremental Cost]]/Table_Query_from_Mac10[[#This Row],[Incremental Sales]],0)</f>
        <v>0</v>
      </c>
      <c r="AB4277" s="47">
        <f>IFERROR(Table_Query_from_Mac10[[#This Row],[TotalCostFuture]]/Table_Query_from_Mac10[[#This Row],[totalsalesFuture]],0)</f>
        <v>0.33333333333333337</v>
      </c>
      <c r="AN4277" s="31">
        <v>40</v>
      </c>
      <c r="AO4277">
        <f t="shared" si="132"/>
        <v>10</v>
      </c>
      <c r="AQ4277" s="31">
        <v>13.64</v>
      </c>
      <c r="AR4277">
        <f t="shared" si="133"/>
        <v>4.7699999999999996</v>
      </c>
    </row>
    <row r="4278" spans="1:44" x14ac:dyDescent="0.25">
      <c r="A4278">
        <v>90388</v>
      </c>
      <c r="B4278">
        <v>13</v>
      </c>
      <c r="C4278" t="s">
        <v>86</v>
      </c>
      <c r="D4278" t="s">
        <v>79</v>
      </c>
      <c r="E4278">
        <v>13</v>
      </c>
      <c r="F4278">
        <v>1.76</v>
      </c>
      <c r="G4278">
        <v>5.69</v>
      </c>
      <c r="H4278" s="1">
        <v>44851</v>
      </c>
      <c r="I4278" s="20">
        <v>0</v>
      </c>
      <c r="J4278" s="47">
        <f>Table_Query_from_Mac10[[#This Row],[unit_price]]-(Table_Query_from_Mac10[[#This Row],[unit_price]]*(Table_Query_from_Mac10[[#This Row],[discount_pct]]/100))</f>
        <v>5.69</v>
      </c>
      <c r="K4278" s="47">
        <f>Table_Query_from_Mac10[[#This Row],[unit_cost]]</f>
        <v>1.76</v>
      </c>
      <c r="L4278" s="47">
        <f>Table_Query_from_Mac10[[#This Row],[Live-cost]]*(1+Table_Query_from_Mac10[[#This Row],[CogsIncreasebyTYPE]])</f>
        <v>1.76</v>
      </c>
      <c r="M4278" s="47">
        <f>Table_Query_from_Mac10[[#This Row],[Live-cost]]*Table_Query_from_Mac10[[#This Row],[qty_to_ship]]</f>
        <v>22.88</v>
      </c>
      <c r="N4278" s="47">
        <f>IF(Table_Query_from_Mac10[[#This Row],[item_no]]="KDA",-Table_Query_from_Mac10[[#This Row],[unit_price]],Table_Query_from_Mac10[[#This Row],[Net Unit]]*Table_Query_from_Mac10[[#This Row],[qty_to_ship]])</f>
        <v>73.97</v>
      </c>
      <c r="O4278" s="47">
        <f>SUMIFS(Summary!C:C,Summary!H:H,Table_Query_from_Mac10[[#This Row],[Juiceoc]])</f>
        <v>0</v>
      </c>
      <c r="P4278" s="47">
        <f>SUMIFS(Summary!D:D,Summary!H:H,Table_Query_from_Mac10[[#This Row],[Juiceoc]])</f>
        <v>0</v>
      </c>
      <c r="Q4278" s="47">
        <f>SUMIFS(Summary!E:E,Summary!H:H,Table_Query_from_Mac10[[#This Row],[Juiceoc]])</f>
        <v>0</v>
      </c>
      <c r="R4278" s="47">
        <f>Table_Query_from_Mac10[[#This Row],[Net Unit]]*(1+Table_Query_from_Mac10[[#This Row],[PriceIncreasebyType]])</f>
        <v>5.69</v>
      </c>
      <c r="S4278" s="47">
        <f>Table_Query_from_Mac10[[#This Row],[UnitPriceFuture]]*Table_Query_from_Mac10[[#This Row],[qtytoShipFuture]]</f>
        <v>73.97</v>
      </c>
      <c r="T4278" s="47">
        <f>ROUND(Table_Query_from_Mac10[[#This Row],[qty_to_ship]]*(1+Table_Query_from_Mac10[[#This Row],[VolumeIncreasebyType]]),0)</f>
        <v>13</v>
      </c>
      <c r="U4278" s="47">
        <f>Table_Query_from_Mac10[[#This Row],[qtytoShipFuture]]*Table_Query_from_Mac10[[#This Row],[Future-cost]]</f>
        <v>22.88</v>
      </c>
      <c r="V4278" s="47">
        <f>Table_Query_from_Mac10[[#This Row],[qtytoShipFuture]]-Table_Query_from_Mac10[[#This Row],[qty_to_ship]]</f>
        <v>0</v>
      </c>
      <c r="W4278" s="47">
        <f>Table_Query_from_Mac10[[#This Row],[UnitPriceFuture]]</f>
        <v>5.69</v>
      </c>
      <c r="X4278" s="47">
        <f>Table_Query_from_Mac10[[#This Row],[Unit Increase]]*Table_Query_from_Mac10[[#This Row],[UnitPriceFuture]]</f>
        <v>0</v>
      </c>
      <c r="Y4278" s="47">
        <f>Table_Query_from_Mac10[[#This Row],[Unit Increase]]*Table_Query_from_Mac10[[#This Row],[Future-cost]]</f>
        <v>0</v>
      </c>
      <c r="Z4278" s="47">
        <f>-(Table_Query_from_Mac10[[#This Row],[Incremental Sales]]+((Table_Query_from_Mac10[[#This Row],[Incremental Sales]]*-(SUM(Summary!$S$8:$S$9)))))*Summary!$S$18</f>
        <v>0</v>
      </c>
      <c r="AA4278" s="47">
        <f>IFERROR(Table_Query_from_Mac10[[#This Row],[Incremental Cost]]/Table_Query_from_Mac10[[#This Row],[Incremental Sales]],0)</f>
        <v>0</v>
      </c>
      <c r="AB4278" s="47">
        <f>IFERROR(Table_Query_from_Mac10[[#This Row],[TotalCostFuture]]/Table_Query_from_Mac10[[#This Row],[totalsalesFuture]],0)</f>
        <v>0.30931458699472758</v>
      </c>
      <c r="AN4278" s="30">
        <v>50</v>
      </c>
      <c r="AO4278">
        <f t="shared" si="132"/>
        <v>13</v>
      </c>
      <c r="AQ4278" s="30">
        <v>16.25</v>
      </c>
      <c r="AR4278">
        <f t="shared" si="133"/>
        <v>5.69</v>
      </c>
    </row>
    <row r="4279" spans="1:44" x14ac:dyDescent="0.25">
      <c r="A4279">
        <v>90388</v>
      </c>
      <c r="B4279">
        <v>14</v>
      </c>
      <c r="C4279" t="s">
        <v>85</v>
      </c>
      <c r="D4279" t="s">
        <v>79</v>
      </c>
      <c r="E4279">
        <v>1</v>
      </c>
      <c r="F4279">
        <v>0</v>
      </c>
      <c r="G4279">
        <v>-168.53</v>
      </c>
      <c r="H4279" s="1">
        <v>44851</v>
      </c>
      <c r="I4279" s="20">
        <v>0</v>
      </c>
      <c r="J4279" s="47">
        <f>Table_Query_from_Mac10[[#This Row],[unit_price]]-(Table_Query_from_Mac10[[#This Row],[unit_price]]*(Table_Query_from_Mac10[[#This Row],[discount_pct]]/100))</f>
        <v>-168.53</v>
      </c>
      <c r="K4279" s="47">
        <f>Table_Query_from_Mac10[[#This Row],[unit_cost]]</f>
        <v>0</v>
      </c>
      <c r="L4279" s="47">
        <f>Table_Query_from_Mac10[[#This Row],[Live-cost]]*(1+Table_Query_from_Mac10[[#This Row],[CogsIncreasebyTYPE]])</f>
        <v>0</v>
      </c>
      <c r="M4279" s="47">
        <f>Table_Query_from_Mac10[[#This Row],[Live-cost]]*Table_Query_from_Mac10[[#This Row],[qty_to_ship]]</f>
        <v>0</v>
      </c>
      <c r="N4279" s="47">
        <f>IF(Table_Query_from_Mac10[[#This Row],[item_no]]="KDA",-Table_Query_from_Mac10[[#This Row],[unit_price]],Table_Query_from_Mac10[[#This Row],[Net Unit]]*Table_Query_from_Mac10[[#This Row],[qty_to_ship]])</f>
        <v>-168.53</v>
      </c>
      <c r="O4279" s="47">
        <f>SUMIFS(Summary!C:C,Summary!H:H,Table_Query_from_Mac10[[#This Row],[Juiceoc]])</f>
        <v>0</v>
      </c>
      <c r="P4279" s="47">
        <f>SUMIFS(Summary!D:D,Summary!H:H,Table_Query_from_Mac10[[#This Row],[Juiceoc]])</f>
        <v>0</v>
      </c>
      <c r="Q4279" s="47">
        <f>SUMIFS(Summary!E:E,Summary!H:H,Table_Query_from_Mac10[[#This Row],[Juiceoc]])</f>
        <v>0</v>
      </c>
      <c r="R4279" s="47">
        <f>Table_Query_from_Mac10[[#This Row],[Net Unit]]*(1+Table_Query_from_Mac10[[#This Row],[PriceIncreasebyType]])</f>
        <v>-168.53</v>
      </c>
      <c r="S4279" s="47">
        <f>Table_Query_from_Mac10[[#This Row],[UnitPriceFuture]]*Table_Query_from_Mac10[[#This Row],[qtytoShipFuture]]</f>
        <v>-168.53</v>
      </c>
      <c r="T4279" s="47">
        <f>ROUND(Table_Query_from_Mac10[[#This Row],[qty_to_ship]]*(1+Table_Query_from_Mac10[[#This Row],[VolumeIncreasebyType]]),0)</f>
        <v>1</v>
      </c>
      <c r="U4279" s="47">
        <f>Table_Query_from_Mac10[[#This Row],[qtytoShipFuture]]*Table_Query_from_Mac10[[#This Row],[Future-cost]]</f>
        <v>0</v>
      </c>
      <c r="V4279" s="47">
        <f>Table_Query_from_Mac10[[#This Row],[qtytoShipFuture]]-Table_Query_from_Mac10[[#This Row],[qty_to_ship]]</f>
        <v>0</v>
      </c>
      <c r="W4279" s="47">
        <f>Table_Query_from_Mac10[[#This Row],[UnitPriceFuture]]</f>
        <v>-168.53</v>
      </c>
      <c r="X4279" s="47">
        <f>Table_Query_from_Mac10[[#This Row],[Unit Increase]]*Table_Query_from_Mac10[[#This Row],[UnitPriceFuture]]</f>
        <v>0</v>
      </c>
      <c r="Y4279" s="47">
        <f>Table_Query_from_Mac10[[#This Row],[Unit Increase]]*Table_Query_from_Mac10[[#This Row],[Future-cost]]</f>
        <v>0</v>
      </c>
      <c r="Z4279" s="47">
        <f>-(Table_Query_from_Mac10[[#This Row],[Incremental Sales]]+((Table_Query_from_Mac10[[#This Row],[Incremental Sales]]*-(SUM(Summary!$S$8:$S$9)))))*Summary!$S$18</f>
        <v>0</v>
      </c>
      <c r="AA4279" s="47">
        <f>IFERROR(Table_Query_from_Mac10[[#This Row],[Incremental Cost]]/Table_Query_from_Mac10[[#This Row],[Incremental Sales]],0)</f>
        <v>0</v>
      </c>
      <c r="AB4279" s="47">
        <f>IFERROR(Table_Query_from_Mac10[[#This Row],[TotalCostFuture]]/Table_Query_from_Mac10[[#This Row],[totalsalesFuture]],0)</f>
        <v>0</v>
      </c>
      <c r="AN4279" s="31">
        <v>1</v>
      </c>
      <c r="AO4279">
        <f t="shared" si="132"/>
        <v>1</v>
      </c>
      <c r="AQ4279" s="31">
        <v>-481.51</v>
      </c>
      <c r="AR4279">
        <f t="shared" si="133"/>
        <v>-168.53</v>
      </c>
    </row>
    <row r="4280" spans="1:44" x14ac:dyDescent="0.25">
      <c r="A4280">
        <v>90430</v>
      </c>
      <c r="B4280">
        <v>1</v>
      </c>
      <c r="C4280" t="s">
        <v>55</v>
      </c>
      <c r="D4280" t="s">
        <v>81</v>
      </c>
      <c r="E4280">
        <v>0</v>
      </c>
      <c r="F4280">
        <v>0</v>
      </c>
      <c r="G4280">
        <v>815.06</v>
      </c>
      <c r="H4280" s="1">
        <v>44845</v>
      </c>
      <c r="I4280" s="20">
        <v>0</v>
      </c>
      <c r="J4280" s="47">
        <f>Table_Query_from_Mac10[[#This Row],[unit_price]]-(Table_Query_from_Mac10[[#This Row],[unit_price]]*(Table_Query_from_Mac10[[#This Row],[discount_pct]]/100))</f>
        <v>815.06</v>
      </c>
      <c r="K4280" s="47">
        <f>Table_Query_from_Mac10[[#This Row],[unit_cost]]</f>
        <v>0</v>
      </c>
      <c r="L4280" s="47">
        <f>Table_Query_from_Mac10[[#This Row],[Live-cost]]*(1+Table_Query_from_Mac10[[#This Row],[CogsIncreasebyTYPE]])</f>
        <v>0</v>
      </c>
      <c r="M4280" s="47">
        <f>Table_Query_from_Mac10[[#This Row],[Live-cost]]*Table_Query_from_Mac10[[#This Row],[qty_to_ship]]</f>
        <v>0</v>
      </c>
      <c r="N4280" s="47">
        <f>IF(Table_Query_from_Mac10[[#This Row],[item_no]]="KDA",-Table_Query_from_Mac10[[#This Row],[unit_price]],Table_Query_from_Mac10[[#This Row],[Net Unit]]*Table_Query_from_Mac10[[#This Row],[qty_to_ship]])</f>
        <v>0</v>
      </c>
      <c r="O4280" s="47">
        <f>SUMIFS(Summary!C:C,Summary!H:H,Table_Query_from_Mac10[[#This Row],[Juiceoc]])</f>
        <v>0</v>
      </c>
      <c r="P4280" s="47">
        <f>SUMIFS(Summary!D:D,Summary!H:H,Table_Query_from_Mac10[[#This Row],[Juiceoc]])</f>
        <v>0</v>
      </c>
      <c r="Q4280" s="47">
        <f>SUMIFS(Summary!E:E,Summary!H:H,Table_Query_from_Mac10[[#This Row],[Juiceoc]])</f>
        <v>0</v>
      </c>
      <c r="R4280" s="47">
        <f>Table_Query_from_Mac10[[#This Row],[Net Unit]]*(1+Table_Query_from_Mac10[[#This Row],[PriceIncreasebyType]])</f>
        <v>815.06</v>
      </c>
      <c r="S4280" s="47">
        <f>Table_Query_from_Mac10[[#This Row],[UnitPriceFuture]]*Table_Query_from_Mac10[[#This Row],[qtytoShipFuture]]</f>
        <v>0</v>
      </c>
      <c r="T4280" s="47">
        <f>ROUND(Table_Query_from_Mac10[[#This Row],[qty_to_ship]]*(1+Table_Query_from_Mac10[[#This Row],[VolumeIncreasebyType]]),0)</f>
        <v>0</v>
      </c>
      <c r="U4280" s="47">
        <f>Table_Query_from_Mac10[[#This Row],[qtytoShipFuture]]*Table_Query_from_Mac10[[#This Row],[Future-cost]]</f>
        <v>0</v>
      </c>
      <c r="V4280" s="47">
        <f>Table_Query_from_Mac10[[#This Row],[qtytoShipFuture]]-Table_Query_from_Mac10[[#This Row],[qty_to_ship]]</f>
        <v>0</v>
      </c>
      <c r="W4280" s="47">
        <f>Table_Query_from_Mac10[[#This Row],[UnitPriceFuture]]</f>
        <v>815.06</v>
      </c>
      <c r="X4280" s="47">
        <f>Table_Query_from_Mac10[[#This Row],[Unit Increase]]*Table_Query_from_Mac10[[#This Row],[UnitPriceFuture]]</f>
        <v>0</v>
      </c>
      <c r="Y4280" s="47">
        <f>Table_Query_from_Mac10[[#This Row],[Unit Increase]]*Table_Query_from_Mac10[[#This Row],[Future-cost]]</f>
        <v>0</v>
      </c>
      <c r="Z4280" s="47">
        <f>-(Table_Query_from_Mac10[[#This Row],[Incremental Sales]]+((Table_Query_from_Mac10[[#This Row],[Incremental Sales]]*-(SUM(Summary!$S$8:$S$9)))))*Summary!$S$18</f>
        <v>0</v>
      </c>
      <c r="AA4280" s="47">
        <f>IFERROR(Table_Query_from_Mac10[[#This Row],[Incremental Cost]]/Table_Query_from_Mac10[[#This Row],[Incremental Sales]],0)</f>
        <v>0</v>
      </c>
      <c r="AB4280" s="47">
        <f>IFERROR(Table_Query_from_Mac10[[#This Row],[TotalCostFuture]]/Table_Query_from_Mac10[[#This Row],[totalsalesFuture]],0)</f>
        <v>0</v>
      </c>
      <c r="AN4280" s="30">
        <v>0</v>
      </c>
      <c r="AO4280">
        <f t="shared" si="132"/>
        <v>0</v>
      </c>
      <c r="AQ4280" s="30">
        <v>2328.73</v>
      </c>
      <c r="AR4280">
        <f t="shared" si="133"/>
        <v>815.06</v>
      </c>
    </row>
    <row r="4281" spans="1:44" x14ac:dyDescent="0.25">
      <c r="A4281">
        <v>90431</v>
      </c>
      <c r="B4281">
        <v>1</v>
      </c>
      <c r="C4281" t="s">
        <v>56</v>
      </c>
      <c r="D4281" t="s">
        <v>81</v>
      </c>
      <c r="E4281">
        <v>0</v>
      </c>
      <c r="F4281">
        <v>3.76</v>
      </c>
      <c r="G4281">
        <v>9.01</v>
      </c>
      <c r="H4281" s="1">
        <v>44845</v>
      </c>
      <c r="I4281" s="20">
        <v>0</v>
      </c>
      <c r="J4281" s="47">
        <f>Table_Query_from_Mac10[[#This Row],[unit_price]]-(Table_Query_from_Mac10[[#This Row],[unit_price]]*(Table_Query_from_Mac10[[#This Row],[discount_pct]]/100))</f>
        <v>9.01</v>
      </c>
      <c r="K4281" s="47">
        <f>Table_Query_from_Mac10[[#This Row],[unit_cost]]</f>
        <v>3.76</v>
      </c>
      <c r="L4281" s="47">
        <f>Table_Query_from_Mac10[[#This Row],[Live-cost]]*(1+Table_Query_from_Mac10[[#This Row],[CogsIncreasebyTYPE]])</f>
        <v>3.76</v>
      </c>
      <c r="M4281" s="47">
        <f>Table_Query_from_Mac10[[#This Row],[Live-cost]]*Table_Query_from_Mac10[[#This Row],[qty_to_ship]]</f>
        <v>0</v>
      </c>
      <c r="N4281" s="47">
        <f>IF(Table_Query_from_Mac10[[#This Row],[item_no]]="KDA",-Table_Query_from_Mac10[[#This Row],[unit_price]],Table_Query_from_Mac10[[#This Row],[Net Unit]]*Table_Query_from_Mac10[[#This Row],[qty_to_ship]])</f>
        <v>0</v>
      </c>
      <c r="O4281" s="47">
        <f>SUMIFS(Summary!C:C,Summary!H:H,Table_Query_from_Mac10[[#This Row],[Juiceoc]])</f>
        <v>0</v>
      </c>
      <c r="P4281" s="47">
        <f>SUMIFS(Summary!D:D,Summary!H:H,Table_Query_from_Mac10[[#This Row],[Juiceoc]])</f>
        <v>0</v>
      </c>
      <c r="Q4281" s="47">
        <f>SUMIFS(Summary!E:E,Summary!H:H,Table_Query_from_Mac10[[#This Row],[Juiceoc]])</f>
        <v>0</v>
      </c>
      <c r="R4281" s="47">
        <f>Table_Query_from_Mac10[[#This Row],[Net Unit]]*(1+Table_Query_from_Mac10[[#This Row],[PriceIncreasebyType]])</f>
        <v>9.01</v>
      </c>
      <c r="S4281" s="47">
        <f>Table_Query_from_Mac10[[#This Row],[UnitPriceFuture]]*Table_Query_from_Mac10[[#This Row],[qtytoShipFuture]]</f>
        <v>0</v>
      </c>
      <c r="T4281" s="47">
        <f>ROUND(Table_Query_from_Mac10[[#This Row],[qty_to_ship]]*(1+Table_Query_from_Mac10[[#This Row],[VolumeIncreasebyType]]),0)</f>
        <v>0</v>
      </c>
      <c r="U4281" s="47">
        <f>Table_Query_from_Mac10[[#This Row],[qtytoShipFuture]]*Table_Query_from_Mac10[[#This Row],[Future-cost]]</f>
        <v>0</v>
      </c>
      <c r="V4281" s="47">
        <f>Table_Query_from_Mac10[[#This Row],[qtytoShipFuture]]-Table_Query_from_Mac10[[#This Row],[qty_to_ship]]</f>
        <v>0</v>
      </c>
      <c r="W4281" s="47">
        <f>Table_Query_from_Mac10[[#This Row],[UnitPriceFuture]]</f>
        <v>9.01</v>
      </c>
      <c r="X4281" s="47">
        <f>Table_Query_from_Mac10[[#This Row],[Unit Increase]]*Table_Query_from_Mac10[[#This Row],[UnitPriceFuture]]</f>
        <v>0</v>
      </c>
      <c r="Y4281" s="47">
        <f>Table_Query_from_Mac10[[#This Row],[Unit Increase]]*Table_Query_from_Mac10[[#This Row],[Future-cost]]</f>
        <v>0</v>
      </c>
      <c r="Z4281" s="47">
        <f>-(Table_Query_from_Mac10[[#This Row],[Incremental Sales]]+((Table_Query_from_Mac10[[#This Row],[Incremental Sales]]*-(SUM(Summary!$S$8:$S$9)))))*Summary!$S$18</f>
        <v>0</v>
      </c>
      <c r="AA4281" s="47">
        <f>IFERROR(Table_Query_from_Mac10[[#This Row],[Incremental Cost]]/Table_Query_from_Mac10[[#This Row],[Incremental Sales]],0)</f>
        <v>0</v>
      </c>
      <c r="AB4281" s="47">
        <f>IFERROR(Table_Query_from_Mac10[[#This Row],[TotalCostFuture]]/Table_Query_from_Mac10[[#This Row],[totalsalesFuture]],0)</f>
        <v>0</v>
      </c>
      <c r="AN4281" s="31">
        <v>0</v>
      </c>
      <c r="AO4281">
        <f t="shared" si="132"/>
        <v>0</v>
      </c>
      <c r="AQ4281" s="31">
        <v>25.73</v>
      </c>
      <c r="AR4281">
        <f t="shared" si="133"/>
        <v>9.01</v>
      </c>
    </row>
    <row r="4282" spans="1:44" x14ac:dyDescent="0.25">
      <c r="A4282">
        <v>90432</v>
      </c>
      <c r="B4282">
        <v>1</v>
      </c>
      <c r="C4282" t="s">
        <v>86</v>
      </c>
      <c r="D4282" t="s">
        <v>79</v>
      </c>
      <c r="E4282">
        <v>72</v>
      </c>
      <c r="F4282">
        <v>3.27</v>
      </c>
      <c r="G4282">
        <v>5.93</v>
      </c>
      <c r="H4282" s="1">
        <v>44855</v>
      </c>
      <c r="I4282" s="20">
        <v>0</v>
      </c>
      <c r="J4282" s="47">
        <f>Table_Query_from_Mac10[[#This Row],[unit_price]]-(Table_Query_from_Mac10[[#This Row],[unit_price]]*(Table_Query_from_Mac10[[#This Row],[discount_pct]]/100))</f>
        <v>5.93</v>
      </c>
      <c r="K4282" s="47">
        <f>Table_Query_from_Mac10[[#This Row],[unit_cost]]</f>
        <v>3.27</v>
      </c>
      <c r="L4282" s="47">
        <f>Table_Query_from_Mac10[[#This Row],[Live-cost]]*(1+Table_Query_from_Mac10[[#This Row],[CogsIncreasebyTYPE]])</f>
        <v>3.27</v>
      </c>
      <c r="M4282" s="47">
        <f>Table_Query_from_Mac10[[#This Row],[Live-cost]]*Table_Query_from_Mac10[[#This Row],[qty_to_ship]]</f>
        <v>235.44</v>
      </c>
      <c r="N4282" s="47">
        <f>IF(Table_Query_from_Mac10[[#This Row],[item_no]]="KDA",-Table_Query_from_Mac10[[#This Row],[unit_price]],Table_Query_from_Mac10[[#This Row],[Net Unit]]*Table_Query_from_Mac10[[#This Row],[qty_to_ship]])</f>
        <v>426.96</v>
      </c>
      <c r="O4282" s="47">
        <f>SUMIFS(Summary!C:C,Summary!H:H,Table_Query_from_Mac10[[#This Row],[Juiceoc]])</f>
        <v>0</v>
      </c>
      <c r="P4282" s="47">
        <f>SUMIFS(Summary!D:D,Summary!H:H,Table_Query_from_Mac10[[#This Row],[Juiceoc]])</f>
        <v>0</v>
      </c>
      <c r="Q4282" s="47">
        <f>SUMIFS(Summary!E:E,Summary!H:H,Table_Query_from_Mac10[[#This Row],[Juiceoc]])</f>
        <v>0</v>
      </c>
      <c r="R4282" s="47">
        <f>Table_Query_from_Mac10[[#This Row],[Net Unit]]*(1+Table_Query_from_Mac10[[#This Row],[PriceIncreasebyType]])</f>
        <v>5.93</v>
      </c>
      <c r="S4282" s="47">
        <f>Table_Query_from_Mac10[[#This Row],[UnitPriceFuture]]*Table_Query_from_Mac10[[#This Row],[qtytoShipFuture]]</f>
        <v>426.96</v>
      </c>
      <c r="T4282" s="47">
        <f>ROUND(Table_Query_from_Mac10[[#This Row],[qty_to_ship]]*(1+Table_Query_from_Mac10[[#This Row],[VolumeIncreasebyType]]),0)</f>
        <v>72</v>
      </c>
      <c r="U4282" s="47">
        <f>Table_Query_from_Mac10[[#This Row],[qtytoShipFuture]]*Table_Query_from_Mac10[[#This Row],[Future-cost]]</f>
        <v>235.44</v>
      </c>
      <c r="V4282" s="47">
        <f>Table_Query_from_Mac10[[#This Row],[qtytoShipFuture]]-Table_Query_from_Mac10[[#This Row],[qty_to_ship]]</f>
        <v>0</v>
      </c>
      <c r="W4282" s="47">
        <f>Table_Query_from_Mac10[[#This Row],[UnitPriceFuture]]</f>
        <v>5.93</v>
      </c>
      <c r="X4282" s="47">
        <f>Table_Query_from_Mac10[[#This Row],[Unit Increase]]*Table_Query_from_Mac10[[#This Row],[UnitPriceFuture]]</f>
        <v>0</v>
      </c>
      <c r="Y4282" s="47">
        <f>Table_Query_from_Mac10[[#This Row],[Unit Increase]]*Table_Query_from_Mac10[[#This Row],[Future-cost]]</f>
        <v>0</v>
      </c>
      <c r="Z4282" s="47">
        <f>-(Table_Query_from_Mac10[[#This Row],[Incremental Sales]]+((Table_Query_from_Mac10[[#This Row],[Incremental Sales]]*-(SUM(Summary!$S$8:$S$9)))))*Summary!$S$18</f>
        <v>0</v>
      </c>
      <c r="AA4282" s="47">
        <f>IFERROR(Table_Query_from_Mac10[[#This Row],[Incremental Cost]]/Table_Query_from_Mac10[[#This Row],[Incremental Sales]],0)</f>
        <v>0</v>
      </c>
      <c r="AB4282" s="47">
        <f>IFERROR(Table_Query_from_Mac10[[#This Row],[TotalCostFuture]]/Table_Query_from_Mac10[[#This Row],[totalsalesFuture]],0)</f>
        <v>0.55143338954468801</v>
      </c>
      <c r="AN4282" s="30">
        <v>288</v>
      </c>
      <c r="AO4282">
        <f t="shared" si="132"/>
        <v>72</v>
      </c>
      <c r="AQ4282" s="30">
        <v>16.95</v>
      </c>
      <c r="AR4282">
        <f t="shared" si="133"/>
        <v>5.93</v>
      </c>
    </row>
    <row r="4283" spans="1:44" x14ac:dyDescent="0.25">
      <c r="A4283">
        <v>90432</v>
      </c>
      <c r="B4283">
        <v>2</v>
      </c>
      <c r="C4283" t="s">
        <v>86</v>
      </c>
      <c r="D4283" t="s">
        <v>79</v>
      </c>
      <c r="E4283">
        <v>27</v>
      </c>
      <c r="F4283">
        <v>3.67</v>
      </c>
      <c r="G4283">
        <v>7.17</v>
      </c>
      <c r="H4283" s="1">
        <v>44855</v>
      </c>
      <c r="I4283" s="20">
        <v>0</v>
      </c>
      <c r="J4283" s="47">
        <f>Table_Query_from_Mac10[[#This Row],[unit_price]]-(Table_Query_from_Mac10[[#This Row],[unit_price]]*(Table_Query_from_Mac10[[#This Row],[discount_pct]]/100))</f>
        <v>7.17</v>
      </c>
      <c r="K4283" s="47">
        <f>Table_Query_from_Mac10[[#This Row],[unit_cost]]</f>
        <v>3.67</v>
      </c>
      <c r="L4283" s="47">
        <f>Table_Query_from_Mac10[[#This Row],[Live-cost]]*(1+Table_Query_from_Mac10[[#This Row],[CogsIncreasebyTYPE]])</f>
        <v>3.67</v>
      </c>
      <c r="M4283" s="47">
        <f>Table_Query_from_Mac10[[#This Row],[Live-cost]]*Table_Query_from_Mac10[[#This Row],[qty_to_ship]]</f>
        <v>99.09</v>
      </c>
      <c r="N4283" s="47">
        <f>IF(Table_Query_from_Mac10[[#This Row],[item_no]]="KDA",-Table_Query_from_Mac10[[#This Row],[unit_price]],Table_Query_from_Mac10[[#This Row],[Net Unit]]*Table_Query_from_Mac10[[#This Row],[qty_to_ship]])</f>
        <v>193.59</v>
      </c>
      <c r="O4283" s="47">
        <f>SUMIFS(Summary!C:C,Summary!H:H,Table_Query_from_Mac10[[#This Row],[Juiceoc]])</f>
        <v>0</v>
      </c>
      <c r="P4283" s="47">
        <f>SUMIFS(Summary!D:D,Summary!H:H,Table_Query_from_Mac10[[#This Row],[Juiceoc]])</f>
        <v>0</v>
      </c>
      <c r="Q4283" s="47">
        <f>SUMIFS(Summary!E:E,Summary!H:H,Table_Query_from_Mac10[[#This Row],[Juiceoc]])</f>
        <v>0</v>
      </c>
      <c r="R4283" s="47">
        <f>Table_Query_from_Mac10[[#This Row],[Net Unit]]*(1+Table_Query_from_Mac10[[#This Row],[PriceIncreasebyType]])</f>
        <v>7.17</v>
      </c>
      <c r="S4283" s="47">
        <f>Table_Query_from_Mac10[[#This Row],[UnitPriceFuture]]*Table_Query_from_Mac10[[#This Row],[qtytoShipFuture]]</f>
        <v>193.59</v>
      </c>
      <c r="T4283" s="47">
        <f>ROUND(Table_Query_from_Mac10[[#This Row],[qty_to_ship]]*(1+Table_Query_from_Mac10[[#This Row],[VolumeIncreasebyType]]),0)</f>
        <v>27</v>
      </c>
      <c r="U4283" s="47">
        <f>Table_Query_from_Mac10[[#This Row],[qtytoShipFuture]]*Table_Query_from_Mac10[[#This Row],[Future-cost]]</f>
        <v>99.09</v>
      </c>
      <c r="V4283" s="47">
        <f>Table_Query_from_Mac10[[#This Row],[qtytoShipFuture]]-Table_Query_from_Mac10[[#This Row],[qty_to_ship]]</f>
        <v>0</v>
      </c>
      <c r="W4283" s="47">
        <f>Table_Query_from_Mac10[[#This Row],[UnitPriceFuture]]</f>
        <v>7.17</v>
      </c>
      <c r="X4283" s="47">
        <f>Table_Query_from_Mac10[[#This Row],[Unit Increase]]*Table_Query_from_Mac10[[#This Row],[UnitPriceFuture]]</f>
        <v>0</v>
      </c>
      <c r="Y4283" s="47">
        <f>Table_Query_from_Mac10[[#This Row],[Unit Increase]]*Table_Query_from_Mac10[[#This Row],[Future-cost]]</f>
        <v>0</v>
      </c>
      <c r="Z4283" s="47">
        <f>-(Table_Query_from_Mac10[[#This Row],[Incremental Sales]]+((Table_Query_from_Mac10[[#This Row],[Incremental Sales]]*-(SUM(Summary!$S$8:$S$9)))))*Summary!$S$18</f>
        <v>0</v>
      </c>
      <c r="AA4283" s="47">
        <f>IFERROR(Table_Query_from_Mac10[[#This Row],[Incremental Cost]]/Table_Query_from_Mac10[[#This Row],[Incremental Sales]],0)</f>
        <v>0</v>
      </c>
      <c r="AB4283" s="47">
        <f>IFERROR(Table_Query_from_Mac10[[#This Row],[TotalCostFuture]]/Table_Query_from_Mac10[[#This Row],[totalsalesFuture]],0)</f>
        <v>0.51185495118549518</v>
      </c>
      <c r="AN4283" s="31">
        <v>108</v>
      </c>
      <c r="AO4283">
        <f t="shared" si="132"/>
        <v>27</v>
      </c>
      <c r="AQ4283" s="31">
        <v>20.48</v>
      </c>
      <c r="AR4283">
        <f t="shared" si="133"/>
        <v>7.17</v>
      </c>
    </row>
    <row r="4284" spans="1:44" x14ac:dyDescent="0.25">
      <c r="A4284">
        <v>90432</v>
      </c>
      <c r="B4284">
        <v>3</v>
      </c>
      <c r="C4284" t="s">
        <v>86</v>
      </c>
      <c r="D4284" t="s">
        <v>79</v>
      </c>
      <c r="E4284">
        <v>57</v>
      </c>
      <c r="F4284">
        <v>4.7</v>
      </c>
      <c r="G4284">
        <v>9.36</v>
      </c>
      <c r="H4284" s="1">
        <v>44855</v>
      </c>
      <c r="I4284" s="20">
        <v>0</v>
      </c>
      <c r="J4284" s="47">
        <f>Table_Query_from_Mac10[[#This Row],[unit_price]]-(Table_Query_from_Mac10[[#This Row],[unit_price]]*(Table_Query_from_Mac10[[#This Row],[discount_pct]]/100))</f>
        <v>9.36</v>
      </c>
      <c r="K4284" s="47">
        <f>Table_Query_from_Mac10[[#This Row],[unit_cost]]</f>
        <v>4.7</v>
      </c>
      <c r="L4284" s="47">
        <f>Table_Query_from_Mac10[[#This Row],[Live-cost]]*(1+Table_Query_from_Mac10[[#This Row],[CogsIncreasebyTYPE]])</f>
        <v>4.7</v>
      </c>
      <c r="M4284" s="47">
        <f>Table_Query_from_Mac10[[#This Row],[Live-cost]]*Table_Query_from_Mac10[[#This Row],[qty_to_ship]]</f>
        <v>267.90000000000003</v>
      </c>
      <c r="N4284" s="47">
        <f>IF(Table_Query_from_Mac10[[#This Row],[item_no]]="KDA",-Table_Query_from_Mac10[[#This Row],[unit_price]],Table_Query_from_Mac10[[#This Row],[Net Unit]]*Table_Query_from_Mac10[[#This Row],[qty_to_ship]])</f>
        <v>533.52</v>
      </c>
      <c r="O4284" s="47">
        <f>SUMIFS(Summary!C:C,Summary!H:H,Table_Query_from_Mac10[[#This Row],[Juiceoc]])</f>
        <v>0</v>
      </c>
      <c r="P4284" s="47">
        <f>SUMIFS(Summary!D:D,Summary!H:H,Table_Query_from_Mac10[[#This Row],[Juiceoc]])</f>
        <v>0</v>
      </c>
      <c r="Q4284" s="47">
        <f>SUMIFS(Summary!E:E,Summary!H:H,Table_Query_from_Mac10[[#This Row],[Juiceoc]])</f>
        <v>0</v>
      </c>
      <c r="R4284" s="47">
        <f>Table_Query_from_Mac10[[#This Row],[Net Unit]]*(1+Table_Query_from_Mac10[[#This Row],[PriceIncreasebyType]])</f>
        <v>9.36</v>
      </c>
      <c r="S4284" s="47">
        <f>Table_Query_from_Mac10[[#This Row],[UnitPriceFuture]]*Table_Query_from_Mac10[[#This Row],[qtytoShipFuture]]</f>
        <v>533.52</v>
      </c>
      <c r="T4284" s="47">
        <f>ROUND(Table_Query_from_Mac10[[#This Row],[qty_to_ship]]*(1+Table_Query_from_Mac10[[#This Row],[VolumeIncreasebyType]]),0)</f>
        <v>57</v>
      </c>
      <c r="U4284" s="47">
        <f>Table_Query_from_Mac10[[#This Row],[qtytoShipFuture]]*Table_Query_from_Mac10[[#This Row],[Future-cost]]</f>
        <v>267.90000000000003</v>
      </c>
      <c r="V4284" s="47">
        <f>Table_Query_from_Mac10[[#This Row],[qtytoShipFuture]]-Table_Query_from_Mac10[[#This Row],[qty_to_ship]]</f>
        <v>0</v>
      </c>
      <c r="W4284" s="47">
        <f>Table_Query_from_Mac10[[#This Row],[UnitPriceFuture]]</f>
        <v>9.36</v>
      </c>
      <c r="X4284" s="47">
        <f>Table_Query_from_Mac10[[#This Row],[Unit Increase]]*Table_Query_from_Mac10[[#This Row],[UnitPriceFuture]]</f>
        <v>0</v>
      </c>
      <c r="Y4284" s="47">
        <f>Table_Query_from_Mac10[[#This Row],[Unit Increase]]*Table_Query_from_Mac10[[#This Row],[Future-cost]]</f>
        <v>0</v>
      </c>
      <c r="Z4284" s="47">
        <f>-(Table_Query_from_Mac10[[#This Row],[Incremental Sales]]+((Table_Query_from_Mac10[[#This Row],[Incremental Sales]]*-(SUM(Summary!$S$8:$S$9)))))*Summary!$S$18</f>
        <v>0</v>
      </c>
      <c r="AA4284" s="47">
        <f>IFERROR(Table_Query_from_Mac10[[#This Row],[Incremental Cost]]/Table_Query_from_Mac10[[#This Row],[Incremental Sales]],0)</f>
        <v>0</v>
      </c>
      <c r="AB4284" s="47">
        <f>IFERROR(Table_Query_from_Mac10[[#This Row],[TotalCostFuture]]/Table_Query_from_Mac10[[#This Row],[totalsalesFuture]],0)</f>
        <v>0.50213675213675224</v>
      </c>
      <c r="AN4284" s="30">
        <v>225</v>
      </c>
      <c r="AO4284">
        <f t="shared" si="132"/>
        <v>57</v>
      </c>
      <c r="AQ4284" s="30">
        <v>26.73</v>
      </c>
      <c r="AR4284">
        <f t="shared" si="133"/>
        <v>9.36</v>
      </c>
    </row>
    <row r="4285" spans="1:44" x14ac:dyDescent="0.25">
      <c r="A4285">
        <v>90432</v>
      </c>
      <c r="B4285">
        <v>4</v>
      </c>
      <c r="C4285" t="s">
        <v>86</v>
      </c>
      <c r="D4285" t="s">
        <v>79</v>
      </c>
      <c r="E4285">
        <v>20</v>
      </c>
      <c r="F4285">
        <v>5.74</v>
      </c>
      <c r="G4285">
        <v>11.14</v>
      </c>
      <c r="H4285" s="1">
        <v>44855</v>
      </c>
      <c r="I4285" s="20">
        <v>0</v>
      </c>
      <c r="J4285" s="47">
        <f>Table_Query_from_Mac10[[#This Row],[unit_price]]-(Table_Query_from_Mac10[[#This Row],[unit_price]]*(Table_Query_from_Mac10[[#This Row],[discount_pct]]/100))</f>
        <v>11.14</v>
      </c>
      <c r="K4285" s="47">
        <f>Table_Query_from_Mac10[[#This Row],[unit_cost]]</f>
        <v>5.74</v>
      </c>
      <c r="L4285" s="47">
        <f>Table_Query_from_Mac10[[#This Row],[Live-cost]]*(1+Table_Query_from_Mac10[[#This Row],[CogsIncreasebyTYPE]])</f>
        <v>5.74</v>
      </c>
      <c r="M4285" s="47">
        <f>Table_Query_from_Mac10[[#This Row],[Live-cost]]*Table_Query_from_Mac10[[#This Row],[qty_to_ship]]</f>
        <v>114.80000000000001</v>
      </c>
      <c r="N4285" s="47">
        <f>IF(Table_Query_from_Mac10[[#This Row],[item_no]]="KDA",-Table_Query_from_Mac10[[#This Row],[unit_price]],Table_Query_from_Mac10[[#This Row],[Net Unit]]*Table_Query_from_Mac10[[#This Row],[qty_to_ship]])</f>
        <v>222.8</v>
      </c>
      <c r="O4285" s="47">
        <f>SUMIFS(Summary!C:C,Summary!H:H,Table_Query_from_Mac10[[#This Row],[Juiceoc]])</f>
        <v>0</v>
      </c>
      <c r="P4285" s="47">
        <f>SUMIFS(Summary!D:D,Summary!H:H,Table_Query_from_Mac10[[#This Row],[Juiceoc]])</f>
        <v>0</v>
      </c>
      <c r="Q4285" s="47">
        <f>SUMIFS(Summary!E:E,Summary!H:H,Table_Query_from_Mac10[[#This Row],[Juiceoc]])</f>
        <v>0</v>
      </c>
      <c r="R4285" s="47">
        <f>Table_Query_from_Mac10[[#This Row],[Net Unit]]*(1+Table_Query_from_Mac10[[#This Row],[PriceIncreasebyType]])</f>
        <v>11.14</v>
      </c>
      <c r="S4285" s="47">
        <f>Table_Query_from_Mac10[[#This Row],[UnitPriceFuture]]*Table_Query_from_Mac10[[#This Row],[qtytoShipFuture]]</f>
        <v>222.8</v>
      </c>
      <c r="T4285" s="47">
        <f>ROUND(Table_Query_from_Mac10[[#This Row],[qty_to_ship]]*(1+Table_Query_from_Mac10[[#This Row],[VolumeIncreasebyType]]),0)</f>
        <v>20</v>
      </c>
      <c r="U4285" s="47">
        <f>Table_Query_from_Mac10[[#This Row],[qtytoShipFuture]]*Table_Query_from_Mac10[[#This Row],[Future-cost]]</f>
        <v>114.80000000000001</v>
      </c>
      <c r="V4285" s="47">
        <f>Table_Query_from_Mac10[[#This Row],[qtytoShipFuture]]-Table_Query_from_Mac10[[#This Row],[qty_to_ship]]</f>
        <v>0</v>
      </c>
      <c r="W4285" s="47">
        <f>Table_Query_from_Mac10[[#This Row],[UnitPriceFuture]]</f>
        <v>11.14</v>
      </c>
      <c r="X4285" s="47">
        <f>Table_Query_from_Mac10[[#This Row],[Unit Increase]]*Table_Query_from_Mac10[[#This Row],[UnitPriceFuture]]</f>
        <v>0</v>
      </c>
      <c r="Y4285" s="47">
        <f>Table_Query_from_Mac10[[#This Row],[Unit Increase]]*Table_Query_from_Mac10[[#This Row],[Future-cost]]</f>
        <v>0</v>
      </c>
      <c r="Z4285" s="47">
        <f>-(Table_Query_from_Mac10[[#This Row],[Incremental Sales]]+((Table_Query_from_Mac10[[#This Row],[Incremental Sales]]*-(SUM(Summary!$S$8:$S$9)))))*Summary!$S$18</f>
        <v>0</v>
      </c>
      <c r="AA4285" s="47">
        <f>IFERROR(Table_Query_from_Mac10[[#This Row],[Incremental Cost]]/Table_Query_from_Mac10[[#This Row],[Incremental Sales]],0)</f>
        <v>0</v>
      </c>
      <c r="AB4285" s="47">
        <f>IFERROR(Table_Query_from_Mac10[[#This Row],[TotalCostFuture]]/Table_Query_from_Mac10[[#This Row],[totalsalesFuture]],0)</f>
        <v>0.51526032315978454</v>
      </c>
      <c r="AN4285" s="31">
        <v>80</v>
      </c>
      <c r="AO4285">
        <f t="shared" si="132"/>
        <v>20</v>
      </c>
      <c r="AQ4285" s="31">
        <v>31.83</v>
      </c>
      <c r="AR4285">
        <f t="shared" si="133"/>
        <v>11.14</v>
      </c>
    </row>
    <row r="4286" spans="1:44" x14ac:dyDescent="0.25">
      <c r="A4286">
        <v>90432</v>
      </c>
      <c r="B4286">
        <v>5</v>
      </c>
      <c r="C4286" t="s">
        <v>86</v>
      </c>
      <c r="D4286" t="s">
        <v>79</v>
      </c>
      <c r="E4286">
        <v>16</v>
      </c>
      <c r="F4286">
        <v>6.33</v>
      </c>
      <c r="G4286">
        <v>12.67</v>
      </c>
      <c r="H4286" s="1">
        <v>44855</v>
      </c>
      <c r="I4286" s="20">
        <v>0</v>
      </c>
      <c r="J4286" s="47">
        <f>Table_Query_from_Mac10[[#This Row],[unit_price]]-(Table_Query_from_Mac10[[#This Row],[unit_price]]*(Table_Query_from_Mac10[[#This Row],[discount_pct]]/100))</f>
        <v>12.67</v>
      </c>
      <c r="K4286" s="47">
        <f>Table_Query_from_Mac10[[#This Row],[unit_cost]]</f>
        <v>6.33</v>
      </c>
      <c r="L4286" s="47">
        <f>Table_Query_from_Mac10[[#This Row],[Live-cost]]*(1+Table_Query_from_Mac10[[#This Row],[CogsIncreasebyTYPE]])</f>
        <v>6.33</v>
      </c>
      <c r="M4286" s="47">
        <f>Table_Query_from_Mac10[[#This Row],[Live-cost]]*Table_Query_from_Mac10[[#This Row],[qty_to_ship]]</f>
        <v>101.28</v>
      </c>
      <c r="N4286" s="47">
        <f>IF(Table_Query_from_Mac10[[#This Row],[item_no]]="KDA",-Table_Query_from_Mac10[[#This Row],[unit_price]],Table_Query_from_Mac10[[#This Row],[Net Unit]]*Table_Query_from_Mac10[[#This Row],[qty_to_ship]])</f>
        <v>202.72</v>
      </c>
      <c r="O4286" s="47">
        <f>SUMIFS(Summary!C:C,Summary!H:H,Table_Query_from_Mac10[[#This Row],[Juiceoc]])</f>
        <v>0</v>
      </c>
      <c r="P4286" s="47">
        <f>SUMIFS(Summary!D:D,Summary!H:H,Table_Query_from_Mac10[[#This Row],[Juiceoc]])</f>
        <v>0</v>
      </c>
      <c r="Q4286" s="47">
        <f>SUMIFS(Summary!E:E,Summary!H:H,Table_Query_from_Mac10[[#This Row],[Juiceoc]])</f>
        <v>0</v>
      </c>
      <c r="R4286" s="47">
        <f>Table_Query_from_Mac10[[#This Row],[Net Unit]]*(1+Table_Query_from_Mac10[[#This Row],[PriceIncreasebyType]])</f>
        <v>12.67</v>
      </c>
      <c r="S4286" s="47">
        <f>Table_Query_from_Mac10[[#This Row],[UnitPriceFuture]]*Table_Query_from_Mac10[[#This Row],[qtytoShipFuture]]</f>
        <v>202.72</v>
      </c>
      <c r="T4286" s="47">
        <f>ROUND(Table_Query_from_Mac10[[#This Row],[qty_to_ship]]*(1+Table_Query_from_Mac10[[#This Row],[VolumeIncreasebyType]]),0)</f>
        <v>16</v>
      </c>
      <c r="U4286" s="47">
        <f>Table_Query_from_Mac10[[#This Row],[qtytoShipFuture]]*Table_Query_from_Mac10[[#This Row],[Future-cost]]</f>
        <v>101.28</v>
      </c>
      <c r="V4286" s="47">
        <f>Table_Query_from_Mac10[[#This Row],[qtytoShipFuture]]-Table_Query_from_Mac10[[#This Row],[qty_to_ship]]</f>
        <v>0</v>
      </c>
      <c r="W4286" s="47">
        <f>Table_Query_from_Mac10[[#This Row],[UnitPriceFuture]]</f>
        <v>12.67</v>
      </c>
      <c r="X4286" s="47">
        <f>Table_Query_from_Mac10[[#This Row],[Unit Increase]]*Table_Query_from_Mac10[[#This Row],[UnitPriceFuture]]</f>
        <v>0</v>
      </c>
      <c r="Y4286" s="47">
        <f>Table_Query_from_Mac10[[#This Row],[Unit Increase]]*Table_Query_from_Mac10[[#This Row],[Future-cost]]</f>
        <v>0</v>
      </c>
      <c r="Z4286" s="47">
        <f>-(Table_Query_from_Mac10[[#This Row],[Incremental Sales]]+((Table_Query_from_Mac10[[#This Row],[Incremental Sales]]*-(SUM(Summary!$S$8:$S$9)))))*Summary!$S$18</f>
        <v>0</v>
      </c>
      <c r="AA4286" s="47">
        <f>IFERROR(Table_Query_from_Mac10[[#This Row],[Incremental Cost]]/Table_Query_from_Mac10[[#This Row],[Incremental Sales]],0)</f>
        <v>0</v>
      </c>
      <c r="AB4286" s="47">
        <f>IFERROR(Table_Query_from_Mac10[[#This Row],[TotalCostFuture]]/Table_Query_from_Mac10[[#This Row],[totalsalesFuture]],0)</f>
        <v>0.49960536700868191</v>
      </c>
      <c r="AN4286" s="30">
        <v>64</v>
      </c>
      <c r="AO4286">
        <f t="shared" si="132"/>
        <v>16</v>
      </c>
      <c r="AQ4286" s="30">
        <v>36.200000000000003</v>
      </c>
      <c r="AR4286">
        <f t="shared" si="133"/>
        <v>12.67</v>
      </c>
    </row>
    <row r="4287" spans="1:44" x14ac:dyDescent="0.25">
      <c r="A4287">
        <v>90432</v>
      </c>
      <c r="B4287">
        <v>6</v>
      </c>
      <c r="C4287" t="s">
        <v>86</v>
      </c>
      <c r="D4287" t="s">
        <v>79</v>
      </c>
      <c r="E4287">
        <v>16</v>
      </c>
      <c r="F4287">
        <v>6.95</v>
      </c>
      <c r="G4287">
        <v>13.43</v>
      </c>
      <c r="H4287" s="1">
        <v>44855</v>
      </c>
      <c r="I4287" s="20">
        <v>0</v>
      </c>
      <c r="J4287" s="47">
        <f>Table_Query_from_Mac10[[#This Row],[unit_price]]-(Table_Query_from_Mac10[[#This Row],[unit_price]]*(Table_Query_from_Mac10[[#This Row],[discount_pct]]/100))</f>
        <v>13.43</v>
      </c>
      <c r="K4287" s="47">
        <f>Table_Query_from_Mac10[[#This Row],[unit_cost]]</f>
        <v>6.95</v>
      </c>
      <c r="L4287" s="47">
        <f>Table_Query_from_Mac10[[#This Row],[Live-cost]]*(1+Table_Query_from_Mac10[[#This Row],[CogsIncreasebyTYPE]])</f>
        <v>6.95</v>
      </c>
      <c r="M4287" s="47">
        <f>Table_Query_from_Mac10[[#This Row],[Live-cost]]*Table_Query_from_Mac10[[#This Row],[qty_to_ship]]</f>
        <v>111.2</v>
      </c>
      <c r="N4287" s="47">
        <f>IF(Table_Query_from_Mac10[[#This Row],[item_no]]="KDA",-Table_Query_from_Mac10[[#This Row],[unit_price]],Table_Query_from_Mac10[[#This Row],[Net Unit]]*Table_Query_from_Mac10[[#This Row],[qty_to_ship]])</f>
        <v>214.88</v>
      </c>
      <c r="O4287" s="47">
        <f>SUMIFS(Summary!C:C,Summary!H:H,Table_Query_from_Mac10[[#This Row],[Juiceoc]])</f>
        <v>0</v>
      </c>
      <c r="P4287" s="47">
        <f>SUMIFS(Summary!D:D,Summary!H:H,Table_Query_from_Mac10[[#This Row],[Juiceoc]])</f>
        <v>0</v>
      </c>
      <c r="Q4287" s="47">
        <f>SUMIFS(Summary!E:E,Summary!H:H,Table_Query_from_Mac10[[#This Row],[Juiceoc]])</f>
        <v>0</v>
      </c>
      <c r="R4287" s="47">
        <f>Table_Query_from_Mac10[[#This Row],[Net Unit]]*(1+Table_Query_from_Mac10[[#This Row],[PriceIncreasebyType]])</f>
        <v>13.43</v>
      </c>
      <c r="S4287" s="47">
        <f>Table_Query_from_Mac10[[#This Row],[UnitPriceFuture]]*Table_Query_from_Mac10[[#This Row],[qtytoShipFuture]]</f>
        <v>214.88</v>
      </c>
      <c r="T4287" s="47">
        <f>ROUND(Table_Query_from_Mac10[[#This Row],[qty_to_ship]]*(1+Table_Query_from_Mac10[[#This Row],[VolumeIncreasebyType]]),0)</f>
        <v>16</v>
      </c>
      <c r="U4287" s="47">
        <f>Table_Query_from_Mac10[[#This Row],[qtytoShipFuture]]*Table_Query_from_Mac10[[#This Row],[Future-cost]]</f>
        <v>111.2</v>
      </c>
      <c r="V4287" s="47">
        <f>Table_Query_from_Mac10[[#This Row],[qtytoShipFuture]]-Table_Query_from_Mac10[[#This Row],[qty_to_ship]]</f>
        <v>0</v>
      </c>
      <c r="W4287" s="47">
        <f>Table_Query_from_Mac10[[#This Row],[UnitPriceFuture]]</f>
        <v>13.43</v>
      </c>
      <c r="X4287" s="47">
        <f>Table_Query_from_Mac10[[#This Row],[Unit Increase]]*Table_Query_from_Mac10[[#This Row],[UnitPriceFuture]]</f>
        <v>0</v>
      </c>
      <c r="Y4287" s="47">
        <f>Table_Query_from_Mac10[[#This Row],[Unit Increase]]*Table_Query_from_Mac10[[#This Row],[Future-cost]]</f>
        <v>0</v>
      </c>
      <c r="Z4287" s="47">
        <f>-(Table_Query_from_Mac10[[#This Row],[Incremental Sales]]+((Table_Query_from_Mac10[[#This Row],[Incremental Sales]]*-(SUM(Summary!$S$8:$S$9)))))*Summary!$S$18</f>
        <v>0</v>
      </c>
      <c r="AA4287" s="47">
        <f>IFERROR(Table_Query_from_Mac10[[#This Row],[Incremental Cost]]/Table_Query_from_Mac10[[#This Row],[Incremental Sales]],0)</f>
        <v>0</v>
      </c>
      <c r="AB4287" s="47">
        <f>IFERROR(Table_Query_from_Mac10[[#This Row],[TotalCostFuture]]/Table_Query_from_Mac10[[#This Row],[totalsalesFuture]],0)</f>
        <v>0.51749813849590476</v>
      </c>
      <c r="AN4287" s="31">
        <v>64</v>
      </c>
      <c r="AO4287">
        <f t="shared" si="132"/>
        <v>16</v>
      </c>
      <c r="AQ4287" s="31">
        <v>38.36</v>
      </c>
      <c r="AR4287">
        <f t="shared" si="133"/>
        <v>13.43</v>
      </c>
    </row>
    <row r="4288" spans="1:44" x14ac:dyDescent="0.25">
      <c r="A4288">
        <v>90433</v>
      </c>
      <c r="B4288">
        <v>1</v>
      </c>
      <c r="C4288" t="s">
        <v>83</v>
      </c>
      <c r="D4288" t="s">
        <v>79</v>
      </c>
      <c r="E4288">
        <v>0</v>
      </c>
      <c r="F4288">
        <v>0</v>
      </c>
      <c r="G4288">
        <v>9350.17</v>
      </c>
      <c r="H4288" s="1">
        <v>44846</v>
      </c>
      <c r="I4288" s="20">
        <v>0</v>
      </c>
      <c r="J4288" s="47">
        <f>Table_Query_from_Mac10[[#This Row],[unit_price]]-(Table_Query_from_Mac10[[#This Row],[unit_price]]*(Table_Query_from_Mac10[[#This Row],[discount_pct]]/100))</f>
        <v>9350.17</v>
      </c>
      <c r="K4288" s="47">
        <f>Table_Query_from_Mac10[[#This Row],[unit_cost]]</f>
        <v>0</v>
      </c>
      <c r="L4288" s="47">
        <f>Table_Query_from_Mac10[[#This Row],[Live-cost]]*(1+Table_Query_from_Mac10[[#This Row],[CogsIncreasebyTYPE]])</f>
        <v>0</v>
      </c>
      <c r="M4288" s="47">
        <f>Table_Query_from_Mac10[[#This Row],[Live-cost]]*Table_Query_from_Mac10[[#This Row],[qty_to_ship]]</f>
        <v>0</v>
      </c>
      <c r="N4288" s="47">
        <f>IF(Table_Query_from_Mac10[[#This Row],[item_no]]="KDA",-Table_Query_from_Mac10[[#This Row],[unit_price]],Table_Query_from_Mac10[[#This Row],[Net Unit]]*Table_Query_from_Mac10[[#This Row],[qty_to_ship]])</f>
        <v>0</v>
      </c>
      <c r="O4288" s="47">
        <f>SUMIFS(Summary!C:C,Summary!H:H,Table_Query_from_Mac10[[#This Row],[Juiceoc]])</f>
        <v>0</v>
      </c>
      <c r="P4288" s="47">
        <f>SUMIFS(Summary!D:D,Summary!H:H,Table_Query_from_Mac10[[#This Row],[Juiceoc]])</f>
        <v>0</v>
      </c>
      <c r="Q4288" s="47">
        <f>SUMIFS(Summary!E:E,Summary!H:H,Table_Query_from_Mac10[[#This Row],[Juiceoc]])</f>
        <v>0</v>
      </c>
      <c r="R4288" s="47">
        <f>Table_Query_from_Mac10[[#This Row],[Net Unit]]*(1+Table_Query_from_Mac10[[#This Row],[PriceIncreasebyType]])</f>
        <v>9350.17</v>
      </c>
      <c r="S4288" s="47">
        <f>Table_Query_from_Mac10[[#This Row],[UnitPriceFuture]]*Table_Query_from_Mac10[[#This Row],[qtytoShipFuture]]</f>
        <v>0</v>
      </c>
      <c r="T4288" s="47">
        <f>ROUND(Table_Query_from_Mac10[[#This Row],[qty_to_ship]]*(1+Table_Query_from_Mac10[[#This Row],[VolumeIncreasebyType]]),0)</f>
        <v>0</v>
      </c>
      <c r="U4288" s="47">
        <f>Table_Query_from_Mac10[[#This Row],[qtytoShipFuture]]*Table_Query_from_Mac10[[#This Row],[Future-cost]]</f>
        <v>0</v>
      </c>
      <c r="V4288" s="47">
        <f>Table_Query_from_Mac10[[#This Row],[qtytoShipFuture]]-Table_Query_from_Mac10[[#This Row],[qty_to_ship]]</f>
        <v>0</v>
      </c>
      <c r="W4288" s="47">
        <f>Table_Query_from_Mac10[[#This Row],[UnitPriceFuture]]</f>
        <v>9350.17</v>
      </c>
      <c r="X4288" s="47">
        <f>Table_Query_from_Mac10[[#This Row],[Unit Increase]]*Table_Query_from_Mac10[[#This Row],[UnitPriceFuture]]</f>
        <v>0</v>
      </c>
      <c r="Y4288" s="47">
        <f>Table_Query_from_Mac10[[#This Row],[Unit Increase]]*Table_Query_from_Mac10[[#This Row],[Future-cost]]</f>
        <v>0</v>
      </c>
      <c r="Z4288" s="47">
        <f>-(Table_Query_from_Mac10[[#This Row],[Incremental Sales]]+((Table_Query_from_Mac10[[#This Row],[Incremental Sales]]*-(SUM(Summary!$S$8:$S$9)))))*Summary!$S$18</f>
        <v>0</v>
      </c>
      <c r="AA4288" s="47">
        <f>IFERROR(Table_Query_from_Mac10[[#This Row],[Incremental Cost]]/Table_Query_from_Mac10[[#This Row],[Incremental Sales]],0)</f>
        <v>0</v>
      </c>
      <c r="AB4288" s="47">
        <f>IFERROR(Table_Query_from_Mac10[[#This Row],[TotalCostFuture]]/Table_Query_from_Mac10[[#This Row],[totalsalesFuture]],0)</f>
        <v>0</v>
      </c>
      <c r="AN4288" s="30">
        <v>0</v>
      </c>
      <c r="AO4288">
        <f t="shared" si="132"/>
        <v>0</v>
      </c>
      <c r="AQ4288" s="30">
        <v>26714.76</v>
      </c>
      <c r="AR4288">
        <f t="shared" si="133"/>
        <v>9350.17</v>
      </c>
    </row>
    <row r="4289" spans="1:44" x14ac:dyDescent="0.25">
      <c r="A4289">
        <v>90434</v>
      </c>
      <c r="B4289">
        <v>2</v>
      </c>
      <c r="C4289" t="s">
        <v>60</v>
      </c>
      <c r="D4289" t="s">
        <v>49</v>
      </c>
      <c r="E4289">
        <v>0</v>
      </c>
      <c r="F4289">
        <v>1.51</v>
      </c>
      <c r="G4289">
        <v>5.94</v>
      </c>
      <c r="H4289" s="1">
        <v>44846</v>
      </c>
      <c r="I4289" s="20">
        <v>0</v>
      </c>
      <c r="J4289" s="47">
        <f>Table_Query_from_Mac10[[#This Row],[unit_price]]-(Table_Query_from_Mac10[[#This Row],[unit_price]]*(Table_Query_from_Mac10[[#This Row],[discount_pct]]/100))</f>
        <v>5.94</v>
      </c>
      <c r="K4289" s="47">
        <f>Table_Query_from_Mac10[[#This Row],[unit_cost]]</f>
        <v>1.51</v>
      </c>
      <c r="L4289" s="47">
        <f>Table_Query_from_Mac10[[#This Row],[Live-cost]]*(1+Table_Query_from_Mac10[[#This Row],[CogsIncreasebyTYPE]])</f>
        <v>1.51</v>
      </c>
      <c r="M4289" s="47">
        <f>Table_Query_from_Mac10[[#This Row],[Live-cost]]*Table_Query_from_Mac10[[#This Row],[qty_to_ship]]</f>
        <v>0</v>
      </c>
      <c r="N4289" s="47">
        <f>IF(Table_Query_from_Mac10[[#This Row],[item_no]]="KDA",-Table_Query_from_Mac10[[#This Row],[unit_price]],Table_Query_from_Mac10[[#This Row],[Net Unit]]*Table_Query_from_Mac10[[#This Row],[qty_to_ship]])</f>
        <v>0</v>
      </c>
      <c r="O4289" s="47">
        <f>SUMIFS(Summary!C:C,Summary!H:H,Table_Query_from_Mac10[[#This Row],[Juiceoc]])</f>
        <v>0</v>
      </c>
      <c r="P4289" s="47">
        <f>SUMIFS(Summary!D:D,Summary!H:H,Table_Query_from_Mac10[[#This Row],[Juiceoc]])</f>
        <v>0</v>
      </c>
      <c r="Q4289" s="47">
        <f>SUMIFS(Summary!E:E,Summary!H:H,Table_Query_from_Mac10[[#This Row],[Juiceoc]])</f>
        <v>0</v>
      </c>
      <c r="R4289" s="47">
        <f>Table_Query_from_Mac10[[#This Row],[Net Unit]]*(1+Table_Query_from_Mac10[[#This Row],[PriceIncreasebyType]])</f>
        <v>5.94</v>
      </c>
      <c r="S4289" s="47">
        <f>Table_Query_from_Mac10[[#This Row],[UnitPriceFuture]]*Table_Query_from_Mac10[[#This Row],[qtytoShipFuture]]</f>
        <v>0</v>
      </c>
      <c r="T4289" s="47">
        <f>ROUND(Table_Query_from_Mac10[[#This Row],[qty_to_ship]]*(1+Table_Query_from_Mac10[[#This Row],[VolumeIncreasebyType]]),0)</f>
        <v>0</v>
      </c>
      <c r="U4289" s="47">
        <f>Table_Query_from_Mac10[[#This Row],[qtytoShipFuture]]*Table_Query_from_Mac10[[#This Row],[Future-cost]]</f>
        <v>0</v>
      </c>
      <c r="V4289" s="47">
        <f>Table_Query_from_Mac10[[#This Row],[qtytoShipFuture]]-Table_Query_from_Mac10[[#This Row],[qty_to_ship]]</f>
        <v>0</v>
      </c>
      <c r="W4289" s="47">
        <f>Table_Query_from_Mac10[[#This Row],[UnitPriceFuture]]</f>
        <v>5.94</v>
      </c>
      <c r="X4289" s="47">
        <f>Table_Query_from_Mac10[[#This Row],[Unit Increase]]*Table_Query_from_Mac10[[#This Row],[UnitPriceFuture]]</f>
        <v>0</v>
      </c>
      <c r="Y4289" s="47">
        <f>Table_Query_from_Mac10[[#This Row],[Unit Increase]]*Table_Query_from_Mac10[[#This Row],[Future-cost]]</f>
        <v>0</v>
      </c>
      <c r="Z4289" s="47">
        <f>-(Table_Query_from_Mac10[[#This Row],[Incremental Sales]]+((Table_Query_from_Mac10[[#This Row],[Incremental Sales]]*-(SUM(Summary!$S$8:$S$9)))))*Summary!$S$18</f>
        <v>0</v>
      </c>
      <c r="AA4289" s="47">
        <f>IFERROR(Table_Query_from_Mac10[[#This Row],[Incremental Cost]]/Table_Query_from_Mac10[[#This Row],[Incremental Sales]],0)</f>
        <v>0</v>
      </c>
      <c r="AB4289" s="47">
        <f>IFERROR(Table_Query_from_Mac10[[#This Row],[TotalCostFuture]]/Table_Query_from_Mac10[[#This Row],[totalsalesFuture]],0)</f>
        <v>0</v>
      </c>
      <c r="AN4289" s="31">
        <v>0</v>
      </c>
      <c r="AO4289">
        <f t="shared" si="132"/>
        <v>0</v>
      </c>
      <c r="AQ4289" s="31">
        <v>16.97</v>
      </c>
      <c r="AR4289">
        <f t="shared" si="133"/>
        <v>5.94</v>
      </c>
    </row>
    <row r="4290" spans="1:44" x14ac:dyDescent="0.25">
      <c r="A4290">
        <v>90435</v>
      </c>
      <c r="B4290">
        <v>1</v>
      </c>
      <c r="C4290" t="s">
        <v>55</v>
      </c>
      <c r="D4290" t="s">
        <v>81</v>
      </c>
      <c r="E4290">
        <v>13</v>
      </c>
      <c r="F4290">
        <v>4.8499999999999996</v>
      </c>
      <c r="G4290">
        <v>11.84</v>
      </c>
      <c r="H4290" s="1">
        <v>44859</v>
      </c>
      <c r="I4290" s="20">
        <v>0</v>
      </c>
      <c r="J4290" s="47">
        <f>Table_Query_from_Mac10[[#This Row],[unit_price]]-(Table_Query_from_Mac10[[#This Row],[unit_price]]*(Table_Query_from_Mac10[[#This Row],[discount_pct]]/100))</f>
        <v>11.84</v>
      </c>
      <c r="K4290" s="47">
        <f>Table_Query_from_Mac10[[#This Row],[unit_cost]]</f>
        <v>4.8499999999999996</v>
      </c>
      <c r="L4290" s="47">
        <f>Table_Query_from_Mac10[[#This Row],[Live-cost]]*(1+Table_Query_from_Mac10[[#This Row],[CogsIncreasebyTYPE]])</f>
        <v>4.8499999999999996</v>
      </c>
      <c r="M4290" s="47">
        <f>Table_Query_from_Mac10[[#This Row],[Live-cost]]*Table_Query_from_Mac10[[#This Row],[qty_to_ship]]</f>
        <v>63.05</v>
      </c>
      <c r="N4290" s="47">
        <f>IF(Table_Query_from_Mac10[[#This Row],[item_no]]="KDA",-Table_Query_from_Mac10[[#This Row],[unit_price]],Table_Query_from_Mac10[[#This Row],[Net Unit]]*Table_Query_from_Mac10[[#This Row],[qty_to_ship]])</f>
        <v>153.91999999999999</v>
      </c>
      <c r="O4290" s="47">
        <f>SUMIFS(Summary!C:C,Summary!H:H,Table_Query_from_Mac10[[#This Row],[Juiceoc]])</f>
        <v>0</v>
      </c>
      <c r="P4290" s="47">
        <f>SUMIFS(Summary!D:D,Summary!H:H,Table_Query_from_Mac10[[#This Row],[Juiceoc]])</f>
        <v>0</v>
      </c>
      <c r="Q4290" s="47">
        <f>SUMIFS(Summary!E:E,Summary!H:H,Table_Query_from_Mac10[[#This Row],[Juiceoc]])</f>
        <v>0</v>
      </c>
      <c r="R4290" s="47">
        <f>Table_Query_from_Mac10[[#This Row],[Net Unit]]*(1+Table_Query_from_Mac10[[#This Row],[PriceIncreasebyType]])</f>
        <v>11.84</v>
      </c>
      <c r="S4290" s="47">
        <f>Table_Query_from_Mac10[[#This Row],[UnitPriceFuture]]*Table_Query_from_Mac10[[#This Row],[qtytoShipFuture]]</f>
        <v>153.91999999999999</v>
      </c>
      <c r="T4290" s="47">
        <f>ROUND(Table_Query_from_Mac10[[#This Row],[qty_to_ship]]*(1+Table_Query_from_Mac10[[#This Row],[VolumeIncreasebyType]]),0)</f>
        <v>13</v>
      </c>
      <c r="U4290" s="47">
        <f>Table_Query_from_Mac10[[#This Row],[qtytoShipFuture]]*Table_Query_from_Mac10[[#This Row],[Future-cost]]</f>
        <v>63.05</v>
      </c>
      <c r="V4290" s="47">
        <f>Table_Query_from_Mac10[[#This Row],[qtytoShipFuture]]-Table_Query_from_Mac10[[#This Row],[qty_to_ship]]</f>
        <v>0</v>
      </c>
      <c r="W4290" s="47">
        <f>Table_Query_from_Mac10[[#This Row],[UnitPriceFuture]]</f>
        <v>11.84</v>
      </c>
      <c r="X4290" s="47">
        <f>Table_Query_from_Mac10[[#This Row],[Unit Increase]]*Table_Query_from_Mac10[[#This Row],[UnitPriceFuture]]</f>
        <v>0</v>
      </c>
      <c r="Y4290" s="47">
        <f>Table_Query_from_Mac10[[#This Row],[Unit Increase]]*Table_Query_from_Mac10[[#This Row],[Future-cost]]</f>
        <v>0</v>
      </c>
      <c r="Z4290" s="47">
        <f>-(Table_Query_from_Mac10[[#This Row],[Incremental Sales]]+((Table_Query_from_Mac10[[#This Row],[Incremental Sales]]*-(SUM(Summary!$S$8:$S$9)))))*Summary!$S$18</f>
        <v>0</v>
      </c>
      <c r="AA4290" s="47">
        <f>IFERROR(Table_Query_from_Mac10[[#This Row],[Incremental Cost]]/Table_Query_from_Mac10[[#This Row],[Incremental Sales]],0)</f>
        <v>0</v>
      </c>
      <c r="AB4290" s="47">
        <f>IFERROR(Table_Query_from_Mac10[[#This Row],[TotalCostFuture]]/Table_Query_from_Mac10[[#This Row],[totalsalesFuture]],0)</f>
        <v>0.4096283783783784</v>
      </c>
      <c r="AN4290" s="30">
        <v>50</v>
      </c>
      <c r="AO4290">
        <f t="shared" si="132"/>
        <v>13</v>
      </c>
      <c r="AQ4290" s="30">
        <v>33.840000000000003</v>
      </c>
      <c r="AR4290">
        <f t="shared" si="133"/>
        <v>11.84</v>
      </c>
    </row>
    <row r="4291" spans="1:44" x14ac:dyDescent="0.25">
      <c r="A4291">
        <v>90435</v>
      </c>
      <c r="B4291">
        <v>2</v>
      </c>
      <c r="C4291" t="s">
        <v>55</v>
      </c>
      <c r="D4291" t="s">
        <v>81</v>
      </c>
      <c r="E4291">
        <v>48</v>
      </c>
      <c r="F4291">
        <v>5.81</v>
      </c>
      <c r="G4291">
        <v>14.04</v>
      </c>
      <c r="H4291" s="1">
        <v>44859</v>
      </c>
      <c r="I4291" s="20">
        <v>0</v>
      </c>
      <c r="J4291" s="47">
        <f>Table_Query_from_Mac10[[#This Row],[unit_price]]-(Table_Query_from_Mac10[[#This Row],[unit_price]]*(Table_Query_from_Mac10[[#This Row],[discount_pct]]/100))</f>
        <v>14.04</v>
      </c>
      <c r="K4291" s="47">
        <f>Table_Query_from_Mac10[[#This Row],[unit_cost]]</f>
        <v>5.81</v>
      </c>
      <c r="L4291" s="47">
        <f>Table_Query_from_Mac10[[#This Row],[Live-cost]]*(1+Table_Query_from_Mac10[[#This Row],[CogsIncreasebyTYPE]])</f>
        <v>5.81</v>
      </c>
      <c r="M4291" s="47">
        <f>Table_Query_from_Mac10[[#This Row],[Live-cost]]*Table_Query_from_Mac10[[#This Row],[qty_to_ship]]</f>
        <v>278.88</v>
      </c>
      <c r="N4291" s="47">
        <f>IF(Table_Query_from_Mac10[[#This Row],[item_no]]="KDA",-Table_Query_from_Mac10[[#This Row],[unit_price]],Table_Query_from_Mac10[[#This Row],[Net Unit]]*Table_Query_from_Mac10[[#This Row],[qty_to_ship]])</f>
        <v>673.92</v>
      </c>
      <c r="O4291" s="47">
        <f>SUMIFS(Summary!C:C,Summary!H:H,Table_Query_from_Mac10[[#This Row],[Juiceoc]])</f>
        <v>0</v>
      </c>
      <c r="P4291" s="47">
        <f>SUMIFS(Summary!D:D,Summary!H:H,Table_Query_from_Mac10[[#This Row],[Juiceoc]])</f>
        <v>0</v>
      </c>
      <c r="Q4291" s="47">
        <f>SUMIFS(Summary!E:E,Summary!H:H,Table_Query_from_Mac10[[#This Row],[Juiceoc]])</f>
        <v>0</v>
      </c>
      <c r="R4291" s="47">
        <f>Table_Query_from_Mac10[[#This Row],[Net Unit]]*(1+Table_Query_from_Mac10[[#This Row],[PriceIncreasebyType]])</f>
        <v>14.04</v>
      </c>
      <c r="S4291" s="47">
        <f>Table_Query_from_Mac10[[#This Row],[UnitPriceFuture]]*Table_Query_from_Mac10[[#This Row],[qtytoShipFuture]]</f>
        <v>673.92</v>
      </c>
      <c r="T4291" s="47">
        <f>ROUND(Table_Query_from_Mac10[[#This Row],[qty_to_ship]]*(1+Table_Query_from_Mac10[[#This Row],[VolumeIncreasebyType]]),0)</f>
        <v>48</v>
      </c>
      <c r="U4291" s="47">
        <f>Table_Query_from_Mac10[[#This Row],[qtytoShipFuture]]*Table_Query_from_Mac10[[#This Row],[Future-cost]]</f>
        <v>278.88</v>
      </c>
      <c r="V4291" s="47">
        <f>Table_Query_from_Mac10[[#This Row],[qtytoShipFuture]]-Table_Query_from_Mac10[[#This Row],[qty_to_ship]]</f>
        <v>0</v>
      </c>
      <c r="W4291" s="47">
        <f>Table_Query_from_Mac10[[#This Row],[UnitPriceFuture]]</f>
        <v>14.04</v>
      </c>
      <c r="X4291" s="47">
        <f>Table_Query_from_Mac10[[#This Row],[Unit Increase]]*Table_Query_from_Mac10[[#This Row],[UnitPriceFuture]]</f>
        <v>0</v>
      </c>
      <c r="Y4291" s="47">
        <f>Table_Query_from_Mac10[[#This Row],[Unit Increase]]*Table_Query_from_Mac10[[#This Row],[Future-cost]]</f>
        <v>0</v>
      </c>
      <c r="Z4291" s="47">
        <f>-(Table_Query_from_Mac10[[#This Row],[Incremental Sales]]+((Table_Query_from_Mac10[[#This Row],[Incremental Sales]]*-(SUM(Summary!$S$8:$S$9)))))*Summary!$S$18</f>
        <v>0</v>
      </c>
      <c r="AA4291" s="47">
        <f>IFERROR(Table_Query_from_Mac10[[#This Row],[Incremental Cost]]/Table_Query_from_Mac10[[#This Row],[Incremental Sales]],0)</f>
        <v>0</v>
      </c>
      <c r="AB4291" s="47">
        <f>IFERROR(Table_Query_from_Mac10[[#This Row],[TotalCostFuture]]/Table_Query_from_Mac10[[#This Row],[totalsalesFuture]],0)</f>
        <v>0.41381766381766383</v>
      </c>
      <c r="AN4291" s="31">
        <v>192</v>
      </c>
      <c r="AO4291">
        <f t="shared" ref="AO4291:AO4354" si="134">CEILING(AN4291/4,1)</f>
        <v>48</v>
      </c>
      <c r="AQ4291" s="31">
        <v>40.119999999999997</v>
      </c>
      <c r="AR4291">
        <f t="shared" ref="AR4291:AR4354" si="135">ROUND(AQ4291/5*1.75,2)</f>
        <v>14.04</v>
      </c>
    </row>
    <row r="4292" spans="1:44" x14ac:dyDescent="0.25">
      <c r="A4292">
        <v>90435</v>
      </c>
      <c r="B4292">
        <v>3</v>
      </c>
      <c r="C4292" t="s">
        <v>55</v>
      </c>
      <c r="D4292" t="s">
        <v>81</v>
      </c>
      <c r="E4292">
        <v>24</v>
      </c>
      <c r="F4292">
        <v>7.17</v>
      </c>
      <c r="G4292">
        <v>17.600000000000001</v>
      </c>
      <c r="H4292" s="1">
        <v>44859</v>
      </c>
      <c r="I4292" s="20">
        <v>0</v>
      </c>
      <c r="J4292" s="47">
        <f>Table_Query_from_Mac10[[#This Row],[unit_price]]-(Table_Query_from_Mac10[[#This Row],[unit_price]]*(Table_Query_from_Mac10[[#This Row],[discount_pct]]/100))</f>
        <v>17.600000000000001</v>
      </c>
      <c r="K4292" s="47">
        <f>Table_Query_from_Mac10[[#This Row],[unit_cost]]</f>
        <v>7.17</v>
      </c>
      <c r="L4292" s="47">
        <f>Table_Query_from_Mac10[[#This Row],[Live-cost]]*(1+Table_Query_from_Mac10[[#This Row],[CogsIncreasebyTYPE]])</f>
        <v>7.17</v>
      </c>
      <c r="M4292" s="47">
        <f>Table_Query_from_Mac10[[#This Row],[Live-cost]]*Table_Query_from_Mac10[[#This Row],[qty_to_ship]]</f>
        <v>172.07999999999998</v>
      </c>
      <c r="N4292" s="47">
        <f>IF(Table_Query_from_Mac10[[#This Row],[item_no]]="KDA",-Table_Query_from_Mac10[[#This Row],[unit_price]],Table_Query_from_Mac10[[#This Row],[Net Unit]]*Table_Query_from_Mac10[[#This Row],[qty_to_ship]])</f>
        <v>422.40000000000003</v>
      </c>
      <c r="O4292" s="47">
        <f>SUMIFS(Summary!C:C,Summary!H:H,Table_Query_from_Mac10[[#This Row],[Juiceoc]])</f>
        <v>0</v>
      </c>
      <c r="P4292" s="47">
        <f>SUMIFS(Summary!D:D,Summary!H:H,Table_Query_from_Mac10[[#This Row],[Juiceoc]])</f>
        <v>0</v>
      </c>
      <c r="Q4292" s="47">
        <f>SUMIFS(Summary!E:E,Summary!H:H,Table_Query_from_Mac10[[#This Row],[Juiceoc]])</f>
        <v>0</v>
      </c>
      <c r="R4292" s="47">
        <f>Table_Query_from_Mac10[[#This Row],[Net Unit]]*(1+Table_Query_from_Mac10[[#This Row],[PriceIncreasebyType]])</f>
        <v>17.600000000000001</v>
      </c>
      <c r="S4292" s="47">
        <f>Table_Query_from_Mac10[[#This Row],[UnitPriceFuture]]*Table_Query_from_Mac10[[#This Row],[qtytoShipFuture]]</f>
        <v>422.40000000000003</v>
      </c>
      <c r="T4292" s="47">
        <f>ROUND(Table_Query_from_Mac10[[#This Row],[qty_to_ship]]*(1+Table_Query_from_Mac10[[#This Row],[VolumeIncreasebyType]]),0)</f>
        <v>24</v>
      </c>
      <c r="U4292" s="47">
        <f>Table_Query_from_Mac10[[#This Row],[qtytoShipFuture]]*Table_Query_from_Mac10[[#This Row],[Future-cost]]</f>
        <v>172.07999999999998</v>
      </c>
      <c r="V4292" s="47">
        <f>Table_Query_from_Mac10[[#This Row],[qtytoShipFuture]]-Table_Query_from_Mac10[[#This Row],[qty_to_ship]]</f>
        <v>0</v>
      </c>
      <c r="W4292" s="47">
        <f>Table_Query_from_Mac10[[#This Row],[UnitPriceFuture]]</f>
        <v>17.600000000000001</v>
      </c>
      <c r="X4292" s="47">
        <f>Table_Query_from_Mac10[[#This Row],[Unit Increase]]*Table_Query_from_Mac10[[#This Row],[UnitPriceFuture]]</f>
        <v>0</v>
      </c>
      <c r="Y4292" s="47">
        <f>Table_Query_from_Mac10[[#This Row],[Unit Increase]]*Table_Query_from_Mac10[[#This Row],[Future-cost]]</f>
        <v>0</v>
      </c>
      <c r="Z4292" s="47">
        <f>-(Table_Query_from_Mac10[[#This Row],[Incremental Sales]]+((Table_Query_from_Mac10[[#This Row],[Incremental Sales]]*-(SUM(Summary!$S$8:$S$9)))))*Summary!$S$18</f>
        <v>0</v>
      </c>
      <c r="AA4292" s="47">
        <f>IFERROR(Table_Query_from_Mac10[[#This Row],[Incremental Cost]]/Table_Query_from_Mac10[[#This Row],[Incremental Sales]],0)</f>
        <v>0</v>
      </c>
      <c r="AB4292" s="47">
        <f>IFERROR(Table_Query_from_Mac10[[#This Row],[TotalCostFuture]]/Table_Query_from_Mac10[[#This Row],[totalsalesFuture]],0)</f>
        <v>0.40738636363636355</v>
      </c>
      <c r="AN4292" s="30">
        <v>96</v>
      </c>
      <c r="AO4292">
        <f t="shared" si="134"/>
        <v>24</v>
      </c>
      <c r="AQ4292" s="30">
        <v>50.28</v>
      </c>
      <c r="AR4292">
        <f t="shared" si="135"/>
        <v>17.600000000000001</v>
      </c>
    </row>
    <row r="4293" spans="1:44" x14ac:dyDescent="0.25">
      <c r="A4293">
        <v>90436</v>
      </c>
      <c r="B4293">
        <v>1</v>
      </c>
      <c r="C4293" t="s">
        <v>55</v>
      </c>
      <c r="D4293" t="s">
        <v>81</v>
      </c>
      <c r="E4293">
        <v>8</v>
      </c>
      <c r="F4293">
        <v>7.37</v>
      </c>
      <c r="G4293">
        <v>13.43</v>
      </c>
      <c r="H4293" s="1">
        <v>44859</v>
      </c>
      <c r="I4293" s="20">
        <v>0</v>
      </c>
      <c r="J4293" s="47">
        <f>Table_Query_from_Mac10[[#This Row],[unit_price]]-(Table_Query_from_Mac10[[#This Row],[unit_price]]*(Table_Query_from_Mac10[[#This Row],[discount_pct]]/100))</f>
        <v>13.43</v>
      </c>
      <c r="K4293" s="47">
        <f>Table_Query_from_Mac10[[#This Row],[unit_cost]]</f>
        <v>7.37</v>
      </c>
      <c r="L4293" s="47">
        <f>Table_Query_from_Mac10[[#This Row],[Live-cost]]*(1+Table_Query_from_Mac10[[#This Row],[CogsIncreasebyTYPE]])</f>
        <v>7.37</v>
      </c>
      <c r="M4293" s="47">
        <f>Table_Query_from_Mac10[[#This Row],[Live-cost]]*Table_Query_from_Mac10[[#This Row],[qty_to_ship]]</f>
        <v>58.96</v>
      </c>
      <c r="N4293" s="47">
        <f>IF(Table_Query_from_Mac10[[#This Row],[item_no]]="KDA",-Table_Query_from_Mac10[[#This Row],[unit_price]],Table_Query_from_Mac10[[#This Row],[Net Unit]]*Table_Query_from_Mac10[[#This Row],[qty_to_ship]])</f>
        <v>107.44</v>
      </c>
      <c r="O4293" s="47">
        <f>SUMIFS(Summary!C:C,Summary!H:H,Table_Query_from_Mac10[[#This Row],[Juiceoc]])</f>
        <v>0</v>
      </c>
      <c r="P4293" s="47">
        <f>SUMIFS(Summary!D:D,Summary!H:H,Table_Query_from_Mac10[[#This Row],[Juiceoc]])</f>
        <v>0</v>
      </c>
      <c r="Q4293" s="47">
        <f>SUMIFS(Summary!E:E,Summary!H:H,Table_Query_from_Mac10[[#This Row],[Juiceoc]])</f>
        <v>0</v>
      </c>
      <c r="R4293" s="47">
        <f>Table_Query_from_Mac10[[#This Row],[Net Unit]]*(1+Table_Query_from_Mac10[[#This Row],[PriceIncreasebyType]])</f>
        <v>13.43</v>
      </c>
      <c r="S4293" s="47">
        <f>Table_Query_from_Mac10[[#This Row],[UnitPriceFuture]]*Table_Query_from_Mac10[[#This Row],[qtytoShipFuture]]</f>
        <v>107.44</v>
      </c>
      <c r="T4293" s="47">
        <f>ROUND(Table_Query_from_Mac10[[#This Row],[qty_to_ship]]*(1+Table_Query_from_Mac10[[#This Row],[VolumeIncreasebyType]]),0)</f>
        <v>8</v>
      </c>
      <c r="U4293" s="47">
        <f>Table_Query_from_Mac10[[#This Row],[qtytoShipFuture]]*Table_Query_from_Mac10[[#This Row],[Future-cost]]</f>
        <v>58.96</v>
      </c>
      <c r="V4293" s="47">
        <f>Table_Query_from_Mac10[[#This Row],[qtytoShipFuture]]-Table_Query_from_Mac10[[#This Row],[qty_to_ship]]</f>
        <v>0</v>
      </c>
      <c r="W4293" s="47">
        <f>Table_Query_from_Mac10[[#This Row],[UnitPriceFuture]]</f>
        <v>13.43</v>
      </c>
      <c r="X4293" s="47">
        <f>Table_Query_from_Mac10[[#This Row],[Unit Increase]]*Table_Query_from_Mac10[[#This Row],[UnitPriceFuture]]</f>
        <v>0</v>
      </c>
      <c r="Y4293" s="47">
        <f>Table_Query_from_Mac10[[#This Row],[Unit Increase]]*Table_Query_from_Mac10[[#This Row],[Future-cost]]</f>
        <v>0</v>
      </c>
      <c r="Z4293" s="47">
        <f>-(Table_Query_from_Mac10[[#This Row],[Incremental Sales]]+((Table_Query_from_Mac10[[#This Row],[Incremental Sales]]*-(SUM(Summary!$S$8:$S$9)))))*Summary!$S$18</f>
        <v>0</v>
      </c>
      <c r="AA4293" s="47">
        <f>IFERROR(Table_Query_from_Mac10[[#This Row],[Incremental Cost]]/Table_Query_from_Mac10[[#This Row],[Incremental Sales]],0)</f>
        <v>0</v>
      </c>
      <c r="AB4293" s="47">
        <f>IFERROR(Table_Query_from_Mac10[[#This Row],[TotalCostFuture]]/Table_Query_from_Mac10[[#This Row],[totalsalesFuture]],0)</f>
        <v>0.54877140729709606</v>
      </c>
      <c r="AN4293" s="31">
        <v>30</v>
      </c>
      <c r="AO4293">
        <f t="shared" si="134"/>
        <v>8</v>
      </c>
      <c r="AQ4293" s="31">
        <v>38.369999999999997</v>
      </c>
      <c r="AR4293">
        <f t="shared" si="135"/>
        <v>13.43</v>
      </c>
    </row>
    <row r="4294" spans="1:44" x14ac:dyDescent="0.25">
      <c r="A4294">
        <v>90436</v>
      </c>
      <c r="B4294">
        <v>2</v>
      </c>
      <c r="C4294" t="s">
        <v>55</v>
      </c>
      <c r="D4294" t="s">
        <v>81</v>
      </c>
      <c r="E4294">
        <v>5</v>
      </c>
      <c r="F4294">
        <v>6.6</v>
      </c>
      <c r="G4294">
        <v>12.44</v>
      </c>
      <c r="H4294" s="1">
        <v>44859</v>
      </c>
      <c r="I4294" s="20">
        <v>0</v>
      </c>
      <c r="J4294" s="47">
        <f>Table_Query_from_Mac10[[#This Row],[unit_price]]-(Table_Query_from_Mac10[[#This Row],[unit_price]]*(Table_Query_from_Mac10[[#This Row],[discount_pct]]/100))</f>
        <v>12.44</v>
      </c>
      <c r="K4294" s="47">
        <f>Table_Query_from_Mac10[[#This Row],[unit_cost]]</f>
        <v>6.6</v>
      </c>
      <c r="L4294" s="47">
        <f>Table_Query_from_Mac10[[#This Row],[Live-cost]]*(1+Table_Query_from_Mac10[[#This Row],[CogsIncreasebyTYPE]])</f>
        <v>6.6</v>
      </c>
      <c r="M4294" s="47">
        <f>Table_Query_from_Mac10[[#This Row],[Live-cost]]*Table_Query_from_Mac10[[#This Row],[qty_to_ship]]</f>
        <v>33</v>
      </c>
      <c r="N4294" s="47">
        <f>IF(Table_Query_from_Mac10[[#This Row],[item_no]]="KDA",-Table_Query_from_Mac10[[#This Row],[unit_price]],Table_Query_from_Mac10[[#This Row],[Net Unit]]*Table_Query_from_Mac10[[#This Row],[qty_to_ship]])</f>
        <v>62.199999999999996</v>
      </c>
      <c r="O4294" s="47">
        <f>SUMIFS(Summary!C:C,Summary!H:H,Table_Query_from_Mac10[[#This Row],[Juiceoc]])</f>
        <v>0</v>
      </c>
      <c r="P4294" s="47">
        <f>SUMIFS(Summary!D:D,Summary!H:H,Table_Query_from_Mac10[[#This Row],[Juiceoc]])</f>
        <v>0</v>
      </c>
      <c r="Q4294" s="47">
        <f>SUMIFS(Summary!E:E,Summary!H:H,Table_Query_from_Mac10[[#This Row],[Juiceoc]])</f>
        <v>0</v>
      </c>
      <c r="R4294" s="47">
        <f>Table_Query_from_Mac10[[#This Row],[Net Unit]]*(1+Table_Query_from_Mac10[[#This Row],[PriceIncreasebyType]])</f>
        <v>12.44</v>
      </c>
      <c r="S4294" s="47">
        <f>Table_Query_from_Mac10[[#This Row],[UnitPriceFuture]]*Table_Query_from_Mac10[[#This Row],[qtytoShipFuture]]</f>
        <v>62.199999999999996</v>
      </c>
      <c r="T4294" s="47">
        <f>ROUND(Table_Query_from_Mac10[[#This Row],[qty_to_ship]]*(1+Table_Query_from_Mac10[[#This Row],[VolumeIncreasebyType]]),0)</f>
        <v>5</v>
      </c>
      <c r="U4294" s="47">
        <f>Table_Query_from_Mac10[[#This Row],[qtytoShipFuture]]*Table_Query_from_Mac10[[#This Row],[Future-cost]]</f>
        <v>33</v>
      </c>
      <c r="V4294" s="47">
        <f>Table_Query_from_Mac10[[#This Row],[qtytoShipFuture]]-Table_Query_from_Mac10[[#This Row],[qty_to_ship]]</f>
        <v>0</v>
      </c>
      <c r="W4294" s="47">
        <f>Table_Query_from_Mac10[[#This Row],[UnitPriceFuture]]</f>
        <v>12.44</v>
      </c>
      <c r="X4294" s="47">
        <f>Table_Query_from_Mac10[[#This Row],[Unit Increase]]*Table_Query_from_Mac10[[#This Row],[UnitPriceFuture]]</f>
        <v>0</v>
      </c>
      <c r="Y4294" s="47">
        <f>Table_Query_from_Mac10[[#This Row],[Unit Increase]]*Table_Query_from_Mac10[[#This Row],[Future-cost]]</f>
        <v>0</v>
      </c>
      <c r="Z4294" s="47">
        <f>-(Table_Query_from_Mac10[[#This Row],[Incremental Sales]]+((Table_Query_from_Mac10[[#This Row],[Incremental Sales]]*-(SUM(Summary!$S$8:$S$9)))))*Summary!$S$18</f>
        <v>0</v>
      </c>
      <c r="AA4294" s="47">
        <f>IFERROR(Table_Query_from_Mac10[[#This Row],[Incremental Cost]]/Table_Query_from_Mac10[[#This Row],[Incremental Sales]],0)</f>
        <v>0</v>
      </c>
      <c r="AB4294" s="47">
        <f>IFERROR(Table_Query_from_Mac10[[#This Row],[TotalCostFuture]]/Table_Query_from_Mac10[[#This Row],[totalsalesFuture]],0)</f>
        <v>0.53054662379421225</v>
      </c>
      <c r="AN4294" s="30">
        <v>20</v>
      </c>
      <c r="AO4294">
        <f t="shared" si="134"/>
        <v>5</v>
      </c>
      <c r="AQ4294" s="30">
        <v>35.54</v>
      </c>
      <c r="AR4294">
        <f t="shared" si="135"/>
        <v>12.44</v>
      </c>
    </row>
    <row r="4295" spans="1:44" x14ac:dyDescent="0.25">
      <c r="A4295">
        <v>90436</v>
      </c>
      <c r="B4295">
        <v>3</v>
      </c>
      <c r="C4295" t="s">
        <v>55</v>
      </c>
      <c r="D4295" t="s">
        <v>81</v>
      </c>
      <c r="E4295">
        <v>18</v>
      </c>
      <c r="F4295">
        <v>6</v>
      </c>
      <c r="G4295">
        <v>10.75</v>
      </c>
      <c r="H4295" s="1">
        <v>44859</v>
      </c>
      <c r="I4295" s="20">
        <v>0</v>
      </c>
      <c r="J4295" s="47">
        <f>Table_Query_from_Mac10[[#This Row],[unit_price]]-(Table_Query_from_Mac10[[#This Row],[unit_price]]*(Table_Query_from_Mac10[[#This Row],[discount_pct]]/100))</f>
        <v>10.75</v>
      </c>
      <c r="K4295" s="47">
        <f>Table_Query_from_Mac10[[#This Row],[unit_cost]]</f>
        <v>6</v>
      </c>
      <c r="L4295" s="47">
        <f>Table_Query_from_Mac10[[#This Row],[Live-cost]]*(1+Table_Query_from_Mac10[[#This Row],[CogsIncreasebyTYPE]])</f>
        <v>6</v>
      </c>
      <c r="M4295" s="47">
        <f>Table_Query_from_Mac10[[#This Row],[Live-cost]]*Table_Query_from_Mac10[[#This Row],[qty_to_ship]]</f>
        <v>108</v>
      </c>
      <c r="N4295" s="47">
        <f>IF(Table_Query_from_Mac10[[#This Row],[item_no]]="KDA",-Table_Query_from_Mac10[[#This Row],[unit_price]],Table_Query_from_Mac10[[#This Row],[Net Unit]]*Table_Query_from_Mac10[[#This Row],[qty_to_ship]])</f>
        <v>193.5</v>
      </c>
      <c r="O4295" s="47">
        <f>SUMIFS(Summary!C:C,Summary!H:H,Table_Query_from_Mac10[[#This Row],[Juiceoc]])</f>
        <v>0</v>
      </c>
      <c r="P4295" s="47">
        <f>SUMIFS(Summary!D:D,Summary!H:H,Table_Query_from_Mac10[[#This Row],[Juiceoc]])</f>
        <v>0</v>
      </c>
      <c r="Q4295" s="47">
        <f>SUMIFS(Summary!E:E,Summary!H:H,Table_Query_from_Mac10[[#This Row],[Juiceoc]])</f>
        <v>0</v>
      </c>
      <c r="R4295" s="47">
        <f>Table_Query_from_Mac10[[#This Row],[Net Unit]]*(1+Table_Query_from_Mac10[[#This Row],[PriceIncreasebyType]])</f>
        <v>10.75</v>
      </c>
      <c r="S4295" s="47">
        <f>Table_Query_from_Mac10[[#This Row],[UnitPriceFuture]]*Table_Query_from_Mac10[[#This Row],[qtytoShipFuture]]</f>
        <v>193.5</v>
      </c>
      <c r="T4295" s="47">
        <f>ROUND(Table_Query_from_Mac10[[#This Row],[qty_to_ship]]*(1+Table_Query_from_Mac10[[#This Row],[VolumeIncreasebyType]]),0)</f>
        <v>18</v>
      </c>
      <c r="U4295" s="47">
        <f>Table_Query_from_Mac10[[#This Row],[qtytoShipFuture]]*Table_Query_from_Mac10[[#This Row],[Future-cost]]</f>
        <v>108</v>
      </c>
      <c r="V4295" s="47">
        <f>Table_Query_from_Mac10[[#This Row],[qtytoShipFuture]]-Table_Query_from_Mac10[[#This Row],[qty_to_ship]]</f>
        <v>0</v>
      </c>
      <c r="W4295" s="47">
        <f>Table_Query_from_Mac10[[#This Row],[UnitPriceFuture]]</f>
        <v>10.75</v>
      </c>
      <c r="X4295" s="47">
        <f>Table_Query_from_Mac10[[#This Row],[Unit Increase]]*Table_Query_from_Mac10[[#This Row],[UnitPriceFuture]]</f>
        <v>0</v>
      </c>
      <c r="Y4295" s="47">
        <f>Table_Query_from_Mac10[[#This Row],[Unit Increase]]*Table_Query_from_Mac10[[#This Row],[Future-cost]]</f>
        <v>0</v>
      </c>
      <c r="Z4295" s="47">
        <f>-(Table_Query_from_Mac10[[#This Row],[Incremental Sales]]+((Table_Query_from_Mac10[[#This Row],[Incremental Sales]]*-(SUM(Summary!$S$8:$S$9)))))*Summary!$S$18</f>
        <v>0</v>
      </c>
      <c r="AA4295" s="47">
        <f>IFERROR(Table_Query_from_Mac10[[#This Row],[Incremental Cost]]/Table_Query_from_Mac10[[#This Row],[Incremental Sales]],0)</f>
        <v>0</v>
      </c>
      <c r="AB4295" s="47">
        <f>IFERROR(Table_Query_from_Mac10[[#This Row],[TotalCostFuture]]/Table_Query_from_Mac10[[#This Row],[totalsalesFuture]],0)</f>
        <v>0.55813953488372092</v>
      </c>
      <c r="AN4295" s="31">
        <v>70</v>
      </c>
      <c r="AO4295">
        <f t="shared" si="134"/>
        <v>18</v>
      </c>
      <c r="AQ4295" s="31">
        <v>30.71</v>
      </c>
      <c r="AR4295">
        <f t="shared" si="135"/>
        <v>10.75</v>
      </c>
    </row>
    <row r="4296" spans="1:44" x14ac:dyDescent="0.25">
      <c r="A4296">
        <v>90436</v>
      </c>
      <c r="B4296">
        <v>4</v>
      </c>
      <c r="C4296" t="s">
        <v>55</v>
      </c>
      <c r="D4296" t="s">
        <v>81</v>
      </c>
      <c r="E4296">
        <v>3</v>
      </c>
      <c r="F4296">
        <v>13.68</v>
      </c>
      <c r="G4296">
        <v>26.61</v>
      </c>
      <c r="H4296" s="1">
        <v>44859</v>
      </c>
      <c r="I4296" s="20">
        <v>0</v>
      </c>
      <c r="J4296" s="47">
        <f>Table_Query_from_Mac10[[#This Row],[unit_price]]-(Table_Query_from_Mac10[[#This Row],[unit_price]]*(Table_Query_from_Mac10[[#This Row],[discount_pct]]/100))</f>
        <v>26.61</v>
      </c>
      <c r="K4296" s="47">
        <f>Table_Query_from_Mac10[[#This Row],[unit_cost]]</f>
        <v>13.68</v>
      </c>
      <c r="L4296" s="47">
        <f>Table_Query_from_Mac10[[#This Row],[Live-cost]]*(1+Table_Query_from_Mac10[[#This Row],[CogsIncreasebyTYPE]])</f>
        <v>13.68</v>
      </c>
      <c r="M4296" s="47">
        <f>Table_Query_from_Mac10[[#This Row],[Live-cost]]*Table_Query_from_Mac10[[#This Row],[qty_to_ship]]</f>
        <v>41.04</v>
      </c>
      <c r="N4296" s="47">
        <f>IF(Table_Query_from_Mac10[[#This Row],[item_no]]="KDA",-Table_Query_from_Mac10[[#This Row],[unit_price]],Table_Query_from_Mac10[[#This Row],[Net Unit]]*Table_Query_from_Mac10[[#This Row],[qty_to_ship]])</f>
        <v>79.83</v>
      </c>
      <c r="O4296" s="47">
        <f>SUMIFS(Summary!C:C,Summary!H:H,Table_Query_from_Mac10[[#This Row],[Juiceoc]])</f>
        <v>0</v>
      </c>
      <c r="P4296" s="47">
        <f>SUMIFS(Summary!D:D,Summary!H:H,Table_Query_from_Mac10[[#This Row],[Juiceoc]])</f>
        <v>0</v>
      </c>
      <c r="Q4296" s="47">
        <f>SUMIFS(Summary!E:E,Summary!H:H,Table_Query_from_Mac10[[#This Row],[Juiceoc]])</f>
        <v>0</v>
      </c>
      <c r="R4296" s="47">
        <f>Table_Query_from_Mac10[[#This Row],[Net Unit]]*(1+Table_Query_from_Mac10[[#This Row],[PriceIncreasebyType]])</f>
        <v>26.61</v>
      </c>
      <c r="S4296" s="47">
        <f>Table_Query_from_Mac10[[#This Row],[UnitPriceFuture]]*Table_Query_from_Mac10[[#This Row],[qtytoShipFuture]]</f>
        <v>79.83</v>
      </c>
      <c r="T4296" s="47">
        <f>ROUND(Table_Query_from_Mac10[[#This Row],[qty_to_ship]]*(1+Table_Query_from_Mac10[[#This Row],[VolumeIncreasebyType]]),0)</f>
        <v>3</v>
      </c>
      <c r="U4296" s="47">
        <f>Table_Query_from_Mac10[[#This Row],[qtytoShipFuture]]*Table_Query_from_Mac10[[#This Row],[Future-cost]]</f>
        <v>41.04</v>
      </c>
      <c r="V4296" s="47">
        <f>Table_Query_from_Mac10[[#This Row],[qtytoShipFuture]]-Table_Query_from_Mac10[[#This Row],[qty_to_ship]]</f>
        <v>0</v>
      </c>
      <c r="W4296" s="47">
        <f>Table_Query_from_Mac10[[#This Row],[UnitPriceFuture]]</f>
        <v>26.61</v>
      </c>
      <c r="X4296" s="47">
        <f>Table_Query_from_Mac10[[#This Row],[Unit Increase]]*Table_Query_from_Mac10[[#This Row],[UnitPriceFuture]]</f>
        <v>0</v>
      </c>
      <c r="Y4296" s="47">
        <f>Table_Query_from_Mac10[[#This Row],[Unit Increase]]*Table_Query_from_Mac10[[#This Row],[Future-cost]]</f>
        <v>0</v>
      </c>
      <c r="Z4296" s="47">
        <f>-(Table_Query_from_Mac10[[#This Row],[Incremental Sales]]+((Table_Query_from_Mac10[[#This Row],[Incremental Sales]]*-(SUM(Summary!$S$8:$S$9)))))*Summary!$S$18</f>
        <v>0</v>
      </c>
      <c r="AA4296" s="47">
        <f>IFERROR(Table_Query_from_Mac10[[#This Row],[Incremental Cost]]/Table_Query_from_Mac10[[#This Row],[Incremental Sales]],0)</f>
        <v>0</v>
      </c>
      <c r="AB4296" s="47">
        <f>IFERROR(Table_Query_from_Mac10[[#This Row],[TotalCostFuture]]/Table_Query_from_Mac10[[#This Row],[totalsalesFuture]],0)</f>
        <v>0.51409244644870344</v>
      </c>
      <c r="AN4296" s="30">
        <v>10</v>
      </c>
      <c r="AO4296">
        <f t="shared" si="134"/>
        <v>3</v>
      </c>
      <c r="AQ4296" s="30">
        <v>76.040000000000006</v>
      </c>
      <c r="AR4296">
        <f t="shared" si="135"/>
        <v>26.61</v>
      </c>
    </row>
    <row r="4297" spans="1:44" x14ac:dyDescent="0.25">
      <c r="A4297">
        <v>90436</v>
      </c>
      <c r="B4297">
        <v>5</v>
      </c>
      <c r="C4297" t="s">
        <v>55</v>
      </c>
      <c r="D4297" t="s">
        <v>81</v>
      </c>
      <c r="E4297">
        <v>3</v>
      </c>
      <c r="F4297">
        <v>12.04</v>
      </c>
      <c r="G4297">
        <v>22.4</v>
      </c>
      <c r="H4297" s="1">
        <v>44859</v>
      </c>
      <c r="I4297" s="20">
        <v>0</v>
      </c>
      <c r="J4297" s="47">
        <f>Table_Query_from_Mac10[[#This Row],[unit_price]]-(Table_Query_from_Mac10[[#This Row],[unit_price]]*(Table_Query_from_Mac10[[#This Row],[discount_pct]]/100))</f>
        <v>22.4</v>
      </c>
      <c r="K4297" s="47">
        <f>Table_Query_from_Mac10[[#This Row],[unit_cost]]</f>
        <v>12.04</v>
      </c>
      <c r="L4297" s="47">
        <f>Table_Query_from_Mac10[[#This Row],[Live-cost]]*(1+Table_Query_from_Mac10[[#This Row],[CogsIncreasebyTYPE]])</f>
        <v>12.04</v>
      </c>
      <c r="M4297" s="47">
        <f>Table_Query_from_Mac10[[#This Row],[Live-cost]]*Table_Query_from_Mac10[[#This Row],[qty_to_ship]]</f>
        <v>36.119999999999997</v>
      </c>
      <c r="N4297" s="47">
        <f>IF(Table_Query_from_Mac10[[#This Row],[item_no]]="KDA",-Table_Query_from_Mac10[[#This Row],[unit_price]],Table_Query_from_Mac10[[#This Row],[Net Unit]]*Table_Query_from_Mac10[[#This Row],[qty_to_ship]])</f>
        <v>67.199999999999989</v>
      </c>
      <c r="O4297" s="47">
        <f>SUMIFS(Summary!C:C,Summary!H:H,Table_Query_from_Mac10[[#This Row],[Juiceoc]])</f>
        <v>0</v>
      </c>
      <c r="P4297" s="47">
        <f>SUMIFS(Summary!D:D,Summary!H:H,Table_Query_from_Mac10[[#This Row],[Juiceoc]])</f>
        <v>0</v>
      </c>
      <c r="Q4297" s="47">
        <f>SUMIFS(Summary!E:E,Summary!H:H,Table_Query_from_Mac10[[#This Row],[Juiceoc]])</f>
        <v>0</v>
      </c>
      <c r="R4297" s="47">
        <f>Table_Query_from_Mac10[[#This Row],[Net Unit]]*(1+Table_Query_from_Mac10[[#This Row],[PriceIncreasebyType]])</f>
        <v>22.4</v>
      </c>
      <c r="S4297" s="47">
        <f>Table_Query_from_Mac10[[#This Row],[UnitPriceFuture]]*Table_Query_from_Mac10[[#This Row],[qtytoShipFuture]]</f>
        <v>67.199999999999989</v>
      </c>
      <c r="T4297" s="47">
        <f>ROUND(Table_Query_from_Mac10[[#This Row],[qty_to_ship]]*(1+Table_Query_from_Mac10[[#This Row],[VolumeIncreasebyType]]),0)</f>
        <v>3</v>
      </c>
      <c r="U4297" s="47">
        <f>Table_Query_from_Mac10[[#This Row],[qtytoShipFuture]]*Table_Query_from_Mac10[[#This Row],[Future-cost]]</f>
        <v>36.119999999999997</v>
      </c>
      <c r="V4297" s="47">
        <f>Table_Query_from_Mac10[[#This Row],[qtytoShipFuture]]-Table_Query_from_Mac10[[#This Row],[qty_to_ship]]</f>
        <v>0</v>
      </c>
      <c r="W4297" s="47">
        <f>Table_Query_from_Mac10[[#This Row],[UnitPriceFuture]]</f>
        <v>22.4</v>
      </c>
      <c r="X4297" s="47">
        <f>Table_Query_from_Mac10[[#This Row],[Unit Increase]]*Table_Query_from_Mac10[[#This Row],[UnitPriceFuture]]</f>
        <v>0</v>
      </c>
      <c r="Y4297" s="47">
        <f>Table_Query_from_Mac10[[#This Row],[Unit Increase]]*Table_Query_from_Mac10[[#This Row],[Future-cost]]</f>
        <v>0</v>
      </c>
      <c r="Z4297" s="47">
        <f>-(Table_Query_from_Mac10[[#This Row],[Incremental Sales]]+((Table_Query_from_Mac10[[#This Row],[Incremental Sales]]*-(SUM(Summary!$S$8:$S$9)))))*Summary!$S$18</f>
        <v>0</v>
      </c>
      <c r="AA4297" s="47">
        <f>IFERROR(Table_Query_from_Mac10[[#This Row],[Incremental Cost]]/Table_Query_from_Mac10[[#This Row],[Incremental Sales]],0)</f>
        <v>0</v>
      </c>
      <c r="AB4297" s="47">
        <f>IFERROR(Table_Query_from_Mac10[[#This Row],[TotalCostFuture]]/Table_Query_from_Mac10[[#This Row],[totalsalesFuture]],0)</f>
        <v>0.53750000000000009</v>
      </c>
      <c r="AN4297" s="31">
        <v>10</v>
      </c>
      <c r="AO4297">
        <f t="shared" si="134"/>
        <v>3</v>
      </c>
      <c r="AQ4297" s="31">
        <v>63.99</v>
      </c>
      <c r="AR4297">
        <f t="shared" si="135"/>
        <v>22.4</v>
      </c>
    </row>
    <row r="4298" spans="1:44" x14ac:dyDescent="0.25">
      <c r="A4298">
        <v>90436</v>
      </c>
      <c r="B4298">
        <v>6</v>
      </c>
      <c r="C4298" t="s">
        <v>55</v>
      </c>
      <c r="D4298" t="s">
        <v>81</v>
      </c>
      <c r="E4298">
        <v>4</v>
      </c>
      <c r="F4298">
        <v>10.18</v>
      </c>
      <c r="G4298">
        <v>19.649999999999999</v>
      </c>
      <c r="H4298" s="1">
        <v>44859</v>
      </c>
      <c r="I4298" s="20">
        <v>0</v>
      </c>
      <c r="J4298" s="47">
        <f>Table_Query_from_Mac10[[#This Row],[unit_price]]-(Table_Query_from_Mac10[[#This Row],[unit_price]]*(Table_Query_from_Mac10[[#This Row],[discount_pct]]/100))</f>
        <v>19.649999999999999</v>
      </c>
      <c r="K4298" s="47">
        <f>Table_Query_from_Mac10[[#This Row],[unit_cost]]</f>
        <v>10.18</v>
      </c>
      <c r="L4298" s="47">
        <f>Table_Query_from_Mac10[[#This Row],[Live-cost]]*(1+Table_Query_from_Mac10[[#This Row],[CogsIncreasebyTYPE]])</f>
        <v>10.18</v>
      </c>
      <c r="M4298" s="47">
        <f>Table_Query_from_Mac10[[#This Row],[Live-cost]]*Table_Query_from_Mac10[[#This Row],[qty_to_ship]]</f>
        <v>40.72</v>
      </c>
      <c r="N4298" s="47">
        <f>IF(Table_Query_from_Mac10[[#This Row],[item_no]]="KDA",-Table_Query_from_Mac10[[#This Row],[unit_price]],Table_Query_from_Mac10[[#This Row],[Net Unit]]*Table_Query_from_Mac10[[#This Row],[qty_to_ship]])</f>
        <v>78.599999999999994</v>
      </c>
      <c r="O4298" s="47">
        <f>SUMIFS(Summary!C:C,Summary!H:H,Table_Query_from_Mac10[[#This Row],[Juiceoc]])</f>
        <v>0</v>
      </c>
      <c r="P4298" s="47">
        <f>SUMIFS(Summary!D:D,Summary!H:H,Table_Query_from_Mac10[[#This Row],[Juiceoc]])</f>
        <v>0</v>
      </c>
      <c r="Q4298" s="47">
        <f>SUMIFS(Summary!E:E,Summary!H:H,Table_Query_from_Mac10[[#This Row],[Juiceoc]])</f>
        <v>0</v>
      </c>
      <c r="R4298" s="47">
        <f>Table_Query_from_Mac10[[#This Row],[Net Unit]]*(1+Table_Query_from_Mac10[[#This Row],[PriceIncreasebyType]])</f>
        <v>19.649999999999999</v>
      </c>
      <c r="S4298" s="47">
        <f>Table_Query_from_Mac10[[#This Row],[UnitPriceFuture]]*Table_Query_from_Mac10[[#This Row],[qtytoShipFuture]]</f>
        <v>78.599999999999994</v>
      </c>
      <c r="T4298" s="47">
        <f>ROUND(Table_Query_from_Mac10[[#This Row],[qty_to_ship]]*(1+Table_Query_from_Mac10[[#This Row],[VolumeIncreasebyType]]),0)</f>
        <v>4</v>
      </c>
      <c r="U4298" s="47">
        <f>Table_Query_from_Mac10[[#This Row],[qtytoShipFuture]]*Table_Query_from_Mac10[[#This Row],[Future-cost]]</f>
        <v>40.72</v>
      </c>
      <c r="V4298" s="47">
        <f>Table_Query_from_Mac10[[#This Row],[qtytoShipFuture]]-Table_Query_from_Mac10[[#This Row],[qty_to_ship]]</f>
        <v>0</v>
      </c>
      <c r="W4298" s="47">
        <f>Table_Query_from_Mac10[[#This Row],[UnitPriceFuture]]</f>
        <v>19.649999999999999</v>
      </c>
      <c r="X4298" s="47">
        <f>Table_Query_from_Mac10[[#This Row],[Unit Increase]]*Table_Query_from_Mac10[[#This Row],[UnitPriceFuture]]</f>
        <v>0</v>
      </c>
      <c r="Y4298" s="47">
        <f>Table_Query_from_Mac10[[#This Row],[Unit Increase]]*Table_Query_from_Mac10[[#This Row],[Future-cost]]</f>
        <v>0</v>
      </c>
      <c r="Z4298" s="47">
        <f>-(Table_Query_from_Mac10[[#This Row],[Incremental Sales]]+((Table_Query_from_Mac10[[#This Row],[Incremental Sales]]*-(SUM(Summary!$S$8:$S$9)))))*Summary!$S$18</f>
        <v>0</v>
      </c>
      <c r="AA4298" s="47">
        <f>IFERROR(Table_Query_from_Mac10[[#This Row],[Incremental Cost]]/Table_Query_from_Mac10[[#This Row],[Incremental Sales]],0)</f>
        <v>0</v>
      </c>
      <c r="AB4298" s="47">
        <f>IFERROR(Table_Query_from_Mac10[[#This Row],[TotalCostFuture]]/Table_Query_from_Mac10[[#This Row],[totalsalesFuture]],0)</f>
        <v>0.51806615776081433</v>
      </c>
      <c r="AN4298" s="30">
        <v>15</v>
      </c>
      <c r="AO4298">
        <f t="shared" si="134"/>
        <v>4</v>
      </c>
      <c r="AQ4298" s="30">
        <v>56.14</v>
      </c>
      <c r="AR4298">
        <f t="shared" si="135"/>
        <v>19.649999999999999</v>
      </c>
    </row>
    <row r="4299" spans="1:44" x14ac:dyDescent="0.25">
      <c r="A4299">
        <v>90436</v>
      </c>
      <c r="B4299">
        <v>7</v>
      </c>
      <c r="C4299" t="s">
        <v>55</v>
      </c>
      <c r="D4299" t="s">
        <v>81</v>
      </c>
      <c r="E4299">
        <v>7</v>
      </c>
      <c r="F4299">
        <v>8.81</v>
      </c>
      <c r="G4299">
        <v>16.920000000000002</v>
      </c>
      <c r="H4299" s="1">
        <v>44859</v>
      </c>
      <c r="I4299" s="20">
        <v>0</v>
      </c>
      <c r="J4299" s="47">
        <f>Table_Query_from_Mac10[[#This Row],[unit_price]]-(Table_Query_from_Mac10[[#This Row],[unit_price]]*(Table_Query_from_Mac10[[#This Row],[discount_pct]]/100))</f>
        <v>16.920000000000002</v>
      </c>
      <c r="K4299" s="47">
        <f>Table_Query_from_Mac10[[#This Row],[unit_cost]]</f>
        <v>8.81</v>
      </c>
      <c r="L4299" s="47">
        <f>Table_Query_from_Mac10[[#This Row],[Live-cost]]*(1+Table_Query_from_Mac10[[#This Row],[CogsIncreasebyTYPE]])</f>
        <v>8.81</v>
      </c>
      <c r="M4299" s="47">
        <f>Table_Query_from_Mac10[[#This Row],[Live-cost]]*Table_Query_from_Mac10[[#This Row],[qty_to_ship]]</f>
        <v>61.67</v>
      </c>
      <c r="N4299" s="47">
        <f>IF(Table_Query_from_Mac10[[#This Row],[item_no]]="KDA",-Table_Query_from_Mac10[[#This Row],[unit_price]],Table_Query_from_Mac10[[#This Row],[Net Unit]]*Table_Query_from_Mac10[[#This Row],[qty_to_ship]])</f>
        <v>118.44000000000001</v>
      </c>
      <c r="O4299" s="47">
        <f>SUMIFS(Summary!C:C,Summary!H:H,Table_Query_from_Mac10[[#This Row],[Juiceoc]])</f>
        <v>0</v>
      </c>
      <c r="P4299" s="47">
        <f>SUMIFS(Summary!D:D,Summary!H:H,Table_Query_from_Mac10[[#This Row],[Juiceoc]])</f>
        <v>0</v>
      </c>
      <c r="Q4299" s="47">
        <f>SUMIFS(Summary!E:E,Summary!H:H,Table_Query_from_Mac10[[#This Row],[Juiceoc]])</f>
        <v>0</v>
      </c>
      <c r="R4299" s="47">
        <f>Table_Query_from_Mac10[[#This Row],[Net Unit]]*(1+Table_Query_from_Mac10[[#This Row],[PriceIncreasebyType]])</f>
        <v>16.920000000000002</v>
      </c>
      <c r="S4299" s="47">
        <f>Table_Query_from_Mac10[[#This Row],[UnitPriceFuture]]*Table_Query_from_Mac10[[#This Row],[qtytoShipFuture]]</f>
        <v>118.44000000000001</v>
      </c>
      <c r="T4299" s="47">
        <f>ROUND(Table_Query_from_Mac10[[#This Row],[qty_to_ship]]*(1+Table_Query_from_Mac10[[#This Row],[VolumeIncreasebyType]]),0)</f>
        <v>7</v>
      </c>
      <c r="U4299" s="47">
        <f>Table_Query_from_Mac10[[#This Row],[qtytoShipFuture]]*Table_Query_from_Mac10[[#This Row],[Future-cost]]</f>
        <v>61.67</v>
      </c>
      <c r="V4299" s="47">
        <f>Table_Query_from_Mac10[[#This Row],[qtytoShipFuture]]-Table_Query_from_Mac10[[#This Row],[qty_to_ship]]</f>
        <v>0</v>
      </c>
      <c r="W4299" s="47">
        <f>Table_Query_from_Mac10[[#This Row],[UnitPriceFuture]]</f>
        <v>16.920000000000002</v>
      </c>
      <c r="X4299" s="47">
        <f>Table_Query_from_Mac10[[#This Row],[Unit Increase]]*Table_Query_from_Mac10[[#This Row],[UnitPriceFuture]]</f>
        <v>0</v>
      </c>
      <c r="Y4299" s="47">
        <f>Table_Query_from_Mac10[[#This Row],[Unit Increase]]*Table_Query_from_Mac10[[#This Row],[Future-cost]]</f>
        <v>0</v>
      </c>
      <c r="Z4299" s="47">
        <f>-(Table_Query_from_Mac10[[#This Row],[Incremental Sales]]+((Table_Query_from_Mac10[[#This Row],[Incremental Sales]]*-(SUM(Summary!$S$8:$S$9)))))*Summary!$S$18</f>
        <v>0</v>
      </c>
      <c r="AA4299" s="47">
        <f>IFERROR(Table_Query_from_Mac10[[#This Row],[Incremental Cost]]/Table_Query_from_Mac10[[#This Row],[Incremental Sales]],0)</f>
        <v>0</v>
      </c>
      <c r="AB4299" s="47">
        <f>IFERROR(Table_Query_from_Mac10[[#This Row],[TotalCostFuture]]/Table_Query_from_Mac10[[#This Row],[totalsalesFuture]],0)</f>
        <v>0.5206855791962175</v>
      </c>
      <c r="AN4299" s="31">
        <v>25</v>
      </c>
      <c r="AO4299">
        <f t="shared" si="134"/>
        <v>7</v>
      </c>
      <c r="AQ4299" s="31">
        <v>48.33</v>
      </c>
      <c r="AR4299">
        <f t="shared" si="135"/>
        <v>16.920000000000002</v>
      </c>
    </row>
    <row r="4300" spans="1:44" x14ac:dyDescent="0.25">
      <c r="A4300">
        <v>90437</v>
      </c>
      <c r="B4300">
        <v>1</v>
      </c>
      <c r="C4300" t="s">
        <v>55</v>
      </c>
      <c r="D4300" t="s">
        <v>81</v>
      </c>
      <c r="E4300">
        <v>9</v>
      </c>
      <c r="F4300">
        <v>1.23</v>
      </c>
      <c r="G4300">
        <v>3.42</v>
      </c>
      <c r="H4300" s="1">
        <v>44865</v>
      </c>
      <c r="I4300" s="20">
        <v>0</v>
      </c>
      <c r="J4300" s="47">
        <f>Table_Query_from_Mac10[[#This Row],[unit_price]]-(Table_Query_from_Mac10[[#This Row],[unit_price]]*(Table_Query_from_Mac10[[#This Row],[discount_pct]]/100))</f>
        <v>3.42</v>
      </c>
      <c r="K4300" s="47">
        <f>Table_Query_from_Mac10[[#This Row],[unit_cost]]</f>
        <v>1.23</v>
      </c>
      <c r="L4300" s="47">
        <f>Table_Query_from_Mac10[[#This Row],[Live-cost]]*(1+Table_Query_from_Mac10[[#This Row],[CogsIncreasebyTYPE]])</f>
        <v>1.23</v>
      </c>
      <c r="M4300" s="47">
        <f>Table_Query_from_Mac10[[#This Row],[Live-cost]]*Table_Query_from_Mac10[[#This Row],[qty_to_ship]]</f>
        <v>11.07</v>
      </c>
      <c r="N4300" s="47">
        <f>IF(Table_Query_from_Mac10[[#This Row],[item_no]]="KDA",-Table_Query_from_Mac10[[#This Row],[unit_price]],Table_Query_from_Mac10[[#This Row],[Net Unit]]*Table_Query_from_Mac10[[#This Row],[qty_to_ship]])</f>
        <v>30.78</v>
      </c>
      <c r="O4300" s="47">
        <f>SUMIFS(Summary!C:C,Summary!H:H,Table_Query_from_Mac10[[#This Row],[Juiceoc]])</f>
        <v>0</v>
      </c>
      <c r="P4300" s="47">
        <f>SUMIFS(Summary!D:D,Summary!H:H,Table_Query_from_Mac10[[#This Row],[Juiceoc]])</f>
        <v>0</v>
      </c>
      <c r="Q4300" s="47">
        <f>SUMIFS(Summary!E:E,Summary!H:H,Table_Query_from_Mac10[[#This Row],[Juiceoc]])</f>
        <v>0</v>
      </c>
      <c r="R4300" s="47">
        <f>Table_Query_from_Mac10[[#This Row],[Net Unit]]*(1+Table_Query_from_Mac10[[#This Row],[PriceIncreasebyType]])</f>
        <v>3.42</v>
      </c>
      <c r="S4300" s="47">
        <f>Table_Query_from_Mac10[[#This Row],[UnitPriceFuture]]*Table_Query_from_Mac10[[#This Row],[qtytoShipFuture]]</f>
        <v>30.78</v>
      </c>
      <c r="T4300" s="47">
        <f>ROUND(Table_Query_from_Mac10[[#This Row],[qty_to_ship]]*(1+Table_Query_from_Mac10[[#This Row],[VolumeIncreasebyType]]),0)</f>
        <v>9</v>
      </c>
      <c r="U4300" s="47">
        <f>Table_Query_from_Mac10[[#This Row],[qtytoShipFuture]]*Table_Query_from_Mac10[[#This Row],[Future-cost]]</f>
        <v>11.07</v>
      </c>
      <c r="V4300" s="47">
        <f>Table_Query_from_Mac10[[#This Row],[qtytoShipFuture]]-Table_Query_from_Mac10[[#This Row],[qty_to_ship]]</f>
        <v>0</v>
      </c>
      <c r="W4300" s="47">
        <f>Table_Query_from_Mac10[[#This Row],[UnitPriceFuture]]</f>
        <v>3.42</v>
      </c>
      <c r="X4300" s="47">
        <f>Table_Query_from_Mac10[[#This Row],[Unit Increase]]*Table_Query_from_Mac10[[#This Row],[UnitPriceFuture]]</f>
        <v>0</v>
      </c>
      <c r="Y4300" s="47">
        <f>Table_Query_from_Mac10[[#This Row],[Unit Increase]]*Table_Query_from_Mac10[[#This Row],[Future-cost]]</f>
        <v>0</v>
      </c>
      <c r="Z4300" s="47">
        <f>-(Table_Query_from_Mac10[[#This Row],[Incremental Sales]]+((Table_Query_from_Mac10[[#This Row],[Incremental Sales]]*-(SUM(Summary!$S$8:$S$9)))))*Summary!$S$18</f>
        <v>0</v>
      </c>
      <c r="AA4300" s="47">
        <f>IFERROR(Table_Query_from_Mac10[[#This Row],[Incremental Cost]]/Table_Query_from_Mac10[[#This Row],[Incremental Sales]],0)</f>
        <v>0</v>
      </c>
      <c r="AB4300" s="47">
        <f>IFERROR(Table_Query_from_Mac10[[#This Row],[TotalCostFuture]]/Table_Query_from_Mac10[[#This Row],[totalsalesFuture]],0)</f>
        <v>0.35964912280701755</v>
      </c>
      <c r="AN4300" s="30">
        <v>36</v>
      </c>
      <c r="AO4300">
        <f t="shared" si="134"/>
        <v>9</v>
      </c>
      <c r="AQ4300" s="30">
        <v>9.76</v>
      </c>
      <c r="AR4300">
        <f t="shared" si="135"/>
        <v>3.42</v>
      </c>
    </row>
    <row r="4301" spans="1:44" x14ac:dyDescent="0.25">
      <c r="A4301">
        <v>90437</v>
      </c>
      <c r="B4301">
        <v>3</v>
      </c>
      <c r="C4301" t="s">
        <v>55</v>
      </c>
      <c r="D4301" t="s">
        <v>81</v>
      </c>
      <c r="E4301">
        <v>32</v>
      </c>
      <c r="F4301">
        <v>5.81</v>
      </c>
      <c r="G4301">
        <v>11.96</v>
      </c>
      <c r="H4301" s="1">
        <v>44865</v>
      </c>
      <c r="I4301" s="20">
        <v>0</v>
      </c>
      <c r="J4301" s="47">
        <f>Table_Query_from_Mac10[[#This Row],[unit_price]]-(Table_Query_from_Mac10[[#This Row],[unit_price]]*(Table_Query_from_Mac10[[#This Row],[discount_pct]]/100))</f>
        <v>11.96</v>
      </c>
      <c r="K4301" s="47">
        <f>Table_Query_from_Mac10[[#This Row],[unit_cost]]</f>
        <v>5.81</v>
      </c>
      <c r="L4301" s="47">
        <f>Table_Query_from_Mac10[[#This Row],[Live-cost]]*(1+Table_Query_from_Mac10[[#This Row],[CogsIncreasebyTYPE]])</f>
        <v>5.81</v>
      </c>
      <c r="M4301" s="47">
        <f>Table_Query_from_Mac10[[#This Row],[Live-cost]]*Table_Query_from_Mac10[[#This Row],[qty_to_ship]]</f>
        <v>185.92</v>
      </c>
      <c r="N4301" s="47">
        <f>IF(Table_Query_from_Mac10[[#This Row],[item_no]]="KDA",-Table_Query_from_Mac10[[#This Row],[unit_price]],Table_Query_from_Mac10[[#This Row],[Net Unit]]*Table_Query_from_Mac10[[#This Row],[qty_to_ship]])</f>
        <v>382.72</v>
      </c>
      <c r="O4301" s="47">
        <f>SUMIFS(Summary!C:C,Summary!H:H,Table_Query_from_Mac10[[#This Row],[Juiceoc]])</f>
        <v>0</v>
      </c>
      <c r="P4301" s="47">
        <f>SUMIFS(Summary!D:D,Summary!H:H,Table_Query_from_Mac10[[#This Row],[Juiceoc]])</f>
        <v>0</v>
      </c>
      <c r="Q4301" s="47">
        <f>SUMIFS(Summary!E:E,Summary!H:H,Table_Query_from_Mac10[[#This Row],[Juiceoc]])</f>
        <v>0</v>
      </c>
      <c r="R4301" s="47">
        <f>Table_Query_from_Mac10[[#This Row],[Net Unit]]*(1+Table_Query_from_Mac10[[#This Row],[PriceIncreasebyType]])</f>
        <v>11.96</v>
      </c>
      <c r="S4301" s="47">
        <f>Table_Query_from_Mac10[[#This Row],[UnitPriceFuture]]*Table_Query_from_Mac10[[#This Row],[qtytoShipFuture]]</f>
        <v>382.72</v>
      </c>
      <c r="T4301" s="47">
        <f>ROUND(Table_Query_from_Mac10[[#This Row],[qty_to_ship]]*(1+Table_Query_from_Mac10[[#This Row],[VolumeIncreasebyType]]),0)</f>
        <v>32</v>
      </c>
      <c r="U4301" s="47">
        <f>Table_Query_from_Mac10[[#This Row],[qtytoShipFuture]]*Table_Query_from_Mac10[[#This Row],[Future-cost]]</f>
        <v>185.92</v>
      </c>
      <c r="V4301" s="47">
        <f>Table_Query_from_Mac10[[#This Row],[qtytoShipFuture]]-Table_Query_from_Mac10[[#This Row],[qty_to_ship]]</f>
        <v>0</v>
      </c>
      <c r="W4301" s="47">
        <f>Table_Query_from_Mac10[[#This Row],[UnitPriceFuture]]</f>
        <v>11.96</v>
      </c>
      <c r="X4301" s="47">
        <f>Table_Query_from_Mac10[[#This Row],[Unit Increase]]*Table_Query_from_Mac10[[#This Row],[UnitPriceFuture]]</f>
        <v>0</v>
      </c>
      <c r="Y4301" s="47">
        <f>Table_Query_from_Mac10[[#This Row],[Unit Increase]]*Table_Query_from_Mac10[[#This Row],[Future-cost]]</f>
        <v>0</v>
      </c>
      <c r="Z4301" s="47">
        <f>-(Table_Query_from_Mac10[[#This Row],[Incremental Sales]]+((Table_Query_from_Mac10[[#This Row],[Incremental Sales]]*-(SUM(Summary!$S$8:$S$9)))))*Summary!$S$18</f>
        <v>0</v>
      </c>
      <c r="AA4301" s="47">
        <f>IFERROR(Table_Query_from_Mac10[[#This Row],[Incremental Cost]]/Table_Query_from_Mac10[[#This Row],[Incremental Sales]],0)</f>
        <v>0</v>
      </c>
      <c r="AB4301" s="47">
        <f>IFERROR(Table_Query_from_Mac10[[#This Row],[TotalCostFuture]]/Table_Query_from_Mac10[[#This Row],[totalsalesFuture]],0)</f>
        <v>0.48578595317725748</v>
      </c>
      <c r="AN4301" s="31">
        <v>128</v>
      </c>
      <c r="AO4301">
        <f t="shared" si="134"/>
        <v>32</v>
      </c>
      <c r="AQ4301" s="31">
        <v>34.18</v>
      </c>
      <c r="AR4301">
        <f t="shared" si="135"/>
        <v>11.96</v>
      </c>
    </row>
    <row r="4302" spans="1:44" x14ac:dyDescent="0.25">
      <c r="A4302">
        <v>90437</v>
      </c>
      <c r="B4302">
        <v>4</v>
      </c>
      <c r="C4302" t="s">
        <v>55</v>
      </c>
      <c r="D4302" t="s">
        <v>81</v>
      </c>
      <c r="E4302">
        <v>25</v>
      </c>
      <c r="F4302">
        <v>4.8499999999999996</v>
      </c>
      <c r="G4302">
        <v>10.039999999999999</v>
      </c>
      <c r="H4302" s="1">
        <v>44865</v>
      </c>
      <c r="I4302" s="20">
        <v>0</v>
      </c>
      <c r="J4302" s="47">
        <f>Table_Query_from_Mac10[[#This Row],[unit_price]]-(Table_Query_from_Mac10[[#This Row],[unit_price]]*(Table_Query_from_Mac10[[#This Row],[discount_pct]]/100))</f>
        <v>10.039999999999999</v>
      </c>
      <c r="K4302" s="47">
        <f>Table_Query_from_Mac10[[#This Row],[unit_cost]]</f>
        <v>4.8499999999999996</v>
      </c>
      <c r="L4302" s="47">
        <f>Table_Query_from_Mac10[[#This Row],[Live-cost]]*(1+Table_Query_from_Mac10[[#This Row],[CogsIncreasebyTYPE]])</f>
        <v>4.8499999999999996</v>
      </c>
      <c r="M4302" s="47">
        <f>Table_Query_from_Mac10[[#This Row],[Live-cost]]*Table_Query_from_Mac10[[#This Row],[qty_to_ship]]</f>
        <v>121.24999999999999</v>
      </c>
      <c r="N4302" s="47">
        <f>IF(Table_Query_from_Mac10[[#This Row],[item_no]]="KDA",-Table_Query_from_Mac10[[#This Row],[unit_price]],Table_Query_from_Mac10[[#This Row],[Net Unit]]*Table_Query_from_Mac10[[#This Row],[qty_to_ship]])</f>
        <v>250.99999999999997</v>
      </c>
      <c r="O4302" s="47">
        <f>SUMIFS(Summary!C:C,Summary!H:H,Table_Query_from_Mac10[[#This Row],[Juiceoc]])</f>
        <v>0</v>
      </c>
      <c r="P4302" s="47">
        <f>SUMIFS(Summary!D:D,Summary!H:H,Table_Query_from_Mac10[[#This Row],[Juiceoc]])</f>
        <v>0</v>
      </c>
      <c r="Q4302" s="47">
        <f>SUMIFS(Summary!E:E,Summary!H:H,Table_Query_from_Mac10[[#This Row],[Juiceoc]])</f>
        <v>0</v>
      </c>
      <c r="R4302" s="47">
        <f>Table_Query_from_Mac10[[#This Row],[Net Unit]]*(1+Table_Query_from_Mac10[[#This Row],[PriceIncreasebyType]])</f>
        <v>10.039999999999999</v>
      </c>
      <c r="S4302" s="47">
        <f>Table_Query_from_Mac10[[#This Row],[UnitPriceFuture]]*Table_Query_from_Mac10[[#This Row],[qtytoShipFuture]]</f>
        <v>250.99999999999997</v>
      </c>
      <c r="T4302" s="47">
        <f>ROUND(Table_Query_from_Mac10[[#This Row],[qty_to_ship]]*(1+Table_Query_from_Mac10[[#This Row],[VolumeIncreasebyType]]),0)</f>
        <v>25</v>
      </c>
      <c r="U4302" s="47">
        <f>Table_Query_from_Mac10[[#This Row],[qtytoShipFuture]]*Table_Query_from_Mac10[[#This Row],[Future-cost]]</f>
        <v>121.24999999999999</v>
      </c>
      <c r="V4302" s="47">
        <f>Table_Query_from_Mac10[[#This Row],[qtytoShipFuture]]-Table_Query_from_Mac10[[#This Row],[qty_to_ship]]</f>
        <v>0</v>
      </c>
      <c r="W4302" s="47">
        <f>Table_Query_from_Mac10[[#This Row],[UnitPriceFuture]]</f>
        <v>10.039999999999999</v>
      </c>
      <c r="X4302" s="47">
        <f>Table_Query_from_Mac10[[#This Row],[Unit Increase]]*Table_Query_from_Mac10[[#This Row],[UnitPriceFuture]]</f>
        <v>0</v>
      </c>
      <c r="Y4302" s="47">
        <f>Table_Query_from_Mac10[[#This Row],[Unit Increase]]*Table_Query_from_Mac10[[#This Row],[Future-cost]]</f>
        <v>0</v>
      </c>
      <c r="Z4302" s="47">
        <f>-(Table_Query_from_Mac10[[#This Row],[Incremental Sales]]+((Table_Query_from_Mac10[[#This Row],[Incremental Sales]]*-(SUM(Summary!$S$8:$S$9)))))*Summary!$S$18</f>
        <v>0</v>
      </c>
      <c r="AA4302" s="47">
        <f>IFERROR(Table_Query_from_Mac10[[#This Row],[Incremental Cost]]/Table_Query_from_Mac10[[#This Row],[Incremental Sales]],0)</f>
        <v>0</v>
      </c>
      <c r="AB4302" s="47">
        <f>IFERROR(Table_Query_from_Mac10[[#This Row],[TotalCostFuture]]/Table_Query_from_Mac10[[#This Row],[totalsalesFuture]],0)</f>
        <v>0.48306772908366535</v>
      </c>
      <c r="AN4302" s="30">
        <v>100</v>
      </c>
      <c r="AO4302">
        <f t="shared" si="134"/>
        <v>25</v>
      </c>
      <c r="AQ4302" s="30">
        <v>28.69</v>
      </c>
      <c r="AR4302">
        <f t="shared" si="135"/>
        <v>10.039999999999999</v>
      </c>
    </row>
    <row r="4303" spans="1:44" x14ac:dyDescent="0.25">
      <c r="A4303">
        <v>90437</v>
      </c>
      <c r="B4303">
        <v>5</v>
      </c>
      <c r="C4303" t="s">
        <v>55</v>
      </c>
      <c r="D4303" t="s">
        <v>81</v>
      </c>
      <c r="E4303">
        <v>7</v>
      </c>
      <c r="F4303">
        <v>4.3899999999999997</v>
      </c>
      <c r="G4303">
        <v>8.9499999999999993</v>
      </c>
      <c r="H4303" s="1">
        <v>44865</v>
      </c>
      <c r="I4303" s="20">
        <v>0</v>
      </c>
      <c r="J4303" s="47">
        <f>Table_Query_from_Mac10[[#This Row],[unit_price]]-(Table_Query_from_Mac10[[#This Row],[unit_price]]*(Table_Query_from_Mac10[[#This Row],[discount_pct]]/100))</f>
        <v>8.9499999999999993</v>
      </c>
      <c r="K4303" s="47">
        <f>Table_Query_from_Mac10[[#This Row],[unit_cost]]</f>
        <v>4.3899999999999997</v>
      </c>
      <c r="L4303" s="47">
        <f>Table_Query_from_Mac10[[#This Row],[Live-cost]]*(1+Table_Query_from_Mac10[[#This Row],[CogsIncreasebyTYPE]])</f>
        <v>4.3899999999999997</v>
      </c>
      <c r="M4303" s="47">
        <f>Table_Query_from_Mac10[[#This Row],[Live-cost]]*Table_Query_from_Mac10[[#This Row],[qty_to_ship]]</f>
        <v>30.729999999999997</v>
      </c>
      <c r="N4303" s="47">
        <f>IF(Table_Query_from_Mac10[[#This Row],[item_no]]="KDA",-Table_Query_from_Mac10[[#This Row],[unit_price]],Table_Query_from_Mac10[[#This Row],[Net Unit]]*Table_Query_from_Mac10[[#This Row],[qty_to_ship]])</f>
        <v>62.649999999999991</v>
      </c>
      <c r="O4303" s="47">
        <f>SUMIFS(Summary!C:C,Summary!H:H,Table_Query_from_Mac10[[#This Row],[Juiceoc]])</f>
        <v>0</v>
      </c>
      <c r="P4303" s="47">
        <f>SUMIFS(Summary!D:D,Summary!H:H,Table_Query_from_Mac10[[#This Row],[Juiceoc]])</f>
        <v>0</v>
      </c>
      <c r="Q4303" s="47">
        <f>SUMIFS(Summary!E:E,Summary!H:H,Table_Query_from_Mac10[[#This Row],[Juiceoc]])</f>
        <v>0</v>
      </c>
      <c r="R4303" s="47">
        <f>Table_Query_from_Mac10[[#This Row],[Net Unit]]*(1+Table_Query_from_Mac10[[#This Row],[PriceIncreasebyType]])</f>
        <v>8.9499999999999993</v>
      </c>
      <c r="S4303" s="47">
        <f>Table_Query_from_Mac10[[#This Row],[UnitPriceFuture]]*Table_Query_from_Mac10[[#This Row],[qtytoShipFuture]]</f>
        <v>62.649999999999991</v>
      </c>
      <c r="T4303" s="47">
        <f>ROUND(Table_Query_from_Mac10[[#This Row],[qty_to_ship]]*(1+Table_Query_from_Mac10[[#This Row],[VolumeIncreasebyType]]),0)</f>
        <v>7</v>
      </c>
      <c r="U4303" s="47">
        <f>Table_Query_from_Mac10[[#This Row],[qtytoShipFuture]]*Table_Query_from_Mac10[[#This Row],[Future-cost]]</f>
        <v>30.729999999999997</v>
      </c>
      <c r="V4303" s="47">
        <f>Table_Query_from_Mac10[[#This Row],[qtytoShipFuture]]-Table_Query_from_Mac10[[#This Row],[qty_to_ship]]</f>
        <v>0</v>
      </c>
      <c r="W4303" s="47">
        <f>Table_Query_from_Mac10[[#This Row],[UnitPriceFuture]]</f>
        <v>8.9499999999999993</v>
      </c>
      <c r="X4303" s="47">
        <f>Table_Query_from_Mac10[[#This Row],[Unit Increase]]*Table_Query_from_Mac10[[#This Row],[UnitPriceFuture]]</f>
        <v>0</v>
      </c>
      <c r="Y4303" s="47">
        <f>Table_Query_from_Mac10[[#This Row],[Unit Increase]]*Table_Query_from_Mac10[[#This Row],[Future-cost]]</f>
        <v>0</v>
      </c>
      <c r="Z4303" s="47">
        <f>-(Table_Query_from_Mac10[[#This Row],[Incremental Sales]]+((Table_Query_from_Mac10[[#This Row],[Incremental Sales]]*-(SUM(Summary!$S$8:$S$9)))))*Summary!$S$18</f>
        <v>0</v>
      </c>
      <c r="AA4303" s="47">
        <f>IFERROR(Table_Query_from_Mac10[[#This Row],[Incremental Cost]]/Table_Query_from_Mac10[[#This Row],[Incremental Sales]],0)</f>
        <v>0</v>
      </c>
      <c r="AB4303" s="47">
        <f>IFERROR(Table_Query_from_Mac10[[#This Row],[TotalCostFuture]]/Table_Query_from_Mac10[[#This Row],[totalsalesFuture]],0)</f>
        <v>0.49050279329608942</v>
      </c>
      <c r="AN4303" s="31">
        <v>25</v>
      </c>
      <c r="AO4303">
        <f t="shared" si="134"/>
        <v>7</v>
      </c>
      <c r="AQ4303" s="31">
        <v>25.56</v>
      </c>
      <c r="AR4303">
        <f t="shared" si="135"/>
        <v>8.9499999999999993</v>
      </c>
    </row>
    <row r="4304" spans="1:44" x14ac:dyDescent="0.25">
      <c r="A4304">
        <v>90437</v>
      </c>
      <c r="B4304">
        <v>6</v>
      </c>
      <c r="C4304" t="s">
        <v>55</v>
      </c>
      <c r="D4304" t="s">
        <v>81</v>
      </c>
      <c r="E4304">
        <v>9</v>
      </c>
      <c r="F4304">
        <v>3.89</v>
      </c>
      <c r="G4304">
        <v>7.61</v>
      </c>
      <c r="H4304" s="1">
        <v>44865</v>
      </c>
      <c r="I4304" s="20">
        <v>0</v>
      </c>
      <c r="J4304" s="47">
        <f>Table_Query_from_Mac10[[#This Row],[unit_price]]-(Table_Query_from_Mac10[[#This Row],[unit_price]]*(Table_Query_from_Mac10[[#This Row],[discount_pct]]/100))</f>
        <v>7.61</v>
      </c>
      <c r="K4304" s="47">
        <f>Table_Query_from_Mac10[[#This Row],[unit_cost]]</f>
        <v>3.89</v>
      </c>
      <c r="L4304" s="47">
        <f>Table_Query_from_Mac10[[#This Row],[Live-cost]]*(1+Table_Query_from_Mac10[[#This Row],[CogsIncreasebyTYPE]])</f>
        <v>3.89</v>
      </c>
      <c r="M4304" s="47">
        <f>Table_Query_from_Mac10[[#This Row],[Live-cost]]*Table_Query_from_Mac10[[#This Row],[qty_to_ship]]</f>
        <v>35.01</v>
      </c>
      <c r="N4304" s="47">
        <f>IF(Table_Query_from_Mac10[[#This Row],[item_no]]="KDA",-Table_Query_from_Mac10[[#This Row],[unit_price]],Table_Query_from_Mac10[[#This Row],[Net Unit]]*Table_Query_from_Mac10[[#This Row],[qty_to_ship]])</f>
        <v>68.490000000000009</v>
      </c>
      <c r="O4304" s="47">
        <f>SUMIFS(Summary!C:C,Summary!H:H,Table_Query_from_Mac10[[#This Row],[Juiceoc]])</f>
        <v>0</v>
      </c>
      <c r="P4304" s="47">
        <f>SUMIFS(Summary!D:D,Summary!H:H,Table_Query_from_Mac10[[#This Row],[Juiceoc]])</f>
        <v>0</v>
      </c>
      <c r="Q4304" s="47">
        <f>SUMIFS(Summary!E:E,Summary!H:H,Table_Query_from_Mac10[[#This Row],[Juiceoc]])</f>
        <v>0</v>
      </c>
      <c r="R4304" s="47">
        <f>Table_Query_from_Mac10[[#This Row],[Net Unit]]*(1+Table_Query_from_Mac10[[#This Row],[PriceIncreasebyType]])</f>
        <v>7.61</v>
      </c>
      <c r="S4304" s="47">
        <f>Table_Query_from_Mac10[[#This Row],[UnitPriceFuture]]*Table_Query_from_Mac10[[#This Row],[qtytoShipFuture]]</f>
        <v>68.490000000000009</v>
      </c>
      <c r="T4304" s="47">
        <f>ROUND(Table_Query_from_Mac10[[#This Row],[qty_to_ship]]*(1+Table_Query_from_Mac10[[#This Row],[VolumeIncreasebyType]]),0)</f>
        <v>9</v>
      </c>
      <c r="U4304" s="47">
        <f>Table_Query_from_Mac10[[#This Row],[qtytoShipFuture]]*Table_Query_from_Mac10[[#This Row],[Future-cost]]</f>
        <v>35.01</v>
      </c>
      <c r="V4304" s="47">
        <f>Table_Query_from_Mac10[[#This Row],[qtytoShipFuture]]-Table_Query_from_Mac10[[#This Row],[qty_to_ship]]</f>
        <v>0</v>
      </c>
      <c r="W4304" s="47">
        <f>Table_Query_from_Mac10[[#This Row],[UnitPriceFuture]]</f>
        <v>7.61</v>
      </c>
      <c r="X4304" s="47">
        <f>Table_Query_from_Mac10[[#This Row],[Unit Increase]]*Table_Query_from_Mac10[[#This Row],[UnitPriceFuture]]</f>
        <v>0</v>
      </c>
      <c r="Y4304" s="47">
        <f>Table_Query_from_Mac10[[#This Row],[Unit Increase]]*Table_Query_from_Mac10[[#This Row],[Future-cost]]</f>
        <v>0</v>
      </c>
      <c r="Z4304" s="47">
        <f>-(Table_Query_from_Mac10[[#This Row],[Incremental Sales]]+((Table_Query_from_Mac10[[#This Row],[Incremental Sales]]*-(SUM(Summary!$S$8:$S$9)))))*Summary!$S$18</f>
        <v>0</v>
      </c>
      <c r="AA4304" s="47">
        <f>IFERROR(Table_Query_from_Mac10[[#This Row],[Incremental Cost]]/Table_Query_from_Mac10[[#This Row],[Incremental Sales]],0)</f>
        <v>0</v>
      </c>
      <c r="AB4304" s="47">
        <f>IFERROR(Table_Query_from_Mac10[[#This Row],[TotalCostFuture]]/Table_Query_from_Mac10[[#This Row],[totalsalesFuture]],0)</f>
        <v>0.51116951379763464</v>
      </c>
      <c r="AN4304" s="30">
        <v>36</v>
      </c>
      <c r="AO4304">
        <f t="shared" si="134"/>
        <v>9</v>
      </c>
      <c r="AQ4304" s="30">
        <v>21.75</v>
      </c>
      <c r="AR4304">
        <f t="shared" si="135"/>
        <v>7.61</v>
      </c>
    </row>
    <row r="4305" spans="1:44" x14ac:dyDescent="0.25">
      <c r="A4305">
        <v>90437</v>
      </c>
      <c r="B4305">
        <v>7</v>
      </c>
      <c r="C4305" t="s">
        <v>55</v>
      </c>
      <c r="D4305" t="s">
        <v>81</v>
      </c>
      <c r="E4305">
        <v>4</v>
      </c>
      <c r="F4305">
        <v>13.3</v>
      </c>
      <c r="G4305">
        <v>30.16</v>
      </c>
      <c r="H4305" s="1">
        <v>44865</v>
      </c>
      <c r="I4305" s="20">
        <v>0</v>
      </c>
      <c r="J4305" s="47">
        <f>Table_Query_from_Mac10[[#This Row],[unit_price]]-(Table_Query_from_Mac10[[#This Row],[unit_price]]*(Table_Query_from_Mac10[[#This Row],[discount_pct]]/100))</f>
        <v>30.16</v>
      </c>
      <c r="K4305" s="47">
        <f>Table_Query_from_Mac10[[#This Row],[unit_cost]]</f>
        <v>13.3</v>
      </c>
      <c r="L4305" s="47">
        <f>Table_Query_from_Mac10[[#This Row],[Live-cost]]*(1+Table_Query_from_Mac10[[#This Row],[CogsIncreasebyTYPE]])</f>
        <v>13.3</v>
      </c>
      <c r="M4305" s="47">
        <f>Table_Query_from_Mac10[[#This Row],[Live-cost]]*Table_Query_from_Mac10[[#This Row],[qty_to_ship]]</f>
        <v>53.2</v>
      </c>
      <c r="N4305" s="47">
        <f>IF(Table_Query_from_Mac10[[#This Row],[item_no]]="KDA",-Table_Query_from_Mac10[[#This Row],[unit_price]],Table_Query_from_Mac10[[#This Row],[Net Unit]]*Table_Query_from_Mac10[[#This Row],[qty_to_ship]])</f>
        <v>120.64</v>
      </c>
      <c r="O4305" s="47">
        <f>SUMIFS(Summary!C:C,Summary!H:H,Table_Query_from_Mac10[[#This Row],[Juiceoc]])</f>
        <v>0</v>
      </c>
      <c r="P4305" s="47">
        <f>SUMIFS(Summary!D:D,Summary!H:H,Table_Query_from_Mac10[[#This Row],[Juiceoc]])</f>
        <v>0</v>
      </c>
      <c r="Q4305" s="47">
        <f>SUMIFS(Summary!E:E,Summary!H:H,Table_Query_from_Mac10[[#This Row],[Juiceoc]])</f>
        <v>0</v>
      </c>
      <c r="R4305" s="47">
        <f>Table_Query_from_Mac10[[#This Row],[Net Unit]]*(1+Table_Query_from_Mac10[[#This Row],[PriceIncreasebyType]])</f>
        <v>30.16</v>
      </c>
      <c r="S4305" s="47">
        <f>Table_Query_from_Mac10[[#This Row],[UnitPriceFuture]]*Table_Query_from_Mac10[[#This Row],[qtytoShipFuture]]</f>
        <v>120.64</v>
      </c>
      <c r="T4305" s="47">
        <f>ROUND(Table_Query_from_Mac10[[#This Row],[qty_to_ship]]*(1+Table_Query_from_Mac10[[#This Row],[VolumeIncreasebyType]]),0)</f>
        <v>4</v>
      </c>
      <c r="U4305" s="47">
        <f>Table_Query_from_Mac10[[#This Row],[qtytoShipFuture]]*Table_Query_from_Mac10[[#This Row],[Future-cost]]</f>
        <v>53.2</v>
      </c>
      <c r="V4305" s="47">
        <f>Table_Query_from_Mac10[[#This Row],[qtytoShipFuture]]-Table_Query_from_Mac10[[#This Row],[qty_to_ship]]</f>
        <v>0</v>
      </c>
      <c r="W4305" s="47">
        <f>Table_Query_from_Mac10[[#This Row],[UnitPriceFuture]]</f>
        <v>30.16</v>
      </c>
      <c r="X4305" s="47">
        <f>Table_Query_from_Mac10[[#This Row],[Unit Increase]]*Table_Query_from_Mac10[[#This Row],[UnitPriceFuture]]</f>
        <v>0</v>
      </c>
      <c r="Y4305" s="47">
        <f>Table_Query_from_Mac10[[#This Row],[Unit Increase]]*Table_Query_from_Mac10[[#This Row],[Future-cost]]</f>
        <v>0</v>
      </c>
      <c r="Z4305" s="47">
        <f>-(Table_Query_from_Mac10[[#This Row],[Incremental Sales]]+((Table_Query_from_Mac10[[#This Row],[Incremental Sales]]*-(SUM(Summary!$S$8:$S$9)))))*Summary!$S$18</f>
        <v>0</v>
      </c>
      <c r="AA4305" s="47">
        <f>IFERROR(Table_Query_from_Mac10[[#This Row],[Incremental Cost]]/Table_Query_from_Mac10[[#This Row],[Incremental Sales]],0)</f>
        <v>0</v>
      </c>
      <c r="AB4305" s="47">
        <f>IFERROR(Table_Query_from_Mac10[[#This Row],[TotalCostFuture]]/Table_Query_from_Mac10[[#This Row],[totalsalesFuture]],0)</f>
        <v>0.44098143236074272</v>
      </c>
      <c r="AN4305" s="31">
        <v>16</v>
      </c>
      <c r="AO4305">
        <f t="shared" si="134"/>
        <v>4</v>
      </c>
      <c r="AQ4305" s="31">
        <v>86.18</v>
      </c>
      <c r="AR4305">
        <f t="shared" si="135"/>
        <v>30.16</v>
      </c>
    </row>
    <row r="4306" spans="1:44" x14ac:dyDescent="0.25">
      <c r="A4306">
        <v>90437</v>
      </c>
      <c r="B4306">
        <v>8</v>
      </c>
      <c r="C4306" t="s">
        <v>55</v>
      </c>
      <c r="D4306" t="s">
        <v>81</v>
      </c>
      <c r="E4306">
        <v>5</v>
      </c>
      <c r="F4306">
        <v>9.86</v>
      </c>
      <c r="G4306">
        <v>22.54</v>
      </c>
      <c r="H4306" s="1">
        <v>44865</v>
      </c>
      <c r="I4306" s="20">
        <v>0</v>
      </c>
      <c r="J4306" s="47">
        <f>Table_Query_from_Mac10[[#This Row],[unit_price]]-(Table_Query_from_Mac10[[#This Row],[unit_price]]*(Table_Query_from_Mac10[[#This Row],[discount_pct]]/100))</f>
        <v>22.54</v>
      </c>
      <c r="K4306" s="47">
        <f>Table_Query_from_Mac10[[#This Row],[unit_cost]]</f>
        <v>9.86</v>
      </c>
      <c r="L4306" s="47">
        <f>Table_Query_from_Mac10[[#This Row],[Live-cost]]*(1+Table_Query_from_Mac10[[#This Row],[CogsIncreasebyTYPE]])</f>
        <v>9.86</v>
      </c>
      <c r="M4306" s="47">
        <f>Table_Query_from_Mac10[[#This Row],[Live-cost]]*Table_Query_from_Mac10[[#This Row],[qty_to_ship]]</f>
        <v>49.3</v>
      </c>
      <c r="N4306" s="47">
        <f>IF(Table_Query_from_Mac10[[#This Row],[item_no]]="KDA",-Table_Query_from_Mac10[[#This Row],[unit_price]],Table_Query_from_Mac10[[#This Row],[Net Unit]]*Table_Query_from_Mac10[[#This Row],[qty_to_ship]])</f>
        <v>112.69999999999999</v>
      </c>
      <c r="O4306" s="47">
        <f>SUMIFS(Summary!C:C,Summary!H:H,Table_Query_from_Mac10[[#This Row],[Juiceoc]])</f>
        <v>0</v>
      </c>
      <c r="P4306" s="47">
        <f>SUMIFS(Summary!D:D,Summary!H:H,Table_Query_from_Mac10[[#This Row],[Juiceoc]])</f>
        <v>0</v>
      </c>
      <c r="Q4306" s="47">
        <f>SUMIFS(Summary!E:E,Summary!H:H,Table_Query_from_Mac10[[#This Row],[Juiceoc]])</f>
        <v>0</v>
      </c>
      <c r="R4306" s="47">
        <f>Table_Query_from_Mac10[[#This Row],[Net Unit]]*(1+Table_Query_from_Mac10[[#This Row],[PriceIncreasebyType]])</f>
        <v>22.54</v>
      </c>
      <c r="S4306" s="47">
        <f>Table_Query_from_Mac10[[#This Row],[UnitPriceFuture]]*Table_Query_from_Mac10[[#This Row],[qtytoShipFuture]]</f>
        <v>112.69999999999999</v>
      </c>
      <c r="T4306" s="47">
        <f>ROUND(Table_Query_from_Mac10[[#This Row],[qty_to_ship]]*(1+Table_Query_from_Mac10[[#This Row],[VolumeIncreasebyType]]),0)</f>
        <v>5</v>
      </c>
      <c r="U4306" s="47">
        <f>Table_Query_from_Mac10[[#This Row],[qtytoShipFuture]]*Table_Query_from_Mac10[[#This Row],[Future-cost]]</f>
        <v>49.3</v>
      </c>
      <c r="V4306" s="47">
        <f>Table_Query_from_Mac10[[#This Row],[qtytoShipFuture]]-Table_Query_from_Mac10[[#This Row],[qty_to_ship]]</f>
        <v>0</v>
      </c>
      <c r="W4306" s="47">
        <f>Table_Query_from_Mac10[[#This Row],[UnitPriceFuture]]</f>
        <v>22.54</v>
      </c>
      <c r="X4306" s="47">
        <f>Table_Query_from_Mac10[[#This Row],[Unit Increase]]*Table_Query_from_Mac10[[#This Row],[UnitPriceFuture]]</f>
        <v>0</v>
      </c>
      <c r="Y4306" s="47">
        <f>Table_Query_from_Mac10[[#This Row],[Unit Increase]]*Table_Query_from_Mac10[[#This Row],[Future-cost]]</f>
        <v>0</v>
      </c>
      <c r="Z4306" s="47">
        <f>-(Table_Query_from_Mac10[[#This Row],[Incremental Sales]]+((Table_Query_from_Mac10[[#This Row],[Incremental Sales]]*-(SUM(Summary!$S$8:$S$9)))))*Summary!$S$18</f>
        <v>0</v>
      </c>
      <c r="AA4306" s="47">
        <f>IFERROR(Table_Query_from_Mac10[[#This Row],[Incremental Cost]]/Table_Query_from_Mac10[[#This Row],[Incremental Sales]],0)</f>
        <v>0</v>
      </c>
      <c r="AB4306" s="47">
        <f>IFERROR(Table_Query_from_Mac10[[#This Row],[TotalCostFuture]]/Table_Query_from_Mac10[[#This Row],[totalsalesFuture]],0)</f>
        <v>0.43744454303460517</v>
      </c>
      <c r="AN4306" s="30">
        <v>18</v>
      </c>
      <c r="AO4306">
        <f t="shared" si="134"/>
        <v>5</v>
      </c>
      <c r="AQ4306" s="30">
        <v>64.400000000000006</v>
      </c>
      <c r="AR4306">
        <f t="shared" si="135"/>
        <v>22.54</v>
      </c>
    </row>
    <row r="4307" spans="1:44" x14ac:dyDescent="0.25">
      <c r="A4307">
        <v>90437</v>
      </c>
      <c r="B4307">
        <v>9</v>
      </c>
      <c r="C4307" t="s">
        <v>55</v>
      </c>
      <c r="D4307" t="s">
        <v>81</v>
      </c>
      <c r="E4307">
        <v>18</v>
      </c>
      <c r="F4307">
        <v>8.5</v>
      </c>
      <c r="G4307">
        <v>18.62</v>
      </c>
      <c r="H4307" s="1">
        <v>44865</v>
      </c>
      <c r="I4307" s="20">
        <v>0</v>
      </c>
      <c r="J4307" s="47">
        <f>Table_Query_from_Mac10[[#This Row],[unit_price]]-(Table_Query_from_Mac10[[#This Row],[unit_price]]*(Table_Query_from_Mac10[[#This Row],[discount_pct]]/100))</f>
        <v>18.62</v>
      </c>
      <c r="K4307" s="47">
        <f>Table_Query_from_Mac10[[#This Row],[unit_cost]]</f>
        <v>8.5</v>
      </c>
      <c r="L4307" s="47">
        <f>Table_Query_from_Mac10[[#This Row],[Live-cost]]*(1+Table_Query_from_Mac10[[#This Row],[CogsIncreasebyTYPE]])</f>
        <v>8.5</v>
      </c>
      <c r="M4307" s="47">
        <f>Table_Query_from_Mac10[[#This Row],[Live-cost]]*Table_Query_from_Mac10[[#This Row],[qty_to_ship]]</f>
        <v>153</v>
      </c>
      <c r="N4307" s="47">
        <f>IF(Table_Query_from_Mac10[[#This Row],[item_no]]="KDA",-Table_Query_from_Mac10[[#This Row],[unit_price]],Table_Query_from_Mac10[[#This Row],[Net Unit]]*Table_Query_from_Mac10[[#This Row],[qty_to_ship]])</f>
        <v>335.16</v>
      </c>
      <c r="O4307" s="47">
        <f>SUMIFS(Summary!C:C,Summary!H:H,Table_Query_from_Mac10[[#This Row],[Juiceoc]])</f>
        <v>0</v>
      </c>
      <c r="P4307" s="47">
        <f>SUMIFS(Summary!D:D,Summary!H:H,Table_Query_from_Mac10[[#This Row],[Juiceoc]])</f>
        <v>0</v>
      </c>
      <c r="Q4307" s="47">
        <f>SUMIFS(Summary!E:E,Summary!H:H,Table_Query_from_Mac10[[#This Row],[Juiceoc]])</f>
        <v>0</v>
      </c>
      <c r="R4307" s="47">
        <f>Table_Query_from_Mac10[[#This Row],[Net Unit]]*(1+Table_Query_from_Mac10[[#This Row],[PriceIncreasebyType]])</f>
        <v>18.62</v>
      </c>
      <c r="S4307" s="47">
        <f>Table_Query_from_Mac10[[#This Row],[UnitPriceFuture]]*Table_Query_from_Mac10[[#This Row],[qtytoShipFuture]]</f>
        <v>335.16</v>
      </c>
      <c r="T4307" s="47">
        <f>ROUND(Table_Query_from_Mac10[[#This Row],[qty_to_ship]]*(1+Table_Query_from_Mac10[[#This Row],[VolumeIncreasebyType]]),0)</f>
        <v>18</v>
      </c>
      <c r="U4307" s="47">
        <f>Table_Query_from_Mac10[[#This Row],[qtytoShipFuture]]*Table_Query_from_Mac10[[#This Row],[Future-cost]]</f>
        <v>153</v>
      </c>
      <c r="V4307" s="47">
        <f>Table_Query_from_Mac10[[#This Row],[qtytoShipFuture]]-Table_Query_from_Mac10[[#This Row],[qty_to_ship]]</f>
        <v>0</v>
      </c>
      <c r="W4307" s="47">
        <f>Table_Query_from_Mac10[[#This Row],[UnitPriceFuture]]</f>
        <v>18.62</v>
      </c>
      <c r="X4307" s="47">
        <f>Table_Query_from_Mac10[[#This Row],[Unit Increase]]*Table_Query_from_Mac10[[#This Row],[UnitPriceFuture]]</f>
        <v>0</v>
      </c>
      <c r="Y4307" s="47">
        <f>Table_Query_from_Mac10[[#This Row],[Unit Increase]]*Table_Query_from_Mac10[[#This Row],[Future-cost]]</f>
        <v>0</v>
      </c>
      <c r="Z4307" s="47">
        <f>-(Table_Query_from_Mac10[[#This Row],[Incremental Sales]]+((Table_Query_from_Mac10[[#This Row],[Incremental Sales]]*-(SUM(Summary!$S$8:$S$9)))))*Summary!$S$18</f>
        <v>0</v>
      </c>
      <c r="AA4307" s="47">
        <f>IFERROR(Table_Query_from_Mac10[[#This Row],[Incremental Cost]]/Table_Query_from_Mac10[[#This Row],[Incremental Sales]],0)</f>
        <v>0</v>
      </c>
      <c r="AB4307" s="47">
        <f>IFERROR(Table_Query_from_Mac10[[#This Row],[TotalCostFuture]]/Table_Query_from_Mac10[[#This Row],[totalsalesFuture]],0)</f>
        <v>0.45649838882921584</v>
      </c>
      <c r="AN4307" s="31">
        <v>72</v>
      </c>
      <c r="AO4307">
        <f t="shared" si="134"/>
        <v>18</v>
      </c>
      <c r="AQ4307" s="31">
        <v>53.2</v>
      </c>
      <c r="AR4307">
        <f t="shared" si="135"/>
        <v>18.62</v>
      </c>
    </row>
    <row r="4308" spans="1:44" x14ac:dyDescent="0.25">
      <c r="A4308">
        <v>90437</v>
      </c>
      <c r="B4308">
        <v>10</v>
      </c>
      <c r="C4308" t="s">
        <v>55</v>
      </c>
      <c r="D4308" t="s">
        <v>81</v>
      </c>
      <c r="E4308">
        <v>36</v>
      </c>
      <c r="F4308">
        <v>7.17</v>
      </c>
      <c r="G4308">
        <v>14.97</v>
      </c>
      <c r="H4308" s="1">
        <v>44865</v>
      </c>
      <c r="I4308" s="20">
        <v>0</v>
      </c>
      <c r="J4308" s="47">
        <f>Table_Query_from_Mac10[[#This Row],[unit_price]]-(Table_Query_from_Mac10[[#This Row],[unit_price]]*(Table_Query_from_Mac10[[#This Row],[discount_pct]]/100))</f>
        <v>14.97</v>
      </c>
      <c r="K4308" s="47">
        <f>Table_Query_from_Mac10[[#This Row],[unit_cost]]</f>
        <v>7.17</v>
      </c>
      <c r="L4308" s="47">
        <f>Table_Query_from_Mac10[[#This Row],[Live-cost]]*(1+Table_Query_from_Mac10[[#This Row],[CogsIncreasebyTYPE]])</f>
        <v>7.17</v>
      </c>
      <c r="M4308" s="47">
        <f>Table_Query_from_Mac10[[#This Row],[Live-cost]]*Table_Query_from_Mac10[[#This Row],[qty_to_ship]]</f>
        <v>258.12</v>
      </c>
      <c r="N4308" s="47">
        <f>IF(Table_Query_from_Mac10[[#This Row],[item_no]]="KDA",-Table_Query_from_Mac10[[#This Row],[unit_price]],Table_Query_from_Mac10[[#This Row],[Net Unit]]*Table_Query_from_Mac10[[#This Row],[qty_to_ship]])</f>
        <v>538.92000000000007</v>
      </c>
      <c r="O4308" s="47">
        <f>SUMIFS(Summary!C:C,Summary!H:H,Table_Query_from_Mac10[[#This Row],[Juiceoc]])</f>
        <v>0</v>
      </c>
      <c r="P4308" s="47">
        <f>SUMIFS(Summary!D:D,Summary!H:H,Table_Query_from_Mac10[[#This Row],[Juiceoc]])</f>
        <v>0</v>
      </c>
      <c r="Q4308" s="47">
        <f>SUMIFS(Summary!E:E,Summary!H:H,Table_Query_from_Mac10[[#This Row],[Juiceoc]])</f>
        <v>0</v>
      </c>
      <c r="R4308" s="47">
        <f>Table_Query_from_Mac10[[#This Row],[Net Unit]]*(1+Table_Query_from_Mac10[[#This Row],[PriceIncreasebyType]])</f>
        <v>14.97</v>
      </c>
      <c r="S4308" s="47">
        <f>Table_Query_from_Mac10[[#This Row],[UnitPriceFuture]]*Table_Query_from_Mac10[[#This Row],[qtytoShipFuture]]</f>
        <v>538.92000000000007</v>
      </c>
      <c r="T4308" s="47">
        <f>ROUND(Table_Query_from_Mac10[[#This Row],[qty_to_ship]]*(1+Table_Query_from_Mac10[[#This Row],[VolumeIncreasebyType]]),0)</f>
        <v>36</v>
      </c>
      <c r="U4308" s="47">
        <f>Table_Query_from_Mac10[[#This Row],[qtytoShipFuture]]*Table_Query_from_Mac10[[#This Row],[Future-cost]]</f>
        <v>258.12</v>
      </c>
      <c r="V4308" s="47">
        <f>Table_Query_from_Mac10[[#This Row],[qtytoShipFuture]]-Table_Query_from_Mac10[[#This Row],[qty_to_ship]]</f>
        <v>0</v>
      </c>
      <c r="W4308" s="47">
        <f>Table_Query_from_Mac10[[#This Row],[UnitPriceFuture]]</f>
        <v>14.97</v>
      </c>
      <c r="X4308" s="47">
        <f>Table_Query_from_Mac10[[#This Row],[Unit Increase]]*Table_Query_from_Mac10[[#This Row],[UnitPriceFuture]]</f>
        <v>0</v>
      </c>
      <c r="Y4308" s="47">
        <f>Table_Query_from_Mac10[[#This Row],[Unit Increase]]*Table_Query_from_Mac10[[#This Row],[Future-cost]]</f>
        <v>0</v>
      </c>
      <c r="Z4308" s="47">
        <f>-(Table_Query_from_Mac10[[#This Row],[Incremental Sales]]+((Table_Query_from_Mac10[[#This Row],[Incremental Sales]]*-(SUM(Summary!$S$8:$S$9)))))*Summary!$S$18</f>
        <v>0</v>
      </c>
      <c r="AA4308" s="47">
        <f>IFERROR(Table_Query_from_Mac10[[#This Row],[Incremental Cost]]/Table_Query_from_Mac10[[#This Row],[Incremental Sales]],0)</f>
        <v>0</v>
      </c>
      <c r="AB4308" s="47">
        <f>IFERROR(Table_Query_from_Mac10[[#This Row],[TotalCostFuture]]/Table_Query_from_Mac10[[#This Row],[totalsalesFuture]],0)</f>
        <v>0.47895791583166325</v>
      </c>
      <c r="AN4308" s="30">
        <v>144</v>
      </c>
      <c r="AO4308">
        <f t="shared" si="134"/>
        <v>36</v>
      </c>
      <c r="AQ4308" s="30">
        <v>42.78</v>
      </c>
      <c r="AR4308">
        <f t="shared" si="135"/>
        <v>14.97</v>
      </c>
    </row>
    <row r="4309" spans="1:44" x14ac:dyDescent="0.25">
      <c r="A4309">
        <v>90437</v>
      </c>
      <c r="B4309">
        <v>11</v>
      </c>
      <c r="C4309" t="s">
        <v>55</v>
      </c>
      <c r="D4309" t="s">
        <v>81</v>
      </c>
      <c r="E4309">
        <v>7</v>
      </c>
      <c r="F4309">
        <v>4.9400000000000004</v>
      </c>
      <c r="G4309">
        <v>11.38</v>
      </c>
      <c r="H4309" s="1">
        <v>44865</v>
      </c>
      <c r="I4309" s="20">
        <v>0</v>
      </c>
      <c r="J4309" s="47">
        <f>Table_Query_from_Mac10[[#This Row],[unit_price]]-(Table_Query_from_Mac10[[#This Row],[unit_price]]*(Table_Query_from_Mac10[[#This Row],[discount_pct]]/100))</f>
        <v>11.38</v>
      </c>
      <c r="K4309" s="47">
        <f>Table_Query_from_Mac10[[#This Row],[unit_cost]]</f>
        <v>4.9400000000000004</v>
      </c>
      <c r="L4309" s="47">
        <f>Table_Query_from_Mac10[[#This Row],[Live-cost]]*(1+Table_Query_from_Mac10[[#This Row],[CogsIncreasebyTYPE]])</f>
        <v>4.9400000000000004</v>
      </c>
      <c r="M4309" s="47">
        <f>Table_Query_from_Mac10[[#This Row],[Live-cost]]*Table_Query_from_Mac10[[#This Row],[qty_to_ship]]</f>
        <v>34.580000000000005</v>
      </c>
      <c r="N4309" s="47">
        <f>IF(Table_Query_from_Mac10[[#This Row],[item_no]]="KDA",-Table_Query_from_Mac10[[#This Row],[unit_price]],Table_Query_from_Mac10[[#This Row],[Net Unit]]*Table_Query_from_Mac10[[#This Row],[qty_to_ship]])</f>
        <v>79.660000000000011</v>
      </c>
      <c r="O4309" s="47">
        <f>SUMIFS(Summary!C:C,Summary!H:H,Table_Query_from_Mac10[[#This Row],[Juiceoc]])</f>
        <v>0</v>
      </c>
      <c r="P4309" s="47">
        <f>SUMIFS(Summary!D:D,Summary!H:H,Table_Query_from_Mac10[[#This Row],[Juiceoc]])</f>
        <v>0</v>
      </c>
      <c r="Q4309" s="47">
        <f>SUMIFS(Summary!E:E,Summary!H:H,Table_Query_from_Mac10[[#This Row],[Juiceoc]])</f>
        <v>0</v>
      </c>
      <c r="R4309" s="47">
        <f>Table_Query_from_Mac10[[#This Row],[Net Unit]]*(1+Table_Query_from_Mac10[[#This Row],[PriceIncreasebyType]])</f>
        <v>11.38</v>
      </c>
      <c r="S4309" s="47">
        <f>Table_Query_from_Mac10[[#This Row],[UnitPriceFuture]]*Table_Query_from_Mac10[[#This Row],[qtytoShipFuture]]</f>
        <v>79.660000000000011</v>
      </c>
      <c r="T4309" s="47">
        <f>ROUND(Table_Query_from_Mac10[[#This Row],[qty_to_ship]]*(1+Table_Query_from_Mac10[[#This Row],[VolumeIncreasebyType]]),0)</f>
        <v>7</v>
      </c>
      <c r="U4309" s="47">
        <f>Table_Query_from_Mac10[[#This Row],[qtytoShipFuture]]*Table_Query_from_Mac10[[#This Row],[Future-cost]]</f>
        <v>34.580000000000005</v>
      </c>
      <c r="V4309" s="47">
        <f>Table_Query_from_Mac10[[#This Row],[qtytoShipFuture]]-Table_Query_from_Mac10[[#This Row],[qty_to_ship]]</f>
        <v>0</v>
      </c>
      <c r="W4309" s="47">
        <f>Table_Query_from_Mac10[[#This Row],[UnitPriceFuture]]</f>
        <v>11.38</v>
      </c>
      <c r="X4309" s="47">
        <f>Table_Query_from_Mac10[[#This Row],[Unit Increase]]*Table_Query_from_Mac10[[#This Row],[UnitPriceFuture]]</f>
        <v>0</v>
      </c>
      <c r="Y4309" s="47">
        <f>Table_Query_from_Mac10[[#This Row],[Unit Increase]]*Table_Query_from_Mac10[[#This Row],[Future-cost]]</f>
        <v>0</v>
      </c>
      <c r="Z4309" s="47">
        <f>-(Table_Query_from_Mac10[[#This Row],[Incremental Sales]]+((Table_Query_from_Mac10[[#This Row],[Incremental Sales]]*-(SUM(Summary!$S$8:$S$9)))))*Summary!$S$18</f>
        <v>0</v>
      </c>
      <c r="AA4309" s="47">
        <f>IFERROR(Table_Query_from_Mac10[[#This Row],[Incremental Cost]]/Table_Query_from_Mac10[[#This Row],[Incremental Sales]],0)</f>
        <v>0</v>
      </c>
      <c r="AB4309" s="47">
        <f>IFERROR(Table_Query_from_Mac10[[#This Row],[TotalCostFuture]]/Table_Query_from_Mac10[[#This Row],[totalsalesFuture]],0)</f>
        <v>0.4340949033391916</v>
      </c>
      <c r="AN4309" s="31">
        <v>25</v>
      </c>
      <c r="AO4309">
        <f t="shared" si="134"/>
        <v>7</v>
      </c>
      <c r="AQ4309" s="31">
        <v>32.520000000000003</v>
      </c>
      <c r="AR4309">
        <f t="shared" si="135"/>
        <v>11.38</v>
      </c>
    </row>
    <row r="4310" spans="1:44" x14ac:dyDescent="0.25">
      <c r="A4310">
        <v>90437</v>
      </c>
      <c r="B4310">
        <v>12</v>
      </c>
      <c r="C4310" t="s">
        <v>55</v>
      </c>
      <c r="D4310" t="s">
        <v>81</v>
      </c>
      <c r="E4310">
        <v>2</v>
      </c>
      <c r="F4310">
        <v>15.13</v>
      </c>
      <c r="G4310">
        <v>39.25</v>
      </c>
      <c r="H4310" s="1">
        <v>44865</v>
      </c>
      <c r="I4310" s="20">
        <v>0</v>
      </c>
      <c r="J4310" s="47">
        <f>Table_Query_from_Mac10[[#This Row],[unit_price]]-(Table_Query_from_Mac10[[#This Row],[unit_price]]*(Table_Query_from_Mac10[[#This Row],[discount_pct]]/100))</f>
        <v>39.25</v>
      </c>
      <c r="K4310" s="47">
        <f>Table_Query_from_Mac10[[#This Row],[unit_cost]]</f>
        <v>15.13</v>
      </c>
      <c r="L4310" s="47">
        <f>Table_Query_from_Mac10[[#This Row],[Live-cost]]*(1+Table_Query_from_Mac10[[#This Row],[CogsIncreasebyTYPE]])</f>
        <v>15.13</v>
      </c>
      <c r="M4310" s="47">
        <f>Table_Query_from_Mac10[[#This Row],[Live-cost]]*Table_Query_from_Mac10[[#This Row],[qty_to_ship]]</f>
        <v>30.26</v>
      </c>
      <c r="N4310" s="47">
        <f>IF(Table_Query_from_Mac10[[#This Row],[item_no]]="KDA",-Table_Query_from_Mac10[[#This Row],[unit_price]],Table_Query_from_Mac10[[#This Row],[Net Unit]]*Table_Query_from_Mac10[[#This Row],[qty_to_ship]])</f>
        <v>78.5</v>
      </c>
      <c r="O4310" s="47">
        <f>SUMIFS(Summary!C:C,Summary!H:H,Table_Query_from_Mac10[[#This Row],[Juiceoc]])</f>
        <v>0</v>
      </c>
      <c r="P4310" s="47">
        <f>SUMIFS(Summary!D:D,Summary!H:H,Table_Query_from_Mac10[[#This Row],[Juiceoc]])</f>
        <v>0</v>
      </c>
      <c r="Q4310" s="47">
        <f>SUMIFS(Summary!E:E,Summary!H:H,Table_Query_from_Mac10[[#This Row],[Juiceoc]])</f>
        <v>0</v>
      </c>
      <c r="R4310" s="47">
        <f>Table_Query_from_Mac10[[#This Row],[Net Unit]]*(1+Table_Query_from_Mac10[[#This Row],[PriceIncreasebyType]])</f>
        <v>39.25</v>
      </c>
      <c r="S4310" s="47">
        <f>Table_Query_from_Mac10[[#This Row],[UnitPriceFuture]]*Table_Query_from_Mac10[[#This Row],[qtytoShipFuture]]</f>
        <v>78.5</v>
      </c>
      <c r="T4310" s="47">
        <f>ROUND(Table_Query_from_Mac10[[#This Row],[qty_to_ship]]*(1+Table_Query_from_Mac10[[#This Row],[VolumeIncreasebyType]]),0)</f>
        <v>2</v>
      </c>
      <c r="U4310" s="47">
        <f>Table_Query_from_Mac10[[#This Row],[qtytoShipFuture]]*Table_Query_from_Mac10[[#This Row],[Future-cost]]</f>
        <v>30.26</v>
      </c>
      <c r="V4310" s="47">
        <f>Table_Query_from_Mac10[[#This Row],[qtytoShipFuture]]-Table_Query_from_Mac10[[#This Row],[qty_to_ship]]</f>
        <v>0</v>
      </c>
      <c r="W4310" s="47">
        <f>Table_Query_from_Mac10[[#This Row],[UnitPriceFuture]]</f>
        <v>39.25</v>
      </c>
      <c r="X4310" s="47">
        <f>Table_Query_from_Mac10[[#This Row],[Unit Increase]]*Table_Query_from_Mac10[[#This Row],[UnitPriceFuture]]</f>
        <v>0</v>
      </c>
      <c r="Y4310" s="47">
        <f>Table_Query_from_Mac10[[#This Row],[Unit Increase]]*Table_Query_from_Mac10[[#This Row],[Future-cost]]</f>
        <v>0</v>
      </c>
      <c r="Z4310" s="47">
        <f>-(Table_Query_from_Mac10[[#This Row],[Incremental Sales]]+((Table_Query_from_Mac10[[#This Row],[Incremental Sales]]*-(SUM(Summary!$S$8:$S$9)))))*Summary!$S$18</f>
        <v>0</v>
      </c>
      <c r="AA4310" s="47">
        <f>IFERROR(Table_Query_from_Mac10[[#This Row],[Incremental Cost]]/Table_Query_from_Mac10[[#This Row],[Incremental Sales]],0)</f>
        <v>0</v>
      </c>
      <c r="AB4310" s="47">
        <f>IFERROR(Table_Query_from_Mac10[[#This Row],[TotalCostFuture]]/Table_Query_from_Mac10[[#This Row],[totalsalesFuture]],0)</f>
        <v>0.38547770700636946</v>
      </c>
      <c r="AN4310" s="30">
        <v>8</v>
      </c>
      <c r="AO4310">
        <f t="shared" si="134"/>
        <v>2</v>
      </c>
      <c r="AQ4310" s="30">
        <v>112.14</v>
      </c>
      <c r="AR4310">
        <f t="shared" si="135"/>
        <v>39.25</v>
      </c>
    </row>
    <row r="4311" spans="1:44" x14ac:dyDescent="0.25">
      <c r="A4311">
        <v>90437</v>
      </c>
      <c r="B4311">
        <v>13</v>
      </c>
      <c r="C4311" t="s">
        <v>55</v>
      </c>
      <c r="D4311" t="s">
        <v>81</v>
      </c>
      <c r="E4311">
        <v>1</v>
      </c>
      <c r="F4311">
        <v>13.35</v>
      </c>
      <c r="G4311">
        <v>33.15</v>
      </c>
      <c r="H4311" s="1">
        <v>44865</v>
      </c>
      <c r="I4311" s="20">
        <v>0</v>
      </c>
      <c r="J4311" s="47">
        <f>Table_Query_from_Mac10[[#This Row],[unit_price]]-(Table_Query_from_Mac10[[#This Row],[unit_price]]*(Table_Query_from_Mac10[[#This Row],[discount_pct]]/100))</f>
        <v>33.15</v>
      </c>
      <c r="K4311" s="47">
        <f>Table_Query_from_Mac10[[#This Row],[unit_cost]]</f>
        <v>13.35</v>
      </c>
      <c r="L4311" s="47">
        <f>Table_Query_from_Mac10[[#This Row],[Live-cost]]*(1+Table_Query_from_Mac10[[#This Row],[CogsIncreasebyTYPE]])</f>
        <v>13.35</v>
      </c>
      <c r="M4311" s="47">
        <f>Table_Query_from_Mac10[[#This Row],[Live-cost]]*Table_Query_from_Mac10[[#This Row],[qty_to_ship]]</f>
        <v>13.35</v>
      </c>
      <c r="N4311" s="47">
        <f>IF(Table_Query_from_Mac10[[#This Row],[item_no]]="KDA",-Table_Query_from_Mac10[[#This Row],[unit_price]],Table_Query_from_Mac10[[#This Row],[Net Unit]]*Table_Query_from_Mac10[[#This Row],[qty_to_ship]])</f>
        <v>33.15</v>
      </c>
      <c r="O4311" s="47">
        <f>SUMIFS(Summary!C:C,Summary!H:H,Table_Query_from_Mac10[[#This Row],[Juiceoc]])</f>
        <v>0</v>
      </c>
      <c r="P4311" s="47">
        <f>SUMIFS(Summary!D:D,Summary!H:H,Table_Query_from_Mac10[[#This Row],[Juiceoc]])</f>
        <v>0</v>
      </c>
      <c r="Q4311" s="47">
        <f>SUMIFS(Summary!E:E,Summary!H:H,Table_Query_from_Mac10[[#This Row],[Juiceoc]])</f>
        <v>0</v>
      </c>
      <c r="R4311" s="47">
        <f>Table_Query_from_Mac10[[#This Row],[Net Unit]]*(1+Table_Query_from_Mac10[[#This Row],[PriceIncreasebyType]])</f>
        <v>33.15</v>
      </c>
      <c r="S4311" s="47">
        <f>Table_Query_from_Mac10[[#This Row],[UnitPriceFuture]]*Table_Query_from_Mac10[[#This Row],[qtytoShipFuture]]</f>
        <v>33.15</v>
      </c>
      <c r="T4311" s="47">
        <f>ROUND(Table_Query_from_Mac10[[#This Row],[qty_to_ship]]*(1+Table_Query_from_Mac10[[#This Row],[VolumeIncreasebyType]]),0)</f>
        <v>1</v>
      </c>
      <c r="U4311" s="47">
        <f>Table_Query_from_Mac10[[#This Row],[qtytoShipFuture]]*Table_Query_from_Mac10[[#This Row],[Future-cost]]</f>
        <v>13.35</v>
      </c>
      <c r="V4311" s="47">
        <f>Table_Query_from_Mac10[[#This Row],[qtytoShipFuture]]-Table_Query_from_Mac10[[#This Row],[qty_to_ship]]</f>
        <v>0</v>
      </c>
      <c r="W4311" s="47">
        <f>Table_Query_from_Mac10[[#This Row],[UnitPriceFuture]]</f>
        <v>33.15</v>
      </c>
      <c r="X4311" s="47">
        <f>Table_Query_from_Mac10[[#This Row],[Unit Increase]]*Table_Query_from_Mac10[[#This Row],[UnitPriceFuture]]</f>
        <v>0</v>
      </c>
      <c r="Y4311" s="47">
        <f>Table_Query_from_Mac10[[#This Row],[Unit Increase]]*Table_Query_from_Mac10[[#This Row],[Future-cost]]</f>
        <v>0</v>
      </c>
      <c r="Z4311" s="47">
        <f>-(Table_Query_from_Mac10[[#This Row],[Incremental Sales]]+((Table_Query_from_Mac10[[#This Row],[Incremental Sales]]*-(SUM(Summary!$S$8:$S$9)))))*Summary!$S$18</f>
        <v>0</v>
      </c>
      <c r="AA4311" s="47">
        <f>IFERROR(Table_Query_from_Mac10[[#This Row],[Incremental Cost]]/Table_Query_from_Mac10[[#This Row],[Incremental Sales]],0)</f>
        <v>0</v>
      </c>
      <c r="AB4311" s="47">
        <f>IFERROR(Table_Query_from_Mac10[[#This Row],[TotalCostFuture]]/Table_Query_from_Mac10[[#This Row],[totalsalesFuture]],0)</f>
        <v>0.40271493212669685</v>
      </c>
      <c r="AN4311" s="31">
        <v>4</v>
      </c>
      <c r="AO4311">
        <f t="shared" si="134"/>
        <v>1</v>
      </c>
      <c r="AQ4311" s="31">
        <v>94.7</v>
      </c>
      <c r="AR4311">
        <f t="shared" si="135"/>
        <v>33.15</v>
      </c>
    </row>
    <row r="4312" spans="1:44" x14ac:dyDescent="0.25">
      <c r="A4312">
        <v>90437</v>
      </c>
      <c r="B4312">
        <v>14</v>
      </c>
      <c r="C4312" t="s">
        <v>55</v>
      </c>
      <c r="D4312" t="s">
        <v>81</v>
      </c>
      <c r="E4312">
        <v>2</v>
      </c>
      <c r="F4312">
        <v>11.51</v>
      </c>
      <c r="G4312">
        <v>27.78</v>
      </c>
      <c r="H4312" s="1">
        <v>44865</v>
      </c>
      <c r="I4312" s="20">
        <v>0</v>
      </c>
      <c r="J4312" s="47">
        <f>Table_Query_from_Mac10[[#This Row],[unit_price]]-(Table_Query_from_Mac10[[#This Row],[unit_price]]*(Table_Query_from_Mac10[[#This Row],[discount_pct]]/100))</f>
        <v>27.78</v>
      </c>
      <c r="K4312" s="47">
        <f>Table_Query_from_Mac10[[#This Row],[unit_cost]]</f>
        <v>11.51</v>
      </c>
      <c r="L4312" s="47">
        <f>Table_Query_from_Mac10[[#This Row],[Live-cost]]*(1+Table_Query_from_Mac10[[#This Row],[CogsIncreasebyTYPE]])</f>
        <v>11.51</v>
      </c>
      <c r="M4312" s="47">
        <f>Table_Query_from_Mac10[[#This Row],[Live-cost]]*Table_Query_from_Mac10[[#This Row],[qty_to_ship]]</f>
        <v>23.02</v>
      </c>
      <c r="N4312" s="47">
        <f>IF(Table_Query_from_Mac10[[#This Row],[item_no]]="KDA",-Table_Query_from_Mac10[[#This Row],[unit_price]],Table_Query_from_Mac10[[#This Row],[Net Unit]]*Table_Query_from_Mac10[[#This Row],[qty_to_ship]])</f>
        <v>55.56</v>
      </c>
      <c r="O4312" s="47">
        <f>SUMIFS(Summary!C:C,Summary!H:H,Table_Query_from_Mac10[[#This Row],[Juiceoc]])</f>
        <v>0</v>
      </c>
      <c r="P4312" s="47">
        <f>SUMIFS(Summary!D:D,Summary!H:H,Table_Query_from_Mac10[[#This Row],[Juiceoc]])</f>
        <v>0</v>
      </c>
      <c r="Q4312" s="47">
        <f>SUMIFS(Summary!E:E,Summary!H:H,Table_Query_from_Mac10[[#This Row],[Juiceoc]])</f>
        <v>0</v>
      </c>
      <c r="R4312" s="47">
        <f>Table_Query_from_Mac10[[#This Row],[Net Unit]]*(1+Table_Query_from_Mac10[[#This Row],[PriceIncreasebyType]])</f>
        <v>27.78</v>
      </c>
      <c r="S4312" s="47">
        <f>Table_Query_from_Mac10[[#This Row],[UnitPriceFuture]]*Table_Query_from_Mac10[[#This Row],[qtytoShipFuture]]</f>
        <v>55.56</v>
      </c>
      <c r="T4312" s="47">
        <f>ROUND(Table_Query_from_Mac10[[#This Row],[qty_to_ship]]*(1+Table_Query_from_Mac10[[#This Row],[VolumeIncreasebyType]]),0)</f>
        <v>2</v>
      </c>
      <c r="U4312" s="47">
        <f>Table_Query_from_Mac10[[#This Row],[qtytoShipFuture]]*Table_Query_from_Mac10[[#This Row],[Future-cost]]</f>
        <v>23.02</v>
      </c>
      <c r="V4312" s="47">
        <f>Table_Query_from_Mac10[[#This Row],[qtytoShipFuture]]-Table_Query_from_Mac10[[#This Row],[qty_to_ship]]</f>
        <v>0</v>
      </c>
      <c r="W4312" s="47">
        <f>Table_Query_from_Mac10[[#This Row],[UnitPriceFuture]]</f>
        <v>27.78</v>
      </c>
      <c r="X4312" s="47">
        <f>Table_Query_from_Mac10[[#This Row],[Unit Increase]]*Table_Query_from_Mac10[[#This Row],[UnitPriceFuture]]</f>
        <v>0</v>
      </c>
      <c r="Y4312" s="47">
        <f>Table_Query_from_Mac10[[#This Row],[Unit Increase]]*Table_Query_from_Mac10[[#This Row],[Future-cost]]</f>
        <v>0</v>
      </c>
      <c r="Z4312" s="47">
        <f>-(Table_Query_from_Mac10[[#This Row],[Incremental Sales]]+((Table_Query_from_Mac10[[#This Row],[Incremental Sales]]*-(SUM(Summary!$S$8:$S$9)))))*Summary!$S$18</f>
        <v>0</v>
      </c>
      <c r="AA4312" s="47">
        <f>IFERROR(Table_Query_from_Mac10[[#This Row],[Incremental Cost]]/Table_Query_from_Mac10[[#This Row],[Incremental Sales]],0)</f>
        <v>0</v>
      </c>
      <c r="AB4312" s="47">
        <f>IFERROR(Table_Query_from_Mac10[[#This Row],[TotalCostFuture]]/Table_Query_from_Mac10[[#This Row],[totalsalesFuture]],0)</f>
        <v>0.41432685385169182</v>
      </c>
      <c r="AN4312" s="30">
        <v>6</v>
      </c>
      <c r="AO4312">
        <f t="shared" si="134"/>
        <v>2</v>
      </c>
      <c r="AQ4312" s="30">
        <v>79.38</v>
      </c>
      <c r="AR4312">
        <f t="shared" si="135"/>
        <v>27.78</v>
      </c>
    </row>
    <row r="4313" spans="1:44" x14ac:dyDescent="0.25">
      <c r="A4313">
        <v>90437</v>
      </c>
      <c r="B4313">
        <v>15</v>
      </c>
      <c r="C4313" t="s">
        <v>55</v>
      </c>
      <c r="D4313" t="s">
        <v>81</v>
      </c>
      <c r="E4313">
        <v>5</v>
      </c>
      <c r="F4313">
        <v>10.09</v>
      </c>
      <c r="G4313">
        <v>23.4</v>
      </c>
      <c r="H4313" s="1">
        <v>44865</v>
      </c>
      <c r="I4313" s="20">
        <v>0</v>
      </c>
      <c r="J4313" s="47">
        <f>Table_Query_from_Mac10[[#This Row],[unit_price]]-(Table_Query_from_Mac10[[#This Row],[unit_price]]*(Table_Query_from_Mac10[[#This Row],[discount_pct]]/100))</f>
        <v>23.4</v>
      </c>
      <c r="K4313" s="47">
        <f>Table_Query_from_Mac10[[#This Row],[unit_cost]]</f>
        <v>10.09</v>
      </c>
      <c r="L4313" s="47">
        <f>Table_Query_from_Mac10[[#This Row],[Live-cost]]*(1+Table_Query_from_Mac10[[#This Row],[CogsIncreasebyTYPE]])</f>
        <v>10.09</v>
      </c>
      <c r="M4313" s="47">
        <f>Table_Query_from_Mac10[[#This Row],[Live-cost]]*Table_Query_from_Mac10[[#This Row],[qty_to_ship]]</f>
        <v>50.45</v>
      </c>
      <c r="N4313" s="47">
        <f>IF(Table_Query_from_Mac10[[#This Row],[item_no]]="KDA",-Table_Query_from_Mac10[[#This Row],[unit_price]],Table_Query_from_Mac10[[#This Row],[Net Unit]]*Table_Query_from_Mac10[[#This Row],[qty_to_ship]])</f>
        <v>117</v>
      </c>
      <c r="O4313" s="47">
        <f>SUMIFS(Summary!C:C,Summary!H:H,Table_Query_from_Mac10[[#This Row],[Juiceoc]])</f>
        <v>0</v>
      </c>
      <c r="P4313" s="47">
        <f>SUMIFS(Summary!D:D,Summary!H:H,Table_Query_from_Mac10[[#This Row],[Juiceoc]])</f>
        <v>0</v>
      </c>
      <c r="Q4313" s="47">
        <f>SUMIFS(Summary!E:E,Summary!H:H,Table_Query_from_Mac10[[#This Row],[Juiceoc]])</f>
        <v>0</v>
      </c>
      <c r="R4313" s="47">
        <f>Table_Query_from_Mac10[[#This Row],[Net Unit]]*(1+Table_Query_from_Mac10[[#This Row],[PriceIncreasebyType]])</f>
        <v>23.4</v>
      </c>
      <c r="S4313" s="47">
        <f>Table_Query_from_Mac10[[#This Row],[UnitPriceFuture]]*Table_Query_from_Mac10[[#This Row],[qtytoShipFuture]]</f>
        <v>117</v>
      </c>
      <c r="T4313" s="47">
        <f>ROUND(Table_Query_from_Mac10[[#This Row],[qty_to_ship]]*(1+Table_Query_from_Mac10[[#This Row],[VolumeIncreasebyType]]),0)</f>
        <v>5</v>
      </c>
      <c r="U4313" s="47">
        <f>Table_Query_from_Mac10[[#This Row],[qtytoShipFuture]]*Table_Query_from_Mac10[[#This Row],[Future-cost]]</f>
        <v>50.45</v>
      </c>
      <c r="V4313" s="47">
        <f>Table_Query_from_Mac10[[#This Row],[qtytoShipFuture]]-Table_Query_from_Mac10[[#This Row],[qty_to_ship]]</f>
        <v>0</v>
      </c>
      <c r="W4313" s="47">
        <f>Table_Query_from_Mac10[[#This Row],[UnitPriceFuture]]</f>
        <v>23.4</v>
      </c>
      <c r="X4313" s="47">
        <f>Table_Query_from_Mac10[[#This Row],[Unit Increase]]*Table_Query_from_Mac10[[#This Row],[UnitPriceFuture]]</f>
        <v>0</v>
      </c>
      <c r="Y4313" s="47">
        <f>Table_Query_from_Mac10[[#This Row],[Unit Increase]]*Table_Query_from_Mac10[[#This Row],[Future-cost]]</f>
        <v>0</v>
      </c>
      <c r="Z4313" s="47">
        <f>-(Table_Query_from_Mac10[[#This Row],[Incremental Sales]]+((Table_Query_from_Mac10[[#This Row],[Incremental Sales]]*-(SUM(Summary!$S$8:$S$9)))))*Summary!$S$18</f>
        <v>0</v>
      </c>
      <c r="AA4313" s="47">
        <f>IFERROR(Table_Query_from_Mac10[[#This Row],[Incremental Cost]]/Table_Query_from_Mac10[[#This Row],[Incremental Sales]],0)</f>
        <v>0</v>
      </c>
      <c r="AB4313" s="47">
        <f>IFERROR(Table_Query_from_Mac10[[#This Row],[TotalCostFuture]]/Table_Query_from_Mac10[[#This Row],[totalsalesFuture]],0)</f>
        <v>0.43119658119658122</v>
      </c>
      <c r="AN4313" s="31">
        <v>18</v>
      </c>
      <c r="AO4313">
        <f t="shared" si="134"/>
        <v>5</v>
      </c>
      <c r="AQ4313" s="31">
        <v>66.849999999999994</v>
      </c>
      <c r="AR4313">
        <f t="shared" si="135"/>
        <v>23.4</v>
      </c>
    </row>
    <row r="4314" spans="1:44" x14ac:dyDescent="0.25">
      <c r="A4314">
        <v>90438</v>
      </c>
      <c r="B4314">
        <v>1</v>
      </c>
      <c r="C4314" t="s">
        <v>55</v>
      </c>
      <c r="D4314" t="s">
        <v>81</v>
      </c>
      <c r="E4314">
        <v>8</v>
      </c>
      <c r="F4314">
        <v>12</v>
      </c>
      <c r="G4314">
        <v>23.92</v>
      </c>
      <c r="H4314" s="1">
        <v>44865</v>
      </c>
      <c r="I4314" s="20">
        <v>0</v>
      </c>
      <c r="J4314" s="47">
        <f>Table_Query_from_Mac10[[#This Row],[unit_price]]-(Table_Query_from_Mac10[[#This Row],[unit_price]]*(Table_Query_from_Mac10[[#This Row],[discount_pct]]/100))</f>
        <v>23.92</v>
      </c>
      <c r="K4314" s="47">
        <f>Table_Query_from_Mac10[[#This Row],[unit_cost]]</f>
        <v>12</v>
      </c>
      <c r="L4314" s="47">
        <f>Table_Query_from_Mac10[[#This Row],[Live-cost]]*(1+Table_Query_from_Mac10[[#This Row],[CogsIncreasebyTYPE]])</f>
        <v>12</v>
      </c>
      <c r="M4314" s="47">
        <f>Table_Query_from_Mac10[[#This Row],[Live-cost]]*Table_Query_from_Mac10[[#This Row],[qty_to_ship]]</f>
        <v>96</v>
      </c>
      <c r="N4314" s="47">
        <f>IF(Table_Query_from_Mac10[[#This Row],[item_no]]="KDA",-Table_Query_from_Mac10[[#This Row],[unit_price]],Table_Query_from_Mac10[[#This Row],[Net Unit]]*Table_Query_from_Mac10[[#This Row],[qty_to_ship]])</f>
        <v>191.36</v>
      </c>
      <c r="O4314" s="47">
        <f>SUMIFS(Summary!C:C,Summary!H:H,Table_Query_from_Mac10[[#This Row],[Juiceoc]])</f>
        <v>0</v>
      </c>
      <c r="P4314" s="47">
        <f>SUMIFS(Summary!D:D,Summary!H:H,Table_Query_from_Mac10[[#This Row],[Juiceoc]])</f>
        <v>0</v>
      </c>
      <c r="Q4314" s="47">
        <f>SUMIFS(Summary!E:E,Summary!H:H,Table_Query_from_Mac10[[#This Row],[Juiceoc]])</f>
        <v>0</v>
      </c>
      <c r="R4314" s="47">
        <f>Table_Query_from_Mac10[[#This Row],[Net Unit]]*(1+Table_Query_from_Mac10[[#This Row],[PriceIncreasebyType]])</f>
        <v>23.92</v>
      </c>
      <c r="S4314" s="47">
        <f>Table_Query_from_Mac10[[#This Row],[UnitPriceFuture]]*Table_Query_from_Mac10[[#This Row],[qtytoShipFuture]]</f>
        <v>191.36</v>
      </c>
      <c r="T4314" s="47">
        <f>ROUND(Table_Query_from_Mac10[[#This Row],[qty_to_ship]]*(1+Table_Query_from_Mac10[[#This Row],[VolumeIncreasebyType]]),0)</f>
        <v>8</v>
      </c>
      <c r="U4314" s="47">
        <f>Table_Query_from_Mac10[[#This Row],[qtytoShipFuture]]*Table_Query_from_Mac10[[#This Row],[Future-cost]]</f>
        <v>96</v>
      </c>
      <c r="V4314" s="47">
        <f>Table_Query_from_Mac10[[#This Row],[qtytoShipFuture]]-Table_Query_from_Mac10[[#This Row],[qty_to_ship]]</f>
        <v>0</v>
      </c>
      <c r="W4314" s="47">
        <f>Table_Query_from_Mac10[[#This Row],[UnitPriceFuture]]</f>
        <v>23.92</v>
      </c>
      <c r="X4314" s="47">
        <f>Table_Query_from_Mac10[[#This Row],[Unit Increase]]*Table_Query_from_Mac10[[#This Row],[UnitPriceFuture]]</f>
        <v>0</v>
      </c>
      <c r="Y4314" s="47">
        <f>Table_Query_from_Mac10[[#This Row],[Unit Increase]]*Table_Query_from_Mac10[[#This Row],[Future-cost]]</f>
        <v>0</v>
      </c>
      <c r="Z4314" s="47">
        <f>-(Table_Query_from_Mac10[[#This Row],[Incremental Sales]]+((Table_Query_from_Mac10[[#This Row],[Incremental Sales]]*-(SUM(Summary!$S$8:$S$9)))))*Summary!$S$18</f>
        <v>0</v>
      </c>
      <c r="AA4314" s="47">
        <f>IFERROR(Table_Query_from_Mac10[[#This Row],[Incremental Cost]]/Table_Query_from_Mac10[[#This Row],[Incremental Sales]],0)</f>
        <v>0</v>
      </c>
      <c r="AB4314" s="47">
        <f>IFERROR(Table_Query_from_Mac10[[#This Row],[TotalCostFuture]]/Table_Query_from_Mac10[[#This Row],[totalsalesFuture]],0)</f>
        <v>0.50167224080267558</v>
      </c>
      <c r="AN4314" s="30">
        <v>32</v>
      </c>
      <c r="AO4314">
        <f t="shared" si="134"/>
        <v>8</v>
      </c>
      <c r="AQ4314" s="30">
        <v>68.34</v>
      </c>
      <c r="AR4314">
        <f t="shared" si="135"/>
        <v>23.92</v>
      </c>
    </row>
    <row r="4315" spans="1:44" x14ac:dyDescent="0.25">
      <c r="A4315">
        <v>90438</v>
      </c>
      <c r="B4315">
        <v>2</v>
      </c>
      <c r="C4315" t="s">
        <v>55</v>
      </c>
      <c r="D4315" t="s">
        <v>81</v>
      </c>
      <c r="E4315">
        <v>14</v>
      </c>
      <c r="F4315">
        <v>8.89</v>
      </c>
      <c r="G4315">
        <v>17.899999999999999</v>
      </c>
      <c r="H4315" s="1">
        <v>44865</v>
      </c>
      <c r="I4315" s="20">
        <v>0</v>
      </c>
      <c r="J4315" s="47">
        <f>Table_Query_from_Mac10[[#This Row],[unit_price]]-(Table_Query_from_Mac10[[#This Row],[unit_price]]*(Table_Query_from_Mac10[[#This Row],[discount_pct]]/100))</f>
        <v>17.899999999999999</v>
      </c>
      <c r="K4315" s="47">
        <f>Table_Query_from_Mac10[[#This Row],[unit_cost]]</f>
        <v>8.89</v>
      </c>
      <c r="L4315" s="47">
        <f>Table_Query_from_Mac10[[#This Row],[Live-cost]]*(1+Table_Query_from_Mac10[[#This Row],[CogsIncreasebyTYPE]])</f>
        <v>8.89</v>
      </c>
      <c r="M4315" s="47">
        <f>Table_Query_from_Mac10[[#This Row],[Live-cost]]*Table_Query_from_Mac10[[#This Row],[qty_to_ship]]</f>
        <v>124.46000000000001</v>
      </c>
      <c r="N4315" s="47">
        <f>IF(Table_Query_from_Mac10[[#This Row],[item_no]]="KDA",-Table_Query_from_Mac10[[#This Row],[unit_price]],Table_Query_from_Mac10[[#This Row],[Net Unit]]*Table_Query_from_Mac10[[#This Row],[qty_to_ship]])</f>
        <v>250.59999999999997</v>
      </c>
      <c r="O4315" s="47">
        <f>SUMIFS(Summary!C:C,Summary!H:H,Table_Query_from_Mac10[[#This Row],[Juiceoc]])</f>
        <v>0</v>
      </c>
      <c r="P4315" s="47">
        <f>SUMIFS(Summary!D:D,Summary!H:H,Table_Query_from_Mac10[[#This Row],[Juiceoc]])</f>
        <v>0</v>
      </c>
      <c r="Q4315" s="47">
        <f>SUMIFS(Summary!E:E,Summary!H:H,Table_Query_from_Mac10[[#This Row],[Juiceoc]])</f>
        <v>0</v>
      </c>
      <c r="R4315" s="47">
        <f>Table_Query_from_Mac10[[#This Row],[Net Unit]]*(1+Table_Query_from_Mac10[[#This Row],[PriceIncreasebyType]])</f>
        <v>17.899999999999999</v>
      </c>
      <c r="S4315" s="47">
        <f>Table_Query_from_Mac10[[#This Row],[UnitPriceFuture]]*Table_Query_from_Mac10[[#This Row],[qtytoShipFuture]]</f>
        <v>250.59999999999997</v>
      </c>
      <c r="T4315" s="47">
        <f>ROUND(Table_Query_from_Mac10[[#This Row],[qty_to_ship]]*(1+Table_Query_from_Mac10[[#This Row],[VolumeIncreasebyType]]),0)</f>
        <v>14</v>
      </c>
      <c r="U4315" s="47">
        <f>Table_Query_from_Mac10[[#This Row],[qtytoShipFuture]]*Table_Query_from_Mac10[[#This Row],[Future-cost]]</f>
        <v>124.46000000000001</v>
      </c>
      <c r="V4315" s="47">
        <f>Table_Query_from_Mac10[[#This Row],[qtytoShipFuture]]-Table_Query_from_Mac10[[#This Row],[qty_to_ship]]</f>
        <v>0</v>
      </c>
      <c r="W4315" s="47">
        <f>Table_Query_from_Mac10[[#This Row],[UnitPriceFuture]]</f>
        <v>17.899999999999999</v>
      </c>
      <c r="X4315" s="47">
        <f>Table_Query_from_Mac10[[#This Row],[Unit Increase]]*Table_Query_from_Mac10[[#This Row],[UnitPriceFuture]]</f>
        <v>0</v>
      </c>
      <c r="Y4315" s="47">
        <f>Table_Query_from_Mac10[[#This Row],[Unit Increase]]*Table_Query_from_Mac10[[#This Row],[Future-cost]]</f>
        <v>0</v>
      </c>
      <c r="Z4315" s="47">
        <f>-(Table_Query_from_Mac10[[#This Row],[Incremental Sales]]+((Table_Query_from_Mac10[[#This Row],[Incremental Sales]]*-(SUM(Summary!$S$8:$S$9)))))*Summary!$S$18</f>
        <v>0</v>
      </c>
      <c r="AA4315" s="47">
        <f>IFERROR(Table_Query_from_Mac10[[#This Row],[Incremental Cost]]/Table_Query_from_Mac10[[#This Row],[Incremental Sales]],0)</f>
        <v>0</v>
      </c>
      <c r="AB4315" s="47">
        <f>IFERROR(Table_Query_from_Mac10[[#This Row],[TotalCostFuture]]/Table_Query_from_Mac10[[#This Row],[totalsalesFuture]],0)</f>
        <v>0.49664804469273754</v>
      </c>
      <c r="AN4315" s="31">
        <v>55</v>
      </c>
      <c r="AO4315">
        <f t="shared" si="134"/>
        <v>14</v>
      </c>
      <c r="AQ4315" s="31">
        <v>51.15</v>
      </c>
      <c r="AR4315">
        <f t="shared" si="135"/>
        <v>17.899999999999999</v>
      </c>
    </row>
    <row r="4316" spans="1:44" x14ac:dyDescent="0.25">
      <c r="A4316">
        <v>90438</v>
      </c>
      <c r="B4316">
        <v>3</v>
      </c>
      <c r="C4316" t="s">
        <v>55</v>
      </c>
      <c r="D4316" t="s">
        <v>81</v>
      </c>
      <c r="E4316">
        <v>16</v>
      </c>
      <c r="F4316">
        <v>5.81</v>
      </c>
      <c r="G4316">
        <v>11.96</v>
      </c>
      <c r="H4316" s="1">
        <v>44865</v>
      </c>
      <c r="I4316" s="20">
        <v>0</v>
      </c>
      <c r="J4316" s="47">
        <f>Table_Query_from_Mac10[[#This Row],[unit_price]]-(Table_Query_from_Mac10[[#This Row],[unit_price]]*(Table_Query_from_Mac10[[#This Row],[discount_pct]]/100))</f>
        <v>11.96</v>
      </c>
      <c r="K4316" s="47">
        <f>Table_Query_from_Mac10[[#This Row],[unit_cost]]</f>
        <v>5.81</v>
      </c>
      <c r="L4316" s="47">
        <f>Table_Query_from_Mac10[[#This Row],[Live-cost]]*(1+Table_Query_from_Mac10[[#This Row],[CogsIncreasebyTYPE]])</f>
        <v>5.81</v>
      </c>
      <c r="M4316" s="47">
        <f>Table_Query_from_Mac10[[#This Row],[Live-cost]]*Table_Query_from_Mac10[[#This Row],[qty_to_ship]]</f>
        <v>92.96</v>
      </c>
      <c r="N4316" s="47">
        <f>IF(Table_Query_from_Mac10[[#This Row],[item_no]]="KDA",-Table_Query_from_Mac10[[#This Row],[unit_price]],Table_Query_from_Mac10[[#This Row],[Net Unit]]*Table_Query_from_Mac10[[#This Row],[qty_to_ship]])</f>
        <v>191.36</v>
      </c>
      <c r="O4316" s="47">
        <f>SUMIFS(Summary!C:C,Summary!H:H,Table_Query_from_Mac10[[#This Row],[Juiceoc]])</f>
        <v>0</v>
      </c>
      <c r="P4316" s="47">
        <f>SUMIFS(Summary!D:D,Summary!H:H,Table_Query_from_Mac10[[#This Row],[Juiceoc]])</f>
        <v>0</v>
      </c>
      <c r="Q4316" s="47">
        <f>SUMIFS(Summary!E:E,Summary!H:H,Table_Query_from_Mac10[[#This Row],[Juiceoc]])</f>
        <v>0</v>
      </c>
      <c r="R4316" s="47">
        <f>Table_Query_from_Mac10[[#This Row],[Net Unit]]*(1+Table_Query_from_Mac10[[#This Row],[PriceIncreasebyType]])</f>
        <v>11.96</v>
      </c>
      <c r="S4316" s="47">
        <f>Table_Query_from_Mac10[[#This Row],[UnitPriceFuture]]*Table_Query_from_Mac10[[#This Row],[qtytoShipFuture]]</f>
        <v>191.36</v>
      </c>
      <c r="T4316" s="47">
        <f>ROUND(Table_Query_from_Mac10[[#This Row],[qty_to_ship]]*(1+Table_Query_from_Mac10[[#This Row],[VolumeIncreasebyType]]),0)</f>
        <v>16</v>
      </c>
      <c r="U4316" s="47">
        <f>Table_Query_from_Mac10[[#This Row],[qtytoShipFuture]]*Table_Query_from_Mac10[[#This Row],[Future-cost]]</f>
        <v>92.96</v>
      </c>
      <c r="V4316" s="47">
        <f>Table_Query_from_Mac10[[#This Row],[qtytoShipFuture]]-Table_Query_from_Mac10[[#This Row],[qty_to_ship]]</f>
        <v>0</v>
      </c>
      <c r="W4316" s="47">
        <f>Table_Query_from_Mac10[[#This Row],[UnitPriceFuture]]</f>
        <v>11.96</v>
      </c>
      <c r="X4316" s="47">
        <f>Table_Query_from_Mac10[[#This Row],[Unit Increase]]*Table_Query_from_Mac10[[#This Row],[UnitPriceFuture]]</f>
        <v>0</v>
      </c>
      <c r="Y4316" s="47">
        <f>Table_Query_from_Mac10[[#This Row],[Unit Increase]]*Table_Query_from_Mac10[[#This Row],[Future-cost]]</f>
        <v>0</v>
      </c>
      <c r="Z4316" s="47">
        <f>-(Table_Query_from_Mac10[[#This Row],[Incremental Sales]]+((Table_Query_from_Mac10[[#This Row],[Incremental Sales]]*-(SUM(Summary!$S$8:$S$9)))))*Summary!$S$18</f>
        <v>0</v>
      </c>
      <c r="AA4316" s="47">
        <f>IFERROR(Table_Query_from_Mac10[[#This Row],[Incremental Cost]]/Table_Query_from_Mac10[[#This Row],[Incremental Sales]],0)</f>
        <v>0</v>
      </c>
      <c r="AB4316" s="47">
        <f>IFERROR(Table_Query_from_Mac10[[#This Row],[TotalCostFuture]]/Table_Query_from_Mac10[[#This Row],[totalsalesFuture]],0)</f>
        <v>0.48578595317725748</v>
      </c>
      <c r="AN4316" s="30">
        <v>64</v>
      </c>
      <c r="AO4316">
        <f t="shared" si="134"/>
        <v>16</v>
      </c>
      <c r="AQ4316" s="30">
        <v>34.18</v>
      </c>
      <c r="AR4316">
        <f t="shared" si="135"/>
        <v>11.96</v>
      </c>
    </row>
    <row r="4317" spans="1:44" x14ac:dyDescent="0.25">
      <c r="A4317">
        <v>90438</v>
      </c>
      <c r="B4317">
        <v>4</v>
      </c>
      <c r="C4317" t="s">
        <v>55</v>
      </c>
      <c r="D4317" t="s">
        <v>81</v>
      </c>
      <c r="E4317">
        <v>18</v>
      </c>
      <c r="F4317">
        <v>3.89</v>
      </c>
      <c r="G4317">
        <v>7.61</v>
      </c>
      <c r="H4317" s="1">
        <v>44865</v>
      </c>
      <c r="I4317" s="20">
        <v>0</v>
      </c>
      <c r="J4317" s="47">
        <f>Table_Query_from_Mac10[[#This Row],[unit_price]]-(Table_Query_from_Mac10[[#This Row],[unit_price]]*(Table_Query_from_Mac10[[#This Row],[discount_pct]]/100))</f>
        <v>7.61</v>
      </c>
      <c r="K4317" s="47">
        <f>Table_Query_from_Mac10[[#This Row],[unit_cost]]</f>
        <v>3.89</v>
      </c>
      <c r="L4317" s="47">
        <f>Table_Query_from_Mac10[[#This Row],[Live-cost]]*(1+Table_Query_from_Mac10[[#This Row],[CogsIncreasebyTYPE]])</f>
        <v>3.89</v>
      </c>
      <c r="M4317" s="47">
        <f>Table_Query_from_Mac10[[#This Row],[Live-cost]]*Table_Query_from_Mac10[[#This Row],[qty_to_ship]]</f>
        <v>70.02</v>
      </c>
      <c r="N4317" s="47">
        <f>IF(Table_Query_from_Mac10[[#This Row],[item_no]]="KDA",-Table_Query_from_Mac10[[#This Row],[unit_price]],Table_Query_from_Mac10[[#This Row],[Net Unit]]*Table_Query_from_Mac10[[#This Row],[qty_to_ship]])</f>
        <v>136.98000000000002</v>
      </c>
      <c r="O4317" s="47">
        <f>SUMIFS(Summary!C:C,Summary!H:H,Table_Query_from_Mac10[[#This Row],[Juiceoc]])</f>
        <v>0</v>
      </c>
      <c r="P4317" s="47">
        <f>SUMIFS(Summary!D:D,Summary!H:H,Table_Query_from_Mac10[[#This Row],[Juiceoc]])</f>
        <v>0</v>
      </c>
      <c r="Q4317" s="47">
        <f>SUMIFS(Summary!E:E,Summary!H:H,Table_Query_from_Mac10[[#This Row],[Juiceoc]])</f>
        <v>0</v>
      </c>
      <c r="R4317" s="47">
        <f>Table_Query_from_Mac10[[#This Row],[Net Unit]]*(1+Table_Query_from_Mac10[[#This Row],[PriceIncreasebyType]])</f>
        <v>7.61</v>
      </c>
      <c r="S4317" s="47">
        <f>Table_Query_from_Mac10[[#This Row],[UnitPriceFuture]]*Table_Query_from_Mac10[[#This Row],[qtytoShipFuture]]</f>
        <v>136.98000000000002</v>
      </c>
      <c r="T4317" s="47">
        <f>ROUND(Table_Query_from_Mac10[[#This Row],[qty_to_ship]]*(1+Table_Query_from_Mac10[[#This Row],[VolumeIncreasebyType]]),0)</f>
        <v>18</v>
      </c>
      <c r="U4317" s="47">
        <f>Table_Query_from_Mac10[[#This Row],[qtytoShipFuture]]*Table_Query_from_Mac10[[#This Row],[Future-cost]]</f>
        <v>70.02</v>
      </c>
      <c r="V4317" s="47">
        <f>Table_Query_from_Mac10[[#This Row],[qtytoShipFuture]]-Table_Query_from_Mac10[[#This Row],[qty_to_ship]]</f>
        <v>0</v>
      </c>
      <c r="W4317" s="47">
        <f>Table_Query_from_Mac10[[#This Row],[UnitPriceFuture]]</f>
        <v>7.61</v>
      </c>
      <c r="X4317" s="47">
        <f>Table_Query_from_Mac10[[#This Row],[Unit Increase]]*Table_Query_from_Mac10[[#This Row],[UnitPriceFuture]]</f>
        <v>0</v>
      </c>
      <c r="Y4317" s="47">
        <f>Table_Query_from_Mac10[[#This Row],[Unit Increase]]*Table_Query_from_Mac10[[#This Row],[Future-cost]]</f>
        <v>0</v>
      </c>
      <c r="Z4317" s="47">
        <f>-(Table_Query_from_Mac10[[#This Row],[Incremental Sales]]+((Table_Query_from_Mac10[[#This Row],[Incremental Sales]]*-(SUM(Summary!$S$8:$S$9)))))*Summary!$S$18</f>
        <v>0</v>
      </c>
      <c r="AA4317" s="47">
        <f>IFERROR(Table_Query_from_Mac10[[#This Row],[Incremental Cost]]/Table_Query_from_Mac10[[#This Row],[Incremental Sales]],0)</f>
        <v>0</v>
      </c>
      <c r="AB4317" s="47">
        <f>IFERROR(Table_Query_from_Mac10[[#This Row],[TotalCostFuture]]/Table_Query_from_Mac10[[#This Row],[totalsalesFuture]],0)</f>
        <v>0.51116951379763464</v>
      </c>
      <c r="AN4317" s="31">
        <v>72</v>
      </c>
      <c r="AO4317">
        <f t="shared" si="134"/>
        <v>18</v>
      </c>
      <c r="AQ4317" s="31">
        <v>21.75</v>
      </c>
      <c r="AR4317">
        <f t="shared" si="135"/>
        <v>7.61</v>
      </c>
    </row>
    <row r="4318" spans="1:44" x14ac:dyDescent="0.25">
      <c r="A4318">
        <v>90438</v>
      </c>
      <c r="B4318">
        <v>5</v>
      </c>
      <c r="C4318" t="s">
        <v>55</v>
      </c>
      <c r="D4318" t="s">
        <v>81</v>
      </c>
      <c r="E4318">
        <v>6</v>
      </c>
      <c r="F4318">
        <v>11.84</v>
      </c>
      <c r="G4318">
        <v>25.97</v>
      </c>
      <c r="H4318" s="1">
        <v>44865</v>
      </c>
      <c r="I4318" s="20">
        <v>0</v>
      </c>
      <c r="J4318" s="47">
        <f>Table_Query_from_Mac10[[#This Row],[unit_price]]-(Table_Query_from_Mac10[[#This Row],[unit_price]]*(Table_Query_from_Mac10[[#This Row],[discount_pct]]/100))</f>
        <v>25.97</v>
      </c>
      <c r="K4318" s="47">
        <f>Table_Query_from_Mac10[[#This Row],[unit_cost]]</f>
        <v>11.84</v>
      </c>
      <c r="L4318" s="47">
        <f>Table_Query_from_Mac10[[#This Row],[Live-cost]]*(1+Table_Query_from_Mac10[[#This Row],[CogsIncreasebyTYPE]])</f>
        <v>11.84</v>
      </c>
      <c r="M4318" s="47">
        <f>Table_Query_from_Mac10[[#This Row],[Live-cost]]*Table_Query_from_Mac10[[#This Row],[qty_to_ship]]</f>
        <v>71.039999999999992</v>
      </c>
      <c r="N4318" s="47">
        <f>IF(Table_Query_from_Mac10[[#This Row],[item_no]]="KDA",-Table_Query_from_Mac10[[#This Row],[unit_price]],Table_Query_from_Mac10[[#This Row],[Net Unit]]*Table_Query_from_Mac10[[#This Row],[qty_to_ship]])</f>
        <v>155.82</v>
      </c>
      <c r="O4318" s="47">
        <f>SUMIFS(Summary!C:C,Summary!H:H,Table_Query_from_Mac10[[#This Row],[Juiceoc]])</f>
        <v>0</v>
      </c>
      <c r="P4318" s="47">
        <f>SUMIFS(Summary!D:D,Summary!H:H,Table_Query_from_Mac10[[#This Row],[Juiceoc]])</f>
        <v>0</v>
      </c>
      <c r="Q4318" s="47">
        <f>SUMIFS(Summary!E:E,Summary!H:H,Table_Query_from_Mac10[[#This Row],[Juiceoc]])</f>
        <v>0</v>
      </c>
      <c r="R4318" s="47">
        <f>Table_Query_from_Mac10[[#This Row],[Net Unit]]*(1+Table_Query_from_Mac10[[#This Row],[PriceIncreasebyType]])</f>
        <v>25.97</v>
      </c>
      <c r="S4318" s="47">
        <f>Table_Query_from_Mac10[[#This Row],[UnitPriceFuture]]*Table_Query_from_Mac10[[#This Row],[qtytoShipFuture]]</f>
        <v>155.82</v>
      </c>
      <c r="T4318" s="47">
        <f>ROUND(Table_Query_from_Mac10[[#This Row],[qty_to_ship]]*(1+Table_Query_from_Mac10[[#This Row],[VolumeIncreasebyType]]),0)</f>
        <v>6</v>
      </c>
      <c r="U4318" s="47">
        <f>Table_Query_from_Mac10[[#This Row],[qtytoShipFuture]]*Table_Query_from_Mac10[[#This Row],[Future-cost]]</f>
        <v>71.039999999999992</v>
      </c>
      <c r="V4318" s="47">
        <f>Table_Query_from_Mac10[[#This Row],[qtytoShipFuture]]-Table_Query_from_Mac10[[#This Row],[qty_to_ship]]</f>
        <v>0</v>
      </c>
      <c r="W4318" s="47">
        <f>Table_Query_from_Mac10[[#This Row],[UnitPriceFuture]]</f>
        <v>25.97</v>
      </c>
      <c r="X4318" s="47">
        <f>Table_Query_from_Mac10[[#This Row],[Unit Increase]]*Table_Query_from_Mac10[[#This Row],[UnitPriceFuture]]</f>
        <v>0</v>
      </c>
      <c r="Y4318" s="47">
        <f>Table_Query_from_Mac10[[#This Row],[Unit Increase]]*Table_Query_from_Mac10[[#This Row],[Future-cost]]</f>
        <v>0</v>
      </c>
      <c r="Z4318" s="47">
        <f>-(Table_Query_from_Mac10[[#This Row],[Incremental Sales]]+((Table_Query_from_Mac10[[#This Row],[Incremental Sales]]*-(SUM(Summary!$S$8:$S$9)))))*Summary!$S$18</f>
        <v>0</v>
      </c>
      <c r="AA4318" s="47">
        <f>IFERROR(Table_Query_from_Mac10[[#This Row],[Incremental Cost]]/Table_Query_from_Mac10[[#This Row],[Incremental Sales]],0)</f>
        <v>0</v>
      </c>
      <c r="AB4318" s="47">
        <f>IFERROR(Table_Query_from_Mac10[[#This Row],[TotalCostFuture]]/Table_Query_from_Mac10[[#This Row],[totalsalesFuture]],0)</f>
        <v>0.45591066615325371</v>
      </c>
      <c r="AN4318" s="30">
        <v>24</v>
      </c>
      <c r="AO4318">
        <f t="shared" si="134"/>
        <v>6</v>
      </c>
      <c r="AQ4318" s="30">
        <v>74.2</v>
      </c>
      <c r="AR4318">
        <f t="shared" si="135"/>
        <v>25.97</v>
      </c>
    </row>
    <row r="4319" spans="1:44" x14ac:dyDescent="0.25">
      <c r="A4319">
        <v>90438</v>
      </c>
      <c r="B4319">
        <v>6</v>
      </c>
      <c r="C4319" t="s">
        <v>55</v>
      </c>
      <c r="D4319" t="s">
        <v>81</v>
      </c>
      <c r="E4319">
        <v>18</v>
      </c>
      <c r="F4319">
        <v>9.86</v>
      </c>
      <c r="G4319">
        <v>22.54</v>
      </c>
      <c r="H4319" s="1">
        <v>44865</v>
      </c>
      <c r="I4319" s="20">
        <v>0</v>
      </c>
      <c r="J4319" s="47">
        <f>Table_Query_from_Mac10[[#This Row],[unit_price]]-(Table_Query_from_Mac10[[#This Row],[unit_price]]*(Table_Query_from_Mac10[[#This Row],[discount_pct]]/100))</f>
        <v>22.54</v>
      </c>
      <c r="K4319" s="47">
        <f>Table_Query_from_Mac10[[#This Row],[unit_cost]]</f>
        <v>9.86</v>
      </c>
      <c r="L4319" s="47">
        <f>Table_Query_from_Mac10[[#This Row],[Live-cost]]*(1+Table_Query_from_Mac10[[#This Row],[CogsIncreasebyTYPE]])</f>
        <v>9.86</v>
      </c>
      <c r="M4319" s="47">
        <f>Table_Query_from_Mac10[[#This Row],[Live-cost]]*Table_Query_from_Mac10[[#This Row],[qty_to_ship]]</f>
        <v>177.48</v>
      </c>
      <c r="N4319" s="47">
        <f>IF(Table_Query_from_Mac10[[#This Row],[item_no]]="KDA",-Table_Query_from_Mac10[[#This Row],[unit_price]],Table_Query_from_Mac10[[#This Row],[Net Unit]]*Table_Query_from_Mac10[[#This Row],[qty_to_ship]])</f>
        <v>405.71999999999997</v>
      </c>
      <c r="O4319" s="47">
        <f>SUMIFS(Summary!C:C,Summary!H:H,Table_Query_from_Mac10[[#This Row],[Juiceoc]])</f>
        <v>0</v>
      </c>
      <c r="P4319" s="47">
        <f>SUMIFS(Summary!D:D,Summary!H:H,Table_Query_from_Mac10[[#This Row],[Juiceoc]])</f>
        <v>0</v>
      </c>
      <c r="Q4319" s="47">
        <f>SUMIFS(Summary!E:E,Summary!H:H,Table_Query_from_Mac10[[#This Row],[Juiceoc]])</f>
        <v>0</v>
      </c>
      <c r="R4319" s="47">
        <f>Table_Query_from_Mac10[[#This Row],[Net Unit]]*(1+Table_Query_from_Mac10[[#This Row],[PriceIncreasebyType]])</f>
        <v>22.54</v>
      </c>
      <c r="S4319" s="47">
        <f>Table_Query_from_Mac10[[#This Row],[UnitPriceFuture]]*Table_Query_from_Mac10[[#This Row],[qtytoShipFuture]]</f>
        <v>405.71999999999997</v>
      </c>
      <c r="T4319" s="47">
        <f>ROUND(Table_Query_from_Mac10[[#This Row],[qty_to_ship]]*(1+Table_Query_from_Mac10[[#This Row],[VolumeIncreasebyType]]),0)</f>
        <v>18</v>
      </c>
      <c r="U4319" s="47">
        <f>Table_Query_from_Mac10[[#This Row],[qtytoShipFuture]]*Table_Query_from_Mac10[[#This Row],[Future-cost]]</f>
        <v>177.48</v>
      </c>
      <c r="V4319" s="47">
        <f>Table_Query_from_Mac10[[#This Row],[qtytoShipFuture]]-Table_Query_from_Mac10[[#This Row],[qty_to_ship]]</f>
        <v>0</v>
      </c>
      <c r="W4319" s="47">
        <f>Table_Query_from_Mac10[[#This Row],[UnitPriceFuture]]</f>
        <v>22.54</v>
      </c>
      <c r="X4319" s="47">
        <f>Table_Query_from_Mac10[[#This Row],[Unit Increase]]*Table_Query_from_Mac10[[#This Row],[UnitPriceFuture]]</f>
        <v>0</v>
      </c>
      <c r="Y4319" s="47">
        <f>Table_Query_from_Mac10[[#This Row],[Unit Increase]]*Table_Query_from_Mac10[[#This Row],[Future-cost]]</f>
        <v>0</v>
      </c>
      <c r="Z4319" s="47">
        <f>-(Table_Query_from_Mac10[[#This Row],[Incremental Sales]]+((Table_Query_from_Mac10[[#This Row],[Incremental Sales]]*-(SUM(Summary!$S$8:$S$9)))))*Summary!$S$18</f>
        <v>0</v>
      </c>
      <c r="AA4319" s="47">
        <f>IFERROR(Table_Query_from_Mac10[[#This Row],[Incremental Cost]]/Table_Query_from_Mac10[[#This Row],[Incremental Sales]],0)</f>
        <v>0</v>
      </c>
      <c r="AB4319" s="47">
        <f>IFERROR(Table_Query_from_Mac10[[#This Row],[TotalCostFuture]]/Table_Query_from_Mac10[[#This Row],[totalsalesFuture]],0)</f>
        <v>0.43744454303460517</v>
      </c>
      <c r="AN4319" s="31">
        <v>72</v>
      </c>
      <c r="AO4319">
        <f t="shared" si="134"/>
        <v>18</v>
      </c>
      <c r="AQ4319" s="31">
        <v>64.400000000000006</v>
      </c>
      <c r="AR4319">
        <f t="shared" si="135"/>
        <v>22.54</v>
      </c>
    </row>
    <row r="4320" spans="1:44" x14ac:dyDescent="0.25">
      <c r="A4320">
        <v>90438</v>
      </c>
      <c r="B4320">
        <v>7</v>
      </c>
      <c r="C4320" t="s">
        <v>55</v>
      </c>
      <c r="D4320" t="s">
        <v>81</v>
      </c>
      <c r="E4320">
        <v>9</v>
      </c>
      <c r="F4320">
        <v>8.5</v>
      </c>
      <c r="G4320">
        <v>18.62</v>
      </c>
      <c r="H4320" s="1">
        <v>44865</v>
      </c>
      <c r="I4320" s="20">
        <v>0</v>
      </c>
      <c r="J4320" s="47">
        <f>Table_Query_from_Mac10[[#This Row],[unit_price]]-(Table_Query_from_Mac10[[#This Row],[unit_price]]*(Table_Query_from_Mac10[[#This Row],[discount_pct]]/100))</f>
        <v>18.62</v>
      </c>
      <c r="K4320" s="47">
        <f>Table_Query_from_Mac10[[#This Row],[unit_cost]]</f>
        <v>8.5</v>
      </c>
      <c r="L4320" s="47">
        <f>Table_Query_from_Mac10[[#This Row],[Live-cost]]*(1+Table_Query_from_Mac10[[#This Row],[CogsIncreasebyTYPE]])</f>
        <v>8.5</v>
      </c>
      <c r="M4320" s="47">
        <f>Table_Query_from_Mac10[[#This Row],[Live-cost]]*Table_Query_from_Mac10[[#This Row],[qty_to_ship]]</f>
        <v>76.5</v>
      </c>
      <c r="N4320" s="47">
        <f>IF(Table_Query_from_Mac10[[#This Row],[item_no]]="KDA",-Table_Query_from_Mac10[[#This Row],[unit_price]],Table_Query_from_Mac10[[#This Row],[Net Unit]]*Table_Query_from_Mac10[[#This Row],[qty_to_ship]])</f>
        <v>167.58</v>
      </c>
      <c r="O4320" s="47">
        <f>SUMIFS(Summary!C:C,Summary!H:H,Table_Query_from_Mac10[[#This Row],[Juiceoc]])</f>
        <v>0</v>
      </c>
      <c r="P4320" s="47">
        <f>SUMIFS(Summary!D:D,Summary!H:H,Table_Query_from_Mac10[[#This Row],[Juiceoc]])</f>
        <v>0</v>
      </c>
      <c r="Q4320" s="47">
        <f>SUMIFS(Summary!E:E,Summary!H:H,Table_Query_from_Mac10[[#This Row],[Juiceoc]])</f>
        <v>0</v>
      </c>
      <c r="R4320" s="47">
        <f>Table_Query_from_Mac10[[#This Row],[Net Unit]]*(1+Table_Query_from_Mac10[[#This Row],[PriceIncreasebyType]])</f>
        <v>18.62</v>
      </c>
      <c r="S4320" s="47">
        <f>Table_Query_from_Mac10[[#This Row],[UnitPriceFuture]]*Table_Query_from_Mac10[[#This Row],[qtytoShipFuture]]</f>
        <v>167.58</v>
      </c>
      <c r="T4320" s="47">
        <f>ROUND(Table_Query_from_Mac10[[#This Row],[qty_to_ship]]*(1+Table_Query_from_Mac10[[#This Row],[VolumeIncreasebyType]]),0)</f>
        <v>9</v>
      </c>
      <c r="U4320" s="47">
        <f>Table_Query_from_Mac10[[#This Row],[qtytoShipFuture]]*Table_Query_from_Mac10[[#This Row],[Future-cost]]</f>
        <v>76.5</v>
      </c>
      <c r="V4320" s="47">
        <f>Table_Query_from_Mac10[[#This Row],[qtytoShipFuture]]-Table_Query_from_Mac10[[#This Row],[qty_to_ship]]</f>
        <v>0</v>
      </c>
      <c r="W4320" s="47">
        <f>Table_Query_from_Mac10[[#This Row],[UnitPriceFuture]]</f>
        <v>18.62</v>
      </c>
      <c r="X4320" s="47">
        <f>Table_Query_from_Mac10[[#This Row],[Unit Increase]]*Table_Query_from_Mac10[[#This Row],[UnitPriceFuture]]</f>
        <v>0</v>
      </c>
      <c r="Y4320" s="47">
        <f>Table_Query_from_Mac10[[#This Row],[Unit Increase]]*Table_Query_from_Mac10[[#This Row],[Future-cost]]</f>
        <v>0</v>
      </c>
      <c r="Z4320" s="47">
        <f>-(Table_Query_from_Mac10[[#This Row],[Incremental Sales]]+((Table_Query_from_Mac10[[#This Row],[Incremental Sales]]*-(SUM(Summary!$S$8:$S$9)))))*Summary!$S$18</f>
        <v>0</v>
      </c>
      <c r="AA4320" s="47">
        <f>IFERROR(Table_Query_from_Mac10[[#This Row],[Incremental Cost]]/Table_Query_from_Mac10[[#This Row],[Incremental Sales]],0)</f>
        <v>0</v>
      </c>
      <c r="AB4320" s="47">
        <f>IFERROR(Table_Query_from_Mac10[[#This Row],[TotalCostFuture]]/Table_Query_from_Mac10[[#This Row],[totalsalesFuture]],0)</f>
        <v>0.45649838882921584</v>
      </c>
      <c r="AN4320" s="30">
        <v>36</v>
      </c>
      <c r="AO4320">
        <f t="shared" si="134"/>
        <v>9</v>
      </c>
      <c r="AQ4320" s="30">
        <v>53.2</v>
      </c>
      <c r="AR4320">
        <f t="shared" si="135"/>
        <v>18.62</v>
      </c>
    </row>
    <row r="4321" spans="1:44" x14ac:dyDescent="0.25">
      <c r="A4321">
        <v>90438</v>
      </c>
      <c r="B4321">
        <v>8</v>
      </c>
      <c r="C4321" t="s">
        <v>55</v>
      </c>
      <c r="D4321" t="s">
        <v>81</v>
      </c>
      <c r="E4321">
        <v>36</v>
      </c>
      <c r="F4321">
        <v>7.17</v>
      </c>
      <c r="G4321">
        <v>14.97</v>
      </c>
      <c r="H4321" s="1">
        <v>44865</v>
      </c>
      <c r="I4321" s="20">
        <v>0</v>
      </c>
      <c r="J4321" s="47">
        <f>Table_Query_from_Mac10[[#This Row],[unit_price]]-(Table_Query_from_Mac10[[#This Row],[unit_price]]*(Table_Query_from_Mac10[[#This Row],[discount_pct]]/100))</f>
        <v>14.97</v>
      </c>
      <c r="K4321" s="47">
        <f>Table_Query_from_Mac10[[#This Row],[unit_cost]]</f>
        <v>7.17</v>
      </c>
      <c r="L4321" s="47">
        <f>Table_Query_from_Mac10[[#This Row],[Live-cost]]*(1+Table_Query_from_Mac10[[#This Row],[CogsIncreasebyTYPE]])</f>
        <v>7.17</v>
      </c>
      <c r="M4321" s="47">
        <f>Table_Query_from_Mac10[[#This Row],[Live-cost]]*Table_Query_from_Mac10[[#This Row],[qty_to_ship]]</f>
        <v>258.12</v>
      </c>
      <c r="N4321" s="47">
        <f>IF(Table_Query_from_Mac10[[#This Row],[item_no]]="KDA",-Table_Query_from_Mac10[[#This Row],[unit_price]],Table_Query_from_Mac10[[#This Row],[Net Unit]]*Table_Query_from_Mac10[[#This Row],[qty_to_ship]])</f>
        <v>538.92000000000007</v>
      </c>
      <c r="O4321" s="47">
        <f>SUMIFS(Summary!C:C,Summary!H:H,Table_Query_from_Mac10[[#This Row],[Juiceoc]])</f>
        <v>0</v>
      </c>
      <c r="P4321" s="47">
        <f>SUMIFS(Summary!D:D,Summary!H:H,Table_Query_from_Mac10[[#This Row],[Juiceoc]])</f>
        <v>0</v>
      </c>
      <c r="Q4321" s="47">
        <f>SUMIFS(Summary!E:E,Summary!H:H,Table_Query_from_Mac10[[#This Row],[Juiceoc]])</f>
        <v>0</v>
      </c>
      <c r="R4321" s="47">
        <f>Table_Query_from_Mac10[[#This Row],[Net Unit]]*(1+Table_Query_from_Mac10[[#This Row],[PriceIncreasebyType]])</f>
        <v>14.97</v>
      </c>
      <c r="S4321" s="47">
        <f>Table_Query_from_Mac10[[#This Row],[UnitPriceFuture]]*Table_Query_from_Mac10[[#This Row],[qtytoShipFuture]]</f>
        <v>538.92000000000007</v>
      </c>
      <c r="T4321" s="47">
        <f>ROUND(Table_Query_from_Mac10[[#This Row],[qty_to_ship]]*(1+Table_Query_from_Mac10[[#This Row],[VolumeIncreasebyType]]),0)</f>
        <v>36</v>
      </c>
      <c r="U4321" s="47">
        <f>Table_Query_from_Mac10[[#This Row],[qtytoShipFuture]]*Table_Query_from_Mac10[[#This Row],[Future-cost]]</f>
        <v>258.12</v>
      </c>
      <c r="V4321" s="47">
        <f>Table_Query_from_Mac10[[#This Row],[qtytoShipFuture]]-Table_Query_from_Mac10[[#This Row],[qty_to_ship]]</f>
        <v>0</v>
      </c>
      <c r="W4321" s="47">
        <f>Table_Query_from_Mac10[[#This Row],[UnitPriceFuture]]</f>
        <v>14.97</v>
      </c>
      <c r="X4321" s="47">
        <f>Table_Query_from_Mac10[[#This Row],[Unit Increase]]*Table_Query_from_Mac10[[#This Row],[UnitPriceFuture]]</f>
        <v>0</v>
      </c>
      <c r="Y4321" s="47">
        <f>Table_Query_from_Mac10[[#This Row],[Unit Increase]]*Table_Query_from_Mac10[[#This Row],[Future-cost]]</f>
        <v>0</v>
      </c>
      <c r="Z4321" s="47">
        <f>-(Table_Query_from_Mac10[[#This Row],[Incremental Sales]]+((Table_Query_from_Mac10[[#This Row],[Incremental Sales]]*-(SUM(Summary!$S$8:$S$9)))))*Summary!$S$18</f>
        <v>0</v>
      </c>
      <c r="AA4321" s="47">
        <f>IFERROR(Table_Query_from_Mac10[[#This Row],[Incremental Cost]]/Table_Query_from_Mac10[[#This Row],[Incremental Sales]],0)</f>
        <v>0</v>
      </c>
      <c r="AB4321" s="47">
        <f>IFERROR(Table_Query_from_Mac10[[#This Row],[TotalCostFuture]]/Table_Query_from_Mac10[[#This Row],[totalsalesFuture]],0)</f>
        <v>0.47895791583166325</v>
      </c>
      <c r="AN4321" s="31">
        <v>144</v>
      </c>
      <c r="AO4321">
        <f t="shared" si="134"/>
        <v>36</v>
      </c>
      <c r="AQ4321" s="31">
        <v>42.78</v>
      </c>
      <c r="AR4321">
        <f t="shared" si="135"/>
        <v>14.97</v>
      </c>
    </row>
    <row r="4322" spans="1:44" x14ac:dyDescent="0.25">
      <c r="A4322">
        <v>90438</v>
      </c>
      <c r="B4322">
        <v>9</v>
      </c>
      <c r="C4322" t="s">
        <v>55</v>
      </c>
      <c r="D4322" t="s">
        <v>81</v>
      </c>
      <c r="E4322">
        <v>13</v>
      </c>
      <c r="F4322">
        <v>4.9400000000000004</v>
      </c>
      <c r="G4322">
        <v>11.38</v>
      </c>
      <c r="H4322" s="1">
        <v>44865</v>
      </c>
      <c r="I4322" s="20">
        <v>0</v>
      </c>
      <c r="J4322" s="47">
        <f>Table_Query_from_Mac10[[#This Row],[unit_price]]-(Table_Query_from_Mac10[[#This Row],[unit_price]]*(Table_Query_from_Mac10[[#This Row],[discount_pct]]/100))</f>
        <v>11.38</v>
      </c>
      <c r="K4322" s="47">
        <f>Table_Query_from_Mac10[[#This Row],[unit_cost]]</f>
        <v>4.9400000000000004</v>
      </c>
      <c r="L4322" s="47">
        <f>Table_Query_from_Mac10[[#This Row],[Live-cost]]*(1+Table_Query_from_Mac10[[#This Row],[CogsIncreasebyTYPE]])</f>
        <v>4.9400000000000004</v>
      </c>
      <c r="M4322" s="47">
        <f>Table_Query_from_Mac10[[#This Row],[Live-cost]]*Table_Query_from_Mac10[[#This Row],[qty_to_ship]]</f>
        <v>64.22</v>
      </c>
      <c r="N4322" s="47">
        <f>IF(Table_Query_from_Mac10[[#This Row],[item_no]]="KDA",-Table_Query_from_Mac10[[#This Row],[unit_price]],Table_Query_from_Mac10[[#This Row],[Net Unit]]*Table_Query_from_Mac10[[#This Row],[qty_to_ship]])</f>
        <v>147.94</v>
      </c>
      <c r="O4322" s="47">
        <f>SUMIFS(Summary!C:C,Summary!H:H,Table_Query_from_Mac10[[#This Row],[Juiceoc]])</f>
        <v>0</v>
      </c>
      <c r="P4322" s="47">
        <f>SUMIFS(Summary!D:D,Summary!H:H,Table_Query_from_Mac10[[#This Row],[Juiceoc]])</f>
        <v>0</v>
      </c>
      <c r="Q4322" s="47">
        <f>SUMIFS(Summary!E:E,Summary!H:H,Table_Query_from_Mac10[[#This Row],[Juiceoc]])</f>
        <v>0</v>
      </c>
      <c r="R4322" s="47">
        <f>Table_Query_from_Mac10[[#This Row],[Net Unit]]*(1+Table_Query_from_Mac10[[#This Row],[PriceIncreasebyType]])</f>
        <v>11.38</v>
      </c>
      <c r="S4322" s="47">
        <f>Table_Query_from_Mac10[[#This Row],[UnitPriceFuture]]*Table_Query_from_Mac10[[#This Row],[qtytoShipFuture]]</f>
        <v>147.94</v>
      </c>
      <c r="T4322" s="47">
        <f>ROUND(Table_Query_from_Mac10[[#This Row],[qty_to_ship]]*(1+Table_Query_from_Mac10[[#This Row],[VolumeIncreasebyType]]),0)</f>
        <v>13</v>
      </c>
      <c r="U4322" s="47">
        <f>Table_Query_from_Mac10[[#This Row],[qtytoShipFuture]]*Table_Query_from_Mac10[[#This Row],[Future-cost]]</f>
        <v>64.22</v>
      </c>
      <c r="V4322" s="47">
        <f>Table_Query_from_Mac10[[#This Row],[qtytoShipFuture]]-Table_Query_from_Mac10[[#This Row],[qty_to_ship]]</f>
        <v>0</v>
      </c>
      <c r="W4322" s="47">
        <f>Table_Query_from_Mac10[[#This Row],[UnitPriceFuture]]</f>
        <v>11.38</v>
      </c>
      <c r="X4322" s="47">
        <f>Table_Query_from_Mac10[[#This Row],[Unit Increase]]*Table_Query_from_Mac10[[#This Row],[UnitPriceFuture]]</f>
        <v>0</v>
      </c>
      <c r="Y4322" s="47">
        <f>Table_Query_from_Mac10[[#This Row],[Unit Increase]]*Table_Query_from_Mac10[[#This Row],[Future-cost]]</f>
        <v>0</v>
      </c>
      <c r="Z4322" s="47">
        <f>-(Table_Query_from_Mac10[[#This Row],[Incremental Sales]]+((Table_Query_from_Mac10[[#This Row],[Incremental Sales]]*-(SUM(Summary!$S$8:$S$9)))))*Summary!$S$18</f>
        <v>0</v>
      </c>
      <c r="AA4322" s="47">
        <f>IFERROR(Table_Query_from_Mac10[[#This Row],[Incremental Cost]]/Table_Query_from_Mac10[[#This Row],[Incremental Sales]],0)</f>
        <v>0</v>
      </c>
      <c r="AB4322" s="47">
        <f>IFERROR(Table_Query_from_Mac10[[#This Row],[TotalCostFuture]]/Table_Query_from_Mac10[[#This Row],[totalsalesFuture]],0)</f>
        <v>0.43409490333919154</v>
      </c>
      <c r="AN4322" s="30">
        <v>50</v>
      </c>
      <c r="AO4322">
        <f t="shared" si="134"/>
        <v>13</v>
      </c>
      <c r="AQ4322" s="30">
        <v>32.520000000000003</v>
      </c>
      <c r="AR4322">
        <f t="shared" si="135"/>
        <v>11.38</v>
      </c>
    </row>
    <row r="4323" spans="1:44" x14ac:dyDescent="0.25">
      <c r="A4323">
        <v>90438</v>
      </c>
      <c r="B4323">
        <v>10</v>
      </c>
      <c r="C4323" t="s">
        <v>55</v>
      </c>
      <c r="D4323" t="s">
        <v>81</v>
      </c>
      <c r="E4323">
        <v>1</v>
      </c>
      <c r="F4323">
        <v>15.13</v>
      </c>
      <c r="G4323">
        <v>39.25</v>
      </c>
      <c r="H4323" s="1">
        <v>44865</v>
      </c>
      <c r="I4323" s="20">
        <v>0</v>
      </c>
      <c r="J4323" s="47">
        <f>Table_Query_from_Mac10[[#This Row],[unit_price]]-(Table_Query_from_Mac10[[#This Row],[unit_price]]*(Table_Query_from_Mac10[[#This Row],[discount_pct]]/100))</f>
        <v>39.25</v>
      </c>
      <c r="K4323" s="47">
        <f>Table_Query_from_Mac10[[#This Row],[unit_cost]]</f>
        <v>15.13</v>
      </c>
      <c r="L4323" s="47">
        <f>Table_Query_from_Mac10[[#This Row],[Live-cost]]*(1+Table_Query_from_Mac10[[#This Row],[CogsIncreasebyTYPE]])</f>
        <v>15.13</v>
      </c>
      <c r="M4323" s="47">
        <f>Table_Query_from_Mac10[[#This Row],[Live-cost]]*Table_Query_from_Mac10[[#This Row],[qty_to_ship]]</f>
        <v>15.13</v>
      </c>
      <c r="N4323" s="47">
        <f>IF(Table_Query_from_Mac10[[#This Row],[item_no]]="KDA",-Table_Query_from_Mac10[[#This Row],[unit_price]],Table_Query_from_Mac10[[#This Row],[Net Unit]]*Table_Query_from_Mac10[[#This Row],[qty_to_ship]])</f>
        <v>39.25</v>
      </c>
      <c r="O4323" s="47">
        <f>SUMIFS(Summary!C:C,Summary!H:H,Table_Query_from_Mac10[[#This Row],[Juiceoc]])</f>
        <v>0</v>
      </c>
      <c r="P4323" s="47">
        <f>SUMIFS(Summary!D:D,Summary!H:H,Table_Query_from_Mac10[[#This Row],[Juiceoc]])</f>
        <v>0</v>
      </c>
      <c r="Q4323" s="47">
        <f>SUMIFS(Summary!E:E,Summary!H:H,Table_Query_from_Mac10[[#This Row],[Juiceoc]])</f>
        <v>0</v>
      </c>
      <c r="R4323" s="47">
        <f>Table_Query_from_Mac10[[#This Row],[Net Unit]]*(1+Table_Query_from_Mac10[[#This Row],[PriceIncreasebyType]])</f>
        <v>39.25</v>
      </c>
      <c r="S4323" s="47">
        <f>Table_Query_from_Mac10[[#This Row],[UnitPriceFuture]]*Table_Query_from_Mac10[[#This Row],[qtytoShipFuture]]</f>
        <v>39.25</v>
      </c>
      <c r="T4323" s="47">
        <f>ROUND(Table_Query_from_Mac10[[#This Row],[qty_to_ship]]*(1+Table_Query_from_Mac10[[#This Row],[VolumeIncreasebyType]]),0)</f>
        <v>1</v>
      </c>
      <c r="U4323" s="47">
        <f>Table_Query_from_Mac10[[#This Row],[qtytoShipFuture]]*Table_Query_from_Mac10[[#This Row],[Future-cost]]</f>
        <v>15.13</v>
      </c>
      <c r="V4323" s="47">
        <f>Table_Query_from_Mac10[[#This Row],[qtytoShipFuture]]-Table_Query_from_Mac10[[#This Row],[qty_to_ship]]</f>
        <v>0</v>
      </c>
      <c r="W4323" s="47">
        <f>Table_Query_from_Mac10[[#This Row],[UnitPriceFuture]]</f>
        <v>39.25</v>
      </c>
      <c r="X4323" s="47">
        <f>Table_Query_from_Mac10[[#This Row],[Unit Increase]]*Table_Query_from_Mac10[[#This Row],[UnitPriceFuture]]</f>
        <v>0</v>
      </c>
      <c r="Y4323" s="47">
        <f>Table_Query_from_Mac10[[#This Row],[Unit Increase]]*Table_Query_from_Mac10[[#This Row],[Future-cost]]</f>
        <v>0</v>
      </c>
      <c r="Z4323" s="47">
        <f>-(Table_Query_from_Mac10[[#This Row],[Incremental Sales]]+((Table_Query_from_Mac10[[#This Row],[Incremental Sales]]*-(SUM(Summary!$S$8:$S$9)))))*Summary!$S$18</f>
        <v>0</v>
      </c>
      <c r="AA4323" s="47">
        <f>IFERROR(Table_Query_from_Mac10[[#This Row],[Incremental Cost]]/Table_Query_from_Mac10[[#This Row],[Incremental Sales]],0)</f>
        <v>0</v>
      </c>
      <c r="AB4323" s="47">
        <f>IFERROR(Table_Query_from_Mac10[[#This Row],[TotalCostFuture]]/Table_Query_from_Mac10[[#This Row],[totalsalesFuture]],0)</f>
        <v>0.38547770700636946</v>
      </c>
      <c r="AN4323" s="31">
        <v>4</v>
      </c>
      <c r="AO4323">
        <f t="shared" si="134"/>
        <v>1</v>
      </c>
      <c r="AQ4323" s="31">
        <v>112.14</v>
      </c>
      <c r="AR4323">
        <f t="shared" si="135"/>
        <v>39.25</v>
      </c>
    </row>
    <row r="4324" spans="1:44" x14ac:dyDescent="0.25">
      <c r="A4324">
        <v>90438</v>
      </c>
      <c r="B4324">
        <v>11</v>
      </c>
      <c r="C4324" t="s">
        <v>55</v>
      </c>
      <c r="D4324" t="s">
        <v>81</v>
      </c>
      <c r="E4324">
        <v>9</v>
      </c>
      <c r="F4324">
        <v>10.09</v>
      </c>
      <c r="G4324">
        <v>23.4</v>
      </c>
      <c r="H4324" s="1">
        <v>44865</v>
      </c>
      <c r="I4324" s="20">
        <v>0</v>
      </c>
      <c r="J4324" s="47">
        <f>Table_Query_from_Mac10[[#This Row],[unit_price]]-(Table_Query_from_Mac10[[#This Row],[unit_price]]*(Table_Query_from_Mac10[[#This Row],[discount_pct]]/100))</f>
        <v>23.4</v>
      </c>
      <c r="K4324" s="47">
        <f>Table_Query_from_Mac10[[#This Row],[unit_cost]]</f>
        <v>10.09</v>
      </c>
      <c r="L4324" s="47">
        <f>Table_Query_from_Mac10[[#This Row],[Live-cost]]*(1+Table_Query_from_Mac10[[#This Row],[CogsIncreasebyTYPE]])</f>
        <v>10.09</v>
      </c>
      <c r="M4324" s="47">
        <f>Table_Query_from_Mac10[[#This Row],[Live-cost]]*Table_Query_from_Mac10[[#This Row],[qty_to_ship]]</f>
        <v>90.81</v>
      </c>
      <c r="N4324" s="47">
        <f>IF(Table_Query_from_Mac10[[#This Row],[item_no]]="KDA",-Table_Query_from_Mac10[[#This Row],[unit_price]],Table_Query_from_Mac10[[#This Row],[Net Unit]]*Table_Query_from_Mac10[[#This Row],[qty_to_ship]])</f>
        <v>210.6</v>
      </c>
      <c r="O4324" s="47">
        <f>SUMIFS(Summary!C:C,Summary!H:H,Table_Query_from_Mac10[[#This Row],[Juiceoc]])</f>
        <v>0</v>
      </c>
      <c r="P4324" s="47">
        <f>SUMIFS(Summary!D:D,Summary!H:H,Table_Query_from_Mac10[[#This Row],[Juiceoc]])</f>
        <v>0</v>
      </c>
      <c r="Q4324" s="47">
        <f>SUMIFS(Summary!E:E,Summary!H:H,Table_Query_from_Mac10[[#This Row],[Juiceoc]])</f>
        <v>0</v>
      </c>
      <c r="R4324" s="47">
        <f>Table_Query_from_Mac10[[#This Row],[Net Unit]]*(1+Table_Query_from_Mac10[[#This Row],[PriceIncreasebyType]])</f>
        <v>23.4</v>
      </c>
      <c r="S4324" s="47">
        <f>Table_Query_from_Mac10[[#This Row],[UnitPriceFuture]]*Table_Query_from_Mac10[[#This Row],[qtytoShipFuture]]</f>
        <v>210.6</v>
      </c>
      <c r="T4324" s="47">
        <f>ROUND(Table_Query_from_Mac10[[#This Row],[qty_to_ship]]*(1+Table_Query_from_Mac10[[#This Row],[VolumeIncreasebyType]]),0)</f>
        <v>9</v>
      </c>
      <c r="U4324" s="47">
        <f>Table_Query_from_Mac10[[#This Row],[qtytoShipFuture]]*Table_Query_from_Mac10[[#This Row],[Future-cost]]</f>
        <v>90.81</v>
      </c>
      <c r="V4324" s="47">
        <f>Table_Query_from_Mac10[[#This Row],[qtytoShipFuture]]-Table_Query_from_Mac10[[#This Row],[qty_to_ship]]</f>
        <v>0</v>
      </c>
      <c r="W4324" s="47">
        <f>Table_Query_from_Mac10[[#This Row],[UnitPriceFuture]]</f>
        <v>23.4</v>
      </c>
      <c r="X4324" s="47">
        <f>Table_Query_from_Mac10[[#This Row],[Unit Increase]]*Table_Query_from_Mac10[[#This Row],[UnitPriceFuture]]</f>
        <v>0</v>
      </c>
      <c r="Y4324" s="47">
        <f>Table_Query_from_Mac10[[#This Row],[Unit Increase]]*Table_Query_from_Mac10[[#This Row],[Future-cost]]</f>
        <v>0</v>
      </c>
      <c r="Z4324" s="47">
        <f>-(Table_Query_from_Mac10[[#This Row],[Incremental Sales]]+((Table_Query_from_Mac10[[#This Row],[Incremental Sales]]*-(SUM(Summary!$S$8:$S$9)))))*Summary!$S$18</f>
        <v>0</v>
      </c>
      <c r="AA4324" s="47">
        <f>IFERROR(Table_Query_from_Mac10[[#This Row],[Incremental Cost]]/Table_Query_from_Mac10[[#This Row],[Incremental Sales]],0)</f>
        <v>0</v>
      </c>
      <c r="AB4324" s="47">
        <f>IFERROR(Table_Query_from_Mac10[[#This Row],[TotalCostFuture]]/Table_Query_from_Mac10[[#This Row],[totalsalesFuture]],0)</f>
        <v>0.43119658119658122</v>
      </c>
      <c r="AN4324" s="30">
        <v>36</v>
      </c>
      <c r="AO4324">
        <f t="shared" si="134"/>
        <v>9</v>
      </c>
      <c r="AQ4324" s="30">
        <v>66.849999999999994</v>
      </c>
      <c r="AR4324">
        <f t="shared" si="135"/>
        <v>23.4</v>
      </c>
    </row>
    <row r="4325" spans="1:44" x14ac:dyDescent="0.25">
      <c r="A4325">
        <v>90439</v>
      </c>
      <c r="B4325">
        <v>1</v>
      </c>
      <c r="C4325" t="s">
        <v>83</v>
      </c>
      <c r="D4325" t="s">
        <v>79</v>
      </c>
      <c r="E4325">
        <v>0</v>
      </c>
      <c r="F4325">
        <v>0</v>
      </c>
      <c r="G4325">
        <v>900.7</v>
      </c>
      <c r="H4325" s="1">
        <v>44848</v>
      </c>
      <c r="I4325" s="20">
        <v>0</v>
      </c>
      <c r="J4325" s="47">
        <f>Table_Query_from_Mac10[[#This Row],[unit_price]]-(Table_Query_from_Mac10[[#This Row],[unit_price]]*(Table_Query_from_Mac10[[#This Row],[discount_pct]]/100))</f>
        <v>900.7</v>
      </c>
      <c r="K4325" s="47">
        <f>Table_Query_from_Mac10[[#This Row],[unit_cost]]</f>
        <v>0</v>
      </c>
      <c r="L4325" s="47">
        <f>Table_Query_from_Mac10[[#This Row],[Live-cost]]*(1+Table_Query_from_Mac10[[#This Row],[CogsIncreasebyTYPE]])</f>
        <v>0</v>
      </c>
      <c r="M4325" s="47">
        <f>Table_Query_from_Mac10[[#This Row],[Live-cost]]*Table_Query_from_Mac10[[#This Row],[qty_to_ship]]</f>
        <v>0</v>
      </c>
      <c r="N4325" s="47">
        <f>IF(Table_Query_from_Mac10[[#This Row],[item_no]]="KDA",-Table_Query_from_Mac10[[#This Row],[unit_price]],Table_Query_from_Mac10[[#This Row],[Net Unit]]*Table_Query_from_Mac10[[#This Row],[qty_to_ship]])</f>
        <v>0</v>
      </c>
      <c r="O4325" s="47">
        <f>SUMIFS(Summary!C:C,Summary!H:H,Table_Query_from_Mac10[[#This Row],[Juiceoc]])</f>
        <v>0</v>
      </c>
      <c r="P4325" s="47">
        <f>SUMIFS(Summary!D:D,Summary!H:H,Table_Query_from_Mac10[[#This Row],[Juiceoc]])</f>
        <v>0</v>
      </c>
      <c r="Q4325" s="47">
        <f>SUMIFS(Summary!E:E,Summary!H:H,Table_Query_from_Mac10[[#This Row],[Juiceoc]])</f>
        <v>0</v>
      </c>
      <c r="R4325" s="47">
        <f>Table_Query_from_Mac10[[#This Row],[Net Unit]]*(1+Table_Query_from_Mac10[[#This Row],[PriceIncreasebyType]])</f>
        <v>900.7</v>
      </c>
      <c r="S4325" s="47">
        <f>Table_Query_from_Mac10[[#This Row],[UnitPriceFuture]]*Table_Query_from_Mac10[[#This Row],[qtytoShipFuture]]</f>
        <v>0</v>
      </c>
      <c r="T4325" s="47">
        <f>ROUND(Table_Query_from_Mac10[[#This Row],[qty_to_ship]]*(1+Table_Query_from_Mac10[[#This Row],[VolumeIncreasebyType]]),0)</f>
        <v>0</v>
      </c>
      <c r="U4325" s="47">
        <f>Table_Query_from_Mac10[[#This Row],[qtytoShipFuture]]*Table_Query_from_Mac10[[#This Row],[Future-cost]]</f>
        <v>0</v>
      </c>
      <c r="V4325" s="47">
        <f>Table_Query_from_Mac10[[#This Row],[qtytoShipFuture]]-Table_Query_from_Mac10[[#This Row],[qty_to_ship]]</f>
        <v>0</v>
      </c>
      <c r="W4325" s="47">
        <f>Table_Query_from_Mac10[[#This Row],[UnitPriceFuture]]</f>
        <v>900.7</v>
      </c>
      <c r="X4325" s="47">
        <f>Table_Query_from_Mac10[[#This Row],[Unit Increase]]*Table_Query_from_Mac10[[#This Row],[UnitPriceFuture]]</f>
        <v>0</v>
      </c>
      <c r="Y4325" s="47">
        <f>Table_Query_from_Mac10[[#This Row],[Unit Increase]]*Table_Query_from_Mac10[[#This Row],[Future-cost]]</f>
        <v>0</v>
      </c>
      <c r="Z4325" s="47">
        <f>-(Table_Query_from_Mac10[[#This Row],[Incremental Sales]]+((Table_Query_from_Mac10[[#This Row],[Incremental Sales]]*-(SUM(Summary!$S$8:$S$9)))))*Summary!$S$18</f>
        <v>0</v>
      </c>
      <c r="AA4325" s="47">
        <f>IFERROR(Table_Query_from_Mac10[[#This Row],[Incremental Cost]]/Table_Query_from_Mac10[[#This Row],[Incremental Sales]],0)</f>
        <v>0</v>
      </c>
      <c r="AB4325" s="47">
        <f>IFERROR(Table_Query_from_Mac10[[#This Row],[TotalCostFuture]]/Table_Query_from_Mac10[[#This Row],[totalsalesFuture]],0)</f>
        <v>0</v>
      </c>
      <c r="AN4325" s="31">
        <v>0</v>
      </c>
      <c r="AO4325">
        <f t="shared" si="134"/>
        <v>0</v>
      </c>
      <c r="AQ4325" s="31">
        <v>2573.44</v>
      </c>
      <c r="AR4325">
        <f t="shared" si="135"/>
        <v>900.7</v>
      </c>
    </row>
    <row r="4326" spans="1:44" x14ac:dyDescent="0.25">
      <c r="A4326">
        <v>90440</v>
      </c>
      <c r="B4326">
        <v>1</v>
      </c>
      <c r="C4326" t="s">
        <v>86</v>
      </c>
      <c r="D4326" t="s">
        <v>79</v>
      </c>
      <c r="E4326">
        <v>0</v>
      </c>
      <c r="F4326">
        <v>0</v>
      </c>
      <c r="G4326">
        <v>118.46</v>
      </c>
      <c r="H4326" s="1">
        <v>44848</v>
      </c>
      <c r="I4326" s="20">
        <v>0</v>
      </c>
      <c r="J4326" s="47">
        <f>Table_Query_from_Mac10[[#This Row],[unit_price]]-(Table_Query_from_Mac10[[#This Row],[unit_price]]*(Table_Query_from_Mac10[[#This Row],[discount_pct]]/100))</f>
        <v>118.46</v>
      </c>
      <c r="K4326" s="47">
        <f>Table_Query_from_Mac10[[#This Row],[unit_cost]]</f>
        <v>0</v>
      </c>
      <c r="L4326" s="47">
        <f>Table_Query_from_Mac10[[#This Row],[Live-cost]]*(1+Table_Query_from_Mac10[[#This Row],[CogsIncreasebyTYPE]])</f>
        <v>0</v>
      </c>
      <c r="M4326" s="47">
        <f>Table_Query_from_Mac10[[#This Row],[Live-cost]]*Table_Query_from_Mac10[[#This Row],[qty_to_ship]]</f>
        <v>0</v>
      </c>
      <c r="N4326" s="47">
        <f>IF(Table_Query_from_Mac10[[#This Row],[item_no]]="KDA",-Table_Query_from_Mac10[[#This Row],[unit_price]],Table_Query_from_Mac10[[#This Row],[Net Unit]]*Table_Query_from_Mac10[[#This Row],[qty_to_ship]])</f>
        <v>0</v>
      </c>
      <c r="O4326" s="47">
        <f>SUMIFS(Summary!C:C,Summary!H:H,Table_Query_from_Mac10[[#This Row],[Juiceoc]])</f>
        <v>0</v>
      </c>
      <c r="P4326" s="47">
        <f>SUMIFS(Summary!D:D,Summary!H:H,Table_Query_from_Mac10[[#This Row],[Juiceoc]])</f>
        <v>0</v>
      </c>
      <c r="Q4326" s="47">
        <f>SUMIFS(Summary!E:E,Summary!H:H,Table_Query_from_Mac10[[#This Row],[Juiceoc]])</f>
        <v>0</v>
      </c>
      <c r="R4326" s="47">
        <f>Table_Query_from_Mac10[[#This Row],[Net Unit]]*(1+Table_Query_from_Mac10[[#This Row],[PriceIncreasebyType]])</f>
        <v>118.46</v>
      </c>
      <c r="S4326" s="47">
        <f>Table_Query_from_Mac10[[#This Row],[UnitPriceFuture]]*Table_Query_from_Mac10[[#This Row],[qtytoShipFuture]]</f>
        <v>0</v>
      </c>
      <c r="T4326" s="47">
        <f>ROUND(Table_Query_from_Mac10[[#This Row],[qty_to_ship]]*(1+Table_Query_from_Mac10[[#This Row],[VolumeIncreasebyType]]),0)</f>
        <v>0</v>
      </c>
      <c r="U4326" s="47">
        <f>Table_Query_from_Mac10[[#This Row],[qtytoShipFuture]]*Table_Query_from_Mac10[[#This Row],[Future-cost]]</f>
        <v>0</v>
      </c>
      <c r="V4326" s="47">
        <f>Table_Query_from_Mac10[[#This Row],[qtytoShipFuture]]-Table_Query_from_Mac10[[#This Row],[qty_to_ship]]</f>
        <v>0</v>
      </c>
      <c r="W4326" s="47">
        <f>Table_Query_from_Mac10[[#This Row],[UnitPriceFuture]]</f>
        <v>118.46</v>
      </c>
      <c r="X4326" s="47">
        <f>Table_Query_from_Mac10[[#This Row],[Unit Increase]]*Table_Query_from_Mac10[[#This Row],[UnitPriceFuture]]</f>
        <v>0</v>
      </c>
      <c r="Y4326" s="47">
        <f>Table_Query_from_Mac10[[#This Row],[Unit Increase]]*Table_Query_from_Mac10[[#This Row],[Future-cost]]</f>
        <v>0</v>
      </c>
      <c r="Z4326" s="47">
        <f>-(Table_Query_from_Mac10[[#This Row],[Incremental Sales]]+((Table_Query_from_Mac10[[#This Row],[Incremental Sales]]*-(SUM(Summary!$S$8:$S$9)))))*Summary!$S$18</f>
        <v>0</v>
      </c>
      <c r="AA4326" s="47">
        <f>IFERROR(Table_Query_from_Mac10[[#This Row],[Incremental Cost]]/Table_Query_from_Mac10[[#This Row],[Incremental Sales]],0)</f>
        <v>0</v>
      </c>
      <c r="AB4326" s="47">
        <f>IFERROR(Table_Query_from_Mac10[[#This Row],[TotalCostFuture]]/Table_Query_from_Mac10[[#This Row],[totalsalesFuture]],0)</f>
        <v>0</v>
      </c>
      <c r="AN4326" s="30">
        <v>0</v>
      </c>
      <c r="AO4326">
        <f t="shared" si="134"/>
        <v>0</v>
      </c>
      <c r="AQ4326" s="30">
        <v>338.47</v>
      </c>
      <c r="AR4326">
        <f t="shared" si="135"/>
        <v>118.46</v>
      </c>
    </row>
    <row r="4327" spans="1:44" x14ac:dyDescent="0.25">
      <c r="A4327">
        <v>90441</v>
      </c>
      <c r="B4327">
        <v>1</v>
      </c>
      <c r="C4327" t="s">
        <v>86</v>
      </c>
      <c r="D4327" t="s">
        <v>79</v>
      </c>
      <c r="E4327">
        <v>0</v>
      </c>
      <c r="F4327">
        <v>0</v>
      </c>
      <c r="G4327">
        <v>3339.88</v>
      </c>
      <c r="H4327" s="1">
        <v>44848</v>
      </c>
      <c r="I4327" s="20">
        <v>0</v>
      </c>
      <c r="J4327" s="47">
        <f>Table_Query_from_Mac10[[#This Row],[unit_price]]-(Table_Query_from_Mac10[[#This Row],[unit_price]]*(Table_Query_from_Mac10[[#This Row],[discount_pct]]/100))</f>
        <v>3339.88</v>
      </c>
      <c r="K4327" s="47">
        <f>Table_Query_from_Mac10[[#This Row],[unit_cost]]</f>
        <v>0</v>
      </c>
      <c r="L4327" s="47">
        <f>Table_Query_from_Mac10[[#This Row],[Live-cost]]*(1+Table_Query_from_Mac10[[#This Row],[CogsIncreasebyTYPE]])</f>
        <v>0</v>
      </c>
      <c r="M4327" s="47">
        <f>Table_Query_from_Mac10[[#This Row],[Live-cost]]*Table_Query_from_Mac10[[#This Row],[qty_to_ship]]</f>
        <v>0</v>
      </c>
      <c r="N4327" s="47">
        <f>IF(Table_Query_from_Mac10[[#This Row],[item_no]]="KDA",-Table_Query_from_Mac10[[#This Row],[unit_price]],Table_Query_from_Mac10[[#This Row],[Net Unit]]*Table_Query_from_Mac10[[#This Row],[qty_to_ship]])</f>
        <v>0</v>
      </c>
      <c r="O4327" s="47">
        <f>SUMIFS(Summary!C:C,Summary!H:H,Table_Query_from_Mac10[[#This Row],[Juiceoc]])</f>
        <v>0</v>
      </c>
      <c r="P4327" s="47">
        <f>SUMIFS(Summary!D:D,Summary!H:H,Table_Query_from_Mac10[[#This Row],[Juiceoc]])</f>
        <v>0</v>
      </c>
      <c r="Q4327" s="47">
        <f>SUMIFS(Summary!E:E,Summary!H:H,Table_Query_from_Mac10[[#This Row],[Juiceoc]])</f>
        <v>0</v>
      </c>
      <c r="R4327" s="47">
        <f>Table_Query_from_Mac10[[#This Row],[Net Unit]]*(1+Table_Query_from_Mac10[[#This Row],[PriceIncreasebyType]])</f>
        <v>3339.88</v>
      </c>
      <c r="S4327" s="47">
        <f>Table_Query_from_Mac10[[#This Row],[UnitPriceFuture]]*Table_Query_from_Mac10[[#This Row],[qtytoShipFuture]]</f>
        <v>0</v>
      </c>
      <c r="T4327" s="47">
        <f>ROUND(Table_Query_from_Mac10[[#This Row],[qty_to_ship]]*(1+Table_Query_from_Mac10[[#This Row],[VolumeIncreasebyType]]),0)</f>
        <v>0</v>
      </c>
      <c r="U4327" s="47">
        <f>Table_Query_from_Mac10[[#This Row],[qtytoShipFuture]]*Table_Query_from_Mac10[[#This Row],[Future-cost]]</f>
        <v>0</v>
      </c>
      <c r="V4327" s="47">
        <f>Table_Query_from_Mac10[[#This Row],[qtytoShipFuture]]-Table_Query_from_Mac10[[#This Row],[qty_to_ship]]</f>
        <v>0</v>
      </c>
      <c r="W4327" s="47">
        <f>Table_Query_from_Mac10[[#This Row],[UnitPriceFuture]]</f>
        <v>3339.88</v>
      </c>
      <c r="X4327" s="47">
        <f>Table_Query_from_Mac10[[#This Row],[Unit Increase]]*Table_Query_from_Mac10[[#This Row],[UnitPriceFuture]]</f>
        <v>0</v>
      </c>
      <c r="Y4327" s="47">
        <f>Table_Query_from_Mac10[[#This Row],[Unit Increase]]*Table_Query_from_Mac10[[#This Row],[Future-cost]]</f>
        <v>0</v>
      </c>
      <c r="Z4327" s="47">
        <f>-(Table_Query_from_Mac10[[#This Row],[Incremental Sales]]+((Table_Query_from_Mac10[[#This Row],[Incremental Sales]]*-(SUM(Summary!$S$8:$S$9)))))*Summary!$S$18</f>
        <v>0</v>
      </c>
      <c r="AA4327" s="47">
        <f>IFERROR(Table_Query_from_Mac10[[#This Row],[Incremental Cost]]/Table_Query_from_Mac10[[#This Row],[Incremental Sales]],0)</f>
        <v>0</v>
      </c>
      <c r="AB4327" s="47">
        <f>IFERROR(Table_Query_from_Mac10[[#This Row],[TotalCostFuture]]/Table_Query_from_Mac10[[#This Row],[totalsalesFuture]],0)</f>
        <v>0</v>
      </c>
      <c r="AN4327" s="31">
        <v>0</v>
      </c>
      <c r="AO4327">
        <f t="shared" si="134"/>
        <v>0</v>
      </c>
      <c r="AQ4327" s="31">
        <v>9542.52</v>
      </c>
      <c r="AR4327">
        <f t="shared" si="135"/>
        <v>3339.88</v>
      </c>
    </row>
    <row r="4328" spans="1:44" x14ac:dyDescent="0.25">
      <c r="A4328">
        <v>90442</v>
      </c>
      <c r="B4328">
        <v>1</v>
      </c>
      <c r="C4328" t="s">
        <v>51</v>
      </c>
      <c r="D4328" t="s">
        <v>80</v>
      </c>
      <c r="E4328">
        <v>88</v>
      </c>
      <c r="F4328">
        <v>4.25</v>
      </c>
      <c r="G4328">
        <v>9.3800000000000008</v>
      </c>
      <c r="H4328" s="1">
        <v>44865</v>
      </c>
      <c r="I4328" s="20">
        <v>7</v>
      </c>
      <c r="J4328" s="47">
        <f>Table_Query_from_Mac10[[#This Row],[unit_price]]-(Table_Query_from_Mac10[[#This Row],[unit_price]]*(Table_Query_from_Mac10[[#This Row],[discount_pct]]/100))</f>
        <v>8.7234000000000016</v>
      </c>
      <c r="K4328" s="47">
        <f>Table_Query_from_Mac10[[#This Row],[unit_cost]]</f>
        <v>4.25</v>
      </c>
      <c r="L4328" s="47">
        <f>Table_Query_from_Mac10[[#This Row],[Live-cost]]*(1+Table_Query_from_Mac10[[#This Row],[CogsIncreasebyTYPE]])</f>
        <v>4.25</v>
      </c>
      <c r="M4328" s="47">
        <f>Table_Query_from_Mac10[[#This Row],[Live-cost]]*Table_Query_from_Mac10[[#This Row],[qty_to_ship]]</f>
        <v>374</v>
      </c>
      <c r="N4328" s="47">
        <f>IF(Table_Query_from_Mac10[[#This Row],[item_no]]="KDA",-Table_Query_from_Mac10[[#This Row],[unit_price]],Table_Query_from_Mac10[[#This Row],[Net Unit]]*Table_Query_from_Mac10[[#This Row],[qty_to_ship]])</f>
        <v>767.65920000000017</v>
      </c>
      <c r="O4328" s="47">
        <f>SUMIFS(Summary!C:C,Summary!H:H,Table_Query_from_Mac10[[#This Row],[Juiceoc]])</f>
        <v>0</v>
      </c>
      <c r="P4328" s="47">
        <f>SUMIFS(Summary!D:D,Summary!H:H,Table_Query_from_Mac10[[#This Row],[Juiceoc]])</f>
        <v>0</v>
      </c>
      <c r="Q4328" s="47">
        <f>SUMIFS(Summary!E:E,Summary!H:H,Table_Query_from_Mac10[[#This Row],[Juiceoc]])</f>
        <v>0</v>
      </c>
      <c r="R4328" s="47">
        <f>Table_Query_from_Mac10[[#This Row],[Net Unit]]*(1+Table_Query_from_Mac10[[#This Row],[PriceIncreasebyType]])</f>
        <v>8.7234000000000016</v>
      </c>
      <c r="S4328" s="47">
        <f>Table_Query_from_Mac10[[#This Row],[UnitPriceFuture]]*Table_Query_from_Mac10[[#This Row],[qtytoShipFuture]]</f>
        <v>767.65920000000017</v>
      </c>
      <c r="T4328" s="47">
        <f>ROUND(Table_Query_from_Mac10[[#This Row],[qty_to_ship]]*(1+Table_Query_from_Mac10[[#This Row],[VolumeIncreasebyType]]),0)</f>
        <v>88</v>
      </c>
      <c r="U4328" s="47">
        <f>Table_Query_from_Mac10[[#This Row],[qtytoShipFuture]]*Table_Query_from_Mac10[[#This Row],[Future-cost]]</f>
        <v>374</v>
      </c>
      <c r="V4328" s="47">
        <f>Table_Query_from_Mac10[[#This Row],[qtytoShipFuture]]-Table_Query_from_Mac10[[#This Row],[qty_to_ship]]</f>
        <v>0</v>
      </c>
      <c r="W4328" s="47">
        <f>Table_Query_from_Mac10[[#This Row],[UnitPriceFuture]]</f>
        <v>8.7234000000000016</v>
      </c>
      <c r="X4328" s="47">
        <f>Table_Query_from_Mac10[[#This Row],[Unit Increase]]*Table_Query_from_Mac10[[#This Row],[UnitPriceFuture]]</f>
        <v>0</v>
      </c>
      <c r="Y4328" s="47">
        <f>Table_Query_from_Mac10[[#This Row],[Unit Increase]]*Table_Query_from_Mac10[[#This Row],[Future-cost]]</f>
        <v>0</v>
      </c>
      <c r="Z4328" s="47">
        <f>-(Table_Query_from_Mac10[[#This Row],[Incremental Sales]]+((Table_Query_from_Mac10[[#This Row],[Incremental Sales]]*-(SUM(Summary!$S$8:$S$9)))))*Summary!$S$18</f>
        <v>0</v>
      </c>
      <c r="AA4328" s="47">
        <f>IFERROR(Table_Query_from_Mac10[[#This Row],[Incremental Cost]]/Table_Query_from_Mac10[[#This Row],[Incremental Sales]],0)</f>
        <v>0</v>
      </c>
      <c r="AB4328" s="47">
        <f>IFERROR(Table_Query_from_Mac10[[#This Row],[TotalCostFuture]]/Table_Query_from_Mac10[[#This Row],[totalsalesFuture]],0)</f>
        <v>0.48719535960749238</v>
      </c>
      <c r="AN4328" s="30">
        <v>350</v>
      </c>
      <c r="AO4328">
        <f t="shared" si="134"/>
        <v>88</v>
      </c>
      <c r="AQ4328" s="30">
        <v>26.8</v>
      </c>
      <c r="AR4328">
        <f t="shared" si="135"/>
        <v>9.3800000000000008</v>
      </c>
    </row>
    <row r="4329" spans="1:44" x14ac:dyDescent="0.25">
      <c r="A4329">
        <v>90442</v>
      </c>
      <c r="B4329">
        <v>2</v>
      </c>
      <c r="C4329" t="s">
        <v>51</v>
      </c>
      <c r="D4329" t="s">
        <v>80</v>
      </c>
      <c r="E4329">
        <v>63</v>
      </c>
      <c r="F4329">
        <v>4.71</v>
      </c>
      <c r="G4329">
        <v>10.33</v>
      </c>
      <c r="H4329" s="1">
        <v>44865</v>
      </c>
      <c r="I4329" s="20">
        <v>7</v>
      </c>
      <c r="J4329" s="47">
        <f>Table_Query_from_Mac10[[#This Row],[unit_price]]-(Table_Query_from_Mac10[[#This Row],[unit_price]]*(Table_Query_from_Mac10[[#This Row],[discount_pct]]/100))</f>
        <v>9.6068999999999996</v>
      </c>
      <c r="K4329" s="47">
        <f>Table_Query_from_Mac10[[#This Row],[unit_cost]]</f>
        <v>4.71</v>
      </c>
      <c r="L4329" s="47">
        <f>Table_Query_from_Mac10[[#This Row],[Live-cost]]*(1+Table_Query_from_Mac10[[#This Row],[CogsIncreasebyTYPE]])</f>
        <v>4.71</v>
      </c>
      <c r="M4329" s="47">
        <f>Table_Query_from_Mac10[[#This Row],[Live-cost]]*Table_Query_from_Mac10[[#This Row],[qty_to_ship]]</f>
        <v>296.73</v>
      </c>
      <c r="N4329" s="47">
        <f>IF(Table_Query_from_Mac10[[#This Row],[item_no]]="KDA",-Table_Query_from_Mac10[[#This Row],[unit_price]],Table_Query_from_Mac10[[#This Row],[Net Unit]]*Table_Query_from_Mac10[[#This Row],[qty_to_ship]])</f>
        <v>605.23469999999998</v>
      </c>
      <c r="O4329" s="47">
        <f>SUMIFS(Summary!C:C,Summary!H:H,Table_Query_from_Mac10[[#This Row],[Juiceoc]])</f>
        <v>0</v>
      </c>
      <c r="P4329" s="47">
        <f>SUMIFS(Summary!D:D,Summary!H:H,Table_Query_from_Mac10[[#This Row],[Juiceoc]])</f>
        <v>0</v>
      </c>
      <c r="Q4329" s="47">
        <f>SUMIFS(Summary!E:E,Summary!H:H,Table_Query_from_Mac10[[#This Row],[Juiceoc]])</f>
        <v>0</v>
      </c>
      <c r="R4329" s="47">
        <f>Table_Query_from_Mac10[[#This Row],[Net Unit]]*(1+Table_Query_from_Mac10[[#This Row],[PriceIncreasebyType]])</f>
        <v>9.6068999999999996</v>
      </c>
      <c r="S4329" s="47">
        <f>Table_Query_from_Mac10[[#This Row],[UnitPriceFuture]]*Table_Query_from_Mac10[[#This Row],[qtytoShipFuture]]</f>
        <v>605.23469999999998</v>
      </c>
      <c r="T4329" s="47">
        <f>ROUND(Table_Query_from_Mac10[[#This Row],[qty_to_ship]]*(1+Table_Query_from_Mac10[[#This Row],[VolumeIncreasebyType]]),0)</f>
        <v>63</v>
      </c>
      <c r="U4329" s="47">
        <f>Table_Query_from_Mac10[[#This Row],[qtytoShipFuture]]*Table_Query_from_Mac10[[#This Row],[Future-cost]]</f>
        <v>296.73</v>
      </c>
      <c r="V4329" s="47">
        <f>Table_Query_from_Mac10[[#This Row],[qtytoShipFuture]]-Table_Query_from_Mac10[[#This Row],[qty_to_ship]]</f>
        <v>0</v>
      </c>
      <c r="W4329" s="47">
        <f>Table_Query_from_Mac10[[#This Row],[UnitPriceFuture]]</f>
        <v>9.6068999999999996</v>
      </c>
      <c r="X4329" s="47">
        <f>Table_Query_from_Mac10[[#This Row],[Unit Increase]]*Table_Query_from_Mac10[[#This Row],[UnitPriceFuture]]</f>
        <v>0</v>
      </c>
      <c r="Y4329" s="47">
        <f>Table_Query_from_Mac10[[#This Row],[Unit Increase]]*Table_Query_from_Mac10[[#This Row],[Future-cost]]</f>
        <v>0</v>
      </c>
      <c r="Z4329" s="47">
        <f>-(Table_Query_from_Mac10[[#This Row],[Incremental Sales]]+((Table_Query_from_Mac10[[#This Row],[Incremental Sales]]*-(SUM(Summary!$S$8:$S$9)))))*Summary!$S$18</f>
        <v>0</v>
      </c>
      <c r="AA4329" s="47">
        <f>IFERROR(Table_Query_from_Mac10[[#This Row],[Incremental Cost]]/Table_Query_from_Mac10[[#This Row],[Incremental Sales]],0)</f>
        <v>0</v>
      </c>
      <c r="AB4329" s="47">
        <f>IFERROR(Table_Query_from_Mac10[[#This Row],[TotalCostFuture]]/Table_Query_from_Mac10[[#This Row],[totalsalesFuture]],0)</f>
        <v>0.49027261655684984</v>
      </c>
      <c r="AN4329" s="31">
        <v>250</v>
      </c>
      <c r="AO4329">
        <f t="shared" si="134"/>
        <v>63</v>
      </c>
      <c r="AQ4329" s="31">
        <v>29.51</v>
      </c>
      <c r="AR4329">
        <f t="shared" si="135"/>
        <v>10.33</v>
      </c>
    </row>
    <row r="4330" spans="1:44" x14ac:dyDescent="0.25">
      <c r="A4330">
        <v>90442</v>
      </c>
      <c r="B4330">
        <v>3</v>
      </c>
      <c r="C4330" t="s">
        <v>51</v>
      </c>
      <c r="D4330" t="s">
        <v>80</v>
      </c>
      <c r="E4330">
        <v>105</v>
      </c>
      <c r="F4330">
        <v>5.17</v>
      </c>
      <c r="G4330">
        <v>11.26</v>
      </c>
      <c r="H4330" s="1">
        <v>44865</v>
      </c>
      <c r="I4330" s="20">
        <v>7</v>
      </c>
      <c r="J4330" s="47">
        <f>Table_Query_from_Mac10[[#This Row],[unit_price]]-(Table_Query_from_Mac10[[#This Row],[unit_price]]*(Table_Query_from_Mac10[[#This Row],[discount_pct]]/100))</f>
        <v>10.4718</v>
      </c>
      <c r="K4330" s="47">
        <f>Table_Query_from_Mac10[[#This Row],[unit_cost]]</f>
        <v>5.17</v>
      </c>
      <c r="L4330" s="47">
        <f>Table_Query_from_Mac10[[#This Row],[Live-cost]]*(1+Table_Query_from_Mac10[[#This Row],[CogsIncreasebyTYPE]])</f>
        <v>5.17</v>
      </c>
      <c r="M4330" s="47">
        <f>Table_Query_from_Mac10[[#This Row],[Live-cost]]*Table_Query_from_Mac10[[#This Row],[qty_to_ship]]</f>
        <v>542.85</v>
      </c>
      <c r="N4330" s="47">
        <f>IF(Table_Query_from_Mac10[[#This Row],[item_no]]="KDA",-Table_Query_from_Mac10[[#This Row],[unit_price]],Table_Query_from_Mac10[[#This Row],[Net Unit]]*Table_Query_from_Mac10[[#This Row],[qty_to_ship]])</f>
        <v>1099.539</v>
      </c>
      <c r="O4330" s="47">
        <f>SUMIFS(Summary!C:C,Summary!H:H,Table_Query_from_Mac10[[#This Row],[Juiceoc]])</f>
        <v>0</v>
      </c>
      <c r="P4330" s="47">
        <f>SUMIFS(Summary!D:D,Summary!H:H,Table_Query_from_Mac10[[#This Row],[Juiceoc]])</f>
        <v>0</v>
      </c>
      <c r="Q4330" s="47">
        <f>SUMIFS(Summary!E:E,Summary!H:H,Table_Query_from_Mac10[[#This Row],[Juiceoc]])</f>
        <v>0</v>
      </c>
      <c r="R4330" s="47">
        <f>Table_Query_from_Mac10[[#This Row],[Net Unit]]*(1+Table_Query_from_Mac10[[#This Row],[PriceIncreasebyType]])</f>
        <v>10.4718</v>
      </c>
      <c r="S4330" s="47">
        <f>Table_Query_from_Mac10[[#This Row],[UnitPriceFuture]]*Table_Query_from_Mac10[[#This Row],[qtytoShipFuture]]</f>
        <v>1099.539</v>
      </c>
      <c r="T4330" s="47">
        <f>ROUND(Table_Query_from_Mac10[[#This Row],[qty_to_ship]]*(1+Table_Query_from_Mac10[[#This Row],[VolumeIncreasebyType]]),0)</f>
        <v>105</v>
      </c>
      <c r="U4330" s="47">
        <f>Table_Query_from_Mac10[[#This Row],[qtytoShipFuture]]*Table_Query_from_Mac10[[#This Row],[Future-cost]]</f>
        <v>542.85</v>
      </c>
      <c r="V4330" s="47">
        <f>Table_Query_from_Mac10[[#This Row],[qtytoShipFuture]]-Table_Query_from_Mac10[[#This Row],[qty_to_ship]]</f>
        <v>0</v>
      </c>
      <c r="W4330" s="47">
        <f>Table_Query_from_Mac10[[#This Row],[UnitPriceFuture]]</f>
        <v>10.4718</v>
      </c>
      <c r="X4330" s="47">
        <f>Table_Query_from_Mac10[[#This Row],[Unit Increase]]*Table_Query_from_Mac10[[#This Row],[UnitPriceFuture]]</f>
        <v>0</v>
      </c>
      <c r="Y4330" s="47">
        <f>Table_Query_from_Mac10[[#This Row],[Unit Increase]]*Table_Query_from_Mac10[[#This Row],[Future-cost]]</f>
        <v>0</v>
      </c>
      <c r="Z4330" s="47">
        <f>-(Table_Query_from_Mac10[[#This Row],[Incremental Sales]]+((Table_Query_from_Mac10[[#This Row],[Incremental Sales]]*-(SUM(Summary!$S$8:$S$9)))))*Summary!$S$18</f>
        <v>0</v>
      </c>
      <c r="AA4330" s="47">
        <f>IFERROR(Table_Query_from_Mac10[[#This Row],[Incremental Cost]]/Table_Query_from_Mac10[[#This Row],[Incremental Sales]],0)</f>
        <v>0</v>
      </c>
      <c r="AB4330" s="47">
        <f>IFERROR(Table_Query_from_Mac10[[#This Row],[TotalCostFuture]]/Table_Query_from_Mac10[[#This Row],[totalsalesFuture]],0)</f>
        <v>0.49370690807693046</v>
      </c>
      <c r="AN4330" s="30">
        <v>420</v>
      </c>
      <c r="AO4330">
        <f t="shared" si="134"/>
        <v>105</v>
      </c>
      <c r="AQ4330" s="30">
        <v>32.18</v>
      </c>
      <c r="AR4330">
        <f t="shared" si="135"/>
        <v>11.26</v>
      </c>
    </row>
    <row r="4331" spans="1:44" x14ac:dyDescent="0.25">
      <c r="A4331">
        <v>90442</v>
      </c>
      <c r="B4331">
        <v>4</v>
      </c>
      <c r="C4331" t="s">
        <v>51</v>
      </c>
      <c r="D4331" t="s">
        <v>80</v>
      </c>
      <c r="E4331">
        <v>124</v>
      </c>
      <c r="F4331">
        <v>5.66</v>
      </c>
      <c r="G4331">
        <v>11.9</v>
      </c>
      <c r="H4331" s="1">
        <v>44865</v>
      </c>
      <c r="I4331" s="20">
        <v>7</v>
      </c>
      <c r="J4331" s="47">
        <f>Table_Query_from_Mac10[[#This Row],[unit_price]]-(Table_Query_from_Mac10[[#This Row],[unit_price]]*(Table_Query_from_Mac10[[#This Row],[discount_pct]]/100))</f>
        <v>11.067</v>
      </c>
      <c r="K4331" s="47">
        <f>Table_Query_from_Mac10[[#This Row],[unit_cost]]</f>
        <v>5.66</v>
      </c>
      <c r="L4331" s="47">
        <f>Table_Query_from_Mac10[[#This Row],[Live-cost]]*(1+Table_Query_from_Mac10[[#This Row],[CogsIncreasebyTYPE]])</f>
        <v>5.66</v>
      </c>
      <c r="M4331" s="47">
        <f>Table_Query_from_Mac10[[#This Row],[Live-cost]]*Table_Query_from_Mac10[[#This Row],[qty_to_ship]]</f>
        <v>701.84</v>
      </c>
      <c r="N4331" s="47">
        <f>IF(Table_Query_from_Mac10[[#This Row],[item_no]]="KDA",-Table_Query_from_Mac10[[#This Row],[unit_price]],Table_Query_from_Mac10[[#This Row],[Net Unit]]*Table_Query_from_Mac10[[#This Row],[qty_to_ship]])</f>
        <v>1372.308</v>
      </c>
      <c r="O4331" s="47">
        <f>SUMIFS(Summary!C:C,Summary!H:H,Table_Query_from_Mac10[[#This Row],[Juiceoc]])</f>
        <v>0</v>
      </c>
      <c r="P4331" s="47">
        <f>SUMIFS(Summary!D:D,Summary!H:H,Table_Query_from_Mac10[[#This Row],[Juiceoc]])</f>
        <v>0</v>
      </c>
      <c r="Q4331" s="47">
        <f>SUMIFS(Summary!E:E,Summary!H:H,Table_Query_from_Mac10[[#This Row],[Juiceoc]])</f>
        <v>0</v>
      </c>
      <c r="R4331" s="47">
        <f>Table_Query_from_Mac10[[#This Row],[Net Unit]]*(1+Table_Query_from_Mac10[[#This Row],[PriceIncreasebyType]])</f>
        <v>11.067</v>
      </c>
      <c r="S4331" s="47">
        <f>Table_Query_from_Mac10[[#This Row],[UnitPriceFuture]]*Table_Query_from_Mac10[[#This Row],[qtytoShipFuture]]</f>
        <v>1372.308</v>
      </c>
      <c r="T4331" s="47">
        <f>ROUND(Table_Query_from_Mac10[[#This Row],[qty_to_ship]]*(1+Table_Query_from_Mac10[[#This Row],[VolumeIncreasebyType]]),0)</f>
        <v>124</v>
      </c>
      <c r="U4331" s="47">
        <f>Table_Query_from_Mac10[[#This Row],[qtytoShipFuture]]*Table_Query_from_Mac10[[#This Row],[Future-cost]]</f>
        <v>701.84</v>
      </c>
      <c r="V4331" s="47">
        <f>Table_Query_from_Mac10[[#This Row],[qtytoShipFuture]]-Table_Query_from_Mac10[[#This Row],[qty_to_ship]]</f>
        <v>0</v>
      </c>
      <c r="W4331" s="47">
        <f>Table_Query_from_Mac10[[#This Row],[UnitPriceFuture]]</f>
        <v>11.067</v>
      </c>
      <c r="X4331" s="47">
        <f>Table_Query_from_Mac10[[#This Row],[Unit Increase]]*Table_Query_from_Mac10[[#This Row],[UnitPriceFuture]]</f>
        <v>0</v>
      </c>
      <c r="Y4331" s="47">
        <f>Table_Query_from_Mac10[[#This Row],[Unit Increase]]*Table_Query_from_Mac10[[#This Row],[Future-cost]]</f>
        <v>0</v>
      </c>
      <c r="Z4331" s="47">
        <f>-(Table_Query_from_Mac10[[#This Row],[Incremental Sales]]+((Table_Query_from_Mac10[[#This Row],[Incremental Sales]]*-(SUM(Summary!$S$8:$S$9)))))*Summary!$S$18</f>
        <v>0</v>
      </c>
      <c r="AA4331" s="47">
        <f>IFERROR(Table_Query_from_Mac10[[#This Row],[Incremental Cost]]/Table_Query_from_Mac10[[#This Row],[Incremental Sales]],0)</f>
        <v>0</v>
      </c>
      <c r="AB4331" s="47">
        <f>IFERROR(Table_Query_from_Mac10[[#This Row],[TotalCostFuture]]/Table_Query_from_Mac10[[#This Row],[totalsalesFuture]],0)</f>
        <v>0.51143037860305418</v>
      </c>
      <c r="AN4331" s="31">
        <v>496</v>
      </c>
      <c r="AO4331">
        <f t="shared" si="134"/>
        <v>124</v>
      </c>
      <c r="AQ4331" s="31">
        <v>33.99</v>
      </c>
      <c r="AR4331">
        <f t="shared" si="135"/>
        <v>11.9</v>
      </c>
    </row>
    <row r="4332" spans="1:44" x14ac:dyDescent="0.25">
      <c r="A4332">
        <v>90442</v>
      </c>
      <c r="B4332">
        <v>5</v>
      </c>
      <c r="C4332" t="s">
        <v>53</v>
      </c>
      <c r="D4332" t="s">
        <v>80</v>
      </c>
      <c r="E4332">
        <v>19</v>
      </c>
      <c r="F4332">
        <v>5.36</v>
      </c>
      <c r="G4332">
        <v>12.22</v>
      </c>
      <c r="H4332" s="1">
        <v>44865</v>
      </c>
      <c r="I4332" s="20">
        <v>7</v>
      </c>
      <c r="J4332" s="47">
        <f>Table_Query_from_Mac10[[#This Row],[unit_price]]-(Table_Query_from_Mac10[[#This Row],[unit_price]]*(Table_Query_from_Mac10[[#This Row],[discount_pct]]/100))</f>
        <v>11.364600000000001</v>
      </c>
      <c r="K4332" s="47">
        <f>Table_Query_from_Mac10[[#This Row],[unit_cost]]</f>
        <v>5.36</v>
      </c>
      <c r="L4332" s="47">
        <f>Table_Query_from_Mac10[[#This Row],[Live-cost]]*(1+Table_Query_from_Mac10[[#This Row],[CogsIncreasebyTYPE]])</f>
        <v>5.36</v>
      </c>
      <c r="M4332" s="47">
        <f>Table_Query_from_Mac10[[#This Row],[Live-cost]]*Table_Query_from_Mac10[[#This Row],[qty_to_ship]]</f>
        <v>101.84</v>
      </c>
      <c r="N4332" s="47">
        <f>IF(Table_Query_from_Mac10[[#This Row],[item_no]]="KDA",-Table_Query_from_Mac10[[#This Row],[unit_price]],Table_Query_from_Mac10[[#This Row],[Net Unit]]*Table_Query_from_Mac10[[#This Row],[qty_to_ship]])</f>
        <v>215.92740000000003</v>
      </c>
      <c r="O4332" s="47">
        <f>SUMIFS(Summary!C:C,Summary!H:H,Table_Query_from_Mac10[[#This Row],[Juiceoc]])</f>
        <v>0</v>
      </c>
      <c r="P4332" s="47">
        <f>SUMIFS(Summary!D:D,Summary!H:H,Table_Query_from_Mac10[[#This Row],[Juiceoc]])</f>
        <v>0</v>
      </c>
      <c r="Q4332" s="47">
        <f>SUMIFS(Summary!E:E,Summary!H:H,Table_Query_from_Mac10[[#This Row],[Juiceoc]])</f>
        <v>0</v>
      </c>
      <c r="R4332" s="47">
        <f>Table_Query_from_Mac10[[#This Row],[Net Unit]]*(1+Table_Query_from_Mac10[[#This Row],[PriceIncreasebyType]])</f>
        <v>11.364600000000001</v>
      </c>
      <c r="S4332" s="47">
        <f>Table_Query_from_Mac10[[#This Row],[UnitPriceFuture]]*Table_Query_from_Mac10[[#This Row],[qtytoShipFuture]]</f>
        <v>215.92740000000003</v>
      </c>
      <c r="T4332" s="47">
        <f>ROUND(Table_Query_from_Mac10[[#This Row],[qty_to_ship]]*(1+Table_Query_from_Mac10[[#This Row],[VolumeIncreasebyType]]),0)</f>
        <v>19</v>
      </c>
      <c r="U4332" s="47">
        <f>Table_Query_from_Mac10[[#This Row],[qtytoShipFuture]]*Table_Query_from_Mac10[[#This Row],[Future-cost]]</f>
        <v>101.84</v>
      </c>
      <c r="V4332" s="47">
        <f>Table_Query_from_Mac10[[#This Row],[qtytoShipFuture]]-Table_Query_from_Mac10[[#This Row],[qty_to_ship]]</f>
        <v>0</v>
      </c>
      <c r="W4332" s="47">
        <f>Table_Query_from_Mac10[[#This Row],[UnitPriceFuture]]</f>
        <v>11.364600000000001</v>
      </c>
      <c r="X4332" s="47">
        <f>Table_Query_from_Mac10[[#This Row],[Unit Increase]]*Table_Query_from_Mac10[[#This Row],[UnitPriceFuture]]</f>
        <v>0</v>
      </c>
      <c r="Y4332" s="47">
        <f>Table_Query_from_Mac10[[#This Row],[Unit Increase]]*Table_Query_from_Mac10[[#This Row],[Future-cost]]</f>
        <v>0</v>
      </c>
      <c r="Z4332" s="47">
        <f>-(Table_Query_from_Mac10[[#This Row],[Incremental Sales]]+((Table_Query_from_Mac10[[#This Row],[Incremental Sales]]*-(SUM(Summary!$S$8:$S$9)))))*Summary!$S$18</f>
        <v>0</v>
      </c>
      <c r="AA4332" s="47">
        <f>IFERROR(Table_Query_from_Mac10[[#This Row],[Incremental Cost]]/Table_Query_from_Mac10[[#This Row],[Incremental Sales]],0)</f>
        <v>0</v>
      </c>
      <c r="AB4332" s="47">
        <f>IFERROR(Table_Query_from_Mac10[[#This Row],[TotalCostFuture]]/Table_Query_from_Mac10[[#This Row],[totalsalesFuture]],0)</f>
        <v>0.47164000492758207</v>
      </c>
      <c r="AN4332" s="30">
        <v>75</v>
      </c>
      <c r="AO4332">
        <f t="shared" si="134"/>
        <v>19</v>
      </c>
      <c r="AQ4332" s="30">
        <v>34.9</v>
      </c>
      <c r="AR4332">
        <f t="shared" si="135"/>
        <v>12.22</v>
      </c>
    </row>
    <row r="4333" spans="1:44" x14ac:dyDescent="0.25">
      <c r="A4333">
        <v>90442</v>
      </c>
      <c r="B4333">
        <v>6</v>
      </c>
      <c r="C4333" t="s">
        <v>53</v>
      </c>
      <c r="D4333" t="s">
        <v>80</v>
      </c>
      <c r="E4333">
        <v>15</v>
      </c>
      <c r="F4333">
        <v>5.8</v>
      </c>
      <c r="G4333">
        <v>12.56</v>
      </c>
      <c r="H4333" s="1">
        <v>44865</v>
      </c>
      <c r="I4333" s="20">
        <v>7</v>
      </c>
      <c r="J4333" s="47">
        <f>Table_Query_from_Mac10[[#This Row],[unit_price]]-(Table_Query_from_Mac10[[#This Row],[unit_price]]*(Table_Query_from_Mac10[[#This Row],[discount_pct]]/100))</f>
        <v>11.6808</v>
      </c>
      <c r="K4333" s="47">
        <f>Table_Query_from_Mac10[[#This Row],[unit_cost]]</f>
        <v>5.8</v>
      </c>
      <c r="L4333" s="47">
        <f>Table_Query_from_Mac10[[#This Row],[Live-cost]]*(1+Table_Query_from_Mac10[[#This Row],[CogsIncreasebyTYPE]])</f>
        <v>5.8</v>
      </c>
      <c r="M4333" s="47">
        <f>Table_Query_from_Mac10[[#This Row],[Live-cost]]*Table_Query_from_Mac10[[#This Row],[qty_to_ship]]</f>
        <v>87</v>
      </c>
      <c r="N4333" s="47">
        <f>IF(Table_Query_from_Mac10[[#This Row],[item_no]]="KDA",-Table_Query_from_Mac10[[#This Row],[unit_price]],Table_Query_from_Mac10[[#This Row],[Net Unit]]*Table_Query_from_Mac10[[#This Row],[qty_to_ship]])</f>
        <v>175.21199999999999</v>
      </c>
      <c r="O4333" s="47">
        <f>SUMIFS(Summary!C:C,Summary!H:H,Table_Query_from_Mac10[[#This Row],[Juiceoc]])</f>
        <v>0</v>
      </c>
      <c r="P4333" s="47">
        <f>SUMIFS(Summary!D:D,Summary!H:H,Table_Query_from_Mac10[[#This Row],[Juiceoc]])</f>
        <v>0</v>
      </c>
      <c r="Q4333" s="47">
        <f>SUMIFS(Summary!E:E,Summary!H:H,Table_Query_from_Mac10[[#This Row],[Juiceoc]])</f>
        <v>0</v>
      </c>
      <c r="R4333" s="47">
        <f>Table_Query_from_Mac10[[#This Row],[Net Unit]]*(1+Table_Query_from_Mac10[[#This Row],[PriceIncreasebyType]])</f>
        <v>11.6808</v>
      </c>
      <c r="S4333" s="47">
        <f>Table_Query_from_Mac10[[#This Row],[UnitPriceFuture]]*Table_Query_from_Mac10[[#This Row],[qtytoShipFuture]]</f>
        <v>175.21199999999999</v>
      </c>
      <c r="T4333" s="47">
        <f>ROUND(Table_Query_from_Mac10[[#This Row],[qty_to_ship]]*(1+Table_Query_from_Mac10[[#This Row],[VolumeIncreasebyType]]),0)</f>
        <v>15</v>
      </c>
      <c r="U4333" s="47">
        <f>Table_Query_from_Mac10[[#This Row],[qtytoShipFuture]]*Table_Query_from_Mac10[[#This Row],[Future-cost]]</f>
        <v>87</v>
      </c>
      <c r="V4333" s="47">
        <f>Table_Query_from_Mac10[[#This Row],[qtytoShipFuture]]-Table_Query_from_Mac10[[#This Row],[qty_to_ship]]</f>
        <v>0</v>
      </c>
      <c r="W4333" s="47">
        <f>Table_Query_from_Mac10[[#This Row],[UnitPriceFuture]]</f>
        <v>11.6808</v>
      </c>
      <c r="X4333" s="47">
        <f>Table_Query_from_Mac10[[#This Row],[Unit Increase]]*Table_Query_from_Mac10[[#This Row],[UnitPriceFuture]]</f>
        <v>0</v>
      </c>
      <c r="Y4333" s="47">
        <f>Table_Query_from_Mac10[[#This Row],[Unit Increase]]*Table_Query_from_Mac10[[#This Row],[Future-cost]]</f>
        <v>0</v>
      </c>
      <c r="Z4333" s="47">
        <f>-(Table_Query_from_Mac10[[#This Row],[Incremental Sales]]+((Table_Query_from_Mac10[[#This Row],[Incremental Sales]]*-(SUM(Summary!$S$8:$S$9)))))*Summary!$S$18</f>
        <v>0</v>
      </c>
      <c r="AA4333" s="47">
        <f>IFERROR(Table_Query_from_Mac10[[#This Row],[Incremental Cost]]/Table_Query_from_Mac10[[#This Row],[Incremental Sales]],0)</f>
        <v>0</v>
      </c>
      <c r="AB4333" s="47">
        <f>IFERROR(Table_Query_from_Mac10[[#This Row],[TotalCostFuture]]/Table_Query_from_Mac10[[#This Row],[totalsalesFuture]],0)</f>
        <v>0.49654133278542567</v>
      </c>
      <c r="AN4333" s="31">
        <v>60</v>
      </c>
      <c r="AO4333">
        <f t="shared" si="134"/>
        <v>15</v>
      </c>
      <c r="AQ4333" s="31">
        <v>35.89</v>
      </c>
      <c r="AR4333">
        <f t="shared" si="135"/>
        <v>12.56</v>
      </c>
    </row>
    <row r="4334" spans="1:44" x14ac:dyDescent="0.25">
      <c r="A4334">
        <v>90442</v>
      </c>
      <c r="B4334">
        <v>7</v>
      </c>
      <c r="C4334" t="s">
        <v>53</v>
      </c>
      <c r="D4334" t="s">
        <v>80</v>
      </c>
      <c r="E4334">
        <v>28</v>
      </c>
      <c r="F4334">
        <v>7.01</v>
      </c>
      <c r="G4334">
        <v>15.6</v>
      </c>
      <c r="H4334" s="1">
        <v>44865</v>
      </c>
      <c r="I4334" s="20">
        <v>7</v>
      </c>
      <c r="J4334" s="47">
        <f>Table_Query_from_Mac10[[#This Row],[unit_price]]-(Table_Query_from_Mac10[[#This Row],[unit_price]]*(Table_Query_from_Mac10[[#This Row],[discount_pct]]/100))</f>
        <v>14.507999999999999</v>
      </c>
      <c r="K4334" s="47">
        <f>Table_Query_from_Mac10[[#This Row],[unit_cost]]</f>
        <v>7.01</v>
      </c>
      <c r="L4334" s="47">
        <f>Table_Query_from_Mac10[[#This Row],[Live-cost]]*(1+Table_Query_from_Mac10[[#This Row],[CogsIncreasebyTYPE]])</f>
        <v>7.01</v>
      </c>
      <c r="M4334" s="47">
        <f>Table_Query_from_Mac10[[#This Row],[Live-cost]]*Table_Query_from_Mac10[[#This Row],[qty_to_ship]]</f>
        <v>196.28</v>
      </c>
      <c r="N4334" s="47">
        <f>IF(Table_Query_from_Mac10[[#This Row],[item_no]]="KDA",-Table_Query_from_Mac10[[#This Row],[unit_price]],Table_Query_from_Mac10[[#This Row],[Net Unit]]*Table_Query_from_Mac10[[#This Row],[qty_to_ship]])</f>
        <v>406.22399999999999</v>
      </c>
      <c r="O4334" s="47">
        <f>SUMIFS(Summary!C:C,Summary!H:H,Table_Query_from_Mac10[[#This Row],[Juiceoc]])</f>
        <v>0</v>
      </c>
      <c r="P4334" s="47">
        <f>SUMIFS(Summary!D:D,Summary!H:H,Table_Query_from_Mac10[[#This Row],[Juiceoc]])</f>
        <v>0</v>
      </c>
      <c r="Q4334" s="47">
        <f>SUMIFS(Summary!E:E,Summary!H:H,Table_Query_from_Mac10[[#This Row],[Juiceoc]])</f>
        <v>0</v>
      </c>
      <c r="R4334" s="47">
        <f>Table_Query_from_Mac10[[#This Row],[Net Unit]]*(1+Table_Query_from_Mac10[[#This Row],[PriceIncreasebyType]])</f>
        <v>14.507999999999999</v>
      </c>
      <c r="S4334" s="47">
        <f>Table_Query_from_Mac10[[#This Row],[UnitPriceFuture]]*Table_Query_from_Mac10[[#This Row],[qtytoShipFuture]]</f>
        <v>406.22399999999999</v>
      </c>
      <c r="T4334" s="47">
        <f>ROUND(Table_Query_from_Mac10[[#This Row],[qty_to_ship]]*(1+Table_Query_from_Mac10[[#This Row],[VolumeIncreasebyType]]),0)</f>
        <v>28</v>
      </c>
      <c r="U4334" s="47">
        <f>Table_Query_from_Mac10[[#This Row],[qtytoShipFuture]]*Table_Query_from_Mac10[[#This Row],[Future-cost]]</f>
        <v>196.28</v>
      </c>
      <c r="V4334" s="47">
        <f>Table_Query_from_Mac10[[#This Row],[qtytoShipFuture]]-Table_Query_from_Mac10[[#This Row],[qty_to_ship]]</f>
        <v>0</v>
      </c>
      <c r="W4334" s="47">
        <f>Table_Query_from_Mac10[[#This Row],[UnitPriceFuture]]</f>
        <v>14.507999999999999</v>
      </c>
      <c r="X4334" s="47">
        <f>Table_Query_from_Mac10[[#This Row],[Unit Increase]]*Table_Query_from_Mac10[[#This Row],[UnitPriceFuture]]</f>
        <v>0</v>
      </c>
      <c r="Y4334" s="47">
        <f>Table_Query_from_Mac10[[#This Row],[Unit Increase]]*Table_Query_from_Mac10[[#This Row],[Future-cost]]</f>
        <v>0</v>
      </c>
      <c r="Z4334" s="47">
        <f>-(Table_Query_from_Mac10[[#This Row],[Incremental Sales]]+((Table_Query_from_Mac10[[#This Row],[Incremental Sales]]*-(SUM(Summary!$S$8:$S$9)))))*Summary!$S$18</f>
        <v>0</v>
      </c>
      <c r="AA4334" s="47">
        <f>IFERROR(Table_Query_from_Mac10[[#This Row],[Incremental Cost]]/Table_Query_from_Mac10[[#This Row],[Incremental Sales]],0)</f>
        <v>0</v>
      </c>
      <c r="AB4334" s="47">
        <f>IFERROR(Table_Query_from_Mac10[[#This Row],[TotalCostFuture]]/Table_Query_from_Mac10[[#This Row],[totalsalesFuture]],0)</f>
        <v>0.48318169285911222</v>
      </c>
      <c r="AN4334" s="30">
        <v>112</v>
      </c>
      <c r="AO4334">
        <f t="shared" si="134"/>
        <v>28</v>
      </c>
      <c r="AQ4334" s="30">
        <v>44.57</v>
      </c>
      <c r="AR4334">
        <f t="shared" si="135"/>
        <v>15.6</v>
      </c>
    </row>
    <row r="4335" spans="1:44" x14ac:dyDescent="0.25">
      <c r="A4335">
        <v>90442</v>
      </c>
      <c r="B4335">
        <v>8</v>
      </c>
      <c r="C4335" t="s">
        <v>53</v>
      </c>
      <c r="D4335" t="s">
        <v>80</v>
      </c>
      <c r="E4335">
        <v>3</v>
      </c>
      <c r="F4335">
        <v>7.66</v>
      </c>
      <c r="G4335">
        <v>16.670000000000002</v>
      </c>
      <c r="H4335" s="1">
        <v>44865</v>
      </c>
      <c r="I4335" s="20">
        <v>7</v>
      </c>
      <c r="J4335" s="47">
        <f>Table_Query_from_Mac10[[#This Row],[unit_price]]-(Table_Query_from_Mac10[[#This Row],[unit_price]]*(Table_Query_from_Mac10[[#This Row],[discount_pct]]/100))</f>
        <v>15.503100000000002</v>
      </c>
      <c r="K4335" s="47">
        <f>Table_Query_from_Mac10[[#This Row],[unit_cost]]</f>
        <v>7.66</v>
      </c>
      <c r="L4335" s="47">
        <f>Table_Query_from_Mac10[[#This Row],[Live-cost]]*(1+Table_Query_from_Mac10[[#This Row],[CogsIncreasebyTYPE]])</f>
        <v>7.66</v>
      </c>
      <c r="M4335" s="47">
        <f>Table_Query_from_Mac10[[#This Row],[Live-cost]]*Table_Query_from_Mac10[[#This Row],[qty_to_ship]]</f>
        <v>22.98</v>
      </c>
      <c r="N4335" s="47">
        <f>IF(Table_Query_from_Mac10[[#This Row],[item_no]]="KDA",-Table_Query_from_Mac10[[#This Row],[unit_price]],Table_Query_from_Mac10[[#This Row],[Net Unit]]*Table_Query_from_Mac10[[#This Row],[qty_to_ship]])</f>
        <v>46.509300000000003</v>
      </c>
      <c r="O4335" s="47">
        <f>SUMIFS(Summary!C:C,Summary!H:H,Table_Query_from_Mac10[[#This Row],[Juiceoc]])</f>
        <v>0</v>
      </c>
      <c r="P4335" s="47">
        <f>SUMIFS(Summary!D:D,Summary!H:H,Table_Query_from_Mac10[[#This Row],[Juiceoc]])</f>
        <v>0</v>
      </c>
      <c r="Q4335" s="47">
        <f>SUMIFS(Summary!E:E,Summary!H:H,Table_Query_from_Mac10[[#This Row],[Juiceoc]])</f>
        <v>0</v>
      </c>
      <c r="R4335" s="47">
        <f>Table_Query_from_Mac10[[#This Row],[Net Unit]]*(1+Table_Query_from_Mac10[[#This Row],[PriceIncreasebyType]])</f>
        <v>15.503100000000002</v>
      </c>
      <c r="S4335" s="47">
        <f>Table_Query_from_Mac10[[#This Row],[UnitPriceFuture]]*Table_Query_from_Mac10[[#This Row],[qtytoShipFuture]]</f>
        <v>46.509300000000003</v>
      </c>
      <c r="T4335" s="47">
        <f>ROUND(Table_Query_from_Mac10[[#This Row],[qty_to_ship]]*(1+Table_Query_from_Mac10[[#This Row],[VolumeIncreasebyType]]),0)</f>
        <v>3</v>
      </c>
      <c r="U4335" s="47">
        <f>Table_Query_from_Mac10[[#This Row],[qtytoShipFuture]]*Table_Query_from_Mac10[[#This Row],[Future-cost]]</f>
        <v>22.98</v>
      </c>
      <c r="V4335" s="47">
        <f>Table_Query_from_Mac10[[#This Row],[qtytoShipFuture]]-Table_Query_from_Mac10[[#This Row],[qty_to_ship]]</f>
        <v>0</v>
      </c>
      <c r="W4335" s="47">
        <f>Table_Query_from_Mac10[[#This Row],[UnitPriceFuture]]</f>
        <v>15.503100000000002</v>
      </c>
      <c r="X4335" s="47">
        <f>Table_Query_from_Mac10[[#This Row],[Unit Increase]]*Table_Query_from_Mac10[[#This Row],[UnitPriceFuture]]</f>
        <v>0</v>
      </c>
      <c r="Y4335" s="47">
        <f>Table_Query_from_Mac10[[#This Row],[Unit Increase]]*Table_Query_from_Mac10[[#This Row],[Future-cost]]</f>
        <v>0</v>
      </c>
      <c r="Z4335" s="47">
        <f>-(Table_Query_from_Mac10[[#This Row],[Incremental Sales]]+((Table_Query_from_Mac10[[#This Row],[Incremental Sales]]*-(SUM(Summary!$S$8:$S$9)))))*Summary!$S$18</f>
        <v>0</v>
      </c>
      <c r="AA4335" s="47">
        <f>IFERROR(Table_Query_from_Mac10[[#This Row],[Incremental Cost]]/Table_Query_from_Mac10[[#This Row],[Incremental Sales]],0)</f>
        <v>0</v>
      </c>
      <c r="AB4335" s="47">
        <f>IFERROR(Table_Query_from_Mac10[[#This Row],[TotalCostFuture]]/Table_Query_from_Mac10[[#This Row],[totalsalesFuture]],0)</f>
        <v>0.49409472944120852</v>
      </c>
      <c r="AN4335" s="31">
        <v>12</v>
      </c>
      <c r="AO4335">
        <f t="shared" si="134"/>
        <v>3</v>
      </c>
      <c r="AQ4335" s="31">
        <v>47.63</v>
      </c>
      <c r="AR4335">
        <f t="shared" si="135"/>
        <v>16.670000000000002</v>
      </c>
    </row>
    <row r="4336" spans="1:44" x14ac:dyDescent="0.25">
      <c r="A4336">
        <v>90442</v>
      </c>
      <c r="B4336">
        <v>9</v>
      </c>
      <c r="C4336" t="s">
        <v>53</v>
      </c>
      <c r="D4336" t="s">
        <v>80</v>
      </c>
      <c r="E4336">
        <v>24</v>
      </c>
      <c r="F4336">
        <v>6.45</v>
      </c>
      <c r="G4336">
        <v>14.62</v>
      </c>
      <c r="H4336" s="1">
        <v>44865</v>
      </c>
      <c r="I4336" s="20">
        <v>7</v>
      </c>
      <c r="J4336" s="47">
        <f>Table_Query_from_Mac10[[#This Row],[unit_price]]-(Table_Query_from_Mac10[[#This Row],[unit_price]]*(Table_Query_from_Mac10[[#This Row],[discount_pct]]/100))</f>
        <v>13.596599999999999</v>
      </c>
      <c r="K4336" s="47">
        <f>Table_Query_from_Mac10[[#This Row],[unit_cost]]</f>
        <v>6.45</v>
      </c>
      <c r="L4336" s="47">
        <f>Table_Query_from_Mac10[[#This Row],[Live-cost]]*(1+Table_Query_from_Mac10[[#This Row],[CogsIncreasebyTYPE]])</f>
        <v>6.45</v>
      </c>
      <c r="M4336" s="47">
        <f>Table_Query_from_Mac10[[#This Row],[Live-cost]]*Table_Query_from_Mac10[[#This Row],[qty_to_ship]]</f>
        <v>154.80000000000001</v>
      </c>
      <c r="N4336" s="47">
        <f>IF(Table_Query_from_Mac10[[#This Row],[item_no]]="KDA",-Table_Query_from_Mac10[[#This Row],[unit_price]],Table_Query_from_Mac10[[#This Row],[Net Unit]]*Table_Query_from_Mac10[[#This Row],[qty_to_ship]])</f>
        <v>326.3184</v>
      </c>
      <c r="O4336" s="47">
        <f>SUMIFS(Summary!C:C,Summary!H:H,Table_Query_from_Mac10[[#This Row],[Juiceoc]])</f>
        <v>0</v>
      </c>
      <c r="P4336" s="47">
        <f>SUMIFS(Summary!D:D,Summary!H:H,Table_Query_from_Mac10[[#This Row],[Juiceoc]])</f>
        <v>0</v>
      </c>
      <c r="Q4336" s="47">
        <f>SUMIFS(Summary!E:E,Summary!H:H,Table_Query_from_Mac10[[#This Row],[Juiceoc]])</f>
        <v>0</v>
      </c>
      <c r="R4336" s="47">
        <f>Table_Query_from_Mac10[[#This Row],[Net Unit]]*(1+Table_Query_from_Mac10[[#This Row],[PriceIncreasebyType]])</f>
        <v>13.596599999999999</v>
      </c>
      <c r="S4336" s="47">
        <f>Table_Query_from_Mac10[[#This Row],[UnitPriceFuture]]*Table_Query_from_Mac10[[#This Row],[qtytoShipFuture]]</f>
        <v>326.3184</v>
      </c>
      <c r="T4336" s="47">
        <f>ROUND(Table_Query_from_Mac10[[#This Row],[qty_to_ship]]*(1+Table_Query_from_Mac10[[#This Row],[VolumeIncreasebyType]]),0)</f>
        <v>24</v>
      </c>
      <c r="U4336" s="47">
        <f>Table_Query_from_Mac10[[#This Row],[qtytoShipFuture]]*Table_Query_from_Mac10[[#This Row],[Future-cost]]</f>
        <v>154.80000000000001</v>
      </c>
      <c r="V4336" s="47">
        <f>Table_Query_from_Mac10[[#This Row],[qtytoShipFuture]]-Table_Query_from_Mac10[[#This Row],[qty_to_ship]]</f>
        <v>0</v>
      </c>
      <c r="W4336" s="47">
        <f>Table_Query_from_Mac10[[#This Row],[UnitPriceFuture]]</f>
        <v>13.596599999999999</v>
      </c>
      <c r="X4336" s="47">
        <f>Table_Query_from_Mac10[[#This Row],[Unit Increase]]*Table_Query_from_Mac10[[#This Row],[UnitPriceFuture]]</f>
        <v>0</v>
      </c>
      <c r="Y4336" s="47">
        <f>Table_Query_from_Mac10[[#This Row],[Unit Increase]]*Table_Query_from_Mac10[[#This Row],[Future-cost]]</f>
        <v>0</v>
      </c>
      <c r="Z4336" s="47">
        <f>-(Table_Query_from_Mac10[[#This Row],[Incremental Sales]]+((Table_Query_from_Mac10[[#This Row],[Incremental Sales]]*-(SUM(Summary!$S$8:$S$9)))))*Summary!$S$18</f>
        <v>0</v>
      </c>
      <c r="AA4336" s="47">
        <f>IFERROR(Table_Query_from_Mac10[[#This Row],[Incremental Cost]]/Table_Query_from_Mac10[[#This Row],[Incremental Sales]],0)</f>
        <v>0</v>
      </c>
      <c r="AB4336" s="47">
        <f>IFERROR(Table_Query_from_Mac10[[#This Row],[TotalCostFuture]]/Table_Query_from_Mac10[[#This Row],[totalsalesFuture]],0)</f>
        <v>0.47438330170777993</v>
      </c>
      <c r="AN4336" s="30">
        <v>96</v>
      </c>
      <c r="AO4336">
        <f t="shared" si="134"/>
        <v>24</v>
      </c>
      <c r="AQ4336" s="30">
        <v>41.76</v>
      </c>
      <c r="AR4336">
        <f t="shared" si="135"/>
        <v>14.62</v>
      </c>
    </row>
    <row r="4337" spans="1:44" x14ac:dyDescent="0.25">
      <c r="A4337">
        <v>90443</v>
      </c>
      <c r="B4337">
        <v>1</v>
      </c>
      <c r="C4337" t="s">
        <v>55</v>
      </c>
      <c r="D4337" t="s">
        <v>81</v>
      </c>
      <c r="E4337">
        <v>34</v>
      </c>
      <c r="F4337">
        <v>7.37</v>
      </c>
      <c r="G4337">
        <v>14.97</v>
      </c>
      <c r="H4337" s="1">
        <v>44862</v>
      </c>
      <c r="I4337" s="20">
        <v>0</v>
      </c>
      <c r="J4337" s="47">
        <f>Table_Query_from_Mac10[[#This Row],[unit_price]]-(Table_Query_from_Mac10[[#This Row],[unit_price]]*(Table_Query_from_Mac10[[#This Row],[discount_pct]]/100))</f>
        <v>14.97</v>
      </c>
      <c r="K4337" s="47">
        <f>Table_Query_from_Mac10[[#This Row],[unit_cost]]</f>
        <v>7.37</v>
      </c>
      <c r="L4337" s="47">
        <f>Table_Query_from_Mac10[[#This Row],[Live-cost]]*(1+Table_Query_from_Mac10[[#This Row],[CogsIncreasebyTYPE]])</f>
        <v>7.37</v>
      </c>
      <c r="M4337" s="47">
        <f>Table_Query_from_Mac10[[#This Row],[Live-cost]]*Table_Query_from_Mac10[[#This Row],[qty_to_ship]]</f>
        <v>250.58</v>
      </c>
      <c r="N4337" s="47">
        <f>IF(Table_Query_from_Mac10[[#This Row],[item_no]]="KDA",-Table_Query_from_Mac10[[#This Row],[unit_price]],Table_Query_from_Mac10[[#This Row],[Net Unit]]*Table_Query_from_Mac10[[#This Row],[qty_to_ship]])</f>
        <v>508.98</v>
      </c>
      <c r="O4337" s="47">
        <f>SUMIFS(Summary!C:C,Summary!H:H,Table_Query_from_Mac10[[#This Row],[Juiceoc]])</f>
        <v>0</v>
      </c>
      <c r="P4337" s="47">
        <f>SUMIFS(Summary!D:D,Summary!H:H,Table_Query_from_Mac10[[#This Row],[Juiceoc]])</f>
        <v>0</v>
      </c>
      <c r="Q4337" s="47">
        <f>SUMIFS(Summary!E:E,Summary!H:H,Table_Query_from_Mac10[[#This Row],[Juiceoc]])</f>
        <v>0</v>
      </c>
      <c r="R4337" s="47">
        <f>Table_Query_from_Mac10[[#This Row],[Net Unit]]*(1+Table_Query_from_Mac10[[#This Row],[PriceIncreasebyType]])</f>
        <v>14.97</v>
      </c>
      <c r="S4337" s="47">
        <f>Table_Query_from_Mac10[[#This Row],[UnitPriceFuture]]*Table_Query_from_Mac10[[#This Row],[qtytoShipFuture]]</f>
        <v>508.98</v>
      </c>
      <c r="T4337" s="47">
        <f>ROUND(Table_Query_from_Mac10[[#This Row],[qty_to_ship]]*(1+Table_Query_from_Mac10[[#This Row],[VolumeIncreasebyType]]),0)</f>
        <v>34</v>
      </c>
      <c r="U4337" s="47">
        <f>Table_Query_from_Mac10[[#This Row],[qtytoShipFuture]]*Table_Query_from_Mac10[[#This Row],[Future-cost]]</f>
        <v>250.58</v>
      </c>
      <c r="V4337" s="47">
        <f>Table_Query_from_Mac10[[#This Row],[qtytoShipFuture]]-Table_Query_from_Mac10[[#This Row],[qty_to_ship]]</f>
        <v>0</v>
      </c>
      <c r="W4337" s="47">
        <f>Table_Query_from_Mac10[[#This Row],[UnitPriceFuture]]</f>
        <v>14.97</v>
      </c>
      <c r="X4337" s="47">
        <f>Table_Query_from_Mac10[[#This Row],[Unit Increase]]*Table_Query_from_Mac10[[#This Row],[UnitPriceFuture]]</f>
        <v>0</v>
      </c>
      <c r="Y4337" s="47">
        <f>Table_Query_from_Mac10[[#This Row],[Unit Increase]]*Table_Query_from_Mac10[[#This Row],[Future-cost]]</f>
        <v>0</v>
      </c>
      <c r="Z4337" s="47">
        <f>-(Table_Query_from_Mac10[[#This Row],[Incremental Sales]]+((Table_Query_from_Mac10[[#This Row],[Incremental Sales]]*-(SUM(Summary!$S$8:$S$9)))))*Summary!$S$18</f>
        <v>0</v>
      </c>
      <c r="AA4337" s="47">
        <f>IFERROR(Table_Query_from_Mac10[[#This Row],[Incremental Cost]]/Table_Query_from_Mac10[[#This Row],[Incremental Sales]],0)</f>
        <v>0</v>
      </c>
      <c r="AB4337" s="47">
        <f>IFERROR(Table_Query_from_Mac10[[#This Row],[TotalCostFuture]]/Table_Query_from_Mac10[[#This Row],[totalsalesFuture]],0)</f>
        <v>0.4923179692718771</v>
      </c>
      <c r="AN4337" s="31">
        <v>136</v>
      </c>
      <c r="AO4337">
        <f t="shared" si="134"/>
        <v>34</v>
      </c>
      <c r="AQ4337" s="31">
        <v>42.78</v>
      </c>
      <c r="AR4337">
        <f t="shared" si="135"/>
        <v>14.97</v>
      </c>
    </row>
    <row r="4338" spans="1:44" x14ac:dyDescent="0.25">
      <c r="A4338">
        <v>90443</v>
      </c>
      <c r="B4338">
        <v>2</v>
      </c>
      <c r="C4338" t="s">
        <v>55</v>
      </c>
      <c r="D4338" t="s">
        <v>81</v>
      </c>
      <c r="E4338">
        <v>7</v>
      </c>
      <c r="F4338">
        <v>9.06</v>
      </c>
      <c r="G4338">
        <v>19.03</v>
      </c>
      <c r="H4338" s="1">
        <v>44862</v>
      </c>
      <c r="I4338" s="20">
        <v>0</v>
      </c>
      <c r="J4338" s="47">
        <f>Table_Query_from_Mac10[[#This Row],[unit_price]]-(Table_Query_from_Mac10[[#This Row],[unit_price]]*(Table_Query_from_Mac10[[#This Row],[discount_pct]]/100))</f>
        <v>19.03</v>
      </c>
      <c r="K4338" s="47">
        <f>Table_Query_from_Mac10[[#This Row],[unit_cost]]</f>
        <v>9.06</v>
      </c>
      <c r="L4338" s="47">
        <f>Table_Query_from_Mac10[[#This Row],[Live-cost]]*(1+Table_Query_from_Mac10[[#This Row],[CogsIncreasebyTYPE]])</f>
        <v>9.06</v>
      </c>
      <c r="M4338" s="47">
        <f>Table_Query_from_Mac10[[#This Row],[Live-cost]]*Table_Query_from_Mac10[[#This Row],[qty_to_ship]]</f>
        <v>63.42</v>
      </c>
      <c r="N4338" s="47">
        <f>IF(Table_Query_from_Mac10[[#This Row],[item_no]]="KDA",-Table_Query_from_Mac10[[#This Row],[unit_price]],Table_Query_from_Mac10[[#This Row],[Net Unit]]*Table_Query_from_Mac10[[#This Row],[qty_to_ship]])</f>
        <v>133.21</v>
      </c>
      <c r="O4338" s="47">
        <f>SUMIFS(Summary!C:C,Summary!H:H,Table_Query_from_Mac10[[#This Row],[Juiceoc]])</f>
        <v>0</v>
      </c>
      <c r="P4338" s="47">
        <f>SUMIFS(Summary!D:D,Summary!H:H,Table_Query_from_Mac10[[#This Row],[Juiceoc]])</f>
        <v>0</v>
      </c>
      <c r="Q4338" s="47">
        <f>SUMIFS(Summary!E:E,Summary!H:H,Table_Query_from_Mac10[[#This Row],[Juiceoc]])</f>
        <v>0</v>
      </c>
      <c r="R4338" s="47">
        <f>Table_Query_from_Mac10[[#This Row],[Net Unit]]*(1+Table_Query_from_Mac10[[#This Row],[PriceIncreasebyType]])</f>
        <v>19.03</v>
      </c>
      <c r="S4338" s="47">
        <f>Table_Query_from_Mac10[[#This Row],[UnitPriceFuture]]*Table_Query_from_Mac10[[#This Row],[qtytoShipFuture]]</f>
        <v>133.21</v>
      </c>
      <c r="T4338" s="47">
        <f>ROUND(Table_Query_from_Mac10[[#This Row],[qty_to_ship]]*(1+Table_Query_from_Mac10[[#This Row],[VolumeIncreasebyType]]),0)</f>
        <v>7</v>
      </c>
      <c r="U4338" s="47">
        <f>Table_Query_from_Mac10[[#This Row],[qtytoShipFuture]]*Table_Query_from_Mac10[[#This Row],[Future-cost]]</f>
        <v>63.42</v>
      </c>
      <c r="V4338" s="47">
        <f>Table_Query_from_Mac10[[#This Row],[qtytoShipFuture]]-Table_Query_from_Mac10[[#This Row],[qty_to_ship]]</f>
        <v>0</v>
      </c>
      <c r="W4338" s="47">
        <f>Table_Query_from_Mac10[[#This Row],[UnitPriceFuture]]</f>
        <v>19.03</v>
      </c>
      <c r="X4338" s="47">
        <f>Table_Query_from_Mac10[[#This Row],[Unit Increase]]*Table_Query_from_Mac10[[#This Row],[UnitPriceFuture]]</f>
        <v>0</v>
      </c>
      <c r="Y4338" s="47">
        <f>Table_Query_from_Mac10[[#This Row],[Unit Increase]]*Table_Query_from_Mac10[[#This Row],[Future-cost]]</f>
        <v>0</v>
      </c>
      <c r="Z4338" s="47">
        <f>-(Table_Query_from_Mac10[[#This Row],[Incremental Sales]]+((Table_Query_from_Mac10[[#This Row],[Incremental Sales]]*-(SUM(Summary!$S$8:$S$9)))))*Summary!$S$18</f>
        <v>0</v>
      </c>
      <c r="AA4338" s="47">
        <f>IFERROR(Table_Query_from_Mac10[[#This Row],[Incremental Cost]]/Table_Query_from_Mac10[[#This Row],[Incremental Sales]],0)</f>
        <v>0</v>
      </c>
      <c r="AB4338" s="47">
        <f>IFERROR(Table_Query_from_Mac10[[#This Row],[TotalCostFuture]]/Table_Query_from_Mac10[[#This Row],[totalsalesFuture]],0)</f>
        <v>0.47609038360483447</v>
      </c>
      <c r="AN4338" s="30">
        <v>28</v>
      </c>
      <c r="AO4338">
        <f t="shared" si="134"/>
        <v>7</v>
      </c>
      <c r="AQ4338" s="30">
        <v>54.38</v>
      </c>
      <c r="AR4338">
        <f t="shared" si="135"/>
        <v>19.03</v>
      </c>
    </row>
    <row r="4339" spans="1:44" x14ac:dyDescent="0.25">
      <c r="A4339">
        <v>90443</v>
      </c>
      <c r="B4339">
        <v>3</v>
      </c>
      <c r="C4339" t="s">
        <v>55</v>
      </c>
      <c r="D4339" t="s">
        <v>81</v>
      </c>
      <c r="E4339">
        <v>8</v>
      </c>
      <c r="F4339">
        <v>8.81</v>
      </c>
      <c r="G4339">
        <v>18.62</v>
      </c>
      <c r="H4339" s="1">
        <v>44862</v>
      </c>
      <c r="I4339" s="20">
        <v>0</v>
      </c>
      <c r="J4339" s="47">
        <f>Table_Query_from_Mac10[[#This Row],[unit_price]]-(Table_Query_from_Mac10[[#This Row],[unit_price]]*(Table_Query_from_Mac10[[#This Row],[discount_pct]]/100))</f>
        <v>18.62</v>
      </c>
      <c r="K4339" s="47">
        <f>Table_Query_from_Mac10[[#This Row],[unit_cost]]</f>
        <v>8.81</v>
      </c>
      <c r="L4339" s="47">
        <f>Table_Query_from_Mac10[[#This Row],[Live-cost]]*(1+Table_Query_from_Mac10[[#This Row],[CogsIncreasebyTYPE]])</f>
        <v>8.81</v>
      </c>
      <c r="M4339" s="47">
        <f>Table_Query_from_Mac10[[#This Row],[Live-cost]]*Table_Query_from_Mac10[[#This Row],[qty_to_ship]]</f>
        <v>70.48</v>
      </c>
      <c r="N4339" s="47">
        <f>IF(Table_Query_from_Mac10[[#This Row],[item_no]]="KDA",-Table_Query_from_Mac10[[#This Row],[unit_price]],Table_Query_from_Mac10[[#This Row],[Net Unit]]*Table_Query_from_Mac10[[#This Row],[qty_to_ship]])</f>
        <v>148.96</v>
      </c>
      <c r="O4339" s="47">
        <f>SUMIFS(Summary!C:C,Summary!H:H,Table_Query_from_Mac10[[#This Row],[Juiceoc]])</f>
        <v>0</v>
      </c>
      <c r="P4339" s="47">
        <f>SUMIFS(Summary!D:D,Summary!H:H,Table_Query_from_Mac10[[#This Row],[Juiceoc]])</f>
        <v>0</v>
      </c>
      <c r="Q4339" s="47">
        <f>SUMIFS(Summary!E:E,Summary!H:H,Table_Query_from_Mac10[[#This Row],[Juiceoc]])</f>
        <v>0</v>
      </c>
      <c r="R4339" s="47">
        <f>Table_Query_from_Mac10[[#This Row],[Net Unit]]*(1+Table_Query_from_Mac10[[#This Row],[PriceIncreasebyType]])</f>
        <v>18.62</v>
      </c>
      <c r="S4339" s="47">
        <f>Table_Query_from_Mac10[[#This Row],[UnitPriceFuture]]*Table_Query_from_Mac10[[#This Row],[qtytoShipFuture]]</f>
        <v>148.96</v>
      </c>
      <c r="T4339" s="47">
        <f>ROUND(Table_Query_from_Mac10[[#This Row],[qty_to_ship]]*(1+Table_Query_from_Mac10[[#This Row],[VolumeIncreasebyType]]),0)</f>
        <v>8</v>
      </c>
      <c r="U4339" s="47">
        <f>Table_Query_from_Mac10[[#This Row],[qtytoShipFuture]]*Table_Query_from_Mac10[[#This Row],[Future-cost]]</f>
        <v>70.48</v>
      </c>
      <c r="V4339" s="47">
        <f>Table_Query_from_Mac10[[#This Row],[qtytoShipFuture]]-Table_Query_from_Mac10[[#This Row],[qty_to_ship]]</f>
        <v>0</v>
      </c>
      <c r="W4339" s="47">
        <f>Table_Query_from_Mac10[[#This Row],[UnitPriceFuture]]</f>
        <v>18.62</v>
      </c>
      <c r="X4339" s="47">
        <f>Table_Query_from_Mac10[[#This Row],[Unit Increase]]*Table_Query_from_Mac10[[#This Row],[UnitPriceFuture]]</f>
        <v>0</v>
      </c>
      <c r="Y4339" s="47">
        <f>Table_Query_from_Mac10[[#This Row],[Unit Increase]]*Table_Query_from_Mac10[[#This Row],[Future-cost]]</f>
        <v>0</v>
      </c>
      <c r="Z4339" s="47">
        <f>-(Table_Query_from_Mac10[[#This Row],[Incremental Sales]]+((Table_Query_from_Mac10[[#This Row],[Incremental Sales]]*-(SUM(Summary!$S$8:$S$9)))))*Summary!$S$18</f>
        <v>0</v>
      </c>
      <c r="AA4339" s="47">
        <f>IFERROR(Table_Query_from_Mac10[[#This Row],[Incremental Cost]]/Table_Query_from_Mac10[[#This Row],[Incremental Sales]],0)</f>
        <v>0</v>
      </c>
      <c r="AB4339" s="47">
        <f>IFERROR(Table_Query_from_Mac10[[#This Row],[TotalCostFuture]]/Table_Query_from_Mac10[[#This Row],[totalsalesFuture]],0)</f>
        <v>0.47314715359828141</v>
      </c>
      <c r="AN4339" s="31">
        <v>30</v>
      </c>
      <c r="AO4339">
        <f t="shared" si="134"/>
        <v>8</v>
      </c>
      <c r="AQ4339" s="31">
        <v>53.2</v>
      </c>
      <c r="AR4339">
        <f t="shared" si="135"/>
        <v>18.62</v>
      </c>
    </row>
    <row r="4340" spans="1:44" x14ac:dyDescent="0.25">
      <c r="A4340">
        <v>90429</v>
      </c>
      <c r="B4340">
        <v>2</v>
      </c>
      <c r="C4340" t="s">
        <v>55</v>
      </c>
      <c r="D4340" t="s">
        <v>81</v>
      </c>
      <c r="E4340">
        <v>12</v>
      </c>
      <c r="F4340">
        <v>6.08</v>
      </c>
      <c r="G4340">
        <v>13.48</v>
      </c>
      <c r="H4340" s="1">
        <v>44840</v>
      </c>
      <c r="I4340" s="20">
        <v>0</v>
      </c>
      <c r="J4340" s="47">
        <f>Table_Query_from_Mac10[[#This Row],[unit_price]]-(Table_Query_from_Mac10[[#This Row],[unit_price]]*(Table_Query_from_Mac10[[#This Row],[discount_pct]]/100))</f>
        <v>13.48</v>
      </c>
      <c r="K4340" s="47">
        <f>Table_Query_from_Mac10[[#This Row],[unit_cost]]</f>
        <v>6.08</v>
      </c>
      <c r="L4340" s="47">
        <f>Table_Query_from_Mac10[[#This Row],[Live-cost]]*(1+Table_Query_from_Mac10[[#This Row],[CogsIncreasebyTYPE]])</f>
        <v>6.08</v>
      </c>
      <c r="M4340" s="47">
        <f>Table_Query_from_Mac10[[#This Row],[Live-cost]]*Table_Query_from_Mac10[[#This Row],[qty_to_ship]]</f>
        <v>72.960000000000008</v>
      </c>
      <c r="N4340" s="47">
        <f>IF(Table_Query_from_Mac10[[#This Row],[item_no]]="KDA",-Table_Query_from_Mac10[[#This Row],[unit_price]],Table_Query_from_Mac10[[#This Row],[Net Unit]]*Table_Query_from_Mac10[[#This Row],[qty_to_ship]])</f>
        <v>161.76</v>
      </c>
      <c r="O4340" s="47">
        <f>SUMIFS(Summary!C:C,Summary!H:H,Table_Query_from_Mac10[[#This Row],[Juiceoc]])</f>
        <v>0</v>
      </c>
      <c r="P4340" s="47">
        <f>SUMIFS(Summary!D:D,Summary!H:H,Table_Query_from_Mac10[[#This Row],[Juiceoc]])</f>
        <v>0</v>
      </c>
      <c r="Q4340" s="47">
        <f>SUMIFS(Summary!E:E,Summary!H:H,Table_Query_from_Mac10[[#This Row],[Juiceoc]])</f>
        <v>0</v>
      </c>
      <c r="R4340" s="47">
        <f>Table_Query_from_Mac10[[#This Row],[Net Unit]]*(1+Table_Query_from_Mac10[[#This Row],[PriceIncreasebyType]])</f>
        <v>13.48</v>
      </c>
      <c r="S4340" s="47">
        <f>Table_Query_from_Mac10[[#This Row],[UnitPriceFuture]]*Table_Query_from_Mac10[[#This Row],[qtytoShipFuture]]</f>
        <v>161.76</v>
      </c>
      <c r="T4340" s="47">
        <f>ROUND(Table_Query_from_Mac10[[#This Row],[qty_to_ship]]*(1+Table_Query_from_Mac10[[#This Row],[VolumeIncreasebyType]]),0)</f>
        <v>12</v>
      </c>
      <c r="U4340" s="47">
        <f>Table_Query_from_Mac10[[#This Row],[qtytoShipFuture]]*Table_Query_from_Mac10[[#This Row],[Future-cost]]</f>
        <v>72.960000000000008</v>
      </c>
      <c r="V4340" s="47">
        <f>Table_Query_from_Mac10[[#This Row],[qtytoShipFuture]]-Table_Query_from_Mac10[[#This Row],[qty_to_ship]]</f>
        <v>0</v>
      </c>
      <c r="W4340" s="47">
        <f>Table_Query_from_Mac10[[#This Row],[UnitPriceFuture]]</f>
        <v>13.48</v>
      </c>
      <c r="X4340" s="47">
        <f>Table_Query_from_Mac10[[#This Row],[Unit Increase]]*Table_Query_from_Mac10[[#This Row],[UnitPriceFuture]]</f>
        <v>0</v>
      </c>
      <c r="Y4340" s="47">
        <f>Table_Query_from_Mac10[[#This Row],[Unit Increase]]*Table_Query_from_Mac10[[#This Row],[Future-cost]]</f>
        <v>0</v>
      </c>
      <c r="Z4340" s="47">
        <f>-(Table_Query_from_Mac10[[#This Row],[Incremental Sales]]+((Table_Query_from_Mac10[[#This Row],[Incremental Sales]]*-(SUM(Summary!$S$8:$S$9)))))*Summary!$S$18</f>
        <v>0</v>
      </c>
      <c r="AA4340" s="47">
        <f>IFERROR(Table_Query_from_Mac10[[#This Row],[Incremental Cost]]/Table_Query_from_Mac10[[#This Row],[Incremental Sales]],0)</f>
        <v>0</v>
      </c>
      <c r="AB4340" s="47">
        <f>IFERROR(Table_Query_from_Mac10[[#This Row],[TotalCostFuture]]/Table_Query_from_Mac10[[#This Row],[totalsalesFuture]],0)</f>
        <v>0.45103857566765587</v>
      </c>
      <c r="AN4340" s="30">
        <v>48</v>
      </c>
      <c r="AO4340">
        <f t="shared" si="134"/>
        <v>12</v>
      </c>
      <c r="AQ4340" s="30">
        <v>38.5</v>
      </c>
      <c r="AR4340">
        <f t="shared" si="135"/>
        <v>13.48</v>
      </c>
    </row>
    <row r="4341" spans="1:44" x14ac:dyDescent="0.25">
      <c r="A4341">
        <v>90444</v>
      </c>
      <c r="B4341">
        <v>1</v>
      </c>
      <c r="C4341" t="s">
        <v>55</v>
      </c>
      <c r="D4341" t="s">
        <v>81</v>
      </c>
      <c r="E4341">
        <v>23</v>
      </c>
      <c r="F4341">
        <v>8.81</v>
      </c>
      <c r="G4341">
        <v>14.14</v>
      </c>
      <c r="H4341" s="1">
        <v>44847</v>
      </c>
      <c r="I4341" s="20">
        <v>0</v>
      </c>
      <c r="J4341" s="47">
        <f>Table_Query_from_Mac10[[#This Row],[unit_price]]-(Table_Query_from_Mac10[[#This Row],[unit_price]]*(Table_Query_from_Mac10[[#This Row],[discount_pct]]/100))</f>
        <v>14.14</v>
      </c>
      <c r="K4341" s="47">
        <f>Table_Query_from_Mac10[[#This Row],[unit_cost]]</f>
        <v>8.81</v>
      </c>
      <c r="L4341" s="47">
        <f>Table_Query_from_Mac10[[#This Row],[Live-cost]]*(1+Table_Query_from_Mac10[[#This Row],[CogsIncreasebyTYPE]])</f>
        <v>8.81</v>
      </c>
      <c r="M4341" s="47">
        <f>Table_Query_from_Mac10[[#This Row],[Live-cost]]*Table_Query_from_Mac10[[#This Row],[qty_to_ship]]</f>
        <v>202.63000000000002</v>
      </c>
      <c r="N4341" s="47">
        <f>IF(Table_Query_from_Mac10[[#This Row],[item_no]]="KDA",-Table_Query_from_Mac10[[#This Row],[unit_price]],Table_Query_from_Mac10[[#This Row],[Net Unit]]*Table_Query_from_Mac10[[#This Row],[qty_to_ship]])</f>
        <v>325.22000000000003</v>
      </c>
      <c r="O4341" s="47">
        <f>SUMIFS(Summary!C:C,Summary!H:H,Table_Query_from_Mac10[[#This Row],[Juiceoc]])</f>
        <v>0</v>
      </c>
      <c r="P4341" s="47">
        <f>SUMIFS(Summary!D:D,Summary!H:H,Table_Query_from_Mac10[[#This Row],[Juiceoc]])</f>
        <v>0</v>
      </c>
      <c r="Q4341" s="47">
        <f>SUMIFS(Summary!E:E,Summary!H:H,Table_Query_from_Mac10[[#This Row],[Juiceoc]])</f>
        <v>0</v>
      </c>
      <c r="R4341" s="47">
        <f>Table_Query_from_Mac10[[#This Row],[Net Unit]]*(1+Table_Query_from_Mac10[[#This Row],[PriceIncreasebyType]])</f>
        <v>14.14</v>
      </c>
      <c r="S4341" s="47">
        <f>Table_Query_from_Mac10[[#This Row],[UnitPriceFuture]]*Table_Query_from_Mac10[[#This Row],[qtytoShipFuture]]</f>
        <v>325.22000000000003</v>
      </c>
      <c r="T4341" s="47">
        <f>ROUND(Table_Query_from_Mac10[[#This Row],[qty_to_ship]]*(1+Table_Query_from_Mac10[[#This Row],[VolumeIncreasebyType]]),0)</f>
        <v>23</v>
      </c>
      <c r="U4341" s="47">
        <f>Table_Query_from_Mac10[[#This Row],[qtytoShipFuture]]*Table_Query_from_Mac10[[#This Row],[Future-cost]]</f>
        <v>202.63000000000002</v>
      </c>
      <c r="V4341" s="47">
        <f>Table_Query_from_Mac10[[#This Row],[qtytoShipFuture]]-Table_Query_from_Mac10[[#This Row],[qty_to_ship]]</f>
        <v>0</v>
      </c>
      <c r="W4341" s="47">
        <f>Table_Query_from_Mac10[[#This Row],[UnitPriceFuture]]</f>
        <v>14.14</v>
      </c>
      <c r="X4341" s="47">
        <f>Table_Query_from_Mac10[[#This Row],[Unit Increase]]*Table_Query_from_Mac10[[#This Row],[UnitPriceFuture]]</f>
        <v>0</v>
      </c>
      <c r="Y4341" s="47">
        <f>Table_Query_from_Mac10[[#This Row],[Unit Increase]]*Table_Query_from_Mac10[[#This Row],[Future-cost]]</f>
        <v>0</v>
      </c>
      <c r="Z4341" s="47">
        <f>-(Table_Query_from_Mac10[[#This Row],[Incremental Sales]]+((Table_Query_from_Mac10[[#This Row],[Incremental Sales]]*-(SUM(Summary!$S$8:$S$9)))))*Summary!$S$18</f>
        <v>0</v>
      </c>
      <c r="AA4341" s="47">
        <f>IFERROR(Table_Query_from_Mac10[[#This Row],[Incremental Cost]]/Table_Query_from_Mac10[[#This Row],[Incremental Sales]],0)</f>
        <v>0</v>
      </c>
      <c r="AB4341" s="47">
        <f>IFERROR(Table_Query_from_Mac10[[#This Row],[TotalCostFuture]]/Table_Query_from_Mac10[[#This Row],[totalsalesFuture]],0)</f>
        <v>0.62305516265912309</v>
      </c>
      <c r="AN4341" s="31">
        <v>90</v>
      </c>
      <c r="AO4341">
        <f t="shared" si="134"/>
        <v>23</v>
      </c>
      <c r="AQ4341" s="31">
        <v>40.4</v>
      </c>
      <c r="AR4341">
        <f t="shared" si="135"/>
        <v>14.14</v>
      </c>
    </row>
    <row r="4342" spans="1:44" x14ac:dyDescent="0.25">
      <c r="A4342">
        <v>90444</v>
      </c>
      <c r="B4342">
        <v>2</v>
      </c>
      <c r="C4342" t="s">
        <v>55</v>
      </c>
      <c r="D4342" t="s">
        <v>81</v>
      </c>
      <c r="E4342">
        <v>5</v>
      </c>
      <c r="F4342">
        <v>10.18</v>
      </c>
      <c r="G4342">
        <v>16.47</v>
      </c>
      <c r="H4342" s="1">
        <v>44847</v>
      </c>
      <c r="I4342" s="20">
        <v>0</v>
      </c>
      <c r="J4342" s="47">
        <f>Table_Query_from_Mac10[[#This Row],[unit_price]]-(Table_Query_from_Mac10[[#This Row],[unit_price]]*(Table_Query_from_Mac10[[#This Row],[discount_pct]]/100))</f>
        <v>16.47</v>
      </c>
      <c r="K4342" s="47">
        <f>Table_Query_from_Mac10[[#This Row],[unit_cost]]</f>
        <v>10.18</v>
      </c>
      <c r="L4342" s="47">
        <f>Table_Query_from_Mac10[[#This Row],[Live-cost]]*(1+Table_Query_from_Mac10[[#This Row],[CogsIncreasebyTYPE]])</f>
        <v>10.18</v>
      </c>
      <c r="M4342" s="47">
        <f>Table_Query_from_Mac10[[#This Row],[Live-cost]]*Table_Query_from_Mac10[[#This Row],[qty_to_ship]]</f>
        <v>50.9</v>
      </c>
      <c r="N4342" s="47">
        <f>IF(Table_Query_from_Mac10[[#This Row],[item_no]]="KDA",-Table_Query_from_Mac10[[#This Row],[unit_price]],Table_Query_from_Mac10[[#This Row],[Net Unit]]*Table_Query_from_Mac10[[#This Row],[qty_to_ship]])</f>
        <v>82.35</v>
      </c>
      <c r="O4342" s="47">
        <f>SUMIFS(Summary!C:C,Summary!H:H,Table_Query_from_Mac10[[#This Row],[Juiceoc]])</f>
        <v>0</v>
      </c>
      <c r="P4342" s="47">
        <f>SUMIFS(Summary!D:D,Summary!H:H,Table_Query_from_Mac10[[#This Row],[Juiceoc]])</f>
        <v>0</v>
      </c>
      <c r="Q4342" s="47">
        <f>SUMIFS(Summary!E:E,Summary!H:H,Table_Query_from_Mac10[[#This Row],[Juiceoc]])</f>
        <v>0</v>
      </c>
      <c r="R4342" s="47">
        <f>Table_Query_from_Mac10[[#This Row],[Net Unit]]*(1+Table_Query_from_Mac10[[#This Row],[PriceIncreasebyType]])</f>
        <v>16.47</v>
      </c>
      <c r="S4342" s="47">
        <f>Table_Query_from_Mac10[[#This Row],[UnitPriceFuture]]*Table_Query_from_Mac10[[#This Row],[qtytoShipFuture]]</f>
        <v>82.35</v>
      </c>
      <c r="T4342" s="47">
        <f>ROUND(Table_Query_from_Mac10[[#This Row],[qty_to_ship]]*(1+Table_Query_from_Mac10[[#This Row],[VolumeIncreasebyType]]),0)</f>
        <v>5</v>
      </c>
      <c r="U4342" s="47">
        <f>Table_Query_from_Mac10[[#This Row],[qtytoShipFuture]]*Table_Query_from_Mac10[[#This Row],[Future-cost]]</f>
        <v>50.9</v>
      </c>
      <c r="V4342" s="47">
        <f>Table_Query_from_Mac10[[#This Row],[qtytoShipFuture]]-Table_Query_from_Mac10[[#This Row],[qty_to_ship]]</f>
        <v>0</v>
      </c>
      <c r="W4342" s="47">
        <f>Table_Query_from_Mac10[[#This Row],[UnitPriceFuture]]</f>
        <v>16.47</v>
      </c>
      <c r="X4342" s="47">
        <f>Table_Query_from_Mac10[[#This Row],[Unit Increase]]*Table_Query_from_Mac10[[#This Row],[UnitPriceFuture]]</f>
        <v>0</v>
      </c>
      <c r="Y4342" s="47">
        <f>Table_Query_from_Mac10[[#This Row],[Unit Increase]]*Table_Query_from_Mac10[[#This Row],[Future-cost]]</f>
        <v>0</v>
      </c>
      <c r="Z4342" s="47">
        <f>-(Table_Query_from_Mac10[[#This Row],[Incremental Sales]]+((Table_Query_from_Mac10[[#This Row],[Incremental Sales]]*-(SUM(Summary!$S$8:$S$9)))))*Summary!$S$18</f>
        <v>0</v>
      </c>
      <c r="AA4342" s="47">
        <f>IFERROR(Table_Query_from_Mac10[[#This Row],[Incremental Cost]]/Table_Query_from_Mac10[[#This Row],[Incremental Sales]],0)</f>
        <v>0</v>
      </c>
      <c r="AB4342" s="47">
        <f>IFERROR(Table_Query_from_Mac10[[#This Row],[TotalCostFuture]]/Table_Query_from_Mac10[[#This Row],[totalsalesFuture]],0)</f>
        <v>0.61809350333940505</v>
      </c>
      <c r="AN4342" s="30">
        <v>20</v>
      </c>
      <c r="AO4342">
        <f t="shared" si="134"/>
        <v>5</v>
      </c>
      <c r="AQ4342" s="30">
        <v>47.07</v>
      </c>
      <c r="AR4342">
        <f t="shared" si="135"/>
        <v>16.47</v>
      </c>
    </row>
    <row r="4343" spans="1:44" x14ac:dyDescent="0.25">
      <c r="A4343">
        <v>90444</v>
      </c>
      <c r="B4343">
        <v>3</v>
      </c>
      <c r="C4343" t="s">
        <v>55</v>
      </c>
      <c r="D4343" t="s">
        <v>81</v>
      </c>
      <c r="E4343">
        <v>12</v>
      </c>
      <c r="F4343">
        <v>12.04</v>
      </c>
      <c r="G4343">
        <v>19.23</v>
      </c>
      <c r="H4343" s="1">
        <v>44847</v>
      </c>
      <c r="I4343" s="20">
        <v>0</v>
      </c>
      <c r="J4343" s="47">
        <f>Table_Query_from_Mac10[[#This Row],[unit_price]]-(Table_Query_from_Mac10[[#This Row],[unit_price]]*(Table_Query_from_Mac10[[#This Row],[discount_pct]]/100))</f>
        <v>19.23</v>
      </c>
      <c r="K4343" s="47">
        <f>Table_Query_from_Mac10[[#This Row],[unit_cost]]</f>
        <v>12.04</v>
      </c>
      <c r="L4343" s="47">
        <f>Table_Query_from_Mac10[[#This Row],[Live-cost]]*(1+Table_Query_from_Mac10[[#This Row],[CogsIncreasebyTYPE]])</f>
        <v>12.04</v>
      </c>
      <c r="M4343" s="47">
        <f>Table_Query_from_Mac10[[#This Row],[Live-cost]]*Table_Query_from_Mac10[[#This Row],[qty_to_ship]]</f>
        <v>144.47999999999999</v>
      </c>
      <c r="N4343" s="47">
        <f>IF(Table_Query_from_Mac10[[#This Row],[item_no]]="KDA",-Table_Query_from_Mac10[[#This Row],[unit_price]],Table_Query_from_Mac10[[#This Row],[Net Unit]]*Table_Query_from_Mac10[[#This Row],[qty_to_ship]])</f>
        <v>230.76</v>
      </c>
      <c r="O4343" s="47">
        <f>SUMIFS(Summary!C:C,Summary!H:H,Table_Query_from_Mac10[[#This Row],[Juiceoc]])</f>
        <v>0</v>
      </c>
      <c r="P4343" s="47">
        <f>SUMIFS(Summary!D:D,Summary!H:H,Table_Query_from_Mac10[[#This Row],[Juiceoc]])</f>
        <v>0</v>
      </c>
      <c r="Q4343" s="47">
        <f>SUMIFS(Summary!E:E,Summary!H:H,Table_Query_from_Mac10[[#This Row],[Juiceoc]])</f>
        <v>0</v>
      </c>
      <c r="R4343" s="47">
        <f>Table_Query_from_Mac10[[#This Row],[Net Unit]]*(1+Table_Query_from_Mac10[[#This Row],[PriceIncreasebyType]])</f>
        <v>19.23</v>
      </c>
      <c r="S4343" s="47">
        <f>Table_Query_from_Mac10[[#This Row],[UnitPriceFuture]]*Table_Query_from_Mac10[[#This Row],[qtytoShipFuture]]</f>
        <v>230.76</v>
      </c>
      <c r="T4343" s="47">
        <f>ROUND(Table_Query_from_Mac10[[#This Row],[qty_to_ship]]*(1+Table_Query_from_Mac10[[#This Row],[VolumeIncreasebyType]]),0)</f>
        <v>12</v>
      </c>
      <c r="U4343" s="47">
        <f>Table_Query_from_Mac10[[#This Row],[qtytoShipFuture]]*Table_Query_from_Mac10[[#This Row],[Future-cost]]</f>
        <v>144.47999999999999</v>
      </c>
      <c r="V4343" s="47">
        <f>Table_Query_from_Mac10[[#This Row],[qtytoShipFuture]]-Table_Query_from_Mac10[[#This Row],[qty_to_ship]]</f>
        <v>0</v>
      </c>
      <c r="W4343" s="47">
        <f>Table_Query_from_Mac10[[#This Row],[UnitPriceFuture]]</f>
        <v>19.23</v>
      </c>
      <c r="X4343" s="47">
        <f>Table_Query_from_Mac10[[#This Row],[Unit Increase]]*Table_Query_from_Mac10[[#This Row],[UnitPriceFuture]]</f>
        <v>0</v>
      </c>
      <c r="Y4343" s="47">
        <f>Table_Query_from_Mac10[[#This Row],[Unit Increase]]*Table_Query_from_Mac10[[#This Row],[Future-cost]]</f>
        <v>0</v>
      </c>
      <c r="Z4343" s="47">
        <f>-(Table_Query_from_Mac10[[#This Row],[Incremental Sales]]+((Table_Query_from_Mac10[[#This Row],[Incremental Sales]]*-(SUM(Summary!$S$8:$S$9)))))*Summary!$S$18</f>
        <v>0</v>
      </c>
      <c r="AA4343" s="47">
        <f>IFERROR(Table_Query_from_Mac10[[#This Row],[Incremental Cost]]/Table_Query_from_Mac10[[#This Row],[Incremental Sales]],0)</f>
        <v>0</v>
      </c>
      <c r="AB4343" s="47">
        <f>IFERROR(Table_Query_from_Mac10[[#This Row],[TotalCostFuture]]/Table_Query_from_Mac10[[#This Row],[totalsalesFuture]],0)</f>
        <v>0.62610504420176805</v>
      </c>
      <c r="AN4343" s="31">
        <v>48</v>
      </c>
      <c r="AO4343">
        <f t="shared" si="134"/>
        <v>12</v>
      </c>
      <c r="AQ4343" s="31">
        <v>54.95</v>
      </c>
      <c r="AR4343">
        <f t="shared" si="135"/>
        <v>19.23</v>
      </c>
    </row>
    <row r="4344" spans="1:44" x14ac:dyDescent="0.25">
      <c r="A4344">
        <v>90444</v>
      </c>
      <c r="B4344">
        <v>4</v>
      </c>
      <c r="C4344" t="s">
        <v>55</v>
      </c>
      <c r="D4344" t="s">
        <v>81</v>
      </c>
      <c r="E4344">
        <v>6</v>
      </c>
      <c r="F4344">
        <v>13.19</v>
      </c>
      <c r="G4344">
        <v>23.63</v>
      </c>
      <c r="H4344" s="1">
        <v>44847</v>
      </c>
      <c r="I4344" s="20">
        <v>0</v>
      </c>
      <c r="J4344" s="47">
        <f>Table_Query_from_Mac10[[#This Row],[unit_price]]-(Table_Query_from_Mac10[[#This Row],[unit_price]]*(Table_Query_from_Mac10[[#This Row],[discount_pct]]/100))</f>
        <v>23.63</v>
      </c>
      <c r="K4344" s="47">
        <f>Table_Query_from_Mac10[[#This Row],[unit_cost]]</f>
        <v>13.19</v>
      </c>
      <c r="L4344" s="47">
        <f>Table_Query_from_Mac10[[#This Row],[Live-cost]]*(1+Table_Query_from_Mac10[[#This Row],[CogsIncreasebyTYPE]])</f>
        <v>13.19</v>
      </c>
      <c r="M4344" s="47">
        <f>Table_Query_from_Mac10[[#This Row],[Live-cost]]*Table_Query_from_Mac10[[#This Row],[qty_to_ship]]</f>
        <v>79.14</v>
      </c>
      <c r="N4344" s="47">
        <f>IF(Table_Query_from_Mac10[[#This Row],[item_no]]="KDA",-Table_Query_from_Mac10[[#This Row],[unit_price]],Table_Query_from_Mac10[[#This Row],[Net Unit]]*Table_Query_from_Mac10[[#This Row],[qty_to_ship]])</f>
        <v>141.78</v>
      </c>
      <c r="O4344" s="47">
        <f>SUMIFS(Summary!C:C,Summary!H:H,Table_Query_from_Mac10[[#This Row],[Juiceoc]])</f>
        <v>0</v>
      </c>
      <c r="P4344" s="47">
        <f>SUMIFS(Summary!D:D,Summary!H:H,Table_Query_from_Mac10[[#This Row],[Juiceoc]])</f>
        <v>0</v>
      </c>
      <c r="Q4344" s="47">
        <f>SUMIFS(Summary!E:E,Summary!H:H,Table_Query_from_Mac10[[#This Row],[Juiceoc]])</f>
        <v>0</v>
      </c>
      <c r="R4344" s="47">
        <f>Table_Query_from_Mac10[[#This Row],[Net Unit]]*(1+Table_Query_from_Mac10[[#This Row],[PriceIncreasebyType]])</f>
        <v>23.63</v>
      </c>
      <c r="S4344" s="47">
        <f>Table_Query_from_Mac10[[#This Row],[UnitPriceFuture]]*Table_Query_from_Mac10[[#This Row],[qtytoShipFuture]]</f>
        <v>141.78</v>
      </c>
      <c r="T4344" s="47">
        <f>ROUND(Table_Query_from_Mac10[[#This Row],[qty_to_ship]]*(1+Table_Query_from_Mac10[[#This Row],[VolumeIncreasebyType]]),0)</f>
        <v>6</v>
      </c>
      <c r="U4344" s="47">
        <f>Table_Query_from_Mac10[[#This Row],[qtytoShipFuture]]*Table_Query_from_Mac10[[#This Row],[Future-cost]]</f>
        <v>79.14</v>
      </c>
      <c r="V4344" s="47">
        <f>Table_Query_from_Mac10[[#This Row],[qtytoShipFuture]]-Table_Query_from_Mac10[[#This Row],[qty_to_ship]]</f>
        <v>0</v>
      </c>
      <c r="W4344" s="47">
        <f>Table_Query_from_Mac10[[#This Row],[UnitPriceFuture]]</f>
        <v>23.63</v>
      </c>
      <c r="X4344" s="47">
        <f>Table_Query_from_Mac10[[#This Row],[Unit Increase]]*Table_Query_from_Mac10[[#This Row],[UnitPriceFuture]]</f>
        <v>0</v>
      </c>
      <c r="Y4344" s="47">
        <f>Table_Query_from_Mac10[[#This Row],[Unit Increase]]*Table_Query_from_Mac10[[#This Row],[Future-cost]]</f>
        <v>0</v>
      </c>
      <c r="Z4344" s="47">
        <f>-(Table_Query_from_Mac10[[#This Row],[Incremental Sales]]+((Table_Query_from_Mac10[[#This Row],[Incremental Sales]]*-(SUM(Summary!$S$8:$S$9)))))*Summary!$S$18</f>
        <v>0</v>
      </c>
      <c r="AA4344" s="47">
        <f>IFERROR(Table_Query_from_Mac10[[#This Row],[Incremental Cost]]/Table_Query_from_Mac10[[#This Row],[Incremental Sales]],0)</f>
        <v>0</v>
      </c>
      <c r="AB4344" s="47">
        <f>IFERROR(Table_Query_from_Mac10[[#This Row],[TotalCostFuture]]/Table_Query_from_Mac10[[#This Row],[totalsalesFuture]],0)</f>
        <v>0.55818874312314859</v>
      </c>
      <c r="AN4344" s="30">
        <v>21</v>
      </c>
      <c r="AO4344">
        <f t="shared" si="134"/>
        <v>6</v>
      </c>
      <c r="AQ4344" s="30">
        <v>67.510000000000005</v>
      </c>
      <c r="AR4344">
        <f t="shared" si="135"/>
        <v>23.63</v>
      </c>
    </row>
    <row r="4345" spans="1:44" x14ac:dyDescent="0.25">
      <c r="A4345">
        <v>90444</v>
      </c>
      <c r="B4345">
        <v>6</v>
      </c>
      <c r="C4345" t="s">
        <v>55</v>
      </c>
      <c r="D4345" t="s">
        <v>81</v>
      </c>
      <c r="E4345">
        <v>18</v>
      </c>
      <c r="F4345">
        <v>10.38</v>
      </c>
      <c r="G4345">
        <v>18.18</v>
      </c>
      <c r="H4345" s="1">
        <v>44847</v>
      </c>
      <c r="I4345" s="20">
        <v>0</v>
      </c>
      <c r="J4345" s="47">
        <f>Table_Query_from_Mac10[[#This Row],[unit_price]]-(Table_Query_from_Mac10[[#This Row],[unit_price]]*(Table_Query_from_Mac10[[#This Row],[discount_pct]]/100))</f>
        <v>18.18</v>
      </c>
      <c r="K4345" s="47">
        <f>Table_Query_from_Mac10[[#This Row],[unit_cost]]</f>
        <v>10.38</v>
      </c>
      <c r="L4345" s="47">
        <f>Table_Query_from_Mac10[[#This Row],[Live-cost]]*(1+Table_Query_from_Mac10[[#This Row],[CogsIncreasebyTYPE]])</f>
        <v>10.38</v>
      </c>
      <c r="M4345" s="47">
        <f>Table_Query_from_Mac10[[#This Row],[Live-cost]]*Table_Query_from_Mac10[[#This Row],[qty_to_ship]]</f>
        <v>186.84</v>
      </c>
      <c r="N4345" s="47">
        <f>IF(Table_Query_from_Mac10[[#This Row],[item_no]]="KDA",-Table_Query_from_Mac10[[#This Row],[unit_price]],Table_Query_from_Mac10[[#This Row],[Net Unit]]*Table_Query_from_Mac10[[#This Row],[qty_to_ship]])</f>
        <v>327.24</v>
      </c>
      <c r="O4345" s="47">
        <f>SUMIFS(Summary!C:C,Summary!H:H,Table_Query_from_Mac10[[#This Row],[Juiceoc]])</f>
        <v>0</v>
      </c>
      <c r="P4345" s="47">
        <f>SUMIFS(Summary!D:D,Summary!H:H,Table_Query_from_Mac10[[#This Row],[Juiceoc]])</f>
        <v>0</v>
      </c>
      <c r="Q4345" s="47">
        <f>SUMIFS(Summary!E:E,Summary!H:H,Table_Query_from_Mac10[[#This Row],[Juiceoc]])</f>
        <v>0</v>
      </c>
      <c r="R4345" s="47">
        <f>Table_Query_from_Mac10[[#This Row],[Net Unit]]*(1+Table_Query_from_Mac10[[#This Row],[PriceIncreasebyType]])</f>
        <v>18.18</v>
      </c>
      <c r="S4345" s="47">
        <f>Table_Query_from_Mac10[[#This Row],[UnitPriceFuture]]*Table_Query_from_Mac10[[#This Row],[qtytoShipFuture]]</f>
        <v>327.24</v>
      </c>
      <c r="T4345" s="47">
        <f>ROUND(Table_Query_from_Mac10[[#This Row],[qty_to_ship]]*(1+Table_Query_from_Mac10[[#This Row],[VolumeIncreasebyType]]),0)</f>
        <v>18</v>
      </c>
      <c r="U4345" s="47">
        <f>Table_Query_from_Mac10[[#This Row],[qtytoShipFuture]]*Table_Query_from_Mac10[[#This Row],[Future-cost]]</f>
        <v>186.84</v>
      </c>
      <c r="V4345" s="47">
        <f>Table_Query_from_Mac10[[#This Row],[qtytoShipFuture]]-Table_Query_from_Mac10[[#This Row],[qty_to_ship]]</f>
        <v>0</v>
      </c>
      <c r="W4345" s="47">
        <f>Table_Query_from_Mac10[[#This Row],[UnitPriceFuture]]</f>
        <v>18.18</v>
      </c>
      <c r="X4345" s="47">
        <f>Table_Query_from_Mac10[[#This Row],[Unit Increase]]*Table_Query_from_Mac10[[#This Row],[UnitPriceFuture]]</f>
        <v>0</v>
      </c>
      <c r="Y4345" s="47">
        <f>Table_Query_from_Mac10[[#This Row],[Unit Increase]]*Table_Query_from_Mac10[[#This Row],[Future-cost]]</f>
        <v>0</v>
      </c>
      <c r="Z4345" s="47">
        <f>-(Table_Query_from_Mac10[[#This Row],[Incremental Sales]]+((Table_Query_from_Mac10[[#This Row],[Incremental Sales]]*-(SUM(Summary!$S$8:$S$9)))))*Summary!$S$18</f>
        <v>0</v>
      </c>
      <c r="AA4345" s="47">
        <f>IFERROR(Table_Query_from_Mac10[[#This Row],[Incremental Cost]]/Table_Query_from_Mac10[[#This Row],[Incremental Sales]],0)</f>
        <v>0</v>
      </c>
      <c r="AB4345" s="47">
        <f>IFERROR(Table_Query_from_Mac10[[#This Row],[TotalCostFuture]]/Table_Query_from_Mac10[[#This Row],[totalsalesFuture]],0)</f>
        <v>0.57095709570957098</v>
      </c>
      <c r="AN4345" s="31">
        <v>72</v>
      </c>
      <c r="AO4345">
        <f t="shared" si="134"/>
        <v>18</v>
      </c>
      <c r="AQ4345" s="31">
        <v>51.95</v>
      </c>
      <c r="AR4345">
        <f t="shared" si="135"/>
        <v>18.18</v>
      </c>
    </row>
    <row r="4346" spans="1:44" x14ac:dyDescent="0.25">
      <c r="A4346">
        <v>90444</v>
      </c>
      <c r="B4346">
        <v>7</v>
      </c>
      <c r="C4346" t="s">
        <v>55</v>
      </c>
      <c r="D4346" t="s">
        <v>81</v>
      </c>
      <c r="E4346">
        <v>4</v>
      </c>
      <c r="F4346">
        <v>12.1</v>
      </c>
      <c r="G4346">
        <v>20.98</v>
      </c>
      <c r="H4346" s="1">
        <v>44847</v>
      </c>
      <c r="I4346" s="20">
        <v>0</v>
      </c>
      <c r="J4346" s="47">
        <f>Table_Query_from_Mac10[[#This Row],[unit_price]]-(Table_Query_from_Mac10[[#This Row],[unit_price]]*(Table_Query_from_Mac10[[#This Row],[discount_pct]]/100))</f>
        <v>20.98</v>
      </c>
      <c r="K4346" s="47">
        <f>Table_Query_from_Mac10[[#This Row],[unit_cost]]</f>
        <v>12.1</v>
      </c>
      <c r="L4346" s="47">
        <f>Table_Query_from_Mac10[[#This Row],[Live-cost]]*(1+Table_Query_from_Mac10[[#This Row],[CogsIncreasebyTYPE]])</f>
        <v>12.1</v>
      </c>
      <c r="M4346" s="47">
        <f>Table_Query_from_Mac10[[#This Row],[Live-cost]]*Table_Query_from_Mac10[[#This Row],[qty_to_ship]]</f>
        <v>48.4</v>
      </c>
      <c r="N4346" s="47">
        <f>IF(Table_Query_from_Mac10[[#This Row],[item_no]]="KDA",-Table_Query_from_Mac10[[#This Row],[unit_price]],Table_Query_from_Mac10[[#This Row],[Net Unit]]*Table_Query_from_Mac10[[#This Row],[qty_to_ship]])</f>
        <v>83.92</v>
      </c>
      <c r="O4346" s="47">
        <f>SUMIFS(Summary!C:C,Summary!H:H,Table_Query_from_Mac10[[#This Row],[Juiceoc]])</f>
        <v>0</v>
      </c>
      <c r="P4346" s="47">
        <f>SUMIFS(Summary!D:D,Summary!H:H,Table_Query_from_Mac10[[#This Row],[Juiceoc]])</f>
        <v>0</v>
      </c>
      <c r="Q4346" s="47">
        <f>SUMIFS(Summary!E:E,Summary!H:H,Table_Query_from_Mac10[[#This Row],[Juiceoc]])</f>
        <v>0</v>
      </c>
      <c r="R4346" s="47">
        <f>Table_Query_from_Mac10[[#This Row],[Net Unit]]*(1+Table_Query_from_Mac10[[#This Row],[PriceIncreasebyType]])</f>
        <v>20.98</v>
      </c>
      <c r="S4346" s="47">
        <f>Table_Query_from_Mac10[[#This Row],[UnitPriceFuture]]*Table_Query_from_Mac10[[#This Row],[qtytoShipFuture]]</f>
        <v>83.92</v>
      </c>
      <c r="T4346" s="47">
        <f>ROUND(Table_Query_from_Mac10[[#This Row],[qty_to_ship]]*(1+Table_Query_from_Mac10[[#This Row],[VolumeIncreasebyType]]),0)</f>
        <v>4</v>
      </c>
      <c r="U4346" s="47">
        <f>Table_Query_from_Mac10[[#This Row],[qtytoShipFuture]]*Table_Query_from_Mac10[[#This Row],[Future-cost]]</f>
        <v>48.4</v>
      </c>
      <c r="V4346" s="47">
        <f>Table_Query_from_Mac10[[#This Row],[qtytoShipFuture]]-Table_Query_from_Mac10[[#This Row],[qty_to_ship]]</f>
        <v>0</v>
      </c>
      <c r="W4346" s="47">
        <f>Table_Query_from_Mac10[[#This Row],[UnitPriceFuture]]</f>
        <v>20.98</v>
      </c>
      <c r="X4346" s="47">
        <f>Table_Query_from_Mac10[[#This Row],[Unit Increase]]*Table_Query_from_Mac10[[#This Row],[UnitPriceFuture]]</f>
        <v>0</v>
      </c>
      <c r="Y4346" s="47">
        <f>Table_Query_from_Mac10[[#This Row],[Unit Increase]]*Table_Query_from_Mac10[[#This Row],[Future-cost]]</f>
        <v>0</v>
      </c>
      <c r="Z4346" s="47">
        <f>-(Table_Query_from_Mac10[[#This Row],[Incremental Sales]]+((Table_Query_from_Mac10[[#This Row],[Incremental Sales]]*-(SUM(Summary!$S$8:$S$9)))))*Summary!$S$18</f>
        <v>0</v>
      </c>
      <c r="AA4346" s="47">
        <f>IFERROR(Table_Query_from_Mac10[[#This Row],[Incremental Cost]]/Table_Query_from_Mac10[[#This Row],[Incremental Sales]],0)</f>
        <v>0</v>
      </c>
      <c r="AB4346" s="47">
        <f>IFERROR(Table_Query_from_Mac10[[#This Row],[TotalCostFuture]]/Table_Query_from_Mac10[[#This Row],[totalsalesFuture]],0)</f>
        <v>0.57673975214489992</v>
      </c>
      <c r="AN4346" s="30">
        <v>15</v>
      </c>
      <c r="AO4346">
        <f t="shared" si="134"/>
        <v>4</v>
      </c>
      <c r="AQ4346" s="30">
        <v>59.95</v>
      </c>
      <c r="AR4346">
        <f t="shared" si="135"/>
        <v>20.98</v>
      </c>
    </row>
    <row r="4347" spans="1:44" x14ac:dyDescent="0.25">
      <c r="A4347">
        <v>90444</v>
      </c>
      <c r="B4347">
        <v>8</v>
      </c>
      <c r="C4347" t="s">
        <v>56</v>
      </c>
      <c r="D4347" t="s">
        <v>81</v>
      </c>
      <c r="E4347">
        <v>12</v>
      </c>
      <c r="F4347">
        <v>14.19</v>
      </c>
      <c r="G4347">
        <v>24.41</v>
      </c>
      <c r="H4347" s="1">
        <v>44847</v>
      </c>
      <c r="I4347" s="20">
        <v>0</v>
      </c>
      <c r="J4347" s="47">
        <f>Table_Query_from_Mac10[[#This Row],[unit_price]]-(Table_Query_from_Mac10[[#This Row],[unit_price]]*(Table_Query_from_Mac10[[#This Row],[discount_pct]]/100))</f>
        <v>24.41</v>
      </c>
      <c r="K4347" s="47">
        <f>Table_Query_from_Mac10[[#This Row],[unit_cost]]</f>
        <v>14.19</v>
      </c>
      <c r="L4347" s="47">
        <f>Table_Query_from_Mac10[[#This Row],[Live-cost]]*(1+Table_Query_from_Mac10[[#This Row],[CogsIncreasebyTYPE]])</f>
        <v>14.19</v>
      </c>
      <c r="M4347" s="47">
        <f>Table_Query_from_Mac10[[#This Row],[Live-cost]]*Table_Query_from_Mac10[[#This Row],[qty_to_ship]]</f>
        <v>170.28</v>
      </c>
      <c r="N4347" s="47">
        <f>IF(Table_Query_from_Mac10[[#This Row],[item_no]]="KDA",-Table_Query_from_Mac10[[#This Row],[unit_price]],Table_Query_from_Mac10[[#This Row],[Net Unit]]*Table_Query_from_Mac10[[#This Row],[qty_to_ship]])</f>
        <v>292.92</v>
      </c>
      <c r="O4347" s="47">
        <f>SUMIFS(Summary!C:C,Summary!H:H,Table_Query_from_Mac10[[#This Row],[Juiceoc]])</f>
        <v>0</v>
      </c>
      <c r="P4347" s="47">
        <f>SUMIFS(Summary!D:D,Summary!H:H,Table_Query_from_Mac10[[#This Row],[Juiceoc]])</f>
        <v>0</v>
      </c>
      <c r="Q4347" s="47">
        <f>SUMIFS(Summary!E:E,Summary!H:H,Table_Query_from_Mac10[[#This Row],[Juiceoc]])</f>
        <v>0</v>
      </c>
      <c r="R4347" s="47">
        <f>Table_Query_from_Mac10[[#This Row],[Net Unit]]*(1+Table_Query_from_Mac10[[#This Row],[PriceIncreasebyType]])</f>
        <v>24.41</v>
      </c>
      <c r="S4347" s="47">
        <f>Table_Query_from_Mac10[[#This Row],[UnitPriceFuture]]*Table_Query_from_Mac10[[#This Row],[qtytoShipFuture]]</f>
        <v>292.92</v>
      </c>
      <c r="T4347" s="47">
        <f>ROUND(Table_Query_from_Mac10[[#This Row],[qty_to_ship]]*(1+Table_Query_from_Mac10[[#This Row],[VolumeIncreasebyType]]),0)</f>
        <v>12</v>
      </c>
      <c r="U4347" s="47">
        <f>Table_Query_from_Mac10[[#This Row],[qtytoShipFuture]]*Table_Query_from_Mac10[[#This Row],[Future-cost]]</f>
        <v>170.28</v>
      </c>
      <c r="V4347" s="47">
        <f>Table_Query_from_Mac10[[#This Row],[qtytoShipFuture]]-Table_Query_from_Mac10[[#This Row],[qty_to_ship]]</f>
        <v>0</v>
      </c>
      <c r="W4347" s="47">
        <f>Table_Query_from_Mac10[[#This Row],[UnitPriceFuture]]</f>
        <v>24.41</v>
      </c>
      <c r="X4347" s="47">
        <f>Table_Query_from_Mac10[[#This Row],[Unit Increase]]*Table_Query_from_Mac10[[#This Row],[UnitPriceFuture]]</f>
        <v>0</v>
      </c>
      <c r="Y4347" s="47">
        <f>Table_Query_from_Mac10[[#This Row],[Unit Increase]]*Table_Query_from_Mac10[[#This Row],[Future-cost]]</f>
        <v>0</v>
      </c>
      <c r="Z4347" s="47">
        <f>-(Table_Query_from_Mac10[[#This Row],[Incremental Sales]]+((Table_Query_from_Mac10[[#This Row],[Incremental Sales]]*-(SUM(Summary!$S$8:$S$9)))))*Summary!$S$18</f>
        <v>0</v>
      </c>
      <c r="AA4347" s="47">
        <f>IFERROR(Table_Query_from_Mac10[[#This Row],[Incremental Cost]]/Table_Query_from_Mac10[[#This Row],[Incremental Sales]],0)</f>
        <v>0</v>
      </c>
      <c r="AB4347" s="47">
        <f>IFERROR(Table_Query_from_Mac10[[#This Row],[TotalCostFuture]]/Table_Query_from_Mac10[[#This Row],[totalsalesFuture]],0)</f>
        <v>0.58131913150348213</v>
      </c>
      <c r="AN4347" s="31">
        <v>48</v>
      </c>
      <c r="AO4347">
        <f t="shared" si="134"/>
        <v>12</v>
      </c>
      <c r="AQ4347" s="31">
        <v>69.73</v>
      </c>
      <c r="AR4347">
        <f t="shared" si="135"/>
        <v>24.41</v>
      </c>
    </row>
    <row r="4348" spans="1:44" x14ac:dyDescent="0.25">
      <c r="A4348">
        <v>90444</v>
      </c>
      <c r="B4348">
        <v>9</v>
      </c>
      <c r="C4348" t="s">
        <v>55</v>
      </c>
      <c r="D4348" t="s">
        <v>81</v>
      </c>
      <c r="E4348">
        <v>9</v>
      </c>
      <c r="F4348">
        <v>16.03</v>
      </c>
      <c r="G4348">
        <v>30.08</v>
      </c>
      <c r="H4348" s="1">
        <v>44847</v>
      </c>
      <c r="I4348" s="20">
        <v>0</v>
      </c>
      <c r="J4348" s="47">
        <f>Table_Query_from_Mac10[[#This Row],[unit_price]]-(Table_Query_from_Mac10[[#This Row],[unit_price]]*(Table_Query_from_Mac10[[#This Row],[discount_pct]]/100))</f>
        <v>30.08</v>
      </c>
      <c r="K4348" s="47">
        <f>Table_Query_from_Mac10[[#This Row],[unit_cost]]</f>
        <v>16.03</v>
      </c>
      <c r="L4348" s="47">
        <f>Table_Query_from_Mac10[[#This Row],[Live-cost]]*(1+Table_Query_from_Mac10[[#This Row],[CogsIncreasebyTYPE]])</f>
        <v>16.03</v>
      </c>
      <c r="M4348" s="47">
        <f>Table_Query_from_Mac10[[#This Row],[Live-cost]]*Table_Query_from_Mac10[[#This Row],[qty_to_ship]]</f>
        <v>144.27000000000001</v>
      </c>
      <c r="N4348" s="47">
        <f>IF(Table_Query_from_Mac10[[#This Row],[item_no]]="KDA",-Table_Query_from_Mac10[[#This Row],[unit_price]],Table_Query_from_Mac10[[#This Row],[Net Unit]]*Table_Query_from_Mac10[[#This Row],[qty_to_ship]])</f>
        <v>270.71999999999997</v>
      </c>
      <c r="O4348" s="47">
        <f>SUMIFS(Summary!C:C,Summary!H:H,Table_Query_from_Mac10[[#This Row],[Juiceoc]])</f>
        <v>0</v>
      </c>
      <c r="P4348" s="47">
        <f>SUMIFS(Summary!D:D,Summary!H:H,Table_Query_from_Mac10[[#This Row],[Juiceoc]])</f>
        <v>0</v>
      </c>
      <c r="Q4348" s="47">
        <f>SUMIFS(Summary!E:E,Summary!H:H,Table_Query_from_Mac10[[#This Row],[Juiceoc]])</f>
        <v>0</v>
      </c>
      <c r="R4348" s="47">
        <f>Table_Query_from_Mac10[[#This Row],[Net Unit]]*(1+Table_Query_from_Mac10[[#This Row],[PriceIncreasebyType]])</f>
        <v>30.08</v>
      </c>
      <c r="S4348" s="47">
        <f>Table_Query_from_Mac10[[#This Row],[UnitPriceFuture]]*Table_Query_from_Mac10[[#This Row],[qtytoShipFuture]]</f>
        <v>270.71999999999997</v>
      </c>
      <c r="T4348" s="47">
        <f>ROUND(Table_Query_from_Mac10[[#This Row],[qty_to_ship]]*(1+Table_Query_from_Mac10[[#This Row],[VolumeIncreasebyType]]),0)</f>
        <v>9</v>
      </c>
      <c r="U4348" s="47">
        <f>Table_Query_from_Mac10[[#This Row],[qtytoShipFuture]]*Table_Query_from_Mac10[[#This Row],[Future-cost]]</f>
        <v>144.27000000000001</v>
      </c>
      <c r="V4348" s="47">
        <f>Table_Query_from_Mac10[[#This Row],[qtytoShipFuture]]-Table_Query_from_Mac10[[#This Row],[qty_to_ship]]</f>
        <v>0</v>
      </c>
      <c r="W4348" s="47">
        <f>Table_Query_from_Mac10[[#This Row],[UnitPriceFuture]]</f>
        <v>30.08</v>
      </c>
      <c r="X4348" s="47">
        <f>Table_Query_from_Mac10[[#This Row],[Unit Increase]]*Table_Query_from_Mac10[[#This Row],[UnitPriceFuture]]</f>
        <v>0</v>
      </c>
      <c r="Y4348" s="47">
        <f>Table_Query_from_Mac10[[#This Row],[Unit Increase]]*Table_Query_from_Mac10[[#This Row],[Future-cost]]</f>
        <v>0</v>
      </c>
      <c r="Z4348" s="47">
        <f>-(Table_Query_from_Mac10[[#This Row],[Incremental Sales]]+((Table_Query_from_Mac10[[#This Row],[Incremental Sales]]*-(SUM(Summary!$S$8:$S$9)))))*Summary!$S$18</f>
        <v>0</v>
      </c>
      <c r="AA4348" s="47">
        <f>IFERROR(Table_Query_from_Mac10[[#This Row],[Incremental Cost]]/Table_Query_from_Mac10[[#This Row],[Incremental Sales]],0)</f>
        <v>0</v>
      </c>
      <c r="AB4348" s="47">
        <f>IFERROR(Table_Query_from_Mac10[[#This Row],[TotalCostFuture]]/Table_Query_from_Mac10[[#This Row],[totalsalesFuture]],0)</f>
        <v>0.53291223404255328</v>
      </c>
      <c r="AN4348" s="30">
        <v>36</v>
      </c>
      <c r="AO4348">
        <f t="shared" si="134"/>
        <v>9</v>
      </c>
      <c r="AQ4348" s="30">
        <v>85.95</v>
      </c>
      <c r="AR4348">
        <f t="shared" si="135"/>
        <v>30.08</v>
      </c>
    </row>
    <row r="4349" spans="1:44" x14ac:dyDescent="0.25">
      <c r="A4349">
        <v>90444</v>
      </c>
      <c r="B4349">
        <v>10</v>
      </c>
      <c r="C4349" t="s">
        <v>55</v>
      </c>
      <c r="D4349" t="s">
        <v>81</v>
      </c>
      <c r="E4349">
        <v>12</v>
      </c>
      <c r="F4349">
        <v>17.62</v>
      </c>
      <c r="G4349">
        <v>37.380000000000003</v>
      </c>
      <c r="H4349" s="1">
        <v>44847</v>
      </c>
      <c r="I4349" s="20">
        <v>0</v>
      </c>
      <c r="J4349" s="47">
        <f>Table_Query_from_Mac10[[#This Row],[unit_price]]-(Table_Query_from_Mac10[[#This Row],[unit_price]]*(Table_Query_from_Mac10[[#This Row],[discount_pct]]/100))</f>
        <v>37.380000000000003</v>
      </c>
      <c r="K4349" s="47">
        <f>Table_Query_from_Mac10[[#This Row],[unit_cost]]</f>
        <v>17.62</v>
      </c>
      <c r="L4349" s="47">
        <f>Table_Query_from_Mac10[[#This Row],[Live-cost]]*(1+Table_Query_from_Mac10[[#This Row],[CogsIncreasebyTYPE]])</f>
        <v>17.62</v>
      </c>
      <c r="M4349" s="47">
        <f>Table_Query_from_Mac10[[#This Row],[Live-cost]]*Table_Query_from_Mac10[[#This Row],[qty_to_ship]]</f>
        <v>211.44</v>
      </c>
      <c r="N4349" s="47">
        <f>IF(Table_Query_from_Mac10[[#This Row],[item_no]]="KDA",-Table_Query_from_Mac10[[#This Row],[unit_price]],Table_Query_from_Mac10[[#This Row],[Net Unit]]*Table_Query_from_Mac10[[#This Row],[qty_to_ship]])</f>
        <v>448.56000000000006</v>
      </c>
      <c r="O4349" s="47">
        <f>SUMIFS(Summary!C:C,Summary!H:H,Table_Query_from_Mac10[[#This Row],[Juiceoc]])</f>
        <v>0</v>
      </c>
      <c r="P4349" s="47">
        <f>SUMIFS(Summary!D:D,Summary!H:H,Table_Query_from_Mac10[[#This Row],[Juiceoc]])</f>
        <v>0</v>
      </c>
      <c r="Q4349" s="47">
        <f>SUMIFS(Summary!E:E,Summary!H:H,Table_Query_from_Mac10[[#This Row],[Juiceoc]])</f>
        <v>0</v>
      </c>
      <c r="R4349" s="47">
        <f>Table_Query_from_Mac10[[#This Row],[Net Unit]]*(1+Table_Query_from_Mac10[[#This Row],[PriceIncreasebyType]])</f>
        <v>37.380000000000003</v>
      </c>
      <c r="S4349" s="47">
        <f>Table_Query_from_Mac10[[#This Row],[UnitPriceFuture]]*Table_Query_from_Mac10[[#This Row],[qtytoShipFuture]]</f>
        <v>448.56000000000006</v>
      </c>
      <c r="T4349" s="47">
        <f>ROUND(Table_Query_from_Mac10[[#This Row],[qty_to_ship]]*(1+Table_Query_from_Mac10[[#This Row],[VolumeIncreasebyType]]),0)</f>
        <v>12</v>
      </c>
      <c r="U4349" s="47">
        <f>Table_Query_from_Mac10[[#This Row],[qtytoShipFuture]]*Table_Query_from_Mac10[[#This Row],[Future-cost]]</f>
        <v>211.44</v>
      </c>
      <c r="V4349" s="47">
        <f>Table_Query_from_Mac10[[#This Row],[qtytoShipFuture]]-Table_Query_from_Mac10[[#This Row],[qty_to_ship]]</f>
        <v>0</v>
      </c>
      <c r="W4349" s="47">
        <f>Table_Query_from_Mac10[[#This Row],[UnitPriceFuture]]</f>
        <v>37.380000000000003</v>
      </c>
      <c r="X4349" s="47">
        <f>Table_Query_from_Mac10[[#This Row],[Unit Increase]]*Table_Query_from_Mac10[[#This Row],[UnitPriceFuture]]</f>
        <v>0</v>
      </c>
      <c r="Y4349" s="47">
        <f>Table_Query_from_Mac10[[#This Row],[Unit Increase]]*Table_Query_from_Mac10[[#This Row],[Future-cost]]</f>
        <v>0</v>
      </c>
      <c r="Z4349" s="47">
        <f>-(Table_Query_from_Mac10[[#This Row],[Incremental Sales]]+((Table_Query_from_Mac10[[#This Row],[Incremental Sales]]*-(SUM(Summary!$S$8:$S$9)))))*Summary!$S$18</f>
        <v>0</v>
      </c>
      <c r="AA4349" s="47">
        <f>IFERROR(Table_Query_from_Mac10[[#This Row],[Incremental Cost]]/Table_Query_from_Mac10[[#This Row],[Incremental Sales]],0)</f>
        <v>0</v>
      </c>
      <c r="AB4349" s="47">
        <f>IFERROR(Table_Query_from_Mac10[[#This Row],[TotalCostFuture]]/Table_Query_from_Mac10[[#This Row],[totalsalesFuture]],0)</f>
        <v>0.47137506688068481</v>
      </c>
      <c r="AN4349" s="31">
        <v>48</v>
      </c>
      <c r="AO4349">
        <f t="shared" si="134"/>
        <v>12</v>
      </c>
      <c r="AQ4349" s="31">
        <v>106.8</v>
      </c>
      <c r="AR4349">
        <f t="shared" si="135"/>
        <v>37.380000000000003</v>
      </c>
    </row>
    <row r="4350" spans="1:44" x14ac:dyDescent="0.25">
      <c r="A4350">
        <v>90445</v>
      </c>
      <c r="B4350">
        <v>1</v>
      </c>
      <c r="C4350" t="s">
        <v>56</v>
      </c>
      <c r="D4350" t="s">
        <v>81</v>
      </c>
      <c r="E4350">
        <v>8</v>
      </c>
      <c r="F4350">
        <v>7.57</v>
      </c>
      <c r="G4350">
        <v>16.100000000000001</v>
      </c>
      <c r="H4350" s="1">
        <v>44865</v>
      </c>
      <c r="I4350" s="20">
        <v>0</v>
      </c>
      <c r="J4350" s="47">
        <f>Table_Query_from_Mac10[[#This Row],[unit_price]]-(Table_Query_from_Mac10[[#This Row],[unit_price]]*(Table_Query_from_Mac10[[#This Row],[discount_pct]]/100))</f>
        <v>16.100000000000001</v>
      </c>
      <c r="K4350" s="47">
        <f>Table_Query_from_Mac10[[#This Row],[unit_cost]]</f>
        <v>7.57</v>
      </c>
      <c r="L4350" s="47">
        <f>Table_Query_from_Mac10[[#This Row],[Live-cost]]*(1+Table_Query_from_Mac10[[#This Row],[CogsIncreasebyTYPE]])</f>
        <v>7.57</v>
      </c>
      <c r="M4350" s="47">
        <f>Table_Query_from_Mac10[[#This Row],[Live-cost]]*Table_Query_from_Mac10[[#This Row],[qty_to_ship]]</f>
        <v>60.56</v>
      </c>
      <c r="N4350" s="47">
        <f>IF(Table_Query_from_Mac10[[#This Row],[item_no]]="KDA",-Table_Query_from_Mac10[[#This Row],[unit_price]],Table_Query_from_Mac10[[#This Row],[Net Unit]]*Table_Query_from_Mac10[[#This Row],[qty_to_ship]])</f>
        <v>128.80000000000001</v>
      </c>
      <c r="O4350" s="47">
        <f>SUMIFS(Summary!C:C,Summary!H:H,Table_Query_from_Mac10[[#This Row],[Juiceoc]])</f>
        <v>0</v>
      </c>
      <c r="P4350" s="47">
        <f>SUMIFS(Summary!D:D,Summary!H:H,Table_Query_from_Mac10[[#This Row],[Juiceoc]])</f>
        <v>0</v>
      </c>
      <c r="Q4350" s="47">
        <f>SUMIFS(Summary!E:E,Summary!H:H,Table_Query_from_Mac10[[#This Row],[Juiceoc]])</f>
        <v>0</v>
      </c>
      <c r="R4350" s="47">
        <f>Table_Query_from_Mac10[[#This Row],[Net Unit]]*(1+Table_Query_from_Mac10[[#This Row],[PriceIncreasebyType]])</f>
        <v>16.100000000000001</v>
      </c>
      <c r="S4350" s="47">
        <f>Table_Query_from_Mac10[[#This Row],[UnitPriceFuture]]*Table_Query_from_Mac10[[#This Row],[qtytoShipFuture]]</f>
        <v>128.80000000000001</v>
      </c>
      <c r="T4350" s="47">
        <f>ROUND(Table_Query_from_Mac10[[#This Row],[qty_to_ship]]*(1+Table_Query_from_Mac10[[#This Row],[VolumeIncreasebyType]]),0)</f>
        <v>8</v>
      </c>
      <c r="U4350" s="47">
        <f>Table_Query_from_Mac10[[#This Row],[qtytoShipFuture]]*Table_Query_from_Mac10[[#This Row],[Future-cost]]</f>
        <v>60.56</v>
      </c>
      <c r="V4350" s="47">
        <f>Table_Query_from_Mac10[[#This Row],[qtytoShipFuture]]-Table_Query_from_Mac10[[#This Row],[qty_to_ship]]</f>
        <v>0</v>
      </c>
      <c r="W4350" s="47">
        <f>Table_Query_from_Mac10[[#This Row],[UnitPriceFuture]]</f>
        <v>16.100000000000001</v>
      </c>
      <c r="X4350" s="47">
        <f>Table_Query_from_Mac10[[#This Row],[Unit Increase]]*Table_Query_from_Mac10[[#This Row],[UnitPriceFuture]]</f>
        <v>0</v>
      </c>
      <c r="Y4350" s="47">
        <f>Table_Query_from_Mac10[[#This Row],[Unit Increase]]*Table_Query_from_Mac10[[#This Row],[Future-cost]]</f>
        <v>0</v>
      </c>
      <c r="Z4350" s="47">
        <f>-(Table_Query_from_Mac10[[#This Row],[Incremental Sales]]+((Table_Query_from_Mac10[[#This Row],[Incremental Sales]]*-(SUM(Summary!$S$8:$S$9)))))*Summary!$S$18</f>
        <v>0</v>
      </c>
      <c r="AA4350" s="47">
        <f>IFERROR(Table_Query_from_Mac10[[#This Row],[Incremental Cost]]/Table_Query_from_Mac10[[#This Row],[Incremental Sales]],0)</f>
        <v>0</v>
      </c>
      <c r="AB4350" s="47">
        <f>IFERROR(Table_Query_from_Mac10[[#This Row],[TotalCostFuture]]/Table_Query_from_Mac10[[#This Row],[totalsalesFuture]],0)</f>
        <v>0.47018633540372667</v>
      </c>
      <c r="AN4350" s="30">
        <v>31</v>
      </c>
      <c r="AO4350">
        <f t="shared" si="134"/>
        <v>8</v>
      </c>
      <c r="AQ4350" s="30">
        <v>46</v>
      </c>
      <c r="AR4350">
        <f t="shared" si="135"/>
        <v>16.100000000000001</v>
      </c>
    </row>
    <row r="4351" spans="1:44" x14ac:dyDescent="0.25">
      <c r="A4351">
        <v>90445</v>
      </c>
      <c r="B4351">
        <v>2</v>
      </c>
      <c r="C4351" t="s">
        <v>56</v>
      </c>
      <c r="D4351" t="s">
        <v>81</v>
      </c>
      <c r="E4351">
        <v>8</v>
      </c>
      <c r="F4351">
        <v>8.81</v>
      </c>
      <c r="G4351">
        <v>20.03</v>
      </c>
      <c r="H4351" s="1">
        <v>44865</v>
      </c>
      <c r="I4351" s="20">
        <v>0</v>
      </c>
      <c r="J4351" s="47">
        <f>Table_Query_from_Mac10[[#This Row],[unit_price]]-(Table_Query_from_Mac10[[#This Row],[unit_price]]*(Table_Query_from_Mac10[[#This Row],[discount_pct]]/100))</f>
        <v>20.03</v>
      </c>
      <c r="K4351" s="47">
        <f>Table_Query_from_Mac10[[#This Row],[unit_cost]]</f>
        <v>8.81</v>
      </c>
      <c r="L4351" s="47">
        <f>Table_Query_from_Mac10[[#This Row],[Live-cost]]*(1+Table_Query_from_Mac10[[#This Row],[CogsIncreasebyTYPE]])</f>
        <v>8.81</v>
      </c>
      <c r="M4351" s="47">
        <f>Table_Query_from_Mac10[[#This Row],[Live-cost]]*Table_Query_from_Mac10[[#This Row],[qty_to_ship]]</f>
        <v>70.48</v>
      </c>
      <c r="N4351" s="47">
        <f>IF(Table_Query_from_Mac10[[#This Row],[item_no]]="KDA",-Table_Query_from_Mac10[[#This Row],[unit_price]],Table_Query_from_Mac10[[#This Row],[Net Unit]]*Table_Query_from_Mac10[[#This Row],[qty_to_ship]])</f>
        <v>160.24</v>
      </c>
      <c r="O4351" s="47">
        <f>SUMIFS(Summary!C:C,Summary!H:H,Table_Query_from_Mac10[[#This Row],[Juiceoc]])</f>
        <v>0</v>
      </c>
      <c r="P4351" s="47">
        <f>SUMIFS(Summary!D:D,Summary!H:H,Table_Query_from_Mac10[[#This Row],[Juiceoc]])</f>
        <v>0</v>
      </c>
      <c r="Q4351" s="47">
        <f>SUMIFS(Summary!E:E,Summary!H:H,Table_Query_from_Mac10[[#This Row],[Juiceoc]])</f>
        <v>0</v>
      </c>
      <c r="R4351" s="47">
        <f>Table_Query_from_Mac10[[#This Row],[Net Unit]]*(1+Table_Query_from_Mac10[[#This Row],[PriceIncreasebyType]])</f>
        <v>20.03</v>
      </c>
      <c r="S4351" s="47">
        <f>Table_Query_from_Mac10[[#This Row],[UnitPriceFuture]]*Table_Query_from_Mac10[[#This Row],[qtytoShipFuture]]</f>
        <v>160.24</v>
      </c>
      <c r="T4351" s="47">
        <f>ROUND(Table_Query_from_Mac10[[#This Row],[qty_to_ship]]*(1+Table_Query_from_Mac10[[#This Row],[VolumeIncreasebyType]]),0)</f>
        <v>8</v>
      </c>
      <c r="U4351" s="47">
        <f>Table_Query_from_Mac10[[#This Row],[qtytoShipFuture]]*Table_Query_from_Mac10[[#This Row],[Future-cost]]</f>
        <v>70.48</v>
      </c>
      <c r="V4351" s="47">
        <f>Table_Query_from_Mac10[[#This Row],[qtytoShipFuture]]-Table_Query_from_Mac10[[#This Row],[qty_to_ship]]</f>
        <v>0</v>
      </c>
      <c r="W4351" s="47">
        <f>Table_Query_from_Mac10[[#This Row],[UnitPriceFuture]]</f>
        <v>20.03</v>
      </c>
      <c r="X4351" s="47">
        <f>Table_Query_from_Mac10[[#This Row],[Unit Increase]]*Table_Query_from_Mac10[[#This Row],[UnitPriceFuture]]</f>
        <v>0</v>
      </c>
      <c r="Y4351" s="47">
        <f>Table_Query_from_Mac10[[#This Row],[Unit Increase]]*Table_Query_from_Mac10[[#This Row],[Future-cost]]</f>
        <v>0</v>
      </c>
      <c r="Z4351" s="47">
        <f>-(Table_Query_from_Mac10[[#This Row],[Incremental Sales]]+((Table_Query_from_Mac10[[#This Row],[Incremental Sales]]*-(SUM(Summary!$S$8:$S$9)))))*Summary!$S$18</f>
        <v>0</v>
      </c>
      <c r="AA4351" s="47">
        <f>IFERROR(Table_Query_from_Mac10[[#This Row],[Incremental Cost]]/Table_Query_from_Mac10[[#This Row],[Incremental Sales]],0)</f>
        <v>0</v>
      </c>
      <c r="AB4351" s="47">
        <f>IFERROR(Table_Query_from_Mac10[[#This Row],[TotalCostFuture]]/Table_Query_from_Mac10[[#This Row],[totalsalesFuture]],0)</f>
        <v>0.4398402396405392</v>
      </c>
      <c r="AN4351" s="31">
        <v>30</v>
      </c>
      <c r="AO4351">
        <f t="shared" si="134"/>
        <v>8</v>
      </c>
      <c r="AQ4351" s="31">
        <v>57.22</v>
      </c>
      <c r="AR4351">
        <f t="shared" si="135"/>
        <v>20.03</v>
      </c>
    </row>
    <row r="4352" spans="1:44" x14ac:dyDescent="0.25">
      <c r="A4352">
        <v>90445</v>
      </c>
      <c r="B4352">
        <v>3</v>
      </c>
      <c r="C4352" t="s">
        <v>56</v>
      </c>
      <c r="D4352" t="s">
        <v>81</v>
      </c>
      <c r="E4352">
        <v>1</v>
      </c>
      <c r="F4352">
        <v>13.44</v>
      </c>
      <c r="G4352">
        <v>33.92</v>
      </c>
      <c r="H4352" s="1">
        <v>44865</v>
      </c>
      <c r="I4352" s="20">
        <v>0</v>
      </c>
      <c r="J4352" s="47">
        <f>Table_Query_from_Mac10[[#This Row],[unit_price]]-(Table_Query_from_Mac10[[#This Row],[unit_price]]*(Table_Query_from_Mac10[[#This Row],[discount_pct]]/100))</f>
        <v>33.92</v>
      </c>
      <c r="K4352" s="47">
        <f>Table_Query_from_Mac10[[#This Row],[unit_cost]]</f>
        <v>13.44</v>
      </c>
      <c r="L4352" s="47">
        <f>Table_Query_from_Mac10[[#This Row],[Live-cost]]*(1+Table_Query_from_Mac10[[#This Row],[CogsIncreasebyTYPE]])</f>
        <v>13.44</v>
      </c>
      <c r="M4352" s="47">
        <f>Table_Query_from_Mac10[[#This Row],[Live-cost]]*Table_Query_from_Mac10[[#This Row],[qty_to_ship]]</f>
        <v>13.44</v>
      </c>
      <c r="N4352" s="47">
        <f>IF(Table_Query_from_Mac10[[#This Row],[item_no]]="KDA",-Table_Query_from_Mac10[[#This Row],[unit_price]],Table_Query_from_Mac10[[#This Row],[Net Unit]]*Table_Query_from_Mac10[[#This Row],[qty_to_ship]])</f>
        <v>33.92</v>
      </c>
      <c r="O4352" s="47">
        <f>SUMIFS(Summary!C:C,Summary!H:H,Table_Query_from_Mac10[[#This Row],[Juiceoc]])</f>
        <v>0</v>
      </c>
      <c r="P4352" s="47">
        <f>SUMIFS(Summary!D:D,Summary!H:H,Table_Query_from_Mac10[[#This Row],[Juiceoc]])</f>
        <v>0</v>
      </c>
      <c r="Q4352" s="47">
        <f>SUMIFS(Summary!E:E,Summary!H:H,Table_Query_from_Mac10[[#This Row],[Juiceoc]])</f>
        <v>0</v>
      </c>
      <c r="R4352" s="47">
        <f>Table_Query_from_Mac10[[#This Row],[Net Unit]]*(1+Table_Query_from_Mac10[[#This Row],[PriceIncreasebyType]])</f>
        <v>33.92</v>
      </c>
      <c r="S4352" s="47">
        <f>Table_Query_from_Mac10[[#This Row],[UnitPriceFuture]]*Table_Query_from_Mac10[[#This Row],[qtytoShipFuture]]</f>
        <v>33.92</v>
      </c>
      <c r="T4352" s="47">
        <f>ROUND(Table_Query_from_Mac10[[#This Row],[qty_to_ship]]*(1+Table_Query_from_Mac10[[#This Row],[VolumeIncreasebyType]]),0)</f>
        <v>1</v>
      </c>
      <c r="U4352" s="47">
        <f>Table_Query_from_Mac10[[#This Row],[qtytoShipFuture]]*Table_Query_from_Mac10[[#This Row],[Future-cost]]</f>
        <v>13.44</v>
      </c>
      <c r="V4352" s="47">
        <f>Table_Query_from_Mac10[[#This Row],[qtytoShipFuture]]-Table_Query_from_Mac10[[#This Row],[qty_to_ship]]</f>
        <v>0</v>
      </c>
      <c r="W4352" s="47">
        <f>Table_Query_from_Mac10[[#This Row],[UnitPriceFuture]]</f>
        <v>33.92</v>
      </c>
      <c r="X4352" s="47">
        <f>Table_Query_from_Mac10[[#This Row],[Unit Increase]]*Table_Query_from_Mac10[[#This Row],[UnitPriceFuture]]</f>
        <v>0</v>
      </c>
      <c r="Y4352" s="47">
        <f>Table_Query_from_Mac10[[#This Row],[Unit Increase]]*Table_Query_from_Mac10[[#This Row],[Future-cost]]</f>
        <v>0</v>
      </c>
      <c r="Z4352" s="47">
        <f>-(Table_Query_from_Mac10[[#This Row],[Incremental Sales]]+((Table_Query_from_Mac10[[#This Row],[Incremental Sales]]*-(SUM(Summary!$S$8:$S$9)))))*Summary!$S$18</f>
        <v>0</v>
      </c>
      <c r="AA4352" s="47">
        <f>IFERROR(Table_Query_from_Mac10[[#This Row],[Incremental Cost]]/Table_Query_from_Mac10[[#This Row],[Incremental Sales]],0)</f>
        <v>0</v>
      </c>
      <c r="AB4352" s="47">
        <f>IFERROR(Table_Query_from_Mac10[[#This Row],[TotalCostFuture]]/Table_Query_from_Mac10[[#This Row],[totalsalesFuture]],0)</f>
        <v>0.39622641509433959</v>
      </c>
      <c r="AN4352" s="30">
        <v>4</v>
      </c>
      <c r="AO4352">
        <f t="shared" si="134"/>
        <v>1</v>
      </c>
      <c r="AQ4352" s="30">
        <v>96.9</v>
      </c>
      <c r="AR4352">
        <f t="shared" si="135"/>
        <v>33.92</v>
      </c>
    </row>
    <row r="4353" spans="1:44" x14ac:dyDescent="0.25">
      <c r="A4353">
        <v>90445</v>
      </c>
      <c r="B4353">
        <v>4</v>
      </c>
      <c r="C4353" t="s">
        <v>55</v>
      </c>
      <c r="D4353" t="s">
        <v>81</v>
      </c>
      <c r="E4353">
        <v>5</v>
      </c>
      <c r="F4353">
        <v>11.51</v>
      </c>
      <c r="G4353">
        <v>29</v>
      </c>
      <c r="H4353" s="1">
        <v>44865</v>
      </c>
      <c r="I4353" s="20">
        <v>0</v>
      </c>
      <c r="J4353" s="47">
        <f>Table_Query_from_Mac10[[#This Row],[unit_price]]-(Table_Query_from_Mac10[[#This Row],[unit_price]]*(Table_Query_from_Mac10[[#This Row],[discount_pct]]/100))</f>
        <v>29</v>
      </c>
      <c r="K4353" s="47">
        <f>Table_Query_from_Mac10[[#This Row],[unit_cost]]</f>
        <v>11.51</v>
      </c>
      <c r="L4353" s="47">
        <f>Table_Query_from_Mac10[[#This Row],[Live-cost]]*(1+Table_Query_from_Mac10[[#This Row],[CogsIncreasebyTYPE]])</f>
        <v>11.51</v>
      </c>
      <c r="M4353" s="47">
        <f>Table_Query_from_Mac10[[#This Row],[Live-cost]]*Table_Query_from_Mac10[[#This Row],[qty_to_ship]]</f>
        <v>57.55</v>
      </c>
      <c r="N4353" s="47">
        <f>IF(Table_Query_from_Mac10[[#This Row],[item_no]]="KDA",-Table_Query_from_Mac10[[#This Row],[unit_price]],Table_Query_from_Mac10[[#This Row],[Net Unit]]*Table_Query_from_Mac10[[#This Row],[qty_to_ship]])</f>
        <v>145</v>
      </c>
      <c r="O4353" s="47">
        <f>SUMIFS(Summary!C:C,Summary!H:H,Table_Query_from_Mac10[[#This Row],[Juiceoc]])</f>
        <v>0</v>
      </c>
      <c r="P4353" s="47">
        <f>SUMIFS(Summary!D:D,Summary!H:H,Table_Query_from_Mac10[[#This Row],[Juiceoc]])</f>
        <v>0</v>
      </c>
      <c r="Q4353" s="47">
        <f>SUMIFS(Summary!E:E,Summary!H:H,Table_Query_from_Mac10[[#This Row],[Juiceoc]])</f>
        <v>0</v>
      </c>
      <c r="R4353" s="47">
        <f>Table_Query_from_Mac10[[#This Row],[Net Unit]]*(1+Table_Query_from_Mac10[[#This Row],[PriceIncreasebyType]])</f>
        <v>29</v>
      </c>
      <c r="S4353" s="47">
        <f>Table_Query_from_Mac10[[#This Row],[UnitPriceFuture]]*Table_Query_from_Mac10[[#This Row],[qtytoShipFuture]]</f>
        <v>145</v>
      </c>
      <c r="T4353" s="47">
        <f>ROUND(Table_Query_from_Mac10[[#This Row],[qty_to_ship]]*(1+Table_Query_from_Mac10[[#This Row],[VolumeIncreasebyType]]),0)</f>
        <v>5</v>
      </c>
      <c r="U4353" s="47">
        <f>Table_Query_from_Mac10[[#This Row],[qtytoShipFuture]]*Table_Query_from_Mac10[[#This Row],[Future-cost]]</f>
        <v>57.55</v>
      </c>
      <c r="V4353" s="47">
        <f>Table_Query_from_Mac10[[#This Row],[qtytoShipFuture]]-Table_Query_from_Mac10[[#This Row],[qty_to_ship]]</f>
        <v>0</v>
      </c>
      <c r="W4353" s="47">
        <f>Table_Query_from_Mac10[[#This Row],[UnitPriceFuture]]</f>
        <v>29</v>
      </c>
      <c r="X4353" s="47">
        <f>Table_Query_from_Mac10[[#This Row],[Unit Increase]]*Table_Query_from_Mac10[[#This Row],[UnitPriceFuture]]</f>
        <v>0</v>
      </c>
      <c r="Y4353" s="47">
        <f>Table_Query_from_Mac10[[#This Row],[Unit Increase]]*Table_Query_from_Mac10[[#This Row],[Future-cost]]</f>
        <v>0</v>
      </c>
      <c r="Z4353" s="47">
        <f>-(Table_Query_from_Mac10[[#This Row],[Incremental Sales]]+((Table_Query_from_Mac10[[#This Row],[Incremental Sales]]*-(SUM(Summary!$S$8:$S$9)))))*Summary!$S$18</f>
        <v>0</v>
      </c>
      <c r="AA4353" s="47">
        <f>IFERROR(Table_Query_from_Mac10[[#This Row],[Incremental Cost]]/Table_Query_from_Mac10[[#This Row],[Incremental Sales]],0)</f>
        <v>0</v>
      </c>
      <c r="AB4353" s="47">
        <f>IFERROR(Table_Query_from_Mac10[[#This Row],[TotalCostFuture]]/Table_Query_from_Mac10[[#This Row],[totalsalesFuture]],0)</f>
        <v>0.3968965517241379</v>
      </c>
      <c r="AN4353" s="31">
        <v>18</v>
      </c>
      <c r="AO4353">
        <f t="shared" si="134"/>
        <v>5</v>
      </c>
      <c r="AQ4353" s="31">
        <v>82.87</v>
      </c>
      <c r="AR4353">
        <f t="shared" si="135"/>
        <v>29</v>
      </c>
    </row>
    <row r="4354" spans="1:44" x14ac:dyDescent="0.25">
      <c r="A4354">
        <v>90445</v>
      </c>
      <c r="B4354">
        <v>5</v>
      </c>
      <c r="C4354" t="s">
        <v>55</v>
      </c>
      <c r="D4354" t="s">
        <v>81</v>
      </c>
      <c r="E4354">
        <v>6</v>
      </c>
      <c r="F4354">
        <v>13.35</v>
      </c>
      <c r="G4354">
        <v>34.08</v>
      </c>
      <c r="H4354" s="1">
        <v>44865</v>
      </c>
      <c r="I4354" s="20">
        <v>0</v>
      </c>
      <c r="J4354" s="47">
        <f>Table_Query_from_Mac10[[#This Row],[unit_price]]-(Table_Query_from_Mac10[[#This Row],[unit_price]]*(Table_Query_from_Mac10[[#This Row],[discount_pct]]/100))</f>
        <v>34.08</v>
      </c>
      <c r="K4354" s="47">
        <f>Table_Query_from_Mac10[[#This Row],[unit_cost]]</f>
        <v>13.35</v>
      </c>
      <c r="L4354" s="47">
        <f>Table_Query_from_Mac10[[#This Row],[Live-cost]]*(1+Table_Query_from_Mac10[[#This Row],[CogsIncreasebyTYPE]])</f>
        <v>13.35</v>
      </c>
      <c r="M4354" s="47">
        <f>Table_Query_from_Mac10[[#This Row],[Live-cost]]*Table_Query_from_Mac10[[#This Row],[qty_to_ship]]</f>
        <v>80.099999999999994</v>
      </c>
      <c r="N4354" s="47">
        <f>IF(Table_Query_from_Mac10[[#This Row],[item_no]]="KDA",-Table_Query_from_Mac10[[#This Row],[unit_price]],Table_Query_from_Mac10[[#This Row],[Net Unit]]*Table_Query_from_Mac10[[#This Row],[qty_to_ship]])</f>
        <v>204.48</v>
      </c>
      <c r="O4354" s="47">
        <f>SUMIFS(Summary!C:C,Summary!H:H,Table_Query_from_Mac10[[#This Row],[Juiceoc]])</f>
        <v>0</v>
      </c>
      <c r="P4354" s="47">
        <f>SUMIFS(Summary!D:D,Summary!H:H,Table_Query_from_Mac10[[#This Row],[Juiceoc]])</f>
        <v>0</v>
      </c>
      <c r="Q4354" s="47">
        <f>SUMIFS(Summary!E:E,Summary!H:H,Table_Query_from_Mac10[[#This Row],[Juiceoc]])</f>
        <v>0</v>
      </c>
      <c r="R4354" s="47">
        <f>Table_Query_from_Mac10[[#This Row],[Net Unit]]*(1+Table_Query_from_Mac10[[#This Row],[PriceIncreasebyType]])</f>
        <v>34.08</v>
      </c>
      <c r="S4354" s="47">
        <f>Table_Query_from_Mac10[[#This Row],[UnitPriceFuture]]*Table_Query_from_Mac10[[#This Row],[qtytoShipFuture]]</f>
        <v>204.48</v>
      </c>
      <c r="T4354" s="47">
        <f>ROUND(Table_Query_from_Mac10[[#This Row],[qty_to_ship]]*(1+Table_Query_from_Mac10[[#This Row],[VolumeIncreasebyType]]),0)</f>
        <v>6</v>
      </c>
      <c r="U4354" s="47">
        <f>Table_Query_from_Mac10[[#This Row],[qtytoShipFuture]]*Table_Query_from_Mac10[[#This Row],[Future-cost]]</f>
        <v>80.099999999999994</v>
      </c>
      <c r="V4354" s="47">
        <f>Table_Query_from_Mac10[[#This Row],[qtytoShipFuture]]-Table_Query_from_Mac10[[#This Row],[qty_to_ship]]</f>
        <v>0</v>
      </c>
      <c r="W4354" s="47">
        <f>Table_Query_from_Mac10[[#This Row],[UnitPriceFuture]]</f>
        <v>34.08</v>
      </c>
      <c r="X4354" s="47">
        <f>Table_Query_from_Mac10[[#This Row],[Unit Increase]]*Table_Query_from_Mac10[[#This Row],[UnitPriceFuture]]</f>
        <v>0</v>
      </c>
      <c r="Y4354" s="47">
        <f>Table_Query_from_Mac10[[#This Row],[Unit Increase]]*Table_Query_from_Mac10[[#This Row],[Future-cost]]</f>
        <v>0</v>
      </c>
      <c r="Z4354" s="47">
        <f>-(Table_Query_from_Mac10[[#This Row],[Incremental Sales]]+((Table_Query_from_Mac10[[#This Row],[Incremental Sales]]*-(SUM(Summary!$S$8:$S$9)))))*Summary!$S$18</f>
        <v>0</v>
      </c>
      <c r="AA4354" s="47">
        <f>IFERROR(Table_Query_from_Mac10[[#This Row],[Incremental Cost]]/Table_Query_from_Mac10[[#This Row],[Incremental Sales]],0)</f>
        <v>0</v>
      </c>
      <c r="AB4354" s="47">
        <f>IFERROR(Table_Query_from_Mac10[[#This Row],[TotalCostFuture]]/Table_Query_from_Mac10[[#This Row],[totalsalesFuture]],0)</f>
        <v>0.39172535211267606</v>
      </c>
      <c r="AN4354" s="30">
        <v>24</v>
      </c>
      <c r="AO4354">
        <f t="shared" si="134"/>
        <v>6</v>
      </c>
      <c r="AQ4354" s="30">
        <v>97.38</v>
      </c>
      <c r="AR4354">
        <f t="shared" si="135"/>
        <v>34.08</v>
      </c>
    </row>
    <row r="4355" spans="1:44" x14ac:dyDescent="0.25">
      <c r="A4355">
        <v>90445</v>
      </c>
      <c r="B4355">
        <v>6</v>
      </c>
      <c r="C4355" t="s">
        <v>55</v>
      </c>
      <c r="D4355" t="s">
        <v>81</v>
      </c>
      <c r="E4355">
        <v>7</v>
      </c>
      <c r="F4355">
        <v>4.9400000000000004</v>
      </c>
      <c r="G4355">
        <v>11.29</v>
      </c>
      <c r="H4355" s="1">
        <v>44865</v>
      </c>
      <c r="I4355" s="20">
        <v>0</v>
      </c>
      <c r="J4355" s="47">
        <f>Table_Query_from_Mac10[[#This Row],[unit_price]]-(Table_Query_from_Mac10[[#This Row],[unit_price]]*(Table_Query_from_Mac10[[#This Row],[discount_pct]]/100))</f>
        <v>11.29</v>
      </c>
      <c r="K4355" s="47">
        <f>Table_Query_from_Mac10[[#This Row],[unit_cost]]</f>
        <v>4.9400000000000004</v>
      </c>
      <c r="L4355" s="47">
        <f>Table_Query_from_Mac10[[#This Row],[Live-cost]]*(1+Table_Query_from_Mac10[[#This Row],[CogsIncreasebyTYPE]])</f>
        <v>4.9400000000000004</v>
      </c>
      <c r="M4355" s="47">
        <f>Table_Query_from_Mac10[[#This Row],[Live-cost]]*Table_Query_from_Mac10[[#This Row],[qty_to_ship]]</f>
        <v>34.580000000000005</v>
      </c>
      <c r="N4355" s="47">
        <f>IF(Table_Query_from_Mac10[[#This Row],[item_no]]="KDA",-Table_Query_from_Mac10[[#This Row],[unit_price]],Table_Query_from_Mac10[[#This Row],[Net Unit]]*Table_Query_from_Mac10[[#This Row],[qty_to_ship]])</f>
        <v>79.03</v>
      </c>
      <c r="O4355" s="47">
        <f>SUMIFS(Summary!C:C,Summary!H:H,Table_Query_from_Mac10[[#This Row],[Juiceoc]])</f>
        <v>0</v>
      </c>
      <c r="P4355" s="47">
        <f>SUMIFS(Summary!D:D,Summary!H:H,Table_Query_from_Mac10[[#This Row],[Juiceoc]])</f>
        <v>0</v>
      </c>
      <c r="Q4355" s="47">
        <f>SUMIFS(Summary!E:E,Summary!H:H,Table_Query_from_Mac10[[#This Row],[Juiceoc]])</f>
        <v>0</v>
      </c>
      <c r="R4355" s="47">
        <f>Table_Query_from_Mac10[[#This Row],[Net Unit]]*(1+Table_Query_from_Mac10[[#This Row],[PriceIncreasebyType]])</f>
        <v>11.29</v>
      </c>
      <c r="S4355" s="47">
        <f>Table_Query_from_Mac10[[#This Row],[UnitPriceFuture]]*Table_Query_from_Mac10[[#This Row],[qtytoShipFuture]]</f>
        <v>79.03</v>
      </c>
      <c r="T4355" s="47">
        <f>ROUND(Table_Query_from_Mac10[[#This Row],[qty_to_ship]]*(1+Table_Query_from_Mac10[[#This Row],[VolumeIncreasebyType]]),0)</f>
        <v>7</v>
      </c>
      <c r="U4355" s="47">
        <f>Table_Query_from_Mac10[[#This Row],[qtytoShipFuture]]*Table_Query_from_Mac10[[#This Row],[Future-cost]]</f>
        <v>34.580000000000005</v>
      </c>
      <c r="V4355" s="47">
        <f>Table_Query_from_Mac10[[#This Row],[qtytoShipFuture]]-Table_Query_from_Mac10[[#This Row],[qty_to_ship]]</f>
        <v>0</v>
      </c>
      <c r="W4355" s="47">
        <f>Table_Query_from_Mac10[[#This Row],[UnitPriceFuture]]</f>
        <v>11.29</v>
      </c>
      <c r="X4355" s="47">
        <f>Table_Query_from_Mac10[[#This Row],[Unit Increase]]*Table_Query_from_Mac10[[#This Row],[UnitPriceFuture]]</f>
        <v>0</v>
      </c>
      <c r="Y4355" s="47">
        <f>Table_Query_from_Mac10[[#This Row],[Unit Increase]]*Table_Query_from_Mac10[[#This Row],[Future-cost]]</f>
        <v>0</v>
      </c>
      <c r="Z4355" s="47">
        <f>-(Table_Query_from_Mac10[[#This Row],[Incremental Sales]]+((Table_Query_from_Mac10[[#This Row],[Incremental Sales]]*-(SUM(Summary!$S$8:$S$9)))))*Summary!$S$18</f>
        <v>0</v>
      </c>
      <c r="AA4355" s="47">
        <f>IFERROR(Table_Query_from_Mac10[[#This Row],[Incremental Cost]]/Table_Query_from_Mac10[[#This Row],[Incremental Sales]],0)</f>
        <v>0</v>
      </c>
      <c r="AB4355" s="47">
        <f>IFERROR(Table_Query_from_Mac10[[#This Row],[TotalCostFuture]]/Table_Query_from_Mac10[[#This Row],[totalsalesFuture]],0)</f>
        <v>0.43755535872453505</v>
      </c>
      <c r="AN4355" s="31">
        <v>25</v>
      </c>
      <c r="AO4355">
        <f t="shared" ref="AO4355:AO4418" si="136">CEILING(AN4355/4,1)</f>
        <v>7</v>
      </c>
      <c r="AQ4355" s="31">
        <v>32.270000000000003</v>
      </c>
      <c r="AR4355">
        <f t="shared" ref="AR4355:AR4418" si="137">ROUND(AQ4355/5*1.75,2)</f>
        <v>11.29</v>
      </c>
    </row>
    <row r="4356" spans="1:44" x14ac:dyDescent="0.25">
      <c r="A4356">
        <v>90445</v>
      </c>
      <c r="B4356">
        <v>7</v>
      </c>
      <c r="C4356" t="s">
        <v>55</v>
      </c>
      <c r="D4356" t="s">
        <v>81</v>
      </c>
      <c r="E4356">
        <v>30</v>
      </c>
      <c r="F4356">
        <v>5.94</v>
      </c>
      <c r="G4356">
        <v>13.18</v>
      </c>
      <c r="H4356" s="1">
        <v>44865</v>
      </c>
      <c r="I4356" s="20">
        <v>0</v>
      </c>
      <c r="J4356" s="47">
        <f>Table_Query_from_Mac10[[#This Row],[unit_price]]-(Table_Query_from_Mac10[[#This Row],[unit_price]]*(Table_Query_from_Mac10[[#This Row],[discount_pct]]/100))</f>
        <v>13.18</v>
      </c>
      <c r="K4356" s="47">
        <f>Table_Query_from_Mac10[[#This Row],[unit_cost]]</f>
        <v>5.94</v>
      </c>
      <c r="L4356" s="47">
        <f>Table_Query_from_Mac10[[#This Row],[Live-cost]]*(1+Table_Query_from_Mac10[[#This Row],[CogsIncreasebyTYPE]])</f>
        <v>5.94</v>
      </c>
      <c r="M4356" s="47">
        <f>Table_Query_from_Mac10[[#This Row],[Live-cost]]*Table_Query_from_Mac10[[#This Row],[qty_to_ship]]</f>
        <v>178.20000000000002</v>
      </c>
      <c r="N4356" s="47">
        <f>IF(Table_Query_from_Mac10[[#This Row],[item_no]]="KDA",-Table_Query_from_Mac10[[#This Row],[unit_price]],Table_Query_from_Mac10[[#This Row],[Net Unit]]*Table_Query_from_Mac10[[#This Row],[qty_to_ship]])</f>
        <v>395.4</v>
      </c>
      <c r="O4356" s="47">
        <f>SUMIFS(Summary!C:C,Summary!H:H,Table_Query_from_Mac10[[#This Row],[Juiceoc]])</f>
        <v>0</v>
      </c>
      <c r="P4356" s="47">
        <f>SUMIFS(Summary!D:D,Summary!H:H,Table_Query_from_Mac10[[#This Row],[Juiceoc]])</f>
        <v>0</v>
      </c>
      <c r="Q4356" s="47">
        <f>SUMIFS(Summary!E:E,Summary!H:H,Table_Query_from_Mac10[[#This Row],[Juiceoc]])</f>
        <v>0</v>
      </c>
      <c r="R4356" s="47">
        <f>Table_Query_from_Mac10[[#This Row],[Net Unit]]*(1+Table_Query_from_Mac10[[#This Row],[PriceIncreasebyType]])</f>
        <v>13.18</v>
      </c>
      <c r="S4356" s="47">
        <f>Table_Query_from_Mac10[[#This Row],[UnitPriceFuture]]*Table_Query_from_Mac10[[#This Row],[qtytoShipFuture]]</f>
        <v>395.4</v>
      </c>
      <c r="T4356" s="47">
        <f>ROUND(Table_Query_from_Mac10[[#This Row],[qty_to_ship]]*(1+Table_Query_from_Mac10[[#This Row],[VolumeIncreasebyType]]),0)</f>
        <v>30</v>
      </c>
      <c r="U4356" s="47">
        <f>Table_Query_from_Mac10[[#This Row],[qtytoShipFuture]]*Table_Query_from_Mac10[[#This Row],[Future-cost]]</f>
        <v>178.20000000000002</v>
      </c>
      <c r="V4356" s="47">
        <f>Table_Query_from_Mac10[[#This Row],[qtytoShipFuture]]-Table_Query_from_Mac10[[#This Row],[qty_to_ship]]</f>
        <v>0</v>
      </c>
      <c r="W4356" s="47">
        <f>Table_Query_from_Mac10[[#This Row],[UnitPriceFuture]]</f>
        <v>13.18</v>
      </c>
      <c r="X4356" s="47">
        <f>Table_Query_from_Mac10[[#This Row],[Unit Increase]]*Table_Query_from_Mac10[[#This Row],[UnitPriceFuture]]</f>
        <v>0</v>
      </c>
      <c r="Y4356" s="47">
        <f>Table_Query_from_Mac10[[#This Row],[Unit Increase]]*Table_Query_from_Mac10[[#This Row],[Future-cost]]</f>
        <v>0</v>
      </c>
      <c r="Z4356" s="47">
        <f>-(Table_Query_from_Mac10[[#This Row],[Incremental Sales]]+((Table_Query_from_Mac10[[#This Row],[Incremental Sales]]*-(SUM(Summary!$S$8:$S$9)))))*Summary!$S$18</f>
        <v>0</v>
      </c>
      <c r="AA4356" s="47">
        <f>IFERROR(Table_Query_from_Mac10[[#This Row],[Incremental Cost]]/Table_Query_from_Mac10[[#This Row],[Incremental Sales]],0)</f>
        <v>0</v>
      </c>
      <c r="AB4356" s="47">
        <f>IFERROR(Table_Query_from_Mac10[[#This Row],[TotalCostFuture]]/Table_Query_from_Mac10[[#This Row],[totalsalesFuture]],0)</f>
        <v>0.45068285280728382</v>
      </c>
      <c r="AN4356" s="30">
        <v>120</v>
      </c>
      <c r="AO4356">
        <f t="shared" si="136"/>
        <v>30</v>
      </c>
      <c r="AQ4356" s="30">
        <v>37.65</v>
      </c>
      <c r="AR4356">
        <f t="shared" si="137"/>
        <v>13.18</v>
      </c>
    </row>
    <row r="4357" spans="1:44" x14ac:dyDescent="0.25">
      <c r="A4357">
        <v>90445</v>
      </c>
      <c r="B4357">
        <v>8</v>
      </c>
      <c r="C4357" t="s">
        <v>55</v>
      </c>
      <c r="D4357" t="s">
        <v>81</v>
      </c>
      <c r="E4357">
        <v>2</v>
      </c>
      <c r="F4357">
        <v>3.14</v>
      </c>
      <c r="G4357">
        <v>12.46</v>
      </c>
      <c r="H4357" s="1">
        <v>44865</v>
      </c>
      <c r="I4357" s="20">
        <v>0</v>
      </c>
      <c r="J4357" s="47">
        <f>Table_Query_from_Mac10[[#This Row],[unit_price]]-(Table_Query_from_Mac10[[#This Row],[unit_price]]*(Table_Query_from_Mac10[[#This Row],[discount_pct]]/100))</f>
        <v>12.46</v>
      </c>
      <c r="K4357" s="47">
        <f>Table_Query_from_Mac10[[#This Row],[unit_cost]]</f>
        <v>3.14</v>
      </c>
      <c r="L4357" s="47">
        <f>Table_Query_from_Mac10[[#This Row],[Live-cost]]*(1+Table_Query_from_Mac10[[#This Row],[CogsIncreasebyTYPE]])</f>
        <v>3.14</v>
      </c>
      <c r="M4357" s="47">
        <f>Table_Query_from_Mac10[[#This Row],[Live-cost]]*Table_Query_from_Mac10[[#This Row],[qty_to_ship]]</f>
        <v>6.28</v>
      </c>
      <c r="N4357" s="47">
        <f>IF(Table_Query_from_Mac10[[#This Row],[item_no]]="KDA",-Table_Query_from_Mac10[[#This Row],[unit_price]],Table_Query_from_Mac10[[#This Row],[Net Unit]]*Table_Query_from_Mac10[[#This Row],[qty_to_ship]])</f>
        <v>24.92</v>
      </c>
      <c r="O4357" s="47">
        <f>SUMIFS(Summary!C:C,Summary!H:H,Table_Query_from_Mac10[[#This Row],[Juiceoc]])</f>
        <v>0</v>
      </c>
      <c r="P4357" s="47">
        <f>SUMIFS(Summary!D:D,Summary!H:H,Table_Query_from_Mac10[[#This Row],[Juiceoc]])</f>
        <v>0</v>
      </c>
      <c r="Q4357" s="47">
        <f>SUMIFS(Summary!E:E,Summary!H:H,Table_Query_from_Mac10[[#This Row],[Juiceoc]])</f>
        <v>0</v>
      </c>
      <c r="R4357" s="47">
        <f>Table_Query_from_Mac10[[#This Row],[Net Unit]]*(1+Table_Query_from_Mac10[[#This Row],[PriceIncreasebyType]])</f>
        <v>12.46</v>
      </c>
      <c r="S4357" s="47">
        <f>Table_Query_from_Mac10[[#This Row],[UnitPriceFuture]]*Table_Query_from_Mac10[[#This Row],[qtytoShipFuture]]</f>
        <v>24.92</v>
      </c>
      <c r="T4357" s="47">
        <f>ROUND(Table_Query_from_Mac10[[#This Row],[qty_to_ship]]*(1+Table_Query_from_Mac10[[#This Row],[VolumeIncreasebyType]]),0)</f>
        <v>2</v>
      </c>
      <c r="U4357" s="47">
        <f>Table_Query_from_Mac10[[#This Row],[qtytoShipFuture]]*Table_Query_from_Mac10[[#This Row],[Future-cost]]</f>
        <v>6.28</v>
      </c>
      <c r="V4357" s="47">
        <f>Table_Query_from_Mac10[[#This Row],[qtytoShipFuture]]-Table_Query_from_Mac10[[#This Row],[qty_to_ship]]</f>
        <v>0</v>
      </c>
      <c r="W4357" s="47">
        <f>Table_Query_from_Mac10[[#This Row],[UnitPriceFuture]]</f>
        <v>12.46</v>
      </c>
      <c r="X4357" s="47">
        <f>Table_Query_from_Mac10[[#This Row],[Unit Increase]]*Table_Query_from_Mac10[[#This Row],[UnitPriceFuture]]</f>
        <v>0</v>
      </c>
      <c r="Y4357" s="47">
        <f>Table_Query_from_Mac10[[#This Row],[Unit Increase]]*Table_Query_from_Mac10[[#This Row],[Future-cost]]</f>
        <v>0</v>
      </c>
      <c r="Z4357" s="47">
        <f>-(Table_Query_from_Mac10[[#This Row],[Incremental Sales]]+((Table_Query_from_Mac10[[#This Row],[Incremental Sales]]*-(SUM(Summary!$S$8:$S$9)))))*Summary!$S$18</f>
        <v>0</v>
      </c>
      <c r="AA4357" s="47">
        <f>IFERROR(Table_Query_from_Mac10[[#This Row],[Incremental Cost]]/Table_Query_from_Mac10[[#This Row],[Incremental Sales]],0)</f>
        <v>0</v>
      </c>
      <c r="AB4357" s="47">
        <f>IFERROR(Table_Query_from_Mac10[[#This Row],[TotalCostFuture]]/Table_Query_from_Mac10[[#This Row],[totalsalesFuture]],0)</f>
        <v>0.2520064205457464</v>
      </c>
      <c r="AN4357" s="31">
        <v>8</v>
      </c>
      <c r="AO4357">
        <f t="shared" si="136"/>
        <v>2</v>
      </c>
      <c r="AQ4357" s="31">
        <v>35.6</v>
      </c>
      <c r="AR4357">
        <f t="shared" si="137"/>
        <v>12.46</v>
      </c>
    </row>
    <row r="4358" spans="1:44" x14ac:dyDescent="0.25">
      <c r="A4358">
        <v>90445</v>
      </c>
      <c r="B4358">
        <v>9</v>
      </c>
      <c r="C4358" t="s">
        <v>56</v>
      </c>
      <c r="D4358" t="s">
        <v>81</v>
      </c>
      <c r="E4358">
        <v>2</v>
      </c>
      <c r="F4358">
        <v>3.68</v>
      </c>
      <c r="G4358">
        <v>15.16</v>
      </c>
      <c r="H4358" s="1">
        <v>44865</v>
      </c>
      <c r="I4358" s="20">
        <v>0</v>
      </c>
      <c r="J4358" s="47">
        <f>Table_Query_from_Mac10[[#This Row],[unit_price]]-(Table_Query_from_Mac10[[#This Row],[unit_price]]*(Table_Query_from_Mac10[[#This Row],[discount_pct]]/100))</f>
        <v>15.16</v>
      </c>
      <c r="K4358" s="47">
        <f>Table_Query_from_Mac10[[#This Row],[unit_cost]]</f>
        <v>3.68</v>
      </c>
      <c r="L4358" s="47">
        <f>Table_Query_from_Mac10[[#This Row],[Live-cost]]*(1+Table_Query_from_Mac10[[#This Row],[CogsIncreasebyTYPE]])</f>
        <v>3.68</v>
      </c>
      <c r="M4358" s="47">
        <f>Table_Query_from_Mac10[[#This Row],[Live-cost]]*Table_Query_from_Mac10[[#This Row],[qty_to_ship]]</f>
        <v>7.36</v>
      </c>
      <c r="N4358" s="47">
        <f>IF(Table_Query_from_Mac10[[#This Row],[item_no]]="KDA",-Table_Query_from_Mac10[[#This Row],[unit_price]],Table_Query_from_Mac10[[#This Row],[Net Unit]]*Table_Query_from_Mac10[[#This Row],[qty_to_ship]])</f>
        <v>30.32</v>
      </c>
      <c r="O4358" s="47">
        <f>SUMIFS(Summary!C:C,Summary!H:H,Table_Query_from_Mac10[[#This Row],[Juiceoc]])</f>
        <v>0</v>
      </c>
      <c r="P4358" s="47">
        <f>SUMIFS(Summary!D:D,Summary!H:H,Table_Query_from_Mac10[[#This Row],[Juiceoc]])</f>
        <v>0</v>
      </c>
      <c r="Q4358" s="47">
        <f>SUMIFS(Summary!E:E,Summary!H:H,Table_Query_from_Mac10[[#This Row],[Juiceoc]])</f>
        <v>0</v>
      </c>
      <c r="R4358" s="47">
        <f>Table_Query_from_Mac10[[#This Row],[Net Unit]]*(1+Table_Query_from_Mac10[[#This Row],[PriceIncreasebyType]])</f>
        <v>15.16</v>
      </c>
      <c r="S4358" s="47">
        <f>Table_Query_from_Mac10[[#This Row],[UnitPriceFuture]]*Table_Query_from_Mac10[[#This Row],[qtytoShipFuture]]</f>
        <v>30.32</v>
      </c>
      <c r="T4358" s="47">
        <f>ROUND(Table_Query_from_Mac10[[#This Row],[qty_to_ship]]*(1+Table_Query_from_Mac10[[#This Row],[VolumeIncreasebyType]]),0)</f>
        <v>2</v>
      </c>
      <c r="U4358" s="47">
        <f>Table_Query_from_Mac10[[#This Row],[qtytoShipFuture]]*Table_Query_from_Mac10[[#This Row],[Future-cost]]</f>
        <v>7.36</v>
      </c>
      <c r="V4358" s="47">
        <f>Table_Query_from_Mac10[[#This Row],[qtytoShipFuture]]-Table_Query_from_Mac10[[#This Row],[qty_to_ship]]</f>
        <v>0</v>
      </c>
      <c r="W4358" s="47">
        <f>Table_Query_from_Mac10[[#This Row],[UnitPriceFuture]]</f>
        <v>15.16</v>
      </c>
      <c r="X4358" s="47">
        <f>Table_Query_from_Mac10[[#This Row],[Unit Increase]]*Table_Query_from_Mac10[[#This Row],[UnitPriceFuture]]</f>
        <v>0</v>
      </c>
      <c r="Y4358" s="47">
        <f>Table_Query_from_Mac10[[#This Row],[Unit Increase]]*Table_Query_from_Mac10[[#This Row],[Future-cost]]</f>
        <v>0</v>
      </c>
      <c r="Z4358" s="47">
        <f>-(Table_Query_from_Mac10[[#This Row],[Incremental Sales]]+((Table_Query_from_Mac10[[#This Row],[Incremental Sales]]*-(SUM(Summary!$S$8:$S$9)))))*Summary!$S$18</f>
        <v>0</v>
      </c>
      <c r="AA4358" s="47">
        <f>IFERROR(Table_Query_from_Mac10[[#This Row],[Incremental Cost]]/Table_Query_from_Mac10[[#This Row],[Incremental Sales]],0)</f>
        <v>0</v>
      </c>
      <c r="AB4358" s="47">
        <f>IFERROR(Table_Query_from_Mac10[[#This Row],[TotalCostFuture]]/Table_Query_from_Mac10[[#This Row],[totalsalesFuture]],0)</f>
        <v>0.24274406332453827</v>
      </c>
      <c r="AN4358" s="30">
        <v>8</v>
      </c>
      <c r="AO4358">
        <f t="shared" si="136"/>
        <v>2</v>
      </c>
      <c r="AQ4358" s="30">
        <v>43.3</v>
      </c>
      <c r="AR4358">
        <f t="shared" si="137"/>
        <v>15.16</v>
      </c>
    </row>
    <row r="4359" spans="1:44" x14ac:dyDescent="0.25">
      <c r="A4359">
        <v>90445</v>
      </c>
      <c r="B4359">
        <v>10</v>
      </c>
      <c r="C4359" t="s">
        <v>55</v>
      </c>
      <c r="D4359" t="s">
        <v>81</v>
      </c>
      <c r="E4359">
        <v>15</v>
      </c>
      <c r="F4359">
        <v>1.23</v>
      </c>
      <c r="G4359">
        <v>3.8</v>
      </c>
      <c r="H4359" s="1">
        <v>44865</v>
      </c>
      <c r="I4359" s="20">
        <v>0</v>
      </c>
      <c r="J4359" s="47">
        <f>Table_Query_from_Mac10[[#This Row],[unit_price]]-(Table_Query_from_Mac10[[#This Row],[unit_price]]*(Table_Query_from_Mac10[[#This Row],[discount_pct]]/100))</f>
        <v>3.8</v>
      </c>
      <c r="K4359" s="47">
        <f>Table_Query_from_Mac10[[#This Row],[unit_cost]]</f>
        <v>1.23</v>
      </c>
      <c r="L4359" s="47">
        <f>Table_Query_from_Mac10[[#This Row],[Live-cost]]*(1+Table_Query_from_Mac10[[#This Row],[CogsIncreasebyTYPE]])</f>
        <v>1.23</v>
      </c>
      <c r="M4359" s="47">
        <f>Table_Query_from_Mac10[[#This Row],[Live-cost]]*Table_Query_from_Mac10[[#This Row],[qty_to_ship]]</f>
        <v>18.45</v>
      </c>
      <c r="N4359" s="47">
        <f>IF(Table_Query_from_Mac10[[#This Row],[item_no]]="KDA",-Table_Query_from_Mac10[[#This Row],[unit_price]],Table_Query_from_Mac10[[#This Row],[Net Unit]]*Table_Query_from_Mac10[[#This Row],[qty_to_ship]])</f>
        <v>57</v>
      </c>
      <c r="O4359" s="47">
        <f>SUMIFS(Summary!C:C,Summary!H:H,Table_Query_from_Mac10[[#This Row],[Juiceoc]])</f>
        <v>0</v>
      </c>
      <c r="P4359" s="47">
        <f>SUMIFS(Summary!D:D,Summary!H:H,Table_Query_from_Mac10[[#This Row],[Juiceoc]])</f>
        <v>0</v>
      </c>
      <c r="Q4359" s="47">
        <f>SUMIFS(Summary!E:E,Summary!H:H,Table_Query_from_Mac10[[#This Row],[Juiceoc]])</f>
        <v>0</v>
      </c>
      <c r="R4359" s="47">
        <f>Table_Query_from_Mac10[[#This Row],[Net Unit]]*(1+Table_Query_from_Mac10[[#This Row],[PriceIncreasebyType]])</f>
        <v>3.8</v>
      </c>
      <c r="S4359" s="47">
        <f>Table_Query_from_Mac10[[#This Row],[UnitPriceFuture]]*Table_Query_from_Mac10[[#This Row],[qtytoShipFuture]]</f>
        <v>57</v>
      </c>
      <c r="T4359" s="47">
        <f>ROUND(Table_Query_from_Mac10[[#This Row],[qty_to_ship]]*(1+Table_Query_from_Mac10[[#This Row],[VolumeIncreasebyType]]),0)</f>
        <v>15</v>
      </c>
      <c r="U4359" s="47">
        <f>Table_Query_from_Mac10[[#This Row],[qtytoShipFuture]]*Table_Query_from_Mac10[[#This Row],[Future-cost]]</f>
        <v>18.45</v>
      </c>
      <c r="V4359" s="47">
        <f>Table_Query_from_Mac10[[#This Row],[qtytoShipFuture]]-Table_Query_from_Mac10[[#This Row],[qty_to_ship]]</f>
        <v>0</v>
      </c>
      <c r="W4359" s="47">
        <f>Table_Query_from_Mac10[[#This Row],[UnitPriceFuture]]</f>
        <v>3.8</v>
      </c>
      <c r="X4359" s="47">
        <f>Table_Query_from_Mac10[[#This Row],[Unit Increase]]*Table_Query_from_Mac10[[#This Row],[UnitPriceFuture]]</f>
        <v>0</v>
      </c>
      <c r="Y4359" s="47">
        <f>Table_Query_from_Mac10[[#This Row],[Unit Increase]]*Table_Query_from_Mac10[[#This Row],[Future-cost]]</f>
        <v>0</v>
      </c>
      <c r="Z4359" s="47">
        <f>-(Table_Query_from_Mac10[[#This Row],[Incremental Sales]]+((Table_Query_from_Mac10[[#This Row],[Incremental Sales]]*-(SUM(Summary!$S$8:$S$9)))))*Summary!$S$18</f>
        <v>0</v>
      </c>
      <c r="AA4359" s="47">
        <f>IFERROR(Table_Query_from_Mac10[[#This Row],[Incremental Cost]]/Table_Query_from_Mac10[[#This Row],[Incremental Sales]],0)</f>
        <v>0</v>
      </c>
      <c r="AB4359" s="47">
        <f>IFERROR(Table_Query_from_Mac10[[#This Row],[TotalCostFuture]]/Table_Query_from_Mac10[[#This Row],[totalsalesFuture]],0)</f>
        <v>0.3236842105263158</v>
      </c>
      <c r="AN4359" s="31">
        <v>60</v>
      </c>
      <c r="AO4359">
        <f t="shared" si="136"/>
        <v>15</v>
      </c>
      <c r="AQ4359" s="31">
        <v>10.86</v>
      </c>
      <c r="AR4359">
        <f t="shared" si="137"/>
        <v>3.8</v>
      </c>
    </row>
    <row r="4360" spans="1:44" x14ac:dyDescent="0.25">
      <c r="A4360">
        <v>90445</v>
      </c>
      <c r="B4360">
        <v>11</v>
      </c>
      <c r="C4360" t="s">
        <v>55</v>
      </c>
      <c r="D4360" t="s">
        <v>81</v>
      </c>
      <c r="E4360">
        <v>5</v>
      </c>
      <c r="F4360">
        <v>1.59</v>
      </c>
      <c r="G4360">
        <v>5.77</v>
      </c>
      <c r="H4360" s="1">
        <v>44865</v>
      </c>
      <c r="I4360" s="20">
        <v>0</v>
      </c>
      <c r="J4360" s="47">
        <f>Table_Query_from_Mac10[[#This Row],[unit_price]]-(Table_Query_from_Mac10[[#This Row],[unit_price]]*(Table_Query_from_Mac10[[#This Row],[discount_pct]]/100))</f>
        <v>5.77</v>
      </c>
      <c r="K4360" s="47">
        <f>Table_Query_from_Mac10[[#This Row],[unit_cost]]</f>
        <v>1.59</v>
      </c>
      <c r="L4360" s="47">
        <f>Table_Query_from_Mac10[[#This Row],[Live-cost]]*(1+Table_Query_from_Mac10[[#This Row],[CogsIncreasebyTYPE]])</f>
        <v>1.59</v>
      </c>
      <c r="M4360" s="47">
        <f>Table_Query_from_Mac10[[#This Row],[Live-cost]]*Table_Query_from_Mac10[[#This Row],[qty_to_ship]]</f>
        <v>7.95</v>
      </c>
      <c r="N4360" s="47">
        <f>IF(Table_Query_from_Mac10[[#This Row],[item_no]]="KDA",-Table_Query_from_Mac10[[#This Row],[unit_price]],Table_Query_from_Mac10[[#This Row],[Net Unit]]*Table_Query_from_Mac10[[#This Row],[qty_to_ship]])</f>
        <v>28.849999999999998</v>
      </c>
      <c r="O4360" s="47">
        <f>SUMIFS(Summary!C:C,Summary!H:H,Table_Query_from_Mac10[[#This Row],[Juiceoc]])</f>
        <v>0</v>
      </c>
      <c r="P4360" s="47">
        <f>SUMIFS(Summary!D:D,Summary!H:H,Table_Query_from_Mac10[[#This Row],[Juiceoc]])</f>
        <v>0</v>
      </c>
      <c r="Q4360" s="47">
        <f>SUMIFS(Summary!E:E,Summary!H:H,Table_Query_from_Mac10[[#This Row],[Juiceoc]])</f>
        <v>0</v>
      </c>
      <c r="R4360" s="47">
        <f>Table_Query_from_Mac10[[#This Row],[Net Unit]]*(1+Table_Query_from_Mac10[[#This Row],[PriceIncreasebyType]])</f>
        <v>5.77</v>
      </c>
      <c r="S4360" s="47">
        <f>Table_Query_from_Mac10[[#This Row],[UnitPriceFuture]]*Table_Query_from_Mac10[[#This Row],[qtytoShipFuture]]</f>
        <v>28.849999999999998</v>
      </c>
      <c r="T4360" s="47">
        <f>ROUND(Table_Query_from_Mac10[[#This Row],[qty_to_ship]]*(1+Table_Query_from_Mac10[[#This Row],[VolumeIncreasebyType]]),0)</f>
        <v>5</v>
      </c>
      <c r="U4360" s="47">
        <f>Table_Query_from_Mac10[[#This Row],[qtytoShipFuture]]*Table_Query_from_Mac10[[#This Row],[Future-cost]]</f>
        <v>7.95</v>
      </c>
      <c r="V4360" s="47">
        <f>Table_Query_from_Mac10[[#This Row],[qtytoShipFuture]]-Table_Query_from_Mac10[[#This Row],[qty_to_ship]]</f>
        <v>0</v>
      </c>
      <c r="W4360" s="47">
        <f>Table_Query_from_Mac10[[#This Row],[UnitPriceFuture]]</f>
        <v>5.77</v>
      </c>
      <c r="X4360" s="47">
        <f>Table_Query_from_Mac10[[#This Row],[Unit Increase]]*Table_Query_from_Mac10[[#This Row],[UnitPriceFuture]]</f>
        <v>0</v>
      </c>
      <c r="Y4360" s="47">
        <f>Table_Query_from_Mac10[[#This Row],[Unit Increase]]*Table_Query_from_Mac10[[#This Row],[Future-cost]]</f>
        <v>0</v>
      </c>
      <c r="Z4360" s="47">
        <f>-(Table_Query_from_Mac10[[#This Row],[Incremental Sales]]+((Table_Query_from_Mac10[[#This Row],[Incremental Sales]]*-(SUM(Summary!$S$8:$S$9)))))*Summary!$S$18</f>
        <v>0</v>
      </c>
      <c r="AA4360" s="47">
        <f>IFERROR(Table_Query_from_Mac10[[#This Row],[Incremental Cost]]/Table_Query_from_Mac10[[#This Row],[Incremental Sales]],0)</f>
        <v>0</v>
      </c>
      <c r="AB4360" s="47">
        <f>IFERROR(Table_Query_from_Mac10[[#This Row],[TotalCostFuture]]/Table_Query_from_Mac10[[#This Row],[totalsalesFuture]],0)</f>
        <v>0.27556325823223571</v>
      </c>
      <c r="AN4360" s="30">
        <v>20</v>
      </c>
      <c r="AO4360">
        <f t="shared" si="136"/>
        <v>5</v>
      </c>
      <c r="AQ4360" s="30">
        <v>16.489999999999998</v>
      </c>
      <c r="AR4360">
        <f t="shared" si="137"/>
        <v>5.77</v>
      </c>
    </row>
    <row r="4361" spans="1:44" x14ac:dyDescent="0.25">
      <c r="A4361">
        <v>90445</v>
      </c>
      <c r="B4361">
        <v>12</v>
      </c>
      <c r="C4361" t="s">
        <v>55</v>
      </c>
      <c r="D4361" t="s">
        <v>81</v>
      </c>
      <c r="E4361">
        <v>1</v>
      </c>
      <c r="F4361">
        <v>2</v>
      </c>
      <c r="G4361">
        <v>7.26</v>
      </c>
      <c r="H4361" s="1">
        <v>44865</v>
      </c>
      <c r="I4361" s="20">
        <v>0</v>
      </c>
      <c r="J4361" s="47">
        <f>Table_Query_from_Mac10[[#This Row],[unit_price]]-(Table_Query_from_Mac10[[#This Row],[unit_price]]*(Table_Query_from_Mac10[[#This Row],[discount_pct]]/100))</f>
        <v>7.26</v>
      </c>
      <c r="K4361" s="47">
        <f>Table_Query_from_Mac10[[#This Row],[unit_cost]]</f>
        <v>2</v>
      </c>
      <c r="L4361" s="47">
        <f>Table_Query_from_Mac10[[#This Row],[Live-cost]]*(1+Table_Query_from_Mac10[[#This Row],[CogsIncreasebyTYPE]])</f>
        <v>2</v>
      </c>
      <c r="M4361" s="47">
        <f>Table_Query_from_Mac10[[#This Row],[Live-cost]]*Table_Query_from_Mac10[[#This Row],[qty_to_ship]]</f>
        <v>2</v>
      </c>
      <c r="N4361" s="47">
        <f>IF(Table_Query_from_Mac10[[#This Row],[item_no]]="KDA",-Table_Query_from_Mac10[[#This Row],[unit_price]],Table_Query_from_Mac10[[#This Row],[Net Unit]]*Table_Query_from_Mac10[[#This Row],[qty_to_ship]])</f>
        <v>7.26</v>
      </c>
      <c r="O4361" s="47">
        <f>SUMIFS(Summary!C:C,Summary!H:H,Table_Query_from_Mac10[[#This Row],[Juiceoc]])</f>
        <v>0</v>
      </c>
      <c r="P4361" s="47">
        <f>SUMIFS(Summary!D:D,Summary!H:H,Table_Query_from_Mac10[[#This Row],[Juiceoc]])</f>
        <v>0</v>
      </c>
      <c r="Q4361" s="47">
        <f>SUMIFS(Summary!E:E,Summary!H:H,Table_Query_from_Mac10[[#This Row],[Juiceoc]])</f>
        <v>0</v>
      </c>
      <c r="R4361" s="47">
        <f>Table_Query_from_Mac10[[#This Row],[Net Unit]]*(1+Table_Query_from_Mac10[[#This Row],[PriceIncreasebyType]])</f>
        <v>7.26</v>
      </c>
      <c r="S4361" s="47">
        <f>Table_Query_from_Mac10[[#This Row],[UnitPriceFuture]]*Table_Query_from_Mac10[[#This Row],[qtytoShipFuture]]</f>
        <v>7.26</v>
      </c>
      <c r="T4361" s="47">
        <f>ROUND(Table_Query_from_Mac10[[#This Row],[qty_to_ship]]*(1+Table_Query_from_Mac10[[#This Row],[VolumeIncreasebyType]]),0)</f>
        <v>1</v>
      </c>
      <c r="U4361" s="47">
        <f>Table_Query_from_Mac10[[#This Row],[qtytoShipFuture]]*Table_Query_from_Mac10[[#This Row],[Future-cost]]</f>
        <v>2</v>
      </c>
      <c r="V4361" s="47">
        <f>Table_Query_from_Mac10[[#This Row],[qtytoShipFuture]]-Table_Query_from_Mac10[[#This Row],[qty_to_ship]]</f>
        <v>0</v>
      </c>
      <c r="W4361" s="47">
        <f>Table_Query_from_Mac10[[#This Row],[UnitPriceFuture]]</f>
        <v>7.26</v>
      </c>
      <c r="X4361" s="47">
        <f>Table_Query_from_Mac10[[#This Row],[Unit Increase]]*Table_Query_from_Mac10[[#This Row],[UnitPriceFuture]]</f>
        <v>0</v>
      </c>
      <c r="Y4361" s="47">
        <f>Table_Query_from_Mac10[[#This Row],[Unit Increase]]*Table_Query_from_Mac10[[#This Row],[Future-cost]]</f>
        <v>0</v>
      </c>
      <c r="Z4361" s="47">
        <f>-(Table_Query_from_Mac10[[#This Row],[Incremental Sales]]+((Table_Query_from_Mac10[[#This Row],[Incremental Sales]]*-(SUM(Summary!$S$8:$S$9)))))*Summary!$S$18</f>
        <v>0</v>
      </c>
      <c r="AA4361" s="47">
        <f>IFERROR(Table_Query_from_Mac10[[#This Row],[Incremental Cost]]/Table_Query_from_Mac10[[#This Row],[Incremental Sales]],0)</f>
        <v>0</v>
      </c>
      <c r="AB4361" s="47">
        <f>IFERROR(Table_Query_from_Mac10[[#This Row],[TotalCostFuture]]/Table_Query_from_Mac10[[#This Row],[totalsalesFuture]],0)</f>
        <v>0.27548209366391185</v>
      </c>
      <c r="AN4361" s="31">
        <v>4</v>
      </c>
      <c r="AO4361">
        <f t="shared" si="136"/>
        <v>1</v>
      </c>
      <c r="AQ4361" s="31">
        <v>20.75</v>
      </c>
      <c r="AR4361">
        <f t="shared" si="137"/>
        <v>7.26</v>
      </c>
    </row>
    <row r="4362" spans="1:44" x14ac:dyDescent="0.25">
      <c r="A4362">
        <v>90446</v>
      </c>
      <c r="B4362">
        <v>1</v>
      </c>
      <c r="C4362" t="s">
        <v>56</v>
      </c>
      <c r="D4362" t="s">
        <v>81</v>
      </c>
      <c r="E4362">
        <v>24</v>
      </c>
      <c r="F4362">
        <v>6.26</v>
      </c>
      <c r="G4362">
        <v>13.89</v>
      </c>
      <c r="H4362" s="1">
        <v>44865</v>
      </c>
      <c r="I4362" s="20">
        <v>0</v>
      </c>
      <c r="J4362" s="47">
        <f>Table_Query_from_Mac10[[#This Row],[unit_price]]-(Table_Query_from_Mac10[[#This Row],[unit_price]]*(Table_Query_from_Mac10[[#This Row],[discount_pct]]/100))</f>
        <v>13.89</v>
      </c>
      <c r="K4362" s="47">
        <f>Table_Query_from_Mac10[[#This Row],[unit_cost]]</f>
        <v>6.26</v>
      </c>
      <c r="L4362" s="47">
        <f>Table_Query_from_Mac10[[#This Row],[Live-cost]]*(1+Table_Query_from_Mac10[[#This Row],[CogsIncreasebyTYPE]])</f>
        <v>6.26</v>
      </c>
      <c r="M4362" s="47">
        <f>Table_Query_from_Mac10[[#This Row],[Live-cost]]*Table_Query_from_Mac10[[#This Row],[qty_to_ship]]</f>
        <v>150.24</v>
      </c>
      <c r="N4362" s="47">
        <f>IF(Table_Query_from_Mac10[[#This Row],[item_no]]="KDA",-Table_Query_from_Mac10[[#This Row],[unit_price]],Table_Query_from_Mac10[[#This Row],[Net Unit]]*Table_Query_from_Mac10[[#This Row],[qty_to_ship]])</f>
        <v>333.36</v>
      </c>
      <c r="O4362" s="47">
        <f>SUMIFS(Summary!C:C,Summary!H:H,Table_Query_from_Mac10[[#This Row],[Juiceoc]])</f>
        <v>0</v>
      </c>
      <c r="P4362" s="47">
        <f>SUMIFS(Summary!D:D,Summary!H:H,Table_Query_from_Mac10[[#This Row],[Juiceoc]])</f>
        <v>0</v>
      </c>
      <c r="Q4362" s="47">
        <f>SUMIFS(Summary!E:E,Summary!H:H,Table_Query_from_Mac10[[#This Row],[Juiceoc]])</f>
        <v>0</v>
      </c>
      <c r="R4362" s="47">
        <f>Table_Query_from_Mac10[[#This Row],[Net Unit]]*(1+Table_Query_from_Mac10[[#This Row],[PriceIncreasebyType]])</f>
        <v>13.89</v>
      </c>
      <c r="S4362" s="47">
        <f>Table_Query_from_Mac10[[#This Row],[UnitPriceFuture]]*Table_Query_from_Mac10[[#This Row],[qtytoShipFuture]]</f>
        <v>333.36</v>
      </c>
      <c r="T4362" s="47">
        <f>ROUND(Table_Query_from_Mac10[[#This Row],[qty_to_ship]]*(1+Table_Query_from_Mac10[[#This Row],[VolumeIncreasebyType]]),0)</f>
        <v>24</v>
      </c>
      <c r="U4362" s="47">
        <f>Table_Query_from_Mac10[[#This Row],[qtytoShipFuture]]*Table_Query_from_Mac10[[#This Row],[Future-cost]]</f>
        <v>150.24</v>
      </c>
      <c r="V4362" s="47">
        <f>Table_Query_from_Mac10[[#This Row],[qtytoShipFuture]]-Table_Query_from_Mac10[[#This Row],[qty_to_ship]]</f>
        <v>0</v>
      </c>
      <c r="W4362" s="47">
        <f>Table_Query_from_Mac10[[#This Row],[UnitPriceFuture]]</f>
        <v>13.89</v>
      </c>
      <c r="X4362" s="47">
        <f>Table_Query_from_Mac10[[#This Row],[Unit Increase]]*Table_Query_from_Mac10[[#This Row],[UnitPriceFuture]]</f>
        <v>0</v>
      </c>
      <c r="Y4362" s="47">
        <f>Table_Query_from_Mac10[[#This Row],[Unit Increase]]*Table_Query_from_Mac10[[#This Row],[Future-cost]]</f>
        <v>0</v>
      </c>
      <c r="Z4362" s="47">
        <f>-(Table_Query_from_Mac10[[#This Row],[Incremental Sales]]+((Table_Query_from_Mac10[[#This Row],[Incremental Sales]]*-(SUM(Summary!$S$8:$S$9)))))*Summary!$S$18</f>
        <v>0</v>
      </c>
      <c r="AA4362" s="47">
        <f>IFERROR(Table_Query_from_Mac10[[#This Row],[Incremental Cost]]/Table_Query_from_Mac10[[#This Row],[Incremental Sales]],0)</f>
        <v>0</v>
      </c>
      <c r="AB4362" s="47">
        <f>IFERROR(Table_Query_from_Mac10[[#This Row],[TotalCostFuture]]/Table_Query_from_Mac10[[#This Row],[totalsalesFuture]],0)</f>
        <v>0.45068394528437727</v>
      </c>
      <c r="AN4362" s="30">
        <v>96</v>
      </c>
      <c r="AO4362">
        <f t="shared" si="136"/>
        <v>24</v>
      </c>
      <c r="AQ4362" s="30">
        <v>39.69</v>
      </c>
      <c r="AR4362">
        <f t="shared" si="137"/>
        <v>13.89</v>
      </c>
    </row>
    <row r="4363" spans="1:44" x14ac:dyDescent="0.25">
      <c r="A4363">
        <v>90446</v>
      </c>
      <c r="B4363">
        <v>2</v>
      </c>
      <c r="C4363" t="s">
        <v>56</v>
      </c>
      <c r="D4363" t="s">
        <v>81</v>
      </c>
      <c r="E4363">
        <v>31</v>
      </c>
      <c r="F4363">
        <v>7.57</v>
      </c>
      <c r="G4363">
        <v>16.100000000000001</v>
      </c>
      <c r="H4363" s="1">
        <v>44865</v>
      </c>
      <c r="I4363" s="20">
        <v>0</v>
      </c>
      <c r="J4363" s="47">
        <f>Table_Query_from_Mac10[[#This Row],[unit_price]]-(Table_Query_from_Mac10[[#This Row],[unit_price]]*(Table_Query_from_Mac10[[#This Row],[discount_pct]]/100))</f>
        <v>16.100000000000001</v>
      </c>
      <c r="K4363" s="47">
        <f>Table_Query_from_Mac10[[#This Row],[unit_cost]]</f>
        <v>7.57</v>
      </c>
      <c r="L4363" s="47">
        <f>Table_Query_from_Mac10[[#This Row],[Live-cost]]*(1+Table_Query_from_Mac10[[#This Row],[CogsIncreasebyTYPE]])</f>
        <v>7.57</v>
      </c>
      <c r="M4363" s="47">
        <f>Table_Query_from_Mac10[[#This Row],[Live-cost]]*Table_Query_from_Mac10[[#This Row],[qty_to_ship]]</f>
        <v>234.67000000000002</v>
      </c>
      <c r="N4363" s="47">
        <f>IF(Table_Query_from_Mac10[[#This Row],[item_no]]="KDA",-Table_Query_from_Mac10[[#This Row],[unit_price]],Table_Query_from_Mac10[[#This Row],[Net Unit]]*Table_Query_from_Mac10[[#This Row],[qty_to_ship]])</f>
        <v>499.1</v>
      </c>
      <c r="O4363" s="47">
        <f>SUMIFS(Summary!C:C,Summary!H:H,Table_Query_from_Mac10[[#This Row],[Juiceoc]])</f>
        <v>0</v>
      </c>
      <c r="P4363" s="47">
        <f>SUMIFS(Summary!D:D,Summary!H:H,Table_Query_from_Mac10[[#This Row],[Juiceoc]])</f>
        <v>0</v>
      </c>
      <c r="Q4363" s="47">
        <f>SUMIFS(Summary!E:E,Summary!H:H,Table_Query_from_Mac10[[#This Row],[Juiceoc]])</f>
        <v>0</v>
      </c>
      <c r="R4363" s="47">
        <f>Table_Query_from_Mac10[[#This Row],[Net Unit]]*(1+Table_Query_from_Mac10[[#This Row],[PriceIncreasebyType]])</f>
        <v>16.100000000000001</v>
      </c>
      <c r="S4363" s="47">
        <f>Table_Query_from_Mac10[[#This Row],[UnitPriceFuture]]*Table_Query_from_Mac10[[#This Row],[qtytoShipFuture]]</f>
        <v>499.1</v>
      </c>
      <c r="T4363" s="47">
        <f>ROUND(Table_Query_from_Mac10[[#This Row],[qty_to_ship]]*(1+Table_Query_from_Mac10[[#This Row],[VolumeIncreasebyType]]),0)</f>
        <v>31</v>
      </c>
      <c r="U4363" s="47">
        <f>Table_Query_from_Mac10[[#This Row],[qtytoShipFuture]]*Table_Query_from_Mac10[[#This Row],[Future-cost]]</f>
        <v>234.67000000000002</v>
      </c>
      <c r="V4363" s="47">
        <f>Table_Query_from_Mac10[[#This Row],[qtytoShipFuture]]-Table_Query_from_Mac10[[#This Row],[qty_to_ship]]</f>
        <v>0</v>
      </c>
      <c r="W4363" s="47">
        <f>Table_Query_from_Mac10[[#This Row],[UnitPriceFuture]]</f>
        <v>16.100000000000001</v>
      </c>
      <c r="X4363" s="47">
        <f>Table_Query_from_Mac10[[#This Row],[Unit Increase]]*Table_Query_from_Mac10[[#This Row],[UnitPriceFuture]]</f>
        <v>0</v>
      </c>
      <c r="Y4363" s="47">
        <f>Table_Query_from_Mac10[[#This Row],[Unit Increase]]*Table_Query_from_Mac10[[#This Row],[Future-cost]]</f>
        <v>0</v>
      </c>
      <c r="Z4363" s="47">
        <f>-(Table_Query_from_Mac10[[#This Row],[Incremental Sales]]+((Table_Query_from_Mac10[[#This Row],[Incremental Sales]]*-(SUM(Summary!$S$8:$S$9)))))*Summary!$S$18</f>
        <v>0</v>
      </c>
      <c r="AA4363" s="47">
        <f>IFERROR(Table_Query_from_Mac10[[#This Row],[Incremental Cost]]/Table_Query_from_Mac10[[#This Row],[Incremental Sales]],0)</f>
        <v>0</v>
      </c>
      <c r="AB4363" s="47">
        <f>IFERROR(Table_Query_from_Mac10[[#This Row],[TotalCostFuture]]/Table_Query_from_Mac10[[#This Row],[totalsalesFuture]],0)</f>
        <v>0.47018633540372673</v>
      </c>
      <c r="AN4363" s="31">
        <v>121</v>
      </c>
      <c r="AO4363">
        <f t="shared" si="136"/>
        <v>31</v>
      </c>
      <c r="AQ4363" s="31">
        <v>46</v>
      </c>
      <c r="AR4363">
        <f t="shared" si="137"/>
        <v>16.100000000000001</v>
      </c>
    </row>
    <row r="4364" spans="1:44" x14ac:dyDescent="0.25">
      <c r="A4364">
        <v>90446</v>
      </c>
      <c r="B4364">
        <v>3</v>
      </c>
      <c r="C4364" t="s">
        <v>56</v>
      </c>
      <c r="D4364" t="s">
        <v>81</v>
      </c>
      <c r="E4364">
        <v>9</v>
      </c>
      <c r="F4364">
        <v>8.81</v>
      </c>
      <c r="G4364">
        <v>20.03</v>
      </c>
      <c r="H4364" s="1">
        <v>44865</v>
      </c>
      <c r="I4364" s="20">
        <v>0</v>
      </c>
      <c r="J4364" s="47">
        <f>Table_Query_from_Mac10[[#This Row],[unit_price]]-(Table_Query_from_Mac10[[#This Row],[unit_price]]*(Table_Query_from_Mac10[[#This Row],[discount_pct]]/100))</f>
        <v>20.03</v>
      </c>
      <c r="K4364" s="47">
        <f>Table_Query_from_Mac10[[#This Row],[unit_cost]]</f>
        <v>8.81</v>
      </c>
      <c r="L4364" s="47">
        <f>Table_Query_from_Mac10[[#This Row],[Live-cost]]*(1+Table_Query_from_Mac10[[#This Row],[CogsIncreasebyTYPE]])</f>
        <v>8.81</v>
      </c>
      <c r="M4364" s="47">
        <f>Table_Query_from_Mac10[[#This Row],[Live-cost]]*Table_Query_from_Mac10[[#This Row],[qty_to_ship]]</f>
        <v>79.290000000000006</v>
      </c>
      <c r="N4364" s="47">
        <f>IF(Table_Query_from_Mac10[[#This Row],[item_no]]="KDA",-Table_Query_from_Mac10[[#This Row],[unit_price]],Table_Query_from_Mac10[[#This Row],[Net Unit]]*Table_Query_from_Mac10[[#This Row],[qty_to_ship]])</f>
        <v>180.27</v>
      </c>
      <c r="O4364" s="47">
        <f>SUMIFS(Summary!C:C,Summary!H:H,Table_Query_from_Mac10[[#This Row],[Juiceoc]])</f>
        <v>0</v>
      </c>
      <c r="P4364" s="47">
        <f>SUMIFS(Summary!D:D,Summary!H:H,Table_Query_from_Mac10[[#This Row],[Juiceoc]])</f>
        <v>0</v>
      </c>
      <c r="Q4364" s="47">
        <f>SUMIFS(Summary!E:E,Summary!H:H,Table_Query_from_Mac10[[#This Row],[Juiceoc]])</f>
        <v>0</v>
      </c>
      <c r="R4364" s="47">
        <f>Table_Query_from_Mac10[[#This Row],[Net Unit]]*(1+Table_Query_from_Mac10[[#This Row],[PriceIncreasebyType]])</f>
        <v>20.03</v>
      </c>
      <c r="S4364" s="47">
        <f>Table_Query_from_Mac10[[#This Row],[UnitPriceFuture]]*Table_Query_from_Mac10[[#This Row],[qtytoShipFuture]]</f>
        <v>180.27</v>
      </c>
      <c r="T4364" s="47">
        <f>ROUND(Table_Query_from_Mac10[[#This Row],[qty_to_ship]]*(1+Table_Query_from_Mac10[[#This Row],[VolumeIncreasebyType]]),0)</f>
        <v>9</v>
      </c>
      <c r="U4364" s="47">
        <f>Table_Query_from_Mac10[[#This Row],[qtytoShipFuture]]*Table_Query_from_Mac10[[#This Row],[Future-cost]]</f>
        <v>79.290000000000006</v>
      </c>
      <c r="V4364" s="47">
        <f>Table_Query_from_Mac10[[#This Row],[qtytoShipFuture]]-Table_Query_from_Mac10[[#This Row],[qty_to_ship]]</f>
        <v>0</v>
      </c>
      <c r="W4364" s="47">
        <f>Table_Query_from_Mac10[[#This Row],[UnitPriceFuture]]</f>
        <v>20.03</v>
      </c>
      <c r="X4364" s="47">
        <f>Table_Query_from_Mac10[[#This Row],[Unit Increase]]*Table_Query_from_Mac10[[#This Row],[UnitPriceFuture]]</f>
        <v>0</v>
      </c>
      <c r="Y4364" s="47">
        <f>Table_Query_from_Mac10[[#This Row],[Unit Increase]]*Table_Query_from_Mac10[[#This Row],[Future-cost]]</f>
        <v>0</v>
      </c>
      <c r="Z4364" s="47">
        <f>-(Table_Query_from_Mac10[[#This Row],[Incremental Sales]]+((Table_Query_from_Mac10[[#This Row],[Incremental Sales]]*-(SUM(Summary!$S$8:$S$9)))))*Summary!$S$18</f>
        <v>0</v>
      </c>
      <c r="AA4364" s="47">
        <f>IFERROR(Table_Query_from_Mac10[[#This Row],[Incremental Cost]]/Table_Query_from_Mac10[[#This Row],[Incremental Sales]],0)</f>
        <v>0</v>
      </c>
      <c r="AB4364" s="47">
        <f>IFERROR(Table_Query_from_Mac10[[#This Row],[TotalCostFuture]]/Table_Query_from_Mac10[[#This Row],[totalsalesFuture]],0)</f>
        <v>0.4398402396405392</v>
      </c>
      <c r="AN4364" s="30">
        <v>35</v>
      </c>
      <c r="AO4364">
        <f t="shared" si="136"/>
        <v>9</v>
      </c>
      <c r="AQ4364" s="30">
        <v>57.22</v>
      </c>
      <c r="AR4364">
        <f t="shared" si="137"/>
        <v>20.03</v>
      </c>
    </row>
    <row r="4365" spans="1:44" x14ac:dyDescent="0.25">
      <c r="A4365">
        <v>90446</v>
      </c>
      <c r="B4365">
        <v>4</v>
      </c>
      <c r="C4365" t="s">
        <v>56</v>
      </c>
      <c r="D4365" t="s">
        <v>81</v>
      </c>
      <c r="E4365">
        <v>5</v>
      </c>
      <c r="F4365">
        <v>10.5</v>
      </c>
      <c r="G4365">
        <v>24.04</v>
      </c>
      <c r="H4365" s="1">
        <v>44865</v>
      </c>
      <c r="I4365" s="20">
        <v>0</v>
      </c>
      <c r="J4365" s="47">
        <f>Table_Query_from_Mac10[[#This Row],[unit_price]]-(Table_Query_from_Mac10[[#This Row],[unit_price]]*(Table_Query_from_Mac10[[#This Row],[discount_pct]]/100))</f>
        <v>24.04</v>
      </c>
      <c r="K4365" s="47">
        <f>Table_Query_from_Mac10[[#This Row],[unit_cost]]</f>
        <v>10.5</v>
      </c>
      <c r="L4365" s="47">
        <f>Table_Query_from_Mac10[[#This Row],[Live-cost]]*(1+Table_Query_from_Mac10[[#This Row],[CogsIncreasebyTYPE]])</f>
        <v>10.5</v>
      </c>
      <c r="M4365" s="47">
        <f>Table_Query_from_Mac10[[#This Row],[Live-cost]]*Table_Query_from_Mac10[[#This Row],[qty_to_ship]]</f>
        <v>52.5</v>
      </c>
      <c r="N4365" s="47">
        <f>IF(Table_Query_from_Mac10[[#This Row],[item_no]]="KDA",-Table_Query_from_Mac10[[#This Row],[unit_price]],Table_Query_from_Mac10[[#This Row],[Net Unit]]*Table_Query_from_Mac10[[#This Row],[qty_to_ship]])</f>
        <v>120.19999999999999</v>
      </c>
      <c r="O4365" s="47">
        <f>SUMIFS(Summary!C:C,Summary!H:H,Table_Query_from_Mac10[[#This Row],[Juiceoc]])</f>
        <v>0</v>
      </c>
      <c r="P4365" s="47">
        <f>SUMIFS(Summary!D:D,Summary!H:H,Table_Query_from_Mac10[[#This Row],[Juiceoc]])</f>
        <v>0</v>
      </c>
      <c r="Q4365" s="47">
        <f>SUMIFS(Summary!E:E,Summary!H:H,Table_Query_from_Mac10[[#This Row],[Juiceoc]])</f>
        <v>0</v>
      </c>
      <c r="R4365" s="47">
        <f>Table_Query_from_Mac10[[#This Row],[Net Unit]]*(1+Table_Query_from_Mac10[[#This Row],[PriceIncreasebyType]])</f>
        <v>24.04</v>
      </c>
      <c r="S4365" s="47">
        <f>Table_Query_from_Mac10[[#This Row],[UnitPriceFuture]]*Table_Query_from_Mac10[[#This Row],[qtytoShipFuture]]</f>
        <v>120.19999999999999</v>
      </c>
      <c r="T4365" s="47">
        <f>ROUND(Table_Query_from_Mac10[[#This Row],[qty_to_ship]]*(1+Table_Query_from_Mac10[[#This Row],[VolumeIncreasebyType]]),0)</f>
        <v>5</v>
      </c>
      <c r="U4365" s="47">
        <f>Table_Query_from_Mac10[[#This Row],[qtytoShipFuture]]*Table_Query_from_Mac10[[#This Row],[Future-cost]]</f>
        <v>52.5</v>
      </c>
      <c r="V4365" s="47">
        <f>Table_Query_from_Mac10[[#This Row],[qtytoShipFuture]]-Table_Query_from_Mac10[[#This Row],[qty_to_ship]]</f>
        <v>0</v>
      </c>
      <c r="W4365" s="47">
        <f>Table_Query_from_Mac10[[#This Row],[UnitPriceFuture]]</f>
        <v>24.04</v>
      </c>
      <c r="X4365" s="47">
        <f>Table_Query_from_Mac10[[#This Row],[Unit Increase]]*Table_Query_from_Mac10[[#This Row],[UnitPriceFuture]]</f>
        <v>0</v>
      </c>
      <c r="Y4365" s="47">
        <f>Table_Query_from_Mac10[[#This Row],[Unit Increase]]*Table_Query_from_Mac10[[#This Row],[Future-cost]]</f>
        <v>0</v>
      </c>
      <c r="Z4365" s="47">
        <f>-(Table_Query_from_Mac10[[#This Row],[Incremental Sales]]+((Table_Query_from_Mac10[[#This Row],[Incremental Sales]]*-(SUM(Summary!$S$8:$S$9)))))*Summary!$S$18</f>
        <v>0</v>
      </c>
      <c r="AA4365" s="47">
        <f>IFERROR(Table_Query_from_Mac10[[#This Row],[Incremental Cost]]/Table_Query_from_Mac10[[#This Row],[Incremental Sales]],0)</f>
        <v>0</v>
      </c>
      <c r="AB4365" s="47">
        <f>IFERROR(Table_Query_from_Mac10[[#This Row],[TotalCostFuture]]/Table_Query_from_Mac10[[#This Row],[totalsalesFuture]],0)</f>
        <v>0.43677204658901836</v>
      </c>
      <c r="AN4365" s="31">
        <v>20</v>
      </c>
      <c r="AO4365">
        <f t="shared" si="136"/>
        <v>5</v>
      </c>
      <c r="AQ4365" s="31">
        <v>68.680000000000007</v>
      </c>
      <c r="AR4365">
        <f t="shared" si="137"/>
        <v>24.04</v>
      </c>
    </row>
    <row r="4366" spans="1:44" x14ac:dyDescent="0.25">
      <c r="A4366">
        <v>90446</v>
      </c>
      <c r="B4366">
        <v>5</v>
      </c>
      <c r="C4366" t="s">
        <v>82</v>
      </c>
      <c r="D4366" t="s">
        <v>81</v>
      </c>
      <c r="E4366">
        <v>4</v>
      </c>
      <c r="F4366">
        <v>11.86</v>
      </c>
      <c r="G4366">
        <v>27.54</v>
      </c>
      <c r="H4366" s="1">
        <v>44865</v>
      </c>
      <c r="I4366" s="20">
        <v>0</v>
      </c>
      <c r="J4366" s="47">
        <f>Table_Query_from_Mac10[[#This Row],[unit_price]]-(Table_Query_from_Mac10[[#This Row],[unit_price]]*(Table_Query_from_Mac10[[#This Row],[discount_pct]]/100))</f>
        <v>27.54</v>
      </c>
      <c r="K4366" s="47">
        <f>Table_Query_from_Mac10[[#This Row],[unit_cost]]</f>
        <v>11.86</v>
      </c>
      <c r="L4366" s="47">
        <f>Table_Query_from_Mac10[[#This Row],[Live-cost]]*(1+Table_Query_from_Mac10[[#This Row],[CogsIncreasebyTYPE]])</f>
        <v>11.86</v>
      </c>
      <c r="M4366" s="47">
        <f>Table_Query_from_Mac10[[#This Row],[Live-cost]]*Table_Query_from_Mac10[[#This Row],[qty_to_ship]]</f>
        <v>47.44</v>
      </c>
      <c r="N4366" s="47">
        <f>IF(Table_Query_from_Mac10[[#This Row],[item_no]]="KDA",-Table_Query_from_Mac10[[#This Row],[unit_price]],Table_Query_from_Mac10[[#This Row],[Net Unit]]*Table_Query_from_Mac10[[#This Row],[qty_to_ship]])</f>
        <v>110.16</v>
      </c>
      <c r="O4366" s="47">
        <f>SUMIFS(Summary!C:C,Summary!H:H,Table_Query_from_Mac10[[#This Row],[Juiceoc]])</f>
        <v>0</v>
      </c>
      <c r="P4366" s="47">
        <f>SUMIFS(Summary!D:D,Summary!H:H,Table_Query_from_Mac10[[#This Row],[Juiceoc]])</f>
        <v>0</v>
      </c>
      <c r="Q4366" s="47">
        <f>SUMIFS(Summary!E:E,Summary!H:H,Table_Query_from_Mac10[[#This Row],[Juiceoc]])</f>
        <v>0</v>
      </c>
      <c r="R4366" s="47">
        <f>Table_Query_from_Mac10[[#This Row],[Net Unit]]*(1+Table_Query_from_Mac10[[#This Row],[PriceIncreasebyType]])</f>
        <v>27.54</v>
      </c>
      <c r="S4366" s="47">
        <f>Table_Query_from_Mac10[[#This Row],[UnitPriceFuture]]*Table_Query_from_Mac10[[#This Row],[qtytoShipFuture]]</f>
        <v>110.16</v>
      </c>
      <c r="T4366" s="47">
        <f>ROUND(Table_Query_from_Mac10[[#This Row],[qty_to_ship]]*(1+Table_Query_from_Mac10[[#This Row],[VolumeIncreasebyType]]),0)</f>
        <v>4</v>
      </c>
      <c r="U4366" s="47">
        <f>Table_Query_from_Mac10[[#This Row],[qtytoShipFuture]]*Table_Query_from_Mac10[[#This Row],[Future-cost]]</f>
        <v>47.44</v>
      </c>
      <c r="V4366" s="47">
        <f>Table_Query_from_Mac10[[#This Row],[qtytoShipFuture]]-Table_Query_from_Mac10[[#This Row],[qty_to_ship]]</f>
        <v>0</v>
      </c>
      <c r="W4366" s="47">
        <f>Table_Query_from_Mac10[[#This Row],[UnitPriceFuture]]</f>
        <v>27.54</v>
      </c>
      <c r="X4366" s="47">
        <f>Table_Query_from_Mac10[[#This Row],[Unit Increase]]*Table_Query_from_Mac10[[#This Row],[UnitPriceFuture]]</f>
        <v>0</v>
      </c>
      <c r="Y4366" s="47">
        <f>Table_Query_from_Mac10[[#This Row],[Unit Increase]]*Table_Query_from_Mac10[[#This Row],[Future-cost]]</f>
        <v>0</v>
      </c>
      <c r="Z4366" s="47">
        <f>-(Table_Query_from_Mac10[[#This Row],[Incremental Sales]]+((Table_Query_from_Mac10[[#This Row],[Incremental Sales]]*-(SUM(Summary!$S$8:$S$9)))))*Summary!$S$18</f>
        <v>0</v>
      </c>
      <c r="AA4366" s="47">
        <f>IFERROR(Table_Query_from_Mac10[[#This Row],[Incremental Cost]]/Table_Query_from_Mac10[[#This Row],[Incremental Sales]],0)</f>
        <v>0</v>
      </c>
      <c r="AB4366" s="47">
        <f>IFERROR(Table_Query_from_Mac10[[#This Row],[TotalCostFuture]]/Table_Query_from_Mac10[[#This Row],[totalsalesFuture]],0)</f>
        <v>0.43064633260711693</v>
      </c>
      <c r="AN4366" s="30">
        <v>16</v>
      </c>
      <c r="AO4366">
        <f t="shared" si="136"/>
        <v>4</v>
      </c>
      <c r="AQ4366" s="30">
        <v>78.69</v>
      </c>
      <c r="AR4366">
        <f t="shared" si="137"/>
        <v>27.54</v>
      </c>
    </row>
    <row r="4367" spans="1:44" x14ac:dyDescent="0.25">
      <c r="A4367">
        <v>90446</v>
      </c>
      <c r="B4367">
        <v>6</v>
      </c>
      <c r="C4367" t="s">
        <v>56</v>
      </c>
      <c r="D4367" t="s">
        <v>81</v>
      </c>
      <c r="E4367">
        <v>6</v>
      </c>
      <c r="F4367">
        <v>13.44</v>
      </c>
      <c r="G4367">
        <v>33.92</v>
      </c>
      <c r="H4367" s="1">
        <v>44865</v>
      </c>
      <c r="I4367" s="20">
        <v>0</v>
      </c>
      <c r="J4367" s="47">
        <f>Table_Query_from_Mac10[[#This Row],[unit_price]]-(Table_Query_from_Mac10[[#This Row],[unit_price]]*(Table_Query_from_Mac10[[#This Row],[discount_pct]]/100))</f>
        <v>33.92</v>
      </c>
      <c r="K4367" s="47">
        <f>Table_Query_from_Mac10[[#This Row],[unit_cost]]</f>
        <v>13.44</v>
      </c>
      <c r="L4367" s="47">
        <f>Table_Query_from_Mac10[[#This Row],[Live-cost]]*(1+Table_Query_from_Mac10[[#This Row],[CogsIncreasebyTYPE]])</f>
        <v>13.44</v>
      </c>
      <c r="M4367" s="47">
        <f>Table_Query_from_Mac10[[#This Row],[Live-cost]]*Table_Query_from_Mac10[[#This Row],[qty_to_ship]]</f>
        <v>80.64</v>
      </c>
      <c r="N4367" s="47">
        <f>IF(Table_Query_from_Mac10[[#This Row],[item_no]]="KDA",-Table_Query_from_Mac10[[#This Row],[unit_price]],Table_Query_from_Mac10[[#This Row],[Net Unit]]*Table_Query_from_Mac10[[#This Row],[qty_to_ship]])</f>
        <v>203.52</v>
      </c>
      <c r="O4367" s="47">
        <f>SUMIFS(Summary!C:C,Summary!H:H,Table_Query_from_Mac10[[#This Row],[Juiceoc]])</f>
        <v>0</v>
      </c>
      <c r="P4367" s="47">
        <f>SUMIFS(Summary!D:D,Summary!H:H,Table_Query_from_Mac10[[#This Row],[Juiceoc]])</f>
        <v>0</v>
      </c>
      <c r="Q4367" s="47">
        <f>SUMIFS(Summary!E:E,Summary!H:H,Table_Query_from_Mac10[[#This Row],[Juiceoc]])</f>
        <v>0</v>
      </c>
      <c r="R4367" s="47">
        <f>Table_Query_from_Mac10[[#This Row],[Net Unit]]*(1+Table_Query_from_Mac10[[#This Row],[PriceIncreasebyType]])</f>
        <v>33.92</v>
      </c>
      <c r="S4367" s="47">
        <f>Table_Query_from_Mac10[[#This Row],[UnitPriceFuture]]*Table_Query_from_Mac10[[#This Row],[qtytoShipFuture]]</f>
        <v>203.52</v>
      </c>
      <c r="T4367" s="47">
        <f>ROUND(Table_Query_from_Mac10[[#This Row],[qty_to_ship]]*(1+Table_Query_from_Mac10[[#This Row],[VolumeIncreasebyType]]),0)</f>
        <v>6</v>
      </c>
      <c r="U4367" s="47">
        <f>Table_Query_from_Mac10[[#This Row],[qtytoShipFuture]]*Table_Query_from_Mac10[[#This Row],[Future-cost]]</f>
        <v>80.64</v>
      </c>
      <c r="V4367" s="47">
        <f>Table_Query_from_Mac10[[#This Row],[qtytoShipFuture]]-Table_Query_from_Mac10[[#This Row],[qty_to_ship]]</f>
        <v>0</v>
      </c>
      <c r="W4367" s="47">
        <f>Table_Query_from_Mac10[[#This Row],[UnitPriceFuture]]</f>
        <v>33.92</v>
      </c>
      <c r="X4367" s="47">
        <f>Table_Query_from_Mac10[[#This Row],[Unit Increase]]*Table_Query_from_Mac10[[#This Row],[UnitPriceFuture]]</f>
        <v>0</v>
      </c>
      <c r="Y4367" s="47">
        <f>Table_Query_from_Mac10[[#This Row],[Unit Increase]]*Table_Query_from_Mac10[[#This Row],[Future-cost]]</f>
        <v>0</v>
      </c>
      <c r="Z4367" s="47">
        <f>-(Table_Query_from_Mac10[[#This Row],[Incremental Sales]]+((Table_Query_from_Mac10[[#This Row],[Incremental Sales]]*-(SUM(Summary!$S$8:$S$9)))))*Summary!$S$18</f>
        <v>0</v>
      </c>
      <c r="AA4367" s="47">
        <f>IFERROR(Table_Query_from_Mac10[[#This Row],[Incremental Cost]]/Table_Query_from_Mac10[[#This Row],[Incremental Sales]],0)</f>
        <v>0</v>
      </c>
      <c r="AB4367" s="47">
        <f>IFERROR(Table_Query_from_Mac10[[#This Row],[TotalCostFuture]]/Table_Query_from_Mac10[[#This Row],[totalsalesFuture]],0)</f>
        <v>0.39622641509433959</v>
      </c>
      <c r="AN4367" s="31">
        <v>24</v>
      </c>
      <c r="AO4367">
        <f t="shared" si="136"/>
        <v>6</v>
      </c>
      <c r="AQ4367" s="31">
        <v>96.9</v>
      </c>
      <c r="AR4367">
        <f t="shared" si="137"/>
        <v>33.92</v>
      </c>
    </row>
    <row r="4368" spans="1:44" x14ac:dyDescent="0.25">
      <c r="A4368">
        <v>90446</v>
      </c>
      <c r="B4368">
        <v>7</v>
      </c>
      <c r="C4368" t="s">
        <v>55</v>
      </c>
      <c r="D4368" t="s">
        <v>81</v>
      </c>
      <c r="E4368">
        <v>24</v>
      </c>
      <c r="F4368">
        <v>3.35</v>
      </c>
      <c r="G4368">
        <v>7.13</v>
      </c>
      <c r="H4368" s="1">
        <v>44865</v>
      </c>
      <c r="I4368" s="20">
        <v>0</v>
      </c>
      <c r="J4368" s="47">
        <f>Table_Query_from_Mac10[[#This Row],[unit_price]]-(Table_Query_from_Mac10[[#This Row],[unit_price]]*(Table_Query_from_Mac10[[#This Row],[discount_pct]]/100))</f>
        <v>7.13</v>
      </c>
      <c r="K4368" s="47">
        <f>Table_Query_from_Mac10[[#This Row],[unit_cost]]</f>
        <v>3.35</v>
      </c>
      <c r="L4368" s="47">
        <f>Table_Query_from_Mac10[[#This Row],[Live-cost]]*(1+Table_Query_from_Mac10[[#This Row],[CogsIncreasebyTYPE]])</f>
        <v>3.35</v>
      </c>
      <c r="M4368" s="47">
        <f>Table_Query_from_Mac10[[#This Row],[Live-cost]]*Table_Query_from_Mac10[[#This Row],[qty_to_ship]]</f>
        <v>80.400000000000006</v>
      </c>
      <c r="N4368" s="47">
        <f>IF(Table_Query_from_Mac10[[#This Row],[item_no]]="KDA",-Table_Query_from_Mac10[[#This Row],[unit_price]],Table_Query_from_Mac10[[#This Row],[Net Unit]]*Table_Query_from_Mac10[[#This Row],[qty_to_ship]])</f>
        <v>171.12</v>
      </c>
      <c r="O4368" s="47">
        <f>SUMIFS(Summary!C:C,Summary!H:H,Table_Query_from_Mac10[[#This Row],[Juiceoc]])</f>
        <v>0</v>
      </c>
      <c r="P4368" s="47">
        <f>SUMIFS(Summary!D:D,Summary!H:H,Table_Query_from_Mac10[[#This Row],[Juiceoc]])</f>
        <v>0</v>
      </c>
      <c r="Q4368" s="47">
        <f>SUMIFS(Summary!E:E,Summary!H:H,Table_Query_from_Mac10[[#This Row],[Juiceoc]])</f>
        <v>0</v>
      </c>
      <c r="R4368" s="47">
        <f>Table_Query_from_Mac10[[#This Row],[Net Unit]]*(1+Table_Query_from_Mac10[[#This Row],[PriceIncreasebyType]])</f>
        <v>7.13</v>
      </c>
      <c r="S4368" s="47">
        <f>Table_Query_from_Mac10[[#This Row],[UnitPriceFuture]]*Table_Query_from_Mac10[[#This Row],[qtytoShipFuture]]</f>
        <v>171.12</v>
      </c>
      <c r="T4368" s="47">
        <f>ROUND(Table_Query_from_Mac10[[#This Row],[qty_to_ship]]*(1+Table_Query_from_Mac10[[#This Row],[VolumeIncreasebyType]]),0)</f>
        <v>24</v>
      </c>
      <c r="U4368" s="47">
        <f>Table_Query_from_Mac10[[#This Row],[qtytoShipFuture]]*Table_Query_from_Mac10[[#This Row],[Future-cost]]</f>
        <v>80.400000000000006</v>
      </c>
      <c r="V4368" s="47">
        <f>Table_Query_from_Mac10[[#This Row],[qtytoShipFuture]]-Table_Query_from_Mac10[[#This Row],[qty_to_ship]]</f>
        <v>0</v>
      </c>
      <c r="W4368" s="47">
        <f>Table_Query_from_Mac10[[#This Row],[UnitPriceFuture]]</f>
        <v>7.13</v>
      </c>
      <c r="X4368" s="47">
        <f>Table_Query_from_Mac10[[#This Row],[Unit Increase]]*Table_Query_from_Mac10[[#This Row],[UnitPriceFuture]]</f>
        <v>0</v>
      </c>
      <c r="Y4368" s="47">
        <f>Table_Query_from_Mac10[[#This Row],[Unit Increase]]*Table_Query_from_Mac10[[#This Row],[Future-cost]]</f>
        <v>0</v>
      </c>
      <c r="Z4368" s="47">
        <f>-(Table_Query_from_Mac10[[#This Row],[Incremental Sales]]+((Table_Query_from_Mac10[[#This Row],[Incremental Sales]]*-(SUM(Summary!$S$8:$S$9)))))*Summary!$S$18</f>
        <v>0</v>
      </c>
      <c r="AA4368" s="47">
        <f>IFERROR(Table_Query_from_Mac10[[#This Row],[Incremental Cost]]/Table_Query_from_Mac10[[#This Row],[Incremental Sales]],0)</f>
        <v>0</v>
      </c>
      <c r="AB4368" s="47">
        <f>IFERROR(Table_Query_from_Mac10[[#This Row],[TotalCostFuture]]/Table_Query_from_Mac10[[#This Row],[totalsalesFuture]],0)</f>
        <v>0.46984572230014027</v>
      </c>
      <c r="AN4368" s="30">
        <v>96</v>
      </c>
      <c r="AO4368">
        <f t="shared" si="136"/>
        <v>24</v>
      </c>
      <c r="AQ4368" s="30">
        <v>20.36</v>
      </c>
      <c r="AR4368">
        <f t="shared" si="137"/>
        <v>7.13</v>
      </c>
    </row>
    <row r="4369" spans="1:44" x14ac:dyDescent="0.25">
      <c r="A4369">
        <v>90446</v>
      </c>
      <c r="B4369">
        <v>8</v>
      </c>
      <c r="C4369" t="s">
        <v>56</v>
      </c>
      <c r="D4369" t="s">
        <v>81</v>
      </c>
      <c r="E4369">
        <v>46</v>
      </c>
      <c r="F4369">
        <v>4.22</v>
      </c>
      <c r="G4369">
        <v>8.98</v>
      </c>
      <c r="H4369" s="1">
        <v>44865</v>
      </c>
      <c r="I4369" s="20">
        <v>0</v>
      </c>
      <c r="J4369" s="47">
        <f>Table_Query_from_Mac10[[#This Row],[unit_price]]-(Table_Query_from_Mac10[[#This Row],[unit_price]]*(Table_Query_from_Mac10[[#This Row],[discount_pct]]/100))</f>
        <v>8.98</v>
      </c>
      <c r="K4369" s="47">
        <f>Table_Query_from_Mac10[[#This Row],[unit_cost]]</f>
        <v>4.22</v>
      </c>
      <c r="L4369" s="47">
        <f>Table_Query_from_Mac10[[#This Row],[Live-cost]]*(1+Table_Query_from_Mac10[[#This Row],[CogsIncreasebyTYPE]])</f>
        <v>4.22</v>
      </c>
      <c r="M4369" s="47">
        <f>Table_Query_from_Mac10[[#This Row],[Live-cost]]*Table_Query_from_Mac10[[#This Row],[qty_to_ship]]</f>
        <v>194.11999999999998</v>
      </c>
      <c r="N4369" s="47">
        <f>IF(Table_Query_from_Mac10[[#This Row],[item_no]]="KDA",-Table_Query_from_Mac10[[#This Row],[unit_price]],Table_Query_from_Mac10[[#This Row],[Net Unit]]*Table_Query_from_Mac10[[#This Row],[qty_to_ship]])</f>
        <v>413.08000000000004</v>
      </c>
      <c r="O4369" s="47">
        <f>SUMIFS(Summary!C:C,Summary!H:H,Table_Query_from_Mac10[[#This Row],[Juiceoc]])</f>
        <v>0</v>
      </c>
      <c r="P4369" s="47">
        <f>SUMIFS(Summary!D:D,Summary!H:H,Table_Query_from_Mac10[[#This Row],[Juiceoc]])</f>
        <v>0</v>
      </c>
      <c r="Q4369" s="47">
        <f>SUMIFS(Summary!E:E,Summary!H:H,Table_Query_from_Mac10[[#This Row],[Juiceoc]])</f>
        <v>0</v>
      </c>
      <c r="R4369" s="47">
        <f>Table_Query_from_Mac10[[#This Row],[Net Unit]]*(1+Table_Query_from_Mac10[[#This Row],[PriceIncreasebyType]])</f>
        <v>8.98</v>
      </c>
      <c r="S4369" s="47">
        <f>Table_Query_from_Mac10[[#This Row],[UnitPriceFuture]]*Table_Query_from_Mac10[[#This Row],[qtytoShipFuture]]</f>
        <v>413.08000000000004</v>
      </c>
      <c r="T4369" s="47">
        <f>ROUND(Table_Query_from_Mac10[[#This Row],[qty_to_ship]]*(1+Table_Query_from_Mac10[[#This Row],[VolumeIncreasebyType]]),0)</f>
        <v>46</v>
      </c>
      <c r="U4369" s="47">
        <f>Table_Query_from_Mac10[[#This Row],[qtytoShipFuture]]*Table_Query_from_Mac10[[#This Row],[Future-cost]]</f>
        <v>194.11999999999998</v>
      </c>
      <c r="V4369" s="47">
        <f>Table_Query_from_Mac10[[#This Row],[qtytoShipFuture]]-Table_Query_from_Mac10[[#This Row],[qty_to_ship]]</f>
        <v>0</v>
      </c>
      <c r="W4369" s="47">
        <f>Table_Query_from_Mac10[[#This Row],[UnitPriceFuture]]</f>
        <v>8.98</v>
      </c>
      <c r="X4369" s="47">
        <f>Table_Query_from_Mac10[[#This Row],[Unit Increase]]*Table_Query_from_Mac10[[#This Row],[UnitPriceFuture]]</f>
        <v>0</v>
      </c>
      <c r="Y4369" s="47">
        <f>Table_Query_from_Mac10[[#This Row],[Unit Increase]]*Table_Query_from_Mac10[[#This Row],[Future-cost]]</f>
        <v>0</v>
      </c>
      <c r="Z4369" s="47">
        <f>-(Table_Query_from_Mac10[[#This Row],[Incremental Sales]]+((Table_Query_from_Mac10[[#This Row],[Incremental Sales]]*-(SUM(Summary!$S$8:$S$9)))))*Summary!$S$18</f>
        <v>0</v>
      </c>
      <c r="AA4369" s="47">
        <f>IFERROR(Table_Query_from_Mac10[[#This Row],[Incremental Cost]]/Table_Query_from_Mac10[[#This Row],[Incremental Sales]],0)</f>
        <v>0</v>
      </c>
      <c r="AB4369" s="47">
        <f>IFERROR(Table_Query_from_Mac10[[#This Row],[TotalCostFuture]]/Table_Query_from_Mac10[[#This Row],[totalsalesFuture]],0)</f>
        <v>0.46993318485523372</v>
      </c>
      <c r="AN4369" s="31">
        <v>184</v>
      </c>
      <c r="AO4369">
        <f t="shared" si="136"/>
        <v>46</v>
      </c>
      <c r="AQ4369" s="31">
        <v>25.67</v>
      </c>
      <c r="AR4369">
        <f t="shared" si="137"/>
        <v>8.98</v>
      </c>
    </row>
    <row r="4370" spans="1:44" x14ac:dyDescent="0.25">
      <c r="A4370">
        <v>90446</v>
      </c>
      <c r="B4370">
        <v>9</v>
      </c>
      <c r="C4370" t="s">
        <v>82</v>
      </c>
      <c r="D4370" t="s">
        <v>81</v>
      </c>
      <c r="E4370">
        <v>27</v>
      </c>
      <c r="F4370">
        <v>5.15</v>
      </c>
      <c r="G4370">
        <v>10.69</v>
      </c>
      <c r="H4370" s="1">
        <v>44865</v>
      </c>
      <c r="I4370" s="20">
        <v>0</v>
      </c>
      <c r="J4370" s="47">
        <f>Table_Query_from_Mac10[[#This Row],[unit_price]]-(Table_Query_from_Mac10[[#This Row],[unit_price]]*(Table_Query_from_Mac10[[#This Row],[discount_pct]]/100))</f>
        <v>10.69</v>
      </c>
      <c r="K4370" s="47">
        <f>Table_Query_from_Mac10[[#This Row],[unit_cost]]</f>
        <v>5.15</v>
      </c>
      <c r="L4370" s="47">
        <f>Table_Query_from_Mac10[[#This Row],[Live-cost]]*(1+Table_Query_from_Mac10[[#This Row],[CogsIncreasebyTYPE]])</f>
        <v>5.15</v>
      </c>
      <c r="M4370" s="47">
        <f>Table_Query_from_Mac10[[#This Row],[Live-cost]]*Table_Query_from_Mac10[[#This Row],[qty_to_ship]]</f>
        <v>139.05000000000001</v>
      </c>
      <c r="N4370" s="47">
        <f>IF(Table_Query_from_Mac10[[#This Row],[item_no]]="KDA",-Table_Query_from_Mac10[[#This Row],[unit_price]],Table_Query_from_Mac10[[#This Row],[Net Unit]]*Table_Query_from_Mac10[[#This Row],[qty_to_ship]])</f>
        <v>288.63</v>
      </c>
      <c r="O4370" s="47">
        <f>SUMIFS(Summary!C:C,Summary!H:H,Table_Query_from_Mac10[[#This Row],[Juiceoc]])</f>
        <v>0</v>
      </c>
      <c r="P4370" s="47">
        <f>SUMIFS(Summary!D:D,Summary!H:H,Table_Query_from_Mac10[[#This Row],[Juiceoc]])</f>
        <v>0</v>
      </c>
      <c r="Q4370" s="47">
        <f>SUMIFS(Summary!E:E,Summary!H:H,Table_Query_from_Mac10[[#This Row],[Juiceoc]])</f>
        <v>0</v>
      </c>
      <c r="R4370" s="47">
        <f>Table_Query_from_Mac10[[#This Row],[Net Unit]]*(1+Table_Query_from_Mac10[[#This Row],[PriceIncreasebyType]])</f>
        <v>10.69</v>
      </c>
      <c r="S4370" s="47">
        <f>Table_Query_from_Mac10[[#This Row],[UnitPriceFuture]]*Table_Query_from_Mac10[[#This Row],[qtytoShipFuture]]</f>
        <v>288.63</v>
      </c>
      <c r="T4370" s="47">
        <f>ROUND(Table_Query_from_Mac10[[#This Row],[qty_to_ship]]*(1+Table_Query_from_Mac10[[#This Row],[VolumeIncreasebyType]]),0)</f>
        <v>27</v>
      </c>
      <c r="U4370" s="47">
        <f>Table_Query_from_Mac10[[#This Row],[qtytoShipFuture]]*Table_Query_from_Mac10[[#This Row],[Future-cost]]</f>
        <v>139.05000000000001</v>
      </c>
      <c r="V4370" s="47">
        <f>Table_Query_from_Mac10[[#This Row],[qtytoShipFuture]]-Table_Query_from_Mac10[[#This Row],[qty_to_ship]]</f>
        <v>0</v>
      </c>
      <c r="W4370" s="47">
        <f>Table_Query_from_Mac10[[#This Row],[UnitPriceFuture]]</f>
        <v>10.69</v>
      </c>
      <c r="X4370" s="47">
        <f>Table_Query_from_Mac10[[#This Row],[Unit Increase]]*Table_Query_from_Mac10[[#This Row],[UnitPriceFuture]]</f>
        <v>0</v>
      </c>
      <c r="Y4370" s="47">
        <f>Table_Query_from_Mac10[[#This Row],[Unit Increase]]*Table_Query_from_Mac10[[#This Row],[Future-cost]]</f>
        <v>0</v>
      </c>
      <c r="Z4370" s="47">
        <f>-(Table_Query_from_Mac10[[#This Row],[Incremental Sales]]+((Table_Query_from_Mac10[[#This Row],[Incremental Sales]]*-(SUM(Summary!$S$8:$S$9)))))*Summary!$S$18</f>
        <v>0</v>
      </c>
      <c r="AA4370" s="47">
        <f>IFERROR(Table_Query_from_Mac10[[#This Row],[Incremental Cost]]/Table_Query_from_Mac10[[#This Row],[Incremental Sales]],0)</f>
        <v>0</v>
      </c>
      <c r="AB4370" s="47">
        <f>IFERROR(Table_Query_from_Mac10[[#This Row],[TotalCostFuture]]/Table_Query_from_Mac10[[#This Row],[totalsalesFuture]],0)</f>
        <v>0.48175865294667919</v>
      </c>
      <c r="AN4370" s="30">
        <v>108</v>
      </c>
      <c r="AO4370">
        <f t="shared" si="136"/>
        <v>27</v>
      </c>
      <c r="AQ4370" s="30">
        <v>30.54</v>
      </c>
      <c r="AR4370">
        <f t="shared" si="137"/>
        <v>10.69</v>
      </c>
    </row>
    <row r="4371" spans="1:44" x14ac:dyDescent="0.25">
      <c r="A4371">
        <v>90447</v>
      </c>
      <c r="B4371">
        <v>1</v>
      </c>
      <c r="C4371" t="s">
        <v>59</v>
      </c>
      <c r="D4371" t="s">
        <v>49</v>
      </c>
      <c r="E4371">
        <v>25</v>
      </c>
      <c r="F4371">
        <v>4.74</v>
      </c>
      <c r="G4371">
        <v>10.36</v>
      </c>
      <c r="H4371" s="1">
        <v>44854</v>
      </c>
      <c r="I4371" s="20">
        <v>0</v>
      </c>
      <c r="J4371" s="47">
        <f>Table_Query_from_Mac10[[#This Row],[unit_price]]-(Table_Query_from_Mac10[[#This Row],[unit_price]]*(Table_Query_from_Mac10[[#This Row],[discount_pct]]/100))</f>
        <v>10.36</v>
      </c>
      <c r="K4371" s="47">
        <f>Table_Query_from_Mac10[[#This Row],[unit_cost]]</f>
        <v>4.74</v>
      </c>
      <c r="L4371" s="47">
        <f>Table_Query_from_Mac10[[#This Row],[Live-cost]]*(1+Table_Query_from_Mac10[[#This Row],[CogsIncreasebyTYPE]])</f>
        <v>4.74</v>
      </c>
      <c r="M4371" s="47">
        <f>Table_Query_from_Mac10[[#This Row],[Live-cost]]*Table_Query_from_Mac10[[#This Row],[qty_to_ship]]</f>
        <v>118.5</v>
      </c>
      <c r="N4371" s="47">
        <f>IF(Table_Query_from_Mac10[[#This Row],[item_no]]="KDA",-Table_Query_from_Mac10[[#This Row],[unit_price]],Table_Query_from_Mac10[[#This Row],[Net Unit]]*Table_Query_from_Mac10[[#This Row],[qty_to_ship]])</f>
        <v>259</v>
      </c>
      <c r="O4371" s="47">
        <f>SUMIFS(Summary!C:C,Summary!H:H,Table_Query_from_Mac10[[#This Row],[Juiceoc]])</f>
        <v>0</v>
      </c>
      <c r="P4371" s="47">
        <f>SUMIFS(Summary!D:D,Summary!H:H,Table_Query_from_Mac10[[#This Row],[Juiceoc]])</f>
        <v>0</v>
      </c>
      <c r="Q4371" s="47">
        <f>SUMIFS(Summary!E:E,Summary!H:H,Table_Query_from_Mac10[[#This Row],[Juiceoc]])</f>
        <v>0</v>
      </c>
      <c r="R4371" s="47">
        <f>Table_Query_from_Mac10[[#This Row],[Net Unit]]*(1+Table_Query_from_Mac10[[#This Row],[PriceIncreasebyType]])</f>
        <v>10.36</v>
      </c>
      <c r="S4371" s="47">
        <f>Table_Query_from_Mac10[[#This Row],[UnitPriceFuture]]*Table_Query_from_Mac10[[#This Row],[qtytoShipFuture]]</f>
        <v>259</v>
      </c>
      <c r="T4371" s="47">
        <f>ROUND(Table_Query_from_Mac10[[#This Row],[qty_to_ship]]*(1+Table_Query_from_Mac10[[#This Row],[VolumeIncreasebyType]]),0)</f>
        <v>25</v>
      </c>
      <c r="U4371" s="47">
        <f>Table_Query_from_Mac10[[#This Row],[qtytoShipFuture]]*Table_Query_from_Mac10[[#This Row],[Future-cost]]</f>
        <v>118.5</v>
      </c>
      <c r="V4371" s="47">
        <f>Table_Query_from_Mac10[[#This Row],[qtytoShipFuture]]-Table_Query_from_Mac10[[#This Row],[qty_to_ship]]</f>
        <v>0</v>
      </c>
      <c r="W4371" s="47">
        <f>Table_Query_from_Mac10[[#This Row],[UnitPriceFuture]]</f>
        <v>10.36</v>
      </c>
      <c r="X4371" s="47">
        <f>Table_Query_from_Mac10[[#This Row],[Unit Increase]]*Table_Query_from_Mac10[[#This Row],[UnitPriceFuture]]</f>
        <v>0</v>
      </c>
      <c r="Y4371" s="47">
        <f>Table_Query_from_Mac10[[#This Row],[Unit Increase]]*Table_Query_from_Mac10[[#This Row],[Future-cost]]</f>
        <v>0</v>
      </c>
      <c r="Z4371" s="47">
        <f>-(Table_Query_from_Mac10[[#This Row],[Incremental Sales]]+((Table_Query_from_Mac10[[#This Row],[Incremental Sales]]*-(SUM(Summary!$S$8:$S$9)))))*Summary!$S$18</f>
        <v>0</v>
      </c>
      <c r="AA4371" s="47">
        <f>IFERROR(Table_Query_from_Mac10[[#This Row],[Incremental Cost]]/Table_Query_from_Mac10[[#This Row],[Incremental Sales]],0)</f>
        <v>0</v>
      </c>
      <c r="AB4371" s="47">
        <f>IFERROR(Table_Query_from_Mac10[[#This Row],[TotalCostFuture]]/Table_Query_from_Mac10[[#This Row],[totalsalesFuture]],0)</f>
        <v>0.4575289575289575</v>
      </c>
      <c r="AN4371" s="31">
        <v>100</v>
      </c>
      <c r="AO4371">
        <f t="shared" si="136"/>
        <v>25</v>
      </c>
      <c r="AQ4371" s="31">
        <v>29.59</v>
      </c>
      <c r="AR4371">
        <f t="shared" si="137"/>
        <v>10.36</v>
      </c>
    </row>
    <row r="4372" spans="1:44" x14ac:dyDescent="0.25">
      <c r="A4372">
        <v>90447</v>
      </c>
      <c r="B4372">
        <v>2</v>
      </c>
      <c r="C4372" t="s">
        <v>59</v>
      </c>
      <c r="D4372" t="s">
        <v>49</v>
      </c>
      <c r="E4372">
        <v>20</v>
      </c>
      <c r="F4372">
        <v>5.21</v>
      </c>
      <c r="G4372">
        <v>11.4</v>
      </c>
      <c r="H4372" s="1">
        <v>44854</v>
      </c>
      <c r="I4372" s="20">
        <v>0</v>
      </c>
      <c r="J4372" s="47">
        <f>Table_Query_from_Mac10[[#This Row],[unit_price]]-(Table_Query_from_Mac10[[#This Row],[unit_price]]*(Table_Query_from_Mac10[[#This Row],[discount_pct]]/100))</f>
        <v>11.4</v>
      </c>
      <c r="K4372" s="47">
        <f>Table_Query_from_Mac10[[#This Row],[unit_cost]]</f>
        <v>5.21</v>
      </c>
      <c r="L4372" s="47">
        <f>Table_Query_from_Mac10[[#This Row],[Live-cost]]*(1+Table_Query_from_Mac10[[#This Row],[CogsIncreasebyTYPE]])</f>
        <v>5.21</v>
      </c>
      <c r="M4372" s="47">
        <f>Table_Query_from_Mac10[[#This Row],[Live-cost]]*Table_Query_from_Mac10[[#This Row],[qty_to_ship]]</f>
        <v>104.2</v>
      </c>
      <c r="N4372" s="47">
        <f>IF(Table_Query_from_Mac10[[#This Row],[item_no]]="KDA",-Table_Query_from_Mac10[[#This Row],[unit_price]],Table_Query_from_Mac10[[#This Row],[Net Unit]]*Table_Query_from_Mac10[[#This Row],[qty_to_ship]])</f>
        <v>228</v>
      </c>
      <c r="O4372" s="47">
        <f>SUMIFS(Summary!C:C,Summary!H:H,Table_Query_from_Mac10[[#This Row],[Juiceoc]])</f>
        <v>0</v>
      </c>
      <c r="P4372" s="47">
        <f>SUMIFS(Summary!D:D,Summary!H:H,Table_Query_from_Mac10[[#This Row],[Juiceoc]])</f>
        <v>0</v>
      </c>
      <c r="Q4372" s="47">
        <f>SUMIFS(Summary!E:E,Summary!H:H,Table_Query_from_Mac10[[#This Row],[Juiceoc]])</f>
        <v>0</v>
      </c>
      <c r="R4372" s="47">
        <f>Table_Query_from_Mac10[[#This Row],[Net Unit]]*(1+Table_Query_from_Mac10[[#This Row],[PriceIncreasebyType]])</f>
        <v>11.4</v>
      </c>
      <c r="S4372" s="47">
        <f>Table_Query_from_Mac10[[#This Row],[UnitPriceFuture]]*Table_Query_from_Mac10[[#This Row],[qtytoShipFuture]]</f>
        <v>228</v>
      </c>
      <c r="T4372" s="47">
        <f>ROUND(Table_Query_from_Mac10[[#This Row],[qty_to_ship]]*(1+Table_Query_from_Mac10[[#This Row],[VolumeIncreasebyType]]),0)</f>
        <v>20</v>
      </c>
      <c r="U4372" s="47">
        <f>Table_Query_from_Mac10[[#This Row],[qtytoShipFuture]]*Table_Query_from_Mac10[[#This Row],[Future-cost]]</f>
        <v>104.2</v>
      </c>
      <c r="V4372" s="47">
        <f>Table_Query_from_Mac10[[#This Row],[qtytoShipFuture]]-Table_Query_from_Mac10[[#This Row],[qty_to_ship]]</f>
        <v>0</v>
      </c>
      <c r="W4372" s="47">
        <f>Table_Query_from_Mac10[[#This Row],[UnitPriceFuture]]</f>
        <v>11.4</v>
      </c>
      <c r="X4372" s="47">
        <f>Table_Query_from_Mac10[[#This Row],[Unit Increase]]*Table_Query_from_Mac10[[#This Row],[UnitPriceFuture]]</f>
        <v>0</v>
      </c>
      <c r="Y4372" s="47">
        <f>Table_Query_from_Mac10[[#This Row],[Unit Increase]]*Table_Query_from_Mac10[[#This Row],[Future-cost]]</f>
        <v>0</v>
      </c>
      <c r="Z4372" s="47">
        <f>-(Table_Query_from_Mac10[[#This Row],[Incremental Sales]]+((Table_Query_from_Mac10[[#This Row],[Incremental Sales]]*-(SUM(Summary!$S$8:$S$9)))))*Summary!$S$18</f>
        <v>0</v>
      </c>
      <c r="AA4372" s="47">
        <f>IFERROR(Table_Query_from_Mac10[[#This Row],[Incremental Cost]]/Table_Query_from_Mac10[[#This Row],[Incremental Sales]],0)</f>
        <v>0</v>
      </c>
      <c r="AB4372" s="47">
        <f>IFERROR(Table_Query_from_Mac10[[#This Row],[TotalCostFuture]]/Table_Query_from_Mac10[[#This Row],[totalsalesFuture]],0)</f>
        <v>0.45701754385964916</v>
      </c>
      <c r="AN4372" s="30">
        <v>80</v>
      </c>
      <c r="AO4372">
        <f t="shared" si="136"/>
        <v>20</v>
      </c>
      <c r="AQ4372" s="30">
        <v>32.57</v>
      </c>
      <c r="AR4372">
        <f t="shared" si="137"/>
        <v>11.4</v>
      </c>
    </row>
    <row r="4373" spans="1:44" x14ac:dyDescent="0.25">
      <c r="A4373">
        <v>90447</v>
      </c>
      <c r="B4373">
        <v>3</v>
      </c>
      <c r="C4373" t="s">
        <v>59</v>
      </c>
      <c r="D4373" t="s">
        <v>49</v>
      </c>
      <c r="E4373">
        <v>32</v>
      </c>
      <c r="F4373">
        <v>5.7</v>
      </c>
      <c r="G4373">
        <v>12.32</v>
      </c>
      <c r="H4373" s="1">
        <v>44854</v>
      </c>
      <c r="I4373" s="20">
        <v>0</v>
      </c>
      <c r="J4373" s="47">
        <f>Table_Query_from_Mac10[[#This Row],[unit_price]]-(Table_Query_from_Mac10[[#This Row],[unit_price]]*(Table_Query_from_Mac10[[#This Row],[discount_pct]]/100))</f>
        <v>12.32</v>
      </c>
      <c r="K4373" s="47">
        <f>Table_Query_from_Mac10[[#This Row],[unit_cost]]</f>
        <v>5.7</v>
      </c>
      <c r="L4373" s="47">
        <f>Table_Query_from_Mac10[[#This Row],[Live-cost]]*(1+Table_Query_from_Mac10[[#This Row],[CogsIncreasebyTYPE]])</f>
        <v>5.7</v>
      </c>
      <c r="M4373" s="47">
        <f>Table_Query_from_Mac10[[#This Row],[Live-cost]]*Table_Query_from_Mac10[[#This Row],[qty_to_ship]]</f>
        <v>182.4</v>
      </c>
      <c r="N4373" s="47">
        <f>IF(Table_Query_from_Mac10[[#This Row],[item_no]]="KDA",-Table_Query_from_Mac10[[#This Row],[unit_price]],Table_Query_from_Mac10[[#This Row],[Net Unit]]*Table_Query_from_Mac10[[#This Row],[qty_to_ship]])</f>
        <v>394.24</v>
      </c>
      <c r="O4373" s="47">
        <f>SUMIFS(Summary!C:C,Summary!H:H,Table_Query_from_Mac10[[#This Row],[Juiceoc]])</f>
        <v>0</v>
      </c>
      <c r="P4373" s="47">
        <f>SUMIFS(Summary!D:D,Summary!H:H,Table_Query_from_Mac10[[#This Row],[Juiceoc]])</f>
        <v>0</v>
      </c>
      <c r="Q4373" s="47">
        <f>SUMIFS(Summary!E:E,Summary!H:H,Table_Query_from_Mac10[[#This Row],[Juiceoc]])</f>
        <v>0</v>
      </c>
      <c r="R4373" s="47">
        <f>Table_Query_from_Mac10[[#This Row],[Net Unit]]*(1+Table_Query_from_Mac10[[#This Row],[PriceIncreasebyType]])</f>
        <v>12.32</v>
      </c>
      <c r="S4373" s="47">
        <f>Table_Query_from_Mac10[[#This Row],[UnitPriceFuture]]*Table_Query_from_Mac10[[#This Row],[qtytoShipFuture]]</f>
        <v>394.24</v>
      </c>
      <c r="T4373" s="47">
        <f>ROUND(Table_Query_from_Mac10[[#This Row],[qty_to_ship]]*(1+Table_Query_from_Mac10[[#This Row],[VolumeIncreasebyType]]),0)</f>
        <v>32</v>
      </c>
      <c r="U4373" s="47">
        <f>Table_Query_from_Mac10[[#This Row],[qtytoShipFuture]]*Table_Query_from_Mac10[[#This Row],[Future-cost]]</f>
        <v>182.4</v>
      </c>
      <c r="V4373" s="47">
        <f>Table_Query_from_Mac10[[#This Row],[qtytoShipFuture]]-Table_Query_from_Mac10[[#This Row],[qty_to_ship]]</f>
        <v>0</v>
      </c>
      <c r="W4373" s="47">
        <f>Table_Query_from_Mac10[[#This Row],[UnitPriceFuture]]</f>
        <v>12.32</v>
      </c>
      <c r="X4373" s="47">
        <f>Table_Query_from_Mac10[[#This Row],[Unit Increase]]*Table_Query_from_Mac10[[#This Row],[UnitPriceFuture]]</f>
        <v>0</v>
      </c>
      <c r="Y4373" s="47">
        <f>Table_Query_from_Mac10[[#This Row],[Unit Increase]]*Table_Query_from_Mac10[[#This Row],[Future-cost]]</f>
        <v>0</v>
      </c>
      <c r="Z4373" s="47">
        <f>-(Table_Query_from_Mac10[[#This Row],[Incremental Sales]]+((Table_Query_from_Mac10[[#This Row],[Incremental Sales]]*-(SUM(Summary!$S$8:$S$9)))))*Summary!$S$18</f>
        <v>0</v>
      </c>
      <c r="AA4373" s="47">
        <f>IFERROR(Table_Query_from_Mac10[[#This Row],[Incremental Cost]]/Table_Query_from_Mac10[[#This Row],[Incremental Sales]],0)</f>
        <v>0</v>
      </c>
      <c r="AB4373" s="47">
        <f>IFERROR(Table_Query_from_Mac10[[#This Row],[TotalCostFuture]]/Table_Query_from_Mac10[[#This Row],[totalsalesFuture]],0)</f>
        <v>0.46266233766233766</v>
      </c>
      <c r="AN4373" s="31">
        <v>128</v>
      </c>
      <c r="AO4373">
        <f t="shared" si="136"/>
        <v>32</v>
      </c>
      <c r="AQ4373" s="31">
        <v>35.19</v>
      </c>
      <c r="AR4373">
        <f t="shared" si="137"/>
        <v>12.32</v>
      </c>
    </row>
    <row r="4374" spans="1:44" x14ac:dyDescent="0.25">
      <c r="A4374">
        <v>90447</v>
      </c>
      <c r="B4374">
        <v>4</v>
      </c>
      <c r="C4374" t="s">
        <v>59</v>
      </c>
      <c r="D4374" t="s">
        <v>49</v>
      </c>
      <c r="E4374">
        <v>16</v>
      </c>
      <c r="F4374">
        <v>6.28</v>
      </c>
      <c r="G4374">
        <v>13.95</v>
      </c>
      <c r="H4374" s="1">
        <v>44854</v>
      </c>
      <c r="I4374" s="20">
        <v>0</v>
      </c>
      <c r="J4374" s="47">
        <f>Table_Query_from_Mac10[[#This Row],[unit_price]]-(Table_Query_from_Mac10[[#This Row],[unit_price]]*(Table_Query_from_Mac10[[#This Row],[discount_pct]]/100))</f>
        <v>13.95</v>
      </c>
      <c r="K4374" s="47">
        <f>Table_Query_from_Mac10[[#This Row],[unit_cost]]</f>
        <v>6.28</v>
      </c>
      <c r="L4374" s="47">
        <f>Table_Query_from_Mac10[[#This Row],[Live-cost]]*(1+Table_Query_from_Mac10[[#This Row],[CogsIncreasebyTYPE]])</f>
        <v>6.28</v>
      </c>
      <c r="M4374" s="47">
        <f>Table_Query_from_Mac10[[#This Row],[Live-cost]]*Table_Query_from_Mac10[[#This Row],[qty_to_ship]]</f>
        <v>100.48</v>
      </c>
      <c r="N4374" s="47">
        <f>IF(Table_Query_from_Mac10[[#This Row],[item_no]]="KDA",-Table_Query_from_Mac10[[#This Row],[unit_price]],Table_Query_from_Mac10[[#This Row],[Net Unit]]*Table_Query_from_Mac10[[#This Row],[qty_to_ship]])</f>
        <v>223.2</v>
      </c>
      <c r="O4374" s="47">
        <f>SUMIFS(Summary!C:C,Summary!H:H,Table_Query_from_Mac10[[#This Row],[Juiceoc]])</f>
        <v>0</v>
      </c>
      <c r="P4374" s="47">
        <f>SUMIFS(Summary!D:D,Summary!H:H,Table_Query_from_Mac10[[#This Row],[Juiceoc]])</f>
        <v>0</v>
      </c>
      <c r="Q4374" s="47">
        <f>SUMIFS(Summary!E:E,Summary!H:H,Table_Query_from_Mac10[[#This Row],[Juiceoc]])</f>
        <v>0</v>
      </c>
      <c r="R4374" s="47">
        <f>Table_Query_from_Mac10[[#This Row],[Net Unit]]*(1+Table_Query_from_Mac10[[#This Row],[PriceIncreasebyType]])</f>
        <v>13.95</v>
      </c>
      <c r="S4374" s="47">
        <f>Table_Query_from_Mac10[[#This Row],[UnitPriceFuture]]*Table_Query_from_Mac10[[#This Row],[qtytoShipFuture]]</f>
        <v>223.2</v>
      </c>
      <c r="T4374" s="47">
        <f>ROUND(Table_Query_from_Mac10[[#This Row],[qty_to_ship]]*(1+Table_Query_from_Mac10[[#This Row],[VolumeIncreasebyType]]),0)</f>
        <v>16</v>
      </c>
      <c r="U4374" s="47">
        <f>Table_Query_from_Mac10[[#This Row],[qtytoShipFuture]]*Table_Query_from_Mac10[[#This Row],[Future-cost]]</f>
        <v>100.48</v>
      </c>
      <c r="V4374" s="47">
        <f>Table_Query_from_Mac10[[#This Row],[qtytoShipFuture]]-Table_Query_from_Mac10[[#This Row],[qty_to_ship]]</f>
        <v>0</v>
      </c>
      <c r="W4374" s="47">
        <f>Table_Query_from_Mac10[[#This Row],[UnitPriceFuture]]</f>
        <v>13.95</v>
      </c>
      <c r="X4374" s="47">
        <f>Table_Query_from_Mac10[[#This Row],[Unit Increase]]*Table_Query_from_Mac10[[#This Row],[UnitPriceFuture]]</f>
        <v>0</v>
      </c>
      <c r="Y4374" s="47">
        <f>Table_Query_from_Mac10[[#This Row],[Unit Increase]]*Table_Query_from_Mac10[[#This Row],[Future-cost]]</f>
        <v>0</v>
      </c>
      <c r="Z4374" s="47">
        <f>-(Table_Query_from_Mac10[[#This Row],[Incremental Sales]]+((Table_Query_from_Mac10[[#This Row],[Incremental Sales]]*-(SUM(Summary!$S$8:$S$9)))))*Summary!$S$18</f>
        <v>0</v>
      </c>
      <c r="AA4374" s="47">
        <f>IFERROR(Table_Query_from_Mac10[[#This Row],[Incremental Cost]]/Table_Query_from_Mac10[[#This Row],[Incremental Sales]],0)</f>
        <v>0</v>
      </c>
      <c r="AB4374" s="47">
        <f>IFERROR(Table_Query_from_Mac10[[#This Row],[TotalCostFuture]]/Table_Query_from_Mac10[[#This Row],[totalsalesFuture]],0)</f>
        <v>0.4501792114695341</v>
      </c>
      <c r="AN4374" s="30">
        <v>64</v>
      </c>
      <c r="AO4374">
        <f t="shared" si="136"/>
        <v>16</v>
      </c>
      <c r="AQ4374" s="30">
        <v>39.85</v>
      </c>
      <c r="AR4374">
        <f t="shared" si="137"/>
        <v>13.95</v>
      </c>
    </row>
    <row r="4375" spans="1:44" x14ac:dyDescent="0.25">
      <c r="A4375">
        <v>90447</v>
      </c>
      <c r="B4375">
        <v>5</v>
      </c>
      <c r="C4375" t="s">
        <v>59</v>
      </c>
      <c r="D4375" t="s">
        <v>49</v>
      </c>
      <c r="E4375">
        <v>12</v>
      </c>
      <c r="F4375">
        <v>6.89</v>
      </c>
      <c r="G4375">
        <v>15.45</v>
      </c>
      <c r="H4375" s="1">
        <v>44854</v>
      </c>
      <c r="I4375" s="20">
        <v>0</v>
      </c>
      <c r="J4375" s="47">
        <f>Table_Query_from_Mac10[[#This Row],[unit_price]]-(Table_Query_from_Mac10[[#This Row],[unit_price]]*(Table_Query_from_Mac10[[#This Row],[discount_pct]]/100))</f>
        <v>15.45</v>
      </c>
      <c r="K4375" s="47">
        <f>Table_Query_from_Mac10[[#This Row],[unit_cost]]</f>
        <v>6.89</v>
      </c>
      <c r="L4375" s="47">
        <f>Table_Query_from_Mac10[[#This Row],[Live-cost]]*(1+Table_Query_from_Mac10[[#This Row],[CogsIncreasebyTYPE]])</f>
        <v>6.89</v>
      </c>
      <c r="M4375" s="47">
        <f>Table_Query_from_Mac10[[#This Row],[Live-cost]]*Table_Query_from_Mac10[[#This Row],[qty_to_ship]]</f>
        <v>82.679999999999993</v>
      </c>
      <c r="N4375" s="47">
        <f>IF(Table_Query_from_Mac10[[#This Row],[item_no]]="KDA",-Table_Query_from_Mac10[[#This Row],[unit_price]],Table_Query_from_Mac10[[#This Row],[Net Unit]]*Table_Query_from_Mac10[[#This Row],[qty_to_ship]])</f>
        <v>185.39999999999998</v>
      </c>
      <c r="O4375" s="47">
        <f>SUMIFS(Summary!C:C,Summary!H:H,Table_Query_from_Mac10[[#This Row],[Juiceoc]])</f>
        <v>0</v>
      </c>
      <c r="P4375" s="47">
        <f>SUMIFS(Summary!D:D,Summary!H:H,Table_Query_from_Mac10[[#This Row],[Juiceoc]])</f>
        <v>0</v>
      </c>
      <c r="Q4375" s="47">
        <f>SUMIFS(Summary!E:E,Summary!H:H,Table_Query_from_Mac10[[#This Row],[Juiceoc]])</f>
        <v>0</v>
      </c>
      <c r="R4375" s="47">
        <f>Table_Query_from_Mac10[[#This Row],[Net Unit]]*(1+Table_Query_from_Mac10[[#This Row],[PriceIncreasebyType]])</f>
        <v>15.45</v>
      </c>
      <c r="S4375" s="47">
        <f>Table_Query_from_Mac10[[#This Row],[UnitPriceFuture]]*Table_Query_from_Mac10[[#This Row],[qtytoShipFuture]]</f>
        <v>185.39999999999998</v>
      </c>
      <c r="T4375" s="47">
        <f>ROUND(Table_Query_from_Mac10[[#This Row],[qty_to_ship]]*(1+Table_Query_from_Mac10[[#This Row],[VolumeIncreasebyType]]),0)</f>
        <v>12</v>
      </c>
      <c r="U4375" s="47">
        <f>Table_Query_from_Mac10[[#This Row],[qtytoShipFuture]]*Table_Query_from_Mac10[[#This Row],[Future-cost]]</f>
        <v>82.679999999999993</v>
      </c>
      <c r="V4375" s="47">
        <f>Table_Query_from_Mac10[[#This Row],[qtytoShipFuture]]-Table_Query_from_Mac10[[#This Row],[qty_to_ship]]</f>
        <v>0</v>
      </c>
      <c r="W4375" s="47">
        <f>Table_Query_from_Mac10[[#This Row],[UnitPriceFuture]]</f>
        <v>15.45</v>
      </c>
      <c r="X4375" s="47">
        <f>Table_Query_from_Mac10[[#This Row],[Unit Increase]]*Table_Query_from_Mac10[[#This Row],[UnitPriceFuture]]</f>
        <v>0</v>
      </c>
      <c r="Y4375" s="47">
        <f>Table_Query_from_Mac10[[#This Row],[Unit Increase]]*Table_Query_from_Mac10[[#This Row],[Future-cost]]</f>
        <v>0</v>
      </c>
      <c r="Z4375" s="47">
        <f>-(Table_Query_from_Mac10[[#This Row],[Incremental Sales]]+((Table_Query_from_Mac10[[#This Row],[Incremental Sales]]*-(SUM(Summary!$S$8:$S$9)))))*Summary!$S$18</f>
        <v>0</v>
      </c>
      <c r="AA4375" s="47">
        <f>IFERROR(Table_Query_from_Mac10[[#This Row],[Incremental Cost]]/Table_Query_from_Mac10[[#This Row],[Incremental Sales]],0)</f>
        <v>0</v>
      </c>
      <c r="AB4375" s="47">
        <f>IFERROR(Table_Query_from_Mac10[[#This Row],[TotalCostFuture]]/Table_Query_from_Mac10[[#This Row],[totalsalesFuture]],0)</f>
        <v>0.44595469255663434</v>
      </c>
      <c r="AN4375" s="31">
        <v>48</v>
      </c>
      <c r="AO4375">
        <f t="shared" si="136"/>
        <v>12</v>
      </c>
      <c r="AQ4375" s="31">
        <v>44.15</v>
      </c>
      <c r="AR4375">
        <f t="shared" si="137"/>
        <v>15.45</v>
      </c>
    </row>
    <row r="4376" spans="1:44" x14ac:dyDescent="0.25">
      <c r="A4376">
        <v>90447</v>
      </c>
      <c r="B4376">
        <v>6</v>
      </c>
      <c r="C4376" t="s">
        <v>59</v>
      </c>
      <c r="D4376" t="s">
        <v>49</v>
      </c>
      <c r="E4376">
        <v>18</v>
      </c>
      <c r="F4376">
        <v>8.1999999999999993</v>
      </c>
      <c r="G4376">
        <v>19.239999999999998</v>
      </c>
      <c r="H4376" s="1">
        <v>44854</v>
      </c>
      <c r="I4376" s="20">
        <v>0</v>
      </c>
      <c r="J4376" s="47">
        <f>Table_Query_from_Mac10[[#This Row],[unit_price]]-(Table_Query_from_Mac10[[#This Row],[unit_price]]*(Table_Query_from_Mac10[[#This Row],[discount_pct]]/100))</f>
        <v>19.239999999999998</v>
      </c>
      <c r="K4376" s="47">
        <f>Table_Query_from_Mac10[[#This Row],[unit_cost]]</f>
        <v>8.1999999999999993</v>
      </c>
      <c r="L4376" s="47">
        <f>Table_Query_from_Mac10[[#This Row],[Live-cost]]*(1+Table_Query_from_Mac10[[#This Row],[CogsIncreasebyTYPE]])</f>
        <v>8.1999999999999993</v>
      </c>
      <c r="M4376" s="47">
        <f>Table_Query_from_Mac10[[#This Row],[Live-cost]]*Table_Query_from_Mac10[[#This Row],[qty_to_ship]]</f>
        <v>147.6</v>
      </c>
      <c r="N4376" s="47">
        <f>IF(Table_Query_from_Mac10[[#This Row],[item_no]]="KDA",-Table_Query_from_Mac10[[#This Row],[unit_price]],Table_Query_from_Mac10[[#This Row],[Net Unit]]*Table_Query_from_Mac10[[#This Row],[qty_to_ship]])</f>
        <v>346.32</v>
      </c>
      <c r="O4376" s="47">
        <f>SUMIFS(Summary!C:C,Summary!H:H,Table_Query_from_Mac10[[#This Row],[Juiceoc]])</f>
        <v>0</v>
      </c>
      <c r="P4376" s="47">
        <f>SUMIFS(Summary!D:D,Summary!H:H,Table_Query_from_Mac10[[#This Row],[Juiceoc]])</f>
        <v>0</v>
      </c>
      <c r="Q4376" s="47">
        <f>SUMIFS(Summary!E:E,Summary!H:H,Table_Query_from_Mac10[[#This Row],[Juiceoc]])</f>
        <v>0</v>
      </c>
      <c r="R4376" s="47">
        <f>Table_Query_from_Mac10[[#This Row],[Net Unit]]*(1+Table_Query_from_Mac10[[#This Row],[PriceIncreasebyType]])</f>
        <v>19.239999999999998</v>
      </c>
      <c r="S4376" s="47">
        <f>Table_Query_from_Mac10[[#This Row],[UnitPriceFuture]]*Table_Query_from_Mac10[[#This Row],[qtytoShipFuture]]</f>
        <v>346.32</v>
      </c>
      <c r="T4376" s="47">
        <f>ROUND(Table_Query_from_Mac10[[#This Row],[qty_to_ship]]*(1+Table_Query_from_Mac10[[#This Row],[VolumeIncreasebyType]]),0)</f>
        <v>18</v>
      </c>
      <c r="U4376" s="47">
        <f>Table_Query_from_Mac10[[#This Row],[qtytoShipFuture]]*Table_Query_from_Mac10[[#This Row],[Future-cost]]</f>
        <v>147.6</v>
      </c>
      <c r="V4376" s="47">
        <f>Table_Query_from_Mac10[[#This Row],[qtytoShipFuture]]-Table_Query_from_Mac10[[#This Row],[qty_to_ship]]</f>
        <v>0</v>
      </c>
      <c r="W4376" s="47">
        <f>Table_Query_from_Mac10[[#This Row],[UnitPriceFuture]]</f>
        <v>19.239999999999998</v>
      </c>
      <c r="X4376" s="47">
        <f>Table_Query_from_Mac10[[#This Row],[Unit Increase]]*Table_Query_from_Mac10[[#This Row],[UnitPriceFuture]]</f>
        <v>0</v>
      </c>
      <c r="Y4376" s="47">
        <f>Table_Query_from_Mac10[[#This Row],[Unit Increase]]*Table_Query_from_Mac10[[#This Row],[Future-cost]]</f>
        <v>0</v>
      </c>
      <c r="Z4376" s="47">
        <f>-(Table_Query_from_Mac10[[#This Row],[Incremental Sales]]+((Table_Query_from_Mac10[[#This Row],[Incremental Sales]]*-(SUM(Summary!$S$8:$S$9)))))*Summary!$S$18</f>
        <v>0</v>
      </c>
      <c r="AA4376" s="47">
        <f>IFERROR(Table_Query_from_Mac10[[#This Row],[Incremental Cost]]/Table_Query_from_Mac10[[#This Row],[Incremental Sales]],0)</f>
        <v>0</v>
      </c>
      <c r="AB4376" s="47">
        <f>IFERROR(Table_Query_from_Mac10[[#This Row],[TotalCostFuture]]/Table_Query_from_Mac10[[#This Row],[totalsalesFuture]],0)</f>
        <v>0.42619542619542616</v>
      </c>
      <c r="AN4376" s="30">
        <v>72</v>
      </c>
      <c r="AO4376">
        <f t="shared" si="136"/>
        <v>18</v>
      </c>
      <c r="AQ4376" s="30">
        <v>54.98</v>
      </c>
      <c r="AR4376">
        <f t="shared" si="137"/>
        <v>19.239999999999998</v>
      </c>
    </row>
    <row r="4377" spans="1:44" x14ac:dyDescent="0.25">
      <c r="A4377">
        <v>90447</v>
      </c>
      <c r="B4377">
        <v>7</v>
      </c>
      <c r="C4377" t="s">
        <v>59</v>
      </c>
      <c r="D4377" t="s">
        <v>49</v>
      </c>
      <c r="E4377">
        <v>18</v>
      </c>
      <c r="F4377">
        <v>9.5500000000000007</v>
      </c>
      <c r="G4377">
        <v>23.29</v>
      </c>
      <c r="H4377" s="1">
        <v>44854</v>
      </c>
      <c r="I4377" s="20">
        <v>0</v>
      </c>
      <c r="J4377" s="47">
        <f>Table_Query_from_Mac10[[#This Row],[unit_price]]-(Table_Query_from_Mac10[[#This Row],[unit_price]]*(Table_Query_from_Mac10[[#This Row],[discount_pct]]/100))</f>
        <v>23.29</v>
      </c>
      <c r="K4377" s="47">
        <f>Table_Query_from_Mac10[[#This Row],[unit_cost]]</f>
        <v>9.5500000000000007</v>
      </c>
      <c r="L4377" s="47">
        <f>Table_Query_from_Mac10[[#This Row],[Live-cost]]*(1+Table_Query_from_Mac10[[#This Row],[CogsIncreasebyTYPE]])</f>
        <v>9.5500000000000007</v>
      </c>
      <c r="M4377" s="47">
        <f>Table_Query_from_Mac10[[#This Row],[Live-cost]]*Table_Query_from_Mac10[[#This Row],[qty_to_ship]]</f>
        <v>171.9</v>
      </c>
      <c r="N4377" s="47">
        <f>IF(Table_Query_from_Mac10[[#This Row],[item_no]]="KDA",-Table_Query_from_Mac10[[#This Row],[unit_price]],Table_Query_from_Mac10[[#This Row],[Net Unit]]*Table_Query_from_Mac10[[#This Row],[qty_to_ship]])</f>
        <v>419.21999999999997</v>
      </c>
      <c r="O4377" s="47">
        <f>SUMIFS(Summary!C:C,Summary!H:H,Table_Query_from_Mac10[[#This Row],[Juiceoc]])</f>
        <v>0</v>
      </c>
      <c r="P4377" s="47">
        <f>SUMIFS(Summary!D:D,Summary!H:H,Table_Query_from_Mac10[[#This Row],[Juiceoc]])</f>
        <v>0</v>
      </c>
      <c r="Q4377" s="47">
        <f>SUMIFS(Summary!E:E,Summary!H:H,Table_Query_from_Mac10[[#This Row],[Juiceoc]])</f>
        <v>0</v>
      </c>
      <c r="R4377" s="47">
        <f>Table_Query_from_Mac10[[#This Row],[Net Unit]]*(1+Table_Query_from_Mac10[[#This Row],[PriceIncreasebyType]])</f>
        <v>23.29</v>
      </c>
      <c r="S4377" s="47">
        <f>Table_Query_from_Mac10[[#This Row],[UnitPriceFuture]]*Table_Query_from_Mac10[[#This Row],[qtytoShipFuture]]</f>
        <v>419.21999999999997</v>
      </c>
      <c r="T4377" s="47">
        <f>ROUND(Table_Query_from_Mac10[[#This Row],[qty_to_ship]]*(1+Table_Query_from_Mac10[[#This Row],[VolumeIncreasebyType]]),0)</f>
        <v>18</v>
      </c>
      <c r="U4377" s="47">
        <f>Table_Query_from_Mac10[[#This Row],[qtytoShipFuture]]*Table_Query_from_Mac10[[#This Row],[Future-cost]]</f>
        <v>171.9</v>
      </c>
      <c r="V4377" s="47">
        <f>Table_Query_from_Mac10[[#This Row],[qtytoShipFuture]]-Table_Query_from_Mac10[[#This Row],[qty_to_ship]]</f>
        <v>0</v>
      </c>
      <c r="W4377" s="47">
        <f>Table_Query_from_Mac10[[#This Row],[UnitPriceFuture]]</f>
        <v>23.29</v>
      </c>
      <c r="X4377" s="47">
        <f>Table_Query_from_Mac10[[#This Row],[Unit Increase]]*Table_Query_from_Mac10[[#This Row],[UnitPriceFuture]]</f>
        <v>0</v>
      </c>
      <c r="Y4377" s="47">
        <f>Table_Query_from_Mac10[[#This Row],[Unit Increase]]*Table_Query_from_Mac10[[#This Row],[Future-cost]]</f>
        <v>0</v>
      </c>
      <c r="Z4377" s="47">
        <f>-(Table_Query_from_Mac10[[#This Row],[Incremental Sales]]+((Table_Query_from_Mac10[[#This Row],[Incremental Sales]]*-(SUM(Summary!$S$8:$S$9)))))*Summary!$S$18</f>
        <v>0</v>
      </c>
      <c r="AA4377" s="47">
        <f>IFERROR(Table_Query_from_Mac10[[#This Row],[Incremental Cost]]/Table_Query_from_Mac10[[#This Row],[Incremental Sales]],0)</f>
        <v>0</v>
      </c>
      <c r="AB4377" s="47">
        <f>IFERROR(Table_Query_from_Mac10[[#This Row],[TotalCostFuture]]/Table_Query_from_Mac10[[#This Row],[totalsalesFuture]],0)</f>
        <v>0.41004723057106057</v>
      </c>
      <c r="AN4377" s="31">
        <v>72</v>
      </c>
      <c r="AO4377">
        <f t="shared" si="136"/>
        <v>18</v>
      </c>
      <c r="AQ4377" s="31">
        <v>66.53</v>
      </c>
      <c r="AR4377">
        <f t="shared" si="137"/>
        <v>23.29</v>
      </c>
    </row>
    <row r="4378" spans="1:44" x14ac:dyDescent="0.25">
      <c r="A4378">
        <v>90447</v>
      </c>
      <c r="B4378">
        <v>8</v>
      </c>
      <c r="C4378" t="s">
        <v>59</v>
      </c>
      <c r="D4378" t="s">
        <v>49</v>
      </c>
      <c r="E4378">
        <v>6</v>
      </c>
      <c r="F4378">
        <v>11.28</v>
      </c>
      <c r="G4378">
        <v>26.82</v>
      </c>
      <c r="H4378" s="1">
        <v>44854</v>
      </c>
      <c r="I4378" s="20">
        <v>0</v>
      </c>
      <c r="J4378" s="47">
        <f>Table_Query_from_Mac10[[#This Row],[unit_price]]-(Table_Query_from_Mac10[[#This Row],[unit_price]]*(Table_Query_from_Mac10[[#This Row],[discount_pct]]/100))</f>
        <v>26.82</v>
      </c>
      <c r="K4378" s="47">
        <f>Table_Query_from_Mac10[[#This Row],[unit_cost]]</f>
        <v>11.28</v>
      </c>
      <c r="L4378" s="47">
        <f>Table_Query_from_Mac10[[#This Row],[Live-cost]]*(1+Table_Query_from_Mac10[[#This Row],[CogsIncreasebyTYPE]])</f>
        <v>11.28</v>
      </c>
      <c r="M4378" s="47">
        <f>Table_Query_from_Mac10[[#This Row],[Live-cost]]*Table_Query_from_Mac10[[#This Row],[qty_to_ship]]</f>
        <v>67.679999999999993</v>
      </c>
      <c r="N4378" s="47">
        <f>IF(Table_Query_from_Mac10[[#This Row],[item_no]]="KDA",-Table_Query_from_Mac10[[#This Row],[unit_price]],Table_Query_from_Mac10[[#This Row],[Net Unit]]*Table_Query_from_Mac10[[#This Row],[qty_to_ship]])</f>
        <v>160.92000000000002</v>
      </c>
      <c r="O4378" s="47">
        <f>SUMIFS(Summary!C:C,Summary!H:H,Table_Query_from_Mac10[[#This Row],[Juiceoc]])</f>
        <v>0</v>
      </c>
      <c r="P4378" s="47">
        <f>SUMIFS(Summary!D:D,Summary!H:H,Table_Query_from_Mac10[[#This Row],[Juiceoc]])</f>
        <v>0</v>
      </c>
      <c r="Q4378" s="47">
        <f>SUMIFS(Summary!E:E,Summary!H:H,Table_Query_from_Mac10[[#This Row],[Juiceoc]])</f>
        <v>0</v>
      </c>
      <c r="R4378" s="47">
        <f>Table_Query_from_Mac10[[#This Row],[Net Unit]]*(1+Table_Query_from_Mac10[[#This Row],[PriceIncreasebyType]])</f>
        <v>26.82</v>
      </c>
      <c r="S4378" s="47">
        <f>Table_Query_from_Mac10[[#This Row],[UnitPriceFuture]]*Table_Query_from_Mac10[[#This Row],[qtytoShipFuture]]</f>
        <v>160.92000000000002</v>
      </c>
      <c r="T4378" s="47">
        <f>ROUND(Table_Query_from_Mac10[[#This Row],[qty_to_ship]]*(1+Table_Query_from_Mac10[[#This Row],[VolumeIncreasebyType]]),0)</f>
        <v>6</v>
      </c>
      <c r="U4378" s="47">
        <f>Table_Query_from_Mac10[[#This Row],[qtytoShipFuture]]*Table_Query_from_Mac10[[#This Row],[Future-cost]]</f>
        <v>67.679999999999993</v>
      </c>
      <c r="V4378" s="47">
        <f>Table_Query_from_Mac10[[#This Row],[qtytoShipFuture]]-Table_Query_from_Mac10[[#This Row],[qty_to_ship]]</f>
        <v>0</v>
      </c>
      <c r="W4378" s="47">
        <f>Table_Query_from_Mac10[[#This Row],[UnitPriceFuture]]</f>
        <v>26.82</v>
      </c>
      <c r="X4378" s="47">
        <f>Table_Query_from_Mac10[[#This Row],[Unit Increase]]*Table_Query_from_Mac10[[#This Row],[UnitPriceFuture]]</f>
        <v>0</v>
      </c>
      <c r="Y4378" s="47">
        <f>Table_Query_from_Mac10[[#This Row],[Unit Increase]]*Table_Query_from_Mac10[[#This Row],[Future-cost]]</f>
        <v>0</v>
      </c>
      <c r="Z4378" s="47">
        <f>-(Table_Query_from_Mac10[[#This Row],[Incremental Sales]]+((Table_Query_from_Mac10[[#This Row],[Incremental Sales]]*-(SUM(Summary!$S$8:$S$9)))))*Summary!$S$18</f>
        <v>0</v>
      </c>
      <c r="AA4378" s="47">
        <f>IFERROR(Table_Query_from_Mac10[[#This Row],[Incremental Cost]]/Table_Query_from_Mac10[[#This Row],[Incremental Sales]],0)</f>
        <v>0</v>
      </c>
      <c r="AB4378" s="47">
        <f>IFERROR(Table_Query_from_Mac10[[#This Row],[TotalCostFuture]]/Table_Query_from_Mac10[[#This Row],[totalsalesFuture]],0)</f>
        <v>0.42058165548098425</v>
      </c>
      <c r="AN4378" s="30">
        <v>24</v>
      </c>
      <c r="AO4378">
        <f t="shared" si="136"/>
        <v>6</v>
      </c>
      <c r="AQ4378" s="30">
        <v>76.64</v>
      </c>
      <c r="AR4378">
        <f t="shared" si="137"/>
        <v>26.82</v>
      </c>
    </row>
    <row r="4379" spans="1:44" x14ac:dyDescent="0.25">
      <c r="A4379">
        <v>90447</v>
      </c>
      <c r="B4379">
        <v>9</v>
      </c>
      <c r="C4379" t="s">
        <v>59</v>
      </c>
      <c r="D4379" t="s">
        <v>49</v>
      </c>
      <c r="E4379">
        <v>4</v>
      </c>
      <c r="F4379">
        <v>12.88</v>
      </c>
      <c r="G4379">
        <v>31.17</v>
      </c>
      <c r="H4379" s="1">
        <v>44854</v>
      </c>
      <c r="I4379" s="20">
        <v>0</v>
      </c>
      <c r="J4379" s="47">
        <f>Table_Query_from_Mac10[[#This Row],[unit_price]]-(Table_Query_from_Mac10[[#This Row],[unit_price]]*(Table_Query_from_Mac10[[#This Row],[discount_pct]]/100))</f>
        <v>31.17</v>
      </c>
      <c r="K4379" s="47">
        <f>Table_Query_from_Mac10[[#This Row],[unit_cost]]</f>
        <v>12.88</v>
      </c>
      <c r="L4379" s="47">
        <f>Table_Query_from_Mac10[[#This Row],[Live-cost]]*(1+Table_Query_from_Mac10[[#This Row],[CogsIncreasebyTYPE]])</f>
        <v>12.88</v>
      </c>
      <c r="M4379" s="47">
        <f>Table_Query_from_Mac10[[#This Row],[Live-cost]]*Table_Query_from_Mac10[[#This Row],[qty_to_ship]]</f>
        <v>51.52</v>
      </c>
      <c r="N4379" s="47">
        <f>IF(Table_Query_from_Mac10[[#This Row],[item_no]]="KDA",-Table_Query_from_Mac10[[#This Row],[unit_price]],Table_Query_from_Mac10[[#This Row],[Net Unit]]*Table_Query_from_Mac10[[#This Row],[qty_to_ship]])</f>
        <v>124.68</v>
      </c>
      <c r="O4379" s="47">
        <f>SUMIFS(Summary!C:C,Summary!H:H,Table_Query_from_Mac10[[#This Row],[Juiceoc]])</f>
        <v>0</v>
      </c>
      <c r="P4379" s="47">
        <f>SUMIFS(Summary!D:D,Summary!H:H,Table_Query_from_Mac10[[#This Row],[Juiceoc]])</f>
        <v>0</v>
      </c>
      <c r="Q4379" s="47">
        <f>SUMIFS(Summary!E:E,Summary!H:H,Table_Query_from_Mac10[[#This Row],[Juiceoc]])</f>
        <v>0</v>
      </c>
      <c r="R4379" s="47">
        <f>Table_Query_from_Mac10[[#This Row],[Net Unit]]*(1+Table_Query_from_Mac10[[#This Row],[PriceIncreasebyType]])</f>
        <v>31.17</v>
      </c>
      <c r="S4379" s="47">
        <f>Table_Query_from_Mac10[[#This Row],[UnitPriceFuture]]*Table_Query_from_Mac10[[#This Row],[qtytoShipFuture]]</f>
        <v>124.68</v>
      </c>
      <c r="T4379" s="47">
        <f>ROUND(Table_Query_from_Mac10[[#This Row],[qty_to_ship]]*(1+Table_Query_from_Mac10[[#This Row],[VolumeIncreasebyType]]),0)</f>
        <v>4</v>
      </c>
      <c r="U4379" s="47">
        <f>Table_Query_from_Mac10[[#This Row],[qtytoShipFuture]]*Table_Query_from_Mac10[[#This Row],[Future-cost]]</f>
        <v>51.52</v>
      </c>
      <c r="V4379" s="47">
        <f>Table_Query_from_Mac10[[#This Row],[qtytoShipFuture]]-Table_Query_from_Mac10[[#This Row],[qty_to_ship]]</f>
        <v>0</v>
      </c>
      <c r="W4379" s="47">
        <f>Table_Query_from_Mac10[[#This Row],[UnitPriceFuture]]</f>
        <v>31.17</v>
      </c>
      <c r="X4379" s="47">
        <f>Table_Query_from_Mac10[[#This Row],[Unit Increase]]*Table_Query_from_Mac10[[#This Row],[UnitPriceFuture]]</f>
        <v>0</v>
      </c>
      <c r="Y4379" s="47">
        <f>Table_Query_from_Mac10[[#This Row],[Unit Increase]]*Table_Query_from_Mac10[[#This Row],[Future-cost]]</f>
        <v>0</v>
      </c>
      <c r="Z4379" s="47">
        <f>-(Table_Query_from_Mac10[[#This Row],[Incremental Sales]]+((Table_Query_from_Mac10[[#This Row],[Incremental Sales]]*-(SUM(Summary!$S$8:$S$9)))))*Summary!$S$18</f>
        <v>0</v>
      </c>
      <c r="AA4379" s="47">
        <f>IFERROR(Table_Query_from_Mac10[[#This Row],[Incremental Cost]]/Table_Query_from_Mac10[[#This Row],[Incremental Sales]],0)</f>
        <v>0</v>
      </c>
      <c r="AB4379" s="47">
        <f>IFERROR(Table_Query_from_Mac10[[#This Row],[TotalCostFuture]]/Table_Query_from_Mac10[[#This Row],[totalsalesFuture]],0)</f>
        <v>0.41321783766442094</v>
      </c>
      <c r="AN4379" s="31">
        <v>16</v>
      </c>
      <c r="AO4379">
        <f t="shared" si="136"/>
        <v>4</v>
      </c>
      <c r="AQ4379" s="31">
        <v>89.06</v>
      </c>
      <c r="AR4379">
        <f t="shared" si="137"/>
        <v>31.17</v>
      </c>
    </row>
    <row r="4380" spans="1:44" x14ac:dyDescent="0.25">
      <c r="A4380">
        <v>90447</v>
      </c>
      <c r="B4380">
        <v>10</v>
      </c>
      <c r="C4380" t="s">
        <v>60</v>
      </c>
      <c r="D4380" t="s">
        <v>49</v>
      </c>
      <c r="E4380">
        <v>25</v>
      </c>
      <c r="F4380">
        <v>4.33</v>
      </c>
      <c r="G4380">
        <v>11.85</v>
      </c>
      <c r="H4380" s="1">
        <v>44854</v>
      </c>
      <c r="I4380" s="20">
        <v>0</v>
      </c>
      <c r="J4380" s="47">
        <f>Table_Query_from_Mac10[[#This Row],[unit_price]]-(Table_Query_from_Mac10[[#This Row],[unit_price]]*(Table_Query_from_Mac10[[#This Row],[discount_pct]]/100))</f>
        <v>11.85</v>
      </c>
      <c r="K4380" s="47">
        <f>Table_Query_from_Mac10[[#This Row],[unit_cost]]</f>
        <v>4.33</v>
      </c>
      <c r="L4380" s="47">
        <f>Table_Query_from_Mac10[[#This Row],[Live-cost]]*(1+Table_Query_from_Mac10[[#This Row],[CogsIncreasebyTYPE]])</f>
        <v>4.33</v>
      </c>
      <c r="M4380" s="47">
        <f>Table_Query_from_Mac10[[#This Row],[Live-cost]]*Table_Query_from_Mac10[[#This Row],[qty_to_ship]]</f>
        <v>108.25</v>
      </c>
      <c r="N4380" s="47">
        <f>IF(Table_Query_from_Mac10[[#This Row],[item_no]]="KDA",-Table_Query_from_Mac10[[#This Row],[unit_price]],Table_Query_from_Mac10[[#This Row],[Net Unit]]*Table_Query_from_Mac10[[#This Row],[qty_to_ship]])</f>
        <v>296.25</v>
      </c>
      <c r="O4380" s="47">
        <f>SUMIFS(Summary!C:C,Summary!H:H,Table_Query_from_Mac10[[#This Row],[Juiceoc]])</f>
        <v>0</v>
      </c>
      <c r="P4380" s="47">
        <f>SUMIFS(Summary!D:D,Summary!H:H,Table_Query_from_Mac10[[#This Row],[Juiceoc]])</f>
        <v>0</v>
      </c>
      <c r="Q4380" s="47">
        <f>SUMIFS(Summary!E:E,Summary!H:H,Table_Query_from_Mac10[[#This Row],[Juiceoc]])</f>
        <v>0</v>
      </c>
      <c r="R4380" s="47">
        <f>Table_Query_from_Mac10[[#This Row],[Net Unit]]*(1+Table_Query_from_Mac10[[#This Row],[PriceIncreasebyType]])</f>
        <v>11.85</v>
      </c>
      <c r="S4380" s="47">
        <f>Table_Query_from_Mac10[[#This Row],[UnitPriceFuture]]*Table_Query_from_Mac10[[#This Row],[qtytoShipFuture]]</f>
        <v>296.25</v>
      </c>
      <c r="T4380" s="47">
        <f>ROUND(Table_Query_from_Mac10[[#This Row],[qty_to_ship]]*(1+Table_Query_from_Mac10[[#This Row],[VolumeIncreasebyType]]),0)</f>
        <v>25</v>
      </c>
      <c r="U4380" s="47">
        <f>Table_Query_from_Mac10[[#This Row],[qtytoShipFuture]]*Table_Query_from_Mac10[[#This Row],[Future-cost]]</f>
        <v>108.25</v>
      </c>
      <c r="V4380" s="47">
        <f>Table_Query_from_Mac10[[#This Row],[qtytoShipFuture]]-Table_Query_from_Mac10[[#This Row],[qty_to_ship]]</f>
        <v>0</v>
      </c>
      <c r="W4380" s="47">
        <f>Table_Query_from_Mac10[[#This Row],[UnitPriceFuture]]</f>
        <v>11.85</v>
      </c>
      <c r="X4380" s="47">
        <f>Table_Query_from_Mac10[[#This Row],[Unit Increase]]*Table_Query_from_Mac10[[#This Row],[UnitPriceFuture]]</f>
        <v>0</v>
      </c>
      <c r="Y4380" s="47">
        <f>Table_Query_from_Mac10[[#This Row],[Unit Increase]]*Table_Query_from_Mac10[[#This Row],[Future-cost]]</f>
        <v>0</v>
      </c>
      <c r="Z4380" s="47">
        <f>-(Table_Query_from_Mac10[[#This Row],[Incremental Sales]]+((Table_Query_from_Mac10[[#This Row],[Incremental Sales]]*-(SUM(Summary!$S$8:$S$9)))))*Summary!$S$18</f>
        <v>0</v>
      </c>
      <c r="AA4380" s="47">
        <f>IFERROR(Table_Query_from_Mac10[[#This Row],[Incremental Cost]]/Table_Query_from_Mac10[[#This Row],[Incremental Sales]],0)</f>
        <v>0</v>
      </c>
      <c r="AB4380" s="47">
        <f>IFERROR(Table_Query_from_Mac10[[#This Row],[TotalCostFuture]]/Table_Query_from_Mac10[[#This Row],[totalsalesFuture]],0)</f>
        <v>0.36540084388185656</v>
      </c>
      <c r="AN4380" s="30">
        <v>100</v>
      </c>
      <c r="AO4380">
        <f t="shared" si="136"/>
        <v>25</v>
      </c>
      <c r="AQ4380" s="30">
        <v>33.86</v>
      </c>
      <c r="AR4380">
        <f t="shared" si="137"/>
        <v>11.85</v>
      </c>
    </row>
    <row r="4381" spans="1:44" x14ac:dyDescent="0.25">
      <c r="A4381">
        <v>90447</v>
      </c>
      <c r="B4381">
        <v>11</v>
      </c>
      <c r="C4381" t="s">
        <v>60</v>
      </c>
      <c r="D4381" t="s">
        <v>49</v>
      </c>
      <c r="E4381">
        <v>15</v>
      </c>
      <c r="F4381">
        <v>5.31</v>
      </c>
      <c r="G4381">
        <v>13.13</v>
      </c>
      <c r="H4381" s="1">
        <v>44854</v>
      </c>
      <c r="I4381" s="20">
        <v>0</v>
      </c>
      <c r="J4381" s="47">
        <f>Table_Query_from_Mac10[[#This Row],[unit_price]]-(Table_Query_from_Mac10[[#This Row],[unit_price]]*(Table_Query_from_Mac10[[#This Row],[discount_pct]]/100))</f>
        <v>13.13</v>
      </c>
      <c r="K4381" s="47">
        <f>Table_Query_from_Mac10[[#This Row],[unit_cost]]</f>
        <v>5.31</v>
      </c>
      <c r="L4381" s="47">
        <f>Table_Query_from_Mac10[[#This Row],[Live-cost]]*(1+Table_Query_from_Mac10[[#This Row],[CogsIncreasebyTYPE]])</f>
        <v>5.31</v>
      </c>
      <c r="M4381" s="47">
        <f>Table_Query_from_Mac10[[#This Row],[Live-cost]]*Table_Query_from_Mac10[[#This Row],[qty_to_ship]]</f>
        <v>79.649999999999991</v>
      </c>
      <c r="N4381" s="47">
        <f>IF(Table_Query_from_Mac10[[#This Row],[item_no]]="KDA",-Table_Query_from_Mac10[[#This Row],[unit_price]],Table_Query_from_Mac10[[#This Row],[Net Unit]]*Table_Query_from_Mac10[[#This Row],[qty_to_ship]])</f>
        <v>196.95000000000002</v>
      </c>
      <c r="O4381" s="47">
        <f>SUMIFS(Summary!C:C,Summary!H:H,Table_Query_from_Mac10[[#This Row],[Juiceoc]])</f>
        <v>0</v>
      </c>
      <c r="P4381" s="47">
        <f>SUMIFS(Summary!D:D,Summary!H:H,Table_Query_from_Mac10[[#This Row],[Juiceoc]])</f>
        <v>0</v>
      </c>
      <c r="Q4381" s="47">
        <f>SUMIFS(Summary!E:E,Summary!H:H,Table_Query_from_Mac10[[#This Row],[Juiceoc]])</f>
        <v>0</v>
      </c>
      <c r="R4381" s="47">
        <f>Table_Query_from_Mac10[[#This Row],[Net Unit]]*(1+Table_Query_from_Mac10[[#This Row],[PriceIncreasebyType]])</f>
        <v>13.13</v>
      </c>
      <c r="S4381" s="47">
        <f>Table_Query_from_Mac10[[#This Row],[UnitPriceFuture]]*Table_Query_from_Mac10[[#This Row],[qtytoShipFuture]]</f>
        <v>196.95000000000002</v>
      </c>
      <c r="T4381" s="47">
        <f>ROUND(Table_Query_from_Mac10[[#This Row],[qty_to_ship]]*(1+Table_Query_from_Mac10[[#This Row],[VolumeIncreasebyType]]),0)</f>
        <v>15</v>
      </c>
      <c r="U4381" s="47">
        <f>Table_Query_from_Mac10[[#This Row],[qtytoShipFuture]]*Table_Query_from_Mac10[[#This Row],[Future-cost]]</f>
        <v>79.649999999999991</v>
      </c>
      <c r="V4381" s="47">
        <f>Table_Query_from_Mac10[[#This Row],[qtytoShipFuture]]-Table_Query_from_Mac10[[#This Row],[qty_to_ship]]</f>
        <v>0</v>
      </c>
      <c r="W4381" s="47">
        <f>Table_Query_from_Mac10[[#This Row],[UnitPriceFuture]]</f>
        <v>13.13</v>
      </c>
      <c r="X4381" s="47">
        <f>Table_Query_from_Mac10[[#This Row],[Unit Increase]]*Table_Query_from_Mac10[[#This Row],[UnitPriceFuture]]</f>
        <v>0</v>
      </c>
      <c r="Y4381" s="47">
        <f>Table_Query_from_Mac10[[#This Row],[Unit Increase]]*Table_Query_from_Mac10[[#This Row],[Future-cost]]</f>
        <v>0</v>
      </c>
      <c r="Z4381" s="47">
        <f>-(Table_Query_from_Mac10[[#This Row],[Incremental Sales]]+((Table_Query_from_Mac10[[#This Row],[Incremental Sales]]*-(SUM(Summary!$S$8:$S$9)))))*Summary!$S$18</f>
        <v>0</v>
      </c>
      <c r="AA4381" s="47">
        <f>IFERROR(Table_Query_from_Mac10[[#This Row],[Incremental Cost]]/Table_Query_from_Mac10[[#This Row],[Incremental Sales]],0)</f>
        <v>0</v>
      </c>
      <c r="AB4381" s="47">
        <f>IFERROR(Table_Query_from_Mac10[[#This Row],[TotalCostFuture]]/Table_Query_from_Mac10[[#This Row],[totalsalesFuture]],0)</f>
        <v>0.40441736481340435</v>
      </c>
      <c r="AN4381" s="31">
        <v>60</v>
      </c>
      <c r="AO4381">
        <f t="shared" si="136"/>
        <v>15</v>
      </c>
      <c r="AQ4381" s="31">
        <v>37.520000000000003</v>
      </c>
      <c r="AR4381">
        <f t="shared" si="137"/>
        <v>13.13</v>
      </c>
    </row>
    <row r="4382" spans="1:44" x14ac:dyDescent="0.25">
      <c r="A4382">
        <v>90447</v>
      </c>
      <c r="B4382">
        <v>12</v>
      </c>
      <c r="C4382" t="s">
        <v>61</v>
      </c>
      <c r="D4382" t="s">
        <v>49</v>
      </c>
      <c r="E4382">
        <v>24</v>
      </c>
      <c r="F4382">
        <v>6.25</v>
      </c>
      <c r="G4382">
        <v>16.23</v>
      </c>
      <c r="H4382" s="1">
        <v>44854</v>
      </c>
      <c r="I4382" s="20">
        <v>0</v>
      </c>
      <c r="J4382" s="47">
        <f>Table_Query_from_Mac10[[#This Row],[unit_price]]-(Table_Query_from_Mac10[[#This Row],[unit_price]]*(Table_Query_from_Mac10[[#This Row],[discount_pct]]/100))</f>
        <v>16.23</v>
      </c>
      <c r="K4382" s="47">
        <f>Table_Query_from_Mac10[[#This Row],[unit_cost]]</f>
        <v>6.25</v>
      </c>
      <c r="L4382" s="47">
        <f>Table_Query_from_Mac10[[#This Row],[Live-cost]]*(1+Table_Query_from_Mac10[[#This Row],[CogsIncreasebyTYPE]])</f>
        <v>6.25</v>
      </c>
      <c r="M4382" s="47">
        <f>Table_Query_from_Mac10[[#This Row],[Live-cost]]*Table_Query_from_Mac10[[#This Row],[qty_to_ship]]</f>
        <v>150</v>
      </c>
      <c r="N4382" s="47">
        <f>IF(Table_Query_from_Mac10[[#This Row],[item_no]]="KDA",-Table_Query_from_Mac10[[#This Row],[unit_price]],Table_Query_from_Mac10[[#This Row],[Net Unit]]*Table_Query_from_Mac10[[#This Row],[qty_to_ship]])</f>
        <v>389.52</v>
      </c>
      <c r="O4382" s="47">
        <f>SUMIFS(Summary!C:C,Summary!H:H,Table_Query_from_Mac10[[#This Row],[Juiceoc]])</f>
        <v>0</v>
      </c>
      <c r="P4382" s="47">
        <f>SUMIFS(Summary!D:D,Summary!H:H,Table_Query_from_Mac10[[#This Row],[Juiceoc]])</f>
        <v>0</v>
      </c>
      <c r="Q4382" s="47">
        <f>SUMIFS(Summary!E:E,Summary!H:H,Table_Query_from_Mac10[[#This Row],[Juiceoc]])</f>
        <v>0</v>
      </c>
      <c r="R4382" s="47">
        <f>Table_Query_from_Mac10[[#This Row],[Net Unit]]*(1+Table_Query_from_Mac10[[#This Row],[PriceIncreasebyType]])</f>
        <v>16.23</v>
      </c>
      <c r="S4382" s="47">
        <f>Table_Query_from_Mac10[[#This Row],[UnitPriceFuture]]*Table_Query_from_Mac10[[#This Row],[qtytoShipFuture]]</f>
        <v>389.52</v>
      </c>
      <c r="T4382" s="47">
        <f>ROUND(Table_Query_from_Mac10[[#This Row],[qty_to_ship]]*(1+Table_Query_from_Mac10[[#This Row],[VolumeIncreasebyType]]),0)</f>
        <v>24</v>
      </c>
      <c r="U4382" s="47">
        <f>Table_Query_from_Mac10[[#This Row],[qtytoShipFuture]]*Table_Query_from_Mac10[[#This Row],[Future-cost]]</f>
        <v>150</v>
      </c>
      <c r="V4382" s="47">
        <f>Table_Query_from_Mac10[[#This Row],[qtytoShipFuture]]-Table_Query_from_Mac10[[#This Row],[qty_to_ship]]</f>
        <v>0</v>
      </c>
      <c r="W4382" s="47">
        <f>Table_Query_from_Mac10[[#This Row],[UnitPriceFuture]]</f>
        <v>16.23</v>
      </c>
      <c r="X4382" s="47">
        <f>Table_Query_from_Mac10[[#This Row],[Unit Increase]]*Table_Query_from_Mac10[[#This Row],[UnitPriceFuture]]</f>
        <v>0</v>
      </c>
      <c r="Y4382" s="47">
        <f>Table_Query_from_Mac10[[#This Row],[Unit Increase]]*Table_Query_from_Mac10[[#This Row],[Future-cost]]</f>
        <v>0</v>
      </c>
      <c r="Z4382" s="47">
        <f>-(Table_Query_from_Mac10[[#This Row],[Incremental Sales]]+((Table_Query_from_Mac10[[#This Row],[Incremental Sales]]*-(SUM(Summary!$S$8:$S$9)))))*Summary!$S$18</f>
        <v>0</v>
      </c>
      <c r="AA4382" s="47">
        <f>IFERROR(Table_Query_from_Mac10[[#This Row],[Incremental Cost]]/Table_Query_from_Mac10[[#This Row],[Incremental Sales]],0)</f>
        <v>0</v>
      </c>
      <c r="AB4382" s="47">
        <f>IFERROR(Table_Query_from_Mac10[[#This Row],[TotalCostFuture]]/Table_Query_from_Mac10[[#This Row],[totalsalesFuture]],0)</f>
        <v>0.3850893407270487</v>
      </c>
      <c r="AN4382" s="30">
        <v>96</v>
      </c>
      <c r="AO4382">
        <f t="shared" si="136"/>
        <v>24</v>
      </c>
      <c r="AQ4382" s="30">
        <v>46.36</v>
      </c>
      <c r="AR4382">
        <f t="shared" si="137"/>
        <v>16.23</v>
      </c>
    </row>
    <row r="4383" spans="1:44" x14ac:dyDescent="0.25">
      <c r="A4383">
        <v>90447</v>
      </c>
      <c r="B4383">
        <v>13</v>
      </c>
      <c r="C4383" t="s">
        <v>60</v>
      </c>
      <c r="D4383" t="s">
        <v>49</v>
      </c>
      <c r="E4383">
        <v>45</v>
      </c>
      <c r="F4383">
        <v>7.67</v>
      </c>
      <c r="G4383">
        <v>19.93</v>
      </c>
      <c r="H4383" s="1">
        <v>44854</v>
      </c>
      <c r="I4383" s="20">
        <v>0</v>
      </c>
      <c r="J4383" s="47">
        <f>Table_Query_from_Mac10[[#This Row],[unit_price]]-(Table_Query_from_Mac10[[#This Row],[unit_price]]*(Table_Query_from_Mac10[[#This Row],[discount_pct]]/100))</f>
        <v>19.93</v>
      </c>
      <c r="K4383" s="47">
        <f>Table_Query_from_Mac10[[#This Row],[unit_cost]]</f>
        <v>7.67</v>
      </c>
      <c r="L4383" s="47">
        <f>Table_Query_from_Mac10[[#This Row],[Live-cost]]*(1+Table_Query_from_Mac10[[#This Row],[CogsIncreasebyTYPE]])</f>
        <v>7.67</v>
      </c>
      <c r="M4383" s="47">
        <f>Table_Query_from_Mac10[[#This Row],[Live-cost]]*Table_Query_from_Mac10[[#This Row],[qty_to_ship]]</f>
        <v>345.15</v>
      </c>
      <c r="N4383" s="47">
        <f>IF(Table_Query_from_Mac10[[#This Row],[item_no]]="KDA",-Table_Query_from_Mac10[[#This Row],[unit_price]],Table_Query_from_Mac10[[#This Row],[Net Unit]]*Table_Query_from_Mac10[[#This Row],[qty_to_ship]])</f>
        <v>896.85</v>
      </c>
      <c r="O4383" s="47">
        <f>SUMIFS(Summary!C:C,Summary!H:H,Table_Query_from_Mac10[[#This Row],[Juiceoc]])</f>
        <v>0</v>
      </c>
      <c r="P4383" s="47">
        <f>SUMIFS(Summary!D:D,Summary!H:H,Table_Query_from_Mac10[[#This Row],[Juiceoc]])</f>
        <v>0</v>
      </c>
      <c r="Q4383" s="47">
        <f>SUMIFS(Summary!E:E,Summary!H:H,Table_Query_from_Mac10[[#This Row],[Juiceoc]])</f>
        <v>0</v>
      </c>
      <c r="R4383" s="47">
        <f>Table_Query_from_Mac10[[#This Row],[Net Unit]]*(1+Table_Query_from_Mac10[[#This Row],[PriceIncreasebyType]])</f>
        <v>19.93</v>
      </c>
      <c r="S4383" s="47">
        <f>Table_Query_from_Mac10[[#This Row],[UnitPriceFuture]]*Table_Query_from_Mac10[[#This Row],[qtytoShipFuture]]</f>
        <v>896.85</v>
      </c>
      <c r="T4383" s="47">
        <f>ROUND(Table_Query_from_Mac10[[#This Row],[qty_to_ship]]*(1+Table_Query_from_Mac10[[#This Row],[VolumeIncreasebyType]]),0)</f>
        <v>45</v>
      </c>
      <c r="U4383" s="47">
        <f>Table_Query_from_Mac10[[#This Row],[qtytoShipFuture]]*Table_Query_from_Mac10[[#This Row],[Future-cost]]</f>
        <v>345.15</v>
      </c>
      <c r="V4383" s="47">
        <f>Table_Query_from_Mac10[[#This Row],[qtytoShipFuture]]-Table_Query_from_Mac10[[#This Row],[qty_to_ship]]</f>
        <v>0</v>
      </c>
      <c r="W4383" s="47">
        <f>Table_Query_from_Mac10[[#This Row],[UnitPriceFuture]]</f>
        <v>19.93</v>
      </c>
      <c r="X4383" s="47">
        <f>Table_Query_from_Mac10[[#This Row],[Unit Increase]]*Table_Query_from_Mac10[[#This Row],[UnitPriceFuture]]</f>
        <v>0</v>
      </c>
      <c r="Y4383" s="47">
        <f>Table_Query_from_Mac10[[#This Row],[Unit Increase]]*Table_Query_from_Mac10[[#This Row],[Future-cost]]</f>
        <v>0</v>
      </c>
      <c r="Z4383" s="47">
        <f>-(Table_Query_from_Mac10[[#This Row],[Incremental Sales]]+((Table_Query_from_Mac10[[#This Row],[Incremental Sales]]*-(SUM(Summary!$S$8:$S$9)))))*Summary!$S$18</f>
        <v>0</v>
      </c>
      <c r="AA4383" s="47">
        <f>IFERROR(Table_Query_from_Mac10[[#This Row],[Incremental Cost]]/Table_Query_from_Mac10[[#This Row],[Incremental Sales]],0)</f>
        <v>0</v>
      </c>
      <c r="AB4383" s="47">
        <f>IFERROR(Table_Query_from_Mac10[[#This Row],[TotalCostFuture]]/Table_Query_from_Mac10[[#This Row],[totalsalesFuture]],0)</f>
        <v>0.38484696437531357</v>
      </c>
      <c r="AN4383" s="31">
        <v>180</v>
      </c>
      <c r="AO4383">
        <f t="shared" si="136"/>
        <v>45</v>
      </c>
      <c r="AQ4383" s="31">
        <v>56.93</v>
      </c>
      <c r="AR4383">
        <f t="shared" si="137"/>
        <v>19.93</v>
      </c>
    </row>
    <row r="4384" spans="1:44" x14ac:dyDescent="0.25">
      <c r="A4384">
        <v>90447</v>
      </c>
      <c r="B4384">
        <v>14</v>
      </c>
      <c r="C4384" t="s">
        <v>60</v>
      </c>
      <c r="D4384" t="s">
        <v>49</v>
      </c>
      <c r="E4384">
        <v>45</v>
      </c>
      <c r="F4384">
        <v>8.98</v>
      </c>
      <c r="G4384">
        <v>24.2</v>
      </c>
      <c r="H4384" s="1">
        <v>44854</v>
      </c>
      <c r="I4384" s="20">
        <v>0</v>
      </c>
      <c r="J4384" s="47">
        <f>Table_Query_from_Mac10[[#This Row],[unit_price]]-(Table_Query_from_Mac10[[#This Row],[unit_price]]*(Table_Query_from_Mac10[[#This Row],[discount_pct]]/100))</f>
        <v>24.2</v>
      </c>
      <c r="K4384" s="47">
        <f>Table_Query_from_Mac10[[#This Row],[unit_cost]]</f>
        <v>8.98</v>
      </c>
      <c r="L4384" s="47">
        <f>Table_Query_from_Mac10[[#This Row],[Live-cost]]*(1+Table_Query_from_Mac10[[#This Row],[CogsIncreasebyTYPE]])</f>
        <v>8.98</v>
      </c>
      <c r="M4384" s="47">
        <f>Table_Query_from_Mac10[[#This Row],[Live-cost]]*Table_Query_from_Mac10[[#This Row],[qty_to_ship]]</f>
        <v>404.1</v>
      </c>
      <c r="N4384" s="47">
        <f>IF(Table_Query_from_Mac10[[#This Row],[item_no]]="KDA",-Table_Query_from_Mac10[[#This Row],[unit_price]],Table_Query_from_Mac10[[#This Row],[Net Unit]]*Table_Query_from_Mac10[[#This Row],[qty_to_ship]])</f>
        <v>1089</v>
      </c>
      <c r="O4384" s="47">
        <f>SUMIFS(Summary!C:C,Summary!H:H,Table_Query_from_Mac10[[#This Row],[Juiceoc]])</f>
        <v>0</v>
      </c>
      <c r="P4384" s="47">
        <f>SUMIFS(Summary!D:D,Summary!H:H,Table_Query_from_Mac10[[#This Row],[Juiceoc]])</f>
        <v>0</v>
      </c>
      <c r="Q4384" s="47">
        <f>SUMIFS(Summary!E:E,Summary!H:H,Table_Query_from_Mac10[[#This Row],[Juiceoc]])</f>
        <v>0</v>
      </c>
      <c r="R4384" s="47">
        <f>Table_Query_from_Mac10[[#This Row],[Net Unit]]*(1+Table_Query_from_Mac10[[#This Row],[PriceIncreasebyType]])</f>
        <v>24.2</v>
      </c>
      <c r="S4384" s="47">
        <f>Table_Query_from_Mac10[[#This Row],[UnitPriceFuture]]*Table_Query_from_Mac10[[#This Row],[qtytoShipFuture]]</f>
        <v>1089</v>
      </c>
      <c r="T4384" s="47">
        <f>ROUND(Table_Query_from_Mac10[[#This Row],[qty_to_ship]]*(1+Table_Query_from_Mac10[[#This Row],[VolumeIncreasebyType]]),0)</f>
        <v>45</v>
      </c>
      <c r="U4384" s="47">
        <f>Table_Query_from_Mac10[[#This Row],[qtytoShipFuture]]*Table_Query_from_Mac10[[#This Row],[Future-cost]]</f>
        <v>404.1</v>
      </c>
      <c r="V4384" s="47">
        <f>Table_Query_from_Mac10[[#This Row],[qtytoShipFuture]]-Table_Query_from_Mac10[[#This Row],[qty_to_ship]]</f>
        <v>0</v>
      </c>
      <c r="W4384" s="47">
        <f>Table_Query_from_Mac10[[#This Row],[UnitPriceFuture]]</f>
        <v>24.2</v>
      </c>
      <c r="X4384" s="47">
        <f>Table_Query_from_Mac10[[#This Row],[Unit Increase]]*Table_Query_from_Mac10[[#This Row],[UnitPriceFuture]]</f>
        <v>0</v>
      </c>
      <c r="Y4384" s="47">
        <f>Table_Query_from_Mac10[[#This Row],[Unit Increase]]*Table_Query_from_Mac10[[#This Row],[Future-cost]]</f>
        <v>0</v>
      </c>
      <c r="Z4384" s="47">
        <f>-(Table_Query_from_Mac10[[#This Row],[Incremental Sales]]+((Table_Query_from_Mac10[[#This Row],[Incremental Sales]]*-(SUM(Summary!$S$8:$S$9)))))*Summary!$S$18</f>
        <v>0</v>
      </c>
      <c r="AA4384" s="47">
        <f>IFERROR(Table_Query_from_Mac10[[#This Row],[Incremental Cost]]/Table_Query_from_Mac10[[#This Row],[Incremental Sales]],0)</f>
        <v>0</v>
      </c>
      <c r="AB4384" s="47">
        <f>IFERROR(Table_Query_from_Mac10[[#This Row],[TotalCostFuture]]/Table_Query_from_Mac10[[#This Row],[totalsalesFuture]],0)</f>
        <v>0.37107438016528926</v>
      </c>
      <c r="AN4384" s="30">
        <v>180</v>
      </c>
      <c r="AO4384">
        <f t="shared" si="136"/>
        <v>45</v>
      </c>
      <c r="AQ4384" s="30">
        <v>69.13</v>
      </c>
      <c r="AR4384">
        <f t="shared" si="137"/>
        <v>24.2</v>
      </c>
    </row>
    <row r="4385" spans="1:44" x14ac:dyDescent="0.25">
      <c r="A4385">
        <v>90448</v>
      </c>
      <c r="B4385">
        <v>1</v>
      </c>
      <c r="C4385" t="s">
        <v>86</v>
      </c>
      <c r="D4385" t="s">
        <v>79</v>
      </c>
      <c r="E4385">
        <v>0</v>
      </c>
      <c r="F4385">
        <v>0.81</v>
      </c>
      <c r="G4385">
        <v>2.17</v>
      </c>
      <c r="H4385" s="1">
        <v>44838</v>
      </c>
      <c r="I4385" s="20">
        <v>0</v>
      </c>
      <c r="J4385" s="47">
        <f>Table_Query_from_Mac10[[#This Row],[unit_price]]-(Table_Query_from_Mac10[[#This Row],[unit_price]]*(Table_Query_from_Mac10[[#This Row],[discount_pct]]/100))</f>
        <v>2.17</v>
      </c>
      <c r="K4385" s="47">
        <f>Table_Query_from_Mac10[[#This Row],[unit_cost]]</f>
        <v>0.81</v>
      </c>
      <c r="L4385" s="47">
        <f>Table_Query_from_Mac10[[#This Row],[Live-cost]]*(1+Table_Query_from_Mac10[[#This Row],[CogsIncreasebyTYPE]])</f>
        <v>0.81</v>
      </c>
      <c r="M4385" s="47">
        <f>Table_Query_from_Mac10[[#This Row],[Live-cost]]*Table_Query_from_Mac10[[#This Row],[qty_to_ship]]</f>
        <v>0</v>
      </c>
      <c r="N4385" s="47">
        <f>IF(Table_Query_from_Mac10[[#This Row],[item_no]]="KDA",-Table_Query_from_Mac10[[#This Row],[unit_price]],Table_Query_from_Mac10[[#This Row],[Net Unit]]*Table_Query_from_Mac10[[#This Row],[qty_to_ship]])</f>
        <v>0</v>
      </c>
      <c r="O4385" s="47">
        <f>SUMIFS(Summary!C:C,Summary!H:H,Table_Query_from_Mac10[[#This Row],[Juiceoc]])</f>
        <v>0</v>
      </c>
      <c r="P4385" s="47">
        <f>SUMIFS(Summary!D:D,Summary!H:H,Table_Query_from_Mac10[[#This Row],[Juiceoc]])</f>
        <v>0</v>
      </c>
      <c r="Q4385" s="47">
        <f>SUMIFS(Summary!E:E,Summary!H:H,Table_Query_from_Mac10[[#This Row],[Juiceoc]])</f>
        <v>0</v>
      </c>
      <c r="R4385" s="47">
        <f>Table_Query_from_Mac10[[#This Row],[Net Unit]]*(1+Table_Query_from_Mac10[[#This Row],[PriceIncreasebyType]])</f>
        <v>2.17</v>
      </c>
      <c r="S4385" s="47">
        <f>Table_Query_from_Mac10[[#This Row],[UnitPriceFuture]]*Table_Query_from_Mac10[[#This Row],[qtytoShipFuture]]</f>
        <v>0</v>
      </c>
      <c r="T4385" s="47">
        <f>ROUND(Table_Query_from_Mac10[[#This Row],[qty_to_ship]]*(1+Table_Query_from_Mac10[[#This Row],[VolumeIncreasebyType]]),0)</f>
        <v>0</v>
      </c>
      <c r="U4385" s="47">
        <f>Table_Query_from_Mac10[[#This Row],[qtytoShipFuture]]*Table_Query_from_Mac10[[#This Row],[Future-cost]]</f>
        <v>0</v>
      </c>
      <c r="V4385" s="47">
        <f>Table_Query_from_Mac10[[#This Row],[qtytoShipFuture]]-Table_Query_from_Mac10[[#This Row],[qty_to_ship]]</f>
        <v>0</v>
      </c>
      <c r="W4385" s="47">
        <f>Table_Query_from_Mac10[[#This Row],[UnitPriceFuture]]</f>
        <v>2.17</v>
      </c>
      <c r="X4385" s="47">
        <f>Table_Query_from_Mac10[[#This Row],[Unit Increase]]*Table_Query_from_Mac10[[#This Row],[UnitPriceFuture]]</f>
        <v>0</v>
      </c>
      <c r="Y4385" s="47">
        <f>Table_Query_from_Mac10[[#This Row],[Unit Increase]]*Table_Query_from_Mac10[[#This Row],[Future-cost]]</f>
        <v>0</v>
      </c>
      <c r="Z4385" s="47">
        <f>-(Table_Query_from_Mac10[[#This Row],[Incremental Sales]]+((Table_Query_from_Mac10[[#This Row],[Incremental Sales]]*-(SUM(Summary!$S$8:$S$9)))))*Summary!$S$18</f>
        <v>0</v>
      </c>
      <c r="AA4385" s="47">
        <f>IFERROR(Table_Query_from_Mac10[[#This Row],[Incremental Cost]]/Table_Query_from_Mac10[[#This Row],[Incremental Sales]],0)</f>
        <v>0</v>
      </c>
      <c r="AB4385" s="47">
        <f>IFERROR(Table_Query_from_Mac10[[#This Row],[TotalCostFuture]]/Table_Query_from_Mac10[[#This Row],[totalsalesFuture]],0)</f>
        <v>0</v>
      </c>
      <c r="AN4385" s="31">
        <v>0</v>
      </c>
      <c r="AO4385">
        <f t="shared" si="136"/>
        <v>0</v>
      </c>
      <c r="AQ4385" s="31">
        <v>6.21</v>
      </c>
      <c r="AR4385">
        <f t="shared" si="137"/>
        <v>2.17</v>
      </c>
    </row>
    <row r="4386" spans="1:44" x14ac:dyDescent="0.25">
      <c r="A4386">
        <v>90449</v>
      </c>
      <c r="B4386">
        <v>1</v>
      </c>
      <c r="C4386" t="s">
        <v>55</v>
      </c>
      <c r="D4386" t="s">
        <v>81</v>
      </c>
      <c r="E4386">
        <v>9</v>
      </c>
      <c r="F4386">
        <v>9.94</v>
      </c>
      <c r="G4386">
        <v>16.059999999999999</v>
      </c>
      <c r="H4386" s="1">
        <v>44845</v>
      </c>
      <c r="I4386" s="20">
        <v>0</v>
      </c>
      <c r="J4386" s="47">
        <f>Table_Query_from_Mac10[[#This Row],[unit_price]]-(Table_Query_from_Mac10[[#This Row],[unit_price]]*(Table_Query_from_Mac10[[#This Row],[discount_pct]]/100))</f>
        <v>16.059999999999999</v>
      </c>
      <c r="K4386" s="47">
        <f>Table_Query_from_Mac10[[#This Row],[unit_cost]]</f>
        <v>9.94</v>
      </c>
      <c r="L4386" s="47">
        <f>Table_Query_from_Mac10[[#This Row],[Live-cost]]*(1+Table_Query_from_Mac10[[#This Row],[CogsIncreasebyTYPE]])</f>
        <v>9.94</v>
      </c>
      <c r="M4386" s="47">
        <f>Table_Query_from_Mac10[[#This Row],[Live-cost]]*Table_Query_from_Mac10[[#This Row],[qty_to_ship]]</f>
        <v>89.46</v>
      </c>
      <c r="N4386" s="47">
        <f>IF(Table_Query_from_Mac10[[#This Row],[item_no]]="KDA",-Table_Query_from_Mac10[[#This Row],[unit_price]],Table_Query_from_Mac10[[#This Row],[Net Unit]]*Table_Query_from_Mac10[[#This Row],[qty_to_ship]])</f>
        <v>144.54</v>
      </c>
      <c r="O4386" s="47">
        <f>SUMIFS(Summary!C:C,Summary!H:H,Table_Query_from_Mac10[[#This Row],[Juiceoc]])</f>
        <v>0</v>
      </c>
      <c r="P4386" s="47">
        <f>SUMIFS(Summary!D:D,Summary!H:H,Table_Query_from_Mac10[[#This Row],[Juiceoc]])</f>
        <v>0</v>
      </c>
      <c r="Q4386" s="47">
        <f>SUMIFS(Summary!E:E,Summary!H:H,Table_Query_from_Mac10[[#This Row],[Juiceoc]])</f>
        <v>0</v>
      </c>
      <c r="R4386" s="47">
        <f>Table_Query_from_Mac10[[#This Row],[Net Unit]]*(1+Table_Query_from_Mac10[[#This Row],[PriceIncreasebyType]])</f>
        <v>16.059999999999999</v>
      </c>
      <c r="S4386" s="47">
        <f>Table_Query_from_Mac10[[#This Row],[UnitPriceFuture]]*Table_Query_from_Mac10[[#This Row],[qtytoShipFuture]]</f>
        <v>144.54</v>
      </c>
      <c r="T4386" s="47">
        <f>ROUND(Table_Query_from_Mac10[[#This Row],[qty_to_ship]]*(1+Table_Query_from_Mac10[[#This Row],[VolumeIncreasebyType]]),0)</f>
        <v>9</v>
      </c>
      <c r="U4386" s="47">
        <f>Table_Query_from_Mac10[[#This Row],[qtytoShipFuture]]*Table_Query_from_Mac10[[#This Row],[Future-cost]]</f>
        <v>89.46</v>
      </c>
      <c r="V4386" s="47">
        <f>Table_Query_from_Mac10[[#This Row],[qtytoShipFuture]]-Table_Query_from_Mac10[[#This Row],[qty_to_ship]]</f>
        <v>0</v>
      </c>
      <c r="W4386" s="47">
        <f>Table_Query_from_Mac10[[#This Row],[UnitPriceFuture]]</f>
        <v>16.059999999999999</v>
      </c>
      <c r="X4386" s="47">
        <f>Table_Query_from_Mac10[[#This Row],[Unit Increase]]*Table_Query_from_Mac10[[#This Row],[UnitPriceFuture]]</f>
        <v>0</v>
      </c>
      <c r="Y4386" s="47">
        <f>Table_Query_from_Mac10[[#This Row],[Unit Increase]]*Table_Query_from_Mac10[[#This Row],[Future-cost]]</f>
        <v>0</v>
      </c>
      <c r="Z4386" s="47">
        <f>-(Table_Query_from_Mac10[[#This Row],[Incremental Sales]]+((Table_Query_from_Mac10[[#This Row],[Incremental Sales]]*-(SUM(Summary!$S$8:$S$9)))))*Summary!$S$18</f>
        <v>0</v>
      </c>
      <c r="AA4386" s="47">
        <f>IFERROR(Table_Query_from_Mac10[[#This Row],[Incremental Cost]]/Table_Query_from_Mac10[[#This Row],[Incremental Sales]],0)</f>
        <v>0</v>
      </c>
      <c r="AB4386" s="47">
        <f>IFERROR(Table_Query_from_Mac10[[#This Row],[TotalCostFuture]]/Table_Query_from_Mac10[[#This Row],[totalsalesFuture]],0)</f>
        <v>0.61892901618929019</v>
      </c>
      <c r="AN4386" s="30">
        <v>36</v>
      </c>
      <c r="AO4386">
        <f t="shared" si="136"/>
        <v>9</v>
      </c>
      <c r="AQ4386" s="30">
        <v>45.89</v>
      </c>
      <c r="AR4386">
        <f t="shared" si="137"/>
        <v>16.059999999999999</v>
      </c>
    </row>
    <row r="4387" spans="1:44" x14ac:dyDescent="0.25">
      <c r="A4387">
        <v>90449</v>
      </c>
      <c r="B4387">
        <v>2</v>
      </c>
      <c r="C4387" t="s">
        <v>55</v>
      </c>
      <c r="D4387" t="s">
        <v>81</v>
      </c>
      <c r="E4387">
        <v>9</v>
      </c>
      <c r="F4387">
        <v>10.87</v>
      </c>
      <c r="G4387">
        <v>17.96</v>
      </c>
      <c r="H4387" s="1">
        <v>44845</v>
      </c>
      <c r="I4387" s="20">
        <v>0</v>
      </c>
      <c r="J4387" s="47">
        <f>Table_Query_from_Mac10[[#This Row],[unit_price]]-(Table_Query_from_Mac10[[#This Row],[unit_price]]*(Table_Query_from_Mac10[[#This Row],[discount_pct]]/100))</f>
        <v>17.96</v>
      </c>
      <c r="K4387" s="47">
        <f>Table_Query_from_Mac10[[#This Row],[unit_cost]]</f>
        <v>10.87</v>
      </c>
      <c r="L4387" s="47">
        <f>Table_Query_from_Mac10[[#This Row],[Live-cost]]*(1+Table_Query_from_Mac10[[#This Row],[CogsIncreasebyTYPE]])</f>
        <v>10.87</v>
      </c>
      <c r="M4387" s="47">
        <f>Table_Query_from_Mac10[[#This Row],[Live-cost]]*Table_Query_from_Mac10[[#This Row],[qty_to_ship]]</f>
        <v>97.83</v>
      </c>
      <c r="N4387" s="47">
        <f>IF(Table_Query_from_Mac10[[#This Row],[item_no]]="KDA",-Table_Query_from_Mac10[[#This Row],[unit_price]],Table_Query_from_Mac10[[#This Row],[Net Unit]]*Table_Query_from_Mac10[[#This Row],[qty_to_ship]])</f>
        <v>161.64000000000001</v>
      </c>
      <c r="O4387" s="47">
        <f>SUMIFS(Summary!C:C,Summary!H:H,Table_Query_from_Mac10[[#This Row],[Juiceoc]])</f>
        <v>0</v>
      </c>
      <c r="P4387" s="47">
        <f>SUMIFS(Summary!D:D,Summary!H:H,Table_Query_from_Mac10[[#This Row],[Juiceoc]])</f>
        <v>0</v>
      </c>
      <c r="Q4387" s="47">
        <f>SUMIFS(Summary!E:E,Summary!H:H,Table_Query_from_Mac10[[#This Row],[Juiceoc]])</f>
        <v>0</v>
      </c>
      <c r="R4387" s="47">
        <f>Table_Query_from_Mac10[[#This Row],[Net Unit]]*(1+Table_Query_from_Mac10[[#This Row],[PriceIncreasebyType]])</f>
        <v>17.96</v>
      </c>
      <c r="S4387" s="47">
        <f>Table_Query_from_Mac10[[#This Row],[UnitPriceFuture]]*Table_Query_from_Mac10[[#This Row],[qtytoShipFuture]]</f>
        <v>161.64000000000001</v>
      </c>
      <c r="T4387" s="47">
        <f>ROUND(Table_Query_from_Mac10[[#This Row],[qty_to_ship]]*(1+Table_Query_from_Mac10[[#This Row],[VolumeIncreasebyType]]),0)</f>
        <v>9</v>
      </c>
      <c r="U4387" s="47">
        <f>Table_Query_from_Mac10[[#This Row],[qtytoShipFuture]]*Table_Query_from_Mac10[[#This Row],[Future-cost]]</f>
        <v>97.83</v>
      </c>
      <c r="V4387" s="47">
        <f>Table_Query_from_Mac10[[#This Row],[qtytoShipFuture]]-Table_Query_from_Mac10[[#This Row],[qty_to_ship]]</f>
        <v>0</v>
      </c>
      <c r="W4387" s="47">
        <f>Table_Query_from_Mac10[[#This Row],[UnitPriceFuture]]</f>
        <v>17.96</v>
      </c>
      <c r="X4387" s="47">
        <f>Table_Query_from_Mac10[[#This Row],[Unit Increase]]*Table_Query_from_Mac10[[#This Row],[UnitPriceFuture]]</f>
        <v>0</v>
      </c>
      <c r="Y4387" s="47">
        <f>Table_Query_from_Mac10[[#This Row],[Unit Increase]]*Table_Query_from_Mac10[[#This Row],[Future-cost]]</f>
        <v>0</v>
      </c>
      <c r="Z4387" s="47">
        <f>-(Table_Query_from_Mac10[[#This Row],[Incremental Sales]]+((Table_Query_from_Mac10[[#This Row],[Incremental Sales]]*-(SUM(Summary!$S$8:$S$9)))))*Summary!$S$18</f>
        <v>0</v>
      </c>
      <c r="AA4387" s="47">
        <f>IFERROR(Table_Query_from_Mac10[[#This Row],[Incremental Cost]]/Table_Query_from_Mac10[[#This Row],[Incremental Sales]],0)</f>
        <v>0</v>
      </c>
      <c r="AB4387" s="47">
        <f>IFERROR(Table_Query_from_Mac10[[#This Row],[TotalCostFuture]]/Table_Query_from_Mac10[[#This Row],[totalsalesFuture]],0)</f>
        <v>0.60523385300668142</v>
      </c>
      <c r="AN4387" s="31">
        <v>36</v>
      </c>
      <c r="AO4387">
        <f t="shared" si="136"/>
        <v>9</v>
      </c>
      <c r="AQ4387" s="31">
        <v>51.3</v>
      </c>
      <c r="AR4387">
        <f t="shared" si="137"/>
        <v>17.96</v>
      </c>
    </row>
    <row r="4388" spans="1:44" x14ac:dyDescent="0.25">
      <c r="A4388">
        <v>90449</v>
      </c>
      <c r="B4388">
        <v>6</v>
      </c>
      <c r="C4388" t="s">
        <v>56</v>
      </c>
      <c r="D4388" t="s">
        <v>81</v>
      </c>
      <c r="E4388">
        <v>9</v>
      </c>
      <c r="F4388">
        <v>10.33</v>
      </c>
      <c r="G4388">
        <v>18.350000000000001</v>
      </c>
      <c r="H4388" s="1">
        <v>44845</v>
      </c>
      <c r="I4388" s="20">
        <v>0</v>
      </c>
      <c r="J4388" s="47">
        <f>Table_Query_from_Mac10[[#This Row],[unit_price]]-(Table_Query_from_Mac10[[#This Row],[unit_price]]*(Table_Query_from_Mac10[[#This Row],[discount_pct]]/100))</f>
        <v>18.350000000000001</v>
      </c>
      <c r="K4388" s="47">
        <f>Table_Query_from_Mac10[[#This Row],[unit_cost]]</f>
        <v>10.33</v>
      </c>
      <c r="L4388" s="47">
        <f>Table_Query_from_Mac10[[#This Row],[Live-cost]]*(1+Table_Query_from_Mac10[[#This Row],[CogsIncreasebyTYPE]])</f>
        <v>10.33</v>
      </c>
      <c r="M4388" s="47">
        <f>Table_Query_from_Mac10[[#This Row],[Live-cost]]*Table_Query_from_Mac10[[#This Row],[qty_to_ship]]</f>
        <v>92.97</v>
      </c>
      <c r="N4388" s="47">
        <f>IF(Table_Query_from_Mac10[[#This Row],[item_no]]="KDA",-Table_Query_from_Mac10[[#This Row],[unit_price]],Table_Query_from_Mac10[[#This Row],[Net Unit]]*Table_Query_from_Mac10[[#This Row],[qty_to_ship]])</f>
        <v>165.15</v>
      </c>
      <c r="O4388" s="47">
        <f>SUMIFS(Summary!C:C,Summary!H:H,Table_Query_from_Mac10[[#This Row],[Juiceoc]])</f>
        <v>0</v>
      </c>
      <c r="P4388" s="47">
        <f>SUMIFS(Summary!D:D,Summary!H:H,Table_Query_from_Mac10[[#This Row],[Juiceoc]])</f>
        <v>0</v>
      </c>
      <c r="Q4388" s="47">
        <f>SUMIFS(Summary!E:E,Summary!H:H,Table_Query_from_Mac10[[#This Row],[Juiceoc]])</f>
        <v>0</v>
      </c>
      <c r="R4388" s="47">
        <f>Table_Query_from_Mac10[[#This Row],[Net Unit]]*(1+Table_Query_from_Mac10[[#This Row],[PriceIncreasebyType]])</f>
        <v>18.350000000000001</v>
      </c>
      <c r="S4388" s="47">
        <f>Table_Query_from_Mac10[[#This Row],[UnitPriceFuture]]*Table_Query_from_Mac10[[#This Row],[qtytoShipFuture]]</f>
        <v>165.15</v>
      </c>
      <c r="T4388" s="47">
        <f>ROUND(Table_Query_from_Mac10[[#This Row],[qty_to_ship]]*(1+Table_Query_from_Mac10[[#This Row],[VolumeIncreasebyType]]),0)</f>
        <v>9</v>
      </c>
      <c r="U4388" s="47">
        <f>Table_Query_from_Mac10[[#This Row],[qtytoShipFuture]]*Table_Query_from_Mac10[[#This Row],[Future-cost]]</f>
        <v>92.97</v>
      </c>
      <c r="V4388" s="47">
        <f>Table_Query_from_Mac10[[#This Row],[qtytoShipFuture]]-Table_Query_from_Mac10[[#This Row],[qty_to_ship]]</f>
        <v>0</v>
      </c>
      <c r="W4388" s="47">
        <f>Table_Query_from_Mac10[[#This Row],[UnitPriceFuture]]</f>
        <v>18.350000000000001</v>
      </c>
      <c r="X4388" s="47">
        <f>Table_Query_from_Mac10[[#This Row],[Unit Increase]]*Table_Query_from_Mac10[[#This Row],[UnitPriceFuture]]</f>
        <v>0</v>
      </c>
      <c r="Y4388" s="47">
        <f>Table_Query_from_Mac10[[#This Row],[Unit Increase]]*Table_Query_from_Mac10[[#This Row],[Future-cost]]</f>
        <v>0</v>
      </c>
      <c r="Z4388" s="47">
        <f>-(Table_Query_from_Mac10[[#This Row],[Incremental Sales]]+((Table_Query_from_Mac10[[#This Row],[Incremental Sales]]*-(SUM(Summary!$S$8:$S$9)))))*Summary!$S$18</f>
        <v>0</v>
      </c>
      <c r="AA4388" s="47">
        <f>IFERROR(Table_Query_from_Mac10[[#This Row],[Incremental Cost]]/Table_Query_from_Mac10[[#This Row],[Incremental Sales]],0)</f>
        <v>0</v>
      </c>
      <c r="AB4388" s="47">
        <f>IFERROR(Table_Query_from_Mac10[[#This Row],[TotalCostFuture]]/Table_Query_from_Mac10[[#This Row],[totalsalesFuture]],0)</f>
        <v>0.56294277929155312</v>
      </c>
      <c r="AN4388" s="30">
        <v>36</v>
      </c>
      <c r="AO4388">
        <f t="shared" si="136"/>
        <v>9</v>
      </c>
      <c r="AQ4388" s="30">
        <v>52.43</v>
      </c>
      <c r="AR4388">
        <f t="shared" si="137"/>
        <v>18.350000000000001</v>
      </c>
    </row>
    <row r="4389" spans="1:44" x14ac:dyDescent="0.25">
      <c r="A4389">
        <v>90449</v>
      </c>
      <c r="B4389">
        <v>7</v>
      </c>
      <c r="C4389" t="s">
        <v>55</v>
      </c>
      <c r="D4389" t="s">
        <v>81</v>
      </c>
      <c r="E4389">
        <v>30</v>
      </c>
      <c r="F4389">
        <v>12.14</v>
      </c>
      <c r="G4389">
        <v>20.82</v>
      </c>
      <c r="H4389" s="1">
        <v>44845</v>
      </c>
      <c r="I4389" s="20">
        <v>0</v>
      </c>
      <c r="J4389" s="47">
        <f>Table_Query_from_Mac10[[#This Row],[unit_price]]-(Table_Query_from_Mac10[[#This Row],[unit_price]]*(Table_Query_from_Mac10[[#This Row],[discount_pct]]/100))</f>
        <v>20.82</v>
      </c>
      <c r="K4389" s="47">
        <f>Table_Query_from_Mac10[[#This Row],[unit_cost]]</f>
        <v>12.14</v>
      </c>
      <c r="L4389" s="47">
        <f>Table_Query_from_Mac10[[#This Row],[Live-cost]]*(1+Table_Query_from_Mac10[[#This Row],[CogsIncreasebyTYPE]])</f>
        <v>12.14</v>
      </c>
      <c r="M4389" s="47">
        <f>Table_Query_from_Mac10[[#This Row],[Live-cost]]*Table_Query_from_Mac10[[#This Row],[qty_to_ship]]</f>
        <v>364.20000000000005</v>
      </c>
      <c r="N4389" s="47">
        <f>IF(Table_Query_from_Mac10[[#This Row],[item_no]]="KDA",-Table_Query_from_Mac10[[#This Row],[unit_price]],Table_Query_from_Mac10[[#This Row],[Net Unit]]*Table_Query_from_Mac10[[#This Row],[qty_to_ship]])</f>
        <v>624.6</v>
      </c>
      <c r="O4389" s="47">
        <f>SUMIFS(Summary!C:C,Summary!H:H,Table_Query_from_Mac10[[#This Row],[Juiceoc]])</f>
        <v>0</v>
      </c>
      <c r="P4389" s="47">
        <f>SUMIFS(Summary!D:D,Summary!H:H,Table_Query_from_Mac10[[#This Row],[Juiceoc]])</f>
        <v>0</v>
      </c>
      <c r="Q4389" s="47">
        <f>SUMIFS(Summary!E:E,Summary!H:H,Table_Query_from_Mac10[[#This Row],[Juiceoc]])</f>
        <v>0</v>
      </c>
      <c r="R4389" s="47">
        <f>Table_Query_from_Mac10[[#This Row],[Net Unit]]*(1+Table_Query_from_Mac10[[#This Row],[PriceIncreasebyType]])</f>
        <v>20.82</v>
      </c>
      <c r="S4389" s="47">
        <f>Table_Query_from_Mac10[[#This Row],[UnitPriceFuture]]*Table_Query_from_Mac10[[#This Row],[qtytoShipFuture]]</f>
        <v>624.6</v>
      </c>
      <c r="T4389" s="47">
        <f>ROUND(Table_Query_from_Mac10[[#This Row],[qty_to_ship]]*(1+Table_Query_from_Mac10[[#This Row],[VolumeIncreasebyType]]),0)</f>
        <v>30</v>
      </c>
      <c r="U4389" s="47">
        <f>Table_Query_from_Mac10[[#This Row],[qtytoShipFuture]]*Table_Query_from_Mac10[[#This Row],[Future-cost]]</f>
        <v>364.20000000000005</v>
      </c>
      <c r="V4389" s="47">
        <f>Table_Query_from_Mac10[[#This Row],[qtytoShipFuture]]-Table_Query_from_Mac10[[#This Row],[qty_to_ship]]</f>
        <v>0</v>
      </c>
      <c r="W4389" s="47">
        <f>Table_Query_from_Mac10[[#This Row],[UnitPriceFuture]]</f>
        <v>20.82</v>
      </c>
      <c r="X4389" s="47">
        <f>Table_Query_from_Mac10[[#This Row],[Unit Increase]]*Table_Query_from_Mac10[[#This Row],[UnitPriceFuture]]</f>
        <v>0</v>
      </c>
      <c r="Y4389" s="47">
        <f>Table_Query_from_Mac10[[#This Row],[Unit Increase]]*Table_Query_from_Mac10[[#This Row],[Future-cost]]</f>
        <v>0</v>
      </c>
      <c r="Z4389" s="47">
        <f>-(Table_Query_from_Mac10[[#This Row],[Incremental Sales]]+((Table_Query_from_Mac10[[#This Row],[Incremental Sales]]*-(SUM(Summary!$S$8:$S$9)))))*Summary!$S$18</f>
        <v>0</v>
      </c>
      <c r="AA4389" s="47">
        <f>IFERROR(Table_Query_from_Mac10[[#This Row],[Incremental Cost]]/Table_Query_from_Mac10[[#This Row],[Incremental Sales]],0)</f>
        <v>0</v>
      </c>
      <c r="AB4389" s="47">
        <f>IFERROR(Table_Query_from_Mac10[[#This Row],[TotalCostFuture]]/Table_Query_from_Mac10[[#This Row],[totalsalesFuture]],0)</f>
        <v>0.58309317963496643</v>
      </c>
      <c r="AN4389" s="31">
        <v>120</v>
      </c>
      <c r="AO4389">
        <f t="shared" si="136"/>
        <v>30</v>
      </c>
      <c r="AQ4389" s="31">
        <v>59.49</v>
      </c>
      <c r="AR4389">
        <f t="shared" si="137"/>
        <v>20.82</v>
      </c>
    </row>
    <row r="4390" spans="1:44" x14ac:dyDescent="0.25">
      <c r="A4390">
        <v>90449</v>
      </c>
      <c r="B4390">
        <v>8</v>
      </c>
      <c r="C4390" t="s">
        <v>55</v>
      </c>
      <c r="D4390" t="s">
        <v>81</v>
      </c>
      <c r="E4390">
        <v>21</v>
      </c>
      <c r="F4390">
        <v>13.19</v>
      </c>
      <c r="G4390">
        <v>23.63</v>
      </c>
      <c r="H4390" s="1">
        <v>44845</v>
      </c>
      <c r="I4390" s="20">
        <v>0</v>
      </c>
      <c r="J4390" s="47">
        <f>Table_Query_from_Mac10[[#This Row],[unit_price]]-(Table_Query_from_Mac10[[#This Row],[unit_price]]*(Table_Query_from_Mac10[[#This Row],[discount_pct]]/100))</f>
        <v>23.63</v>
      </c>
      <c r="K4390" s="47">
        <f>Table_Query_from_Mac10[[#This Row],[unit_cost]]</f>
        <v>13.19</v>
      </c>
      <c r="L4390" s="47">
        <f>Table_Query_from_Mac10[[#This Row],[Live-cost]]*(1+Table_Query_from_Mac10[[#This Row],[CogsIncreasebyTYPE]])</f>
        <v>13.19</v>
      </c>
      <c r="M4390" s="47">
        <f>Table_Query_from_Mac10[[#This Row],[Live-cost]]*Table_Query_from_Mac10[[#This Row],[qty_to_ship]]</f>
        <v>276.99</v>
      </c>
      <c r="N4390" s="47">
        <f>IF(Table_Query_from_Mac10[[#This Row],[item_no]]="KDA",-Table_Query_from_Mac10[[#This Row],[unit_price]],Table_Query_from_Mac10[[#This Row],[Net Unit]]*Table_Query_from_Mac10[[#This Row],[qty_to_ship]])</f>
        <v>496.22999999999996</v>
      </c>
      <c r="O4390" s="47">
        <f>SUMIFS(Summary!C:C,Summary!H:H,Table_Query_from_Mac10[[#This Row],[Juiceoc]])</f>
        <v>0</v>
      </c>
      <c r="P4390" s="47">
        <f>SUMIFS(Summary!D:D,Summary!H:H,Table_Query_from_Mac10[[#This Row],[Juiceoc]])</f>
        <v>0</v>
      </c>
      <c r="Q4390" s="47">
        <f>SUMIFS(Summary!E:E,Summary!H:H,Table_Query_from_Mac10[[#This Row],[Juiceoc]])</f>
        <v>0</v>
      </c>
      <c r="R4390" s="47">
        <f>Table_Query_from_Mac10[[#This Row],[Net Unit]]*(1+Table_Query_from_Mac10[[#This Row],[PriceIncreasebyType]])</f>
        <v>23.63</v>
      </c>
      <c r="S4390" s="47">
        <f>Table_Query_from_Mac10[[#This Row],[UnitPriceFuture]]*Table_Query_from_Mac10[[#This Row],[qtytoShipFuture]]</f>
        <v>496.22999999999996</v>
      </c>
      <c r="T4390" s="47">
        <f>ROUND(Table_Query_from_Mac10[[#This Row],[qty_to_ship]]*(1+Table_Query_from_Mac10[[#This Row],[VolumeIncreasebyType]]),0)</f>
        <v>21</v>
      </c>
      <c r="U4390" s="47">
        <f>Table_Query_from_Mac10[[#This Row],[qtytoShipFuture]]*Table_Query_from_Mac10[[#This Row],[Future-cost]]</f>
        <v>276.99</v>
      </c>
      <c r="V4390" s="47">
        <f>Table_Query_from_Mac10[[#This Row],[qtytoShipFuture]]-Table_Query_from_Mac10[[#This Row],[qty_to_ship]]</f>
        <v>0</v>
      </c>
      <c r="W4390" s="47">
        <f>Table_Query_from_Mac10[[#This Row],[UnitPriceFuture]]</f>
        <v>23.63</v>
      </c>
      <c r="X4390" s="47">
        <f>Table_Query_from_Mac10[[#This Row],[Unit Increase]]*Table_Query_from_Mac10[[#This Row],[UnitPriceFuture]]</f>
        <v>0</v>
      </c>
      <c r="Y4390" s="47">
        <f>Table_Query_from_Mac10[[#This Row],[Unit Increase]]*Table_Query_from_Mac10[[#This Row],[Future-cost]]</f>
        <v>0</v>
      </c>
      <c r="Z4390" s="47">
        <f>-(Table_Query_from_Mac10[[#This Row],[Incremental Sales]]+((Table_Query_from_Mac10[[#This Row],[Incremental Sales]]*-(SUM(Summary!$S$8:$S$9)))))*Summary!$S$18</f>
        <v>0</v>
      </c>
      <c r="AA4390" s="47">
        <f>IFERROR(Table_Query_from_Mac10[[#This Row],[Incremental Cost]]/Table_Query_from_Mac10[[#This Row],[Incremental Sales]],0)</f>
        <v>0</v>
      </c>
      <c r="AB4390" s="47">
        <f>IFERROR(Table_Query_from_Mac10[[#This Row],[TotalCostFuture]]/Table_Query_from_Mac10[[#This Row],[totalsalesFuture]],0)</f>
        <v>0.55818874312314859</v>
      </c>
      <c r="AN4390" s="30">
        <v>84</v>
      </c>
      <c r="AO4390">
        <f t="shared" si="136"/>
        <v>21</v>
      </c>
      <c r="AQ4390" s="30">
        <v>67.510000000000005</v>
      </c>
      <c r="AR4390">
        <f t="shared" si="137"/>
        <v>23.63</v>
      </c>
    </row>
    <row r="4391" spans="1:44" x14ac:dyDescent="0.25">
      <c r="A4391">
        <v>90449</v>
      </c>
      <c r="B4391">
        <v>9</v>
      </c>
      <c r="C4391" t="s">
        <v>55</v>
      </c>
      <c r="D4391" t="s">
        <v>81</v>
      </c>
      <c r="E4391">
        <v>28</v>
      </c>
      <c r="F4391">
        <v>8.31</v>
      </c>
      <c r="G4391">
        <v>14.44</v>
      </c>
      <c r="H4391" s="1">
        <v>44845</v>
      </c>
      <c r="I4391" s="20">
        <v>0</v>
      </c>
      <c r="J4391" s="47">
        <f>Table_Query_from_Mac10[[#This Row],[unit_price]]-(Table_Query_from_Mac10[[#This Row],[unit_price]]*(Table_Query_from_Mac10[[#This Row],[discount_pct]]/100))</f>
        <v>14.44</v>
      </c>
      <c r="K4391" s="47">
        <f>Table_Query_from_Mac10[[#This Row],[unit_cost]]</f>
        <v>8.31</v>
      </c>
      <c r="L4391" s="47">
        <f>Table_Query_from_Mac10[[#This Row],[Live-cost]]*(1+Table_Query_from_Mac10[[#This Row],[CogsIncreasebyTYPE]])</f>
        <v>8.31</v>
      </c>
      <c r="M4391" s="47">
        <f>Table_Query_from_Mac10[[#This Row],[Live-cost]]*Table_Query_from_Mac10[[#This Row],[qty_to_ship]]</f>
        <v>232.68</v>
      </c>
      <c r="N4391" s="47">
        <f>IF(Table_Query_from_Mac10[[#This Row],[item_no]]="KDA",-Table_Query_from_Mac10[[#This Row],[unit_price]],Table_Query_from_Mac10[[#This Row],[Net Unit]]*Table_Query_from_Mac10[[#This Row],[qty_to_ship]])</f>
        <v>404.32</v>
      </c>
      <c r="O4391" s="47">
        <f>SUMIFS(Summary!C:C,Summary!H:H,Table_Query_from_Mac10[[#This Row],[Juiceoc]])</f>
        <v>0</v>
      </c>
      <c r="P4391" s="47">
        <f>SUMIFS(Summary!D:D,Summary!H:H,Table_Query_from_Mac10[[#This Row],[Juiceoc]])</f>
        <v>0</v>
      </c>
      <c r="Q4391" s="47">
        <f>SUMIFS(Summary!E:E,Summary!H:H,Table_Query_from_Mac10[[#This Row],[Juiceoc]])</f>
        <v>0</v>
      </c>
      <c r="R4391" s="47">
        <f>Table_Query_from_Mac10[[#This Row],[Net Unit]]*(1+Table_Query_from_Mac10[[#This Row],[PriceIncreasebyType]])</f>
        <v>14.44</v>
      </c>
      <c r="S4391" s="47">
        <f>Table_Query_from_Mac10[[#This Row],[UnitPriceFuture]]*Table_Query_from_Mac10[[#This Row],[qtytoShipFuture]]</f>
        <v>404.32</v>
      </c>
      <c r="T4391" s="47">
        <f>ROUND(Table_Query_from_Mac10[[#This Row],[qty_to_ship]]*(1+Table_Query_from_Mac10[[#This Row],[VolumeIncreasebyType]]),0)</f>
        <v>28</v>
      </c>
      <c r="U4391" s="47">
        <f>Table_Query_from_Mac10[[#This Row],[qtytoShipFuture]]*Table_Query_from_Mac10[[#This Row],[Future-cost]]</f>
        <v>232.68</v>
      </c>
      <c r="V4391" s="47">
        <f>Table_Query_from_Mac10[[#This Row],[qtytoShipFuture]]-Table_Query_from_Mac10[[#This Row],[qty_to_ship]]</f>
        <v>0</v>
      </c>
      <c r="W4391" s="47">
        <f>Table_Query_from_Mac10[[#This Row],[UnitPriceFuture]]</f>
        <v>14.44</v>
      </c>
      <c r="X4391" s="47">
        <f>Table_Query_from_Mac10[[#This Row],[Unit Increase]]*Table_Query_from_Mac10[[#This Row],[UnitPriceFuture]]</f>
        <v>0</v>
      </c>
      <c r="Y4391" s="47">
        <f>Table_Query_from_Mac10[[#This Row],[Unit Increase]]*Table_Query_from_Mac10[[#This Row],[Future-cost]]</f>
        <v>0</v>
      </c>
      <c r="Z4391" s="47">
        <f>-(Table_Query_from_Mac10[[#This Row],[Incremental Sales]]+((Table_Query_from_Mac10[[#This Row],[Incremental Sales]]*-(SUM(Summary!$S$8:$S$9)))))*Summary!$S$18</f>
        <v>0</v>
      </c>
      <c r="AA4391" s="47">
        <f>IFERROR(Table_Query_from_Mac10[[#This Row],[Incremental Cost]]/Table_Query_from_Mac10[[#This Row],[Incremental Sales]],0)</f>
        <v>0</v>
      </c>
      <c r="AB4391" s="47">
        <f>IFERROR(Table_Query_from_Mac10[[#This Row],[TotalCostFuture]]/Table_Query_from_Mac10[[#This Row],[totalsalesFuture]],0)</f>
        <v>0.57548476454293629</v>
      </c>
      <c r="AN4391" s="31">
        <v>112</v>
      </c>
      <c r="AO4391">
        <f t="shared" si="136"/>
        <v>28</v>
      </c>
      <c r="AQ4391" s="31">
        <v>41.27</v>
      </c>
      <c r="AR4391">
        <f t="shared" si="137"/>
        <v>14.44</v>
      </c>
    </row>
    <row r="4392" spans="1:44" x14ac:dyDescent="0.25">
      <c r="A4392">
        <v>90449</v>
      </c>
      <c r="B4392">
        <v>10</v>
      </c>
      <c r="C4392" t="s">
        <v>55</v>
      </c>
      <c r="D4392" t="s">
        <v>81</v>
      </c>
      <c r="E4392">
        <v>14</v>
      </c>
      <c r="F4392">
        <v>9.06</v>
      </c>
      <c r="G4392">
        <v>15.61</v>
      </c>
      <c r="H4392" s="1">
        <v>44845</v>
      </c>
      <c r="I4392" s="20">
        <v>0</v>
      </c>
      <c r="J4392" s="47">
        <f>Table_Query_from_Mac10[[#This Row],[unit_price]]-(Table_Query_from_Mac10[[#This Row],[unit_price]]*(Table_Query_from_Mac10[[#This Row],[discount_pct]]/100))</f>
        <v>15.61</v>
      </c>
      <c r="K4392" s="47">
        <f>Table_Query_from_Mac10[[#This Row],[unit_cost]]</f>
        <v>9.06</v>
      </c>
      <c r="L4392" s="47">
        <f>Table_Query_from_Mac10[[#This Row],[Live-cost]]*(1+Table_Query_from_Mac10[[#This Row],[CogsIncreasebyTYPE]])</f>
        <v>9.06</v>
      </c>
      <c r="M4392" s="47">
        <f>Table_Query_from_Mac10[[#This Row],[Live-cost]]*Table_Query_from_Mac10[[#This Row],[qty_to_ship]]</f>
        <v>126.84</v>
      </c>
      <c r="N4392" s="47">
        <f>IF(Table_Query_from_Mac10[[#This Row],[item_no]]="KDA",-Table_Query_from_Mac10[[#This Row],[unit_price]],Table_Query_from_Mac10[[#This Row],[Net Unit]]*Table_Query_from_Mac10[[#This Row],[qty_to_ship]])</f>
        <v>218.54</v>
      </c>
      <c r="O4392" s="47">
        <f>SUMIFS(Summary!C:C,Summary!H:H,Table_Query_from_Mac10[[#This Row],[Juiceoc]])</f>
        <v>0</v>
      </c>
      <c r="P4392" s="47">
        <f>SUMIFS(Summary!D:D,Summary!H:H,Table_Query_from_Mac10[[#This Row],[Juiceoc]])</f>
        <v>0</v>
      </c>
      <c r="Q4392" s="47">
        <f>SUMIFS(Summary!E:E,Summary!H:H,Table_Query_from_Mac10[[#This Row],[Juiceoc]])</f>
        <v>0</v>
      </c>
      <c r="R4392" s="47">
        <f>Table_Query_from_Mac10[[#This Row],[Net Unit]]*(1+Table_Query_from_Mac10[[#This Row],[PriceIncreasebyType]])</f>
        <v>15.61</v>
      </c>
      <c r="S4392" s="47">
        <f>Table_Query_from_Mac10[[#This Row],[UnitPriceFuture]]*Table_Query_from_Mac10[[#This Row],[qtytoShipFuture]]</f>
        <v>218.54</v>
      </c>
      <c r="T4392" s="47">
        <f>ROUND(Table_Query_from_Mac10[[#This Row],[qty_to_ship]]*(1+Table_Query_from_Mac10[[#This Row],[VolumeIncreasebyType]]),0)</f>
        <v>14</v>
      </c>
      <c r="U4392" s="47">
        <f>Table_Query_from_Mac10[[#This Row],[qtytoShipFuture]]*Table_Query_from_Mac10[[#This Row],[Future-cost]]</f>
        <v>126.84</v>
      </c>
      <c r="V4392" s="47">
        <f>Table_Query_from_Mac10[[#This Row],[qtytoShipFuture]]-Table_Query_from_Mac10[[#This Row],[qty_to_ship]]</f>
        <v>0</v>
      </c>
      <c r="W4392" s="47">
        <f>Table_Query_from_Mac10[[#This Row],[UnitPriceFuture]]</f>
        <v>15.61</v>
      </c>
      <c r="X4392" s="47">
        <f>Table_Query_from_Mac10[[#This Row],[Unit Increase]]*Table_Query_from_Mac10[[#This Row],[UnitPriceFuture]]</f>
        <v>0</v>
      </c>
      <c r="Y4392" s="47">
        <f>Table_Query_from_Mac10[[#This Row],[Unit Increase]]*Table_Query_from_Mac10[[#This Row],[Future-cost]]</f>
        <v>0</v>
      </c>
      <c r="Z4392" s="47">
        <f>-(Table_Query_from_Mac10[[#This Row],[Incremental Sales]]+((Table_Query_from_Mac10[[#This Row],[Incremental Sales]]*-(SUM(Summary!$S$8:$S$9)))))*Summary!$S$18</f>
        <v>0</v>
      </c>
      <c r="AA4392" s="47">
        <f>IFERROR(Table_Query_from_Mac10[[#This Row],[Incremental Cost]]/Table_Query_from_Mac10[[#This Row],[Incremental Sales]],0)</f>
        <v>0</v>
      </c>
      <c r="AB4392" s="47">
        <f>IFERROR(Table_Query_from_Mac10[[#This Row],[TotalCostFuture]]/Table_Query_from_Mac10[[#This Row],[totalsalesFuture]],0)</f>
        <v>0.58039718129404227</v>
      </c>
      <c r="AN4392" s="30">
        <v>56</v>
      </c>
      <c r="AO4392">
        <f t="shared" si="136"/>
        <v>14</v>
      </c>
      <c r="AQ4392" s="30">
        <v>44.59</v>
      </c>
      <c r="AR4392">
        <f t="shared" si="137"/>
        <v>15.61</v>
      </c>
    </row>
    <row r="4393" spans="1:44" x14ac:dyDescent="0.25">
      <c r="A4393">
        <v>90449</v>
      </c>
      <c r="B4393">
        <v>11</v>
      </c>
      <c r="C4393" t="s">
        <v>55</v>
      </c>
      <c r="D4393" t="s">
        <v>81</v>
      </c>
      <c r="E4393">
        <v>15</v>
      </c>
      <c r="F4393">
        <v>10.38</v>
      </c>
      <c r="G4393">
        <v>18.18</v>
      </c>
      <c r="H4393" s="1">
        <v>44845</v>
      </c>
      <c r="I4393" s="20">
        <v>0</v>
      </c>
      <c r="J4393" s="47">
        <f>Table_Query_from_Mac10[[#This Row],[unit_price]]-(Table_Query_from_Mac10[[#This Row],[unit_price]]*(Table_Query_from_Mac10[[#This Row],[discount_pct]]/100))</f>
        <v>18.18</v>
      </c>
      <c r="K4393" s="47">
        <f>Table_Query_from_Mac10[[#This Row],[unit_cost]]</f>
        <v>10.38</v>
      </c>
      <c r="L4393" s="47">
        <f>Table_Query_from_Mac10[[#This Row],[Live-cost]]*(1+Table_Query_from_Mac10[[#This Row],[CogsIncreasebyTYPE]])</f>
        <v>10.38</v>
      </c>
      <c r="M4393" s="47">
        <f>Table_Query_from_Mac10[[#This Row],[Live-cost]]*Table_Query_from_Mac10[[#This Row],[qty_to_ship]]</f>
        <v>155.70000000000002</v>
      </c>
      <c r="N4393" s="47">
        <f>IF(Table_Query_from_Mac10[[#This Row],[item_no]]="KDA",-Table_Query_from_Mac10[[#This Row],[unit_price]],Table_Query_from_Mac10[[#This Row],[Net Unit]]*Table_Query_from_Mac10[[#This Row],[qty_to_ship]])</f>
        <v>272.7</v>
      </c>
      <c r="O4393" s="47">
        <f>SUMIFS(Summary!C:C,Summary!H:H,Table_Query_from_Mac10[[#This Row],[Juiceoc]])</f>
        <v>0</v>
      </c>
      <c r="P4393" s="47">
        <f>SUMIFS(Summary!D:D,Summary!H:H,Table_Query_from_Mac10[[#This Row],[Juiceoc]])</f>
        <v>0</v>
      </c>
      <c r="Q4393" s="47">
        <f>SUMIFS(Summary!E:E,Summary!H:H,Table_Query_from_Mac10[[#This Row],[Juiceoc]])</f>
        <v>0</v>
      </c>
      <c r="R4393" s="47">
        <f>Table_Query_from_Mac10[[#This Row],[Net Unit]]*(1+Table_Query_from_Mac10[[#This Row],[PriceIncreasebyType]])</f>
        <v>18.18</v>
      </c>
      <c r="S4393" s="47">
        <f>Table_Query_from_Mac10[[#This Row],[UnitPriceFuture]]*Table_Query_from_Mac10[[#This Row],[qtytoShipFuture]]</f>
        <v>272.7</v>
      </c>
      <c r="T4393" s="47">
        <f>ROUND(Table_Query_from_Mac10[[#This Row],[qty_to_ship]]*(1+Table_Query_from_Mac10[[#This Row],[VolumeIncreasebyType]]),0)</f>
        <v>15</v>
      </c>
      <c r="U4393" s="47">
        <f>Table_Query_from_Mac10[[#This Row],[qtytoShipFuture]]*Table_Query_from_Mac10[[#This Row],[Future-cost]]</f>
        <v>155.70000000000002</v>
      </c>
      <c r="V4393" s="47">
        <f>Table_Query_from_Mac10[[#This Row],[qtytoShipFuture]]-Table_Query_from_Mac10[[#This Row],[qty_to_ship]]</f>
        <v>0</v>
      </c>
      <c r="W4393" s="47">
        <f>Table_Query_from_Mac10[[#This Row],[UnitPriceFuture]]</f>
        <v>18.18</v>
      </c>
      <c r="X4393" s="47">
        <f>Table_Query_from_Mac10[[#This Row],[Unit Increase]]*Table_Query_from_Mac10[[#This Row],[UnitPriceFuture]]</f>
        <v>0</v>
      </c>
      <c r="Y4393" s="47">
        <f>Table_Query_from_Mac10[[#This Row],[Unit Increase]]*Table_Query_from_Mac10[[#This Row],[Future-cost]]</f>
        <v>0</v>
      </c>
      <c r="Z4393" s="47">
        <f>-(Table_Query_from_Mac10[[#This Row],[Incremental Sales]]+((Table_Query_from_Mac10[[#This Row],[Incremental Sales]]*-(SUM(Summary!$S$8:$S$9)))))*Summary!$S$18</f>
        <v>0</v>
      </c>
      <c r="AA4393" s="47">
        <f>IFERROR(Table_Query_from_Mac10[[#This Row],[Incremental Cost]]/Table_Query_from_Mac10[[#This Row],[Incremental Sales]],0)</f>
        <v>0</v>
      </c>
      <c r="AB4393" s="47">
        <f>IFERROR(Table_Query_from_Mac10[[#This Row],[TotalCostFuture]]/Table_Query_from_Mac10[[#This Row],[totalsalesFuture]],0)</f>
        <v>0.57095709570957109</v>
      </c>
      <c r="AN4393" s="31">
        <v>60</v>
      </c>
      <c r="AO4393">
        <f t="shared" si="136"/>
        <v>15</v>
      </c>
      <c r="AQ4393" s="31">
        <v>51.95</v>
      </c>
      <c r="AR4393">
        <f t="shared" si="137"/>
        <v>18.18</v>
      </c>
    </row>
    <row r="4394" spans="1:44" x14ac:dyDescent="0.25">
      <c r="A4394">
        <v>90449</v>
      </c>
      <c r="B4394">
        <v>12</v>
      </c>
      <c r="C4394" t="s">
        <v>55</v>
      </c>
      <c r="D4394" t="s">
        <v>81</v>
      </c>
      <c r="E4394">
        <v>8</v>
      </c>
      <c r="F4394">
        <v>12.1</v>
      </c>
      <c r="G4394">
        <v>20.98</v>
      </c>
      <c r="H4394" s="1">
        <v>44845</v>
      </c>
      <c r="I4394" s="20">
        <v>0</v>
      </c>
      <c r="J4394" s="47">
        <f>Table_Query_from_Mac10[[#This Row],[unit_price]]-(Table_Query_from_Mac10[[#This Row],[unit_price]]*(Table_Query_from_Mac10[[#This Row],[discount_pct]]/100))</f>
        <v>20.98</v>
      </c>
      <c r="K4394" s="47">
        <f>Table_Query_from_Mac10[[#This Row],[unit_cost]]</f>
        <v>12.1</v>
      </c>
      <c r="L4394" s="47">
        <f>Table_Query_from_Mac10[[#This Row],[Live-cost]]*(1+Table_Query_from_Mac10[[#This Row],[CogsIncreasebyTYPE]])</f>
        <v>12.1</v>
      </c>
      <c r="M4394" s="47">
        <f>Table_Query_from_Mac10[[#This Row],[Live-cost]]*Table_Query_from_Mac10[[#This Row],[qty_to_ship]]</f>
        <v>96.8</v>
      </c>
      <c r="N4394" s="47">
        <f>IF(Table_Query_from_Mac10[[#This Row],[item_no]]="KDA",-Table_Query_from_Mac10[[#This Row],[unit_price]],Table_Query_from_Mac10[[#This Row],[Net Unit]]*Table_Query_from_Mac10[[#This Row],[qty_to_ship]])</f>
        <v>167.84</v>
      </c>
      <c r="O4394" s="47">
        <f>SUMIFS(Summary!C:C,Summary!H:H,Table_Query_from_Mac10[[#This Row],[Juiceoc]])</f>
        <v>0</v>
      </c>
      <c r="P4394" s="47">
        <f>SUMIFS(Summary!D:D,Summary!H:H,Table_Query_from_Mac10[[#This Row],[Juiceoc]])</f>
        <v>0</v>
      </c>
      <c r="Q4394" s="47">
        <f>SUMIFS(Summary!E:E,Summary!H:H,Table_Query_from_Mac10[[#This Row],[Juiceoc]])</f>
        <v>0</v>
      </c>
      <c r="R4394" s="47">
        <f>Table_Query_from_Mac10[[#This Row],[Net Unit]]*(1+Table_Query_from_Mac10[[#This Row],[PriceIncreasebyType]])</f>
        <v>20.98</v>
      </c>
      <c r="S4394" s="47">
        <f>Table_Query_from_Mac10[[#This Row],[UnitPriceFuture]]*Table_Query_from_Mac10[[#This Row],[qtytoShipFuture]]</f>
        <v>167.84</v>
      </c>
      <c r="T4394" s="47">
        <f>ROUND(Table_Query_from_Mac10[[#This Row],[qty_to_ship]]*(1+Table_Query_from_Mac10[[#This Row],[VolumeIncreasebyType]]),0)</f>
        <v>8</v>
      </c>
      <c r="U4394" s="47">
        <f>Table_Query_from_Mac10[[#This Row],[qtytoShipFuture]]*Table_Query_from_Mac10[[#This Row],[Future-cost]]</f>
        <v>96.8</v>
      </c>
      <c r="V4394" s="47">
        <f>Table_Query_from_Mac10[[#This Row],[qtytoShipFuture]]-Table_Query_from_Mac10[[#This Row],[qty_to_ship]]</f>
        <v>0</v>
      </c>
      <c r="W4394" s="47">
        <f>Table_Query_from_Mac10[[#This Row],[UnitPriceFuture]]</f>
        <v>20.98</v>
      </c>
      <c r="X4394" s="47">
        <f>Table_Query_from_Mac10[[#This Row],[Unit Increase]]*Table_Query_from_Mac10[[#This Row],[UnitPriceFuture]]</f>
        <v>0</v>
      </c>
      <c r="Y4394" s="47">
        <f>Table_Query_from_Mac10[[#This Row],[Unit Increase]]*Table_Query_from_Mac10[[#This Row],[Future-cost]]</f>
        <v>0</v>
      </c>
      <c r="Z4394" s="47">
        <f>-(Table_Query_from_Mac10[[#This Row],[Incremental Sales]]+((Table_Query_from_Mac10[[#This Row],[Incremental Sales]]*-(SUM(Summary!$S$8:$S$9)))))*Summary!$S$18</f>
        <v>0</v>
      </c>
      <c r="AA4394" s="47">
        <f>IFERROR(Table_Query_from_Mac10[[#This Row],[Incremental Cost]]/Table_Query_from_Mac10[[#This Row],[Incremental Sales]],0)</f>
        <v>0</v>
      </c>
      <c r="AB4394" s="47">
        <f>IFERROR(Table_Query_from_Mac10[[#This Row],[TotalCostFuture]]/Table_Query_from_Mac10[[#This Row],[totalsalesFuture]],0)</f>
        <v>0.57673975214489992</v>
      </c>
      <c r="AN4394" s="30">
        <v>30</v>
      </c>
      <c r="AO4394">
        <f t="shared" si="136"/>
        <v>8</v>
      </c>
      <c r="AQ4394" s="30">
        <v>59.95</v>
      </c>
      <c r="AR4394">
        <f t="shared" si="137"/>
        <v>20.98</v>
      </c>
    </row>
    <row r="4395" spans="1:44" x14ac:dyDescent="0.25">
      <c r="A4395">
        <v>90450</v>
      </c>
      <c r="B4395">
        <v>1</v>
      </c>
      <c r="C4395" t="s">
        <v>55</v>
      </c>
      <c r="D4395" t="s">
        <v>81</v>
      </c>
      <c r="E4395">
        <v>20</v>
      </c>
      <c r="F4395">
        <v>5</v>
      </c>
      <c r="G4395">
        <v>10.38</v>
      </c>
      <c r="H4395" s="1">
        <v>44865</v>
      </c>
      <c r="I4395" s="20">
        <v>0</v>
      </c>
      <c r="J4395" s="47">
        <f>Table_Query_from_Mac10[[#This Row],[unit_price]]-(Table_Query_from_Mac10[[#This Row],[unit_price]]*(Table_Query_from_Mac10[[#This Row],[discount_pct]]/100))</f>
        <v>10.38</v>
      </c>
      <c r="K4395" s="47">
        <f>Table_Query_from_Mac10[[#This Row],[unit_cost]]</f>
        <v>5</v>
      </c>
      <c r="L4395" s="47">
        <f>Table_Query_from_Mac10[[#This Row],[Live-cost]]*(1+Table_Query_from_Mac10[[#This Row],[CogsIncreasebyTYPE]])</f>
        <v>5</v>
      </c>
      <c r="M4395" s="47">
        <f>Table_Query_from_Mac10[[#This Row],[Live-cost]]*Table_Query_from_Mac10[[#This Row],[qty_to_ship]]</f>
        <v>100</v>
      </c>
      <c r="N4395" s="47">
        <f>IF(Table_Query_from_Mac10[[#This Row],[item_no]]="KDA",-Table_Query_from_Mac10[[#This Row],[unit_price]],Table_Query_from_Mac10[[#This Row],[Net Unit]]*Table_Query_from_Mac10[[#This Row],[qty_to_ship]])</f>
        <v>207.60000000000002</v>
      </c>
      <c r="O4395" s="47">
        <f>SUMIFS(Summary!C:C,Summary!H:H,Table_Query_from_Mac10[[#This Row],[Juiceoc]])</f>
        <v>0</v>
      </c>
      <c r="P4395" s="47">
        <f>SUMIFS(Summary!D:D,Summary!H:H,Table_Query_from_Mac10[[#This Row],[Juiceoc]])</f>
        <v>0</v>
      </c>
      <c r="Q4395" s="47">
        <f>SUMIFS(Summary!E:E,Summary!H:H,Table_Query_from_Mac10[[#This Row],[Juiceoc]])</f>
        <v>0</v>
      </c>
      <c r="R4395" s="47">
        <f>Table_Query_from_Mac10[[#This Row],[Net Unit]]*(1+Table_Query_from_Mac10[[#This Row],[PriceIncreasebyType]])</f>
        <v>10.38</v>
      </c>
      <c r="S4395" s="47">
        <f>Table_Query_from_Mac10[[#This Row],[UnitPriceFuture]]*Table_Query_from_Mac10[[#This Row],[qtytoShipFuture]]</f>
        <v>207.60000000000002</v>
      </c>
      <c r="T4395" s="47">
        <f>ROUND(Table_Query_from_Mac10[[#This Row],[qty_to_ship]]*(1+Table_Query_from_Mac10[[#This Row],[VolumeIncreasebyType]]),0)</f>
        <v>20</v>
      </c>
      <c r="U4395" s="47">
        <f>Table_Query_from_Mac10[[#This Row],[qtytoShipFuture]]*Table_Query_from_Mac10[[#This Row],[Future-cost]]</f>
        <v>100</v>
      </c>
      <c r="V4395" s="47">
        <f>Table_Query_from_Mac10[[#This Row],[qtytoShipFuture]]-Table_Query_from_Mac10[[#This Row],[qty_to_ship]]</f>
        <v>0</v>
      </c>
      <c r="W4395" s="47">
        <f>Table_Query_from_Mac10[[#This Row],[UnitPriceFuture]]</f>
        <v>10.38</v>
      </c>
      <c r="X4395" s="47">
        <f>Table_Query_from_Mac10[[#This Row],[Unit Increase]]*Table_Query_from_Mac10[[#This Row],[UnitPriceFuture]]</f>
        <v>0</v>
      </c>
      <c r="Y4395" s="47">
        <f>Table_Query_from_Mac10[[#This Row],[Unit Increase]]*Table_Query_from_Mac10[[#This Row],[Future-cost]]</f>
        <v>0</v>
      </c>
      <c r="Z4395" s="47">
        <f>-(Table_Query_from_Mac10[[#This Row],[Incremental Sales]]+((Table_Query_from_Mac10[[#This Row],[Incremental Sales]]*-(SUM(Summary!$S$8:$S$9)))))*Summary!$S$18</f>
        <v>0</v>
      </c>
      <c r="AA4395" s="47">
        <f>IFERROR(Table_Query_from_Mac10[[#This Row],[Incremental Cost]]/Table_Query_from_Mac10[[#This Row],[Incremental Sales]],0)</f>
        <v>0</v>
      </c>
      <c r="AB4395" s="47">
        <f>IFERROR(Table_Query_from_Mac10[[#This Row],[TotalCostFuture]]/Table_Query_from_Mac10[[#This Row],[totalsalesFuture]],0)</f>
        <v>0.48169556840077066</v>
      </c>
      <c r="AN4395" s="31">
        <v>80</v>
      </c>
      <c r="AO4395">
        <f t="shared" si="136"/>
        <v>20</v>
      </c>
      <c r="AQ4395" s="31">
        <v>29.65</v>
      </c>
      <c r="AR4395">
        <f t="shared" si="137"/>
        <v>10.38</v>
      </c>
    </row>
    <row r="4396" spans="1:44" x14ac:dyDescent="0.25">
      <c r="A4396">
        <v>90450</v>
      </c>
      <c r="B4396">
        <v>2</v>
      </c>
      <c r="C4396" t="s">
        <v>55</v>
      </c>
      <c r="D4396" t="s">
        <v>81</v>
      </c>
      <c r="E4396">
        <v>12</v>
      </c>
      <c r="F4396">
        <v>6</v>
      </c>
      <c r="G4396">
        <v>12.31</v>
      </c>
      <c r="H4396" s="1">
        <v>44865</v>
      </c>
      <c r="I4396" s="20">
        <v>0</v>
      </c>
      <c r="J4396" s="47">
        <f>Table_Query_from_Mac10[[#This Row],[unit_price]]-(Table_Query_from_Mac10[[#This Row],[unit_price]]*(Table_Query_from_Mac10[[#This Row],[discount_pct]]/100))</f>
        <v>12.31</v>
      </c>
      <c r="K4396" s="47">
        <f>Table_Query_from_Mac10[[#This Row],[unit_cost]]</f>
        <v>6</v>
      </c>
      <c r="L4396" s="47">
        <f>Table_Query_from_Mac10[[#This Row],[Live-cost]]*(1+Table_Query_from_Mac10[[#This Row],[CogsIncreasebyTYPE]])</f>
        <v>6</v>
      </c>
      <c r="M4396" s="47">
        <f>Table_Query_from_Mac10[[#This Row],[Live-cost]]*Table_Query_from_Mac10[[#This Row],[qty_to_ship]]</f>
        <v>72</v>
      </c>
      <c r="N4396" s="47">
        <f>IF(Table_Query_from_Mac10[[#This Row],[item_no]]="KDA",-Table_Query_from_Mac10[[#This Row],[unit_price]],Table_Query_from_Mac10[[#This Row],[Net Unit]]*Table_Query_from_Mac10[[#This Row],[qty_to_ship]])</f>
        <v>147.72</v>
      </c>
      <c r="O4396" s="47">
        <f>SUMIFS(Summary!C:C,Summary!H:H,Table_Query_from_Mac10[[#This Row],[Juiceoc]])</f>
        <v>0</v>
      </c>
      <c r="P4396" s="47">
        <f>SUMIFS(Summary!D:D,Summary!H:H,Table_Query_from_Mac10[[#This Row],[Juiceoc]])</f>
        <v>0</v>
      </c>
      <c r="Q4396" s="47">
        <f>SUMIFS(Summary!E:E,Summary!H:H,Table_Query_from_Mac10[[#This Row],[Juiceoc]])</f>
        <v>0</v>
      </c>
      <c r="R4396" s="47">
        <f>Table_Query_from_Mac10[[#This Row],[Net Unit]]*(1+Table_Query_from_Mac10[[#This Row],[PriceIncreasebyType]])</f>
        <v>12.31</v>
      </c>
      <c r="S4396" s="47">
        <f>Table_Query_from_Mac10[[#This Row],[UnitPriceFuture]]*Table_Query_from_Mac10[[#This Row],[qtytoShipFuture]]</f>
        <v>147.72</v>
      </c>
      <c r="T4396" s="47">
        <f>ROUND(Table_Query_from_Mac10[[#This Row],[qty_to_ship]]*(1+Table_Query_from_Mac10[[#This Row],[VolumeIncreasebyType]]),0)</f>
        <v>12</v>
      </c>
      <c r="U4396" s="47">
        <f>Table_Query_from_Mac10[[#This Row],[qtytoShipFuture]]*Table_Query_from_Mac10[[#This Row],[Future-cost]]</f>
        <v>72</v>
      </c>
      <c r="V4396" s="47">
        <f>Table_Query_from_Mac10[[#This Row],[qtytoShipFuture]]-Table_Query_from_Mac10[[#This Row],[qty_to_ship]]</f>
        <v>0</v>
      </c>
      <c r="W4396" s="47">
        <f>Table_Query_from_Mac10[[#This Row],[UnitPriceFuture]]</f>
        <v>12.31</v>
      </c>
      <c r="X4396" s="47">
        <f>Table_Query_from_Mac10[[#This Row],[Unit Increase]]*Table_Query_from_Mac10[[#This Row],[UnitPriceFuture]]</f>
        <v>0</v>
      </c>
      <c r="Y4396" s="47">
        <f>Table_Query_from_Mac10[[#This Row],[Unit Increase]]*Table_Query_from_Mac10[[#This Row],[Future-cost]]</f>
        <v>0</v>
      </c>
      <c r="Z4396" s="47">
        <f>-(Table_Query_from_Mac10[[#This Row],[Incremental Sales]]+((Table_Query_from_Mac10[[#This Row],[Incremental Sales]]*-(SUM(Summary!$S$8:$S$9)))))*Summary!$S$18</f>
        <v>0</v>
      </c>
      <c r="AA4396" s="47">
        <f>IFERROR(Table_Query_from_Mac10[[#This Row],[Incremental Cost]]/Table_Query_from_Mac10[[#This Row],[Incremental Sales]],0)</f>
        <v>0</v>
      </c>
      <c r="AB4396" s="47">
        <f>IFERROR(Table_Query_from_Mac10[[#This Row],[TotalCostFuture]]/Table_Query_from_Mac10[[#This Row],[totalsalesFuture]],0)</f>
        <v>0.487408610885459</v>
      </c>
      <c r="AN4396" s="30">
        <v>48</v>
      </c>
      <c r="AO4396">
        <f t="shared" si="136"/>
        <v>12</v>
      </c>
      <c r="AQ4396" s="30">
        <v>35.17</v>
      </c>
      <c r="AR4396">
        <f t="shared" si="137"/>
        <v>12.31</v>
      </c>
    </row>
    <row r="4397" spans="1:44" x14ac:dyDescent="0.25">
      <c r="A4397">
        <v>90450</v>
      </c>
      <c r="B4397">
        <v>3</v>
      </c>
      <c r="C4397" t="s">
        <v>55</v>
      </c>
      <c r="D4397" t="s">
        <v>81</v>
      </c>
      <c r="E4397">
        <v>16</v>
      </c>
      <c r="F4397">
        <v>7.37</v>
      </c>
      <c r="G4397">
        <v>15.43</v>
      </c>
      <c r="H4397" s="1">
        <v>44865</v>
      </c>
      <c r="I4397" s="20">
        <v>0</v>
      </c>
      <c r="J4397" s="47">
        <f>Table_Query_from_Mac10[[#This Row],[unit_price]]-(Table_Query_from_Mac10[[#This Row],[unit_price]]*(Table_Query_from_Mac10[[#This Row],[discount_pct]]/100))</f>
        <v>15.43</v>
      </c>
      <c r="K4397" s="47">
        <f>Table_Query_from_Mac10[[#This Row],[unit_cost]]</f>
        <v>7.37</v>
      </c>
      <c r="L4397" s="47">
        <f>Table_Query_from_Mac10[[#This Row],[Live-cost]]*(1+Table_Query_from_Mac10[[#This Row],[CogsIncreasebyTYPE]])</f>
        <v>7.37</v>
      </c>
      <c r="M4397" s="47">
        <f>Table_Query_from_Mac10[[#This Row],[Live-cost]]*Table_Query_from_Mac10[[#This Row],[qty_to_ship]]</f>
        <v>117.92</v>
      </c>
      <c r="N4397" s="47">
        <f>IF(Table_Query_from_Mac10[[#This Row],[item_no]]="KDA",-Table_Query_from_Mac10[[#This Row],[unit_price]],Table_Query_from_Mac10[[#This Row],[Net Unit]]*Table_Query_from_Mac10[[#This Row],[qty_to_ship]])</f>
        <v>246.88</v>
      </c>
      <c r="O4397" s="47">
        <f>SUMIFS(Summary!C:C,Summary!H:H,Table_Query_from_Mac10[[#This Row],[Juiceoc]])</f>
        <v>0</v>
      </c>
      <c r="P4397" s="47">
        <f>SUMIFS(Summary!D:D,Summary!H:H,Table_Query_from_Mac10[[#This Row],[Juiceoc]])</f>
        <v>0</v>
      </c>
      <c r="Q4397" s="47">
        <f>SUMIFS(Summary!E:E,Summary!H:H,Table_Query_from_Mac10[[#This Row],[Juiceoc]])</f>
        <v>0</v>
      </c>
      <c r="R4397" s="47">
        <f>Table_Query_from_Mac10[[#This Row],[Net Unit]]*(1+Table_Query_from_Mac10[[#This Row],[PriceIncreasebyType]])</f>
        <v>15.43</v>
      </c>
      <c r="S4397" s="47">
        <f>Table_Query_from_Mac10[[#This Row],[UnitPriceFuture]]*Table_Query_from_Mac10[[#This Row],[qtytoShipFuture]]</f>
        <v>246.88</v>
      </c>
      <c r="T4397" s="47">
        <f>ROUND(Table_Query_from_Mac10[[#This Row],[qty_to_ship]]*(1+Table_Query_from_Mac10[[#This Row],[VolumeIncreasebyType]]),0)</f>
        <v>16</v>
      </c>
      <c r="U4397" s="47">
        <f>Table_Query_from_Mac10[[#This Row],[qtytoShipFuture]]*Table_Query_from_Mac10[[#This Row],[Future-cost]]</f>
        <v>117.92</v>
      </c>
      <c r="V4397" s="47">
        <f>Table_Query_from_Mac10[[#This Row],[qtytoShipFuture]]-Table_Query_from_Mac10[[#This Row],[qty_to_ship]]</f>
        <v>0</v>
      </c>
      <c r="W4397" s="47">
        <f>Table_Query_from_Mac10[[#This Row],[UnitPriceFuture]]</f>
        <v>15.43</v>
      </c>
      <c r="X4397" s="47">
        <f>Table_Query_from_Mac10[[#This Row],[Unit Increase]]*Table_Query_from_Mac10[[#This Row],[UnitPriceFuture]]</f>
        <v>0</v>
      </c>
      <c r="Y4397" s="47">
        <f>Table_Query_from_Mac10[[#This Row],[Unit Increase]]*Table_Query_from_Mac10[[#This Row],[Future-cost]]</f>
        <v>0</v>
      </c>
      <c r="Z4397" s="47">
        <f>-(Table_Query_from_Mac10[[#This Row],[Incremental Sales]]+((Table_Query_from_Mac10[[#This Row],[Incremental Sales]]*-(SUM(Summary!$S$8:$S$9)))))*Summary!$S$18</f>
        <v>0</v>
      </c>
      <c r="AA4397" s="47">
        <f>IFERROR(Table_Query_from_Mac10[[#This Row],[Incremental Cost]]/Table_Query_from_Mac10[[#This Row],[Incremental Sales]],0)</f>
        <v>0</v>
      </c>
      <c r="AB4397" s="47">
        <f>IFERROR(Table_Query_from_Mac10[[#This Row],[TotalCostFuture]]/Table_Query_from_Mac10[[#This Row],[totalsalesFuture]],0)</f>
        <v>0.47764095917044719</v>
      </c>
      <c r="AN4397" s="31">
        <v>62</v>
      </c>
      <c r="AO4397">
        <f t="shared" si="136"/>
        <v>16</v>
      </c>
      <c r="AQ4397" s="31">
        <v>44.08</v>
      </c>
      <c r="AR4397">
        <f t="shared" si="137"/>
        <v>15.43</v>
      </c>
    </row>
    <row r="4398" spans="1:44" x14ac:dyDescent="0.25">
      <c r="A4398">
        <v>90450</v>
      </c>
      <c r="B4398">
        <v>4</v>
      </c>
      <c r="C4398" t="s">
        <v>55</v>
      </c>
      <c r="D4398" t="s">
        <v>81</v>
      </c>
      <c r="E4398">
        <v>8</v>
      </c>
      <c r="F4398">
        <v>8.81</v>
      </c>
      <c r="G4398">
        <v>19.18</v>
      </c>
      <c r="H4398" s="1">
        <v>44865</v>
      </c>
      <c r="I4398" s="20">
        <v>0</v>
      </c>
      <c r="J4398" s="47">
        <f>Table_Query_from_Mac10[[#This Row],[unit_price]]-(Table_Query_from_Mac10[[#This Row],[unit_price]]*(Table_Query_from_Mac10[[#This Row],[discount_pct]]/100))</f>
        <v>19.18</v>
      </c>
      <c r="K4398" s="47">
        <f>Table_Query_from_Mac10[[#This Row],[unit_cost]]</f>
        <v>8.81</v>
      </c>
      <c r="L4398" s="47">
        <f>Table_Query_from_Mac10[[#This Row],[Live-cost]]*(1+Table_Query_from_Mac10[[#This Row],[CogsIncreasebyTYPE]])</f>
        <v>8.81</v>
      </c>
      <c r="M4398" s="47">
        <f>Table_Query_from_Mac10[[#This Row],[Live-cost]]*Table_Query_from_Mac10[[#This Row],[qty_to_ship]]</f>
        <v>70.48</v>
      </c>
      <c r="N4398" s="47">
        <f>IF(Table_Query_from_Mac10[[#This Row],[item_no]]="KDA",-Table_Query_from_Mac10[[#This Row],[unit_price]],Table_Query_from_Mac10[[#This Row],[Net Unit]]*Table_Query_from_Mac10[[#This Row],[qty_to_ship]])</f>
        <v>153.44</v>
      </c>
      <c r="O4398" s="47">
        <f>SUMIFS(Summary!C:C,Summary!H:H,Table_Query_from_Mac10[[#This Row],[Juiceoc]])</f>
        <v>0</v>
      </c>
      <c r="P4398" s="47">
        <f>SUMIFS(Summary!D:D,Summary!H:H,Table_Query_from_Mac10[[#This Row],[Juiceoc]])</f>
        <v>0</v>
      </c>
      <c r="Q4398" s="47">
        <f>SUMIFS(Summary!E:E,Summary!H:H,Table_Query_from_Mac10[[#This Row],[Juiceoc]])</f>
        <v>0</v>
      </c>
      <c r="R4398" s="47">
        <f>Table_Query_from_Mac10[[#This Row],[Net Unit]]*(1+Table_Query_from_Mac10[[#This Row],[PriceIncreasebyType]])</f>
        <v>19.18</v>
      </c>
      <c r="S4398" s="47">
        <f>Table_Query_from_Mac10[[#This Row],[UnitPriceFuture]]*Table_Query_from_Mac10[[#This Row],[qtytoShipFuture]]</f>
        <v>153.44</v>
      </c>
      <c r="T4398" s="47">
        <f>ROUND(Table_Query_from_Mac10[[#This Row],[qty_to_ship]]*(1+Table_Query_from_Mac10[[#This Row],[VolumeIncreasebyType]]),0)</f>
        <v>8</v>
      </c>
      <c r="U4398" s="47">
        <f>Table_Query_from_Mac10[[#This Row],[qtytoShipFuture]]*Table_Query_from_Mac10[[#This Row],[Future-cost]]</f>
        <v>70.48</v>
      </c>
      <c r="V4398" s="47">
        <f>Table_Query_from_Mac10[[#This Row],[qtytoShipFuture]]-Table_Query_from_Mac10[[#This Row],[qty_to_ship]]</f>
        <v>0</v>
      </c>
      <c r="W4398" s="47">
        <f>Table_Query_from_Mac10[[#This Row],[UnitPriceFuture]]</f>
        <v>19.18</v>
      </c>
      <c r="X4398" s="47">
        <f>Table_Query_from_Mac10[[#This Row],[Unit Increase]]*Table_Query_from_Mac10[[#This Row],[UnitPriceFuture]]</f>
        <v>0</v>
      </c>
      <c r="Y4398" s="47">
        <f>Table_Query_from_Mac10[[#This Row],[Unit Increase]]*Table_Query_from_Mac10[[#This Row],[Future-cost]]</f>
        <v>0</v>
      </c>
      <c r="Z4398" s="47">
        <f>-(Table_Query_from_Mac10[[#This Row],[Incremental Sales]]+((Table_Query_from_Mac10[[#This Row],[Incremental Sales]]*-(SUM(Summary!$S$8:$S$9)))))*Summary!$S$18</f>
        <v>0</v>
      </c>
      <c r="AA4398" s="47">
        <f>IFERROR(Table_Query_from_Mac10[[#This Row],[Incremental Cost]]/Table_Query_from_Mac10[[#This Row],[Incremental Sales]],0)</f>
        <v>0</v>
      </c>
      <c r="AB4398" s="47">
        <f>IFERROR(Table_Query_from_Mac10[[#This Row],[TotalCostFuture]]/Table_Query_from_Mac10[[#This Row],[totalsalesFuture]],0)</f>
        <v>0.459332638164755</v>
      </c>
      <c r="AN4398" s="30">
        <v>30</v>
      </c>
      <c r="AO4398">
        <f t="shared" si="136"/>
        <v>8</v>
      </c>
      <c r="AQ4398" s="30">
        <v>54.81</v>
      </c>
      <c r="AR4398">
        <f t="shared" si="137"/>
        <v>19.18</v>
      </c>
    </row>
    <row r="4399" spans="1:44" x14ac:dyDescent="0.25">
      <c r="A4399">
        <v>90450</v>
      </c>
      <c r="B4399">
        <v>5</v>
      </c>
      <c r="C4399" t="s">
        <v>55</v>
      </c>
      <c r="D4399" t="s">
        <v>81</v>
      </c>
      <c r="E4399">
        <v>10</v>
      </c>
      <c r="F4399">
        <v>10.18</v>
      </c>
      <c r="G4399">
        <v>23.19</v>
      </c>
      <c r="H4399" s="1">
        <v>44865</v>
      </c>
      <c r="I4399" s="20">
        <v>0</v>
      </c>
      <c r="J4399" s="47">
        <f>Table_Query_from_Mac10[[#This Row],[unit_price]]-(Table_Query_from_Mac10[[#This Row],[unit_price]]*(Table_Query_from_Mac10[[#This Row],[discount_pct]]/100))</f>
        <v>23.19</v>
      </c>
      <c r="K4399" s="47">
        <f>Table_Query_from_Mac10[[#This Row],[unit_cost]]</f>
        <v>10.18</v>
      </c>
      <c r="L4399" s="47">
        <f>Table_Query_from_Mac10[[#This Row],[Live-cost]]*(1+Table_Query_from_Mac10[[#This Row],[CogsIncreasebyTYPE]])</f>
        <v>10.18</v>
      </c>
      <c r="M4399" s="47">
        <f>Table_Query_from_Mac10[[#This Row],[Live-cost]]*Table_Query_from_Mac10[[#This Row],[qty_to_ship]]</f>
        <v>101.8</v>
      </c>
      <c r="N4399" s="47">
        <f>IF(Table_Query_from_Mac10[[#This Row],[item_no]]="KDA",-Table_Query_from_Mac10[[#This Row],[unit_price]],Table_Query_from_Mac10[[#This Row],[Net Unit]]*Table_Query_from_Mac10[[#This Row],[qty_to_ship]])</f>
        <v>231.9</v>
      </c>
      <c r="O4399" s="47">
        <f>SUMIFS(Summary!C:C,Summary!H:H,Table_Query_from_Mac10[[#This Row],[Juiceoc]])</f>
        <v>0</v>
      </c>
      <c r="P4399" s="47">
        <f>SUMIFS(Summary!D:D,Summary!H:H,Table_Query_from_Mac10[[#This Row],[Juiceoc]])</f>
        <v>0</v>
      </c>
      <c r="Q4399" s="47">
        <f>SUMIFS(Summary!E:E,Summary!H:H,Table_Query_from_Mac10[[#This Row],[Juiceoc]])</f>
        <v>0</v>
      </c>
      <c r="R4399" s="47">
        <f>Table_Query_from_Mac10[[#This Row],[Net Unit]]*(1+Table_Query_from_Mac10[[#This Row],[PriceIncreasebyType]])</f>
        <v>23.19</v>
      </c>
      <c r="S4399" s="47">
        <f>Table_Query_from_Mac10[[#This Row],[UnitPriceFuture]]*Table_Query_from_Mac10[[#This Row],[qtytoShipFuture]]</f>
        <v>231.9</v>
      </c>
      <c r="T4399" s="47">
        <f>ROUND(Table_Query_from_Mac10[[#This Row],[qty_to_ship]]*(1+Table_Query_from_Mac10[[#This Row],[VolumeIncreasebyType]]),0)</f>
        <v>10</v>
      </c>
      <c r="U4399" s="47">
        <f>Table_Query_from_Mac10[[#This Row],[qtytoShipFuture]]*Table_Query_from_Mac10[[#This Row],[Future-cost]]</f>
        <v>101.8</v>
      </c>
      <c r="V4399" s="47">
        <f>Table_Query_from_Mac10[[#This Row],[qtytoShipFuture]]-Table_Query_from_Mac10[[#This Row],[qty_to_ship]]</f>
        <v>0</v>
      </c>
      <c r="W4399" s="47">
        <f>Table_Query_from_Mac10[[#This Row],[UnitPriceFuture]]</f>
        <v>23.19</v>
      </c>
      <c r="X4399" s="47">
        <f>Table_Query_from_Mac10[[#This Row],[Unit Increase]]*Table_Query_from_Mac10[[#This Row],[UnitPriceFuture]]</f>
        <v>0</v>
      </c>
      <c r="Y4399" s="47">
        <f>Table_Query_from_Mac10[[#This Row],[Unit Increase]]*Table_Query_from_Mac10[[#This Row],[Future-cost]]</f>
        <v>0</v>
      </c>
      <c r="Z4399" s="47">
        <f>-(Table_Query_from_Mac10[[#This Row],[Incremental Sales]]+((Table_Query_from_Mac10[[#This Row],[Incremental Sales]]*-(SUM(Summary!$S$8:$S$9)))))*Summary!$S$18</f>
        <v>0</v>
      </c>
      <c r="AA4399" s="47">
        <f>IFERROR(Table_Query_from_Mac10[[#This Row],[Incremental Cost]]/Table_Query_from_Mac10[[#This Row],[Incremental Sales]],0)</f>
        <v>0</v>
      </c>
      <c r="AB4399" s="47">
        <f>IFERROR(Table_Query_from_Mac10[[#This Row],[TotalCostFuture]]/Table_Query_from_Mac10[[#This Row],[totalsalesFuture]],0)</f>
        <v>0.43898231996550235</v>
      </c>
      <c r="AN4399" s="31">
        <v>40</v>
      </c>
      <c r="AO4399">
        <f t="shared" si="136"/>
        <v>10</v>
      </c>
      <c r="AQ4399" s="31">
        <v>66.260000000000005</v>
      </c>
      <c r="AR4399">
        <f t="shared" si="137"/>
        <v>23.19</v>
      </c>
    </row>
    <row r="4400" spans="1:44" x14ac:dyDescent="0.25">
      <c r="A4400">
        <v>90450</v>
      </c>
      <c r="B4400">
        <v>6</v>
      </c>
      <c r="C4400" t="s">
        <v>55</v>
      </c>
      <c r="D4400" t="s">
        <v>81</v>
      </c>
      <c r="E4400">
        <v>3</v>
      </c>
      <c r="F4400">
        <v>13.68</v>
      </c>
      <c r="G4400">
        <v>31.06</v>
      </c>
      <c r="H4400" s="1">
        <v>44865</v>
      </c>
      <c r="I4400" s="20">
        <v>0</v>
      </c>
      <c r="J4400" s="47">
        <f>Table_Query_from_Mac10[[#This Row],[unit_price]]-(Table_Query_from_Mac10[[#This Row],[unit_price]]*(Table_Query_from_Mac10[[#This Row],[discount_pct]]/100))</f>
        <v>31.06</v>
      </c>
      <c r="K4400" s="47">
        <f>Table_Query_from_Mac10[[#This Row],[unit_cost]]</f>
        <v>13.68</v>
      </c>
      <c r="L4400" s="47">
        <f>Table_Query_from_Mac10[[#This Row],[Live-cost]]*(1+Table_Query_from_Mac10[[#This Row],[CogsIncreasebyTYPE]])</f>
        <v>13.68</v>
      </c>
      <c r="M4400" s="47">
        <f>Table_Query_from_Mac10[[#This Row],[Live-cost]]*Table_Query_from_Mac10[[#This Row],[qty_to_ship]]</f>
        <v>41.04</v>
      </c>
      <c r="N4400" s="47">
        <f>IF(Table_Query_from_Mac10[[#This Row],[item_no]]="KDA",-Table_Query_from_Mac10[[#This Row],[unit_price]],Table_Query_from_Mac10[[#This Row],[Net Unit]]*Table_Query_from_Mac10[[#This Row],[qty_to_ship]])</f>
        <v>93.179999999999993</v>
      </c>
      <c r="O4400" s="47">
        <f>SUMIFS(Summary!C:C,Summary!H:H,Table_Query_from_Mac10[[#This Row],[Juiceoc]])</f>
        <v>0</v>
      </c>
      <c r="P4400" s="47">
        <f>SUMIFS(Summary!D:D,Summary!H:H,Table_Query_from_Mac10[[#This Row],[Juiceoc]])</f>
        <v>0</v>
      </c>
      <c r="Q4400" s="47">
        <f>SUMIFS(Summary!E:E,Summary!H:H,Table_Query_from_Mac10[[#This Row],[Juiceoc]])</f>
        <v>0</v>
      </c>
      <c r="R4400" s="47">
        <f>Table_Query_from_Mac10[[#This Row],[Net Unit]]*(1+Table_Query_from_Mac10[[#This Row],[PriceIncreasebyType]])</f>
        <v>31.06</v>
      </c>
      <c r="S4400" s="47">
        <f>Table_Query_from_Mac10[[#This Row],[UnitPriceFuture]]*Table_Query_from_Mac10[[#This Row],[qtytoShipFuture]]</f>
        <v>93.179999999999993</v>
      </c>
      <c r="T4400" s="47">
        <f>ROUND(Table_Query_from_Mac10[[#This Row],[qty_to_ship]]*(1+Table_Query_from_Mac10[[#This Row],[VolumeIncreasebyType]]),0)</f>
        <v>3</v>
      </c>
      <c r="U4400" s="47">
        <f>Table_Query_from_Mac10[[#This Row],[qtytoShipFuture]]*Table_Query_from_Mac10[[#This Row],[Future-cost]]</f>
        <v>41.04</v>
      </c>
      <c r="V4400" s="47">
        <f>Table_Query_from_Mac10[[#This Row],[qtytoShipFuture]]-Table_Query_from_Mac10[[#This Row],[qty_to_ship]]</f>
        <v>0</v>
      </c>
      <c r="W4400" s="47">
        <f>Table_Query_from_Mac10[[#This Row],[UnitPriceFuture]]</f>
        <v>31.06</v>
      </c>
      <c r="X4400" s="47">
        <f>Table_Query_from_Mac10[[#This Row],[Unit Increase]]*Table_Query_from_Mac10[[#This Row],[UnitPriceFuture]]</f>
        <v>0</v>
      </c>
      <c r="Y4400" s="47">
        <f>Table_Query_from_Mac10[[#This Row],[Unit Increase]]*Table_Query_from_Mac10[[#This Row],[Future-cost]]</f>
        <v>0</v>
      </c>
      <c r="Z4400" s="47">
        <f>-(Table_Query_from_Mac10[[#This Row],[Incremental Sales]]+((Table_Query_from_Mac10[[#This Row],[Incremental Sales]]*-(SUM(Summary!$S$8:$S$9)))))*Summary!$S$18</f>
        <v>0</v>
      </c>
      <c r="AA4400" s="47">
        <f>IFERROR(Table_Query_from_Mac10[[#This Row],[Incremental Cost]]/Table_Query_from_Mac10[[#This Row],[Incremental Sales]],0)</f>
        <v>0</v>
      </c>
      <c r="AB4400" s="47">
        <f>IFERROR(Table_Query_from_Mac10[[#This Row],[TotalCostFuture]]/Table_Query_from_Mac10[[#This Row],[totalsalesFuture]],0)</f>
        <v>0.44043786220218933</v>
      </c>
      <c r="AN4400" s="30">
        <v>10</v>
      </c>
      <c r="AO4400">
        <f t="shared" si="136"/>
        <v>3</v>
      </c>
      <c r="AQ4400" s="30">
        <v>88.75</v>
      </c>
      <c r="AR4400">
        <f t="shared" si="137"/>
        <v>31.06</v>
      </c>
    </row>
    <row r="4401" spans="1:44" x14ac:dyDescent="0.25">
      <c r="A4401">
        <v>90450</v>
      </c>
      <c r="B4401">
        <v>7</v>
      </c>
      <c r="C4401" t="s">
        <v>55</v>
      </c>
      <c r="D4401" t="s">
        <v>81</v>
      </c>
      <c r="E4401">
        <v>8</v>
      </c>
      <c r="F4401">
        <v>12.04</v>
      </c>
      <c r="G4401">
        <v>26.72</v>
      </c>
      <c r="H4401" s="1">
        <v>44865</v>
      </c>
      <c r="I4401" s="20">
        <v>0</v>
      </c>
      <c r="J4401" s="47">
        <f>Table_Query_from_Mac10[[#This Row],[unit_price]]-(Table_Query_from_Mac10[[#This Row],[unit_price]]*(Table_Query_from_Mac10[[#This Row],[discount_pct]]/100))</f>
        <v>26.72</v>
      </c>
      <c r="K4401" s="47">
        <f>Table_Query_from_Mac10[[#This Row],[unit_cost]]</f>
        <v>12.04</v>
      </c>
      <c r="L4401" s="47">
        <f>Table_Query_from_Mac10[[#This Row],[Live-cost]]*(1+Table_Query_from_Mac10[[#This Row],[CogsIncreasebyTYPE]])</f>
        <v>12.04</v>
      </c>
      <c r="M4401" s="47">
        <f>Table_Query_from_Mac10[[#This Row],[Live-cost]]*Table_Query_from_Mac10[[#This Row],[qty_to_ship]]</f>
        <v>96.32</v>
      </c>
      <c r="N4401" s="47">
        <f>IF(Table_Query_from_Mac10[[#This Row],[item_no]]="KDA",-Table_Query_from_Mac10[[#This Row],[unit_price]],Table_Query_from_Mac10[[#This Row],[Net Unit]]*Table_Query_from_Mac10[[#This Row],[qty_to_ship]])</f>
        <v>213.76</v>
      </c>
      <c r="O4401" s="47">
        <f>SUMIFS(Summary!C:C,Summary!H:H,Table_Query_from_Mac10[[#This Row],[Juiceoc]])</f>
        <v>0</v>
      </c>
      <c r="P4401" s="47">
        <f>SUMIFS(Summary!D:D,Summary!H:H,Table_Query_from_Mac10[[#This Row],[Juiceoc]])</f>
        <v>0</v>
      </c>
      <c r="Q4401" s="47">
        <f>SUMIFS(Summary!E:E,Summary!H:H,Table_Query_from_Mac10[[#This Row],[Juiceoc]])</f>
        <v>0</v>
      </c>
      <c r="R4401" s="47">
        <f>Table_Query_from_Mac10[[#This Row],[Net Unit]]*(1+Table_Query_from_Mac10[[#This Row],[PriceIncreasebyType]])</f>
        <v>26.72</v>
      </c>
      <c r="S4401" s="47">
        <f>Table_Query_from_Mac10[[#This Row],[UnitPriceFuture]]*Table_Query_from_Mac10[[#This Row],[qtytoShipFuture]]</f>
        <v>213.76</v>
      </c>
      <c r="T4401" s="47">
        <f>ROUND(Table_Query_from_Mac10[[#This Row],[qty_to_ship]]*(1+Table_Query_from_Mac10[[#This Row],[VolumeIncreasebyType]]),0)</f>
        <v>8</v>
      </c>
      <c r="U4401" s="47">
        <f>Table_Query_from_Mac10[[#This Row],[qtytoShipFuture]]*Table_Query_from_Mac10[[#This Row],[Future-cost]]</f>
        <v>96.32</v>
      </c>
      <c r="V4401" s="47">
        <f>Table_Query_from_Mac10[[#This Row],[qtytoShipFuture]]-Table_Query_from_Mac10[[#This Row],[qty_to_ship]]</f>
        <v>0</v>
      </c>
      <c r="W4401" s="47">
        <f>Table_Query_from_Mac10[[#This Row],[UnitPriceFuture]]</f>
        <v>26.72</v>
      </c>
      <c r="X4401" s="47">
        <f>Table_Query_from_Mac10[[#This Row],[Unit Increase]]*Table_Query_from_Mac10[[#This Row],[UnitPriceFuture]]</f>
        <v>0</v>
      </c>
      <c r="Y4401" s="47">
        <f>Table_Query_from_Mac10[[#This Row],[Unit Increase]]*Table_Query_from_Mac10[[#This Row],[Future-cost]]</f>
        <v>0</v>
      </c>
      <c r="Z4401" s="47">
        <f>-(Table_Query_from_Mac10[[#This Row],[Incremental Sales]]+((Table_Query_from_Mac10[[#This Row],[Incremental Sales]]*-(SUM(Summary!$S$8:$S$9)))))*Summary!$S$18</f>
        <v>0</v>
      </c>
      <c r="AA4401" s="47">
        <f>IFERROR(Table_Query_from_Mac10[[#This Row],[Incremental Cost]]/Table_Query_from_Mac10[[#This Row],[Incremental Sales]],0)</f>
        <v>0</v>
      </c>
      <c r="AB4401" s="47">
        <f>IFERROR(Table_Query_from_Mac10[[#This Row],[TotalCostFuture]]/Table_Query_from_Mac10[[#This Row],[totalsalesFuture]],0)</f>
        <v>0.45059880239520955</v>
      </c>
      <c r="AN4401" s="31">
        <v>32</v>
      </c>
      <c r="AO4401">
        <f t="shared" si="136"/>
        <v>8</v>
      </c>
      <c r="AQ4401" s="31">
        <v>76.33</v>
      </c>
      <c r="AR4401">
        <f t="shared" si="137"/>
        <v>26.72</v>
      </c>
    </row>
    <row r="4402" spans="1:44" x14ac:dyDescent="0.25">
      <c r="A4402">
        <v>90450</v>
      </c>
      <c r="B4402">
        <v>8</v>
      </c>
      <c r="C4402" t="s">
        <v>55</v>
      </c>
      <c r="D4402" t="s">
        <v>81</v>
      </c>
      <c r="E4402">
        <v>5</v>
      </c>
      <c r="F4402">
        <v>6.19</v>
      </c>
      <c r="G4402">
        <v>13.28</v>
      </c>
      <c r="H4402" s="1">
        <v>44865</v>
      </c>
      <c r="I4402" s="20">
        <v>0</v>
      </c>
      <c r="J4402" s="47">
        <f>Table_Query_from_Mac10[[#This Row],[unit_price]]-(Table_Query_from_Mac10[[#This Row],[unit_price]]*(Table_Query_from_Mac10[[#This Row],[discount_pct]]/100))</f>
        <v>13.28</v>
      </c>
      <c r="K4402" s="47">
        <f>Table_Query_from_Mac10[[#This Row],[unit_cost]]</f>
        <v>6.19</v>
      </c>
      <c r="L4402" s="47">
        <f>Table_Query_from_Mac10[[#This Row],[Live-cost]]*(1+Table_Query_from_Mac10[[#This Row],[CogsIncreasebyTYPE]])</f>
        <v>6.19</v>
      </c>
      <c r="M4402" s="47">
        <f>Table_Query_from_Mac10[[#This Row],[Live-cost]]*Table_Query_from_Mac10[[#This Row],[qty_to_ship]]</f>
        <v>30.950000000000003</v>
      </c>
      <c r="N4402" s="47">
        <f>IF(Table_Query_from_Mac10[[#This Row],[item_no]]="KDA",-Table_Query_from_Mac10[[#This Row],[unit_price]],Table_Query_from_Mac10[[#This Row],[Net Unit]]*Table_Query_from_Mac10[[#This Row],[qty_to_ship]])</f>
        <v>66.399999999999991</v>
      </c>
      <c r="O4402" s="47">
        <f>SUMIFS(Summary!C:C,Summary!H:H,Table_Query_from_Mac10[[#This Row],[Juiceoc]])</f>
        <v>0</v>
      </c>
      <c r="P4402" s="47">
        <f>SUMIFS(Summary!D:D,Summary!H:H,Table_Query_from_Mac10[[#This Row],[Juiceoc]])</f>
        <v>0</v>
      </c>
      <c r="Q4402" s="47">
        <f>SUMIFS(Summary!E:E,Summary!H:H,Table_Query_from_Mac10[[#This Row],[Juiceoc]])</f>
        <v>0</v>
      </c>
      <c r="R4402" s="47">
        <f>Table_Query_from_Mac10[[#This Row],[Net Unit]]*(1+Table_Query_from_Mac10[[#This Row],[PriceIncreasebyType]])</f>
        <v>13.28</v>
      </c>
      <c r="S4402" s="47">
        <f>Table_Query_from_Mac10[[#This Row],[UnitPriceFuture]]*Table_Query_from_Mac10[[#This Row],[qtytoShipFuture]]</f>
        <v>66.399999999999991</v>
      </c>
      <c r="T4402" s="47">
        <f>ROUND(Table_Query_from_Mac10[[#This Row],[qty_to_ship]]*(1+Table_Query_from_Mac10[[#This Row],[VolumeIncreasebyType]]),0)</f>
        <v>5</v>
      </c>
      <c r="U4402" s="47">
        <f>Table_Query_from_Mac10[[#This Row],[qtytoShipFuture]]*Table_Query_from_Mac10[[#This Row],[Future-cost]]</f>
        <v>30.950000000000003</v>
      </c>
      <c r="V4402" s="47">
        <f>Table_Query_from_Mac10[[#This Row],[qtytoShipFuture]]-Table_Query_from_Mac10[[#This Row],[qty_to_ship]]</f>
        <v>0</v>
      </c>
      <c r="W4402" s="47">
        <f>Table_Query_from_Mac10[[#This Row],[UnitPriceFuture]]</f>
        <v>13.28</v>
      </c>
      <c r="X4402" s="47">
        <f>Table_Query_from_Mac10[[#This Row],[Unit Increase]]*Table_Query_from_Mac10[[#This Row],[UnitPriceFuture]]</f>
        <v>0</v>
      </c>
      <c r="Y4402" s="47">
        <f>Table_Query_from_Mac10[[#This Row],[Unit Increase]]*Table_Query_from_Mac10[[#This Row],[Future-cost]]</f>
        <v>0</v>
      </c>
      <c r="Z4402" s="47">
        <f>-(Table_Query_from_Mac10[[#This Row],[Incremental Sales]]+((Table_Query_from_Mac10[[#This Row],[Incremental Sales]]*-(SUM(Summary!$S$8:$S$9)))))*Summary!$S$18</f>
        <v>0</v>
      </c>
      <c r="AA4402" s="47">
        <f>IFERROR(Table_Query_from_Mac10[[#This Row],[Incremental Cost]]/Table_Query_from_Mac10[[#This Row],[Incremental Sales]],0)</f>
        <v>0</v>
      </c>
      <c r="AB4402" s="47">
        <f>IFERROR(Table_Query_from_Mac10[[#This Row],[TotalCostFuture]]/Table_Query_from_Mac10[[#This Row],[totalsalesFuture]],0)</f>
        <v>0.46611445783132538</v>
      </c>
      <c r="AN4402" s="30">
        <v>20</v>
      </c>
      <c r="AO4402">
        <f t="shared" si="136"/>
        <v>5</v>
      </c>
      <c r="AQ4402" s="30">
        <v>37.93</v>
      </c>
      <c r="AR4402">
        <f t="shared" si="137"/>
        <v>13.28</v>
      </c>
    </row>
    <row r="4403" spans="1:44" x14ac:dyDescent="0.25">
      <c r="A4403">
        <v>90450</v>
      </c>
      <c r="B4403">
        <v>9</v>
      </c>
      <c r="C4403" t="s">
        <v>56</v>
      </c>
      <c r="D4403" t="s">
        <v>81</v>
      </c>
      <c r="E4403">
        <v>2</v>
      </c>
      <c r="F4403">
        <v>14.19</v>
      </c>
      <c r="G4403">
        <v>32.31</v>
      </c>
      <c r="H4403" s="1">
        <v>44865</v>
      </c>
      <c r="I4403" s="20">
        <v>0</v>
      </c>
      <c r="J4403" s="47">
        <f>Table_Query_from_Mac10[[#This Row],[unit_price]]-(Table_Query_from_Mac10[[#This Row],[unit_price]]*(Table_Query_from_Mac10[[#This Row],[discount_pct]]/100))</f>
        <v>32.31</v>
      </c>
      <c r="K4403" s="47">
        <f>Table_Query_from_Mac10[[#This Row],[unit_cost]]</f>
        <v>14.19</v>
      </c>
      <c r="L4403" s="47">
        <f>Table_Query_from_Mac10[[#This Row],[Live-cost]]*(1+Table_Query_from_Mac10[[#This Row],[CogsIncreasebyTYPE]])</f>
        <v>14.19</v>
      </c>
      <c r="M4403" s="47">
        <f>Table_Query_from_Mac10[[#This Row],[Live-cost]]*Table_Query_from_Mac10[[#This Row],[qty_to_ship]]</f>
        <v>28.38</v>
      </c>
      <c r="N4403" s="47">
        <f>IF(Table_Query_from_Mac10[[#This Row],[item_no]]="KDA",-Table_Query_from_Mac10[[#This Row],[unit_price]],Table_Query_from_Mac10[[#This Row],[Net Unit]]*Table_Query_from_Mac10[[#This Row],[qty_to_ship]])</f>
        <v>64.62</v>
      </c>
      <c r="O4403" s="47">
        <f>SUMIFS(Summary!C:C,Summary!H:H,Table_Query_from_Mac10[[#This Row],[Juiceoc]])</f>
        <v>0</v>
      </c>
      <c r="P4403" s="47">
        <f>SUMIFS(Summary!D:D,Summary!H:H,Table_Query_from_Mac10[[#This Row],[Juiceoc]])</f>
        <v>0</v>
      </c>
      <c r="Q4403" s="47">
        <f>SUMIFS(Summary!E:E,Summary!H:H,Table_Query_from_Mac10[[#This Row],[Juiceoc]])</f>
        <v>0</v>
      </c>
      <c r="R4403" s="47">
        <f>Table_Query_from_Mac10[[#This Row],[Net Unit]]*(1+Table_Query_from_Mac10[[#This Row],[PriceIncreasebyType]])</f>
        <v>32.31</v>
      </c>
      <c r="S4403" s="47">
        <f>Table_Query_from_Mac10[[#This Row],[UnitPriceFuture]]*Table_Query_from_Mac10[[#This Row],[qtytoShipFuture]]</f>
        <v>64.62</v>
      </c>
      <c r="T4403" s="47">
        <f>ROUND(Table_Query_from_Mac10[[#This Row],[qty_to_ship]]*(1+Table_Query_from_Mac10[[#This Row],[VolumeIncreasebyType]]),0)</f>
        <v>2</v>
      </c>
      <c r="U4403" s="47">
        <f>Table_Query_from_Mac10[[#This Row],[qtytoShipFuture]]*Table_Query_from_Mac10[[#This Row],[Future-cost]]</f>
        <v>28.38</v>
      </c>
      <c r="V4403" s="47">
        <f>Table_Query_from_Mac10[[#This Row],[qtytoShipFuture]]-Table_Query_from_Mac10[[#This Row],[qty_to_ship]]</f>
        <v>0</v>
      </c>
      <c r="W4403" s="47">
        <f>Table_Query_from_Mac10[[#This Row],[UnitPriceFuture]]</f>
        <v>32.31</v>
      </c>
      <c r="X4403" s="47">
        <f>Table_Query_from_Mac10[[#This Row],[Unit Increase]]*Table_Query_from_Mac10[[#This Row],[UnitPriceFuture]]</f>
        <v>0</v>
      </c>
      <c r="Y4403" s="47">
        <f>Table_Query_from_Mac10[[#This Row],[Unit Increase]]*Table_Query_from_Mac10[[#This Row],[Future-cost]]</f>
        <v>0</v>
      </c>
      <c r="Z4403" s="47">
        <f>-(Table_Query_from_Mac10[[#This Row],[Incremental Sales]]+((Table_Query_from_Mac10[[#This Row],[Incremental Sales]]*-(SUM(Summary!$S$8:$S$9)))))*Summary!$S$18</f>
        <v>0</v>
      </c>
      <c r="AA4403" s="47">
        <f>IFERROR(Table_Query_from_Mac10[[#This Row],[Incremental Cost]]/Table_Query_from_Mac10[[#This Row],[Incremental Sales]],0)</f>
        <v>0</v>
      </c>
      <c r="AB4403" s="47">
        <f>IFERROR(Table_Query_from_Mac10[[#This Row],[TotalCostFuture]]/Table_Query_from_Mac10[[#This Row],[totalsalesFuture]],0)</f>
        <v>0.43918291550603522</v>
      </c>
      <c r="AN4403" s="31">
        <v>8</v>
      </c>
      <c r="AO4403">
        <f t="shared" si="136"/>
        <v>2</v>
      </c>
      <c r="AQ4403" s="31">
        <v>92.32</v>
      </c>
      <c r="AR4403">
        <f t="shared" si="137"/>
        <v>32.31</v>
      </c>
    </row>
    <row r="4404" spans="1:44" x14ac:dyDescent="0.25">
      <c r="A4404">
        <v>90450</v>
      </c>
      <c r="B4404">
        <v>10</v>
      </c>
      <c r="C4404" t="s">
        <v>55</v>
      </c>
      <c r="D4404" t="s">
        <v>81</v>
      </c>
      <c r="E4404">
        <v>9</v>
      </c>
      <c r="F4404">
        <v>7.4</v>
      </c>
      <c r="G4404">
        <v>16.29</v>
      </c>
      <c r="H4404" s="1">
        <v>44865</v>
      </c>
      <c r="I4404" s="20">
        <v>0</v>
      </c>
      <c r="J4404" s="47">
        <f>Table_Query_from_Mac10[[#This Row],[unit_price]]-(Table_Query_from_Mac10[[#This Row],[unit_price]]*(Table_Query_from_Mac10[[#This Row],[discount_pct]]/100))</f>
        <v>16.29</v>
      </c>
      <c r="K4404" s="47">
        <f>Table_Query_from_Mac10[[#This Row],[unit_cost]]</f>
        <v>7.4</v>
      </c>
      <c r="L4404" s="47">
        <f>Table_Query_from_Mac10[[#This Row],[Live-cost]]*(1+Table_Query_from_Mac10[[#This Row],[CogsIncreasebyTYPE]])</f>
        <v>7.4</v>
      </c>
      <c r="M4404" s="47">
        <f>Table_Query_from_Mac10[[#This Row],[Live-cost]]*Table_Query_from_Mac10[[#This Row],[qty_to_ship]]</f>
        <v>66.600000000000009</v>
      </c>
      <c r="N4404" s="47">
        <f>IF(Table_Query_from_Mac10[[#This Row],[item_no]]="KDA",-Table_Query_from_Mac10[[#This Row],[unit_price]],Table_Query_from_Mac10[[#This Row],[Net Unit]]*Table_Query_from_Mac10[[#This Row],[qty_to_ship]])</f>
        <v>146.60999999999999</v>
      </c>
      <c r="O4404" s="47">
        <f>SUMIFS(Summary!C:C,Summary!H:H,Table_Query_from_Mac10[[#This Row],[Juiceoc]])</f>
        <v>0</v>
      </c>
      <c r="P4404" s="47">
        <f>SUMIFS(Summary!D:D,Summary!H:H,Table_Query_from_Mac10[[#This Row],[Juiceoc]])</f>
        <v>0</v>
      </c>
      <c r="Q4404" s="47">
        <f>SUMIFS(Summary!E:E,Summary!H:H,Table_Query_from_Mac10[[#This Row],[Juiceoc]])</f>
        <v>0</v>
      </c>
      <c r="R4404" s="47">
        <f>Table_Query_from_Mac10[[#This Row],[Net Unit]]*(1+Table_Query_from_Mac10[[#This Row],[PriceIncreasebyType]])</f>
        <v>16.29</v>
      </c>
      <c r="S4404" s="47">
        <f>Table_Query_from_Mac10[[#This Row],[UnitPriceFuture]]*Table_Query_from_Mac10[[#This Row],[qtytoShipFuture]]</f>
        <v>146.60999999999999</v>
      </c>
      <c r="T4404" s="47">
        <f>ROUND(Table_Query_from_Mac10[[#This Row],[qty_to_ship]]*(1+Table_Query_from_Mac10[[#This Row],[VolumeIncreasebyType]]),0)</f>
        <v>9</v>
      </c>
      <c r="U4404" s="47">
        <f>Table_Query_from_Mac10[[#This Row],[qtytoShipFuture]]*Table_Query_from_Mac10[[#This Row],[Future-cost]]</f>
        <v>66.600000000000009</v>
      </c>
      <c r="V4404" s="47">
        <f>Table_Query_from_Mac10[[#This Row],[qtytoShipFuture]]-Table_Query_from_Mac10[[#This Row],[qty_to_ship]]</f>
        <v>0</v>
      </c>
      <c r="W4404" s="47">
        <f>Table_Query_from_Mac10[[#This Row],[UnitPriceFuture]]</f>
        <v>16.29</v>
      </c>
      <c r="X4404" s="47">
        <f>Table_Query_from_Mac10[[#This Row],[Unit Increase]]*Table_Query_from_Mac10[[#This Row],[UnitPriceFuture]]</f>
        <v>0</v>
      </c>
      <c r="Y4404" s="47">
        <f>Table_Query_from_Mac10[[#This Row],[Unit Increase]]*Table_Query_from_Mac10[[#This Row],[Future-cost]]</f>
        <v>0</v>
      </c>
      <c r="Z4404" s="47">
        <f>-(Table_Query_from_Mac10[[#This Row],[Incremental Sales]]+((Table_Query_from_Mac10[[#This Row],[Incremental Sales]]*-(SUM(Summary!$S$8:$S$9)))))*Summary!$S$18</f>
        <v>0</v>
      </c>
      <c r="AA4404" s="47">
        <f>IFERROR(Table_Query_from_Mac10[[#This Row],[Incremental Cost]]/Table_Query_from_Mac10[[#This Row],[Incremental Sales]],0)</f>
        <v>0</v>
      </c>
      <c r="AB4404" s="47">
        <f>IFERROR(Table_Query_from_Mac10[[#This Row],[TotalCostFuture]]/Table_Query_from_Mac10[[#This Row],[totalsalesFuture]],0)</f>
        <v>0.45426642111724996</v>
      </c>
      <c r="AN4404" s="30">
        <v>36</v>
      </c>
      <c r="AO4404">
        <f t="shared" si="136"/>
        <v>9</v>
      </c>
      <c r="AQ4404" s="30">
        <v>46.55</v>
      </c>
      <c r="AR4404">
        <f t="shared" si="137"/>
        <v>16.29</v>
      </c>
    </row>
    <row r="4405" spans="1:44" x14ac:dyDescent="0.25">
      <c r="A4405">
        <v>90450</v>
      </c>
      <c r="B4405">
        <v>11</v>
      </c>
      <c r="C4405" t="s">
        <v>55</v>
      </c>
      <c r="D4405" t="s">
        <v>81</v>
      </c>
      <c r="E4405">
        <v>7</v>
      </c>
      <c r="F4405">
        <v>5.32</v>
      </c>
      <c r="G4405">
        <v>11.69</v>
      </c>
      <c r="H4405" s="1">
        <v>44865</v>
      </c>
      <c r="I4405" s="20">
        <v>0</v>
      </c>
      <c r="J4405" s="47">
        <f>Table_Query_from_Mac10[[#This Row],[unit_price]]-(Table_Query_from_Mac10[[#This Row],[unit_price]]*(Table_Query_from_Mac10[[#This Row],[discount_pct]]/100))</f>
        <v>11.69</v>
      </c>
      <c r="K4405" s="47">
        <f>Table_Query_from_Mac10[[#This Row],[unit_cost]]</f>
        <v>5.32</v>
      </c>
      <c r="L4405" s="47">
        <f>Table_Query_from_Mac10[[#This Row],[Live-cost]]*(1+Table_Query_from_Mac10[[#This Row],[CogsIncreasebyTYPE]])</f>
        <v>5.32</v>
      </c>
      <c r="M4405" s="47">
        <f>Table_Query_from_Mac10[[#This Row],[Live-cost]]*Table_Query_from_Mac10[[#This Row],[qty_to_ship]]</f>
        <v>37.24</v>
      </c>
      <c r="N4405" s="47">
        <f>IF(Table_Query_from_Mac10[[#This Row],[item_no]]="KDA",-Table_Query_from_Mac10[[#This Row],[unit_price]],Table_Query_from_Mac10[[#This Row],[Net Unit]]*Table_Query_from_Mac10[[#This Row],[qty_to_ship]])</f>
        <v>81.83</v>
      </c>
      <c r="O4405" s="47">
        <f>SUMIFS(Summary!C:C,Summary!H:H,Table_Query_from_Mac10[[#This Row],[Juiceoc]])</f>
        <v>0</v>
      </c>
      <c r="P4405" s="47">
        <f>SUMIFS(Summary!D:D,Summary!H:H,Table_Query_from_Mac10[[#This Row],[Juiceoc]])</f>
        <v>0</v>
      </c>
      <c r="Q4405" s="47">
        <f>SUMIFS(Summary!E:E,Summary!H:H,Table_Query_from_Mac10[[#This Row],[Juiceoc]])</f>
        <v>0</v>
      </c>
      <c r="R4405" s="47">
        <f>Table_Query_from_Mac10[[#This Row],[Net Unit]]*(1+Table_Query_from_Mac10[[#This Row],[PriceIncreasebyType]])</f>
        <v>11.69</v>
      </c>
      <c r="S4405" s="47">
        <f>Table_Query_from_Mac10[[#This Row],[UnitPriceFuture]]*Table_Query_from_Mac10[[#This Row],[qtytoShipFuture]]</f>
        <v>81.83</v>
      </c>
      <c r="T4405" s="47">
        <f>ROUND(Table_Query_from_Mac10[[#This Row],[qty_to_ship]]*(1+Table_Query_from_Mac10[[#This Row],[VolumeIncreasebyType]]),0)</f>
        <v>7</v>
      </c>
      <c r="U4405" s="47">
        <f>Table_Query_from_Mac10[[#This Row],[qtytoShipFuture]]*Table_Query_from_Mac10[[#This Row],[Future-cost]]</f>
        <v>37.24</v>
      </c>
      <c r="V4405" s="47">
        <f>Table_Query_from_Mac10[[#This Row],[qtytoShipFuture]]-Table_Query_from_Mac10[[#This Row],[qty_to_ship]]</f>
        <v>0</v>
      </c>
      <c r="W4405" s="47">
        <f>Table_Query_from_Mac10[[#This Row],[UnitPriceFuture]]</f>
        <v>11.69</v>
      </c>
      <c r="X4405" s="47">
        <f>Table_Query_from_Mac10[[#This Row],[Unit Increase]]*Table_Query_from_Mac10[[#This Row],[UnitPriceFuture]]</f>
        <v>0</v>
      </c>
      <c r="Y4405" s="47">
        <f>Table_Query_from_Mac10[[#This Row],[Unit Increase]]*Table_Query_from_Mac10[[#This Row],[Future-cost]]</f>
        <v>0</v>
      </c>
      <c r="Z4405" s="47">
        <f>-(Table_Query_from_Mac10[[#This Row],[Incremental Sales]]+((Table_Query_from_Mac10[[#This Row],[Incremental Sales]]*-(SUM(Summary!$S$8:$S$9)))))*Summary!$S$18</f>
        <v>0</v>
      </c>
      <c r="AA4405" s="47">
        <f>IFERROR(Table_Query_from_Mac10[[#This Row],[Incremental Cost]]/Table_Query_from_Mac10[[#This Row],[Incremental Sales]],0)</f>
        <v>0</v>
      </c>
      <c r="AB4405" s="47">
        <f>IFERROR(Table_Query_from_Mac10[[#This Row],[TotalCostFuture]]/Table_Query_from_Mac10[[#This Row],[totalsalesFuture]],0)</f>
        <v>0.45508982035928147</v>
      </c>
      <c r="AN4405" s="31">
        <v>25</v>
      </c>
      <c r="AO4405">
        <f t="shared" si="136"/>
        <v>7</v>
      </c>
      <c r="AQ4405" s="31">
        <v>33.409999999999997</v>
      </c>
      <c r="AR4405">
        <f t="shared" si="137"/>
        <v>11.69</v>
      </c>
    </row>
    <row r="4406" spans="1:44" x14ac:dyDescent="0.25">
      <c r="A4406">
        <v>90450</v>
      </c>
      <c r="B4406">
        <v>12</v>
      </c>
      <c r="C4406" t="s">
        <v>55</v>
      </c>
      <c r="D4406" t="s">
        <v>81</v>
      </c>
      <c r="E4406">
        <v>4</v>
      </c>
      <c r="F4406">
        <v>6.85</v>
      </c>
      <c r="G4406">
        <v>14.87</v>
      </c>
      <c r="H4406" s="1">
        <v>44865</v>
      </c>
      <c r="I4406" s="20">
        <v>0</v>
      </c>
      <c r="J4406" s="47">
        <f>Table_Query_from_Mac10[[#This Row],[unit_price]]-(Table_Query_from_Mac10[[#This Row],[unit_price]]*(Table_Query_from_Mac10[[#This Row],[discount_pct]]/100))</f>
        <v>14.87</v>
      </c>
      <c r="K4406" s="47">
        <f>Table_Query_from_Mac10[[#This Row],[unit_cost]]</f>
        <v>6.85</v>
      </c>
      <c r="L4406" s="47">
        <f>Table_Query_from_Mac10[[#This Row],[Live-cost]]*(1+Table_Query_from_Mac10[[#This Row],[CogsIncreasebyTYPE]])</f>
        <v>6.85</v>
      </c>
      <c r="M4406" s="47">
        <f>Table_Query_from_Mac10[[#This Row],[Live-cost]]*Table_Query_from_Mac10[[#This Row],[qty_to_ship]]</f>
        <v>27.4</v>
      </c>
      <c r="N4406" s="47">
        <f>IF(Table_Query_from_Mac10[[#This Row],[item_no]]="KDA",-Table_Query_from_Mac10[[#This Row],[unit_price]],Table_Query_from_Mac10[[#This Row],[Net Unit]]*Table_Query_from_Mac10[[#This Row],[qty_to_ship]])</f>
        <v>59.48</v>
      </c>
      <c r="O4406" s="47">
        <f>SUMIFS(Summary!C:C,Summary!H:H,Table_Query_from_Mac10[[#This Row],[Juiceoc]])</f>
        <v>0</v>
      </c>
      <c r="P4406" s="47">
        <f>SUMIFS(Summary!D:D,Summary!H:H,Table_Query_from_Mac10[[#This Row],[Juiceoc]])</f>
        <v>0</v>
      </c>
      <c r="Q4406" s="47">
        <f>SUMIFS(Summary!E:E,Summary!H:H,Table_Query_from_Mac10[[#This Row],[Juiceoc]])</f>
        <v>0</v>
      </c>
      <c r="R4406" s="47">
        <f>Table_Query_from_Mac10[[#This Row],[Net Unit]]*(1+Table_Query_from_Mac10[[#This Row],[PriceIncreasebyType]])</f>
        <v>14.87</v>
      </c>
      <c r="S4406" s="47">
        <f>Table_Query_from_Mac10[[#This Row],[UnitPriceFuture]]*Table_Query_from_Mac10[[#This Row],[qtytoShipFuture]]</f>
        <v>59.48</v>
      </c>
      <c r="T4406" s="47">
        <f>ROUND(Table_Query_from_Mac10[[#This Row],[qty_to_ship]]*(1+Table_Query_from_Mac10[[#This Row],[VolumeIncreasebyType]]),0)</f>
        <v>4</v>
      </c>
      <c r="U4406" s="47">
        <f>Table_Query_from_Mac10[[#This Row],[qtytoShipFuture]]*Table_Query_from_Mac10[[#This Row],[Future-cost]]</f>
        <v>27.4</v>
      </c>
      <c r="V4406" s="47">
        <f>Table_Query_from_Mac10[[#This Row],[qtytoShipFuture]]-Table_Query_from_Mac10[[#This Row],[qty_to_ship]]</f>
        <v>0</v>
      </c>
      <c r="W4406" s="47">
        <f>Table_Query_from_Mac10[[#This Row],[UnitPriceFuture]]</f>
        <v>14.87</v>
      </c>
      <c r="X4406" s="47">
        <f>Table_Query_from_Mac10[[#This Row],[Unit Increase]]*Table_Query_from_Mac10[[#This Row],[UnitPriceFuture]]</f>
        <v>0</v>
      </c>
      <c r="Y4406" s="47">
        <f>Table_Query_from_Mac10[[#This Row],[Unit Increase]]*Table_Query_from_Mac10[[#This Row],[Future-cost]]</f>
        <v>0</v>
      </c>
      <c r="Z4406" s="47">
        <f>-(Table_Query_from_Mac10[[#This Row],[Incremental Sales]]+((Table_Query_from_Mac10[[#This Row],[Incremental Sales]]*-(SUM(Summary!$S$8:$S$9)))))*Summary!$S$18</f>
        <v>0</v>
      </c>
      <c r="AA4406" s="47">
        <f>IFERROR(Table_Query_from_Mac10[[#This Row],[Incremental Cost]]/Table_Query_from_Mac10[[#This Row],[Incremental Sales]],0)</f>
        <v>0</v>
      </c>
      <c r="AB4406" s="47">
        <f>IFERROR(Table_Query_from_Mac10[[#This Row],[TotalCostFuture]]/Table_Query_from_Mac10[[#This Row],[totalsalesFuture]],0)</f>
        <v>0.4606590450571621</v>
      </c>
      <c r="AN4406" s="30">
        <v>16</v>
      </c>
      <c r="AO4406">
        <f t="shared" si="136"/>
        <v>4</v>
      </c>
      <c r="AQ4406" s="30">
        <v>42.48</v>
      </c>
      <c r="AR4406">
        <f t="shared" si="137"/>
        <v>14.87</v>
      </c>
    </row>
    <row r="4407" spans="1:44" x14ac:dyDescent="0.25">
      <c r="A4407">
        <v>90451</v>
      </c>
      <c r="B4407">
        <v>1</v>
      </c>
      <c r="C4407" t="s">
        <v>55</v>
      </c>
      <c r="D4407" t="s">
        <v>81</v>
      </c>
      <c r="E4407">
        <v>24</v>
      </c>
      <c r="F4407">
        <v>6</v>
      </c>
      <c r="G4407">
        <v>12.31</v>
      </c>
      <c r="H4407" s="1">
        <v>44865</v>
      </c>
      <c r="I4407" s="20">
        <v>0</v>
      </c>
      <c r="J4407" s="47">
        <f>Table_Query_from_Mac10[[#This Row],[unit_price]]-(Table_Query_from_Mac10[[#This Row],[unit_price]]*(Table_Query_from_Mac10[[#This Row],[discount_pct]]/100))</f>
        <v>12.31</v>
      </c>
      <c r="K4407" s="47">
        <f>Table_Query_from_Mac10[[#This Row],[unit_cost]]</f>
        <v>6</v>
      </c>
      <c r="L4407" s="47">
        <f>Table_Query_from_Mac10[[#This Row],[Live-cost]]*(1+Table_Query_from_Mac10[[#This Row],[CogsIncreasebyTYPE]])</f>
        <v>6</v>
      </c>
      <c r="M4407" s="47">
        <f>Table_Query_from_Mac10[[#This Row],[Live-cost]]*Table_Query_from_Mac10[[#This Row],[qty_to_ship]]</f>
        <v>144</v>
      </c>
      <c r="N4407" s="47">
        <f>IF(Table_Query_from_Mac10[[#This Row],[item_no]]="KDA",-Table_Query_from_Mac10[[#This Row],[unit_price]],Table_Query_from_Mac10[[#This Row],[Net Unit]]*Table_Query_from_Mac10[[#This Row],[qty_to_ship]])</f>
        <v>295.44</v>
      </c>
      <c r="O4407" s="47">
        <f>SUMIFS(Summary!C:C,Summary!H:H,Table_Query_from_Mac10[[#This Row],[Juiceoc]])</f>
        <v>0</v>
      </c>
      <c r="P4407" s="47">
        <f>SUMIFS(Summary!D:D,Summary!H:H,Table_Query_from_Mac10[[#This Row],[Juiceoc]])</f>
        <v>0</v>
      </c>
      <c r="Q4407" s="47">
        <f>SUMIFS(Summary!E:E,Summary!H:H,Table_Query_from_Mac10[[#This Row],[Juiceoc]])</f>
        <v>0</v>
      </c>
      <c r="R4407" s="47">
        <f>Table_Query_from_Mac10[[#This Row],[Net Unit]]*(1+Table_Query_from_Mac10[[#This Row],[PriceIncreasebyType]])</f>
        <v>12.31</v>
      </c>
      <c r="S4407" s="47">
        <f>Table_Query_from_Mac10[[#This Row],[UnitPriceFuture]]*Table_Query_from_Mac10[[#This Row],[qtytoShipFuture]]</f>
        <v>295.44</v>
      </c>
      <c r="T4407" s="47">
        <f>ROUND(Table_Query_from_Mac10[[#This Row],[qty_to_ship]]*(1+Table_Query_from_Mac10[[#This Row],[VolumeIncreasebyType]]),0)</f>
        <v>24</v>
      </c>
      <c r="U4407" s="47">
        <f>Table_Query_from_Mac10[[#This Row],[qtytoShipFuture]]*Table_Query_from_Mac10[[#This Row],[Future-cost]]</f>
        <v>144</v>
      </c>
      <c r="V4407" s="47">
        <f>Table_Query_from_Mac10[[#This Row],[qtytoShipFuture]]-Table_Query_from_Mac10[[#This Row],[qty_to_ship]]</f>
        <v>0</v>
      </c>
      <c r="W4407" s="47">
        <f>Table_Query_from_Mac10[[#This Row],[UnitPriceFuture]]</f>
        <v>12.31</v>
      </c>
      <c r="X4407" s="47">
        <f>Table_Query_from_Mac10[[#This Row],[Unit Increase]]*Table_Query_from_Mac10[[#This Row],[UnitPriceFuture]]</f>
        <v>0</v>
      </c>
      <c r="Y4407" s="47">
        <f>Table_Query_from_Mac10[[#This Row],[Unit Increase]]*Table_Query_from_Mac10[[#This Row],[Future-cost]]</f>
        <v>0</v>
      </c>
      <c r="Z4407" s="47">
        <f>-(Table_Query_from_Mac10[[#This Row],[Incremental Sales]]+((Table_Query_from_Mac10[[#This Row],[Incremental Sales]]*-(SUM(Summary!$S$8:$S$9)))))*Summary!$S$18</f>
        <v>0</v>
      </c>
      <c r="AA4407" s="47">
        <f>IFERROR(Table_Query_from_Mac10[[#This Row],[Incremental Cost]]/Table_Query_from_Mac10[[#This Row],[Incremental Sales]],0)</f>
        <v>0</v>
      </c>
      <c r="AB4407" s="47">
        <f>IFERROR(Table_Query_from_Mac10[[#This Row],[TotalCostFuture]]/Table_Query_from_Mac10[[#This Row],[totalsalesFuture]],0)</f>
        <v>0.487408610885459</v>
      </c>
      <c r="AN4407" s="31">
        <v>96</v>
      </c>
      <c r="AO4407">
        <f t="shared" si="136"/>
        <v>24</v>
      </c>
      <c r="AQ4407" s="31">
        <v>35.17</v>
      </c>
      <c r="AR4407">
        <f t="shared" si="137"/>
        <v>12.31</v>
      </c>
    </row>
    <row r="4408" spans="1:44" x14ac:dyDescent="0.25">
      <c r="A4408">
        <v>90451</v>
      </c>
      <c r="B4408">
        <v>2</v>
      </c>
      <c r="C4408" t="s">
        <v>55</v>
      </c>
      <c r="D4408" t="s">
        <v>81</v>
      </c>
      <c r="E4408">
        <v>8</v>
      </c>
      <c r="F4408">
        <v>7.37</v>
      </c>
      <c r="G4408">
        <v>15.43</v>
      </c>
      <c r="H4408" s="1">
        <v>44865</v>
      </c>
      <c r="I4408" s="20">
        <v>0</v>
      </c>
      <c r="J4408" s="47">
        <f>Table_Query_from_Mac10[[#This Row],[unit_price]]-(Table_Query_from_Mac10[[#This Row],[unit_price]]*(Table_Query_from_Mac10[[#This Row],[discount_pct]]/100))</f>
        <v>15.43</v>
      </c>
      <c r="K4408" s="47">
        <f>Table_Query_from_Mac10[[#This Row],[unit_cost]]</f>
        <v>7.37</v>
      </c>
      <c r="L4408" s="47">
        <f>Table_Query_from_Mac10[[#This Row],[Live-cost]]*(1+Table_Query_from_Mac10[[#This Row],[CogsIncreasebyTYPE]])</f>
        <v>7.37</v>
      </c>
      <c r="M4408" s="47">
        <f>Table_Query_from_Mac10[[#This Row],[Live-cost]]*Table_Query_from_Mac10[[#This Row],[qty_to_ship]]</f>
        <v>58.96</v>
      </c>
      <c r="N4408" s="47">
        <f>IF(Table_Query_from_Mac10[[#This Row],[item_no]]="KDA",-Table_Query_from_Mac10[[#This Row],[unit_price]],Table_Query_from_Mac10[[#This Row],[Net Unit]]*Table_Query_from_Mac10[[#This Row],[qty_to_ship]])</f>
        <v>123.44</v>
      </c>
      <c r="O4408" s="47">
        <f>SUMIFS(Summary!C:C,Summary!H:H,Table_Query_from_Mac10[[#This Row],[Juiceoc]])</f>
        <v>0</v>
      </c>
      <c r="P4408" s="47">
        <f>SUMIFS(Summary!D:D,Summary!H:H,Table_Query_from_Mac10[[#This Row],[Juiceoc]])</f>
        <v>0</v>
      </c>
      <c r="Q4408" s="47">
        <f>SUMIFS(Summary!E:E,Summary!H:H,Table_Query_from_Mac10[[#This Row],[Juiceoc]])</f>
        <v>0</v>
      </c>
      <c r="R4408" s="47">
        <f>Table_Query_from_Mac10[[#This Row],[Net Unit]]*(1+Table_Query_from_Mac10[[#This Row],[PriceIncreasebyType]])</f>
        <v>15.43</v>
      </c>
      <c r="S4408" s="47">
        <f>Table_Query_from_Mac10[[#This Row],[UnitPriceFuture]]*Table_Query_from_Mac10[[#This Row],[qtytoShipFuture]]</f>
        <v>123.44</v>
      </c>
      <c r="T4408" s="47">
        <f>ROUND(Table_Query_from_Mac10[[#This Row],[qty_to_ship]]*(1+Table_Query_from_Mac10[[#This Row],[VolumeIncreasebyType]]),0)</f>
        <v>8</v>
      </c>
      <c r="U4408" s="47">
        <f>Table_Query_from_Mac10[[#This Row],[qtytoShipFuture]]*Table_Query_from_Mac10[[#This Row],[Future-cost]]</f>
        <v>58.96</v>
      </c>
      <c r="V4408" s="47">
        <f>Table_Query_from_Mac10[[#This Row],[qtytoShipFuture]]-Table_Query_from_Mac10[[#This Row],[qty_to_ship]]</f>
        <v>0</v>
      </c>
      <c r="W4408" s="47">
        <f>Table_Query_from_Mac10[[#This Row],[UnitPriceFuture]]</f>
        <v>15.43</v>
      </c>
      <c r="X4408" s="47">
        <f>Table_Query_from_Mac10[[#This Row],[Unit Increase]]*Table_Query_from_Mac10[[#This Row],[UnitPriceFuture]]</f>
        <v>0</v>
      </c>
      <c r="Y4408" s="47">
        <f>Table_Query_from_Mac10[[#This Row],[Unit Increase]]*Table_Query_from_Mac10[[#This Row],[Future-cost]]</f>
        <v>0</v>
      </c>
      <c r="Z4408" s="47">
        <f>-(Table_Query_from_Mac10[[#This Row],[Incremental Sales]]+((Table_Query_from_Mac10[[#This Row],[Incremental Sales]]*-(SUM(Summary!$S$8:$S$9)))))*Summary!$S$18</f>
        <v>0</v>
      </c>
      <c r="AA4408" s="47">
        <f>IFERROR(Table_Query_from_Mac10[[#This Row],[Incremental Cost]]/Table_Query_from_Mac10[[#This Row],[Incremental Sales]],0)</f>
        <v>0</v>
      </c>
      <c r="AB4408" s="47">
        <f>IFERROR(Table_Query_from_Mac10[[#This Row],[TotalCostFuture]]/Table_Query_from_Mac10[[#This Row],[totalsalesFuture]],0)</f>
        <v>0.47764095917044719</v>
      </c>
      <c r="AN4408" s="30">
        <v>31</v>
      </c>
      <c r="AO4408">
        <f t="shared" si="136"/>
        <v>8</v>
      </c>
      <c r="AQ4408" s="30">
        <v>44.08</v>
      </c>
      <c r="AR4408">
        <f t="shared" si="137"/>
        <v>15.43</v>
      </c>
    </row>
    <row r="4409" spans="1:44" x14ac:dyDescent="0.25">
      <c r="A4409">
        <v>90451</v>
      </c>
      <c r="B4409">
        <v>3</v>
      </c>
      <c r="C4409" t="s">
        <v>55</v>
      </c>
      <c r="D4409" t="s">
        <v>81</v>
      </c>
      <c r="E4409">
        <v>3</v>
      </c>
      <c r="F4409">
        <v>13.68</v>
      </c>
      <c r="G4409">
        <v>31.06</v>
      </c>
      <c r="H4409" s="1">
        <v>44865</v>
      </c>
      <c r="I4409" s="20">
        <v>0</v>
      </c>
      <c r="J4409" s="47">
        <f>Table_Query_from_Mac10[[#This Row],[unit_price]]-(Table_Query_from_Mac10[[#This Row],[unit_price]]*(Table_Query_from_Mac10[[#This Row],[discount_pct]]/100))</f>
        <v>31.06</v>
      </c>
      <c r="K4409" s="47">
        <f>Table_Query_from_Mac10[[#This Row],[unit_cost]]</f>
        <v>13.68</v>
      </c>
      <c r="L4409" s="47">
        <f>Table_Query_from_Mac10[[#This Row],[Live-cost]]*(1+Table_Query_from_Mac10[[#This Row],[CogsIncreasebyTYPE]])</f>
        <v>13.68</v>
      </c>
      <c r="M4409" s="47">
        <f>Table_Query_from_Mac10[[#This Row],[Live-cost]]*Table_Query_from_Mac10[[#This Row],[qty_to_ship]]</f>
        <v>41.04</v>
      </c>
      <c r="N4409" s="47">
        <f>IF(Table_Query_from_Mac10[[#This Row],[item_no]]="KDA",-Table_Query_from_Mac10[[#This Row],[unit_price]],Table_Query_from_Mac10[[#This Row],[Net Unit]]*Table_Query_from_Mac10[[#This Row],[qty_to_ship]])</f>
        <v>93.179999999999993</v>
      </c>
      <c r="O4409" s="47">
        <f>SUMIFS(Summary!C:C,Summary!H:H,Table_Query_from_Mac10[[#This Row],[Juiceoc]])</f>
        <v>0</v>
      </c>
      <c r="P4409" s="47">
        <f>SUMIFS(Summary!D:D,Summary!H:H,Table_Query_from_Mac10[[#This Row],[Juiceoc]])</f>
        <v>0</v>
      </c>
      <c r="Q4409" s="47">
        <f>SUMIFS(Summary!E:E,Summary!H:H,Table_Query_from_Mac10[[#This Row],[Juiceoc]])</f>
        <v>0</v>
      </c>
      <c r="R4409" s="47">
        <f>Table_Query_from_Mac10[[#This Row],[Net Unit]]*(1+Table_Query_from_Mac10[[#This Row],[PriceIncreasebyType]])</f>
        <v>31.06</v>
      </c>
      <c r="S4409" s="47">
        <f>Table_Query_from_Mac10[[#This Row],[UnitPriceFuture]]*Table_Query_from_Mac10[[#This Row],[qtytoShipFuture]]</f>
        <v>93.179999999999993</v>
      </c>
      <c r="T4409" s="47">
        <f>ROUND(Table_Query_from_Mac10[[#This Row],[qty_to_ship]]*(1+Table_Query_from_Mac10[[#This Row],[VolumeIncreasebyType]]),0)</f>
        <v>3</v>
      </c>
      <c r="U4409" s="47">
        <f>Table_Query_from_Mac10[[#This Row],[qtytoShipFuture]]*Table_Query_from_Mac10[[#This Row],[Future-cost]]</f>
        <v>41.04</v>
      </c>
      <c r="V4409" s="47">
        <f>Table_Query_from_Mac10[[#This Row],[qtytoShipFuture]]-Table_Query_from_Mac10[[#This Row],[qty_to_ship]]</f>
        <v>0</v>
      </c>
      <c r="W4409" s="47">
        <f>Table_Query_from_Mac10[[#This Row],[UnitPriceFuture]]</f>
        <v>31.06</v>
      </c>
      <c r="X4409" s="47">
        <f>Table_Query_from_Mac10[[#This Row],[Unit Increase]]*Table_Query_from_Mac10[[#This Row],[UnitPriceFuture]]</f>
        <v>0</v>
      </c>
      <c r="Y4409" s="47">
        <f>Table_Query_from_Mac10[[#This Row],[Unit Increase]]*Table_Query_from_Mac10[[#This Row],[Future-cost]]</f>
        <v>0</v>
      </c>
      <c r="Z4409" s="47">
        <f>-(Table_Query_from_Mac10[[#This Row],[Incremental Sales]]+((Table_Query_from_Mac10[[#This Row],[Incremental Sales]]*-(SUM(Summary!$S$8:$S$9)))))*Summary!$S$18</f>
        <v>0</v>
      </c>
      <c r="AA4409" s="47">
        <f>IFERROR(Table_Query_from_Mac10[[#This Row],[Incremental Cost]]/Table_Query_from_Mac10[[#This Row],[Incremental Sales]],0)</f>
        <v>0</v>
      </c>
      <c r="AB4409" s="47">
        <f>IFERROR(Table_Query_from_Mac10[[#This Row],[TotalCostFuture]]/Table_Query_from_Mac10[[#This Row],[totalsalesFuture]],0)</f>
        <v>0.44043786220218933</v>
      </c>
      <c r="AN4409" s="31">
        <v>10</v>
      </c>
      <c r="AO4409">
        <f t="shared" si="136"/>
        <v>3</v>
      </c>
      <c r="AQ4409" s="31">
        <v>88.75</v>
      </c>
      <c r="AR4409">
        <f t="shared" si="137"/>
        <v>31.06</v>
      </c>
    </row>
    <row r="4410" spans="1:44" x14ac:dyDescent="0.25">
      <c r="A4410">
        <v>90451</v>
      </c>
      <c r="B4410">
        <v>4</v>
      </c>
      <c r="C4410" t="s">
        <v>55</v>
      </c>
      <c r="D4410" t="s">
        <v>81</v>
      </c>
      <c r="E4410">
        <v>2</v>
      </c>
      <c r="F4410">
        <v>12.04</v>
      </c>
      <c r="G4410">
        <v>26.72</v>
      </c>
      <c r="H4410" s="1">
        <v>44865</v>
      </c>
      <c r="I4410" s="20">
        <v>0</v>
      </c>
      <c r="J4410" s="47">
        <f>Table_Query_from_Mac10[[#This Row],[unit_price]]-(Table_Query_from_Mac10[[#This Row],[unit_price]]*(Table_Query_from_Mac10[[#This Row],[discount_pct]]/100))</f>
        <v>26.72</v>
      </c>
      <c r="K4410" s="47">
        <f>Table_Query_from_Mac10[[#This Row],[unit_cost]]</f>
        <v>12.04</v>
      </c>
      <c r="L4410" s="47">
        <f>Table_Query_from_Mac10[[#This Row],[Live-cost]]*(1+Table_Query_from_Mac10[[#This Row],[CogsIncreasebyTYPE]])</f>
        <v>12.04</v>
      </c>
      <c r="M4410" s="47">
        <f>Table_Query_from_Mac10[[#This Row],[Live-cost]]*Table_Query_from_Mac10[[#This Row],[qty_to_ship]]</f>
        <v>24.08</v>
      </c>
      <c r="N4410" s="47">
        <f>IF(Table_Query_from_Mac10[[#This Row],[item_no]]="KDA",-Table_Query_from_Mac10[[#This Row],[unit_price]],Table_Query_from_Mac10[[#This Row],[Net Unit]]*Table_Query_from_Mac10[[#This Row],[qty_to_ship]])</f>
        <v>53.44</v>
      </c>
      <c r="O4410" s="47">
        <f>SUMIFS(Summary!C:C,Summary!H:H,Table_Query_from_Mac10[[#This Row],[Juiceoc]])</f>
        <v>0</v>
      </c>
      <c r="P4410" s="47">
        <f>SUMIFS(Summary!D:D,Summary!H:H,Table_Query_from_Mac10[[#This Row],[Juiceoc]])</f>
        <v>0</v>
      </c>
      <c r="Q4410" s="47">
        <f>SUMIFS(Summary!E:E,Summary!H:H,Table_Query_from_Mac10[[#This Row],[Juiceoc]])</f>
        <v>0</v>
      </c>
      <c r="R4410" s="47">
        <f>Table_Query_from_Mac10[[#This Row],[Net Unit]]*(1+Table_Query_from_Mac10[[#This Row],[PriceIncreasebyType]])</f>
        <v>26.72</v>
      </c>
      <c r="S4410" s="47">
        <f>Table_Query_from_Mac10[[#This Row],[UnitPriceFuture]]*Table_Query_from_Mac10[[#This Row],[qtytoShipFuture]]</f>
        <v>53.44</v>
      </c>
      <c r="T4410" s="47">
        <f>ROUND(Table_Query_from_Mac10[[#This Row],[qty_to_ship]]*(1+Table_Query_from_Mac10[[#This Row],[VolumeIncreasebyType]]),0)</f>
        <v>2</v>
      </c>
      <c r="U4410" s="47">
        <f>Table_Query_from_Mac10[[#This Row],[qtytoShipFuture]]*Table_Query_from_Mac10[[#This Row],[Future-cost]]</f>
        <v>24.08</v>
      </c>
      <c r="V4410" s="47">
        <f>Table_Query_from_Mac10[[#This Row],[qtytoShipFuture]]-Table_Query_from_Mac10[[#This Row],[qty_to_ship]]</f>
        <v>0</v>
      </c>
      <c r="W4410" s="47">
        <f>Table_Query_from_Mac10[[#This Row],[UnitPriceFuture]]</f>
        <v>26.72</v>
      </c>
      <c r="X4410" s="47">
        <f>Table_Query_from_Mac10[[#This Row],[Unit Increase]]*Table_Query_from_Mac10[[#This Row],[UnitPriceFuture]]</f>
        <v>0</v>
      </c>
      <c r="Y4410" s="47">
        <f>Table_Query_from_Mac10[[#This Row],[Unit Increase]]*Table_Query_from_Mac10[[#This Row],[Future-cost]]</f>
        <v>0</v>
      </c>
      <c r="Z4410" s="47">
        <f>-(Table_Query_from_Mac10[[#This Row],[Incremental Sales]]+((Table_Query_from_Mac10[[#This Row],[Incremental Sales]]*-(SUM(Summary!$S$8:$S$9)))))*Summary!$S$18</f>
        <v>0</v>
      </c>
      <c r="AA4410" s="47">
        <f>IFERROR(Table_Query_from_Mac10[[#This Row],[Incremental Cost]]/Table_Query_from_Mac10[[#This Row],[Incremental Sales]],0)</f>
        <v>0</v>
      </c>
      <c r="AB4410" s="47">
        <f>IFERROR(Table_Query_from_Mac10[[#This Row],[TotalCostFuture]]/Table_Query_from_Mac10[[#This Row],[totalsalesFuture]],0)</f>
        <v>0.45059880239520955</v>
      </c>
      <c r="AN4410" s="30">
        <v>8</v>
      </c>
      <c r="AO4410">
        <f t="shared" si="136"/>
        <v>2</v>
      </c>
      <c r="AQ4410" s="30">
        <v>76.33</v>
      </c>
      <c r="AR4410">
        <f t="shared" si="137"/>
        <v>26.72</v>
      </c>
    </row>
    <row r="4411" spans="1:44" x14ac:dyDescent="0.25">
      <c r="A4411">
        <v>90451</v>
      </c>
      <c r="B4411">
        <v>5</v>
      </c>
      <c r="C4411" t="s">
        <v>55</v>
      </c>
      <c r="D4411" t="s">
        <v>81</v>
      </c>
      <c r="E4411">
        <v>5</v>
      </c>
      <c r="F4411">
        <v>6.19</v>
      </c>
      <c r="G4411">
        <v>13.28</v>
      </c>
      <c r="H4411" s="1">
        <v>44865</v>
      </c>
      <c r="I4411" s="20">
        <v>0</v>
      </c>
      <c r="J4411" s="47">
        <f>Table_Query_from_Mac10[[#This Row],[unit_price]]-(Table_Query_from_Mac10[[#This Row],[unit_price]]*(Table_Query_from_Mac10[[#This Row],[discount_pct]]/100))</f>
        <v>13.28</v>
      </c>
      <c r="K4411" s="47">
        <f>Table_Query_from_Mac10[[#This Row],[unit_cost]]</f>
        <v>6.19</v>
      </c>
      <c r="L4411" s="47">
        <f>Table_Query_from_Mac10[[#This Row],[Live-cost]]*(1+Table_Query_from_Mac10[[#This Row],[CogsIncreasebyTYPE]])</f>
        <v>6.19</v>
      </c>
      <c r="M4411" s="47">
        <f>Table_Query_from_Mac10[[#This Row],[Live-cost]]*Table_Query_from_Mac10[[#This Row],[qty_to_ship]]</f>
        <v>30.950000000000003</v>
      </c>
      <c r="N4411" s="47">
        <f>IF(Table_Query_from_Mac10[[#This Row],[item_no]]="KDA",-Table_Query_from_Mac10[[#This Row],[unit_price]],Table_Query_from_Mac10[[#This Row],[Net Unit]]*Table_Query_from_Mac10[[#This Row],[qty_to_ship]])</f>
        <v>66.399999999999991</v>
      </c>
      <c r="O4411" s="47">
        <f>SUMIFS(Summary!C:C,Summary!H:H,Table_Query_from_Mac10[[#This Row],[Juiceoc]])</f>
        <v>0</v>
      </c>
      <c r="P4411" s="47">
        <f>SUMIFS(Summary!D:D,Summary!H:H,Table_Query_from_Mac10[[#This Row],[Juiceoc]])</f>
        <v>0</v>
      </c>
      <c r="Q4411" s="47">
        <f>SUMIFS(Summary!E:E,Summary!H:H,Table_Query_from_Mac10[[#This Row],[Juiceoc]])</f>
        <v>0</v>
      </c>
      <c r="R4411" s="47">
        <f>Table_Query_from_Mac10[[#This Row],[Net Unit]]*(1+Table_Query_from_Mac10[[#This Row],[PriceIncreasebyType]])</f>
        <v>13.28</v>
      </c>
      <c r="S4411" s="47">
        <f>Table_Query_from_Mac10[[#This Row],[UnitPriceFuture]]*Table_Query_from_Mac10[[#This Row],[qtytoShipFuture]]</f>
        <v>66.399999999999991</v>
      </c>
      <c r="T4411" s="47">
        <f>ROUND(Table_Query_from_Mac10[[#This Row],[qty_to_ship]]*(1+Table_Query_from_Mac10[[#This Row],[VolumeIncreasebyType]]),0)</f>
        <v>5</v>
      </c>
      <c r="U4411" s="47">
        <f>Table_Query_from_Mac10[[#This Row],[qtytoShipFuture]]*Table_Query_from_Mac10[[#This Row],[Future-cost]]</f>
        <v>30.950000000000003</v>
      </c>
      <c r="V4411" s="47">
        <f>Table_Query_from_Mac10[[#This Row],[qtytoShipFuture]]-Table_Query_from_Mac10[[#This Row],[qty_to_ship]]</f>
        <v>0</v>
      </c>
      <c r="W4411" s="47">
        <f>Table_Query_from_Mac10[[#This Row],[UnitPriceFuture]]</f>
        <v>13.28</v>
      </c>
      <c r="X4411" s="47">
        <f>Table_Query_from_Mac10[[#This Row],[Unit Increase]]*Table_Query_from_Mac10[[#This Row],[UnitPriceFuture]]</f>
        <v>0</v>
      </c>
      <c r="Y4411" s="47">
        <f>Table_Query_from_Mac10[[#This Row],[Unit Increase]]*Table_Query_from_Mac10[[#This Row],[Future-cost]]</f>
        <v>0</v>
      </c>
      <c r="Z4411" s="47">
        <f>-(Table_Query_from_Mac10[[#This Row],[Incremental Sales]]+((Table_Query_from_Mac10[[#This Row],[Incremental Sales]]*-(SUM(Summary!$S$8:$S$9)))))*Summary!$S$18</f>
        <v>0</v>
      </c>
      <c r="AA4411" s="47">
        <f>IFERROR(Table_Query_from_Mac10[[#This Row],[Incremental Cost]]/Table_Query_from_Mac10[[#This Row],[Incremental Sales]],0)</f>
        <v>0</v>
      </c>
      <c r="AB4411" s="47">
        <f>IFERROR(Table_Query_from_Mac10[[#This Row],[TotalCostFuture]]/Table_Query_from_Mac10[[#This Row],[totalsalesFuture]],0)</f>
        <v>0.46611445783132538</v>
      </c>
      <c r="AN4411" s="31">
        <v>20</v>
      </c>
      <c r="AO4411">
        <f t="shared" si="136"/>
        <v>5</v>
      </c>
      <c r="AQ4411" s="31">
        <v>37.93</v>
      </c>
      <c r="AR4411">
        <f t="shared" si="137"/>
        <v>13.28</v>
      </c>
    </row>
    <row r="4412" spans="1:44" x14ac:dyDescent="0.25">
      <c r="A4412">
        <v>90451</v>
      </c>
      <c r="B4412">
        <v>6</v>
      </c>
      <c r="C4412" t="s">
        <v>56</v>
      </c>
      <c r="D4412" t="s">
        <v>81</v>
      </c>
      <c r="E4412">
        <v>2</v>
      </c>
      <c r="F4412">
        <v>14.19</v>
      </c>
      <c r="G4412">
        <v>32.31</v>
      </c>
      <c r="H4412" s="1">
        <v>44865</v>
      </c>
      <c r="I4412" s="20">
        <v>0</v>
      </c>
      <c r="J4412" s="47">
        <f>Table_Query_from_Mac10[[#This Row],[unit_price]]-(Table_Query_from_Mac10[[#This Row],[unit_price]]*(Table_Query_from_Mac10[[#This Row],[discount_pct]]/100))</f>
        <v>32.31</v>
      </c>
      <c r="K4412" s="47">
        <f>Table_Query_from_Mac10[[#This Row],[unit_cost]]</f>
        <v>14.19</v>
      </c>
      <c r="L4412" s="47">
        <f>Table_Query_from_Mac10[[#This Row],[Live-cost]]*(1+Table_Query_from_Mac10[[#This Row],[CogsIncreasebyTYPE]])</f>
        <v>14.19</v>
      </c>
      <c r="M4412" s="47">
        <f>Table_Query_from_Mac10[[#This Row],[Live-cost]]*Table_Query_from_Mac10[[#This Row],[qty_to_ship]]</f>
        <v>28.38</v>
      </c>
      <c r="N4412" s="47">
        <f>IF(Table_Query_from_Mac10[[#This Row],[item_no]]="KDA",-Table_Query_from_Mac10[[#This Row],[unit_price]],Table_Query_from_Mac10[[#This Row],[Net Unit]]*Table_Query_from_Mac10[[#This Row],[qty_to_ship]])</f>
        <v>64.62</v>
      </c>
      <c r="O4412" s="47">
        <f>SUMIFS(Summary!C:C,Summary!H:H,Table_Query_from_Mac10[[#This Row],[Juiceoc]])</f>
        <v>0</v>
      </c>
      <c r="P4412" s="47">
        <f>SUMIFS(Summary!D:D,Summary!H:H,Table_Query_from_Mac10[[#This Row],[Juiceoc]])</f>
        <v>0</v>
      </c>
      <c r="Q4412" s="47">
        <f>SUMIFS(Summary!E:E,Summary!H:H,Table_Query_from_Mac10[[#This Row],[Juiceoc]])</f>
        <v>0</v>
      </c>
      <c r="R4412" s="47">
        <f>Table_Query_from_Mac10[[#This Row],[Net Unit]]*(1+Table_Query_from_Mac10[[#This Row],[PriceIncreasebyType]])</f>
        <v>32.31</v>
      </c>
      <c r="S4412" s="47">
        <f>Table_Query_from_Mac10[[#This Row],[UnitPriceFuture]]*Table_Query_from_Mac10[[#This Row],[qtytoShipFuture]]</f>
        <v>64.62</v>
      </c>
      <c r="T4412" s="47">
        <f>ROUND(Table_Query_from_Mac10[[#This Row],[qty_to_ship]]*(1+Table_Query_from_Mac10[[#This Row],[VolumeIncreasebyType]]),0)</f>
        <v>2</v>
      </c>
      <c r="U4412" s="47">
        <f>Table_Query_from_Mac10[[#This Row],[qtytoShipFuture]]*Table_Query_from_Mac10[[#This Row],[Future-cost]]</f>
        <v>28.38</v>
      </c>
      <c r="V4412" s="47">
        <f>Table_Query_from_Mac10[[#This Row],[qtytoShipFuture]]-Table_Query_from_Mac10[[#This Row],[qty_to_ship]]</f>
        <v>0</v>
      </c>
      <c r="W4412" s="47">
        <f>Table_Query_from_Mac10[[#This Row],[UnitPriceFuture]]</f>
        <v>32.31</v>
      </c>
      <c r="X4412" s="47">
        <f>Table_Query_from_Mac10[[#This Row],[Unit Increase]]*Table_Query_from_Mac10[[#This Row],[UnitPriceFuture]]</f>
        <v>0</v>
      </c>
      <c r="Y4412" s="47">
        <f>Table_Query_from_Mac10[[#This Row],[Unit Increase]]*Table_Query_from_Mac10[[#This Row],[Future-cost]]</f>
        <v>0</v>
      </c>
      <c r="Z4412" s="47">
        <f>-(Table_Query_from_Mac10[[#This Row],[Incremental Sales]]+((Table_Query_from_Mac10[[#This Row],[Incremental Sales]]*-(SUM(Summary!$S$8:$S$9)))))*Summary!$S$18</f>
        <v>0</v>
      </c>
      <c r="AA4412" s="47">
        <f>IFERROR(Table_Query_from_Mac10[[#This Row],[Incremental Cost]]/Table_Query_from_Mac10[[#This Row],[Incremental Sales]],0)</f>
        <v>0</v>
      </c>
      <c r="AB4412" s="47">
        <f>IFERROR(Table_Query_from_Mac10[[#This Row],[TotalCostFuture]]/Table_Query_from_Mac10[[#This Row],[totalsalesFuture]],0)</f>
        <v>0.43918291550603522</v>
      </c>
      <c r="AN4412" s="30">
        <v>8</v>
      </c>
      <c r="AO4412">
        <f t="shared" si="136"/>
        <v>2</v>
      </c>
      <c r="AQ4412" s="30">
        <v>92.32</v>
      </c>
      <c r="AR4412">
        <f t="shared" si="137"/>
        <v>32.31</v>
      </c>
    </row>
    <row r="4413" spans="1:44" x14ac:dyDescent="0.25">
      <c r="A4413">
        <v>90451</v>
      </c>
      <c r="B4413">
        <v>7</v>
      </c>
      <c r="C4413" t="s">
        <v>55</v>
      </c>
      <c r="D4413" t="s">
        <v>81</v>
      </c>
      <c r="E4413">
        <v>3</v>
      </c>
      <c r="F4413">
        <v>7.4</v>
      </c>
      <c r="G4413">
        <v>16.29</v>
      </c>
      <c r="H4413" s="1">
        <v>44865</v>
      </c>
      <c r="I4413" s="20">
        <v>0</v>
      </c>
      <c r="J4413" s="47">
        <f>Table_Query_from_Mac10[[#This Row],[unit_price]]-(Table_Query_from_Mac10[[#This Row],[unit_price]]*(Table_Query_from_Mac10[[#This Row],[discount_pct]]/100))</f>
        <v>16.29</v>
      </c>
      <c r="K4413" s="47">
        <f>Table_Query_from_Mac10[[#This Row],[unit_cost]]</f>
        <v>7.4</v>
      </c>
      <c r="L4413" s="47">
        <f>Table_Query_from_Mac10[[#This Row],[Live-cost]]*(1+Table_Query_from_Mac10[[#This Row],[CogsIncreasebyTYPE]])</f>
        <v>7.4</v>
      </c>
      <c r="M4413" s="47">
        <f>Table_Query_from_Mac10[[#This Row],[Live-cost]]*Table_Query_from_Mac10[[#This Row],[qty_to_ship]]</f>
        <v>22.200000000000003</v>
      </c>
      <c r="N4413" s="47">
        <f>IF(Table_Query_from_Mac10[[#This Row],[item_no]]="KDA",-Table_Query_from_Mac10[[#This Row],[unit_price]],Table_Query_from_Mac10[[#This Row],[Net Unit]]*Table_Query_from_Mac10[[#This Row],[qty_to_ship]])</f>
        <v>48.87</v>
      </c>
      <c r="O4413" s="47">
        <f>SUMIFS(Summary!C:C,Summary!H:H,Table_Query_from_Mac10[[#This Row],[Juiceoc]])</f>
        <v>0</v>
      </c>
      <c r="P4413" s="47">
        <f>SUMIFS(Summary!D:D,Summary!H:H,Table_Query_from_Mac10[[#This Row],[Juiceoc]])</f>
        <v>0</v>
      </c>
      <c r="Q4413" s="47">
        <f>SUMIFS(Summary!E:E,Summary!H:H,Table_Query_from_Mac10[[#This Row],[Juiceoc]])</f>
        <v>0</v>
      </c>
      <c r="R4413" s="47">
        <f>Table_Query_from_Mac10[[#This Row],[Net Unit]]*(1+Table_Query_from_Mac10[[#This Row],[PriceIncreasebyType]])</f>
        <v>16.29</v>
      </c>
      <c r="S4413" s="47">
        <f>Table_Query_from_Mac10[[#This Row],[UnitPriceFuture]]*Table_Query_from_Mac10[[#This Row],[qtytoShipFuture]]</f>
        <v>48.87</v>
      </c>
      <c r="T4413" s="47">
        <f>ROUND(Table_Query_from_Mac10[[#This Row],[qty_to_ship]]*(1+Table_Query_from_Mac10[[#This Row],[VolumeIncreasebyType]]),0)</f>
        <v>3</v>
      </c>
      <c r="U4413" s="47">
        <f>Table_Query_from_Mac10[[#This Row],[qtytoShipFuture]]*Table_Query_from_Mac10[[#This Row],[Future-cost]]</f>
        <v>22.200000000000003</v>
      </c>
      <c r="V4413" s="47">
        <f>Table_Query_from_Mac10[[#This Row],[qtytoShipFuture]]-Table_Query_from_Mac10[[#This Row],[qty_to_ship]]</f>
        <v>0</v>
      </c>
      <c r="W4413" s="47">
        <f>Table_Query_from_Mac10[[#This Row],[UnitPriceFuture]]</f>
        <v>16.29</v>
      </c>
      <c r="X4413" s="47">
        <f>Table_Query_from_Mac10[[#This Row],[Unit Increase]]*Table_Query_from_Mac10[[#This Row],[UnitPriceFuture]]</f>
        <v>0</v>
      </c>
      <c r="Y4413" s="47">
        <f>Table_Query_from_Mac10[[#This Row],[Unit Increase]]*Table_Query_from_Mac10[[#This Row],[Future-cost]]</f>
        <v>0</v>
      </c>
      <c r="Z4413" s="47">
        <f>-(Table_Query_from_Mac10[[#This Row],[Incremental Sales]]+((Table_Query_from_Mac10[[#This Row],[Incremental Sales]]*-(SUM(Summary!$S$8:$S$9)))))*Summary!$S$18</f>
        <v>0</v>
      </c>
      <c r="AA4413" s="47">
        <f>IFERROR(Table_Query_from_Mac10[[#This Row],[Incremental Cost]]/Table_Query_from_Mac10[[#This Row],[Incremental Sales]],0)</f>
        <v>0</v>
      </c>
      <c r="AB4413" s="47">
        <f>IFERROR(Table_Query_from_Mac10[[#This Row],[TotalCostFuture]]/Table_Query_from_Mac10[[#This Row],[totalsalesFuture]],0)</f>
        <v>0.45426642111724991</v>
      </c>
      <c r="AN4413" s="31">
        <v>12</v>
      </c>
      <c r="AO4413">
        <f t="shared" si="136"/>
        <v>3</v>
      </c>
      <c r="AQ4413" s="31">
        <v>46.55</v>
      </c>
      <c r="AR4413">
        <f t="shared" si="137"/>
        <v>16.29</v>
      </c>
    </row>
    <row r="4414" spans="1:44" x14ac:dyDescent="0.25">
      <c r="A4414">
        <v>90451</v>
      </c>
      <c r="B4414">
        <v>8</v>
      </c>
      <c r="C4414" t="s">
        <v>55</v>
      </c>
      <c r="D4414" t="s">
        <v>81</v>
      </c>
      <c r="E4414">
        <v>8</v>
      </c>
      <c r="F4414">
        <v>6.85</v>
      </c>
      <c r="G4414">
        <v>14.87</v>
      </c>
      <c r="H4414" s="1">
        <v>44865</v>
      </c>
      <c r="I4414" s="20">
        <v>0</v>
      </c>
      <c r="J4414" s="47">
        <f>Table_Query_from_Mac10[[#This Row],[unit_price]]-(Table_Query_from_Mac10[[#This Row],[unit_price]]*(Table_Query_from_Mac10[[#This Row],[discount_pct]]/100))</f>
        <v>14.87</v>
      </c>
      <c r="K4414" s="47">
        <f>Table_Query_from_Mac10[[#This Row],[unit_cost]]</f>
        <v>6.85</v>
      </c>
      <c r="L4414" s="47">
        <f>Table_Query_from_Mac10[[#This Row],[Live-cost]]*(1+Table_Query_from_Mac10[[#This Row],[CogsIncreasebyTYPE]])</f>
        <v>6.85</v>
      </c>
      <c r="M4414" s="47">
        <f>Table_Query_from_Mac10[[#This Row],[Live-cost]]*Table_Query_from_Mac10[[#This Row],[qty_to_ship]]</f>
        <v>54.8</v>
      </c>
      <c r="N4414" s="47">
        <f>IF(Table_Query_from_Mac10[[#This Row],[item_no]]="KDA",-Table_Query_from_Mac10[[#This Row],[unit_price]],Table_Query_from_Mac10[[#This Row],[Net Unit]]*Table_Query_from_Mac10[[#This Row],[qty_to_ship]])</f>
        <v>118.96</v>
      </c>
      <c r="O4414" s="47">
        <f>SUMIFS(Summary!C:C,Summary!H:H,Table_Query_from_Mac10[[#This Row],[Juiceoc]])</f>
        <v>0</v>
      </c>
      <c r="P4414" s="47">
        <f>SUMIFS(Summary!D:D,Summary!H:H,Table_Query_from_Mac10[[#This Row],[Juiceoc]])</f>
        <v>0</v>
      </c>
      <c r="Q4414" s="47">
        <f>SUMIFS(Summary!E:E,Summary!H:H,Table_Query_from_Mac10[[#This Row],[Juiceoc]])</f>
        <v>0</v>
      </c>
      <c r="R4414" s="47">
        <f>Table_Query_from_Mac10[[#This Row],[Net Unit]]*(1+Table_Query_from_Mac10[[#This Row],[PriceIncreasebyType]])</f>
        <v>14.87</v>
      </c>
      <c r="S4414" s="47">
        <f>Table_Query_from_Mac10[[#This Row],[UnitPriceFuture]]*Table_Query_from_Mac10[[#This Row],[qtytoShipFuture]]</f>
        <v>118.96</v>
      </c>
      <c r="T4414" s="47">
        <f>ROUND(Table_Query_from_Mac10[[#This Row],[qty_to_ship]]*(1+Table_Query_from_Mac10[[#This Row],[VolumeIncreasebyType]]),0)</f>
        <v>8</v>
      </c>
      <c r="U4414" s="47">
        <f>Table_Query_from_Mac10[[#This Row],[qtytoShipFuture]]*Table_Query_from_Mac10[[#This Row],[Future-cost]]</f>
        <v>54.8</v>
      </c>
      <c r="V4414" s="47">
        <f>Table_Query_from_Mac10[[#This Row],[qtytoShipFuture]]-Table_Query_from_Mac10[[#This Row],[qty_to_ship]]</f>
        <v>0</v>
      </c>
      <c r="W4414" s="47">
        <f>Table_Query_from_Mac10[[#This Row],[UnitPriceFuture]]</f>
        <v>14.87</v>
      </c>
      <c r="X4414" s="47">
        <f>Table_Query_from_Mac10[[#This Row],[Unit Increase]]*Table_Query_from_Mac10[[#This Row],[UnitPriceFuture]]</f>
        <v>0</v>
      </c>
      <c r="Y4414" s="47">
        <f>Table_Query_from_Mac10[[#This Row],[Unit Increase]]*Table_Query_from_Mac10[[#This Row],[Future-cost]]</f>
        <v>0</v>
      </c>
      <c r="Z4414" s="47">
        <f>-(Table_Query_from_Mac10[[#This Row],[Incremental Sales]]+((Table_Query_from_Mac10[[#This Row],[Incremental Sales]]*-(SUM(Summary!$S$8:$S$9)))))*Summary!$S$18</f>
        <v>0</v>
      </c>
      <c r="AA4414" s="47">
        <f>IFERROR(Table_Query_from_Mac10[[#This Row],[Incremental Cost]]/Table_Query_from_Mac10[[#This Row],[Incremental Sales]],0)</f>
        <v>0</v>
      </c>
      <c r="AB4414" s="47">
        <f>IFERROR(Table_Query_from_Mac10[[#This Row],[TotalCostFuture]]/Table_Query_from_Mac10[[#This Row],[totalsalesFuture]],0)</f>
        <v>0.4606590450571621</v>
      </c>
      <c r="AN4414" s="30">
        <v>32</v>
      </c>
      <c r="AO4414">
        <f t="shared" si="136"/>
        <v>8</v>
      </c>
      <c r="AQ4414" s="30">
        <v>42.48</v>
      </c>
      <c r="AR4414">
        <f t="shared" si="137"/>
        <v>14.87</v>
      </c>
    </row>
    <row r="4415" spans="1:44" x14ac:dyDescent="0.25">
      <c r="A4415">
        <v>90452</v>
      </c>
      <c r="B4415">
        <v>1</v>
      </c>
      <c r="C4415" t="s">
        <v>55</v>
      </c>
      <c r="D4415" t="s">
        <v>81</v>
      </c>
      <c r="E4415">
        <v>20</v>
      </c>
      <c r="F4415">
        <v>5</v>
      </c>
      <c r="G4415">
        <v>10.38</v>
      </c>
      <c r="H4415" s="1">
        <v>44865</v>
      </c>
      <c r="I4415" s="20">
        <v>0</v>
      </c>
      <c r="J4415" s="47">
        <f>Table_Query_from_Mac10[[#This Row],[unit_price]]-(Table_Query_from_Mac10[[#This Row],[unit_price]]*(Table_Query_from_Mac10[[#This Row],[discount_pct]]/100))</f>
        <v>10.38</v>
      </c>
      <c r="K4415" s="47">
        <f>Table_Query_from_Mac10[[#This Row],[unit_cost]]</f>
        <v>5</v>
      </c>
      <c r="L4415" s="47">
        <f>Table_Query_from_Mac10[[#This Row],[Live-cost]]*(1+Table_Query_from_Mac10[[#This Row],[CogsIncreasebyTYPE]])</f>
        <v>5</v>
      </c>
      <c r="M4415" s="47">
        <f>Table_Query_from_Mac10[[#This Row],[Live-cost]]*Table_Query_from_Mac10[[#This Row],[qty_to_ship]]</f>
        <v>100</v>
      </c>
      <c r="N4415" s="47">
        <f>IF(Table_Query_from_Mac10[[#This Row],[item_no]]="KDA",-Table_Query_from_Mac10[[#This Row],[unit_price]],Table_Query_from_Mac10[[#This Row],[Net Unit]]*Table_Query_from_Mac10[[#This Row],[qty_to_ship]])</f>
        <v>207.60000000000002</v>
      </c>
      <c r="O4415" s="47">
        <f>SUMIFS(Summary!C:C,Summary!H:H,Table_Query_from_Mac10[[#This Row],[Juiceoc]])</f>
        <v>0</v>
      </c>
      <c r="P4415" s="47">
        <f>SUMIFS(Summary!D:D,Summary!H:H,Table_Query_from_Mac10[[#This Row],[Juiceoc]])</f>
        <v>0</v>
      </c>
      <c r="Q4415" s="47">
        <f>SUMIFS(Summary!E:E,Summary!H:H,Table_Query_from_Mac10[[#This Row],[Juiceoc]])</f>
        <v>0</v>
      </c>
      <c r="R4415" s="47">
        <f>Table_Query_from_Mac10[[#This Row],[Net Unit]]*(1+Table_Query_from_Mac10[[#This Row],[PriceIncreasebyType]])</f>
        <v>10.38</v>
      </c>
      <c r="S4415" s="47">
        <f>Table_Query_from_Mac10[[#This Row],[UnitPriceFuture]]*Table_Query_from_Mac10[[#This Row],[qtytoShipFuture]]</f>
        <v>207.60000000000002</v>
      </c>
      <c r="T4415" s="47">
        <f>ROUND(Table_Query_from_Mac10[[#This Row],[qty_to_ship]]*(1+Table_Query_from_Mac10[[#This Row],[VolumeIncreasebyType]]),0)</f>
        <v>20</v>
      </c>
      <c r="U4415" s="47">
        <f>Table_Query_from_Mac10[[#This Row],[qtytoShipFuture]]*Table_Query_from_Mac10[[#This Row],[Future-cost]]</f>
        <v>100</v>
      </c>
      <c r="V4415" s="47">
        <f>Table_Query_from_Mac10[[#This Row],[qtytoShipFuture]]-Table_Query_from_Mac10[[#This Row],[qty_to_ship]]</f>
        <v>0</v>
      </c>
      <c r="W4415" s="47">
        <f>Table_Query_from_Mac10[[#This Row],[UnitPriceFuture]]</f>
        <v>10.38</v>
      </c>
      <c r="X4415" s="47">
        <f>Table_Query_from_Mac10[[#This Row],[Unit Increase]]*Table_Query_from_Mac10[[#This Row],[UnitPriceFuture]]</f>
        <v>0</v>
      </c>
      <c r="Y4415" s="47">
        <f>Table_Query_from_Mac10[[#This Row],[Unit Increase]]*Table_Query_from_Mac10[[#This Row],[Future-cost]]</f>
        <v>0</v>
      </c>
      <c r="Z4415" s="47">
        <f>-(Table_Query_from_Mac10[[#This Row],[Incremental Sales]]+((Table_Query_from_Mac10[[#This Row],[Incremental Sales]]*-(SUM(Summary!$S$8:$S$9)))))*Summary!$S$18</f>
        <v>0</v>
      </c>
      <c r="AA4415" s="47">
        <f>IFERROR(Table_Query_from_Mac10[[#This Row],[Incremental Cost]]/Table_Query_from_Mac10[[#This Row],[Incremental Sales]],0)</f>
        <v>0</v>
      </c>
      <c r="AB4415" s="47">
        <f>IFERROR(Table_Query_from_Mac10[[#This Row],[TotalCostFuture]]/Table_Query_from_Mac10[[#This Row],[totalsalesFuture]],0)</f>
        <v>0.48169556840077066</v>
      </c>
      <c r="AN4415" s="31">
        <v>80</v>
      </c>
      <c r="AO4415">
        <f t="shared" si="136"/>
        <v>20</v>
      </c>
      <c r="AQ4415" s="31">
        <v>29.65</v>
      </c>
      <c r="AR4415">
        <f t="shared" si="137"/>
        <v>10.38</v>
      </c>
    </row>
    <row r="4416" spans="1:44" x14ac:dyDescent="0.25">
      <c r="A4416">
        <v>90452</v>
      </c>
      <c r="B4416">
        <v>2</v>
      </c>
      <c r="C4416" t="s">
        <v>55</v>
      </c>
      <c r="D4416" t="s">
        <v>81</v>
      </c>
      <c r="E4416">
        <v>12</v>
      </c>
      <c r="F4416">
        <v>6</v>
      </c>
      <c r="G4416">
        <v>12.31</v>
      </c>
      <c r="H4416" s="1">
        <v>44865</v>
      </c>
      <c r="I4416" s="20">
        <v>0</v>
      </c>
      <c r="J4416" s="47">
        <f>Table_Query_from_Mac10[[#This Row],[unit_price]]-(Table_Query_from_Mac10[[#This Row],[unit_price]]*(Table_Query_from_Mac10[[#This Row],[discount_pct]]/100))</f>
        <v>12.31</v>
      </c>
      <c r="K4416" s="47">
        <f>Table_Query_from_Mac10[[#This Row],[unit_cost]]</f>
        <v>6</v>
      </c>
      <c r="L4416" s="47">
        <f>Table_Query_from_Mac10[[#This Row],[Live-cost]]*(1+Table_Query_from_Mac10[[#This Row],[CogsIncreasebyTYPE]])</f>
        <v>6</v>
      </c>
      <c r="M4416" s="47">
        <f>Table_Query_from_Mac10[[#This Row],[Live-cost]]*Table_Query_from_Mac10[[#This Row],[qty_to_ship]]</f>
        <v>72</v>
      </c>
      <c r="N4416" s="47">
        <f>IF(Table_Query_from_Mac10[[#This Row],[item_no]]="KDA",-Table_Query_from_Mac10[[#This Row],[unit_price]],Table_Query_from_Mac10[[#This Row],[Net Unit]]*Table_Query_from_Mac10[[#This Row],[qty_to_ship]])</f>
        <v>147.72</v>
      </c>
      <c r="O4416" s="47">
        <f>SUMIFS(Summary!C:C,Summary!H:H,Table_Query_from_Mac10[[#This Row],[Juiceoc]])</f>
        <v>0</v>
      </c>
      <c r="P4416" s="47">
        <f>SUMIFS(Summary!D:D,Summary!H:H,Table_Query_from_Mac10[[#This Row],[Juiceoc]])</f>
        <v>0</v>
      </c>
      <c r="Q4416" s="47">
        <f>SUMIFS(Summary!E:E,Summary!H:H,Table_Query_from_Mac10[[#This Row],[Juiceoc]])</f>
        <v>0</v>
      </c>
      <c r="R4416" s="47">
        <f>Table_Query_from_Mac10[[#This Row],[Net Unit]]*(1+Table_Query_from_Mac10[[#This Row],[PriceIncreasebyType]])</f>
        <v>12.31</v>
      </c>
      <c r="S4416" s="47">
        <f>Table_Query_from_Mac10[[#This Row],[UnitPriceFuture]]*Table_Query_from_Mac10[[#This Row],[qtytoShipFuture]]</f>
        <v>147.72</v>
      </c>
      <c r="T4416" s="47">
        <f>ROUND(Table_Query_from_Mac10[[#This Row],[qty_to_ship]]*(1+Table_Query_from_Mac10[[#This Row],[VolumeIncreasebyType]]),0)</f>
        <v>12</v>
      </c>
      <c r="U4416" s="47">
        <f>Table_Query_from_Mac10[[#This Row],[qtytoShipFuture]]*Table_Query_from_Mac10[[#This Row],[Future-cost]]</f>
        <v>72</v>
      </c>
      <c r="V4416" s="47">
        <f>Table_Query_from_Mac10[[#This Row],[qtytoShipFuture]]-Table_Query_from_Mac10[[#This Row],[qty_to_ship]]</f>
        <v>0</v>
      </c>
      <c r="W4416" s="47">
        <f>Table_Query_from_Mac10[[#This Row],[UnitPriceFuture]]</f>
        <v>12.31</v>
      </c>
      <c r="X4416" s="47">
        <f>Table_Query_from_Mac10[[#This Row],[Unit Increase]]*Table_Query_from_Mac10[[#This Row],[UnitPriceFuture]]</f>
        <v>0</v>
      </c>
      <c r="Y4416" s="47">
        <f>Table_Query_from_Mac10[[#This Row],[Unit Increase]]*Table_Query_from_Mac10[[#This Row],[Future-cost]]</f>
        <v>0</v>
      </c>
      <c r="Z4416" s="47">
        <f>-(Table_Query_from_Mac10[[#This Row],[Incremental Sales]]+((Table_Query_from_Mac10[[#This Row],[Incremental Sales]]*-(SUM(Summary!$S$8:$S$9)))))*Summary!$S$18</f>
        <v>0</v>
      </c>
      <c r="AA4416" s="47">
        <f>IFERROR(Table_Query_from_Mac10[[#This Row],[Incremental Cost]]/Table_Query_from_Mac10[[#This Row],[Incremental Sales]],0)</f>
        <v>0</v>
      </c>
      <c r="AB4416" s="47">
        <f>IFERROR(Table_Query_from_Mac10[[#This Row],[TotalCostFuture]]/Table_Query_from_Mac10[[#This Row],[totalsalesFuture]],0)</f>
        <v>0.487408610885459</v>
      </c>
      <c r="AN4416" s="30">
        <v>48</v>
      </c>
      <c r="AO4416">
        <f t="shared" si="136"/>
        <v>12</v>
      </c>
      <c r="AQ4416" s="30">
        <v>35.17</v>
      </c>
      <c r="AR4416">
        <f t="shared" si="137"/>
        <v>12.31</v>
      </c>
    </row>
    <row r="4417" spans="1:44" x14ac:dyDescent="0.25">
      <c r="A4417">
        <v>90452</v>
      </c>
      <c r="B4417">
        <v>3</v>
      </c>
      <c r="C4417" t="s">
        <v>55</v>
      </c>
      <c r="D4417" t="s">
        <v>81</v>
      </c>
      <c r="E4417">
        <v>8</v>
      </c>
      <c r="F4417">
        <v>8.81</v>
      </c>
      <c r="G4417">
        <v>19.18</v>
      </c>
      <c r="H4417" s="1">
        <v>44865</v>
      </c>
      <c r="I4417" s="20">
        <v>0</v>
      </c>
      <c r="J4417" s="47">
        <f>Table_Query_from_Mac10[[#This Row],[unit_price]]-(Table_Query_from_Mac10[[#This Row],[unit_price]]*(Table_Query_from_Mac10[[#This Row],[discount_pct]]/100))</f>
        <v>19.18</v>
      </c>
      <c r="K4417" s="47">
        <f>Table_Query_from_Mac10[[#This Row],[unit_cost]]</f>
        <v>8.81</v>
      </c>
      <c r="L4417" s="47">
        <f>Table_Query_from_Mac10[[#This Row],[Live-cost]]*(1+Table_Query_from_Mac10[[#This Row],[CogsIncreasebyTYPE]])</f>
        <v>8.81</v>
      </c>
      <c r="M4417" s="47">
        <f>Table_Query_from_Mac10[[#This Row],[Live-cost]]*Table_Query_from_Mac10[[#This Row],[qty_to_ship]]</f>
        <v>70.48</v>
      </c>
      <c r="N4417" s="47">
        <f>IF(Table_Query_from_Mac10[[#This Row],[item_no]]="KDA",-Table_Query_from_Mac10[[#This Row],[unit_price]],Table_Query_from_Mac10[[#This Row],[Net Unit]]*Table_Query_from_Mac10[[#This Row],[qty_to_ship]])</f>
        <v>153.44</v>
      </c>
      <c r="O4417" s="47">
        <f>SUMIFS(Summary!C:C,Summary!H:H,Table_Query_from_Mac10[[#This Row],[Juiceoc]])</f>
        <v>0</v>
      </c>
      <c r="P4417" s="47">
        <f>SUMIFS(Summary!D:D,Summary!H:H,Table_Query_from_Mac10[[#This Row],[Juiceoc]])</f>
        <v>0</v>
      </c>
      <c r="Q4417" s="47">
        <f>SUMIFS(Summary!E:E,Summary!H:H,Table_Query_from_Mac10[[#This Row],[Juiceoc]])</f>
        <v>0</v>
      </c>
      <c r="R4417" s="47">
        <f>Table_Query_from_Mac10[[#This Row],[Net Unit]]*(1+Table_Query_from_Mac10[[#This Row],[PriceIncreasebyType]])</f>
        <v>19.18</v>
      </c>
      <c r="S4417" s="47">
        <f>Table_Query_from_Mac10[[#This Row],[UnitPriceFuture]]*Table_Query_from_Mac10[[#This Row],[qtytoShipFuture]]</f>
        <v>153.44</v>
      </c>
      <c r="T4417" s="47">
        <f>ROUND(Table_Query_from_Mac10[[#This Row],[qty_to_ship]]*(1+Table_Query_from_Mac10[[#This Row],[VolumeIncreasebyType]]),0)</f>
        <v>8</v>
      </c>
      <c r="U4417" s="47">
        <f>Table_Query_from_Mac10[[#This Row],[qtytoShipFuture]]*Table_Query_from_Mac10[[#This Row],[Future-cost]]</f>
        <v>70.48</v>
      </c>
      <c r="V4417" s="47">
        <f>Table_Query_from_Mac10[[#This Row],[qtytoShipFuture]]-Table_Query_from_Mac10[[#This Row],[qty_to_ship]]</f>
        <v>0</v>
      </c>
      <c r="W4417" s="47">
        <f>Table_Query_from_Mac10[[#This Row],[UnitPriceFuture]]</f>
        <v>19.18</v>
      </c>
      <c r="X4417" s="47">
        <f>Table_Query_from_Mac10[[#This Row],[Unit Increase]]*Table_Query_from_Mac10[[#This Row],[UnitPriceFuture]]</f>
        <v>0</v>
      </c>
      <c r="Y4417" s="47">
        <f>Table_Query_from_Mac10[[#This Row],[Unit Increase]]*Table_Query_from_Mac10[[#This Row],[Future-cost]]</f>
        <v>0</v>
      </c>
      <c r="Z4417" s="47">
        <f>-(Table_Query_from_Mac10[[#This Row],[Incremental Sales]]+((Table_Query_from_Mac10[[#This Row],[Incremental Sales]]*-(SUM(Summary!$S$8:$S$9)))))*Summary!$S$18</f>
        <v>0</v>
      </c>
      <c r="AA4417" s="47">
        <f>IFERROR(Table_Query_from_Mac10[[#This Row],[Incremental Cost]]/Table_Query_from_Mac10[[#This Row],[Incremental Sales]],0)</f>
        <v>0</v>
      </c>
      <c r="AB4417" s="47">
        <f>IFERROR(Table_Query_from_Mac10[[#This Row],[TotalCostFuture]]/Table_Query_from_Mac10[[#This Row],[totalsalesFuture]],0)</f>
        <v>0.459332638164755</v>
      </c>
      <c r="AN4417" s="31">
        <v>30</v>
      </c>
      <c r="AO4417">
        <f t="shared" si="136"/>
        <v>8</v>
      </c>
      <c r="AQ4417" s="31">
        <v>54.81</v>
      </c>
      <c r="AR4417">
        <f t="shared" si="137"/>
        <v>19.18</v>
      </c>
    </row>
    <row r="4418" spans="1:44" x14ac:dyDescent="0.25">
      <c r="A4418">
        <v>90452</v>
      </c>
      <c r="B4418">
        <v>4</v>
      </c>
      <c r="C4418" t="s">
        <v>55</v>
      </c>
      <c r="D4418" t="s">
        <v>81</v>
      </c>
      <c r="E4418">
        <v>1</v>
      </c>
      <c r="F4418">
        <v>13.68</v>
      </c>
      <c r="G4418">
        <v>31.06</v>
      </c>
      <c r="H4418" s="1">
        <v>44865</v>
      </c>
      <c r="I4418" s="20">
        <v>0</v>
      </c>
      <c r="J4418" s="47">
        <f>Table_Query_from_Mac10[[#This Row],[unit_price]]-(Table_Query_from_Mac10[[#This Row],[unit_price]]*(Table_Query_from_Mac10[[#This Row],[discount_pct]]/100))</f>
        <v>31.06</v>
      </c>
      <c r="K4418" s="47">
        <f>Table_Query_from_Mac10[[#This Row],[unit_cost]]</f>
        <v>13.68</v>
      </c>
      <c r="L4418" s="47">
        <f>Table_Query_from_Mac10[[#This Row],[Live-cost]]*(1+Table_Query_from_Mac10[[#This Row],[CogsIncreasebyTYPE]])</f>
        <v>13.68</v>
      </c>
      <c r="M4418" s="47">
        <f>Table_Query_from_Mac10[[#This Row],[Live-cost]]*Table_Query_from_Mac10[[#This Row],[qty_to_ship]]</f>
        <v>13.68</v>
      </c>
      <c r="N4418" s="47">
        <f>IF(Table_Query_from_Mac10[[#This Row],[item_no]]="KDA",-Table_Query_from_Mac10[[#This Row],[unit_price]],Table_Query_from_Mac10[[#This Row],[Net Unit]]*Table_Query_from_Mac10[[#This Row],[qty_to_ship]])</f>
        <v>31.06</v>
      </c>
      <c r="O4418" s="47">
        <f>SUMIFS(Summary!C:C,Summary!H:H,Table_Query_from_Mac10[[#This Row],[Juiceoc]])</f>
        <v>0</v>
      </c>
      <c r="P4418" s="47">
        <f>SUMIFS(Summary!D:D,Summary!H:H,Table_Query_from_Mac10[[#This Row],[Juiceoc]])</f>
        <v>0</v>
      </c>
      <c r="Q4418" s="47">
        <f>SUMIFS(Summary!E:E,Summary!H:H,Table_Query_from_Mac10[[#This Row],[Juiceoc]])</f>
        <v>0</v>
      </c>
      <c r="R4418" s="47">
        <f>Table_Query_from_Mac10[[#This Row],[Net Unit]]*(1+Table_Query_from_Mac10[[#This Row],[PriceIncreasebyType]])</f>
        <v>31.06</v>
      </c>
      <c r="S4418" s="47">
        <f>Table_Query_from_Mac10[[#This Row],[UnitPriceFuture]]*Table_Query_from_Mac10[[#This Row],[qtytoShipFuture]]</f>
        <v>31.06</v>
      </c>
      <c r="T4418" s="47">
        <f>ROUND(Table_Query_from_Mac10[[#This Row],[qty_to_ship]]*(1+Table_Query_from_Mac10[[#This Row],[VolumeIncreasebyType]]),0)</f>
        <v>1</v>
      </c>
      <c r="U4418" s="47">
        <f>Table_Query_from_Mac10[[#This Row],[qtytoShipFuture]]*Table_Query_from_Mac10[[#This Row],[Future-cost]]</f>
        <v>13.68</v>
      </c>
      <c r="V4418" s="47">
        <f>Table_Query_from_Mac10[[#This Row],[qtytoShipFuture]]-Table_Query_from_Mac10[[#This Row],[qty_to_ship]]</f>
        <v>0</v>
      </c>
      <c r="W4418" s="47">
        <f>Table_Query_from_Mac10[[#This Row],[UnitPriceFuture]]</f>
        <v>31.06</v>
      </c>
      <c r="X4418" s="47">
        <f>Table_Query_from_Mac10[[#This Row],[Unit Increase]]*Table_Query_from_Mac10[[#This Row],[UnitPriceFuture]]</f>
        <v>0</v>
      </c>
      <c r="Y4418" s="47">
        <f>Table_Query_from_Mac10[[#This Row],[Unit Increase]]*Table_Query_from_Mac10[[#This Row],[Future-cost]]</f>
        <v>0</v>
      </c>
      <c r="Z4418" s="47">
        <f>-(Table_Query_from_Mac10[[#This Row],[Incremental Sales]]+((Table_Query_from_Mac10[[#This Row],[Incremental Sales]]*-(SUM(Summary!$S$8:$S$9)))))*Summary!$S$18</f>
        <v>0</v>
      </c>
      <c r="AA4418" s="47">
        <f>IFERROR(Table_Query_from_Mac10[[#This Row],[Incremental Cost]]/Table_Query_from_Mac10[[#This Row],[Incremental Sales]],0)</f>
        <v>0</v>
      </c>
      <c r="AB4418" s="47">
        <f>IFERROR(Table_Query_from_Mac10[[#This Row],[TotalCostFuture]]/Table_Query_from_Mac10[[#This Row],[totalsalesFuture]],0)</f>
        <v>0.44043786220218933</v>
      </c>
      <c r="AN4418" s="30">
        <v>4</v>
      </c>
      <c r="AO4418">
        <f t="shared" si="136"/>
        <v>1</v>
      </c>
      <c r="AQ4418" s="30">
        <v>88.75</v>
      </c>
      <c r="AR4418">
        <f t="shared" si="137"/>
        <v>31.06</v>
      </c>
    </row>
    <row r="4419" spans="1:44" x14ac:dyDescent="0.25">
      <c r="A4419">
        <v>90452</v>
      </c>
      <c r="B4419">
        <v>5</v>
      </c>
      <c r="C4419" t="s">
        <v>55</v>
      </c>
      <c r="D4419" t="s">
        <v>81</v>
      </c>
      <c r="E4419">
        <v>5</v>
      </c>
      <c r="F4419">
        <v>6.19</v>
      </c>
      <c r="G4419">
        <v>13.28</v>
      </c>
      <c r="H4419" s="1">
        <v>44865</v>
      </c>
      <c r="I4419" s="20">
        <v>0</v>
      </c>
      <c r="J4419" s="47">
        <f>Table_Query_from_Mac10[[#This Row],[unit_price]]-(Table_Query_from_Mac10[[#This Row],[unit_price]]*(Table_Query_from_Mac10[[#This Row],[discount_pct]]/100))</f>
        <v>13.28</v>
      </c>
      <c r="K4419" s="47">
        <f>Table_Query_from_Mac10[[#This Row],[unit_cost]]</f>
        <v>6.19</v>
      </c>
      <c r="L4419" s="47">
        <f>Table_Query_from_Mac10[[#This Row],[Live-cost]]*(1+Table_Query_from_Mac10[[#This Row],[CogsIncreasebyTYPE]])</f>
        <v>6.19</v>
      </c>
      <c r="M4419" s="47">
        <f>Table_Query_from_Mac10[[#This Row],[Live-cost]]*Table_Query_from_Mac10[[#This Row],[qty_to_ship]]</f>
        <v>30.950000000000003</v>
      </c>
      <c r="N4419" s="47">
        <f>IF(Table_Query_from_Mac10[[#This Row],[item_no]]="KDA",-Table_Query_from_Mac10[[#This Row],[unit_price]],Table_Query_from_Mac10[[#This Row],[Net Unit]]*Table_Query_from_Mac10[[#This Row],[qty_to_ship]])</f>
        <v>66.399999999999991</v>
      </c>
      <c r="O4419" s="47">
        <f>SUMIFS(Summary!C:C,Summary!H:H,Table_Query_from_Mac10[[#This Row],[Juiceoc]])</f>
        <v>0</v>
      </c>
      <c r="P4419" s="47">
        <f>SUMIFS(Summary!D:D,Summary!H:H,Table_Query_from_Mac10[[#This Row],[Juiceoc]])</f>
        <v>0</v>
      </c>
      <c r="Q4419" s="47">
        <f>SUMIFS(Summary!E:E,Summary!H:H,Table_Query_from_Mac10[[#This Row],[Juiceoc]])</f>
        <v>0</v>
      </c>
      <c r="R4419" s="47">
        <f>Table_Query_from_Mac10[[#This Row],[Net Unit]]*(1+Table_Query_from_Mac10[[#This Row],[PriceIncreasebyType]])</f>
        <v>13.28</v>
      </c>
      <c r="S4419" s="47">
        <f>Table_Query_from_Mac10[[#This Row],[UnitPriceFuture]]*Table_Query_from_Mac10[[#This Row],[qtytoShipFuture]]</f>
        <v>66.399999999999991</v>
      </c>
      <c r="T4419" s="47">
        <f>ROUND(Table_Query_from_Mac10[[#This Row],[qty_to_ship]]*(1+Table_Query_from_Mac10[[#This Row],[VolumeIncreasebyType]]),0)</f>
        <v>5</v>
      </c>
      <c r="U4419" s="47">
        <f>Table_Query_from_Mac10[[#This Row],[qtytoShipFuture]]*Table_Query_from_Mac10[[#This Row],[Future-cost]]</f>
        <v>30.950000000000003</v>
      </c>
      <c r="V4419" s="47">
        <f>Table_Query_from_Mac10[[#This Row],[qtytoShipFuture]]-Table_Query_from_Mac10[[#This Row],[qty_to_ship]]</f>
        <v>0</v>
      </c>
      <c r="W4419" s="47">
        <f>Table_Query_from_Mac10[[#This Row],[UnitPriceFuture]]</f>
        <v>13.28</v>
      </c>
      <c r="X4419" s="47">
        <f>Table_Query_from_Mac10[[#This Row],[Unit Increase]]*Table_Query_from_Mac10[[#This Row],[UnitPriceFuture]]</f>
        <v>0</v>
      </c>
      <c r="Y4419" s="47">
        <f>Table_Query_from_Mac10[[#This Row],[Unit Increase]]*Table_Query_from_Mac10[[#This Row],[Future-cost]]</f>
        <v>0</v>
      </c>
      <c r="Z4419" s="47">
        <f>-(Table_Query_from_Mac10[[#This Row],[Incremental Sales]]+((Table_Query_from_Mac10[[#This Row],[Incremental Sales]]*-(SUM(Summary!$S$8:$S$9)))))*Summary!$S$18</f>
        <v>0</v>
      </c>
      <c r="AA4419" s="47">
        <f>IFERROR(Table_Query_from_Mac10[[#This Row],[Incremental Cost]]/Table_Query_from_Mac10[[#This Row],[Incremental Sales]],0)</f>
        <v>0</v>
      </c>
      <c r="AB4419" s="47">
        <f>IFERROR(Table_Query_from_Mac10[[#This Row],[TotalCostFuture]]/Table_Query_from_Mac10[[#This Row],[totalsalesFuture]],0)</f>
        <v>0.46611445783132538</v>
      </c>
      <c r="AN4419" s="31">
        <v>20</v>
      </c>
      <c r="AO4419">
        <f t="shared" ref="AO4419:AO4482" si="138">CEILING(AN4419/4,1)</f>
        <v>5</v>
      </c>
      <c r="AQ4419" s="31">
        <v>37.93</v>
      </c>
      <c r="AR4419">
        <f t="shared" ref="AR4419:AR4482" si="139">ROUND(AQ4419/5*1.75,2)</f>
        <v>13.28</v>
      </c>
    </row>
    <row r="4420" spans="1:44" x14ac:dyDescent="0.25">
      <c r="A4420">
        <v>90452</v>
      </c>
      <c r="B4420">
        <v>6</v>
      </c>
      <c r="C4420" t="s">
        <v>55</v>
      </c>
      <c r="D4420" t="s">
        <v>81</v>
      </c>
      <c r="E4420">
        <v>3</v>
      </c>
      <c r="F4420">
        <v>7.4</v>
      </c>
      <c r="G4420">
        <v>16.29</v>
      </c>
      <c r="H4420" s="1">
        <v>44865</v>
      </c>
      <c r="I4420" s="20">
        <v>0</v>
      </c>
      <c r="J4420" s="47">
        <f>Table_Query_from_Mac10[[#This Row],[unit_price]]-(Table_Query_from_Mac10[[#This Row],[unit_price]]*(Table_Query_from_Mac10[[#This Row],[discount_pct]]/100))</f>
        <v>16.29</v>
      </c>
      <c r="K4420" s="47">
        <f>Table_Query_from_Mac10[[#This Row],[unit_cost]]</f>
        <v>7.4</v>
      </c>
      <c r="L4420" s="47">
        <f>Table_Query_from_Mac10[[#This Row],[Live-cost]]*(1+Table_Query_from_Mac10[[#This Row],[CogsIncreasebyTYPE]])</f>
        <v>7.4</v>
      </c>
      <c r="M4420" s="47">
        <f>Table_Query_from_Mac10[[#This Row],[Live-cost]]*Table_Query_from_Mac10[[#This Row],[qty_to_ship]]</f>
        <v>22.200000000000003</v>
      </c>
      <c r="N4420" s="47">
        <f>IF(Table_Query_from_Mac10[[#This Row],[item_no]]="KDA",-Table_Query_from_Mac10[[#This Row],[unit_price]],Table_Query_from_Mac10[[#This Row],[Net Unit]]*Table_Query_from_Mac10[[#This Row],[qty_to_ship]])</f>
        <v>48.87</v>
      </c>
      <c r="O4420" s="47">
        <f>SUMIFS(Summary!C:C,Summary!H:H,Table_Query_from_Mac10[[#This Row],[Juiceoc]])</f>
        <v>0</v>
      </c>
      <c r="P4420" s="47">
        <f>SUMIFS(Summary!D:D,Summary!H:H,Table_Query_from_Mac10[[#This Row],[Juiceoc]])</f>
        <v>0</v>
      </c>
      <c r="Q4420" s="47">
        <f>SUMIFS(Summary!E:E,Summary!H:H,Table_Query_from_Mac10[[#This Row],[Juiceoc]])</f>
        <v>0</v>
      </c>
      <c r="R4420" s="47">
        <f>Table_Query_from_Mac10[[#This Row],[Net Unit]]*(1+Table_Query_from_Mac10[[#This Row],[PriceIncreasebyType]])</f>
        <v>16.29</v>
      </c>
      <c r="S4420" s="47">
        <f>Table_Query_from_Mac10[[#This Row],[UnitPriceFuture]]*Table_Query_from_Mac10[[#This Row],[qtytoShipFuture]]</f>
        <v>48.87</v>
      </c>
      <c r="T4420" s="47">
        <f>ROUND(Table_Query_from_Mac10[[#This Row],[qty_to_ship]]*(1+Table_Query_from_Mac10[[#This Row],[VolumeIncreasebyType]]),0)</f>
        <v>3</v>
      </c>
      <c r="U4420" s="47">
        <f>Table_Query_from_Mac10[[#This Row],[qtytoShipFuture]]*Table_Query_from_Mac10[[#This Row],[Future-cost]]</f>
        <v>22.200000000000003</v>
      </c>
      <c r="V4420" s="47">
        <f>Table_Query_from_Mac10[[#This Row],[qtytoShipFuture]]-Table_Query_from_Mac10[[#This Row],[qty_to_ship]]</f>
        <v>0</v>
      </c>
      <c r="W4420" s="47">
        <f>Table_Query_from_Mac10[[#This Row],[UnitPriceFuture]]</f>
        <v>16.29</v>
      </c>
      <c r="X4420" s="47">
        <f>Table_Query_from_Mac10[[#This Row],[Unit Increase]]*Table_Query_from_Mac10[[#This Row],[UnitPriceFuture]]</f>
        <v>0</v>
      </c>
      <c r="Y4420" s="47">
        <f>Table_Query_from_Mac10[[#This Row],[Unit Increase]]*Table_Query_from_Mac10[[#This Row],[Future-cost]]</f>
        <v>0</v>
      </c>
      <c r="Z4420" s="47">
        <f>-(Table_Query_from_Mac10[[#This Row],[Incremental Sales]]+((Table_Query_from_Mac10[[#This Row],[Incremental Sales]]*-(SUM(Summary!$S$8:$S$9)))))*Summary!$S$18</f>
        <v>0</v>
      </c>
      <c r="AA4420" s="47">
        <f>IFERROR(Table_Query_from_Mac10[[#This Row],[Incremental Cost]]/Table_Query_from_Mac10[[#This Row],[Incremental Sales]],0)</f>
        <v>0</v>
      </c>
      <c r="AB4420" s="47">
        <f>IFERROR(Table_Query_from_Mac10[[#This Row],[TotalCostFuture]]/Table_Query_from_Mac10[[#This Row],[totalsalesFuture]],0)</f>
        <v>0.45426642111724991</v>
      </c>
      <c r="AN4420" s="30">
        <v>12</v>
      </c>
      <c r="AO4420">
        <f t="shared" si="138"/>
        <v>3</v>
      </c>
      <c r="AQ4420" s="30">
        <v>46.55</v>
      </c>
      <c r="AR4420">
        <f t="shared" si="139"/>
        <v>16.29</v>
      </c>
    </row>
    <row r="4421" spans="1:44" x14ac:dyDescent="0.25">
      <c r="A4421">
        <v>90452</v>
      </c>
      <c r="B4421">
        <v>7</v>
      </c>
      <c r="C4421" t="s">
        <v>55</v>
      </c>
      <c r="D4421" t="s">
        <v>81</v>
      </c>
      <c r="E4421">
        <v>5</v>
      </c>
      <c r="F4421">
        <v>10.18</v>
      </c>
      <c r="G4421">
        <v>23.19</v>
      </c>
      <c r="H4421" s="1">
        <v>44865</v>
      </c>
      <c r="I4421" s="20">
        <v>0</v>
      </c>
      <c r="J4421" s="47">
        <f>Table_Query_from_Mac10[[#This Row],[unit_price]]-(Table_Query_from_Mac10[[#This Row],[unit_price]]*(Table_Query_from_Mac10[[#This Row],[discount_pct]]/100))</f>
        <v>23.19</v>
      </c>
      <c r="K4421" s="47">
        <f>Table_Query_from_Mac10[[#This Row],[unit_cost]]</f>
        <v>10.18</v>
      </c>
      <c r="L4421" s="47">
        <f>Table_Query_from_Mac10[[#This Row],[Live-cost]]*(1+Table_Query_from_Mac10[[#This Row],[CogsIncreasebyTYPE]])</f>
        <v>10.18</v>
      </c>
      <c r="M4421" s="47">
        <f>Table_Query_from_Mac10[[#This Row],[Live-cost]]*Table_Query_from_Mac10[[#This Row],[qty_to_ship]]</f>
        <v>50.9</v>
      </c>
      <c r="N4421" s="47">
        <f>IF(Table_Query_from_Mac10[[#This Row],[item_no]]="KDA",-Table_Query_from_Mac10[[#This Row],[unit_price]],Table_Query_from_Mac10[[#This Row],[Net Unit]]*Table_Query_from_Mac10[[#This Row],[qty_to_ship]])</f>
        <v>115.95</v>
      </c>
      <c r="O4421" s="47">
        <f>SUMIFS(Summary!C:C,Summary!H:H,Table_Query_from_Mac10[[#This Row],[Juiceoc]])</f>
        <v>0</v>
      </c>
      <c r="P4421" s="47">
        <f>SUMIFS(Summary!D:D,Summary!H:H,Table_Query_from_Mac10[[#This Row],[Juiceoc]])</f>
        <v>0</v>
      </c>
      <c r="Q4421" s="47">
        <f>SUMIFS(Summary!E:E,Summary!H:H,Table_Query_from_Mac10[[#This Row],[Juiceoc]])</f>
        <v>0</v>
      </c>
      <c r="R4421" s="47">
        <f>Table_Query_from_Mac10[[#This Row],[Net Unit]]*(1+Table_Query_from_Mac10[[#This Row],[PriceIncreasebyType]])</f>
        <v>23.19</v>
      </c>
      <c r="S4421" s="47">
        <f>Table_Query_from_Mac10[[#This Row],[UnitPriceFuture]]*Table_Query_from_Mac10[[#This Row],[qtytoShipFuture]]</f>
        <v>115.95</v>
      </c>
      <c r="T4421" s="47">
        <f>ROUND(Table_Query_from_Mac10[[#This Row],[qty_to_ship]]*(1+Table_Query_from_Mac10[[#This Row],[VolumeIncreasebyType]]),0)</f>
        <v>5</v>
      </c>
      <c r="U4421" s="47">
        <f>Table_Query_from_Mac10[[#This Row],[qtytoShipFuture]]*Table_Query_from_Mac10[[#This Row],[Future-cost]]</f>
        <v>50.9</v>
      </c>
      <c r="V4421" s="47">
        <f>Table_Query_from_Mac10[[#This Row],[qtytoShipFuture]]-Table_Query_from_Mac10[[#This Row],[qty_to_ship]]</f>
        <v>0</v>
      </c>
      <c r="W4421" s="47">
        <f>Table_Query_from_Mac10[[#This Row],[UnitPriceFuture]]</f>
        <v>23.19</v>
      </c>
      <c r="X4421" s="47">
        <f>Table_Query_from_Mac10[[#This Row],[Unit Increase]]*Table_Query_from_Mac10[[#This Row],[UnitPriceFuture]]</f>
        <v>0</v>
      </c>
      <c r="Y4421" s="47">
        <f>Table_Query_from_Mac10[[#This Row],[Unit Increase]]*Table_Query_from_Mac10[[#This Row],[Future-cost]]</f>
        <v>0</v>
      </c>
      <c r="Z4421" s="47">
        <f>-(Table_Query_from_Mac10[[#This Row],[Incremental Sales]]+((Table_Query_from_Mac10[[#This Row],[Incremental Sales]]*-(SUM(Summary!$S$8:$S$9)))))*Summary!$S$18</f>
        <v>0</v>
      </c>
      <c r="AA4421" s="47">
        <f>IFERROR(Table_Query_from_Mac10[[#This Row],[Incremental Cost]]/Table_Query_from_Mac10[[#This Row],[Incremental Sales]],0)</f>
        <v>0</v>
      </c>
      <c r="AB4421" s="47">
        <f>IFERROR(Table_Query_from_Mac10[[#This Row],[TotalCostFuture]]/Table_Query_from_Mac10[[#This Row],[totalsalesFuture]],0)</f>
        <v>0.43898231996550235</v>
      </c>
      <c r="AN4421" s="31">
        <v>20</v>
      </c>
      <c r="AO4421">
        <f t="shared" si="138"/>
        <v>5</v>
      </c>
      <c r="AQ4421" s="31">
        <v>66.260000000000005</v>
      </c>
      <c r="AR4421">
        <f t="shared" si="139"/>
        <v>23.19</v>
      </c>
    </row>
    <row r="4422" spans="1:44" x14ac:dyDescent="0.25">
      <c r="A4422">
        <v>90453</v>
      </c>
      <c r="B4422">
        <v>1</v>
      </c>
      <c r="C4422" t="s">
        <v>55</v>
      </c>
      <c r="D4422" t="s">
        <v>81</v>
      </c>
      <c r="E4422">
        <v>3</v>
      </c>
      <c r="F4422">
        <v>4.68</v>
      </c>
      <c r="G4422">
        <v>13.3</v>
      </c>
      <c r="H4422" s="1">
        <v>44839</v>
      </c>
      <c r="I4422" s="20">
        <v>0</v>
      </c>
      <c r="J4422" s="47">
        <f>Table_Query_from_Mac10[[#This Row],[unit_price]]-(Table_Query_from_Mac10[[#This Row],[unit_price]]*(Table_Query_from_Mac10[[#This Row],[discount_pct]]/100))</f>
        <v>13.3</v>
      </c>
      <c r="K4422" s="47">
        <f>Table_Query_from_Mac10[[#This Row],[unit_cost]]</f>
        <v>4.68</v>
      </c>
      <c r="L4422" s="47">
        <f>Table_Query_from_Mac10[[#This Row],[Live-cost]]*(1+Table_Query_from_Mac10[[#This Row],[CogsIncreasebyTYPE]])</f>
        <v>4.68</v>
      </c>
      <c r="M4422" s="47">
        <f>Table_Query_from_Mac10[[#This Row],[Live-cost]]*Table_Query_from_Mac10[[#This Row],[qty_to_ship]]</f>
        <v>14.04</v>
      </c>
      <c r="N4422" s="47">
        <f>IF(Table_Query_from_Mac10[[#This Row],[item_no]]="KDA",-Table_Query_from_Mac10[[#This Row],[unit_price]],Table_Query_from_Mac10[[#This Row],[Net Unit]]*Table_Query_from_Mac10[[#This Row],[qty_to_ship]])</f>
        <v>39.900000000000006</v>
      </c>
      <c r="O4422" s="47">
        <f>SUMIFS(Summary!C:C,Summary!H:H,Table_Query_from_Mac10[[#This Row],[Juiceoc]])</f>
        <v>0</v>
      </c>
      <c r="P4422" s="47">
        <f>SUMIFS(Summary!D:D,Summary!H:H,Table_Query_from_Mac10[[#This Row],[Juiceoc]])</f>
        <v>0</v>
      </c>
      <c r="Q4422" s="47">
        <f>SUMIFS(Summary!E:E,Summary!H:H,Table_Query_from_Mac10[[#This Row],[Juiceoc]])</f>
        <v>0</v>
      </c>
      <c r="R4422" s="47">
        <f>Table_Query_from_Mac10[[#This Row],[Net Unit]]*(1+Table_Query_from_Mac10[[#This Row],[PriceIncreasebyType]])</f>
        <v>13.3</v>
      </c>
      <c r="S4422" s="47">
        <f>Table_Query_from_Mac10[[#This Row],[UnitPriceFuture]]*Table_Query_from_Mac10[[#This Row],[qtytoShipFuture]]</f>
        <v>39.900000000000006</v>
      </c>
      <c r="T4422" s="47">
        <f>ROUND(Table_Query_from_Mac10[[#This Row],[qty_to_ship]]*(1+Table_Query_from_Mac10[[#This Row],[VolumeIncreasebyType]]),0)</f>
        <v>3</v>
      </c>
      <c r="U4422" s="47">
        <f>Table_Query_from_Mac10[[#This Row],[qtytoShipFuture]]*Table_Query_from_Mac10[[#This Row],[Future-cost]]</f>
        <v>14.04</v>
      </c>
      <c r="V4422" s="47">
        <f>Table_Query_from_Mac10[[#This Row],[qtytoShipFuture]]-Table_Query_from_Mac10[[#This Row],[qty_to_ship]]</f>
        <v>0</v>
      </c>
      <c r="W4422" s="47">
        <f>Table_Query_from_Mac10[[#This Row],[UnitPriceFuture]]</f>
        <v>13.3</v>
      </c>
      <c r="X4422" s="47">
        <f>Table_Query_from_Mac10[[#This Row],[Unit Increase]]*Table_Query_from_Mac10[[#This Row],[UnitPriceFuture]]</f>
        <v>0</v>
      </c>
      <c r="Y4422" s="47">
        <f>Table_Query_from_Mac10[[#This Row],[Unit Increase]]*Table_Query_from_Mac10[[#This Row],[Future-cost]]</f>
        <v>0</v>
      </c>
      <c r="Z4422" s="47">
        <f>-(Table_Query_from_Mac10[[#This Row],[Incremental Sales]]+((Table_Query_from_Mac10[[#This Row],[Incremental Sales]]*-(SUM(Summary!$S$8:$S$9)))))*Summary!$S$18</f>
        <v>0</v>
      </c>
      <c r="AA4422" s="47">
        <f>IFERROR(Table_Query_from_Mac10[[#This Row],[Incremental Cost]]/Table_Query_from_Mac10[[#This Row],[Incremental Sales]],0)</f>
        <v>0</v>
      </c>
      <c r="AB4422" s="47">
        <f>IFERROR(Table_Query_from_Mac10[[#This Row],[TotalCostFuture]]/Table_Query_from_Mac10[[#This Row],[totalsalesFuture]],0)</f>
        <v>0.35187969924812024</v>
      </c>
      <c r="AN4422" s="30">
        <v>12</v>
      </c>
      <c r="AO4422">
        <f t="shared" si="138"/>
        <v>3</v>
      </c>
      <c r="AQ4422" s="30">
        <v>38</v>
      </c>
      <c r="AR4422">
        <f t="shared" si="139"/>
        <v>13.3</v>
      </c>
    </row>
    <row r="4423" spans="1:44" x14ac:dyDescent="0.25">
      <c r="A4423">
        <v>90453</v>
      </c>
      <c r="B4423">
        <v>2</v>
      </c>
      <c r="C4423" t="s">
        <v>55</v>
      </c>
      <c r="D4423" t="s">
        <v>81</v>
      </c>
      <c r="E4423">
        <v>1</v>
      </c>
      <c r="F4423">
        <v>0</v>
      </c>
      <c r="G4423">
        <v>-4.79</v>
      </c>
      <c r="H4423" s="1">
        <v>44839</v>
      </c>
      <c r="I4423" s="20">
        <v>0</v>
      </c>
      <c r="J4423" s="47">
        <f>Table_Query_from_Mac10[[#This Row],[unit_price]]-(Table_Query_from_Mac10[[#This Row],[unit_price]]*(Table_Query_from_Mac10[[#This Row],[discount_pct]]/100))</f>
        <v>-4.79</v>
      </c>
      <c r="K4423" s="47">
        <f>Table_Query_from_Mac10[[#This Row],[unit_cost]]</f>
        <v>0</v>
      </c>
      <c r="L4423" s="47">
        <f>Table_Query_from_Mac10[[#This Row],[Live-cost]]*(1+Table_Query_from_Mac10[[#This Row],[CogsIncreasebyTYPE]])</f>
        <v>0</v>
      </c>
      <c r="M4423" s="47">
        <f>Table_Query_from_Mac10[[#This Row],[Live-cost]]*Table_Query_from_Mac10[[#This Row],[qty_to_ship]]</f>
        <v>0</v>
      </c>
      <c r="N4423" s="47">
        <f>IF(Table_Query_from_Mac10[[#This Row],[item_no]]="KDA",-Table_Query_from_Mac10[[#This Row],[unit_price]],Table_Query_from_Mac10[[#This Row],[Net Unit]]*Table_Query_from_Mac10[[#This Row],[qty_to_ship]])</f>
        <v>-4.79</v>
      </c>
      <c r="O4423" s="47">
        <f>SUMIFS(Summary!C:C,Summary!H:H,Table_Query_from_Mac10[[#This Row],[Juiceoc]])</f>
        <v>0</v>
      </c>
      <c r="P4423" s="47">
        <f>SUMIFS(Summary!D:D,Summary!H:H,Table_Query_from_Mac10[[#This Row],[Juiceoc]])</f>
        <v>0</v>
      </c>
      <c r="Q4423" s="47">
        <f>SUMIFS(Summary!E:E,Summary!H:H,Table_Query_from_Mac10[[#This Row],[Juiceoc]])</f>
        <v>0</v>
      </c>
      <c r="R4423" s="47">
        <f>Table_Query_from_Mac10[[#This Row],[Net Unit]]*(1+Table_Query_from_Mac10[[#This Row],[PriceIncreasebyType]])</f>
        <v>-4.79</v>
      </c>
      <c r="S4423" s="47">
        <f>Table_Query_from_Mac10[[#This Row],[UnitPriceFuture]]*Table_Query_from_Mac10[[#This Row],[qtytoShipFuture]]</f>
        <v>-4.79</v>
      </c>
      <c r="T4423" s="47">
        <f>ROUND(Table_Query_from_Mac10[[#This Row],[qty_to_ship]]*(1+Table_Query_from_Mac10[[#This Row],[VolumeIncreasebyType]]),0)</f>
        <v>1</v>
      </c>
      <c r="U4423" s="47">
        <f>Table_Query_from_Mac10[[#This Row],[qtytoShipFuture]]*Table_Query_from_Mac10[[#This Row],[Future-cost]]</f>
        <v>0</v>
      </c>
      <c r="V4423" s="47">
        <f>Table_Query_from_Mac10[[#This Row],[qtytoShipFuture]]-Table_Query_from_Mac10[[#This Row],[qty_to_ship]]</f>
        <v>0</v>
      </c>
      <c r="W4423" s="47">
        <f>Table_Query_from_Mac10[[#This Row],[UnitPriceFuture]]</f>
        <v>-4.79</v>
      </c>
      <c r="X4423" s="47">
        <f>Table_Query_from_Mac10[[#This Row],[Unit Increase]]*Table_Query_from_Mac10[[#This Row],[UnitPriceFuture]]</f>
        <v>0</v>
      </c>
      <c r="Y4423" s="47">
        <f>Table_Query_from_Mac10[[#This Row],[Unit Increase]]*Table_Query_from_Mac10[[#This Row],[Future-cost]]</f>
        <v>0</v>
      </c>
      <c r="Z4423" s="47">
        <f>-(Table_Query_from_Mac10[[#This Row],[Incremental Sales]]+((Table_Query_from_Mac10[[#This Row],[Incremental Sales]]*-(SUM(Summary!$S$8:$S$9)))))*Summary!$S$18</f>
        <v>0</v>
      </c>
      <c r="AA4423" s="47">
        <f>IFERROR(Table_Query_from_Mac10[[#This Row],[Incremental Cost]]/Table_Query_from_Mac10[[#This Row],[Incremental Sales]],0)</f>
        <v>0</v>
      </c>
      <c r="AB4423" s="47">
        <f>IFERROR(Table_Query_from_Mac10[[#This Row],[TotalCostFuture]]/Table_Query_from_Mac10[[#This Row],[totalsalesFuture]],0)</f>
        <v>0</v>
      </c>
      <c r="AN4423" s="31">
        <v>1</v>
      </c>
      <c r="AO4423">
        <f t="shared" si="138"/>
        <v>1</v>
      </c>
      <c r="AQ4423" s="31">
        <v>-13.68</v>
      </c>
      <c r="AR4423">
        <f t="shared" si="139"/>
        <v>-4.79</v>
      </c>
    </row>
    <row r="4424" spans="1:44" x14ac:dyDescent="0.25">
      <c r="A4424">
        <v>90287</v>
      </c>
      <c r="B4424">
        <v>1</v>
      </c>
      <c r="C4424" t="s">
        <v>55</v>
      </c>
      <c r="D4424" t="s">
        <v>81</v>
      </c>
      <c r="E4424">
        <v>7</v>
      </c>
      <c r="F4424">
        <v>9.6199999999999992</v>
      </c>
      <c r="G4424">
        <v>17.510000000000002</v>
      </c>
      <c r="H4424" s="1">
        <v>44844</v>
      </c>
      <c r="I4424" s="20">
        <v>0</v>
      </c>
      <c r="J4424" s="47">
        <f>Table_Query_from_Mac10[[#This Row],[unit_price]]-(Table_Query_from_Mac10[[#This Row],[unit_price]]*(Table_Query_from_Mac10[[#This Row],[discount_pct]]/100))</f>
        <v>17.510000000000002</v>
      </c>
      <c r="K4424" s="47">
        <f>Table_Query_from_Mac10[[#This Row],[unit_cost]]</f>
        <v>9.6199999999999992</v>
      </c>
      <c r="L4424" s="47">
        <f>Table_Query_from_Mac10[[#This Row],[Live-cost]]*(1+Table_Query_from_Mac10[[#This Row],[CogsIncreasebyTYPE]])</f>
        <v>9.6199999999999992</v>
      </c>
      <c r="M4424" s="47">
        <f>Table_Query_from_Mac10[[#This Row],[Live-cost]]*Table_Query_from_Mac10[[#This Row],[qty_to_ship]]</f>
        <v>67.339999999999989</v>
      </c>
      <c r="N4424" s="47">
        <f>IF(Table_Query_from_Mac10[[#This Row],[item_no]]="KDA",-Table_Query_from_Mac10[[#This Row],[unit_price]],Table_Query_from_Mac10[[#This Row],[Net Unit]]*Table_Query_from_Mac10[[#This Row],[qty_to_ship]])</f>
        <v>122.57000000000001</v>
      </c>
      <c r="O4424" s="47">
        <f>SUMIFS(Summary!C:C,Summary!H:H,Table_Query_from_Mac10[[#This Row],[Juiceoc]])</f>
        <v>0</v>
      </c>
      <c r="P4424" s="47">
        <f>SUMIFS(Summary!D:D,Summary!H:H,Table_Query_from_Mac10[[#This Row],[Juiceoc]])</f>
        <v>0</v>
      </c>
      <c r="Q4424" s="47">
        <f>SUMIFS(Summary!E:E,Summary!H:H,Table_Query_from_Mac10[[#This Row],[Juiceoc]])</f>
        <v>0</v>
      </c>
      <c r="R4424" s="47">
        <f>Table_Query_from_Mac10[[#This Row],[Net Unit]]*(1+Table_Query_from_Mac10[[#This Row],[PriceIncreasebyType]])</f>
        <v>17.510000000000002</v>
      </c>
      <c r="S4424" s="47">
        <f>Table_Query_from_Mac10[[#This Row],[UnitPriceFuture]]*Table_Query_from_Mac10[[#This Row],[qtytoShipFuture]]</f>
        <v>122.57000000000001</v>
      </c>
      <c r="T4424" s="47">
        <f>ROUND(Table_Query_from_Mac10[[#This Row],[qty_to_ship]]*(1+Table_Query_from_Mac10[[#This Row],[VolumeIncreasebyType]]),0)</f>
        <v>7</v>
      </c>
      <c r="U4424" s="47">
        <f>Table_Query_from_Mac10[[#This Row],[qtytoShipFuture]]*Table_Query_from_Mac10[[#This Row],[Future-cost]]</f>
        <v>67.339999999999989</v>
      </c>
      <c r="V4424" s="47">
        <f>Table_Query_from_Mac10[[#This Row],[qtytoShipFuture]]-Table_Query_from_Mac10[[#This Row],[qty_to_ship]]</f>
        <v>0</v>
      </c>
      <c r="W4424" s="47">
        <f>Table_Query_from_Mac10[[#This Row],[UnitPriceFuture]]</f>
        <v>17.510000000000002</v>
      </c>
      <c r="X4424" s="47">
        <f>Table_Query_from_Mac10[[#This Row],[Unit Increase]]*Table_Query_from_Mac10[[#This Row],[UnitPriceFuture]]</f>
        <v>0</v>
      </c>
      <c r="Y4424" s="47">
        <f>Table_Query_from_Mac10[[#This Row],[Unit Increase]]*Table_Query_from_Mac10[[#This Row],[Future-cost]]</f>
        <v>0</v>
      </c>
      <c r="Z4424" s="47">
        <f>-(Table_Query_from_Mac10[[#This Row],[Incremental Sales]]+((Table_Query_from_Mac10[[#This Row],[Incremental Sales]]*-(SUM(Summary!$S$8:$S$9)))))*Summary!$S$18</f>
        <v>0</v>
      </c>
      <c r="AA4424" s="47">
        <f>IFERROR(Table_Query_from_Mac10[[#This Row],[Incremental Cost]]/Table_Query_from_Mac10[[#This Row],[Incremental Sales]],0)</f>
        <v>0</v>
      </c>
      <c r="AB4424" s="47">
        <f>IFERROR(Table_Query_from_Mac10[[#This Row],[TotalCostFuture]]/Table_Query_from_Mac10[[#This Row],[totalsalesFuture]],0)</f>
        <v>0.54940034266133631</v>
      </c>
      <c r="AN4424" s="30">
        <v>27</v>
      </c>
      <c r="AO4424">
        <f t="shared" si="138"/>
        <v>7</v>
      </c>
      <c r="AQ4424" s="30">
        <v>50.04</v>
      </c>
      <c r="AR4424">
        <f t="shared" si="139"/>
        <v>17.510000000000002</v>
      </c>
    </row>
    <row r="4425" spans="1:44" x14ac:dyDescent="0.25">
      <c r="A4425">
        <v>90287</v>
      </c>
      <c r="B4425">
        <v>2</v>
      </c>
      <c r="C4425" t="s">
        <v>55</v>
      </c>
      <c r="D4425" t="s">
        <v>81</v>
      </c>
      <c r="E4425">
        <v>3</v>
      </c>
      <c r="F4425">
        <v>12.69</v>
      </c>
      <c r="G4425">
        <v>24.83</v>
      </c>
      <c r="H4425" s="1">
        <v>44844</v>
      </c>
      <c r="I4425" s="20">
        <v>0</v>
      </c>
      <c r="J4425" s="47">
        <f>Table_Query_from_Mac10[[#This Row],[unit_price]]-(Table_Query_from_Mac10[[#This Row],[unit_price]]*(Table_Query_from_Mac10[[#This Row],[discount_pct]]/100))</f>
        <v>24.83</v>
      </c>
      <c r="K4425" s="47">
        <f>Table_Query_from_Mac10[[#This Row],[unit_cost]]</f>
        <v>12.69</v>
      </c>
      <c r="L4425" s="47">
        <f>Table_Query_from_Mac10[[#This Row],[Live-cost]]*(1+Table_Query_from_Mac10[[#This Row],[CogsIncreasebyTYPE]])</f>
        <v>12.69</v>
      </c>
      <c r="M4425" s="47">
        <f>Table_Query_from_Mac10[[#This Row],[Live-cost]]*Table_Query_from_Mac10[[#This Row],[qty_to_ship]]</f>
        <v>38.07</v>
      </c>
      <c r="N4425" s="47">
        <f>IF(Table_Query_from_Mac10[[#This Row],[item_no]]="KDA",-Table_Query_from_Mac10[[#This Row],[unit_price]],Table_Query_from_Mac10[[#This Row],[Net Unit]]*Table_Query_from_Mac10[[#This Row],[qty_to_ship]])</f>
        <v>74.489999999999995</v>
      </c>
      <c r="O4425" s="47">
        <f>SUMIFS(Summary!C:C,Summary!H:H,Table_Query_from_Mac10[[#This Row],[Juiceoc]])</f>
        <v>0</v>
      </c>
      <c r="P4425" s="47">
        <f>SUMIFS(Summary!D:D,Summary!H:H,Table_Query_from_Mac10[[#This Row],[Juiceoc]])</f>
        <v>0</v>
      </c>
      <c r="Q4425" s="47">
        <f>SUMIFS(Summary!E:E,Summary!H:H,Table_Query_from_Mac10[[#This Row],[Juiceoc]])</f>
        <v>0</v>
      </c>
      <c r="R4425" s="47">
        <f>Table_Query_from_Mac10[[#This Row],[Net Unit]]*(1+Table_Query_from_Mac10[[#This Row],[PriceIncreasebyType]])</f>
        <v>24.83</v>
      </c>
      <c r="S4425" s="47">
        <f>Table_Query_from_Mac10[[#This Row],[UnitPriceFuture]]*Table_Query_from_Mac10[[#This Row],[qtytoShipFuture]]</f>
        <v>74.489999999999995</v>
      </c>
      <c r="T4425" s="47">
        <f>ROUND(Table_Query_from_Mac10[[#This Row],[qty_to_ship]]*(1+Table_Query_from_Mac10[[#This Row],[VolumeIncreasebyType]]),0)</f>
        <v>3</v>
      </c>
      <c r="U4425" s="47">
        <f>Table_Query_from_Mac10[[#This Row],[qtytoShipFuture]]*Table_Query_from_Mac10[[#This Row],[Future-cost]]</f>
        <v>38.07</v>
      </c>
      <c r="V4425" s="47">
        <f>Table_Query_from_Mac10[[#This Row],[qtytoShipFuture]]-Table_Query_from_Mac10[[#This Row],[qty_to_ship]]</f>
        <v>0</v>
      </c>
      <c r="W4425" s="47">
        <f>Table_Query_from_Mac10[[#This Row],[UnitPriceFuture]]</f>
        <v>24.83</v>
      </c>
      <c r="X4425" s="47">
        <f>Table_Query_from_Mac10[[#This Row],[Unit Increase]]*Table_Query_from_Mac10[[#This Row],[UnitPriceFuture]]</f>
        <v>0</v>
      </c>
      <c r="Y4425" s="47">
        <f>Table_Query_from_Mac10[[#This Row],[Unit Increase]]*Table_Query_from_Mac10[[#This Row],[Future-cost]]</f>
        <v>0</v>
      </c>
      <c r="Z4425" s="47">
        <f>-(Table_Query_from_Mac10[[#This Row],[Incremental Sales]]+((Table_Query_from_Mac10[[#This Row],[Incremental Sales]]*-(SUM(Summary!$S$8:$S$9)))))*Summary!$S$18</f>
        <v>0</v>
      </c>
      <c r="AA4425" s="47">
        <f>IFERROR(Table_Query_from_Mac10[[#This Row],[Incremental Cost]]/Table_Query_from_Mac10[[#This Row],[Incremental Sales]],0)</f>
        <v>0</v>
      </c>
      <c r="AB4425" s="47">
        <f>IFERROR(Table_Query_from_Mac10[[#This Row],[TotalCostFuture]]/Table_Query_from_Mac10[[#This Row],[totalsalesFuture]],0)</f>
        <v>0.51107531212243262</v>
      </c>
      <c r="AN4425" s="31">
        <v>12</v>
      </c>
      <c r="AO4425">
        <f t="shared" si="138"/>
        <v>3</v>
      </c>
      <c r="AQ4425" s="31">
        <v>70.930000000000007</v>
      </c>
      <c r="AR4425">
        <f t="shared" si="139"/>
        <v>24.83</v>
      </c>
    </row>
    <row r="4426" spans="1:44" x14ac:dyDescent="0.25">
      <c r="A4426">
        <v>90454</v>
      </c>
      <c r="B4426">
        <v>1</v>
      </c>
      <c r="C4426" t="s">
        <v>56</v>
      </c>
      <c r="D4426" t="s">
        <v>81</v>
      </c>
      <c r="E4426">
        <v>12</v>
      </c>
      <c r="F4426">
        <v>2.2599999999999998</v>
      </c>
      <c r="G4426">
        <v>4.8499999999999996</v>
      </c>
      <c r="H4426" s="1">
        <v>44854</v>
      </c>
      <c r="I4426" s="20">
        <v>3</v>
      </c>
      <c r="J4426" s="47">
        <f>Table_Query_from_Mac10[[#This Row],[unit_price]]-(Table_Query_from_Mac10[[#This Row],[unit_price]]*(Table_Query_from_Mac10[[#This Row],[discount_pct]]/100))</f>
        <v>4.7044999999999995</v>
      </c>
      <c r="K4426" s="47">
        <f>Table_Query_from_Mac10[[#This Row],[unit_cost]]</f>
        <v>2.2599999999999998</v>
      </c>
      <c r="L4426" s="47">
        <f>Table_Query_from_Mac10[[#This Row],[Live-cost]]*(1+Table_Query_from_Mac10[[#This Row],[CogsIncreasebyTYPE]])</f>
        <v>2.2599999999999998</v>
      </c>
      <c r="M4426" s="47">
        <f>Table_Query_from_Mac10[[#This Row],[Live-cost]]*Table_Query_from_Mac10[[#This Row],[qty_to_ship]]</f>
        <v>27.119999999999997</v>
      </c>
      <c r="N4426" s="47">
        <f>IF(Table_Query_from_Mac10[[#This Row],[item_no]]="KDA",-Table_Query_from_Mac10[[#This Row],[unit_price]],Table_Query_from_Mac10[[#This Row],[Net Unit]]*Table_Query_from_Mac10[[#This Row],[qty_to_ship]])</f>
        <v>56.453999999999994</v>
      </c>
      <c r="O4426" s="47">
        <f>SUMIFS(Summary!C:C,Summary!H:H,Table_Query_from_Mac10[[#This Row],[Juiceoc]])</f>
        <v>0</v>
      </c>
      <c r="P4426" s="47">
        <f>SUMIFS(Summary!D:D,Summary!H:H,Table_Query_from_Mac10[[#This Row],[Juiceoc]])</f>
        <v>0</v>
      </c>
      <c r="Q4426" s="47">
        <f>SUMIFS(Summary!E:E,Summary!H:H,Table_Query_from_Mac10[[#This Row],[Juiceoc]])</f>
        <v>0</v>
      </c>
      <c r="R4426" s="47">
        <f>Table_Query_from_Mac10[[#This Row],[Net Unit]]*(1+Table_Query_from_Mac10[[#This Row],[PriceIncreasebyType]])</f>
        <v>4.7044999999999995</v>
      </c>
      <c r="S4426" s="47">
        <f>Table_Query_from_Mac10[[#This Row],[UnitPriceFuture]]*Table_Query_from_Mac10[[#This Row],[qtytoShipFuture]]</f>
        <v>56.453999999999994</v>
      </c>
      <c r="T4426" s="47">
        <f>ROUND(Table_Query_from_Mac10[[#This Row],[qty_to_ship]]*(1+Table_Query_from_Mac10[[#This Row],[VolumeIncreasebyType]]),0)</f>
        <v>12</v>
      </c>
      <c r="U4426" s="47">
        <f>Table_Query_from_Mac10[[#This Row],[qtytoShipFuture]]*Table_Query_from_Mac10[[#This Row],[Future-cost]]</f>
        <v>27.119999999999997</v>
      </c>
      <c r="V4426" s="47">
        <f>Table_Query_from_Mac10[[#This Row],[qtytoShipFuture]]-Table_Query_from_Mac10[[#This Row],[qty_to_ship]]</f>
        <v>0</v>
      </c>
      <c r="W4426" s="47">
        <f>Table_Query_from_Mac10[[#This Row],[UnitPriceFuture]]</f>
        <v>4.7044999999999995</v>
      </c>
      <c r="X4426" s="47">
        <f>Table_Query_from_Mac10[[#This Row],[Unit Increase]]*Table_Query_from_Mac10[[#This Row],[UnitPriceFuture]]</f>
        <v>0</v>
      </c>
      <c r="Y4426" s="47">
        <f>Table_Query_from_Mac10[[#This Row],[Unit Increase]]*Table_Query_from_Mac10[[#This Row],[Future-cost]]</f>
        <v>0</v>
      </c>
      <c r="Z4426" s="47">
        <f>-(Table_Query_from_Mac10[[#This Row],[Incremental Sales]]+((Table_Query_from_Mac10[[#This Row],[Incremental Sales]]*-(SUM(Summary!$S$8:$S$9)))))*Summary!$S$18</f>
        <v>0</v>
      </c>
      <c r="AA4426" s="47">
        <f>IFERROR(Table_Query_from_Mac10[[#This Row],[Incremental Cost]]/Table_Query_from_Mac10[[#This Row],[Incremental Sales]],0)</f>
        <v>0</v>
      </c>
      <c r="AB4426" s="47">
        <f>IFERROR(Table_Query_from_Mac10[[#This Row],[TotalCostFuture]]/Table_Query_from_Mac10[[#This Row],[totalsalesFuture]],0)</f>
        <v>0.48039111488999897</v>
      </c>
      <c r="AN4426" s="30">
        <v>48</v>
      </c>
      <c r="AO4426">
        <f t="shared" si="138"/>
        <v>12</v>
      </c>
      <c r="AQ4426" s="30">
        <v>13.87</v>
      </c>
      <c r="AR4426">
        <f t="shared" si="139"/>
        <v>4.8499999999999996</v>
      </c>
    </row>
    <row r="4427" spans="1:44" x14ac:dyDescent="0.25">
      <c r="A4427">
        <v>90454</v>
      </c>
      <c r="B4427">
        <v>2</v>
      </c>
      <c r="C4427" t="s">
        <v>82</v>
      </c>
      <c r="D4427" t="s">
        <v>81</v>
      </c>
      <c r="E4427">
        <v>4</v>
      </c>
      <c r="F4427">
        <v>2.39</v>
      </c>
      <c r="G4427">
        <v>5.33</v>
      </c>
      <c r="H4427" s="1">
        <v>44854</v>
      </c>
      <c r="I4427" s="20">
        <v>3</v>
      </c>
      <c r="J4427" s="47">
        <f>Table_Query_from_Mac10[[#This Row],[unit_price]]-(Table_Query_from_Mac10[[#This Row],[unit_price]]*(Table_Query_from_Mac10[[#This Row],[discount_pct]]/100))</f>
        <v>5.1700999999999997</v>
      </c>
      <c r="K4427" s="47">
        <f>Table_Query_from_Mac10[[#This Row],[unit_cost]]</f>
        <v>2.39</v>
      </c>
      <c r="L4427" s="47">
        <f>Table_Query_from_Mac10[[#This Row],[Live-cost]]*(1+Table_Query_from_Mac10[[#This Row],[CogsIncreasebyTYPE]])</f>
        <v>2.39</v>
      </c>
      <c r="M4427" s="47">
        <f>Table_Query_from_Mac10[[#This Row],[Live-cost]]*Table_Query_from_Mac10[[#This Row],[qty_to_ship]]</f>
        <v>9.56</v>
      </c>
      <c r="N4427" s="47">
        <f>IF(Table_Query_from_Mac10[[#This Row],[item_no]]="KDA",-Table_Query_from_Mac10[[#This Row],[unit_price]],Table_Query_from_Mac10[[#This Row],[Net Unit]]*Table_Query_from_Mac10[[#This Row],[qty_to_ship]])</f>
        <v>20.680399999999999</v>
      </c>
      <c r="O4427" s="47">
        <f>SUMIFS(Summary!C:C,Summary!H:H,Table_Query_from_Mac10[[#This Row],[Juiceoc]])</f>
        <v>0</v>
      </c>
      <c r="P4427" s="47">
        <f>SUMIFS(Summary!D:D,Summary!H:H,Table_Query_from_Mac10[[#This Row],[Juiceoc]])</f>
        <v>0</v>
      </c>
      <c r="Q4427" s="47">
        <f>SUMIFS(Summary!E:E,Summary!H:H,Table_Query_from_Mac10[[#This Row],[Juiceoc]])</f>
        <v>0</v>
      </c>
      <c r="R4427" s="47">
        <f>Table_Query_from_Mac10[[#This Row],[Net Unit]]*(1+Table_Query_from_Mac10[[#This Row],[PriceIncreasebyType]])</f>
        <v>5.1700999999999997</v>
      </c>
      <c r="S4427" s="47">
        <f>Table_Query_from_Mac10[[#This Row],[UnitPriceFuture]]*Table_Query_from_Mac10[[#This Row],[qtytoShipFuture]]</f>
        <v>20.680399999999999</v>
      </c>
      <c r="T4427" s="47">
        <f>ROUND(Table_Query_from_Mac10[[#This Row],[qty_to_ship]]*(1+Table_Query_from_Mac10[[#This Row],[VolumeIncreasebyType]]),0)</f>
        <v>4</v>
      </c>
      <c r="U4427" s="47">
        <f>Table_Query_from_Mac10[[#This Row],[qtytoShipFuture]]*Table_Query_from_Mac10[[#This Row],[Future-cost]]</f>
        <v>9.56</v>
      </c>
      <c r="V4427" s="47">
        <f>Table_Query_from_Mac10[[#This Row],[qtytoShipFuture]]-Table_Query_from_Mac10[[#This Row],[qty_to_ship]]</f>
        <v>0</v>
      </c>
      <c r="W4427" s="47">
        <f>Table_Query_from_Mac10[[#This Row],[UnitPriceFuture]]</f>
        <v>5.1700999999999997</v>
      </c>
      <c r="X4427" s="47">
        <f>Table_Query_from_Mac10[[#This Row],[Unit Increase]]*Table_Query_from_Mac10[[#This Row],[UnitPriceFuture]]</f>
        <v>0</v>
      </c>
      <c r="Y4427" s="47">
        <f>Table_Query_from_Mac10[[#This Row],[Unit Increase]]*Table_Query_from_Mac10[[#This Row],[Future-cost]]</f>
        <v>0</v>
      </c>
      <c r="Z4427" s="47">
        <f>-(Table_Query_from_Mac10[[#This Row],[Incremental Sales]]+((Table_Query_from_Mac10[[#This Row],[Incremental Sales]]*-(SUM(Summary!$S$8:$S$9)))))*Summary!$S$18</f>
        <v>0</v>
      </c>
      <c r="AA4427" s="47">
        <f>IFERROR(Table_Query_from_Mac10[[#This Row],[Incremental Cost]]/Table_Query_from_Mac10[[#This Row],[Incremental Sales]],0)</f>
        <v>0</v>
      </c>
      <c r="AB4427" s="47">
        <f>IFERROR(Table_Query_from_Mac10[[#This Row],[TotalCostFuture]]/Table_Query_from_Mac10[[#This Row],[totalsalesFuture]],0)</f>
        <v>0.46227345699309497</v>
      </c>
      <c r="AN4427" s="31">
        <v>15</v>
      </c>
      <c r="AO4427">
        <f t="shared" si="138"/>
        <v>4</v>
      </c>
      <c r="AQ4427" s="31">
        <v>15.24</v>
      </c>
      <c r="AR4427">
        <f t="shared" si="139"/>
        <v>5.33</v>
      </c>
    </row>
    <row r="4428" spans="1:44" x14ac:dyDescent="0.25">
      <c r="A4428">
        <v>90454</v>
      </c>
      <c r="B4428">
        <v>3</v>
      </c>
      <c r="C4428" t="s">
        <v>56</v>
      </c>
      <c r="D4428" t="s">
        <v>81</v>
      </c>
      <c r="E4428">
        <v>45</v>
      </c>
      <c r="F4428">
        <v>2.66</v>
      </c>
      <c r="G4428">
        <v>5.78</v>
      </c>
      <c r="H4428" s="1">
        <v>44854</v>
      </c>
      <c r="I4428" s="20">
        <v>3</v>
      </c>
      <c r="J4428" s="47">
        <f>Table_Query_from_Mac10[[#This Row],[unit_price]]-(Table_Query_from_Mac10[[#This Row],[unit_price]]*(Table_Query_from_Mac10[[#This Row],[discount_pct]]/100))</f>
        <v>5.6066000000000003</v>
      </c>
      <c r="K4428" s="47">
        <f>Table_Query_from_Mac10[[#This Row],[unit_cost]]</f>
        <v>2.66</v>
      </c>
      <c r="L4428" s="47">
        <f>Table_Query_from_Mac10[[#This Row],[Live-cost]]*(1+Table_Query_from_Mac10[[#This Row],[CogsIncreasebyTYPE]])</f>
        <v>2.66</v>
      </c>
      <c r="M4428" s="47">
        <f>Table_Query_from_Mac10[[#This Row],[Live-cost]]*Table_Query_from_Mac10[[#This Row],[qty_to_ship]]</f>
        <v>119.7</v>
      </c>
      <c r="N4428" s="47">
        <f>IF(Table_Query_from_Mac10[[#This Row],[item_no]]="KDA",-Table_Query_from_Mac10[[#This Row],[unit_price]],Table_Query_from_Mac10[[#This Row],[Net Unit]]*Table_Query_from_Mac10[[#This Row],[qty_to_ship]])</f>
        <v>252.29700000000003</v>
      </c>
      <c r="O4428" s="47">
        <f>SUMIFS(Summary!C:C,Summary!H:H,Table_Query_from_Mac10[[#This Row],[Juiceoc]])</f>
        <v>0</v>
      </c>
      <c r="P4428" s="47">
        <f>SUMIFS(Summary!D:D,Summary!H:H,Table_Query_from_Mac10[[#This Row],[Juiceoc]])</f>
        <v>0</v>
      </c>
      <c r="Q4428" s="47">
        <f>SUMIFS(Summary!E:E,Summary!H:H,Table_Query_from_Mac10[[#This Row],[Juiceoc]])</f>
        <v>0</v>
      </c>
      <c r="R4428" s="47">
        <f>Table_Query_from_Mac10[[#This Row],[Net Unit]]*(1+Table_Query_from_Mac10[[#This Row],[PriceIncreasebyType]])</f>
        <v>5.6066000000000003</v>
      </c>
      <c r="S4428" s="47">
        <f>Table_Query_from_Mac10[[#This Row],[UnitPriceFuture]]*Table_Query_from_Mac10[[#This Row],[qtytoShipFuture]]</f>
        <v>252.29700000000003</v>
      </c>
      <c r="T4428" s="47">
        <f>ROUND(Table_Query_from_Mac10[[#This Row],[qty_to_ship]]*(1+Table_Query_from_Mac10[[#This Row],[VolumeIncreasebyType]]),0)</f>
        <v>45</v>
      </c>
      <c r="U4428" s="47">
        <f>Table_Query_from_Mac10[[#This Row],[qtytoShipFuture]]*Table_Query_from_Mac10[[#This Row],[Future-cost]]</f>
        <v>119.7</v>
      </c>
      <c r="V4428" s="47">
        <f>Table_Query_from_Mac10[[#This Row],[qtytoShipFuture]]-Table_Query_from_Mac10[[#This Row],[qty_to_ship]]</f>
        <v>0</v>
      </c>
      <c r="W4428" s="47">
        <f>Table_Query_from_Mac10[[#This Row],[UnitPriceFuture]]</f>
        <v>5.6066000000000003</v>
      </c>
      <c r="X4428" s="47">
        <f>Table_Query_from_Mac10[[#This Row],[Unit Increase]]*Table_Query_from_Mac10[[#This Row],[UnitPriceFuture]]</f>
        <v>0</v>
      </c>
      <c r="Y4428" s="47">
        <f>Table_Query_from_Mac10[[#This Row],[Unit Increase]]*Table_Query_from_Mac10[[#This Row],[Future-cost]]</f>
        <v>0</v>
      </c>
      <c r="Z4428" s="47">
        <f>-(Table_Query_from_Mac10[[#This Row],[Incremental Sales]]+((Table_Query_from_Mac10[[#This Row],[Incremental Sales]]*-(SUM(Summary!$S$8:$S$9)))))*Summary!$S$18</f>
        <v>0</v>
      </c>
      <c r="AA4428" s="47">
        <f>IFERROR(Table_Query_from_Mac10[[#This Row],[Incremental Cost]]/Table_Query_from_Mac10[[#This Row],[Incremental Sales]],0)</f>
        <v>0</v>
      </c>
      <c r="AB4428" s="47">
        <f>IFERROR(Table_Query_from_Mac10[[#This Row],[TotalCostFuture]]/Table_Query_from_Mac10[[#This Row],[totalsalesFuture]],0)</f>
        <v>0.47444083758427563</v>
      </c>
      <c r="AN4428" s="30">
        <v>180</v>
      </c>
      <c r="AO4428">
        <f t="shared" si="138"/>
        <v>45</v>
      </c>
      <c r="AQ4428" s="30">
        <v>16.5</v>
      </c>
      <c r="AR4428">
        <f t="shared" si="139"/>
        <v>5.78</v>
      </c>
    </row>
    <row r="4429" spans="1:44" x14ac:dyDescent="0.25">
      <c r="A4429">
        <v>90454</v>
      </c>
      <c r="B4429">
        <v>4</v>
      </c>
      <c r="C4429" t="s">
        <v>56</v>
      </c>
      <c r="D4429" t="s">
        <v>81</v>
      </c>
      <c r="E4429">
        <v>23</v>
      </c>
      <c r="F4429">
        <v>3.03</v>
      </c>
      <c r="G4429">
        <v>7.26</v>
      </c>
      <c r="H4429" s="1">
        <v>44854</v>
      </c>
      <c r="I4429" s="20">
        <v>3</v>
      </c>
      <c r="J4429" s="47">
        <f>Table_Query_from_Mac10[[#This Row],[unit_price]]-(Table_Query_from_Mac10[[#This Row],[unit_price]]*(Table_Query_from_Mac10[[#This Row],[discount_pct]]/100))</f>
        <v>7.0421999999999993</v>
      </c>
      <c r="K4429" s="47">
        <f>Table_Query_from_Mac10[[#This Row],[unit_cost]]</f>
        <v>3.03</v>
      </c>
      <c r="L4429" s="47">
        <f>Table_Query_from_Mac10[[#This Row],[Live-cost]]*(1+Table_Query_from_Mac10[[#This Row],[CogsIncreasebyTYPE]])</f>
        <v>3.03</v>
      </c>
      <c r="M4429" s="47">
        <f>Table_Query_from_Mac10[[#This Row],[Live-cost]]*Table_Query_from_Mac10[[#This Row],[qty_to_ship]]</f>
        <v>69.69</v>
      </c>
      <c r="N4429" s="47">
        <f>IF(Table_Query_from_Mac10[[#This Row],[item_no]]="KDA",-Table_Query_from_Mac10[[#This Row],[unit_price]],Table_Query_from_Mac10[[#This Row],[Net Unit]]*Table_Query_from_Mac10[[#This Row],[qty_to_ship]])</f>
        <v>161.97059999999999</v>
      </c>
      <c r="O4429" s="47">
        <f>SUMIFS(Summary!C:C,Summary!H:H,Table_Query_from_Mac10[[#This Row],[Juiceoc]])</f>
        <v>0</v>
      </c>
      <c r="P4429" s="47">
        <f>SUMIFS(Summary!D:D,Summary!H:H,Table_Query_from_Mac10[[#This Row],[Juiceoc]])</f>
        <v>0</v>
      </c>
      <c r="Q4429" s="47">
        <f>SUMIFS(Summary!E:E,Summary!H:H,Table_Query_from_Mac10[[#This Row],[Juiceoc]])</f>
        <v>0</v>
      </c>
      <c r="R4429" s="47">
        <f>Table_Query_from_Mac10[[#This Row],[Net Unit]]*(1+Table_Query_from_Mac10[[#This Row],[PriceIncreasebyType]])</f>
        <v>7.0421999999999993</v>
      </c>
      <c r="S4429" s="47">
        <f>Table_Query_from_Mac10[[#This Row],[UnitPriceFuture]]*Table_Query_from_Mac10[[#This Row],[qtytoShipFuture]]</f>
        <v>161.97059999999999</v>
      </c>
      <c r="T4429" s="47">
        <f>ROUND(Table_Query_from_Mac10[[#This Row],[qty_to_ship]]*(1+Table_Query_from_Mac10[[#This Row],[VolumeIncreasebyType]]),0)</f>
        <v>23</v>
      </c>
      <c r="U4429" s="47">
        <f>Table_Query_from_Mac10[[#This Row],[qtytoShipFuture]]*Table_Query_from_Mac10[[#This Row],[Future-cost]]</f>
        <v>69.69</v>
      </c>
      <c r="V4429" s="47">
        <f>Table_Query_from_Mac10[[#This Row],[qtytoShipFuture]]-Table_Query_from_Mac10[[#This Row],[qty_to_ship]]</f>
        <v>0</v>
      </c>
      <c r="W4429" s="47">
        <f>Table_Query_from_Mac10[[#This Row],[UnitPriceFuture]]</f>
        <v>7.0421999999999993</v>
      </c>
      <c r="X4429" s="47">
        <f>Table_Query_from_Mac10[[#This Row],[Unit Increase]]*Table_Query_from_Mac10[[#This Row],[UnitPriceFuture]]</f>
        <v>0</v>
      </c>
      <c r="Y4429" s="47">
        <f>Table_Query_from_Mac10[[#This Row],[Unit Increase]]*Table_Query_from_Mac10[[#This Row],[Future-cost]]</f>
        <v>0</v>
      </c>
      <c r="Z4429" s="47">
        <f>-(Table_Query_from_Mac10[[#This Row],[Incremental Sales]]+((Table_Query_from_Mac10[[#This Row],[Incremental Sales]]*-(SUM(Summary!$S$8:$S$9)))))*Summary!$S$18</f>
        <v>0</v>
      </c>
      <c r="AA4429" s="47">
        <f>IFERROR(Table_Query_from_Mac10[[#This Row],[Incremental Cost]]/Table_Query_from_Mac10[[#This Row],[Incremental Sales]],0)</f>
        <v>0</v>
      </c>
      <c r="AB4429" s="47">
        <f>IFERROR(Table_Query_from_Mac10[[#This Row],[TotalCostFuture]]/Table_Query_from_Mac10[[#This Row],[totalsalesFuture]],0)</f>
        <v>0.43026327000085202</v>
      </c>
      <c r="AN4429" s="31">
        <v>90</v>
      </c>
      <c r="AO4429">
        <f t="shared" si="138"/>
        <v>23</v>
      </c>
      <c r="AQ4429" s="31">
        <v>20.75</v>
      </c>
      <c r="AR4429">
        <f t="shared" si="139"/>
        <v>7.26</v>
      </c>
    </row>
    <row r="4430" spans="1:44" x14ac:dyDescent="0.25">
      <c r="A4430">
        <v>90454</v>
      </c>
      <c r="B4430">
        <v>5</v>
      </c>
      <c r="C4430" t="s">
        <v>55</v>
      </c>
      <c r="D4430" t="s">
        <v>81</v>
      </c>
      <c r="E4430">
        <v>15</v>
      </c>
      <c r="F4430">
        <v>3.64</v>
      </c>
      <c r="G4430">
        <v>8.49</v>
      </c>
      <c r="H4430" s="1">
        <v>44854</v>
      </c>
      <c r="I4430" s="20">
        <v>3</v>
      </c>
      <c r="J4430" s="47">
        <f>Table_Query_from_Mac10[[#This Row],[unit_price]]-(Table_Query_from_Mac10[[#This Row],[unit_price]]*(Table_Query_from_Mac10[[#This Row],[discount_pct]]/100))</f>
        <v>8.2353000000000005</v>
      </c>
      <c r="K4430" s="47">
        <f>Table_Query_from_Mac10[[#This Row],[unit_cost]]</f>
        <v>3.64</v>
      </c>
      <c r="L4430" s="47">
        <f>Table_Query_from_Mac10[[#This Row],[Live-cost]]*(1+Table_Query_from_Mac10[[#This Row],[CogsIncreasebyTYPE]])</f>
        <v>3.64</v>
      </c>
      <c r="M4430" s="47">
        <f>Table_Query_from_Mac10[[#This Row],[Live-cost]]*Table_Query_from_Mac10[[#This Row],[qty_to_ship]]</f>
        <v>54.6</v>
      </c>
      <c r="N4430" s="47">
        <f>IF(Table_Query_from_Mac10[[#This Row],[item_no]]="KDA",-Table_Query_from_Mac10[[#This Row],[unit_price]],Table_Query_from_Mac10[[#This Row],[Net Unit]]*Table_Query_from_Mac10[[#This Row],[qty_to_ship]])</f>
        <v>123.52950000000001</v>
      </c>
      <c r="O4430" s="47">
        <f>SUMIFS(Summary!C:C,Summary!H:H,Table_Query_from_Mac10[[#This Row],[Juiceoc]])</f>
        <v>0</v>
      </c>
      <c r="P4430" s="47">
        <f>SUMIFS(Summary!D:D,Summary!H:H,Table_Query_from_Mac10[[#This Row],[Juiceoc]])</f>
        <v>0</v>
      </c>
      <c r="Q4430" s="47">
        <f>SUMIFS(Summary!E:E,Summary!H:H,Table_Query_from_Mac10[[#This Row],[Juiceoc]])</f>
        <v>0</v>
      </c>
      <c r="R4430" s="47">
        <f>Table_Query_from_Mac10[[#This Row],[Net Unit]]*(1+Table_Query_from_Mac10[[#This Row],[PriceIncreasebyType]])</f>
        <v>8.2353000000000005</v>
      </c>
      <c r="S4430" s="47">
        <f>Table_Query_from_Mac10[[#This Row],[UnitPriceFuture]]*Table_Query_from_Mac10[[#This Row],[qtytoShipFuture]]</f>
        <v>123.52950000000001</v>
      </c>
      <c r="T4430" s="47">
        <f>ROUND(Table_Query_from_Mac10[[#This Row],[qty_to_ship]]*(1+Table_Query_from_Mac10[[#This Row],[VolumeIncreasebyType]]),0)</f>
        <v>15</v>
      </c>
      <c r="U4430" s="47">
        <f>Table_Query_from_Mac10[[#This Row],[qtytoShipFuture]]*Table_Query_from_Mac10[[#This Row],[Future-cost]]</f>
        <v>54.6</v>
      </c>
      <c r="V4430" s="47">
        <f>Table_Query_from_Mac10[[#This Row],[qtytoShipFuture]]-Table_Query_from_Mac10[[#This Row],[qty_to_ship]]</f>
        <v>0</v>
      </c>
      <c r="W4430" s="47">
        <f>Table_Query_from_Mac10[[#This Row],[UnitPriceFuture]]</f>
        <v>8.2353000000000005</v>
      </c>
      <c r="X4430" s="47">
        <f>Table_Query_from_Mac10[[#This Row],[Unit Increase]]*Table_Query_from_Mac10[[#This Row],[UnitPriceFuture]]</f>
        <v>0</v>
      </c>
      <c r="Y4430" s="47">
        <f>Table_Query_from_Mac10[[#This Row],[Unit Increase]]*Table_Query_from_Mac10[[#This Row],[Future-cost]]</f>
        <v>0</v>
      </c>
      <c r="Z4430" s="47">
        <f>-(Table_Query_from_Mac10[[#This Row],[Incremental Sales]]+((Table_Query_from_Mac10[[#This Row],[Incremental Sales]]*-(SUM(Summary!$S$8:$S$9)))))*Summary!$S$18</f>
        <v>0</v>
      </c>
      <c r="AA4430" s="47">
        <f>IFERROR(Table_Query_from_Mac10[[#This Row],[Incremental Cost]]/Table_Query_from_Mac10[[#This Row],[Incremental Sales]],0)</f>
        <v>0</v>
      </c>
      <c r="AB4430" s="47">
        <f>IFERROR(Table_Query_from_Mac10[[#This Row],[TotalCostFuture]]/Table_Query_from_Mac10[[#This Row],[totalsalesFuture]],0)</f>
        <v>0.44199968428593978</v>
      </c>
      <c r="AN4430" s="30">
        <v>60</v>
      </c>
      <c r="AO4430">
        <f t="shared" si="138"/>
        <v>15</v>
      </c>
      <c r="AQ4430" s="30">
        <v>24.27</v>
      </c>
      <c r="AR4430">
        <f t="shared" si="139"/>
        <v>8.49</v>
      </c>
    </row>
    <row r="4431" spans="1:44" x14ac:dyDescent="0.25">
      <c r="A4431">
        <v>90454</v>
      </c>
      <c r="B4431">
        <v>6</v>
      </c>
      <c r="C4431" t="s">
        <v>55</v>
      </c>
      <c r="D4431" t="s">
        <v>81</v>
      </c>
      <c r="E4431">
        <v>5</v>
      </c>
      <c r="F4431">
        <v>5</v>
      </c>
      <c r="G4431">
        <v>12.13</v>
      </c>
      <c r="H4431" s="1">
        <v>44854</v>
      </c>
      <c r="I4431" s="20">
        <v>3</v>
      </c>
      <c r="J4431" s="47">
        <f>Table_Query_from_Mac10[[#This Row],[unit_price]]-(Table_Query_from_Mac10[[#This Row],[unit_price]]*(Table_Query_from_Mac10[[#This Row],[discount_pct]]/100))</f>
        <v>11.766100000000002</v>
      </c>
      <c r="K4431" s="47">
        <f>Table_Query_from_Mac10[[#This Row],[unit_cost]]</f>
        <v>5</v>
      </c>
      <c r="L4431" s="47">
        <f>Table_Query_from_Mac10[[#This Row],[Live-cost]]*(1+Table_Query_from_Mac10[[#This Row],[CogsIncreasebyTYPE]])</f>
        <v>5</v>
      </c>
      <c r="M4431" s="47">
        <f>Table_Query_from_Mac10[[#This Row],[Live-cost]]*Table_Query_from_Mac10[[#This Row],[qty_to_ship]]</f>
        <v>25</v>
      </c>
      <c r="N4431" s="47">
        <f>IF(Table_Query_from_Mac10[[#This Row],[item_no]]="KDA",-Table_Query_from_Mac10[[#This Row],[unit_price]],Table_Query_from_Mac10[[#This Row],[Net Unit]]*Table_Query_from_Mac10[[#This Row],[qty_to_ship]])</f>
        <v>58.830500000000008</v>
      </c>
      <c r="O4431" s="47">
        <f>SUMIFS(Summary!C:C,Summary!H:H,Table_Query_from_Mac10[[#This Row],[Juiceoc]])</f>
        <v>0</v>
      </c>
      <c r="P4431" s="47">
        <f>SUMIFS(Summary!D:D,Summary!H:H,Table_Query_from_Mac10[[#This Row],[Juiceoc]])</f>
        <v>0</v>
      </c>
      <c r="Q4431" s="47">
        <f>SUMIFS(Summary!E:E,Summary!H:H,Table_Query_from_Mac10[[#This Row],[Juiceoc]])</f>
        <v>0</v>
      </c>
      <c r="R4431" s="47">
        <f>Table_Query_from_Mac10[[#This Row],[Net Unit]]*(1+Table_Query_from_Mac10[[#This Row],[PriceIncreasebyType]])</f>
        <v>11.766100000000002</v>
      </c>
      <c r="S4431" s="47">
        <f>Table_Query_from_Mac10[[#This Row],[UnitPriceFuture]]*Table_Query_from_Mac10[[#This Row],[qtytoShipFuture]]</f>
        <v>58.830500000000008</v>
      </c>
      <c r="T4431" s="47">
        <f>ROUND(Table_Query_from_Mac10[[#This Row],[qty_to_ship]]*(1+Table_Query_from_Mac10[[#This Row],[VolumeIncreasebyType]]),0)</f>
        <v>5</v>
      </c>
      <c r="U4431" s="47">
        <f>Table_Query_from_Mac10[[#This Row],[qtytoShipFuture]]*Table_Query_from_Mac10[[#This Row],[Future-cost]]</f>
        <v>25</v>
      </c>
      <c r="V4431" s="47">
        <f>Table_Query_from_Mac10[[#This Row],[qtytoShipFuture]]-Table_Query_from_Mac10[[#This Row],[qty_to_ship]]</f>
        <v>0</v>
      </c>
      <c r="W4431" s="47">
        <f>Table_Query_from_Mac10[[#This Row],[UnitPriceFuture]]</f>
        <v>11.766100000000002</v>
      </c>
      <c r="X4431" s="47">
        <f>Table_Query_from_Mac10[[#This Row],[Unit Increase]]*Table_Query_from_Mac10[[#This Row],[UnitPriceFuture]]</f>
        <v>0</v>
      </c>
      <c r="Y4431" s="47">
        <f>Table_Query_from_Mac10[[#This Row],[Unit Increase]]*Table_Query_from_Mac10[[#This Row],[Future-cost]]</f>
        <v>0</v>
      </c>
      <c r="Z4431" s="47">
        <f>-(Table_Query_from_Mac10[[#This Row],[Incremental Sales]]+((Table_Query_from_Mac10[[#This Row],[Incremental Sales]]*-(SUM(Summary!$S$8:$S$9)))))*Summary!$S$18</f>
        <v>0</v>
      </c>
      <c r="AA4431" s="47">
        <f>IFERROR(Table_Query_from_Mac10[[#This Row],[Incremental Cost]]/Table_Query_from_Mac10[[#This Row],[Incremental Sales]],0)</f>
        <v>0</v>
      </c>
      <c r="AB4431" s="47">
        <f>IFERROR(Table_Query_from_Mac10[[#This Row],[TotalCostFuture]]/Table_Query_from_Mac10[[#This Row],[totalsalesFuture]],0)</f>
        <v>0.42494964346724906</v>
      </c>
      <c r="AN4431" s="31">
        <v>20</v>
      </c>
      <c r="AO4431">
        <f t="shared" si="138"/>
        <v>5</v>
      </c>
      <c r="AQ4431" s="31">
        <v>34.659999999999997</v>
      </c>
      <c r="AR4431">
        <f t="shared" si="139"/>
        <v>12.13</v>
      </c>
    </row>
    <row r="4432" spans="1:44" x14ac:dyDescent="0.25">
      <c r="A4432">
        <v>90454</v>
      </c>
      <c r="B4432">
        <v>7</v>
      </c>
      <c r="C4432" t="s">
        <v>55</v>
      </c>
      <c r="D4432" t="s">
        <v>81</v>
      </c>
      <c r="E4432">
        <v>25</v>
      </c>
      <c r="F4432">
        <v>6</v>
      </c>
      <c r="G4432">
        <v>14.39</v>
      </c>
      <c r="H4432" s="1">
        <v>44854</v>
      </c>
      <c r="I4432" s="20">
        <v>3</v>
      </c>
      <c r="J4432" s="47">
        <f>Table_Query_from_Mac10[[#This Row],[unit_price]]-(Table_Query_from_Mac10[[#This Row],[unit_price]]*(Table_Query_from_Mac10[[#This Row],[discount_pct]]/100))</f>
        <v>13.958300000000001</v>
      </c>
      <c r="K4432" s="47">
        <f>Table_Query_from_Mac10[[#This Row],[unit_cost]]</f>
        <v>6</v>
      </c>
      <c r="L4432" s="47">
        <f>Table_Query_from_Mac10[[#This Row],[Live-cost]]*(1+Table_Query_from_Mac10[[#This Row],[CogsIncreasebyTYPE]])</f>
        <v>6</v>
      </c>
      <c r="M4432" s="47">
        <f>Table_Query_from_Mac10[[#This Row],[Live-cost]]*Table_Query_from_Mac10[[#This Row],[qty_to_ship]]</f>
        <v>150</v>
      </c>
      <c r="N4432" s="47">
        <f>IF(Table_Query_from_Mac10[[#This Row],[item_no]]="KDA",-Table_Query_from_Mac10[[#This Row],[unit_price]],Table_Query_from_Mac10[[#This Row],[Net Unit]]*Table_Query_from_Mac10[[#This Row],[qty_to_ship]])</f>
        <v>348.95750000000004</v>
      </c>
      <c r="O4432" s="47">
        <f>SUMIFS(Summary!C:C,Summary!H:H,Table_Query_from_Mac10[[#This Row],[Juiceoc]])</f>
        <v>0</v>
      </c>
      <c r="P4432" s="47">
        <f>SUMIFS(Summary!D:D,Summary!H:H,Table_Query_from_Mac10[[#This Row],[Juiceoc]])</f>
        <v>0</v>
      </c>
      <c r="Q4432" s="47">
        <f>SUMIFS(Summary!E:E,Summary!H:H,Table_Query_from_Mac10[[#This Row],[Juiceoc]])</f>
        <v>0</v>
      </c>
      <c r="R4432" s="47">
        <f>Table_Query_from_Mac10[[#This Row],[Net Unit]]*(1+Table_Query_from_Mac10[[#This Row],[PriceIncreasebyType]])</f>
        <v>13.958300000000001</v>
      </c>
      <c r="S4432" s="47">
        <f>Table_Query_from_Mac10[[#This Row],[UnitPriceFuture]]*Table_Query_from_Mac10[[#This Row],[qtytoShipFuture]]</f>
        <v>348.95750000000004</v>
      </c>
      <c r="T4432" s="47">
        <f>ROUND(Table_Query_from_Mac10[[#This Row],[qty_to_ship]]*(1+Table_Query_from_Mac10[[#This Row],[VolumeIncreasebyType]]),0)</f>
        <v>25</v>
      </c>
      <c r="U4432" s="47">
        <f>Table_Query_from_Mac10[[#This Row],[qtytoShipFuture]]*Table_Query_from_Mac10[[#This Row],[Future-cost]]</f>
        <v>150</v>
      </c>
      <c r="V4432" s="47">
        <f>Table_Query_from_Mac10[[#This Row],[qtytoShipFuture]]-Table_Query_from_Mac10[[#This Row],[qty_to_ship]]</f>
        <v>0</v>
      </c>
      <c r="W4432" s="47">
        <f>Table_Query_from_Mac10[[#This Row],[UnitPriceFuture]]</f>
        <v>13.958300000000001</v>
      </c>
      <c r="X4432" s="47">
        <f>Table_Query_from_Mac10[[#This Row],[Unit Increase]]*Table_Query_from_Mac10[[#This Row],[UnitPriceFuture]]</f>
        <v>0</v>
      </c>
      <c r="Y4432" s="47">
        <f>Table_Query_from_Mac10[[#This Row],[Unit Increase]]*Table_Query_from_Mac10[[#This Row],[Future-cost]]</f>
        <v>0</v>
      </c>
      <c r="Z4432" s="47">
        <f>-(Table_Query_from_Mac10[[#This Row],[Incremental Sales]]+((Table_Query_from_Mac10[[#This Row],[Incremental Sales]]*-(SUM(Summary!$S$8:$S$9)))))*Summary!$S$18</f>
        <v>0</v>
      </c>
      <c r="AA4432" s="47">
        <f>IFERROR(Table_Query_from_Mac10[[#This Row],[Incremental Cost]]/Table_Query_from_Mac10[[#This Row],[Incremental Sales]],0)</f>
        <v>0</v>
      </c>
      <c r="AB4432" s="47">
        <f>IFERROR(Table_Query_from_Mac10[[#This Row],[TotalCostFuture]]/Table_Query_from_Mac10[[#This Row],[totalsalesFuture]],0)</f>
        <v>0.42985177278035286</v>
      </c>
      <c r="AN4432" s="30">
        <v>100</v>
      </c>
      <c r="AO4432">
        <f t="shared" si="138"/>
        <v>25</v>
      </c>
      <c r="AQ4432" s="30">
        <v>41.12</v>
      </c>
      <c r="AR4432">
        <f t="shared" si="139"/>
        <v>14.39</v>
      </c>
    </row>
    <row r="4433" spans="1:44" x14ac:dyDescent="0.25">
      <c r="A4433">
        <v>90454</v>
      </c>
      <c r="B4433">
        <v>8</v>
      </c>
      <c r="C4433" t="s">
        <v>55</v>
      </c>
      <c r="D4433" t="s">
        <v>81</v>
      </c>
      <c r="E4433">
        <v>15</v>
      </c>
      <c r="F4433">
        <v>7.37</v>
      </c>
      <c r="G4433">
        <v>18.03</v>
      </c>
      <c r="H4433" s="1">
        <v>44854</v>
      </c>
      <c r="I4433" s="20">
        <v>3</v>
      </c>
      <c r="J4433" s="47">
        <f>Table_Query_from_Mac10[[#This Row],[unit_price]]-(Table_Query_from_Mac10[[#This Row],[unit_price]]*(Table_Query_from_Mac10[[#This Row],[discount_pct]]/100))</f>
        <v>17.489100000000001</v>
      </c>
      <c r="K4433" s="47">
        <f>Table_Query_from_Mac10[[#This Row],[unit_cost]]</f>
        <v>7.37</v>
      </c>
      <c r="L4433" s="47">
        <f>Table_Query_from_Mac10[[#This Row],[Live-cost]]*(1+Table_Query_from_Mac10[[#This Row],[CogsIncreasebyTYPE]])</f>
        <v>7.37</v>
      </c>
      <c r="M4433" s="47">
        <f>Table_Query_from_Mac10[[#This Row],[Live-cost]]*Table_Query_from_Mac10[[#This Row],[qty_to_ship]]</f>
        <v>110.55</v>
      </c>
      <c r="N4433" s="47">
        <f>IF(Table_Query_from_Mac10[[#This Row],[item_no]]="KDA",-Table_Query_from_Mac10[[#This Row],[unit_price]],Table_Query_from_Mac10[[#This Row],[Net Unit]]*Table_Query_from_Mac10[[#This Row],[qty_to_ship]])</f>
        <v>262.3365</v>
      </c>
      <c r="O4433" s="47">
        <f>SUMIFS(Summary!C:C,Summary!H:H,Table_Query_from_Mac10[[#This Row],[Juiceoc]])</f>
        <v>0</v>
      </c>
      <c r="P4433" s="47">
        <f>SUMIFS(Summary!D:D,Summary!H:H,Table_Query_from_Mac10[[#This Row],[Juiceoc]])</f>
        <v>0</v>
      </c>
      <c r="Q4433" s="47">
        <f>SUMIFS(Summary!E:E,Summary!H:H,Table_Query_from_Mac10[[#This Row],[Juiceoc]])</f>
        <v>0</v>
      </c>
      <c r="R4433" s="47">
        <f>Table_Query_from_Mac10[[#This Row],[Net Unit]]*(1+Table_Query_from_Mac10[[#This Row],[PriceIncreasebyType]])</f>
        <v>17.489100000000001</v>
      </c>
      <c r="S4433" s="47">
        <f>Table_Query_from_Mac10[[#This Row],[UnitPriceFuture]]*Table_Query_from_Mac10[[#This Row],[qtytoShipFuture]]</f>
        <v>262.3365</v>
      </c>
      <c r="T4433" s="47">
        <f>ROUND(Table_Query_from_Mac10[[#This Row],[qty_to_ship]]*(1+Table_Query_from_Mac10[[#This Row],[VolumeIncreasebyType]]),0)</f>
        <v>15</v>
      </c>
      <c r="U4433" s="47">
        <f>Table_Query_from_Mac10[[#This Row],[qtytoShipFuture]]*Table_Query_from_Mac10[[#This Row],[Future-cost]]</f>
        <v>110.55</v>
      </c>
      <c r="V4433" s="47">
        <f>Table_Query_from_Mac10[[#This Row],[qtytoShipFuture]]-Table_Query_from_Mac10[[#This Row],[qty_to_ship]]</f>
        <v>0</v>
      </c>
      <c r="W4433" s="47">
        <f>Table_Query_from_Mac10[[#This Row],[UnitPriceFuture]]</f>
        <v>17.489100000000001</v>
      </c>
      <c r="X4433" s="47">
        <f>Table_Query_from_Mac10[[#This Row],[Unit Increase]]*Table_Query_from_Mac10[[#This Row],[UnitPriceFuture]]</f>
        <v>0</v>
      </c>
      <c r="Y4433" s="47">
        <f>Table_Query_from_Mac10[[#This Row],[Unit Increase]]*Table_Query_from_Mac10[[#This Row],[Future-cost]]</f>
        <v>0</v>
      </c>
      <c r="Z4433" s="47">
        <f>-(Table_Query_from_Mac10[[#This Row],[Incremental Sales]]+((Table_Query_from_Mac10[[#This Row],[Incremental Sales]]*-(SUM(Summary!$S$8:$S$9)))))*Summary!$S$18</f>
        <v>0</v>
      </c>
      <c r="AA4433" s="47">
        <f>IFERROR(Table_Query_from_Mac10[[#This Row],[Incremental Cost]]/Table_Query_from_Mac10[[#This Row],[Incremental Sales]],0)</f>
        <v>0</v>
      </c>
      <c r="AB4433" s="47">
        <f>IFERROR(Table_Query_from_Mac10[[#This Row],[TotalCostFuture]]/Table_Query_from_Mac10[[#This Row],[totalsalesFuture]],0)</f>
        <v>0.42140533246422057</v>
      </c>
      <c r="AN4433" s="31">
        <v>60</v>
      </c>
      <c r="AO4433">
        <f t="shared" si="138"/>
        <v>15</v>
      </c>
      <c r="AQ4433" s="31">
        <v>51.52</v>
      </c>
      <c r="AR4433">
        <f t="shared" si="139"/>
        <v>18.03</v>
      </c>
    </row>
    <row r="4434" spans="1:44" x14ac:dyDescent="0.25">
      <c r="A4434">
        <v>90454</v>
      </c>
      <c r="B4434">
        <v>9</v>
      </c>
      <c r="C4434" t="s">
        <v>55</v>
      </c>
      <c r="D4434" t="s">
        <v>81</v>
      </c>
      <c r="E4434">
        <v>15</v>
      </c>
      <c r="F4434">
        <v>8.81</v>
      </c>
      <c r="G4434">
        <v>22.42</v>
      </c>
      <c r="H4434" s="1">
        <v>44854</v>
      </c>
      <c r="I4434" s="20">
        <v>3</v>
      </c>
      <c r="J4434" s="47">
        <f>Table_Query_from_Mac10[[#This Row],[unit_price]]-(Table_Query_from_Mac10[[#This Row],[unit_price]]*(Table_Query_from_Mac10[[#This Row],[discount_pct]]/100))</f>
        <v>21.747400000000003</v>
      </c>
      <c r="K4434" s="47">
        <f>Table_Query_from_Mac10[[#This Row],[unit_cost]]</f>
        <v>8.81</v>
      </c>
      <c r="L4434" s="47">
        <f>Table_Query_from_Mac10[[#This Row],[Live-cost]]*(1+Table_Query_from_Mac10[[#This Row],[CogsIncreasebyTYPE]])</f>
        <v>8.81</v>
      </c>
      <c r="M4434" s="47">
        <f>Table_Query_from_Mac10[[#This Row],[Live-cost]]*Table_Query_from_Mac10[[#This Row],[qty_to_ship]]</f>
        <v>132.15</v>
      </c>
      <c r="N4434" s="47">
        <f>IF(Table_Query_from_Mac10[[#This Row],[item_no]]="KDA",-Table_Query_from_Mac10[[#This Row],[unit_price]],Table_Query_from_Mac10[[#This Row],[Net Unit]]*Table_Query_from_Mac10[[#This Row],[qty_to_ship]])</f>
        <v>326.21100000000001</v>
      </c>
      <c r="O4434" s="47">
        <f>SUMIFS(Summary!C:C,Summary!H:H,Table_Query_from_Mac10[[#This Row],[Juiceoc]])</f>
        <v>0</v>
      </c>
      <c r="P4434" s="47">
        <f>SUMIFS(Summary!D:D,Summary!H:H,Table_Query_from_Mac10[[#This Row],[Juiceoc]])</f>
        <v>0</v>
      </c>
      <c r="Q4434" s="47">
        <f>SUMIFS(Summary!E:E,Summary!H:H,Table_Query_from_Mac10[[#This Row],[Juiceoc]])</f>
        <v>0</v>
      </c>
      <c r="R4434" s="47">
        <f>Table_Query_from_Mac10[[#This Row],[Net Unit]]*(1+Table_Query_from_Mac10[[#This Row],[PriceIncreasebyType]])</f>
        <v>21.747400000000003</v>
      </c>
      <c r="S4434" s="47">
        <f>Table_Query_from_Mac10[[#This Row],[UnitPriceFuture]]*Table_Query_from_Mac10[[#This Row],[qtytoShipFuture]]</f>
        <v>326.21100000000001</v>
      </c>
      <c r="T4434" s="47">
        <f>ROUND(Table_Query_from_Mac10[[#This Row],[qty_to_ship]]*(1+Table_Query_from_Mac10[[#This Row],[VolumeIncreasebyType]]),0)</f>
        <v>15</v>
      </c>
      <c r="U4434" s="47">
        <f>Table_Query_from_Mac10[[#This Row],[qtytoShipFuture]]*Table_Query_from_Mac10[[#This Row],[Future-cost]]</f>
        <v>132.15</v>
      </c>
      <c r="V4434" s="47">
        <f>Table_Query_from_Mac10[[#This Row],[qtytoShipFuture]]-Table_Query_from_Mac10[[#This Row],[qty_to_ship]]</f>
        <v>0</v>
      </c>
      <c r="W4434" s="47">
        <f>Table_Query_from_Mac10[[#This Row],[UnitPriceFuture]]</f>
        <v>21.747400000000003</v>
      </c>
      <c r="X4434" s="47">
        <f>Table_Query_from_Mac10[[#This Row],[Unit Increase]]*Table_Query_from_Mac10[[#This Row],[UnitPriceFuture]]</f>
        <v>0</v>
      </c>
      <c r="Y4434" s="47">
        <f>Table_Query_from_Mac10[[#This Row],[Unit Increase]]*Table_Query_from_Mac10[[#This Row],[Future-cost]]</f>
        <v>0</v>
      </c>
      <c r="Z4434" s="47">
        <f>-(Table_Query_from_Mac10[[#This Row],[Incremental Sales]]+((Table_Query_from_Mac10[[#This Row],[Incremental Sales]]*-(SUM(Summary!$S$8:$S$9)))))*Summary!$S$18</f>
        <v>0</v>
      </c>
      <c r="AA4434" s="47">
        <f>IFERROR(Table_Query_from_Mac10[[#This Row],[Incremental Cost]]/Table_Query_from_Mac10[[#This Row],[Incremental Sales]],0)</f>
        <v>0</v>
      </c>
      <c r="AB4434" s="47">
        <f>IFERROR(Table_Query_from_Mac10[[#This Row],[TotalCostFuture]]/Table_Query_from_Mac10[[#This Row],[totalsalesFuture]],0)</f>
        <v>0.40510589771650862</v>
      </c>
      <c r="AN4434" s="30">
        <v>60</v>
      </c>
      <c r="AO4434">
        <f t="shared" si="138"/>
        <v>15</v>
      </c>
      <c r="AQ4434" s="30">
        <v>64.069999999999993</v>
      </c>
      <c r="AR4434">
        <f t="shared" si="139"/>
        <v>22.42</v>
      </c>
    </row>
    <row r="4435" spans="1:44" x14ac:dyDescent="0.25">
      <c r="A4435">
        <v>90454</v>
      </c>
      <c r="B4435">
        <v>10</v>
      </c>
      <c r="C4435" t="s">
        <v>55</v>
      </c>
      <c r="D4435" t="s">
        <v>81</v>
      </c>
      <c r="E4435">
        <v>5</v>
      </c>
      <c r="F4435">
        <v>12.04</v>
      </c>
      <c r="G4435">
        <v>31.24</v>
      </c>
      <c r="H4435" s="1">
        <v>44854</v>
      </c>
      <c r="I4435" s="20">
        <v>3</v>
      </c>
      <c r="J4435" s="47">
        <f>Table_Query_from_Mac10[[#This Row],[unit_price]]-(Table_Query_from_Mac10[[#This Row],[unit_price]]*(Table_Query_from_Mac10[[#This Row],[discount_pct]]/100))</f>
        <v>30.302799999999998</v>
      </c>
      <c r="K4435" s="47">
        <f>Table_Query_from_Mac10[[#This Row],[unit_cost]]</f>
        <v>12.04</v>
      </c>
      <c r="L4435" s="47">
        <f>Table_Query_from_Mac10[[#This Row],[Live-cost]]*(1+Table_Query_from_Mac10[[#This Row],[CogsIncreasebyTYPE]])</f>
        <v>12.04</v>
      </c>
      <c r="M4435" s="47">
        <f>Table_Query_from_Mac10[[#This Row],[Live-cost]]*Table_Query_from_Mac10[[#This Row],[qty_to_ship]]</f>
        <v>60.199999999999996</v>
      </c>
      <c r="N4435" s="47">
        <f>IF(Table_Query_from_Mac10[[#This Row],[item_no]]="KDA",-Table_Query_from_Mac10[[#This Row],[unit_price]],Table_Query_from_Mac10[[#This Row],[Net Unit]]*Table_Query_from_Mac10[[#This Row],[qty_to_ship]])</f>
        <v>151.51399999999998</v>
      </c>
      <c r="O4435" s="47">
        <f>SUMIFS(Summary!C:C,Summary!H:H,Table_Query_from_Mac10[[#This Row],[Juiceoc]])</f>
        <v>0</v>
      </c>
      <c r="P4435" s="47">
        <f>SUMIFS(Summary!D:D,Summary!H:H,Table_Query_from_Mac10[[#This Row],[Juiceoc]])</f>
        <v>0</v>
      </c>
      <c r="Q4435" s="47">
        <f>SUMIFS(Summary!E:E,Summary!H:H,Table_Query_from_Mac10[[#This Row],[Juiceoc]])</f>
        <v>0</v>
      </c>
      <c r="R4435" s="47">
        <f>Table_Query_from_Mac10[[#This Row],[Net Unit]]*(1+Table_Query_from_Mac10[[#This Row],[PriceIncreasebyType]])</f>
        <v>30.302799999999998</v>
      </c>
      <c r="S4435" s="47">
        <f>Table_Query_from_Mac10[[#This Row],[UnitPriceFuture]]*Table_Query_from_Mac10[[#This Row],[qtytoShipFuture]]</f>
        <v>151.51399999999998</v>
      </c>
      <c r="T4435" s="47">
        <f>ROUND(Table_Query_from_Mac10[[#This Row],[qty_to_ship]]*(1+Table_Query_from_Mac10[[#This Row],[VolumeIncreasebyType]]),0)</f>
        <v>5</v>
      </c>
      <c r="U4435" s="47">
        <f>Table_Query_from_Mac10[[#This Row],[qtytoShipFuture]]*Table_Query_from_Mac10[[#This Row],[Future-cost]]</f>
        <v>60.199999999999996</v>
      </c>
      <c r="V4435" s="47">
        <f>Table_Query_from_Mac10[[#This Row],[qtytoShipFuture]]-Table_Query_from_Mac10[[#This Row],[qty_to_ship]]</f>
        <v>0</v>
      </c>
      <c r="W4435" s="47">
        <f>Table_Query_from_Mac10[[#This Row],[UnitPriceFuture]]</f>
        <v>30.302799999999998</v>
      </c>
      <c r="X4435" s="47">
        <f>Table_Query_from_Mac10[[#This Row],[Unit Increase]]*Table_Query_from_Mac10[[#This Row],[UnitPriceFuture]]</f>
        <v>0</v>
      </c>
      <c r="Y4435" s="47">
        <f>Table_Query_from_Mac10[[#This Row],[Unit Increase]]*Table_Query_from_Mac10[[#This Row],[Future-cost]]</f>
        <v>0</v>
      </c>
      <c r="Z4435" s="47">
        <f>-(Table_Query_from_Mac10[[#This Row],[Incremental Sales]]+((Table_Query_from_Mac10[[#This Row],[Incremental Sales]]*-(SUM(Summary!$S$8:$S$9)))))*Summary!$S$18</f>
        <v>0</v>
      </c>
      <c r="AA4435" s="47">
        <f>IFERROR(Table_Query_from_Mac10[[#This Row],[Incremental Cost]]/Table_Query_from_Mac10[[#This Row],[Incremental Sales]],0)</f>
        <v>0</v>
      </c>
      <c r="AB4435" s="47">
        <f>IFERROR(Table_Query_from_Mac10[[#This Row],[TotalCostFuture]]/Table_Query_from_Mac10[[#This Row],[totalsalesFuture]],0)</f>
        <v>0.39732301965494937</v>
      </c>
      <c r="AN4435" s="31">
        <v>20</v>
      </c>
      <c r="AO4435">
        <f t="shared" si="138"/>
        <v>5</v>
      </c>
      <c r="AQ4435" s="31">
        <v>89.26</v>
      </c>
      <c r="AR4435">
        <f t="shared" si="139"/>
        <v>31.24</v>
      </c>
    </row>
    <row r="4436" spans="1:44" x14ac:dyDescent="0.25">
      <c r="A4436">
        <v>90454</v>
      </c>
      <c r="B4436">
        <v>11</v>
      </c>
      <c r="C4436" t="s">
        <v>55</v>
      </c>
      <c r="D4436" t="s">
        <v>81</v>
      </c>
      <c r="E4436">
        <v>4</v>
      </c>
      <c r="F4436">
        <v>15.22</v>
      </c>
      <c r="G4436">
        <v>44.09</v>
      </c>
      <c r="H4436" s="1">
        <v>44854</v>
      </c>
      <c r="I4436" s="20">
        <v>3</v>
      </c>
      <c r="J4436" s="47">
        <f>Table_Query_from_Mac10[[#This Row],[unit_price]]-(Table_Query_from_Mac10[[#This Row],[unit_price]]*(Table_Query_from_Mac10[[#This Row],[discount_pct]]/100))</f>
        <v>42.767300000000006</v>
      </c>
      <c r="K4436" s="47">
        <f>Table_Query_from_Mac10[[#This Row],[unit_cost]]</f>
        <v>15.22</v>
      </c>
      <c r="L4436" s="47">
        <f>Table_Query_from_Mac10[[#This Row],[Live-cost]]*(1+Table_Query_from_Mac10[[#This Row],[CogsIncreasebyTYPE]])</f>
        <v>15.22</v>
      </c>
      <c r="M4436" s="47">
        <f>Table_Query_from_Mac10[[#This Row],[Live-cost]]*Table_Query_from_Mac10[[#This Row],[qty_to_ship]]</f>
        <v>60.88</v>
      </c>
      <c r="N4436" s="47">
        <f>IF(Table_Query_from_Mac10[[#This Row],[item_no]]="KDA",-Table_Query_from_Mac10[[#This Row],[unit_price]],Table_Query_from_Mac10[[#This Row],[Net Unit]]*Table_Query_from_Mac10[[#This Row],[qty_to_ship]])</f>
        <v>171.06920000000002</v>
      </c>
      <c r="O4436" s="47">
        <f>SUMIFS(Summary!C:C,Summary!H:H,Table_Query_from_Mac10[[#This Row],[Juiceoc]])</f>
        <v>0</v>
      </c>
      <c r="P4436" s="47">
        <f>SUMIFS(Summary!D:D,Summary!H:H,Table_Query_from_Mac10[[#This Row],[Juiceoc]])</f>
        <v>0</v>
      </c>
      <c r="Q4436" s="47">
        <f>SUMIFS(Summary!E:E,Summary!H:H,Table_Query_from_Mac10[[#This Row],[Juiceoc]])</f>
        <v>0</v>
      </c>
      <c r="R4436" s="47">
        <f>Table_Query_from_Mac10[[#This Row],[Net Unit]]*(1+Table_Query_from_Mac10[[#This Row],[PriceIncreasebyType]])</f>
        <v>42.767300000000006</v>
      </c>
      <c r="S4436" s="47">
        <f>Table_Query_from_Mac10[[#This Row],[UnitPriceFuture]]*Table_Query_from_Mac10[[#This Row],[qtytoShipFuture]]</f>
        <v>171.06920000000002</v>
      </c>
      <c r="T4436" s="47">
        <f>ROUND(Table_Query_from_Mac10[[#This Row],[qty_to_ship]]*(1+Table_Query_from_Mac10[[#This Row],[VolumeIncreasebyType]]),0)</f>
        <v>4</v>
      </c>
      <c r="U4436" s="47">
        <f>Table_Query_from_Mac10[[#This Row],[qtytoShipFuture]]*Table_Query_from_Mac10[[#This Row],[Future-cost]]</f>
        <v>60.88</v>
      </c>
      <c r="V4436" s="47">
        <f>Table_Query_from_Mac10[[#This Row],[qtytoShipFuture]]-Table_Query_from_Mac10[[#This Row],[qty_to_ship]]</f>
        <v>0</v>
      </c>
      <c r="W4436" s="47">
        <f>Table_Query_from_Mac10[[#This Row],[UnitPriceFuture]]</f>
        <v>42.767300000000006</v>
      </c>
      <c r="X4436" s="47">
        <f>Table_Query_from_Mac10[[#This Row],[Unit Increase]]*Table_Query_from_Mac10[[#This Row],[UnitPriceFuture]]</f>
        <v>0</v>
      </c>
      <c r="Y4436" s="47">
        <f>Table_Query_from_Mac10[[#This Row],[Unit Increase]]*Table_Query_from_Mac10[[#This Row],[Future-cost]]</f>
        <v>0</v>
      </c>
      <c r="Z4436" s="47">
        <f>-(Table_Query_from_Mac10[[#This Row],[Incremental Sales]]+((Table_Query_from_Mac10[[#This Row],[Incremental Sales]]*-(SUM(Summary!$S$8:$S$9)))))*Summary!$S$18</f>
        <v>0</v>
      </c>
      <c r="AA4436" s="47">
        <f>IFERROR(Table_Query_from_Mac10[[#This Row],[Incremental Cost]]/Table_Query_from_Mac10[[#This Row],[Incremental Sales]],0)</f>
        <v>0</v>
      </c>
      <c r="AB4436" s="47">
        <f>IFERROR(Table_Query_from_Mac10[[#This Row],[TotalCostFuture]]/Table_Query_from_Mac10[[#This Row],[totalsalesFuture]],0)</f>
        <v>0.35587937513006429</v>
      </c>
      <c r="AN4436" s="30">
        <v>15</v>
      </c>
      <c r="AO4436">
        <f t="shared" si="138"/>
        <v>4</v>
      </c>
      <c r="AQ4436" s="30">
        <v>125.97</v>
      </c>
      <c r="AR4436">
        <f t="shared" si="139"/>
        <v>44.09</v>
      </c>
    </row>
    <row r="4437" spans="1:44" x14ac:dyDescent="0.25">
      <c r="A4437">
        <v>90454</v>
      </c>
      <c r="B4437">
        <v>12</v>
      </c>
      <c r="C4437" t="s">
        <v>82</v>
      </c>
      <c r="D4437" t="s">
        <v>81</v>
      </c>
      <c r="E4437">
        <v>3</v>
      </c>
      <c r="F4437">
        <v>2.9</v>
      </c>
      <c r="G4437">
        <v>6.27</v>
      </c>
      <c r="H4437" s="1">
        <v>44854</v>
      </c>
      <c r="I4437" s="20">
        <v>3</v>
      </c>
      <c r="J4437" s="47">
        <f>Table_Query_from_Mac10[[#This Row],[unit_price]]-(Table_Query_from_Mac10[[#This Row],[unit_price]]*(Table_Query_from_Mac10[[#This Row],[discount_pct]]/100))</f>
        <v>6.0818999999999992</v>
      </c>
      <c r="K4437" s="47">
        <f>Table_Query_from_Mac10[[#This Row],[unit_cost]]</f>
        <v>2.9</v>
      </c>
      <c r="L4437" s="47">
        <f>Table_Query_from_Mac10[[#This Row],[Live-cost]]*(1+Table_Query_from_Mac10[[#This Row],[CogsIncreasebyTYPE]])</f>
        <v>2.9</v>
      </c>
      <c r="M4437" s="47">
        <f>Table_Query_from_Mac10[[#This Row],[Live-cost]]*Table_Query_from_Mac10[[#This Row],[qty_to_ship]]</f>
        <v>8.6999999999999993</v>
      </c>
      <c r="N4437" s="47">
        <f>IF(Table_Query_from_Mac10[[#This Row],[item_no]]="KDA",-Table_Query_from_Mac10[[#This Row],[unit_price]],Table_Query_from_Mac10[[#This Row],[Net Unit]]*Table_Query_from_Mac10[[#This Row],[qty_to_ship]])</f>
        <v>18.245699999999999</v>
      </c>
      <c r="O4437" s="47">
        <f>SUMIFS(Summary!C:C,Summary!H:H,Table_Query_from_Mac10[[#This Row],[Juiceoc]])</f>
        <v>0</v>
      </c>
      <c r="P4437" s="47">
        <f>SUMIFS(Summary!D:D,Summary!H:H,Table_Query_from_Mac10[[#This Row],[Juiceoc]])</f>
        <v>0</v>
      </c>
      <c r="Q4437" s="47">
        <f>SUMIFS(Summary!E:E,Summary!H:H,Table_Query_from_Mac10[[#This Row],[Juiceoc]])</f>
        <v>0</v>
      </c>
      <c r="R4437" s="47">
        <f>Table_Query_from_Mac10[[#This Row],[Net Unit]]*(1+Table_Query_from_Mac10[[#This Row],[PriceIncreasebyType]])</f>
        <v>6.0818999999999992</v>
      </c>
      <c r="S4437" s="47">
        <f>Table_Query_from_Mac10[[#This Row],[UnitPriceFuture]]*Table_Query_from_Mac10[[#This Row],[qtytoShipFuture]]</f>
        <v>18.245699999999999</v>
      </c>
      <c r="T4437" s="47">
        <f>ROUND(Table_Query_from_Mac10[[#This Row],[qty_to_ship]]*(1+Table_Query_from_Mac10[[#This Row],[VolumeIncreasebyType]]),0)</f>
        <v>3</v>
      </c>
      <c r="U4437" s="47">
        <f>Table_Query_from_Mac10[[#This Row],[qtytoShipFuture]]*Table_Query_from_Mac10[[#This Row],[Future-cost]]</f>
        <v>8.6999999999999993</v>
      </c>
      <c r="V4437" s="47">
        <f>Table_Query_from_Mac10[[#This Row],[qtytoShipFuture]]-Table_Query_from_Mac10[[#This Row],[qty_to_ship]]</f>
        <v>0</v>
      </c>
      <c r="W4437" s="47">
        <f>Table_Query_from_Mac10[[#This Row],[UnitPriceFuture]]</f>
        <v>6.0818999999999992</v>
      </c>
      <c r="X4437" s="47">
        <f>Table_Query_from_Mac10[[#This Row],[Unit Increase]]*Table_Query_from_Mac10[[#This Row],[UnitPriceFuture]]</f>
        <v>0</v>
      </c>
      <c r="Y4437" s="47">
        <f>Table_Query_from_Mac10[[#This Row],[Unit Increase]]*Table_Query_from_Mac10[[#This Row],[Future-cost]]</f>
        <v>0</v>
      </c>
      <c r="Z4437" s="47">
        <f>-(Table_Query_from_Mac10[[#This Row],[Incremental Sales]]+((Table_Query_from_Mac10[[#This Row],[Incremental Sales]]*-(SUM(Summary!$S$8:$S$9)))))*Summary!$S$18</f>
        <v>0</v>
      </c>
      <c r="AA4437" s="47">
        <f>IFERROR(Table_Query_from_Mac10[[#This Row],[Incremental Cost]]/Table_Query_from_Mac10[[#This Row],[Incremental Sales]],0)</f>
        <v>0</v>
      </c>
      <c r="AB4437" s="47">
        <f>IFERROR(Table_Query_from_Mac10[[#This Row],[TotalCostFuture]]/Table_Query_from_Mac10[[#This Row],[totalsalesFuture]],0)</f>
        <v>0.4768246764991203</v>
      </c>
      <c r="AN4437" s="31">
        <v>12</v>
      </c>
      <c r="AO4437">
        <f t="shared" si="138"/>
        <v>3</v>
      </c>
      <c r="AQ4437" s="31">
        <v>17.91</v>
      </c>
      <c r="AR4437">
        <f t="shared" si="139"/>
        <v>6.27</v>
      </c>
    </row>
    <row r="4438" spans="1:44" x14ac:dyDescent="0.25">
      <c r="A4438">
        <v>90454</v>
      </c>
      <c r="B4438">
        <v>13</v>
      </c>
      <c r="C4438" t="s">
        <v>55</v>
      </c>
      <c r="D4438" t="s">
        <v>81</v>
      </c>
      <c r="E4438">
        <v>15</v>
      </c>
      <c r="F4438">
        <v>3.08</v>
      </c>
      <c r="G4438">
        <v>6.53</v>
      </c>
      <c r="H4438" s="1">
        <v>44854</v>
      </c>
      <c r="I4438" s="20">
        <v>3</v>
      </c>
      <c r="J4438" s="47">
        <f>Table_Query_from_Mac10[[#This Row],[unit_price]]-(Table_Query_from_Mac10[[#This Row],[unit_price]]*(Table_Query_from_Mac10[[#This Row],[discount_pct]]/100))</f>
        <v>6.3341000000000003</v>
      </c>
      <c r="K4438" s="47">
        <f>Table_Query_from_Mac10[[#This Row],[unit_cost]]</f>
        <v>3.08</v>
      </c>
      <c r="L4438" s="47">
        <f>Table_Query_from_Mac10[[#This Row],[Live-cost]]*(1+Table_Query_from_Mac10[[#This Row],[CogsIncreasebyTYPE]])</f>
        <v>3.08</v>
      </c>
      <c r="M4438" s="47">
        <f>Table_Query_from_Mac10[[#This Row],[Live-cost]]*Table_Query_from_Mac10[[#This Row],[qty_to_ship]]</f>
        <v>46.2</v>
      </c>
      <c r="N4438" s="47">
        <f>IF(Table_Query_from_Mac10[[#This Row],[item_no]]="KDA",-Table_Query_from_Mac10[[#This Row],[unit_price]],Table_Query_from_Mac10[[#This Row],[Net Unit]]*Table_Query_from_Mac10[[#This Row],[qty_to_ship]])</f>
        <v>95.011499999999998</v>
      </c>
      <c r="O4438" s="47">
        <f>SUMIFS(Summary!C:C,Summary!H:H,Table_Query_from_Mac10[[#This Row],[Juiceoc]])</f>
        <v>0</v>
      </c>
      <c r="P4438" s="47">
        <f>SUMIFS(Summary!D:D,Summary!H:H,Table_Query_from_Mac10[[#This Row],[Juiceoc]])</f>
        <v>0</v>
      </c>
      <c r="Q4438" s="47">
        <f>SUMIFS(Summary!E:E,Summary!H:H,Table_Query_from_Mac10[[#This Row],[Juiceoc]])</f>
        <v>0</v>
      </c>
      <c r="R4438" s="47">
        <f>Table_Query_from_Mac10[[#This Row],[Net Unit]]*(1+Table_Query_from_Mac10[[#This Row],[PriceIncreasebyType]])</f>
        <v>6.3341000000000003</v>
      </c>
      <c r="S4438" s="47">
        <f>Table_Query_from_Mac10[[#This Row],[UnitPriceFuture]]*Table_Query_from_Mac10[[#This Row],[qtytoShipFuture]]</f>
        <v>95.011499999999998</v>
      </c>
      <c r="T4438" s="47">
        <f>ROUND(Table_Query_from_Mac10[[#This Row],[qty_to_ship]]*(1+Table_Query_from_Mac10[[#This Row],[VolumeIncreasebyType]]),0)</f>
        <v>15</v>
      </c>
      <c r="U4438" s="47">
        <f>Table_Query_from_Mac10[[#This Row],[qtytoShipFuture]]*Table_Query_from_Mac10[[#This Row],[Future-cost]]</f>
        <v>46.2</v>
      </c>
      <c r="V4438" s="47">
        <f>Table_Query_from_Mac10[[#This Row],[qtytoShipFuture]]-Table_Query_from_Mac10[[#This Row],[qty_to_ship]]</f>
        <v>0</v>
      </c>
      <c r="W4438" s="47">
        <f>Table_Query_from_Mac10[[#This Row],[UnitPriceFuture]]</f>
        <v>6.3341000000000003</v>
      </c>
      <c r="X4438" s="47">
        <f>Table_Query_from_Mac10[[#This Row],[Unit Increase]]*Table_Query_from_Mac10[[#This Row],[UnitPriceFuture]]</f>
        <v>0</v>
      </c>
      <c r="Y4438" s="47">
        <f>Table_Query_from_Mac10[[#This Row],[Unit Increase]]*Table_Query_from_Mac10[[#This Row],[Future-cost]]</f>
        <v>0</v>
      </c>
      <c r="Z4438" s="47">
        <f>-(Table_Query_from_Mac10[[#This Row],[Incremental Sales]]+((Table_Query_from_Mac10[[#This Row],[Incremental Sales]]*-(SUM(Summary!$S$8:$S$9)))))*Summary!$S$18</f>
        <v>0</v>
      </c>
      <c r="AA4438" s="47">
        <f>IFERROR(Table_Query_from_Mac10[[#This Row],[Incremental Cost]]/Table_Query_from_Mac10[[#This Row],[Incremental Sales]],0)</f>
        <v>0</v>
      </c>
      <c r="AB4438" s="47">
        <f>IFERROR(Table_Query_from_Mac10[[#This Row],[TotalCostFuture]]/Table_Query_from_Mac10[[#This Row],[totalsalesFuture]],0)</f>
        <v>0.48625692679307247</v>
      </c>
      <c r="AN4438" s="30">
        <v>60</v>
      </c>
      <c r="AO4438">
        <f t="shared" si="138"/>
        <v>15</v>
      </c>
      <c r="AQ4438" s="30">
        <v>18.66</v>
      </c>
      <c r="AR4438">
        <f t="shared" si="139"/>
        <v>6.53</v>
      </c>
    </row>
    <row r="4439" spans="1:44" x14ac:dyDescent="0.25">
      <c r="A4439">
        <v>90454</v>
      </c>
      <c r="B4439">
        <v>14</v>
      </c>
      <c r="C4439" t="s">
        <v>55</v>
      </c>
      <c r="D4439" t="s">
        <v>81</v>
      </c>
      <c r="E4439">
        <v>15</v>
      </c>
      <c r="F4439">
        <v>3.48</v>
      </c>
      <c r="G4439">
        <v>7.53</v>
      </c>
      <c r="H4439" s="1">
        <v>44854</v>
      </c>
      <c r="I4439" s="20">
        <v>3</v>
      </c>
      <c r="J4439" s="47">
        <f>Table_Query_from_Mac10[[#This Row],[unit_price]]-(Table_Query_from_Mac10[[#This Row],[unit_price]]*(Table_Query_from_Mac10[[#This Row],[discount_pct]]/100))</f>
        <v>7.3041</v>
      </c>
      <c r="K4439" s="47">
        <f>Table_Query_from_Mac10[[#This Row],[unit_cost]]</f>
        <v>3.48</v>
      </c>
      <c r="L4439" s="47">
        <f>Table_Query_from_Mac10[[#This Row],[Live-cost]]*(1+Table_Query_from_Mac10[[#This Row],[CogsIncreasebyTYPE]])</f>
        <v>3.48</v>
      </c>
      <c r="M4439" s="47">
        <f>Table_Query_from_Mac10[[#This Row],[Live-cost]]*Table_Query_from_Mac10[[#This Row],[qty_to_ship]]</f>
        <v>52.2</v>
      </c>
      <c r="N4439" s="47">
        <f>IF(Table_Query_from_Mac10[[#This Row],[item_no]]="KDA",-Table_Query_from_Mac10[[#This Row],[unit_price]],Table_Query_from_Mac10[[#This Row],[Net Unit]]*Table_Query_from_Mac10[[#This Row],[qty_to_ship]])</f>
        <v>109.5615</v>
      </c>
      <c r="O4439" s="47">
        <f>SUMIFS(Summary!C:C,Summary!H:H,Table_Query_from_Mac10[[#This Row],[Juiceoc]])</f>
        <v>0</v>
      </c>
      <c r="P4439" s="47">
        <f>SUMIFS(Summary!D:D,Summary!H:H,Table_Query_from_Mac10[[#This Row],[Juiceoc]])</f>
        <v>0</v>
      </c>
      <c r="Q4439" s="47">
        <f>SUMIFS(Summary!E:E,Summary!H:H,Table_Query_from_Mac10[[#This Row],[Juiceoc]])</f>
        <v>0</v>
      </c>
      <c r="R4439" s="47">
        <f>Table_Query_from_Mac10[[#This Row],[Net Unit]]*(1+Table_Query_from_Mac10[[#This Row],[PriceIncreasebyType]])</f>
        <v>7.3041</v>
      </c>
      <c r="S4439" s="47">
        <f>Table_Query_from_Mac10[[#This Row],[UnitPriceFuture]]*Table_Query_from_Mac10[[#This Row],[qtytoShipFuture]]</f>
        <v>109.5615</v>
      </c>
      <c r="T4439" s="47">
        <f>ROUND(Table_Query_from_Mac10[[#This Row],[qty_to_ship]]*(1+Table_Query_from_Mac10[[#This Row],[VolumeIncreasebyType]]),0)</f>
        <v>15</v>
      </c>
      <c r="U4439" s="47">
        <f>Table_Query_from_Mac10[[#This Row],[qtytoShipFuture]]*Table_Query_from_Mac10[[#This Row],[Future-cost]]</f>
        <v>52.2</v>
      </c>
      <c r="V4439" s="47">
        <f>Table_Query_from_Mac10[[#This Row],[qtytoShipFuture]]-Table_Query_from_Mac10[[#This Row],[qty_to_ship]]</f>
        <v>0</v>
      </c>
      <c r="W4439" s="47">
        <f>Table_Query_from_Mac10[[#This Row],[UnitPriceFuture]]</f>
        <v>7.3041</v>
      </c>
      <c r="X4439" s="47">
        <f>Table_Query_from_Mac10[[#This Row],[Unit Increase]]*Table_Query_from_Mac10[[#This Row],[UnitPriceFuture]]</f>
        <v>0</v>
      </c>
      <c r="Y4439" s="47">
        <f>Table_Query_from_Mac10[[#This Row],[Unit Increase]]*Table_Query_from_Mac10[[#This Row],[Future-cost]]</f>
        <v>0</v>
      </c>
      <c r="Z4439" s="47">
        <f>-(Table_Query_from_Mac10[[#This Row],[Incremental Sales]]+((Table_Query_from_Mac10[[#This Row],[Incremental Sales]]*-(SUM(Summary!$S$8:$S$9)))))*Summary!$S$18</f>
        <v>0</v>
      </c>
      <c r="AA4439" s="47">
        <f>IFERROR(Table_Query_from_Mac10[[#This Row],[Incremental Cost]]/Table_Query_from_Mac10[[#This Row],[Incremental Sales]],0)</f>
        <v>0</v>
      </c>
      <c r="AB4439" s="47">
        <f>IFERROR(Table_Query_from_Mac10[[#This Row],[TotalCostFuture]]/Table_Query_from_Mac10[[#This Row],[totalsalesFuture]],0)</f>
        <v>0.47644473651784619</v>
      </c>
      <c r="AN4439" s="31">
        <v>60</v>
      </c>
      <c r="AO4439">
        <f t="shared" si="138"/>
        <v>15</v>
      </c>
      <c r="AQ4439" s="31">
        <v>21.51</v>
      </c>
      <c r="AR4439">
        <f t="shared" si="139"/>
        <v>7.53</v>
      </c>
    </row>
    <row r="4440" spans="1:44" x14ac:dyDescent="0.25">
      <c r="A4440">
        <v>90454</v>
      </c>
      <c r="B4440">
        <v>15</v>
      </c>
      <c r="C4440" t="s">
        <v>55</v>
      </c>
      <c r="D4440" t="s">
        <v>81</v>
      </c>
      <c r="E4440">
        <v>2</v>
      </c>
      <c r="F4440">
        <v>5.86</v>
      </c>
      <c r="G4440">
        <v>14.79</v>
      </c>
      <c r="H4440" s="1">
        <v>44854</v>
      </c>
      <c r="I4440" s="20">
        <v>3</v>
      </c>
      <c r="J4440" s="47">
        <f>Table_Query_from_Mac10[[#This Row],[unit_price]]-(Table_Query_from_Mac10[[#This Row],[unit_price]]*(Table_Query_from_Mac10[[#This Row],[discount_pct]]/100))</f>
        <v>14.346299999999999</v>
      </c>
      <c r="K4440" s="47">
        <f>Table_Query_from_Mac10[[#This Row],[unit_cost]]</f>
        <v>5.86</v>
      </c>
      <c r="L4440" s="47">
        <f>Table_Query_from_Mac10[[#This Row],[Live-cost]]*(1+Table_Query_from_Mac10[[#This Row],[CogsIncreasebyTYPE]])</f>
        <v>5.86</v>
      </c>
      <c r="M4440" s="47">
        <f>Table_Query_from_Mac10[[#This Row],[Live-cost]]*Table_Query_from_Mac10[[#This Row],[qty_to_ship]]</f>
        <v>11.72</v>
      </c>
      <c r="N4440" s="47">
        <f>IF(Table_Query_from_Mac10[[#This Row],[item_no]]="KDA",-Table_Query_from_Mac10[[#This Row],[unit_price]],Table_Query_from_Mac10[[#This Row],[Net Unit]]*Table_Query_from_Mac10[[#This Row],[qty_to_ship]])</f>
        <v>28.692599999999999</v>
      </c>
      <c r="O4440" s="47">
        <f>SUMIFS(Summary!C:C,Summary!H:H,Table_Query_from_Mac10[[#This Row],[Juiceoc]])</f>
        <v>0</v>
      </c>
      <c r="P4440" s="47">
        <f>SUMIFS(Summary!D:D,Summary!H:H,Table_Query_from_Mac10[[#This Row],[Juiceoc]])</f>
        <v>0</v>
      </c>
      <c r="Q4440" s="47">
        <f>SUMIFS(Summary!E:E,Summary!H:H,Table_Query_from_Mac10[[#This Row],[Juiceoc]])</f>
        <v>0</v>
      </c>
      <c r="R4440" s="47">
        <f>Table_Query_from_Mac10[[#This Row],[Net Unit]]*(1+Table_Query_from_Mac10[[#This Row],[PriceIncreasebyType]])</f>
        <v>14.346299999999999</v>
      </c>
      <c r="S4440" s="47">
        <f>Table_Query_from_Mac10[[#This Row],[UnitPriceFuture]]*Table_Query_from_Mac10[[#This Row],[qtytoShipFuture]]</f>
        <v>28.692599999999999</v>
      </c>
      <c r="T4440" s="47">
        <f>ROUND(Table_Query_from_Mac10[[#This Row],[qty_to_ship]]*(1+Table_Query_from_Mac10[[#This Row],[VolumeIncreasebyType]]),0)</f>
        <v>2</v>
      </c>
      <c r="U4440" s="47">
        <f>Table_Query_from_Mac10[[#This Row],[qtytoShipFuture]]*Table_Query_from_Mac10[[#This Row],[Future-cost]]</f>
        <v>11.72</v>
      </c>
      <c r="V4440" s="47">
        <f>Table_Query_from_Mac10[[#This Row],[qtytoShipFuture]]-Table_Query_from_Mac10[[#This Row],[qty_to_ship]]</f>
        <v>0</v>
      </c>
      <c r="W4440" s="47">
        <f>Table_Query_from_Mac10[[#This Row],[UnitPriceFuture]]</f>
        <v>14.346299999999999</v>
      </c>
      <c r="X4440" s="47">
        <f>Table_Query_from_Mac10[[#This Row],[Unit Increase]]*Table_Query_from_Mac10[[#This Row],[UnitPriceFuture]]</f>
        <v>0</v>
      </c>
      <c r="Y4440" s="47">
        <f>Table_Query_from_Mac10[[#This Row],[Unit Increase]]*Table_Query_from_Mac10[[#This Row],[Future-cost]]</f>
        <v>0</v>
      </c>
      <c r="Z4440" s="47">
        <f>-(Table_Query_from_Mac10[[#This Row],[Incremental Sales]]+((Table_Query_from_Mac10[[#This Row],[Incremental Sales]]*-(SUM(Summary!$S$8:$S$9)))))*Summary!$S$18</f>
        <v>0</v>
      </c>
      <c r="AA4440" s="47">
        <f>IFERROR(Table_Query_from_Mac10[[#This Row],[Incremental Cost]]/Table_Query_from_Mac10[[#This Row],[Incremental Sales]],0)</f>
        <v>0</v>
      </c>
      <c r="AB4440" s="47">
        <f>IFERROR(Table_Query_from_Mac10[[#This Row],[TotalCostFuture]]/Table_Query_from_Mac10[[#This Row],[totalsalesFuture]],0)</f>
        <v>0.40846768853293186</v>
      </c>
      <c r="AN4440" s="30">
        <v>5</v>
      </c>
      <c r="AO4440">
        <f t="shared" si="138"/>
        <v>2</v>
      </c>
      <c r="AQ4440" s="30">
        <v>42.26</v>
      </c>
      <c r="AR4440">
        <f t="shared" si="139"/>
        <v>14.79</v>
      </c>
    </row>
    <row r="4441" spans="1:44" x14ac:dyDescent="0.25">
      <c r="A4441">
        <v>90454</v>
      </c>
      <c r="B4441">
        <v>16</v>
      </c>
      <c r="C4441" t="s">
        <v>55</v>
      </c>
      <c r="D4441" t="s">
        <v>81</v>
      </c>
      <c r="E4441">
        <v>2</v>
      </c>
      <c r="F4441">
        <v>6.85</v>
      </c>
      <c r="G4441">
        <v>17.39</v>
      </c>
      <c r="H4441" s="1">
        <v>44854</v>
      </c>
      <c r="I4441" s="20">
        <v>3</v>
      </c>
      <c r="J4441" s="47">
        <f>Table_Query_from_Mac10[[#This Row],[unit_price]]-(Table_Query_from_Mac10[[#This Row],[unit_price]]*(Table_Query_from_Mac10[[#This Row],[discount_pct]]/100))</f>
        <v>16.868300000000001</v>
      </c>
      <c r="K4441" s="47">
        <f>Table_Query_from_Mac10[[#This Row],[unit_cost]]</f>
        <v>6.85</v>
      </c>
      <c r="L4441" s="47">
        <f>Table_Query_from_Mac10[[#This Row],[Live-cost]]*(1+Table_Query_from_Mac10[[#This Row],[CogsIncreasebyTYPE]])</f>
        <v>6.85</v>
      </c>
      <c r="M4441" s="47">
        <f>Table_Query_from_Mac10[[#This Row],[Live-cost]]*Table_Query_from_Mac10[[#This Row],[qty_to_ship]]</f>
        <v>13.7</v>
      </c>
      <c r="N4441" s="47">
        <f>IF(Table_Query_from_Mac10[[#This Row],[item_no]]="KDA",-Table_Query_from_Mac10[[#This Row],[unit_price]],Table_Query_from_Mac10[[#This Row],[Net Unit]]*Table_Query_from_Mac10[[#This Row],[qty_to_ship]])</f>
        <v>33.736600000000003</v>
      </c>
      <c r="O4441" s="47">
        <f>SUMIFS(Summary!C:C,Summary!H:H,Table_Query_from_Mac10[[#This Row],[Juiceoc]])</f>
        <v>0</v>
      </c>
      <c r="P4441" s="47">
        <f>SUMIFS(Summary!D:D,Summary!H:H,Table_Query_from_Mac10[[#This Row],[Juiceoc]])</f>
        <v>0</v>
      </c>
      <c r="Q4441" s="47">
        <f>SUMIFS(Summary!E:E,Summary!H:H,Table_Query_from_Mac10[[#This Row],[Juiceoc]])</f>
        <v>0</v>
      </c>
      <c r="R4441" s="47">
        <f>Table_Query_from_Mac10[[#This Row],[Net Unit]]*(1+Table_Query_from_Mac10[[#This Row],[PriceIncreasebyType]])</f>
        <v>16.868300000000001</v>
      </c>
      <c r="S4441" s="47">
        <f>Table_Query_from_Mac10[[#This Row],[UnitPriceFuture]]*Table_Query_from_Mac10[[#This Row],[qtytoShipFuture]]</f>
        <v>33.736600000000003</v>
      </c>
      <c r="T4441" s="47">
        <f>ROUND(Table_Query_from_Mac10[[#This Row],[qty_to_ship]]*(1+Table_Query_from_Mac10[[#This Row],[VolumeIncreasebyType]]),0)</f>
        <v>2</v>
      </c>
      <c r="U4441" s="47">
        <f>Table_Query_from_Mac10[[#This Row],[qtytoShipFuture]]*Table_Query_from_Mac10[[#This Row],[Future-cost]]</f>
        <v>13.7</v>
      </c>
      <c r="V4441" s="47">
        <f>Table_Query_from_Mac10[[#This Row],[qtytoShipFuture]]-Table_Query_from_Mac10[[#This Row],[qty_to_ship]]</f>
        <v>0</v>
      </c>
      <c r="W4441" s="47">
        <f>Table_Query_from_Mac10[[#This Row],[UnitPriceFuture]]</f>
        <v>16.868300000000001</v>
      </c>
      <c r="X4441" s="47">
        <f>Table_Query_from_Mac10[[#This Row],[Unit Increase]]*Table_Query_from_Mac10[[#This Row],[UnitPriceFuture]]</f>
        <v>0</v>
      </c>
      <c r="Y4441" s="47">
        <f>Table_Query_from_Mac10[[#This Row],[Unit Increase]]*Table_Query_from_Mac10[[#This Row],[Future-cost]]</f>
        <v>0</v>
      </c>
      <c r="Z4441" s="47">
        <f>-(Table_Query_from_Mac10[[#This Row],[Incremental Sales]]+((Table_Query_from_Mac10[[#This Row],[Incremental Sales]]*-(SUM(Summary!$S$8:$S$9)))))*Summary!$S$18</f>
        <v>0</v>
      </c>
      <c r="AA4441" s="47">
        <f>IFERROR(Table_Query_from_Mac10[[#This Row],[Incremental Cost]]/Table_Query_from_Mac10[[#This Row],[Incremental Sales]],0)</f>
        <v>0</v>
      </c>
      <c r="AB4441" s="47">
        <f>IFERROR(Table_Query_from_Mac10[[#This Row],[TotalCostFuture]]/Table_Query_from_Mac10[[#This Row],[totalsalesFuture]],0)</f>
        <v>0.40608715756774538</v>
      </c>
      <c r="AN4441" s="31">
        <v>5</v>
      </c>
      <c r="AO4441">
        <f t="shared" si="138"/>
        <v>2</v>
      </c>
      <c r="AQ4441" s="31">
        <v>49.69</v>
      </c>
      <c r="AR4441">
        <f t="shared" si="139"/>
        <v>17.39</v>
      </c>
    </row>
    <row r="4442" spans="1:44" x14ac:dyDescent="0.25">
      <c r="A4442">
        <v>90454</v>
      </c>
      <c r="B4442">
        <v>17</v>
      </c>
      <c r="C4442" t="s">
        <v>55</v>
      </c>
      <c r="D4442" t="s">
        <v>81</v>
      </c>
      <c r="E4442">
        <v>5</v>
      </c>
      <c r="F4442">
        <v>9.06</v>
      </c>
      <c r="G4442">
        <v>22.85</v>
      </c>
      <c r="H4442" s="1">
        <v>44854</v>
      </c>
      <c r="I4442" s="20">
        <v>3</v>
      </c>
      <c r="J4442" s="47">
        <f>Table_Query_from_Mac10[[#This Row],[unit_price]]-(Table_Query_from_Mac10[[#This Row],[unit_price]]*(Table_Query_from_Mac10[[#This Row],[discount_pct]]/100))</f>
        <v>22.1645</v>
      </c>
      <c r="K4442" s="47">
        <f>Table_Query_from_Mac10[[#This Row],[unit_cost]]</f>
        <v>9.06</v>
      </c>
      <c r="L4442" s="47">
        <f>Table_Query_from_Mac10[[#This Row],[Live-cost]]*(1+Table_Query_from_Mac10[[#This Row],[CogsIncreasebyTYPE]])</f>
        <v>9.06</v>
      </c>
      <c r="M4442" s="47">
        <f>Table_Query_from_Mac10[[#This Row],[Live-cost]]*Table_Query_from_Mac10[[#This Row],[qty_to_ship]]</f>
        <v>45.300000000000004</v>
      </c>
      <c r="N4442" s="47">
        <f>IF(Table_Query_from_Mac10[[#This Row],[item_no]]="KDA",-Table_Query_from_Mac10[[#This Row],[unit_price]],Table_Query_from_Mac10[[#This Row],[Net Unit]]*Table_Query_from_Mac10[[#This Row],[qty_to_ship]])</f>
        <v>110.82250000000001</v>
      </c>
      <c r="O4442" s="47">
        <f>SUMIFS(Summary!C:C,Summary!H:H,Table_Query_from_Mac10[[#This Row],[Juiceoc]])</f>
        <v>0</v>
      </c>
      <c r="P4442" s="47">
        <f>SUMIFS(Summary!D:D,Summary!H:H,Table_Query_from_Mac10[[#This Row],[Juiceoc]])</f>
        <v>0</v>
      </c>
      <c r="Q4442" s="47">
        <f>SUMIFS(Summary!E:E,Summary!H:H,Table_Query_from_Mac10[[#This Row],[Juiceoc]])</f>
        <v>0</v>
      </c>
      <c r="R4442" s="47">
        <f>Table_Query_from_Mac10[[#This Row],[Net Unit]]*(1+Table_Query_from_Mac10[[#This Row],[PriceIncreasebyType]])</f>
        <v>22.1645</v>
      </c>
      <c r="S4442" s="47">
        <f>Table_Query_from_Mac10[[#This Row],[UnitPriceFuture]]*Table_Query_from_Mac10[[#This Row],[qtytoShipFuture]]</f>
        <v>110.82250000000001</v>
      </c>
      <c r="T4442" s="47">
        <f>ROUND(Table_Query_from_Mac10[[#This Row],[qty_to_ship]]*(1+Table_Query_from_Mac10[[#This Row],[VolumeIncreasebyType]]),0)</f>
        <v>5</v>
      </c>
      <c r="U4442" s="47">
        <f>Table_Query_from_Mac10[[#This Row],[qtytoShipFuture]]*Table_Query_from_Mac10[[#This Row],[Future-cost]]</f>
        <v>45.300000000000004</v>
      </c>
      <c r="V4442" s="47">
        <f>Table_Query_from_Mac10[[#This Row],[qtytoShipFuture]]-Table_Query_from_Mac10[[#This Row],[qty_to_ship]]</f>
        <v>0</v>
      </c>
      <c r="W4442" s="47">
        <f>Table_Query_from_Mac10[[#This Row],[UnitPriceFuture]]</f>
        <v>22.1645</v>
      </c>
      <c r="X4442" s="47">
        <f>Table_Query_from_Mac10[[#This Row],[Unit Increase]]*Table_Query_from_Mac10[[#This Row],[UnitPriceFuture]]</f>
        <v>0</v>
      </c>
      <c r="Y4442" s="47">
        <f>Table_Query_from_Mac10[[#This Row],[Unit Increase]]*Table_Query_from_Mac10[[#This Row],[Future-cost]]</f>
        <v>0</v>
      </c>
      <c r="Z4442" s="47">
        <f>-(Table_Query_from_Mac10[[#This Row],[Incremental Sales]]+((Table_Query_from_Mac10[[#This Row],[Incremental Sales]]*-(SUM(Summary!$S$8:$S$9)))))*Summary!$S$18</f>
        <v>0</v>
      </c>
      <c r="AA4442" s="47">
        <f>IFERROR(Table_Query_from_Mac10[[#This Row],[Incremental Cost]]/Table_Query_from_Mac10[[#This Row],[Incremental Sales]],0)</f>
        <v>0</v>
      </c>
      <c r="AB4442" s="47">
        <f>IFERROR(Table_Query_from_Mac10[[#This Row],[TotalCostFuture]]/Table_Query_from_Mac10[[#This Row],[totalsalesFuture]],0)</f>
        <v>0.40876175866814052</v>
      </c>
      <c r="AN4442" s="30">
        <v>20</v>
      </c>
      <c r="AO4442">
        <f t="shared" si="138"/>
        <v>5</v>
      </c>
      <c r="AQ4442" s="30">
        <v>65.290000000000006</v>
      </c>
      <c r="AR4442">
        <f t="shared" si="139"/>
        <v>22.85</v>
      </c>
    </row>
    <row r="4443" spans="1:44" x14ac:dyDescent="0.25">
      <c r="A4443">
        <v>90454</v>
      </c>
      <c r="B4443">
        <v>18</v>
      </c>
      <c r="C4443" t="s">
        <v>55</v>
      </c>
      <c r="D4443" t="s">
        <v>81</v>
      </c>
      <c r="E4443">
        <v>3</v>
      </c>
      <c r="F4443">
        <v>10.38</v>
      </c>
      <c r="G4443">
        <v>28.06</v>
      </c>
      <c r="H4443" s="1">
        <v>44854</v>
      </c>
      <c r="I4443" s="20">
        <v>3</v>
      </c>
      <c r="J4443" s="47">
        <f>Table_Query_from_Mac10[[#This Row],[unit_price]]-(Table_Query_from_Mac10[[#This Row],[unit_price]]*(Table_Query_from_Mac10[[#This Row],[discount_pct]]/100))</f>
        <v>27.2182</v>
      </c>
      <c r="K4443" s="47">
        <f>Table_Query_from_Mac10[[#This Row],[unit_cost]]</f>
        <v>10.38</v>
      </c>
      <c r="L4443" s="47">
        <f>Table_Query_from_Mac10[[#This Row],[Live-cost]]*(1+Table_Query_from_Mac10[[#This Row],[CogsIncreasebyTYPE]])</f>
        <v>10.38</v>
      </c>
      <c r="M4443" s="47">
        <f>Table_Query_from_Mac10[[#This Row],[Live-cost]]*Table_Query_from_Mac10[[#This Row],[qty_to_ship]]</f>
        <v>31.14</v>
      </c>
      <c r="N4443" s="47">
        <f>IF(Table_Query_from_Mac10[[#This Row],[item_no]]="KDA",-Table_Query_from_Mac10[[#This Row],[unit_price]],Table_Query_from_Mac10[[#This Row],[Net Unit]]*Table_Query_from_Mac10[[#This Row],[qty_to_ship]])</f>
        <v>81.654600000000002</v>
      </c>
      <c r="O4443" s="47">
        <f>SUMIFS(Summary!C:C,Summary!H:H,Table_Query_from_Mac10[[#This Row],[Juiceoc]])</f>
        <v>0</v>
      </c>
      <c r="P4443" s="47">
        <f>SUMIFS(Summary!D:D,Summary!H:H,Table_Query_from_Mac10[[#This Row],[Juiceoc]])</f>
        <v>0</v>
      </c>
      <c r="Q4443" s="47">
        <f>SUMIFS(Summary!E:E,Summary!H:H,Table_Query_from_Mac10[[#This Row],[Juiceoc]])</f>
        <v>0</v>
      </c>
      <c r="R4443" s="47">
        <f>Table_Query_from_Mac10[[#This Row],[Net Unit]]*(1+Table_Query_from_Mac10[[#This Row],[PriceIncreasebyType]])</f>
        <v>27.2182</v>
      </c>
      <c r="S4443" s="47">
        <f>Table_Query_from_Mac10[[#This Row],[UnitPriceFuture]]*Table_Query_from_Mac10[[#This Row],[qtytoShipFuture]]</f>
        <v>81.654600000000002</v>
      </c>
      <c r="T4443" s="47">
        <f>ROUND(Table_Query_from_Mac10[[#This Row],[qty_to_ship]]*(1+Table_Query_from_Mac10[[#This Row],[VolumeIncreasebyType]]),0)</f>
        <v>3</v>
      </c>
      <c r="U4443" s="47">
        <f>Table_Query_from_Mac10[[#This Row],[qtytoShipFuture]]*Table_Query_from_Mac10[[#This Row],[Future-cost]]</f>
        <v>31.14</v>
      </c>
      <c r="V4443" s="47">
        <f>Table_Query_from_Mac10[[#This Row],[qtytoShipFuture]]-Table_Query_from_Mac10[[#This Row],[qty_to_ship]]</f>
        <v>0</v>
      </c>
      <c r="W4443" s="47">
        <f>Table_Query_from_Mac10[[#This Row],[UnitPriceFuture]]</f>
        <v>27.2182</v>
      </c>
      <c r="X4443" s="47">
        <f>Table_Query_from_Mac10[[#This Row],[Unit Increase]]*Table_Query_from_Mac10[[#This Row],[UnitPriceFuture]]</f>
        <v>0</v>
      </c>
      <c r="Y4443" s="47">
        <f>Table_Query_from_Mac10[[#This Row],[Unit Increase]]*Table_Query_from_Mac10[[#This Row],[Future-cost]]</f>
        <v>0</v>
      </c>
      <c r="Z4443" s="47">
        <f>-(Table_Query_from_Mac10[[#This Row],[Incremental Sales]]+((Table_Query_from_Mac10[[#This Row],[Incremental Sales]]*-(SUM(Summary!$S$8:$S$9)))))*Summary!$S$18</f>
        <v>0</v>
      </c>
      <c r="AA4443" s="47">
        <f>IFERROR(Table_Query_from_Mac10[[#This Row],[Incremental Cost]]/Table_Query_from_Mac10[[#This Row],[Incremental Sales]],0)</f>
        <v>0</v>
      </c>
      <c r="AB4443" s="47">
        <f>IFERROR(Table_Query_from_Mac10[[#This Row],[TotalCostFuture]]/Table_Query_from_Mac10[[#This Row],[totalsalesFuture]],0)</f>
        <v>0.38136247069975238</v>
      </c>
      <c r="AN4443" s="31">
        <v>10</v>
      </c>
      <c r="AO4443">
        <f t="shared" si="138"/>
        <v>3</v>
      </c>
      <c r="AQ4443" s="31">
        <v>80.17</v>
      </c>
      <c r="AR4443">
        <f t="shared" si="139"/>
        <v>28.06</v>
      </c>
    </row>
    <row r="4444" spans="1:44" x14ac:dyDescent="0.25">
      <c r="A4444">
        <v>90455</v>
      </c>
      <c r="B4444">
        <v>2</v>
      </c>
      <c r="C4444" t="s">
        <v>55</v>
      </c>
      <c r="D4444" t="s">
        <v>81</v>
      </c>
      <c r="E4444">
        <v>24</v>
      </c>
      <c r="F4444">
        <v>7.16</v>
      </c>
      <c r="G4444">
        <v>19.170000000000002</v>
      </c>
      <c r="H4444" s="1">
        <v>44851</v>
      </c>
      <c r="I4444" s="20">
        <v>0</v>
      </c>
      <c r="J4444" s="47">
        <f>Table_Query_from_Mac10[[#This Row],[unit_price]]-(Table_Query_from_Mac10[[#This Row],[unit_price]]*(Table_Query_from_Mac10[[#This Row],[discount_pct]]/100))</f>
        <v>19.170000000000002</v>
      </c>
      <c r="K4444" s="47">
        <f>Table_Query_from_Mac10[[#This Row],[unit_cost]]</f>
        <v>7.16</v>
      </c>
      <c r="L4444" s="47">
        <f>Table_Query_from_Mac10[[#This Row],[Live-cost]]*(1+Table_Query_from_Mac10[[#This Row],[CogsIncreasebyTYPE]])</f>
        <v>7.16</v>
      </c>
      <c r="M4444" s="47">
        <f>Table_Query_from_Mac10[[#This Row],[Live-cost]]*Table_Query_from_Mac10[[#This Row],[qty_to_ship]]</f>
        <v>171.84</v>
      </c>
      <c r="N4444" s="47">
        <f>IF(Table_Query_from_Mac10[[#This Row],[item_no]]="KDA",-Table_Query_from_Mac10[[#This Row],[unit_price]],Table_Query_from_Mac10[[#This Row],[Net Unit]]*Table_Query_from_Mac10[[#This Row],[qty_to_ship]])</f>
        <v>460.08000000000004</v>
      </c>
      <c r="O4444" s="47">
        <f>SUMIFS(Summary!C:C,Summary!H:H,Table_Query_from_Mac10[[#This Row],[Juiceoc]])</f>
        <v>0</v>
      </c>
      <c r="P4444" s="47">
        <f>SUMIFS(Summary!D:D,Summary!H:H,Table_Query_from_Mac10[[#This Row],[Juiceoc]])</f>
        <v>0</v>
      </c>
      <c r="Q4444" s="47">
        <f>SUMIFS(Summary!E:E,Summary!H:H,Table_Query_from_Mac10[[#This Row],[Juiceoc]])</f>
        <v>0</v>
      </c>
      <c r="R4444" s="47">
        <f>Table_Query_from_Mac10[[#This Row],[Net Unit]]*(1+Table_Query_from_Mac10[[#This Row],[PriceIncreasebyType]])</f>
        <v>19.170000000000002</v>
      </c>
      <c r="S4444" s="47">
        <f>Table_Query_from_Mac10[[#This Row],[UnitPriceFuture]]*Table_Query_from_Mac10[[#This Row],[qtytoShipFuture]]</f>
        <v>460.08000000000004</v>
      </c>
      <c r="T4444" s="47">
        <f>ROUND(Table_Query_from_Mac10[[#This Row],[qty_to_ship]]*(1+Table_Query_from_Mac10[[#This Row],[VolumeIncreasebyType]]),0)</f>
        <v>24</v>
      </c>
      <c r="U4444" s="47">
        <f>Table_Query_from_Mac10[[#This Row],[qtytoShipFuture]]*Table_Query_from_Mac10[[#This Row],[Future-cost]]</f>
        <v>171.84</v>
      </c>
      <c r="V4444" s="47">
        <f>Table_Query_from_Mac10[[#This Row],[qtytoShipFuture]]-Table_Query_from_Mac10[[#This Row],[qty_to_ship]]</f>
        <v>0</v>
      </c>
      <c r="W4444" s="47">
        <f>Table_Query_from_Mac10[[#This Row],[UnitPriceFuture]]</f>
        <v>19.170000000000002</v>
      </c>
      <c r="X4444" s="47">
        <f>Table_Query_from_Mac10[[#This Row],[Unit Increase]]*Table_Query_from_Mac10[[#This Row],[UnitPriceFuture]]</f>
        <v>0</v>
      </c>
      <c r="Y4444" s="47">
        <f>Table_Query_from_Mac10[[#This Row],[Unit Increase]]*Table_Query_from_Mac10[[#This Row],[Future-cost]]</f>
        <v>0</v>
      </c>
      <c r="Z4444" s="47">
        <f>-(Table_Query_from_Mac10[[#This Row],[Incremental Sales]]+((Table_Query_from_Mac10[[#This Row],[Incremental Sales]]*-(SUM(Summary!$S$8:$S$9)))))*Summary!$S$18</f>
        <v>0</v>
      </c>
      <c r="AA4444" s="47">
        <f>IFERROR(Table_Query_from_Mac10[[#This Row],[Incremental Cost]]/Table_Query_from_Mac10[[#This Row],[Incremental Sales]],0)</f>
        <v>0</v>
      </c>
      <c r="AB4444" s="47">
        <f>IFERROR(Table_Query_from_Mac10[[#This Row],[TotalCostFuture]]/Table_Query_from_Mac10[[#This Row],[totalsalesFuture]],0)</f>
        <v>0.37350026082420446</v>
      </c>
      <c r="AN4444" s="30">
        <v>96</v>
      </c>
      <c r="AO4444">
        <f t="shared" si="138"/>
        <v>24</v>
      </c>
      <c r="AQ4444" s="30">
        <v>54.76</v>
      </c>
      <c r="AR4444">
        <f t="shared" si="139"/>
        <v>19.170000000000002</v>
      </c>
    </row>
    <row r="4445" spans="1:44" x14ac:dyDescent="0.25">
      <c r="A4445">
        <v>90455</v>
      </c>
      <c r="B4445">
        <v>3</v>
      </c>
      <c r="C4445" t="s">
        <v>55</v>
      </c>
      <c r="D4445" t="s">
        <v>81</v>
      </c>
      <c r="E4445">
        <v>12</v>
      </c>
      <c r="F4445">
        <v>7.81</v>
      </c>
      <c r="G4445">
        <v>21.1</v>
      </c>
      <c r="H4445" s="1">
        <v>44851</v>
      </c>
      <c r="I4445" s="20">
        <v>0</v>
      </c>
      <c r="J4445" s="47">
        <f>Table_Query_from_Mac10[[#This Row],[unit_price]]-(Table_Query_from_Mac10[[#This Row],[unit_price]]*(Table_Query_from_Mac10[[#This Row],[discount_pct]]/100))</f>
        <v>21.1</v>
      </c>
      <c r="K4445" s="47">
        <f>Table_Query_from_Mac10[[#This Row],[unit_cost]]</f>
        <v>7.81</v>
      </c>
      <c r="L4445" s="47">
        <f>Table_Query_from_Mac10[[#This Row],[Live-cost]]*(1+Table_Query_from_Mac10[[#This Row],[CogsIncreasebyTYPE]])</f>
        <v>7.81</v>
      </c>
      <c r="M4445" s="47">
        <f>Table_Query_from_Mac10[[#This Row],[Live-cost]]*Table_Query_from_Mac10[[#This Row],[qty_to_ship]]</f>
        <v>93.72</v>
      </c>
      <c r="N4445" s="47">
        <f>IF(Table_Query_from_Mac10[[#This Row],[item_no]]="KDA",-Table_Query_from_Mac10[[#This Row],[unit_price]],Table_Query_from_Mac10[[#This Row],[Net Unit]]*Table_Query_from_Mac10[[#This Row],[qty_to_ship]])</f>
        <v>253.20000000000002</v>
      </c>
      <c r="O4445" s="47">
        <f>SUMIFS(Summary!C:C,Summary!H:H,Table_Query_from_Mac10[[#This Row],[Juiceoc]])</f>
        <v>0</v>
      </c>
      <c r="P4445" s="47">
        <f>SUMIFS(Summary!D:D,Summary!H:H,Table_Query_from_Mac10[[#This Row],[Juiceoc]])</f>
        <v>0</v>
      </c>
      <c r="Q4445" s="47">
        <f>SUMIFS(Summary!E:E,Summary!H:H,Table_Query_from_Mac10[[#This Row],[Juiceoc]])</f>
        <v>0</v>
      </c>
      <c r="R4445" s="47">
        <f>Table_Query_from_Mac10[[#This Row],[Net Unit]]*(1+Table_Query_from_Mac10[[#This Row],[PriceIncreasebyType]])</f>
        <v>21.1</v>
      </c>
      <c r="S4445" s="47">
        <f>Table_Query_from_Mac10[[#This Row],[UnitPriceFuture]]*Table_Query_from_Mac10[[#This Row],[qtytoShipFuture]]</f>
        <v>253.20000000000002</v>
      </c>
      <c r="T4445" s="47">
        <f>ROUND(Table_Query_from_Mac10[[#This Row],[qty_to_ship]]*(1+Table_Query_from_Mac10[[#This Row],[VolumeIncreasebyType]]),0)</f>
        <v>12</v>
      </c>
      <c r="U4445" s="47">
        <f>Table_Query_from_Mac10[[#This Row],[qtytoShipFuture]]*Table_Query_from_Mac10[[#This Row],[Future-cost]]</f>
        <v>93.72</v>
      </c>
      <c r="V4445" s="47">
        <f>Table_Query_from_Mac10[[#This Row],[qtytoShipFuture]]-Table_Query_from_Mac10[[#This Row],[qty_to_ship]]</f>
        <v>0</v>
      </c>
      <c r="W4445" s="47">
        <f>Table_Query_from_Mac10[[#This Row],[UnitPriceFuture]]</f>
        <v>21.1</v>
      </c>
      <c r="X4445" s="47">
        <f>Table_Query_from_Mac10[[#This Row],[Unit Increase]]*Table_Query_from_Mac10[[#This Row],[UnitPriceFuture]]</f>
        <v>0</v>
      </c>
      <c r="Y4445" s="47">
        <f>Table_Query_from_Mac10[[#This Row],[Unit Increase]]*Table_Query_from_Mac10[[#This Row],[Future-cost]]</f>
        <v>0</v>
      </c>
      <c r="Z4445" s="47">
        <f>-(Table_Query_from_Mac10[[#This Row],[Incremental Sales]]+((Table_Query_from_Mac10[[#This Row],[Incremental Sales]]*-(SUM(Summary!$S$8:$S$9)))))*Summary!$S$18</f>
        <v>0</v>
      </c>
      <c r="AA4445" s="47">
        <f>IFERROR(Table_Query_from_Mac10[[#This Row],[Incremental Cost]]/Table_Query_from_Mac10[[#This Row],[Incremental Sales]],0)</f>
        <v>0</v>
      </c>
      <c r="AB4445" s="47">
        <f>IFERROR(Table_Query_from_Mac10[[#This Row],[TotalCostFuture]]/Table_Query_from_Mac10[[#This Row],[totalsalesFuture]],0)</f>
        <v>0.37014218009478672</v>
      </c>
      <c r="AN4445" s="31">
        <v>48</v>
      </c>
      <c r="AO4445">
        <f t="shared" si="138"/>
        <v>12</v>
      </c>
      <c r="AQ4445" s="31">
        <v>60.28</v>
      </c>
      <c r="AR4445">
        <f t="shared" si="139"/>
        <v>21.1</v>
      </c>
    </row>
    <row r="4446" spans="1:44" x14ac:dyDescent="0.25">
      <c r="A4446">
        <v>90455</v>
      </c>
      <c r="B4446">
        <v>4</v>
      </c>
      <c r="C4446" t="s">
        <v>55</v>
      </c>
      <c r="D4446" t="s">
        <v>81</v>
      </c>
      <c r="E4446">
        <v>16</v>
      </c>
      <c r="F4446">
        <v>10.09</v>
      </c>
      <c r="G4446">
        <v>28.24</v>
      </c>
      <c r="H4446" s="1">
        <v>44851</v>
      </c>
      <c r="I4446" s="20">
        <v>0</v>
      </c>
      <c r="J4446" s="47">
        <f>Table_Query_from_Mac10[[#This Row],[unit_price]]-(Table_Query_from_Mac10[[#This Row],[unit_price]]*(Table_Query_from_Mac10[[#This Row],[discount_pct]]/100))</f>
        <v>28.24</v>
      </c>
      <c r="K4446" s="47">
        <f>Table_Query_from_Mac10[[#This Row],[unit_cost]]</f>
        <v>10.09</v>
      </c>
      <c r="L4446" s="47">
        <f>Table_Query_from_Mac10[[#This Row],[Live-cost]]*(1+Table_Query_from_Mac10[[#This Row],[CogsIncreasebyTYPE]])</f>
        <v>10.09</v>
      </c>
      <c r="M4446" s="47">
        <f>Table_Query_from_Mac10[[#This Row],[Live-cost]]*Table_Query_from_Mac10[[#This Row],[qty_to_ship]]</f>
        <v>161.44</v>
      </c>
      <c r="N4446" s="47">
        <f>IF(Table_Query_from_Mac10[[#This Row],[item_no]]="KDA",-Table_Query_from_Mac10[[#This Row],[unit_price]],Table_Query_from_Mac10[[#This Row],[Net Unit]]*Table_Query_from_Mac10[[#This Row],[qty_to_ship]])</f>
        <v>451.84</v>
      </c>
      <c r="O4446" s="47">
        <f>SUMIFS(Summary!C:C,Summary!H:H,Table_Query_from_Mac10[[#This Row],[Juiceoc]])</f>
        <v>0</v>
      </c>
      <c r="P4446" s="47">
        <f>SUMIFS(Summary!D:D,Summary!H:H,Table_Query_from_Mac10[[#This Row],[Juiceoc]])</f>
        <v>0</v>
      </c>
      <c r="Q4446" s="47">
        <f>SUMIFS(Summary!E:E,Summary!H:H,Table_Query_from_Mac10[[#This Row],[Juiceoc]])</f>
        <v>0</v>
      </c>
      <c r="R4446" s="47">
        <f>Table_Query_from_Mac10[[#This Row],[Net Unit]]*(1+Table_Query_from_Mac10[[#This Row],[PriceIncreasebyType]])</f>
        <v>28.24</v>
      </c>
      <c r="S4446" s="47">
        <f>Table_Query_from_Mac10[[#This Row],[UnitPriceFuture]]*Table_Query_from_Mac10[[#This Row],[qtytoShipFuture]]</f>
        <v>451.84</v>
      </c>
      <c r="T4446" s="47">
        <f>ROUND(Table_Query_from_Mac10[[#This Row],[qty_to_ship]]*(1+Table_Query_from_Mac10[[#This Row],[VolumeIncreasebyType]]),0)</f>
        <v>16</v>
      </c>
      <c r="U4446" s="47">
        <f>Table_Query_from_Mac10[[#This Row],[qtytoShipFuture]]*Table_Query_from_Mac10[[#This Row],[Future-cost]]</f>
        <v>161.44</v>
      </c>
      <c r="V4446" s="47">
        <f>Table_Query_from_Mac10[[#This Row],[qtytoShipFuture]]-Table_Query_from_Mac10[[#This Row],[qty_to_ship]]</f>
        <v>0</v>
      </c>
      <c r="W4446" s="47">
        <f>Table_Query_from_Mac10[[#This Row],[UnitPriceFuture]]</f>
        <v>28.24</v>
      </c>
      <c r="X4446" s="47">
        <f>Table_Query_from_Mac10[[#This Row],[Unit Increase]]*Table_Query_from_Mac10[[#This Row],[UnitPriceFuture]]</f>
        <v>0</v>
      </c>
      <c r="Y4446" s="47">
        <f>Table_Query_from_Mac10[[#This Row],[Unit Increase]]*Table_Query_from_Mac10[[#This Row],[Future-cost]]</f>
        <v>0</v>
      </c>
      <c r="Z4446" s="47">
        <f>-(Table_Query_from_Mac10[[#This Row],[Incremental Sales]]+((Table_Query_from_Mac10[[#This Row],[Incremental Sales]]*-(SUM(Summary!$S$8:$S$9)))))*Summary!$S$18</f>
        <v>0</v>
      </c>
      <c r="AA4446" s="47">
        <f>IFERROR(Table_Query_from_Mac10[[#This Row],[Incremental Cost]]/Table_Query_from_Mac10[[#This Row],[Incremental Sales]],0)</f>
        <v>0</v>
      </c>
      <c r="AB4446" s="47">
        <f>IFERROR(Table_Query_from_Mac10[[#This Row],[TotalCostFuture]]/Table_Query_from_Mac10[[#This Row],[totalsalesFuture]],0)</f>
        <v>0.35729461756373937</v>
      </c>
      <c r="AN4446" s="30">
        <v>63</v>
      </c>
      <c r="AO4446">
        <f t="shared" si="138"/>
        <v>16</v>
      </c>
      <c r="AQ4446" s="30">
        <v>80.680000000000007</v>
      </c>
      <c r="AR4446">
        <f t="shared" si="139"/>
        <v>28.24</v>
      </c>
    </row>
    <row r="4447" spans="1:44" x14ac:dyDescent="0.25">
      <c r="A4447">
        <v>90455</v>
      </c>
      <c r="B4447">
        <v>5</v>
      </c>
      <c r="C4447" t="s">
        <v>55</v>
      </c>
      <c r="D4447" t="s">
        <v>81</v>
      </c>
      <c r="E4447">
        <v>11</v>
      </c>
      <c r="F4447">
        <v>13.35</v>
      </c>
      <c r="G4447">
        <v>38.020000000000003</v>
      </c>
      <c r="H4447" s="1">
        <v>44851</v>
      </c>
      <c r="I4447" s="20">
        <v>0</v>
      </c>
      <c r="J4447" s="47">
        <f>Table_Query_from_Mac10[[#This Row],[unit_price]]-(Table_Query_from_Mac10[[#This Row],[unit_price]]*(Table_Query_from_Mac10[[#This Row],[discount_pct]]/100))</f>
        <v>38.020000000000003</v>
      </c>
      <c r="K4447" s="47">
        <f>Table_Query_from_Mac10[[#This Row],[unit_cost]]</f>
        <v>13.35</v>
      </c>
      <c r="L4447" s="47">
        <f>Table_Query_from_Mac10[[#This Row],[Live-cost]]*(1+Table_Query_from_Mac10[[#This Row],[CogsIncreasebyTYPE]])</f>
        <v>13.35</v>
      </c>
      <c r="M4447" s="47">
        <f>Table_Query_from_Mac10[[#This Row],[Live-cost]]*Table_Query_from_Mac10[[#This Row],[qty_to_ship]]</f>
        <v>146.85</v>
      </c>
      <c r="N4447" s="47">
        <f>IF(Table_Query_from_Mac10[[#This Row],[item_no]]="KDA",-Table_Query_from_Mac10[[#This Row],[unit_price]],Table_Query_from_Mac10[[#This Row],[Net Unit]]*Table_Query_from_Mac10[[#This Row],[qty_to_ship]])</f>
        <v>418.22</v>
      </c>
      <c r="O4447" s="47">
        <f>SUMIFS(Summary!C:C,Summary!H:H,Table_Query_from_Mac10[[#This Row],[Juiceoc]])</f>
        <v>0</v>
      </c>
      <c r="P4447" s="47">
        <f>SUMIFS(Summary!D:D,Summary!H:H,Table_Query_from_Mac10[[#This Row],[Juiceoc]])</f>
        <v>0</v>
      </c>
      <c r="Q4447" s="47">
        <f>SUMIFS(Summary!E:E,Summary!H:H,Table_Query_from_Mac10[[#This Row],[Juiceoc]])</f>
        <v>0</v>
      </c>
      <c r="R4447" s="47">
        <f>Table_Query_from_Mac10[[#This Row],[Net Unit]]*(1+Table_Query_from_Mac10[[#This Row],[PriceIncreasebyType]])</f>
        <v>38.020000000000003</v>
      </c>
      <c r="S4447" s="47">
        <f>Table_Query_from_Mac10[[#This Row],[UnitPriceFuture]]*Table_Query_from_Mac10[[#This Row],[qtytoShipFuture]]</f>
        <v>418.22</v>
      </c>
      <c r="T4447" s="47">
        <f>ROUND(Table_Query_from_Mac10[[#This Row],[qty_to_ship]]*(1+Table_Query_from_Mac10[[#This Row],[VolumeIncreasebyType]]),0)</f>
        <v>11</v>
      </c>
      <c r="U4447" s="47">
        <f>Table_Query_from_Mac10[[#This Row],[qtytoShipFuture]]*Table_Query_from_Mac10[[#This Row],[Future-cost]]</f>
        <v>146.85</v>
      </c>
      <c r="V4447" s="47">
        <f>Table_Query_from_Mac10[[#This Row],[qtytoShipFuture]]-Table_Query_from_Mac10[[#This Row],[qty_to_ship]]</f>
        <v>0</v>
      </c>
      <c r="W4447" s="47">
        <f>Table_Query_from_Mac10[[#This Row],[UnitPriceFuture]]</f>
        <v>38.020000000000003</v>
      </c>
      <c r="X4447" s="47">
        <f>Table_Query_from_Mac10[[#This Row],[Unit Increase]]*Table_Query_from_Mac10[[#This Row],[UnitPriceFuture]]</f>
        <v>0</v>
      </c>
      <c r="Y4447" s="47">
        <f>Table_Query_from_Mac10[[#This Row],[Unit Increase]]*Table_Query_from_Mac10[[#This Row],[Future-cost]]</f>
        <v>0</v>
      </c>
      <c r="Z4447" s="47">
        <f>-(Table_Query_from_Mac10[[#This Row],[Incremental Sales]]+((Table_Query_from_Mac10[[#This Row],[Incremental Sales]]*-(SUM(Summary!$S$8:$S$9)))))*Summary!$S$18</f>
        <v>0</v>
      </c>
      <c r="AA4447" s="47">
        <f>IFERROR(Table_Query_from_Mac10[[#This Row],[Incremental Cost]]/Table_Query_from_Mac10[[#This Row],[Incremental Sales]],0)</f>
        <v>0</v>
      </c>
      <c r="AB4447" s="47">
        <f>IFERROR(Table_Query_from_Mac10[[#This Row],[TotalCostFuture]]/Table_Query_from_Mac10[[#This Row],[totalsalesFuture]],0)</f>
        <v>0.35113098369279322</v>
      </c>
      <c r="AN4447" s="31">
        <v>44</v>
      </c>
      <c r="AO4447">
        <f t="shared" si="138"/>
        <v>11</v>
      </c>
      <c r="AQ4447" s="31">
        <v>108.63</v>
      </c>
      <c r="AR4447">
        <f t="shared" si="139"/>
        <v>38.020000000000003</v>
      </c>
    </row>
    <row r="4448" spans="1:44" x14ac:dyDescent="0.25">
      <c r="A4448">
        <v>90455</v>
      </c>
      <c r="B4448">
        <v>6</v>
      </c>
      <c r="C4448" t="s">
        <v>55</v>
      </c>
      <c r="D4448" t="s">
        <v>81</v>
      </c>
      <c r="E4448">
        <v>15</v>
      </c>
      <c r="F4448">
        <v>15.13</v>
      </c>
      <c r="G4448">
        <v>44.98</v>
      </c>
      <c r="H4448" s="1">
        <v>44851</v>
      </c>
      <c r="I4448" s="20">
        <v>0</v>
      </c>
      <c r="J4448" s="47">
        <f>Table_Query_from_Mac10[[#This Row],[unit_price]]-(Table_Query_from_Mac10[[#This Row],[unit_price]]*(Table_Query_from_Mac10[[#This Row],[discount_pct]]/100))</f>
        <v>44.98</v>
      </c>
      <c r="K4448" s="47">
        <f>Table_Query_from_Mac10[[#This Row],[unit_cost]]</f>
        <v>15.13</v>
      </c>
      <c r="L4448" s="47">
        <f>Table_Query_from_Mac10[[#This Row],[Live-cost]]*(1+Table_Query_from_Mac10[[#This Row],[CogsIncreasebyTYPE]])</f>
        <v>15.13</v>
      </c>
      <c r="M4448" s="47">
        <f>Table_Query_from_Mac10[[#This Row],[Live-cost]]*Table_Query_from_Mac10[[#This Row],[qty_to_ship]]</f>
        <v>226.95000000000002</v>
      </c>
      <c r="N4448" s="47">
        <f>IF(Table_Query_from_Mac10[[#This Row],[item_no]]="KDA",-Table_Query_from_Mac10[[#This Row],[unit_price]],Table_Query_from_Mac10[[#This Row],[Net Unit]]*Table_Query_from_Mac10[[#This Row],[qty_to_ship]])</f>
        <v>674.69999999999993</v>
      </c>
      <c r="O4448" s="47">
        <f>SUMIFS(Summary!C:C,Summary!H:H,Table_Query_from_Mac10[[#This Row],[Juiceoc]])</f>
        <v>0</v>
      </c>
      <c r="P4448" s="47">
        <f>SUMIFS(Summary!D:D,Summary!H:H,Table_Query_from_Mac10[[#This Row],[Juiceoc]])</f>
        <v>0</v>
      </c>
      <c r="Q4448" s="47">
        <f>SUMIFS(Summary!E:E,Summary!H:H,Table_Query_from_Mac10[[#This Row],[Juiceoc]])</f>
        <v>0</v>
      </c>
      <c r="R4448" s="47">
        <f>Table_Query_from_Mac10[[#This Row],[Net Unit]]*(1+Table_Query_from_Mac10[[#This Row],[PriceIncreasebyType]])</f>
        <v>44.98</v>
      </c>
      <c r="S4448" s="47">
        <f>Table_Query_from_Mac10[[#This Row],[UnitPriceFuture]]*Table_Query_from_Mac10[[#This Row],[qtytoShipFuture]]</f>
        <v>674.69999999999993</v>
      </c>
      <c r="T4448" s="47">
        <f>ROUND(Table_Query_from_Mac10[[#This Row],[qty_to_ship]]*(1+Table_Query_from_Mac10[[#This Row],[VolumeIncreasebyType]]),0)</f>
        <v>15</v>
      </c>
      <c r="U4448" s="47">
        <f>Table_Query_from_Mac10[[#This Row],[qtytoShipFuture]]*Table_Query_from_Mac10[[#This Row],[Future-cost]]</f>
        <v>226.95000000000002</v>
      </c>
      <c r="V4448" s="47">
        <f>Table_Query_from_Mac10[[#This Row],[qtytoShipFuture]]-Table_Query_from_Mac10[[#This Row],[qty_to_ship]]</f>
        <v>0</v>
      </c>
      <c r="W4448" s="47">
        <f>Table_Query_from_Mac10[[#This Row],[UnitPriceFuture]]</f>
        <v>44.98</v>
      </c>
      <c r="X4448" s="47">
        <f>Table_Query_from_Mac10[[#This Row],[Unit Increase]]*Table_Query_from_Mac10[[#This Row],[UnitPriceFuture]]</f>
        <v>0</v>
      </c>
      <c r="Y4448" s="47">
        <f>Table_Query_from_Mac10[[#This Row],[Unit Increase]]*Table_Query_from_Mac10[[#This Row],[Future-cost]]</f>
        <v>0</v>
      </c>
      <c r="Z4448" s="47">
        <f>-(Table_Query_from_Mac10[[#This Row],[Incremental Sales]]+((Table_Query_from_Mac10[[#This Row],[Incremental Sales]]*-(SUM(Summary!$S$8:$S$9)))))*Summary!$S$18</f>
        <v>0</v>
      </c>
      <c r="AA4448" s="47">
        <f>IFERROR(Table_Query_from_Mac10[[#This Row],[Incremental Cost]]/Table_Query_from_Mac10[[#This Row],[Incremental Sales]],0)</f>
        <v>0</v>
      </c>
      <c r="AB4448" s="47">
        <f>IFERROR(Table_Query_from_Mac10[[#This Row],[TotalCostFuture]]/Table_Query_from_Mac10[[#This Row],[totalsalesFuture]],0)</f>
        <v>0.33637172076478439</v>
      </c>
      <c r="AN4448" s="30">
        <v>60</v>
      </c>
      <c r="AO4448">
        <f t="shared" si="138"/>
        <v>15</v>
      </c>
      <c r="AQ4448" s="30">
        <v>128.52000000000001</v>
      </c>
      <c r="AR4448">
        <f t="shared" si="139"/>
        <v>44.98</v>
      </c>
    </row>
    <row r="4449" spans="1:44" x14ac:dyDescent="0.25">
      <c r="A4449">
        <v>90455</v>
      </c>
      <c r="B4449">
        <v>7</v>
      </c>
      <c r="C4449" t="s">
        <v>55</v>
      </c>
      <c r="D4449" t="s">
        <v>81</v>
      </c>
      <c r="E4449">
        <v>11</v>
      </c>
      <c r="F4449">
        <v>16.73</v>
      </c>
      <c r="G4449">
        <v>56.8</v>
      </c>
      <c r="H4449" s="1">
        <v>44851</v>
      </c>
      <c r="I4449" s="20">
        <v>0</v>
      </c>
      <c r="J4449" s="47">
        <f>Table_Query_from_Mac10[[#This Row],[unit_price]]-(Table_Query_from_Mac10[[#This Row],[unit_price]]*(Table_Query_from_Mac10[[#This Row],[discount_pct]]/100))</f>
        <v>56.8</v>
      </c>
      <c r="K4449" s="47">
        <f>Table_Query_from_Mac10[[#This Row],[unit_cost]]</f>
        <v>16.73</v>
      </c>
      <c r="L4449" s="47">
        <f>Table_Query_from_Mac10[[#This Row],[Live-cost]]*(1+Table_Query_from_Mac10[[#This Row],[CogsIncreasebyTYPE]])</f>
        <v>16.73</v>
      </c>
      <c r="M4449" s="47">
        <f>Table_Query_from_Mac10[[#This Row],[Live-cost]]*Table_Query_from_Mac10[[#This Row],[qty_to_ship]]</f>
        <v>184.03</v>
      </c>
      <c r="N4449" s="47">
        <f>IF(Table_Query_from_Mac10[[#This Row],[item_no]]="KDA",-Table_Query_from_Mac10[[#This Row],[unit_price]],Table_Query_from_Mac10[[#This Row],[Net Unit]]*Table_Query_from_Mac10[[#This Row],[qty_to_ship]])</f>
        <v>624.79999999999995</v>
      </c>
      <c r="O4449" s="47">
        <f>SUMIFS(Summary!C:C,Summary!H:H,Table_Query_from_Mac10[[#This Row],[Juiceoc]])</f>
        <v>0</v>
      </c>
      <c r="P4449" s="47">
        <f>SUMIFS(Summary!D:D,Summary!H:H,Table_Query_from_Mac10[[#This Row],[Juiceoc]])</f>
        <v>0</v>
      </c>
      <c r="Q4449" s="47">
        <f>SUMIFS(Summary!E:E,Summary!H:H,Table_Query_from_Mac10[[#This Row],[Juiceoc]])</f>
        <v>0</v>
      </c>
      <c r="R4449" s="47">
        <f>Table_Query_from_Mac10[[#This Row],[Net Unit]]*(1+Table_Query_from_Mac10[[#This Row],[PriceIncreasebyType]])</f>
        <v>56.8</v>
      </c>
      <c r="S4449" s="47">
        <f>Table_Query_from_Mac10[[#This Row],[UnitPriceFuture]]*Table_Query_from_Mac10[[#This Row],[qtytoShipFuture]]</f>
        <v>624.79999999999995</v>
      </c>
      <c r="T4449" s="47">
        <f>ROUND(Table_Query_from_Mac10[[#This Row],[qty_to_ship]]*(1+Table_Query_from_Mac10[[#This Row],[VolumeIncreasebyType]]),0)</f>
        <v>11</v>
      </c>
      <c r="U4449" s="47">
        <f>Table_Query_from_Mac10[[#This Row],[qtytoShipFuture]]*Table_Query_from_Mac10[[#This Row],[Future-cost]]</f>
        <v>184.03</v>
      </c>
      <c r="V4449" s="47">
        <f>Table_Query_from_Mac10[[#This Row],[qtytoShipFuture]]-Table_Query_from_Mac10[[#This Row],[qty_to_ship]]</f>
        <v>0</v>
      </c>
      <c r="W4449" s="47">
        <f>Table_Query_from_Mac10[[#This Row],[UnitPriceFuture]]</f>
        <v>56.8</v>
      </c>
      <c r="X4449" s="47">
        <f>Table_Query_from_Mac10[[#This Row],[Unit Increase]]*Table_Query_from_Mac10[[#This Row],[UnitPriceFuture]]</f>
        <v>0</v>
      </c>
      <c r="Y4449" s="47">
        <f>Table_Query_from_Mac10[[#This Row],[Unit Increase]]*Table_Query_from_Mac10[[#This Row],[Future-cost]]</f>
        <v>0</v>
      </c>
      <c r="Z4449" s="47">
        <f>-(Table_Query_from_Mac10[[#This Row],[Incremental Sales]]+((Table_Query_from_Mac10[[#This Row],[Incremental Sales]]*-(SUM(Summary!$S$8:$S$9)))))*Summary!$S$18</f>
        <v>0</v>
      </c>
      <c r="AA4449" s="47">
        <f>IFERROR(Table_Query_from_Mac10[[#This Row],[Incremental Cost]]/Table_Query_from_Mac10[[#This Row],[Incremental Sales]],0)</f>
        <v>0</v>
      </c>
      <c r="AB4449" s="47">
        <f>IFERROR(Table_Query_from_Mac10[[#This Row],[TotalCostFuture]]/Table_Query_from_Mac10[[#This Row],[totalsalesFuture]],0)</f>
        <v>0.29454225352112678</v>
      </c>
      <c r="AN4449" s="31">
        <v>44</v>
      </c>
      <c r="AO4449">
        <f t="shared" si="138"/>
        <v>11</v>
      </c>
      <c r="AQ4449" s="31">
        <v>162.29</v>
      </c>
      <c r="AR4449">
        <f t="shared" si="139"/>
        <v>56.8</v>
      </c>
    </row>
    <row r="4450" spans="1:44" x14ac:dyDescent="0.25">
      <c r="A4450">
        <v>90456</v>
      </c>
      <c r="B4450">
        <v>1</v>
      </c>
      <c r="C4450" t="s">
        <v>55</v>
      </c>
      <c r="D4450" t="s">
        <v>81</v>
      </c>
      <c r="E4450">
        <v>16</v>
      </c>
      <c r="F4450">
        <v>7.16</v>
      </c>
      <c r="G4450">
        <v>19.170000000000002</v>
      </c>
      <c r="H4450" s="1">
        <v>44851</v>
      </c>
      <c r="I4450" s="20">
        <v>0</v>
      </c>
      <c r="J4450" s="47">
        <f>Table_Query_from_Mac10[[#This Row],[unit_price]]-(Table_Query_from_Mac10[[#This Row],[unit_price]]*(Table_Query_from_Mac10[[#This Row],[discount_pct]]/100))</f>
        <v>19.170000000000002</v>
      </c>
      <c r="K4450" s="47">
        <f>Table_Query_from_Mac10[[#This Row],[unit_cost]]</f>
        <v>7.16</v>
      </c>
      <c r="L4450" s="47">
        <f>Table_Query_from_Mac10[[#This Row],[Live-cost]]*(1+Table_Query_from_Mac10[[#This Row],[CogsIncreasebyTYPE]])</f>
        <v>7.16</v>
      </c>
      <c r="M4450" s="47">
        <f>Table_Query_from_Mac10[[#This Row],[Live-cost]]*Table_Query_from_Mac10[[#This Row],[qty_to_ship]]</f>
        <v>114.56</v>
      </c>
      <c r="N4450" s="47">
        <f>IF(Table_Query_from_Mac10[[#This Row],[item_no]]="KDA",-Table_Query_from_Mac10[[#This Row],[unit_price]],Table_Query_from_Mac10[[#This Row],[Net Unit]]*Table_Query_from_Mac10[[#This Row],[qty_to_ship]])</f>
        <v>306.72000000000003</v>
      </c>
      <c r="O4450" s="47">
        <f>SUMIFS(Summary!C:C,Summary!H:H,Table_Query_from_Mac10[[#This Row],[Juiceoc]])</f>
        <v>0</v>
      </c>
      <c r="P4450" s="47">
        <f>SUMIFS(Summary!D:D,Summary!H:H,Table_Query_from_Mac10[[#This Row],[Juiceoc]])</f>
        <v>0</v>
      </c>
      <c r="Q4450" s="47">
        <f>SUMIFS(Summary!E:E,Summary!H:H,Table_Query_from_Mac10[[#This Row],[Juiceoc]])</f>
        <v>0</v>
      </c>
      <c r="R4450" s="47">
        <f>Table_Query_from_Mac10[[#This Row],[Net Unit]]*(1+Table_Query_from_Mac10[[#This Row],[PriceIncreasebyType]])</f>
        <v>19.170000000000002</v>
      </c>
      <c r="S4450" s="47">
        <f>Table_Query_from_Mac10[[#This Row],[UnitPriceFuture]]*Table_Query_from_Mac10[[#This Row],[qtytoShipFuture]]</f>
        <v>306.72000000000003</v>
      </c>
      <c r="T4450" s="47">
        <f>ROUND(Table_Query_from_Mac10[[#This Row],[qty_to_ship]]*(1+Table_Query_from_Mac10[[#This Row],[VolumeIncreasebyType]]),0)</f>
        <v>16</v>
      </c>
      <c r="U4450" s="47">
        <f>Table_Query_from_Mac10[[#This Row],[qtytoShipFuture]]*Table_Query_from_Mac10[[#This Row],[Future-cost]]</f>
        <v>114.56</v>
      </c>
      <c r="V4450" s="47">
        <f>Table_Query_from_Mac10[[#This Row],[qtytoShipFuture]]-Table_Query_from_Mac10[[#This Row],[qty_to_ship]]</f>
        <v>0</v>
      </c>
      <c r="W4450" s="47">
        <f>Table_Query_from_Mac10[[#This Row],[UnitPriceFuture]]</f>
        <v>19.170000000000002</v>
      </c>
      <c r="X4450" s="47">
        <f>Table_Query_from_Mac10[[#This Row],[Unit Increase]]*Table_Query_from_Mac10[[#This Row],[UnitPriceFuture]]</f>
        <v>0</v>
      </c>
      <c r="Y4450" s="47">
        <f>Table_Query_from_Mac10[[#This Row],[Unit Increase]]*Table_Query_from_Mac10[[#This Row],[Future-cost]]</f>
        <v>0</v>
      </c>
      <c r="Z4450" s="47">
        <f>-(Table_Query_from_Mac10[[#This Row],[Incremental Sales]]+((Table_Query_from_Mac10[[#This Row],[Incremental Sales]]*-(SUM(Summary!$S$8:$S$9)))))*Summary!$S$18</f>
        <v>0</v>
      </c>
      <c r="AA4450" s="47">
        <f>IFERROR(Table_Query_from_Mac10[[#This Row],[Incremental Cost]]/Table_Query_from_Mac10[[#This Row],[Incremental Sales]],0)</f>
        <v>0</v>
      </c>
      <c r="AB4450" s="47">
        <f>IFERROR(Table_Query_from_Mac10[[#This Row],[TotalCostFuture]]/Table_Query_from_Mac10[[#This Row],[totalsalesFuture]],0)</f>
        <v>0.37350026082420446</v>
      </c>
      <c r="AN4450" s="30">
        <v>64</v>
      </c>
      <c r="AO4450">
        <f t="shared" si="138"/>
        <v>16</v>
      </c>
      <c r="AQ4450" s="30">
        <v>54.76</v>
      </c>
      <c r="AR4450">
        <f t="shared" si="139"/>
        <v>19.170000000000002</v>
      </c>
    </row>
    <row r="4451" spans="1:44" x14ac:dyDescent="0.25">
      <c r="A4451">
        <v>90456</v>
      </c>
      <c r="B4451">
        <v>2</v>
      </c>
      <c r="C4451" t="s">
        <v>55</v>
      </c>
      <c r="D4451" t="s">
        <v>81</v>
      </c>
      <c r="E4451">
        <v>12</v>
      </c>
      <c r="F4451">
        <v>8.64</v>
      </c>
      <c r="G4451">
        <v>22.99</v>
      </c>
      <c r="H4451" s="1">
        <v>44851</v>
      </c>
      <c r="I4451" s="20">
        <v>0</v>
      </c>
      <c r="J4451" s="47">
        <f>Table_Query_from_Mac10[[#This Row],[unit_price]]-(Table_Query_from_Mac10[[#This Row],[unit_price]]*(Table_Query_from_Mac10[[#This Row],[discount_pct]]/100))</f>
        <v>22.99</v>
      </c>
      <c r="K4451" s="47">
        <f>Table_Query_from_Mac10[[#This Row],[unit_cost]]</f>
        <v>8.64</v>
      </c>
      <c r="L4451" s="47">
        <f>Table_Query_from_Mac10[[#This Row],[Live-cost]]*(1+Table_Query_from_Mac10[[#This Row],[CogsIncreasebyTYPE]])</f>
        <v>8.64</v>
      </c>
      <c r="M4451" s="47">
        <f>Table_Query_from_Mac10[[#This Row],[Live-cost]]*Table_Query_from_Mac10[[#This Row],[qty_to_ship]]</f>
        <v>103.68</v>
      </c>
      <c r="N4451" s="47">
        <f>IF(Table_Query_from_Mac10[[#This Row],[item_no]]="KDA",-Table_Query_from_Mac10[[#This Row],[unit_price]],Table_Query_from_Mac10[[#This Row],[Net Unit]]*Table_Query_from_Mac10[[#This Row],[qty_to_ship]])</f>
        <v>275.88</v>
      </c>
      <c r="O4451" s="47">
        <f>SUMIFS(Summary!C:C,Summary!H:H,Table_Query_from_Mac10[[#This Row],[Juiceoc]])</f>
        <v>0</v>
      </c>
      <c r="P4451" s="47">
        <f>SUMIFS(Summary!D:D,Summary!H:H,Table_Query_from_Mac10[[#This Row],[Juiceoc]])</f>
        <v>0</v>
      </c>
      <c r="Q4451" s="47">
        <f>SUMIFS(Summary!E:E,Summary!H:H,Table_Query_from_Mac10[[#This Row],[Juiceoc]])</f>
        <v>0</v>
      </c>
      <c r="R4451" s="47">
        <f>Table_Query_from_Mac10[[#This Row],[Net Unit]]*(1+Table_Query_from_Mac10[[#This Row],[PriceIncreasebyType]])</f>
        <v>22.99</v>
      </c>
      <c r="S4451" s="47">
        <f>Table_Query_from_Mac10[[#This Row],[UnitPriceFuture]]*Table_Query_from_Mac10[[#This Row],[qtytoShipFuture]]</f>
        <v>275.88</v>
      </c>
      <c r="T4451" s="47">
        <f>ROUND(Table_Query_from_Mac10[[#This Row],[qty_to_ship]]*(1+Table_Query_from_Mac10[[#This Row],[VolumeIncreasebyType]]),0)</f>
        <v>12</v>
      </c>
      <c r="U4451" s="47">
        <f>Table_Query_from_Mac10[[#This Row],[qtytoShipFuture]]*Table_Query_from_Mac10[[#This Row],[Future-cost]]</f>
        <v>103.68</v>
      </c>
      <c r="V4451" s="47">
        <f>Table_Query_from_Mac10[[#This Row],[qtytoShipFuture]]-Table_Query_from_Mac10[[#This Row],[qty_to_ship]]</f>
        <v>0</v>
      </c>
      <c r="W4451" s="47">
        <f>Table_Query_from_Mac10[[#This Row],[UnitPriceFuture]]</f>
        <v>22.99</v>
      </c>
      <c r="X4451" s="47">
        <f>Table_Query_from_Mac10[[#This Row],[Unit Increase]]*Table_Query_from_Mac10[[#This Row],[UnitPriceFuture]]</f>
        <v>0</v>
      </c>
      <c r="Y4451" s="47">
        <f>Table_Query_from_Mac10[[#This Row],[Unit Increase]]*Table_Query_from_Mac10[[#This Row],[Future-cost]]</f>
        <v>0</v>
      </c>
      <c r="Z4451" s="47">
        <f>-(Table_Query_from_Mac10[[#This Row],[Incremental Sales]]+((Table_Query_from_Mac10[[#This Row],[Incremental Sales]]*-(SUM(Summary!$S$8:$S$9)))))*Summary!$S$18</f>
        <v>0</v>
      </c>
      <c r="AA4451" s="47">
        <f>IFERROR(Table_Query_from_Mac10[[#This Row],[Incremental Cost]]/Table_Query_from_Mac10[[#This Row],[Incremental Sales]],0)</f>
        <v>0</v>
      </c>
      <c r="AB4451" s="47">
        <f>IFERROR(Table_Query_from_Mac10[[#This Row],[TotalCostFuture]]/Table_Query_from_Mac10[[#This Row],[totalsalesFuture]],0)</f>
        <v>0.37581557198782084</v>
      </c>
      <c r="AN4451" s="31">
        <v>48</v>
      </c>
      <c r="AO4451">
        <f t="shared" si="138"/>
        <v>12</v>
      </c>
      <c r="AQ4451" s="31">
        <v>65.680000000000007</v>
      </c>
      <c r="AR4451">
        <f t="shared" si="139"/>
        <v>22.99</v>
      </c>
    </row>
    <row r="4452" spans="1:44" x14ac:dyDescent="0.25">
      <c r="A4452">
        <v>90456</v>
      </c>
      <c r="B4452">
        <v>3</v>
      </c>
      <c r="C4452" t="s">
        <v>55</v>
      </c>
      <c r="D4452" t="s">
        <v>81</v>
      </c>
      <c r="E4452">
        <v>9</v>
      </c>
      <c r="F4452">
        <v>10.09</v>
      </c>
      <c r="G4452">
        <v>28.24</v>
      </c>
      <c r="H4452" s="1">
        <v>44851</v>
      </c>
      <c r="I4452" s="20">
        <v>0</v>
      </c>
      <c r="J4452" s="47">
        <f>Table_Query_from_Mac10[[#This Row],[unit_price]]-(Table_Query_from_Mac10[[#This Row],[unit_price]]*(Table_Query_from_Mac10[[#This Row],[discount_pct]]/100))</f>
        <v>28.24</v>
      </c>
      <c r="K4452" s="47">
        <f>Table_Query_from_Mac10[[#This Row],[unit_cost]]</f>
        <v>10.09</v>
      </c>
      <c r="L4452" s="47">
        <f>Table_Query_from_Mac10[[#This Row],[Live-cost]]*(1+Table_Query_from_Mac10[[#This Row],[CogsIncreasebyTYPE]])</f>
        <v>10.09</v>
      </c>
      <c r="M4452" s="47">
        <f>Table_Query_from_Mac10[[#This Row],[Live-cost]]*Table_Query_from_Mac10[[#This Row],[qty_to_ship]]</f>
        <v>90.81</v>
      </c>
      <c r="N4452" s="47">
        <f>IF(Table_Query_from_Mac10[[#This Row],[item_no]]="KDA",-Table_Query_from_Mac10[[#This Row],[unit_price]],Table_Query_from_Mac10[[#This Row],[Net Unit]]*Table_Query_from_Mac10[[#This Row],[qty_to_ship]])</f>
        <v>254.16</v>
      </c>
      <c r="O4452" s="47">
        <f>SUMIFS(Summary!C:C,Summary!H:H,Table_Query_from_Mac10[[#This Row],[Juiceoc]])</f>
        <v>0</v>
      </c>
      <c r="P4452" s="47">
        <f>SUMIFS(Summary!D:D,Summary!H:H,Table_Query_from_Mac10[[#This Row],[Juiceoc]])</f>
        <v>0</v>
      </c>
      <c r="Q4452" s="47">
        <f>SUMIFS(Summary!E:E,Summary!H:H,Table_Query_from_Mac10[[#This Row],[Juiceoc]])</f>
        <v>0</v>
      </c>
      <c r="R4452" s="47">
        <f>Table_Query_from_Mac10[[#This Row],[Net Unit]]*(1+Table_Query_from_Mac10[[#This Row],[PriceIncreasebyType]])</f>
        <v>28.24</v>
      </c>
      <c r="S4452" s="47">
        <f>Table_Query_from_Mac10[[#This Row],[UnitPriceFuture]]*Table_Query_from_Mac10[[#This Row],[qtytoShipFuture]]</f>
        <v>254.16</v>
      </c>
      <c r="T4452" s="47">
        <f>ROUND(Table_Query_from_Mac10[[#This Row],[qty_to_ship]]*(1+Table_Query_from_Mac10[[#This Row],[VolumeIncreasebyType]]),0)</f>
        <v>9</v>
      </c>
      <c r="U4452" s="47">
        <f>Table_Query_from_Mac10[[#This Row],[qtytoShipFuture]]*Table_Query_from_Mac10[[#This Row],[Future-cost]]</f>
        <v>90.81</v>
      </c>
      <c r="V4452" s="47">
        <f>Table_Query_from_Mac10[[#This Row],[qtytoShipFuture]]-Table_Query_from_Mac10[[#This Row],[qty_to_ship]]</f>
        <v>0</v>
      </c>
      <c r="W4452" s="47">
        <f>Table_Query_from_Mac10[[#This Row],[UnitPriceFuture]]</f>
        <v>28.24</v>
      </c>
      <c r="X4452" s="47">
        <f>Table_Query_from_Mac10[[#This Row],[Unit Increase]]*Table_Query_from_Mac10[[#This Row],[UnitPriceFuture]]</f>
        <v>0</v>
      </c>
      <c r="Y4452" s="47">
        <f>Table_Query_from_Mac10[[#This Row],[Unit Increase]]*Table_Query_from_Mac10[[#This Row],[Future-cost]]</f>
        <v>0</v>
      </c>
      <c r="Z4452" s="47">
        <f>-(Table_Query_from_Mac10[[#This Row],[Incremental Sales]]+((Table_Query_from_Mac10[[#This Row],[Incremental Sales]]*-(SUM(Summary!$S$8:$S$9)))))*Summary!$S$18</f>
        <v>0</v>
      </c>
      <c r="AA4452" s="47">
        <f>IFERROR(Table_Query_from_Mac10[[#This Row],[Incremental Cost]]/Table_Query_from_Mac10[[#This Row],[Incremental Sales]],0)</f>
        <v>0</v>
      </c>
      <c r="AB4452" s="47">
        <f>IFERROR(Table_Query_from_Mac10[[#This Row],[TotalCostFuture]]/Table_Query_from_Mac10[[#This Row],[totalsalesFuture]],0)</f>
        <v>0.35729461756373937</v>
      </c>
      <c r="AN4452" s="30">
        <v>36</v>
      </c>
      <c r="AO4452">
        <f t="shared" si="138"/>
        <v>9</v>
      </c>
      <c r="AQ4452" s="30">
        <v>80.680000000000007</v>
      </c>
      <c r="AR4452">
        <f t="shared" si="139"/>
        <v>28.24</v>
      </c>
    </row>
    <row r="4453" spans="1:44" x14ac:dyDescent="0.25">
      <c r="A4453">
        <v>90456</v>
      </c>
      <c r="B4453">
        <v>4</v>
      </c>
      <c r="C4453" t="s">
        <v>55</v>
      </c>
      <c r="D4453" t="s">
        <v>81</v>
      </c>
      <c r="E4453">
        <v>4</v>
      </c>
      <c r="F4453">
        <v>13.35</v>
      </c>
      <c r="G4453">
        <v>38.020000000000003</v>
      </c>
      <c r="H4453" s="1">
        <v>44851</v>
      </c>
      <c r="I4453" s="20">
        <v>0</v>
      </c>
      <c r="J4453" s="47">
        <f>Table_Query_from_Mac10[[#This Row],[unit_price]]-(Table_Query_from_Mac10[[#This Row],[unit_price]]*(Table_Query_from_Mac10[[#This Row],[discount_pct]]/100))</f>
        <v>38.020000000000003</v>
      </c>
      <c r="K4453" s="47">
        <f>Table_Query_from_Mac10[[#This Row],[unit_cost]]</f>
        <v>13.35</v>
      </c>
      <c r="L4453" s="47">
        <f>Table_Query_from_Mac10[[#This Row],[Live-cost]]*(1+Table_Query_from_Mac10[[#This Row],[CogsIncreasebyTYPE]])</f>
        <v>13.35</v>
      </c>
      <c r="M4453" s="47">
        <f>Table_Query_from_Mac10[[#This Row],[Live-cost]]*Table_Query_from_Mac10[[#This Row],[qty_to_ship]]</f>
        <v>53.4</v>
      </c>
      <c r="N4453" s="47">
        <f>IF(Table_Query_from_Mac10[[#This Row],[item_no]]="KDA",-Table_Query_from_Mac10[[#This Row],[unit_price]],Table_Query_from_Mac10[[#This Row],[Net Unit]]*Table_Query_from_Mac10[[#This Row],[qty_to_ship]])</f>
        <v>152.08000000000001</v>
      </c>
      <c r="O4453" s="47">
        <f>SUMIFS(Summary!C:C,Summary!H:H,Table_Query_from_Mac10[[#This Row],[Juiceoc]])</f>
        <v>0</v>
      </c>
      <c r="P4453" s="47">
        <f>SUMIFS(Summary!D:D,Summary!H:H,Table_Query_from_Mac10[[#This Row],[Juiceoc]])</f>
        <v>0</v>
      </c>
      <c r="Q4453" s="47">
        <f>SUMIFS(Summary!E:E,Summary!H:H,Table_Query_from_Mac10[[#This Row],[Juiceoc]])</f>
        <v>0</v>
      </c>
      <c r="R4453" s="47">
        <f>Table_Query_from_Mac10[[#This Row],[Net Unit]]*(1+Table_Query_from_Mac10[[#This Row],[PriceIncreasebyType]])</f>
        <v>38.020000000000003</v>
      </c>
      <c r="S4453" s="47">
        <f>Table_Query_from_Mac10[[#This Row],[UnitPriceFuture]]*Table_Query_from_Mac10[[#This Row],[qtytoShipFuture]]</f>
        <v>152.08000000000001</v>
      </c>
      <c r="T4453" s="47">
        <f>ROUND(Table_Query_from_Mac10[[#This Row],[qty_to_ship]]*(1+Table_Query_from_Mac10[[#This Row],[VolumeIncreasebyType]]),0)</f>
        <v>4</v>
      </c>
      <c r="U4453" s="47">
        <f>Table_Query_from_Mac10[[#This Row],[qtytoShipFuture]]*Table_Query_from_Mac10[[#This Row],[Future-cost]]</f>
        <v>53.4</v>
      </c>
      <c r="V4453" s="47">
        <f>Table_Query_from_Mac10[[#This Row],[qtytoShipFuture]]-Table_Query_from_Mac10[[#This Row],[qty_to_ship]]</f>
        <v>0</v>
      </c>
      <c r="W4453" s="47">
        <f>Table_Query_from_Mac10[[#This Row],[UnitPriceFuture]]</f>
        <v>38.020000000000003</v>
      </c>
      <c r="X4453" s="47">
        <f>Table_Query_from_Mac10[[#This Row],[Unit Increase]]*Table_Query_from_Mac10[[#This Row],[UnitPriceFuture]]</f>
        <v>0</v>
      </c>
      <c r="Y4453" s="47">
        <f>Table_Query_from_Mac10[[#This Row],[Unit Increase]]*Table_Query_from_Mac10[[#This Row],[Future-cost]]</f>
        <v>0</v>
      </c>
      <c r="Z4453" s="47">
        <f>-(Table_Query_from_Mac10[[#This Row],[Incremental Sales]]+((Table_Query_from_Mac10[[#This Row],[Incremental Sales]]*-(SUM(Summary!$S$8:$S$9)))))*Summary!$S$18</f>
        <v>0</v>
      </c>
      <c r="AA4453" s="47">
        <f>IFERROR(Table_Query_from_Mac10[[#This Row],[Incremental Cost]]/Table_Query_from_Mac10[[#This Row],[Incremental Sales]],0)</f>
        <v>0</v>
      </c>
      <c r="AB4453" s="47">
        <f>IFERROR(Table_Query_from_Mac10[[#This Row],[TotalCostFuture]]/Table_Query_from_Mac10[[#This Row],[totalsalesFuture]],0)</f>
        <v>0.35113098369279322</v>
      </c>
      <c r="AN4453" s="31">
        <v>16</v>
      </c>
      <c r="AO4453">
        <f t="shared" si="138"/>
        <v>4</v>
      </c>
      <c r="AQ4453" s="31">
        <v>108.63</v>
      </c>
      <c r="AR4453">
        <f t="shared" si="139"/>
        <v>38.020000000000003</v>
      </c>
    </row>
    <row r="4454" spans="1:44" x14ac:dyDescent="0.25">
      <c r="A4454">
        <v>90456</v>
      </c>
      <c r="B4454">
        <v>5</v>
      </c>
      <c r="C4454" t="s">
        <v>55</v>
      </c>
      <c r="D4454" t="s">
        <v>81</v>
      </c>
      <c r="E4454">
        <v>20</v>
      </c>
      <c r="F4454">
        <v>5.31</v>
      </c>
      <c r="G4454">
        <v>13.35</v>
      </c>
      <c r="H4454" s="1">
        <v>44851</v>
      </c>
      <c r="I4454" s="20">
        <v>0</v>
      </c>
      <c r="J4454" s="47">
        <f>Table_Query_from_Mac10[[#This Row],[unit_price]]-(Table_Query_from_Mac10[[#This Row],[unit_price]]*(Table_Query_from_Mac10[[#This Row],[discount_pct]]/100))</f>
        <v>13.35</v>
      </c>
      <c r="K4454" s="47">
        <f>Table_Query_from_Mac10[[#This Row],[unit_cost]]</f>
        <v>5.31</v>
      </c>
      <c r="L4454" s="47">
        <f>Table_Query_from_Mac10[[#This Row],[Live-cost]]*(1+Table_Query_from_Mac10[[#This Row],[CogsIncreasebyTYPE]])</f>
        <v>5.31</v>
      </c>
      <c r="M4454" s="47">
        <f>Table_Query_from_Mac10[[#This Row],[Live-cost]]*Table_Query_from_Mac10[[#This Row],[qty_to_ship]]</f>
        <v>106.19999999999999</v>
      </c>
      <c r="N4454" s="47">
        <f>IF(Table_Query_from_Mac10[[#This Row],[item_no]]="KDA",-Table_Query_from_Mac10[[#This Row],[unit_price]],Table_Query_from_Mac10[[#This Row],[Net Unit]]*Table_Query_from_Mac10[[#This Row],[qty_to_ship]])</f>
        <v>267</v>
      </c>
      <c r="O4454" s="47">
        <f>SUMIFS(Summary!C:C,Summary!H:H,Table_Query_from_Mac10[[#This Row],[Juiceoc]])</f>
        <v>0</v>
      </c>
      <c r="P4454" s="47">
        <f>SUMIFS(Summary!D:D,Summary!H:H,Table_Query_from_Mac10[[#This Row],[Juiceoc]])</f>
        <v>0</v>
      </c>
      <c r="Q4454" s="47">
        <f>SUMIFS(Summary!E:E,Summary!H:H,Table_Query_from_Mac10[[#This Row],[Juiceoc]])</f>
        <v>0</v>
      </c>
      <c r="R4454" s="47">
        <f>Table_Query_from_Mac10[[#This Row],[Net Unit]]*(1+Table_Query_from_Mac10[[#This Row],[PriceIncreasebyType]])</f>
        <v>13.35</v>
      </c>
      <c r="S4454" s="47">
        <f>Table_Query_from_Mac10[[#This Row],[UnitPriceFuture]]*Table_Query_from_Mac10[[#This Row],[qtytoShipFuture]]</f>
        <v>267</v>
      </c>
      <c r="T4454" s="47">
        <f>ROUND(Table_Query_from_Mac10[[#This Row],[qty_to_ship]]*(1+Table_Query_from_Mac10[[#This Row],[VolumeIncreasebyType]]),0)</f>
        <v>20</v>
      </c>
      <c r="U4454" s="47">
        <f>Table_Query_from_Mac10[[#This Row],[qtytoShipFuture]]*Table_Query_from_Mac10[[#This Row],[Future-cost]]</f>
        <v>106.19999999999999</v>
      </c>
      <c r="V4454" s="47">
        <f>Table_Query_from_Mac10[[#This Row],[qtytoShipFuture]]-Table_Query_from_Mac10[[#This Row],[qty_to_ship]]</f>
        <v>0</v>
      </c>
      <c r="W4454" s="47">
        <f>Table_Query_from_Mac10[[#This Row],[UnitPriceFuture]]</f>
        <v>13.35</v>
      </c>
      <c r="X4454" s="47">
        <f>Table_Query_from_Mac10[[#This Row],[Unit Increase]]*Table_Query_from_Mac10[[#This Row],[UnitPriceFuture]]</f>
        <v>0</v>
      </c>
      <c r="Y4454" s="47">
        <f>Table_Query_from_Mac10[[#This Row],[Unit Increase]]*Table_Query_from_Mac10[[#This Row],[Future-cost]]</f>
        <v>0</v>
      </c>
      <c r="Z4454" s="47">
        <f>-(Table_Query_from_Mac10[[#This Row],[Incremental Sales]]+((Table_Query_from_Mac10[[#This Row],[Incremental Sales]]*-(SUM(Summary!$S$8:$S$9)))))*Summary!$S$18</f>
        <v>0</v>
      </c>
      <c r="AA4454" s="47">
        <f>IFERROR(Table_Query_from_Mac10[[#This Row],[Incremental Cost]]/Table_Query_from_Mac10[[#This Row],[Incremental Sales]],0)</f>
        <v>0</v>
      </c>
      <c r="AB4454" s="47">
        <f>IFERROR(Table_Query_from_Mac10[[#This Row],[TotalCostFuture]]/Table_Query_from_Mac10[[#This Row],[totalsalesFuture]],0)</f>
        <v>0.39775280898876403</v>
      </c>
      <c r="AN4454" s="30">
        <v>80</v>
      </c>
      <c r="AO4454">
        <f t="shared" si="138"/>
        <v>20</v>
      </c>
      <c r="AQ4454" s="30">
        <v>38.130000000000003</v>
      </c>
      <c r="AR4454">
        <f t="shared" si="139"/>
        <v>13.35</v>
      </c>
    </row>
    <row r="4455" spans="1:44" x14ac:dyDescent="0.25">
      <c r="A4455">
        <v>90456</v>
      </c>
      <c r="B4455">
        <v>6</v>
      </c>
      <c r="C4455" t="s">
        <v>55</v>
      </c>
      <c r="D4455" t="s">
        <v>81</v>
      </c>
      <c r="E4455">
        <v>16</v>
      </c>
      <c r="F4455">
        <v>5.81</v>
      </c>
      <c r="G4455">
        <v>14.47</v>
      </c>
      <c r="H4455" s="1">
        <v>44851</v>
      </c>
      <c r="I4455" s="20">
        <v>0</v>
      </c>
      <c r="J4455" s="47">
        <f>Table_Query_from_Mac10[[#This Row],[unit_price]]-(Table_Query_from_Mac10[[#This Row],[unit_price]]*(Table_Query_from_Mac10[[#This Row],[discount_pct]]/100))</f>
        <v>14.47</v>
      </c>
      <c r="K4455" s="47">
        <f>Table_Query_from_Mac10[[#This Row],[unit_cost]]</f>
        <v>5.81</v>
      </c>
      <c r="L4455" s="47">
        <f>Table_Query_from_Mac10[[#This Row],[Live-cost]]*(1+Table_Query_from_Mac10[[#This Row],[CogsIncreasebyTYPE]])</f>
        <v>5.81</v>
      </c>
      <c r="M4455" s="47">
        <f>Table_Query_from_Mac10[[#This Row],[Live-cost]]*Table_Query_from_Mac10[[#This Row],[qty_to_ship]]</f>
        <v>92.96</v>
      </c>
      <c r="N4455" s="47">
        <f>IF(Table_Query_from_Mac10[[#This Row],[item_no]]="KDA",-Table_Query_from_Mac10[[#This Row],[unit_price]],Table_Query_from_Mac10[[#This Row],[Net Unit]]*Table_Query_from_Mac10[[#This Row],[qty_to_ship]])</f>
        <v>231.52</v>
      </c>
      <c r="O4455" s="47">
        <f>SUMIFS(Summary!C:C,Summary!H:H,Table_Query_from_Mac10[[#This Row],[Juiceoc]])</f>
        <v>0</v>
      </c>
      <c r="P4455" s="47">
        <f>SUMIFS(Summary!D:D,Summary!H:H,Table_Query_from_Mac10[[#This Row],[Juiceoc]])</f>
        <v>0</v>
      </c>
      <c r="Q4455" s="47">
        <f>SUMIFS(Summary!E:E,Summary!H:H,Table_Query_from_Mac10[[#This Row],[Juiceoc]])</f>
        <v>0</v>
      </c>
      <c r="R4455" s="47">
        <f>Table_Query_from_Mac10[[#This Row],[Net Unit]]*(1+Table_Query_from_Mac10[[#This Row],[PriceIncreasebyType]])</f>
        <v>14.47</v>
      </c>
      <c r="S4455" s="47">
        <f>Table_Query_from_Mac10[[#This Row],[UnitPriceFuture]]*Table_Query_from_Mac10[[#This Row],[qtytoShipFuture]]</f>
        <v>231.52</v>
      </c>
      <c r="T4455" s="47">
        <f>ROUND(Table_Query_from_Mac10[[#This Row],[qty_to_ship]]*(1+Table_Query_from_Mac10[[#This Row],[VolumeIncreasebyType]]),0)</f>
        <v>16</v>
      </c>
      <c r="U4455" s="47">
        <f>Table_Query_from_Mac10[[#This Row],[qtytoShipFuture]]*Table_Query_from_Mac10[[#This Row],[Future-cost]]</f>
        <v>92.96</v>
      </c>
      <c r="V4455" s="47">
        <f>Table_Query_from_Mac10[[#This Row],[qtytoShipFuture]]-Table_Query_from_Mac10[[#This Row],[qty_to_ship]]</f>
        <v>0</v>
      </c>
      <c r="W4455" s="47">
        <f>Table_Query_from_Mac10[[#This Row],[UnitPriceFuture]]</f>
        <v>14.47</v>
      </c>
      <c r="X4455" s="47">
        <f>Table_Query_from_Mac10[[#This Row],[Unit Increase]]*Table_Query_from_Mac10[[#This Row],[UnitPriceFuture]]</f>
        <v>0</v>
      </c>
      <c r="Y4455" s="47">
        <f>Table_Query_from_Mac10[[#This Row],[Unit Increase]]*Table_Query_from_Mac10[[#This Row],[Future-cost]]</f>
        <v>0</v>
      </c>
      <c r="Z4455" s="47">
        <f>-(Table_Query_from_Mac10[[#This Row],[Incremental Sales]]+((Table_Query_from_Mac10[[#This Row],[Incremental Sales]]*-(SUM(Summary!$S$8:$S$9)))))*Summary!$S$18</f>
        <v>0</v>
      </c>
      <c r="AA4455" s="47">
        <f>IFERROR(Table_Query_from_Mac10[[#This Row],[Incremental Cost]]/Table_Query_from_Mac10[[#This Row],[Incremental Sales]],0)</f>
        <v>0</v>
      </c>
      <c r="AB4455" s="47">
        <f>IFERROR(Table_Query_from_Mac10[[#This Row],[TotalCostFuture]]/Table_Query_from_Mac10[[#This Row],[totalsalesFuture]],0)</f>
        <v>0.4015203870076019</v>
      </c>
      <c r="AN4455" s="31">
        <v>64</v>
      </c>
      <c r="AO4455">
        <f t="shared" si="138"/>
        <v>16</v>
      </c>
      <c r="AQ4455" s="31">
        <v>41.35</v>
      </c>
      <c r="AR4455">
        <f t="shared" si="139"/>
        <v>14.47</v>
      </c>
    </row>
    <row r="4456" spans="1:44" x14ac:dyDescent="0.25">
      <c r="A4456">
        <v>90456</v>
      </c>
      <c r="B4456">
        <v>7</v>
      </c>
      <c r="C4456" t="s">
        <v>55</v>
      </c>
      <c r="D4456" t="s">
        <v>81</v>
      </c>
      <c r="E4456">
        <v>12</v>
      </c>
      <c r="F4456">
        <v>7.17</v>
      </c>
      <c r="G4456">
        <v>18.14</v>
      </c>
      <c r="H4456" s="1">
        <v>44851</v>
      </c>
      <c r="I4456" s="20">
        <v>0</v>
      </c>
      <c r="J4456" s="47">
        <f>Table_Query_from_Mac10[[#This Row],[unit_price]]-(Table_Query_from_Mac10[[#This Row],[unit_price]]*(Table_Query_from_Mac10[[#This Row],[discount_pct]]/100))</f>
        <v>18.14</v>
      </c>
      <c r="K4456" s="47">
        <f>Table_Query_from_Mac10[[#This Row],[unit_cost]]</f>
        <v>7.17</v>
      </c>
      <c r="L4456" s="47">
        <f>Table_Query_from_Mac10[[#This Row],[Live-cost]]*(1+Table_Query_from_Mac10[[#This Row],[CogsIncreasebyTYPE]])</f>
        <v>7.17</v>
      </c>
      <c r="M4456" s="47">
        <f>Table_Query_from_Mac10[[#This Row],[Live-cost]]*Table_Query_from_Mac10[[#This Row],[qty_to_ship]]</f>
        <v>86.039999999999992</v>
      </c>
      <c r="N4456" s="47">
        <f>IF(Table_Query_from_Mac10[[#This Row],[item_no]]="KDA",-Table_Query_from_Mac10[[#This Row],[unit_price]],Table_Query_from_Mac10[[#This Row],[Net Unit]]*Table_Query_from_Mac10[[#This Row],[qty_to_ship]])</f>
        <v>217.68</v>
      </c>
      <c r="O4456" s="47">
        <f>SUMIFS(Summary!C:C,Summary!H:H,Table_Query_from_Mac10[[#This Row],[Juiceoc]])</f>
        <v>0</v>
      </c>
      <c r="P4456" s="47">
        <f>SUMIFS(Summary!D:D,Summary!H:H,Table_Query_from_Mac10[[#This Row],[Juiceoc]])</f>
        <v>0</v>
      </c>
      <c r="Q4456" s="47">
        <f>SUMIFS(Summary!E:E,Summary!H:H,Table_Query_from_Mac10[[#This Row],[Juiceoc]])</f>
        <v>0</v>
      </c>
      <c r="R4456" s="47">
        <f>Table_Query_from_Mac10[[#This Row],[Net Unit]]*(1+Table_Query_from_Mac10[[#This Row],[PriceIncreasebyType]])</f>
        <v>18.14</v>
      </c>
      <c r="S4456" s="47">
        <f>Table_Query_from_Mac10[[#This Row],[UnitPriceFuture]]*Table_Query_from_Mac10[[#This Row],[qtytoShipFuture]]</f>
        <v>217.68</v>
      </c>
      <c r="T4456" s="47">
        <f>ROUND(Table_Query_from_Mac10[[#This Row],[qty_to_ship]]*(1+Table_Query_from_Mac10[[#This Row],[VolumeIncreasebyType]]),0)</f>
        <v>12</v>
      </c>
      <c r="U4456" s="47">
        <f>Table_Query_from_Mac10[[#This Row],[qtytoShipFuture]]*Table_Query_from_Mac10[[#This Row],[Future-cost]]</f>
        <v>86.039999999999992</v>
      </c>
      <c r="V4456" s="47">
        <f>Table_Query_from_Mac10[[#This Row],[qtytoShipFuture]]-Table_Query_from_Mac10[[#This Row],[qty_to_ship]]</f>
        <v>0</v>
      </c>
      <c r="W4456" s="47">
        <f>Table_Query_from_Mac10[[#This Row],[UnitPriceFuture]]</f>
        <v>18.14</v>
      </c>
      <c r="X4456" s="47">
        <f>Table_Query_from_Mac10[[#This Row],[Unit Increase]]*Table_Query_from_Mac10[[#This Row],[UnitPriceFuture]]</f>
        <v>0</v>
      </c>
      <c r="Y4456" s="47">
        <f>Table_Query_from_Mac10[[#This Row],[Unit Increase]]*Table_Query_from_Mac10[[#This Row],[Future-cost]]</f>
        <v>0</v>
      </c>
      <c r="Z4456" s="47">
        <f>-(Table_Query_from_Mac10[[#This Row],[Incremental Sales]]+((Table_Query_from_Mac10[[#This Row],[Incremental Sales]]*-(SUM(Summary!$S$8:$S$9)))))*Summary!$S$18</f>
        <v>0</v>
      </c>
      <c r="AA4456" s="47">
        <f>IFERROR(Table_Query_from_Mac10[[#This Row],[Incremental Cost]]/Table_Query_from_Mac10[[#This Row],[Incremental Sales]],0)</f>
        <v>0</v>
      </c>
      <c r="AB4456" s="47">
        <f>IFERROR(Table_Query_from_Mac10[[#This Row],[TotalCostFuture]]/Table_Query_from_Mac10[[#This Row],[totalsalesFuture]],0)</f>
        <v>0.39525909592061736</v>
      </c>
      <c r="AN4456" s="30">
        <v>48</v>
      </c>
      <c r="AO4456">
        <f t="shared" si="138"/>
        <v>12</v>
      </c>
      <c r="AQ4456" s="30">
        <v>51.84</v>
      </c>
      <c r="AR4456">
        <f t="shared" si="139"/>
        <v>18.14</v>
      </c>
    </row>
    <row r="4457" spans="1:44" x14ac:dyDescent="0.25">
      <c r="A4457">
        <v>90456</v>
      </c>
      <c r="B4457">
        <v>8</v>
      </c>
      <c r="C4457" t="s">
        <v>55</v>
      </c>
      <c r="D4457" t="s">
        <v>81</v>
      </c>
      <c r="E4457">
        <v>4</v>
      </c>
      <c r="F4457">
        <v>14.58</v>
      </c>
      <c r="G4457">
        <v>44.36</v>
      </c>
      <c r="H4457" s="1">
        <v>44851</v>
      </c>
      <c r="I4457" s="20">
        <v>0</v>
      </c>
      <c r="J4457" s="47">
        <f>Table_Query_from_Mac10[[#This Row],[unit_price]]-(Table_Query_from_Mac10[[#This Row],[unit_price]]*(Table_Query_from_Mac10[[#This Row],[discount_pct]]/100))</f>
        <v>44.36</v>
      </c>
      <c r="K4457" s="47">
        <f>Table_Query_from_Mac10[[#This Row],[unit_cost]]</f>
        <v>14.58</v>
      </c>
      <c r="L4457" s="47">
        <f>Table_Query_from_Mac10[[#This Row],[Live-cost]]*(1+Table_Query_from_Mac10[[#This Row],[CogsIncreasebyTYPE]])</f>
        <v>14.58</v>
      </c>
      <c r="M4457" s="47">
        <f>Table_Query_from_Mac10[[#This Row],[Live-cost]]*Table_Query_from_Mac10[[#This Row],[qty_to_ship]]</f>
        <v>58.32</v>
      </c>
      <c r="N4457" s="47">
        <f>IF(Table_Query_from_Mac10[[#This Row],[item_no]]="KDA",-Table_Query_from_Mac10[[#This Row],[unit_price]],Table_Query_from_Mac10[[#This Row],[Net Unit]]*Table_Query_from_Mac10[[#This Row],[qty_to_ship]])</f>
        <v>177.44</v>
      </c>
      <c r="O4457" s="47">
        <f>SUMIFS(Summary!C:C,Summary!H:H,Table_Query_from_Mac10[[#This Row],[Juiceoc]])</f>
        <v>0</v>
      </c>
      <c r="P4457" s="47">
        <f>SUMIFS(Summary!D:D,Summary!H:H,Table_Query_from_Mac10[[#This Row],[Juiceoc]])</f>
        <v>0</v>
      </c>
      <c r="Q4457" s="47">
        <f>SUMIFS(Summary!E:E,Summary!H:H,Table_Query_from_Mac10[[#This Row],[Juiceoc]])</f>
        <v>0</v>
      </c>
      <c r="R4457" s="47">
        <f>Table_Query_from_Mac10[[#This Row],[Net Unit]]*(1+Table_Query_from_Mac10[[#This Row],[PriceIncreasebyType]])</f>
        <v>44.36</v>
      </c>
      <c r="S4457" s="47">
        <f>Table_Query_from_Mac10[[#This Row],[UnitPriceFuture]]*Table_Query_from_Mac10[[#This Row],[qtytoShipFuture]]</f>
        <v>177.44</v>
      </c>
      <c r="T4457" s="47">
        <f>ROUND(Table_Query_from_Mac10[[#This Row],[qty_to_ship]]*(1+Table_Query_from_Mac10[[#This Row],[VolumeIncreasebyType]]),0)</f>
        <v>4</v>
      </c>
      <c r="U4457" s="47">
        <f>Table_Query_from_Mac10[[#This Row],[qtytoShipFuture]]*Table_Query_from_Mac10[[#This Row],[Future-cost]]</f>
        <v>58.32</v>
      </c>
      <c r="V4457" s="47">
        <f>Table_Query_from_Mac10[[#This Row],[qtytoShipFuture]]-Table_Query_from_Mac10[[#This Row],[qty_to_ship]]</f>
        <v>0</v>
      </c>
      <c r="W4457" s="47">
        <f>Table_Query_from_Mac10[[#This Row],[UnitPriceFuture]]</f>
        <v>44.36</v>
      </c>
      <c r="X4457" s="47">
        <f>Table_Query_from_Mac10[[#This Row],[Unit Increase]]*Table_Query_from_Mac10[[#This Row],[UnitPriceFuture]]</f>
        <v>0</v>
      </c>
      <c r="Y4457" s="47">
        <f>Table_Query_from_Mac10[[#This Row],[Unit Increase]]*Table_Query_from_Mac10[[#This Row],[Future-cost]]</f>
        <v>0</v>
      </c>
      <c r="Z4457" s="47">
        <f>-(Table_Query_from_Mac10[[#This Row],[Incremental Sales]]+((Table_Query_from_Mac10[[#This Row],[Incremental Sales]]*-(SUM(Summary!$S$8:$S$9)))))*Summary!$S$18</f>
        <v>0</v>
      </c>
      <c r="AA4457" s="47">
        <f>IFERROR(Table_Query_from_Mac10[[#This Row],[Incremental Cost]]/Table_Query_from_Mac10[[#This Row],[Incremental Sales]],0)</f>
        <v>0</v>
      </c>
      <c r="AB4457" s="47">
        <f>IFERROR(Table_Query_from_Mac10[[#This Row],[TotalCostFuture]]/Table_Query_from_Mac10[[#This Row],[totalsalesFuture]],0)</f>
        <v>0.32867448151487827</v>
      </c>
      <c r="AN4457" s="31">
        <v>16</v>
      </c>
      <c r="AO4457">
        <f t="shared" si="138"/>
        <v>4</v>
      </c>
      <c r="AQ4457" s="31">
        <v>126.73</v>
      </c>
      <c r="AR4457">
        <f t="shared" si="139"/>
        <v>44.36</v>
      </c>
    </row>
    <row r="4458" spans="1:44" x14ac:dyDescent="0.25">
      <c r="A4458">
        <v>90457</v>
      </c>
      <c r="B4458">
        <v>1</v>
      </c>
      <c r="C4458" t="s">
        <v>53</v>
      </c>
      <c r="D4458" t="s">
        <v>80</v>
      </c>
      <c r="E4458">
        <v>176</v>
      </c>
      <c r="F4458">
        <v>7.01</v>
      </c>
      <c r="G4458">
        <v>16.5</v>
      </c>
      <c r="H4458" s="1">
        <v>44862</v>
      </c>
      <c r="I4458" s="20">
        <v>0</v>
      </c>
      <c r="J4458" s="47">
        <f>Table_Query_from_Mac10[[#This Row],[unit_price]]-(Table_Query_from_Mac10[[#This Row],[unit_price]]*(Table_Query_from_Mac10[[#This Row],[discount_pct]]/100))</f>
        <v>16.5</v>
      </c>
      <c r="K4458" s="47">
        <f>Table_Query_from_Mac10[[#This Row],[unit_cost]]</f>
        <v>7.01</v>
      </c>
      <c r="L4458" s="47">
        <f>Table_Query_from_Mac10[[#This Row],[Live-cost]]*(1+Table_Query_from_Mac10[[#This Row],[CogsIncreasebyTYPE]])</f>
        <v>7.01</v>
      </c>
      <c r="M4458" s="47">
        <f>Table_Query_from_Mac10[[#This Row],[Live-cost]]*Table_Query_from_Mac10[[#This Row],[qty_to_ship]]</f>
        <v>1233.76</v>
      </c>
      <c r="N4458" s="47">
        <f>IF(Table_Query_from_Mac10[[#This Row],[item_no]]="KDA",-Table_Query_from_Mac10[[#This Row],[unit_price]],Table_Query_from_Mac10[[#This Row],[Net Unit]]*Table_Query_from_Mac10[[#This Row],[qty_to_ship]])</f>
        <v>2904</v>
      </c>
      <c r="O4458" s="47">
        <f>SUMIFS(Summary!C:C,Summary!H:H,Table_Query_from_Mac10[[#This Row],[Juiceoc]])</f>
        <v>0</v>
      </c>
      <c r="P4458" s="47">
        <f>SUMIFS(Summary!D:D,Summary!H:H,Table_Query_from_Mac10[[#This Row],[Juiceoc]])</f>
        <v>0</v>
      </c>
      <c r="Q4458" s="47">
        <f>SUMIFS(Summary!E:E,Summary!H:H,Table_Query_from_Mac10[[#This Row],[Juiceoc]])</f>
        <v>0</v>
      </c>
      <c r="R4458" s="47">
        <f>Table_Query_from_Mac10[[#This Row],[Net Unit]]*(1+Table_Query_from_Mac10[[#This Row],[PriceIncreasebyType]])</f>
        <v>16.5</v>
      </c>
      <c r="S4458" s="47">
        <f>Table_Query_from_Mac10[[#This Row],[UnitPriceFuture]]*Table_Query_from_Mac10[[#This Row],[qtytoShipFuture]]</f>
        <v>2904</v>
      </c>
      <c r="T4458" s="47">
        <f>ROUND(Table_Query_from_Mac10[[#This Row],[qty_to_ship]]*(1+Table_Query_from_Mac10[[#This Row],[VolumeIncreasebyType]]),0)</f>
        <v>176</v>
      </c>
      <c r="U4458" s="47">
        <f>Table_Query_from_Mac10[[#This Row],[qtytoShipFuture]]*Table_Query_from_Mac10[[#This Row],[Future-cost]]</f>
        <v>1233.76</v>
      </c>
      <c r="V4458" s="47">
        <f>Table_Query_from_Mac10[[#This Row],[qtytoShipFuture]]-Table_Query_from_Mac10[[#This Row],[qty_to_ship]]</f>
        <v>0</v>
      </c>
      <c r="W4458" s="47">
        <f>Table_Query_from_Mac10[[#This Row],[UnitPriceFuture]]</f>
        <v>16.5</v>
      </c>
      <c r="X4458" s="47">
        <f>Table_Query_from_Mac10[[#This Row],[Unit Increase]]*Table_Query_from_Mac10[[#This Row],[UnitPriceFuture]]</f>
        <v>0</v>
      </c>
      <c r="Y4458" s="47">
        <f>Table_Query_from_Mac10[[#This Row],[Unit Increase]]*Table_Query_from_Mac10[[#This Row],[Future-cost]]</f>
        <v>0</v>
      </c>
      <c r="Z4458" s="47">
        <f>-(Table_Query_from_Mac10[[#This Row],[Incremental Sales]]+((Table_Query_from_Mac10[[#This Row],[Incremental Sales]]*-(SUM(Summary!$S$8:$S$9)))))*Summary!$S$18</f>
        <v>0</v>
      </c>
      <c r="AA4458" s="47">
        <f>IFERROR(Table_Query_from_Mac10[[#This Row],[Incremental Cost]]/Table_Query_from_Mac10[[#This Row],[Incremental Sales]],0)</f>
        <v>0</v>
      </c>
      <c r="AB4458" s="47">
        <f>IFERROR(Table_Query_from_Mac10[[#This Row],[TotalCostFuture]]/Table_Query_from_Mac10[[#This Row],[totalsalesFuture]],0)</f>
        <v>0.42484848484848486</v>
      </c>
      <c r="AN4458" s="30">
        <v>704</v>
      </c>
      <c r="AO4458">
        <f t="shared" si="138"/>
        <v>176</v>
      </c>
      <c r="AQ4458" s="30">
        <v>47.13</v>
      </c>
      <c r="AR4458">
        <f t="shared" si="139"/>
        <v>16.5</v>
      </c>
    </row>
    <row r="4459" spans="1:44" x14ac:dyDescent="0.25">
      <c r="A4459">
        <v>90457</v>
      </c>
      <c r="B4459">
        <v>2</v>
      </c>
      <c r="C4459" t="s">
        <v>53</v>
      </c>
      <c r="D4459" t="s">
        <v>80</v>
      </c>
      <c r="E4459">
        <v>120</v>
      </c>
      <c r="F4459">
        <v>5.8</v>
      </c>
      <c r="G4459">
        <v>13.49</v>
      </c>
      <c r="H4459" s="1">
        <v>44862</v>
      </c>
      <c r="I4459" s="20">
        <v>0</v>
      </c>
      <c r="J4459" s="47">
        <f>Table_Query_from_Mac10[[#This Row],[unit_price]]-(Table_Query_from_Mac10[[#This Row],[unit_price]]*(Table_Query_from_Mac10[[#This Row],[discount_pct]]/100))</f>
        <v>13.49</v>
      </c>
      <c r="K4459" s="47">
        <f>Table_Query_from_Mac10[[#This Row],[unit_cost]]</f>
        <v>5.8</v>
      </c>
      <c r="L4459" s="47">
        <f>Table_Query_from_Mac10[[#This Row],[Live-cost]]*(1+Table_Query_from_Mac10[[#This Row],[CogsIncreasebyTYPE]])</f>
        <v>5.8</v>
      </c>
      <c r="M4459" s="47">
        <f>Table_Query_from_Mac10[[#This Row],[Live-cost]]*Table_Query_from_Mac10[[#This Row],[qty_to_ship]]</f>
        <v>696</v>
      </c>
      <c r="N4459" s="47">
        <f>IF(Table_Query_from_Mac10[[#This Row],[item_no]]="KDA",-Table_Query_from_Mac10[[#This Row],[unit_price]],Table_Query_from_Mac10[[#This Row],[Net Unit]]*Table_Query_from_Mac10[[#This Row],[qty_to_ship]])</f>
        <v>1618.8</v>
      </c>
      <c r="O4459" s="47">
        <f>SUMIFS(Summary!C:C,Summary!H:H,Table_Query_from_Mac10[[#This Row],[Juiceoc]])</f>
        <v>0</v>
      </c>
      <c r="P4459" s="47">
        <f>SUMIFS(Summary!D:D,Summary!H:H,Table_Query_from_Mac10[[#This Row],[Juiceoc]])</f>
        <v>0</v>
      </c>
      <c r="Q4459" s="47">
        <f>SUMIFS(Summary!E:E,Summary!H:H,Table_Query_from_Mac10[[#This Row],[Juiceoc]])</f>
        <v>0</v>
      </c>
      <c r="R4459" s="47">
        <f>Table_Query_from_Mac10[[#This Row],[Net Unit]]*(1+Table_Query_from_Mac10[[#This Row],[PriceIncreasebyType]])</f>
        <v>13.49</v>
      </c>
      <c r="S4459" s="47">
        <f>Table_Query_from_Mac10[[#This Row],[UnitPriceFuture]]*Table_Query_from_Mac10[[#This Row],[qtytoShipFuture]]</f>
        <v>1618.8</v>
      </c>
      <c r="T4459" s="47">
        <f>ROUND(Table_Query_from_Mac10[[#This Row],[qty_to_ship]]*(1+Table_Query_from_Mac10[[#This Row],[VolumeIncreasebyType]]),0)</f>
        <v>120</v>
      </c>
      <c r="U4459" s="47">
        <f>Table_Query_from_Mac10[[#This Row],[qtytoShipFuture]]*Table_Query_from_Mac10[[#This Row],[Future-cost]]</f>
        <v>696</v>
      </c>
      <c r="V4459" s="47">
        <f>Table_Query_from_Mac10[[#This Row],[qtytoShipFuture]]-Table_Query_from_Mac10[[#This Row],[qty_to_ship]]</f>
        <v>0</v>
      </c>
      <c r="W4459" s="47">
        <f>Table_Query_from_Mac10[[#This Row],[UnitPriceFuture]]</f>
        <v>13.49</v>
      </c>
      <c r="X4459" s="47">
        <f>Table_Query_from_Mac10[[#This Row],[Unit Increase]]*Table_Query_from_Mac10[[#This Row],[UnitPriceFuture]]</f>
        <v>0</v>
      </c>
      <c r="Y4459" s="47">
        <f>Table_Query_from_Mac10[[#This Row],[Unit Increase]]*Table_Query_from_Mac10[[#This Row],[Future-cost]]</f>
        <v>0</v>
      </c>
      <c r="Z4459" s="47">
        <f>-(Table_Query_from_Mac10[[#This Row],[Incremental Sales]]+((Table_Query_from_Mac10[[#This Row],[Incremental Sales]]*-(SUM(Summary!$S$8:$S$9)))))*Summary!$S$18</f>
        <v>0</v>
      </c>
      <c r="AA4459" s="47">
        <f>IFERROR(Table_Query_from_Mac10[[#This Row],[Incremental Cost]]/Table_Query_from_Mac10[[#This Row],[Incremental Sales]],0)</f>
        <v>0</v>
      </c>
      <c r="AB4459" s="47">
        <f>IFERROR(Table_Query_from_Mac10[[#This Row],[TotalCostFuture]]/Table_Query_from_Mac10[[#This Row],[totalsalesFuture]],0)</f>
        <v>0.42994810971089698</v>
      </c>
      <c r="AN4459" s="31">
        <v>480</v>
      </c>
      <c r="AO4459">
        <f t="shared" si="138"/>
        <v>120</v>
      </c>
      <c r="AQ4459" s="31">
        <v>38.53</v>
      </c>
      <c r="AR4459">
        <f t="shared" si="139"/>
        <v>13.49</v>
      </c>
    </row>
    <row r="4460" spans="1:44" x14ac:dyDescent="0.25">
      <c r="A4460">
        <v>90457</v>
      </c>
      <c r="B4460">
        <v>3</v>
      </c>
      <c r="C4460" t="s">
        <v>53</v>
      </c>
      <c r="D4460" t="s">
        <v>80</v>
      </c>
      <c r="E4460">
        <v>12</v>
      </c>
      <c r="F4460">
        <v>8.3699999999999992</v>
      </c>
      <c r="G4460">
        <v>19.82</v>
      </c>
      <c r="H4460" s="1">
        <v>44862</v>
      </c>
      <c r="I4460" s="20">
        <v>0</v>
      </c>
      <c r="J4460" s="47">
        <f>Table_Query_from_Mac10[[#This Row],[unit_price]]-(Table_Query_from_Mac10[[#This Row],[unit_price]]*(Table_Query_from_Mac10[[#This Row],[discount_pct]]/100))</f>
        <v>19.82</v>
      </c>
      <c r="K4460" s="47">
        <f>Table_Query_from_Mac10[[#This Row],[unit_cost]]</f>
        <v>8.3699999999999992</v>
      </c>
      <c r="L4460" s="47">
        <f>Table_Query_from_Mac10[[#This Row],[Live-cost]]*(1+Table_Query_from_Mac10[[#This Row],[CogsIncreasebyTYPE]])</f>
        <v>8.3699999999999992</v>
      </c>
      <c r="M4460" s="47">
        <f>Table_Query_from_Mac10[[#This Row],[Live-cost]]*Table_Query_from_Mac10[[#This Row],[qty_to_ship]]</f>
        <v>100.44</v>
      </c>
      <c r="N4460" s="47">
        <f>IF(Table_Query_from_Mac10[[#This Row],[item_no]]="KDA",-Table_Query_from_Mac10[[#This Row],[unit_price]],Table_Query_from_Mac10[[#This Row],[Net Unit]]*Table_Query_from_Mac10[[#This Row],[qty_to_ship]])</f>
        <v>237.84</v>
      </c>
      <c r="O4460" s="47">
        <f>SUMIFS(Summary!C:C,Summary!H:H,Table_Query_from_Mac10[[#This Row],[Juiceoc]])</f>
        <v>0</v>
      </c>
      <c r="P4460" s="47">
        <f>SUMIFS(Summary!D:D,Summary!H:H,Table_Query_from_Mac10[[#This Row],[Juiceoc]])</f>
        <v>0</v>
      </c>
      <c r="Q4460" s="47">
        <f>SUMIFS(Summary!E:E,Summary!H:H,Table_Query_from_Mac10[[#This Row],[Juiceoc]])</f>
        <v>0</v>
      </c>
      <c r="R4460" s="47">
        <f>Table_Query_from_Mac10[[#This Row],[Net Unit]]*(1+Table_Query_from_Mac10[[#This Row],[PriceIncreasebyType]])</f>
        <v>19.82</v>
      </c>
      <c r="S4460" s="47">
        <f>Table_Query_from_Mac10[[#This Row],[UnitPriceFuture]]*Table_Query_from_Mac10[[#This Row],[qtytoShipFuture]]</f>
        <v>237.84</v>
      </c>
      <c r="T4460" s="47">
        <f>ROUND(Table_Query_from_Mac10[[#This Row],[qty_to_ship]]*(1+Table_Query_from_Mac10[[#This Row],[VolumeIncreasebyType]]),0)</f>
        <v>12</v>
      </c>
      <c r="U4460" s="47">
        <f>Table_Query_from_Mac10[[#This Row],[qtytoShipFuture]]*Table_Query_from_Mac10[[#This Row],[Future-cost]]</f>
        <v>100.44</v>
      </c>
      <c r="V4460" s="47">
        <f>Table_Query_from_Mac10[[#This Row],[qtytoShipFuture]]-Table_Query_from_Mac10[[#This Row],[qty_to_ship]]</f>
        <v>0</v>
      </c>
      <c r="W4460" s="47">
        <f>Table_Query_from_Mac10[[#This Row],[UnitPriceFuture]]</f>
        <v>19.82</v>
      </c>
      <c r="X4460" s="47">
        <f>Table_Query_from_Mac10[[#This Row],[Unit Increase]]*Table_Query_from_Mac10[[#This Row],[UnitPriceFuture]]</f>
        <v>0</v>
      </c>
      <c r="Y4460" s="47">
        <f>Table_Query_from_Mac10[[#This Row],[Unit Increase]]*Table_Query_from_Mac10[[#This Row],[Future-cost]]</f>
        <v>0</v>
      </c>
      <c r="Z4460" s="47">
        <f>-(Table_Query_from_Mac10[[#This Row],[Incremental Sales]]+((Table_Query_from_Mac10[[#This Row],[Incremental Sales]]*-(SUM(Summary!$S$8:$S$9)))))*Summary!$S$18</f>
        <v>0</v>
      </c>
      <c r="AA4460" s="47">
        <f>IFERROR(Table_Query_from_Mac10[[#This Row],[Incremental Cost]]/Table_Query_from_Mac10[[#This Row],[Incremental Sales]],0)</f>
        <v>0</v>
      </c>
      <c r="AB4460" s="47">
        <f>IFERROR(Table_Query_from_Mac10[[#This Row],[TotalCostFuture]]/Table_Query_from_Mac10[[#This Row],[totalsalesFuture]],0)</f>
        <v>0.42230070635721489</v>
      </c>
      <c r="AN4460" s="30">
        <v>48</v>
      </c>
      <c r="AO4460">
        <f t="shared" si="138"/>
        <v>12</v>
      </c>
      <c r="AQ4460" s="30">
        <v>56.64</v>
      </c>
      <c r="AR4460">
        <f t="shared" si="139"/>
        <v>19.82</v>
      </c>
    </row>
    <row r="4461" spans="1:44" x14ac:dyDescent="0.25">
      <c r="A4461">
        <v>90457</v>
      </c>
      <c r="B4461">
        <v>4</v>
      </c>
      <c r="C4461" t="s">
        <v>53</v>
      </c>
      <c r="D4461" t="s">
        <v>80</v>
      </c>
      <c r="E4461">
        <v>7</v>
      </c>
      <c r="F4461">
        <v>4.79</v>
      </c>
      <c r="G4461">
        <v>11.42</v>
      </c>
      <c r="H4461" s="1">
        <v>44862</v>
      </c>
      <c r="I4461" s="20">
        <v>0</v>
      </c>
      <c r="J4461" s="47">
        <f>Table_Query_from_Mac10[[#This Row],[unit_price]]-(Table_Query_from_Mac10[[#This Row],[unit_price]]*(Table_Query_from_Mac10[[#This Row],[discount_pct]]/100))</f>
        <v>11.42</v>
      </c>
      <c r="K4461" s="47">
        <f>Table_Query_from_Mac10[[#This Row],[unit_cost]]</f>
        <v>4.79</v>
      </c>
      <c r="L4461" s="47">
        <f>Table_Query_from_Mac10[[#This Row],[Live-cost]]*(1+Table_Query_from_Mac10[[#This Row],[CogsIncreasebyTYPE]])</f>
        <v>4.79</v>
      </c>
      <c r="M4461" s="47">
        <f>Table_Query_from_Mac10[[#This Row],[Live-cost]]*Table_Query_from_Mac10[[#This Row],[qty_to_ship]]</f>
        <v>33.53</v>
      </c>
      <c r="N4461" s="47">
        <f>IF(Table_Query_from_Mac10[[#This Row],[item_no]]="KDA",-Table_Query_from_Mac10[[#This Row],[unit_price]],Table_Query_from_Mac10[[#This Row],[Net Unit]]*Table_Query_from_Mac10[[#This Row],[qty_to_ship]])</f>
        <v>79.94</v>
      </c>
      <c r="O4461" s="47">
        <f>SUMIFS(Summary!C:C,Summary!H:H,Table_Query_from_Mac10[[#This Row],[Juiceoc]])</f>
        <v>0</v>
      </c>
      <c r="P4461" s="47">
        <f>SUMIFS(Summary!D:D,Summary!H:H,Table_Query_from_Mac10[[#This Row],[Juiceoc]])</f>
        <v>0</v>
      </c>
      <c r="Q4461" s="47">
        <f>SUMIFS(Summary!E:E,Summary!H:H,Table_Query_from_Mac10[[#This Row],[Juiceoc]])</f>
        <v>0</v>
      </c>
      <c r="R4461" s="47">
        <f>Table_Query_from_Mac10[[#This Row],[Net Unit]]*(1+Table_Query_from_Mac10[[#This Row],[PriceIncreasebyType]])</f>
        <v>11.42</v>
      </c>
      <c r="S4461" s="47">
        <f>Table_Query_from_Mac10[[#This Row],[UnitPriceFuture]]*Table_Query_from_Mac10[[#This Row],[qtytoShipFuture]]</f>
        <v>79.94</v>
      </c>
      <c r="T4461" s="47">
        <f>ROUND(Table_Query_from_Mac10[[#This Row],[qty_to_ship]]*(1+Table_Query_from_Mac10[[#This Row],[VolumeIncreasebyType]]),0)</f>
        <v>7</v>
      </c>
      <c r="U4461" s="47">
        <f>Table_Query_from_Mac10[[#This Row],[qtytoShipFuture]]*Table_Query_from_Mac10[[#This Row],[Future-cost]]</f>
        <v>33.53</v>
      </c>
      <c r="V4461" s="47">
        <f>Table_Query_from_Mac10[[#This Row],[qtytoShipFuture]]-Table_Query_from_Mac10[[#This Row],[qty_to_ship]]</f>
        <v>0</v>
      </c>
      <c r="W4461" s="47">
        <f>Table_Query_from_Mac10[[#This Row],[UnitPriceFuture]]</f>
        <v>11.42</v>
      </c>
      <c r="X4461" s="47">
        <f>Table_Query_from_Mac10[[#This Row],[Unit Increase]]*Table_Query_from_Mac10[[#This Row],[UnitPriceFuture]]</f>
        <v>0</v>
      </c>
      <c r="Y4461" s="47">
        <f>Table_Query_from_Mac10[[#This Row],[Unit Increase]]*Table_Query_from_Mac10[[#This Row],[Future-cost]]</f>
        <v>0</v>
      </c>
      <c r="Z4461" s="47">
        <f>-(Table_Query_from_Mac10[[#This Row],[Incremental Sales]]+((Table_Query_from_Mac10[[#This Row],[Incremental Sales]]*-(SUM(Summary!$S$8:$S$9)))))*Summary!$S$18</f>
        <v>0</v>
      </c>
      <c r="AA4461" s="47">
        <f>IFERROR(Table_Query_from_Mac10[[#This Row],[Incremental Cost]]/Table_Query_from_Mac10[[#This Row],[Incremental Sales]],0)</f>
        <v>0</v>
      </c>
      <c r="AB4461" s="47">
        <f>IFERROR(Table_Query_from_Mac10[[#This Row],[TotalCostFuture]]/Table_Query_from_Mac10[[#This Row],[totalsalesFuture]],0)</f>
        <v>0.41943957968476359</v>
      </c>
      <c r="AN4461" s="31">
        <v>25</v>
      </c>
      <c r="AO4461">
        <f t="shared" si="138"/>
        <v>7</v>
      </c>
      <c r="AQ4461" s="31">
        <v>32.64</v>
      </c>
      <c r="AR4461">
        <f t="shared" si="139"/>
        <v>11.42</v>
      </c>
    </row>
    <row r="4462" spans="1:44" x14ac:dyDescent="0.25">
      <c r="A4462">
        <v>90457</v>
      </c>
      <c r="B4462">
        <v>6</v>
      </c>
      <c r="C4462" t="s">
        <v>51</v>
      </c>
      <c r="D4462" t="s">
        <v>80</v>
      </c>
      <c r="E4462">
        <v>9</v>
      </c>
      <c r="F4462">
        <v>3.05</v>
      </c>
      <c r="G4462">
        <v>7.23</v>
      </c>
      <c r="H4462" s="1">
        <v>44862</v>
      </c>
      <c r="I4462" s="20">
        <v>5</v>
      </c>
      <c r="J4462" s="47">
        <f>Table_Query_from_Mac10[[#This Row],[unit_price]]-(Table_Query_from_Mac10[[#This Row],[unit_price]]*(Table_Query_from_Mac10[[#This Row],[discount_pct]]/100))</f>
        <v>6.8685</v>
      </c>
      <c r="K4462" s="47">
        <f>Table_Query_from_Mac10[[#This Row],[unit_cost]]</f>
        <v>3.05</v>
      </c>
      <c r="L4462" s="47">
        <f>Table_Query_from_Mac10[[#This Row],[Live-cost]]*(1+Table_Query_from_Mac10[[#This Row],[CogsIncreasebyTYPE]])</f>
        <v>3.05</v>
      </c>
      <c r="M4462" s="47">
        <f>Table_Query_from_Mac10[[#This Row],[Live-cost]]*Table_Query_from_Mac10[[#This Row],[qty_to_ship]]</f>
        <v>27.45</v>
      </c>
      <c r="N4462" s="47">
        <f>IF(Table_Query_from_Mac10[[#This Row],[item_no]]="KDA",-Table_Query_from_Mac10[[#This Row],[unit_price]],Table_Query_from_Mac10[[#This Row],[Net Unit]]*Table_Query_from_Mac10[[#This Row],[qty_to_ship]])</f>
        <v>61.816499999999998</v>
      </c>
      <c r="O4462" s="47">
        <f>SUMIFS(Summary!C:C,Summary!H:H,Table_Query_from_Mac10[[#This Row],[Juiceoc]])</f>
        <v>0</v>
      </c>
      <c r="P4462" s="47">
        <f>SUMIFS(Summary!D:D,Summary!H:H,Table_Query_from_Mac10[[#This Row],[Juiceoc]])</f>
        <v>0</v>
      </c>
      <c r="Q4462" s="47">
        <f>SUMIFS(Summary!E:E,Summary!H:H,Table_Query_from_Mac10[[#This Row],[Juiceoc]])</f>
        <v>0</v>
      </c>
      <c r="R4462" s="47">
        <f>Table_Query_from_Mac10[[#This Row],[Net Unit]]*(1+Table_Query_from_Mac10[[#This Row],[PriceIncreasebyType]])</f>
        <v>6.8685</v>
      </c>
      <c r="S4462" s="47">
        <f>Table_Query_from_Mac10[[#This Row],[UnitPriceFuture]]*Table_Query_from_Mac10[[#This Row],[qtytoShipFuture]]</f>
        <v>61.816499999999998</v>
      </c>
      <c r="T4462" s="47">
        <f>ROUND(Table_Query_from_Mac10[[#This Row],[qty_to_ship]]*(1+Table_Query_from_Mac10[[#This Row],[VolumeIncreasebyType]]),0)</f>
        <v>9</v>
      </c>
      <c r="U4462" s="47">
        <f>Table_Query_from_Mac10[[#This Row],[qtytoShipFuture]]*Table_Query_from_Mac10[[#This Row],[Future-cost]]</f>
        <v>27.45</v>
      </c>
      <c r="V4462" s="47">
        <f>Table_Query_from_Mac10[[#This Row],[qtytoShipFuture]]-Table_Query_from_Mac10[[#This Row],[qty_to_ship]]</f>
        <v>0</v>
      </c>
      <c r="W4462" s="47">
        <f>Table_Query_from_Mac10[[#This Row],[UnitPriceFuture]]</f>
        <v>6.8685</v>
      </c>
      <c r="X4462" s="47">
        <f>Table_Query_from_Mac10[[#This Row],[Unit Increase]]*Table_Query_from_Mac10[[#This Row],[UnitPriceFuture]]</f>
        <v>0</v>
      </c>
      <c r="Y4462" s="47">
        <f>Table_Query_from_Mac10[[#This Row],[Unit Increase]]*Table_Query_from_Mac10[[#This Row],[Future-cost]]</f>
        <v>0</v>
      </c>
      <c r="Z4462" s="47">
        <f>-(Table_Query_from_Mac10[[#This Row],[Incremental Sales]]+((Table_Query_from_Mac10[[#This Row],[Incremental Sales]]*-(SUM(Summary!$S$8:$S$9)))))*Summary!$S$18</f>
        <v>0</v>
      </c>
      <c r="AA4462" s="47">
        <f>IFERROR(Table_Query_from_Mac10[[#This Row],[Incremental Cost]]/Table_Query_from_Mac10[[#This Row],[Incremental Sales]],0)</f>
        <v>0</v>
      </c>
      <c r="AB4462" s="47">
        <f>IFERROR(Table_Query_from_Mac10[[#This Row],[TotalCostFuture]]/Table_Query_from_Mac10[[#This Row],[totalsalesFuture]],0)</f>
        <v>0.44405619858775569</v>
      </c>
      <c r="AN4462" s="30">
        <v>36</v>
      </c>
      <c r="AO4462">
        <f t="shared" si="138"/>
        <v>9</v>
      </c>
      <c r="AQ4462" s="30">
        <v>20.65</v>
      </c>
      <c r="AR4462">
        <f t="shared" si="139"/>
        <v>7.23</v>
      </c>
    </row>
    <row r="4463" spans="1:44" x14ac:dyDescent="0.25">
      <c r="A4463">
        <v>90457</v>
      </c>
      <c r="B4463">
        <v>7</v>
      </c>
      <c r="C4463" t="s">
        <v>53</v>
      </c>
      <c r="D4463" t="s">
        <v>80</v>
      </c>
      <c r="E4463">
        <v>16</v>
      </c>
      <c r="F4463">
        <v>6.45</v>
      </c>
      <c r="G4463">
        <v>15.12</v>
      </c>
      <c r="H4463" s="1">
        <v>44862</v>
      </c>
      <c r="I4463" s="20">
        <v>0</v>
      </c>
      <c r="J4463" s="47">
        <f>Table_Query_from_Mac10[[#This Row],[unit_price]]-(Table_Query_from_Mac10[[#This Row],[unit_price]]*(Table_Query_from_Mac10[[#This Row],[discount_pct]]/100))</f>
        <v>15.12</v>
      </c>
      <c r="K4463" s="47">
        <f>Table_Query_from_Mac10[[#This Row],[unit_cost]]</f>
        <v>6.45</v>
      </c>
      <c r="L4463" s="47">
        <f>Table_Query_from_Mac10[[#This Row],[Live-cost]]*(1+Table_Query_from_Mac10[[#This Row],[CogsIncreasebyTYPE]])</f>
        <v>6.45</v>
      </c>
      <c r="M4463" s="47">
        <f>Table_Query_from_Mac10[[#This Row],[Live-cost]]*Table_Query_from_Mac10[[#This Row],[qty_to_ship]]</f>
        <v>103.2</v>
      </c>
      <c r="N4463" s="47">
        <f>IF(Table_Query_from_Mac10[[#This Row],[item_no]]="KDA",-Table_Query_from_Mac10[[#This Row],[unit_price]],Table_Query_from_Mac10[[#This Row],[Net Unit]]*Table_Query_from_Mac10[[#This Row],[qty_to_ship]])</f>
        <v>241.92</v>
      </c>
      <c r="O4463" s="47">
        <f>SUMIFS(Summary!C:C,Summary!H:H,Table_Query_from_Mac10[[#This Row],[Juiceoc]])</f>
        <v>0</v>
      </c>
      <c r="P4463" s="47">
        <f>SUMIFS(Summary!D:D,Summary!H:H,Table_Query_from_Mac10[[#This Row],[Juiceoc]])</f>
        <v>0</v>
      </c>
      <c r="Q4463" s="47">
        <f>SUMIFS(Summary!E:E,Summary!H:H,Table_Query_from_Mac10[[#This Row],[Juiceoc]])</f>
        <v>0</v>
      </c>
      <c r="R4463" s="47">
        <f>Table_Query_from_Mac10[[#This Row],[Net Unit]]*(1+Table_Query_from_Mac10[[#This Row],[PriceIncreasebyType]])</f>
        <v>15.12</v>
      </c>
      <c r="S4463" s="47">
        <f>Table_Query_from_Mac10[[#This Row],[UnitPriceFuture]]*Table_Query_from_Mac10[[#This Row],[qtytoShipFuture]]</f>
        <v>241.92</v>
      </c>
      <c r="T4463" s="47">
        <f>ROUND(Table_Query_from_Mac10[[#This Row],[qty_to_ship]]*(1+Table_Query_from_Mac10[[#This Row],[VolumeIncreasebyType]]),0)</f>
        <v>16</v>
      </c>
      <c r="U4463" s="47">
        <f>Table_Query_from_Mac10[[#This Row],[qtytoShipFuture]]*Table_Query_from_Mac10[[#This Row],[Future-cost]]</f>
        <v>103.2</v>
      </c>
      <c r="V4463" s="47">
        <f>Table_Query_from_Mac10[[#This Row],[qtytoShipFuture]]-Table_Query_from_Mac10[[#This Row],[qty_to_ship]]</f>
        <v>0</v>
      </c>
      <c r="W4463" s="47">
        <f>Table_Query_from_Mac10[[#This Row],[UnitPriceFuture]]</f>
        <v>15.12</v>
      </c>
      <c r="X4463" s="47">
        <f>Table_Query_from_Mac10[[#This Row],[Unit Increase]]*Table_Query_from_Mac10[[#This Row],[UnitPriceFuture]]</f>
        <v>0</v>
      </c>
      <c r="Y4463" s="47">
        <f>Table_Query_from_Mac10[[#This Row],[Unit Increase]]*Table_Query_from_Mac10[[#This Row],[Future-cost]]</f>
        <v>0</v>
      </c>
      <c r="Z4463" s="47">
        <f>-(Table_Query_from_Mac10[[#This Row],[Incremental Sales]]+((Table_Query_from_Mac10[[#This Row],[Incremental Sales]]*-(SUM(Summary!$S$8:$S$9)))))*Summary!$S$18</f>
        <v>0</v>
      </c>
      <c r="AA4463" s="47">
        <f>IFERROR(Table_Query_from_Mac10[[#This Row],[Incremental Cost]]/Table_Query_from_Mac10[[#This Row],[Incremental Sales]],0)</f>
        <v>0</v>
      </c>
      <c r="AB4463" s="47">
        <f>IFERROR(Table_Query_from_Mac10[[#This Row],[TotalCostFuture]]/Table_Query_from_Mac10[[#This Row],[totalsalesFuture]],0)</f>
        <v>0.42658730158730163</v>
      </c>
      <c r="AN4463" s="31">
        <v>64</v>
      </c>
      <c r="AO4463">
        <f t="shared" si="138"/>
        <v>16</v>
      </c>
      <c r="AQ4463" s="31">
        <v>43.19</v>
      </c>
      <c r="AR4463">
        <f t="shared" si="139"/>
        <v>15.12</v>
      </c>
    </row>
    <row r="4464" spans="1:44" x14ac:dyDescent="0.25">
      <c r="A4464">
        <v>90458</v>
      </c>
      <c r="B4464">
        <v>1</v>
      </c>
      <c r="C4464" t="s">
        <v>55</v>
      </c>
      <c r="D4464" t="s">
        <v>81</v>
      </c>
      <c r="E4464">
        <v>100</v>
      </c>
      <c r="F4464">
        <v>5.71</v>
      </c>
      <c r="G4464">
        <v>12.05</v>
      </c>
      <c r="H4464" s="1">
        <v>44840</v>
      </c>
      <c r="I4464" s="20">
        <v>0</v>
      </c>
      <c r="J4464" s="47">
        <f>Table_Query_from_Mac10[[#This Row],[unit_price]]-(Table_Query_from_Mac10[[#This Row],[unit_price]]*(Table_Query_from_Mac10[[#This Row],[discount_pct]]/100))</f>
        <v>12.05</v>
      </c>
      <c r="K4464" s="47">
        <f>Table_Query_from_Mac10[[#This Row],[unit_cost]]</f>
        <v>5.71</v>
      </c>
      <c r="L4464" s="47">
        <f>Table_Query_from_Mac10[[#This Row],[Live-cost]]*(1+Table_Query_from_Mac10[[#This Row],[CogsIncreasebyTYPE]])</f>
        <v>5.71</v>
      </c>
      <c r="M4464" s="47">
        <f>Table_Query_from_Mac10[[#This Row],[Live-cost]]*Table_Query_from_Mac10[[#This Row],[qty_to_ship]]</f>
        <v>571</v>
      </c>
      <c r="N4464" s="47">
        <f>IF(Table_Query_from_Mac10[[#This Row],[item_no]]="KDA",-Table_Query_from_Mac10[[#This Row],[unit_price]],Table_Query_from_Mac10[[#This Row],[Net Unit]]*Table_Query_from_Mac10[[#This Row],[qty_to_ship]])</f>
        <v>1205</v>
      </c>
      <c r="O4464" s="47">
        <f>SUMIFS(Summary!C:C,Summary!H:H,Table_Query_from_Mac10[[#This Row],[Juiceoc]])</f>
        <v>0</v>
      </c>
      <c r="P4464" s="47">
        <f>SUMIFS(Summary!D:D,Summary!H:H,Table_Query_from_Mac10[[#This Row],[Juiceoc]])</f>
        <v>0</v>
      </c>
      <c r="Q4464" s="47">
        <f>SUMIFS(Summary!E:E,Summary!H:H,Table_Query_from_Mac10[[#This Row],[Juiceoc]])</f>
        <v>0</v>
      </c>
      <c r="R4464" s="47">
        <f>Table_Query_from_Mac10[[#This Row],[Net Unit]]*(1+Table_Query_from_Mac10[[#This Row],[PriceIncreasebyType]])</f>
        <v>12.05</v>
      </c>
      <c r="S4464" s="47">
        <f>Table_Query_from_Mac10[[#This Row],[UnitPriceFuture]]*Table_Query_from_Mac10[[#This Row],[qtytoShipFuture]]</f>
        <v>1205</v>
      </c>
      <c r="T4464" s="47">
        <f>ROUND(Table_Query_from_Mac10[[#This Row],[qty_to_ship]]*(1+Table_Query_from_Mac10[[#This Row],[VolumeIncreasebyType]]),0)</f>
        <v>100</v>
      </c>
      <c r="U4464" s="47">
        <f>Table_Query_from_Mac10[[#This Row],[qtytoShipFuture]]*Table_Query_from_Mac10[[#This Row],[Future-cost]]</f>
        <v>571</v>
      </c>
      <c r="V4464" s="47">
        <f>Table_Query_from_Mac10[[#This Row],[qtytoShipFuture]]-Table_Query_from_Mac10[[#This Row],[qty_to_ship]]</f>
        <v>0</v>
      </c>
      <c r="W4464" s="47">
        <f>Table_Query_from_Mac10[[#This Row],[UnitPriceFuture]]</f>
        <v>12.05</v>
      </c>
      <c r="X4464" s="47">
        <f>Table_Query_from_Mac10[[#This Row],[Unit Increase]]*Table_Query_from_Mac10[[#This Row],[UnitPriceFuture]]</f>
        <v>0</v>
      </c>
      <c r="Y4464" s="47">
        <f>Table_Query_from_Mac10[[#This Row],[Unit Increase]]*Table_Query_from_Mac10[[#This Row],[Future-cost]]</f>
        <v>0</v>
      </c>
      <c r="Z4464" s="47">
        <f>-(Table_Query_from_Mac10[[#This Row],[Incremental Sales]]+((Table_Query_from_Mac10[[#This Row],[Incremental Sales]]*-(SUM(Summary!$S$8:$S$9)))))*Summary!$S$18</f>
        <v>0</v>
      </c>
      <c r="AA4464" s="47">
        <f>IFERROR(Table_Query_from_Mac10[[#This Row],[Incremental Cost]]/Table_Query_from_Mac10[[#This Row],[Incremental Sales]],0)</f>
        <v>0</v>
      </c>
      <c r="AB4464" s="47">
        <f>IFERROR(Table_Query_from_Mac10[[#This Row],[TotalCostFuture]]/Table_Query_from_Mac10[[#This Row],[totalsalesFuture]],0)</f>
        <v>0.47385892116182571</v>
      </c>
      <c r="AN4464" s="30">
        <v>400</v>
      </c>
      <c r="AO4464">
        <f t="shared" si="138"/>
        <v>100</v>
      </c>
      <c r="AQ4464" s="30">
        <v>34.44</v>
      </c>
      <c r="AR4464">
        <f t="shared" si="139"/>
        <v>12.05</v>
      </c>
    </row>
    <row r="4465" spans="1:44" x14ac:dyDescent="0.25">
      <c r="A4465">
        <v>90458</v>
      </c>
      <c r="B4465">
        <v>2</v>
      </c>
      <c r="C4465" t="s">
        <v>55</v>
      </c>
      <c r="D4465" t="s">
        <v>81</v>
      </c>
      <c r="E4465">
        <v>48</v>
      </c>
      <c r="F4465">
        <v>6.91</v>
      </c>
      <c r="G4465">
        <v>14.77</v>
      </c>
      <c r="H4465" s="1">
        <v>44840</v>
      </c>
      <c r="I4465" s="20">
        <v>0</v>
      </c>
      <c r="J4465" s="47">
        <f>Table_Query_from_Mac10[[#This Row],[unit_price]]-(Table_Query_from_Mac10[[#This Row],[unit_price]]*(Table_Query_from_Mac10[[#This Row],[discount_pct]]/100))</f>
        <v>14.77</v>
      </c>
      <c r="K4465" s="47">
        <f>Table_Query_from_Mac10[[#This Row],[unit_cost]]</f>
        <v>6.91</v>
      </c>
      <c r="L4465" s="47">
        <f>Table_Query_from_Mac10[[#This Row],[Live-cost]]*(1+Table_Query_from_Mac10[[#This Row],[CogsIncreasebyTYPE]])</f>
        <v>6.91</v>
      </c>
      <c r="M4465" s="47">
        <f>Table_Query_from_Mac10[[#This Row],[Live-cost]]*Table_Query_from_Mac10[[#This Row],[qty_to_ship]]</f>
        <v>331.68</v>
      </c>
      <c r="N4465" s="47">
        <f>IF(Table_Query_from_Mac10[[#This Row],[item_no]]="KDA",-Table_Query_from_Mac10[[#This Row],[unit_price]],Table_Query_from_Mac10[[#This Row],[Net Unit]]*Table_Query_from_Mac10[[#This Row],[qty_to_ship]])</f>
        <v>708.96</v>
      </c>
      <c r="O4465" s="47">
        <f>SUMIFS(Summary!C:C,Summary!H:H,Table_Query_from_Mac10[[#This Row],[Juiceoc]])</f>
        <v>0</v>
      </c>
      <c r="P4465" s="47">
        <f>SUMIFS(Summary!D:D,Summary!H:H,Table_Query_from_Mac10[[#This Row],[Juiceoc]])</f>
        <v>0</v>
      </c>
      <c r="Q4465" s="47">
        <f>SUMIFS(Summary!E:E,Summary!H:H,Table_Query_from_Mac10[[#This Row],[Juiceoc]])</f>
        <v>0</v>
      </c>
      <c r="R4465" s="47">
        <f>Table_Query_from_Mac10[[#This Row],[Net Unit]]*(1+Table_Query_from_Mac10[[#This Row],[PriceIncreasebyType]])</f>
        <v>14.77</v>
      </c>
      <c r="S4465" s="47">
        <f>Table_Query_from_Mac10[[#This Row],[UnitPriceFuture]]*Table_Query_from_Mac10[[#This Row],[qtytoShipFuture]]</f>
        <v>708.96</v>
      </c>
      <c r="T4465" s="47">
        <f>ROUND(Table_Query_from_Mac10[[#This Row],[qty_to_ship]]*(1+Table_Query_from_Mac10[[#This Row],[VolumeIncreasebyType]]),0)</f>
        <v>48</v>
      </c>
      <c r="U4465" s="47">
        <f>Table_Query_from_Mac10[[#This Row],[qtytoShipFuture]]*Table_Query_from_Mac10[[#This Row],[Future-cost]]</f>
        <v>331.68</v>
      </c>
      <c r="V4465" s="47">
        <f>Table_Query_from_Mac10[[#This Row],[qtytoShipFuture]]-Table_Query_from_Mac10[[#This Row],[qty_to_ship]]</f>
        <v>0</v>
      </c>
      <c r="W4465" s="47">
        <f>Table_Query_from_Mac10[[#This Row],[UnitPriceFuture]]</f>
        <v>14.77</v>
      </c>
      <c r="X4465" s="47">
        <f>Table_Query_from_Mac10[[#This Row],[Unit Increase]]*Table_Query_from_Mac10[[#This Row],[UnitPriceFuture]]</f>
        <v>0</v>
      </c>
      <c r="Y4465" s="47">
        <f>Table_Query_from_Mac10[[#This Row],[Unit Increase]]*Table_Query_from_Mac10[[#This Row],[Future-cost]]</f>
        <v>0</v>
      </c>
      <c r="Z4465" s="47">
        <f>-(Table_Query_from_Mac10[[#This Row],[Incremental Sales]]+((Table_Query_from_Mac10[[#This Row],[Incremental Sales]]*-(SUM(Summary!$S$8:$S$9)))))*Summary!$S$18</f>
        <v>0</v>
      </c>
      <c r="AA4465" s="47">
        <f>IFERROR(Table_Query_from_Mac10[[#This Row],[Incremental Cost]]/Table_Query_from_Mac10[[#This Row],[Incremental Sales]],0)</f>
        <v>0</v>
      </c>
      <c r="AB4465" s="47">
        <f>IFERROR(Table_Query_from_Mac10[[#This Row],[TotalCostFuture]]/Table_Query_from_Mac10[[#This Row],[totalsalesFuture]],0)</f>
        <v>0.4678402166553825</v>
      </c>
      <c r="AN4465" s="31">
        <v>192</v>
      </c>
      <c r="AO4465">
        <f t="shared" si="138"/>
        <v>48</v>
      </c>
      <c r="AQ4465" s="31">
        <v>42.2</v>
      </c>
      <c r="AR4465">
        <f t="shared" si="139"/>
        <v>14.77</v>
      </c>
    </row>
    <row r="4466" spans="1:44" x14ac:dyDescent="0.25">
      <c r="A4466">
        <v>90458</v>
      </c>
      <c r="B4466">
        <v>3</v>
      </c>
      <c r="C4466" t="s">
        <v>55</v>
      </c>
      <c r="D4466" t="s">
        <v>81</v>
      </c>
      <c r="E4466">
        <v>36</v>
      </c>
      <c r="F4466">
        <v>8.23</v>
      </c>
      <c r="G4466">
        <v>17.71</v>
      </c>
      <c r="H4466" s="1">
        <v>44840</v>
      </c>
      <c r="I4466" s="20">
        <v>0</v>
      </c>
      <c r="J4466" s="47">
        <f>Table_Query_from_Mac10[[#This Row],[unit_price]]-(Table_Query_from_Mac10[[#This Row],[unit_price]]*(Table_Query_from_Mac10[[#This Row],[discount_pct]]/100))</f>
        <v>17.71</v>
      </c>
      <c r="K4466" s="47">
        <f>Table_Query_from_Mac10[[#This Row],[unit_cost]]</f>
        <v>8.23</v>
      </c>
      <c r="L4466" s="47">
        <f>Table_Query_from_Mac10[[#This Row],[Live-cost]]*(1+Table_Query_from_Mac10[[#This Row],[CogsIncreasebyTYPE]])</f>
        <v>8.23</v>
      </c>
      <c r="M4466" s="47">
        <f>Table_Query_from_Mac10[[#This Row],[Live-cost]]*Table_Query_from_Mac10[[#This Row],[qty_to_ship]]</f>
        <v>296.28000000000003</v>
      </c>
      <c r="N4466" s="47">
        <f>IF(Table_Query_from_Mac10[[#This Row],[item_no]]="KDA",-Table_Query_from_Mac10[[#This Row],[unit_price]],Table_Query_from_Mac10[[#This Row],[Net Unit]]*Table_Query_from_Mac10[[#This Row],[qty_to_ship]])</f>
        <v>637.56000000000006</v>
      </c>
      <c r="O4466" s="47">
        <f>SUMIFS(Summary!C:C,Summary!H:H,Table_Query_from_Mac10[[#This Row],[Juiceoc]])</f>
        <v>0</v>
      </c>
      <c r="P4466" s="47">
        <f>SUMIFS(Summary!D:D,Summary!H:H,Table_Query_from_Mac10[[#This Row],[Juiceoc]])</f>
        <v>0</v>
      </c>
      <c r="Q4466" s="47">
        <f>SUMIFS(Summary!E:E,Summary!H:H,Table_Query_from_Mac10[[#This Row],[Juiceoc]])</f>
        <v>0</v>
      </c>
      <c r="R4466" s="47">
        <f>Table_Query_from_Mac10[[#This Row],[Net Unit]]*(1+Table_Query_from_Mac10[[#This Row],[PriceIncreasebyType]])</f>
        <v>17.71</v>
      </c>
      <c r="S4466" s="47">
        <f>Table_Query_from_Mac10[[#This Row],[UnitPriceFuture]]*Table_Query_from_Mac10[[#This Row],[qtytoShipFuture]]</f>
        <v>637.56000000000006</v>
      </c>
      <c r="T4466" s="47">
        <f>ROUND(Table_Query_from_Mac10[[#This Row],[qty_to_ship]]*(1+Table_Query_from_Mac10[[#This Row],[VolumeIncreasebyType]]),0)</f>
        <v>36</v>
      </c>
      <c r="U4466" s="47">
        <f>Table_Query_from_Mac10[[#This Row],[qtytoShipFuture]]*Table_Query_from_Mac10[[#This Row],[Future-cost]]</f>
        <v>296.28000000000003</v>
      </c>
      <c r="V4466" s="47">
        <f>Table_Query_from_Mac10[[#This Row],[qtytoShipFuture]]-Table_Query_from_Mac10[[#This Row],[qty_to_ship]]</f>
        <v>0</v>
      </c>
      <c r="W4466" s="47">
        <f>Table_Query_from_Mac10[[#This Row],[UnitPriceFuture]]</f>
        <v>17.71</v>
      </c>
      <c r="X4466" s="47">
        <f>Table_Query_from_Mac10[[#This Row],[Unit Increase]]*Table_Query_from_Mac10[[#This Row],[UnitPriceFuture]]</f>
        <v>0</v>
      </c>
      <c r="Y4466" s="47">
        <f>Table_Query_from_Mac10[[#This Row],[Unit Increase]]*Table_Query_from_Mac10[[#This Row],[Future-cost]]</f>
        <v>0</v>
      </c>
      <c r="Z4466" s="47">
        <f>-(Table_Query_from_Mac10[[#This Row],[Incremental Sales]]+((Table_Query_from_Mac10[[#This Row],[Incremental Sales]]*-(SUM(Summary!$S$8:$S$9)))))*Summary!$S$18</f>
        <v>0</v>
      </c>
      <c r="AA4466" s="47">
        <f>IFERROR(Table_Query_from_Mac10[[#This Row],[Incremental Cost]]/Table_Query_from_Mac10[[#This Row],[Incremental Sales]],0)</f>
        <v>0</v>
      </c>
      <c r="AB4466" s="47">
        <f>IFERROR(Table_Query_from_Mac10[[#This Row],[TotalCostFuture]]/Table_Query_from_Mac10[[#This Row],[totalsalesFuture]],0)</f>
        <v>0.46470920383963865</v>
      </c>
      <c r="AN4466" s="30">
        <v>144</v>
      </c>
      <c r="AO4466">
        <f t="shared" si="138"/>
        <v>36</v>
      </c>
      <c r="AQ4466" s="30">
        <v>50.59</v>
      </c>
      <c r="AR4466">
        <f t="shared" si="139"/>
        <v>17.71</v>
      </c>
    </row>
    <row r="4467" spans="1:44" x14ac:dyDescent="0.25">
      <c r="A4467">
        <v>90458</v>
      </c>
      <c r="B4467">
        <v>4</v>
      </c>
      <c r="C4467" t="s">
        <v>55</v>
      </c>
      <c r="D4467" t="s">
        <v>81</v>
      </c>
      <c r="E4467">
        <v>27</v>
      </c>
      <c r="F4467">
        <v>9.6199999999999992</v>
      </c>
      <c r="G4467">
        <v>20.64</v>
      </c>
      <c r="H4467" s="1">
        <v>44840</v>
      </c>
      <c r="I4467" s="20">
        <v>0</v>
      </c>
      <c r="J4467" s="47">
        <f>Table_Query_from_Mac10[[#This Row],[unit_price]]-(Table_Query_from_Mac10[[#This Row],[unit_price]]*(Table_Query_from_Mac10[[#This Row],[discount_pct]]/100))</f>
        <v>20.64</v>
      </c>
      <c r="K4467" s="47">
        <f>Table_Query_from_Mac10[[#This Row],[unit_cost]]</f>
        <v>9.6199999999999992</v>
      </c>
      <c r="L4467" s="47">
        <f>Table_Query_from_Mac10[[#This Row],[Live-cost]]*(1+Table_Query_from_Mac10[[#This Row],[CogsIncreasebyTYPE]])</f>
        <v>9.6199999999999992</v>
      </c>
      <c r="M4467" s="47">
        <f>Table_Query_from_Mac10[[#This Row],[Live-cost]]*Table_Query_from_Mac10[[#This Row],[qty_to_ship]]</f>
        <v>259.73999999999995</v>
      </c>
      <c r="N4467" s="47">
        <f>IF(Table_Query_from_Mac10[[#This Row],[item_no]]="KDA",-Table_Query_from_Mac10[[#This Row],[unit_price]],Table_Query_from_Mac10[[#This Row],[Net Unit]]*Table_Query_from_Mac10[[#This Row],[qty_to_ship]])</f>
        <v>557.28</v>
      </c>
      <c r="O4467" s="47">
        <f>SUMIFS(Summary!C:C,Summary!H:H,Table_Query_from_Mac10[[#This Row],[Juiceoc]])</f>
        <v>0</v>
      </c>
      <c r="P4467" s="47">
        <f>SUMIFS(Summary!D:D,Summary!H:H,Table_Query_from_Mac10[[#This Row],[Juiceoc]])</f>
        <v>0</v>
      </c>
      <c r="Q4467" s="47">
        <f>SUMIFS(Summary!E:E,Summary!H:H,Table_Query_from_Mac10[[#This Row],[Juiceoc]])</f>
        <v>0</v>
      </c>
      <c r="R4467" s="47">
        <f>Table_Query_from_Mac10[[#This Row],[Net Unit]]*(1+Table_Query_from_Mac10[[#This Row],[PriceIncreasebyType]])</f>
        <v>20.64</v>
      </c>
      <c r="S4467" s="47">
        <f>Table_Query_from_Mac10[[#This Row],[UnitPriceFuture]]*Table_Query_from_Mac10[[#This Row],[qtytoShipFuture]]</f>
        <v>557.28</v>
      </c>
      <c r="T4467" s="47">
        <f>ROUND(Table_Query_from_Mac10[[#This Row],[qty_to_ship]]*(1+Table_Query_from_Mac10[[#This Row],[VolumeIncreasebyType]]),0)</f>
        <v>27</v>
      </c>
      <c r="U4467" s="47">
        <f>Table_Query_from_Mac10[[#This Row],[qtytoShipFuture]]*Table_Query_from_Mac10[[#This Row],[Future-cost]]</f>
        <v>259.73999999999995</v>
      </c>
      <c r="V4467" s="47">
        <f>Table_Query_from_Mac10[[#This Row],[qtytoShipFuture]]-Table_Query_from_Mac10[[#This Row],[qty_to_ship]]</f>
        <v>0</v>
      </c>
      <c r="W4467" s="47">
        <f>Table_Query_from_Mac10[[#This Row],[UnitPriceFuture]]</f>
        <v>20.64</v>
      </c>
      <c r="X4467" s="47">
        <f>Table_Query_from_Mac10[[#This Row],[Unit Increase]]*Table_Query_from_Mac10[[#This Row],[UnitPriceFuture]]</f>
        <v>0</v>
      </c>
      <c r="Y4467" s="47">
        <f>Table_Query_from_Mac10[[#This Row],[Unit Increase]]*Table_Query_from_Mac10[[#This Row],[Future-cost]]</f>
        <v>0</v>
      </c>
      <c r="Z4467" s="47">
        <f>-(Table_Query_from_Mac10[[#This Row],[Incremental Sales]]+((Table_Query_from_Mac10[[#This Row],[Incremental Sales]]*-(SUM(Summary!$S$8:$S$9)))))*Summary!$S$18</f>
        <v>0</v>
      </c>
      <c r="AA4467" s="47">
        <f>IFERROR(Table_Query_from_Mac10[[#This Row],[Incremental Cost]]/Table_Query_from_Mac10[[#This Row],[Incremental Sales]],0)</f>
        <v>0</v>
      </c>
      <c r="AB4467" s="47">
        <f>IFERROR(Table_Query_from_Mac10[[#This Row],[TotalCostFuture]]/Table_Query_from_Mac10[[#This Row],[totalsalesFuture]],0)</f>
        <v>0.4660852713178294</v>
      </c>
      <c r="AN4467" s="31">
        <v>108</v>
      </c>
      <c r="AO4467">
        <f t="shared" si="138"/>
        <v>27</v>
      </c>
      <c r="AQ4467" s="31">
        <v>58.98</v>
      </c>
      <c r="AR4467">
        <f t="shared" si="139"/>
        <v>20.64</v>
      </c>
    </row>
    <row r="4468" spans="1:44" x14ac:dyDescent="0.25">
      <c r="A4468">
        <v>90458</v>
      </c>
      <c r="B4468">
        <v>5</v>
      </c>
      <c r="C4468" t="s">
        <v>55</v>
      </c>
      <c r="D4468" t="s">
        <v>81</v>
      </c>
      <c r="E4468">
        <v>6</v>
      </c>
      <c r="F4468">
        <v>10.93</v>
      </c>
      <c r="G4468">
        <v>25.21</v>
      </c>
      <c r="H4468" s="1">
        <v>44840</v>
      </c>
      <c r="I4468" s="20">
        <v>0</v>
      </c>
      <c r="J4468" s="47">
        <f>Table_Query_from_Mac10[[#This Row],[unit_price]]-(Table_Query_from_Mac10[[#This Row],[unit_price]]*(Table_Query_from_Mac10[[#This Row],[discount_pct]]/100))</f>
        <v>25.21</v>
      </c>
      <c r="K4468" s="47">
        <f>Table_Query_from_Mac10[[#This Row],[unit_cost]]</f>
        <v>10.93</v>
      </c>
      <c r="L4468" s="47">
        <f>Table_Query_from_Mac10[[#This Row],[Live-cost]]*(1+Table_Query_from_Mac10[[#This Row],[CogsIncreasebyTYPE]])</f>
        <v>10.93</v>
      </c>
      <c r="M4468" s="47">
        <f>Table_Query_from_Mac10[[#This Row],[Live-cost]]*Table_Query_from_Mac10[[#This Row],[qty_to_ship]]</f>
        <v>65.58</v>
      </c>
      <c r="N4468" s="47">
        <f>IF(Table_Query_from_Mac10[[#This Row],[item_no]]="KDA",-Table_Query_from_Mac10[[#This Row],[unit_price]],Table_Query_from_Mac10[[#This Row],[Net Unit]]*Table_Query_from_Mac10[[#This Row],[qty_to_ship]])</f>
        <v>151.26</v>
      </c>
      <c r="O4468" s="47">
        <f>SUMIFS(Summary!C:C,Summary!H:H,Table_Query_from_Mac10[[#This Row],[Juiceoc]])</f>
        <v>0</v>
      </c>
      <c r="P4468" s="47">
        <f>SUMIFS(Summary!D:D,Summary!H:H,Table_Query_from_Mac10[[#This Row],[Juiceoc]])</f>
        <v>0</v>
      </c>
      <c r="Q4468" s="47">
        <f>SUMIFS(Summary!E:E,Summary!H:H,Table_Query_from_Mac10[[#This Row],[Juiceoc]])</f>
        <v>0</v>
      </c>
      <c r="R4468" s="47">
        <f>Table_Query_from_Mac10[[#This Row],[Net Unit]]*(1+Table_Query_from_Mac10[[#This Row],[PriceIncreasebyType]])</f>
        <v>25.21</v>
      </c>
      <c r="S4468" s="47">
        <f>Table_Query_from_Mac10[[#This Row],[UnitPriceFuture]]*Table_Query_from_Mac10[[#This Row],[qtytoShipFuture]]</f>
        <v>151.26</v>
      </c>
      <c r="T4468" s="47">
        <f>ROUND(Table_Query_from_Mac10[[#This Row],[qty_to_ship]]*(1+Table_Query_from_Mac10[[#This Row],[VolumeIncreasebyType]]),0)</f>
        <v>6</v>
      </c>
      <c r="U4468" s="47">
        <f>Table_Query_from_Mac10[[#This Row],[qtytoShipFuture]]*Table_Query_from_Mac10[[#This Row],[Future-cost]]</f>
        <v>65.58</v>
      </c>
      <c r="V4468" s="47">
        <f>Table_Query_from_Mac10[[#This Row],[qtytoShipFuture]]-Table_Query_from_Mac10[[#This Row],[qty_to_ship]]</f>
        <v>0</v>
      </c>
      <c r="W4468" s="47">
        <f>Table_Query_from_Mac10[[#This Row],[UnitPriceFuture]]</f>
        <v>25.21</v>
      </c>
      <c r="X4468" s="47">
        <f>Table_Query_from_Mac10[[#This Row],[Unit Increase]]*Table_Query_from_Mac10[[#This Row],[UnitPriceFuture]]</f>
        <v>0</v>
      </c>
      <c r="Y4468" s="47">
        <f>Table_Query_from_Mac10[[#This Row],[Unit Increase]]*Table_Query_from_Mac10[[#This Row],[Future-cost]]</f>
        <v>0</v>
      </c>
      <c r="Z4468" s="47">
        <f>-(Table_Query_from_Mac10[[#This Row],[Incremental Sales]]+((Table_Query_from_Mac10[[#This Row],[Incremental Sales]]*-(SUM(Summary!$S$8:$S$9)))))*Summary!$S$18</f>
        <v>0</v>
      </c>
      <c r="AA4468" s="47">
        <f>IFERROR(Table_Query_from_Mac10[[#This Row],[Incremental Cost]]/Table_Query_from_Mac10[[#This Row],[Incremental Sales]],0)</f>
        <v>0</v>
      </c>
      <c r="AB4468" s="47">
        <f>IFERROR(Table_Query_from_Mac10[[#This Row],[TotalCostFuture]]/Table_Query_from_Mac10[[#This Row],[totalsalesFuture]],0)</f>
        <v>0.43355811186037291</v>
      </c>
      <c r="AN4468" s="30">
        <v>24</v>
      </c>
      <c r="AO4468">
        <f t="shared" si="138"/>
        <v>6</v>
      </c>
      <c r="AQ4468" s="30">
        <v>72.040000000000006</v>
      </c>
      <c r="AR4468">
        <f t="shared" si="139"/>
        <v>25.21</v>
      </c>
    </row>
    <row r="4469" spans="1:44" x14ac:dyDescent="0.25">
      <c r="A4469">
        <v>90458</v>
      </c>
      <c r="B4469">
        <v>6</v>
      </c>
      <c r="C4469" t="s">
        <v>55</v>
      </c>
      <c r="D4469" t="s">
        <v>81</v>
      </c>
      <c r="E4469">
        <v>4</v>
      </c>
      <c r="F4469">
        <v>12.69</v>
      </c>
      <c r="G4469">
        <v>29.71</v>
      </c>
      <c r="H4469" s="1">
        <v>44840</v>
      </c>
      <c r="I4469" s="20">
        <v>0</v>
      </c>
      <c r="J4469" s="47">
        <f>Table_Query_from_Mac10[[#This Row],[unit_price]]-(Table_Query_from_Mac10[[#This Row],[unit_price]]*(Table_Query_from_Mac10[[#This Row],[discount_pct]]/100))</f>
        <v>29.71</v>
      </c>
      <c r="K4469" s="47">
        <f>Table_Query_from_Mac10[[#This Row],[unit_cost]]</f>
        <v>12.69</v>
      </c>
      <c r="L4469" s="47">
        <f>Table_Query_from_Mac10[[#This Row],[Live-cost]]*(1+Table_Query_from_Mac10[[#This Row],[CogsIncreasebyTYPE]])</f>
        <v>12.69</v>
      </c>
      <c r="M4469" s="47">
        <f>Table_Query_from_Mac10[[#This Row],[Live-cost]]*Table_Query_from_Mac10[[#This Row],[qty_to_ship]]</f>
        <v>50.76</v>
      </c>
      <c r="N4469" s="47">
        <f>IF(Table_Query_from_Mac10[[#This Row],[item_no]]="KDA",-Table_Query_from_Mac10[[#This Row],[unit_price]],Table_Query_from_Mac10[[#This Row],[Net Unit]]*Table_Query_from_Mac10[[#This Row],[qty_to_ship]])</f>
        <v>118.84</v>
      </c>
      <c r="O4469" s="47">
        <f>SUMIFS(Summary!C:C,Summary!H:H,Table_Query_from_Mac10[[#This Row],[Juiceoc]])</f>
        <v>0</v>
      </c>
      <c r="P4469" s="47">
        <f>SUMIFS(Summary!D:D,Summary!H:H,Table_Query_from_Mac10[[#This Row],[Juiceoc]])</f>
        <v>0</v>
      </c>
      <c r="Q4469" s="47">
        <f>SUMIFS(Summary!E:E,Summary!H:H,Table_Query_from_Mac10[[#This Row],[Juiceoc]])</f>
        <v>0</v>
      </c>
      <c r="R4469" s="47">
        <f>Table_Query_from_Mac10[[#This Row],[Net Unit]]*(1+Table_Query_from_Mac10[[#This Row],[PriceIncreasebyType]])</f>
        <v>29.71</v>
      </c>
      <c r="S4469" s="47">
        <f>Table_Query_from_Mac10[[#This Row],[UnitPriceFuture]]*Table_Query_from_Mac10[[#This Row],[qtytoShipFuture]]</f>
        <v>118.84</v>
      </c>
      <c r="T4469" s="47">
        <f>ROUND(Table_Query_from_Mac10[[#This Row],[qty_to_ship]]*(1+Table_Query_from_Mac10[[#This Row],[VolumeIncreasebyType]]),0)</f>
        <v>4</v>
      </c>
      <c r="U4469" s="47">
        <f>Table_Query_from_Mac10[[#This Row],[qtytoShipFuture]]*Table_Query_from_Mac10[[#This Row],[Future-cost]]</f>
        <v>50.76</v>
      </c>
      <c r="V4469" s="47">
        <f>Table_Query_from_Mac10[[#This Row],[qtytoShipFuture]]-Table_Query_from_Mac10[[#This Row],[qty_to_ship]]</f>
        <v>0</v>
      </c>
      <c r="W4469" s="47">
        <f>Table_Query_from_Mac10[[#This Row],[UnitPriceFuture]]</f>
        <v>29.71</v>
      </c>
      <c r="X4469" s="47">
        <f>Table_Query_from_Mac10[[#This Row],[Unit Increase]]*Table_Query_from_Mac10[[#This Row],[UnitPriceFuture]]</f>
        <v>0</v>
      </c>
      <c r="Y4469" s="47">
        <f>Table_Query_from_Mac10[[#This Row],[Unit Increase]]*Table_Query_from_Mac10[[#This Row],[Future-cost]]</f>
        <v>0</v>
      </c>
      <c r="Z4469" s="47">
        <f>-(Table_Query_from_Mac10[[#This Row],[Incremental Sales]]+((Table_Query_from_Mac10[[#This Row],[Incremental Sales]]*-(SUM(Summary!$S$8:$S$9)))))*Summary!$S$18</f>
        <v>0</v>
      </c>
      <c r="AA4469" s="47">
        <f>IFERROR(Table_Query_from_Mac10[[#This Row],[Incremental Cost]]/Table_Query_from_Mac10[[#This Row],[Incremental Sales]],0)</f>
        <v>0</v>
      </c>
      <c r="AB4469" s="47">
        <f>IFERROR(Table_Query_from_Mac10[[#This Row],[TotalCostFuture]]/Table_Query_from_Mac10[[#This Row],[totalsalesFuture]],0)</f>
        <v>0.42712891282396498</v>
      </c>
      <c r="AN4469" s="31">
        <v>16</v>
      </c>
      <c r="AO4469">
        <f t="shared" si="138"/>
        <v>4</v>
      </c>
      <c r="AQ4469" s="31">
        <v>84.89</v>
      </c>
      <c r="AR4469">
        <f t="shared" si="139"/>
        <v>29.71</v>
      </c>
    </row>
    <row r="4470" spans="1:44" x14ac:dyDescent="0.25">
      <c r="A4470">
        <v>90458</v>
      </c>
      <c r="B4470">
        <v>7</v>
      </c>
      <c r="C4470" t="s">
        <v>56</v>
      </c>
      <c r="D4470" t="s">
        <v>81</v>
      </c>
      <c r="E4470">
        <v>3</v>
      </c>
      <c r="F4470">
        <v>15.38</v>
      </c>
      <c r="G4470">
        <v>35.159999999999997</v>
      </c>
      <c r="H4470" s="1">
        <v>44840</v>
      </c>
      <c r="I4470" s="20">
        <v>0</v>
      </c>
      <c r="J4470" s="47">
        <f>Table_Query_from_Mac10[[#This Row],[unit_price]]-(Table_Query_from_Mac10[[#This Row],[unit_price]]*(Table_Query_from_Mac10[[#This Row],[discount_pct]]/100))</f>
        <v>35.159999999999997</v>
      </c>
      <c r="K4470" s="47">
        <f>Table_Query_from_Mac10[[#This Row],[unit_cost]]</f>
        <v>15.38</v>
      </c>
      <c r="L4470" s="47">
        <f>Table_Query_from_Mac10[[#This Row],[Live-cost]]*(1+Table_Query_from_Mac10[[#This Row],[CogsIncreasebyTYPE]])</f>
        <v>15.38</v>
      </c>
      <c r="M4470" s="47">
        <f>Table_Query_from_Mac10[[#This Row],[Live-cost]]*Table_Query_from_Mac10[[#This Row],[qty_to_ship]]</f>
        <v>46.14</v>
      </c>
      <c r="N4470" s="47">
        <f>IF(Table_Query_from_Mac10[[#This Row],[item_no]]="KDA",-Table_Query_from_Mac10[[#This Row],[unit_price]],Table_Query_from_Mac10[[#This Row],[Net Unit]]*Table_Query_from_Mac10[[#This Row],[qty_to_ship]])</f>
        <v>105.47999999999999</v>
      </c>
      <c r="O4470" s="47">
        <f>SUMIFS(Summary!C:C,Summary!H:H,Table_Query_from_Mac10[[#This Row],[Juiceoc]])</f>
        <v>0</v>
      </c>
      <c r="P4470" s="47">
        <f>SUMIFS(Summary!D:D,Summary!H:H,Table_Query_from_Mac10[[#This Row],[Juiceoc]])</f>
        <v>0</v>
      </c>
      <c r="Q4470" s="47">
        <f>SUMIFS(Summary!E:E,Summary!H:H,Table_Query_from_Mac10[[#This Row],[Juiceoc]])</f>
        <v>0</v>
      </c>
      <c r="R4470" s="47">
        <f>Table_Query_from_Mac10[[#This Row],[Net Unit]]*(1+Table_Query_from_Mac10[[#This Row],[PriceIncreasebyType]])</f>
        <v>35.159999999999997</v>
      </c>
      <c r="S4470" s="47">
        <f>Table_Query_from_Mac10[[#This Row],[UnitPriceFuture]]*Table_Query_from_Mac10[[#This Row],[qtytoShipFuture]]</f>
        <v>105.47999999999999</v>
      </c>
      <c r="T4470" s="47">
        <f>ROUND(Table_Query_from_Mac10[[#This Row],[qty_to_ship]]*(1+Table_Query_from_Mac10[[#This Row],[VolumeIncreasebyType]]),0)</f>
        <v>3</v>
      </c>
      <c r="U4470" s="47">
        <f>Table_Query_from_Mac10[[#This Row],[qtytoShipFuture]]*Table_Query_from_Mac10[[#This Row],[Future-cost]]</f>
        <v>46.14</v>
      </c>
      <c r="V4470" s="47">
        <f>Table_Query_from_Mac10[[#This Row],[qtytoShipFuture]]-Table_Query_from_Mac10[[#This Row],[qty_to_ship]]</f>
        <v>0</v>
      </c>
      <c r="W4470" s="47">
        <f>Table_Query_from_Mac10[[#This Row],[UnitPriceFuture]]</f>
        <v>35.159999999999997</v>
      </c>
      <c r="X4470" s="47">
        <f>Table_Query_from_Mac10[[#This Row],[Unit Increase]]*Table_Query_from_Mac10[[#This Row],[UnitPriceFuture]]</f>
        <v>0</v>
      </c>
      <c r="Y4470" s="47">
        <f>Table_Query_from_Mac10[[#This Row],[Unit Increase]]*Table_Query_from_Mac10[[#This Row],[Future-cost]]</f>
        <v>0</v>
      </c>
      <c r="Z4470" s="47">
        <f>-(Table_Query_from_Mac10[[#This Row],[Incremental Sales]]+((Table_Query_from_Mac10[[#This Row],[Incremental Sales]]*-(SUM(Summary!$S$8:$S$9)))))*Summary!$S$18</f>
        <v>0</v>
      </c>
      <c r="AA4470" s="47">
        <f>IFERROR(Table_Query_from_Mac10[[#This Row],[Incremental Cost]]/Table_Query_from_Mac10[[#This Row],[Incremental Sales]],0)</f>
        <v>0</v>
      </c>
      <c r="AB4470" s="47">
        <f>IFERROR(Table_Query_from_Mac10[[#This Row],[TotalCostFuture]]/Table_Query_from_Mac10[[#This Row],[totalsalesFuture]],0)</f>
        <v>0.43742889647326511</v>
      </c>
      <c r="AN4470" s="30">
        <v>12</v>
      </c>
      <c r="AO4470">
        <f t="shared" si="138"/>
        <v>3</v>
      </c>
      <c r="AQ4470" s="30">
        <v>100.45</v>
      </c>
      <c r="AR4470">
        <f t="shared" si="139"/>
        <v>35.159999999999997</v>
      </c>
    </row>
    <row r="4471" spans="1:44" x14ac:dyDescent="0.25">
      <c r="A4471">
        <v>90458</v>
      </c>
      <c r="B4471">
        <v>2</v>
      </c>
      <c r="C4471" t="s">
        <v>55</v>
      </c>
      <c r="D4471" t="s">
        <v>81</v>
      </c>
      <c r="E4471">
        <v>16</v>
      </c>
      <c r="F4471">
        <v>6.91</v>
      </c>
      <c r="G4471">
        <v>14.77</v>
      </c>
      <c r="H4471" s="1">
        <v>44848</v>
      </c>
      <c r="I4471" s="20">
        <v>0</v>
      </c>
      <c r="J4471" s="47">
        <f>Table_Query_from_Mac10[[#This Row],[unit_price]]-(Table_Query_from_Mac10[[#This Row],[unit_price]]*(Table_Query_from_Mac10[[#This Row],[discount_pct]]/100))</f>
        <v>14.77</v>
      </c>
      <c r="K4471" s="47">
        <f>Table_Query_from_Mac10[[#This Row],[unit_cost]]</f>
        <v>6.91</v>
      </c>
      <c r="L4471" s="47">
        <f>Table_Query_from_Mac10[[#This Row],[Live-cost]]*(1+Table_Query_from_Mac10[[#This Row],[CogsIncreasebyTYPE]])</f>
        <v>6.91</v>
      </c>
      <c r="M4471" s="47">
        <f>Table_Query_from_Mac10[[#This Row],[Live-cost]]*Table_Query_from_Mac10[[#This Row],[qty_to_ship]]</f>
        <v>110.56</v>
      </c>
      <c r="N4471" s="47">
        <f>IF(Table_Query_from_Mac10[[#This Row],[item_no]]="KDA",-Table_Query_from_Mac10[[#This Row],[unit_price]],Table_Query_from_Mac10[[#This Row],[Net Unit]]*Table_Query_from_Mac10[[#This Row],[qty_to_ship]])</f>
        <v>236.32</v>
      </c>
      <c r="O4471" s="47">
        <f>SUMIFS(Summary!C:C,Summary!H:H,Table_Query_from_Mac10[[#This Row],[Juiceoc]])</f>
        <v>0</v>
      </c>
      <c r="P4471" s="47">
        <f>SUMIFS(Summary!D:D,Summary!H:H,Table_Query_from_Mac10[[#This Row],[Juiceoc]])</f>
        <v>0</v>
      </c>
      <c r="Q4471" s="47">
        <f>SUMIFS(Summary!E:E,Summary!H:H,Table_Query_from_Mac10[[#This Row],[Juiceoc]])</f>
        <v>0</v>
      </c>
      <c r="R4471" s="47">
        <f>Table_Query_from_Mac10[[#This Row],[Net Unit]]*(1+Table_Query_from_Mac10[[#This Row],[PriceIncreasebyType]])</f>
        <v>14.77</v>
      </c>
      <c r="S4471" s="47">
        <f>Table_Query_from_Mac10[[#This Row],[UnitPriceFuture]]*Table_Query_from_Mac10[[#This Row],[qtytoShipFuture]]</f>
        <v>236.32</v>
      </c>
      <c r="T4471" s="47">
        <f>ROUND(Table_Query_from_Mac10[[#This Row],[qty_to_ship]]*(1+Table_Query_from_Mac10[[#This Row],[VolumeIncreasebyType]]),0)</f>
        <v>16</v>
      </c>
      <c r="U4471" s="47">
        <f>Table_Query_from_Mac10[[#This Row],[qtytoShipFuture]]*Table_Query_from_Mac10[[#This Row],[Future-cost]]</f>
        <v>110.56</v>
      </c>
      <c r="V4471" s="47">
        <f>Table_Query_from_Mac10[[#This Row],[qtytoShipFuture]]-Table_Query_from_Mac10[[#This Row],[qty_to_ship]]</f>
        <v>0</v>
      </c>
      <c r="W4471" s="47">
        <f>Table_Query_from_Mac10[[#This Row],[UnitPriceFuture]]</f>
        <v>14.77</v>
      </c>
      <c r="X4471" s="47">
        <f>Table_Query_from_Mac10[[#This Row],[Unit Increase]]*Table_Query_from_Mac10[[#This Row],[UnitPriceFuture]]</f>
        <v>0</v>
      </c>
      <c r="Y4471" s="47">
        <f>Table_Query_from_Mac10[[#This Row],[Unit Increase]]*Table_Query_from_Mac10[[#This Row],[Future-cost]]</f>
        <v>0</v>
      </c>
      <c r="Z4471" s="47">
        <f>-(Table_Query_from_Mac10[[#This Row],[Incremental Sales]]+((Table_Query_from_Mac10[[#This Row],[Incremental Sales]]*-(SUM(Summary!$S$8:$S$9)))))*Summary!$S$18</f>
        <v>0</v>
      </c>
      <c r="AA4471" s="47">
        <f>IFERROR(Table_Query_from_Mac10[[#This Row],[Incremental Cost]]/Table_Query_from_Mac10[[#This Row],[Incremental Sales]],0)</f>
        <v>0</v>
      </c>
      <c r="AB4471" s="47">
        <f>IFERROR(Table_Query_from_Mac10[[#This Row],[TotalCostFuture]]/Table_Query_from_Mac10[[#This Row],[totalsalesFuture]],0)</f>
        <v>0.46784021665538256</v>
      </c>
      <c r="AN4471" s="31">
        <v>64</v>
      </c>
      <c r="AO4471">
        <f t="shared" si="138"/>
        <v>16</v>
      </c>
      <c r="AQ4471" s="31">
        <v>42.2</v>
      </c>
      <c r="AR4471">
        <f t="shared" si="139"/>
        <v>14.77</v>
      </c>
    </row>
    <row r="4472" spans="1:44" x14ac:dyDescent="0.25">
      <c r="A4472">
        <v>90458</v>
      </c>
      <c r="B4472">
        <v>3</v>
      </c>
      <c r="C4472" t="s">
        <v>55</v>
      </c>
      <c r="D4472" t="s">
        <v>81</v>
      </c>
      <c r="E4472">
        <v>36</v>
      </c>
      <c r="F4472">
        <v>8.23</v>
      </c>
      <c r="G4472">
        <v>17.71</v>
      </c>
      <c r="H4472" s="1">
        <v>44848</v>
      </c>
      <c r="I4472" s="20">
        <v>0</v>
      </c>
      <c r="J4472" s="47">
        <f>Table_Query_from_Mac10[[#This Row],[unit_price]]-(Table_Query_from_Mac10[[#This Row],[unit_price]]*(Table_Query_from_Mac10[[#This Row],[discount_pct]]/100))</f>
        <v>17.71</v>
      </c>
      <c r="K4472" s="47">
        <f>Table_Query_from_Mac10[[#This Row],[unit_cost]]</f>
        <v>8.23</v>
      </c>
      <c r="L4472" s="47">
        <f>Table_Query_from_Mac10[[#This Row],[Live-cost]]*(1+Table_Query_from_Mac10[[#This Row],[CogsIncreasebyTYPE]])</f>
        <v>8.23</v>
      </c>
      <c r="M4472" s="47">
        <f>Table_Query_from_Mac10[[#This Row],[Live-cost]]*Table_Query_from_Mac10[[#This Row],[qty_to_ship]]</f>
        <v>296.28000000000003</v>
      </c>
      <c r="N4472" s="47">
        <f>IF(Table_Query_from_Mac10[[#This Row],[item_no]]="KDA",-Table_Query_from_Mac10[[#This Row],[unit_price]],Table_Query_from_Mac10[[#This Row],[Net Unit]]*Table_Query_from_Mac10[[#This Row],[qty_to_ship]])</f>
        <v>637.56000000000006</v>
      </c>
      <c r="O4472" s="47">
        <f>SUMIFS(Summary!C:C,Summary!H:H,Table_Query_from_Mac10[[#This Row],[Juiceoc]])</f>
        <v>0</v>
      </c>
      <c r="P4472" s="47">
        <f>SUMIFS(Summary!D:D,Summary!H:H,Table_Query_from_Mac10[[#This Row],[Juiceoc]])</f>
        <v>0</v>
      </c>
      <c r="Q4472" s="47">
        <f>SUMIFS(Summary!E:E,Summary!H:H,Table_Query_from_Mac10[[#This Row],[Juiceoc]])</f>
        <v>0</v>
      </c>
      <c r="R4472" s="47">
        <f>Table_Query_from_Mac10[[#This Row],[Net Unit]]*(1+Table_Query_from_Mac10[[#This Row],[PriceIncreasebyType]])</f>
        <v>17.71</v>
      </c>
      <c r="S4472" s="47">
        <f>Table_Query_from_Mac10[[#This Row],[UnitPriceFuture]]*Table_Query_from_Mac10[[#This Row],[qtytoShipFuture]]</f>
        <v>637.56000000000006</v>
      </c>
      <c r="T4472" s="47">
        <f>ROUND(Table_Query_from_Mac10[[#This Row],[qty_to_ship]]*(1+Table_Query_from_Mac10[[#This Row],[VolumeIncreasebyType]]),0)</f>
        <v>36</v>
      </c>
      <c r="U4472" s="47">
        <f>Table_Query_from_Mac10[[#This Row],[qtytoShipFuture]]*Table_Query_from_Mac10[[#This Row],[Future-cost]]</f>
        <v>296.28000000000003</v>
      </c>
      <c r="V4472" s="47">
        <f>Table_Query_from_Mac10[[#This Row],[qtytoShipFuture]]-Table_Query_from_Mac10[[#This Row],[qty_to_ship]]</f>
        <v>0</v>
      </c>
      <c r="W4472" s="47">
        <f>Table_Query_from_Mac10[[#This Row],[UnitPriceFuture]]</f>
        <v>17.71</v>
      </c>
      <c r="X4472" s="47">
        <f>Table_Query_from_Mac10[[#This Row],[Unit Increase]]*Table_Query_from_Mac10[[#This Row],[UnitPriceFuture]]</f>
        <v>0</v>
      </c>
      <c r="Y4472" s="47">
        <f>Table_Query_from_Mac10[[#This Row],[Unit Increase]]*Table_Query_from_Mac10[[#This Row],[Future-cost]]</f>
        <v>0</v>
      </c>
      <c r="Z4472" s="47">
        <f>-(Table_Query_from_Mac10[[#This Row],[Incremental Sales]]+((Table_Query_from_Mac10[[#This Row],[Incremental Sales]]*-(SUM(Summary!$S$8:$S$9)))))*Summary!$S$18</f>
        <v>0</v>
      </c>
      <c r="AA4472" s="47">
        <f>IFERROR(Table_Query_from_Mac10[[#This Row],[Incremental Cost]]/Table_Query_from_Mac10[[#This Row],[Incremental Sales]],0)</f>
        <v>0</v>
      </c>
      <c r="AB4472" s="47">
        <f>IFERROR(Table_Query_from_Mac10[[#This Row],[TotalCostFuture]]/Table_Query_from_Mac10[[#This Row],[totalsalesFuture]],0)</f>
        <v>0.46470920383963865</v>
      </c>
      <c r="AN4472" s="30">
        <v>144</v>
      </c>
      <c r="AO4472">
        <f t="shared" si="138"/>
        <v>36</v>
      </c>
      <c r="AQ4472" s="30">
        <v>50.59</v>
      </c>
      <c r="AR4472">
        <f t="shared" si="139"/>
        <v>17.71</v>
      </c>
    </row>
    <row r="4473" spans="1:44" x14ac:dyDescent="0.25">
      <c r="A4473">
        <v>90458</v>
      </c>
      <c r="B4473">
        <v>4</v>
      </c>
      <c r="C4473" t="s">
        <v>55</v>
      </c>
      <c r="D4473" t="s">
        <v>81</v>
      </c>
      <c r="E4473">
        <v>27</v>
      </c>
      <c r="F4473">
        <v>9.6199999999999992</v>
      </c>
      <c r="G4473">
        <v>20.64</v>
      </c>
      <c r="H4473" s="1">
        <v>44848</v>
      </c>
      <c r="I4473" s="20">
        <v>0</v>
      </c>
      <c r="J4473" s="47">
        <f>Table_Query_from_Mac10[[#This Row],[unit_price]]-(Table_Query_from_Mac10[[#This Row],[unit_price]]*(Table_Query_from_Mac10[[#This Row],[discount_pct]]/100))</f>
        <v>20.64</v>
      </c>
      <c r="K4473" s="47">
        <f>Table_Query_from_Mac10[[#This Row],[unit_cost]]</f>
        <v>9.6199999999999992</v>
      </c>
      <c r="L4473" s="47">
        <f>Table_Query_from_Mac10[[#This Row],[Live-cost]]*(1+Table_Query_from_Mac10[[#This Row],[CogsIncreasebyTYPE]])</f>
        <v>9.6199999999999992</v>
      </c>
      <c r="M4473" s="47">
        <f>Table_Query_from_Mac10[[#This Row],[Live-cost]]*Table_Query_from_Mac10[[#This Row],[qty_to_ship]]</f>
        <v>259.73999999999995</v>
      </c>
      <c r="N4473" s="47">
        <f>IF(Table_Query_from_Mac10[[#This Row],[item_no]]="KDA",-Table_Query_from_Mac10[[#This Row],[unit_price]],Table_Query_from_Mac10[[#This Row],[Net Unit]]*Table_Query_from_Mac10[[#This Row],[qty_to_ship]])</f>
        <v>557.28</v>
      </c>
      <c r="O4473" s="47">
        <f>SUMIFS(Summary!C:C,Summary!H:H,Table_Query_from_Mac10[[#This Row],[Juiceoc]])</f>
        <v>0</v>
      </c>
      <c r="P4473" s="47">
        <f>SUMIFS(Summary!D:D,Summary!H:H,Table_Query_from_Mac10[[#This Row],[Juiceoc]])</f>
        <v>0</v>
      </c>
      <c r="Q4473" s="47">
        <f>SUMIFS(Summary!E:E,Summary!H:H,Table_Query_from_Mac10[[#This Row],[Juiceoc]])</f>
        <v>0</v>
      </c>
      <c r="R4473" s="47">
        <f>Table_Query_from_Mac10[[#This Row],[Net Unit]]*(1+Table_Query_from_Mac10[[#This Row],[PriceIncreasebyType]])</f>
        <v>20.64</v>
      </c>
      <c r="S4473" s="47">
        <f>Table_Query_from_Mac10[[#This Row],[UnitPriceFuture]]*Table_Query_from_Mac10[[#This Row],[qtytoShipFuture]]</f>
        <v>557.28</v>
      </c>
      <c r="T4473" s="47">
        <f>ROUND(Table_Query_from_Mac10[[#This Row],[qty_to_ship]]*(1+Table_Query_from_Mac10[[#This Row],[VolumeIncreasebyType]]),0)</f>
        <v>27</v>
      </c>
      <c r="U4473" s="47">
        <f>Table_Query_from_Mac10[[#This Row],[qtytoShipFuture]]*Table_Query_from_Mac10[[#This Row],[Future-cost]]</f>
        <v>259.73999999999995</v>
      </c>
      <c r="V4473" s="47">
        <f>Table_Query_from_Mac10[[#This Row],[qtytoShipFuture]]-Table_Query_from_Mac10[[#This Row],[qty_to_ship]]</f>
        <v>0</v>
      </c>
      <c r="W4473" s="47">
        <f>Table_Query_from_Mac10[[#This Row],[UnitPriceFuture]]</f>
        <v>20.64</v>
      </c>
      <c r="X4473" s="47">
        <f>Table_Query_from_Mac10[[#This Row],[Unit Increase]]*Table_Query_from_Mac10[[#This Row],[UnitPriceFuture]]</f>
        <v>0</v>
      </c>
      <c r="Y4473" s="47">
        <f>Table_Query_from_Mac10[[#This Row],[Unit Increase]]*Table_Query_from_Mac10[[#This Row],[Future-cost]]</f>
        <v>0</v>
      </c>
      <c r="Z4473" s="47">
        <f>-(Table_Query_from_Mac10[[#This Row],[Incremental Sales]]+((Table_Query_from_Mac10[[#This Row],[Incremental Sales]]*-(SUM(Summary!$S$8:$S$9)))))*Summary!$S$18</f>
        <v>0</v>
      </c>
      <c r="AA4473" s="47">
        <f>IFERROR(Table_Query_from_Mac10[[#This Row],[Incremental Cost]]/Table_Query_from_Mac10[[#This Row],[Incremental Sales]],0)</f>
        <v>0</v>
      </c>
      <c r="AB4473" s="47">
        <f>IFERROR(Table_Query_from_Mac10[[#This Row],[TotalCostFuture]]/Table_Query_from_Mac10[[#This Row],[totalsalesFuture]],0)</f>
        <v>0.4660852713178294</v>
      </c>
      <c r="AN4473" s="31">
        <v>108</v>
      </c>
      <c r="AO4473">
        <f t="shared" si="138"/>
        <v>27</v>
      </c>
      <c r="AQ4473" s="31">
        <v>58.98</v>
      </c>
      <c r="AR4473">
        <f t="shared" si="139"/>
        <v>20.64</v>
      </c>
    </row>
    <row r="4474" spans="1:44" x14ac:dyDescent="0.25">
      <c r="A4474">
        <v>90416</v>
      </c>
      <c r="B4474">
        <v>6</v>
      </c>
      <c r="C4474" t="s">
        <v>55</v>
      </c>
      <c r="D4474" t="s">
        <v>81</v>
      </c>
      <c r="E4474">
        <v>5</v>
      </c>
      <c r="F4474">
        <v>4.53</v>
      </c>
      <c r="G4474">
        <v>11.19</v>
      </c>
      <c r="H4474" s="1">
        <v>44860</v>
      </c>
      <c r="I4474" s="20">
        <v>0</v>
      </c>
      <c r="J4474" s="47">
        <f>Table_Query_from_Mac10[[#This Row],[unit_price]]-(Table_Query_from_Mac10[[#This Row],[unit_price]]*(Table_Query_from_Mac10[[#This Row],[discount_pct]]/100))</f>
        <v>11.19</v>
      </c>
      <c r="K4474" s="47">
        <f>Table_Query_from_Mac10[[#This Row],[unit_cost]]</f>
        <v>4.53</v>
      </c>
      <c r="L4474" s="47">
        <f>Table_Query_from_Mac10[[#This Row],[Live-cost]]*(1+Table_Query_from_Mac10[[#This Row],[CogsIncreasebyTYPE]])</f>
        <v>4.53</v>
      </c>
      <c r="M4474" s="47">
        <f>Table_Query_from_Mac10[[#This Row],[Live-cost]]*Table_Query_from_Mac10[[#This Row],[qty_to_ship]]</f>
        <v>22.650000000000002</v>
      </c>
      <c r="N4474" s="47">
        <f>IF(Table_Query_from_Mac10[[#This Row],[item_no]]="KDA",-Table_Query_from_Mac10[[#This Row],[unit_price]],Table_Query_from_Mac10[[#This Row],[Net Unit]]*Table_Query_from_Mac10[[#This Row],[qty_to_ship]])</f>
        <v>55.949999999999996</v>
      </c>
      <c r="O4474" s="47">
        <f>SUMIFS(Summary!C:C,Summary!H:H,Table_Query_from_Mac10[[#This Row],[Juiceoc]])</f>
        <v>0</v>
      </c>
      <c r="P4474" s="47">
        <f>SUMIFS(Summary!D:D,Summary!H:H,Table_Query_from_Mac10[[#This Row],[Juiceoc]])</f>
        <v>0</v>
      </c>
      <c r="Q4474" s="47">
        <f>SUMIFS(Summary!E:E,Summary!H:H,Table_Query_from_Mac10[[#This Row],[Juiceoc]])</f>
        <v>0</v>
      </c>
      <c r="R4474" s="47">
        <f>Table_Query_from_Mac10[[#This Row],[Net Unit]]*(1+Table_Query_from_Mac10[[#This Row],[PriceIncreasebyType]])</f>
        <v>11.19</v>
      </c>
      <c r="S4474" s="47">
        <f>Table_Query_from_Mac10[[#This Row],[UnitPriceFuture]]*Table_Query_from_Mac10[[#This Row],[qtytoShipFuture]]</f>
        <v>55.949999999999996</v>
      </c>
      <c r="T4474" s="47">
        <f>ROUND(Table_Query_from_Mac10[[#This Row],[qty_to_ship]]*(1+Table_Query_from_Mac10[[#This Row],[VolumeIncreasebyType]]),0)</f>
        <v>5</v>
      </c>
      <c r="U4474" s="47">
        <f>Table_Query_from_Mac10[[#This Row],[qtytoShipFuture]]*Table_Query_from_Mac10[[#This Row],[Future-cost]]</f>
        <v>22.650000000000002</v>
      </c>
      <c r="V4474" s="47">
        <f>Table_Query_from_Mac10[[#This Row],[qtytoShipFuture]]-Table_Query_from_Mac10[[#This Row],[qty_to_ship]]</f>
        <v>0</v>
      </c>
      <c r="W4474" s="47">
        <f>Table_Query_from_Mac10[[#This Row],[UnitPriceFuture]]</f>
        <v>11.19</v>
      </c>
      <c r="X4474" s="47">
        <f>Table_Query_from_Mac10[[#This Row],[Unit Increase]]*Table_Query_from_Mac10[[#This Row],[UnitPriceFuture]]</f>
        <v>0</v>
      </c>
      <c r="Y4474" s="47">
        <f>Table_Query_from_Mac10[[#This Row],[Unit Increase]]*Table_Query_from_Mac10[[#This Row],[Future-cost]]</f>
        <v>0</v>
      </c>
      <c r="Z4474" s="47">
        <f>-(Table_Query_from_Mac10[[#This Row],[Incremental Sales]]+((Table_Query_from_Mac10[[#This Row],[Incremental Sales]]*-(SUM(Summary!$S$8:$S$9)))))*Summary!$S$18</f>
        <v>0</v>
      </c>
      <c r="AA4474" s="47">
        <f>IFERROR(Table_Query_from_Mac10[[#This Row],[Incremental Cost]]/Table_Query_from_Mac10[[#This Row],[Incremental Sales]],0)</f>
        <v>0</v>
      </c>
      <c r="AB4474" s="47">
        <f>IFERROR(Table_Query_from_Mac10[[#This Row],[TotalCostFuture]]/Table_Query_from_Mac10[[#This Row],[totalsalesFuture]],0)</f>
        <v>0.4048257372654156</v>
      </c>
      <c r="AN4474" s="30">
        <v>20</v>
      </c>
      <c r="AO4474">
        <f t="shared" si="138"/>
        <v>5</v>
      </c>
      <c r="AQ4474" s="30">
        <v>31.98</v>
      </c>
      <c r="AR4474">
        <f t="shared" si="139"/>
        <v>11.19</v>
      </c>
    </row>
    <row r="4475" spans="1:44" x14ac:dyDescent="0.25">
      <c r="A4475">
        <v>90416</v>
      </c>
      <c r="B4475">
        <v>7</v>
      </c>
      <c r="C4475" t="s">
        <v>55</v>
      </c>
      <c r="D4475" t="s">
        <v>81</v>
      </c>
      <c r="E4475">
        <v>5</v>
      </c>
      <c r="F4475">
        <v>5</v>
      </c>
      <c r="G4475">
        <v>12.58</v>
      </c>
      <c r="H4475" s="1">
        <v>44860</v>
      </c>
      <c r="I4475" s="20">
        <v>0</v>
      </c>
      <c r="J4475" s="47">
        <f>Table_Query_from_Mac10[[#This Row],[unit_price]]-(Table_Query_from_Mac10[[#This Row],[unit_price]]*(Table_Query_from_Mac10[[#This Row],[discount_pct]]/100))</f>
        <v>12.58</v>
      </c>
      <c r="K4475" s="47">
        <f>Table_Query_from_Mac10[[#This Row],[unit_cost]]</f>
        <v>5</v>
      </c>
      <c r="L4475" s="47">
        <f>Table_Query_from_Mac10[[#This Row],[Live-cost]]*(1+Table_Query_from_Mac10[[#This Row],[CogsIncreasebyTYPE]])</f>
        <v>5</v>
      </c>
      <c r="M4475" s="47">
        <f>Table_Query_from_Mac10[[#This Row],[Live-cost]]*Table_Query_from_Mac10[[#This Row],[qty_to_ship]]</f>
        <v>25</v>
      </c>
      <c r="N4475" s="47">
        <f>IF(Table_Query_from_Mac10[[#This Row],[item_no]]="KDA",-Table_Query_from_Mac10[[#This Row],[unit_price]],Table_Query_from_Mac10[[#This Row],[Net Unit]]*Table_Query_from_Mac10[[#This Row],[qty_to_ship]])</f>
        <v>62.9</v>
      </c>
      <c r="O4475" s="47">
        <f>SUMIFS(Summary!C:C,Summary!H:H,Table_Query_from_Mac10[[#This Row],[Juiceoc]])</f>
        <v>0</v>
      </c>
      <c r="P4475" s="47">
        <f>SUMIFS(Summary!D:D,Summary!H:H,Table_Query_from_Mac10[[#This Row],[Juiceoc]])</f>
        <v>0</v>
      </c>
      <c r="Q4475" s="47">
        <f>SUMIFS(Summary!E:E,Summary!H:H,Table_Query_from_Mac10[[#This Row],[Juiceoc]])</f>
        <v>0</v>
      </c>
      <c r="R4475" s="47">
        <f>Table_Query_from_Mac10[[#This Row],[Net Unit]]*(1+Table_Query_from_Mac10[[#This Row],[PriceIncreasebyType]])</f>
        <v>12.58</v>
      </c>
      <c r="S4475" s="47">
        <f>Table_Query_from_Mac10[[#This Row],[UnitPriceFuture]]*Table_Query_from_Mac10[[#This Row],[qtytoShipFuture]]</f>
        <v>62.9</v>
      </c>
      <c r="T4475" s="47">
        <f>ROUND(Table_Query_from_Mac10[[#This Row],[qty_to_ship]]*(1+Table_Query_from_Mac10[[#This Row],[VolumeIncreasebyType]]),0)</f>
        <v>5</v>
      </c>
      <c r="U4475" s="47">
        <f>Table_Query_from_Mac10[[#This Row],[qtytoShipFuture]]*Table_Query_from_Mac10[[#This Row],[Future-cost]]</f>
        <v>25</v>
      </c>
      <c r="V4475" s="47">
        <f>Table_Query_from_Mac10[[#This Row],[qtytoShipFuture]]-Table_Query_from_Mac10[[#This Row],[qty_to_ship]]</f>
        <v>0</v>
      </c>
      <c r="W4475" s="47">
        <f>Table_Query_from_Mac10[[#This Row],[UnitPriceFuture]]</f>
        <v>12.58</v>
      </c>
      <c r="X4475" s="47">
        <f>Table_Query_from_Mac10[[#This Row],[Unit Increase]]*Table_Query_from_Mac10[[#This Row],[UnitPriceFuture]]</f>
        <v>0</v>
      </c>
      <c r="Y4475" s="47">
        <f>Table_Query_from_Mac10[[#This Row],[Unit Increase]]*Table_Query_from_Mac10[[#This Row],[Future-cost]]</f>
        <v>0</v>
      </c>
      <c r="Z4475" s="47">
        <f>-(Table_Query_from_Mac10[[#This Row],[Incremental Sales]]+((Table_Query_from_Mac10[[#This Row],[Incremental Sales]]*-(SUM(Summary!$S$8:$S$9)))))*Summary!$S$18</f>
        <v>0</v>
      </c>
      <c r="AA4475" s="47">
        <f>IFERROR(Table_Query_from_Mac10[[#This Row],[Incremental Cost]]/Table_Query_from_Mac10[[#This Row],[Incremental Sales]],0)</f>
        <v>0</v>
      </c>
      <c r="AB4475" s="47">
        <f>IFERROR(Table_Query_from_Mac10[[#This Row],[TotalCostFuture]]/Table_Query_from_Mac10[[#This Row],[totalsalesFuture]],0)</f>
        <v>0.39745627980922099</v>
      </c>
      <c r="AN4475" s="31">
        <v>20</v>
      </c>
      <c r="AO4475">
        <f t="shared" si="138"/>
        <v>5</v>
      </c>
      <c r="AQ4475" s="31">
        <v>35.950000000000003</v>
      </c>
      <c r="AR4475">
        <f t="shared" si="139"/>
        <v>12.58</v>
      </c>
    </row>
    <row r="4476" spans="1:44" x14ac:dyDescent="0.25">
      <c r="A4476">
        <v>90416</v>
      </c>
      <c r="B4476">
        <v>8</v>
      </c>
      <c r="C4476" t="s">
        <v>55</v>
      </c>
      <c r="D4476" t="s">
        <v>81</v>
      </c>
      <c r="E4476">
        <v>5</v>
      </c>
      <c r="F4476">
        <v>5.49</v>
      </c>
      <c r="G4476">
        <v>13.76</v>
      </c>
      <c r="H4476" s="1">
        <v>44860</v>
      </c>
      <c r="I4476" s="20">
        <v>0</v>
      </c>
      <c r="J4476" s="47">
        <f>Table_Query_from_Mac10[[#This Row],[unit_price]]-(Table_Query_from_Mac10[[#This Row],[unit_price]]*(Table_Query_from_Mac10[[#This Row],[discount_pct]]/100))</f>
        <v>13.76</v>
      </c>
      <c r="K4476" s="47">
        <f>Table_Query_from_Mac10[[#This Row],[unit_cost]]</f>
        <v>5.49</v>
      </c>
      <c r="L4476" s="47">
        <f>Table_Query_from_Mac10[[#This Row],[Live-cost]]*(1+Table_Query_from_Mac10[[#This Row],[CogsIncreasebyTYPE]])</f>
        <v>5.49</v>
      </c>
      <c r="M4476" s="47">
        <f>Table_Query_from_Mac10[[#This Row],[Live-cost]]*Table_Query_from_Mac10[[#This Row],[qty_to_ship]]</f>
        <v>27.450000000000003</v>
      </c>
      <c r="N4476" s="47">
        <f>IF(Table_Query_from_Mac10[[#This Row],[item_no]]="KDA",-Table_Query_from_Mac10[[#This Row],[unit_price]],Table_Query_from_Mac10[[#This Row],[Net Unit]]*Table_Query_from_Mac10[[#This Row],[qty_to_ship]])</f>
        <v>68.8</v>
      </c>
      <c r="O4476" s="47">
        <f>SUMIFS(Summary!C:C,Summary!H:H,Table_Query_from_Mac10[[#This Row],[Juiceoc]])</f>
        <v>0</v>
      </c>
      <c r="P4476" s="47">
        <f>SUMIFS(Summary!D:D,Summary!H:H,Table_Query_from_Mac10[[#This Row],[Juiceoc]])</f>
        <v>0</v>
      </c>
      <c r="Q4476" s="47">
        <f>SUMIFS(Summary!E:E,Summary!H:H,Table_Query_from_Mac10[[#This Row],[Juiceoc]])</f>
        <v>0</v>
      </c>
      <c r="R4476" s="47">
        <f>Table_Query_from_Mac10[[#This Row],[Net Unit]]*(1+Table_Query_from_Mac10[[#This Row],[PriceIncreasebyType]])</f>
        <v>13.76</v>
      </c>
      <c r="S4476" s="47">
        <f>Table_Query_from_Mac10[[#This Row],[UnitPriceFuture]]*Table_Query_from_Mac10[[#This Row],[qtytoShipFuture]]</f>
        <v>68.8</v>
      </c>
      <c r="T4476" s="47">
        <f>ROUND(Table_Query_from_Mac10[[#This Row],[qty_to_ship]]*(1+Table_Query_from_Mac10[[#This Row],[VolumeIncreasebyType]]),0)</f>
        <v>5</v>
      </c>
      <c r="U4476" s="47">
        <f>Table_Query_from_Mac10[[#This Row],[qtytoShipFuture]]*Table_Query_from_Mac10[[#This Row],[Future-cost]]</f>
        <v>27.450000000000003</v>
      </c>
      <c r="V4476" s="47">
        <f>Table_Query_from_Mac10[[#This Row],[qtytoShipFuture]]-Table_Query_from_Mac10[[#This Row],[qty_to_ship]]</f>
        <v>0</v>
      </c>
      <c r="W4476" s="47">
        <f>Table_Query_from_Mac10[[#This Row],[UnitPriceFuture]]</f>
        <v>13.76</v>
      </c>
      <c r="X4476" s="47">
        <f>Table_Query_from_Mac10[[#This Row],[Unit Increase]]*Table_Query_from_Mac10[[#This Row],[UnitPriceFuture]]</f>
        <v>0</v>
      </c>
      <c r="Y4476" s="47">
        <f>Table_Query_from_Mac10[[#This Row],[Unit Increase]]*Table_Query_from_Mac10[[#This Row],[Future-cost]]</f>
        <v>0</v>
      </c>
      <c r="Z4476" s="47">
        <f>-(Table_Query_from_Mac10[[#This Row],[Incremental Sales]]+((Table_Query_from_Mac10[[#This Row],[Incremental Sales]]*-(SUM(Summary!$S$8:$S$9)))))*Summary!$S$18</f>
        <v>0</v>
      </c>
      <c r="AA4476" s="47">
        <f>IFERROR(Table_Query_from_Mac10[[#This Row],[Incremental Cost]]/Table_Query_from_Mac10[[#This Row],[Incremental Sales]],0)</f>
        <v>0</v>
      </c>
      <c r="AB4476" s="47">
        <f>IFERROR(Table_Query_from_Mac10[[#This Row],[TotalCostFuture]]/Table_Query_from_Mac10[[#This Row],[totalsalesFuture]],0)</f>
        <v>0.39898255813953493</v>
      </c>
      <c r="AN4476" s="30">
        <v>20</v>
      </c>
      <c r="AO4476">
        <f t="shared" si="138"/>
        <v>5</v>
      </c>
      <c r="AQ4476" s="30">
        <v>39.32</v>
      </c>
      <c r="AR4476">
        <f t="shared" si="139"/>
        <v>13.76</v>
      </c>
    </row>
    <row r="4477" spans="1:44" x14ac:dyDescent="0.25">
      <c r="A4477">
        <v>90416</v>
      </c>
      <c r="B4477">
        <v>9</v>
      </c>
      <c r="C4477" t="s">
        <v>55</v>
      </c>
      <c r="D4477" t="s">
        <v>81</v>
      </c>
      <c r="E4477">
        <v>8</v>
      </c>
      <c r="F4477">
        <v>6</v>
      </c>
      <c r="G4477">
        <v>14.93</v>
      </c>
      <c r="H4477" s="1">
        <v>44860</v>
      </c>
      <c r="I4477" s="20">
        <v>0</v>
      </c>
      <c r="J4477" s="47">
        <f>Table_Query_from_Mac10[[#This Row],[unit_price]]-(Table_Query_from_Mac10[[#This Row],[unit_price]]*(Table_Query_from_Mac10[[#This Row],[discount_pct]]/100))</f>
        <v>14.93</v>
      </c>
      <c r="K4477" s="47">
        <f>Table_Query_from_Mac10[[#This Row],[unit_cost]]</f>
        <v>6</v>
      </c>
      <c r="L4477" s="47">
        <f>Table_Query_from_Mac10[[#This Row],[Live-cost]]*(1+Table_Query_from_Mac10[[#This Row],[CogsIncreasebyTYPE]])</f>
        <v>6</v>
      </c>
      <c r="M4477" s="47">
        <f>Table_Query_from_Mac10[[#This Row],[Live-cost]]*Table_Query_from_Mac10[[#This Row],[qty_to_ship]]</f>
        <v>48</v>
      </c>
      <c r="N4477" s="47">
        <f>IF(Table_Query_from_Mac10[[#This Row],[item_no]]="KDA",-Table_Query_from_Mac10[[#This Row],[unit_price]],Table_Query_from_Mac10[[#This Row],[Net Unit]]*Table_Query_from_Mac10[[#This Row],[qty_to_ship]])</f>
        <v>119.44</v>
      </c>
      <c r="O4477" s="47">
        <f>SUMIFS(Summary!C:C,Summary!H:H,Table_Query_from_Mac10[[#This Row],[Juiceoc]])</f>
        <v>0</v>
      </c>
      <c r="P4477" s="47">
        <f>SUMIFS(Summary!D:D,Summary!H:H,Table_Query_from_Mac10[[#This Row],[Juiceoc]])</f>
        <v>0</v>
      </c>
      <c r="Q4477" s="47">
        <f>SUMIFS(Summary!E:E,Summary!H:H,Table_Query_from_Mac10[[#This Row],[Juiceoc]])</f>
        <v>0</v>
      </c>
      <c r="R4477" s="47">
        <f>Table_Query_from_Mac10[[#This Row],[Net Unit]]*(1+Table_Query_from_Mac10[[#This Row],[PriceIncreasebyType]])</f>
        <v>14.93</v>
      </c>
      <c r="S4477" s="47">
        <f>Table_Query_from_Mac10[[#This Row],[UnitPriceFuture]]*Table_Query_from_Mac10[[#This Row],[qtytoShipFuture]]</f>
        <v>119.44</v>
      </c>
      <c r="T4477" s="47">
        <f>ROUND(Table_Query_from_Mac10[[#This Row],[qty_to_ship]]*(1+Table_Query_from_Mac10[[#This Row],[VolumeIncreasebyType]]),0)</f>
        <v>8</v>
      </c>
      <c r="U4477" s="47">
        <f>Table_Query_from_Mac10[[#This Row],[qtytoShipFuture]]*Table_Query_from_Mac10[[#This Row],[Future-cost]]</f>
        <v>48</v>
      </c>
      <c r="V4477" s="47">
        <f>Table_Query_from_Mac10[[#This Row],[qtytoShipFuture]]-Table_Query_from_Mac10[[#This Row],[qty_to_ship]]</f>
        <v>0</v>
      </c>
      <c r="W4477" s="47">
        <f>Table_Query_from_Mac10[[#This Row],[UnitPriceFuture]]</f>
        <v>14.93</v>
      </c>
      <c r="X4477" s="47">
        <f>Table_Query_from_Mac10[[#This Row],[Unit Increase]]*Table_Query_from_Mac10[[#This Row],[UnitPriceFuture]]</f>
        <v>0</v>
      </c>
      <c r="Y4477" s="47">
        <f>Table_Query_from_Mac10[[#This Row],[Unit Increase]]*Table_Query_from_Mac10[[#This Row],[Future-cost]]</f>
        <v>0</v>
      </c>
      <c r="Z4477" s="47">
        <f>-(Table_Query_from_Mac10[[#This Row],[Incremental Sales]]+((Table_Query_from_Mac10[[#This Row],[Incremental Sales]]*-(SUM(Summary!$S$8:$S$9)))))*Summary!$S$18</f>
        <v>0</v>
      </c>
      <c r="AA4477" s="47">
        <f>IFERROR(Table_Query_from_Mac10[[#This Row],[Incremental Cost]]/Table_Query_from_Mac10[[#This Row],[Incremental Sales]],0)</f>
        <v>0</v>
      </c>
      <c r="AB4477" s="47">
        <f>IFERROR(Table_Query_from_Mac10[[#This Row],[TotalCostFuture]]/Table_Query_from_Mac10[[#This Row],[totalsalesFuture]],0)</f>
        <v>0.40187541862022774</v>
      </c>
      <c r="AN4477" s="31">
        <v>30</v>
      </c>
      <c r="AO4477">
        <f t="shared" si="138"/>
        <v>8</v>
      </c>
      <c r="AQ4477" s="31">
        <v>42.65</v>
      </c>
      <c r="AR4477">
        <f t="shared" si="139"/>
        <v>14.93</v>
      </c>
    </row>
    <row r="4478" spans="1:44" x14ac:dyDescent="0.25">
      <c r="A4478">
        <v>90416</v>
      </c>
      <c r="B4478">
        <v>10</v>
      </c>
      <c r="C4478" t="s">
        <v>55</v>
      </c>
      <c r="D4478" t="s">
        <v>81</v>
      </c>
      <c r="E4478">
        <v>3</v>
      </c>
      <c r="F4478">
        <v>6.6</v>
      </c>
      <c r="G4478">
        <v>16.920000000000002</v>
      </c>
      <c r="H4478" s="1">
        <v>44860</v>
      </c>
      <c r="I4478" s="20">
        <v>0</v>
      </c>
      <c r="J4478" s="47">
        <f>Table_Query_from_Mac10[[#This Row],[unit_price]]-(Table_Query_from_Mac10[[#This Row],[unit_price]]*(Table_Query_from_Mac10[[#This Row],[discount_pct]]/100))</f>
        <v>16.920000000000002</v>
      </c>
      <c r="K4478" s="47">
        <f>Table_Query_from_Mac10[[#This Row],[unit_cost]]</f>
        <v>6.6</v>
      </c>
      <c r="L4478" s="47">
        <f>Table_Query_from_Mac10[[#This Row],[Live-cost]]*(1+Table_Query_from_Mac10[[#This Row],[CogsIncreasebyTYPE]])</f>
        <v>6.6</v>
      </c>
      <c r="M4478" s="47">
        <f>Table_Query_from_Mac10[[#This Row],[Live-cost]]*Table_Query_from_Mac10[[#This Row],[qty_to_ship]]</f>
        <v>19.799999999999997</v>
      </c>
      <c r="N4478" s="47">
        <f>IF(Table_Query_from_Mac10[[#This Row],[item_no]]="KDA",-Table_Query_from_Mac10[[#This Row],[unit_price]],Table_Query_from_Mac10[[#This Row],[Net Unit]]*Table_Query_from_Mac10[[#This Row],[qty_to_ship]])</f>
        <v>50.760000000000005</v>
      </c>
      <c r="O4478" s="47">
        <f>SUMIFS(Summary!C:C,Summary!H:H,Table_Query_from_Mac10[[#This Row],[Juiceoc]])</f>
        <v>0</v>
      </c>
      <c r="P4478" s="47">
        <f>SUMIFS(Summary!D:D,Summary!H:H,Table_Query_from_Mac10[[#This Row],[Juiceoc]])</f>
        <v>0</v>
      </c>
      <c r="Q4478" s="47">
        <f>SUMIFS(Summary!E:E,Summary!H:H,Table_Query_from_Mac10[[#This Row],[Juiceoc]])</f>
        <v>0</v>
      </c>
      <c r="R4478" s="47">
        <f>Table_Query_from_Mac10[[#This Row],[Net Unit]]*(1+Table_Query_from_Mac10[[#This Row],[PriceIncreasebyType]])</f>
        <v>16.920000000000002</v>
      </c>
      <c r="S4478" s="47">
        <f>Table_Query_from_Mac10[[#This Row],[UnitPriceFuture]]*Table_Query_from_Mac10[[#This Row],[qtytoShipFuture]]</f>
        <v>50.760000000000005</v>
      </c>
      <c r="T4478" s="47">
        <f>ROUND(Table_Query_from_Mac10[[#This Row],[qty_to_ship]]*(1+Table_Query_from_Mac10[[#This Row],[VolumeIncreasebyType]]),0)</f>
        <v>3</v>
      </c>
      <c r="U4478" s="47">
        <f>Table_Query_from_Mac10[[#This Row],[qtytoShipFuture]]*Table_Query_from_Mac10[[#This Row],[Future-cost]]</f>
        <v>19.799999999999997</v>
      </c>
      <c r="V4478" s="47">
        <f>Table_Query_from_Mac10[[#This Row],[qtytoShipFuture]]-Table_Query_from_Mac10[[#This Row],[qty_to_ship]]</f>
        <v>0</v>
      </c>
      <c r="W4478" s="47">
        <f>Table_Query_from_Mac10[[#This Row],[UnitPriceFuture]]</f>
        <v>16.920000000000002</v>
      </c>
      <c r="X4478" s="47">
        <f>Table_Query_from_Mac10[[#This Row],[Unit Increase]]*Table_Query_from_Mac10[[#This Row],[UnitPriceFuture]]</f>
        <v>0</v>
      </c>
      <c r="Y4478" s="47">
        <f>Table_Query_from_Mac10[[#This Row],[Unit Increase]]*Table_Query_from_Mac10[[#This Row],[Future-cost]]</f>
        <v>0</v>
      </c>
      <c r="Z4478" s="47">
        <f>-(Table_Query_from_Mac10[[#This Row],[Incremental Sales]]+((Table_Query_from_Mac10[[#This Row],[Incremental Sales]]*-(SUM(Summary!$S$8:$S$9)))))*Summary!$S$18</f>
        <v>0</v>
      </c>
      <c r="AA4478" s="47">
        <f>IFERROR(Table_Query_from_Mac10[[#This Row],[Incremental Cost]]/Table_Query_from_Mac10[[#This Row],[Incremental Sales]],0)</f>
        <v>0</v>
      </c>
      <c r="AB4478" s="47">
        <f>IFERROR(Table_Query_from_Mac10[[#This Row],[TotalCostFuture]]/Table_Query_from_Mac10[[#This Row],[totalsalesFuture]],0)</f>
        <v>0.3900709219858155</v>
      </c>
      <c r="AN4478" s="30">
        <v>10</v>
      </c>
      <c r="AO4478">
        <f t="shared" si="138"/>
        <v>3</v>
      </c>
      <c r="AQ4478" s="30">
        <v>48.35</v>
      </c>
      <c r="AR4478">
        <f t="shared" si="139"/>
        <v>16.920000000000002</v>
      </c>
    </row>
    <row r="4479" spans="1:44" x14ac:dyDescent="0.25">
      <c r="A4479">
        <v>90459</v>
      </c>
      <c r="B4479">
        <v>1</v>
      </c>
      <c r="C4479" t="s">
        <v>55</v>
      </c>
      <c r="D4479" t="s">
        <v>81</v>
      </c>
      <c r="E4479">
        <v>15</v>
      </c>
      <c r="F4479">
        <v>8.81</v>
      </c>
      <c r="G4479">
        <v>22.56</v>
      </c>
      <c r="H4479" s="1">
        <v>44861</v>
      </c>
      <c r="I4479" s="20">
        <v>0</v>
      </c>
      <c r="J4479" s="47">
        <f>Table_Query_from_Mac10[[#This Row],[unit_price]]-(Table_Query_from_Mac10[[#This Row],[unit_price]]*(Table_Query_from_Mac10[[#This Row],[discount_pct]]/100))</f>
        <v>22.56</v>
      </c>
      <c r="K4479" s="47">
        <f>Table_Query_from_Mac10[[#This Row],[unit_cost]]</f>
        <v>8.81</v>
      </c>
      <c r="L4479" s="47">
        <f>Table_Query_from_Mac10[[#This Row],[Live-cost]]*(1+Table_Query_from_Mac10[[#This Row],[CogsIncreasebyTYPE]])</f>
        <v>8.81</v>
      </c>
      <c r="M4479" s="47">
        <f>Table_Query_from_Mac10[[#This Row],[Live-cost]]*Table_Query_from_Mac10[[#This Row],[qty_to_ship]]</f>
        <v>132.15</v>
      </c>
      <c r="N4479" s="47">
        <f>IF(Table_Query_from_Mac10[[#This Row],[item_no]]="KDA",-Table_Query_from_Mac10[[#This Row],[unit_price]],Table_Query_from_Mac10[[#This Row],[Net Unit]]*Table_Query_from_Mac10[[#This Row],[qty_to_ship]])</f>
        <v>338.4</v>
      </c>
      <c r="O4479" s="47">
        <f>SUMIFS(Summary!C:C,Summary!H:H,Table_Query_from_Mac10[[#This Row],[Juiceoc]])</f>
        <v>0</v>
      </c>
      <c r="P4479" s="47">
        <f>SUMIFS(Summary!D:D,Summary!H:H,Table_Query_from_Mac10[[#This Row],[Juiceoc]])</f>
        <v>0</v>
      </c>
      <c r="Q4479" s="47">
        <f>SUMIFS(Summary!E:E,Summary!H:H,Table_Query_from_Mac10[[#This Row],[Juiceoc]])</f>
        <v>0</v>
      </c>
      <c r="R4479" s="47">
        <f>Table_Query_from_Mac10[[#This Row],[Net Unit]]*(1+Table_Query_from_Mac10[[#This Row],[PriceIncreasebyType]])</f>
        <v>22.56</v>
      </c>
      <c r="S4479" s="47">
        <f>Table_Query_from_Mac10[[#This Row],[UnitPriceFuture]]*Table_Query_from_Mac10[[#This Row],[qtytoShipFuture]]</f>
        <v>338.4</v>
      </c>
      <c r="T4479" s="47">
        <f>ROUND(Table_Query_from_Mac10[[#This Row],[qty_to_ship]]*(1+Table_Query_from_Mac10[[#This Row],[VolumeIncreasebyType]]),0)</f>
        <v>15</v>
      </c>
      <c r="U4479" s="47">
        <f>Table_Query_from_Mac10[[#This Row],[qtytoShipFuture]]*Table_Query_from_Mac10[[#This Row],[Future-cost]]</f>
        <v>132.15</v>
      </c>
      <c r="V4479" s="47">
        <f>Table_Query_from_Mac10[[#This Row],[qtytoShipFuture]]-Table_Query_from_Mac10[[#This Row],[qty_to_ship]]</f>
        <v>0</v>
      </c>
      <c r="W4479" s="47">
        <f>Table_Query_from_Mac10[[#This Row],[UnitPriceFuture]]</f>
        <v>22.56</v>
      </c>
      <c r="X4479" s="47">
        <f>Table_Query_from_Mac10[[#This Row],[Unit Increase]]*Table_Query_from_Mac10[[#This Row],[UnitPriceFuture]]</f>
        <v>0</v>
      </c>
      <c r="Y4479" s="47">
        <f>Table_Query_from_Mac10[[#This Row],[Unit Increase]]*Table_Query_from_Mac10[[#This Row],[Future-cost]]</f>
        <v>0</v>
      </c>
      <c r="Z4479" s="47">
        <f>-(Table_Query_from_Mac10[[#This Row],[Incremental Sales]]+((Table_Query_from_Mac10[[#This Row],[Incremental Sales]]*-(SUM(Summary!$S$8:$S$9)))))*Summary!$S$18</f>
        <v>0</v>
      </c>
      <c r="AA4479" s="47">
        <f>IFERROR(Table_Query_from_Mac10[[#This Row],[Incremental Cost]]/Table_Query_from_Mac10[[#This Row],[Incremental Sales]],0)</f>
        <v>0</v>
      </c>
      <c r="AB4479" s="47">
        <f>IFERROR(Table_Query_from_Mac10[[#This Row],[TotalCostFuture]]/Table_Query_from_Mac10[[#This Row],[totalsalesFuture]],0)</f>
        <v>0.39051418439716318</v>
      </c>
      <c r="AN4479" s="31">
        <v>60</v>
      </c>
      <c r="AO4479">
        <f t="shared" si="138"/>
        <v>15</v>
      </c>
      <c r="AQ4479" s="31">
        <v>64.45</v>
      </c>
      <c r="AR4479">
        <f t="shared" si="139"/>
        <v>22.56</v>
      </c>
    </row>
    <row r="4480" spans="1:44" x14ac:dyDescent="0.25">
      <c r="A4480">
        <v>90459</v>
      </c>
      <c r="B4480">
        <v>2</v>
      </c>
      <c r="C4480" t="s">
        <v>55</v>
      </c>
      <c r="D4480" t="s">
        <v>81</v>
      </c>
      <c r="E4480">
        <v>3</v>
      </c>
      <c r="F4480">
        <v>13.68</v>
      </c>
      <c r="G4480">
        <v>36.54</v>
      </c>
      <c r="H4480" s="1">
        <v>44861</v>
      </c>
      <c r="I4480" s="20">
        <v>0</v>
      </c>
      <c r="J4480" s="47">
        <f>Table_Query_from_Mac10[[#This Row],[unit_price]]-(Table_Query_from_Mac10[[#This Row],[unit_price]]*(Table_Query_from_Mac10[[#This Row],[discount_pct]]/100))</f>
        <v>36.54</v>
      </c>
      <c r="K4480" s="47">
        <f>Table_Query_from_Mac10[[#This Row],[unit_cost]]</f>
        <v>13.68</v>
      </c>
      <c r="L4480" s="47">
        <f>Table_Query_from_Mac10[[#This Row],[Live-cost]]*(1+Table_Query_from_Mac10[[#This Row],[CogsIncreasebyTYPE]])</f>
        <v>13.68</v>
      </c>
      <c r="M4480" s="47">
        <f>Table_Query_from_Mac10[[#This Row],[Live-cost]]*Table_Query_from_Mac10[[#This Row],[qty_to_ship]]</f>
        <v>41.04</v>
      </c>
      <c r="N4480" s="47">
        <f>IF(Table_Query_from_Mac10[[#This Row],[item_no]]="KDA",-Table_Query_from_Mac10[[#This Row],[unit_price]],Table_Query_from_Mac10[[#This Row],[Net Unit]]*Table_Query_from_Mac10[[#This Row],[qty_to_ship]])</f>
        <v>109.62</v>
      </c>
      <c r="O4480" s="47">
        <f>SUMIFS(Summary!C:C,Summary!H:H,Table_Query_from_Mac10[[#This Row],[Juiceoc]])</f>
        <v>0</v>
      </c>
      <c r="P4480" s="47">
        <f>SUMIFS(Summary!D:D,Summary!H:H,Table_Query_from_Mac10[[#This Row],[Juiceoc]])</f>
        <v>0</v>
      </c>
      <c r="Q4480" s="47">
        <f>SUMIFS(Summary!E:E,Summary!H:H,Table_Query_from_Mac10[[#This Row],[Juiceoc]])</f>
        <v>0</v>
      </c>
      <c r="R4480" s="47">
        <f>Table_Query_from_Mac10[[#This Row],[Net Unit]]*(1+Table_Query_from_Mac10[[#This Row],[PriceIncreasebyType]])</f>
        <v>36.54</v>
      </c>
      <c r="S4480" s="47">
        <f>Table_Query_from_Mac10[[#This Row],[UnitPriceFuture]]*Table_Query_from_Mac10[[#This Row],[qtytoShipFuture]]</f>
        <v>109.62</v>
      </c>
      <c r="T4480" s="47">
        <f>ROUND(Table_Query_from_Mac10[[#This Row],[qty_to_ship]]*(1+Table_Query_from_Mac10[[#This Row],[VolumeIncreasebyType]]),0)</f>
        <v>3</v>
      </c>
      <c r="U4480" s="47">
        <f>Table_Query_from_Mac10[[#This Row],[qtytoShipFuture]]*Table_Query_from_Mac10[[#This Row],[Future-cost]]</f>
        <v>41.04</v>
      </c>
      <c r="V4480" s="47">
        <f>Table_Query_from_Mac10[[#This Row],[qtytoShipFuture]]-Table_Query_from_Mac10[[#This Row],[qty_to_ship]]</f>
        <v>0</v>
      </c>
      <c r="W4480" s="47">
        <f>Table_Query_from_Mac10[[#This Row],[UnitPriceFuture]]</f>
        <v>36.54</v>
      </c>
      <c r="X4480" s="47">
        <f>Table_Query_from_Mac10[[#This Row],[Unit Increase]]*Table_Query_from_Mac10[[#This Row],[UnitPriceFuture]]</f>
        <v>0</v>
      </c>
      <c r="Y4480" s="47">
        <f>Table_Query_from_Mac10[[#This Row],[Unit Increase]]*Table_Query_from_Mac10[[#This Row],[Future-cost]]</f>
        <v>0</v>
      </c>
      <c r="Z4480" s="47">
        <f>-(Table_Query_from_Mac10[[#This Row],[Incremental Sales]]+((Table_Query_from_Mac10[[#This Row],[Incremental Sales]]*-(SUM(Summary!$S$8:$S$9)))))*Summary!$S$18</f>
        <v>0</v>
      </c>
      <c r="AA4480" s="47">
        <f>IFERROR(Table_Query_from_Mac10[[#This Row],[Incremental Cost]]/Table_Query_from_Mac10[[#This Row],[Incremental Sales]],0)</f>
        <v>0</v>
      </c>
      <c r="AB4480" s="47">
        <f>IFERROR(Table_Query_from_Mac10[[#This Row],[TotalCostFuture]]/Table_Query_from_Mac10[[#This Row],[totalsalesFuture]],0)</f>
        <v>0.37438423645320196</v>
      </c>
      <c r="AN4480" s="30">
        <v>12</v>
      </c>
      <c r="AO4480">
        <f t="shared" si="138"/>
        <v>3</v>
      </c>
      <c r="AQ4480" s="30">
        <v>104.4</v>
      </c>
      <c r="AR4480">
        <f t="shared" si="139"/>
        <v>36.54</v>
      </c>
    </row>
    <row r="4481" spans="1:44" x14ac:dyDescent="0.25">
      <c r="A4481">
        <v>90459</v>
      </c>
      <c r="B4481">
        <v>3</v>
      </c>
      <c r="C4481" t="s">
        <v>55</v>
      </c>
      <c r="D4481" t="s">
        <v>81</v>
      </c>
      <c r="E4481">
        <v>14</v>
      </c>
      <c r="F4481">
        <v>5.49</v>
      </c>
      <c r="G4481">
        <v>13.35</v>
      </c>
      <c r="H4481" s="1">
        <v>44861</v>
      </c>
      <c r="I4481" s="20">
        <v>0</v>
      </c>
      <c r="J4481" s="47">
        <f>Table_Query_from_Mac10[[#This Row],[unit_price]]-(Table_Query_from_Mac10[[#This Row],[unit_price]]*(Table_Query_from_Mac10[[#This Row],[discount_pct]]/100))</f>
        <v>13.35</v>
      </c>
      <c r="K4481" s="47">
        <f>Table_Query_from_Mac10[[#This Row],[unit_cost]]</f>
        <v>5.49</v>
      </c>
      <c r="L4481" s="47">
        <f>Table_Query_from_Mac10[[#This Row],[Live-cost]]*(1+Table_Query_from_Mac10[[#This Row],[CogsIncreasebyTYPE]])</f>
        <v>5.49</v>
      </c>
      <c r="M4481" s="47">
        <f>Table_Query_from_Mac10[[#This Row],[Live-cost]]*Table_Query_from_Mac10[[#This Row],[qty_to_ship]]</f>
        <v>76.86</v>
      </c>
      <c r="N4481" s="47">
        <f>IF(Table_Query_from_Mac10[[#This Row],[item_no]]="KDA",-Table_Query_from_Mac10[[#This Row],[unit_price]],Table_Query_from_Mac10[[#This Row],[Net Unit]]*Table_Query_from_Mac10[[#This Row],[qty_to_ship]])</f>
        <v>186.9</v>
      </c>
      <c r="O4481" s="47">
        <f>SUMIFS(Summary!C:C,Summary!H:H,Table_Query_from_Mac10[[#This Row],[Juiceoc]])</f>
        <v>0</v>
      </c>
      <c r="P4481" s="47">
        <f>SUMIFS(Summary!D:D,Summary!H:H,Table_Query_from_Mac10[[#This Row],[Juiceoc]])</f>
        <v>0</v>
      </c>
      <c r="Q4481" s="47">
        <f>SUMIFS(Summary!E:E,Summary!H:H,Table_Query_from_Mac10[[#This Row],[Juiceoc]])</f>
        <v>0</v>
      </c>
      <c r="R4481" s="47">
        <f>Table_Query_from_Mac10[[#This Row],[Net Unit]]*(1+Table_Query_from_Mac10[[#This Row],[PriceIncreasebyType]])</f>
        <v>13.35</v>
      </c>
      <c r="S4481" s="47">
        <f>Table_Query_from_Mac10[[#This Row],[UnitPriceFuture]]*Table_Query_from_Mac10[[#This Row],[qtytoShipFuture]]</f>
        <v>186.9</v>
      </c>
      <c r="T4481" s="47">
        <f>ROUND(Table_Query_from_Mac10[[#This Row],[qty_to_ship]]*(1+Table_Query_from_Mac10[[#This Row],[VolumeIncreasebyType]]),0)</f>
        <v>14</v>
      </c>
      <c r="U4481" s="47">
        <f>Table_Query_from_Mac10[[#This Row],[qtytoShipFuture]]*Table_Query_from_Mac10[[#This Row],[Future-cost]]</f>
        <v>76.86</v>
      </c>
      <c r="V4481" s="47">
        <f>Table_Query_from_Mac10[[#This Row],[qtytoShipFuture]]-Table_Query_from_Mac10[[#This Row],[qty_to_ship]]</f>
        <v>0</v>
      </c>
      <c r="W4481" s="47">
        <f>Table_Query_from_Mac10[[#This Row],[UnitPriceFuture]]</f>
        <v>13.35</v>
      </c>
      <c r="X4481" s="47">
        <f>Table_Query_from_Mac10[[#This Row],[Unit Increase]]*Table_Query_from_Mac10[[#This Row],[UnitPriceFuture]]</f>
        <v>0</v>
      </c>
      <c r="Y4481" s="47">
        <f>Table_Query_from_Mac10[[#This Row],[Unit Increase]]*Table_Query_from_Mac10[[#This Row],[Future-cost]]</f>
        <v>0</v>
      </c>
      <c r="Z4481" s="47">
        <f>-(Table_Query_from_Mac10[[#This Row],[Incremental Sales]]+((Table_Query_from_Mac10[[#This Row],[Incremental Sales]]*-(SUM(Summary!$S$8:$S$9)))))*Summary!$S$18</f>
        <v>0</v>
      </c>
      <c r="AA4481" s="47">
        <f>IFERROR(Table_Query_from_Mac10[[#This Row],[Incremental Cost]]/Table_Query_from_Mac10[[#This Row],[Incremental Sales]],0)</f>
        <v>0</v>
      </c>
      <c r="AB4481" s="47">
        <f>IFERROR(Table_Query_from_Mac10[[#This Row],[TotalCostFuture]]/Table_Query_from_Mac10[[#This Row],[totalsalesFuture]],0)</f>
        <v>0.41123595505617977</v>
      </c>
      <c r="AN4481" s="31">
        <v>54</v>
      </c>
      <c r="AO4481">
        <f t="shared" si="138"/>
        <v>14</v>
      </c>
      <c r="AQ4481" s="31">
        <v>38.15</v>
      </c>
      <c r="AR4481">
        <f t="shared" si="139"/>
        <v>13.35</v>
      </c>
    </row>
    <row r="4482" spans="1:44" x14ac:dyDescent="0.25">
      <c r="A4482">
        <v>90459</v>
      </c>
      <c r="B4482">
        <v>4</v>
      </c>
      <c r="C4482" t="s">
        <v>55</v>
      </c>
      <c r="D4482" t="s">
        <v>81</v>
      </c>
      <c r="E4482">
        <v>24</v>
      </c>
      <c r="F4482">
        <v>6</v>
      </c>
      <c r="G4482">
        <v>14.48</v>
      </c>
      <c r="H4482" s="1">
        <v>44861</v>
      </c>
      <c r="I4482" s="20">
        <v>0</v>
      </c>
      <c r="J4482" s="47">
        <f>Table_Query_from_Mac10[[#This Row],[unit_price]]-(Table_Query_from_Mac10[[#This Row],[unit_price]]*(Table_Query_from_Mac10[[#This Row],[discount_pct]]/100))</f>
        <v>14.48</v>
      </c>
      <c r="K4482" s="47">
        <f>Table_Query_from_Mac10[[#This Row],[unit_cost]]</f>
        <v>6</v>
      </c>
      <c r="L4482" s="47">
        <f>Table_Query_from_Mac10[[#This Row],[Live-cost]]*(1+Table_Query_from_Mac10[[#This Row],[CogsIncreasebyTYPE]])</f>
        <v>6</v>
      </c>
      <c r="M4482" s="47">
        <f>Table_Query_from_Mac10[[#This Row],[Live-cost]]*Table_Query_from_Mac10[[#This Row],[qty_to_ship]]</f>
        <v>144</v>
      </c>
      <c r="N4482" s="47">
        <f>IF(Table_Query_from_Mac10[[#This Row],[item_no]]="KDA",-Table_Query_from_Mac10[[#This Row],[unit_price]],Table_Query_from_Mac10[[#This Row],[Net Unit]]*Table_Query_from_Mac10[[#This Row],[qty_to_ship]])</f>
        <v>347.52</v>
      </c>
      <c r="O4482" s="47">
        <f>SUMIFS(Summary!C:C,Summary!H:H,Table_Query_from_Mac10[[#This Row],[Juiceoc]])</f>
        <v>0</v>
      </c>
      <c r="P4482" s="47">
        <f>SUMIFS(Summary!D:D,Summary!H:H,Table_Query_from_Mac10[[#This Row],[Juiceoc]])</f>
        <v>0</v>
      </c>
      <c r="Q4482" s="47">
        <f>SUMIFS(Summary!E:E,Summary!H:H,Table_Query_from_Mac10[[#This Row],[Juiceoc]])</f>
        <v>0</v>
      </c>
      <c r="R4482" s="47">
        <f>Table_Query_from_Mac10[[#This Row],[Net Unit]]*(1+Table_Query_from_Mac10[[#This Row],[PriceIncreasebyType]])</f>
        <v>14.48</v>
      </c>
      <c r="S4482" s="47">
        <f>Table_Query_from_Mac10[[#This Row],[UnitPriceFuture]]*Table_Query_from_Mac10[[#This Row],[qtytoShipFuture]]</f>
        <v>347.52</v>
      </c>
      <c r="T4482" s="47">
        <f>ROUND(Table_Query_from_Mac10[[#This Row],[qty_to_ship]]*(1+Table_Query_from_Mac10[[#This Row],[VolumeIncreasebyType]]),0)</f>
        <v>24</v>
      </c>
      <c r="U4482" s="47">
        <f>Table_Query_from_Mac10[[#This Row],[qtytoShipFuture]]*Table_Query_from_Mac10[[#This Row],[Future-cost]]</f>
        <v>144</v>
      </c>
      <c r="V4482" s="47">
        <f>Table_Query_from_Mac10[[#This Row],[qtytoShipFuture]]-Table_Query_from_Mac10[[#This Row],[qty_to_ship]]</f>
        <v>0</v>
      </c>
      <c r="W4482" s="47">
        <f>Table_Query_from_Mac10[[#This Row],[UnitPriceFuture]]</f>
        <v>14.48</v>
      </c>
      <c r="X4482" s="47">
        <f>Table_Query_from_Mac10[[#This Row],[Unit Increase]]*Table_Query_from_Mac10[[#This Row],[UnitPriceFuture]]</f>
        <v>0</v>
      </c>
      <c r="Y4482" s="47">
        <f>Table_Query_from_Mac10[[#This Row],[Unit Increase]]*Table_Query_from_Mac10[[#This Row],[Future-cost]]</f>
        <v>0</v>
      </c>
      <c r="Z4482" s="47">
        <f>-(Table_Query_from_Mac10[[#This Row],[Incremental Sales]]+((Table_Query_from_Mac10[[#This Row],[Incremental Sales]]*-(SUM(Summary!$S$8:$S$9)))))*Summary!$S$18</f>
        <v>0</v>
      </c>
      <c r="AA4482" s="47">
        <f>IFERROR(Table_Query_from_Mac10[[#This Row],[Incremental Cost]]/Table_Query_from_Mac10[[#This Row],[Incremental Sales]],0)</f>
        <v>0</v>
      </c>
      <c r="AB4482" s="47">
        <f>IFERROR(Table_Query_from_Mac10[[#This Row],[TotalCostFuture]]/Table_Query_from_Mac10[[#This Row],[totalsalesFuture]],0)</f>
        <v>0.4143646408839779</v>
      </c>
      <c r="AN4482" s="30">
        <v>96</v>
      </c>
      <c r="AO4482">
        <f t="shared" si="138"/>
        <v>24</v>
      </c>
      <c r="AQ4482" s="30">
        <v>41.37</v>
      </c>
      <c r="AR4482">
        <f t="shared" si="139"/>
        <v>14.48</v>
      </c>
    </row>
    <row r="4483" spans="1:44" x14ac:dyDescent="0.25">
      <c r="A4483">
        <v>90460</v>
      </c>
      <c r="B4483">
        <v>1</v>
      </c>
      <c r="C4483" t="s">
        <v>55</v>
      </c>
      <c r="D4483" t="s">
        <v>81</v>
      </c>
      <c r="E4483">
        <v>2</v>
      </c>
      <c r="F4483">
        <v>3.48</v>
      </c>
      <c r="G4483">
        <v>7.81</v>
      </c>
      <c r="H4483" s="1">
        <v>44854</v>
      </c>
      <c r="I4483" s="20">
        <v>0</v>
      </c>
      <c r="J4483" s="47">
        <f>Table_Query_from_Mac10[[#This Row],[unit_price]]-(Table_Query_from_Mac10[[#This Row],[unit_price]]*(Table_Query_from_Mac10[[#This Row],[discount_pct]]/100))</f>
        <v>7.81</v>
      </c>
      <c r="K4483" s="47">
        <f>Table_Query_from_Mac10[[#This Row],[unit_cost]]</f>
        <v>3.48</v>
      </c>
      <c r="L4483" s="47">
        <f>Table_Query_from_Mac10[[#This Row],[Live-cost]]*(1+Table_Query_from_Mac10[[#This Row],[CogsIncreasebyTYPE]])</f>
        <v>3.48</v>
      </c>
      <c r="M4483" s="47">
        <f>Table_Query_from_Mac10[[#This Row],[Live-cost]]*Table_Query_from_Mac10[[#This Row],[qty_to_ship]]</f>
        <v>6.96</v>
      </c>
      <c r="N4483" s="47">
        <f>IF(Table_Query_from_Mac10[[#This Row],[item_no]]="KDA",-Table_Query_from_Mac10[[#This Row],[unit_price]],Table_Query_from_Mac10[[#This Row],[Net Unit]]*Table_Query_from_Mac10[[#This Row],[qty_to_ship]])</f>
        <v>15.62</v>
      </c>
      <c r="O4483" s="47">
        <f>SUMIFS(Summary!C:C,Summary!H:H,Table_Query_from_Mac10[[#This Row],[Juiceoc]])</f>
        <v>0</v>
      </c>
      <c r="P4483" s="47">
        <f>SUMIFS(Summary!D:D,Summary!H:H,Table_Query_from_Mac10[[#This Row],[Juiceoc]])</f>
        <v>0</v>
      </c>
      <c r="Q4483" s="47">
        <f>SUMIFS(Summary!E:E,Summary!H:H,Table_Query_from_Mac10[[#This Row],[Juiceoc]])</f>
        <v>0</v>
      </c>
      <c r="R4483" s="47">
        <f>Table_Query_from_Mac10[[#This Row],[Net Unit]]*(1+Table_Query_from_Mac10[[#This Row],[PriceIncreasebyType]])</f>
        <v>7.81</v>
      </c>
      <c r="S4483" s="47">
        <f>Table_Query_from_Mac10[[#This Row],[UnitPriceFuture]]*Table_Query_from_Mac10[[#This Row],[qtytoShipFuture]]</f>
        <v>15.62</v>
      </c>
      <c r="T4483" s="47">
        <f>ROUND(Table_Query_from_Mac10[[#This Row],[qty_to_ship]]*(1+Table_Query_from_Mac10[[#This Row],[VolumeIncreasebyType]]),0)</f>
        <v>2</v>
      </c>
      <c r="U4483" s="47">
        <f>Table_Query_from_Mac10[[#This Row],[qtytoShipFuture]]*Table_Query_from_Mac10[[#This Row],[Future-cost]]</f>
        <v>6.96</v>
      </c>
      <c r="V4483" s="47">
        <f>Table_Query_from_Mac10[[#This Row],[qtytoShipFuture]]-Table_Query_from_Mac10[[#This Row],[qty_to_ship]]</f>
        <v>0</v>
      </c>
      <c r="W4483" s="47">
        <f>Table_Query_from_Mac10[[#This Row],[UnitPriceFuture]]</f>
        <v>7.81</v>
      </c>
      <c r="X4483" s="47">
        <f>Table_Query_from_Mac10[[#This Row],[Unit Increase]]*Table_Query_from_Mac10[[#This Row],[UnitPriceFuture]]</f>
        <v>0</v>
      </c>
      <c r="Y4483" s="47">
        <f>Table_Query_from_Mac10[[#This Row],[Unit Increase]]*Table_Query_from_Mac10[[#This Row],[Future-cost]]</f>
        <v>0</v>
      </c>
      <c r="Z4483" s="47">
        <f>-(Table_Query_from_Mac10[[#This Row],[Incremental Sales]]+((Table_Query_from_Mac10[[#This Row],[Incremental Sales]]*-(SUM(Summary!$S$8:$S$9)))))*Summary!$S$18</f>
        <v>0</v>
      </c>
      <c r="AA4483" s="47">
        <f>IFERROR(Table_Query_from_Mac10[[#This Row],[Incremental Cost]]/Table_Query_from_Mac10[[#This Row],[Incremental Sales]],0)</f>
        <v>0</v>
      </c>
      <c r="AB4483" s="47">
        <f>IFERROR(Table_Query_from_Mac10[[#This Row],[TotalCostFuture]]/Table_Query_from_Mac10[[#This Row],[totalsalesFuture]],0)</f>
        <v>0.44558258642765686</v>
      </c>
      <c r="AN4483" s="31">
        <v>6</v>
      </c>
      <c r="AO4483">
        <f t="shared" ref="AO4483:AO4546" si="140">CEILING(AN4483/4,1)</f>
        <v>2</v>
      </c>
      <c r="AQ4483" s="31">
        <v>22.31</v>
      </c>
      <c r="AR4483">
        <f t="shared" ref="AR4483:AR4546" si="141">ROUND(AQ4483/5*1.75,2)</f>
        <v>7.81</v>
      </c>
    </row>
    <row r="4484" spans="1:44" x14ac:dyDescent="0.25">
      <c r="A4484">
        <v>90460</v>
      </c>
      <c r="B4484">
        <v>2</v>
      </c>
      <c r="C4484" t="s">
        <v>55</v>
      </c>
      <c r="D4484" t="s">
        <v>81</v>
      </c>
      <c r="E4484">
        <v>15</v>
      </c>
      <c r="F4484">
        <v>8.81</v>
      </c>
      <c r="G4484">
        <v>22.56</v>
      </c>
      <c r="H4484" s="1">
        <v>44854</v>
      </c>
      <c r="I4484" s="20">
        <v>0</v>
      </c>
      <c r="J4484" s="47">
        <f>Table_Query_from_Mac10[[#This Row],[unit_price]]-(Table_Query_from_Mac10[[#This Row],[unit_price]]*(Table_Query_from_Mac10[[#This Row],[discount_pct]]/100))</f>
        <v>22.56</v>
      </c>
      <c r="K4484" s="47">
        <f>Table_Query_from_Mac10[[#This Row],[unit_cost]]</f>
        <v>8.81</v>
      </c>
      <c r="L4484" s="47">
        <f>Table_Query_from_Mac10[[#This Row],[Live-cost]]*(1+Table_Query_from_Mac10[[#This Row],[CogsIncreasebyTYPE]])</f>
        <v>8.81</v>
      </c>
      <c r="M4484" s="47">
        <f>Table_Query_from_Mac10[[#This Row],[Live-cost]]*Table_Query_from_Mac10[[#This Row],[qty_to_ship]]</f>
        <v>132.15</v>
      </c>
      <c r="N4484" s="47">
        <f>IF(Table_Query_from_Mac10[[#This Row],[item_no]]="KDA",-Table_Query_from_Mac10[[#This Row],[unit_price]],Table_Query_from_Mac10[[#This Row],[Net Unit]]*Table_Query_from_Mac10[[#This Row],[qty_to_ship]])</f>
        <v>338.4</v>
      </c>
      <c r="O4484" s="47">
        <f>SUMIFS(Summary!C:C,Summary!H:H,Table_Query_from_Mac10[[#This Row],[Juiceoc]])</f>
        <v>0</v>
      </c>
      <c r="P4484" s="47">
        <f>SUMIFS(Summary!D:D,Summary!H:H,Table_Query_from_Mac10[[#This Row],[Juiceoc]])</f>
        <v>0</v>
      </c>
      <c r="Q4484" s="47">
        <f>SUMIFS(Summary!E:E,Summary!H:H,Table_Query_from_Mac10[[#This Row],[Juiceoc]])</f>
        <v>0</v>
      </c>
      <c r="R4484" s="47">
        <f>Table_Query_from_Mac10[[#This Row],[Net Unit]]*(1+Table_Query_from_Mac10[[#This Row],[PriceIncreasebyType]])</f>
        <v>22.56</v>
      </c>
      <c r="S4484" s="47">
        <f>Table_Query_from_Mac10[[#This Row],[UnitPriceFuture]]*Table_Query_from_Mac10[[#This Row],[qtytoShipFuture]]</f>
        <v>338.4</v>
      </c>
      <c r="T4484" s="47">
        <f>ROUND(Table_Query_from_Mac10[[#This Row],[qty_to_ship]]*(1+Table_Query_from_Mac10[[#This Row],[VolumeIncreasebyType]]),0)</f>
        <v>15</v>
      </c>
      <c r="U4484" s="47">
        <f>Table_Query_from_Mac10[[#This Row],[qtytoShipFuture]]*Table_Query_from_Mac10[[#This Row],[Future-cost]]</f>
        <v>132.15</v>
      </c>
      <c r="V4484" s="47">
        <f>Table_Query_from_Mac10[[#This Row],[qtytoShipFuture]]-Table_Query_from_Mac10[[#This Row],[qty_to_ship]]</f>
        <v>0</v>
      </c>
      <c r="W4484" s="47">
        <f>Table_Query_from_Mac10[[#This Row],[UnitPriceFuture]]</f>
        <v>22.56</v>
      </c>
      <c r="X4484" s="47">
        <f>Table_Query_from_Mac10[[#This Row],[Unit Increase]]*Table_Query_from_Mac10[[#This Row],[UnitPriceFuture]]</f>
        <v>0</v>
      </c>
      <c r="Y4484" s="47">
        <f>Table_Query_from_Mac10[[#This Row],[Unit Increase]]*Table_Query_from_Mac10[[#This Row],[Future-cost]]</f>
        <v>0</v>
      </c>
      <c r="Z4484" s="47">
        <f>-(Table_Query_from_Mac10[[#This Row],[Incremental Sales]]+((Table_Query_from_Mac10[[#This Row],[Incremental Sales]]*-(SUM(Summary!$S$8:$S$9)))))*Summary!$S$18</f>
        <v>0</v>
      </c>
      <c r="AA4484" s="47">
        <f>IFERROR(Table_Query_from_Mac10[[#This Row],[Incremental Cost]]/Table_Query_from_Mac10[[#This Row],[Incremental Sales]],0)</f>
        <v>0</v>
      </c>
      <c r="AB4484" s="47">
        <f>IFERROR(Table_Query_from_Mac10[[#This Row],[TotalCostFuture]]/Table_Query_from_Mac10[[#This Row],[totalsalesFuture]],0)</f>
        <v>0.39051418439716318</v>
      </c>
      <c r="AN4484" s="30">
        <v>60</v>
      </c>
      <c r="AO4484">
        <f t="shared" si="140"/>
        <v>15</v>
      </c>
      <c r="AQ4484" s="30">
        <v>64.45</v>
      </c>
      <c r="AR4484">
        <f t="shared" si="141"/>
        <v>22.56</v>
      </c>
    </row>
    <row r="4485" spans="1:44" x14ac:dyDescent="0.25">
      <c r="A4485">
        <v>90460</v>
      </c>
      <c r="B4485">
        <v>3</v>
      </c>
      <c r="C4485" t="s">
        <v>55</v>
      </c>
      <c r="D4485" t="s">
        <v>81</v>
      </c>
      <c r="E4485">
        <v>27</v>
      </c>
      <c r="F4485">
        <v>5.49</v>
      </c>
      <c r="G4485">
        <v>13.35</v>
      </c>
      <c r="H4485" s="1">
        <v>44854</v>
      </c>
      <c r="I4485" s="20">
        <v>0</v>
      </c>
      <c r="J4485" s="47">
        <f>Table_Query_from_Mac10[[#This Row],[unit_price]]-(Table_Query_from_Mac10[[#This Row],[unit_price]]*(Table_Query_from_Mac10[[#This Row],[discount_pct]]/100))</f>
        <v>13.35</v>
      </c>
      <c r="K4485" s="47">
        <f>Table_Query_from_Mac10[[#This Row],[unit_cost]]</f>
        <v>5.49</v>
      </c>
      <c r="L4485" s="47">
        <f>Table_Query_from_Mac10[[#This Row],[Live-cost]]*(1+Table_Query_from_Mac10[[#This Row],[CogsIncreasebyTYPE]])</f>
        <v>5.49</v>
      </c>
      <c r="M4485" s="47">
        <f>Table_Query_from_Mac10[[#This Row],[Live-cost]]*Table_Query_from_Mac10[[#This Row],[qty_to_ship]]</f>
        <v>148.23000000000002</v>
      </c>
      <c r="N4485" s="47">
        <f>IF(Table_Query_from_Mac10[[#This Row],[item_no]]="KDA",-Table_Query_from_Mac10[[#This Row],[unit_price]],Table_Query_from_Mac10[[#This Row],[Net Unit]]*Table_Query_from_Mac10[[#This Row],[qty_to_ship]])</f>
        <v>360.45</v>
      </c>
      <c r="O4485" s="47">
        <f>SUMIFS(Summary!C:C,Summary!H:H,Table_Query_from_Mac10[[#This Row],[Juiceoc]])</f>
        <v>0</v>
      </c>
      <c r="P4485" s="47">
        <f>SUMIFS(Summary!D:D,Summary!H:H,Table_Query_from_Mac10[[#This Row],[Juiceoc]])</f>
        <v>0</v>
      </c>
      <c r="Q4485" s="47">
        <f>SUMIFS(Summary!E:E,Summary!H:H,Table_Query_from_Mac10[[#This Row],[Juiceoc]])</f>
        <v>0</v>
      </c>
      <c r="R4485" s="47">
        <f>Table_Query_from_Mac10[[#This Row],[Net Unit]]*(1+Table_Query_from_Mac10[[#This Row],[PriceIncreasebyType]])</f>
        <v>13.35</v>
      </c>
      <c r="S4485" s="47">
        <f>Table_Query_from_Mac10[[#This Row],[UnitPriceFuture]]*Table_Query_from_Mac10[[#This Row],[qtytoShipFuture]]</f>
        <v>360.45</v>
      </c>
      <c r="T4485" s="47">
        <f>ROUND(Table_Query_from_Mac10[[#This Row],[qty_to_ship]]*(1+Table_Query_from_Mac10[[#This Row],[VolumeIncreasebyType]]),0)</f>
        <v>27</v>
      </c>
      <c r="U4485" s="47">
        <f>Table_Query_from_Mac10[[#This Row],[qtytoShipFuture]]*Table_Query_from_Mac10[[#This Row],[Future-cost]]</f>
        <v>148.23000000000002</v>
      </c>
      <c r="V4485" s="47">
        <f>Table_Query_from_Mac10[[#This Row],[qtytoShipFuture]]-Table_Query_from_Mac10[[#This Row],[qty_to_ship]]</f>
        <v>0</v>
      </c>
      <c r="W4485" s="47">
        <f>Table_Query_from_Mac10[[#This Row],[UnitPriceFuture]]</f>
        <v>13.35</v>
      </c>
      <c r="X4485" s="47">
        <f>Table_Query_from_Mac10[[#This Row],[Unit Increase]]*Table_Query_from_Mac10[[#This Row],[UnitPriceFuture]]</f>
        <v>0</v>
      </c>
      <c r="Y4485" s="47">
        <f>Table_Query_from_Mac10[[#This Row],[Unit Increase]]*Table_Query_from_Mac10[[#This Row],[Future-cost]]</f>
        <v>0</v>
      </c>
      <c r="Z4485" s="47">
        <f>-(Table_Query_from_Mac10[[#This Row],[Incremental Sales]]+((Table_Query_from_Mac10[[#This Row],[Incremental Sales]]*-(SUM(Summary!$S$8:$S$9)))))*Summary!$S$18</f>
        <v>0</v>
      </c>
      <c r="AA4485" s="47">
        <f>IFERROR(Table_Query_from_Mac10[[#This Row],[Incremental Cost]]/Table_Query_from_Mac10[[#This Row],[Incremental Sales]],0)</f>
        <v>0</v>
      </c>
      <c r="AB4485" s="47">
        <f>IFERROR(Table_Query_from_Mac10[[#This Row],[TotalCostFuture]]/Table_Query_from_Mac10[[#This Row],[totalsalesFuture]],0)</f>
        <v>0.41123595505617982</v>
      </c>
      <c r="AN4485" s="31">
        <v>108</v>
      </c>
      <c r="AO4485">
        <f t="shared" si="140"/>
        <v>27</v>
      </c>
      <c r="AQ4485" s="31">
        <v>38.15</v>
      </c>
      <c r="AR4485">
        <f t="shared" si="141"/>
        <v>13.35</v>
      </c>
    </row>
    <row r="4486" spans="1:44" x14ac:dyDescent="0.25">
      <c r="A4486">
        <v>90460</v>
      </c>
      <c r="B4486">
        <v>4</v>
      </c>
      <c r="C4486" t="s">
        <v>55</v>
      </c>
      <c r="D4486" t="s">
        <v>81</v>
      </c>
      <c r="E4486">
        <v>12</v>
      </c>
      <c r="F4486">
        <v>6.6</v>
      </c>
      <c r="G4486">
        <v>16.420000000000002</v>
      </c>
      <c r="H4486" s="1">
        <v>44854</v>
      </c>
      <c r="I4486" s="20">
        <v>0</v>
      </c>
      <c r="J4486" s="47">
        <f>Table_Query_from_Mac10[[#This Row],[unit_price]]-(Table_Query_from_Mac10[[#This Row],[unit_price]]*(Table_Query_from_Mac10[[#This Row],[discount_pct]]/100))</f>
        <v>16.420000000000002</v>
      </c>
      <c r="K4486" s="47">
        <f>Table_Query_from_Mac10[[#This Row],[unit_cost]]</f>
        <v>6.6</v>
      </c>
      <c r="L4486" s="47">
        <f>Table_Query_from_Mac10[[#This Row],[Live-cost]]*(1+Table_Query_from_Mac10[[#This Row],[CogsIncreasebyTYPE]])</f>
        <v>6.6</v>
      </c>
      <c r="M4486" s="47">
        <f>Table_Query_from_Mac10[[#This Row],[Live-cost]]*Table_Query_from_Mac10[[#This Row],[qty_to_ship]]</f>
        <v>79.199999999999989</v>
      </c>
      <c r="N4486" s="47">
        <f>IF(Table_Query_from_Mac10[[#This Row],[item_no]]="KDA",-Table_Query_from_Mac10[[#This Row],[unit_price]],Table_Query_from_Mac10[[#This Row],[Net Unit]]*Table_Query_from_Mac10[[#This Row],[qty_to_ship]])</f>
        <v>197.04000000000002</v>
      </c>
      <c r="O4486" s="47">
        <f>SUMIFS(Summary!C:C,Summary!H:H,Table_Query_from_Mac10[[#This Row],[Juiceoc]])</f>
        <v>0</v>
      </c>
      <c r="P4486" s="47">
        <f>SUMIFS(Summary!D:D,Summary!H:H,Table_Query_from_Mac10[[#This Row],[Juiceoc]])</f>
        <v>0</v>
      </c>
      <c r="Q4486" s="47">
        <f>SUMIFS(Summary!E:E,Summary!H:H,Table_Query_from_Mac10[[#This Row],[Juiceoc]])</f>
        <v>0</v>
      </c>
      <c r="R4486" s="47">
        <f>Table_Query_from_Mac10[[#This Row],[Net Unit]]*(1+Table_Query_from_Mac10[[#This Row],[PriceIncreasebyType]])</f>
        <v>16.420000000000002</v>
      </c>
      <c r="S4486" s="47">
        <f>Table_Query_from_Mac10[[#This Row],[UnitPriceFuture]]*Table_Query_from_Mac10[[#This Row],[qtytoShipFuture]]</f>
        <v>197.04000000000002</v>
      </c>
      <c r="T4486" s="47">
        <f>ROUND(Table_Query_from_Mac10[[#This Row],[qty_to_ship]]*(1+Table_Query_from_Mac10[[#This Row],[VolumeIncreasebyType]]),0)</f>
        <v>12</v>
      </c>
      <c r="U4486" s="47">
        <f>Table_Query_from_Mac10[[#This Row],[qtytoShipFuture]]*Table_Query_from_Mac10[[#This Row],[Future-cost]]</f>
        <v>79.199999999999989</v>
      </c>
      <c r="V4486" s="47">
        <f>Table_Query_from_Mac10[[#This Row],[qtytoShipFuture]]-Table_Query_from_Mac10[[#This Row],[qty_to_ship]]</f>
        <v>0</v>
      </c>
      <c r="W4486" s="47">
        <f>Table_Query_from_Mac10[[#This Row],[UnitPriceFuture]]</f>
        <v>16.420000000000002</v>
      </c>
      <c r="X4486" s="47">
        <f>Table_Query_from_Mac10[[#This Row],[Unit Increase]]*Table_Query_from_Mac10[[#This Row],[UnitPriceFuture]]</f>
        <v>0</v>
      </c>
      <c r="Y4486" s="47">
        <f>Table_Query_from_Mac10[[#This Row],[Unit Increase]]*Table_Query_from_Mac10[[#This Row],[Future-cost]]</f>
        <v>0</v>
      </c>
      <c r="Z4486" s="47">
        <f>-(Table_Query_from_Mac10[[#This Row],[Incremental Sales]]+((Table_Query_from_Mac10[[#This Row],[Incremental Sales]]*-(SUM(Summary!$S$8:$S$9)))))*Summary!$S$18</f>
        <v>0</v>
      </c>
      <c r="AA4486" s="47">
        <f>IFERROR(Table_Query_from_Mac10[[#This Row],[Incremental Cost]]/Table_Query_from_Mac10[[#This Row],[Incremental Sales]],0)</f>
        <v>0</v>
      </c>
      <c r="AB4486" s="47">
        <f>IFERROR(Table_Query_from_Mac10[[#This Row],[TotalCostFuture]]/Table_Query_from_Mac10[[#This Row],[totalsalesFuture]],0)</f>
        <v>0.40194884287454313</v>
      </c>
      <c r="AN4486" s="30">
        <v>48</v>
      </c>
      <c r="AO4486">
        <f t="shared" si="140"/>
        <v>12</v>
      </c>
      <c r="AQ4486" s="30">
        <v>46.9</v>
      </c>
      <c r="AR4486">
        <f t="shared" si="141"/>
        <v>16.420000000000002</v>
      </c>
    </row>
    <row r="4487" spans="1:44" x14ac:dyDescent="0.25">
      <c r="A4487">
        <v>90271</v>
      </c>
      <c r="B4487">
        <v>1</v>
      </c>
      <c r="C4487" t="s">
        <v>55</v>
      </c>
      <c r="D4487" t="s">
        <v>81</v>
      </c>
      <c r="E4487">
        <v>16</v>
      </c>
      <c r="F4487">
        <v>12</v>
      </c>
      <c r="G4487">
        <v>19.46</v>
      </c>
      <c r="H4487" s="1">
        <v>44854</v>
      </c>
      <c r="I4487" s="20">
        <v>0</v>
      </c>
      <c r="J4487" s="47">
        <f>Table_Query_from_Mac10[[#This Row],[unit_price]]-(Table_Query_from_Mac10[[#This Row],[unit_price]]*(Table_Query_from_Mac10[[#This Row],[discount_pct]]/100))</f>
        <v>19.46</v>
      </c>
      <c r="K4487" s="47">
        <f>Table_Query_from_Mac10[[#This Row],[unit_cost]]</f>
        <v>12</v>
      </c>
      <c r="L4487" s="47">
        <f>Table_Query_from_Mac10[[#This Row],[Live-cost]]*(1+Table_Query_from_Mac10[[#This Row],[CogsIncreasebyTYPE]])</f>
        <v>12</v>
      </c>
      <c r="M4487" s="47">
        <f>Table_Query_from_Mac10[[#This Row],[Live-cost]]*Table_Query_from_Mac10[[#This Row],[qty_to_ship]]</f>
        <v>192</v>
      </c>
      <c r="N4487" s="47">
        <f>IF(Table_Query_from_Mac10[[#This Row],[item_no]]="KDA",-Table_Query_from_Mac10[[#This Row],[unit_price]],Table_Query_from_Mac10[[#This Row],[Net Unit]]*Table_Query_from_Mac10[[#This Row],[qty_to_ship]])</f>
        <v>311.36</v>
      </c>
      <c r="O4487" s="47">
        <f>SUMIFS(Summary!C:C,Summary!H:H,Table_Query_from_Mac10[[#This Row],[Juiceoc]])</f>
        <v>0</v>
      </c>
      <c r="P4487" s="47">
        <f>SUMIFS(Summary!D:D,Summary!H:H,Table_Query_from_Mac10[[#This Row],[Juiceoc]])</f>
        <v>0</v>
      </c>
      <c r="Q4487" s="47">
        <f>SUMIFS(Summary!E:E,Summary!H:H,Table_Query_from_Mac10[[#This Row],[Juiceoc]])</f>
        <v>0</v>
      </c>
      <c r="R4487" s="47">
        <f>Table_Query_from_Mac10[[#This Row],[Net Unit]]*(1+Table_Query_from_Mac10[[#This Row],[PriceIncreasebyType]])</f>
        <v>19.46</v>
      </c>
      <c r="S4487" s="47">
        <f>Table_Query_from_Mac10[[#This Row],[UnitPriceFuture]]*Table_Query_from_Mac10[[#This Row],[qtytoShipFuture]]</f>
        <v>311.36</v>
      </c>
      <c r="T4487" s="47">
        <f>ROUND(Table_Query_from_Mac10[[#This Row],[qty_to_ship]]*(1+Table_Query_from_Mac10[[#This Row],[VolumeIncreasebyType]]),0)</f>
        <v>16</v>
      </c>
      <c r="U4487" s="47">
        <f>Table_Query_from_Mac10[[#This Row],[qtytoShipFuture]]*Table_Query_from_Mac10[[#This Row],[Future-cost]]</f>
        <v>192</v>
      </c>
      <c r="V4487" s="47">
        <f>Table_Query_from_Mac10[[#This Row],[qtytoShipFuture]]-Table_Query_from_Mac10[[#This Row],[qty_to_ship]]</f>
        <v>0</v>
      </c>
      <c r="W4487" s="47">
        <f>Table_Query_from_Mac10[[#This Row],[UnitPriceFuture]]</f>
        <v>19.46</v>
      </c>
      <c r="X4487" s="47">
        <f>Table_Query_from_Mac10[[#This Row],[Unit Increase]]*Table_Query_from_Mac10[[#This Row],[UnitPriceFuture]]</f>
        <v>0</v>
      </c>
      <c r="Y4487" s="47">
        <f>Table_Query_from_Mac10[[#This Row],[Unit Increase]]*Table_Query_from_Mac10[[#This Row],[Future-cost]]</f>
        <v>0</v>
      </c>
      <c r="Z4487" s="47">
        <f>-(Table_Query_from_Mac10[[#This Row],[Incremental Sales]]+((Table_Query_from_Mac10[[#This Row],[Incremental Sales]]*-(SUM(Summary!$S$8:$S$9)))))*Summary!$S$18</f>
        <v>0</v>
      </c>
      <c r="AA4487" s="47">
        <f>IFERROR(Table_Query_from_Mac10[[#This Row],[Incremental Cost]]/Table_Query_from_Mac10[[#This Row],[Incremental Sales]],0)</f>
        <v>0</v>
      </c>
      <c r="AB4487" s="47">
        <f>IFERROR(Table_Query_from_Mac10[[#This Row],[TotalCostFuture]]/Table_Query_from_Mac10[[#This Row],[totalsalesFuture]],0)</f>
        <v>0.61664953751284679</v>
      </c>
      <c r="AN4487" s="31">
        <v>64</v>
      </c>
      <c r="AO4487">
        <f t="shared" si="140"/>
        <v>16</v>
      </c>
      <c r="AQ4487" s="31">
        <v>55.61</v>
      </c>
      <c r="AR4487">
        <f t="shared" si="141"/>
        <v>19.46</v>
      </c>
    </row>
    <row r="4488" spans="1:44" x14ac:dyDescent="0.25">
      <c r="A4488">
        <v>90271</v>
      </c>
      <c r="B4488">
        <v>2</v>
      </c>
      <c r="C4488" t="s">
        <v>56</v>
      </c>
      <c r="D4488" t="s">
        <v>81</v>
      </c>
      <c r="E4488">
        <v>6</v>
      </c>
      <c r="F4488">
        <v>13</v>
      </c>
      <c r="G4488">
        <v>21.6</v>
      </c>
      <c r="H4488" s="1">
        <v>44854</v>
      </c>
      <c r="I4488" s="20">
        <v>0</v>
      </c>
      <c r="J4488" s="47">
        <f>Table_Query_from_Mac10[[#This Row],[unit_price]]-(Table_Query_from_Mac10[[#This Row],[unit_price]]*(Table_Query_from_Mac10[[#This Row],[discount_pct]]/100))</f>
        <v>21.6</v>
      </c>
      <c r="K4488" s="47">
        <f>Table_Query_from_Mac10[[#This Row],[unit_cost]]</f>
        <v>13</v>
      </c>
      <c r="L4488" s="47">
        <f>Table_Query_from_Mac10[[#This Row],[Live-cost]]*(1+Table_Query_from_Mac10[[#This Row],[CogsIncreasebyTYPE]])</f>
        <v>13</v>
      </c>
      <c r="M4488" s="47">
        <f>Table_Query_from_Mac10[[#This Row],[Live-cost]]*Table_Query_from_Mac10[[#This Row],[qty_to_ship]]</f>
        <v>78</v>
      </c>
      <c r="N4488" s="47">
        <f>IF(Table_Query_from_Mac10[[#This Row],[item_no]]="KDA",-Table_Query_from_Mac10[[#This Row],[unit_price]],Table_Query_from_Mac10[[#This Row],[Net Unit]]*Table_Query_from_Mac10[[#This Row],[qty_to_ship]])</f>
        <v>129.60000000000002</v>
      </c>
      <c r="O4488" s="47">
        <f>SUMIFS(Summary!C:C,Summary!H:H,Table_Query_from_Mac10[[#This Row],[Juiceoc]])</f>
        <v>0</v>
      </c>
      <c r="P4488" s="47">
        <f>SUMIFS(Summary!D:D,Summary!H:H,Table_Query_from_Mac10[[#This Row],[Juiceoc]])</f>
        <v>0</v>
      </c>
      <c r="Q4488" s="47">
        <f>SUMIFS(Summary!E:E,Summary!H:H,Table_Query_from_Mac10[[#This Row],[Juiceoc]])</f>
        <v>0</v>
      </c>
      <c r="R4488" s="47">
        <f>Table_Query_from_Mac10[[#This Row],[Net Unit]]*(1+Table_Query_from_Mac10[[#This Row],[PriceIncreasebyType]])</f>
        <v>21.6</v>
      </c>
      <c r="S4488" s="47">
        <f>Table_Query_from_Mac10[[#This Row],[UnitPriceFuture]]*Table_Query_from_Mac10[[#This Row],[qtytoShipFuture]]</f>
        <v>129.60000000000002</v>
      </c>
      <c r="T4488" s="47">
        <f>ROUND(Table_Query_from_Mac10[[#This Row],[qty_to_ship]]*(1+Table_Query_from_Mac10[[#This Row],[VolumeIncreasebyType]]),0)</f>
        <v>6</v>
      </c>
      <c r="U4488" s="47">
        <f>Table_Query_from_Mac10[[#This Row],[qtytoShipFuture]]*Table_Query_from_Mac10[[#This Row],[Future-cost]]</f>
        <v>78</v>
      </c>
      <c r="V4488" s="47">
        <f>Table_Query_from_Mac10[[#This Row],[qtytoShipFuture]]-Table_Query_from_Mac10[[#This Row],[qty_to_ship]]</f>
        <v>0</v>
      </c>
      <c r="W4488" s="47">
        <f>Table_Query_from_Mac10[[#This Row],[UnitPriceFuture]]</f>
        <v>21.6</v>
      </c>
      <c r="X4488" s="47">
        <f>Table_Query_from_Mac10[[#This Row],[Unit Increase]]*Table_Query_from_Mac10[[#This Row],[UnitPriceFuture]]</f>
        <v>0</v>
      </c>
      <c r="Y4488" s="47">
        <f>Table_Query_from_Mac10[[#This Row],[Unit Increase]]*Table_Query_from_Mac10[[#This Row],[Future-cost]]</f>
        <v>0</v>
      </c>
      <c r="Z4488" s="47">
        <f>-(Table_Query_from_Mac10[[#This Row],[Incremental Sales]]+((Table_Query_from_Mac10[[#This Row],[Incremental Sales]]*-(SUM(Summary!$S$8:$S$9)))))*Summary!$S$18</f>
        <v>0</v>
      </c>
      <c r="AA4488" s="47">
        <f>IFERROR(Table_Query_from_Mac10[[#This Row],[Incremental Cost]]/Table_Query_from_Mac10[[#This Row],[Incremental Sales]],0)</f>
        <v>0</v>
      </c>
      <c r="AB4488" s="47">
        <f>IFERROR(Table_Query_from_Mac10[[#This Row],[TotalCostFuture]]/Table_Query_from_Mac10[[#This Row],[totalsalesFuture]],0)</f>
        <v>0.60185185185185175</v>
      </c>
      <c r="AN4488" s="30">
        <v>24</v>
      </c>
      <c r="AO4488">
        <f t="shared" si="140"/>
        <v>6</v>
      </c>
      <c r="AQ4488" s="30">
        <v>61.72</v>
      </c>
      <c r="AR4488">
        <f t="shared" si="141"/>
        <v>21.6</v>
      </c>
    </row>
    <row r="4489" spans="1:44" x14ac:dyDescent="0.25">
      <c r="A4489">
        <v>90271</v>
      </c>
      <c r="B4489">
        <v>3</v>
      </c>
      <c r="C4489" t="s">
        <v>55</v>
      </c>
      <c r="D4489" t="s">
        <v>81</v>
      </c>
      <c r="E4489">
        <v>21</v>
      </c>
      <c r="F4489">
        <v>14.46</v>
      </c>
      <c r="G4489">
        <v>23.9</v>
      </c>
      <c r="H4489" s="1">
        <v>44854</v>
      </c>
      <c r="I4489" s="20">
        <v>0</v>
      </c>
      <c r="J4489" s="47">
        <f>Table_Query_from_Mac10[[#This Row],[unit_price]]-(Table_Query_from_Mac10[[#This Row],[unit_price]]*(Table_Query_from_Mac10[[#This Row],[discount_pct]]/100))</f>
        <v>23.9</v>
      </c>
      <c r="K4489" s="47">
        <f>Table_Query_from_Mac10[[#This Row],[unit_cost]]</f>
        <v>14.46</v>
      </c>
      <c r="L4489" s="47">
        <f>Table_Query_from_Mac10[[#This Row],[Live-cost]]*(1+Table_Query_from_Mac10[[#This Row],[CogsIncreasebyTYPE]])</f>
        <v>14.46</v>
      </c>
      <c r="M4489" s="47">
        <f>Table_Query_from_Mac10[[#This Row],[Live-cost]]*Table_Query_from_Mac10[[#This Row],[qty_to_ship]]</f>
        <v>303.66000000000003</v>
      </c>
      <c r="N4489" s="47">
        <f>IF(Table_Query_from_Mac10[[#This Row],[item_no]]="KDA",-Table_Query_from_Mac10[[#This Row],[unit_price]],Table_Query_from_Mac10[[#This Row],[Net Unit]]*Table_Query_from_Mac10[[#This Row],[qty_to_ship]])</f>
        <v>501.9</v>
      </c>
      <c r="O4489" s="47">
        <f>SUMIFS(Summary!C:C,Summary!H:H,Table_Query_from_Mac10[[#This Row],[Juiceoc]])</f>
        <v>0</v>
      </c>
      <c r="P4489" s="47">
        <f>SUMIFS(Summary!D:D,Summary!H:H,Table_Query_from_Mac10[[#This Row],[Juiceoc]])</f>
        <v>0</v>
      </c>
      <c r="Q4489" s="47">
        <f>SUMIFS(Summary!E:E,Summary!H:H,Table_Query_from_Mac10[[#This Row],[Juiceoc]])</f>
        <v>0</v>
      </c>
      <c r="R4489" s="47">
        <f>Table_Query_from_Mac10[[#This Row],[Net Unit]]*(1+Table_Query_from_Mac10[[#This Row],[PriceIncreasebyType]])</f>
        <v>23.9</v>
      </c>
      <c r="S4489" s="47">
        <f>Table_Query_from_Mac10[[#This Row],[UnitPriceFuture]]*Table_Query_from_Mac10[[#This Row],[qtytoShipFuture]]</f>
        <v>501.9</v>
      </c>
      <c r="T4489" s="47">
        <f>ROUND(Table_Query_from_Mac10[[#This Row],[qty_to_ship]]*(1+Table_Query_from_Mac10[[#This Row],[VolumeIncreasebyType]]),0)</f>
        <v>21</v>
      </c>
      <c r="U4489" s="47">
        <f>Table_Query_from_Mac10[[#This Row],[qtytoShipFuture]]*Table_Query_from_Mac10[[#This Row],[Future-cost]]</f>
        <v>303.66000000000003</v>
      </c>
      <c r="V4489" s="47">
        <f>Table_Query_from_Mac10[[#This Row],[qtytoShipFuture]]-Table_Query_from_Mac10[[#This Row],[qty_to_ship]]</f>
        <v>0</v>
      </c>
      <c r="W4489" s="47">
        <f>Table_Query_from_Mac10[[#This Row],[UnitPriceFuture]]</f>
        <v>23.9</v>
      </c>
      <c r="X4489" s="47">
        <f>Table_Query_from_Mac10[[#This Row],[Unit Increase]]*Table_Query_from_Mac10[[#This Row],[UnitPriceFuture]]</f>
        <v>0</v>
      </c>
      <c r="Y4489" s="47">
        <f>Table_Query_from_Mac10[[#This Row],[Unit Increase]]*Table_Query_from_Mac10[[#This Row],[Future-cost]]</f>
        <v>0</v>
      </c>
      <c r="Z4489" s="47">
        <f>-(Table_Query_from_Mac10[[#This Row],[Incremental Sales]]+((Table_Query_from_Mac10[[#This Row],[Incremental Sales]]*-(SUM(Summary!$S$8:$S$9)))))*Summary!$S$18</f>
        <v>0</v>
      </c>
      <c r="AA4489" s="47">
        <f>IFERROR(Table_Query_from_Mac10[[#This Row],[Incremental Cost]]/Table_Query_from_Mac10[[#This Row],[Incremental Sales]],0)</f>
        <v>0</v>
      </c>
      <c r="AB4489" s="47">
        <f>IFERROR(Table_Query_from_Mac10[[#This Row],[TotalCostFuture]]/Table_Query_from_Mac10[[#This Row],[totalsalesFuture]],0)</f>
        <v>0.60502092050209211</v>
      </c>
      <c r="AN4489" s="31">
        <v>84</v>
      </c>
      <c r="AO4489">
        <f t="shared" si="140"/>
        <v>21</v>
      </c>
      <c r="AQ4489" s="31">
        <v>68.28</v>
      </c>
      <c r="AR4489">
        <f t="shared" si="141"/>
        <v>23.9</v>
      </c>
    </row>
    <row r="4490" spans="1:44" x14ac:dyDescent="0.25">
      <c r="A4490">
        <v>90271</v>
      </c>
      <c r="B4490">
        <v>4</v>
      </c>
      <c r="C4490" t="s">
        <v>55</v>
      </c>
      <c r="D4490" t="s">
        <v>81</v>
      </c>
      <c r="E4490">
        <v>23</v>
      </c>
      <c r="F4490">
        <v>8.81</v>
      </c>
      <c r="G4490">
        <v>14.14</v>
      </c>
      <c r="H4490" s="1">
        <v>44854</v>
      </c>
      <c r="I4490" s="20">
        <v>0</v>
      </c>
      <c r="J4490" s="47">
        <f>Table_Query_from_Mac10[[#This Row],[unit_price]]-(Table_Query_from_Mac10[[#This Row],[unit_price]]*(Table_Query_from_Mac10[[#This Row],[discount_pct]]/100))</f>
        <v>14.14</v>
      </c>
      <c r="K4490" s="47">
        <f>Table_Query_from_Mac10[[#This Row],[unit_cost]]</f>
        <v>8.81</v>
      </c>
      <c r="L4490" s="47">
        <f>Table_Query_from_Mac10[[#This Row],[Live-cost]]*(1+Table_Query_from_Mac10[[#This Row],[CogsIncreasebyTYPE]])</f>
        <v>8.81</v>
      </c>
      <c r="M4490" s="47">
        <f>Table_Query_from_Mac10[[#This Row],[Live-cost]]*Table_Query_from_Mac10[[#This Row],[qty_to_ship]]</f>
        <v>202.63000000000002</v>
      </c>
      <c r="N4490" s="47">
        <f>IF(Table_Query_from_Mac10[[#This Row],[item_no]]="KDA",-Table_Query_from_Mac10[[#This Row],[unit_price]],Table_Query_from_Mac10[[#This Row],[Net Unit]]*Table_Query_from_Mac10[[#This Row],[qty_to_ship]])</f>
        <v>325.22000000000003</v>
      </c>
      <c r="O4490" s="47">
        <f>SUMIFS(Summary!C:C,Summary!H:H,Table_Query_from_Mac10[[#This Row],[Juiceoc]])</f>
        <v>0</v>
      </c>
      <c r="P4490" s="47">
        <f>SUMIFS(Summary!D:D,Summary!H:H,Table_Query_from_Mac10[[#This Row],[Juiceoc]])</f>
        <v>0</v>
      </c>
      <c r="Q4490" s="47">
        <f>SUMIFS(Summary!E:E,Summary!H:H,Table_Query_from_Mac10[[#This Row],[Juiceoc]])</f>
        <v>0</v>
      </c>
      <c r="R4490" s="47">
        <f>Table_Query_from_Mac10[[#This Row],[Net Unit]]*(1+Table_Query_from_Mac10[[#This Row],[PriceIncreasebyType]])</f>
        <v>14.14</v>
      </c>
      <c r="S4490" s="47">
        <f>Table_Query_from_Mac10[[#This Row],[UnitPriceFuture]]*Table_Query_from_Mac10[[#This Row],[qtytoShipFuture]]</f>
        <v>325.22000000000003</v>
      </c>
      <c r="T4490" s="47">
        <f>ROUND(Table_Query_from_Mac10[[#This Row],[qty_to_ship]]*(1+Table_Query_from_Mac10[[#This Row],[VolumeIncreasebyType]]),0)</f>
        <v>23</v>
      </c>
      <c r="U4490" s="47">
        <f>Table_Query_from_Mac10[[#This Row],[qtytoShipFuture]]*Table_Query_from_Mac10[[#This Row],[Future-cost]]</f>
        <v>202.63000000000002</v>
      </c>
      <c r="V4490" s="47">
        <f>Table_Query_from_Mac10[[#This Row],[qtytoShipFuture]]-Table_Query_from_Mac10[[#This Row],[qty_to_ship]]</f>
        <v>0</v>
      </c>
      <c r="W4490" s="47">
        <f>Table_Query_from_Mac10[[#This Row],[UnitPriceFuture]]</f>
        <v>14.14</v>
      </c>
      <c r="X4490" s="47">
        <f>Table_Query_from_Mac10[[#This Row],[Unit Increase]]*Table_Query_from_Mac10[[#This Row],[UnitPriceFuture]]</f>
        <v>0</v>
      </c>
      <c r="Y4490" s="47">
        <f>Table_Query_from_Mac10[[#This Row],[Unit Increase]]*Table_Query_from_Mac10[[#This Row],[Future-cost]]</f>
        <v>0</v>
      </c>
      <c r="Z4490" s="47">
        <f>-(Table_Query_from_Mac10[[#This Row],[Incremental Sales]]+((Table_Query_from_Mac10[[#This Row],[Incremental Sales]]*-(SUM(Summary!$S$8:$S$9)))))*Summary!$S$18</f>
        <v>0</v>
      </c>
      <c r="AA4490" s="47">
        <f>IFERROR(Table_Query_from_Mac10[[#This Row],[Incremental Cost]]/Table_Query_from_Mac10[[#This Row],[Incremental Sales]],0)</f>
        <v>0</v>
      </c>
      <c r="AB4490" s="47">
        <f>IFERROR(Table_Query_from_Mac10[[#This Row],[TotalCostFuture]]/Table_Query_from_Mac10[[#This Row],[totalsalesFuture]],0)</f>
        <v>0.62305516265912309</v>
      </c>
      <c r="AN4490" s="30">
        <v>90</v>
      </c>
      <c r="AO4490">
        <f t="shared" si="140"/>
        <v>23</v>
      </c>
      <c r="AQ4490" s="30">
        <v>40.4</v>
      </c>
      <c r="AR4490">
        <f t="shared" si="141"/>
        <v>14.14</v>
      </c>
    </row>
    <row r="4491" spans="1:44" x14ac:dyDescent="0.25">
      <c r="A4491">
        <v>90271</v>
      </c>
      <c r="B4491">
        <v>5</v>
      </c>
      <c r="C4491" t="s">
        <v>55</v>
      </c>
      <c r="D4491" t="s">
        <v>81</v>
      </c>
      <c r="E4491">
        <v>15</v>
      </c>
      <c r="F4491">
        <v>10.18</v>
      </c>
      <c r="G4491">
        <v>16.47</v>
      </c>
      <c r="H4491" s="1">
        <v>44854</v>
      </c>
      <c r="I4491" s="20">
        <v>0</v>
      </c>
      <c r="J4491" s="47">
        <f>Table_Query_from_Mac10[[#This Row],[unit_price]]-(Table_Query_from_Mac10[[#This Row],[unit_price]]*(Table_Query_from_Mac10[[#This Row],[discount_pct]]/100))</f>
        <v>16.47</v>
      </c>
      <c r="K4491" s="47">
        <f>Table_Query_from_Mac10[[#This Row],[unit_cost]]</f>
        <v>10.18</v>
      </c>
      <c r="L4491" s="47">
        <f>Table_Query_from_Mac10[[#This Row],[Live-cost]]*(1+Table_Query_from_Mac10[[#This Row],[CogsIncreasebyTYPE]])</f>
        <v>10.18</v>
      </c>
      <c r="M4491" s="47">
        <f>Table_Query_from_Mac10[[#This Row],[Live-cost]]*Table_Query_from_Mac10[[#This Row],[qty_to_ship]]</f>
        <v>152.69999999999999</v>
      </c>
      <c r="N4491" s="47">
        <f>IF(Table_Query_from_Mac10[[#This Row],[item_no]]="KDA",-Table_Query_from_Mac10[[#This Row],[unit_price]],Table_Query_from_Mac10[[#This Row],[Net Unit]]*Table_Query_from_Mac10[[#This Row],[qty_to_ship]])</f>
        <v>247.04999999999998</v>
      </c>
      <c r="O4491" s="47">
        <f>SUMIFS(Summary!C:C,Summary!H:H,Table_Query_from_Mac10[[#This Row],[Juiceoc]])</f>
        <v>0</v>
      </c>
      <c r="P4491" s="47">
        <f>SUMIFS(Summary!D:D,Summary!H:H,Table_Query_from_Mac10[[#This Row],[Juiceoc]])</f>
        <v>0</v>
      </c>
      <c r="Q4491" s="47">
        <f>SUMIFS(Summary!E:E,Summary!H:H,Table_Query_from_Mac10[[#This Row],[Juiceoc]])</f>
        <v>0</v>
      </c>
      <c r="R4491" s="47">
        <f>Table_Query_from_Mac10[[#This Row],[Net Unit]]*(1+Table_Query_from_Mac10[[#This Row],[PriceIncreasebyType]])</f>
        <v>16.47</v>
      </c>
      <c r="S4491" s="47">
        <f>Table_Query_from_Mac10[[#This Row],[UnitPriceFuture]]*Table_Query_from_Mac10[[#This Row],[qtytoShipFuture]]</f>
        <v>247.04999999999998</v>
      </c>
      <c r="T4491" s="47">
        <f>ROUND(Table_Query_from_Mac10[[#This Row],[qty_to_ship]]*(1+Table_Query_from_Mac10[[#This Row],[VolumeIncreasebyType]]),0)</f>
        <v>15</v>
      </c>
      <c r="U4491" s="47">
        <f>Table_Query_from_Mac10[[#This Row],[qtytoShipFuture]]*Table_Query_from_Mac10[[#This Row],[Future-cost]]</f>
        <v>152.69999999999999</v>
      </c>
      <c r="V4491" s="47">
        <f>Table_Query_from_Mac10[[#This Row],[qtytoShipFuture]]-Table_Query_from_Mac10[[#This Row],[qty_to_ship]]</f>
        <v>0</v>
      </c>
      <c r="W4491" s="47">
        <f>Table_Query_from_Mac10[[#This Row],[UnitPriceFuture]]</f>
        <v>16.47</v>
      </c>
      <c r="X4491" s="47">
        <f>Table_Query_from_Mac10[[#This Row],[Unit Increase]]*Table_Query_from_Mac10[[#This Row],[UnitPriceFuture]]</f>
        <v>0</v>
      </c>
      <c r="Y4491" s="47">
        <f>Table_Query_from_Mac10[[#This Row],[Unit Increase]]*Table_Query_from_Mac10[[#This Row],[Future-cost]]</f>
        <v>0</v>
      </c>
      <c r="Z4491" s="47">
        <f>-(Table_Query_from_Mac10[[#This Row],[Incremental Sales]]+((Table_Query_from_Mac10[[#This Row],[Incremental Sales]]*-(SUM(Summary!$S$8:$S$9)))))*Summary!$S$18</f>
        <v>0</v>
      </c>
      <c r="AA4491" s="47">
        <f>IFERROR(Table_Query_from_Mac10[[#This Row],[Incremental Cost]]/Table_Query_from_Mac10[[#This Row],[Incremental Sales]],0)</f>
        <v>0</v>
      </c>
      <c r="AB4491" s="47">
        <f>IFERROR(Table_Query_from_Mac10[[#This Row],[TotalCostFuture]]/Table_Query_from_Mac10[[#This Row],[totalsalesFuture]],0)</f>
        <v>0.61809350333940494</v>
      </c>
      <c r="AN4491" s="31">
        <v>60</v>
      </c>
      <c r="AO4491">
        <f t="shared" si="140"/>
        <v>15</v>
      </c>
      <c r="AQ4491" s="31">
        <v>47.07</v>
      </c>
      <c r="AR4491">
        <f t="shared" si="141"/>
        <v>16.47</v>
      </c>
    </row>
    <row r="4492" spans="1:44" x14ac:dyDescent="0.25">
      <c r="A4492">
        <v>90271</v>
      </c>
      <c r="B4492">
        <v>6</v>
      </c>
      <c r="C4492" t="s">
        <v>55</v>
      </c>
      <c r="D4492" t="s">
        <v>81</v>
      </c>
      <c r="E4492">
        <v>12</v>
      </c>
      <c r="F4492">
        <v>12.04</v>
      </c>
      <c r="G4492">
        <v>19.23</v>
      </c>
      <c r="H4492" s="1">
        <v>44854</v>
      </c>
      <c r="I4492" s="20">
        <v>0</v>
      </c>
      <c r="J4492" s="47">
        <f>Table_Query_from_Mac10[[#This Row],[unit_price]]-(Table_Query_from_Mac10[[#This Row],[unit_price]]*(Table_Query_from_Mac10[[#This Row],[discount_pct]]/100))</f>
        <v>19.23</v>
      </c>
      <c r="K4492" s="47">
        <f>Table_Query_from_Mac10[[#This Row],[unit_cost]]</f>
        <v>12.04</v>
      </c>
      <c r="L4492" s="47">
        <f>Table_Query_from_Mac10[[#This Row],[Live-cost]]*(1+Table_Query_from_Mac10[[#This Row],[CogsIncreasebyTYPE]])</f>
        <v>12.04</v>
      </c>
      <c r="M4492" s="47">
        <f>Table_Query_from_Mac10[[#This Row],[Live-cost]]*Table_Query_from_Mac10[[#This Row],[qty_to_ship]]</f>
        <v>144.47999999999999</v>
      </c>
      <c r="N4492" s="47">
        <f>IF(Table_Query_from_Mac10[[#This Row],[item_no]]="KDA",-Table_Query_from_Mac10[[#This Row],[unit_price]],Table_Query_from_Mac10[[#This Row],[Net Unit]]*Table_Query_from_Mac10[[#This Row],[qty_to_ship]])</f>
        <v>230.76</v>
      </c>
      <c r="O4492" s="47">
        <f>SUMIFS(Summary!C:C,Summary!H:H,Table_Query_from_Mac10[[#This Row],[Juiceoc]])</f>
        <v>0</v>
      </c>
      <c r="P4492" s="47">
        <f>SUMIFS(Summary!D:D,Summary!H:H,Table_Query_from_Mac10[[#This Row],[Juiceoc]])</f>
        <v>0</v>
      </c>
      <c r="Q4492" s="47">
        <f>SUMIFS(Summary!E:E,Summary!H:H,Table_Query_from_Mac10[[#This Row],[Juiceoc]])</f>
        <v>0</v>
      </c>
      <c r="R4492" s="47">
        <f>Table_Query_from_Mac10[[#This Row],[Net Unit]]*(1+Table_Query_from_Mac10[[#This Row],[PriceIncreasebyType]])</f>
        <v>19.23</v>
      </c>
      <c r="S4492" s="47">
        <f>Table_Query_from_Mac10[[#This Row],[UnitPriceFuture]]*Table_Query_from_Mac10[[#This Row],[qtytoShipFuture]]</f>
        <v>230.76</v>
      </c>
      <c r="T4492" s="47">
        <f>ROUND(Table_Query_from_Mac10[[#This Row],[qty_to_ship]]*(1+Table_Query_from_Mac10[[#This Row],[VolumeIncreasebyType]]),0)</f>
        <v>12</v>
      </c>
      <c r="U4492" s="47">
        <f>Table_Query_from_Mac10[[#This Row],[qtytoShipFuture]]*Table_Query_from_Mac10[[#This Row],[Future-cost]]</f>
        <v>144.47999999999999</v>
      </c>
      <c r="V4492" s="47">
        <f>Table_Query_from_Mac10[[#This Row],[qtytoShipFuture]]-Table_Query_from_Mac10[[#This Row],[qty_to_ship]]</f>
        <v>0</v>
      </c>
      <c r="W4492" s="47">
        <f>Table_Query_from_Mac10[[#This Row],[UnitPriceFuture]]</f>
        <v>19.23</v>
      </c>
      <c r="X4492" s="47">
        <f>Table_Query_from_Mac10[[#This Row],[Unit Increase]]*Table_Query_from_Mac10[[#This Row],[UnitPriceFuture]]</f>
        <v>0</v>
      </c>
      <c r="Y4492" s="47">
        <f>Table_Query_from_Mac10[[#This Row],[Unit Increase]]*Table_Query_from_Mac10[[#This Row],[Future-cost]]</f>
        <v>0</v>
      </c>
      <c r="Z4492" s="47">
        <f>-(Table_Query_from_Mac10[[#This Row],[Incremental Sales]]+((Table_Query_from_Mac10[[#This Row],[Incremental Sales]]*-(SUM(Summary!$S$8:$S$9)))))*Summary!$S$18</f>
        <v>0</v>
      </c>
      <c r="AA4492" s="47">
        <f>IFERROR(Table_Query_from_Mac10[[#This Row],[Incremental Cost]]/Table_Query_from_Mac10[[#This Row],[Incremental Sales]],0)</f>
        <v>0</v>
      </c>
      <c r="AB4492" s="47">
        <f>IFERROR(Table_Query_from_Mac10[[#This Row],[TotalCostFuture]]/Table_Query_from_Mac10[[#This Row],[totalsalesFuture]],0)</f>
        <v>0.62610504420176805</v>
      </c>
      <c r="AN4492" s="30">
        <v>48</v>
      </c>
      <c r="AO4492">
        <f t="shared" si="140"/>
        <v>12</v>
      </c>
      <c r="AQ4492" s="30">
        <v>54.95</v>
      </c>
      <c r="AR4492">
        <f t="shared" si="141"/>
        <v>19.23</v>
      </c>
    </row>
    <row r="4493" spans="1:44" x14ac:dyDescent="0.25">
      <c r="A4493">
        <v>90443</v>
      </c>
      <c r="B4493">
        <v>4</v>
      </c>
      <c r="C4493" t="s">
        <v>55</v>
      </c>
      <c r="D4493" t="s">
        <v>81</v>
      </c>
      <c r="E4493">
        <v>8</v>
      </c>
      <c r="F4493">
        <v>10.38</v>
      </c>
      <c r="G4493">
        <v>23.4</v>
      </c>
      <c r="H4493" s="1">
        <v>44862</v>
      </c>
      <c r="I4493" s="20">
        <v>0</v>
      </c>
      <c r="J4493" s="47">
        <f>Table_Query_from_Mac10[[#This Row],[unit_price]]-(Table_Query_from_Mac10[[#This Row],[unit_price]]*(Table_Query_from_Mac10[[#This Row],[discount_pct]]/100))</f>
        <v>23.4</v>
      </c>
      <c r="K4493" s="47">
        <f>Table_Query_from_Mac10[[#This Row],[unit_cost]]</f>
        <v>10.38</v>
      </c>
      <c r="L4493" s="47">
        <f>Table_Query_from_Mac10[[#This Row],[Live-cost]]*(1+Table_Query_from_Mac10[[#This Row],[CogsIncreasebyTYPE]])</f>
        <v>10.38</v>
      </c>
      <c r="M4493" s="47">
        <f>Table_Query_from_Mac10[[#This Row],[Live-cost]]*Table_Query_from_Mac10[[#This Row],[qty_to_ship]]</f>
        <v>83.04</v>
      </c>
      <c r="N4493" s="47">
        <f>IF(Table_Query_from_Mac10[[#This Row],[item_no]]="KDA",-Table_Query_from_Mac10[[#This Row],[unit_price]],Table_Query_from_Mac10[[#This Row],[Net Unit]]*Table_Query_from_Mac10[[#This Row],[qty_to_ship]])</f>
        <v>187.2</v>
      </c>
      <c r="O4493" s="47">
        <f>SUMIFS(Summary!C:C,Summary!H:H,Table_Query_from_Mac10[[#This Row],[Juiceoc]])</f>
        <v>0</v>
      </c>
      <c r="P4493" s="47">
        <f>SUMIFS(Summary!D:D,Summary!H:H,Table_Query_from_Mac10[[#This Row],[Juiceoc]])</f>
        <v>0</v>
      </c>
      <c r="Q4493" s="47">
        <f>SUMIFS(Summary!E:E,Summary!H:H,Table_Query_from_Mac10[[#This Row],[Juiceoc]])</f>
        <v>0</v>
      </c>
      <c r="R4493" s="47">
        <f>Table_Query_from_Mac10[[#This Row],[Net Unit]]*(1+Table_Query_from_Mac10[[#This Row],[PriceIncreasebyType]])</f>
        <v>23.4</v>
      </c>
      <c r="S4493" s="47">
        <f>Table_Query_from_Mac10[[#This Row],[UnitPriceFuture]]*Table_Query_from_Mac10[[#This Row],[qtytoShipFuture]]</f>
        <v>187.2</v>
      </c>
      <c r="T4493" s="47">
        <f>ROUND(Table_Query_from_Mac10[[#This Row],[qty_to_ship]]*(1+Table_Query_from_Mac10[[#This Row],[VolumeIncreasebyType]]),0)</f>
        <v>8</v>
      </c>
      <c r="U4493" s="47">
        <f>Table_Query_from_Mac10[[#This Row],[qtytoShipFuture]]*Table_Query_from_Mac10[[#This Row],[Future-cost]]</f>
        <v>83.04</v>
      </c>
      <c r="V4493" s="47">
        <f>Table_Query_from_Mac10[[#This Row],[qtytoShipFuture]]-Table_Query_from_Mac10[[#This Row],[qty_to_ship]]</f>
        <v>0</v>
      </c>
      <c r="W4493" s="47">
        <f>Table_Query_from_Mac10[[#This Row],[UnitPriceFuture]]</f>
        <v>23.4</v>
      </c>
      <c r="X4493" s="47">
        <f>Table_Query_from_Mac10[[#This Row],[Unit Increase]]*Table_Query_from_Mac10[[#This Row],[UnitPriceFuture]]</f>
        <v>0</v>
      </c>
      <c r="Y4493" s="47">
        <f>Table_Query_from_Mac10[[#This Row],[Unit Increase]]*Table_Query_from_Mac10[[#This Row],[Future-cost]]</f>
        <v>0</v>
      </c>
      <c r="Z4493" s="47">
        <f>-(Table_Query_from_Mac10[[#This Row],[Incremental Sales]]+((Table_Query_from_Mac10[[#This Row],[Incremental Sales]]*-(SUM(Summary!$S$8:$S$9)))))*Summary!$S$18</f>
        <v>0</v>
      </c>
      <c r="AA4493" s="47">
        <f>IFERROR(Table_Query_from_Mac10[[#This Row],[Incremental Cost]]/Table_Query_from_Mac10[[#This Row],[Incremental Sales]],0)</f>
        <v>0</v>
      </c>
      <c r="AB4493" s="47">
        <f>IFERROR(Table_Query_from_Mac10[[#This Row],[TotalCostFuture]]/Table_Query_from_Mac10[[#This Row],[totalsalesFuture]],0)</f>
        <v>0.44358974358974362</v>
      </c>
      <c r="AN4493" s="31">
        <v>30</v>
      </c>
      <c r="AO4493">
        <f t="shared" si="140"/>
        <v>8</v>
      </c>
      <c r="AQ4493" s="31">
        <v>66.849999999999994</v>
      </c>
      <c r="AR4493">
        <f t="shared" si="141"/>
        <v>23.4</v>
      </c>
    </row>
    <row r="4494" spans="1:44" x14ac:dyDescent="0.25">
      <c r="A4494">
        <v>90443</v>
      </c>
      <c r="B4494">
        <v>5</v>
      </c>
      <c r="C4494" t="s">
        <v>55</v>
      </c>
      <c r="D4494" t="s">
        <v>81</v>
      </c>
      <c r="E4494">
        <v>5</v>
      </c>
      <c r="F4494">
        <v>10.18</v>
      </c>
      <c r="G4494">
        <v>22.54</v>
      </c>
      <c r="H4494" s="1">
        <v>44862</v>
      </c>
      <c r="I4494" s="20">
        <v>0</v>
      </c>
      <c r="J4494" s="47">
        <f>Table_Query_from_Mac10[[#This Row],[unit_price]]-(Table_Query_from_Mac10[[#This Row],[unit_price]]*(Table_Query_from_Mac10[[#This Row],[discount_pct]]/100))</f>
        <v>22.54</v>
      </c>
      <c r="K4494" s="47">
        <f>Table_Query_from_Mac10[[#This Row],[unit_cost]]</f>
        <v>10.18</v>
      </c>
      <c r="L4494" s="47">
        <f>Table_Query_from_Mac10[[#This Row],[Live-cost]]*(1+Table_Query_from_Mac10[[#This Row],[CogsIncreasebyTYPE]])</f>
        <v>10.18</v>
      </c>
      <c r="M4494" s="47">
        <f>Table_Query_from_Mac10[[#This Row],[Live-cost]]*Table_Query_from_Mac10[[#This Row],[qty_to_ship]]</f>
        <v>50.9</v>
      </c>
      <c r="N4494" s="47">
        <f>IF(Table_Query_from_Mac10[[#This Row],[item_no]]="KDA",-Table_Query_from_Mac10[[#This Row],[unit_price]],Table_Query_from_Mac10[[#This Row],[Net Unit]]*Table_Query_from_Mac10[[#This Row],[qty_to_ship]])</f>
        <v>112.69999999999999</v>
      </c>
      <c r="O4494" s="47">
        <f>SUMIFS(Summary!C:C,Summary!H:H,Table_Query_from_Mac10[[#This Row],[Juiceoc]])</f>
        <v>0</v>
      </c>
      <c r="P4494" s="47">
        <f>SUMIFS(Summary!D:D,Summary!H:H,Table_Query_from_Mac10[[#This Row],[Juiceoc]])</f>
        <v>0</v>
      </c>
      <c r="Q4494" s="47">
        <f>SUMIFS(Summary!E:E,Summary!H:H,Table_Query_from_Mac10[[#This Row],[Juiceoc]])</f>
        <v>0</v>
      </c>
      <c r="R4494" s="47">
        <f>Table_Query_from_Mac10[[#This Row],[Net Unit]]*(1+Table_Query_from_Mac10[[#This Row],[PriceIncreasebyType]])</f>
        <v>22.54</v>
      </c>
      <c r="S4494" s="47">
        <f>Table_Query_from_Mac10[[#This Row],[UnitPriceFuture]]*Table_Query_from_Mac10[[#This Row],[qtytoShipFuture]]</f>
        <v>112.69999999999999</v>
      </c>
      <c r="T4494" s="47">
        <f>ROUND(Table_Query_from_Mac10[[#This Row],[qty_to_ship]]*(1+Table_Query_from_Mac10[[#This Row],[VolumeIncreasebyType]]),0)</f>
        <v>5</v>
      </c>
      <c r="U4494" s="47">
        <f>Table_Query_from_Mac10[[#This Row],[qtytoShipFuture]]*Table_Query_from_Mac10[[#This Row],[Future-cost]]</f>
        <v>50.9</v>
      </c>
      <c r="V4494" s="47">
        <f>Table_Query_from_Mac10[[#This Row],[qtytoShipFuture]]-Table_Query_from_Mac10[[#This Row],[qty_to_ship]]</f>
        <v>0</v>
      </c>
      <c r="W4494" s="47">
        <f>Table_Query_from_Mac10[[#This Row],[UnitPriceFuture]]</f>
        <v>22.54</v>
      </c>
      <c r="X4494" s="47">
        <f>Table_Query_from_Mac10[[#This Row],[Unit Increase]]*Table_Query_from_Mac10[[#This Row],[UnitPriceFuture]]</f>
        <v>0</v>
      </c>
      <c r="Y4494" s="47">
        <f>Table_Query_from_Mac10[[#This Row],[Unit Increase]]*Table_Query_from_Mac10[[#This Row],[Future-cost]]</f>
        <v>0</v>
      </c>
      <c r="Z4494" s="47">
        <f>-(Table_Query_from_Mac10[[#This Row],[Incremental Sales]]+((Table_Query_from_Mac10[[#This Row],[Incremental Sales]]*-(SUM(Summary!$S$8:$S$9)))))*Summary!$S$18</f>
        <v>0</v>
      </c>
      <c r="AA4494" s="47">
        <f>IFERROR(Table_Query_from_Mac10[[#This Row],[Incremental Cost]]/Table_Query_from_Mac10[[#This Row],[Incremental Sales]],0)</f>
        <v>0</v>
      </c>
      <c r="AB4494" s="47">
        <f>IFERROR(Table_Query_from_Mac10[[#This Row],[TotalCostFuture]]/Table_Query_from_Mac10[[#This Row],[totalsalesFuture]],0)</f>
        <v>0.4516415261756877</v>
      </c>
      <c r="AN4494" s="30">
        <v>20</v>
      </c>
      <c r="AO4494">
        <f t="shared" si="140"/>
        <v>5</v>
      </c>
      <c r="AQ4494" s="30">
        <v>64.400000000000006</v>
      </c>
      <c r="AR4494">
        <f t="shared" si="141"/>
        <v>22.54</v>
      </c>
    </row>
    <row r="4495" spans="1:44" x14ac:dyDescent="0.25">
      <c r="A4495">
        <v>90443</v>
      </c>
      <c r="B4495">
        <v>6</v>
      </c>
      <c r="C4495" t="s">
        <v>55</v>
      </c>
      <c r="D4495" t="s">
        <v>81</v>
      </c>
      <c r="E4495">
        <v>4</v>
      </c>
      <c r="F4495">
        <v>12.1</v>
      </c>
      <c r="G4495">
        <v>27.78</v>
      </c>
      <c r="H4495" s="1">
        <v>44862</v>
      </c>
      <c r="I4495" s="20">
        <v>0</v>
      </c>
      <c r="J4495" s="47">
        <f>Table_Query_from_Mac10[[#This Row],[unit_price]]-(Table_Query_from_Mac10[[#This Row],[unit_price]]*(Table_Query_from_Mac10[[#This Row],[discount_pct]]/100))</f>
        <v>27.78</v>
      </c>
      <c r="K4495" s="47">
        <f>Table_Query_from_Mac10[[#This Row],[unit_cost]]</f>
        <v>12.1</v>
      </c>
      <c r="L4495" s="47">
        <f>Table_Query_from_Mac10[[#This Row],[Live-cost]]*(1+Table_Query_from_Mac10[[#This Row],[CogsIncreasebyTYPE]])</f>
        <v>12.1</v>
      </c>
      <c r="M4495" s="47">
        <f>Table_Query_from_Mac10[[#This Row],[Live-cost]]*Table_Query_from_Mac10[[#This Row],[qty_to_ship]]</f>
        <v>48.4</v>
      </c>
      <c r="N4495" s="47">
        <f>IF(Table_Query_from_Mac10[[#This Row],[item_no]]="KDA",-Table_Query_from_Mac10[[#This Row],[unit_price]],Table_Query_from_Mac10[[#This Row],[Net Unit]]*Table_Query_from_Mac10[[#This Row],[qty_to_ship]])</f>
        <v>111.12</v>
      </c>
      <c r="O4495" s="47">
        <f>SUMIFS(Summary!C:C,Summary!H:H,Table_Query_from_Mac10[[#This Row],[Juiceoc]])</f>
        <v>0</v>
      </c>
      <c r="P4495" s="47">
        <f>SUMIFS(Summary!D:D,Summary!H:H,Table_Query_from_Mac10[[#This Row],[Juiceoc]])</f>
        <v>0</v>
      </c>
      <c r="Q4495" s="47">
        <f>SUMIFS(Summary!E:E,Summary!H:H,Table_Query_from_Mac10[[#This Row],[Juiceoc]])</f>
        <v>0</v>
      </c>
      <c r="R4495" s="47">
        <f>Table_Query_from_Mac10[[#This Row],[Net Unit]]*(1+Table_Query_from_Mac10[[#This Row],[PriceIncreasebyType]])</f>
        <v>27.78</v>
      </c>
      <c r="S4495" s="47">
        <f>Table_Query_from_Mac10[[#This Row],[UnitPriceFuture]]*Table_Query_from_Mac10[[#This Row],[qtytoShipFuture]]</f>
        <v>111.12</v>
      </c>
      <c r="T4495" s="47">
        <f>ROUND(Table_Query_from_Mac10[[#This Row],[qty_to_ship]]*(1+Table_Query_from_Mac10[[#This Row],[VolumeIncreasebyType]]),0)</f>
        <v>4</v>
      </c>
      <c r="U4495" s="47">
        <f>Table_Query_from_Mac10[[#This Row],[qtytoShipFuture]]*Table_Query_from_Mac10[[#This Row],[Future-cost]]</f>
        <v>48.4</v>
      </c>
      <c r="V4495" s="47">
        <f>Table_Query_from_Mac10[[#This Row],[qtytoShipFuture]]-Table_Query_from_Mac10[[#This Row],[qty_to_ship]]</f>
        <v>0</v>
      </c>
      <c r="W4495" s="47">
        <f>Table_Query_from_Mac10[[#This Row],[UnitPriceFuture]]</f>
        <v>27.78</v>
      </c>
      <c r="X4495" s="47">
        <f>Table_Query_from_Mac10[[#This Row],[Unit Increase]]*Table_Query_from_Mac10[[#This Row],[UnitPriceFuture]]</f>
        <v>0</v>
      </c>
      <c r="Y4495" s="47">
        <f>Table_Query_from_Mac10[[#This Row],[Unit Increase]]*Table_Query_from_Mac10[[#This Row],[Future-cost]]</f>
        <v>0</v>
      </c>
      <c r="Z4495" s="47">
        <f>-(Table_Query_from_Mac10[[#This Row],[Incremental Sales]]+((Table_Query_from_Mac10[[#This Row],[Incremental Sales]]*-(SUM(Summary!$S$8:$S$9)))))*Summary!$S$18</f>
        <v>0</v>
      </c>
      <c r="AA4495" s="47">
        <f>IFERROR(Table_Query_from_Mac10[[#This Row],[Incremental Cost]]/Table_Query_from_Mac10[[#This Row],[Incremental Sales]],0)</f>
        <v>0</v>
      </c>
      <c r="AB4495" s="47">
        <f>IFERROR(Table_Query_from_Mac10[[#This Row],[TotalCostFuture]]/Table_Query_from_Mac10[[#This Row],[totalsalesFuture]],0)</f>
        <v>0.43556515478761698</v>
      </c>
      <c r="AN4495" s="31">
        <v>15</v>
      </c>
      <c r="AO4495">
        <f t="shared" si="140"/>
        <v>4</v>
      </c>
      <c r="AQ4495" s="31">
        <v>79.38</v>
      </c>
      <c r="AR4495">
        <f t="shared" si="141"/>
        <v>27.78</v>
      </c>
    </row>
    <row r="4496" spans="1:44" x14ac:dyDescent="0.25">
      <c r="A4496">
        <v>90443</v>
      </c>
      <c r="B4496">
        <v>7</v>
      </c>
      <c r="C4496" t="s">
        <v>55</v>
      </c>
      <c r="D4496" t="s">
        <v>81</v>
      </c>
      <c r="E4496">
        <v>8</v>
      </c>
      <c r="F4496">
        <v>12.04</v>
      </c>
      <c r="G4496">
        <v>25.97</v>
      </c>
      <c r="H4496" s="1">
        <v>44862</v>
      </c>
      <c r="I4496" s="20">
        <v>0</v>
      </c>
      <c r="J4496" s="47">
        <f>Table_Query_from_Mac10[[#This Row],[unit_price]]-(Table_Query_from_Mac10[[#This Row],[unit_price]]*(Table_Query_from_Mac10[[#This Row],[discount_pct]]/100))</f>
        <v>25.97</v>
      </c>
      <c r="K4496" s="47">
        <f>Table_Query_from_Mac10[[#This Row],[unit_cost]]</f>
        <v>12.04</v>
      </c>
      <c r="L4496" s="47">
        <f>Table_Query_from_Mac10[[#This Row],[Live-cost]]*(1+Table_Query_from_Mac10[[#This Row],[CogsIncreasebyTYPE]])</f>
        <v>12.04</v>
      </c>
      <c r="M4496" s="47">
        <f>Table_Query_from_Mac10[[#This Row],[Live-cost]]*Table_Query_from_Mac10[[#This Row],[qty_to_ship]]</f>
        <v>96.32</v>
      </c>
      <c r="N4496" s="47">
        <f>IF(Table_Query_from_Mac10[[#This Row],[item_no]]="KDA",-Table_Query_from_Mac10[[#This Row],[unit_price]],Table_Query_from_Mac10[[#This Row],[Net Unit]]*Table_Query_from_Mac10[[#This Row],[qty_to_ship]])</f>
        <v>207.76</v>
      </c>
      <c r="O4496" s="47">
        <f>SUMIFS(Summary!C:C,Summary!H:H,Table_Query_from_Mac10[[#This Row],[Juiceoc]])</f>
        <v>0</v>
      </c>
      <c r="P4496" s="47">
        <f>SUMIFS(Summary!D:D,Summary!H:H,Table_Query_from_Mac10[[#This Row],[Juiceoc]])</f>
        <v>0</v>
      </c>
      <c r="Q4496" s="47">
        <f>SUMIFS(Summary!E:E,Summary!H:H,Table_Query_from_Mac10[[#This Row],[Juiceoc]])</f>
        <v>0</v>
      </c>
      <c r="R4496" s="47">
        <f>Table_Query_from_Mac10[[#This Row],[Net Unit]]*(1+Table_Query_from_Mac10[[#This Row],[PriceIncreasebyType]])</f>
        <v>25.97</v>
      </c>
      <c r="S4496" s="47">
        <f>Table_Query_from_Mac10[[#This Row],[UnitPriceFuture]]*Table_Query_from_Mac10[[#This Row],[qtytoShipFuture]]</f>
        <v>207.76</v>
      </c>
      <c r="T4496" s="47">
        <f>ROUND(Table_Query_from_Mac10[[#This Row],[qty_to_ship]]*(1+Table_Query_from_Mac10[[#This Row],[VolumeIncreasebyType]]),0)</f>
        <v>8</v>
      </c>
      <c r="U4496" s="47">
        <f>Table_Query_from_Mac10[[#This Row],[qtytoShipFuture]]*Table_Query_from_Mac10[[#This Row],[Future-cost]]</f>
        <v>96.32</v>
      </c>
      <c r="V4496" s="47">
        <f>Table_Query_from_Mac10[[#This Row],[qtytoShipFuture]]-Table_Query_from_Mac10[[#This Row],[qty_to_ship]]</f>
        <v>0</v>
      </c>
      <c r="W4496" s="47">
        <f>Table_Query_from_Mac10[[#This Row],[UnitPriceFuture]]</f>
        <v>25.97</v>
      </c>
      <c r="X4496" s="47">
        <f>Table_Query_from_Mac10[[#This Row],[Unit Increase]]*Table_Query_from_Mac10[[#This Row],[UnitPriceFuture]]</f>
        <v>0</v>
      </c>
      <c r="Y4496" s="47">
        <f>Table_Query_from_Mac10[[#This Row],[Unit Increase]]*Table_Query_from_Mac10[[#This Row],[Future-cost]]</f>
        <v>0</v>
      </c>
      <c r="Z4496" s="47">
        <f>-(Table_Query_from_Mac10[[#This Row],[Incremental Sales]]+((Table_Query_from_Mac10[[#This Row],[Incremental Sales]]*-(SUM(Summary!$S$8:$S$9)))))*Summary!$S$18</f>
        <v>0</v>
      </c>
      <c r="AA4496" s="47">
        <f>IFERROR(Table_Query_from_Mac10[[#This Row],[Incremental Cost]]/Table_Query_from_Mac10[[#This Row],[Incremental Sales]],0)</f>
        <v>0</v>
      </c>
      <c r="AB4496" s="47">
        <f>IFERROR(Table_Query_from_Mac10[[#This Row],[TotalCostFuture]]/Table_Query_from_Mac10[[#This Row],[totalsalesFuture]],0)</f>
        <v>0.46361185983827491</v>
      </c>
      <c r="AN4496" s="30">
        <v>32</v>
      </c>
      <c r="AO4496">
        <f t="shared" si="140"/>
        <v>8</v>
      </c>
      <c r="AQ4496" s="30">
        <v>74.2</v>
      </c>
      <c r="AR4496">
        <f t="shared" si="141"/>
        <v>25.97</v>
      </c>
    </row>
    <row r="4497" spans="1:44" x14ac:dyDescent="0.25">
      <c r="A4497">
        <v>90443</v>
      </c>
      <c r="B4497">
        <v>8</v>
      </c>
      <c r="C4497" t="s">
        <v>56</v>
      </c>
      <c r="D4497" t="s">
        <v>81</v>
      </c>
      <c r="E4497">
        <v>3</v>
      </c>
      <c r="F4497">
        <v>14.19</v>
      </c>
      <c r="G4497">
        <v>33.15</v>
      </c>
      <c r="H4497" s="1">
        <v>44862</v>
      </c>
      <c r="I4497" s="20">
        <v>0</v>
      </c>
      <c r="J4497" s="47">
        <f>Table_Query_from_Mac10[[#This Row],[unit_price]]-(Table_Query_from_Mac10[[#This Row],[unit_price]]*(Table_Query_from_Mac10[[#This Row],[discount_pct]]/100))</f>
        <v>33.15</v>
      </c>
      <c r="K4497" s="47">
        <f>Table_Query_from_Mac10[[#This Row],[unit_cost]]</f>
        <v>14.19</v>
      </c>
      <c r="L4497" s="47">
        <f>Table_Query_from_Mac10[[#This Row],[Live-cost]]*(1+Table_Query_from_Mac10[[#This Row],[CogsIncreasebyTYPE]])</f>
        <v>14.19</v>
      </c>
      <c r="M4497" s="47">
        <f>Table_Query_from_Mac10[[#This Row],[Live-cost]]*Table_Query_from_Mac10[[#This Row],[qty_to_ship]]</f>
        <v>42.57</v>
      </c>
      <c r="N4497" s="47">
        <f>IF(Table_Query_from_Mac10[[#This Row],[item_no]]="KDA",-Table_Query_from_Mac10[[#This Row],[unit_price]],Table_Query_from_Mac10[[#This Row],[Net Unit]]*Table_Query_from_Mac10[[#This Row],[qty_to_ship]])</f>
        <v>99.449999999999989</v>
      </c>
      <c r="O4497" s="47">
        <f>SUMIFS(Summary!C:C,Summary!H:H,Table_Query_from_Mac10[[#This Row],[Juiceoc]])</f>
        <v>0</v>
      </c>
      <c r="P4497" s="47">
        <f>SUMIFS(Summary!D:D,Summary!H:H,Table_Query_from_Mac10[[#This Row],[Juiceoc]])</f>
        <v>0</v>
      </c>
      <c r="Q4497" s="47">
        <f>SUMIFS(Summary!E:E,Summary!H:H,Table_Query_from_Mac10[[#This Row],[Juiceoc]])</f>
        <v>0</v>
      </c>
      <c r="R4497" s="47">
        <f>Table_Query_from_Mac10[[#This Row],[Net Unit]]*(1+Table_Query_from_Mac10[[#This Row],[PriceIncreasebyType]])</f>
        <v>33.15</v>
      </c>
      <c r="S4497" s="47">
        <f>Table_Query_from_Mac10[[#This Row],[UnitPriceFuture]]*Table_Query_from_Mac10[[#This Row],[qtytoShipFuture]]</f>
        <v>99.449999999999989</v>
      </c>
      <c r="T4497" s="47">
        <f>ROUND(Table_Query_from_Mac10[[#This Row],[qty_to_ship]]*(1+Table_Query_from_Mac10[[#This Row],[VolumeIncreasebyType]]),0)</f>
        <v>3</v>
      </c>
      <c r="U4497" s="47">
        <f>Table_Query_from_Mac10[[#This Row],[qtytoShipFuture]]*Table_Query_from_Mac10[[#This Row],[Future-cost]]</f>
        <v>42.57</v>
      </c>
      <c r="V4497" s="47">
        <f>Table_Query_from_Mac10[[#This Row],[qtytoShipFuture]]-Table_Query_from_Mac10[[#This Row],[qty_to_ship]]</f>
        <v>0</v>
      </c>
      <c r="W4497" s="47">
        <f>Table_Query_from_Mac10[[#This Row],[UnitPriceFuture]]</f>
        <v>33.15</v>
      </c>
      <c r="X4497" s="47">
        <f>Table_Query_from_Mac10[[#This Row],[Unit Increase]]*Table_Query_from_Mac10[[#This Row],[UnitPriceFuture]]</f>
        <v>0</v>
      </c>
      <c r="Y4497" s="47">
        <f>Table_Query_from_Mac10[[#This Row],[Unit Increase]]*Table_Query_from_Mac10[[#This Row],[Future-cost]]</f>
        <v>0</v>
      </c>
      <c r="Z4497" s="47">
        <f>-(Table_Query_from_Mac10[[#This Row],[Incremental Sales]]+((Table_Query_from_Mac10[[#This Row],[Incremental Sales]]*-(SUM(Summary!$S$8:$S$9)))))*Summary!$S$18</f>
        <v>0</v>
      </c>
      <c r="AA4497" s="47">
        <f>IFERROR(Table_Query_from_Mac10[[#This Row],[Incremental Cost]]/Table_Query_from_Mac10[[#This Row],[Incremental Sales]],0)</f>
        <v>0</v>
      </c>
      <c r="AB4497" s="47">
        <f>IFERROR(Table_Query_from_Mac10[[#This Row],[TotalCostFuture]]/Table_Query_from_Mac10[[#This Row],[totalsalesFuture]],0)</f>
        <v>0.42805429864253397</v>
      </c>
      <c r="AN4497" s="31">
        <v>12</v>
      </c>
      <c r="AO4497">
        <f t="shared" si="140"/>
        <v>3</v>
      </c>
      <c r="AQ4497" s="31">
        <v>94.7</v>
      </c>
      <c r="AR4497">
        <f t="shared" si="141"/>
        <v>33.15</v>
      </c>
    </row>
    <row r="4498" spans="1:44" x14ac:dyDescent="0.25">
      <c r="A4498">
        <v>90443</v>
      </c>
      <c r="B4498">
        <v>9</v>
      </c>
      <c r="C4498" t="s">
        <v>55</v>
      </c>
      <c r="D4498" t="s">
        <v>81</v>
      </c>
      <c r="E4498">
        <v>3</v>
      </c>
      <c r="F4498">
        <v>13.68</v>
      </c>
      <c r="G4498">
        <v>30.16</v>
      </c>
      <c r="H4498" s="1">
        <v>44862</v>
      </c>
      <c r="I4498" s="20">
        <v>0</v>
      </c>
      <c r="J4498" s="47">
        <f>Table_Query_from_Mac10[[#This Row],[unit_price]]-(Table_Query_from_Mac10[[#This Row],[unit_price]]*(Table_Query_from_Mac10[[#This Row],[discount_pct]]/100))</f>
        <v>30.16</v>
      </c>
      <c r="K4498" s="47">
        <f>Table_Query_from_Mac10[[#This Row],[unit_cost]]</f>
        <v>13.68</v>
      </c>
      <c r="L4498" s="47">
        <f>Table_Query_from_Mac10[[#This Row],[Live-cost]]*(1+Table_Query_from_Mac10[[#This Row],[CogsIncreasebyTYPE]])</f>
        <v>13.68</v>
      </c>
      <c r="M4498" s="47">
        <f>Table_Query_from_Mac10[[#This Row],[Live-cost]]*Table_Query_from_Mac10[[#This Row],[qty_to_ship]]</f>
        <v>41.04</v>
      </c>
      <c r="N4498" s="47">
        <f>IF(Table_Query_from_Mac10[[#This Row],[item_no]]="KDA",-Table_Query_from_Mac10[[#This Row],[unit_price]],Table_Query_from_Mac10[[#This Row],[Net Unit]]*Table_Query_from_Mac10[[#This Row],[qty_to_ship]])</f>
        <v>90.48</v>
      </c>
      <c r="O4498" s="47">
        <f>SUMIFS(Summary!C:C,Summary!H:H,Table_Query_from_Mac10[[#This Row],[Juiceoc]])</f>
        <v>0</v>
      </c>
      <c r="P4498" s="47">
        <f>SUMIFS(Summary!D:D,Summary!H:H,Table_Query_from_Mac10[[#This Row],[Juiceoc]])</f>
        <v>0</v>
      </c>
      <c r="Q4498" s="47">
        <f>SUMIFS(Summary!E:E,Summary!H:H,Table_Query_from_Mac10[[#This Row],[Juiceoc]])</f>
        <v>0</v>
      </c>
      <c r="R4498" s="47">
        <f>Table_Query_from_Mac10[[#This Row],[Net Unit]]*(1+Table_Query_from_Mac10[[#This Row],[PriceIncreasebyType]])</f>
        <v>30.16</v>
      </c>
      <c r="S4498" s="47">
        <f>Table_Query_from_Mac10[[#This Row],[UnitPriceFuture]]*Table_Query_from_Mac10[[#This Row],[qtytoShipFuture]]</f>
        <v>90.48</v>
      </c>
      <c r="T4498" s="47">
        <f>ROUND(Table_Query_from_Mac10[[#This Row],[qty_to_ship]]*(1+Table_Query_from_Mac10[[#This Row],[VolumeIncreasebyType]]),0)</f>
        <v>3</v>
      </c>
      <c r="U4498" s="47">
        <f>Table_Query_from_Mac10[[#This Row],[qtytoShipFuture]]*Table_Query_from_Mac10[[#This Row],[Future-cost]]</f>
        <v>41.04</v>
      </c>
      <c r="V4498" s="47">
        <f>Table_Query_from_Mac10[[#This Row],[qtytoShipFuture]]-Table_Query_from_Mac10[[#This Row],[qty_to_ship]]</f>
        <v>0</v>
      </c>
      <c r="W4498" s="47">
        <f>Table_Query_from_Mac10[[#This Row],[UnitPriceFuture]]</f>
        <v>30.16</v>
      </c>
      <c r="X4498" s="47">
        <f>Table_Query_from_Mac10[[#This Row],[Unit Increase]]*Table_Query_from_Mac10[[#This Row],[UnitPriceFuture]]</f>
        <v>0</v>
      </c>
      <c r="Y4498" s="47">
        <f>Table_Query_from_Mac10[[#This Row],[Unit Increase]]*Table_Query_from_Mac10[[#This Row],[Future-cost]]</f>
        <v>0</v>
      </c>
      <c r="Z4498" s="47">
        <f>-(Table_Query_from_Mac10[[#This Row],[Incremental Sales]]+((Table_Query_from_Mac10[[#This Row],[Incremental Sales]]*-(SUM(Summary!$S$8:$S$9)))))*Summary!$S$18</f>
        <v>0</v>
      </c>
      <c r="AA4498" s="47">
        <f>IFERROR(Table_Query_from_Mac10[[#This Row],[Incremental Cost]]/Table_Query_from_Mac10[[#This Row],[Incremental Sales]],0)</f>
        <v>0</v>
      </c>
      <c r="AB4498" s="47">
        <f>IFERROR(Table_Query_from_Mac10[[#This Row],[TotalCostFuture]]/Table_Query_from_Mac10[[#This Row],[totalsalesFuture]],0)</f>
        <v>0.45358090185676392</v>
      </c>
      <c r="AN4498" s="30">
        <v>12</v>
      </c>
      <c r="AO4498">
        <f t="shared" si="140"/>
        <v>3</v>
      </c>
      <c r="AQ4498" s="30">
        <v>86.18</v>
      </c>
      <c r="AR4498">
        <f t="shared" si="141"/>
        <v>30.16</v>
      </c>
    </row>
    <row r="4499" spans="1:44" x14ac:dyDescent="0.25">
      <c r="A4499">
        <v>90443</v>
      </c>
      <c r="B4499">
        <v>10</v>
      </c>
      <c r="C4499" t="s">
        <v>55</v>
      </c>
      <c r="D4499" t="s">
        <v>81</v>
      </c>
      <c r="E4499">
        <v>3</v>
      </c>
      <c r="F4499">
        <v>16.03</v>
      </c>
      <c r="G4499">
        <v>39.25</v>
      </c>
      <c r="H4499" s="1">
        <v>44862</v>
      </c>
      <c r="I4499" s="20">
        <v>0</v>
      </c>
      <c r="J4499" s="47">
        <f>Table_Query_from_Mac10[[#This Row],[unit_price]]-(Table_Query_from_Mac10[[#This Row],[unit_price]]*(Table_Query_from_Mac10[[#This Row],[discount_pct]]/100))</f>
        <v>39.25</v>
      </c>
      <c r="K4499" s="47">
        <f>Table_Query_from_Mac10[[#This Row],[unit_cost]]</f>
        <v>16.03</v>
      </c>
      <c r="L4499" s="47">
        <f>Table_Query_from_Mac10[[#This Row],[Live-cost]]*(1+Table_Query_from_Mac10[[#This Row],[CogsIncreasebyTYPE]])</f>
        <v>16.03</v>
      </c>
      <c r="M4499" s="47">
        <f>Table_Query_from_Mac10[[#This Row],[Live-cost]]*Table_Query_from_Mac10[[#This Row],[qty_to_ship]]</f>
        <v>48.09</v>
      </c>
      <c r="N4499" s="47">
        <f>IF(Table_Query_from_Mac10[[#This Row],[item_no]]="KDA",-Table_Query_from_Mac10[[#This Row],[unit_price]],Table_Query_from_Mac10[[#This Row],[Net Unit]]*Table_Query_from_Mac10[[#This Row],[qty_to_ship]])</f>
        <v>117.75</v>
      </c>
      <c r="O4499" s="47">
        <f>SUMIFS(Summary!C:C,Summary!H:H,Table_Query_from_Mac10[[#This Row],[Juiceoc]])</f>
        <v>0</v>
      </c>
      <c r="P4499" s="47">
        <f>SUMIFS(Summary!D:D,Summary!H:H,Table_Query_from_Mac10[[#This Row],[Juiceoc]])</f>
        <v>0</v>
      </c>
      <c r="Q4499" s="47">
        <f>SUMIFS(Summary!E:E,Summary!H:H,Table_Query_from_Mac10[[#This Row],[Juiceoc]])</f>
        <v>0</v>
      </c>
      <c r="R4499" s="47">
        <f>Table_Query_from_Mac10[[#This Row],[Net Unit]]*(1+Table_Query_from_Mac10[[#This Row],[PriceIncreasebyType]])</f>
        <v>39.25</v>
      </c>
      <c r="S4499" s="47">
        <f>Table_Query_from_Mac10[[#This Row],[UnitPriceFuture]]*Table_Query_from_Mac10[[#This Row],[qtytoShipFuture]]</f>
        <v>117.75</v>
      </c>
      <c r="T4499" s="47">
        <f>ROUND(Table_Query_from_Mac10[[#This Row],[qty_to_ship]]*(1+Table_Query_from_Mac10[[#This Row],[VolumeIncreasebyType]]),0)</f>
        <v>3</v>
      </c>
      <c r="U4499" s="47">
        <f>Table_Query_from_Mac10[[#This Row],[qtytoShipFuture]]*Table_Query_from_Mac10[[#This Row],[Future-cost]]</f>
        <v>48.09</v>
      </c>
      <c r="V4499" s="47">
        <f>Table_Query_from_Mac10[[#This Row],[qtytoShipFuture]]-Table_Query_from_Mac10[[#This Row],[qty_to_ship]]</f>
        <v>0</v>
      </c>
      <c r="W4499" s="47">
        <f>Table_Query_from_Mac10[[#This Row],[UnitPriceFuture]]</f>
        <v>39.25</v>
      </c>
      <c r="X4499" s="47">
        <f>Table_Query_from_Mac10[[#This Row],[Unit Increase]]*Table_Query_from_Mac10[[#This Row],[UnitPriceFuture]]</f>
        <v>0</v>
      </c>
      <c r="Y4499" s="47">
        <f>Table_Query_from_Mac10[[#This Row],[Unit Increase]]*Table_Query_from_Mac10[[#This Row],[Future-cost]]</f>
        <v>0</v>
      </c>
      <c r="Z4499" s="47">
        <f>-(Table_Query_from_Mac10[[#This Row],[Incremental Sales]]+((Table_Query_from_Mac10[[#This Row],[Incremental Sales]]*-(SUM(Summary!$S$8:$S$9)))))*Summary!$S$18</f>
        <v>0</v>
      </c>
      <c r="AA4499" s="47">
        <f>IFERROR(Table_Query_from_Mac10[[#This Row],[Incremental Cost]]/Table_Query_from_Mac10[[#This Row],[Incremental Sales]],0)</f>
        <v>0</v>
      </c>
      <c r="AB4499" s="47">
        <f>IFERROR(Table_Query_from_Mac10[[#This Row],[TotalCostFuture]]/Table_Query_from_Mac10[[#This Row],[totalsalesFuture]],0)</f>
        <v>0.40840764331210194</v>
      </c>
      <c r="AN4499" s="31">
        <v>12</v>
      </c>
      <c r="AO4499">
        <f t="shared" si="140"/>
        <v>3</v>
      </c>
      <c r="AQ4499" s="31">
        <v>112.14</v>
      </c>
      <c r="AR4499">
        <f t="shared" si="141"/>
        <v>39.25</v>
      </c>
    </row>
    <row r="4500" spans="1:44" x14ac:dyDescent="0.25">
      <c r="A4500">
        <v>90443</v>
      </c>
      <c r="B4500">
        <v>11</v>
      </c>
      <c r="C4500" t="s">
        <v>55</v>
      </c>
      <c r="D4500" t="s">
        <v>81</v>
      </c>
      <c r="E4500">
        <v>2</v>
      </c>
      <c r="F4500">
        <v>17.62</v>
      </c>
      <c r="G4500">
        <v>50.99</v>
      </c>
      <c r="H4500" s="1">
        <v>44862</v>
      </c>
      <c r="I4500" s="20">
        <v>0</v>
      </c>
      <c r="J4500" s="47">
        <f>Table_Query_from_Mac10[[#This Row],[unit_price]]-(Table_Query_from_Mac10[[#This Row],[unit_price]]*(Table_Query_from_Mac10[[#This Row],[discount_pct]]/100))</f>
        <v>50.99</v>
      </c>
      <c r="K4500" s="47">
        <f>Table_Query_from_Mac10[[#This Row],[unit_cost]]</f>
        <v>17.62</v>
      </c>
      <c r="L4500" s="47">
        <f>Table_Query_from_Mac10[[#This Row],[Live-cost]]*(1+Table_Query_from_Mac10[[#This Row],[CogsIncreasebyTYPE]])</f>
        <v>17.62</v>
      </c>
      <c r="M4500" s="47">
        <f>Table_Query_from_Mac10[[#This Row],[Live-cost]]*Table_Query_from_Mac10[[#This Row],[qty_to_ship]]</f>
        <v>35.24</v>
      </c>
      <c r="N4500" s="47">
        <f>IF(Table_Query_from_Mac10[[#This Row],[item_no]]="KDA",-Table_Query_from_Mac10[[#This Row],[unit_price]],Table_Query_from_Mac10[[#This Row],[Net Unit]]*Table_Query_from_Mac10[[#This Row],[qty_to_ship]])</f>
        <v>101.98</v>
      </c>
      <c r="O4500" s="47">
        <f>SUMIFS(Summary!C:C,Summary!H:H,Table_Query_from_Mac10[[#This Row],[Juiceoc]])</f>
        <v>0</v>
      </c>
      <c r="P4500" s="47">
        <f>SUMIFS(Summary!D:D,Summary!H:H,Table_Query_from_Mac10[[#This Row],[Juiceoc]])</f>
        <v>0</v>
      </c>
      <c r="Q4500" s="47">
        <f>SUMIFS(Summary!E:E,Summary!H:H,Table_Query_from_Mac10[[#This Row],[Juiceoc]])</f>
        <v>0</v>
      </c>
      <c r="R4500" s="47">
        <f>Table_Query_from_Mac10[[#This Row],[Net Unit]]*(1+Table_Query_from_Mac10[[#This Row],[PriceIncreasebyType]])</f>
        <v>50.99</v>
      </c>
      <c r="S4500" s="47">
        <f>Table_Query_from_Mac10[[#This Row],[UnitPriceFuture]]*Table_Query_from_Mac10[[#This Row],[qtytoShipFuture]]</f>
        <v>101.98</v>
      </c>
      <c r="T4500" s="47">
        <f>ROUND(Table_Query_from_Mac10[[#This Row],[qty_to_ship]]*(1+Table_Query_from_Mac10[[#This Row],[VolumeIncreasebyType]]),0)</f>
        <v>2</v>
      </c>
      <c r="U4500" s="47">
        <f>Table_Query_from_Mac10[[#This Row],[qtytoShipFuture]]*Table_Query_from_Mac10[[#This Row],[Future-cost]]</f>
        <v>35.24</v>
      </c>
      <c r="V4500" s="47">
        <f>Table_Query_from_Mac10[[#This Row],[qtytoShipFuture]]-Table_Query_from_Mac10[[#This Row],[qty_to_ship]]</f>
        <v>0</v>
      </c>
      <c r="W4500" s="47">
        <f>Table_Query_from_Mac10[[#This Row],[UnitPriceFuture]]</f>
        <v>50.99</v>
      </c>
      <c r="X4500" s="47">
        <f>Table_Query_from_Mac10[[#This Row],[Unit Increase]]*Table_Query_from_Mac10[[#This Row],[UnitPriceFuture]]</f>
        <v>0</v>
      </c>
      <c r="Y4500" s="47">
        <f>Table_Query_from_Mac10[[#This Row],[Unit Increase]]*Table_Query_from_Mac10[[#This Row],[Future-cost]]</f>
        <v>0</v>
      </c>
      <c r="Z4500" s="47">
        <f>-(Table_Query_from_Mac10[[#This Row],[Incremental Sales]]+((Table_Query_from_Mac10[[#This Row],[Incremental Sales]]*-(SUM(Summary!$S$8:$S$9)))))*Summary!$S$18</f>
        <v>0</v>
      </c>
      <c r="AA4500" s="47">
        <f>IFERROR(Table_Query_from_Mac10[[#This Row],[Incremental Cost]]/Table_Query_from_Mac10[[#This Row],[Incremental Sales]],0)</f>
        <v>0</v>
      </c>
      <c r="AB4500" s="47">
        <f>IFERROR(Table_Query_from_Mac10[[#This Row],[TotalCostFuture]]/Table_Query_from_Mac10[[#This Row],[totalsalesFuture]],0)</f>
        <v>0.34555795253971366</v>
      </c>
      <c r="AN4500" s="30">
        <v>6</v>
      </c>
      <c r="AO4500">
        <f t="shared" si="140"/>
        <v>2</v>
      </c>
      <c r="AQ4500" s="30">
        <v>145.69</v>
      </c>
      <c r="AR4500">
        <f t="shared" si="141"/>
        <v>50.99</v>
      </c>
    </row>
    <row r="4501" spans="1:44" x14ac:dyDescent="0.25">
      <c r="A4501">
        <v>90443</v>
      </c>
      <c r="B4501">
        <v>12</v>
      </c>
      <c r="C4501" t="s">
        <v>56</v>
      </c>
      <c r="D4501" t="s">
        <v>81</v>
      </c>
      <c r="E4501">
        <v>22</v>
      </c>
      <c r="F4501">
        <v>4.09</v>
      </c>
      <c r="G4501">
        <v>7.61</v>
      </c>
      <c r="H4501" s="1">
        <v>44862</v>
      </c>
      <c r="I4501" s="20">
        <v>0</v>
      </c>
      <c r="J4501" s="47">
        <f>Table_Query_from_Mac10[[#This Row],[unit_price]]-(Table_Query_from_Mac10[[#This Row],[unit_price]]*(Table_Query_from_Mac10[[#This Row],[discount_pct]]/100))</f>
        <v>7.61</v>
      </c>
      <c r="K4501" s="47">
        <f>Table_Query_from_Mac10[[#This Row],[unit_cost]]</f>
        <v>4.09</v>
      </c>
      <c r="L4501" s="47">
        <f>Table_Query_from_Mac10[[#This Row],[Live-cost]]*(1+Table_Query_from_Mac10[[#This Row],[CogsIncreasebyTYPE]])</f>
        <v>4.09</v>
      </c>
      <c r="M4501" s="47">
        <f>Table_Query_from_Mac10[[#This Row],[Live-cost]]*Table_Query_from_Mac10[[#This Row],[qty_to_ship]]</f>
        <v>89.97999999999999</v>
      </c>
      <c r="N4501" s="47">
        <f>IF(Table_Query_from_Mac10[[#This Row],[item_no]]="KDA",-Table_Query_from_Mac10[[#This Row],[unit_price]],Table_Query_from_Mac10[[#This Row],[Net Unit]]*Table_Query_from_Mac10[[#This Row],[qty_to_ship]])</f>
        <v>167.42000000000002</v>
      </c>
      <c r="O4501" s="47">
        <f>SUMIFS(Summary!C:C,Summary!H:H,Table_Query_from_Mac10[[#This Row],[Juiceoc]])</f>
        <v>0</v>
      </c>
      <c r="P4501" s="47">
        <f>SUMIFS(Summary!D:D,Summary!H:H,Table_Query_from_Mac10[[#This Row],[Juiceoc]])</f>
        <v>0</v>
      </c>
      <c r="Q4501" s="47">
        <f>SUMIFS(Summary!E:E,Summary!H:H,Table_Query_from_Mac10[[#This Row],[Juiceoc]])</f>
        <v>0</v>
      </c>
      <c r="R4501" s="47">
        <f>Table_Query_from_Mac10[[#This Row],[Net Unit]]*(1+Table_Query_from_Mac10[[#This Row],[PriceIncreasebyType]])</f>
        <v>7.61</v>
      </c>
      <c r="S4501" s="47">
        <f>Table_Query_from_Mac10[[#This Row],[UnitPriceFuture]]*Table_Query_from_Mac10[[#This Row],[qtytoShipFuture]]</f>
        <v>167.42000000000002</v>
      </c>
      <c r="T4501" s="47">
        <f>ROUND(Table_Query_from_Mac10[[#This Row],[qty_to_ship]]*(1+Table_Query_from_Mac10[[#This Row],[VolumeIncreasebyType]]),0)</f>
        <v>22</v>
      </c>
      <c r="U4501" s="47">
        <f>Table_Query_from_Mac10[[#This Row],[qtytoShipFuture]]*Table_Query_from_Mac10[[#This Row],[Future-cost]]</f>
        <v>89.97999999999999</v>
      </c>
      <c r="V4501" s="47">
        <f>Table_Query_from_Mac10[[#This Row],[qtytoShipFuture]]-Table_Query_from_Mac10[[#This Row],[qty_to_ship]]</f>
        <v>0</v>
      </c>
      <c r="W4501" s="47">
        <f>Table_Query_from_Mac10[[#This Row],[UnitPriceFuture]]</f>
        <v>7.61</v>
      </c>
      <c r="X4501" s="47">
        <f>Table_Query_from_Mac10[[#This Row],[Unit Increase]]*Table_Query_from_Mac10[[#This Row],[UnitPriceFuture]]</f>
        <v>0</v>
      </c>
      <c r="Y4501" s="47">
        <f>Table_Query_from_Mac10[[#This Row],[Unit Increase]]*Table_Query_from_Mac10[[#This Row],[Future-cost]]</f>
        <v>0</v>
      </c>
      <c r="Z4501" s="47">
        <f>-(Table_Query_from_Mac10[[#This Row],[Incremental Sales]]+((Table_Query_from_Mac10[[#This Row],[Incremental Sales]]*-(SUM(Summary!$S$8:$S$9)))))*Summary!$S$18</f>
        <v>0</v>
      </c>
      <c r="AA4501" s="47">
        <f>IFERROR(Table_Query_from_Mac10[[#This Row],[Incremental Cost]]/Table_Query_from_Mac10[[#This Row],[Incremental Sales]],0)</f>
        <v>0</v>
      </c>
      <c r="AB4501" s="47">
        <f>IFERROR(Table_Query_from_Mac10[[#This Row],[TotalCostFuture]]/Table_Query_from_Mac10[[#This Row],[totalsalesFuture]],0)</f>
        <v>0.53745072273324557</v>
      </c>
      <c r="AN4501" s="31">
        <v>88</v>
      </c>
      <c r="AO4501">
        <f t="shared" si="140"/>
        <v>22</v>
      </c>
      <c r="AQ4501" s="31">
        <v>21.75</v>
      </c>
      <c r="AR4501">
        <f t="shared" si="141"/>
        <v>7.61</v>
      </c>
    </row>
    <row r="4502" spans="1:44" x14ac:dyDescent="0.25">
      <c r="A4502">
        <v>90443</v>
      </c>
      <c r="B4502">
        <v>13</v>
      </c>
      <c r="C4502" t="s">
        <v>55</v>
      </c>
      <c r="D4502" t="s">
        <v>81</v>
      </c>
      <c r="E4502">
        <v>22</v>
      </c>
      <c r="F4502">
        <v>4.53</v>
      </c>
      <c r="G4502">
        <v>8.9499999999999993</v>
      </c>
      <c r="H4502" s="1">
        <v>44862</v>
      </c>
      <c r="I4502" s="20">
        <v>0</v>
      </c>
      <c r="J4502" s="47">
        <f>Table_Query_from_Mac10[[#This Row],[unit_price]]-(Table_Query_from_Mac10[[#This Row],[unit_price]]*(Table_Query_from_Mac10[[#This Row],[discount_pct]]/100))</f>
        <v>8.9499999999999993</v>
      </c>
      <c r="K4502" s="47">
        <f>Table_Query_from_Mac10[[#This Row],[unit_cost]]</f>
        <v>4.53</v>
      </c>
      <c r="L4502" s="47">
        <f>Table_Query_from_Mac10[[#This Row],[Live-cost]]*(1+Table_Query_from_Mac10[[#This Row],[CogsIncreasebyTYPE]])</f>
        <v>4.53</v>
      </c>
      <c r="M4502" s="47">
        <f>Table_Query_from_Mac10[[#This Row],[Live-cost]]*Table_Query_from_Mac10[[#This Row],[qty_to_ship]]</f>
        <v>99.660000000000011</v>
      </c>
      <c r="N4502" s="47">
        <f>IF(Table_Query_from_Mac10[[#This Row],[item_no]]="KDA",-Table_Query_from_Mac10[[#This Row],[unit_price]],Table_Query_from_Mac10[[#This Row],[Net Unit]]*Table_Query_from_Mac10[[#This Row],[qty_to_ship]])</f>
        <v>196.89999999999998</v>
      </c>
      <c r="O4502" s="47">
        <f>SUMIFS(Summary!C:C,Summary!H:H,Table_Query_from_Mac10[[#This Row],[Juiceoc]])</f>
        <v>0</v>
      </c>
      <c r="P4502" s="47">
        <f>SUMIFS(Summary!D:D,Summary!H:H,Table_Query_from_Mac10[[#This Row],[Juiceoc]])</f>
        <v>0</v>
      </c>
      <c r="Q4502" s="47">
        <f>SUMIFS(Summary!E:E,Summary!H:H,Table_Query_from_Mac10[[#This Row],[Juiceoc]])</f>
        <v>0</v>
      </c>
      <c r="R4502" s="47">
        <f>Table_Query_from_Mac10[[#This Row],[Net Unit]]*(1+Table_Query_from_Mac10[[#This Row],[PriceIncreasebyType]])</f>
        <v>8.9499999999999993</v>
      </c>
      <c r="S4502" s="47">
        <f>Table_Query_from_Mac10[[#This Row],[UnitPriceFuture]]*Table_Query_from_Mac10[[#This Row],[qtytoShipFuture]]</f>
        <v>196.89999999999998</v>
      </c>
      <c r="T4502" s="47">
        <f>ROUND(Table_Query_from_Mac10[[#This Row],[qty_to_ship]]*(1+Table_Query_from_Mac10[[#This Row],[VolumeIncreasebyType]]),0)</f>
        <v>22</v>
      </c>
      <c r="U4502" s="47">
        <f>Table_Query_from_Mac10[[#This Row],[qtytoShipFuture]]*Table_Query_from_Mac10[[#This Row],[Future-cost]]</f>
        <v>99.660000000000011</v>
      </c>
      <c r="V4502" s="47">
        <f>Table_Query_from_Mac10[[#This Row],[qtytoShipFuture]]-Table_Query_from_Mac10[[#This Row],[qty_to_ship]]</f>
        <v>0</v>
      </c>
      <c r="W4502" s="47">
        <f>Table_Query_from_Mac10[[#This Row],[UnitPriceFuture]]</f>
        <v>8.9499999999999993</v>
      </c>
      <c r="X4502" s="47">
        <f>Table_Query_from_Mac10[[#This Row],[Unit Increase]]*Table_Query_from_Mac10[[#This Row],[UnitPriceFuture]]</f>
        <v>0</v>
      </c>
      <c r="Y4502" s="47">
        <f>Table_Query_from_Mac10[[#This Row],[Unit Increase]]*Table_Query_from_Mac10[[#This Row],[Future-cost]]</f>
        <v>0</v>
      </c>
      <c r="Z4502" s="47">
        <f>-(Table_Query_from_Mac10[[#This Row],[Incremental Sales]]+((Table_Query_from_Mac10[[#This Row],[Incremental Sales]]*-(SUM(Summary!$S$8:$S$9)))))*Summary!$S$18</f>
        <v>0</v>
      </c>
      <c r="AA4502" s="47">
        <f>IFERROR(Table_Query_from_Mac10[[#This Row],[Incremental Cost]]/Table_Query_from_Mac10[[#This Row],[Incremental Sales]],0)</f>
        <v>0</v>
      </c>
      <c r="AB4502" s="47">
        <f>IFERROR(Table_Query_from_Mac10[[#This Row],[TotalCostFuture]]/Table_Query_from_Mac10[[#This Row],[totalsalesFuture]],0)</f>
        <v>0.50614525139664812</v>
      </c>
      <c r="AN4502" s="30">
        <v>88</v>
      </c>
      <c r="AO4502">
        <f t="shared" si="140"/>
        <v>22</v>
      </c>
      <c r="AQ4502" s="30">
        <v>25.56</v>
      </c>
      <c r="AR4502">
        <f t="shared" si="141"/>
        <v>8.9499999999999993</v>
      </c>
    </row>
    <row r="4503" spans="1:44" x14ac:dyDescent="0.25">
      <c r="A4503">
        <v>90443</v>
      </c>
      <c r="B4503">
        <v>14</v>
      </c>
      <c r="C4503" t="s">
        <v>55</v>
      </c>
      <c r="D4503" t="s">
        <v>81</v>
      </c>
      <c r="E4503">
        <v>12</v>
      </c>
      <c r="F4503">
        <v>5.86</v>
      </c>
      <c r="G4503">
        <v>12.32</v>
      </c>
      <c r="H4503" s="1">
        <v>44862</v>
      </c>
      <c r="I4503" s="20">
        <v>0</v>
      </c>
      <c r="J4503" s="47">
        <f>Table_Query_from_Mac10[[#This Row],[unit_price]]-(Table_Query_from_Mac10[[#This Row],[unit_price]]*(Table_Query_from_Mac10[[#This Row],[discount_pct]]/100))</f>
        <v>12.32</v>
      </c>
      <c r="K4503" s="47">
        <f>Table_Query_from_Mac10[[#This Row],[unit_cost]]</f>
        <v>5.86</v>
      </c>
      <c r="L4503" s="47">
        <f>Table_Query_from_Mac10[[#This Row],[Live-cost]]*(1+Table_Query_from_Mac10[[#This Row],[CogsIncreasebyTYPE]])</f>
        <v>5.86</v>
      </c>
      <c r="M4503" s="47">
        <f>Table_Query_from_Mac10[[#This Row],[Live-cost]]*Table_Query_from_Mac10[[#This Row],[qty_to_ship]]</f>
        <v>70.320000000000007</v>
      </c>
      <c r="N4503" s="47">
        <f>IF(Table_Query_from_Mac10[[#This Row],[item_no]]="KDA",-Table_Query_from_Mac10[[#This Row],[unit_price]],Table_Query_from_Mac10[[#This Row],[Net Unit]]*Table_Query_from_Mac10[[#This Row],[qty_to_ship]])</f>
        <v>147.84</v>
      </c>
      <c r="O4503" s="47">
        <f>SUMIFS(Summary!C:C,Summary!H:H,Table_Query_from_Mac10[[#This Row],[Juiceoc]])</f>
        <v>0</v>
      </c>
      <c r="P4503" s="47">
        <f>SUMIFS(Summary!D:D,Summary!H:H,Table_Query_from_Mac10[[#This Row],[Juiceoc]])</f>
        <v>0</v>
      </c>
      <c r="Q4503" s="47">
        <f>SUMIFS(Summary!E:E,Summary!H:H,Table_Query_from_Mac10[[#This Row],[Juiceoc]])</f>
        <v>0</v>
      </c>
      <c r="R4503" s="47">
        <f>Table_Query_from_Mac10[[#This Row],[Net Unit]]*(1+Table_Query_from_Mac10[[#This Row],[PriceIncreasebyType]])</f>
        <v>12.32</v>
      </c>
      <c r="S4503" s="47">
        <f>Table_Query_from_Mac10[[#This Row],[UnitPriceFuture]]*Table_Query_from_Mac10[[#This Row],[qtytoShipFuture]]</f>
        <v>147.84</v>
      </c>
      <c r="T4503" s="47">
        <f>ROUND(Table_Query_from_Mac10[[#This Row],[qty_to_ship]]*(1+Table_Query_from_Mac10[[#This Row],[VolumeIncreasebyType]]),0)</f>
        <v>12</v>
      </c>
      <c r="U4503" s="47">
        <f>Table_Query_from_Mac10[[#This Row],[qtytoShipFuture]]*Table_Query_from_Mac10[[#This Row],[Future-cost]]</f>
        <v>70.320000000000007</v>
      </c>
      <c r="V4503" s="47">
        <f>Table_Query_from_Mac10[[#This Row],[qtytoShipFuture]]-Table_Query_from_Mac10[[#This Row],[qty_to_ship]]</f>
        <v>0</v>
      </c>
      <c r="W4503" s="47">
        <f>Table_Query_from_Mac10[[#This Row],[UnitPriceFuture]]</f>
        <v>12.32</v>
      </c>
      <c r="X4503" s="47">
        <f>Table_Query_from_Mac10[[#This Row],[Unit Increase]]*Table_Query_from_Mac10[[#This Row],[UnitPriceFuture]]</f>
        <v>0</v>
      </c>
      <c r="Y4503" s="47">
        <f>Table_Query_from_Mac10[[#This Row],[Unit Increase]]*Table_Query_from_Mac10[[#This Row],[Future-cost]]</f>
        <v>0</v>
      </c>
      <c r="Z4503" s="47">
        <f>-(Table_Query_from_Mac10[[#This Row],[Incremental Sales]]+((Table_Query_from_Mac10[[#This Row],[Incremental Sales]]*-(SUM(Summary!$S$8:$S$9)))))*Summary!$S$18</f>
        <v>0</v>
      </c>
      <c r="AA4503" s="47">
        <f>IFERROR(Table_Query_from_Mac10[[#This Row],[Incremental Cost]]/Table_Query_from_Mac10[[#This Row],[Incremental Sales]],0)</f>
        <v>0</v>
      </c>
      <c r="AB4503" s="47">
        <f>IFERROR(Table_Query_from_Mac10[[#This Row],[TotalCostFuture]]/Table_Query_from_Mac10[[#This Row],[totalsalesFuture]],0)</f>
        <v>0.47564935064935071</v>
      </c>
      <c r="AN4503" s="31">
        <v>45</v>
      </c>
      <c r="AO4503">
        <f t="shared" si="140"/>
        <v>12</v>
      </c>
      <c r="AQ4503" s="31">
        <v>35.19</v>
      </c>
      <c r="AR4503">
        <f t="shared" si="141"/>
        <v>12.32</v>
      </c>
    </row>
    <row r="4504" spans="1:44" x14ac:dyDescent="0.25">
      <c r="A4504">
        <v>90443</v>
      </c>
      <c r="B4504">
        <v>15</v>
      </c>
      <c r="C4504" t="s">
        <v>55</v>
      </c>
      <c r="D4504" t="s">
        <v>81</v>
      </c>
      <c r="E4504">
        <v>20</v>
      </c>
      <c r="F4504">
        <v>5</v>
      </c>
      <c r="G4504">
        <v>10.039999999999999</v>
      </c>
      <c r="H4504" s="1">
        <v>44862</v>
      </c>
      <c r="I4504" s="20">
        <v>0</v>
      </c>
      <c r="J4504" s="47">
        <f>Table_Query_from_Mac10[[#This Row],[unit_price]]-(Table_Query_from_Mac10[[#This Row],[unit_price]]*(Table_Query_from_Mac10[[#This Row],[discount_pct]]/100))</f>
        <v>10.039999999999999</v>
      </c>
      <c r="K4504" s="47">
        <f>Table_Query_from_Mac10[[#This Row],[unit_cost]]</f>
        <v>5</v>
      </c>
      <c r="L4504" s="47">
        <f>Table_Query_from_Mac10[[#This Row],[Live-cost]]*(1+Table_Query_from_Mac10[[#This Row],[CogsIncreasebyTYPE]])</f>
        <v>5</v>
      </c>
      <c r="M4504" s="47">
        <f>Table_Query_from_Mac10[[#This Row],[Live-cost]]*Table_Query_from_Mac10[[#This Row],[qty_to_ship]]</f>
        <v>100</v>
      </c>
      <c r="N4504" s="47">
        <f>IF(Table_Query_from_Mac10[[#This Row],[item_no]]="KDA",-Table_Query_from_Mac10[[#This Row],[unit_price]],Table_Query_from_Mac10[[#This Row],[Net Unit]]*Table_Query_from_Mac10[[#This Row],[qty_to_ship]])</f>
        <v>200.79999999999998</v>
      </c>
      <c r="O4504" s="47">
        <f>SUMIFS(Summary!C:C,Summary!H:H,Table_Query_from_Mac10[[#This Row],[Juiceoc]])</f>
        <v>0</v>
      </c>
      <c r="P4504" s="47">
        <f>SUMIFS(Summary!D:D,Summary!H:H,Table_Query_from_Mac10[[#This Row],[Juiceoc]])</f>
        <v>0</v>
      </c>
      <c r="Q4504" s="47">
        <f>SUMIFS(Summary!E:E,Summary!H:H,Table_Query_from_Mac10[[#This Row],[Juiceoc]])</f>
        <v>0</v>
      </c>
      <c r="R4504" s="47">
        <f>Table_Query_from_Mac10[[#This Row],[Net Unit]]*(1+Table_Query_from_Mac10[[#This Row],[PriceIncreasebyType]])</f>
        <v>10.039999999999999</v>
      </c>
      <c r="S4504" s="47">
        <f>Table_Query_from_Mac10[[#This Row],[UnitPriceFuture]]*Table_Query_from_Mac10[[#This Row],[qtytoShipFuture]]</f>
        <v>200.79999999999998</v>
      </c>
      <c r="T4504" s="47">
        <f>ROUND(Table_Query_from_Mac10[[#This Row],[qty_to_ship]]*(1+Table_Query_from_Mac10[[#This Row],[VolumeIncreasebyType]]),0)</f>
        <v>20</v>
      </c>
      <c r="U4504" s="47">
        <f>Table_Query_from_Mac10[[#This Row],[qtytoShipFuture]]*Table_Query_from_Mac10[[#This Row],[Future-cost]]</f>
        <v>100</v>
      </c>
      <c r="V4504" s="47">
        <f>Table_Query_from_Mac10[[#This Row],[qtytoShipFuture]]-Table_Query_from_Mac10[[#This Row],[qty_to_ship]]</f>
        <v>0</v>
      </c>
      <c r="W4504" s="47">
        <f>Table_Query_from_Mac10[[#This Row],[UnitPriceFuture]]</f>
        <v>10.039999999999999</v>
      </c>
      <c r="X4504" s="47">
        <f>Table_Query_from_Mac10[[#This Row],[Unit Increase]]*Table_Query_from_Mac10[[#This Row],[UnitPriceFuture]]</f>
        <v>0</v>
      </c>
      <c r="Y4504" s="47">
        <f>Table_Query_from_Mac10[[#This Row],[Unit Increase]]*Table_Query_from_Mac10[[#This Row],[Future-cost]]</f>
        <v>0</v>
      </c>
      <c r="Z4504" s="47">
        <f>-(Table_Query_from_Mac10[[#This Row],[Incremental Sales]]+((Table_Query_from_Mac10[[#This Row],[Incremental Sales]]*-(SUM(Summary!$S$8:$S$9)))))*Summary!$S$18</f>
        <v>0</v>
      </c>
      <c r="AA4504" s="47">
        <f>IFERROR(Table_Query_from_Mac10[[#This Row],[Incremental Cost]]/Table_Query_from_Mac10[[#This Row],[Incremental Sales]],0)</f>
        <v>0</v>
      </c>
      <c r="AB4504" s="47">
        <f>IFERROR(Table_Query_from_Mac10[[#This Row],[TotalCostFuture]]/Table_Query_from_Mac10[[#This Row],[totalsalesFuture]],0)</f>
        <v>0.4980079681274901</v>
      </c>
      <c r="AN4504" s="30">
        <v>80</v>
      </c>
      <c r="AO4504">
        <f t="shared" si="140"/>
        <v>20</v>
      </c>
      <c r="AQ4504" s="30">
        <v>28.69</v>
      </c>
      <c r="AR4504">
        <f t="shared" si="141"/>
        <v>10.039999999999999</v>
      </c>
    </row>
    <row r="4505" spans="1:44" x14ac:dyDescent="0.25">
      <c r="A4505">
        <v>90443</v>
      </c>
      <c r="B4505">
        <v>16</v>
      </c>
      <c r="C4505" t="s">
        <v>55</v>
      </c>
      <c r="D4505" t="s">
        <v>81</v>
      </c>
      <c r="E4505">
        <v>14</v>
      </c>
      <c r="F4505">
        <v>5.49</v>
      </c>
      <c r="G4505">
        <v>11.05</v>
      </c>
      <c r="H4505" s="1">
        <v>44862</v>
      </c>
      <c r="I4505" s="20">
        <v>0</v>
      </c>
      <c r="J4505" s="47">
        <f>Table_Query_from_Mac10[[#This Row],[unit_price]]-(Table_Query_from_Mac10[[#This Row],[unit_price]]*(Table_Query_from_Mac10[[#This Row],[discount_pct]]/100))</f>
        <v>11.05</v>
      </c>
      <c r="K4505" s="47">
        <f>Table_Query_from_Mac10[[#This Row],[unit_cost]]</f>
        <v>5.49</v>
      </c>
      <c r="L4505" s="47">
        <f>Table_Query_from_Mac10[[#This Row],[Live-cost]]*(1+Table_Query_from_Mac10[[#This Row],[CogsIncreasebyTYPE]])</f>
        <v>5.49</v>
      </c>
      <c r="M4505" s="47">
        <f>Table_Query_from_Mac10[[#This Row],[Live-cost]]*Table_Query_from_Mac10[[#This Row],[qty_to_ship]]</f>
        <v>76.86</v>
      </c>
      <c r="N4505" s="47">
        <f>IF(Table_Query_from_Mac10[[#This Row],[item_no]]="KDA",-Table_Query_from_Mac10[[#This Row],[unit_price]],Table_Query_from_Mac10[[#This Row],[Net Unit]]*Table_Query_from_Mac10[[#This Row],[qty_to_ship]])</f>
        <v>154.70000000000002</v>
      </c>
      <c r="O4505" s="47">
        <f>SUMIFS(Summary!C:C,Summary!H:H,Table_Query_from_Mac10[[#This Row],[Juiceoc]])</f>
        <v>0</v>
      </c>
      <c r="P4505" s="47">
        <f>SUMIFS(Summary!D:D,Summary!H:H,Table_Query_from_Mac10[[#This Row],[Juiceoc]])</f>
        <v>0</v>
      </c>
      <c r="Q4505" s="47">
        <f>SUMIFS(Summary!E:E,Summary!H:H,Table_Query_from_Mac10[[#This Row],[Juiceoc]])</f>
        <v>0</v>
      </c>
      <c r="R4505" s="47">
        <f>Table_Query_from_Mac10[[#This Row],[Net Unit]]*(1+Table_Query_from_Mac10[[#This Row],[PriceIncreasebyType]])</f>
        <v>11.05</v>
      </c>
      <c r="S4505" s="47">
        <f>Table_Query_from_Mac10[[#This Row],[UnitPriceFuture]]*Table_Query_from_Mac10[[#This Row],[qtytoShipFuture]]</f>
        <v>154.70000000000002</v>
      </c>
      <c r="T4505" s="47">
        <f>ROUND(Table_Query_from_Mac10[[#This Row],[qty_to_ship]]*(1+Table_Query_from_Mac10[[#This Row],[VolumeIncreasebyType]]),0)</f>
        <v>14</v>
      </c>
      <c r="U4505" s="47">
        <f>Table_Query_from_Mac10[[#This Row],[qtytoShipFuture]]*Table_Query_from_Mac10[[#This Row],[Future-cost]]</f>
        <v>76.86</v>
      </c>
      <c r="V4505" s="47">
        <f>Table_Query_from_Mac10[[#This Row],[qtytoShipFuture]]-Table_Query_from_Mac10[[#This Row],[qty_to_ship]]</f>
        <v>0</v>
      </c>
      <c r="W4505" s="47">
        <f>Table_Query_from_Mac10[[#This Row],[UnitPriceFuture]]</f>
        <v>11.05</v>
      </c>
      <c r="X4505" s="47">
        <f>Table_Query_from_Mac10[[#This Row],[Unit Increase]]*Table_Query_from_Mac10[[#This Row],[UnitPriceFuture]]</f>
        <v>0</v>
      </c>
      <c r="Y4505" s="47">
        <f>Table_Query_from_Mac10[[#This Row],[Unit Increase]]*Table_Query_from_Mac10[[#This Row],[Future-cost]]</f>
        <v>0</v>
      </c>
      <c r="Z4505" s="47">
        <f>-(Table_Query_from_Mac10[[#This Row],[Incremental Sales]]+((Table_Query_from_Mac10[[#This Row],[Incremental Sales]]*-(SUM(Summary!$S$8:$S$9)))))*Summary!$S$18</f>
        <v>0</v>
      </c>
      <c r="AA4505" s="47">
        <f>IFERROR(Table_Query_from_Mac10[[#This Row],[Incremental Cost]]/Table_Query_from_Mac10[[#This Row],[Incremental Sales]],0)</f>
        <v>0</v>
      </c>
      <c r="AB4505" s="47">
        <f>IFERROR(Table_Query_from_Mac10[[#This Row],[TotalCostFuture]]/Table_Query_from_Mac10[[#This Row],[totalsalesFuture]],0)</f>
        <v>0.49683257918552032</v>
      </c>
      <c r="AN4505" s="31">
        <v>54</v>
      </c>
      <c r="AO4505">
        <f t="shared" si="140"/>
        <v>14</v>
      </c>
      <c r="AQ4505" s="31">
        <v>31.58</v>
      </c>
      <c r="AR4505">
        <f t="shared" si="141"/>
        <v>11.05</v>
      </c>
    </row>
    <row r="4506" spans="1:44" x14ac:dyDescent="0.25">
      <c r="A4506">
        <v>90443</v>
      </c>
      <c r="B4506">
        <v>17</v>
      </c>
      <c r="C4506" t="s">
        <v>55</v>
      </c>
      <c r="D4506" t="s">
        <v>81</v>
      </c>
      <c r="E4506">
        <v>12</v>
      </c>
      <c r="F4506">
        <v>6.85</v>
      </c>
      <c r="G4506">
        <v>14.51</v>
      </c>
      <c r="H4506" s="1">
        <v>44862</v>
      </c>
      <c r="I4506" s="20">
        <v>0</v>
      </c>
      <c r="J4506" s="47">
        <f>Table_Query_from_Mac10[[#This Row],[unit_price]]-(Table_Query_from_Mac10[[#This Row],[unit_price]]*(Table_Query_from_Mac10[[#This Row],[discount_pct]]/100))</f>
        <v>14.51</v>
      </c>
      <c r="K4506" s="47">
        <f>Table_Query_from_Mac10[[#This Row],[unit_cost]]</f>
        <v>6.85</v>
      </c>
      <c r="L4506" s="47">
        <f>Table_Query_from_Mac10[[#This Row],[Live-cost]]*(1+Table_Query_from_Mac10[[#This Row],[CogsIncreasebyTYPE]])</f>
        <v>6.85</v>
      </c>
      <c r="M4506" s="47">
        <f>Table_Query_from_Mac10[[#This Row],[Live-cost]]*Table_Query_from_Mac10[[#This Row],[qty_to_ship]]</f>
        <v>82.199999999999989</v>
      </c>
      <c r="N4506" s="47">
        <f>IF(Table_Query_from_Mac10[[#This Row],[item_no]]="KDA",-Table_Query_from_Mac10[[#This Row],[unit_price]],Table_Query_from_Mac10[[#This Row],[Net Unit]]*Table_Query_from_Mac10[[#This Row],[qty_to_ship]])</f>
        <v>174.12</v>
      </c>
      <c r="O4506" s="47">
        <f>SUMIFS(Summary!C:C,Summary!H:H,Table_Query_from_Mac10[[#This Row],[Juiceoc]])</f>
        <v>0</v>
      </c>
      <c r="P4506" s="47">
        <f>SUMIFS(Summary!D:D,Summary!H:H,Table_Query_from_Mac10[[#This Row],[Juiceoc]])</f>
        <v>0</v>
      </c>
      <c r="Q4506" s="47">
        <f>SUMIFS(Summary!E:E,Summary!H:H,Table_Query_from_Mac10[[#This Row],[Juiceoc]])</f>
        <v>0</v>
      </c>
      <c r="R4506" s="47">
        <f>Table_Query_from_Mac10[[#This Row],[Net Unit]]*(1+Table_Query_from_Mac10[[#This Row],[PriceIncreasebyType]])</f>
        <v>14.51</v>
      </c>
      <c r="S4506" s="47">
        <f>Table_Query_from_Mac10[[#This Row],[UnitPriceFuture]]*Table_Query_from_Mac10[[#This Row],[qtytoShipFuture]]</f>
        <v>174.12</v>
      </c>
      <c r="T4506" s="47">
        <f>ROUND(Table_Query_from_Mac10[[#This Row],[qty_to_ship]]*(1+Table_Query_from_Mac10[[#This Row],[VolumeIncreasebyType]]),0)</f>
        <v>12</v>
      </c>
      <c r="U4506" s="47">
        <f>Table_Query_from_Mac10[[#This Row],[qtytoShipFuture]]*Table_Query_from_Mac10[[#This Row],[Future-cost]]</f>
        <v>82.199999999999989</v>
      </c>
      <c r="V4506" s="47">
        <f>Table_Query_from_Mac10[[#This Row],[qtytoShipFuture]]-Table_Query_from_Mac10[[#This Row],[qty_to_ship]]</f>
        <v>0</v>
      </c>
      <c r="W4506" s="47">
        <f>Table_Query_from_Mac10[[#This Row],[UnitPriceFuture]]</f>
        <v>14.51</v>
      </c>
      <c r="X4506" s="47">
        <f>Table_Query_from_Mac10[[#This Row],[Unit Increase]]*Table_Query_from_Mac10[[#This Row],[UnitPriceFuture]]</f>
        <v>0</v>
      </c>
      <c r="Y4506" s="47">
        <f>Table_Query_from_Mac10[[#This Row],[Unit Increase]]*Table_Query_from_Mac10[[#This Row],[Future-cost]]</f>
        <v>0</v>
      </c>
      <c r="Z4506" s="47">
        <f>-(Table_Query_from_Mac10[[#This Row],[Incremental Sales]]+((Table_Query_from_Mac10[[#This Row],[Incremental Sales]]*-(SUM(Summary!$S$8:$S$9)))))*Summary!$S$18</f>
        <v>0</v>
      </c>
      <c r="AA4506" s="47">
        <f>IFERROR(Table_Query_from_Mac10[[#This Row],[Incremental Cost]]/Table_Query_from_Mac10[[#This Row],[Incremental Sales]],0)</f>
        <v>0</v>
      </c>
      <c r="AB4506" s="47">
        <f>IFERROR(Table_Query_from_Mac10[[#This Row],[TotalCostFuture]]/Table_Query_from_Mac10[[#This Row],[totalsalesFuture]],0)</f>
        <v>0.47208821502412124</v>
      </c>
      <c r="AN4506" s="30">
        <v>48</v>
      </c>
      <c r="AO4506">
        <f t="shared" si="140"/>
        <v>12</v>
      </c>
      <c r="AQ4506" s="30">
        <v>41.46</v>
      </c>
      <c r="AR4506">
        <f t="shared" si="141"/>
        <v>14.51</v>
      </c>
    </row>
    <row r="4507" spans="1:44" x14ac:dyDescent="0.25">
      <c r="A4507">
        <v>90443</v>
      </c>
      <c r="B4507">
        <v>18</v>
      </c>
      <c r="C4507" t="s">
        <v>55</v>
      </c>
      <c r="D4507" t="s">
        <v>81</v>
      </c>
      <c r="E4507">
        <v>24</v>
      </c>
      <c r="F4507">
        <v>6</v>
      </c>
      <c r="G4507">
        <v>11.96</v>
      </c>
      <c r="H4507" s="1">
        <v>44862</v>
      </c>
      <c r="I4507" s="20">
        <v>0</v>
      </c>
      <c r="J4507" s="47">
        <f>Table_Query_from_Mac10[[#This Row],[unit_price]]-(Table_Query_from_Mac10[[#This Row],[unit_price]]*(Table_Query_from_Mac10[[#This Row],[discount_pct]]/100))</f>
        <v>11.96</v>
      </c>
      <c r="K4507" s="47">
        <f>Table_Query_from_Mac10[[#This Row],[unit_cost]]</f>
        <v>6</v>
      </c>
      <c r="L4507" s="47">
        <f>Table_Query_from_Mac10[[#This Row],[Live-cost]]*(1+Table_Query_from_Mac10[[#This Row],[CogsIncreasebyTYPE]])</f>
        <v>6</v>
      </c>
      <c r="M4507" s="47">
        <f>Table_Query_from_Mac10[[#This Row],[Live-cost]]*Table_Query_from_Mac10[[#This Row],[qty_to_ship]]</f>
        <v>144</v>
      </c>
      <c r="N4507" s="47">
        <f>IF(Table_Query_from_Mac10[[#This Row],[item_no]]="KDA",-Table_Query_from_Mac10[[#This Row],[unit_price]],Table_Query_from_Mac10[[#This Row],[Net Unit]]*Table_Query_from_Mac10[[#This Row],[qty_to_ship]])</f>
        <v>287.04000000000002</v>
      </c>
      <c r="O4507" s="47">
        <f>SUMIFS(Summary!C:C,Summary!H:H,Table_Query_from_Mac10[[#This Row],[Juiceoc]])</f>
        <v>0</v>
      </c>
      <c r="P4507" s="47">
        <f>SUMIFS(Summary!D:D,Summary!H:H,Table_Query_from_Mac10[[#This Row],[Juiceoc]])</f>
        <v>0</v>
      </c>
      <c r="Q4507" s="47">
        <f>SUMIFS(Summary!E:E,Summary!H:H,Table_Query_from_Mac10[[#This Row],[Juiceoc]])</f>
        <v>0</v>
      </c>
      <c r="R4507" s="47">
        <f>Table_Query_from_Mac10[[#This Row],[Net Unit]]*(1+Table_Query_from_Mac10[[#This Row],[PriceIncreasebyType]])</f>
        <v>11.96</v>
      </c>
      <c r="S4507" s="47">
        <f>Table_Query_from_Mac10[[#This Row],[UnitPriceFuture]]*Table_Query_from_Mac10[[#This Row],[qtytoShipFuture]]</f>
        <v>287.04000000000002</v>
      </c>
      <c r="T4507" s="47">
        <f>ROUND(Table_Query_from_Mac10[[#This Row],[qty_to_ship]]*(1+Table_Query_from_Mac10[[#This Row],[VolumeIncreasebyType]]),0)</f>
        <v>24</v>
      </c>
      <c r="U4507" s="47">
        <f>Table_Query_from_Mac10[[#This Row],[qtytoShipFuture]]*Table_Query_from_Mac10[[#This Row],[Future-cost]]</f>
        <v>144</v>
      </c>
      <c r="V4507" s="47">
        <f>Table_Query_from_Mac10[[#This Row],[qtytoShipFuture]]-Table_Query_from_Mac10[[#This Row],[qty_to_ship]]</f>
        <v>0</v>
      </c>
      <c r="W4507" s="47">
        <f>Table_Query_from_Mac10[[#This Row],[UnitPriceFuture]]</f>
        <v>11.96</v>
      </c>
      <c r="X4507" s="47">
        <f>Table_Query_from_Mac10[[#This Row],[Unit Increase]]*Table_Query_from_Mac10[[#This Row],[UnitPriceFuture]]</f>
        <v>0</v>
      </c>
      <c r="Y4507" s="47">
        <f>Table_Query_from_Mac10[[#This Row],[Unit Increase]]*Table_Query_from_Mac10[[#This Row],[Future-cost]]</f>
        <v>0</v>
      </c>
      <c r="Z4507" s="47">
        <f>-(Table_Query_from_Mac10[[#This Row],[Incremental Sales]]+((Table_Query_from_Mac10[[#This Row],[Incremental Sales]]*-(SUM(Summary!$S$8:$S$9)))))*Summary!$S$18</f>
        <v>0</v>
      </c>
      <c r="AA4507" s="47">
        <f>IFERROR(Table_Query_from_Mac10[[#This Row],[Incremental Cost]]/Table_Query_from_Mac10[[#This Row],[Incremental Sales]],0)</f>
        <v>0</v>
      </c>
      <c r="AB4507" s="47">
        <f>IFERROR(Table_Query_from_Mac10[[#This Row],[TotalCostFuture]]/Table_Query_from_Mac10[[#This Row],[totalsalesFuture]],0)</f>
        <v>0.50167224080267558</v>
      </c>
      <c r="AN4507" s="31">
        <v>96</v>
      </c>
      <c r="AO4507">
        <f t="shared" si="140"/>
        <v>24</v>
      </c>
      <c r="AQ4507" s="31">
        <v>34.18</v>
      </c>
      <c r="AR4507">
        <f t="shared" si="141"/>
        <v>11.96</v>
      </c>
    </row>
    <row r="4508" spans="1:44" x14ac:dyDescent="0.25">
      <c r="A4508">
        <v>90443</v>
      </c>
      <c r="B4508">
        <v>19</v>
      </c>
      <c r="C4508" t="s">
        <v>55</v>
      </c>
      <c r="D4508" t="s">
        <v>81</v>
      </c>
      <c r="E4508">
        <v>12</v>
      </c>
      <c r="F4508">
        <v>6.6</v>
      </c>
      <c r="G4508">
        <v>13.52</v>
      </c>
      <c r="H4508" s="1">
        <v>44862</v>
      </c>
      <c r="I4508" s="20">
        <v>0</v>
      </c>
      <c r="J4508" s="47">
        <f>Table_Query_from_Mac10[[#This Row],[unit_price]]-(Table_Query_from_Mac10[[#This Row],[unit_price]]*(Table_Query_from_Mac10[[#This Row],[discount_pct]]/100))</f>
        <v>13.52</v>
      </c>
      <c r="K4508" s="47">
        <f>Table_Query_from_Mac10[[#This Row],[unit_cost]]</f>
        <v>6.6</v>
      </c>
      <c r="L4508" s="47">
        <f>Table_Query_from_Mac10[[#This Row],[Live-cost]]*(1+Table_Query_from_Mac10[[#This Row],[CogsIncreasebyTYPE]])</f>
        <v>6.6</v>
      </c>
      <c r="M4508" s="47">
        <f>Table_Query_from_Mac10[[#This Row],[Live-cost]]*Table_Query_from_Mac10[[#This Row],[qty_to_ship]]</f>
        <v>79.199999999999989</v>
      </c>
      <c r="N4508" s="47">
        <f>IF(Table_Query_from_Mac10[[#This Row],[item_no]]="KDA",-Table_Query_from_Mac10[[#This Row],[unit_price]],Table_Query_from_Mac10[[#This Row],[Net Unit]]*Table_Query_from_Mac10[[#This Row],[qty_to_ship]])</f>
        <v>162.24</v>
      </c>
      <c r="O4508" s="47">
        <f>SUMIFS(Summary!C:C,Summary!H:H,Table_Query_from_Mac10[[#This Row],[Juiceoc]])</f>
        <v>0</v>
      </c>
      <c r="P4508" s="47">
        <f>SUMIFS(Summary!D:D,Summary!H:H,Table_Query_from_Mac10[[#This Row],[Juiceoc]])</f>
        <v>0</v>
      </c>
      <c r="Q4508" s="47">
        <f>SUMIFS(Summary!E:E,Summary!H:H,Table_Query_from_Mac10[[#This Row],[Juiceoc]])</f>
        <v>0</v>
      </c>
      <c r="R4508" s="47">
        <f>Table_Query_from_Mac10[[#This Row],[Net Unit]]*(1+Table_Query_from_Mac10[[#This Row],[PriceIncreasebyType]])</f>
        <v>13.52</v>
      </c>
      <c r="S4508" s="47">
        <f>Table_Query_from_Mac10[[#This Row],[UnitPriceFuture]]*Table_Query_from_Mac10[[#This Row],[qtytoShipFuture]]</f>
        <v>162.24</v>
      </c>
      <c r="T4508" s="47">
        <f>ROUND(Table_Query_from_Mac10[[#This Row],[qty_to_ship]]*(1+Table_Query_from_Mac10[[#This Row],[VolumeIncreasebyType]]),0)</f>
        <v>12</v>
      </c>
      <c r="U4508" s="47">
        <f>Table_Query_from_Mac10[[#This Row],[qtytoShipFuture]]*Table_Query_from_Mac10[[#This Row],[Future-cost]]</f>
        <v>79.199999999999989</v>
      </c>
      <c r="V4508" s="47">
        <f>Table_Query_from_Mac10[[#This Row],[qtytoShipFuture]]-Table_Query_from_Mac10[[#This Row],[qty_to_ship]]</f>
        <v>0</v>
      </c>
      <c r="W4508" s="47">
        <f>Table_Query_from_Mac10[[#This Row],[UnitPriceFuture]]</f>
        <v>13.52</v>
      </c>
      <c r="X4508" s="47">
        <f>Table_Query_from_Mac10[[#This Row],[Unit Increase]]*Table_Query_from_Mac10[[#This Row],[UnitPriceFuture]]</f>
        <v>0</v>
      </c>
      <c r="Y4508" s="47">
        <f>Table_Query_from_Mac10[[#This Row],[Unit Increase]]*Table_Query_from_Mac10[[#This Row],[Future-cost]]</f>
        <v>0</v>
      </c>
      <c r="Z4508" s="47">
        <f>-(Table_Query_from_Mac10[[#This Row],[Incremental Sales]]+((Table_Query_from_Mac10[[#This Row],[Incremental Sales]]*-(SUM(Summary!$S$8:$S$9)))))*Summary!$S$18</f>
        <v>0</v>
      </c>
      <c r="AA4508" s="47">
        <f>IFERROR(Table_Query_from_Mac10[[#This Row],[Incremental Cost]]/Table_Query_from_Mac10[[#This Row],[Incremental Sales]],0)</f>
        <v>0</v>
      </c>
      <c r="AB4508" s="47">
        <f>IFERROR(Table_Query_from_Mac10[[#This Row],[TotalCostFuture]]/Table_Query_from_Mac10[[#This Row],[totalsalesFuture]],0)</f>
        <v>0.48816568047337267</v>
      </c>
      <c r="AN4508" s="30">
        <v>48</v>
      </c>
      <c r="AO4508">
        <f t="shared" si="140"/>
        <v>12</v>
      </c>
      <c r="AQ4508" s="30">
        <v>38.619999999999997</v>
      </c>
      <c r="AR4508">
        <f t="shared" si="141"/>
        <v>13.52</v>
      </c>
    </row>
    <row r="4509" spans="1:44" x14ac:dyDescent="0.25">
      <c r="A4509">
        <v>90443</v>
      </c>
      <c r="B4509">
        <v>20</v>
      </c>
      <c r="C4509" t="s">
        <v>55</v>
      </c>
      <c r="D4509" t="s">
        <v>81</v>
      </c>
      <c r="E4509">
        <v>27</v>
      </c>
      <c r="F4509">
        <v>1.23</v>
      </c>
      <c r="G4509">
        <v>3.42</v>
      </c>
      <c r="H4509" s="1">
        <v>44862</v>
      </c>
      <c r="I4509" s="20">
        <v>0</v>
      </c>
      <c r="J4509" s="47">
        <f>Table_Query_from_Mac10[[#This Row],[unit_price]]-(Table_Query_from_Mac10[[#This Row],[unit_price]]*(Table_Query_from_Mac10[[#This Row],[discount_pct]]/100))</f>
        <v>3.42</v>
      </c>
      <c r="K4509" s="47">
        <f>Table_Query_from_Mac10[[#This Row],[unit_cost]]</f>
        <v>1.23</v>
      </c>
      <c r="L4509" s="47">
        <f>Table_Query_from_Mac10[[#This Row],[Live-cost]]*(1+Table_Query_from_Mac10[[#This Row],[CogsIncreasebyTYPE]])</f>
        <v>1.23</v>
      </c>
      <c r="M4509" s="47">
        <f>Table_Query_from_Mac10[[#This Row],[Live-cost]]*Table_Query_from_Mac10[[#This Row],[qty_to_ship]]</f>
        <v>33.21</v>
      </c>
      <c r="N4509" s="47">
        <f>IF(Table_Query_from_Mac10[[#This Row],[item_no]]="KDA",-Table_Query_from_Mac10[[#This Row],[unit_price]],Table_Query_from_Mac10[[#This Row],[Net Unit]]*Table_Query_from_Mac10[[#This Row],[qty_to_ship]])</f>
        <v>92.34</v>
      </c>
      <c r="O4509" s="47">
        <f>SUMIFS(Summary!C:C,Summary!H:H,Table_Query_from_Mac10[[#This Row],[Juiceoc]])</f>
        <v>0</v>
      </c>
      <c r="P4509" s="47">
        <f>SUMIFS(Summary!D:D,Summary!H:H,Table_Query_from_Mac10[[#This Row],[Juiceoc]])</f>
        <v>0</v>
      </c>
      <c r="Q4509" s="47">
        <f>SUMIFS(Summary!E:E,Summary!H:H,Table_Query_from_Mac10[[#This Row],[Juiceoc]])</f>
        <v>0</v>
      </c>
      <c r="R4509" s="47">
        <f>Table_Query_from_Mac10[[#This Row],[Net Unit]]*(1+Table_Query_from_Mac10[[#This Row],[PriceIncreasebyType]])</f>
        <v>3.42</v>
      </c>
      <c r="S4509" s="47">
        <f>Table_Query_from_Mac10[[#This Row],[UnitPriceFuture]]*Table_Query_from_Mac10[[#This Row],[qtytoShipFuture]]</f>
        <v>92.34</v>
      </c>
      <c r="T4509" s="47">
        <f>ROUND(Table_Query_from_Mac10[[#This Row],[qty_to_ship]]*(1+Table_Query_from_Mac10[[#This Row],[VolumeIncreasebyType]]),0)</f>
        <v>27</v>
      </c>
      <c r="U4509" s="47">
        <f>Table_Query_from_Mac10[[#This Row],[qtytoShipFuture]]*Table_Query_from_Mac10[[#This Row],[Future-cost]]</f>
        <v>33.21</v>
      </c>
      <c r="V4509" s="47">
        <f>Table_Query_from_Mac10[[#This Row],[qtytoShipFuture]]-Table_Query_from_Mac10[[#This Row],[qty_to_ship]]</f>
        <v>0</v>
      </c>
      <c r="W4509" s="47">
        <f>Table_Query_from_Mac10[[#This Row],[UnitPriceFuture]]</f>
        <v>3.42</v>
      </c>
      <c r="X4509" s="47">
        <f>Table_Query_from_Mac10[[#This Row],[Unit Increase]]*Table_Query_from_Mac10[[#This Row],[UnitPriceFuture]]</f>
        <v>0</v>
      </c>
      <c r="Y4509" s="47">
        <f>Table_Query_from_Mac10[[#This Row],[Unit Increase]]*Table_Query_from_Mac10[[#This Row],[Future-cost]]</f>
        <v>0</v>
      </c>
      <c r="Z4509" s="47">
        <f>-(Table_Query_from_Mac10[[#This Row],[Incremental Sales]]+((Table_Query_from_Mac10[[#This Row],[Incremental Sales]]*-(SUM(Summary!$S$8:$S$9)))))*Summary!$S$18</f>
        <v>0</v>
      </c>
      <c r="AA4509" s="47">
        <f>IFERROR(Table_Query_from_Mac10[[#This Row],[Incremental Cost]]/Table_Query_from_Mac10[[#This Row],[Incremental Sales]],0)</f>
        <v>0</v>
      </c>
      <c r="AB4509" s="47">
        <f>IFERROR(Table_Query_from_Mac10[[#This Row],[TotalCostFuture]]/Table_Query_from_Mac10[[#This Row],[totalsalesFuture]],0)</f>
        <v>0.35964912280701755</v>
      </c>
      <c r="AN4509" s="31">
        <v>108</v>
      </c>
      <c r="AO4509">
        <f t="shared" si="140"/>
        <v>27</v>
      </c>
      <c r="AQ4509" s="31">
        <v>9.76</v>
      </c>
      <c r="AR4509">
        <f t="shared" si="141"/>
        <v>3.42</v>
      </c>
    </row>
    <row r="4510" spans="1:44" x14ac:dyDescent="0.25">
      <c r="A4510">
        <v>90461</v>
      </c>
      <c r="B4510">
        <v>1</v>
      </c>
      <c r="C4510" t="s">
        <v>86</v>
      </c>
      <c r="D4510" t="s">
        <v>79</v>
      </c>
      <c r="E4510">
        <v>128</v>
      </c>
      <c r="F4510">
        <v>1.02</v>
      </c>
      <c r="G4510">
        <v>2.64</v>
      </c>
      <c r="H4510" s="1">
        <v>44865</v>
      </c>
      <c r="I4510" s="20">
        <v>0</v>
      </c>
      <c r="J4510" s="47">
        <f>Table_Query_from_Mac10[[#This Row],[unit_price]]-(Table_Query_from_Mac10[[#This Row],[unit_price]]*(Table_Query_from_Mac10[[#This Row],[discount_pct]]/100))</f>
        <v>2.64</v>
      </c>
      <c r="K4510" s="47">
        <f>Table_Query_from_Mac10[[#This Row],[unit_cost]]</f>
        <v>1.02</v>
      </c>
      <c r="L4510" s="47">
        <f>Table_Query_from_Mac10[[#This Row],[Live-cost]]*(1+Table_Query_from_Mac10[[#This Row],[CogsIncreasebyTYPE]])</f>
        <v>1.02</v>
      </c>
      <c r="M4510" s="47">
        <f>Table_Query_from_Mac10[[#This Row],[Live-cost]]*Table_Query_from_Mac10[[#This Row],[qty_to_ship]]</f>
        <v>130.56</v>
      </c>
      <c r="N4510" s="47">
        <f>IF(Table_Query_from_Mac10[[#This Row],[item_no]]="KDA",-Table_Query_from_Mac10[[#This Row],[unit_price]],Table_Query_from_Mac10[[#This Row],[Net Unit]]*Table_Query_from_Mac10[[#This Row],[qty_to_ship]])</f>
        <v>337.92</v>
      </c>
      <c r="O4510" s="47">
        <f>SUMIFS(Summary!C:C,Summary!H:H,Table_Query_from_Mac10[[#This Row],[Juiceoc]])</f>
        <v>0</v>
      </c>
      <c r="P4510" s="47">
        <f>SUMIFS(Summary!D:D,Summary!H:H,Table_Query_from_Mac10[[#This Row],[Juiceoc]])</f>
        <v>0</v>
      </c>
      <c r="Q4510" s="47">
        <f>SUMIFS(Summary!E:E,Summary!H:H,Table_Query_from_Mac10[[#This Row],[Juiceoc]])</f>
        <v>0</v>
      </c>
      <c r="R4510" s="47">
        <f>Table_Query_from_Mac10[[#This Row],[Net Unit]]*(1+Table_Query_from_Mac10[[#This Row],[PriceIncreasebyType]])</f>
        <v>2.64</v>
      </c>
      <c r="S4510" s="47">
        <f>Table_Query_from_Mac10[[#This Row],[UnitPriceFuture]]*Table_Query_from_Mac10[[#This Row],[qtytoShipFuture]]</f>
        <v>337.92</v>
      </c>
      <c r="T4510" s="47">
        <f>ROUND(Table_Query_from_Mac10[[#This Row],[qty_to_ship]]*(1+Table_Query_from_Mac10[[#This Row],[VolumeIncreasebyType]]),0)</f>
        <v>128</v>
      </c>
      <c r="U4510" s="47">
        <f>Table_Query_from_Mac10[[#This Row],[qtytoShipFuture]]*Table_Query_from_Mac10[[#This Row],[Future-cost]]</f>
        <v>130.56</v>
      </c>
      <c r="V4510" s="47">
        <f>Table_Query_from_Mac10[[#This Row],[qtytoShipFuture]]-Table_Query_from_Mac10[[#This Row],[qty_to_ship]]</f>
        <v>0</v>
      </c>
      <c r="W4510" s="47">
        <f>Table_Query_from_Mac10[[#This Row],[UnitPriceFuture]]</f>
        <v>2.64</v>
      </c>
      <c r="X4510" s="47">
        <f>Table_Query_from_Mac10[[#This Row],[Unit Increase]]*Table_Query_from_Mac10[[#This Row],[UnitPriceFuture]]</f>
        <v>0</v>
      </c>
      <c r="Y4510" s="47">
        <f>Table_Query_from_Mac10[[#This Row],[Unit Increase]]*Table_Query_from_Mac10[[#This Row],[Future-cost]]</f>
        <v>0</v>
      </c>
      <c r="Z4510" s="47">
        <f>-(Table_Query_from_Mac10[[#This Row],[Incremental Sales]]+((Table_Query_from_Mac10[[#This Row],[Incremental Sales]]*-(SUM(Summary!$S$8:$S$9)))))*Summary!$S$18</f>
        <v>0</v>
      </c>
      <c r="AA4510" s="47">
        <f>IFERROR(Table_Query_from_Mac10[[#This Row],[Incremental Cost]]/Table_Query_from_Mac10[[#This Row],[Incremental Sales]],0)</f>
        <v>0</v>
      </c>
      <c r="AB4510" s="47">
        <f>IFERROR(Table_Query_from_Mac10[[#This Row],[TotalCostFuture]]/Table_Query_from_Mac10[[#This Row],[totalsalesFuture]],0)</f>
        <v>0.38636363636363635</v>
      </c>
      <c r="AN4510" s="30">
        <v>510</v>
      </c>
      <c r="AO4510">
        <f t="shared" si="140"/>
        <v>128</v>
      </c>
      <c r="AQ4510" s="30">
        <v>7.54</v>
      </c>
      <c r="AR4510">
        <f t="shared" si="141"/>
        <v>2.64</v>
      </c>
    </row>
    <row r="4511" spans="1:44" x14ac:dyDescent="0.25">
      <c r="A4511">
        <v>90461</v>
      </c>
      <c r="B4511">
        <v>2</v>
      </c>
      <c r="C4511" t="s">
        <v>86</v>
      </c>
      <c r="D4511" t="s">
        <v>79</v>
      </c>
      <c r="E4511">
        <v>128</v>
      </c>
      <c r="F4511">
        <v>1.18</v>
      </c>
      <c r="G4511">
        <v>3.15</v>
      </c>
      <c r="H4511" s="1">
        <v>44865</v>
      </c>
      <c r="I4511" s="20">
        <v>0</v>
      </c>
      <c r="J4511" s="47">
        <f>Table_Query_from_Mac10[[#This Row],[unit_price]]-(Table_Query_from_Mac10[[#This Row],[unit_price]]*(Table_Query_from_Mac10[[#This Row],[discount_pct]]/100))</f>
        <v>3.15</v>
      </c>
      <c r="K4511" s="47">
        <f>Table_Query_from_Mac10[[#This Row],[unit_cost]]</f>
        <v>1.18</v>
      </c>
      <c r="L4511" s="47">
        <f>Table_Query_from_Mac10[[#This Row],[Live-cost]]*(1+Table_Query_from_Mac10[[#This Row],[CogsIncreasebyTYPE]])</f>
        <v>1.18</v>
      </c>
      <c r="M4511" s="47">
        <f>Table_Query_from_Mac10[[#This Row],[Live-cost]]*Table_Query_from_Mac10[[#This Row],[qty_to_ship]]</f>
        <v>151.04</v>
      </c>
      <c r="N4511" s="47">
        <f>IF(Table_Query_from_Mac10[[#This Row],[item_no]]="KDA",-Table_Query_from_Mac10[[#This Row],[unit_price]],Table_Query_from_Mac10[[#This Row],[Net Unit]]*Table_Query_from_Mac10[[#This Row],[qty_to_ship]])</f>
        <v>403.2</v>
      </c>
      <c r="O4511" s="47">
        <f>SUMIFS(Summary!C:C,Summary!H:H,Table_Query_from_Mac10[[#This Row],[Juiceoc]])</f>
        <v>0</v>
      </c>
      <c r="P4511" s="47">
        <f>SUMIFS(Summary!D:D,Summary!H:H,Table_Query_from_Mac10[[#This Row],[Juiceoc]])</f>
        <v>0</v>
      </c>
      <c r="Q4511" s="47">
        <f>SUMIFS(Summary!E:E,Summary!H:H,Table_Query_from_Mac10[[#This Row],[Juiceoc]])</f>
        <v>0</v>
      </c>
      <c r="R4511" s="47">
        <f>Table_Query_from_Mac10[[#This Row],[Net Unit]]*(1+Table_Query_from_Mac10[[#This Row],[PriceIncreasebyType]])</f>
        <v>3.15</v>
      </c>
      <c r="S4511" s="47">
        <f>Table_Query_from_Mac10[[#This Row],[UnitPriceFuture]]*Table_Query_from_Mac10[[#This Row],[qtytoShipFuture]]</f>
        <v>403.2</v>
      </c>
      <c r="T4511" s="47">
        <f>ROUND(Table_Query_from_Mac10[[#This Row],[qty_to_ship]]*(1+Table_Query_from_Mac10[[#This Row],[VolumeIncreasebyType]]),0)</f>
        <v>128</v>
      </c>
      <c r="U4511" s="47">
        <f>Table_Query_from_Mac10[[#This Row],[qtytoShipFuture]]*Table_Query_from_Mac10[[#This Row],[Future-cost]]</f>
        <v>151.04</v>
      </c>
      <c r="V4511" s="47">
        <f>Table_Query_from_Mac10[[#This Row],[qtytoShipFuture]]-Table_Query_from_Mac10[[#This Row],[qty_to_ship]]</f>
        <v>0</v>
      </c>
      <c r="W4511" s="47">
        <f>Table_Query_from_Mac10[[#This Row],[UnitPriceFuture]]</f>
        <v>3.15</v>
      </c>
      <c r="X4511" s="47">
        <f>Table_Query_from_Mac10[[#This Row],[Unit Increase]]*Table_Query_from_Mac10[[#This Row],[UnitPriceFuture]]</f>
        <v>0</v>
      </c>
      <c r="Y4511" s="47">
        <f>Table_Query_from_Mac10[[#This Row],[Unit Increase]]*Table_Query_from_Mac10[[#This Row],[Future-cost]]</f>
        <v>0</v>
      </c>
      <c r="Z4511" s="47">
        <f>-(Table_Query_from_Mac10[[#This Row],[Incremental Sales]]+((Table_Query_from_Mac10[[#This Row],[Incremental Sales]]*-(SUM(Summary!$S$8:$S$9)))))*Summary!$S$18</f>
        <v>0</v>
      </c>
      <c r="AA4511" s="47">
        <f>IFERROR(Table_Query_from_Mac10[[#This Row],[Incremental Cost]]/Table_Query_from_Mac10[[#This Row],[Incremental Sales]],0)</f>
        <v>0</v>
      </c>
      <c r="AB4511" s="47">
        <f>IFERROR(Table_Query_from_Mac10[[#This Row],[TotalCostFuture]]/Table_Query_from_Mac10[[#This Row],[totalsalesFuture]],0)</f>
        <v>0.3746031746031746</v>
      </c>
      <c r="AN4511" s="31">
        <v>510</v>
      </c>
      <c r="AO4511">
        <f t="shared" si="140"/>
        <v>128</v>
      </c>
      <c r="AQ4511" s="31">
        <v>8.99</v>
      </c>
      <c r="AR4511">
        <f t="shared" si="141"/>
        <v>3.15</v>
      </c>
    </row>
    <row r="4512" spans="1:44" x14ac:dyDescent="0.25">
      <c r="A4512">
        <v>90461</v>
      </c>
      <c r="B4512">
        <v>3</v>
      </c>
      <c r="C4512" t="s">
        <v>86</v>
      </c>
      <c r="D4512" t="s">
        <v>79</v>
      </c>
      <c r="E4512">
        <v>49</v>
      </c>
      <c r="F4512">
        <v>1.35</v>
      </c>
      <c r="G4512">
        <v>3.78</v>
      </c>
      <c r="H4512" s="1">
        <v>44865</v>
      </c>
      <c r="I4512" s="20">
        <v>0</v>
      </c>
      <c r="J4512" s="47">
        <f>Table_Query_from_Mac10[[#This Row],[unit_price]]-(Table_Query_from_Mac10[[#This Row],[unit_price]]*(Table_Query_from_Mac10[[#This Row],[discount_pct]]/100))</f>
        <v>3.78</v>
      </c>
      <c r="K4512" s="47">
        <f>Table_Query_from_Mac10[[#This Row],[unit_cost]]</f>
        <v>1.35</v>
      </c>
      <c r="L4512" s="47">
        <f>Table_Query_from_Mac10[[#This Row],[Live-cost]]*(1+Table_Query_from_Mac10[[#This Row],[CogsIncreasebyTYPE]])</f>
        <v>1.35</v>
      </c>
      <c r="M4512" s="47">
        <f>Table_Query_from_Mac10[[#This Row],[Live-cost]]*Table_Query_from_Mac10[[#This Row],[qty_to_ship]]</f>
        <v>66.150000000000006</v>
      </c>
      <c r="N4512" s="47">
        <f>IF(Table_Query_from_Mac10[[#This Row],[item_no]]="KDA",-Table_Query_from_Mac10[[#This Row],[unit_price]],Table_Query_from_Mac10[[#This Row],[Net Unit]]*Table_Query_from_Mac10[[#This Row],[qty_to_ship]])</f>
        <v>185.22</v>
      </c>
      <c r="O4512" s="47">
        <f>SUMIFS(Summary!C:C,Summary!H:H,Table_Query_from_Mac10[[#This Row],[Juiceoc]])</f>
        <v>0</v>
      </c>
      <c r="P4512" s="47">
        <f>SUMIFS(Summary!D:D,Summary!H:H,Table_Query_from_Mac10[[#This Row],[Juiceoc]])</f>
        <v>0</v>
      </c>
      <c r="Q4512" s="47">
        <f>SUMIFS(Summary!E:E,Summary!H:H,Table_Query_from_Mac10[[#This Row],[Juiceoc]])</f>
        <v>0</v>
      </c>
      <c r="R4512" s="47">
        <f>Table_Query_from_Mac10[[#This Row],[Net Unit]]*(1+Table_Query_from_Mac10[[#This Row],[PriceIncreasebyType]])</f>
        <v>3.78</v>
      </c>
      <c r="S4512" s="47">
        <f>Table_Query_from_Mac10[[#This Row],[UnitPriceFuture]]*Table_Query_from_Mac10[[#This Row],[qtytoShipFuture]]</f>
        <v>185.22</v>
      </c>
      <c r="T4512" s="47">
        <f>ROUND(Table_Query_from_Mac10[[#This Row],[qty_to_ship]]*(1+Table_Query_from_Mac10[[#This Row],[VolumeIncreasebyType]]),0)</f>
        <v>49</v>
      </c>
      <c r="U4512" s="47">
        <f>Table_Query_from_Mac10[[#This Row],[qtytoShipFuture]]*Table_Query_from_Mac10[[#This Row],[Future-cost]]</f>
        <v>66.150000000000006</v>
      </c>
      <c r="V4512" s="47">
        <f>Table_Query_from_Mac10[[#This Row],[qtytoShipFuture]]-Table_Query_from_Mac10[[#This Row],[qty_to_ship]]</f>
        <v>0</v>
      </c>
      <c r="W4512" s="47">
        <f>Table_Query_from_Mac10[[#This Row],[UnitPriceFuture]]</f>
        <v>3.78</v>
      </c>
      <c r="X4512" s="47">
        <f>Table_Query_from_Mac10[[#This Row],[Unit Increase]]*Table_Query_from_Mac10[[#This Row],[UnitPriceFuture]]</f>
        <v>0</v>
      </c>
      <c r="Y4512" s="47">
        <f>Table_Query_from_Mac10[[#This Row],[Unit Increase]]*Table_Query_from_Mac10[[#This Row],[Future-cost]]</f>
        <v>0</v>
      </c>
      <c r="Z4512" s="47">
        <f>-(Table_Query_from_Mac10[[#This Row],[Incremental Sales]]+((Table_Query_from_Mac10[[#This Row],[Incremental Sales]]*-(SUM(Summary!$S$8:$S$9)))))*Summary!$S$18</f>
        <v>0</v>
      </c>
      <c r="AA4512" s="47">
        <f>IFERROR(Table_Query_from_Mac10[[#This Row],[Incremental Cost]]/Table_Query_from_Mac10[[#This Row],[Incremental Sales]],0)</f>
        <v>0</v>
      </c>
      <c r="AB4512" s="47">
        <f>IFERROR(Table_Query_from_Mac10[[#This Row],[TotalCostFuture]]/Table_Query_from_Mac10[[#This Row],[totalsalesFuture]],0)</f>
        <v>0.35714285714285715</v>
      </c>
      <c r="AN4512" s="30">
        <v>195</v>
      </c>
      <c r="AO4512">
        <f t="shared" si="140"/>
        <v>49</v>
      </c>
      <c r="AQ4512" s="30">
        <v>10.81</v>
      </c>
      <c r="AR4512">
        <f t="shared" si="141"/>
        <v>3.78</v>
      </c>
    </row>
    <row r="4513" spans="1:44" x14ac:dyDescent="0.25">
      <c r="A4513">
        <v>90461</v>
      </c>
      <c r="B4513">
        <v>4</v>
      </c>
      <c r="C4513" t="s">
        <v>86</v>
      </c>
      <c r="D4513" t="s">
        <v>79</v>
      </c>
      <c r="E4513">
        <v>13</v>
      </c>
      <c r="F4513">
        <v>1.76</v>
      </c>
      <c r="G4513">
        <v>5.63</v>
      </c>
      <c r="H4513" s="1">
        <v>44865</v>
      </c>
      <c r="I4513" s="20">
        <v>0</v>
      </c>
      <c r="J4513" s="47">
        <f>Table_Query_from_Mac10[[#This Row],[unit_price]]-(Table_Query_from_Mac10[[#This Row],[unit_price]]*(Table_Query_from_Mac10[[#This Row],[discount_pct]]/100))</f>
        <v>5.63</v>
      </c>
      <c r="K4513" s="47">
        <f>Table_Query_from_Mac10[[#This Row],[unit_cost]]</f>
        <v>1.76</v>
      </c>
      <c r="L4513" s="47">
        <f>Table_Query_from_Mac10[[#This Row],[Live-cost]]*(1+Table_Query_from_Mac10[[#This Row],[CogsIncreasebyTYPE]])</f>
        <v>1.76</v>
      </c>
      <c r="M4513" s="47">
        <f>Table_Query_from_Mac10[[#This Row],[Live-cost]]*Table_Query_from_Mac10[[#This Row],[qty_to_ship]]</f>
        <v>22.88</v>
      </c>
      <c r="N4513" s="47">
        <f>IF(Table_Query_from_Mac10[[#This Row],[item_no]]="KDA",-Table_Query_from_Mac10[[#This Row],[unit_price]],Table_Query_from_Mac10[[#This Row],[Net Unit]]*Table_Query_from_Mac10[[#This Row],[qty_to_ship]])</f>
        <v>73.19</v>
      </c>
      <c r="O4513" s="47">
        <f>SUMIFS(Summary!C:C,Summary!H:H,Table_Query_from_Mac10[[#This Row],[Juiceoc]])</f>
        <v>0</v>
      </c>
      <c r="P4513" s="47">
        <f>SUMIFS(Summary!D:D,Summary!H:H,Table_Query_from_Mac10[[#This Row],[Juiceoc]])</f>
        <v>0</v>
      </c>
      <c r="Q4513" s="47">
        <f>SUMIFS(Summary!E:E,Summary!H:H,Table_Query_from_Mac10[[#This Row],[Juiceoc]])</f>
        <v>0</v>
      </c>
      <c r="R4513" s="47">
        <f>Table_Query_from_Mac10[[#This Row],[Net Unit]]*(1+Table_Query_from_Mac10[[#This Row],[PriceIncreasebyType]])</f>
        <v>5.63</v>
      </c>
      <c r="S4513" s="47">
        <f>Table_Query_from_Mac10[[#This Row],[UnitPriceFuture]]*Table_Query_from_Mac10[[#This Row],[qtytoShipFuture]]</f>
        <v>73.19</v>
      </c>
      <c r="T4513" s="47">
        <f>ROUND(Table_Query_from_Mac10[[#This Row],[qty_to_ship]]*(1+Table_Query_from_Mac10[[#This Row],[VolumeIncreasebyType]]),0)</f>
        <v>13</v>
      </c>
      <c r="U4513" s="47">
        <f>Table_Query_from_Mac10[[#This Row],[qtytoShipFuture]]*Table_Query_from_Mac10[[#This Row],[Future-cost]]</f>
        <v>22.88</v>
      </c>
      <c r="V4513" s="47">
        <f>Table_Query_from_Mac10[[#This Row],[qtytoShipFuture]]-Table_Query_from_Mac10[[#This Row],[qty_to_ship]]</f>
        <v>0</v>
      </c>
      <c r="W4513" s="47">
        <f>Table_Query_from_Mac10[[#This Row],[UnitPriceFuture]]</f>
        <v>5.63</v>
      </c>
      <c r="X4513" s="47">
        <f>Table_Query_from_Mac10[[#This Row],[Unit Increase]]*Table_Query_from_Mac10[[#This Row],[UnitPriceFuture]]</f>
        <v>0</v>
      </c>
      <c r="Y4513" s="47">
        <f>Table_Query_from_Mac10[[#This Row],[Unit Increase]]*Table_Query_from_Mac10[[#This Row],[Future-cost]]</f>
        <v>0</v>
      </c>
      <c r="Z4513" s="47">
        <f>-(Table_Query_from_Mac10[[#This Row],[Incremental Sales]]+((Table_Query_from_Mac10[[#This Row],[Incremental Sales]]*-(SUM(Summary!$S$8:$S$9)))))*Summary!$S$18</f>
        <v>0</v>
      </c>
      <c r="AA4513" s="47">
        <f>IFERROR(Table_Query_from_Mac10[[#This Row],[Incremental Cost]]/Table_Query_from_Mac10[[#This Row],[Incremental Sales]],0)</f>
        <v>0</v>
      </c>
      <c r="AB4513" s="47">
        <f>IFERROR(Table_Query_from_Mac10[[#This Row],[TotalCostFuture]]/Table_Query_from_Mac10[[#This Row],[totalsalesFuture]],0)</f>
        <v>0.31261101243339251</v>
      </c>
      <c r="AN4513" s="31">
        <v>50</v>
      </c>
      <c r="AO4513">
        <f t="shared" si="140"/>
        <v>13</v>
      </c>
      <c r="AQ4513" s="31">
        <v>16.09</v>
      </c>
      <c r="AR4513">
        <f t="shared" si="141"/>
        <v>5.63</v>
      </c>
    </row>
    <row r="4514" spans="1:44" x14ac:dyDescent="0.25">
      <c r="A4514">
        <v>90461</v>
      </c>
      <c r="B4514">
        <v>5</v>
      </c>
      <c r="C4514" t="s">
        <v>86</v>
      </c>
      <c r="D4514" t="s">
        <v>79</v>
      </c>
      <c r="E4514">
        <v>10</v>
      </c>
      <c r="F4514">
        <v>1.99</v>
      </c>
      <c r="G4514">
        <v>6.84</v>
      </c>
      <c r="H4514" s="1">
        <v>44865</v>
      </c>
      <c r="I4514" s="20">
        <v>0</v>
      </c>
      <c r="J4514" s="47">
        <f>Table_Query_from_Mac10[[#This Row],[unit_price]]-(Table_Query_from_Mac10[[#This Row],[unit_price]]*(Table_Query_from_Mac10[[#This Row],[discount_pct]]/100))</f>
        <v>6.84</v>
      </c>
      <c r="K4514" s="47">
        <f>Table_Query_from_Mac10[[#This Row],[unit_cost]]</f>
        <v>1.99</v>
      </c>
      <c r="L4514" s="47">
        <f>Table_Query_from_Mac10[[#This Row],[Live-cost]]*(1+Table_Query_from_Mac10[[#This Row],[CogsIncreasebyTYPE]])</f>
        <v>1.99</v>
      </c>
      <c r="M4514" s="47">
        <f>Table_Query_from_Mac10[[#This Row],[Live-cost]]*Table_Query_from_Mac10[[#This Row],[qty_to_ship]]</f>
        <v>19.899999999999999</v>
      </c>
      <c r="N4514" s="47">
        <f>IF(Table_Query_from_Mac10[[#This Row],[item_no]]="KDA",-Table_Query_from_Mac10[[#This Row],[unit_price]],Table_Query_from_Mac10[[#This Row],[Net Unit]]*Table_Query_from_Mac10[[#This Row],[qty_to_ship]])</f>
        <v>68.400000000000006</v>
      </c>
      <c r="O4514" s="47">
        <f>SUMIFS(Summary!C:C,Summary!H:H,Table_Query_from_Mac10[[#This Row],[Juiceoc]])</f>
        <v>0</v>
      </c>
      <c r="P4514" s="47">
        <f>SUMIFS(Summary!D:D,Summary!H:H,Table_Query_from_Mac10[[#This Row],[Juiceoc]])</f>
        <v>0</v>
      </c>
      <c r="Q4514" s="47">
        <f>SUMIFS(Summary!E:E,Summary!H:H,Table_Query_from_Mac10[[#This Row],[Juiceoc]])</f>
        <v>0</v>
      </c>
      <c r="R4514" s="47">
        <f>Table_Query_from_Mac10[[#This Row],[Net Unit]]*(1+Table_Query_from_Mac10[[#This Row],[PriceIncreasebyType]])</f>
        <v>6.84</v>
      </c>
      <c r="S4514" s="47">
        <f>Table_Query_from_Mac10[[#This Row],[UnitPriceFuture]]*Table_Query_from_Mac10[[#This Row],[qtytoShipFuture]]</f>
        <v>68.400000000000006</v>
      </c>
      <c r="T4514" s="47">
        <f>ROUND(Table_Query_from_Mac10[[#This Row],[qty_to_ship]]*(1+Table_Query_from_Mac10[[#This Row],[VolumeIncreasebyType]]),0)</f>
        <v>10</v>
      </c>
      <c r="U4514" s="47">
        <f>Table_Query_from_Mac10[[#This Row],[qtytoShipFuture]]*Table_Query_from_Mac10[[#This Row],[Future-cost]]</f>
        <v>19.899999999999999</v>
      </c>
      <c r="V4514" s="47">
        <f>Table_Query_from_Mac10[[#This Row],[qtytoShipFuture]]-Table_Query_from_Mac10[[#This Row],[qty_to_ship]]</f>
        <v>0</v>
      </c>
      <c r="W4514" s="47">
        <f>Table_Query_from_Mac10[[#This Row],[UnitPriceFuture]]</f>
        <v>6.84</v>
      </c>
      <c r="X4514" s="47">
        <f>Table_Query_from_Mac10[[#This Row],[Unit Increase]]*Table_Query_from_Mac10[[#This Row],[UnitPriceFuture]]</f>
        <v>0</v>
      </c>
      <c r="Y4514" s="47">
        <f>Table_Query_from_Mac10[[#This Row],[Unit Increase]]*Table_Query_from_Mac10[[#This Row],[Future-cost]]</f>
        <v>0</v>
      </c>
      <c r="Z4514" s="47">
        <f>-(Table_Query_from_Mac10[[#This Row],[Incremental Sales]]+((Table_Query_from_Mac10[[#This Row],[Incremental Sales]]*-(SUM(Summary!$S$8:$S$9)))))*Summary!$S$18</f>
        <v>0</v>
      </c>
      <c r="AA4514" s="47">
        <f>IFERROR(Table_Query_from_Mac10[[#This Row],[Incremental Cost]]/Table_Query_from_Mac10[[#This Row],[Incremental Sales]],0)</f>
        <v>0</v>
      </c>
      <c r="AB4514" s="47">
        <f>IFERROR(Table_Query_from_Mac10[[#This Row],[TotalCostFuture]]/Table_Query_from_Mac10[[#This Row],[totalsalesFuture]],0)</f>
        <v>0.29093567251461983</v>
      </c>
      <c r="AN4514" s="30">
        <v>40</v>
      </c>
      <c r="AO4514">
        <f t="shared" si="140"/>
        <v>10</v>
      </c>
      <c r="AQ4514" s="30">
        <v>19.55</v>
      </c>
      <c r="AR4514">
        <f t="shared" si="141"/>
        <v>6.84</v>
      </c>
    </row>
    <row r="4515" spans="1:44" x14ac:dyDescent="0.25">
      <c r="A4515">
        <v>90461</v>
      </c>
      <c r="B4515">
        <v>6</v>
      </c>
      <c r="C4515" t="s">
        <v>86</v>
      </c>
      <c r="D4515" t="s">
        <v>79</v>
      </c>
      <c r="E4515">
        <v>10</v>
      </c>
      <c r="F4515">
        <v>2.52</v>
      </c>
      <c r="G4515">
        <v>7.43</v>
      </c>
      <c r="H4515" s="1">
        <v>44865</v>
      </c>
      <c r="I4515" s="20">
        <v>0</v>
      </c>
      <c r="J4515" s="47">
        <f>Table_Query_from_Mac10[[#This Row],[unit_price]]-(Table_Query_from_Mac10[[#This Row],[unit_price]]*(Table_Query_from_Mac10[[#This Row],[discount_pct]]/100))</f>
        <v>7.43</v>
      </c>
      <c r="K4515" s="47">
        <f>Table_Query_from_Mac10[[#This Row],[unit_cost]]</f>
        <v>2.52</v>
      </c>
      <c r="L4515" s="47">
        <f>Table_Query_from_Mac10[[#This Row],[Live-cost]]*(1+Table_Query_from_Mac10[[#This Row],[CogsIncreasebyTYPE]])</f>
        <v>2.52</v>
      </c>
      <c r="M4515" s="47">
        <f>Table_Query_from_Mac10[[#This Row],[Live-cost]]*Table_Query_from_Mac10[[#This Row],[qty_to_ship]]</f>
        <v>25.2</v>
      </c>
      <c r="N4515" s="47">
        <f>IF(Table_Query_from_Mac10[[#This Row],[item_no]]="KDA",-Table_Query_from_Mac10[[#This Row],[unit_price]],Table_Query_from_Mac10[[#This Row],[Net Unit]]*Table_Query_from_Mac10[[#This Row],[qty_to_ship]])</f>
        <v>74.3</v>
      </c>
      <c r="O4515" s="47">
        <f>SUMIFS(Summary!C:C,Summary!H:H,Table_Query_from_Mac10[[#This Row],[Juiceoc]])</f>
        <v>0</v>
      </c>
      <c r="P4515" s="47">
        <f>SUMIFS(Summary!D:D,Summary!H:H,Table_Query_from_Mac10[[#This Row],[Juiceoc]])</f>
        <v>0</v>
      </c>
      <c r="Q4515" s="47">
        <f>SUMIFS(Summary!E:E,Summary!H:H,Table_Query_from_Mac10[[#This Row],[Juiceoc]])</f>
        <v>0</v>
      </c>
      <c r="R4515" s="47">
        <f>Table_Query_from_Mac10[[#This Row],[Net Unit]]*(1+Table_Query_from_Mac10[[#This Row],[PriceIncreasebyType]])</f>
        <v>7.43</v>
      </c>
      <c r="S4515" s="47">
        <f>Table_Query_from_Mac10[[#This Row],[UnitPriceFuture]]*Table_Query_from_Mac10[[#This Row],[qtytoShipFuture]]</f>
        <v>74.3</v>
      </c>
      <c r="T4515" s="47">
        <f>ROUND(Table_Query_from_Mac10[[#This Row],[qty_to_ship]]*(1+Table_Query_from_Mac10[[#This Row],[VolumeIncreasebyType]]),0)</f>
        <v>10</v>
      </c>
      <c r="U4515" s="47">
        <f>Table_Query_from_Mac10[[#This Row],[qtytoShipFuture]]*Table_Query_from_Mac10[[#This Row],[Future-cost]]</f>
        <v>25.2</v>
      </c>
      <c r="V4515" s="47">
        <f>Table_Query_from_Mac10[[#This Row],[qtytoShipFuture]]-Table_Query_from_Mac10[[#This Row],[qty_to_ship]]</f>
        <v>0</v>
      </c>
      <c r="W4515" s="47">
        <f>Table_Query_from_Mac10[[#This Row],[UnitPriceFuture]]</f>
        <v>7.43</v>
      </c>
      <c r="X4515" s="47">
        <f>Table_Query_from_Mac10[[#This Row],[Unit Increase]]*Table_Query_from_Mac10[[#This Row],[UnitPriceFuture]]</f>
        <v>0</v>
      </c>
      <c r="Y4515" s="47">
        <f>Table_Query_from_Mac10[[#This Row],[Unit Increase]]*Table_Query_from_Mac10[[#This Row],[Future-cost]]</f>
        <v>0</v>
      </c>
      <c r="Z4515" s="47">
        <f>-(Table_Query_from_Mac10[[#This Row],[Incremental Sales]]+((Table_Query_from_Mac10[[#This Row],[Incremental Sales]]*-(SUM(Summary!$S$8:$S$9)))))*Summary!$S$18</f>
        <v>0</v>
      </c>
      <c r="AA4515" s="47">
        <f>IFERROR(Table_Query_from_Mac10[[#This Row],[Incremental Cost]]/Table_Query_from_Mac10[[#This Row],[Incremental Sales]],0)</f>
        <v>0</v>
      </c>
      <c r="AB4515" s="47">
        <f>IFERROR(Table_Query_from_Mac10[[#This Row],[TotalCostFuture]]/Table_Query_from_Mac10[[#This Row],[totalsalesFuture]],0)</f>
        <v>0.3391655450874832</v>
      </c>
      <c r="AN4515" s="31">
        <v>40</v>
      </c>
      <c r="AO4515">
        <f t="shared" si="140"/>
        <v>10</v>
      </c>
      <c r="AQ4515" s="31">
        <v>21.24</v>
      </c>
      <c r="AR4515">
        <f t="shared" si="141"/>
        <v>7.43</v>
      </c>
    </row>
    <row r="4516" spans="1:44" x14ac:dyDescent="0.25">
      <c r="A4516">
        <v>90461</v>
      </c>
      <c r="B4516">
        <v>7</v>
      </c>
      <c r="C4516" t="s">
        <v>86</v>
      </c>
      <c r="D4516" t="s">
        <v>79</v>
      </c>
      <c r="E4516">
        <v>10</v>
      </c>
      <c r="F4516">
        <v>1.99</v>
      </c>
      <c r="G4516">
        <v>5.48</v>
      </c>
      <c r="H4516" s="1">
        <v>44865</v>
      </c>
      <c r="I4516" s="20">
        <v>0</v>
      </c>
      <c r="J4516" s="47">
        <f>Table_Query_from_Mac10[[#This Row],[unit_price]]-(Table_Query_from_Mac10[[#This Row],[unit_price]]*(Table_Query_from_Mac10[[#This Row],[discount_pct]]/100))</f>
        <v>5.48</v>
      </c>
      <c r="K4516" s="47">
        <f>Table_Query_from_Mac10[[#This Row],[unit_cost]]</f>
        <v>1.99</v>
      </c>
      <c r="L4516" s="47">
        <f>Table_Query_from_Mac10[[#This Row],[Live-cost]]*(1+Table_Query_from_Mac10[[#This Row],[CogsIncreasebyTYPE]])</f>
        <v>1.99</v>
      </c>
      <c r="M4516" s="47">
        <f>Table_Query_from_Mac10[[#This Row],[Live-cost]]*Table_Query_from_Mac10[[#This Row],[qty_to_ship]]</f>
        <v>19.899999999999999</v>
      </c>
      <c r="N4516" s="47">
        <f>IF(Table_Query_from_Mac10[[#This Row],[item_no]]="KDA",-Table_Query_from_Mac10[[#This Row],[unit_price]],Table_Query_from_Mac10[[#This Row],[Net Unit]]*Table_Query_from_Mac10[[#This Row],[qty_to_ship]])</f>
        <v>54.800000000000004</v>
      </c>
      <c r="O4516" s="47">
        <f>SUMIFS(Summary!C:C,Summary!H:H,Table_Query_from_Mac10[[#This Row],[Juiceoc]])</f>
        <v>0</v>
      </c>
      <c r="P4516" s="47">
        <f>SUMIFS(Summary!D:D,Summary!H:H,Table_Query_from_Mac10[[#This Row],[Juiceoc]])</f>
        <v>0</v>
      </c>
      <c r="Q4516" s="47">
        <f>SUMIFS(Summary!E:E,Summary!H:H,Table_Query_from_Mac10[[#This Row],[Juiceoc]])</f>
        <v>0</v>
      </c>
      <c r="R4516" s="47">
        <f>Table_Query_from_Mac10[[#This Row],[Net Unit]]*(1+Table_Query_from_Mac10[[#This Row],[PriceIncreasebyType]])</f>
        <v>5.48</v>
      </c>
      <c r="S4516" s="47">
        <f>Table_Query_from_Mac10[[#This Row],[UnitPriceFuture]]*Table_Query_from_Mac10[[#This Row],[qtytoShipFuture]]</f>
        <v>54.800000000000004</v>
      </c>
      <c r="T4516" s="47">
        <f>ROUND(Table_Query_from_Mac10[[#This Row],[qty_to_ship]]*(1+Table_Query_from_Mac10[[#This Row],[VolumeIncreasebyType]]),0)</f>
        <v>10</v>
      </c>
      <c r="U4516" s="47">
        <f>Table_Query_from_Mac10[[#This Row],[qtytoShipFuture]]*Table_Query_from_Mac10[[#This Row],[Future-cost]]</f>
        <v>19.899999999999999</v>
      </c>
      <c r="V4516" s="47">
        <f>Table_Query_from_Mac10[[#This Row],[qtytoShipFuture]]-Table_Query_from_Mac10[[#This Row],[qty_to_ship]]</f>
        <v>0</v>
      </c>
      <c r="W4516" s="47">
        <f>Table_Query_from_Mac10[[#This Row],[UnitPriceFuture]]</f>
        <v>5.48</v>
      </c>
      <c r="X4516" s="47">
        <f>Table_Query_from_Mac10[[#This Row],[Unit Increase]]*Table_Query_from_Mac10[[#This Row],[UnitPriceFuture]]</f>
        <v>0</v>
      </c>
      <c r="Y4516" s="47">
        <f>Table_Query_from_Mac10[[#This Row],[Unit Increase]]*Table_Query_from_Mac10[[#This Row],[Future-cost]]</f>
        <v>0</v>
      </c>
      <c r="Z4516" s="47">
        <f>-(Table_Query_from_Mac10[[#This Row],[Incremental Sales]]+((Table_Query_from_Mac10[[#This Row],[Incremental Sales]]*-(SUM(Summary!$S$8:$S$9)))))*Summary!$S$18</f>
        <v>0</v>
      </c>
      <c r="AA4516" s="47">
        <f>IFERROR(Table_Query_from_Mac10[[#This Row],[Incremental Cost]]/Table_Query_from_Mac10[[#This Row],[Incremental Sales]],0)</f>
        <v>0</v>
      </c>
      <c r="AB4516" s="47">
        <f>IFERROR(Table_Query_from_Mac10[[#This Row],[TotalCostFuture]]/Table_Query_from_Mac10[[#This Row],[totalsalesFuture]],0)</f>
        <v>0.36313868613138683</v>
      </c>
      <c r="AN4516" s="30">
        <v>40</v>
      </c>
      <c r="AO4516">
        <f t="shared" si="140"/>
        <v>10</v>
      </c>
      <c r="AQ4516" s="30">
        <v>15.66</v>
      </c>
      <c r="AR4516">
        <f t="shared" si="141"/>
        <v>5.48</v>
      </c>
    </row>
    <row r="4517" spans="1:44" x14ac:dyDescent="0.25">
      <c r="A4517">
        <v>90461</v>
      </c>
      <c r="B4517">
        <v>8</v>
      </c>
      <c r="C4517" t="s">
        <v>86</v>
      </c>
      <c r="D4517" t="s">
        <v>79</v>
      </c>
      <c r="E4517">
        <v>8</v>
      </c>
      <c r="F4517">
        <v>1.46</v>
      </c>
      <c r="G4517">
        <v>3.96</v>
      </c>
      <c r="H4517" s="1">
        <v>44865</v>
      </c>
      <c r="I4517" s="20">
        <v>0</v>
      </c>
      <c r="J4517" s="47">
        <f>Table_Query_from_Mac10[[#This Row],[unit_price]]-(Table_Query_from_Mac10[[#This Row],[unit_price]]*(Table_Query_from_Mac10[[#This Row],[discount_pct]]/100))</f>
        <v>3.96</v>
      </c>
      <c r="K4517" s="47">
        <f>Table_Query_from_Mac10[[#This Row],[unit_cost]]</f>
        <v>1.46</v>
      </c>
      <c r="L4517" s="47">
        <f>Table_Query_from_Mac10[[#This Row],[Live-cost]]*(1+Table_Query_from_Mac10[[#This Row],[CogsIncreasebyTYPE]])</f>
        <v>1.46</v>
      </c>
      <c r="M4517" s="47">
        <f>Table_Query_from_Mac10[[#This Row],[Live-cost]]*Table_Query_from_Mac10[[#This Row],[qty_to_ship]]</f>
        <v>11.68</v>
      </c>
      <c r="N4517" s="47">
        <f>IF(Table_Query_from_Mac10[[#This Row],[item_no]]="KDA",-Table_Query_from_Mac10[[#This Row],[unit_price]],Table_Query_from_Mac10[[#This Row],[Net Unit]]*Table_Query_from_Mac10[[#This Row],[qty_to_ship]])</f>
        <v>31.68</v>
      </c>
      <c r="O4517" s="47">
        <f>SUMIFS(Summary!C:C,Summary!H:H,Table_Query_from_Mac10[[#This Row],[Juiceoc]])</f>
        <v>0</v>
      </c>
      <c r="P4517" s="47">
        <f>SUMIFS(Summary!D:D,Summary!H:H,Table_Query_from_Mac10[[#This Row],[Juiceoc]])</f>
        <v>0</v>
      </c>
      <c r="Q4517" s="47">
        <f>SUMIFS(Summary!E:E,Summary!H:H,Table_Query_from_Mac10[[#This Row],[Juiceoc]])</f>
        <v>0</v>
      </c>
      <c r="R4517" s="47">
        <f>Table_Query_from_Mac10[[#This Row],[Net Unit]]*(1+Table_Query_from_Mac10[[#This Row],[PriceIncreasebyType]])</f>
        <v>3.96</v>
      </c>
      <c r="S4517" s="47">
        <f>Table_Query_from_Mac10[[#This Row],[UnitPriceFuture]]*Table_Query_from_Mac10[[#This Row],[qtytoShipFuture]]</f>
        <v>31.68</v>
      </c>
      <c r="T4517" s="47">
        <f>ROUND(Table_Query_from_Mac10[[#This Row],[qty_to_ship]]*(1+Table_Query_from_Mac10[[#This Row],[VolumeIncreasebyType]]),0)</f>
        <v>8</v>
      </c>
      <c r="U4517" s="47">
        <f>Table_Query_from_Mac10[[#This Row],[qtytoShipFuture]]*Table_Query_from_Mac10[[#This Row],[Future-cost]]</f>
        <v>11.68</v>
      </c>
      <c r="V4517" s="47">
        <f>Table_Query_from_Mac10[[#This Row],[qtytoShipFuture]]-Table_Query_from_Mac10[[#This Row],[qty_to_ship]]</f>
        <v>0</v>
      </c>
      <c r="W4517" s="47">
        <f>Table_Query_from_Mac10[[#This Row],[UnitPriceFuture]]</f>
        <v>3.96</v>
      </c>
      <c r="X4517" s="47">
        <f>Table_Query_from_Mac10[[#This Row],[Unit Increase]]*Table_Query_from_Mac10[[#This Row],[UnitPriceFuture]]</f>
        <v>0</v>
      </c>
      <c r="Y4517" s="47">
        <f>Table_Query_from_Mac10[[#This Row],[Unit Increase]]*Table_Query_from_Mac10[[#This Row],[Future-cost]]</f>
        <v>0</v>
      </c>
      <c r="Z4517" s="47">
        <f>-(Table_Query_from_Mac10[[#This Row],[Incremental Sales]]+((Table_Query_from_Mac10[[#This Row],[Incremental Sales]]*-(SUM(Summary!$S$8:$S$9)))))*Summary!$S$18</f>
        <v>0</v>
      </c>
      <c r="AA4517" s="47">
        <f>IFERROR(Table_Query_from_Mac10[[#This Row],[Incremental Cost]]/Table_Query_from_Mac10[[#This Row],[Incremental Sales]],0)</f>
        <v>0</v>
      </c>
      <c r="AB4517" s="47">
        <f>IFERROR(Table_Query_from_Mac10[[#This Row],[TotalCostFuture]]/Table_Query_from_Mac10[[#This Row],[totalsalesFuture]],0)</f>
        <v>0.36868686868686867</v>
      </c>
      <c r="AN4517" s="31">
        <v>30</v>
      </c>
      <c r="AO4517">
        <f t="shared" si="140"/>
        <v>8</v>
      </c>
      <c r="AQ4517" s="31">
        <v>11.3</v>
      </c>
      <c r="AR4517">
        <f t="shared" si="141"/>
        <v>3.96</v>
      </c>
    </row>
    <row r="4518" spans="1:44" x14ac:dyDescent="0.25">
      <c r="A4518">
        <v>90461</v>
      </c>
      <c r="B4518">
        <v>9</v>
      </c>
      <c r="C4518" t="s">
        <v>85</v>
      </c>
      <c r="D4518" t="s">
        <v>79</v>
      </c>
      <c r="E4518">
        <v>1</v>
      </c>
      <c r="F4518">
        <v>0</v>
      </c>
      <c r="G4518">
        <v>-146.37</v>
      </c>
      <c r="H4518" s="1">
        <v>44865</v>
      </c>
      <c r="I4518" s="20">
        <v>0</v>
      </c>
      <c r="J4518" s="47">
        <f>Table_Query_from_Mac10[[#This Row],[unit_price]]-(Table_Query_from_Mac10[[#This Row],[unit_price]]*(Table_Query_from_Mac10[[#This Row],[discount_pct]]/100))</f>
        <v>-146.37</v>
      </c>
      <c r="K4518" s="47">
        <f>Table_Query_from_Mac10[[#This Row],[unit_cost]]</f>
        <v>0</v>
      </c>
      <c r="L4518" s="47">
        <f>Table_Query_from_Mac10[[#This Row],[Live-cost]]*(1+Table_Query_from_Mac10[[#This Row],[CogsIncreasebyTYPE]])</f>
        <v>0</v>
      </c>
      <c r="M4518" s="47">
        <f>Table_Query_from_Mac10[[#This Row],[Live-cost]]*Table_Query_from_Mac10[[#This Row],[qty_to_ship]]</f>
        <v>0</v>
      </c>
      <c r="N4518" s="47">
        <f>IF(Table_Query_from_Mac10[[#This Row],[item_no]]="KDA",-Table_Query_from_Mac10[[#This Row],[unit_price]],Table_Query_from_Mac10[[#This Row],[Net Unit]]*Table_Query_from_Mac10[[#This Row],[qty_to_ship]])</f>
        <v>-146.37</v>
      </c>
      <c r="O4518" s="47">
        <f>SUMIFS(Summary!C:C,Summary!H:H,Table_Query_from_Mac10[[#This Row],[Juiceoc]])</f>
        <v>0</v>
      </c>
      <c r="P4518" s="47">
        <f>SUMIFS(Summary!D:D,Summary!H:H,Table_Query_from_Mac10[[#This Row],[Juiceoc]])</f>
        <v>0</v>
      </c>
      <c r="Q4518" s="47">
        <f>SUMIFS(Summary!E:E,Summary!H:H,Table_Query_from_Mac10[[#This Row],[Juiceoc]])</f>
        <v>0</v>
      </c>
      <c r="R4518" s="47">
        <f>Table_Query_from_Mac10[[#This Row],[Net Unit]]*(1+Table_Query_from_Mac10[[#This Row],[PriceIncreasebyType]])</f>
        <v>-146.37</v>
      </c>
      <c r="S4518" s="47">
        <f>Table_Query_from_Mac10[[#This Row],[UnitPriceFuture]]*Table_Query_from_Mac10[[#This Row],[qtytoShipFuture]]</f>
        <v>-146.37</v>
      </c>
      <c r="T4518" s="47">
        <f>ROUND(Table_Query_from_Mac10[[#This Row],[qty_to_ship]]*(1+Table_Query_from_Mac10[[#This Row],[VolumeIncreasebyType]]),0)</f>
        <v>1</v>
      </c>
      <c r="U4518" s="47">
        <f>Table_Query_from_Mac10[[#This Row],[qtytoShipFuture]]*Table_Query_from_Mac10[[#This Row],[Future-cost]]</f>
        <v>0</v>
      </c>
      <c r="V4518" s="47">
        <f>Table_Query_from_Mac10[[#This Row],[qtytoShipFuture]]-Table_Query_from_Mac10[[#This Row],[qty_to_ship]]</f>
        <v>0</v>
      </c>
      <c r="W4518" s="47">
        <f>Table_Query_from_Mac10[[#This Row],[UnitPriceFuture]]</f>
        <v>-146.37</v>
      </c>
      <c r="X4518" s="47">
        <f>Table_Query_from_Mac10[[#This Row],[Unit Increase]]*Table_Query_from_Mac10[[#This Row],[UnitPriceFuture]]</f>
        <v>0</v>
      </c>
      <c r="Y4518" s="47">
        <f>Table_Query_from_Mac10[[#This Row],[Unit Increase]]*Table_Query_from_Mac10[[#This Row],[Future-cost]]</f>
        <v>0</v>
      </c>
      <c r="Z4518" s="47">
        <f>-(Table_Query_from_Mac10[[#This Row],[Incremental Sales]]+((Table_Query_from_Mac10[[#This Row],[Incremental Sales]]*-(SUM(Summary!$S$8:$S$9)))))*Summary!$S$18</f>
        <v>0</v>
      </c>
      <c r="AA4518" s="47">
        <f>IFERROR(Table_Query_from_Mac10[[#This Row],[Incremental Cost]]/Table_Query_from_Mac10[[#This Row],[Incremental Sales]],0)</f>
        <v>0</v>
      </c>
      <c r="AB4518" s="47">
        <f>IFERROR(Table_Query_from_Mac10[[#This Row],[TotalCostFuture]]/Table_Query_from_Mac10[[#This Row],[totalsalesFuture]],0)</f>
        <v>0</v>
      </c>
      <c r="AN4518" s="30">
        <v>1</v>
      </c>
      <c r="AO4518">
        <f t="shared" si="140"/>
        <v>1</v>
      </c>
      <c r="AQ4518" s="30">
        <v>-418.19</v>
      </c>
      <c r="AR4518">
        <f t="shared" si="141"/>
        <v>-146.37</v>
      </c>
    </row>
    <row r="4519" spans="1:44" x14ac:dyDescent="0.25">
      <c r="A4519">
        <v>90462</v>
      </c>
      <c r="B4519">
        <v>1</v>
      </c>
      <c r="C4519" t="s">
        <v>56</v>
      </c>
      <c r="D4519" t="s">
        <v>81</v>
      </c>
      <c r="E4519">
        <v>22</v>
      </c>
      <c r="F4519">
        <v>4.09</v>
      </c>
      <c r="G4519">
        <v>7.61</v>
      </c>
      <c r="H4519" s="1">
        <v>44861</v>
      </c>
      <c r="I4519" s="20">
        <v>0</v>
      </c>
      <c r="J4519" s="47">
        <f>Table_Query_from_Mac10[[#This Row],[unit_price]]-(Table_Query_from_Mac10[[#This Row],[unit_price]]*(Table_Query_from_Mac10[[#This Row],[discount_pct]]/100))</f>
        <v>7.61</v>
      </c>
      <c r="K4519" s="47">
        <f>Table_Query_from_Mac10[[#This Row],[unit_cost]]</f>
        <v>4.09</v>
      </c>
      <c r="L4519" s="47">
        <f>Table_Query_from_Mac10[[#This Row],[Live-cost]]*(1+Table_Query_from_Mac10[[#This Row],[CogsIncreasebyTYPE]])</f>
        <v>4.09</v>
      </c>
      <c r="M4519" s="47">
        <f>Table_Query_from_Mac10[[#This Row],[Live-cost]]*Table_Query_from_Mac10[[#This Row],[qty_to_ship]]</f>
        <v>89.97999999999999</v>
      </c>
      <c r="N4519" s="47">
        <f>IF(Table_Query_from_Mac10[[#This Row],[item_no]]="KDA",-Table_Query_from_Mac10[[#This Row],[unit_price]],Table_Query_from_Mac10[[#This Row],[Net Unit]]*Table_Query_from_Mac10[[#This Row],[qty_to_ship]])</f>
        <v>167.42000000000002</v>
      </c>
      <c r="O4519" s="47">
        <f>SUMIFS(Summary!C:C,Summary!H:H,Table_Query_from_Mac10[[#This Row],[Juiceoc]])</f>
        <v>0</v>
      </c>
      <c r="P4519" s="47">
        <f>SUMIFS(Summary!D:D,Summary!H:H,Table_Query_from_Mac10[[#This Row],[Juiceoc]])</f>
        <v>0</v>
      </c>
      <c r="Q4519" s="47">
        <f>SUMIFS(Summary!E:E,Summary!H:H,Table_Query_from_Mac10[[#This Row],[Juiceoc]])</f>
        <v>0</v>
      </c>
      <c r="R4519" s="47">
        <f>Table_Query_from_Mac10[[#This Row],[Net Unit]]*(1+Table_Query_from_Mac10[[#This Row],[PriceIncreasebyType]])</f>
        <v>7.61</v>
      </c>
      <c r="S4519" s="47">
        <f>Table_Query_from_Mac10[[#This Row],[UnitPriceFuture]]*Table_Query_from_Mac10[[#This Row],[qtytoShipFuture]]</f>
        <v>167.42000000000002</v>
      </c>
      <c r="T4519" s="47">
        <f>ROUND(Table_Query_from_Mac10[[#This Row],[qty_to_ship]]*(1+Table_Query_from_Mac10[[#This Row],[VolumeIncreasebyType]]),0)</f>
        <v>22</v>
      </c>
      <c r="U4519" s="47">
        <f>Table_Query_from_Mac10[[#This Row],[qtytoShipFuture]]*Table_Query_from_Mac10[[#This Row],[Future-cost]]</f>
        <v>89.97999999999999</v>
      </c>
      <c r="V4519" s="47">
        <f>Table_Query_from_Mac10[[#This Row],[qtytoShipFuture]]-Table_Query_from_Mac10[[#This Row],[qty_to_ship]]</f>
        <v>0</v>
      </c>
      <c r="W4519" s="47">
        <f>Table_Query_from_Mac10[[#This Row],[UnitPriceFuture]]</f>
        <v>7.61</v>
      </c>
      <c r="X4519" s="47">
        <f>Table_Query_from_Mac10[[#This Row],[Unit Increase]]*Table_Query_from_Mac10[[#This Row],[UnitPriceFuture]]</f>
        <v>0</v>
      </c>
      <c r="Y4519" s="47">
        <f>Table_Query_from_Mac10[[#This Row],[Unit Increase]]*Table_Query_from_Mac10[[#This Row],[Future-cost]]</f>
        <v>0</v>
      </c>
      <c r="Z4519" s="47">
        <f>-(Table_Query_from_Mac10[[#This Row],[Incremental Sales]]+((Table_Query_from_Mac10[[#This Row],[Incremental Sales]]*-(SUM(Summary!$S$8:$S$9)))))*Summary!$S$18</f>
        <v>0</v>
      </c>
      <c r="AA4519" s="47">
        <f>IFERROR(Table_Query_from_Mac10[[#This Row],[Incremental Cost]]/Table_Query_from_Mac10[[#This Row],[Incremental Sales]],0)</f>
        <v>0</v>
      </c>
      <c r="AB4519" s="47">
        <f>IFERROR(Table_Query_from_Mac10[[#This Row],[TotalCostFuture]]/Table_Query_from_Mac10[[#This Row],[totalsalesFuture]],0)</f>
        <v>0.53745072273324557</v>
      </c>
      <c r="AN4519" s="31">
        <v>88</v>
      </c>
      <c r="AO4519">
        <f t="shared" si="140"/>
        <v>22</v>
      </c>
      <c r="AQ4519" s="31">
        <v>21.75</v>
      </c>
      <c r="AR4519">
        <f t="shared" si="141"/>
        <v>7.61</v>
      </c>
    </row>
    <row r="4520" spans="1:44" x14ac:dyDescent="0.25">
      <c r="A4520">
        <v>90462</v>
      </c>
      <c r="B4520">
        <v>2</v>
      </c>
      <c r="C4520" t="s">
        <v>55</v>
      </c>
      <c r="D4520" t="s">
        <v>81</v>
      </c>
      <c r="E4520">
        <v>22</v>
      </c>
      <c r="F4520">
        <v>4.53</v>
      </c>
      <c r="G4520">
        <v>8.9499999999999993</v>
      </c>
      <c r="H4520" s="1">
        <v>44861</v>
      </c>
      <c r="I4520" s="20">
        <v>0</v>
      </c>
      <c r="J4520" s="47">
        <f>Table_Query_from_Mac10[[#This Row],[unit_price]]-(Table_Query_from_Mac10[[#This Row],[unit_price]]*(Table_Query_from_Mac10[[#This Row],[discount_pct]]/100))</f>
        <v>8.9499999999999993</v>
      </c>
      <c r="K4520" s="47">
        <f>Table_Query_from_Mac10[[#This Row],[unit_cost]]</f>
        <v>4.53</v>
      </c>
      <c r="L4520" s="47">
        <f>Table_Query_from_Mac10[[#This Row],[Live-cost]]*(1+Table_Query_from_Mac10[[#This Row],[CogsIncreasebyTYPE]])</f>
        <v>4.53</v>
      </c>
      <c r="M4520" s="47">
        <f>Table_Query_from_Mac10[[#This Row],[Live-cost]]*Table_Query_from_Mac10[[#This Row],[qty_to_ship]]</f>
        <v>99.660000000000011</v>
      </c>
      <c r="N4520" s="47">
        <f>IF(Table_Query_from_Mac10[[#This Row],[item_no]]="KDA",-Table_Query_from_Mac10[[#This Row],[unit_price]],Table_Query_from_Mac10[[#This Row],[Net Unit]]*Table_Query_from_Mac10[[#This Row],[qty_to_ship]])</f>
        <v>196.89999999999998</v>
      </c>
      <c r="O4520" s="47">
        <f>SUMIFS(Summary!C:C,Summary!H:H,Table_Query_from_Mac10[[#This Row],[Juiceoc]])</f>
        <v>0</v>
      </c>
      <c r="P4520" s="47">
        <f>SUMIFS(Summary!D:D,Summary!H:H,Table_Query_from_Mac10[[#This Row],[Juiceoc]])</f>
        <v>0</v>
      </c>
      <c r="Q4520" s="47">
        <f>SUMIFS(Summary!E:E,Summary!H:H,Table_Query_from_Mac10[[#This Row],[Juiceoc]])</f>
        <v>0</v>
      </c>
      <c r="R4520" s="47">
        <f>Table_Query_from_Mac10[[#This Row],[Net Unit]]*(1+Table_Query_from_Mac10[[#This Row],[PriceIncreasebyType]])</f>
        <v>8.9499999999999993</v>
      </c>
      <c r="S4520" s="47">
        <f>Table_Query_from_Mac10[[#This Row],[UnitPriceFuture]]*Table_Query_from_Mac10[[#This Row],[qtytoShipFuture]]</f>
        <v>196.89999999999998</v>
      </c>
      <c r="T4520" s="47">
        <f>ROUND(Table_Query_from_Mac10[[#This Row],[qty_to_ship]]*(1+Table_Query_from_Mac10[[#This Row],[VolumeIncreasebyType]]),0)</f>
        <v>22</v>
      </c>
      <c r="U4520" s="47">
        <f>Table_Query_from_Mac10[[#This Row],[qtytoShipFuture]]*Table_Query_from_Mac10[[#This Row],[Future-cost]]</f>
        <v>99.660000000000011</v>
      </c>
      <c r="V4520" s="47">
        <f>Table_Query_from_Mac10[[#This Row],[qtytoShipFuture]]-Table_Query_from_Mac10[[#This Row],[qty_to_ship]]</f>
        <v>0</v>
      </c>
      <c r="W4520" s="47">
        <f>Table_Query_from_Mac10[[#This Row],[UnitPriceFuture]]</f>
        <v>8.9499999999999993</v>
      </c>
      <c r="X4520" s="47">
        <f>Table_Query_from_Mac10[[#This Row],[Unit Increase]]*Table_Query_from_Mac10[[#This Row],[UnitPriceFuture]]</f>
        <v>0</v>
      </c>
      <c r="Y4520" s="47">
        <f>Table_Query_from_Mac10[[#This Row],[Unit Increase]]*Table_Query_from_Mac10[[#This Row],[Future-cost]]</f>
        <v>0</v>
      </c>
      <c r="Z4520" s="47">
        <f>-(Table_Query_from_Mac10[[#This Row],[Incremental Sales]]+((Table_Query_from_Mac10[[#This Row],[Incremental Sales]]*-(SUM(Summary!$S$8:$S$9)))))*Summary!$S$18</f>
        <v>0</v>
      </c>
      <c r="AA4520" s="47">
        <f>IFERROR(Table_Query_from_Mac10[[#This Row],[Incremental Cost]]/Table_Query_from_Mac10[[#This Row],[Incremental Sales]],0)</f>
        <v>0</v>
      </c>
      <c r="AB4520" s="47">
        <f>IFERROR(Table_Query_from_Mac10[[#This Row],[TotalCostFuture]]/Table_Query_from_Mac10[[#This Row],[totalsalesFuture]],0)</f>
        <v>0.50614525139664812</v>
      </c>
      <c r="AN4520" s="30">
        <v>88</v>
      </c>
      <c r="AO4520">
        <f t="shared" si="140"/>
        <v>22</v>
      </c>
      <c r="AQ4520" s="30">
        <v>25.56</v>
      </c>
      <c r="AR4520">
        <f t="shared" si="141"/>
        <v>8.9499999999999993</v>
      </c>
    </row>
    <row r="4521" spans="1:44" x14ac:dyDescent="0.25">
      <c r="A4521">
        <v>90462</v>
      </c>
      <c r="B4521">
        <v>3</v>
      </c>
      <c r="C4521" t="s">
        <v>55</v>
      </c>
      <c r="D4521" t="s">
        <v>81</v>
      </c>
      <c r="E4521">
        <v>20</v>
      </c>
      <c r="F4521">
        <v>5</v>
      </c>
      <c r="G4521">
        <v>10.039999999999999</v>
      </c>
      <c r="H4521" s="1">
        <v>44861</v>
      </c>
      <c r="I4521" s="20">
        <v>0</v>
      </c>
      <c r="J4521" s="47">
        <f>Table_Query_from_Mac10[[#This Row],[unit_price]]-(Table_Query_from_Mac10[[#This Row],[unit_price]]*(Table_Query_from_Mac10[[#This Row],[discount_pct]]/100))</f>
        <v>10.039999999999999</v>
      </c>
      <c r="K4521" s="47">
        <f>Table_Query_from_Mac10[[#This Row],[unit_cost]]</f>
        <v>5</v>
      </c>
      <c r="L4521" s="47">
        <f>Table_Query_from_Mac10[[#This Row],[Live-cost]]*(1+Table_Query_from_Mac10[[#This Row],[CogsIncreasebyTYPE]])</f>
        <v>5</v>
      </c>
      <c r="M4521" s="47">
        <f>Table_Query_from_Mac10[[#This Row],[Live-cost]]*Table_Query_from_Mac10[[#This Row],[qty_to_ship]]</f>
        <v>100</v>
      </c>
      <c r="N4521" s="47">
        <f>IF(Table_Query_from_Mac10[[#This Row],[item_no]]="KDA",-Table_Query_from_Mac10[[#This Row],[unit_price]],Table_Query_from_Mac10[[#This Row],[Net Unit]]*Table_Query_from_Mac10[[#This Row],[qty_to_ship]])</f>
        <v>200.79999999999998</v>
      </c>
      <c r="O4521" s="47">
        <f>SUMIFS(Summary!C:C,Summary!H:H,Table_Query_from_Mac10[[#This Row],[Juiceoc]])</f>
        <v>0</v>
      </c>
      <c r="P4521" s="47">
        <f>SUMIFS(Summary!D:D,Summary!H:H,Table_Query_from_Mac10[[#This Row],[Juiceoc]])</f>
        <v>0</v>
      </c>
      <c r="Q4521" s="47">
        <f>SUMIFS(Summary!E:E,Summary!H:H,Table_Query_from_Mac10[[#This Row],[Juiceoc]])</f>
        <v>0</v>
      </c>
      <c r="R4521" s="47">
        <f>Table_Query_from_Mac10[[#This Row],[Net Unit]]*(1+Table_Query_from_Mac10[[#This Row],[PriceIncreasebyType]])</f>
        <v>10.039999999999999</v>
      </c>
      <c r="S4521" s="47">
        <f>Table_Query_from_Mac10[[#This Row],[UnitPriceFuture]]*Table_Query_from_Mac10[[#This Row],[qtytoShipFuture]]</f>
        <v>200.79999999999998</v>
      </c>
      <c r="T4521" s="47">
        <f>ROUND(Table_Query_from_Mac10[[#This Row],[qty_to_ship]]*(1+Table_Query_from_Mac10[[#This Row],[VolumeIncreasebyType]]),0)</f>
        <v>20</v>
      </c>
      <c r="U4521" s="47">
        <f>Table_Query_from_Mac10[[#This Row],[qtytoShipFuture]]*Table_Query_from_Mac10[[#This Row],[Future-cost]]</f>
        <v>100</v>
      </c>
      <c r="V4521" s="47">
        <f>Table_Query_from_Mac10[[#This Row],[qtytoShipFuture]]-Table_Query_from_Mac10[[#This Row],[qty_to_ship]]</f>
        <v>0</v>
      </c>
      <c r="W4521" s="47">
        <f>Table_Query_from_Mac10[[#This Row],[UnitPriceFuture]]</f>
        <v>10.039999999999999</v>
      </c>
      <c r="X4521" s="47">
        <f>Table_Query_from_Mac10[[#This Row],[Unit Increase]]*Table_Query_from_Mac10[[#This Row],[UnitPriceFuture]]</f>
        <v>0</v>
      </c>
      <c r="Y4521" s="47">
        <f>Table_Query_from_Mac10[[#This Row],[Unit Increase]]*Table_Query_from_Mac10[[#This Row],[Future-cost]]</f>
        <v>0</v>
      </c>
      <c r="Z4521" s="47">
        <f>-(Table_Query_from_Mac10[[#This Row],[Incremental Sales]]+((Table_Query_from_Mac10[[#This Row],[Incremental Sales]]*-(SUM(Summary!$S$8:$S$9)))))*Summary!$S$18</f>
        <v>0</v>
      </c>
      <c r="AA4521" s="47">
        <f>IFERROR(Table_Query_from_Mac10[[#This Row],[Incremental Cost]]/Table_Query_from_Mac10[[#This Row],[Incremental Sales]],0)</f>
        <v>0</v>
      </c>
      <c r="AB4521" s="47">
        <f>IFERROR(Table_Query_from_Mac10[[#This Row],[TotalCostFuture]]/Table_Query_from_Mac10[[#This Row],[totalsalesFuture]],0)</f>
        <v>0.4980079681274901</v>
      </c>
      <c r="AN4521" s="31">
        <v>80</v>
      </c>
      <c r="AO4521">
        <f t="shared" si="140"/>
        <v>20</v>
      </c>
      <c r="AQ4521" s="31">
        <v>28.69</v>
      </c>
      <c r="AR4521">
        <f t="shared" si="141"/>
        <v>10.039999999999999</v>
      </c>
    </row>
    <row r="4522" spans="1:44" x14ac:dyDescent="0.25">
      <c r="A4522">
        <v>90462</v>
      </c>
      <c r="B4522">
        <v>4</v>
      </c>
      <c r="C4522" t="s">
        <v>55</v>
      </c>
      <c r="D4522" t="s">
        <v>81</v>
      </c>
      <c r="E4522">
        <v>27</v>
      </c>
      <c r="F4522">
        <v>5.49</v>
      </c>
      <c r="G4522">
        <v>11.05</v>
      </c>
      <c r="H4522" s="1">
        <v>44861</v>
      </c>
      <c r="I4522" s="20">
        <v>0</v>
      </c>
      <c r="J4522" s="47">
        <f>Table_Query_from_Mac10[[#This Row],[unit_price]]-(Table_Query_from_Mac10[[#This Row],[unit_price]]*(Table_Query_from_Mac10[[#This Row],[discount_pct]]/100))</f>
        <v>11.05</v>
      </c>
      <c r="K4522" s="47">
        <f>Table_Query_from_Mac10[[#This Row],[unit_cost]]</f>
        <v>5.49</v>
      </c>
      <c r="L4522" s="47">
        <f>Table_Query_from_Mac10[[#This Row],[Live-cost]]*(1+Table_Query_from_Mac10[[#This Row],[CogsIncreasebyTYPE]])</f>
        <v>5.49</v>
      </c>
      <c r="M4522" s="47">
        <f>Table_Query_from_Mac10[[#This Row],[Live-cost]]*Table_Query_from_Mac10[[#This Row],[qty_to_ship]]</f>
        <v>148.23000000000002</v>
      </c>
      <c r="N4522" s="47">
        <f>IF(Table_Query_from_Mac10[[#This Row],[item_no]]="KDA",-Table_Query_from_Mac10[[#This Row],[unit_price]],Table_Query_from_Mac10[[#This Row],[Net Unit]]*Table_Query_from_Mac10[[#This Row],[qty_to_ship]])</f>
        <v>298.35000000000002</v>
      </c>
      <c r="O4522" s="47">
        <f>SUMIFS(Summary!C:C,Summary!H:H,Table_Query_from_Mac10[[#This Row],[Juiceoc]])</f>
        <v>0</v>
      </c>
      <c r="P4522" s="47">
        <f>SUMIFS(Summary!D:D,Summary!H:H,Table_Query_from_Mac10[[#This Row],[Juiceoc]])</f>
        <v>0</v>
      </c>
      <c r="Q4522" s="47">
        <f>SUMIFS(Summary!E:E,Summary!H:H,Table_Query_from_Mac10[[#This Row],[Juiceoc]])</f>
        <v>0</v>
      </c>
      <c r="R4522" s="47">
        <f>Table_Query_from_Mac10[[#This Row],[Net Unit]]*(1+Table_Query_from_Mac10[[#This Row],[PriceIncreasebyType]])</f>
        <v>11.05</v>
      </c>
      <c r="S4522" s="47">
        <f>Table_Query_from_Mac10[[#This Row],[UnitPriceFuture]]*Table_Query_from_Mac10[[#This Row],[qtytoShipFuture]]</f>
        <v>298.35000000000002</v>
      </c>
      <c r="T4522" s="47">
        <f>ROUND(Table_Query_from_Mac10[[#This Row],[qty_to_ship]]*(1+Table_Query_from_Mac10[[#This Row],[VolumeIncreasebyType]]),0)</f>
        <v>27</v>
      </c>
      <c r="U4522" s="47">
        <f>Table_Query_from_Mac10[[#This Row],[qtytoShipFuture]]*Table_Query_from_Mac10[[#This Row],[Future-cost]]</f>
        <v>148.23000000000002</v>
      </c>
      <c r="V4522" s="47">
        <f>Table_Query_from_Mac10[[#This Row],[qtytoShipFuture]]-Table_Query_from_Mac10[[#This Row],[qty_to_ship]]</f>
        <v>0</v>
      </c>
      <c r="W4522" s="47">
        <f>Table_Query_from_Mac10[[#This Row],[UnitPriceFuture]]</f>
        <v>11.05</v>
      </c>
      <c r="X4522" s="47">
        <f>Table_Query_from_Mac10[[#This Row],[Unit Increase]]*Table_Query_from_Mac10[[#This Row],[UnitPriceFuture]]</f>
        <v>0</v>
      </c>
      <c r="Y4522" s="47">
        <f>Table_Query_from_Mac10[[#This Row],[Unit Increase]]*Table_Query_from_Mac10[[#This Row],[Future-cost]]</f>
        <v>0</v>
      </c>
      <c r="Z4522" s="47">
        <f>-(Table_Query_from_Mac10[[#This Row],[Incremental Sales]]+((Table_Query_from_Mac10[[#This Row],[Incremental Sales]]*-(SUM(Summary!$S$8:$S$9)))))*Summary!$S$18</f>
        <v>0</v>
      </c>
      <c r="AA4522" s="47">
        <f>IFERROR(Table_Query_from_Mac10[[#This Row],[Incremental Cost]]/Table_Query_from_Mac10[[#This Row],[Incremental Sales]],0)</f>
        <v>0</v>
      </c>
      <c r="AB4522" s="47">
        <f>IFERROR(Table_Query_from_Mac10[[#This Row],[TotalCostFuture]]/Table_Query_from_Mac10[[#This Row],[totalsalesFuture]],0)</f>
        <v>0.49683257918552037</v>
      </c>
      <c r="AN4522" s="30">
        <v>108</v>
      </c>
      <c r="AO4522">
        <f t="shared" si="140"/>
        <v>27</v>
      </c>
      <c r="AQ4522" s="30">
        <v>31.58</v>
      </c>
      <c r="AR4522">
        <f t="shared" si="141"/>
        <v>11.05</v>
      </c>
    </row>
    <row r="4523" spans="1:44" x14ac:dyDescent="0.25">
      <c r="A4523">
        <v>90462</v>
      </c>
      <c r="B4523">
        <v>5</v>
      </c>
      <c r="C4523" t="s">
        <v>55</v>
      </c>
      <c r="D4523" t="s">
        <v>81</v>
      </c>
      <c r="E4523">
        <v>48</v>
      </c>
      <c r="F4523">
        <v>6</v>
      </c>
      <c r="G4523">
        <v>11.96</v>
      </c>
      <c r="H4523" s="1">
        <v>44861</v>
      </c>
      <c r="I4523" s="20">
        <v>0</v>
      </c>
      <c r="J4523" s="47">
        <f>Table_Query_from_Mac10[[#This Row],[unit_price]]-(Table_Query_from_Mac10[[#This Row],[unit_price]]*(Table_Query_from_Mac10[[#This Row],[discount_pct]]/100))</f>
        <v>11.96</v>
      </c>
      <c r="K4523" s="47">
        <f>Table_Query_from_Mac10[[#This Row],[unit_cost]]</f>
        <v>6</v>
      </c>
      <c r="L4523" s="47">
        <f>Table_Query_from_Mac10[[#This Row],[Live-cost]]*(1+Table_Query_from_Mac10[[#This Row],[CogsIncreasebyTYPE]])</f>
        <v>6</v>
      </c>
      <c r="M4523" s="47">
        <f>Table_Query_from_Mac10[[#This Row],[Live-cost]]*Table_Query_from_Mac10[[#This Row],[qty_to_ship]]</f>
        <v>288</v>
      </c>
      <c r="N4523" s="47">
        <f>IF(Table_Query_from_Mac10[[#This Row],[item_no]]="KDA",-Table_Query_from_Mac10[[#This Row],[unit_price]],Table_Query_from_Mac10[[#This Row],[Net Unit]]*Table_Query_from_Mac10[[#This Row],[qty_to_ship]])</f>
        <v>574.08000000000004</v>
      </c>
      <c r="O4523" s="47">
        <f>SUMIFS(Summary!C:C,Summary!H:H,Table_Query_from_Mac10[[#This Row],[Juiceoc]])</f>
        <v>0</v>
      </c>
      <c r="P4523" s="47">
        <f>SUMIFS(Summary!D:D,Summary!H:H,Table_Query_from_Mac10[[#This Row],[Juiceoc]])</f>
        <v>0</v>
      </c>
      <c r="Q4523" s="47">
        <f>SUMIFS(Summary!E:E,Summary!H:H,Table_Query_from_Mac10[[#This Row],[Juiceoc]])</f>
        <v>0</v>
      </c>
      <c r="R4523" s="47">
        <f>Table_Query_from_Mac10[[#This Row],[Net Unit]]*(1+Table_Query_from_Mac10[[#This Row],[PriceIncreasebyType]])</f>
        <v>11.96</v>
      </c>
      <c r="S4523" s="47">
        <f>Table_Query_from_Mac10[[#This Row],[UnitPriceFuture]]*Table_Query_from_Mac10[[#This Row],[qtytoShipFuture]]</f>
        <v>574.08000000000004</v>
      </c>
      <c r="T4523" s="47">
        <f>ROUND(Table_Query_from_Mac10[[#This Row],[qty_to_ship]]*(1+Table_Query_from_Mac10[[#This Row],[VolumeIncreasebyType]]),0)</f>
        <v>48</v>
      </c>
      <c r="U4523" s="47">
        <f>Table_Query_from_Mac10[[#This Row],[qtytoShipFuture]]*Table_Query_from_Mac10[[#This Row],[Future-cost]]</f>
        <v>288</v>
      </c>
      <c r="V4523" s="47">
        <f>Table_Query_from_Mac10[[#This Row],[qtytoShipFuture]]-Table_Query_from_Mac10[[#This Row],[qty_to_ship]]</f>
        <v>0</v>
      </c>
      <c r="W4523" s="47">
        <f>Table_Query_from_Mac10[[#This Row],[UnitPriceFuture]]</f>
        <v>11.96</v>
      </c>
      <c r="X4523" s="47">
        <f>Table_Query_from_Mac10[[#This Row],[Unit Increase]]*Table_Query_from_Mac10[[#This Row],[UnitPriceFuture]]</f>
        <v>0</v>
      </c>
      <c r="Y4523" s="47">
        <f>Table_Query_from_Mac10[[#This Row],[Unit Increase]]*Table_Query_from_Mac10[[#This Row],[Future-cost]]</f>
        <v>0</v>
      </c>
      <c r="Z4523" s="47">
        <f>-(Table_Query_from_Mac10[[#This Row],[Incremental Sales]]+((Table_Query_from_Mac10[[#This Row],[Incremental Sales]]*-(SUM(Summary!$S$8:$S$9)))))*Summary!$S$18</f>
        <v>0</v>
      </c>
      <c r="AA4523" s="47">
        <f>IFERROR(Table_Query_from_Mac10[[#This Row],[Incremental Cost]]/Table_Query_from_Mac10[[#This Row],[Incremental Sales]],0)</f>
        <v>0</v>
      </c>
      <c r="AB4523" s="47">
        <f>IFERROR(Table_Query_from_Mac10[[#This Row],[TotalCostFuture]]/Table_Query_from_Mac10[[#This Row],[totalsalesFuture]],0)</f>
        <v>0.50167224080267558</v>
      </c>
      <c r="AN4523" s="31">
        <v>192</v>
      </c>
      <c r="AO4523">
        <f t="shared" si="140"/>
        <v>48</v>
      </c>
      <c r="AQ4523" s="31">
        <v>34.18</v>
      </c>
      <c r="AR4523">
        <f t="shared" si="141"/>
        <v>11.96</v>
      </c>
    </row>
    <row r="4524" spans="1:44" x14ac:dyDescent="0.25">
      <c r="A4524">
        <v>90462</v>
      </c>
      <c r="B4524">
        <v>6</v>
      </c>
      <c r="C4524" t="s">
        <v>55</v>
      </c>
      <c r="D4524" t="s">
        <v>81</v>
      </c>
      <c r="E4524">
        <v>36</v>
      </c>
      <c r="F4524">
        <v>6.6</v>
      </c>
      <c r="G4524">
        <v>13.52</v>
      </c>
      <c r="H4524" s="1">
        <v>44861</v>
      </c>
      <c r="I4524" s="20">
        <v>0</v>
      </c>
      <c r="J4524" s="47">
        <f>Table_Query_from_Mac10[[#This Row],[unit_price]]-(Table_Query_from_Mac10[[#This Row],[unit_price]]*(Table_Query_from_Mac10[[#This Row],[discount_pct]]/100))</f>
        <v>13.52</v>
      </c>
      <c r="K4524" s="47">
        <f>Table_Query_from_Mac10[[#This Row],[unit_cost]]</f>
        <v>6.6</v>
      </c>
      <c r="L4524" s="47">
        <f>Table_Query_from_Mac10[[#This Row],[Live-cost]]*(1+Table_Query_from_Mac10[[#This Row],[CogsIncreasebyTYPE]])</f>
        <v>6.6</v>
      </c>
      <c r="M4524" s="47">
        <f>Table_Query_from_Mac10[[#This Row],[Live-cost]]*Table_Query_from_Mac10[[#This Row],[qty_to_ship]]</f>
        <v>237.6</v>
      </c>
      <c r="N4524" s="47">
        <f>IF(Table_Query_from_Mac10[[#This Row],[item_no]]="KDA",-Table_Query_from_Mac10[[#This Row],[unit_price]],Table_Query_from_Mac10[[#This Row],[Net Unit]]*Table_Query_from_Mac10[[#This Row],[qty_to_ship]])</f>
        <v>486.71999999999997</v>
      </c>
      <c r="O4524" s="47">
        <f>SUMIFS(Summary!C:C,Summary!H:H,Table_Query_from_Mac10[[#This Row],[Juiceoc]])</f>
        <v>0</v>
      </c>
      <c r="P4524" s="47">
        <f>SUMIFS(Summary!D:D,Summary!H:H,Table_Query_from_Mac10[[#This Row],[Juiceoc]])</f>
        <v>0</v>
      </c>
      <c r="Q4524" s="47">
        <f>SUMIFS(Summary!E:E,Summary!H:H,Table_Query_from_Mac10[[#This Row],[Juiceoc]])</f>
        <v>0</v>
      </c>
      <c r="R4524" s="47">
        <f>Table_Query_from_Mac10[[#This Row],[Net Unit]]*(1+Table_Query_from_Mac10[[#This Row],[PriceIncreasebyType]])</f>
        <v>13.52</v>
      </c>
      <c r="S4524" s="47">
        <f>Table_Query_from_Mac10[[#This Row],[UnitPriceFuture]]*Table_Query_from_Mac10[[#This Row],[qtytoShipFuture]]</f>
        <v>486.71999999999997</v>
      </c>
      <c r="T4524" s="47">
        <f>ROUND(Table_Query_from_Mac10[[#This Row],[qty_to_ship]]*(1+Table_Query_from_Mac10[[#This Row],[VolumeIncreasebyType]]),0)</f>
        <v>36</v>
      </c>
      <c r="U4524" s="47">
        <f>Table_Query_from_Mac10[[#This Row],[qtytoShipFuture]]*Table_Query_from_Mac10[[#This Row],[Future-cost]]</f>
        <v>237.6</v>
      </c>
      <c r="V4524" s="47">
        <f>Table_Query_from_Mac10[[#This Row],[qtytoShipFuture]]-Table_Query_from_Mac10[[#This Row],[qty_to_ship]]</f>
        <v>0</v>
      </c>
      <c r="W4524" s="47">
        <f>Table_Query_from_Mac10[[#This Row],[UnitPriceFuture]]</f>
        <v>13.52</v>
      </c>
      <c r="X4524" s="47">
        <f>Table_Query_from_Mac10[[#This Row],[Unit Increase]]*Table_Query_from_Mac10[[#This Row],[UnitPriceFuture]]</f>
        <v>0</v>
      </c>
      <c r="Y4524" s="47">
        <f>Table_Query_from_Mac10[[#This Row],[Unit Increase]]*Table_Query_from_Mac10[[#This Row],[Future-cost]]</f>
        <v>0</v>
      </c>
      <c r="Z4524" s="47">
        <f>-(Table_Query_from_Mac10[[#This Row],[Incremental Sales]]+((Table_Query_from_Mac10[[#This Row],[Incremental Sales]]*-(SUM(Summary!$S$8:$S$9)))))*Summary!$S$18</f>
        <v>0</v>
      </c>
      <c r="AA4524" s="47">
        <f>IFERROR(Table_Query_from_Mac10[[#This Row],[Incremental Cost]]/Table_Query_from_Mac10[[#This Row],[Incremental Sales]],0)</f>
        <v>0</v>
      </c>
      <c r="AB4524" s="47">
        <f>IFERROR(Table_Query_from_Mac10[[#This Row],[TotalCostFuture]]/Table_Query_from_Mac10[[#This Row],[totalsalesFuture]],0)</f>
        <v>0.48816568047337278</v>
      </c>
      <c r="AN4524" s="30">
        <v>144</v>
      </c>
      <c r="AO4524">
        <f t="shared" si="140"/>
        <v>36</v>
      </c>
      <c r="AQ4524" s="30">
        <v>38.619999999999997</v>
      </c>
      <c r="AR4524">
        <f t="shared" si="141"/>
        <v>13.52</v>
      </c>
    </row>
    <row r="4525" spans="1:44" x14ac:dyDescent="0.25">
      <c r="A4525">
        <v>90462</v>
      </c>
      <c r="B4525">
        <v>7</v>
      </c>
      <c r="C4525" t="s">
        <v>55</v>
      </c>
      <c r="D4525" t="s">
        <v>81</v>
      </c>
      <c r="E4525">
        <v>31</v>
      </c>
      <c r="F4525">
        <v>7.37</v>
      </c>
      <c r="G4525">
        <v>14.97</v>
      </c>
      <c r="H4525" s="1">
        <v>44861</v>
      </c>
      <c r="I4525" s="20">
        <v>0</v>
      </c>
      <c r="J4525" s="47">
        <f>Table_Query_from_Mac10[[#This Row],[unit_price]]-(Table_Query_from_Mac10[[#This Row],[unit_price]]*(Table_Query_from_Mac10[[#This Row],[discount_pct]]/100))</f>
        <v>14.97</v>
      </c>
      <c r="K4525" s="47">
        <f>Table_Query_from_Mac10[[#This Row],[unit_cost]]</f>
        <v>7.37</v>
      </c>
      <c r="L4525" s="47">
        <f>Table_Query_from_Mac10[[#This Row],[Live-cost]]*(1+Table_Query_from_Mac10[[#This Row],[CogsIncreasebyTYPE]])</f>
        <v>7.37</v>
      </c>
      <c r="M4525" s="47">
        <f>Table_Query_from_Mac10[[#This Row],[Live-cost]]*Table_Query_from_Mac10[[#This Row],[qty_to_ship]]</f>
        <v>228.47</v>
      </c>
      <c r="N4525" s="47">
        <f>IF(Table_Query_from_Mac10[[#This Row],[item_no]]="KDA",-Table_Query_from_Mac10[[#This Row],[unit_price]],Table_Query_from_Mac10[[#This Row],[Net Unit]]*Table_Query_from_Mac10[[#This Row],[qty_to_ship]])</f>
        <v>464.07</v>
      </c>
      <c r="O4525" s="47">
        <f>SUMIFS(Summary!C:C,Summary!H:H,Table_Query_from_Mac10[[#This Row],[Juiceoc]])</f>
        <v>0</v>
      </c>
      <c r="P4525" s="47">
        <f>SUMIFS(Summary!D:D,Summary!H:H,Table_Query_from_Mac10[[#This Row],[Juiceoc]])</f>
        <v>0</v>
      </c>
      <c r="Q4525" s="47">
        <f>SUMIFS(Summary!E:E,Summary!H:H,Table_Query_from_Mac10[[#This Row],[Juiceoc]])</f>
        <v>0</v>
      </c>
      <c r="R4525" s="47">
        <f>Table_Query_from_Mac10[[#This Row],[Net Unit]]*(1+Table_Query_from_Mac10[[#This Row],[PriceIncreasebyType]])</f>
        <v>14.97</v>
      </c>
      <c r="S4525" s="47">
        <f>Table_Query_from_Mac10[[#This Row],[UnitPriceFuture]]*Table_Query_from_Mac10[[#This Row],[qtytoShipFuture]]</f>
        <v>464.07</v>
      </c>
      <c r="T4525" s="47">
        <f>ROUND(Table_Query_from_Mac10[[#This Row],[qty_to_ship]]*(1+Table_Query_from_Mac10[[#This Row],[VolumeIncreasebyType]]),0)</f>
        <v>31</v>
      </c>
      <c r="U4525" s="47">
        <f>Table_Query_from_Mac10[[#This Row],[qtytoShipFuture]]*Table_Query_from_Mac10[[#This Row],[Future-cost]]</f>
        <v>228.47</v>
      </c>
      <c r="V4525" s="47">
        <f>Table_Query_from_Mac10[[#This Row],[qtytoShipFuture]]-Table_Query_from_Mac10[[#This Row],[qty_to_ship]]</f>
        <v>0</v>
      </c>
      <c r="W4525" s="47">
        <f>Table_Query_from_Mac10[[#This Row],[UnitPriceFuture]]</f>
        <v>14.97</v>
      </c>
      <c r="X4525" s="47">
        <f>Table_Query_from_Mac10[[#This Row],[Unit Increase]]*Table_Query_from_Mac10[[#This Row],[UnitPriceFuture]]</f>
        <v>0</v>
      </c>
      <c r="Y4525" s="47">
        <f>Table_Query_from_Mac10[[#This Row],[Unit Increase]]*Table_Query_from_Mac10[[#This Row],[Future-cost]]</f>
        <v>0</v>
      </c>
      <c r="Z4525" s="47">
        <f>-(Table_Query_from_Mac10[[#This Row],[Incremental Sales]]+((Table_Query_from_Mac10[[#This Row],[Incremental Sales]]*-(SUM(Summary!$S$8:$S$9)))))*Summary!$S$18</f>
        <v>0</v>
      </c>
      <c r="AA4525" s="47">
        <f>IFERROR(Table_Query_from_Mac10[[#This Row],[Incremental Cost]]/Table_Query_from_Mac10[[#This Row],[Incremental Sales]],0)</f>
        <v>0</v>
      </c>
      <c r="AB4525" s="47">
        <f>IFERROR(Table_Query_from_Mac10[[#This Row],[TotalCostFuture]]/Table_Query_from_Mac10[[#This Row],[totalsalesFuture]],0)</f>
        <v>0.4923179692718771</v>
      </c>
      <c r="AN4525" s="31">
        <v>124</v>
      </c>
      <c r="AO4525">
        <f t="shared" si="140"/>
        <v>31</v>
      </c>
      <c r="AQ4525" s="31">
        <v>42.78</v>
      </c>
      <c r="AR4525">
        <f t="shared" si="141"/>
        <v>14.97</v>
      </c>
    </row>
    <row r="4526" spans="1:44" x14ac:dyDescent="0.25">
      <c r="A4526">
        <v>90462</v>
      </c>
      <c r="B4526">
        <v>8</v>
      </c>
      <c r="C4526" t="s">
        <v>55</v>
      </c>
      <c r="D4526" t="s">
        <v>81</v>
      </c>
      <c r="E4526">
        <v>5</v>
      </c>
      <c r="F4526">
        <v>10.18</v>
      </c>
      <c r="G4526">
        <v>22.54</v>
      </c>
      <c r="H4526" s="1">
        <v>44861</v>
      </c>
      <c r="I4526" s="20">
        <v>0</v>
      </c>
      <c r="J4526" s="47">
        <f>Table_Query_from_Mac10[[#This Row],[unit_price]]-(Table_Query_from_Mac10[[#This Row],[unit_price]]*(Table_Query_from_Mac10[[#This Row],[discount_pct]]/100))</f>
        <v>22.54</v>
      </c>
      <c r="K4526" s="47">
        <f>Table_Query_from_Mac10[[#This Row],[unit_cost]]</f>
        <v>10.18</v>
      </c>
      <c r="L4526" s="47">
        <f>Table_Query_from_Mac10[[#This Row],[Live-cost]]*(1+Table_Query_from_Mac10[[#This Row],[CogsIncreasebyTYPE]])</f>
        <v>10.18</v>
      </c>
      <c r="M4526" s="47">
        <f>Table_Query_from_Mac10[[#This Row],[Live-cost]]*Table_Query_from_Mac10[[#This Row],[qty_to_ship]]</f>
        <v>50.9</v>
      </c>
      <c r="N4526" s="47">
        <f>IF(Table_Query_from_Mac10[[#This Row],[item_no]]="KDA",-Table_Query_from_Mac10[[#This Row],[unit_price]],Table_Query_from_Mac10[[#This Row],[Net Unit]]*Table_Query_from_Mac10[[#This Row],[qty_to_ship]])</f>
        <v>112.69999999999999</v>
      </c>
      <c r="O4526" s="47">
        <f>SUMIFS(Summary!C:C,Summary!H:H,Table_Query_from_Mac10[[#This Row],[Juiceoc]])</f>
        <v>0</v>
      </c>
      <c r="P4526" s="47">
        <f>SUMIFS(Summary!D:D,Summary!H:H,Table_Query_from_Mac10[[#This Row],[Juiceoc]])</f>
        <v>0</v>
      </c>
      <c r="Q4526" s="47">
        <f>SUMIFS(Summary!E:E,Summary!H:H,Table_Query_from_Mac10[[#This Row],[Juiceoc]])</f>
        <v>0</v>
      </c>
      <c r="R4526" s="47">
        <f>Table_Query_from_Mac10[[#This Row],[Net Unit]]*(1+Table_Query_from_Mac10[[#This Row],[PriceIncreasebyType]])</f>
        <v>22.54</v>
      </c>
      <c r="S4526" s="47">
        <f>Table_Query_from_Mac10[[#This Row],[UnitPriceFuture]]*Table_Query_from_Mac10[[#This Row],[qtytoShipFuture]]</f>
        <v>112.69999999999999</v>
      </c>
      <c r="T4526" s="47">
        <f>ROUND(Table_Query_from_Mac10[[#This Row],[qty_to_ship]]*(1+Table_Query_from_Mac10[[#This Row],[VolumeIncreasebyType]]),0)</f>
        <v>5</v>
      </c>
      <c r="U4526" s="47">
        <f>Table_Query_from_Mac10[[#This Row],[qtytoShipFuture]]*Table_Query_from_Mac10[[#This Row],[Future-cost]]</f>
        <v>50.9</v>
      </c>
      <c r="V4526" s="47">
        <f>Table_Query_from_Mac10[[#This Row],[qtytoShipFuture]]-Table_Query_from_Mac10[[#This Row],[qty_to_ship]]</f>
        <v>0</v>
      </c>
      <c r="W4526" s="47">
        <f>Table_Query_from_Mac10[[#This Row],[UnitPriceFuture]]</f>
        <v>22.54</v>
      </c>
      <c r="X4526" s="47">
        <f>Table_Query_from_Mac10[[#This Row],[Unit Increase]]*Table_Query_from_Mac10[[#This Row],[UnitPriceFuture]]</f>
        <v>0</v>
      </c>
      <c r="Y4526" s="47">
        <f>Table_Query_from_Mac10[[#This Row],[Unit Increase]]*Table_Query_from_Mac10[[#This Row],[Future-cost]]</f>
        <v>0</v>
      </c>
      <c r="Z4526" s="47">
        <f>-(Table_Query_from_Mac10[[#This Row],[Incremental Sales]]+((Table_Query_from_Mac10[[#This Row],[Incremental Sales]]*-(SUM(Summary!$S$8:$S$9)))))*Summary!$S$18</f>
        <v>0</v>
      </c>
      <c r="AA4526" s="47">
        <f>IFERROR(Table_Query_from_Mac10[[#This Row],[Incremental Cost]]/Table_Query_from_Mac10[[#This Row],[Incremental Sales]],0)</f>
        <v>0</v>
      </c>
      <c r="AB4526" s="47">
        <f>IFERROR(Table_Query_from_Mac10[[#This Row],[TotalCostFuture]]/Table_Query_from_Mac10[[#This Row],[totalsalesFuture]],0)</f>
        <v>0.4516415261756877</v>
      </c>
      <c r="AN4526" s="30">
        <v>20</v>
      </c>
      <c r="AO4526">
        <f t="shared" si="140"/>
        <v>5</v>
      </c>
      <c r="AQ4526" s="30">
        <v>64.400000000000006</v>
      </c>
      <c r="AR4526">
        <f t="shared" si="141"/>
        <v>22.54</v>
      </c>
    </row>
    <row r="4527" spans="1:44" x14ac:dyDescent="0.25">
      <c r="A4527">
        <v>90462</v>
      </c>
      <c r="B4527">
        <v>9</v>
      </c>
      <c r="C4527" t="s">
        <v>55</v>
      </c>
      <c r="D4527" t="s">
        <v>81</v>
      </c>
      <c r="E4527">
        <v>4</v>
      </c>
      <c r="F4527">
        <v>12.1</v>
      </c>
      <c r="G4527">
        <v>27.78</v>
      </c>
      <c r="H4527" s="1">
        <v>44861</v>
      </c>
      <c r="I4527" s="20">
        <v>0</v>
      </c>
      <c r="J4527" s="47">
        <f>Table_Query_from_Mac10[[#This Row],[unit_price]]-(Table_Query_from_Mac10[[#This Row],[unit_price]]*(Table_Query_from_Mac10[[#This Row],[discount_pct]]/100))</f>
        <v>27.78</v>
      </c>
      <c r="K4527" s="47">
        <f>Table_Query_from_Mac10[[#This Row],[unit_cost]]</f>
        <v>12.1</v>
      </c>
      <c r="L4527" s="47">
        <f>Table_Query_from_Mac10[[#This Row],[Live-cost]]*(1+Table_Query_from_Mac10[[#This Row],[CogsIncreasebyTYPE]])</f>
        <v>12.1</v>
      </c>
      <c r="M4527" s="47">
        <f>Table_Query_from_Mac10[[#This Row],[Live-cost]]*Table_Query_from_Mac10[[#This Row],[qty_to_ship]]</f>
        <v>48.4</v>
      </c>
      <c r="N4527" s="47">
        <f>IF(Table_Query_from_Mac10[[#This Row],[item_no]]="KDA",-Table_Query_from_Mac10[[#This Row],[unit_price]],Table_Query_from_Mac10[[#This Row],[Net Unit]]*Table_Query_from_Mac10[[#This Row],[qty_to_ship]])</f>
        <v>111.12</v>
      </c>
      <c r="O4527" s="47">
        <f>SUMIFS(Summary!C:C,Summary!H:H,Table_Query_from_Mac10[[#This Row],[Juiceoc]])</f>
        <v>0</v>
      </c>
      <c r="P4527" s="47">
        <f>SUMIFS(Summary!D:D,Summary!H:H,Table_Query_from_Mac10[[#This Row],[Juiceoc]])</f>
        <v>0</v>
      </c>
      <c r="Q4527" s="47">
        <f>SUMIFS(Summary!E:E,Summary!H:H,Table_Query_from_Mac10[[#This Row],[Juiceoc]])</f>
        <v>0</v>
      </c>
      <c r="R4527" s="47">
        <f>Table_Query_from_Mac10[[#This Row],[Net Unit]]*(1+Table_Query_from_Mac10[[#This Row],[PriceIncreasebyType]])</f>
        <v>27.78</v>
      </c>
      <c r="S4527" s="47">
        <f>Table_Query_from_Mac10[[#This Row],[UnitPriceFuture]]*Table_Query_from_Mac10[[#This Row],[qtytoShipFuture]]</f>
        <v>111.12</v>
      </c>
      <c r="T4527" s="47">
        <f>ROUND(Table_Query_from_Mac10[[#This Row],[qty_to_ship]]*(1+Table_Query_from_Mac10[[#This Row],[VolumeIncreasebyType]]),0)</f>
        <v>4</v>
      </c>
      <c r="U4527" s="47">
        <f>Table_Query_from_Mac10[[#This Row],[qtytoShipFuture]]*Table_Query_from_Mac10[[#This Row],[Future-cost]]</f>
        <v>48.4</v>
      </c>
      <c r="V4527" s="47">
        <f>Table_Query_from_Mac10[[#This Row],[qtytoShipFuture]]-Table_Query_from_Mac10[[#This Row],[qty_to_ship]]</f>
        <v>0</v>
      </c>
      <c r="W4527" s="47">
        <f>Table_Query_from_Mac10[[#This Row],[UnitPriceFuture]]</f>
        <v>27.78</v>
      </c>
      <c r="X4527" s="47">
        <f>Table_Query_from_Mac10[[#This Row],[Unit Increase]]*Table_Query_from_Mac10[[#This Row],[UnitPriceFuture]]</f>
        <v>0</v>
      </c>
      <c r="Y4527" s="47">
        <f>Table_Query_from_Mac10[[#This Row],[Unit Increase]]*Table_Query_from_Mac10[[#This Row],[Future-cost]]</f>
        <v>0</v>
      </c>
      <c r="Z4527" s="47">
        <f>-(Table_Query_from_Mac10[[#This Row],[Incremental Sales]]+((Table_Query_from_Mac10[[#This Row],[Incremental Sales]]*-(SUM(Summary!$S$8:$S$9)))))*Summary!$S$18</f>
        <v>0</v>
      </c>
      <c r="AA4527" s="47">
        <f>IFERROR(Table_Query_from_Mac10[[#This Row],[Incremental Cost]]/Table_Query_from_Mac10[[#This Row],[Incremental Sales]],0)</f>
        <v>0</v>
      </c>
      <c r="AB4527" s="47">
        <f>IFERROR(Table_Query_from_Mac10[[#This Row],[TotalCostFuture]]/Table_Query_from_Mac10[[#This Row],[totalsalesFuture]],0)</f>
        <v>0.43556515478761698</v>
      </c>
      <c r="AN4527" s="31">
        <v>15</v>
      </c>
      <c r="AO4527">
        <f t="shared" si="140"/>
        <v>4</v>
      </c>
      <c r="AQ4527" s="31">
        <v>79.38</v>
      </c>
      <c r="AR4527">
        <f t="shared" si="141"/>
        <v>27.78</v>
      </c>
    </row>
    <row r="4528" spans="1:44" x14ac:dyDescent="0.25">
      <c r="A4528">
        <v>90462</v>
      </c>
      <c r="B4528">
        <v>10</v>
      </c>
      <c r="C4528" t="s">
        <v>55</v>
      </c>
      <c r="D4528" t="s">
        <v>81</v>
      </c>
      <c r="E4528">
        <v>8</v>
      </c>
      <c r="F4528">
        <v>10.38</v>
      </c>
      <c r="G4528">
        <v>23.4</v>
      </c>
      <c r="H4528" s="1">
        <v>44861</v>
      </c>
      <c r="I4528" s="20">
        <v>0</v>
      </c>
      <c r="J4528" s="47">
        <f>Table_Query_from_Mac10[[#This Row],[unit_price]]-(Table_Query_from_Mac10[[#This Row],[unit_price]]*(Table_Query_from_Mac10[[#This Row],[discount_pct]]/100))</f>
        <v>23.4</v>
      </c>
      <c r="K4528" s="47">
        <f>Table_Query_from_Mac10[[#This Row],[unit_cost]]</f>
        <v>10.38</v>
      </c>
      <c r="L4528" s="47">
        <f>Table_Query_from_Mac10[[#This Row],[Live-cost]]*(1+Table_Query_from_Mac10[[#This Row],[CogsIncreasebyTYPE]])</f>
        <v>10.38</v>
      </c>
      <c r="M4528" s="47">
        <f>Table_Query_from_Mac10[[#This Row],[Live-cost]]*Table_Query_from_Mac10[[#This Row],[qty_to_ship]]</f>
        <v>83.04</v>
      </c>
      <c r="N4528" s="47">
        <f>IF(Table_Query_from_Mac10[[#This Row],[item_no]]="KDA",-Table_Query_from_Mac10[[#This Row],[unit_price]],Table_Query_from_Mac10[[#This Row],[Net Unit]]*Table_Query_from_Mac10[[#This Row],[qty_to_ship]])</f>
        <v>187.2</v>
      </c>
      <c r="O4528" s="47">
        <f>SUMIFS(Summary!C:C,Summary!H:H,Table_Query_from_Mac10[[#This Row],[Juiceoc]])</f>
        <v>0</v>
      </c>
      <c r="P4528" s="47">
        <f>SUMIFS(Summary!D:D,Summary!H:H,Table_Query_from_Mac10[[#This Row],[Juiceoc]])</f>
        <v>0</v>
      </c>
      <c r="Q4528" s="47">
        <f>SUMIFS(Summary!E:E,Summary!H:H,Table_Query_from_Mac10[[#This Row],[Juiceoc]])</f>
        <v>0</v>
      </c>
      <c r="R4528" s="47">
        <f>Table_Query_from_Mac10[[#This Row],[Net Unit]]*(1+Table_Query_from_Mac10[[#This Row],[PriceIncreasebyType]])</f>
        <v>23.4</v>
      </c>
      <c r="S4528" s="47">
        <f>Table_Query_from_Mac10[[#This Row],[UnitPriceFuture]]*Table_Query_from_Mac10[[#This Row],[qtytoShipFuture]]</f>
        <v>187.2</v>
      </c>
      <c r="T4528" s="47">
        <f>ROUND(Table_Query_from_Mac10[[#This Row],[qty_to_ship]]*(1+Table_Query_from_Mac10[[#This Row],[VolumeIncreasebyType]]),0)</f>
        <v>8</v>
      </c>
      <c r="U4528" s="47">
        <f>Table_Query_from_Mac10[[#This Row],[qtytoShipFuture]]*Table_Query_from_Mac10[[#This Row],[Future-cost]]</f>
        <v>83.04</v>
      </c>
      <c r="V4528" s="47">
        <f>Table_Query_from_Mac10[[#This Row],[qtytoShipFuture]]-Table_Query_from_Mac10[[#This Row],[qty_to_ship]]</f>
        <v>0</v>
      </c>
      <c r="W4528" s="47">
        <f>Table_Query_from_Mac10[[#This Row],[UnitPriceFuture]]</f>
        <v>23.4</v>
      </c>
      <c r="X4528" s="47">
        <f>Table_Query_from_Mac10[[#This Row],[Unit Increase]]*Table_Query_from_Mac10[[#This Row],[UnitPriceFuture]]</f>
        <v>0</v>
      </c>
      <c r="Y4528" s="47">
        <f>Table_Query_from_Mac10[[#This Row],[Unit Increase]]*Table_Query_from_Mac10[[#This Row],[Future-cost]]</f>
        <v>0</v>
      </c>
      <c r="Z4528" s="47">
        <f>-(Table_Query_from_Mac10[[#This Row],[Incremental Sales]]+((Table_Query_from_Mac10[[#This Row],[Incremental Sales]]*-(SUM(Summary!$S$8:$S$9)))))*Summary!$S$18</f>
        <v>0</v>
      </c>
      <c r="AA4528" s="47">
        <f>IFERROR(Table_Query_from_Mac10[[#This Row],[Incremental Cost]]/Table_Query_from_Mac10[[#This Row],[Incremental Sales]],0)</f>
        <v>0</v>
      </c>
      <c r="AB4528" s="47">
        <f>IFERROR(Table_Query_from_Mac10[[#This Row],[TotalCostFuture]]/Table_Query_from_Mac10[[#This Row],[totalsalesFuture]],0)</f>
        <v>0.44358974358974362</v>
      </c>
      <c r="AN4528" s="30">
        <v>30</v>
      </c>
      <c r="AO4528">
        <f t="shared" si="140"/>
        <v>8</v>
      </c>
      <c r="AQ4528" s="30">
        <v>66.849999999999994</v>
      </c>
      <c r="AR4528">
        <f t="shared" si="141"/>
        <v>23.4</v>
      </c>
    </row>
    <row r="4529" spans="1:44" x14ac:dyDescent="0.25">
      <c r="A4529">
        <v>90462</v>
      </c>
      <c r="B4529">
        <v>11</v>
      </c>
      <c r="C4529" t="s">
        <v>55</v>
      </c>
      <c r="D4529" t="s">
        <v>81</v>
      </c>
      <c r="E4529">
        <v>7</v>
      </c>
      <c r="F4529">
        <v>9.06</v>
      </c>
      <c r="G4529">
        <v>19.03</v>
      </c>
      <c r="H4529" s="1">
        <v>44861</v>
      </c>
      <c r="I4529" s="20">
        <v>0</v>
      </c>
      <c r="J4529" s="47">
        <f>Table_Query_from_Mac10[[#This Row],[unit_price]]-(Table_Query_from_Mac10[[#This Row],[unit_price]]*(Table_Query_from_Mac10[[#This Row],[discount_pct]]/100))</f>
        <v>19.03</v>
      </c>
      <c r="K4529" s="47">
        <f>Table_Query_from_Mac10[[#This Row],[unit_cost]]</f>
        <v>9.06</v>
      </c>
      <c r="L4529" s="47">
        <f>Table_Query_from_Mac10[[#This Row],[Live-cost]]*(1+Table_Query_from_Mac10[[#This Row],[CogsIncreasebyTYPE]])</f>
        <v>9.06</v>
      </c>
      <c r="M4529" s="47">
        <f>Table_Query_from_Mac10[[#This Row],[Live-cost]]*Table_Query_from_Mac10[[#This Row],[qty_to_ship]]</f>
        <v>63.42</v>
      </c>
      <c r="N4529" s="47">
        <f>IF(Table_Query_from_Mac10[[#This Row],[item_no]]="KDA",-Table_Query_from_Mac10[[#This Row],[unit_price]],Table_Query_from_Mac10[[#This Row],[Net Unit]]*Table_Query_from_Mac10[[#This Row],[qty_to_ship]])</f>
        <v>133.21</v>
      </c>
      <c r="O4529" s="47">
        <f>SUMIFS(Summary!C:C,Summary!H:H,Table_Query_from_Mac10[[#This Row],[Juiceoc]])</f>
        <v>0</v>
      </c>
      <c r="P4529" s="47">
        <f>SUMIFS(Summary!D:D,Summary!H:H,Table_Query_from_Mac10[[#This Row],[Juiceoc]])</f>
        <v>0</v>
      </c>
      <c r="Q4529" s="47">
        <f>SUMIFS(Summary!E:E,Summary!H:H,Table_Query_from_Mac10[[#This Row],[Juiceoc]])</f>
        <v>0</v>
      </c>
      <c r="R4529" s="47">
        <f>Table_Query_from_Mac10[[#This Row],[Net Unit]]*(1+Table_Query_from_Mac10[[#This Row],[PriceIncreasebyType]])</f>
        <v>19.03</v>
      </c>
      <c r="S4529" s="47">
        <f>Table_Query_from_Mac10[[#This Row],[UnitPriceFuture]]*Table_Query_from_Mac10[[#This Row],[qtytoShipFuture]]</f>
        <v>133.21</v>
      </c>
      <c r="T4529" s="47">
        <f>ROUND(Table_Query_from_Mac10[[#This Row],[qty_to_ship]]*(1+Table_Query_from_Mac10[[#This Row],[VolumeIncreasebyType]]),0)</f>
        <v>7</v>
      </c>
      <c r="U4529" s="47">
        <f>Table_Query_from_Mac10[[#This Row],[qtytoShipFuture]]*Table_Query_from_Mac10[[#This Row],[Future-cost]]</f>
        <v>63.42</v>
      </c>
      <c r="V4529" s="47">
        <f>Table_Query_from_Mac10[[#This Row],[qtytoShipFuture]]-Table_Query_from_Mac10[[#This Row],[qty_to_ship]]</f>
        <v>0</v>
      </c>
      <c r="W4529" s="47">
        <f>Table_Query_from_Mac10[[#This Row],[UnitPriceFuture]]</f>
        <v>19.03</v>
      </c>
      <c r="X4529" s="47">
        <f>Table_Query_from_Mac10[[#This Row],[Unit Increase]]*Table_Query_from_Mac10[[#This Row],[UnitPriceFuture]]</f>
        <v>0</v>
      </c>
      <c r="Y4529" s="47">
        <f>Table_Query_from_Mac10[[#This Row],[Unit Increase]]*Table_Query_from_Mac10[[#This Row],[Future-cost]]</f>
        <v>0</v>
      </c>
      <c r="Z4529" s="47">
        <f>-(Table_Query_from_Mac10[[#This Row],[Incremental Sales]]+((Table_Query_from_Mac10[[#This Row],[Incremental Sales]]*-(SUM(Summary!$S$8:$S$9)))))*Summary!$S$18</f>
        <v>0</v>
      </c>
      <c r="AA4529" s="47">
        <f>IFERROR(Table_Query_from_Mac10[[#This Row],[Incremental Cost]]/Table_Query_from_Mac10[[#This Row],[Incremental Sales]],0)</f>
        <v>0</v>
      </c>
      <c r="AB4529" s="47">
        <f>IFERROR(Table_Query_from_Mac10[[#This Row],[TotalCostFuture]]/Table_Query_from_Mac10[[#This Row],[totalsalesFuture]],0)</f>
        <v>0.47609038360483447</v>
      </c>
      <c r="AN4529" s="31">
        <v>28</v>
      </c>
      <c r="AO4529">
        <f t="shared" si="140"/>
        <v>7</v>
      </c>
      <c r="AQ4529" s="31">
        <v>54.38</v>
      </c>
      <c r="AR4529">
        <f t="shared" si="141"/>
        <v>19.03</v>
      </c>
    </row>
    <row r="4530" spans="1:44" x14ac:dyDescent="0.25">
      <c r="A4530">
        <v>90462</v>
      </c>
      <c r="B4530">
        <v>12</v>
      </c>
      <c r="C4530" t="s">
        <v>55</v>
      </c>
      <c r="D4530" t="s">
        <v>81</v>
      </c>
      <c r="E4530">
        <v>7</v>
      </c>
      <c r="F4530">
        <v>8.31</v>
      </c>
      <c r="G4530">
        <v>17.47</v>
      </c>
      <c r="H4530" s="1">
        <v>44861</v>
      </c>
      <c r="I4530" s="20">
        <v>0</v>
      </c>
      <c r="J4530" s="47">
        <f>Table_Query_from_Mac10[[#This Row],[unit_price]]-(Table_Query_from_Mac10[[#This Row],[unit_price]]*(Table_Query_from_Mac10[[#This Row],[discount_pct]]/100))</f>
        <v>17.47</v>
      </c>
      <c r="K4530" s="47">
        <f>Table_Query_from_Mac10[[#This Row],[unit_cost]]</f>
        <v>8.31</v>
      </c>
      <c r="L4530" s="47">
        <f>Table_Query_from_Mac10[[#This Row],[Live-cost]]*(1+Table_Query_from_Mac10[[#This Row],[CogsIncreasebyTYPE]])</f>
        <v>8.31</v>
      </c>
      <c r="M4530" s="47">
        <f>Table_Query_from_Mac10[[#This Row],[Live-cost]]*Table_Query_from_Mac10[[#This Row],[qty_to_ship]]</f>
        <v>58.17</v>
      </c>
      <c r="N4530" s="47">
        <f>IF(Table_Query_from_Mac10[[#This Row],[item_no]]="KDA",-Table_Query_from_Mac10[[#This Row],[unit_price]],Table_Query_from_Mac10[[#This Row],[Net Unit]]*Table_Query_from_Mac10[[#This Row],[qty_to_ship]])</f>
        <v>122.28999999999999</v>
      </c>
      <c r="O4530" s="47">
        <f>SUMIFS(Summary!C:C,Summary!H:H,Table_Query_from_Mac10[[#This Row],[Juiceoc]])</f>
        <v>0</v>
      </c>
      <c r="P4530" s="47">
        <f>SUMIFS(Summary!D:D,Summary!H:H,Table_Query_from_Mac10[[#This Row],[Juiceoc]])</f>
        <v>0</v>
      </c>
      <c r="Q4530" s="47">
        <f>SUMIFS(Summary!E:E,Summary!H:H,Table_Query_from_Mac10[[#This Row],[Juiceoc]])</f>
        <v>0</v>
      </c>
      <c r="R4530" s="47">
        <f>Table_Query_from_Mac10[[#This Row],[Net Unit]]*(1+Table_Query_from_Mac10[[#This Row],[PriceIncreasebyType]])</f>
        <v>17.47</v>
      </c>
      <c r="S4530" s="47">
        <f>Table_Query_from_Mac10[[#This Row],[UnitPriceFuture]]*Table_Query_from_Mac10[[#This Row],[qtytoShipFuture]]</f>
        <v>122.28999999999999</v>
      </c>
      <c r="T4530" s="47">
        <f>ROUND(Table_Query_from_Mac10[[#This Row],[qty_to_ship]]*(1+Table_Query_from_Mac10[[#This Row],[VolumeIncreasebyType]]),0)</f>
        <v>7</v>
      </c>
      <c r="U4530" s="47">
        <f>Table_Query_from_Mac10[[#This Row],[qtytoShipFuture]]*Table_Query_from_Mac10[[#This Row],[Future-cost]]</f>
        <v>58.17</v>
      </c>
      <c r="V4530" s="47">
        <f>Table_Query_from_Mac10[[#This Row],[qtytoShipFuture]]-Table_Query_from_Mac10[[#This Row],[qty_to_ship]]</f>
        <v>0</v>
      </c>
      <c r="W4530" s="47">
        <f>Table_Query_from_Mac10[[#This Row],[UnitPriceFuture]]</f>
        <v>17.47</v>
      </c>
      <c r="X4530" s="47">
        <f>Table_Query_from_Mac10[[#This Row],[Unit Increase]]*Table_Query_from_Mac10[[#This Row],[UnitPriceFuture]]</f>
        <v>0</v>
      </c>
      <c r="Y4530" s="47">
        <f>Table_Query_from_Mac10[[#This Row],[Unit Increase]]*Table_Query_from_Mac10[[#This Row],[Future-cost]]</f>
        <v>0</v>
      </c>
      <c r="Z4530" s="47">
        <f>-(Table_Query_from_Mac10[[#This Row],[Incremental Sales]]+((Table_Query_from_Mac10[[#This Row],[Incremental Sales]]*-(SUM(Summary!$S$8:$S$9)))))*Summary!$S$18</f>
        <v>0</v>
      </c>
      <c r="AA4530" s="47">
        <f>IFERROR(Table_Query_from_Mac10[[#This Row],[Incremental Cost]]/Table_Query_from_Mac10[[#This Row],[Incremental Sales]],0)</f>
        <v>0</v>
      </c>
      <c r="AB4530" s="47">
        <f>IFERROR(Table_Query_from_Mac10[[#This Row],[TotalCostFuture]]/Table_Query_from_Mac10[[#This Row],[totalsalesFuture]],0)</f>
        <v>0.47567258156840303</v>
      </c>
      <c r="AN4530" s="30">
        <v>28</v>
      </c>
      <c r="AO4530">
        <f t="shared" si="140"/>
        <v>7</v>
      </c>
      <c r="AQ4530" s="30">
        <v>49.92</v>
      </c>
      <c r="AR4530">
        <f t="shared" si="141"/>
        <v>17.47</v>
      </c>
    </row>
    <row r="4531" spans="1:44" x14ac:dyDescent="0.25">
      <c r="A4531">
        <v>90462</v>
      </c>
      <c r="B4531">
        <v>13</v>
      </c>
      <c r="C4531" t="s">
        <v>55</v>
      </c>
      <c r="D4531" t="s">
        <v>81</v>
      </c>
      <c r="E4531">
        <v>24</v>
      </c>
      <c r="F4531">
        <v>7.4</v>
      </c>
      <c r="G4531">
        <v>15.88</v>
      </c>
      <c r="H4531" s="1">
        <v>44861</v>
      </c>
      <c r="I4531" s="20">
        <v>0</v>
      </c>
      <c r="J4531" s="47">
        <f>Table_Query_from_Mac10[[#This Row],[unit_price]]-(Table_Query_from_Mac10[[#This Row],[unit_price]]*(Table_Query_from_Mac10[[#This Row],[discount_pct]]/100))</f>
        <v>15.88</v>
      </c>
      <c r="K4531" s="47">
        <f>Table_Query_from_Mac10[[#This Row],[unit_cost]]</f>
        <v>7.4</v>
      </c>
      <c r="L4531" s="47">
        <f>Table_Query_from_Mac10[[#This Row],[Live-cost]]*(1+Table_Query_from_Mac10[[#This Row],[CogsIncreasebyTYPE]])</f>
        <v>7.4</v>
      </c>
      <c r="M4531" s="47">
        <f>Table_Query_from_Mac10[[#This Row],[Live-cost]]*Table_Query_from_Mac10[[#This Row],[qty_to_ship]]</f>
        <v>177.60000000000002</v>
      </c>
      <c r="N4531" s="47">
        <f>IF(Table_Query_from_Mac10[[#This Row],[item_no]]="KDA",-Table_Query_from_Mac10[[#This Row],[unit_price]],Table_Query_from_Mac10[[#This Row],[Net Unit]]*Table_Query_from_Mac10[[#This Row],[qty_to_ship]])</f>
        <v>381.12</v>
      </c>
      <c r="O4531" s="47">
        <f>SUMIFS(Summary!C:C,Summary!H:H,Table_Query_from_Mac10[[#This Row],[Juiceoc]])</f>
        <v>0</v>
      </c>
      <c r="P4531" s="47">
        <f>SUMIFS(Summary!D:D,Summary!H:H,Table_Query_from_Mac10[[#This Row],[Juiceoc]])</f>
        <v>0</v>
      </c>
      <c r="Q4531" s="47">
        <f>SUMIFS(Summary!E:E,Summary!H:H,Table_Query_from_Mac10[[#This Row],[Juiceoc]])</f>
        <v>0</v>
      </c>
      <c r="R4531" s="47">
        <f>Table_Query_from_Mac10[[#This Row],[Net Unit]]*(1+Table_Query_from_Mac10[[#This Row],[PriceIncreasebyType]])</f>
        <v>15.88</v>
      </c>
      <c r="S4531" s="47">
        <f>Table_Query_from_Mac10[[#This Row],[UnitPriceFuture]]*Table_Query_from_Mac10[[#This Row],[qtytoShipFuture]]</f>
        <v>381.12</v>
      </c>
      <c r="T4531" s="47">
        <f>ROUND(Table_Query_from_Mac10[[#This Row],[qty_to_ship]]*(1+Table_Query_from_Mac10[[#This Row],[VolumeIncreasebyType]]),0)</f>
        <v>24</v>
      </c>
      <c r="U4531" s="47">
        <f>Table_Query_from_Mac10[[#This Row],[qtytoShipFuture]]*Table_Query_from_Mac10[[#This Row],[Future-cost]]</f>
        <v>177.60000000000002</v>
      </c>
      <c r="V4531" s="47">
        <f>Table_Query_from_Mac10[[#This Row],[qtytoShipFuture]]-Table_Query_from_Mac10[[#This Row],[qty_to_ship]]</f>
        <v>0</v>
      </c>
      <c r="W4531" s="47">
        <f>Table_Query_from_Mac10[[#This Row],[UnitPriceFuture]]</f>
        <v>15.88</v>
      </c>
      <c r="X4531" s="47">
        <f>Table_Query_from_Mac10[[#This Row],[Unit Increase]]*Table_Query_from_Mac10[[#This Row],[UnitPriceFuture]]</f>
        <v>0</v>
      </c>
      <c r="Y4531" s="47">
        <f>Table_Query_from_Mac10[[#This Row],[Unit Increase]]*Table_Query_from_Mac10[[#This Row],[Future-cost]]</f>
        <v>0</v>
      </c>
      <c r="Z4531" s="47">
        <f>-(Table_Query_from_Mac10[[#This Row],[Incremental Sales]]+((Table_Query_from_Mac10[[#This Row],[Incremental Sales]]*-(SUM(Summary!$S$8:$S$9)))))*Summary!$S$18</f>
        <v>0</v>
      </c>
      <c r="AA4531" s="47">
        <f>IFERROR(Table_Query_from_Mac10[[#This Row],[Incremental Cost]]/Table_Query_from_Mac10[[#This Row],[Incremental Sales]],0)</f>
        <v>0</v>
      </c>
      <c r="AB4531" s="47">
        <f>IFERROR(Table_Query_from_Mac10[[#This Row],[TotalCostFuture]]/Table_Query_from_Mac10[[#This Row],[totalsalesFuture]],0)</f>
        <v>0.46599496221662473</v>
      </c>
      <c r="AN4531" s="31">
        <v>96</v>
      </c>
      <c r="AO4531">
        <f t="shared" si="140"/>
        <v>24</v>
      </c>
      <c r="AQ4531" s="31">
        <v>45.37</v>
      </c>
      <c r="AR4531">
        <f t="shared" si="141"/>
        <v>15.88</v>
      </c>
    </row>
    <row r="4532" spans="1:44" x14ac:dyDescent="0.25">
      <c r="A4532">
        <v>90462</v>
      </c>
      <c r="B4532">
        <v>14</v>
      </c>
      <c r="C4532" t="s">
        <v>55</v>
      </c>
      <c r="D4532" t="s">
        <v>81</v>
      </c>
      <c r="E4532">
        <v>12</v>
      </c>
      <c r="F4532">
        <v>6.19</v>
      </c>
      <c r="G4532">
        <v>12.9</v>
      </c>
      <c r="H4532" s="1">
        <v>44861</v>
      </c>
      <c r="I4532" s="20">
        <v>0</v>
      </c>
      <c r="J4532" s="47">
        <f>Table_Query_from_Mac10[[#This Row],[unit_price]]-(Table_Query_from_Mac10[[#This Row],[unit_price]]*(Table_Query_from_Mac10[[#This Row],[discount_pct]]/100))</f>
        <v>12.9</v>
      </c>
      <c r="K4532" s="47">
        <f>Table_Query_from_Mac10[[#This Row],[unit_cost]]</f>
        <v>6.19</v>
      </c>
      <c r="L4532" s="47">
        <f>Table_Query_from_Mac10[[#This Row],[Live-cost]]*(1+Table_Query_from_Mac10[[#This Row],[CogsIncreasebyTYPE]])</f>
        <v>6.19</v>
      </c>
      <c r="M4532" s="47">
        <f>Table_Query_from_Mac10[[#This Row],[Live-cost]]*Table_Query_from_Mac10[[#This Row],[qty_to_ship]]</f>
        <v>74.28</v>
      </c>
      <c r="N4532" s="47">
        <f>IF(Table_Query_from_Mac10[[#This Row],[item_no]]="KDA",-Table_Query_from_Mac10[[#This Row],[unit_price]],Table_Query_from_Mac10[[#This Row],[Net Unit]]*Table_Query_from_Mac10[[#This Row],[qty_to_ship]])</f>
        <v>154.80000000000001</v>
      </c>
      <c r="O4532" s="47">
        <f>SUMIFS(Summary!C:C,Summary!H:H,Table_Query_from_Mac10[[#This Row],[Juiceoc]])</f>
        <v>0</v>
      </c>
      <c r="P4532" s="47">
        <f>SUMIFS(Summary!D:D,Summary!H:H,Table_Query_from_Mac10[[#This Row],[Juiceoc]])</f>
        <v>0</v>
      </c>
      <c r="Q4532" s="47">
        <f>SUMIFS(Summary!E:E,Summary!H:H,Table_Query_from_Mac10[[#This Row],[Juiceoc]])</f>
        <v>0</v>
      </c>
      <c r="R4532" s="47">
        <f>Table_Query_from_Mac10[[#This Row],[Net Unit]]*(1+Table_Query_from_Mac10[[#This Row],[PriceIncreasebyType]])</f>
        <v>12.9</v>
      </c>
      <c r="S4532" s="47">
        <f>Table_Query_from_Mac10[[#This Row],[UnitPriceFuture]]*Table_Query_from_Mac10[[#This Row],[qtytoShipFuture]]</f>
        <v>154.80000000000001</v>
      </c>
      <c r="T4532" s="47">
        <f>ROUND(Table_Query_from_Mac10[[#This Row],[qty_to_ship]]*(1+Table_Query_from_Mac10[[#This Row],[VolumeIncreasebyType]]),0)</f>
        <v>12</v>
      </c>
      <c r="U4532" s="47">
        <f>Table_Query_from_Mac10[[#This Row],[qtytoShipFuture]]*Table_Query_from_Mac10[[#This Row],[Future-cost]]</f>
        <v>74.28</v>
      </c>
      <c r="V4532" s="47">
        <f>Table_Query_from_Mac10[[#This Row],[qtytoShipFuture]]-Table_Query_from_Mac10[[#This Row],[qty_to_ship]]</f>
        <v>0</v>
      </c>
      <c r="W4532" s="47">
        <f>Table_Query_from_Mac10[[#This Row],[UnitPriceFuture]]</f>
        <v>12.9</v>
      </c>
      <c r="X4532" s="47">
        <f>Table_Query_from_Mac10[[#This Row],[Unit Increase]]*Table_Query_from_Mac10[[#This Row],[UnitPriceFuture]]</f>
        <v>0</v>
      </c>
      <c r="Y4532" s="47">
        <f>Table_Query_from_Mac10[[#This Row],[Unit Increase]]*Table_Query_from_Mac10[[#This Row],[Future-cost]]</f>
        <v>0</v>
      </c>
      <c r="Z4532" s="47">
        <f>-(Table_Query_from_Mac10[[#This Row],[Incremental Sales]]+((Table_Query_from_Mac10[[#This Row],[Incremental Sales]]*-(SUM(Summary!$S$8:$S$9)))))*Summary!$S$18</f>
        <v>0</v>
      </c>
      <c r="AA4532" s="47">
        <f>IFERROR(Table_Query_from_Mac10[[#This Row],[Incremental Cost]]/Table_Query_from_Mac10[[#This Row],[Incremental Sales]],0)</f>
        <v>0</v>
      </c>
      <c r="AB4532" s="47">
        <f>IFERROR(Table_Query_from_Mac10[[#This Row],[TotalCostFuture]]/Table_Query_from_Mac10[[#This Row],[totalsalesFuture]],0)</f>
        <v>0.47984496124031006</v>
      </c>
      <c r="AN4532" s="30">
        <v>45</v>
      </c>
      <c r="AO4532">
        <f t="shared" si="140"/>
        <v>12</v>
      </c>
      <c r="AQ4532" s="30">
        <v>36.86</v>
      </c>
      <c r="AR4532">
        <f t="shared" si="141"/>
        <v>12.9</v>
      </c>
    </row>
    <row r="4533" spans="1:44" x14ac:dyDescent="0.25">
      <c r="A4533">
        <v>90463</v>
      </c>
      <c r="B4533">
        <v>1</v>
      </c>
      <c r="C4533" t="s">
        <v>55</v>
      </c>
      <c r="D4533" t="s">
        <v>81</v>
      </c>
      <c r="E4533">
        <v>0</v>
      </c>
      <c r="F4533">
        <v>0</v>
      </c>
      <c r="G4533">
        <v>2638.16</v>
      </c>
      <c r="H4533" s="1">
        <v>44853</v>
      </c>
      <c r="I4533" s="20">
        <v>0</v>
      </c>
      <c r="J4533" s="47">
        <f>Table_Query_from_Mac10[[#This Row],[unit_price]]-(Table_Query_from_Mac10[[#This Row],[unit_price]]*(Table_Query_from_Mac10[[#This Row],[discount_pct]]/100))</f>
        <v>2638.16</v>
      </c>
      <c r="K4533" s="47">
        <f>Table_Query_from_Mac10[[#This Row],[unit_cost]]</f>
        <v>0</v>
      </c>
      <c r="L4533" s="47">
        <f>Table_Query_from_Mac10[[#This Row],[Live-cost]]*(1+Table_Query_from_Mac10[[#This Row],[CogsIncreasebyTYPE]])</f>
        <v>0</v>
      </c>
      <c r="M4533" s="47">
        <f>Table_Query_from_Mac10[[#This Row],[Live-cost]]*Table_Query_from_Mac10[[#This Row],[qty_to_ship]]</f>
        <v>0</v>
      </c>
      <c r="N4533" s="47">
        <f>IF(Table_Query_from_Mac10[[#This Row],[item_no]]="KDA",-Table_Query_from_Mac10[[#This Row],[unit_price]],Table_Query_from_Mac10[[#This Row],[Net Unit]]*Table_Query_from_Mac10[[#This Row],[qty_to_ship]])</f>
        <v>0</v>
      </c>
      <c r="O4533" s="47">
        <f>SUMIFS(Summary!C:C,Summary!H:H,Table_Query_from_Mac10[[#This Row],[Juiceoc]])</f>
        <v>0</v>
      </c>
      <c r="P4533" s="47">
        <f>SUMIFS(Summary!D:D,Summary!H:H,Table_Query_from_Mac10[[#This Row],[Juiceoc]])</f>
        <v>0</v>
      </c>
      <c r="Q4533" s="47">
        <f>SUMIFS(Summary!E:E,Summary!H:H,Table_Query_from_Mac10[[#This Row],[Juiceoc]])</f>
        <v>0</v>
      </c>
      <c r="R4533" s="47">
        <f>Table_Query_from_Mac10[[#This Row],[Net Unit]]*(1+Table_Query_from_Mac10[[#This Row],[PriceIncreasebyType]])</f>
        <v>2638.16</v>
      </c>
      <c r="S4533" s="47">
        <f>Table_Query_from_Mac10[[#This Row],[UnitPriceFuture]]*Table_Query_from_Mac10[[#This Row],[qtytoShipFuture]]</f>
        <v>0</v>
      </c>
      <c r="T4533" s="47">
        <f>ROUND(Table_Query_from_Mac10[[#This Row],[qty_to_ship]]*(1+Table_Query_from_Mac10[[#This Row],[VolumeIncreasebyType]]),0)</f>
        <v>0</v>
      </c>
      <c r="U4533" s="47">
        <f>Table_Query_from_Mac10[[#This Row],[qtytoShipFuture]]*Table_Query_from_Mac10[[#This Row],[Future-cost]]</f>
        <v>0</v>
      </c>
      <c r="V4533" s="47">
        <f>Table_Query_from_Mac10[[#This Row],[qtytoShipFuture]]-Table_Query_from_Mac10[[#This Row],[qty_to_ship]]</f>
        <v>0</v>
      </c>
      <c r="W4533" s="47">
        <f>Table_Query_from_Mac10[[#This Row],[UnitPriceFuture]]</f>
        <v>2638.16</v>
      </c>
      <c r="X4533" s="47">
        <f>Table_Query_from_Mac10[[#This Row],[Unit Increase]]*Table_Query_from_Mac10[[#This Row],[UnitPriceFuture]]</f>
        <v>0</v>
      </c>
      <c r="Y4533" s="47">
        <f>Table_Query_from_Mac10[[#This Row],[Unit Increase]]*Table_Query_from_Mac10[[#This Row],[Future-cost]]</f>
        <v>0</v>
      </c>
      <c r="Z4533" s="47">
        <f>-(Table_Query_from_Mac10[[#This Row],[Incremental Sales]]+((Table_Query_from_Mac10[[#This Row],[Incremental Sales]]*-(SUM(Summary!$S$8:$S$9)))))*Summary!$S$18</f>
        <v>0</v>
      </c>
      <c r="AA4533" s="47">
        <f>IFERROR(Table_Query_from_Mac10[[#This Row],[Incremental Cost]]/Table_Query_from_Mac10[[#This Row],[Incremental Sales]],0)</f>
        <v>0</v>
      </c>
      <c r="AB4533" s="47">
        <f>IFERROR(Table_Query_from_Mac10[[#This Row],[TotalCostFuture]]/Table_Query_from_Mac10[[#This Row],[totalsalesFuture]],0)</f>
        <v>0</v>
      </c>
      <c r="AN4533" s="31">
        <v>0</v>
      </c>
      <c r="AO4533">
        <f t="shared" si="140"/>
        <v>0</v>
      </c>
      <c r="AQ4533" s="31">
        <v>7537.61</v>
      </c>
      <c r="AR4533">
        <f t="shared" si="141"/>
        <v>2638.16</v>
      </c>
    </row>
    <row r="4534" spans="1:44" x14ac:dyDescent="0.25">
      <c r="A4534">
        <v>90464</v>
      </c>
      <c r="B4534">
        <v>1</v>
      </c>
      <c r="C4534" t="s">
        <v>83</v>
      </c>
      <c r="D4534" t="s">
        <v>79</v>
      </c>
      <c r="E4534">
        <v>0</v>
      </c>
      <c r="F4534">
        <v>0</v>
      </c>
      <c r="G4534">
        <v>5922.36</v>
      </c>
      <c r="H4534" s="1">
        <v>44853</v>
      </c>
      <c r="I4534" s="20">
        <v>0</v>
      </c>
      <c r="J4534" s="47">
        <f>Table_Query_from_Mac10[[#This Row],[unit_price]]-(Table_Query_from_Mac10[[#This Row],[unit_price]]*(Table_Query_from_Mac10[[#This Row],[discount_pct]]/100))</f>
        <v>5922.36</v>
      </c>
      <c r="K4534" s="47">
        <f>Table_Query_from_Mac10[[#This Row],[unit_cost]]</f>
        <v>0</v>
      </c>
      <c r="L4534" s="47">
        <f>Table_Query_from_Mac10[[#This Row],[Live-cost]]*(1+Table_Query_from_Mac10[[#This Row],[CogsIncreasebyTYPE]])</f>
        <v>0</v>
      </c>
      <c r="M4534" s="47">
        <f>Table_Query_from_Mac10[[#This Row],[Live-cost]]*Table_Query_from_Mac10[[#This Row],[qty_to_ship]]</f>
        <v>0</v>
      </c>
      <c r="N4534" s="47">
        <f>IF(Table_Query_from_Mac10[[#This Row],[item_no]]="KDA",-Table_Query_from_Mac10[[#This Row],[unit_price]],Table_Query_from_Mac10[[#This Row],[Net Unit]]*Table_Query_from_Mac10[[#This Row],[qty_to_ship]])</f>
        <v>0</v>
      </c>
      <c r="O4534" s="47">
        <f>SUMIFS(Summary!C:C,Summary!H:H,Table_Query_from_Mac10[[#This Row],[Juiceoc]])</f>
        <v>0</v>
      </c>
      <c r="P4534" s="47">
        <f>SUMIFS(Summary!D:D,Summary!H:H,Table_Query_from_Mac10[[#This Row],[Juiceoc]])</f>
        <v>0</v>
      </c>
      <c r="Q4534" s="47">
        <f>SUMIFS(Summary!E:E,Summary!H:H,Table_Query_from_Mac10[[#This Row],[Juiceoc]])</f>
        <v>0</v>
      </c>
      <c r="R4534" s="47">
        <f>Table_Query_from_Mac10[[#This Row],[Net Unit]]*(1+Table_Query_from_Mac10[[#This Row],[PriceIncreasebyType]])</f>
        <v>5922.36</v>
      </c>
      <c r="S4534" s="47">
        <f>Table_Query_from_Mac10[[#This Row],[UnitPriceFuture]]*Table_Query_from_Mac10[[#This Row],[qtytoShipFuture]]</f>
        <v>0</v>
      </c>
      <c r="T4534" s="47">
        <f>ROUND(Table_Query_from_Mac10[[#This Row],[qty_to_ship]]*(1+Table_Query_from_Mac10[[#This Row],[VolumeIncreasebyType]]),0)</f>
        <v>0</v>
      </c>
      <c r="U4534" s="47">
        <f>Table_Query_from_Mac10[[#This Row],[qtytoShipFuture]]*Table_Query_from_Mac10[[#This Row],[Future-cost]]</f>
        <v>0</v>
      </c>
      <c r="V4534" s="47">
        <f>Table_Query_from_Mac10[[#This Row],[qtytoShipFuture]]-Table_Query_from_Mac10[[#This Row],[qty_to_ship]]</f>
        <v>0</v>
      </c>
      <c r="W4534" s="47">
        <f>Table_Query_from_Mac10[[#This Row],[UnitPriceFuture]]</f>
        <v>5922.36</v>
      </c>
      <c r="X4534" s="47">
        <f>Table_Query_from_Mac10[[#This Row],[Unit Increase]]*Table_Query_from_Mac10[[#This Row],[UnitPriceFuture]]</f>
        <v>0</v>
      </c>
      <c r="Y4534" s="47">
        <f>Table_Query_from_Mac10[[#This Row],[Unit Increase]]*Table_Query_from_Mac10[[#This Row],[Future-cost]]</f>
        <v>0</v>
      </c>
      <c r="Z4534" s="47">
        <f>-(Table_Query_from_Mac10[[#This Row],[Incremental Sales]]+((Table_Query_from_Mac10[[#This Row],[Incremental Sales]]*-(SUM(Summary!$S$8:$S$9)))))*Summary!$S$18</f>
        <v>0</v>
      </c>
      <c r="AA4534" s="47">
        <f>IFERROR(Table_Query_from_Mac10[[#This Row],[Incremental Cost]]/Table_Query_from_Mac10[[#This Row],[Incremental Sales]],0)</f>
        <v>0</v>
      </c>
      <c r="AB4534" s="47">
        <f>IFERROR(Table_Query_from_Mac10[[#This Row],[TotalCostFuture]]/Table_Query_from_Mac10[[#This Row],[totalsalesFuture]],0)</f>
        <v>0</v>
      </c>
      <c r="AN4534" s="30">
        <v>0</v>
      </c>
      <c r="AO4534">
        <f t="shared" si="140"/>
        <v>0</v>
      </c>
      <c r="AQ4534" s="30">
        <v>16921.03</v>
      </c>
      <c r="AR4534">
        <f t="shared" si="141"/>
        <v>5922.36</v>
      </c>
    </row>
    <row r="4535" spans="1:44" x14ac:dyDescent="0.25">
      <c r="A4535">
        <v>90465</v>
      </c>
      <c r="B4535">
        <v>1</v>
      </c>
      <c r="C4535" t="s">
        <v>86</v>
      </c>
      <c r="D4535" t="s">
        <v>79</v>
      </c>
      <c r="E4535">
        <v>0</v>
      </c>
      <c r="F4535">
        <v>5.74</v>
      </c>
      <c r="G4535">
        <v>12.11</v>
      </c>
      <c r="H4535" s="1">
        <v>44854</v>
      </c>
      <c r="I4535" s="20">
        <v>0</v>
      </c>
      <c r="J4535" s="47">
        <f>Table_Query_from_Mac10[[#This Row],[unit_price]]-(Table_Query_from_Mac10[[#This Row],[unit_price]]*(Table_Query_from_Mac10[[#This Row],[discount_pct]]/100))</f>
        <v>12.11</v>
      </c>
      <c r="K4535" s="47">
        <f>Table_Query_from_Mac10[[#This Row],[unit_cost]]</f>
        <v>5.74</v>
      </c>
      <c r="L4535" s="47">
        <f>Table_Query_from_Mac10[[#This Row],[Live-cost]]*(1+Table_Query_from_Mac10[[#This Row],[CogsIncreasebyTYPE]])</f>
        <v>5.74</v>
      </c>
      <c r="M4535" s="47">
        <f>Table_Query_from_Mac10[[#This Row],[Live-cost]]*Table_Query_from_Mac10[[#This Row],[qty_to_ship]]</f>
        <v>0</v>
      </c>
      <c r="N4535" s="47">
        <f>IF(Table_Query_from_Mac10[[#This Row],[item_no]]="KDA",-Table_Query_from_Mac10[[#This Row],[unit_price]],Table_Query_from_Mac10[[#This Row],[Net Unit]]*Table_Query_from_Mac10[[#This Row],[qty_to_ship]])</f>
        <v>0</v>
      </c>
      <c r="O4535" s="47">
        <f>SUMIFS(Summary!C:C,Summary!H:H,Table_Query_from_Mac10[[#This Row],[Juiceoc]])</f>
        <v>0</v>
      </c>
      <c r="P4535" s="47">
        <f>SUMIFS(Summary!D:D,Summary!H:H,Table_Query_from_Mac10[[#This Row],[Juiceoc]])</f>
        <v>0</v>
      </c>
      <c r="Q4535" s="47">
        <f>SUMIFS(Summary!E:E,Summary!H:H,Table_Query_from_Mac10[[#This Row],[Juiceoc]])</f>
        <v>0</v>
      </c>
      <c r="R4535" s="47">
        <f>Table_Query_from_Mac10[[#This Row],[Net Unit]]*(1+Table_Query_from_Mac10[[#This Row],[PriceIncreasebyType]])</f>
        <v>12.11</v>
      </c>
      <c r="S4535" s="47">
        <f>Table_Query_from_Mac10[[#This Row],[UnitPriceFuture]]*Table_Query_from_Mac10[[#This Row],[qtytoShipFuture]]</f>
        <v>0</v>
      </c>
      <c r="T4535" s="47">
        <f>ROUND(Table_Query_from_Mac10[[#This Row],[qty_to_ship]]*(1+Table_Query_from_Mac10[[#This Row],[VolumeIncreasebyType]]),0)</f>
        <v>0</v>
      </c>
      <c r="U4535" s="47">
        <f>Table_Query_from_Mac10[[#This Row],[qtytoShipFuture]]*Table_Query_from_Mac10[[#This Row],[Future-cost]]</f>
        <v>0</v>
      </c>
      <c r="V4535" s="47">
        <f>Table_Query_from_Mac10[[#This Row],[qtytoShipFuture]]-Table_Query_from_Mac10[[#This Row],[qty_to_ship]]</f>
        <v>0</v>
      </c>
      <c r="W4535" s="47">
        <f>Table_Query_from_Mac10[[#This Row],[UnitPriceFuture]]</f>
        <v>12.11</v>
      </c>
      <c r="X4535" s="47">
        <f>Table_Query_from_Mac10[[#This Row],[Unit Increase]]*Table_Query_from_Mac10[[#This Row],[UnitPriceFuture]]</f>
        <v>0</v>
      </c>
      <c r="Y4535" s="47">
        <f>Table_Query_from_Mac10[[#This Row],[Unit Increase]]*Table_Query_from_Mac10[[#This Row],[Future-cost]]</f>
        <v>0</v>
      </c>
      <c r="Z4535" s="47">
        <f>-(Table_Query_from_Mac10[[#This Row],[Incremental Sales]]+((Table_Query_from_Mac10[[#This Row],[Incremental Sales]]*-(SUM(Summary!$S$8:$S$9)))))*Summary!$S$18</f>
        <v>0</v>
      </c>
      <c r="AA4535" s="47">
        <f>IFERROR(Table_Query_from_Mac10[[#This Row],[Incremental Cost]]/Table_Query_from_Mac10[[#This Row],[Incremental Sales]],0)</f>
        <v>0</v>
      </c>
      <c r="AB4535" s="47">
        <f>IFERROR(Table_Query_from_Mac10[[#This Row],[TotalCostFuture]]/Table_Query_from_Mac10[[#This Row],[totalsalesFuture]],0)</f>
        <v>0</v>
      </c>
      <c r="AN4535" s="31">
        <v>0</v>
      </c>
      <c r="AO4535">
        <f t="shared" si="140"/>
        <v>0</v>
      </c>
      <c r="AQ4535" s="31">
        <v>34.6</v>
      </c>
      <c r="AR4535">
        <f t="shared" si="141"/>
        <v>12.11</v>
      </c>
    </row>
    <row r="4536" spans="1:44" x14ac:dyDescent="0.25">
      <c r="A4536">
        <v>90466</v>
      </c>
      <c r="B4536">
        <v>1</v>
      </c>
      <c r="C4536" t="s">
        <v>56</v>
      </c>
      <c r="D4536" t="s">
        <v>81</v>
      </c>
      <c r="E4536">
        <v>24</v>
      </c>
      <c r="F4536">
        <v>6.22</v>
      </c>
      <c r="G4536">
        <v>15.2</v>
      </c>
      <c r="H4536" s="1">
        <v>44865</v>
      </c>
      <c r="I4536" s="20">
        <v>0</v>
      </c>
      <c r="J4536" s="47">
        <f>Table_Query_from_Mac10[[#This Row],[unit_price]]-(Table_Query_from_Mac10[[#This Row],[unit_price]]*(Table_Query_from_Mac10[[#This Row],[discount_pct]]/100))</f>
        <v>15.2</v>
      </c>
      <c r="K4536" s="47">
        <f>Table_Query_from_Mac10[[#This Row],[unit_cost]]</f>
        <v>6.22</v>
      </c>
      <c r="L4536" s="47">
        <f>Table_Query_from_Mac10[[#This Row],[Live-cost]]*(1+Table_Query_from_Mac10[[#This Row],[CogsIncreasebyTYPE]])</f>
        <v>6.22</v>
      </c>
      <c r="M4536" s="47">
        <f>Table_Query_from_Mac10[[#This Row],[Live-cost]]*Table_Query_from_Mac10[[#This Row],[qty_to_ship]]</f>
        <v>149.28</v>
      </c>
      <c r="N4536" s="47">
        <f>IF(Table_Query_from_Mac10[[#This Row],[item_no]]="KDA",-Table_Query_from_Mac10[[#This Row],[unit_price]],Table_Query_from_Mac10[[#This Row],[Net Unit]]*Table_Query_from_Mac10[[#This Row],[qty_to_ship]])</f>
        <v>364.79999999999995</v>
      </c>
      <c r="O4536" s="47">
        <f>SUMIFS(Summary!C:C,Summary!H:H,Table_Query_from_Mac10[[#This Row],[Juiceoc]])</f>
        <v>0</v>
      </c>
      <c r="P4536" s="47">
        <f>SUMIFS(Summary!D:D,Summary!H:H,Table_Query_from_Mac10[[#This Row],[Juiceoc]])</f>
        <v>0</v>
      </c>
      <c r="Q4536" s="47">
        <f>SUMIFS(Summary!E:E,Summary!H:H,Table_Query_from_Mac10[[#This Row],[Juiceoc]])</f>
        <v>0</v>
      </c>
      <c r="R4536" s="47">
        <f>Table_Query_from_Mac10[[#This Row],[Net Unit]]*(1+Table_Query_from_Mac10[[#This Row],[PriceIncreasebyType]])</f>
        <v>15.2</v>
      </c>
      <c r="S4536" s="47">
        <f>Table_Query_from_Mac10[[#This Row],[UnitPriceFuture]]*Table_Query_from_Mac10[[#This Row],[qtytoShipFuture]]</f>
        <v>364.79999999999995</v>
      </c>
      <c r="T4536" s="47">
        <f>ROUND(Table_Query_from_Mac10[[#This Row],[qty_to_ship]]*(1+Table_Query_from_Mac10[[#This Row],[VolumeIncreasebyType]]),0)</f>
        <v>24</v>
      </c>
      <c r="U4536" s="47">
        <f>Table_Query_from_Mac10[[#This Row],[qtytoShipFuture]]*Table_Query_from_Mac10[[#This Row],[Future-cost]]</f>
        <v>149.28</v>
      </c>
      <c r="V4536" s="47">
        <f>Table_Query_from_Mac10[[#This Row],[qtytoShipFuture]]-Table_Query_from_Mac10[[#This Row],[qty_to_ship]]</f>
        <v>0</v>
      </c>
      <c r="W4536" s="47">
        <f>Table_Query_from_Mac10[[#This Row],[UnitPriceFuture]]</f>
        <v>15.2</v>
      </c>
      <c r="X4536" s="47">
        <f>Table_Query_from_Mac10[[#This Row],[Unit Increase]]*Table_Query_from_Mac10[[#This Row],[UnitPriceFuture]]</f>
        <v>0</v>
      </c>
      <c r="Y4536" s="47">
        <f>Table_Query_from_Mac10[[#This Row],[Unit Increase]]*Table_Query_from_Mac10[[#This Row],[Future-cost]]</f>
        <v>0</v>
      </c>
      <c r="Z4536" s="47">
        <f>-(Table_Query_from_Mac10[[#This Row],[Incremental Sales]]+((Table_Query_from_Mac10[[#This Row],[Incremental Sales]]*-(SUM(Summary!$S$8:$S$9)))))*Summary!$S$18</f>
        <v>0</v>
      </c>
      <c r="AA4536" s="47">
        <f>IFERROR(Table_Query_from_Mac10[[#This Row],[Incremental Cost]]/Table_Query_from_Mac10[[#This Row],[Incremental Sales]],0)</f>
        <v>0</v>
      </c>
      <c r="AB4536" s="47">
        <f>IFERROR(Table_Query_from_Mac10[[#This Row],[TotalCostFuture]]/Table_Query_from_Mac10[[#This Row],[totalsalesFuture]],0)</f>
        <v>0.40921052631578952</v>
      </c>
      <c r="AN4536" s="30">
        <v>96</v>
      </c>
      <c r="AO4536">
        <f t="shared" si="140"/>
        <v>24</v>
      </c>
      <c r="AQ4536" s="30">
        <v>43.44</v>
      </c>
      <c r="AR4536">
        <f t="shared" si="141"/>
        <v>15.2</v>
      </c>
    </row>
    <row r="4537" spans="1:44" x14ac:dyDescent="0.25">
      <c r="A4537">
        <v>90466</v>
      </c>
      <c r="B4537">
        <v>2</v>
      </c>
      <c r="C4537" t="s">
        <v>56</v>
      </c>
      <c r="D4537" t="s">
        <v>81</v>
      </c>
      <c r="E4537">
        <v>24</v>
      </c>
      <c r="F4537">
        <v>7.48</v>
      </c>
      <c r="G4537">
        <v>18.54</v>
      </c>
      <c r="H4537" s="1">
        <v>44865</v>
      </c>
      <c r="I4537" s="20">
        <v>0</v>
      </c>
      <c r="J4537" s="47">
        <f>Table_Query_from_Mac10[[#This Row],[unit_price]]-(Table_Query_from_Mac10[[#This Row],[unit_price]]*(Table_Query_from_Mac10[[#This Row],[discount_pct]]/100))</f>
        <v>18.54</v>
      </c>
      <c r="K4537" s="47">
        <f>Table_Query_from_Mac10[[#This Row],[unit_cost]]</f>
        <v>7.48</v>
      </c>
      <c r="L4537" s="47">
        <f>Table_Query_from_Mac10[[#This Row],[Live-cost]]*(1+Table_Query_from_Mac10[[#This Row],[CogsIncreasebyTYPE]])</f>
        <v>7.48</v>
      </c>
      <c r="M4537" s="47">
        <f>Table_Query_from_Mac10[[#This Row],[Live-cost]]*Table_Query_from_Mac10[[#This Row],[qty_to_ship]]</f>
        <v>179.52</v>
      </c>
      <c r="N4537" s="47">
        <f>IF(Table_Query_from_Mac10[[#This Row],[item_no]]="KDA",-Table_Query_from_Mac10[[#This Row],[unit_price]],Table_Query_from_Mac10[[#This Row],[Net Unit]]*Table_Query_from_Mac10[[#This Row],[qty_to_ship]])</f>
        <v>444.96</v>
      </c>
      <c r="O4537" s="47">
        <f>SUMIFS(Summary!C:C,Summary!H:H,Table_Query_from_Mac10[[#This Row],[Juiceoc]])</f>
        <v>0</v>
      </c>
      <c r="P4537" s="47">
        <f>SUMIFS(Summary!D:D,Summary!H:H,Table_Query_from_Mac10[[#This Row],[Juiceoc]])</f>
        <v>0</v>
      </c>
      <c r="Q4537" s="47">
        <f>SUMIFS(Summary!E:E,Summary!H:H,Table_Query_from_Mac10[[#This Row],[Juiceoc]])</f>
        <v>0</v>
      </c>
      <c r="R4537" s="47">
        <f>Table_Query_from_Mac10[[#This Row],[Net Unit]]*(1+Table_Query_from_Mac10[[#This Row],[PriceIncreasebyType]])</f>
        <v>18.54</v>
      </c>
      <c r="S4537" s="47">
        <f>Table_Query_from_Mac10[[#This Row],[UnitPriceFuture]]*Table_Query_from_Mac10[[#This Row],[qtytoShipFuture]]</f>
        <v>444.96</v>
      </c>
      <c r="T4537" s="47">
        <f>ROUND(Table_Query_from_Mac10[[#This Row],[qty_to_ship]]*(1+Table_Query_from_Mac10[[#This Row],[VolumeIncreasebyType]]),0)</f>
        <v>24</v>
      </c>
      <c r="U4537" s="47">
        <f>Table_Query_from_Mac10[[#This Row],[qtytoShipFuture]]*Table_Query_from_Mac10[[#This Row],[Future-cost]]</f>
        <v>179.52</v>
      </c>
      <c r="V4537" s="47">
        <f>Table_Query_from_Mac10[[#This Row],[qtytoShipFuture]]-Table_Query_from_Mac10[[#This Row],[qty_to_ship]]</f>
        <v>0</v>
      </c>
      <c r="W4537" s="47">
        <f>Table_Query_from_Mac10[[#This Row],[UnitPriceFuture]]</f>
        <v>18.54</v>
      </c>
      <c r="X4537" s="47">
        <f>Table_Query_from_Mac10[[#This Row],[Unit Increase]]*Table_Query_from_Mac10[[#This Row],[UnitPriceFuture]]</f>
        <v>0</v>
      </c>
      <c r="Y4537" s="47">
        <f>Table_Query_from_Mac10[[#This Row],[Unit Increase]]*Table_Query_from_Mac10[[#This Row],[Future-cost]]</f>
        <v>0</v>
      </c>
      <c r="Z4537" s="47">
        <f>-(Table_Query_from_Mac10[[#This Row],[Incremental Sales]]+((Table_Query_from_Mac10[[#This Row],[Incremental Sales]]*-(SUM(Summary!$S$8:$S$9)))))*Summary!$S$18</f>
        <v>0</v>
      </c>
      <c r="AA4537" s="47">
        <f>IFERROR(Table_Query_from_Mac10[[#This Row],[Incremental Cost]]/Table_Query_from_Mac10[[#This Row],[Incremental Sales]],0)</f>
        <v>0</v>
      </c>
      <c r="AB4537" s="47">
        <f>IFERROR(Table_Query_from_Mac10[[#This Row],[TotalCostFuture]]/Table_Query_from_Mac10[[#This Row],[totalsalesFuture]],0)</f>
        <v>0.40345199568500545</v>
      </c>
      <c r="AN4537" s="31">
        <v>93</v>
      </c>
      <c r="AO4537">
        <f t="shared" si="140"/>
        <v>24</v>
      </c>
      <c r="AQ4537" s="31">
        <v>52.98</v>
      </c>
      <c r="AR4537">
        <f t="shared" si="141"/>
        <v>18.54</v>
      </c>
    </row>
    <row r="4538" spans="1:44" x14ac:dyDescent="0.25">
      <c r="A4538">
        <v>90466</v>
      </c>
      <c r="B4538">
        <v>3</v>
      </c>
      <c r="C4538" t="s">
        <v>55</v>
      </c>
      <c r="D4538" t="s">
        <v>81</v>
      </c>
      <c r="E4538">
        <v>8</v>
      </c>
      <c r="F4538">
        <v>8.6199999999999992</v>
      </c>
      <c r="G4538">
        <v>21.9</v>
      </c>
      <c r="H4538" s="1">
        <v>44865</v>
      </c>
      <c r="I4538" s="20">
        <v>0</v>
      </c>
      <c r="J4538" s="47">
        <f>Table_Query_from_Mac10[[#This Row],[unit_price]]-(Table_Query_from_Mac10[[#This Row],[unit_price]]*(Table_Query_from_Mac10[[#This Row],[discount_pct]]/100))</f>
        <v>21.9</v>
      </c>
      <c r="K4538" s="47">
        <f>Table_Query_from_Mac10[[#This Row],[unit_cost]]</f>
        <v>8.6199999999999992</v>
      </c>
      <c r="L4538" s="47">
        <f>Table_Query_from_Mac10[[#This Row],[Live-cost]]*(1+Table_Query_from_Mac10[[#This Row],[CogsIncreasebyTYPE]])</f>
        <v>8.6199999999999992</v>
      </c>
      <c r="M4538" s="47">
        <f>Table_Query_from_Mac10[[#This Row],[Live-cost]]*Table_Query_from_Mac10[[#This Row],[qty_to_ship]]</f>
        <v>68.959999999999994</v>
      </c>
      <c r="N4538" s="47">
        <f>IF(Table_Query_from_Mac10[[#This Row],[item_no]]="KDA",-Table_Query_from_Mac10[[#This Row],[unit_price]],Table_Query_from_Mac10[[#This Row],[Net Unit]]*Table_Query_from_Mac10[[#This Row],[qty_to_ship]])</f>
        <v>175.2</v>
      </c>
      <c r="O4538" s="47">
        <f>SUMIFS(Summary!C:C,Summary!H:H,Table_Query_from_Mac10[[#This Row],[Juiceoc]])</f>
        <v>0</v>
      </c>
      <c r="P4538" s="47">
        <f>SUMIFS(Summary!D:D,Summary!H:H,Table_Query_from_Mac10[[#This Row],[Juiceoc]])</f>
        <v>0</v>
      </c>
      <c r="Q4538" s="47">
        <f>SUMIFS(Summary!E:E,Summary!H:H,Table_Query_from_Mac10[[#This Row],[Juiceoc]])</f>
        <v>0</v>
      </c>
      <c r="R4538" s="47">
        <f>Table_Query_from_Mac10[[#This Row],[Net Unit]]*(1+Table_Query_from_Mac10[[#This Row],[PriceIncreasebyType]])</f>
        <v>21.9</v>
      </c>
      <c r="S4538" s="47">
        <f>Table_Query_from_Mac10[[#This Row],[UnitPriceFuture]]*Table_Query_from_Mac10[[#This Row],[qtytoShipFuture]]</f>
        <v>175.2</v>
      </c>
      <c r="T4538" s="47">
        <f>ROUND(Table_Query_from_Mac10[[#This Row],[qty_to_ship]]*(1+Table_Query_from_Mac10[[#This Row],[VolumeIncreasebyType]]),0)</f>
        <v>8</v>
      </c>
      <c r="U4538" s="47">
        <f>Table_Query_from_Mac10[[#This Row],[qtytoShipFuture]]*Table_Query_from_Mac10[[#This Row],[Future-cost]]</f>
        <v>68.959999999999994</v>
      </c>
      <c r="V4538" s="47">
        <f>Table_Query_from_Mac10[[#This Row],[qtytoShipFuture]]-Table_Query_from_Mac10[[#This Row],[qty_to_ship]]</f>
        <v>0</v>
      </c>
      <c r="W4538" s="47">
        <f>Table_Query_from_Mac10[[#This Row],[UnitPriceFuture]]</f>
        <v>21.9</v>
      </c>
      <c r="X4538" s="47">
        <f>Table_Query_from_Mac10[[#This Row],[Unit Increase]]*Table_Query_from_Mac10[[#This Row],[UnitPriceFuture]]</f>
        <v>0</v>
      </c>
      <c r="Y4538" s="47">
        <f>Table_Query_from_Mac10[[#This Row],[Unit Increase]]*Table_Query_from_Mac10[[#This Row],[Future-cost]]</f>
        <v>0</v>
      </c>
      <c r="Z4538" s="47">
        <f>-(Table_Query_from_Mac10[[#This Row],[Incremental Sales]]+((Table_Query_from_Mac10[[#This Row],[Incremental Sales]]*-(SUM(Summary!$S$8:$S$9)))))*Summary!$S$18</f>
        <v>0</v>
      </c>
      <c r="AA4538" s="47">
        <f>IFERROR(Table_Query_from_Mac10[[#This Row],[Incremental Cost]]/Table_Query_from_Mac10[[#This Row],[Incremental Sales]],0)</f>
        <v>0</v>
      </c>
      <c r="AB4538" s="47">
        <f>IFERROR(Table_Query_from_Mac10[[#This Row],[TotalCostFuture]]/Table_Query_from_Mac10[[#This Row],[totalsalesFuture]],0)</f>
        <v>0.39360730593607307</v>
      </c>
      <c r="AN4538" s="30">
        <v>30</v>
      </c>
      <c r="AO4538">
        <f t="shared" si="140"/>
        <v>8</v>
      </c>
      <c r="AQ4538" s="30">
        <v>62.56</v>
      </c>
      <c r="AR4538">
        <f t="shared" si="141"/>
        <v>21.9</v>
      </c>
    </row>
    <row r="4539" spans="1:44" x14ac:dyDescent="0.25">
      <c r="A4539">
        <v>90466</v>
      </c>
      <c r="B4539">
        <v>4</v>
      </c>
      <c r="C4539" t="s">
        <v>56</v>
      </c>
      <c r="D4539" t="s">
        <v>81</v>
      </c>
      <c r="E4539">
        <v>10</v>
      </c>
      <c r="F4539">
        <v>10.36</v>
      </c>
      <c r="G4539">
        <v>26.45</v>
      </c>
      <c r="H4539" s="1">
        <v>44865</v>
      </c>
      <c r="I4539" s="20">
        <v>0</v>
      </c>
      <c r="J4539" s="47">
        <f>Table_Query_from_Mac10[[#This Row],[unit_price]]-(Table_Query_from_Mac10[[#This Row],[unit_price]]*(Table_Query_from_Mac10[[#This Row],[discount_pct]]/100))</f>
        <v>26.45</v>
      </c>
      <c r="K4539" s="47">
        <f>Table_Query_from_Mac10[[#This Row],[unit_cost]]</f>
        <v>10.36</v>
      </c>
      <c r="L4539" s="47">
        <f>Table_Query_from_Mac10[[#This Row],[Live-cost]]*(1+Table_Query_from_Mac10[[#This Row],[CogsIncreasebyTYPE]])</f>
        <v>10.36</v>
      </c>
      <c r="M4539" s="47">
        <f>Table_Query_from_Mac10[[#This Row],[Live-cost]]*Table_Query_from_Mac10[[#This Row],[qty_to_ship]]</f>
        <v>103.6</v>
      </c>
      <c r="N4539" s="47">
        <f>IF(Table_Query_from_Mac10[[#This Row],[item_no]]="KDA",-Table_Query_from_Mac10[[#This Row],[unit_price]],Table_Query_from_Mac10[[#This Row],[Net Unit]]*Table_Query_from_Mac10[[#This Row],[qty_to_ship]])</f>
        <v>264.5</v>
      </c>
      <c r="O4539" s="47">
        <f>SUMIFS(Summary!C:C,Summary!H:H,Table_Query_from_Mac10[[#This Row],[Juiceoc]])</f>
        <v>0</v>
      </c>
      <c r="P4539" s="47">
        <f>SUMIFS(Summary!D:D,Summary!H:H,Table_Query_from_Mac10[[#This Row],[Juiceoc]])</f>
        <v>0</v>
      </c>
      <c r="Q4539" s="47">
        <f>SUMIFS(Summary!E:E,Summary!H:H,Table_Query_from_Mac10[[#This Row],[Juiceoc]])</f>
        <v>0</v>
      </c>
      <c r="R4539" s="47">
        <f>Table_Query_from_Mac10[[#This Row],[Net Unit]]*(1+Table_Query_from_Mac10[[#This Row],[PriceIncreasebyType]])</f>
        <v>26.45</v>
      </c>
      <c r="S4539" s="47">
        <f>Table_Query_from_Mac10[[#This Row],[UnitPriceFuture]]*Table_Query_from_Mac10[[#This Row],[qtytoShipFuture]]</f>
        <v>264.5</v>
      </c>
      <c r="T4539" s="47">
        <f>ROUND(Table_Query_from_Mac10[[#This Row],[qty_to_ship]]*(1+Table_Query_from_Mac10[[#This Row],[VolumeIncreasebyType]]),0)</f>
        <v>10</v>
      </c>
      <c r="U4539" s="47">
        <f>Table_Query_from_Mac10[[#This Row],[qtytoShipFuture]]*Table_Query_from_Mac10[[#This Row],[Future-cost]]</f>
        <v>103.6</v>
      </c>
      <c r="V4539" s="47">
        <f>Table_Query_from_Mac10[[#This Row],[qtytoShipFuture]]-Table_Query_from_Mac10[[#This Row],[qty_to_ship]]</f>
        <v>0</v>
      </c>
      <c r="W4539" s="47">
        <f>Table_Query_from_Mac10[[#This Row],[UnitPriceFuture]]</f>
        <v>26.45</v>
      </c>
      <c r="X4539" s="47">
        <f>Table_Query_from_Mac10[[#This Row],[Unit Increase]]*Table_Query_from_Mac10[[#This Row],[UnitPriceFuture]]</f>
        <v>0</v>
      </c>
      <c r="Y4539" s="47">
        <f>Table_Query_from_Mac10[[#This Row],[Unit Increase]]*Table_Query_from_Mac10[[#This Row],[Future-cost]]</f>
        <v>0</v>
      </c>
      <c r="Z4539" s="47">
        <f>-(Table_Query_from_Mac10[[#This Row],[Incremental Sales]]+((Table_Query_from_Mac10[[#This Row],[Incremental Sales]]*-(SUM(Summary!$S$8:$S$9)))))*Summary!$S$18</f>
        <v>0</v>
      </c>
      <c r="AA4539" s="47">
        <f>IFERROR(Table_Query_from_Mac10[[#This Row],[Incremental Cost]]/Table_Query_from_Mac10[[#This Row],[Incremental Sales]],0)</f>
        <v>0</v>
      </c>
      <c r="AB4539" s="47">
        <f>IFERROR(Table_Query_from_Mac10[[#This Row],[TotalCostFuture]]/Table_Query_from_Mac10[[#This Row],[totalsalesFuture]],0)</f>
        <v>0.39168241965973533</v>
      </c>
      <c r="AN4539" s="31">
        <v>40</v>
      </c>
      <c r="AO4539">
        <f t="shared" si="140"/>
        <v>10</v>
      </c>
      <c r="AQ4539" s="31">
        <v>75.569999999999993</v>
      </c>
      <c r="AR4539">
        <f t="shared" si="141"/>
        <v>26.45</v>
      </c>
    </row>
    <row r="4540" spans="1:44" x14ac:dyDescent="0.25">
      <c r="A4540">
        <v>90466</v>
      </c>
      <c r="B4540">
        <v>5</v>
      </c>
      <c r="C4540" t="s">
        <v>56</v>
      </c>
      <c r="D4540" t="s">
        <v>81</v>
      </c>
      <c r="E4540">
        <v>4</v>
      </c>
      <c r="F4540">
        <v>11.76</v>
      </c>
      <c r="G4540">
        <v>30.04</v>
      </c>
      <c r="H4540" s="1">
        <v>44865</v>
      </c>
      <c r="I4540" s="20">
        <v>0</v>
      </c>
      <c r="J4540" s="47">
        <f>Table_Query_from_Mac10[[#This Row],[unit_price]]-(Table_Query_from_Mac10[[#This Row],[unit_price]]*(Table_Query_from_Mac10[[#This Row],[discount_pct]]/100))</f>
        <v>30.04</v>
      </c>
      <c r="K4540" s="47">
        <f>Table_Query_from_Mac10[[#This Row],[unit_cost]]</f>
        <v>11.76</v>
      </c>
      <c r="L4540" s="47">
        <f>Table_Query_from_Mac10[[#This Row],[Live-cost]]*(1+Table_Query_from_Mac10[[#This Row],[CogsIncreasebyTYPE]])</f>
        <v>11.76</v>
      </c>
      <c r="M4540" s="47">
        <f>Table_Query_from_Mac10[[#This Row],[Live-cost]]*Table_Query_from_Mac10[[#This Row],[qty_to_ship]]</f>
        <v>47.04</v>
      </c>
      <c r="N4540" s="47">
        <f>IF(Table_Query_from_Mac10[[#This Row],[item_no]]="KDA",-Table_Query_from_Mac10[[#This Row],[unit_price]],Table_Query_from_Mac10[[#This Row],[Net Unit]]*Table_Query_from_Mac10[[#This Row],[qty_to_ship]])</f>
        <v>120.16</v>
      </c>
      <c r="O4540" s="47">
        <f>SUMIFS(Summary!C:C,Summary!H:H,Table_Query_from_Mac10[[#This Row],[Juiceoc]])</f>
        <v>0</v>
      </c>
      <c r="P4540" s="47">
        <f>SUMIFS(Summary!D:D,Summary!H:H,Table_Query_from_Mac10[[#This Row],[Juiceoc]])</f>
        <v>0</v>
      </c>
      <c r="Q4540" s="47">
        <f>SUMIFS(Summary!E:E,Summary!H:H,Table_Query_from_Mac10[[#This Row],[Juiceoc]])</f>
        <v>0</v>
      </c>
      <c r="R4540" s="47">
        <f>Table_Query_from_Mac10[[#This Row],[Net Unit]]*(1+Table_Query_from_Mac10[[#This Row],[PriceIncreasebyType]])</f>
        <v>30.04</v>
      </c>
      <c r="S4540" s="47">
        <f>Table_Query_from_Mac10[[#This Row],[UnitPriceFuture]]*Table_Query_from_Mac10[[#This Row],[qtytoShipFuture]]</f>
        <v>120.16</v>
      </c>
      <c r="T4540" s="47">
        <f>ROUND(Table_Query_from_Mac10[[#This Row],[qty_to_ship]]*(1+Table_Query_from_Mac10[[#This Row],[VolumeIncreasebyType]]),0)</f>
        <v>4</v>
      </c>
      <c r="U4540" s="47">
        <f>Table_Query_from_Mac10[[#This Row],[qtytoShipFuture]]*Table_Query_from_Mac10[[#This Row],[Future-cost]]</f>
        <v>47.04</v>
      </c>
      <c r="V4540" s="47">
        <f>Table_Query_from_Mac10[[#This Row],[qtytoShipFuture]]-Table_Query_from_Mac10[[#This Row],[qty_to_ship]]</f>
        <v>0</v>
      </c>
      <c r="W4540" s="47">
        <f>Table_Query_from_Mac10[[#This Row],[UnitPriceFuture]]</f>
        <v>30.04</v>
      </c>
      <c r="X4540" s="47">
        <f>Table_Query_from_Mac10[[#This Row],[Unit Increase]]*Table_Query_from_Mac10[[#This Row],[UnitPriceFuture]]</f>
        <v>0</v>
      </c>
      <c r="Y4540" s="47">
        <f>Table_Query_from_Mac10[[#This Row],[Unit Increase]]*Table_Query_from_Mac10[[#This Row],[Future-cost]]</f>
        <v>0</v>
      </c>
      <c r="Z4540" s="47">
        <f>-(Table_Query_from_Mac10[[#This Row],[Incremental Sales]]+((Table_Query_from_Mac10[[#This Row],[Incremental Sales]]*-(SUM(Summary!$S$8:$S$9)))))*Summary!$S$18</f>
        <v>0</v>
      </c>
      <c r="AA4540" s="47">
        <f>IFERROR(Table_Query_from_Mac10[[#This Row],[Incremental Cost]]/Table_Query_from_Mac10[[#This Row],[Incremental Sales]],0)</f>
        <v>0</v>
      </c>
      <c r="AB4540" s="47">
        <f>IFERROR(Table_Query_from_Mac10[[#This Row],[TotalCostFuture]]/Table_Query_from_Mac10[[#This Row],[totalsalesFuture]],0)</f>
        <v>0.39147802929427433</v>
      </c>
      <c r="AN4540" s="30">
        <v>16</v>
      </c>
      <c r="AO4540">
        <f t="shared" si="140"/>
        <v>4</v>
      </c>
      <c r="AQ4540" s="30">
        <v>85.84</v>
      </c>
      <c r="AR4540">
        <f t="shared" si="141"/>
        <v>30.04</v>
      </c>
    </row>
    <row r="4541" spans="1:44" x14ac:dyDescent="0.25">
      <c r="A4541">
        <v>90466</v>
      </c>
      <c r="B4541">
        <v>6</v>
      </c>
      <c r="C4541" t="s">
        <v>56</v>
      </c>
      <c r="D4541" t="s">
        <v>81</v>
      </c>
      <c r="E4541">
        <v>6</v>
      </c>
      <c r="F4541">
        <v>13.45</v>
      </c>
      <c r="G4541">
        <v>36.33</v>
      </c>
      <c r="H4541" s="1">
        <v>44865</v>
      </c>
      <c r="I4541" s="20">
        <v>0</v>
      </c>
      <c r="J4541" s="47">
        <f>Table_Query_from_Mac10[[#This Row],[unit_price]]-(Table_Query_from_Mac10[[#This Row],[unit_price]]*(Table_Query_from_Mac10[[#This Row],[discount_pct]]/100))</f>
        <v>36.33</v>
      </c>
      <c r="K4541" s="47">
        <f>Table_Query_from_Mac10[[#This Row],[unit_cost]]</f>
        <v>13.45</v>
      </c>
      <c r="L4541" s="47">
        <f>Table_Query_from_Mac10[[#This Row],[Live-cost]]*(1+Table_Query_from_Mac10[[#This Row],[CogsIncreasebyTYPE]])</f>
        <v>13.45</v>
      </c>
      <c r="M4541" s="47">
        <f>Table_Query_from_Mac10[[#This Row],[Live-cost]]*Table_Query_from_Mac10[[#This Row],[qty_to_ship]]</f>
        <v>80.699999999999989</v>
      </c>
      <c r="N4541" s="47">
        <f>IF(Table_Query_from_Mac10[[#This Row],[item_no]]="KDA",-Table_Query_from_Mac10[[#This Row],[unit_price]],Table_Query_from_Mac10[[#This Row],[Net Unit]]*Table_Query_from_Mac10[[#This Row],[qty_to_ship]])</f>
        <v>217.98</v>
      </c>
      <c r="O4541" s="47">
        <f>SUMIFS(Summary!C:C,Summary!H:H,Table_Query_from_Mac10[[#This Row],[Juiceoc]])</f>
        <v>0</v>
      </c>
      <c r="P4541" s="47">
        <f>SUMIFS(Summary!D:D,Summary!H:H,Table_Query_from_Mac10[[#This Row],[Juiceoc]])</f>
        <v>0</v>
      </c>
      <c r="Q4541" s="47">
        <f>SUMIFS(Summary!E:E,Summary!H:H,Table_Query_from_Mac10[[#This Row],[Juiceoc]])</f>
        <v>0</v>
      </c>
      <c r="R4541" s="47">
        <f>Table_Query_from_Mac10[[#This Row],[Net Unit]]*(1+Table_Query_from_Mac10[[#This Row],[PriceIncreasebyType]])</f>
        <v>36.33</v>
      </c>
      <c r="S4541" s="47">
        <f>Table_Query_from_Mac10[[#This Row],[UnitPriceFuture]]*Table_Query_from_Mac10[[#This Row],[qtytoShipFuture]]</f>
        <v>217.98</v>
      </c>
      <c r="T4541" s="47">
        <f>ROUND(Table_Query_from_Mac10[[#This Row],[qty_to_ship]]*(1+Table_Query_from_Mac10[[#This Row],[VolumeIncreasebyType]]),0)</f>
        <v>6</v>
      </c>
      <c r="U4541" s="47">
        <f>Table_Query_from_Mac10[[#This Row],[qtytoShipFuture]]*Table_Query_from_Mac10[[#This Row],[Future-cost]]</f>
        <v>80.699999999999989</v>
      </c>
      <c r="V4541" s="47">
        <f>Table_Query_from_Mac10[[#This Row],[qtytoShipFuture]]-Table_Query_from_Mac10[[#This Row],[qty_to_ship]]</f>
        <v>0</v>
      </c>
      <c r="W4541" s="47">
        <f>Table_Query_from_Mac10[[#This Row],[UnitPriceFuture]]</f>
        <v>36.33</v>
      </c>
      <c r="X4541" s="47">
        <f>Table_Query_from_Mac10[[#This Row],[Unit Increase]]*Table_Query_from_Mac10[[#This Row],[UnitPriceFuture]]</f>
        <v>0</v>
      </c>
      <c r="Y4541" s="47">
        <f>Table_Query_from_Mac10[[#This Row],[Unit Increase]]*Table_Query_from_Mac10[[#This Row],[Future-cost]]</f>
        <v>0</v>
      </c>
      <c r="Z4541" s="47">
        <f>-(Table_Query_from_Mac10[[#This Row],[Incremental Sales]]+((Table_Query_from_Mac10[[#This Row],[Incremental Sales]]*-(SUM(Summary!$S$8:$S$9)))))*Summary!$S$18</f>
        <v>0</v>
      </c>
      <c r="AA4541" s="47">
        <f>IFERROR(Table_Query_from_Mac10[[#This Row],[Incremental Cost]]/Table_Query_from_Mac10[[#This Row],[Incremental Sales]],0)</f>
        <v>0</v>
      </c>
      <c r="AB4541" s="47">
        <f>IFERROR(Table_Query_from_Mac10[[#This Row],[TotalCostFuture]]/Table_Query_from_Mac10[[#This Row],[totalsalesFuture]],0)</f>
        <v>0.37021745114230659</v>
      </c>
      <c r="AN4541" s="31">
        <v>24</v>
      </c>
      <c r="AO4541">
        <f t="shared" si="140"/>
        <v>6</v>
      </c>
      <c r="AQ4541" s="31">
        <v>103.8</v>
      </c>
      <c r="AR4541">
        <f t="shared" si="141"/>
        <v>36.33</v>
      </c>
    </row>
    <row r="4542" spans="1:44" x14ac:dyDescent="0.25">
      <c r="A4542">
        <v>90466</v>
      </c>
      <c r="B4542">
        <v>7</v>
      </c>
      <c r="C4542" t="s">
        <v>55</v>
      </c>
      <c r="D4542" t="s">
        <v>81</v>
      </c>
      <c r="E4542">
        <v>24</v>
      </c>
      <c r="F4542">
        <v>3.35</v>
      </c>
      <c r="G4542">
        <v>8.35</v>
      </c>
      <c r="H4542" s="1">
        <v>44865</v>
      </c>
      <c r="I4542" s="20">
        <v>0</v>
      </c>
      <c r="J4542" s="47">
        <f>Table_Query_from_Mac10[[#This Row],[unit_price]]-(Table_Query_from_Mac10[[#This Row],[unit_price]]*(Table_Query_from_Mac10[[#This Row],[discount_pct]]/100))</f>
        <v>8.35</v>
      </c>
      <c r="K4542" s="47">
        <f>Table_Query_from_Mac10[[#This Row],[unit_cost]]</f>
        <v>3.35</v>
      </c>
      <c r="L4542" s="47">
        <f>Table_Query_from_Mac10[[#This Row],[Live-cost]]*(1+Table_Query_from_Mac10[[#This Row],[CogsIncreasebyTYPE]])</f>
        <v>3.35</v>
      </c>
      <c r="M4542" s="47">
        <f>Table_Query_from_Mac10[[#This Row],[Live-cost]]*Table_Query_from_Mac10[[#This Row],[qty_to_ship]]</f>
        <v>80.400000000000006</v>
      </c>
      <c r="N4542" s="47">
        <f>IF(Table_Query_from_Mac10[[#This Row],[item_no]]="KDA",-Table_Query_from_Mac10[[#This Row],[unit_price]],Table_Query_from_Mac10[[#This Row],[Net Unit]]*Table_Query_from_Mac10[[#This Row],[qty_to_ship]])</f>
        <v>200.39999999999998</v>
      </c>
      <c r="O4542" s="47">
        <f>SUMIFS(Summary!C:C,Summary!H:H,Table_Query_from_Mac10[[#This Row],[Juiceoc]])</f>
        <v>0</v>
      </c>
      <c r="P4542" s="47">
        <f>SUMIFS(Summary!D:D,Summary!H:H,Table_Query_from_Mac10[[#This Row],[Juiceoc]])</f>
        <v>0</v>
      </c>
      <c r="Q4542" s="47">
        <f>SUMIFS(Summary!E:E,Summary!H:H,Table_Query_from_Mac10[[#This Row],[Juiceoc]])</f>
        <v>0</v>
      </c>
      <c r="R4542" s="47">
        <f>Table_Query_from_Mac10[[#This Row],[Net Unit]]*(1+Table_Query_from_Mac10[[#This Row],[PriceIncreasebyType]])</f>
        <v>8.35</v>
      </c>
      <c r="S4542" s="47">
        <f>Table_Query_from_Mac10[[#This Row],[UnitPriceFuture]]*Table_Query_from_Mac10[[#This Row],[qtytoShipFuture]]</f>
        <v>200.39999999999998</v>
      </c>
      <c r="T4542" s="47">
        <f>ROUND(Table_Query_from_Mac10[[#This Row],[qty_to_ship]]*(1+Table_Query_from_Mac10[[#This Row],[VolumeIncreasebyType]]),0)</f>
        <v>24</v>
      </c>
      <c r="U4542" s="47">
        <f>Table_Query_from_Mac10[[#This Row],[qtytoShipFuture]]*Table_Query_from_Mac10[[#This Row],[Future-cost]]</f>
        <v>80.400000000000006</v>
      </c>
      <c r="V4542" s="47">
        <f>Table_Query_from_Mac10[[#This Row],[qtytoShipFuture]]-Table_Query_from_Mac10[[#This Row],[qty_to_ship]]</f>
        <v>0</v>
      </c>
      <c r="W4542" s="47">
        <f>Table_Query_from_Mac10[[#This Row],[UnitPriceFuture]]</f>
        <v>8.35</v>
      </c>
      <c r="X4542" s="47">
        <f>Table_Query_from_Mac10[[#This Row],[Unit Increase]]*Table_Query_from_Mac10[[#This Row],[UnitPriceFuture]]</f>
        <v>0</v>
      </c>
      <c r="Y4542" s="47">
        <f>Table_Query_from_Mac10[[#This Row],[Unit Increase]]*Table_Query_from_Mac10[[#This Row],[Future-cost]]</f>
        <v>0</v>
      </c>
      <c r="Z4542" s="47">
        <f>-(Table_Query_from_Mac10[[#This Row],[Incremental Sales]]+((Table_Query_from_Mac10[[#This Row],[Incremental Sales]]*-(SUM(Summary!$S$8:$S$9)))))*Summary!$S$18</f>
        <v>0</v>
      </c>
      <c r="AA4542" s="47">
        <f>IFERROR(Table_Query_from_Mac10[[#This Row],[Incremental Cost]]/Table_Query_from_Mac10[[#This Row],[Incremental Sales]],0)</f>
        <v>0</v>
      </c>
      <c r="AB4542" s="47">
        <f>IFERROR(Table_Query_from_Mac10[[#This Row],[TotalCostFuture]]/Table_Query_from_Mac10[[#This Row],[totalsalesFuture]],0)</f>
        <v>0.40119760479041922</v>
      </c>
      <c r="AN4542" s="30">
        <v>96</v>
      </c>
      <c r="AO4542">
        <f t="shared" si="140"/>
        <v>24</v>
      </c>
      <c r="AQ4542" s="30">
        <v>23.87</v>
      </c>
      <c r="AR4542">
        <f t="shared" si="141"/>
        <v>8.35</v>
      </c>
    </row>
    <row r="4543" spans="1:44" x14ac:dyDescent="0.25">
      <c r="A4543">
        <v>90466</v>
      </c>
      <c r="B4543">
        <v>8</v>
      </c>
      <c r="C4543" t="s">
        <v>56</v>
      </c>
      <c r="D4543" t="s">
        <v>81</v>
      </c>
      <c r="E4543">
        <v>8</v>
      </c>
      <c r="F4543">
        <v>6.65</v>
      </c>
      <c r="G4543">
        <v>16.72</v>
      </c>
      <c r="H4543" s="1">
        <v>44865</v>
      </c>
      <c r="I4543" s="20">
        <v>0</v>
      </c>
      <c r="J4543" s="47">
        <f>Table_Query_from_Mac10[[#This Row],[unit_price]]-(Table_Query_from_Mac10[[#This Row],[unit_price]]*(Table_Query_from_Mac10[[#This Row],[discount_pct]]/100))</f>
        <v>16.72</v>
      </c>
      <c r="K4543" s="47">
        <f>Table_Query_from_Mac10[[#This Row],[unit_cost]]</f>
        <v>6.65</v>
      </c>
      <c r="L4543" s="47">
        <f>Table_Query_from_Mac10[[#This Row],[Live-cost]]*(1+Table_Query_from_Mac10[[#This Row],[CogsIncreasebyTYPE]])</f>
        <v>6.65</v>
      </c>
      <c r="M4543" s="47">
        <f>Table_Query_from_Mac10[[#This Row],[Live-cost]]*Table_Query_from_Mac10[[#This Row],[qty_to_ship]]</f>
        <v>53.2</v>
      </c>
      <c r="N4543" s="47">
        <f>IF(Table_Query_from_Mac10[[#This Row],[item_no]]="KDA",-Table_Query_from_Mac10[[#This Row],[unit_price]],Table_Query_from_Mac10[[#This Row],[Net Unit]]*Table_Query_from_Mac10[[#This Row],[qty_to_ship]])</f>
        <v>133.76</v>
      </c>
      <c r="O4543" s="47">
        <f>SUMIFS(Summary!C:C,Summary!H:H,Table_Query_from_Mac10[[#This Row],[Juiceoc]])</f>
        <v>0</v>
      </c>
      <c r="P4543" s="47">
        <f>SUMIFS(Summary!D:D,Summary!H:H,Table_Query_from_Mac10[[#This Row],[Juiceoc]])</f>
        <v>0</v>
      </c>
      <c r="Q4543" s="47">
        <f>SUMIFS(Summary!E:E,Summary!H:H,Table_Query_from_Mac10[[#This Row],[Juiceoc]])</f>
        <v>0</v>
      </c>
      <c r="R4543" s="47">
        <f>Table_Query_from_Mac10[[#This Row],[Net Unit]]*(1+Table_Query_from_Mac10[[#This Row],[PriceIncreasebyType]])</f>
        <v>16.72</v>
      </c>
      <c r="S4543" s="47">
        <f>Table_Query_from_Mac10[[#This Row],[UnitPriceFuture]]*Table_Query_from_Mac10[[#This Row],[qtytoShipFuture]]</f>
        <v>133.76</v>
      </c>
      <c r="T4543" s="47">
        <f>ROUND(Table_Query_from_Mac10[[#This Row],[qty_to_ship]]*(1+Table_Query_from_Mac10[[#This Row],[VolumeIncreasebyType]]),0)</f>
        <v>8</v>
      </c>
      <c r="U4543" s="47">
        <f>Table_Query_from_Mac10[[#This Row],[qtytoShipFuture]]*Table_Query_from_Mac10[[#This Row],[Future-cost]]</f>
        <v>53.2</v>
      </c>
      <c r="V4543" s="47">
        <f>Table_Query_from_Mac10[[#This Row],[qtytoShipFuture]]-Table_Query_from_Mac10[[#This Row],[qty_to_ship]]</f>
        <v>0</v>
      </c>
      <c r="W4543" s="47">
        <f>Table_Query_from_Mac10[[#This Row],[UnitPriceFuture]]</f>
        <v>16.72</v>
      </c>
      <c r="X4543" s="47">
        <f>Table_Query_from_Mac10[[#This Row],[Unit Increase]]*Table_Query_from_Mac10[[#This Row],[UnitPriceFuture]]</f>
        <v>0</v>
      </c>
      <c r="Y4543" s="47">
        <f>Table_Query_from_Mac10[[#This Row],[Unit Increase]]*Table_Query_from_Mac10[[#This Row],[Future-cost]]</f>
        <v>0</v>
      </c>
      <c r="Z4543" s="47">
        <f>-(Table_Query_from_Mac10[[#This Row],[Incremental Sales]]+((Table_Query_from_Mac10[[#This Row],[Incremental Sales]]*-(SUM(Summary!$S$8:$S$9)))))*Summary!$S$18</f>
        <v>0</v>
      </c>
      <c r="AA4543" s="47">
        <f>IFERROR(Table_Query_from_Mac10[[#This Row],[Incremental Cost]]/Table_Query_from_Mac10[[#This Row],[Incremental Sales]],0)</f>
        <v>0</v>
      </c>
      <c r="AB4543" s="47">
        <f>IFERROR(Table_Query_from_Mac10[[#This Row],[TotalCostFuture]]/Table_Query_from_Mac10[[#This Row],[totalsalesFuture]],0)</f>
        <v>0.39772727272727276</v>
      </c>
      <c r="AN4543" s="31">
        <v>30</v>
      </c>
      <c r="AO4543">
        <f t="shared" si="140"/>
        <v>8</v>
      </c>
      <c r="AQ4543" s="31">
        <v>47.78</v>
      </c>
      <c r="AR4543">
        <f t="shared" si="141"/>
        <v>16.72</v>
      </c>
    </row>
    <row r="4544" spans="1:44" x14ac:dyDescent="0.25">
      <c r="A4544">
        <v>90466</v>
      </c>
      <c r="B4544">
        <v>9</v>
      </c>
      <c r="C4544" t="s">
        <v>55</v>
      </c>
      <c r="D4544" t="s">
        <v>81</v>
      </c>
      <c r="E4544">
        <v>72</v>
      </c>
      <c r="F4544">
        <v>3.33</v>
      </c>
      <c r="G4544">
        <v>7.75</v>
      </c>
      <c r="H4544" s="1">
        <v>44865</v>
      </c>
      <c r="I4544" s="20">
        <v>0</v>
      </c>
      <c r="J4544" s="47">
        <f>Table_Query_from_Mac10[[#This Row],[unit_price]]-(Table_Query_from_Mac10[[#This Row],[unit_price]]*(Table_Query_from_Mac10[[#This Row],[discount_pct]]/100))</f>
        <v>7.75</v>
      </c>
      <c r="K4544" s="47">
        <f>Table_Query_from_Mac10[[#This Row],[unit_cost]]</f>
        <v>3.33</v>
      </c>
      <c r="L4544" s="47">
        <f>Table_Query_from_Mac10[[#This Row],[Live-cost]]*(1+Table_Query_from_Mac10[[#This Row],[CogsIncreasebyTYPE]])</f>
        <v>3.33</v>
      </c>
      <c r="M4544" s="47">
        <f>Table_Query_from_Mac10[[#This Row],[Live-cost]]*Table_Query_from_Mac10[[#This Row],[qty_to_ship]]</f>
        <v>239.76</v>
      </c>
      <c r="N4544" s="47">
        <f>IF(Table_Query_from_Mac10[[#This Row],[item_no]]="KDA",-Table_Query_from_Mac10[[#This Row],[unit_price]],Table_Query_from_Mac10[[#This Row],[Net Unit]]*Table_Query_from_Mac10[[#This Row],[qty_to_ship]])</f>
        <v>558</v>
      </c>
      <c r="O4544" s="47">
        <f>SUMIFS(Summary!C:C,Summary!H:H,Table_Query_from_Mac10[[#This Row],[Juiceoc]])</f>
        <v>0</v>
      </c>
      <c r="P4544" s="47">
        <f>SUMIFS(Summary!D:D,Summary!H:H,Table_Query_from_Mac10[[#This Row],[Juiceoc]])</f>
        <v>0</v>
      </c>
      <c r="Q4544" s="47">
        <f>SUMIFS(Summary!E:E,Summary!H:H,Table_Query_from_Mac10[[#This Row],[Juiceoc]])</f>
        <v>0</v>
      </c>
      <c r="R4544" s="47">
        <f>Table_Query_from_Mac10[[#This Row],[Net Unit]]*(1+Table_Query_from_Mac10[[#This Row],[PriceIncreasebyType]])</f>
        <v>7.75</v>
      </c>
      <c r="S4544" s="47">
        <f>Table_Query_from_Mac10[[#This Row],[UnitPriceFuture]]*Table_Query_from_Mac10[[#This Row],[qtytoShipFuture]]</f>
        <v>558</v>
      </c>
      <c r="T4544" s="47">
        <f>ROUND(Table_Query_from_Mac10[[#This Row],[qty_to_ship]]*(1+Table_Query_from_Mac10[[#This Row],[VolumeIncreasebyType]]),0)</f>
        <v>72</v>
      </c>
      <c r="U4544" s="47">
        <f>Table_Query_from_Mac10[[#This Row],[qtytoShipFuture]]*Table_Query_from_Mac10[[#This Row],[Future-cost]]</f>
        <v>239.76</v>
      </c>
      <c r="V4544" s="47">
        <f>Table_Query_from_Mac10[[#This Row],[qtytoShipFuture]]-Table_Query_from_Mac10[[#This Row],[qty_to_ship]]</f>
        <v>0</v>
      </c>
      <c r="W4544" s="47">
        <f>Table_Query_from_Mac10[[#This Row],[UnitPriceFuture]]</f>
        <v>7.75</v>
      </c>
      <c r="X4544" s="47">
        <f>Table_Query_from_Mac10[[#This Row],[Unit Increase]]*Table_Query_from_Mac10[[#This Row],[UnitPriceFuture]]</f>
        <v>0</v>
      </c>
      <c r="Y4544" s="47">
        <f>Table_Query_from_Mac10[[#This Row],[Unit Increase]]*Table_Query_from_Mac10[[#This Row],[Future-cost]]</f>
        <v>0</v>
      </c>
      <c r="Z4544" s="47">
        <f>-(Table_Query_from_Mac10[[#This Row],[Incremental Sales]]+((Table_Query_from_Mac10[[#This Row],[Incremental Sales]]*-(SUM(Summary!$S$8:$S$9)))))*Summary!$S$18</f>
        <v>0</v>
      </c>
      <c r="AA4544" s="47">
        <f>IFERROR(Table_Query_from_Mac10[[#This Row],[Incremental Cost]]/Table_Query_from_Mac10[[#This Row],[Incremental Sales]],0)</f>
        <v>0</v>
      </c>
      <c r="AB4544" s="47">
        <f>IFERROR(Table_Query_from_Mac10[[#This Row],[TotalCostFuture]]/Table_Query_from_Mac10[[#This Row],[totalsalesFuture]],0)</f>
        <v>0.42967741935483872</v>
      </c>
      <c r="AN4544" s="30">
        <v>288</v>
      </c>
      <c r="AO4544">
        <f t="shared" si="140"/>
        <v>72</v>
      </c>
      <c r="AQ4544" s="30">
        <v>22.13</v>
      </c>
      <c r="AR4544">
        <f t="shared" si="141"/>
        <v>7.75</v>
      </c>
    </row>
    <row r="4545" spans="1:44" x14ac:dyDescent="0.25">
      <c r="A4545">
        <v>90466</v>
      </c>
      <c r="B4545">
        <v>10</v>
      </c>
      <c r="C4545" t="s">
        <v>56</v>
      </c>
      <c r="D4545" t="s">
        <v>81</v>
      </c>
      <c r="E4545">
        <v>27</v>
      </c>
      <c r="F4545">
        <v>6.55</v>
      </c>
      <c r="G4545">
        <v>15.5</v>
      </c>
      <c r="H4545" s="1">
        <v>44865</v>
      </c>
      <c r="I4545" s="20">
        <v>0</v>
      </c>
      <c r="J4545" s="47">
        <f>Table_Query_from_Mac10[[#This Row],[unit_price]]-(Table_Query_from_Mac10[[#This Row],[unit_price]]*(Table_Query_from_Mac10[[#This Row],[discount_pct]]/100))</f>
        <v>15.5</v>
      </c>
      <c r="K4545" s="47">
        <f>Table_Query_from_Mac10[[#This Row],[unit_cost]]</f>
        <v>6.55</v>
      </c>
      <c r="L4545" s="47">
        <f>Table_Query_from_Mac10[[#This Row],[Live-cost]]*(1+Table_Query_from_Mac10[[#This Row],[CogsIncreasebyTYPE]])</f>
        <v>6.55</v>
      </c>
      <c r="M4545" s="47">
        <f>Table_Query_from_Mac10[[#This Row],[Live-cost]]*Table_Query_from_Mac10[[#This Row],[qty_to_ship]]</f>
        <v>176.85</v>
      </c>
      <c r="N4545" s="47">
        <f>IF(Table_Query_from_Mac10[[#This Row],[item_no]]="KDA",-Table_Query_from_Mac10[[#This Row],[unit_price]],Table_Query_from_Mac10[[#This Row],[Net Unit]]*Table_Query_from_Mac10[[#This Row],[qty_to_ship]])</f>
        <v>418.5</v>
      </c>
      <c r="O4545" s="47">
        <f>SUMIFS(Summary!C:C,Summary!H:H,Table_Query_from_Mac10[[#This Row],[Juiceoc]])</f>
        <v>0</v>
      </c>
      <c r="P4545" s="47">
        <f>SUMIFS(Summary!D:D,Summary!H:H,Table_Query_from_Mac10[[#This Row],[Juiceoc]])</f>
        <v>0</v>
      </c>
      <c r="Q4545" s="47">
        <f>SUMIFS(Summary!E:E,Summary!H:H,Table_Query_from_Mac10[[#This Row],[Juiceoc]])</f>
        <v>0</v>
      </c>
      <c r="R4545" s="47">
        <f>Table_Query_from_Mac10[[#This Row],[Net Unit]]*(1+Table_Query_from_Mac10[[#This Row],[PriceIncreasebyType]])</f>
        <v>15.5</v>
      </c>
      <c r="S4545" s="47">
        <f>Table_Query_from_Mac10[[#This Row],[UnitPriceFuture]]*Table_Query_from_Mac10[[#This Row],[qtytoShipFuture]]</f>
        <v>418.5</v>
      </c>
      <c r="T4545" s="47">
        <f>ROUND(Table_Query_from_Mac10[[#This Row],[qty_to_ship]]*(1+Table_Query_from_Mac10[[#This Row],[VolumeIncreasebyType]]),0)</f>
        <v>27</v>
      </c>
      <c r="U4545" s="47">
        <f>Table_Query_from_Mac10[[#This Row],[qtytoShipFuture]]*Table_Query_from_Mac10[[#This Row],[Future-cost]]</f>
        <v>176.85</v>
      </c>
      <c r="V4545" s="47">
        <f>Table_Query_from_Mac10[[#This Row],[qtytoShipFuture]]-Table_Query_from_Mac10[[#This Row],[qty_to_ship]]</f>
        <v>0</v>
      </c>
      <c r="W4545" s="47">
        <f>Table_Query_from_Mac10[[#This Row],[UnitPriceFuture]]</f>
        <v>15.5</v>
      </c>
      <c r="X4545" s="47">
        <f>Table_Query_from_Mac10[[#This Row],[Unit Increase]]*Table_Query_from_Mac10[[#This Row],[UnitPriceFuture]]</f>
        <v>0</v>
      </c>
      <c r="Y4545" s="47">
        <f>Table_Query_from_Mac10[[#This Row],[Unit Increase]]*Table_Query_from_Mac10[[#This Row],[Future-cost]]</f>
        <v>0</v>
      </c>
      <c r="Z4545" s="47">
        <f>-(Table_Query_from_Mac10[[#This Row],[Incremental Sales]]+((Table_Query_from_Mac10[[#This Row],[Incremental Sales]]*-(SUM(Summary!$S$8:$S$9)))))*Summary!$S$18</f>
        <v>0</v>
      </c>
      <c r="AA4545" s="47">
        <f>IFERROR(Table_Query_from_Mac10[[#This Row],[Incremental Cost]]/Table_Query_from_Mac10[[#This Row],[Incremental Sales]],0)</f>
        <v>0</v>
      </c>
      <c r="AB4545" s="47">
        <f>IFERROR(Table_Query_from_Mac10[[#This Row],[TotalCostFuture]]/Table_Query_from_Mac10[[#This Row],[totalsalesFuture]],0)</f>
        <v>0.42258064516129029</v>
      </c>
      <c r="AN4545" s="31">
        <v>108</v>
      </c>
      <c r="AO4545">
        <f t="shared" si="140"/>
        <v>27</v>
      </c>
      <c r="AQ4545" s="31">
        <v>44.29</v>
      </c>
      <c r="AR4545">
        <f t="shared" si="141"/>
        <v>15.5</v>
      </c>
    </row>
    <row r="4546" spans="1:44" x14ac:dyDescent="0.25">
      <c r="A4546">
        <v>90466</v>
      </c>
      <c r="B4546">
        <v>11</v>
      </c>
      <c r="C4546" t="s">
        <v>56</v>
      </c>
      <c r="D4546" t="s">
        <v>81</v>
      </c>
      <c r="E4546">
        <v>22</v>
      </c>
      <c r="F4546">
        <v>3.76</v>
      </c>
      <c r="G4546">
        <v>9.01</v>
      </c>
      <c r="H4546" s="1">
        <v>44865</v>
      </c>
      <c r="I4546" s="20">
        <v>0</v>
      </c>
      <c r="J4546" s="47">
        <f>Table_Query_from_Mac10[[#This Row],[unit_price]]-(Table_Query_from_Mac10[[#This Row],[unit_price]]*(Table_Query_from_Mac10[[#This Row],[discount_pct]]/100))</f>
        <v>9.01</v>
      </c>
      <c r="K4546" s="47">
        <f>Table_Query_from_Mac10[[#This Row],[unit_cost]]</f>
        <v>3.76</v>
      </c>
      <c r="L4546" s="47">
        <f>Table_Query_from_Mac10[[#This Row],[Live-cost]]*(1+Table_Query_from_Mac10[[#This Row],[CogsIncreasebyTYPE]])</f>
        <v>3.76</v>
      </c>
      <c r="M4546" s="47">
        <f>Table_Query_from_Mac10[[#This Row],[Live-cost]]*Table_Query_from_Mac10[[#This Row],[qty_to_ship]]</f>
        <v>82.72</v>
      </c>
      <c r="N4546" s="47">
        <f>IF(Table_Query_from_Mac10[[#This Row],[item_no]]="KDA",-Table_Query_from_Mac10[[#This Row],[unit_price]],Table_Query_from_Mac10[[#This Row],[Net Unit]]*Table_Query_from_Mac10[[#This Row],[qty_to_ship]])</f>
        <v>198.22</v>
      </c>
      <c r="O4546" s="47">
        <f>SUMIFS(Summary!C:C,Summary!H:H,Table_Query_from_Mac10[[#This Row],[Juiceoc]])</f>
        <v>0</v>
      </c>
      <c r="P4546" s="47">
        <f>SUMIFS(Summary!D:D,Summary!H:H,Table_Query_from_Mac10[[#This Row],[Juiceoc]])</f>
        <v>0</v>
      </c>
      <c r="Q4546" s="47">
        <f>SUMIFS(Summary!E:E,Summary!H:H,Table_Query_from_Mac10[[#This Row],[Juiceoc]])</f>
        <v>0</v>
      </c>
      <c r="R4546" s="47">
        <f>Table_Query_from_Mac10[[#This Row],[Net Unit]]*(1+Table_Query_from_Mac10[[#This Row],[PriceIncreasebyType]])</f>
        <v>9.01</v>
      </c>
      <c r="S4546" s="47">
        <f>Table_Query_from_Mac10[[#This Row],[UnitPriceFuture]]*Table_Query_from_Mac10[[#This Row],[qtytoShipFuture]]</f>
        <v>198.22</v>
      </c>
      <c r="T4546" s="47">
        <f>ROUND(Table_Query_from_Mac10[[#This Row],[qty_to_ship]]*(1+Table_Query_from_Mac10[[#This Row],[VolumeIncreasebyType]]),0)</f>
        <v>22</v>
      </c>
      <c r="U4546" s="47">
        <f>Table_Query_from_Mac10[[#This Row],[qtytoShipFuture]]*Table_Query_from_Mac10[[#This Row],[Future-cost]]</f>
        <v>82.72</v>
      </c>
      <c r="V4546" s="47">
        <f>Table_Query_from_Mac10[[#This Row],[qtytoShipFuture]]-Table_Query_from_Mac10[[#This Row],[qty_to_ship]]</f>
        <v>0</v>
      </c>
      <c r="W4546" s="47">
        <f>Table_Query_from_Mac10[[#This Row],[UnitPriceFuture]]</f>
        <v>9.01</v>
      </c>
      <c r="X4546" s="47">
        <f>Table_Query_from_Mac10[[#This Row],[Unit Increase]]*Table_Query_from_Mac10[[#This Row],[UnitPriceFuture]]</f>
        <v>0</v>
      </c>
      <c r="Y4546" s="47">
        <f>Table_Query_from_Mac10[[#This Row],[Unit Increase]]*Table_Query_from_Mac10[[#This Row],[Future-cost]]</f>
        <v>0</v>
      </c>
      <c r="Z4546" s="47">
        <f>-(Table_Query_from_Mac10[[#This Row],[Incremental Sales]]+((Table_Query_from_Mac10[[#This Row],[Incremental Sales]]*-(SUM(Summary!$S$8:$S$9)))))*Summary!$S$18</f>
        <v>0</v>
      </c>
      <c r="AA4546" s="47">
        <f>IFERROR(Table_Query_from_Mac10[[#This Row],[Incremental Cost]]/Table_Query_from_Mac10[[#This Row],[Incremental Sales]],0)</f>
        <v>0</v>
      </c>
      <c r="AB4546" s="47">
        <f>IFERROR(Table_Query_from_Mac10[[#This Row],[TotalCostFuture]]/Table_Query_from_Mac10[[#This Row],[totalsalesFuture]],0)</f>
        <v>0.41731409544950054</v>
      </c>
      <c r="AN4546" s="30">
        <v>88</v>
      </c>
      <c r="AO4546">
        <f t="shared" si="140"/>
        <v>22</v>
      </c>
      <c r="AQ4546" s="30">
        <v>25.73</v>
      </c>
      <c r="AR4546">
        <f t="shared" si="141"/>
        <v>9.01</v>
      </c>
    </row>
    <row r="4547" spans="1:44" x14ac:dyDescent="0.25">
      <c r="A4547">
        <v>90466</v>
      </c>
      <c r="B4547">
        <v>12</v>
      </c>
      <c r="C4547" t="s">
        <v>55</v>
      </c>
      <c r="D4547" t="s">
        <v>81</v>
      </c>
      <c r="E4547">
        <v>30</v>
      </c>
      <c r="F4547">
        <v>1.59</v>
      </c>
      <c r="G4547">
        <v>5.77</v>
      </c>
      <c r="H4547" s="1">
        <v>44865</v>
      </c>
      <c r="I4547" s="20">
        <v>0</v>
      </c>
      <c r="J4547" s="47">
        <f>Table_Query_from_Mac10[[#This Row],[unit_price]]-(Table_Query_from_Mac10[[#This Row],[unit_price]]*(Table_Query_from_Mac10[[#This Row],[discount_pct]]/100))</f>
        <v>5.77</v>
      </c>
      <c r="K4547" s="47">
        <f>Table_Query_from_Mac10[[#This Row],[unit_cost]]</f>
        <v>1.59</v>
      </c>
      <c r="L4547" s="47">
        <f>Table_Query_from_Mac10[[#This Row],[Live-cost]]*(1+Table_Query_from_Mac10[[#This Row],[CogsIncreasebyTYPE]])</f>
        <v>1.59</v>
      </c>
      <c r="M4547" s="47">
        <f>Table_Query_from_Mac10[[#This Row],[Live-cost]]*Table_Query_from_Mac10[[#This Row],[qty_to_ship]]</f>
        <v>47.7</v>
      </c>
      <c r="N4547" s="47">
        <f>IF(Table_Query_from_Mac10[[#This Row],[item_no]]="KDA",-Table_Query_from_Mac10[[#This Row],[unit_price]],Table_Query_from_Mac10[[#This Row],[Net Unit]]*Table_Query_from_Mac10[[#This Row],[qty_to_ship]])</f>
        <v>173.1</v>
      </c>
      <c r="O4547" s="47">
        <f>SUMIFS(Summary!C:C,Summary!H:H,Table_Query_from_Mac10[[#This Row],[Juiceoc]])</f>
        <v>0</v>
      </c>
      <c r="P4547" s="47">
        <f>SUMIFS(Summary!D:D,Summary!H:H,Table_Query_from_Mac10[[#This Row],[Juiceoc]])</f>
        <v>0</v>
      </c>
      <c r="Q4547" s="47">
        <f>SUMIFS(Summary!E:E,Summary!H:H,Table_Query_from_Mac10[[#This Row],[Juiceoc]])</f>
        <v>0</v>
      </c>
      <c r="R4547" s="47">
        <f>Table_Query_from_Mac10[[#This Row],[Net Unit]]*(1+Table_Query_from_Mac10[[#This Row],[PriceIncreasebyType]])</f>
        <v>5.77</v>
      </c>
      <c r="S4547" s="47">
        <f>Table_Query_from_Mac10[[#This Row],[UnitPriceFuture]]*Table_Query_from_Mac10[[#This Row],[qtytoShipFuture]]</f>
        <v>173.1</v>
      </c>
      <c r="T4547" s="47">
        <f>ROUND(Table_Query_from_Mac10[[#This Row],[qty_to_ship]]*(1+Table_Query_from_Mac10[[#This Row],[VolumeIncreasebyType]]),0)</f>
        <v>30</v>
      </c>
      <c r="U4547" s="47">
        <f>Table_Query_from_Mac10[[#This Row],[qtytoShipFuture]]*Table_Query_from_Mac10[[#This Row],[Future-cost]]</f>
        <v>47.7</v>
      </c>
      <c r="V4547" s="47">
        <f>Table_Query_from_Mac10[[#This Row],[qtytoShipFuture]]-Table_Query_from_Mac10[[#This Row],[qty_to_ship]]</f>
        <v>0</v>
      </c>
      <c r="W4547" s="47">
        <f>Table_Query_from_Mac10[[#This Row],[UnitPriceFuture]]</f>
        <v>5.77</v>
      </c>
      <c r="X4547" s="47">
        <f>Table_Query_from_Mac10[[#This Row],[Unit Increase]]*Table_Query_from_Mac10[[#This Row],[UnitPriceFuture]]</f>
        <v>0</v>
      </c>
      <c r="Y4547" s="47">
        <f>Table_Query_from_Mac10[[#This Row],[Unit Increase]]*Table_Query_from_Mac10[[#This Row],[Future-cost]]</f>
        <v>0</v>
      </c>
      <c r="Z4547" s="47">
        <f>-(Table_Query_from_Mac10[[#This Row],[Incremental Sales]]+((Table_Query_from_Mac10[[#This Row],[Incremental Sales]]*-(SUM(Summary!$S$8:$S$9)))))*Summary!$S$18</f>
        <v>0</v>
      </c>
      <c r="AA4547" s="47">
        <f>IFERROR(Table_Query_from_Mac10[[#This Row],[Incremental Cost]]/Table_Query_from_Mac10[[#This Row],[Incremental Sales]],0)</f>
        <v>0</v>
      </c>
      <c r="AB4547" s="47">
        <f>IFERROR(Table_Query_from_Mac10[[#This Row],[TotalCostFuture]]/Table_Query_from_Mac10[[#This Row],[totalsalesFuture]],0)</f>
        <v>0.27556325823223571</v>
      </c>
      <c r="AN4547" s="31">
        <v>120</v>
      </c>
      <c r="AO4547">
        <f t="shared" ref="AO4547:AO4610" si="142">CEILING(AN4547/4,1)</f>
        <v>30</v>
      </c>
      <c r="AQ4547" s="31">
        <v>16.489999999999998</v>
      </c>
      <c r="AR4547">
        <f t="shared" ref="AR4547:AR4610" si="143">ROUND(AQ4547/5*1.75,2)</f>
        <v>5.77</v>
      </c>
    </row>
    <row r="4548" spans="1:44" x14ac:dyDescent="0.25">
      <c r="A4548">
        <v>90466</v>
      </c>
      <c r="B4548">
        <v>13</v>
      </c>
      <c r="C4548" t="s">
        <v>56</v>
      </c>
      <c r="D4548" t="s">
        <v>81</v>
      </c>
      <c r="E4548">
        <v>66</v>
      </c>
      <c r="F4548">
        <v>4.1500000000000004</v>
      </c>
      <c r="G4548">
        <v>10.28</v>
      </c>
      <c r="H4548" s="1">
        <v>44865</v>
      </c>
      <c r="I4548" s="20">
        <v>0</v>
      </c>
      <c r="J4548" s="47">
        <f>Table_Query_from_Mac10[[#This Row],[unit_price]]-(Table_Query_from_Mac10[[#This Row],[unit_price]]*(Table_Query_from_Mac10[[#This Row],[discount_pct]]/100))</f>
        <v>10.28</v>
      </c>
      <c r="K4548" s="47">
        <f>Table_Query_from_Mac10[[#This Row],[unit_cost]]</f>
        <v>4.1500000000000004</v>
      </c>
      <c r="L4548" s="47">
        <f>Table_Query_from_Mac10[[#This Row],[Live-cost]]*(1+Table_Query_from_Mac10[[#This Row],[CogsIncreasebyTYPE]])</f>
        <v>4.1500000000000004</v>
      </c>
      <c r="M4548" s="47">
        <f>Table_Query_from_Mac10[[#This Row],[Live-cost]]*Table_Query_from_Mac10[[#This Row],[qty_to_ship]]</f>
        <v>273.90000000000003</v>
      </c>
      <c r="N4548" s="47">
        <f>IF(Table_Query_from_Mac10[[#This Row],[item_no]]="KDA",-Table_Query_from_Mac10[[#This Row],[unit_price]],Table_Query_from_Mac10[[#This Row],[Net Unit]]*Table_Query_from_Mac10[[#This Row],[qty_to_ship]])</f>
        <v>678.4799999999999</v>
      </c>
      <c r="O4548" s="47">
        <f>SUMIFS(Summary!C:C,Summary!H:H,Table_Query_from_Mac10[[#This Row],[Juiceoc]])</f>
        <v>0</v>
      </c>
      <c r="P4548" s="47">
        <f>SUMIFS(Summary!D:D,Summary!H:H,Table_Query_from_Mac10[[#This Row],[Juiceoc]])</f>
        <v>0</v>
      </c>
      <c r="Q4548" s="47">
        <f>SUMIFS(Summary!E:E,Summary!H:H,Table_Query_from_Mac10[[#This Row],[Juiceoc]])</f>
        <v>0</v>
      </c>
      <c r="R4548" s="47">
        <f>Table_Query_from_Mac10[[#This Row],[Net Unit]]*(1+Table_Query_from_Mac10[[#This Row],[PriceIncreasebyType]])</f>
        <v>10.28</v>
      </c>
      <c r="S4548" s="47">
        <f>Table_Query_from_Mac10[[#This Row],[UnitPriceFuture]]*Table_Query_from_Mac10[[#This Row],[qtytoShipFuture]]</f>
        <v>678.4799999999999</v>
      </c>
      <c r="T4548" s="47">
        <f>ROUND(Table_Query_from_Mac10[[#This Row],[qty_to_ship]]*(1+Table_Query_from_Mac10[[#This Row],[VolumeIncreasebyType]]),0)</f>
        <v>66</v>
      </c>
      <c r="U4548" s="47">
        <f>Table_Query_from_Mac10[[#This Row],[qtytoShipFuture]]*Table_Query_from_Mac10[[#This Row],[Future-cost]]</f>
        <v>273.90000000000003</v>
      </c>
      <c r="V4548" s="47">
        <f>Table_Query_from_Mac10[[#This Row],[qtytoShipFuture]]-Table_Query_from_Mac10[[#This Row],[qty_to_ship]]</f>
        <v>0</v>
      </c>
      <c r="W4548" s="47">
        <f>Table_Query_from_Mac10[[#This Row],[UnitPriceFuture]]</f>
        <v>10.28</v>
      </c>
      <c r="X4548" s="47">
        <f>Table_Query_from_Mac10[[#This Row],[Unit Increase]]*Table_Query_from_Mac10[[#This Row],[UnitPriceFuture]]</f>
        <v>0</v>
      </c>
      <c r="Y4548" s="47">
        <f>Table_Query_from_Mac10[[#This Row],[Unit Increase]]*Table_Query_from_Mac10[[#This Row],[Future-cost]]</f>
        <v>0</v>
      </c>
      <c r="Z4548" s="47">
        <f>-(Table_Query_from_Mac10[[#This Row],[Incremental Sales]]+((Table_Query_from_Mac10[[#This Row],[Incremental Sales]]*-(SUM(Summary!$S$8:$S$9)))))*Summary!$S$18</f>
        <v>0</v>
      </c>
      <c r="AA4548" s="47">
        <f>IFERROR(Table_Query_from_Mac10[[#This Row],[Incremental Cost]]/Table_Query_from_Mac10[[#This Row],[Incremental Sales]],0)</f>
        <v>0</v>
      </c>
      <c r="AB4548" s="47">
        <f>IFERROR(Table_Query_from_Mac10[[#This Row],[TotalCostFuture]]/Table_Query_from_Mac10[[#This Row],[totalsalesFuture]],0)</f>
        <v>0.40369649805447483</v>
      </c>
      <c r="AN4548" s="30">
        <v>264</v>
      </c>
      <c r="AO4548">
        <f t="shared" si="142"/>
        <v>66</v>
      </c>
      <c r="AQ4548" s="30">
        <v>29.38</v>
      </c>
      <c r="AR4548">
        <f t="shared" si="143"/>
        <v>10.28</v>
      </c>
    </row>
    <row r="4549" spans="1:44" x14ac:dyDescent="0.25">
      <c r="A4549">
        <v>90466</v>
      </c>
      <c r="B4549">
        <v>14</v>
      </c>
      <c r="C4549" t="s">
        <v>56</v>
      </c>
      <c r="D4549" t="s">
        <v>81</v>
      </c>
      <c r="E4549">
        <v>42</v>
      </c>
      <c r="F4549">
        <v>8.11</v>
      </c>
      <c r="G4549">
        <v>20.56</v>
      </c>
      <c r="H4549" s="1">
        <v>44865</v>
      </c>
      <c r="I4549" s="20">
        <v>0</v>
      </c>
      <c r="J4549" s="47">
        <f>Table_Query_from_Mac10[[#This Row],[unit_price]]-(Table_Query_from_Mac10[[#This Row],[unit_price]]*(Table_Query_from_Mac10[[#This Row],[discount_pct]]/100))</f>
        <v>20.56</v>
      </c>
      <c r="K4549" s="47">
        <f>Table_Query_from_Mac10[[#This Row],[unit_cost]]</f>
        <v>8.11</v>
      </c>
      <c r="L4549" s="47">
        <f>Table_Query_from_Mac10[[#This Row],[Live-cost]]*(1+Table_Query_from_Mac10[[#This Row],[CogsIncreasebyTYPE]])</f>
        <v>8.11</v>
      </c>
      <c r="M4549" s="47">
        <f>Table_Query_from_Mac10[[#This Row],[Live-cost]]*Table_Query_from_Mac10[[#This Row],[qty_to_ship]]</f>
        <v>340.62</v>
      </c>
      <c r="N4549" s="47">
        <f>IF(Table_Query_from_Mac10[[#This Row],[item_no]]="KDA",-Table_Query_from_Mac10[[#This Row],[unit_price]],Table_Query_from_Mac10[[#This Row],[Net Unit]]*Table_Query_from_Mac10[[#This Row],[qty_to_ship]])</f>
        <v>863.52</v>
      </c>
      <c r="O4549" s="47">
        <f>SUMIFS(Summary!C:C,Summary!H:H,Table_Query_from_Mac10[[#This Row],[Juiceoc]])</f>
        <v>0</v>
      </c>
      <c r="P4549" s="47">
        <f>SUMIFS(Summary!D:D,Summary!H:H,Table_Query_from_Mac10[[#This Row],[Juiceoc]])</f>
        <v>0</v>
      </c>
      <c r="Q4549" s="47">
        <f>SUMIFS(Summary!E:E,Summary!H:H,Table_Query_from_Mac10[[#This Row],[Juiceoc]])</f>
        <v>0</v>
      </c>
      <c r="R4549" s="47">
        <f>Table_Query_from_Mac10[[#This Row],[Net Unit]]*(1+Table_Query_from_Mac10[[#This Row],[PriceIncreasebyType]])</f>
        <v>20.56</v>
      </c>
      <c r="S4549" s="47">
        <f>Table_Query_from_Mac10[[#This Row],[UnitPriceFuture]]*Table_Query_from_Mac10[[#This Row],[qtytoShipFuture]]</f>
        <v>863.52</v>
      </c>
      <c r="T4549" s="47">
        <f>ROUND(Table_Query_from_Mac10[[#This Row],[qty_to_ship]]*(1+Table_Query_from_Mac10[[#This Row],[VolumeIncreasebyType]]),0)</f>
        <v>42</v>
      </c>
      <c r="U4549" s="47">
        <f>Table_Query_from_Mac10[[#This Row],[qtytoShipFuture]]*Table_Query_from_Mac10[[#This Row],[Future-cost]]</f>
        <v>340.62</v>
      </c>
      <c r="V4549" s="47">
        <f>Table_Query_from_Mac10[[#This Row],[qtytoShipFuture]]-Table_Query_from_Mac10[[#This Row],[qty_to_ship]]</f>
        <v>0</v>
      </c>
      <c r="W4549" s="47">
        <f>Table_Query_from_Mac10[[#This Row],[UnitPriceFuture]]</f>
        <v>20.56</v>
      </c>
      <c r="X4549" s="47">
        <f>Table_Query_from_Mac10[[#This Row],[Unit Increase]]*Table_Query_from_Mac10[[#This Row],[UnitPriceFuture]]</f>
        <v>0</v>
      </c>
      <c r="Y4549" s="47">
        <f>Table_Query_from_Mac10[[#This Row],[Unit Increase]]*Table_Query_from_Mac10[[#This Row],[Future-cost]]</f>
        <v>0</v>
      </c>
      <c r="Z4549" s="47">
        <f>-(Table_Query_from_Mac10[[#This Row],[Incremental Sales]]+((Table_Query_from_Mac10[[#This Row],[Incremental Sales]]*-(SUM(Summary!$S$8:$S$9)))))*Summary!$S$18</f>
        <v>0</v>
      </c>
      <c r="AA4549" s="47">
        <f>IFERROR(Table_Query_from_Mac10[[#This Row],[Incremental Cost]]/Table_Query_from_Mac10[[#This Row],[Incremental Sales]],0)</f>
        <v>0</v>
      </c>
      <c r="AB4549" s="47">
        <f>IFERROR(Table_Query_from_Mac10[[#This Row],[TotalCostFuture]]/Table_Query_from_Mac10[[#This Row],[totalsalesFuture]],0)</f>
        <v>0.39445525291828792</v>
      </c>
      <c r="AN4549" s="31">
        <v>165</v>
      </c>
      <c r="AO4549">
        <f t="shared" si="142"/>
        <v>42</v>
      </c>
      <c r="AQ4549" s="31">
        <v>58.74</v>
      </c>
      <c r="AR4549">
        <f t="shared" si="143"/>
        <v>20.56</v>
      </c>
    </row>
    <row r="4550" spans="1:44" x14ac:dyDescent="0.25">
      <c r="A4550">
        <v>90466</v>
      </c>
      <c r="B4550">
        <v>15</v>
      </c>
      <c r="C4550" t="s">
        <v>55</v>
      </c>
      <c r="D4550" t="s">
        <v>81</v>
      </c>
      <c r="E4550">
        <v>20</v>
      </c>
      <c r="F4550">
        <v>1.82</v>
      </c>
      <c r="G4550">
        <v>6.62</v>
      </c>
      <c r="H4550" s="1">
        <v>44865</v>
      </c>
      <c r="I4550" s="20">
        <v>0</v>
      </c>
      <c r="J4550" s="47">
        <f>Table_Query_from_Mac10[[#This Row],[unit_price]]-(Table_Query_from_Mac10[[#This Row],[unit_price]]*(Table_Query_from_Mac10[[#This Row],[discount_pct]]/100))</f>
        <v>6.62</v>
      </c>
      <c r="K4550" s="47">
        <f>Table_Query_from_Mac10[[#This Row],[unit_cost]]</f>
        <v>1.82</v>
      </c>
      <c r="L4550" s="47">
        <f>Table_Query_from_Mac10[[#This Row],[Live-cost]]*(1+Table_Query_from_Mac10[[#This Row],[CogsIncreasebyTYPE]])</f>
        <v>1.82</v>
      </c>
      <c r="M4550" s="47">
        <f>Table_Query_from_Mac10[[#This Row],[Live-cost]]*Table_Query_from_Mac10[[#This Row],[qty_to_ship]]</f>
        <v>36.4</v>
      </c>
      <c r="N4550" s="47">
        <f>IF(Table_Query_from_Mac10[[#This Row],[item_no]]="KDA",-Table_Query_from_Mac10[[#This Row],[unit_price]],Table_Query_from_Mac10[[#This Row],[Net Unit]]*Table_Query_from_Mac10[[#This Row],[qty_to_ship]])</f>
        <v>132.4</v>
      </c>
      <c r="O4550" s="47">
        <f>SUMIFS(Summary!C:C,Summary!H:H,Table_Query_from_Mac10[[#This Row],[Juiceoc]])</f>
        <v>0</v>
      </c>
      <c r="P4550" s="47">
        <f>SUMIFS(Summary!D:D,Summary!H:H,Table_Query_from_Mac10[[#This Row],[Juiceoc]])</f>
        <v>0</v>
      </c>
      <c r="Q4550" s="47">
        <f>SUMIFS(Summary!E:E,Summary!H:H,Table_Query_from_Mac10[[#This Row],[Juiceoc]])</f>
        <v>0</v>
      </c>
      <c r="R4550" s="47">
        <f>Table_Query_from_Mac10[[#This Row],[Net Unit]]*(1+Table_Query_from_Mac10[[#This Row],[PriceIncreasebyType]])</f>
        <v>6.62</v>
      </c>
      <c r="S4550" s="47">
        <f>Table_Query_from_Mac10[[#This Row],[UnitPriceFuture]]*Table_Query_from_Mac10[[#This Row],[qtytoShipFuture]]</f>
        <v>132.4</v>
      </c>
      <c r="T4550" s="47">
        <f>ROUND(Table_Query_from_Mac10[[#This Row],[qty_to_ship]]*(1+Table_Query_from_Mac10[[#This Row],[VolumeIncreasebyType]]),0)</f>
        <v>20</v>
      </c>
      <c r="U4550" s="47">
        <f>Table_Query_from_Mac10[[#This Row],[qtytoShipFuture]]*Table_Query_from_Mac10[[#This Row],[Future-cost]]</f>
        <v>36.4</v>
      </c>
      <c r="V4550" s="47">
        <f>Table_Query_from_Mac10[[#This Row],[qtytoShipFuture]]-Table_Query_from_Mac10[[#This Row],[qty_to_ship]]</f>
        <v>0</v>
      </c>
      <c r="W4550" s="47">
        <f>Table_Query_from_Mac10[[#This Row],[UnitPriceFuture]]</f>
        <v>6.62</v>
      </c>
      <c r="X4550" s="47">
        <f>Table_Query_from_Mac10[[#This Row],[Unit Increase]]*Table_Query_from_Mac10[[#This Row],[UnitPriceFuture]]</f>
        <v>0</v>
      </c>
      <c r="Y4550" s="47">
        <f>Table_Query_from_Mac10[[#This Row],[Unit Increase]]*Table_Query_from_Mac10[[#This Row],[Future-cost]]</f>
        <v>0</v>
      </c>
      <c r="Z4550" s="47">
        <f>-(Table_Query_from_Mac10[[#This Row],[Incremental Sales]]+((Table_Query_from_Mac10[[#This Row],[Incremental Sales]]*-(SUM(Summary!$S$8:$S$9)))))*Summary!$S$18</f>
        <v>0</v>
      </c>
      <c r="AA4550" s="47">
        <f>IFERROR(Table_Query_from_Mac10[[#This Row],[Incremental Cost]]/Table_Query_from_Mac10[[#This Row],[Incremental Sales]],0)</f>
        <v>0</v>
      </c>
      <c r="AB4550" s="47">
        <f>IFERROR(Table_Query_from_Mac10[[#This Row],[TotalCostFuture]]/Table_Query_from_Mac10[[#This Row],[totalsalesFuture]],0)</f>
        <v>0.27492447129909364</v>
      </c>
      <c r="AN4550" s="30">
        <v>80</v>
      </c>
      <c r="AO4550">
        <f t="shared" si="142"/>
        <v>20</v>
      </c>
      <c r="AQ4550" s="30">
        <v>18.920000000000002</v>
      </c>
      <c r="AR4550">
        <f t="shared" si="143"/>
        <v>6.62</v>
      </c>
    </row>
    <row r="4551" spans="1:44" x14ac:dyDescent="0.25">
      <c r="A4551">
        <v>90466</v>
      </c>
      <c r="B4551">
        <v>16</v>
      </c>
      <c r="C4551" t="s">
        <v>55</v>
      </c>
      <c r="D4551" t="s">
        <v>81</v>
      </c>
      <c r="E4551">
        <v>15</v>
      </c>
      <c r="F4551">
        <v>2</v>
      </c>
      <c r="G4551">
        <v>7.26</v>
      </c>
      <c r="H4551" s="1">
        <v>44865</v>
      </c>
      <c r="I4551" s="20">
        <v>0</v>
      </c>
      <c r="J4551" s="47">
        <f>Table_Query_from_Mac10[[#This Row],[unit_price]]-(Table_Query_from_Mac10[[#This Row],[unit_price]]*(Table_Query_from_Mac10[[#This Row],[discount_pct]]/100))</f>
        <v>7.26</v>
      </c>
      <c r="K4551" s="47">
        <f>Table_Query_from_Mac10[[#This Row],[unit_cost]]</f>
        <v>2</v>
      </c>
      <c r="L4551" s="47">
        <f>Table_Query_from_Mac10[[#This Row],[Live-cost]]*(1+Table_Query_from_Mac10[[#This Row],[CogsIncreasebyTYPE]])</f>
        <v>2</v>
      </c>
      <c r="M4551" s="47">
        <f>Table_Query_from_Mac10[[#This Row],[Live-cost]]*Table_Query_from_Mac10[[#This Row],[qty_to_ship]]</f>
        <v>30</v>
      </c>
      <c r="N4551" s="47">
        <f>IF(Table_Query_from_Mac10[[#This Row],[item_no]]="KDA",-Table_Query_from_Mac10[[#This Row],[unit_price]],Table_Query_from_Mac10[[#This Row],[Net Unit]]*Table_Query_from_Mac10[[#This Row],[qty_to_ship]])</f>
        <v>108.89999999999999</v>
      </c>
      <c r="O4551" s="47">
        <f>SUMIFS(Summary!C:C,Summary!H:H,Table_Query_from_Mac10[[#This Row],[Juiceoc]])</f>
        <v>0</v>
      </c>
      <c r="P4551" s="47">
        <f>SUMIFS(Summary!D:D,Summary!H:H,Table_Query_from_Mac10[[#This Row],[Juiceoc]])</f>
        <v>0</v>
      </c>
      <c r="Q4551" s="47">
        <f>SUMIFS(Summary!E:E,Summary!H:H,Table_Query_from_Mac10[[#This Row],[Juiceoc]])</f>
        <v>0</v>
      </c>
      <c r="R4551" s="47">
        <f>Table_Query_from_Mac10[[#This Row],[Net Unit]]*(1+Table_Query_from_Mac10[[#This Row],[PriceIncreasebyType]])</f>
        <v>7.26</v>
      </c>
      <c r="S4551" s="47">
        <f>Table_Query_from_Mac10[[#This Row],[UnitPriceFuture]]*Table_Query_from_Mac10[[#This Row],[qtytoShipFuture]]</f>
        <v>108.89999999999999</v>
      </c>
      <c r="T4551" s="47">
        <f>ROUND(Table_Query_from_Mac10[[#This Row],[qty_to_ship]]*(1+Table_Query_from_Mac10[[#This Row],[VolumeIncreasebyType]]),0)</f>
        <v>15</v>
      </c>
      <c r="U4551" s="47">
        <f>Table_Query_from_Mac10[[#This Row],[qtytoShipFuture]]*Table_Query_from_Mac10[[#This Row],[Future-cost]]</f>
        <v>30</v>
      </c>
      <c r="V4551" s="47">
        <f>Table_Query_from_Mac10[[#This Row],[qtytoShipFuture]]-Table_Query_from_Mac10[[#This Row],[qty_to_ship]]</f>
        <v>0</v>
      </c>
      <c r="W4551" s="47">
        <f>Table_Query_from_Mac10[[#This Row],[UnitPriceFuture]]</f>
        <v>7.26</v>
      </c>
      <c r="X4551" s="47">
        <f>Table_Query_from_Mac10[[#This Row],[Unit Increase]]*Table_Query_from_Mac10[[#This Row],[UnitPriceFuture]]</f>
        <v>0</v>
      </c>
      <c r="Y4551" s="47">
        <f>Table_Query_from_Mac10[[#This Row],[Unit Increase]]*Table_Query_from_Mac10[[#This Row],[Future-cost]]</f>
        <v>0</v>
      </c>
      <c r="Z4551" s="47">
        <f>-(Table_Query_from_Mac10[[#This Row],[Incremental Sales]]+((Table_Query_from_Mac10[[#This Row],[Incremental Sales]]*-(SUM(Summary!$S$8:$S$9)))))*Summary!$S$18</f>
        <v>0</v>
      </c>
      <c r="AA4551" s="47">
        <f>IFERROR(Table_Query_from_Mac10[[#This Row],[Incremental Cost]]/Table_Query_from_Mac10[[#This Row],[Incremental Sales]],0)</f>
        <v>0</v>
      </c>
      <c r="AB4551" s="47">
        <f>IFERROR(Table_Query_from_Mac10[[#This Row],[TotalCostFuture]]/Table_Query_from_Mac10[[#This Row],[totalsalesFuture]],0)</f>
        <v>0.27548209366391185</v>
      </c>
      <c r="AN4551" s="31">
        <v>60</v>
      </c>
      <c r="AO4551">
        <f t="shared" si="142"/>
        <v>15</v>
      </c>
      <c r="AQ4551" s="31">
        <v>20.75</v>
      </c>
      <c r="AR4551">
        <f t="shared" si="143"/>
        <v>7.26</v>
      </c>
    </row>
    <row r="4552" spans="1:44" x14ac:dyDescent="0.25">
      <c r="A4552">
        <v>90466</v>
      </c>
      <c r="B4552">
        <v>17</v>
      </c>
      <c r="C4552" t="s">
        <v>56</v>
      </c>
      <c r="D4552" t="s">
        <v>81</v>
      </c>
      <c r="E4552">
        <v>54</v>
      </c>
      <c r="F4552">
        <v>5.07</v>
      </c>
      <c r="G4552">
        <v>12</v>
      </c>
      <c r="H4552" s="1">
        <v>44865</v>
      </c>
      <c r="I4552" s="20">
        <v>0</v>
      </c>
      <c r="J4552" s="47">
        <f>Table_Query_from_Mac10[[#This Row],[unit_price]]-(Table_Query_from_Mac10[[#This Row],[unit_price]]*(Table_Query_from_Mac10[[#This Row],[discount_pct]]/100))</f>
        <v>12</v>
      </c>
      <c r="K4552" s="47">
        <f>Table_Query_from_Mac10[[#This Row],[unit_cost]]</f>
        <v>5.07</v>
      </c>
      <c r="L4552" s="47">
        <f>Table_Query_from_Mac10[[#This Row],[Live-cost]]*(1+Table_Query_from_Mac10[[#This Row],[CogsIncreasebyTYPE]])</f>
        <v>5.07</v>
      </c>
      <c r="M4552" s="47">
        <f>Table_Query_from_Mac10[[#This Row],[Live-cost]]*Table_Query_from_Mac10[[#This Row],[qty_to_ship]]</f>
        <v>273.78000000000003</v>
      </c>
      <c r="N4552" s="47">
        <f>IF(Table_Query_from_Mac10[[#This Row],[item_no]]="KDA",-Table_Query_from_Mac10[[#This Row],[unit_price]],Table_Query_from_Mac10[[#This Row],[Net Unit]]*Table_Query_from_Mac10[[#This Row],[qty_to_ship]])</f>
        <v>648</v>
      </c>
      <c r="O4552" s="47">
        <f>SUMIFS(Summary!C:C,Summary!H:H,Table_Query_from_Mac10[[#This Row],[Juiceoc]])</f>
        <v>0</v>
      </c>
      <c r="P4552" s="47">
        <f>SUMIFS(Summary!D:D,Summary!H:H,Table_Query_from_Mac10[[#This Row],[Juiceoc]])</f>
        <v>0</v>
      </c>
      <c r="Q4552" s="47">
        <f>SUMIFS(Summary!E:E,Summary!H:H,Table_Query_from_Mac10[[#This Row],[Juiceoc]])</f>
        <v>0</v>
      </c>
      <c r="R4552" s="47">
        <f>Table_Query_from_Mac10[[#This Row],[Net Unit]]*(1+Table_Query_from_Mac10[[#This Row],[PriceIncreasebyType]])</f>
        <v>12</v>
      </c>
      <c r="S4552" s="47">
        <f>Table_Query_from_Mac10[[#This Row],[UnitPriceFuture]]*Table_Query_from_Mac10[[#This Row],[qtytoShipFuture]]</f>
        <v>648</v>
      </c>
      <c r="T4552" s="47">
        <f>ROUND(Table_Query_from_Mac10[[#This Row],[qty_to_ship]]*(1+Table_Query_from_Mac10[[#This Row],[VolumeIncreasebyType]]),0)</f>
        <v>54</v>
      </c>
      <c r="U4552" s="47">
        <f>Table_Query_from_Mac10[[#This Row],[qtytoShipFuture]]*Table_Query_from_Mac10[[#This Row],[Future-cost]]</f>
        <v>273.78000000000003</v>
      </c>
      <c r="V4552" s="47">
        <f>Table_Query_from_Mac10[[#This Row],[qtytoShipFuture]]-Table_Query_from_Mac10[[#This Row],[qty_to_ship]]</f>
        <v>0</v>
      </c>
      <c r="W4552" s="47">
        <f>Table_Query_from_Mac10[[#This Row],[UnitPriceFuture]]</f>
        <v>12</v>
      </c>
      <c r="X4552" s="47">
        <f>Table_Query_from_Mac10[[#This Row],[Unit Increase]]*Table_Query_from_Mac10[[#This Row],[UnitPriceFuture]]</f>
        <v>0</v>
      </c>
      <c r="Y4552" s="47">
        <f>Table_Query_from_Mac10[[#This Row],[Unit Increase]]*Table_Query_from_Mac10[[#This Row],[Future-cost]]</f>
        <v>0</v>
      </c>
      <c r="Z4552" s="47">
        <f>-(Table_Query_from_Mac10[[#This Row],[Incremental Sales]]+((Table_Query_from_Mac10[[#This Row],[Incremental Sales]]*-(SUM(Summary!$S$8:$S$9)))))*Summary!$S$18</f>
        <v>0</v>
      </c>
      <c r="AA4552" s="47">
        <f>IFERROR(Table_Query_from_Mac10[[#This Row],[Incremental Cost]]/Table_Query_from_Mac10[[#This Row],[Incremental Sales]],0)</f>
        <v>0</v>
      </c>
      <c r="AB4552" s="47">
        <f>IFERROR(Table_Query_from_Mac10[[#This Row],[TotalCostFuture]]/Table_Query_from_Mac10[[#This Row],[totalsalesFuture]],0)</f>
        <v>0.42250000000000004</v>
      </c>
      <c r="AN4552" s="30">
        <v>216</v>
      </c>
      <c r="AO4552">
        <f t="shared" si="142"/>
        <v>54</v>
      </c>
      <c r="AQ4552" s="30">
        <v>34.28</v>
      </c>
      <c r="AR4552">
        <f t="shared" si="143"/>
        <v>12</v>
      </c>
    </row>
    <row r="4553" spans="1:44" x14ac:dyDescent="0.25">
      <c r="A4553">
        <v>90467</v>
      </c>
      <c r="B4553">
        <v>1</v>
      </c>
      <c r="C4553" t="s">
        <v>85</v>
      </c>
      <c r="D4553" t="s">
        <v>79</v>
      </c>
      <c r="E4553">
        <v>0</v>
      </c>
      <c r="F4553">
        <v>0</v>
      </c>
      <c r="G4553">
        <v>175</v>
      </c>
      <c r="H4553" s="1">
        <v>44854</v>
      </c>
      <c r="I4553" s="20">
        <v>0</v>
      </c>
      <c r="J4553" s="47">
        <f>Table_Query_from_Mac10[[#This Row],[unit_price]]-(Table_Query_from_Mac10[[#This Row],[unit_price]]*(Table_Query_from_Mac10[[#This Row],[discount_pct]]/100))</f>
        <v>175</v>
      </c>
      <c r="K4553" s="47">
        <f>Table_Query_from_Mac10[[#This Row],[unit_cost]]</f>
        <v>0</v>
      </c>
      <c r="L4553" s="47">
        <f>Table_Query_from_Mac10[[#This Row],[Live-cost]]*(1+Table_Query_from_Mac10[[#This Row],[CogsIncreasebyTYPE]])</f>
        <v>0</v>
      </c>
      <c r="M4553" s="47">
        <f>Table_Query_from_Mac10[[#This Row],[Live-cost]]*Table_Query_from_Mac10[[#This Row],[qty_to_ship]]</f>
        <v>0</v>
      </c>
      <c r="N4553" s="47">
        <f>IF(Table_Query_from_Mac10[[#This Row],[item_no]]="KDA",-Table_Query_from_Mac10[[#This Row],[unit_price]],Table_Query_from_Mac10[[#This Row],[Net Unit]]*Table_Query_from_Mac10[[#This Row],[qty_to_ship]])</f>
        <v>0</v>
      </c>
      <c r="O4553" s="47">
        <f>SUMIFS(Summary!C:C,Summary!H:H,Table_Query_from_Mac10[[#This Row],[Juiceoc]])</f>
        <v>0</v>
      </c>
      <c r="P4553" s="47">
        <f>SUMIFS(Summary!D:D,Summary!H:H,Table_Query_from_Mac10[[#This Row],[Juiceoc]])</f>
        <v>0</v>
      </c>
      <c r="Q4553" s="47">
        <f>SUMIFS(Summary!E:E,Summary!H:H,Table_Query_from_Mac10[[#This Row],[Juiceoc]])</f>
        <v>0</v>
      </c>
      <c r="R4553" s="47">
        <f>Table_Query_from_Mac10[[#This Row],[Net Unit]]*(1+Table_Query_from_Mac10[[#This Row],[PriceIncreasebyType]])</f>
        <v>175</v>
      </c>
      <c r="S4553" s="47">
        <f>Table_Query_from_Mac10[[#This Row],[UnitPriceFuture]]*Table_Query_from_Mac10[[#This Row],[qtytoShipFuture]]</f>
        <v>0</v>
      </c>
      <c r="T4553" s="47">
        <f>ROUND(Table_Query_from_Mac10[[#This Row],[qty_to_ship]]*(1+Table_Query_from_Mac10[[#This Row],[VolumeIncreasebyType]]),0)</f>
        <v>0</v>
      </c>
      <c r="U4553" s="47">
        <f>Table_Query_from_Mac10[[#This Row],[qtytoShipFuture]]*Table_Query_from_Mac10[[#This Row],[Future-cost]]</f>
        <v>0</v>
      </c>
      <c r="V4553" s="47">
        <f>Table_Query_from_Mac10[[#This Row],[qtytoShipFuture]]-Table_Query_from_Mac10[[#This Row],[qty_to_ship]]</f>
        <v>0</v>
      </c>
      <c r="W4553" s="47">
        <f>Table_Query_from_Mac10[[#This Row],[UnitPriceFuture]]</f>
        <v>175</v>
      </c>
      <c r="X4553" s="47">
        <f>Table_Query_from_Mac10[[#This Row],[Unit Increase]]*Table_Query_from_Mac10[[#This Row],[UnitPriceFuture]]</f>
        <v>0</v>
      </c>
      <c r="Y4553" s="47">
        <f>Table_Query_from_Mac10[[#This Row],[Unit Increase]]*Table_Query_from_Mac10[[#This Row],[Future-cost]]</f>
        <v>0</v>
      </c>
      <c r="Z4553" s="47">
        <f>-(Table_Query_from_Mac10[[#This Row],[Incremental Sales]]+((Table_Query_from_Mac10[[#This Row],[Incremental Sales]]*-(SUM(Summary!$S$8:$S$9)))))*Summary!$S$18</f>
        <v>0</v>
      </c>
      <c r="AA4553" s="47">
        <f>IFERROR(Table_Query_from_Mac10[[#This Row],[Incremental Cost]]/Table_Query_from_Mac10[[#This Row],[Incremental Sales]],0)</f>
        <v>0</v>
      </c>
      <c r="AB4553" s="47">
        <f>IFERROR(Table_Query_from_Mac10[[#This Row],[TotalCostFuture]]/Table_Query_from_Mac10[[#This Row],[totalsalesFuture]],0)</f>
        <v>0</v>
      </c>
      <c r="AN4553" s="31">
        <v>0</v>
      </c>
      <c r="AO4553">
        <f t="shared" si="142"/>
        <v>0</v>
      </c>
      <c r="AQ4553" s="31">
        <v>500</v>
      </c>
      <c r="AR4553">
        <f t="shared" si="143"/>
        <v>175</v>
      </c>
    </row>
    <row r="4554" spans="1:44" x14ac:dyDescent="0.25">
      <c r="A4554">
        <v>90468</v>
      </c>
      <c r="B4554">
        <v>1</v>
      </c>
      <c r="C4554" t="s">
        <v>58</v>
      </c>
      <c r="D4554" t="s">
        <v>49</v>
      </c>
      <c r="E4554">
        <v>0</v>
      </c>
      <c r="F4554">
        <v>4.87</v>
      </c>
      <c r="G4554">
        <v>9.92</v>
      </c>
      <c r="H4554" s="1">
        <v>44855</v>
      </c>
      <c r="I4554" s="20">
        <v>0</v>
      </c>
      <c r="J4554" s="47">
        <f>Table_Query_from_Mac10[[#This Row],[unit_price]]-(Table_Query_from_Mac10[[#This Row],[unit_price]]*(Table_Query_from_Mac10[[#This Row],[discount_pct]]/100))</f>
        <v>9.92</v>
      </c>
      <c r="K4554" s="47">
        <f>Table_Query_from_Mac10[[#This Row],[unit_cost]]</f>
        <v>4.87</v>
      </c>
      <c r="L4554" s="47">
        <f>Table_Query_from_Mac10[[#This Row],[Live-cost]]*(1+Table_Query_from_Mac10[[#This Row],[CogsIncreasebyTYPE]])</f>
        <v>4.87</v>
      </c>
      <c r="M4554" s="47">
        <f>Table_Query_from_Mac10[[#This Row],[Live-cost]]*Table_Query_from_Mac10[[#This Row],[qty_to_ship]]</f>
        <v>0</v>
      </c>
      <c r="N4554" s="47">
        <f>IF(Table_Query_from_Mac10[[#This Row],[item_no]]="KDA",-Table_Query_from_Mac10[[#This Row],[unit_price]],Table_Query_from_Mac10[[#This Row],[Net Unit]]*Table_Query_from_Mac10[[#This Row],[qty_to_ship]])</f>
        <v>0</v>
      </c>
      <c r="O4554" s="47">
        <f>SUMIFS(Summary!C:C,Summary!H:H,Table_Query_from_Mac10[[#This Row],[Juiceoc]])</f>
        <v>0</v>
      </c>
      <c r="P4554" s="47">
        <f>SUMIFS(Summary!D:D,Summary!H:H,Table_Query_from_Mac10[[#This Row],[Juiceoc]])</f>
        <v>0</v>
      </c>
      <c r="Q4554" s="47">
        <f>SUMIFS(Summary!E:E,Summary!H:H,Table_Query_from_Mac10[[#This Row],[Juiceoc]])</f>
        <v>0</v>
      </c>
      <c r="R4554" s="47">
        <f>Table_Query_from_Mac10[[#This Row],[Net Unit]]*(1+Table_Query_from_Mac10[[#This Row],[PriceIncreasebyType]])</f>
        <v>9.92</v>
      </c>
      <c r="S4554" s="47">
        <f>Table_Query_from_Mac10[[#This Row],[UnitPriceFuture]]*Table_Query_from_Mac10[[#This Row],[qtytoShipFuture]]</f>
        <v>0</v>
      </c>
      <c r="T4554" s="47">
        <f>ROUND(Table_Query_from_Mac10[[#This Row],[qty_to_ship]]*(1+Table_Query_from_Mac10[[#This Row],[VolumeIncreasebyType]]),0)</f>
        <v>0</v>
      </c>
      <c r="U4554" s="47">
        <f>Table_Query_from_Mac10[[#This Row],[qtytoShipFuture]]*Table_Query_from_Mac10[[#This Row],[Future-cost]]</f>
        <v>0</v>
      </c>
      <c r="V4554" s="47">
        <f>Table_Query_from_Mac10[[#This Row],[qtytoShipFuture]]-Table_Query_from_Mac10[[#This Row],[qty_to_ship]]</f>
        <v>0</v>
      </c>
      <c r="W4554" s="47">
        <f>Table_Query_from_Mac10[[#This Row],[UnitPriceFuture]]</f>
        <v>9.92</v>
      </c>
      <c r="X4554" s="47">
        <f>Table_Query_from_Mac10[[#This Row],[Unit Increase]]*Table_Query_from_Mac10[[#This Row],[UnitPriceFuture]]</f>
        <v>0</v>
      </c>
      <c r="Y4554" s="47">
        <f>Table_Query_from_Mac10[[#This Row],[Unit Increase]]*Table_Query_from_Mac10[[#This Row],[Future-cost]]</f>
        <v>0</v>
      </c>
      <c r="Z4554" s="47">
        <f>-(Table_Query_from_Mac10[[#This Row],[Incremental Sales]]+((Table_Query_from_Mac10[[#This Row],[Incremental Sales]]*-(SUM(Summary!$S$8:$S$9)))))*Summary!$S$18</f>
        <v>0</v>
      </c>
      <c r="AA4554" s="47">
        <f>IFERROR(Table_Query_from_Mac10[[#This Row],[Incremental Cost]]/Table_Query_from_Mac10[[#This Row],[Incremental Sales]],0)</f>
        <v>0</v>
      </c>
      <c r="AB4554" s="47">
        <f>IFERROR(Table_Query_from_Mac10[[#This Row],[TotalCostFuture]]/Table_Query_from_Mac10[[#This Row],[totalsalesFuture]],0)</f>
        <v>0</v>
      </c>
      <c r="AN4554" s="30">
        <v>0</v>
      </c>
      <c r="AO4554">
        <f t="shared" si="142"/>
        <v>0</v>
      </c>
      <c r="AQ4554" s="30">
        <v>28.35</v>
      </c>
      <c r="AR4554">
        <f t="shared" si="143"/>
        <v>9.92</v>
      </c>
    </row>
    <row r="4555" spans="1:44" x14ac:dyDescent="0.25">
      <c r="A4555">
        <v>90469</v>
      </c>
      <c r="B4555">
        <v>1</v>
      </c>
      <c r="C4555" t="s">
        <v>86</v>
      </c>
      <c r="D4555" t="s">
        <v>79</v>
      </c>
      <c r="E4555">
        <v>36</v>
      </c>
      <c r="F4555">
        <v>3.27</v>
      </c>
      <c r="G4555">
        <v>7.51</v>
      </c>
      <c r="H4555" s="1">
        <v>44859</v>
      </c>
      <c r="I4555" s="20">
        <v>0</v>
      </c>
      <c r="J4555" s="47">
        <f>Table_Query_from_Mac10[[#This Row],[unit_price]]-(Table_Query_from_Mac10[[#This Row],[unit_price]]*(Table_Query_from_Mac10[[#This Row],[discount_pct]]/100))</f>
        <v>7.51</v>
      </c>
      <c r="K4555" s="47">
        <f>Table_Query_from_Mac10[[#This Row],[unit_cost]]</f>
        <v>3.27</v>
      </c>
      <c r="L4555" s="47">
        <f>Table_Query_from_Mac10[[#This Row],[Live-cost]]*(1+Table_Query_from_Mac10[[#This Row],[CogsIncreasebyTYPE]])</f>
        <v>3.27</v>
      </c>
      <c r="M4555" s="47">
        <f>Table_Query_from_Mac10[[#This Row],[Live-cost]]*Table_Query_from_Mac10[[#This Row],[qty_to_ship]]</f>
        <v>117.72</v>
      </c>
      <c r="N4555" s="47">
        <f>IF(Table_Query_from_Mac10[[#This Row],[item_no]]="KDA",-Table_Query_from_Mac10[[#This Row],[unit_price]],Table_Query_from_Mac10[[#This Row],[Net Unit]]*Table_Query_from_Mac10[[#This Row],[qty_to_ship]])</f>
        <v>270.36</v>
      </c>
      <c r="O4555" s="47">
        <f>SUMIFS(Summary!C:C,Summary!H:H,Table_Query_from_Mac10[[#This Row],[Juiceoc]])</f>
        <v>0</v>
      </c>
      <c r="P4555" s="47">
        <f>SUMIFS(Summary!D:D,Summary!H:H,Table_Query_from_Mac10[[#This Row],[Juiceoc]])</f>
        <v>0</v>
      </c>
      <c r="Q4555" s="47">
        <f>SUMIFS(Summary!E:E,Summary!H:H,Table_Query_from_Mac10[[#This Row],[Juiceoc]])</f>
        <v>0</v>
      </c>
      <c r="R4555" s="47">
        <f>Table_Query_from_Mac10[[#This Row],[Net Unit]]*(1+Table_Query_from_Mac10[[#This Row],[PriceIncreasebyType]])</f>
        <v>7.51</v>
      </c>
      <c r="S4555" s="47">
        <f>Table_Query_from_Mac10[[#This Row],[UnitPriceFuture]]*Table_Query_from_Mac10[[#This Row],[qtytoShipFuture]]</f>
        <v>270.36</v>
      </c>
      <c r="T4555" s="47">
        <f>ROUND(Table_Query_from_Mac10[[#This Row],[qty_to_ship]]*(1+Table_Query_from_Mac10[[#This Row],[VolumeIncreasebyType]]),0)</f>
        <v>36</v>
      </c>
      <c r="U4555" s="47">
        <f>Table_Query_from_Mac10[[#This Row],[qtytoShipFuture]]*Table_Query_from_Mac10[[#This Row],[Future-cost]]</f>
        <v>117.72</v>
      </c>
      <c r="V4555" s="47">
        <f>Table_Query_from_Mac10[[#This Row],[qtytoShipFuture]]-Table_Query_from_Mac10[[#This Row],[qty_to_ship]]</f>
        <v>0</v>
      </c>
      <c r="W4555" s="47">
        <f>Table_Query_from_Mac10[[#This Row],[UnitPriceFuture]]</f>
        <v>7.51</v>
      </c>
      <c r="X4555" s="47">
        <f>Table_Query_from_Mac10[[#This Row],[Unit Increase]]*Table_Query_from_Mac10[[#This Row],[UnitPriceFuture]]</f>
        <v>0</v>
      </c>
      <c r="Y4555" s="47">
        <f>Table_Query_from_Mac10[[#This Row],[Unit Increase]]*Table_Query_from_Mac10[[#This Row],[Future-cost]]</f>
        <v>0</v>
      </c>
      <c r="Z4555" s="47">
        <f>-(Table_Query_from_Mac10[[#This Row],[Incremental Sales]]+((Table_Query_from_Mac10[[#This Row],[Incremental Sales]]*-(SUM(Summary!$S$8:$S$9)))))*Summary!$S$18</f>
        <v>0</v>
      </c>
      <c r="AA4555" s="47">
        <f>IFERROR(Table_Query_from_Mac10[[#This Row],[Incremental Cost]]/Table_Query_from_Mac10[[#This Row],[Incremental Sales]],0)</f>
        <v>0</v>
      </c>
      <c r="AB4555" s="47">
        <f>IFERROR(Table_Query_from_Mac10[[#This Row],[TotalCostFuture]]/Table_Query_from_Mac10[[#This Row],[totalsalesFuture]],0)</f>
        <v>0.4354194407456724</v>
      </c>
      <c r="AN4555" s="31">
        <v>144</v>
      </c>
      <c r="AO4555">
        <f t="shared" si="142"/>
        <v>36</v>
      </c>
      <c r="AQ4555" s="31">
        <v>21.47</v>
      </c>
      <c r="AR4555">
        <f t="shared" si="143"/>
        <v>7.51</v>
      </c>
    </row>
    <row r="4556" spans="1:44" x14ac:dyDescent="0.25">
      <c r="A4556">
        <v>90470</v>
      </c>
      <c r="B4556">
        <v>1</v>
      </c>
      <c r="C4556" t="s">
        <v>58</v>
      </c>
      <c r="D4556" t="s">
        <v>49</v>
      </c>
      <c r="E4556">
        <v>0</v>
      </c>
      <c r="F4556">
        <v>0</v>
      </c>
      <c r="G4556">
        <v>3176.22</v>
      </c>
      <c r="H4556" s="1">
        <v>44855</v>
      </c>
      <c r="I4556" s="20">
        <v>0</v>
      </c>
      <c r="J4556" s="47">
        <f>Table_Query_from_Mac10[[#This Row],[unit_price]]-(Table_Query_from_Mac10[[#This Row],[unit_price]]*(Table_Query_from_Mac10[[#This Row],[discount_pct]]/100))</f>
        <v>3176.22</v>
      </c>
      <c r="K4556" s="47">
        <f>Table_Query_from_Mac10[[#This Row],[unit_cost]]</f>
        <v>0</v>
      </c>
      <c r="L4556" s="47">
        <f>Table_Query_from_Mac10[[#This Row],[Live-cost]]*(1+Table_Query_from_Mac10[[#This Row],[CogsIncreasebyTYPE]])</f>
        <v>0</v>
      </c>
      <c r="M4556" s="47">
        <f>Table_Query_from_Mac10[[#This Row],[Live-cost]]*Table_Query_from_Mac10[[#This Row],[qty_to_ship]]</f>
        <v>0</v>
      </c>
      <c r="N4556" s="47">
        <f>IF(Table_Query_from_Mac10[[#This Row],[item_no]]="KDA",-Table_Query_from_Mac10[[#This Row],[unit_price]],Table_Query_from_Mac10[[#This Row],[Net Unit]]*Table_Query_from_Mac10[[#This Row],[qty_to_ship]])</f>
        <v>0</v>
      </c>
      <c r="O4556" s="47">
        <f>SUMIFS(Summary!C:C,Summary!H:H,Table_Query_from_Mac10[[#This Row],[Juiceoc]])</f>
        <v>0</v>
      </c>
      <c r="P4556" s="47">
        <f>SUMIFS(Summary!D:D,Summary!H:H,Table_Query_from_Mac10[[#This Row],[Juiceoc]])</f>
        <v>0</v>
      </c>
      <c r="Q4556" s="47">
        <f>SUMIFS(Summary!E:E,Summary!H:H,Table_Query_from_Mac10[[#This Row],[Juiceoc]])</f>
        <v>0</v>
      </c>
      <c r="R4556" s="47">
        <f>Table_Query_from_Mac10[[#This Row],[Net Unit]]*(1+Table_Query_from_Mac10[[#This Row],[PriceIncreasebyType]])</f>
        <v>3176.22</v>
      </c>
      <c r="S4556" s="47">
        <f>Table_Query_from_Mac10[[#This Row],[UnitPriceFuture]]*Table_Query_from_Mac10[[#This Row],[qtytoShipFuture]]</f>
        <v>0</v>
      </c>
      <c r="T4556" s="47">
        <f>ROUND(Table_Query_from_Mac10[[#This Row],[qty_to_ship]]*(1+Table_Query_from_Mac10[[#This Row],[VolumeIncreasebyType]]),0)</f>
        <v>0</v>
      </c>
      <c r="U4556" s="47">
        <f>Table_Query_from_Mac10[[#This Row],[qtytoShipFuture]]*Table_Query_from_Mac10[[#This Row],[Future-cost]]</f>
        <v>0</v>
      </c>
      <c r="V4556" s="47">
        <f>Table_Query_from_Mac10[[#This Row],[qtytoShipFuture]]-Table_Query_from_Mac10[[#This Row],[qty_to_ship]]</f>
        <v>0</v>
      </c>
      <c r="W4556" s="47">
        <f>Table_Query_from_Mac10[[#This Row],[UnitPriceFuture]]</f>
        <v>3176.22</v>
      </c>
      <c r="X4556" s="47">
        <f>Table_Query_from_Mac10[[#This Row],[Unit Increase]]*Table_Query_from_Mac10[[#This Row],[UnitPriceFuture]]</f>
        <v>0</v>
      </c>
      <c r="Y4556" s="47">
        <f>Table_Query_from_Mac10[[#This Row],[Unit Increase]]*Table_Query_from_Mac10[[#This Row],[Future-cost]]</f>
        <v>0</v>
      </c>
      <c r="Z4556" s="47">
        <f>-(Table_Query_from_Mac10[[#This Row],[Incremental Sales]]+((Table_Query_from_Mac10[[#This Row],[Incremental Sales]]*-(SUM(Summary!$S$8:$S$9)))))*Summary!$S$18</f>
        <v>0</v>
      </c>
      <c r="AA4556" s="47">
        <f>IFERROR(Table_Query_from_Mac10[[#This Row],[Incremental Cost]]/Table_Query_from_Mac10[[#This Row],[Incremental Sales]],0)</f>
        <v>0</v>
      </c>
      <c r="AB4556" s="47">
        <f>IFERROR(Table_Query_from_Mac10[[#This Row],[TotalCostFuture]]/Table_Query_from_Mac10[[#This Row],[totalsalesFuture]],0)</f>
        <v>0</v>
      </c>
      <c r="AN4556" s="30">
        <v>0</v>
      </c>
      <c r="AO4556">
        <f t="shared" si="142"/>
        <v>0</v>
      </c>
      <c r="AQ4556" s="30">
        <v>9074.92</v>
      </c>
      <c r="AR4556">
        <f t="shared" si="143"/>
        <v>3176.22</v>
      </c>
    </row>
    <row r="4557" spans="1:44" x14ac:dyDescent="0.25">
      <c r="A4557">
        <v>90471</v>
      </c>
      <c r="B4557">
        <v>1</v>
      </c>
      <c r="C4557" t="s">
        <v>60</v>
      </c>
      <c r="D4557" t="s">
        <v>49</v>
      </c>
      <c r="E4557">
        <v>20</v>
      </c>
      <c r="F4557">
        <v>5.31</v>
      </c>
      <c r="G4557">
        <v>13.77</v>
      </c>
      <c r="H4557" s="1">
        <v>44855</v>
      </c>
      <c r="I4557" s="20">
        <v>0</v>
      </c>
      <c r="J4557" s="47">
        <f>Table_Query_from_Mac10[[#This Row],[unit_price]]-(Table_Query_from_Mac10[[#This Row],[unit_price]]*(Table_Query_from_Mac10[[#This Row],[discount_pct]]/100))</f>
        <v>13.77</v>
      </c>
      <c r="K4557" s="47">
        <f>Table_Query_from_Mac10[[#This Row],[unit_cost]]</f>
        <v>5.31</v>
      </c>
      <c r="L4557" s="47">
        <f>Table_Query_from_Mac10[[#This Row],[Live-cost]]*(1+Table_Query_from_Mac10[[#This Row],[CogsIncreasebyTYPE]])</f>
        <v>5.31</v>
      </c>
      <c r="M4557" s="47">
        <f>Table_Query_from_Mac10[[#This Row],[Live-cost]]*Table_Query_from_Mac10[[#This Row],[qty_to_ship]]</f>
        <v>106.19999999999999</v>
      </c>
      <c r="N4557" s="47">
        <f>IF(Table_Query_from_Mac10[[#This Row],[item_no]]="KDA",-Table_Query_from_Mac10[[#This Row],[unit_price]],Table_Query_from_Mac10[[#This Row],[Net Unit]]*Table_Query_from_Mac10[[#This Row],[qty_to_ship]])</f>
        <v>275.39999999999998</v>
      </c>
      <c r="O4557" s="47">
        <f>SUMIFS(Summary!C:C,Summary!H:H,Table_Query_from_Mac10[[#This Row],[Juiceoc]])</f>
        <v>0</v>
      </c>
      <c r="P4557" s="47">
        <f>SUMIFS(Summary!D:D,Summary!H:H,Table_Query_from_Mac10[[#This Row],[Juiceoc]])</f>
        <v>0</v>
      </c>
      <c r="Q4557" s="47">
        <f>SUMIFS(Summary!E:E,Summary!H:H,Table_Query_from_Mac10[[#This Row],[Juiceoc]])</f>
        <v>0</v>
      </c>
      <c r="R4557" s="47">
        <f>Table_Query_from_Mac10[[#This Row],[Net Unit]]*(1+Table_Query_from_Mac10[[#This Row],[PriceIncreasebyType]])</f>
        <v>13.77</v>
      </c>
      <c r="S4557" s="47">
        <f>Table_Query_from_Mac10[[#This Row],[UnitPriceFuture]]*Table_Query_from_Mac10[[#This Row],[qtytoShipFuture]]</f>
        <v>275.39999999999998</v>
      </c>
      <c r="T4557" s="47">
        <f>ROUND(Table_Query_from_Mac10[[#This Row],[qty_to_ship]]*(1+Table_Query_from_Mac10[[#This Row],[VolumeIncreasebyType]]),0)</f>
        <v>20</v>
      </c>
      <c r="U4557" s="47">
        <f>Table_Query_from_Mac10[[#This Row],[qtytoShipFuture]]*Table_Query_from_Mac10[[#This Row],[Future-cost]]</f>
        <v>106.19999999999999</v>
      </c>
      <c r="V4557" s="47">
        <f>Table_Query_from_Mac10[[#This Row],[qtytoShipFuture]]-Table_Query_from_Mac10[[#This Row],[qty_to_ship]]</f>
        <v>0</v>
      </c>
      <c r="W4557" s="47">
        <f>Table_Query_from_Mac10[[#This Row],[UnitPriceFuture]]</f>
        <v>13.77</v>
      </c>
      <c r="X4557" s="47">
        <f>Table_Query_from_Mac10[[#This Row],[Unit Increase]]*Table_Query_from_Mac10[[#This Row],[UnitPriceFuture]]</f>
        <v>0</v>
      </c>
      <c r="Y4557" s="47">
        <f>Table_Query_from_Mac10[[#This Row],[Unit Increase]]*Table_Query_from_Mac10[[#This Row],[Future-cost]]</f>
        <v>0</v>
      </c>
      <c r="Z4557" s="47">
        <f>-(Table_Query_from_Mac10[[#This Row],[Incremental Sales]]+((Table_Query_from_Mac10[[#This Row],[Incremental Sales]]*-(SUM(Summary!$S$8:$S$9)))))*Summary!$S$18</f>
        <v>0</v>
      </c>
      <c r="AA4557" s="47">
        <f>IFERROR(Table_Query_from_Mac10[[#This Row],[Incremental Cost]]/Table_Query_from_Mac10[[#This Row],[Incremental Sales]],0)</f>
        <v>0</v>
      </c>
      <c r="AB4557" s="47">
        <f>IFERROR(Table_Query_from_Mac10[[#This Row],[TotalCostFuture]]/Table_Query_from_Mac10[[#This Row],[totalsalesFuture]],0)</f>
        <v>0.38562091503267976</v>
      </c>
      <c r="AN4557" s="31">
        <v>80</v>
      </c>
      <c r="AO4557">
        <f t="shared" si="142"/>
        <v>20</v>
      </c>
      <c r="AQ4557" s="31">
        <v>39.33</v>
      </c>
      <c r="AR4557">
        <f t="shared" si="143"/>
        <v>13.77</v>
      </c>
    </row>
    <row r="4558" spans="1:44" x14ac:dyDescent="0.25">
      <c r="A4558">
        <v>90472</v>
      </c>
      <c r="B4558">
        <v>1</v>
      </c>
      <c r="C4558" t="s">
        <v>83</v>
      </c>
      <c r="D4558" t="s">
        <v>79</v>
      </c>
      <c r="E4558">
        <v>0</v>
      </c>
      <c r="F4558">
        <v>0</v>
      </c>
      <c r="G4558">
        <v>5942.24</v>
      </c>
      <c r="H4558" s="1">
        <v>44858</v>
      </c>
      <c r="I4558" s="20">
        <v>0</v>
      </c>
      <c r="J4558" s="47">
        <f>Table_Query_from_Mac10[[#This Row],[unit_price]]-(Table_Query_from_Mac10[[#This Row],[unit_price]]*(Table_Query_from_Mac10[[#This Row],[discount_pct]]/100))</f>
        <v>5942.24</v>
      </c>
      <c r="K4558" s="47">
        <f>Table_Query_from_Mac10[[#This Row],[unit_cost]]</f>
        <v>0</v>
      </c>
      <c r="L4558" s="47">
        <f>Table_Query_from_Mac10[[#This Row],[Live-cost]]*(1+Table_Query_from_Mac10[[#This Row],[CogsIncreasebyTYPE]])</f>
        <v>0</v>
      </c>
      <c r="M4558" s="47">
        <f>Table_Query_from_Mac10[[#This Row],[Live-cost]]*Table_Query_from_Mac10[[#This Row],[qty_to_ship]]</f>
        <v>0</v>
      </c>
      <c r="N4558" s="47">
        <f>IF(Table_Query_from_Mac10[[#This Row],[item_no]]="KDA",-Table_Query_from_Mac10[[#This Row],[unit_price]],Table_Query_from_Mac10[[#This Row],[Net Unit]]*Table_Query_from_Mac10[[#This Row],[qty_to_ship]])</f>
        <v>0</v>
      </c>
      <c r="O4558" s="47">
        <f>SUMIFS(Summary!C:C,Summary!H:H,Table_Query_from_Mac10[[#This Row],[Juiceoc]])</f>
        <v>0</v>
      </c>
      <c r="P4558" s="47">
        <f>SUMIFS(Summary!D:D,Summary!H:H,Table_Query_from_Mac10[[#This Row],[Juiceoc]])</f>
        <v>0</v>
      </c>
      <c r="Q4558" s="47">
        <f>SUMIFS(Summary!E:E,Summary!H:H,Table_Query_from_Mac10[[#This Row],[Juiceoc]])</f>
        <v>0</v>
      </c>
      <c r="R4558" s="47">
        <f>Table_Query_from_Mac10[[#This Row],[Net Unit]]*(1+Table_Query_from_Mac10[[#This Row],[PriceIncreasebyType]])</f>
        <v>5942.24</v>
      </c>
      <c r="S4558" s="47">
        <f>Table_Query_from_Mac10[[#This Row],[UnitPriceFuture]]*Table_Query_from_Mac10[[#This Row],[qtytoShipFuture]]</f>
        <v>0</v>
      </c>
      <c r="T4558" s="47">
        <f>ROUND(Table_Query_from_Mac10[[#This Row],[qty_to_ship]]*(1+Table_Query_from_Mac10[[#This Row],[VolumeIncreasebyType]]),0)</f>
        <v>0</v>
      </c>
      <c r="U4558" s="47">
        <f>Table_Query_from_Mac10[[#This Row],[qtytoShipFuture]]*Table_Query_from_Mac10[[#This Row],[Future-cost]]</f>
        <v>0</v>
      </c>
      <c r="V4558" s="47">
        <f>Table_Query_from_Mac10[[#This Row],[qtytoShipFuture]]-Table_Query_from_Mac10[[#This Row],[qty_to_ship]]</f>
        <v>0</v>
      </c>
      <c r="W4558" s="47">
        <f>Table_Query_from_Mac10[[#This Row],[UnitPriceFuture]]</f>
        <v>5942.24</v>
      </c>
      <c r="X4558" s="47">
        <f>Table_Query_from_Mac10[[#This Row],[Unit Increase]]*Table_Query_from_Mac10[[#This Row],[UnitPriceFuture]]</f>
        <v>0</v>
      </c>
      <c r="Y4558" s="47">
        <f>Table_Query_from_Mac10[[#This Row],[Unit Increase]]*Table_Query_from_Mac10[[#This Row],[Future-cost]]</f>
        <v>0</v>
      </c>
      <c r="Z4558" s="47">
        <f>-(Table_Query_from_Mac10[[#This Row],[Incremental Sales]]+((Table_Query_from_Mac10[[#This Row],[Incremental Sales]]*-(SUM(Summary!$S$8:$S$9)))))*Summary!$S$18</f>
        <v>0</v>
      </c>
      <c r="AA4558" s="47">
        <f>IFERROR(Table_Query_from_Mac10[[#This Row],[Incremental Cost]]/Table_Query_from_Mac10[[#This Row],[Incremental Sales]],0)</f>
        <v>0</v>
      </c>
      <c r="AB4558" s="47">
        <f>IFERROR(Table_Query_from_Mac10[[#This Row],[TotalCostFuture]]/Table_Query_from_Mac10[[#This Row],[totalsalesFuture]],0)</f>
        <v>0</v>
      </c>
      <c r="AN4558" s="30">
        <v>0</v>
      </c>
      <c r="AO4558">
        <f t="shared" si="142"/>
        <v>0</v>
      </c>
      <c r="AQ4558" s="30">
        <v>16977.830000000002</v>
      </c>
      <c r="AR4558">
        <f t="shared" si="143"/>
        <v>5942.24</v>
      </c>
    </row>
    <row r="4559" spans="1:44" x14ac:dyDescent="0.25">
      <c r="A4559">
        <v>90473</v>
      </c>
      <c r="B4559">
        <v>1</v>
      </c>
      <c r="C4559" t="s">
        <v>51</v>
      </c>
      <c r="D4559" t="s">
        <v>80</v>
      </c>
      <c r="E4559">
        <v>0</v>
      </c>
      <c r="F4559">
        <v>0</v>
      </c>
      <c r="G4559">
        <v>1726.7</v>
      </c>
      <c r="H4559" s="1">
        <v>44859</v>
      </c>
      <c r="I4559" s="20">
        <v>0</v>
      </c>
      <c r="J4559" s="47">
        <f>Table_Query_from_Mac10[[#This Row],[unit_price]]-(Table_Query_from_Mac10[[#This Row],[unit_price]]*(Table_Query_from_Mac10[[#This Row],[discount_pct]]/100))</f>
        <v>1726.7</v>
      </c>
      <c r="K4559" s="47">
        <f>Table_Query_from_Mac10[[#This Row],[unit_cost]]</f>
        <v>0</v>
      </c>
      <c r="L4559" s="47">
        <f>Table_Query_from_Mac10[[#This Row],[Live-cost]]*(1+Table_Query_from_Mac10[[#This Row],[CogsIncreasebyTYPE]])</f>
        <v>0</v>
      </c>
      <c r="M4559" s="47">
        <f>Table_Query_from_Mac10[[#This Row],[Live-cost]]*Table_Query_from_Mac10[[#This Row],[qty_to_ship]]</f>
        <v>0</v>
      </c>
      <c r="N4559" s="47">
        <f>IF(Table_Query_from_Mac10[[#This Row],[item_no]]="KDA",-Table_Query_from_Mac10[[#This Row],[unit_price]],Table_Query_from_Mac10[[#This Row],[Net Unit]]*Table_Query_from_Mac10[[#This Row],[qty_to_ship]])</f>
        <v>0</v>
      </c>
      <c r="O4559" s="47">
        <f>SUMIFS(Summary!C:C,Summary!H:H,Table_Query_from_Mac10[[#This Row],[Juiceoc]])</f>
        <v>0</v>
      </c>
      <c r="P4559" s="47">
        <f>SUMIFS(Summary!D:D,Summary!H:H,Table_Query_from_Mac10[[#This Row],[Juiceoc]])</f>
        <v>0</v>
      </c>
      <c r="Q4559" s="47">
        <f>SUMIFS(Summary!E:E,Summary!H:H,Table_Query_from_Mac10[[#This Row],[Juiceoc]])</f>
        <v>0</v>
      </c>
      <c r="R4559" s="47">
        <f>Table_Query_from_Mac10[[#This Row],[Net Unit]]*(1+Table_Query_from_Mac10[[#This Row],[PriceIncreasebyType]])</f>
        <v>1726.7</v>
      </c>
      <c r="S4559" s="47">
        <f>Table_Query_from_Mac10[[#This Row],[UnitPriceFuture]]*Table_Query_from_Mac10[[#This Row],[qtytoShipFuture]]</f>
        <v>0</v>
      </c>
      <c r="T4559" s="47">
        <f>ROUND(Table_Query_from_Mac10[[#This Row],[qty_to_ship]]*(1+Table_Query_from_Mac10[[#This Row],[VolumeIncreasebyType]]),0)</f>
        <v>0</v>
      </c>
      <c r="U4559" s="47">
        <f>Table_Query_from_Mac10[[#This Row],[qtytoShipFuture]]*Table_Query_from_Mac10[[#This Row],[Future-cost]]</f>
        <v>0</v>
      </c>
      <c r="V4559" s="47">
        <f>Table_Query_from_Mac10[[#This Row],[qtytoShipFuture]]-Table_Query_from_Mac10[[#This Row],[qty_to_ship]]</f>
        <v>0</v>
      </c>
      <c r="W4559" s="47">
        <f>Table_Query_from_Mac10[[#This Row],[UnitPriceFuture]]</f>
        <v>1726.7</v>
      </c>
      <c r="X4559" s="47">
        <f>Table_Query_from_Mac10[[#This Row],[Unit Increase]]*Table_Query_from_Mac10[[#This Row],[UnitPriceFuture]]</f>
        <v>0</v>
      </c>
      <c r="Y4559" s="47">
        <f>Table_Query_from_Mac10[[#This Row],[Unit Increase]]*Table_Query_from_Mac10[[#This Row],[Future-cost]]</f>
        <v>0</v>
      </c>
      <c r="Z4559" s="47">
        <f>-(Table_Query_from_Mac10[[#This Row],[Incremental Sales]]+((Table_Query_from_Mac10[[#This Row],[Incremental Sales]]*-(SUM(Summary!$S$8:$S$9)))))*Summary!$S$18</f>
        <v>0</v>
      </c>
      <c r="AA4559" s="47">
        <f>IFERROR(Table_Query_from_Mac10[[#This Row],[Incremental Cost]]/Table_Query_from_Mac10[[#This Row],[Incremental Sales]],0)</f>
        <v>0</v>
      </c>
      <c r="AB4559" s="47">
        <f>IFERROR(Table_Query_from_Mac10[[#This Row],[TotalCostFuture]]/Table_Query_from_Mac10[[#This Row],[totalsalesFuture]],0)</f>
        <v>0</v>
      </c>
      <c r="AN4559" s="31">
        <v>0</v>
      </c>
      <c r="AO4559">
        <f t="shared" si="142"/>
        <v>0</v>
      </c>
      <c r="AQ4559" s="31">
        <v>4933.43</v>
      </c>
      <c r="AR4559">
        <f t="shared" si="143"/>
        <v>1726.7</v>
      </c>
    </row>
    <row r="4560" spans="1:44" x14ac:dyDescent="0.25">
      <c r="A4560">
        <v>90474</v>
      </c>
      <c r="B4560">
        <v>1</v>
      </c>
      <c r="C4560" t="s">
        <v>51</v>
      </c>
      <c r="D4560" t="s">
        <v>80</v>
      </c>
      <c r="E4560">
        <v>0</v>
      </c>
      <c r="F4560">
        <v>0</v>
      </c>
      <c r="G4560">
        <v>369.89</v>
      </c>
      <c r="H4560" s="1">
        <v>44859</v>
      </c>
      <c r="I4560" s="20">
        <v>0</v>
      </c>
      <c r="J4560" s="47">
        <f>Table_Query_from_Mac10[[#This Row],[unit_price]]-(Table_Query_from_Mac10[[#This Row],[unit_price]]*(Table_Query_from_Mac10[[#This Row],[discount_pct]]/100))</f>
        <v>369.89</v>
      </c>
      <c r="K4560" s="47">
        <f>Table_Query_from_Mac10[[#This Row],[unit_cost]]</f>
        <v>0</v>
      </c>
      <c r="L4560" s="47">
        <f>Table_Query_from_Mac10[[#This Row],[Live-cost]]*(1+Table_Query_from_Mac10[[#This Row],[CogsIncreasebyTYPE]])</f>
        <v>0</v>
      </c>
      <c r="M4560" s="47">
        <f>Table_Query_from_Mac10[[#This Row],[Live-cost]]*Table_Query_from_Mac10[[#This Row],[qty_to_ship]]</f>
        <v>0</v>
      </c>
      <c r="N4560" s="47">
        <f>IF(Table_Query_from_Mac10[[#This Row],[item_no]]="KDA",-Table_Query_from_Mac10[[#This Row],[unit_price]],Table_Query_from_Mac10[[#This Row],[Net Unit]]*Table_Query_from_Mac10[[#This Row],[qty_to_ship]])</f>
        <v>0</v>
      </c>
      <c r="O4560" s="47">
        <f>SUMIFS(Summary!C:C,Summary!H:H,Table_Query_from_Mac10[[#This Row],[Juiceoc]])</f>
        <v>0</v>
      </c>
      <c r="P4560" s="47">
        <f>SUMIFS(Summary!D:D,Summary!H:H,Table_Query_from_Mac10[[#This Row],[Juiceoc]])</f>
        <v>0</v>
      </c>
      <c r="Q4560" s="47">
        <f>SUMIFS(Summary!E:E,Summary!H:H,Table_Query_from_Mac10[[#This Row],[Juiceoc]])</f>
        <v>0</v>
      </c>
      <c r="R4560" s="47">
        <f>Table_Query_from_Mac10[[#This Row],[Net Unit]]*(1+Table_Query_from_Mac10[[#This Row],[PriceIncreasebyType]])</f>
        <v>369.89</v>
      </c>
      <c r="S4560" s="47">
        <f>Table_Query_from_Mac10[[#This Row],[UnitPriceFuture]]*Table_Query_from_Mac10[[#This Row],[qtytoShipFuture]]</f>
        <v>0</v>
      </c>
      <c r="T4560" s="47">
        <f>ROUND(Table_Query_from_Mac10[[#This Row],[qty_to_ship]]*(1+Table_Query_from_Mac10[[#This Row],[VolumeIncreasebyType]]),0)</f>
        <v>0</v>
      </c>
      <c r="U4560" s="47">
        <f>Table_Query_from_Mac10[[#This Row],[qtytoShipFuture]]*Table_Query_from_Mac10[[#This Row],[Future-cost]]</f>
        <v>0</v>
      </c>
      <c r="V4560" s="47">
        <f>Table_Query_from_Mac10[[#This Row],[qtytoShipFuture]]-Table_Query_from_Mac10[[#This Row],[qty_to_ship]]</f>
        <v>0</v>
      </c>
      <c r="W4560" s="47">
        <f>Table_Query_from_Mac10[[#This Row],[UnitPriceFuture]]</f>
        <v>369.89</v>
      </c>
      <c r="X4560" s="47">
        <f>Table_Query_from_Mac10[[#This Row],[Unit Increase]]*Table_Query_from_Mac10[[#This Row],[UnitPriceFuture]]</f>
        <v>0</v>
      </c>
      <c r="Y4560" s="47">
        <f>Table_Query_from_Mac10[[#This Row],[Unit Increase]]*Table_Query_from_Mac10[[#This Row],[Future-cost]]</f>
        <v>0</v>
      </c>
      <c r="Z4560" s="47">
        <f>-(Table_Query_from_Mac10[[#This Row],[Incremental Sales]]+((Table_Query_from_Mac10[[#This Row],[Incremental Sales]]*-(SUM(Summary!$S$8:$S$9)))))*Summary!$S$18</f>
        <v>0</v>
      </c>
      <c r="AA4560" s="47">
        <f>IFERROR(Table_Query_from_Mac10[[#This Row],[Incremental Cost]]/Table_Query_from_Mac10[[#This Row],[Incremental Sales]],0)</f>
        <v>0</v>
      </c>
      <c r="AB4560" s="47">
        <f>IFERROR(Table_Query_from_Mac10[[#This Row],[TotalCostFuture]]/Table_Query_from_Mac10[[#This Row],[totalsalesFuture]],0)</f>
        <v>0</v>
      </c>
      <c r="AN4560" s="30">
        <v>0</v>
      </c>
      <c r="AO4560">
        <f t="shared" si="142"/>
        <v>0</v>
      </c>
      <c r="AQ4560" s="30">
        <v>1056.8399999999999</v>
      </c>
      <c r="AR4560">
        <f t="shared" si="143"/>
        <v>369.89</v>
      </c>
    </row>
    <row r="4561" spans="1:44" x14ac:dyDescent="0.25">
      <c r="A4561">
        <v>90475</v>
      </c>
      <c r="B4561">
        <v>1</v>
      </c>
      <c r="C4561" t="s">
        <v>51</v>
      </c>
      <c r="D4561" t="s">
        <v>80</v>
      </c>
      <c r="E4561">
        <v>0</v>
      </c>
      <c r="F4561">
        <v>0</v>
      </c>
      <c r="G4561">
        <v>249.56</v>
      </c>
      <c r="H4561" s="1">
        <v>44859</v>
      </c>
      <c r="I4561" s="20">
        <v>0</v>
      </c>
      <c r="J4561" s="47">
        <f>Table_Query_from_Mac10[[#This Row],[unit_price]]-(Table_Query_from_Mac10[[#This Row],[unit_price]]*(Table_Query_from_Mac10[[#This Row],[discount_pct]]/100))</f>
        <v>249.56</v>
      </c>
      <c r="K4561" s="47">
        <f>Table_Query_from_Mac10[[#This Row],[unit_cost]]</f>
        <v>0</v>
      </c>
      <c r="L4561" s="47">
        <f>Table_Query_from_Mac10[[#This Row],[Live-cost]]*(1+Table_Query_from_Mac10[[#This Row],[CogsIncreasebyTYPE]])</f>
        <v>0</v>
      </c>
      <c r="M4561" s="47">
        <f>Table_Query_from_Mac10[[#This Row],[Live-cost]]*Table_Query_from_Mac10[[#This Row],[qty_to_ship]]</f>
        <v>0</v>
      </c>
      <c r="N4561" s="47">
        <f>IF(Table_Query_from_Mac10[[#This Row],[item_no]]="KDA",-Table_Query_from_Mac10[[#This Row],[unit_price]],Table_Query_from_Mac10[[#This Row],[Net Unit]]*Table_Query_from_Mac10[[#This Row],[qty_to_ship]])</f>
        <v>0</v>
      </c>
      <c r="O4561" s="47">
        <f>SUMIFS(Summary!C:C,Summary!H:H,Table_Query_from_Mac10[[#This Row],[Juiceoc]])</f>
        <v>0</v>
      </c>
      <c r="P4561" s="47">
        <f>SUMIFS(Summary!D:D,Summary!H:H,Table_Query_from_Mac10[[#This Row],[Juiceoc]])</f>
        <v>0</v>
      </c>
      <c r="Q4561" s="47">
        <f>SUMIFS(Summary!E:E,Summary!H:H,Table_Query_from_Mac10[[#This Row],[Juiceoc]])</f>
        <v>0</v>
      </c>
      <c r="R4561" s="47">
        <f>Table_Query_from_Mac10[[#This Row],[Net Unit]]*(1+Table_Query_from_Mac10[[#This Row],[PriceIncreasebyType]])</f>
        <v>249.56</v>
      </c>
      <c r="S4561" s="47">
        <f>Table_Query_from_Mac10[[#This Row],[UnitPriceFuture]]*Table_Query_from_Mac10[[#This Row],[qtytoShipFuture]]</f>
        <v>0</v>
      </c>
      <c r="T4561" s="47">
        <f>ROUND(Table_Query_from_Mac10[[#This Row],[qty_to_ship]]*(1+Table_Query_from_Mac10[[#This Row],[VolumeIncreasebyType]]),0)</f>
        <v>0</v>
      </c>
      <c r="U4561" s="47">
        <f>Table_Query_from_Mac10[[#This Row],[qtytoShipFuture]]*Table_Query_from_Mac10[[#This Row],[Future-cost]]</f>
        <v>0</v>
      </c>
      <c r="V4561" s="47">
        <f>Table_Query_from_Mac10[[#This Row],[qtytoShipFuture]]-Table_Query_from_Mac10[[#This Row],[qty_to_ship]]</f>
        <v>0</v>
      </c>
      <c r="W4561" s="47">
        <f>Table_Query_from_Mac10[[#This Row],[UnitPriceFuture]]</f>
        <v>249.56</v>
      </c>
      <c r="X4561" s="47">
        <f>Table_Query_from_Mac10[[#This Row],[Unit Increase]]*Table_Query_from_Mac10[[#This Row],[UnitPriceFuture]]</f>
        <v>0</v>
      </c>
      <c r="Y4561" s="47">
        <f>Table_Query_from_Mac10[[#This Row],[Unit Increase]]*Table_Query_from_Mac10[[#This Row],[Future-cost]]</f>
        <v>0</v>
      </c>
      <c r="Z4561" s="47">
        <f>-(Table_Query_from_Mac10[[#This Row],[Incremental Sales]]+((Table_Query_from_Mac10[[#This Row],[Incremental Sales]]*-(SUM(Summary!$S$8:$S$9)))))*Summary!$S$18</f>
        <v>0</v>
      </c>
      <c r="AA4561" s="47">
        <f>IFERROR(Table_Query_from_Mac10[[#This Row],[Incremental Cost]]/Table_Query_from_Mac10[[#This Row],[Incremental Sales]],0)</f>
        <v>0</v>
      </c>
      <c r="AB4561" s="47">
        <f>IFERROR(Table_Query_from_Mac10[[#This Row],[TotalCostFuture]]/Table_Query_from_Mac10[[#This Row],[totalsalesFuture]],0)</f>
        <v>0</v>
      </c>
      <c r="AN4561" s="31">
        <v>0</v>
      </c>
      <c r="AO4561">
        <f t="shared" si="142"/>
        <v>0</v>
      </c>
      <c r="AQ4561" s="31">
        <v>713.02</v>
      </c>
      <c r="AR4561">
        <f t="shared" si="143"/>
        <v>249.56</v>
      </c>
    </row>
    <row r="4562" spans="1:44" x14ac:dyDescent="0.25">
      <c r="A4562">
        <v>90476</v>
      </c>
      <c r="B4562">
        <v>1</v>
      </c>
      <c r="C4562" t="s">
        <v>55</v>
      </c>
      <c r="D4562" t="s">
        <v>81</v>
      </c>
      <c r="E4562">
        <v>0</v>
      </c>
      <c r="F4562">
        <v>4.53</v>
      </c>
      <c r="G4562">
        <v>11.19</v>
      </c>
      <c r="H4562" s="1">
        <v>44859</v>
      </c>
      <c r="I4562" s="20">
        <v>0</v>
      </c>
      <c r="J4562" s="47">
        <f>Table_Query_from_Mac10[[#This Row],[unit_price]]-(Table_Query_from_Mac10[[#This Row],[unit_price]]*(Table_Query_from_Mac10[[#This Row],[discount_pct]]/100))</f>
        <v>11.19</v>
      </c>
      <c r="K4562" s="47">
        <f>Table_Query_from_Mac10[[#This Row],[unit_cost]]</f>
        <v>4.53</v>
      </c>
      <c r="L4562" s="47">
        <f>Table_Query_from_Mac10[[#This Row],[Live-cost]]*(1+Table_Query_from_Mac10[[#This Row],[CogsIncreasebyTYPE]])</f>
        <v>4.53</v>
      </c>
      <c r="M4562" s="47">
        <f>Table_Query_from_Mac10[[#This Row],[Live-cost]]*Table_Query_from_Mac10[[#This Row],[qty_to_ship]]</f>
        <v>0</v>
      </c>
      <c r="N4562" s="47">
        <f>IF(Table_Query_from_Mac10[[#This Row],[item_no]]="KDA",-Table_Query_from_Mac10[[#This Row],[unit_price]],Table_Query_from_Mac10[[#This Row],[Net Unit]]*Table_Query_from_Mac10[[#This Row],[qty_to_ship]])</f>
        <v>0</v>
      </c>
      <c r="O4562" s="47">
        <f>SUMIFS(Summary!C:C,Summary!H:H,Table_Query_from_Mac10[[#This Row],[Juiceoc]])</f>
        <v>0</v>
      </c>
      <c r="P4562" s="47">
        <f>SUMIFS(Summary!D:D,Summary!H:H,Table_Query_from_Mac10[[#This Row],[Juiceoc]])</f>
        <v>0</v>
      </c>
      <c r="Q4562" s="47">
        <f>SUMIFS(Summary!E:E,Summary!H:H,Table_Query_from_Mac10[[#This Row],[Juiceoc]])</f>
        <v>0</v>
      </c>
      <c r="R4562" s="47">
        <f>Table_Query_from_Mac10[[#This Row],[Net Unit]]*(1+Table_Query_from_Mac10[[#This Row],[PriceIncreasebyType]])</f>
        <v>11.19</v>
      </c>
      <c r="S4562" s="47">
        <f>Table_Query_from_Mac10[[#This Row],[UnitPriceFuture]]*Table_Query_from_Mac10[[#This Row],[qtytoShipFuture]]</f>
        <v>0</v>
      </c>
      <c r="T4562" s="47">
        <f>ROUND(Table_Query_from_Mac10[[#This Row],[qty_to_ship]]*(1+Table_Query_from_Mac10[[#This Row],[VolumeIncreasebyType]]),0)</f>
        <v>0</v>
      </c>
      <c r="U4562" s="47">
        <f>Table_Query_from_Mac10[[#This Row],[qtytoShipFuture]]*Table_Query_from_Mac10[[#This Row],[Future-cost]]</f>
        <v>0</v>
      </c>
      <c r="V4562" s="47">
        <f>Table_Query_from_Mac10[[#This Row],[qtytoShipFuture]]-Table_Query_from_Mac10[[#This Row],[qty_to_ship]]</f>
        <v>0</v>
      </c>
      <c r="W4562" s="47">
        <f>Table_Query_from_Mac10[[#This Row],[UnitPriceFuture]]</f>
        <v>11.19</v>
      </c>
      <c r="X4562" s="47">
        <f>Table_Query_from_Mac10[[#This Row],[Unit Increase]]*Table_Query_from_Mac10[[#This Row],[UnitPriceFuture]]</f>
        <v>0</v>
      </c>
      <c r="Y4562" s="47">
        <f>Table_Query_from_Mac10[[#This Row],[Unit Increase]]*Table_Query_from_Mac10[[#This Row],[Future-cost]]</f>
        <v>0</v>
      </c>
      <c r="Z4562" s="47">
        <f>-(Table_Query_from_Mac10[[#This Row],[Incremental Sales]]+((Table_Query_from_Mac10[[#This Row],[Incremental Sales]]*-(SUM(Summary!$S$8:$S$9)))))*Summary!$S$18</f>
        <v>0</v>
      </c>
      <c r="AA4562" s="47">
        <f>IFERROR(Table_Query_from_Mac10[[#This Row],[Incremental Cost]]/Table_Query_from_Mac10[[#This Row],[Incremental Sales]],0)</f>
        <v>0</v>
      </c>
      <c r="AB4562" s="47">
        <f>IFERROR(Table_Query_from_Mac10[[#This Row],[TotalCostFuture]]/Table_Query_from_Mac10[[#This Row],[totalsalesFuture]],0)</f>
        <v>0</v>
      </c>
      <c r="AN4562" s="30">
        <v>0</v>
      </c>
      <c r="AO4562">
        <f t="shared" si="142"/>
        <v>0</v>
      </c>
      <c r="AQ4562" s="30">
        <v>31.98</v>
      </c>
      <c r="AR4562">
        <f t="shared" si="143"/>
        <v>11.19</v>
      </c>
    </row>
    <row r="4563" spans="1:44" x14ac:dyDescent="0.25">
      <c r="A4563">
        <v>90477</v>
      </c>
      <c r="B4563">
        <v>1</v>
      </c>
      <c r="C4563" t="s">
        <v>55</v>
      </c>
      <c r="D4563" t="s">
        <v>81</v>
      </c>
      <c r="E4563">
        <v>0</v>
      </c>
      <c r="F4563">
        <v>0</v>
      </c>
      <c r="G4563">
        <v>9625.48</v>
      </c>
      <c r="H4563" s="1">
        <v>44860</v>
      </c>
      <c r="I4563" s="20">
        <v>0</v>
      </c>
      <c r="J4563" s="47">
        <f>Table_Query_from_Mac10[[#This Row],[unit_price]]-(Table_Query_from_Mac10[[#This Row],[unit_price]]*(Table_Query_from_Mac10[[#This Row],[discount_pct]]/100))</f>
        <v>9625.48</v>
      </c>
      <c r="K4563" s="47">
        <f>Table_Query_from_Mac10[[#This Row],[unit_cost]]</f>
        <v>0</v>
      </c>
      <c r="L4563" s="47">
        <f>Table_Query_from_Mac10[[#This Row],[Live-cost]]*(1+Table_Query_from_Mac10[[#This Row],[CogsIncreasebyTYPE]])</f>
        <v>0</v>
      </c>
      <c r="M4563" s="47">
        <f>Table_Query_from_Mac10[[#This Row],[Live-cost]]*Table_Query_from_Mac10[[#This Row],[qty_to_ship]]</f>
        <v>0</v>
      </c>
      <c r="N4563" s="47">
        <f>IF(Table_Query_from_Mac10[[#This Row],[item_no]]="KDA",-Table_Query_from_Mac10[[#This Row],[unit_price]],Table_Query_from_Mac10[[#This Row],[Net Unit]]*Table_Query_from_Mac10[[#This Row],[qty_to_ship]])</f>
        <v>0</v>
      </c>
      <c r="O4563" s="47">
        <f>SUMIFS(Summary!C:C,Summary!H:H,Table_Query_from_Mac10[[#This Row],[Juiceoc]])</f>
        <v>0</v>
      </c>
      <c r="P4563" s="47">
        <f>SUMIFS(Summary!D:D,Summary!H:H,Table_Query_from_Mac10[[#This Row],[Juiceoc]])</f>
        <v>0</v>
      </c>
      <c r="Q4563" s="47">
        <f>SUMIFS(Summary!E:E,Summary!H:H,Table_Query_from_Mac10[[#This Row],[Juiceoc]])</f>
        <v>0</v>
      </c>
      <c r="R4563" s="47">
        <f>Table_Query_from_Mac10[[#This Row],[Net Unit]]*(1+Table_Query_from_Mac10[[#This Row],[PriceIncreasebyType]])</f>
        <v>9625.48</v>
      </c>
      <c r="S4563" s="47">
        <f>Table_Query_from_Mac10[[#This Row],[UnitPriceFuture]]*Table_Query_from_Mac10[[#This Row],[qtytoShipFuture]]</f>
        <v>0</v>
      </c>
      <c r="T4563" s="47">
        <f>ROUND(Table_Query_from_Mac10[[#This Row],[qty_to_ship]]*(1+Table_Query_from_Mac10[[#This Row],[VolumeIncreasebyType]]),0)</f>
        <v>0</v>
      </c>
      <c r="U4563" s="47">
        <f>Table_Query_from_Mac10[[#This Row],[qtytoShipFuture]]*Table_Query_from_Mac10[[#This Row],[Future-cost]]</f>
        <v>0</v>
      </c>
      <c r="V4563" s="47">
        <f>Table_Query_from_Mac10[[#This Row],[qtytoShipFuture]]-Table_Query_from_Mac10[[#This Row],[qty_to_ship]]</f>
        <v>0</v>
      </c>
      <c r="W4563" s="47">
        <f>Table_Query_from_Mac10[[#This Row],[UnitPriceFuture]]</f>
        <v>9625.48</v>
      </c>
      <c r="X4563" s="47">
        <f>Table_Query_from_Mac10[[#This Row],[Unit Increase]]*Table_Query_from_Mac10[[#This Row],[UnitPriceFuture]]</f>
        <v>0</v>
      </c>
      <c r="Y4563" s="47">
        <f>Table_Query_from_Mac10[[#This Row],[Unit Increase]]*Table_Query_from_Mac10[[#This Row],[Future-cost]]</f>
        <v>0</v>
      </c>
      <c r="Z4563" s="47">
        <f>-(Table_Query_from_Mac10[[#This Row],[Incremental Sales]]+((Table_Query_from_Mac10[[#This Row],[Incremental Sales]]*-(SUM(Summary!$S$8:$S$9)))))*Summary!$S$18</f>
        <v>0</v>
      </c>
      <c r="AA4563" s="47">
        <f>IFERROR(Table_Query_from_Mac10[[#This Row],[Incremental Cost]]/Table_Query_from_Mac10[[#This Row],[Incremental Sales]],0)</f>
        <v>0</v>
      </c>
      <c r="AB4563" s="47">
        <f>IFERROR(Table_Query_from_Mac10[[#This Row],[TotalCostFuture]]/Table_Query_from_Mac10[[#This Row],[totalsalesFuture]],0)</f>
        <v>0</v>
      </c>
      <c r="AN4563" s="31">
        <v>0</v>
      </c>
      <c r="AO4563">
        <f t="shared" si="142"/>
        <v>0</v>
      </c>
      <c r="AQ4563" s="31">
        <v>27501.38</v>
      </c>
      <c r="AR4563">
        <f t="shared" si="143"/>
        <v>9625.48</v>
      </c>
    </row>
    <row r="4564" spans="1:44" x14ac:dyDescent="0.25">
      <c r="A4564">
        <v>90478</v>
      </c>
      <c r="B4564">
        <v>1</v>
      </c>
      <c r="C4564" t="s">
        <v>55</v>
      </c>
      <c r="D4564" t="s">
        <v>81</v>
      </c>
      <c r="E4564">
        <v>0</v>
      </c>
      <c r="F4564">
        <v>0</v>
      </c>
      <c r="G4564">
        <v>20441.7</v>
      </c>
      <c r="H4564" s="1">
        <v>44862</v>
      </c>
      <c r="I4564" s="20">
        <v>0</v>
      </c>
      <c r="J4564" s="47">
        <f>Table_Query_from_Mac10[[#This Row],[unit_price]]-(Table_Query_from_Mac10[[#This Row],[unit_price]]*(Table_Query_from_Mac10[[#This Row],[discount_pct]]/100))</f>
        <v>20441.7</v>
      </c>
      <c r="K4564" s="47">
        <f>Table_Query_from_Mac10[[#This Row],[unit_cost]]</f>
        <v>0</v>
      </c>
      <c r="L4564" s="47">
        <f>Table_Query_from_Mac10[[#This Row],[Live-cost]]*(1+Table_Query_from_Mac10[[#This Row],[CogsIncreasebyTYPE]])</f>
        <v>0</v>
      </c>
      <c r="M4564" s="47">
        <f>Table_Query_from_Mac10[[#This Row],[Live-cost]]*Table_Query_from_Mac10[[#This Row],[qty_to_ship]]</f>
        <v>0</v>
      </c>
      <c r="N4564" s="47">
        <f>IF(Table_Query_from_Mac10[[#This Row],[item_no]]="KDA",-Table_Query_from_Mac10[[#This Row],[unit_price]],Table_Query_from_Mac10[[#This Row],[Net Unit]]*Table_Query_from_Mac10[[#This Row],[qty_to_ship]])</f>
        <v>0</v>
      </c>
      <c r="O4564" s="47">
        <f>SUMIFS(Summary!C:C,Summary!H:H,Table_Query_from_Mac10[[#This Row],[Juiceoc]])</f>
        <v>0</v>
      </c>
      <c r="P4564" s="47">
        <f>SUMIFS(Summary!D:D,Summary!H:H,Table_Query_from_Mac10[[#This Row],[Juiceoc]])</f>
        <v>0</v>
      </c>
      <c r="Q4564" s="47">
        <f>SUMIFS(Summary!E:E,Summary!H:H,Table_Query_from_Mac10[[#This Row],[Juiceoc]])</f>
        <v>0</v>
      </c>
      <c r="R4564" s="47">
        <f>Table_Query_from_Mac10[[#This Row],[Net Unit]]*(1+Table_Query_from_Mac10[[#This Row],[PriceIncreasebyType]])</f>
        <v>20441.7</v>
      </c>
      <c r="S4564" s="47">
        <f>Table_Query_from_Mac10[[#This Row],[UnitPriceFuture]]*Table_Query_from_Mac10[[#This Row],[qtytoShipFuture]]</f>
        <v>0</v>
      </c>
      <c r="T4564" s="47">
        <f>ROUND(Table_Query_from_Mac10[[#This Row],[qty_to_ship]]*(1+Table_Query_from_Mac10[[#This Row],[VolumeIncreasebyType]]),0)</f>
        <v>0</v>
      </c>
      <c r="U4564" s="47">
        <f>Table_Query_from_Mac10[[#This Row],[qtytoShipFuture]]*Table_Query_from_Mac10[[#This Row],[Future-cost]]</f>
        <v>0</v>
      </c>
      <c r="V4564" s="47">
        <f>Table_Query_from_Mac10[[#This Row],[qtytoShipFuture]]-Table_Query_from_Mac10[[#This Row],[qty_to_ship]]</f>
        <v>0</v>
      </c>
      <c r="W4564" s="47">
        <f>Table_Query_from_Mac10[[#This Row],[UnitPriceFuture]]</f>
        <v>20441.7</v>
      </c>
      <c r="X4564" s="47">
        <f>Table_Query_from_Mac10[[#This Row],[Unit Increase]]*Table_Query_from_Mac10[[#This Row],[UnitPriceFuture]]</f>
        <v>0</v>
      </c>
      <c r="Y4564" s="47">
        <f>Table_Query_from_Mac10[[#This Row],[Unit Increase]]*Table_Query_from_Mac10[[#This Row],[Future-cost]]</f>
        <v>0</v>
      </c>
      <c r="Z4564" s="47">
        <f>-(Table_Query_from_Mac10[[#This Row],[Incremental Sales]]+((Table_Query_from_Mac10[[#This Row],[Incremental Sales]]*-(SUM(Summary!$S$8:$S$9)))))*Summary!$S$18</f>
        <v>0</v>
      </c>
      <c r="AA4564" s="47">
        <f>IFERROR(Table_Query_from_Mac10[[#This Row],[Incremental Cost]]/Table_Query_from_Mac10[[#This Row],[Incremental Sales]],0)</f>
        <v>0</v>
      </c>
      <c r="AB4564" s="47">
        <f>IFERROR(Table_Query_from_Mac10[[#This Row],[TotalCostFuture]]/Table_Query_from_Mac10[[#This Row],[totalsalesFuture]],0)</f>
        <v>0</v>
      </c>
      <c r="AN4564" s="30">
        <v>0</v>
      </c>
      <c r="AO4564">
        <f t="shared" si="142"/>
        <v>0</v>
      </c>
      <c r="AQ4564" s="30">
        <v>58404.86</v>
      </c>
      <c r="AR4564">
        <f t="shared" si="143"/>
        <v>20441.7</v>
      </c>
    </row>
    <row r="4565" spans="1:44" x14ac:dyDescent="0.25">
      <c r="A4565">
        <v>90479</v>
      </c>
      <c r="B4565">
        <v>1</v>
      </c>
      <c r="C4565" t="s">
        <v>55</v>
      </c>
      <c r="D4565" t="s">
        <v>81</v>
      </c>
      <c r="E4565">
        <v>0</v>
      </c>
      <c r="F4565">
        <v>0</v>
      </c>
      <c r="G4565">
        <v>143.72999999999999</v>
      </c>
      <c r="H4565" s="1">
        <v>44862</v>
      </c>
      <c r="I4565" s="20">
        <v>0</v>
      </c>
      <c r="J4565" s="47">
        <f>Table_Query_from_Mac10[[#This Row],[unit_price]]-(Table_Query_from_Mac10[[#This Row],[unit_price]]*(Table_Query_from_Mac10[[#This Row],[discount_pct]]/100))</f>
        <v>143.72999999999999</v>
      </c>
      <c r="K4565" s="47">
        <f>Table_Query_from_Mac10[[#This Row],[unit_cost]]</f>
        <v>0</v>
      </c>
      <c r="L4565" s="47">
        <f>Table_Query_from_Mac10[[#This Row],[Live-cost]]*(1+Table_Query_from_Mac10[[#This Row],[CogsIncreasebyTYPE]])</f>
        <v>0</v>
      </c>
      <c r="M4565" s="47">
        <f>Table_Query_from_Mac10[[#This Row],[Live-cost]]*Table_Query_from_Mac10[[#This Row],[qty_to_ship]]</f>
        <v>0</v>
      </c>
      <c r="N4565" s="47">
        <f>IF(Table_Query_from_Mac10[[#This Row],[item_no]]="KDA",-Table_Query_from_Mac10[[#This Row],[unit_price]],Table_Query_from_Mac10[[#This Row],[Net Unit]]*Table_Query_from_Mac10[[#This Row],[qty_to_ship]])</f>
        <v>0</v>
      </c>
      <c r="O4565" s="47">
        <f>SUMIFS(Summary!C:C,Summary!H:H,Table_Query_from_Mac10[[#This Row],[Juiceoc]])</f>
        <v>0</v>
      </c>
      <c r="P4565" s="47">
        <f>SUMIFS(Summary!D:D,Summary!H:H,Table_Query_from_Mac10[[#This Row],[Juiceoc]])</f>
        <v>0</v>
      </c>
      <c r="Q4565" s="47">
        <f>SUMIFS(Summary!E:E,Summary!H:H,Table_Query_from_Mac10[[#This Row],[Juiceoc]])</f>
        <v>0</v>
      </c>
      <c r="R4565" s="47">
        <f>Table_Query_from_Mac10[[#This Row],[Net Unit]]*(1+Table_Query_from_Mac10[[#This Row],[PriceIncreasebyType]])</f>
        <v>143.72999999999999</v>
      </c>
      <c r="S4565" s="47">
        <f>Table_Query_from_Mac10[[#This Row],[UnitPriceFuture]]*Table_Query_from_Mac10[[#This Row],[qtytoShipFuture]]</f>
        <v>0</v>
      </c>
      <c r="T4565" s="47">
        <f>ROUND(Table_Query_from_Mac10[[#This Row],[qty_to_ship]]*(1+Table_Query_from_Mac10[[#This Row],[VolumeIncreasebyType]]),0)</f>
        <v>0</v>
      </c>
      <c r="U4565" s="47">
        <f>Table_Query_from_Mac10[[#This Row],[qtytoShipFuture]]*Table_Query_from_Mac10[[#This Row],[Future-cost]]</f>
        <v>0</v>
      </c>
      <c r="V4565" s="47">
        <f>Table_Query_from_Mac10[[#This Row],[qtytoShipFuture]]-Table_Query_from_Mac10[[#This Row],[qty_to_ship]]</f>
        <v>0</v>
      </c>
      <c r="W4565" s="47">
        <f>Table_Query_from_Mac10[[#This Row],[UnitPriceFuture]]</f>
        <v>143.72999999999999</v>
      </c>
      <c r="X4565" s="47">
        <f>Table_Query_from_Mac10[[#This Row],[Unit Increase]]*Table_Query_from_Mac10[[#This Row],[UnitPriceFuture]]</f>
        <v>0</v>
      </c>
      <c r="Y4565" s="47">
        <f>Table_Query_from_Mac10[[#This Row],[Unit Increase]]*Table_Query_from_Mac10[[#This Row],[Future-cost]]</f>
        <v>0</v>
      </c>
      <c r="Z4565" s="47">
        <f>-(Table_Query_from_Mac10[[#This Row],[Incremental Sales]]+((Table_Query_from_Mac10[[#This Row],[Incremental Sales]]*-(SUM(Summary!$S$8:$S$9)))))*Summary!$S$18</f>
        <v>0</v>
      </c>
      <c r="AA4565" s="47">
        <f>IFERROR(Table_Query_from_Mac10[[#This Row],[Incremental Cost]]/Table_Query_from_Mac10[[#This Row],[Incremental Sales]],0)</f>
        <v>0</v>
      </c>
      <c r="AB4565" s="47">
        <f>IFERROR(Table_Query_from_Mac10[[#This Row],[TotalCostFuture]]/Table_Query_from_Mac10[[#This Row],[totalsalesFuture]],0)</f>
        <v>0</v>
      </c>
      <c r="AN4565" s="31">
        <v>0</v>
      </c>
      <c r="AO4565">
        <f t="shared" si="142"/>
        <v>0</v>
      </c>
      <c r="AQ4565" s="31">
        <v>410.66</v>
      </c>
      <c r="AR4565">
        <f t="shared" si="143"/>
        <v>143.72999999999999</v>
      </c>
    </row>
    <row r="4566" spans="1:44" x14ac:dyDescent="0.25">
      <c r="A4566">
        <v>90480</v>
      </c>
      <c r="B4566">
        <v>1</v>
      </c>
      <c r="C4566" t="s">
        <v>55</v>
      </c>
      <c r="D4566" t="s">
        <v>81</v>
      </c>
      <c r="E4566">
        <v>0</v>
      </c>
      <c r="F4566">
        <v>0</v>
      </c>
      <c r="G4566">
        <v>55.05</v>
      </c>
      <c r="H4566" s="1">
        <v>44862</v>
      </c>
      <c r="I4566" s="20">
        <v>0</v>
      </c>
      <c r="J4566" s="47">
        <f>Table_Query_from_Mac10[[#This Row],[unit_price]]-(Table_Query_from_Mac10[[#This Row],[unit_price]]*(Table_Query_from_Mac10[[#This Row],[discount_pct]]/100))</f>
        <v>55.05</v>
      </c>
      <c r="K4566" s="47">
        <f>Table_Query_from_Mac10[[#This Row],[unit_cost]]</f>
        <v>0</v>
      </c>
      <c r="L4566" s="47">
        <f>Table_Query_from_Mac10[[#This Row],[Live-cost]]*(1+Table_Query_from_Mac10[[#This Row],[CogsIncreasebyTYPE]])</f>
        <v>0</v>
      </c>
      <c r="M4566" s="47">
        <f>Table_Query_from_Mac10[[#This Row],[Live-cost]]*Table_Query_from_Mac10[[#This Row],[qty_to_ship]]</f>
        <v>0</v>
      </c>
      <c r="N4566" s="47">
        <f>IF(Table_Query_from_Mac10[[#This Row],[item_no]]="KDA",-Table_Query_from_Mac10[[#This Row],[unit_price]],Table_Query_from_Mac10[[#This Row],[Net Unit]]*Table_Query_from_Mac10[[#This Row],[qty_to_ship]])</f>
        <v>0</v>
      </c>
      <c r="O4566" s="47">
        <f>SUMIFS(Summary!C:C,Summary!H:H,Table_Query_from_Mac10[[#This Row],[Juiceoc]])</f>
        <v>0</v>
      </c>
      <c r="P4566" s="47">
        <f>SUMIFS(Summary!D:D,Summary!H:H,Table_Query_from_Mac10[[#This Row],[Juiceoc]])</f>
        <v>0</v>
      </c>
      <c r="Q4566" s="47">
        <f>SUMIFS(Summary!E:E,Summary!H:H,Table_Query_from_Mac10[[#This Row],[Juiceoc]])</f>
        <v>0</v>
      </c>
      <c r="R4566" s="47">
        <f>Table_Query_from_Mac10[[#This Row],[Net Unit]]*(1+Table_Query_from_Mac10[[#This Row],[PriceIncreasebyType]])</f>
        <v>55.05</v>
      </c>
      <c r="S4566" s="47">
        <f>Table_Query_from_Mac10[[#This Row],[UnitPriceFuture]]*Table_Query_from_Mac10[[#This Row],[qtytoShipFuture]]</f>
        <v>0</v>
      </c>
      <c r="T4566" s="47">
        <f>ROUND(Table_Query_from_Mac10[[#This Row],[qty_to_ship]]*(1+Table_Query_from_Mac10[[#This Row],[VolumeIncreasebyType]]),0)</f>
        <v>0</v>
      </c>
      <c r="U4566" s="47">
        <f>Table_Query_from_Mac10[[#This Row],[qtytoShipFuture]]*Table_Query_from_Mac10[[#This Row],[Future-cost]]</f>
        <v>0</v>
      </c>
      <c r="V4566" s="47">
        <f>Table_Query_from_Mac10[[#This Row],[qtytoShipFuture]]-Table_Query_from_Mac10[[#This Row],[qty_to_ship]]</f>
        <v>0</v>
      </c>
      <c r="W4566" s="47">
        <f>Table_Query_from_Mac10[[#This Row],[UnitPriceFuture]]</f>
        <v>55.05</v>
      </c>
      <c r="X4566" s="47">
        <f>Table_Query_from_Mac10[[#This Row],[Unit Increase]]*Table_Query_from_Mac10[[#This Row],[UnitPriceFuture]]</f>
        <v>0</v>
      </c>
      <c r="Y4566" s="47">
        <f>Table_Query_from_Mac10[[#This Row],[Unit Increase]]*Table_Query_from_Mac10[[#This Row],[Future-cost]]</f>
        <v>0</v>
      </c>
      <c r="Z4566" s="47">
        <f>-(Table_Query_from_Mac10[[#This Row],[Incremental Sales]]+((Table_Query_from_Mac10[[#This Row],[Incremental Sales]]*-(SUM(Summary!$S$8:$S$9)))))*Summary!$S$18</f>
        <v>0</v>
      </c>
      <c r="AA4566" s="47">
        <f>IFERROR(Table_Query_from_Mac10[[#This Row],[Incremental Cost]]/Table_Query_from_Mac10[[#This Row],[Incremental Sales]],0)</f>
        <v>0</v>
      </c>
      <c r="AB4566" s="47">
        <f>IFERROR(Table_Query_from_Mac10[[#This Row],[TotalCostFuture]]/Table_Query_from_Mac10[[#This Row],[totalsalesFuture]],0)</f>
        <v>0</v>
      </c>
      <c r="AN4566" s="30">
        <v>0</v>
      </c>
      <c r="AO4566">
        <f t="shared" si="142"/>
        <v>0</v>
      </c>
      <c r="AQ4566" s="30">
        <v>157.28</v>
      </c>
      <c r="AR4566">
        <f t="shared" si="143"/>
        <v>55.05</v>
      </c>
    </row>
    <row r="4567" spans="1:44" x14ac:dyDescent="0.25">
      <c r="A4567">
        <v>90481</v>
      </c>
      <c r="B4567">
        <v>1</v>
      </c>
      <c r="C4567" t="s">
        <v>51</v>
      </c>
      <c r="D4567" t="s">
        <v>80</v>
      </c>
      <c r="E4567">
        <v>0</v>
      </c>
      <c r="F4567">
        <v>3.05</v>
      </c>
      <c r="G4567">
        <v>6.11</v>
      </c>
      <c r="H4567" s="1">
        <v>44865</v>
      </c>
      <c r="I4567" s="20">
        <v>0</v>
      </c>
      <c r="J4567" s="47">
        <f>Table_Query_from_Mac10[[#This Row],[unit_price]]-(Table_Query_from_Mac10[[#This Row],[unit_price]]*(Table_Query_from_Mac10[[#This Row],[discount_pct]]/100))</f>
        <v>6.11</v>
      </c>
      <c r="K4567" s="47">
        <f>Table_Query_from_Mac10[[#This Row],[unit_cost]]</f>
        <v>3.05</v>
      </c>
      <c r="L4567" s="47">
        <f>Table_Query_from_Mac10[[#This Row],[Live-cost]]*(1+Table_Query_from_Mac10[[#This Row],[CogsIncreasebyTYPE]])</f>
        <v>3.05</v>
      </c>
      <c r="M4567" s="47">
        <f>Table_Query_from_Mac10[[#This Row],[Live-cost]]*Table_Query_from_Mac10[[#This Row],[qty_to_ship]]</f>
        <v>0</v>
      </c>
      <c r="N4567" s="47">
        <f>IF(Table_Query_from_Mac10[[#This Row],[item_no]]="KDA",-Table_Query_from_Mac10[[#This Row],[unit_price]],Table_Query_from_Mac10[[#This Row],[Net Unit]]*Table_Query_from_Mac10[[#This Row],[qty_to_ship]])</f>
        <v>0</v>
      </c>
      <c r="O4567" s="47">
        <f>SUMIFS(Summary!C:C,Summary!H:H,Table_Query_from_Mac10[[#This Row],[Juiceoc]])</f>
        <v>0</v>
      </c>
      <c r="P4567" s="47">
        <f>SUMIFS(Summary!D:D,Summary!H:H,Table_Query_from_Mac10[[#This Row],[Juiceoc]])</f>
        <v>0</v>
      </c>
      <c r="Q4567" s="47">
        <f>SUMIFS(Summary!E:E,Summary!H:H,Table_Query_from_Mac10[[#This Row],[Juiceoc]])</f>
        <v>0</v>
      </c>
      <c r="R4567" s="47">
        <f>Table_Query_from_Mac10[[#This Row],[Net Unit]]*(1+Table_Query_from_Mac10[[#This Row],[PriceIncreasebyType]])</f>
        <v>6.11</v>
      </c>
      <c r="S4567" s="47">
        <f>Table_Query_from_Mac10[[#This Row],[UnitPriceFuture]]*Table_Query_from_Mac10[[#This Row],[qtytoShipFuture]]</f>
        <v>0</v>
      </c>
      <c r="T4567" s="47">
        <f>ROUND(Table_Query_from_Mac10[[#This Row],[qty_to_ship]]*(1+Table_Query_from_Mac10[[#This Row],[VolumeIncreasebyType]]),0)</f>
        <v>0</v>
      </c>
      <c r="U4567" s="47">
        <f>Table_Query_from_Mac10[[#This Row],[qtytoShipFuture]]*Table_Query_from_Mac10[[#This Row],[Future-cost]]</f>
        <v>0</v>
      </c>
      <c r="V4567" s="47">
        <f>Table_Query_from_Mac10[[#This Row],[qtytoShipFuture]]-Table_Query_from_Mac10[[#This Row],[qty_to_ship]]</f>
        <v>0</v>
      </c>
      <c r="W4567" s="47">
        <f>Table_Query_from_Mac10[[#This Row],[UnitPriceFuture]]</f>
        <v>6.11</v>
      </c>
      <c r="X4567" s="47">
        <f>Table_Query_from_Mac10[[#This Row],[Unit Increase]]*Table_Query_from_Mac10[[#This Row],[UnitPriceFuture]]</f>
        <v>0</v>
      </c>
      <c r="Y4567" s="47">
        <f>Table_Query_from_Mac10[[#This Row],[Unit Increase]]*Table_Query_from_Mac10[[#This Row],[Future-cost]]</f>
        <v>0</v>
      </c>
      <c r="Z4567" s="47">
        <f>-(Table_Query_from_Mac10[[#This Row],[Incremental Sales]]+((Table_Query_from_Mac10[[#This Row],[Incremental Sales]]*-(SUM(Summary!$S$8:$S$9)))))*Summary!$S$18</f>
        <v>0</v>
      </c>
      <c r="AA4567" s="47">
        <f>IFERROR(Table_Query_from_Mac10[[#This Row],[Incremental Cost]]/Table_Query_from_Mac10[[#This Row],[Incremental Sales]],0)</f>
        <v>0</v>
      </c>
      <c r="AB4567" s="47">
        <f>IFERROR(Table_Query_from_Mac10[[#This Row],[TotalCostFuture]]/Table_Query_from_Mac10[[#This Row],[totalsalesFuture]],0)</f>
        <v>0</v>
      </c>
      <c r="AN4567" s="31">
        <v>0</v>
      </c>
      <c r="AO4567">
        <f t="shared" si="142"/>
        <v>0</v>
      </c>
      <c r="AQ4567" s="31">
        <v>17.46</v>
      </c>
      <c r="AR4567">
        <f t="shared" si="143"/>
        <v>6.11</v>
      </c>
    </row>
    <row r="4568" spans="1:44" x14ac:dyDescent="0.25">
      <c r="A4568">
        <v>90482</v>
      </c>
      <c r="B4568">
        <v>1</v>
      </c>
      <c r="C4568" t="s">
        <v>51</v>
      </c>
      <c r="D4568" t="s">
        <v>80</v>
      </c>
      <c r="E4568">
        <v>25</v>
      </c>
      <c r="F4568">
        <v>3.92</v>
      </c>
      <c r="G4568">
        <v>8.83</v>
      </c>
      <c r="H4568" s="1">
        <v>44865</v>
      </c>
      <c r="I4568" s="20">
        <v>0</v>
      </c>
      <c r="J4568" s="47">
        <f>Table_Query_from_Mac10[[#This Row],[unit_price]]-(Table_Query_from_Mac10[[#This Row],[unit_price]]*(Table_Query_from_Mac10[[#This Row],[discount_pct]]/100))</f>
        <v>8.83</v>
      </c>
      <c r="K4568" s="47">
        <f>Table_Query_from_Mac10[[#This Row],[unit_cost]]</f>
        <v>3.92</v>
      </c>
      <c r="L4568" s="47">
        <f>Table_Query_from_Mac10[[#This Row],[Live-cost]]*(1+Table_Query_from_Mac10[[#This Row],[CogsIncreasebyTYPE]])</f>
        <v>3.92</v>
      </c>
      <c r="M4568" s="47">
        <f>Table_Query_from_Mac10[[#This Row],[Live-cost]]*Table_Query_from_Mac10[[#This Row],[qty_to_ship]]</f>
        <v>98</v>
      </c>
      <c r="N4568" s="47">
        <f>IF(Table_Query_from_Mac10[[#This Row],[item_no]]="KDA",-Table_Query_from_Mac10[[#This Row],[unit_price]],Table_Query_from_Mac10[[#This Row],[Net Unit]]*Table_Query_from_Mac10[[#This Row],[qty_to_ship]])</f>
        <v>220.75</v>
      </c>
      <c r="O4568" s="47">
        <f>SUMIFS(Summary!C:C,Summary!H:H,Table_Query_from_Mac10[[#This Row],[Juiceoc]])</f>
        <v>0</v>
      </c>
      <c r="P4568" s="47">
        <f>SUMIFS(Summary!D:D,Summary!H:H,Table_Query_from_Mac10[[#This Row],[Juiceoc]])</f>
        <v>0</v>
      </c>
      <c r="Q4568" s="47">
        <f>SUMIFS(Summary!E:E,Summary!H:H,Table_Query_from_Mac10[[#This Row],[Juiceoc]])</f>
        <v>0</v>
      </c>
      <c r="R4568" s="47">
        <f>Table_Query_from_Mac10[[#This Row],[Net Unit]]*(1+Table_Query_from_Mac10[[#This Row],[PriceIncreasebyType]])</f>
        <v>8.83</v>
      </c>
      <c r="S4568" s="47">
        <f>Table_Query_from_Mac10[[#This Row],[UnitPriceFuture]]*Table_Query_from_Mac10[[#This Row],[qtytoShipFuture]]</f>
        <v>220.75</v>
      </c>
      <c r="T4568" s="47">
        <f>ROUND(Table_Query_from_Mac10[[#This Row],[qty_to_ship]]*(1+Table_Query_from_Mac10[[#This Row],[VolumeIncreasebyType]]),0)</f>
        <v>25</v>
      </c>
      <c r="U4568" s="47">
        <f>Table_Query_from_Mac10[[#This Row],[qtytoShipFuture]]*Table_Query_from_Mac10[[#This Row],[Future-cost]]</f>
        <v>98</v>
      </c>
      <c r="V4568" s="47">
        <f>Table_Query_from_Mac10[[#This Row],[qtytoShipFuture]]-Table_Query_from_Mac10[[#This Row],[qty_to_ship]]</f>
        <v>0</v>
      </c>
      <c r="W4568" s="47">
        <f>Table_Query_from_Mac10[[#This Row],[UnitPriceFuture]]</f>
        <v>8.83</v>
      </c>
      <c r="X4568" s="47">
        <f>Table_Query_from_Mac10[[#This Row],[Unit Increase]]*Table_Query_from_Mac10[[#This Row],[UnitPriceFuture]]</f>
        <v>0</v>
      </c>
      <c r="Y4568" s="47">
        <f>Table_Query_from_Mac10[[#This Row],[Unit Increase]]*Table_Query_from_Mac10[[#This Row],[Future-cost]]</f>
        <v>0</v>
      </c>
      <c r="Z4568" s="47">
        <f>-(Table_Query_from_Mac10[[#This Row],[Incremental Sales]]+((Table_Query_from_Mac10[[#This Row],[Incremental Sales]]*-(SUM(Summary!$S$8:$S$9)))))*Summary!$S$18</f>
        <v>0</v>
      </c>
      <c r="AA4568" s="47">
        <f>IFERROR(Table_Query_from_Mac10[[#This Row],[Incremental Cost]]/Table_Query_from_Mac10[[#This Row],[Incremental Sales]],0)</f>
        <v>0</v>
      </c>
      <c r="AB4568" s="47">
        <f>IFERROR(Table_Query_from_Mac10[[#This Row],[TotalCostFuture]]/Table_Query_from_Mac10[[#This Row],[totalsalesFuture]],0)</f>
        <v>0.44394110985277463</v>
      </c>
      <c r="AN4568" s="30">
        <v>100</v>
      </c>
      <c r="AO4568">
        <f t="shared" si="142"/>
        <v>25</v>
      </c>
      <c r="AQ4568" s="30">
        <v>25.22</v>
      </c>
      <c r="AR4568">
        <f t="shared" si="143"/>
        <v>8.83</v>
      </c>
    </row>
    <row r="4569" spans="1:44" x14ac:dyDescent="0.25">
      <c r="A4569">
        <v>90483</v>
      </c>
      <c r="B4569">
        <v>1</v>
      </c>
      <c r="C4569" t="s">
        <v>86</v>
      </c>
      <c r="D4569" t="s">
        <v>79</v>
      </c>
      <c r="E4569">
        <v>12</v>
      </c>
      <c r="F4569">
        <v>7.12</v>
      </c>
      <c r="G4569">
        <v>15.56</v>
      </c>
      <c r="H4569" s="1">
        <v>44848</v>
      </c>
      <c r="I4569" s="20">
        <v>0</v>
      </c>
      <c r="J4569" s="47">
        <f>Table_Query_from_Mac10[[#This Row],[unit_price]]-(Table_Query_from_Mac10[[#This Row],[unit_price]]*(Table_Query_from_Mac10[[#This Row],[discount_pct]]/100))</f>
        <v>15.56</v>
      </c>
      <c r="K4569" s="47">
        <f>Table_Query_from_Mac10[[#This Row],[unit_cost]]</f>
        <v>7.12</v>
      </c>
      <c r="L4569" s="47">
        <f>Table_Query_from_Mac10[[#This Row],[Live-cost]]*(1+Table_Query_from_Mac10[[#This Row],[CogsIncreasebyTYPE]])</f>
        <v>7.12</v>
      </c>
      <c r="M4569" s="47">
        <f>Table_Query_from_Mac10[[#This Row],[Live-cost]]*Table_Query_from_Mac10[[#This Row],[qty_to_ship]]</f>
        <v>85.44</v>
      </c>
      <c r="N4569" s="47">
        <f>IF(Table_Query_from_Mac10[[#This Row],[item_no]]="KDA",-Table_Query_from_Mac10[[#This Row],[unit_price]],Table_Query_from_Mac10[[#This Row],[Net Unit]]*Table_Query_from_Mac10[[#This Row],[qty_to_ship]])</f>
        <v>186.72</v>
      </c>
      <c r="O4569" s="47">
        <f>SUMIFS(Summary!C:C,Summary!H:H,Table_Query_from_Mac10[[#This Row],[Juiceoc]])</f>
        <v>0</v>
      </c>
      <c r="P4569" s="47">
        <f>SUMIFS(Summary!D:D,Summary!H:H,Table_Query_from_Mac10[[#This Row],[Juiceoc]])</f>
        <v>0</v>
      </c>
      <c r="Q4569" s="47">
        <f>SUMIFS(Summary!E:E,Summary!H:H,Table_Query_from_Mac10[[#This Row],[Juiceoc]])</f>
        <v>0</v>
      </c>
      <c r="R4569" s="47">
        <f>Table_Query_from_Mac10[[#This Row],[Net Unit]]*(1+Table_Query_from_Mac10[[#This Row],[PriceIncreasebyType]])</f>
        <v>15.56</v>
      </c>
      <c r="S4569" s="47">
        <f>Table_Query_from_Mac10[[#This Row],[UnitPriceFuture]]*Table_Query_from_Mac10[[#This Row],[qtytoShipFuture]]</f>
        <v>186.72</v>
      </c>
      <c r="T4569" s="47">
        <f>ROUND(Table_Query_from_Mac10[[#This Row],[qty_to_ship]]*(1+Table_Query_from_Mac10[[#This Row],[VolumeIncreasebyType]]),0)</f>
        <v>12</v>
      </c>
      <c r="U4569" s="47">
        <f>Table_Query_from_Mac10[[#This Row],[qtytoShipFuture]]*Table_Query_from_Mac10[[#This Row],[Future-cost]]</f>
        <v>85.44</v>
      </c>
      <c r="V4569" s="47">
        <f>Table_Query_from_Mac10[[#This Row],[qtytoShipFuture]]-Table_Query_from_Mac10[[#This Row],[qty_to_ship]]</f>
        <v>0</v>
      </c>
      <c r="W4569" s="47">
        <f>Table_Query_from_Mac10[[#This Row],[UnitPriceFuture]]</f>
        <v>15.56</v>
      </c>
      <c r="X4569" s="47">
        <f>Table_Query_from_Mac10[[#This Row],[Unit Increase]]*Table_Query_from_Mac10[[#This Row],[UnitPriceFuture]]</f>
        <v>0</v>
      </c>
      <c r="Y4569" s="47">
        <f>Table_Query_from_Mac10[[#This Row],[Unit Increase]]*Table_Query_from_Mac10[[#This Row],[Future-cost]]</f>
        <v>0</v>
      </c>
      <c r="Z4569" s="47">
        <f>-(Table_Query_from_Mac10[[#This Row],[Incremental Sales]]+((Table_Query_from_Mac10[[#This Row],[Incremental Sales]]*-(SUM(Summary!$S$8:$S$9)))))*Summary!$S$18</f>
        <v>0</v>
      </c>
      <c r="AA4569" s="47">
        <f>IFERROR(Table_Query_from_Mac10[[#This Row],[Incremental Cost]]/Table_Query_from_Mac10[[#This Row],[Incremental Sales]],0)</f>
        <v>0</v>
      </c>
      <c r="AB4569" s="47">
        <f>IFERROR(Table_Query_from_Mac10[[#This Row],[TotalCostFuture]]/Table_Query_from_Mac10[[#This Row],[totalsalesFuture]],0)</f>
        <v>0.45758354755784059</v>
      </c>
      <c r="AN4569" s="31">
        <v>48</v>
      </c>
      <c r="AO4569">
        <f t="shared" si="142"/>
        <v>12</v>
      </c>
      <c r="AQ4569" s="31">
        <v>44.46</v>
      </c>
      <c r="AR4569">
        <f t="shared" si="143"/>
        <v>15.56</v>
      </c>
    </row>
    <row r="4570" spans="1:44" x14ac:dyDescent="0.25">
      <c r="A4570">
        <v>90483</v>
      </c>
      <c r="B4570">
        <v>2</v>
      </c>
      <c r="C4570" t="s">
        <v>86</v>
      </c>
      <c r="D4570" t="s">
        <v>79</v>
      </c>
      <c r="E4570">
        <v>12</v>
      </c>
      <c r="F4570">
        <v>8.59</v>
      </c>
      <c r="G4570">
        <v>18.75</v>
      </c>
      <c r="H4570" s="1">
        <v>44848</v>
      </c>
      <c r="I4570" s="20">
        <v>0</v>
      </c>
      <c r="J4570" s="47">
        <f>Table_Query_from_Mac10[[#This Row],[unit_price]]-(Table_Query_from_Mac10[[#This Row],[unit_price]]*(Table_Query_from_Mac10[[#This Row],[discount_pct]]/100))</f>
        <v>18.75</v>
      </c>
      <c r="K4570" s="47">
        <f>Table_Query_from_Mac10[[#This Row],[unit_cost]]</f>
        <v>8.59</v>
      </c>
      <c r="L4570" s="47">
        <f>Table_Query_from_Mac10[[#This Row],[Live-cost]]*(1+Table_Query_from_Mac10[[#This Row],[CogsIncreasebyTYPE]])</f>
        <v>8.59</v>
      </c>
      <c r="M4570" s="47">
        <f>Table_Query_from_Mac10[[#This Row],[Live-cost]]*Table_Query_from_Mac10[[#This Row],[qty_to_ship]]</f>
        <v>103.08</v>
      </c>
      <c r="N4570" s="47">
        <f>IF(Table_Query_from_Mac10[[#This Row],[item_no]]="KDA",-Table_Query_from_Mac10[[#This Row],[unit_price]],Table_Query_from_Mac10[[#This Row],[Net Unit]]*Table_Query_from_Mac10[[#This Row],[qty_to_ship]])</f>
        <v>225</v>
      </c>
      <c r="O4570" s="47">
        <f>SUMIFS(Summary!C:C,Summary!H:H,Table_Query_from_Mac10[[#This Row],[Juiceoc]])</f>
        <v>0</v>
      </c>
      <c r="P4570" s="47">
        <f>SUMIFS(Summary!D:D,Summary!H:H,Table_Query_from_Mac10[[#This Row],[Juiceoc]])</f>
        <v>0</v>
      </c>
      <c r="Q4570" s="47">
        <f>SUMIFS(Summary!E:E,Summary!H:H,Table_Query_from_Mac10[[#This Row],[Juiceoc]])</f>
        <v>0</v>
      </c>
      <c r="R4570" s="47">
        <f>Table_Query_from_Mac10[[#This Row],[Net Unit]]*(1+Table_Query_from_Mac10[[#This Row],[PriceIncreasebyType]])</f>
        <v>18.75</v>
      </c>
      <c r="S4570" s="47">
        <f>Table_Query_from_Mac10[[#This Row],[UnitPriceFuture]]*Table_Query_from_Mac10[[#This Row],[qtytoShipFuture]]</f>
        <v>225</v>
      </c>
      <c r="T4570" s="47">
        <f>ROUND(Table_Query_from_Mac10[[#This Row],[qty_to_ship]]*(1+Table_Query_from_Mac10[[#This Row],[VolumeIncreasebyType]]),0)</f>
        <v>12</v>
      </c>
      <c r="U4570" s="47">
        <f>Table_Query_from_Mac10[[#This Row],[qtytoShipFuture]]*Table_Query_from_Mac10[[#This Row],[Future-cost]]</f>
        <v>103.08</v>
      </c>
      <c r="V4570" s="47">
        <f>Table_Query_from_Mac10[[#This Row],[qtytoShipFuture]]-Table_Query_from_Mac10[[#This Row],[qty_to_ship]]</f>
        <v>0</v>
      </c>
      <c r="W4570" s="47">
        <f>Table_Query_from_Mac10[[#This Row],[UnitPriceFuture]]</f>
        <v>18.75</v>
      </c>
      <c r="X4570" s="47">
        <f>Table_Query_from_Mac10[[#This Row],[Unit Increase]]*Table_Query_from_Mac10[[#This Row],[UnitPriceFuture]]</f>
        <v>0</v>
      </c>
      <c r="Y4570" s="47">
        <f>Table_Query_from_Mac10[[#This Row],[Unit Increase]]*Table_Query_from_Mac10[[#This Row],[Future-cost]]</f>
        <v>0</v>
      </c>
      <c r="Z4570" s="47">
        <f>-(Table_Query_from_Mac10[[#This Row],[Incremental Sales]]+((Table_Query_from_Mac10[[#This Row],[Incremental Sales]]*-(SUM(Summary!$S$8:$S$9)))))*Summary!$S$18</f>
        <v>0</v>
      </c>
      <c r="AA4570" s="47">
        <f>IFERROR(Table_Query_from_Mac10[[#This Row],[Incremental Cost]]/Table_Query_from_Mac10[[#This Row],[Incremental Sales]],0)</f>
        <v>0</v>
      </c>
      <c r="AB4570" s="47">
        <f>IFERROR(Table_Query_from_Mac10[[#This Row],[TotalCostFuture]]/Table_Query_from_Mac10[[#This Row],[totalsalesFuture]],0)</f>
        <v>0.45813333333333334</v>
      </c>
      <c r="AN4570" s="30">
        <v>48</v>
      </c>
      <c r="AO4570">
        <f t="shared" si="142"/>
        <v>12</v>
      </c>
      <c r="AQ4570" s="30">
        <v>53.57</v>
      </c>
      <c r="AR4570">
        <f t="shared" si="143"/>
        <v>18.75</v>
      </c>
    </row>
    <row r="4571" spans="1:44" x14ac:dyDescent="0.25">
      <c r="A4571">
        <v>90483</v>
      </c>
      <c r="B4571">
        <v>3</v>
      </c>
      <c r="C4571" t="s">
        <v>86</v>
      </c>
      <c r="D4571" t="s">
        <v>79</v>
      </c>
      <c r="E4571">
        <v>9</v>
      </c>
      <c r="F4571">
        <v>8.44</v>
      </c>
      <c r="G4571">
        <v>19.39</v>
      </c>
      <c r="H4571" s="1">
        <v>44848</v>
      </c>
      <c r="I4571" s="20">
        <v>0</v>
      </c>
      <c r="J4571" s="47">
        <f>Table_Query_from_Mac10[[#This Row],[unit_price]]-(Table_Query_from_Mac10[[#This Row],[unit_price]]*(Table_Query_from_Mac10[[#This Row],[discount_pct]]/100))</f>
        <v>19.39</v>
      </c>
      <c r="K4571" s="47">
        <f>Table_Query_from_Mac10[[#This Row],[unit_cost]]</f>
        <v>8.44</v>
      </c>
      <c r="L4571" s="47">
        <f>Table_Query_from_Mac10[[#This Row],[Live-cost]]*(1+Table_Query_from_Mac10[[#This Row],[CogsIncreasebyTYPE]])</f>
        <v>8.44</v>
      </c>
      <c r="M4571" s="47">
        <f>Table_Query_from_Mac10[[#This Row],[Live-cost]]*Table_Query_from_Mac10[[#This Row],[qty_to_ship]]</f>
        <v>75.959999999999994</v>
      </c>
      <c r="N4571" s="47">
        <f>IF(Table_Query_from_Mac10[[#This Row],[item_no]]="KDA",-Table_Query_from_Mac10[[#This Row],[unit_price]],Table_Query_from_Mac10[[#This Row],[Net Unit]]*Table_Query_from_Mac10[[#This Row],[qty_to_ship]])</f>
        <v>174.51</v>
      </c>
      <c r="O4571" s="47">
        <f>SUMIFS(Summary!C:C,Summary!H:H,Table_Query_from_Mac10[[#This Row],[Juiceoc]])</f>
        <v>0</v>
      </c>
      <c r="P4571" s="47">
        <f>SUMIFS(Summary!D:D,Summary!H:H,Table_Query_from_Mac10[[#This Row],[Juiceoc]])</f>
        <v>0</v>
      </c>
      <c r="Q4571" s="47">
        <f>SUMIFS(Summary!E:E,Summary!H:H,Table_Query_from_Mac10[[#This Row],[Juiceoc]])</f>
        <v>0</v>
      </c>
      <c r="R4571" s="47">
        <f>Table_Query_from_Mac10[[#This Row],[Net Unit]]*(1+Table_Query_from_Mac10[[#This Row],[PriceIncreasebyType]])</f>
        <v>19.39</v>
      </c>
      <c r="S4571" s="47">
        <f>Table_Query_from_Mac10[[#This Row],[UnitPriceFuture]]*Table_Query_from_Mac10[[#This Row],[qtytoShipFuture]]</f>
        <v>174.51</v>
      </c>
      <c r="T4571" s="47">
        <f>ROUND(Table_Query_from_Mac10[[#This Row],[qty_to_ship]]*(1+Table_Query_from_Mac10[[#This Row],[VolumeIncreasebyType]]),0)</f>
        <v>9</v>
      </c>
      <c r="U4571" s="47">
        <f>Table_Query_from_Mac10[[#This Row],[qtytoShipFuture]]*Table_Query_from_Mac10[[#This Row],[Future-cost]]</f>
        <v>75.959999999999994</v>
      </c>
      <c r="V4571" s="47">
        <f>Table_Query_from_Mac10[[#This Row],[qtytoShipFuture]]-Table_Query_from_Mac10[[#This Row],[qty_to_ship]]</f>
        <v>0</v>
      </c>
      <c r="W4571" s="47">
        <f>Table_Query_from_Mac10[[#This Row],[UnitPriceFuture]]</f>
        <v>19.39</v>
      </c>
      <c r="X4571" s="47">
        <f>Table_Query_from_Mac10[[#This Row],[Unit Increase]]*Table_Query_from_Mac10[[#This Row],[UnitPriceFuture]]</f>
        <v>0</v>
      </c>
      <c r="Y4571" s="47">
        <f>Table_Query_from_Mac10[[#This Row],[Unit Increase]]*Table_Query_from_Mac10[[#This Row],[Future-cost]]</f>
        <v>0</v>
      </c>
      <c r="Z4571" s="47">
        <f>-(Table_Query_from_Mac10[[#This Row],[Incremental Sales]]+((Table_Query_from_Mac10[[#This Row],[Incremental Sales]]*-(SUM(Summary!$S$8:$S$9)))))*Summary!$S$18</f>
        <v>0</v>
      </c>
      <c r="AA4571" s="47">
        <f>IFERROR(Table_Query_from_Mac10[[#This Row],[Incremental Cost]]/Table_Query_from_Mac10[[#This Row],[Incremental Sales]],0)</f>
        <v>0</v>
      </c>
      <c r="AB4571" s="47">
        <f>IFERROR(Table_Query_from_Mac10[[#This Row],[TotalCostFuture]]/Table_Query_from_Mac10[[#This Row],[totalsalesFuture]],0)</f>
        <v>0.43527591542031974</v>
      </c>
      <c r="AN4571" s="31">
        <v>36</v>
      </c>
      <c r="AO4571">
        <f t="shared" si="142"/>
        <v>9</v>
      </c>
      <c r="AQ4571" s="31">
        <v>55.4</v>
      </c>
      <c r="AR4571">
        <f t="shared" si="143"/>
        <v>19.39</v>
      </c>
    </row>
    <row r="4572" spans="1:44" x14ac:dyDescent="0.25">
      <c r="A4572">
        <v>90483</v>
      </c>
      <c r="B4572">
        <v>4</v>
      </c>
      <c r="C4572" t="s">
        <v>86</v>
      </c>
      <c r="D4572" t="s">
        <v>79</v>
      </c>
      <c r="E4572">
        <v>9</v>
      </c>
      <c r="F4572">
        <v>10.039999999999999</v>
      </c>
      <c r="G4572">
        <v>22.84</v>
      </c>
      <c r="H4572" s="1">
        <v>44848</v>
      </c>
      <c r="I4572" s="20">
        <v>0</v>
      </c>
      <c r="J4572" s="47">
        <f>Table_Query_from_Mac10[[#This Row],[unit_price]]-(Table_Query_from_Mac10[[#This Row],[unit_price]]*(Table_Query_from_Mac10[[#This Row],[discount_pct]]/100))</f>
        <v>22.84</v>
      </c>
      <c r="K4572" s="47">
        <f>Table_Query_from_Mac10[[#This Row],[unit_cost]]</f>
        <v>10.039999999999999</v>
      </c>
      <c r="L4572" s="47">
        <f>Table_Query_from_Mac10[[#This Row],[Live-cost]]*(1+Table_Query_from_Mac10[[#This Row],[CogsIncreasebyTYPE]])</f>
        <v>10.039999999999999</v>
      </c>
      <c r="M4572" s="47">
        <f>Table_Query_from_Mac10[[#This Row],[Live-cost]]*Table_Query_from_Mac10[[#This Row],[qty_to_ship]]</f>
        <v>90.359999999999985</v>
      </c>
      <c r="N4572" s="47">
        <f>IF(Table_Query_from_Mac10[[#This Row],[item_no]]="KDA",-Table_Query_from_Mac10[[#This Row],[unit_price]],Table_Query_from_Mac10[[#This Row],[Net Unit]]*Table_Query_from_Mac10[[#This Row],[qty_to_ship]])</f>
        <v>205.56</v>
      </c>
      <c r="O4572" s="47">
        <f>SUMIFS(Summary!C:C,Summary!H:H,Table_Query_from_Mac10[[#This Row],[Juiceoc]])</f>
        <v>0</v>
      </c>
      <c r="P4572" s="47">
        <f>SUMIFS(Summary!D:D,Summary!H:H,Table_Query_from_Mac10[[#This Row],[Juiceoc]])</f>
        <v>0</v>
      </c>
      <c r="Q4572" s="47">
        <f>SUMIFS(Summary!E:E,Summary!H:H,Table_Query_from_Mac10[[#This Row],[Juiceoc]])</f>
        <v>0</v>
      </c>
      <c r="R4572" s="47">
        <f>Table_Query_from_Mac10[[#This Row],[Net Unit]]*(1+Table_Query_from_Mac10[[#This Row],[PriceIncreasebyType]])</f>
        <v>22.84</v>
      </c>
      <c r="S4572" s="47">
        <f>Table_Query_from_Mac10[[#This Row],[UnitPriceFuture]]*Table_Query_from_Mac10[[#This Row],[qtytoShipFuture]]</f>
        <v>205.56</v>
      </c>
      <c r="T4572" s="47">
        <f>ROUND(Table_Query_from_Mac10[[#This Row],[qty_to_ship]]*(1+Table_Query_from_Mac10[[#This Row],[VolumeIncreasebyType]]),0)</f>
        <v>9</v>
      </c>
      <c r="U4572" s="47">
        <f>Table_Query_from_Mac10[[#This Row],[qtytoShipFuture]]*Table_Query_from_Mac10[[#This Row],[Future-cost]]</f>
        <v>90.359999999999985</v>
      </c>
      <c r="V4572" s="47">
        <f>Table_Query_from_Mac10[[#This Row],[qtytoShipFuture]]-Table_Query_from_Mac10[[#This Row],[qty_to_ship]]</f>
        <v>0</v>
      </c>
      <c r="W4572" s="47">
        <f>Table_Query_from_Mac10[[#This Row],[UnitPriceFuture]]</f>
        <v>22.84</v>
      </c>
      <c r="X4572" s="47">
        <f>Table_Query_from_Mac10[[#This Row],[Unit Increase]]*Table_Query_from_Mac10[[#This Row],[UnitPriceFuture]]</f>
        <v>0</v>
      </c>
      <c r="Y4572" s="47">
        <f>Table_Query_from_Mac10[[#This Row],[Unit Increase]]*Table_Query_from_Mac10[[#This Row],[Future-cost]]</f>
        <v>0</v>
      </c>
      <c r="Z4572" s="47">
        <f>-(Table_Query_from_Mac10[[#This Row],[Incremental Sales]]+((Table_Query_from_Mac10[[#This Row],[Incremental Sales]]*-(SUM(Summary!$S$8:$S$9)))))*Summary!$S$18</f>
        <v>0</v>
      </c>
      <c r="AA4572" s="47">
        <f>IFERROR(Table_Query_from_Mac10[[#This Row],[Incremental Cost]]/Table_Query_from_Mac10[[#This Row],[Incremental Sales]],0)</f>
        <v>0</v>
      </c>
      <c r="AB4572" s="47">
        <f>IFERROR(Table_Query_from_Mac10[[#This Row],[TotalCostFuture]]/Table_Query_from_Mac10[[#This Row],[totalsalesFuture]],0)</f>
        <v>0.43957968476357262</v>
      </c>
      <c r="AN4572" s="30">
        <v>36</v>
      </c>
      <c r="AO4572">
        <f t="shared" si="142"/>
        <v>9</v>
      </c>
      <c r="AQ4572" s="30">
        <v>65.27</v>
      </c>
      <c r="AR4572">
        <f t="shared" si="143"/>
        <v>22.84</v>
      </c>
    </row>
    <row r="4573" spans="1:44" x14ac:dyDescent="0.25">
      <c r="A4573">
        <v>90483</v>
      </c>
      <c r="B4573">
        <v>5</v>
      </c>
      <c r="C4573" t="s">
        <v>86</v>
      </c>
      <c r="D4573" t="s">
        <v>79</v>
      </c>
      <c r="E4573">
        <v>6</v>
      </c>
      <c r="F4573">
        <v>11.48</v>
      </c>
      <c r="G4573">
        <v>25.58</v>
      </c>
      <c r="H4573" s="1">
        <v>44848</v>
      </c>
      <c r="I4573" s="20">
        <v>0</v>
      </c>
      <c r="J4573" s="47">
        <f>Table_Query_from_Mac10[[#This Row],[unit_price]]-(Table_Query_from_Mac10[[#This Row],[unit_price]]*(Table_Query_from_Mac10[[#This Row],[discount_pct]]/100))</f>
        <v>25.58</v>
      </c>
      <c r="K4573" s="47">
        <f>Table_Query_from_Mac10[[#This Row],[unit_cost]]</f>
        <v>11.48</v>
      </c>
      <c r="L4573" s="47">
        <f>Table_Query_from_Mac10[[#This Row],[Live-cost]]*(1+Table_Query_from_Mac10[[#This Row],[CogsIncreasebyTYPE]])</f>
        <v>11.48</v>
      </c>
      <c r="M4573" s="47">
        <f>Table_Query_from_Mac10[[#This Row],[Live-cost]]*Table_Query_from_Mac10[[#This Row],[qty_to_ship]]</f>
        <v>68.88</v>
      </c>
      <c r="N4573" s="47">
        <f>IF(Table_Query_from_Mac10[[#This Row],[item_no]]="KDA",-Table_Query_from_Mac10[[#This Row],[unit_price]],Table_Query_from_Mac10[[#This Row],[Net Unit]]*Table_Query_from_Mac10[[#This Row],[qty_to_ship]])</f>
        <v>153.47999999999999</v>
      </c>
      <c r="O4573" s="47">
        <f>SUMIFS(Summary!C:C,Summary!H:H,Table_Query_from_Mac10[[#This Row],[Juiceoc]])</f>
        <v>0</v>
      </c>
      <c r="P4573" s="47">
        <f>SUMIFS(Summary!D:D,Summary!H:H,Table_Query_from_Mac10[[#This Row],[Juiceoc]])</f>
        <v>0</v>
      </c>
      <c r="Q4573" s="47">
        <f>SUMIFS(Summary!E:E,Summary!H:H,Table_Query_from_Mac10[[#This Row],[Juiceoc]])</f>
        <v>0</v>
      </c>
      <c r="R4573" s="47">
        <f>Table_Query_from_Mac10[[#This Row],[Net Unit]]*(1+Table_Query_from_Mac10[[#This Row],[PriceIncreasebyType]])</f>
        <v>25.58</v>
      </c>
      <c r="S4573" s="47">
        <f>Table_Query_from_Mac10[[#This Row],[UnitPriceFuture]]*Table_Query_from_Mac10[[#This Row],[qtytoShipFuture]]</f>
        <v>153.47999999999999</v>
      </c>
      <c r="T4573" s="47">
        <f>ROUND(Table_Query_from_Mac10[[#This Row],[qty_to_ship]]*(1+Table_Query_from_Mac10[[#This Row],[VolumeIncreasebyType]]),0)</f>
        <v>6</v>
      </c>
      <c r="U4573" s="47">
        <f>Table_Query_from_Mac10[[#This Row],[qtytoShipFuture]]*Table_Query_from_Mac10[[#This Row],[Future-cost]]</f>
        <v>68.88</v>
      </c>
      <c r="V4573" s="47">
        <f>Table_Query_from_Mac10[[#This Row],[qtytoShipFuture]]-Table_Query_from_Mac10[[#This Row],[qty_to_ship]]</f>
        <v>0</v>
      </c>
      <c r="W4573" s="47">
        <f>Table_Query_from_Mac10[[#This Row],[UnitPriceFuture]]</f>
        <v>25.58</v>
      </c>
      <c r="X4573" s="47">
        <f>Table_Query_from_Mac10[[#This Row],[Unit Increase]]*Table_Query_from_Mac10[[#This Row],[UnitPriceFuture]]</f>
        <v>0</v>
      </c>
      <c r="Y4573" s="47">
        <f>Table_Query_from_Mac10[[#This Row],[Unit Increase]]*Table_Query_from_Mac10[[#This Row],[Future-cost]]</f>
        <v>0</v>
      </c>
      <c r="Z4573" s="47">
        <f>-(Table_Query_from_Mac10[[#This Row],[Incremental Sales]]+((Table_Query_from_Mac10[[#This Row],[Incremental Sales]]*-(SUM(Summary!$S$8:$S$9)))))*Summary!$S$18</f>
        <v>0</v>
      </c>
      <c r="AA4573" s="47">
        <f>IFERROR(Table_Query_from_Mac10[[#This Row],[Incremental Cost]]/Table_Query_from_Mac10[[#This Row],[Incremental Sales]],0)</f>
        <v>0</v>
      </c>
      <c r="AB4573" s="47">
        <f>IFERROR(Table_Query_from_Mac10[[#This Row],[TotalCostFuture]]/Table_Query_from_Mac10[[#This Row],[totalsalesFuture]],0)</f>
        <v>0.44878811571540267</v>
      </c>
      <c r="AN4573" s="31">
        <v>24</v>
      </c>
      <c r="AO4573">
        <f t="shared" si="142"/>
        <v>6</v>
      </c>
      <c r="AQ4573" s="31">
        <v>73.09</v>
      </c>
      <c r="AR4573">
        <f t="shared" si="143"/>
        <v>25.58</v>
      </c>
    </row>
    <row r="4574" spans="1:44" x14ac:dyDescent="0.25">
      <c r="A4574">
        <v>90483</v>
      </c>
      <c r="B4574">
        <v>6</v>
      </c>
      <c r="C4574" t="s">
        <v>86</v>
      </c>
      <c r="D4574" t="s">
        <v>79</v>
      </c>
      <c r="E4574">
        <v>6</v>
      </c>
      <c r="F4574">
        <v>11.58</v>
      </c>
      <c r="G4574">
        <v>26.78</v>
      </c>
      <c r="H4574" s="1">
        <v>44848</v>
      </c>
      <c r="I4574" s="20">
        <v>0</v>
      </c>
      <c r="J4574" s="47">
        <f>Table_Query_from_Mac10[[#This Row],[unit_price]]-(Table_Query_from_Mac10[[#This Row],[unit_price]]*(Table_Query_from_Mac10[[#This Row],[discount_pct]]/100))</f>
        <v>26.78</v>
      </c>
      <c r="K4574" s="47">
        <f>Table_Query_from_Mac10[[#This Row],[unit_cost]]</f>
        <v>11.58</v>
      </c>
      <c r="L4574" s="47">
        <f>Table_Query_from_Mac10[[#This Row],[Live-cost]]*(1+Table_Query_from_Mac10[[#This Row],[CogsIncreasebyTYPE]])</f>
        <v>11.58</v>
      </c>
      <c r="M4574" s="47">
        <f>Table_Query_from_Mac10[[#This Row],[Live-cost]]*Table_Query_from_Mac10[[#This Row],[qty_to_ship]]</f>
        <v>69.48</v>
      </c>
      <c r="N4574" s="47">
        <f>IF(Table_Query_from_Mac10[[#This Row],[item_no]]="KDA",-Table_Query_from_Mac10[[#This Row],[unit_price]],Table_Query_from_Mac10[[#This Row],[Net Unit]]*Table_Query_from_Mac10[[#This Row],[qty_to_ship]])</f>
        <v>160.68</v>
      </c>
      <c r="O4574" s="47">
        <f>SUMIFS(Summary!C:C,Summary!H:H,Table_Query_from_Mac10[[#This Row],[Juiceoc]])</f>
        <v>0</v>
      </c>
      <c r="P4574" s="47">
        <f>SUMIFS(Summary!D:D,Summary!H:H,Table_Query_from_Mac10[[#This Row],[Juiceoc]])</f>
        <v>0</v>
      </c>
      <c r="Q4574" s="47">
        <f>SUMIFS(Summary!E:E,Summary!H:H,Table_Query_from_Mac10[[#This Row],[Juiceoc]])</f>
        <v>0</v>
      </c>
      <c r="R4574" s="47">
        <f>Table_Query_from_Mac10[[#This Row],[Net Unit]]*(1+Table_Query_from_Mac10[[#This Row],[PriceIncreasebyType]])</f>
        <v>26.78</v>
      </c>
      <c r="S4574" s="47">
        <f>Table_Query_from_Mac10[[#This Row],[UnitPriceFuture]]*Table_Query_from_Mac10[[#This Row],[qtytoShipFuture]]</f>
        <v>160.68</v>
      </c>
      <c r="T4574" s="47">
        <f>ROUND(Table_Query_from_Mac10[[#This Row],[qty_to_ship]]*(1+Table_Query_from_Mac10[[#This Row],[VolumeIncreasebyType]]),0)</f>
        <v>6</v>
      </c>
      <c r="U4574" s="47">
        <f>Table_Query_from_Mac10[[#This Row],[qtytoShipFuture]]*Table_Query_from_Mac10[[#This Row],[Future-cost]]</f>
        <v>69.48</v>
      </c>
      <c r="V4574" s="47">
        <f>Table_Query_from_Mac10[[#This Row],[qtytoShipFuture]]-Table_Query_from_Mac10[[#This Row],[qty_to_ship]]</f>
        <v>0</v>
      </c>
      <c r="W4574" s="47">
        <f>Table_Query_from_Mac10[[#This Row],[UnitPriceFuture]]</f>
        <v>26.78</v>
      </c>
      <c r="X4574" s="47">
        <f>Table_Query_from_Mac10[[#This Row],[Unit Increase]]*Table_Query_from_Mac10[[#This Row],[UnitPriceFuture]]</f>
        <v>0</v>
      </c>
      <c r="Y4574" s="47">
        <f>Table_Query_from_Mac10[[#This Row],[Unit Increase]]*Table_Query_from_Mac10[[#This Row],[Future-cost]]</f>
        <v>0</v>
      </c>
      <c r="Z4574" s="47">
        <f>-(Table_Query_from_Mac10[[#This Row],[Incremental Sales]]+((Table_Query_from_Mac10[[#This Row],[Incremental Sales]]*-(SUM(Summary!$S$8:$S$9)))))*Summary!$S$18</f>
        <v>0</v>
      </c>
      <c r="AA4574" s="47">
        <f>IFERROR(Table_Query_from_Mac10[[#This Row],[Incremental Cost]]/Table_Query_from_Mac10[[#This Row],[Incremental Sales]],0)</f>
        <v>0</v>
      </c>
      <c r="AB4574" s="47">
        <f>IFERROR(Table_Query_from_Mac10[[#This Row],[TotalCostFuture]]/Table_Query_from_Mac10[[#This Row],[totalsalesFuture]],0)</f>
        <v>0.43241224794622851</v>
      </c>
      <c r="AN4574" s="30">
        <v>24</v>
      </c>
      <c r="AO4574">
        <f t="shared" si="142"/>
        <v>6</v>
      </c>
      <c r="AQ4574" s="30">
        <v>76.510000000000005</v>
      </c>
      <c r="AR4574">
        <f t="shared" si="143"/>
        <v>26.78</v>
      </c>
    </row>
    <row r="4575" spans="1:44" x14ac:dyDescent="0.25">
      <c r="A4575">
        <v>90483</v>
      </c>
      <c r="B4575">
        <v>7</v>
      </c>
      <c r="C4575" t="s">
        <v>86</v>
      </c>
      <c r="D4575" t="s">
        <v>79</v>
      </c>
      <c r="E4575">
        <v>4</v>
      </c>
      <c r="F4575">
        <v>13.23</v>
      </c>
      <c r="G4575">
        <v>31.02</v>
      </c>
      <c r="H4575" s="1">
        <v>44848</v>
      </c>
      <c r="I4575" s="20">
        <v>0</v>
      </c>
      <c r="J4575" s="47">
        <f>Table_Query_from_Mac10[[#This Row],[unit_price]]-(Table_Query_from_Mac10[[#This Row],[unit_price]]*(Table_Query_from_Mac10[[#This Row],[discount_pct]]/100))</f>
        <v>31.02</v>
      </c>
      <c r="K4575" s="47">
        <f>Table_Query_from_Mac10[[#This Row],[unit_cost]]</f>
        <v>13.23</v>
      </c>
      <c r="L4575" s="47">
        <f>Table_Query_from_Mac10[[#This Row],[Live-cost]]*(1+Table_Query_from_Mac10[[#This Row],[CogsIncreasebyTYPE]])</f>
        <v>13.23</v>
      </c>
      <c r="M4575" s="47">
        <f>Table_Query_from_Mac10[[#This Row],[Live-cost]]*Table_Query_from_Mac10[[#This Row],[qty_to_ship]]</f>
        <v>52.92</v>
      </c>
      <c r="N4575" s="47">
        <f>IF(Table_Query_from_Mac10[[#This Row],[item_no]]="KDA",-Table_Query_from_Mac10[[#This Row],[unit_price]],Table_Query_from_Mac10[[#This Row],[Net Unit]]*Table_Query_from_Mac10[[#This Row],[qty_to_ship]])</f>
        <v>124.08</v>
      </c>
      <c r="O4575" s="47">
        <f>SUMIFS(Summary!C:C,Summary!H:H,Table_Query_from_Mac10[[#This Row],[Juiceoc]])</f>
        <v>0</v>
      </c>
      <c r="P4575" s="47">
        <f>SUMIFS(Summary!D:D,Summary!H:H,Table_Query_from_Mac10[[#This Row],[Juiceoc]])</f>
        <v>0</v>
      </c>
      <c r="Q4575" s="47">
        <f>SUMIFS(Summary!E:E,Summary!H:H,Table_Query_from_Mac10[[#This Row],[Juiceoc]])</f>
        <v>0</v>
      </c>
      <c r="R4575" s="47">
        <f>Table_Query_from_Mac10[[#This Row],[Net Unit]]*(1+Table_Query_from_Mac10[[#This Row],[PriceIncreasebyType]])</f>
        <v>31.02</v>
      </c>
      <c r="S4575" s="47">
        <f>Table_Query_from_Mac10[[#This Row],[UnitPriceFuture]]*Table_Query_from_Mac10[[#This Row],[qtytoShipFuture]]</f>
        <v>124.08</v>
      </c>
      <c r="T4575" s="47">
        <f>ROUND(Table_Query_from_Mac10[[#This Row],[qty_to_ship]]*(1+Table_Query_from_Mac10[[#This Row],[VolumeIncreasebyType]]),0)</f>
        <v>4</v>
      </c>
      <c r="U4575" s="47">
        <f>Table_Query_from_Mac10[[#This Row],[qtytoShipFuture]]*Table_Query_from_Mac10[[#This Row],[Future-cost]]</f>
        <v>52.92</v>
      </c>
      <c r="V4575" s="47">
        <f>Table_Query_from_Mac10[[#This Row],[qtytoShipFuture]]-Table_Query_from_Mac10[[#This Row],[qty_to_ship]]</f>
        <v>0</v>
      </c>
      <c r="W4575" s="47">
        <f>Table_Query_from_Mac10[[#This Row],[UnitPriceFuture]]</f>
        <v>31.02</v>
      </c>
      <c r="X4575" s="47">
        <f>Table_Query_from_Mac10[[#This Row],[Unit Increase]]*Table_Query_from_Mac10[[#This Row],[UnitPriceFuture]]</f>
        <v>0</v>
      </c>
      <c r="Y4575" s="47">
        <f>Table_Query_from_Mac10[[#This Row],[Unit Increase]]*Table_Query_from_Mac10[[#This Row],[Future-cost]]</f>
        <v>0</v>
      </c>
      <c r="Z4575" s="47">
        <f>-(Table_Query_from_Mac10[[#This Row],[Incremental Sales]]+((Table_Query_from_Mac10[[#This Row],[Incremental Sales]]*-(SUM(Summary!$S$8:$S$9)))))*Summary!$S$18</f>
        <v>0</v>
      </c>
      <c r="AA4575" s="47">
        <f>IFERROR(Table_Query_from_Mac10[[#This Row],[Incremental Cost]]/Table_Query_from_Mac10[[#This Row],[Incremental Sales]],0)</f>
        <v>0</v>
      </c>
      <c r="AB4575" s="47">
        <f>IFERROR(Table_Query_from_Mac10[[#This Row],[TotalCostFuture]]/Table_Query_from_Mac10[[#This Row],[totalsalesFuture]],0)</f>
        <v>0.42649903288201163</v>
      </c>
      <c r="AN4575" s="31">
        <v>16</v>
      </c>
      <c r="AO4575">
        <f t="shared" si="142"/>
        <v>4</v>
      </c>
      <c r="AQ4575" s="31">
        <v>88.62</v>
      </c>
      <c r="AR4575">
        <f t="shared" si="143"/>
        <v>31.02</v>
      </c>
    </row>
    <row r="4576" spans="1:44" x14ac:dyDescent="0.25">
      <c r="A4576">
        <v>90483</v>
      </c>
      <c r="B4576">
        <v>8</v>
      </c>
      <c r="C4576" t="s">
        <v>86</v>
      </c>
      <c r="D4576" t="s">
        <v>79</v>
      </c>
      <c r="E4576">
        <v>3</v>
      </c>
      <c r="F4576">
        <v>1.31</v>
      </c>
      <c r="G4576">
        <v>3.91</v>
      </c>
      <c r="H4576" s="1">
        <v>44848</v>
      </c>
      <c r="I4576" s="20">
        <v>0</v>
      </c>
      <c r="J4576" s="47">
        <f>Table_Query_from_Mac10[[#This Row],[unit_price]]-(Table_Query_from_Mac10[[#This Row],[unit_price]]*(Table_Query_from_Mac10[[#This Row],[discount_pct]]/100))</f>
        <v>3.91</v>
      </c>
      <c r="K4576" s="47">
        <f>Table_Query_from_Mac10[[#This Row],[unit_cost]]</f>
        <v>1.31</v>
      </c>
      <c r="L4576" s="47">
        <f>Table_Query_from_Mac10[[#This Row],[Live-cost]]*(1+Table_Query_from_Mac10[[#This Row],[CogsIncreasebyTYPE]])</f>
        <v>1.31</v>
      </c>
      <c r="M4576" s="47">
        <f>Table_Query_from_Mac10[[#This Row],[Live-cost]]*Table_Query_from_Mac10[[#This Row],[qty_to_ship]]</f>
        <v>3.93</v>
      </c>
      <c r="N4576" s="47">
        <f>IF(Table_Query_from_Mac10[[#This Row],[item_no]]="KDA",-Table_Query_from_Mac10[[#This Row],[unit_price]],Table_Query_from_Mac10[[#This Row],[Net Unit]]*Table_Query_from_Mac10[[#This Row],[qty_to_ship]])</f>
        <v>11.73</v>
      </c>
      <c r="O4576" s="47">
        <f>SUMIFS(Summary!C:C,Summary!H:H,Table_Query_from_Mac10[[#This Row],[Juiceoc]])</f>
        <v>0</v>
      </c>
      <c r="P4576" s="47">
        <f>SUMIFS(Summary!D:D,Summary!H:H,Table_Query_from_Mac10[[#This Row],[Juiceoc]])</f>
        <v>0</v>
      </c>
      <c r="Q4576" s="47">
        <f>SUMIFS(Summary!E:E,Summary!H:H,Table_Query_from_Mac10[[#This Row],[Juiceoc]])</f>
        <v>0</v>
      </c>
      <c r="R4576" s="47">
        <f>Table_Query_from_Mac10[[#This Row],[Net Unit]]*(1+Table_Query_from_Mac10[[#This Row],[PriceIncreasebyType]])</f>
        <v>3.91</v>
      </c>
      <c r="S4576" s="47">
        <f>Table_Query_from_Mac10[[#This Row],[UnitPriceFuture]]*Table_Query_from_Mac10[[#This Row],[qtytoShipFuture]]</f>
        <v>11.73</v>
      </c>
      <c r="T4576" s="47">
        <f>ROUND(Table_Query_from_Mac10[[#This Row],[qty_to_ship]]*(1+Table_Query_from_Mac10[[#This Row],[VolumeIncreasebyType]]),0)</f>
        <v>3</v>
      </c>
      <c r="U4576" s="47">
        <f>Table_Query_from_Mac10[[#This Row],[qtytoShipFuture]]*Table_Query_from_Mac10[[#This Row],[Future-cost]]</f>
        <v>3.93</v>
      </c>
      <c r="V4576" s="47">
        <f>Table_Query_from_Mac10[[#This Row],[qtytoShipFuture]]-Table_Query_from_Mac10[[#This Row],[qty_to_ship]]</f>
        <v>0</v>
      </c>
      <c r="W4576" s="47">
        <f>Table_Query_from_Mac10[[#This Row],[UnitPriceFuture]]</f>
        <v>3.91</v>
      </c>
      <c r="X4576" s="47">
        <f>Table_Query_from_Mac10[[#This Row],[Unit Increase]]*Table_Query_from_Mac10[[#This Row],[UnitPriceFuture]]</f>
        <v>0</v>
      </c>
      <c r="Y4576" s="47">
        <f>Table_Query_from_Mac10[[#This Row],[Unit Increase]]*Table_Query_from_Mac10[[#This Row],[Future-cost]]</f>
        <v>0</v>
      </c>
      <c r="Z4576" s="47">
        <f>-(Table_Query_from_Mac10[[#This Row],[Incremental Sales]]+((Table_Query_from_Mac10[[#This Row],[Incremental Sales]]*-(SUM(Summary!$S$8:$S$9)))))*Summary!$S$18</f>
        <v>0</v>
      </c>
      <c r="AA4576" s="47">
        <f>IFERROR(Table_Query_from_Mac10[[#This Row],[Incremental Cost]]/Table_Query_from_Mac10[[#This Row],[Incremental Sales]],0)</f>
        <v>0</v>
      </c>
      <c r="AB4576" s="47">
        <f>IFERROR(Table_Query_from_Mac10[[#This Row],[TotalCostFuture]]/Table_Query_from_Mac10[[#This Row],[totalsalesFuture]],0)</f>
        <v>0.33503836317135549</v>
      </c>
      <c r="AN4576" s="30">
        <v>12</v>
      </c>
      <c r="AO4576">
        <f t="shared" si="142"/>
        <v>3</v>
      </c>
      <c r="AQ4576" s="30">
        <v>11.18</v>
      </c>
      <c r="AR4576">
        <f t="shared" si="143"/>
        <v>3.91</v>
      </c>
    </row>
    <row r="4577" spans="1:44" x14ac:dyDescent="0.25">
      <c r="A4577">
        <v>90483</v>
      </c>
      <c r="B4577">
        <v>9</v>
      </c>
      <c r="C4577" t="s">
        <v>86</v>
      </c>
      <c r="D4577" t="s">
        <v>79</v>
      </c>
      <c r="E4577">
        <v>6</v>
      </c>
      <c r="F4577">
        <v>1.2</v>
      </c>
      <c r="G4577">
        <v>3.91</v>
      </c>
      <c r="H4577" s="1">
        <v>44848</v>
      </c>
      <c r="I4577" s="20">
        <v>0</v>
      </c>
      <c r="J4577" s="47">
        <f>Table_Query_from_Mac10[[#This Row],[unit_price]]-(Table_Query_from_Mac10[[#This Row],[unit_price]]*(Table_Query_from_Mac10[[#This Row],[discount_pct]]/100))</f>
        <v>3.91</v>
      </c>
      <c r="K4577" s="47">
        <f>Table_Query_from_Mac10[[#This Row],[unit_cost]]</f>
        <v>1.2</v>
      </c>
      <c r="L4577" s="47">
        <f>Table_Query_from_Mac10[[#This Row],[Live-cost]]*(1+Table_Query_from_Mac10[[#This Row],[CogsIncreasebyTYPE]])</f>
        <v>1.2</v>
      </c>
      <c r="M4577" s="47">
        <f>Table_Query_from_Mac10[[#This Row],[Live-cost]]*Table_Query_from_Mac10[[#This Row],[qty_to_ship]]</f>
        <v>7.1999999999999993</v>
      </c>
      <c r="N4577" s="47">
        <f>IF(Table_Query_from_Mac10[[#This Row],[item_no]]="KDA",-Table_Query_from_Mac10[[#This Row],[unit_price]],Table_Query_from_Mac10[[#This Row],[Net Unit]]*Table_Query_from_Mac10[[#This Row],[qty_to_ship]])</f>
        <v>23.46</v>
      </c>
      <c r="O4577" s="47">
        <f>SUMIFS(Summary!C:C,Summary!H:H,Table_Query_from_Mac10[[#This Row],[Juiceoc]])</f>
        <v>0</v>
      </c>
      <c r="P4577" s="47">
        <f>SUMIFS(Summary!D:D,Summary!H:H,Table_Query_from_Mac10[[#This Row],[Juiceoc]])</f>
        <v>0</v>
      </c>
      <c r="Q4577" s="47">
        <f>SUMIFS(Summary!E:E,Summary!H:H,Table_Query_from_Mac10[[#This Row],[Juiceoc]])</f>
        <v>0</v>
      </c>
      <c r="R4577" s="47">
        <f>Table_Query_from_Mac10[[#This Row],[Net Unit]]*(1+Table_Query_from_Mac10[[#This Row],[PriceIncreasebyType]])</f>
        <v>3.91</v>
      </c>
      <c r="S4577" s="47">
        <f>Table_Query_from_Mac10[[#This Row],[UnitPriceFuture]]*Table_Query_from_Mac10[[#This Row],[qtytoShipFuture]]</f>
        <v>23.46</v>
      </c>
      <c r="T4577" s="47">
        <f>ROUND(Table_Query_from_Mac10[[#This Row],[qty_to_ship]]*(1+Table_Query_from_Mac10[[#This Row],[VolumeIncreasebyType]]),0)</f>
        <v>6</v>
      </c>
      <c r="U4577" s="47">
        <f>Table_Query_from_Mac10[[#This Row],[qtytoShipFuture]]*Table_Query_from_Mac10[[#This Row],[Future-cost]]</f>
        <v>7.1999999999999993</v>
      </c>
      <c r="V4577" s="47">
        <f>Table_Query_from_Mac10[[#This Row],[qtytoShipFuture]]-Table_Query_from_Mac10[[#This Row],[qty_to_ship]]</f>
        <v>0</v>
      </c>
      <c r="W4577" s="47">
        <f>Table_Query_from_Mac10[[#This Row],[UnitPriceFuture]]</f>
        <v>3.91</v>
      </c>
      <c r="X4577" s="47">
        <f>Table_Query_from_Mac10[[#This Row],[Unit Increase]]*Table_Query_from_Mac10[[#This Row],[UnitPriceFuture]]</f>
        <v>0</v>
      </c>
      <c r="Y4577" s="47">
        <f>Table_Query_from_Mac10[[#This Row],[Unit Increase]]*Table_Query_from_Mac10[[#This Row],[Future-cost]]</f>
        <v>0</v>
      </c>
      <c r="Z4577" s="47">
        <f>-(Table_Query_from_Mac10[[#This Row],[Incremental Sales]]+((Table_Query_from_Mac10[[#This Row],[Incremental Sales]]*-(SUM(Summary!$S$8:$S$9)))))*Summary!$S$18</f>
        <v>0</v>
      </c>
      <c r="AA4577" s="47">
        <f>IFERROR(Table_Query_from_Mac10[[#This Row],[Incremental Cost]]/Table_Query_from_Mac10[[#This Row],[Incremental Sales]],0)</f>
        <v>0</v>
      </c>
      <c r="AB4577" s="47">
        <f>IFERROR(Table_Query_from_Mac10[[#This Row],[TotalCostFuture]]/Table_Query_from_Mac10[[#This Row],[totalsalesFuture]],0)</f>
        <v>0.30690537084398972</v>
      </c>
      <c r="AN4577" s="31">
        <v>24</v>
      </c>
      <c r="AO4577">
        <f t="shared" si="142"/>
        <v>6</v>
      </c>
      <c r="AQ4577" s="31">
        <v>11.18</v>
      </c>
      <c r="AR4577">
        <f t="shared" si="143"/>
        <v>3.91</v>
      </c>
    </row>
    <row r="4578" spans="1:44" x14ac:dyDescent="0.25">
      <c r="A4578">
        <v>90483</v>
      </c>
      <c r="B4578">
        <v>10</v>
      </c>
      <c r="C4578" t="s">
        <v>86</v>
      </c>
      <c r="D4578" t="s">
        <v>79</v>
      </c>
      <c r="E4578">
        <v>20</v>
      </c>
      <c r="F4578">
        <v>5.36</v>
      </c>
      <c r="G4578">
        <v>11.46</v>
      </c>
      <c r="H4578" s="1">
        <v>44848</v>
      </c>
      <c r="I4578" s="20">
        <v>0</v>
      </c>
      <c r="J4578" s="47">
        <f>Table_Query_from_Mac10[[#This Row],[unit_price]]-(Table_Query_from_Mac10[[#This Row],[unit_price]]*(Table_Query_from_Mac10[[#This Row],[discount_pct]]/100))</f>
        <v>11.46</v>
      </c>
      <c r="K4578" s="47">
        <f>Table_Query_from_Mac10[[#This Row],[unit_cost]]</f>
        <v>5.36</v>
      </c>
      <c r="L4578" s="47">
        <f>Table_Query_from_Mac10[[#This Row],[Live-cost]]*(1+Table_Query_from_Mac10[[#This Row],[CogsIncreasebyTYPE]])</f>
        <v>5.36</v>
      </c>
      <c r="M4578" s="47">
        <f>Table_Query_from_Mac10[[#This Row],[Live-cost]]*Table_Query_from_Mac10[[#This Row],[qty_to_ship]]</f>
        <v>107.2</v>
      </c>
      <c r="N4578" s="47">
        <f>IF(Table_Query_from_Mac10[[#This Row],[item_no]]="KDA",-Table_Query_from_Mac10[[#This Row],[unit_price]],Table_Query_from_Mac10[[#This Row],[Net Unit]]*Table_Query_from_Mac10[[#This Row],[qty_to_ship]])</f>
        <v>229.20000000000002</v>
      </c>
      <c r="O4578" s="47">
        <f>SUMIFS(Summary!C:C,Summary!H:H,Table_Query_from_Mac10[[#This Row],[Juiceoc]])</f>
        <v>0</v>
      </c>
      <c r="P4578" s="47">
        <f>SUMIFS(Summary!D:D,Summary!H:H,Table_Query_from_Mac10[[#This Row],[Juiceoc]])</f>
        <v>0</v>
      </c>
      <c r="Q4578" s="47">
        <f>SUMIFS(Summary!E:E,Summary!H:H,Table_Query_from_Mac10[[#This Row],[Juiceoc]])</f>
        <v>0</v>
      </c>
      <c r="R4578" s="47">
        <f>Table_Query_from_Mac10[[#This Row],[Net Unit]]*(1+Table_Query_from_Mac10[[#This Row],[PriceIncreasebyType]])</f>
        <v>11.46</v>
      </c>
      <c r="S4578" s="47">
        <f>Table_Query_from_Mac10[[#This Row],[UnitPriceFuture]]*Table_Query_from_Mac10[[#This Row],[qtytoShipFuture]]</f>
        <v>229.20000000000002</v>
      </c>
      <c r="T4578" s="47">
        <f>ROUND(Table_Query_from_Mac10[[#This Row],[qty_to_ship]]*(1+Table_Query_from_Mac10[[#This Row],[VolumeIncreasebyType]]),0)</f>
        <v>20</v>
      </c>
      <c r="U4578" s="47">
        <f>Table_Query_from_Mac10[[#This Row],[qtytoShipFuture]]*Table_Query_from_Mac10[[#This Row],[Future-cost]]</f>
        <v>107.2</v>
      </c>
      <c r="V4578" s="47">
        <f>Table_Query_from_Mac10[[#This Row],[qtytoShipFuture]]-Table_Query_from_Mac10[[#This Row],[qty_to_ship]]</f>
        <v>0</v>
      </c>
      <c r="W4578" s="47">
        <f>Table_Query_from_Mac10[[#This Row],[UnitPriceFuture]]</f>
        <v>11.46</v>
      </c>
      <c r="X4578" s="47">
        <f>Table_Query_from_Mac10[[#This Row],[Unit Increase]]*Table_Query_from_Mac10[[#This Row],[UnitPriceFuture]]</f>
        <v>0</v>
      </c>
      <c r="Y4578" s="47">
        <f>Table_Query_from_Mac10[[#This Row],[Unit Increase]]*Table_Query_from_Mac10[[#This Row],[Future-cost]]</f>
        <v>0</v>
      </c>
      <c r="Z4578" s="47">
        <f>-(Table_Query_from_Mac10[[#This Row],[Incremental Sales]]+((Table_Query_from_Mac10[[#This Row],[Incremental Sales]]*-(SUM(Summary!$S$8:$S$9)))))*Summary!$S$18</f>
        <v>0</v>
      </c>
      <c r="AA4578" s="47">
        <f>IFERROR(Table_Query_from_Mac10[[#This Row],[Incremental Cost]]/Table_Query_from_Mac10[[#This Row],[Incremental Sales]],0)</f>
        <v>0</v>
      </c>
      <c r="AB4578" s="47">
        <f>IFERROR(Table_Query_from_Mac10[[#This Row],[TotalCostFuture]]/Table_Query_from_Mac10[[#This Row],[totalsalesFuture]],0)</f>
        <v>0.46771378708551481</v>
      </c>
      <c r="AN4578" s="30">
        <v>80</v>
      </c>
      <c r="AO4578">
        <f t="shared" si="142"/>
        <v>20</v>
      </c>
      <c r="AQ4578" s="30">
        <v>32.75</v>
      </c>
      <c r="AR4578">
        <f t="shared" si="143"/>
        <v>11.46</v>
      </c>
    </row>
    <row r="4579" spans="1:44" x14ac:dyDescent="0.25">
      <c r="A4579">
        <v>90483</v>
      </c>
      <c r="B4579">
        <v>11</v>
      </c>
      <c r="C4579" t="s">
        <v>86</v>
      </c>
      <c r="D4579" t="s">
        <v>79</v>
      </c>
      <c r="E4579">
        <v>16</v>
      </c>
      <c r="F4579">
        <v>6.64</v>
      </c>
      <c r="G4579">
        <v>14.14</v>
      </c>
      <c r="H4579" s="1">
        <v>44848</v>
      </c>
      <c r="I4579" s="20">
        <v>0</v>
      </c>
      <c r="J4579" s="47">
        <f>Table_Query_from_Mac10[[#This Row],[unit_price]]-(Table_Query_from_Mac10[[#This Row],[unit_price]]*(Table_Query_from_Mac10[[#This Row],[discount_pct]]/100))</f>
        <v>14.14</v>
      </c>
      <c r="K4579" s="47">
        <f>Table_Query_from_Mac10[[#This Row],[unit_cost]]</f>
        <v>6.64</v>
      </c>
      <c r="L4579" s="47">
        <f>Table_Query_from_Mac10[[#This Row],[Live-cost]]*(1+Table_Query_from_Mac10[[#This Row],[CogsIncreasebyTYPE]])</f>
        <v>6.64</v>
      </c>
      <c r="M4579" s="47">
        <f>Table_Query_from_Mac10[[#This Row],[Live-cost]]*Table_Query_from_Mac10[[#This Row],[qty_to_ship]]</f>
        <v>106.24</v>
      </c>
      <c r="N4579" s="47">
        <f>IF(Table_Query_from_Mac10[[#This Row],[item_no]]="KDA",-Table_Query_from_Mac10[[#This Row],[unit_price]],Table_Query_from_Mac10[[#This Row],[Net Unit]]*Table_Query_from_Mac10[[#This Row],[qty_to_ship]])</f>
        <v>226.24</v>
      </c>
      <c r="O4579" s="47">
        <f>SUMIFS(Summary!C:C,Summary!H:H,Table_Query_from_Mac10[[#This Row],[Juiceoc]])</f>
        <v>0</v>
      </c>
      <c r="P4579" s="47">
        <f>SUMIFS(Summary!D:D,Summary!H:H,Table_Query_from_Mac10[[#This Row],[Juiceoc]])</f>
        <v>0</v>
      </c>
      <c r="Q4579" s="47">
        <f>SUMIFS(Summary!E:E,Summary!H:H,Table_Query_from_Mac10[[#This Row],[Juiceoc]])</f>
        <v>0</v>
      </c>
      <c r="R4579" s="47">
        <f>Table_Query_from_Mac10[[#This Row],[Net Unit]]*(1+Table_Query_from_Mac10[[#This Row],[PriceIncreasebyType]])</f>
        <v>14.14</v>
      </c>
      <c r="S4579" s="47">
        <f>Table_Query_from_Mac10[[#This Row],[UnitPriceFuture]]*Table_Query_from_Mac10[[#This Row],[qtytoShipFuture]]</f>
        <v>226.24</v>
      </c>
      <c r="T4579" s="47">
        <f>ROUND(Table_Query_from_Mac10[[#This Row],[qty_to_ship]]*(1+Table_Query_from_Mac10[[#This Row],[VolumeIncreasebyType]]),0)</f>
        <v>16</v>
      </c>
      <c r="U4579" s="47">
        <f>Table_Query_from_Mac10[[#This Row],[qtytoShipFuture]]*Table_Query_from_Mac10[[#This Row],[Future-cost]]</f>
        <v>106.24</v>
      </c>
      <c r="V4579" s="47">
        <f>Table_Query_from_Mac10[[#This Row],[qtytoShipFuture]]-Table_Query_from_Mac10[[#This Row],[qty_to_ship]]</f>
        <v>0</v>
      </c>
      <c r="W4579" s="47">
        <f>Table_Query_from_Mac10[[#This Row],[UnitPriceFuture]]</f>
        <v>14.14</v>
      </c>
      <c r="X4579" s="47">
        <f>Table_Query_from_Mac10[[#This Row],[Unit Increase]]*Table_Query_from_Mac10[[#This Row],[UnitPriceFuture]]</f>
        <v>0</v>
      </c>
      <c r="Y4579" s="47">
        <f>Table_Query_from_Mac10[[#This Row],[Unit Increase]]*Table_Query_from_Mac10[[#This Row],[Future-cost]]</f>
        <v>0</v>
      </c>
      <c r="Z4579" s="47">
        <f>-(Table_Query_from_Mac10[[#This Row],[Incremental Sales]]+((Table_Query_from_Mac10[[#This Row],[Incremental Sales]]*-(SUM(Summary!$S$8:$S$9)))))*Summary!$S$18</f>
        <v>0</v>
      </c>
      <c r="AA4579" s="47">
        <f>IFERROR(Table_Query_from_Mac10[[#This Row],[Incremental Cost]]/Table_Query_from_Mac10[[#This Row],[Incremental Sales]],0)</f>
        <v>0</v>
      </c>
      <c r="AB4579" s="47">
        <f>IFERROR(Table_Query_from_Mac10[[#This Row],[TotalCostFuture]]/Table_Query_from_Mac10[[#This Row],[totalsalesFuture]],0)</f>
        <v>0.46958981612446954</v>
      </c>
      <c r="AN4579" s="31">
        <v>64</v>
      </c>
      <c r="AO4579">
        <f t="shared" si="142"/>
        <v>16</v>
      </c>
      <c r="AQ4579" s="31">
        <v>40.39</v>
      </c>
      <c r="AR4579">
        <f t="shared" si="143"/>
        <v>14.14</v>
      </c>
    </row>
    <row r="4580" spans="1:44" x14ac:dyDescent="0.25">
      <c r="A4580">
        <v>90483</v>
      </c>
      <c r="B4580">
        <v>12</v>
      </c>
      <c r="C4580" t="s">
        <v>86</v>
      </c>
      <c r="D4580" t="s">
        <v>79</v>
      </c>
      <c r="E4580">
        <v>16</v>
      </c>
      <c r="F4580">
        <v>5.86</v>
      </c>
      <c r="G4580">
        <v>12.43</v>
      </c>
      <c r="H4580" s="1">
        <v>44848</v>
      </c>
      <c r="I4580" s="20">
        <v>0</v>
      </c>
      <c r="J4580" s="47">
        <f>Table_Query_from_Mac10[[#This Row],[unit_price]]-(Table_Query_from_Mac10[[#This Row],[unit_price]]*(Table_Query_from_Mac10[[#This Row],[discount_pct]]/100))</f>
        <v>12.43</v>
      </c>
      <c r="K4580" s="47">
        <f>Table_Query_from_Mac10[[#This Row],[unit_cost]]</f>
        <v>5.86</v>
      </c>
      <c r="L4580" s="47">
        <f>Table_Query_from_Mac10[[#This Row],[Live-cost]]*(1+Table_Query_from_Mac10[[#This Row],[CogsIncreasebyTYPE]])</f>
        <v>5.86</v>
      </c>
      <c r="M4580" s="47">
        <f>Table_Query_from_Mac10[[#This Row],[Live-cost]]*Table_Query_from_Mac10[[#This Row],[qty_to_ship]]</f>
        <v>93.76</v>
      </c>
      <c r="N4580" s="47">
        <f>IF(Table_Query_from_Mac10[[#This Row],[item_no]]="KDA",-Table_Query_from_Mac10[[#This Row],[unit_price]],Table_Query_from_Mac10[[#This Row],[Net Unit]]*Table_Query_from_Mac10[[#This Row],[qty_to_ship]])</f>
        <v>198.88</v>
      </c>
      <c r="O4580" s="47">
        <f>SUMIFS(Summary!C:C,Summary!H:H,Table_Query_from_Mac10[[#This Row],[Juiceoc]])</f>
        <v>0</v>
      </c>
      <c r="P4580" s="47">
        <f>SUMIFS(Summary!D:D,Summary!H:H,Table_Query_from_Mac10[[#This Row],[Juiceoc]])</f>
        <v>0</v>
      </c>
      <c r="Q4580" s="47">
        <f>SUMIFS(Summary!E:E,Summary!H:H,Table_Query_from_Mac10[[#This Row],[Juiceoc]])</f>
        <v>0</v>
      </c>
      <c r="R4580" s="47">
        <f>Table_Query_from_Mac10[[#This Row],[Net Unit]]*(1+Table_Query_from_Mac10[[#This Row],[PriceIncreasebyType]])</f>
        <v>12.43</v>
      </c>
      <c r="S4580" s="47">
        <f>Table_Query_from_Mac10[[#This Row],[UnitPriceFuture]]*Table_Query_from_Mac10[[#This Row],[qtytoShipFuture]]</f>
        <v>198.88</v>
      </c>
      <c r="T4580" s="47">
        <f>ROUND(Table_Query_from_Mac10[[#This Row],[qty_to_ship]]*(1+Table_Query_from_Mac10[[#This Row],[VolumeIncreasebyType]]),0)</f>
        <v>16</v>
      </c>
      <c r="U4580" s="47">
        <f>Table_Query_from_Mac10[[#This Row],[qtytoShipFuture]]*Table_Query_from_Mac10[[#This Row],[Future-cost]]</f>
        <v>93.76</v>
      </c>
      <c r="V4580" s="47">
        <f>Table_Query_from_Mac10[[#This Row],[qtytoShipFuture]]-Table_Query_from_Mac10[[#This Row],[qty_to_ship]]</f>
        <v>0</v>
      </c>
      <c r="W4580" s="47">
        <f>Table_Query_from_Mac10[[#This Row],[UnitPriceFuture]]</f>
        <v>12.43</v>
      </c>
      <c r="X4580" s="47">
        <f>Table_Query_from_Mac10[[#This Row],[Unit Increase]]*Table_Query_from_Mac10[[#This Row],[UnitPriceFuture]]</f>
        <v>0</v>
      </c>
      <c r="Y4580" s="47">
        <f>Table_Query_from_Mac10[[#This Row],[Unit Increase]]*Table_Query_from_Mac10[[#This Row],[Future-cost]]</f>
        <v>0</v>
      </c>
      <c r="Z4580" s="47">
        <f>-(Table_Query_from_Mac10[[#This Row],[Incremental Sales]]+((Table_Query_from_Mac10[[#This Row],[Incremental Sales]]*-(SUM(Summary!$S$8:$S$9)))))*Summary!$S$18</f>
        <v>0</v>
      </c>
      <c r="AA4580" s="47">
        <f>IFERROR(Table_Query_from_Mac10[[#This Row],[Incremental Cost]]/Table_Query_from_Mac10[[#This Row],[Incremental Sales]],0)</f>
        <v>0</v>
      </c>
      <c r="AB4580" s="47">
        <f>IFERROR(Table_Query_from_Mac10[[#This Row],[TotalCostFuture]]/Table_Query_from_Mac10[[#This Row],[totalsalesFuture]],0)</f>
        <v>0.47144006436041835</v>
      </c>
      <c r="AN4580" s="30">
        <v>64</v>
      </c>
      <c r="AO4580">
        <f t="shared" si="142"/>
        <v>16</v>
      </c>
      <c r="AQ4580" s="30">
        <v>35.51</v>
      </c>
      <c r="AR4580">
        <f t="shared" si="143"/>
        <v>12.43</v>
      </c>
    </row>
    <row r="4581" spans="1:44" x14ac:dyDescent="0.25">
      <c r="A4581">
        <v>90483</v>
      </c>
      <c r="B4581">
        <v>13</v>
      </c>
      <c r="C4581" t="s">
        <v>86</v>
      </c>
      <c r="D4581" t="s">
        <v>79</v>
      </c>
      <c r="E4581">
        <v>16</v>
      </c>
      <c r="F4581">
        <v>7.21</v>
      </c>
      <c r="G4581">
        <v>15.45</v>
      </c>
      <c r="H4581" s="1">
        <v>44848</v>
      </c>
      <c r="I4581" s="20">
        <v>0</v>
      </c>
      <c r="J4581" s="47">
        <f>Table_Query_from_Mac10[[#This Row],[unit_price]]-(Table_Query_from_Mac10[[#This Row],[unit_price]]*(Table_Query_from_Mac10[[#This Row],[discount_pct]]/100))</f>
        <v>15.45</v>
      </c>
      <c r="K4581" s="47">
        <f>Table_Query_from_Mac10[[#This Row],[unit_cost]]</f>
        <v>7.21</v>
      </c>
      <c r="L4581" s="47">
        <f>Table_Query_from_Mac10[[#This Row],[Live-cost]]*(1+Table_Query_from_Mac10[[#This Row],[CogsIncreasebyTYPE]])</f>
        <v>7.21</v>
      </c>
      <c r="M4581" s="47">
        <f>Table_Query_from_Mac10[[#This Row],[Live-cost]]*Table_Query_from_Mac10[[#This Row],[qty_to_ship]]</f>
        <v>115.36</v>
      </c>
      <c r="N4581" s="47">
        <f>IF(Table_Query_from_Mac10[[#This Row],[item_no]]="KDA",-Table_Query_from_Mac10[[#This Row],[unit_price]],Table_Query_from_Mac10[[#This Row],[Net Unit]]*Table_Query_from_Mac10[[#This Row],[qty_to_ship]])</f>
        <v>247.2</v>
      </c>
      <c r="O4581" s="47">
        <f>SUMIFS(Summary!C:C,Summary!H:H,Table_Query_from_Mac10[[#This Row],[Juiceoc]])</f>
        <v>0</v>
      </c>
      <c r="P4581" s="47">
        <f>SUMIFS(Summary!D:D,Summary!H:H,Table_Query_from_Mac10[[#This Row],[Juiceoc]])</f>
        <v>0</v>
      </c>
      <c r="Q4581" s="47">
        <f>SUMIFS(Summary!E:E,Summary!H:H,Table_Query_from_Mac10[[#This Row],[Juiceoc]])</f>
        <v>0</v>
      </c>
      <c r="R4581" s="47">
        <f>Table_Query_from_Mac10[[#This Row],[Net Unit]]*(1+Table_Query_from_Mac10[[#This Row],[PriceIncreasebyType]])</f>
        <v>15.45</v>
      </c>
      <c r="S4581" s="47">
        <f>Table_Query_from_Mac10[[#This Row],[UnitPriceFuture]]*Table_Query_from_Mac10[[#This Row],[qtytoShipFuture]]</f>
        <v>247.2</v>
      </c>
      <c r="T4581" s="47">
        <f>ROUND(Table_Query_from_Mac10[[#This Row],[qty_to_ship]]*(1+Table_Query_from_Mac10[[#This Row],[VolumeIncreasebyType]]),0)</f>
        <v>16</v>
      </c>
      <c r="U4581" s="47">
        <f>Table_Query_from_Mac10[[#This Row],[qtytoShipFuture]]*Table_Query_from_Mac10[[#This Row],[Future-cost]]</f>
        <v>115.36</v>
      </c>
      <c r="V4581" s="47">
        <f>Table_Query_from_Mac10[[#This Row],[qtytoShipFuture]]-Table_Query_from_Mac10[[#This Row],[qty_to_ship]]</f>
        <v>0</v>
      </c>
      <c r="W4581" s="47">
        <f>Table_Query_from_Mac10[[#This Row],[UnitPriceFuture]]</f>
        <v>15.45</v>
      </c>
      <c r="X4581" s="47">
        <f>Table_Query_from_Mac10[[#This Row],[Unit Increase]]*Table_Query_from_Mac10[[#This Row],[UnitPriceFuture]]</f>
        <v>0</v>
      </c>
      <c r="Y4581" s="47">
        <f>Table_Query_from_Mac10[[#This Row],[Unit Increase]]*Table_Query_from_Mac10[[#This Row],[Future-cost]]</f>
        <v>0</v>
      </c>
      <c r="Z4581" s="47">
        <f>-(Table_Query_from_Mac10[[#This Row],[Incremental Sales]]+((Table_Query_from_Mac10[[#This Row],[Incremental Sales]]*-(SUM(Summary!$S$8:$S$9)))))*Summary!$S$18</f>
        <v>0</v>
      </c>
      <c r="AA4581" s="47">
        <f>IFERROR(Table_Query_from_Mac10[[#This Row],[Incremental Cost]]/Table_Query_from_Mac10[[#This Row],[Incremental Sales]],0)</f>
        <v>0</v>
      </c>
      <c r="AB4581" s="47">
        <f>IFERROR(Table_Query_from_Mac10[[#This Row],[TotalCostFuture]]/Table_Query_from_Mac10[[#This Row],[totalsalesFuture]],0)</f>
        <v>0.46666666666666667</v>
      </c>
      <c r="AN4581" s="31">
        <v>64</v>
      </c>
      <c r="AO4581">
        <f t="shared" si="142"/>
        <v>16</v>
      </c>
      <c r="AQ4581" s="31">
        <v>44.14</v>
      </c>
      <c r="AR4581">
        <f t="shared" si="143"/>
        <v>15.45</v>
      </c>
    </row>
    <row r="4582" spans="1:44" x14ac:dyDescent="0.25">
      <c r="A4582">
        <v>90483</v>
      </c>
      <c r="B4582">
        <v>14</v>
      </c>
      <c r="C4582" t="s">
        <v>86</v>
      </c>
      <c r="D4582" t="s">
        <v>79</v>
      </c>
      <c r="E4582">
        <v>12</v>
      </c>
      <c r="F4582">
        <v>7.88</v>
      </c>
      <c r="G4582">
        <v>16.850000000000001</v>
      </c>
      <c r="H4582" s="1">
        <v>44848</v>
      </c>
      <c r="I4582" s="20">
        <v>0</v>
      </c>
      <c r="J4582" s="47">
        <f>Table_Query_from_Mac10[[#This Row],[unit_price]]-(Table_Query_from_Mac10[[#This Row],[unit_price]]*(Table_Query_from_Mac10[[#This Row],[discount_pct]]/100))</f>
        <v>16.850000000000001</v>
      </c>
      <c r="K4582" s="47">
        <f>Table_Query_from_Mac10[[#This Row],[unit_cost]]</f>
        <v>7.88</v>
      </c>
      <c r="L4582" s="47">
        <f>Table_Query_from_Mac10[[#This Row],[Live-cost]]*(1+Table_Query_from_Mac10[[#This Row],[CogsIncreasebyTYPE]])</f>
        <v>7.88</v>
      </c>
      <c r="M4582" s="47">
        <f>Table_Query_from_Mac10[[#This Row],[Live-cost]]*Table_Query_from_Mac10[[#This Row],[qty_to_ship]]</f>
        <v>94.56</v>
      </c>
      <c r="N4582" s="47">
        <f>IF(Table_Query_from_Mac10[[#This Row],[item_no]]="KDA",-Table_Query_from_Mac10[[#This Row],[unit_price]],Table_Query_from_Mac10[[#This Row],[Net Unit]]*Table_Query_from_Mac10[[#This Row],[qty_to_ship]])</f>
        <v>202.20000000000002</v>
      </c>
      <c r="O4582" s="47">
        <f>SUMIFS(Summary!C:C,Summary!H:H,Table_Query_from_Mac10[[#This Row],[Juiceoc]])</f>
        <v>0</v>
      </c>
      <c r="P4582" s="47">
        <f>SUMIFS(Summary!D:D,Summary!H:H,Table_Query_from_Mac10[[#This Row],[Juiceoc]])</f>
        <v>0</v>
      </c>
      <c r="Q4582" s="47">
        <f>SUMIFS(Summary!E:E,Summary!H:H,Table_Query_from_Mac10[[#This Row],[Juiceoc]])</f>
        <v>0</v>
      </c>
      <c r="R4582" s="47">
        <f>Table_Query_from_Mac10[[#This Row],[Net Unit]]*(1+Table_Query_from_Mac10[[#This Row],[PriceIncreasebyType]])</f>
        <v>16.850000000000001</v>
      </c>
      <c r="S4582" s="47">
        <f>Table_Query_from_Mac10[[#This Row],[UnitPriceFuture]]*Table_Query_from_Mac10[[#This Row],[qtytoShipFuture]]</f>
        <v>202.20000000000002</v>
      </c>
      <c r="T4582" s="47">
        <f>ROUND(Table_Query_from_Mac10[[#This Row],[qty_to_ship]]*(1+Table_Query_from_Mac10[[#This Row],[VolumeIncreasebyType]]),0)</f>
        <v>12</v>
      </c>
      <c r="U4582" s="47">
        <f>Table_Query_from_Mac10[[#This Row],[qtytoShipFuture]]*Table_Query_from_Mac10[[#This Row],[Future-cost]]</f>
        <v>94.56</v>
      </c>
      <c r="V4582" s="47">
        <f>Table_Query_from_Mac10[[#This Row],[qtytoShipFuture]]-Table_Query_from_Mac10[[#This Row],[qty_to_ship]]</f>
        <v>0</v>
      </c>
      <c r="W4582" s="47">
        <f>Table_Query_from_Mac10[[#This Row],[UnitPriceFuture]]</f>
        <v>16.850000000000001</v>
      </c>
      <c r="X4582" s="47">
        <f>Table_Query_from_Mac10[[#This Row],[Unit Increase]]*Table_Query_from_Mac10[[#This Row],[UnitPriceFuture]]</f>
        <v>0</v>
      </c>
      <c r="Y4582" s="47">
        <f>Table_Query_from_Mac10[[#This Row],[Unit Increase]]*Table_Query_from_Mac10[[#This Row],[Future-cost]]</f>
        <v>0</v>
      </c>
      <c r="Z4582" s="47">
        <f>-(Table_Query_from_Mac10[[#This Row],[Incremental Sales]]+((Table_Query_from_Mac10[[#This Row],[Incremental Sales]]*-(SUM(Summary!$S$8:$S$9)))))*Summary!$S$18</f>
        <v>0</v>
      </c>
      <c r="AA4582" s="47">
        <f>IFERROR(Table_Query_from_Mac10[[#This Row],[Incremental Cost]]/Table_Query_from_Mac10[[#This Row],[Incremental Sales]],0)</f>
        <v>0</v>
      </c>
      <c r="AB4582" s="47">
        <f>IFERROR(Table_Query_from_Mac10[[#This Row],[TotalCostFuture]]/Table_Query_from_Mac10[[#This Row],[totalsalesFuture]],0)</f>
        <v>0.46765578635014832</v>
      </c>
      <c r="AN4582" s="30">
        <v>48</v>
      </c>
      <c r="AO4582">
        <f t="shared" si="142"/>
        <v>12</v>
      </c>
      <c r="AQ4582" s="30">
        <v>48.15</v>
      </c>
      <c r="AR4582">
        <f t="shared" si="143"/>
        <v>16.850000000000001</v>
      </c>
    </row>
    <row r="4583" spans="1:44" x14ac:dyDescent="0.25">
      <c r="A4583">
        <v>90484</v>
      </c>
      <c r="B4583">
        <v>1</v>
      </c>
      <c r="C4583" t="s">
        <v>55</v>
      </c>
      <c r="D4583" t="s">
        <v>81</v>
      </c>
      <c r="E4583">
        <v>7</v>
      </c>
      <c r="F4583">
        <v>4.04</v>
      </c>
      <c r="G4583">
        <v>10.119999999999999</v>
      </c>
      <c r="H4583" s="1">
        <v>44846</v>
      </c>
      <c r="I4583" s="20">
        <v>10</v>
      </c>
      <c r="J4583" s="47">
        <f>Table_Query_from_Mac10[[#This Row],[unit_price]]-(Table_Query_from_Mac10[[#This Row],[unit_price]]*(Table_Query_from_Mac10[[#This Row],[discount_pct]]/100))</f>
        <v>9.1079999999999988</v>
      </c>
      <c r="K4583" s="47">
        <f>Table_Query_from_Mac10[[#This Row],[unit_cost]]</f>
        <v>4.04</v>
      </c>
      <c r="L4583" s="47">
        <f>Table_Query_from_Mac10[[#This Row],[Live-cost]]*(1+Table_Query_from_Mac10[[#This Row],[CogsIncreasebyTYPE]])</f>
        <v>4.04</v>
      </c>
      <c r="M4583" s="47">
        <f>Table_Query_from_Mac10[[#This Row],[Live-cost]]*Table_Query_from_Mac10[[#This Row],[qty_to_ship]]</f>
        <v>28.28</v>
      </c>
      <c r="N4583" s="47">
        <f>IF(Table_Query_from_Mac10[[#This Row],[item_no]]="KDA",-Table_Query_from_Mac10[[#This Row],[unit_price]],Table_Query_from_Mac10[[#This Row],[Net Unit]]*Table_Query_from_Mac10[[#This Row],[qty_to_ship]])</f>
        <v>63.755999999999993</v>
      </c>
      <c r="O4583" s="47">
        <f>SUMIFS(Summary!C:C,Summary!H:H,Table_Query_from_Mac10[[#This Row],[Juiceoc]])</f>
        <v>0</v>
      </c>
      <c r="P4583" s="47">
        <f>SUMIFS(Summary!D:D,Summary!H:H,Table_Query_from_Mac10[[#This Row],[Juiceoc]])</f>
        <v>0</v>
      </c>
      <c r="Q4583" s="47">
        <f>SUMIFS(Summary!E:E,Summary!H:H,Table_Query_from_Mac10[[#This Row],[Juiceoc]])</f>
        <v>0</v>
      </c>
      <c r="R4583" s="47">
        <f>Table_Query_from_Mac10[[#This Row],[Net Unit]]*(1+Table_Query_from_Mac10[[#This Row],[PriceIncreasebyType]])</f>
        <v>9.1079999999999988</v>
      </c>
      <c r="S4583" s="47">
        <f>Table_Query_from_Mac10[[#This Row],[UnitPriceFuture]]*Table_Query_from_Mac10[[#This Row],[qtytoShipFuture]]</f>
        <v>63.755999999999993</v>
      </c>
      <c r="T4583" s="47">
        <f>ROUND(Table_Query_from_Mac10[[#This Row],[qty_to_ship]]*(1+Table_Query_from_Mac10[[#This Row],[VolumeIncreasebyType]]),0)</f>
        <v>7</v>
      </c>
      <c r="U4583" s="47">
        <f>Table_Query_from_Mac10[[#This Row],[qtytoShipFuture]]*Table_Query_from_Mac10[[#This Row],[Future-cost]]</f>
        <v>28.28</v>
      </c>
      <c r="V4583" s="47">
        <f>Table_Query_from_Mac10[[#This Row],[qtytoShipFuture]]-Table_Query_from_Mac10[[#This Row],[qty_to_ship]]</f>
        <v>0</v>
      </c>
      <c r="W4583" s="47">
        <f>Table_Query_from_Mac10[[#This Row],[UnitPriceFuture]]</f>
        <v>9.1079999999999988</v>
      </c>
      <c r="X4583" s="47">
        <f>Table_Query_from_Mac10[[#This Row],[Unit Increase]]*Table_Query_from_Mac10[[#This Row],[UnitPriceFuture]]</f>
        <v>0</v>
      </c>
      <c r="Y4583" s="47">
        <f>Table_Query_from_Mac10[[#This Row],[Unit Increase]]*Table_Query_from_Mac10[[#This Row],[Future-cost]]</f>
        <v>0</v>
      </c>
      <c r="Z4583" s="47">
        <f>-(Table_Query_from_Mac10[[#This Row],[Incremental Sales]]+((Table_Query_from_Mac10[[#This Row],[Incremental Sales]]*-(SUM(Summary!$S$8:$S$9)))))*Summary!$S$18</f>
        <v>0</v>
      </c>
      <c r="AA4583" s="47">
        <f>IFERROR(Table_Query_from_Mac10[[#This Row],[Incremental Cost]]/Table_Query_from_Mac10[[#This Row],[Incremental Sales]],0)</f>
        <v>0</v>
      </c>
      <c r="AB4583" s="47">
        <f>IFERROR(Table_Query_from_Mac10[[#This Row],[TotalCostFuture]]/Table_Query_from_Mac10[[#This Row],[totalsalesFuture]],0)</f>
        <v>0.44356609574000883</v>
      </c>
      <c r="AN4583" s="31">
        <v>25</v>
      </c>
      <c r="AO4583">
        <f t="shared" si="142"/>
        <v>7</v>
      </c>
      <c r="AQ4583" s="31">
        <v>28.9</v>
      </c>
      <c r="AR4583">
        <f t="shared" si="143"/>
        <v>10.119999999999999</v>
      </c>
    </row>
    <row r="4584" spans="1:44" x14ac:dyDescent="0.25">
      <c r="A4584">
        <v>90484</v>
      </c>
      <c r="B4584">
        <v>2</v>
      </c>
      <c r="C4584" t="s">
        <v>55</v>
      </c>
      <c r="D4584" t="s">
        <v>81</v>
      </c>
      <c r="E4584">
        <v>15</v>
      </c>
      <c r="F4584">
        <v>4.92</v>
      </c>
      <c r="G4584">
        <v>12.01</v>
      </c>
      <c r="H4584" s="1">
        <v>44846</v>
      </c>
      <c r="I4584" s="20">
        <v>10</v>
      </c>
      <c r="J4584" s="47">
        <f>Table_Query_from_Mac10[[#This Row],[unit_price]]-(Table_Query_from_Mac10[[#This Row],[unit_price]]*(Table_Query_from_Mac10[[#This Row],[discount_pct]]/100))</f>
        <v>10.808999999999999</v>
      </c>
      <c r="K4584" s="47">
        <f>Table_Query_from_Mac10[[#This Row],[unit_cost]]</f>
        <v>4.92</v>
      </c>
      <c r="L4584" s="47">
        <f>Table_Query_from_Mac10[[#This Row],[Live-cost]]*(1+Table_Query_from_Mac10[[#This Row],[CogsIncreasebyTYPE]])</f>
        <v>4.92</v>
      </c>
      <c r="M4584" s="47">
        <f>Table_Query_from_Mac10[[#This Row],[Live-cost]]*Table_Query_from_Mac10[[#This Row],[qty_to_ship]]</f>
        <v>73.8</v>
      </c>
      <c r="N4584" s="47">
        <f>IF(Table_Query_from_Mac10[[#This Row],[item_no]]="KDA",-Table_Query_from_Mac10[[#This Row],[unit_price]],Table_Query_from_Mac10[[#This Row],[Net Unit]]*Table_Query_from_Mac10[[#This Row],[qty_to_ship]])</f>
        <v>162.13499999999999</v>
      </c>
      <c r="O4584" s="47">
        <f>SUMIFS(Summary!C:C,Summary!H:H,Table_Query_from_Mac10[[#This Row],[Juiceoc]])</f>
        <v>0</v>
      </c>
      <c r="P4584" s="47">
        <f>SUMIFS(Summary!D:D,Summary!H:H,Table_Query_from_Mac10[[#This Row],[Juiceoc]])</f>
        <v>0</v>
      </c>
      <c r="Q4584" s="47">
        <f>SUMIFS(Summary!E:E,Summary!H:H,Table_Query_from_Mac10[[#This Row],[Juiceoc]])</f>
        <v>0</v>
      </c>
      <c r="R4584" s="47">
        <f>Table_Query_from_Mac10[[#This Row],[Net Unit]]*(1+Table_Query_from_Mac10[[#This Row],[PriceIncreasebyType]])</f>
        <v>10.808999999999999</v>
      </c>
      <c r="S4584" s="47">
        <f>Table_Query_from_Mac10[[#This Row],[UnitPriceFuture]]*Table_Query_from_Mac10[[#This Row],[qtytoShipFuture]]</f>
        <v>162.13499999999999</v>
      </c>
      <c r="T4584" s="47">
        <f>ROUND(Table_Query_from_Mac10[[#This Row],[qty_to_ship]]*(1+Table_Query_from_Mac10[[#This Row],[VolumeIncreasebyType]]),0)</f>
        <v>15</v>
      </c>
      <c r="U4584" s="47">
        <f>Table_Query_from_Mac10[[#This Row],[qtytoShipFuture]]*Table_Query_from_Mac10[[#This Row],[Future-cost]]</f>
        <v>73.8</v>
      </c>
      <c r="V4584" s="47">
        <f>Table_Query_from_Mac10[[#This Row],[qtytoShipFuture]]-Table_Query_from_Mac10[[#This Row],[qty_to_ship]]</f>
        <v>0</v>
      </c>
      <c r="W4584" s="47">
        <f>Table_Query_from_Mac10[[#This Row],[UnitPriceFuture]]</f>
        <v>10.808999999999999</v>
      </c>
      <c r="X4584" s="47">
        <f>Table_Query_from_Mac10[[#This Row],[Unit Increase]]*Table_Query_from_Mac10[[#This Row],[UnitPriceFuture]]</f>
        <v>0</v>
      </c>
      <c r="Y4584" s="47">
        <f>Table_Query_from_Mac10[[#This Row],[Unit Increase]]*Table_Query_from_Mac10[[#This Row],[Future-cost]]</f>
        <v>0</v>
      </c>
      <c r="Z4584" s="47">
        <f>-(Table_Query_from_Mac10[[#This Row],[Incremental Sales]]+((Table_Query_from_Mac10[[#This Row],[Incremental Sales]]*-(SUM(Summary!$S$8:$S$9)))))*Summary!$S$18</f>
        <v>0</v>
      </c>
      <c r="AA4584" s="47">
        <f>IFERROR(Table_Query_from_Mac10[[#This Row],[Incremental Cost]]/Table_Query_from_Mac10[[#This Row],[Incremental Sales]],0)</f>
        <v>0</v>
      </c>
      <c r="AB4584" s="47">
        <f>IFERROR(Table_Query_from_Mac10[[#This Row],[TotalCostFuture]]/Table_Query_from_Mac10[[#This Row],[totalsalesFuture]],0)</f>
        <v>0.45517624202053847</v>
      </c>
      <c r="AN4584" s="30">
        <v>60</v>
      </c>
      <c r="AO4584">
        <f t="shared" si="142"/>
        <v>15</v>
      </c>
      <c r="AQ4584" s="30">
        <v>34.32</v>
      </c>
      <c r="AR4584">
        <f t="shared" si="143"/>
        <v>12.01</v>
      </c>
    </row>
    <row r="4585" spans="1:44" x14ac:dyDescent="0.25">
      <c r="A4585">
        <v>90484</v>
      </c>
      <c r="B4585">
        <v>3</v>
      </c>
      <c r="C4585" t="s">
        <v>55</v>
      </c>
      <c r="D4585" t="s">
        <v>81</v>
      </c>
      <c r="E4585">
        <v>16</v>
      </c>
      <c r="F4585">
        <v>6.04</v>
      </c>
      <c r="G4585">
        <v>15.05</v>
      </c>
      <c r="H4585" s="1">
        <v>44846</v>
      </c>
      <c r="I4585" s="20">
        <v>10</v>
      </c>
      <c r="J4585" s="47">
        <f>Table_Query_from_Mac10[[#This Row],[unit_price]]-(Table_Query_from_Mac10[[#This Row],[unit_price]]*(Table_Query_from_Mac10[[#This Row],[discount_pct]]/100))</f>
        <v>13.545</v>
      </c>
      <c r="K4585" s="47">
        <f>Table_Query_from_Mac10[[#This Row],[unit_cost]]</f>
        <v>6.04</v>
      </c>
      <c r="L4585" s="47">
        <f>Table_Query_from_Mac10[[#This Row],[Live-cost]]*(1+Table_Query_from_Mac10[[#This Row],[CogsIncreasebyTYPE]])</f>
        <v>6.04</v>
      </c>
      <c r="M4585" s="47">
        <f>Table_Query_from_Mac10[[#This Row],[Live-cost]]*Table_Query_from_Mac10[[#This Row],[qty_to_ship]]</f>
        <v>96.64</v>
      </c>
      <c r="N4585" s="47">
        <f>IF(Table_Query_from_Mac10[[#This Row],[item_no]]="KDA",-Table_Query_from_Mac10[[#This Row],[unit_price]],Table_Query_from_Mac10[[#This Row],[Net Unit]]*Table_Query_from_Mac10[[#This Row],[qty_to_ship]])</f>
        <v>216.72</v>
      </c>
      <c r="O4585" s="47">
        <f>SUMIFS(Summary!C:C,Summary!H:H,Table_Query_from_Mac10[[#This Row],[Juiceoc]])</f>
        <v>0</v>
      </c>
      <c r="P4585" s="47">
        <f>SUMIFS(Summary!D:D,Summary!H:H,Table_Query_from_Mac10[[#This Row],[Juiceoc]])</f>
        <v>0</v>
      </c>
      <c r="Q4585" s="47">
        <f>SUMIFS(Summary!E:E,Summary!H:H,Table_Query_from_Mac10[[#This Row],[Juiceoc]])</f>
        <v>0</v>
      </c>
      <c r="R4585" s="47">
        <f>Table_Query_from_Mac10[[#This Row],[Net Unit]]*(1+Table_Query_from_Mac10[[#This Row],[PriceIncreasebyType]])</f>
        <v>13.545</v>
      </c>
      <c r="S4585" s="47">
        <f>Table_Query_from_Mac10[[#This Row],[UnitPriceFuture]]*Table_Query_from_Mac10[[#This Row],[qtytoShipFuture]]</f>
        <v>216.72</v>
      </c>
      <c r="T4585" s="47">
        <f>ROUND(Table_Query_from_Mac10[[#This Row],[qty_to_ship]]*(1+Table_Query_from_Mac10[[#This Row],[VolumeIncreasebyType]]),0)</f>
        <v>16</v>
      </c>
      <c r="U4585" s="47">
        <f>Table_Query_from_Mac10[[#This Row],[qtytoShipFuture]]*Table_Query_from_Mac10[[#This Row],[Future-cost]]</f>
        <v>96.64</v>
      </c>
      <c r="V4585" s="47">
        <f>Table_Query_from_Mac10[[#This Row],[qtytoShipFuture]]-Table_Query_from_Mac10[[#This Row],[qty_to_ship]]</f>
        <v>0</v>
      </c>
      <c r="W4585" s="47">
        <f>Table_Query_from_Mac10[[#This Row],[UnitPriceFuture]]</f>
        <v>13.545</v>
      </c>
      <c r="X4585" s="47">
        <f>Table_Query_from_Mac10[[#This Row],[Unit Increase]]*Table_Query_from_Mac10[[#This Row],[UnitPriceFuture]]</f>
        <v>0</v>
      </c>
      <c r="Y4585" s="47">
        <f>Table_Query_from_Mac10[[#This Row],[Unit Increase]]*Table_Query_from_Mac10[[#This Row],[Future-cost]]</f>
        <v>0</v>
      </c>
      <c r="Z4585" s="47">
        <f>-(Table_Query_from_Mac10[[#This Row],[Incremental Sales]]+((Table_Query_from_Mac10[[#This Row],[Incremental Sales]]*-(SUM(Summary!$S$8:$S$9)))))*Summary!$S$18</f>
        <v>0</v>
      </c>
      <c r="AA4585" s="47">
        <f>IFERROR(Table_Query_from_Mac10[[#This Row],[Incremental Cost]]/Table_Query_from_Mac10[[#This Row],[Incremental Sales]],0)</f>
        <v>0</v>
      </c>
      <c r="AB4585" s="47">
        <f>IFERROR(Table_Query_from_Mac10[[#This Row],[TotalCostFuture]]/Table_Query_from_Mac10[[#This Row],[totalsalesFuture]],0)</f>
        <v>0.44592100406053897</v>
      </c>
      <c r="AN4585" s="31">
        <v>64</v>
      </c>
      <c r="AO4585">
        <f t="shared" si="142"/>
        <v>16</v>
      </c>
      <c r="AQ4585" s="31">
        <v>43.01</v>
      </c>
      <c r="AR4585">
        <f t="shared" si="143"/>
        <v>15.05</v>
      </c>
    </row>
    <row r="4586" spans="1:44" x14ac:dyDescent="0.25">
      <c r="A4586">
        <v>90484</v>
      </c>
      <c r="B4586">
        <v>4</v>
      </c>
      <c r="C4586" t="s">
        <v>55</v>
      </c>
      <c r="D4586" t="s">
        <v>81</v>
      </c>
      <c r="E4586">
        <v>5</v>
      </c>
      <c r="F4586">
        <v>7.29</v>
      </c>
      <c r="G4586">
        <v>18.63</v>
      </c>
      <c r="H4586" s="1">
        <v>44846</v>
      </c>
      <c r="I4586" s="20">
        <v>10</v>
      </c>
      <c r="J4586" s="47">
        <f>Table_Query_from_Mac10[[#This Row],[unit_price]]-(Table_Query_from_Mac10[[#This Row],[unit_price]]*(Table_Query_from_Mac10[[#This Row],[discount_pct]]/100))</f>
        <v>16.766999999999999</v>
      </c>
      <c r="K4586" s="47">
        <f>Table_Query_from_Mac10[[#This Row],[unit_cost]]</f>
        <v>7.29</v>
      </c>
      <c r="L4586" s="47">
        <f>Table_Query_from_Mac10[[#This Row],[Live-cost]]*(1+Table_Query_from_Mac10[[#This Row],[CogsIncreasebyTYPE]])</f>
        <v>7.29</v>
      </c>
      <c r="M4586" s="47">
        <f>Table_Query_from_Mac10[[#This Row],[Live-cost]]*Table_Query_from_Mac10[[#This Row],[qty_to_ship]]</f>
        <v>36.450000000000003</v>
      </c>
      <c r="N4586" s="47">
        <f>IF(Table_Query_from_Mac10[[#This Row],[item_no]]="KDA",-Table_Query_from_Mac10[[#This Row],[unit_price]],Table_Query_from_Mac10[[#This Row],[Net Unit]]*Table_Query_from_Mac10[[#This Row],[qty_to_ship]])</f>
        <v>83.834999999999994</v>
      </c>
      <c r="O4586" s="47">
        <f>SUMIFS(Summary!C:C,Summary!H:H,Table_Query_from_Mac10[[#This Row],[Juiceoc]])</f>
        <v>0</v>
      </c>
      <c r="P4586" s="47">
        <f>SUMIFS(Summary!D:D,Summary!H:H,Table_Query_from_Mac10[[#This Row],[Juiceoc]])</f>
        <v>0</v>
      </c>
      <c r="Q4586" s="47">
        <f>SUMIFS(Summary!E:E,Summary!H:H,Table_Query_from_Mac10[[#This Row],[Juiceoc]])</f>
        <v>0</v>
      </c>
      <c r="R4586" s="47">
        <f>Table_Query_from_Mac10[[#This Row],[Net Unit]]*(1+Table_Query_from_Mac10[[#This Row],[PriceIncreasebyType]])</f>
        <v>16.766999999999999</v>
      </c>
      <c r="S4586" s="47">
        <f>Table_Query_from_Mac10[[#This Row],[UnitPriceFuture]]*Table_Query_from_Mac10[[#This Row],[qtytoShipFuture]]</f>
        <v>83.834999999999994</v>
      </c>
      <c r="T4586" s="47">
        <f>ROUND(Table_Query_from_Mac10[[#This Row],[qty_to_ship]]*(1+Table_Query_from_Mac10[[#This Row],[VolumeIncreasebyType]]),0)</f>
        <v>5</v>
      </c>
      <c r="U4586" s="47">
        <f>Table_Query_from_Mac10[[#This Row],[qtytoShipFuture]]*Table_Query_from_Mac10[[#This Row],[Future-cost]]</f>
        <v>36.450000000000003</v>
      </c>
      <c r="V4586" s="47">
        <f>Table_Query_from_Mac10[[#This Row],[qtytoShipFuture]]-Table_Query_from_Mac10[[#This Row],[qty_to_ship]]</f>
        <v>0</v>
      </c>
      <c r="W4586" s="47">
        <f>Table_Query_from_Mac10[[#This Row],[UnitPriceFuture]]</f>
        <v>16.766999999999999</v>
      </c>
      <c r="X4586" s="47">
        <f>Table_Query_from_Mac10[[#This Row],[Unit Increase]]*Table_Query_from_Mac10[[#This Row],[UnitPriceFuture]]</f>
        <v>0</v>
      </c>
      <c r="Y4586" s="47">
        <f>Table_Query_from_Mac10[[#This Row],[Unit Increase]]*Table_Query_from_Mac10[[#This Row],[Future-cost]]</f>
        <v>0</v>
      </c>
      <c r="Z4586" s="47">
        <f>-(Table_Query_from_Mac10[[#This Row],[Incremental Sales]]+((Table_Query_from_Mac10[[#This Row],[Incremental Sales]]*-(SUM(Summary!$S$8:$S$9)))))*Summary!$S$18</f>
        <v>0</v>
      </c>
      <c r="AA4586" s="47">
        <f>IFERROR(Table_Query_from_Mac10[[#This Row],[Incremental Cost]]/Table_Query_from_Mac10[[#This Row],[Incremental Sales]],0)</f>
        <v>0</v>
      </c>
      <c r="AB4586" s="47">
        <f>IFERROR(Table_Query_from_Mac10[[#This Row],[TotalCostFuture]]/Table_Query_from_Mac10[[#This Row],[totalsalesFuture]],0)</f>
        <v>0.43478260869565222</v>
      </c>
      <c r="AN4586" s="30">
        <v>18</v>
      </c>
      <c r="AO4586">
        <f t="shared" si="142"/>
        <v>5</v>
      </c>
      <c r="AQ4586" s="30">
        <v>53.23</v>
      </c>
      <c r="AR4586">
        <f t="shared" si="143"/>
        <v>18.63</v>
      </c>
    </row>
    <row r="4587" spans="1:44" x14ac:dyDescent="0.25">
      <c r="A4587">
        <v>90484</v>
      </c>
      <c r="B4587">
        <v>5</v>
      </c>
      <c r="C4587" t="s">
        <v>55</v>
      </c>
      <c r="D4587" t="s">
        <v>81</v>
      </c>
      <c r="E4587">
        <v>8</v>
      </c>
      <c r="F4587">
        <v>11.84</v>
      </c>
      <c r="G4587">
        <v>30.48</v>
      </c>
      <c r="H4587" s="1">
        <v>44846</v>
      </c>
      <c r="I4587" s="20">
        <v>10</v>
      </c>
      <c r="J4587" s="47">
        <f>Table_Query_from_Mac10[[#This Row],[unit_price]]-(Table_Query_from_Mac10[[#This Row],[unit_price]]*(Table_Query_from_Mac10[[#This Row],[discount_pct]]/100))</f>
        <v>27.432000000000002</v>
      </c>
      <c r="K4587" s="47">
        <f>Table_Query_from_Mac10[[#This Row],[unit_cost]]</f>
        <v>11.84</v>
      </c>
      <c r="L4587" s="47">
        <f>Table_Query_from_Mac10[[#This Row],[Live-cost]]*(1+Table_Query_from_Mac10[[#This Row],[CogsIncreasebyTYPE]])</f>
        <v>11.84</v>
      </c>
      <c r="M4587" s="47">
        <f>Table_Query_from_Mac10[[#This Row],[Live-cost]]*Table_Query_from_Mac10[[#This Row],[qty_to_ship]]</f>
        <v>94.72</v>
      </c>
      <c r="N4587" s="47">
        <f>IF(Table_Query_from_Mac10[[#This Row],[item_no]]="KDA",-Table_Query_from_Mac10[[#This Row],[unit_price]],Table_Query_from_Mac10[[#This Row],[Net Unit]]*Table_Query_from_Mac10[[#This Row],[qty_to_ship]])</f>
        <v>219.45600000000002</v>
      </c>
      <c r="O4587" s="47">
        <f>SUMIFS(Summary!C:C,Summary!H:H,Table_Query_from_Mac10[[#This Row],[Juiceoc]])</f>
        <v>0</v>
      </c>
      <c r="P4587" s="47">
        <f>SUMIFS(Summary!D:D,Summary!H:H,Table_Query_from_Mac10[[#This Row],[Juiceoc]])</f>
        <v>0</v>
      </c>
      <c r="Q4587" s="47">
        <f>SUMIFS(Summary!E:E,Summary!H:H,Table_Query_from_Mac10[[#This Row],[Juiceoc]])</f>
        <v>0</v>
      </c>
      <c r="R4587" s="47">
        <f>Table_Query_from_Mac10[[#This Row],[Net Unit]]*(1+Table_Query_from_Mac10[[#This Row],[PriceIncreasebyType]])</f>
        <v>27.432000000000002</v>
      </c>
      <c r="S4587" s="47">
        <f>Table_Query_from_Mac10[[#This Row],[UnitPriceFuture]]*Table_Query_from_Mac10[[#This Row],[qtytoShipFuture]]</f>
        <v>219.45600000000002</v>
      </c>
      <c r="T4587" s="47">
        <f>ROUND(Table_Query_from_Mac10[[#This Row],[qty_to_ship]]*(1+Table_Query_from_Mac10[[#This Row],[VolumeIncreasebyType]]),0)</f>
        <v>8</v>
      </c>
      <c r="U4587" s="47">
        <f>Table_Query_from_Mac10[[#This Row],[qtytoShipFuture]]*Table_Query_from_Mac10[[#This Row],[Future-cost]]</f>
        <v>94.72</v>
      </c>
      <c r="V4587" s="47">
        <f>Table_Query_from_Mac10[[#This Row],[qtytoShipFuture]]-Table_Query_from_Mac10[[#This Row],[qty_to_ship]]</f>
        <v>0</v>
      </c>
      <c r="W4587" s="47">
        <f>Table_Query_from_Mac10[[#This Row],[UnitPriceFuture]]</f>
        <v>27.432000000000002</v>
      </c>
      <c r="X4587" s="47">
        <f>Table_Query_from_Mac10[[#This Row],[Unit Increase]]*Table_Query_from_Mac10[[#This Row],[UnitPriceFuture]]</f>
        <v>0</v>
      </c>
      <c r="Y4587" s="47">
        <f>Table_Query_from_Mac10[[#This Row],[Unit Increase]]*Table_Query_from_Mac10[[#This Row],[Future-cost]]</f>
        <v>0</v>
      </c>
      <c r="Z4587" s="47">
        <f>-(Table_Query_from_Mac10[[#This Row],[Incremental Sales]]+((Table_Query_from_Mac10[[#This Row],[Incremental Sales]]*-(SUM(Summary!$S$8:$S$9)))))*Summary!$S$18</f>
        <v>0</v>
      </c>
      <c r="AA4587" s="47">
        <f>IFERROR(Table_Query_from_Mac10[[#This Row],[Incremental Cost]]/Table_Query_from_Mac10[[#This Row],[Incremental Sales]],0)</f>
        <v>0</v>
      </c>
      <c r="AB4587" s="47">
        <f>IFERROR(Table_Query_from_Mac10[[#This Row],[TotalCostFuture]]/Table_Query_from_Mac10[[#This Row],[totalsalesFuture]],0)</f>
        <v>0.43161271507728199</v>
      </c>
      <c r="AN4587" s="31">
        <v>30</v>
      </c>
      <c r="AO4587">
        <f t="shared" si="142"/>
        <v>8</v>
      </c>
      <c r="AQ4587" s="31">
        <v>87.09</v>
      </c>
      <c r="AR4587">
        <f t="shared" si="143"/>
        <v>30.48</v>
      </c>
    </row>
    <row r="4588" spans="1:44" x14ac:dyDescent="0.25">
      <c r="A4588">
        <v>90484</v>
      </c>
      <c r="B4588">
        <v>6</v>
      </c>
      <c r="C4588" t="s">
        <v>55</v>
      </c>
      <c r="D4588" t="s">
        <v>81</v>
      </c>
      <c r="E4588">
        <v>13</v>
      </c>
      <c r="F4588">
        <v>13.3</v>
      </c>
      <c r="G4588">
        <v>35.44</v>
      </c>
      <c r="H4588" s="1">
        <v>44846</v>
      </c>
      <c r="I4588" s="20">
        <v>10</v>
      </c>
      <c r="J4588" s="47">
        <f>Table_Query_from_Mac10[[#This Row],[unit_price]]-(Table_Query_from_Mac10[[#This Row],[unit_price]]*(Table_Query_from_Mac10[[#This Row],[discount_pct]]/100))</f>
        <v>31.895999999999997</v>
      </c>
      <c r="K4588" s="47">
        <f>Table_Query_from_Mac10[[#This Row],[unit_cost]]</f>
        <v>13.3</v>
      </c>
      <c r="L4588" s="47">
        <f>Table_Query_from_Mac10[[#This Row],[Live-cost]]*(1+Table_Query_from_Mac10[[#This Row],[CogsIncreasebyTYPE]])</f>
        <v>13.3</v>
      </c>
      <c r="M4588" s="47">
        <f>Table_Query_from_Mac10[[#This Row],[Live-cost]]*Table_Query_from_Mac10[[#This Row],[qty_to_ship]]</f>
        <v>172.9</v>
      </c>
      <c r="N4588" s="47">
        <f>IF(Table_Query_from_Mac10[[#This Row],[item_no]]="KDA",-Table_Query_from_Mac10[[#This Row],[unit_price]],Table_Query_from_Mac10[[#This Row],[Net Unit]]*Table_Query_from_Mac10[[#This Row],[qty_to_ship]])</f>
        <v>414.64799999999997</v>
      </c>
      <c r="O4588" s="47">
        <f>SUMIFS(Summary!C:C,Summary!H:H,Table_Query_from_Mac10[[#This Row],[Juiceoc]])</f>
        <v>0</v>
      </c>
      <c r="P4588" s="47">
        <f>SUMIFS(Summary!D:D,Summary!H:H,Table_Query_from_Mac10[[#This Row],[Juiceoc]])</f>
        <v>0</v>
      </c>
      <c r="Q4588" s="47">
        <f>SUMIFS(Summary!E:E,Summary!H:H,Table_Query_from_Mac10[[#This Row],[Juiceoc]])</f>
        <v>0</v>
      </c>
      <c r="R4588" s="47">
        <f>Table_Query_from_Mac10[[#This Row],[Net Unit]]*(1+Table_Query_from_Mac10[[#This Row],[PriceIncreasebyType]])</f>
        <v>31.895999999999997</v>
      </c>
      <c r="S4588" s="47">
        <f>Table_Query_from_Mac10[[#This Row],[UnitPriceFuture]]*Table_Query_from_Mac10[[#This Row],[qtytoShipFuture]]</f>
        <v>414.64799999999997</v>
      </c>
      <c r="T4588" s="47">
        <f>ROUND(Table_Query_from_Mac10[[#This Row],[qty_to_ship]]*(1+Table_Query_from_Mac10[[#This Row],[VolumeIncreasebyType]]),0)</f>
        <v>13</v>
      </c>
      <c r="U4588" s="47">
        <f>Table_Query_from_Mac10[[#This Row],[qtytoShipFuture]]*Table_Query_from_Mac10[[#This Row],[Future-cost]]</f>
        <v>172.9</v>
      </c>
      <c r="V4588" s="47">
        <f>Table_Query_from_Mac10[[#This Row],[qtytoShipFuture]]-Table_Query_from_Mac10[[#This Row],[qty_to_ship]]</f>
        <v>0</v>
      </c>
      <c r="W4588" s="47">
        <f>Table_Query_from_Mac10[[#This Row],[UnitPriceFuture]]</f>
        <v>31.895999999999997</v>
      </c>
      <c r="X4588" s="47">
        <f>Table_Query_from_Mac10[[#This Row],[Unit Increase]]*Table_Query_from_Mac10[[#This Row],[UnitPriceFuture]]</f>
        <v>0</v>
      </c>
      <c r="Y4588" s="47">
        <f>Table_Query_from_Mac10[[#This Row],[Unit Increase]]*Table_Query_from_Mac10[[#This Row],[Future-cost]]</f>
        <v>0</v>
      </c>
      <c r="Z4588" s="47">
        <f>-(Table_Query_from_Mac10[[#This Row],[Incremental Sales]]+((Table_Query_from_Mac10[[#This Row],[Incremental Sales]]*-(SUM(Summary!$S$8:$S$9)))))*Summary!$S$18</f>
        <v>0</v>
      </c>
      <c r="AA4588" s="47">
        <f>IFERROR(Table_Query_from_Mac10[[#This Row],[Incremental Cost]]/Table_Query_from_Mac10[[#This Row],[Incremental Sales]],0)</f>
        <v>0</v>
      </c>
      <c r="AB4588" s="47">
        <f>IFERROR(Table_Query_from_Mac10[[#This Row],[TotalCostFuture]]/Table_Query_from_Mac10[[#This Row],[totalsalesFuture]],0)</f>
        <v>0.41698018560321048</v>
      </c>
      <c r="AN4588" s="30">
        <v>52</v>
      </c>
      <c r="AO4588">
        <f t="shared" si="142"/>
        <v>13</v>
      </c>
      <c r="AQ4588" s="30">
        <v>101.26</v>
      </c>
      <c r="AR4588">
        <f t="shared" si="143"/>
        <v>35.44</v>
      </c>
    </row>
    <row r="4589" spans="1:44" x14ac:dyDescent="0.25">
      <c r="A4589">
        <v>90484</v>
      </c>
      <c r="B4589">
        <v>7</v>
      </c>
      <c r="C4589" t="s">
        <v>55</v>
      </c>
      <c r="D4589" t="s">
        <v>81</v>
      </c>
      <c r="E4589">
        <v>19</v>
      </c>
      <c r="F4589">
        <v>4.9400000000000004</v>
      </c>
      <c r="G4589">
        <v>13.34</v>
      </c>
      <c r="H4589" s="1">
        <v>44846</v>
      </c>
      <c r="I4589" s="20">
        <v>10</v>
      </c>
      <c r="J4589" s="47">
        <f>Table_Query_from_Mac10[[#This Row],[unit_price]]-(Table_Query_from_Mac10[[#This Row],[unit_price]]*(Table_Query_from_Mac10[[#This Row],[discount_pct]]/100))</f>
        <v>12.006</v>
      </c>
      <c r="K4589" s="47">
        <f>Table_Query_from_Mac10[[#This Row],[unit_cost]]</f>
        <v>4.9400000000000004</v>
      </c>
      <c r="L4589" s="47">
        <f>Table_Query_from_Mac10[[#This Row],[Live-cost]]*(1+Table_Query_from_Mac10[[#This Row],[CogsIncreasebyTYPE]])</f>
        <v>4.9400000000000004</v>
      </c>
      <c r="M4589" s="47">
        <f>Table_Query_from_Mac10[[#This Row],[Live-cost]]*Table_Query_from_Mac10[[#This Row],[qty_to_ship]]</f>
        <v>93.860000000000014</v>
      </c>
      <c r="N4589" s="47">
        <f>IF(Table_Query_from_Mac10[[#This Row],[item_no]]="KDA",-Table_Query_from_Mac10[[#This Row],[unit_price]],Table_Query_from_Mac10[[#This Row],[Net Unit]]*Table_Query_from_Mac10[[#This Row],[qty_to_ship]])</f>
        <v>228.114</v>
      </c>
      <c r="O4589" s="47">
        <f>SUMIFS(Summary!C:C,Summary!H:H,Table_Query_from_Mac10[[#This Row],[Juiceoc]])</f>
        <v>0</v>
      </c>
      <c r="P4589" s="47">
        <f>SUMIFS(Summary!D:D,Summary!H:H,Table_Query_from_Mac10[[#This Row],[Juiceoc]])</f>
        <v>0</v>
      </c>
      <c r="Q4589" s="47">
        <f>SUMIFS(Summary!E:E,Summary!H:H,Table_Query_from_Mac10[[#This Row],[Juiceoc]])</f>
        <v>0</v>
      </c>
      <c r="R4589" s="47">
        <f>Table_Query_from_Mac10[[#This Row],[Net Unit]]*(1+Table_Query_from_Mac10[[#This Row],[PriceIncreasebyType]])</f>
        <v>12.006</v>
      </c>
      <c r="S4589" s="47">
        <f>Table_Query_from_Mac10[[#This Row],[UnitPriceFuture]]*Table_Query_from_Mac10[[#This Row],[qtytoShipFuture]]</f>
        <v>228.114</v>
      </c>
      <c r="T4589" s="47">
        <f>ROUND(Table_Query_from_Mac10[[#This Row],[qty_to_ship]]*(1+Table_Query_from_Mac10[[#This Row],[VolumeIncreasebyType]]),0)</f>
        <v>19</v>
      </c>
      <c r="U4589" s="47">
        <f>Table_Query_from_Mac10[[#This Row],[qtytoShipFuture]]*Table_Query_from_Mac10[[#This Row],[Future-cost]]</f>
        <v>93.860000000000014</v>
      </c>
      <c r="V4589" s="47">
        <f>Table_Query_from_Mac10[[#This Row],[qtytoShipFuture]]-Table_Query_from_Mac10[[#This Row],[qty_to_ship]]</f>
        <v>0</v>
      </c>
      <c r="W4589" s="47">
        <f>Table_Query_from_Mac10[[#This Row],[UnitPriceFuture]]</f>
        <v>12.006</v>
      </c>
      <c r="X4589" s="47">
        <f>Table_Query_from_Mac10[[#This Row],[Unit Increase]]*Table_Query_from_Mac10[[#This Row],[UnitPriceFuture]]</f>
        <v>0</v>
      </c>
      <c r="Y4589" s="47">
        <f>Table_Query_from_Mac10[[#This Row],[Unit Increase]]*Table_Query_from_Mac10[[#This Row],[Future-cost]]</f>
        <v>0</v>
      </c>
      <c r="Z4589" s="47">
        <f>-(Table_Query_from_Mac10[[#This Row],[Incremental Sales]]+((Table_Query_from_Mac10[[#This Row],[Incremental Sales]]*-(SUM(Summary!$S$8:$S$9)))))*Summary!$S$18</f>
        <v>0</v>
      </c>
      <c r="AA4589" s="47">
        <f>IFERROR(Table_Query_from_Mac10[[#This Row],[Incremental Cost]]/Table_Query_from_Mac10[[#This Row],[Incremental Sales]],0)</f>
        <v>0</v>
      </c>
      <c r="AB4589" s="47">
        <f>IFERROR(Table_Query_from_Mac10[[#This Row],[TotalCostFuture]]/Table_Query_from_Mac10[[#This Row],[totalsalesFuture]],0)</f>
        <v>0.41146093619856744</v>
      </c>
      <c r="AN4589" s="31">
        <v>75</v>
      </c>
      <c r="AO4589">
        <f t="shared" si="142"/>
        <v>19</v>
      </c>
      <c r="AQ4589" s="31">
        <v>38.119999999999997</v>
      </c>
      <c r="AR4589">
        <f t="shared" si="143"/>
        <v>13.34</v>
      </c>
    </row>
    <row r="4590" spans="1:44" x14ac:dyDescent="0.25">
      <c r="A4590">
        <v>90484</v>
      </c>
      <c r="B4590">
        <v>8</v>
      </c>
      <c r="C4590" t="s">
        <v>55</v>
      </c>
      <c r="D4590" t="s">
        <v>81</v>
      </c>
      <c r="E4590">
        <v>20</v>
      </c>
      <c r="F4590">
        <v>5.94</v>
      </c>
      <c r="G4590">
        <v>15.15</v>
      </c>
      <c r="H4590" s="1">
        <v>44846</v>
      </c>
      <c r="I4590" s="20">
        <v>10</v>
      </c>
      <c r="J4590" s="47">
        <f>Table_Query_from_Mac10[[#This Row],[unit_price]]-(Table_Query_from_Mac10[[#This Row],[unit_price]]*(Table_Query_from_Mac10[[#This Row],[discount_pct]]/100))</f>
        <v>13.635</v>
      </c>
      <c r="K4590" s="47">
        <f>Table_Query_from_Mac10[[#This Row],[unit_cost]]</f>
        <v>5.94</v>
      </c>
      <c r="L4590" s="47">
        <f>Table_Query_from_Mac10[[#This Row],[Live-cost]]*(1+Table_Query_from_Mac10[[#This Row],[CogsIncreasebyTYPE]])</f>
        <v>5.94</v>
      </c>
      <c r="M4590" s="47">
        <f>Table_Query_from_Mac10[[#This Row],[Live-cost]]*Table_Query_from_Mac10[[#This Row],[qty_to_ship]]</f>
        <v>118.80000000000001</v>
      </c>
      <c r="N4590" s="47">
        <f>IF(Table_Query_from_Mac10[[#This Row],[item_no]]="KDA",-Table_Query_from_Mac10[[#This Row],[unit_price]],Table_Query_from_Mac10[[#This Row],[Net Unit]]*Table_Query_from_Mac10[[#This Row],[qty_to_ship]])</f>
        <v>272.7</v>
      </c>
      <c r="O4590" s="47">
        <f>SUMIFS(Summary!C:C,Summary!H:H,Table_Query_from_Mac10[[#This Row],[Juiceoc]])</f>
        <v>0</v>
      </c>
      <c r="P4590" s="47">
        <f>SUMIFS(Summary!D:D,Summary!H:H,Table_Query_from_Mac10[[#This Row],[Juiceoc]])</f>
        <v>0</v>
      </c>
      <c r="Q4590" s="47">
        <f>SUMIFS(Summary!E:E,Summary!H:H,Table_Query_from_Mac10[[#This Row],[Juiceoc]])</f>
        <v>0</v>
      </c>
      <c r="R4590" s="47">
        <f>Table_Query_from_Mac10[[#This Row],[Net Unit]]*(1+Table_Query_from_Mac10[[#This Row],[PriceIncreasebyType]])</f>
        <v>13.635</v>
      </c>
      <c r="S4590" s="47">
        <f>Table_Query_from_Mac10[[#This Row],[UnitPriceFuture]]*Table_Query_from_Mac10[[#This Row],[qtytoShipFuture]]</f>
        <v>272.7</v>
      </c>
      <c r="T4590" s="47">
        <f>ROUND(Table_Query_from_Mac10[[#This Row],[qty_to_ship]]*(1+Table_Query_from_Mac10[[#This Row],[VolumeIncreasebyType]]),0)</f>
        <v>20</v>
      </c>
      <c r="U4590" s="47">
        <f>Table_Query_from_Mac10[[#This Row],[qtytoShipFuture]]*Table_Query_from_Mac10[[#This Row],[Future-cost]]</f>
        <v>118.80000000000001</v>
      </c>
      <c r="V4590" s="47">
        <f>Table_Query_from_Mac10[[#This Row],[qtytoShipFuture]]-Table_Query_from_Mac10[[#This Row],[qty_to_ship]]</f>
        <v>0</v>
      </c>
      <c r="W4590" s="47">
        <f>Table_Query_from_Mac10[[#This Row],[UnitPriceFuture]]</f>
        <v>13.635</v>
      </c>
      <c r="X4590" s="47">
        <f>Table_Query_from_Mac10[[#This Row],[Unit Increase]]*Table_Query_from_Mac10[[#This Row],[UnitPriceFuture]]</f>
        <v>0</v>
      </c>
      <c r="Y4590" s="47">
        <f>Table_Query_from_Mac10[[#This Row],[Unit Increase]]*Table_Query_from_Mac10[[#This Row],[Future-cost]]</f>
        <v>0</v>
      </c>
      <c r="Z4590" s="47">
        <f>-(Table_Query_from_Mac10[[#This Row],[Incremental Sales]]+((Table_Query_from_Mac10[[#This Row],[Incremental Sales]]*-(SUM(Summary!$S$8:$S$9)))))*Summary!$S$18</f>
        <v>0</v>
      </c>
      <c r="AA4590" s="47">
        <f>IFERROR(Table_Query_from_Mac10[[#This Row],[Incremental Cost]]/Table_Query_from_Mac10[[#This Row],[Incremental Sales]],0)</f>
        <v>0</v>
      </c>
      <c r="AB4590" s="47">
        <f>IFERROR(Table_Query_from_Mac10[[#This Row],[TotalCostFuture]]/Table_Query_from_Mac10[[#This Row],[totalsalesFuture]],0)</f>
        <v>0.4356435643564357</v>
      </c>
      <c r="AN4590" s="30">
        <v>80</v>
      </c>
      <c r="AO4590">
        <f t="shared" si="142"/>
        <v>20</v>
      </c>
      <c r="AQ4590" s="30">
        <v>43.29</v>
      </c>
      <c r="AR4590">
        <f t="shared" si="143"/>
        <v>15.15</v>
      </c>
    </row>
    <row r="4591" spans="1:44" x14ac:dyDescent="0.25">
      <c r="A4591">
        <v>90484</v>
      </c>
      <c r="B4591">
        <v>9</v>
      </c>
      <c r="C4591" t="s">
        <v>55</v>
      </c>
      <c r="D4591" t="s">
        <v>81</v>
      </c>
      <c r="E4591">
        <v>64</v>
      </c>
      <c r="F4591">
        <v>7.16</v>
      </c>
      <c r="G4591">
        <v>18.600000000000001</v>
      </c>
      <c r="H4591" s="1">
        <v>44846</v>
      </c>
      <c r="I4591" s="20">
        <v>10</v>
      </c>
      <c r="J4591" s="47">
        <f>Table_Query_from_Mac10[[#This Row],[unit_price]]-(Table_Query_from_Mac10[[#This Row],[unit_price]]*(Table_Query_from_Mac10[[#This Row],[discount_pct]]/100))</f>
        <v>16.740000000000002</v>
      </c>
      <c r="K4591" s="47">
        <f>Table_Query_from_Mac10[[#This Row],[unit_cost]]</f>
        <v>7.16</v>
      </c>
      <c r="L4591" s="47">
        <f>Table_Query_from_Mac10[[#This Row],[Live-cost]]*(1+Table_Query_from_Mac10[[#This Row],[CogsIncreasebyTYPE]])</f>
        <v>7.16</v>
      </c>
      <c r="M4591" s="47">
        <f>Table_Query_from_Mac10[[#This Row],[Live-cost]]*Table_Query_from_Mac10[[#This Row],[qty_to_ship]]</f>
        <v>458.24</v>
      </c>
      <c r="N4591" s="47">
        <f>IF(Table_Query_from_Mac10[[#This Row],[item_no]]="KDA",-Table_Query_from_Mac10[[#This Row],[unit_price]],Table_Query_from_Mac10[[#This Row],[Net Unit]]*Table_Query_from_Mac10[[#This Row],[qty_to_ship]])</f>
        <v>1071.3600000000001</v>
      </c>
      <c r="O4591" s="47">
        <f>SUMIFS(Summary!C:C,Summary!H:H,Table_Query_from_Mac10[[#This Row],[Juiceoc]])</f>
        <v>0</v>
      </c>
      <c r="P4591" s="47">
        <f>SUMIFS(Summary!D:D,Summary!H:H,Table_Query_from_Mac10[[#This Row],[Juiceoc]])</f>
        <v>0</v>
      </c>
      <c r="Q4591" s="47">
        <f>SUMIFS(Summary!E:E,Summary!H:H,Table_Query_from_Mac10[[#This Row],[Juiceoc]])</f>
        <v>0</v>
      </c>
      <c r="R4591" s="47">
        <f>Table_Query_from_Mac10[[#This Row],[Net Unit]]*(1+Table_Query_from_Mac10[[#This Row],[PriceIncreasebyType]])</f>
        <v>16.740000000000002</v>
      </c>
      <c r="S4591" s="47">
        <f>Table_Query_from_Mac10[[#This Row],[UnitPriceFuture]]*Table_Query_from_Mac10[[#This Row],[qtytoShipFuture]]</f>
        <v>1071.3600000000001</v>
      </c>
      <c r="T4591" s="47">
        <f>ROUND(Table_Query_from_Mac10[[#This Row],[qty_to_ship]]*(1+Table_Query_from_Mac10[[#This Row],[VolumeIncreasebyType]]),0)</f>
        <v>64</v>
      </c>
      <c r="U4591" s="47">
        <f>Table_Query_from_Mac10[[#This Row],[qtytoShipFuture]]*Table_Query_from_Mac10[[#This Row],[Future-cost]]</f>
        <v>458.24</v>
      </c>
      <c r="V4591" s="47">
        <f>Table_Query_from_Mac10[[#This Row],[qtytoShipFuture]]-Table_Query_from_Mac10[[#This Row],[qty_to_ship]]</f>
        <v>0</v>
      </c>
      <c r="W4591" s="47">
        <f>Table_Query_from_Mac10[[#This Row],[UnitPriceFuture]]</f>
        <v>16.740000000000002</v>
      </c>
      <c r="X4591" s="47">
        <f>Table_Query_from_Mac10[[#This Row],[Unit Increase]]*Table_Query_from_Mac10[[#This Row],[UnitPriceFuture]]</f>
        <v>0</v>
      </c>
      <c r="Y4591" s="47">
        <f>Table_Query_from_Mac10[[#This Row],[Unit Increase]]*Table_Query_from_Mac10[[#This Row],[Future-cost]]</f>
        <v>0</v>
      </c>
      <c r="Z4591" s="47">
        <f>-(Table_Query_from_Mac10[[#This Row],[Incremental Sales]]+((Table_Query_from_Mac10[[#This Row],[Incremental Sales]]*-(SUM(Summary!$S$8:$S$9)))))*Summary!$S$18</f>
        <v>0</v>
      </c>
      <c r="AA4591" s="47">
        <f>IFERROR(Table_Query_from_Mac10[[#This Row],[Incremental Cost]]/Table_Query_from_Mac10[[#This Row],[Incremental Sales]],0)</f>
        <v>0</v>
      </c>
      <c r="AB4591" s="47">
        <f>IFERROR(Table_Query_from_Mac10[[#This Row],[TotalCostFuture]]/Table_Query_from_Mac10[[#This Row],[totalsalesFuture]],0)</f>
        <v>0.42771804062126639</v>
      </c>
      <c r="AN4591" s="31">
        <v>256</v>
      </c>
      <c r="AO4591">
        <f t="shared" si="142"/>
        <v>64</v>
      </c>
      <c r="AQ4591" s="31">
        <v>53.14</v>
      </c>
      <c r="AR4591">
        <f t="shared" si="143"/>
        <v>18.600000000000001</v>
      </c>
    </row>
    <row r="4592" spans="1:44" x14ac:dyDescent="0.25">
      <c r="A4592">
        <v>90484</v>
      </c>
      <c r="B4592">
        <v>10</v>
      </c>
      <c r="C4592" t="s">
        <v>55</v>
      </c>
      <c r="D4592" t="s">
        <v>81</v>
      </c>
      <c r="E4592">
        <v>42</v>
      </c>
      <c r="F4592">
        <v>8.64</v>
      </c>
      <c r="G4592">
        <v>22.29</v>
      </c>
      <c r="H4592" s="1">
        <v>44846</v>
      </c>
      <c r="I4592" s="20">
        <v>10</v>
      </c>
      <c r="J4592" s="47">
        <f>Table_Query_from_Mac10[[#This Row],[unit_price]]-(Table_Query_from_Mac10[[#This Row],[unit_price]]*(Table_Query_from_Mac10[[#This Row],[discount_pct]]/100))</f>
        <v>20.061</v>
      </c>
      <c r="K4592" s="47">
        <f>Table_Query_from_Mac10[[#This Row],[unit_cost]]</f>
        <v>8.64</v>
      </c>
      <c r="L4592" s="47">
        <f>Table_Query_from_Mac10[[#This Row],[Live-cost]]*(1+Table_Query_from_Mac10[[#This Row],[CogsIncreasebyTYPE]])</f>
        <v>8.64</v>
      </c>
      <c r="M4592" s="47">
        <f>Table_Query_from_Mac10[[#This Row],[Live-cost]]*Table_Query_from_Mac10[[#This Row],[qty_to_ship]]</f>
        <v>362.88</v>
      </c>
      <c r="N4592" s="47">
        <f>IF(Table_Query_from_Mac10[[#This Row],[item_no]]="KDA",-Table_Query_from_Mac10[[#This Row],[unit_price]],Table_Query_from_Mac10[[#This Row],[Net Unit]]*Table_Query_from_Mac10[[#This Row],[qty_to_ship]])</f>
        <v>842.56200000000001</v>
      </c>
      <c r="O4592" s="47">
        <f>SUMIFS(Summary!C:C,Summary!H:H,Table_Query_from_Mac10[[#This Row],[Juiceoc]])</f>
        <v>0</v>
      </c>
      <c r="P4592" s="47">
        <f>SUMIFS(Summary!D:D,Summary!H:H,Table_Query_from_Mac10[[#This Row],[Juiceoc]])</f>
        <v>0</v>
      </c>
      <c r="Q4592" s="47">
        <f>SUMIFS(Summary!E:E,Summary!H:H,Table_Query_from_Mac10[[#This Row],[Juiceoc]])</f>
        <v>0</v>
      </c>
      <c r="R4592" s="47">
        <f>Table_Query_from_Mac10[[#This Row],[Net Unit]]*(1+Table_Query_from_Mac10[[#This Row],[PriceIncreasebyType]])</f>
        <v>20.061</v>
      </c>
      <c r="S4592" s="47">
        <f>Table_Query_from_Mac10[[#This Row],[UnitPriceFuture]]*Table_Query_from_Mac10[[#This Row],[qtytoShipFuture]]</f>
        <v>842.56200000000001</v>
      </c>
      <c r="T4592" s="47">
        <f>ROUND(Table_Query_from_Mac10[[#This Row],[qty_to_ship]]*(1+Table_Query_from_Mac10[[#This Row],[VolumeIncreasebyType]]),0)</f>
        <v>42</v>
      </c>
      <c r="U4592" s="47">
        <f>Table_Query_from_Mac10[[#This Row],[qtytoShipFuture]]*Table_Query_from_Mac10[[#This Row],[Future-cost]]</f>
        <v>362.88</v>
      </c>
      <c r="V4592" s="47">
        <f>Table_Query_from_Mac10[[#This Row],[qtytoShipFuture]]-Table_Query_from_Mac10[[#This Row],[qty_to_ship]]</f>
        <v>0</v>
      </c>
      <c r="W4592" s="47">
        <f>Table_Query_from_Mac10[[#This Row],[UnitPriceFuture]]</f>
        <v>20.061</v>
      </c>
      <c r="X4592" s="47">
        <f>Table_Query_from_Mac10[[#This Row],[Unit Increase]]*Table_Query_from_Mac10[[#This Row],[UnitPriceFuture]]</f>
        <v>0</v>
      </c>
      <c r="Y4592" s="47">
        <f>Table_Query_from_Mac10[[#This Row],[Unit Increase]]*Table_Query_from_Mac10[[#This Row],[Future-cost]]</f>
        <v>0</v>
      </c>
      <c r="Z4592" s="47">
        <f>-(Table_Query_from_Mac10[[#This Row],[Incremental Sales]]+((Table_Query_from_Mac10[[#This Row],[Incremental Sales]]*-(SUM(Summary!$S$8:$S$9)))))*Summary!$S$18</f>
        <v>0</v>
      </c>
      <c r="AA4592" s="47">
        <f>IFERROR(Table_Query_from_Mac10[[#This Row],[Incremental Cost]]/Table_Query_from_Mac10[[#This Row],[Incremental Sales]],0)</f>
        <v>0</v>
      </c>
      <c r="AB4592" s="47">
        <f>IFERROR(Table_Query_from_Mac10[[#This Row],[TotalCostFuture]]/Table_Query_from_Mac10[[#This Row],[totalsalesFuture]],0)</f>
        <v>0.4306864064602961</v>
      </c>
      <c r="AN4592" s="30">
        <v>168</v>
      </c>
      <c r="AO4592">
        <f t="shared" si="142"/>
        <v>42</v>
      </c>
      <c r="AQ4592" s="30">
        <v>63.68</v>
      </c>
      <c r="AR4592">
        <f t="shared" si="143"/>
        <v>22.29</v>
      </c>
    </row>
    <row r="4593" spans="1:44" x14ac:dyDescent="0.25">
      <c r="A4593">
        <v>90484</v>
      </c>
      <c r="B4593">
        <v>11</v>
      </c>
      <c r="C4593" t="s">
        <v>55</v>
      </c>
      <c r="D4593" t="s">
        <v>81</v>
      </c>
      <c r="E4593">
        <v>27</v>
      </c>
      <c r="F4593">
        <v>10.09</v>
      </c>
      <c r="G4593">
        <v>27.39</v>
      </c>
      <c r="H4593" s="1">
        <v>44846</v>
      </c>
      <c r="I4593" s="20">
        <v>10</v>
      </c>
      <c r="J4593" s="47">
        <f>Table_Query_from_Mac10[[#This Row],[unit_price]]-(Table_Query_from_Mac10[[#This Row],[unit_price]]*(Table_Query_from_Mac10[[#This Row],[discount_pct]]/100))</f>
        <v>24.651</v>
      </c>
      <c r="K4593" s="47">
        <f>Table_Query_from_Mac10[[#This Row],[unit_cost]]</f>
        <v>10.09</v>
      </c>
      <c r="L4593" s="47">
        <f>Table_Query_from_Mac10[[#This Row],[Live-cost]]*(1+Table_Query_from_Mac10[[#This Row],[CogsIncreasebyTYPE]])</f>
        <v>10.09</v>
      </c>
      <c r="M4593" s="47">
        <f>Table_Query_from_Mac10[[#This Row],[Live-cost]]*Table_Query_from_Mac10[[#This Row],[qty_to_ship]]</f>
        <v>272.43</v>
      </c>
      <c r="N4593" s="47">
        <f>IF(Table_Query_from_Mac10[[#This Row],[item_no]]="KDA",-Table_Query_from_Mac10[[#This Row],[unit_price]],Table_Query_from_Mac10[[#This Row],[Net Unit]]*Table_Query_from_Mac10[[#This Row],[qty_to_ship]])</f>
        <v>665.577</v>
      </c>
      <c r="O4593" s="47">
        <f>SUMIFS(Summary!C:C,Summary!H:H,Table_Query_from_Mac10[[#This Row],[Juiceoc]])</f>
        <v>0</v>
      </c>
      <c r="P4593" s="47">
        <f>SUMIFS(Summary!D:D,Summary!H:H,Table_Query_from_Mac10[[#This Row],[Juiceoc]])</f>
        <v>0</v>
      </c>
      <c r="Q4593" s="47">
        <f>SUMIFS(Summary!E:E,Summary!H:H,Table_Query_from_Mac10[[#This Row],[Juiceoc]])</f>
        <v>0</v>
      </c>
      <c r="R4593" s="47">
        <f>Table_Query_from_Mac10[[#This Row],[Net Unit]]*(1+Table_Query_from_Mac10[[#This Row],[PriceIncreasebyType]])</f>
        <v>24.651</v>
      </c>
      <c r="S4593" s="47">
        <f>Table_Query_from_Mac10[[#This Row],[UnitPriceFuture]]*Table_Query_from_Mac10[[#This Row],[qtytoShipFuture]]</f>
        <v>665.577</v>
      </c>
      <c r="T4593" s="47">
        <f>ROUND(Table_Query_from_Mac10[[#This Row],[qty_to_ship]]*(1+Table_Query_from_Mac10[[#This Row],[VolumeIncreasebyType]]),0)</f>
        <v>27</v>
      </c>
      <c r="U4593" s="47">
        <f>Table_Query_from_Mac10[[#This Row],[qtytoShipFuture]]*Table_Query_from_Mac10[[#This Row],[Future-cost]]</f>
        <v>272.43</v>
      </c>
      <c r="V4593" s="47">
        <f>Table_Query_from_Mac10[[#This Row],[qtytoShipFuture]]-Table_Query_from_Mac10[[#This Row],[qty_to_ship]]</f>
        <v>0</v>
      </c>
      <c r="W4593" s="47">
        <f>Table_Query_from_Mac10[[#This Row],[UnitPriceFuture]]</f>
        <v>24.651</v>
      </c>
      <c r="X4593" s="47">
        <f>Table_Query_from_Mac10[[#This Row],[Unit Increase]]*Table_Query_from_Mac10[[#This Row],[UnitPriceFuture]]</f>
        <v>0</v>
      </c>
      <c r="Y4593" s="47">
        <f>Table_Query_from_Mac10[[#This Row],[Unit Increase]]*Table_Query_from_Mac10[[#This Row],[Future-cost]]</f>
        <v>0</v>
      </c>
      <c r="Z4593" s="47">
        <f>-(Table_Query_from_Mac10[[#This Row],[Incremental Sales]]+((Table_Query_from_Mac10[[#This Row],[Incremental Sales]]*-(SUM(Summary!$S$8:$S$9)))))*Summary!$S$18</f>
        <v>0</v>
      </c>
      <c r="AA4593" s="47">
        <f>IFERROR(Table_Query_from_Mac10[[#This Row],[Incremental Cost]]/Table_Query_from_Mac10[[#This Row],[Incremental Sales]],0)</f>
        <v>0</v>
      </c>
      <c r="AB4593" s="47">
        <f>IFERROR(Table_Query_from_Mac10[[#This Row],[TotalCostFuture]]/Table_Query_from_Mac10[[#This Row],[totalsalesFuture]],0)</f>
        <v>0.40931402377185511</v>
      </c>
      <c r="AN4593" s="31">
        <v>108</v>
      </c>
      <c r="AO4593">
        <f t="shared" si="142"/>
        <v>27</v>
      </c>
      <c r="AQ4593" s="31">
        <v>78.25</v>
      </c>
      <c r="AR4593">
        <f t="shared" si="143"/>
        <v>27.39</v>
      </c>
    </row>
    <row r="4594" spans="1:44" x14ac:dyDescent="0.25">
      <c r="A4594">
        <v>90484</v>
      </c>
      <c r="B4594">
        <v>12</v>
      </c>
      <c r="C4594" t="s">
        <v>55</v>
      </c>
      <c r="D4594" t="s">
        <v>81</v>
      </c>
      <c r="E4594">
        <v>18</v>
      </c>
      <c r="F4594">
        <v>11.51</v>
      </c>
      <c r="G4594">
        <v>30.88</v>
      </c>
      <c r="H4594" s="1">
        <v>44846</v>
      </c>
      <c r="I4594" s="20">
        <v>10</v>
      </c>
      <c r="J4594" s="47">
        <f>Table_Query_from_Mac10[[#This Row],[unit_price]]-(Table_Query_from_Mac10[[#This Row],[unit_price]]*(Table_Query_from_Mac10[[#This Row],[discount_pct]]/100))</f>
        <v>27.791999999999998</v>
      </c>
      <c r="K4594" s="47">
        <f>Table_Query_from_Mac10[[#This Row],[unit_cost]]</f>
        <v>11.51</v>
      </c>
      <c r="L4594" s="47">
        <f>Table_Query_from_Mac10[[#This Row],[Live-cost]]*(1+Table_Query_from_Mac10[[#This Row],[CogsIncreasebyTYPE]])</f>
        <v>11.51</v>
      </c>
      <c r="M4594" s="47">
        <f>Table_Query_from_Mac10[[#This Row],[Live-cost]]*Table_Query_from_Mac10[[#This Row],[qty_to_ship]]</f>
        <v>207.18</v>
      </c>
      <c r="N4594" s="47">
        <f>IF(Table_Query_from_Mac10[[#This Row],[item_no]]="KDA",-Table_Query_from_Mac10[[#This Row],[unit_price]],Table_Query_from_Mac10[[#This Row],[Net Unit]]*Table_Query_from_Mac10[[#This Row],[qty_to_ship]])</f>
        <v>500.25599999999997</v>
      </c>
      <c r="O4594" s="47">
        <f>SUMIFS(Summary!C:C,Summary!H:H,Table_Query_from_Mac10[[#This Row],[Juiceoc]])</f>
        <v>0</v>
      </c>
      <c r="P4594" s="47">
        <f>SUMIFS(Summary!D:D,Summary!H:H,Table_Query_from_Mac10[[#This Row],[Juiceoc]])</f>
        <v>0</v>
      </c>
      <c r="Q4594" s="47">
        <f>SUMIFS(Summary!E:E,Summary!H:H,Table_Query_from_Mac10[[#This Row],[Juiceoc]])</f>
        <v>0</v>
      </c>
      <c r="R4594" s="47">
        <f>Table_Query_from_Mac10[[#This Row],[Net Unit]]*(1+Table_Query_from_Mac10[[#This Row],[PriceIncreasebyType]])</f>
        <v>27.791999999999998</v>
      </c>
      <c r="S4594" s="47">
        <f>Table_Query_from_Mac10[[#This Row],[UnitPriceFuture]]*Table_Query_from_Mac10[[#This Row],[qtytoShipFuture]]</f>
        <v>500.25599999999997</v>
      </c>
      <c r="T4594" s="47">
        <f>ROUND(Table_Query_from_Mac10[[#This Row],[qty_to_ship]]*(1+Table_Query_from_Mac10[[#This Row],[VolumeIncreasebyType]]),0)</f>
        <v>18</v>
      </c>
      <c r="U4594" s="47">
        <f>Table_Query_from_Mac10[[#This Row],[qtytoShipFuture]]*Table_Query_from_Mac10[[#This Row],[Future-cost]]</f>
        <v>207.18</v>
      </c>
      <c r="V4594" s="47">
        <f>Table_Query_from_Mac10[[#This Row],[qtytoShipFuture]]-Table_Query_from_Mac10[[#This Row],[qty_to_ship]]</f>
        <v>0</v>
      </c>
      <c r="W4594" s="47">
        <f>Table_Query_from_Mac10[[#This Row],[UnitPriceFuture]]</f>
        <v>27.791999999999998</v>
      </c>
      <c r="X4594" s="47">
        <f>Table_Query_from_Mac10[[#This Row],[Unit Increase]]*Table_Query_from_Mac10[[#This Row],[UnitPriceFuture]]</f>
        <v>0</v>
      </c>
      <c r="Y4594" s="47">
        <f>Table_Query_from_Mac10[[#This Row],[Unit Increase]]*Table_Query_from_Mac10[[#This Row],[Future-cost]]</f>
        <v>0</v>
      </c>
      <c r="Z4594" s="47">
        <f>-(Table_Query_from_Mac10[[#This Row],[Incremental Sales]]+((Table_Query_from_Mac10[[#This Row],[Incremental Sales]]*-(SUM(Summary!$S$8:$S$9)))))*Summary!$S$18</f>
        <v>0</v>
      </c>
      <c r="AA4594" s="47">
        <f>IFERROR(Table_Query_from_Mac10[[#This Row],[Incremental Cost]]/Table_Query_from_Mac10[[#This Row],[Incremental Sales]],0)</f>
        <v>0</v>
      </c>
      <c r="AB4594" s="47">
        <f>IFERROR(Table_Query_from_Mac10[[#This Row],[TotalCostFuture]]/Table_Query_from_Mac10[[#This Row],[totalsalesFuture]],0)</f>
        <v>0.41414795624640188</v>
      </c>
      <c r="AN4594" s="30">
        <v>72</v>
      </c>
      <c r="AO4594">
        <f t="shared" si="142"/>
        <v>18</v>
      </c>
      <c r="AQ4594" s="30">
        <v>88.23</v>
      </c>
      <c r="AR4594">
        <f t="shared" si="143"/>
        <v>30.88</v>
      </c>
    </row>
    <row r="4595" spans="1:44" x14ac:dyDescent="0.25">
      <c r="A4595">
        <v>90484</v>
      </c>
      <c r="B4595">
        <v>13</v>
      </c>
      <c r="C4595" t="s">
        <v>55</v>
      </c>
      <c r="D4595" t="s">
        <v>81</v>
      </c>
      <c r="E4595">
        <v>27</v>
      </c>
      <c r="F4595">
        <v>1.27</v>
      </c>
      <c r="G4595">
        <v>3.8</v>
      </c>
      <c r="H4595" s="1">
        <v>44846</v>
      </c>
      <c r="I4595" s="20">
        <v>10</v>
      </c>
      <c r="J4595" s="47">
        <f>Table_Query_from_Mac10[[#This Row],[unit_price]]-(Table_Query_from_Mac10[[#This Row],[unit_price]]*(Table_Query_from_Mac10[[#This Row],[discount_pct]]/100))</f>
        <v>3.42</v>
      </c>
      <c r="K4595" s="47">
        <f>Table_Query_from_Mac10[[#This Row],[unit_cost]]</f>
        <v>1.27</v>
      </c>
      <c r="L4595" s="47">
        <f>Table_Query_from_Mac10[[#This Row],[Live-cost]]*(1+Table_Query_from_Mac10[[#This Row],[CogsIncreasebyTYPE]])</f>
        <v>1.27</v>
      </c>
      <c r="M4595" s="47">
        <f>Table_Query_from_Mac10[[#This Row],[Live-cost]]*Table_Query_from_Mac10[[#This Row],[qty_to_ship]]</f>
        <v>34.29</v>
      </c>
      <c r="N4595" s="47">
        <f>IF(Table_Query_from_Mac10[[#This Row],[item_no]]="KDA",-Table_Query_from_Mac10[[#This Row],[unit_price]],Table_Query_from_Mac10[[#This Row],[Net Unit]]*Table_Query_from_Mac10[[#This Row],[qty_to_ship]])</f>
        <v>92.34</v>
      </c>
      <c r="O4595" s="47">
        <f>SUMIFS(Summary!C:C,Summary!H:H,Table_Query_from_Mac10[[#This Row],[Juiceoc]])</f>
        <v>0</v>
      </c>
      <c r="P4595" s="47">
        <f>SUMIFS(Summary!D:D,Summary!H:H,Table_Query_from_Mac10[[#This Row],[Juiceoc]])</f>
        <v>0</v>
      </c>
      <c r="Q4595" s="47">
        <f>SUMIFS(Summary!E:E,Summary!H:H,Table_Query_from_Mac10[[#This Row],[Juiceoc]])</f>
        <v>0</v>
      </c>
      <c r="R4595" s="47">
        <f>Table_Query_from_Mac10[[#This Row],[Net Unit]]*(1+Table_Query_from_Mac10[[#This Row],[PriceIncreasebyType]])</f>
        <v>3.42</v>
      </c>
      <c r="S4595" s="47">
        <f>Table_Query_from_Mac10[[#This Row],[UnitPriceFuture]]*Table_Query_from_Mac10[[#This Row],[qtytoShipFuture]]</f>
        <v>92.34</v>
      </c>
      <c r="T4595" s="47">
        <f>ROUND(Table_Query_from_Mac10[[#This Row],[qty_to_ship]]*(1+Table_Query_from_Mac10[[#This Row],[VolumeIncreasebyType]]),0)</f>
        <v>27</v>
      </c>
      <c r="U4595" s="47">
        <f>Table_Query_from_Mac10[[#This Row],[qtytoShipFuture]]*Table_Query_from_Mac10[[#This Row],[Future-cost]]</f>
        <v>34.29</v>
      </c>
      <c r="V4595" s="47">
        <f>Table_Query_from_Mac10[[#This Row],[qtytoShipFuture]]-Table_Query_from_Mac10[[#This Row],[qty_to_ship]]</f>
        <v>0</v>
      </c>
      <c r="W4595" s="47">
        <f>Table_Query_from_Mac10[[#This Row],[UnitPriceFuture]]</f>
        <v>3.42</v>
      </c>
      <c r="X4595" s="47">
        <f>Table_Query_from_Mac10[[#This Row],[Unit Increase]]*Table_Query_from_Mac10[[#This Row],[UnitPriceFuture]]</f>
        <v>0</v>
      </c>
      <c r="Y4595" s="47">
        <f>Table_Query_from_Mac10[[#This Row],[Unit Increase]]*Table_Query_from_Mac10[[#This Row],[Future-cost]]</f>
        <v>0</v>
      </c>
      <c r="Z4595" s="47">
        <f>-(Table_Query_from_Mac10[[#This Row],[Incremental Sales]]+((Table_Query_from_Mac10[[#This Row],[Incremental Sales]]*-(SUM(Summary!$S$8:$S$9)))))*Summary!$S$18</f>
        <v>0</v>
      </c>
      <c r="AA4595" s="47">
        <f>IFERROR(Table_Query_from_Mac10[[#This Row],[Incremental Cost]]/Table_Query_from_Mac10[[#This Row],[Incremental Sales]],0)</f>
        <v>0</v>
      </c>
      <c r="AB4595" s="47">
        <f>IFERROR(Table_Query_from_Mac10[[#This Row],[TotalCostFuture]]/Table_Query_from_Mac10[[#This Row],[totalsalesFuture]],0)</f>
        <v>0.37134502923976603</v>
      </c>
      <c r="AN4595" s="31">
        <v>108</v>
      </c>
      <c r="AO4595">
        <f t="shared" si="142"/>
        <v>27</v>
      </c>
      <c r="AQ4595" s="31">
        <v>10.86</v>
      </c>
      <c r="AR4595">
        <f t="shared" si="143"/>
        <v>3.8</v>
      </c>
    </row>
    <row r="4596" spans="1:44" x14ac:dyDescent="0.25">
      <c r="A4596">
        <v>90484</v>
      </c>
      <c r="B4596">
        <v>14</v>
      </c>
      <c r="C4596" t="s">
        <v>55</v>
      </c>
      <c r="D4596" t="s">
        <v>81</v>
      </c>
      <c r="E4596">
        <v>27</v>
      </c>
      <c r="F4596">
        <v>1.23</v>
      </c>
      <c r="G4596">
        <v>3.8</v>
      </c>
      <c r="H4596" s="1">
        <v>44846</v>
      </c>
      <c r="I4596" s="20">
        <v>10</v>
      </c>
      <c r="J4596" s="47">
        <f>Table_Query_from_Mac10[[#This Row],[unit_price]]-(Table_Query_from_Mac10[[#This Row],[unit_price]]*(Table_Query_from_Mac10[[#This Row],[discount_pct]]/100))</f>
        <v>3.42</v>
      </c>
      <c r="K4596" s="47">
        <f>Table_Query_from_Mac10[[#This Row],[unit_cost]]</f>
        <v>1.23</v>
      </c>
      <c r="L4596" s="47">
        <f>Table_Query_from_Mac10[[#This Row],[Live-cost]]*(1+Table_Query_from_Mac10[[#This Row],[CogsIncreasebyTYPE]])</f>
        <v>1.23</v>
      </c>
      <c r="M4596" s="47">
        <f>Table_Query_from_Mac10[[#This Row],[Live-cost]]*Table_Query_from_Mac10[[#This Row],[qty_to_ship]]</f>
        <v>33.21</v>
      </c>
      <c r="N4596" s="47">
        <f>IF(Table_Query_from_Mac10[[#This Row],[item_no]]="KDA",-Table_Query_from_Mac10[[#This Row],[unit_price]],Table_Query_from_Mac10[[#This Row],[Net Unit]]*Table_Query_from_Mac10[[#This Row],[qty_to_ship]])</f>
        <v>92.34</v>
      </c>
      <c r="O4596" s="47">
        <f>SUMIFS(Summary!C:C,Summary!H:H,Table_Query_from_Mac10[[#This Row],[Juiceoc]])</f>
        <v>0</v>
      </c>
      <c r="P4596" s="47">
        <f>SUMIFS(Summary!D:D,Summary!H:H,Table_Query_from_Mac10[[#This Row],[Juiceoc]])</f>
        <v>0</v>
      </c>
      <c r="Q4596" s="47">
        <f>SUMIFS(Summary!E:E,Summary!H:H,Table_Query_from_Mac10[[#This Row],[Juiceoc]])</f>
        <v>0</v>
      </c>
      <c r="R4596" s="47">
        <f>Table_Query_from_Mac10[[#This Row],[Net Unit]]*(1+Table_Query_from_Mac10[[#This Row],[PriceIncreasebyType]])</f>
        <v>3.42</v>
      </c>
      <c r="S4596" s="47">
        <f>Table_Query_from_Mac10[[#This Row],[UnitPriceFuture]]*Table_Query_from_Mac10[[#This Row],[qtytoShipFuture]]</f>
        <v>92.34</v>
      </c>
      <c r="T4596" s="47">
        <f>ROUND(Table_Query_from_Mac10[[#This Row],[qty_to_ship]]*(1+Table_Query_from_Mac10[[#This Row],[VolumeIncreasebyType]]),0)</f>
        <v>27</v>
      </c>
      <c r="U4596" s="47">
        <f>Table_Query_from_Mac10[[#This Row],[qtytoShipFuture]]*Table_Query_from_Mac10[[#This Row],[Future-cost]]</f>
        <v>33.21</v>
      </c>
      <c r="V4596" s="47">
        <f>Table_Query_from_Mac10[[#This Row],[qtytoShipFuture]]-Table_Query_from_Mac10[[#This Row],[qty_to_ship]]</f>
        <v>0</v>
      </c>
      <c r="W4596" s="47">
        <f>Table_Query_from_Mac10[[#This Row],[UnitPriceFuture]]</f>
        <v>3.42</v>
      </c>
      <c r="X4596" s="47">
        <f>Table_Query_from_Mac10[[#This Row],[Unit Increase]]*Table_Query_from_Mac10[[#This Row],[UnitPriceFuture]]</f>
        <v>0</v>
      </c>
      <c r="Y4596" s="47">
        <f>Table_Query_from_Mac10[[#This Row],[Unit Increase]]*Table_Query_from_Mac10[[#This Row],[Future-cost]]</f>
        <v>0</v>
      </c>
      <c r="Z4596" s="47">
        <f>-(Table_Query_from_Mac10[[#This Row],[Incremental Sales]]+((Table_Query_from_Mac10[[#This Row],[Incremental Sales]]*-(SUM(Summary!$S$8:$S$9)))))*Summary!$S$18</f>
        <v>0</v>
      </c>
      <c r="AA4596" s="47">
        <f>IFERROR(Table_Query_from_Mac10[[#This Row],[Incremental Cost]]/Table_Query_from_Mac10[[#This Row],[Incremental Sales]],0)</f>
        <v>0</v>
      </c>
      <c r="AB4596" s="47">
        <f>IFERROR(Table_Query_from_Mac10[[#This Row],[TotalCostFuture]]/Table_Query_from_Mac10[[#This Row],[totalsalesFuture]],0)</f>
        <v>0.35964912280701755</v>
      </c>
      <c r="AN4596" s="30">
        <v>108</v>
      </c>
      <c r="AO4596">
        <f t="shared" si="142"/>
        <v>27</v>
      </c>
      <c r="AQ4596" s="30">
        <v>10.86</v>
      </c>
      <c r="AR4596">
        <f t="shared" si="143"/>
        <v>3.8</v>
      </c>
    </row>
    <row r="4597" spans="1:44" x14ac:dyDescent="0.25">
      <c r="A4597">
        <v>90485</v>
      </c>
      <c r="B4597">
        <v>1</v>
      </c>
      <c r="C4597" t="s">
        <v>55</v>
      </c>
      <c r="D4597" t="s">
        <v>81</v>
      </c>
      <c r="E4597">
        <v>13</v>
      </c>
      <c r="F4597">
        <v>4.8499999999999996</v>
      </c>
      <c r="G4597">
        <v>12.21</v>
      </c>
      <c r="H4597" s="1">
        <v>44847</v>
      </c>
      <c r="I4597" s="20">
        <v>0</v>
      </c>
      <c r="J4597" s="47">
        <f>Table_Query_from_Mac10[[#This Row],[unit_price]]-(Table_Query_from_Mac10[[#This Row],[unit_price]]*(Table_Query_from_Mac10[[#This Row],[discount_pct]]/100))</f>
        <v>12.21</v>
      </c>
      <c r="K4597" s="47">
        <f>Table_Query_from_Mac10[[#This Row],[unit_cost]]</f>
        <v>4.8499999999999996</v>
      </c>
      <c r="L4597" s="47">
        <f>Table_Query_from_Mac10[[#This Row],[Live-cost]]*(1+Table_Query_from_Mac10[[#This Row],[CogsIncreasebyTYPE]])</f>
        <v>4.8499999999999996</v>
      </c>
      <c r="M4597" s="47">
        <f>Table_Query_from_Mac10[[#This Row],[Live-cost]]*Table_Query_from_Mac10[[#This Row],[qty_to_ship]]</f>
        <v>63.05</v>
      </c>
      <c r="N4597" s="47">
        <f>IF(Table_Query_from_Mac10[[#This Row],[item_no]]="KDA",-Table_Query_from_Mac10[[#This Row],[unit_price]],Table_Query_from_Mac10[[#This Row],[Net Unit]]*Table_Query_from_Mac10[[#This Row],[qty_to_ship]])</f>
        <v>158.73000000000002</v>
      </c>
      <c r="O4597" s="47">
        <f>SUMIFS(Summary!C:C,Summary!H:H,Table_Query_from_Mac10[[#This Row],[Juiceoc]])</f>
        <v>0</v>
      </c>
      <c r="P4597" s="47">
        <f>SUMIFS(Summary!D:D,Summary!H:H,Table_Query_from_Mac10[[#This Row],[Juiceoc]])</f>
        <v>0</v>
      </c>
      <c r="Q4597" s="47">
        <f>SUMIFS(Summary!E:E,Summary!H:H,Table_Query_from_Mac10[[#This Row],[Juiceoc]])</f>
        <v>0</v>
      </c>
      <c r="R4597" s="47">
        <f>Table_Query_from_Mac10[[#This Row],[Net Unit]]*(1+Table_Query_from_Mac10[[#This Row],[PriceIncreasebyType]])</f>
        <v>12.21</v>
      </c>
      <c r="S4597" s="47">
        <f>Table_Query_from_Mac10[[#This Row],[UnitPriceFuture]]*Table_Query_from_Mac10[[#This Row],[qtytoShipFuture]]</f>
        <v>158.73000000000002</v>
      </c>
      <c r="T4597" s="47">
        <f>ROUND(Table_Query_from_Mac10[[#This Row],[qty_to_ship]]*(1+Table_Query_from_Mac10[[#This Row],[VolumeIncreasebyType]]),0)</f>
        <v>13</v>
      </c>
      <c r="U4597" s="47">
        <f>Table_Query_from_Mac10[[#This Row],[qtytoShipFuture]]*Table_Query_from_Mac10[[#This Row],[Future-cost]]</f>
        <v>63.05</v>
      </c>
      <c r="V4597" s="47">
        <f>Table_Query_from_Mac10[[#This Row],[qtytoShipFuture]]-Table_Query_from_Mac10[[#This Row],[qty_to_ship]]</f>
        <v>0</v>
      </c>
      <c r="W4597" s="47">
        <f>Table_Query_from_Mac10[[#This Row],[UnitPriceFuture]]</f>
        <v>12.21</v>
      </c>
      <c r="X4597" s="47">
        <f>Table_Query_from_Mac10[[#This Row],[Unit Increase]]*Table_Query_from_Mac10[[#This Row],[UnitPriceFuture]]</f>
        <v>0</v>
      </c>
      <c r="Y4597" s="47">
        <f>Table_Query_from_Mac10[[#This Row],[Unit Increase]]*Table_Query_from_Mac10[[#This Row],[Future-cost]]</f>
        <v>0</v>
      </c>
      <c r="Z4597" s="47">
        <f>-(Table_Query_from_Mac10[[#This Row],[Incremental Sales]]+((Table_Query_from_Mac10[[#This Row],[Incremental Sales]]*-(SUM(Summary!$S$8:$S$9)))))*Summary!$S$18</f>
        <v>0</v>
      </c>
      <c r="AA4597" s="47">
        <f>IFERROR(Table_Query_from_Mac10[[#This Row],[Incremental Cost]]/Table_Query_from_Mac10[[#This Row],[Incremental Sales]],0)</f>
        <v>0</v>
      </c>
      <c r="AB4597" s="47">
        <f>IFERROR(Table_Query_from_Mac10[[#This Row],[TotalCostFuture]]/Table_Query_from_Mac10[[#This Row],[totalsalesFuture]],0)</f>
        <v>0.39721539721539717</v>
      </c>
      <c r="AN4597" s="31">
        <v>50</v>
      </c>
      <c r="AO4597">
        <f t="shared" si="142"/>
        <v>13</v>
      </c>
      <c r="AQ4597" s="31">
        <v>34.89</v>
      </c>
      <c r="AR4597">
        <f t="shared" si="143"/>
        <v>12.21</v>
      </c>
    </row>
    <row r="4598" spans="1:44" x14ac:dyDescent="0.25">
      <c r="A4598">
        <v>90485</v>
      </c>
      <c r="B4598">
        <v>2</v>
      </c>
      <c r="C4598" t="s">
        <v>55</v>
      </c>
      <c r="D4598" t="s">
        <v>81</v>
      </c>
      <c r="E4598">
        <v>32</v>
      </c>
      <c r="F4598">
        <v>5.81</v>
      </c>
      <c r="G4598">
        <v>14.47</v>
      </c>
      <c r="H4598" s="1">
        <v>44847</v>
      </c>
      <c r="I4598" s="20">
        <v>0</v>
      </c>
      <c r="J4598" s="47">
        <f>Table_Query_from_Mac10[[#This Row],[unit_price]]-(Table_Query_from_Mac10[[#This Row],[unit_price]]*(Table_Query_from_Mac10[[#This Row],[discount_pct]]/100))</f>
        <v>14.47</v>
      </c>
      <c r="K4598" s="47">
        <f>Table_Query_from_Mac10[[#This Row],[unit_cost]]</f>
        <v>5.81</v>
      </c>
      <c r="L4598" s="47">
        <f>Table_Query_from_Mac10[[#This Row],[Live-cost]]*(1+Table_Query_from_Mac10[[#This Row],[CogsIncreasebyTYPE]])</f>
        <v>5.81</v>
      </c>
      <c r="M4598" s="47">
        <f>Table_Query_from_Mac10[[#This Row],[Live-cost]]*Table_Query_from_Mac10[[#This Row],[qty_to_ship]]</f>
        <v>185.92</v>
      </c>
      <c r="N4598" s="47">
        <f>IF(Table_Query_from_Mac10[[#This Row],[item_no]]="KDA",-Table_Query_from_Mac10[[#This Row],[unit_price]],Table_Query_from_Mac10[[#This Row],[Net Unit]]*Table_Query_from_Mac10[[#This Row],[qty_to_ship]])</f>
        <v>463.04</v>
      </c>
      <c r="O4598" s="47">
        <f>SUMIFS(Summary!C:C,Summary!H:H,Table_Query_from_Mac10[[#This Row],[Juiceoc]])</f>
        <v>0</v>
      </c>
      <c r="P4598" s="47">
        <f>SUMIFS(Summary!D:D,Summary!H:H,Table_Query_from_Mac10[[#This Row],[Juiceoc]])</f>
        <v>0</v>
      </c>
      <c r="Q4598" s="47">
        <f>SUMIFS(Summary!E:E,Summary!H:H,Table_Query_from_Mac10[[#This Row],[Juiceoc]])</f>
        <v>0</v>
      </c>
      <c r="R4598" s="47">
        <f>Table_Query_from_Mac10[[#This Row],[Net Unit]]*(1+Table_Query_from_Mac10[[#This Row],[PriceIncreasebyType]])</f>
        <v>14.47</v>
      </c>
      <c r="S4598" s="47">
        <f>Table_Query_from_Mac10[[#This Row],[UnitPriceFuture]]*Table_Query_from_Mac10[[#This Row],[qtytoShipFuture]]</f>
        <v>463.04</v>
      </c>
      <c r="T4598" s="47">
        <f>ROUND(Table_Query_from_Mac10[[#This Row],[qty_to_ship]]*(1+Table_Query_from_Mac10[[#This Row],[VolumeIncreasebyType]]),0)</f>
        <v>32</v>
      </c>
      <c r="U4598" s="47">
        <f>Table_Query_from_Mac10[[#This Row],[qtytoShipFuture]]*Table_Query_from_Mac10[[#This Row],[Future-cost]]</f>
        <v>185.92</v>
      </c>
      <c r="V4598" s="47">
        <f>Table_Query_from_Mac10[[#This Row],[qtytoShipFuture]]-Table_Query_from_Mac10[[#This Row],[qty_to_ship]]</f>
        <v>0</v>
      </c>
      <c r="W4598" s="47">
        <f>Table_Query_from_Mac10[[#This Row],[UnitPriceFuture]]</f>
        <v>14.47</v>
      </c>
      <c r="X4598" s="47">
        <f>Table_Query_from_Mac10[[#This Row],[Unit Increase]]*Table_Query_from_Mac10[[#This Row],[UnitPriceFuture]]</f>
        <v>0</v>
      </c>
      <c r="Y4598" s="47">
        <f>Table_Query_from_Mac10[[#This Row],[Unit Increase]]*Table_Query_from_Mac10[[#This Row],[Future-cost]]</f>
        <v>0</v>
      </c>
      <c r="Z4598" s="47">
        <f>-(Table_Query_from_Mac10[[#This Row],[Incremental Sales]]+((Table_Query_from_Mac10[[#This Row],[Incremental Sales]]*-(SUM(Summary!$S$8:$S$9)))))*Summary!$S$18</f>
        <v>0</v>
      </c>
      <c r="AA4598" s="47">
        <f>IFERROR(Table_Query_from_Mac10[[#This Row],[Incremental Cost]]/Table_Query_from_Mac10[[#This Row],[Incremental Sales]],0)</f>
        <v>0</v>
      </c>
      <c r="AB4598" s="47">
        <f>IFERROR(Table_Query_from_Mac10[[#This Row],[TotalCostFuture]]/Table_Query_from_Mac10[[#This Row],[totalsalesFuture]],0)</f>
        <v>0.4015203870076019</v>
      </c>
      <c r="AN4598" s="30">
        <v>128</v>
      </c>
      <c r="AO4598">
        <f t="shared" si="142"/>
        <v>32</v>
      </c>
      <c r="AQ4598" s="30">
        <v>41.35</v>
      </c>
      <c r="AR4598">
        <f t="shared" si="143"/>
        <v>14.47</v>
      </c>
    </row>
    <row r="4599" spans="1:44" x14ac:dyDescent="0.25">
      <c r="A4599">
        <v>90485</v>
      </c>
      <c r="B4599">
        <v>3</v>
      </c>
      <c r="C4599" t="s">
        <v>55</v>
      </c>
      <c r="D4599" t="s">
        <v>81</v>
      </c>
      <c r="E4599">
        <v>24</v>
      </c>
      <c r="F4599">
        <v>7.17</v>
      </c>
      <c r="G4599">
        <v>18.14</v>
      </c>
      <c r="H4599" s="1">
        <v>44847</v>
      </c>
      <c r="I4599" s="20">
        <v>0</v>
      </c>
      <c r="J4599" s="47">
        <f>Table_Query_from_Mac10[[#This Row],[unit_price]]-(Table_Query_from_Mac10[[#This Row],[unit_price]]*(Table_Query_from_Mac10[[#This Row],[discount_pct]]/100))</f>
        <v>18.14</v>
      </c>
      <c r="K4599" s="47">
        <f>Table_Query_from_Mac10[[#This Row],[unit_cost]]</f>
        <v>7.17</v>
      </c>
      <c r="L4599" s="47">
        <f>Table_Query_from_Mac10[[#This Row],[Live-cost]]*(1+Table_Query_from_Mac10[[#This Row],[CogsIncreasebyTYPE]])</f>
        <v>7.17</v>
      </c>
      <c r="M4599" s="47">
        <f>Table_Query_from_Mac10[[#This Row],[Live-cost]]*Table_Query_from_Mac10[[#This Row],[qty_to_ship]]</f>
        <v>172.07999999999998</v>
      </c>
      <c r="N4599" s="47">
        <f>IF(Table_Query_from_Mac10[[#This Row],[item_no]]="KDA",-Table_Query_from_Mac10[[#This Row],[unit_price]],Table_Query_from_Mac10[[#This Row],[Net Unit]]*Table_Query_from_Mac10[[#This Row],[qty_to_ship]])</f>
        <v>435.36</v>
      </c>
      <c r="O4599" s="47">
        <f>SUMIFS(Summary!C:C,Summary!H:H,Table_Query_from_Mac10[[#This Row],[Juiceoc]])</f>
        <v>0</v>
      </c>
      <c r="P4599" s="47">
        <f>SUMIFS(Summary!D:D,Summary!H:H,Table_Query_from_Mac10[[#This Row],[Juiceoc]])</f>
        <v>0</v>
      </c>
      <c r="Q4599" s="47">
        <f>SUMIFS(Summary!E:E,Summary!H:H,Table_Query_from_Mac10[[#This Row],[Juiceoc]])</f>
        <v>0</v>
      </c>
      <c r="R4599" s="47">
        <f>Table_Query_from_Mac10[[#This Row],[Net Unit]]*(1+Table_Query_from_Mac10[[#This Row],[PriceIncreasebyType]])</f>
        <v>18.14</v>
      </c>
      <c r="S4599" s="47">
        <f>Table_Query_from_Mac10[[#This Row],[UnitPriceFuture]]*Table_Query_from_Mac10[[#This Row],[qtytoShipFuture]]</f>
        <v>435.36</v>
      </c>
      <c r="T4599" s="47">
        <f>ROUND(Table_Query_from_Mac10[[#This Row],[qty_to_ship]]*(1+Table_Query_from_Mac10[[#This Row],[VolumeIncreasebyType]]),0)</f>
        <v>24</v>
      </c>
      <c r="U4599" s="47">
        <f>Table_Query_from_Mac10[[#This Row],[qtytoShipFuture]]*Table_Query_from_Mac10[[#This Row],[Future-cost]]</f>
        <v>172.07999999999998</v>
      </c>
      <c r="V4599" s="47">
        <f>Table_Query_from_Mac10[[#This Row],[qtytoShipFuture]]-Table_Query_from_Mac10[[#This Row],[qty_to_ship]]</f>
        <v>0</v>
      </c>
      <c r="W4599" s="47">
        <f>Table_Query_from_Mac10[[#This Row],[UnitPriceFuture]]</f>
        <v>18.14</v>
      </c>
      <c r="X4599" s="47">
        <f>Table_Query_from_Mac10[[#This Row],[Unit Increase]]*Table_Query_from_Mac10[[#This Row],[UnitPriceFuture]]</f>
        <v>0</v>
      </c>
      <c r="Y4599" s="47">
        <f>Table_Query_from_Mac10[[#This Row],[Unit Increase]]*Table_Query_from_Mac10[[#This Row],[Future-cost]]</f>
        <v>0</v>
      </c>
      <c r="Z4599" s="47">
        <f>-(Table_Query_from_Mac10[[#This Row],[Incremental Sales]]+((Table_Query_from_Mac10[[#This Row],[Incremental Sales]]*-(SUM(Summary!$S$8:$S$9)))))*Summary!$S$18</f>
        <v>0</v>
      </c>
      <c r="AA4599" s="47">
        <f>IFERROR(Table_Query_from_Mac10[[#This Row],[Incremental Cost]]/Table_Query_from_Mac10[[#This Row],[Incremental Sales]],0)</f>
        <v>0</v>
      </c>
      <c r="AB4599" s="47">
        <f>IFERROR(Table_Query_from_Mac10[[#This Row],[TotalCostFuture]]/Table_Query_from_Mac10[[#This Row],[totalsalesFuture]],0)</f>
        <v>0.39525909592061736</v>
      </c>
      <c r="AN4599" s="31">
        <v>96</v>
      </c>
      <c r="AO4599">
        <f t="shared" si="142"/>
        <v>24</v>
      </c>
      <c r="AQ4599" s="31">
        <v>51.84</v>
      </c>
      <c r="AR4599">
        <f t="shared" si="143"/>
        <v>18.14</v>
      </c>
    </row>
    <row r="4600" spans="1:44" x14ac:dyDescent="0.25">
      <c r="A4600">
        <v>90485</v>
      </c>
      <c r="B4600">
        <v>4</v>
      </c>
      <c r="C4600" t="s">
        <v>55</v>
      </c>
      <c r="D4600" t="s">
        <v>81</v>
      </c>
      <c r="E4600">
        <v>18</v>
      </c>
      <c r="F4600">
        <v>8.5</v>
      </c>
      <c r="G4600">
        <v>22.57</v>
      </c>
      <c r="H4600" s="1">
        <v>44847</v>
      </c>
      <c r="I4600" s="20">
        <v>0</v>
      </c>
      <c r="J4600" s="47">
        <f>Table_Query_from_Mac10[[#This Row],[unit_price]]-(Table_Query_from_Mac10[[#This Row],[unit_price]]*(Table_Query_from_Mac10[[#This Row],[discount_pct]]/100))</f>
        <v>22.57</v>
      </c>
      <c r="K4600" s="47">
        <f>Table_Query_from_Mac10[[#This Row],[unit_cost]]</f>
        <v>8.5</v>
      </c>
      <c r="L4600" s="47">
        <f>Table_Query_from_Mac10[[#This Row],[Live-cost]]*(1+Table_Query_from_Mac10[[#This Row],[CogsIncreasebyTYPE]])</f>
        <v>8.5</v>
      </c>
      <c r="M4600" s="47">
        <f>Table_Query_from_Mac10[[#This Row],[Live-cost]]*Table_Query_from_Mac10[[#This Row],[qty_to_ship]]</f>
        <v>153</v>
      </c>
      <c r="N4600" s="47">
        <f>IF(Table_Query_from_Mac10[[#This Row],[item_no]]="KDA",-Table_Query_from_Mac10[[#This Row],[unit_price]],Table_Query_from_Mac10[[#This Row],[Net Unit]]*Table_Query_from_Mac10[[#This Row],[qty_to_ship]])</f>
        <v>406.26</v>
      </c>
      <c r="O4600" s="47">
        <f>SUMIFS(Summary!C:C,Summary!H:H,Table_Query_from_Mac10[[#This Row],[Juiceoc]])</f>
        <v>0</v>
      </c>
      <c r="P4600" s="47">
        <f>SUMIFS(Summary!D:D,Summary!H:H,Table_Query_from_Mac10[[#This Row],[Juiceoc]])</f>
        <v>0</v>
      </c>
      <c r="Q4600" s="47">
        <f>SUMIFS(Summary!E:E,Summary!H:H,Table_Query_from_Mac10[[#This Row],[Juiceoc]])</f>
        <v>0</v>
      </c>
      <c r="R4600" s="47">
        <f>Table_Query_from_Mac10[[#This Row],[Net Unit]]*(1+Table_Query_from_Mac10[[#This Row],[PriceIncreasebyType]])</f>
        <v>22.57</v>
      </c>
      <c r="S4600" s="47">
        <f>Table_Query_from_Mac10[[#This Row],[UnitPriceFuture]]*Table_Query_from_Mac10[[#This Row],[qtytoShipFuture]]</f>
        <v>406.26</v>
      </c>
      <c r="T4600" s="47">
        <f>ROUND(Table_Query_from_Mac10[[#This Row],[qty_to_ship]]*(1+Table_Query_from_Mac10[[#This Row],[VolumeIncreasebyType]]),0)</f>
        <v>18</v>
      </c>
      <c r="U4600" s="47">
        <f>Table_Query_from_Mac10[[#This Row],[qtytoShipFuture]]*Table_Query_from_Mac10[[#This Row],[Future-cost]]</f>
        <v>153</v>
      </c>
      <c r="V4600" s="47">
        <f>Table_Query_from_Mac10[[#This Row],[qtytoShipFuture]]-Table_Query_from_Mac10[[#This Row],[qty_to_ship]]</f>
        <v>0</v>
      </c>
      <c r="W4600" s="47">
        <f>Table_Query_from_Mac10[[#This Row],[UnitPriceFuture]]</f>
        <v>22.57</v>
      </c>
      <c r="X4600" s="47">
        <f>Table_Query_from_Mac10[[#This Row],[Unit Increase]]*Table_Query_from_Mac10[[#This Row],[UnitPriceFuture]]</f>
        <v>0</v>
      </c>
      <c r="Y4600" s="47">
        <f>Table_Query_from_Mac10[[#This Row],[Unit Increase]]*Table_Query_from_Mac10[[#This Row],[Future-cost]]</f>
        <v>0</v>
      </c>
      <c r="Z4600" s="47">
        <f>-(Table_Query_from_Mac10[[#This Row],[Incremental Sales]]+((Table_Query_from_Mac10[[#This Row],[Incremental Sales]]*-(SUM(Summary!$S$8:$S$9)))))*Summary!$S$18</f>
        <v>0</v>
      </c>
      <c r="AA4600" s="47">
        <f>IFERROR(Table_Query_from_Mac10[[#This Row],[Incremental Cost]]/Table_Query_from_Mac10[[#This Row],[Incremental Sales]],0)</f>
        <v>0</v>
      </c>
      <c r="AB4600" s="47">
        <f>IFERROR(Table_Query_from_Mac10[[#This Row],[TotalCostFuture]]/Table_Query_from_Mac10[[#This Row],[totalsalesFuture]],0)</f>
        <v>0.37660611431103236</v>
      </c>
      <c r="AN4600" s="30">
        <v>72</v>
      </c>
      <c r="AO4600">
        <f t="shared" si="142"/>
        <v>18</v>
      </c>
      <c r="AQ4600" s="30">
        <v>64.489999999999995</v>
      </c>
      <c r="AR4600">
        <f t="shared" si="143"/>
        <v>22.57</v>
      </c>
    </row>
    <row r="4601" spans="1:44" x14ac:dyDescent="0.25">
      <c r="A4601">
        <v>90485</v>
      </c>
      <c r="B4601">
        <v>5</v>
      </c>
      <c r="C4601" t="s">
        <v>55</v>
      </c>
      <c r="D4601" t="s">
        <v>81</v>
      </c>
      <c r="E4601">
        <v>6</v>
      </c>
      <c r="F4601">
        <v>11.84</v>
      </c>
      <c r="G4601">
        <v>31.43</v>
      </c>
      <c r="H4601" s="1">
        <v>44847</v>
      </c>
      <c r="I4601" s="20">
        <v>0</v>
      </c>
      <c r="J4601" s="47">
        <f>Table_Query_from_Mac10[[#This Row],[unit_price]]-(Table_Query_from_Mac10[[#This Row],[unit_price]]*(Table_Query_from_Mac10[[#This Row],[discount_pct]]/100))</f>
        <v>31.43</v>
      </c>
      <c r="K4601" s="47">
        <f>Table_Query_from_Mac10[[#This Row],[unit_cost]]</f>
        <v>11.84</v>
      </c>
      <c r="L4601" s="47">
        <f>Table_Query_from_Mac10[[#This Row],[Live-cost]]*(1+Table_Query_from_Mac10[[#This Row],[CogsIncreasebyTYPE]])</f>
        <v>11.84</v>
      </c>
      <c r="M4601" s="47">
        <f>Table_Query_from_Mac10[[#This Row],[Live-cost]]*Table_Query_from_Mac10[[#This Row],[qty_to_ship]]</f>
        <v>71.039999999999992</v>
      </c>
      <c r="N4601" s="47">
        <f>IF(Table_Query_from_Mac10[[#This Row],[item_no]]="KDA",-Table_Query_from_Mac10[[#This Row],[unit_price]],Table_Query_from_Mac10[[#This Row],[Net Unit]]*Table_Query_from_Mac10[[#This Row],[qty_to_ship]])</f>
        <v>188.57999999999998</v>
      </c>
      <c r="O4601" s="47">
        <f>SUMIFS(Summary!C:C,Summary!H:H,Table_Query_from_Mac10[[#This Row],[Juiceoc]])</f>
        <v>0</v>
      </c>
      <c r="P4601" s="47">
        <f>SUMIFS(Summary!D:D,Summary!H:H,Table_Query_from_Mac10[[#This Row],[Juiceoc]])</f>
        <v>0</v>
      </c>
      <c r="Q4601" s="47">
        <f>SUMIFS(Summary!E:E,Summary!H:H,Table_Query_from_Mac10[[#This Row],[Juiceoc]])</f>
        <v>0</v>
      </c>
      <c r="R4601" s="47">
        <f>Table_Query_from_Mac10[[#This Row],[Net Unit]]*(1+Table_Query_from_Mac10[[#This Row],[PriceIncreasebyType]])</f>
        <v>31.43</v>
      </c>
      <c r="S4601" s="47">
        <f>Table_Query_from_Mac10[[#This Row],[UnitPriceFuture]]*Table_Query_from_Mac10[[#This Row],[qtytoShipFuture]]</f>
        <v>188.57999999999998</v>
      </c>
      <c r="T4601" s="47">
        <f>ROUND(Table_Query_from_Mac10[[#This Row],[qty_to_ship]]*(1+Table_Query_from_Mac10[[#This Row],[VolumeIncreasebyType]]),0)</f>
        <v>6</v>
      </c>
      <c r="U4601" s="47">
        <f>Table_Query_from_Mac10[[#This Row],[qtytoShipFuture]]*Table_Query_from_Mac10[[#This Row],[Future-cost]]</f>
        <v>71.039999999999992</v>
      </c>
      <c r="V4601" s="47">
        <f>Table_Query_from_Mac10[[#This Row],[qtytoShipFuture]]-Table_Query_from_Mac10[[#This Row],[qty_to_ship]]</f>
        <v>0</v>
      </c>
      <c r="W4601" s="47">
        <f>Table_Query_from_Mac10[[#This Row],[UnitPriceFuture]]</f>
        <v>31.43</v>
      </c>
      <c r="X4601" s="47">
        <f>Table_Query_from_Mac10[[#This Row],[Unit Increase]]*Table_Query_from_Mac10[[#This Row],[UnitPriceFuture]]</f>
        <v>0</v>
      </c>
      <c r="Y4601" s="47">
        <f>Table_Query_from_Mac10[[#This Row],[Unit Increase]]*Table_Query_from_Mac10[[#This Row],[Future-cost]]</f>
        <v>0</v>
      </c>
      <c r="Z4601" s="47">
        <f>-(Table_Query_from_Mac10[[#This Row],[Incremental Sales]]+((Table_Query_from_Mac10[[#This Row],[Incremental Sales]]*-(SUM(Summary!$S$8:$S$9)))))*Summary!$S$18</f>
        <v>0</v>
      </c>
      <c r="AA4601" s="47">
        <f>IFERROR(Table_Query_from_Mac10[[#This Row],[Incremental Cost]]/Table_Query_from_Mac10[[#This Row],[Incremental Sales]],0)</f>
        <v>0</v>
      </c>
      <c r="AB4601" s="47">
        <f>IFERROR(Table_Query_from_Mac10[[#This Row],[TotalCostFuture]]/Table_Query_from_Mac10[[#This Row],[totalsalesFuture]],0)</f>
        <v>0.37671014953865734</v>
      </c>
      <c r="AN4601" s="31">
        <v>24</v>
      </c>
      <c r="AO4601">
        <f t="shared" si="142"/>
        <v>6</v>
      </c>
      <c r="AQ4601" s="31">
        <v>89.8</v>
      </c>
      <c r="AR4601">
        <f t="shared" si="143"/>
        <v>31.43</v>
      </c>
    </row>
    <row r="4602" spans="1:44" x14ac:dyDescent="0.25">
      <c r="A4602">
        <v>90485</v>
      </c>
      <c r="B4602">
        <v>7</v>
      </c>
      <c r="C4602" t="s">
        <v>55</v>
      </c>
      <c r="D4602" t="s">
        <v>81</v>
      </c>
      <c r="E4602">
        <v>16</v>
      </c>
      <c r="F4602">
        <v>7.16</v>
      </c>
      <c r="G4602">
        <v>19.170000000000002</v>
      </c>
      <c r="H4602" s="1">
        <v>44847</v>
      </c>
      <c r="I4602" s="20">
        <v>0</v>
      </c>
      <c r="J4602" s="47">
        <f>Table_Query_from_Mac10[[#This Row],[unit_price]]-(Table_Query_from_Mac10[[#This Row],[unit_price]]*(Table_Query_from_Mac10[[#This Row],[discount_pct]]/100))</f>
        <v>19.170000000000002</v>
      </c>
      <c r="K4602" s="47">
        <f>Table_Query_from_Mac10[[#This Row],[unit_cost]]</f>
        <v>7.16</v>
      </c>
      <c r="L4602" s="47">
        <f>Table_Query_from_Mac10[[#This Row],[Live-cost]]*(1+Table_Query_from_Mac10[[#This Row],[CogsIncreasebyTYPE]])</f>
        <v>7.16</v>
      </c>
      <c r="M4602" s="47">
        <f>Table_Query_from_Mac10[[#This Row],[Live-cost]]*Table_Query_from_Mac10[[#This Row],[qty_to_ship]]</f>
        <v>114.56</v>
      </c>
      <c r="N4602" s="47">
        <f>IF(Table_Query_from_Mac10[[#This Row],[item_no]]="KDA",-Table_Query_from_Mac10[[#This Row],[unit_price]],Table_Query_from_Mac10[[#This Row],[Net Unit]]*Table_Query_from_Mac10[[#This Row],[qty_to_ship]])</f>
        <v>306.72000000000003</v>
      </c>
      <c r="O4602" s="47">
        <f>SUMIFS(Summary!C:C,Summary!H:H,Table_Query_from_Mac10[[#This Row],[Juiceoc]])</f>
        <v>0</v>
      </c>
      <c r="P4602" s="47">
        <f>SUMIFS(Summary!D:D,Summary!H:H,Table_Query_from_Mac10[[#This Row],[Juiceoc]])</f>
        <v>0</v>
      </c>
      <c r="Q4602" s="47">
        <f>SUMIFS(Summary!E:E,Summary!H:H,Table_Query_from_Mac10[[#This Row],[Juiceoc]])</f>
        <v>0</v>
      </c>
      <c r="R4602" s="47">
        <f>Table_Query_from_Mac10[[#This Row],[Net Unit]]*(1+Table_Query_from_Mac10[[#This Row],[PriceIncreasebyType]])</f>
        <v>19.170000000000002</v>
      </c>
      <c r="S4602" s="47">
        <f>Table_Query_from_Mac10[[#This Row],[UnitPriceFuture]]*Table_Query_from_Mac10[[#This Row],[qtytoShipFuture]]</f>
        <v>306.72000000000003</v>
      </c>
      <c r="T4602" s="47">
        <f>ROUND(Table_Query_from_Mac10[[#This Row],[qty_to_ship]]*(1+Table_Query_from_Mac10[[#This Row],[VolumeIncreasebyType]]),0)</f>
        <v>16</v>
      </c>
      <c r="U4602" s="47">
        <f>Table_Query_from_Mac10[[#This Row],[qtytoShipFuture]]*Table_Query_from_Mac10[[#This Row],[Future-cost]]</f>
        <v>114.56</v>
      </c>
      <c r="V4602" s="47">
        <f>Table_Query_from_Mac10[[#This Row],[qtytoShipFuture]]-Table_Query_from_Mac10[[#This Row],[qty_to_ship]]</f>
        <v>0</v>
      </c>
      <c r="W4602" s="47">
        <f>Table_Query_from_Mac10[[#This Row],[UnitPriceFuture]]</f>
        <v>19.170000000000002</v>
      </c>
      <c r="X4602" s="47">
        <f>Table_Query_from_Mac10[[#This Row],[Unit Increase]]*Table_Query_from_Mac10[[#This Row],[UnitPriceFuture]]</f>
        <v>0</v>
      </c>
      <c r="Y4602" s="47">
        <f>Table_Query_from_Mac10[[#This Row],[Unit Increase]]*Table_Query_from_Mac10[[#This Row],[Future-cost]]</f>
        <v>0</v>
      </c>
      <c r="Z4602" s="47">
        <f>-(Table_Query_from_Mac10[[#This Row],[Incremental Sales]]+((Table_Query_from_Mac10[[#This Row],[Incremental Sales]]*-(SUM(Summary!$S$8:$S$9)))))*Summary!$S$18</f>
        <v>0</v>
      </c>
      <c r="AA4602" s="47">
        <f>IFERROR(Table_Query_from_Mac10[[#This Row],[Incremental Cost]]/Table_Query_from_Mac10[[#This Row],[Incremental Sales]],0)</f>
        <v>0</v>
      </c>
      <c r="AB4602" s="47">
        <f>IFERROR(Table_Query_from_Mac10[[#This Row],[TotalCostFuture]]/Table_Query_from_Mac10[[#This Row],[totalsalesFuture]],0)</f>
        <v>0.37350026082420446</v>
      </c>
      <c r="AN4602" s="30">
        <v>64</v>
      </c>
      <c r="AO4602">
        <f t="shared" si="142"/>
        <v>16</v>
      </c>
      <c r="AQ4602" s="30">
        <v>54.76</v>
      </c>
      <c r="AR4602">
        <f t="shared" si="143"/>
        <v>19.170000000000002</v>
      </c>
    </row>
    <row r="4603" spans="1:44" x14ac:dyDescent="0.25">
      <c r="A4603">
        <v>90485</v>
      </c>
      <c r="B4603">
        <v>8</v>
      </c>
      <c r="C4603" t="s">
        <v>55</v>
      </c>
      <c r="D4603" t="s">
        <v>81</v>
      </c>
      <c r="E4603">
        <v>12</v>
      </c>
      <c r="F4603">
        <v>8.64</v>
      </c>
      <c r="G4603">
        <v>22.99</v>
      </c>
      <c r="H4603" s="1">
        <v>44847</v>
      </c>
      <c r="I4603" s="20">
        <v>0</v>
      </c>
      <c r="J4603" s="47">
        <f>Table_Query_from_Mac10[[#This Row],[unit_price]]-(Table_Query_from_Mac10[[#This Row],[unit_price]]*(Table_Query_from_Mac10[[#This Row],[discount_pct]]/100))</f>
        <v>22.99</v>
      </c>
      <c r="K4603" s="47">
        <f>Table_Query_from_Mac10[[#This Row],[unit_cost]]</f>
        <v>8.64</v>
      </c>
      <c r="L4603" s="47">
        <f>Table_Query_from_Mac10[[#This Row],[Live-cost]]*(1+Table_Query_from_Mac10[[#This Row],[CogsIncreasebyTYPE]])</f>
        <v>8.64</v>
      </c>
      <c r="M4603" s="47">
        <f>Table_Query_from_Mac10[[#This Row],[Live-cost]]*Table_Query_from_Mac10[[#This Row],[qty_to_ship]]</f>
        <v>103.68</v>
      </c>
      <c r="N4603" s="47">
        <f>IF(Table_Query_from_Mac10[[#This Row],[item_no]]="KDA",-Table_Query_from_Mac10[[#This Row],[unit_price]],Table_Query_from_Mac10[[#This Row],[Net Unit]]*Table_Query_from_Mac10[[#This Row],[qty_to_ship]])</f>
        <v>275.88</v>
      </c>
      <c r="O4603" s="47">
        <f>SUMIFS(Summary!C:C,Summary!H:H,Table_Query_from_Mac10[[#This Row],[Juiceoc]])</f>
        <v>0</v>
      </c>
      <c r="P4603" s="47">
        <f>SUMIFS(Summary!D:D,Summary!H:H,Table_Query_from_Mac10[[#This Row],[Juiceoc]])</f>
        <v>0</v>
      </c>
      <c r="Q4603" s="47">
        <f>SUMIFS(Summary!E:E,Summary!H:H,Table_Query_from_Mac10[[#This Row],[Juiceoc]])</f>
        <v>0</v>
      </c>
      <c r="R4603" s="47">
        <f>Table_Query_from_Mac10[[#This Row],[Net Unit]]*(1+Table_Query_from_Mac10[[#This Row],[PriceIncreasebyType]])</f>
        <v>22.99</v>
      </c>
      <c r="S4603" s="47">
        <f>Table_Query_from_Mac10[[#This Row],[UnitPriceFuture]]*Table_Query_from_Mac10[[#This Row],[qtytoShipFuture]]</f>
        <v>275.88</v>
      </c>
      <c r="T4603" s="47">
        <f>ROUND(Table_Query_from_Mac10[[#This Row],[qty_to_ship]]*(1+Table_Query_from_Mac10[[#This Row],[VolumeIncreasebyType]]),0)</f>
        <v>12</v>
      </c>
      <c r="U4603" s="47">
        <f>Table_Query_from_Mac10[[#This Row],[qtytoShipFuture]]*Table_Query_from_Mac10[[#This Row],[Future-cost]]</f>
        <v>103.68</v>
      </c>
      <c r="V4603" s="47">
        <f>Table_Query_from_Mac10[[#This Row],[qtytoShipFuture]]-Table_Query_from_Mac10[[#This Row],[qty_to_ship]]</f>
        <v>0</v>
      </c>
      <c r="W4603" s="47">
        <f>Table_Query_from_Mac10[[#This Row],[UnitPriceFuture]]</f>
        <v>22.99</v>
      </c>
      <c r="X4603" s="47">
        <f>Table_Query_from_Mac10[[#This Row],[Unit Increase]]*Table_Query_from_Mac10[[#This Row],[UnitPriceFuture]]</f>
        <v>0</v>
      </c>
      <c r="Y4603" s="47">
        <f>Table_Query_from_Mac10[[#This Row],[Unit Increase]]*Table_Query_from_Mac10[[#This Row],[Future-cost]]</f>
        <v>0</v>
      </c>
      <c r="Z4603" s="47">
        <f>-(Table_Query_from_Mac10[[#This Row],[Incremental Sales]]+((Table_Query_from_Mac10[[#This Row],[Incremental Sales]]*-(SUM(Summary!$S$8:$S$9)))))*Summary!$S$18</f>
        <v>0</v>
      </c>
      <c r="AA4603" s="47">
        <f>IFERROR(Table_Query_from_Mac10[[#This Row],[Incremental Cost]]/Table_Query_from_Mac10[[#This Row],[Incremental Sales]],0)</f>
        <v>0</v>
      </c>
      <c r="AB4603" s="47">
        <f>IFERROR(Table_Query_from_Mac10[[#This Row],[TotalCostFuture]]/Table_Query_from_Mac10[[#This Row],[totalsalesFuture]],0)</f>
        <v>0.37581557198782084</v>
      </c>
      <c r="AN4603" s="31">
        <v>48</v>
      </c>
      <c r="AO4603">
        <f t="shared" si="142"/>
        <v>12</v>
      </c>
      <c r="AQ4603" s="31">
        <v>65.680000000000007</v>
      </c>
      <c r="AR4603">
        <f t="shared" si="143"/>
        <v>22.99</v>
      </c>
    </row>
    <row r="4604" spans="1:44" x14ac:dyDescent="0.25">
      <c r="A4604">
        <v>90485</v>
      </c>
      <c r="B4604">
        <v>9</v>
      </c>
      <c r="C4604" t="s">
        <v>55</v>
      </c>
      <c r="D4604" t="s">
        <v>81</v>
      </c>
      <c r="E4604">
        <v>9</v>
      </c>
      <c r="F4604">
        <v>10.09</v>
      </c>
      <c r="G4604">
        <v>28.24</v>
      </c>
      <c r="H4604" s="1">
        <v>44847</v>
      </c>
      <c r="I4604" s="20">
        <v>0</v>
      </c>
      <c r="J4604" s="47">
        <f>Table_Query_from_Mac10[[#This Row],[unit_price]]-(Table_Query_from_Mac10[[#This Row],[unit_price]]*(Table_Query_from_Mac10[[#This Row],[discount_pct]]/100))</f>
        <v>28.24</v>
      </c>
      <c r="K4604" s="47">
        <f>Table_Query_from_Mac10[[#This Row],[unit_cost]]</f>
        <v>10.09</v>
      </c>
      <c r="L4604" s="47">
        <f>Table_Query_from_Mac10[[#This Row],[Live-cost]]*(1+Table_Query_from_Mac10[[#This Row],[CogsIncreasebyTYPE]])</f>
        <v>10.09</v>
      </c>
      <c r="M4604" s="47">
        <f>Table_Query_from_Mac10[[#This Row],[Live-cost]]*Table_Query_from_Mac10[[#This Row],[qty_to_ship]]</f>
        <v>90.81</v>
      </c>
      <c r="N4604" s="47">
        <f>IF(Table_Query_from_Mac10[[#This Row],[item_no]]="KDA",-Table_Query_from_Mac10[[#This Row],[unit_price]],Table_Query_from_Mac10[[#This Row],[Net Unit]]*Table_Query_from_Mac10[[#This Row],[qty_to_ship]])</f>
        <v>254.16</v>
      </c>
      <c r="O4604" s="47">
        <f>SUMIFS(Summary!C:C,Summary!H:H,Table_Query_from_Mac10[[#This Row],[Juiceoc]])</f>
        <v>0</v>
      </c>
      <c r="P4604" s="47">
        <f>SUMIFS(Summary!D:D,Summary!H:H,Table_Query_from_Mac10[[#This Row],[Juiceoc]])</f>
        <v>0</v>
      </c>
      <c r="Q4604" s="47">
        <f>SUMIFS(Summary!E:E,Summary!H:H,Table_Query_from_Mac10[[#This Row],[Juiceoc]])</f>
        <v>0</v>
      </c>
      <c r="R4604" s="47">
        <f>Table_Query_from_Mac10[[#This Row],[Net Unit]]*(1+Table_Query_from_Mac10[[#This Row],[PriceIncreasebyType]])</f>
        <v>28.24</v>
      </c>
      <c r="S4604" s="47">
        <f>Table_Query_from_Mac10[[#This Row],[UnitPriceFuture]]*Table_Query_from_Mac10[[#This Row],[qtytoShipFuture]]</f>
        <v>254.16</v>
      </c>
      <c r="T4604" s="47">
        <f>ROUND(Table_Query_from_Mac10[[#This Row],[qty_to_ship]]*(1+Table_Query_from_Mac10[[#This Row],[VolumeIncreasebyType]]),0)</f>
        <v>9</v>
      </c>
      <c r="U4604" s="47">
        <f>Table_Query_from_Mac10[[#This Row],[qtytoShipFuture]]*Table_Query_from_Mac10[[#This Row],[Future-cost]]</f>
        <v>90.81</v>
      </c>
      <c r="V4604" s="47">
        <f>Table_Query_from_Mac10[[#This Row],[qtytoShipFuture]]-Table_Query_from_Mac10[[#This Row],[qty_to_ship]]</f>
        <v>0</v>
      </c>
      <c r="W4604" s="47">
        <f>Table_Query_from_Mac10[[#This Row],[UnitPriceFuture]]</f>
        <v>28.24</v>
      </c>
      <c r="X4604" s="47">
        <f>Table_Query_from_Mac10[[#This Row],[Unit Increase]]*Table_Query_from_Mac10[[#This Row],[UnitPriceFuture]]</f>
        <v>0</v>
      </c>
      <c r="Y4604" s="47">
        <f>Table_Query_from_Mac10[[#This Row],[Unit Increase]]*Table_Query_from_Mac10[[#This Row],[Future-cost]]</f>
        <v>0</v>
      </c>
      <c r="Z4604" s="47">
        <f>-(Table_Query_from_Mac10[[#This Row],[Incremental Sales]]+((Table_Query_from_Mac10[[#This Row],[Incremental Sales]]*-(SUM(Summary!$S$8:$S$9)))))*Summary!$S$18</f>
        <v>0</v>
      </c>
      <c r="AA4604" s="47">
        <f>IFERROR(Table_Query_from_Mac10[[#This Row],[Incremental Cost]]/Table_Query_from_Mac10[[#This Row],[Incremental Sales]],0)</f>
        <v>0</v>
      </c>
      <c r="AB4604" s="47">
        <f>IFERROR(Table_Query_from_Mac10[[#This Row],[TotalCostFuture]]/Table_Query_from_Mac10[[#This Row],[totalsalesFuture]],0)</f>
        <v>0.35729461756373937</v>
      </c>
      <c r="AN4604" s="30">
        <v>36</v>
      </c>
      <c r="AO4604">
        <f t="shared" si="142"/>
        <v>9</v>
      </c>
      <c r="AQ4604" s="30">
        <v>80.680000000000007</v>
      </c>
      <c r="AR4604">
        <f t="shared" si="143"/>
        <v>28.24</v>
      </c>
    </row>
    <row r="4605" spans="1:44" x14ac:dyDescent="0.25">
      <c r="A4605">
        <v>90485</v>
      </c>
      <c r="B4605">
        <v>10</v>
      </c>
      <c r="C4605" t="s">
        <v>55</v>
      </c>
      <c r="D4605" t="s">
        <v>81</v>
      </c>
      <c r="E4605">
        <v>12</v>
      </c>
      <c r="F4605">
        <v>1.23</v>
      </c>
      <c r="G4605">
        <v>3.8</v>
      </c>
      <c r="H4605" s="1">
        <v>44847</v>
      </c>
      <c r="I4605" s="20">
        <v>0</v>
      </c>
      <c r="J4605" s="47">
        <f>Table_Query_from_Mac10[[#This Row],[unit_price]]-(Table_Query_from_Mac10[[#This Row],[unit_price]]*(Table_Query_from_Mac10[[#This Row],[discount_pct]]/100))</f>
        <v>3.8</v>
      </c>
      <c r="K4605" s="47">
        <f>Table_Query_from_Mac10[[#This Row],[unit_cost]]</f>
        <v>1.23</v>
      </c>
      <c r="L4605" s="47">
        <f>Table_Query_from_Mac10[[#This Row],[Live-cost]]*(1+Table_Query_from_Mac10[[#This Row],[CogsIncreasebyTYPE]])</f>
        <v>1.23</v>
      </c>
      <c r="M4605" s="47">
        <f>Table_Query_from_Mac10[[#This Row],[Live-cost]]*Table_Query_from_Mac10[[#This Row],[qty_to_ship]]</f>
        <v>14.76</v>
      </c>
      <c r="N4605" s="47">
        <f>IF(Table_Query_from_Mac10[[#This Row],[item_no]]="KDA",-Table_Query_from_Mac10[[#This Row],[unit_price]],Table_Query_from_Mac10[[#This Row],[Net Unit]]*Table_Query_from_Mac10[[#This Row],[qty_to_ship]])</f>
        <v>45.599999999999994</v>
      </c>
      <c r="O4605" s="47">
        <f>SUMIFS(Summary!C:C,Summary!H:H,Table_Query_from_Mac10[[#This Row],[Juiceoc]])</f>
        <v>0</v>
      </c>
      <c r="P4605" s="47">
        <f>SUMIFS(Summary!D:D,Summary!H:H,Table_Query_from_Mac10[[#This Row],[Juiceoc]])</f>
        <v>0</v>
      </c>
      <c r="Q4605" s="47">
        <f>SUMIFS(Summary!E:E,Summary!H:H,Table_Query_from_Mac10[[#This Row],[Juiceoc]])</f>
        <v>0</v>
      </c>
      <c r="R4605" s="47">
        <f>Table_Query_from_Mac10[[#This Row],[Net Unit]]*(1+Table_Query_from_Mac10[[#This Row],[PriceIncreasebyType]])</f>
        <v>3.8</v>
      </c>
      <c r="S4605" s="47">
        <f>Table_Query_from_Mac10[[#This Row],[UnitPriceFuture]]*Table_Query_from_Mac10[[#This Row],[qtytoShipFuture]]</f>
        <v>45.599999999999994</v>
      </c>
      <c r="T4605" s="47">
        <f>ROUND(Table_Query_from_Mac10[[#This Row],[qty_to_ship]]*(1+Table_Query_from_Mac10[[#This Row],[VolumeIncreasebyType]]),0)</f>
        <v>12</v>
      </c>
      <c r="U4605" s="47">
        <f>Table_Query_from_Mac10[[#This Row],[qtytoShipFuture]]*Table_Query_from_Mac10[[#This Row],[Future-cost]]</f>
        <v>14.76</v>
      </c>
      <c r="V4605" s="47">
        <f>Table_Query_from_Mac10[[#This Row],[qtytoShipFuture]]-Table_Query_from_Mac10[[#This Row],[qty_to_ship]]</f>
        <v>0</v>
      </c>
      <c r="W4605" s="47">
        <f>Table_Query_from_Mac10[[#This Row],[UnitPriceFuture]]</f>
        <v>3.8</v>
      </c>
      <c r="X4605" s="47">
        <f>Table_Query_from_Mac10[[#This Row],[Unit Increase]]*Table_Query_from_Mac10[[#This Row],[UnitPriceFuture]]</f>
        <v>0</v>
      </c>
      <c r="Y4605" s="47">
        <f>Table_Query_from_Mac10[[#This Row],[Unit Increase]]*Table_Query_from_Mac10[[#This Row],[Future-cost]]</f>
        <v>0</v>
      </c>
      <c r="Z4605" s="47">
        <f>-(Table_Query_from_Mac10[[#This Row],[Incremental Sales]]+((Table_Query_from_Mac10[[#This Row],[Incremental Sales]]*-(SUM(Summary!$S$8:$S$9)))))*Summary!$S$18</f>
        <v>0</v>
      </c>
      <c r="AA4605" s="47">
        <f>IFERROR(Table_Query_from_Mac10[[#This Row],[Incremental Cost]]/Table_Query_from_Mac10[[#This Row],[Incremental Sales]],0)</f>
        <v>0</v>
      </c>
      <c r="AB4605" s="47">
        <f>IFERROR(Table_Query_from_Mac10[[#This Row],[TotalCostFuture]]/Table_Query_from_Mac10[[#This Row],[totalsalesFuture]],0)</f>
        <v>0.32368421052631585</v>
      </c>
      <c r="AN4605" s="31">
        <v>48</v>
      </c>
      <c r="AO4605">
        <f t="shared" si="142"/>
        <v>12</v>
      </c>
      <c r="AQ4605" s="31">
        <v>10.86</v>
      </c>
      <c r="AR4605">
        <f t="shared" si="143"/>
        <v>3.8</v>
      </c>
    </row>
    <row r="4606" spans="1:44" x14ac:dyDescent="0.25">
      <c r="A4606">
        <v>90485</v>
      </c>
      <c r="B4606">
        <v>11</v>
      </c>
      <c r="C4606" t="s">
        <v>55</v>
      </c>
      <c r="D4606" t="s">
        <v>81</v>
      </c>
      <c r="E4606">
        <v>9</v>
      </c>
      <c r="F4606">
        <v>1.59</v>
      </c>
      <c r="G4606">
        <v>5.77</v>
      </c>
      <c r="H4606" s="1">
        <v>44847</v>
      </c>
      <c r="I4606" s="20">
        <v>0</v>
      </c>
      <c r="J4606" s="47">
        <f>Table_Query_from_Mac10[[#This Row],[unit_price]]-(Table_Query_from_Mac10[[#This Row],[unit_price]]*(Table_Query_from_Mac10[[#This Row],[discount_pct]]/100))</f>
        <v>5.77</v>
      </c>
      <c r="K4606" s="47">
        <f>Table_Query_from_Mac10[[#This Row],[unit_cost]]</f>
        <v>1.59</v>
      </c>
      <c r="L4606" s="47">
        <f>Table_Query_from_Mac10[[#This Row],[Live-cost]]*(1+Table_Query_from_Mac10[[#This Row],[CogsIncreasebyTYPE]])</f>
        <v>1.59</v>
      </c>
      <c r="M4606" s="47">
        <f>Table_Query_from_Mac10[[#This Row],[Live-cost]]*Table_Query_from_Mac10[[#This Row],[qty_to_ship]]</f>
        <v>14.31</v>
      </c>
      <c r="N4606" s="47">
        <f>IF(Table_Query_from_Mac10[[#This Row],[item_no]]="KDA",-Table_Query_from_Mac10[[#This Row],[unit_price]],Table_Query_from_Mac10[[#This Row],[Net Unit]]*Table_Query_from_Mac10[[#This Row],[qty_to_ship]])</f>
        <v>51.929999999999993</v>
      </c>
      <c r="O4606" s="47">
        <f>SUMIFS(Summary!C:C,Summary!H:H,Table_Query_from_Mac10[[#This Row],[Juiceoc]])</f>
        <v>0</v>
      </c>
      <c r="P4606" s="47">
        <f>SUMIFS(Summary!D:D,Summary!H:H,Table_Query_from_Mac10[[#This Row],[Juiceoc]])</f>
        <v>0</v>
      </c>
      <c r="Q4606" s="47">
        <f>SUMIFS(Summary!E:E,Summary!H:H,Table_Query_from_Mac10[[#This Row],[Juiceoc]])</f>
        <v>0</v>
      </c>
      <c r="R4606" s="47">
        <f>Table_Query_from_Mac10[[#This Row],[Net Unit]]*(1+Table_Query_from_Mac10[[#This Row],[PriceIncreasebyType]])</f>
        <v>5.77</v>
      </c>
      <c r="S4606" s="47">
        <f>Table_Query_from_Mac10[[#This Row],[UnitPriceFuture]]*Table_Query_from_Mac10[[#This Row],[qtytoShipFuture]]</f>
        <v>51.929999999999993</v>
      </c>
      <c r="T4606" s="47">
        <f>ROUND(Table_Query_from_Mac10[[#This Row],[qty_to_ship]]*(1+Table_Query_from_Mac10[[#This Row],[VolumeIncreasebyType]]),0)</f>
        <v>9</v>
      </c>
      <c r="U4606" s="47">
        <f>Table_Query_from_Mac10[[#This Row],[qtytoShipFuture]]*Table_Query_from_Mac10[[#This Row],[Future-cost]]</f>
        <v>14.31</v>
      </c>
      <c r="V4606" s="47">
        <f>Table_Query_from_Mac10[[#This Row],[qtytoShipFuture]]-Table_Query_from_Mac10[[#This Row],[qty_to_ship]]</f>
        <v>0</v>
      </c>
      <c r="W4606" s="47">
        <f>Table_Query_from_Mac10[[#This Row],[UnitPriceFuture]]</f>
        <v>5.77</v>
      </c>
      <c r="X4606" s="47">
        <f>Table_Query_from_Mac10[[#This Row],[Unit Increase]]*Table_Query_from_Mac10[[#This Row],[UnitPriceFuture]]</f>
        <v>0</v>
      </c>
      <c r="Y4606" s="47">
        <f>Table_Query_from_Mac10[[#This Row],[Unit Increase]]*Table_Query_from_Mac10[[#This Row],[Future-cost]]</f>
        <v>0</v>
      </c>
      <c r="Z4606" s="47">
        <f>-(Table_Query_from_Mac10[[#This Row],[Incremental Sales]]+((Table_Query_from_Mac10[[#This Row],[Incremental Sales]]*-(SUM(Summary!$S$8:$S$9)))))*Summary!$S$18</f>
        <v>0</v>
      </c>
      <c r="AA4606" s="47">
        <f>IFERROR(Table_Query_from_Mac10[[#This Row],[Incremental Cost]]/Table_Query_from_Mac10[[#This Row],[Incremental Sales]],0)</f>
        <v>0</v>
      </c>
      <c r="AB4606" s="47">
        <f>IFERROR(Table_Query_from_Mac10[[#This Row],[TotalCostFuture]]/Table_Query_from_Mac10[[#This Row],[totalsalesFuture]],0)</f>
        <v>0.27556325823223576</v>
      </c>
      <c r="AN4606" s="30">
        <v>36</v>
      </c>
      <c r="AO4606">
        <f t="shared" si="142"/>
        <v>9</v>
      </c>
      <c r="AQ4606" s="30">
        <v>16.489999999999998</v>
      </c>
      <c r="AR4606">
        <f t="shared" si="143"/>
        <v>5.77</v>
      </c>
    </row>
    <row r="4607" spans="1:44" x14ac:dyDescent="0.25">
      <c r="A4607">
        <v>90485</v>
      </c>
      <c r="B4607">
        <v>12</v>
      </c>
      <c r="C4607" t="s">
        <v>55</v>
      </c>
      <c r="D4607" t="s">
        <v>81</v>
      </c>
      <c r="E4607">
        <v>8</v>
      </c>
      <c r="F4607">
        <v>13.3</v>
      </c>
      <c r="G4607">
        <v>36.54</v>
      </c>
      <c r="H4607" s="1">
        <v>44847</v>
      </c>
      <c r="I4607" s="20">
        <v>0</v>
      </c>
      <c r="J4607" s="47">
        <f>Table_Query_from_Mac10[[#This Row],[unit_price]]-(Table_Query_from_Mac10[[#This Row],[unit_price]]*(Table_Query_from_Mac10[[#This Row],[discount_pct]]/100))</f>
        <v>36.54</v>
      </c>
      <c r="K4607" s="47">
        <f>Table_Query_from_Mac10[[#This Row],[unit_cost]]</f>
        <v>13.3</v>
      </c>
      <c r="L4607" s="47">
        <f>Table_Query_from_Mac10[[#This Row],[Live-cost]]*(1+Table_Query_from_Mac10[[#This Row],[CogsIncreasebyTYPE]])</f>
        <v>13.3</v>
      </c>
      <c r="M4607" s="47">
        <f>Table_Query_from_Mac10[[#This Row],[Live-cost]]*Table_Query_from_Mac10[[#This Row],[qty_to_ship]]</f>
        <v>106.4</v>
      </c>
      <c r="N4607" s="47">
        <f>IF(Table_Query_from_Mac10[[#This Row],[item_no]]="KDA",-Table_Query_from_Mac10[[#This Row],[unit_price]],Table_Query_from_Mac10[[#This Row],[Net Unit]]*Table_Query_from_Mac10[[#This Row],[qty_to_ship]])</f>
        <v>292.32</v>
      </c>
      <c r="O4607" s="47">
        <f>SUMIFS(Summary!C:C,Summary!H:H,Table_Query_from_Mac10[[#This Row],[Juiceoc]])</f>
        <v>0</v>
      </c>
      <c r="P4607" s="47">
        <f>SUMIFS(Summary!D:D,Summary!H:H,Table_Query_from_Mac10[[#This Row],[Juiceoc]])</f>
        <v>0</v>
      </c>
      <c r="Q4607" s="47">
        <f>SUMIFS(Summary!E:E,Summary!H:H,Table_Query_from_Mac10[[#This Row],[Juiceoc]])</f>
        <v>0</v>
      </c>
      <c r="R4607" s="47">
        <f>Table_Query_from_Mac10[[#This Row],[Net Unit]]*(1+Table_Query_from_Mac10[[#This Row],[PriceIncreasebyType]])</f>
        <v>36.54</v>
      </c>
      <c r="S4607" s="47">
        <f>Table_Query_from_Mac10[[#This Row],[UnitPriceFuture]]*Table_Query_from_Mac10[[#This Row],[qtytoShipFuture]]</f>
        <v>292.32</v>
      </c>
      <c r="T4607" s="47">
        <f>ROUND(Table_Query_from_Mac10[[#This Row],[qty_to_ship]]*(1+Table_Query_from_Mac10[[#This Row],[VolumeIncreasebyType]]),0)</f>
        <v>8</v>
      </c>
      <c r="U4607" s="47">
        <f>Table_Query_from_Mac10[[#This Row],[qtytoShipFuture]]*Table_Query_from_Mac10[[#This Row],[Future-cost]]</f>
        <v>106.4</v>
      </c>
      <c r="V4607" s="47">
        <f>Table_Query_from_Mac10[[#This Row],[qtytoShipFuture]]-Table_Query_from_Mac10[[#This Row],[qty_to_ship]]</f>
        <v>0</v>
      </c>
      <c r="W4607" s="47">
        <f>Table_Query_from_Mac10[[#This Row],[UnitPriceFuture]]</f>
        <v>36.54</v>
      </c>
      <c r="X4607" s="47">
        <f>Table_Query_from_Mac10[[#This Row],[Unit Increase]]*Table_Query_from_Mac10[[#This Row],[UnitPriceFuture]]</f>
        <v>0</v>
      </c>
      <c r="Y4607" s="47">
        <f>Table_Query_from_Mac10[[#This Row],[Unit Increase]]*Table_Query_from_Mac10[[#This Row],[Future-cost]]</f>
        <v>0</v>
      </c>
      <c r="Z4607" s="47">
        <f>-(Table_Query_from_Mac10[[#This Row],[Incremental Sales]]+((Table_Query_from_Mac10[[#This Row],[Incremental Sales]]*-(SUM(Summary!$S$8:$S$9)))))*Summary!$S$18</f>
        <v>0</v>
      </c>
      <c r="AA4607" s="47">
        <f>IFERROR(Table_Query_from_Mac10[[#This Row],[Incremental Cost]]/Table_Query_from_Mac10[[#This Row],[Incremental Sales]],0)</f>
        <v>0</v>
      </c>
      <c r="AB4607" s="47">
        <f>IFERROR(Table_Query_from_Mac10[[#This Row],[TotalCostFuture]]/Table_Query_from_Mac10[[#This Row],[totalsalesFuture]],0)</f>
        <v>0.36398467432950193</v>
      </c>
      <c r="AN4607" s="31">
        <v>32</v>
      </c>
      <c r="AO4607">
        <f t="shared" si="142"/>
        <v>8</v>
      </c>
      <c r="AQ4607" s="31">
        <v>104.4</v>
      </c>
      <c r="AR4607">
        <f t="shared" si="143"/>
        <v>36.54</v>
      </c>
    </row>
    <row r="4608" spans="1:44" x14ac:dyDescent="0.25">
      <c r="A4608">
        <v>90486</v>
      </c>
      <c r="B4608">
        <v>1</v>
      </c>
      <c r="C4608" t="s">
        <v>55</v>
      </c>
      <c r="D4608" t="s">
        <v>81</v>
      </c>
      <c r="E4608">
        <v>48</v>
      </c>
      <c r="F4608">
        <v>7.4</v>
      </c>
      <c r="G4608">
        <v>19.170000000000002</v>
      </c>
      <c r="H4608" s="1">
        <v>44858</v>
      </c>
      <c r="I4608" s="20">
        <v>0</v>
      </c>
      <c r="J4608" s="47">
        <f>Table_Query_from_Mac10[[#This Row],[unit_price]]-(Table_Query_from_Mac10[[#This Row],[unit_price]]*(Table_Query_from_Mac10[[#This Row],[discount_pct]]/100))</f>
        <v>19.170000000000002</v>
      </c>
      <c r="K4608" s="47">
        <f>Table_Query_from_Mac10[[#This Row],[unit_cost]]</f>
        <v>7.4</v>
      </c>
      <c r="L4608" s="47">
        <f>Table_Query_from_Mac10[[#This Row],[Live-cost]]*(1+Table_Query_from_Mac10[[#This Row],[CogsIncreasebyTYPE]])</f>
        <v>7.4</v>
      </c>
      <c r="M4608" s="47">
        <f>Table_Query_from_Mac10[[#This Row],[Live-cost]]*Table_Query_from_Mac10[[#This Row],[qty_to_ship]]</f>
        <v>355.20000000000005</v>
      </c>
      <c r="N4608" s="47">
        <f>IF(Table_Query_from_Mac10[[#This Row],[item_no]]="KDA",-Table_Query_from_Mac10[[#This Row],[unit_price]],Table_Query_from_Mac10[[#This Row],[Net Unit]]*Table_Query_from_Mac10[[#This Row],[qty_to_ship]])</f>
        <v>920.16000000000008</v>
      </c>
      <c r="O4608" s="47">
        <f>SUMIFS(Summary!C:C,Summary!H:H,Table_Query_from_Mac10[[#This Row],[Juiceoc]])</f>
        <v>0</v>
      </c>
      <c r="P4608" s="47">
        <f>SUMIFS(Summary!D:D,Summary!H:H,Table_Query_from_Mac10[[#This Row],[Juiceoc]])</f>
        <v>0</v>
      </c>
      <c r="Q4608" s="47">
        <f>SUMIFS(Summary!E:E,Summary!H:H,Table_Query_from_Mac10[[#This Row],[Juiceoc]])</f>
        <v>0</v>
      </c>
      <c r="R4608" s="47">
        <f>Table_Query_from_Mac10[[#This Row],[Net Unit]]*(1+Table_Query_from_Mac10[[#This Row],[PriceIncreasebyType]])</f>
        <v>19.170000000000002</v>
      </c>
      <c r="S4608" s="47">
        <f>Table_Query_from_Mac10[[#This Row],[UnitPriceFuture]]*Table_Query_from_Mac10[[#This Row],[qtytoShipFuture]]</f>
        <v>920.16000000000008</v>
      </c>
      <c r="T4608" s="47">
        <f>ROUND(Table_Query_from_Mac10[[#This Row],[qty_to_ship]]*(1+Table_Query_from_Mac10[[#This Row],[VolumeIncreasebyType]]),0)</f>
        <v>48</v>
      </c>
      <c r="U4608" s="47">
        <f>Table_Query_from_Mac10[[#This Row],[qtytoShipFuture]]*Table_Query_from_Mac10[[#This Row],[Future-cost]]</f>
        <v>355.20000000000005</v>
      </c>
      <c r="V4608" s="47">
        <f>Table_Query_from_Mac10[[#This Row],[qtytoShipFuture]]-Table_Query_from_Mac10[[#This Row],[qty_to_ship]]</f>
        <v>0</v>
      </c>
      <c r="W4608" s="47">
        <f>Table_Query_from_Mac10[[#This Row],[UnitPriceFuture]]</f>
        <v>19.170000000000002</v>
      </c>
      <c r="X4608" s="47">
        <f>Table_Query_from_Mac10[[#This Row],[Unit Increase]]*Table_Query_from_Mac10[[#This Row],[UnitPriceFuture]]</f>
        <v>0</v>
      </c>
      <c r="Y4608" s="47">
        <f>Table_Query_from_Mac10[[#This Row],[Unit Increase]]*Table_Query_from_Mac10[[#This Row],[Future-cost]]</f>
        <v>0</v>
      </c>
      <c r="Z4608" s="47">
        <f>-(Table_Query_from_Mac10[[#This Row],[Incremental Sales]]+((Table_Query_from_Mac10[[#This Row],[Incremental Sales]]*-(SUM(Summary!$S$8:$S$9)))))*Summary!$S$18</f>
        <v>0</v>
      </c>
      <c r="AA4608" s="47">
        <f>IFERROR(Table_Query_from_Mac10[[#This Row],[Incremental Cost]]/Table_Query_from_Mac10[[#This Row],[Incremental Sales]],0)</f>
        <v>0</v>
      </c>
      <c r="AB4608" s="47">
        <f>IFERROR(Table_Query_from_Mac10[[#This Row],[TotalCostFuture]]/Table_Query_from_Mac10[[#This Row],[totalsalesFuture]],0)</f>
        <v>0.38601982263954099</v>
      </c>
      <c r="AN4608" s="30">
        <v>192</v>
      </c>
      <c r="AO4608">
        <f t="shared" si="142"/>
        <v>48</v>
      </c>
      <c r="AQ4608" s="30">
        <v>54.77</v>
      </c>
      <c r="AR4608">
        <f t="shared" si="143"/>
        <v>19.170000000000002</v>
      </c>
    </row>
    <row r="4609" spans="1:44" x14ac:dyDescent="0.25">
      <c r="A4609">
        <v>90487</v>
      </c>
      <c r="B4609">
        <v>1</v>
      </c>
      <c r="C4609" t="s">
        <v>55</v>
      </c>
      <c r="D4609" t="s">
        <v>81</v>
      </c>
      <c r="E4609">
        <v>12</v>
      </c>
      <c r="F4609">
        <v>7.17</v>
      </c>
      <c r="G4609">
        <v>17.600000000000001</v>
      </c>
      <c r="H4609" s="1">
        <v>44855</v>
      </c>
      <c r="I4609" s="20">
        <v>0</v>
      </c>
      <c r="J4609" s="47">
        <f>Table_Query_from_Mac10[[#This Row],[unit_price]]-(Table_Query_from_Mac10[[#This Row],[unit_price]]*(Table_Query_from_Mac10[[#This Row],[discount_pct]]/100))</f>
        <v>17.600000000000001</v>
      </c>
      <c r="K4609" s="47">
        <f>Table_Query_from_Mac10[[#This Row],[unit_cost]]</f>
        <v>7.17</v>
      </c>
      <c r="L4609" s="47">
        <f>Table_Query_from_Mac10[[#This Row],[Live-cost]]*(1+Table_Query_from_Mac10[[#This Row],[CogsIncreasebyTYPE]])</f>
        <v>7.17</v>
      </c>
      <c r="M4609" s="47">
        <f>Table_Query_from_Mac10[[#This Row],[Live-cost]]*Table_Query_from_Mac10[[#This Row],[qty_to_ship]]</f>
        <v>86.039999999999992</v>
      </c>
      <c r="N4609" s="47">
        <f>IF(Table_Query_from_Mac10[[#This Row],[item_no]]="KDA",-Table_Query_from_Mac10[[#This Row],[unit_price]],Table_Query_from_Mac10[[#This Row],[Net Unit]]*Table_Query_from_Mac10[[#This Row],[qty_to_ship]])</f>
        <v>211.20000000000002</v>
      </c>
      <c r="O4609" s="47">
        <f>SUMIFS(Summary!C:C,Summary!H:H,Table_Query_from_Mac10[[#This Row],[Juiceoc]])</f>
        <v>0</v>
      </c>
      <c r="P4609" s="47">
        <f>SUMIFS(Summary!D:D,Summary!H:H,Table_Query_from_Mac10[[#This Row],[Juiceoc]])</f>
        <v>0</v>
      </c>
      <c r="Q4609" s="47">
        <f>SUMIFS(Summary!E:E,Summary!H:H,Table_Query_from_Mac10[[#This Row],[Juiceoc]])</f>
        <v>0</v>
      </c>
      <c r="R4609" s="47">
        <f>Table_Query_from_Mac10[[#This Row],[Net Unit]]*(1+Table_Query_from_Mac10[[#This Row],[PriceIncreasebyType]])</f>
        <v>17.600000000000001</v>
      </c>
      <c r="S4609" s="47">
        <f>Table_Query_from_Mac10[[#This Row],[UnitPriceFuture]]*Table_Query_from_Mac10[[#This Row],[qtytoShipFuture]]</f>
        <v>211.20000000000002</v>
      </c>
      <c r="T4609" s="47">
        <f>ROUND(Table_Query_from_Mac10[[#This Row],[qty_to_ship]]*(1+Table_Query_from_Mac10[[#This Row],[VolumeIncreasebyType]]),0)</f>
        <v>12</v>
      </c>
      <c r="U4609" s="47">
        <f>Table_Query_from_Mac10[[#This Row],[qtytoShipFuture]]*Table_Query_from_Mac10[[#This Row],[Future-cost]]</f>
        <v>86.039999999999992</v>
      </c>
      <c r="V4609" s="47">
        <f>Table_Query_from_Mac10[[#This Row],[qtytoShipFuture]]-Table_Query_from_Mac10[[#This Row],[qty_to_ship]]</f>
        <v>0</v>
      </c>
      <c r="W4609" s="47">
        <f>Table_Query_from_Mac10[[#This Row],[UnitPriceFuture]]</f>
        <v>17.600000000000001</v>
      </c>
      <c r="X4609" s="47">
        <f>Table_Query_from_Mac10[[#This Row],[Unit Increase]]*Table_Query_from_Mac10[[#This Row],[UnitPriceFuture]]</f>
        <v>0</v>
      </c>
      <c r="Y4609" s="47">
        <f>Table_Query_from_Mac10[[#This Row],[Unit Increase]]*Table_Query_from_Mac10[[#This Row],[Future-cost]]</f>
        <v>0</v>
      </c>
      <c r="Z4609" s="47">
        <f>-(Table_Query_from_Mac10[[#This Row],[Incremental Sales]]+((Table_Query_from_Mac10[[#This Row],[Incremental Sales]]*-(SUM(Summary!$S$8:$S$9)))))*Summary!$S$18</f>
        <v>0</v>
      </c>
      <c r="AA4609" s="47">
        <f>IFERROR(Table_Query_from_Mac10[[#This Row],[Incremental Cost]]/Table_Query_from_Mac10[[#This Row],[Incremental Sales]],0)</f>
        <v>0</v>
      </c>
      <c r="AB4609" s="47">
        <f>IFERROR(Table_Query_from_Mac10[[#This Row],[TotalCostFuture]]/Table_Query_from_Mac10[[#This Row],[totalsalesFuture]],0)</f>
        <v>0.40738636363636355</v>
      </c>
      <c r="AN4609" s="31">
        <v>48</v>
      </c>
      <c r="AO4609">
        <f t="shared" si="142"/>
        <v>12</v>
      </c>
      <c r="AQ4609" s="31">
        <v>50.28</v>
      </c>
      <c r="AR4609">
        <f t="shared" si="143"/>
        <v>17.600000000000001</v>
      </c>
    </row>
    <row r="4610" spans="1:44" x14ac:dyDescent="0.25">
      <c r="A4610">
        <v>90487</v>
      </c>
      <c r="B4610">
        <v>2</v>
      </c>
      <c r="C4610" t="s">
        <v>55</v>
      </c>
      <c r="D4610" t="s">
        <v>81</v>
      </c>
      <c r="E4610">
        <v>9</v>
      </c>
      <c r="F4610">
        <v>8.5</v>
      </c>
      <c r="G4610">
        <v>21.89</v>
      </c>
      <c r="H4610" s="1">
        <v>44855</v>
      </c>
      <c r="I4610" s="20">
        <v>0</v>
      </c>
      <c r="J4610" s="47">
        <f>Table_Query_from_Mac10[[#This Row],[unit_price]]-(Table_Query_from_Mac10[[#This Row],[unit_price]]*(Table_Query_from_Mac10[[#This Row],[discount_pct]]/100))</f>
        <v>21.89</v>
      </c>
      <c r="K4610" s="47">
        <f>Table_Query_from_Mac10[[#This Row],[unit_cost]]</f>
        <v>8.5</v>
      </c>
      <c r="L4610" s="47">
        <f>Table_Query_from_Mac10[[#This Row],[Live-cost]]*(1+Table_Query_from_Mac10[[#This Row],[CogsIncreasebyTYPE]])</f>
        <v>8.5</v>
      </c>
      <c r="M4610" s="47">
        <f>Table_Query_from_Mac10[[#This Row],[Live-cost]]*Table_Query_from_Mac10[[#This Row],[qty_to_ship]]</f>
        <v>76.5</v>
      </c>
      <c r="N4610" s="47">
        <f>IF(Table_Query_from_Mac10[[#This Row],[item_no]]="KDA",-Table_Query_from_Mac10[[#This Row],[unit_price]],Table_Query_from_Mac10[[#This Row],[Net Unit]]*Table_Query_from_Mac10[[#This Row],[qty_to_ship]])</f>
        <v>197.01</v>
      </c>
      <c r="O4610" s="47">
        <f>SUMIFS(Summary!C:C,Summary!H:H,Table_Query_from_Mac10[[#This Row],[Juiceoc]])</f>
        <v>0</v>
      </c>
      <c r="P4610" s="47">
        <f>SUMIFS(Summary!D:D,Summary!H:H,Table_Query_from_Mac10[[#This Row],[Juiceoc]])</f>
        <v>0</v>
      </c>
      <c r="Q4610" s="47">
        <f>SUMIFS(Summary!E:E,Summary!H:H,Table_Query_from_Mac10[[#This Row],[Juiceoc]])</f>
        <v>0</v>
      </c>
      <c r="R4610" s="47">
        <f>Table_Query_from_Mac10[[#This Row],[Net Unit]]*(1+Table_Query_from_Mac10[[#This Row],[PriceIncreasebyType]])</f>
        <v>21.89</v>
      </c>
      <c r="S4610" s="47">
        <f>Table_Query_from_Mac10[[#This Row],[UnitPriceFuture]]*Table_Query_from_Mac10[[#This Row],[qtytoShipFuture]]</f>
        <v>197.01</v>
      </c>
      <c r="T4610" s="47">
        <f>ROUND(Table_Query_from_Mac10[[#This Row],[qty_to_ship]]*(1+Table_Query_from_Mac10[[#This Row],[VolumeIncreasebyType]]),0)</f>
        <v>9</v>
      </c>
      <c r="U4610" s="47">
        <f>Table_Query_from_Mac10[[#This Row],[qtytoShipFuture]]*Table_Query_from_Mac10[[#This Row],[Future-cost]]</f>
        <v>76.5</v>
      </c>
      <c r="V4610" s="47">
        <f>Table_Query_from_Mac10[[#This Row],[qtytoShipFuture]]-Table_Query_from_Mac10[[#This Row],[qty_to_ship]]</f>
        <v>0</v>
      </c>
      <c r="W4610" s="47">
        <f>Table_Query_from_Mac10[[#This Row],[UnitPriceFuture]]</f>
        <v>21.89</v>
      </c>
      <c r="X4610" s="47">
        <f>Table_Query_from_Mac10[[#This Row],[Unit Increase]]*Table_Query_from_Mac10[[#This Row],[UnitPriceFuture]]</f>
        <v>0</v>
      </c>
      <c r="Y4610" s="47">
        <f>Table_Query_from_Mac10[[#This Row],[Unit Increase]]*Table_Query_from_Mac10[[#This Row],[Future-cost]]</f>
        <v>0</v>
      </c>
      <c r="Z4610" s="47">
        <f>-(Table_Query_from_Mac10[[#This Row],[Incremental Sales]]+((Table_Query_from_Mac10[[#This Row],[Incremental Sales]]*-(SUM(Summary!$S$8:$S$9)))))*Summary!$S$18</f>
        <v>0</v>
      </c>
      <c r="AA4610" s="47">
        <f>IFERROR(Table_Query_from_Mac10[[#This Row],[Incremental Cost]]/Table_Query_from_Mac10[[#This Row],[Incremental Sales]],0)</f>
        <v>0</v>
      </c>
      <c r="AB4610" s="47">
        <f>IFERROR(Table_Query_from_Mac10[[#This Row],[TotalCostFuture]]/Table_Query_from_Mac10[[#This Row],[totalsalesFuture]],0)</f>
        <v>0.38830516217450894</v>
      </c>
      <c r="AN4610" s="30">
        <v>36</v>
      </c>
      <c r="AO4610">
        <f t="shared" si="142"/>
        <v>9</v>
      </c>
      <c r="AQ4610" s="30">
        <v>62.55</v>
      </c>
      <c r="AR4610">
        <f t="shared" si="143"/>
        <v>21.89</v>
      </c>
    </row>
    <row r="4611" spans="1:44" x14ac:dyDescent="0.25">
      <c r="A4611">
        <v>90487</v>
      </c>
      <c r="B4611">
        <v>3</v>
      </c>
      <c r="C4611" t="s">
        <v>55</v>
      </c>
      <c r="D4611" t="s">
        <v>81</v>
      </c>
      <c r="E4611">
        <v>6</v>
      </c>
      <c r="F4611">
        <v>11.84</v>
      </c>
      <c r="G4611">
        <v>30.48</v>
      </c>
      <c r="H4611" s="1">
        <v>44855</v>
      </c>
      <c r="I4611" s="20">
        <v>0</v>
      </c>
      <c r="J4611" s="47">
        <f>Table_Query_from_Mac10[[#This Row],[unit_price]]-(Table_Query_from_Mac10[[#This Row],[unit_price]]*(Table_Query_from_Mac10[[#This Row],[discount_pct]]/100))</f>
        <v>30.48</v>
      </c>
      <c r="K4611" s="47">
        <f>Table_Query_from_Mac10[[#This Row],[unit_cost]]</f>
        <v>11.84</v>
      </c>
      <c r="L4611" s="47">
        <f>Table_Query_from_Mac10[[#This Row],[Live-cost]]*(1+Table_Query_from_Mac10[[#This Row],[CogsIncreasebyTYPE]])</f>
        <v>11.84</v>
      </c>
      <c r="M4611" s="47">
        <f>Table_Query_from_Mac10[[#This Row],[Live-cost]]*Table_Query_from_Mac10[[#This Row],[qty_to_ship]]</f>
        <v>71.039999999999992</v>
      </c>
      <c r="N4611" s="47">
        <f>IF(Table_Query_from_Mac10[[#This Row],[item_no]]="KDA",-Table_Query_from_Mac10[[#This Row],[unit_price]],Table_Query_from_Mac10[[#This Row],[Net Unit]]*Table_Query_from_Mac10[[#This Row],[qty_to_ship]])</f>
        <v>182.88</v>
      </c>
      <c r="O4611" s="47">
        <f>SUMIFS(Summary!C:C,Summary!H:H,Table_Query_from_Mac10[[#This Row],[Juiceoc]])</f>
        <v>0</v>
      </c>
      <c r="P4611" s="47">
        <f>SUMIFS(Summary!D:D,Summary!H:H,Table_Query_from_Mac10[[#This Row],[Juiceoc]])</f>
        <v>0</v>
      </c>
      <c r="Q4611" s="47">
        <f>SUMIFS(Summary!E:E,Summary!H:H,Table_Query_from_Mac10[[#This Row],[Juiceoc]])</f>
        <v>0</v>
      </c>
      <c r="R4611" s="47">
        <f>Table_Query_from_Mac10[[#This Row],[Net Unit]]*(1+Table_Query_from_Mac10[[#This Row],[PriceIncreasebyType]])</f>
        <v>30.48</v>
      </c>
      <c r="S4611" s="47">
        <f>Table_Query_from_Mac10[[#This Row],[UnitPriceFuture]]*Table_Query_from_Mac10[[#This Row],[qtytoShipFuture]]</f>
        <v>182.88</v>
      </c>
      <c r="T4611" s="47">
        <f>ROUND(Table_Query_from_Mac10[[#This Row],[qty_to_ship]]*(1+Table_Query_from_Mac10[[#This Row],[VolumeIncreasebyType]]),0)</f>
        <v>6</v>
      </c>
      <c r="U4611" s="47">
        <f>Table_Query_from_Mac10[[#This Row],[qtytoShipFuture]]*Table_Query_from_Mac10[[#This Row],[Future-cost]]</f>
        <v>71.039999999999992</v>
      </c>
      <c r="V4611" s="47">
        <f>Table_Query_from_Mac10[[#This Row],[qtytoShipFuture]]-Table_Query_from_Mac10[[#This Row],[qty_to_ship]]</f>
        <v>0</v>
      </c>
      <c r="W4611" s="47">
        <f>Table_Query_from_Mac10[[#This Row],[UnitPriceFuture]]</f>
        <v>30.48</v>
      </c>
      <c r="X4611" s="47">
        <f>Table_Query_from_Mac10[[#This Row],[Unit Increase]]*Table_Query_from_Mac10[[#This Row],[UnitPriceFuture]]</f>
        <v>0</v>
      </c>
      <c r="Y4611" s="47">
        <f>Table_Query_from_Mac10[[#This Row],[Unit Increase]]*Table_Query_from_Mac10[[#This Row],[Future-cost]]</f>
        <v>0</v>
      </c>
      <c r="Z4611" s="47">
        <f>-(Table_Query_from_Mac10[[#This Row],[Incremental Sales]]+((Table_Query_from_Mac10[[#This Row],[Incremental Sales]]*-(SUM(Summary!$S$8:$S$9)))))*Summary!$S$18</f>
        <v>0</v>
      </c>
      <c r="AA4611" s="47">
        <f>IFERROR(Table_Query_from_Mac10[[#This Row],[Incremental Cost]]/Table_Query_from_Mac10[[#This Row],[Incremental Sales]],0)</f>
        <v>0</v>
      </c>
      <c r="AB4611" s="47">
        <f>IFERROR(Table_Query_from_Mac10[[#This Row],[TotalCostFuture]]/Table_Query_from_Mac10[[#This Row],[totalsalesFuture]],0)</f>
        <v>0.38845144356955374</v>
      </c>
      <c r="AN4611" s="31">
        <v>24</v>
      </c>
      <c r="AO4611">
        <f t="shared" ref="AO4611:AO4674" si="144">CEILING(AN4611/4,1)</f>
        <v>6</v>
      </c>
      <c r="AQ4611" s="31">
        <v>87.09</v>
      </c>
      <c r="AR4611">
        <f t="shared" ref="AR4611:AR4674" si="145">ROUND(AQ4611/5*1.75,2)</f>
        <v>30.48</v>
      </c>
    </row>
    <row r="4612" spans="1:44" x14ac:dyDescent="0.25">
      <c r="A4612">
        <v>90487</v>
      </c>
      <c r="B4612">
        <v>4</v>
      </c>
      <c r="C4612" t="s">
        <v>55</v>
      </c>
      <c r="D4612" t="s">
        <v>81</v>
      </c>
      <c r="E4612">
        <v>16</v>
      </c>
      <c r="F4612">
        <v>5.81</v>
      </c>
      <c r="G4612">
        <v>14.04</v>
      </c>
      <c r="H4612" s="1">
        <v>44855</v>
      </c>
      <c r="I4612" s="20">
        <v>0</v>
      </c>
      <c r="J4612" s="47">
        <f>Table_Query_from_Mac10[[#This Row],[unit_price]]-(Table_Query_from_Mac10[[#This Row],[unit_price]]*(Table_Query_from_Mac10[[#This Row],[discount_pct]]/100))</f>
        <v>14.04</v>
      </c>
      <c r="K4612" s="47">
        <f>Table_Query_from_Mac10[[#This Row],[unit_cost]]</f>
        <v>5.81</v>
      </c>
      <c r="L4612" s="47">
        <f>Table_Query_from_Mac10[[#This Row],[Live-cost]]*(1+Table_Query_from_Mac10[[#This Row],[CogsIncreasebyTYPE]])</f>
        <v>5.81</v>
      </c>
      <c r="M4612" s="47">
        <f>Table_Query_from_Mac10[[#This Row],[Live-cost]]*Table_Query_from_Mac10[[#This Row],[qty_to_ship]]</f>
        <v>92.96</v>
      </c>
      <c r="N4612" s="47">
        <f>IF(Table_Query_from_Mac10[[#This Row],[item_no]]="KDA",-Table_Query_from_Mac10[[#This Row],[unit_price]],Table_Query_from_Mac10[[#This Row],[Net Unit]]*Table_Query_from_Mac10[[#This Row],[qty_to_ship]])</f>
        <v>224.64</v>
      </c>
      <c r="O4612" s="47">
        <f>SUMIFS(Summary!C:C,Summary!H:H,Table_Query_from_Mac10[[#This Row],[Juiceoc]])</f>
        <v>0</v>
      </c>
      <c r="P4612" s="47">
        <f>SUMIFS(Summary!D:D,Summary!H:H,Table_Query_from_Mac10[[#This Row],[Juiceoc]])</f>
        <v>0</v>
      </c>
      <c r="Q4612" s="47">
        <f>SUMIFS(Summary!E:E,Summary!H:H,Table_Query_from_Mac10[[#This Row],[Juiceoc]])</f>
        <v>0</v>
      </c>
      <c r="R4612" s="47">
        <f>Table_Query_from_Mac10[[#This Row],[Net Unit]]*(1+Table_Query_from_Mac10[[#This Row],[PriceIncreasebyType]])</f>
        <v>14.04</v>
      </c>
      <c r="S4612" s="47">
        <f>Table_Query_from_Mac10[[#This Row],[UnitPriceFuture]]*Table_Query_from_Mac10[[#This Row],[qtytoShipFuture]]</f>
        <v>224.64</v>
      </c>
      <c r="T4612" s="47">
        <f>ROUND(Table_Query_from_Mac10[[#This Row],[qty_to_ship]]*(1+Table_Query_from_Mac10[[#This Row],[VolumeIncreasebyType]]),0)</f>
        <v>16</v>
      </c>
      <c r="U4612" s="47">
        <f>Table_Query_from_Mac10[[#This Row],[qtytoShipFuture]]*Table_Query_from_Mac10[[#This Row],[Future-cost]]</f>
        <v>92.96</v>
      </c>
      <c r="V4612" s="47">
        <f>Table_Query_from_Mac10[[#This Row],[qtytoShipFuture]]-Table_Query_from_Mac10[[#This Row],[qty_to_ship]]</f>
        <v>0</v>
      </c>
      <c r="W4612" s="47">
        <f>Table_Query_from_Mac10[[#This Row],[UnitPriceFuture]]</f>
        <v>14.04</v>
      </c>
      <c r="X4612" s="47">
        <f>Table_Query_from_Mac10[[#This Row],[Unit Increase]]*Table_Query_from_Mac10[[#This Row],[UnitPriceFuture]]</f>
        <v>0</v>
      </c>
      <c r="Y4612" s="47">
        <f>Table_Query_from_Mac10[[#This Row],[Unit Increase]]*Table_Query_from_Mac10[[#This Row],[Future-cost]]</f>
        <v>0</v>
      </c>
      <c r="Z4612" s="47">
        <f>-(Table_Query_from_Mac10[[#This Row],[Incremental Sales]]+((Table_Query_from_Mac10[[#This Row],[Incremental Sales]]*-(SUM(Summary!$S$8:$S$9)))))*Summary!$S$18</f>
        <v>0</v>
      </c>
      <c r="AA4612" s="47">
        <f>IFERROR(Table_Query_from_Mac10[[#This Row],[Incremental Cost]]/Table_Query_from_Mac10[[#This Row],[Incremental Sales]],0)</f>
        <v>0</v>
      </c>
      <c r="AB4612" s="47">
        <f>IFERROR(Table_Query_from_Mac10[[#This Row],[TotalCostFuture]]/Table_Query_from_Mac10[[#This Row],[totalsalesFuture]],0)</f>
        <v>0.41381766381766383</v>
      </c>
      <c r="AN4612" s="30">
        <v>64</v>
      </c>
      <c r="AO4612">
        <f t="shared" si="144"/>
        <v>16</v>
      </c>
      <c r="AQ4612" s="30">
        <v>40.119999999999997</v>
      </c>
      <c r="AR4612">
        <f t="shared" si="145"/>
        <v>14.04</v>
      </c>
    </row>
    <row r="4613" spans="1:44" x14ac:dyDescent="0.25">
      <c r="A4613">
        <v>90488</v>
      </c>
      <c r="B4613">
        <v>1</v>
      </c>
      <c r="C4613" t="s">
        <v>55</v>
      </c>
      <c r="D4613" t="s">
        <v>81</v>
      </c>
      <c r="E4613">
        <v>5</v>
      </c>
      <c r="F4613">
        <v>10.18</v>
      </c>
      <c r="G4613">
        <v>27.29</v>
      </c>
      <c r="H4613" s="1">
        <v>44840</v>
      </c>
      <c r="I4613" s="20">
        <v>0</v>
      </c>
      <c r="J4613" s="47">
        <f>Table_Query_from_Mac10[[#This Row],[unit_price]]-(Table_Query_from_Mac10[[#This Row],[unit_price]]*(Table_Query_from_Mac10[[#This Row],[discount_pct]]/100))</f>
        <v>27.29</v>
      </c>
      <c r="K4613" s="47">
        <f>Table_Query_from_Mac10[[#This Row],[unit_cost]]</f>
        <v>10.18</v>
      </c>
      <c r="L4613" s="47">
        <f>Table_Query_from_Mac10[[#This Row],[Live-cost]]*(1+Table_Query_from_Mac10[[#This Row],[CogsIncreasebyTYPE]])</f>
        <v>10.18</v>
      </c>
      <c r="M4613" s="47">
        <f>Table_Query_from_Mac10[[#This Row],[Live-cost]]*Table_Query_from_Mac10[[#This Row],[qty_to_ship]]</f>
        <v>50.9</v>
      </c>
      <c r="N4613" s="47">
        <f>IF(Table_Query_from_Mac10[[#This Row],[item_no]]="KDA",-Table_Query_from_Mac10[[#This Row],[unit_price]],Table_Query_from_Mac10[[#This Row],[Net Unit]]*Table_Query_from_Mac10[[#This Row],[qty_to_ship]])</f>
        <v>136.44999999999999</v>
      </c>
      <c r="O4613" s="47">
        <f>SUMIFS(Summary!C:C,Summary!H:H,Table_Query_from_Mac10[[#This Row],[Juiceoc]])</f>
        <v>0</v>
      </c>
      <c r="P4613" s="47">
        <f>SUMIFS(Summary!D:D,Summary!H:H,Table_Query_from_Mac10[[#This Row],[Juiceoc]])</f>
        <v>0</v>
      </c>
      <c r="Q4613" s="47">
        <f>SUMIFS(Summary!E:E,Summary!H:H,Table_Query_from_Mac10[[#This Row],[Juiceoc]])</f>
        <v>0</v>
      </c>
      <c r="R4613" s="47">
        <f>Table_Query_from_Mac10[[#This Row],[Net Unit]]*(1+Table_Query_from_Mac10[[#This Row],[PriceIncreasebyType]])</f>
        <v>27.29</v>
      </c>
      <c r="S4613" s="47">
        <f>Table_Query_from_Mac10[[#This Row],[UnitPriceFuture]]*Table_Query_from_Mac10[[#This Row],[qtytoShipFuture]]</f>
        <v>136.44999999999999</v>
      </c>
      <c r="T4613" s="47">
        <f>ROUND(Table_Query_from_Mac10[[#This Row],[qty_to_ship]]*(1+Table_Query_from_Mac10[[#This Row],[VolumeIncreasebyType]]),0)</f>
        <v>5</v>
      </c>
      <c r="U4613" s="47">
        <f>Table_Query_from_Mac10[[#This Row],[qtytoShipFuture]]*Table_Query_from_Mac10[[#This Row],[Future-cost]]</f>
        <v>50.9</v>
      </c>
      <c r="V4613" s="47">
        <f>Table_Query_from_Mac10[[#This Row],[qtytoShipFuture]]-Table_Query_from_Mac10[[#This Row],[qty_to_ship]]</f>
        <v>0</v>
      </c>
      <c r="W4613" s="47">
        <f>Table_Query_from_Mac10[[#This Row],[UnitPriceFuture]]</f>
        <v>27.29</v>
      </c>
      <c r="X4613" s="47">
        <f>Table_Query_from_Mac10[[#This Row],[Unit Increase]]*Table_Query_from_Mac10[[#This Row],[UnitPriceFuture]]</f>
        <v>0</v>
      </c>
      <c r="Y4613" s="47">
        <f>Table_Query_from_Mac10[[#This Row],[Unit Increase]]*Table_Query_from_Mac10[[#This Row],[Future-cost]]</f>
        <v>0</v>
      </c>
      <c r="Z4613" s="47">
        <f>-(Table_Query_from_Mac10[[#This Row],[Incremental Sales]]+((Table_Query_from_Mac10[[#This Row],[Incremental Sales]]*-(SUM(Summary!$S$8:$S$9)))))*Summary!$S$18</f>
        <v>0</v>
      </c>
      <c r="AA4613" s="47">
        <f>IFERROR(Table_Query_from_Mac10[[#This Row],[Incremental Cost]]/Table_Query_from_Mac10[[#This Row],[Incremental Sales]],0)</f>
        <v>0</v>
      </c>
      <c r="AB4613" s="47">
        <f>IFERROR(Table_Query_from_Mac10[[#This Row],[TotalCostFuture]]/Table_Query_from_Mac10[[#This Row],[totalsalesFuture]],0)</f>
        <v>0.37303041407108833</v>
      </c>
      <c r="AN4613" s="31">
        <v>20</v>
      </c>
      <c r="AO4613">
        <f t="shared" si="144"/>
        <v>5</v>
      </c>
      <c r="AQ4613" s="31">
        <v>77.959999999999994</v>
      </c>
      <c r="AR4613">
        <f t="shared" si="145"/>
        <v>27.29</v>
      </c>
    </row>
    <row r="4614" spans="1:44" x14ac:dyDescent="0.25">
      <c r="A4614">
        <v>90488</v>
      </c>
      <c r="B4614">
        <v>2</v>
      </c>
      <c r="C4614" t="s">
        <v>55</v>
      </c>
      <c r="D4614" t="s">
        <v>81</v>
      </c>
      <c r="E4614">
        <v>22</v>
      </c>
      <c r="F4614">
        <v>4.53</v>
      </c>
      <c r="G4614">
        <v>10.86</v>
      </c>
      <c r="H4614" s="1">
        <v>44840</v>
      </c>
      <c r="I4614" s="20">
        <v>0</v>
      </c>
      <c r="J4614" s="47">
        <f>Table_Query_from_Mac10[[#This Row],[unit_price]]-(Table_Query_from_Mac10[[#This Row],[unit_price]]*(Table_Query_from_Mac10[[#This Row],[discount_pct]]/100))</f>
        <v>10.86</v>
      </c>
      <c r="K4614" s="47">
        <f>Table_Query_from_Mac10[[#This Row],[unit_cost]]</f>
        <v>4.53</v>
      </c>
      <c r="L4614" s="47">
        <f>Table_Query_from_Mac10[[#This Row],[Live-cost]]*(1+Table_Query_from_Mac10[[#This Row],[CogsIncreasebyTYPE]])</f>
        <v>4.53</v>
      </c>
      <c r="M4614" s="47">
        <f>Table_Query_from_Mac10[[#This Row],[Live-cost]]*Table_Query_from_Mac10[[#This Row],[qty_to_ship]]</f>
        <v>99.660000000000011</v>
      </c>
      <c r="N4614" s="47">
        <f>IF(Table_Query_from_Mac10[[#This Row],[item_no]]="KDA",-Table_Query_from_Mac10[[#This Row],[unit_price]],Table_Query_from_Mac10[[#This Row],[Net Unit]]*Table_Query_from_Mac10[[#This Row],[qty_to_ship]])</f>
        <v>238.92</v>
      </c>
      <c r="O4614" s="47">
        <f>SUMIFS(Summary!C:C,Summary!H:H,Table_Query_from_Mac10[[#This Row],[Juiceoc]])</f>
        <v>0</v>
      </c>
      <c r="P4614" s="47">
        <f>SUMIFS(Summary!D:D,Summary!H:H,Table_Query_from_Mac10[[#This Row],[Juiceoc]])</f>
        <v>0</v>
      </c>
      <c r="Q4614" s="47">
        <f>SUMIFS(Summary!E:E,Summary!H:H,Table_Query_from_Mac10[[#This Row],[Juiceoc]])</f>
        <v>0</v>
      </c>
      <c r="R4614" s="47">
        <f>Table_Query_from_Mac10[[#This Row],[Net Unit]]*(1+Table_Query_from_Mac10[[#This Row],[PriceIncreasebyType]])</f>
        <v>10.86</v>
      </c>
      <c r="S4614" s="47">
        <f>Table_Query_from_Mac10[[#This Row],[UnitPriceFuture]]*Table_Query_from_Mac10[[#This Row],[qtytoShipFuture]]</f>
        <v>238.92</v>
      </c>
      <c r="T4614" s="47">
        <f>ROUND(Table_Query_from_Mac10[[#This Row],[qty_to_ship]]*(1+Table_Query_from_Mac10[[#This Row],[VolumeIncreasebyType]]),0)</f>
        <v>22</v>
      </c>
      <c r="U4614" s="47">
        <f>Table_Query_from_Mac10[[#This Row],[qtytoShipFuture]]*Table_Query_from_Mac10[[#This Row],[Future-cost]]</f>
        <v>99.660000000000011</v>
      </c>
      <c r="V4614" s="47">
        <f>Table_Query_from_Mac10[[#This Row],[qtytoShipFuture]]-Table_Query_from_Mac10[[#This Row],[qty_to_ship]]</f>
        <v>0</v>
      </c>
      <c r="W4614" s="47">
        <f>Table_Query_from_Mac10[[#This Row],[UnitPriceFuture]]</f>
        <v>10.86</v>
      </c>
      <c r="X4614" s="47">
        <f>Table_Query_from_Mac10[[#This Row],[Unit Increase]]*Table_Query_from_Mac10[[#This Row],[UnitPriceFuture]]</f>
        <v>0</v>
      </c>
      <c r="Y4614" s="47">
        <f>Table_Query_from_Mac10[[#This Row],[Unit Increase]]*Table_Query_from_Mac10[[#This Row],[Future-cost]]</f>
        <v>0</v>
      </c>
      <c r="Z4614" s="47">
        <f>-(Table_Query_from_Mac10[[#This Row],[Incremental Sales]]+((Table_Query_from_Mac10[[#This Row],[Incremental Sales]]*-(SUM(Summary!$S$8:$S$9)))))*Summary!$S$18</f>
        <v>0</v>
      </c>
      <c r="AA4614" s="47">
        <f>IFERROR(Table_Query_from_Mac10[[#This Row],[Incremental Cost]]/Table_Query_from_Mac10[[#This Row],[Incremental Sales]],0)</f>
        <v>0</v>
      </c>
      <c r="AB4614" s="47">
        <f>IFERROR(Table_Query_from_Mac10[[#This Row],[TotalCostFuture]]/Table_Query_from_Mac10[[#This Row],[totalsalesFuture]],0)</f>
        <v>0.41712707182320446</v>
      </c>
      <c r="AN4614" s="30">
        <v>88</v>
      </c>
      <c r="AO4614">
        <f t="shared" si="144"/>
        <v>22</v>
      </c>
      <c r="AQ4614" s="30">
        <v>31.03</v>
      </c>
      <c r="AR4614">
        <f t="shared" si="145"/>
        <v>10.86</v>
      </c>
    </row>
    <row r="4615" spans="1:44" x14ac:dyDescent="0.25">
      <c r="A4615">
        <v>90488</v>
      </c>
      <c r="B4615">
        <v>3</v>
      </c>
      <c r="C4615" t="s">
        <v>55</v>
      </c>
      <c r="D4615" t="s">
        <v>81</v>
      </c>
      <c r="E4615">
        <v>14</v>
      </c>
      <c r="F4615">
        <v>5.49</v>
      </c>
      <c r="G4615">
        <v>13.35</v>
      </c>
      <c r="H4615" s="1">
        <v>44840</v>
      </c>
      <c r="I4615" s="20">
        <v>0</v>
      </c>
      <c r="J4615" s="47">
        <f>Table_Query_from_Mac10[[#This Row],[unit_price]]-(Table_Query_from_Mac10[[#This Row],[unit_price]]*(Table_Query_from_Mac10[[#This Row],[discount_pct]]/100))</f>
        <v>13.35</v>
      </c>
      <c r="K4615" s="47">
        <f>Table_Query_from_Mac10[[#This Row],[unit_cost]]</f>
        <v>5.49</v>
      </c>
      <c r="L4615" s="47">
        <f>Table_Query_from_Mac10[[#This Row],[Live-cost]]*(1+Table_Query_from_Mac10[[#This Row],[CogsIncreasebyTYPE]])</f>
        <v>5.49</v>
      </c>
      <c r="M4615" s="47">
        <f>Table_Query_from_Mac10[[#This Row],[Live-cost]]*Table_Query_from_Mac10[[#This Row],[qty_to_ship]]</f>
        <v>76.86</v>
      </c>
      <c r="N4615" s="47">
        <f>IF(Table_Query_from_Mac10[[#This Row],[item_no]]="KDA",-Table_Query_from_Mac10[[#This Row],[unit_price]],Table_Query_from_Mac10[[#This Row],[Net Unit]]*Table_Query_from_Mac10[[#This Row],[qty_to_ship]])</f>
        <v>186.9</v>
      </c>
      <c r="O4615" s="47">
        <f>SUMIFS(Summary!C:C,Summary!H:H,Table_Query_from_Mac10[[#This Row],[Juiceoc]])</f>
        <v>0</v>
      </c>
      <c r="P4615" s="47">
        <f>SUMIFS(Summary!D:D,Summary!H:H,Table_Query_from_Mac10[[#This Row],[Juiceoc]])</f>
        <v>0</v>
      </c>
      <c r="Q4615" s="47">
        <f>SUMIFS(Summary!E:E,Summary!H:H,Table_Query_from_Mac10[[#This Row],[Juiceoc]])</f>
        <v>0</v>
      </c>
      <c r="R4615" s="47">
        <f>Table_Query_from_Mac10[[#This Row],[Net Unit]]*(1+Table_Query_from_Mac10[[#This Row],[PriceIncreasebyType]])</f>
        <v>13.35</v>
      </c>
      <c r="S4615" s="47">
        <f>Table_Query_from_Mac10[[#This Row],[UnitPriceFuture]]*Table_Query_from_Mac10[[#This Row],[qtytoShipFuture]]</f>
        <v>186.9</v>
      </c>
      <c r="T4615" s="47">
        <f>ROUND(Table_Query_from_Mac10[[#This Row],[qty_to_ship]]*(1+Table_Query_from_Mac10[[#This Row],[VolumeIncreasebyType]]),0)</f>
        <v>14</v>
      </c>
      <c r="U4615" s="47">
        <f>Table_Query_from_Mac10[[#This Row],[qtytoShipFuture]]*Table_Query_from_Mac10[[#This Row],[Future-cost]]</f>
        <v>76.86</v>
      </c>
      <c r="V4615" s="47">
        <f>Table_Query_from_Mac10[[#This Row],[qtytoShipFuture]]-Table_Query_from_Mac10[[#This Row],[qty_to_ship]]</f>
        <v>0</v>
      </c>
      <c r="W4615" s="47">
        <f>Table_Query_from_Mac10[[#This Row],[UnitPriceFuture]]</f>
        <v>13.35</v>
      </c>
      <c r="X4615" s="47">
        <f>Table_Query_from_Mac10[[#This Row],[Unit Increase]]*Table_Query_from_Mac10[[#This Row],[UnitPriceFuture]]</f>
        <v>0</v>
      </c>
      <c r="Y4615" s="47">
        <f>Table_Query_from_Mac10[[#This Row],[Unit Increase]]*Table_Query_from_Mac10[[#This Row],[Future-cost]]</f>
        <v>0</v>
      </c>
      <c r="Z4615" s="47">
        <f>-(Table_Query_from_Mac10[[#This Row],[Incremental Sales]]+((Table_Query_from_Mac10[[#This Row],[Incremental Sales]]*-(SUM(Summary!$S$8:$S$9)))))*Summary!$S$18</f>
        <v>0</v>
      </c>
      <c r="AA4615" s="47">
        <f>IFERROR(Table_Query_from_Mac10[[#This Row],[Incremental Cost]]/Table_Query_from_Mac10[[#This Row],[Incremental Sales]],0)</f>
        <v>0</v>
      </c>
      <c r="AB4615" s="47">
        <f>IFERROR(Table_Query_from_Mac10[[#This Row],[TotalCostFuture]]/Table_Query_from_Mac10[[#This Row],[totalsalesFuture]],0)</f>
        <v>0.41123595505617977</v>
      </c>
      <c r="AN4615" s="31">
        <v>54</v>
      </c>
      <c r="AO4615">
        <f t="shared" si="144"/>
        <v>14</v>
      </c>
      <c r="AQ4615" s="31">
        <v>38.15</v>
      </c>
      <c r="AR4615">
        <f t="shared" si="145"/>
        <v>13.35</v>
      </c>
    </row>
    <row r="4616" spans="1:44" x14ac:dyDescent="0.25">
      <c r="A4616">
        <v>90488</v>
      </c>
      <c r="B4616">
        <v>4</v>
      </c>
      <c r="C4616" t="s">
        <v>55</v>
      </c>
      <c r="D4616" t="s">
        <v>81</v>
      </c>
      <c r="E4616">
        <v>4</v>
      </c>
      <c r="F4616">
        <v>12.1</v>
      </c>
      <c r="G4616">
        <v>31.85</v>
      </c>
      <c r="H4616" s="1">
        <v>44840</v>
      </c>
      <c r="I4616" s="20">
        <v>0</v>
      </c>
      <c r="J4616" s="47">
        <f>Table_Query_from_Mac10[[#This Row],[unit_price]]-(Table_Query_from_Mac10[[#This Row],[unit_price]]*(Table_Query_from_Mac10[[#This Row],[discount_pct]]/100))</f>
        <v>31.85</v>
      </c>
      <c r="K4616" s="47">
        <f>Table_Query_from_Mac10[[#This Row],[unit_cost]]</f>
        <v>12.1</v>
      </c>
      <c r="L4616" s="47">
        <f>Table_Query_from_Mac10[[#This Row],[Live-cost]]*(1+Table_Query_from_Mac10[[#This Row],[CogsIncreasebyTYPE]])</f>
        <v>12.1</v>
      </c>
      <c r="M4616" s="47">
        <f>Table_Query_from_Mac10[[#This Row],[Live-cost]]*Table_Query_from_Mac10[[#This Row],[qty_to_ship]]</f>
        <v>48.4</v>
      </c>
      <c r="N4616" s="47">
        <f>IF(Table_Query_from_Mac10[[#This Row],[item_no]]="KDA",-Table_Query_from_Mac10[[#This Row],[unit_price]],Table_Query_from_Mac10[[#This Row],[Net Unit]]*Table_Query_from_Mac10[[#This Row],[qty_to_ship]])</f>
        <v>127.4</v>
      </c>
      <c r="O4616" s="47">
        <f>SUMIFS(Summary!C:C,Summary!H:H,Table_Query_from_Mac10[[#This Row],[Juiceoc]])</f>
        <v>0</v>
      </c>
      <c r="P4616" s="47">
        <f>SUMIFS(Summary!D:D,Summary!H:H,Table_Query_from_Mac10[[#This Row],[Juiceoc]])</f>
        <v>0</v>
      </c>
      <c r="Q4616" s="47">
        <f>SUMIFS(Summary!E:E,Summary!H:H,Table_Query_from_Mac10[[#This Row],[Juiceoc]])</f>
        <v>0</v>
      </c>
      <c r="R4616" s="47">
        <f>Table_Query_from_Mac10[[#This Row],[Net Unit]]*(1+Table_Query_from_Mac10[[#This Row],[PriceIncreasebyType]])</f>
        <v>31.85</v>
      </c>
      <c r="S4616" s="47">
        <f>Table_Query_from_Mac10[[#This Row],[UnitPriceFuture]]*Table_Query_from_Mac10[[#This Row],[qtytoShipFuture]]</f>
        <v>127.4</v>
      </c>
      <c r="T4616" s="47">
        <f>ROUND(Table_Query_from_Mac10[[#This Row],[qty_to_ship]]*(1+Table_Query_from_Mac10[[#This Row],[VolumeIncreasebyType]]),0)</f>
        <v>4</v>
      </c>
      <c r="U4616" s="47">
        <f>Table_Query_from_Mac10[[#This Row],[qtytoShipFuture]]*Table_Query_from_Mac10[[#This Row],[Future-cost]]</f>
        <v>48.4</v>
      </c>
      <c r="V4616" s="47">
        <f>Table_Query_from_Mac10[[#This Row],[qtytoShipFuture]]-Table_Query_from_Mac10[[#This Row],[qty_to_ship]]</f>
        <v>0</v>
      </c>
      <c r="W4616" s="47">
        <f>Table_Query_from_Mac10[[#This Row],[UnitPriceFuture]]</f>
        <v>31.85</v>
      </c>
      <c r="X4616" s="47">
        <f>Table_Query_from_Mac10[[#This Row],[Unit Increase]]*Table_Query_from_Mac10[[#This Row],[UnitPriceFuture]]</f>
        <v>0</v>
      </c>
      <c r="Y4616" s="47">
        <f>Table_Query_from_Mac10[[#This Row],[Unit Increase]]*Table_Query_from_Mac10[[#This Row],[Future-cost]]</f>
        <v>0</v>
      </c>
      <c r="Z4616" s="47">
        <f>-(Table_Query_from_Mac10[[#This Row],[Incremental Sales]]+((Table_Query_from_Mac10[[#This Row],[Incremental Sales]]*-(SUM(Summary!$S$8:$S$9)))))*Summary!$S$18</f>
        <v>0</v>
      </c>
      <c r="AA4616" s="47">
        <f>IFERROR(Table_Query_from_Mac10[[#This Row],[Incremental Cost]]/Table_Query_from_Mac10[[#This Row],[Incremental Sales]],0)</f>
        <v>0</v>
      </c>
      <c r="AB4616" s="47">
        <f>IFERROR(Table_Query_from_Mac10[[#This Row],[TotalCostFuture]]/Table_Query_from_Mac10[[#This Row],[totalsalesFuture]],0)</f>
        <v>0.37990580847723704</v>
      </c>
      <c r="AN4616" s="30">
        <v>15</v>
      </c>
      <c r="AO4616">
        <f t="shared" si="144"/>
        <v>4</v>
      </c>
      <c r="AQ4616" s="30">
        <v>90.99</v>
      </c>
      <c r="AR4616">
        <f t="shared" si="145"/>
        <v>31.85</v>
      </c>
    </row>
    <row r="4617" spans="1:44" x14ac:dyDescent="0.25">
      <c r="A4617">
        <v>90488</v>
      </c>
      <c r="B4617">
        <v>5</v>
      </c>
      <c r="C4617" t="s">
        <v>55</v>
      </c>
      <c r="D4617" t="s">
        <v>81</v>
      </c>
      <c r="E4617">
        <v>7</v>
      </c>
      <c r="F4617">
        <v>5.86</v>
      </c>
      <c r="G4617">
        <v>14.88</v>
      </c>
      <c r="H4617" s="1">
        <v>44840</v>
      </c>
      <c r="I4617" s="20">
        <v>0</v>
      </c>
      <c r="J4617" s="47">
        <f>Table_Query_from_Mac10[[#This Row],[unit_price]]-(Table_Query_from_Mac10[[#This Row],[unit_price]]*(Table_Query_from_Mac10[[#This Row],[discount_pct]]/100))</f>
        <v>14.88</v>
      </c>
      <c r="K4617" s="47">
        <f>Table_Query_from_Mac10[[#This Row],[unit_cost]]</f>
        <v>5.86</v>
      </c>
      <c r="L4617" s="47">
        <f>Table_Query_from_Mac10[[#This Row],[Live-cost]]*(1+Table_Query_from_Mac10[[#This Row],[CogsIncreasebyTYPE]])</f>
        <v>5.86</v>
      </c>
      <c r="M4617" s="47">
        <f>Table_Query_from_Mac10[[#This Row],[Live-cost]]*Table_Query_from_Mac10[[#This Row],[qty_to_ship]]</f>
        <v>41.02</v>
      </c>
      <c r="N4617" s="47">
        <f>IF(Table_Query_from_Mac10[[#This Row],[item_no]]="KDA",-Table_Query_from_Mac10[[#This Row],[unit_price]],Table_Query_from_Mac10[[#This Row],[Net Unit]]*Table_Query_from_Mac10[[#This Row],[qty_to_ship]])</f>
        <v>104.16000000000001</v>
      </c>
      <c r="O4617" s="47">
        <f>SUMIFS(Summary!C:C,Summary!H:H,Table_Query_from_Mac10[[#This Row],[Juiceoc]])</f>
        <v>0</v>
      </c>
      <c r="P4617" s="47">
        <f>SUMIFS(Summary!D:D,Summary!H:H,Table_Query_from_Mac10[[#This Row],[Juiceoc]])</f>
        <v>0</v>
      </c>
      <c r="Q4617" s="47">
        <f>SUMIFS(Summary!E:E,Summary!H:H,Table_Query_from_Mac10[[#This Row],[Juiceoc]])</f>
        <v>0</v>
      </c>
      <c r="R4617" s="47">
        <f>Table_Query_from_Mac10[[#This Row],[Net Unit]]*(1+Table_Query_from_Mac10[[#This Row],[PriceIncreasebyType]])</f>
        <v>14.88</v>
      </c>
      <c r="S4617" s="47">
        <f>Table_Query_from_Mac10[[#This Row],[UnitPriceFuture]]*Table_Query_from_Mac10[[#This Row],[qtytoShipFuture]]</f>
        <v>104.16000000000001</v>
      </c>
      <c r="T4617" s="47">
        <f>ROUND(Table_Query_from_Mac10[[#This Row],[qty_to_ship]]*(1+Table_Query_from_Mac10[[#This Row],[VolumeIncreasebyType]]),0)</f>
        <v>7</v>
      </c>
      <c r="U4617" s="47">
        <f>Table_Query_from_Mac10[[#This Row],[qtytoShipFuture]]*Table_Query_from_Mac10[[#This Row],[Future-cost]]</f>
        <v>41.02</v>
      </c>
      <c r="V4617" s="47">
        <f>Table_Query_from_Mac10[[#This Row],[qtytoShipFuture]]-Table_Query_from_Mac10[[#This Row],[qty_to_ship]]</f>
        <v>0</v>
      </c>
      <c r="W4617" s="47">
        <f>Table_Query_from_Mac10[[#This Row],[UnitPriceFuture]]</f>
        <v>14.88</v>
      </c>
      <c r="X4617" s="47">
        <f>Table_Query_from_Mac10[[#This Row],[Unit Increase]]*Table_Query_from_Mac10[[#This Row],[UnitPriceFuture]]</f>
        <v>0</v>
      </c>
      <c r="Y4617" s="47">
        <f>Table_Query_from_Mac10[[#This Row],[Unit Increase]]*Table_Query_from_Mac10[[#This Row],[Future-cost]]</f>
        <v>0</v>
      </c>
      <c r="Z4617" s="47">
        <f>-(Table_Query_from_Mac10[[#This Row],[Incremental Sales]]+((Table_Query_from_Mac10[[#This Row],[Incremental Sales]]*-(SUM(Summary!$S$8:$S$9)))))*Summary!$S$18</f>
        <v>0</v>
      </c>
      <c r="AA4617" s="47">
        <f>IFERROR(Table_Query_from_Mac10[[#This Row],[Incremental Cost]]/Table_Query_from_Mac10[[#This Row],[Incremental Sales]],0)</f>
        <v>0</v>
      </c>
      <c r="AB4617" s="47">
        <f>IFERROR(Table_Query_from_Mac10[[#This Row],[TotalCostFuture]]/Table_Query_from_Mac10[[#This Row],[totalsalesFuture]],0)</f>
        <v>0.39381720430107525</v>
      </c>
      <c r="AN4617" s="31">
        <v>25</v>
      </c>
      <c r="AO4617">
        <f t="shared" si="144"/>
        <v>7</v>
      </c>
      <c r="AQ4617" s="31">
        <v>42.5</v>
      </c>
      <c r="AR4617">
        <f t="shared" si="145"/>
        <v>14.88</v>
      </c>
    </row>
    <row r="4618" spans="1:44" x14ac:dyDescent="0.25">
      <c r="A4618">
        <v>90489</v>
      </c>
      <c r="B4618">
        <v>1</v>
      </c>
      <c r="C4618" t="s">
        <v>55</v>
      </c>
      <c r="D4618" t="s">
        <v>81</v>
      </c>
      <c r="E4618">
        <v>10</v>
      </c>
      <c r="F4618">
        <v>10.18</v>
      </c>
      <c r="G4618">
        <v>27.29</v>
      </c>
      <c r="H4618" s="1">
        <v>44839</v>
      </c>
      <c r="I4618" s="20">
        <v>0</v>
      </c>
      <c r="J4618" s="47">
        <f>Table_Query_from_Mac10[[#This Row],[unit_price]]-(Table_Query_from_Mac10[[#This Row],[unit_price]]*(Table_Query_from_Mac10[[#This Row],[discount_pct]]/100))</f>
        <v>27.29</v>
      </c>
      <c r="K4618" s="47">
        <f>Table_Query_from_Mac10[[#This Row],[unit_cost]]</f>
        <v>10.18</v>
      </c>
      <c r="L4618" s="47">
        <f>Table_Query_from_Mac10[[#This Row],[Live-cost]]*(1+Table_Query_from_Mac10[[#This Row],[CogsIncreasebyTYPE]])</f>
        <v>10.18</v>
      </c>
      <c r="M4618" s="47">
        <f>Table_Query_from_Mac10[[#This Row],[Live-cost]]*Table_Query_from_Mac10[[#This Row],[qty_to_ship]]</f>
        <v>101.8</v>
      </c>
      <c r="N4618" s="47">
        <f>IF(Table_Query_from_Mac10[[#This Row],[item_no]]="KDA",-Table_Query_from_Mac10[[#This Row],[unit_price]],Table_Query_from_Mac10[[#This Row],[Net Unit]]*Table_Query_from_Mac10[[#This Row],[qty_to_ship]])</f>
        <v>272.89999999999998</v>
      </c>
      <c r="O4618" s="47">
        <f>SUMIFS(Summary!C:C,Summary!H:H,Table_Query_from_Mac10[[#This Row],[Juiceoc]])</f>
        <v>0</v>
      </c>
      <c r="P4618" s="47">
        <f>SUMIFS(Summary!D:D,Summary!H:H,Table_Query_from_Mac10[[#This Row],[Juiceoc]])</f>
        <v>0</v>
      </c>
      <c r="Q4618" s="47">
        <f>SUMIFS(Summary!E:E,Summary!H:H,Table_Query_from_Mac10[[#This Row],[Juiceoc]])</f>
        <v>0</v>
      </c>
      <c r="R4618" s="47">
        <f>Table_Query_from_Mac10[[#This Row],[Net Unit]]*(1+Table_Query_from_Mac10[[#This Row],[PriceIncreasebyType]])</f>
        <v>27.29</v>
      </c>
      <c r="S4618" s="47">
        <f>Table_Query_from_Mac10[[#This Row],[UnitPriceFuture]]*Table_Query_from_Mac10[[#This Row],[qtytoShipFuture]]</f>
        <v>272.89999999999998</v>
      </c>
      <c r="T4618" s="47">
        <f>ROUND(Table_Query_from_Mac10[[#This Row],[qty_to_ship]]*(1+Table_Query_from_Mac10[[#This Row],[VolumeIncreasebyType]]),0)</f>
        <v>10</v>
      </c>
      <c r="U4618" s="47">
        <f>Table_Query_from_Mac10[[#This Row],[qtytoShipFuture]]*Table_Query_from_Mac10[[#This Row],[Future-cost]]</f>
        <v>101.8</v>
      </c>
      <c r="V4618" s="47">
        <f>Table_Query_from_Mac10[[#This Row],[qtytoShipFuture]]-Table_Query_from_Mac10[[#This Row],[qty_to_ship]]</f>
        <v>0</v>
      </c>
      <c r="W4618" s="47">
        <f>Table_Query_from_Mac10[[#This Row],[UnitPriceFuture]]</f>
        <v>27.29</v>
      </c>
      <c r="X4618" s="47">
        <f>Table_Query_from_Mac10[[#This Row],[Unit Increase]]*Table_Query_from_Mac10[[#This Row],[UnitPriceFuture]]</f>
        <v>0</v>
      </c>
      <c r="Y4618" s="47">
        <f>Table_Query_from_Mac10[[#This Row],[Unit Increase]]*Table_Query_from_Mac10[[#This Row],[Future-cost]]</f>
        <v>0</v>
      </c>
      <c r="Z4618" s="47">
        <f>-(Table_Query_from_Mac10[[#This Row],[Incremental Sales]]+((Table_Query_from_Mac10[[#This Row],[Incremental Sales]]*-(SUM(Summary!$S$8:$S$9)))))*Summary!$S$18</f>
        <v>0</v>
      </c>
      <c r="AA4618" s="47">
        <f>IFERROR(Table_Query_from_Mac10[[#This Row],[Incremental Cost]]/Table_Query_from_Mac10[[#This Row],[Incremental Sales]],0)</f>
        <v>0</v>
      </c>
      <c r="AB4618" s="47">
        <f>IFERROR(Table_Query_from_Mac10[[#This Row],[TotalCostFuture]]/Table_Query_from_Mac10[[#This Row],[totalsalesFuture]],0)</f>
        <v>0.37303041407108833</v>
      </c>
      <c r="AN4618" s="30">
        <v>40</v>
      </c>
      <c r="AO4618">
        <f t="shared" si="144"/>
        <v>10</v>
      </c>
      <c r="AQ4618" s="30">
        <v>77.959999999999994</v>
      </c>
      <c r="AR4618">
        <f t="shared" si="145"/>
        <v>27.29</v>
      </c>
    </row>
    <row r="4619" spans="1:44" x14ac:dyDescent="0.25">
      <c r="A4619">
        <v>90489</v>
      </c>
      <c r="B4619">
        <v>2</v>
      </c>
      <c r="C4619" t="s">
        <v>55</v>
      </c>
      <c r="D4619" t="s">
        <v>81</v>
      </c>
      <c r="E4619">
        <v>12</v>
      </c>
      <c r="F4619">
        <v>12.04</v>
      </c>
      <c r="G4619">
        <v>31.43</v>
      </c>
      <c r="H4619" s="1">
        <v>44839</v>
      </c>
      <c r="I4619" s="20">
        <v>0</v>
      </c>
      <c r="J4619" s="47">
        <f>Table_Query_from_Mac10[[#This Row],[unit_price]]-(Table_Query_from_Mac10[[#This Row],[unit_price]]*(Table_Query_from_Mac10[[#This Row],[discount_pct]]/100))</f>
        <v>31.43</v>
      </c>
      <c r="K4619" s="47">
        <f>Table_Query_from_Mac10[[#This Row],[unit_cost]]</f>
        <v>12.04</v>
      </c>
      <c r="L4619" s="47">
        <f>Table_Query_from_Mac10[[#This Row],[Live-cost]]*(1+Table_Query_from_Mac10[[#This Row],[CogsIncreasebyTYPE]])</f>
        <v>12.04</v>
      </c>
      <c r="M4619" s="47">
        <f>Table_Query_from_Mac10[[#This Row],[Live-cost]]*Table_Query_from_Mac10[[#This Row],[qty_to_ship]]</f>
        <v>144.47999999999999</v>
      </c>
      <c r="N4619" s="47">
        <f>IF(Table_Query_from_Mac10[[#This Row],[item_no]]="KDA",-Table_Query_from_Mac10[[#This Row],[unit_price]],Table_Query_from_Mac10[[#This Row],[Net Unit]]*Table_Query_from_Mac10[[#This Row],[qty_to_ship]])</f>
        <v>377.15999999999997</v>
      </c>
      <c r="O4619" s="47">
        <f>SUMIFS(Summary!C:C,Summary!H:H,Table_Query_from_Mac10[[#This Row],[Juiceoc]])</f>
        <v>0</v>
      </c>
      <c r="P4619" s="47">
        <f>SUMIFS(Summary!D:D,Summary!H:H,Table_Query_from_Mac10[[#This Row],[Juiceoc]])</f>
        <v>0</v>
      </c>
      <c r="Q4619" s="47">
        <f>SUMIFS(Summary!E:E,Summary!H:H,Table_Query_from_Mac10[[#This Row],[Juiceoc]])</f>
        <v>0</v>
      </c>
      <c r="R4619" s="47">
        <f>Table_Query_from_Mac10[[#This Row],[Net Unit]]*(1+Table_Query_from_Mac10[[#This Row],[PriceIncreasebyType]])</f>
        <v>31.43</v>
      </c>
      <c r="S4619" s="47">
        <f>Table_Query_from_Mac10[[#This Row],[UnitPriceFuture]]*Table_Query_from_Mac10[[#This Row],[qtytoShipFuture]]</f>
        <v>377.15999999999997</v>
      </c>
      <c r="T4619" s="47">
        <f>ROUND(Table_Query_from_Mac10[[#This Row],[qty_to_ship]]*(1+Table_Query_from_Mac10[[#This Row],[VolumeIncreasebyType]]),0)</f>
        <v>12</v>
      </c>
      <c r="U4619" s="47">
        <f>Table_Query_from_Mac10[[#This Row],[qtytoShipFuture]]*Table_Query_from_Mac10[[#This Row],[Future-cost]]</f>
        <v>144.47999999999999</v>
      </c>
      <c r="V4619" s="47">
        <f>Table_Query_from_Mac10[[#This Row],[qtytoShipFuture]]-Table_Query_from_Mac10[[#This Row],[qty_to_ship]]</f>
        <v>0</v>
      </c>
      <c r="W4619" s="47">
        <f>Table_Query_from_Mac10[[#This Row],[UnitPriceFuture]]</f>
        <v>31.43</v>
      </c>
      <c r="X4619" s="47">
        <f>Table_Query_from_Mac10[[#This Row],[Unit Increase]]*Table_Query_from_Mac10[[#This Row],[UnitPriceFuture]]</f>
        <v>0</v>
      </c>
      <c r="Y4619" s="47">
        <f>Table_Query_from_Mac10[[#This Row],[Unit Increase]]*Table_Query_from_Mac10[[#This Row],[Future-cost]]</f>
        <v>0</v>
      </c>
      <c r="Z4619" s="47">
        <f>-(Table_Query_from_Mac10[[#This Row],[Incremental Sales]]+((Table_Query_from_Mac10[[#This Row],[Incremental Sales]]*-(SUM(Summary!$S$8:$S$9)))))*Summary!$S$18</f>
        <v>0</v>
      </c>
      <c r="AA4619" s="47">
        <f>IFERROR(Table_Query_from_Mac10[[#This Row],[Incremental Cost]]/Table_Query_from_Mac10[[#This Row],[Incremental Sales]],0)</f>
        <v>0</v>
      </c>
      <c r="AB4619" s="47">
        <f>IFERROR(Table_Query_from_Mac10[[#This Row],[TotalCostFuture]]/Table_Query_from_Mac10[[#This Row],[totalsalesFuture]],0)</f>
        <v>0.38307349665924278</v>
      </c>
      <c r="AN4619" s="31">
        <v>48</v>
      </c>
      <c r="AO4619">
        <f t="shared" si="144"/>
        <v>12</v>
      </c>
      <c r="AQ4619" s="31">
        <v>89.79</v>
      </c>
      <c r="AR4619">
        <f t="shared" si="145"/>
        <v>31.43</v>
      </c>
    </row>
    <row r="4620" spans="1:44" x14ac:dyDescent="0.25">
      <c r="A4620">
        <v>90489</v>
      </c>
      <c r="B4620">
        <v>3</v>
      </c>
      <c r="C4620" t="s">
        <v>55</v>
      </c>
      <c r="D4620" t="s">
        <v>81</v>
      </c>
      <c r="E4620">
        <v>3</v>
      </c>
      <c r="F4620">
        <v>15.22</v>
      </c>
      <c r="G4620">
        <v>44.36</v>
      </c>
      <c r="H4620" s="1">
        <v>44839</v>
      </c>
      <c r="I4620" s="20">
        <v>0</v>
      </c>
      <c r="J4620" s="47">
        <f>Table_Query_from_Mac10[[#This Row],[unit_price]]-(Table_Query_from_Mac10[[#This Row],[unit_price]]*(Table_Query_from_Mac10[[#This Row],[discount_pct]]/100))</f>
        <v>44.36</v>
      </c>
      <c r="K4620" s="47">
        <f>Table_Query_from_Mac10[[#This Row],[unit_cost]]</f>
        <v>15.22</v>
      </c>
      <c r="L4620" s="47">
        <f>Table_Query_from_Mac10[[#This Row],[Live-cost]]*(1+Table_Query_from_Mac10[[#This Row],[CogsIncreasebyTYPE]])</f>
        <v>15.22</v>
      </c>
      <c r="M4620" s="47">
        <f>Table_Query_from_Mac10[[#This Row],[Live-cost]]*Table_Query_from_Mac10[[#This Row],[qty_to_ship]]</f>
        <v>45.660000000000004</v>
      </c>
      <c r="N4620" s="47">
        <f>IF(Table_Query_from_Mac10[[#This Row],[item_no]]="KDA",-Table_Query_from_Mac10[[#This Row],[unit_price]],Table_Query_from_Mac10[[#This Row],[Net Unit]]*Table_Query_from_Mac10[[#This Row],[qty_to_ship]])</f>
        <v>133.07999999999998</v>
      </c>
      <c r="O4620" s="47">
        <f>SUMIFS(Summary!C:C,Summary!H:H,Table_Query_from_Mac10[[#This Row],[Juiceoc]])</f>
        <v>0</v>
      </c>
      <c r="P4620" s="47">
        <f>SUMIFS(Summary!D:D,Summary!H:H,Table_Query_from_Mac10[[#This Row],[Juiceoc]])</f>
        <v>0</v>
      </c>
      <c r="Q4620" s="47">
        <f>SUMIFS(Summary!E:E,Summary!H:H,Table_Query_from_Mac10[[#This Row],[Juiceoc]])</f>
        <v>0</v>
      </c>
      <c r="R4620" s="47">
        <f>Table_Query_from_Mac10[[#This Row],[Net Unit]]*(1+Table_Query_from_Mac10[[#This Row],[PriceIncreasebyType]])</f>
        <v>44.36</v>
      </c>
      <c r="S4620" s="47">
        <f>Table_Query_from_Mac10[[#This Row],[UnitPriceFuture]]*Table_Query_from_Mac10[[#This Row],[qtytoShipFuture]]</f>
        <v>133.07999999999998</v>
      </c>
      <c r="T4620" s="47">
        <f>ROUND(Table_Query_from_Mac10[[#This Row],[qty_to_ship]]*(1+Table_Query_from_Mac10[[#This Row],[VolumeIncreasebyType]]),0)</f>
        <v>3</v>
      </c>
      <c r="U4620" s="47">
        <f>Table_Query_from_Mac10[[#This Row],[qtytoShipFuture]]*Table_Query_from_Mac10[[#This Row],[Future-cost]]</f>
        <v>45.660000000000004</v>
      </c>
      <c r="V4620" s="47">
        <f>Table_Query_from_Mac10[[#This Row],[qtytoShipFuture]]-Table_Query_from_Mac10[[#This Row],[qty_to_ship]]</f>
        <v>0</v>
      </c>
      <c r="W4620" s="47">
        <f>Table_Query_from_Mac10[[#This Row],[UnitPriceFuture]]</f>
        <v>44.36</v>
      </c>
      <c r="X4620" s="47">
        <f>Table_Query_from_Mac10[[#This Row],[Unit Increase]]*Table_Query_from_Mac10[[#This Row],[UnitPriceFuture]]</f>
        <v>0</v>
      </c>
      <c r="Y4620" s="47">
        <f>Table_Query_from_Mac10[[#This Row],[Unit Increase]]*Table_Query_from_Mac10[[#This Row],[Future-cost]]</f>
        <v>0</v>
      </c>
      <c r="Z4620" s="47">
        <f>-(Table_Query_from_Mac10[[#This Row],[Incremental Sales]]+((Table_Query_from_Mac10[[#This Row],[Incremental Sales]]*-(SUM(Summary!$S$8:$S$9)))))*Summary!$S$18</f>
        <v>0</v>
      </c>
      <c r="AA4620" s="47">
        <f>IFERROR(Table_Query_from_Mac10[[#This Row],[Incremental Cost]]/Table_Query_from_Mac10[[#This Row],[Incremental Sales]],0)</f>
        <v>0</v>
      </c>
      <c r="AB4620" s="47">
        <f>IFERROR(Table_Query_from_Mac10[[#This Row],[TotalCostFuture]]/Table_Query_from_Mac10[[#This Row],[totalsalesFuture]],0)</f>
        <v>0.34310189359783594</v>
      </c>
      <c r="AN4620" s="30">
        <v>12</v>
      </c>
      <c r="AO4620">
        <f t="shared" si="144"/>
        <v>3</v>
      </c>
      <c r="AQ4620" s="30">
        <v>126.73</v>
      </c>
      <c r="AR4620">
        <f t="shared" si="145"/>
        <v>44.36</v>
      </c>
    </row>
    <row r="4621" spans="1:44" x14ac:dyDescent="0.25">
      <c r="A4621">
        <v>90490</v>
      </c>
      <c r="B4621">
        <v>1</v>
      </c>
      <c r="C4621" t="s">
        <v>55</v>
      </c>
      <c r="D4621" t="s">
        <v>81</v>
      </c>
      <c r="E4621">
        <v>25</v>
      </c>
      <c r="F4621">
        <v>4.8499999999999996</v>
      </c>
      <c r="G4621">
        <v>10.92</v>
      </c>
      <c r="H4621" s="1">
        <v>44844</v>
      </c>
      <c r="I4621" s="20">
        <v>0</v>
      </c>
      <c r="J4621" s="47">
        <f>Table_Query_from_Mac10[[#This Row],[unit_price]]-(Table_Query_from_Mac10[[#This Row],[unit_price]]*(Table_Query_from_Mac10[[#This Row],[discount_pct]]/100))</f>
        <v>10.92</v>
      </c>
      <c r="K4621" s="47">
        <f>Table_Query_from_Mac10[[#This Row],[unit_cost]]</f>
        <v>4.8499999999999996</v>
      </c>
      <c r="L4621" s="47">
        <f>Table_Query_from_Mac10[[#This Row],[Live-cost]]*(1+Table_Query_from_Mac10[[#This Row],[CogsIncreasebyTYPE]])</f>
        <v>4.8499999999999996</v>
      </c>
      <c r="M4621" s="47">
        <f>Table_Query_from_Mac10[[#This Row],[Live-cost]]*Table_Query_from_Mac10[[#This Row],[qty_to_ship]]</f>
        <v>121.24999999999999</v>
      </c>
      <c r="N4621" s="47">
        <f>IF(Table_Query_from_Mac10[[#This Row],[item_no]]="KDA",-Table_Query_from_Mac10[[#This Row],[unit_price]],Table_Query_from_Mac10[[#This Row],[Net Unit]]*Table_Query_from_Mac10[[#This Row],[qty_to_ship]])</f>
        <v>273</v>
      </c>
      <c r="O4621" s="47">
        <f>SUMIFS(Summary!C:C,Summary!H:H,Table_Query_from_Mac10[[#This Row],[Juiceoc]])</f>
        <v>0</v>
      </c>
      <c r="P4621" s="47">
        <f>SUMIFS(Summary!D:D,Summary!H:H,Table_Query_from_Mac10[[#This Row],[Juiceoc]])</f>
        <v>0</v>
      </c>
      <c r="Q4621" s="47">
        <f>SUMIFS(Summary!E:E,Summary!H:H,Table_Query_from_Mac10[[#This Row],[Juiceoc]])</f>
        <v>0</v>
      </c>
      <c r="R4621" s="47">
        <f>Table_Query_from_Mac10[[#This Row],[Net Unit]]*(1+Table_Query_from_Mac10[[#This Row],[PriceIncreasebyType]])</f>
        <v>10.92</v>
      </c>
      <c r="S4621" s="47">
        <f>Table_Query_from_Mac10[[#This Row],[UnitPriceFuture]]*Table_Query_from_Mac10[[#This Row],[qtytoShipFuture]]</f>
        <v>273</v>
      </c>
      <c r="T4621" s="47">
        <f>ROUND(Table_Query_from_Mac10[[#This Row],[qty_to_ship]]*(1+Table_Query_from_Mac10[[#This Row],[VolumeIncreasebyType]]),0)</f>
        <v>25</v>
      </c>
      <c r="U4621" s="47">
        <f>Table_Query_from_Mac10[[#This Row],[qtytoShipFuture]]*Table_Query_from_Mac10[[#This Row],[Future-cost]]</f>
        <v>121.24999999999999</v>
      </c>
      <c r="V4621" s="47">
        <f>Table_Query_from_Mac10[[#This Row],[qtytoShipFuture]]-Table_Query_from_Mac10[[#This Row],[qty_to_ship]]</f>
        <v>0</v>
      </c>
      <c r="W4621" s="47">
        <f>Table_Query_from_Mac10[[#This Row],[UnitPriceFuture]]</f>
        <v>10.92</v>
      </c>
      <c r="X4621" s="47">
        <f>Table_Query_from_Mac10[[#This Row],[Unit Increase]]*Table_Query_from_Mac10[[#This Row],[UnitPriceFuture]]</f>
        <v>0</v>
      </c>
      <c r="Y4621" s="47">
        <f>Table_Query_from_Mac10[[#This Row],[Unit Increase]]*Table_Query_from_Mac10[[#This Row],[Future-cost]]</f>
        <v>0</v>
      </c>
      <c r="Z4621" s="47">
        <f>-(Table_Query_from_Mac10[[#This Row],[Incremental Sales]]+((Table_Query_from_Mac10[[#This Row],[Incremental Sales]]*-(SUM(Summary!$S$8:$S$9)))))*Summary!$S$18</f>
        <v>0</v>
      </c>
      <c r="AA4621" s="47">
        <f>IFERROR(Table_Query_from_Mac10[[#This Row],[Incremental Cost]]/Table_Query_from_Mac10[[#This Row],[Incremental Sales]],0)</f>
        <v>0</v>
      </c>
      <c r="AB4621" s="47">
        <f>IFERROR(Table_Query_from_Mac10[[#This Row],[TotalCostFuture]]/Table_Query_from_Mac10[[#This Row],[totalsalesFuture]],0)</f>
        <v>0.44413919413919406</v>
      </c>
      <c r="AN4621" s="31">
        <v>100</v>
      </c>
      <c r="AO4621">
        <f t="shared" si="144"/>
        <v>25</v>
      </c>
      <c r="AQ4621" s="31">
        <v>31.2</v>
      </c>
      <c r="AR4621">
        <f t="shared" si="145"/>
        <v>10.92</v>
      </c>
    </row>
    <row r="4622" spans="1:44" x14ac:dyDescent="0.25">
      <c r="A4622">
        <v>90490</v>
      </c>
      <c r="B4622">
        <v>2</v>
      </c>
      <c r="C4622" t="s">
        <v>55</v>
      </c>
      <c r="D4622" t="s">
        <v>81</v>
      </c>
      <c r="E4622">
        <v>32</v>
      </c>
      <c r="F4622">
        <v>5.81</v>
      </c>
      <c r="G4622">
        <v>13.01</v>
      </c>
      <c r="H4622" s="1">
        <v>44844</v>
      </c>
      <c r="I4622" s="20">
        <v>0</v>
      </c>
      <c r="J4622" s="47">
        <f>Table_Query_from_Mac10[[#This Row],[unit_price]]-(Table_Query_from_Mac10[[#This Row],[unit_price]]*(Table_Query_from_Mac10[[#This Row],[discount_pct]]/100))</f>
        <v>13.01</v>
      </c>
      <c r="K4622" s="47">
        <f>Table_Query_from_Mac10[[#This Row],[unit_cost]]</f>
        <v>5.81</v>
      </c>
      <c r="L4622" s="47">
        <f>Table_Query_from_Mac10[[#This Row],[Live-cost]]*(1+Table_Query_from_Mac10[[#This Row],[CogsIncreasebyTYPE]])</f>
        <v>5.81</v>
      </c>
      <c r="M4622" s="47">
        <f>Table_Query_from_Mac10[[#This Row],[Live-cost]]*Table_Query_from_Mac10[[#This Row],[qty_to_ship]]</f>
        <v>185.92</v>
      </c>
      <c r="N4622" s="47">
        <f>IF(Table_Query_from_Mac10[[#This Row],[item_no]]="KDA",-Table_Query_from_Mac10[[#This Row],[unit_price]],Table_Query_from_Mac10[[#This Row],[Net Unit]]*Table_Query_from_Mac10[[#This Row],[qty_to_ship]])</f>
        <v>416.32</v>
      </c>
      <c r="O4622" s="47">
        <f>SUMIFS(Summary!C:C,Summary!H:H,Table_Query_from_Mac10[[#This Row],[Juiceoc]])</f>
        <v>0</v>
      </c>
      <c r="P4622" s="47">
        <f>SUMIFS(Summary!D:D,Summary!H:H,Table_Query_from_Mac10[[#This Row],[Juiceoc]])</f>
        <v>0</v>
      </c>
      <c r="Q4622" s="47">
        <f>SUMIFS(Summary!E:E,Summary!H:H,Table_Query_from_Mac10[[#This Row],[Juiceoc]])</f>
        <v>0</v>
      </c>
      <c r="R4622" s="47">
        <f>Table_Query_from_Mac10[[#This Row],[Net Unit]]*(1+Table_Query_from_Mac10[[#This Row],[PriceIncreasebyType]])</f>
        <v>13.01</v>
      </c>
      <c r="S4622" s="47">
        <f>Table_Query_from_Mac10[[#This Row],[UnitPriceFuture]]*Table_Query_from_Mac10[[#This Row],[qtytoShipFuture]]</f>
        <v>416.32</v>
      </c>
      <c r="T4622" s="47">
        <f>ROUND(Table_Query_from_Mac10[[#This Row],[qty_to_ship]]*(1+Table_Query_from_Mac10[[#This Row],[VolumeIncreasebyType]]),0)</f>
        <v>32</v>
      </c>
      <c r="U4622" s="47">
        <f>Table_Query_from_Mac10[[#This Row],[qtytoShipFuture]]*Table_Query_from_Mac10[[#This Row],[Future-cost]]</f>
        <v>185.92</v>
      </c>
      <c r="V4622" s="47">
        <f>Table_Query_from_Mac10[[#This Row],[qtytoShipFuture]]-Table_Query_from_Mac10[[#This Row],[qty_to_ship]]</f>
        <v>0</v>
      </c>
      <c r="W4622" s="47">
        <f>Table_Query_from_Mac10[[#This Row],[UnitPriceFuture]]</f>
        <v>13.01</v>
      </c>
      <c r="X4622" s="47">
        <f>Table_Query_from_Mac10[[#This Row],[Unit Increase]]*Table_Query_from_Mac10[[#This Row],[UnitPriceFuture]]</f>
        <v>0</v>
      </c>
      <c r="Y4622" s="47">
        <f>Table_Query_from_Mac10[[#This Row],[Unit Increase]]*Table_Query_from_Mac10[[#This Row],[Future-cost]]</f>
        <v>0</v>
      </c>
      <c r="Z4622" s="47">
        <f>-(Table_Query_from_Mac10[[#This Row],[Incremental Sales]]+((Table_Query_from_Mac10[[#This Row],[Incremental Sales]]*-(SUM(Summary!$S$8:$S$9)))))*Summary!$S$18</f>
        <v>0</v>
      </c>
      <c r="AA4622" s="47">
        <f>IFERROR(Table_Query_from_Mac10[[#This Row],[Incremental Cost]]/Table_Query_from_Mac10[[#This Row],[Incremental Sales]],0)</f>
        <v>0</v>
      </c>
      <c r="AB4622" s="47">
        <f>IFERROR(Table_Query_from_Mac10[[#This Row],[TotalCostFuture]]/Table_Query_from_Mac10[[#This Row],[totalsalesFuture]],0)</f>
        <v>0.44657955418908529</v>
      </c>
      <c r="AN4622" s="30">
        <v>128</v>
      </c>
      <c r="AO4622">
        <f t="shared" si="144"/>
        <v>32</v>
      </c>
      <c r="AQ4622" s="30">
        <v>37.159999999999997</v>
      </c>
      <c r="AR4622">
        <f t="shared" si="145"/>
        <v>13.01</v>
      </c>
    </row>
    <row r="4623" spans="1:44" x14ac:dyDescent="0.25">
      <c r="A4623">
        <v>90490</v>
      </c>
      <c r="B4623">
        <v>3</v>
      </c>
      <c r="C4623" t="s">
        <v>55</v>
      </c>
      <c r="D4623" t="s">
        <v>81</v>
      </c>
      <c r="E4623">
        <v>16</v>
      </c>
      <c r="F4623">
        <v>6.38</v>
      </c>
      <c r="G4623">
        <v>14.69</v>
      </c>
      <c r="H4623" s="1">
        <v>44844</v>
      </c>
      <c r="I4623" s="20">
        <v>0</v>
      </c>
      <c r="J4623" s="47">
        <f>Table_Query_from_Mac10[[#This Row],[unit_price]]-(Table_Query_from_Mac10[[#This Row],[unit_price]]*(Table_Query_from_Mac10[[#This Row],[discount_pct]]/100))</f>
        <v>14.69</v>
      </c>
      <c r="K4623" s="47">
        <f>Table_Query_from_Mac10[[#This Row],[unit_cost]]</f>
        <v>6.38</v>
      </c>
      <c r="L4623" s="47">
        <f>Table_Query_from_Mac10[[#This Row],[Live-cost]]*(1+Table_Query_from_Mac10[[#This Row],[CogsIncreasebyTYPE]])</f>
        <v>6.38</v>
      </c>
      <c r="M4623" s="47">
        <f>Table_Query_from_Mac10[[#This Row],[Live-cost]]*Table_Query_from_Mac10[[#This Row],[qty_to_ship]]</f>
        <v>102.08</v>
      </c>
      <c r="N4623" s="47">
        <f>IF(Table_Query_from_Mac10[[#This Row],[item_no]]="KDA",-Table_Query_from_Mac10[[#This Row],[unit_price]],Table_Query_from_Mac10[[#This Row],[Net Unit]]*Table_Query_from_Mac10[[#This Row],[qty_to_ship]])</f>
        <v>235.04</v>
      </c>
      <c r="O4623" s="47">
        <f>SUMIFS(Summary!C:C,Summary!H:H,Table_Query_from_Mac10[[#This Row],[Juiceoc]])</f>
        <v>0</v>
      </c>
      <c r="P4623" s="47">
        <f>SUMIFS(Summary!D:D,Summary!H:H,Table_Query_from_Mac10[[#This Row],[Juiceoc]])</f>
        <v>0</v>
      </c>
      <c r="Q4623" s="47">
        <f>SUMIFS(Summary!E:E,Summary!H:H,Table_Query_from_Mac10[[#This Row],[Juiceoc]])</f>
        <v>0</v>
      </c>
      <c r="R4623" s="47">
        <f>Table_Query_from_Mac10[[#This Row],[Net Unit]]*(1+Table_Query_from_Mac10[[#This Row],[PriceIncreasebyType]])</f>
        <v>14.69</v>
      </c>
      <c r="S4623" s="47">
        <f>Table_Query_from_Mac10[[#This Row],[UnitPriceFuture]]*Table_Query_from_Mac10[[#This Row],[qtytoShipFuture]]</f>
        <v>235.04</v>
      </c>
      <c r="T4623" s="47">
        <f>ROUND(Table_Query_from_Mac10[[#This Row],[qty_to_ship]]*(1+Table_Query_from_Mac10[[#This Row],[VolumeIncreasebyType]]),0)</f>
        <v>16</v>
      </c>
      <c r="U4623" s="47">
        <f>Table_Query_from_Mac10[[#This Row],[qtytoShipFuture]]*Table_Query_from_Mac10[[#This Row],[Future-cost]]</f>
        <v>102.08</v>
      </c>
      <c r="V4623" s="47">
        <f>Table_Query_from_Mac10[[#This Row],[qtytoShipFuture]]-Table_Query_from_Mac10[[#This Row],[qty_to_ship]]</f>
        <v>0</v>
      </c>
      <c r="W4623" s="47">
        <f>Table_Query_from_Mac10[[#This Row],[UnitPriceFuture]]</f>
        <v>14.69</v>
      </c>
      <c r="X4623" s="47">
        <f>Table_Query_from_Mac10[[#This Row],[Unit Increase]]*Table_Query_from_Mac10[[#This Row],[UnitPriceFuture]]</f>
        <v>0</v>
      </c>
      <c r="Y4623" s="47">
        <f>Table_Query_from_Mac10[[#This Row],[Unit Increase]]*Table_Query_from_Mac10[[#This Row],[Future-cost]]</f>
        <v>0</v>
      </c>
      <c r="Z4623" s="47">
        <f>-(Table_Query_from_Mac10[[#This Row],[Incremental Sales]]+((Table_Query_from_Mac10[[#This Row],[Incremental Sales]]*-(SUM(Summary!$S$8:$S$9)))))*Summary!$S$18</f>
        <v>0</v>
      </c>
      <c r="AA4623" s="47">
        <f>IFERROR(Table_Query_from_Mac10[[#This Row],[Incremental Cost]]/Table_Query_from_Mac10[[#This Row],[Incremental Sales]],0)</f>
        <v>0</v>
      </c>
      <c r="AB4623" s="47">
        <f>IFERROR(Table_Query_from_Mac10[[#This Row],[TotalCostFuture]]/Table_Query_from_Mac10[[#This Row],[totalsalesFuture]],0)</f>
        <v>0.43430905377808032</v>
      </c>
      <c r="AN4623" s="31">
        <v>64</v>
      </c>
      <c r="AO4623">
        <f t="shared" si="144"/>
        <v>16</v>
      </c>
      <c r="AQ4623" s="31">
        <v>41.98</v>
      </c>
      <c r="AR4623">
        <f t="shared" si="145"/>
        <v>14.69</v>
      </c>
    </row>
    <row r="4624" spans="1:44" x14ac:dyDescent="0.25">
      <c r="A4624">
        <v>90490</v>
      </c>
      <c r="B4624">
        <v>4</v>
      </c>
      <c r="C4624" t="s">
        <v>55</v>
      </c>
      <c r="D4624" t="s">
        <v>81</v>
      </c>
      <c r="E4624">
        <v>24</v>
      </c>
      <c r="F4624">
        <v>7.17</v>
      </c>
      <c r="G4624">
        <v>16.27</v>
      </c>
      <c r="H4624" s="1">
        <v>44844</v>
      </c>
      <c r="I4624" s="20">
        <v>0</v>
      </c>
      <c r="J4624" s="47">
        <f>Table_Query_from_Mac10[[#This Row],[unit_price]]-(Table_Query_from_Mac10[[#This Row],[unit_price]]*(Table_Query_from_Mac10[[#This Row],[discount_pct]]/100))</f>
        <v>16.27</v>
      </c>
      <c r="K4624" s="47">
        <f>Table_Query_from_Mac10[[#This Row],[unit_cost]]</f>
        <v>7.17</v>
      </c>
      <c r="L4624" s="47">
        <f>Table_Query_from_Mac10[[#This Row],[Live-cost]]*(1+Table_Query_from_Mac10[[#This Row],[CogsIncreasebyTYPE]])</f>
        <v>7.17</v>
      </c>
      <c r="M4624" s="47">
        <f>Table_Query_from_Mac10[[#This Row],[Live-cost]]*Table_Query_from_Mac10[[#This Row],[qty_to_ship]]</f>
        <v>172.07999999999998</v>
      </c>
      <c r="N4624" s="47">
        <f>IF(Table_Query_from_Mac10[[#This Row],[item_no]]="KDA",-Table_Query_from_Mac10[[#This Row],[unit_price]],Table_Query_from_Mac10[[#This Row],[Net Unit]]*Table_Query_from_Mac10[[#This Row],[qty_to_ship]])</f>
        <v>390.48</v>
      </c>
      <c r="O4624" s="47">
        <f>SUMIFS(Summary!C:C,Summary!H:H,Table_Query_from_Mac10[[#This Row],[Juiceoc]])</f>
        <v>0</v>
      </c>
      <c r="P4624" s="47">
        <f>SUMIFS(Summary!D:D,Summary!H:H,Table_Query_from_Mac10[[#This Row],[Juiceoc]])</f>
        <v>0</v>
      </c>
      <c r="Q4624" s="47">
        <f>SUMIFS(Summary!E:E,Summary!H:H,Table_Query_from_Mac10[[#This Row],[Juiceoc]])</f>
        <v>0</v>
      </c>
      <c r="R4624" s="47">
        <f>Table_Query_from_Mac10[[#This Row],[Net Unit]]*(1+Table_Query_from_Mac10[[#This Row],[PriceIncreasebyType]])</f>
        <v>16.27</v>
      </c>
      <c r="S4624" s="47">
        <f>Table_Query_from_Mac10[[#This Row],[UnitPriceFuture]]*Table_Query_from_Mac10[[#This Row],[qtytoShipFuture]]</f>
        <v>390.48</v>
      </c>
      <c r="T4624" s="47">
        <f>ROUND(Table_Query_from_Mac10[[#This Row],[qty_to_ship]]*(1+Table_Query_from_Mac10[[#This Row],[VolumeIncreasebyType]]),0)</f>
        <v>24</v>
      </c>
      <c r="U4624" s="47">
        <f>Table_Query_from_Mac10[[#This Row],[qtytoShipFuture]]*Table_Query_from_Mac10[[#This Row],[Future-cost]]</f>
        <v>172.07999999999998</v>
      </c>
      <c r="V4624" s="47">
        <f>Table_Query_from_Mac10[[#This Row],[qtytoShipFuture]]-Table_Query_from_Mac10[[#This Row],[qty_to_ship]]</f>
        <v>0</v>
      </c>
      <c r="W4624" s="47">
        <f>Table_Query_from_Mac10[[#This Row],[UnitPriceFuture]]</f>
        <v>16.27</v>
      </c>
      <c r="X4624" s="47">
        <f>Table_Query_from_Mac10[[#This Row],[Unit Increase]]*Table_Query_from_Mac10[[#This Row],[UnitPriceFuture]]</f>
        <v>0</v>
      </c>
      <c r="Y4624" s="47">
        <f>Table_Query_from_Mac10[[#This Row],[Unit Increase]]*Table_Query_from_Mac10[[#This Row],[Future-cost]]</f>
        <v>0</v>
      </c>
      <c r="Z4624" s="47">
        <f>-(Table_Query_from_Mac10[[#This Row],[Incremental Sales]]+((Table_Query_from_Mac10[[#This Row],[Incremental Sales]]*-(SUM(Summary!$S$8:$S$9)))))*Summary!$S$18</f>
        <v>0</v>
      </c>
      <c r="AA4624" s="47">
        <f>IFERROR(Table_Query_from_Mac10[[#This Row],[Incremental Cost]]/Table_Query_from_Mac10[[#This Row],[Incremental Sales]],0)</f>
        <v>0</v>
      </c>
      <c r="AB4624" s="47">
        <f>IFERROR(Table_Query_from_Mac10[[#This Row],[TotalCostFuture]]/Table_Query_from_Mac10[[#This Row],[totalsalesFuture]],0)</f>
        <v>0.44068838352796552</v>
      </c>
      <c r="AN4624" s="30">
        <v>96</v>
      </c>
      <c r="AO4624">
        <f t="shared" si="144"/>
        <v>24</v>
      </c>
      <c r="AQ4624" s="30">
        <v>46.49</v>
      </c>
      <c r="AR4624">
        <f t="shared" si="145"/>
        <v>16.27</v>
      </c>
    </row>
    <row r="4625" spans="1:44" x14ac:dyDescent="0.25">
      <c r="A4625">
        <v>90490</v>
      </c>
      <c r="B4625">
        <v>5</v>
      </c>
      <c r="C4625" t="s">
        <v>55</v>
      </c>
      <c r="D4625" t="s">
        <v>81</v>
      </c>
      <c r="E4625">
        <v>18</v>
      </c>
      <c r="F4625">
        <v>8.5</v>
      </c>
      <c r="G4625">
        <v>20.239999999999998</v>
      </c>
      <c r="H4625" s="1">
        <v>44844</v>
      </c>
      <c r="I4625" s="20">
        <v>0</v>
      </c>
      <c r="J4625" s="47">
        <f>Table_Query_from_Mac10[[#This Row],[unit_price]]-(Table_Query_from_Mac10[[#This Row],[unit_price]]*(Table_Query_from_Mac10[[#This Row],[discount_pct]]/100))</f>
        <v>20.239999999999998</v>
      </c>
      <c r="K4625" s="47">
        <f>Table_Query_from_Mac10[[#This Row],[unit_cost]]</f>
        <v>8.5</v>
      </c>
      <c r="L4625" s="47">
        <f>Table_Query_from_Mac10[[#This Row],[Live-cost]]*(1+Table_Query_from_Mac10[[#This Row],[CogsIncreasebyTYPE]])</f>
        <v>8.5</v>
      </c>
      <c r="M4625" s="47">
        <f>Table_Query_from_Mac10[[#This Row],[Live-cost]]*Table_Query_from_Mac10[[#This Row],[qty_to_ship]]</f>
        <v>153</v>
      </c>
      <c r="N4625" s="47">
        <f>IF(Table_Query_from_Mac10[[#This Row],[item_no]]="KDA",-Table_Query_from_Mac10[[#This Row],[unit_price]],Table_Query_from_Mac10[[#This Row],[Net Unit]]*Table_Query_from_Mac10[[#This Row],[qty_to_ship]])</f>
        <v>364.32</v>
      </c>
      <c r="O4625" s="47">
        <f>SUMIFS(Summary!C:C,Summary!H:H,Table_Query_from_Mac10[[#This Row],[Juiceoc]])</f>
        <v>0</v>
      </c>
      <c r="P4625" s="47">
        <f>SUMIFS(Summary!D:D,Summary!H:H,Table_Query_from_Mac10[[#This Row],[Juiceoc]])</f>
        <v>0</v>
      </c>
      <c r="Q4625" s="47">
        <f>SUMIFS(Summary!E:E,Summary!H:H,Table_Query_from_Mac10[[#This Row],[Juiceoc]])</f>
        <v>0</v>
      </c>
      <c r="R4625" s="47">
        <f>Table_Query_from_Mac10[[#This Row],[Net Unit]]*(1+Table_Query_from_Mac10[[#This Row],[PriceIncreasebyType]])</f>
        <v>20.239999999999998</v>
      </c>
      <c r="S4625" s="47">
        <f>Table_Query_from_Mac10[[#This Row],[UnitPriceFuture]]*Table_Query_from_Mac10[[#This Row],[qtytoShipFuture]]</f>
        <v>364.32</v>
      </c>
      <c r="T4625" s="47">
        <f>ROUND(Table_Query_from_Mac10[[#This Row],[qty_to_ship]]*(1+Table_Query_from_Mac10[[#This Row],[VolumeIncreasebyType]]),0)</f>
        <v>18</v>
      </c>
      <c r="U4625" s="47">
        <f>Table_Query_from_Mac10[[#This Row],[qtytoShipFuture]]*Table_Query_from_Mac10[[#This Row],[Future-cost]]</f>
        <v>153</v>
      </c>
      <c r="V4625" s="47">
        <f>Table_Query_from_Mac10[[#This Row],[qtytoShipFuture]]-Table_Query_from_Mac10[[#This Row],[qty_to_ship]]</f>
        <v>0</v>
      </c>
      <c r="W4625" s="47">
        <f>Table_Query_from_Mac10[[#This Row],[UnitPriceFuture]]</f>
        <v>20.239999999999998</v>
      </c>
      <c r="X4625" s="47">
        <f>Table_Query_from_Mac10[[#This Row],[Unit Increase]]*Table_Query_from_Mac10[[#This Row],[UnitPriceFuture]]</f>
        <v>0</v>
      </c>
      <c r="Y4625" s="47">
        <f>Table_Query_from_Mac10[[#This Row],[Unit Increase]]*Table_Query_from_Mac10[[#This Row],[Future-cost]]</f>
        <v>0</v>
      </c>
      <c r="Z4625" s="47">
        <f>-(Table_Query_from_Mac10[[#This Row],[Incremental Sales]]+((Table_Query_from_Mac10[[#This Row],[Incremental Sales]]*-(SUM(Summary!$S$8:$S$9)))))*Summary!$S$18</f>
        <v>0</v>
      </c>
      <c r="AA4625" s="47">
        <f>IFERROR(Table_Query_from_Mac10[[#This Row],[Incremental Cost]]/Table_Query_from_Mac10[[#This Row],[Incremental Sales]],0)</f>
        <v>0</v>
      </c>
      <c r="AB4625" s="47">
        <f>IFERROR(Table_Query_from_Mac10[[#This Row],[TotalCostFuture]]/Table_Query_from_Mac10[[#This Row],[totalsalesFuture]],0)</f>
        <v>0.41996047430830041</v>
      </c>
      <c r="AN4625" s="31">
        <v>72</v>
      </c>
      <c r="AO4625">
        <f t="shared" si="144"/>
        <v>18</v>
      </c>
      <c r="AQ4625" s="31">
        <v>57.83</v>
      </c>
      <c r="AR4625">
        <f t="shared" si="145"/>
        <v>20.239999999999998</v>
      </c>
    </row>
    <row r="4626" spans="1:44" x14ac:dyDescent="0.25">
      <c r="A4626">
        <v>90490</v>
      </c>
      <c r="B4626">
        <v>6</v>
      </c>
      <c r="C4626" t="s">
        <v>55</v>
      </c>
      <c r="D4626" t="s">
        <v>81</v>
      </c>
      <c r="E4626">
        <v>18</v>
      </c>
      <c r="F4626">
        <v>9.86</v>
      </c>
      <c r="G4626">
        <v>24.5</v>
      </c>
      <c r="H4626" s="1">
        <v>44844</v>
      </c>
      <c r="I4626" s="20">
        <v>0</v>
      </c>
      <c r="J4626" s="47">
        <f>Table_Query_from_Mac10[[#This Row],[unit_price]]-(Table_Query_from_Mac10[[#This Row],[unit_price]]*(Table_Query_from_Mac10[[#This Row],[discount_pct]]/100))</f>
        <v>24.5</v>
      </c>
      <c r="K4626" s="47">
        <f>Table_Query_from_Mac10[[#This Row],[unit_cost]]</f>
        <v>9.86</v>
      </c>
      <c r="L4626" s="47">
        <f>Table_Query_from_Mac10[[#This Row],[Live-cost]]*(1+Table_Query_from_Mac10[[#This Row],[CogsIncreasebyTYPE]])</f>
        <v>9.86</v>
      </c>
      <c r="M4626" s="47">
        <f>Table_Query_from_Mac10[[#This Row],[Live-cost]]*Table_Query_from_Mac10[[#This Row],[qty_to_ship]]</f>
        <v>177.48</v>
      </c>
      <c r="N4626" s="47">
        <f>IF(Table_Query_from_Mac10[[#This Row],[item_no]]="KDA",-Table_Query_from_Mac10[[#This Row],[unit_price]],Table_Query_from_Mac10[[#This Row],[Net Unit]]*Table_Query_from_Mac10[[#This Row],[qty_to_ship]])</f>
        <v>441</v>
      </c>
      <c r="O4626" s="47">
        <f>SUMIFS(Summary!C:C,Summary!H:H,Table_Query_from_Mac10[[#This Row],[Juiceoc]])</f>
        <v>0</v>
      </c>
      <c r="P4626" s="47">
        <f>SUMIFS(Summary!D:D,Summary!H:H,Table_Query_from_Mac10[[#This Row],[Juiceoc]])</f>
        <v>0</v>
      </c>
      <c r="Q4626" s="47">
        <f>SUMIFS(Summary!E:E,Summary!H:H,Table_Query_from_Mac10[[#This Row],[Juiceoc]])</f>
        <v>0</v>
      </c>
      <c r="R4626" s="47">
        <f>Table_Query_from_Mac10[[#This Row],[Net Unit]]*(1+Table_Query_from_Mac10[[#This Row],[PriceIncreasebyType]])</f>
        <v>24.5</v>
      </c>
      <c r="S4626" s="47">
        <f>Table_Query_from_Mac10[[#This Row],[UnitPriceFuture]]*Table_Query_from_Mac10[[#This Row],[qtytoShipFuture]]</f>
        <v>441</v>
      </c>
      <c r="T4626" s="47">
        <f>ROUND(Table_Query_from_Mac10[[#This Row],[qty_to_ship]]*(1+Table_Query_from_Mac10[[#This Row],[VolumeIncreasebyType]]),0)</f>
        <v>18</v>
      </c>
      <c r="U4626" s="47">
        <f>Table_Query_from_Mac10[[#This Row],[qtytoShipFuture]]*Table_Query_from_Mac10[[#This Row],[Future-cost]]</f>
        <v>177.48</v>
      </c>
      <c r="V4626" s="47">
        <f>Table_Query_from_Mac10[[#This Row],[qtytoShipFuture]]-Table_Query_from_Mac10[[#This Row],[qty_to_ship]]</f>
        <v>0</v>
      </c>
      <c r="W4626" s="47">
        <f>Table_Query_from_Mac10[[#This Row],[UnitPriceFuture]]</f>
        <v>24.5</v>
      </c>
      <c r="X4626" s="47">
        <f>Table_Query_from_Mac10[[#This Row],[Unit Increase]]*Table_Query_from_Mac10[[#This Row],[UnitPriceFuture]]</f>
        <v>0</v>
      </c>
      <c r="Y4626" s="47">
        <f>Table_Query_from_Mac10[[#This Row],[Unit Increase]]*Table_Query_from_Mac10[[#This Row],[Future-cost]]</f>
        <v>0</v>
      </c>
      <c r="Z4626" s="47">
        <f>-(Table_Query_from_Mac10[[#This Row],[Incremental Sales]]+((Table_Query_from_Mac10[[#This Row],[Incremental Sales]]*-(SUM(Summary!$S$8:$S$9)))))*Summary!$S$18</f>
        <v>0</v>
      </c>
      <c r="AA4626" s="47">
        <f>IFERROR(Table_Query_from_Mac10[[#This Row],[Incremental Cost]]/Table_Query_from_Mac10[[#This Row],[Incremental Sales]],0)</f>
        <v>0</v>
      </c>
      <c r="AB4626" s="47">
        <f>IFERROR(Table_Query_from_Mac10[[#This Row],[TotalCostFuture]]/Table_Query_from_Mac10[[#This Row],[totalsalesFuture]],0)</f>
        <v>0.40244897959183673</v>
      </c>
      <c r="AN4626" s="30">
        <v>72</v>
      </c>
      <c r="AO4626">
        <f t="shared" si="144"/>
        <v>18</v>
      </c>
      <c r="AQ4626" s="30">
        <v>70</v>
      </c>
      <c r="AR4626">
        <f t="shared" si="145"/>
        <v>24.5</v>
      </c>
    </row>
    <row r="4627" spans="1:44" x14ac:dyDescent="0.25">
      <c r="A4627">
        <v>90490</v>
      </c>
      <c r="B4627">
        <v>7</v>
      </c>
      <c r="C4627" t="s">
        <v>55</v>
      </c>
      <c r="D4627" t="s">
        <v>81</v>
      </c>
      <c r="E4627">
        <v>6</v>
      </c>
      <c r="F4627">
        <v>11.84</v>
      </c>
      <c r="G4627">
        <v>28.23</v>
      </c>
      <c r="H4627" s="1">
        <v>44844</v>
      </c>
      <c r="I4627" s="20">
        <v>0</v>
      </c>
      <c r="J4627" s="47">
        <f>Table_Query_from_Mac10[[#This Row],[unit_price]]-(Table_Query_from_Mac10[[#This Row],[unit_price]]*(Table_Query_from_Mac10[[#This Row],[discount_pct]]/100))</f>
        <v>28.23</v>
      </c>
      <c r="K4627" s="47">
        <f>Table_Query_from_Mac10[[#This Row],[unit_cost]]</f>
        <v>11.84</v>
      </c>
      <c r="L4627" s="47">
        <f>Table_Query_from_Mac10[[#This Row],[Live-cost]]*(1+Table_Query_from_Mac10[[#This Row],[CogsIncreasebyTYPE]])</f>
        <v>11.84</v>
      </c>
      <c r="M4627" s="47">
        <f>Table_Query_from_Mac10[[#This Row],[Live-cost]]*Table_Query_from_Mac10[[#This Row],[qty_to_ship]]</f>
        <v>71.039999999999992</v>
      </c>
      <c r="N4627" s="47">
        <f>IF(Table_Query_from_Mac10[[#This Row],[item_no]]="KDA",-Table_Query_from_Mac10[[#This Row],[unit_price]],Table_Query_from_Mac10[[#This Row],[Net Unit]]*Table_Query_from_Mac10[[#This Row],[qty_to_ship]])</f>
        <v>169.38</v>
      </c>
      <c r="O4627" s="47">
        <f>SUMIFS(Summary!C:C,Summary!H:H,Table_Query_from_Mac10[[#This Row],[Juiceoc]])</f>
        <v>0</v>
      </c>
      <c r="P4627" s="47">
        <f>SUMIFS(Summary!D:D,Summary!H:H,Table_Query_from_Mac10[[#This Row],[Juiceoc]])</f>
        <v>0</v>
      </c>
      <c r="Q4627" s="47">
        <f>SUMIFS(Summary!E:E,Summary!H:H,Table_Query_from_Mac10[[#This Row],[Juiceoc]])</f>
        <v>0</v>
      </c>
      <c r="R4627" s="47">
        <f>Table_Query_from_Mac10[[#This Row],[Net Unit]]*(1+Table_Query_from_Mac10[[#This Row],[PriceIncreasebyType]])</f>
        <v>28.23</v>
      </c>
      <c r="S4627" s="47">
        <f>Table_Query_from_Mac10[[#This Row],[UnitPriceFuture]]*Table_Query_from_Mac10[[#This Row],[qtytoShipFuture]]</f>
        <v>169.38</v>
      </c>
      <c r="T4627" s="47">
        <f>ROUND(Table_Query_from_Mac10[[#This Row],[qty_to_ship]]*(1+Table_Query_from_Mac10[[#This Row],[VolumeIncreasebyType]]),0)</f>
        <v>6</v>
      </c>
      <c r="U4627" s="47">
        <f>Table_Query_from_Mac10[[#This Row],[qtytoShipFuture]]*Table_Query_from_Mac10[[#This Row],[Future-cost]]</f>
        <v>71.039999999999992</v>
      </c>
      <c r="V4627" s="47">
        <f>Table_Query_from_Mac10[[#This Row],[qtytoShipFuture]]-Table_Query_from_Mac10[[#This Row],[qty_to_ship]]</f>
        <v>0</v>
      </c>
      <c r="W4627" s="47">
        <f>Table_Query_from_Mac10[[#This Row],[UnitPriceFuture]]</f>
        <v>28.23</v>
      </c>
      <c r="X4627" s="47">
        <f>Table_Query_from_Mac10[[#This Row],[Unit Increase]]*Table_Query_from_Mac10[[#This Row],[UnitPriceFuture]]</f>
        <v>0</v>
      </c>
      <c r="Y4627" s="47">
        <f>Table_Query_from_Mac10[[#This Row],[Unit Increase]]*Table_Query_from_Mac10[[#This Row],[Future-cost]]</f>
        <v>0</v>
      </c>
      <c r="Z4627" s="47">
        <f>-(Table_Query_from_Mac10[[#This Row],[Incremental Sales]]+((Table_Query_from_Mac10[[#This Row],[Incremental Sales]]*-(SUM(Summary!$S$8:$S$9)))))*Summary!$S$18</f>
        <v>0</v>
      </c>
      <c r="AA4627" s="47">
        <f>IFERROR(Table_Query_from_Mac10[[#This Row],[Incremental Cost]]/Table_Query_from_Mac10[[#This Row],[Incremental Sales]],0)</f>
        <v>0</v>
      </c>
      <c r="AB4627" s="47">
        <f>IFERROR(Table_Query_from_Mac10[[#This Row],[TotalCostFuture]]/Table_Query_from_Mac10[[#This Row],[totalsalesFuture]],0)</f>
        <v>0.41941197307828548</v>
      </c>
      <c r="AN4627" s="31">
        <v>24</v>
      </c>
      <c r="AO4627">
        <f t="shared" si="144"/>
        <v>6</v>
      </c>
      <c r="AQ4627" s="31">
        <v>80.67</v>
      </c>
      <c r="AR4627">
        <f t="shared" si="145"/>
        <v>28.23</v>
      </c>
    </row>
    <row r="4628" spans="1:44" x14ac:dyDescent="0.25">
      <c r="A4628">
        <v>90490</v>
      </c>
      <c r="B4628">
        <v>8</v>
      </c>
      <c r="C4628" t="s">
        <v>55</v>
      </c>
      <c r="D4628" t="s">
        <v>81</v>
      </c>
      <c r="E4628">
        <v>12</v>
      </c>
      <c r="F4628">
        <v>13.3</v>
      </c>
      <c r="G4628">
        <v>32.78</v>
      </c>
      <c r="H4628" s="1">
        <v>44844</v>
      </c>
      <c r="I4628" s="20">
        <v>0</v>
      </c>
      <c r="J4628" s="47">
        <f>Table_Query_from_Mac10[[#This Row],[unit_price]]-(Table_Query_from_Mac10[[#This Row],[unit_price]]*(Table_Query_from_Mac10[[#This Row],[discount_pct]]/100))</f>
        <v>32.78</v>
      </c>
      <c r="K4628" s="47">
        <f>Table_Query_from_Mac10[[#This Row],[unit_cost]]</f>
        <v>13.3</v>
      </c>
      <c r="L4628" s="47">
        <f>Table_Query_from_Mac10[[#This Row],[Live-cost]]*(1+Table_Query_from_Mac10[[#This Row],[CogsIncreasebyTYPE]])</f>
        <v>13.3</v>
      </c>
      <c r="M4628" s="47">
        <f>Table_Query_from_Mac10[[#This Row],[Live-cost]]*Table_Query_from_Mac10[[#This Row],[qty_to_ship]]</f>
        <v>159.60000000000002</v>
      </c>
      <c r="N4628" s="47">
        <f>IF(Table_Query_from_Mac10[[#This Row],[item_no]]="KDA",-Table_Query_from_Mac10[[#This Row],[unit_price]],Table_Query_from_Mac10[[#This Row],[Net Unit]]*Table_Query_from_Mac10[[#This Row],[qty_to_ship]])</f>
        <v>393.36</v>
      </c>
      <c r="O4628" s="47">
        <f>SUMIFS(Summary!C:C,Summary!H:H,Table_Query_from_Mac10[[#This Row],[Juiceoc]])</f>
        <v>0</v>
      </c>
      <c r="P4628" s="47">
        <f>SUMIFS(Summary!D:D,Summary!H:H,Table_Query_from_Mac10[[#This Row],[Juiceoc]])</f>
        <v>0</v>
      </c>
      <c r="Q4628" s="47">
        <f>SUMIFS(Summary!E:E,Summary!H:H,Table_Query_from_Mac10[[#This Row],[Juiceoc]])</f>
        <v>0</v>
      </c>
      <c r="R4628" s="47">
        <f>Table_Query_from_Mac10[[#This Row],[Net Unit]]*(1+Table_Query_from_Mac10[[#This Row],[PriceIncreasebyType]])</f>
        <v>32.78</v>
      </c>
      <c r="S4628" s="47">
        <f>Table_Query_from_Mac10[[#This Row],[UnitPriceFuture]]*Table_Query_from_Mac10[[#This Row],[qtytoShipFuture]]</f>
        <v>393.36</v>
      </c>
      <c r="T4628" s="47">
        <f>ROUND(Table_Query_from_Mac10[[#This Row],[qty_to_ship]]*(1+Table_Query_from_Mac10[[#This Row],[VolumeIncreasebyType]]),0)</f>
        <v>12</v>
      </c>
      <c r="U4628" s="47">
        <f>Table_Query_from_Mac10[[#This Row],[qtytoShipFuture]]*Table_Query_from_Mac10[[#This Row],[Future-cost]]</f>
        <v>159.60000000000002</v>
      </c>
      <c r="V4628" s="47">
        <f>Table_Query_from_Mac10[[#This Row],[qtytoShipFuture]]-Table_Query_from_Mac10[[#This Row],[qty_to_ship]]</f>
        <v>0</v>
      </c>
      <c r="W4628" s="47">
        <f>Table_Query_from_Mac10[[#This Row],[UnitPriceFuture]]</f>
        <v>32.78</v>
      </c>
      <c r="X4628" s="47">
        <f>Table_Query_from_Mac10[[#This Row],[Unit Increase]]*Table_Query_from_Mac10[[#This Row],[UnitPriceFuture]]</f>
        <v>0</v>
      </c>
      <c r="Y4628" s="47">
        <f>Table_Query_from_Mac10[[#This Row],[Unit Increase]]*Table_Query_from_Mac10[[#This Row],[Future-cost]]</f>
        <v>0</v>
      </c>
      <c r="Z4628" s="47">
        <f>-(Table_Query_from_Mac10[[#This Row],[Incremental Sales]]+((Table_Query_from_Mac10[[#This Row],[Incremental Sales]]*-(SUM(Summary!$S$8:$S$9)))))*Summary!$S$18</f>
        <v>0</v>
      </c>
      <c r="AA4628" s="47">
        <f>IFERROR(Table_Query_from_Mac10[[#This Row],[Incremental Cost]]/Table_Query_from_Mac10[[#This Row],[Incremental Sales]],0)</f>
        <v>0</v>
      </c>
      <c r="AB4628" s="47">
        <f>IFERROR(Table_Query_from_Mac10[[#This Row],[TotalCostFuture]]/Table_Query_from_Mac10[[#This Row],[totalsalesFuture]],0)</f>
        <v>0.40573520439292254</v>
      </c>
      <c r="AN4628" s="30">
        <v>48</v>
      </c>
      <c r="AO4628">
        <f t="shared" si="144"/>
        <v>12</v>
      </c>
      <c r="AQ4628" s="30">
        <v>93.67</v>
      </c>
      <c r="AR4628">
        <f t="shared" si="145"/>
        <v>32.78</v>
      </c>
    </row>
    <row r="4629" spans="1:44" x14ac:dyDescent="0.25">
      <c r="A4629">
        <v>90490</v>
      </c>
      <c r="B4629">
        <v>9</v>
      </c>
      <c r="C4629" t="s">
        <v>55</v>
      </c>
      <c r="D4629" t="s">
        <v>81</v>
      </c>
      <c r="E4629">
        <v>15</v>
      </c>
      <c r="F4629">
        <v>5.94</v>
      </c>
      <c r="G4629">
        <v>14.03</v>
      </c>
      <c r="H4629" s="1">
        <v>44844</v>
      </c>
      <c r="I4629" s="20">
        <v>0</v>
      </c>
      <c r="J4629" s="47">
        <f>Table_Query_from_Mac10[[#This Row],[unit_price]]-(Table_Query_from_Mac10[[#This Row],[unit_price]]*(Table_Query_from_Mac10[[#This Row],[discount_pct]]/100))</f>
        <v>14.03</v>
      </c>
      <c r="K4629" s="47">
        <f>Table_Query_from_Mac10[[#This Row],[unit_cost]]</f>
        <v>5.94</v>
      </c>
      <c r="L4629" s="47">
        <f>Table_Query_from_Mac10[[#This Row],[Live-cost]]*(1+Table_Query_from_Mac10[[#This Row],[CogsIncreasebyTYPE]])</f>
        <v>5.94</v>
      </c>
      <c r="M4629" s="47">
        <f>Table_Query_from_Mac10[[#This Row],[Live-cost]]*Table_Query_from_Mac10[[#This Row],[qty_to_ship]]</f>
        <v>89.100000000000009</v>
      </c>
      <c r="N4629" s="47">
        <f>IF(Table_Query_from_Mac10[[#This Row],[item_no]]="KDA",-Table_Query_from_Mac10[[#This Row],[unit_price]],Table_Query_from_Mac10[[#This Row],[Net Unit]]*Table_Query_from_Mac10[[#This Row],[qty_to_ship]])</f>
        <v>210.45</v>
      </c>
      <c r="O4629" s="47">
        <f>SUMIFS(Summary!C:C,Summary!H:H,Table_Query_from_Mac10[[#This Row],[Juiceoc]])</f>
        <v>0</v>
      </c>
      <c r="P4629" s="47">
        <f>SUMIFS(Summary!D:D,Summary!H:H,Table_Query_from_Mac10[[#This Row],[Juiceoc]])</f>
        <v>0</v>
      </c>
      <c r="Q4629" s="47">
        <f>SUMIFS(Summary!E:E,Summary!H:H,Table_Query_from_Mac10[[#This Row],[Juiceoc]])</f>
        <v>0</v>
      </c>
      <c r="R4629" s="47">
        <f>Table_Query_from_Mac10[[#This Row],[Net Unit]]*(1+Table_Query_from_Mac10[[#This Row],[PriceIncreasebyType]])</f>
        <v>14.03</v>
      </c>
      <c r="S4629" s="47">
        <f>Table_Query_from_Mac10[[#This Row],[UnitPriceFuture]]*Table_Query_from_Mac10[[#This Row],[qtytoShipFuture]]</f>
        <v>210.45</v>
      </c>
      <c r="T4629" s="47">
        <f>ROUND(Table_Query_from_Mac10[[#This Row],[qty_to_ship]]*(1+Table_Query_from_Mac10[[#This Row],[VolumeIncreasebyType]]),0)</f>
        <v>15</v>
      </c>
      <c r="U4629" s="47">
        <f>Table_Query_from_Mac10[[#This Row],[qtytoShipFuture]]*Table_Query_from_Mac10[[#This Row],[Future-cost]]</f>
        <v>89.100000000000009</v>
      </c>
      <c r="V4629" s="47">
        <f>Table_Query_from_Mac10[[#This Row],[qtytoShipFuture]]-Table_Query_from_Mac10[[#This Row],[qty_to_ship]]</f>
        <v>0</v>
      </c>
      <c r="W4629" s="47">
        <f>Table_Query_from_Mac10[[#This Row],[UnitPriceFuture]]</f>
        <v>14.03</v>
      </c>
      <c r="X4629" s="47">
        <f>Table_Query_from_Mac10[[#This Row],[Unit Increase]]*Table_Query_from_Mac10[[#This Row],[UnitPriceFuture]]</f>
        <v>0</v>
      </c>
      <c r="Y4629" s="47">
        <f>Table_Query_from_Mac10[[#This Row],[Unit Increase]]*Table_Query_from_Mac10[[#This Row],[Future-cost]]</f>
        <v>0</v>
      </c>
      <c r="Z4629" s="47">
        <f>-(Table_Query_from_Mac10[[#This Row],[Incremental Sales]]+((Table_Query_from_Mac10[[#This Row],[Incremental Sales]]*-(SUM(Summary!$S$8:$S$9)))))*Summary!$S$18</f>
        <v>0</v>
      </c>
      <c r="AA4629" s="47">
        <f>IFERROR(Table_Query_from_Mac10[[#This Row],[Incremental Cost]]/Table_Query_from_Mac10[[#This Row],[Incremental Sales]],0)</f>
        <v>0</v>
      </c>
      <c r="AB4629" s="47">
        <f>IFERROR(Table_Query_from_Mac10[[#This Row],[TotalCostFuture]]/Table_Query_from_Mac10[[#This Row],[totalsalesFuture]],0)</f>
        <v>0.42337847469707773</v>
      </c>
      <c r="AN4629" s="31">
        <v>60</v>
      </c>
      <c r="AO4629">
        <f t="shared" si="144"/>
        <v>15</v>
      </c>
      <c r="AQ4629" s="31">
        <v>40.08</v>
      </c>
      <c r="AR4629">
        <f t="shared" si="145"/>
        <v>14.03</v>
      </c>
    </row>
    <row r="4630" spans="1:44" x14ac:dyDescent="0.25">
      <c r="A4630">
        <v>90490</v>
      </c>
      <c r="B4630">
        <v>10</v>
      </c>
      <c r="C4630" t="s">
        <v>55</v>
      </c>
      <c r="D4630" t="s">
        <v>81</v>
      </c>
      <c r="E4630">
        <v>24</v>
      </c>
      <c r="F4630">
        <v>7.16</v>
      </c>
      <c r="G4630">
        <v>17.260000000000002</v>
      </c>
      <c r="H4630" s="1">
        <v>44844</v>
      </c>
      <c r="I4630" s="20">
        <v>0</v>
      </c>
      <c r="J4630" s="47">
        <f>Table_Query_from_Mac10[[#This Row],[unit_price]]-(Table_Query_from_Mac10[[#This Row],[unit_price]]*(Table_Query_from_Mac10[[#This Row],[discount_pct]]/100))</f>
        <v>17.260000000000002</v>
      </c>
      <c r="K4630" s="47">
        <f>Table_Query_from_Mac10[[#This Row],[unit_cost]]</f>
        <v>7.16</v>
      </c>
      <c r="L4630" s="47">
        <f>Table_Query_from_Mac10[[#This Row],[Live-cost]]*(1+Table_Query_from_Mac10[[#This Row],[CogsIncreasebyTYPE]])</f>
        <v>7.16</v>
      </c>
      <c r="M4630" s="47">
        <f>Table_Query_from_Mac10[[#This Row],[Live-cost]]*Table_Query_from_Mac10[[#This Row],[qty_to_ship]]</f>
        <v>171.84</v>
      </c>
      <c r="N4630" s="47">
        <f>IF(Table_Query_from_Mac10[[#This Row],[item_no]]="KDA",-Table_Query_from_Mac10[[#This Row],[unit_price]],Table_Query_from_Mac10[[#This Row],[Net Unit]]*Table_Query_from_Mac10[[#This Row],[qty_to_ship]])</f>
        <v>414.24</v>
      </c>
      <c r="O4630" s="47">
        <f>SUMIFS(Summary!C:C,Summary!H:H,Table_Query_from_Mac10[[#This Row],[Juiceoc]])</f>
        <v>0</v>
      </c>
      <c r="P4630" s="47">
        <f>SUMIFS(Summary!D:D,Summary!H:H,Table_Query_from_Mac10[[#This Row],[Juiceoc]])</f>
        <v>0</v>
      </c>
      <c r="Q4630" s="47">
        <f>SUMIFS(Summary!E:E,Summary!H:H,Table_Query_from_Mac10[[#This Row],[Juiceoc]])</f>
        <v>0</v>
      </c>
      <c r="R4630" s="47">
        <f>Table_Query_from_Mac10[[#This Row],[Net Unit]]*(1+Table_Query_from_Mac10[[#This Row],[PriceIncreasebyType]])</f>
        <v>17.260000000000002</v>
      </c>
      <c r="S4630" s="47">
        <f>Table_Query_from_Mac10[[#This Row],[UnitPriceFuture]]*Table_Query_from_Mac10[[#This Row],[qtytoShipFuture]]</f>
        <v>414.24</v>
      </c>
      <c r="T4630" s="47">
        <f>ROUND(Table_Query_from_Mac10[[#This Row],[qty_to_ship]]*(1+Table_Query_from_Mac10[[#This Row],[VolumeIncreasebyType]]),0)</f>
        <v>24</v>
      </c>
      <c r="U4630" s="47">
        <f>Table_Query_from_Mac10[[#This Row],[qtytoShipFuture]]*Table_Query_from_Mac10[[#This Row],[Future-cost]]</f>
        <v>171.84</v>
      </c>
      <c r="V4630" s="47">
        <f>Table_Query_from_Mac10[[#This Row],[qtytoShipFuture]]-Table_Query_from_Mac10[[#This Row],[qty_to_ship]]</f>
        <v>0</v>
      </c>
      <c r="W4630" s="47">
        <f>Table_Query_from_Mac10[[#This Row],[UnitPriceFuture]]</f>
        <v>17.260000000000002</v>
      </c>
      <c r="X4630" s="47">
        <f>Table_Query_from_Mac10[[#This Row],[Unit Increase]]*Table_Query_from_Mac10[[#This Row],[UnitPriceFuture]]</f>
        <v>0</v>
      </c>
      <c r="Y4630" s="47">
        <f>Table_Query_from_Mac10[[#This Row],[Unit Increase]]*Table_Query_from_Mac10[[#This Row],[Future-cost]]</f>
        <v>0</v>
      </c>
      <c r="Z4630" s="47">
        <f>-(Table_Query_from_Mac10[[#This Row],[Incremental Sales]]+((Table_Query_from_Mac10[[#This Row],[Incremental Sales]]*-(SUM(Summary!$S$8:$S$9)))))*Summary!$S$18</f>
        <v>0</v>
      </c>
      <c r="AA4630" s="47">
        <f>IFERROR(Table_Query_from_Mac10[[#This Row],[Incremental Cost]]/Table_Query_from_Mac10[[#This Row],[Incremental Sales]],0)</f>
        <v>0</v>
      </c>
      <c r="AB4630" s="47">
        <f>IFERROR(Table_Query_from_Mac10[[#This Row],[TotalCostFuture]]/Table_Query_from_Mac10[[#This Row],[totalsalesFuture]],0)</f>
        <v>0.41483198146002315</v>
      </c>
      <c r="AN4630" s="30">
        <v>96</v>
      </c>
      <c r="AO4630">
        <f t="shared" si="144"/>
        <v>24</v>
      </c>
      <c r="AQ4630" s="30">
        <v>49.3</v>
      </c>
      <c r="AR4630">
        <f t="shared" si="145"/>
        <v>17.260000000000002</v>
      </c>
    </row>
    <row r="4631" spans="1:44" x14ac:dyDescent="0.25">
      <c r="A4631">
        <v>90490</v>
      </c>
      <c r="B4631">
        <v>11</v>
      </c>
      <c r="C4631" t="s">
        <v>55</v>
      </c>
      <c r="D4631" t="s">
        <v>81</v>
      </c>
      <c r="E4631">
        <v>18</v>
      </c>
      <c r="F4631">
        <v>8.64</v>
      </c>
      <c r="G4631">
        <v>20.69</v>
      </c>
      <c r="H4631" s="1">
        <v>44844</v>
      </c>
      <c r="I4631" s="20">
        <v>0</v>
      </c>
      <c r="J4631" s="47">
        <f>Table_Query_from_Mac10[[#This Row],[unit_price]]-(Table_Query_from_Mac10[[#This Row],[unit_price]]*(Table_Query_from_Mac10[[#This Row],[discount_pct]]/100))</f>
        <v>20.69</v>
      </c>
      <c r="K4631" s="47">
        <f>Table_Query_from_Mac10[[#This Row],[unit_cost]]</f>
        <v>8.64</v>
      </c>
      <c r="L4631" s="47">
        <f>Table_Query_from_Mac10[[#This Row],[Live-cost]]*(1+Table_Query_from_Mac10[[#This Row],[CogsIncreasebyTYPE]])</f>
        <v>8.64</v>
      </c>
      <c r="M4631" s="47">
        <f>Table_Query_from_Mac10[[#This Row],[Live-cost]]*Table_Query_from_Mac10[[#This Row],[qty_to_ship]]</f>
        <v>155.52000000000001</v>
      </c>
      <c r="N4631" s="47">
        <f>IF(Table_Query_from_Mac10[[#This Row],[item_no]]="KDA",-Table_Query_from_Mac10[[#This Row],[unit_price]],Table_Query_from_Mac10[[#This Row],[Net Unit]]*Table_Query_from_Mac10[[#This Row],[qty_to_ship]])</f>
        <v>372.42</v>
      </c>
      <c r="O4631" s="47">
        <f>SUMIFS(Summary!C:C,Summary!H:H,Table_Query_from_Mac10[[#This Row],[Juiceoc]])</f>
        <v>0</v>
      </c>
      <c r="P4631" s="47">
        <f>SUMIFS(Summary!D:D,Summary!H:H,Table_Query_from_Mac10[[#This Row],[Juiceoc]])</f>
        <v>0</v>
      </c>
      <c r="Q4631" s="47">
        <f>SUMIFS(Summary!E:E,Summary!H:H,Table_Query_from_Mac10[[#This Row],[Juiceoc]])</f>
        <v>0</v>
      </c>
      <c r="R4631" s="47">
        <f>Table_Query_from_Mac10[[#This Row],[Net Unit]]*(1+Table_Query_from_Mac10[[#This Row],[PriceIncreasebyType]])</f>
        <v>20.69</v>
      </c>
      <c r="S4631" s="47">
        <f>Table_Query_from_Mac10[[#This Row],[UnitPriceFuture]]*Table_Query_from_Mac10[[#This Row],[qtytoShipFuture]]</f>
        <v>372.42</v>
      </c>
      <c r="T4631" s="47">
        <f>ROUND(Table_Query_from_Mac10[[#This Row],[qty_to_ship]]*(1+Table_Query_from_Mac10[[#This Row],[VolumeIncreasebyType]]),0)</f>
        <v>18</v>
      </c>
      <c r="U4631" s="47">
        <f>Table_Query_from_Mac10[[#This Row],[qtytoShipFuture]]*Table_Query_from_Mac10[[#This Row],[Future-cost]]</f>
        <v>155.52000000000001</v>
      </c>
      <c r="V4631" s="47">
        <f>Table_Query_from_Mac10[[#This Row],[qtytoShipFuture]]-Table_Query_from_Mac10[[#This Row],[qty_to_ship]]</f>
        <v>0</v>
      </c>
      <c r="W4631" s="47">
        <f>Table_Query_from_Mac10[[#This Row],[UnitPriceFuture]]</f>
        <v>20.69</v>
      </c>
      <c r="X4631" s="47">
        <f>Table_Query_from_Mac10[[#This Row],[Unit Increase]]*Table_Query_from_Mac10[[#This Row],[UnitPriceFuture]]</f>
        <v>0</v>
      </c>
      <c r="Y4631" s="47">
        <f>Table_Query_from_Mac10[[#This Row],[Unit Increase]]*Table_Query_from_Mac10[[#This Row],[Future-cost]]</f>
        <v>0</v>
      </c>
      <c r="Z4631" s="47">
        <f>-(Table_Query_from_Mac10[[#This Row],[Incremental Sales]]+((Table_Query_from_Mac10[[#This Row],[Incremental Sales]]*-(SUM(Summary!$S$8:$S$9)))))*Summary!$S$18</f>
        <v>0</v>
      </c>
      <c r="AA4631" s="47">
        <f>IFERROR(Table_Query_from_Mac10[[#This Row],[Incremental Cost]]/Table_Query_from_Mac10[[#This Row],[Incremental Sales]],0)</f>
        <v>0</v>
      </c>
      <c r="AB4631" s="47">
        <f>IFERROR(Table_Query_from_Mac10[[#This Row],[TotalCostFuture]]/Table_Query_from_Mac10[[#This Row],[totalsalesFuture]],0)</f>
        <v>0.41759304011599807</v>
      </c>
      <c r="AN4631" s="31">
        <v>72</v>
      </c>
      <c r="AO4631">
        <f t="shared" si="144"/>
        <v>18</v>
      </c>
      <c r="AQ4631" s="31">
        <v>59.12</v>
      </c>
      <c r="AR4631">
        <f t="shared" si="145"/>
        <v>20.69</v>
      </c>
    </row>
    <row r="4632" spans="1:44" x14ac:dyDescent="0.25">
      <c r="A4632">
        <v>90490</v>
      </c>
      <c r="B4632">
        <v>12</v>
      </c>
      <c r="C4632" t="s">
        <v>55</v>
      </c>
      <c r="D4632" t="s">
        <v>81</v>
      </c>
      <c r="E4632">
        <v>14</v>
      </c>
      <c r="F4632">
        <v>10.09</v>
      </c>
      <c r="G4632">
        <v>25.43</v>
      </c>
      <c r="H4632" s="1">
        <v>44844</v>
      </c>
      <c r="I4632" s="20">
        <v>0</v>
      </c>
      <c r="J4632" s="47">
        <f>Table_Query_from_Mac10[[#This Row],[unit_price]]-(Table_Query_from_Mac10[[#This Row],[unit_price]]*(Table_Query_from_Mac10[[#This Row],[discount_pct]]/100))</f>
        <v>25.43</v>
      </c>
      <c r="K4632" s="47">
        <f>Table_Query_from_Mac10[[#This Row],[unit_cost]]</f>
        <v>10.09</v>
      </c>
      <c r="L4632" s="47">
        <f>Table_Query_from_Mac10[[#This Row],[Live-cost]]*(1+Table_Query_from_Mac10[[#This Row],[CogsIncreasebyTYPE]])</f>
        <v>10.09</v>
      </c>
      <c r="M4632" s="47">
        <f>Table_Query_from_Mac10[[#This Row],[Live-cost]]*Table_Query_from_Mac10[[#This Row],[qty_to_ship]]</f>
        <v>141.26</v>
      </c>
      <c r="N4632" s="47">
        <f>IF(Table_Query_from_Mac10[[#This Row],[item_no]]="KDA",-Table_Query_from_Mac10[[#This Row],[unit_price]],Table_Query_from_Mac10[[#This Row],[Net Unit]]*Table_Query_from_Mac10[[#This Row],[qty_to_ship]])</f>
        <v>356.02</v>
      </c>
      <c r="O4632" s="47">
        <f>SUMIFS(Summary!C:C,Summary!H:H,Table_Query_from_Mac10[[#This Row],[Juiceoc]])</f>
        <v>0</v>
      </c>
      <c r="P4632" s="47">
        <f>SUMIFS(Summary!D:D,Summary!H:H,Table_Query_from_Mac10[[#This Row],[Juiceoc]])</f>
        <v>0</v>
      </c>
      <c r="Q4632" s="47">
        <f>SUMIFS(Summary!E:E,Summary!H:H,Table_Query_from_Mac10[[#This Row],[Juiceoc]])</f>
        <v>0</v>
      </c>
      <c r="R4632" s="47">
        <f>Table_Query_from_Mac10[[#This Row],[Net Unit]]*(1+Table_Query_from_Mac10[[#This Row],[PriceIncreasebyType]])</f>
        <v>25.43</v>
      </c>
      <c r="S4632" s="47">
        <f>Table_Query_from_Mac10[[#This Row],[UnitPriceFuture]]*Table_Query_from_Mac10[[#This Row],[qtytoShipFuture]]</f>
        <v>356.02</v>
      </c>
      <c r="T4632" s="47">
        <f>ROUND(Table_Query_from_Mac10[[#This Row],[qty_to_ship]]*(1+Table_Query_from_Mac10[[#This Row],[VolumeIncreasebyType]]),0)</f>
        <v>14</v>
      </c>
      <c r="U4632" s="47">
        <f>Table_Query_from_Mac10[[#This Row],[qtytoShipFuture]]*Table_Query_from_Mac10[[#This Row],[Future-cost]]</f>
        <v>141.26</v>
      </c>
      <c r="V4632" s="47">
        <f>Table_Query_from_Mac10[[#This Row],[qtytoShipFuture]]-Table_Query_from_Mac10[[#This Row],[qty_to_ship]]</f>
        <v>0</v>
      </c>
      <c r="W4632" s="47">
        <f>Table_Query_from_Mac10[[#This Row],[UnitPriceFuture]]</f>
        <v>25.43</v>
      </c>
      <c r="X4632" s="47">
        <f>Table_Query_from_Mac10[[#This Row],[Unit Increase]]*Table_Query_from_Mac10[[#This Row],[UnitPriceFuture]]</f>
        <v>0</v>
      </c>
      <c r="Y4632" s="47">
        <f>Table_Query_from_Mac10[[#This Row],[Unit Increase]]*Table_Query_from_Mac10[[#This Row],[Future-cost]]</f>
        <v>0</v>
      </c>
      <c r="Z4632" s="47">
        <f>-(Table_Query_from_Mac10[[#This Row],[Incremental Sales]]+((Table_Query_from_Mac10[[#This Row],[Incremental Sales]]*-(SUM(Summary!$S$8:$S$9)))))*Summary!$S$18</f>
        <v>0</v>
      </c>
      <c r="AA4632" s="47">
        <f>IFERROR(Table_Query_from_Mac10[[#This Row],[Incremental Cost]]/Table_Query_from_Mac10[[#This Row],[Incremental Sales]],0)</f>
        <v>0</v>
      </c>
      <c r="AB4632" s="47">
        <f>IFERROR(Table_Query_from_Mac10[[#This Row],[TotalCostFuture]]/Table_Query_from_Mac10[[#This Row],[totalsalesFuture]],0)</f>
        <v>0.39677546205269365</v>
      </c>
      <c r="AN4632" s="30">
        <v>54</v>
      </c>
      <c r="AO4632">
        <f t="shared" si="144"/>
        <v>14</v>
      </c>
      <c r="AQ4632" s="30">
        <v>72.650000000000006</v>
      </c>
      <c r="AR4632">
        <f t="shared" si="145"/>
        <v>25.43</v>
      </c>
    </row>
    <row r="4633" spans="1:44" x14ac:dyDescent="0.25">
      <c r="A4633">
        <v>90490</v>
      </c>
      <c r="B4633">
        <v>13</v>
      </c>
      <c r="C4633" t="s">
        <v>55</v>
      </c>
      <c r="D4633" t="s">
        <v>81</v>
      </c>
      <c r="E4633">
        <v>6</v>
      </c>
      <c r="F4633">
        <v>13.35</v>
      </c>
      <c r="G4633">
        <v>36.03</v>
      </c>
      <c r="H4633" s="1">
        <v>44844</v>
      </c>
      <c r="I4633" s="20">
        <v>0</v>
      </c>
      <c r="J4633" s="47">
        <f>Table_Query_from_Mac10[[#This Row],[unit_price]]-(Table_Query_from_Mac10[[#This Row],[unit_price]]*(Table_Query_from_Mac10[[#This Row],[discount_pct]]/100))</f>
        <v>36.03</v>
      </c>
      <c r="K4633" s="47">
        <f>Table_Query_from_Mac10[[#This Row],[unit_cost]]</f>
        <v>13.35</v>
      </c>
      <c r="L4633" s="47">
        <f>Table_Query_from_Mac10[[#This Row],[Live-cost]]*(1+Table_Query_from_Mac10[[#This Row],[CogsIncreasebyTYPE]])</f>
        <v>13.35</v>
      </c>
      <c r="M4633" s="47">
        <f>Table_Query_from_Mac10[[#This Row],[Live-cost]]*Table_Query_from_Mac10[[#This Row],[qty_to_ship]]</f>
        <v>80.099999999999994</v>
      </c>
      <c r="N4633" s="47">
        <f>IF(Table_Query_from_Mac10[[#This Row],[item_no]]="KDA",-Table_Query_from_Mac10[[#This Row],[unit_price]],Table_Query_from_Mac10[[#This Row],[Net Unit]]*Table_Query_from_Mac10[[#This Row],[qty_to_ship]])</f>
        <v>216.18</v>
      </c>
      <c r="O4633" s="47">
        <f>SUMIFS(Summary!C:C,Summary!H:H,Table_Query_from_Mac10[[#This Row],[Juiceoc]])</f>
        <v>0</v>
      </c>
      <c r="P4633" s="47">
        <f>SUMIFS(Summary!D:D,Summary!H:H,Table_Query_from_Mac10[[#This Row],[Juiceoc]])</f>
        <v>0</v>
      </c>
      <c r="Q4633" s="47">
        <f>SUMIFS(Summary!E:E,Summary!H:H,Table_Query_from_Mac10[[#This Row],[Juiceoc]])</f>
        <v>0</v>
      </c>
      <c r="R4633" s="47">
        <f>Table_Query_from_Mac10[[#This Row],[Net Unit]]*(1+Table_Query_from_Mac10[[#This Row],[PriceIncreasebyType]])</f>
        <v>36.03</v>
      </c>
      <c r="S4633" s="47">
        <f>Table_Query_from_Mac10[[#This Row],[UnitPriceFuture]]*Table_Query_from_Mac10[[#This Row],[qtytoShipFuture]]</f>
        <v>216.18</v>
      </c>
      <c r="T4633" s="47">
        <f>ROUND(Table_Query_from_Mac10[[#This Row],[qty_to_ship]]*(1+Table_Query_from_Mac10[[#This Row],[VolumeIncreasebyType]]),0)</f>
        <v>6</v>
      </c>
      <c r="U4633" s="47">
        <f>Table_Query_from_Mac10[[#This Row],[qtytoShipFuture]]*Table_Query_from_Mac10[[#This Row],[Future-cost]]</f>
        <v>80.099999999999994</v>
      </c>
      <c r="V4633" s="47">
        <f>Table_Query_from_Mac10[[#This Row],[qtytoShipFuture]]-Table_Query_from_Mac10[[#This Row],[qty_to_ship]]</f>
        <v>0</v>
      </c>
      <c r="W4633" s="47">
        <f>Table_Query_from_Mac10[[#This Row],[UnitPriceFuture]]</f>
        <v>36.03</v>
      </c>
      <c r="X4633" s="47">
        <f>Table_Query_from_Mac10[[#This Row],[Unit Increase]]*Table_Query_from_Mac10[[#This Row],[UnitPriceFuture]]</f>
        <v>0</v>
      </c>
      <c r="Y4633" s="47">
        <f>Table_Query_from_Mac10[[#This Row],[Unit Increase]]*Table_Query_from_Mac10[[#This Row],[Future-cost]]</f>
        <v>0</v>
      </c>
      <c r="Z4633" s="47">
        <f>-(Table_Query_from_Mac10[[#This Row],[Incremental Sales]]+((Table_Query_from_Mac10[[#This Row],[Incremental Sales]]*-(SUM(Summary!$S$8:$S$9)))))*Summary!$S$18</f>
        <v>0</v>
      </c>
      <c r="AA4633" s="47">
        <f>IFERROR(Table_Query_from_Mac10[[#This Row],[Incremental Cost]]/Table_Query_from_Mac10[[#This Row],[Incremental Sales]],0)</f>
        <v>0</v>
      </c>
      <c r="AB4633" s="47">
        <f>IFERROR(Table_Query_from_Mac10[[#This Row],[TotalCostFuture]]/Table_Query_from_Mac10[[#This Row],[totalsalesFuture]],0)</f>
        <v>0.37052456286427971</v>
      </c>
      <c r="AN4633" s="31">
        <v>24</v>
      </c>
      <c r="AO4633">
        <f t="shared" si="144"/>
        <v>6</v>
      </c>
      <c r="AQ4633" s="31">
        <v>102.94</v>
      </c>
      <c r="AR4633">
        <f t="shared" si="145"/>
        <v>36.03</v>
      </c>
    </row>
    <row r="4634" spans="1:44" x14ac:dyDescent="0.25">
      <c r="A4634">
        <v>90490</v>
      </c>
      <c r="B4634">
        <v>14</v>
      </c>
      <c r="C4634" t="s">
        <v>55</v>
      </c>
      <c r="D4634" t="s">
        <v>81</v>
      </c>
      <c r="E4634">
        <v>8</v>
      </c>
      <c r="F4634">
        <v>15.13</v>
      </c>
      <c r="G4634">
        <v>42.65</v>
      </c>
      <c r="H4634" s="1">
        <v>44844</v>
      </c>
      <c r="I4634" s="20">
        <v>0</v>
      </c>
      <c r="J4634" s="47">
        <f>Table_Query_from_Mac10[[#This Row],[unit_price]]-(Table_Query_from_Mac10[[#This Row],[unit_price]]*(Table_Query_from_Mac10[[#This Row],[discount_pct]]/100))</f>
        <v>42.65</v>
      </c>
      <c r="K4634" s="47">
        <f>Table_Query_from_Mac10[[#This Row],[unit_cost]]</f>
        <v>15.13</v>
      </c>
      <c r="L4634" s="47">
        <f>Table_Query_from_Mac10[[#This Row],[Live-cost]]*(1+Table_Query_from_Mac10[[#This Row],[CogsIncreasebyTYPE]])</f>
        <v>15.13</v>
      </c>
      <c r="M4634" s="47">
        <f>Table_Query_from_Mac10[[#This Row],[Live-cost]]*Table_Query_from_Mac10[[#This Row],[qty_to_ship]]</f>
        <v>121.04</v>
      </c>
      <c r="N4634" s="47">
        <f>IF(Table_Query_from_Mac10[[#This Row],[item_no]]="KDA",-Table_Query_from_Mac10[[#This Row],[unit_price]],Table_Query_from_Mac10[[#This Row],[Net Unit]]*Table_Query_from_Mac10[[#This Row],[qty_to_ship]])</f>
        <v>341.2</v>
      </c>
      <c r="O4634" s="47">
        <f>SUMIFS(Summary!C:C,Summary!H:H,Table_Query_from_Mac10[[#This Row],[Juiceoc]])</f>
        <v>0</v>
      </c>
      <c r="P4634" s="47">
        <f>SUMIFS(Summary!D:D,Summary!H:H,Table_Query_from_Mac10[[#This Row],[Juiceoc]])</f>
        <v>0</v>
      </c>
      <c r="Q4634" s="47">
        <f>SUMIFS(Summary!E:E,Summary!H:H,Table_Query_from_Mac10[[#This Row],[Juiceoc]])</f>
        <v>0</v>
      </c>
      <c r="R4634" s="47">
        <f>Table_Query_from_Mac10[[#This Row],[Net Unit]]*(1+Table_Query_from_Mac10[[#This Row],[PriceIncreasebyType]])</f>
        <v>42.65</v>
      </c>
      <c r="S4634" s="47">
        <f>Table_Query_from_Mac10[[#This Row],[UnitPriceFuture]]*Table_Query_from_Mac10[[#This Row],[qtytoShipFuture]]</f>
        <v>341.2</v>
      </c>
      <c r="T4634" s="47">
        <f>ROUND(Table_Query_from_Mac10[[#This Row],[qty_to_ship]]*(1+Table_Query_from_Mac10[[#This Row],[VolumeIncreasebyType]]),0)</f>
        <v>8</v>
      </c>
      <c r="U4634" s="47">
        <f>Table_Query_from_Mac10[[#This Row],[qtytoShipFuture]]*Table_Query_from_Mac10[[#This Row],[Future-cost]]</f>
        <v>121.04</v>
      </c>
      <c r="V4634" s="47">
        <f>Table_Query_from_Mac10[[#This Row],[qtytoShipFuture]]-Table_Query_from_Mac10[[#This Row],[qty_to_ship]]</f>
        <v>0</v>
      </c>
      <c r="W4634" s="47">
        <f>Table_Query_from_Mac10[[#This Row],[UnitPriceFuture]]</f>
        <v>42.65</v>
      </c>
      <c r="X4634" s="47">
        <f>Table_Query_from_Mac10[[#This Row],[Unit Increase]]*Table_Query_from_Mac10[[#This Row],[UnitPriceFuture]]</f>
        <v>0</v>
      </c>
      <c r="Y4634" s="47">
        <f>Table_Query_from_Mac10[[#This Row],[Unit Increase]]*Table_Query_from_Mac10[[#This Row],[Future-cost]]</f>
        <v>0</v>
      </c>
      <c r="Z4634" s="47">
        <f>-(Table_Query_from_Mac10[[#This Row],[Incremental Sales]]+((Table_Query_from_Mac10[[#This Row],[Incremental Sales]]*-(SUM(Summary!$S$8:$S$9)))))*Summary!$S$18</f>
        <v>0</v>
      </c>
      <c r="AA4634" s="47">
        <f>IFERROR(Table_Query_from_Mac10[[#This Row],[Incremental Cost]]/Table_Query_from_Mac10[[#This Row],[Incremental Sales]],0)</f>
        <v>0</v>
      </c>
      <c r="AB4634" s="47">
        <f>IFERROR(Table_Query_from_Mac10[[#This Row],[TotalCostFuture]]/Table_Query_from_Mac10[[#This Row],[totalsalesFuture]],0)</f>
        <v>0.35474794841735058</v>
      </c>
      <c r="AN4634" s="30">
        <v>32</v>
      </c>
      <c r="AO4634">
        <f t="shared" si="144"/>
        <v>8</v>
      </c>
      <c r="AQ4634" s="30">
        <v>121.87</v>
      </c>
      <c r="AR4634">
        <f t="shared" si="145"/>
        <v>42.65</v>
      </c>
    </row>
    <row r="4635" spans="1:44" x14ac:dyDescent="0.25">
      <c r="A4635">
        <v>90490</v>
      </c>
      <c r="B4635">
        <v>15</v>
      </c>
      <c r="C4635" t="s">
        <v>55</v>
      </c>
      <c r="D4635" t="s">
        <v>81</v>
      </c>
      <c r="E4635">
        <v>3</v>
      </c>
      <c r="F4635">
        <v>16.73</v>
      </c>
      <c r="G4635">
        <v>55.43</v>
      </c>
      <c r="H4635" s="1">
        <v>44844</v>
      </c>
      <c r="I4635" s="20">
        <v>0</v>
      </c>
      <c r="J4635" s="47">
        <f>Table_Query_from_Mac10[[#This Row],[unit_price]]-(Table_Query_from_Mac10[[#This Row],[unit_price]]*(Table_Query_from_Mac10[[#This Row],[discount_pct]]/100))</f>
        <v>55.43</v>
      </c>
      <c r="K4635" s="47">
        <f>Table_Query_from_Mac10[[#This Row],[unit_cost]]</f>
        <v>16.73</v>
      </c>
      <c r="L4635" s="47">
        <f>Table_Query_from_Mac10[[#This Row],[Live-cost]]*(1+Table_Query_from_Mac10[[#This Row],[CogsIncreasebyTYPE]])</f>
        <v>16.73</v>
      </c>
      <c r="M4635" s="47">
        <f>Table_Query_from_Mac10[[#This Row],[Live-cost]]*Table_Query_from_Mac10[[#This Row],[qty_to_ship]]</f>
        <v>50.19</v>
      </c>
      <c r="N4635" s="47">
        <f>IF(Table_Query_from_Mac10[[#This Row],[item_no]]="KDA",-Table_Query_from_Mac10[[#This Row],[unit_price]],Table_Query_from_Mac10[[#This Row],[Net Unit]]*Table_Query_from_Mac10[[#This Row],[qty_to_ship]])</f>
        <v>166.29</v>
      </c>
      <c r="O4635" s="47">
        <f>SUMIFS(Summary!C:C,Summary!H:H,Table_Query_from_Mac10[[#This Row],[Juiceoc]])</f>
        <v>0</v>
      </c>
      <c r="P4635" s="47">
        <f>SUMIFS(Summary!D:D,Summary!H:H,Table_Query_from_Mac10[[#This Row],[Juiceoc]])</f>
        <v>0</v>
      </c>
      <c r="Q4635" s="47">
        <f>SUMIFS(Summary!E:E,Summary!H:H,Table_Query_from_Mac10[[#This Row],[Juiceoc]])</f>
        <v>0</v>
      </c>
      <c r="R4635" s="47">
        <f>Table_Query_from_Mac10[[#This Row],[Net Unit]]*(1+Table_Query_from_Mac10[[#This Row],[PriceIncreasebyType]])</f>
        <v>55.43</v>
      </c>
      <c r="S4635" s="47">
        <f>Table_Query_from_Mac10[[#This Row],[UnitPriceFuture]]*Table_Query_from_Mac10[[#This Row],[qtytoShipFuture]]</f>
        <v>166.29</v>
      </c>
      <c r="T4635" s="47">
        <f>ROUND(Table_Query_from_Mac10[[#This Row],[qty_to_ship]]*(1+Table_Query_from_Mac10[[#This Row],[VolumeIncreasebyType]]),0)</f>
        <v>3</v>
      </c>
      <c r="U4635" s="47">
        <f>Table_Query_from_Mac10[[#This Row],[qtytoShipFuture]]*Table_Query_from_Mac10[[#This Row],[Future-cost]]</f>
        <v>50.19</v>
      </c>
      <c r="V4635" s="47">
        <f>Table_Query_from_Mac10[[#This Row],[qtytoShipFuture]]-Table_Query_from_Mac10[[#This Row],[qty_to_ship]]</f>
        <v>0</v>
      </c>
      <c r="W4635" s="47">
        <f>Table_Query_from_Mac10[[#This Row],[UnitPriceFuture]]</f>
        <v>55.43</v>
      </c>
      <c r="X4635" s="47">
        <f>Table_Query_from_Mac10[[#This Row],[Unit Increase]]*Table_Query_from_Mac10[[#This Row],[UnitPriceFuture]]</f>
        <v>0</v>
      </c>
      <c r="Y4635" s="47">
        <f>Table_Query_from_Mac10[[#This Row],[Unit Increase]]*Table_Query_from_Mac10[[#This Row],[Future-cost]]</f>
        <v>0</v>
      </c>
      <c r="Z4635" s="47">
        <f>-(Table_Query_from_Mac10[[#This Row],[Incremental Sales]]+((Table_Query_from_Mac10[[#This Row],[Incremental Sales]]*-(SUM(Summary!$S$8:$S$9)))))*Summary!$S$18</f>
        <v>0</v>
      </c>
      <c r="AA4635" s="47">
        <f>IFERROR(Table_Query_from_Mac10[[#This Row],[Incremental Cost]]/Table_Query_from_Mac10[[#This Row],[Incremental Sales]],0)</f>
        <v>0</v>
      </c>
      <c r="AB4635" s="47">
        <f>IFERROR(Table_Query_from_Mac10[[#This Row],[TotalCostFuture]]/Table_Query_from_Mac10[[#This Row],[totalsalesFuture]],0)</f>
        <v>0.30182211798664982</v>
      </c>
      <c r="AN4635" s="31">
        <v>12</v>
      </c>
      <c r="AO4635">
        <f t="shared" si="144"/>
        <v>3</v>
      </c>
      <c r="AQ4635" s="31">
        <v>158.36000000000001</v>
      </c>
      <c r="AR4635">
        <f t="shared" si="145"/>
        <v>55.43</v>
      </c>
    </row>
    <row r="4636" spans="1:44" x14ac:dyDescent="0.25">
      <c r="A4636">
        <v>90491</v>
      </c>
      <c r="B4636">
        <v>1</v>
      </c>
      <c r="C4636" t="s">
        <v>55</v>
      </c>
      <c r="D4636" t="s">
        <v>81</v>
      </c>
      <c r="E4636">
        <v>40</v>
      </c>
      <c r="F4636">
        <v>5</v>
      </c>
      <c r="G4636">
        <v>10.38</v>
      </c>
      <c r="H4636" s="1">
        <v>44852</v>
      </c>
      <c r="I4636" s="20">
        <v>0</v>
      </c>
      <c r="J4636" s="47">
        <f>Table_Query_from_Mac10[[#This Row],[unit_price]]-(Table_Query_from_Mac10[[#This Row],[unit_price]]*(Table_Query_from_Mac10[[#This Row],[discount_pct]]/100))</f>
        <v>10.38</v>
      </c>
      <c r="K4636" s="47">
        <f>Table_Query_from_Mac10[[#This Row],[unit_cost]]</f>
        <v>5</v>
      </c>
      <c r="L4636" s="47">
        <f>Table_Query_from_Mac10[[#This Row],[Live-cost]]*(1+Table_Query_from_Mac10[[#This Row],[CogsIncreasebyTYPE]])</f>
        <v>5</v>
      </c>
      <c r="M4636" s="47">
        <f>Table_Query_from_Mac10[[#This Row],[Live-cost]]*Table_Query_from_Mac10[[#This Row],[qty_to_ship]]</f>
        <v>200</v>
      </c>
      <c r="N4636" s="47">
        <f>IF(Table_Query_from_Mac10[[#This Row],[item_no]]="KDA",-Table_Query_from_Mac10[[#This Row],[unit_price]],Table_Query_from_Mac10[[#This Row],[Net Unit]]*Table_Query_from_Mac10[[#This Row],[qty_to_ship]])</f>
        <v>415.20000000000005</v>
      </c>
      <c r="O4636" s="47">
        <f>SUMIFS(Summary!C:C,Summary!H:H,Table_Query_from_Mac10[[#This Row],[Juiceoc]])</f>
        <v>0</v>
      </c>
      <c r="P4636" s="47">
        <f>SUMIFS(Summary!D:D,Summary!H:H,Table_Query_from_Mac10[[#This Row],[Juiceoc]])</f>
        <v>0</v>
      </c>
      <c r="Q4636" s="47">
        <f>SUMIFS(Summary!E:E,Summary!H:H,Table_Query_from_Mac10[[#This Row],[Juiceoc]])</f>
        <v>0</v>
      </c>
      <c r="R4636" s="47">
        <f>Table_Query_from_Mac10[[#This Row],[Net Unit]]*(1+Table_Query_from_Mac10[[#This Row],[PriceIncreasebyType]])</f>
        <v>10.38</v>
      </c>
      <c r="S4636" s="47">
        <f>Table_Query_from_Mac10[[#This Row],[UnitPriceFuture]]*Table_Query_from_Mac10[[#This Row],[qtytoShipFuture]]</f>
        <v>415.20000000000005</v>
      </c>
      <c r="T4636" s="47">
        <f>ROUND(Table_Query_from_Mac10[[#This Row],[qty_to_ship]]*(1+Table_Query_from_Mac10[[#This Row],[VolumeIncreasebyType]]),0)</f>
        <v>40</v>
      </c>
      <c r="U4636" s="47">
        <f>Table_Query_from_Mac10[[#This Row],[qtytoShipFuture]]*Table_Query_from_Mac10[[#This Row],[Future-cost]]</f>
        <v>200</v>
      </c>
      <c r="V4636" s="47">
        <f>Table_Query_from_Mac10[[#This Row],[qtytoShipFuture]]-Table_Query_from_Mac10[[#This Row],[qty_to_ship]]</f>
        <v>0</v>
      </c>
      <c r="W4636" s="47">
        <f>Table_Query_from_Mac10[[#This Row],[UnitPriceFuture]]</f>
        <v>10.38</v>
      </c>
      <c r="X4636" s="47">
        <f>Table_Query_from_Mac10[[#This Row],[Unit Increase]]*Table_Query_from_Mac10[[#This Row],[UnitPriceFuture]]</f>
        <v>0</v>
      </c>
      <c r="Y4636" s="47">
        <f>Table_Query_from_Mac10[[#This Row],[Unit Increase]]*Table_Query_from_Mac10[[#This Row],[Future-cost]]</f>
        <v>0</v>
      </c>
      <c r="Z4636" s="47">
        <f>-(Table_Query_from_Mac10[[#This Row],[Incremental Sales]]+((Table_Query_from_Mac10[[#This Row],[Incremental Sales]]*-(SUM(Summary!$S$8:$S$9)))))*Summary!$S$18</f>
        <v>0</v>
      </c>
      <c r="AA4636" s="47">
        <f>IFERROR(Table_Query_from_Mac10[[#This Row],[Incremental Cost]]/Table_Query_from_Mac10[[#This Row],[Incremental Sales]],0)</f>
        <v>0</v>
      </c>
      <c r="AB4636" s="47">
        <f>IFERROR(Table_Query_from_Mac10[[#This Row],[TotalCostFuture]]/Table_Query_from_Mac10[[#This Row],[totalsalesFuture]],0)</f>
        <v>0.48169556840077066</v>
      </c>
      <c r="AN4636" s="30">
        <v>160</v>
      </c>
      <c r="AO4636">
        <f t="shared" si="144"/>
        <v>40</v>
      </c>
      <c r="AQ4636" s="30">
        <v>29.65</v>
      </c>
      <c r="AR4636">
        <f t="shared" si="145"/>
        <v>10.38</v>
      </c>
    </row>
    <row r="4637" spans="1:44" x14ac:dyDescent="0.25">
      <c r="A4637">
        <v>90491</v>
      </c>
      <c r="B4637">
        <v>2</v>
      </c>
      <c r="C4637" t="s">
        <v>55</v>
      </c>
      <c r="D4637" t="s">
        <v>81</v>
      </c>
      <c r="E4637">
        <v>40</v>
      </c>
      <c r="F4637">
        <v>6</v>
      </c>
      <c r="G4637">
        <v>12.31</v>
      </c>
      <c r="H4637" s="1">
        <v>44852</v>
      </c>
      <c r="I4637" s="20">
        <v>0</v>
      </c>
      <c r="J4637" s="47">
        <f>Table_Query_from_Mac10[[#This Row],[unit_price]]-(Table_Query_from_Mac10[[#This Row],[unit_price]]*(Table_Query_from_Mac10[[#This Row],[discount_pct]]/100))</f>
        <v>12.31</v>
      </c>
      <c r="K4637" s="47">
        <f>Table_Query_from_Mac10[[#This Row],[unit_cost]]</f>
        <v>6</v>
      </c>
      <c r="L4637" s="47">
        <f>Table_Query_from_Mac10[[#This Row],[Live-cost]]*(1+Table_Query_from_Mac10[[#This Row],[CogsIncreasebyTYPE]])</f>
        <v>6</v>
      </c>
      <c r="M4637" s="47">
        <f>Table_Query_from_Mac10[[#This Row],[Live-cost]]*Table_Query_from_Mac10[[#This Row],[qty_to_ship]]</f>
        <v>240</v>
      </c>
      <c r="N4637" s="47">
        <f>IF(Table_Query_from_Mac10[[#This Row],[item_no]]="KDA",-Table_Query_from_Mac10[[#This Row],[unit_price]],Table_Query_from_Mac10[[#This Row],[Net Unit]]*Table_Query_from_Mac10[[#This Row],[qty_to_ship]])</f>
        <v>492.40000000000003</v>
      </c>
      <c r="O4637" s="47">
        <f>SUMIFS(Summary!C:C,Summary!H:H,Table_Query_from_Mac10[[#This Row],[Juiceoc]])</f>
        <v>0</v>
      </c>
      <c r="P4637" s="47">
        <f>SUMIFS(Summary!D:D,Summary!H:H,Table_Query_from_Mac10[[#This Row],[Juiceoc]])</f>
        <v>0</v>
      </c>
      <c r="Q4637" s="47">
        <f>SUMIFS(Summary!E:E,Summary!H:H,Table_Query_from_Mac10[[#This Row],[Juiceoc]])</f>
        <v>0</v>
      </c>
      <c r="R4637" s="47">
        <f>Table_Query_from_Mac10[[#This Row],[Net Unit]]*(1+Table_Query_from_Mac10[[#This Row],[PriceIncreasebyType]])</f>
        <v>12.31</v>
      </c>
      <c r="S4637" s="47">
        <f>Table_Query_from_Mac10[[#This Row],[UnitPriceFuture]]*Table_Query_from_Mac10[[#This Row],[qtytoShipFuture]]</f>
        <v>492.40000000000003</v>
      </c>
      <c r="T4637" s="47">
        <f>ROUND(Table_Query_from_Mac10[[#This Row],[qty_to_ship]]*(1+Table_Query_from_Mac10[[#This Row],[VolumeIncreasebyType]]),0)</f>
        <v>40</v>
      </c>
      <c r="U4637" s="47">
        <f>Table_Query_from_Mac10[[#This Row],[qtytoShipFuture]]*Table_Query_from_Mac10[[#This Row],[Future-cost]]</f>
        <v>240</v>
      </c>
      <c r="V4637" s="47">
        <f>Table_Query_from_Mac10[[#This Row],[qtytoShipFuture]]-Table_Query_from_Mac10[[#This Row],[qty_to_ship]]</f>
        <v>0</v>
      </c>
      <c r="W4637" s="47">
        <f>Table_Query_from_Mac10[[#This Row],[UnitPriceFuture]]</f>
        <v>12.31</v>
      </c>
      <c r="X4637" s="47">
        <f>Table_Query_from_Mac10[[#This Row],[Unit Increase]]*Table_Query_from_Mac10[[#This Row],[UnitPriceFuture]]</f>
        <v>0</v>
      </c>
      <c r="Y4637" s="47">
        <f>Table_Query_from_Mac10[[#This Row],[Unit Increase]]*Table_Query_from_Mac10[[#This Row],[Future-cost]]</f>
        <v>0</v>
      </c>
      <c r="Z4637" s="47">
        <f>-(Table_Query_from_Mac10[[#This Row],[Incremental Sales]]+((Table_Query_from_Mac10[[#This Row],[Incremental Sales]]*-(SUM(Summary!$S$8:$S$9)))))*Summary!$S$18</f>
        <v>0</v>
      </c>
      <c r="AA4637" s="47">
        <f>IFERROR(Table_Query_from_Mac10[[#This Row],[Incremental Cost]]/Table_Query_from_Mac10[[#This Row],[Incremental Sales]],0)</f>
        <v>0</v>
      </c>
      <c r="AB4637" s="47">
        <f>IFERROR(Table_Query_from_Mac10[[#This Row],[TotalCostFuture]]/Table_Query_from_Mac10[[#This Row],[totalsalesFuture]],0)</f>
        <v>0.48740861088545895</v>
      </c>
      <c r="AN4637" s="31">
        <v>160</v>
      </c>
      <c r="AO4637">
        <f t="shared" si="144"/>
        <v>40</v>
      </c>
      <c r="AQ4637" s="31">
        <v>35.17</v>
      </c>
      <c r="AR4637">
        <f t="shared" si="145"/>
        <v>12.31</v>
      </c>
    </row>
    <row r="4638" spans="1:44" x14ac:dyDescent="0.25">
      <c r="A4638">
        <v>90491</v>
      </c>
      <c r="B4638">
        <v>3</v>
      </c>
      <c r="C4638" t="s">
        <v>55</v>
      </c>
      <c r="D4638" t="s">
        <v>81</v>
      </c>
      <c r="E4638">
        <v>20</v>
      </c>
      <c r="F4638">
        <v>7.37</v>
      </c>
      <c r="G4638">
        <v>15.43</v>
      </c>
      <c r="H4638" s="1">
        <v>44852</v>
      </c>
      <c r="I4638" s="20">
        <v>0</v>
      </c>
      <c r="J4638" s="47">
        <f>Table_Query_from_Mac10[[#This Row],[unit_price]]-(Table_Query_from_Mac10[[#This Row],[unit_price]]*(Table_Query_from_Mac10[[#This Row],[discount_pct]]/100))</f>
        <v>15.43</v>
      </c>
      <c r="K4638" s="47">
        <f>Table_Query_from_Mac10[[#This Row],[unit_cost]]</f>
        <v>7.37</v>
      </c>
      <c r="L4638" s="47">
        <f>Table_Query_from_Mac10[[#This Row],[Live-cost]]*(1+Table_Query_from_Mac10[[#This Row],[CogsIncreasebyTYPE]])</f>
        <v>7.37</v>
      </c>
      <c r="M4638" s="47">
        <f>Table_Query_from_Mac10[[#This Row],[Live-cost]]*Table_Query_from_Mac10[[#This Row],[qty_to_ship]]</f>
        <v>147.4</v>
      </c>
      <c r="N4638" s="47">
        <f>IF(Table_Query_from_Mac10[[#This Row],[item_no]]="KDA",-Table_Query_from_Mac10[[#This Row],[unit_price]],Table_Query_from_Mac10[[#This Row],[Net Unit]]*Table_Query_from_Mac10[[#This Row],[qty_to_ship]])</f>
        <v>308.60000000000002</v>
      </c>
      <c r="O4638" s="47">
        <f>SUMIFS(Summary!C:C,Summary!H:H,Table_Query_from_Mac10[[#This Row],[Juiceoc]])</f>
        <v>0</v>
      </c>
      <c r="P4638" s="47">
        <f>SUMIFS(Summary!D:D,Summary!H:H,Table_Query_from_Mac10[[#This Row],[Juiceoc]])</f>
        <v>0</v>
      </c>
      <c r="Q4638" s="47">
        <f>SUMIFS(Summary!E:E,Summary!H:H,Table_Query_from_Mac10[[#This Row],[Juiceoc]])</f>
        <v>0</v>
      </c>
      <c r="R4638" s="47">
        <f>Table_Query_from_Mac10[[#This Row],[Net Unit]]*(1+Table_Query_from_Mac10[[#This Row],[PriceIncreasebyType]])</f>
        <v>15.43</v>
      </c>
      <c r="S4638" s="47">
        <f>Table_Query_from_Mac10[[#This Row],[UnitPriceFuture]]*Table_Query_from_Mac10[[#This Row],[qtytoShipFuture]]</f>
        <v>308.60000000000002</v>
      </c>
      <c r="T4638" s="47">
        <f>ROUND(Table_Query_from_Mac10[[#This Row],[qty_to_ship]]*(1+Table_Query_from_Mac10[[#This Row],[VolumeIncreasebyType]]),0)</f>
        <v>20</v>
      </c>
      <c r="U4638" s="47">
        <f>Table_Query_from_Mac10[[#This Row],[qtytoShipFuture]]*Table_Query_from_Mac10[[#This Row],[Future-cost]]</f>
        <v>147.4</v>
      </c>
      <c r="V4638" s="47">
        <f>Table_Query_from_Mac10[[#This Row],[qtytoShipFuture]]-Table_Query_from_Mac10[[#This Row],[qty_to_ship]]</f>
        <v>0</v>
      </c>
      <c r="W4638" s="47">
        <f>Table_Query_from_Mac10[[#This Row],[UnitPriceFuture]]</f>
        <v>15.43</v>
      </c>
      <c r="X4638" s="47">
        <f>Table_Query_from_Mac10[[#This Row],[Unit Increase]]*Table_Query_from_Mac10[[#This Row],[UnitPriceFuture]]</f>
        <v>0</v>
      </c>
      <c r="Y4638" s="47">
        <f>Table_Query_from_Mac10[[#This Row],[Unit Increase]]*Table_Query_from_Mac10[[#This Row],[Future-cost]]</f>
        <v>0</v>
      </c>
      <c r="Z4638" s="47">
        <f>-(Table_Query_from_Mac10[[#This Row],[Incremental Sales]]+((Table_Query_from_Mac10[[#This Row],[Incremental Sales]]*-(SUM(Summary!$S$8:$S$9)))))*Summary!$S$18</f>
        <v>0</v>
      </c>
      <c r="AA4638" s="47">
        <f>IFERROR(Table_Query_from_Mac10[[#This Row],[Incremental Cost]]/Table_Query_from_Mac10[[#This Row],[Incremental Sales]],0)</f>
        <v>0</v>
      </c>
      <c r="AB4638" s="47">
        <f>IFERROR(Table_Query_from_Mac10[[#This Row],[TotalCostFuture]]/Table_Query_from_Mac10[[#This Row],[totalsalesFuture]],0)</f>
        <v>0.47764095917044719</v>
      </c>
      <c r="AN4638" s="30">
        <v>80</v>
      </c>
      <c r="AO4638">
        <f t="shared" si="144"/>
        <v>20</v>
      </c>
      <c r="AQ4638" s="30">
        <v>44.08</v>
      </c>
      <c r="AR4638">
        <f t="shared" si="145"/>
        <v>15.43</v>
      </c>
    </row>
    <row r="4639" spans="1:44" x14ac:dyDescent="0.25">
      <c r="A4639">
        <v>90491</v>
      </c>
      <c r="B4639">
        <v>4</v>
      </c>
      <c r="C4639" t="s">
        <v>55</v>
      </c>
      <c r="D4639" t="s">
        <v>81</v>
      </c>
      <c r="E4639">
        <v>9</v>
      </c>
      <c r="F4639">
        <v>8.81</v>
      </c>
      <c r="G4639">
        <v>19.18</v>
      </c>
      <c r="H4639" s="1">
        <v>44852</v>
      </c>
      <c r="I4639" s="20">
        <v>0</v>
      </c>
      <c r="J4639" s="47">
        <f>Table_Query_from_Mac10[[#This Row],[unit_price]]-(Table_Query_from_Mac10[[#This Row],[unit_price]]*(Table_Query_from_Mac10[[#This Row],[discount_pct]]/100))</f>
        <v>19.18</v>
      </c>
      <c r="K4639" s="47">
        <f>Table_Query_from_Mac10[[#This Row],[unit_cost]]</f>
        <v>8.81</v>
      </c>
      <c r="L4639" s="47">
        <f>Table_Query_from_Mac10[[#This Row],[Live-cost]]*(1+Table_Query_from_Mac10[[#This Row],[CogsIncreasebyTYPE]])</f>
        <v>8.81</v>
      </c>
      <c r="M4639" s="47">
        <f>Table_Query_from_Mac10[[#This Row],[Live-cost]]*Table_Query_from_Mac10[[#This Row],[qty_to_ship]]</f>
        <v>79.290000000000006</v>
      </c>
      <c r="N4639" s="47">
        <f>IF(Table_Query_from_Mac10[[#This Row],[item_no]]="KDA",-Table_Query_from_Mac10[[#This Row],[unit_price]],Table_Query_from_Mac10[[#This Row],[Net Unit]]*Table_Query_from_Mac10[[#This Row],[qty_to_ship]])</f>
        <v>172.62</v>
      </c>
      <c r="O4639" s="47">
        <f>SUMIFS(Summary!C:C,Summary!H:H,Table_Query_from_Mac10[[#This Row],[Juiceoc]])</f>
        <v>0</v>
      </c>
      <c r="P4639" s="47">
        <f>SUMIFS(Summary!D:D,Summary!H:H,Table_Query_from_Mac10[[#This Row],[Juiceoc]])</f>
        <v>0</v>
      </c>
      <c r="Q4639" s="47">
        <f>SUMIFS(Summary!E:E,Summary!H:H,Table_Query_from_Mac10[[#This Row],[Juiceoc]])</f>
        <v>0</v>
      </c>
      <c r="R4639" s="47">
        <f>Table_Query_from_Mac10[[#This Row],[Net Unit]]*(1+Table_Query_from_Mac10[[#This Row],[PriceIncreasebyType]])</f>
        <v>19.18</v>
      </c>
      <c r="S4639" s="47">
        <f>Table_Query_from_Mac10[[#This Row],[UnitPriceFuture]]*Table_Query_from_Mac10[[#This Row],[qtytoShipFuture]]</f>
        <v>172.62</v>
      </c>
      <c r="T4639" s="47">
        <f>ROUND(Table_Query_from_Mac10[[#This Row],[qty_to_ship]]*(1+Table_Query_from_Mac10[[#This Row],[VolumeIncreasebyType]]),0)</f>
        <v>9</v>
      </c>
      <c r="U4639" s="47">
        <f>Table_Query_from_Mac10[[#This Row],[qtytoShipFuture]]*Table_Query_from_Mac10[[#This Row],[Future-cost]]</f>
        <v>79.290000000000006</v>
      </c>
      <c r="V4639" s="47">
        <f>Table_Query_from_Mac10[[#This Row],[qtytoShipFuture]]-Table_Query_from_Mac10[[#This Row],[qty_to_ship]]</f>
        <v>0</v>
      </c>
      <c r="W4639" s="47">
        <f>Table_Query_from_Mac10[[#This Row],[UnitPriceFuture]]</f>
        <v>19.18</v>
      </c>
      <c r="X4639" s="47">
        <f>Table_Query_from_Mac10[[#This Row],[Unit Increase]]*Table_Query_from_Mac10[[#This Row],[UnitPriceFuture]]</f>
        <v>0</v>
      </c>
      <c r="Y4639" s="47">
        <f>Table_Query_from_Mac10[[#This Row],[Unit Increase]]*Table_Query_from_Mac10[[#This Row],[Future-cost]]</f>
        <v>0</v>
      </c>
      <c r="Z4639" s="47">
        <f>-(Table_Query_from_Mac10[[#This Row],[Incremental Sales]]+((Table_Query_from_Mac10[[#This Row],[Incremental Sales]]*-(SUM(Summary!$S$8:$S$9)))))*Summary!$S$18</f>
        <v>0</v>
      </c>
      <c r="AA4639" s="47">
        <f>IFERROR(Table_Query_from_Mac10[[#This Row],[Incremental Cost]]/Table_Query_from_Mac10[[#This Row],[Incremental Sales]],0)</f>
        <v>0</v>
      </c>
      <c r="AB4639" s="47">
        <f>IFERROR(Table_Query_from_Mac10[[#This Row],[TotalCostFuture]]/Table_Query_from_Mac10[[#This Row],[totalsalesFuture]],0)</f>
        <v>0.459332638164755</v>
      </c>
      <c r="AN4639" s="31">
        <v>35</v>
      </c>
      <c r="AO4639">
        <f t="shared" si="144"/>
        <v>9</v>
      </c>
      <c r="AQ4639" s="31">
        <v>54.81</v>
      </c>
      <c r="AR4639">
        <f t="shared" si="145"/>
        <v>19.18</v>
      </c>
    </row>
    <row r="4640" spans="1:44" x14ac:dyDescent="0.25">
      <c r="A4640">
        <v>90491</v>
      </c>
      <c r="B4640">
        <v>5</v>
      </c>
      <c r="C4640" t="s">
        <v>55</v>
      </c>
      <c r="D4640" t="s">
        <v>81</v>
      </c>
      <c r="E4640">
        <v>7</v>
      </c>
      <c r="F4640">
        <v>10.18</v>
      </c>
      <c r="G4640">
        <v>23.19</v>
      </c>
      <c r="H4640" s="1">
        <v>44852</v>
      </c>
      <c r="I4640" s="20">
        <v>0</v>
      </c>
      <c r="J4640" s="47">
        <f>Table_Query_from_Mac10[[#This Row],[unit_price]]-(Table_Query_from_Mac10[[#This Row],[unit_price]]*(Table_Query_from_Mac10[[#This Row],[discount_pct]]/100))</f>
        <v>23.19</v>
      </c>
      <c r="K4640" s="47">
        <f>Table_Query_from_Mac10[[#This Row],[unit_cost]]</f>
        <v>10.18</v>
      </c>
      <c r="L4640" s="47">
        <f>Table_Query_from_Mac10[[#This Row],[Live-cost]]*(1+Table_Query_from_Mac10[[#This Row],[CogsIncreasebyTYPE]])</f>
        <v>10.18</v>
      </c>
      <c r="M4640" s="47">
        <f>Table_Query_from_Mac10[[#This Row],[Live-cost]]*Table_Query_from_Mac10[[#This Row],[qty_to_ship]]</f>
        <v>71.259999999999991</v>
      </c>
      <c r="N4640" s="47">
        <f>IF(Table_Query_from_Mac10[[#This Row],[item_no]]="KDA",-Table_Query_from_Mac10[[#This Row],[unit_price]],Table_Query_from_Mac10[[#This Row],[Net Unit]]*Table_Query_from_Mac10[[#This Row],[qty_to_ship]])</f>
        <v>162.33000000000001</v>
      </c>
      <c r="O4640" s="47">
        <f>SUMIFS(Summary!C:C,Summary!H:H,Table_Query_from_Mac10[[#This Row],[Juiceoc]])</f>
        <v>0</v>
      </c>
      <c r="P4640" s="47">
        <f>SUMIFS(Summary!D:D,Summary!H:H,Table_Query_from_Mac10[[#This Row],[Juiceoc]])</f>
        <v>0</v>
      </c>
      <c r="Q4640" s="47">
        <f>SUMIFS(Summary!E:E,Summary!H:H,Table_Query_from_Mac10[[#This Row],[Juiceoc]])</f>
        <v>0</v>
      </c>
      <c r="R4640" s="47">
        <f>Table_Query_from_Mac10[[#This Row],[Net Unit]]*(1+Table_Query_from_Mac10[[#This Row],[PriceIncreasebyType]])</f>
        <v>23.19</v>
      </c>
      <c r="S4640" s="47">
        <f>Table_Query_from_Mac10[[#This Row],[UnitPriceFuture]]*Table_Query_from_Mac10[[#This Row],[qtytoShipFuture]]</f>
        <v>162.33000000000001</v>
      </c>
      <c r="T4640" s="47">
        <f>ROUND(Table_Query_from_Mac10[[#This Row],[qty_to_ship]]*(1+Table_Query_from_Mac10[[#This Row],[VolumeIncreasebyType]]),0)</f>
        <v>7</v>
      </c>
      <c r="U4640" s="47">
        <f>Table_Query_from_Mac10[[#This Row],[qtytoShipFuture]]*Table_Query_from_Mac10[[#This Row],[Future-cost]]</f>
        <v>71.259999999999991</v>
      </c>
      <c r="V4640" s="47">
        <f>Table_Query_from_Mac10[[#This Row],[qtytoShipFuture]]-Table_Query_from_Mac10[[#This Row],[qty_to_ship]]</f>
        <v>0</v>
      </c>
      <c r="W4640" s="47">
        <f>Table_Query_from_Mac10[[#This Row],[UnitPriceFuture]]</f>
        <v>23.19</v>
      </c>
      <c r="X4640" s="47">
        <f>Table_Query_from_Mac10[[#This Row],[Unit Increase]]*Table_Query_from_Mac10[[#This Row],[UnitPriceFuture]]</f>
        <v>0</v>
      </c>
      <c r="Y4640" s="47">
        <f>Table_Query_from_Mac10[[#This Row],[Unit Increase]]*Table_Query_from_Mac10[[#This Row],[Future-cost]]</f>
        <v>0</v>
      </c>
      <c r="Z4640" s="47">
        <f>-(Table_Query_from_Mac10[[#This Row],[Incremental Sales]]+((Table_Query_from_Mac10[[#This Row],[Incremental Sales]]*-(SUM(Summary!$S$8:$S$9)))))*Summary!$S$18</f>
        <v>0</v>
      </c>
      <c r="AA4640" s="47">
        <f>IFERROR(Table_Query_from_Mac10[[#This Row],[Incremental Cost]]/Table_Query_from_Mac10[[#This Row],[Incremental Sales]],0)</f>
        <v>0</v>
      </c>
      <c r="AB4640" s="47">
        <f>IFERROR(Table_Query_from_Mac10[[#This Row],[TotalCostFuture]]/Table_Query_from_Mac10[[#This Row],[totalsalesFuture]],0)</f>
        <v>0.4389823199655023</v>
      </c>
      <c r="AN4640" s="30">
        <v>25</v>
      </c>
      <c r="AO4640">
        <f t="shared" si="144"/>
        <v>7</v>
      </c>
      <c r="AQ4640" s="30">
        <v>66.260000000000005</v>
      </c>
      <c r="AR4640">
        <f t="shared" si="145"/>
        <v>23.19</v>
      </c>
    </row>
    <row r="4641" spans="1:44" x14ac:dyDescent="0.25">
      <c r="A4641">
        <v>90491</v>
      </c>
      <c r="B4641">
        <v>6</v>
      </c>
      <c r="C4641" t="s">
        <v>55</v>
      </c>
      <c r="D4641" t="s">
        <v>81</v>
      </c>
      <c r="E4641">
        <v>7</v>
      </c>
      <c r="F4641">
        <v>12.04</v>
      </c>
      <c r="G4641">
        <v>26.72</v>
      </c>
      <c r="H4641" s="1">
        <v>44852</v>
      </c>
      <c r="I4641" s="20">
        <v>0</v>
      </c>
      <c r="J4641" s="47">
        <f>Table_Query_from_Mac10[[#This Row],[unit_price]]-(Table_Query_from_Mac10[[#This Row],[unit_price]]*(Table_Query_from_Mac10[[#This Row],[discount_pct]]/100))</f>
        <v>26.72</v>
      </c>
      <c r="K4641" s="47">
        <f>Table_Query_from_Mac10[[#This Row],[unit_cost]]</f>
        <v>12.04</v>
      </c>
      <c r="L4641" s="47">
        <f>Table_Query_from_Mac10[[#This Row],[Live-cost]]*(1+Table_Query_from_Mac10[[#This Row],[CogsIncreasebyTYPE]])</f>
        <v>12.04</v>
      </c>
      <c r="M4641" s="47">
        <f>Table_Query_from_Mac10[[#This Row],[Live-cost]]*Table_Query_from_Mac10[[#This Row],[qty_to_ship]]</f>
        <v>84.28</v>
      </c>
      <c r="N4641" s="47">
        <f>IF(Table_Query_from_Mac10[[#This Row],[item_no]]="KDA",-Table_Query_from_Mac10[[#This Row],[unit_price]],Table_Query_from_Mac10[[#This Row],[Net Unit]]*Table_Query_from_Mac10[[#This Row],[qty_to_ship]])</f>
        <v>187.04</v>
      </c>
      <c r="O4641" s="47">
        <f>SUMIFS(Summary!C:C,Summary!H:H,Table_Query_from_Mac10[[#This Row],[Juiceoc]])</f>
        <v>0</v>
      </c>
      <c r="P4641" s="47">
        <f>SUMIFS(Summary!D:D,Summary!H:H,Table_Query_from_Mac10[[#This Row],[Juiceoc]])</f>
        <v>0</v>
      </c>
      <c r="Q4641" s="47">
        <f>SUMIFS(Summary!E:E,Summary!H:H,Table_Query_from_Mac10[[#This Row],[Juiceoc]])</f>
        <v>0</v>
      </c>
      <c r="R4641" s="47">
        <f>Table_Query_from_Mac10[[#This Row],[Net Unit]]*(1+Table_Query_from_Mac10[[#This Row],[PriceIncreasebyType]])</f>
        <v>26.72</v>
      </c>
      <c r="S4641" s="47">
        <f>Table_Query_from_Mac10[[#This Row],[UnitPriceFuture]]*Table_Query_from_Mac10[[#This Row],[qtytoShipFuture]]</f>
        <v>187.04</v>
      </c>
      <c r="T4641" s="47">
        <f>ROUND(Table_Query_from_Mac10[[#This Row],[qty_to_ship]]*(1+Table_Query_from_Mac10[[#This Row],[VolumeIncreasebyType]]),0)</f>
        <v>7</v>
      </c>
      <c r="U4641" s="47">
        <f>Table_Query_from_Mac10[[#This Row],[qtytoShipFuture]]*Table_Query_from_Mac10[[#This Row],[Future-cost]]</f>
        <v>84.28</v>
      </c>
      <c r="V4641" s="47">
        <f>Table_Query_from_Mac10[[#This Row],[qtytoShipFuture]]-Table_Query_from_Mac10[[#This Row],[qty_to_ship]]</f>
        <v>0</v>
      </c>
      <c r="W4641" s="47">
        <f>Table_Query_from_Mac10[[#This Row],[UnitPriceFuture]]</f>
        <v>26.72</v>
      </c>
      <c r="X4641" s="47">
        <f>Table_Query_from_Mac10[[#This Row],[Unit Increase]]*Table_Query_from_Mac10[[#This Row],[UnitPriceFuture]]</f>
        <v>0</v>
      </c>
      <c r="Y4641" s="47">
        <f>Table_Query_from_Mac10[[#This Row],[Unit Increase]]*Table_Query_from_Mac10[[#This Row],[Future-cost]]</f>
        <v>0</v>
      </c>
      <c r="Z4641" s="47">
        <f>-(Table_Query_from_Mac10[[#This Row],[Incremental Sales]]+((Table_Query_from_Mac10[[#This Row],[Incremental Sales]]*-(SUM(Summary!$S$8:$S$9)))))*Summary!$S$18</f>
        <v>0</v>
      </c>
      <c r="AA4641" s="47">
        <f>IFERROR(Table_Query_from_Mac10[[#This Row],[Incremental Cost]]/Table_Query_from_Mac10[[#This Row],[Incremental Sales]],0)</f>
        <v>0</v>
      </c>
      <c r="AB4641" s="47">
        <f>IFERROR(Table_Query_from_Mac10[[#This Row],[TotalCostFuture]]/Table_Query_from_Mac10[[#This Row],[totalsalesFuture]],0)</f>
        <v>0.45059880239520961</v>
      </c>
      <c r="AN4641" s="31">
        <v>25</v>
      </c>
      <c r="AO4641">
        <f t="shared" si="144"/>
        <v>7</v>
      </c>
      <c r="AQ4641" s="31">
        <v>76.33</v>
      </c>
      <c r="AR4641">
        <f t="shared" si="145"/>
        <v>26.72</v>
      </c>
    </row>
    <row r="4642" spans="1:44" x14ac:dyDescent="0.25">
      <c r="A4642">
        <v>90491</v>
      </c>
      <c r="B4642">
        <v>7</v>
      </c>
      <c r="C4642" t="s">
        <v>55</v>
      </c>
      <c r="D4642" t="s">
        <v>81</v>
      </c>
      <c r="E4642">
        <v>5</v>
      </c>
      <c r="F4642">
        <v>6.19</v>
      </c>
      <c r="G4642">
        <v>13.28</v>
      </c>
      <c r="H4642" s="1">
        <v>44852</v>
      </c>
      <c r="I4642" s="20">
        <v>0</v>
      </c>
      <c r="J4642" s="47">
        <f>Table_Query_from_Mac10[[#This Row],[unit_price]]-(Table_Query_from_Mac10[[#This Row],[unit_price]]*(Table_Query_from_Mac10[[#This Row],[discount_pct]]/100))</f>
        <v>13.28</v>
      </c>
      <c r="K4642" s="47">
        <f>Table_Query_from_Mac10[[#This Row],[unit_cost]]</f>
        <v>6.19</v>
      </c>
      <c r="L4642" s="47">
        <f>Table_Query_from_Mac10[[#This Row],[Live-cost]]*(1+Table_Query_from_Mac10[[#This Row],[CogsIncreasebyTYPE]])</f>
        <v>6.19</v>
      </c>
      <c r="M4642" s="47">
        <f>Table_Query_from_Mac10[[#This Row],[Live-cost]]*Table_Query_from_Mac10[[#This Row],[qty_to_ship]]</f>
        <v>30.950000000000003</v>
      </c>
      <c r="N4642" s="47">
        <f>IF(Table_Query_from_Mac10[[#This Row],[item_no]]="KDA",-Table_Query_from_Mac10[[#This Row],[unit_price]],Table_Query_from_Mac10[[#This Row],[Net Unit]]*Table_Query_from_Mac10[[#This Row],[qty_to_ship]])</f>
        <v>66.399999999999991</v>
      </c>
      <c r="O4642" s="47">
        <f>SUMIFS(Summary!C:C,Summary!H:H,Table_Query_from_Mac10[[#This Row],[Juiceoc]])</f>
        <v>0</v>
      </c>
      <c r="P4642" s="47">
        <f>SUMIFS(Summary!D:D,Summary!H:H,Table_Query_from_Mac10[[#This Row],[Juiceoc]])</f>
        <v>0</v>
      </c>
      <c r="Q4642" s="47">
        <f>SUMIFS(Summary!E:E,Summary!H:H,Table_Query_from_Mac10[[#This Row],[Juiceoc]])</f>
        <v>0</v>
      </c>
      <c r="R4642" s="47">
        <f>Table_Query_from_Mac10[[#This Row],[Net Unit]]*(1+Table_Query_from_Mac10[[#This Row],[PriceIncreasebyType]])</f>
        <v>13.28</v>
      </c>
      <c r="S4642" s="47">
        <f>Table_Query_from_Mac10[[#This Row],[UnitPriceFuture]]*Table_Query_from_Mac10[[#This Row],[qtytoShipFuture]]</f>
        <v>66.399999999999991</v>
      </c>
      <c r="T4642" s="47">
        <f>ROUND(Table_Query_from_Mac10[[#This Row],[qty_to_ship]]*(1+Table_Query_from_Mac10[[#This Row],[VolumeIncreasebyType]]),0)</f>
        <v>5</v>
      </c>
      <c r="U4642" s="47">
        <f>Table_Query_from_Mac10[[#This Row],[qtytoShipFuture]]*Table_Query_from_Mac10[[#This Row],[Future-cost]]</f>
        <v>30.950000000000003</v>
      </c>
      <c r="V4642" s="47">
        <f>Table_Query_from_Mac10[[#This Row],[qtytoShipFuture]]-Table_Query_from_Mac10[[#This Row],[qty_to_ship]]</f>
        <v>0</v>
      </c>
      <c r="W4642" s="47">
        <f>Table_Query_from_Mac10[[#This Row],[UnitPriceFuture]]</f>
        <v>13.28</v>
      </c>
      <c r="X4642" s="47">
        <f>Table_Query_from_Mac10[[#This Row],[Unit Increase]]*Table_Query_from_Mac10[[#This Row],[UnitPriceFuture]]</f>
        <v>0</v>
      </c>
      <c r="Y4642" s="47">
        <f>Table_Query_from_Mac10[[#This Row],[Unit Increase]]*Table_Query_from_Mac10[[#This Row],[Future-cost]]</f>
        <v>0</v>
      </c>
      <c r="Z4642" s="47">
        <f>-(Table_Query_from_Mac10[[#This Row],[Incremental Sales]]+((Table_Query_from_Mac10[[#This Row],[Incremental Sales]]*-(SUM(Summary!$S$8:$S$9)))))*Summary!$S$18</f>
        <v>0</v>
      </c>
      <c r="AA4642" s="47">
        <f>IFERROR(Table_Query_from_Mac10[[#This Row],[Incremental Cost]]/Table_Query_from_Mac10[[#This Row],[Incremental Sales]],0)</f>
        <v>0</v>
      </c>
      <c r="AB4642" s="47">
        <f>IFERROR(Table_Query_from_Mac10[[#This Row],[TotalCostFuture]]/Table_Query_from_Mac10[[#This Row],[totalsalesFuture]],0)</f>
        <v>0.46611445783132538</v>
      </c>
      <c r="AN4642" s="30">
        <v>20</v>
      </c>
      <c r="AO4642">
        <f t="shared" si="144"/>
        <v>5</v>
      </c>
      <c r="AQ4642" s="30">
        <v>37.93</v>
      </c>
      <c r="AR4642">
        <f t="shared" si="145"/>
        <v>13.28</v>
      </c>
    </row>
    <row r="4643" spans="1:44" x14ac:dyDescent="0.25">
      <c r="A4643">
        <v>90491</v>
      </c>
      <c r="B4643">
        <v>8</v>
      </c>
      <c r="C4643" t="s">
        <v>55</v>
      </c>
      <c r="D4643" t="s">
        <v>81</v>
      </c>
      <c r="E4643">
        <v>8</v>
      </c>
      <c r="F4643">
        <v>7.4</v>
      </c>
      <c r="G4643">
        <v>16.29</v>
      </c>
      <c r="H4643" s="1">
        <v>44852</v>
      </c>
      <c r="I4643" s="20">
        <v>0</v>
      </c>
      <c r="J4643" s="47">
        <f>Table_Query_from_Mac10[[#This Row],[unit_price]]-(Table_Query_from_Mac10[[#This Row],[unit_price]]*(Table_Query_from_Mac10[[#This Row],[discount_pct]]/100))</f>
        <v>16.29</v>
      </c>
      <c r="K4643" s="47">
        <f>Table_Query_from_Mac10[[#This Row],[unit_cost]]</f>
        <v>7.4</v>
      </c>
      <c r="L4643" s="47">
        <f>Table_Query_from_Mac10[[#This Row],[Live-cost]]*(1+Table_Query_from_Mac10[[#This Row],[CogsIncreasebyTYPE]])</f>
        <v>7.4</v>
      </c>
      <c r="M4643" s="47">
        <f>Table_Query_from_Mac10[[#This Row],[Live-cost]]*Table_Query_from_Mac10[[#This Row],[qty_to_ship]]</f>
        <v>59.2</v>
      </c>
      <c r="N4643" s="47">
        <f>IF(Table_Query_from_Mac10[[#This Row],[item_no]]="KDA",-Table_Query_from_Mac10[[#This Row],[unit_price]],Table_Query_from_Mac10[[#This Row],[Net Unit]]*Table_Query_from_Mac10[[#This Row],[qty_to_ship]])</f>
        <v>130.32</v>
      </c>
      <c r="O4643" s="47">
        <f>SUMIFS(Summary!C:C,Summary!H:H,Table_Query_from_Mac10[[#This Row],[Juiceoc]])</f>
        <v>0</v>
      </c>
      <c r="P4643" s="47">
        <f>SUMIFS(Summary!D:D,Summary!H:H,Table_Query_from_Mac10[[#This Row],[Juiceoc]])</f>
        <v>0</v>
      </c>
      <c r="Q4643" s="47">
        <f>SUMIFS(Summary!E:E,Summary!H:H,Table_Query_from_Mac10[[#This Row],[Juiceoc]])</f>
        <v>0</v>
      </c>
      <c r="R4643" s="47">
        <f>Table_Query_from_Mac10[[#This Row],[Net Unit]]*(1+Table_Query_from_Mac10[[#This Row],[PriceIncreasebyType]])</f>
        <v>16.29</v>
      </c>
      <c r="S4643" s="47">
        <f>Table_Query_from_Mac10[[#This Row],[UnitPriceFuture]]*Table_Query_from_Mac10[[#This Row],[qtytoShipFuture]]</f>
        <v>130.32</v>
      </c>
      <c r="T4643" s="47">
        <f>ROUND(Table_Query_from_Mac10[[#This Row],[qty_to_ship]]*(1+Table_Query_from_Mac10[[#This Row],[VolumeIncreasebyType]]),0)</f>
        <v>8</v>
      </c>
      <c r="U4643" s="47">
        <f>Table_Query_from_Mac10[[#This Row],[qtytoShipFuture]]*Table_Query_from_Mac10[[#This Row],[Future-cost]]</f>
        <v>59.2</v>
      </c>
      <c r="V4643" s="47">
        <f>Table_Query_from_Mac10[[#This Row],[qtytoShipFuture]]-Table_Query_from_Mac10[[#This Row],[qty_to_ship]]</f>
        <v>0</v>
      </c>
      <c r="W4643" s="47">
        <f>Table_Query_from_Mac10[[#This Row],[UnitPriceFuture]]</f>
        <v>16.29</v>
      </c>
      <c r="X4643" s="47">
        <f>Table_Query_from_Mac10[[#This Row],[Unit Increase]]*Table_Query_from_Mac10[[#This Row],[UnitPriceFuture]]</f>
        <v>0</v>
      </c>
      <c r="Y4643" s="47">
        <f>Table_Query_from_Mac10[[#This Row],[Unit Increase]]*Table_Query_from_Mac10[[#This Row],[Future-cost]]</f>
        <v>0</v>
      </c>
      <c r="Z4643" s="47">
        <f>-(Table_Query_from_Mac10[[#This Row],[Incremental Sales]]+((Table_Query_from_Mac10[[#This Row],[Incremental Sales]]*-(SUM(Summary!$S$8:$S$9)))))*Summary!$S$18</f>
        <v>0</v>
      </c>
      <c r="AA4643" s="47">
        <f>IFERROR(Table_Query_from_Mac10[[#This Row],[Incremental Cost]]/Table_Query_from_Mac10[[#This Row],[Incremental Sales]],0)</f>
        <v>0</v>
      </c>
      <c r="AB4643" s="47">
        <f>IFERROR(Table_Query_from_Mac10[[#This Row],[TotalCostFuture]]/Table_Query_from_Mac10[[#This Row],[totalsalesFuture]],0)</f>
        <v>0.45426642111724991</v>
      </c>
      <c r="AN4643" s="31">
        <v>30</v>
      </c>
      <c r="AO4643">
        <f t="shared" si="144"/>
        <v>8</v>
      </c>
      <c r="AQ4643" s="31">
        <v>46.55</v>
      </c>
      <c r="AR4643">
        <f t="shared" si="145"/>
        <v>16.29</v>
      </c>
    </row>
    <row r="4644" spans="1:44" x14ac:dyDescent="0.25">
      <c r="A4644">
        <v>90491</v>
      </c>
      <c r="B4644">
        <v>9</v>
      </c>
      <c r="C4644" t="s">
        <v>55</v>
      </c>
      <c r="D4644" t="s">
        <v>81</v>
      </c>
      <c r="E4644">
        <v>5</v>
      </c>
      <c r="F4644">
        <v>9.06</v>
      </c>
      <c r="G4644">
        <v>19.54</v>
      </c>
      <c r="H4644" s="1">
        <v>44852</v>
      </c>
      <c r="I4644" s="20">
        <v>0</v>
      </c>
      <c r="J4644" s="47">
        <f>Table_Query_from_Mac10[[#This Row],[unit_price]]-(Table_Query_from_Mac10[[#This Row],[unit_price]]*(Table_Query_from_Mac10[[#This Row],[discount_pct]]/100))</f>
        <v>19.54</v>
      </c>
      <c r="K4644" s="47">
        <f>Table_Query_from_Mac10[[#This Row],[unit_cost]]</f>
        <v>9.06</v>
      </c>
      <c r="L4644" s="47">
        <f>Table_Query_from_Mac10[[#This Row],[Live-cost]]*(1+Table_Query_from_Mac10[[#This Row],[CogsIncreasebyTYPE]])</f>
        <v>9.06</v>
      </c>
      <c r="M4644" s="47">
        <f>Table_Query_from_Mac10[[#This Row],[Live-cost]]*Table_Query_from_Mac10[[#This Row],[qty_to_ship]]</f>
        <v>45.300000000000004</v>
      </c>
      <c r="N4644" s="47">
        <f>IF(Table_Query_from_Mac10[[#This Row],[item_no]]="KDA",-Table_Query_from_Mac10[[#This Row],[unit_price]],Table_Query_from_Mac10[[#This Row],[Net Unit]]*Table_Query_from_Mac10[[#This Row],[qty_to_ship]])</f>
        <v>97.699999999999989</v>
      </c>
      <c r="O4644" s="47">
        <f>SUMIFS(Summary!C:C,Summary!H:H,Table_Query_from_Mac10[[#This Row],[Juiceoc]])</f>
        <v>0</v>
      </c>
      <c r="P4644" s="47">
        <f>SUMIFS(Summary!D:D,Summary!H:H,Table_Query_from_Mac10[[#This Row],[Juiceoc]])</f>
        <v>0</v>
      </c>
      <c r="Q4644" s="47">
        <f>SUMIFS(Summary!E:E,Summary!H:H,Table_Query_from_Mac10[[#This Row],[Juiceoc]])</f>
        <v>0</v>
      </c>
      <c r="R4644" s="47">
        <f>Table_Query_from_Mac10[[#This Row],[Net Unit]]*(1+Table_Query_from_Mac10[[#This Row],[PriceIncreasebyType]])</f>
        <v>19.54</v>
      </c>
      <c r="S4644" s="47">
        <f>Table_Query_from_Mac10[[#This Row],[UnitPriceFuture]]*Table_Query_from_Mac10[[#This Row],[qtytoShipFuture]]</f>
        <v>97.699999999999989</v>
      </c>
      <c r="T4644" s="47">
        <f>ROUND(Table_Query_from_Mac10[[#This Row],[qty_to_ship]]*(1+Table_Query_from_Mac10[[#This Row],[VolumeIncreasebyType]]),0)</f>
        <v>5</v>
      </c>
      <c r="U4644" s="47">
        <f>Table_Query_from_Mac10[[#This Row],[qtytoShipFuture]]*Table_Query_from_Mac10[[#This Row],[Future-cost]]</f>
        <v>45.300000000000004</v>
      </c>
      <c r="V4644" s="47">
        <f>Table_Query_from_Mac10[[#This Row],[qtytoShipFuture]]-Table_Query_from_Mac10[[#This Row],[qty_to_ship]]</f>
        <v>0</v>
      </c>
      <c r="W4644" s="47">
        <f>Table_Query_from_Mac10[[#This Row],[UnitPriceFuture]]</f>
        <v>19.54</v>
      </c>
      <c r="X4644" s="47">
        <f>Table_Query_from_Mac10[[#This Row],[Unit Increase]]*Table_Query_from_Mac10[[#This Row],[UnitPriceFuture]]</f>
        <v>0</v>
      </c>
      <c r="Y4644" s="47">
        <f>Table_Query_from_Mac10[[#This Row],[Unit Increase]]*Table_Query_from_Mac10[[#This Row],[Future-cost]]</f>
        <v>0</v>
      </c>
      <c r="Z4644" s="47">
        <f>-(Table_Query_from_Mac10[[#This Row],[Incremental Sales]]+((Table_Query_from_Mac10[[#This Row],[Incremental Sales]]*-(SUM(Summary!$S$8:$S$9)))))*Summary!$S$18</f>
        <v>0</v>
      </c>
      <c r="AA4644" s="47">
        <f>IFERROR(Table_Query_from_Mac10[[#This Row],[Incremental Cost]]/Table_Query_from_Mac10[[#This Row],[Incremental Sales]],0)</f>
        <v>0</v>
      </c>
      <c r="AB4644" s="47">
        <f>IFERROR(Table_Query_from_Mac10[[#This Row],[TotalCostFuture]]/Table_Query_from_Mac10[[#This Row],[totalsalesFuture]],0)</f>
        <v>0.46366427840327545</v>
      </c>
      <c r="AN4644" s="30">
        <v>20</v>
      </c>
      <c r="AO4644">
        <f t="shared" si="144"/>
        <v>5</v>
      </c>
      <c r="AQ4644" s="30">
        <v>55.82</v>
      </c>
      <c r="AR4644">
        <f t="shared" si="145"/>
        <v>19.54</v>
      </c>
    </row>
    <row r="4645" spans="1:44" x14ac:dyDescent="0.25">
      <c r="A4645">
        <v>90491</v>
      </c>
      <c r="B4645">
        <v>10</v>
      </c>
      <c r="C4645" t="s">
        <v>55</v>
      </c>
      <c r="D4645" t="s">
        <v>81</v>
      </c>
      <c r="E4645">
        <v>4</v>
      </c>
      <c r="F4645">
        <v>10.38</v>
      </c>
      <c r="G4645">
        <v>24</v>
      </c>
      <c r="H4645" s="1">
        <v>44852</v>
      </c>
      <c r="I4645" s="20">
        <v>0</v>
      </c>
      <c r="J4645" s="47">
        <f>Table_Query_from_Mac10[[#This Row],[unit_price]]-(Table_Query_from_Mac10[[#This Row],[unit_price]]*(Table_Query_from_Mac10[[#This Row],[discount_pct]]/100))</f>
        <v>24</v>
      </c>
      <c r="K4645" s="47">
        <f>Table_Query_from_Mac10[[#This Row],[unit_cost]]</f>
        <v>10.38</v>
      </c>
      <c r="L4645" s="47">
        <f>Table_Query_from_Mac10[[#This Row],[Live-cost]]*(1+Table_Query_from_Mac10[[#This Row],[CogsIncreasebyTYPE]])</f>
        <v>10.38</v>
      </c>
      <c r="M4645" s="47">
        <f>Table_Query_from_Mac10[[#This Row],[Live-cost]]*Table_Query_from_Mac10[[#This Row],[qty_to_ship]]</f>
        <v>41.52</v>
      </c>
      <c r="N4645" s="47">
        <f>IF(Table_Query_from_Mac10[[#This Row],[item_no]]="KDA",-Table_Query_from_Mac10[[#This Row],[unit_price]],Table_Query_from_Mac10[[#This Row],[Net Unit]]*Table_Query_from_Mac10[[#This Row],[qty_to_ship]])</f>
        <v>96</v>
      </c>
      <c r="O4645" s="47">
        <f>SUMIFS(Summary!C:C,Summary!H:H,Table_Query_from_Mac10[[#This Row],[Juiceoc]])</f>
        <v>0</v>
      </c>
      <c r="P4645" s="47">
        <f>SUMIFS(Summary!D:D,Summary!H:H,Table_Query_from_Mac10[[#This Row],[Juiceoc]])</f>
        <v>0</v>
      </c>
      <c r="Q4645" s="47">
        <f>SUMIFS(Summary!E:E,Summary!H:H,Table_Query_from_Mac10[[#This Row],[Juiceoc]])</f>
        <v>0</v>
      </c>
      <c r="R4645" s="47">
        <f>Table_Query_from_Mac10[[#This Row],[Net Unit]]*(1+Table_Query_from_Mac10[[#This Row],[PriceIncreasebyType]])</f>
        <v>24</v>
      </c>
      <c r="S4645" s="47">
        <f>Table_Query_from_Mac10[[#This Row],[UnitPriceFuture]]*Table_Query_from_Mac10[[#This Row],[qtytoShipFuture]]</f>
        <v>96</v>
      </c>
      <c r="T4645" s="47">
        <f>ROUND(Table_Query_from_Mac10[[#This Row],[qty_to_ship]]*(1+Table_Query_from_Mac10[[#This Row],[VolumeIncreasebyType]]),0)</f>
        <v>4</v>
      </c>
      <c r="U4645" s="47">
        <f>Table_Query_from_Mac10[[#This Row],[qtytoShipFuture]]*Table_Query_from_Mac10[[#This Row],[Future-cost]]</f>
        <v>41.52</v>
      </c>
      <c r="V4645" s="47">
        <f>Table_Query_from_Mac10[[#This Row],[qtytoShipFuture]]-Table_Query_from_Mac10[[#This Row],[qty_to_ship]]</f>
        <v>0</v>
      </c>
      <c r="W4645" s="47">
        <f>Table_Query_from_Mac10[[#This Row],[UnitPriceFuture]]</f>
        <v>24</v>
      </c>
      <c r="X4645" s="47">
        <f>Table_Query_from_Mac10[[#This Row],[Unit Increase]]*Table_Query_from_Mac10[[#This Row],[UnitPriceFuture]]</f>
        <v>0</v>
      </c>
      <c r="Y4645" s="47">
        <f>Table_Query_from_Mac10[[#This Row],[Unit Increase]]*Table_Query_from_Mac10[[#This Row],[Future-cost]]</f>
        <v>0</v>
      </c>
      <c r="Z4645" s="47">
        <f>-(Table_Query_from_Mac10[[#This Row],[Incremental Sales]]+((Table_Query_from_Mac10[[#This Row],[Incremental Sales]]*-(SUM(Summary!$S$8:$S$9)))))*Summary!$S$18</f>
        <v>0</v>
      </c>
      <c r="AA4645" s="47">
        <f>IFERROR(Table_Query_from_Mac10[[#This Row],[Incremental Cost]]/Table_Query_from_Mac10[[#This Row],[Incremental Sales]],0)</f>
        <v>0</v>
      </c>
      <c r="AB4645" s="47">
        <f>IFERROR(Table_Query_from_Mac10[[#This Row],[TotalCostFuture]]/Table_Query_from_Mac10[[#This Row],[totalsalesFuture]],0)</f>
        <v>0.43250000000000005</v>
      </c>
      <c r="AN4645" s="31">
        <v>16</v>
      </c>
      <c r="AO4645">
        <f t="shared" si="144"/>
        <v>4</v>
      </c>
      <c r="AQ4645" s="31">
        <v>68.569999999999993</v>
      </c>
      <c r="AR4645">
        <f t="shared" si="145"/>
        <v>24</v>
      </c>
    </row>
    <row r="4646" spans="1:44" x14ac:dyDescent="0.25">
      <c r="A4646">
        <v>90492</v>
      </c>
      <c r="B4646">
        <v>1</v>
      </c>
      <c r="C4646" t="s">
        <v>51</v>
      </c>
      <c r="D4646" t="s">
        <v>80</v>
      </c>
      <c r="E4646">
        <v>9</v>
      </c>
      <c r="F4646">
        <v>3.05</v>
      </c>
      <c r="G4646">
        <v>6.42</v>
      </c>
      <c r="H4646" s="1">
        <v>44859</v>
      </c>
      <c r="I4646" s="20">
        <v>0</v>
      </c>
      <c r="J4646" s="47">
        <f>Table_Query_from_Mac10[[#This Row],[unit_price]]-(Table_Query_from_Mac10[[#This Row],[unit_price]]*(Table_Query_from_Mac10[[#This Row],[discount_pct]]/100))</f>
        <v>6.42</v>
      </c>
      <c r="K4646" s="47">
        <f>Table_Query_from_Mac10[[#This Row],[unit_cost]]</f>
        <v>3.05</v>
      </c>
      <c r="L4646" s="47">
        <f>Table_Query_from_Mac10[[#This Row],[Live-cost]]*(1+Table_Query_from_Mac10[[#This Row],[CogsIncreasebyTYPE]])</f>
        <v>3.05</v>
      </c>
      <c r="M4646" s="47">
        <f>Table_Query_from_Mac10[[#This Row],[Live-cost]]*Table_Query_from_Mac10[[#This Row],[qty_to_ship]]</f>
        <v>27.45</v>
      </c>
      <c r="N4646" s="47">
        <f>IF(Table_Query_from_Mac10[[#This Row],[item_no]]="KDA",-Table_Query_from_Mac10[[#This Row],[unit_price]],Table_Query_from_Mac10[[#This Row],[Net Unit]]*Table_Query_from_Mac10[[#This Row],[qty_to_ship]])</f>
        <v>57.78</v>
      </c>
      <c r="O4646" s="47">
        <f>SUMIFS(Summary!C:C,Summary!H:H,Table_Query_from_Mac10[[#This Row],[Juiceoc]])</f>
        <v>0</v>
      </c>
      <c r="P4646" s="47">
        <f>SUMIFS(Summary!D:D,Summary!H:H,Table_Query_from_Mac10[[#This Row],[Juiceoc]])</f>
        <v>0</v>
      </c>
      <c r="Q4646" s="47">
        <f>SUMIFS(Summary!E:E,Summary!H:H,Table_Query_from_Mac10[[#This Row],[Juiceoc]])</f>
        <v>0</v>
      </c>
      <c r="R4646" s="47">
        <f>Table_Query_from_Mac10[[#This Row],[Net Unit]]*(1+Table_Query_from_Mac10[[#This Row],[PriceIncreasebyType]])</f>
        <v>6.42</v>
      </c>
      <c r="S4646" s="47">
        <f>Table_Query_from_Mac10[[#This Row],[UnitPriceFuture]]*Table_Query_from_Mac10[[#This Row],[qtytoShipFuture]]</f>
        <v>57.78</v>
      </c>
      <c r="T4646" s="47">
        <f>ROUND(Table_Query_from_Mac10[[#This Row],[qty_to_ship]]*(1+Table_Query_from_Mac10[[#This Row],[VolumeIncreasebyType]]),0)</f>
        <v>9</v>
      </c>
      <c r="U4646" s="47">
        <f>Table_Query_from_Mac10[[#This Row],[qtytoShipFuture]]*Table_Query_from_Mac10[[#This Row],[Future-cost]]</f>
        <v>27.45</v>
      </c>
      <c r="V4646" s="47">
        <f>Table_Query_from_Mac10[[#This Row],[qtytoShipFuture]]-Table_Query_from_Mac10[[#This Row],[qty_to_ship]]</f>
        <v>0</v>
      </c>
      <c r="W4646" s="47">
        <f>Table_Query_from_Mac10[[#This Row],[UnitPriceFuture]]</f>
        <v>6.42</v>
      </c>
      <c r="X4646" s="47">
        <f>Table_Query_from_Mac10[[#This Row],[Unit Increase]]*Table_Query_from_Mac10[[#This Row],[UnitPriceFuture]]</f>
        <v>0</v>
      </c>
      <c r="Y4646" s="47">
        <f>Table_Query_from_Mac10[[#This Row],[Unit Increase]]*Table_Query_from_Mac10[[#This Row],[Future-cost]]</f>
        <v>0</v>
      </c>
      <c r="Z4646" s="47">
        <f>-(Table_Query_from_Mac10[[#This Row],[Incremental Sales]]+((Table_Query_from_Mac10[[#This Row],[Incremental Sales]]*-(SUM(Summary!$S$8:$S$9)))))*Summary!$S$18</f>
        <v>0</v>
      </c>
      <c r="AA4646" s="47">
        <f>IFERROR(Table_Query_from_Mac10[[#This Row],[Incremental Cost]]/Table_Query_from_Mac10[[#This Row],[Incremental Sales]],0)</f>
        <v>0</v>
      </c>
      <c r="AB4646" s="47">
        <f>IFERROR(Table_Query_from_Mac10[[#This Row],[TotalCostFuture]]/Table_Query_from_Mac10[[#This Row],[totalsalesFuture]],0)</f>
        <v>0.47507788161993769</v>
      </c>
      <c r="AN4646" s="30">
        <v>36</v>
      </c>
      <c r="AO4646">
        <f t="shared" si="144"/>
        <v>9</v>
      </c>
      <c r="AQ4646" s="30">
        <v>18.34</v>
      </c>
      <c r="AR4646">
        <f t="shared" si="145"/>
        <v>6.42</v>
      </c>
    </row>
    <row r="4647" spans="1:44" x14ac:dyDescent="0.25">
      <c r="A4647">
        <v>90492</v>
      </c>
      <c r="B4647">
        <v>2</v>
      </c>
      <c r="C4647" t="s">
        <v>51</v>
      </c>
      <c r="D4647" t="s">
        <v>80</v>
      </c>
      <c r="E4647">
        <v>57</v>
      </c>
      <c r="F4647">
        <v>3.92</v>
      </c>
      <c r="G4647">
        <v>8.2100000000000009</v>
      </c>
      <c r="H4647" s="1">
        <v>44859</v>
      </c>
      <c r="I4647" s="20">
        <v>0</v>
      </c>
      <c r="J4647" s="47">
        <f>Table_Query_from_Mac10[[#This Row],[unit_price]]-(Table_Query_from_Mac10[[#This Row],[unit_price]]*(Table_Query_from_Mac10[[#This Row],[discount_pct]]/100))</f>
        <v>8.2100000000000009</v>
      </c>
      <c r="K4647" s="47">
        <f>Table_Query_from_Mac10[[#This Row],[unit_cost]]</f>
        <v>3.92</v>
      </c>
      <c r="L4647" s="47">
        <f>Table_Query_from_Mac10[[#This Row],[Live-cost]]*(1+Table_Query_from_Mac10[[#This Row],[CogsIncreasebyTYPE]])</f>
        <v>3.92</v>
      </c>
      <c r="M4647" s="47">
        <f>Table_Query_from_Mac10[[#This Row],[Live-cost]]*Table_Query_from_Mac10[[#This Row],[qty_to_ship]]</f>
        <v>223.44</v>
      </c>
      <c r="N4647" s="47">
        <f>IF(Table_Query_from_Mac10[[#This Row],[item_no]]="KDA",-Table_Query_from_Mac10[[#This Row],[unit_price]],Table_Query_from_Mac10[[#This Row],[Net Unit]]*Table_Query_from_Mac10[[#This Row],[qty_to_ship]])</f>
        <v>467.97</v>
      </c>
      <c r="O4647" s="47">
        <f>SUMIFS(Summary!C:C,Summary!H:H,Table_Query_from_Mac10[[#This Row],[Juiceoc]])</f>
        <v>0</v>
      </c>
      <c r="P4647" s="47">
        <f>SUMIFS(Summary!D:D,Summary!H:H,Table_Query_from_Mac10[[#This Row],[Juiceoc]])</f>
        <v>0</v>
      </c>
      <c r="Q4647" s="47">
        <f>SUMIFS(Summary!E:E,Summary!H:H,Table_Query_from_Mac10[[#This Row],[Juiceoc]])</f>
        <v>0</v>
      </c>
      <c r="R4647" s="47">
        <f>Table_Query_from_Mac10[[#This Row],[Net Unit]]*(1+Table_Query_from_Mac10[[#This Row],[PriceIncreasebyType]])</f>
        <v>8.2100000000000009</v>
      </c>
      <c r="S4647" s="47">
        <f>Table_Query_from_Mac10[[#This Row],[UnitPriceFuture]]*Table_Query_from_Mac10[[#This Row],[qtytoShipFuture]]</f>
        <v>467.97</v>
      </c>
      <c r="T4647" s="47">
        <f>ROUND(Table_Query_from_Mac10[[#This Row],[qty_to_ship]]*(1+Table_Query_from_Mac10[[#This Row],[VolumeIncreasebyType]]),0)</f>
        <v>57</v>
      </c>
      <c r="U4647" s="47">
        <f>Table_Query_from_Mac10[[#This Row],[qtytoShipFuture]]*Table_Query_from_Mac10[[#This Row],[Future-cost]]</f>
        <v>223.44</v>
      </c>
      <c r="V4647" s="47">
        <f>Table_Query_from_Mac10[[#This Row],[qtytoShipFuture]]-Table_Query_from_Mac10[[#This Row],[qty_to_ship]]</f>
        <v>0</v>
      </c>
      <c r="W4647" s="47">
        <f>Table_Query_from_Mac10[[#This Row],[UnitPriceFuture]]</f>
        <v>8.2100000000000009</v>
      </c>
      <c r="X4647" s="47">
        <f>Table_Query_from_Mac10[[#This Row],[Unit Increase]]*Table_Query_from_Mac10[[#This Row],[UnitPriceFuture]]</f>
        <v>0</v>
      </c>
      <c r="Y4647" s="47">
        <f>Table_Query_from_Mac10[[#This Row],[Unit Increase]]*Table_Query_from_Mac10[[#This Row],[Future-cost]]</f>
        <v>0</v>
      </c>
      <c r="Z4647" s="47">
        <f>-(Table_Query_from_Mac10[[#This Row],[Incremental Sales]]+((Table_Query_from_Mac10[[#This Row],[Incremental Sales]]*-(SUM(Summary!$S$8:$S$9)))))*Summary!$S$18</f>
        <v>0</v>
      </c>
      <c r="AA4647" s="47">
        <f>IFERROR(Table_Query_from_Mac10[[#This Row],[Incremental Cost]]/Table_Query_from_Mac10[[#This Row],[Incremental Sales]],0)</f>
        <v>0</v>
      </c>
      <c r="AB4647" s="47">
        <f>IFERROR(Table_Query_from_Mac10[[#This Row],[TotalCostFuture]]/Table_Query_from_Mac10[[#This Row],[totalsalesFuture]],0)</f>
        <v>0.47746650426309378</v>
      </c>
      <c r="AN4647" s="31">
        <v>225</v>
      </c>
      <c r="AO4647">
        <f t="shared" si="144"/>
        <v>57</v>
      </c>
      <c r="AQ4647" s="31">
        <v>23.46</v>
      </c>
      <c r="AR4647">
        <f t="shared" si="145"/>
        <v>8.2100000000000009</v>
      </c>
    </row>
    <row r="4648" spans="1:44" x14ac:dyDescent="0.25">
      <c r="A4648">
        <v>90492</v>
      </c>
      <c r="B4648">
        <v>3</v>
      </c>
      <c r="C4648" t="s">
        <v>51</v>
      </c>
      <c r="D4648" t="s">
        <v>80</v>
      </c>
      <c r="E4648">
        <v>10</v>
      </c>
      <c r="F4648">
        <v>4.83</v>
      </c>
      <c r="G4648">
        <v>10.039999999999999</v>
      </c>
      <c r="H4648" s="1">
        <v>44859</v>
      </c>
      <c r="I4648" s="20">
        <v>0</v>
      </c>
      <c r="J4648" s="47">
        <f>Table_Query_from_Mac10[[#This Row],[unit_price]]-(Table_Query_from_Mac10[[#This Row],[unit_price]]*(Table_Query_from_Mac10[[#This Row],[discount_pct]]/100))</f>
        <v>10.039999999999999</v>
      </c>
      <c r="K4648" s="47">
        <f>Table_Query_from_Mac10[[#This Row],[unit_cost]]</f>
        <v>4.83</v>
      </c>
      <c r="L4648" s="47">
        <f>Table_Query_from_Mac10[[#This Row],[Live-cost]]*(1+Table_Query_from_Mac10[[#This Row],[CogsIncreasebyTYPE]])</f>
        <v>4.83</v>
      </c>
      <c r="M4648" s="47">
        <f>Table_Query_from_Mac10[[#This Row],[Live-cost]]*Table_Query_from_Mac10[[#This Row],[qty_to_ship]]</f>
        <v>48.3</v>
      </c>
      <c r="N4648" s="47">
        <f>IF(Table_Query_from_Mac10[[#This Row],[item_no]]="KDA",-Table_Query_from_Mac10[[#This Row],[unit_price]],Table_Query_from_Mac10[[#This Row],[Net Unit]]*Table_Query_from_Mac10[[#This Row],[qty_to_ship]])</f>
        <v>100.39999999999999</v>
      </c>
      <c r="O4648" s="47">
        <f>SUMIFS(Summary!C:C,Summary!H:H,Table_Query_from_Mac10[[#This Row],[Juiceoc]])</f>
        <v>0</v>
      </c>
      <c r="P4648" s="47">
        <f>SUMIFS(Summary!D:D,Summary!H:H,Table_Query_from_Mac10[[#This Row],[Juiceoc]])</f>
        <v>0</v>
      </c>
      <c r="Q4648" s="47">
        <f>SUMIFS(Summary!E:E,Summary!H:H,Table_Query_from_Mac10[[#This Row],[Juiceoc]])</f>
        <v>0</v>
      </c>
      <c r="R4648" s="47">
        <f>Table_Query_from_Mac10[[#This Row],[Net Unit]]*(1+Table_Query_from_Mac10[[#This Row],[PriceIncreasebyType]])</f>
        <v>10.039999999999999</v>
      </c>
      <c r="S4648" s="47">
        <f>Table_Query_from_Mac10[[#This Row],[UnitPriceFuture]]*Table_Query_from_Mac10[[#This Row],[qtytoShipFuture]]</f>
        <v>100.39999999999999</v>
      </c>
      <c r="T4648" s="47">
        <f>ROUND(Table_Query_from_Mac10[[#This Row],[qty_to_ship]]*(1+Table_Query_from_Mac10[[#This Row],[VolumeIncreasebyType]]),0)</f>
        <v>10</v>
      </c>
      <c r="U4648" s="47">
        <f>Table_Query_from_Mac10[[#This Row],[qtytoShipFuture]]*Table_Query_from_Mac10[[#This Row],[Future-cost]]</f>
        <v>48.3</v>
      </c>
      <c r="V4648" s="47">
        <f>Table_Query_from_Mac10[[#This Row],[qtytoShipFuture]]-Table_Query_from_Mac10[[#This Row],[qty_to_ship]]</f>
        <v>0</v>
      </c>
      <c r="W4648" s="47">
        <f>Table_Query_from_Mac10[[#This Row],[UnitPriceFuture]]</f>
        <v>10.039999999999999</v>
      </c>
      <c r="X4648" s="47">
        <f>Table_Query_from_Mac10[[#This Row],[Unit Increase]]*Table_Query_from_Mac10[[#This Row],[UnitPriceFuture]]</f>
        <v>0</v>
      </c>
      <c r="Y4648" s="47">
        <f>Table_Query_from_Mac10[[#This Row],[Unit Increase]]*Table_Query_from_Mac10[[#This Row],[Future-cost]]</f>
        <v>0</v>
      </c>
      <c r="Z4648" s="47">
        <f>-(Table_Query_from_Mac10[[#This Row],[Incremental Sales]]+((Table_Query_from_Mac10[[#This Row],[Incremental Sales]]*-(SUM(Summary!$S$8:$S$9)))))*Summary!$S$18</f>
        <v>0</v>
      </c>
      <c r="AA4648" s="47">
        <f>IFERROR(Table_Query_from_Mac10[[#This Row],[Incremental Cost]]/Table_Query_from_Mac10[[#This Row],[Incremental Sales]],0)</f>
        <v>0</v>
      </c>
      <c r="AB4648" s="47">
        <f>IFERROR(Table_Query_from_Mac10[[#This Row],[TotalCostFuture]]/Table_Query_from_Mac10[[#This Row],[totalsalesFuture]],0)</f>
        <v>0.4810756972111554</v>
      </c>
      <c r="AN4648" s="30">
        <v>40</v>
      </c>
      <c r="AO4648">
        <f t="shared" si="144"/>
        <v>10</v>
      </c>
      <c r="AQ4648" s="30">
        <v>28.68</v>
      </c>
      <c r="AR4648">
        <f t="shared" si="145"/>
        <v>10.039999999999999</v>
      </c>
    </row>
    <row r="4649" spans="1:44" x14ac:dyDescent="0.25">
      <c r="A4649">
        <v>90492</v>
      </c>
      <c r="B4649">
        <v>4</v>
      </c>
      <c r="C4649" t="s">
        <v>51</v>
      </c>
      <c r="D4649" t="s">
        <v>80</v>
      </c>
      <c r="E4649">
        <v>12</v>
      </c>
      <c r="F4649">
        <v>9.51</v>
      </c>
      <c r="G4649">
        <v>19.73</v>
      </c>
      <c r="H4649" s="1">
        <v>44859</v>
      </c>
      <c r="I4649" s="20">
        <v>0</v>
      </c>
      <c r="J4649" s="47">
        <f>Table_Query_from_Mac10[[#This Row],[unit_price]]-(Table_Query_from_Mac10[[#This Row],[unit_price]]*(Table_Query_from_Mac10[[#This Row],[discount_pct]]/100))</f>
        <v>19.73</v>
      </c>
      <c r="K4649" s="47">
        <f>Table_Query_from_Mac10[[#This Row],[unit_cost]]</f>
        <v>9.51</v>
      </c>
      <c r="L4649" s="47">
        <f>Table_Query_from_Mac10[[#This Row],[Live-cost]]*(1+Table_Query_from_Mac10[[#This Row],[CogsIncreasebyTYPE]])</f>
        <v>9.51</v>
      </c>
      <c r="M4649" s="47">
        <f>Table_Query_from_Mac10[[#This Row],[Live-cost]]*Table_Query_from_Mac10[[#This Row],[qty_to_ship]]</f>
        <v>114.12</v>
      </c>
      <c r="N4649" s="47">
        <f>IF(Table_Query_from_Mac10[[#This Row],[item_no]]="KDA",-Table_Query_from_Mac10[[#This Row],[unit_price]],Table_Query_from_Mac10[[#This Row],[Net Unit]]*Table_Query_from_Mac10[[#This Row],[qty_to_ship]])</f>
        <v>236.76</v>
      </c>
      <c r="O4649" s="47">
        <f>SUMIFS(Summary!C:C,Summary!H:H,Table_Query_from_Mac10[[#This Row],[Juiceoc]])</f>
        <v>0</v>
      </c>
      <c r="P4649" s="47">
        <f>SUMIFS(Summary!D:D,Summary!H:H,Table_Query_from_Mac10[[#This Row],[Juiceoc]])</f>
        <v>0</v>
      </c>
      <c r="Q4649" s="47">
        <f>SUMIFS(Summary!E:E,Summary!H:H,Table_Query_from_Mac10[[#This Row],[Juiceoc]])</f>
        <v>0</v>
      </c>
      <c r="R4649" s="47">
        <f>Table_Query_from_Mac10[[#This Row],[Net Unit]]*(1+Table_Query_from_Mac10[[#This Row],[PriceIncreasebyType]])</f>
        <v>19.73</v>
      </c>
      <c r="S4649" s="47">
        <f>Table_Query_from_Mac10[[#This Row],[UnitPriceFuture]]*Table_Query_from_Mac10[[#This Row],[qtytoShipFuture]]</f>
        <v>236.76</v>
      </c>
      <c r="T4649" s="47">
        <f>ROUND(Table_Query_from_Mac10[[#This Row],[qty_to_ship]]*(1+Table_Query_from_Mac10[[#This Row],[VolumeIncreasebyType]]),0)</f>
        <v>12</v>
      </c>
      <c r="U4649" s="47">
        <f>Table_Query_from_Mac10[[#This Row],[qtytoShipFuture]]*Table_Query_from_Mac10[[#This Row],[Future-cost]]</f>
        <v>114.12</v>
      </c>
      <c r="V4649" s="47">
        <f>Table_Query_from_Mac10[[#This Row],[qtytoShipFuture]]-Table_Query_from_Mac10[[#This Row],[qty_to_ship]]</f>
        <v>0</v>
      </c>
      <c r="W4649" s="47">
        <f>Table_Query_from_Mac10[[#This Row],[UnitPriceFuture]]</f>
        <v>19.73</v>
      </c>
      <c r="X4649" s="47">
        <f>Table_Query_from_Mac10[[#This Row],[Unit Increase]]*Table_Query_from_Mac10[[#This Row],[UnitPriceFuture]]</f>
        <v>0</v>
      </c>
      <c r="Y4649" s="47">
        <f>Table_Query_from_Mac10[[#This Row],[Unit Increase]]*Table_Query_from_Mac10[[#This Row],[Future-cost]]</f>
        <v>0</v>
      </c>
      <c r="Z4649" s="47">
        <f>-(Table_Query_from_Mac10[[#This Row],[Incremental Sales]]+((Table_Query_from_Mac10[[#This Row],[Incremental Sales]]*-(SUM(Summary!$S$8:$S$9)))))*Summary!$S$18</f>
        <v>0</v>
      </c>
      <c r="AA4649" s="47">
        <f>IFERROR(Table_Query_from_Mac10[[#This Row],[Incremental Cost]]/Table_Query_from_Mac10[[#This Row],[Incremental Sales]],0)</f>
        <v>0</v>
      </c>
      <c r="AB4649" s="47">
        <f>IFERROR(Table_Query_from_Mac10[[#This Row],[TotalCostFuture]]/Table_Query_from_Mac10[[#This Row],[totalsalesFuture]],0)</f>
        <v>0.48200709579320833</v>
      </c>
      <c r="AN4649" s="31">
        <v>45</v>
      </c>
      <c r="AO4649">
        <f t="shared" si="144"/>
        <v>12</v>
      </c>
      <c r="AQ4649" s="31">
        <v>56.37</v>
      </c>
      <c r="AR4649">
        <f t="shared" si="145"/>
        <v>19.73</v>
      </c>
    </row>
    <row r="4650" spans="1:44" x14ac:dyDescent="0.25">
      <c r="A4650">
        <v>90492</v>
      </c>
      <c r="B4650">
        <v>5</v>
      </c>
      <c r="C4650" t="s">
        <v>51</v>
      </c>
      <c r="D4650" t="s">
        <v>80</v>
      </c>
      <c r="E4650">
        <v>1</v>
      </c>
      <c r="F4650">
        <v>12.84</v>
      </c>
      <c r="G4650">
        <v>26.96</v>
      </c>
      <c r="H4650" s="1">
        <v>44859</v>
      </c>
      <c r="I4650" s="20">
        <v>0</v>
      </c>
      <c r="J4650" s="47">
        <f>Table_Query_from_Mac10[[#This Row],[unit_price]]-(Table_Query_from_Mac10[[#This Row],[unit_price]]*(Table_Query_from_Mac10[[#This Row],[discount_pct]]/100))</f>
        <v>26.96</v>
      </c>
      <c r="K4650" s="47">
        <f>Table_Query_from_Mac10[[#This Row],[unit_cost]]</f>
        <v>12.84</v>
      </c>
      <c r="L4650" s="47">
        <f>Table_Query_from_Mac10[[#This Row],[Live-cost]]*(1+Table_Query_from_Mac10[[#This Row],[CogsIncreasebyTYPE]])</f>
        <v>12.84</v>
      </c>
      <c r="M4650" s="47">
        <f>Table_Query_from_Mac10[[#This Row],[Live-cost]]*Table_Query_from_Mac10[[#This Row],[qty_to_ship]]</f>
        <v>12.84</v>
      </c>
      <c r="N4650" s="47">
        <f>IF(Table_Query_from_Mac10[[#This Row],[item_no]]="KDA",-Table_Query_from_Mac10[[#This Row],[unit_price]],Table_Query_from_Mac10[[#This Row],[Net Unit]]*Table_Query_from_Mac10[[#This Row],[qty_to_ship]])</f>
        <v>26.96</v>
      </c>
      <c r="O4650" s="47">
        <f>SUMIFS(Summary!C:C,Summary!H:H,Table_Query_from_Mac10[[#This Row],[Juiceoc]])</f>
        <v>0</v>
      </c>
      <c r="P4650" s="47">
        <f>SUMIFS(Summary!D:D,Summary!H:H,Table_Query_from_Mac10[[#This Row],[Juiceoc]])</f>
        <v>0</v>
      </c>
      <c r="Q4650" s="47">
        <f>SUMIFS(Summary!E:E,Summary!H:H,Table_Query_from_Mac10[[#This Row],[Juiceoc]])</f>
        <v>0</v>
      </c>
      <c r="R4650" s="47">
        <f>Table_Query_from_Mac10[[#This Row],[Net Unit]]*(1+Table_Query_from_Mac10[[#This Row],[PriceIncreasebyType]])</f>
        <v>26.96</v>
      </c>
      <c r="S4650" s="47">
        <f>Table_Query_from_Mac10[[#This Row],[UnitPriceFuture]]*Table_Query_from_Mac10[[#This Row],[qtytoShipFuture]]</f>
        <v>26.96</v>
      </c>
      <c r="T4650" s="47">
        <f>ROUND(Table_Query_from_Mac10[[#This Row],[qty_to_ship]]*(1+Table_Query_from_Mac10[[#This Row],[VolumeIncreasebyType]]),0)</f>
        <v>1</v>
      </c>
      <c r="U4650" s="47">
        <f>Table_Query_from_Mac10[[#This Row],[qtytoShipFuture]]*Table_Query_from_Mac10[[#This Row],[Future-cost]]</f>
        <v>12.84</v>
      </c>
      <c r="V4650" s="47">
        <f>Table_Query_from_Mac10[[#This Row],[qtytoShipFuture]]-Table_Query_from_Mac10[[#This Row],[qty_to_ship]]</f>
        <v>0</v>
      </c>
      <c r="W4650" s="47">
        <f>Table_Query_from_Mac10[[#This Row],[UnitPriceFuture]]</f>
        <v>26.96</v>
      </c>
      <c r="X4650" s="47">
        <f>Table_Query_from_Mac10[[#This Row],[Unit Increase]]*Table_Query_from_Mac10[[#This Row],[UnitPriceFuture]]</f>
        <v>0</v>
      </c>
      <c r="Y4650" s="47">
        <f>Table_Query_from_Mac10[[#This Row],[Unit Increase]]*Table_Query_from_Mac10[[#This Row],[Future-cost]]</f>
        <v>0</v>
      </c>
      <c r="Z4650" s="47">
        <f>-(Table_Query_from_Mac10[[#This Row],[Incremental Sales]]+((Table_Query_from_Mac10[[#This Row],[Incremental Sales]]*-(SUM(Summary!$S$8:$S$9)))))*Summary!$S$18</f>
        <v>0</v>
      </c>
      <c r="AA4650" s="47">
        <f>IFERROR(Table_Query_from_Mac10[[#This Row],[Incremental Cost]]/Table_Query_from_Mac10[[#This Row],[Incremental Sales]],0)</f>
        <v>0</v>
      </c>
      <c r="AB4650" s="47">
        <f>IFERROR(Table_Query_from_Mac10[[#This Row],[TotalCostFuture]]/Table_Query_from_Mac10[[#This Row],[totalsalesFuture]],0)</f>
        <v>0.47626112759643913</v>
      </c>
      <c r="AN4650" s="30">
        <v>4</v>
      </c>
      <c r="AO4650">
        <f t="shared" si="144"/>
        <v>1</v>
      </c>
      <c r="AQ4650" s="30">
        <v>77.03</v>
      </c>
      <c r="AR4650">
        <f t="shared" si="145"/>
        <v>26.96</v>
      </c>
    </row>
    <row r="4651" spans="1:44" x14ac:dyDescent="0.25">
      <c r="A4651">
        <v>90492</v>
      </c>
      <c r="B4651">
        <v>6</v>
      </c>
      <c r="C4651" t="s">
        <v>51</v>
      </c>
      <c r="D4651" t="s">
        <v>80</v>
      </c>
      <c r="E4651">
        <v>9</v>
      </c>
      <c r="F4651">
        <v>3.75</v>
      </c>
      <c r="G4651">
        <v>7.6</v>
      </c>
      <c r="H4651" s="1">
        <v>44859</v>
      </c>
      <c r="I4651" s="20">
        <v>0</v>
      </c>
      <c r="J4651" s="47">
        <f>Table_Query_from_Mac10[[#This Row],[unit_price]]-(Table_Query_from_Mac10[[#This Row],[unit_price]]*(Table_Query_from_Mac10[[#This Row],[discount_pct]]/100))</f>
        <v>7.6</v>
      </c>
      <c r="K4651" s="47">
        <f>Table_Query_from_Mac10[[#This Row],[unit_cost]]</f>
        <v>3.75</v>
      </c>
      <c r="L4651" s="47">
        <f>Table_Query_from_Mac10[[#This Row],[Live-cost]]*(1+Table_Query_from_Mac10[[#This Row],[CogsIncreasebyTYPE]])</f>
        <v>3.75</v>
      </c>
      <c r="M4651" s="47">
        <f>Table_Query_from_Mac10[[#This Row],[Live-cost]]*Table_Query_from_Mac10[[#This Row],[qty_to_ship]]</f>
        <v>33.75</v>
      </c>
      <c r="N4651" s="47">
        <f>IF(Table_Query_from_Mac10[[#This Row],[item_no]]="KDA",-Table_Query_from_Mac10[[#This Row],[unit_price]],Table_Query_from_Mac10[[#This Row],[Net Unit]]*Table_Query_from_Mac10[[#This Row],[qty_to_ship]])</f>
        <v>68.399999999999991</v>
      </c>
      <c r="O4651" s="47">
        <f>SUMIFS(Summary!C:C,Summary!H:H,Table_Query_from_Mac10[[#This Row],[Juiceoc]])</f>
        <v>0</v>
      </c>
      <c r="P4651" s="47">
        <f>SUMIFS(Summary!D:D,Summary!H:H,Table_Query_from_Mac10[[#This Row],[Juiceoc]])</f>
        <v>0</v>
      </c>
      <c r="Q4651" s="47">
        <f>SUMIFS(Summary!E:E,Summary!H:H,Table_Query_from_Mac10[[#This Row],[Juiceoc]])</f>
        <v>0</v>
      </c>
      <c r="R4651" s="47">
        <f>Table_Query_from_Mac10[[#This Row],[Net Unit]]*(1+Table_Query_from_Mac10[[#This Row],[PriceIncreasebyType]])</f>
        <v>7.6</v>
      </c>
      <c r="S4651" s="47">
        <f>Table_Query_from_Mac10[[#This Row],[UnitPriceFuture]]*Table_Query_from_Mac10[[#This Row],[qtytoShipFuture]]</f>
        <v>68.399999999999991</v>
      </c>
      <c r="T4651" s="47">
        <f>ROUND(Table_Query_from_Mac10[[#This Row],[qty_to_ship]]*(1+Table_Query_from_Mac10[[#This Row],[VolumeIncreasebyType]]),0)</f>
        <v>9</v>
      </c>
      <c r="U4651" s="47">
        <f>Table_Query_from_Mac10[[#This Row],[qtytoShipFuture]]*Table_Query_from_Mac10[[#This Row],[Future-cost]]</f>
        <v>33.75</v>
      </c>
      <c r="V4651" s="47">
        <f>Table_Query_from_Mac10[[#This Row],[qtytoShipFuture]]-Table_Query_from_Mac10[[#This Row],[qty_to_ship]]</f>
        <v>0</v>
      </c>
      <c r="W4651" s="47">
        <f>Table_Query_from_Mac10[[#This Row],[UnitPriceFuture]]</f>
        <v>7.6</v>
      </c>
      <c r="X4651" s="47">
        <f>Table_Query_from_Mac10[[#This Row],[Unit Increase]]*Table_Query_from_Mac10[[#This Row],[UnitPriceFuture]]</f>
        <v>0</v>
      </c>
      <c r="Y4651" s="47">
        <f>Table_Query_from_Mac10[[#This Row],[Unit Increase]]*Table_Query_from_Mac10[[#This Row],[Future-cost]]</f>
        <v>0</v>
      </c>
      <c r="Z4651" s="47">
        <f>-(Table_Query_from_Mac10[[#This Row],[Incremental Sales]]+((Table_Query_from_Mac10[[#This Row],[Incremental Sales]]*-(SUM(Summary!$S$8:$S$9)))))*Summary!$S$18</f>
        <v>0</v>
      </c>
      <c r="AA4651" s="47">
        <f>IFERROR(Table_Query_from_Mac10[[#This Row],[Incremental Cost]]/Table_Query_from_Mac10[[#This Row],[Incremental Sales]],0)</f>
        <v>0</v>
      </c>
      <c r="AB4651" s="47">
        <f>IFERROR(Table_Query_from_Mac10[[#This Row],[TotalCostFuture]]/Table_Query_from_Mac10[[#This Row],[totalsalesFuture]],0)</f>
        <v>0.49342105263157898</v>
      </c>
      <c r="AN4651" s="31">
        <v>36</v>
      </c>
      <c r="AO4651">
        <f t="shared" si="144"/>
        <v>9</v>
      </c>
      <c r="AQ4651" s="31">
        <v>21.7</v>
      </c>
      <c r="AR4651">
        <f t="shared" si="145"/>
        <v>7.6</v>
      </c>
    </row>
    <row r="4652" spans="1:44" x14ac:dyDescent="0.25">
      <c r="A4652">
        <v>90492</v>
      </c>
      <c r="B4652">
        <v>7</v>
      </c>
      <c r="C4652" t="s">
        <v>51</v>
      </c>
      <c r="D4652" t="s">
        <v>80</v>
      </c>
      <c r="E4652">
        <v>13</v>
      </c>
      <c r="F4652">
        <v>4.25</v>
      </c>
      <c r="G4652">
        <v>8.52</v>
      </c>
      <c r="H4652" s="1">
        <v>44859</v>
      </c>
      <c r="I4652" s="20">
        <v>0</v>
      </c>
      <c r="J4652" s="47">
        <f>Table_Query_from_Mac10[[#This Row],[unit_price]]-(Table_Query_from_Mac10[[#This Row],[unit_price]]*(Table_Query_from_Mac10[[#This Row],[discount_pct]]/100))</f>
        <v>8.52</v>
      </c>
      <c r="K4652" s="47">
        <f>Table_Query_from_Mac10[[#This Row],[unit_cost]]</f>
        <v>4.25</v>
      </c>
      <c r="L4652" s="47">
        <f>Table_Query_from_Mac10[[#This Row],[Live-cost]]*(1+Table_Query_from_Mac10[[#This Row],[CogsIncreasebyTYPE]])</f>
        <v>4.25</v>
      </c>
      <c r="M4652" s="47">
        <f>Table_Query_from_Mac10[[#This Row],[Live-cost]]*Table_Query_from_Mac10[[#This Row],[qty_to_ship]]</f>
        <v>55.25</v>
      </c>
      <c r="N4652" s="47">
        <f>IF(Table_Query_from_Mac10[[#This Row],[item_no]]="KDA",-Table_Query_from_Mac10[[#This Row],[unit_price]],Table_Query_from_Mac10[[#This Row],[Net Unit]]*Table_Query_from_Mac10[[#This Row],[qty_to_ship]])</f>
        <v>110.75999999999999</v>
      </c>
      <c r="O4652" s="47">
        <f>SUMIFS(Summary!C:C,Summary!H:H,Table_Query_from_Mac10[[#This Row],[Juiceoc]])</f>
        <v>0</v>
      </c>
      <c r="P4652" s="47">
        <f>SUMIFS(Summary!D:D,Summary!H:H,Table_Query_from_Mac10[[#This Row],[Juiceoc]])</f>
        <v>0</v>
      </c>
      <c r="Q4652" s="47">
        <f>SUMIFS(Summary!E:E,Summary!H:H,Table_Query_from_Mac10[[#This Row],[Juiceoc]])</f>
        <v>0</v>
      </c>
      <c r="R4652" s="47">
        <f>Table_Query_from_Mac10[[#This Row],[Net Unit]]*(1+Table_Query_from_Mac10[[#This Row],[PriceIncreasebyType]])</f>
        <v>8.52</v>
      </c>
      <c r="S4652" s="47">
        <f>Table_Query_from_Mac10[[#This Row],[UnitPriceFuture]]*Table_Query_from_Mac10[[#This Row],[qtytoShipFuture]]</f>
        <v>110.75999999999999</v>
      </c>
      <c r="T4652" s="47">
        <f>ROUND(Table_Query_from_Mac10[[#This Row],[qty_to_ship]]*(1+Table_Query_from_Mac10[[#This Row],[VolumeIncreasebyType]]),0)</f>
        <v>13</v>
      </c>
      <c r="U4652" s="47">
        <f>Table_Query_from_Mac10[[#This Row],[qtytoShipFuture]]*Table_Query_from_Mac10[[#This Row],[Future-cost]]</f>
        <v>55.25</v>
      </c>
      <c r="V4652" s="47">
        <f>Table_Query_from_Mac10[[#This Row],[qtytoShipFuture]]-Table_Query_from_Mac10[[#This Row],[qty_to_ship]]</f>
        <v>0</v>
      </c>
      <c r="W4652" s="47">
        <f>Table_Query_from_Mac10[[#This Row],[UnitPriceFuture]]</f>
        <v>8.52</v>
      </c>
      <c r="X4652" s="47">
        <f>Table_Query_from_Mac10[[#This Row],[Unit Increase]]*Table_Query_from_Mac10[[#This Row],[UnitPriceFuture]]</f>
        <v>0</v>
      </c>
      <c r="Y4652" s="47">
        <f>Table_Query_from_Mac10[[#This Row],[Unit Increase]]*Table_Query_from_Mac10[[#This Row],[Future-cost]]</f>
        <v>0</v>
      </c>
      <c r="Z4652" s="47">
        <f>-(Table_Query_from_Mac10[[#This Row],[Incremental Sales]]+((Table_Query_from_Mac10[[#This Row],[Incremental Sales]]*-(SUM(Summary!$S$8:$S$9)))))*Summary!$S$18</f>
        <v>0</v>
      </c>
      <c r="AA4652" s="47">
        <f>IFERROR(Table_Query_from_Mac10[[#This Row],[Incremental Cost]]/Table_Query_from_Mac10[[#This Row],[Incremental Sales]],0)</f>
        <v>0</v>
      </c>
      <c r="AB4652" s="47">
        <f>IFERROR(Table_Query_from_Mac10[[#This Row],[TotalCostFuture]]/Table_Query_from_Mac10[[#This Row],[totalsalesFuture]],0)</f>
        <v>0.49882629107981225</v>
      </c>
      <c r="AN4652" s="30">
        <v>50</v>
      </c>
      <c r="AO4652">
        <f t="shared" si="144"/>
        <v>13</v>
      </c>
      <c r="AQ4652" s="30">
        <v>24.33</v>
      </c>
      <c r="AR4652">
        <f t="shared" si="145"/>
        <v>8.52</v>
      </c>
    </row>
    <row r="4653" spans="1:44" x14ac:dyDescent="0.25">
      <c r="A4653">
        <v>90492</v>
      </c>
      <c r="B4653">
        <v>8</v>
      </c>
      <c r="C4653" t="s">
        <v>51</v>
      </c>
      <c r="D4653" t="s">
        <v>80</v>
      </c>
      <c r="E4653">
        <v>100</v>
      </c>
      <c r="F4653">
        <v>4.71</v>
      </c>
      <c r="G4653">
        <v>9.36</v>
      </c>
      <c r="H4653" s="1">
        <v>44859</v>
      </c>
      <c r="I4653" s="20">
        <v>0</v>
      </c>
      <c r="J4653" s="47">
        <f>Table_Query_from_Mac10[[#This Row],[unit_price]]-(Table_Query_from_Mac10[[#This Row],[unit_price]]*(Table_Query_from_Mac10[[#This Row],[discount_pct]]/100))</f>
        <v>9.36</v>
      </c>
      <c r="K4653" s="47">
        <f>Table_Query_from_Mac10[[#This Row],[unit_cost]]</f>
        <v>4.71</v>
      </c>
      <c r="L4653" s="47">
        <f>Table_Query_from_Mac10[[#This Row],[Live-cost]]*(1+Table_Query_from_Mac10[[#This Row],[CogsIncreasebyTYPE]])</f>
        <v>4.71</v>
      </c>
      <c r="M4653" s="47">
        <f>Table_Query_from_Mac10[[#This Row],[Live-cost]]*Table_Query_from_Mac10[[#This Row],[qty_to_ship]]</f>
        <v>471</v>
      </c>
      <c r="N4653" s="47">
        <f>IF(Table_Query_from_Mac10[[#This Row],[item_no]]="KDA",-Table_Query_from_Mac10[[#This Row],[unit_price]],Table_Query_from_Mac10[[#This Row],[Net Unit]]*Table_Query_from_Mac10[[#This Row],[qty_to_ship]])</f>
        <v>936</v>
      </c>
      <c r="O4653" s="47">
        <f>SUMIFS(Summary!C:C,Summary!H:H,Table_Query_from_Mac10[[#This Row],[Juiceoc]])</f>
        <v>0</v>
      </c>
      <c r="P4653" s="47">
        <f>SUMIFS(Summary!D:D,Summary!H:H,Table_Query_from_Mac10[[#This Row],[Juiceoc]])</f>
        <v>0</v>
      </c>
      <c r="Q4653" s="47">
        <f>SUMIFS(Summary!E:E,Summary!H:H,Table_Query_from_Mac10[[#This Row],[Juiceoc]])</f>
        <v>0</v>
      </c>
      <c r="R4653" s="47">
        <f>Table_Query_from_Mac10[[#This Row],[Net Unit]]*(1+Table_Query_from_Mac10[[#This Row],[PriceIncreasebyType]])</f>
        <v>9.36</v>
      </c>
      <c r="S4653" s="47">
        <f>Table_Query_from_Mac10[[#This Row],[UnitPriceFuture]]*Table_Query_from_Mac10[[#This Row],[qtytoShipFuture]]</f>
        <v>936</v>
      </c>
      <c r="T4653" s="47">
        <f>ROUND(Table_Query_from_Mac10[[#This Row],[qty_to_ship]]*(1+Table_Query_from_Mac10[[#This Row],[VolumeIncreasebyType]]),0)</f>
        <v>100</v>
      </c>
      <c r="U4653" s="47">
        <f>Table_Query_from_Mac10[[#This Row],[qtytoShipFuture]]*Table_Query_from_Mac10[[#This Row],[Future-cost]]</f>
        <v>471</v>
      </c>
      <c r="V4653" s="47">
        <f>Table_Query_from_Mac10[[#This Row],[qtytoShipFuture]]-Table_Query_from_Mac10[[#This Row],[qty_to_ship]]</f>
        <v>0</v>
      </c>
      <c r="W4653" s="47">
        <f>Table_Query_from_Mac10[[#This Row],[UnitPriceFuture]]</f>
        <v>9.36</v>
      </c>
      <c r="X4653" s="47">
        <f>Table_Query_from_Mac10[[#This Row],[Unit Increase]]*Table_Query_from_Mac10[[#This Row],[UnitPriceFuture]]</f>
        <v>0</v>
      </c>
      <c r="Y4653" s="47">
        <f>Table_Query_from_Mac10[[#This Row],[Unit Increase]]*Table_Query_from_Mac10[[#This Row],[Future-cost]]</f>
        <v>0</v>
      </c>
      <c r="Z4653" s="47">
        <f>-(Table_Query_from_Mac10[[#This Row],[Incremental Sales]]+((Table_Query_from_Mac10[[#This Row],[Incremental Sales]]*-(SUM(Summary!$S$8:$S$9)))))*Summary!$S$18</f>
        <v>0</v>
      </c>
      <c r="AA4653" s="47">
        <f>IFERROR(Table_Query_from_Mac10[[#This Row],[Incremental Cost]]/Table_Query_from_Mac10[[#This Row],[Incremental Sales]],0)</f>
        <v>0</v>
      </c>
      <c r="AB4653" s="47">
        <f>IFERROR(Table_Query_from_Mac10[[#This Row],[TotalCostFuture]]/Table_Query_from_Mac10[[#This Row],[totalsalesFuture]],0)</f>
        <v>0.50320512820512819</v>
      </c>
      <c r="AN4653" s="31">
        <v>400</v>
      </c>
      <c r="AO4653">
        <f t="shared" si="144"/>
        <v>100</v>
      </c>
      <c r="AQ4653" s="31">
        <v>26.75</v>
      </c>
      <c r="AR4653">
        <f t="shared" si="145"/>
        <v>9.36</v>
      </c>
    </row>
    <row r="4654" spans="1:44" x14ac:dyDescent="0.25">
      <c r="A4654">
        <v>90492</v>
      </c>
      <c r="B4654">
        <v>9</v>
      </c>
      <c r="C4654" t="s">
        <v>53</v>
      </c>
      <c r="D4654" t="s">
        <v>80</v>
      </c>
      <c r="E4654">
        <v>1</v>
      </c>
      <c r="F4654">
        <v>14.67</v>
      </c>
      <c r="G4654">
        <v>31.29</v>
      </c>
      <c r="H4654" s="1">
        <v>44859</v>
      </c>
      <c r="I4654" s="20">
        <v>0</v>
      </c>
      <c r="J4654" s="47">
        <f>Table_Query_from_Mac10[[#This Row],[unit_price]]-(Table_Query_from_Mac10[[#This Row],[unit_price]]*(Table_Query_from_Mac10[[#This Row],[discount_pct]]/100))</f>
        <v>31.29</v>
      </c>
      <c r="K4654" s="47">
        <f>Table_Query_from_Mac10[[#This Row],[unit_cost]]</f>
        <v>14.67</v>
      </c>
      <c r="L4654" s="47">
        <f>Table_Query_from_Mac10[[#This Row],[Live-cost]]*(1+Table_Query_from_Mac10[[#This Row],[CogsIncreasebyTYPE]])</f>
        <v>14.67</v>
      </c>
      <c r="M4654" s="47">
        <f>Table_Query_from_Mac10[[#This Row],[Live-cost]]*Table_Query_from_Mac10[[#This Row],[qty_to_ship]]</f>
        <v>14.67</v>
      </c>
      <c r="N4654" s="47">
        <f>IF(Table_Query_from_Mac10[[#This Row],[item_no]]="KDA",-Table_Query_from_Mac10[[#This Row],[unit_price]],Table_Query_from_Mac10[[#This Row],[Net Unit]]*Table_Query_from_Mac10[[#This Row],[qty_to_ship]])</f>
        <v>31.29</v>
      </c>
      <c r="O4654" s="47">
        <f>SUMIFS(Summary!C:C,Summary!H:H,Table_Query_from_Mac10[[#This Row],[Juiceoc]])</f>
        <v>0</v>
      </c>
      <c r="P4654" s="47">
        <f>SUMIFS(Summary!D:D,Summary!H:H,Table_Query_from_Mac10[[#This Row],[Juiceoc]])</f>
        <v>0</v>
      </c>
      <c r="Q4654" s="47">
        <f>SUMIFS(Summary!E:E,Summary!H:H,Table_Query_from_Mac10[[#This Row],[Juiceoc]])</f>
        <v>0</v>
      </c>
      <c r="R4654" s="47">
        <f>Table_Query_from_Mac10[[#This Row],[Net Unit]]*(1+Table_Query_from_Mac10[[#This Row],[PriceIncreasebyType]])</f>
        <v>31.29</v>
      </c>
      <c r="S4654" s="47">
        <f>Table_Query_from_Mac10[[#This Row],[UnitPriceFuture]]*Table_Query_from_Mac10[[#This Row],[qtytoShipFuture]]</f>
        <v>31.29</v>
      </c>
      <c r="T4654" s="47">
        <f>ROUND(Table_Query_from_Mac10[[#This Row],[qty_to_ship]]*(1+Table_Query_from_Mac10[[#This Row],[VolumeIncreasebyType]]),0)</f>
        <v>1</v>
      </c>
      <c r="U4654" s="47">
        <f>Table_Query_from_Mac10[[#This Row],[qtytoShipFuture]]*Table_Query_from_Mac10[[#This Row],[Future-cost]]</f>
        <v>14.67</v>
      </c>
      <c r="V4654" s="47">
        <f>Table_Query_from_Mac10[[#This Row],[qtytoShipFuture]]-Table_Query_from_Mac10[[#This Row],[qty_to_ship]]</f>
        <v>0</v>
      </c>
      <c r="W4654" s="47">
        <f>Table_Query_from_Mac10[[#This Row],[UnitPriceFuture]]</f>
        <v>31.29</v>
      </c>
      <c r="X4654" s="47">
        <f>Table_Query_from_Mac10[[#This Row],[Unit Increase]]*Table_Query_from_Mac10[[#This Row],[UnitPriceFuture]]</f>
        <v>0</v>
      </c>
      <c r="Y4654" s="47">
        <f>Table_Query_from_Mac10[[#This Row],[Unit Increase]]*Table_Query_from_Mac10[[#This Row],[Future-cost]]</f>
        <v>0</v>
      </c>
      <c r="Z4654" s="47">
        <f>-(Table_Query_from_Mac10[[#This Row],[Incremental Sales]]+((Table_Query_from_Mac10[[#This Row],[Incremental Sales]]*-(SUM(Summary!$S$8:$S$9)))))*Summary!$S$18</f>
        <v>0</v>
      </c>
      <c r="AA4654" s="47">
        <f>IFERROR(Table_Query_from_Mac10[[#This Row],[Incremental Cost]]/Table_Query_from_Mac10[[#This Row],[Incremental Sales]],0)</f>
        <v>0</v>
      </c>
      <c r="AB4654" s="47">
        <f>IFERROR(Table_Query_from_Mac10[[#This Row],[TotalCostFuture]]/Table_Query_from_Mac10[[#This Row],[totalsalesFuture]],0)</f>
        <v>0.46883988494726753</v>
      </c>
      <c r="AN4654" s="30">
        <v>4</v>
      </c>
      <c r="AO4654">
        <f t="shared" si="144"/>
        <v>1</v>
      </c>
      <c r="AQ4654" s="30">
        <v>89.39</v>
      </c>
      <c r="AR4654">
        <f t="shared" si="145"/>
        <v>31.29</v>
      </c>
    </row>
    <row r="4655" spans="1:44" x14ac:dyDescent="0.25">
      <c r="A4655">
        <v>90492</v>
      </c>
      <c r="B4655">
        <v>10</v>
      </c>
      <c r="C4655" t="s">
        <v>53</v>
      </c>
      <c r="D4655" t="s">
        <v>80</v>
      </c>
      <c r="E4655">
        <v>7</v>
      </c>
      <c r="F4655">
        <v>4.79</v>
      </c>
      <c r="G4655">
        <v>9.8000000000000007</v>
      </c>
      <c r="H4655" s="1">
        <v>44859</v>
      </c>
      <c r="I4655" s="20">
        <v>0</v>
      </c>
      <c r="J4655" s="47">
        <f>Table_Query_from_Mac10[[#This Row],[unit_price]]-(Table_Query_from_Mac10[[#This Row],[unit_price]]*(Table_Query_from_Mac10[[#This Row],[discount_pct]]/100))</f>
        <v>9.8000000000000007</v>
      </c>
      <c r="K4655" s="47">
        <f>Table_Query_from_Mac10[[#This Row],[unit_cost]]</f>
        <v>4.79</v>
      </c>
      <c r="L4655" s="47">
        <f>Table_Query_from_Mac10[[#This Row],[Live-cost]]*(1+Table_Query_from_Mac10[[#This Row],[CogsIncreasebyTYPE]])</f>
        <v>4.79</v>
      </c>
      <c r="M4655" s="47">
        <f>Table_Query_from_Mac10[[#This Row],[Live-cost]]*Table_Query_from_Mac10[[#This Row],[qty_to_ship]]</f>
        <v>33.53</v>
      </c>
      <c r="N4655" s="47">
        <f>IF(Table_Query_from_Mac10[[#This Row],[item_no]]="KDA",-Table_Query_from_Mac10[[#This Row],[unit_price]],Table_Query_from_Mac10[[#This Row],[Net Unit]]*Table_Query_from_Mac10[[#This Row],[qty_to_ship]])</f>
        <v>68.600000000000009</v>
      </c>
      <c r="O4655" s="47">
        <f>SUMIFS(Summary!C:C,Summary!H:H,Table_Query_from_Mac10[[#This Row],[Juiceoc]])</f>
        <v>0</v>
      </c>
      <c r="P4655" s="47">
        <f>SUMIFS(Summary!D:D,Summary!H:H,Table_Query_from_Mac10[[#This Row],[Juiceoc]])</f>
        <v>0</v>
      </c>
      <c r="Q4655" s="47">
        <f>SUMIFS(Summary!E:E,Summary!H:H,Table_Query_from_Mac10[[#This Row],[Juiceoc]])</f>
        <v>0</v>
      </c>
      <c r="R4655" s="47">
        <f>Table_Query_from_Mac10[[#This Row],[Net Unit]]*(1+Table_Query_from_Mac10[[#This Row],[PriceIncreasebyType]])</f>
        <v>9.8000000000000007</v>
      </c>
      <c r="S4655" s="47">
        <f>Table_Query_from_Mac10[[#This Row],[UnitPriceFuture]]*Table_Query_from_Mac10[[#This Row],[qtytoShipFuture]]</f>
        <v>68.600000000000009</v>
      </c>
      <c r="T4655" s="47">
        <f>ROUND(Table_Query_from_Mac10[[#This Row],[qty_to_ship]]*(1+Table_Query_from_Mac10[[#This Row],[VolumeIncreasebyType]]),0)</f>
        <v>7</v>
      </c>
      <c r="U4655" s="47">
        <f>Table_Query_from_Mac10[[#This Row],[qtytoShipFuture]]*Table_Query_from_Mac10[[#This Row],[Future-cost]]</f>
        <v>33.53</v>
      </c>
      <c r="V4655" s="47">
        <f>Table_Query_from_Mac10[[#This Row],[qtytoShipFuture]]-Table_Query_from_Mac10[[#This Row],[qty_to_ship]]</f>
        <v>0</v>
      </c>
      <c r="W4655" s="47">
        <f>Table_Query_from_Mac10[[#This Row],[UnitPriceFuture]]</f>
        <v>9.8000000000000007</v>
      </c>
      <c r="X4655" s="47">
        <f>Table_Query_from_Mac10[[#This Row],[Unit Increase]]*Table_Query_from_Mac10[[#This Row],[UnitPriceFuture]]</f>
        <v>0</v>
      </c>
      <c r="Y4655" s="47">
        <f>Table_Query_from_Mac10[[#This Row],[Unit Increase]]*Table_Query_from_Mac10[[#This Row],[Future-cost]]</f>
        <v>0</v>
      </c>
      <c r="Z4655" s="47">
        <f>-(Table_Query_from_Mac10[[#This Row],[Incremental Sales]]+((Table_Query_from_Mac10[[#This Row],[Incremental Sales]]*-(SUM(Summary!$S$8:$S$9)))))*Summary!$S$18</f>
        <v>0</v>
      </c>
      <c r="AA4655" s="47">
        <f>IFERROR(Table_Query_from_Mac10[[#This Row],[Incremental Cost]]/Table_Query_from_Mac10[[#This Row],[Incremental Sales]],0)</f>
        <v>0</v>
      </c>
      <c r="AB4655" s="47">
        <f>IFERROR(Table_Query_from_Mac10[[#This Row],[TotalCostFuture]]/Table_Query_from_Mac10[[#This Row],[totalsalesFuture]],0)</f>
        <v>0.48877551020408161</v>
      </c>
      <c r="AN4655" s="31">
        <v>25</v>
      </c>
      <c r="AO4655">
        <f t="shared" si="144"/>
        <v>7</v>
      </c>
      <c r="AQ4655" s="31">
        <v>28.01</v>
      </c>
      <c r="AR4655">
        <f t="shared" si="145"/>
        <v>9.8000000000000007</v>
      </c>
    </row>
    <row r="4656" spans="1:44" x14ac:dyDescent="0.25">
      <c r="A4656">
        <v>90492</v>
      </c>
      <c r="B4656">
        <v>11</v>
      </c>
      <c r="C4656" t="s">
        <v>53</v>
      </c>
      <c r="D4656" t="s">
        <v>80</v>
      </c>
      <c r="E4656">
        <v>7</v>
      </c>
      <c r="F4656">
        <v>5.36</v>
      </c>
      <c r="G4656">
        <v>11.03</v>
      </c>
      <c r="H4656" s="1">
        <v>44859</v>
      </c>
      <c r="I4656" s="20">
        <v>0</v>
      </c>
      <c r="J4656" s="47">
        <f>Table_Query_from_Mac10[[#This Row],[unit_price]]-(Table_Query_from_Mac10[[#This Row],[unit_price]]*(Table_Query_from_Mac10[[#This Row],[discount_pct]]/100))</f>
        <v>11.03</v>
      </c>
      <c r="K4656" s="47">
        <f>Table_Query_from_Mac10[[#This Row],[unit_cost]]</f>
        <v>5.36</v>
      </c>
      <c r="L4656" s="47">
        <f>Table_Query_from_Mac10[[#This Row],[Live-cost]]*(1+Table_Query_from_Mac10[[#This Row],[CogsIncreasebyTYPE]])</f>
        <v>5.36</v>
      </c>
      <c r="M4656" s="47">
        <f>Table_Query_from_Mac10[[#This Row],[Live-cost]]*Table_Query_from_Mac10[[#This Row],[qty_to_ship]]</f>
        <v>37.520000000000003</v>
      </c>
      <c r="N4656" s="47">
        <f>IF(Table_Query_from_Mac10[[#This Row],[item_no]]="KDA",-Table_Query_from_Mac10[[#This Row],[unit_price]],Table_Query_from_Mac10[[#This Row],[Net Unit]]*Table_Query_from_Mac10[[#This Row],[qty_to_ship]])</f>
        <v>77.209999999999994</v>
      </c>
      <c r="O4656" s="47">
        <f>SUMIFS(Summary!C:C,Summary!H:H,Table_Query_from_Mac10[[#This Row],[Juiceoc]])</f>
        <v>0</v>
      </c>
      <c r="P4656" s="47">
        <f>SUMIFS(Summary!D:D,Summary!H:H,Table_Query_from_Mac10[[#This Row],[Juiceoc]])</f>
        <v>0</v>
      </c>
      <c r="Q4656" s="47">
        <f>SUMIFS(Summary!E:E,Summary!H:H,Table_Query_from_Mac10[[#This Row],[Juiceoc]])</f>
        <v>0</v>
      </c>
      <c r="R4656" s="47">
        <f>Table_Query_from_Mac10[[#This Row],[Net Unit]]*(1+Table_Query_from_Mac10[[#This Row],[PriceIncreasebyType]])</f>
        <v>11.03</v>
      </c>
      <c r="S4656" s="47">
        <f>Table_Query_from_Mac10[[#This Row],[UnitPriceFuture]]*Table_Query_from_Mac10[[#This Row],[qtytoShipFuture]]</f>
        <v>77.209999999999994</v>
      </c>
      <c r="T4656" s="47">
        <f>ROUND(Table_Query_from_Mac10[[#This Row],[qty_to_ship]]*(1+Table_Query_from_Mac10[[#This Row],[VolumeIncreasebyType]]),0)</f>
        <v>7</v>
      </c>
      <c r="U4656" s="47">
        <f>Table_Query_from_Mac10[[#This Row],[qtytoShipFuture]]*Table_Query_from_Mac10[[#This Row],[Future-cost]]</f>
        <v>37.520000000000003</v>
      </c>
      <c r="V4656" s="47">
        <f>Table_Query_from_Mac10[[#This Row],[qtytoShipFuture]]-Table_Query_from_Mac10[[#This Row],[qty_to_ship]]</f>
        <v>0</v>
      </c>
      <c r="W4656" s="47">
        <f>Table_Query_from_Mac10[[#This Row],[UnitPriceFuture]]</f>
        <v>11.03</v>
      </c>
      <c r="X4656" s="47">
        <f>Table_Query_from_Mac10[[#This Row],[Unit Increase]]*Table_Query_from_Mac10[[#This Row],[UnitPriceFuture]]</f>
        <v>0</v>
      </c>
      <c r="Y4656" s="47">
        <f>Table_Query_from_Mac10[[#This Row],[Unit Increase]]*Table_Query_from_Mac10[[#This Row],[Future-cost]]</f>
        <v>0</v>
      </c>
      <c r="Z4656" s="47">
        <f>-(Table_Query_from_Mac10[[#This Row],[Incremental Sales]]+((Table_Query_from_Mac10[[#This Row],[Incremental Sales]]*-(SUM(Summary!$S$8:$S$9)))))*Summary!$S$18</f>
        <v>0</v>
      </c>
      <c r="AA4656" s="47">
        <f>IFERROR(Table_Query_from_Mac10[[#This Row],[Incremental Cost]]/Table_Query_from_Mac10[[#This Row],[Incremental Sales]],0)</f>
        <v>0</v>
      </c>
      <c r="AB4656" s="47">
        <f>IFERROR(Table_Query_from_Mac10[[#This Row],[TotalCostFuture]]/Table_Query_from_Mac10[[#This Row],[totalsalesFuture]],0)</f>
        <v>0.48594741613780607</v>
      </c>
      <c r="AN4656" s="30">
        <v>25</v>
      </c>
      <c r="AO4656">
        <f t="shared" si="144"/>
        <v>7</v>
      </c>
      <c r="AQ4656" s="30">
        <v>31.51</v>
      </c>
      <c r="AR4656">
        <f t="shared" si="145"/>
        <v>11.03</v>
      </c>
    </row>
    <row r="4657" spans="1:44" x14ac:dyDescent="0.25">
      <c r="A4657">
        <v>90492</v>
      </c>
      <c r="B4657">
        <v>12</v>
      </c>
      <c r="C4657" t="s">
        <v>53</v>
      </c>
      <c r="D4657" t="s">
        <v>80</v>
      </c>
      <c r="E4657">
        <v>4</v>
      </c>
      <c r="F4657">
        <v>6.45</v>
      </c>
      <c r="G4657">
        <v>13.15</v>
      </c>
      <c r="H4657" s="1">
        <v>44859</v>
      </c>
      <c r="I4657" s="20">
        <v>0</v>
      </c>
      <c r="J4657" s="47">
        <f>Table_Query_from_Mac10[[#This Row],[unit_price]]-(Table_Query_from_Mac10[[#This Row],[unit_price]]*(Table_Query_from_Mac10[[#This Row],[discount_pct]]/100))</f>
        <v>13.15</v>
      </c>
      <c r="K4657" s="47">
        <f>Table_Query_from_Mac10[[#This Row],[unit_cost]]</f>
        <v>6.45</v>
      </c>
      <c r="L4657" s="47">
        <f>Table_Query_from_Mac10[[#This Row],[Live-cost]]*(1+Table_Query_from_Mac10[[#This Row],[CogsIncreasebyTYPE]])</f>
        <v>6.45</v>
      </c>
      <c r="M4657" s="47">
        <f>Table_Query_from_Mac10[[#This Row],[Live-cost]]*Table_Query_from_Mac10[[#This Row],[qty_to_ship]]</f>
        <v>25.8</v>
      </c>
      <c r="N4657" s="47">
        <f>IF(Table_Query_from_Mac10[[#This Row],[item_no]]="KDA",-Table_Query_from_Mac10[[#This Row],[unit_price]],Table_Query_from_Mac10[[#This Row],[Net Unit]]*Table_Query_from_Mac10[[#This Row],[qty_to_ship]])</f>
        <v>52.6</v>
      </c>
      <c r="O4657" s="47">
        <f>SUMIFS(Summary!C:C,Summary!H:H,Table_Query_from_Mac10[[#This Row],[Juiceoc]])</f>
        <v>0</v>
      </c>
      <c r="P4657" s="47">
        <f>SUMIFS(Summary!D:D,Summary!H:H,Table_Query_from_Mac10[[#This Row],[Juiceoc]])</f>
        <v>0</v>
      </c>
      <c r="Q4657" s="47">
        <f>SUMIFS(Summary!E:E,Summary!H:H,Table_Query_from_Mac10[[#This Row],[Juiceoc]])</f>
        <v>0</v>
      </c>
      <c r="R4657" s="47">
        <f>Table_Query_from_Mac10[[#This Row],[Net Unit]]*(1+Table_Query_from_Mac10[[#This Row],[PriceIncreasebyType]])</f>
        <v>13.15</v>
      </c>
      <c r="S4657" s="47">
        <f>Table_Query_from_Mac10[[#This Row],[UnitPriceFuture]]*Table_Query_from_Mac10[[#This Row],[qtytoShipFuture]]</f>
        <v>52.6</v>
      </c>
      <c r="T4657" s="47">
        <f>ROUND(Table_Query_from_Mac10[[#This Row],[qty_to_ship]]*(1+Table_Query_from_Mac10[[#This Row],[VolumeIncreasebyType]]),0)</f>
        <v>4</v>
      </c>
      <c r="U4657" s="47">
        <f>Table_Query_from_Mac10[[#This Row],[qtytoShipFuture]]*Table_Query_from_Mac10[[#This Row],[Future-cost]]</f>
        <v>25.8</v>
      </c>
      <c r="V4657" s="47">
        <f>Table_Query_from_Mac10[[#This Row],[qtytoShipFuture]]-Table_Query_from_Mac10[[#This Row],[qty_to_ship]]</f>
        <v>0</v>
      </c>
      <c r="W4657" s="47">
        <f>Table_Query_from_Mac10[[#This Row],[UnitPriceFuture]]</f>
        <v>13.15</v>
      </c>
      <c r="X4657" s="47">
        <f>Table_Query_from_Mac10[[#This Row],[Unit Increase]]*Table_Query_from_Mac10[[#This Row],[UnitPriceFuture]]</f>
        <v>0</v>
      </c>
      <c r="Y4657" s="47">
        <f>Table_Query_from_Mac10[[#This Row],[Unit Increase]]*Table_Query_from_Mac10[[#This Row],[Future-cost]]</f>
        <v>0</v>
      </c>
      <c r="Z4657" s="47">
        <f>-(Table_Query_from_Mac10[[#This Row],[Incremental Sales]]+((Table_Query_from_Mac10[[#This Row],[Incremental Sales]]*-(SUM(Summary!$S$8:$S$9)))))*Summary!$S$18</f>
        <v>0</v>
      </c>
      <c r="AA4657" s="47">
        <f>IFERROR(Table_Query_from_Mac10[[#This Row],[Incremental Cost]]/Table_Query_from_Mac10[[#This Row],[Incremental Sales]],0)</f>
        <v>0</v>
      </c>
      <c r="AB4657" s="47">
        <f>IFERROR(Table_Query_from_Mac10[[#This Row],[TotalCostFuture]]/Table_Query_from_Mac10[[#This Row],[totalsalesFuture]],0)</f>
        <v>0.49049429657794674</v>
      </c>
      <c r="AN4657" s="31">
        <v>16</v>
      </c>
      <c r="AO4657">
        <f t="shared" si="144"/>
        <v>4</v>
      </c>
      <c r="AQ4657" s="31">
        <v>37.56</v>
      </c>
      <c r="AR4657">
        <f t="shared" si="145"/>
        <v>13.15</v>
      </c>
    </row>
    <row r="4658" spans="1:44" x14ac:dyDescent="0.25">
      <c r="A4658">
        <v>90492</v>
      </c>
      <c r="B4658">
        <v>13</v>
      </c>
      <c r="C4658" t="s">
        <v>53</v>
      </c>
      <c r="D4658" t="s">
        <v>80</v>
      </c>
      <c r="E4658">
        <v>54</v>
      </c>
      <c r="F4658">
        <v>0.75</v>
      </c>
      <c r="G4658">
        <v>2.14</v>
      </c>
      <c r="H4658" s="1">
        <v>44859</v>
      </c>
      <c r="I4658" s="20">
        <v>0</v>
      </c>
      <c r="J4658" s="47">
        <f>Table_Query_from_Mac10[[#This Row],[unit_price]]-(Table_Query_from_Mac10[[#This Row],[unit_price]]*(Table_Query_from_Mac10[[#This Row],[discount_pct]]/100))</f>
        <v>2.14</v>
      </c>
      <c r="K4658" s="47">
        <f>Table_Query_from_Mac10[[#This Row],[unit_cost]]</f>
        <v>0.75</v>
      </c>
      <c r="L4658" s="47">
        <f>Table_Query_from_Mac10[[#This Row],[Live-cost]]*(1+Table_Query_from_Mac10[[#This Row],[CogsIncreasebyTYPE]])</f>
        <v>0.75</v>
      </c>
      <c r="M4658" s="47">
        <f>Table_Query_from_Mac10[[#This Row],[Live-cost]]*Table_Query_from_Mac10[[#This Row],[qty_to_ship]]</f>
        <v>40.5</v>
      </c>
      <c r="N4658" s="47">
        <f>IF(Table_Query_from_Mac10[[#This Row],[item_no]]="KDA",-Table_Query_from_Mac10[[#This Row],[unit_price]],Table_Query_from_Mac10[[#This Row],[Net Unit]]*Table_Query_from_Mac10[[#This Row],[qty_to_ship]])</f>
        <v>115.56</v>
      </c>
      <c r="O4658" s="47">
        <f>SUMIFS(Summary!C:C,Summary!H:H,Table_Query_from_Mac10[[#This Row],[Juiceoc]])</f>
        <v>0</v>
      </c>
      <c r="P4658" s="47">
        <f>SUMIFS(Summary!D:D,Summary!H:H,Table_Query_from_Mac10[[#This Row],[Juiceoc]])</f>
        <v>0</v>
      </c>
      <c r="Q4658" s="47">
        <f>SUMIFS(Summary!E:E,Summary!H:H,Table_Query_from_Mac10[[#This Row],[Juiceoc]])</f>
        <v>0</v>
      </c>
      <c r="R4658" s="47">
        <f>Table_Query_from_Mac10[[#This Row],[Net Unit]]*(1+Table_Query_from_Mac10[[#This Row],[PriceIncreasebyType]])</f>
        <v>2.14</v>
      </c>
      <c r="S4658" s="47">
        <f>Table_Query_from_Mac10[[#This Row],[UnitPriceFuture]]*Table_Query_from_Mac10[[#This Row],[qtytoShipFuture]]</f>
        <v>115.56</v>
      </c>
      <c r="T4658" s="47">
        <f>ROUND(Table_Query_from_Mac10[[#This Row],[qty_to_ship]]*(1+Table_Query_from_Mac10[[#This Row],[VolumeIncreasebyType]]),0)</f>
        <v>54</v>
      </c>
      <c r="U4658" s="47">
        <f>Table_Query_from_Mac10[[#This Row],[qtytoShipFuture]]*Table_Query_from_Mac10[[#This Row],[Future-cost]]</f>
        <v>40.5</v>
      </c>
      <c r="V4658" s="47">
        <f>Table_Query_from_Mac10[[#This Row],[qtytoShipFuture]]-Table_Query_from_Mac10[[#This Row],[qty_to_ship]]</f>
        <v>0</v>
      </c>
      <c r="W4658" s="47">
        <f>Table_Query_from_Mac10[[#This Row],[UnitPriceFuture]]</f>
        <v>2.14</v>
      </c>
      <c r="X4658" s="47">
        <f>Table_Query_from_Mac10[[#This Row],[Unit Increase]]*Table_Query_from_Mac10[[#This Row],[UnitPriceFuture]]</f>
        <v>0</v>
      </c>
      <c r="Y4658" s="47">
        <f>Table_Query_from_Mac10[[#This Row],[Unit Increase]]*Table_Query_from_Mac10[[#This Row],[Future-cost]]</f>
        <v>0</v>
      </c>
      <c r="Z4658" s="47">
        <f>-(Table_Query_from_Mac10[[#This Row],[Incremental Sales]]+((Table_Query_from_Mac10[[#This Row],[Incremental Sales]]*-(SUM(Summary!$S$8:$S$9)))))*Summary!$S$18</f>
        <v>0</v>
      </c>
      <c r="AA4658" s="47">
        <f>IFERROR(Table_Query_from_Mac10[[#This Row],[Incremental Cost]]/Table_Query_from_Mac10[[#This Row],[Incremental Sales]],0)</f>
        <v>0</v>
      </c>
      <c r="AB4658" s="47">
        <f>IFERROR(Table_Query_from_Mac10[[#This Row],[TotalCostFuture]]/Table_Query_from_Mac10[[#This Row],[totalsalesFuture]],0)</f>
        <v>0.35046728971962615</v>
      </c>
      <c r="AN4658" s="30">
        <v>216</v>
      </c>
      <c r="AO4658">
        <f t="shared" si="144"/>
        <v>54</v>
      </c>
      <c r="AQ4658" s="30">
        <v>6.11</v>
      </c>
      <c r="AR4658">
        <f t="shared" si="145"/>
        <v>2.14</v>
      </c>
    </row>
    <row r="4659" spans="1:44" x14ac:dyDescent="0.25">
      <c r="A4659">
        <v>90492</v>
      </c>
      <c r="B4659">
        <v>14</v>
      </c>
      <c r="C4659" t="s">
        <v>53</v>
      </c>
      <c r="D4659" t="s">
        <v>80</v>
      </c>
      <c r="E4659">
        <v>75</v>
      </c>
      <c r="F4659">
        <v>0.96</v>
      </c>
      <c r="G4659">
        <v>2.5</v>
      </c>
      <c r="H4659" s="1">
        <v>44859</v>
      </c>
      <c r="I4659" s="20">
        <v>0</v>
      </c>
      <c r="J4659" s="47">
        <f>Table_Query_from_Mac10[[#This Row],[unit_price]]-(Table_Query_from_Mac10[[#This Row],[unit_price]]*(Table_Query_from_Mac10[[#This Row],[discount_pct]]/100))</f>
        <v>2.5</v>
      </c>
      <c r="K4659" s="47">
        <f>Table_Query_from_Mac10[[#This Row],[unit_cost]]</f>
        <v>0.96</v>
      </c>
      <c r="L4659" s="47">
        <f>Table_Query_from_Mac10[[#This Row],[Live-cost]]*(1+Table_Query_from_Mac10[[#This Row],[CogsIncreasebyTYPE]])</f>
        <v>0.96</v>
      </c>
      <c r="M4659" s="47">
        <f>Table_Query_from_Mac10[[#This Row],[Live-cost]]*Table_Query_from_Mac10[[#This Row],[qty_to_ship]]</f>
        <v>72</v>
      </c>
      <c r="N4659" s="47">
        <f>IF(Table_Query_from_Mac10[[#This Row],[item_no]]="KDA",-Table_Query_from_Mac10[[#This Row],[unit_price]],Table_Query_from_Mac10[[#This Row],[Net Unit]]*Table_Query_from_Mac10[[#This Row],[qty_to_ship]])</f>
        <v>187.5</v>
      </c>
      <c r="O4659" s="47">
        <f>SUMIFS(Summary!C:C,Summary!H:H,Table_Query_from_Mac10[[#This Row],[Juiceoc]])</f>
        <v>0</v>
      </c>
      <c r="P4659" s="47">
        <f>SUMIFS(Summary!D:D,Summary!H:H,Table_Query_from_Mac10[[#This Row],[Juiceoc]])</f>
        <v>0</v>
      </c>
      <c r="Q4659" s="47">
        <f>SUMIFS(Summary!E:E,Summary!H:H,Table_Query_from_Mac10[[#This Row],[Juiceoc]])</f>
        <v>0</v>
      </c>
      <c r="R4659" s="47">
        <f>Table_Query_from_Mac10[[#This Row],[Net Unit]]*(1+Table_Query_from_Mac10[[#This Row],[PriceIncreasebyType]])</f>
        <v>2.5</v>
      </c>
      <c r="S4659" s="47">
        <f>Table_Query_from_Mac10[[#This Row],[UnitPriceFuture]]*Table_Query_from_Mac10[[#This Row],[qtytoShipFuture]]</f>
        <v>187.5</v>
      </c>
      <c r="T4659" s="47">
        <f>ROUND(Table_Query_from_Mac10[[#This Row],[qty_to_ship]]*(1+Table_Query_from_Mac10[[#This Row],[VolumeIncreasebyType]]),0)</f>
        <v>75</v>
      </c>
      <c r="U4659" s="47">
        <f>Table_Query_from_Mac10[[#This Row],[qtytoShipFuture]]*Table_Query_from_Mac10[[#This Row],[Future-cost]]</f>
        <v>72</v>
      </c>
      <c r="V4659" s="47">
        <f>Table_Query_from_Mac10[[#This Row],[qtytoShipFuture]]-Table_Query_from_Mac10[[#This Row],[qty_to_ship]]</f>
        <v>0</v>
      </c>
      <c r="W4659" s="47">
        <f>Table_Query_from_Mac10[[#This Row],[UnitPriceFuture]]</f>
        <v>2.5</v>
      </c>
      <c r="X4659" s="47">
        <f>Table_Query_from_Mac10[[#This Row],[Unit Increase]]*Table_Query_from_Mac10[[#This Row],[UnitPriceFuture]]</f>
        <v>0</v>
      </c>
      <c r="Y4659" s="47">
        <f>Table_Query_from_Mac10[[#This Row],[Unit Increase]]*Table_Query_from_Mac10[[#This Row],[Future-cost]]</f>
        <v>0</v>
      </c>
      <c r="Z4659" s="47">
        <f>-(Table_Query_from_Mac10[[#This Row],[Incremental Sales]]+((Table_Query_from_Mac10[[#This Row],[Incremental Sales]]*-(SUM(Summary!$S$8:$S$9)))))*Summary!$S$18</f>
        <v>0</v>
      </c>
      <c r="AA4659" s="47">
        <f>IFERROR(Table_Query_from_Mac10[[#This Row],[Incremental Cost]]/Table_Query_from_Mac10[[#This Row],[Incremental Sales]],0)</f>
        <v>0</v>
      </c>
      <c r="AB4659" s="47">
        <f>IFERROR(Table_Query_from_Mac10[[#This Row],[TotalCostFuture]]/Table_Query_from_Mac10[[#This Row],[totalsalesFuture]],0)</f>
        <v>0.38400000000000001</v>
      </c>
      <c r="AN4659" s="31">
        <v>300</v>
      </c>
      <c r="AO4659">
        <f t="shared" si="144"/>
        <v>75</v>
      </c>
      <c r="AQ4659" s="31">
        <v>7.15</v>
      </c>
      <c r="AR4659">
        <f t="shared" si="145"/>
        <v>2.5</v>
      </c>
    </row>
    <row r="4660" spans="1:44" x14ac:dyDescent="0.25">
      <c r="A4660">
        <v>90492</v>
      </c>
      <c r="B4660">
        <v>15</v>
      </c>
      <c r="C4660" t="s">
        <v>53</v>
      </c>
      <c r="D4660" t="s">
        <v>80</v>
      </c>
      <c r="E4660">
        <v>42</v>
      </c>
      <c r="F4660">
        <v>1.1100000000000001</v>
      </c>
      <c r="G4660">
        <v>2.98</v>
      </c>
      <c r="H4660" s="1">
        <v>44859</v>
      </c>
      <c r="I4660" s="20">
        <v>0</v>
      </c>
      <c r="J4660" s="47">
        <f>Table_Query_from_Mac10[[#This Row],[unit_price]]-(Table_Query_from_Mac10[[#This Row],[unit_price]]*(Table_Query_from_Mac10[[#This Row],[discount_pct]]/100))</f>
        <v>2.98</v>
      </c>
      <c r="K4660" s="47">
        <f>Table_Query_from_Mac10[[#This Row],[unit_cost]]</f>
        <v>1.1100000000000001</v>
      </c>
      <c r="L4660" s="47">
        <f>Table_Query_from_Mac10[[#This Row],[Live-cost]]*(1+Table_Query_from_Mac10[[#This Row],[CogsIncreasebyTYPE]])</f>
        <v>1.1100000000000001</v>
      </c>
      <c r="M4660" s="47">
        <f>Table_Query_from_Mac10[[#This Row],[Live-cost]]*Table_Query_from_Mac10[[#This Row],[qty_to_ship]]</f>
        <v>46.620000000000005</v>
      </c>
      <c r="N4660" s="47">
        <f>IF(Table_Query_from_Mac10[[#This Row],[item_no]]="KDA",-Table_Query_from_Mac10[[#This Row],[unit_price]],Table_Query_from_Mac10[[#This Row],[Net Unit]]*Table_Query_from_Mac10[[#This Row],[qty_to_ship]])</f>
        <v>125.16</v>
      </c>
      <c r="O4660" s="47">
        <f>SUMIFS(Summary!C:C,Summary!H:H,Table_Query_from_Mac10[[#This Row],[Juiceoc]])</f>
        <v>0</v>
      </c>
      <c r="P4660" s="47">
        <f>SUMIFS(Summary!D:D,Summary!H:H,Table_Query_from_Mac10[[#This Row],[Juiceoc]])</f>
        <v>0</v>
      </c>
      <c r="Q4660" s="47">
        <f>SUMIFS(Summary!E:E,Summary!H:H,Table_Query_from_Mac10[[#This Row],[Juiceoc]])</f>
        <v>0</v>
      </c>
      <c r="R4660" s="47">
        <f>Table_Query_from_Mac10[[#This Row],[Net Unit]]*(1+Table_Query_from_Mac10[[#This Row],[PriceIncreasebyType]])</f>
        <v>2.98</v>
      </c>
      <c r="S4660" s="47">
        <f>Table_Query_from_Mac10[[#This Row],[UnitPriceFuture]]*Table_Query_from_Mac10[[#This Row],[qtytoShipFuture]]</f>
        <v>125.16</v>
      </c>
      <c r="T4660" s="47">
        <f>ROUND(Table_Query_from_Mac10[[#This Row],[qty_to_ship]]*(1+Table_Query_from_Mac10[[#This Row],[VolumeIncreasebyType]]),0)</f>
        <v>42</v>
      </c>
      <c r="U4660" s="47">
        <f>Table_Query_from_Mac10[[#This Row],[qtytoShipFuture]]*Table_Query_from_Mac10[[#This Row],[Future-cost]]</f>
        <v>46.620000000000005</v>
      </c>
      <c r="V4660" s="47">
        <f>Table_Query_from_Mac10[[#This Row],[qtytoShipFuture]]-Table_Query_from_Mac10[[#This Row],[qty_to_ship]]</f>
        <v>0</v>
      </c>
      <c r="W4660" s="47">
        <f>Table_Query_from_Mac10[[#This Row],[UnitPriceFuture]]</f>
        <v>2.98</v>
      </c>
      <c r="X4660" s="47">
        <f>Table_Query_from_Mac10[[#This Row],[Unit Increase]]*Table_Query_from_Mac10[[#This Row],[UnitPriceFuture]]</f>
        <v>0</v>
      </c>
      <c r="Y4660" s="47">
        <f>Table_Query_from_Mac10[[#This Row],[Unit Increase]]*Table_Query_from_Mac10[[#This Row],[Future-cost]]</f>
        <v>0</v>
      </c>
      <c r="Z4660" s="47">
        <f>-(Table_Query_from_Mac10[[#This Row],[Incremental Sales]]+((Table_Query_from_Mac10[[#This Row],[Incremental Sales]]*-(SUM(Summary!$S$8:$S$9)))))*Summary!$S$18</f>
        <v>0</v>
      </c>
      <c r="AA4660" s="47">
        <f>IFERROR(Table_Query_from_Mac10[[#This Row],[Incremental Cost]]/Table_Query_from_Mac10[[#This Row],[Incremental Sales]],0)</f>
        <v>0</v>
      </c>
      <c r="AB4660" s="47">
        <f>IFERROR(Table_Query_from_Mac10[[#This Row],[TotalCostFuture]]/Table_Query_from_Mac10[[#This Row],[totalsalesFuture]],0)</f>
        <v>0.37248322147651014</v>
      </c>
      <c r="AN4660" s="30">
        <v>165</v>
      </c>
      <c r="AO4660">
        <f t="shared" si="144"/>
        <v>42</v>
      </c>
      <c r="AQ4660" s="30">
        <v>8.51</v>
      </c>
      <c r="AR4660">
        <f t="shared" si="145"/>
        <v>2.98</v>
      </c>
    </row>
    <row r="4661" spans="1:44" x14ac:dyDescent="0.25">
      <c r="A4661">
        <v>90492</v>
      </c>
      <c r="B4661">
        <v>16</v>
      </c>
      <c r="C4661" t="s">
        <v>53</v>
      </c>
      <c r="D4661" t="s">
        <v>80</v>
      </c>
      <c r="E4661">
        <v>4</v>
      </c>
      <c r="F4661">
        <v>5.79</v>
      </c>
      <c r="G4661">
        <v>11.6</v>
      </c>
      <c r="H4661" s="1">
        <v>44859</v>
      </c>
      <c r="I4661" s="20">
        <v>0</v>
      </c>
      <c r="J4661" s="47">
        <f>Table_Query_from_Mac10[[#This Row],[unit_price]]-(Table_Query_from_Mac10[[#This Row],[unit_price]]*(Table_Query_from_Mac10[[#This Row],[discount_pct]]/100))</f>
        <v>11.6</v>
      </c>
      <c r="K4661" s="47">
        <f>Table_Query_from_Mac10[[#This Row],[unit_cost]]</f>
        <v>5.79</v>
      </c>
      <c r="L4661" s="47">
        <f>Table_Query_from_Mac10[[#This Row],[Live-cost]]*(1+Table_Query_from_Mac10[[#This Row],[CogsIncreasebyTYPE]])</f>
        <v>5.79</v>
      </c>
      <c r="M4661" s="47">
        <f>Table_Query_from_Mac10[[#This Row],[Live-cost]]*Table_Query_from_Mac10[[#This Row],[qty_to_ship]]</f>
        <v>23.16</v>
      </c>
      <c r="N4661" s="47">
        <f>IF(Table_Query_from_Mac10[[#This Row],[item_no]]="KDA",-Table_Query_from_Mac10[[#This Row],[unit_price]],Table_Query_from_Mac10[[#This Row],[Net Unit]]*Table_Query_from_Mac10[[#This Row],[qty_to_ship]])</f>
        <v>46.4</v>
      </c>
      <c r="O4661" s="47">
        <f>SUMIFS(Summary!C:C,Summary!H:H,Table_Query_from_Mac10[[#This Row],[Juiceoc]])</f>
        <v>0</v>
      </c>
      <c r="P4661" s="47">
        <f>SUMIFS(Summary!D:D,Summary!H:H,Table_Query_from_Mac10[[#This Row],[Juiceoc]])</f>
        <v>0</v>
      </c>
      <c r="Q4661" s="47">
        <f>SUMIFS(Summary!E:E,Summary!H:H,Table_Query_from_Mac10[[#This Row],[Juiceoc]])</f>
        <v>0</v>
      </c>
      <c r="R4661" s="47">
        <f>Table_Query_from_Mac10[[#This Row],[Net Unit]]*(1+Table_Query_from_Mac10[[#This Row],[PriceIncreasebyType]])</f>
        <v>11.6</v>
      </c>
      <c r="S4661" s="47">
        <f>Table_Query_from_Mac10[[#This Row],[UnitPriceFuture]]*Table_Query_from_Mac10[[#This Row],[qtytoShipFuture]]</f>
        <v>46.4</v>
      </c>
      <c r="T4661" s="47">
        <f>ROUND(Table_Query_from_Mac10[[#This Row],[qty_to_ship]]*(1+Table_Query_from_Mac10[[#This Row],[VolumeIncreasebyType]]),0)</f>
        <v>4</v>
      </c>
      <c r="U4661" s="47">
        <f>Table_Query_from_Mac10[[#This Row],[qtytoShipFuture]]*Table_Query_from_Mac10[[#This Row],[Future-cost]]</f>
        <v>23.16</v>
      </c>
      <c r="V4661" s="47">
        <f>Table_Query_from_Mac10[[#This Row],[qtytoShipFuture]]-Table_Query_from_Mac10[[#This Row],[qty_to_ship]]</f>
        <v>0</v>
      </c>
      <c r="W4661" s="47">
        <f>Table_Query_from_Mac10[[#This Row],[UnitPriceFuture]]</f>
        <v>11.6</v>
      </c>
      <c r="X4661" s="47">
        <f>Table_Query_from_Mac10[[#This Row],[Unit Increase]]*Table_Query_from_Mac10[[#This Row],[UnitPriceFuture]]</f>
        <v>0</v>
      </c>
      <c r="Y4661" s="47">
        <f>Table_Query_from_Mac10[[#This Row],[Unit Increase]]*Table_Query_from_Mac10[[#This Row],[Future-cost]]</f>
        <v>0</v>
      </c>
      <c r="Z4661" s="47">
        <f>-(Table_Query_from_Mac10[[#This Row],[Incremental Sales]]+((Table_Query_from_Mac10[[#This Row],[Incremental Sales]]*-(SUM(Summary!$S$8:$S$9)))))*Summary!$S$18</f>
        <v>0</v>
      </c>
      <c r="AA4661" s="47">
        <f>IFERROR(Table_Query_from_Mac10[[#This Row],[Incremental Cost]]/Table_Query_from_Mac10[[#This Row],[Incremental Sales]],0)</f>
        <v>0</v>
      </c>
      <c r="AB4661" s="47">
        <f>IFERROR(Table_Query_from_Mac10[[#This Row],[TotalCostFuture]]/Table_Query_from_Mac10[[#This Row],[totalsalesFuture]],0)</f>
        <v>0.49913793103448278</v>
      </c>
      <c r="AN4661" s="31">
        <v>16</v>
      </c>
      <c r="AO4661">
        <f t="shared" si="144"/>
        <v>4</v>
      </c>
      <c r="AQ4661" s="31">
        <v>33.14</v>
      </c>
      <c r="AR4661">
        <f t="shared" si="145"/>
        <v>11.6</v>
      </c>
    </row>
    <row r="4662" spans="1:44" x14ac:dyDescent="0.25">
      <c r="A4662">
        <v>90492</v>
      </c>
      <c r="B4662">
        <v>17</v>
      </c>
      <c r="C4662" t="s">
        <v>53</v>
      </c>
      <c r="D4662" t="s">
        <v>80</v>
      </c>
      <c r="E4662">
        <v>20</v>
      </c>
      <c r="F4662">
        <v>5.8</v>
      </c>
      <c r="G4662">
        <v>11.69</v>
      </c>
      <c r="H4662" s="1">
        <v>44859</v>
      </c>
      <c r="I4662" s="20">
        <v>0</v>
      </c>
      <c r="J4662" s="47">
        <f>Table_Query_from_Mac10[[#This Row],[unit_price]]-(Table_Query_from_Mac10[[#This Row],[unit_price]]*(Table_Query_from_Mac10[[#This Row],[discount_pct]]/100))</f>
        <v>11.69</v>
      </c>
      <c r="K4662" s="47">
        <f>Table_Query_from_Mac10[[#This Row],[unit_cost]]</f>
        <v>5.8</v>
      </c>
      <c r="L4662" s="47">
        <f>Table_Query_from_Mac10[[#This Row],[Live-cost]]*(1+Table_Query_from_Mac10[[#This Row],[CogsIncreasebyTYPE]])</f>
        <v>5.8</v>
      </c>
      <c r="M4662" s="47">
        <f>Table_Query_from_Mac10[[#This Row],[Live-cost]]*Table_Query_from_Mac10[[#This Row],[qty_to_ship]]</f>
        <v>116</v>
      </c>
      <c r="N4662" s="47">
        <f>IF(Table_Query_from_Mac10[[#This Row],[item_no]]="KDA",-Table_Query_from_Mac10[[#This Row],[unit_price]],Table_Query_from_Mac10[[#This Row],[Net Unit]]*Table_Query_from_Mac10[[#This Row],[qty_to_ship]])</f>
        <v>233.79999999999998</v>
      </c>
      <c r="O4662" s="47">
        <f>SUMIFS(Summary!C:C,Summary!H:H,Table_Query_from_Mac10[[#This Row],[Juiceoc]])</f>
        <v>0</v>
      </c>
      <c r="P4662" s="47">
        <f>SUMIFS(Summary!D:D,Summary!H:H,Table_Query_from_Mac10[[#This Row],[Juiceoc]])</f>
        <v>0</v>
      </c>
      <c r="Q4662" s="47">
        <f>SUMIFS(Summary!E:E,Summary!H:H,Table_Query_from_Mac10[[#This Row],[Juiceoc]])</f>
        <v>0</v>
      </c>
      <c r="R4662" s="47">
        <f>Table_Query_from_Mac10[[#This Row],[Net Unit]]*(1+Table_Query_from_Mac10[[#This Row],[PriceIncreasebyType]])</f>
        <v>11.69</v>
      </c>
      <c r="S4662" s="47">
        <f>Table_Query_from_Mac10[[#This Row],[UnitPriceFuture]]*Table_Query_from_Mac10[[#This Row],[qtytoShipFuture]]</f>
        <v>233.79999999999998</v>
      </c>
      <c r="T4662" s="47">
        <f>ROUND(Table_Query_from_Mac10[[#This Row],[qty_to_ship]]*(1+Table_Query_from_Mac10[[#This Row],[VolumeIncreasebyType]]),0)</f>
        <v>20</v>
      </c>
      <c r="U4662" s="47">
        <f>Table_Query_from_Mac10[[#This Row],[qtytoShipFuture]]*Table_Query_from_Mac10[[#This Row],[Future-cost]]</f>
        <v>116</v>
      </c>
      <c r="V4662" s="47">
        <f>Table_Query_from_Mac10[[#This Row],[qtytoShipFuture]]-Table_Query_from_Mac10[[#This Row],[qty_to_ship]]</f>
        <v>0</v>
      </c>
      <c r="W4662" s="47">
        <f>Table_Query_from_Mac10[[#This Row],[UnitPriceFuture]]</f>
        <v>11.69</v>
      </c>
      <c r="X4662" s="47">
        <f>Table_Query_from_Mac10[[#This Row],[Unit Increase]]*Table_Query_from_Mac10[[#This Row],[UnitPriceFuture]]</f>
        <v>0</v>
      </c>
      <c r="Y4662" s="47">
        <f>Table_Query_from_Mac10[[#This Row],[Unit Increase]]*Table_Query_from_Mac10[[#This Row],[Future-cost]]</f>
        <v>0</v>
      </c>
      <c r="Z4662" s="47">
        <f>-(Table_Query_from_Mac10[[#This Row],[Incremental Sales]]+((Table_Query_from_Mac10[[#This Row],[Incremental Sales]]*-(SUM(Summary!$S$8:$S$9)))))*Summary!$S$18</f>
        <v>0</v>
      </c>
      <c r="AA4662" s="47">
        <f>IFERROR(Table_Query_from_Mac10[[#This Row],[Incremental Cost]]/Table_Query_from_Mac10[[#This Row],[Incremental Sales]],0)</f>
        <v>0</v>
      </c>
      <c r="AB4662" s="47">
        <f>IFERROR(Table_Query_from_Mac10[[#This Row],[TotalCostFuture]]/Table_Query_from_Mac10[[#This Row],[totalsalesFuture]],0)</f>
        <v>0.49615055603079561</v>
      </c>
      <c r="AN4662" s="30">
        <v>80</v>
      </c>
      <c r="AO4662">
        <f t="shared" si="144"/>
        <v>20</v>
      </c>
      <c r="AQ4662" s="30">
        <v>33.409999999999997</v>
      </c>
      <c r="AR4662">
        <f t="shared" si="145"/>
        <v>11.69</v>
      </c>
    </row>
    <row r="4663" spans="1:44" x14ac:dyDescent="0.25">
      <c r="A4663">
        <v>90493</v>
      </c>
      <c r="B4663">
        <v>1</v>
      </c>
      <c r="C4663" t="s">
        <v>56</v>
      </c>
      <c r="D4663" t="s">
        <v>81</v>
      </c>
      <c r="E4663">
        <v>3</v>
      </c>
      <c r="F4663">
        <v>6.26</v>
      </c>
      <c r="G4663">
        <v>15.81</v>
      </c>
      <c r="H4663" s="1">
        <v>44844</v>
      </c>
      <c r="I4663" s="20">
        <v>0</v>
      </c>
      <c r="J4663" s="47">
        <f>Table_Query_from_Mac10[[#This Row],[unit_price]]-(Table_Query_from_Mac10[[#This Row],[unit_price]]*(Table_Query_from_Mac10[[#This Row],[discount_pct]]/100))</f>
        <v>15.81</v>
      </c>
      <c r="K4663" s="47">
        <f>Table_Query_from_Mac10[[#This Row],[unit_cost]]</f>
        <v>6.26</v>
      </c>
      <c r="L4663" s="47">
        <f>Table_Query_from_Mac10[[#This Row],[Live-cost]]*(1+Table_Query_from_Mac10[[#This Row],[CogsIncreasebyTYPE]])</f>
        <v>6.26</v>
      </c>
      <c r="M4663" s="47">
        <f>Table_Query_from_Mac10[[#This Row],[Live-cost]]*Table_Query_from_Mac10[[#This Row],[qty_to_ship]]</f>
        <v>18.78</v>
      </c>
      <c r="N4663" s="47">
        <f>IF(Table_Query_from_Mac10[[#This Row],[item_no]]="KDA",-Table_Query_from_Mac10[[#This Row],[unit_price]],Table_Query_from_Mac10[[#This Row],[Net Unit]]*Table_Query_from_Mac10[[#This Row],[qty_to_ship]])</f>
        <v>47.43</v>
      </c>
      <c r="O4663" s="47">
        <f>SUMIFS(Summary!C:C,Summary!H:H,Table_Query_from_Mac10[[#This Row],[Juiceoc]])</f>
        <v>0</v>
      </c>
      <c r="P4663" s="47">
        <f>SUMIFS(Summary!D:D,Summary!H:H,Table_Query_from_Mac10[[#This Row],[Juiceoc]])</f>
        <v>0</v>
      </c>
      <c r="Q4663" s="47">
        <f>SUMIFS(Summary!E:E,Summary!H:H,Table_Query_from_Mac10[[#This Row],[Juiceoc]])</f>
        <v>0</v>
      </c>
      <c r="R4663" s="47">
        <f>Table_Query_from_Mac10[[#This Row],[Net Unit]]*(1+Table_Query_from_Mac10[[#This Row],[PriceIncreasebyType]])</f>
        <v>15.81</v>
      </c>
      <c r="S4663" s="47">
        <f>Table_Query_from_Mac10[[#This Row],[UnitPriceFuture]]*Table_Query_from_Mac10[[#This Row],[qtytoShipFuture]]</f>
        <v>47.43</v>
      </c>
      <c r="T4663" s="47">
        <f>ROUND(Table_Query_from_Mac10[[#This Row],[qty_to_ship]]*(1+Table_Query_from_Mac10[[#This Row],[VolumeIncreasebyType]]),0)</f>
        <v>3</v>
      </c>
      <c r="U4663" s="47">
        <f>Table_Query_from_Mac10[[#This Row],[qtytoShipFuture]]*Table_Query_from_Mac10[[#This Row],[Future-cost]]</f>
        <v>18.78</v>
      </c>
      <c r="V4663" s="47">
        <f>Table_Query_from_Mac10[[#This Row],[qtytoShipFuture]]-Table_Query_from_Mac10[[#This Row],[qty_to_ship]]</f>
        <v>0</v>
      </c>
      <c r="W4663" s="47">
        <f>Table_Query_from_Mac10[[#This Row],[UnitPriceFuture]]</f>
        <v>15.81</v>
      </c>
      <c r="X4663" s="47">
        <f>Table_Query_from_Mac10[[#This Row],[Unit Increase]]*Table_Query_from_Mac10[[#This Row],[UnitPriceFuture]]</f>
        <v>0</v>
      </c>
      <c r="Y4663" s="47">
        <f>Table_Query_from_Mac10[[#This Row],[Unit Increase]]*Table_Query_from_Mac10[[#This Row],[Future-cost]]</f>
        <v>0</v>
      </c>
      <c r="Z4663" s="47">
        <f>-(Table_Query_from_Mac10[[#This Row],[Incremental Sales]]+((Table_Query_from_Mac10[[#This Row],[Incremental Sales]]*-(SUM(Summary!$S$8:$S$9)))))*Summary!$S$18</f>
        <v>0</v>
      </c>
      <c r="AA4663" s="47">
        <f>IFERROR(Table_Query_from_Mac10[[#This Row],[Incremental Cost]]/Table_Query_from_Mac10[[#This Row],[Incremental Sales]],0)</f>
        <v>0</v>
      </c>
      <c r="AB4663" s="47">
        <f>IFERROR(Table_Query_from_Mac10[[#This Row],[TotalCostFuture]]/Table_Query_from_Mac10[[#This Row],[totalsalesFuture]],0)</f>
        <v>0.39595192915876032</v>
      </c>
      <c r="AN4663" s="31">
        <v>12</v>
      </c>
      <c r="AO4663">
        <f t="shared" si="144"/>
        <v>3</v>
      </c>
      <c r="AQ4663" s="31">
        <v>45.16</v>
      </c>
      <c r="AR4663">
        <f t="shared" si="145"/>
        <v>15.81</v>
      </c>
    </row>
    <row r="4664" spans="1:44" x14ac:dyDescent="0.25">
      <c r="A4664">
        <v>90493</v>
      </c>
      <c r="B4664">
        <v>2</v>
      </c>
      <c r="C4664" t="s">
        <v>55</v>
      </c>
      <c r="D4664" t="s">
        <v>81</v>
      </c>
      <c r="E4664">
        <v>23</v>
      </c>
      <c r="F4664">
        <v>6.19</v>
      </c>
      <c r="G4664">
        <v>14.49</v>
      </c>
      <c r="H4664" s="1">
        <v>44844</v>
      </c>
      <c r="I4664" s="20">
        <v>0</v>
      </c>
      <c r="J4664" s="47">
        <f>Table_Query_from_Mac10[[#This Row],[unit_price]]-(Table_Query_from_Mac10[[#This Row],[unit_price]]*(Table_Query_from_Mac10[[#This Row],[discount_pct]]/100))</f>
        <v>14.49</v>
      </c>
      <c r="K4664" s="47">
        <f>Table_Query_from_Mac10[[#This Row],[unit_cost]]</f>
        <v>6.19</v>
      </c>
      <c r="L4664" s="47">
        <f>Table_Query_from_Mac10[[#This Row],[Live-cost]]*(1+Table_Query_from_Mac10[[#This Row],[CogsIncreasebyTYPE]])</f>
        <v>6.19</v>
      </c>
      <c r="M4664" s="47">
        <f>Table_Query_from_Mac10[[#This Row],[Live-cost]]*Table_Query_from_Mac10[[#This Row],[qty_to_ship]]</f>
        <v>142.37</v>
      </c>
      <c r="N4664" s="47">
        <f>IF(Table_Query_from_Mac10[[#This Row],[item_no]]="KDA",-Table_Query_from_Mac10[[#This Row],[unit_price]],Table_Query_from_Mac10[[#This Row],[Net Unit]]*Table_Query_from_Mac10[[#This Row],[qty_to_ship]])</f>
        <v>333.27</v>
      </c>
      <c r="O4664" s="47">
        <f>SUMIFS(Summary!C:C,Summary!H:H,Table_Query_from_Mac10[[#This Row],[Juiceoc]])</f>
        <v>0</v>
      </c>
      <c r="P4664" s="47">
        <f>SUMIFS(Summary!D:D,Summary!H:H,Table_Query_from_Mac10[[#This Row],[Juiceoc]])</f>
        <v>0</v>
      </c>
      <c r="Q4664" s="47">
        <f>SUMIFS(Summary!E:E,Summary!H:H,Table_Query_from_Mac10[[#This Row],[Juiceoc]])</f>
        <v>0</v>
      </c>
      <c r="R4664" s="47">
        <f>Table_Query_from_Mac10[[#This Row],[Net Unit]]*(1+Table_Query_from_Mac10[[#This Row],[PriceIncreasebyType]])</f>
        <v>14.49</v>
      </c>
      <c r="S4664" s="47">
        <f>Table_Query_from_Mac10[[#This Row],[UnitPriceFuture]]*Table_Query_from_Mac10[[#This Row],[qtytoShipFuture]]</f>
        <v>333.27</v>
      </c>
      <c r="T4664" s="47">
        <f>ROUND(Table_Query_from_Mac10[[#This Row],[qty_to_ship]]*(1+Table_Query_from_Mac10[[#This Row],[VolumeIncreasebyType]]),0)</f>
        <v>23</v>
      </c>
      <c r="U4664" s="47">
        <f>Table_Query_from_Mac10[[#This Row],[qtytoShipFuture]]*Table_Query_from_Mac10[[#This Row],[Future-cost]]</f>
        <v>142.37</v>
      </c>
      <c r="V4664" s="47">
        <f>Table_Query_from_Mac10[[#This Row],[qtytoShipFuture]]-Table_Query_from_Mac10[[#This Row],[qty_to_ship]]</f>
        <v>0</v>
      </c>
      <c r="W4664" s="47">
        <f>Table_Query_from_Mac10[[#This Row],[UnitPriceFuture]]</f>
        <v>14.49</v>
      </c>
      <c r="X4664" s="47">
        <f>Table_Query_from_Mac10[[#This Row],[Unit Increase]]*Table_Query_from_Mac10[[#This Row],[UnitPriceFuture]]</f>
        <v>0</v>
      </c>
      <c r="Y4664" s="47">
        <f>Table_Query_from_Mac10[[#This Row],[Unit Increase]]*Table_Query_from_Mac10[[#This Row],[Future-cost]]</f>
        <v>0</v>
      </c>
      <c r="Z4664" s="47">
        <f>-(Table_Query_from_Mac10[[#This Row],[Incremental Sales]]+((Table_Query_from_Mac10[[#This Row],[Incremental Sales]]*-(SUM(Summary!$S$8:$S$9)))))*Summary!$S$18</f>
        <v>0</v>
      </c>
      <c r="AA4664" s="47">
        <f>IFERROR(Table_Query_from_Mac10[[#This Row],[Incremental Cost]]/Table_Query_from_Mac10[[#This Row],[Incremental Sales]],0)</f>
        <v>0</v>
      </c>
      <c r="AB4664" s="47">
        <f>IFERROR(Table_Query_from_Mac10[[#This Row],[TotalCostFuture]]/Table_Query_from_Mac10[[#This Row],[totalsalesFuture]],0)</f>
        <v>0.42719116632160115</v>
      </c>
      <c r="AN4664" s="30">
        <v>90</v>
      </c>
      <c r="AO4664">
        <f t="shared" si="144"/>
        <v>23</v>
      </c>
      <c r="AQ4664" s="30">
        <v>41.41</v>
      </c>
      <c r="AR4664">
        <f t="shared" si="145"/>
        <v>14.49</v>
      </c>
    </row>
    <row r="4665" spans="1:44" x14ac:dyDescent="0.25">
      <c r="A4665">
        <v>90493</v>
      </c>
      <c r="B4665">
        <v>3</v>
      </c>
      <c r="C4665" t="s">
        <v>55</v>
      </c>
      <c r="D4665" t="s">
        <v>81</v>
      </c>
      <c r="E4665">
        <v>6</v>
      </c>
      <c r="F4665">
        <v>1.23</v>
      </c>
      <c r="G4665">
        <v>3.8</v>
      </c>
      <c r="H4665" s="1">
        <v>44844</v>
      </c>
      <c r="I4665" s="20">
        <v>0</v>
      </c>
      <c r="J4665" s="47">
        <f>Table_Query_from_Mac10[[#This Row],[unit_price]]-(Table_Query_from_Mac10[[#This Row],[unit_price]]*(Table_Query_from_Mac10[[#This Row],[discount_pct]]/100))</f>
        <v>3.8</v>
      </c>
      <c r="K4665" s="47">
        <f>Table_Query_from_Mac10[[#This Row],[unit_cost]]</f>
        <v>1.23</v>
      </c>
      <c r="L4665" s="47">
        <f>Table_Query_from_Mac10[[#This Row],[Live-cost]]*(1+Table_Query_from_Mac10[[#This Row],[CogsIncreasebyTYPE]])</f>
        <v>1.23</v>
      </c>
      <c r="M4665" s="47">
        <f>Table_Query_from_Mac10[[#This Row],[Live-cost]]*Table_Query_from_Mac10[[#This Row],[qty_to_ship]]</f>
        <v>7.38</v>
      </c>
      <c r="N4665" s="47">
        <f>IF(Table_Query_from_Mac10[[#This Row],[item_no]]="KDA",-Table_Query_from_Mac10[[#This Row],[unit_price]],Table_Query_from_Mac10[[#This Row],[Net Unit]]*Table_Query_from_Mac10[[#This Row],[qty_to_ship]])</f>
        <v>22.799999999999997</v>
      </c>
      <c r="O4665" s="47">
        <f>SUMIFS(Summary!C:C,Summary!H:H,Table_Query_from_Mac10[[#This Row],[Juiceoc]])</f>
        <v>0</v>
      </c>
      <c r="P4665" s="47">
        <f>SUMIFS(Summary!D:D,Summary!H:H,Table_Query_from_Mac10[[#This Row],[Juiceoc]])</f>
        <v>0</v>
      </c>
      <c r="Q4665" s="47">
        <f>SUMIFS(Summary!E:E,Summary!H:H,Table_Query_from_Mac10[[#This Row],[Juiceoc]])</f>
        <v>0</v>
      </c>
      <c r="R4665" s="47">
        <f>Table_Query_from_Mac10[[#This Row],[Net Unit]]*(1+Table_Query_from_Mac10[[#This Row],[PriceIncreasebyType]])</f>
        <v>3.8</v>
      </c>
      <c r="S4665" s="47">
        <f>Table_Query_from_Mac10[[#This Row],[UnitPriceFuture]]*Table_Query_from_Mac10[[#This Row],[qtytoShipFuture]]</f>
        <v>22.799999999999997</v>
      </c>
      <c r="T4665" s="47">
        <f>ROUND(Table_Query_from_Mac10[[#This Row],[qty_to_ship]]*(1+Table_Query_from_Mac10[[#This Row],[VolumeIncreasebyType]]),0)</f>
        <v>6</v>
      </c>
      <c r="U4665" s="47">
        <f>Table_Query_from_Mac10[[#This Row],[qtytoShipFuture]]*Table_Query_from_Mac10[[#This Row],[Future-cost]]</f>
        <v>7.38</v>
      </c>
      <c r="V4665" s="47">
        <f>Table_Query_from_Mac10[[#This Row],[qtytoShipFuture]]-Table_Query_from_Mac10[[#This Row],[qty_to_ship]]</f>
        <v>0</v>
      </c>
      <c r="W4665" s="47">
        <f>Table_Query_from_Mac10[[#This Row],[UnitPriceFuture]]</f>
        <v>3.8</v>
      </c>
      <c r="X4665" s="47">
        <f>Table_Query_from_Mac10[[#This Row],[Unit Increase]]*Table_Query_from_Mac10[[#This Row],[UnitPriceFuture]]</f>
        <v>0</v>
      </c>
      <c r="Y4665" s="47">
        <f>Table_Query_from_Mac10[[#This Row],[Unit Increase]]*Table_Query_from_Mac10[[#This Row],[Future-cost]]</f>
        <v>0</v>
      </c>
      <c r="Z4665" s="47">
        <f>-(Table_Query_from_Mac10[[#This Row],[Incremental Sales]]+((Table_Query_from_Mac10[[#This Row],[Incremental Sales]]*-(SUM(Summary!$S$8:$S$9)))))*Summary!$S$18</f>
        <v>0</v>
      </c>
      <c r="AA4665" s="47">
        <f>IFERROR(Table_Query_from_Mac10[[#This Row],[Incremental Cost]]/Table_Query_from_Mac10[[#This Row],[Incremental Sales]],0)</f>
        <v>0</v>
      </c>
      <c r="AB4665" s="47">
        <f>IFERROR(Table_Query_from_Mac10[[#This Row],[TotalCostFuture]]/Table_Query_from_Mac10[[#This Row],[totalsalesFuture]],0)</f>
        <v>0.32368421052631585</v>
      </c>
      <c r="AN4665" s="31">
        <v>24</v>
      </c>
      <c r="AO4665">
        <f t="shared" si="144"/>
        <v>6</v>
      </c>
      <c r="AQ4665" s="31">
        <v>10.86</v>
      </c>
      <c r="AR4665">
        <f t="shared" si="145"/>
        <v>3.8</v>
      </c>
    </row>
    <row r="4666" spans="1:44" x14ac:dyDescent="0.25">
      <c r="A4666">
        <v>90493</v>
      </c>
      <c r="B4666">
        <v>4</v>
      </c>
      <c r="C4666" t="s">
        <v>55</v>
      </c>
      <c r="D4666" t="s">
        <v>81</v>
      </c>
      <c r="E4666">
        <v>24</v>
      </c>
      <c r="F4666">
        <v>1.59</v>
      </c>
      <c r="G4666">
        <v>5.77</v>
      </c>
      <c r="H4666" s="1">
        <v>44844</v>
      </c>
      <c r="I4666" s="20">
        <v>0</v>
      </c>
      <c r="J4666" s="47">
        <f>Table_Query_from_Mac10[[#This Row],[unit_price]]-(Table_Query_from_Mac10[[#This Row],[unit_price]]*(Table_Query_from_Mac10[[#This Row],[discount_pct]]/100))</f>
        <v>5.77</v>
      </c>
      <c r="K4666" s="47">
        <f>Table_Query_from_Mac10[[#This Row],[unit_cost]]</f>
        <v>1.59</v>
      </c>
      <c r="L4666" s="47">
        <f>Table_Query_from_Mac10[[#This Row],[Live-cost]]*(1+Table_Query_from_Mac10[[#This Row],[CogsIncreasebyTYPE]])</f>
        <v>1.59</v>
      </c>
      <c r="M4666" s="47">
        <f>Table_Query_from_Mac10[[#This Row],[Live-cost]]*Table_Query_from_Mac10[[#This Row],[qty_to_ship]]</f>
        <v>38.160000000000004</v>
      </c>
      <c r="N4666" s="47">
        <f>IF(Table_Query_from_Mac10[[#This Row],[item_no]]="KDA",-Table_Query_from_Mac10[[#This Row],[unit_price]],Table_Query_from_Mac10[[#This Row],[Net Unit]]*Table_Query_from_Mac10[[#This Row],[qty_to_ship]])</f>
        <v>138.47999999999999</v>
      </c>
      <c r="O4666" s="47">
        <f>SUMIFS(Summary!C:C,Summary!H:H,Table_Query_from_Mac10[[#This Row],[Juiceoc]])</f>
        <v>0</v>
      </c>
      <c r="P4666" s="47">
        <f>SUMIFS(Summary!D:D,Summary!H:H,Table_Query_from_Mac10[[#This Row],[Juiceoc]])</f>
        <v>0</v>
      </c>
      <c r="Q4666" s="47">
        <f>SUMIFS(Summary!E:E,Summary!H:H,Table_Query_from_Mac10[[#This Row],[Juiceoc]])</f>
        <v>0</v>
      </c>
      <c r="R4666" s="47">
        <f>Table_Query_from_Mac10[[#This Row],[Net Unit]]*(1+Table_Query_from_Mac10[[#This Row],[PriceIncreasebyType]])</f>
        <v>5.77</v>
      </c>
      <c r="S4666" s="47">
        <f>Table_Query_from_Mac10[[#This Row],[UnitPriceFuture]]*Table_Query_from_Mac10[[#This Row],[qtytoShipFuture]]</f>
        <v>138.47999999999999</v>
      </c>
      <c r="T4666" s="47">
        <f>ROUND(Table_Query_from_Mac10[[#This Row],[qty_to_ship]]*(1+Table_Query_from_Mac10[[#This Row],[VolumeIncreasebyType]]),0)</f>
        <v>24</v>
      </c>
      <c r="U4666" s="47">
        <f>Table_Query_from_Mac10[[#This Row],[qtytoShipFuture]]*Table_Query_from_Mac10[[#This Row],[Future-cost]]</f>
        <v>38.160000000000004</v>
      </c>
      <c r="V4666" s="47">
        <f>Table_Query_from_Mac10[[#This Row],[qtytoShipFuture]]-Table_Query_from_Mac10[[#This Row],[qty_to_ship]]</f>
        <v>0</v>
      </c>
      <c r="W4666" s="47">
        <f>Table_Query_from_Mac10[[#This Row],[UnitPriceFuture]]</f>
        <v>5.77</v>
      </c>
      <c r="X4666" s="47">
        <f>Table_Query_from_Mac10[[#This Row],[Unit Increase]]*Table_Query_from_Mac10[[#This Row],[UnitPriceFuture]]</f>
        <v>0</v>
      </c>
      <c r="Y4666" s="47">
        <f>Table_Query_from_Mac10[[#This Row],[Unit Increase]]*Table_Query_from_Mac10[[#This Row],[Future-cost]]</f>
        <v>0</v>
      </c>
      <c r="Z4666" s="47">
        <f>-(Table_Query_from_Mac10[[#This Row],[Incremental Sales]]+((Table_Query_from_Mac10[[#This Row],[Incremental Sales]]*-(SUM(Summary!$S$8:$S$9)))))*Summary!$S$18</f>
        <v>0</v>
      </c>
      <c r="AA4666" s="47">
        <f>IFERROR(Table_Query_from_Mac10[[#This Row],[Incremental Cost]]/Table_Query_from_Mac10[[#This Row],[Incremental Sales]],0)</f>
        <v>0</v>
      </c>
      <c r="AB4666" s="47">
        <f>IFERROR(Table_Query_from_Mac10[[#This Row],[TotalCostFuture]]/Table_Query_from_Mac10[[#This Row],[totalsalesFuture]],0)</f>
        <v>0.27556325823223576</v>
      </c>
      <c r="AN4666" s="30">
        <v>96</v>
      </c>
      <c r="AO4666">
        <f t="shared" si="144"/>
        <v>24</v>
      </c>
      <c r="AQ4666" s="30">
        <v>16.489999999999998</v>
      </c>
      <c r="AR4666">
        <f t="shared" si="145"/>
        <v>5.77</v>
      </c>
    </row>
    <row r="4667" spans="1:44" x14ac:dyDescent="0.25">
      <c r="A4667">
        <v>90493</v>
      </c>
      <c r="B4667">
        <v>5</v>
      </c>
      <c r="C4667" t="s">
        <v>55</v>
      </c>
      <c r="D4667" t="s">
        <v>81</v>
      </c>
      <c r="E4667">
        <v>21</v>
      </c>
      <c r="F4667">
        <v>8.57</v>
      </c>
      <c r="G4667">
        <v>20.83</v>
      </c>
      <c r="H4667" s="1">
        <v>44844</v>
      </c>
      <c r="I4667" s="20">
        <v>0</v>
      </c>
      <c r="J4667" s="47">
        <f>Table_Query_from_Mac10[[#This Row],[unit_price]]-(Table_Query_from_Mac10[[#This Row],[unit_price]]*(Table_Query_from_Mac10[[#This Row],[discount_pct]]/100))</f>
        <v>20.83</v>
      </c>
      <c r="K4667" s="47">
        <f>Table_Query_from_Mac10[[#This Row],[unit_cost]]</f>
        <v>8.57</v>
      </c>
      <c r="L4667" s="47">
        <f>Table_Query_from_Mac10[[#This Row],[Live-cost]]*(1+Table_Query_from_Mac10[[#This Row],[CogsIncreasebyTYPE]])</f>
        <v>8.57</v>
      </c>
      <c r="M4667" s="47">
        <f>Table_Query_from_Mac10[[#This Row],[Live-cost]]*Table_Query_from_Mac10[[#This Row],[qty_to_ship]]</f>
        <v>179.97</v>
      </c>
      <c r="N4667" s="47">
        <f>IF(Table_Query_from_Mac10[[#This Row],[item_no]]="KDA",-Table_Query_from_Mac10[[#This Row],[unit_price]],Table_Query_from_Mac10[[#This Row],[Net Unit]]*Table_Query_from_Mac10[[#This Row],[qty_to_ship]])</f>
        <v>437.42999999999995</v>
      </c>
      <c r="O4667" s="47">
        <f>SUMIFS(Summary!C:C,Summary!H:H,Table_Query_from_Mac10[[#This Row],[Juiceoc]])</f>
        <v>0</v>
      </c>
      <c r="P4667" s="47">
        <f>SUMIFS(Summary!D:D,Summary!H:H,Table_Query_from_Mac10[[#This Row],[Juiceoc]])</f>
        <v>0</v>
      </c>
      <c r="Q4667" s="47">
        <f>SUMIFS(Summary!E:E,Summary!H:H,Table_Query_from_Mac10[[#This Row],[Juiceoc]])</f>
        <v>0</v>
      </c>
      <c r="R4667" s="47">
        <f>Table_Query_from_Mac10[[#This Row],[Net Unit]]*(1+Table_Query_from_Mac10[[#This Row],[PriceIncreasebyType]])</f>
        <v>20.83</v>
      </c>
      <c r="S4667" s="47">
        <f>Table_Query_from_Mac10[[#This Row],[UnitPriceFuture]]*Table_Query_from_Mac10[[#This Row],[qtytoShipFuture]]</f>
        <v>437.42999999999995</v>
      </c>
      <c r="T4667" s="47">
        <f>ROUND(Table_Query_from_Mac10[[#This Row],[qty_to_ship]]*(1+Table_Query_from_Mac10[[#This Row],[VolumeIncreasebyType]]),0)</f>
        <v>21</v>
      </c>
      <c r="U4667" s="47">
        <f>Table_Query_from_Mac10[[#This Row],[qtytoShipFuture]]*Table_Query_from_Mac10[[#This Row],[Future-cost]]</f>
        <v>179.97</v>
      </c>
      <c r="V4667" s="47">
        <f>Table_Query_from_Mac10[[#This Row],[qtytoShipFuture]]-Table_Query_from_Mac10[[#This Row],[qty_to_ship]]</f>
        <v>0</v>
      </c>
      <c r="W4667" s="47">
        <f>Table_Query_from_Mac10[[#This Row],[UnitPriceFuture]]</f>
        <v>20.83</v>
      </c>
      <c r="X4667" s="47">
        <f>Table_Query_from_Mac10[[#This Row],[Unit Increase]]*Table_Query_from_Mac10[[#This Row],[UnitPriceFuture]]</f>
        <v>0</v>
      </c>
      <c r="Y4667" s="47">
        <f>Table_Query_from_Mac10[[#This Row],[Unit Increase]]*Table_Query_from_Mac10[[#This Row],[Future-cost]]</f>
        <v>0</v>
      </c>
      <c r="Z4667" s="47">
        <f>-(Table_Query_from_Mac10[[#This Row],[Incremental Sales]]+((Table_Query_from_Mac10[[#This Row],[Incremental Sales]]*-(SUM(Summary!$S$8:$S$9)))))*Summary!$S$18</f>
        <v>0</v>
      </c>
      <c r="AA4667" s="47">
        <f>IFERROR(Table_Query_from_Mac10[[#This Row],[Incremental Cost]]/Table_Query_from_Mac10[[#This Row],[Incremental Sales]],0)</f>
        <v>0</v>
      </c>
      <c r="AB4667" s="47">
        <f>IFERROR(Table_Query_from_Mac10[[#This Row],[TotalCostFuture]]/Table_Query_from_Mac10[[#This Row],[totalsalesFuture]],0)</f>
        <v>0.41142582813250123</v>
      </c>
      <c r="AN4667" s="31">
        <v>84</v>
      </c>
      <c r="AO4667">
        <f t="shared" si="144"/>
        <v>21</v>
      </c>
      <c r="AQ4667" s="31">
        <v>59.52</v>
      </c>
      <c r="AR4667">
        <f t="shared" si="145"/>
        <v>20.83</v>
      </c>
    </row>
    <row r="4668" spans="1:44" x14ac:dyDescent="0.25">
      <c r="A4668">
        <v>90493</v>
      </c>
      <c r="B4668">
        <v>6</v>
      </c>
      <c r="C4668" t="s">
        <v>55</v>
      </c>
      <c r="D4668" t="s">
        <v>81</v>
      </c>
      <c r="E4668">
        <v>12</v>
      </c>
      <c r="F4668">
        <v>11.49</v>
      </c>
      <c r="G4668">
        <v>30.28</v>
      </c>
      <c r="H4668" s="1">
        <v>44844</v>
      </c>
      <c r="I4668" s="20">
        <v>0</v>
      </c>
      <c r="J4668" s="47">
        <f>Table_Query_from_Mac10[[#This Row],[unit_price]]-(Table_Query_from_Mac10[[#This Row],[unit_price]]*(Table_Query_from_Mac10[[#This Row],[discount_pct]]/100))</f>
        <v>30.28</v>
      </c>
      <c r="K4668" s="47">
        <f>Table_Query_from_Mac10[[#This Row],[unit_cost]]</f>
        <v>11.49</v>
      </c>
      <c r="L4668" s="47">
        <f>Table_Query_from_Mac10[[#This Row],[Live-cost]]*(1+Table_Query_from_Mac10[[#This Row],[CogsIncreasebyTYPE]])</f>
        <v>11.49</v>
      </c>
      <c r="M4668" s="47">
        <f>Table_Query_from_Mac10[[#This Row],[Live-cost]]*Table_Query_from_Mac10[[#This Row],[qty_to_ship]]</f>
        <v>137.88</v>
      </c>
      <c r="N4668" s="47">
        <f>IF(Table_Query_from_Mac10[[#This Row],[item_no]]="KDA",-Table_Query_from_Mac10[[#This Row],[unit_price]],Table_Query_from_Mac10[[#This Row],[Net Unit]]*Table_Query_from_Mac10[[#This Row],[qty_to_ship]])</f>
        <v>363.36</v>
      </c>
      <c r="O4668" s="47">
        <f>SUMIFS(Summary!C:C,Summary!H:H,Table_Query_from_Mac10[[#This Row],[Juiceoc]])</f>
        <v>0</v>
      </c>
      <c r="P4668" s="47">
        <f>SUMIFS(Summary!D:D,Summary!H:H,Table_Query_from_Mac10[[#This Row],[Juiceoc]])</f>
        <v>0</v>
      </c>
      <c r="Q4668" s="47">
        <f>SUMIFS(Summary!E:E,Summary!H:H,Table_Query_from_Mac10[[#This Row],[Juiceoc]])</f>
        <v>0</v>
      </c>
      <c r="R4668" s="47">
        <f>Table_Query_from_Mac10[[#This Row],[Net Unit]]*(1+Table_Query_from_Mac10[[#This Row],[PriceIncreasebyType]])</f>
        <v>30.28</v>
      </c>
      <c r="S4668" s="47">
        <f>Table_Query_from_Mac10[[#This Row],[UnitPriceFuture]]*Table_Query_from_Mac10[[#This Row],[qtytoShipFuture]]</f>
        <v>363.36</v>
      </c>
      <c r="T4668" s="47">
        <f>ROUND(Table_Query_from_Mac10[[#This Row],[qty_to_ship]]*(1+Table_Query_from_Mac10[[#This Row],[VolumeIncreasebyType]]),0)</f>
        <v>12</v>
      </c>
      <c r="U4668" s="47">
        <f>Table_Query_from_Mac10[[#This Row],[qtytoShipFuture]]*Table_Query_from_Mac10[[#This Row],[Future-cost]]</f>
        <v>137.88</v>
      </c>
      <c r="V4668" s="47">
        <f>Table_Query_from_Mac10[[#This Row],[qtytoShipFuture]]-Table_Query_from_Mac10[[#This Row],[qty_to_ship]]</f>
        <v>0</v>
      </c>
      <c r="W4668" s="47">
        <f>Table_Query_from_Mac10[[#This Row],[UnitPriceFuture]]</f>
        <v>30.28</v>
      </c>
      <c r="X4668" s="47">
        <f>Table_Query_from_Mac10[[#This Row],[Unit Increase]]*Table_Query_from_Mac10[[#This Row],[UnitPriceFuture]]</f>
        <v>0</v>
      </c>
      <c r="Y4668" s="47">
        <f>Table_Query_from_Mac10[[#This Row],[Unit Increase]]*Table_Query_from_Mac10[[#This Row],[Future-cost]]</f>
        <v>0</v>
      </c>
      <c r="Z4668" s="47">
        <f>-(Table_Query_from_Mac10[[#This Row],[Incremental Sales]]+((Table_Query_from_Mac10[[#This Row],[Incremental Sales]]*-(SUM(Summary!$S$8:$S$9)))))*Summary!$S$18</f>
        <v>0</v>
      </c>
      <c r="AA4668" s="47">
        <f>IFERROR(Table_Query_from_Mac10[[#This Row],[Incremental Cost]]/Table_Query_from_Mac10[[#This Row],[Incremental Sales]],0)</f>
        <v>0</v>
      </c>
      <c r="AB4668" s="47">
        <f>IFERROR(Table_Query_from_Mac10[[#This Row],[TotalCostFuture]]/Table_Query_from_Mac10[[#This Row],[totalsalesFuture]],0)</f>
        <v>0.3794583883751651</v>
      </c>
      <c r="AN4668" s="30">
        <v>45</v>
      </c>
      <c r="AO4668">
        <f t="shared" si="144"/>
        <v>12</v>
      </c>
      <c r="AQ4668" s="30">
        <v>86.5</v>
      </c>
      <c r="AR4668">
        <f t="shared" si="145"/>
        <v>30.28</v>
      </c>
    </row>
    <row r="4669" spans="1:44" x14ac:dyDescent="0.25">
      <c r="A4669">
        <v>90493</v>
      </c>
      <c r="B4669">
        <v>7</v>
      </c>
      <c r="C4669" t="s">
        <v>55</v>
      </c>
      <c r="D4669" t="s">
        <v>81</v>
      </c>
      <c r="E4669">
        <v>3</v>
      </c>
      <c r="F4669">
        <v>13.57</v>
      </c>
      <c r="G4669">
        <v>36.270000000000003</v>
      </c>
      <c r="H4669" s="1">
        <v>44844</v>
      </c>
      <c r="I4669" s="20">
        <v>0</v>
      </c>
      <c r="J4669" s="47">
        <f>Table_Query_from_Mac10[[#This Row],[unit_price]]-(Table_Query_from_Mac10[[#This Row],[unit_price]]*(Table_Query_from_Mac10[[#This Row],[discount_pct]]/100))</f>
        <v>36.270000000000003</v>
      </c>
      <c r="K4669" s="47">
        <f>Table_Query_from_Mac10[[#This Row],[unit_cost]]</f>
        <v>13.57</v>
      </c>
      <c r="L4669" s="47">
        <f>Table_Query_from_Mac10[[#This Row],[Live-cost]]*(1+Table_Query_from_Mac10[[#This Row],[CogsIncreasebyTYPE]])</f>
        <v>13.57</v>
      </c>
      <c r="M4669" s="47">
        <f>Table_Query_from_Mac10[[#This Row],[Live-cost]]*Table_Query_from_Mac10[[#This Row],[qty_to_ship]]</f>
        <v>40.71</v>
      </c>
      <c r="N4669" s="47">
        <f>IF(Table_Query_from_Mac10[[#This Row],[item_no]]="KDA",-Table_Query_from_Mac10[[#This Row],[unit_price]],Table_Query_from_Mac10[[#This Row],[Net Unit]]*Table_Query_from_Mac10[[#This Row],[qty_to_ship]])</f>
        <v>108.81</v>
      </c>
      <c r="O4669" s="47">
        <f>SUMIFS(Summary!C:C,Summary!H:H,Table_Query_from_Mac10[[#This Row],[Juiceoc]])</f>
        <v>0</v>
      </c>
      <c r="P4669" s="47">
        <f>SUMIFS(Summary!D:D,Summary!H:H,Table_Query_from_Mac10[[#This Row],[Juiceoc]])</f>
        <v>0</v>
      </c>
      <c r="Q4669" s="47">
        <f>SUMIFS(Summary!E:E,Summary!H:H,Table_Query_from_Mac10[[#This Row],[Juiceoc]])</f>
        <v>0</v>
      </c>
      <c r="R4669" s="47">
        <f>Table_Query_from_Mac10[[#This Row],[Net Unit]]*(1+Table_Query_from_Mac10[[#This Row],[PriceIncreasebyType]])</f>
        <v>36.270000000000003</v>
      </c>
      <c r="S4669" s="47">
        <f>Table_Query_from_Mac10[[#This Row],[UnitPriceFuture]]*Table_Query_from_Mac10[[#This Row],[qtytoShipFuture]]</f>
        <v>108.81</v>
      </c>
      <c r="T4669" s="47">
        <f>ROUND(Table_Query_from_Mac10[[#This Row],[qty_to_ship]]*(1+Table_Query_from_Mac10[[#This Row],[VolumeIncreasebyType]]),0)</f>
        <v>3</v>
      </c>
      <c r="U4669" s="47">
        <f>Table_Query_from_Mac10[[#This Row],[qtytoShipFuture]]*Table_Query_from_Mac10[[#This Row],[Future-cost]]</f>
        <v>40.71</v>
      </c>
      <c r="V4669" s="47">
        <f>Table_Query_from_Mac10[[#This Row],[qtytoShipFuture]]-Table_Query_from_Mac10[[#This Row],[qty_to_ship]]</f>
        <v>0</v>
      </c>
      <c r="W4669" s="47">
        <f>Table_Query_from_Mac10[[#This Row],[UnitPriceFuture]]</f>
        <v>36.270000000000003</v>
      </c>
      <c r="X4669" s="47">
        <f>Table_Query_from_Mac10[[#This Row],[Unit Increase]]*Table_Query_from_Mac10[[#This Row],[UnitPriceFuture]]</f>
        <v>0</v>
      </c>
      <c r="Y4669" s="47">
        <f>Table_Query_from_Mac10[[#This Row],[Unit Increase]]*Table_Query_from_Mac10[[#This Row],[Future-cost]]</f>
        <v>0</v>
      </c>
      <c r="Z4669" s="47">
        <f>-(Table_Query_from_Mac10[[#This Row],[Incremental Sales]]+((Table_Query_from_Mac10[[#This Row],[Incremental Sales]]*-(SUM(Summary!$S$8:$S$9)))))*Summary!$S$18</f>
        <v>0</v>
      </c>
      <c r="AA4669" s="47">
        <f>IFERROR(Table_Query_from_Mac10[[#This Row],[Incremental Cost]]/Table_Query_from_Mac10[[#This Row],[Incremental Sales]],0)</f>
        <v>0</v>
      </c>
      <c r="AB4669" s="47">
        <f>IFERROR(Table_Query_from_Mac10[[#This Row],[TotalCostFuture]]/Table_Query_from_Mac10[[#This Row],[totalsalesFuture]],0)</f>
        <v>0.37413840639647089</v>
      </c>
      <c r="AN4669" s="31">
        <v>12</v>
      </c>
      <c r="AO4669">
        <f t="shared" si="144"/>
        <v>3</v>
      </c>
      <c r="AQ4669" s="31">
        <v>103.64</v>
      </c>
      <c r="AR4669">
        <f t="shared" si="145"/>
        <v>36.270000000000003</v>
      </c>
    </row>
    <row r="4670" spans="1:44" x14ac:dyDescent="0.25">
      <c r="A4670">
        <v>90493</v>
      </c>
      <c r="B4670">
        <v>8</v>
      </c>
      <c r="C4670" t="s">
        <v>56</v>
      </c>
      <c r="D4670" t="s">
        <v>81</v>
      </c>
      <c r="E4670">
        <v>3</v>
      </c>
      <c r="F4670">
        <v>15.38</v>
      </c>
      <c r="G4670">
        <v>42.8</v>
      </c>
      <c r="H4670" s="1">
        <v>44844</v>
      </c>
      <c r="I4670" s="20">
        <v>0</v>
      </c>
      <c r="J4670" s="47">
        <f>Table_Query_from_Mac10[[#This Row],[unit_price]]-(Table_Query_from_Mac10[[#This Row],[unit_price]]*(Table_Query_from_Mac10[[#This Row],[discount_pct]]/100))</f>
        <v>42.8</v>
      </c>
      <c r="K4670" s="47">
        <f>Table_Query_from_Mac10[[#This Row],[unit_cost]]</f>
        <v>15.38</v>
      </c>
      <c r="L4670" s="47">
        <f>Table_Query_from_Mac10[[#This Row],[Live-cost]]*(1+Table_Query_from_Mac10[[#This Row],[CogsIncreasebyTYPE]])</f>
        <v>15.38</v>
      </c>
      <c r="M4670" s="47">
        <f>Table_Query_from_Mac10[[#This Row],[Live-cost]]*Table_Query_from_Mac10[[#This Row],[qty_to_ship]]</f>
        <v>46.14</v>
      </c>
      <c r="N4670" s="47">
        <f>IF(Table_Query_from_Mac10[[#This Row],[item_no]]="KDA",-Table_Query_from_Mac10[[#This Row],[unit_price]],Table_Query_from_Mac10[[#This Row],[Net Unit]]*Table_Query_from_Mac10[[#This Row],[qty_to_ship]])</f>
        <v>128.39999999999998</v>
      </c>
      <c r="O4670" s="47">
        <f>SUMIFS(Summary!C:C,Summary!H:H,Table_Query_from_Mac10[[#This Row],[Juiceoc]])</f>
        <v>0</v>
      </c>
      <c r="P4670" s="47">
        <f>SUMIFS(Summary!D:D,Summary!H:H,Table_Query_from_Mac10[[#This Row],[Juiceoc]])</f>
        <v>0</v>
      </c>
      <c r="Q4670" s="47">
        <f>SUMIFS(Summary!E:E,Summary!H:H,Table_Query_from_Mac10[[#This Row],[Juiceoc]])</f>
        <v>0</v>
      </c>
      <c r="R4670" s="47">
        <f>Table_Query_from_Mac10[[#This Row],[Net Unit]]*(1+Table_Query_from_Mac10[[#This Row],[PriceIncreasebyType]])</f>
        <v>42.8</v>
      </c>
      <c r="S4670" s="47">
        <f>Table_Query_from_Mac10[[#This Row],[UnitPriceFuture]]*Table_Query_from_Mac10[[#This Row],[qtytoShipFuture]]</f>
        <v>128.39999999999998</v>
      </c>
      <c r="T4670" s="47">
        <f>ROUND(Table_Query_from_Mac10[[#This Row],[qty_to_ship]]*(1+Table_Query_from_Mac10[[#This Row],[VolumeIncreasebyType]]),0)</f>
        <v>3</v>
      </c>
      <c r="U4670" s="47">
        <f>Table_Query_from_Mac10[[#This Row],[qtytoShipFuture]]*Table_Query_from_Mac10[[#This Row],[Future-cost]]</f>
        <v>46.14</v>
      </c>
      <c r="V4670" s="47">
        <f>Table_Query_from_Mac10[[#This Row],[qtytoShipFuture]]-Table_Query_from_Mac10[[#This Row],[qty_to_ship]]</f>
        <v>0</v>
      </c>
      <c r="W4670" s="47">
        <f>Table_Query_from_Mac10[[#This Row],[UnitPriceFuture]]</f>
        <v>42.8</v>
      </c>
      <c r="X4670" s="47">
        <f>Table_Query_from_Mac10[[#This Row],[Unit Increase]]*Table_Query_from_Mac10[[#This Row],[UnitPriceFuture]]</f>
        <v>0</v>
      </c>
      <c r="Y4670" s="47">
        <f>Table_Query_from_Mac10[[#This Row],[Unit Increase]]*Table_Query_from_Mac10[[#This Row],[Future-cost]]</f>
        <v>0</v>
      </c>
      <c r="Z4670" s="47">
        <f>-(Table_Query_from_Mac10[[#This Row],[Incremental Sales]]+((Table_Query_from_Mac10[[#This Row],[Incremental Sales]]*-(SUM(Summary!$S$8:$S$9)))))*Summary!$S$18</f>
        <v>0</v>
      </c>
      <c r="AA4670" s="47">
        <f>IFERROR(Table_Query_from_Mac10[[#This Row],[Incremental Cost]]/Table_Query_from_Mac10[[#This Row],[Incremental Sales]],0)</f>
        <v>0</v>
      </c>
      <c r="AB4670" s="47">
        <f>IFERROR(Table_Query_from_Mac10[[#This Row],[TotalCostFuture]]/Table_Query_from_Mac10[[#This Row],[totalsalesFuture]],0)</f>
        <v>0.35934579439252345</v>
      </c>
      <c r="AN4670" s="30">
        <v>12</v>
      </c>
      <c r="AO4670">
        <f t="shared" si="144"/>
        <v>3</v>
      </c>
      <c r="AQ4670" s="30">
        <v>122.28</v>
      </c>
      <c r="AR4670">
        <f t="shared" si="145"/>
        <v>42.8</v>
      </c>
    </row>
    <row r="4671" spans="1:44" x14ac:dyDescent="0.25">
      <c r="A4671">
        <v>90493</v>
      </c>
      <c r="B4671">
        <v>9</v>
      </c>
      <c r="C4671" t="s">
        <v>55</v>
      </c>
      <c r="D4671" t="s">
        <v>81</v>
      </c>
      <c r="E4671">
        <v>24</v>
      </c>
      <c r="F4671">
        <v>3.33</v>
      </c>
      <c r="G4671">
        <v>7.75</v>
      </c>
      <c r="H4671" s="1">
        <v>44844</v>
      </c>
      <c r="I4671" s="20">
        <v>0</v>
      </c>
      <c r="J4671" s="47">
        <f>Table_Query_from_Mac10[[#This Row],[unit_price]]-(Table_Query_from_Mac10[[#This Row],[unit_price]]*(Table_Query_from_Mac10[[#This Row],[discount_pct]]/100))</f>
        <v>7.75</v>
      </c>
      <c r="K4671" s="47">
        <f>Table_Query_from_Mac10[[#This Row],[unit_cost]]</f>
        <v>3.33</v>
      </c>
      <c r="L4671" s="47">
        <f>Table_Query_from_Mac10[[#This Row],[Live-cost]]*(1+Table_Query_from_Mac10[[#This Row],[CogsIncreasebyTYPE]])</f>
        <v>3.33</v>
      </c>
      <c r="M4671" s="47">
        <f>Table_Query_from_Mac10[[#This Row],[Live-cost]]*Table_Query_from_Mac10[[#This Row],[qty_to_ship]]</f>
        <v>79.92</v>
      </c>
      <c r="N4671" s="47">
        <f>IF(Table_Query_from_Mac10[[#This Row],[item_no]]="KDA",-Table_Query_from_Mac10[[#This Row],[unit_price]],Table_Query_from_Mac10[[#This Row],[Net Unit]]*Table_Query_from_Mac10[[#This Row],[qty_to_ship]])</f>
        <v>186</v>
      </c>
      <c r="O4671" s="47">
        <f>SUMIFS(Summary!C:C,Summary!H:H,Table_Query_from_Mac10[[#This Row],[Juiceoc]])</f>
        <v>0</v>
      </c>
      <c r="P4671" s="47">
        <f>SUMIFS(Summary!D:D,Summary!H:H,Table_Query_from_Mac10[[#This Row],[Juiceoc]])</f>
        <v>0</v>
      </c>
      <c r="Q4671" s="47">
        <f>SUMIFS(Summary!E:E,Summary!H:H,Table_Query_from_Mac10[[#This Row],[Juiceoc]])</f>
        <v>0</v>
      </c>
      <c r="R4671" s="47">
        <f>Table_Query_from_Mac10[[#This Row],[Net Unit]]*(1+Table_Query_from_Mac10[[#This Row],[PriceIncreasebyType]])</f>
        <v>7.75</v>
      </c>
      <c r="S4671" s="47">
        <f>Table_Query_from_Mac10[[#This Row],[UnitPriceFuture]]*Table_Query_from_Mac10[[#This Row],[qtytoShipFuture]]</f>
        <v>186</v>
      </c>
      <c r="T4671" s="47">
        <f>ROUND(Table_Query_from_Mac10[[#This Row],[qty_to_ship]]*(1+Table_Query_from_Mac10[[#This Row],[VolumeIncreasebyType]]),0)</f>
        <v>24</v>
      </c>
      <c r="U4671" s="47">
        <f>Table_Query_from_Mac10[[#This Row],[qtytoShipFuture]]*Table_Query_from_Mac10[[#This Row],[Future-cost]]</f>
        <v>79.92</v>
      </c>
      <c r="V4671" s="47">
        <f>Table_Query_from_Mac10[[#This Row],[qtytoShipFuture]]-Table_Query_from_Mac10[[#This Row],[qty_to_ship]]</f>
        <v>0</v>
      </c>
      <c r="W4671" s="47">
        <f>Table_Query_from_Mac10[[#This Row],[UnitPriceFuture]]</f>
        <v>7.75</v>
      </c>
      <c r="X4671" s="47">
        <f>Table_Query_from_Mac10[[#This Row],[Unit Increase]]*Table_Query_from_Mac10[[#This Row],[UnitPriceFuture]]</f>
        <v>0</v>
      </c>
      <c r="Y4671" s="47">
        <f>Table_Query_from_Mac10[[#This Row],[Unit Increase]]*Table_Query_from_Mac10[[#This Row],[Future-cost]]</f>
        <v>0</v>
      </c>
      <c r="Z4671" s="47">
        <f>-(Table_Query_from_Mac10[[#This Row],[Incremental Sales]]+((Table_Query_from_Mac10[[#This Row],[Incremental Sales]]*-(SUM(Summary!$S$8:$S$9)))))*Summary!$S$18</f>
        <v>0</v>
      </c>
      <c r="AA4671" s="47">
        <f>IFERROR(Table_Query_from_Mac10[[#This Row],[Incremental Cost]]/Table_Query_from_Mac10[[#This Row],[Incremental Sales]],0)</f>
        <v>0</v>
      </c>
      <c r="AB4671" s="47">
        <f>IFERROR(Table_Query_from_Mac10[[#This Row],[TotalCostFuture]]/Table_Query_from_Mac10[[#This Row],[totalsalesFuture]],0)</f>
        <v>0.42967741935483872</v>
      </c>
      <c r="AN4671" s="31">
        <v>96</v>
      </c>
      <c r="AO4671">
        <f t="shared" si="144"/>
        <v>24</v>
      </c>
      <c r="AQ4671" s="31">
        <v>22.13</v>
      </c>
      <c r="AR4671">
        <f t="shared" si="145"/>
        <v>7.75</v>
      </c>
    </row>
    <row r="4672" spans="1:44" x14ac:dyDescent="0.25">
      <c r="A4672">
        <v>90493</v>
      </c>
      <c r="B4672">
        <v>10</v>
      </c>
      <c r="C4672" t="s">
        <v>56</v>
      </c>
      <c r="D4672" t="s">
        <v>81</v>
      </c>
      <c r="E4672">
        <v>12</v>
      </c>
      <c r="F4672">
        <v>5.45</v>
      </c>
      <c r="G4672">
        <v>13.52</v>
      </c>
      <c r="H4672" s="1">
        <v>44844</v>
      </c>
      <c r="I4672" s="20">
        <v>0</v>
      </c>
      <c r="J4672" s="47">
        <f>Table_Query_from_Mac10[[#This Row],[unit_price]]-(Table_Query_from_Mac10[[#This Row],[unit_price]]*(Table_Query_from_Mac10[[#This Row],[discount_pct]]/100))</f>
        <v>13.52</v>
      </c>
      <c r="K4672" s="47">
        <f>Table_Query_from_Mac10[[#This Row],[unit_cost]]</f>
        <v>5.45</v>
      </c>
      <c r="L4672" s="47">
        <f>Table_Query_from_Mac10[[#This Row],[Live-cost]]*(1+Table_Query_from_Mac10[[#This Row],[CogsIncreasebyTYPE]])</f>
        <v>5.45</v>
      </c>
      <c r="M4672" s="47">
        <f>Table_Query_from_Mac10[[#This Row],[Live-cost]]*Table_Query_from_Mac10[[#This Row],[qty_to_ship]]</f>
        <v>65.400000000000006</v>
      </c>
      <c r="N4672" s="47">
        <f>IF(Table_Query_from_Mac10[[#This Row],[item_no]]="KDA",-Table_Query_from_Mac10[[#This Row],[unit_price]],Table_Query_from_Mac10[[#This Row],[Net Unit]]*Table_Query_from_Mac10[[#This Row],[qty_to_ship]])</f>
        <v>162.24</v>
      </c>
      <c r="O4672" s="47">
        <f>SUMIFS(Summary!C:C,Summary!H:H,Table_Query_from_Mac10[[#This Row],[Juiceoc]])</f>
        <v>0</v>
      </c>
      <c r="P4672" s="47">
        <f>SUMIFS(Summary!D:D,Summary!H:H,Table_Query_from_Mac10[[#This Row],[Juiceoc]])</f>
        <v>0</v>
      </c>
      <c r="Q4672" s="47">
        <f>SUMIFS(Summary!E:E,Summary!H:H,Table_Query_from_Mac10[[#This Row],[Juiceoc]])</f>
        <v>0</v>
      </c>
      <c r="R4672" s="47">
        <f>Table_Query_from_Mac10[[#This Row],[Net Unit]]*(1+Table_Query_from_Mac10[[#This Row],[PriceIncreasebyType]])</f>
        <v>13.52</v>
      </c>
      <c r="S4672" s="47">
        <f>Table_Query_from_Mac10[[#This Row],[UnitPriceFuture]]*Table_Query_from_Mac10[[#This Row],[qtytoShipFuture]]</f>
        <v>162.24</v>
      </c>
      <c r="T4672" s="47">
        <f>ROUND(Table_Query_from_Mac10[[#This Row],[qty_to_ship]]*(1+Table_Query_from_Mac10[[#This Row],[VolumeIncreasebyType]]),0)</f>
        <v>12</v>
      </c>
      <c r="U4672" s="47">
        <f>Table_Query_from_Mac10[[#This Row],[qtytoShipFuture]]*Table_Query_from_Mac10[[#This Row],[Future-cost]]</f>
        <v>65.400000000000006</v>
      </c>
      <c r="V4672" s="47">
        <f>Table_Query_from_Mac10[[#This Row],[qtytoShipFuture]]-Table_Query_from_Mac10[[#This Row],[qty_to_ship]]</f>
        <v>0</v>
      </c>
      <c r="W4672" s="47">
        <f>Table_Query_from_Mac10[[#This Row],[UnitPriceFuture]]</f>
        <v>13.52</v>
      </c>
      <c r="X4672" s="47">
        <f>Table_Query_from_Mac10[[#This Row],[Unit Increase]]*Table_Query_from_Mac10[[#This Row],[UnitPriceFuture]]</f>
        <v>0</v>
      </c>
      <c r="Y4672" s="47">
        <f>Table_Query_from_Mac10[[#This Row],[Unit Increase]]*Table_Query_from_Mac10[[#This Row],[Future-cost]]</f>
        <v>0</v>
      </c>
      <c r="Z4672" s="47">
        <f>-(Table_Query_from_Mac10[[#This Row],[Incremental Sales]]+((Table_Query_from_Mac10[[#This Row],[Incremental Sales]]*-(SUM(Summary!$S$8:$S$9)))))*Summary!$S$18</f>
        <v>0</v>
      </c>
      <c r="AA4672" s="47">
        <f>IFERROR(Table_Query_from_Mac10[[#This Row],[Incremental Cost]]/Table_Query_from_Mac10[[#This Row],[Incremental Sales]],0)</f>
        <v>0</v>
      </c>
      <c r="AB4672" s="47">
        <f>IFERROR(Table_Query_from_Mac10[[#This Row],[TotalCostFuture]]/Table_Query_from_Mac10[[#This Row],[totalsalesFuture]],0)</f>
        <v>0.40310650887573968</v>
      </c>
      <c r="AN4672" s="30">
        <v>45</v>
      </c>
      <c r="AO4672">
        <f t="shared" si="144"/>
        <v>12</v>
      </c>
      <c r="AQ4672" s="30">
        <v>38.619999999999997</v>
      </c>
      <c r="AR4672">
        <f t="shared" si="145"/>
        <v>13.52</v>
      </c>
    </row>
    <row r="4673" spans="1:44" x14ac:dyDescent="0.25">
      <c r="A4673">
        <v>90493</v>
      </c>
      <c r="B4673">
        <v>11</v>
      </c>
      <c r="C4673" t="s">
        <v>55</v>
      </c>
      <c r="D4673" t="s">
        <v>81</v>
      </c>
      <c r="E4673">
        <v>90</v>
      </c>
      <c r="F4673">
        <v>5.88</v>
      </c>
      <c r="G4673">
        <v>14.3</v>
      </c>
      <c r="H4673" s="1">
        <v>44844</v>
      </c>
      <c r="I4673" s="20">
        <v>0</v>
      </c>
      <c r="J4673" s="47">
        <f>Table_Query_from_Mac10[[#This Row],[unit_price]]-(Table_Query_from_Mac10[[#This Row],[unit_price]]*(Table_Query_from_Mac10[[#This Row],[discount_pct]]/100))</f>
        <v>14.3</v>
      </c>
      <c r="K4673" s="47">
        <f>Table_Query_from_Mac10[[#This Row],[unit_cost]]</f>
        <v>5.88</v>
      </c>
      <c r="L4673" s="47">
        <f>Table_Query_from_Mac10[[#This Row],[Live-cost]]*(1+Table_Query_from_Mac10[[#This Row],[CogsIncreasebyTYPE]])</f>
        <v>5.88</v>
      </c>
      <c r="M4673" s="47">
        <f>Table_Query_from_Mac10[[#This Row],[Live-cost]]*Table_Query_from_Mac10[[#This Row],[qty_to_ship]]</f>
        <v>529.20000000000005</v>
      </c>
      <c r="N4673" s="47">
        <f>IF(Table_Query_from_Mac10[[#This Row],[item_no]]="KDA",-Table_Query_from_Mac10[[#This Row],[unit_price]],Table_Query_from_Mac10[[#This Row],[Net Unit]]*Table_Query_from_Mac10[[#This Row],[qty_to_ship]])</f>
        <v>1287</v>
      </c>
      <c r="O4673" s="47">
        <f>SUMIFS(Summary!C:C,Summary!H:H,Table_Query_from_Mac10[[#This Row],[Juiceoc]])</f>
        <v>0</v>
      </c>
      <c r="P4673" s="47">
        <f>SUMIFS(Summary!D:D,Summary!H:H,Table_Query_from_Mac10[[#This Row],[Juiceoc]])</f>
        <v>0</v>
      </c>
      <c r="Q4673" s="47">
        <f>SUMIFS(Summary!E:E,Summary!H:H,Table_Query_from_Mac10[[#This Row],[Juiceoc]])</f>
        <v>0</v>
      </c>
      <c r="R4673" s="47">
        <f>Table_Query_from_Mac10[[#This Row],[Net Unit]]*(1+Table_Query_from_Mac10[[#This Row],[PriceIncreasebyType]])</f>
        <v>14.3</v>
      </c>
      <c r="S4673" s="47">
        <f>Table_Query_from_Mac10[[#This Row],[UnitPriceFuture]]*Table_Query_from_Mac10[[#This Row],[qtytoShipFuture]]</f>
        <v>1287</v>
      </c>
      <c r="T4673" s="47">
        <f>ROUND(Table_Query_from_Mac10[[#This Row],[qty_to_ship]]*(1+Table_Query_from_Mac10[[#This Row],[VolumeIncreasebyType]]),0)</f>
        <v>90</v>
      </c>
      <c r="U4673" s="47">
        <f>Table_Query_from_Mac10[[#This Row],[qtytoShipFuture]]*Table_Query_from_Mac10[[#This Row],[Future-cost]]</f>
        <v>529.20000000000005</v>
      </c>
      <c r="V4673" s="47">
        <f>Table_Query_from_Mac10[[#This Row],[qtytoShipFuture]]-Table_Query_from_Mac10[[#This Row],[qty_to_ship]]</f>
        <v>0</v>
      </c>
      <c r="W4673" s="47">
        <f>Table_Query_from_Mac10[[#This Row],[UnitPriceFuture]]</f>
        <v>14.3</v>
      </c>
      <c r="X4673" s="47">
        <f>Table_Query_from_Mac10[[#This Row],[Unit Increase]]*Table_Query_from_Mac10[[#This Row],[UnitPriceFuture]]</f>
        <v>0</v>
      </c>
      <c r="Y4673" s="47">
        <f>Table_Query_from_Mac10[[#This Row],[Unit Increase]]*Table_Query_from_Mac10[[#This Row],[Future-cost]]</f>
        <v>0</v>
      </c>
      <c r="Z4673" s="47">
        <f>-(Table_Query_from_Mac10[[#This Row],[Incremental Sales]]+((Table_Query_from_Mac10[[#This Row],[Incremental Sales]]*-(SUM(Summary!$S$8:$S$9)))))*Summary!$S$18</f>
        <v>0</v>
      </c>
      <c r="AA4673" s="47">
        <f>IFERROR(Table_Query_from_Mac10[[#This Row],[Incremental Cost]]/Table_Query_from_Mac10[[#This Row],[Incremental Sales]],0)</f>
        <v>0</v>
      </c>
      <c r="AB4673" s="47">
        <f>IFERROR(Table_Query_from_Mac10[[#This Row],[TotalCostFuture]]/Table_Query_from_Mac10[[#This Row],[totalsalesFuture]],0)</f>
        <v>0.41118881118881123</v>
      </c>
      <c r="AN4673" s="31">
        <v>360</v>
      </c>
      <c r="AO4673">
        <f t="shared" si="144"/>
        <v>90</v>
      </c>
      <c r="AQ4673" s="31">
        <v>40.869999999999997</v>
      </c>
      <c r="AR4673">
        <f t="shared" si="145"/>
        <v>14.3</v>
      </c>
    </row>
    <row r="4674" spans="1:44" x14ac:dyDescent="0.25">
      <c r="A4674">
        <v>90493</v>
      </c>
      <c r="B4674">
        <v>12</v>
      </c>
      <c r="C4674" t="s">
        <v>55</v>
      </c>
      <c r="D4674" t="s">
        <v>81</v>
      </c>
      <c r="E4674">
        <v>10</v>
      </c>
      <c r="F4674">
        <v>4.6399999999999997</v>
      </c>
      <c r="G4674">
        <v>10.61</v>
      </c>
      <c r="H4674" s="1">
        <v>44844</v>
      </c>
      <c r="I4674" s="20">
        <v>0</v>
      </c>
      <c r="J4674" s="47">
        <f>Table_Query_from_Mac10[[#This Row],[unit_price]]-(Table_Query_from_Mac10[[#This Row],[unit_price]]*(Table_Query_from_Mac10[[#This Row],[discount_pct]]/100))</f>
        <v>10.61</v>
      </c>
      <c r="K4674" s="47">
        <f>Table_Query_from_Mac10[[#This Row],[unit_cost]]</f>
        <v>4.6399999999999997</v>
      </c>
      <c r="L4674" s="47">
        <f>Table_Query_from_Mac10[[#This Row],[Live-cost]]*(1+Table_Query_from_Mac10[[#This Row],[CogsIncreasebyTYPE]])</f>
        <v>4.6399999999999997</v>
      </c>
      <c r="M4674" s="47">
        <f>Table_Query_from_Mac10[[#This Row],[Live-cost]]*Table_Query_from_Mac10[[#This Row],[qty_to_ship]]</f>
        <v>46.4</v>
      </c>
      <c r="N4674" s="47">
        <f>IF(Table_Query_from_Mac10[[#This Row],[item_no]]="KDA",-Table_Query_from_Mac10[[#This Row],[unit_price]],Table_Query_from_Mac10[[#This Row],[Net Unit]]*Table_Query_from_Mac10[[#This Row],[qty_to_ship]])</f>
        <v>106.1</v>
      </c>
      <c r="O4674" s="47">
        <f>SUMIFS(Summary!C:C,Summary!H:H,Table_Query_from_Mac10[[#This Row],[Juiceoc]])</f>
        <v>0</v>
      </c>
      <c r="P4674" s="47">
        <f>SUMIFS(Summary!D:D,Summary!H:H,Table_Query_from_Mac10[[#This Row],[Juiceoc]])</f>
        <v>0</v>
      </c>
      <c r="Q4674" s="47">
        <f>SUMIFS(Summary!E:E,Summary!H:H,Table_Query_from_Mac10[[#This Row],[Juiceoc]])</f>
        <v>0</v>
      </c>
      <c r="R4674" s="47">
        <f>Table_Query_from_Mac10[[#This Row],[Net Unit]]*(1+Table_Query_from_Mac10[[#This Row],[PriceIncreasebyType]])</f>
        <v>10.61</v>
      </c>
      <c r="S4674" s="47">
        <f>Table_Query_from_Mac10[[#This Row],[UnitPriceFuture]]*Table_Query_from_Mac10[[#This Row],[qtytoShipFuture]]</f>
        <v>106.1</v>
      </c>
      <c r="T4674" s="47">
        <f>ROUND(Table_Query_from_Mac10[[#This Row],[qty_to_ship]]*(1+Table_Query_from_Mac10[[#This Row],[VolumeIncreasebyType]]),0)</f>
        <v>10</v>
      </c>
      <c r="U4674" s="47">
        <f>Table_Query_from_Mac10[[#This Row],[qtytoShipFuture]]*Table_Query_from_Mac10[[#This Row],[Future-cost]]</f>
        <v>46.4</v>
      </c>
      <c r="V4674" s="47">
        <f>Table_Query_from_Mac10[[#This Row],[qtytoShipFuture]]-Table_Query_from_Mac10[[#This Row],[qty_to_ship]]</f>
        <v>0</v>
      </c>
      <c r="W4674" s="47">
        <f>Table_Query_from_Mac10[[#This Row],[UnitPriceFuture]]</f>
        <v>10.61</v>
      </c>
      <c r="X4674" s="47">
        <f>Table_Query_from_Mac10[[#This Row],[Unit Increase]]*Table_Query_from_Mac10[[#This Row],[UnitPriceFuture]]</f>
        <v>0</v>
      </c>
      <c r="Y4674" s="47">
        <f>Table_Query_from_Mac10[[#This Row],[Unit Increase]]*Table_Query_from_Mac10[[#This Row],[Future-cost]]</f>
        <v>0</v>
      </c>
      <c r="Z4674" s="47">
        <f>-(Table_Query_from_Mac10[[#This Row],[Incremental Sales]]+((Table_Query_from_Mac10[[#This Row],[Incremental Sales]]*-(SUM(Summary!$S$8:$S$9)))))*Summary!$S$18</f>
        <v>0</v>
      </c>
      <c r="AA4674" s="47">
        <f>IFERROR(Table_Query_from_Mac10[[#This Row],[Incremental Cost]]/Table_Query_from_Mac10[[#This Row],[Incremental Sales]],0)</f>
        <v>0</v>
      </c>
      <c r="AB4674" s="47">
        <f>IFERROR(Table_Query_from_Mac10[[#This Row],[TotalCostFuture]]/Table_Query_from_Mac10[[#This Row],[totalsalesFuture]],0)</f>
        <v>0.43732327992459946</v>
      </c>
      <c r="AN4674" s="30">
        <v>40</v>
      </c>
      <c r="AO4674">
        <f t="shared" si="144"/>
        <v>10</v>
      </c>
      <c r="AQ4674" s="30">
        <v>30.31</v>
      </c>
      <c r="AR4674">
        <f t="shared" si="145"/>
        <v>10.61</v>
      </c>
    </row>
    <row r="4675" spans="1:44" x14ac:dyDescent="0.25">
      <c r="A4675">
        <v>90493</v>
      </c>
      <c r="B4675">
        <v>13</v>
      </c>
      <c r="C4675" t="s">
        <v>55</v>
      </c>
      <c r="D4675" t="s">
        <v>81</v>
      </c>
      <c r="E4675">
        <v>12</v>
      </c>
      <c r="F4675">
        <v>7.04</v>
      </c>
      <c r="G4675">
        <v>17.46</v>
      </c>
      <c r="H4675" s="1">
        <v>44844</v>
      </c>
      <c r="I4675" s="20">
        <v>0</v>
      </c>
      <c r="J4675" s="47">
        <f>Table_Query_from_Mac10[[#This Row],[unit_price]]-(Table_Query_from_Mac10[[#This Row],[unit_price]]*(Table_Query_from_Mac10[[#This Row],[discount_pct]]/100))</f>
        <v>17.46</v>
      </c>
      <c r="K4675" s="47">
        <f>Table_Query_from_Mac10[[#This Row],[unit_cost]]</f>
        <v>7.04</v>
      </c>
      <c r="L4675" s="47">
        <f>Table_Query_from_Mac10[[#This Row],[Live-cost]]*(1+Table_Query_from_Mac10[[#This Row],[CogsIncreasebyTYPE]])</f>
        <v>7.04</v>
      </c>
      <c r="M4675" s="47">
        <f>Table_Query_from_Mac10[[#This Row],[Live-cost]]*Table_Query_from_Mac10[[#This Row],[qty_to_ship]]</f>
        <v>84.48</v>
      </c>
      <c r="N4675" s="47">
        <f>IF(Table_Query_from_Mac10[[#This Row],[item_no]]="KDA",-Table_Query_from_Mac10[[#This Row],[unit_price]],Table_Query_from_Mac10[[#This Row],[Net Unit]]*Table_Query_from_Mac10[[#This Row],[qty_to_ship]])</f>
        <v>209.52</v>
      </c>
      <c r="O4675" s="47">
        <f>SUMIFS(Summary!C:C,Summary!H:H,Table_Query_from_Mac10[[#This Row],[Juiceoc]])</f>
        <v>0</v>
      </c>
      <c r="P4675" s="47">
        <f>SUMIFS(Summary!D:D,Summary!H:H,Table_Query_from_Mac10[[#This Row],[Juiceoc]])</f>
        <v>0</v>
      </c>
      <c r="Q4675" s="47">
        <f>SUMIFS(Summary!E:E,Summary!H:H,Table_Query_from_Mac10[[#This Row],[Juiceoc]])</f>
        <v>0</v>
      </c>
      <c r="R4675" s="47">
        <f>Table_Query_from_Mac10[[#This Row],[Net Unit]]*(1+Table_Query_from_Mac10[[#This Row],[PriceIncreasebyType]])</f>
        <v>17.46</v>
      </c>
      <c r="S4675" s="47">
        <f>Table_Query_from_Mac10[[#This Row],[UnitPriceFuture]]*Table_Query_from_Mac10[[#This Row],[qtytoShipFuture]]</f>
        <v>209.52</v>
      </c>
      <c r="T4675" s="47">
        <f>ROUND(Table_Query_from_Mac10[[#This Row],[qty_to_ship]]*(1+Table_Query_from_Mac10[[#This Row],[VolumeIncreasebyType]]),0)</f>
        <v>12</v>
      </c>
      <c r="U4675" s="47">
        <f>Table_Query_from_Mac10[[#This Row],[qtytoShipFuture]]*Table_Query_from_Mac10[[#This Row],[Future-cost]]</f>
        <v>84.48</v>
      </c>
      <c r="V4675" s="47">
        <f>Table_Query_from_Mac10[[#This Row],[qtytoShipFuture]]-Table_Query_from_Mac10[[#This Row],[qty_to_ship]]</f>
        <v>0</v>
      </c>
      <c r="W4675" s="47">
        <f>Table_Query_from_Mac10[[#This Row],[UnitPriceFuture]]</f>
        <v>17.46</v>
      </c>
      <c r="X4675" s="47">
        <f>Table_Query_from_Mac10[[#This Row],[Unit Increase]]*Table_Query_from_Mac10[[#This Row],[UnitPriceFuture]]</f>
        <v>0</v>
      </c>
      <c r="Y4675" s="47">
        <f>Table_Query_from_Mac10[[#This Row],[Unit Increase]]*Table_Query_from_Mac10[[#This Row],[Future-cost]]</f>
        <v>0</v>
      </c>
      <c r="Z4675" s="47">
        <f>-(Table_Query_from_Mac10[[#This Row],[Incremental Sales]]+((Table_Query_from_Mac10[[#This Row],[Incremental Sales]]*-(SUM(Summary!$S$8:$S$9)))))*Summary!$S$18</f>
        <v>0</v>
      </c>
      <c r="AA4675" s="47">
        <f>IFERROR(Table_Query_from_Mac10[[#This Row],[Incremental Cost]]/Table_Query_from_Mac10[[#This Row],[Incremental Sales]],0)</f>
        <v>0</v>
      </c>
      <c r="AB4675" s="47">
        <f>IFERROR(Table_Query_from_Mac10[[#This Row],[TotalCostFuture]]/Table_Query_from_Mac10[[#This Row],[totalsalesFuture]],0)</f>
        <v>0.4032073310423826</v>
      </c>
      <c r="AN4675" s="31">
        <v>48</v>
      </c>
      <c r="AO4675">
        <f t="shared" ref="AO4675:AO4718" si="146">CEILING(AN4675/4,1)</f>
        <v>12</v>
      </c>
      <c r="AQ4675" s="31">
        <v>49.89</v>
      </c>
      <c r="AR4675">
        <f t="shared" ref="AR4675:AR4718" si="147">ROUND(AQ4675/5*1.75,2)</f>
        <v>17.46</v>
      </c>
    </row>
    <row r="4676" spans="1:44" x14ac:dyDescent="0.25">
      <c r="A4676">
        <v>90493</v>
      </c>
      <c r="B4676">
        <v>14</v>
      </c>
      <c r="C4676" t="s">
        <v>56</v>
      </c>
      <c r="D4676" t="s">
        <v>81</v>
      </c>
      <c r="E4676">
        <v>7</v>
      </c>
      <c r="F4676">
        <v>7.89</v>
      </c>
      <c r="G4676">
        <v>19.149999999999999</v>
      </c>
      <c r="H4676" s="1">
        <v>44844</v>
      </c>
      <c r="I4676" s="20">
        <v>0</v>
      </c>
      <c r="J4676" s="47">
        <f>Table_Query_from_Mac10[[#This Row],[unit_price]]-(Table_Query_from_Mac10[[#This Row],[unit_price]]*(Table_Query_from_Mac10[[#This Row],[discount_pct]]/100))</f>
        <v>19.149999999999999</v>
      </c>
      <c r="K4676" s="47">
        <f>Table_Query_from_Mac10[[#This Row],[unit_cost]]</f>
        <v>7.89</v>
      </c>
      <c r="L4676" s="47">
        <f>Table_Query_from_Mac10[[#This Row],[Live-cost]]*(1+Table_Query_from_Mac10[[#This Row],[CogsIncreasebyTYPE]])</f>
        <v>7.89</v>
      </c>
      <c r="M4676" s="47">
        <f>Table_Query_from_Mac10[[#This Row],[Live-cost]]*Table_Query_from_Mac10[[#This Row],[qty_to_ship]]</f>
        <v>55.23</v>
      </c>
      <c r="N4676" s="47">
        <f>IF(Table_Query_from_Mac10[[#This Row],[item_no]]="KDA",-Table_Query_from_Mac10[[#This Row],[unit_price]],Table_Query_from_Mac10[[#This Row],[Net Unit]]*Table_Query_from_Mac10[[#This Row],[qty_to_ship]])</f>
        <v>134.04999999999998</v>
      </c>
      <c r="O4676" s="47">
        <f>SUMIFS(Summary!C:C,Summary!H:H,Table_Query_from_Mac10[[#This Row],[Juiceoc]])</f>
        <v>0</v>
      </c>
      <c r="P4676" s="47">
        <f>SUMIFS(Summary!D:D,Summary!H:H,Table_Query_from_Mac10[[#This Row],[Juiceoc]])</f>
        <v>0</v>
      </c>
      <c r="Q4676" s="47">
        <f>SUMIFS(Summary!E:E,Summary!H:H,Table_Query_from_Mac10[[#This Row],[Juiceoc]])</f>
        <v>0</v>
      </c>
      <c r="R4676" s="47">
        <f>Table_Query_from_Mac10[[#This Row],[Net Unit]]*(1+Table_Query_from_Mac10[[#This Row],[PriceIncreasebyType]])</f>
        <v>19.149999999999999</v>
      </c>
      <c r="S4676" s="47">
        <f>Table_Query_from_Mac10[[#This Row],[UnitPriceFuture]]*Table_Query_from_Mac10[[#This Row],[qtytoShipFuture]]</f>
        <v>134.04999999999998</v>
      </c>
      <c r="T4676" s="47">
        <f>ROUND(Table_Query_from_Mac10[[#This Row],[qty_to_ship]]*(1+Table_Query_from_Mac10[[#This Row],[VolumeIncreasebyType]]),0)</f>
        <v>7</v>
      </c>
      <c r="U4676" s="47">
        <f>Table_Query_from_Mac10[[#This Row],[qtytoShipFuture]]*Table_Query_from_Mac10[[#This Row],[Future-cost]]</f>
        <v>55.23</v>
      </c>
      <c r="V4676" s="47">
        <f>Table_Query_from_Mac10[[#This Row],[qtytoShipFuture]]-Table_Query_from_Mac10[[#This Row],[qty_to_ship]]</f>
        <v>0</v>
      </c>
      <c r="W4676" s="47">
        <f>Table_Query_from_Mac10[[#This Row],[UnitPriceFuture]]</f>
        <v>19.149999999999999</v>
      </c>
      <c r="X4676" s="47">
        <f>Table_Query_from_Mac10[[#This Row],[Unit Increase]]*Table_Query_from_Mac10[[#This Row],[UnitPriceFuture]]</f>
        <v>0</v>
      </c>
      <c r="Y4676" s="47">
        <f>Table_Query_from_Mac10[[#This Row],[Unit Increase]]*Table_Query_from_Mac10[[#This Row],[Future-cost]]</f>
        <v>0</v>
      </c>
      <c r="Z4676" s="47">
        <f>-(Table_Query_from_Mac10[[#This Row],[Incremental Sales]]+((Table_Query_from_Mac10[[#This Row],[Incremental Sales]]*-(SUM(Summary!$S$8:$S$9)))))*Summary!$S$18</f>
        <v>0</v>
      </c>
      <c r="AA4676" s="47">
        <f>IFERROR(Table_Query_from_Mac10[[#This Row],[Incremental Cost]]/Table_Query_from_Mac10[[#This Row],[Incremental Sales]],0)</f>
        <v>0</v>
      </c>
      <c r="AB4676" s="47">
        <f>IFERROR(Table_Query_from_Mac10[[#This Row],[TotalCostFuture]]/Table_Query_from_Mac10[[#This Row],[totalsalesFuture]],0)</f>
        <v>0.4120104438642298</v>
      </c>
      <c r="AN4676" s="30">
        <v>28</v>
      </c>
      <c r="AO4676">
        <f t="shared" si="146"/>
        <v>7</v>
      </c>
      <c r="AQ4676" s="30">
        <v>54.72</v>
      </c>
      <c r="AR4676">
        <f t="shared" si="147"/>
        <v>19.149999999999999</v>
      </c>
    </row>
    <row r="4677" spans="1:44" x14ac:dyDescent="0.25">
      <c r="A4677">
        <v>90494</v>
      </c>
      <c r="B4677">
        <v>1</v>
      </c>
      <c r="C4677" t="s">
        <v>55</v>
      </c>
      <c r="D4677" t="s">
        <v>81</v>
      </c>
      <c r="E4677">
        <v>3</v>
      </c>
      <c r="F4677">
        <v>12.04</v>
      </c>
      <c r="G4677">
        <v>31.24</v>
      </c>
      <c r="H4677" s="1">
        <v>44844</v>
      </c>
      <c r="I4677" s="20">
        <v>3</v>
      </c>
      <c r="J4677" s="47">
        <f>Table_Query_from_Mac10[[#This Row],[unit_price]]-(Table_Query_from_Mac10[[#This Row],[unit_price]]*(Table_Query_from_Mac10[[#This Row],[discount_pct]]/100))</f>
        <v>30.302799999999998</v>
      </c>
      <c r="K4677" s="47">
        <f>Table_Query_from_Mac10[[#This Row],[unit_cost]]</f>
        <v>12.04</v>
      </c>
      <c r="L4677" s="47">
        <f>Table_Query_from_Mac10[[#This Row],[Live-cost]]*(1+Table_Query_from_Mac10[[#This Row],[CogsIncreasebyTYPE]])</f>
        <v>12.04</v>
      </c>
      <c r="M4677" s="47">
        <f>Table_Query_from_Mac10[[#This Row],[Live-cost]]*Table_Query_from_Mac10[[#This Row],[qty_to_ship]]</f>
        <v>36.119999999999997</v>
      </c>
      <c r="N4677" s="47">
        <f>IF(Table_Query_from_Mac10[[#This Row],[item_no]]="KDA",-Table_Query_from_Mac10[[#This Row],[unit_price]],Table_Query_from_Mac10[[#This Row],[Net Unit]]*Table_Query_from_Mac10[[#This Row],[qty_to_ship]])</f>
        <v>90.9084</v>
      </c>
      <c r="O4677" s="47">
        <f>SUMIFS(Summary!C:C,Summary!H:H,Table_Query_from_Mac10[[#This Row],[Juiceoc]])</f>
        <v>0</v>
      </c>
      <c r="P4677" s="47">
        <f>SUMIFS(Summary!D:D,Summary!H:H,Table_Query_from_Mac10[[#This Row],[Juiceoc]])</f>
        <v>0</v>
      </c>
      <c r="Q4677" s="47">
        <f>SUMIFS(Summary!E:E,Summary!H:H,Table_Query_from_Mac10[[#This Row],[Juiceoc]])</f>
        <v>0</v>
      </c>
      <c r="R4677" s="47">
        <f>Table_Query_from_Mac10[[#This Row],[Net Unit]]*(1+Table_Query_from_Mac10[[#This Row],[PriceIncreasebyType]])</f>
        <v>30.302799999999998</v>
      </c>
      <c r="S4677" s="47">
        <f>Table_Query_from_Mac10[[#This Row],[UnitPriceFuture]]*Table_Query_from_Mac10[[#This Row],[qtytoShipFuture]]</f>
        <v>90.9084</v>
      </c>
      <c r="T4677" s="47">
        <f>ROUND(Table_Query_from_Mac10[[#This Row],[qty_to_ship]]*(1+Table_Query_from_Mac10[[#This Row],[VolumeIncreasebyType]]),0)</f>
        <v>3</v>
      </c>
      <c r="U4677" s="47">
        <f>Table_Query_from_Mac10[[#This Row],[qtytoShipFuture]]*Table_Query_from_Mac10[[#This Row],[Future-cost]]</f>
        <v>36.119999999999997</v>
      </c>
      <c r="V4677" s="47">
        <f>Table_Query_from_Mac10[[#This Row],[qtytoShipFuture]]-Table_Query_from_Mac10[[#This Row],[qty_to_ship]]</f>
        <v>0</v>
      </c>
      <c r="W4677" s="47">
        <f>Table_Query_from_Mac10[[#This Row],[UnitPriceFuture]]</f>
        <v>30.302799999999998</v>
      </c>
      <c r="X4677" s="47">
        <f>Table_Query_from_Mac10[[#This Row],[Unit Increase]]*Table_Query_from_Mac10[[#This Row],[UnitPriceFuture]]</f>
        <v>0</v>
      </c>
      <c r="Y4677" s="47">
        <f>Table_Query_from_Mac10[[#This Row],[Unit Increase]]*Table_Query_from_Mac10[[#This Row],[Future-cost]]</f>
        <v>0</v>
      </c>
      <c r="Z4677" s="47">
        <f>-(Table_Query_from_Mac10[[#This Row],[Incremental Sales]]+((Table_Query_from_Mac10[[#This Row],[Incremental Sales]]*-(SUM(Summary!$S$8:$S$9)))))*Summary!$S$18</f>
        <v>0</v>
      </c>
      <c r="AA4677" s="47">
        <f>IFERROR(Table_Query_from_Mac10[[#This Row],[Incremental Cost]]/Table_Query_from_Mac10[[#This Row],[Incremental Sales]],0)</f>
        <v>0</v>
      </c>
      <c r="AB4677" s="47">
        <f>IFERROR(Table_Query_from_Mac10[[#This Row],[TotalCostFuture]]/Table_Query_from_Mac10[[#This Row],[totalsalesFuture]],0)</f>
        <v>0.39732301965494937</v>
      </c>
      <c r="AN4677" s="31">
        <v>12</v>
      </c>
      <c r="AO4677">
        <f t="shared" si="146"/>
        <v>3</v>
      </c>
      <c r="AQ4677" s="31">
        <v>89.26</v>
      </c>
      <c r="AR4677">
        <f t="shared" si="147"/>
        <v>31.24</v>
      </c>
    </row>
    <row r="4678" spans="1:44" x14ac:dyDescent="0.25">
      <c r="A4678">
        <v>90494</v>
      </c>
      <c r="B4678">
        <v>2</v>
      </c>
      <c r="C4678" t="s">
        <v>55</v>
      </c>
      <c r="D4678" t="s">
        <v>81</v>
      </c>
      <c r="E4678">
        <v>2</v>
      </c>
      <c r="F4678">
        <v>13.68</v>
      </c>
      <c r="G4678">
        <v>36.33</v>
      </c>
      <c r="H4678" s="1">
        <v>44844</v>
      </c>
      <c r="I4678" s="20">
        <v>3</v>
      </c>
      <c r="J4678" s="47">
        <f>Table_Query_from_Mac10[[#This Row],[unit_price]]-(Table_Query_from_Mac10[[#This Row],[unit_price]]*(Table_Query_from_Mac10[[#This Row],[discount_pct]]/100))</f>
        <v>35.240099999999998</v>
      </c>
      <c r="K4678" s="47">
        <f>Table_Query_from_Mac10[[#This Row],[unit_cost]]</f>
        <v>13.68</v>
      </c>
      <c r="L4678" s="47">
        <f>Table_Query_from_Mac10[[#This Row],[Live-cost]]*(1+Table_Query_from_Mac10[[#This Row],[CogsIncreasebyTYPE]])</f>
        <v>13.68</v>
      </c>
      <c r="M4678" s="47">
        <f>Table_Query_from_Mac10[[#This Row],[Live-cost]]*Table_Query_from_Mac10[[#This Row],[qty_to_ship]]</f>
        <v>27.36</v>
      </c>
      <c r="N4678" s="47">
        <f>IF(Table_Query_from_Mac10[[#This Row],[item_no]]="KDA",-Table_Query_from_Mac10[[#This Row],[unit_price]],Table_Query_from_Mac10[[#This Row],[Net Unit]]*Table_Query_from_Mac10[[#This Row],[qty_to_ship]])</f>
        <v>70.480199999999996</v>
      </c>
      <c r="O4678" s="47">
        <f>SUMIFS(Summary!C:C,Summary!H:H,Table_Query_from_Mac10[[#This Row],[Juiceoc]])</f>
        <v>0</v>
      </c>
      <c r="P4678" s="47">
        <f>SUMIFS(Summary!D:D,Summary!H:H,Table_Query_from_Mac10[[#This Row],[Juiceoc]])</f>
        <v>0</v>
      </c>
      <c r="Q4678" s="47">
        <f>SUMIFS(Summary!E:E,Summary!H:H,Table_Query_from_Mac10[[#This Row],[Juiceoc]])</f>
        <v>0</v>
      </c>
      <c r="R4678" s="47">
        <f>Table_Query_from_Mac10[[#This Row],[Net Unit]]*(1+Table_Query_from_Mac10[[#This Row],[PriceIncreasebyType]])</f>
        <v>35.240099999999998</v>
      </c>
      <c r="S4678" s="47">
        <f>Table_Query_from_Mac10[[#This Row],[UnitPriceFuture]]*Table_Query_from_Mac10[[#This Row],[qtytoShipFuture]]</f>
        <v>70.480199999999996</v>
      </c>
      <c r="T4678" s="47">
        <f>ROUND(Table_Query_from_Mac10[[#This Row],[qty_to_ship]]*(1+Table_Query_from_Mac10[[#This Row],[VolumeIncreasebyType]]),0)</f>
        <v>2</v>
      </c>
      <c r="U4678" s="47">
        <f>Table_Query_from_Mac10[[#This Row],[qtytoShipFuture]]*Table_Query_from_Mac10[[#This Row],[Future-cost]]</f>
        <v>27.36</v>
      </c>
      <c r="V4678" s="47">
        <f>Table_Query_from_Mac10[[#This Row],[qtytoShipFuture]]-Table_Query_from_Mac10[[#This Row],[qty_to_ship]]</f>
        <v>0</v>
      </c>
      <c r="W4678" s="47">
        <f>Table_Query_from_Mac10[[#This Row],[UnitPriceFuture]]</f>
        <v>35.240099999999998</v>
      </c>
      <c r="X4678" s="47">
        <f>Table_Query_from_Mac10[[#This Row],[Unit Increase]]*Table_Query_from_Mac10[[#This Row],[UnitPriceFuture]]</f>
        <v>0</v>
      </c>
      <c r="Y4678" s="47">
        <f>Table_Query_from_Mac10[[#This Row],[Unit Increase]]*Table_Query_from_Mac10[[#This Row],[Future-cost]]</f>
        <v>0</v>
      </c>
      <c r="Z4678" s="47">
        <f>-(Table_Query_from_Mac10[[#This Row],[Incremental Sales]]+((Table_Query_from_Mac10[[#This Row],[Incremental Sales]]*-(SUM(Summary!$S$8:$S$9)))))*Summary!$S$18</f>
        <v>0</v>
      </c>
      <c r="AA4678" s="47">
        <f>IFERROR(Table_Query_from_Mac10[[#This Row],[Incremental Cost]]/Table_Query_from_Mac10[[#This Row],[Incremental Sales]],0)</f>
        <v>0</v>
      </c>
      <c r="AB4678" s="47">
        <f>IFERROR(Table_Query_from_Mac10[[#This Row],[TotalCostFuture]]/Table_Query_from_Mac10[[#This Row],[totalsalesFuture]],0)</f>
        <v>0.38819413111767559</v>
      </c>
      <c r="AN4678" s="30">
        <v>6</v>
      </c>
      <c r="AO4678">
        <f t="shared" si="146"/>
        <v>2</v>
      </c>
      <c r="AQ4678" s="30">
        <v>103.79</v>
      </c>
      <c r="AR4678">
        <f t="shared" si="147"/>
        <v>36.33</v>
      </c>
    </row>
    <row r="4679" spans="1:44" x14ac:dyDescent="0.25">
      <c r="A4679">
        <v>90494</v>
      </c>
      <c r="B4679">
        <v>3</v>
      </c>
      <c r="C4679" t="s">
        <v>55</v>
      </c>
      <c r="D4679" t="s">
        <v>81</v>
      </c>
      <c r="E4679">
        <v>2</v>
      </c>
      <c r="F4679">
        <v>15.22</v>
      </c>
      <c r="G4679">
        <v>44.09</v>
      </c>
      <c r="H4679" s="1">
        <v>44844</v>
      </c>
      <c r="I4679" s="20">
        <v>3</v>
      </c>
      <c r="J4679" s="47">
        <f>Table_Query_from_Mac10[[#This Row],[unit_price]]-(Table_Query_from_Mac10[[#This Row],[unit_price]]*(Table_Query_from_Mac10[[#This Row],[discount_pct]]/100))</f>
        <v>42.767300000000006</v>
      </c>
      <c r="K4679" s="47">
        <f>Table_Query_from_Mac10[[#This Row],[unit_cost]]</f>
        <v>15.22</v>
      </c>
      <c r="L4679" s="47">
        <f>Table_Query_from_Mac10[[#This Row],[Live-cost]]*(1+Table_Query_from_Mac10[[#This Row],[CogsIncreasebyTYPE]])</f>
        <v>15.22</v>
      </c>
      <c r="M4679" s="47">
        <f>Table_Query_from_Mac10[[#This Row],[Live-cost]]*Table_Query_from_Mac10[[#This Row],[qty_to_ship]]</f>
        <v>30.44</v>
      </c>
      <c r="N4679" s="47">
        <f>IF(Table_Query_from_Mac10[[#This Row],[item_no]]="KDA",-Table_Query_from_Mac10[[#This Row],[unit_price]],Table_Query_from_Mac10[[#This Row],[Net Unit]]*Table_Query_from_Mac10[[#This Row],[qty_to_ship]])</f>
        <v>85.534600000000012</v>
      </c>
      <c r="O4679" s="47">
        <f>SUMIFS(Summary!C:C,Summary!H:H,Table_Query_from_Mac10[[#This Row],[Juiceoc]])</f>
        <v>0</v>
      </c>
      <c r="P4679" s="47">
        <f>SUMIFS(Summary!D:D,Summary!H:H,Table_Query_from_Mac10[[#This Row],[Juiceoc]])</f>
        <v>0</v>
      </c>
      <c r="Q4679" s="47">
        <f>SUMIFS(Summary!E:E,Summary!H:H,Table_Query_from_Mac10[[#This Row],[Juiceoc]])</f>
        <v>0</v>
      </c>
      <c r="R4679" s="47">
        <f>Table_Query_from_Mac10[[#This Row],[Net Unit]]*(1+Table_Query_from_Mac10[[#This Row],[PriceIncreasebyType]])</f>
        <v>42.767300000000006</v>
      </c>
      <c r="S4679" s="47">
        <f>Table_Query_from_Mac10[[#This Row],[UnitPriceFuture]]*Table_Query_from_Mac10[[#This Row],[qtytoShipFuture]]</f>
        <v>85.534600000000012</v>
      </c>
      <c r="T4679" s="47">
        <f>ROUND(Table_Query_from_Mac10[[#This Row],[qty_to_ship]]*(1+Table_Query_from_Mac10[[#This Row],[VolumeIncreasebyType]]),0)</f>
        <v>2</v>
      </c>
      <c r="U4679" s="47">
        <f>Table_Query_from_Mac10[[#This Row],[qtytoShipFuture]]*Table_Query_from_Mac10[[#This Row],[Future-cost]]</f>
        <v>30.44</v>
      </c>
      <c r="V4679" s="47">
        <f>Table_Query_from_Mac10[[#This Row],[qtytoShipFuture]]-Table_Query_from_Mac10[[#This Row],[qty_to_ship]]</f>
        <v>0</v>
      </c>
      <c r="W4679" s="47">
        <f>Table_Query_from_Mac10[[#This Row],[UnitPriceFuture]]</f>
        <v>42.767300000000006</v>
      </c>
      <c r="X4679" s="47">
        <f>Table_Query_from_Mac10[[#This Row],[Unit Increase]]*Table_Query_from_Mac10[[#This Row],[UnitPriceFuture]]</f>
        <v>0</v>
      </c>
      <c r="Y4679" s="47">
        <f>Table_Query_from_Mac10[[#This Row],[Unit Increase]]*Table_Query_from_Mac10[[#This Row],[Future-cost]]</f>
        <v>0</v>
      </c>
      <c r="Z4679" s="47">
        <f>-(Table_Query_from_Mac10[[#This Row],[Incremental Sales]]+((Table_Query_from_Mac10[[#This Row],[Incremental Sales]]*-(SUM(Summary!$S$8:$S$9)))))*Summary!$S$18</f>
        <v>0</v>
      </c>
      <c r="AA4679" s="47">
        <f>IFERROR(Table_Query_from_Mac10[[#This Row],[Incremental Cost]]/Table_Query_from_Mac10[[#This Row],[Incremental Sales]],0)</f>
        <v>0</v>
      </c>
      <c r="AB4679" s="47">
        <f>IFERROR(Table_Query_from_Mac10[[#This Row],[TotalCostFuture]]/Table_Query_from_Mac10[[#This Row],[totalsalesFuture]],0)</f>
        <v>0.35587937513006429</v>
      </c>
      <c r="AN4679" s="31">
        <v>6</v>
      </c>
      <c r="AO4679">
        <f t="shared" si="146"/>
        <v>2</v>
      </c>
      <c r="AQ4679" s="31">
        <v>125.97</v>
      </c>
      <c r="AR4679">
        <f t="shared" si="147"/>
        <v>44.09</v>
      </c>
    </row>
    <row r="4680" spans="1:44" x14ac:dyDescent="0.25">
      <c r="A4680">
        <v>90494</v>
      </c>
      <c r="B4680">
        <v>4</v>
      </c>
      <c r="C4680" t="s">
        <v>55</v>
      </c>
      <c r="D4680" t="s">
        <v>81</v>
      </c>
      <c r="E4680">
        <v>3</v>
      </c>
      <c r="F4680">
        <v>5.04</v>
      </c>
      <c r="G4680">
        <v>11.59</v>
      </c>
      <c r="H4680" s="1">
        <v>44844</v>
      </c>
      <c r="I4680" s="20">
        <v>3</v>
      </c>
      <c r="J4680" s="47">
        <f>Table_Query_from_Mac10[[#This Row],[unit_price]]-(Table_Query_from_Mac10[[#This Row],[unit_price]]*(Table_Query_from_Mac10[[#This Row],[discount_pct]]/100))</f>
        <v>11.2423</v>
      </c>
      <c r="K4680" s="47">
        <f>Table_Query_from_Mac10[[#This Row],[unit_cost]]</f>
        <v>5.04</v>
      </c>
      <c r="L4680" s="47">
        <f>Table_Query_from_Mac10[[#This Row],[Live-cost]]*(1+Table_Query_from_Mac10[[#This Row],[CogsIncreasebyTYPE]])</f>
        <v>5.04</v>
      </c>
      <c r="M4680" s="47">
        <f>Table_Query_from_Mac10[[#This Row],[Live-cost]]*Table_Query_from_Mac10[[#This Row],[qty_to_ship]]</f>
        <v>15.120000000000001</v>
      </c>
      <c r="N4680" s="47">
        <f>IF(Table_Query_from_Mac10[[#This Row],[item_no]]="KDA",-Table_Query_from_Mac10[[#This Row],[unit_price]],Table_Query_from_Mac10[[#This Row],[Net Unit]]*Table_Query_from_Mac10[[#This Row],[qty_to_ship]])</f>
        <v>33.726900000000001</v>
      </c>
      <c r="O4680" s="47">
        <f>SUMIFS(Summary!C:C,Summary!H:H,Table_Query_from_Mac10[[#This Row],[Juiceoc]])</f>
        <v>0</v>
      </c>
      <c r="P4680" s="47">
        <f>SUMIFS(Summary!D:D,Summary!H:H,Table_Query_from_Mac10[[#This Row],[Juiceoc]])</f>
        <v>0</v>
      </c>
      <c r="Q4680" s="47">
        <f>SUMIFS(Summary!E:E,Summary!H:H,Table_Query_from_Mac10[[#This Row],[Juiceoc]])</f>
        <v>0</v>
      </c>
      <c r="R4680" s="47">
        <f>Table_Query_from_Mac10[[#This Row],[Net Unit]]*(1+Table_Query_from_Mac10[[#This Row],[PriceIncreasebyType]])</f>
        <v>11.2423</v>
      </c>
      <c r="S4680" s="47">
        <f>Table_Query_from_Mac10[[#This Row],[UnitPriceFuture]]*Table_Query_from_Mac10[[#This Row],[qtytoShipFuture]]</f>
        <v>33.726900000000001</v>
      </c>
      <c r="T4680" s="47">
        <f>ROUND(Table_Query_from_Mac10[[#This Row],[qty_to_ship]]*(1+Table_Query_from_Mac10[[#This Row],[VolumeIncreasebyType]]),0)</f>
        <v>3</v>
      </c>
      <c r="U4680" s="47">
        <f>Table_Query_from_Mac10[[#This Row],[qtytoShipFuture]]*Table_Query_from_Mac10[[#This Row],[Future-cost]]</f>
        <v>15.120000000000001</v>
      </c>
      <c r="V4680" s="47">
        <f>Table_Query_from_Mac10[[#This Row],[qtytoShipFuture]]-Table_Query_from_Mac10[[#This Row],[qty_to_ship]]</f>
        <v>0</v>
      </c>
      <c r="W4680" s="47">
        <f>Table_Query_from_Mac10[[#This Row],[UnitPriceFuture]]</f>
        <v>11.2423</v>
      </c>
      <c r="X4680" s="47">
        <f>Table_Query_from_Mac10[[#This Row],[Unit Increase]]*Table_Query_from_Mac10[[#This Row],[UnitPriceFuture]]</f>
        <v>0</v>
      </c>
      <c r="Y4680" s="47">
        <f>Table_Query_from_Mac10[[#This Row],[Unit Increase]]*Table_Query_from_Mac10[[#This Row],[Future-cost]]</f>
        <v>0</v>
      </c>
      <c r="Z4680" s="47">
        <f>-(Table_Query_from_Mac10[[#This Row],[Incremental Sales]]+((Table_Query_from_Mac10[[#This Row],[Incremental Sales]]*-(SUM(Summary!$S$8:$S$9)))))*Summary!$S$18</f>
        <v>0</v>
      </c>
      <c r="AA4680" s="47">
        <f>IFERROR(Table_Query_from_Mac10[[#This Row],[Incremental Cost]]/Table_Query_from_Mac10[[#This Row],[Incremental Sales]],0)</f>
        <v>0</v>
      </c>
      <c r="AB4680" s="47">
        <f>IFERROR(Table_Query_from_Mac10[[#This Row],[TotalCostFuture]]/Table_Query_from_Mac10[[#This Row],[totalsalesFuture]],0)</f>
        <v>0.44830684112681574</v>
      </c>
      <c r="AN4680" s="30">
        <v>9</v>
      </c>
      <c r="AO4680">
        <f t="shared" si="146"/>
        <v>3</v>
      </c>
      <c r="AQ4680" s="30">
        <v>33.119999999999997</v>
      </c>
      <c r="AR4680">
        <f t="shared" si="147"/>
        <v>11.59</v>
      </c>
    </row>
    <row r="4681" spans="1:44" x14ac:dyDescent="0.25">
      <c r="A4681">
        <v>90494</v>
      </c>
      <c r="B4681">
        <v>5</v>
      </c>
      <c r="C4681" t="s">
        <v>55</v>
      </c>
      <c r="D4681" t="s">
        <v>81</v>
      </c>
      <c r="E4681">
        <v>5</v>
      </c>
      <c r="F4681">
        <v>7.4</v>
      </c>
      <c r="G4681">
        <v>19.07</v>
      </c>
      <c r="H4681" s="1">
        <v>44844</v>
      </c>
      <c r="I4681" s="20">
        <v>3</v>
      </c>
      <c r="J4681" s="47">
        <f>Table_Query_from_Mac10[[#This Row],[unit_price]]-(Table_Query_from_Mac10[[#This Row],[unit_price]]*(Table_Query_from_Mac10[[#This Row],[discount_pct]]/100))</f>
        <v>18.497900000000001</v>
      </c>
      <c r="K4681" s="47">
        <f>Table_Query_from_Mac10[[#This Row],[unit_cost]]</f>
        <v>7.4</v>
      </c>
      <c r="L4681" s="47">
        <f>Table_Query_from_Mac10[[#This Row],[Live-cost]]*(1+Table_Query_from_Mac10[[#This Row],[CogsIncreasebyTYPE]])</f>
        <v>7.4</v>
      </c>
      <c r="M4681" s="47">
        <f>Table_Query_from_Mac10[[#This Row],[Live-cost]]*Table_Query_from_Mac10[[#This Row],[qty_to_ship]]</f>
        <v>37</v>
      </c>
      <c r="N4681" s="47">
        <f>IF(Table_Query_from_Mac10[[#This Row],[item_no]]="KDA",-Table_Query_from_Mac10[[#This Row],[unit_price]],Table_Query_from_Mac10[[#This Row],[Net Unit]]*Table_Query_from_Mac10[[#This Row],[qty_to_ship]])</f>
        <v>92.489500000000007</v>
      </c>
      <c r="O4681" s="47">
        <f>SUMIFS(Summary!C:C,Summary!H:H,Table_Query_from_Mac10[[#This Row],[Juiceoc]])</f>
        <v>0</v>
      </c>
      <c r="P4681" s="47">
        <f>SUMIFS(Summary!D:D,Summary!H:H,Table_Query_from_Mac10[[#This Row],[Juiceoc]])</f>
        <v>0</v>
      </c>
      <c r="Q4681" s="47">
        <f>SUMIFS(Summary!E:E,Summary!H:H,Table_Query_from_Mac10[[#This Row],[Juiceoc]])</f>
        <v>0</v>
      </c>
      <c r="R4681" s="47">
        <f>Table_Query_from_Mac10[[#This Row],[Net Unit]]*(1+Table_Query_from_Mac10[[#This Row],[PriceIncreasebyType]])</f>
        <v>18.497900000000001</v>
      </c>
      <c r="S4681" s="47">
        <f>Table_Query_from_Mac10[[#This Row],[UnitPriceFuture]]*Table_Query_from_Mac10[[#This Row],[qtytoShipFuture]]</f>
        <v>92.489500000000007</v>
      </c>
      <c r="T4681" s="47">
        <f>ROUND(Table_Query_from_Mac10[[#This Row],[qty_to_ship]]*(1+Table_Query_from_Mac10[[#This Row],[VolumeIncreasebyType]]),0)</f>
        <v>5</v>
      </c>
      <c r="U4681" s="47">
        <f>Table_Query_from_Mac10[[#This Row],[qtytoShipFuture]]*Table_Query_from_Mac10[[#This Row],[Future-cost]]</f>
        <v>37</v>
      </c>
      <c r="V4681" s="47">
        <f>Table_Query_from_Mac10[[#This Row],[qtytoShipFuture]]-Table_Query_from_Mac10[[#This Row],[qty_to_ship]]</f>
        <v>0</v>
      </c>
      <c r="W4681" s="47">
        <f>Table_Query_from_Mac10[[#This Row],[UnitPriceFuture]]</f>
        <v>18.497900000000001</v>
      </c>
      <c r="X4681" s="47">
        <f>Table_Query_from_Mac10[[#This Row],[Unit Increase]]*Table_Query_from_Mac10[[#This Row],[UnitPriceFuture]]</f>
        <v>0</v>
      </c>
      <c r="Y4681" s="47">
        <f>Table_Query_from_Mac10[[#This Row],[Unit Increase]]*Table_Query_from_Mac10[[#This Row],[Future-cost]]</f>
        <v>0</v>
      </c>
      <c r="Z4681" s="47">
        <f>-(Table_Query_from_Mac10[[#This Row],[Incremental Sales]]+((Table_Query_from_Mac10[[#This Row],[Incremental Sales]]*-(SUM(Summary!$S$8:$S$9)))))*Summary!$S$18</f>
        <v>0</v>
      </c>
      <c r="AA4681" s="47">
        <f>IFERROR(Table_Query_from_Mac10[[#This Row],[Incremental Cost]]/Table_Query_from_Mac10[[#This Row],[Incremental Sales]],0)</f>
        <v>0</v>
      </c>
      <c r="AB4681" s="47">
        <f>IFERROR(Table_Query_from_Mac10[[#This Row],[TotalCostFuture]]/Table_Query_from_Mac10[[#This Row],[totalsalesFuture]],0)</f>
        <v>0.40004541056011761</v>
      </c>
      <c r="AN4681" s="31">
        <v>20</v>
      </c>
      <c r="AO4681">
        <f t="shared" si="146"/>
        <v>5</v>
      </c>
      <c r="AQ4681" s="31">
        <v>54.49</v>
      </c>
      <c r="AR4681">
        <f t="shared" si="147"/>
        <v>19.07</v>
      </c>
    </row>
    <row r="4682" spans="1:44" x14ac:dyDescent="0.25">
      <c r="A4682">
        <v>90494</v>
      </c>
      <c r="B4682">
        <v>6</v>
      </c>
      <c r="C4682" t="s">
        <v>55</v>
      </c>
      <c r="D4682" t="s">
        <v>81</v>
      </c>
      <c r="E4682">
        <v>3</v>
      </c>
      <c r="F4682">
        <v>8.31</v>
      </c>
      <c r="G4682">
        <v>20.97</v>
      </c>
      <c r="H4682" s="1">
        <v>44844</v>
      </c>
      <c r="I4682" s="20">
        <v>3</v>
      </c>
      <c r="J4682" s="47">
        <f>Table_Query_from_Mac10[[#This Row],[unit_price]]-(Table_Query_from_Mac10[[#This Row],[unit_price]]*(Table_Query_from_Mac10[[#This Row],[discount_pct]]/100))</f>
        <v>20.340899999999998</v>
      </c>
      <c r="K4682" s="47">
        <f>Table_Query_from_Mac10[[#This Row],[unit_cost]]</f>
        <v>8.31</v>
      </c>
      <c r="L4682" s="47">
        <f>Table_Query_from_Mac10[[#This Row],[Live-cost]]*(1+Table_Query_from_Mac10[[#This Row],[CogsIncreasebyTYPE]])</f>
        <v>8.31</v>
      </c>
      <c r="M4682" s="47">
        <f>Table_Query_from_Mac10[[#This Row],[Live-cost]]*Table_Query_from_Mac10[[#This Row],[qty_to_ship]]</f>
        <v>24.93</v>
      </c>
      <c r="N4682" s="47">
        <f>IF(Table_Query_from_Mac10[[#This Row],[item_no]]="KDA",-Table_Query_from_Mac10[[#This Row],[unit_price]],Table_Query_from_Mac10[[#This Row],[Net Unit]]*Table_Query_from_Mac10[[#This Row],[qty_to_ship]])</f>
        <v>61.022699999999993</v>
      </c>
      <c r="O4682" s="47">
        <f>SUMIFS(Summary!C:C,Summary!H:H,Table_Query_from_Mac10[[#This Row],[Juiceoc]])</f>
        <v>0</v>
      </c>
      <c r="P4682" s="47">
        <f>SUMIFS(Summary!D:D,Summary!H:H,Table_Query_from_Mac10[[#This Row],[Juiceoc]])</f>
        <v>0</v>
      </c>
      <c r="Q4682" s="47">
        <f>SUMIFS(Summary!E:E,Summary!H:H,Table_Query_from_Mac10[[#This Row],[Juiceoc]])</f>
        <v>0</v>
      </c>
      <c r="R4682" s="47">
        <f>Table_Query_from_Mac10[[#This Row],[Net Unit]]*(1+Table_Query_from_Mac10[[#This Row],[PriceIncreasebyType]])</f>
        <v>20.340899999999998</v>
      </c>
      <c r="S4682" s="47">
        <f>Table_Query_from_Mac10[[#This Row],[UnitPriceFuture]]*Table_Query_from_Mac10[[#This Row],[qtytoShipFuture]]</f>
        <v>61.022699999999993</v>
      </c>
      <c r="T4682" s="47">
        <f>ROUND(Table_Query_from_Mac10[[#This Row],[qty_to_ship]]*(1+Table_Query_from_Mac10[[#This Row],[VolumeIncreasebyType]]),0)</f>
        <v>3</v>
      </c>
      <c r="U4682" s="47">
        <f>Table_Query_from_Mac10[[#This Row],[qtytoShipFuture]]*Table_Query_from_Mac10[[#This Row],[Future-cost]]</f>
        <v>24.93</v>
      </c>
      <c r="V4682" s="47">
        <f>Table_Query_from_Mac10[[#This Row],[qtytoShipFuture]]-Table_Query_from_Mac10[[#This Row],[qty_to_ship]]</f>
        <v>0</v>
      </c>
      <c r="W4682" s="47">
        <f>Table_Query_from_Mac10[[#This Row],[UnitPriceFuture]]</f>
        <v>20.340899999999998</v>
      </c>
      <c r="X4682" s="47">
        <f>Table_Query_from_Mac10[[#This Row],[Unit Increase]]*Table_Query_from_Mac10[[#This Row],[UnitPriceFuture]]</f>
        <v>0</v>
      </c>
      <c r="Y4682" s="47">
        <f>Table_Query_from_Mac10[[#This Row],[Unit Increase]]*Table_Query_from_Mac10[[#This Row],[Future-cost]]</f>
        <v>0</v>
      </c>
      <c r="Z4682" s="47">
        <f>-(Table_Query_from_Mac10[[#This Row],[Incremental Sales]]+((Table_Query_from_Mac10[[#This Row],[Incremental Sales]]*-(SUM(Summary!$S$8:$S$9)))))*Summary!$S$18</f>
        <v>0</v>
      </c>
      <c r="AA4682" s="47">
        <f>IFERROR(Table_Query_from_Mac10[[#This Row],[Incremental Cost]]/Table_Query_from_Mac10[[#This Row],[Incremental Sales]],0)</f>
        <v>0</v>
      </c>
      <c r="AB4682" s="47">
        <f>IFERROR(Table_Query_from_Mac10[[#This Row],[TotalCostFuture]]/Table_Query_from_Mac10[[#This Row],[totalsalesFuture]],0)</f>
        <v>0.40853649543530524</v>
      </c>
      <c r="AN4682" s="30">
        <v>12</v>
      </c>
      <c r="AO4682">
        <f t="shared" si="146"/>
        <v>3</v>
      </c>
      <c r="AQ4682" s="30">
        <v>59.9</v>
      </c>
      <c r="AR4682">
        <f t="shared" si="147"/>
        <v>20.97</v>
      </c>
    </row>
    <row r="4683" spans="1:44" x14ac:dyDescent="0.25">
      <c r="A4683">
        <v>90494</v>
      </c>
      <c r="B4683">
        <v>7</v>
      </c>
      <c r="C4683" t="s">
        <v>55</v>
      </c>
      <c r="D4683" t="s">
        <v>81</v>
      </c>
      <c r="E4683">
        <v>3</v>
      </c>
      <c r="F4683">
        <v>10.38</v>
      </c>
      <c r="G4683">
        <v>28.06</v>
      </c>
      <c r="H4683" s="1">
        <v>44844</v>
      </c>
      <c r="I4683" s="20">
        <v>3</v>
      </c>
      <c r="J4683" s="47">
        <f>Table_Query_from_Mac10[[#This Row],[unit_price]]-(Table_Query_from_Mac10[[#This Row],[unit_price]]*(Table_Query_from_Mac10[[#This Row],[discount_pct]]/100))</f>
        <v>27.2182</v>
      </c>
      <c r="K4683" s="47">
        <f>Table_Query_from_Mac10[[#This Row],[unit_cost]]</f>
        <v>10.38</v>
      </c>
      <c r="L4683" s="47">
        <f>Table_Query_from_Mac10[[#This Row],[Live-cost]]*(1+Table_Query_from_Mac10[[#This Row],[CogsIncreasebyTYPE]])</f>
        <v>10.38</v>
      </c>
      <c r="M4683" s="47">
        <f>Table_Query_from_Mac10[[#This Row],[Live-cost]]*Table_Query_from_Mac10[[#This Row],[qty_to_ship]]</f>
        <v>31.14</v>
      </c>
      <c r="N4683" s="47">
        <f>IF(Table_Query_from_Mac10[[#This Row],[item_no]]="KDA",-Table_Query_from_Mac10[[#This Row],[unit_price]],Table_Query_from_Mac10[[#This Row],[Net Unit]]*Table_Query_from_Mac10[[#This Row],[qty_to_ship]])</f>
        <v>81.654600000000002</v>
      </c>
      <c r="O4683" s="47">
        <f>SUMIFS(Summary!C:C,Summary!H:H,Table_Query_from_Mac10[[#This Row],[Juiceoc]])</f>
        <v>0</v>
      </c>
      <c r="P4683" s="47">
        <f>SUMIFS(Summary!D:D,Summary!H:H,Table_Query_from_Mac10[[#This Row],[Juiceoc]])</f>
        <v>0</v>
      </c>
      <c r="Q4683" s="47">
        <f>SUMIFS(Summary!E:E,Summary!H:H,Table_Query_from_Mac10[[#This Row],[Juiceoc]])</f>
        <v>0</v>
      </c>
      <c r="R4683" s="47">
        <f>Table_Query_from_Mac10[[#This Row],[Net Unit]]*(1+Table_Query_from_Mac10[[#This Row],[PriceIncreasebyType]])</f>
        <v>27.2182</v>
      </c>
      <c r="S4683" s="47">
        <f>Table_Query_from_Mac10[[#This Row],[UnitPriceFuture]]*Table_Query_from_Mac10[[#This Row],[qtytoShipFuture]]</f>
        <v>81.654600000000002</v>
      </c>
      <c r="T4683" s="47">
        <f>ROUND(Table_Query_from_Mac10[[#This Row],[qty_to_ship]]*(1+Table_Query_from_Mac10[[#This Row],[VolumeIncreasebyType]]),0)</f>
        <v>3</v>
      </c>
      <c r="U4683" s="47">
        <f>Table_Query_from_Mac10[[#This Row],[qtytoShipFuture]]*Table_Query_from_Mac10[[#This Row],[Future-cost]]</f>
        <v>31.14</v>
      </c>
      <c r="V4683" s="47">
        <f>Table_Query_from_Mac10[[#This Row],[qtytoShipFuture]]-Table_Query_from_Mac10[[#This Row],[qty_to_ship]]</f>
        <v>0</v>
      </c>
      <c r="W4683" s="47">
        <f>Table_Query_from_Mac10[[#This Row],[UnitPriceFuture]]</f>
        <v>27.2182</v>
      </c>
      <c r="X4683" s="47">
        <f>Table_Query_from_Mac10[[#This Row],[Unit Increase]]*Table_Query_from_Mac10[[#This Row],[UnitPriceFuture]]</f>
        <v>0</v>
      </c>
      <c r="Y4683" s="47">
        <f>Table_Query_from_Mac10[[#This Row],[Unit Increase]]*Table_Query_from_Mac10[[#This Row],[Future-cost]]</f>
        <v>0</v>
      </c>
      <c r="Z4683" s="47">
        <f>-(Table_Query_from_Mac10[[#This Row],[Incremental Sales]]+((Table_Query_from_Mac10[[#This Row],[Incremental Sales]]*-(SUM(Summary!$S$8:$S$9)))))*Summary!$S$18</f>
        <v>0</v>
      </c>
      <c r="AA4683" s="47">
        <f>IFERROR(Table_Query_from_Mac10[[#This Row],[Incremental Cost]]/Table_Query_from_Mac10[[#This Row],[Incremental Sales]],0)</f>
        <v>0</v>
      </c>
      <c r="AB4683" s="47">
        <f>IFERROR(Table_Query_from_Mac10[[#This Row],[TotalCostFuture]]/Table_Query_from_Mac10[[#This Row],[totalsalesFuture]],0)</f>
        <v>0.38136247069975238</v>
      </c>
      <c r="AN4683" s="31">
        <v>10</v>
      </c>
      <c r="AO4683">
        <f t="shared" si="146"/>
        <v>3</v>
      </c>
      <c r="AQ4683" s="31">
        <v>80.17</v>
      </c>
      <c r="AR4683">
        <f t="shared" si="147"/>
        <v>28.06</v>
      </c>
    </row>
    <row r="4684" spans="1:44" x14ac:dyDescent="0.25">
      <c r="A4684">
        <v>90494</v>
      </c>
      <c r="B4684">
        <v>8</v>
      </c>
      <c r="C4684" t="s">
        <v>55</v>
      </c>
      <c r="D4684" t="s">
        <v>81</v>
      </c>
      <c r="E4684">
        <v>3</v>
      </c>
      <c r="F4684">
        <v>12.1</v>
      </c>
      <c r="G4684">
        <v>31.66</v>
      </c>
      <c r="H4684" s="1">
        <v>44844</v>
      </c>
      <c r="I4684" s="20">
        <v>3</v>
      </c>
      <c r="J4684" s="47">
        <f>Table_Query_from_Mac10[[#This Row],[unit_price]]-(Table_Query_from_Mac10[[#This Row],[unit_price]]*(Table_Query_from_Mac10[[#This Row],[discount_pct]]/100))</f>
        <v>30.7102</v>
      </c>
      <c r="K4684" s="47">
        <f>Table_Query_from_Mac10[[#This Row],[unit_cost]]</f>
        <v>12.1</v>
      </c>
      <c r="L4684" s="47">
        <f>Table_Query_from_Mac10[[#This Row],[Live-cost]]*(1+Table_Query_from_Mac10[[#This Row],[CogsIncreasebyTYPE]])</f>
        <v>12.1</v>
      </c>
      <c r="M4684" s="47">
        <f>Table_Query_from_Mac10[[#This Row],[Live-cost]]*Table_Query_from_Mac10[[#This Row],[qty_to_ship]]</f>
        <v>36.299999999999997</v>
      </c>
      <c r="N4684" s="47">
        <f>IF(Table_Query_from_Mac10[[#This Row],[item_no]]="KDA",-Table_Query_from_Mac10[[#This Row],[unit_price]],Table_Query_from_Mac10[[#This Row],[Net Unit]]*Table_Query_from_Mac10[[#This Row],[qty_to_ship]])</f>
        <v>92.130600000000001</v>
      </c>
      <c r="O4684" s="47">
        <f>SUMIFS(Summary!C:C,Summary!H:H,Table_Query_from_Mac10[[#This Row],[Juiceoc]])</f>
        <v>0</v>
      </c>
      <c r="P4684" s="47">
        <f>SUMIFS(Summary!D:D,Summary!H:H,Table_Query_from_Mac10[[#This Row],[Juiceoc]])</f>
        <v>0</v>
      </c>
      <c r="Q4684" s="47">
        <f>SUMIFS(Summary!E:E,Summary!H:H,Table_Query_from_Mac10[[#This Row],[Juiceoc]])</f>
        <v>0</v>
      </c>
      <c r="R4684" s="47">
        <f>Table_Query_from_Mac10[[#This Row],[Net Unit]]*(1+Table_Query_from_Mac10[[#This Row],[PriceIncreasebyType]])</f>
        <v>30.7102</v>
      </c>
      <c r="S4684" s="47">
        <f>Table_Query_from_Mac10[[#This Row],[UnitPriceFuture]]*Table_Query_from_Mac10[[#This Row],[qtytoShipFuture]]</f>
        <v>92.130600000000001</v>
      </c>
      <c r="T4684" s="47">
        <f>ROUND(Table_Query_from_Mac10[[#This Row],[qty_to_ship]]*(1+Table_Query_from_Mac10[[#This Row],[VolumeIncreasebyType]]),0)</f>
        <v>3</v>
      </c>
      <c r="U4684" s="47">
        <f>Table_Query_from_Mac10[[#This Row],[qtytoShipFuture]]*Table_Query_from_Mac10[[#This Row],[Future-cost]]</f>
        <v>36.299999999999997</v>
      </c>
      <c r="V4684" s="47">
        <f>Table_Query_from_Mac10[[#This Row],[qtytoShipFuture]]-Table_Query_from_Mac10[[#This Row],[qty_to_ship]]</f>
        <v>0</v>
      </c>
      <c r="W4684" s="47">
        <f>Table_Query_from_Mac10[[#This Row],[UnitPriceFuture]]</f>
        <v>30.7102</v>
      </c>
      <c r="X4684" s="47">
        <f>Table_Query_from_Mac10[[#This Row],[Unit Increase]]*Table_Query_from_Mac10[[#This Row],[UnitPriceFuture]]</f>
        <v>0</v>
      </c>
      <c r="Y4684" s="47">
        <f>Table_Query_from_Mac10[[#This Row],[Unit Increase]]*Table_Query_from_Mac10[[#This Row],[Future-cost]]</f>
        <v>0</v>
      </c>
      <c r="Z4684" s="47">
        <f>-(Table_Query_from_Mac10[[#This Row],[Incremental Sales]]+((Table_Query_from_Mac10[[#This Row],[Incremental Sales]]*-(SUM(Summary!$S$8:$S$9)))))*Summary!$S$18</f>
        <v>0</v>
      </c>
      <c r="AA4684" s="47">
        <f>IFERROR(Table_Query_from_Mac10[[#This Row],[Incremental Cost]]/Table_Query_from_Mac10[[#This Row],[Incremental Sales]],0)</f>
        <v>0</v>
      </c>
      <c r="AB4684" s="47">
        <f>IFERROR(Table_Query_from_Mac10[[#This Row],[TotalCostFuture]]/Table_Query_from_Mac10[[#This Row],[totalsalesFuture]],0)</f>
        <v>0.39400590031976346</v>
      </c>
      <c r="AN4684" s="30">
        <v>10</v>
      </c>
      <c r="AO4684">
        <f t="shared" si="146"/>
        <v>3</v>
      </c>
      <c r="AQ4684" s="30">
        <v>90.45</v>
      </c>
      <c r="AR4684">
        <f t="shared" si="147"/>
        <v>31.66</v>
      </c>
    </row>
    <row r="4685" spans="1:44" x14ac:dyDescent="0.25">
      <c r="A4685">
        <v>90494</v>
      </c>
      <c r="B4685">
        <v>9</v>
      </c>
      <c r="C4685" t="s">
        <v>56</v>
      </c>
      <c r="D4685" t="s">
        <v>81</v>
      </c>
      <c r="E4685">
        <v>3</v>
      </c>
      <c r="F4685">
        <v>14.19</v>
      </c>
      <c r="G4685">
        <v>37.79</v>
      </c>
      <c r="H4685" s="1">
        <v>44844</v>
      </c>
      <c r="I4685" s="20">
        <v>3</v>
      </c>
      <c r="J4685" s="47">
        <f>Table_Query_from_Mac10[[#This Row],[unit_price]]-(Table_Query_from_Mac10[[#This Row],[unit_price]]*(Table_Query_from_Mac10[[#This Row],[discount_pct]]/100))</f>
        <v>36.656300000000002</v>
      </c>
      <c r="K4685" s="47">
        <f>Table_Query_from_Mac10[[#This Row],[unit_cost]]</f>
        <v>14.19</v>
      </c>
      <c r="L4685" s="47">
        <f>Table_Query_from_Mac10[[#This Row],[Live-cost]]*(1+Table_Query_from_Mac10[[#This Row],[CogsIncreasebyTYPE]])</f>
        <v>14.19</v>
      </c>
      <c r="M4685" s="47">
        <f>Table_Query_from_Mac10[[#This Row],[Live-cost]]*Table_Query_from_Mac10[[#This Row],[qty_to_ship]]</f>
        <v>42.57</v>
      </c>
      <c r="N4685" s="47">
        <f>IF(Table_Query_from_Mac10[[#This Row],[item_no]]="KDA",-Table_Query_from_Mac10[[#This Row],[unit_price]],Table_Query_from_Mac10[[#This Row],[Net Unit]]*Table_Query_from_Mac10[[#This Row],[qty_to_ship]])</f>
        <v>109.9689</v>
      </c>
      <c r="O4685" s="47">
        <f>SUMIFS(Summary!C:C,Summary!H:H,Table_Query_from_Mac10[[#This Row],[Juiceoc]])</f>
        <v>0</v>
      </c>
      <c r="P4685" s="47">
        <f>SUMIFS(Summary!D:D,Summary!H:H,Table_Query_from_Mac10[[#This Row],[Juiceoc]])</f>
        <v>0</v>
      </c>
      <c r="Q4685" s="47">
        <f>SUMIFS(Summary!E:E,Summary!H:H,Table_Query_from_Mac10[[#This Row],[Juiceoc]])</f>
        <v>0</v>
      </c>
      <c r="R4685" s="47">
        <f>Table_Query_from_Mac10[[#This Row],[Net Unit]]*(1+Table_Query_from_Mac10[[#This Row],[PriceIncreasebyType]])</f>
        <v>36.656300000000002</v>
      </c>
      <c r="S4685" s="47">
        <f>Table_Query_from_Mac10[[#This Row],[UnitPriceFuture]]*Table_Query_from_Mac10[[#This Row],[qtytoShipFuture]]</f>
        <v>109.9689</v>
      </c>
      <c r="T4685" s="47">
        <f>ROUND(Table_Query_from_Mac10[[#This Row],[qty_to_ship]]*(1+Table_Query_from_Mac10[[#This Row],[VolumeIncreasebyType]]),0)</f>
        <v>3</v>
      </c>
      <c r="U4685" s="47">
        <f>Table_Query_from_Mac10[[#This Row],[qtytoShipFuture]]*Table_Query_from_Mac10[[#This Row],[Future-cost]]</f>
        <v>42.57</v>
      </c>
      <c r="V4685" s="47">
        <f>Table_Query_from_Mac10[[#This Row],[qtytoShipFuture]]-Table_Query_from_Mac10[[#This Row],[qty_to_ship]]</f>
        <v>0</v>
      </c>
      <c r="W4685" s="47">
        <f>Table_Query_from_Mac10[[#This Row],[UnitPriceFuture]]</f>
        <v>36.656300000000002</v>
      </c>
      <c r="X4685" s="47">
        <f>Table_Query_from_Mac10[[#This Row],[Unit Increase]]*Table_Query_from_Mac10[[#This Row],[UnitPriceFuture]]</f>
        <v>0</v>
      </c>
      <c r="Y4685" s="47">
        <f>Table_Query_from_Mac10[[#This Row],[Unit Increase]]*Table_Query_from_Mac10[[#This Row],[Future-cost]]</f>
        <v>0</v>
      </c>
      <c r="Z4685" s="47">
        <f>-(Table_Query_from_Mac10[[#This Row],[Incremental Sales]]+((Table_Query_from_Mac10[[#This Row],[Incremental Sales]]*-(SUM(Summary!$S$8:$S$9)))))*Summary!$S$18</f>
        <v>0</v>
      </c>
      <c r="AA4685" s="47">
        <f>IFERROR(Table_Query_from_Mac10[[#This Row],[Incremental Cost]]/Table_Query_from_Mac10[[#This Row],[Incremental Sales]],0)</f>
        <v>0</v>
      </c>
      <c r="AB4685" s="47">
        <f>IFERROR(Table_Query_from_Mac10[[#This Row],[TotalCostFuture]]/Table_Query_from_Mac10[[#This Row],[totalsalesFuture]],0)</f>
        <v>0.38710944639802708</v>
      </c>
      <c r="AN4685" s="31">
        <v>10</v>
      </c>
      <c r="AO4685">
        <f t="shared" si="146"/>
        <v>3</v>
      </c>
      <c r="AQ4685" s="31">
        <v>107.97</v>
      </c>
      <c r="AR4685">
        <f t="shared" si="147"/>
        <v>37.79</v>
      </c>
    </row>
    <row r="4686" spans="1:44" x14ac:dyDescent="0.25">
      <c r="A4686">
        <v>90494</v>
      </c>
      <c r="B4686">
        <v>10</v>
      </c>
      <c r="C4686" t="s">
        <v>55</v>
      </c>
      <c r="D4686" t="s">
        <v>81</v>
      </c>
      <c r="E4686">
        <v>3</v>
      </c>
      <c r="F4686">
        <v>16.03</v>
      </c>
      <c r="G4686">
        <v>44.72</v>
      </c>
      <c r="H4686" s="1">
        <v>44844</v>
      </c>
      <c r="I4686" s="20">
        <v>3</v>
      </c>
      <c r="J4686" s="47">
        <f>Table_Query_from_Mac10[[#This Row],[unit_price]]-(Table_Query_from_Mac10[[#This Row],[unit_price]]*(Table_Query_from_Mac10[[#This Row],[discount_pct]]/100))</f>
        <v>43.378399999999999</v>
      </c>
      <c r="K4686" s="47">
        <f>Table_Query_from_Mac10[[#This Row],[unit_cost]]</f>
        <v>16.03</v>
      </c>
      <c r="L4686" s="47">
        <f>Table_Query_from_Mac10[[#This Row],[Live-cost]]*(1+Table_Query_from_Mac10[[#This Row],[CogsIncreasebyTYPE]])</f>
        <v>16.03</v>
      </c>
      <c r="M4686" s="47">
        <f>Table_Query_from_Mac10[[#This Row],[Live-cost]]*Table_Query_from_Mac10[[#This Row],[qty_to_ship]]</f>
        <v>48.09</v>
      </c>
      <c r="N4686" s="47">
        <f>IF(Table_Query_from_Mac10[[#This Row],[item_no]]="KDA",-Table_Query_from_Mac10[[#This Row],[unit_price]],Table_Query_from_Mac10[[#This Row],[Net Unit]]*Table_Query_from_Mac10[[#This Row],[qty_to_ship]])</f>
        <v>130.1352</v>
      </c>
      <c r="O4686" s="47">
        <f>SUMIFS(Summary!C:C,Summary!H:H,Table_Query_from_Mac10[[#This Row],[Juiceoc]])</f>
        <v>0</v>
      </c>
      <c r="P4686" s="47">
        <f>SUMIFS(Summary!D:D,Summary!H:H,Table_Query_from_Mac10[[#This Row],[Juiceoc]])</f>
        <v>0</v>
      </c>
      <c r="Q4686" s="47">
        <f>SUMIFS(Summary!E:E,Summary!H:H,Table_Query_from_Mac10[[#This Row],[Juiceoc]])</f>
        <v>0</v>
      </c>
      <c r="R4686" s="47">
        <f>Table_Query_from_Mac10[[#This Row],[Net Unit]]*(1+Table_Query_from_Mac10[[#This Row],[PriceIncreasebyType]])</f>
        <v>43.378399999999999</v>
      </c>
      <c r="S4686" s="47">
        <f>Table_Query_from_Mac10[[#This Row],[UnitPriceFuture]]*Table_Query_from_Mac10[[#This Row],[qtytoShipFuture]]</f>
        <v>130.1352</v>
      </c>
      <c r="T4686" s="47">
        <f>ROUND(Table_Query_from_Mac10[[#This Row],[qty_to_ship]]*(1+Table_Query_from_Mac10[[#This Row],[VolumeIncreasebyType]]),0)</f>
        <v>3</v>
      </c>
      <c r="U4686" s="47">
        <f>Table_Query_from_Mac10[[#This Row],[qtytoShipFuture]]*Table_Query_from_Mac10[[#This Row],[Future-cost]]</f>
        <v>48.09</v>
      </c>
      <c r="V4686" s="47">
        <f>Table_Query_from_Mac10[[#This Row],[qtytoShipFuture]]-Table_Query_from_Mac10[[#This Row],[qty_to_ship]]</f>
        <v>0</v>
      </c>
      <c r="W4686" s="47">
        <f>Table_Query_from_Mac10[[#This Row],[UnitPriceFuture]]</f>
        <v>43.378399999999999</v>
      </c>
      <c r="X4686" s="47">
        <f>Table_Query_from_Mac10[[#This Row],[Unit Increase]]*Table_Query_from_Mac10[[#This Row],[UnitPriceFuture]]</f>
        <v>0</v>
      </c>
      <c r="Y4686" s="47">
        <f>Table_Query_from_Mac10[[#This Row],[Unit Increase]]*Table_Query_from_Mac10[[#This Row],[Future-cost]]</f>
        <v>0</v>
      </c>
      <c r="Z4686" s="47">
        <f>-(Table_Query_from_Mac10[[#This Row],[Incremental Sales]]+((Table_Query_from_Mac10[[#This Row],[Incremental Sales]]*-(SUM(Summary!$S$8:$S$9)))))*Summary!$S$18</f>
        <v>0</v>
      </c>
      <c r="AA4686" s="47">
        <f>IFERROR(Table_Query_from_Mac10[[#This Row],[Incremental Cost]]/Table_Query_from_Mac10[[#This Row],[Incremental Sales]],0)</f>
        <v>0</v>
      </c>
      <c r="AB4686" s="47">
        <f>IFERROR(Table_Query_from_Mac10[[#This Row],[TotalCostFuture]]/Table_Query_from_Mac10[[#This Row],[totalsalesFuture]],0)</f>
        <v>0.36953875661619612</v>
      </c>
      <c r="AN4686" s="30">
        <v>10</v>
      </c>
      <c r="AO4686">
        <f t="shared" si="146"/>
        <v>3</v>
      </c>
      <c r="AQ4686" s="30">
        <v>127.77</v>
      </c>
      <c r="AR4686">
        <f t="shared" si="147"/>
        <v>44.72</v>
      </c>
    </row>
    <row r="4687" spans="1:44" x14ac:dyDescent="0.25">
      <c r="A4687">
        <v>90494</v>
      </c>
      <c r="B4687">
        <v>11</v>
      </c>
      <c r="C4687" t="s">
        <v>56</v>
      </c>
      <c r="D4687" t="s">
        <v>81</v>
      </c>
      <c r="E4687">
        <v>15</v>
      </c>
      <c r="F4687">
        <v>2.66</v>
      </c>
      <c r="G4687">
        <v>5.78</v>
      </c>
      <c r="H4687" s="1">
        <v>44844</v>
      </c>
      <c r="I4687" s="20">
        <v>3</v>
      </c>
      <c r="J4687" s="47">
        <f>Table_Query_from_Mac10[[#This Row],[unit_price]]-(Table_Query_from_Mac10[[#This Row],[unit_price]]*(Table_Query_from_Mac10[[#This Row],[discount_pct]]/100))</f>
        <v>5.6066000000000003</v>
      </c>
      <c r="K4687" s="47">
        <f>Table_Query_from_Mac10[[#This Row],[unit_cost]]</f>
        <v>2.66</v>
      </c>
      <c r="L4687" s="47">
        <f>Table_Query_from_Mac10[[#This Row],[Live-cost]]*(1+Table_Query_from_Mac10[[#This Row],[CogsIncreasebyTYPE]])</f>
        <v>2.66</v>
      </c>
      <c r="M4687" s="47">
        <f>Table_Query_from_Mac10[[#This Row],[Live-cost]]*Table_Query_from_Mac10[[#This Row],[qty_to_ship]]</f>
        <v>39.900000000000006</v>
      </c>
      <c r="N4687" s="47">
        <f>IF(Table_Query_from_Mac10[[#This Row],[item_no]]="KDA",-Table_Query_from_Mac10[[#This Row],[unit_price]],Table_Query_from_Mac10[[#This Row],[Net Unit]]*Table_Query_from_Mac10[[#This Row],[qty_to_ship]])</f>
        <v>84.099000000000004</v>
      </c>
      <c r="O4687" s="47">
        <f>SUMIFS(Summary!C:C,Summary!H:H,Table_Query_from_Mac10[[#This Row],[Juiceoc]])</f>
        <v>0</v>
      </c>
      <c r="P4687" s="47">
        <f>SUMIFS(Summary!D:D,Summary!H:H,Table_Query_from_Mac10[[#This Row],[Juiceoc]])</f>
        <v>0</v>
      </c>
      <c r="Q4687" s="47">
        <f>SUMIFS(Summary!E:E,Summary!H:H,Table_Query_from_Mac10[[#This Row],[Juiceoc]])</f>
        <v>0</v>
      </c>
      <c r="R4687" s="47">
        <f>Table_Query_from_Mac10[[#This Row],[Net Unit]]*(1+Table_Query_from_Mac10[[#This Row],[PriceIncreasebyType]])</f>
        <v>5.6066000000000003</v>
      </c>
      <c r="S4687" s="47">
        <f>Table_Query_from_Mac10[[#This Row],[UnitPriceFuture]]*Table_Query_from_Mac10[[#This Row],[qtytoShipFuture]]</f>
        <v>84.099000000000004</v>
      </c>
      <c r="T4687" s="47">
        <f>ROUND(Table_Query_from_Mac10[[#This Row],[qty_to_ship]]*(1+Table_Query_from_Mac10[[#This Row],[VolumeIncreasebyType]]),0)</f>
        <v>15</v>
      </c>
      <c r="U4687" s="47">
        <f>Table_Query_from_Mac10[[#This Row],[qtytoShipFuture]]*Table_Query_from_Mac10[[#This Row],[Future-cost]]</f>
        <v>39.900000000000006</v>
      </c>
      <c r="V4687" s="47">
        <f>Table_Query_from_Mac10[[#This Row],[qtytoShipFuture]]-Table_Query_from_Mac10[[#This Row],[qty_to_ship]]</f>
        <v>0</v>
      </c>
      <c r="W4687" s="47">
        <f>Table_Query_from_Mac10[[#This Row],[UnitPriceFuture]]</f>
        <v>5.6066000000000003</v>
      </c>
      <c r="X4687" s="47">
        <f>Table_Query_from_Mac10[[#This Row],[Unit Increase]]*Table_Query_from_Mac10[[#This Row],[UnitPriceFuture]]</f>
        <v>0</v>
      </c>
      <c r="Y4687" s="47">
        <f>Table_Query_from_Mac10[[#This Row],[Unit Increase]]*Table_Query_from_Mac10[[#This Row],[Future-cost]]</f>
        <v>0</v>
      </c>
      <c r="Z4687" s="47">
        <f>-(Table_Query_from_Mac10[[#This Row],[Incremental Sales]]+((Table_Query_from_Mac10[[#This Row],[Incremental Sales]]*-(SUM(Summary!$S$8:$S$9)))))*Summary!$S$18</f>
        <v>0</v>
      </c>
      <c r="AA4687" s="47">
        <f>IFERROR(Table_Query_from_Mac10[[#This Row],[Incremental Cost]]/Table_Query_from_Mac10[[#This Row],[Incremental Sales]],0)</f>
        <v>0</v>
      </c>
      <c r="AB4687" s="47">
        <f>IFERROR(Table_Query_from_Mac10[[#This Row],[TotalCostFuture]]/Table_Query_from_Mac10[[#This Row],[totalsalesFuture]],0)</f>
        <v>0.47444083758427574</v>
      </c>
      <c r="AN4687" s="31">
        <v>60</v>
      </c>
      <c r="AO4687">
        <f t="shared" si="146"/>
        <v>15</v>
      </c>
      <c r="AQ4687" s="31">
        <v>16.5</v>
      </c>
      <c r="AR4687">
        <f t="shared" si="147"/>
        <v>5.78</v>
      </c>
    </row>
    <row r="4688" spans="1:44" x14ac:dyDescent="0.25">
      <c r="A4688">
        <v>90494</v>
      </c>
      <c r="B4688">
        <v>12</v>
      </c>
      <c r="C4688" t="s">
        <v>56</v>
      </c>
      <c r="D4688" t="s">
        <v>81</v>
      </c>
      <c r="E4688">
        <v>9</v>
      </c>
      <c r="F4688">
        <v>3.03</v>
      </c>
      <c r="G4688">
        <v>7.26</v>
      </c>
      <c r="H4688" s="1">
        <v>44844</v>
      </c>
      <c r="I4688" s="20">
        <v>3</v>
      </c>
      <c r="J4688" s="47">
        <f>Table_Query_from_Mac10[[#This Row],[unit_price]]-(Table_Query_from_Mac10[[#This Row],[unit_price]]*(Table_Query_from_Mac10[[#This Row],[discount_pct]]/100))</f>
        <v>7.0421999999999993</v>
      </c>
      <c r="K4688" s="47">
        <f>Table_Query_from_Mac10[[#This Row],[unit_cost]]</f>
        <v>3.03</v>
      </c>
      <c r="L4688" s="47">
        <f>Table_Query_from_Mac10[[#This Row],[Live-cost]]*(1+Table_Query_from_Mac10[[#This Row],[CogsIncreasebyTYPE]])</f>
        <v>3.03</v>
      </c>
      <c r="M4688" s="47">
        <f>Table_Query_from_Mac10[[#This Row],[Live-cost]]*Table_Query_from_Mac10[[#This Row],[qty_to_ship]]</f>
        <v>27.27</v>
      </c>
      <c r="N4688" s="47">
        <f>IF(Table_Query_from_Mac10[[#This Row],[item_no]]="KDA",-Table_Query_from_Mac10[[#This Row],[unit_price]],Table_Query_from_Mac10[[#This Row],[Net Unit]]*Table_Query_from_Mac10[[#This Row],[qty_to_ship]])</f>
        <v>63.379799999999996</v>
      </c>
      <c r="O4688" s="47">
        <f>SUMIFS(Summary!C:C,Summary!H:H,Table_Query_from_Mac10[[#This Row],[Juiceoc]])</f>
        <v>0</v>
      </c>
      <c r="P4688" s="47">
        <f>SUMIFS(Summary!D:D,Summary!H:H,Table_Query_from_Mac10[[#This Row],[Juiceoc]])</f>
        <v>0</v>
      </c>
      <c r="Q4688" s="47">
        <f>SUMIFS(Summary!E:E,Summary!H:H,Table_Query_from_Mac10[[#This Row],[Juiceoc]])</f>
        <v>0</v>
      </c>
      <c r="R4688" s="47">
        <f>Table_Query_from_Mac10[[#This Row],[Net Unit]]*(1+Table_Query_from_Mac10[[#This Row],[PriceIncreasebyType]])</f>
        <v>7.0421999999999993</v>
      </c>
      <c r="S4688" s="47">
        <f>Table_Query_from_Mac10[[#This Row],[UnitPriceFuture]]*Table_Query_from_Mac10[[#This Row],[qtytoShipFuture]]</f>
        <v>63.379799999999996</v>
      </c>
      <c r="T4688" s="47">
        <f>ROUND(Table_Query_from_Mac10[[#This Row],[qty_to_ship]]*(1+Table_Query_from_Mac10[[#This Row],[VolumeIncreasebyType]]),0)</f>
        <v>9</v>
      </c>
      <c r="U4688" s="47">
        <f>Table_Query_from_Mac10[[#This Row],[qtytoShipFuture]]*Table_Query_from_Mac10[[#This Row],[Future-cost]]</f>
        <v>27.27</v>
      </c>
      <c r="V4688" s="47">
        <f>Table_Query_from_Mac10[[#This Row],[qtytoShipFuture]]-Table_Query_from_Mac10[[#This Row],[qty_to_ship]]</f>
        <v>0</v>
      </c>
      <c r="W4688" s="47">
        <f>Table_Query_from_Mac10[[#This Row],[UnitPriceFuture]]</f>
        <v>7.0421999999999993</v>
      </c>
      <c r="X4688" s="47">
        <f>Table_Query_from_Mac10[[#This Row],[Unit Increase]]*Table_Query_from_Mac10[[#This Row],[UnitPriceFuture]]</f>
        <v>0</v>
      </c>
      <c r="Y4688" s="47">
        <f>Table_Query_from_Mac10[[#This Row],[Unit Increase]]*Table_Query_from_Mac10[[#This Row],[Future-cost]]</f>
        <v>0</v>
      </c>
      <c r="Z4688" s="47">
        <f>-(Table_Query_from_Mac10[[#This Row],[Incremental Sales]]+((Table_Query_from_Mac10[[#This Row],[Incremental Sales]]*-(SUM(Summary!$S$8:$S$9)))))*Summary!$S$18</f>
        <v>0</v>
      </c>
      <c r="AA4688" s="47">
        <f>IFERROR(Table_Query_from_Mac10[[#This Row],[Incremental Cost]]/Table_Query_from_Mac10[[#This Row],[Incremental Sales]],0)</f>
        <v>0</v>
      </c>
      <c r="AB4688" s="47">
        <f>IFERROR(Table_Query_from_Mac10[[#This Row],[TotalCostFuture]]/Table_Query_from_Mac10[[#This Row],[totalsalesFuture]],0)</f>
        <v>0.43026327000085202</v>
      </c>
      <c r="AN4688" s="30">
        <v>36</v>
      </c>
      <c r="AO4688">
        <f t="shared" si="146"/>
        <v>9</v>
      </c>
      <c r="AQ4688" s="30">
        <v>20.75</v>
      </c>
      <c r="AR4688">
        <f t="shared" si="147"/>
        <v>7.26</v>
      </c>
    </row>
    <row r="4689" spans="1:44" x14ac:dyDescent="0.25">
      <c r="A4689">
        <v>90495</v>
      </c>
      <c r="B4689">
        <v>1</v>
      </c>
      <c r="C4689" t="s">
        <v>60</v>
      </c>
      <c r="D4689" t="s">
        <v>49</v>
      </c>
      <c r="E4689">
        <v>5</v>
      </c>
      <c r="F4689">
        <v>8.98</v>
      </c>
      <c r="G4689">
        <v>26.9</v>
      </c>
      <c r="H4689" s="1">
        <v>44862</v>
      </c>
      <c r="I4689" s="20">
        <v>10</v>
      </c>
      <c r="J4689" s="47">
        <f>Table_Query_from_Mac10[[#This Row],[unit_price]]-(Table_Query_from_Mac10[[#This Row],[unit_price]]*(Table_Query_from_Mac10[[#This Row],[discount_pct]]/100))</f>
        <v>24.209999999999997</v>
      </c>
      <c r="K4689" s="47">
        <f>Table_Query_from_Mac10[[#This Row],[unit_cost]]</f>
        <v>8.98</v>
      </c>
      <c r="L4689" s="47">
        <f>Table_Query_from_Mac10[[#This Row],[Live-cost]]*(1+Table_Query_from_Mac10[[#This Row],[CogsIncreasebyTYPE]])</f>
        <v>8.98</v>
      </c>
      <c r="M4689" s="47">
        <f>Table_Query_from_Mac10[[#This Row],[Live-cost]]*Table_Query_from_Mac10[[#This Row],[qty_to_ship]]</f>
        <v>44.900000000000006</v>
      </c>
      <c r="N4689" s="47">
        <f>IF(Table_Query_from_Mac10[[#This Row],[item_no]]="KDA",-Table_Query_from_Mac10[[#This Row],[unit_price]],Table_Query_from_Mac10[[#This Row],[Net Unit]]*Table_Query_from_Mac10[[#This Row],[qty_to_ship]])</f>
        <v>121.04999999999998</v>
      </c>
      <c r="O4689" s="47">
        <f>SUMIFS(Summary!C:C,Summary!H:H,Table_Query_from_Mac10[[#This Row],[Juiceoc]])</f>
        <v>0</v>
      </c>
      <c r="P4689" s="47">
        <f>SUMIFS(Summary!D:D,Summary!H:H,Table_Query_from_Mac10[[#This Row],[Juiceoc]])</f>
        <v>0</v>
      </c>
      <c r="Q4689" s="47">
        <f>SUMIFS(Summary!E:E,Summary!H:H,Table_Query_from_Mac10[[#This Row],[Juiceoc]])</f>
        <v>0</v>
      </c>
      <c r="R4689" s="47">
        <f>Table_Query_from_Mac10[[#This Row],[Net Unit]]*(1+Table_Query_from_Mac10[[#This Row],[PriceIncreasebyType]])</f>
        <v>24.209999999999997</v>
      </c>
      <c r="S4689" s="47">
        <f>Table_Query_from_Mac10[[#This Row],[UnitPriceFuture]]*Table_Query_from_Mac10[[#This Row],[qtytoShipFuture]]</f>
        <v>121.04999999999998</v>
      </c>
      <c r="T4689" s="47">
        <f>ROUND(Table_Query_from_Mac10[[#This Row],[qty_to_ship]]*(1+Table_Query_from_Mac10[[#This Row],[VolumeIncreasebyType]]),0)</f>
        <v>5</v>
      </c>
      <c r="U4689" s="47">
        <f>Table_Query_from_Mac10[[#This Row],[qtytoShipFuture]]*Table_Query_from_Mac10[[#This Row],[Future-cost]]</f>
        <v>44.900000000000006</v>
      </c>
      <c r="V4689" s="47">
        <f>Table_Query_from_Mac10[[#This Row],[qtytoShipFuture]]-Table_Query_from_Mac10[[#This Row],[qty_to_ship]]</f>
        <v>0</v>
      </c>
      <c r="W4689" s="47">
        <f>Table_Query_from_Mac10[[#This Row],[UnitPriceFuture]]</f>
        <v>24.209999999999997</v>
      </c>
      <c r="X4689" s="47">
        <f>Table_Query_from_Mac10[[#This Row],[Unit Increase]]*Table_Query_from_Mac10[[#This Row],[UnitPriceFuture]]</f>
        <v>0</v>
      </c>
      <c r="Y4689" s="47">
        <f>Table_Query_from_Mac10[[#This Row],[Unit Increase]]*Table_Query_from_Mac10[[#This Row],[Future-cost]]</f>
        <v>0</v>
      </c>
      <c r="Z4689" s="47">
        <f>-(Table_Query_from_Mac10[[#This Row],[Incremental Sales]]+((Table_Query_from_Mac10[[#This Row],[Incremental Sales]]*-(SUM(Summary!$S$8:$S$9)))))*Summary!$S$18</f>
        <v>0</v>
      </c>
      <c r="AA4689" s="47">
        <f>IFERROR(Table_Query_from_Mac10[[#This Row],[Incremental Cost]]/Table_Query_from_Mac10[[#This Row],[Incremental Sales]],0)</f>
        <v>0</v>
      </c>
      <c r="AB4689" s="47">
        <f>IFERROR(Table_Query_from_Mac10[[#This Row],[TotalCostFuture]]/Table_Query_from_Mac10[[#This Row],[totalsalesFuture]],0)</f>
        <v>0.37092110698058661</v>
      </c>
      <c r="AN4689" s="31">
        <v>18</v>
      </c>
      <c r="AO4689">
        <f t="shared" si="146"/>
        <v>5</v>
      </c>
      <c r="AQ4689" s="31">
        <v>76.87</v>
      </c>
      <c r="AR4689">
        <f t="shared" si="147"/>
        <v>26.9</v>
      </c>
    </row>
    <row r="4690" spans="1:44" x14ac:dyDescent="0.25">
      <c r="A4690">
        <v>90495</v>
      </c>
      <c r="B4690">
        <v>2</v>
      </c>
      <c r="C4690" t="s">
        <v>59</v>
      </c>
      <c r="D4690" t="s">
        <v>49</v>
      </c>
      <c r="E4690">
        <v>16</v>
      </c>
      <c r="F4690">
        <v>5.7</v>
      </c>
      <c r="G4690">
        <v>12.32</v>
      </c>
      <c r="H4690" s="1">
        <v>44862</v>
      </c>
      <c r="I4690" s="20">
        <v>10</v>
      </c>
      <c r="J4690" s="47">
        <f>Table_Query_from_Mac10[[#This Row],[unit_price]]-(Table_Query_from_Mac10[[#This Row],[unit_price]]*(Table_Query_from_Mac10[[#This Row],[discount_pct]]/100))</f>
        <v>11.088000000000001</v>
      </c>
      <c r="K4690" s="47">
        <f>Table_Query_from_Mac10[[#This Row],[unit_cost]]</f>
        <v>5.7</v>
      </c>
      <c r="L4690" s="47">
        <f>Table_Query_from_Mac10[[#This Row],[Live-cost]]*(1+Table_Query_from_Mac10[[#This Row],[CogsIncreasebyTYPE]])</f>
        <v>5.7</v>
      </c>
      <c r="M4690" s="47">
        <f>Table_Query_from_Mac10[[#This Row],[Live-cost]]*Table_Query_from_Mac10[[#This Row],[qty_to_ship]]</f>
        <v>91.2</v>
      </c>
      <c r="N4690" s="47">
        <f>IF(Table_Query_from_Mac10[[#This Row],[item_no]]="KDA",-Table_Query_from_Mac10[[#This Row],[unit_price]],Table_Query_from_Mac10[[#This Row],[Net Unit]]*Table_Query_from_Mac10[[#This Row],[qty_to_ship]])</f>
        <v>177.40800000000002</v>
      </c>
      <c r="O4690" s="47">
        <f>SUMIFS(Summary!C:C,Summary!H:H,Table_Query_from_Mac10[[#This Row],[Juiceoc]])</f>
        <v>0</v>
      </c>
      <c r="P4690" s="47">
        <f>SUMIFS(Summary!D:D,Summary!H:H,Table_Query_from_Mac10[[#This Row],[Juiceoc]])</f>
        <v>0</v>
      </c>
      <c r="Q4690" s="47">
        <f>SUMIFS(Summary!E:E,Summary!H:H,Table_Query_from_Mac10[[#This Row],[Juiceoc]])</f>
        <v>0</v>
      </c>
      <c r="R4690" s="47">
        <f>Table_Query_from_Mac10[[#This Row],[Net Unit]]*(1+Table_Query_from_Mac10[[#This Row],[PriceIncreasebyType]])</f>
        <v>11.088000000000001</v>
      </c>
      <c r="S4690" s="47">
        <f>Table_Query_from_Mac10[[#This Row],[UnitPriceFuture]]*Table_Query_from_Mac10[[#This Row],[qtytoShipFuture]]</f>
        <v>177.40800000000002</v>
      </c>
      <c r="T4690" s="47">
        <f>ROUND(Table_Query_from_Mac10[[#This Row],[qty_to_ship]]*(1+Table_Query_from_Mac10[[#This Row],[VolumeIncreasebyType]]),0)</f>
        <v>16</v>
      </c>
      <c r="U4690" s="47">
        <f>Table_Query_from_Mac10[[#This Row],[qtytoShipFuture]]*Table_Query_from_Mac10[[#This Row],[Future-cost]]</f>
        <v>91.2</v>
      </c>
      <c r="V4690" s="47">
        <f>Table_Query_from_Mac10[[#This Row],[qtytoShipFuture]]-Table_Query_from_Mac10[[#This Row],[qty_to_ship]]</f>
        <v>0</v>
      </c>
      <c r="W4690" s="47">
        <f>Table_Query_from_Mac10[[#This Row],[UnitPriceFuture]]</f>
        <v>11.088000000000001</v>
      </c>
      <c r="X4690" s="47">
        <f>Table_Query_from_Mac10[[#This Row],[Unit Increase]]*Table_Query_from_Mac10[[#This Row],[UnitPriceFuture]]</f>
        <v>0</v>
      </c>
      <c r="Y4690" s="47">
        <f>Table_Query_from_Mac10[[#This Row],[Unit Increase]]*Table_Query_from_Mac10[[#This Row],[Future-cost]]</f>
        <v>0</v>
      </c>
      <c r="Z4690" s="47">
        <f>-(Table_Query_from_Mac10[[#This Row],[Incremental Sales]]+((Table_Query_from_Mac10[[#This Row],[Incremental Sales]]*-(SUM(Summary!$S$8:$S$9)))))*Summary!$S$18</f>
        <v>0</v>
      </c>
      <c r="AA4690" s="47">
        <f>IFERROR(Table_Query_from_Mac10[[#This Row],[Incremental Cost]]/Table_Query_from_Mac10[[#This Row],[Incremental Sales]],0)</f>
        <v>0</v>
      </c>
      <c r="AB4690" s="47">
        <f>IFERROR(Table_Query_from_Mac10[[#This Row],[TotalCostFuture]]/Table_Query_from_Mac10[[#This Row],[totalsalesFuture]],0)</f>
        <v>0.51406926406926401</v>
      </c>
      <c r="AN4690" s="30">
        <v>64</v>
      </c>
      <c r="AO4690">
        <f t="shared" si="146"/>
        <v>16</v>
      </c>
      <c r="AQ4690" s="30">
        <v>35.19</v>
      </c>
      <c r="AR4690">
        <f t="shared" si="147"/>
        <v>12.32</v>
      </c>
    </row>
    <row r="4691" spans="1:44" x14ac:dyDescent="0.25">
      <c r="A4691">
        <v>90495</v>
      </c>
      <c r="B4691">
        <v>3</v>
      </c>
      <c r="C4691" t="s">
        <v>59</v>
      </c>
      <c r="D4691" t="s">
        <v>49</v>
      </c>
      <c r="E4691">
        <v>16</v>
      </c>
      <c r="F4691">
        <v>6.28</v>
      </c>
      <c r="G4691">
        <v>13.95</v>
      </c>
      <c r="H4691" s="1">
        <v>44862</v>
      </c>
      <c r="I4691" s="20">
        <v>10</v>
      </c>
      <c r="J4691" s="47">
        <f>Table_Query_from_Mac10[[#This Row],[unit_price]]-(Table_Query_from_Mac10[[#This Row],[unit_price]]*(Table_Query_from_Mac10[[#This Row],[discount_pct]]/100))</f>
        <v>12.555</v>
      </c>
      <c r="K4691" s="47">
        <f>Table_Query_from_Mac10[[#This Row],[unit_cost]]</f>
        <v>6.28</v>
      </c>
      <c r="L4691" s="47">
        <f>Table_Query_from_Mac10[[#This Row],[Live-cost]]*(1+Table_Query_from_Mac10[[#This Row],[CogsIncreasebyTYPE]])</f>
        <v>6.28</v>
      </c>
      <c r="M4691" s="47">
        <f>Table_Query_from_Mac10[[#This Row],[Live-cost]]*Table_Query_from_Mac10[[#This Row],[qty_to_ship]]</f>
        <v>100.48</v>
      </c>
      <c r="N4691" s="47">
        <f>IF(Table_Query_from_Mac10[[#This Row],[item_no]]="KDA",-Table_Query_from_Mac10[[#This Row],[unit_price]],Table_Query_from_Mac10[[#This Row],[Net Unit]]*Table_Query_from_Mac10[[#This Row],[qty_to_ship]])</f>
        <v>200.88</v>
      </c>
      <c r="O4691" s="47">
        <f>SUMIFS(Summary!C:C,Summary!H:H,Table_Query_from_Mac10[[#This Row],[Juiceoc]])</f>
        <v>0</v>
      </c>
      <c r="P4691" s="47">
        <f>SUMIFS(Summary!D:D,Summary!H:H,Table_Query_from_Mac10[[#This Row],[Juiceoc]])</f>
        <v>0</v>
      </c>
      <c r="Q4691" s="47">
        <f>SUMIFS(Summary!E:E,Summary!H:H,Table_Query_from_Mac10[[#This Row],[Juiceoc]])</f>
        <v>0</v>
      </c>
      <c r="R4691" s="47">
        <f>Table_Query_from_Mac10[[#This Row],[Net Unit]]*(1+Table_Query_from_Mac10[[#This Row],[PriceIncreasebyType]])</f>
        <v>12.555</v>
      </c>
      <c r="S4691" s="47">
        <f>Table_Query_from_Mac10[[#This Row],[UnitPriceFuture]]*Table_Query_from_Mac10[[#This Row],[qtytoShipFuture]]</f>
        <v>200.88</v>
      </c>
      <c r="T4691" s="47">
        <f>ROUND(Table_Query_from_Mac10[[#This Row],[qty_to_ship]]*(1+Table_Query_from_Mac10[[#This Row],[VolumeIncreasebyType]]),0)</f>
        <v>16</v>
      </c>
      <c r="U4691" s="47">
        <f>Table_Query_from_Mac10[[#This Row],[qtytoShipFuture]]*Table_Query_from_Mac10[[#This Row],[Future-cost]]</f>
        <v>100.48</v>
      </c>
      <c r="V4691" s="47">
        <f>Table_Query_from_Mac10[[#This Row],[qtytoShipFuture]]-Table_Query_from_Mac10[[#This Row],[qty_to_ship]]</f>
        <v>0</v>
      </c>
      <c r="W4691" s="47">
        <f>Table_Query_from_Mac10[[#This Row],[UnitPriceFuture]]</f>
        <v>12.555</v>
      </c>
      <c r="X4691" s="47">
        <f>Table_Query_from_Mac10[[#This Row],[Unit Increase]]*Table_Query_from_Mac10[[#This Row],[UnitPriceFuture]]</f>
        <v>0</v>
      </c>
      <c r="Y4691" s="47">
        <f>Table_Query_from_Mac10[[#This Row],[Unit Increase]]*Table_Query_from_Mac10[[#This Row],[Future-cost]]</f>
        <v>0</v>
      </c>
      <c r="Z4691" s="47">
        <f>-(Table_Query_from_Mac10[[#This Row],[Incremental Sales]]+((Table_Query_from_Mac10[[#This Row],[Incremental Sales]]*-(SUM(Summary!$S$8:$S$9)))))*Summary!$S$18</f>
        <v>0</v>
      </c>
      <c r="AA4691" s="47">
        <f>IFERROR(Table_Query_from_Mac10[[#This Row],[Incremental Cost]]/Table_Query_from_Mac10[[#This Row],[Incremental Sales]],0)</f>
        <v>0</v>
      </c>
      <c r="AB4691" s="47">
        <f>IFERROR(Table_Query_from_Mac10[[#This Row],[TotalCostFuture]]/Table_Query_from_Mac10[[#This Row],[totalsalesFuture]],0)</f>
        <v>0.50019912385503784</v>
      </c>
      <c r="AN4691" s="31">
        <v>64</v>
      </c>
      <c r="AO4691">
        <f t="shared" si="146"/>
        <v>16</v>
      </c>
      <c r="AQ4691" s="31">
        <v>39.85</v>
      </c>
      <c r="AR4691">
        <f t="shared" si="147"/>
        <v>13.95</v>
      </c>
    </row>
    <row r="4692" spans="1:44" x14ac:dyDescent="0.25">
      <c r="A4692">
        <v>90495</v>
      </c>
      <c r="B4692">
        <v>4</v>
      </c>
      <c r="C4692" t="s">
        <v>59</v>
      </c>
      <c r="D4692" t="s">
        <v>49</v>
      </c>
      <c r="E4692">
        <v>9</v>
      </c>
      <c r="F4692">
        <v>8.1999999999999993</v>
      </c>
      <c r="G4692">
        <v>19.239999999999998</v>
      </c>
      <c r="H4692" s="1">
        <v>44862</v>
      </c>
      <c r="I4692" s="20">
        <v>10</v>
      </c>
      <c r="J4692" s="47">
        <f>Table_Query_from_Mac10[[#This Row],[unit_price]]-(Table_Query_from_Mac10[[#This Row],[unit_price]]*(Table_Query_from_Mac10[[#This Row],[discount_pct]]/100))</f>
        <v>17.315999999999999</v>
      </c>
      <c r="K4692" s="47">
        <f>Table_Query_from_Mac10[[#This Row],[unit_cost]]</f>
        <v>8.1999999999999993</v>
      </c>
      <c r="L4692" s="47">
        <f>Table_Query_from_Mac10[[#This Row],[Live-cost]]*(1+Table_Query_from_Mac10[[#This Row],[CogsIncreasebyTYPE]])</f>
        <v>8.1999999999999993</v>
      </c>
      <c r="M4692" s="47">
        <f>Table_Query_from_Mac10[[#This Row],[Live-cost]]*Table_Query_from_Mac10[[#This Row],[qty_to_ship]]</f>
        <v>73.8</v>
      </c>
      <c r="N4692" s="47">
        <f>IF(Table_Query_from_Mac10[[#This Row],[item_no]]="KDA",-Table_Query_from_Mac10[[#This Row],[unit_price]],Table_Query_from_Mac10[[#This Row],[Net Unit]]*Table_Query_from_Mac10[[#This Row],[qty_to_ship]])</f>
        <v>155.84399999999999</v>
      </c>
      <c r="O4692" s="47">
        <f>SUMIFS(Summary!C:C,Summary!H:H,Table_Query_from_Mac10[[#This Row],[Juiceoc]])</f>
        <v>0</v>
      </c>
      <c r="P4692" s="47">
        <f>SUMIFS(Summary!D:D,Summary!H:H,Table_Query_from_Mac10[[#This Row],[Juiceoc]])</f>
        <v>0</v>
      </c>
      <c r="Q4692" s="47">
        <f>SUMIFS(Summary!E:E,Summary!H:H,Table_Query_from_Mac10[[#This Row],[Juiceoc]])</f>
        <v>0</v>
      </c>
      <c r="R4692" s="47">
        <f>Table_Query_from_Mac10[[#This Row],[Net Unit]]*(1+Table_Query_from_Mac10[[#This Row],[PriceIncreasebyType]])</f>
        <v>17.315999999999999</v>
      </c>
      <c r="S4692" s="47">
        <f>Table_Query_from_Mac10[[#This Row],[UnitPriceFuture]]*Table_Query_from_Mac10[[#This Row],[qtytoShipFuture]]</f>
        <v>155.84399999999999</v>
      </c>
      <c r="T4692" s="47">
        <f>ROUND(Table_Query_from_Mac10[[#This Row],[qty_to_ship]]*(1+Table_Query_from_Mac10[[#This Row],[VolumeIncreasebyType]]),0)</f>
        <v>9</v>
      </c>
      <c r="U4692" s="47">
        <f>Table_Query_from_Mac10[[#This Row],[qtytoShipFuture]]*Table_Query_from_Mac10[[#This Row],[Future-cost]]</f>
        <v>73.8</v>
      </c>
      <c r="V4692" s="47">
        <f>Table_Query_from_Mac10[[#This Row],[qtytoShipFuture]]-Table_Query_from_Mac10[[#This Row],[qty_to_ship]]</f>
        <v>0</v>
      </c>
      <c r="W4692" s="47">
        <f>Table_Query_from_Mac10[[#This Row],[UnitPriceFuture]]</f>
        <v>17.315999999999999</v>
      </c>
      <c r="X4692" s="47">
        <f>Table_Query_from_Mac10[[#This Row],[Unit Increase]]*Table_Query_from_Mac10[[#This Row],[UnitPriceFuture]]</f>
        <v>0</v>
      </c>
      <c r="Y4692" s="47">
        <f>Table_Query_from_Mac10[[#This Row],[Unit Increase]]*Table_Query_from_Mac10[[#This Row],[Future-cost]]</f>
        <v>0</v>
      </c>
      <c r="Z4692" s="47">
        <f>-(Table_Query_from_Mac10[[#This Row],[Incremental Sales]]+((Table_Query_from_Mac10[[#This Row],[Incremental Sales]]*-(SUM(Summary!$S$8:$S$9)))))*Summary!$S$18</f>
        <v>0</v>
      </c>
      <c r="AA4692" s="47">
        <f>IFERROR(Table_Query_from_Mac10[[#This Row],[Incremental Cost]]/Table_Query_from_Mac10[[#This Row],[Incremental Sales]],0)</f>
        <v>0</v>
      </c>
      <c r="AB4692" s="47">
        <f>IFERROR(Table_Query_from_Mac10[[#This Row],[TotalCostFuture]]/Table_Query_from_Mac10[[#This Row],[totalsalesFuture]],0)</f>
        <v>0.47355047355047353</v>
      </c>
      <c r="AN4692" s="30">
        <v>36</v>
      </c>
      <c r="AO4692">
        <f t="shared" si="146"/>
        <v>9</v>
      </c>
      <c r="AQ4692" s="30">
        <v>54.98</v>
      </c>
      <c r="AR4692">
        <f t="shared" si="147"/>
        <v>19.239999999999998</v>
      </c>
    </row>
    <row r="4693" spans="1:44" x14ac:dyDescent="0.25">
      <c r="A4693">
        <v>90495</v>
      </c>
      <c r="B4693">
        <v>5</v>
      </c>
      <c r="C4693" t="s">
        <v>59</v>
      </c>
      <c r="D4693" t="s">
        <v>49</v>
      </c>
      <c r="E4693">
        <v>9</v>
      </c>
      <c r="F4693">
        <v>9.5500000000000007</v>
      </c>
      <c r="G4693">
        <v>23.29</v>
      </c>
      <c r="H4693" s="1">
        <v>44862</v>
      </c>
      <c r="I4693" s="20">
        <v>10</v>
      </c>
      <c r="J4693" s="47">
        <f>Table_Query_from_Mac10[[#This Row],[unit_price]]-(Table_Query_from_Mac10[[#This Row],[unit_price]]*(Table_Query_from_Mac10[[#This Row],[discount_pct]]/100))</f>
        <v>20.960999999999999</v>
      </c>
      <c r="K4693" s="47">
        <f>Table_Query_from_Mac10[[#This Row],[unit_cost]]</f>
        <v>9.5500000000000007</v>
      </c>
      <c r="L4693" s="47">
        <f>Table_Query_from_Mac10[[#This Row],[Live-cost]]*(1+Table_Query_from_Mac10[[#This Row],[CogsIncreasebyTYPE]])</f>
        <v>9.5500000000000007</v>
      </c>
      <c r="M4693" s="47">
        <f>Table_Query_from_Mac10[[#This Row],[Live-cost]]*Table_Query_from_Mac10[[#This Row],[qty_to_ship]]</f>
        <v>85.95</v>
      </c>
      <c r="N4693" s="47">
        <f>IF(Table_Query_from_Mac10[[#This Row],[item_no]]="KDA",-Table_Query_from_Mac10[[#This Row],[unit_price]],Table_Query_from_Mac10[[#This Row],[Net Unit]]*Table_Query_from_Mac10[[#This Row],[qty_to_ship]])</f>
        <v>188.649</v>
      </c>
      <c r="O4693" s="47">
        <f>SUMIFS(Summary!C:C,Summary!H:H,Table_Query_from_Mac10[[#This Row],[Juiceoc]])</f>
        <v>0</v>
      </c>
      <c r="P4693" s="47">
        <f>SUMIFS(Summary!D:D,Summary!H:H,Table_Query_from_Mac10[[#This Row],[Juiceoc]])</f>
        <v>0</v>
      </c>
      <c r="Q4693" s="47">
        <f>SUMIFS(Summary!E:E,Summary!H:H,Table_Query_from_Mac10[[#This Row],[Juiceoc]])</f>
        <v>0</v>
      </c>
      <c r="R4693" s="47">
        <f>Table_Query_from_Mac10[[#This Row],[Net Unit]]*(1+Table_Query_from_Mac10[[#This Row],[PriceIncreasebyType]])</f>
        <v>20.960999999999999</v>
      </c>
      <c r="S4693" s="47">
        <f>Table_Query_from_Mac10[[#This Row],[UnitPriceFuture]]*Table_Query_from_Mac10[[#This Row],[qtytoShipFuture]]</f>
        <v>188.649</v>
      </c>
      <c r="T4693" s="47">
        <f>ROUND(Table_Query_from_Mac10[[#This Row],[qty_to_ship]]*(1+Table_Query_from_Mac10[[#This Row],[VolumeIncreasebyType]]),0)</f>
        <v>9</v>
      </c>
      <c r="U4693" s="47">
        <f>Table_Query_from_Mac10[[#This Row],[qtytoShipFuture]]*Table_Query_from_Mac10[[#This Row],[Future-cost]]</f>
        <v>85.95</v>
      </c>
      <c r="V4693" s="47">
        <f>Table_Query_from_Mac10[[#This Row],[qtytoShipFuture]]-Table_Query_from_Mac10[[#This Row],[qty_to_ship]]</f>
        <v>0</v>
      </c>
      <c r="W4693" s="47">
        <f>Table_Query_from_Mac10[[#This Row],[UnitPriceFuture]]</f>
        <v>20.960999999999999</v>
      </c>
      <c r="X4693" s="47">
        <f>Table_Query_from_Mac10[[#This Row],[Unit Increase]]*Table_Query_from_Mac10[[#This Row],[UnitPriceFuture]]</f>
        <v>0</v>
      </c>
      <c r="Y4693" s="47">
        <f>Table_Query_from_Mac10[[#This Row],[Unit Increase]]*Table_Query_from_Mac10[[#This Row],[Future-cost]]</f>
        <v>0</v>
      </c>
      <c r="Z4693" s="47">
        <f>-(Table_Query_from_Mac10[[#This Row],[Incremental Sales]]+((Table_Query_from_Mac10[[#This Row],[Incremental Sales]]*-(SUM(Summary!$S$8:$S$9)))))*Summary!$S$18</f>
        <v>0</v>
      </c>
      <c r="AA4693" s="47">
        <f>IFERROR(Table_Query_from_Mac10[[#This Row],[Incremental Cost]]/Table_Query_from_Mac10[[#This Row],[Incremental Sales]],0)</f>
        <v>0</v>
      </c>
      <c r="AB4693" s="47">
        <f>IFERROR(Table_Query_from_Mac10[[#This Row],[TotalCostFuture]]/Table_Query_from_Mac10[[#This Row],[totalsalesFuture]],0)</f>
        <v>0.45560803396784505</v>
      </c>
      <c r="AN4693" s="31">
        <v>36</v>
      </c>
      <c r="AO4693">
        <f t="shared" si="146"/>
        <v>9</v>
      </c>
      <c r="AQ4693" s="31">
        <v>66.53</v>
      </c>
      <c r="AR4693">
        <f t="shared" si="147"/>
        <v>23.29</v>
      </c>
    </row>
    <row r="4694" spans="1:44" x14ac:dyDescent="0.25">
      <c r="A4694">
        <v>90495</v>
      </c>
      <c r="B4694">
        <v>6</v>
      </c>
      <c r="C4694" t="s">
        <v>59</v>
      </c>
      <c r="D4694" t="s">
        <v>49</v>
      </c>
      <c r="E4694">
        <v>9</v>
      </c>
      <c r="F4694">
        <v>11.28</v>
      </c>
      <c r="G4694">
        <v>26.82</v>
      </c>
      <c r="H4694" s="1">
        <v>44862</v>
      </c>
      <c r="I4694" s="20">
        <v>10</v>
      </c>
      <c r="J4694" s="47">
        <f>Table_Query_from_Mac10[[#This Row],[unit_price]]-(Table_Query_from_Mac10[[#This Row],[unit_price]]*(Table_Query_from_Mac10[[#This Row],[discount_pct]]/100))</f>
        <v>24.137999999999998</v>
      </c>
      <c r="K4694" s="47">
        <f>Table_Query_from_Mac10[[#This Row],[unit_cost]]</f>
        <v>11.28</v>
      </c>
      <c r="L4694" s="47">
        <f>Table_Query_from_Mac10[[#This Row],[Live-cost]]*(1+Table_Query_from_Mac10[[#This Row],[CogsIncreasebyTYPE]])</f>
        <v>11.28</v>
      </c>
      <c r="M4694" s="47">
        <f>Table_Query_from_Mac10[[#This Row],[Live-cost]]*Table_Query_from_Mac10[[#This Row],[qty_to_ship]]</f>
        <v>101.52</v>
      </c>
      <c r="N4694" s="47">
        <f>IF(Table_Query_from_Mac10[[#This Row],[item_no]]="KDA",-Table_Query_from_Mac10[[#This Row],[unit_price]],Table_Query_from_Mac10[[#This Row],[Net Unit]]*Table_Query_from_Mac10[[#This Row],[qty_to_ship]])</f>
        <v>217.24199999999999</v>
      </c>
      <c r="O4694" s="47">
        <f>SUMIFS(Summary!C:C,Summary!H:H,Table_Query_from_Mac10[[#This Row],[Juiceoc]])</f>
        <v>0</v>
      </c>
      <c r="P4694" s="47">
        <f>SUMIFS(Summary!D:D,Summary!H:H,Table_Query_from_Mac10[[#This Row],[Juiceoc]])</f>
        <v>0</v>
      </c>
      <c r="Q4694" s="47">
        <f>SUMIFS(Summary!E:E,Summary!H:H,Table_Query_from_Mac10[[#This Row],[Juiceoc]])</f>
        <v>0</v>
      </c>
      <c r="R4694" s="47">
        <f>Table_Query_from_Mac10[[#This Row],[Net Unit]]*(1+Table_Query_from_Mac10[[#This Row],[PriceIncreasebyType]])</f>
        <v>24.137999999999998</v>
      </c>
      <c r="S4694" s="47">
        <f>Table_Query_from_Mac10[[#This Row],[UnitPriceFuture]]*Table_Query_from_Mac10[[#This Row],[qtytoShipFuture]]</f>
        <v>217.24199999999999</v>
      </c>
      <c r="T4694" s="47">
        <f>ROUND(Table_Query_from_Mac10[[#This Row],[qty_to_ship]]*(1+Table_Query_from_Mac10[[#This Row],[VolumeIncreasebyType]]),0)</f>
        <v>9</v>
      </c>
      <c r="U4694" s="47">
        <f>Table_Query_from_Mac10[[#This Row],[qtytoShipFuture]]*Table_Query_from_Mac10[[#This Row],[Future-cost]]</f>
        <v>101.52</v>
      </c>
      <c r="V4694" s="47">
        <f>Table_Query_from_Mac10[[#This Row],[qtytoShipFuture]]-Table_Query_from_Mac10[[#This Row],[qty_to_ship]]</f>
        <v>0</v>
      </c>
      <c r="W4694" s="47">
        <f>Table_Query_from_Mac10[[#This Row],[UnitPriceFuture]]</f>
        <v>24.137999999999998</v>
      </c>
      <c r="X4694" s="47">
        <f>Table_Query_from_Mac10[[#This Row],[Unit Increase]]*Table_Query_from_Mac10[[#This Row],[UnitPriceFuture]]</f>
        <v>0</v>
      </c>
      <c r="Y4694" s="47">
        <f>Table_Query_from_Mac10[[#This Row],[Unit Increase]]*Table_Query_from_Mac10[[#This Row],[Future-cost]]</f>
        <v>0</v>
      </c>
      <c r="Z4694" s="47">
        <f>-(Table_Query_from_Mac10[[#This Row],[Incremental Sales]]+((Table_Query_from_Mac10[[#This Row],[Incremental Sales]]*-(SUM(Summary!$S$8:$S$9)))))*Summary!$S$18</f>
        <v>0</v>
      </c>
      <c r="AA4694" s="47">
        <f>IFERROR(Table_Query_from_Mac10[[#This Row],[Incremental Cost]]/Table_Query_from_Mac10[[#This Row],[Incremental Sales]],0)</f>
        <v>0</v>
      </c>
      <c r="AB4694" s="47">
        <f>IFERROR(Table_Query_from_Mac10[[#This Row],[TotalCostFuture]]/Table_Query_from_Mac10[[#This Row],[totalsalesFuture]],0)</f>
        <v>0.46731295053442706</v>
      </c>
      <c r="AN4694" s="30">
        <v>36</v>
      </c>
      <c r="AO4694">
        <f t="shared" si="146"/>
        <v>9</v>
      </c>
      <c r="AQ4694" s="30">
        <v>76.64</v>
      </c>
      <c r="AR4694">
        <f t="shared" si="147"/>
        <v>26.82</v>
      </c>
    </row>
    <row r="4695" spans="1:44" x14ac:dyDescent="0.25">
      <c r="A4695">
        <v>90495</v>
      </c>
      <c r="B4695">
        <v>7</v>
      </c>
      <c r="C4695" t="s">
        <v>59</v>
      </c>
      <c r="D4695" t="s">
        <v>49</v>
      </c>
      <c r="E4695">
        <v>4</v>
      </c>
      <c r="F4695">
        <v>12.88</v>
      </c>
      <c r="G4695">
        <v>31.17</v>
      </c>
      <c r="H4695" s="1">
        <v>44862</v>
      </c>
      <c r="I4695" s="20">
        <v>10</v>
      </c>
      <c r="J4695" s="47">
        <f>Table_Query_from_Mac10[[#This Row],[unit_price]]-(Table_Query_from_Mac10[[#This Row],[unit_price]]*(Table_Query_from_Mac10[[#This Row],[discount_pct]]/100))</f>
        <v>28.053000000000001</v>
      </c>
      <c r="K4695" s="47">
        <f>Table_Query_from_Mac10[[#This Row],[unit_cost]]</f>
        <v>12.88</v>
      </c>
      <c r="L4695" s="47">
        <f>Table_Query_from_Mac10[[#This Row],[Live-cost]]*(1+Table_Query_from_Mac10[[#This Row],[CogsIncreasebyTYPE]])</f>
        <v>12.88</v>
      </c>
      <c r="M4695" s="47">
        <f>Table_Query_from_Mac10[[#This Row],[Live-cost]]*Table_Query_from_Mac10[[#This Row],[qty_to_ship]]</f>
        <v>51.52</v>
      </c>
      <c r="N4695" s="47">
        <f>IF(Table_Query_from_Mac10[[#This Row],[item_no]]="KDA",-Table_Query_from_Mac10[[#This Row],[unit_price]],Table_Query_from_Mac10[[#This Row],[Net Unit]]*Table_Query_from_Mac10[[#This Row],[qty_to_ship]])</f>
        <v>112.212</v>
      </c>
      <c r="O4695" s="47">
        <f>SUMIFS(Summary!C:C,Summary!H:H,Table_Query_from_Mac10[[#This Row],[Juiceoc]])</f>
        <v>0</v>
      </c>
      <c r="P4695" s="47">
        <f>SUMIFS(Summary!D:D,Summary!H:H,Table_Query_from_Mac10[[#This Row],[Juiceoc]])</f>
        <v>0</v>
      </c>
      <c r="Q4695" s="47">
        <f>SUMIFS(Summary!E:E,Summary!H:H,Table_Query_from_Mac10[[#This Row],[Juiceoc]])</f>
        <v>0</v>
      </c>
      <c r="R4695" s="47">
        <f>Table_Query_from_Mac10[[#This Row],[Net Unit]]*(1+Table_Query_from_Mac10[[#This Row],[PriceIncreasebyType]])</f>
        <v>28.053000000000001</v>
      </c>
      <c r="S4695" s="47">
        <f>Table_Query_from_Mac10[[#This Row],[UnitPriceFuture]]*Table_Query_from_Mac10[[#This Row],[qtytoShipFuture]]</f>
        <v>112.212</v>
      </c>
      <c r="T4695" s="47">
        <f>ROUND(Table_Query_from_Mac10[[#This Row],[qty_to_ship]]*(1+Table_Query_from_Mac10[[#This Row],[VolumeIncreasebyType]]),0)</f>
        <v>4</v>
      </c>
      <c r="U4695" s="47">
        <f>Table_Query_from_Mac10[[#This Row],[qtytoShipFuture]]*Table_Query_from_Mac10[[#This Row],[Future-cost]]</f>
        <v>51.52</v>
      </c>
      <c r="V4695" s="47">
        <f>Table_Query_from_Mac10[[#This Row],[qtytoShipFuture]]-Table_Query_from_Mac10[[#This Row],[qty_to_ship]]</f>
        <v>0</v>
      </c>
      <c r="W4695" s="47">
        <f>Table_Query_from_Mac10[[#This Row],[UnitPriceFuture]]</f>
        <v>28.053000000000001</v>
      </c>
      <c r="X4695" s="47">
        <f>Table_Query_from_Mac10[[#This Row],[Unit Increase]]*Table_Query_from_Mac10[[#This Row],[UnitPriceFuture]]</f>
        <v>0</v>
      </c>
      <c r="Y4695" s="47">
        <f>Table_Query_from_Mac10[[#This Row],[Unit Increase]]*Table_Query_from_Mac10[[#This Row],[Future-cost]]</f>
        <v>0</v>
      </c>
      <c r="Z4695" s="47">
        <f>-(Table_Query_from_Mac10[[#This Row],[Incremental Sales]]+((Table_Query_from_Mac10[[#This Row],[Incremental Sales]]*-(SUM(Summary!$S$8:$S$9)))))*Summary!$S$18</f>
        <v>0</v>
      </c>
      <c r="AA4695" s="47">
        <f>IFERROR(Table_Query_from_Mac10[[#This Row],[Incremental Cost]]/Table_Query_from_Mac10[[#This Row],[Incremental Sales]],0)</f>
        <v>0</v>
      </c>
      <c r="AB4695" s="47">
        <f>IFERROR(Table_Query_from_Mac10[[#This Row],[TotalCostFuture]]/Table_Query_from_Mac10[[#This Row],[totalsalesFuture]],0)</f>
        <v>0.45913093073824546</v>
      </c>
      <c r="AN4695" s="31">
        <v>16</v>
      </c>
      <c r="AO4695">
        <f t="shared" si="146"/>
        <v>4</v>
      </c>
      <c r="AQ4695" s="31">
        <v>89.06</v>
      </c>
      <c r="AR4695">
        <f t="shared" si="147"/>
        <v>31.17</v>
      </c>
    </row>
    <row r="4696" spans="1:44" x14ac:dyDescent="0.25">
      <c r="A4696">
        <v>90495</v>
      </c>
      <c r="B4696">
        <v>8</v>
      </c>
      <c r="C4696" t="s">
        <v>57</v>
      </c>
      <c r="D4696" t="s">
        <v>49</v>
      </c>
      <c r="E4696">
        <v>5</v>
      </c>
      <c r="F4696">
        <v>5.83</v>
      </c>
      <c r="G4696">
        <v>13.21</v>
      </c>
      <c r="H4696" s="1">
        <v>44862</v>
      </c>
      <c r="I4696" s="20">
        <v>10</v>
      </c>
      <c r="J4696" s="47">
        <f>Table_Query_from_Mac10[[#This Row],[unit_price]]-(Table_Query_from_Mac10[[#This Row],[unit_price]]*(Table_Query_from_Mac10[[#This Row],[discount_pct]]/100))</f>
        <v>11.889000000000001</v>
      </c>
      <c r="K4696" s="47">
        <f>Table_Query_from_Mac10[[#This Row],[unit_cost]]</f>
        <v>5.83</v>
      </c>
      <c r="L4696" s="47">
        <f>Table_Query_from_Mac10[[#This Row],[Live-cost]]*(1+Table_Query_from_Mac10[[#This Row],[CogsIncreasebyTYPE]])</f>
        <v>5.83</v>
      </c>
      <c r="M4696" s="47">
        <f>Table_Query_from_Mac10[[#This Row],[Live-cost]]*Table_Query_from_Mac10[[#This Row],[qty_to_ship]]</f>
        <v>29.15</v>
      </c>
      <c r="N4696" s="47">
        <f>IF(Table_Query_from_Mac10[[#This Row],[item_no]]="KDA",-Table_Query_from_Mac10[[#This Row],[unit_price]],Table_Query_from_Mac10[[#This Row],[Net Unit]]*Table_Query_from_Mac10[[#This Row],[qty_to_ship]])</f>
        <v>59.445000000000007</v>
      </c>
      <c r="O4696" s="47">
        <f>SUMIFS(Summary!C:C,Summary!H:H,Table_Query_from_Mac10[[#This Row],[Juiceoc]])</f>
        <v>0</v>
      </c>
      <c r="P4696" s="47">
        <f>SUMIFS(Summary!D:D,Summary!H:H,Table_Query_from_Mac10[[#This Row],[Juiceoc]])</f>
        <v>0</v>
      </c>
      <c r="Q4696" s="47">
        <f>SUMIFS(Summary!E:E,Summary!H:H,Table_Query_from_Mac10[[#This Row],[Juiceoc]])</f>
        <v>0</v>
      </c>
      <c r="R4696" s="47">
        <f>Table_Query_from_Mac10[[#This Row],[Net Unit]]*(1+Table_Query_from_Mac10[[#This Row],[PriceIncreasebyType]])</f>
        <v>11.889000000000001</v>
      </c>
      <c r="S4696" s="47">
        <f>Table_Query_from_Mac10[[#This Row],[UnitPriceFuture]]*Table_Query_from_Mac10[[#This Row],[qtytoShipFuture]]</f>
        <v>59.445000000000007</v>
      </c>
      <c r="T4696" s="47">
        <f>ROUND(Table_Query_from_Mac10[[#This Row],[qty_to_ship]]*(1+Table_Query_from_Mac10[[#This Row],[VolumeIncreasebyType]]),0)</f>
        <v>5</v>
      </c>
      <c r="U4696" s="47">
        <f>Table_Query_from_Mac10[[#This Row],[qtytoShipFuture]]*Table_Query_from_Mac10[[#This Row],[Future-cost]]</f>
        <v>29.15</v>
      </c>
      <c r="V4696" s="47">
        <f>Table_Query_from_Mac10[[#This Row],[qtytoShipFuture]]-Table_Query_from_Mac10[[#This Row],[qty_to_ship]]</f>
        <v>0</v>
      </c>
      <c r="W4696" s="47">
        <f>Table_Query_from_Mac10[[#This Row],[UnitPriceFuture]]</f>
        <v>11.889000000000001</v>
      </c>
      <c r="X4696" s="47">
        <f>Table_Query_from_Mac10[[#This Row],[Unit Increase]]*Table_Query_from_Mac10[[#This Row],[UnitPriceFuture]]</f>
        <v>0</v>
      </c>
      <c r="Y4696" s="47">
        <f>Table_Query_from_Mac10[[#This Row],[Unit Increase]]*Table_Query_from_Mac10[[#This Row],[Future-cost]]</f>
        <v>0</v>
      </c>
      <c r="Z4696" s="47">
        <f>-(Table_Query_from_Mac10[[#This Row],[Incremental Sales]]+((Table_Query_from_Mac10[[#This Row],[Incremental Sales]]*-(SUM(Summary!$S$8:$S$9)))))*Summary!$S$18</f>
        <v>0</v>
      </c>
      <c r="AA4696" s="47">
        <f>IFERROR(Table_Query_from_Mac10[[#This Row],[Incremental Cost]]/Table_Query_from_Mac10[[#This Row],[Incremental Sales]],0)</f>
        <v>0</v>
      </c>
      <c r="AB4696" s="47">
        <f>IFERROR(Table_Query_from_Mac10[[#This Row],[TotalCostFuture]]/Table_Query_from_Mac10[[#This Row],[totalsalesFuture]],0)</f>
        <v>0.49036924888552436</v>
      </c>
      <c r="AN4696" s="30">
        <v>20</v>
      </c>
      <c r="AO4696">
        <f t="shared" si="146"/>
        <v>5</v>
      </c>
      <c r="AQ4696" s="30">
        <v>37.75</v>
      </c>
      <c r="AR4696">
        <f t="shared" si="147"/>
        <v>13.21</v>
      </c>
    </row>
    <row r="4697" spans="1:44" x14ac:dyDescent="0.25">
      <c r="A4697">
        <v>90495</v>
      </c>
      <c r="B4697">
        <v>9</v>
      </c>
      <c r="C4697" t="s">
        <v>57</v>
      </c>
      <c r="D4697" t="s">
        <v>49</v>
      </c>
      <c r="E4697">
        <v>3</v>
      </c>
      <c r="F4697">
        <v>7.7</v>
      </c>
      <c r="G4697">
        <v>17.84</v>
      </c>
      <c r="H4697" s="1">
        <v>44862</v>
      </c>
      <c r="I4697" s="20">
        <v>10</v>
      </c>
      <c r="J4697" s="47">
        <f>Table_Query_from_Mac10[[#This Row],[unit_price]]-(Table_Query_from_Mac10[[#This Row],[unit_price]]*(Table_Query_from_Mac10[[#This Row],[discount_pct]]/100))</f>
        <v>16.056000000000001</v>
      </c>
      <c r="K4697" s="47">
        <f>Table_Query_from_Mac10[[#This Row],[unit_cost]]</f>
        <v>7.7</v>
      </c>
      <c r="L4697" s="47">
        <f>Table_Query_from_Mac10[[#This Row],[Live-cost]]*(1+Table_Query_from_Mac10[[#This Row],[CogsIncreasebyTYPE]])</f>
        <v>7.7</v>
      </c>
      <c r="M4697" s="47">
        <f>Table_Query_from_Mac10[[#This Row],[Live-cost]]*Table_Query_from_Mac10[[#This Row],[qty_to_ship]]</f>
        <v>23.1</v>
      </c>
      <c r="N4697" s="47">
        <f>IF(Table_Query_from_Mac10[[#This Row],[item_no]]="KDA",-Table_Query_from_Mac10[[#This Row],[unit_price]],Table_Query_from_Mac10[[#This Row],[Net Unit]]*Table_Query_from_Mac10[[#This Row],[qty_to_ship]])</f>
        <v>48.168000000000006</v>
      </c>
      <c r="O4697" s="47">
        <f>SUMIFS(Summary!C:C,Summary!H:H,Table_Query_from_Mac10[[#This Row],[Juiceoc]])</f>
        <v>0</v>
      </c>
      <c r="P4697" s="47">
        <f>SUMIFS(Summary!D:D,Summary!H:H,Table_Query_from_Mac10[[#This Row],[Juiceoc]])</f>
        <v>0</v>
      </c>
      <c r="Q4697" s="47">
        <f>SUMIFS(Summary!E:E,Summary!H:H,Table_Query_from_Mac10[[#This Row],[Juiceoc]])</f>
        <v>0</v>
      </c>
      <c r="R4697" s="47">
        <f>Table_Query_from_Mac10[[#This Row],[Net Unit]]*(1+Table_Query_from_Mac10[[#This Row],[PriceIncreasebyType]])</f>
        <v>16.056000000000001</v>
      </c>
      <c r="S4697" s="47">
        <f>Table_Query_from_Mac10[[#This Row],[UnitPriceFuture]]*Table_Query_from_Mac10[[#This Row],[qtytoShipFuture]]</f>
        <v>48.168000000000006</v>
      </c>
      <c r="T4697" s="47">
        <f>ROUND(Table_Query_from_Mac10[[#This Row],[qty_to_ship]]*(1+Table_Query_from_Mac10[[#This Row],[VolumeIncreasebyType]]),0)</f>
        <v>3</v>
      </c>
      <c r="U4697" s="47">
        <f>Table_Query_from_Mac10[[#This Row],[qtytoShipFuture]]*Table_Query_from_Mac10[[#This Row],[Future-cost]]</f>
        <v>23.1</v>
      </c>
      <c r="V4697" s="47">
        <f>Table_Query_from_Mac10[[#This Row],[qtytoShipFuture]]-Table_Query_from_Mac10[[#This Row],[qty_to_ship]]</f>
        <v>0</v>
      </c>
      <c r="W4697" s="47">
        <f>Table_Query_from_Mac10[[#This Row],[UnitPriceFuture]]</f>
        <v>16.056000000000001</v>
      </c>
      <c r="X4697" s="47">
        <f>Table_Query_from_Mac10[[#This Row],[Unit Increase]]*Table_Query_from_Mac10[[#This Row],[UnitPriceFuture]]</f>
        <v>0</v>
      </c>
      <c r="Y4697" s="47">
        <f>Table_Query_from_Mac10[[#This Row],[Unit Increase]]*Table_Query_from_Mac10[[#This Row],[Future-cost]]</f>
        <v>0</v>
      </c>
      <c r="Z4697" s="47">
        <f>-(Table_Query_from_Mac10[[#This Row],[Incremental Sales]]+((Table_Query_from_Mac10[[#This Row],[Incremental Sales]]*-(SUM(Summary!$S$8:$S$9)))))*Summary!$S$18</f>
        <v>0</v>
      </c>
      <c r="AA4697" s="47">
        <f>IFERROR(Table_Query_from_Mac10[[#This Row],[Incremental Cost]]/Table_Query_from_Mac10[[#This Row],[Incremental Sales]],0)</f>
        <v>0</v>
      </c>
      <c r="AB4697" s="47">
        <f>IFERROR(Table_Query_from_Mac10[[#This Row],[TotalCostFuture]]/Table_Query_from_Mac10[[#This Row],[totalsalesFuture]],0)</f>
        <v>0.47957149975087193</v>
      </c>
      <c r="AN4697" s="31">
        <v>12</v>
      </c>
      <c r="AO4697">
        <f t="shared" si="146"/>
        <v>3</v>
      </c>
      <c r="AQ4697" s="31">
        <v>50.96</v>
      </c>
      <c r="AR4697">
        <f t="shared" si="147"/>
        <v>17.84</v>
      </c>
    </row>
    <row r="4698" spans="1:44" x14ac:dyDescent="0.25">
      <c r="A4698">
        <v>90496</v>
      </c>
      <c r="B4698">
        <v>1</v>
      </c>
      <c r="C4698" t="s">
        <v>86</v>
      </c>
      <c r="D4698" t="s">
        <v>79</v>
      </c>
      <c r="E4698">
        <v>12</v>
      </c>
      <c r="F4698">
        <v>7.12</v>
      </c>
      <c r="G4698">
        <v>15.56</v>
      </c>
      <c r="H4698" s="1">
        <v>44855</v>
      </c>
      <c r="I4698" s="20">
        <v>0</v>
      </c>
      <c r="J4698" s="47">
        <f>Table_Query_from_Mac10[[#This Row],[unit_price]]-(Table_Query_from_Mac10[[#This Row],[unit_price]]*(Table_Query_from_Mac10[[#This Row],[discount_pct]]/100))</f>
        <v>15.56</v>
      </c>
      <c r="K4698" s="47">
        <f>Table_Query_from_Mac10[[#This Row],[unit_cost]]</f>
        <v>7.12</v>
      </c>
      <c r="L4698" s="47">
        <f>Table_Query_from_Mac10[[#This Row],[Live-cost]]*(1+Table_Query_from_Mac10[[#This Row],[CogsIncreasebyTYPE]])</f>
        <v>7.12</v>
      </c>
      <c r="M4698" s="47">
        <f>Table_Query_from_Mac10[[#This Row],[Live-cost]]*Table_Query_from_Mac10[[#This Row],[qty_to_ship]]</f>
        <v>85.44</v>
      </c>
      <c r="N4698" s="47">
        <f>IF(Table_Query_from_Mac10[[#This Row],[item_no]]="KDA",-Table_Query_from_Mac10[[#This Row],[unit_price]],Table_Query_from_Mac10[[#This Row],[Net Unit]]*Table_Query_from_Mac10[[#This Row],[qty_to_ship]])</f>
        <v>186.72</v>
      </c>
      <c r="O4698" s="47">
        <f>SUMIFS(Summary!C:C,Summary!H:H,Table_Query_from_Mac10[[#This Row],[Juiceoc]])</f>
        <v>0</v>
      </c>
      <c r="P4698" s="47">
        <f>SUMIFS(Summary!D:D,Summary!H:H,Table_Query_from_Mac10[[#This Row],[Juiceoc]])</f>
        <v>0</v>
      </c>
      <c r="Q4698" s="47">
        <f>SUMIFS(Summary!E:E,Summary!H:H,Table_Query_from_Mac10[[#This Row],[Juiceoc]])</f>
        <v>0</v>
      </c>
      <c r="R4698" s="47">
        <f>Table_Query_from_Mac10[[#This Row],[Net Unit]]*(1+Table_Query_from_Mac10[[#This Row],[PriceIncreasebyType]])</f>
        <v>15.56</v>
      </c>
      <c r="S4698" s="47">
        <f>Table_Query_from_Mac10[[#This Row],[UnitPriceFuture]]*Table_Query_from_Mac10[[#This Row],[qtytoShipFuture]]</f>
        <v>186.72</v>
      </c>
      <c r="T4698" s="47">
        <f>ROUND(Table_Query_from_Mac10[[#This Row],[qty_to_ship]]*(1+Table_Query_from_Mac10[[#This Row],[VolumeIncreasebyType]]),0)</f>
        <v>12</v>
      </c>
      <c r="U4698" s="47">
        <f>Table_Query_from_Mac10[[#This Row],[qtytoShipFuture]]*Table_Query_from_Mac10[[#This Row],[Future-cost]]</f>
        <v>85.44</v>
      </c>
      <c r="V4698" s="47">
        <f>Table_Query_from_Mac10[[#This Row],[qtytoShipFuture]]-Table_Query_from_Mac10[[#This Row],[qty_to_ship]]</f>
        <v>0</v>
      </c>
      <c r="W4698" s="47">
        <f>Table_Query_from_Mac10[[#This Row],[UnitPriceFuture]]</f>
        <v>15.56</v>
      </c>
      <c r="X4698" s="47">
        <f>Table_Query_from_Mac10[[#This Row],[Unit Increase]]*Table_Query_from_Mac10[[#This Row],[UnitPriceFuture]]</f>
        <v>0</v>
      </c>
      <c r="Y4698" s="47">
        <f>Table_Query_from_Mac10[[#This Row],[Unit Increase]]*Table_Query_from_Mac10[[#This Row],[Future-cost]]</f>
        <v>0</v>
      </c>
      <c r="Z4698" s="47">
        <f>-(Table_Query_from_Mac10[[#This Row],[Incremental Sales]]+((Table_Query_from_Mac10[[#This Row],[Incremental Sales]]*-(SUM(Summary!$S$8:$S$9)))))*Summary!$S$18</f>
        <v>0</v>
      </c>
      <c r="AA4698" s="47">
        <f>IFERROR(Table_Query_from_Mac10[[#This Row],[Incremental Cost]]/Table_Query_from_Mac10[[#This Row],[Incremental Sales]],0)</f>
        <v>0</v>
      </c>
      <c r="AB4698" s="47">
        <f>IFERROR(Table_Query_from_Mac10[[#This Row],[TotalCostFuture]]/Table_Query_from_Mac10[[#This Row],[totalsalesFuture]],0)</f>
        <v>0.45758354755784059</v>
      </c>
      <c r="AN4698" s="30">
        <v>48</v>
      </c>
      <c r="AO4698">
        <f t="shared" si="146"/>
        <v>12</v>
      </c>
      <c r="AQ4698" s="30">
        <v>44.46</v>
      </c>
      <c r="AR4698">
        <f t="shared" si="147"/>
        <v>15.56</v>
      </c>
    </row>
    <row r="4699" spans="1:44" x14ac:dyDescent="0.25">
      <c r="A4699">
        <v>90496</v>
      </c>
      <c r="B4699">
        <v>2</v>
      </c>
      <c r="C4699" t="s">
        <v>86</v>
      </c>
      <c r="D4699" t="s">
        <v>79</v>
      </c>
      <c r="E4699">
        <v>9</v>
      </c>
      <c r="F4699">
        <v>8.44</v>
      </c>
      <c r="G4699">
        <v>19.39</v>
      </c>
      <c r="H4699" s="1">
        <v>44855</v>
      </c>
      <c r="I4699" s="20">
        <v>0</v>
      </c>
      <c r="J4699" s="47">
        <f>Table_Query_from_Mac10[[#This Row],[unit_price]]-(Table_Query_from_Mac10[[#This Row],[unit_price]]*(Table_Query_from_Mac10[[#This Row],[discount_pct]]/100))</f>
        <v>19.39</v>
      </c>
      <c r="K4699" s="47">
        <f>Table_Query_from_Mac10[[#This Row],[unit_cost]]</f>
        <v>8.44</v>
      </c>
      <c r="L4699" s="47">
        <f>Table_Query_from_Mac10[[#This Row],[Live-cost]]*(1+Table_Query_from_Mac10[[#This Row],[CogsIncreasebyTYPE]])</f>
        <v>8.44</v>
      </c>
      <c r="M4699" s="47">
        <f>Table_Query_from_Mac10[[#This Row],[Live-cost]]*Table_Query_from_Mac10[[#This Row],[qty_to_ship]]</f>
        <v>75.959999999999994</v>
      </c>
      <c r="N4699" s="47">
        <f>IF(Table_Query_from_Mac10[[#This Row],[item_no]]="KDA",-Table_Query_from_Mac10[[#This Row],[unit_price]],Table_Query_from_Mac10[[#This Row],[Net Unit]]*Table_Query_from_Mac10[[#This Row],[qty_to_ship]])</f>
        <v>174.51</v>
      </c>
      <c r="O4699" s="47">
        <f>SUMIFS(Summary!C:C,Summary!H:H,Table_Query_from_Mac10[[#This Row],[Juiceoc]])</f>
        <v>0</v>
      </c>
      <c r="P4699" s="47">
        <f>SUMIFS(Summary!D:D,Summary!H:H,Table_Query_from_Mac10[[#This Row],[Juiceoc]])</f>
        <v>0</v>
      </c>
      <c r="Q4699" s="47">
        <f>SUMIFS(Summary!E:E,Summary!H:H,Table_Query_from_Mac10[[#This Row],[Juiceoc]])</f>
        <v>0</v>
      </c>
      <c r="R4699" s="47">
        <f>Table_Query_from_Mac10[[#This Row],[Net Unit]]*(1+Table_Query_from_Mac10[[#This Row],[PriceIncreasebyType]])</f>
        <v>19.39</v>
      </c>
      <c r="S4699" s="47">
        <f>Table_Query_from_Mac10[[#This Row],[UnitPriceFuture]]*Table_Query_from_Mac10[[#This Row],[qtytoShipFuture]]</f>
        <v>174.51</v>
      </c>
      <c r="T4699" s="47">
        <f>ROUND(Table_Query_from_Mac10[[#This Row],[qty_to_ship]]*(1+Table_Query_from_Mac10[[#This Row],[VolumeIncreasebyType]]),0)</f>
        <v>9</v>
      </c>
      <c r="U4699" s="47">
        <f>Table_Query_from_Mac10[[#This Row],[qtytoShipFuture]]*Table_Query_from_Mac10[[#This Row],[Future-cost]]</f>
        <v>75.959999999999994</v>
      </c>
      <c r="V4699" s="47">
        <f>Table_Query_from_Mac10[[#This Row],[qtytoShipFuture]]-Table_Query_from_Mac10[[#This Row],[qty_to_ship]]</f>
        <v>0</v>
      </c>
      <c r="W4699" s="47">
        <f>Table_Query_from_Mac10[[#This Row],[UnitPriceFuture]]</f>
        <v>19.39</v>
      </c>
      <c r="X4699" s="47">
        <f>Table_Query_from_Mac10[[#This Row],[Unit Increase]]*Table_Query_from_Mac10[[#This Row],[UnitPriceFuture]]</f>
        <v>0</v>
      </c>
      <c r="Y4699" s="47">
        <f>Table_Query_from_Mac10[[#This Row],[Unit Increase]]*Table_Query_from_Mac10[[#This Row],[Future-cost]]</f>
        <v>0</v>
      </c>
      <c r="Z4699" s="47">
        <f>-(Table_Query_from_Mac10[[#This Row],[Incremental Sales]]+((Table_Query_from_Mac10[[#This Row],[Incremental Sales]]*-(SUM(Summary!$S$8:$S$9)))))*Summary!$S$18</f>
        <v>0</v>
      </c>
      <c r="AA4699" s="47">
        <f>IFERROR(Table_Query_from_Mac10[[#This Row],[Incremental Cost]]/Table_Query_from_Mac10[[#This Row],[Incremental Sales]],0)</f>
        <v>0</v>
      </c>
      <c r="AB4699" s="47">
        <f>IFERROR(Table_Query_from_Mac10[[#This Row],[TotalCostFuture]]/Table_Query_from_Mac10[[#This Row],[totalsalesFuture]],0)</f>
        <v>0.43527591542031974</v>
      </c>
      <c r="AN4699" s="31">
        <v>36</v>
      </c>
      <c r="AO4699">
        <f t="shared" si="146"/>
        <v>9</v>
      </c>
      <c r="AQ4699" s="31">
        <v>55.4</v>
      </c>
      <c r="AR4699">
        <f t="shared" si="147"/>
        <v>19.39</v>
      </c>
    </row>
    <row r="4700" spans="1:44" x14ac:dyDescent="0.25">
      <c r="A4700">
        <v>90496</v>
      </c>
      <c r="B4700">
        <v>3</v>
      </c>
      <c r="C4700" t="s">
        <v>86</v>
      </c>
      <c r="D4700" t="s">
        <v>79</v>
      </c>
      <c r="E4700">
        <v>9</v>
      </c>
      <c r="F4700">
        <v>9.82</v>
      </c>
      <c r="G4700">
        <v>23.06</v>
      </c>
      <c r="H4700" s="1">
        <v>44855</v>
      </c>
      <c r="I4700" s="20">
        <v>0</v>
      </c>
      <c r="J4700" s="47">
        <f>Table_Query_from_Mac10[[#This Row],[unit_price]]-(Table_Query_from_Mac10[[#This Row],[unit_price]]*(Table_Query_from_Mac10[[#This Row],[discount_pct]]/100))</f>
        <v>23.06</v>
      </c>
      <c r="K4700" s="47">
        <f>Table_Query_from_Mac10[[#This Row],[unit_cost]]</f>
        <v>9.82</v>
      </c>
      <c r="L4700" s="47">
        <f>Table_Query_from_Mac10[[#This Row],[Live-cost]]*(1+Table_Query_from_Mac10[[#This Row],[CogsIncreasebyTYPE]])</f>
        <v>9.82</v>
      </c>
      <c r="M4700" s="47">
        <f>Table_Query_from_Mac10[[#This Row],[Live-cost]]*Table_Query_from_Mac10[[#This Row],[qty_to_ship]]</f>
        <v>88.38</v>
      </c>
      <c r="N4700" s="47">
        <f>IF(Table_Query_from_Mac10[[#This Row],[item_no]]="KDA",-Table_Query_from_Mac10[[#This Row],[unit_price]],Table_Query_from_Mac10[[#This Row],[Net Unit]]*Table_Query_from_Mac10[[#This Row],[qty_to_ship]])</f>
        <v>207.54</v>
      </c>
      <c r="O4700" s="47">
        <f>SUMIFS(Summary!C:C,Summary!H:H,Table_Query_from_Mac10[[#This Row],[Juiceoc]])</f>
        <v>0</v>
      </c>
      <c r="P4700" s="47">
        <f>SUMIFS(Summary!D:D,Summary!H:H,Table_Query_from_Mac10[[#This Row],[Juiceoc]])</f>
        <v>0</v>
      </c>
      <c r="Q4700" s="47">
        <f>SUMIFS(Summary!E:E,Summary!H:H,Table_Query_from_Mac10[[#This Row],[Juiceoc]])</f>
        <v>0</v>
      </c>
      <c r="R4700" s="47">
        <f>Table_Query_from_Mac10[[#This Row],[Net Unit]]*(1+Table_Query_from_Mac10[[#This Row],[PriceIncreasebyType]])</f>
        <v>23.06</v>
      </c>
      <c r="S4700" s="47">
        <f>Table_Query_from_Mac10[[#This Row],[UnitPriceFuture]]*Table_Query_from_Mac10[[#This Row],[qtytoShipFuture]]</f>
        <v>207.54</v>
      </c>
      <c r="T4700" s="47">
        <f>ROUND(Table_Query_from_Mac10[[#This Row],[qty_to_ship]]*(1+Table_Query_from_Mac10[[#This Row],[VolumeIncreasebyType]]),0)</f>
        <v>9</v>
      </c>
      <c r="U4700" s="47">
        <f>Table_Query_from_Mac10[[#This Row],[qtytoShipFuture]]*Table_Query_from_Mac10[[#This Row],[Future-cost]]</f>
        <v>88.38</v>
      </c>
      <c r="V4700" s="47">
        <f>Table_Query_from_Mac10[[#This Row],[qtytoShipFuture]]-Table_Query_from_Mac10[[#This Row],[qty_to_ship]]</f>
        <v>0</v>
      </c>
      <c r="W4700" s="47">
        <f>Table_Query_from_Mac10[[#This Row],[UnitPriceFuture]]</f>
        <v>23.06</v>
      </c>
      <c r="X4700" s="47">
        <f>Table_Query_from_Mac10[[#This Row],[Unit Increase]]*Table_Query_from_Mac10[[#This Row],[UnitPriceFuture]]</f>
        <v>0</v>
      </c>
      <c r="Y4700" s="47">
        <f>Table_Query_from_Mac10[[#This Row],[Unit Increase]]*Table_Query_from_Mac10[[#This Row],[Future-cost]]</f>
        <v>0</v>
      </c>
      <c r="Z4700" s="47">
        <f>-(Table_Query_from_Mac10[[#This Row],[Incremental Sales]]+((Table_Query_from_Mac10[[#This Row],[Incremental Sales]]*-(SUM(Summary!$S$8:$S$9)))))*Summary!$S$18</f>
        <v>0</v>
      </c>
      <c r="AA4700" s="47">
        <f>IFERROR(Table_Query_from_Mac10[[#This Row],[Incremental Cost]]/Table_Query_from_Mac10[[#This Row],[Incremental Sales]],0)</f>
        <v>0</v>
      </c>
      <c r="AB4700" s="47">
        <f>IFERROR(Table_Query_from_Mac10[[#This Row],[TotalCostFuture]]/Table_Query_from_Mac10[[#This Row],[totalsalesFuture]],0)</f>
        <v>0.42584562012142235</v>
      </c>
      <c r="AN4700" s="30">
        <v>36</v>
      </c>
      <c r="AO4700">
        <f t="shared" si="146"/>
        <v>9</v>
      </c>
      <c r="AQ4700" s="30">
        <v>65.88</v>
      </c>
      <c r="AR4700">
        <f t="shared" si="147"/>
        <v>23.06</v>
      </c>
    </row>
    <row r="4701" spans="1:44" x14ac:dyDescent="0.25">
      <c r="A4701">
        <v>90496</v>
      </c>
      <c r="B4701">
        <v>4</v>
      </c>
      <c r="C4701" t="s">
        <v>86</v>
      </c>
      <c r="D4701" t="s">
        <v>79</v>
      </c>
      <c r="E4701">
        <v>6</v>
      </c>
      <c r="F4701">
        <v>11.58</v>
      </c>
      <c r="G4701">
        <v>26.78</v>
      </c>
      <c r="H4701" s="1">
        <v>44855</v>
      </c>
      <c r="I4701" s="20">
        <v>0</v>
      </c>
      <c r="J4701" s="47">
        <f>Table_Query_from_Mac10[[#This Row],[unit_price]]-(Table_Query_from_Mac10[[#This Row],[unit_price]]*(Table_Query_from_Mac10[[#This Row],[discount_pct]]/100))</f>
        <v>26.78</v>
      </c>
      <c r="K4701" s="47">
        <f>Table_Query_from_Mac10[[#This Row],[unit_cost]]</f>
        <v>11.58</v>
      </c>
      <c r="L4701" s="47">
        <f>Table_Query_from_Mac10[[#This Row],[Live-cost]]*(1+Table_Query_from_Mac10[[#This Row],[CogsIncreasebyTYPE]])</f>
        <v>11.58</v>
      </c>
      <c r="M4701" s="47">
        <f>Table_Query_from_Mac10[[#This Row],[Live-cost]]*Table_Query_from_Mac10[[#This Row],[qty_to_ship]]</f>
        <v>69.48</v>
      </c>
      <c r="N4701" s="47">
        <f>IF(Table_Query_from_Mac10[[#This Row],[item_no]]="KDA",-Table_Query_from_Mac10[[#This Row],[unit_price]],Table_Query_from_Mac10[[#This Row],[Net Unit]]*Table_Query_from_Mac10[[#This Row],[qty_to_ship]])</f>
        <v>160.68</v>
      </c>
      <c r="O4701" s="47">
        <f>SUMIFS(Summary!C:C,Summary!H:H,Table_Query_from_Mac10[[#This Row],[Juiceoc]])</f>
        <v>0</v>
      </c>
      <c r="P4701" s="47">
        <f>SUMIFS(Summary!D:D,Summary!H:H,Table_Query_from_Mac10[[#This Row],[Juiceoc]])</f>
        <v>0</v>
      </c>
      <c r="Q4701" s="47">
        <f>SUMIFS(Summary!E:E,Summary!H:H,Table_Query_from_Mac10[[#This Row],[Juiceoc]])</f>
        <v>0</v>
      </c>
      <c r="R4701" s="47">
        <f>Table_Query_from_Mac10[[#This Row],[Net Unit]]*(1+Table_Query_from_Mac10[[#This Row],[PriceIncreasebyType]])</f>
        <v>26.78</v>
      </c>
      <c r="S4701" s="47">
        <f>Table_Query_from_Mac10[[#This Row],[UnitPriceFuture]]*Table_Query_from_Mac10[[#This Row],[qtytoShipFuture]]</f>
        <v>160.68</v>
      </c>
      <c r="T4701" s="47">
        <f>ROUND(Table_Query_from_Mac10[[#This Row],[qty_to_ship]]*(1+Table_Query_from_Mac10[[#This Row],[VolumeIncreasebyType]]),0)</f>
        <v>6</v>
      </c>
      <c r="U4701" s="47">
        <f>Table_Query_from_Mac10[[#This Row],[qtytoShipFuture]]*Table_Query_from_Mac10[[#This Row],[Future-cost]]</f>
        <v>69.48</v>
      </c>
      <c r="V4701" s="47">
        <f>Table_Query_from_Mac10[[#This Row],[qtytoShipFuture]]-Table_Query_from_Mac10[[#This Row],[qty_to_ship]]</f>
        <v>0</v>
      </c>
      <c r="W4701" s="47">
        <f>Table_Query_from_Mac10[[#This Row],[UnitPriceFuture]]</f>
        <v>26.78</v>
      </c>
      <c r="X4701" s="47">
        <f>Table_Query_from_Mac10[[#This Row],[Unit Increase]]*Table_Query_from_Mac10[[#This Row],[UnitPriceFuture]]</f>
        <v>0</v>
      </c>
      <c r="Y4701" s="47">
        <f>Table_Query_from_Mac10[[#This Row],[Unit Increase]]*Table_Query_from_Mac10[[#This Row],[Future-cost]]</f>
        <v>0</v>
      </c>
      <c r="Z4701" s="47">
        <f>-(Table_Query_from_Mac10[[#This Row],[Incremental Sales]]+((Table_Query_from_Mac10[[#This Row],[Incremental Sales]]*-(SUM(Summary!$S$8:$S$9)))))*Summary!$S$18</f>
        <v>0</v>
      </c>
      <c r="AA4701" s="47">
        <f>IFERROR(Table_Query_from_Mac10[[#This Row],[Incremental Cost]]/Table_Query_from_Mac10[[#This Row],[Incremental Sales]],0)</f>
        <v>0</v>
      </c>
      <c r="AB4701" s="47">
        <f>IFERROR(Table_Query_from_Mac10[[#This Row],[TotalCostFuture]]/Table_Query_from_Mac10[[#This Row],[totalsalesFuture]],0)</f>
        <v>0.43241224794622851</v>
      </c>
      <c r="AN4701" s="31">
        <v>24</v>
      </c>
      <c r="AO4701">
        <f t="shared" si="146"/>
        <v>6</v>
      </c>
      <c r="AQ4701" s="31">
        <v>76.510000000000005</v>
      </c>
      <c r="AR4701">
        <f t="shared" si="147"/>
        <v>26.78</v>
      </c>
    </row>
    <row r="4702" spans="1:44" x14ac:dyDescent="0.25">
      <c r="A4702">
        <v>90496</v>
      </c>
      <c r="B4702">
        <v>5</v>
      </c>
      <c r="C4702" t="s">
        <v>84</v>
      </c>
      <c r="D4702" t="s">
        <v>79</v>
      </c>
      <c r="E4702">
        <v>36</v>
      </c>
      <c r="F4702">
        <v>3.92</v>
      </c>
      <c r="G4702">
        <v>8.0299999999999994</v>
      </c>
      <c r="H4702" s="1">
        <v>44855</v>
      </c>
      <c r="I4702" s="20">
        <v>0</v>
      </c>
      <c r="J4702" s="47">
        <f>Table_Query_from_Mac10[[#This Row],[unit_price]]-(Table_Query_from_Mac10[[#This Row],[unit_price]]*(Table_Query_from_Mac10[[#This Row],[discount_pct]]/100))</f>
        <v>8.0299999999999994</v>
      </c>
      <c r="K4702" s="47">
        <f>Table_Query_from_Mac10[[#This Row],[unit_cost]]</f>
        <v>3.92</v>
      </c>
      <c r="L4702" s="47">
        <f>Table_Query_from_Mac10[[#This Row],[Live-cost]]*(1+Table_Query_from_Mac10[[#This Row],[CogsIncreasebyTYPE]])</f>
        <v>3.92</v>
      </c>
      <c r="M4702" s="47">
        <f>Table_Query_from_Mac10[[#This Row],[Live-cost]]*Table_Query_from_Mac10[[#This Row],[qty_to_ship]]</f>
        <v>141.12</v>
      </c>
      <c r="N4702" s="47">
        <f>IF(Table_Query_from_Mac10[[#This Row],[item_no]]="KDA",-Table_Query_from_Mac10[[#This Row],[unit_price]],Table_Query_from_Mac10[[#This Row],[Net Unit]]*Table_Query_from_Mac10[[#This Row],[qty_to_ship]])</f>
        <v>289.08</v>
      </c>
      <c r="O4702" s="47">
        <f>SUMIFS(Summary!C:C,Summary!H:H,Table_Query_from_Mac10[[#This Row],[Juiceoc]])</f>
        <v>0</v>
      </c>
      <c r="P4702" s="47">
        <f>SUMIFS(Summary!D:D,Summary!H:H,Table_Query_from_Mac10[[#This Row],[Juiceoc]])</f>
        <v>0</v>
      </c>
      <c r="Q4702" s="47">
        <f>SUMIFS(Summary!E:E,Summary!H:H,Table_Query_from_Mac10[[#This Row],[Juiceoc]])</f>
        <v>0</v>
      </c>
      <c r="R4702" s="47">
        <f>Table_Query_from_Mac10[[#This Row],[Net Unit]]*(1+Table_Query_from_Mac10[[#This Row],[PriceIncreasebyType]])</f>
        <v>8.0299999999999994</v>
      </c>
      <c r="S4702" s="47">
        <f>Table_Query_from_Mac10[[#This Row],[UnitPriceFuture]]*Table_Query_from_Mac10[[#This Row],[qtytoShipFuture]]</f>
        <v>289.08</v>
      </c>
      <c r="T4702" s="47">
        <f>ROUND(Table_Query_from_Mac10[[#This Row],[qty_to_ship]]*(1+Table_Query_from_Mac10[[#This Row],[VolumeIncreasebyType]]),0)</f>
        <v>36</v>
      </c>
      <c r="U4702" s="47">
        <f>Table_Query_from_Mac10[[#This Row],[qtytoShipFuture]]*Table_Query_from_Mac10[[#This Row],[Future-cost]]</f>
        <v>141.12</v>
      </c>
      <c r="V4702" s="47">
        <f>Table_Query_from_Mac10[[#This Row],[qtytoShipFuture]]-Table_Query_from_Mac10[[#This Row],[qty_to_ship]]</f>
        <v>0</v>
      </c>
      <c r="W4702" s="47">
        <f>Table_Query_from_Mac10[[#This Row],[UnitPriceFuture]]</f>
        <v>8.0299999999999994</v>
      </c>
      <c r="X4702" s="47">
        <f>Table_Query_from_Mac10[[#This Row],[Unit Increase]]*Table_Query_from_Mac10[[#This Row],[UnitPriceFuture]]</f>
        <v>0</v>
      </c>
      <c r="Y4702" s="47">
        <f>Table_Query_from_Mac10[[#This Row],[Unit Increase]]*Table_Query_from_Mac10[[#This Row],[Future-cost]]</f>
        <v>0</v>
      </c>
      <c r="Z4702" s="47">
        <f>-(Table_Query_from_Mac10[[#This Row],[Incremental Sales]]+((Table_Query_from_Mac10[[#This Row],[Incremental Sales]]*-(SUM(Summary!$S$8:$S$9)))))*Summary!$S$18</f>
        <v>0</v>
      </c>
      <c r="AA4702" s="47">
        <f>IFERROR(Table_Query_from_Mac10[[#This Row],[Incremental Cost]]/Table_Query_from_Mac10[[#This Row],[Incremental Sales]],0)</f>
        <v>0</v>
      </c>
      <c r="AB4702" s="47">
        <f>IFERROR(Table_Query_from_Mac10[[#This Row],[TotalCostFuture]]/Table_Query_from_Mac10[[#This Row],[totalsalesFuture]],0)</f>
        <v>0.48816936488169371</v>
      </c>
      <c r="AN4702" s="30">
        <v>144</v>
      </c>
      <c r="AO4702">
        <f t="shared" si="146"/>
        <v>36</v>
      </c>
      <c r="AQ4702" s="30">
        <v>22.95</v>
      </c>
      <c r="AR4702">
        <f t="shared" si="147"/>
        <v>8.0299999999999994</v>
      </c>
    </row>
    <row r="4703" spans="1:44" x14ac:dyDescent="0.25">
      <c r="A4703">
        <v>90496</v>
      </c>
      <c r="B4703">
        <v>6</v>
      </c>
      <c r="C4703" t="s">
        <v>84</v>
      </c>
      <c r="D4703" t="s">
        <v>79</v>
      </c>
      <c r="E4703">
        <v>25</v>
      </c>
      <c r="F4703">
        <v>4.43</v>
      </c>
      <c r="G4703">
        <v>9.33</v>
      </c>
      <c r="H4703" s="1">
        <v>44855</v>
      </c>
      <c r="I4703" s="20">
        <v>0</v>
      </c>
      <c r="J4703" s="47">
        <f>Table_Query_from_Mac10[[#This Row],[unit_price]]-(Table_Query_from_Mac10[[#This Row],[unit_price]]*(Table_Query_from_Mac10[[#This Row],[discount_pct]]/100))</f>
        <v>9.33</v>
      </c>
      <c r="K4703" s="47">
        <f>Table_Query_from_Mac10[[#This Row],[unit_cost]]</f>
        <v>4.43</v>
      </c>
      <c r="L4703" s="47">
        <f>Table_Query_from_Mac10[[#This Row],[Live-cost]]*(1+Table_Query_from_Mac10[[#This Row],[CogsIncreasebyTYPE]])</f>
        <v>4.43</v>
      </c>
      <c r="M4703" s="47">
        <f>Table_Query_from_Mac10[[#This Row],[Live-cost]]*Table_Query_from_Mac10[[#This Row],[qty_to_ship]]</f>
        <v>110.75</v>
      </c>
      <c r="N4703" s="47">
        <f>IF(Table_Query_from_Mac10[[#This Row],[item_no]]="KDA",-Table_Query_from_Mac10[[#This Row],[unit_price]],Table_Query_from_Mac10[[#This Row],[Net Unit]]*Table_Query_from_Mac10[[#This Row],[qty_to_ship]])</f>
        <v>233.25</v>
      </c>
      <c r="O4703" s="47">
        <f>SUMIFS(Summary!C:C,Summary!H:H,Table_Query_from_Mac10[[#This Row],[Juiceoc]])</f>
        <v>0</v>
      </c>
      <c r="P4703" s="47">
        <f>SUMIFS(Summary!D:D,Summary!H:H,Table_Query_from_Mac10[[#This Row],[Juiceoc]])</f>
        <v>0</v>
      </c>
      <c r="Q4703" s="47">
        <f>SUMIFS(Summary!E:E,Summary!H:H,Table_Query_from_Mac10[[#This Row],[Juiceoc]])</f>
        <v>0</v>
      </c>
      <c r="R4703" s="47">
        <f>Table_Query_from_Mac10[[#This Row],[Net Unit]]*(1+Table_Query_from_Mac10[[#This Row],[PriceIncreasebyType]])</f>
        <v>9.33</v>
      </c>
      <c r="S4703" s="47">
        <f>Table_Query_from_Mac10[[#This Row],[UnitPriceFuture]]*Table_Query_from_Mac10[[#This Row],[qtytoShipFuture]]</f>
        <v>233.25</v>
      </c>
      <c r="T4703" s="47">
        <f>ROUND(Table_Query_from_Mac10[[#This Row],[qty_to_ship]]*(1+Table_Query_from_Mac10[[#This Row],[VolumeIncreasebyType]]),0)</f>
        <v>25</v>
      </c>
      <c r="U4703" s="47">
        <f>Table_Query_from_Mac10[[#This Row],[qtytoShipFuture]]*Table_Query_from_Mac10[[#This Row],[Future-cost]]</f>
        <v>110.75</v>
      </c>
      <c r="V4703" s="47">
        <f>Table_Query_from_Mac10[[#This Row],[qtytoShipFuture]]-Table_Query_from_Mac10[[#This Row],[qty_to_ship]]</f>
        <v>0</v>
      </c>
      <c r="W4703" s="47">
        <f>Table_Query_from_Mac10[[#This Row],[UnitPriceFuture]]</f>
        <v>9.33</v>
      </c>
      <c r="X4703" s="47">
        <f>Table_Query_from_Mac10[[#This Row],[Unit Increase]]*Table_Query_from_Mac10[[#This Row],[UnitPriceFuture]]</f>
        <v>0</v>
      </c>
      <c r="Y4703" s="47">
        <f>Table_Query_from_Mac10[[#This Row],[Unit Increase]]*Table_Query_from_Mac10[[#This Row],[Future-cost]]</f>
        <v>0</v>
      </c>
      <c r="Z4703" s="47">
        <f>-(Table_Query_from_Mac10[[#This Row],[Incremental Sales]]+((Table_Query_from_Mac10[[#This Row],[Incremental Sales]]*-(SUM(Summary!$S$8:$S$9)))))*Summary!$S$18</f>
        <v>0</v>
      </c>
      <c r="AA4703" s="47">
        <f>IFERROR(Table_Query_from_Mac10[[#This Row],[Incremental Cost]]/Table_Query_from_Mac10[[#This Row],[Incremental Sales]],0)</f>
        <v>0</v>
      </c>
      <c r="AB4703" s="47">
        <f>IFERROR(Table_Query_from_Mac10[[#This Row],[TotalCostFuture]]/Table_Query_from_Mac10[[#This Row],[totalsalesFuture]],0)</f>
        <v>0.47481243301178994</v>
      </c>
      <c r="AN4703" s="31">
        <v>100</v>
      </c>
      <c r="AO4703">
        <f t="shared" si="146"/>
        <v>25</v>
      </c>
      <c r="AQ4703" s="31">
        <v>26.65</v>
      </c>
      <c r="AR4703">
        <f t="shared" si="147"/>
        <v>9.33</v>
      </c>
    </row>
    <row r="4704" spans="1:44" x14ac:dyDescent="0.25">
      <c r="A4704">
        <v>90496</v>
      </c>
      <c r="B4704">
        <v>7</v>
      </c>
      <c r="C4704" t="s">
        <v>86</v>
      </c>
      <c r="D4704" t="s">
        <v>79</v>
      </c>
      <c r="E4704">
        <v>25</v>
      </c>
      <c r="F4704">
        <v>4.8899999999999997</v>
      </c>
      <c r="G4704">
        <v>10.44</v>
      </c>
      <c r="H4704" s="1">
        <v>44855</v>
      </c>
      <c r="I4704" s="20">
        <v>0</v>
      </c>
      <c r="J4704" s="47">
        <f>Table_Query_from_Mac10[[#This Row],[unit_price]]-(Table_Query_from_Mac10[[#This Row],[unit_price]]*(Table_Query_from_Mac10[[#This Row],[discount_pct]]/100))</f>
        <v>10.44</v>
      </c>
      <c r="K4704" s="47">
        <f>Table_Query_from_Mac10[[#This Row],[unit_cost]]</f>
        <v>4.8899999999999997</v>
      </c>
      <c r="L4704" s="47">
        <f>Table_Query_from_Mac10[[#This Row],[Live-cost]]*(1+Table_Query_from_Mac10[[#This Row],[CogsIncreasebyTYPE]])</f>
        <v>4.8899999999999997</v>
      </c>
      <c r="M4704" s="47">
        <f>Table_Query_from_Mac10[[#This Row],[Live-cost]]*Table_Query_from_Mac10[[#This Row],[qty_to_ship]]</f>
        <v>122.24999999999999</v>
      </c>
      <c r="N4704" s="47">
        <f>IF(Table_Query_from_Mac10[[#This Row],[item_no]]="KDA",-Table_Query_from_Mac10[[#This Row],[unit_price]],Table_Query_from_Mac10[[#This Row],[Net Unit]]*Table_Query_from_Mac10[[#This Row],[qty_to_ship]])</f>
        <v>261</v>
      </c>
      <c r="O4704" s="47">
        <f>SUMIFS(Summary!C:C,Summary!H:H,Table_Query_from_Mac10[[#This Row],[Juiceoc]])</f>
        <v>0</v>
      </c>
      <c r="P4704" s="47">
        <f>SUMIFS(Summary!D:D,Summary!H:H,Table_Query_from_Mac10[[#This Row],[Juiceoc]])</f>
        <v>0</v>
      </c>
      <c r="Q4704" s="47">
        <f>SUMIFS(Summary!E:E,Summary!H:H,Table_Query_from_Mac10[[#This Row],[Juiceoc]])</f>
        <v>0</v>
      </c>
      <c r="R4704" s="47">
        <f>Table_Query_from_Mac10[[#This Row],[Net Unit]]*(1+Table_Query_from_Mac10[[#This Row],[PriceIncreasebyType]])</f>
        <v>10.44</v>
      </c>
      <c r="S4704" s="47">
        <f>Table_Query_from_Mac10[[#This Row],[UnitPriceFuture]]*Table_Query_from_Mac10[[#This Row],[qtytoShipFuture]]</f>
        <v>261</v>
      </c>
      <c r="T4704" s="47">
        <f>ROUND(Table_Query_from_Mac10[[#This Row],[qty_to_ship]]*(1+Table_Query_from_Mac10[[#This Row],[VolumeIncreasebyType]]),0)</f>
        <v>25</v>
      </c>
      <c r="U4704" s="47">
        <f>Table_Query_from_Mac10[[#This Row],[qtytoShipFuture]]*Table_Query_from_Mac10[[#This Row],[Future-cost]]</f>
        <v>122.24999999999999</v>
      </c>
      <c r="V4704" s="47">
        <f>Table_Query_from_Mac10[[#This Row],[qtytoShipFuture]]-Table_Query_from_Mac10[[#This Row],[qty_to_ship]]</f>
        <v>0</v>
      </c>
      <c r="W4704" s="47">
        <f>Table_Query_from_Mac10[[#This Row],[UnitPriceFuture]]</f>
        <v>10.44</v>
      </c>
      <c r="X4704" s="47">
        <f>Table_Query_from_Mac10[[#This Row],[Unit Increase]]*Table_Query_from_Mac10[[#This Row],[UnitPriceFuture]]</f>
        <v>0</v>
      </c>
      <c r="Y4704" s="47">
        <f>Table_Query_from_Mac10[[#This Row],[Unit Increase]]*Table_Query_from_Mac10[[#This Row],[Future-cost]]</f>
        <v>0</v>
      </c>
      <c r="Z4704" s="47">
        <f>-(Table_Query_from_Mac10[[#This Row],[Incremental Sales]]+((Table_Query_from_Mac10[[#This Row],[Incremental Sales]]*-(SUM(Summary!$S$8:$S$9)))))*Summary!$S$18</f>
        <v>0</v>
      </c>
      <c r="AA4704" s="47">
        <f>IFERROR(Table_Query_from_Mac10[[#This Row],[Incremental Cost]]/Table_Query_from_Mac10[[#This Row],[Incremental Sales]],0)</f>
        <v>0</v>
      </c>
      <c r="AB4704" s="47">
        <f>IFERROR(Table_Query_from_Mac10[[#This Row],[TotalCostFuture]]/Table_Query_from_Mac10[[#This Row],[totalsalesFuture]],0)</f>
        <v>0.4683908045977011</v>
      </c>
      <c r="AN4704" s="30">
        <v>100</v>
      </c>
      <c r="AO4704">
        <f t="shared" si="146"/>
        <v>25</v>
      </c>
      <c r="AQ4704" s="30">
        <v>29.84</v>
      </c>
      <c r="AR4704">
        <f t="shared" si="147"/>
        <v>10.44</v>
      </c>
    </row>
    <row r="4705" spans="1:44" x14ac:dyDescent="0.25">
      <c r="A4705">
        <v>90496</v>
      </c>
      <c r="B4705">
        <v>8</v>
      </c>
      <c r="C4705" t="s">
        <v>86</v>
      </c>
      <c r="D4705" t="s">
        <v>79</v>
      </c>
      <c r="E4705">
        <v>40</v>
      </c>
      <c r="F4705">
        <v>5.36</v>
      </c>
      <c r="G4705">
        <v>11.46</v>
      </c>
      <c r="H4705" s="1">
        <v>44855</v>
      </c>
      <c r="I4705" s="20">
        <v>0</v>
      </c>
      <c r="J4705" s="47">
        <f>Table_Query_from_Mac10[[#This Row],[unit_price]]-(Table_Query_from_Mac10[[#This Row],[unit_price]]*(Table_Query_from_Mac10[[#This Row],[discount_pct]]/100))</f>
        <v>11.46</v>
      </c>
      <c r="K4705" s="47">
        <f>Table_Query_from_Mac10[[#This Row],[unit_cost]]</f>
        <v>5.36</v>
      </c>
      <c r="L4705" s="47">
        <f>Table_Query_from_Mac10[[#This Row],[Live-cost]]*(1+Table_Query_from_Mac10[[#This Row],[CogsIncreasebyTYPE]])</f>
        <v>5.36</v>
      </c>
      <c r="M4705" s="47">
        <f>Table_Query_from_Mac10[[#This Row],[Live-cost]]*Table_Query_from_Mac10[[#This Row],[qty_to_ship]]</f>
        <v>214.4</v>
      </c>
      <c r="N4705" s="47">
        <f>IF(Table_Query_from_Mac10[[#This Row],[item_no]]="KDA",-Table_Query_from_Mac10[[#This Row],[unit_price]],Table_Query_from_Mac10[[#This Row],[Net Unit]]*Table_Query_from_Mac10[[#This Row],[qty_to_ship]])</f>
        <v>458.40000000000003</v>
      </c>
      <c r="O4705" s="47">
        <f>SUMIFS(Summary!C:C,Summary!H:H,Table_Query_from_Mac10[[#This Row],[Juiceoc]])</f>
        <v>0</v>
      </c>
      <c r="P4705" s="47">
        <f>SUMIFS(Summary!D:D,Summary!H:H,Table_Query_from_Mac10[[#This Row],[Juiceoc]])</f>
        <v>0</v>
      </c>
      <c r="Q4705" s="47">
        <f>SUMIFS(Summary!E:E,Summary!H:H,Table_Query_from_Mac10[[#This Row],[Juiceoc]])</f>
        <v>0</v>
      </c>
      <c r="R4705" s="47">
        <f>Table_Query_from_Mac10[[#This Row],[Net Unit]]*(1+Table_Query_from_Mac10[[#This Row],[PriceIncreasebyType]])</f>
        <v>11.46</v>
      </c>
      <c r="S4705" s="47">
        <f>Table_Query_from_Mac10[[#This Row],[UnitPriceFuture]]*Table_Query_from_Mac10[[#This Row],[qtytoShipFuture]]</f>
        <v>458.40000000000003</v>
      </c>
      <c r="T4705" s="47">
        <f>ROUND(Table_Query_from_Mac10[[#This Row],[qty_to_ship]]*(1+Table_Query_from_Mac10[[#This Row],[VolumeIncreasebyType]]),0)</f>
        <v>40</v>
      </c>
      <c r="U4705" s="47">
        <f>Table_Query_from_Mac10[[#This Row],[qtytoShipFuture]]*Table_Query_from_Mac10[[#This Row],[Future-cost]]</f>
        <v>214.4</v>
      </c>
      <c r="V4705" s="47">
        <f>Table_Query_from_Mac10[[#This Row],[qtytoShipFuture]]-Table_Query_from_Mac10[[#This Row],[qty_to_ship]]</f>
        <v>0</v>
      </c>
      <c r="W4705" s="47">
        <f>Table_Query_from_Mac10[[#This Row],[UnitPriceFuture]]</f>
        <v>11.46</v>
      </c>
      <c r="X4705" s="47">
        <f>Table_Query_from_Mac10[[#This Row],[Unit Increase]]*Table_Query_from_Mac10[[#This Row],[UnitPriceFuture]]</f>
        <v>0</v>
      </c>
      <c r="Y4705" s="47">
        <f>Table_Query_from_Mac10[[#This Row],[Unit Increase]]*Table_Query_from_Mac10[[#This Row],[Future-cost]]</f>
        <v>0</v>
      </c>
      <c r="Z4705" s="47">
        <f>-(Table_Query_from_Mac10[[#This Row],[Incremental Sales]]+((Table_Query_from_Mac10[[#This Row],[Incremental Sales]]*-(SUM(Summary!$S$8:$S$9)))))*Summary!$S$18</f>
        <v>0</v>
      </c>
      <c r="AA4705" s="47">
        <f>IFERROR(Table_Query_from_Mac10[[#This Row],[Incremental Cost]]/Table_Query_from_Mac10[[#This Row],[Incremental Sales]],0)</f>
        <v>0</v>
      </c>
      <c r="AB4705" s="47">
        <f>IFERROR(Table_Query_from_Mac10[[#This Row],[TotalCostFuture]]/Table_Query_from_Mac10[[#This Row],[totalsalesFuture]],0)</f>
        <v>0.46771378708551481</v>
      </c>
      <c r="AN4705" s="31">
        <v>160</v>
      </c>
      <c r="AO4705">
        <f t="shared" si="146"/>
        <v>40</v>
      </c>
      <c r="AQ4705" s="31">
        <v>32.75</v>
      </c>
      <c r="AR4705">
        <f t="shared" si="147"/>
        <v>11.46</v>
      </c>
    </row>
    <row r="4706" spans="1:44" x14ac:dyDescent="0.25">
      <c r="A4706">
        <v>90496</v>
      </c>
      <c r="B4706">
        <v>9</v>
      </c>
      <c r="C4706" t="s">
        <v>86</v>
      </c>
      <c r="D4706" t="s">
        <v>79</v>
      </c>
      <c r="E4706">
        <v>48</v>
      </c>
      <c r="F4706">
        <v>5.86</v>
      </c>
      <c r="G4706">
        <v>12.43</v>
      </c>
      <c r="H4706" s="1">
        <v>44855</v>
      </c>
      <c r="I4706" s="20">
        <v>0</v>
      </c>
      <c r="J4706" s="47">
        <f>Table_Query_from_Mac10[[#This Row],[unit_price]]-(Table_Query_from_Mac10[[#This Row],[unit_price]]*(Table_Query_from_Mac10[[#This Row],[discount_pct]]/100))</f>
        <v>12.43</v>
      </c>
      <c r="K4706" s="47">
        <f>Table_Query_from_Mac10[[#This Row],[unit_cost]]</f>
        <v>5.86</v>
      </c>
      <c r="L4706" s="47">
        <f>Table_Query_from_Mac10[[#This Row],[Live-cost]]*(1+Table_Query_from_Mac10[[#This Row],[CogsIncreasebyTYPE]])</f>
        <v>5.86</v>
      </c>
      <c r="M4706" s="47">
        <f>Table_Query_from_Mac10[[#This Row],[Live-cost]]*Table_Query_from_Mac10[[#This Row],[qty_to_ship]]</f>
        <v>281.28000000000003</v>
      </c>
      <c r="N4706" s="47">
        <f>IF(Table_Query_from_Mac10[[#This Row],[item_no]]="KDA",-Table_Query_from_Mac10[[#This Row],[unit_price]],Table_Query_from_Mac10[[#This Row],[Net Unit]]*Table_Query_from_Mac10[[#This Row],[qty_to_ship]])</f>
        <v>596.64</v>
      </c>
      <c r="O4706" s="47">
        <f>SUMIFS(Summary!C:C,Summary!H:H,Table_Query_from_Mac10[[#This Row],[Juiceoc]])</f>
        <v>0</v>
      </c>
      <c r="P4706" s="47">
        <f>SUMIFS(Summary!D:D,Summary!H:H,Table_Query_from_Mac10[[#This Row],[Juiceoc]])</f>
        <v>0</v>
      </c>
      <c r="Q4706" s="47">
        <f>SUMIFS(Summary!E:E,Summary!H:H,Table_Query_from_Mac10[[#This Row],[Juiceoc]])</f>
        <v>0</v>
      </c>
      <c r="R4706" s="47">
        <f>Table_Query_from_Mac10[[#This Row],[Net Unit]]*(1+Table_Query_from_Mac10[[#This Row],[PriceIncreasebyType]])</f>
        <v>12.43</v>
      </c>
      <c r="S4706" s="47">
        <f>Table_Query_from_Mac10[[#This Row],[UnitPriceFuture]]*Table_Query_from_Mac10[[#This Row],[qtytoShipFuture]]</f>
        <v>596.64</v>
      </c>
      <c r="T4706" s="47">
        <f>ROUND(Table_Query_from_Mac10[[#This Row],[qty_to_ship]]*(1+Table_Query_from_Mac10[[#This Row],[VolumeIncreasebyType]]),0)</f>
        <v>48</v>
      </c>
      <c r="U4706" s="47">
        <f>Table_Query_from_Mac10[[#This Row],[qtytoShipFuture]]*Table_Query_from_Mac10[[#This Row],[Future-cost]]</f>
        <v>281.28000000000003</v>
      </c>
      <c r="V4706" s="47">
        <f>Table_Query_from_Mac10[[#This Row],[qtytoShipFuture]]-Table_Query_from_Mac10[[#This Row],[qty_to_ship]]</f>
        <v>0</v>
      </c>
      <c r="W4706" s="47">
        <f>Table_Query_from_Mac10[[#This Row],[UnitPriceFuture]]</f>
        <v>12.43</v>
      </c>
      <c r="X4706" s="47">
        <f>Table_Query_from_Mac10[[#This Row],[Unit Increase]]*Table_Query_from_Mac10[[#This Row],[UnitPriceFuture]]</f>
        <v>0</v>
      </c>
      <c r="Y4706" s="47">
        <f>Table_Query_from_Mac10[[#This Row],[Unit Increase]]*Table_Query_from_Mac10[[#This Row],[Future-cost]]</f>
        <v>0</v>
      </c>
      <c r="Z4706" s="47">
        <f>-(Table_Query_from_Mac10[[#This Row],[Incremental Sales]]+((Table_Query_from_Mac10[[#This Row],[Incremental Sales]]*-(SUM(Summary!$S$8:$S$9)))))*Summary!$S$18</f>
        <v>0</v>
      </c>
      <c r="AA4706" s="47">
        <f>IFERROR(Table_Query_from_Mac10[[#This Row],[Incremental Cost]]/Table_Query_from_Mac10[[#This Row],[Incremental Sales]],0)</f>
        <v>0</v>
      </c>
      <c r="AB4706" s="47">
        <f>IFERROR(Table_Query_from_Mac10[[#This Row],[TotalCostFuture]]/Table_Query_from_Mac10[[#This Row],[totalsalesFuture]],0)</f>
        <v>0.47144006436041841</v>
      </c>
      <c r="AN4706" s="30">
        <v>192</v>
      </c>
      <c r="AO4706">
        <f t="shared" si="146"/>
        <v>48</v>
      </c>
      <c r="AQ4706" s="30">
        <v>35.51</v>
      </c>
      <c r="AR4706">
        <f t="shared" si="147"/>
        <v>12.43</v>
      </c>
    </row>
    <row r="4707" spans="1:44" x14ac:dyDescent="0.25">
      <c r="A4707">
        <v>90496</v>
      </c>
      <c r="B4707">
        <v>10</v>
      </c>
      <c r="C4707" t="s">
        <v>86</v>
      </c>
      <c r="D4707" t="s">
        <v>79</v>
      </c>
      <c r="E4707">
        <v>32</v>
      </c>
      <c r="F4707">
        <v>6.44</v>
      </c>
      <c r="G4707">
        <v>14.09</v>
      </c>
      <c r="H4707" s="1">
        <v>44855</v>
      </c>
      <c r="I4707" s="20">
        <v>0</v>
      </c>
      <c r="J4707" s="47">
        <f>Table_Query_from_Mac10[[#This Row],[unit_price]]-(Table_Query_from_Mac10[[#This Row],[unit_price]]*(Table_Query_from_Mac10[[#This Row],[discount_pct]]/100))</f>
        <v>14.09</v>
      </c>
      <c r="K4707" s="47">
        <f>Table_Query_from_Mac10[[#This Row],[unit_cost]]</f>
        <v>6.44</v>
      </c>
      <c r="L4707" s="47">
        <f>Table_Query_from_Mac10[[#This Row],[Live-cost]]*(1+Table_Query_from_Mac10[[#This Row],[CogsIncreasebyTYPE]])</f>
        <v>6.44</v>
      </c>
      <c r="M4707" s="47">
        <f>Table_Query_from_Mac10[[#This Row],[Live-cost]]*Table_Query_from_Mac10[[#This Row],[qty_to_ship]]</f>
        <v>206.08</v>
      </c>
      <c r="N4707" s="47">
        <f>IF(Table_Query_from_Mac10[[#This Row],[item_no]]="KDA",-Table_Query_from_Mac10[[#This Row],[unit_price]],Table_Query_from_Mac10[[#This Row],[Net Unit]]*Table_Query_from_Mac10[[#This Row],[qty_to_ship]])</f>
        <v>450.88</v>
      </c>
      <c r="O4707" s="47">
        <f>SUMIFS(Summary!C:C,Summary!H:H,Table_Query_from_Mac10[[#This Row],[Juiceoc]])</f>
        <v>0</v>
      </c>
      <c r="P4707" s="47">
        <f>SUMIFS(Summary!D:D,Summary!H:H,Table_Query_from_Mac10[[#This Row],[Juiceoc]])</f>
        <v>0</v>
      </c>
      <c r="Q4707" s="47">
        <f>SUMIFS(Summary!E:E,Summary!H:H,Table_Query_from_Mac10[[#This Row],[Juiceoc]])</f>
        <v>0</v>
      </c>
      <c r="R4707" s="47">
        <f>Table_Query_from_Mac10[[#This Row],[Net Unit]]*(1+Table_Query_from_Mac10[[#This Row],[PriceIncreasebyType]])</f>
        <v>14.09</v>
      </c>
      <c r="S4707" s="47">
        <f>Table_Query_from_Mac10[[#This Row],[UnitPriceFuture]]*Table_Query_from_Mac10[[#This Row],[qtytoShipFuture]]</f>
        <v>450.88</v>
      </c>
      <c r="T4707" s="47">
        <f>ROUND(Table_Query_from_Mac10[[#This Row],[qty_to_ship]]*(1+Table_Query_from_Mac10[[#This Row],[VolumeIncreasebyType]]),0)</f>
        <v>32</v>
      </c>
      <c r="U4707" s="47">
        <f>Table_Query_from_Mac10[[#This Row],[qtytoShipFuture]]*Table_Query_from_Mac10[[#This Row],[Future-cost]]</f>
        <v>206.08</v>
      </c>
      <c r="V4707" s="47">
        <f>Table_Query_from_Mac10[[#This Row],[qtytoShipFuture]]-Table_Query_from_Mac10[[#This Row],[qty_to_ship]]</f>
        <v>0</v>
      </c>
      <c r="W4707" s="47">
        <f>Table_Query_from_Mac10[[#This Row],[UnitPriceFuture]]</f>
        <v>14.09</v>
      </c>
      <c r="X4707" s="47">
        <f>Table_Query_from_Mac10[[#This Row],[Unit Increase]]*Table_Query_from_Mac10[[#This Row],[UnitPriceFuture]]</f>
        <v>0</v>
      </c>
      <c r="Y4707" s="47">
        <f>Table_Query_from_Mac10[[#This Row],[Unit Increase]]*Table_Query_from_Mac10[[#This Row],[Future-cost]]</f>
        <v>0</v>
      </c>
      <c r="Z4707" s="47">
        <f>-(Table_Query_from_Mac10[[#This Row],[Incremental Sales]]+((Table_Query_from_Mac10[[#This Row],[Incremental Sales]]*-(SUM(Summary!$S$8:$S$9)))))*Summary!$S$18</f>
        <v>0</v>
      </c>
      <c r="AA4707" s="47">
        <f>IFERROR(Table_Query_from_Mac10[[#This Row],[Incremental Cost]]/Table_Query_from_Mac10[[#This Row],[Incremental Sales]],0)</f>
        <v>0</v>
      </c>
      <c r="AB4707" s="47">
        <f>IFERROR(Table_Query_from_Mac10[[#This Row],[TotalCostFuture]]/Table_Query_from_Mac10[[#This Row],[totalsalesFuture]],0)</f>
        <v>0.4570617459190916</v>
      </c>
      <c r="AN4707" s="31">
        <v>128</v>
      </c>
      <c r="AO4707">
        <f t="shared" si="146"/>
        <v>32</v>
      </c>
      <c r="AQ4707" s="31">
        <v>40.25</v>
      </c>
      <c r="AR4707">
        <f t="shared" si="147"/>
        <v>14.09</v>
      </c>
    </row>
    <row r="4708" spans="1:44" x14ac:dyDescent="0.25">
      <c r="A4708">
        <v>90496</v>
      </c>
      <c r="B4708">
        <v>11</v>
      </c>
      <c r="C4708" t="s">
        <v>86</v>
      </c>
      <c r="D4708" t="s">
        <v>79</v>
      </c>
      <c r="E4708">
        <v>12</v>
      </c>
      <c r="F4708">
        <v>8.59</v>
      </c>
      <c r="G4708">
        <v>18.75</v>
      </c>
      <c r="H4708" s="1">
        <v>44855</v>
      </c>
      <c r="I4708" s="20">
        <v>0</v>
      </c>
      <c r="J4708" s="47">
        <f>Table_Query_from_Mac10[[#This Row],[unit_price]]-(Table_Query_from_Mac10[[#This Row],[unit_price]]*(Table_Query_from_Mac10[[#This Row],[discount_pct]]/100))</f>
        <v>18.75</v>
      </c>
      <c r="K4708" s="47">
        <f>Table_Query_from_Mac10[[#This Row],[unit_cost]]</f>
        <v>8.59</v>
      </c>
      <c r="L4708" s="47">
        <f>Table_Query_from_Mac10[[#This Row],[Live-cost]]*(1+Table_Query_from_Mac10[[#This Row],[CogsIncreasebyTYPE]])</f>
        <v>8.59</v>
      </c>
      <c r="M4708" s="47">
        <f>Table_Query_from_Mac10[[#This Row],[Live-cost]]*Table_Query_from_Mac10[[#This Row],[qty_to_ship]]</f>
        <v>103.08</v>
      </c>
      <c r="N4708" s="47">
        <f>IF(Table_Query_from_Mac10[[#This Row],[item_no]]="KDA",-Table_Query_from_Mac10[[#This Row],[unit_price]],Table_Query_from_Mac10[[#This Row],[Net Unit]]*Table_Query_from_Mac10[[#This Row],[qty_to_ship]])</f>
        <v>225</v>
      </c>
      <c r="O4708" s="47">
        <f>SUMIFS(Summary!C:C,Summary!H:H,Table_Query_from_Mac10[[#This Row],[Juiceoc]])</f>
        <v>0</v>
      </c>
      <c r="P4708" s="47">
        <f>SUMIFS(Summary!D:D,Summary!H:H,Table_Query_from_Mac10[[#This Row],[Juiceoc]])</f>
        <v>0</v>
      </c>
      <c r="Q4708" s="47">
        <f>SUMIFS(Summary!E:E,Summary!H:H,Table_Query_from_Mac10[[#This Row],[Juiceoc]])</f>
        <v>0</v>
      </c>
      <c r="R4708" s="47">
        <f>Table_Query_from_Mac10[[#This Row],[Net Unit]]*(1+Table_Query_from_Mac10[[#This Row],[PriceIncreasebyType]])</f>
        <v>18.75</v>
      </c>
      <c r="S4708" s="47">
        <f>Table_Query_from_Mac10[[#This Row],[UnitPriceFuture]]*Table_Query_from_Mac10[[#This Row],[qtytoShipFuture]]</f>
        <v>225</v>
      </c>
      <c r="T4708" s="47">
        <f>ROUND(Table_Query_from_Mac10[[#This Row],[qty_to_ship]]*(1+Table_Query_from_Mac10[[#This Row],[VolumeIncreasebyType]]),0)</f>
        <v>12</v>
      </c>
      <c r="U4708" s="47">
        <f>Table_Query_from_Mac10[[#This Row],[qtytoShipFuture]]*Table_Query_from_Mac10[[#This Row],[Future-cost]]</f>
        <v>103.08</v>
      </c>
      <c r="V4708" s="47">
        <f>Table_Query_from_Mac10[[#This Row],[qtytoShipFuture]]-Table_Query_from_Mac10[[#This Row],[qty_to_ship]]</f>
        <v>0</v>
      </c>
      <c r="W4708" s="47">
        <f>Table_Query_from_Mac10[[#This Row],[UnitPriceFuture]]</f>
        <v>18.75</v>
      </c>
      <c r="X4708" s="47">
        <f>Table_Query_from_Mac10[[#This Row],[Unit Increase]]*Table_Query_from_Mac10[[#This Row],[UnitPriceFuture]]</f>
        <v>0</v>
      </c>
      <c r="Y4708" s="47">
        <f>Table_Query_from_Mac10[[#This Row],[Unit Increase]]*Table_Query_from_Mac10[[#This Row],[Future-cost]]</f>
        <v>0</v>
      </c>
      <c r="Z4708" s="47">
        <f>-(Table_Query_from_Mac10[[#This Row],[Incremental Sales]]+((Table_Query_from_Mac10[[#This Row],[Incremental Sales]]*-(SUM(Summary!$S$8:$S$9)))))*Summary!$S$18</f>
        <v>0</v>
      </c>
      <c r="AA4708" s="47">
        <f>IFERROR(Table_Query_from_Mac10[[#This Row],[Incremental Cost]]/Table_Query_from_Mac10[[#This Row],[Incremental Sales]],0)</f>
        <v>0</v>
      </c>
      <c r="AB4708" s="47">
        <f>IFERROR(Table_Query_from_Mac10[[#This Row],[TotalCostFuture]]/Table_Query_from_Mac10[[#This Row],[totalsalesFuture]],0)</f>
        <v>0.45813333333333334</v>
      </c>
      <c r="AN4708" s="30">
        <v>48</v>
      </c>
      <c r="AO4708">
        <f t="shared" si="146"/>
        <v>12</v>
      </c>
      <c r="AQ4708" s="30">
        <v>53.57</v>
      </c>
      <c r="AR4708">
        <f t="shared" si="147"/>
        <v>18.75</v>
      </c>
    </row>
    <row r="4709" spans="1:44" x14ac:dyDescent="0.25">
      <c r="A4709">
        <v>90496</v>
      </c>
      <c r="B4709">
        <v>12</v>
      </c>
      <c r="C4709" t="s">
        <v>86</v>
      </c>
      <c r="D4709" t="s">
        <v>79</v>
      </c>
      <c r="E4709">
        <v>9</v>
      </c>
      <c r="F4709">
        <v>10.039999999999999</v>
      </c>
      <c r="G4709">
        <v>22.84</v>
      </c>
      <c r="H4709" s="1">
        <v>44855</v>
      </c>
      <c r="I4709" s="20">
        <v>0</v>
      </c>
      <c r="J4709" s="47">
        <f>Table_Query_from_Mac10[[#This Row],[unit_price]]-(Table_Query_from_Mac10[[#This Row],[unit_price]]*(Table_Query_from_Mac10[[#This Row],[discount_pct]]/100))</f>
        <v>22.84</v>
      </c>
      <c r="K4709" s="47">
        <f>Table_Query_from_Mac10[[#This Row],[unit_cost]]</f>
        <v>10.039999999999999</v>
      </c>
      <c r="L4709" s="47">
        <f>Table_Query_from_Mac10[[#This Row],[Live-cost]]*(1+Table_Query_from_Mac10[[#This Row],[CogsIncreasebyTYPE]])</f>
        <v>10.039999999999999</v>
      </c>
      <c r="M4709" s="47">
        <f>Table_Query_from_Mac10[[#This Row],[Live-cost]]*Table_Query_from_Mac10[[#This Row],[qty_to_ship]]</f>
        <v>90.359999999999985</v>
      </c>
      <c r="N4709" s="47">
        <f>IF(Table_Query_from_Mac10[[#This Row],[item_no]]="KDA",-Table_Query_from_Mac10[[#This Row],[unit_price]],Table_Query_from_Mac10[[#This Row],[Net Unit]]*Table_Query_from_Mac10[[#This Row],[qty_to_ship]])</f>
        <v>205.56</v>
      </c>
      <c r="O4709" s="47">
        <f>SUMIFS(Summary!C:C,Summary!H:H,Table_Query_from_Mac10[[#This Row],[Juiceoc]])</f>
        <v>0</v>
      </c>
      <c r="P4709" s="47">
        <f>SUMIFS(Summary!D:D,Summary!H:H,Table_Query_from_Mac10[[#This Row],[Juiceoc]])</f>
        <v>0</v>
      </c>
      <c r="Q4709" s="47">
        <f>SUMIFS(Summary!E:E,Summary!H:H,Table_Query_from_Mac10[[#This Row],[Juiceoc]])</f>
        <v>0</v>
      </c>
      <c r="R4709" s="47">
        <f>Table_Query_from_Mac10[[#This Row],[Net Unit]]*(1+Table_Query_from_Mac10[[#This Row],[PriceIncreasebyType]])</f>
        <v>22.84</v>
      </c>
      <c r="S4709" s="47">
        <f>Table_Query_from_Mac10[[#This Row],[UnitPriceFuture]]*Table_Query_from_Mac10[[#This Row],[qtytoShipFuture]]</f>
        <v>205.56</v>
      </c>
      <c r="T4709" s="47">
        <f>ROUND(Table_Query_from_Mac10[[#This Row],[qty_to_ship]]*(1+Table_Query_from_Mac10[[#This Row],[VolumeIncreasebyType]]),0)</f>
        <v>9</v>
      </c>
      <c r="U4709" s="47">
        <f>Table_Query_from_Mac10[[#This Row],[qtytoShipFuture]]*Table_Query_from_Mac10[[#This Row],[Future-cost]]</f>
        <v>90.359999999999985</v>
      </c>
      <c r="V4709" s="47">
        <f>Table_Query_from_Mac10[[#This Row],[qtytoShipFuture]]-Table_Query_from_Mac10[[#This Row],[qty_to_ship]]</f>
        <v>0</v>
      </c>
      <c r="W4709" s="47">
        <f>Table_Query_from_Mac10[[#This Row],[UnitPriceFuture]]</f>
        <v>22.84</v>
      </c>
      <c r="X4709" s="47">
        <f>Table_Query_from_Mac10[[#This Row],[Unit Increase]]*Table_Query_from_Mac10[[#This Row],[UnitPriceFuture]]</f>
        <v>0</v>
      </c>
      <c r="Y4709" s="47">
        <f>Table_Query_from_Mac10[[#This Row],[Unit Increase]]*Table_Query_from_Mac10[[#This Row],[Future-cost]]</f>
        <v>0</v>
      </c>
      <c r="Z4709" s="47">
        <f>-(Table_Query_from_Mac10[[#This Row],[Incremental Sales]]+((Table_Query_from_Mac10[[#This Row],[Incremental Sales]]*-(SUM(Summary!$S$8:$S$9)))))*Summary!$S$18</f>
        <v>0</v>
      </c>
      <c r="AA4709" s="47">
        <f>IFERROR(Table_Query_from_Mac10[[#This Row],[Incremental Cost]]/Table_Query_from_Mac10[[#This Row],[Incremental Sales]],0)</f>
        <v>0</v>
      </c>
      <c r="AB4709" s="47">
        <f>IFERROR(Table_Query_from_Mac10[[#This Row],[TotalCostFuture]]/Table_Query_from_Mac10[[#This Row],[totalsalesFuture]],0)</f>
        <v>0.43957968476357262</v>
      </c>
      <c r="AN4709" s="31">
        <v>36</v>
      </c>
      <c r="AO4709">
        <f t="shared" si="146"/>
        <v>9</v>
      </c>
      <c r="AQ4709" s="31">
        <v>65.27</v>
      </c>
      <c r="AR4709">
        <f t="shared" si="147"/>
        <v>22.84</v>
      </c>
    </row>
    <row r="4710" spans="1:44" x14ac:dyDescent="0.25">
      <c r="A4710">
        <v>90496</v>
      </c>
      <c r="B4710">
        <v>13</v>
      </c>
      <c r="C4710" t="s">
        <v>86</v>
      </c>
      <c r="D4710" t="s">
        <v>79</v>
      </c>
      <c r="E4710">
        <v>6</v>
      </c>
      <c r="F4710">
        <v>11.48</v>
      </c>
      <c r="G4710">
        <v>25.58</v>
      </c>
      <c r="H4710" s="1">
        <v>44855</v>
      </c>
      <c r="I4710" s="20">
        <v>0</v>
      </c>
      <c r="J4710" s="47">
        <f>Table_Query_from_Mac10[[#This Row],[unit_price]]-(Table_Query_from_Mac10[[#This Row],[unit_price]]*(Table_Query_from_Mac10[[#This Row],[discount_pct]]/100))</f>
        <v>25.58</v>
      </c>
      <c r="K4710" s="47">
        <f>Table_Query_from_Mac10[[#This Row],[unit_cost]]</f>
        <v>11.48</v>
      </c>
      <c r="L4710" s="47">
        <f>Table_Query_from_Mac10[[#This Row],[Live-cost]]*(1+Table_Query_from_Mac10[[#This Row],[CogsIncreasebyTYPE]])</f>
        <v>11.48</v>
      </c>
      <c r="M4710" s="47">
        <f>Table_Query_from_Mac10[[#This Row],[Live-cost]]*Table_Query_from_Mac10[[#This Row],[qty_to_ship]]</f>
        <v>68.88</v>
      </c>
      <c r="N4710" s="47">
        <f>IF(Table_Query_from_Mac10[[#This Row],[item_no]]="KDA",-Table_Query_from_Mac10[[#This Row],[unit_price]],Table_Query_from_Mac10[[#This Row],[Net Unit]]*Table_Query_from_Mac10[[#This Row],[qty_to_ship]])</f>
        <v>153.47999999999999</v>
      </c>
      <c r="O4710" s="47">
        <f>SUMIFS(Summary!C:C,Summary!H:H,Table_Query_from_Mac10[[#This Row],[Juiceoc]])</f>
        <v>0</v>
      </c>
      <c r="P4710" s="47">
        <f>SUMIFS(Summary!D:D,Summary!H:H,Table_Query_from_Mac10[[#This Row],[Juiceoc]])</f>
        <v>0</v>
      </c>
      <c r="Q4710" s="47">
        <f>SUMIFS(Summary!E:E,Summary!H:H,Table_Query_from_Mac10[[#This Row],[Juiceoc]])</f>
        <v>0</v>
      </c>
      <c r="R4710" s="47">
        <f>Table_Query_from_Mac10[[#This Row],[Net Unit]]*(1+Table_Query_from_Mac10[[#This Row],[PriceIncreasebyType]])</f>
        <v>25.58</v>
      </c>
      <c r="S4710" s="47">
        <f>Table_Query_from_Mac10[[#This Row],[UnitPriceFuture]]*Table_Query_from_Mac10[[#This Row],[qtytoShipFuture]]</f>
        <v>153.47999999999999</v>
      </c>
      <c r="T4710" s="47">
        <f>ROUND(Table_Query_from_Mac10[[#This Row],[qty_to_ship]]*(1+Table_Query_from_Mac10[[#This Row],[VolumeIncreasebyType]]),0)</f>
        <v>6</v>
      </c>
      <c r="U4710" s="47">
        <f>Table_Query_from_Mac10[[#This Row],[qtytoShipFuture]]*Table_Query_from_Mac10[[#This Row],[Future-cost]]</f>
        <v>68.88</v>
      </c>
      <c r="V4710" s="47">
        <f>Table_Query_from_Mac10[[#This Row],[qtytoShipFuture]]-Table_Query_from_Mac10[[#This Row],[qty_to_ship]]</f>
        <v>0</v>
      </c>
      <c r="W4710" s="47">
        <f>Table_Query_from_Mac10[[#This Row],[UnitPriceFuture]]</f>
        <v>25.58</v>
      </c>
      <c r="X4710" s="47">
        <f>Table_Query_from_Mac10[[#This Row],[Unit Increase]]*Table_Query_from_Mac10[[#This Row],[UnitPriceFuture]]</f>
        <v>0</v>
      </c>
      <c r="Y4710" s="47">
        <f>Table_Query_from_Mac10[[#This Row],[Unit Increase]]*Table_Query_from_Mac10[[#This Row],[Future-cost]]</f>
        <v>0</v>
      </c>
      <c r="Z4710" s="47">
        <f>-(Table_Query_from_Mac10[[#This Row],[Incremental Sales]]+((Table_Query_from_Mac10[[#This Row],[Incremental Sales]]*-(SUM(Summary!$S$8:$S$9)))))*Summary!$S$18</f>
        <v>0</v>
      </c>
      <c r="AA4710" s="47">
        <f>IFERROR(Table_Query_from_Mac10[[#This Row],[Incremental Cost]]/Table_Query_from_Mac10[[#This Row],[Incremental Sales]],0)</f>
        <v>0</v>
      </c>
      <c r="AB4710" s="47">
        <f>IFERROR(Table_Query_from_Mac10[[#This Row],[TotalCostFuture]]/Table_Query_from_Mac10[[#This Row],[totalsalesFuture]],0)</f>
        <v>0.44878811571540267</v>
      </c>
      <c r="AN4710" s="30">
        <v>24</v>
      </c>
      <c r="AO4710">
        <f t="shared" si="146"/>
        <v>6</v>
      </c>
      <c r="AQ4710" s="30">
        <v>73.09</v>
      </c>
      <c r="AR4710">
        <f t="shared" si="147"/>
        <v>25.58</v>
      </c>
    </row>
    <row r="4711" spans="1:44" x14ac:dyDescent="0.25">
      <c r="A4711">
        <v>90496</v>
      </c>
      <c r="B4711">
        <v>14</v>
      </c>
      <c r="C4711" t="s">
        <v>86</v>
      </c>
      <c r="D4711" t="s">
        <v>79</v>
      </c>
      <c r="E4711">
        <v>4</v>
      </c>
      <c r="F4711">
        <v>15.07</v>
      </c>
      <c r="G4711">
        <v>37.79</v>
      </c>
      <c r="H4711" s="1">
        <v>44855</v>
      </c>
      <c r="I4711" s="20">
        <v>0</v>
      </c>
      <c r="J4711" s="47">
        <f>Table_Query_from_Mac10[[#This Row],[unit_price]]-(Table_Query_from_Mac10[[#This Row],[unit_price]]*(Table_Query_from_Mac10[[#This Row],[discount_pct]]/100))</f>
        <v>37.79</v>
      </c>
      <c r="K4711" s="47">
        <f>Table_Query_from_Mac10[[#This Row],[unit_cost]]</f>
        <v>15.07</v>
      </c>
      <c r="L4711" s="47">
        <f>Table_Query_from_Mac10[[#This Row],[Live-cost]]*(1+Table_Query_from_Mac10[[#This Row],[CogsIncreasebyTYPE]])</f>
        <v>15.07</v>
      </c>
      <c r="M4711" s="47">
        <f>Table_Query_from_Mac10[[#This Row],[Live-cost]]*Table_Query_from_Mac10[[#This Row],[qty_to_ship]]</f>
        <v>60.28</v>
      </c>
      <c r="N4711" s="47">
        <f>IF(Table_Query_from_Mac10[[#This Row],[item_no]]="KDA",-Table_Query_from_Mac10[[#This Row],[unit_price]],Table_Query_from_Mac10[[#This Row],[Net Unit]]*Table_Query_from_Mac10[[#This Row],[qty_to_ship]])</f>
        <v>151.16</v>
      </c>
      <c r="O4711" s="47">
        <f>SUMIFS(Summary!C:C,Summary!H:H,Table_Query_from_Mac10[[#This Row],[Juiceoc]])</f>
        <v>0</v>
      </c>
      <c r="P4711" s="47">
        <f>SUMIFS(Summary!D:D,Summary!H:H,Table_Query_from_Mac10[[#This Row],[Juiceoc]])</f>
        <v>0</v>
      </c>
      <c r="Q4711" s="47">
        <f>SUMIFS(Summary!E:E,Summary!H:H,Table_Query_from_Mac10[[#This Row],[Juiceoc]])</f>
        <v>0</v>
      </c>
      <c r="R4711" s="47">
        <f>Table_Query_from_Mac10[[#This Row],[Net Unit]]*(1+Table_Query_from_Mac10[[#This Row],[PriceIncreasebyType]])</f>
        <v>37.79</v>
      </c>
      <c r="S4711" s="47">
        <f>Table_Query_from_Mac10[[#This Row],[UnitPriceFuture]]*Table_Query_from_Mac10[[#This Row],[qtytoShipFuture]]</f>
        <v>151.16</v>
      </c>
      <c r="T4711" s="47">
        <f>ROUND(Table_Query_from_Mac10[[#This Row],[qty_to_ship]]*(1+Table_Query_from_Mac10[[#This Row],[VolumeIncreasebyType]]),0)</f>
        <v>4</v>
      </c>
      <c r="U4711" s="47">
        <f>Table_Query_from_Mac10[[#This Row],[qtytoShipFuture]]*Table_Query_from_Mac10[[#This Row],[Future-cost]]</f>
        <v>60.28</v>
      </c>
      <c r="V4711" s="47">
        <f>Table_Query_from_Mac10[[#This Row],[qtytoShipFuture]]-Table_Query_from_Mac10[[#This Row],[qty_to_ship]]</f>
        <v>0</v>
      </c>
      <c r="W4711" s="47">
        <f>Table_Query_from_Mac10[[#This Row],[UnitPriceFuture]]</f>
        <v>37.79</v>
      </c>
      <c r="X4711" s="47">
        <f>Table_Query_from_Mac10[[#This Row],[Unit Increase]]*Table_Query_from_Mac10[[#This Row],[UnitPriceFuture]]</f>
        <v>0</v>
      </c>
      <c r="Y4711" s="47">
        <f>Table_Query_from_Mac10[[#This Row],[Unit Increase]]*Table_Query_from_Mac10[[#This Row],[Future-cost]]</f>
        <v>0</v>
      </c>
      <c r="Z4711" s="47">
        <f>-(Table_Query_from_Mac10[[#This Row],[Incremental Sales]]+((Table_Query_from_Mac10[[#This Row],[Incremental Sales]]*-(SUM(Summary!$S$8:$S$9)))))*Summary!$S$18</f>
        <v>0</v>
      </c>
      <c r="AA4711" s="47">
        <f>IFERROR(Table_Query_from_Mac10[[#This Row],[Incremental Cost]]/Table_Query_from_Mac10[[#This Row],[Incremental Sales]],0)</f>
        <v>0</v>
      </c>
      <c r="AB4711" s="47">
        <f>IFERROR(Table_Query_from_Mac10[[#This Row],[TotalCostFuture]]/Table_Query_from_Mac10[[#This Row],[totalsalesFuture]],0)</f>
        <v>0.3987827467584017</v>
      </c>
      <c r="AN4711" s="31">
        <v>16</v>
      </c>
      <c r="AO4711">
        <f t="shared" si="146"/>
        <v>4</v>
      </c>
      <c r="AQ4711" s="31">
        <v>107.96</v>
      </c>
      <c r="AR4711">
        <f t="shared" si="147"/>
        <v>37.79</v>
      </c>
    </row>
    <row r="4712" spans="1:44" x14ac:dyDescent="0.25">
      <c r="A4712">
        <v>90496</v>
      </c>
      <c r="B4712">
        <v>15</v>
      </c>
      <c r="C4712" t="s">
        <v>86</v>
      </c>
      <c r="D4712" t="s">
        <v>79</v>
      </c>
      <c r="E4712">
        <v>25</v>
      </c>
      <c r="F4712">
        <v>5.56</v>
      </c>
      <c r="G4712">
        <v>11.93</v>
      </c>
      <c r="H4712" s="1">
        <v>44855</v>
      </c>
      <c r="I4712" s="20">
        <v>0</v>
      </c>
      <c r="J4712" s="47">
        <f>Table_Query_from_Mac10[[#This Row],[unit_price]]-(Table_Query_from_Mac10[[#This Row],[unit_price]]*(Table_Query_from_Mac10[[#This Row],[discount_pct]]/100))</f>
        <v>11.93</v>
      </c>
      <c r="K4712" s="47">
        <f>Table_Query_from_Mac10[[#This Row],[unit_cost]]</f>
        <v>5.56</v>
      </c>
      <c r="L4712" s="47">
        <f>Table_Query_from_Mac10[[#This Row],[Live-cost]]*(1+Table_Query_from_Mac10[[#This Row],[CogsIncreasebyTYPE]])</f>
        <v>5.56</v>
      </c>
      <c r="M4712" s="47">
        <f>Table_Query_from_Mac10[[#This Row],[Live-cost]]*Table_Query_from_Mac10[[#This Row],[qty_to_ship]]</f>
        <v>139</v>
      </c>
      <c r="N4712" s="47">
        <f>IF(Table_Query_from_Mac10[[#This Row],[item_no]]="KDA",-Table_Query_from_Mac10[[#This Row],[unit_price]],Table_Query_from_Mac10[[#This Row],[Net Unit]]*Table_Query_from_Mac10[[#This Row],[qty_to_ship]])</f>
        <v>298.25</v>
      </c>
      <c r="O4712" s="47">
        <f>SUMIFS(Summary!C:C,Summary!H:H,Table_Query_from_Mac10[[#This Row],[Juiceoc]])</f>
        <v>0</v>
      </c>
      <c r="P4712" s="47">
        <f>SUMIFS(Summary!D:D,Summary!H:H,Table_Query_from_Mac10[[#This Row],[Juiceoc]])</f>
        <v>0</v>
      </c>
      <c r="Q4712" s="47">
        <f>SUMIFS(Summary!E:E,Summary!H:H,Table_Query_from_Mac10[[#This Row],[Juiceoc]])</f>
        <v>0</v>
      </c>
      <c r="R4712" s="47">
        <f>Table_Query_from_Mac10[[#This Row],[Net Unit]]*(1+Table_Query_from_Mac10[[#This Row],[PriceIncreasebyType]])</f>
        <v>11.93</v>
      </c>
      <c r="S4712" s="47">
        <f>Table_Query_from_Mac10[[#This Row],[UnitPriceFuture]]*Table_Query_from_Mac10[[#This Row],[qtytoShipFuture]]</f>
        <v>298.25</v>
      </c>
      <c r="T4712" s="47">
        <f>ROUND(Table_Query_from_Mac10[[#This Row],[qty_to_ship]]*(1+Table_Query_from_Mac10[[#This Row],[VolumeIncreasebyType]]),0)</f>
        <v>25</v>
      </c>
      <c r="U4712" s="47">
        <f>Table_Query_from_Mac10[[#This Row],[qtytoShipFuture]]*Table_Query_from_Mac10[[#This Row],[Future-cost]]</f>
        <v>139</v>
      </c>
      <c r="V4712" s="47">
        <f>Table_Query_from_Mac10[[#This Row],[qtytoShipFuture]]-Table_Query_from_Mac10[[#This Row],[qty_to_ship]]</f>
        <v>0</v>
      </c>
      <c r="W4712" s="47">
        <f>Table_Query_from_Mac10[[#This Row],[UnitPriceFuture]]</f>
        <v>11.93</v>
      </c>
      <c r="X4712" s="47">
        <f>Table_Query_from_Mac10[[#This Row],[Unit Increase]]*Table_Query_from_Mac10[[#This Row],[UnitPriceFuture]]</f>
        <v>0</v>
      </c>
      <c r="Y4712" s="47">
        <f>Table_Query_from_Mac10[[#This Row],[Unit Increase]]*Table_Query_from_Mac10[[#This Row],[Future-cost]]</f>
        <v>0</v>
      </c>
      <c r="Z4712" s="47">
        <f>-(Table_Query_from_Mac10[[#This Row],[Incremental Sales]]+((Table_Query_from_Mac10[[#This Row],[Incremental Sales]]*-(SUM(Summary!$S$8:$S$9)))))*Summary!$S$18</f>
        <v>0</v>
      </c>
      <c r="AA4712" s="47">
        <f>IFERROR(Table_Query_from_Mac10[[#This Row],[Incremental Cost]]/Table_Query_from_Mac10[[#This Row],[Incremental Sales]],0)</f>
        <v>0</v>
      </c>
      <c r="AB4712" s="47">
        <f>IFERROR(Table_Query_from_Mac10[[#This Row],[TotalCostFuture]]/Table_Query_from_Mac10[[#This Row],[totalsalesFuture]],0)</f>
        <v>0.46605196982397318</v>
      </c>
      <c r="AN4712" s="30">
        <v>100</v>
      </c>
      <c r="AO4712">
        <f t="shared" si="146"/>
        <v>25</v>
      </c>
      <c r="AQ4712" s="30">
        <v>34.090000000000003</v>
      </c>
      <c r="AR4712">
        <f t="shared" si="147"/>
        <v>11.93</v>
      </c>
    </row>
    <row r="4713" spans="1:44" x14ac:dyDescent="0.25">
      <c r="A4713">
        <v>90496</v>
      </c>
      <c r="B4713">
        <v>16</v>
      </c>
      <c r="C4713" t="s">
        <v>86</v>
      </c>
      <c r="D4713" t="s">
        <v>79</v>
      </c>
      <c r="E4713">
        <v>40</v>
      </c>
      <c r="F4713">
        <v>5.99</v>
      </c>
      <c r="G4713">
        <v>12.74</v>
      </c>
      <c r="H4713" s="1">
        <v>44855</v>
      </c>
      <c r="I4713" s="20">
        <v>0</v>
      </c>
      <c r="J4713" s="47">
        <f>Table_Query_from_Mac10[[#This Row],[unit_price]]-(Table_Query_from_Mac10[[#This Row],[unit_price]]*(Table_Query_from_Mac10[[#This Row],[discount_pct]]/100))</f>
        <v>12.74</v>
      </c>
      <c r="K4713" s="47">
        <f>Table_Query_from_Mac10[[#This Row],[unit_cost]]</f>
        <v>5.99</v>
      </c>
      <c r="L4713" s="47">
        <f>Table_Query_from_Mac10[[#This Row],[Live-cost]]*(1+Table_Query_from_Mac10[[#This Row],[CogsIncreasebyTYPE]])</f>
        <v>5.99</v>
      </c>
      <c r="M4713" s="47">
        <f>Table_Query_from_Mac10[[#This Row],[Live-cost]]*Table_Query_from_Mac10[[#This Row],[qty_to_ship]]</f>
        <v>239.60000000000002</v>
      </c>
      <c r="N4713" s="47">
        <f>IF(Table_Query_from_Mac10[[#This Row],[item_no]]="KDA",-Table_Query_from_Mac10[[#This Row],[unit_price]],Table_Query_from_Mac10[[#This Row],[Net Unit]]*Table_Query_from_Mac10[[#This Row],[qty_to_ship]])</f>
        <v>509.6</v>
      </c>
      <c r="O4713" s="47">
        <f>SUMIFS(Summary!C:C,Summary!H:H,Table_Query_from_Mac10[[#This Row],[Juiceoc]])</f>
        <v>0</v>
      </c>
      <c r="P4713" s="47">
        <f>SUMIFS(Summary!D:D,Summary!H:H,Table_Query_from_Mac10[[#This Row],[Juiceoc]])</f>
        <v>0</v>
      </c>
      <c r="Q4713" s="47">
        <f>SUMIFS(Summary!E:E,Summary!H:H,Table_Query_from_Mac10[[#This Row],[Juiceoc]])</f>
        <v>0</v>
      </c>
      <c r="R4713" s="47">
        <f>Table_Query_from_Mac10[[#This Row],[Net Unit]]*(1+Table_Query_from_Mac10[[#This Row],[PriceIncreasebyType]])</f>
        <v>12.74</v>
      </c>
      <c r="S4713" s="47">
        <f>Table_Query_from_Mac10[[#This Row],[UnitPriceFuture]]*Table_Query_from_Mac10[[#This Row],[qtytoShipFuture]]</f>
        <v>509.6</v>
      </c>
      <c r="T4713" s="47">
        <f>ROUND(Table_Query_from_Mac10[[#This Row],[qty_to_ship]]*(1+Table_Query_from_Mac10[[#This Row],[VolumeIncreasebyType]]),0)</f>
        <v>40</v>
      </c>
      <c r="U4713" s="47">
        <f>Table_Query_from_Mac10[[#This Row],[qtytoShipFuture]]*Table_Query_from_Mac10[[#This Row],[Future-cost]]</f>
        <v>239.60000000000002</v>
      </c>
      <c r="V4713" s="47">
        <f>Table_Query_from_Mac10[[#This Row],[qtytoShipFuture]]-Table_Query_from_Mac10[[#This Row],[qty_to_ship]]</f>
        <v>0</v>
      </c>
      <c r="W4713" s="47">
        <f>Table_Query_from_Mac10[[#This Row],[UnitPriceFuture]]</f>
        <v>12.74</v>
      </c>
      <c r="X4713" s="47">
        <f>Table_Query_from_Mac10[[#This Row],[Unit Increase]]*Table_Query_from_Mac10[[#This Row],[UnitPriceFuture]]</f>
        <v>0</v>
      </c>
      <c r="Y4713" s="47">
        <f>Table_Query_from_Mac10[[#This Row],[Unit Increase]]*Table_Query_from_Mac10[[#This Row],[Future-cost]]</f>
        <v>0</v>
      </c>
      <c r="Z4713" s="47">
        <f>-(Table_Query_from_Mac10[[#This Row],[Incremental Sales]]+((Table_Query_from_Mac10[[#This Row],[Incremental Sales]]*-(SUM(Summary!$S$8:$S$9)))))*Summary!$S$18</f>
        <v>0</v>
      </c>
      <c r="AA4713" s="47">
        <f>IFERROR(Table_Query_from_Mac10[[#This Row],[Incremental Cost]]/Table_Query_from_Mac10[[#This Row],[Incremental Sales]],0)</f>
        <v>0</v>
      </c>
      <c r="AB4713" s="47">
        <f>IFERROR(Table_Query_from_Mac10[[#This Row],[TotalCostFuture]]/Table_Query_from_Mac10[[#This Row],[totalsalesFuture]],0)</f>
        <v>0.47017268445839877</v>
      </c>
      <c r="AN4713" s="31">
        <v>160</v>
      </c>
      <c r="AO4713">
        <f t="shared" si="146"/>
        <v>40</v>
      </c>
      <c r="AQ4713" s="31">
        <v>36.4</v>
      </c>
      <c r="AR4713">
        <f t="shared" si="147"/>
        <v>12.74</v>
      </c>
    </row>
    <row r="4714" spans="1:44" x14ac:dyDescent="0.25">
      <c r="A4714">
        <v>90496</v>
      </c>
      <c r="B4714">
        <v>17</v>
      </c>
      <c r="C4714" t="s">
        <v>86</v>
      </c>
      <c r="D4714" t="s">
        <v>79</v>
      </c>
      <c r="E4714">
        <v>16</v>
      </c>
      <c r="F4714">
        <v>6.64</v>
      </c>
      <c r="G4714">
        <v>14.14</v>
      </c>
      <c r="H4714" s="1">
        <v>44855</v>
      </c>
      <c r="I4714" s="20">
        <v>0</v>
      </c>
      <c r="J4714" s="47">
        <f>Table_Query_from_Mac10[[#This Row],[unit_price]]-(Table_Query_from_Mac10[[#This Row],[unit_price]]*(Table_Query_from_Mac10[[#This Row],[discount_pct]]/100))</f>
        <v>14.14</v>
      </c>
      <c r="K4714" s="47">
        <f>Table_Query_from_Mac10[[#This Row],[unit_cost]]</f>
        <v>6.64</v>
      </c>
      <c r="L4714" s="47">
        <f>Table_Query_from_Mac10[[#This Row],[Live-cost]]*(1+Table_Query_from_Mac10[[#This Row],[CogsIncreasebyTYPE]])</f>
        <v>6.64</v>
      </c>
      <c r="M4714" s="47">
        <f>Table_Query_from_Mac10[[#This Row],[Live-cost]]*Table_Query_from_Mac10[[#This Row],[qty_to_ship]]</f>
        <v>106.24</v>
      </c>
      <c r="N4714" s="47">
        <f>IF(Table_Query_from_Mac10[[#This Row],[item_no]]="KDA",-Table_Query_from_Mac10[[#This Row],[unit_price]],Table_Query_from_Mac10[[#This Row],[Net Unit]]*Table_Query_from_Mac10[[#This Row],[qty_to_ship]])</f>
        <v>226.24</v>
      </c>
      <c r="O4714" s="47">
        <f>SUMIFS(Summary!C:C,Summary!H:H,Table_Query_from_Mac10[[#This Row],[Juiceoc]])</f>
        <v>0</v>
      </c>
      <c r="P4714" s="47">
        <f>SUMIFS(Summary!D:D,Summary!H:H,Table_Query_from_Mac10[[#This Row],[Juiceoc]])</f>
        <v>0</v>
      </c>
      <c r="Q4714" s="47">
        <f>SUMIFS(Summary!E:E,Summary!H:H,Table_Query_from_Mac10[[#This Row],[Juiceoc]])</f>
        <v>0</v>
      </c>
      <c r="R4714" s="47">
        <f>Table_Query_from_Mac10[[#This Row],[Net Unit]]*(1+Table_Query_from_Mac10[[#This Row],[PriceIncreasebyType]])</f>
        <v>14.14</v>
      </c>
      <c r="S4714" s="47">
        <f>Table_Query_from_Mac10[[#This Row],[UnitPriceFuture]]*Table_Query_from_Mac10[[#This Row],[qtytoShipFuture]]</f>
        <v>226.24</v>
      </c>
      <c r="T4714" s="47">
        <f>ROUND(Table_Query_from_Mac10[[#This Row],[qty_to_ship]]*(1+Table_Query_from_Mac10[[#This Row],[VolumeIncreasebyType]]),0)</f>
        <v>16</v>
      </c>
      <c r="U4714" s="47">
        <f>Table_Query_from_Mac10[[#This Row],[qtytoShipFuture]]*Table_Query_from_Mac10[[#This Row],[Future-cost]]</f>
        <v>106.24</v>
      </c>
      <c r="V4714" s="47">
        <f>Table_Query_from_Mac10[[#This Row],[qtytoShipFuture]]-Table_Query_from_Mac10[[#This Row],[qty_to_ship]]</f>
        <v>0</v>
      </c>
      <c r="W4714" s="47">
        <f>Table_Query_from_Mac10[[#This Row],[UnitPriceFuture]]</f>
        <v>14.14</v>
      </c>
      <c r="X4714" s="47">
        <f>Table_Query_from_Mac10[[#This Row],[Unit Increase]]*Table_Query_from_Mac10[[#This Row],[UnitPriceFuture]]</f>
        <v>0</v>
      </c>
      <c r="Y4714" s="47">
        <f>Table_Query_from_Mac10[[#This Row],[Unit Increase]]*Table_Query_from_Mac10[[#This Row],[Future-cost]]</f>
        <v>0</v>
      </c>
      <c r="Z4714" s="47">
        <f>-(Table_Query_from_Mac10[[#This Row],[Incremental Sales]]+((Table_Query_from_Mac10[[#This Row],[Incremental Sales]]*-(SUM(Summary!$S$8:$S$9)))))*Summary!$S$18</f>
        <v>0</v>
      </c>
      <c r="AA4714" s="47">
        <f>IFERROR(Table_Query_from_Mac10[[#This Row],[Incremental Cost]]/Table_Query_from_Mac10[[#This Row],[Incremental Sales]],0)</f>
        <v>0</v>
      </c>
      <c r="AB4714" s="47">
        <f>IFERROR(Table_Query_from_Mac10[[#This Row],[TotalCostFuture]]/Table_Query_from_Mac10[[#This Row],[totalsalesFuture]],0)</f>
        <v>0.46958981612446954</v>
      </c>
      <c r="AN4714" s="30">
        <v>64</v>
      </c>
      <c r="AO4714">
        <f t="shared" si="146"/>
        <v>16</v>
      </c>
      <c r="AQ4714" s="30">
        <v>40.39</v>
      </c>
      <c r="AR4714">
        <f t="shared" si="147"/>
        <v>14.14</v>
      </c>
    </row>
    <row r="4715" spans="1:44" x14ac:dyDescent="0.25">
      <c r="A4715">
        <v>90496</v>
      </c>
      <c r="B4715">
        <v>18</v>
      </c>
      <c r="C4715" t="s">
        <v>86</v>
      </c>
      <c r="D4715" t="s">
        <v>79</v>
      </c>
      <c r="E4715">
        <v>16</v>
      </c>
      <c r="F4715">
        <v>7.21</v>
      </c>
      <c r="G4715">
        <v>15.45</v>
      </c>
      <c r="H4715" s="1">
        <v>44855</v>
      </c>
      <c r="I4715" s="20">
        <v>0</v>
      </c>
      <c r="J4715" s="47">
        <f>Table_Query_from_Mac10[[#This Row],[unit_price]]-(Table_Query_from_Mac10[[#This Row],[unit_price]]*(Table_Query_from_Mac10[[#This Row],[discount_pct]]/100))</f>
        <v>15.45</v>
      </c>
      <c r="K4715" s="47">
        <f>Table_Query_from_Mac10[[#This Row],[unit_cost]]</f>
        <v>7.21</v>
      </c>
      <c r="L4715" s="47">
        <f>Table_Query_from_Mac10[[#This Row],[Live-cost]]*(1+Table_Query_from_Mac10[[#This Row],[CogsIncreasebyTYPE]])</f>
        <v>7.21</v>
      </c>
      <c r="M4715" s="47">
        <f>Table_Query_from_Mac10[[#This Row],[Live-cost]]*Table_Query_from_Mac10[[#This Row],[qty_to_ship]]</f>
        <v>115.36</v>
      </c>
      <c r="N4715" s="47">
        <f>IF(Table_Query_from_Mac10[[#This Row],[item_no]]="KDA",-Table_Query_from_Mac10[[#This Row],[unit_price]],Table_Query_from_Mac10[[#This Row],[Net Unit]]*Table_Query_from_Mac10[[#This Row],[qty_to_ship]])</f>
        <v>247.2</v>
      </c>
      <c r="O4715" s="47">
        <f>SUMIFS(Summary!C:C,Summary!H:H,Table_Query_from_Mac10[[#This Row],[Juiceoc]])</f>
        <v>0</v>
      </c>
      <c r="P4715" s="47">
        <f>SUMIFS(Summary!D:D,Summary!H:H,Table_Query_from_Mac10[[#This Row],[Juiceoc]])</f>
        <v>0</v>
      </c>
      <c r="Q4715" s="47">
        <f>SUMIFS(Summary!E:E,Summary!H:H,Table_Query_from_Mac10[[#This Row],[Juiceoc]])</f>
        <v>0</v>
      </c>
      <c r="R4715" s="47">
        <f>Table_Query_from_Mac10[[#This Row],[Net Unit]]*(1+Table_Query_from_Mac10[[#This Row],[PriceIncreasebyType]])</f>
        <v>15.45</v>
      </c>
      <c r="S4715" s="47">
        <f>Table_Query_from_Mac10[[#This Row],[UnitPriceFuture]]*Table_Query_from_Mac10[[#This Row],[qtytoShipFuture]]</f>
        <v>247.2</v>
      </c>
      <c r="T4715" s="47">
        <f>ROUND(Table_Query_from_Mac10[[#This Row],[qty_to_ship]]*(1+Table_Query_from_Mac10[[#This Row],[VolumeIncreasebyType]]),0)</f>
        <v>16</v>
      </c>
      <c r="U4715" s="47">
        <f>Table_Query_from_Mac10[[#This Row],[qtytoShipFuture]]*Table_Query_from_Mac10[[#This Row],[Future-cost]]</f>
        <v>115.36</v>
      </c>
      <c r="V4715" s="47">
        <f>Table_Query_from_Mac10[[#This Row],[qtytoShipFuture]]-Table_Query_from_Mac10[[#This Row],[qty_to_ship]]</f>
        <v>0</v>
      </c>
      <c r="W4715" s="47">
        <f>Table_Query_from_Mac10[[#This Row],[UnitPriceFuture]]</f>
        <v>15.45</v>
      </c>
      <c r="X4715" s="47">
        <f>Table_Query_from_Mac10[[#This Row],[Unit Increase]]*Table_Query_from_Mac10[[#This Row],[UnitPriceFuture]]</f>
        <v>0</v>
      </c>
      <c r="Y4715" s="47">
        <f>Table_Query_from_Mac10[[#This Row],[Unit Increase]]*Table_Query_from_Mac10[[#This Row],[Future-cost]]</f>
        <v>0</v>
      </c>
      <c r="Z4715" s="47">
        <f>-(Table_Query_from_Mac10[[#This Row],[Incremental Sales]]+((Table_Query_from_Mac10[[#This Row],[Incremental Sales]]*-(SUM(Summary!$S$8:$S$9)))))*Summary!$S$18</f>
        <v>0</v>
      </c>
      <c r="AA4715" s="47">
        <f>IFERROR(Table_Query_from_Mac10[[#This Row],[Incremental Cost]]/Table_Query_from_Mac10[[#This Row],[Incremental Sales]],0)</f>
        <v>0</v>
      </c>
      <c r="AB4715" s="47">
        <f>IFERROR(Table_Query_from_Mac10[[#This Row],[TotalCostFuture]]/Table_Query_from_Mac10[[#This Row],[totalsalesFuture]],0)</f>
        <v>0.46666666666666667</v>
      </c>
      <c r="AN4715" s="31">
        <v>64</v>
      </c>
      <c r="AO4715">
        <f t="shared" si="146"/>
        <v>16</v>
      </c>
      <c r="AQ4715" s="31">
        <v>44.14</v>
      </c>
      <c r="AR4715">
        <f t="shared" si="147"/>
        <v>15.45</v>
      </c>
    </row>
    <row r="4716" spans="1:44" x14ac:dyDescent="0.25">
      <c r="A4716">
        <v>90496</v>
      </c>
      <c r="B4716">
        <v>19</v>
      </c>
      <c r="C4716" t="s">
        <v>86</v>
      </c>
      <c r="D4716" t="s">
        <v>79</v>
      </c>
      <c r="E4716">
        <v>12</v>
      </c>
      <c r="F4716">
        <v>7.88</v>
      </c>
      <c r="G4716">
        <v>16.850000000000001</v>
      </c>
      <c r="H4716" s="1">
        <v>44855</v>
      </c>
      <c r="I4716" s="20">
        <v>0</v>
      </c>
      <c r="J4716" s="47">
        <f>Table_Query_from_Mac10[[#This Row],[unit_price]]-(Table_Query_from_Mac10[[#This Row],[unit_price]]*(Table_Query_from_Mac10[[#This Row],[discount_pct]]/100))</f>
        <v>16.850000000000001</v>
      </c>
      <c r="K4716" s="47">
        <f>Table_Query_from_Mac10[[#This Row],[unit_cost]]</f>
        <v>7.88</v>
      </c>
      <c r="L4716" s="47">
        <f>Table_Query_from_Mac10[[#This Row],[Live-cost]]*(1+Table_Query_from_Mac10[[#This Row],[CogsIncreasebyTYPE]])</f>
        <v>7.88</v>
      </c>
      <c r="M4716" s="47">
        <f>Table_Query_from_Mac10[[#This Row],[Live-cost]]*Table_Query_from_Mac10[[#This Row],[qty_to_ship]]</f>
        <v>94.56</v>
      </c>
      <c r="N4716" s="47">
        <f>IF(Table_Query_from_Mac10[[#This Row],[item_no]]="KDA",-Table_Query_from_Mac10[[#This Row],[unit_price]],Table_Query_from_Mac10[[#This Row],[Net Unit]]*Table_Query_from_Mac10[[#This Row],[qty_to_ship]])</f>
        <v>202.20000000000002</v>
      </c>
      <c r="O4716" s="47">
        <f>SUMIFS(Summary!C:C,Summary!H:H,Table_Query_from_Mac10[[#This Row],[Juiceoc]])</f>
        <v>0</v>
      </c>
      <c r="P4716" s="47">
        <f>SUMIFS(Summary!D:D,Summary!H:H,Table_Query_from_Mac10[[#This Row],[Juiceoc]])</f>
        <v>0</v>
      </c>
      <c r="Q4716" s="47">
        <f>SUMIFS(Summary!E:E,Summary!H:H,Table_Query_from_Mac10[[#This Row],[Juiceoc]])</f>
        <v>0</v>
      </c>
      <c r="R4716" s="47">
        <f>Table_Query_from_Mac10[[#This Row],[Net Unit]]*(1+Table_Query_from_Mac10[[#This Row],[PriceIncreasebyType]])</f>
        <v>16.850000000000001</v>
      </c>
      <c r="S4716" s="47">
        <f>Table_Query_from_Mac10[[#This Row],[UnitPriceFuture]]*Table_Query_from_Mac10[[#This Row],[qtytoShipFuture]]</f>
        <v>202.20000000000002</v>
      </c>
      <c r="T4716" s="47">
        <f>ROUND(Table_Query_from_Mac10[[#This Row],[qty_to_ship]]*(1+Table_Query_from_Mac10[[#This Row],[VolumeIncreasebyType]]),0)</f>
        <v>12</v>
      </c>
      <c r="U4716" s="47">
        <f>Table_Query_from_Mac10[[#This Row],[qtytoShipFuture]]*Table_Query_from_Mac10[[#This Row],[Future-cost]]</f>
        <v>94.56</v>
      </c>
      <c r="V4716" s="47">
        <f>Table_Query_from_Mac10[[#This Row],[qtytoShipFuture]]-Table_Query_from_Mac10[[#This Row],[qty_to_ship]]</f>
        <v>0</v>
      </c>
      <c r="W4716" s="47">
        <f>Table_Query_from_Mac10[[#This Row],[UnitPriceFuture]]</f>
        <v>16.850000000000001</v>
      </c>
      <c r="X4716" s="47">
        <f>Table_Query_from_Mac10[[#This Row],[Unit Increase]]*Table_Query_from_Mac10[[#This Row],[UnitPriceFuture]]</f>
        <v>0</v>
      </c>
      <c r="Y4716" s="47">
        <f>Table_Query_from_Mac10[[#This Row],[Unit Increase]]*Table_Query_from_Mac10[[#This Row],[Future-cost]]</f>
        <v>0</v>
      </c>
      <c r="Z4716" s="47">
        <f>-(Table_Query_from_Mac10[[#This Row],[Incremental Sales]]+((Table_Query_from_Mac10[[#This Row],[Incremental Sales]]*-(SUM(Summary!$S$8:$S$9)))))*Summary!$S$18</f>
        <v>0</v>
      </c>
      <c r="AA4716" s="47">
        <f>IFERROR(Table_Query_from_Mac10[[#This Row],[Incremental Cost]]/Table_Query_from_Mac10[[#This Row],[Incremental Sales]],0)</f>
        <v>0</v>
      </c>
      <c r="AB4716" s="47">
        <f>IFERROR(Table_Query_from_Mac10[[#This Row],[TotalCostFuture]]/Table_Query_from_Mac10[[#This Row],[totalsalesFuture]],0)</f>
        <v>0.46765578635014832</v>
      </c>
      <c r="AN4716" s="30">
        <v>48</v>
      </c>
      <c r="AO4716">
        <f t="shared" si="146"/>
        <v>12</v>
      </c>
      <c r="AQ4716" s="30">
        <v>48.15</v>
      </c>
      <c r="AR4716">
        <f t="shared" si="147"/>
        <v>16.850000000000001</v>
      </c>
    </row>
    <row r="4717" spans="1:44" x14ac:dyDescent="0.25">
      <c r="A4717">
        <v>90496</v>
      </c>
      <c r="B4717">
        <v>20</v>
      </c>
      <c r="C4717" t="s">
        <v>86</v>
      </c>
      <c r="D4717" t="s">
        <v>79</v>
      </c>
      <c r="E4717">
        <v>6</v>
      </c>
      <c r="F4717">
        <v>1.31</v>
      </c>
      <c r="G4717">
        <v>3.91</v>
      </c>
      <c r="H4717" s="1">
        <v>44855</v>
      </c>
      <c r="I4717" s="20">
        <v>0</v>
      </c>
      <c r="J4717" s="47">
        <f>Table_Query_from_Mac10[[#This Row],[unit_price]]-(Table_Query_from_Mac10[[#This Row],[unit_price]]*(Table_Query_from_Mac10[[#This Row],[discount_pct]]/100))</f>
        <v>3.91</v>
      </c>
      <c r="K4717" s="47">
        <f>Table_Query_from_Mac10[[#This Row],[unit_cost]]</f>
        <v>1.31</v>
      </c>
      <c r="L4717" s="47">
        <f>Table_Query_from_Mac10[[#This Row],[Live-cost]]*(1+Table_Query_from_Mac10[[#This Row],[CogsIncreasebyTYPE]])</f>
        <v>1.31</v>
      </c>
      <c r="M4717" s="47">
        <f>Table_Query_from_Mac10[[#This Row],[Live-cost]]*Table_Query_from_Mac10[[#This Row],[qty_to_ship]]</f>
        <v>7.86</v>
      </c>
      <c r="N4717" s="47">
        <f>IF(Table_Query_from_Mac10[[#This Row],[item_no]]="KDA",-Table_Query_from_Mac10[[#This Row],[unit_price]],Table_Query_from_Mac10[[#This Row],[Net Unit]]*Table_Query_from_Mac10[[#This Row],[qty_to_ship]])</f>
        <v>23.46</v>
      </c>
      <c r="O4717" s="47">
        <f>SUMIFS(Summary!C:C,Summary!H:H,Table_Query_from_Mac10[[#This Row],[Juiceoc]])</f>
        <v>0</v>
      </c>
      <c r="P4717" s="47">
        <f>SUMIFS(Summary!D:D,Summary!H:H,Table_Query_from_Mac10[[#This Row],[Juiceoc]])</f>
        <v>0</v>
      </c>
      <c r="Q4717" s="47">
        <f>SUMIFS(Summary!E:E,Summary!H:H,Table_Query_from_Mac10[[#This Row],[Juiceoc]])</f>
        <v>0</v>
      </c>
      <c r="R4717" s="47">
        <f>Table_Query_from_Mac10[[#This Row],[Net Unit]]*(1+Table_Query_from_Mac10[[#This Row],[PriceIncreasebyType]])</f>
        <v>3.91</v>
      </c>
      <c r="S4717" s="47">
        <f>Table_Query_from_Mac10[[#This Row],[UnitPriceFuture]]*Table_Query_from_Mac10[[#This Row],[qtytoShipFuture]]</f>
        <v>23.46</v>
      </c>
      <c r="T4717" s="47">
        <f>ROUND(Table_Query_from_Mac10[[#This Row],[qty_to_ship]]*(1+Table_Query_from_Mac10[[#This Row],[VolumeIncreasebyType]]),0)</f>
        <v>6</v>
      </c>
      <c r="U4717" s="47">
        <f>Table_Query_from_Mac10[[#This Row],[qtytoShipFuture]]*Table_Query_from_Mac10[[#This Row],[Future-cost]]</f>
        <v>7.86</v>
      </c>
      <c r="V4717" s="47">
        <f>Table_Query_from_Mac10[[#This Row],[qtytoShipFuture]]-Table_Query_from_Mac10[[#This Row],[qty_to_ship]]</f>
        <v>0</v>
      </c>
      <c r="W4717" s="47">
        <f>Table_Query_from_Mac10[[#This Row],[UnitPriceFuture]]</f>
        <v>3.91</v>
      </c>
      <c r="X4717" s="47">
        <f>Table_Query_from_Mac10[[#This Row],[Unit Increase]]*Table_Query_from_Mac10[[#This Row],[UnitPriceFuture]]</f>
        <v>0</v>
      </c>
      <c r="Y4717" s="47">
        <f>Table_Query_from_Mac10[[#This Row],[Unit Increase]]*Table_Query_from_Mac10[[#This Row],[Future-cost]]</f>
        <v>0</v>
      </c>
      <c r="Z4717" s="47">
        <f>-(Table_Query_from_Mac10[[#This Row],[Incremental Sales]]+((Table_Query_from_Mac10[[#This Row],[Incremental Sales]]*-(SUM(Summary!$S$8:$S$9)))))*Summary!$S$18</f>
        <v>0</v>
      </c>
      <c r="AA4717" s="47">
        <f>IFERROR(Table_Query_from_Mac10[[#This Row],[Incremental Cost]]/Table_Query_from_Mac10[[#This Row],[Incremental Sales]],0)</f>
        <v>0</v>
      </c>
      <c r="AB4717" s="47">
        <f>IFERROR(Table_Query_from_Mac10[[#This Row],[TotalCostFuture]]/Table_Query_from_Mac10[[#This Row],[totalsalesFuture]],0)</f>
        <v>0.33503836317135549</v>
      </c>
      <c r="AN4717" s="31">
        <v>24</v>
      </c>
      <c r="AO4717">
        <f t="shared" si="146"/>
        <v>6</v>
      </c>
      <c r="AQ4717" s="31">
        <v>11.18</v>
      </c>
      <c r="AR4717">
        <f t="shared" si="147"/>
        <v>3.91</v>
      </c>
    </row>
    <row r="4718" spans="1:44" x14ac:dyDescent="0.25">
      <c r="A4718">
        <v>90496</v>
      </c>
      <c r="B4718">
        <v>21</v>
      </c>
      <c r="C4718" t="s">
        <v>86</v>
      </c>
      <c r="D4718" t="s">
        <v>79</v>
      </c>
      <c r="E4718">
        <v>12</v>
      </c>
      <c r="F4718">
        <v>1.2</v>
      </c>
      <c r="G4718">
        <v>3.91</v>
      </c>
      <c r="H4718" s="1">
        <v>44855</v>
      </c>
      <c r="I4718" s="20">
        <v>0</v>
      </c>
      <c r="J4718" s="47">
        <f>Table_Query_from_Mac10[[#This Row],[unit_price]]-(Table_Query_from_Mac10[[#This Row],[unit_price]]*(Table_Query_from_Mac10[[#This Row],[discount_pct]]/100))</f>
        <v>3.91</v>
      </c>
      <c r="K4718" s="47">
        <f>Table_Query_from_Mac10[[#This Row],[unit_cost]]</f>
        <v>1.2</v>
      </c>
      <c r="L4718" s="47">
        <f>Table_Query_from_Mac10[[#This Row],[Live-cost]]*(1+Table_Query_from_Mac10[[#This Row],[CogsIncreasebyTYPE]])</f>
        <v>1.2</v>
      </c>
      <c r="M4718" s="47">
        <f>Table_Query_from_Mac10[[#This Row],[Live-cost]]*Table_Query_from_Mac10[[#This Row],[qty_to_ship]]</f>
        <v>14.399999999999999</v>
      </c>
      <c r="N4718" s="47">
        <f>IF(Table_Query_from_Mac10[[#This Row],[item_no]]="KDA",-Table_Query_from_Mac10[[#This Row],[unit_price]],Table_Query_from_Mac10[[#This Row],[Net Unit]]*Table_Query_from_Mac10[[#This Row],[qty_to_ship]])</f>
        <v>46.92</v>
      </c>
      <c r="O4718" s="47">
        <f>SUMIFS(Summary!C:C,Summary!H:H,Table_Query_from_Mac10[[#This Row],[Juiceoc]])</f>
        <v>0</v>
      </c>
      <c r="P4718" s="47">
        <f>SUMIFS(Summary!D:D,Summary!H:H,Table_Query_from_Mac10[[#This Row],[Juiceoc]])</f>
        <v>0</v>
      </c>
      <c r="Q4718" s="47">
        <f>SUMIFS(Summary!E:E,Summary!H:H,Table_Query_from_Mac10[[#This Row],[Juiceoc]])</f>
        <v>0</v>
      </c>
      <c r="R4718" s="47">
        <f>Table_Query_from_Mac10[[#This Row],[Net Unit]]*(1+Table_Query_from_Mac10[[#This Row],[PriceIncreasebyType]])</f>
        <v>3.91</v>
      </c>
      <c r="S4718" s="47">
        <f>Table_Query_from_Mac10[[#This Row],[UnitPriceFuture]]*Table_Query_from_Mac10[[#This Row],[qtytoShipFuture]]</f>
        <v>46.92</v>
      </c>
      <c r="T4718" s="47">
        <f>ROUND(Table_Query_from_Mac10[[#This Row],[qty_to_ship]]*(1+Table_Query_from_Mac10[[#This Row],[VolumeIncreasebyType]]),0)</f>
        <v>12</v>
      </c>
      <c r="U4718" s="47">
        <f>Table_Query_from_Mac10[[#This Row],[qtytoShipFuture]]*Table_Query_from_Mac10[[#This Row],[Future-cost]]</f>
        <v>14.399999999999999</v>
      </c>
      <c r="V4718" s="47">
        <f>Table_Query_from_Mac10[[#This Row],[qtytoShipFuture]]-Table_Query_from_Mac10[[#This Row],[qty_to_ship]]</f>
        <v>0</v>
      </c>
      <c r="W4718" s="47">
        <f>Table_Query_from_Mac10[[#This Row],[UnitPriceFuture]]</f>
        <v>3.91</v>
      </c>
      <c r="X4718" s="47">
        <f>Table_Query_from_Mac10[[#This Row],[Unit Increase]]*Table_Query_from_Mac10[[#This Row],[UnitPriceFuture]]</f>
        <v>0</v>
      </c>
      <c r="Y4718" s="47">
        <f>Table_Query_from_Mac10[[#This Row],[Unit Increase]]*Table_Query_from_Mac10[[#This Row],[Future-cost]]</f>
        <v>0</v>
      </c>
      <c r="Z4718" s="47">
        <f>-(Table_Query_from_Mac10[[#This Row],[Incremental Sales]]+((Table_Query_from_Mac10[[#This Row],[Incremental Sales]]*-(SUM(Summary!$S$8:$S$9)))))*Summary!$S$18</f>
        <v>0</v>
      </c>
      <c r="AA4718" s="47">
        <f>IFERROR(Table_Query_from_Mac10[[#This Row],[Incremental Cost]]/Table_Query_from_Mac10[[#This Row],[Incremental Sales]],0)</f>
        <v>0</v>
      </c>
      <c r="AB4718" s="47">
        <f>IFERROR(Table_Query_from_Mac10[[#This Row],[TotalCostFuture]]/Table_Query_from_Mac10[[#This Row],[totalsalesFuture]],0)</f>
        <v>0.30690537084398972</v>
      </c>
      <c r="AN4718" s="30">
        <v>48</v>
      </c>
      <c r="AO4718">
        <f t="shared" si="146"/>
        <v>12</v>
      </c>
      <c r="AQ4718" s="30">
        <v>11.18</v>
      </c>
      <c r="AR4718">
        <f t="shared" si="147"/>
        <v>3.91</v>
      </c>
    </row>
  </sheetData>
  <sheetProtection algorithmName="SHA-512" hashValue="pU7kv6nfT8dn7nYMDu9/cujSgjSDSdl2TVDVUcKFx/bEj2/USvA2IvZduF0XhKPrrpiE8LUR2ybaht5OVAOVDw==" saltValue="e0o5vcO0bvvsi2AnP2t4tA==" spinCount="100000" sheet="1" objects="1" scenarios="1"/>
  <phoneticPr fontId="7" type="noConversion"/>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9FCE8-381F-41A7-95CB-10A356726A07}">
  <sheetPr codeName="Sheet5"/>
  <dimension ref="A1:B10"/>
  <sheetViews>
    <sheetView workbookViewId="0">
      <selection activeCell="E29" sqref="E29"/>
    </sheetView>
  </sheetViews>
  <sheetFormatPr defaultRowHeight="15" x14ac:dyDescent="0.25"/>
  <cols>
    <col min="2" max="2" width="10.7109375" bestFit="1" customWidth="1"/>
  </cols>
  <sheetData>
    <row r="1" spans="1:2" x14ac:dyDescent="0.25">
      <c r="A1" t="s">
        <v>32</v>
      </c>
    </row>
    <row r="2" spans="1:2" x14ac:dyDescent="0.25">
      <c r="B2" s="22">
        <v>44562</v>
      </c>
    </row>
    <row r="3" spans="1:2" x14ac:dyDescent="0.25">
      <c r="B3" s="22">
        <v>44607</v>
      </c>
    </row>
    <row r="4" spans="1:2" x14ac:dyDescent="0.25">
      <c r="B4" s="22">
        <v>44712</v>
      </c>
    </row>
    <row r="5" spans="1:2" x14ac:dyDescent="0.25">
      <c r="B5" s="22">
        <v>44747</v>
      </c>
    </row>
    <row r="6" spans="1:2" x14ac:dyDescent="0.25">
      <c r="B6" s="22">
        <v>44810</v>
      </c>
    </row>
    <row r="7" spans="1:2" x14ac:dyDescent="0.25">
      <c r="B7" s="22">
        <v>44890</v>
      </c>
    </row>
    <row r="8" spans="1:2" x14ac:dyDescent="0.25">
      <c r="B8" s="22">
        <v>44891</v>
      </c>
    </row>
    <row r="9" spans="1:2" x14ac:dyDescent="0.25">
      <c r="B9" s="22">
        <v>44918</v>
      </c>
    </row>
    <row r="10" spans="1:2" x14ac:dyDescent="0.25">
      <c r="B10" s="22">
        <v>44919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A020A-8720-406A-BCEA-4B0AB2D3CB63}">
  <sheetPr codeName="Sheet2"/>
  <dimension ref="A1:I13432"/>
  <sheetViews>
    <sheetView workbookViewId="0">
      <selection activeCell="A4" sqref="A4"/>
    </sheetView>
  </sheetViews>
  <sheetFormatPr defaultRowHeight="15" x14ac:dyDescent="0.25"/>
  <cols>
    <col min="1" max="1" width="18.28515625" bestFit="1" customWidth="1"/>
    <col min="2" max="2" width="5.85546875" bestFit="1" customWidth="1"/>
    <col min="3" max="3" width="11" bestFit="1" customWidth="1"/>
    <col min="4" max="4" width="10.140625" bestFit="1" customWidth="1"/>
    <col min="5" max="5" width="12.5703125" bestFit="1" customWidth="1"/>
    <col min="6" max="6" width="12.7109375" bestFit="1" customWidth="1"/>
    <col min="7" max="7" width="8.42578125" bestFit="1" customWidth="1"/>
    <col min="8" max="8" width="11.140625" bestFit="1" customWidth="1"/>
    <col min="9" max="9" width="8" bestFit="1" customWidth="1"/>
  </cols>
  <sheetData>
    <row r="1" spans="1:9" x14ac:dyDescent="0.25">
      <c r="A1" t="s">
        <v>2</v>
      </c>
      <c r="B1" t="s">
        <v>3</v>
      </c>
      <c r="C1" t="s">
        <v>8</v>
      </c>
      <c r="D1" t="s">
        <v>46</v>
      </c>
      <c r="E1" t="s">
        <v>47</v>
      </c>
      <c r="F1" t="s">
        <v>43</v>
      </c>
      <c r="G1" t="s">
        <v>36</v>
      </c>
      <c r="H1" t="s">
        <v>48</v>
      </c>
      <c r="I1" t="s">
        <v>45</v>
      </c>
    </row>
    <row r="2" spans="1:9" x14ac:dyDescent="0.25">
      <c r="A2" s="47"/>
      <c r="B2" s="47"/>
      <c r="C2" s="47"/>
      <c r="D2" s="47"/>
      <c r="E2" s="47"/>
      <c r="F2" s="47"/>
      <c r="G2" s="47"/>
      <c r="H2" s="47"/>
      <c r="I2" s="47"/>
    </row>
    <row r="3" spans="1:9" x14ac:dyDescent="0.25">
      <c r="A3" s="47"/>
      <c r="B3" s="47"/>
      <c r="C3" s="47"/>
      <c r="D3" s="47"/>
      <c r="E3" s="47"/>
      <c r="F3" s="47"/>
      <c r="G3" s="47"/>
      <c r="H3" s="47"/>
      <c r="I3" s="47"/>
    </row>
    <row r="4" spans="1:9" x14ac:dyDescent="0.25">
      <c r="A4" s="47"/>
      <c r="B4" s="47"/>
      <c r="C4" s="47"/>
      <c r="D4" s="47"/>
      <c r="E4" s="47"/>
      <c r="F4" s="47"/>
      <c r="G4" s="47"/>
      <c r="H4" s="47"/>
      <c r="I4" s="47"/>
    </row>
    <row r="5" spans="1:9" x14ac:dyDescent="0.25">
      <c r="A5" s="47"/>
      <c r="B5" s="47"/>
      <c r="C5" s="47"/>
      <c r="D5" s="47"/>
      <c r="E5" s="47"/>
      <c r="F5" s="47"/>
      <c r="G5" s="47"/>
      <c r="H5" s="47"/>
      <c r="I5" s="47"/>
    </row>
    <row r="6" spans="1:9" x14ac:dyDescent="0.25">
      <c r="A6" s="47"/>
      <c r="B6" s="47"/>
      <c r="C6" s="47"/>
      <c r="D6" s="47"/>
      <c r="E6" s="47"/>
      <c r="F6" s="47"/>
      <c r="G6" s="47"/>
      <c r="H6" s="47"/>
      <c r="I6" s="47"/>
    </row>
    <row r="7" spans="1:9" x14ac:dyDescent="0.25">
      <c r="A7" s="47"/>
      <c r="B7" s="47"/>
      <c r="C7" s="47"/>
      <c r="D7" s="47"/>
      <c r="E7" s="47"/>
      <c r="F7" s="47"/>
      <c r="G7" s="47"/>
      <c r="H7" s="47"/>
      <c r="I7" s="47"/>
    </row>
    <row r="8" spans="1:9" x14ac:dyDescent="0.25">
      <c r="A8" s="47"/>
      <c r="B8" s="47"/>
      <c r="C8" s="47"/>
      <c r="D8" s="47"/>
      <c r="E8" s="47"/>
      <c r="F8" s="47"/>
      <c r="G8" s="47"/>
      <c r="H8" s="47"/>
      <c r="I8" s="47"/>
    </row>
    <row r="9" spans="1:9" x14ac:dyDescent="0.25">
      <c r="A9" s="47"/>
      <c r="B9" s="47"/>
      <c r="C9" s="47"/>
      <c r="D9" s="47"/>
      <c r="E9" s="47"/>
      <c r="F9" s="47"/>
      <c r="G9" s="47"/>
      <c r="H9" s="47"/>
      <c r="I9" s="47"/>
    </row>
    <row r="10" spans="1:9" x14ac:dyDescent="0.25">
      <c r="A10" s="47"/>
      <c r="B10" s="47"/>
      <c r="C10" s="47"/>
      <c r="D10" s="47"/>
      <c r="E10" s="47"/>
      <c r="F10" s="47"/>
      <c r="G10" s="47"/>
      <c r="H10" s="47"/>
      <c r="I10" s="47"/>
    </row>
    <row r="11" spans="1:9" x14ac:dyDescent="0.25">
      <c r="A11" s="47"/>
      <c r="B11" s="47"/>
      <c r="C11" s="47"/>
      <c r="D11" s="47"/>
      <c r="E11" s="47"/>
      <c r="F11" s="47"/>
      <c r="G11" s="47"/>
      <c r="H11" s="47"/>
      <c r="I11" s="47"/>
    </row>
    <row r="12" spans="1:9" x14ac:dyDescent="0.25">
      <c r="A12" s="47"/>
      <c r="B12" s="47"/>
      <c r="C12" s="47"/>
      <c r="D12" s="47"/>
      <c r="E12" s="47"/>
      <c r="F12" s="47"/>
      <c r="G12" s="47"/>
      <c r="H12" s="47"/>
      <c r="I12" s="47"/>
    </row>
    <row r="13" spans="1:9" x14ac:dyDescent="0.25">
      <c r="A13" s="47"/>
      <c r="B13" s="47"/>
      <c r="C13" s="47"/>
      <c r="D13" s="47"/>
      <c r="E13" s="47"/>
      <c r="F13" s="47"/>
      <c r="G13" s="47"/>
      <c r="H13" s="47"/>
      <c r="I13" s="47"/>
    </row>
    <row r="14" spans="1:9" x14ac:dyDescent="0.25">
      <c r="A14" s="47"/>
      <c r="B14" s="47"/>
      <c r="C14" s="47"/>
      <c r="D14" s="47"/>
      <c r="E14" s="47"/>
      <c r="F14" s="47"/>
      <c r="G14" s="47"/>
      <c r="H14" s="47"/>
      <c r="I14" s="47"/>
    </row>
    <row r="15" spans="1:9" x14ac:dyDescent="0.25">
      <c r="A15" s="47"/>
      <c r="B15" s="47"/>
      <c r="C15" s="47"/>
      <c r="D15" s="47"/>
      <c r="E15" s="47"/>
      <c r="F15" s="47"/>
      <c r="G15" s="47"/>
      <c r="H15" s="47"/>
      <c r="I15" s="47"/>
    </row>
    <row r="16" spans="1:9" x14ac:dyDescent="0.25">
      <c r="A16" s="47"/>
      <c r="B16" s="47"/>
      <c r="C16" s="47"/>
      <c r="D16" s="47"/>
      <c r="E16" s="47"/>
      <c r="F16" s="47"/>
      <c r="G16" s="47"/>
      <c r="H16" s="47"/>
      <c r="I16" s="47"/>
    </row>
    <row r="17" spans="1:9" x14ac:dyDescent="0.25">
      <c r="A17" s="47"/>
      <c r="B17" s="47"/>
      <c r="C17" s="47"/>
      <c r="D17" s="47"/>
      <c r="E17" s="47"/>
      <c r="F17" s="47"/>
      <c r="G17" s="47"/>
      <c r="H17" s="47"/>
      <c r="I17" s="47"/>
    </row>
    <row r="18" spans="1:9" x14ac:dyDescent="0.25">
      <c r="A18" s="47"/>
      <c r="B18" s="47"/>
      <c r="C18" s="47"/>
      <c r="D18" s="47"/>
      <c r="E18" s="47"/>
      <c r="F18" s="47"/>
      <c r="G18" s="47"/>
      <c r="H18" s="47"/>
      <c r="I18" s="47"/>
    </row>
    <row r="19" spans="1:9" x14ac:dyDescent="0.25">
      <c r="A19" s="47"/>
      <c r="B19" s="47"/>
      <c r="C19" s="47"/>
      <c r="D19" s="47"/>
      <c r="E19" s="47"/>
      <c r="F19" s="47"/>
      <c r="G19" s="47"/>
      <c r="H19" s="47"/>
      <c r="I19" s="47"/>
    </row>
    <row r="20" spans="1:9" x14ac:dyDescent="0.25">
      <c r="A20" s="47"/>
      <c r="B20" s="47"/>
      <c r="C20" s="47"/>
      <c r="D20" s="47"/>
      <c r="E20" s="47"/>
      <c r="F20" s="47"/>
      <c r="G20" s="47"/>
      <c r="H20" s="47"/>
      <c r="I20" s="47"/>
    </row>
    <row r="21" spans="1:9" x14ac:dyDescent="0.25">
      <c r="A21" s="47"/>
      <c r="B21" s="47"/>
      <c r="C21" s="47"/>
      <c r="D21" s="47"/>
      <c r="E21" s="47"/>
      <c r="F21" s="47"/>
      <c r="G21" s="47"/>
      <c r="H21" s="47"/>
      <c r="I21" s="47"/>
    </row>
    <row r="22" spans="1:9" x14ac:dyDescent="0.25">
      <c r="A22" s="47"/>
      <c r="B22" s="47"/>
      <c r="C22" s="47"/>
      <c r="D22" s="47"/>
      <c r="E22" s="47"/>
      <c r="F22" s="47"/>
      <c r="G22" s="47"/>
      <c r="H22" s="47"/>
      <c r="I22" s="47"/>
    </row>
    <row r="23" spans="1:9" x14ac:dyDescent="0.25">
      <c r="A23" s="47"/>
      <c r="B23" s="47"/>
      <c r="C23" s="47"/>
      <c r="D23" s="47"/>
      <c r="E23" s="47"/>
      <c r="F23" s="47"/>
      <c r="G23" s="47"/>
      <c r="H23" s="47"/>
      <c r="I23" s="47"/>
    </row>
    <row r="24" spans="1:9" x14ac:dyDescent="0.25">
      <c r="A24" s="47"/>
      <c r="B24" s="47"/>
      <c r="C24" s="47"/>
      <c r="D24" s="47"/>
      <c r="E24" s="47"/>
      <c r="F24" s="47"/>
      <c r="G24" s="47"/>
      <c r="H24" s="47"/>
      <c r="I24" s="47"/>
    </row>
    <row r="25" spans="1:9" x14ac:dyDescent="0.25">
      <c r="A25" s="47"/>
      <c r="B25" s="47"/>
      <c r="C25" s="47"/>
      <c r="D25" s="47"/>
      <c r="E25" s="47"/>
      <c r="F25" s="47"/>
      <c r="G25" s="47"/>
      <c r="H25" s="47"/>
      <c r="I25" s="47"/>
    </row>
    <row r="26" spans="1:9" x14ac:dyDescent="0.25">
      <c r="A26" s="47"/>
      <c r="B26" s="47"/>
      <c r="C26" s="47"/>
      <c r="D26" s="47"/>
      <c r="E26" s="47"/>
      <c r="F26" s="47"/>
      <c r="G26" s="47"/>
      <c r="H26" s="47"/>
      <c r="I26" s="47"/>
    </row>
    <row r="27" spans="1:9" x14ac:dyDescent="0.25">
      <c r="A27" s="47"/>
      <c r="B27" s="47"/>
      <c r="C27" s="47"/>
      <c r="D27" s="47"/>
      <c r="E27" s="47"/>
      <c r="F27" s="47"/>
      <c r="G27" s="47"/>
      <c r="H27" s="47"/>
      <c r="I27" s="47"/>
    </row>
    <row r="28" spans="1:9" x14ac:dyDescent="0.25">
      <c r="A28" s="47"/>
      <c r="B28" s="47"/>
      <c r="C28" s="47"/>
      <c r="D28" s="47"/>
      <c r="E28" s="47"/>
      <c r="F28" s="47"/>
      <c r="G28" s="47"/>
      <c r="H28" s="47"/>
      <c r="I28" s="47"/>
    </row>
    <row r="29" spans="1:9" x14ac:dyDescent="0.25">
      <c r="A29" s="47"/>
      <c r="B29" s="47"/>
      <c r="C29" s="47"/>
      <c r="D29" s="47"/>
      <c r="E29" s="47"/>
      <c r="F29" s="47"/>
      <c r="G29" s="47"/>
      <c r="H29" s="47"/>
      <c r="I29" s="47"/>
    </row>
    <row r="30" spans="1:9" x14ac:dyDescent="0.25">
      <c r="A30" s="47"/>
      <c r="B30" s="47"/>
      <c r="C30" s="47"/>
      <c r="D30" s="47"/>
      <c r="E30" s="47"/>
      <c r="F30" s="47"/>
      <c r="G30" s="47"/>
      <c r="H30" s="47"/>
      <c r="I30" s="47"/>
    </row>
    <row r="31" spans="1:9" x14ac:dyDescent="0.25">
      <c r="A31" s="47"/>
      <c r="B31" s="47"/>
      <c r="C31" s="47"/>
      <c r="D31" s="47"/>
      <c r="E31" s="47"/>
      <c r="F31" s="47"/>
      <c r="G31" s="47"/>
      <c r="H31" s="47"/>
      <c r="I31" s="47"/>
    </row>
    <row r="32" spans="1:9" x14ac:dyDescent="0.25">
      <c r="A32" s="47"/>
      <c r="B32" s="47"/>
      <c r="C32" s="47"/>
      <c r="D32" s="47"/>
      <c r="E32" s="47"/>
      <c r="F32" s="47"/>
      <c r="G32" s="47"/>
      <c r="H32" s="47"/>
      <c r="I32" s="47"/>
    </row>
    <row r="33" spans="1:9" x14ac:dyDescent="0.25">
      <c r="A33" s="47"/>
      <c r="B33" s="47"/>
      <c r="C33" s="47"/>
      <c r="D33" s="47"/>
      <c r="E33" s="47"/>
      <c r="F33" s="47"/>
      <c r="G33" s="47"/>
      <c r="H33" s="47"/>
      <c r="I33" s="47"/>
    </row>
    <row r="34" spans="1:9" x14ac:dyDescent="0.25">
      <c r="A34" s="47"/>
      <c r="B34" s="47"/>
      <c r="C34" s="47"/>
      <c r="D34" s="47"/>
      <c r="E34" s="47"/>
      <c r="F34" s="47"/>
      <c r="G34" s="47"/>
      <c r="H34" s="47"/>
      <c r="I34" s="47"/>
    </row>
    <row r="35" spans="1:9" x14ac:dyDescent="0.25">
      <c r="A35" s="47"/>
      <c r="B35" s="47"/>
      <c r="C35" s="47"/>
      <c r="D35" s="47"/>
      <c r="E35" s="47"/>
      <c r="F35" s="47"/>
      <c r="G35" s="47"/>
      <c r="H35" s="47"/>
      <c r="I35" s="47"/>
    </row>
    <row r="36" spans="1:9" x14ac:dyDescent="0.25">
      <c r="A36" s="47"/>
      <c r="B36" s="47"/>
      <c r="C36" s="47"/>
      <c r="D36" s="47"/>
      <c r="E36" s="47"/>
      <c r="F36" s="47"/>
      <c r="G36" s="47"/>
      <c r="H36" s="47"/>
      <c r="I36" s="47"/>
    </row>
    <row r="37" spans="1:9" x14ac:dyDescent="0.25">
      <c r="A37" s="47"/>
      <c r="B37" s="47"/>
      <c r="C37" s="47"/>
      <c r="D37" s="47"/>
      <c r="E37" s="47"/>
      <c r="F37" s="47"/>
      <c r="G37" s="47"/>
      <c r="H37" s="47"/>
      <c r="I37" s="47"/>
    </row>
    <row r="38" spans="1:9" x14ac:dyDescent="0.25">
      <c r="A38" s="47"/>
      <c r="B38" s="47"/>
      <c r="C38" s="47"/>
      <c r="D38" s="47"/>
      <c r="E38" s="47"/>
      <c r="F38" s="47"/>
      <c r="G38" s="47"/>
      <c r="H38" s="47"/>
      <c r="I38" s="47"/>
    </row>
    <row r="39" spans="1:9" x14ac:dyDescent="0.25">
      <c r="A39" s="47"/>
      <c r="B39" s="47"/>
      <c r="C39" s="47"/>
      <c r="D39" s="47"/>
      <c r="E39" s="47"/>
      <c r="F39" s="47"/>
      <c r="G39" s="47"/>
      <c r="H39" s="47"/>
      <c r="I39" s="47"/>
    </row>
    <row r="40" spans="1:9" x14ac:dyDescent="0.25">
      <c r="A40" s="47"/>
      <c r="B40" s="47"/>
      <c r="C40" s="47"/>
      <c r="D40" s="47"/>
      <c r="E40" s="47"/>
      <c r="F40" s="47"/>
      <c r="G40" s="47"/>
      <c r="H40" s="47"/>
      <c r="I40" s="47"/>
    </row>
    <row r="41" spans="1:9" x14ac:dyDescent="0.25">
      <c r="A41" s="47"/>
      <c r="B41" s="47"/>
      <c r="C41" s="47"/>
      <c r="D41" s="47"/>
      <c r="E41" s="47"/>
      <c r="F41" s="47"/>
      <c r="G41" s="47"/>
      <c r="H41" s="47"/>
      <c r="I41" s="47"/>
    </row>
    <row r="42" spans="1:9" x14ac:dyDescent="0.25">
      <c r="A42" s="47"/>
      <c r="B42" s="47"/>
      <c r="C42" s="47"/>
      <c r="D42" s="47"/>
      <c r="E42" s="47"/>
      <c r="F42" s="47"/>
      <c r="G42" s="47"/>
      <c r="H42" s="47"/>
      <c r="I42" s="47"/>
    </row>
    <row r="43" spans="1:9" x14ac:dyDescent="0.25">
      <c r="A43" s="47"/>
      <c r="B43" s="47"/>
      <c r="C43" s="47"/>
      <c r="D43" s="47"/>
      <c r="E43" s="47"/>
      <c r="F43" s="47"/>
      <c r="G43" s="47"/>
      <c r="H43" s="47"/>
      <c r="I43" s="47"/>
    </row>
    <row r="44" spans="1:9" x14ac:dyDescent="0.25">
      <c r="A44" s="47"/>
      <c r="B44" s="47"/>
      <c r="C44" s="47"/>
      <c r="D44" s="47"/>
      <c r="E44" s="47"/>
      <c r="F44" s="47"/>
      <c r="G44" s="47"/>
      <c r="H44" s="47"/>
      <c r="I44" s="47"/>
    </row>
    <row r="45" spans="1:9" x14ac:dyDescent="0.25">
      <c r="A45" s="47"/>
      <c r="B45" s="47"/>
      <c r="C45" s="47"/>
      <c r="D45" s="47"/>
      <c r="E45" s="47"/>
      <c r="F45" s="47"/>
      <c r="G45" s="47"/>
      <c r="H45" s="47"/>
      <c r="I45" s="47"/>
    </row>
    <row r="46" spans="1:9" x14ac:dyDescent="0.25">
      <c r="A46" s="47"/>
      <c r="B46" s="47"/>
      <c r="C46" s="47"/>
      <c r="D46" s="47"/>
      <c r="E46" s="47"/>
      <c r="F46" s="47"/>
      <c r="G46" s="47"/>
      <c r="H46" s="47"/>
      <c r="I46" s="47"/>
    </row>
    <row r="47" spans="1:9" x14ac:dyDescent="0.25">
      <c r="A47" s="47"/>
      <c r="B47" s="47"/>
      <c r="C47" s="47"/>
      <c r="D47" s="47"/>
      <c r="E47" s="47"/>
      <c r="F47" s="47"/>
      <c r="G47" s="47"/>
      <c r="H47" s="47"/>
      <c r="I47" s="47"/>
    </row>
    <row r="48" spans="1:9" x14ac:dyDescent="0.25">
      <c r="A48" s="47"/>
      <c r="B48" s="47"/>
      <c r="C48" s="47"/>
      <c r="D48" s="47"/>
      <c r="E48" s="47"/>
      <c r="F48" s="47"/>
      <c r="G48" s="47"/>
      <c r="H48" s="47"/>
      <c r="I48" s="47"/>
    </row>
    <row r="49" spans="1:9" x14ac:dyDescent="0.25">
      <c r="A49" s="47"/>
      <c r="B49" s="47"/>
      <c r="C49" s="47"/>
      <c r="D49" s="47"/>
      <c r="E49" s="47"/>
      <c r="F49" s="47"/>
      <c r="G49" s="47"/>
      <c r="H49" s="47"/>
      <c r="I49" s="47"/>
    </row>
    <row r="50" spans="1:9" x14ac:dyDescent="0.25">
      <c r="A50" s="47"/>
      <c r="B50" s="47"/>
      <c r="C50" s="47"/>
      <c r="D50" s="47"/>
      <c r="E50" s="47"/>
      <c r="F50" s="47"/>
      <c r="G50" s="47"/>
      <c r="H50" s="47"/>
      <c r="I50" s="47"/>
    </row>
    <row r="51" spans="1:9" x14ac:dyDescent="0.25">
      <c r="A51" s="47"/>
      <c r="B51" s="47"/>
      <c r="C51" s="47"/>
      <c r="D51" s="47"/>
      <c r="E51" s="47"/>
      <c r="F51" s="47"/>
      <c r="G51" s="47"/>
      <c r="H51" s="47"/>
      <c r="I51" s="47"/>
    </row>
    <row r="52" spans="1:9" x14ac:dyDescent="0.25">
      <c r="A52" s="47"/>
      <c r="B52" s="47"/>
      <c r="C52" s="47"/>
      <c r="D52" s="47"/>
      <c r="E52" s="47"/>
      <c r="F52" s="47"/>
      <c r="G52" s="47"/>
      <c r="H52" s="47"/>
      <c r="I52" s="47"/>
    </row>
    <row r="53" spans="1:9" x14ac:dyDescent="0.25">
      <c r="A53" s="47"/>
      <c r="B53" s="47"/>
      <c r="C53" s="47"/>
      <c r="D53" s="47"/>
      <c r="E53" s="47"/>
      <c r="F53" s="47"/>
      <c r="G53" s="47"/>
      <c r="H53" s="47"/>
      <c r="I53" s="47"/>
    </row>
    <row r="54" spans="1:9" x14ac:dyDescent="0.25">
      <c r="A54" s="47"/>
      <c r="B54" s="47"/>
      <c r="C54" s="47"/>
      <c r="D54" s="47"/>
      <c r="E54" s="47"/>
      <c r="F54" s="47"/>
      <c r="G54" s="47"/>
      <c r="H54" s="47"/>
      <c r="I54" s="47"/>
    </row>
    <row r="55" spans="1:9" x14ac:dyDescent="0.25">
      <c r="A55" s="47"/>
      <c r="B55" s="47"/>
      <c r="C55" s="47"/>
      <c r="D55" s="47"/>
      <c r="E55" s="47"/>
      <c r="F55" s="47"/>
      <c r="G55" s="47"/>
      <c r="H55" s="47"/>
      <c r="I55" s="47"/>
    </row>
    <row r="56" spans="1:9" x14ac:dyDescent="0.25">
      <c r="A56" s="47"/>
      <c r="B56" s="47"/>
      <c r="C56" s="47"/>
      <c r="D56" s="47"/>
      <c r="E56" s="47"/>
      <c r="F56" s="47"/>
      <c r="G56" s="47"/>
      <c r="H56" s="47"/>
      <c r="I56" s="47"/>
    </row>
    <row r="57" spans="1:9" x14ac:dyDescent="0.25">
      <c r="A57" s="47"/>
      <c r="B57" s="47"/>
      <c r="C57" s="47"/>
      <c r="D57" s="47"/>
      <c r="E57" s="47"/>
      <c r="F57" s="47"/>
      <c r="G57" s="47"/>
      <c r="H57" s="47"/>
      <c r="I57" s="47"/>
    </row>
    <row r="58" spans="1:9" x14ac:dyDescent="0.25">
      <c r="A58" s="47"/>
      <c r="B58" s="47"/>
      <c r="C58" s="47"/>
      <c r="D58" s="47"/>
      <c r="E58" s="47"/>
      <c r="F58" s="47"/>
      <c r="G58" s="47"/>
      <c r="H58" s="47"/>
      <c r="I58" s="47"/>
    </row>
    <row r="59" spans="1:9" x14ac:dyDescent="0.25">
      <c r="A59" s="47"/>
      <c r="B59" s="47"/>
      <c r="C59" s="47"/>
      <c r="D59" s="47"/>
      <c r="E59" s="47"/>
      <c r="F59" s="47"/>
      <c r="G59" s="47"/>
      <c r="H59" s="47"/>
      <c r="I59" s="47"/>
    </row>
    <row r="60" spans="1:9" x14ac:dyDescent="0.25">
      <c r="A60" s="47"/>
      <c r="B60" s="47"/>
      <c r="C60" s="47"/>
      <c r="D60" s="47"/>
      <c r="E60" s="47"/>
      <c r="F60" s="47"/>
      <c r="G60" s="47"/>
      <c r="H60" s="47"/>
      <c r="I60" s="47"/>
    </row>
    <row r="61" spans="1:9" x14ac:dyDescent="0.25">
      <c r="A61" s="47"/>
      <c r="B61" s="47"/>
      <c r="C61" s="47"/>
      <c r="D61" s="47"/>
      <c r="E61" s="47"/>
      <c r="F61" s="47"/>
      <c r="G61" s="47"/>
      <c r="H61" s="47"/>
      <c r="I61" s="47"/>
    </row>
    <row r="62" spans="1:9" x14ac:dyDescent="0.25">
      <c r="A62" s="47"/>
      <c r="B62" s="47"/>
      <c r="C62" s="47"/>
      <c r="D62" s="47"/>
      <c r="E62" s="47"/>
      <c r="F62" s="47"/>
      <c r="G62" s="47"/>
      <c r="H62" s="47"/>
      <c r="I62" s="47"/>
    </row>
    <row r="63" spans="1:9" x14ac:dyDescent="0.25">
      <c r="A63" s="47"/>
      <c r="B63" s="47"/>
      <c r="C63" s="47"/>
      <c r="D63" s="47"/>
      <c r="E63" s="47"/>
      <c r="F63" s="47"/>
      <c r="G63" s="47"/>
      <c r="H63" s="47"/>
      <c r="I63" s="47"/>
    </row>
    <row r="64" spans="1:9" x14ac:dyDescent="0.25">
      <c r="A64" s="47"/>
      <c r="B64" s="47"/>
      <c r="C64" s="47"/>
      <c r="D64" s="47"/>
      <c r="E64" s="47"/>
      <c r="F64" s="47"/>
      <c r="G64" s="47"/>
      <c r="H64" s="47"/>
      <c r="I64" s="47"/>
    </row>
    <row r="65" spans="1:9" x14ac:dyDescent="0.25">
      <c r="A65" s="47"/>
      <c r="B65" s="47"/>
      <c r="C65" s="47"/>
      <c r="D65" s="47"/>
      <c r="E65" s="47"/>
      <c r="F65" s="47"/>
      <c r="G65" s="47"/>
      <c r="H65" s="47"/>
      <c r="I65" s="47"/>
    </row>
    <row r="66" spans="1:9" x14ac:dyDescent="0.25">
      <c r="A66" s="47"/>
      <c r="B66" s="47"/>
      <c r="C66" s="47"/>
      <c r="D66" s="47"/>
      <c r="E66" s="47"/>
      <c r="F66" s="47"/>
      <c r="G66" s="47"/>
      <c r="H66" s="47"/>
      <c r="I66" s="47"/>
    </row>
    <row r="67" spans="1:9" x14ac:dyDescent="0.25">
      <c r="A67" s="47"/>
      <c r="B67" s="47"/>
      <c r="C67" s="47"/>
      <c r="D67" s="47"/>
      <c r="E67" s="47"/>
      <c r="F67" s="47"/>
      <c r="G67" s="47"/>
      <c r="H67" s="47"/>
      <c r="I67" s="47"/>
    </row>
    <row r="68" spans="1:9" x14ac:dyDescent="0.25">
      <c r="A68" s="47"/>
      <c r="B68" s="47"/>
      <c r="C68" s="47"/>
      <c r="D68" s="47"/>
      <c r="E68" s="47"/>
      <c r="F68" s="47"/>
      <c r="G68" s="47"/>
      <c r="H68" s="47"/>
      <c r="I68" s="47"/>
    </row>
    <row r="69" spans="1:9" x14ac:dyDescent="0.25">
      <c r="A69" s="47"/>
      <c r="B69" s="47"/>
      <c r="C69" s="47"/>
      <c r="D69" s="47"/>
      <c r="E69" s="47"/>
      <c r="F69" s="47"/>
      <c r="G69" s="47"/>
      <c r="H69" s="47"/>
      <c r="I69" s="47"/>
    </row>
    <row r="70" spans="1:9" x14ac:dyDescent="0.25">
      <c r="A70" s="47"/>
      <c r="B70" s="47"/>
      <c r="C70" s="47"/>
      <c r="D70" s="47"/>
      <c r="E70" s="47"/>
      <c r="F70" s="47"/>
      <c r="G70" s="47"/>
      <c r="H70" s="47"/>
      <c r="I70" s="47"/>
    </row>
    <row r="71" spans="1:9" x14ac:dyDescent="0.25">
      <c r="A71" s="47"/>
      <c r="B71" s="47"/>
      <c r="C71" s="47"/>
      <c r="D71" s="47"/>
      <c r="E71" s="47"/>
      <c r="F71" s="47"/>
      <c r="G71" s="47"/>
      <c r="H71" s="47"/>
      <c r="I71" s="47"/>
    </row>
    <row r="72" spans="1:9" x14ac:dyDescent="0.25">
      <c r="A72" s="47"/>
      <c r="B72" s="47"/>
      <c r="C72" s="47"/>
      <c r="D72" s="47"/>
      <c r="E72" s="47"/>
      <c r="F72" s="47"/>
      <c r="G72" s="47"/>
      <c r="H72" s="47"/>
      <c r="I72" s="47"/>
    </row>
    <row r="73" spans="1:9" x14ac:dyDescent="0.25">
      <c r="A73" s="47"/>
      <c r="B73" s="47"/>
      <c r="C73" s="47"/>
      <c r="D73" s="47"/>
      <c r="E73" s="47"/>
      <c r="F73" s="47"/>
      <c r="G73" s="47"/>
      <c r="H73" s="47"/>
      <c r="I73" s="47"/>
    </row>
    <row r="74" spans="1:9" x14ac:dyDescent="0.25">
      <c r="A74" s="47"/>
      <c r="B74" s="47"/>
      <c r="C74" s="47"/>
      <c r="D74" s="47"/>
      <c r="E74" s="47"/>
      <c r="F74" s="47"/>
      <c r="G74" s="47"/>
      <c r="H74" s="47"/>
      <c r="I74" s="47"/>
    </row>
    <row r="75" spans="1:9" x14ac:dyDescent="0.25">
      <c r="A75" s="47"/>
      <c r="B75" s="47"/>
      <c r="C75" s="47"/>
      <c r="D75" s="47"/>
      <c r="E75" s="47"/>
      <c r="F75" s="47"/>
      <c r="G75" s="47"/>
      <c r="H75" s="47"/>
      <c r="I75" s="47"/>
    </row>
    <row r="76" spans="1:9" x14ac:dyDescent="0.25">
      <c r="A76" s="47"/>
      <c r="B76" s="47"/>
      <c r="C76" s="47"/>
      <c r="D76" s="47"/>
      <c r="E76" s="47"/>
      <c r="F76" s="47"/>
      <c r="G76" s="47"/>
      <c r="H76" s="47"/>
      <c r="I76" s="47"/>
    </row>
    <row r="77" spans="1:9" x14ac:dyDescent="0.25">
      <c r="A77" s="47"/>
      <c r="B77" s="47"/>
      <c r="C77" s="47"/>
      <c r="D77" s="47"/>
      <c r="E77" s="47"/>
      <c r="F77" s="47"/>
      <c r="G77" s="47"/>
      <c r="H77" s="47"/>
      <c r="I77" s="47"/>
    </row>
    <row r="78" spans="1:9" x14ac:dyDescent="0.25">
      <c r="A78" s="47"/>
      <c r="B78" s="47"/>
      <c r="C78" s="47"/>
      <c r="D78" s="47"/>
      <c r="E78" s="47"/>
      <c r="F78" s="47"/>
      <c r="G78" s="47"/>
      <c r="H78" s="47"/>
      <c r="I78" s="47"/>
    </row>
    <row r="79" spans="1:9" x14ac:dyDescent="0.25">
      <c r="A79" s="47"/>
      <c r="B79" s="47"/>
      <c r="C79" s="47"/>
      <c r="D79" s="47"/>
      <c r="E79" s="47"/>
      <c r="F79" s="47"/>
      <c r="G79" s="47"/>
      <c r="H79" s="47"/>
      <c r="I79" s="47"/>
    </row>
    <row r="80" spans="1:9" x14ac:dyDescent="0.25">
      <c r="A80" s="47"/>
      <c r="B80" s="47"/>
      <c r="C80" s="47"/>
      <c r="D80" s="47"/>
      <c r="E80" s="47"/>
      <c r="F80" s="47"/>
      <c r="G80" s="47"/>
      <c r="H80" s="47"/>
      <c r="I80" s="47"/>
    </row>
    <row r="81" spans="1:9" x14ac:dyDescent="0.25">
      <c r="A81" s="47"/>
      <c r="B81" s="47"/>
      <c r="C81" s="47"/>
      <c r="D81" s="47"/>
      <c r="E81" s="47"/>
      <c r="F81" s="47"/>
      <c r="G81" s="47"/>
      <c r="H81" s="47"/>
      <c r="I81" s="47"/>
    </row>
    <row r="82" spans="1:9" x14ac:dyDescent="0.25">
      <c r="A82" s="47"/>
      <c r="B82" s="47"/>
      <c r="C82" s="47"/>
      <c r="D82" s="47"/>
      <c r="E82" s="47"/>
      <c r="F82" s="47"/>
      <c r="G82" s="47"/>
      <c r="H82" s="47"/>
      <c r="I82" s="47"/>
    </row>
    <row r="83" spans="1:9" x14ac:dyDescent="0.25">
      <c r="A83" s="47"/>
      <c r="B83" s="47"/>
      <c r="C83" s="47"/>
      <c r="D83" s="47"/>
      <c r="E83" s="47"/>
      <c r="F83" s="47"/>
      <c r="G83" s="47"/>
      <c r="H83" s="47"/>
      <c r="I83" s="47"/>
    </row>
    <row r="84" spans="1:9" x14ac:dyDescent="0.25">
      <c r="A84" s="47"/>
      <c r="B84" s="47"/>
      <c r="C84" s="47"/>
      <c r="D84" s="47"/>
      <c r="E84" s="47"/>
      <c r="F84" s="47"/>
      <c r="G84" s="47"/>
      <c r="H84" s="47"/>
      <c r="I84" s="47"/>
    </row>
    <row r="85" spans="1:9" x14ac:dyDescent="0.25">
      <c r="A85" s="47"/>
      <c r="B85" s="47"/>
      <c r="C85" s="47"/>
      <c r="D85" s="47"/>
      <c r="E85" s="47"/>
      <c r="F85" s="47"/>
      <c r="G85" s="47"/>
      <c r="H85" s="47"/>
      <c r="I85" s="47"/>
    </row>
    <row r="86" spans="1:9" x14ac:dyDescent="0.25">
      <c r="A86" s="47"/>
      <c r="B86" s="47"/>
      <c r="C86" s="47"/>
      <c r="D86" s="47"/>
      <c r="E86" s="47"/>
      <c r="F86" s="47"/>
      <c r="G86" s="47"/>
      <c r="H86" s="47"/>
      <c r="I86" s="47"/>
    </row>
    <row r="87" spans="1:9" x14ac:dyDescent="0.25">
      <c r="A87" s="47"/>
      <c r="B87" s="47"/>
      <c r="C87" s="47"/>
      <c r="D87" s="47"/>
      <c r="E87" s="47"/>
      <c r="F87" s="47"/>
      <c r="G87" s="47"/>
      <c r="H87" s="47"/>
      <c r="I87" s="47"/>
    </row>
    <row r="88" spans="1:9" x14ac:dyDescent="0.25">
      <c r="A88" s="47"/>
      <c r="B88" s="47"/>
      <c r="C88" s="47"/>
      <c r="D88" s="47"/>
      <c r="E88" s="47"/>
      <c r="F88" s="47"/>
      <c r="G88" s="47"/>
      <c r="H88" s="47"/>
      <c r="I88" s="47"/>
    </row>
    <row r="89" spans="1:9" x14ac:dyDescent="0.25">
      <c r="A89" s="47"/>
      <c r="B89" s="47"/>
      <c r="C89" s="47"/>
      <c r="D89" s="47"/>
      <c r="E89" s="47"/>
      <c r="F89" s="47"/>
      <c r="G89" s="47"/>
      <c r="H89" s="47"/>
      <c r="I89" s="47"/>
    </row>
    <row r="90" spans="1:9" x14ac:dyDescent="0.25">
      <c r="A90" s="47"/>
      <c r="B90" s="47"/>
      <c r="C90" s="47"/>
      <c r="D90" s="47"/>
      <c r="E90" s="47"/>
      <c r="F90" s="47"/>
      <c r="G90" s="47"/>
      <c r="H90" s="47"/>
      <c r="I90" s="47"/>
    </row>
    <row r="91" spans="1:9" x14ac:dyDescent="0.25">
      <c r="A91" s="47"/>
      <c r="B91" s="47"/>
      <c r="C91" s="47"/>
      <c r="D91" s="47"/>
      <c r="E91" s="47"/>
      <c r="F91" s="47"/>
      <c r="G91" s="47"/>
      <c r="H91" s="47"/>
      <c r="I91" s="47"/>
    </row>
    <row r="92" spans="1:9" x14ac:dyDescent="0.25">
      <c r="A92" s="47"/>
      <c r="B92" s="47"/>
      <c r="C92" s="47"/>
      <c r="D92" s="47"/>
      <c r="E92" s="47"/>
      <c r="F92" s="47"/>
      <c r="G92" s="47"/>
      <c r="H92" s="47"/>
      <c r="I92" s="47"/>
    </row>
    <row r="93" spans="1:9" x14ac:dyDescent="0.25">
      <c r="A93" s="47"/>
      <c r="B93" s="47"/>
      <c r="C93" s="47"/>
      <c r="D93" s="47"/>
      <c r="E93" s="47"/>
      <c r="F93" s="47"/>
      <c r="G93" s="47"/>
      <c r="H93" s="47"/>
      <c r="I93" s="47"/>
    </row>
    <row r="94" spans="1:9" x14ac:dyDescent="0.25">
      <c r="A94" s="47"/>
      <c r="B94" s="47"/>
      <c r="C94" s="47"/>
      <c r="D94" s="47"/>
      <c r="E94" s="47"/>
      <c r="F94" s="47"/>
      <c r="G94" s="47"/>
      <c r="H94" s="47"/>
      <c r="I94" s="47"/>
    </row>
    <row r="95" spans="1:9" x14ac:dyDescent="0.25">
      <c r="A95" s="47"/>
      <c r="B95" s="47"/>
      <c r="C95" s="47"/>
      <c r="D95" s="47"/>
      <c r="E95" s="47"/>
      <c r="F95" s="47"/>
      <c r="G95" s="47"/>
      <c r="H95" s="47"/>
      <c r="I95" s="47"/>
    </row>
    <row r="96" spans="1:9" x14ac:dyDescent="0.25">
      <c r="A96" s="47"/>
      <c r="B96" s="47"/>
      <c r="C96" s="47"/>
      <c r="D96" s="47"/>
      <c r="E96" s="47"/>
      <c r="F96" s="47"/>
      <c r="G96" s="47"/>
      <c r="H96" s="47"/>
      <c r="I96" s="47"/>
    </row>
    <row r="97" spans="1:9" x14ac:dyDescent="0.25">
      <c r="A97" s="47"/>
      <c r="B97" s="47"/>
      <c r="C97" s="47"/>
      <c r="D97" s="47"/>
      <c r="E97" s="47"/>
      <c r="F97" s="47"/>
      <c r="G97" s="47"/>
      <c r="H97" s="47"/>
      <c r="I97" s="47"/>
    </row>
    <row r="98" spans="1:9" x14ac:dyDescent="0.25">
      <c r="A98" s="47"/>
      <c r="B98" s="47"/>
      <c r="C98" s="47"/>
      <c r="D98" s="47"/>
      <c r="E98" s="47"/>
      <c r="F98" s="47"/>
      <c r="G98" s="47"/>
      <c r="H98" s="47"/>
      <c r="I98" s="47"/>
    </row>
    <row r="99" spans="1:9" x14ac:dyDescent="0.25">
      <c r="A99" s="47"/>
      <c r="B99" s="47"/>
      <c r="C99" s="47"/>
      <c r="D99" s="47"/>
      <c r="E99" s="47"/>
      <c r="F99" s="47"/>
      <c r="G99" s="47"/>
      <c r="H99" s="47"/>
      <c r="I99" s="47"/>
    </row>
    <row r="100" spans="1:9" x14ac:dyDescent="0.25">
      <c r="A100" s="47"/>
      <c r="B100" s="47"/>
      <c r="C100" s="47"/>
      <c r="D100" s="47"/>
      <c r="E100" s="47"/>
      <c r="F100" s="47"/>
      <c r="G100" s="47"/>
      <c r="H100" s="47"/>
      <c r="I100" s="47"/>
    </row>
    <row r="101" spans="1:9" x14ac:dyDescent="0.25">
      <c r="A101" s="47"/>
      <c r="B101" s="47"/>
      <c r="C101" s="47"/>
      <c r="D101" s="47"/>
      <c r="E101" s="47"/>
      <c r="F101" s="47"/>
      <c r="G101" s="47"/>
      <c r="H101" s="47"/>
      <c r="I101" s="47"/>
    </row>
    <row r="102" spans="1:9" x14ac:dyDescent="0.25">
      <c r="A102" s="47"/>
      <c r="B102" s="47"/>
      <c r="C102" s="47"/>
      <c r="D102" s="47"/>
      <c r="E102" s="47"/>
      <c r="F102" s="47"/>
      <c r="G102" s="47"/>
      <c r="H102" s="47"/>
      <c r="I102" s="47"/>
    </row>
    <row r="103" spans="1:9" x14ac:dyDescent="0.25">
      <c r="A103" s="47"/>
      <c r="B103" s="47"/>
      <c r="C103" s="47"/>
      <c r="D103" s="47"/>
      <c r="E103" s="47"/>
      <c r="F103" s="47"/>
      <c r="G103" s="47"/>
      <c r="H103" s="47"/>
      <c r="I103" s="47"/>
    </row>
    <row r="104" spans="1:9" x14ac:dyDescent="0.25">
      <c r="A104" s="47"/>
      <c r="B104" s="47"/>
      <c r="C104" s="47"/>
      <c r="D104" s="47"/>
      <c r="E104" s="47"/>
      <c r="F104" s="47"/>
      <c r="G104" s="47"/>
      <c r="H104" s="47"/>
      <c r="I104" s="47"/>
    </row>
    <row r="105" spans="1:9" x14ac:dyDescent="0.25">
      <c r="A105" s="47"/>
      <c r="B105" s="47"/>
      <c r="C105" s="47"/>
      <c r="D105" s="47"/>
      <c r="E105" s="47"/>
      <c r="F105" s="47"/>
      <c r="G105" s="47"/>
      <c r="H105" s="47"/>
      <c r="I105" s="47"/>
    </row>
    <row r="106" spans="1:9" x14ac:dyDescent="0.25">
      <c r="A106" s="47"/>
      <c r="B106" s="47"/>
      <c r="C106" s="47"/>
      <c r="D106" s="47"/>
      <c r="E106" s="47"/>
      <c r="F106" s="47"/>
      <c r="G106" s="47"/>
      <c r="H106" s="47"/>
      <c r="I106" s="47"/>
    </row>
    <row r="107" spans="1:9" x14ac:dyDescent="0.25">
      <c r="A107" s="47"/>
      <c r="B107" s="47"/>
      <c r="C107" s="47"/>
      <c r="D107" s="47"/>
      <c r="E107" s="47"/>
      <c r="F107" s="47"/>
      <c r="G107" s="47"/>
      <c r="H107" s="47"/>
      <c r="I107" s="47"/>
    </row>
    <row r="108" spans="1:9" x14ac:dyDescent="0.25">
      <c r="A108" s="47"/>
      <c r="B108" s="47"/>
      <c r="C108" s="47"/>
      <c r="D108" s="47"/>
      <c r="E108" s="47"/>
      <c r="F108" s="47"/>
      <c r="G108" s="47"/>
      <c r="H108" s="47"/>
      <c r="I108" s="47"/>
    </row>
    <row r="109" spans="1:9" x14ac:dyDescent="0.25">
      <c r="A109" s="47"/>
      <c r="B109" s="47"/>
      <c r="C109" s="47"/>
      <c r="D109" s="47"/>
      <c r="E109" s="47"/>
      <c r="F109" s="47"/>
      <c r="G109" s="47"/>
      <c r="H109" s="47"/>
      <c r="I109" s="47"/>
    </row>
    <row r="110" spans="1:9" x14ac:dyDescent="0.25">
      <c r="A110" s="47"/>
      <c r="B110" s="47"/>
      <c r="C110" s="47"/>
      <c r="D110" s="47"/>
      <c r="E110" s="47"/>
      <c r="F110" s="47"/>
      <c r="G110" s="47"/>
      <c r="H110" s="47"/>
      <c r="I110" s="47"/>
    </row>
    <row r="111" spans="1:9" x14ac:dyDescent="0.25">
      <c r="A111" s="47"/>
      <c r="B111" s="47"/>
      <c r="C111" s="47"/>
      <c r="D111" s="47"/>
      <c r="E111" s="47"/>
      <c r="F111" s="47"/>
      <c r="G111" s="47"/>
      <c r="H111" s="47"/>
      <c r="I111" s="47"/>
    </row>
    <row r="112" spans="1:9" x14ac:dyDescent="0.25">
      <c r="A112" s="47"/>
      <c r="B112" s="47"/>
      <c r="C112" s="47"/>
      <c r="D112" s="47"/>
      <c r="E112" s="47"/>
      <c r="F112" s="47"/>
      <c r="G112" s="47"/>
      <c r="H112" s="47"/>
      <c r="I112" s="47"/>
    </row>
    <row r="113" spans="1:9" x14ac:dyDescent="0.25">
      <c r="A113" s="47"/>
      <c r="B113" s="47"/>
      <c r="C113" s="47"/>
      <c r="D113" s="47"/>
      <c r="E113" s="47"/>
      <c r="F113" s="47"/>
      <c r="G113" s="47"/>
      <c r="H113" s="47"/>
      <c r="I113" s="47"/>
    </row>
    <row r="114" spans="1:9" x14ac:dyDescent="0.25">
      <c r="A114" s="47"/>
      <c r="B114" s="47"/>
      <c r="C114" s="47"/>
      <c r="D114" s="47"/>
      <c r="E114" s="47"/>
      <c r="F114" s="47"/>
      <c r="G114" s="47"/>
      <c r="H114" s="47"/>
      <c r="I114" s="47"/>
    </row>
    <row r="115" spans="1:9" x14ac:dyDescent="0.25">
      <c r="A115" s="47"/>
      <c r="B115" s="47"/>
      <c r="C115" s="47"/>
      <c r="D115" s="47"/>
      <c r="E115" s="47"/>
      <c r="F115" s="47"/>
      <c r="G115" s="47"/>
      <c r="H115" s="47"/>
      <c r="I115" s="47"/>
    </row>
    <row r="116" spans="1:9" x14ac:dyDescent="0.25">
      <c r="A116" s="47"/>
      <c r="B116" s="47"/>
      <c r="C116" s="47"/>
      <c r="D116" s="47"/>
      <c r="E116" s="47"/>
      <c r="F116" s="47"/>
      <c r="G116" s="47"/>
      <c r="H116" s="47"/>
      <c r="I116" s="47"/>
    </row>
    <row r="117" spans="1:9" x14ac:dyDescent="0.25">
      <c r="A117" s="47"/>
      <c r="B117" s="47"/>
      <c r="C117" s="47"/>
      <c r="D117" s="47"/>
      <c r="E117" s="47"/>
      <c r="F117" s="47"/>
      <c r="G117" s="47"/>
      <c r="H117" s="47"/>
      <c r="I117" s="47"/>
    </row>
    <row r="118" spans="1:9" x14ac:dyDescent="0.25">
      <c r="A118" s="47"/>
      <c r="B118" s="47"/>
      <c r="C118" s="47"/>
      <c r="D118" s="47"/>
      <c r="E118" s="47"/>
      <c r="F118" s="47"/>
      <c r="G118" s="47"/>
      <c r="H118" s="47"/>
      <c r="I118" s="47"/>
    </row>
    <row r="119" spans="1:9" x14ac:dyDescent="0.25">
      <c r="A119" s="47"/>
      <c r="B119" s="47"/>
      <c r="C119" s="47"/>
      <c r="D119" s="47"/>
      <c r="E119" s="47"/>
      <c r="F119" s="47"/>
      <c r="G119" s="47"/>
      <c r="H119" s="47"/>
      <c r="I119" s="47"/>
    </row>
    <row r="120" spans="1:9" x14ac:dyDescent="0.25">
      <c r="A120" s="47"/>
      <c r="B120" s="47"/>
      <c r="C120" s="47"/>
      <c r="D120" s="47"/>
      <c r="E120" s="47"/>
      <c r="F120" s="47"/>
      <c r="G120" s="47"/>
      <c r="H120" s="47"/>
      <c r="I120" s="47"/>
    </row>
    <row r="121" spans="1:9" x14ac:dyDescent="0.25">
      <c r="A121" s="47"/>
      <c r="B121" s="47"/>
      <c r="C121" s="47"/>
      <c r="D121" s="47"/>
      <c r="E121" s="47"/>
      <c r="F121" s="47"/>
      <c r="G121" s="47"/>
      <c r="H121" s="47"/>
      <c r="I121" s="47"/>
    </row>
    <row r="122" spans="1:9" x14ac:dyDescent="0.25">
      <c r="A122" s="47"/>
      <c r="B122" s="47"/>
      <c r="C122" s="47"/>
      <c r="D122" s="47"/>
      <c r="E122" s="47"/>
      <c r="F122" s="47"/>
      <c r="G122" s="47"/>
      <c r="H122" s="47"/>
      <c r="I122" s="47"/>
    </row>
    <row r="123" spans="1:9" x14ac:dyDescent="0.25">
      <c r="A123" s="47"/>
      <c r="B123" s="47"/>
      <c r="C123" s="47"/>
      <c r="D123" s="47"/>
      <c r="E123" s="47"/>
      <c r="F123" s="47"/>
      <c r="G123" s="47"/>
      <c r="H123" s="47"/>
      <c r="I123" s="47"/>
    </row>
    <row r="124" spans="1:9" x14ac:dyDescent="0.25">
      <c r="A124" s="47"/>
      <c r="B124" s="47"/>
      <c r="C124" s="47"/>
      <c r="D124" s="47"/>
      <c r="E124" s="47"/>
      <c r="F124" s="47"/>
      <c r="G124" s="47"/>
      <c r="H124" s="47"/>
      <c r="I124" s="47"/>
    </row>
    <row r="125" spans="1:9" x14ac:dyDescent="0.25">
      <c r="A125" s="47"/>
      <c r="B125" s="47"/>
      <c r="C125" s="47"/>
      <c r="D125" s="47"/>
      <c r="E125" s="47"/>
      <c r="F125" s="47"/>
      <c r="G125" s="47"/>
      <c r="H125" s="47"/>
      <c r="I125" s="47"/>
    </row>
    <row r="126" spans="1:9" x14ac:dyDescent="0.25">
      <c r="A126" s="47"/>
      <c r="B126" s="47"/>
      <c r="C126" s="47"/>
      <c r="D126" s="47"/>
      <c r="E126" s="47"/>
      <c r="F126" s="47"/>
      <c r="G126" s="47"/>
      <c r="H126" s="47"/>
      <c r="I126" s="47"/>
    </row>
    <row r="127" spans="1:9" x14ac:dyDescent="0.25">
      <c r="A127" s="47"/>
      <c r="B127" s="47"/>
      <c r="C127" s="47"/>
      <c r="D127" s="47"/>
      <c r="E127" s="47"/>
      <c r="F127" s="47"/>
      <c r="G127" s="47"/>
      <c r="H127" s="47"/>
      <c r="I127" s="47"/>
    </row>
    <row r="128" spans="1:9" x14ac:dyDescent="0.25">
      <c r="A128" s="47"/>
      <c r="B128" s="47"/>
      <c r="C128" s="47"/>
      <c r="D128" s="47"/>
      <c r="E128" s="47"/>
      <c r="F128" s="47"/>
      <c r="G128" s="47"/>
      <c r="H128" s="47"/>
      <c r="I128" s="47"/>
    </row>
    <row r="129" spans="1:9" x14ac:dyDescent="0.25">
      <c r="A129" s="47"/>
      <c r="B129" s="47"/>
      <c r="C129" s="47"/>
      <c r="D129" s="47"/>
      <c r="E129" s="47"/>
      <c r="F129" s="47"/>
      <c r="G129" s="47"/>
      <c r="H129" s="47"/>
      <c r="I129" s="47"/>
    </row>
    <row r="130" spans="1:9" x14ac:dyDescent="0.25">
      <c r="A130" s="47"/>
      <c r="B130" s="47"/>
      <c r="C130" s="47"/>
      <c r="D130" s="47"/>
      <c r="E130" s="47"/>
      <c r="F130" s="47"/>
      <c r="G130" s="47"/>
      <c r="H130" s="47"/>
      <c r="I130" s="47"/>
    </row>
    <row r="131" spans="1:9" x14ac:dyDescent="0.25">
      <c r="A131" s="47"/>
      <c r="B131" s="47"/>
      <c r="C131" s="47"/>
      <c r="D131" s="47"/>
      <c r="E131" s="47"/>
      <c r="F131" s="47"/>
      <c r="G131" s="47"/>
      <c r="H131" s="47"/>
      <c r="I131" s="47"/>
    </row>
    <row r="132" spans="1:9" x14ac:dyDescent="0.25">
      <c r="A132" s="47"/>
      <c r="B132" s="47"/>
      <c r="C132" s="47"/>
      <c r="D132" s="47"/>
      <c r="E132" s="47"/>
      <c r="F132" s="47"/>
      <c r="G132" s="47"/>
      <c r="H132" s="47"/>
      <c r="I132" s="47"/>
    </row>
    <row r="133" spans="1:9" x14ac:dyDescent="0.25">
      <c r="A133" s="47"/>
      <c r="B133" s="47"/>
      <c r="C133" s="47"/>
      <c r="D133" s="47"/>
      <c r="E133" s="47"/>
      <c r="F133" s="47"/>
      <c r="G133" s="47"/>
      <c r="H133" s="47"/>
      <c r="I133" s="47"/>
    </row>
    <row r="134" spans="1:9" x14ac:dyDescent="0.25">
      <c r="A134" s="47"/>
      <c r="B134" s="47"/>
      <c r="C134" s="47"/>
      <c r="D134" s="47"/>
      <c r="E134" s="47"/>
      <c r="F134" s="47"/>
      <c r="G134" s="47"/>
      <c r="H134" s="47"/>
      <c r="I134" s="47"/>
    </row>
    <row r="135" spans="1:9" x14ac:dyDescent="0.25">
      <c r="A135" s="47"/>
      <c r="B135" s="47"/>
      <c r="C135" s="47"/>
      <c r="D135" s="47"/>
      <c r="E135" s="47"/>
      <c r="F135" s="47"/>
      <c r="G135" s="47"/>
      <c r="H135" s="47"/>
      <c r="I135" s="47"/>
    </row>
    <row r="136" spans="1:9" x14ac:dyDescent="0.25">
      <c r="A136" s="47"/>
      <c r="B136" s="47"/>
      <c r="C136" s="47"/>
      <c r="D136" s="47"/>
      <c r="E136" s="47"/>
      <c r="F136" s="47"/>
      <c r="G136" s="47"/>
      <c r="H136" s="47"/>
      <c r="I136" s="47"/>
    </row>
    <row r="137" spans="1:9" x14ac:dyDescent="0.25">
      <c r="A137" s="47"/>
      <c r="B137" s="47"/>
      <c r="C137" s="47"/>
      <c r="D137" s="47"/>
      <c r="E137" s="47"/>
      <c r="F137" s="47"/>
      <c r="G137" s="47"/>
      <c r="H137" s="47"/>
      <c r="I137" s="47"/>
    </row>
    <row r="138" spans="1:9" x14ac:dyDescent="0.25">
      <c r="A138" s="47"/>
      <c r="B138" s="47"/>
      <c r="C138" s="47"/>
      <c r="D138" s="47"/>
      <c r="E138" s="47"/>
      <c r="F138" s="47"/>
      <c r="G138" s="47"/>
      <c r="H138" s="47"/>
      <c r="I138" s="47"/>
    </row>
    <row r="139" spans="1:9" x14ac:dyDescent="0.25">
      <c r="A139" s="47"/>
      <c r="B139" s="47"/>
      <c r="C139" s="47"/>
      <c r="D139" s="47"/>
      <c r="E139" s="47"/>
      <c r="F139" s="47"/>
      <c r="G139" s="47"/>
      <c r="H139" s="47"/>
      <c r="I139" s="47"/>
    </row>
    <row r="140" spans="1:9" x14ac:dyDescent="0.25">
      <c r="A140" s="47"/>
      <c r="B140" s="47"/>
      <c r="C140" s="47"/>
      <c r="D140" s="47"/>
      <c r="E140" s="47"/>
      <c r="F140" s="47"/>
      <c r="G140" s="47"/>
      <c r="H140" s="47"/>
      <c r="I140" s="47"/>
    </row>
    <row r="141" spans="1:9" x14ac:dyDescent="0.25">
      <c r="A141" s="47"/>
      <c r="B141" s="47"/>
      <c r="C141" s="47"/>
      <c r="D141" s="47"/>
      <c r="E141" s="47"/>
      <c r="F141" s="47"/>
      <c r="G141" s="47"/>
      <c r="H141" s="47"/>
      <c r="I141" s="47"/>
    </row>
    <row r="142" spans="1:9" x14ac:dyDescent="0.25">
      <c r="A142" s="47"/>
      <c r="B142" s="47"/>
      <c r="C142" s="47"/>
      <c r="D142" s="47"/>
      <c r="E142" s="47"/>
      <c r="F142" s="47"/>
      <c r="G142" s="47"/>
      <c r="H142" s="47"/>
      <c r="I142" s="47"/>
    </row>
    <row r="143" spans="1:9" x14ac:dyDescent="0.25">
      <c r="A143" s="47"/>
      <c r="B143" s="47"/>
      <c r="C143" s="47"/>
      <c r="D143" s="47"/>
      <c r="E143" s="47"/>
      <c r="F143" s="47"/>
      <c r="G143" s="47"/>
      <c r="H143" s="47"/>
      <c r="I143" s="47"/>
    </row>
    <row r="144" spans="1:9" x14ac:dyDescent="0.25">
      <c r="A144" s="47"/>
      <c r="B144" s="47"/>
      <c r="C144" s="47"/>
      <c r="D144" s="47"/>
      <c r="E144" s="47"/>
      <c r="F144" s="47"/>
      <c r="G144" s="47"/>
      <c r="H144" s="47"/>
      <c r="I144" s="47"/>
    </row>
    <row r="145" spans="1:9" x14ac:dyDescent="0.25">
      <c r="A145" s="47"/>
      <c r="B145" s="47"/>
      <c r="C145" s="47"/>
      <c r="D145" s="47"/>
      <c r="E145" s="47"/>
      <c r="F145" s="47"/>
      <c r="G145" s="47"/>
      <c r="H145" s="47"/>
      <c r="I145" s="47"/>
    </row>
    <row r="146" spans="1:9" x14ac:dyDescent="0.25">
      <c r="A146" s="47"/>
      <c r="B146" s="47"/>
      <c r="C146" s="47"/>
      <c r="D146" s="47"/>
      <c r="E146" s="47"/>
      <c r="F146" s="47"/>
      <c r="G146" s="47"/>
      <c r="H146" s="47"/>
      <c r="I146" s="47"/>
    </row>
    <row r="147" spans="1:9" x14ac:dyDescent="0.25">
      <c r="A147" s="47"/>
      <c r="B147" s="47"/>
      <c r="C147" s="47"/>
      <c r="D147" s="47"/>
      <c r="E147" s="47"/>
      <c r="F147" s="47"/>
      <c r="G147" s="47"/>
      <c r="H147" s="47"/>
      <c r="I147" s="47"/>
    </row>
    <row r="148" spans="1:9" x14ac:dyDescent="0.25">
      <c r="A148" s="47"/>
      <c r="B148" s="47"/>
      <c r="C148" s="47"/>
      <c r="D148" s="47"/>
      <c r="E148" s="47"/>
      <c r="F148" s="47"/>
      <c r="G148" s="47"/>
      <c r="H148" s="47"/>
      <c r="I148" s="47"/>
    </row>
    <row r="149" spans="1:9" x14ac:dyDescent="0.25">
      <c r="A149" s="47"/>
      <c r="B149" s="47"/>
      <c r="C149" s="47"/>
      <c r="D149" s="47"/>
      <c r="E149" s="47"/>
      <c r="F149" s="47"/>
      <c r="G149" s="47"/>
      <c r="H149" s="47"/>
      <c r="I149" s="47"/>
    </row>
    <row r="150" spans="1:9" x14ac:dyDescent="0.25">
      <c r="A150" s="47"/>
      <c r="B150" s="47"/>
      <c r="C150" s="47"/>
      <c r="D150" s="47"/>
      <c r="E150" s="47"/>
      <c r="F150" s="47"/>
      <c r="G150" s="47"/>
      <c r="H150" s="47"/>
      <c r="I150" s="47"/>
    </row>
    <row r="151" spans="1:9" x14ac:dyDescent="0.25">
      <c r="A151" s="47"/>
      <c r="B151" s="47"/>
      <c r="C151" s="47"/>
      <c r="D151" s="47"/>
      <c r="E151" s="47"/>
      <c r="F151" s="47"/>
      <c r="G151" s="47"/>
      <c r="H151" s="47"/>
      <c r="I151" s="47"/>
    </row>
    <row r="152" spans="1:9" x14ac:dyDescent="0.25">
      <c r="A152" s="47"/>
      <c r="B152" s="47"/>
      <c r="C152" s="47"/>
      <c r="D152" s="47"/>
      <c r="E152" s="47"/>
      <c r="F152" s="47"/>
      <c r="G152" s="47"/>
      <c r="H152" s="47"/>
      <c r="I152" s="47"/>
    </row>
    <row r="153" spans="1:9" x14ac:dyDescent="0.25">
      <c r="A153" s="47"/>
      <c r="B153" s="47"/>
      <c r="C153" s="47"/>
      <c r="D153" s="47"/>
      <c r="E153" s="47"/>
      <c r="F153" s="47"/>
      <c r="G153" s="47"/>
      <c r="H153" s="47"/>
      <c r="I153" s="47"/>
    </row>
    <row r="154" spans="1:9" x14ac:dyDescent="0.25">
      <c r="A154" s="47"/>
      <c r="B154" s="47"/>
      <c r="C154" s="47"/>
      <c r="D154" s="47"/>
      <c r="E154" s="47"/>
      <c r="F154" s="47"/>
      <c r="G154" s="47"/>
      <c r="H154" s="47"/>
      <c r="I154" s="47"/>
    </row>
    <row r="155" spans="1:9" x14ac:dyDescent="0.25">
      <c r="A155" s="47"/>
      <c r="B155" s="47"/>
      <c r="C155" s="47"/>
      <c r="D155" s="47"/>
      <c r="E155" s="47"/>
      <c r="F155" s="47"/>
      <c r="G155" s="47"/>
      <c r="H155" s="47"/>
      <c r="I155" s="47"/>
    </row>
    <row r="156" spans="1:9" x14ac:dyDescent="0.25">
      <c r="A156" s="47"/>
      <c r="B156" s="47"/>
      <c r="C156" s="47"/>
      <c r="D156" s="47"/>
      <c r="E156" s="47"/>
      <c r="F156" s="47"/>
      <c r="G156" s="47"/>
      <c r="H156" s="47"/>
      <c r="I156" s="47"/>
    </row>
    <row r="157" spans="1:9" x14ac:dyDescent="0.25">
      <c r="A157" s="47"/>
      <c r="B157" s="47"/>
      <c r="C157" s="47"/>
      <c r="D157" s="47"/>
      <c r="E157" s="47"/>
      <c r="F157" s="47"/>
      <c r="G157" s="47"/>
      <c r="H157" s="47"/>
      <c r="I157" s="47"/>
    </row>
    <row r="158" spans="1:9" x14ac:dyDescent="0.25">
      <c r="A158" s="47"/>
      <c r="B158" s="47"/>
      <c r="C158" s="47"/>
      <c r="D158" s="47"/>
      <c r="E158" s="47"/>
      <c r="F158" s="47"/>
      <c r="G158" s="47"/>
      <c r="H158" s="47"/>
      <c r="I158" s="47"/>
    </row>
    <row r="159" spans="1:9" x14ac:dyDescent="0.25">
      <c r="A159" s="47"/>
      <c r="B159" s="47"/>
      <c r="C159" s="47"/>
      <c r="D159" s="47"/>
      <c r="E159" s="47"/>
      <c r="F159" s="47"/>
      <c r="G159" s="47"/>
      <c r="H159" s="47"/>
      <c r="I159" s="47"/>
    </row>
    <row r="160" spans="1:9" x14ac:dyDescent="0.25">
      <c r="A160" s="47"/>
      <c r="B160" s="47"/>
      <c r="C160" s="47"/>
      <c r="D160" s="47"/>
      <c r="E160" s="47"/>
      <c r="F160" s="47"/>
      <c r="G160" s="47"/>
      <c r="H160" s="47"/>
      <c r="I160" s="47"/>
    </row>
    <row r="161" spans="1:9" x14ac:dyDescent="0.25">
      <c r="A161" s="47"/>
      <c r="B161" s="47"/>
      <c r="C161" s="47"/>
      <c r="D161" s="47"/>
      <c r="E161" s="47"/>
      <c r="F161" s="47"/>
      <c r="G161" s="47"/>
      <c r="H161" s="47"/>
      <c r="I161" s="47"/>
    </row>
    <row r="162" spans="1:9" x14ac:dyDescent="0.25">
      <c r="A162" s="47"/>
      <c r="B162" s="47"/>
      <c r="C162" s="47"/>
      <c r="D162" s="47"/>
      <c r="E162" s="47"/>
      <c r="F162" s="47"/>
      <c r="G162" s="47"/>
      <c r="H162" s="47"/>
      <c r="I162" s="47"/>
    </row>
    <row r="163" spans="1:9" x14ac:dyDescent="0.25">
      <c r="A163" s="47"/>
      <c r="B163" s="47"/>
      <c r="C163" s="47"/>
      <c r="D163" s="47"/>
      <c r="E163" s="47"/>
      <c r="F163" s="47"/>
      <c r="G163" s="47"/>
      <c r="H163" s="47"/>
      <c r="I163" s="47"/>
    </row>
    <row r="164" spans="1:9" x14ac:dyDescent="0.25">
      <c r="A164" s="47"/>
      <c r="B164" s="47"/>
      <c r="C164" s="47"/>
      <c r="D164" s="47"/>
      <c r="E164" s="47"/>
      <c r="F164" s="47"/>
      <c r="G164" s="47"/>
      <c r="H164" s="47"/>
      <c r="I164" s="47"/>
    </row>
    <row r="165" spans="1:9" x14ac:dyDescent="0.25">
      <c r="A165" s="47"/>
      <c r="B165" s="47"/>
      <c r="C165" s="47"/>
      <c r="D165" s="47"/>
      <c r="E165" s="47"/>
      <c r="F165" s="47"/>
      <c r="G165" s="47"/>
      <c r="H165" s="47"/>
      <c r="I165" s="47"/>
    </row>
    <row r="166" spans="1:9" x14ac:dyDescent="0.25">
      <c r="A166" s="47"/>
      <c r="B166" s="47"/>
      <c r="C166" s="47"/>
      <c r="D166" s="47"/>
      <c r="E166" s="47"/>
      <c r="F166" s="47"/>
      <c r="G166" s="47"/>
      <c r="H166" s="47"/>
      <c r="I166" s="47"/>
    </row>
    <row r="167" spans="1:9" x14ac:dyDescent="0.25">
      <c r="A167" s="47"/>
      <c r="B167" s="47"/>
      <c r="C167" s="47"/>
      <c r="D167" s="47"/>
      <c r="E167" s="47"/>
      <c r="F167" s="47"/>
      <c r="G167" s="47"/>
      <c r="H167" s="47"/>
      <c r="I167" s="47"/>
    </row>
    <row r="168" spans="1:9" x14ac:dyDescent="0.25">
      <c r="A168" s="47"/>
      <c r="B168" s="47"/>
      <c r="C168" s="47"/>
      <c r="D168" s="47"/>
      <c r="E168" s="47"/>
      <c r="F168" s="47"/>
      <c r="G168" s="47"/>
      <c r="H168" s="47"/>
      <c r="I168" s="47"/>
    </row>
    <row r="169" spans="1:9" x14ac:dyDescent="0.25">
      <c r="A169" s="47"/>
      <c r="B169" s="47"/>
      <c r="C169" s="47"/>
      <c r="D169" s="47"/>
      <c r="E169" s="47"/>
      <c r="F169" s="47"/>
      <c r="G169" s="47"/>
      <c r="H169" s="47"/>
      <c r="I169" s="47"/>
    </row>
    <row r="170" spans="1:9" x14ac:dyDescent="0.25">
      <c r="A170" s="47"/>
      <c r="B170" s="47"/>
      <c r="C170" s="47"/>
      <c r="D170" s="47"/>
      <c r="E170" s="47"/>
      <c r="F170" s="47"/>
      <c r="G170" s="47"/>
      <c r="H170" s="47"/>
      <c r="I170" s="47"/>
    </row>
    <row r="171" spans="1:9" x14ac:dyDescent="0.25">
      <c r="A171" s="47"/>
      <c r="B171" s="47"/>
      <c r="C171" s="47"/>
      <c r="D171" s="47"/>
      <c r="E171" s="47"/>
      <c r="F171" s="47"/>
      <c r="G171" s="47"/>
      <c r="H171" s="47"/>
      <c r="I171" s="47"/>
    </row>
    <row r="172" spans="1:9" x14ac:dyDescent="0.25">
      <c r="A172" s="47"/>
      <c r="B172" s="47"/>
      <c r="C172" s="47"/>
      <c r="D172" s="47"/>
      <c r="E172" s="47"/>
      <c r="F172" s="47"/>
      <c r="G172" s="47"/>
      <c r="H172" s="47"/>
      <c r="I172" s="47"/>
    </row>
    <row r="173" spans="1:9" x14ac:dyDescent="0.25">
      <c r="A173" s="47"/>
      <c r="B173" s="47"/>
      <c r="C173" s="47"/>
      <c r="D173" s="47"/>
      <c r="E173" s="47"/>
      <c r="F173" s="47"/>
      <c r="G173" s="47"/>
      <c r="H173" s="47"/>
      <c r="I173" s="47"/>
    </row>
    <row r="174" spans="1:9" x14ac:dyDescent="0.25">
      <c r="A174" s="47"/>
      <c r="B174" s="47"/>
      <c r="C174" s="47"/>
      <c r="D174" s="47"/>
      <c r="E174" s="47"/>
      <c r="F174" s="47"/>
      <c r="G174" s="47"/>
      <c r="H174" s="47"/>
      <c r="I174" s="47"/>
    </row>
    <row r="175" spans="1:9" x14ac:dyDescent="0.25">
      <c r="A175" s="47"/>
      <c r="B175" s="47"/>
      <c r="C175" s="47"/>
      <c r="D175" s="47"/>
      <c r="E175" s="47"/>
      <c r="F175" s="47"/>
      <c r="G175" s="47"/>
      <c r="H175" s="47"/>
      <c r="I175" s="47"/>
    </row>
    <row r="176" spans="1:9" x14ac:dyDescent="0.25">
      <c r="A176" s="47"/>
      <c r="B176" s="47"/>
      <c r="C176" s="47"/>
      <c r="D176" s="47"/>
      <c r="E176" s="47"/>
      <c r="F176" s="47"/>
      <c r="G176" s="47"/>
      <c r="H176" s="47"/>
      <c r="I176" s="47"/>
    </row>
    <row r="177" spans="1:9" x14ac:dyDescent="0.25">
      <c r="A177" s="47"/>
      <c r="B177" s="47"/>
      <c r="C177" s="47"/>
      <c r="D177" s="47"/>
      <c r="E177" s="47"/>
      <c r="F177" s="47"/>
      <c r="G177" s="47"/>
      <c r="H177" s="47"/>
      <c r="I177" s="47"/>
    </row>
    <row r="178" spans="1:9" x14ac:dyDescent="0.25">
      <c r="A178" s="47"/>
      <c r="B178" s="47"/>
      <c r="C178" s="47"/>
      <c r="D178" s="47"/>
      <c r="E178" s="47"/>
      <c r="F178" s="47"/>
      <c r="G178" s="47"/>
      <c r="H178" s="47"/>
      <c r="I178" s="47"/>
    </row>
    <row r="179" spans="1:9" x14ac:dyDescent="0.25">
      <c r="A179" s="47"/>
      <c r="B179" s="47"/>
      <c r="C179" s="47"/>
      <c r="D179" s="47"/>
      <c r="E179" s="47"/>
      <c r="F179" s="47"/>
      <c r="G179" s="47"/>
      <c r="H179" s="47"/>
      <c r="I179" s="47"/>
    </row>
    <row r="180" spans="1:9" x14ac:dyDescent="0.25">
      <c r="A180" s="47"/>
      <c r="B180" s="47"/>
      <c r="C180" s="47"/>
      <c r="D180" s="47"/>
      <c r="E180" s="47"/>
      <c r="F180" s="47"/>
      <c r="G180" s="47"/>
      <c r="H180" s="47"/>
      <c r="I180" s="47"/>
    </row>
    <row r="181" spans="1:9" x14ac:dyDescent="0.25">
      <c r="A181" s="47"/>
      <c r="B181" s="47"/>
      <c r="C181" s="47"/>
      <c r="D181" s="47"/>
      <c r="E181" s="47"/>
      <c r="F181" s="47"/>
      <c r="G181" s="47"/>
      <c r="H181" s="47"/>
      <c r="I181" s="47"/>
    </row>
    <row r="182" spans="1:9" x14ac:dyDescent="0.25">
      <c r="A182" s="47"/>
      <c r="B182" s="47"/>
      <c r="C182" s="47"/>
      <c r="D182" s="47"/>
      <c r="E182" s="47"/>
      <c r="F182" s="47"/>
      <c r="G182" s="47"/>
      <c r="H182" s="47"/>
      <c r="I182" s="47"/>
    </row>
    <row r="183" spans="1:9" x14ac:dyDescent="0.25">
      <c r="A183" s="47"/>
      <c r="B183" s="47"/>
      <c r="C183" s="47"/>
      <c r="D183" s="47"/>
      <c r="E183" s="47"/>
      <c r="F183" s="47"/>
      <c r="G183" s="47"/>
      <c r="H183" s="47"/>
      <c r="I183" s="47"/>
    </row>
    <row r="184" spans="1:9" x14ac:dyDescent="0.25">
      <c r="A184" s="47"/>
      <c r="B184" s="47"/>
      <c r="C184" s="47"/>
      <c r="D184" s="47"/>
      <c r="E184" s="47"/>
      <c r="F184" s="47"/>
      <c r="G184" s="47"/>
      <c r="H184" s="47"/>
      <c r="I184" s="47"/>
    </row>
    <row r="185" spans="1:9" x14ac:dyDescent="0.25">
      <c r="A185" s="47"/>
      <c r="B185" s="47"/>
      <c r="C185" s="47"/>
      <c r="D185" s="47"/>
      <c r="E185" s="47"/>
      <c r="F185" s="47"/>
      <c r="G185" s="47"/>
      <c r="H185" s="47"/>
      <c r="I185" s="47"/>
    </row>
    <row r="186" spans="1:9" x14ac:dyDescent="0.25">
      <c r="A186" s="47"/>
      <c r="B186" s="47"/>
      <c r="C186" s="47"/>
      <c r="D186" s="47"/>
      <c r="E186" s="47"/>
      <c r="F186" s="47"/>
      <c r="G186" s="47"/>
      <c r="H186" s="47"/>
      <c r="I186" s="47"/>
    </row>
    <row r="187" spans="1:9" x14ac:dyDescent="0.25">
      <c r="A187" s="47"/>
      <c r="B187" s="47"/>
      <c r="C187" s="47"/>
      <c r="D187" s="47"/>
      <c r="E187" s="47"/>
      <c r="F187" s="47"/>
      <c r="G187" s="47"/>
      <c r="H187" s="47"/>
      <c r="I187" s="47"/>
    </row>
    <row r="188" spans="1:9" x14ac:dyDescent="0.25">
      <c r="A188" s="47"/>
      <c r="B188" s="47"/>
      <c r="C188" s="47"/>
      <c r="D188" s="47"/>
      <c r="E188" s="47"/>
      <c r="F188" s="47"/>
      <c r="G188" s="47"/>
      <c r="H188" s="47"/>
      <c r="I188" s="47"/>
    </row>
    <row r="189" spans="1:9" x14ac:dyDescent="0.25">
      <c r="A189" s="47"/>
      <c r="B189" s="47"/>
      <c r="C189" s="47"/>
      <c r="D189" s="47"/>
      <c r="E189" s="47"/>
      <c r="F189" s="47"/>
      <c r="G189" s="47"/>
      <c r="H189" s="47"/>
      <c r="I189" s="47"/>
    </row>
    <row r="190" spans="1:9" x14ac:dyDescent="0.25">
      <c r="A190" s="47"/>
      <c r="B190" s="47"/>
      <c r="C190" s="47"/>
      <c r="D190" s="47"/>
      <c r="E190" s="47"/>
      <c r="F190" s="47"/>
      <c r="G190" s="47"/>
      <c r="H190" s="47"/>
      <c r="I190" s="47"/>
    </row>
    <row r="191" spans="1:9" x14ac:dyDescent="0.25">
      <c r="A191" s="47"/>
      <c r="B191" s="47"/>
      <c r="C191" s="47"/>
      <c r="D191" s="47"/>
      <c r="E191" s="47"/>
      <c r="F191" s="47"/>
      <c r="G191" s="47"/>
      <c r="H191" s="47"/>
      <c r="I191" s="47"/>
    </row>
    <row r="192" spans="1:9" x14ac:dyDescent="0.25">
      <c r="A192" s="47"/>
      <c r="B192" s="47"/>
      <c r="C192" s="47"/>
      <c r="D192" s="47"/>
      <c r="E192" s="47"/>
      <c r="F192" s="47"/>
      <c r="G192" s="47"/>
      <c r="H192" s="47"/>
      <c r="I192" s="47"/>
    </row>
    <row r="193" spans="1:9" x14ac:dyDescent="0.25">
      <c r="A193" s="47"/>
      <c r="B193" s="47"/>
      <c r="C193" s="47"/>
      <c r="D193" s="47"/>
      <c r="E193" s="47"/>
      <c r="F193" s="47"/>
      <c r="G193" s="47"/>
      <c r="H193" s="47"/>
      <c r="I193" s="47"/>
    </row>
    <row r="194" spans="1:9" x14ac:dyDescent="0.25">
      <c r="A194" s="47"/>
      <c r="B194" s="47"/>
      <c r="C194" s="47"/>
      <c r="D194" s="47"/>
      <c r="E194" s="47"/>
      <c r="F194" s="47"/>
      <c r="G194" s="47"/>
      <c r="H194" s="47"/>
      <c r="I194" s="47"/>
    </row>
    <row r="195" spans="1:9" x14ac:dyDescent="0.25">
      <c r="A195" s="47"/>
      <c r="B195" s="47"/>
      <c r="C195" s="47"/>
      <c r="D195" s="47"/>
      <c r="E195" s="47"/>
      <c r="F195" s="47"/>
      <c r="G195" s="47"/>
      <c r="H195" s="47"/>
      <c r="I195" s="47"/>
    </row>
    <row r="196" spans="1:9" x14ac:dyDescent="0.25">
      <c r="A196" s="47"/>
      <c r="B196" s="47"/>
      <c r="C196" s="47"/>
      <c r="D196" s="47"/>
      <c r="E196" s="47"/>
      <c r="F196" s="47"/>
      <c r="G196" s="47"/>
      <c r="H196" s="47"/>
      <c r="I196" s="47"/>
    </row>
    <row r="197" spans="1:9" x14ac:dyDescent="0.25">
      <c r="A197" s="47"/>
      <c r="B197" s="47"/>
      <c r="C197" s="47"/>
      <c r="D197" s="47"/>
      <c r="E197" s="47"/>
      <c r="F197" s="47"/>
      <c r="G197" s="47"/>
      <c r="H197" s="47"/>
      <c r="I197" s="47"/>
    </row>
    <row r="198" spans="1:9" x14ac:dyDescent="0.25">
      <c r="A198" s="47"/>
      <c r="B198" s="47"/>
      <c r="C198" s="47"/>
      <c r="D198" s="47"/>
      <c r="E198" s="47"/>
      <c r="F198" s="47"/>
      <c r="G198" s="47"/>
      <c r="H198" s="47"/>
      <c r="I198" s="47"/>
    </row>
    <row r="199" spans="1:9" x14ac:dyDescent="0.25">
      <c r="A199" s="47"/>
      <c r="B199" s="47"/>
      <c r="C199" s="47"/>
      <c r="D199" s="47"/>
      <c r="E199" s="47"/>
      <c r="F199" s="47"/>
      <c r="G199" s="47"/>
      <c r="H199" s="47"/>
      <c r="I199" s="47"/>
    </row>
    <row r="200" spans="1:9" x14ac:dyDescent="0.25">
      <c r="A200" s="47"/>
      <c r="B200" s="47"/>
      <c r="C200" s="47"/>
      <c r="D200" s="47"/>
      <c r="E200" s="47"/>
      <c r="F200" s="47"/>
      <c r="G200" s="47"/>
      <c r="H200" s="47"/>
      <c r="I200" s="47"/>
    </row>
    <row r="201" spans="1:9" x14ac:dyDescent="0.25">
      <c r="A201" s="47"/>
      <c r="B201" s="47"/>
      <c r="C201" s="47"/>
      <c r="D201" s="47"/>
      <c r="E201" s="47"/>
      <c r="F201" s="47"/>
      <c r="G201" s="47"/>
      <c r="H201" s="47"/>
      <c r="I201" s="47"/>
    </row>
    <row r="202" spans="1:9" x14ac:dyDescent="0.25">
      <c r="A202" s="47"/>
      <c r="B202" s="47"/>
      <c r="C202" s="47"/>
      <c r="D202" s="47"/>
      <c r="E202" s="47"/>
      <c r="F202" s="47"/>
      <c r="G202" s="47"/>
      <c r="H202" s="47"/>
      <c r="I202" s="47"/>
    </row>
    <row r="203" spans="1:9" x14ac:dyDescent="0.25">
      <c r="A203" s="47"/>
      <c r="B203" s="47"/>
      <c r="C203" s="47"/>
      <c r="D203" s="47"/>
      <c r="E203" s="47"/>
      <c r="F203" s="47"/>
      <c r="G203" s="47"/>
      <c r="H203" s="47"/>
      <c r="I203" s="47"/>
    </row>
    <row r="204" spans="1:9" x14ac:dyDescent="0.25">
      <c r="A204" s="47"/>
      <c r="B204" s="47"/>
      <c r="C204" s="47"/>
      <c r="D204" s="47"/>
      <c r="E204" s="47"/>
      <c r="F204" s="47"/>
      <c r="G204" s="47"/>
      <c r="H204" s="47"/>
      <c r="I204" s="47"/>
    </row>
    <row r="205" spans="1:9" x14ac:dyDescent="0.25">
      <c r="A205" s="47"/>
      <c r="B205" s="47"/>
      <c r="C205" s="47"/>
      <c r="D205" s="47"/>
      <c r="E205" s="47"/>
      <c r="F205" s="47"/>
      <c r="G205" s="47"/>
      <c r="H205" s="47"/>
      <c r="I205" s="47"/>
    </row>
    <row r="206" spans="1:9" x14ac:dyDescent="0.25">
      <c r="A206" s="47"/>
      <c r="B206" s="47"/>
      <c r="C206" s="47"/>
      <c r="D206" s="47"/>
      <c r="E206" s="47"/>
      <c r="F206" s="47"/>
      <c r="G206" s="47"/>
      <c r="H206" s="47"/>
      <c r="I206" s="47"/>
    </row>
    <row r="207" spans="1:9" x14ac:dyDescent="0.25">
      <c r="A207" s="47"/>
      <c r="B207" s="47"/>
      <c r="C207" s="47"/>
      <c r="D207" s="47"/>
      <c r="E207" s="47"/>
      <c r="F207" s="47"/>
      <c r="G207" s="47"/>
      <c r="H207" s="47"/>
      <c r="I207" s="47"/>
    </row>
    <row r="208" spans="1:9" x14ac:dyDescent="0.25">
      <c r="A208" s="47"/>
      <c r="B208" s="47"/>
      <c r="C208" s="47"/>
      <c r="D208" s="47"/>
      <c r="E208" s="47"/>
      <c r="F208" s="47"/>
      <c r="G208" s="47"/>
      <c r="H208" s="47"/>
      <c r="I208" s="47"/>
    </row>
    <row r="209" spans="1:9" x14ac:dyDescent="0.25">
      <c r="A209" s="47"/>
      <c r="B209" s="47"/>
      <c r="C209" s="47"/>
      <c r="D209" s="47"/>
      <c r="E209" s="47"/>
      <c r="F209" s="47"/>
      <c r="G209" s="47"/>
      <c r="H209" s="47"/>
      <c r="I209" s="47"/>
    </row>
    <row r="210" spans="1:9" x14ac:dyDescent="0.25">
      <c r="A210" s="47"/>
      <c r="B210" s="47"/>
      <c r="C210" s="47"/>
      <c r="D210" s="47"/>
      <c r="E210" s="47"/>
      <c r="F210" s="47"/>
      <c r="G210" s="47"/>
      <c r="H210" s="47"/>
      <c r="I210" s="47"/>
    </row>
    <row r="211" spans="1:9" x14ac:dyDescent="0.25">
      <c r="A211" s="47"/>
      <c r="B211" s="47"/>
      <c r="C211" s="47"/>
      <c r="D211" s="47"/>
      <c r="E211" s="47"/>
      <c r="F211" s="47"/>
      <c r="G211" s="47"/>
      <c r="H211" s="47"/>
      <c r="I211" s="47"/>
    </row>
    <row r="212" spans="1:9" x14ac:dyDescent="0.25">
      <c r="A212" s="47"/>
      <c r="B212" s="47"/>
      <c r="C212" s="47"/>
      <c r="D212" s="47"/>
      <c r="E212" s="47"/>
      <c r="F212" s="47"/>
      <c r="G212" s="47"/>
      <c r="H212" s="47"/>
      <c r="I212" s="47"/>
    </row>
    <row r="213" spans="1:9" x14ac:dyDescent="0.25">
      <c r="A213" s="47"/>
      <c r="B213" s="47"/>
      <c r="C213" s="47"/>
      <c r="D213" s="47"/>
      <c r="E213" s="47"/>
      <c r="F213" s="47"/>
      <c r="G213" s="47"/>
      <c r="H213" s="47"/>
      <c r="I213" s="47"/>
    </row>
    <row r="214" spans="1:9" x14ac:dyDescent="0.25">
      <c r="A214" s="47"/>
      <c r="B214" s="47"/>
      <c r="C214" s="47"/>
      <c r="D214" s="47"/>
      <c r="E214" s="47"/>
      <c r="F214" s="47"/>
      <c r="G214" s="47"/>
      <c r="H214" s="47"/>
      <c r="I214" s="47"/>
    </row>
    <row r="215" spans="1:9" x14ac:dyDescent="0.25">
      <c r="A215" s="47"/>
      <c r="B215" s="47"/>
      <c r="C215" s="47"/>
      <c r="D215" s="47"/>
      <c r="E215" s="47"/>
      <c r="F215" s="47"/>
      <c r="G215" s="47"/>
      <c r="H215" s="47"/>
      <c r="I215" s="47"/>
    </row>
    <row r="216" spans="1:9" x14ac:dyDescent="0.25">
      <c r="A216" s="47"/>
      <c r="B216" s="47"/>
      <c r="C216" s="47"/>
      <c r="D216" s="47"/>
      <c r="E216" s="47"/>
      <c r="F216" s="47"/>
      <c r="G216" s="47"/>
      <c r="H216" s="47"/>
      <c r="I216" s="47"/>
    </row>
    <row r="217" spans="1:9" x14ac:dyDescent="0.25">
      <c r="A217" s="47"/>
      <c r="B217" s="47"/>
      <c r="C217" s="47"/>
      <c r="D217" s="47"/>
      <c r="E217" s="47"/>
      <c r="F217" s="47"/>
      <c r="G217" s="47"/>
      <c r="H217" s="47"/>
      <c r="I217" s="47"/>
    </row>
    <row r="218" spans="1:9" x14ac:dyDescent="0.25">
      <c r="A218" s="47"/>
      <c r="B218" s="47"/>
      <c r="C218" s="47"/>
      <c r="D218" s="47"/>
      <c r="E218" s="47"/>
      <c r="F218" s="47"/>
      <c r="G218" s="47"/>
      <c r="H218" s="47"/>
      <c r="I218" s="47"/>
    </row>
    <row r="219" spans="1:9" x14ac:dyDescent="0.25">
      <c r="A219" s="47"/>
      <c r="B219" s="47"/>
      <c r="C219" s="47"/>
      <c r="D219" s="47"/>
      <c r="E219" s="47"/>
      <c r="F219" s="47"/>
      <c r="G219" s="47"/>
      <c r="H219" s="47"/>
      <c r="I219" s="47"/>
    </row>
    <row r="220" spans="1:9" x14ac:dyDescent="0.25">
      <c r="A220" s="47"/>
      <c r="B220" s="47"/>
      <c r="C220" s="47"/>
      <c r="D220" s="47"/>
      <c r="E220" s="47"/>
      <c r="F220" s="47"/>
      <c r="G220" s="47"/>
      <c r="H220" s="47"/>
      <c r="I220" s="47"/>
    </row>
    <row r="221" spans="1:9" x14ac:dyDescent="0.25">
      <c r="A221" s="47"/>
      <c r="B221" s="47"/>
      <c r="C221" s="47"/>
      <c r="D221" s="47"/>
      <c r="E221" s="47"/>
      <c r="F221" s="47"/>
      <c r="G221" s="47"/>
      <c r="H221" s="47"/>
      <c r="I221" s="47"/>
    </row>
    <row r="222" spans="1:9" x14ac:dyDescent="0.25">
      <c r="A222" s="47"/>
      <c r="B222" s="47"/>
      <c r="C222" s="47"/>
      <c r="D222" s="47"/>
      <c r="E222" s="47"/>
      <c r="F222" s="47"/>
      <c r="G222" s="47"/>
      <c r="H222" s="47"/>
      <c r="I222" s="47"/>
    </row>
    <row r="223" spans="1:9" x14ac:dyDescent="0.25">
      <c r="A223" s="47"/>
      <c r="B223" s="47"/>
      <c r="C223" s="47"/>
      <c r="D223" s="47"/>
      <c r="E223" s="47"/>
      <c r="F223" s="47"/>
      <c r="G223" s="47"/>
      <c r="H223" s="47"/>
      <c r="I223" s="47"/>
    </row>
    <row r="224" spans="1:9" x14ac:dyDescent="0.25">
      <c r="A224" s="47"/>
      <c r="B224" s="47"/>
      <c r="C224" s="47"/>
      <c r="D224" s="47"/>
      <c r="E224" s="47"/>
      <c r="F224" s="47"/>
      <c r="G224" s="47"/>
      <c r="H224" s="47"/>
      <c r="I224" s="47"/>
    </row>
    <row r="225" spans="1:9" x14ac:dyDescent="0.25">
      <c r="A225" s="47"/>
      <c r="B225" s="47"/>
      <c r="C225" s="47"/>
      <c r="D225" s="47"/>
      <c r="E225" s="47"/>
      <c r="F225" s="47"/>
      <c r="G225" s="47"/>
      <c r="H225" s="47"/>
      <c r="I225" s="47"/>
    </row>
    <row r="226" spans="1:9" x14ac:dyDescent="0.25">
      <c r="A226" s="47"/>
      <c r="B226" s="47"/>
      <c r="C226" s="47"/>
      <c r="D226" s="47"/>
      <c r="E226" s="47"/>
      <c r="F226" s="47"/>
      <c r="G226" s="47"/>
      <c r="H226" s="47"/>
      <c r="I226" s="47"/>
    </row>
    <row r="227" spans="1:9" x14ac:dyDescent="0.25">
      <c r="A227" s="47"/>
      <c r="B227" s="47"/>
      <c r="C227" s="47"/>
      <c r="D227" s="47"/>
      <c r="E227" s="47"/>
      <c r="F227" s="47"/>
      <c r="G227" s="47"/>
      <c r="H227" s="47"/>
      <c r="I227" s="47"/>
    </row>
    <row r="228" spans="1:9" x14ac:dyDescent="0.25">
      <c r="A228" s="47"/>
      <c r="B228" s="47"/>
      <c r="C228" s="47"/>
      <c r="D228" s="47"/>
      <c r="E228" s="47"/>
      <c r="F228" s="47"/>
      <c r="G228" s="47"/>
      <c r="H228" s="47"/>
      <c r="I228" s="47"/>
    </row>
    <row r="229" spans="1:9" x14ac:dyDescent="0.25">
      <c r="A229" s="47"/>
      <c r="B229" s="47"/>
      <c r="C229" s="47"/>
      <c r="D229" s="47"/>
      <c r="E229" s="47"/>
      <c r="F229" s="47"/>
      <c r="G229" s="47"/>
      <c r="H229" s="47"/>
      <c r="I229" s="47"/>
    </row>
    <row r="230" spans="1:9" x14ac:dyDescent="0.25">
      <c r="A230" s="47"/>
      <c r="B230" s="47"/>
      <c r="C230" s="47"/>
      <c r="D230" s="47"/>
      <c r="E230" s="47"/>
      <c r="F230" s="47"/>
      <c r="G230" s="47"/>
      <c r="H230" s="47"/>
      <c r="I230" s="47"/>
    </row>
    <row r="231" spans="1:9" x14ac:dyDescent="0.25">
      <c r="A231" s="47"/>
      <c r="B231" s="47"/>
      <c r="C231" s="47"/>
      <c r="D231" s="47"/>
      <c r="E231" s="47"/>
      <c r="F231" s="47"/>
      <c r="G231" s="47"/>
      <c r="H231" s="47"/>
      <c r="I231" s="47"/>
    </row>
    <row r="232" spans="1:9" x14ac:dyDescent="0.25">
      <c r="A232" s="47"/>
      <c r="B232" s="47"/>
      <c r="C232" s="47"/>
      <c r="D232" s="47"/>
      <c r="E232" s="47"/>
      <c r="F232" s="47"/>
      <c r="G232" s="47"/>
      <c r="H232" s="47"/>
      <c r="I232" s="47"/>
    </row>
    <row r="233" spans="1:9" x14ac:dyDescent="0.25">
      <c r="A233" s="47"/>
      <c r="B233" s="47"/>
      <c r="C233" s="47"/>
      <c r="D233" s="47"/>
      <c r="E233" s="47"/>
      <c r="F233" s="47"/>
      <c r="G233" s="47"/>
      <c r="H233" s="47"/>
      <c r="I233" s="47"/>
    </row>
    <row r="234" spans="1:9" x14ac:dyDescent="0.25">
      <c r="A234" s="47"/>
      <c r="B234" s="47"/>
      <c r="C234" s="47"/>
      <c r="D234" s="47"/>
      <c r="E234" s="47"/>
      <c r="F234" s="47"/>
      <c r="G234" s="47"/>
      <c r="H234" s="47"/>
      <c r="I234" s="47"/>
    </row>
    <row r="235" spans="1:9" x14ac:dyDescent="0.25">
      <c r="A235" s="47"/>
      <c r="B235" s="47"/>
      <c r="C235" s="47"/>
      <c r="D235" s="47"/>
      <c r="E235" s="47"/>
      <c r="F235" s="47"/>
      <c r="G235" s="47"/>
      <c r="H235" s="47"/>
      <c r="I235" s="47"/>
    </row>
    <row r="236" spans="1:9" x14ac:dyDescent="0.25">
      <c r="A236" s="47"/>
      <c r="B236" s="47"/>
      <c r="C236" s="47"/>
      <c r="D236" s="47"/>
      <c r="E236" s="47"/>
      <c r="F236" s="47"/>
      <c r="G236" s="47"/>
      <c r="H236" s="47"/>
      <c r="I236" s="47"/>
    </row>
    <row r="237" spans="1:9" x14ac:dyDescent="0.25">
      <c r="A237" s="47"/>
      <c r="B237" s="47"/>
      <c r="C237" s="47"/>
      <c r="D237" s="47"/>
      <c r="E237" s="47"/>
      <c r="F237" s="47"/>
      <c r="G237" s="47"/>
      <c r="H237" s="47"/>
      <c r="I237" s="47"/>
    </row>
    <row r="238" spans="1:9" x14ac:dyDescent="0.25">
      <c r="A238" s="47"/>
      <c r="B238" s="47"/>
      <c r="C238" s="47"/>
      <c r="D238" s="47"/>
      <c r="E238" s="47"/>
      <c r="F238" s="47"/>
      <c r="G238" s="47"/>
      <c r="H238" s="47"/>
      <c r="I238" s="47"/>
    </row>
    <row r="239" spans="1:9" x14ac:dyDescent="0.25">
      <c r="A239" s="47"/>
      <c r="B239" s="47"/>
      <c r="C239" s="47"/>
      <c r="D239" s="47"/>
      <c r="E239" s="47"/>
      <c r="F239" s="47"/>
      <c r="G239" s="47"/>
      <c r="H239" s="47"/>
      <c r="I239" s="47"/>
    </row>
    <row r="240" spans="1:9" x14ac:dyDescent="0.25">
      <c r="A240" s="47"/>
      <c r="B240" s="47"/>
      <c r="C240" s="47"/>
      <c r="D240" s="47"/>
      <c r="E240" s="47"/>
      <c r="F240" s="47"/>
      <c r="G240" s="47"/>
      <c r="H240" s="47"/>
      <c r="I240" s="47"/>
    </row>
    <row r="241" spans="1:9" x14ac:dyDescent="0.25">
      <c r="A241" s="47"/>
      <c r="B241" s="47"/>
      <c r="C241" s="47"/>
      <c r="D241" s="47"/>
      <c r="E241" s="47"/>
      <c r="F241" s="47"/>
      <c r="G241" s="47"/>
      <c r="H241" s="47"/>
      <c r="I241" s="47"/>
    </row>
    <row r="242" spans="1:9" x14ac:dyDescent="0.25">
      <c r="A242" s="47"/>
      <c r="B242" s="47"/>
      <c r="C242" s="47"/>
      <c r="D242" s="47"/>
      <c r="E242" s="47"/>
      <c r="F242" s="47"/>
      <c r="G242" s="47"/>
      <c r="H242" s="47"/>
      <c r="I242" s="47"/>
    </row>
    <row r="243" spans="1:9" x14ac:dyDescent="0.25">
      <c r="A243" s="47"/>
      <c r="B243" s="47"/>
      <c r="C243" s="47"/>
      <c r="D243" s="47"/>
      <c r="E243" s="47"/>
      <c r="F243" s="47"/>
      <c r="G243" s="47"/>
      <c r="H243" s="47"/>
      <c r="I243" s="47"/>
    </row>
    <row r="244" spans="1:9" x14ac:dyDescent="0.25">
      <c r="A244" s="47"/>
      <c r="B244" s="47"/>
      <c r="C244" s="47"/>
      <c r="D244" s="47"/>
      <c r="E244" s="47"/>
      <c r="F244" s="47"/>
      <c r="G244" s="47"/>
      <c r="H244" s="47"/>
      <c r="I244" s="47"/>
    </row>
    <row r="245" spans="1:9" x14ac:dyDescent="0.25">
      <c r="A245" s="47"/>
      <c r="B245" s="47"/>
      <c r="C245" s="47"/>
      <c r="D245" s="47"/>
      <c r="E245" s="47"/>
      <c r="F245" s="47"/>
      <c r="G245" s="47"/>
      <c r="H245" s="47"/>
      <c r="I245" s="47"/>
    </row>
    <row r="246" spans="1:9" x14ac:dyDescent="0.25">
      <c r="A246" s="47"/>
      <c r="B246" s="47"/>
      <c r="C246" s="47"/>
      <c r="D246" s="47"/>
      <c r="E246" s="47"/>
      <c r="F246" s="47"/>
      <c r="G246" s="47"/>
      <c r="H246" s="47"/>
      <c r="I246" s="47"/>
    </row>
    <row r="247" spans="1:9" x14ac:dyDescent="0.25">
      <c r="A247" s="47"/>
      <c r="B247" s="47"/>
      <c r="C247" s="47"/>
      <c r="D247" s="47"/>
      <c r="E247" s="47"/>
      <c r="F247" s="47"/>
      <c r="G247" s="47"/>
      <c r="H247" s="47"/>
      <c r="I247" s="47"/>
    </row>
    <row r="248" spans="1:9" x14ac:dyDescent="0.25">
      <c r="A248" s="47"/>
      <c r="B248" s="47"/>
      <c r="C248" s="47"/>
      <c r="D248" s="47"/>
      <c r="E248" s="47"/>
      <c r="F248" s="47"/>
      <c r="G248" s="47"/>
      <c r="H248" s="47"/>
      <c r="I248" s="47"/>
    </row>
    <row r="249" spans="1:9" x14ac:dyDescent="0.25">
      <c r="A249" s="47"/>
      <c r="B249" s="47"/>
      <c r="C249" s="47"/>
      <c r="D249" s="47"/>
      <c r="E249" s="47"/>
      <c r="F249" s="47"/>
      <c r="G249" s="47"/>
      <c r="H249" s="47"/>
      <c r="I249" s="47"/>
    </row>
    <row r="250" spans="1:9" x14ac:dyDescent="0.25">
      <c r="A250" s="47"/>
      <c r="B250" s="47"/>
      <c r="C250" s="47"/>
      <c r="D250" s="47"/>
      <c r="E250" s="47"/>
      <c r="F250" s="47"/>
      <c r="G250" s="47"/>
      <c r="H250" s="47"/>
      <c r="I250" s="47"/>
    </row>
    <row r="251" spans="1:9" x14ac:dyDescent="0.25">
      <c r="A251" s="47"/>
      <c r="B251" s="47"/>
      <c r="C251" s="47"/>
      <c r="D251" s="47"/>
      <c r="E251" s="47"/>
      <c r="F251" s="47"/>
      <c r="G251" s="47"/>
      <c r="H251" s="47"/>
      <c r="I251" s="47"/>
    </row>
    <row r="252" spans="1:9" x14ac:dyDescent="0.25">
      <c r="A252" s="47"/>
      <c r="B252" s="47"/>
      <c r="C252" s="47"/>
      <c r="D252" s="47"/>
      <c r="E252" s="47"/>
      <c r="F252" s="47"/>
      <c r="G252" s="47"/>
      <c r="H252" s="47"/>
      <c r="I252" s="47"/>
    </row>
    <row r="253" spans="1:9" x14ac:dyDescent="0.25">
      <c r="A253" s="47"/>
      <c r="B253" s="47"/>
      <c r="C253" s="47"/>
      <c r="D253" s="47"/>
      <c r="E253" s="47"/>
      <c r="F253" s="47"/>
      <c r="G253" s="47"/>
      <c r="H253" s="47"/>
      <c r="I253" s="47"/>
    </row>
    <row r="254" spans="1:9" x14ac:dyDescent="0.25">
      <c r="A254" s="47"/>
      <c r="B254" s="47"/>
      <c r="C254" s="47"/>
      <c r="D254" s="47"/>
      <c r="E254" s="47"/>
      <c r="F254" s="47"/>
      <c r="G254" s="47"/>
      <c r="H254" s="47"/>
      <c r="I254" s="47"/>
    </row>
    <row r="255" spans="1:9" x14ac:dyDescent="0.25">
      <c r="A255" s="47"/>
      <c r="B255" s="47"/>
      <c r="C255" s="47"/>
      <c r="D255" s="47"/>
      <c r="E255" s="47"/>
      <c r="F255" s="47"/>
      <c r="G255" s="47"/>
      <c r="H255" s="47"/>
      <c r="I255" s="47"/>
    </row>
    <row r="256" spans="1:9" x14ac:dyDescent="0.25">
      <c r="A256" s="47"/>
      <c r="B256" s="47"/>
      <c r="C256" s="47"/>
      <c r="D256" s="47"/>
      <c r="E256" s="47"/>
      <c r="F256" s="47"/>
      <c r="G256" s="47"/>
      <c r="H256" s="47"/>
      <c r="I256" s="47"/>
    </row>
    <row r="257" spans="1:9" x14ac:dyDescent="0.25">
      <c r="A257" s="47"/>
      <c r="B257" s="47"/>
      <c r="C257" s="47"/>
      <c r="D257" s="47"/>
      <c r="E257" s="47"/>
      <c r="F257" s="47"/>
      <c r="G257" s="47"/>
      <c r="H257" s="47"/>
      <c r="I257" s="47"/>
    </row>
    <row r="258" spans="1:9" x14ac:dyDescent="0.25">
      <c r="A258" s="47"/>
      <c r="B258" s="47"/>
      <c r="C258" s="47"/>
      <c r="D258" s="47"/>
      <c r="E258" s="47"/>
      <c r="F258" s="47"/>
      <c r="G258" s="47"/>
      <c r="H258" s="47"/>
      <c r="I258" s="47"/>
    </row>
    <row r="259" spans="1:9" x14ac:dyDescent="0.25">
      <c r="A259" s="47"/>
      <c r="B259" s="47"/>
      <c r="C259" s="47"/>
      <c r="D259" s="47"/>
      <c r="E259" s="47"/>
      <c r="F259" s="47"/>
      <c r="G259" s="47"/>
      <c r="H259" s="47"/>
      <c r="I259" s="47"/>
    </row>
    <row r="260" spans="1:9" x14ac:dyDescent="0.25">
      <c r="A260" s="47"/>
      <c r="B260" s="47"/>
      <c r="C260" s="47"/>
      <c r="D260" s="47"/>
      <c r="E260" s="47"/>
      <c r="F260" s="47"/>
      <c r="G260" s="47"/>
      <c r="H260" s="47"/>
      <c r="I260" s="47"/>
    </row>
    <row r="261" spans="1:9" x14ac:dyDescent="0.25">
      <c r="A261" s="47"/>
      <c r="B261" s="47"/>
      <c r="C261" s="47"/>
      <c r="D261" s="47"/>
      <c r="E261" s="47"/>
      <c r="F261" s="47"/>
      <c r="G261" s="47"/>
      <c r="H261" s="47"/>
      <c r="I261" s="47"/>
    </row>
    <row r="262" spans="1:9" x14ac:dyDescent="0.25">
      <c r="A262" s="47"/>
      <c r="B262" s="47"/>
      <c r="C262" s="47"/>
      <c r="D262" s="47"/>
      <c r="E262" s="47"/>
      <c r="F262" s="47"/>
      <c r="G262" s="47"/>
      <c r="H262" s="47"/>
      <c r="I262" s="47"/>
    </row>
    <row r="263" spans="1:9" x14ac:dyDescent="0.25">
      <c r="A263" s="47"/>
      <c r="B263" s="47"/>
      <c r="C263" s="47"/>
      <c r="D263" s="47"/>
      <c r="E263" s="47"/>
      <c r="F263" s="47"/>
      <c r="G263" s="47"/>
      <c r="H263" s="47"/>
      <c r="I263" s="47"/>
    </row>
    <row r="264" spans="1:9" x14ac:dyDescent="0.25">
      <c r="A264" s="47"/>
      <c r="B264" s="47"/>
      <c r="C264" s="47"/>
      <c r="D264" s="47"/>
      <c r="E264" s="47"/>
      <c r="F264" s="47"/>
      <c r="G264" s="47"/>
      <c r="H264" s="47"/>
      <c r="I264" s="47"/>
    </row>
    <row r="265" spans="1:9" x14ac:dyDescent="0.25">
      <c r="A265" s="47"/>
      <c r="B265" s="47"/>
      <c r="C265" s="47"/>
      <c r="D265" s="47"/>
      <c r="E265" s="47"/>
      <c r="F265" s="47"/>
      <c r="G265" s="47"/>
      <c r="H265" s="47"/>
      <c r="I265" s="47"/>
    </row>
    <row r="266" spans="1:9" x14ac:dyDescent="0.25">
      <c r="A266" s="47"/>
      <c r="B266" s="47"/>
      <c r="C266" s="47"/>
      <c r="D266" s="47"/>
      <c r="E266" s="47"/>
      <c r="F266" s="47"/>
      <c r="G266" s="47"/>
      <c r="H266" s="47"/>
      <c r="I266" s="47"/>
    </row>
    <row r="267" spans="1:9" x14ac:dyDescent="0.25">
      <c r="A267" s="47"/>
      <c r="B267" s="47"/>
      <c r="C267" s="47"/>
      <c r="D267" s="47"/>
      <c r="E267" s="47"/>
      <c r="F267" s="47"/>
      <c r="G267" s="47"/>
      <c r="H267" s="47"/>
      <c r="I267" s="47"/>
    </row>
    <row r="268" spans="1:9" x14ac:dyDescent="0.25">
      <c r="A268" s="47"/>
      <c r="B268" s="47"/>
      <c r="C268" s="47"/>
      <c r="D268" s="47"/>
      <c r="E268" s="47"/>
      <c r="F268" s="47"/>
      <c r="G268" s="47"/>
      <c r="H268" s="47"/>
      <c r="I268" s="47"/>
    </row>
    <row r="269" spans="1:9" x14ac:dyDescent="0.25">
      <c r="A269" s="47"/>
      <c r="B269" s="47"/>
      <c r="C269" s="47"/>
      <c r="D269" s="47"/>
      <c r="E269" s="47"/>
      <c r="F269" s="47"/>
      <c r="G269" s="47"/>
      <c r="H269" s="47"/>
      <c r="I269" s="47"/>
    </row>
    <row r="270" spans="1:9" x14ac:dyDescent="0.25">
      <c r="A270" s="47"/>
      <c r="B270" s="47"/>
      <c r="C270" s="47"/>
      <c r="D270" s="47"/>
      <c r="E270" s="47"/>
      <c r="F270" s="47"/>
      <c r="G270" s="47"/>
      <c r="H270" s="47"/>
      <c r="I270" s="47"/>
    </row>
    <row r="271" spans="1:9" x14ac:dyDescent="0.25">
      <c r="A271" s="47"/>
      <c r="B271" s="47"/>
      <c r="C271" s="47"/>
      <c r="D271" s="47"/>
      <c r="E271" s="47"/>
      <c r="F271" s="47"/>
      <c r="G271" s="47"/>
      <c r="H271" s="47"/>
      <c r="I271" s="47"/>
    </row>
    <row r="272" spans="1:9" x14ac:dyDescent="0.25">
      <c r="A272" s="47"/>
      <c r="B272" s="47"/>
      <c r="C272" s="47"/>
      <c r="D272" s="47"/>
      <c r="E272" s="47"/>
      <c r="F272" s="47"/>
      <c r="G272" s="47"/>
      <c r="H272" s="47"/>
      <c r="I272" s="47"/>
    </row>
    <row r="273" spans="1:9" x14ac:dyDescent="0.25">
      <c r="A273" s="47"/>
      <c r="B273" s="47"/>
      <c r="C273" s="47"/>
      <c r="D273" s="47"/>
      <c r="E273" s="47"/>
      <c r="F273" s="47"/>
      <c r="G273" s="47"/>
      <c r="H273" s="47"/>
      <c r="I273" s="47"/>
    </row>
    <row r="274" spans="1:9" x14ac:dyDescent="0.25">
      <c r="A274" s="47"/>
      <c r="B274" s="47"/>
      <c r="C274" s="47"/>
      <c r="D274" s="47"/>
      <c r="E274" s="47"/>
      <c r="F274" s="47"/>
      <c r="G274" s="47"/>
      <c r="H274" s="47"/>
      <c r="I274" s="47"/>
    </row>
    <row r="275" spans="1:9" x14ac:dyDescent="0.25">
      <c r="A275" s="47"/>
      <c r="B275" s="47"/>
      <c r="C275" s="47"/>
      <c r="D275" s="47"/>
      <c r="E275" s="47"/>
      <c r="F275" s="47"/>
      <c r="G275" s="47"/>
      <c r="H275" s="47"/>
      <c r="I275" s="47"/>
    </row>
    <row r="276" spans="1:9" x14ac:dyDescent="0.25">
      <c r="A276" s="47"/>
      <c r="B276" s="47"/>
      <c r="C276" s="47"/>
      <c r="D276" s="47"/>
      <c r="E276" s="47"/>
      <c r="F276" s="47"/>
      <c r="G276" s="47"/>
      <c r="H276" s="47"/>
      <c r="I276" s="47"/>
    </row>
    <row r="277" spans="1:9" x14ac:dyDescent="0.25">
      <c r="A277" s="47"/>
      <c r="B277" s="47"/>
      <c r="C277" s="47"/>
      <c r="D277" s="47"/>
      <c r="E277" s="47"/>
      <c r="F277" s="47"/>
      <c r="G277" s="47"/>
      <c r="H277" s="47"/>
      <c r="I277" s="47"/>
    </row>
    <row r="278" spans="1:9" x14ac:dyDescent="0.25">
      <c r="A278" s="47"/>
      <c r="B278" s="47"/>
      <c r="C278" s="47"/>
      <c r="D278" s="47"/>
      <c r="E278" s="47"/>
      <c r="F278" s="47"/>
      <c r="G278" s="47"/>
      <c r="H278" s="47"/>
      <c r="I278" s="47"/>
    </row>
    <row r="279" spans="1:9" x14ac:dyDescent="0.25">
      <c r="A279" s="47"/>
      <c r="B279" s="47"/>
      <c r="C279" s="47"/>
      <c r="D279" s="47"/>
      <c r="E279" s="47"/>
      <c r="F279" s="47"/>
      <c r="G279" s="47"/>
      <c r="H279" s="47"/>
      <c r="I279" s="47"/>
    </row>
    <row r="280" spans="1:9" x14ac:dyDescent="0.25">
      <c r="A280" s="47"/>
      <c r="B280" s="47"/>
      <c r="C280" s="47"/>
      <c r="D280" s="47"/>
      <c r="E280" s="47"/>
      <c r="F280" s="47"/>
      <c r="G280" s="47"/>
      <c r="H280" s="47"/>
      <c r="I280" s="47"/>
    </row>
    <row r="281" spans="1:9" x14ac:dyDescent="0.25">
      <c r="A281" s="47"/>
      <c r="B281" s="47"/>
      <c r="C281" s="47"/>
      <c r="D281" s="47"/>
      <c r="E281" s="47"/>
      <c r="F281" s="47"/>
      <c r="G281" s="47"/>
      <c r="H281" s="47"/>
      <c r="I281" s="47"/>
    </row>
    <row r="282" spans="1:9" x14ac:dyDescent="0.25">
      <c r="A282" s="47"/>
      <c r="B282" s="47"/>
      <c r="C282" s="47"/>
      <c r="D282" s="47"/>
      <c r="E282" s="47"/>
      <c r="F282" s="47"/>
      <c r="G282" s="47"/>
      <c r="H282" s="47"/>
      <c r="I282" s="47"/>
    </row>
    <row r="283" spans="1:9" x14ac:dyDescent="0.25">
      <c r="A283" s="47"/>
      <c r="B283" s="47"/>
      <c r="C283" s="47"/>
      <c r="D283" s="47"/>
      <c r="E283" s="47"/>
      <c r="F283" s="47"/>
      <c r="G283" s="47"/>
      <c r="H283" s="47"/>
      <c r="I283" s="47"/>
    </row>
    <row r="284" spans="1:9" x14ac:dyDescent="0.25">
      <c r="A284" s="47"/>
      <c r="B284" s="47"/>
      <c r="C284" s="47"/>
      <c r="D284" s="47"/>
      <c r="E284" s="47"/>
      <c r="F284" s="47"/>
      <c r="G284" s="47"/>
      <c r="H284" s="47"/>
      <c r="I284" s="47"/>
    </row>
    <row r="285" spans="1:9" x14ac:dyDescent="0.25">
      <c r="A285" s="47"/>
      <c r="B285" s="47"/>
      <c r="C285" s="47"/>
      <c r="D285" s="47"/>
      <c r="E285" s="47"/>
      <c r="F285" s="47"/>
      <c r="G285" s="47"/>
      <c r="H285" s="47"/>
      <c r="I285" s="47"/>
    </row>
    <row r="286" spans="1:9" x14ac:dyDescent="0.25">
      <c r="A286" s="47"/>
      <c r="B286" s="47"/>
      <c r="C286" s="47"/>
      <c r="D286" s="47"/>
      <c r="E286" s="47"/>
      <c r="F286" s="47"/>
      <c r="G286" s="47"/>
      <c r="H286" s="47"/>
      <c r="I286" s="47"/>
    </row>
    <row r="287" spans="1:9" x14ac:dyDescent="0.25">
      <c r="A287" s="47"/>
      <c r="B287" s="47"/>
      <c r="C287" s="47"/>
      <c r="D287" s="47"/>
      <c r="E287" s="47"/>
      <c r="F287" s="47"/>
      <c r="G287" s="47"/>
      <c r="H287" s="47"/>
      <c r="I287" s="47"/>
    </row>
    <row r="288" spans="1:9" x14ac:dyDescent="0.25">
      <c r="A288" s="47"/>
      <c r="B288" s="47"/>
      <c r="C288" s="47"/>
      <c r="D288" s="47"/>
      <c r="E288" s="47"/>
      <c r="F288" s="47"/>
      <c r="G288" s="47"/>
      <c r="H288" s="47"/>
      <c r="I288" s="47"/>
    </row>
    <row r="289" spans="1:9" x14ac:dyDescent="0.25">
      <c r="A289" s="47"/>
      <c r="B289" s="47"/>
      <c r="C289" s="47"/>
      <c r="D289" s="47"/>
      <c r="E289" s="47"/>
      <c r="F289" s="47"/>
      <c r="G289" s="47"/>
      <c r="H289" s="47"/>
      <c r="I289" s="47"/>
    </row>
    <row r="290" spans="1:9" x14ac:dyDescent="0.25">
      <c r="A290" s="47"/>
      <c r="B290" s="47"/>
      <c r="C290" s="47"/>
      <c r="D290" s="47"/>
      <c r="E290" s="47"/>
      <c r="F290" s="47"/>
      <c r="G290" s="47"/>
      <c r="H290" s="47"/>
      <c r="I290" s="47"/>
    </row>
    <row r="291" spans="1:9" x14ac:dyDescent="0.25">
      <c r="A291" s="47"/>
      <c r="B291" s="47"/>
      <c r="C291" s="47"/>
      <c r="D291" s="47"/>
      <c r="E291" s="47"/>
      <c r="F291" s="47"/>
      <c r="G291" s="47"/>
      <c r="H291" s="47"/>
      <c r="I291" s="47"/>
    </row>
    <row r="292" spans="1:9" x14ac:dyDescent="0.25">
      <c r="A292" s="47"/>
      <c r="B292" s="47"/>
      <c r="C292" s="47"/>
      <c r="D292" s="47"/>
      <c r="E292" s="47"/>
      <c r="F292" s="47"/>
      <c r="G292" s="47"/>
      <c r="H292" s="47"/>
      <c r="I292" s="47"/>
    </row>
    <row r="293" spans="1:9" x14ac:dyDescent="0.25">
      <c r="A293" s="47"/>
      <c r="B293" s="47"/>
      <c r="C293" s="47"/>
      <c r="D293" s="47"/>
      <c r="E293" s="47"/>
      <c r="F293" s="47"/>
      <c r="G293" s="47"/>
      <c r="H293" s="47"/>
      <c r="I293" s="47"/>
    </row>
    <row r="294" spans="1:9" x14ac:dyDescent="0.25">
      <c r="A294" s="47"/>
      <c r="B294" s="47"/>
      <c r="C294" s="47"/>
      <c r="D294" s="47"/>
      <c r="E294" s="47"/>
      <c r="F294" s="47"/>
      <c r="G294" s="47"/>
      <c r="H294" s="47"/>
      <c r="I294" s="47"/>
    </row>
    <row r="295" spans="1:9" x14ac:dyDescent="0.25">
      <c r="A295" s="47"/>
      <c r="B295" s="47"/>
      <c r="C295" s="47"/>
      <c r="D295" s="47"/>
      <c r="E295" s="47"/>
      <c r="F295" s="47"/>
      <c r="G295" s="47"/>
      <c r="H295" s="47"/>
      <c r="I295" s="47"/>
    </row>
    <row r="296" spans="1:9" x14ac:dyDescent="0.25">
      <c r="A296" s="47"/>
      <c r="B296" s="47"/>
      <c r="C296" s="47"/>
      <c r="D296" s="47"/>
      <c r="E296" s="47"/>
      <c r="F296" s="47"/>
      <c r="G296" s="47"/>
      <c r="H296" s="47"/>
      <c r="I296" s="47"/>
    </row>
    <row r="297" spans="1:9" x14ac:dyDescent="0.25">
      <c r="A297" s="47"/>
      <c r="B297" s="47"/>
      <c r="C297" s="47"/>
      <c r="D297" s="47"/>
      <c r="E297" s="47"/>
      <c r="F297" s="47"/>
      <c r="G297" s="47"/>
      <c r="H297" s="47"/>
      <c r="I297" s="47"/>
    </row>
    <row r="298" spans="1:9" x14ac:dyDescent="0.25">
      <c r="A298" s="47"/>
      <c r="B298" s="47"/>
      <c r="C298" s="47"/>
      <c r="D298" s="47"/>
      <c r="E298" s="47"/>
      <c r="F298" s="47"/>
      <c r="G298" s="47"/>
      <c r="H298" s="47"/>
      <c r="I298" s="47"/>
    </row>
    <row r="299" spans="1:9" x14ac:dyDescent="0.25">
      <c r="A299" s="47"/>
      <c r="B299" s="47"/>
      <c r="C299" s="47"/>
      <c r="D299" s="47"/>
      <c r="E299" s="47"/>
      <c r="F299" s="47"/>
      <c r="G299" s="47"/>
      <c r="H299" s="47"/>
      <c r="I299" s="47"/>
    </row>
    <row r="300" spans="1:9" x14ac:dyDescent="0.25">
      <c r="A300" s="47"/>
      <c r="B300" s="47"/>
      <c r="C300" s="47"/>
      <c r="D300" s="47"/>
      <c r="E300" s="47"/>
      <c r="F300" s="47"/>
      <c r="G300" s="47"/>
      <c r="H300" s="47"/>
      <c r="I300" s="47"/>
    </row>
    <row r="301" spans="1:9" x14ac:dyDescent="0.25">
      <c r="A301" s="47"/>
      <c r="B301" s="47"/>
      <c r="C301" s="47"/>
      <c r="D301" s="47"/>
      <c r="E301" s="47"/>
      <c r="F301" s="47"/>
      <c r="G301" s="47"/>
      <c r="H301" s="47"/>
      <c r="I301" s="47"/>
    </row>
    <row r="302" spans="1:9" x14ac:dyDescent="0.25">
      <c r="A302" s="47"/>
      <c r="B302" s="47"/>
      <c r="C302" s="47"/>
      <c r="D302" s="47"/>
      <c r="E302" s="47"/>
      <c r="F302" s="47"/>
      <c r="G302" s="47"/>
      <c r="H302" s="47"/>
      <c r="I302" s="47"/>
    </row>
    <row r="303" spans="1:9" x14ac:dyDescent="0.25">
      <c r="A303" s="47"/>
      <c r="B303" s="47"/>
      <c r="C303" s="47"/>
      <c r="D303" s="47"/>
      <c r="E303" s="47"/>
      <c r="F303" s="47"/>
      <c r="G303" s="47"/>
      <c r="H303" s="47"/>
      <c r="I303" s="47"/>
    </row>
    <row r="304" spans="1:9" x14ac:dyDescent="0.25">
      <c r="A304" s="47"/>
      <c r="B304" s="47"/>
      <c r="C304" s="47"/>
      <c r="D304" s="47"/>
      <c r="E304" s="47"/>
      <c r="F304" s="47"/>
      <c r="G304" s="47"/>
      <c r="H304" s="47"/>
      <c r="I304" s="47"/>
    </row>
    <row r="305" spans="1:9" x14ac:dyDescent="0.25">
      <c r="A305" s="47"/>
      <c r="B305" s="47"/>
      <c r="C305" s="47"/>
      <c r="D305" s="47"/>
      <c r="E305" s="47"/>
      <c r="F305" s="47"/>
      <c r="G305" s="47"/>
      <c r="H305" s="47"/>
      <c r="I305" s="47"/>
    </row>
    <row r="306" spans="1:9" x14ac:dyDescent="0.25">
      <c r="A306" s="47"/>
      <c r="B306" s="47"/>
      <c r="C306" s="47"/>
      <c r="D306" s="47"/>
      <c r="E306" s="47"/>
      <c r="F306" s="47"/>
      <c r="G306" s="47"/>
      <c r="H306" s="47"/>
      <c r="I306" s="47"/>
    </row>
    <row r="307" spans="1:9" x14ac:dyDescent="0.25">
      <c r="A307" s="47"/>
      <c r="B307" s="47"/>
      <c r="C307" s="47"/>
      <c r="D307" s="47"/>
      <c r="E307" s="47"/>
      <c r="F307" s="47"/>
      <c r="G307" s="47"/>
      <c r="H307" s="47"/>
      <c r="I307" s="47"/>
    </row>
    <row r="308" spans="1:9" x14ac:dyDescent="0.25">
      <c r="A308" s="47"/>
      <c r="B308" s="47"/>
      <c r="C308" s="47"/>
      <c r="D308" s="47"/>
      <c r="E308" s="47"/>
      <c r="F308" s="47"/>
      <c r="G308" s="47"/>
      <c r="H308" s="47"/>
      <c r="I308" s="47"/>
    </row>
    <row r="309" spans="1:9" x14ac:dyDescent="0.25">
      <c r="A309" s="47"/>
      <c r="B309" s="47"/>
      <c r="C309" s="47"/>
      <c r="D309" s="47"/>
      <c r="E309" s="47"/>
      <c r="F309" s="47"/>
      <c r="G309" s="47"/>
      <c r="H309" s="47"/>
      <c r="I309" s="47"/>
    </row>
    <row r="310" spans="1:9" x14ac:dyDescent="0.25">
      <c r="A310" s="47"/>
      <c r="B310" s="47"/>
      <c r="C310" s="47"/>
      <c r="D310" s="47"/>
      <c r="E310" s="47"/>
      <c r="F310" s="47"/>
      <c r="G310" s="47"/>
      <c r="H310" s="47"/>
      <c r="I310" s="47"/>
    </row>
    <row r="311" spans="1:9" x14ac:dyDescent="0.25">
      <c r="A311" s="47"/>
      <c r="B311" s="47"/>
      <c r="C311" s="47"/>
      <c r="D311" s="47"/>
      <c r="E311" s="47"/>
      <c r="F311" s="47"/>
      <c r="G311" s="47"/>
      <c r="H311" s="47"/>
      <c r="I311" s="47"/>
    </row>
    <row r="312" spans="1:9" x14ac:dyDescent="0.25">
      <c r="A312" s="47"/>
      <c r="B312" s="47"/>
      <c r="C312" s="47"/>
      <c r="D312" s="47"/>
      <c r="E312" s="47"/>
      <c r="F312" s="47"/>
      <c r="G312" s="47"/>
      <c r="H312" s="47"/>
      <c r="I312" s="47"/>
    </row>
    <row r="313" spans="1:9" x14ac:dyDescent="0.25">
      <c r="A313" s="47"/>
      <c r="B313" s="47"/>
      <c r="C313" s="47"/>
      <c r="D313" s="47"/>
      <c r="E313" s="47"/>
      <c r="F313" s="47"/>
      <c r="G313" s="47"/>
      <c r="H313" s="47"/>
      <c r="I313" s="47"/>
    </row>
    <row r="314" spans="1:9" x14ac:dyDescent="0.25">
      <c r="A314" s="47"/>
      <c r="B314" s="47"/>
      <c r="C314" s="47"/>
      <c r="D314" s="47"/>
      <c r="E314" s="47"/>
      <c r="F314" s="47"/>
      <c r="G314" s="47"/>
      <c r="H314" s="47"/>
      <c r="I314" s="47"/>
    </row>
    <row r="315" spans="1:9" x14ac:dyDescent="0.25">
      <c r="A315" s="47"/>
      <c r="B315" s="47"/>
      <c r="C315" s="47"/>
      <c r="D315" s="47"/>
      <c r="E315" s="47"/>
      <c r="F315" s="47"/>
      <c r="G315" s="47"/>
      <c r="H315" s="47"/>
      <c r="I315" s="47"/>
    </row>
    <row r="316" spans="1:9" x14ac:dyDescent="0.25">
      <c r="A316" s="47"/>
      <c r="B316" s="47"/>
      <c r="C316" s="47"/>
      <c r="D316" s="47"/>
      <c r="E316" s="47"/>
      <c r="F316" s="47"/>
      <c r="G316" s="47"/>
      <c r="H316" s="47"/>
      <c r="I316" s="47"/>
    </row>
    <row r="317" spans="1:9" x14ac:dyDescent="0.25">
      <c r="A317" s="47"/>
      <c r="B317" s="47"/>
      <c r="C317" s="47"/>
      <c r="D317" s="47"/>
      <c r="E317" s="47"/>
      <c r="F317" s="47"/>
      <c r="G317" s="47"/>
      <c r="H317" s="47"/>
      <c r="I317" s="47"/>
    </row>
    <row r="318" spans="1:9" x14ac:dyDescent="0.25">
      <c r="A318" s="47"/>
      <c r="B318" s="47"/>
      <c r="C318" s="47"/>
      <c r="D318" s="47"/>
      <c r="E318" s="47"/>
      <c r="F318" s="47"/>
      <c r="G318" s="47"/>
      <c r="H318" s="47"/>
      <c r="I318" s="47"/>
    </row>
    <row r="319" spans="1:9" x14ac:dyDescent="0.25">
      <c r="A319" s="47"/>
      <c r="B319" s="47"/>
      <c r="C319" s="47"/>
      <c r="D319" s="47"/>
      <c r="E319" s="47"/>
      <c r="F319" s="47"/>
      <c r="G319" s="47"/>
      <c r="H319" s="47"/>
      <c r="I319" s="47"/>
    </row>
    <row r="320" spans="1:9" x14ac:dyDescent="0.25">
      <c r="A320" s="47"/>
      <c r="B320" s="47"/>
      <c r="C320" s="47"/>
      <c r="D320" s="47"/>
      <c r="E320" s="47"/>
      <c r="F320" s="47"/>
      <c r="G320" s="47"/>
      <c r="H320" s="47"/>
      <c r="I320" s="47"/>
    </row>
    <row r="321" spans="1:9" x14ac:dyDescent="0.25">
      <c r="A321" s="47"/>
      <c r="B321" s="47"/>
      <c r="C321" s="47"/>
      <c r="D321" s="47"/>
      <c r="E321" s="47"/>
      <c r="F321" s="47"/>
      <c r="G321" s="47"/>
      <c r="H321" s="47"/>
      <c r="I321" s="47"/>
    </row>
    <row r="322" spans="1:9" x14ac:dyDescent="0.25">
      <c r="A322" s="47"/>
      <c r="B322" s="47"/>
      <c r="C322" s="47"/>
      <c r="D322" s="47"/>
      <c r="E322" s="47"/>
      <c r="F322" s="47"/>
      <c r="G322" s="47"/>
      <c r="H322" s="47"/>
      <c r="I322" s="47"/>
    </row>
    <row r="323" spans="1:9" x14ac:dyDescent="0.25">
      <c r="A323" s="47"/>
      <c r="B323" s="47"/>
      <c r="C323" s="47"/>
      <c r="D323" s="47"/>
      <c r="E323" s="47"/>
      <c r="F323" s="47"/>
      <c r="G323" s="47"/>
      <c r="H323" s="47"/>
      <c r="I323" s="47"/>
    </row>
    <row r="324" spans="1:9" x14ac:dyDescent="0.25">
      <c r="A324" s="47"/>
      <c r="B324" s="47"/>
      <c r="C324" s="47"/>
      <c r="D324" s="47"/>
      <c r="E324" s="47"/>
      <c r="F324" s="47"/>
      <c r="G324" s="47"/>
      <c r="H324" s="47"/>
      <c r="I324" s="47"/>
    </row>
    <row r="325" spans="1:9" x14ac:dyDescent="0.25">
      <c r="A325" s="47"/>
      <c r="B325" s="47"/>
      <c r="C325" s="47"/>
      <c r="D325" s="47"/>
      <c r="E325" s="47"/>
      <c r="F325" s="47"/>
      <c r="G325" s="47"/>
      <c r="H325" s="47"/>
      <c r="I325" s="47"/>
    </row>
    <row r="326" spans="1:9" x14ac:dyDescent="0.25">
      <c r="A326" s="47"/>
      <c r="B326" s="47"/>
      <c r="C326" s="47"/>
      <c r="D326" s="47"/>
      <c r="E326" s="47"/>
      <c r="F326" s="47"/>
      <c r="G326" s="47"/>
      <c r="H326" s="47"/>
      <c r="I326" s="47"/>
    </row>
    <row r="327" spans="1:9" x14ac:dyDescent="0.25">
      <c r="A327" s="47"/>
      <c r="B327" s="47"/>
      <c r="C327" s="47"/>
      <c r="D327" s="47"/>
      <c r="E327" s="47"/>
      <c r="F327" s="47"/>
      <c r="G327" s="47"/>
      <c r="H327" s="47"/>
      <c r="I327" s="47"/>
    </row>
    <row r="328" spans="1:9" x14ac:dyDescent="0.25">
      <c r="A328" s="47"/>
      <c r="B328" s="47"/>
      <c r="C328" s="47"/>
      <c r="D328" s="47"/>
      <c r="E328" s="47"/>
      <c r="F328" s="47"/>
      <c r="G328" s="47"/>
      <c r="H328" s="47"/>
      <c r="I328" s="47"/>
    </row>
    <row r="329" spans="1:9" x14ac:dyDescent="0.25">
      <c r="A329" s="47"/>
      <c r="B329" s="47"/>
      <c r="C329" s="47"/>
      <c r="D329" s="47"/>
      <c r="E329" s="47"/>
      <c r="F329" s="47"/>
      <c r="G329" s="47"/>
      <c r="H329" s="47"/>
      <c r="I329" s="47"/>
    </row>
    <row r="330" spans="1:9" x14ac:dyDescent="0.25">
      <c r="A330" s="47"/>
      <c r="B330" s="47"/>
      <c r="C330" s="47"/>
      <c r="D330" s="47"/>
      <c r="E330" s="47"/>
      <c r="F330" s="47"/>
      <c r="G330" s="47"/>
      <c r="H330" s="47"/>
      <c r="I330" s="47"/>
    </row>
    <row r="331" spans="1:9" x14ac:dyDescent="0.25">
      <c r="A331" s="47"/>
      <c r="B331" s="47"/>
      <c r="C331" s="47"/>
      <c r="D331" s="47"/>
      <c r="E331" s="47"/>
      <c r="F331" s="47"/>
      <c r="G331" s="47"/>
      <c r="H331" s="47"/>
      <c r="I331" s="47"/>
    </row>
    <row r="332" spans="1:9" x14ac:dyDescent="0.25">
      <c r="A332" s="47"/>
      <c r="B332" s="47"/>
      <c r="C332" s="47"/>
      <c r="D332" s="47"/>
      <c r="E332" s="47"/>
      <c r="F332" s="47"/>
      <c r="G332" s="47"/>
      <c r="H332" s="47"/>
      <c r="I332" s="47"/>
    </row>
    <row r="333" spans="1:9" x14ac:dyDescent="0.25">
      <c r="A333" s="47"/>
      <c r="B333" s="47"/>
      <c r="C333" s="47"/>
      <c r="D333" s="47"/>
      <c r="E333" s="47"/>
      <c r="F333" s="47"/>
      <c r="G333" s="47"/>
      <c r="H333" s="47"/>
      <c r="I333" s="47"/>
    </row>
    <row r="334" spans="1:9" x14ac:dyDescent="0.25">
      <c r="A334" s="47"/>
      <c r="B334" s="47"/>
      <c r="C334" s="47"/>
      <c r="D334" s="47"/>
      <c r="E334" s="47"/>
      <c r="F334" s="47"/>
      <c r="G334" s="47"/>
      <c r="H334" s="47"/>
      <c r="I334" s="47"/>
    </row>
    <row r="335" spans="1:9" x14ac:dyDescent="0.25">
      <c r="A335" s="47"/>
      <c r="B335" s="47"/>
      <c r="C335" s="47"/>
      <c r="D335" s="47"/>
      <c r="E335" s="47"/>
      <c r="F335" s="47"/>
      <c r="G335" s="47"/>
      <c r="H335" s="47"/>
      <c r="I335" s="47"/>
    </row>
    <row r="336" spans="1:9" x14ac:dyDescent="0.25">
      <c r="A336" s="47"/>
      <c r="B336" s="47"/>
      <c r="C336" s="47"/>
      <c r="D336" s="47"/>
      <c r="E336" s="47"/>
      <c r="F336" s="47"/>
      <c r="G336" s="47"/>
      <c r="H336" s="47"/>
      <c r="I336" s="47"/>
    </row>
    <row r="337" spans="1:9" x14ac:dyDescent="0.25">
      <c r="A337" s="47"/>
      <c r="B337" s="47"/>
      <c r="C337" s="47"/>
      <c r="D337" s="47"/>
      <c r="E337" s="47"/>
      <c r="F337" s="47"/>
      <c r="G337" s="47"/>
      <c r="H337" s="47"/>
      <c r="I337" s="47"/>
    </row>
    <row r="338" spans="1:9" x14ac:dyDescent="0.25">
      <c r="A338" s="47"/>
      <c r="B338" s="47"/>
      <c r="C338" s="47"/>
      <c r="D338" s="47"/>
      <c r="E338" s="47"/>
      <c r="F338" s="47"/>
      <c r="G338" s="47"/>
      <c r="H338" s="47"/>
      <c r="I338" s="47"/>
    </row>
    <row r="339" spans="1:9" x14ac:dyDescent="0.25">
      <c r="A339" s="47"/>
      <c r="B339" s="47"/>
      <c r="C339" s="47"/>
      <c r="D339" s="47"/>
      <c r="E339" s="47"/>
      <c r="F339" s="47"/>
      <c r="G339" s="47"/>
      <c r="H339" s="47"/>
      <c r="I339" s="47"/>
    </row>
    <row r="340" spans="1:9" x14ac:dyDescent="0.25">
      <c r="A340" s="47"/>
      <c r="B340" s="47"/>
      <c r="C340" s="47"/>
      <c r="D340" s="47"/>
      <c r="E340" s="47"/>
      <c r="F340" s="47"/>
      <c r="G340" s="47"/>
      <c r="H340" s="47"/>
      <c r="I340" s="47"/>
    </row>
    <row r="341" spans="1:9" x14ac:dyDescent="0.25">
      <c r="A341" s="47"/>
      <c r="B341" s="47"/>
      <c r="C341" s="47"/>
      <c r="D341" s="47"/>
      <c r="E341" s="47"/>
      <c r="F341" s="47"/>
      <c r="G341" s="47"/>
      <c r="H341" s="47"/>
      <c r="I341" s="47"/>
    </row>
    <row r="342" spans="1:9" x14ac:dyDescent="0.25">
      <c r="A342" s="47"/>
      <c r="B342" s="47"/>
      <c r="C342" s="47"/>
      <c r="D342" s="47"/>
      <c r="E342" s="47"/>
      <c r="F342" s="47"/>
      <c r="G342" s="47"/>
      <c r="H342" s="47"/>
      <c r="I342" s="47"/>
    </row>
    <row r="343" spans="1:9" x14ac:dyDescent="0.25">
      <c r="A343" s="47"/>
      <c r="B343" s="47"/>
      <c r="C343" s="47"/>
      <c r="D343" s="47"/>
      <c r="E343" s="47"/>
      <c r="F343" s="47"/>
      <c r="G343" s="47"/>
      <c r="H343" s="47"/>
      <c r="I343" s="47"/>
    </row>
    <row r="344" spans="1:9" x14ac:dyDescent="0.25">
      <c r="A344" s="47"/>
      <c r="B344" s="47"/>
      <c r="C344" s="47"/>
      <c r="D344" s="47"/>
      <c r="E344" s="47"/>
      <c r="F344" s="47"/>
      <c r="G344" s="47"/>
      <c r="H344" s="47"/>
      <c r="I344" s="47"/>
    </row>
    <row r="345" spans="1:9" x14ac:dyDescent="0.25">
      <c r="A345" s="47"/>
      <c r="B345" s="47"/>
      <c r="C345" s="47"/>
      <c r="D345" s="47"/>
      <c r="E345" s="47"/>
      <c r="F345" s="47"/>
      <c r="G345" s="47"/>
      <c r="H345" s="47"/>
      <c r="I345" s="47"/>
    </row>
    <row r="346" spans="1:9" x14ac:dyDescent="0.25">
      <c r="A346" s="47"/>
      <c r="B346" s="47"/>
      <c r="C346" s="47"/>
      <c r="D346" s="47"/>
      <c r="E346" s="47"/>
      <c r="F346" s="47"/>
      <c r="G346" s="47"/>
      <c r="H346" s="47"/>
      <c r="I346" s="47"/>
    </row>
    <row r="347" spans="1:9" x14ac:dyDescent="0.25">
      <c r="A347" s="47"/>
      <c r="B347" s="47"/>
      <c r="C347" s="47"/>
      <c r="D347" s="47"/>
      <c r="E347" s="47"/>
      <c r="F347" s="47"/>
      <c r="G347" s="47"/>
      <c r="H347" s="47"/>
      <c r="I347" s="47"/>
    </row>
    <row r="348" spans="1:9" x14ac:dyDescent="0.25">
      <c r="A348" s="47"/>
      <c r="B348" s="47"/>
      <c r="C348" s="47"/>
      <c r="D348" s="47"/>
      <c r="E348" s="47"/>
      <c r="F348" s="47"/>
      <c r="G348" s="47"/>
      <c r="H348" s="47"/>
      <c r="I348" s="47"/>
    </row>
    <row r="349" spans="1:9" x14ac:dyDescent="0.25">
      <c r="A349" s="47"/>
      <c r="B349" s="47"/>
      <c r="C349" s="47"/>
      <c r="D349" s="47"/>
      <c r="E349" s="47"/>
      <c r="F349" s="47"/>
      <c r="G349" s="47"/>
      <c r="H349" s="47"/>
      <c r="I349" s="47"/>
    </row>
    <row r="350" spans="1:9" x14ac:dyDescent="0.25">
      <c r="A350" s="47"/>
      <c r="B350" s="47"/>
      <c r="C350" s="47"/>
      <c r="D350" s="47"/>
      <c r="E350" s="47"/>
      <c r="F350" s="47"/>
      <c r="G350" s="47"/>
      <c r="H350" s="47"/>
      <c r="I350" s="47"/>
    </row>
    <row r="351" spans="1:9" x14ac:dyDescent="0.25">
      <c r="A351" s="47"/>
      <c r="B351" s="47"/>
      <c r="C351" s="47"/>
      <c r="D351" s="47"/>
      <c r="E351" s="47"/>
      <c r="F351" s="47"/>
      <c r="G351" s="47"/>
      <c r="H351" s="47"/>
      <c r="I351" s="47"/>
    </row>
    <row r="352" spans="1:9" x14ac:dyDescent="0.25">
      <c r="A352" s="47"/>
      <c r="B352" s="47"/>
      <c r="C352" s="47"/>
      <c r="D352" s="47"/>
      <c r="E352" s="47"/>
      <c r="F352" s="47"/>
      <c r="G352" s="47"/>
      <c r="H352" s="47"/>
      <c r="I352" s="47"/>
    </row>
    <row r="353" spans="1:9" x14ac:dyDescent="0.25">
      <c r="A353" s="47"/>
      <c r="B353" s="47"/>
      <c r="C353" s="47"/>
      <c r="D353" s="47"/>
      <c r="E353" s="47"/>
      <c r="F353" s="47"/>
      <c r="G353" s="47"/>
      <c r="H353" s="47"/>
      <c r="I353" s="47"/>
    </row>
    <row r="354" spans="1:9" x14ac:dyDescent="0.25">
      <c r="A354" s="47"/>
      <c r="B354" s="47"/>
      <c r="C354" s="47"/>
      <c r="D354" s="47"/>
      <c r="E354" s="47"/>
      <c r="F354" s="47"/>
      <c r="G354" s="47"/>
      <c r="H354" s="47"/>
      <c r="I354" s="47"/>
    </row>
    <row r="355" spans="1:9" x14ac:dyDescent="0.25">
      <c r="A355" s="47"/>
      <c r="B355" s="47"/>
      <c r="C355" s="47"/>
      <c r="D355" s="47"/>
      <c r="E355" s="47"/>
      <c r="F355" s="47"/>
      <c r="G355" s="47"/>
      <c r="H355" s="47"/>
      <c r="I355" s="47"/>
    </row>
    <row r="356" spans="1:9" x14ac:dyDescent="0.25">
      <c r="A356" s="47"/>
      <c r="B356" s="47"/>
      <c r="C356" s="47"/>
      <c r="D356" s="47"/>
      <c r="E356" s="47"/>
      <c r="F356" s="47"/>
      <c r="G356" s="47"/>
      <c r="H356" s="47"/>
      <c r="I356" s="47"/>
    </row>
    <row r="357" spans="1:9" x14ac:dyDescent="0.25">
      <c r="A357" s="47"/>
      <c r="B357" s="47"/>
      <c r="C357" s="47"/>
      <c r="D357" s="47"/>
      <c r="E357" s="47"/>
      <c r="F357" s="47"/>
      <c r="G357" s="47"/>
      <c r="H357" s="47"/>
      <c r="I357" s="47"/>
    </row>
    <row r="358" spans="1:9" x14ac:dyDescent="0.25">
      <c r="A358" s="47"/>
      <c r="B358" s="47"/>
      <c r="C358" s="47"/>
      <c r="D358" s="47"/>
      <c r="E358" s="47"/>
      <c r="F358" s="47"/>
      <c r="G358" s="47"/>
      <c r="H358" s="47"/>
      <c r="I358" s="47"/>
    </row>
    <row r="359" spans="1:9" x14ac:dyDescent="0.25">
      <c r="A359" s="47"/>
      <c r="B359" s="47"/>
      <c r="C359" s="47"/>
      <c r="D359" s="47"/>
      <c r="E359" s="47"/>
      <c r="F359" s="47"/>
      <c r="G359" s="47"/>
      <c r="H359" s="47"/>
      <c r="I359" s="47"/>
    </row>
    <row r="360" spans="1:9" x14ac:dyDescent="0.25">
      <c r="A360" s="47"/>
      <c r="B360" s="47"/>
      <c r="C360" s="47"/>
      <c r="D360" s="47"/>
      <c r="E360" s="47"/>
      <c r="F360" s="47"/>
      <c r="G360" s="47"/>
      <c r="H360" s="47"/>
      <c r="I360" s="47"/>
    </row>
    <row r="361" spans="1:9" x14ac:dyDescent="0.25">
      <c r="A361" s="47"/>
      <c r="B361" s="47"/>
      <c r="C361" s="47"/>
      <c r="D361" s="47"/>
      <c r="E361" s="47"/>
      <c r="F361" s="47"/>
      <c r="G361" s="47"/>
      <c r="H361" s="47"/>
      <c r="I361" s="47"/>
    </row>
    <row r="362" spans="1:9" x14ac:dyDescent="0.25">
      <c r="A362" s="47"/>
      <c r="B362" s="47"/>
      <c r="C362" s="47"/>
      <c r="D362" s="47"/>
      <c r="E362" s="47"/>
      <c r="F362" s="47"/>
      <c r="G362" s="47"/>
      <c r="H362" s="47"/>
      <c r="I362" s="47"/>
    </row>
    <row r="363" spans="1:9" x14ac:dyDescent="0.25">
      <c r="A363" s="47"/>
      <c r="B363" s="47"/>
      <c r="C363" s="47"/>
      <c r="D363" s="47"/>
      <c r="E363" s="47"/>
      <c r="F363" s="47"/>
      <c r="G363" s="47"/>
      <c r="H363" s="47"/>
      <c r="I363" s="47"/>
    </row>
    <row r="364" spans="1:9" x14ac:dyDescent="0.25">
      <c r="A364" s="47"/>
      <c r="B364" s="47"/>
      <c r="C364" s="47"/>
      <c r="D364" s="47"/>
      <c r="E364" s="47"/>
      <c r="F364" s="47"/>
      <c r="G364" s="47"/>
      <c r="H364" s="47"/>
      <c r="I364" s="47"/>
    </row>
    <row r="365" spans="1:9" x14ac:dyDescent="0.25">
      <c r="A365" s="47"/>
      <c r="B365" s="47"/>
      <c r="C365" s="47"/>
      <c r="D365" s="47"/>
      <c r="E365" s="47"/>
      <c r="F365" s="47"/>
      <c r="G365" s="47"/>
      <c r="H365" s="47"/>
      <c r="I365" s="47"/>
    </row>
    <row r="366" spans="1:9" x14ac:dyDescent="0.25">
      <c r="A366" s="47"/>
      <c r="B366" s="47"/>
      <c r="C366" s="47"/>
      <c r="D366" s="47"/>
      <c r="E366" s="47"/>
      <c r="F366" s="47"/>
      <c r="G366" s="47"/>
      <c r="H366" s="47"/>
      <c r="I366" s="47"/>
    </row>
    <row r="367" spans="1:9" x14ac:dyDescent="0.25">
      <c r="A367" s="47"/>
      <c r="B367" s="47"/>
      <c r="C367" s="47"/>
      <c r="D367" s="47"/>
      <c r="E367" s="47"/>
      <c r="F367" s="47"/>
      <c r="G367" s="47"/>
      <c r="H367" s="47"/>
      <c r="I367" s="47"/>
    </row>
    <row r="368" spans="1:9" x14ac:dyDescent="0.25">
      <c r="A368" s="47"/>
      <c r="B368" s="47"/>
      <c r="C368" s="47"/>
      <c r="D368" s="47"/>
      <c r="E368" s="47"/>
      <c r="F368" s="47"/>
      <c r="G368" s="47"/>
      <c r="H368" s="47"/>
      <c r="I368" s="47"/>
    </row>
    <row r="369" spans="1:9" x14ac:dyDescent="0.25">
      <c r="A369" s="47"/>
      <c r="B369" s="47"/>
      <c r="C369" s="47"/>
      <c r="D369" s="47"/>
      <c r="E369" s="47"/>
      <c r="F369" s="47"/>
      <c r="G369" s="47"/>
      <c r="H369" s="47"/>
      <c r="I369" s="47"/>
    </row>
    <row r="370" spans="1:9" x14ac:dyDescent="0.25">
      <c r="A370" s="47"/>
      <c r="B370" s="47"/>
      <c r="C370" s="47"/>
      <c r="D370" s="47"/>
      <c r="E370" s="47"/>
      <c r="F370" s="47"/>
      <c r="G370" s="47"/>
      <c r="H370" s="47"/>
      <c r="I370" s="47"/>
    </row>
    <row r="371" spans="1:9" x14ac:dyDescent="0.25">
      <c r="A371" s="47"/>
      <c r="B371" s="47"/>
      <c r="C371" s="47"/>
      <c r="D371" s="47"/>
      <c r="E371" s="47"/>
      <c r="F371" s="47"/>
      <c r="G371" s="47"/>
      <c r="H371" s="47"/>
      <c r="I371" s="47"/>
    </row>
    <row r="372" spans="1:9" x14ac:dyDescent="0.25">
      <c r="A372" s="47"/>
      <c r="B372" s="47"/>
      <c r="C372" s="47"/>
      <c r="D372" s="47"/>
      <c r="E372" s="47"/>
      <c r="F372" s="47"/>
      <c r="G372" s="47"/>
      <c r="H372" s="47"/>
      <c r="I372" s="47"/>
    </row>
    <row r="373" spans="1:9" x14ac:dyDescent="0.25">
      <c r="A373" s="47"/>
      <c r="B373" s="47"/>
      <c r="C373" s="47"/>
      <c r="D373" s="47"/>
      <c r="E373" s="47"/>
      <c r="F373" s="47"/>
      <c r="G373" s="47"/>
      <c r="H373" s="47"/>
      <c r="I373" s="47"/>
    </row>
    <row r="374" spans="1:9" x14ac:dyDescent="0.25">
      <c r="A374" s="47"/>
      <c r="B374" s="47"/>
      <c r="C374" s="47"/>
      <c r="D374" s="47"/>
      <c r="E374" s="47"/>
      <c r="F374" s="47"/>
      <c r="G374" s="47"/>
      <c r="H374" s="47"/>
      <c r="I374" s="47"/>
    </row>
    <row r="375" spans="1:9" x14ac:dyDescent="0.25">
      <c r="A375" s="47"/>
      <c r="B375" s="47"/>
      <c r="C375" s="47"/>
      <c r="D375" s="47"/>
      <c r="E375" s="47"/>
      <c r="F375" s="47"/>
      <c r="G375" s="47"/>
      <c r="H375" s="47"/>
      <c r="I375" s="47"/>
    </row>
    <row r="376" spans="1:9" x14ac:dyDescent="0.25">
      <c r="A376" s="47"/>
      <c r="B376" s="47"/>
      <c r="C376" s="47"/>
      <c r="D376" s="47"/>
      <c r="E376" s="47"/>
      <c r="F376" s="47"/>
      <c r="G376" s="47"/>
      <c r="H376" s="47"/>
      <c r="I376" s="47"/>
    </row>
    <row r="377" spans="1:9" x14ac:dyDescent="0.25">
      <c r="A377" s="47"/>
      <c r="B377" s="47"/>
      <c r="C377" s="47"/>
      <c r="D377" s="47"/>
      <c r="E377" s="47"/>
      <c r="F377" s="47"/>
      <c r="G377" s="47"/>
      <c r="H377" s="47"/>
      <c r="I377" s="47"/>
    </row>
    <row r="378" spans="1:9" x14ac:dyDescent="0.25">
      <c r="A378" s="47"/>
      <c r="B378" s="47"/>
      <c r="C378" s="47"/>
      <c r="D378" s="47"/>
      <c r="E378" s="47"/>
      <c r="F378" s="47"/>
      <c r="G378" s="47"/>
      <c r="H378" s="47"/>
      <c r="I378" s="47"/>
    </row>
    <row r="379" spans="1:9" x14ac:dyDescent="0.25">
      <c r="A379" s="47"/>
      <c r="B379" s="47"/>
      <c r="C379" s="47"/>
      <c r="D379" s="47"/>
      <c r="E379" s="47"/>
      <c r="F379" s="47"/>
      <c r="G379" s="47"/>
      <c r="H379" s="47"/>
      <c r="I379" s="47"/>
    </row>
    <row r="380" spans="1:9" x14ac:dyDescent="0.25">
      <c r="A380" s="47"/>
      <c r="B380" s="47"/>
      <c r="C380" s="47"/>
      <c r="D380" s="47"/>
      <c r="E380" s="47"/>
      <c r="F380" s="47"/>
      <c r="G380" s="47"/>
      <c r="H380" s="47"/>
      <c r="I380" s="47"/>
    </row>
    <row r="381" spans="1:9" x14ac:dyDescent="0.25">
      <c r="A381" s="47"/>
      <c r="B381" s="47"/>
      <c r="C381" s="47"/>
      <c r="D381" s="47"/>
      <c r="E381" s="47"/>
      <c r="F381" s="47"/>
      <c r="G381" s="47"/>
      <c r="H381" s="47"/>
      <c r="I381" s="47"/>
    </row>
    <row r="382" spans="1:9" x14ac:dyDescent="0.25">
      <c r="A382" s="47"/>
      <c r="B382" s="47"/>
      <c r="C382" s="47"/>
      <c r="D382" s="47"/>
      <c r="E382" s="47"/>
      <c r="F382" s="47"/>
      <c r="G382" s="47"/>
      <c r="H382" s="47"/>
      <c r="I382" s="47"/>
    </row>
    <row r="383" spans="1:9" x14ac:dyDescent="0.25">
      <c r="A383" s="47"/>
      <c r="B383" s="47"/>
      <c r="C383" s="47"/>
      <c r="D383" s="47"/>
      <c r="E383" s="47"/>
      <c r="F383" s="47"/>
      <c r="G383" s="47"/>
      <c r="H383" s="47"/>
      <c r="I383" s="47"/>
    </row>
    <row r="384" spans="1:9" x14ac:dyDescent="0.25">
      <c r="A384" s="47"/>
      <c r="B384" s="47"/>
      <c r="C384" s="47"/>
      <c r="D384" s="47"/>
      <c r="E384" s="47"/>
      <c r="F384" s="47"/>
      <c r="G384" s="47"/>
      <c r="H384" s="47"/>
      <c r="I384" s="47"/>
    </row>
    <row r="385" spans="1:9" x14ac:dyDescent="0.25">
      <c r="A385" s="47"/>
      <c r="B385" s="47"/>
      <c r="C385" s="47"/>
      <c r="D385" s="47"/>
      <c r="E385" s="47"/>
      <c r="F385" s="47"/>
      <c r="G385" s="47"/>
      <c r="H385" s="47"/>
      <c r="I385" s="47"/>
    </row>
    <row r="386" spans="1:9" x14ac:dyDescent="0.25">
      <c r="A386" s="47"/>
      <c r="B386" s="47"/>
      <c r="C386" s="47"/>
      <c r="D386" s="47"/>
      <c r="E386" s="47"/>
      <c r="F386" s="47"/>
      <c r="G386" s="47"/>
      <c r="H386" s="47"/>
      <c r="I386" s="47"/>
    </row>
    <row r="387" spans="1:9" x14ac:dyDescent="0.25">
      <c r="A387" s="47"/>
      <c r="B387" s="47"/>
      <c r="C387" s="47"/>
      <c r="D387" s="47"/>
      <c r="E387" s="47"/>
      <c r="F387" s="47"/>
      <c r="G387" s="47"/>
      <c r="H387" s="47"/>
      <c r="I387" s="47"/>
    </row>
    <row r="388" spans="1:9" x14ac:dyDescent="0.25">
      <c r="A388" s="47"/>
      <c r="B388" s="47"/>
      <c r="C388" s="47"/>
      <c r="D388" s="47"/>
      <c r="E388" s="47"/>
      <c r="F388" s="47"/>
      <c r="G388" s="47"/>
      <c r="H388" s="47"/>
      <c r="I388" s="47"/>
    </row>
    <row r="389" spans="1:9" x14ac:dyDescent="0.25">
      <c r="A389" s="47"/>
      <c r="B389" s="47"/>
      <c r="C389" s="47"/>
      <c r="D389" s="47"/>
      <c r="E389" s="47"/>
      <c r="F389" s="47"/>
      <c r="G389" s="47"/>
      <c r="H389" s="47"/>
      <c r="I389" s="47"/>
    </row>
    <row r="390" spans="1:9" x14ac:dyDescent="0.25">
      <c r="A390" s="47"/>
      <c r="B390" s="47"/>
      <c r="C390" s="47"/>
      <c r="D390" s="47"/>
      <c r="E390" s="47"/>
      <c r="F390" s="47"/>
      <c r="G390" s="47"/>
      <c r="H390" s="47"/>
      <c r="I390" s="47"/>
    </row>
    <row r="391" spans="1:9" x14ac:dyDescent="0.25">
      <c r="A391" s="47"/>
      <c r="B391" s="47"/>
      <c r="C391" s="47"/>
      <c r="D391" s="47"/>
      <c r="E391" s="47"/>
      <c r="F391" s="47"/>
      <c r="G391" s="47"/>
      <c r="H391" s="47"/>
      <c r="I391" s="47"/>
    </row>
    <row r="392" spans="1:9" x14ac:dyDescent="0.25">
      <c r="A392" s="47"/>
      <c r="B392" s="47"/>
      <c r="C392" s="47"/>
      <c r="D392" s="47"/>
      <c r="E392" s="47"/>
      <c r="F392" s="47"/>
      <c r="G392" s="47"/>
      <c r="H392" s="47"/>
      <c r="I392" s="47"/>
    </row>
    <row r="393" spans="1:9" x14ac:dyDescent="0.25">
      <c r="A393" s="47"/>
      <c r="B393" s="47"/>
      <c r="C393" s="47"/>
      <c r="D393" s="47"/>
      <c r="E393" s="47"/>
      <c r="F393" s="47"/>
      <c r="G393" s="47"/>
      <c r="H393" s="47"/>
      <c r="I393" s="47"/>
    </row>
    <row r="394" spans="1:9" x14ac:dyDescent="0.25">
      <c r="A394" s="47"/>
      <c r="B394" s="47"/>
      <c r="C394" s="47"/>
      <c r="D394" s="47"/>
      <c r="E394" s="47"/>
      <c r="F394" s="47"/>
      <c r="G394" s="47"/>
      <c r="H394" s="47"/>
      <c r="I394" s="47"/>
    </row>
    <row r="395" spans="1:9" x14ac:dyDescent="0.25">
      <c r="A395" s="47"/>
      <c r="B395" s="47"/>
      <c r="C395" s="47"/>
      <c r="D395" s="47"/>
      <c r="E395" s="47"/>
      <c r="F395" s="47"/>
      <c r="G395" s="47"/>
      <c r="H395" s="47"/>
      <c r="I395" s="47"/>
    </row>
    <row r="396" spans="1:9" x14ac:dyDescent="0.25">
      <c r="A396" s="47"/>
      <c r="B396" s="47"/>
      <c r="C396" s="47"/>
      <c r="D396" s="47"/>
      <c r="E396" s="47"/>
      <c r="F396" s="47"/>
      <c r="G396" s="47"/>
      <c r="H396" s="47"/>
      <c r="I396" s="47"/>
    </row>
    <row r="397" spans="1:9" x14ac:dyDescent="0.25">
      <c r="A397" s="47"/>
      <c r="B397" s="47"/>
      <c r="C397" s="47"/>
      <c r="D397" s="47"/>
      <c r="E397" s="47"/>
      <c r="F397" s="47"/>
      <c r="G397" s="47"/>
      <c r="H397" s="47"/>
      <c r="I397" s="47"/>
    </row>
    <row r="398" spans="1:9" x14ac:dyDescent="0.25">
      <c r="A398" s="47"/>
      <c r="B398" s="47"/>
      <c r="C398" s="47"/>
      <c r="D398" s="47"/>
      <c r="E398" s="47"/>
      <c r="F398" s="47"/>
      <c r="G398" s="47"/>
      <c r="H398" s="47"/>
      <c r="I398" s="47"/>
    </row>
    <row r="399" spans="1:9" x14ac:dyDescent="0.25">
      <c r="A399" s="47"/>
      <c r="B399" s="47"/>
      <c r="C399" s="47"/>
      <c r="D399" s="47"/>
      <c r="E399" s="47"/>
      <c r="F399" s="47"/>
      <c r="G399" s="47"/>
      <c r="H399" s="47"/>
      <c r="I399" s="47"/>
    </row>
    <row r="400" spans="1:9" x14ac:dyDescent="0.25">
      <c r="A400" s="47"/>
      <c r="B400" s="47"/>
      <c r="C400" s="47"/>
      <c r="D400" s="47"/>
      <c r="E400" s="47"/>
      <c r="F400" s="47"/>
      <c r="G400" s="47"/>
      <c r="H400" s="47"/>
      <c r="I400" s="47"/>
    </row>
    <row r="401" spans="1:9" x14ac:dyDescent="0.25">
      <c r="A401" s="47"/>
      <c r="B401" s="47"/>
      <c r="C401" s="47"/>
      <c r="D401" s="47"/>
      <c r="E401" s="47"/>
      <c r="F401" s="47"/>
      <c r="G401" s="47"/>
      <c r="H401" s="47"/>
      <c r="I401" s="47"/>
    </row>
    <row r="402" spans="1:9" x14ac:dyDescent="0.25">
      <c r="A402" s="47"/>
      <c r="B402" s="47"/>
      <c r="C402" s="47"/>
      <c r="D402" s="47"/>
      <c r="E402" s="47"/>
      <c r="F402" s="47"/>
      <c r="G402" s="47"/>
      <c r="H402" s="47"/>
      <c r="I402" s="47"/>
    </row>
    <row r="403" spans="1:9" x14ac:dyDescent="0.25">
      <c r="A403" s="47"/>
      <c r="B403" s="47"/>
      <c r="C403" s="47"/>
      <c r="D403" s="47"/>
      <c r="E403" s="47"/>
      <c r="F403" s="47"/>
      <c r="G403" s="47"/>
      <c r="H403" s="47"/>
      <c r="I403" s="47"/>
    </row>
    <row r="404" spans="1:9" x14ac:dyDescent="0.25">
      <c r="A404" s="47"/>
      <c r="B404" s="47"/>
      <c r="C404" s="47"/>
      <c r="D404" s="47"/>
      <c r="E404" s="47"/>
      <c r="F404" s="47"/>
      <c r="G404" s="47"/>
      <c r="H404" s="47"/>
      <c r="I404" s="47"/>
    </row>
    <row r="405" spans="1:9" x14ac:dyDescent="0.25">
      <c r="A405" s="47"/>
      <c r="B405" s="47"/>
      <c r="C405" s="47"/>
      <c r="D405" s="47"/>
      <c r="E405" s="47"/>
      <c r="F405" s="47"/>
      <c r="G405" s="47"/>
      <c r="H405" s="47"/>
      <c r="I405" s="47"/>
    </row>
    <row r="406" spans="1:9" x14ac:dyDescent="0.25">
      <c r="A406" s="47"/>
      <c r="B406" s="47"/>
      <c r="C406" s="47"/>
      <c r="D406" s="47"/>
      <c r="E406" s="47"/>
      <c r="F406" s="47"/>
      <c r="G406" s="47"/>
      <c r="H406" s="47"/>
      <c r="I406" s="47"/>
    </row>
    <row r="407" spans="1:9" x14ac:dyDescent="0.25">
      <c r="A407" s="47"/>
      <c r="B407" s="47"/>
      <c r="C407" s="47"/>
      <c r="D407" s="47"/>
      <c r="E407" s="47"/>
      <c r="F407" s="47"/>
      <c r="G407" s="47"/>
      <c r="H407" s="47"/>
      <c r="I407" s="47"/>
    </row>
    <row r="408" spans="1:9" x14ac:dyDescent="0.25">
      <c r="A408" s="47"/>
      <c r="B408" s="47"/>
      <c r="C408" s="47"/>
      <c r="D408" s="47"/>
      <c r="E408" s="47"/>
      <c r="F408" s="47"/>
      <c r="G408" s="47"/>
      <c r="H408" s="47"/>
      <c r="I408" s="47"/>
    </row>
    <row r="409" spans="1:9" x14ac:dyDescent="0.25">
      <c r="A409" s="47"/>
      <c r="B409" s="47"/>
      <c r="C409" s="47"/>
      <c r="D409" s="47"/>
      <c r="E409" s="47"/>
      <c r="F409" s="47"/>
      <c r="G409" s="47"/>
      <c r="H409" s="47"/>
      <c r="I409" s="47"/>
    </row>
    <row r="410" spans="1:9" x14ac:dyDescent="0.25">
      <c r="A410" s="47"/>
      <c r="B410" s="47"/>
      <c r="C410" s="47"/>
      <c r="D410" s="47"/>
      <c r="E410" s="47"/>
      <c r="F410" s="47"/>
      <c r="G410" s="47"/>
      <c r="H410" s="47"/>
      <c r="I410" s="47"/>
    </row>
    <row r="411" spans="1:9" x14ac:dyDescent="0.25">
      <c r="A411" s="47"/>
      <c r="B411" s="47"/>
      <c r="C411" s="47"/>
      <c r="D411" s="47"/>
      <c r="E411" s="47"/>
      <c r="F411" s="47"/>
      <c r="G411" s="47"/>
      <c r="H411" s="47"/>
      <c r="I411" s="47"/>
    </row>
    <row r="412" spans="1:9" x14ac:dyDescent="0.25">
      <c r="A412" s="47"/>
      <c r="B412" s="47"/>
      <c r="C412" s="47"/>
      <c r="D412" s="47"/>
      <c r="E412" s="47"/>
      <c r="F412" s="47"/>
      <c r="G412" s="47"/>
      <c r="H412" s="47"/>
      <c r="I412" s="47"/>
    </row>
    <row r="413" spans="1:9" x14ac:dyDescent="0.25">
      <c r="A413" s="47"/>
      <c r="B413" s="47"/>
      <c r="C413" s="47"/>
      <c r="D413" s="47"/>
      <c r="E413" s="47"/>
      <c r="F413" s="47"/>
      <c r="G413" s="47"/>
      <c r="H413" s="47"/>
      <c r="I413" s="47"/>
    </row>
    <row r="414" spans="1:9" x14ac:dyDescent="0.25">
      <c r="A414" s="47"/>
      <c r="B414" s="47"/>
      <c r="C414" s="47"/>
      <c r="D414" s="47"/>
      <c r="E414" s="47"/>
      <c r="F414" s="47"/>
      <c r="G414" s="47"/>
      <c r="H414" s="47"/>
      <c r="I414" s="47"/>
    </row>
    <row r="415" spans="1:9" x14ac:dyDescent="0.25">
      <c r="A415" s="47"/>
      <c r="B415" s="47"/>
      <c r="C415" s="47"/>
      <c r="D415" s="47"/>
      <c r="E415" s="47"/>
      <c r="F415" s="47"/>
      <c r="G415" s="47"/>
      <c r="H415" s="47"/>
      <c r="I415" s="47"/>
    </row>
    <row r="416" spans="1:9" x14ac:dyDescent="0.25">
      <c r="A416" s="47"/>
      <c r="B416" s="47"/>
      <c r="C416" s="47"/>
      <c r="D416" s="47"/>
      <c r="E416" s="47"/>
      <c r="F416" s="47"/>
      <c r="G416" s="47"/>
      <c r="H416" s="47"/>
      <c r="I416" s="47"/>
    </row>
    <row r="417" spans="1:9" x14ac:dyDescent="0.25">
      <c r="A417" s="47"/>
      <c r="B417" s="47"/>
      <c r="C417" s="47"/>
      <c r="D417" s="47"/>
      <c r="E417" s="47"/>
      <c r="F417" s="47"/>
      <c r="G417" s="47"/>
      <c r="H417" s="47"/>
      <c r="I417" s="47"/>
    </row>
    <row r="418" spans="1:9" x14ac:dyDescent="0.25">
      <c r="A418" s="47"/>
      <c r="B418" s="47"/>
      <c r="C418" s="47"/>
      <c r="D418" s="47"/>
      <c r="E418" s="47"/>
      <c r="F418" s="47"/>
      <c r="G418" s="47"/>
      <c r="H418" s="47"/>
      <c r="I418" s="47"/>
    </row>
    <row r="419" spans="1:9" x14ac:dyDescent="0.25">
      <c r="A419" s="47"/>
      <c r="B419" s="47"/>
      <c r="C419" s="47"/>
      <c r="D419" s="47"/>
      <c r="E419" s="47"/>
      <c r="F419" s="47"/>
      <c r="G419" s="47"/>
      <c r="H419" s="47"/>
      <c r="I419" s="47"/>
    </row>
    <row r="420" spans="1:9" x14ac:dyDescent="0.25">
      <c r="A420" s="47"/>
      <c r="B420" s="47"/>
      <c r="C420" s="47"/>
      <c r="D420" s="47"/>
      <c r="E420" s="47"/>
      <c r="F420" s="47"/>
      <c r="G420" s="47"/>
      <c r="H420" s="47"/>
      <c r="I420" s="47"/>
    </row>
    <row r="421" spans="1:9" x14ac:dyDescent="0.25">
      <c r="A421" s="47"/>
      <c r="B421" s="47"/>
      <c r="C421" s="47"/>
      <c r="D421" s="47"/>
      <c r="E421" s="47"/>
      <c r="F421" s="47"/>
      <c r="G421" s="47"/>
      <c r="H421" s="47"/>
      <c r="I421" s="47"/>
    </row>
    <row r="422" spans="1:9" x14ac:dyDescent="0.25">
      <c r="A422" s="47"/>
      <c r="B422" s="47"/>
      <c r="C422" s="47"/>
      <c r="D422" s="47"/>
      <c r="E422" s="47"/>
      <c r="F422" s="47"/>
      <c r="G422" s="47"/>
      <c r="H422" s="47"/>
      <c r="I422" s="47"/>
    </row>
    <row r="423" spans="1:9" x14ac:dyDescent="0.25">
      <c r="A423" s="47"/>
      <c r="B423" s="47"/>
      <c r="C423" s="47"/>
      <c r="D423" s="47"/>
      <c r="E423" s="47"/>
      <c r="F423" s="47"/>
      <c r="G423" s="47"/>
      <c r="H423" s="47"/>
      <c r="I423" s="47"/>
    </row>
    <row r="424" spans="1:9" x14ac:dyDescent="0.25">
      <c r="A424" s="47"/>
      <c r="B424" s="47"/>
      <c r="C424" s="47"/>
      <c r="D424" s="47"/>
      <c r="E424" s="47"/>
      <c r="F424" s="47"/>
      <c r="G424" s="47"/>
      <c r="H424" s="47"/>
      <c r="I424" s="47"/>
    </row>
    <row r="425" spans="1:9" x14ac:dyDescent="0.25">
      <c r="A425" s="47"/>
      <c r="B425" s="47"/>
      <c r="C425" s="47"/>
      <c r="D425" s="47"/>
      <c r="E425" s="47"/>
      <c r="F425" s="47"/>
      <c r="G425" s="47"/>
      <c r="H425" s="47"/>
      <c r="I425" s="47"/>
    </row>
    <row r="426" spans="1:9" x14ac:dyDescent="0.25">
      <c r="A426" s="47"/>
      <c r="B426" s="47"/>
      <c r="C426" s="47"/>
      <c r="D426" s="47"/>
      <c r="E426" s="47"/>
      <c r="F426" s="47"/>
      <c r="G426" s="47"/>
      <c r="H426" s="47"/>
      <c r="I426" s="47"/>
    </row>
    <row r="427" spans="1:9" x14ac:dyDescent="0.25">
      <c r="A427" s="47"/>
      <c r="B427" s="47"/>
      <c r="C427" s="47"/>
      <c r="D427" s="47"/>
      <c r="E427" s="47"/>
      <c r="F427" s="47"/>
      <c r="G427" s="47"/>
      <c r="H427" s="47"/>
      <c r="I427" s="47"/>
    </row>
    <row r="428" spans="1:9" x14ac:dyDescent="0.25">
      <c r="A428" s="47"/>
      <c r="B428" s="47"/>
      <c r="C428" s="47"/>
      <c r="D428" s="47"/>
      <c r="E428" s="47"/>
      <c r="F428" s="47"/>
      <c r="G428" s="47"/>
      <c r="H428" s="47"/>
      <c r="I428" s="47"/>
    </row>
    <row r="429" spans="1:9" x14ac:dyDescent="0.25">
      <c r="A429" s="47"/>
      <c r="B429" s="47"/>
      <c r="C429" s="47"/>
      <c r="D429" s="47"/>
      <c r="E429" s="47"/>
      <c r="F429" s="47"/>
      <c r="G429" s="47"/>
      <c r="H429" s="47"/>
      <c r="I429" s="47"/>
    </row>
    <row r="430" spans="1:9" x14ac:dyDescent="0.25">
      <c r="A430" s="47"/>
      <c r="B430" s="47"/>
      <c r="C430" s="47"/>
      <c r="D430" s="47"/>
      <c r="E430" s="47"/>
      <c r="F430" s="47"/>
      <c r="G430" s="47"/>
      <c r="H430" s="47"/>
      <c r="I430" s="47"/>
    </row>
    <row r="431" spans="1:9" x14ac:dyDescent="0.25">
      <c r="A431" s="47"/>
      <c r="B431" s="47"/>
      <c r="C431" s="47"/>
      <c r="D431" s="47"/>
      <c r="E431" s="47"/>
      <c r="F431" s="47"/>
      <c r="G431" s="47"/>
      <c r="H431" s="47"/>
      <c r="I431" s="47"/>
    </row>
    <row r="432" spans="1:9" x14ac:dyDescent="0.25">
      <c r="A432" s="47"/>
      <c r="B432" s="47"/>
      <c r="C432" s="47"/>
      <c r="D432" s="47"/>
      <c r="E432" s="47"/>
      <c r="F432" s="47"/>
      <c r="G432" s="47"/>
      <c r="H432" s="47"/>
      <c r="I432" s="47"/>
    </row>
    <row r="433" spans="1:9" x14ac:dyDescent="0.25">
      <c r="A433" s="47"/>
      <c r="B433" s="47"/>
      <c r="C433" s="47"/>
      <c r="D433" s="47"/>
      <c r="E433" s="47"/>
      <c r="F433" s="47"/>
      <c r="G433" s="47"/>
      <c r="H433" s="47"/>
      <c r="I433" s="47"/>
    </row>
    <row r="434" spans="1:9" x14ac:dyDescent="0.25">
      <c r="A434" s="47"/>
      <c r="B434" s="47"/>
      <c r="C434" s="47"/>
      <c r="D434" s="47"/>
      <c r="E434" s="47"/>
      <c r="F434" s="47"/>
      <c r="G434" s="47"/>
      <c r="H434" s="47"/>
      <c r="I434" s="47"/>
    </row>
    <row r="435" spans="1:9" x14ac:dyDescent="0.25">
      <c r="A435" s="47"/>
      <c r="B435" s="47"/>
      <c r="C435" s="47"/>
      <c r="D435" s="47"/>
      <c r="E435" s="47"/>
      <c r="F435" s="47"/>
      <c r="G435" s="47"/>
      <c r="H435" s="47"/>
      <c r="I435" s="47"/>
    </row>
    <row r="436" spans="1:9" x14ac:dyDescent="0.25">
      <c r="A436" s="47"/>
      <c r="B436" s="47"/>
      <c r="C436" s="47"/>
      <c r="D436" s="47"/>
      <c r="E436" s="47"/>
      <c r="F436" s="47"/>
      <c r="G436" s="47"/>
      <c r="H436" s="47"/>
      <c r="I436" s="47"/>
    </row>
    <row r="437" spans="1:9" x14ac:dyDescent="0.25">
      <c r="A437" s="47"/>
      <c r="B437" s="47"/>
      <c r="C437" s="47"/>
      <c r="D437" s="47"/>
      <c r="E437" s="47"/>
      <c r="F437" s="47"/>
      <c r="G437" s="47"/>
      <c r="H437" s="47"/>
      <c r="I437" s="47"/>
    </row>
    <row r="438" spans="1:9" x14ac:dyDescent="0.25">
      <c r="A438" s="47"/>
      <c r="B438" s="47"/>
      <c r="C438" s="47"/>
      <c r="D438" s="47"/>
      <c r="E438" s="47"/>
      <c r="F438" s="47"/>
      <c r="G438" s="47"/>
      <c r="H438" s="47"/>
      <c r="I438" s="47"/>
    </row>
    <row r="439" spans="1:9" x14ac:dyDescent="0.25">
      <c r="A439" s="47"/>
      <c r="B439" s="47"/>
      <c r="C439" s="47"/>
      <c r="D439" s="47"/>
      <c r="E439" s="47"/>
      <c r="F439" s="47"/>
      <c r="G439" s="47"/>
      <c r="H439" s="47"/>
      <c r="I439" s="47"/>
    </row>
    <row r="440" spans="1:9" x14ac:dyDescent="0.25">
      <c r="A440" s="47"/>
      <c r="B440" s="47"/>
      <c r="C440" s="47"/>
      <c r="D440" s="47"/>
      <c r="E440" s="47"/>
      <c r="F440" s="47"/>
      <c r="G440" s="47"/>
      <c r="H440" s="47"/>
      <c r="I440" s="47"/>
    </row>
    <row r="441" spans="1:9" x14ac:dyDescent="0.25">
      <c r="A441" s="47"/>
      <c r="B441" s="47"/>
      <c r="C441" s="47"/>
      <c r="D441" s="47"/>
      <c r="E441" s="47"/>
      <c r="F441" s="47"/>
      <c r="G441" s="47"/>
      <c r="H441" s="47"/>
      <c r="I441" s="47"/>
    </row>
    <row r="442" spans="1:9" x14ac:dyDescent="0.25">
      <c r="A442" s="47"/>
      <c r="B442" s="47"/>
      <c r="C442" s="47"/>
      <c r="D442" s="47"/>
      <c r="E442" s="47"/>
      <c r="F442" s="47"/>
      <c r="G442" s="47"/>
      <c r="H442" s="47"/>
      <c r="I442" s="47"/>
    </row>
    <row r="443" spans="1:9" x14ac:dyDescent="0.25">
      <c r="A443" s="47"/>
      <c r="B443" s="47"/>
      <c r="C443" s="47"/>
      <c r="D443" s="47"/>
      <c r="E443" s="47"/>
      <c r="F443" s="47"/>
      <c r="G443" s="47"/>
      <c r="H443" s="47"/>
      <c r="I443" s="47"/>
    </row>
    <row r="444" spans="1:9" x14ac:dyDescent="0.25">
      <c r="A444" s="47"/>
      <c r="B444" s="47"/>
      <c r="C444" s="47"/>
      <c r="D444" s="47"/>
      <c r="E444" s="47"/>
      <c r="F444" s="47"/>
      <c r="G444" s="47"/>
      <c r="H444" s="47"/>
      <c r="I444" s="47"/>
    </row>
    <row r="445" spans="1:9" x14ac:dyDescent="0.25">
      <c r="A445" s="47"/>
      <c r="B445" s="47"/>
      <c r="C445" s="47"/>
      <c r="D445" s="47"/>
      <c r="E445" s="47"/>
      <c r="F445" s="47"/>
      <c r="G445" s="47"/>
      <c r="H445" s="47"/>
      <c r="I445" s="47"/>
    </row>
    <row r="446" spans="1:9" x14ac:dyDescent="0.25">
      <c r="A446" s="47"/>
      <c r="B446" s="47"/>
      <c r="C446" s="47"/>
      <c r="D446" s="47"/>
      <c r="E446" s="47"/>
      <c r="F446" s="47"/>
      <c r="G446" s="47"/>
      <c r="H446" s="47"/>
      <c r="I446" s="47"/>
    </row>
    <row r="447" spans="1:9" x14ac:dyDescent="0.25">
      <c r="A447" s="47"/>
      <c r="B447" s="47"/>
      <c r="C447" s="47"/>
      <c r="D447" s="47"/>
      <c r="E447" s="47"/>
      <c r="F447" s="47"/>
      <c r="G447" s="47"/>
      <c r="H447" s="47"/>
      <c r="I447" s="47"/>
    </row>
    <row r="448" spans="1:9" x14ac:dyDescent="0.25">
      <c r="A448" s="47"/>
      <c r="B448" s="47"/>
      <c r="C448" s="47"/>
      <c r="D448" s="47"/>
      <c r="E448" s="47"/>
      <c r="F448" s="47"/>
      <c r="G448" s="47"/>
      <c r="H448" s="47"/>
      <c r="I448" s="47"/>
    </row>
    <row r="449" spans="1:9" x14ac:dyDescent="0.25">
      <c r="A449" s="47"/>
      <c r="B449" s="47"/>
      <c r="C449" s="47"/>
      <c r="D449" s="47"/>
      <c r="E449" s="47"/>
      <c r="F449" s="47"/>
      <c r="G449" s="47"/>
      <c r="H449" s="47"/>
      <c r="I449" s="47"/>
    </row>
    <row r="450" spans="1:9" x14ac:dyDescent="0.25">
      <c r="A450" s="47"/>
      <c r="B450" s="47"/>
      <c r="C450" s="47"/>
      <c r="D450" s="47"/>
      <c r="E450" s="47"/>
      <c r="F450" s="47"/>
      <c r="G450" s="47"/>
      <c r="H450" s="47"/>
      <c r="I450" s="47"/>
    </row>
    <row r="451" spans="1:9" x14ac:dyDescent="0.25">
      <c r="A451" s="47"/>
      <c r="B451" s="47"/>
      <c r="C451" s="47"/>
      <c r="D451" s="47"/>
      <c r="E451" s="47"/>
      <c r="F451" s="47"/>
      <c r="G451" s="47"/>
      <c r="H451" s="47"/>
      <c r="I451" s="47"/>
    </row>
    <row r="452" spans="1:9" x14ac:dyDescent="0.25">
      <c r="A452" s="47"/>
      <c r="B452" s="47"/>
      <c r="C452" s="47"/>
      <c r="D452" s="47"/>
      <c r="E452" s="47"/>
      <c r="F452" s="47"/>
      <c r="G452" s="47"/>
      <c r="H452" s="47"/>
      <c r="I452" s="47"/>
    </row>
    <row r="453" spans="1:9" x14ac:dyDescent="0.25">
      <c r="A453" s="47"/>
      <c r="B453" s="47"/>
      <c r="C453" s="47"/>
      <c r="D453" s="47"/>
      <c r="E453" s="47"/>
      <c r="F453" s="47"/>
      <c r="G453" s="47"/>
      <c r="H453" s="47"/>
      <c r="I453" s="47"/>
    </row>
    <row r="454" spans="1:9" x14ac:dyDescent="0.25">
      <c r="A454" s="47"/>
      <c r="B454" s="47"/>
      <c r="C454" s="47"/>
      <c r="D454" s="47"/>
      <c r="E454" s="47"/>
      <c r="F454" s="47"/>
      <c r="G454" s="47"/>
      <c r="H454" s="47"/>
      <c r="I454" s="47"/>
    </row>
    <row r="455" spans="1:9" x14ac:dyDescent="0.25">
      <c r="A455" s="47"/>
      <c r="B455" s="47"/>
      <c r="C455" s="47"/>
      <c r="D455" s="47"/>
      <c r="E455" s="47"/>
      <c r="F455" s="47"/>
      <c r="G455" s="47"/>
      <c r="H455" s="47"/>
      <c r="I455" s="47"/>
    </row>
    <row r="456" spans="1:9" x14ac:dyDescent="0.25">
      <c r="A456" s="47"/>
      <c r="B456" s="47"/>
      <c r="C456" s="47"/>
      <c r="D456" s="47"/>
      <c r="E456" s="47"/>
      <c r="F456" s="47"/>
      <c r="G456" s="47"/>
      <c r="H456" s="47"/>
      <c r="I456" s="47"/>
    </row>
    <row r="457" spans="1:9" x14ac:dyDescent="0.25">
      <c r="A457" s="47"/>
      <c r="B457" s="47"/>
      <c r="C457" s="47"/>
      <c r="D457" s="47"/>
      <c r="E457" s="47"/>
      <c r="F457" s="47"/>
      <c r="G457" s="47"/>
      <c r="H457" s="47"/>
      <c r="I457" s="47"/>
    </row>
    <row r="458" spans="1:9" x14ac:dyDescent="0.25">
      <c r="A458" s="47"/>
      <c r="B458" s="47"/>
      <c r="C458" s="47"/>
      <c r="D458" s="47"/>
      <c r="E458" s="47"/>
      <c r="F458" s="47"/>
      <c r="G458" s="47"/>
      <c r="H458" s="47"/>
      <c r="I458" s="47"/>
    </row>
    <row r="459" spans="1:9" x14ac:dyDescent="0.25">
      <c r="A459" s="47"/>
      <c r="B459" s="47"/>
      <c r="C459" s="47"/>
      <c r="D459" s="47"/>
      <c r="E459" s="47"/>
      <c r="F459" s="47"/>
      <c r="G459" s="47"/>
      <c r="H459" s="47"/>
      <c r="I459" s="47"/>
    </row>
    <row r="460" spans="1:9" x14ac:dyDescent="0.25">
      <c r="A460" s="47"/>
      <c r="B460" s="47"/>
      <c r="C460" s="47"/>
      <c r="D460" s="47"/>
      <c r="E460" s="47"/>
      <c r="F460" s="47"/>
      <c r="G460" s="47"/>
      <c r="H460" s="47"/>
      <c r="I460" s="47"/>
    </row>
    <row r="461" spans="1:9" x14ac:dyDescent="0.25">
      <c r="A461" s="47"/>
      <c r="B461" s="47"/>
      <c r="C461" s="47"/>
      <c r="D461" s="47"/>
      <c r="E461" s="47"/>
      <c r="F461" s="47"/>
      <c r="G461" s="47"/>
      <c r="H461" s="47"/>
      <c r="I461" s="47"/>
    </row>
    <row r="462" spans="1:9" x14ac:dyDescent="0.25">
      <c r="A462" s="47"/>
      <c r="B462" s="47"/>
      <c r="C462" s="47"/>
      <c r="D462" s="47"/>
      <c r="E462" s="47"/>
      <c r="F462" s="47"/>
      <c r="G462" s="47"/>
      <c r="H462" s="47"/>
      <c r="I462" s="47"/>
    </row>
    <row r="463" spans="1:9" x14ac:dyDescent="0.25">
      <c r="A463" s="47"/>
      <c r="B463" s="47"/>
      <c r="C463" s="47"/>
      <c r="D463" s="47"/>
      <c r="E463" s="47"/>
      <c r="F463" s="47"/>
      <c r="G463" s="47"/>
      <c r="H463" s="47"/>
      <c r="I463" s="47"/>
    </row>
    <row r="464" spans="1:9" x14ac:dyDescent="0.25">
      <c r="A464" s="47"/>
      <c r="B464" s="47"/>
      <c r="C464" s="47"/>
      <c r="D464" s="47"/>
      <c r="E464" s="47"/>
      <c r="F464" s="47"/>
      <c r="G464" s="47"/>
      <c r="H464" s="47"/>
      <c r="I464" s="47"/>
    </row>
    <row r="465" spans="1:9" x14ac:dyDescent="0.25">
      <c r="A465" s="47"/>
      <c r="B465" s="47"/>
      <c r="C465" s="47"/>
      <c r="D465" s="47"/>
      <c r="E465" s="47"/>
      <c r="F465" s="47"/>
      <c r="G465" s="47"/>
      <c r="H465" s="47"/>
      <c r="I465" s="47"/>
    </row>
    <row r="466" spans="1:9" x14ac:dyDescent="0.25">
      <c r="A466" s="47"/>
      <c r="B466" s="47"/>
      <c r="C466" s="47"/>
      <c r="D466" s="47"/>
      <c r="E466" s="47"/>
      <c r="F466" s="47"/>
      <c r="G466" s="47"/>
      <c r="H466" s="47"/>
      <c r="I466" s="47"/>
    </row>
    <row r="467" spans="1:9" x14ac:dyDescent="0.25">
      <c r="A467" s="47"/>
      <c r="B467" s="47"/>
      <c r="C467" s="47"/>
      <c r="D467" s="47"/>
      <c r="E467" s="47"/>
      <c r="F467" s="47"/>
      <c r="G467" s="47"/>
      <c r="H467" s="47"/>
      <c r="I467" s="47"/>
    </row>
    <row r="468" spans="1:9" x14ac:dyDescent="0.25">
      <c r="A468" s="47"/>
      <c r="B468" s="47"/>
      <c r="C468" s="47"/>
      <c r="D468" s="47"/>
      <c r="E468" s="47"/>
      <c r="F468" s="47"/>
      <c r="G468" s="47"/>
      <c r="H468" s="47"/>
      <c r="I468" s="47"/>
    </row>
    <row r="469" spans="1:9" x14ac:dyDescent="0.25">
      <c r="A469" s="47"/>
      <c r="B469" s="47"/>
      <c r="C469" s="47"/>
      <c r="D469" s="47"/>
      <c r="E469" s="47"/>
      <c r="F469" s="47"/>
      <c r="G469" s="47"/>
      <c r="H469" s="47"/>
      <c r="I469" s="47"/>
    </row>
    <row r="470" spans="1:9" x14ac:dyDescent="0.25">
      <c r="A470" s="47"/>
      <c r="B470" s="47"/>
      <c r="C470" s="47"/>
      <c r="D470" s="47"/>
      <c r="E470" s="47"/>
      <c r="F470" s="47"/>
      <c r="G470" s="47"/>
      <c r="H470" s="47"/>
      <c r="I470" s="47"/>
    </row>
    <row r="471" spans="1:9" x14ac:dyDescent="0.25">
      <c r="A471" s="47"/>
      <c r="B471" s="47"/>
      <c r="C471" s="47"/>
      <c r="D471" s="47"/>
      <c r="E471" s="47"/>
      <c r="F471" s="47"/>
      <c r="G471" s="47"/>
      <c r="H471" s="47"/>
      <c r="I471" s="47"/>
    </row>
    <row r="472" spans="1:9" x14ac:dyDescent="0.25">
      <c r="A472" s="47"/>
      <c r="B472" s="47"/>
      <c r="C472" s="47"/>
      <c r="D472" s="47"/>
      <c r="E472" s="47"/>
      <c r="F472" s="47"/>
      <c r="G472" s="47"/>
      <c r="H472" s="47"/>
      <c r="I472" s="47"/>
    </row>
    <row r="473" spans="1:9" x14ac:dyDescent="0.25">
      <c r="A473" s="47"/>
      <c r="B473" s="47"/>
      <c r="C473" s="47"/>
      <c r="D473" s="47"/>
      <c r="E473" s="47"/>
      <c r="F473" s="47"/>
      <c r="G473" s="47"/>
      <c r="H473" s="47"/>
      <c r="I473" s="47"/>
    </row>
    <row r="474" spans="1:9" x14ac:dyDescent="0.25">
      <c r="A474" s="47"/>
      <c r="B474" s="47"/>
      <c r="C474" s="47"/>
      <c r="D474" s="47"/>
      <c r="E474" s="47"/>
      <c r="F474" s="47"/>
      <c r="G474" s="47"/>
      <c r="H474" s="47"/>
      <c r="I474" s="47"/>
    </row>
    <row r="475" spans="1:9" x14ac:dyDescent="0.25">
      <c r="A475" s="47"/>
      <c r="B475" s="47"/>
      <c r="C475" s="47"/>
      <c r="D475" s="47"/>
      <c r="E475" s="47"/>
      <c r="F475" s="47"/>
      <c r="G475" s="47"/>
      <c r="H475" s="47"/>
      <c r="I475" s="47"/>
    </row>
    <row r="476" spans="1:9" x14ac:dyDescent="0.25">
      <c r="A476" s="47"/>
      <c r="B476" s="47"/>
      <c r="C476" s="47"/>
      <c r="D476" s="47"/>
      <c r="E476" s="47"/>
      <c r="F476" s="47"/>
      <c r="G476" s="47"/>
      <c r="H476" s="47"/>
      <c r="I476" s="47"/>
    </row>
    <row r="477" spans="1:9" x14ac:dyDescent="0.25">
      <c r="A477" s="47"/>
      <c r="B477" s="47"/>
      <c r="C477" s="47"/>
      <c r="D477" s="47"/>
      <c r="E477" s="47"/>
      <c r="F477" s="47"/>
      <c r="G477" s="47"/>
      <c r="H477" s="47"/>
      <c r="I477" s="47"/>
    </row>
    <row r="478" spans="1:9" x14ac:dyDescent="0.25">
      <c r="A478" s="47"/>
      <c r="B478" s="47"/>
      <c r="C478" s="47"/>
      <c r="D478" s="47"/>
      <c r="E478" s="47"/>
      <c r="F478" s="47"/>
      <c r="G478" s="47"/>
      <c r="H478" s="47"/>
      <c r="I478" s="47"/>
    </row>
    <row r="479" spans="1:9" x14ac:dyDescent="0.25">
      <c r="A479" s="47"/>
      <c r="B479" s="47"/>
      <c r="C479" s="47"/>
      <c r="D479" s="47"/>
      <c r="E479" s="47"/>
      <c r="F479" s="47"/>
      <c r="G479" s="47"/>
      <c r="H479" s="47"/>
      <c r="I479" s="47"/>
    </row>
    <row r="480" spans="1:9" x14ac:dyDescent="0.25">
      <c r="A480" s="47"/>
      <c r="B480" s="47"/>
      <c r="C480" s="47"/>
      <c r="D480" s="47"/>
      <c r="E480" s="47"/>
      <c r="F480" s="47"/>
      <c r="G480" s="47"/>
      <c r="H480" s="47"/>
      <c r="I480" s="47"/>
    </row>
    <row r="481" spans="1:9" x14ac:dyDescent="0.25">
      <c r="A481" s="47"/>
      <c r="B481" s="47"/>
      <c r="C481" s="47"/>
      <c r="D481" s="47"/>
      <c r="E481" s="47"/>
      <c r="F481" s="47"/>
      <c r="G481" s="47"/>
      <c r="H481" s="47"/>
      <c r="I481" s="47"/>
    </row>
    <row r="482" spans="1:9" x14ac:dyDescent="0.25">
      <c r="A482" s="47"/>
      <c r="B482" s="47"/>
      <c r="C482" s="47"/>
      <c r="D482" s="47"/>
      <c r="E482" s="47"/>
      <c r="F482" s="47"/>
      <c r="G482" s="47"/>
      <c r="H482" s="47"/>
      <c r="I482" s="47"/>
    </row>
    <row r="483" spans="1:9" x14ac:dyDescent="0.25">
      <c r="A483" s="47"/>
      <c r="B483" s="47"/>
      <c r="C483" s="47"/>
      <c r="D483" s="47"/>
      <c r="E483" s="47"/>
      <c r="F483" s="47"/>
      <c r="G483" s="47"/>
      <c r="H483" s="47"/>
      <c r="I483" s="47"/>
    </row>
    <row r="484" spans="1:9" x14ac:dyDescent="0.25">
      <c r="A484" s="47"/>
      <c r="B484" s="47"/>
      <c r="C484" s="47"/>
      <c r="D484" s="47"/>
      <c r="E484" s="47"/>
      <c r="F484" s="47"/>
      <c r="G484" s="47"/>
      <c r="H484" s="47"/>
      <c r="I484" s="47"/>
    </row>
    <row r="485" spans="1:9" x14ac:dyDescent="0.25">
      <c r="A485" s="47"/>
      <c r="B485" s="47"/>
      <c r="C485" s="47"/>
      <c r="D485" s="47"/>
      <c r="E485" s="47"/>
      <c r="F485" s="47"/>
      <c r="G485" s="47"/>
      <c r="H485" s="47"/>
      <c r="I485" s="47"/>
    </row>
    <row r="486" spans="1:9" x14ac:dyDescent="0.25">
      <c r="A486" s="47"/>
      <c r="B486" s="47"/>
      <c r="C486" s="47"/>
      <c r="D486" s="47"/>
      <c r="E486" s="47"/>
      <c r="F486" s="47"/>
      <c r="G486" s="47"/>
      <c r="H486" s="47"/>
      <c r="I486" s="47"/>
    </row>
    <row r="487" spans="1:9" x14ac:dyDescent="0.25">
      <c r="A487" s="47"/>
      <c r="B487" s="47"/>
      <c r="C487" s="47"/>
      <c r="D487" s="47"/>
      <c r="E487" s="47"/>
      <c r="F487" s="47"/>
      <c r="G487" s="47"/>
      <c r="H487" s="47"/>
      <c r="I487" s="47"/>
    </row>
    <row r="488" spans="1:9" x14ac:dyDescent="0.25">
      <c r="A488" s="47"/>
      <c r="B488" s="47"/>
      <c r="C488" s="47"/>
      <c r="D488" s="47"/>
      <c r="E488" s="47"/>
      <c r="F488" s="47"/>
      <c r="G488" s="47"/>
      <c r="H488" s="47"/>
      <c r="I488" s="47"/>
    </row>
    <row r="489" spans="1:9" x14ac:dyDescent="0.25">
      <c r="A489" s="47"/>
      <c r="B489" s="47"/>
      <c r="C489" s="47"/>
      <c r="D489" s="47"/>
      <c r="E489" s="47"/>
      <c r="F489" s="47"/>
      <c r="G489" s="47"/>
      <c r="H489" s="47"/>
      <c r="I489" s="47"/>
    </row>
    <row r="490" spans="1:9" x14ac:dyDescent="0.25">
      <c r="A490" s="47"/>
      <c r="B490" s="47"/>
      <c r="C490" s="47"/>
      <c r="D490" s="47"/>
      <c r="E490" s="47"/>
      <c r="F490" s="47"/>
      <c r="G490" s="47"/>
      <c r="H490" s="47"/>
      <c r="I490" s="47"/>
    </row>
    <row r="491" spans="1:9" x14ac:dyDescent="0.25">
      <c r="A491" s="47"/>
      <c r="B491" s="47"/>
      <c r="C491" s="47"/>
      <c r="D491" s="47"/>
      <c r="E491" s="47"/>
      <c r="F491" s="47"/>
      <c r="G491" s="47"/>
      <c r="H491" s="47"/>
      <c r="I491" s="47"/>
    </row>
    <row r="492" spans="1:9" x14ac:dyDescent="0.25">
      <c r="A492" s="47"/>
      <c r="B492" s="47"/>
      <c r="C492" s="47"/>
      <c r="D492" s="47"/>
      <c r="E492" s="47"/>
      <c r="F492" s="47"/>
      <c r="G492" s="47"/>
      <c r="H492" s="47"/>
      <c r="I492" s="47"/>
    </row>
    <row r="493" spans="1:9" x14ac:dyDescent="0.25">
      <c r="A493" s="47"/>
      <c r="B493" s="47"/>
      <c r="C493" s="47"/>
      <c r="D493" s="47"/>
      <c r="E493" s="47"/>
      <c r="F493" s="47"/>
      <c r="G493" s="47"/>
      <c r="H493" s="47"/>
      <c r="I493" s="47"/>
    </row>
    <row r="494" spans="1:9" x14ac:dyDescent="0.25">
      <c r="A494" s="47"/>
      <c r="B494" s="47"/>
      <c r="C494" s="47"/>
      <c r="D494" s="47"/>
      <c r="E494" s="47"/>
      <c r="F494" s="47"/>
      <c r="G494" s="47"/>
      <c r="H494" s="47"/>
      <c r="I494" s="47"/>
    </row>
    <row r="495" spans="1:9" x14ac:dyDescent="0.25">
      <c r="A495" s="47"/>
      <c r="B495" s="47"/>
      <c r="C495" s="47"/>
      <c r="D495" s="47"/>
      <c r="E495" s="47"/>
      <c r="F495" s="47"/>
      <c r="G495" s="47"/>
      <c r="H495" s="47"/>
      <c r="I495" s="47"/>
    </row>
    <row r="496" spans="1:9" x14ac:dyDescent="0.25">
      <c r="A496" s="47"/>
      <c r="B496" s="47"/>
      <c r="C496" s="47"/>
      <c r="D496" s="47"/>
      <c r="E496" s="47"/>
      <c r="F496" s="47"/>
      <c r="G496" s="47"/>
      <c r="H496" s="47"/>
      <c r="I496" s="47"/>
    </row>
    <row r="497" spans="1:9" x14ac:dyDescent="0.25">
      <c r="A497" s="47"/>
      <c r="B497" s="47"/>
      <c r="C497" s="47"/>
      <c r="D497" s="47"/>
      <c r="E497" s="47"/>
      <c r="F497" s="47"/>
      <c r="G497" s="47"/>
      <c r="H497" s="47"/>
      <c r="I497" s="47"/>
    </row>
    <row r="498" spans="1:9" x14ac:dyDescent="0.25">
      <c r="A498" s="47"/>
      <c r="B498" s="47"/>
      <c r="C498" s="47"/>
      <c r="D498" s="47"/>
      <c r="E498" s="47"/>
      <c r="F498" s="47"/>
      <c r="G498" s="47"/>
      <c r="H498" s="47"/>
      <c r="I498" s="47"/>
    </row>
    <row r="499" spans="1:9" x14ac:dyDescent="0.25">
      <c r="A499" s="47"/>
      <c r="B499" s="47"/>
      <c r="C499" s="47"/>
      <c r="D499" s="47"/>
      <c r="E499" s="47"/>
      <c r="F499" s="47"/>
      <c r="G499" s="47"/>
      <c r="H499" s="47"/>
      <c r="I499" s="47"/>
    </row>
    <row r="500" spans="1:9" x14ac:dyDescent="0.25">
      <c r="A500" s="47"/>
      <c r="B500" s="47"/>
      <c r="C500" s="47"/>
      <c r="D500" s="47"/>
      <c r="E500" s="47"/>
      <c r="F500" s="47"/>
      <c r="G500" s="47"/>
      <c r="H500" s="47"/>
      <c r="I500" s="47"/>
    </row>
    <row r="501" spans="1:9" x14ac:dyDescent="0.25">
      <c r="A501" s="47"/>
      <c r="B501" s="47"/>
      <c r="C501" s="47"/>
      <c r="D501" s="47"/>
      <c r="E501" s="47"/>
      <c r="F501" s="47"/>
      <c r="G501" s="47"/>
      <c r="H501" s="47"/>
      <c r="I501" s="47"/>
    </row>
    <row r="502" spans="1:9" x14ac:dyDescent="0.25">
      <c r="A502" s="47"/>
      <c r="B502" s="47"/>
      <c r="C502" s="47"/>
      <c r="D502" s="47"/>
      <c r="E502" s="47"/>
      <c r="F502" s="47"/>
      <c r="G502" s="47"/>
      <c r="H502" s="47"/>
      <c r="I502" s="47"/>
    </row>
    <row r="503" spans="1:9" x14ac:dyDescent="0.25">
      <c r="A503" s="47"/>
      <c r="B503" s="47"/>
      <c r="C503" s="47"/>
      <c r="D503" s="47"/>
      <c r="E503" s="47"/>
      <c r="F503" s="47"/>
      <c r="G503" s="47"/>
      <c r="H503" s="47"/>
      <c r="I503" s="47"/>
    </row>
    <row r="504" spans="1:9" x14ac:dyDescent="0.25">
      <c r="A504" s="47"/>
      <c r="B504" s="47"/>
      <c r="C504" s="47"/>
      <c r="D504" s="47"/>
      <c r="E504" s="47"/>
      <c r="F504" s="47"/>
      <c r="G504" s="47"/>
      <c r="H504" s="47"/>
      <c r="I504" s="47"/>
    </row>
    <row r="505" spans="1:9" x14ac:dyDescent="0.25">
      <c r="A505" s="47"/>
      <c r="B505" s="47"/>
      <c r="C505" s="47"/>
      <c r="D505" s="47"/>
      <c r="E505" s="47"/>
      <c r="F505" s="47"/>
      <c r="G505" s="47"/>
      <c r="H505" s="47"/>
      <c r="I505" s="47"/>
    </row>
    <row r="506" spans="1:9" x14ac:dyDescent="0.25">
      <c r="A506" s="47"/>
      <c r="B506" s="47"/>
      <c r="C506" s="47"/>
      <c r="D506" s="47"/>
      <c r="E506" s="47"/>
      <c r="F506" s="47"/>
      <c r="G506" s="47"/>
      <c r="H506" s="47"/>
      <c r="I506" s="47"/>
    </row>
    <row r="507" spans="1:9" x14ac:dyDescent="0.25">
      <c r="A507" s="47"/>
      <c r="B507" s="47"/>
      <c r="C507" s="47"/>
      <c r="D507" s="47"/>
      <c r="E507" s="47"/>
      <c r="F507" s="47"/>
      <c r="G507" s="47"/>
      <c r="H507" s="47"/>
      <c r="I507" s="47"/>
    </row>
    <row r="508" spans="1:9" x14ac:dyDescent="0.25">
      <c r="A508" s="47"/>
      <c r="B508" s="47"/>
      <c r="C508" s="47"/>
      <c r="D508" s="47"/>
      <c r="E508" s="47"/>
      <c r="F508" s="47"/>
      <c r="G508" s="47"/>
      <c r="H508" s="47"/>
      <c r="I508" s="47"/>
    </row>
    <row r="509" spans="1:9" x14ac:dyDescent="0.25">
      <c r="A509" s="47"/>
      <c r="B509" s="47"/>
      <c r="C509" s="47"/>
      <c r="D509" s="47"/>
      <c r="E509" s="47"/>
      <c r="F509" s="47"/>
      <c r="G509" s="47"/>
      <c r="H509" s="47"/>
      <c r="I509" s="47"/>
    </row>
    <row r="510" spans="1:9" x14ac:dyDescent="0.25">
      <c r="A510" s="47"/>
      <c r="B510" s="47"/>
      <c r="C510" s="47"/>
      <c r="D510" s="47"/>
      <c r="E510" s="47"/>
      <c r="F510" s="47"/>
      <c r="G510" s="47"/>
      <c r="H510" s="47"/>
      <c r="I510" s="47"/>
    </row>
    <row r="511" spans="1:9" x14ac:dyDescent="0.25">
      <c r="A511" s="47"/>
      <c r="B511" s="47"/>
      <c r="C511" s="47"/>
      <c r="D511" s="47"/>
      <c r="E511" s="47"/>
      <c r="F511" s="47"/>
      <c r="G511" s="47"/>
      <c r="H511" s="47"/>
      <c r="I511" s="47"/>
    </row>
    <row r="512" spans="1:9" x14ac:dyDescent="0.25">
      <c r="A512" s="47"/>
      <c r="B512" s="47"/>
      <c r="C512" s="47"/>
      <c r="D512" s="47"/>
      <c r="E512" s="47"/>
      <c r="F512" s="47"/>
      <c r="G512" s="47"/>
      <c r="H512" s="47"/>
      <c r="I512" s="47"/>
    </row>
    <row r="513" spans="1:9" x14ac:dyDescent="0.25">
      <c r="A513" s="47"/>
      <c r="B513" s="47"/>
      <c r="C513" s="47"/>
      <c r="D513" s="47"/>
      <c r="E513" s="47"/>
      <c r="F513" s="47"/>
      <c r="G513" s="47"/>
      <c r="H513" s="47"/>
      <c r="I513" s="47"/>
    </row>
    <row r="514" spans="1:9" x14ac:dyDescent="0.25">
      <c r="A514" s="47"/>
      <c r="B514" s="47"/>
      <c r="C514" s="47"/>
      <c r="D514" s="47"/>
      <c r="E514" s="47"/>
      <c r="F514" s="47"/>
      <c r="G514" s="47"/>
      <c r="H514" s="47"/>
      <c r="I514" s="47"/>
    </row>
    <row r="515" spans="1:9" x14ac:dyDescent="0.25">
      <c r="A515" s="47"/>
      <c r="B515" s="47"/>
      <c r="C515" s="47"/>
      <c r="D515" s="47"/>
      <c r="E515" s="47"/>
      <c r="F515" s="47"/>
      <c r="G515" s="47"/>
      <c r="H515" s="47"/>
      <c r="I515" s="47"/>
    </row>
    <row r="516" spans="1:9" x14ac:dyDescent="0.25">
      <c r="A516" s="47"/>
      <c r="B516" s="47"/>
      <c r="C516" s="47"/>
      <c r="D516" s="47"/>
      <c r="E516" s="47"/>
      <c r="F516" s="47"/>
      <c r="G516" s="47"/>
      <c r="H516" s="47"/>
      <c r="I516" s="47"/>
    </row>
    <row r="517" spans="1:9" x14ac:dyDescent="0.25">
      <c r="A517" s="47"/>
      <c r="B517" s="47"/>
      <c r="C517" s="47"/>
      <c r="D517" s="47"/>
      <c r="E517" s="47"/>
      <c r="F517" s="47"/>
      <c r="G517" s="47"/>
      <c r="H517" s="47"/>
      <c r="I517" s="47"/>
    </row>
    <row r="518" spans="1:9" x14ac:dyDescent="0.25">
      <c r="A518" s="47"/>
      <c r="B518" s="47"/>
      <c r="C518" s="47"/>
      <c r="D518" s="47"/>
      <c r="E518" s="47"/>
      <c r="F518" s="47"/>
      <c r="G518" s="47"/>
      <c r="H518" s="47"/>
      <c r="I518" s="47"/>
    </row>
    <row r="519" spans="1:9" x14ac:dyDescent="0.25">
      <c r="A519" s="47"/>
      <c r="B519" s="47"/>
      <c r="C519" s="47"/>
      <c r="D519" s="47"/>
      <c r="E519" s="47"/>
      <c r="F519" s="47"/>
      <c r="G519" s="47"/>
      <c r="H519" s="47"/>
      <c r="I519" s="47"/>
    </row>
    <row r="520" spans="1:9" x14ac:dyDescent="0.25">
      <c r="A520" s="47"/>
      <c r="B520" s="47"/>
      <c r="C520" s="47"/>
      <c r="D520" s="47"/>
      <c r="E520" s="47"/>
      <c r="F520" s="47"/>
      <c r="G520" s="47"/>
      <c r="H520" s="47"/>
      <c r="I520" s="47"/>
    </row>
    <row r="521" spans="1:9" x14ac:dyDescent="0.25">
      <c r="A521" s="47"/>
      <c r="B521" s="47"/>
      <c r="C521" s="47"/>
      <c r="D521" s="47"/>
      <c r="E521" s="47"/>
      <c r="F521" s="47"/>
      <c r="G521" s="47"/>
      <c r="H521" s="47"/>
      <c r="I521" s="47"/>
    </row>
    <row r="522" spans="1:9" x14ac:dyDescent="0.25">
      <c r="A522" s="47"/>
      <c r="B522" s="47"/>
      <c r="C522" s="47"/>
      <c r="D522" s="47"/>
      <c r="E522" s="47"/>
      <c r="F522" s="47"/>
      <c r="G522" s="47"/>
      <c r="H522" s="47"/>
      <c r="I522" s="47"/>
    </row>
    <row r="523" spans="1:9" x14ac:dyDescent="0.25">
      <c r="A523" s="47"/>
      <c r="B523" s="47"/>
      <c r="C523" s="47"/>
      <c r="D523" s="47"/>
      <c r="E523" s="47"/>
      <c r="F523" s="47"/>
      <c r="G523" s="47"/>
      <c r="H523" s="47"/>
      <c r="I523" s="47"/>
    </row>
    <row r="524" spans="1:9" x14ac:dyDescent="0.25">
      <c r="A524" s="47"/>
      <c r="B524" s="47"/>
      <c r="C524" s="47"/>
      <c r="D524" s="47"/>
      <c r="E524" s="47"/>
      <c r="F524" s="47"/>
      <c r="G524" s="47"/>
      <c r="H524" s="47"/>
      <c r="I524" s="47"/>
    </row>
    <row r="525" spans="1:9" x14ac:dyDescent="0.25">
      <c r="A525" s="47"/>
      <c r="B525" s="47"/>
      <c r="C525" s="47"/>
      <c r="D525" s="47"/>
      <c r="E525" s="47"/>
      <c r="F525" s="47"/>
      <c r="G525" s="47"/>
      <c r="H525" s="47"/>
      <c r="I525" s="47"/>
    </row>
    <row r="526" spans="1:9" x14ac:dyDescent="0.25">
      <c r="A526" s="47"/>
      <c r="B526" s="47"/>
      <c r="C526" s="47"/>
      <c r="D526" s="47"/>
      <c r="E526" s="47"/>
      <c r="F526" s="47"/>
      <c r="G526" s="47"/>
      <c r="H526" s="47"/>
      <c r="I526" s="47"/>
    </row>
    <row r="527" spans="1:9" x14ac:dyDescent="0.25">
      <c r="A527" s="47"/>
      <c r="B527" s="47"/>
      <c r="C527" s="47"/>
      <c r="D527" s="47"/>
      <c r="E527" s="47"/>
      <c r="F527" s="47"/>
      <c r="G527" s="47"/>
      <c r="H527" s="47"/>
      <c r="I527" s="47"/>
    </row>
    <row r="528" spans="1:9" x14ac:dyDescent="0.25">
      <c r="A528" s="47"/>
      <c r="B528" s="47"/>
      <c r="C528" s="47"/>
      <c r="D528" s="47"/>
      <c r="E528" s="47"/>
      <c r="F528" s="47"/>
      <c r="G528" s="47"/>
      <c r="H528" s="47"/>
      <c r="I528" s="47"/>
    </row>
    <row r="529" spans="1:9" x14ac:dyDescent="0.25">
      <c r="A529" s="47"/>
      <c r="B529" s="47"/>
      <c r="C529" s="47"/>
      <c r="D529" s="47"/>
      <c r="E529" s="47"/>
      <c r="F529" s="47"/>
      <c r="G529" s="47"/>
      <c r="H529" s="47"/>
      <c r="I529" s="47"/>
    </row>
    <row r="530" spans="1:9" x14ac:dyDescent="0.25">
      <c r="A530" s="47"/>
      <c r="B530" s="47"/>
      <c r="C530" s="47"/>
      <c r="D530" s="47"/>
      <c r="E530" s="47"/>
      <c r="F530" s="47"/>
      <c r="G530" s="47"/>
      <c r="H530" s="47"/>
      <c r="I530" s="47"/>
    </row>
    <row r="531" spans="1:9" x14ac:dyDescent="0.25">
      <c r="A531" s="47"/>
      <c r="B531" s="47"/>
      <c r="C531" s="47"/>
      <c r="D531" s="47"/>
      <c r="E531" s="47"/>
      <c r="F531" s="47"/>
      <c r="G531" s="47"/>
      <c r="H531" s="47"/>
      <c r="I531" s="47"/>
    </row>
    <row r="532" spans="1:9" x14ac:dyDescent="0.25">
      <c r="A532" s="47"/>
      <c r="B532" s="47"/>
      <c r="C532" s="47"/>
      <c r="D532" s="47"/>
      <c r="E532" s="47"/>
      <c r="F532" s="47"/>
      <c r="G532" s="47"/>
      <c r="H532" s="47"/>
      <c r="I532" s="47"/>
    </row>
    <row r="533" spans="1:9" x14ac:dyDescent="0.25">
      <c r="A533" s="47"/>
      <c r="B533" s="47"/>
      <c r="C533" s="47"/>
      <c r="D533" s="47"/>
      <c r="E533" s="47"/>
      <c r="F533" s="47"/>
      <c r="G533" s="47"/>
      <c r="H533" s="47"/>
      <c r="I533" s="47"/>
    </row>
    <row r="534" spans="1:9" x14ac:dyDescent="0.25">
      <c r="A534" s="47"/>
      <c r="B534" s="47"/>
      <c r="C534" s="47"/>
      <c r="D534" s="47"/>
      <c r="E534" s="47"/>
      <c r="F534" s="47"/>
      <c r="G534" s="47"/>
      <c r="H534" s="47"/>
      <c r="I534" s="47"/>
    </row>
    <row r="535" spans="1:9" x14ac:dyDescent="0.25">
      <c r="A535" s="47"/>
      <c r="B535" s="47"/>
      <c r="C535" s="47"/>
      <c r="D535" s="47"/>
      <c r="E535" s="47"/>
      <c r="F535" s="47"/>
      <c r="G535" s="47"/>
      <c r="H535" s="47"/>
      <c r="I535" s="47"/>
    </row>
    <row r="536" spans="1:9" x14ac:dyDescent="0.25">
      <c r="A536" s="47"/>
      <c r="B536" s="47"/>
      <c r="C536" s="47"/>
      <c r="D536" s="47"/>
      <c r="E536" s="47"/>
      <c r="F536" s="47"/>
      <c r="G536" s="47"/>
      <c r="H536" s="47"/>
      <c r="I536" s="47"/>
    </row>
    <row r="537" spans="1:9" x14ac:dyDescent="0.25">
      <c r="A537" s="47"/>
      <c r="B537" s="47"/>
      <c r="C537" s="47"/>
      <c r="D537" s="47"/>
      <c r="E537" s="47"/>
      <c r="F537" s="47"/>
      <c r="G537" s="47"/>
      <c r="H537" s="47"/>
      <c r="I537" s="47"/>
    </row>
    <row r="538" spans="1:9" x14ac:dyDescent="0.25">
      <c r="A538" s="47"/>
      <c r="B538" s="47"/>
      <c r="C538" s="47"/>
      <c r="D538" s="47"/>
      <c r="E538" s="47"/>
      <c r="F538" s="47"/>
      <c r="G538" s="47"/>
      <c r="H538" s="47"/>
      <c r="I538" s="47"/>
    </row>
    <row r="539" spans="1:9" x14ac:dyDescent="0.25">
      <c r="A539" s="47"/>
      <c r="B539" s="47"/>
      <c r="C539" s="47"/>
      <c r="D539" s="47"/>
      <c r="E539" s="47"/>
      <c r="F539" s="47"/>
      <c r="G539" s="47"/>
      <c r="H539" s="47"/>
      <c r="I539" s="47"/>
    </row>
    <row r="540" spans="1:9" x14ac:dyDescent="0.25">
      <c r="A540" s="47"/>
      <c r="B540" s="47"/>
      <c r="C540" s="47"/>
      <c r="D540" s="47"/>
      <c r="E540" s="47"/>
      <c r="F540" s="47"/>
      <c r="G540" s="47"/>
      <c r="H540" s="47"/>
      <c r="I540" s="47"/>
    </row>
    <row r="541" spans="1:9" x14ac:dyDescent="0.25">
      <c r="A541" s="47"/>
      <c r="B541" s="47"/>
      <c r="C541" s="47"/>
      <c r="D541" s="47"/>
      <c r="E541" s="47"/>
      <c r="F541" s="47"/>
      <c r="G541" s="47"/>
      <c r="H541" s="47"/>
      <c r="I541" s="47"/>
    </row>
    <row r="542" spans="1:9" x14ac:dyDescent="0.25">
      <c r="A542" s="47"/>
      <c r="B542" s="47"/>
      <c r="C542" s="47"/>
      <c r="D542" s="47"/>
      <c r="E542" s="47"/>
      <c r="F542" s="47"/>
      <c r="G542" s="47"/>
      <c r="H542" s="47"/>
      <c r="I542" s="47"/>
    </row>
    <row r="543" spans="1:9" x14ac:dyDescent="0.25">
      <c r="A543" s="47"/>
      <c r="B543" s="47"/>
      <c r="C543" s="47"/>
      <c r="D543" s="47"/>
      <c r="E543" s="47"/>
      <c r="F543" s="47"/>
      <c r="G543" s="47"/>
      <c r="H543" s="47"/>
      <c r="I543" s="47"/>
    </row>
    <row r="544" spans="1:9" x14ac:dyDescent="0.25">
      <c r="A544" s="47"/>
      <c r="B544" s="47"/>
      <c r="C544" s="47"/>
      <c r="D544" s="47"/>
      <c r="E544" s="47"/>
      <c r="F544" s="47"/>
      <c r="G544" s="47"/>
      <c r="H544" s="47"/>
      <c r="I544" s="47"/>
    </row>
    <row r="545" spans="1:9" x14ac:dyDescent="0.25">
      <c r="A545" s="47"/>
      <c r="B545" s="47"/>
      <c r="C545" s="47"/>
      <c r="D545" s="47"/>
      <c r="E545" s="47"/>
      <c r="F545" s="47"/>
      <c r="G545" s="47"/>
      <c r="H545" s="47"/>
      <c r="I545" s="47"/>
    </row>
    <row r="546" spans="1:9" x14ac:dyDescent="0.25">
      <c r="A546" s="47"/>
      <c r="B546" s="47"/>
      <c r="C546" s="47"/>
      <c r="D546" s="47"/>
      <c r="E546" s="47"/>
      <c r="F546" s="47"/>
      <c r="G546" s="47"/>
      <c r="H546" s="47"/>
      <c r="I546" s="47"/>
    </row>
    <row r="547" spans="1:9" x14ac:dyDescent="0.25">
      <c r="A547" s="47"/>
      <c r="B547" s="47"/>
      <c r="C547" s="47"/>
      <c r="D547" s="47"/>
      <c r="E547" s="47"/>
      <c r="F547" s="47"/>
      <c r="G547" s="47"/>
      <c r="H547" s="47"/>
      <c r="I547" s="47"/>
    </row>
    <row r="548" spans="1:9" x14ac:dyDescent="0.25">
      <c r="A548" s="47"/>
      <c r="B548" s="47"/>
      <c r="C548" s="47"/>
      <c r="D548" s="47"/>
      <c r="E548" s="47"/>
      <c r="F548" s="47"/>
      <c r="G548" s="47"/>
      <c r="H548" s="47"/>
      <c r="I548" s="47"/>
    </row>
    <row r="549" spans="1:9" x14ac:dyDescent="0.25">
      <c r="A549" s="47"/>
      <c r="B549" s="47"/>
      <c r="C549" s="47"/>
      <c r="D549" s="47"/>
      <c r="E549" s="47"/>
      <c r="F549" s="47"/>
      <c r="G549" s="47"/>
      <c r="H549" s="47"/>
      <c r="I549" s="47"/>
    </row>
    <row r="550" spans="1:9" x14ac:dyDescent="0.25">
      <c r="A550" s="47"/>
      <c r="B550" s="47"/>
      <c r="C550" s="47"/>
      <c r="D550" s="47"/>
      <c r="E550" s="47"/>
      <c r="F550" s="47"/>
      <c r="G550" s="47"/>
      <c r="H550" s="47"/>
      <c r="I550" s="47"/>
    </row>
    <row r="551" spans="1:9" x14ac:dyDescent="0.25">
      <c r="A551" s="47"/>
      <c r="B551" s="47"/>
      <c r="C551" s="47"/>
      <c r="D551" s="47"/>
      <c r="E551" s="47"/>
      <c r="F551" s="47"/>
      <c r="G551" s="47"/>
      <c r="H551" s="47"/>
      <c r="I551" s="47"/>
    </row>
    <row r="552" spans="1:9" x14ac:dyDescent="0.25">
      <c r="A552" s="47"/>
      <c r="B552" s="47"/>
      <c r="C552" s="47"/>
      <c r="D552" s="47"/>
      <c r="E552" s="47"/>
      <c r="F552" s="47"/>
      <c r="G552" s="47"/>
      <c r="H552" s="47"/>
      <c r="I552" s="47"/>
    </row>
    <row r="553" spans="1:9" x14ac:dyDescent="0.25">
      <c r="A553" s="47"/>
      <c r="B553" s="47"/>
      <c r="C553" s="47"/>
      <c r="D553" s="47"/>
      <c r="E553" s="47"/>
      <c r="F553" s="47"/>
      <c r="G553" s="47"/>
      <c r="H553" s="47"/>
      <c r="I553" s="47"/>
    </row>
    <row r="554" spans="1:9" x14ac:dyDescent="0.25">
      <c r="A554" s="47"/>
      <c r="B554" s="47"/>
      <c r="C554" s="47"/>
      <c r="D554" s="47"/>
      <c r="E554" s="47"/>
      <c r="F554" s="47"/>
      <c r="G554" s="47"/>
      <c r="H554" s="47"/>
      <c r="I554" s="47"/>
    </row>
    <row r="555" spans="1:9" x14ac:dyDescent="0.25">
      <c r="A555" s="47"/>
      <c r="B555" s="47"/>
      <c r="C555" s="47"/>
      <c r="D555" s="47"/>
      <c r="E555" s="47"/>
      <c r="F555" s="47"/>
      <c r="G555" s="47"/>
      <c r="H555" s="47"/>
      <c r="I555" s="47"/>
    </row>
    <row r="556" spans="1:9" x14ac:dyDescent="0.25">
      <c r="A556" s="47"/>
      <c r="B556" s="47"/>
      <c r="C556" s="47"/>
      <c r="D556" s="47"/>
      <c r="E556" s="47"/>
      <c r="F556" s="47"/>
      <c r="G556" s="47"/>
      <c r="H556" s="47"/>
      <c r="I556" s="47"/>
    </row>
    <row r="557" spans="1:9" x14ac:dyDescent="0.25">
      <c r="A557" s="47"/>
      <c r="B557" s="47"/>
      <c r="C557" s="47"/>
      <c r="D557" s="47"/>
      <c r="E557" s="47"/>
      <c r="F557" s="47"/>
      <c r="G557" s="47"/>
      <c r="H557" s="47"/>
      <c r="I557" s="47"/>
    </row>
    <row r="558" spans="1:9" x14ac:dyDescent="0.25">
      <c r="A558" s="47"/>
      <c r="B558" s="47"/>
      <c r="C558" s="47"/>
      <c r="D558" s="47"/>
      <c r="E558" s="47"/>
      <c r="F558" s="47"/>
      <c r="G558" s="47"/>
      <c r="H558" s="47"/>
      <c r="I558" s="47"/>
    </row>
    <row r="559" spans="1:9" x14ac:dyDescent="0.25">
      <c r="A559" s="47"/>
      <c r="B559" s="47"/>
      <c r="C559" s="47"/>
      <c r="D559" s="47"/>
      <c r="E559" s="47"/>
      <c r="F559" s="47"/>
      <c r="G559" s="47"/>
      <c r="H559" s="47"/>
      <c r="I559" s="47"/>
    </row>
    <row r="560" spans="1:9" x14ac:dyDescent="0.25">
      <c r="A560" s="47"/>
      <c r="B560" s="47"/>
      <c r="C560" s="47"/>
      <c r="D560" s="47"/>
      <c r="E560" s="47"/>
      <c r="F560" s="47"/>
      <c r="G560" s="47"/>
      <c r="H560" s="47"/>
      <c r="I560" s="47"/>
    </row>
    <row r="561" spans="1:9" x14ac:dyDescent="0.25">
      <c r="A561" s="47"/>
      <c r="B561" s="47"/>
      <c r="C561" s="47"/>
      <c r="D561" s="47"/>
      <c r="E561" s="47"/>
      <c r="F561" s="47"/>
      <c r="G561" s="47"/>
      <c r="H561" s="47"/>
      <c r="I561" s="47"/>
    </row>
    <row r="562" spans="1:9" x14ac:dyDescent="0.25">
      <c r="A562" s="47"/>
      <c r="B562" s="47"/>
      <c r="C562" s="47"/>
      <c r="D562" s="47"/>
      <c r="E562" s="47"/>
      <c r="F562" s="47"/>
      <c r="G562" s="47"/>
      <c r="H562" s="47"/>
      <c r="I562" s="47"/>
    </row>
    <row r="563" spans="1:9" x14ac:dyDescent="0.25">
      <c r="A563" s="47"/>
      <c r="B563" s="47"/>
      <c r="C563" s="47"/>
      <c r="D563" s="47"/>
      <c r="E563" s="47"/>
      <c r="F563" s="47"/>
      <c r="G563" s="47"/>
      <c r="H563" s="47"/>
      <c r="I563" s="47"/>
    </row>
    <row r="564" spans="1:9" x14ac:dyDescent="0.25">
      <c r="A564" s="47"/>
      <c r="B564" s="47"/>
      <c r="C564" s="47"/>
      <c r="D564" s="47"/>
      <c r="E564" s="47"/>
      <c r="F564" s="47"/>
      <c r="G564" s="47"/>
      <c r="H564" s="47"/>
      <c r="I564" s="47"/>
    </row>
    <row r="565" spans="1:9" x14ac:dyDescent="0.25">
      <c r="A565" s="47"/>
      <c r="B565" s="47"/>
      <c r="C565" s="47"/>
      <c r="D565" s="47"/>
      <c r="E565" s="47"/>
      <c r="F565" s="47"/>
      <c r="G565" s="47"/>
      <c r="H565" s="47"/>
      <c r="I565" s="47"/>
    </row>
    <row r="566" spans="1:9" x14ac:dyDescent="0.25">
      <c r="A566" s="47"/>
      <c r="B566" s="47"/>
      <c r="C566" s="47"/>
      <c r="D566" s="47"/>
      <c r="E566" s="47"/>
      <c r="F566" s="47"/>
      <c r="G566" s="47"/>
      <c r="H566" s="47"/>
      <c r="I566" s="47"/>
    </row>
    <row r="567" spans="1:9" x14ac:dyDescent="0.25">
      <c r="A567" s="47"/>
      <c r="B567" s="47"/>
      <c r="C567" s="47"/>
      <c r="D567" s="47"/>
      <c r="E567" s="47"/>
      <c r="F567" s="47"/>
      <c r="G567" s="47"/>
      <c r="H567" s="47"/>
      <c r="I567" s="47"/>
    </row>
    <row r="568" spans="1:9" x14ac:dyDescent="0.25">
      <c r="A568" s="47"/>
      <c r="B568" s="47"/>
      <c r="C568" s="47"/>
      <c r="D568" s="47"/>
      <c r="E568" s="47"/>
      <c r="F568" s="47"/>
      <c r="G568" s="47"/>
      <c r="H568" s="47"/>
      <c r="I568" s="47"/>
    </row>
    <row r="569" spans="1:9" x14ac:dyDescent="0.25">
      <c r="A569" s="47"/>
      <c r="B569" s="47"/>
      <c r="C569" s="47"/>
      <c r="D569" s="47"/>
      <c r="E569" s="47"/>
      <c r="F569" s="47"/>
      <c r="G569" s="47"/>
      <c r="H569" s="47"/>
      <c r="I569" s="47"/>
    </row>
    <row r="570" spans="1:9" x14ac:dyDescent="0.25">
      <c r="A570" s="47"/>
      <c r="B570" s="47"/>
      <c r="C570" s="47"/>
      <c r="D570" s="47"/>
      <c r="E570" s="47"/>
      <c r="F570" s="47"/>
      <c r="G570" s="47"/>
      <c r="H570" s="47"/>
      <c r="I570" s="47"/>
    </row>
    <row r="571" spans="1:9" x14ac:dyDescent="0.25">
      <c r="A571" s="47"/>
      <c r="B571" s="47"/>
      <c r="C571" s="47"/>
      <c r="D571" s="47"/>
      <c r="E571" s="47"/>
      <c r="F571" s="47"/>
      <c r="G571" s="47"/>
      <c r="H571" s="47"/>
      <c r="I571" s="47"/>
    </row>
    <row r="572" spans="1:9" x14ac:dyDescent="0.25">
      <c r="A572" s="47"/>
      <c r="B572" s="47"/>
      <c r="C572" s="47"/>
      <c r="D572" s="47"/>
      <c r="E572" s="47"/>
      <c r="F572" s="47"/>
      <c r="G572" s="47"/>
      <c r="H572" s="47"/>
      <c r="I572" s="47"/>
    </row>
    <row r="573" spans="1:9" x14ac:dyDescent="0.25">
      <c r="A573" s="47"/>
      <c r="B573" s="47"/>
      <c r="C573" s="47"/>
      <c r="D573" s="47"/>
      <c r="E573" s="47"/>
      <c r="F573" s="47"/>
      <c r="G573" s="47"/>
      <c r="H573" s="47"/>
      <c r="I573" s="47"/>
    </row>
    <row r="574" spans="1:9" x14ac:dyDescent="0.25">
      <c r="A574" s="47"/>
      <c r="B574" s="47"/>
      <c r="C574" s="47"/>
      <c r="D574" s="47"/>
      <c r="E574" s="47"/>
      <c r="F574" s="47"/>
      <c r="G574" s="47"/>
      <c r="H574" s="47"/>
      <c r="I574" s="47"/>
    </row>
    <row r="575" spans="1:9" x14ac:dyDescent="0.25">
      <c r="A575" s="47"/>
      <c r="B575" s="47"/>
      <c r="C575" s="47"/>
      <c r="D575" s="47"/>
      <c r="E575" s="47"/>
      <c r="F575" s="47"/>
      <c r="G575" s="47"/>
      <c r="H575" s="47"/>
      <c r="I575" s="47"/>
    </row>
    <row r="576" spans="1:9" x14ac:dyDescent="0.25">
      <c r="A576" s="47"/>
      <c r="B576" s="47"/>
      <c r="C576" s="47"/>
      <c r="D576" s="47"/>
      <c r="E576" s="47"/>
      <c r="F576" s="47"/>
      <c r="G576" s="47"/>
      <c r="H576" s="47"/>
      <c r="I576" s="47"/>
    </row>
    <row r="577" spans="1:9" x14ac:dyDescent="0.25">
      <c r="A577" s="47"/>
      <c r="B577" s="47"/>
      <c r="C577" s="47"/>
      <c r="D577" s="47"/>
      <c r="E577" s="47"/>
      <c r="F577" s="47"/>
      <c r="G577" s="47"/>
      <c r="H577" s="47"/>
      <c r="I577" s="47"/>
    </row>
    <row r="578" spans="1:9" x14ac:dyDescent="0.25">
      <c r="A578" s="47"/>
      <c r="B578" s="47"/>
      <c r="C578" s="47"/>
      <c r="D578" s="47"/>
      <c r="E578" s="47"/>
      <c r="F578" s="47"/>
      <c r="G578" s="47"/>
      <c r="H578" s="47"/>
      <c r="I578" s="47"/>
    </row>
    <row r="579" spans="1:9" x14ac:dyDescent="0.25">
      <c r="A579" s="47"/>
      <c r="B579" s="47"/>
      <c r="C579" s="47"/>
      <c r="D579" s="47"/>
      <c r="E579" s="47"/>
      <c r="F579" s="47"/>
      <c r="G579" s="47"/>
      <c r="H579" s="47"/>
      <c r="I579" s="47"/>
    </row>
    <row r="580" spans="1:9" x14ac:dyDescent="0.25">
      <c r="A580" s="47"/>
      <c r="B580" s="47"/>
      <c r="C580" s="47"/>
      <c r="D580" s="47"/>
      <c r="E580" s="47"/>
      <c r="F580" s="47"/>
      <c r="G580" s="47"/>
      <c r="H580" s="47"/>
      <c r="I580" s="47"/>
    </row>
    <row r="581" spans="1:9" x14ac:dyDescent="0.25">
      <c r="A581" s="47"/>
      <c r="B581" s="47"/>
      <c r="C581" s="47"/>
      <c r="D581" s="47"/>
      <c r="E581" s="47"/>
      <c r="F581" s="47"/>
      <c r="G581" s="47"/>
      <c r="H581" s="47"/>
      <c r="I581" s="47"/>
    </row>
    <row r="582" spans="1:9" x14ac:dyDescent="0.25">
      <c r="A582" s="47"/>
      <c r="B582" s="47"/>
      <c r="C582" s="47"/>
      <c r="D582" s="47"/>
      <c r="E582" s="47"/>
      <c r="F582" s="47"/>
      <c r="G582" s="47"/>
      <c r="H582" s="47"/>
      <c r="I582" s="47"/>
    </row>
    <row r="583" spans="1:9" x14ac:dyDescent="0.25">
      <c r="A583" s="47"/>
      <c r="B583" s="47"/>
      <c r="C583" s="47"/>
      <c r="D583" s="47"/>
      <c r="E583" s="47"/>
      <c r="F583" s="47"/>
      <c r="G583" s="47"/>
      <c r="H583" s="47"/>
      <c r="I583" s="47"/>
    </row>
    <row r="584" spans="1:9" x14ac:dyDescent="0.25">
      <c r="A584" s="47"/>
      <c r="B584" s="47"/>
      <c r="C584" s="47"/>
      <c r="D584" s="47"/>
      <c r="E584" s="47"/>
      <c r="F584" s="47"/>
      <c r="G584" s="47"/>
      <c r="H584" s="47"/>
      <c r="I584" s="47"/>
    </row>
    <row r="585" spans="1:9" x14ac:dyDescent="0.25">
      <c r="A585" s="47"/>
      <c r="B585" s="47"/>
      <c r="C585" s="47"/>
      <c r="D585" s="47"/>
      <c r="E585" s="47"/>
      <c r="F585" s="47"/>
      <c r="G585" s="47"/>
      <c r="H585" s="47"/>
      <c r="I585" s="47"/>
    </row>
    <row r="586" spans="1:9" x14ac:dyDescent="0.25">
      <c r="A586" s="47"/>
      <c r="B586" s="47"/>
      <c r="C586" s="47"/>
      <c r="D586" s="47"/>
      <c r="E586" s="47"/>
      <c r="F586" s="47"/>
      <c r="G586" s="47"/>
      <c r="H586" s="47"/>
      <c r="I586" s="47"/>
    </row>
    <row r="587" spans="1:9" x14ac:dyDescent="0.25">
      <c r="A587" s="47"/>
      <c r="B587" s="47"/>
      <c r="C587" s="47"/>
      <c r="D587" s="47"/>
      <c r="E587" s="47"/>
      <c r="F587" s="47"/>
      <c r="G587" s="47"/>
      <c r="H587" s="47"/>
      <c r="I587" s="47"/>
    </row>
    <row r="588" spans="1:9" x14ac:dyDescent="0.25">
      <c r="A588" s="47"/>
      <c r="B588" s="47"/>
      <c r="C588" s="47"/>
      <c r="D588" s="47"/>
      <c r="E588" s="47"/>
      <c r="F588" s="47"/>
      <c r="G588" s="47"/>
      <c r="H588" s="47"/>
      <c r="I588" s="47"/>
    </row>
    <row r="589" spans="1:9" x14ac:dyDescent="0.25">
      <c r="A589" s="47"/>
      <c r="B589" s="47"/>
      <c r="C589" s="47"/>
      <c r="D589" s="47"/>
      <c r="E589" s="47"/>
      <c r="F589" s="47"/>
      <c r="G589" s="47"/>
      <c r="H589" s="47"/>
      <c r="I589" s="47"/>
    </row>
    <row r="590" spans="1:9" x14ac:dyDescent="0.25">
      <c r="A590" s="47"/>
      <c r="B590" s="47"/>
      <c r="C590" s="47"/>
      <c r="D590" s="47"/>
      <c r="E590" s="47"/>
      <c r="F590" s="47"/>
      <c r="G590" s="47"/>
      <c r="H590" s="47"/>
      <c r="I590" s="47"/>
    </row>
    <row r="591" spans="1:9" x14ac:dyDescent="0.25">
      <c r="A591" s="47"/>
      <c r="B591" s="47"/>
      <c r="C591" s="47"/>
      <c r="D591" s="47"/>
      <c r="E591" s="47"/>
      <c r="F591" s="47"/>
      <c r="G591" s="47"/>
      <c r="H591" s="47"/>
      <c r="I591" s="47"/>
    </row>
    <row r="592" spans="1:9" x14ac:dyDescent="0.25">
      <c r="A592" s="47"/>
      <c r="B592" s="47"/>
      <c r="C592" s="47"/>
      <c r="D592" s="47"/>
      <c r="E592" s="47"/>
      <c r="F592" s="47"/>
      <c r="G592" s="47"/>
      <c r="H592" s="47"/>
      <c r="I592" s="47"/>
    </row>
    <row r="593" spans="1:9" x14ac:dyDescent="0.25">
      <c r="A593" s="47"/>
      <c r="B593" s="47"/>
      <c r="C593" s="47"/>
      <c r="D593" s="47"/>
      <c r="E593" s="47"/>
      <c r="F593" s="47"/>
      <c r="G593" s="47"/>
      <c r="H593" s="47"/>
      <c r="I593" s="47"/>
    </row>
    <row r="594" spans="1:9" x14ac:dyDescent="0.25">
      <c r="A594" s="47"/>
      <c r="B594" s="47"/>
      <c r="C594" s="47"/>
      <c r="D594" s="47"/>
      <c r="E594" s="47"/>
      <c r="F594" s="47"/>
      <c r="G594" s="47"/>
      <c r="H594" s="47"/>
      <c r="I594" s="47"/>
    </row>
    <row r="595" spans="1:9" x14ac:dyDescent="0.25">
      <c r="A595" s="47"/>
      <c r="B595" s="47"/>
      <c r="C595" s="47"/>
      <c r="D595" s="47"/>
      <c r="E595" s="47"/>
      <c r="F595" s="47"/>
      <c r="G595" s="47"/>
      <c r="H595" s="47"/>
      <c r="I595" s="47"/>
    </row>
    <row r="596" spans="1:9" x14ac:dyDescent="0.25">
      <c r="A596" s="47"/>
      <c r="B596" s="47"/>
      <c r="C596" s="47"/>
      <c r="D596" s="47"/>
      <c r="E596" s="47"/>
      <c r="F596" s="47"/>
      <c r="G596" s="47"/>
      <c r="H596" s="47"/>
      <c r="I596" s="47"/>
    </row>
    <row r="597" spans="1:9" x14ac:dyDescent="0.25">
      <c r="A597" s="47"/>
      <c r="B597" s="47"/>
      <c r="C597" s="47"/>
      <c r="D597" s="47"/>
      <c r="E597" s="47"/>
      <c r="F597" s="47"/>
      <c r="G597" s="47"/>
      <c r="H597" s="47"/>
      <c r="I597" s="47"/>
    </row>
    <row r="598" spans="1:9" x14ac:dyDescent="0.25">
      <c r="A598" s="47"/>
      <c r="B598" s="47"/>
      <c r="C598" s="47"/>
      <c r="D598" s="47"/>
      <c r="E598" s="47"/>
      <c r="F598" s="47"/>
      <c r="G598" s="47"/>
      <c r="H598" s="47"/>
      <c r="I598" s="47"/>
    </row>
    <row r="599" spans="1:9" x14ac:dyDescent="0.25">
      <c r="A599" s="47"/>
      <c r="B599" s="47"/>
      <c r="C599" s="47"/>
      <c r="D599" s="47"/>
      <c r="E599" s="47"/>
      <c r="F599" s="47"/>
      <c r="G599" s="47"/>
      <c r="H599" s="47"/>
      <c r="I599" s="47"/>
    </row>
    <row r="600" spans="1:9" x14ac:dyDescent="0.25">
      <c r="A600" s="47"/>
      <c r="B600" s="47"/>
      <c r="C600" s="47"/>
      <c r="D600" s="47"/>
      <c r="E600" s="47"/>
      <c r="F600" s="47"/>
      <c r="G600" s="47"/>
      <c r="H600" s="47"/>
      <c r="I600" s="47"/>
    </row>
    <row r="601" spans="1:9" x14ac:dyDescent="0.25">
      <c r="A601" s="47"/>
      <c r="B601" s="47"/>
      <c r="C601" s="47"/>
      <c r="D601" s="47"/>
      <c r="E601" s="47"/>
      <c r="F601" s="47"/>
      <c r="G601" s="47"/>
      <c r="H601" s="47"/>
      <c r="I601" s="47"/>
    </row>
    <row r="602" spans="1:9" x14ac:dyDescent="0.25">
      <c r="A602" s="47"/>
      <c r="B602" s="47"/>
      <c r="C602" s="47"/>
      <c r="D602" s="47"/>
      <c r="E602" s="47"/>
      <c r="F602" s="47"/>
      <c r="G602" s="47"/>
      <c r="H602" s="47"/>
      <c r="I602" s="47"/>
    </row>
    <row r="603" spans="1:9" x14ac:dyDescent="0.25">
      <c r="A603" s="47"/>
      <c r="B603" s="47"/>
      <c r="C603" s="47"/>
      <c r="D603" s="47"/>
      <c r="E603" s="47"/>
      <c r="F603" s="47"/>
      <c r="G603" s="47"/>
      <c r="H603" s="47"/>
      <c r="I603" s="47"/>
    </row>
    <row r="604" spans="1:9" x14ac:dyDescent="0.25">
      <c r="A604" s="47"/>
      <c r="B604" s="47"/>
      <c r="C604" s="47"/>
      <c r="D604" s="47"/>
      <c r="E604" s="47"/>
      <c r="F604" s="47"/>
      <c r="G604" s="47"/>
      <c r="H604" s="47"/>
      <c r="I604" s="47"/>
    </row>
    <row r="605" spans="1:9" x14ac:dyDescent="0.25">
      <c r="A605" s="47"/>
      <c r="B605" s="47"/>
      <c r="C605" s="47"/>
      <c r="D605" s="47"/>
      <c r="E605" s="47"/>
      <c r="F605" s="47"/>
      <c r="G605" s="47"/>
      <c r="H605" s="47"/>
      <c r="I605" s="47"/>
    </row>
    <row r="606" spans="1:9" x14ac:dyDescent="0.25">
      <c r="A606" s="47"/>
      <c r="B606" s="47"/>
      <c r="C606" s="47"/>
      <c r="D606" s="47"/>
      <c r="E606" s="47"/>
      <c r="F606" s="47"/>
      <c r="G606" s="47"/>
      <c r="H606" s="47"/>
      <c r="I606" s="47"/>
    </row>
    <row r="607" spans="1:9" x14ac:dyDescent="0.25">
      <c r="A607" s="47"/>
      <c r="B607" s="47"/>
      <c r="C607" s="47"/>
      <c r="D607" s="47"/>
      <c r="E607" s="47"/>
      <c r="F607" s="47"/>
      <c r="G607" s="47"/>
      <c r="H607" s="47"/>
      <c r="I607" s="47"/>
    </row>
    <row r="608" spans="1:9" x14ac:dyDescent="0.25">
      <c r="A608" s="47"/>
      <c r="B608" s="47"/>
      <c r="C608" s="47"/>
      <c r="D608" s="47"/>
      <c r="E608" s="47"/>
      <c r="F608" s="47"/>
      <c r="G608" s="47"/>
      <c r="H608" s="47"/>
      <c r="I608" s="47"/>
    </row>
    <row r="609" spans="1:9" x14ac:dyDescent="0.25">
      <c r="A609" s="47"/>
      <c r="B609" s="47"/>
      <c r="C609" s="47"/>
      <c r="D609" s="47"/>
      <c r="E609" s="47"/>
      <c r="F609" s="47"/>
      <c r="G609" s="47"/>
      <c r="H609" s="47"/>
      <c r="I609" s="47"/>
    </row>
    <row r="610" spans="1:9" x14ac:dyDescent="0.25">
      <c r="A610" s="47"/>
      <c r="B610" s="47"/>
      <c r="C610" s="47"/>
      <c r="D610" s="47"/>
      <c r="E610" s="47"/>
      <c r="F610" s="47"/>
      <c r="G610" s="47"/>
      <c r="H610" s="47"/>
      <c r="I610" s="47"/>
    </row>
    <row r="611" spans="1:9" x14ac:dyDescent="0.25">
      <c r="A611" s="47"/>
      <c r="B611" s="47"/>
      <c r="C611" s="47"/>
      <c r="D611" s="47"/>
      <c r="E611" s="47"/>
      <c r="F611" s="47"/>
      <c r="G611" s="47"/>
      <c r="H611" s="47"/>
      <c r="I611" s="47"/>
    </row>
    <row r="612" spans="1:9" x14ac:dyDescent="0.25">
      <c r="A612" s="47"/>
      <c r="B612" s="47"/>
      <c r="C612" s="47"/>
      <c r="D612" s="47"/>
      <c r="E612" s="47"/>
      <c r="F612" s="47"/>
      <c r="G612" s="47"/>
      <c r="H612" s="47"/>
      <c r="I612" s="47"/>
    </row>
    <row r="613" spans="1:9" x14ac:dyDescent="0.25">
      <c r="A613" s="47"/>
      <c r="B613" s="47"/>
      <c r="C613" s="47"/>
      <c r="D613" s="47"/>
      <c r="E613" s="47"/>
      <c r="F613" s="47"/>
      <c r="G613" s="47"/>
      <c r="H613" s="47"/>
      <c r="I613" s="47"/>
    </row>
    <row r="614" spans="1:9" x14ac:dyDescent="0.25">
      <c r="A614" s="47"/>
      <c r="B614" s="47"/>
      <c r="C614" s="47"/>
      <c r="D614" s="47"/>
      <c r="E614" s="47"/>
      <c r="F614" s="47"/>
      <c r="G614" s="47"/>
      <c r="H614" s="47"/>
      <c r="I614" s="47"/>
    </row>
    <row r="615" spans="1:9" x14ac:dyDescent="0.25">
      <c r="A615" s="47"/>
      <c r="B615" s="47"/>
      <c r="C615" s="47"/>
      <c r="D615" s="47"/>
      <c r="E615" s="47"/>
      <c r="F615" s="47"/>
      <c r="G615" s="47"/>
      <c r="H615" s="47"/>
      <c r="I615" s="47"/>
    </row>
    <row r="616" spans="1:9" x14ac:dyDescent="0.25">
      <c r="A616" s="47"/>
      <c r="B616" s="47"/>
      <c r="C616" s="47"/>
      <c r="D616" s="47"/>
      <c r="E616" s="47"/>
      <c r="F616" s="47"/>
      <c r="G616" s="47"/>
      <c r="H616" s="47"/>
      <c r="I616" s="47"/>
    </row>
    <row r="617" spans="1:9" x14ac:dyDescent="0.25">
      <c r="A617" s="47"/>
      <c r="B617" s="47"/>
      <c r="C617" s="47"/>
      <c r="D617" s="47"/>
      <c r="E617" s="47"/>
      <c r="F617" s="47"/>
      <c r="G617" s="47"/>
      <c r="H617" s="47"/>
      <c r="I617" s="47"/>
    </row>
    <row r="618" spans="1:9" x14ac:dyDescent="0.25">
      <c r="A618" s="47"/>
      <c r="B618" s="47"/>
      <c r="C618" s="47"/>
      <c r="D618" s="47"/>
      <c r="E618" s="47"/>
      <c r="F618" s="47"/>
      <c r="G618" s="47"/>
      <c r="H618" s="47"/>
      <c r="I618" s="47"/>
    </row>
    <row r="619" spans="1:9" x14ac:dyDescent="0.25">
      <c r="A619" s="47"/>
      <c r="B619" s="47"/>
      <c r="C619" s="47"/>
      <c r="D619" s="47"/>
      <c r="E619" s="47"/>
      <c r="F619" s="47"/>
      <c r="G619" s="47"/>
      <c r="H619" s="47"/>
      <c r="I619" s="47"/>
    </row>
    <row r="620" spans="1:9" x14ac:dyDescent="0.25">
      <c r="A620" s="47"/>
      <c r="B620" s="47"/>
      <c r="C620" s="47"/>
      <c r="D620" s="47"/>
      <c r="E620" s="47"/>
      <c r="F620" s="47"/>
      <c r="G620" s="47"/>
      <c r="H620" s="47"/>
      <c r="I620" s="47"/>
    </row>
    <row r="621" spans="1:9" x14ac:dyDescent="0.25">
      <c r="A621" s="47"/>
      <c r="B621" s="47"/>
      <c r="C621" s="47"/>
      <c r="D621" s="47"/>
      <c r="E621" s="47"/>
      <c r="F621" s="47"/>
      <c r="G621" s="47"/>
      <c r="H621" s="47"/>
      <c r="I621" s="47"/>
    </row>
    <row r="622" spans="1:9" x14ac:dyDescent="0.25">
      <c r="A622" s="47"/>
      <c r="B622" s="47"/>
      <c r="C622" s="47"/>
      <c r="D622" s="47"/>
      <c r="E622" s="47"/>
      <c r="F622" s="47"/>
      <c r="G622" s="47"/>
      <c r="H622" s="47"/>
      <c r="I622" s="47"/>
    </row>
    <row r="623" spans="1:9" x14ac:dyDescent="0.25">
      <c r="A623" s="47"/>
      <c r="B623" s="47"/>
      <c r="C623" s="47"/>
      <c r="D623" s="47"/>
      <c r="E623" s="47"/>
      <c r="F623" s="47"/>
      <c r="G623" s="47"/>
      <c r="H623" s="47"/>
      <c r="I623" s="47"/>
    </row>
    <row r="624" spans="1:9" x14ac:dyDescent="0.25">
      <c r="A624" s="47"/>
      <c r="B624" s="47"/>
      <c r="C624" s="47"/>
      <c r="D624" s="47"/>
      <c r="E624" s="47"/>
      <c r="F624" s="47"/>
      <c r="G624" s="47"/>
      <c r="H624" s="47"/>
      <c r="I624" s="47"/>
    </row>
    <row r="625" spans="1:9" x14ac:dyDescent="0.25">
      <c r="A625" s="47"/>
      <c r="B625" s="47"/>
      <c r="C625" s="47"/>
      <c r="D625" s="47"/>
      <c r="E625" s="47"/>
      <c r="F625" s="47"/>
      <c r="G625" s="47"/>
      <c r="H625" s="47"/>
      <c r="I625" s="47"/>
    </row>
    <row r="626" spans="1:9" x14ac:dyDescent="0.25">
      <c r="A626" s="47"/>
      <c r="B626" s="47"/>
      <c r="C626" s="47"/>
      <c r="D626" s="47"/>
      <c r="E626" s="47"/>
      <c r="F626" s="47"/>
      <c r="G626" s="47"/>
      <c r="H626" s="47"/>
      <c r="I626" s="47"/>
    </row>
    <row r="627" spans="1:9" x14ac:dyDescent="0.25">
      <c r="A627" s="47"/>
      <c r="B627" s="47"/>
      <c r="C627" s="47"/>
      <c r="D627" s="47"/>
      <c r="E627" s="47"/>
      <c r="F627" s="47"/>
      <c r="G627" s="47"/>
      <c r="H627" s="47"/>
      <c r="I627" s="47"/>
    </row>
    <row r="628" spans="1:9" x14ac:dyDescent="0.25">
      <c r="A628" s="47"/>
      <c r="B628" s="47"/>
      <c r="C628" s="47"/>
      <c r="D628" s="47"/>
      <c r="E628" s="47"/>
      <c r="F628" s="47"/>
      <c r="G628" s="47"/>
      <c r="H628" s="47"/>
      <c r="I628" s="47"/>
    </row>
    <row r="629" spans="1:9" x14ac:dyDescent="0.25">
      <c r="A629" s="47"/>
      <c r="B629" s="47"/>
      <c r="C629" s="47"/>
      <c r="D629" s="47"/>
      <c r="E629" s="47"/>
      <c r="F629" s="47"/>
      <c r="G629" s="47"/>
      <c r="H629" s="47"/>
      <c r="I629" s="47"/>
    </row>
    <row r="630" spans="1:9" x14ac:dyDescent="0.25">
      <c r="A630" s="47"/>
      <c r="B630" s="47"/>
      <c r="C630" s="47"/>
      <c r="D630" s="47"/>
      <c r="E630" s="47"/>
      <c r="F630" s="47"/>
      <c r="G630" s="47"/>
      <c r="H630" s="47"/>
      <c r="I630" s="47"/>
    </row>
    <row r="631" spans="1:9" x14ac:dyDescent="0.25">
      <c r="A631" s="47"/>
      <c r="B631" s="47"/>
      <c r="C631" s="47"/>
      <c r="D631" s="47"/>
      <c r="E631" s="47"/>
      <c r="F631" s="47"/>
      <c r="G631" s="47"/>
      <c r="H631" s="47"/>
      <c r="I631" s="47"/>
    </row>
    <row r="632" spans="1:9" x14ac:dyDescent="0.25">
      <c r="A632" s="47"/>
      <c r="B632" s="47"/>
      <c r="C632" s="47"/>
      <c r="D632" s="47"/>
      <c r="E632" s="47"/>
      <c r="F632" s="47"/>
      <c r="G632" s="47"/>
      <c r="H632" s="47"/>
      <c r="I632" s="47"/>
    </row>
    <row r="633" spans="1:9" x14ac:dyDescent="0.25">
      <c r="A633" s="47"/>
      <c r="B633" s="47"/>
      <c r="C633" s="47"/>
      <c r="D633" s="47"/>
      <c r="E633" s="47"/>
      <c r="F633" s="47"/>
      <c r="G633" s="47"/>
      <c r="H633" s="47"/>
      <c r="I633" s="47"/>
    </row>
    <row r="634" spans="1:9" x14ac:dyDescent="0.25">
      <c r="A634" s="47"/>
      <c r="B634" s="47"/>
      <c r="C634" s="47"/>
      <c r="D634" s="47"/>
      <c r="E634" s="47"/>
      <c r="F634" s="47"/>
      <c r="G634" s="47"/>
      <c r="H634" s="47"/>
      <c r="I634" s="47"/>
    </row>
    <row r="635" spans="1:9" x14ac:dyDescent="0.25">
      <c r="A635" s="47"/>
      <c r="B635" s="47"/>
      <c r="C635" s="47"/>
      <c r="D635" s="47"/>
      <c r="E635" s="47"/>
      <c r="F635" s="47"/>
      <c r="G635" s="47"/>
      <c r="H635" s="47"/>
      <c r="I635" s="47"/>
    </row>
    <row r="636" spans="1:9" x14ac:dyDescent="0.25">
      <c r="A636" s="47"/>
      <c r="B636" s="47"/>
      <c r="C636" s="47"/>
      <c r="D636" s="47"/>
      <c r="E636" s="47"/>
      <c r="F636" s="47"/>
      <c r="G636" s="47"/>
      <c r="H636" s="47"/>
      <c r="I636" s="47"/>
    </row>
    <row r="637" spans="1:9" x14ac:dyDescent="0.25">
      <c r="A637" s="47"/>
      <c r="B637" s="47"/>
      <c r="C637" s="47"/>
      <c r="D637" s="47"/>
      <c r="E637" s="47"/>
      <c r="F637" s="47"/>
      <c r="G637" s="47"/>
      <c r="H637" s="47"/>
      <c r="I637" s="47"/>
    </row>
    <row r="638" spans="1:9" x14ac:dyDescent="0.25">
      <c r="A638" s="47"/>
      <c r="B638" s="47"/>
      <c r="C638" s="47"/>
      <c r="D638" s="47"/>
      <c r="E638" s="47"/>
      <c r="F638" s="47"/>
      <c r="G638" s="47"/>
      <c r="H638" s="47"/>
      <c r="I638" s="47"/>
    </row>
    <row r="639" spans="1:9" x14ac:dyDescent="0.25">
      <c r="A639" s="47"/>
      <c r="B639" s="47"/>
      <c r="C639" s="47"/>
      <c r="D639" s="47"/>
      <c r="E639" s="47"/>
      <c r="F639" s="47"/>
      <c r="G639" s="47"/>
      <c r="H639" s="47"/>
      <c r="I639" s="47"/>
    </row>
    <row r="640" spans="1:9" x14ac:dyDescent="0.25">
      <c r="A640" s="47"/>
      <c r="B640" s="47"/>
      <c r="C640" s="47"/>
      <c r="D640" s="47"/>
      <c r="E640" s="47"/>
      <c r="F640" s="47"/>
      <c r="G640" s="47"/>
      <c r="H640" s="47"/>
      <c r="I640" s="47"/>
    </row>
    <row r="641" spans="1:9" x14ac:dyDescent="0.25">
      <c r="A641" s="47"/>
      <c r="B641" s="47"/>
      <c r="C641" s="47"/>
      <c r="D641" s="47"/>
      <c r="E641" s="47"/>
      <c r="F641" s="47"/>
      <c r="G641" s="47"/>
      <c r="H641" s="47"/>
      <c r="I641" s="47"/>
    </row>
    <row r="642" spans="1:9" x14ac:dyDescent="0.25">
      <c r="A642" s="47"/>
      <c r="B642" s="47"/>
      <c r="C642" s="47"/>
      <c r="D642" s="47"/>
      <c r="E642" s="47"/>
      <c r="F642" s="47"/>
      <c r="G642" s="47"/>
      <c r="H642" s="47"/>
      <c r="I642" s="47"/>
    </row>
    <row r="643" spans="1:9" x14ac:dyDescent="0.25">
      <c r="A643" s="47"/>
      <c r="B643" s="47"/>
      <c r="C643" s="47"/>
      <c r="D643" s="47"/>
      <c r="E643" s="47"/>
      <c r="F643" s="47"/>
      <c r="G643" s="47"/>
      <c r="H643" s="47"/>
      <c r="I643" s="47"/>
    </row>
    <row r="644" spans="1:9" x14ac:dyDescent="0.25">
      <c r="A644" s="47"/>
      <c r="B644" s="47"/>
      <c r="C644" s="47"/>
      <c r="D644" s="47"/>
      <c r="E644" s="47"/>
      <c r="F644" s="47"/>
      <c r="G644" s="47"/>
      <c r="H644" s="47"/>
      <c r="I644" s="47"/>
    </row>
    <row r="645" spans="1:9" x14ac:dyDescent="0.25">
      <c r="A645" s="47"/>
      <c r="B645" s="47"/>
      <c r="C645" s="47"/>
      <c r="D645" s="47"/>
      <c r="E645" s="47"/>
      <c r="F645" s="47"/>
      <c r="G645" s="47"/>
      <c r="H645" s="47"/>
      <c r="I645" s="47"/>
    </row>
    <row r="646" spans="1:9" x14ac:dyDescent="0.25">
      <c r="A646" s="47"/>
      <c r="B646" s="47"/>
      <c r="C646" s="47"/>
      <c r="D646" s="47"/>
      <c r="E646" s="47"/>
      <c r="F646" s="47"/>
      <c r="G646" s="47"/>
      <c r="H646" s="47"/>
      <c r="I646" s="47"/>
    </row>
    <row r="647" spans="1:9" x14ac:dyDescent="0.25">
      <c r="A647" s="47"/>
      <c r="B647" s="47"/>
      <c r="C647" s="47"/>
      <c r="D647" s="47"/>
      <c r="E647" s="47"/>
      <c r="F647" s="47"/>
      <c r="G647" s="47"/>
      <c r="H647" s="47"/>
      <c r="I647" s="47"/>
    </row>
    <row r="648" spans="1:9" x14ac:dyDescent="0.25">
      <c r="A648" s="47"/>
      <c r="B648" s="47"/>
      <c r="C648" s="47"/>
      <c r="D648" s="47"/>
      <c r="E648" s="47"/>
      <c r="F648" s="47"/>
      <c r="G648" s="47"/>
      <c r="H648" s="47"/>
      <c r="I648" s="47"/>
    </row>
    <row r="649" spans="1:9" x14ac:dyDescent="0.25">
      <c r="A649" s="47"/>
      <c r="B649" s="47"/>
      <c r="C649" s="47"/>
      <c r="D649" s="47"/>
      <c r="E649" s="47"/>
      <c r="F649" s="47"/>
      <c r="G649" s="47"/>
      <c r="H649" s="47"/>
      <c r="I649" s="47"/>
    </row>
    <row r="650" spans="1:9" x14ac:dyDescent="0.25">
      <c r="A650" s="47"/>
      <c r="B650" s="47"/>
      <c r="C650" s="47"/>
      <c r="D650" s="47"/>
      <c r="E650" s="47"/>
      <c r="F650" s="47"/>
      <c r="G650" s="47"/>
      <c r="H650" s="47"/>
      <c r="I650" s="47"/>
    </row>
    <row r="651" spans="1:9" x14ac:dyDescent="0.25">
      <c r="A651" s="47"/>
      <c r="B651" s="47"/>
      <c r="C651" s="47"/>
      <c r="D651" s="47"/>
      <c r="E651" s="47"/>
      <c r="F651" s="47"/>
      <c r="G651" s="47"/>
      <c r="H651" s="47"/>
      <c r="I651" s="47"/>
    </row>
    <row r="652" spans="1:9" x14ac:dyDescent="0.25">
      <c r="A652" s="47"/>
      <c r="B652" s="47"/>
      <c r="C652" s="47"/>
      <c r="D652" s="47"/>
      <c r="E652" s="47"/>
      <c r="F652" s="47"/>
      <c r="G652" s="47"/>
      <c r="H652" s="47"/>
      <c r="I652" s="47"/>
    </row>
    <row r="653" spans="1:9" x14ac:dyDescent="0.25">
      <c r="A653" s="47"/>
      <c r="B653" s="47"/>
      <c r="C653" s="47"/>
      <c r="D653" s="47"/>
      <c r="E653" s="47"/>
      <c r="F653" s="47"/>
      <c r="G653" s="47"/>
      <c r="H653" s="47"/>
      <c r="I653" s="47"/>
    </row>
    <row r="654" spans="1:9" x14ac:dyDescent="0.25">
      <c r="A654" s="47"/>
      <c r="B654" s="47"/>
      <c r="C654" s="47"/>
      <c r="D654" s="47"/>
      <c r="E654" s="47"/>
      <c r="F654" s="47"/>
      <c r="G654" s="47"/>
      <c r="H654" s="47"/>
      <c r="I654" s="47"/>
    </row>
    <row r="655" spans="1:9" x14ac:dyDescent="0.25">
      <c r="A655" s="47"/>
      <c r="B655" s="47"/>
      <c r="C655" s="47"/>
      <c r="D655" s="47"/>
      <c r="E655" s="47"/>
      <c r="F655" s="47"/>
      <c r="G655" s="47"/>
      <c r="H655" s="47"/>
      <c r="I655" s="47"/>
    </row>
    <row r="656" spans="1:9" x14ac:dyDescent="0.25">
      <c r="A656" s="47"/>
      <c r="B656" s="47"/>
      <c r="C656" s="47"/>
      <c r="D656" s="47"/>
      <c r="E656" s="47"/>
      <c r="F656" s="47"/>
      <c r="G656" s="47"/>
      <c r="H656" s="47"/>
      <c r="I656" s="47"/>
    </row>
    <row r="657" spans="1:9" x14ac:dyDescent="0.25">
      <c r="A657" s="47"/>
      <c r="B657" s="47"/>
      <c r="C657" s="47"/>
      <c r="D657" s="47"/>
      <c r="E657" s="47"/>
      <c r="F657" s="47"/>
      <c r="G657" s="47"/>
      <c r="H657" s="47"/>
      <c r="I657" s="47"/>
    </row>
    <row r="658" spans="1:9" x14ac:dyDescent="0.25">
      <c r="A658" s="47"/>
      <c r="B658" s="47"/>
      <c r="C658" s="47"/>
      <c r="D658" s="47"/>
      <c r="E658" s="47"/>
      <c r="F658" s="47"/>
      <c r="G658" s="47"/>
      <c r="H658" s="47"/>
      <c r="I658" s="47"/>
    </row>
    <row r="659" spans="1:9" x14ac:dyDescent="0.25">
      <c r="A659" s="47"/>
      <c r="B659" s="47"/>
      <c r="C659" s="47"/>
      <c r="D659" s="47"/>
      <c r="E659" s="47"/>
      <c r="F659" s="47"/>
      <c r="G659" s="47"/>
      <c r="H659" s="47"/>
      <c r="I659" s="47"/>
    </row>
    <row r="660" spans="1:9" x14ac:dyDescent="0.25">
      <c r="A660" s="47"/>
      <c r="B660" s="47"/>
      <c r="C660" s="47"/>
      <c r="D660" s="47"/>
      <c r="E660" s="47"/>
      <c r="F660" s="47"/>
      <c r="G660" s="47"/>
      <c r="H660" s="47"/>
      <c r="I660" s="47"/>
    </row>
    <row r="661" spans="1:9" x14ac:dyDescent="0.25">
      <c r="A661" s="47"/>
      <c r="B661" s="47"/>
      <c r="C661" s="47"/>
      <c r="D661" s="47"/>
      <c r="E661" s="47"/>
      <c r="F661" s="47"/>
      <c r="G661" s="47"/>
      <c r="H661" s="47"/>
      <c r="I661" s="47"/>
    </row>
    <row r="662" spans="1:9" x14ac:dyDescent="0.25">
      <c r="A662" s="47"/>
      <c r="B662" s="47"/>
      <c r="C662" s="47"/>
      <c r="D662" s="47"/>
      <c r="E662" s="47"/>
      <c r="F662" s="47"/>
      <c r="G662" s="47"/>
      <c r="H662" s="47"/>
      <c r="I662" s="47"/>
    </row>
    <row r="663" spans="1:9" x14ac:dyDescent="0.25">
      <c r="A663" s="47"/>
      <c r="B663" s="47"/>
      <c r="C663" s="47"/>
      <c r="D663" s="47"/>
      <c r="E663" s="47"/>
      <c r="F663" s="47"/>
      <c r="G663" s="47"/>
      <c r="H663" s="47"/>
      <c r="I663" s="47"/>
    </row>
    <row r="664" spans="1:9" x14ac:dyDescent="0.25">
      <c r="A664" s="47"/>
      <c r="B664" s="47"/>
      <c r="C664" s="47"/>
      <c r="D664" s="47"/>
      <c r="E664" s="47"/>
      <c r="F664" s="47"/>
      <c r="G664" s="47"/>
      <c r="H664" s="47"/>
      <c r="I664" s="47"/>
    </row>
    <row r="665" spans="1:9" x14ac:dyDescent="0.25">
      <c r="A665" s="47"/>
      <c r="B665" s="47"/>
      <c r="C665" s="47"/>
      <c r="D665" s="47"/>
      <c r="E665" s="47"/>
      <c r="F665" s="47"/>
      <c r="G665" s="47"/>
      <c r="H665" s="47"/>
      <c r="I665" s="47"/>
    </row>
    <row r="666" spans="1:9" x14ac:dyDescent="0.25">
      <c r="A666" s="47"/>
      <c r="B666" s="47"/>
      <c r="C666" s="47"/>
      <c r="D666" s="47"/>
      <c r="E666" s="47"/>
      <c r="F666" s="47"/>
      <c r="G666" s="47"/>
      <c r="H666" s="47"/>
      <c r="I666" s="47"/>
    </row>
    <row r="667" spans="1:9" x14ac:dyDescent="0.25">
      <c r="A667" s="47"/>
      <c r="B667" s="47"/>
      <c r="C667" s="47"/>
      <c r="D667" s="47"/>
      <c r="E667" s="47"/>
      <c r="F667" s="47"/>
      <c r="G667" s="47"/>
      <c r="H667" s="47"/>
      <c r="I667" s="47"/>
    </row>
    <row r="668" spans="1:9" x14ac:dyDescent="0.25">
      <c r="A668" s="47"/>
      <c r="B668" s="47"/>
      <c r="C668" s="47"/>
      <c r="D668" s="47"/>
      <c r="E668" s="47"/>
      <c r="F668" s="47"/>
      <c r="G668" s="47"/>
      <c r="H668" s="47"/>
      <c r="I668" s="47"/>
    </row>
    <row r="669" spans="1:9" x14ac:dyDescent="0.25">
      <c r="A669" s="47"/>
      <c r="B669" s="47"/>
      <c r="C669" s="47"/>
      <c r="D669" s="47"/>
      <c r="E669" s="47"/>
      <c r="F669" s="47"/>
      <c r="G669" s="47"/>
      <c r="H669" s="47"/>
      <c r="I669" s="47"/>
    </row>
    <row r="670" spans="1:9" x14ac:dyDescent="0.25">
      <c r="A670" s="47"/>
      <c r="B670" s="47"/>
      <c r="C670" s="47"/>
      <c r="D670" s="47"/>
      <c r="E670" s="47"/>
      <c r="F670" s="47"/>
      <c r="G670" s="47"/>
      <c r="H670" s="47"/>
      <c r="I670" s="47"/>
    </row>
    <row r="671" spans="1:9" x14ac:dyDescent="0.25">
      <c r="A671" s="47"/>
      <c r="B671" s="47"/>
      <c r="C671" s="47"/>
      <c r="D671" s="47"/>
      <c r="E671" s="47"/>
      <c r="F671" s="47"/>
      <c r="G671" s="47"/>
      <c r="H671" s="47"/>
      <c r="I671" s="47"/>
    </row>
    <row r="672" spans="1:9" x14ac:dyDescent="0.25">
      <c r="A672" s="47"/>
      <c r="B672" s="47"/>
      <c r="C672" s="47"/>
      <c r="D672" s="47"/>
      <c r="E672" s="47"/>
      <c r="F672" s="47"/>
      <c r="G672" s="47"/>
      <c r="H672" s="47"/>
      <c r="I672" s="47"/>
    </row>
    <row r="673" spans="1:9" x14ac:dyDescent="0.25">
      <c r="A673" s="47"/>
      <c r="B673" s="47"/>
      <c r="C673" s="47"/>
      <c r="D673" s="47"/>
      <c r="E673" s="47"/>
      <c r="F673" s="47"/>
      <c r="G673" s="47"/>
      <c r="H673" s="47"/>
      <c r="I673" s="47"/>
    </row>
    <row r="674" spans="1:9" x14ac:dyDescent="0.25">
      <c r="A674" s="47"/>
      <c r="B674" s="47"/>
      <c r="C674" s="47"/>
      <c r="D674" s="47"/>
      <c r="E674" s="47"/>
      <c r="F674" s="47"/>
      <c r="G674" s="47"/>
      <c r="H674" s="47"/>
      <c r="I674" s="47"/>
    </row>
    <row r="675" spans="1:9" x14ac:dyDescent="0.25">
      <c r="A675" s="47"/>
      <c r="B675" s="47"/>
      <c r="C675" s="47"/>
      <c r="D675" s="47"/>
      <c r="E675" s="47"/>
      <c r="F675" s="47"/>
      <c r="G675" s="47"/>
      <c r="H675" s="47"/>
      <c r="I675" s="47"/>
    </row>
    <row r="676" spans="1:9" x14ac:dyDescent="0.25">
      <c r="A676" s="47"/>
      <c r="B676" s="47"/>
      <c r="C676" s="47"/>
      <c r="D676" s="47"/>
      <c r="E676" s="47"/>
      <c r="F676" s="47"/>
      <c r="G676" s="47"/>
      <c r="H676" s="47"/>
      <c r="I676" s="47"/>
    </row>
    <row r="677" spans="1:9" x14ac:dyDescent="0.25">
      <c r="A677" s="47"/>
      <c r="B677" s="47"/>
      <c r="C677" s="47"/>
      <c r="D677" s="47"/>
      <c r="E677" s="47"/>
      <c r="F677" s="47"/>
      <c r="G677" s="47"/>
      <c r="H677" s="47"/>
      <c r="I677" s="47"/>
    </row>
    <row r="678" spans="1:9" x14ac:dyDescent="0.25">
      <c r="A678" s="47"/>
      <c r="B678" s="47"/>
      <c r="C678" s="47"/>
      <c r="D678" s="47"/>
      <c r="E678" s="47"/>
      <c r="F678" s="47"/>
      <c r="G678" s="47"/>
      <c r="H678" s="47"/>
      <c r="I678" s="47"/>
    </row>
    <row r="679" spans="1:9" x14ac:dyDescent="0.25">
      <c r="A679" s="47"/>
      <c r="B679" s="47"/>
      <c r="C679" s="47"/>
      <c r="D679" s="47"/>
      <c r="E679" s="47"/>
      <c r="F679" s="47"/>
      <c r="G679" s="47"/>
      <c r="H679" s="47"/>
      <c r="I679" s="47"/>
    </row>
    <row r="680" spans="1:9" x14ac:dyDescent="0.25">
      <c r="A680" s="47"/>
      <c r="B680" s="47"/>
      <c r="C680" s="47"/>
      <c r="D680" s="47"/>
      <c r="E680" s="47"/>
      <c r="F680" s="47"/>
      <c r="G680" s="47"/>
      <c r="H680" s="47"/>
      <c r="I680" s="47"/>
    </row>
    <row r="681" spans="1:9" x14ac:dyDescent="0.25">
      <c r="A681" s="47"/>
      <c r="B681" s="47"/>
      <c r="C681" s="47"/>
      <c r="D681" s="47"/>
      <c r="E681" s="47"/>
      <c r="F681" s="47"/>
      <c r="G681" s="47"/>
      <c r="H681" s="47"/>
      <c r="I681" s="47"/>
    </row>
    <row r="682" spans="1:9" x14ac:dyDescent="0.25">
      <c r="A682" s="47"/>
      <c r="B682" s="47"/>
      <c r="C682" s="47"/>
      <c r="D682" s="47"/>
      <c r="E682" s="47"/>
      <c r="F682" s="47"/>
      <c r="G682" s="47"/>
      <c r="H682" s="47"/>
      <c r="I682" s="47"/>
    </row>
    <row r="683" spans="1:9" x14ac:dyDescent="0.25">
      <c r="A683" s="47"/>
      <c r="B683" s="47"/>
      <c r="C683" s="47"/>
      <c r="D683" s="47"/>
      <c r="E683" s="47"/>
      <c r="F683" s="47"/>
      <c r="G683" s="47"/>
      <c r="H683" s="47"/>
      <c r="I683" s="47"/>
    </row>
    <row r="684" spans="1:9" x14ac:dyDescent="0.25">
      <c r="A684" s="47"/>
      <c r="B684" s="47"/>
      <c r="C684" s="47"/>
      <c r="D684" s="47"/>
      <c r="E684" s="47"/>
      <c r="F684" s="47"/>
      <c r="G684" s="47"/>
      <c r="H684" s="47"/>
      <c r="I684" s="47"/>
    </row>
    <row r="685" spans="1:9" x14ac:dyDescent="0.25">
      <c r="A685" s="47"/>
      <c r="B685" s="47"/>
      <c r="C685" s="47"/>
      <c r="D685" s="47"/>
      <c r="E685" s="47"/>
      <c r="F685" s="47"/>
      <c r="G685" s="47"/>
      <c r="H685" s="47"/>
      <c r="I685" s="47"/>
    </row>
    <row r="686" spans="1:9" x14ac:dyDescent="0.25">
      <c r="A686" s="47"/>
      <c r="B686" s="47"/>
      <c r="C686" s="47"/>
      <c r="D686" s="47"/>
      <c r="E686" s="47"/>
      <c r="F686" s="47"/>
      <c r="G686" s="47"/>
      <c r="H686" s="47"/>
      <c r="I686" s="47"/>
    </row>
    <row r="687" spans="1:9" x14ac:dyDescent="0.25">
      <c r="A687" s="47"/>
      <c r="B687" s="47"/>
      <c r="C687" s="47"/>
      <c r="D687" s="47"/>
      <c r="E687" s="47"/>
      <c r="F687" s="47"/>
      <c r="G687" s="47"/>
      <c r="H687" s="47"/>
      <c r="I687" s="47"/>
    </row>
    <row r="688" spans="1:9" x14ac:dyDescent="0.25">
      <c r="A688" s="47"/>
      <c r="B688" s="47"/>
      <c r="C688" s="47"/>
      <c r="D688" s="47"/>
      <c r="E688" s="47"/>
      <c r="F688" s="47"/>
      <c r="G688" s="47"/>
      <c r="H688" s="47"/>
      <c r="I688" s="47"/>
    </row>
    <row r="689" spans="1:9" x14ac:dyDescent="0.25">
      <c r="A689" s="47"/>
      <c r="B689" s="47"/>
      <c r="C689" s="47"/>
      <c r="D689" s="47"/>
      <c r="E689" s="47"/>
      <c r="F689" s="47"/>
      <c r="G689" s="47"/>
      <c r="H689" s="47"/>
      <c r="I689" s="47"/>
    </row>
    <row r="690" spans="1:9" x14ac:dyDescent="0.25">
      <c r="A690" s="47"/>
      <c r="B690" s="47"/>
      <c r="C690" s="47"/>
      <c r="D690" s="47"/>
      <c r="E690" s="47"/>
      <c r="F690" s="47"/>
      <c r="G690" s="47"/>
      <c r="H690" s="47"/>
      <c r="I690" s="47"/>
    </row>
    <row r="691" spans="1:9" x14ac:dyDescent="0.25">
      <c r="A691" s="47"/>
      <c r="B691" s="47"/>
      <c r="C691" s="47"/>
      <c r="D691" s="47"/>
      <c r="E691" s="47"/>
      <c r="F691" s="47"/>
      <c r="G691" s="47"/>
      <c r="H691" s="47"/>
      <c r="I691" s="47"/>
    </row>
    <row r="692" spans="1:9" x14ac:dyDescent="0.25">
      <c r="A692" s="47"/>
      <c r="B692" s="47"/>
      <c r="C692" s="47"/>
      <c r="D692" s="47"/>
      <c r="E692" s="47"/>
      <c r="F692" s="47"/>
      <c r="G692" s="47"/>
      <c r="H692" s="47"/>
      <c r="I692" s="47"/>
    </row>
    <row r="693" spans="1:9" x14ac:dyDescent="0.25">
      <c r="A693" s="47"/>
      <c r="B693" s="47"/>
      <c r="C693" s="47"/>
      <c r="D693" s="47"/>
      <c r="E693" s="47"/>
      <c r="F693" s="47"/>
      <c r="G693" s="47"/>
      <c r="H693" s="47"/>
      <c r="I693" s="47"/>
    </row>
    <row r="694" spans="1:9" x14ac:dyDescent="0.25">
      <c r="A694" s="47"/>
      <c r="B694" s="47"/>
      <c r="C694" s="47"/>
      <c r="D694" s="47"/>
      <c r="E694" s="47"/>
      <c r="F694" s="47"/>
      <c r="G694" s="47"/>
      <c r="H694" s="47"/>
      <c r="I694" s="47"/>
    </row>
    <row r="695" spans="1:9" x14ac:dyDescent="0.25">
      <c r="A695" s="47"/>
      <c r="B695" s="47"/>
      <c r="C695" s="47"/>
      <c r="D695" s="47"/>
      <c r="E695" s="47"/>
      <c r="F695" s="47"/>
      <c r="G695" s="47"/>
      <c r="H695" s="47"/>
      <c r="I695" s="47"/>
    </row>
    <row r="696" spans="1:9" x14ac:dyDescent="0.25">
      <c r="A696" s="47"/>
      <c r="B696" s="47"/>
      <c r="C696" s="47"/>
      <c r="D696" s="47"/>
      <c r="E696" s="47"/>
      <c r="F696" s="47"/>
      <c r="G696" s="47"/>
      <c r="H696" s="47"/>
      <c r="I696" s="47"/>
    </row>
    <row r="697" spans="1:9" x14ac:dyDescent="0.25">
      <c r="A697" s="47"/>
      <c r="B697" s="47"/>
      <c r="C697" s="47"/>
      <c r="D697" s="47"/>
      <c r="E697" s="47"/>
      <c r="F697" s="47"/>
      <c r="G697" s="47"/>
      <c r="H697" s="47"/>
      <c r="I697" s="47"/>
    </row>
    <row r="698" spans="1:9" x14ac:dyDescent="0.25">
      <c r="A698" s="47"/>
      <c r="B698" s="47"/>
      <c r="C698" s="47"/>
      <c r="D698" s="47"/>
      <c r="E698" s="47"/>
      <c r="F698" s="47"/>
      <c r="G698" s="47"/>
      <c r="H698" s="47"/>
      <c r="I698" s="47"/>
    </row>
    <row r="699" spans="1:9" x14ac:dyDescent="0.25">
      <c r="A699" s="47"/>
      <c r="B699" s="47"/>
      <c r="C699" s="47"/>
      <c r="D699" s="47"/>
      <c r="E699" s="47"/>
      <c r="F699" s="47"/>
      <c r="G699" s="47"/>
      <c r="H699" s="47"/>
      <c r="I699" s="47"/>
    </row>
    <row r="700" spans="1:9" x14ac:dyDescent="0.25">
      <c r="A700" s="47"/>
      <c r="B700" s="47"/>
      <c r="C700" s="47"/>
      <c r="D700" s="47"/>
      <c r="E700" s="47"/>
      <c r="F700" s="47"/>
      <c r="G700" s="47"/>
      <c r="H700" s="47"/>
      <c r="I700" s="47"/>
    </row>
    <row r="701" spans="1:9" x14ac:dyDescent="0.25">
      <c r="A701" s="47"/>
      <c r="B701" s="47"/>
      <c r="C701" s="47"/>
      <c r="D701" s="47"/>
      <c r="E701" s="47"/>
      <c r="F701" s="47"/>
      <c r="G701" s="47"/>
      <c r="H701" s="47"/>
      <c r="I701" s="47"/>
    </row>
    <row r="702" spans="1:9" x14ac:dyDescent="0.25">
      <c r="A702" s="47"/>
      <c r="B702" s="47"/>
      <c r="C702" s="47"/>
      <c r="D702" s="47"/>
      <c r="E702" s="47"/>
      <c r="F702" s="47"/>
      <c r="G702" s="47"/>
      <c r="H702" s="47"/>
      <c r="I702" s="47"/>
    </row>
    <row r="703" spans="1:9" x14ac:dyDescent="0.25">
      <c r="A703" s="47"/>
      <c r="B703" s="47"/>
      <c r="C703" s="47"/>
      <c r="D703" s="47"/>
      <c r="E703" s="47"/>
      <c r="F703" s="47"/>
      <c r="G703" s="47"/>
      <c r="H703" s="47"/>
      <c r="I703" s="47"/>
    </row>
    <row r="704" spans="1:9" x14ac:dyDescent="0.25">
      <c r="A704" s="47"/>
      <c r="B704" s="47"/>
      <c r="C704" s="47"/>
      <c r="D704" s="47"/>
      <c r="E704" s="47"/>
      <c r="F704" s="47"/>
      <c r="G704" s="47"/>
      <c r="H704" s="47"/>
      <c r="I704" s="47"/>
    </row>
    <row r="705" spans="1:9" x14ac:dyDescent="0.25">
      <c r="A705" s="47"/>
      <c r="B705" s="47"/>
      <c r="C705" s="47"/>
      <c r="D705" s="47"/>
      <c r="E705" s="47"/>
      <c r="F705" s="47"/>
      <c r="G705" s="47"/>
      <c r="H705" s="47"/>
      <c r="I705" s="47"/>
    </row>
    <row r="706" spans="1:9" x14ac:dyDescent="0.25">
      <c r="A706" s="47"/>
      <c r="B706" s="47"/>
      <c r="C706" s="47"/>
      <c r="D706" s="47"/>
      <c r="E706" s="47"/>
      <c r="F706" s="47"/>
      <c r="G706" s="47"/>
      <c r="H706" s="47"/>
      <c r="I706" s="47"/>
    </row>
    <row r="707" spans="1:9" x14ac:dyDescent="0.25">
      <c r="A707" s="47"/>
      <c r="B707" s="47"/>
      <c r="C707" s="47"/>
      <c r="D707" s="47"/>
      <c r="E707" s="47"/>
      <c r="F707" s="47"/>
      <c r="G707" s="47"/>
      <c r="H707" s="47"/>
      <c r="I707" s="47"/>
    </row>
    <row r="708" spans="1:9" x14ac:dyDescent="0.25">
      <c r="A708" s="47"/>
      <c r="B708" s="47"/>
      <c r="C708" s="47"/>
      <c r="D708" s="47"/>
      <c r="E708" s="47"/>
      <c r="F708" s="47"/>
      <c r="G708" s="47"/>
      <c r="H708" s="47"/>
      <c r="I708" s="47"/>
    </row>
    <row r="709" spans="1:9" x14ac:dyDescent="0.25">
      <c r="A709" s="47"/>
      <c r="B709" s="47"/>
      <c r="C709" s="47"/>
      <c r="D709" s="47"/>
      <c r="E709" s="47"/>
      <c r="F709" s="47"/>
      <c r="G709" s="47"/>
      <c r="H709" s="47"/>
      <c r="I709" s="47"/>
    </row>
    <row r="710" spans="1:9" x14ac:dyDescent="0.25">
      <c r="A710" s="47"/>
      <c r="B710" s="47"/>
      <c r="C710" s="47"/>
      <c r="D710" s="47"/>
      <c r="E710" s="47"/>
      <c r="F710" s="47"/>
      <c r="G710" s="47"/>
      <c r="H710" s="47"/>
      <c r="I710" s="47"/>
    </row>
    <row r="711" spans="1:9" x14ac:dyDescent="0.25">
      <c r="A711" s="47"/>
      <c r="B711" s="47"/>
      <c r="C711" s="47"/>
      <c r="D711" s="47"/>
      <c r="E711" s="47"/>
      <c r="F711" s="47"/>
      <c r="G711" s="47"/>
      <c r="H711" s="47"/>
      <c r="I711" s="47"/>
    </row>
    <row r="712" spans="1:9" x14ac:dyDescent="0.25">
      <c r="A712" s="47"/>
      <c r="B712" s="47"/>
      <c r="C712" s="47"/>
      <c r="D712" s="47"/>
      <c r="E712" s="47"/>
      <c r="F712" s="47"/>
      <c r="G712" s="47"/>
      <c r="H712" s="47"/>
      <c r="I712" s="47"/>
    </row>
    <row r="713" spans="1:9" x14ac:dyDescent="0.25">
      <c r="A713" s="47"/>
      <c r="B713" s="47"/>
      <c r="C713" s="47"/>
      <c r="D713" s="47"/>
      <c r="E713" s="47"/>
      <c r="F713" s="47"/>
      <c r="G713" s="47"/>
      <c r="H713" s="47"/>
      <c r="I713" s="47"/>
    </row>
    <row r="714" spans="1:9" x14ac:dyDescent="0.25">
      <c r="A714" s="47"/>
      <c r="B714" s="47"/>
      <c r="C714" s="47"/>
      <c r="D714" s="47"/>
      <c r="E714" s="47"/>
      <c r="F714" s="47"/>
      <c r="G714" s="47"/>
      <c r="H714" s="47"/>
      <c r="I714" s="47"/>
    </row>
    <row r="715" spans="1:9" x14ac:dyDescent="0.25">
      <c r="A715" s="47"/>
      <c r="B715" s="47"/>
      <c r="C715" s="47"/>
      <c r="D715" s="47"/>
      <c r="E715" s="47"/>
      <c r="F715" s="47"/>
      <c r="G715" s="47"/>
      <c r="H715" s="47"/>
      <c r="I715" s="47"/>
    </row>
    <row r="716" spans="1:9" x14ac:dyDescent="0.25">
      <c r="A716" s="47"/>
      <c r="B716" s="47"/>
      <c r="C716" s="47"/>
      <c r="D716" s="47"/>
      <c r="E716" s="47"/>
      <c r="F716" s="47"/>
      <c r="G716" s="47"/>
      <c r="H716" s="47"/>
      <c r="I716" s="47"/>
    </row>
    <row r="717" spans="1:9" x14ac:dyDescent="0.25">
      <c r="A717" s="47"/>
      <c r="B717" s="47"/>
      <c r="C717" s="47"/>
      <c r="D717" s="47"/>
      <c r="E717" s="47"/>
      <c r="F717" s="47"/>
      <c r="G717" s="47"/>
      <c r="H717" s="47"/>
      <c r="I717" s="47"/>
    </row>
    <row r="718" spans="1:9" x14ac:dyDescent="0.25">
      <c r="A718" s="47"/>
      <c r="B718" s="47"/>
      <c r="C718" s="47"/>
      <c r="D718" s="47"/>
      <c r="E718" s="47"/>
      <c r="F718" s="47"/>
      <c r="G718" s="47"/>
      <c r="H718" s="47"/>
      <c r="I718" s="47"/>
    </row>
    <row r="719" spans="1:9" x14ac:dyDescent="0.25">
      <c r="A719" s="47"/>
      <c r="B719" s="47"/>
      <c r="C719" s="47"/>
      <c r="D719" s="47"/>
      <c r="E719" s="47"/>
      <c r="F719" s="47"/>
      <c r="G719" s="47"/>
      <c r="H719" s="47"/>
      <c r="I719" s="47"/>
    </row>
    <row r="720" spans="1:9" x14ac:dyDescent="0.25">
      <c r="A720" s="47"/>
      <c r="B720" s="47"/>
      <c r="C720" s="47"/>
      <c r="D720" s="47"/>
      <c r="E720" s="47"/>
      <c r="F720" s="47"/>
      <c r="G720" s="47"/>
      <c r="H720" s="47"/>
      <c r="I720" s="47"/>
    </row>
    <row r="721" spans="1:9" x14ac:dyDescent="0.25">
      <c r="A721" s="47"/>
      <c r="B721" s="47"/>
      <c r="C721" s="47"/>
      <c r="D721" s="47"/>
      <c r="E721" s="47"/>
      <c r="F721" s="47"/>
      <c r="G721" s="47"/>
      <c r="H721" s="47"/>
      <c r="I721" s="47"/>
    </row>
    <row r="722" spans="1:9" x14ac:dyDescent="0.25">
      <c r="A722" s="47"/>
      <c r="B722" s="47"/>
      <c r="C722" s="47"/>
      <c r="D722" s="47"/>
      <c r="E722" s="47"/>
      <c r="F722" s="47"/>
      <c r="G722" s="47"/>
      <c r="H722" s="47"/>
      <c r="I722" s="47"/>
    </row>
    <row r="723" spans="1:9" x14ac:dyDescent="0.25">
      <c r="A723" s="47"/>
      <c r="B723" s="47"/>
      <c r="C723" s="47"/>
      <c r="D723" s="47"/>
      <c r="E723" s="47"/>
      <c r="F723" s="47"/>
      <c r="G723" s="47"/>
      <c r="H723" s="47"/>
      <c r="I723" s="47"/>
    </row>
    <row r="724" spans="1:9" x14ac:dyDescent="0.25">
      <c r="A724" s="47"/>
      <c r="B724" s="47"/>
      <c r="C724" s="47"/>
      <c r="D724" s="47"/>
      <c r="E724" s="47"/>
      <c r="F724" s="47"/>
      <c r="G724" s="47"/>
      <c r="H724" s="47"/>
      <c r="I724" s="47"/>
    </row>
    <row r="725" spans="1:9" x14ac:dyDescent="0.25">
      <c r="A725" s="47"/>
      <c r="B725" s="47"/>
      <c r="C725" s="47"/>
      <c r="D725" s="47"/>
      <c r="E725" s="47"/>
      <c r="F725" s="47"/>
      <c r="G725" s="47"/>
      <c r="H725" s="47"/>
      <c r="I725" s="47"/>
    </row>
    <row r="726" spans="1:9" x14ac:dyDescent="0.25">
      <c r="A726" s="47"/>
      <c r="B726" s="47"/>
      <c r="C726" s="47"/>
      <c r="D726" s="47"/>
      <c r="E726" s="47"/>
      <c r="F726" s="47"/>
      <c r="G726" s="47"/>
      <c r="H726" s="47"/>
      <c r="I726" s="47"/>
    </row>
    <row r="727" spans="1:9" x14ac:dyDescent="0.25">
      <c r="A727" s="47"/>
      <c r="B727" s="47"/>
      <c r="C727" s="47"/>
      <c r="D727" s="47"/>
      <c r="E727" s="47"/>
      <c r="F727" s="47"/>
      <c r="G727" s="47"/>
      <c r="H727" s="47"/>
      <c r="I727" s="47"/>
    </row>
    <row r="728" spans="1:9" x14ac:dyDescent="0.25">
      <c r="A728" s="47"/>
      <c r="B728" s="47"/>
      <c r="C728" s="47"/>
      <c r="D728" s="47"/>
      <c r="E728" s="47"/>
      <c r="F728" s="47"/>
      <c r="G728" s="47"/>
      <c r="H728" s="47"/>
      <c r="I728" s="47"/>
    </row>
    <row r="729" spans="1:9" x14ac:dyDescent="0.25">
      <c r="A729" s="47"/>
      <c r="B729" s="47"/>
      <c r="C729" s="47"/>
      <c r="D729" s="47"/>
      <c r="E729" s="47"/>
      <c r="F729" s="47"/>
      <c r="G729" s="47"/>
      <c r="H729" s="47"/>
      <c r="I729" s="47"/>
    </row>
    <row r="730" spans="1:9" x14ac:dyDescent="0.25">
      <c r="A730" s="47"/>
      <c r="B730" s="47"/>
      <c r="C730" s="47"/>
      <c r="D730" s="47"/>
      <c r="E730" s="47"/>
      <c r="F730" s="47"/>
      <c r="G730" s="47"/>
      <c r="H730" s="47"/>
      <c r="I730" s="47"/>
    </row>
    <row r="731" spans="1:9" x14ac:dyDescent="0.25">
      <c r="A731" s="47"/>
      <c r="B731" s="47"/>
      <c r="C731" s="47"/>
      <c r="D731" s="47"/>
      <c r="E731" s="47"/>
      <c r="F731" s="47"/>
      <c r="G731" s="47"/>
      <c r="H731" s="47"/>
      <c r="I731" s="47"/>
    </row>
    <row r="732" spans="1:9" x14ac:dyDescent="0.25">
      <c r="A732" s="47"/>
      <c r="B732" s="47"/>
      <c r="C732" s="47"/>
      <c r="D732" s="47"/>
      <c r="E732" s="47"/>
      <c r="F732" s="47"/>
      <c r="G732" s="47"/>
      <c r="H732" s="47"/>
      <c r="I732" s="47"/>
    </row>
    <row r="733" spans="1:9" x14ac:dyDescent="0.25">
      <c r="A733" s="47"/>
      <c r="B733" s="47"/>
      <c r="C733" s="47"/>
      <c r="D733" s="47"/>
      <c r="E733" s="47"/>
      <c r="F733" s="47"/>
      <c r="G733" s="47"/>
      <c r="H733" s="47"/>
      <c r="I733" s="47"/>
    </row>
    <row r="734" spans="1:9" x14ac:dyDescent="0.25">
      <c r="A734" s="47"/>
      <c r="B734" s="47"/>
      <c r="C734" s="47"/>
      <c r="D734" s="47"/>
      <c r="E734" s="47"/>
      <c r="F734" s="47"/>
      <c r="G734" s="47"/>
      <c r="H734" s="47"/>
      <c r="I734" s="47"/>
    </row>
    <row r="735" spans="1:9" x14ac:dyDescent="0.25">
      <c r="A735" s="47"/>
      <c r="B735" s="47"/>
      <c r="C735" s="47"/>
      <c r="D735" s="47"/>
      <c r="E735" s="47"/>
      <c r="F735" s="47"/>
      <c r="G735" s="47"/>
      <c r="H735" s="47"/>
      <c r="I735" s="47"/>
    </row>
    <row r="736" spans="1:9" x14ac:dyDescent="0.25">
      <c r="A736" s="47"/>
      <c r="B736" s="47"/>
      <c r="C736" s="47"/>
      <c r="D736" s="47"/>
      <c r="E736" s="47"/>
      <c r="F736" s="47"/>
      <c r="G736" s="47"/>
      <c r="H736" s="47"/>
      <c r="I736" s="47"/>
    </row>
    <row r="737" spans="1:9" x14ac:dyDescent="0.25">
      <c r="A737" s="47"/>
      <c r="B737" s="47"/>
      <c r="C737" s="47"/>
      <c r="D737" s="47"/>
      <c r="E737" s="47"/>
      <c r="F737" s="47"/>
      <c r="G737" s="47"/>
      <c r="H737" s="47"/>
      <c r="I737" s="47"/>
    </row>
    <row r="738" spans="1:9" x14ac:dyDescent="0.25">
      <c r="A738" s="47"/>
      <c r="B738" s="47"/>
      <c r="C738" s="47"/>
      <c r="D738" s="47"/>
      <c r="E738" s="47"/>
      <c r="F738" s="47"/>
      <c r="G738" s="47"/>
      <c r="H738" s="47"/>
      <c r="I738" s="47"/>
    </row>
    <row r="739" spans="1:9" x14ac:dyDescent="0.25">
      <c r="A739" s="47"/>
      <c r="B739" s="47"/>
      <c r="C739" s="47"/>
      <c r="D739" s="47"/>
      <c r="E739" s="47"/>
      <c r="F739" s="47"/>
      <c r="G739" s="47"/>
      <c r="H739" s="47"/>
      <c r="I739" s="47"/>
    </row>
    <row r="740" spans="1:9" x14ac:dyDescent="0.25">
      <c r="A740" s="47"/>
      <c r="B740" s="47"/>
      <c r="C740" s="47"/>
      <c r="D740" s="47"/>
      <c r="E740" s="47"/>
      <c r="F740" s="47"/>
      <c r="G740" s="47"/>
      <c r="H740" s="47"/>
      <c r="I740" s="47"/>
    </row>
    <row r="741" spans="1:9" x14ac:dyDescent="0.25">
      <c r="A741" s="47"/>
      <c r="B741" s="47"/>
      <c r="C741" s="47"/>
      <c r="D741" s="47"/>
      <c r="E741" s="47"/>
      <c r="F741" s="47"/>
      <c r="G741" s="47"/>
      <c r="H741" s="47"/>
      <c r="I741" s="47"/>
    </row>
    <row r="742" spans="1:9" x14ac:dyDescent="0.25">
      <c r="A742" s="47"/>
      <c r="B742" s="47"/>
      <c r="C742" s="47"/>
      <c r="D742" s="47"/>
      <c r="E742" s="47"/>
      <c r="F742" s="47"/>
      <c r="G742" s="47"/>
      <c r="H742" s="47"/>
      <c r="I742" s="47"/>
    </row>
    <row r="743" spans="1:9" x14ac:dyDescent="0.25">
      <c r="A743" s="47"/>
      <c r="B743" s="47"/>
      <c r="C743" s="47"/>
      <c r="D743" s="47"/>
      <c r="E743" s="47"/>
      <c r="F743" s="47"/>
      <c r="G743" s="47"/>
      <c r="H743" s="47"/>
      <c r="I743" s="47"/>
    </row>
    <row r="744" spans="1:9" x14ac:dyDescent="0.25">
      <c r="A744" s="47"/>
      <c r="B744" s="47"/>
      <c r="C744" s="47"/>
      <c r="D744" s="47"/>
      <c r="E744" s="47"/>
      <c r="F744" s="47"/>
      <c r="G744" s="47"/>
      <c r="H744" s="47"/>
      <c r="I744" s="47"/>
    </row>
    <row r="745" spans="1:9" x14ac:dyDescent="0.25">
      <c r="A745" s="47"/>
      <c r="B745" s="47"/>
      <c r="C745" s="47"/>
      <c r="D745" s="47"/>
      <c r="E745" s="47"/>
      <c r="F745" s="47"/>
      <c r="G745" s="47"/>
      <c r="H745" s="47"/>
      <c r="I745" s="47"/>
    </row>
    <row r="746" spans="1:9" x14ac:dyDescent="0.25">
      <c r="A746" s="47"/>
      <c r="B746" s="47"/>
      <c r="C746" s="47"/>
      <c r="D746" s="47"/>
      <c r="E746" s="47"/>
      <c r="F746" s="47"/>
      <c r="G746" s="47"/>
      <c r="H746" s="47"/>
      <c r="I746" s="47"/>
    </row>
    <row r="747" spans="1:9" x14ac:dyDescent="0.25">
      <c r="A747" s="47"/>
      <c r="B747" s="47"/>
      <c r="C747" s="47"/>
      <c r="D747" s="47"/>
      <c r="E747" s="47"/>
      <c r="F747" s="47"/>
      <c r="G747" s="47"/>
      <c r="H747" s="47"/>
      <c r="I747" s="47"/>
    </row>
    <row r="748" spans="1:9" x14ac:dyDescent="0.25">
      <c r="A748" s="47"/>
      <c r="B748" s="47"/>
      <c r="C748" s="47"/>
      <c r="D748" s="47"/>
      <c r="E748" s="47"/>
      <c r="F748" s="47"/>
      <c r="G748" s="47"/>
      <c r="H748" s="47"/>
      <c r="I748" s="47"/>
    </row>
    <row r="749" spans="1:9" x14ac:dyDescent="0.25">
      <c r="A749" s="47"/>
      <c r="B749" s="47"/>
      <c r="C749" s="47"/>
      <c r="D749" s="47"/>
      <c r="E749" s="47"/>
      <c r="F749" s="47"/>
      <c r="G749" s="47"/>
      <c r="H749" s="47"/>
      <c r="I749" s="47"/>
    </row>
    <row r="750" spans="1:9" x14ac:dyDescent="0.25">
      <c r="A750" s="47"/>
      <c r="B750" s="47"/>
      <c r="C750" s="47"/>
      <c r="D750" s="47"/>
      <c r="E750" s="47"/>
      <c r="F750" s="47"/>
      <c r="G750" s="47"/>
      <c r="H750" s="47"/>
      <c r="I750" s="47"/>
    </row>
    <row r="751" spans="1:9" x14ac:dyDescent="0.25">
      <c r="A751" s="47"/>
      <c r="B751" s="47"/>
      <c r="C751" s="47"/>
      <c r="D751" s="47"/>
      <c r="E751" s="47"/>
      <c r="F751" s="47"/>
      <c r="G751" s="47"/>
      <c r="H751" s="47"/>
      <c r="I751" s="47"/>
    </row>
    <row r="752" spans="1:9" x14ac:dyDescent="0.25">
      <c r="A752" s="47"/>
      <c r="B752" s="47"/>
      <c r="C752" s="47"/>
      <c r="D752" s="47"/>
      <c r="E752" s="47"/>
      <c r="F752" s="47"/>
      <c r="G752" s="47"/>
      <c r="H752" s="47"/>
      <c r="I752" s="47"/>
    </row>
    <row r="753" spans="1:9" x14ac:dyDescent="0.25">
      <c r="A753" s="47"/>
      <c r="B753" s="47"/>
      <c r="C753" s="47"/>
      <c r="D753" s="47"/>
      <c r="E753" s="47"/>
      <c r="F753" s="47"/>
      <c r="G753" s="47"/>
      <c r="H753" s="47"/>
      <c r="I753" s="47"/>
    </row>
    <row r="754" spans="1:9" x14ac:dyDescent="0.25">
      <c r="A754" s="47"/>
      <c r="B754" s="47"/>
      <c r="C754" s="47"/>
      <c r="D754" s="47"/>
      <c r="E754" s="47"/>
      <c r="F754" s="47"/>
      <c r="G754" s="47"/>
      <c r="H754" s="47"/>
      <c r="I754" s="47"/>
    </row>
    <row r="755" spans="1:9" x14ac:dyDescent="0.25">
      <c r="A755" s="47"/>
      <c r="B755" s="47"/>
      <c r="C755" s="47"/>
      <c r="D755" s="47"/>
      <c r="E755" s="47"/>
      <c r="F755" s="47"/>
      <c r="G755" s="47"/>
      <c r="H755" s="47"/>
      <c r="I755" s="47"/>
    </row>
    <row r="756" spans="1:9" x14ac:dyDescent="0.25">
      <c r="A756" s="47"/>
      <c r="B756" s="47"/>
      <c r="C756" s="47"/>
      <c r="D756" s="47"/>
      <c r="E756" s="47"/>
      <c r="F756" s="47"/>
      <c r="G756" s="47"/>
      <c r="H756" s="47"/>
      <c r="I756" s="47"/>
    </row>
    <row r="757" spans="1:9" x14ac:dyDescent="0.25">
      <c r="A757" s="47"/>
      <c r="B757" s="47"/>
      <c r="C757" s="47"/>
      <c r="D757" s="47"/>
      <c r="E757" s="47"/>
      <c r="F757" s="47"/>
      <c r="G757" s="47"/>
      <c r="H757" s="47"/>
      <c r="I757" s="47"/>
    </row>
    <row r="758" spans="1:9" x14ac:dyDescent="0.25">
      <c r="A758" s="47"/>
      <c r="B758" s="47"/>
      <c r="C758" s="47"/>
      <c r="D758" s="47"/>
      <c r="E758" s="47"/>
      <c r="F758" s="47"/>
      <c r="G758" s="47"/>
      <c r="H758" s="47"/>
      <c r="I758" s="47"/>
    </row>
    <row r="759" spans="1:9" x14ac:dyDescent="0.25">
      <c r="A759" s="47"/>
      <c r="B759" s="47"/>
      <c r="C759" s="47"/>
      <c r="D759" s="47"/>
      <c r="E759" s="47"/>
      <c r="F759" s="47"/>
      <c r="G759" s="47"/>
      <c r="H759" s="47"/>
      <c r="I759" s="47"/>
    </row>
    <row r="760" spans="1:9" x14ac:dyDescent="0.25">
      <c r="A760" s="47"/>
      <c r="B760" s="47"/>
      <c r="C760" s="47"/>
      <c r="D760" s="47"/>
      <c r="E760" s="47"/>
      <c r="F760" s="47"/>
      <c r="G760" s="47"/>
      <c r="H760" s="47"/>
      <c r="I760" s="47"/>
    </row>
    <row r="761" spans="1:9" x14ac:dyDescent="0.25">
      <c r="A761" s="47"/>
      <c r="B761" s="47"/>
      <c r="C761" s="47"/>
      <c r="D761" s="47"/>
      <c r="E761" s="47"/>
      <c r="F761" s="47"/>
      <c r="G761" s="47"/>
      <c r="H761" s="47"/>
      <c r="I761" s="47"/>
    </row>
    <row r="762" spans="1:9" x14ac:dyDescent="0.25">
      <c r="A762" s="47"/>
      <c r="B762" s="47"/>
      <c r="C762" s="47"/>
      <c r="D762" s="47"/>
      <c r="E762" s="47"/>
      <c r="F762" s="47"/>
      <c r="G762" s="47"/>
      <c r="H762" s="47"/>
      <c r="I762" s="47"/>
    </row>
    <row r="763" spans="1:9" x14ac:dyDescent="0.25">
      <c r="A763" s="47"/>
      <c r="B763" s="47"/>
      <c r="C763" s="47"/>
      <c r="D763" s="47"/>
      <c r="E763" s="47"/>
      <c r="F763" s="47"/>
      <c r="G763" s="47"/>
      <c r="H763" s="47"/>
      <c r="I763" s="47"/>
    </row>
    <row r="764" spans="1:9" x14ac:dyDescent="0.25">
      <c r="A764" s="47"/>
      <c r="B764" s="47"/>
      <c r="C764" s="47"/>
      <c r="D764" s="47"/>
      <c r="E764" s="47"/>
      <c r="F764" s="47"/>
      <c r="G764" s="47"/>
      <c r="H764" s="47"/>
      <c r="I764" s="47"/>
    </row>
    <row r="765" spans="1:9" x14ac:dyDescent="0.25">
      <c r="A765" s="47"/>
      <c r="B765" s="47"/>
      <c r="C765" s="47"/>
      <c r="D765" s="47"/>
      <c r="E765" s="47"/>
      <c r="F765" s="47"/>
      <c r="G765" s="47"/>
      <c r="H765" s="47"/>
      <c r="I765" s="47"/>
    </row>
    <row r="766" spans="1:9" x14ac:dyDescent="0.25">
      <c r="A766" s="47"/>
      <c r="B766" s="47"/>
      <c r="C766" s="47"/>
      <c r="D766" s="47"/>
      <c r="E766" s="47"/>
      <c r="F766" s="47"/>
      <c r="G766" s="47"/>
      <c r="H766" s="47"/>
      <c r="I766" s="47"/>
    </row>
    <row r="767" spans="1:9" x14ac:dyDescent="0.25">
      <c r="A767" s="47"/>
      <c r="B767" s="47"/>
      <c r="C767" s="47"/>
      <c r="D767" s="47"/>
      <c r="E767" s="47"/>
      <c r="F767" s="47"/>
      <c r="G767" s="47"/>
      <c r="H767" s="47"/>
      <c r="I767" s="47"/>
    </row>
    <row r="768" spans="1:9" x14ac:dyDescent="0.25">
      <c r="A768" s="47"/>
      <c r="B768" s="47"/>
      <c r="C768" s="47"/>
      <c r="D768" s="47"/>
      <c r="E768" s="47"/>
      <c r="F768" s="47"/>
      <c r="G768" s="47"/>
      <c r="H768" s="47"/>
      <c r="I768" s="47"/>
    </row>
    <row r="769" spans="1:9" x14ac:dyDescent="0.25">
      <c r="A769" s="47"/>
      <c r="B769" s="47"/>
      <c r="C769" s="47"/>
      <c r="D769" s="47"/>
      <c r="E769" s="47"/>
      <c r="F769" s="47"/>
      <c r="G769" s="47"/>
      <c r="H769" s="47"/>
      <c r="I769" s="47"/>
    </row>
    <row r="770" spans="1:9" x14ac:dyDescent="0.25">
      <c r="A770" s="47"/>
      <c r="B770" s="47"/>
      <c r="C770" s="47"/>
      <c r="D770" s="47"/>
      <c r="E770" s="47"/>
      <c r="F770" s="47"/>
      <c r="G770" s="47"/>
      <c r="H770" s="47"/>
      <c r="I770" s="47"/>
    </row>
    <row r="771" spans="1:9" x14ac:dyDescent="0.25">
      <c r="A771" s="47"/>
      <c r="B771" s="47"/>
      <c r="C771" s="47"/>
      <c r="D771" s="47"/>
      <c r="E771" s="47"/>
      <c r="F771" s="47"/>
      <c r="G771" s="47"/>
      <c r="H771" s="47"/>
      <c r="I771" s="47"/>
    </row>
    <row r="772" spans="1:9" x14ac:dyDescent="0.25">
      <c r="A772" s="47"/>
      <c r="B772" s="47"/>
      <c r="C772" s="47"/>
      <c r="D772" s="47"/>
      <c r="E772" s="47"/>
      <c r="F772" s="47"/>
      <c r="G772" s="47"/>
      <c r="H772" s="47"/>
      <c r="I772" s="47"/>
    </row>
    <row r="773" spans="1:9" x14ac:dyDescent="0.25">
      <c r="A773" s="47"/>
      <c r="B773" s="47"/>
      <c r="C773" s="47"/>
      <c r="D773" s="47"/>
      <c r="E773" s="47"/>
      <c r="F773" s="47"/>
      <c r="G773" s="47"/>
      <c r="H773" s="47"/>
      <c r="I773" s="47"/>
    </row>
    <row r="774" spans="1:9" x14ac:dyDescent="0.25">
      <c r="A774" s="47"/>
      <c r="B774" s="47"/>
      <c r="C774" s="47"/>
      <c r="D774" s="47"/>
      <c r="E774" s="47"/>
      <c r="F774" s="47"/>
      <c r="G774" s="47"/>
      <c r="H774" s="47"/>
      <c r="I774" s="47"/>
    </row>
    <row r="775" spans="1:9" x14ac:dyDescent="0.25">
      <c r="A775" s="47"/>
      <c r="B775" s="47"/>
      <c r="C775" s="47"/>
      <c r="D775" s="47"/>
      <c r="E775" s="47"/>
      <c r="F775" s="47"/>
      <c r="G775" s="47"/>
      <c r="H775" s="47"/>
      <c r="I775" s="47"/>
    </row>
    <row r="776" spans="1:9" x14ac:dyDescent="0.25">
      <c r="A776" s="47"/>
      <c r="B776" s="47"/>
      <c r="C776" s="47"/>
      <c r="D776" s="47"/>
      <c r="E776" s="47"/>
      <c r="F776" s="47"/>
      <c r="G776" s="47"/>
      <c r="H776" s="47"/>
      <c r="I776" s="47"/>
    </row>
    <row r="777" spans="1:9" x14ac:dyDescent="0.25">
      <c r="A777" s="47"/>
      <c r="B777" s="47"/>
      <c r="C777" s="47"/>
      <c r="D777" s="47"/>
      <c r="E777" s="47"/>
      <c r="F777" s="47"/>
      <c r="G777" s="47"/>
      <c r="H777" s="47"/>
      <c r="I777" s="47"/>
    </row>
    <row r="778" spans="1:9" x14ac:dyDescent="0.25">
      <c r="A778" s="47"/>
      <c r="B778" s="47"/>
      <c r="C778" s="47"/>
      <c r="D778" s="47"/>
      <c r="E778" s="47"/>
      <c r="F778" s="47"/>
      <c r="G778" s="47"/>
      <c r="H778" s="47"/>
      <c r="I778" s="47"/>
    </row>
    <row r="779" spans="1:9" x14ac:dyDescent="0.25">
      <c r="A779" s="47"/>
      <c r="B779" s="47"/>
      <c r="C779" s="47"/>
      <c r="D779" s="47"/>
      <c r="E779" s="47"/>
      <c r="F779" s="47"/>
      <c r="G779" s="47"/>
      <c r="H779" s="47"/>
      <c r="I779" s="47"/>
    </row>
    <row r="780" spans="1:9" x14ac:dyDescent="0.25">
      <c r="A780" s="47"/>
      <c r="B780" s="47"/>
      <c r="C780" s="47"/>
      <c r="D780" s="47"/>
      <c r="E780" s="47"/>
      <c r="F780" s="47"/>
      <c r="G780" s="47"/>
      <c r="H780" s="47"/>
      <c r="I780" s="47"/>
    </row>
    <row r="781" spans="1:9" x14ac:dyDescent="0.25">
      <c r="A781" s="47"/>
      <c r="B781" s="47"/>
      <c r="C781" s="47"/>
      <c r="D781" s="47"/>
      <c r="E781" s="47"/>
      <c r="F781" s="47"/>
      <c r="G781" s="47"/>
      <c r="H781" s="47"/>
      <c r="I781" s="47"/>
    </row>
    <row r="782" spans="1:9" x14ac:dyDescent="0.25">
      <c r="A782" s="47"/>
      <c r="B782" s="47"/>
      <c r="C782" s="47"/>
      <c r="D782" s="47"/>
      <c r="E782" s="47"/>
      <c r="F782" s="47"/>
      <c r="G782" s="47"/>
      <c r="H782" s="47"/>
      <c r="I782" s="47"/>
    </row>
    <row r="783" spans="1:9" x14ac:dyDescent="0.25">
      <c r="A783" s="47"/>
      <c r="B783" s="47"/>
      <c r="C783" s="47"/>
      <c r="D783" s="47"/>
      <c r="E783" s="47"/>
      <c r="F783" s="47"/>
      <c r="G783" s="47"/>
      <c r="H783" s="47"/>
      <c r="I783" s="47"/>
    </row>
    <row r="784" spans="1:9" x14ac:dyDescent="0.25">
      <c r="A784" s="47"/>
      <c r="B784" s="47"/>
      <c r="C784" s="47"/>
      <c r="D784" s="47"/>
      <c r="E784" s="47"/>
      <c r="F784" s="47"/>
      <c r="G784" s="47"/>
      <c r="H784" s="47"/>
      <c r="I784" s="47"/>
    </row>
    <row r="785" spans="1:9" x14ac:dyDescent="0.25">
      <c r="A785" s="47"/>
      <c r="B785" s="47"/>
      <c r="C785" s="47"/>
      <c r="D785" s="47"/>
      <c r="E785" s="47"/>
      <c r="F785" s="47"/>
      <c r="G785" s="47"/>
      <c r="H785" s="47"/>
      <c r="I785" s="47"/>
    </row>
    <row r="786" spans="1:9" x14ac:dyDescent="0.25">
      <c r="A786" s="47"/>
      <c r="B786" s="47"/>
      <c r="C786" s="47"/>
      <c r="D786" s="47"/>
      <c r="E786" s="47"/>
      <c r="F786" s="47"/>
      <c r="G786" s="47"/>
      <c r="H786" s="47"/>
      <c r="I786" s="47"/>
    </row>
    <row r="787" spans="1:9" x14ac:dyDescent="0.25">
      <c r="A787" s="47"/>
      <c r="B787" s="47"/>
      <c r="C787" s="47"/>
      <c r="D787" s="47"/>
      <c r="E787" s="47"/>
      <c r="F787" s="47"/>
      <c r="G787" s="47"/>
      <c r="H787" s="47"/>
      <c r="I787" s="47"/>
    </row>
    <row r="788" spans="1:9" x14ac:dyDescent="0.25">
      <c r="A788" s="47"/>
      <c r="B788" s="47"/>
      <c r="C788" s="47"/>
      <c r="D788" s="47"/>
      <c r="E788" s="47"/>
      <c r="F788" s="47"/>
      <c r="G788" s="47"/>
      <c r="H788" s="47"/>
      <c r="I788" s="47"/>
    </row>
    <row r="789" spans="1:9" x14ac:dyDescent="0.25">
      <c r="A789" s="47"/>
      <c r="B789" s="47"/>
      <c r="C789" s="47"/>
      <c r="D789" s="47"/>
      <c r="E789" s="47"/>
      <c r="F789" s="47"/>
      <c r="G789" s="47"/>
      <c r="H789" s="47"/>
      <c r="I789" s="47"/>
    </row>
    <row r="790" spans="1:9" x14ac:dyDescent="0.25">
      <c r="A790" s="47"/>
      <c r="B790" s="47"/>
      <c r="C790" s="47"/>
      <c r="D790" s="47"/>
      <c r="E790" s="47"/>
      <c r="F790" s="47"/>
      <c r="G790" s="47"/>
      <c r="H790" s="47"/>
      <c r="I790" s="47"/>
    </row>
    <row r="791" spans="1:9" x14ac:dyDescent="0.25">
      <c r="A791" s="47"/>
      <c r="B791" s="47"/>
      <c r="C791" s="47"/>
      <c r="D791" s="47"/>
      <c r="E791" s="47"/>
      <c r="F791" s="47"/>
      <c r="G791" s="47"/>
      <c r="H791" s="47"/>
      <c r="I791" s="47"/>
    </row>
    <row r="792" spans="1:9" x14ac:dyDescent="0.25">
      <c r="A792" s="47"/>
      <c r="B792" s="47"/>
      <c r="C792" s="47"/>
      <c r="D792" s="47"/>
      <c r="E792" s="47"/>
      <c r="F792" s="47"/>
      <c r="G792" s="47"/>
      <c r="H792" s="47"/>
      <c r="I792" s="47"/>
    </row>
    <row r="793" spans="1:9" x14ac:dyDescent="0.25">
      <c r="A793" s="47"/>
      <c r="B793" s="47"/>
      <c r="C793" s="47"/>
      <c r="D793" s="47"/>
      <c r="E793" s="47"/>
      <c r="F793" s="47"/>
      <c r="G793" s="47"/>
      <c r="H793" s="47"/>
      <c r="I793" s="47"/>
    </row>
    <row r="794" spans="1:9" x14ac:dyDescent="0.25">
      <c r="A794" s="47"/>
      <c r="B794" s="47"/>
      <c r="C794" s="47"/>
      <c r="D794" s="47"/>
      <c r="E794" s="47"/>
      <c r="F794" s="47"/>
      <c r="G794" s="47"/>
      <c r="H794" s="47"/>
      <c r="I794" s="47"/>
    </row>
    <row r="795" spans="1:9" x14ac:dyDescent="0.25">
      <c r="A795" s="47"/>
      <c r="B795" s="47"/>
      <c r="C795" s="47"/>
      <c r="D795" s="47"/>
      <c r="E795" s="47"/>
      <c r="F795" s="47"/>
      <c r="G795" s="47"/>
      <c r="H795" s="47"/>
      <c r="I795" s="47"/>
    </row>
    <row r="796" spans="1:9" x14ac:dyDescent="0.25">
      <c r="A796" s="47"/>
      <c r="B796" s="47"/>
      <c r="C796" s="47"/>
      <c r="D796" s="47"/>
      <c r="E796" s="47"/>
      <c r="F796" s="47"/>
      <c r="G796" s="47"/>
      <c r="H796" s="47"/>
      <c r="I796" s="47"/>
    </row>
    <row r="797" spans="1:9" x14ac:dyDescent="0.25">
      <c r="A797" s="47"/>
      <c r="B797" s="47"/>
      <c r="C797" s="47"/>
      <c r="D797" s="47"/>
      <c r="E797" s="47"/>
      <c r="F797" s="47"/>
      <c r="G797" s="47"/>
      <c r="H797" s="47"/>
      <c r="I797" s="47"/>
    </row>
    <row r="798" spans="1:9" x14ac:dyDescent="0.25">
      <c r="A798" s="47"/>
      <c r="B798" s="47"/>
      <c r="C798" s="47"/>
      <c r="D798" s="47"/>
      <c r="E798" s="47"/>
      <c r="F798" s="47"/>
      <c r="G798" s="47"/>
      <c r="H798" s="47"/>
      <c r="I798" s="47"/>
    </row>
    <row r="799" spans="1:9" x14ac:dyDescent="0.25">
      <c r="A799" s="47"/>
      <c r="B799" s="47"/>
      <c r="C799" s="47"/>
      <c r="D799" s="47"/>
      <c r="E799" s="47"/>
      <c r="F799" s="47"/>
      <c r="G799" s="47"/>
      <c r="H799" s="47"/>
      <c r="I799" s="47"/>
    </row>
    <row r="800" spans="1:9" x14ac:dyDescent="0.25">
      <c r="A800" s="47"/>
      <c r="B800" s="47"/>
      <c r="C800" s="47"/>
      <c r="D800" s="47"/>
      <c r="E800" s="47"/>
      <c r="F800" s="47"/>
      <c r="G800" s="47"/>
      <c r="H800" s="47"/>
      <c r="I800" s="47"/>
    </row>
    <row r="801" spans="1:9" x14ac:dyDescent="0.25">
      <c r="A801" s="47"/>
      <c r="B801" s="47"/>
      <c r="C801" s="47"/>
      <c r="D801" s="47"/>
      <c r="E801" s="47"/>
      <c r="F801" s="47"/>
      <c r="G801" s="47"/>
      <c r="H801" s="47"/>
      <c r="I801" s="47"/>
    </row>
    <row r="802" spans="1:9" x14ac:dyDescent="0.25">
      <c r="A802" s="47"/>
      <c r="B802" s="47"/>
      <c r="C802" s="47"/>
      <c r="D802" s="47"/>
      <c r="E802" s="47"/>
      <c r="F802" s="47"/>
      <c r="G802" s="47"/>
      <c r="H802" s="47"/>
      <c r="I802" s="47"/>
    </row>
    <row r="803" spans="1:9" x14ac:dyDescent="0.25">
      <c r="A803" s="47"/>
      <c r="B803" s="47"/>
      <c r="C803" s="47"/>
      <c r="D803" s="47"/>
      <c r="E803" s="47"/>
      <c r="F803" s="47"/>
      <c r="G803" s="47"/>
      <c r="H803" s="47"/>
      <c r="I803" s="47"/>
    </row>
    <row r="804" spans="1:9" x14ac:dyDescent="0.25">
      <c r="A804" s="47"/>
      <c r="B804" s="47"/>
      <c r="C804" s="47"/>
      <c r="D804" s="47"/>
      <c r="E804" s="47"/>
      <c r="F804" s="47"/>
      <c r="G804" s="47"/>
      <c r="H804" s="47"/>
      <c r="I804" s="47"/>
    </row>
    <row r="805" spans="1:9" x14ac:dyDescent="0.25">
      <c r="A805" s="47"/>
      <c r="B805" s="47"/>
      <c r="C805" s="47"/>
      <c r="D805" s="47"/>
      <c r="E805" s="47"/>
      <c r="F805" s="47"/>
      <c r="G805" s="47"/>
      <c r="H805" s="47"/>
      <c r="I805" s="47"/>
    </row>
    <row r="806" spans="1:9" x14ac:dyDescent="0.25">
      <c r="A806" s="47"/>
      <c r="B806" s="47"/>
      <c r="C806" s="47"/>
      <c r="D806" s="47"/>
      <c r="E806" s="47"/>
      <c r="F806" s="47"/>
      <c r="G806" s="47"/>
      <c r="H806" s="47"/>
      <c r="I806" s="47"/>
    </row>
    <row r="807" spans="1:9" x14ac:dyDescent="0.25">
      <c r="A807" s="47"/>
      <c r="B807" s="47"/>
      <c r="C807" s="47"/>
      <c r="D807" s="47"/>
      <c r="E807" s="47"/>
      <c r="F807" s="47"/>
      <c r="G807" s="47"/>
      <c r="H807" s="47"/>
      <c r="I807" s="47"/>
    </row>
    <row r="808" spans="1:9" x14ac:dyDescent="0.25">
      <c r="A808" s="47"/>
      <c r="B808" s="47"/>
      <c r="C808" s="47"/>
      <c r="D808" s="47"/>
      <c r="E808" s="47"/>
      <c r="F808" s="47"/>
      <c r="G808" s="47"/>
      <c r="H808" s="47"/>
      <c r="I808" s="47"/>
    </row>
    <row r="809" spans="1:9" x14ac:dyDescent="0.25">
      <c r="A809" s="47"/>
      <c r="B809" s="47"/>
      <c r="C809" s="47"/>
      <c r="D809" s="47"/>
      <c r="E809" s="47"/>
      <c r="F809" s="47"/>
      <c r="G809" s="47"/>
      <c r="H809" s="47"/>
      <c r="I809" s="47"/>
    </row>
    <row r="810" spans="1:9" x14ac:dyDescent="0.25">
      <c r="A810" s="47"/>
      <c r="B810" s="47"/>
      <c r="C810" s="47"/>
      <c r="D810" s="47"/>
      <c r="E810" s="47"/>
      <c r="F810" s="47"/>
      <c r="G810" s="47"/>
      <c r="H810" s="47"/>
      <c r="I810" s="47"/>
    </row>
    <row r="811" spans="1:9" x14ac:dyDescent="0.25">
      <c r="A811" s="47"/>
      <c r="B811" s="47"/>
      <c r="C811" s="47"/>
      <c r="D811" s="47"/>
      <c r="E811" s="47"/>
      <c r="F811" s="47"/>
      <c r="G811" s="47"/>
      <c r="H811" s="47"/>
      <c r="I811" s="47"/>
    </row>
    <row r="812" spans="1:9" x14ac:dyDescent="0.25">
      <c r="A812" s="47"/>
      <c r="B812" s="47"/>
      <c r="C812" s="47"/>
      <c r="D812" s="47"/>
      <c r="E812" s="47"/>
      <c r="F812" s="47"/>
      <c r="G812" s="47"/>
      <c r="H812" s="47"/>
      <c r="I812" s="47"/>
    </row>
    <row r="813" spans="1:9" x14ac:dyDescent="0.25">
      <c r="A813" s="47"/>
      <c r="B813" s="47"/>
      <c r="C813" s="47"/>
      <c r="D813" s="47"/>
      <c r="E813" s="47"/>
      <c r="F813" s="47"/>
      <c r="G813" s="47"/>
      <c r="H813" s="47"/>
      <c r="I813" s="47"/>
    </row>
    <row r="814" spans="1:9" x14ac:dyDescent="0.25">
      <c r="A814" s="47"/>
      <c r="B814" s="47"/>
      <c r="C814" s="47"/>
      <c r="D814" s="47"/>
      <c r="E814" s="47"/>
      <c r="F814" s="47"/>
      <c r="G814" s="47"/>
      <c r="H814" s="47"/>
      <c r="I814" s="47"/>
    </row>
    <row r="815" spans="1:9" x14ac:dyDescent="0.25">
      <c r="A815" s="47"/>
      <c r="B815" s="47"/>
      <c r="C815" s="47"/>
      <c r="D815" s="47"/>
      <c r="E815" s="47"/>
      <c r="F815" s="47"/>
      <c r="G815" s="47"/>
      <c r="H815" s="47"/>
      <c r="I815" s="47"/>
    </row>
    <row r="816" spans="1:9" x14ac:dyDescent="0.25">
      <c r="A816" s="47"/>
      <c r="B816" s="47"/>
      <c r="C816" s="47"/>
      <c r="D816" s="47"/>
      <c r="E816" s="47"/>
      <c r="F816" s="47"/>
      <c r="G816" s="47"/>
      <c r="H816" s="47"/>
      <c r="I816" s="47"/>
    </row>
    <row r="817" spans="1:9" x14ac:dyDescent="0.25">
      <c r="A817" s="47"/>
      <c r="B817" s="47"/>
      <c r="C817" s="47"/>
      <c r="D817" s="47"/>
      <c r="E817" s="47"/>
      <c r="F817" s="47"/>
      <c r="G817" s="47"/>
      <c r="H817" s="47"/>
      <c r="I817" s="47"/>
    </row>
    <row r="818" spans="1:9" x14ac:dyDescent="0.25">
      <c r="A818" s="47"/>
      <c r="B818" s="47"/>
      <c r="C818" s="47"/>
      <c r="D818" s="47"/>
      <c r="E818" s="47"/>
      <c r="F818" s="47"/>
      <c r="G818" s="47"/>
      <c r="H818" s="47"/>
      <c r="I818" s="47"/>
    </row>
    <row r="819" spans="1:9" x14ac:dyDescent="0.25">
      <c r="A819" s="47"/>
      <c r="B819" s="47"/>
      <c r="C819" s="47"/>
      <c r="D819" s="47"/>
      <c r="E819" s="47"/>
      <c r="F819" s="47"/>
      <c r="G819" s="47"/>
      <c r="H819" s="47"/>
      <c r="I819" s="47"/>
    </row>
    <row r="820" spans="1:9" x14ac:dyDescent="0.25">
      <c r="A820" s="47"/>
      <c r="B820" s="47"/>
      <c r="C820" s="47"/>
      <c r="D820" s="47"/>
      <c r="E820" s="47"/>
      <c r="F820" s="47"/>
      <c r="G820" s="47"/>
      <c r="H820" s="47"/>
      <c r="I820" s="47"/>
    </row>
    <row r="821" spans="1:9" x14ac:dyDescent="0.25">
      <c r="A821" s="47"/>
      <c r="B821" s="47"/>
      <c r="C821" s="47"/>
      <c r="D821" s="47"/>
      <c r="E821" s="47"/>
      <c r="F821" s="47"/>
      <c r="G821" s="47"/>
      <c r="H821" s="47"/>
      <c r="I821" s="47"/>
    </row>
    <row r="822" spans="1:9" x14ac:dyDescent="0.25">
      <c r="A822" s="47"/>
      <c r="B822" s="47"/>
      <c r="C822" s="47"/>
      <c r="D822" s="47"/>
      <c r="E822" s="47"/>
      <c r="F822" s="47"/>
      <c r="G822" s="47"/>
      <c r="H822" s="47"/>
      <c r="I822" s="47"/>
    </row>
    <row r="823" spans="1:9" x14ac:dyDescent="0.25">
      <c r="A823" s="47"/>
      <c r="B823" s="47"/>
      <c r="C823" s="47"/>
      <c r="D823" s="47"/>
      <c r="E823" s="47"/>
      <c r="F823" s="47"/>
      <c r="G823" s="47"/>
      <c r="H823" s="47"/>
      <c r="I823" s="47"/>
    </row>
    <row r="824" spans="1:9" x14ac:dyDescent="0.25">
      <c r="A824" s="47"/>
      <c r="B824" s="47"/>
      <c r="C824" s="47"/>
      <c r="D824" s="47"/>
      <c r="E824" s="47"/>
      <c r="F824" s="47"/>
      <c r="G824" s="47"/>
      <c r="H824" s="47"/>
      <c r="I824" s="47"/>
    </row>
    <row r="825" spans="1:9" x14ac:dyDescent="0.25">
      <c r="A825" s="47"/>
      <c r="B825" s="47"/>
      <c r="C825" s="47"/>
      <c r="D825" s="47"/>
      <c r="E825" s="47"/>
      <c r="F825" s="47"/>
      <c r="G825" s="47"/>
      <c r="H825" s="47"/>
      <c r="I825" s="47"/>
    </row>
    <row r="826" spans="1:9" x14ac:dyDescent="0.25">
      <c r="A826" s="47"/>
      <c r="B826" s="47"/>
      <c r="C826" s="47"/>
      <c r="D826" s="47"/>
      <c r="E826" s="47"/>
      <c r="F826" s="47"/>
      <c r="G826" s="47"/>
      <c r="H826" s="47"/>
      <c r="I826" s="47"/>
    </row>
    <row r="827" spans="1:9" x14ac:dyDescent="0.25">
      <c r="A827" s="47"/>
      <c r="B827" s="47"/>
      <c r="C827" s="47"/>
      <c r="D827" s="47"/>
      <c r="E827" s="47"/>
      <c r="F827" s="47"/>
      <c r="G827" s="47"/>
      <c r="H827" s="47"/>
      <c r="I827" s="47"/>
    </row>
    <row r="828" spans="1:9" x14ac:dyDescent="0.25">
      <c r="A828" s="47"/>
      <c r="B828" s="47"/>
      <c r="C828" s="47"/>
      <c r="D828" s="47"/>
      <c r="E828" s="47"/>
      <c r="F828" s="47"/>
      <c r="G828" s="47"/>
      <c r="H828" s="47"/>
      <c r="I828" s="47"/>
    </row>
    <row r="829" spans="1:9" x14ac:dyDescent="0.25">
      <c r="A829" s="47"/>
      <c r="B829" s="47"/>
      <c r="C829" s="47"/>
      <c r="D829" s="47"/>
      <c r="E829" s="47"/>
      <c r="F829" s="47"/>
      <c r="G829" s="47"/>
      <c r="H829" s="47"/>
      <c r="I829" s="47"/>
    </row>
    <row r="830" spans="1:9" x14ac:dyDescent="0.25">
      <c r="A830" s="47"/>
      <c r="B830" s="47"/>
      <c r="C830" s="47"/>
      <c r="D830" s="47"/>
      <c r="E830" s="47"/>
      <c r="F830" s="47"/>
      <c r="G830" s="47"/>
      <c r="H830" s="47"/>
      <c r="I830" s="47"/>
    </row>
    <row r="831" spans="1:9" x14ac:dyDescent="0.25">
      <c r="A831" s="47"/>
      <c r="B831" s="47"/>
      <c r="C831" s="47"/>
      <c r="D831" s="47"/>
      <c r="E831" s="47"/>
      <c r="F831" s="47"/>
      <c r="G831" s="47"/>
      <c r="H831" s="47"/>
      <c r="I831" s="47"/>
    </row>
    <row r="832" spans="1:9" x14ac:dyDescent="0.25">
      <c r="A832" s="47"/>
      <c r="B832" s="47"/>
      <c r="C832" s="47"/>
      <c r="D832" s="47"/>
      <c r="E832" s="47"/>
      <c r="F832" s="47"/>
      <c r="G832" s="47"/>
      <c r="H832" s="47"/>
      <c r="I832" s="47"/>
    </row>
    <row r="833" spans="1:9" x14ac:dyDescent="0.25">
      <c r="A833" s="47"/>
      <c r="B833" s="47"/>
      <c r="C833" s="47"/>
      <c r="D833" s="47"/>
      <c r="E833" s="47"/>
      <c r="F833" s="47"/>
      <c r="G833" s="47"/>
      <c r="H833" s="47"/>
      <c r="I833" s="47"/>
    </row>
    <row r="834" spans="1:9" x14ac:dyDescent="0.25">
      <c r="A834" s="47"/>
      <c r="B834" s="47"/>
      <c r="C834" s="47"/>
      <c r="D834" s="47"/>
      <c r="E834" s="47"/>
      <c r="F834" s="47"/>
      <c r="G834" s="47"/>
      <c r="H834" s="47"/>
      <c r="I834" s="47"/>
    </row>
    <row r="835" spans="1:9" x14ac:dyDescent="0.25">
      <c r="A835" s="47"/>
      <c r="B835" s="47"/>
      <c r="C835" s="47"/>
      <c r="D835" s="47"/>
      <c r="E835" s="47"/>
      <c r="F835" s="47"/>
      <c r="G835" s="47"/>
      <c r="H835" s="47"/>
      <c r="I835" s="47"/>
    </row>
    <row r="836" spans="1:9" x14ac:dyDescent="0.25">
      <c r="A836" s="47"/>
      <c r="B836" s="47"/>
      <c r="C836" s="47"/>
      <c r="D836" s="47"/>
      <c r="E836" s="47"/>
      <c r="F836" s="47"/>
      <c r="G836" s="47"/>
      <c r="H836" s="47"/>
      <c r="I836" s="47"/>
    </row>
    <row r="837" spans="1:9" x14ac:dyDescent="0.25">
      <c r="A837" s="47"/>
      <c r="B837" s="47"/>
      <c r="C837" s="47"/>
      <c r="D837" s="47"/>
      <c r="E837" s="47"/>
      <c r="F837" s="47"/>
      <c r="G837" s="47"/>
      <c r="H837" s="47"/>
      <c r="I837" s="47"/>
    </row>
    <row r="838" spans="1:9" x14ac:dyDescent="0.25">
      <c r="A838" s="47"/>
      <c r="B838" s="47"/>
      <c r="C838" s="47"/>
      <c r="D838" s="47"/>
      <c r="E838" s="47"/>
      <c r="F838" s="47"/>
      <c r="G838" s="47"/>
      <c r="H838" s="47"/>
      <c r="I838" s="47"/>
    </row>
    <row r="839" spans="1:9" x14ac:dyDescent="0.25">
      <c r="A839" s="47"/>
      <c r="B839" s="47"/>
      <c r="C839" s="47"/>
      <c r="D839" s="47"/>
      <c r="E839" s="47"/>
      <c r="F839" s="47"/>
      <c r="G839" s="47"/>
      <c r="H839" s="47"/>
      <c r="I839" s="47"/>
    </row>
    <row r="840" spans="1:9" x14ac:dyDescent="0.25">
      <c r="A840" s="47"/>
      <c r="B840" s="47"/>
      <c r="C840" s="47"/>
      <c r="D840" s="47"/>
      <c r="E840" s="47"/>
      <c r="F840" s="47"/>
      <c r="G840" s="47"/>
      <c r="H840" s="47"/>
      <c r="I840" s="47"/>
    </row>
    <row r="841" spans="1:9" x14ac:dyDescent="0.25">
      <c r="A841" s="47"/>
      <c r="B841" s="47"/>
      <c r="C841" s="47"/>
      <c r="D841" s="47"/>
      <c r="E841" s="47"/>
      <c r="F841" s="47"/>
      <c r="G841" s="47"/>
      <c r="H841" s="47"/>
      <c r="I841" s="47"/>
    </row>
    <row r="842" spans="1:9" x14ac:dyDescent="0.25">
      <c r="A842" s="47"/>
      <c r="B842" s="47"/>
      <c r="C842" s="47"/>
      <c r="D842" s="47"/>
      <c r="E842" s="47"/>
      <c r="F842" s="47"/>
      <c r="G842" s="47"/>
      <c r="H842" s="47"/>
      <c r="I842" s="47"/>
    </row>
    <row r="843" spans="1:9" x14ac:dyDescent="0.25">
      <c r="A843" s="47"/>
      <c r="B843" s="47"/>
      <c r="C843" s="47"/>
      <c r="D843" s="47"/>
      <c r="E843" s="47"/>
      <c r="F843" s="47"/>
      <c r="G843" s="47"/>
      <c r="H843" s="47"/>
      <c r="I843" s="47"/>
    </row>
    <row r="844" spans="1:9" x14ac:dyDescent="0.25">
      <c r="A844" s="47"/>
      <c r="B844" s="47"/>
      <c r="C844" s="47"/>
      <c r="D844" s="47"/>
      <c r="E844" s="47"/>
      <c r="F844" s="47"/>
      <c r="G844" s="47"/>
      <c r="H844" s="47"/>
      <c r="I844" s="47"/>
    </row>
    <row r="845" spans="1:9" x14ac:dyDescent="0.25">
      <c r="A845" s="47"/>
      <c r="B845" s="47"/>
      <c r="C845" s="47"/>
      <c r="D845" s="47"/>
      <c r="E845" s="47"/>
      <c r="F845" s="47"/>
      <c r="G845" s="47"/>
      <c r="H845" s="47"/>
      <c r="I845" s="47"/>
    </row>
    <row r="846" spans="1:9" x14ac:dyDescent="0.25">
      <c r="A846" s="47"/>
      <c r="B846" s="47"/>
      <c r="C846" s="47"/>
      <c r="D846" s="47"/>
      <c r="E846" s="47"/>
      <c r="F846" s="47"/>
      <c r="G846" s="47"/>
      <c r="H846" s="47"/>
      <c r="I846" s="47"/>
    </row>
    <row r="847" spans="1:9" x14ac:dyDescent="0.25">
      <c r="A847" s="47"/>
      <c r="B847" s="47"/>
      <c r="C847" s="47"/>
      <c r="D847" s="47"/>
      <c r="E847" s="47"/>
      <c r="F847" s="47"/>
      <c r="G847" s="47"/>
      <c r="H847" s="47"/>
      <c r="I847" s="47"/>
    </row>
    <row r="848" spans="1:9" x14ac:dyDescent="0.25">
      <c r="A848" s="47"/>
      <c r="B848" s="47"/>
      <c r="C848" s="47"/>
      <c r="D848" s="47"/>
      <c r="E848" s="47"/>
      <c r="F848" s="47"/>
      <c r="G848" s="47"/>
      <c r="H848" s="47"/>
      <c r="I848" s="47"/>
    </row>
    <row r="849" spans="1:9" x14ac:dyDescent="0.25">
      <c r="A849" s="47"/>
      <c r="B849" s="47"/>
      <c r="C849" s="47"/>
      <c r="D849" s="47"/>
      <c r="E849" s="47"/>
      <c r="F849" s="47"/>
      <c r="G849" s="47"/>
      <c r="H849" s="47"/>
      <c r="I849" s="47"/>
    </row>
    <row r="850" spans="1:9" x14ac:dyDescent="0.25">
      <c r="A850" s="47"/>
      <c r="B850" s="47"/>
      <c r="C850" s="47"/>
      <c r="D850" s="47"/>
      <c r="E850" s="47"/>
      <c r="F850" s="47"/>
      <c r="G850" s="47"/>
      <c r="H850" s="47"/>
      <c r="I850" s="47"/>
    </row>
    <row r="851" spans="1:9" x14ac:dyDescent="0.25">
      <c r="A851" s="47"/>
      <c r="B851" s="47"/>
      <c r="C851" s="47"/>
      <c r="D851" s="47"/>
      <c r="E851" s="47"/>
      <c r="F851" s="47"/>
      <c r="G851" s="47"/>
      <c r="H851" s="47"/>
      <c r="I851" s="47"/>
    </row>
    <row r="852" spans="1:9" x14ac:dyDescent="0.25">
      <c r="A852" s="47"/>
      <c r="B852" s="47"/>
      <c r="C852" s="47"/>
      <c r="D852" s="47"/>
      <c r="E852" s="47"/>
      <c r="F852" s="47"/>
      <c r="G852" s="47"/>
      <c r="H852" s="47"/>
      <c r="I852" s="47"/>
    </row>
    <row r="853" spans="1:9" x14ac:dyDescent="0.25">
      <c r="A853" s="47"/>
      <c r="B853" s="47"/>
      <c r="C853" s="47"/>
      <c r="D853" s="47"/>
      <c r="E853" s="47"/>
      <c r="F853" s="47"/>
      <c r="G853" s="47"/>
      <c r="H853" s="47"/>
      <c r="I853" s="47"/>
    </row>
    <row r="854" spans="1:9" x14ac:dyDescent="0.25">
      <c r="A854" s="47"/>
      <c r="B854" s="47"/>
      <c r="C854" s="47"/>
      <c r="D854" s="47"/>
      <c r="E854" s="47"/>
      <c r="F854" s="47"/>
      <c r="G854" s="47"/>
      <c r="H854" s="47"/>
      <c r="I854" s="47"/>
    </row>
    <row r="855" spans="1:9" x14ac:dyDescent="0.25">
      <c r="A855" s="47"/>
      <c r="B855" s="47"/>
      <c r="C855" s="47"/>
      <c r="D855" s="47"/>
      <c r="E855" s="47"/>
      <c r="F855" s="47"/>
      <c r="G855" s="47"/>
      <c r="H855" s="47"/>
      <c r="I855" s="47"/>
    </row>
    <row r="856" spans="1:9" x14ac:dyDescent="0.25">
      <c r="A856" s="47"/>
      <c r="B856" s="47"/>
      <c r="C856" s="47"/>
      <c r="D856" s="47"/>
      <c r="E856" s="47"/>
      <c r="F856" s="47"/>
      <c r="G856" s="47"/>
      <c r="H856" s="47"/>
      <c r="I856" s="47"/>
    </row>
    <row r="857" spans="1:9" x14ac:dyDescent="0.25">
      <c r="A857" s="47"/>
      <c r="B857" s="47"/>
      <c r="C857" s="47"/>
      <c r="D857" s="47"/>
      <c r="E857" s="47"/>
      <c r="F857" s="47"/>
      <c r="G857" s="47"/>
      <c r="H857" s="47"/>
      <c r="I857" s="47"/>
    </row>
    <row r="858" spans="1:9" x14ac:dyDescent="0.25">
      <c r="A858" s="47"/>
      <c r="B858" s="47"/>
      <c r="C858" s="47"/>
      <c r="D858" s="47"/>
      <c r="E858" s="47"/>
      <c r="F858" s="47"/>
      <c r="G858" s="47"/>
      <c r="H858" s="47"/>
      <c r="I858" s="47"/>
    </row>
    <row r="859" spans="1:9" x14ac:dyDescent="0.25">
      <c r="A859" s="47"/>
      <c r="B859" s="47"/>
      <c r="C859" s="47"/>
      <c r="D859" s="47"/>
      <c r="E859" s="47"/>
      <c r="F859" s="47"/>
      <c r="G859" s="47"/>
      <c r="H859" s="47"/>
      <c r="I859" s="47"/>
    </row>
    <row r="860" spans="1:9" x14ac:dyDescent="0.25">
      <c r="A860" s="47"/>
      <c r="B860" s="47"/>
      <c r="C860" s="47"/>
      <c r="D860" s="47"/>
      <c r="E860" s="47"/>
      <c r="F860" s="47"/>
      <c r="G860" s="47"/>
      <c r="H860" s="47"/>
      <c r="I860" s="47"/>
    </row>
    <row r="861" spans="1:9" x14ac:dyDescent="0.25">
      <c r="A861" s="47"/>
      <c r="B861" s="47"/>
      <c r="C861" s="47"/>
      <c r="D861" s="47"/>
      <c r="E861" s="47"/>
      <c r="F861" s="47"/>
      <c r="G861" s="47"/>
      <c r="H861" s="47"/>
      <c r="I861" s="47"/>
    </row>
    <row r="862" spans="1:9" x14ac:dyDescent="0.25">
      <c r="A862" s="47"/>
      <c r="B862" s="47"/>
      <c r="C862" s="47"/>
      <c r="D862" s="47"/>
      <c r="E862" s="47"/>
      <c r="F862" s="47"/>
      <c r="G862" s="47"/>
      <c r="H862" s="47"/>
      <c r="I862" s="47"/>
    </row>
    <row r="863" spans="1:9" x14ac:dyDescent="0.25">
      <c r="A863" s="47"/>
      <c r="B863" s="47"/>
      <c r="C863" s="47"/>
      <c r="D863" s="47"/>
      <c r="E863" s="47"/>
      <c r="F863" s="47"/>
      <c r="G863" s="47"/>
      <c r="H863" s="47"/>
      <c r="I863" s="47"/>
    </row>
    <row r="864" spans="1:9" x14ac:dyDescent="0.25">
      <c r="A864" s="47"/>
      <c r="B864" s="47"/>
      <c r="C864" s="47"/>
      <c r="D864" s="47"/>
      <c r="E864" s="47"/>
      <c r="F864" s="47"/>
      <c r="G864" s="47"/>
      <c r="H864" s="47"/>
      <c r="I864" s="47"/>
    </row>
    <row r="865" spans="1:9" x14ac:dyDescent="0.25">
      <c r="A865" s="47"/>
      <c r="B865" s="47"/>
      <c r="C865" s="47"/>
      <c r="D865" s="47"/>
      <c r="E865" s="47"/>
      <c r="F865" s="47"/>
      <c r="G865" s="47"/>
      <c r="H865" s="47"/>
      <c r="I865" s="47"/>
    </row>
    <row r="866" spans="1:9" x14ac:dyDescent="0.25">
      <c r="A866" s="47"/>
      <c r="B866" s="47"/>
      <c r="C866" s="47"/>
      <c r="D866" s="47"/>
      <c r="E866" s="47"/>
      <c r="F866" s="47"/>
      <c r="G866" s="47"/>
      <c r="H866" s="47"/>
      <c r="I866" s="47"/>
    </row>
    <row r="867" spans="1:9" x14ac:dyDescent="0.25">
      <c r="A867" s="47"/>
      <c r="B867" s="47"/>
      <c r="C867" s="47"/>
      <c r="D867" s="47"/>
      <c r="E867" s="47"/>
      <c r="F867" s="47"/>
      <c r="G867" s="47"/>
      <c r="H867" s="47"/>
      <c r="I867" s="47"/>
    </row>
    <row r="868" spans="1:9" x14ac:dyDescent="0.25">
      <c r="A868" s="47"/>
      <c r="B868" s="47"/>
      <c r="C868" s="47"/>
      <c r="D868" s="47"/>
      <c r="E868" s="47"/>
      <c r="F868" s="47"/>
      <c r="G868" s="47"/>
      <c r="H868" s="47"/>
      <c r="I868" s="47"/>
    </row>
    <row r="869" spans="1:9" x14ac:dyDescent="0.25">
      <c r="A869" s="47"/>
      <c r="B869" s="47"/>
      <c r="C869" s="47"/>
      <c r="D869" s="47"/>
      <c r="E869" s="47"/>
      <c r="F869" s="47"/>
      <c r="G869" s="47"/>
      <c r="H869" s="47"/>
      <c r="I869" s="47"/>
    </row>
    <row r="870" spans="1:9" x14ac:dyDescent="0.25">
      <c r="A870" s="47"/>
      <c r="B870" s="47"/>
      <c r="C870" s="47"/>
      <c r="D870" s="47"/>
      <c r="E870" s="47"/>
      <c r="F870" s="47"/>
      <c r="G870" s="47"/>
      <c r="H870" s="47"/>
      <c r="I870" s="47"/>
    </row>
    <row r="871" spans="1:9" x14ac:dyDescent="0.25">
      <c r="A871" s="47"/>
      <c r="B871" s="47"/>
      <c r="C871" s="47"/>
      <c r="D871" s="47"/>
      <c r="E871" s="47"/>
      <c r="F871" s="47"/>
      <c r="G871" s="47"/>
      <c r="H871" s="47"/>
      <c r="I871" s="47"/>
    </row>
    <row r="872" spans="1:9" x14ac:dyDescent="0.25">
      <c r="A872" s="47"/>
      <c r="B872" s="47"/>
      <c r="C872" s="47"/>
      <c r="D872" s="47"/>
      <c r="E872" s="47"/>
      <c r="F872" s="47"/>
      <c r="G872" s="47"/>
      <c r="H872" s="47"/>
      <c r="I872" s="47"/>
    </row>
    <row r="873" spans="1:9" x14ac:dyDescent="0.25">
      <c r="A873" s="47"/>
      <c r="B873" s="47"/>
      <c r="C873" s="47"/>
      <c r="D873" s="47"/>
      <c r="E873" s="47"/>
      <c r="F873" s="47"/>
      <c r="G873" s="47"/>
      <c r="H873" s="47"/>
      <c r="I873" s="47"/>
    </row>
    <row r="874" spans="1:9" x14ac:dyDescent="0.25">
      <c r="A874" s="47"/>
      <c r="B874" s="47"/>
      <c r="C874" s="47"/>
      <c r="D874" s="47"/>
      <c r="E874" s="47"/>
      <c r="F874" s="47"/>
      <c r="G874" s="47"/>
      <c r="H874" s="47"/>
      <c r="I874" s="47"/>
    </row>
    <row r="875" spans="1:9" x14ac:dyDescent="0.25">
      <c r="A875" s="47"/>
      <c r="B875" s="47"/>
      <c r="C875" s="47"/>
      <c r="D875" s="47"/>
      <c r="E875" s="47"/>
      <c r="F875" s="47"/>
      <c r="G875" s="47"/>
      <c r="H875" s="47"/>
      <c r="I875" s="47"/>
    </row>
    <row r="876" spans="1:9" x14ac:dyDescent="0.25">
      <c r="A876" s="47"/>
      <c r="B876" s="47"/>
      <c r="C876" s="47"/>
      <c r="D876" s="47"/>
      <c r="E876" s="47"/>
      <c r="F876" s="47"/>
      <c r="G876" s="47"/>
      <c r="H876" s="47"/>
      <c r="I876" s="47"/>
    </row>
    <row r="877" spans="1:9" x14ac:dyDescent="0.25">
      <c r="A877" s="47"/>
      <c r="B877" s="47"/>
      <c r="C877" s="47"/>
      <c r="D877" s="47"/>
      <c r="E877" s="47"/>
      <c r="F877" s="47"/>
      <c r="G877" s="47"/>
      <c r="H877" s="47"/>
      <c r="I877" s="47"/>
    </row>
    <row r="878" spans="1:9" x14ac:dyDescent="0.25">
      <c r="A878" s="47"/>
      <c r="B878" s="47"/>
      <c r="C878" s="47"/>
      <c r="D878" s="47"/>
      <c r="E878" s="47"/>
      <c r="F878" s="47"/>
      <c r="G878" s="47"/>
      <c r="H878" s="47"/>
      <c r="I878" s="47"/>
    </row>
    <row r="879" spans="1:9" x14ac:dyDescent="0.25">
      <c r="A879" s="47"/>
      <c r="B879" s="47"/>
      <c r="C879" s="47"/>
      <c r="D879" s="47"/>
      <c r="E879" s="47"/>
      <c r="F879" s="47"/>
      <c r="G879" s="47"/>
      <c r="H879" s="47"/>
      <c r="I879" s="47"/>
    </row>
    <row r="880" spans="1:9" x14ac:dyDescent="0.25">
      <c r="A880" s="47"/>
      <c r="B880" s="47"/>
      <c r="C880" s="47"/>
      <c r="D880" s="47"/>
      <c r="E880" s="47"/>
      <c r="F880" s="47"/>
      <c r="G880" s="47"/>
      <c r="H880" s="47"/>
      <c r="I880" s="47"/>
    </row>
    <row r="881" spans="1:9" x14ac:dyDescent="0.25">
      <c r="A881" s="47"/>
      <c r="B881" s="47"/>
      <c r="C881" s="47"/>
      <c r="D881" s="47"/>
      <c r="E881" s="47"/>
      <c r="F881" s="47"/>
      <c r="G881" s="47"/>
      <c r="H881" s="47"/>
      <c r="I881" s="47"/>
    </row>
    <row r="882" spans="1:9" x14ac:dyDescent="0.25">
      <c r="A882" s="47"/>
      <c r="B882" s="47"/>
      <c r="C882" s="47"/>
      <c r="D882" s="47"/>
      <c r="E882" s="47"/>
      <c r="F882" s="47"/>
      <c r="G882" s="47"/>
      <c r="H882" s="47"/>
      <c r="I882" s="47"/>
    </row>
    <row r="883" spans="1:9" x14ac:dyDescent="0.25">
      <c r="A883" s="47"/>
      <c r="B883" s="47"/>
      <c r="C883" s="47"/>
      <c r="D883" s="47"/>
      <c r="E883" s="47"/>
      <c r="F883" s="47"/>
      <c r="G883" s="47"/>
      <c r="H883" s="47"/>
      <c r="I883" s="47"/>
    </row>
    <row r="884" spans="1:9" x14ac:dyDescent="0.25">
      <c r="A884" s="47"/>
      <c r="B884" s="47"/>
      <c r="C884" s="47"/>
      <c r="D884" s="47"/>
      <c r="E884" s="47"/>
      <c r="F884" s="47"/>
      <c r="G884" s="47"/>
      <c r="H884" s="47"/>
      <c r="I884" s="47"/>
    </row>
    <row r="885" spans="1:9" x14ac:dyDescent="0.25">
      <c r="A885" s="47"/>
      <c r="B885" s="47"/>
      <c r="C885" s="47"/>
      <c r="D885" s="47"/>
      <c r="E885" s="47"/>
      <c r="F885" s="47"/>
      <c r="G885" s="47"/>
      <c r="H885" s="47"/>
      <c r="I885" s="47"/>
    </row>
    <row r="886" spans="1:9" x14ac:dyDescent="0.25">
      <c r="A886" s="47"/>
      <c r="B886" s="47"/>
      <c r="C886" s="47"/>
      <c r="D886" s="47"/>
      <c r="E886" s="47"/>
      <c r="F886" s="47"/>
      <c r="G886" s="47"/>
      <c r="H886" s="47"/>
      <c r="I886" s="47"/>
    </row>
    <row r="887" spans="1:9" x14ac:dyDescent="0.25">
      <c r="A887" s="47"/>
      <c r="B887" s="47"/>
      <c r="C887" s="47"/>
      <c r="D887" s="47"/>
      <c r="E887" s="47"/>
      <c r="F887" s="47"/>
      <c r="G887" s="47"/>
      <c r="H887" s="47"/>
      <c r="I887" s="47"/>
    </row>
    <row r="888" spans="1:9" x14ac:dyDescent="0.25">
      <c r="A888" s="47"/>
      <c r="B888" s="47"/>
      <c r="C888" s="47"/>
      <c r="D888" s="47"/>
      <c r="E888" s="47"/>
      <c r="F888" s="47"/>
      <c r="G888" s="47"/>
      <c r="H888" s="47"/>
      <c r="I888" s="47"/>
    </row>
    <row r="889" spans="1:9" x14ac:dyDescent="0.25">
      <c r="A889" s="47"/>
      <c r="B889" s="47"/>
      <c r="C889" s="47"/>
      <c r="D889" s="47"/>
      <c r="E889" s="47"/>
      <c r="F889" s="47"/>
      <c r="G889" s="47"/>
      <c r="H889" s="47"/>
      <c r="I889" s="47"/>
    </row>
    <row r="890" spans="1:9" x14ac:dyDescent="0.25">
      <c r="A890" s="47"/>
      <c r="B890" s="47"/>
      <c r="C890" s="47"/>
      <c r="D890" s="47"/>
      <c r="E890" s="47"/>
      <c r="F890" s="47"/>
      <c r="G890" s="47"/>
      <c r="H890" s="47"/>
      <c r="I890" s="47"/>
    </row>
    <row r="891" spans="1:9" x14ac:dyDescent="0.25">
      <c r="A891" s="47"/>
      <c r="B891" s="47"/>
      <c r="C891" s="47"/>
      <c r="D891" s="47"/>
      <c r="E891" s="47"/>
      <c r="F891" s="47"/>
      <c r="G891" s="47"/>
      <c r="H891" s="47"/>
      <c r="I891" s="47"/>
    </row>
    <row r="892" spans="1:9" x14ac:dyDescent="0.25">
      <c r="A892" s="47"/>
      <c r="B892" s="47"/>
      <c r="C892" s="47"/>
      <c r="D892" s="47"/>
      <c r="E892" s="47"/>
      <c r="F892" s="47"/>
      <c r="G892" s="47"/>
      <c r="H892" s="47"/>
      <c r="I892" s="47"/>
    </row>
    <row r="893" spans="1:9" x14ac:dyDescent="0.25">
      <c r="A893" s="47"/>
      <c r="B893" s="47"/>
      <c r="C893" s="47"/>
      <c r="D893" s="47"/>
      <c r="E893" s="47"/>
      <c r="F893" s="47"/>
      <c r="G893" s="47"/>
      <c r="H893" s="47"/>
      <c r="I893" s="47"/>
    </row>
    <row r="894" spans="1:9" x14ac:dyDescent="0.25">
      <c r="A894" s="47"/>
      <c r="B894" s="47"/>
      <c r="C894" s="47"/>
      <c r="D894" s="47"/>
      <c r="E894" s="47"/>
      <c r="F894" s="47"/>
      <c r="G894" s="47"/>
      <c r="H894" s="47"/>
      <c r="I894" s="47"/>
    </row>
    <row r="895" spans="1:9" x14ac:dyDescent="0.25">
      <c r="A895" s="47"/>
      <c r="B895" s="47"/>
      <c r="C895" s="47"/>
      <c r="D895" s="47"/>
      <c r="E895" s="47"/>
      <c r="F895" s="47"/>
      <c r="G895" s="47"/>
      <c r="H895" s="47"/>
      <c r="I895" s="47"/>
    </row>
    <row r="896" spans="1:9" x14ac:dyDescent="0.25">
      <c r="A896" s="47"/>
      <c r="B896" s="47"/>
      <c r="C896" s="47"/>
      <c r="D896" s="47"/>
      <c r="E896" s="47"/>
      <c r="F896" s="47"/>
      <c r="G896" s="47"/>
      <c r="H896" s="47"/>
      <c r="I896" s="47"/>
    </row>
    <row r="897" spans="1:9" x14ac:dyDescent="0.25">
      <c r="A897" s="47"/>
      <c r="B897" s="47"/>
      <c r="C897" s="47"/>
      <c r="D897" s="47"/>
      <c r="E897" s="47"/>
      <c r="F897" s="47"/>
      <c r="G897" s="47"/>
      <c r="H897" s="47"/>
      <c r="I897" s="47"/>
    </row>
    <row r="898" spans="1:9" x14ac:dyDescent="0.25">
      <c r="A898" s="47"/>
      <c r="B898" s="47"/>
      <c r="C898" s="47"/>
      <c r="D898" s="47"/>
      <c r="E898" s="47"/>
      <c r="F898" s="47"/>
      <c r="G898" s="47"/>
      <c r="H898" s="47"/>
      <c r="I898" s="47"/>
    </row>
    <row r="899" spans="1:9" x14ac:dyDescent="0.25">
      <c r="A899" s="47"/>
      <c r="B899" s="47"/>
      <c r="C899" s="47"/>
      <c r="D899" s="47"/>
      <c r="E899" s="47"/>
      <c r="F899" s="47"/>
      <c r="G899" s="47"/>
      <c r="H899" s="47"/>
      <c r="I899" s="47"/>
    </row>
    <row r="900" spans="1:9" x14ac:dyDescent="0.25">
      <c r="A900" s="47"/>
      <c r="B900" s="47"/>
      <c r="C900" s="47"/>
      <c r="D900" s="47"/>
      <c r="E900" s="47"/>
      <c r="F900" s="47"/>
      <c r="G900" s="47"/>
      <c r="H900" s="47"/>
      <c r="I900" s="47"/>
    </row>
    <row r="901" spans="1:9" x14ac:dyDescent="0.25">
      <c r="A901" s="47"/>
      <c r="B901" s="47"/>
      <c r="C901" s="47"/>
      <c r="D901" s="47"/>
      <c r="E901" s="47"/>
      <c r="F901" s="47"/>
      <c r="G901" s="47"/>
      <c r="H901" s="47"/>
      <c r="I901" s="47"/>
    </row>
    <row r="902" spans="1:9" x14ac:dyDescent="0.25">
      <c r="A902" s="47"/>
      <c r="B902" s="47"/>
      <c r="C902" s="47"/>
      <c r="D902" s="47"/>
      <c r="E902" s="47"/>
      <c r="F902" s="47"/>
      <c r="G902" s="47"/>
      <c r="H902" s="47"/>
      <c r="I902" s="47"/>
    </row>
    <row r="903" spans="1:9" x14ac:dyDescent="0.25">
      <c r="A903" s="47"/>
      <c r="B903" s="47"/>
      <c r="C903" s="47"/>
      <c r="D903" s="47"/>
      <c r="E903" s="47"/>
      <c r="F903" s="47"/>
      <c r="G903" s="47"/>
      <c r="H903" s="47"/>
      <c r="I903" s="47"/>
    </row>
    <row r="904" spans="1:9" x14ac:dyDescent="0.25">
      <c r="A904" s="47"/>
      <c r="B904" s="47"/>
      <c r="C904" s="47"/>
      <c r="D904" s="47"/>
      <c r="E904" s="47"/>
      <c r="F904" s="47"/>
      <c r="G904" s="47"/>
      <c r="H904" s="47"/>
      <c r="I904" s="47"/>
    </row>
    <row r="905" spans="1:9" x14ac:dyDescent="0.25">
      <c r="A905" s="47"/>
      <c r="B905" s="47"/>
      <c r="C905" s="47"/>
      <c r="D905" s="47"/>
      <c r="E905" s="47"/>
      <c r="F905" s="47"/>
      <c r="G905" s="47"/>
      <c r="H905" s="47"/>
      <c r="I905" s="47"/>
    </row>
    <row r="906" spans="1:9" x14ac:dyDescent="0.25">
      <c r="A906" s="47"/>
      <c r="B906" s="47"/>
      <c r="C906" s="47"/>
      <c r="D906" s="47"/>
      <c r="E906" s="47"/>
      <c r="F906" s="47"/>
      <c r="G906" s="47"/>
      <c r="H906" s="47"/>
      <c r="I906" s="47"/>
    </row>
    <row r="907" spans="1:9" x14ac:dyDescent="0.25">
      <c r="A907" s="47"/>
      <c r="B907" s="47"/>
      <c r="C907" s="47"/>
      <c r="D907" s="47"/>
      <c r="E907" s="47"/>
      <c r="F907" s="47"/>
      <c r="G907" s="47"/>
      <c r="H907" s="47"/>
      <c r="I907" s="47"/>
    </row>
    <row r="908" spans="1:9" x14ac:dyDescent="0.25">
      <c r="A908" s="47"/>
      <c r="B908" s="47"/>
      <c r="C908" s="47"/>
      <c r="D908" s="47"/>
      <c r="E908" s="47"/>
      <c r="F908" s="47"/>
      <c r="G908" s="47"/>
      <c r="H908" s="47"/>
      <c r="I908" s="47"/>
    </row>
    <row r="909" spans="1:9" x14ac:dyDescent="0.25">
      <c r="A909" s="47"/>
      <c r="B909" s="47"/>
      <c r="C909" s="47"/>
      <c r="D909" s="47"/>
      <c r="E909" s="47"/>
      <c r="F909" s="47"/>
      <c r="G909" s="47"/>
      <c r="H909" s="47"/>
      <c r="I909" s="47"/>
    </row>
    <row r="910" spans="1:9" x14ac:dyDescent="0.25">
      <c r="A910" s="47"/>
      <c r="B910" s="47"/>
      <c r="C910" s="47"/>
      <c r="D910" s="47"/>
      <c r="E910" s="47"/>
      <c r="F910" s="47"/>
      <c r="G910" s="47"/>
      <c r="H910" s="47"/>
      <c r="I910" s="47"/>
    </row>
    <row r="911" spans="1:9" x14ac:dyDescent="0.25">
      <c r="A911" s="47"/>
      <c r="B911" s="47"/>
      <c r="C911" s="47"/>
      <c r="D911" s="47"/>
      <c r="E911" s="47"/>
      <c r="F911" s="47"/>
      <c r="G911" s="47"/>
      <c r="H911" s="47"/>
      <c r="I911" s="47"/>
    </row>
    <row r="912" spans="1:9" x14ac:dyDescent="0.25">
      <c r="A912" s="47"/>
      <c r="B912" s="47"/>
      <c r="C912" s="47"/>
      <c r="D912" s="47"/>
      <c r="E912" s="47"/>
      <c r="F912" s="47"/>
      <c r="G912" s="47"/>
      <c r="H912" s="47"/>
      <c r="I912" s="47"/>
    </row>
    <row r="913" spans="1:9" x14ac:dyDescent="0.25">
      <c r="A913" s="47"/>
      <c r="B913" s="47"/>
      <c r="C913" s="47"/>
      <c r="D913" s="47"/>
      <c r="E913" s="47"/>
      <c r="F913" s="47"/>
      <c r="G913" s="47"/>
      <c r="H913" s="47"/>
      <c r="I913" s="47"/>
    </row>
    <row r="914" spans="1:9" x14ac:dyDescent="0.25">
      <c r="A914" s="47"/>
      <c r="B914" s="47"/>
      <c r="C914" s="47"/>
      <c r="D914" s="47"/>
      <c r="E914" s="47"/>
      <c r="F914" s="47"/>
      <c r="G914" s="47"/>
      <c r="H914" s="47"/>
      <c r="I914" s="47"/>
    </row>
    <row r="915" spans="1:9" x14ac:dyDescent="0.25">
      <c r="A915" s="47"/>
      <c r="B915" s="47"/>
      <c r="C915" s="47"/>
      <c r="D915" s="47"/>
      <c r="E915" s="47"/>
      <c r="F915" s="47"/>
      <c r="G915" s="47"/>
      <c r="H915" s="47"/>
      <c r="I915" s="47"/>
    </row>
    <row r="916" spans="1:9" x14ac:dyDescent="0.25">
      <c r="A916" s="47"/>
      <c r="B916" s="47"/>
      <c r="C916" s="47"/>
      <c r="D916" s="47"/>
      <c r="E916" s="47"/>
      <c r="F916" s="47"/>
      <c r="G916" s="47"/>
      <c r="H916" s="47"/>
      <c r="I916" s="47"/>
    </row>
    <row r="917" spans="1:9" x14ac:dyDescent="0.25">
      <c r="A917" s="47"/>
      <c r="B917" s="47"/>
      <c r="C917" s="47"/>
      <c r="D917" s="47"/>
      <c r="E917" s="47"/>
      <c r="F917" s="47"/>
      <c r="G917" s="47"/>
      <c r="H917" s="47"/>
      <c r="I917" s="47"/>
    </row>
    <row r="918" spans="1:9" x14ac:dyDescent="0.25">
      <c r="A918" s="47"/>
      <c r="B918" s="47"/>
      <c r="C918" s="47"/>
      <c r="D918" s="47"/>
      <c r="E918" s="47"/>
      <c r="F918" s="47"/>
      <c r="G918" s="47"/>
      <c r="H918" s="47"/>
      <c r="I918" s="47"/>
    </row>
    <row r="919" spans="1:9" x14ac:dyDescent="0.25">
      <c r="A919" s="47"/>
      <c r="B919" s="47"/>
      <c r="C919" s="47"/>
      <c r="D919" s="47"/>
      <c r="E919" s="47"/>
      <c r="F919" s="47"/>
      <c r="G919" s="47"/>
      <c r="H919" s="47"/>
      <c r="I919" s="47"/>
    </row>
    <row r="920" spans="1:9" x14ac:dyDescent="0.25">
      <c r="A920" s="47"/>
      <c r="B920" s="47"/>
      <c r="C920" s="47"/>
      <c r="D920" s="47"/>
      <c r="E920" s="47"/>
      <c r="F920" s="47"/>
      <c r="G920" s="47"/>
      <c r="H920" s="47"/>
      <c r="I920" s="47"/>
    </row>
    <row r="921" spans="1:9" x14ac:dyDescent="0.25">
      <c r="A921" s="47"/>
      <c r="B921" s="47"/>
      <c r="C921" s="47"/>
      <c r="D921" s="47"/>
      <c r="E921" s="47"/>
      <c r="F921" s="47"/>
      <c r="G921" s="47"/>
      <c r="H921" s="47"/>
      <c r="I921" s="47"/>
    </row>
    <row r="922" spans="1:9" x14ac:dyDescent="0.25">
      <c r="A922" s="47"/>
      <c r="B922" s="47"/>
      <c r="C922" s="47"/>
      <c r="D922" s="47"/>
      <c r="E922" s="47"/>
      <c r="F922" s="47"/>
      <c r="G922" s="47"/>
      <c r="H922" s="47"/>
      <c r="I922" s="47"/>
    </row>
    <row r="923" spans="1:9" x14ac:dyDescent="0.25">
      <c r="A923" s="47"/>
      <c r="B923" s="47"/>
      <c r="C923" s="47"/>
      <c r="D923" s="47"/>
      <c r="E923" s="47"/>
      <c r="F923" s="47"/>
      <c r="G923" s="47"/>
      <c r="H923" s="47"/>
      <c r="I923" s="47"/>
    </row>
    <row r="924" spans="1:9" x14ac:dyDescent="0.25">
      <c r="A924" s="47"/>
      <c r="B924" s="47"/>
      <c r="C924" s="47"/>
      <c r="D924" s="47"/>
      <c r="E924" s="47"/>
      <c r="F924" s="47"/>
      <c r="G924" s="47"/>
      <c r="H924" s="47"/>
      <c r="I924" s="47"/>
    </row>
    <row r="925" spans="1:9" x14ac:dyDescent="0.25">
      <c r="A925" s="47"/>
      <c r="B925" s="47"/>
      <c r="C925" s="47"/>
      <c r="D925" s="47"/>
      <c r="E925" s="47"/>
      <c r="F925" s="47"/>
      <c r="G925" s="47"/>
      <c r="H925" s="47"/>
      <c r="I925" s="47"/>
    </row>
    <row r="926" spans="1:9" x14ac:dyDescent="0.25">
      <c r="A926" s="47"/>
      <c r="B926" s="47"/>
      <c r="C926" s="47"/>
      <c r="D926" s="47"/>
      <c r="E926" s="47"/>
      <c r="F926" s="47"/>
      <c r="G926" s="47"/>
      <c r="H926" s="47"/>
      <c r="I926" s="47"/>
    </row>
    <row r="927" spans="1:9" x14ac:dyDescent="0.25">
      <c r="A927" s="47"/>
      <c r="B927" s="47"/>
      <c r="C927" s="47"/>
      <c r="D927" s="47"/>
      <c r="E927" s="47"/>
      <c r="F927" s="47"/>
      <c r="G927" s="47"/>
      <c r="H927" s="47"/>
      <c r="I927" s="47"/>
    </row>
    <row r="928" spans="1:9" x14ac:dyDescent="0.25">
      <c r="A928" s="47"/>
      <c r="B928" s="47"/>
      <c r="C928" s="47"/>
      <c r="D928" s="47"/>
      <c r="E928" s="47"/>
      <c r="F928" s="47"/>
      <c r="G928" s="47"/>
      <c r="H928" s="47"/>
      <c r="I928" s="47"/>
    </row>
    <row r="929" spans="1:9" x14ac:dyDescent="0.25">
      <c r="A929" s="47"/>
      <c r="B929" s="47"/>
      <c r="C929" s="47"/>
      <c r="D929" s="47"/>
      <c r="E929" s="47"/>
      <c r="F929" s="47"/>
      <c r="G929" s="47"/>
      <c r="H929" s="47"/>
      <c r="I929" s="47"/>
    </row>
    <row r="930" spans="1:9" x14ac:dyDescent="0.25">
      <c r="A930" s="47"/>
      <c r="B930" s="47"/>
      <c r="C930" s="47"/>
      <c r="D930" s="47"/>
      <c r="E930" s="47"/>
      <c r="F930" s="47"/>
      <c r="G930" s="47"/>
      <c r="H930" s="47"/>
      <c r="I930" s="47"/>
    </row>
    <row r="931" spans="1:9" x14ac:dyDescent="0.25">
      <c r="A931" s="47"/>
      <c r="B931" s="47"/>
      <c r="C931" s="47"/>
      <c r="D931" s="47"/>
      <c r="E931" s="47"/>
      <c r="F931" s="47"/>
      <c r="G931" s="47"/>
      <c r="H931" s="47"/>
      <c r="I931" s="47"/>
    </row>
    <row r="932" spans="1:9" x14ac:dyDescent="0.25">
      <c r="A932" s="47"/>
      <c r="B932" s="47"/>
      <c r="C932" s="47"/>
      <c r="D932" s="47"/>
      <c r="E932" s="47"/>
      <c r="F932" s="47"/>
      <c r="G932" s="47"/>
      <c r="H932" s="47"/>
      <c r="I932" s="47"/>
    </row>
    <row r="933" spans="1:9" x14ac:dyDescent="0.25">
      <c r="A933" s="47"/>
      <c r="B933" s="47"/>
      <c r="C933" s="47"/>
      <c r="D933" s="47"/>
      <c r="E933" s="47"/>
      <c r="F933" s="47"/>
      <c r="G933" s="47"/>
      <c r="H933" s="47"/>
      <c r="I933" s="47"/>
    </row>
    <row r="934" spans="1:9" x14ac:dyDescent="0.25">
      <c r="A934" s="47"/>
      <c r="B934" s="47"/>
      <c r="C934" s="47"/>
      <c r="D934" s="47"/>
      <c r="E934" s="47"/>
      <c r="F934" s="47"/>
      <c r="G934" s="47"/>
      <c r="H934" s="47"/>
      <c r="I934" s="47"/>
    </row>
    <row r="935" spans="1:9" x14ac:dyDescent="0.25">
      <c r="A935" s="47"/>
      <c r="B935" s="47"/>
      <c r="C935" s="47"/>
      <c r="D935" s="47"/>
      <c r="E935" s="47"/>
      <c r="F935" s="47"/>
      <c r="G935" s="47"/>
      <c r="H935" s="47"/>
      <c r="I935" s="47"/>
    </row>
    <row r="936" spans="1:9" x14ac:dyDescent="0.25">
      <c r="A936" s="47"/>
      <c r="B936" s="47"/>
      <c r="C936" s="47"/>
      <c r="D936" s="47"/>
      <c r="E936" s="47"/>
      <c r="F936" s="47"/>
      <c r="G936" s="47"/>
      <c r="H936" s="47"/>
      <c r="I936" s="47"/>
    </row>
    <row r="937" spans="1:9" x14ac:dyDescent="0.25">
      <c r="A937" s="47"/>
      <c r="B937" s="47"/>
      <c r="C937" s="47"/>
      <c r="D937" s="47"/>
      <c r="E937" s="47"/>
      <c r="F937" s="47"/>
      <c r="G937" s="47"/>
      <c r="H937" s="47"/>
      <c r="I937" s="47"/>
    </row>
    <row r="938" spans="1:9" x14ac:dyDescent="0.25">
      <c r="A938" s="47"/>
      <c r="B938" s="47"/>
      <c r="C938" s="47"/>
      <c r="D938" s="47"/>
      <c r="E938" s="47"/>
      <c r="F938" s="47"/>
      <c r="G938" s="47"/>
      <c r="H938" s="47"/>
      <c r="I938" s="47"/>
    </row>
    <row r="939" spans="1:9" x14ac:dyDescent="0.25">
      <c r="A939" s="47"/>
      <c r="B939" s="47"/>
      <c r="C939" s="47"/>
      <c r="D939" s="47"/>
      <c r="E939" s="47"/>
      <c r="F939" s="47"/>
      <c r="G939" s="47"/>
      <c r="H939" s="47"/>
      <c r="I939" s="47"/>
    </row>
    <row r="940" spans="1:9" x14ac:dyDescent="0.25">
      <c r="A940" s="47"/>
      <c r="B940" s="47"/>
      <c r="C940" s="47"/>
      <c r="D940" s="47"/>
      <c r="E940" s="47"/>
      <c r="F940" s="47"/>
      <c r="G940" s="47"/>
      <c r="H940" s="47"/>
      <c r="I940" s="47"/>
    </row>
    <row r="941" spans="1:9" x14ac:dyDescent="0.25">
      <c r="A941" s="47"/>
      <c r="B941" s="47"/>
      <c r="C941" s="47"/>
      <c r="D941" s="47"/>
      <c r="E941" s="47"/>
      <c r="F941" s="47"/>
      <c r="G941" s="47"/>
      <c r="H941" s="47"/>
      <c r="I941" s="47"/>
    </row>
    <row r="942" spans="1:9" x14ac:dyDescent="0.25">
      <c r="A942" s="47"/>
      <c r="B942" s="47"/>
      <c r="C942" s="47"/>
      <c r="D942" s="47"/>
      <c r="E942" s="47"/>
      <c r="F942" s="47"/>
      <c r="G942" s="47"/>
      <c r="H942" s="47"/>
      <c r="I942" s="47"/>
    </row>
    <row r="943" spans="1:9" x14ac:dyDescent="0.25">
      <c r="A943" s="47"/>
      <c r="B943" s="47"/>
      <c r="C943" s="47"/>
      <c r="D943" s="47"/>
      <c r="E943" s="47"/>
      <c r="F943" s="47"/>
      <c r="G943" s="47"/>
      <c r="H943" s="47"/>
      <c r="I943" s="47"/>
    </row>
    <row r="944" spans="1:9" x14ac:dyDescent="0.25">
      <c r="A944" s="47"/>
      <c r="B944" s="47"/>
      <c r="C944" s="47"/>
      <c r="D944" s="47"/>
      <c r="E944" s="47"/>
      <c r="F944" s="47"/>
      <c r="G944" s="47"/>
      <c r="H944" s="47"/>
      <c r="I944" s="47"/>
    </row>
    <row r="945" spans="1:9" x14ac:dyDescent="0.25">
      <c r="A945" s="47"/>
      <c r="B945" s="47"/>
      <c r="C945" s="47"/>
      <c r="D945" s="47"/>
      <c r="E945" s="47"/>
      <c r="F945" s="47"/>
      <c r="G945" s="47"/>
      <c r="H945" s="47"/>
      <c r="I945" s="47"/>
    </row>
    <row r="946" spans="1:9" x14ac:dyDescent="0.25">
      <c r="A946" s="47"/>
      <c r="B946" s="47"/>
      <c r="C946" s="47"/>
      <c r="D946" s="47"/>
      <c r="E946" s="47"/>
      <c r="F946" s="47"/>
      <c r="G946" s="47"/>
      <c r="H946" s="47"/>
      <c r="I946" s="47"/>
    </row>
    <row r="947" spans="1:9" x14ac:dyDescent="0.25">
      <c r="A947" s="47"/>
      <c r="B947" s="47"/>
      <c r="C947" s="47"/>
      <c r="D947" s="47"/>
      <c r="E947" s="47"/>
      <c r="F947" s="47"/>
      <c r="G947" s="47"/>
      <c r="H947" s="47"/>
      <c r="I947" s="47"/>
    </row>
    <row r="948" spans="1:9" x14ac:dyDescent="0.25">
      <c r="A948" s="47"/>
      <c r="B948" s="47"/>
      <c r="C948" s="47"/>
      <c r="D948" s="47"/>
      <c r="E948" s="47"/>
      <c r="F948" s="47"/>
      <c r="G948" s="47"/>
      <c r="H948" s="47"/>
      <c r="I948" s="47"/>
    </row>
    <row r="949" spans="1:9" x14ac:dyDescent="0.25">
      <c r="A949" s="47"/>
      <c r="B949" s="47"/>
      <c r="C949" s="47"/>
      <c r="D949" s="47"/>
      <c r="E949" s="47"/>
      <c r="F949" s="47"/>
      <c r="G949" s="47"/>
      <c r="H949" s="47"/>
      <c r="I949" s="47"/>
    </row>
    <row r="950" spans="1:9" x14ac:dyDescent="0.25">
      <c r="A950" s="47"/>
      <c r="B950" s="47"/>
      <c r="C950" s="47"/>
      <c r="D950" s="47"/>
      <c r="E950" s="47"/>
      <c r="F950" s="47"/>
      <c r="G950" s="47"/>
      <c r="H950" s="47"/>
      <c r="I950" s="47"/>
    </row>
    <row r="951" spans="1:9" x14ac:dyDescent="0.25">
      <c r="A951" s="47"/>
      <c r="B951" s="47"/>
      <c r="C951" s="47"/>
      <c r="D951" s="47"/>
      <c r="E951" s="47"/>
      <c r="F951" s="47"/>
      <c r="G951" s="47"/>
      <c r="H951" s="47"/>
      <c r="I951" s="47"/>
    </row>
    <row r="952" spans="1:9" x14ac:dyDescent="0.25">
      <c r="A952" s="47"/>
      <c r="B952" s="47"/>
      <c r="C952" s="47"/>
      <c r="D952" s="47"/>
      <c r="E952" s="47"/>
      <c r="F952" s="47"/>
      <c r="G952" s="47"/>
      <c r="H952" s="47"/>
      <c r="I952" s="47"/>
    </row>
    <row r="953" spans="1:9" x14ac:dyDescent="0.25">
      <c r="A953" s="47"/>
      <c r="B953" s="47"/>
      <c r="C953" s="47"/>
      <c r="D953" s="47"/>
      <c r="E953" s="47"/>
      <c r="F953" s="47"/>
      <c r="G953" s="47"/>
      <c r="H953" s="47"/>
      <c r="I953" s="47"/>
    </row>
    <row r="954" spans="1:9" x14ac:dyDescent="0.25">
      <c r="A954" s="47"/>
      <c r="B954" s="47"/>
      <c r="C954" s="47"/>
      <c r="D954" s="47"/>
      <c r="E954" s="47"/>
      <c r="F954" s="47"/>
      <c r="G954" s="47"/>
      <c r="H954" s="47"/>
      <c r="I954" s="47"/>
    </row>
    <row r="955" spans="1:9" x14ac:dyDescent="0.25">
      <c r="A955" s="47"/>
      <c r="B955" s="47"/>
      <c r="C955" s="47"/>
      <c r="D955" s="47"/>
      <c r="E955" s="47"/>
      <c r="F955" s="47"/>
      <c r="G955" s="47"/>
      <c r="H955" s="47"/>
      <c r="I955" s="47"/>
    </row>
    <row r="956" spans="1:9" x14ac:dyDescent="0.25">
      <c r="A956" s="47"/>
      <c r="B956" s="47"/>
      <c r="C956" s="47"/>
      <c r="D956" s="47"/>
      <c r="E956" s="47"/>
      <c r="F956" s="47"/>
      <c r="G956" s="47"/>
      <c r="H956" s="47"/>
      <c r="I956" s="47"/>
    </row>
    <row r="957" spans="1:9" x14ac:dyDescent="0.25">
      <c r="A957" s="47"/>
      <c r="B957" s="47"/>
      <c r="C957" s="47"/>
      <c r="D957" s="47"/>
      <c r="E957" s="47"/>
      <c r="F957" s="47"/>
      <c r="G957" s="47"/>
      <c r="H957" s="47"/>
      <c r="I957" s="47"/>
    </row>
    <row r="958" spans="1:9" x14ac:dyDescent="0.25">
      <c r="A958" s="47"/>
      <c r="B958" s="47"/>
      <c r="C958" s="47"/>
      <c r="D958" s="47"/>
      <c r="E958" s="47"/>
      <c r="F958" s="47"/>
      <c r="G958" s="47"/>
      <c r="H958" s="47"/>
      <c r="I958" s="47"/>
    </row>
    <row r="959" spans="1:9" x14ac:dyDescent="0.25">
      <c r="A959" s="47"/>
      <c r="B959" s="47"/>
      <c r="C959" s="47"/>
      <c r="D959" s="47"/>
      <c r="E959" s="47"/>
      <c r="F959" s="47"/>
      <c r="G959" s="47"/>
      <c r="H959" s="47"/>
      <c r="I959" s="47"/>
    </row>
    <row r="960" spans="1:9" x14ac:dyDescent="0.25">
      <c r="A960" s="47"/>
      <c r="B960" s="47"/>
      <c r="C960" s="47"/>
      <c r="D960" s="47"/>
      <c r="E960" s="47"/>
      <c r="F960" s="47"/>
      <c r="G960" s="47"/>
      <c r="H960" s="47"/>
      <c r="I960" s="47"/>
    </row>
    <row r="961" spans="1:9" x14ac:dyDescent="0.25">
      <c r="A961" s="47"/>
      <c r="B961" s="47"/>
      <c r="C961" s="47"/>
      <c r="D961" s="47"/>
      <c r="E961" s="47"/>
      <c r="F961" s="47"/>
      <c r="G961" s="47"/>
      <c r="H961" s="47"/>
      <c r="I961" s="47"/>
    </row>
    <row r="962" spans="1:9" x14ac:dyDescent="0.25">
      <c r="A962" s="47"/>
      <c r="B962" s="47"/>
      <c r="C962" s="47"/>
      <c r="D962" s="47"/>
      <c r="E962" s="47"/>
      <c r="F962" s="47"/>
      <c r="G962" s="47"/>
      <c r="H962" s="47"/>
      <c r="I962" s="47"/>
    </row>
    <row r="963" spans="1:9" x14ac:dyDescent="0.25">
      <c r="A963" s="47"/>
      <c r="B963" s="47"/>
      <c r="C963" s="47"/>
      <c r="D963" s="47"/>
      <c r="E963" s="47"/>
      <c r="F963" s="47"/>
      <c r="G963" s="47"/>
      <c r="H963" s="47"/>
      <c r="I963" s="47"/>
    </row>
    <row r="964" spans="1:9" x14ac:dyDescent="0.25">
      <c r="A964" s="47"/>
      <c r="B964" s="47"/>
      <c r="C964" s="47"/>
      <c r="D964" s="47"/>
      <c r="E964" s="47"/>
      <c r="F964" s="47"/>
      <c r="G964" s="47"/>
      <c r="H964" s="47"/>
      <c r="I964" s="47"/>
    </row>
    <row r="965" spans="1:9" x14ac:dyDescent="0.25">
      <c r="A965" s="47"/>
      <c r="B965" s="47"/>
      <c r="C965" s="47"/>
      <c r="D965" s="47"/>
      <c r="E965" s="47"/>
      <c r="F965" s="47"/>
      <c r="G965" s="47"/>
      <c r="H965" s="47"/>
      <c r="I965" s="47"/>
    </row>
    <row r="966" spans="1:9" x14ac:dyDescent="0.25">
      <c r="A966" s="47"/>
      <c r="B966" s="47"/>
      <c r="C966" s="47"/>
      <c r="D966" s="47"/>
      <c r="E966" s="47"/>
      <c r="F966" s="47"/>
      <c r="G966" s="47"/>
      <c r="H966" s="47"/>
      <c r="I966" s="47"/>
    </row>
    <row r="967" spans="1:9" x14ac:dyDescent="0.25">
      <c r="A967" s="47"/>
      <c r="B967" s="47"/>
      <c r="C967" s="47"/>
      <c r="D967" s="47"/>
      <c r="E967" s="47"/>
      <c r="F967" s="47"/>
      <c r="G967" s="47"/>
      <c r="H967" s="47"/>
      <c r="I967" s="47"/>
    </row>
    <row r="968" spans="1:9" x14ac:dyDescent="0.25">
      <c r="A968" s="47"/>
      <c r="B968" s="47"/>
      <c r="C968" s="47"/>
      <c r="D968" s="47"/>
      <c r="E968" s="47"/>
      <c r="F968" s="47"/>
      <c r="G968" s="47"/>
      <c r="H968" s="47"/>
      <c r="I968" s="47"/>
    </row>
    <row r="969" spans="1:9" x14ac:dyDescent="0.25">
      <c r="A969" s="47"/>
      <c r="B969" s="47"/>
      <c r="C969" s="47"/>
      <c r="D969" s="47"/>
      <c r="E969" s="47"/>
      <c r="F969" s="47"/>
      <c r="G969" s="47"/>
      <c r="H969" s="47"/>
      <c r="I969" s="47"/>
    </row>
    <row r="970" spans="1:9" x14ac:dyDescent="0.25">
      <c r="A970" s="47"/>
      <c r="B970" s="47"/>
      <c r="C970" s="47"/>
      <c r="D970" s="47"/>
      <c r="E970" s="47"/>
      <c r="F970" s="47"/>
      <c r="G970" s="47"/>
      <c r="H970" s="47"/>
      <c r="I970" s="47"/>
    </row>
    <row r="971" spans="1:9" x14ac:dyDescent="0.25">
      <c r="A971" s="47"/>
      <c r="B971" s="47"/>
      <c r="C971" s="47"/>
      <c r="D971" s="47"/>
      <c r="E971" s="47"/>
      <c r="F971" s="47"/>
      <c r="G971" s="47"/>
      <c r="H971" s="47"/>
      <c r="I971" s="47"/>
    </row>
    <row r="972" spans="1:9" x14ac:dyDescent="0.25">
      <c r="A972" s="47"/>
      <c r="B972" s="47"/>
      <c r="C972" s="47"/>
      <c r="D972" s="47"/>
      <c r="E972" s="47"/>
      <c r="F972" s="47"/>
      <c r="G972" s="47"/>
      <c r="H972" s="47"/>
      <c r="I972" s="47"/>
    </row>
    <row r="973" spans="1:9" x14ac:dyDescent="0.25">
      <c r="A973" s="47"/>
      <c r="B973" s="47"/>
      <c r="C973" s="47"/>
      <c r="D973" s="47"/>
      <c r="E973" s="47"/>
      <c r="F973" s="47"/>
      <c r="G973" s="47"/>
      <c r="H973" s="47"/>
      <c r="I973" s="47"/>
    </row>
    <row r="974" spans="1:9" x14ac:dyDescent="0.25">
      <c r="A974" s="47"/>
      <c r="B974" s="47"/>
      <c r="C974" s="47"/>
      <c r="D974" s="47"/>
      <c r="E974" s="47"/>
      <c r="F974" s="47"/>
      <c r="G974" s="47"/>
      <c r="H974" s="47"/>
      <c r="I974" s="47"/>
    </row>
    <row r="975" spans="1:9" x14ac:dyDescent="0.25">
      <c r="A975" s="47"/>
      <c r="B975" s="47"/>
      <c r="C975" s="47"/>
      <c r="D975" s="47"/>
      <c r="E975" s="47"/>
      <c r="F975" s="47"/>
      <c r="G975" s="47"/>
      <c r="H975" s="47"/>
      <c r="I975" s="47"/>
    </row>
    <row r="976" spans="1:9" x14ac:dyDescent="0.25">
      <c r="A976" s="47"/>
      <c r="B976" s="47"/>
      <c r="C976" s="47"/>
      <c r="D976" s="47"/>
      <c r="E976" s="47"/>
      <c r="F976" s="47"/>
      <c r="G976" s="47"/>
      <c r="H976" s="47"/>
      <c r="I976" s="47"/>
    </row>
    <row r="977" spans="1:9" x14ac:dyDescent="0.25">
      <c r="A977" s="47"/>
      <c r="B977" s="47"/>
      <c r="C977" s="47"/>
      <c r="D977" s="47"/>
      <c r="E977" s="47"/>
      <c r="F977" s="47"/>
      <c r="G977" s="47"/>
      <c r="H977" s="47"/>
      <c r="I977" s="47"/>
    </row>
    <row r="978" spans="1:9" x14ac:dyDescent="0.25">
      <c r="A978" s="47"/>
      <c r="B978" s="47"/>
      <c r="C978" s="47"/>
      <c r="D978" s="47"/>
      <c r="E978" s="47"/>
      <c r="F978" s="47"/>
      <c r="G978" s="47"/>
      <c r="H978" s="47"/>
      <c r="I978" s="47"/>
    </row>
    <row r="979" spans="1:9" x14ac:dyDescent="0.25">
      <c r="A979" s="47"/>
      <c r="B979" s="47"/>
      <c r="C979" s="47"/>
      <c r="D979" s="47"/>
      <c r="E979" s="47"/>
      <c r="F979" s="47"/>
      <c r="G979" s="47"/>
      <c r="H979" s="47"/>
      <c r="I979" s="47"/>
    </row>
    <row r="980" spans="1:9" x14ac:dyDescent="0.25">
      <c r="A980" s="47"/>
      <c r="B980" s="47"/>
      <c r="C980" s="47"/>
      <c r="D980" s="47"/>
      <c r="E980" s="47"/>
      <c r="F980" s="47"/>
      <c r="G980" s="47"/>
      <c r="H980" s="47"/>
      <c r="I980" s="47"/>
    </row>
    <row r="981" spans="1:9" x14ac:dyDescent="0.25">
      <c r="A981" s="47"/>
      <c r="B981" s="47"/>
      <c r="C981" s="47"/>
      <c r="D981" s="47"/>
      <c r="E981" s="47"/>
      <c r="F981" s="47"/>
      <c r="G981" s="47"/>
      <c r="H981" s="47"/>
      <c r="I981" s="47"/>
    </row>
    <row r="982" spans="1:9" x14ac:dyDescent="0.25">
      <c r="A982" s="47"/>
      <c r="B982" s="47"/>
      <c r="C982" s="47"/>
      <c r="D982" s="47"/>
      <c r="E982" s="47"/>
      <c r="F982" s="47"/>
      <c r="G982" s="47"/>
      <c r="H982" s="47"/>
      <c r="I982" s="47"/>
    </row>
    <row r="983" spans="1:9" x14ac:dyDescent="0.25">
      <c r="A983" s="47"/>
      <c r="B983" s="47"/>
      <c r="C983" s="47"/>
      <c r="D983" s="47"/>
      <c r="E983" s="47"/>
      <c r="F983" s="47"/>
      <c r="G983" s="47"/>
      <c r="H983" s="47"/>
      <c r="I983" s="47"/>
    </row>
    <row r="984" spans="1:9" x14ac:dyDescent="0.25">
      <c r="A984" s="47"/>
      <c r="B984" s="47"/>
      <c r="C984" s="47"/>
      <c r="D984" s="47"/>
      <c r="E984" s="47"/>
      <c r="F984" s="47"/>
      <c r="G984" s="47"/>
      <c r="H984" s="47"/>
      <c r="I984" s="47"/>
    </row>
    <row r="985" spans="1:9" x14ac:dyDescent="0.25">
      <c r="A985" s="47"/>
      <c r="B985" s="47"/>
      <c r="C985" s="47"/>
      <c r="D985" s="47"/>
      <c r="E985" s="47"/>
      <c r="F985" s="47"/>
      <c r="G985" s="47"/>
      <c r="H985" s="47"/>
      <c r="I985" s="47"/>
    </row>
    <row r="986" spans="1:9" x14ac:dyDescent="0.25">
      <c r="A986" s="47"/>
      <c r="B986" s="47"/>
      <c r="C986" s="47"/>
      <c r="D986" s="47"/>
      <c r="E986" s="47"/>
      <c r="F986" s="47"/>
      <c r="G986" s="47"/>
      <c r="H986" s="47"/>
      <c r="I986" s="47"/>
    </row>
    <row r="987" spans="1:9" x14ac:dyDescent="0.25">
      <c r="A987" s="47"/>
      <c r="B987" s="47"/>
      <c r="C987" s="47"/>
      <c r="D987" s="47"/>
      <c r="E987" s="47"/>
      <c r="F987" s="47"/>
      <c r="G987" s="47"/>
      <c r="H987" s="47"/>
      <c r="I987" s="47"/>
    </row>
    <row r="988" spans="1:9" x14ac:dyDescent="0.25">
      <c r="A988" s="47"/>
      <c r="B988" s="47"/>
      <c r="C988" s="47"/>
      <c r="D988" s="47"/>
      <c r="E988" s="47"/>
      <c r="F988" s="47"/>
      <c r="G988" s="47"/>
      <c r="H988" s="47"/>
      <c r="I988" s="47"/>
    </row>
    <row r="989" spans="1:9" x14ac:dyDescent="0.25">
      <c r="A989" s="47"/>
      <c r="B989" s="47"/>
      <c r="C989" s="47"/>
      <c r="D989" s="47"/>
      <c r="E989" s="47"/>
      <c r="F989" s="47"/>
      <c r="G989" s="47"/>
      <c r="H989" s="47"/>
      <c r="I989" s="47"/>
    </row>
    <row r="990" spans="1:9" x14ac:dyDescent="0.25">
      <c r="A990" s="47"/>
      <c r="B990" s="47"/>
      <c r="C990" s="47"/>
      <c r="D990" s="47"/>
      <c r="E990" s="47"/>
      <c r="F990" s="47"/>
      <c r="G990" s="47"/>
      <c r="H990" s="47"/>
      <c r="I990" s="47"/>
    </row>
    <row r="991" spans="1:9" x14ac:dyDescent="0.25">
      <c r="A991" s="47"/>
      <c r="B991" s="47"/>
      <c r="C991" s="47"/>
      <c r="D991" s="47"/>
      <c r="E991" s="47"/>
      <c r="F991" s="47"/>
      <c r="G991" s="47"/>
      <c r="H991" s="47"/>
      <c r="I991" s="47"/>
    </row>
    <row r="992" spans="1:9" x14ac:dyDescent="0.25">
      <c r="A992" s="47"/>
      <c r="B992" s="47"/>
      <c r="C992" s="47"/>
      <c r="D992" s="47"/>
      <c r="E992" s="47"/>
      <c r="F992" s="47"/>
      <c r="G992" s="47"/>
      <c r="H992" s="47"/>
      <c r="I992" s="47"/>
    </row>
    <row r="993" spans="1:9" x14ac:dyDescent="0.25">
      <c r="A993" s="47"/>
      <c r="B993" s="47"/>
      <c r="C993" s="47"/>
      <c r="D993" s="47"/>
      <c r="E993" s="47"/>
      <c r="F993" s="47"/>
      <c r="G993" s="47"/>
      <c r="H993" s="47"/>
      <c r="I993" s="47"/>
    </row>
    <row r="994" spans="1:9" x14ac:dyDescent="0.25">
      <c r="A994" s="47"/>
      <c r="B994" s="47"/>
      <c r="C994" s="47"/>
      <c r="D994" s="47"/>
      <c r="E994" s="47"/>
      <c r="F994" s="47"/>
      <c r="G994" s="47"/>
      <c r="H994" s="47"/>
      <c r="I994" s="47"/>
    </row>
    <row r="995" spans="1:9" x14ac:dyDescent="0.25">
      <c r="A995" s="47"/>
      <c r="B995" s="47"/>
      <c r="C995" s="47"/>
      <c r="D995" s="47"/>
      <c r="E995" s="47"/>
      <c r="F995" s="47"/>
      <c r="G995" s="47"/>
      <c r="H995" s="47"/>
      <c r="I995" s="47"/>
    </row>
    <row r="996" spans="1:9" x14ac:dyDescent="0.25">
      <c r="A996" s="47"/>
      <c r="B996" s="47"/>
      <c r="C996" s="47"/>
      <c r="D996" s="47"/>
      <c r="E996" s="47"/>
      <c r="F996" s="47"/>
      <c r="G996" s="47"/>
      <c r="H996" s="47"/>
      <c r="I996" s="47"/>
    </row>
    <row r="997" spans="1:9" x14ac:dyDescent="0.25">
      <c r="A997" s="47"/>
      <c r="B997" s="47"/>
      <c r="C997" s="47"/>
      <c r="D997" s="47"/>
      <c r="E997" s="47"/>
      <c r="F997" s="47"/>
      <c r="G997" s="47"/>
      <c r="H997" s="47"/>
      <c r="I997" s="47"/>
    </row>
    <row r="998" spans="1:9" x14ac:dyDescent="0.25">
      <c r="A998" s="47"/>
      <c r="B998" s="47"/>
      <c r="C998" s="47"/>
      <c r="D998" s="47"/>
      <c r="E998" s="47"/>
      <c r="F998" s="47"/>
      <c r="G998" s="47"/>
      <c r="H998" s="47"/>
      <c r="I998" s="47"/>
    </row>
    <row r="999" spans="1:9" x14ac:dyDescent="0.25">
      <c r="A999" s="47"/>
      <c r="B999" s="47"/>
      <c r="C999" s="47"/>
      <c r="D999" s="47"/>
      <c r="E999" s="47"/>
      <c r="F999" s="47"/>
      <c r="G999" s="47"/>
      <c r="H999" s="47"/>
      <c r="I999" s="47"/>
    </row>
    <row r="1000" spans="1:9" x14ac:dyDescent="0.25">
      <c r="A1000" s="47"/>
      <c r="B1000" s="47"/>
      <c r="C1000" s="47"/>
      <c r="D1000" s="47"/>
      <c r="E1000" s="47"/>
      <c r="F1000" s="47"/>
      <c r="G1000" s="47"/>
      <c r="H1000" s="47"/>
      <c r="I1000" s="47"/>
    </row>
    <row r="1001" spans="1:9" x14ac:dyDescent="0.25">
      <c r="A1001" s="47"/>
      <c r="B1001" s="47"/>
      <c r="C1001" s="47"/>
      <c r="D1001" s="47"/>
      <c r="E1001" s="47"/>
      <c r="F1001" s="47"/>
      <c r="G1001" s="47"/>
      <c r="H1001" s="47"/>
      <c r="I1001" s="47"/>
    </row>
    <row r="1002" spans="1:9" x14ac:dyDescent="0.25">
      <c r="A1002" s="47"/>
      <c r="B1002" s="47"/>
      <c r="C1002" s="47"/>
      <c r="D1002" s="47"/>
      <c r="E1002" s="47"/>
      <c r="F1002" s="47"/>
      <c r="G1002" s="47"/>
      <c r="H1002" s="47"/>
      <c r="I1002" s="47"/>
    </row>
    <row r="1003" spans="1:9" x14ac:dyDescent="0.25">
      <c r="A1003" s="47"/>
      <c r="B1003" s="47"/>
      <c r="C1003" s="47"/>
      <c r="D1003" s="47"/>
      <c r="E1003" s="47"/>
      <c r="F1003" s="47"/>
      <c r="G1003" s="47"/>
      <c r="H1003" s="47"/>
      <c r="I1003" s="47"/>
    </row>
    <row r="1004" spans="1:9" x14ac:dyDescent="0.25">
      <c r="A1004" s="47"/>
      <c r="B1004" s="47"/>
      <c r="C1004" s="47"/>
      <c r="D1004" s="47"/>
      <c r="E1004" s="47"/>
      <c r="F1004" s="47"/>
      <c r="G1004" s="47"/>
      <c r="H1004" s="47"/>
      <c r="I1004" s="47"/>
    </row>
    <row r="1005" spans="1:9" x14ac:dyDescent="0.25">
      <c r="A1005" s="47"/>
      <c r="B1005" s="47"/>
      <c r="C1005" s="47"/>
      <c r="D1005" s="47"/>
      <c r="E1005" s="47"/>
      <c r="F1005" s="47"/>
      <c r="G1005" s="47"/>
      <c r="H1005" s="47"/>
      <c r="I1005" s="47"/>
    </row>
    <row r="1006" spans="1:9" x14ac:dyDescent="0.25">
      <c r="A1006" s="47"/>
      <c r="B1006" s="47"/>
      <c r="C1006" s="47"/>
      <c r="D1006" s="47"/>
      <c r="E1006" s="47"/>
      <c r="F1006" s="47"/>
      <c r="G1006" s="47"/>
      <c r="H1006" s="47"/>
      <c r="I1006" s="47"/>
    </row>
    <row r="1007" spans="1:9" x14ac:dyDescent="0.25">
      <c r="A1007" s="47"/>
      <c r="B1007" s="47"/>
      <c r="C1007" s="47"/>
      <c r="D1007" s="47"/>
      <c r="E1007" s="47"/>
      <c r="F1007" s="47"/>
      <c r="G1007" s="47"/>
      <c r="H1007" s="47"/>
      <c r="I1007" s="47"/>
    </row>
    <row r="1008" spans="1:9" x14ac:dyDescent="0.25">
      <c r="A1008" s="47"/>
      <c r="B1008" s="47"/>
      <c r="C1008" s="47"/>
      <c r="D1008" s="47"/>
      <c r="E1008" s="47"/>
      <c r="F1008" s="47"/>
      <c r="G1008" s="47"/>
      <c r="H1008" s="47"/>
      <c r="I1008" s="47"/>
    </row>
    <row r="1009" spans="1:9" x14ac:dyDescent="0.25">
      <c r="A1009" s="47"/>
      <c r="B1009" s="47"/>
      <c r="C1009" s="47"/>
      <c r="D1009" s="47"/>
      <c r="E1009" s="47"/>
      <c r="F1009" s="47"/>
      <c r="G1009" s="47"/>
      <c r="H1009" s="47"/>
      <c r="I1009" s="47"/>
    </row>
    <row r="1010" spans="1:9" x14ac:dyDescent="0.25">
      <c r="A1010" s="47"/>
      <c r="B1010" s="47"/>
      <c r="C1010" s="47"/>
      <c r="D1010" s="47"/>
      <c r="E1010" s="47"/>
      <c r="F1010" s="47"/>
      <c r="G1010" s="47"/>
      <c r="H1010" s="47"/>
      <c r="I1010" s="47"/>
    </row>
    <row r="1011" spans="1:9" x14ac:dyDescent="0.25">
      <c r="A1011" s="47"/>
      <c r="B1011" s="47"/>
      <c r="C1011" s="47"/>
      <c r="D1011" s="47"/>
      <c r="E1011" s="47"/>
      <c r="F1011" s="47"/>
      <c r="G1011" s="47"/>
      <c r="H1011" s="47"/>
      <c r="I1011" s="47"/>
    </row>
    <row r="1012" spans="1:9" x14ac:dyDescent="0.25">
      <c r="A1012" s="47"/>
      <c r="B1012" s="47"/>
      <c r="C1012" s="47"/>
      <c r="D1012" s="47"/>
      <c r="E1012" s="47"/>
      <c r="F1012" s="47"/>
      <c r="G1012" s="47"/>
      <c r="H1012" s="47"/>
      <c r="I1012" s="47"/>
    </row>
    <row r="1013" spans="1:9" x14ac:dyDescent="0.25">
      <c r="A1013" s="47"/>
      <c r="B1013" s="47"/>
      <c r="C1013" s="47"/>
      <c r="D1013" s="47"/>
      <c r="E1013" s="47"/>
      <c r="F1013" s="47"/>
      <c r="G1013" s="47"/>
      <c r="H1013" s="47"/>
      <c r="I1013" s="47"/>
    </row>
    <row r="1014" spans="1:9" x14ac:dyDescent="0.25">
      <c r="A1014" s="47"/>
      <c r="B1014" s="47"/>
      <c r="C1014" s="47"/>
      <c r="D1014" s="47"/>
      <c r="E1014" s="47"/>
      <c r="F1014" s="47"/>
      <c r="G1014" s="47"/>
      <c r="H1014" s="47"/>
      <c r="I1014" s="47"/>
    </row>
    <row r="1015" spans="1:9" x14ac:dyDescent="0.25">
      <c r="A1015" s="47"/>
      <c r="B1015" s="47"/>
      <c r="C1015" s="47"/>
      <c r="D1015" s="47"/>
      <c r="E1015" s="47"/>
      <c r="F1015" s="47"/>
      <c r="G1015" s="47"/>
      <c r="H1015" s="47"/>
      <c r="I1015" s="47"/>
    </row>
    <row r="1016" spans="1:9" x14ac:dyDescent="0.25">
      <c r="A1016" s="47"/>
      <c r="B1016" s="47"/>
      <c r="C1016" s="47"/>
      <c r="D1016" s="47"/>
      <c r="E1016" s="47"/>
      <c r="F1016" s="47"/>
      <c r="G1016" s="47"/>
      <c r="H1016" s="47"/>
      <c r="I1016" s="47"/>
    </row>
    <row r="1017" spans="1:9" x14ac:dyDescent="0.25">
      <c r="A1017" s="47"/>
      <c r="B1017" s="47"/>
      <c r="C1017" s="47"/>
      <c r="D1017" s="47"/>
      <c r="E1017" s="47"/>
      <c r="F1017" s="47"/>
      <c r="G1017" s="47"/>
      <c r="H1017" s="47"/>
      <c r="I1017" s="47"/>
    </row>
    <row r="1018" spans="1:9" x14ac:dyDescent="0.25">
      <c r="A1018" s="47"/>
      <c r="B1018" s="47"/>
      <c r="C1018" s="47"/>
      <c r="D1018" s="47"/>
      <c r="E1018" s="47"/>
      <c r="F1018" s="47"/>
      <c r="G1018" s="47"/>
      <c r="H1018" s="47"/>
      <c r="I1018" s="47"/>
    </row>
    <row r="1019" spans="1:9" x14ac:dyDescent="0.25">
      <c r="A1019" s="47"/>
      <c r="B1019" s="47"/>
      <c r="C1019" s="47"/>
      <c r="D1019" s="47"/>
      <c r="E1019" s="47"/>
      <c r="F1019" s="47"/>
      <c r="G1019" s="47"/>
      <c r="H1019" s="47"/>
      <c r="I1019" s="47"/>
    </row>
    <row r="1020" spans="1:9" x14ac:dyDescent="0.25">
      <c r="A1020" s="47"/>
      <c r="B1020" s="47"/>
      <c r="C1020" s="47"/>
      <c r="D1020" s="47"/>
      <c r="E1020" s="47"/>
      <c r="F1020" s="47"/>
      <c r="G1020" s="47"/>
      <c r="H1020" s="47"/>
      <c r="I1020" s="47"/>
    </row>
    <row r="1021" spans="1:9" x14ac:dyDescent="0.25">
      <c r="A1021" s="47"/>
      <c r="B1021" s="47"/>
      <c r="C1021" s="47"/>
      <c r="D1021" s="47"/>
      <c r="E1021" s="47"/>
      <c r="F1021" s="47"/>
      <c r="G1021" s="47"/>
      <c r="H1021" s="47"/>
      <c r="I1021" s="47"/>
    </row>
    <row r="1022" spans="1:9" x14ac:dyDescent="0.25">
      <c r="A1022" s="47"/>
      <c r="B1022" s="47"/>
      <c r="C1022" s="47"/>
      <c r="D1022" s="47"/>
      <c r="E1022" s="47"/>
      <c r="F1022" s="47"/>
      <c r="G1022" s="47"/>
      <c r="H1022" s="47"/>
      <c r="I1022" s="47"/>
    </row>
    <row r="1023" spans="1:9" x14ac:dyDescent="0.25">
      <c r="A1023" s="47"/>
      <c r="B1023" s="47"/>
      <c r="C1023" s="47"/>
      <c r="D1023" s="47"/>
      <c r="E1023" s="47"/>
      <c r="F1023" s="47"/>
      <c r="G1023" s="47"/>
      <c r="H1023" s="47"/>
      <c r="I1023" s="47"/>
    </row>
    <row r="1024" spans="1:9" x14ac:dyDescent="0.25">
      <c r="A1024" s="47"/>
      <c r="B1024" s="47"/>
      <c r="C1024" s="47"/>
      <c r="D1024" s="47"/>
      <c r="E1024" s="47"/>
      <c r="F1024" s="47"/>
      <c r="G1024" s="47"/>
      <c r="H1024" s="47"/>
      <c r="I1024" s="47"/>
    </row>
    <row r="1025" spans="1:9" x14ac:dyDescent="0.25">
      <c r="A1025" s="47"/>
      <c r="B1025" s="47"/>
      <c r="C1025" s="47"/>
      <c r="D1025" s="47"/>
      <c r="E1025" s="47"/>
      <c r="F1025" s="47"/>
      <c r="G1025" s="47"/>
      <c r="H1025" s="47"/>
      <c r="I1025" s="47"/>
    </row>
    <row r="1026" spans="1:9" x14ac:dyDescent="0.25">
      <c r="A1026" s="47"/>
      <c r="B1026" s="47"/>
      <c r="C1026" s="47"/>
      <c r="D1026" s="47"/>
      <c r="E1026" s="47"/>
      <c r="F1026" s="47"/>
      <c r="G1026" s="47"/>
      <c r="H1026" s="47"/>
      <c r="I1026" s="47"/>
    </row>
    <row r="1027" spans="1:9" x14ac:dyDescent="0.25">
      <c r="A1027" s="47"/>
      <c r="B1027" s="47"/>
      <c r="C1027" s="47"/>
      <c r="D1027" s="47"/>
      <c r="E1027" s="47"/>
      <c r="F1027" s="47"/>
      <c r="G1027" s="47"/>
      <c r="H1027" s="47"/>
      <c r="I1027" s="47"/>
    </row>
    <row r="1028" spans="1:9" x14ac:dyDescent="0.25">
      <c r="A1028" s="47"/>
      <c r="B1028" s="47"/>
      <c r="C1028" s="47"/>
      <c r="D1028" s="47"/>
      <c r="E1028" s="47"/>
      <c r="F1028" s="47"/>
      <c r="G1028" s="47"/>
      <c r="H1028" s="47"/>
      <c r="I1028" s="47"/>
    </row>
    <row r="1029" spans="1:9" x14ac:dyDescent="0.25">
      <c r="A1029" s="47"/>
      <c r="B1029" s="47"/>
      <c r="C1029" s="47"/>
      <c r="D1029" s="47"/>
      <c r="E1029" s="47"/>
      <c r="F1029" s="47"/>
      <c r="G1029" s="47"/>
      <c r="H1029" s="47"/>
      <c r="I1029" s="47"/>
    </row>
    <row r="1030" spans="1:9" x14ac:dyDescent="0.25">
      <c r="A1030" s="47"/>
      <c r="B1030" s="47"/>
      <c r="C1030" s="47"/>
      <c r="D1030" s="47"/>
      <c r="E1030" s="47"/>
      <c r="F1030" s="47"/>
      <c r="G1030" s="47"/>
      <c r="H1030" s="47"/>
      <c r="I1030" s="47"/>
    </row>
    <row r="1031" spans="1:9" x14ac:dyDescent="0.25">
      <c r="A1031" s="47"/>
      <c r="B1031" s="47"/>
      <c r="C1031" s="47"/>
      <c r="D1031" s="47"/>
      <c r="E1031" s="47"/>
      <c r="F1031" s="47"/>
      <c r="G1031" s="47"/>
      <c r="H1031" s="47"/>
      <c r="I1031" s="47"/>
    </row>
    <row r="1032" spans="1:9" x14ac:dyDescent="0.25">
      <c r="A1032" s="47"/>
      <c r="B1032" s="47"/>
      <c r="C1032" s="47"/>
      <c r="D1032" s="47"/>
      <c r="E1032" s="47"/>
      <c r="F1032" s="47"/>
      <c r="G1032" s="47"/>
      <c r="H1032" s="47"/>
      <c r="I1032" s="47"/>
    </row>
    <row r="1033" spans="1:9" x14ac:dyDescent="0.25">
      <c r="A1033" s="47"/>
      <c r="B1033" s="47"/>
      <c r="C1033" s="47"/>
      <c r="D1033" s="47"/>
      <c r="E1033" s="47"/>
      <c r="F1033" s="47"/>
      <c r="G1033" s="47"/>
      <c r="H1033" s="47"/>
      <c r="I1033" s="47"/>
    </row>
    <row r="1034" spans="1:9" x14ac:dyDescent="0.25">
      <c r="A1034" s="47"/>
      <c r="B1034" s="47"/>
      <c r="C1034" s="47"/>
      <c r="D1034" s="47"/>
      <c r="E1034" s="47"/>
      <c r="F1034" s="47"/>
      <c r="G1034" s="47"/>
      <c r="H1034" s="47"/>
      <c r="I1034" s="47"/>
    </row>
    <row r="1035" spans="1:9" x14ac:dyDescent="0.25">
      <c r="A1035" s="47"/>
      <c r="B1035" s="47"/>
      <c r="C1035" s="47"/>
      <c r="D1035" s="47"/>
      <c r="E1035" s="47"/>
      <c r="F1035" s="47"/>
      <c r="G1035" s="47"/>
      <c r="H1035" s="47"/>
      <c r="I1035" s="47"/>
    </row>
    <row r="1036" spans="1:9" x14ac:dyDescent="0.25">
      <c r="A1036" s="47"/>
      <c r="B1036" s="47"/>
      <c r="C1036" s="47"/>
      <c r="D1036" s="47"/>
      <c r="E1036" s="47"/>
      <c r="F1036" s="47"/>
      <c r="G1036" s="47"/>
      <c r="H1036" s="47"/>
      <c r="I1036" s="47"/>
    </row>
    <row r="1037" spans="1:9" x14ac:dyDescent="0.25">
      <c r="A1037" s="47"/>
      <c r="B1037" s="47"/>
      <c r="C1037" s="47"/>
      <c r="D1037" s="47"/>
      <c r="E1037" s="47"/>
      <c r="F1037" s="47"/>
      <c r="G1037" s="47"/>
      <c r="H1037" s="47"/>
      <c r="I1037" s="47"/>
    </row>
    <row r="1038" spans="1:9" x14ac:dyDescent="0.25">
      <c r="A1038" s="47"/>
      <c r="B1038" s="47"/>
      <c r="C1038" s="47"/>
      <c r="D1038" s="47"/>
      <c r="E1038" s="47"/>
      <c r="F1038" s="47"/>
      <c r="G1038" s="47"/>
      <c r="H1038" s="47"/>
      <c r="I1038" s="47"/>
    </row>
    <row r="1039" spans="1:9" x14ac:dyDescent="0.25">
      <c r="A1039" s="47"/>
      <c r="B1039" s="47"/>
      <c r="C1039" s="47"/>
      <c r="D1039" s="47"/>
      <c r="E1039" s="47"/>
      <c r="F1039" s="47"/>
      <c r="G1039" s="47"/>
      <c r="H1039" s="47"/>
      <c r="I1039" s="47"/>
    </row>
    <row r="1040" spans="1:9" x14ac:dyDescent="0.25">
      <c r="A1040" s="47"/>
      <c r="B1040" s="47"/>
      <c r="C1040" s="47"/>
      <c r="D1040" s="47"/>
      <c r="E1040" s="47"/>
      <c r="F1040" s="47"/>
      <c r="G1040" s="47"/>
      <c r="H1040" s="47"/>
      <c r="I1040" s="47"/>
    </row>
    <row r="1041" spans="1:9" x14ac:dyDescent="0.25">
      <c r="A1041" s="47"/>
      <c r="B1041" s="47"/>
      <c r="C1041" s="47"/>
      <c r="D1041" s="47"/>
      <c r="E1041" s="47"/>
      <c r="F1041" s="47"/>
      <c r="G1041" s="47"/>
      <c r="H1041" s="47"/>
      <c r="I1041" s="47"/>
    </row>
    <row r="1042" spans="1:9" x14ac:dyDescent="0.25">
      <c r="A1042" s="47"/>
      <c r="B1042" s="47"/>
      <c r="C1042" s="47"/>
      <c r="D1042" s="47"/>
      <c r="E1042" s="47"/>
      <c r="F1042" s="47"/>
      <c r="G1042" s="47"/>
      <c r="H1042" s="47"/>
      <c r="I1042" s="47"/>
    </row>
    <row r="1043" spans="1:9" x14ac:dyDescent="0.25">
      <c r="A1043" s="47"/>
      <c r="B1043" s="47"/>
      <c r="C1043" s="47"/>
      <c r="D1043" s="47"/>
      <c r="E1043" s="47"/>
      <c r="F1043" s="47"/>
      <c r="G1043" s="47"/>
      <c r="H1043" s="47"/>
      <c r="I1043" s="47"/>
    </row>
    <row r="1044" spans="1:9" x14ac:dyDescent="0.25">
      <c r="A1044" s="47"/>
      <c r="B1044" s="47"/>
      <c r="C1044" s="47"/>
      <c r="D1044" s="47"/>
      <c r="E1044" s="47"/>
      <c r="F1044" s="47"/>
      <c r="G1044" s="47"/>
      <c r="H1044" s="47"/>
      <c r="I1044" s="47"/>
    </row>
    <row r="1045" spans="1:9" x14ac:dyDescent="0.25">
      <c r="A1045" s="47"/>
      <c r="B1045" s="47"/>
      <c r="C1045" s="47"/>
      <c r="D1045" s="47"/>
      <c r="E1045" s="47"/>
      <c r="F1045" s="47"/>
      <c r="G1045" s="47"/>
      <c r="H1045" s="47"/>
      <c r="I1045" s="47"/>
    </row>
    <row r="1046" spans="1:9" x14ac:dyDescent="0.25">
      <c r="A1046" s="47"/>
      <c r="B1046" s="47"/>
      <c r="C1046" s="47"/>
      <c r="D1046" s="47"/>
      <c r="E1046" s="47"/>
      <c r="F1046" s="47"/>
      <c r="G1046" s="47"/>
      <c r="H1046" s="47"/>
      <c r="I1046" s="47"/>
    </row>
    <row r="1047" spans="1:9" x14ac:dyDescent="0.25">
      <c r="A1047" s="47"/>
      <c r="B1047" s="47"/>
      <c r="C1047" s="47"/>
      <c r="D1047" s="47"/>
      <c r="E1047" s="47"/>
      <c r="F1047" s="47"/>
      <c r="G1047" s="47"/>
      <c r="H1047" s="47"/>
      <c r="I1047" s="47"/>
    </row>
    <row r="1048" spans="1:9" x14ac:dyDescent="0.25">
      <c r="A1048" s="47"/>
      <c r="B1048" s="47"/>
      <c r="C1048" s="47"/>
      <c r="D1048" s="47"/>
      <c r="E1048" s="47"/>
      <c r="F1048" s="47"/>
      <c r="G1048" s="47"/>
      <c r="H1048" s="47"/>
      <c r="I1048" s="47"/>
    </row>
    <row r="1049" spans="1:9" x14ac:dyDescent="0.25">
      <c r="A1049" s="47"/>
      <c r="B1049" s="47"/>
      <c r="C1049" s="47"/>
      <c r="D1049" s="47"/>
      <c r="E1049" s="47"/>
      <c r="F1049" s="47"/>
      <c r="G1049" s="47"/>
      <c r="H1049" s="47"/>
      <c r="I1049" s="47"/>
    </row>
    <row r="1050" spans="1:9" x14ac:dyDescent="0.25">
      <c r="A1050" s="47"/>
      <c r="B1050" s="47"/>
      <c r="C1050" s="47"/>
      <c r="D1050" s="47"/>
      <c r="E1050" s="47"/>
      <c r="F1050" s="47"/>
      <c r="G1050" s="47"/>
      <c r="H1050" s="47"/>
      <c r="I1050" s="47"/>
    </row>
    <row r="1051" spans="1:9" x14ac:dyDescent="0.25">
      <c r="A1051" s="47"/>
      <c r="B1051" s="47"/>
      <c r="C1051" s="47"/>
      <c r="D1051" s="47"/>
      <c r="E1051" s="47"/>
      <c r="F1051" s="47"/>
      <c r="G1051" s="47"/>
      <c r="H1051" s="47"/>
      <c r="I1051" s="47"/>
    </row>
    <row r="1052" spans="1:9" x14ac:dyDescent="0.25">
      <c r="A1052" s="47"/>
      <c r="B1052" s="47"/>
      <c r="C1052" s="47"/>
      <c r="D1052" s="47"/>
      <c r="E1052" s="47"/>
      <c r="F1052" s="47"/>
      <c r="G1052" s="47"/>
      <c r="H1052" s="47"/>
      <c r="I1052" s="47"/>
    </row>
    <row r="1053" spans="1:9" x14ac:dyDescent="0.25">
      <c r="A1053" s="47"/>
      <c r="B1053" s="47"/>
      <c r="C1053" s="47"/>
      <c r="D1053" s="47"/>
      <c r="E1053" s="47"/>
      <c r="F1053" s="47"/>
      <c r="G1053" s="47"/>
      <c r="H1053" s="47"/>
      <c r="I1053" s="47"/>
    </row>
    <row r="1054" spans="1:9" x14ac:dyDescent="0.25">
      <c r="A1054" s="47"/>
      <c r="B1054" s="47"/>
      <c r="C1054" s="47"/>
      <c r="D1054" s="47"/>
      <c r="E1054" s="47"/>
      <c r="F1054" s="47"/>
      <c r="G1054" s="47"/>
      <c r="H1054" s="47"/>
      <c r="I1054" s="47"/>
    </row>
    <row r="1055" spans="1:9" x14ac:dyDescent="0.25">
      <c r="A1055" s="47"/>
      <c r="B1055" s="47"/>
      <c r="C1055" s="47"/>
      <c r="D1055" s="47"/>
      <c r="E1055" s="47"/>
      <c r="F1055" s="47"/>
      <c r="G1055" s="47"/>
      <c r="H1055" s="47"/>
      <c r="I1055" s="47"/>
    </row>
    <row r="1056" spans="1:9" x14ac:dyDescent="0.25">
      <c r="A1056" s="47"/>
      <c r="B1056" s="47"/>
      <c r="C1056" s="47"/>
      <c r="D1056" s="47"/>
      <c r="E1056" s="47"/>
      <c r="F1056" s="47"/>
      <c r="G1056" s="47"/>
      <c r="H1056" s="47"/>
      <c r="I1056" s="47"/>
    </row>
    <row r="1057" spans="1:9" x14ac:dyDescent="0.25">
      <c r="A1057" s="47"/>
      <c r="B1057" s="47"/>
      <c r="C1057" s="47"/>
      <c r="D1057" s="47"/>
      <c r="E1057" s="47"/>
      <c r="F1057" s="47"/>
      <c r="G1057" s="47"/>
      <c r="H1057" s="47"/>
      <c r="I1057" s="47"/>
    </row>
    <row r="1058" spans="1:9" x14ac:dyDescent="0.25">
      <c r="A1058" s="47"/>
      <c r="B1058" s="47"/>
      <c r="C1058" s="47"/>
      <c r="D1058" s="47"/>
      <c r="E1058" s="47"/>
      <c r="F1058" s="47"/>
      <c r="G1058" s="47"/>
      <c r="H1058" s="47"/>
      <c r="I1058" s="47"/>
    </row>
    <row r="1059" spans="1:9" x14ac:dyDescent="0.25">
      <c r="A1059" s="47"/>
      <c r="B1059" s="47"/>
      <c r="C1059" s="47"/>
      <c r="D1059" s="47"/>
      <c r="E1059" s="47"/>
      <c r="F1059" s="47"/>
      <c r="G1059" s="47"/>
      <c r="H1059" s="47"/>
      <c r="I1059" s="47"/>
    </row>
    <row r="1060" spans="1:9" x14ac:dyDescent="0.25">
      <c r="A1060" s="47"/>
      <c r="B1060" s="47"/>
      <c r="C1060" s="47"/>
      <c r="D1060" s="47"/>
      <c r="E1060" s="47"/>
      <c r="F1060" s="47"/>
      <c r="G1060" s="47"/>
      <c r="H1060" s="47"/>
      <c r="I1060" s="47"/>
    </row>
    <row r="1061" spans="1:9" x14ac:dyDescent="0.25">
      <c r="A1061" s="47"/>
      <c r="B1061" s="47"/>
      <c r="C1061" s="47"/>
      <c r="D1061" s="47"/>
      <c r="E1061" s="47"/>
      <c r="F1061" s="47"/>
      <c r="G1061" s="47"/>
      <c r="H1061" s="47"/>
      <c r="I1061" s="47"/>
    </row>
    <row r="1062" spans="1:9" x14ac:dyDescent="0.25">
      <c r="A1062" s="47"/>
      <c r="B1062" s="47"/>
      <c r="C1062" s="47"/>
      <c r="D1062" s="47"/>
      <c r="E1062" s="47"/>
      <c r="F1062" s="47"/>
      <c r="G1062" s="47"/>
      <c r="H1062" s="47"/>
      <c r="I1062" s="47"/>
    </row>
    <row r="1063" spans="1:9" x14ac:dyDescent="0.25">
      <c r="A1063" s="47"/>
      <c r="B1063" s="47"/>
      <c r="C1063" s="47"/>
      <c r="D1063" s="47"/>
      <c r="E1063" s="47"/>
      <c r="F1063" s="47"/>
      <c r="G1063" s="47"/>
      <c r="H1063" s="47"/>
      <c r="I1063" s="47"/>
    </row>
    <row r="1064" spans="1:9" x14ac:dyDescent="0.25">
      <c r="A1064" s="47"/>
      <c r="B1064" s="47"/>
      <c r="C1064" s="47"/>
      <c r="D1064" s="47"/>
      <c r="E1064" s="47"/>
      <c r="F1064" s="47"/>
      <c r="G1064" s="47"/>
      <c r="H1064" s="47"/>
      <c r="I1064" s="47"/>
    </row>
    <row r="1065" spans="1:9" x14ac:dyDescent="0.25">
      <c r="A1065" s="47"/>
      <c r="B1065" s="47"/>
      <c r="C1065" s="47"/>
      <c r="D1065" s="47"/>
      <c r="E1065" s="47"/>
      <c r="F1065" s="47"/>
      <c r="G1065" s="47"/>
      <c r="H1065" s="47"/>
      <c r="I1065" s="47"/>
    </row>
    <row r="1066" spans="1:9" x14ac:dyDescent="0.25">
      <c r="A1066" s="47"/>
      <c r="B1066" s="47"/>
      <c r="C1066" s="47"/>
      <c r="D1066" s="47"/>
      <c r="E1066" s="47"/>
      <c r="F1066" s="47"/>
      <c r="G1066" s="47"/>
      <c r="H1066" s="47"/>
      <c r="I1066" s="47"/>
    </row>
    <row r="1067" spans="1:9" x14ac:dyDescent="0.25">
      <c r="A1067" s="47"/>
      <c r="B1067" s="47"/>
      <c r="C1067" s="47"/>
      <c r="D1067" s="47"/>
      <c r="E1067" s="47"/>
      <c r="F1067" s="47"/>
      <c r="G1067" s="47"/>
      <c r="H1067" s="47"/>
      <c r="I1067" s="47"/>
    </row>
    <row r="1068" spans="1:9" x14ac:dyDescent="0.25">
      <c r="A1068" s="47"/>
      <c r="B1068" s="47"/>
      <c r="C1068" s="47"/>
      <c r="D1068" s="47"/>
      <c r="E1068" s="47"/>
      <c r="F1068" s="47"/>
      <c r="G1068" s="47"/>
      <c r="H1068" s="47"/>
      <c r="I1068" s="47"/>
    </row>
    <row r="1069" spans="1:9" x14ac:dyDescent="0.25">
      <c r="A1069" s="47"/>
      <c r="B1069" s="47"/>
      <c r="C1069" s="47"/>
      <c r="D1069" s="47"/>
      <c r="E1069" s="47"/>
      <c r="F1069" s="47"/>
      <c r="G1069" s="47"/>
      <c r="H1069" s="47"/>
      <c r="I1069" s="47"/>
    </row>
    <row r="1070" spans="1:9" x14ac:dyDescent="0.25">
      <c r="A1070" s="47"/>
      <c r="B1070" s="47"/>
      <c r="C1070" s="47"/>
      <c r="D1070" s="47"/>
      <c r="E1070" s="47"/>
      <c r="F1070" s="47"/>
      <c r="G1070" s="47"/>
      <c r="H1070" s="47"/>
      <c r="I1070" s="47"/>
    </row>
    <row r="1071" spans="1:9" x14ac:dyDescent="0.25">
      <c r="A1071" s="47"/>
      <c r="B1071" s="47"/>
      <c r="C1071" s="47"/>
      <c r="D1071" s="47"/>
      <c r="E1071" s="47"/>
      <c r="F1071" s="47"/>
      <c r="G1071" s="47"/>
      <c r="H1071" s="47"/>
      <c r="I1071" s="47"/>
    </row>
    <row r="1072" spans="1:9" x14ac:dyDescent="0.25">
      <c r="A1072" s="47"/>
      <c r="B1072" s="47"/>
      <c r="C1072" s="47"/>
      <c r="D1072" s="47"/>
      <c r="E1072" s="47"/>
      <c r="F1072" s="47"/>
      <c r="G1072" s="47"/>
      <c r="H1072" s="47"/>
      <c r="I1072" s="47"/>
    </row>
    <row r="1073" spans="1:9" x14ac:dyDescent="0.25">
      <c r="A1073" s="47"/>
      <c r="B1073" s="47"/>
      <c r="C1073" s="47"/>
      <c r="D1073" s="47"/>
      <c r="E1073" s="47"/>
      <c r="F1073" s="47"/>
      <c r="G1073" s="47"/>
      <c r="H1073" s="47"/>
      <c r="I1073" s="47"/>
    </row>
    <row r="1074" spans="1:9" x14ac:dyDescent="0.25">
      <c r="A1074" s="47"/>
      <c r="B1074" s="47"/>
      <c r="C1074" s="47"/>
      <c r="D1074" s="47"/>
      <c r="E1074" s="47"/>
      <c r="F1074" s="47"/>
      <c r="G1074" s="47"/>
      <c r="H1074" s="47"/>
      <c r="I1074" s="47"/>
    </row>
    <row r="1075" spans="1:9" x14ac:dyDescent="0.25">
      <c r="A1075" s="47"/>
      <c r="B1075" s="47"/>
      <c r="C1075" s="47"/>
      <c r="D1075" s="47"/>
      <c r="E1075" s="47"/>
      <c r="F1075" s="47"/>
      <c r="G1075" s="47"/>
      <c r="H1075" s="47"/>
      <c r="I1075" s="47"/>
    </row>
    <row r="1076" spans="1:9" x14ac:dyDescent="0.25">
      <c r="A1076" s="47"/>
      <c r="B1076" s="47"/>
      <c r="C1076" s="47"/>
      <c r="D1076" s="47"/>
      <c r="E1076" s="47"/>
      <c r="F1076" s="47"/>
      <c r="G1076" s="47"/>
      <c r="H1076" s="47"/>
      <c r="I1076" s="47"/>
    </row>
    <row r="1077" spans="1:9" x14ac:dyDescent="0.25">
      <c r="A1077" s="47"/>
      <c r="B1077" s="47"/>
      <c r="C1077" s="47"/>
      <c r="D1077" s="47"/>
      <c r="E1077" s="47"/>
      <c r="F1077" s="47"/>
      <c r="G1077" s="47"/>
      <c r="H1077" s="47"/>
      <c r="I1077" s="47"/>
    </row>
    <row r="1078" spans="1:9" x14ac:dyDescent="0.25">
      <c r="A1078" s="47"/>
      <c r="B1078" s="47"/>
      <c r="C1078" s="47"/>
      <c r="D1078" s="47"/>
      <c r="E1078" s="47"/>
      <c r="F1078" s="47"/>
      <c r="G1078" s="47"/>
      <c r="H1078" s="47"/>
      <c r="I1078" s="47"/>
    </row>
    <row r="1079" spans="1:9" x14ac:dyDescent="0.25">
      <c r="A1079" s="47"/>
      <c r="B1079" s="47"/>
      <c r="C1079" s="47"/>
      <c r="D1079" s="47"/>
      <c r="E1079" s="47"/>
      <c r="F1079" s="47"/>
      <c r="G1079" s="47"/>
      <c r="H1079" s="47"/>
      <c r="I1079" s="47"/>
    </row>
    <row r="1080" spans="1:9" x14ac:dyDescent="0.25">
      <c r="A1080" s="47"/>
      <c r="B1080" s="47"/>
      <c r="C1080" s="47"/>
      <c r="D1080" s="47"/>
      <c r="E1080" s="47"/>
      <c r="F1080" s="47"/>
      <c r="G1080" s="47"/>
      <c r="H1080" s="47"/>
      <c r="I1080" s="47"/>
    </row>
    <row r="1081" spans="1:9" x14ac:dyDescent="0.25">
      <c r="A1081" s="47"/>
      <c r="B1081" s="47"/>
      <c r="C1081" s="47"/>
      <c r="D1081" s="47"/>
      <c r="E1081" s="47"/>
      <c r="F1081" s="47"/>
      <c r="G1081" s="47"/>
      <c r="H1081" s="47"/>
      <c r="I1081" s="47"/>
    </row>
    <row r="1082" spans="1:9" x14ac:dyDescent="0.25">
      <c r="A1082" s="47"/>
      <c r="B1082" s="47"/>
      <c r="C1082" s="47"/>
      <c r="D1082" s="47"/>
      <c r="E1082" s="47"/>
      <c r="F1082" s="47"/>
      <c r="G1082" s="47"/>
      <c r="H1082" s="47"/>
      <c r="I1082" s="47"/>
    </row>
    <row r="1083" spans="1:9" x14ac:dyDescent="0.25">
      <c r="A1083" s="47"/>
      <c r="B1083" s="47"/>
      <c r="C1083" s="47"/>
      <c r="D1083" s="47"/>
      <c r="E1083" s="47"/>
      <c r="F1083" s="47"/>
      <c r="G1083" s="47"/>
      <c r="H1083" s="47"/>
      <c r="I1083" s="47"/>
    </row>
    <row r="1084" spans="1:9" x14ac:dyDescent="0.25">
      <c r="A1084" s="47"/>
      <c r="B1084" s="47"/>
      <c r="C1084" s="47"/>
      <c r="D1084" s="47"/>
      <c r="E1084" s="47"/>
      <c r="F1084" s="47"/>
      <c r="G1084" s="47"/>
      <c r="H1084" s="47"/>
      <c r="I1084" s="47"/>
    </row>
    <row r="1085" spans="1:9" x14ac:dyDescent="0.25">
      <c r="A1085" s="47"/>
      <c r="B1085" s="47"/>
      <c r="C1085" s="47"/>
      <c r="D1085" s="47"/>
      <c r="E1085" s="47"/>
      <c r="F1085" s="47"/>
      <c r="G1085" s="47"/>
      <c r="H1085" s="47"/>
      <c r="I1085" s="47"/>
    </row>
    <row r="1086" spans="1:9" x14ac:dyDescent="0.25">
      <c r="A1086" s="47"/>
      <c r="B1086" s="47"/>
      <c r="C1086" s="47"/>
      <c r="D1086" s="47"/>
      <c r="E1086" s="47"/>
      <c r="F1086" s="47"/>
      <c r="G1086" s="47"/>
      <c r="H1086" s="47"/>
      <c r="I1086" s="47"/>
    </row>
    <row r="1087" spans="1:9" x14ac:dyDescent="0.25">
      <c r="A1087" s="47"/>
      <c r="B1087" s="47"/>
      <c r="C1087" s="47"/>
      <c r="D1087" s="47"/>
      <c r="E1087" s="47"/>
      <c r="F1087" s="47"/>
      <c r="G1087" s="47"/>
      <c r="H1087" s="47"/>
      <c r="I1087" s="47"/>
    </row>
    <row r="1088" spans="1:9" x14ac:dyDescent="0.25">
      <c r="A1088" s="47"/>
      <c r="B1088" s="47"/>
      <c r="C1088" s="47"/>
      <c r="D1088" s="47"/>
      <c r="E1088" s="47"/>
      <c r="F1088" s="47"/>
      <c r="G1088" s="47"/>
      <c r="H1088" s="47"/>
      <c r="I1088" s="47"/>
    </row>
    <row r="1089" spans="1:9" x14ac:dyDescent="0.25">
      <c r="A1089" s="47"/>
      <c r="B1089" s="47"/>
      <c r="C1089" s="47"/>
      <c r="D1089" s="47"/>
      <c r="E1089" s="47"/>
      <c r="F1089" s="47"/>
      <c r="G1089" s="47"/>
      <c r="H1089" s="47"/>
      <c r="I1089" s="47"/>
    </row>
    <row r="1090" spans="1:9" x14ac:dyDescent="0.25">
      <c r="A1090" s="47"/>
      <c r="B1090" s="47"/>
      <c r="C1090" s="47"/>
      <c r="D1090" s="47"/>
      <c r="E1090" s="47"/>
      <c r="F1090" s="47"/>
      <c r="G1090" s="47"/>
      <c r="H1090" s="47"/>
      <c r="I1090" s="47"/>
    </row>
    <row r="1091" spans="1:9" x14ac:dyDescent="0.25">
      <c r="A1091" s="47"/>
      <c r="B1091" s="47"/>
      <c r="C1091" s="47"/>
      <c r="D1091" s="47"/>
      <c r="E1091" s="47"/>
      <c r="F1091" s="47"/>
      <c r="G1091" s="47"/>
      <c r="H1091" s="47"/>
      <c r="I1091" s="47"/>
    </row>
    <row r="1092" spans="1:9" x14ac:dyDescent="0.25">
      <c r="A1092" s="47"/>
      <c r="B1092" s="47"/>
      <c r="C1092" s="47"/>
      <c r="D1092" s="47"/>
      <c r="E1092" s="47"/>
      <c r="F1092" s="47"/>
      <c r="G1092" s="47"/>
      <c r="H1092" s="47"/>
      <c r="I1092" s="47"/>
    </row>
    <row r="1093" spans="1:9" x14ac:dyDescent="0.25">
      <c r="A1093" s="47"/>
      <c r="B1093" s="47"/>
      <c r="C1093" s="47"/>
      <c r="D1093" s="47"/>
      <c r="E1093" s="47"/>
      <c r="F1093" s="47"/>
      <c r="G1093" s="47"/>
      <c r="H1093" s="47"/>
      <c r="I1093" s="47"/>
    </row>
    <row r="1094" spans="1:9" x14ac:dyDescent="0.25">
      <c r="A1094" s="47"/>
      <c r="B1094" s="47"/>
      <c r="C1094" s="47"/>
      <c r="D1094" s="47"/>
      <c r="E1094" s="47"/>
      <c r="F1094" s="47"/>
      <c r="G1094" s="47"/>
      <c r="H1094" s="47"/>
      <c r="I1094" s="47"/>
    </row>
    <row r="1095" spans="1:9" x14ac:dyDescent="0.25">
      <c r="A1095" s="47"/>
      <c r="B1095" s="47"/>
      <c r="C1095" s="47"/>
      <c r="D1095" s="47"/>
      <c r="E1095" s="47"/>
      <c r="F1095" s="47"/>
      <c r="G1095" s="47"/>
      <c r="H1095" s="47"/>
      <c r="I1095" s="47"/>
    </row>
    <row r="1096" spans="1:9" x14ac:dyDescent="0.25">
      <c r="A1096" s="47"/>
      <c r="B1096" s="47"/>
      <c r="C1096" s="47"/>
      <c r="D1096" s="47"/>
      <c r="E1096" s="47"/>
      <c r="F1096" s="47"/>
      <c r="G1096" s="47"/>
      <c r="H1096" s="47"/>
      <c r="I1096" s="47"/>
    </row>
    <row r="1097" spans="1:9" x14ac:dyDescent="0.25">
      <c r="A1097" s="47"/>
      <c r="B1097" s="47"/>
      <c r="C1097" s="47"/>
      <c r="D1097" s="47"/>
      <c r="E1097" s="47"/>
      <c r="F1097" s="47"/>
      <c r="G1097" s="47"/>
      <c r="H1097" s="47"/>
      <c r="I1097" s="47"/>
    </row>
    <row r="1098" spans="1:9" x14ac:dyDescent="0.25">
      <c r="A1098" s="47"/>
      <c r="B1098" s="47"/>
      <c r="C1098" s="47"/>
      <c r="D1098" s="47"/>
      <c r="E1098" s="47"/>
      <c r="F1098" s="47"/>
      <c r="G1098" s="47"/>
      <c r="H1098" s="47"/>
      <c r="I1098" s="47"/>
    </row>
    <row r="1099" spans="1:9" x14ac:dyDescent="0.25">
      <c r="A1099" s="47"/>
      <c r="B1099" s="47"/>
      <c r="C1099" s="47"/>
      <c r="D1099" s="47"/>
      <c r="E1099" s="47"/>
      <c r="F1099" s="47"/>
      <c r="G1099" s="47"/>
      <c r="H1099" s="47"/>
      <c r="I1099" s="47"/>
    </row>
    <row r="1100" spans="1:9" x14ac:dyDescent="0.25">
      <c r="A1100" s="47"/>
      <c r="B1100" s="47"/>
      <c r="C1100" s="47"/>
      <c r="D1100" s="47"/>
      <c r="E1100" s="47"/>
      <c r="F1100" s="47"/>
      <c r="G1100" s="47"/>
      <c r="H1100" s="47"/>
      <c r="I1100" s="47"/>
    </row>
    <row r="1101" spans="1:9" x14ac:dyDescent="0.25">
      <c r="A1101" s="47"/>
      <c r="B1101" s="47"/>
      <c r="C1101" s="47"/>
      <c r="D1101" s="47"/>
      <c r="E1101" s="47"/>
      <c r="F1101" s="47"/>
      <c r="G1101" s="47"/>
      <c r="H1101" s="47"/>
      <c r="I1101" s="47"/>
    </row>
    <row r="1102" spans="1:9" x14ac:dyDescent="0.25">
      <c r="A1102" s="47"/>
      <c r="B1102" s="47"/>
      <c r="C1102" s="47"/>
      <c r="D1102" s="47"/>
      <c r="E1102" s="47"/>
      <c r="F1102" s="47"/>
      <c r="G1102" s="47"/>
      <c r="H1102" s="47"/>
      <c r="I1102" s="47"/>
    </row>
    <row r="1103" spans="1:9" x14ac:dyDescent="0.25">
      <c r="A1103" s="47"/>
      <c r="B1103" s="47"/>
      <c r="C1103" s="47"/>
      <c r="D1103" s="47"/>
      <c r="E1103" s="47"/>
      <c r="F1103" s="47"/>
      <c r="G1103" s="47"/>
      <c r="H1103" s="47"/>
      <c r="I1103" s="47"/>
    </row>
    <row r="1104" spans="1:9" x14ac:dyDescent="0.25">
      <c r="A1104" s="47"/>
      <c r="B1104" s="47"/>
      <c r="C1104" s="47"/>
      <c r="D1104" s="47"/>
      <c r="E1104" s="47"/>
      <c r="F1104" s="47"/>
      <c r="G1104" s="47"/>
      <c r="H1104" s="47"/>
      <c r="I1104" s="47"/>
    </row>
    <row r="1105" spans="1:9" x14ac:dyDescent="0.25">
      <c r="A1105" s="47"/>
      <c r="B1105" s="47"/>
      <c r="C1105" s="47"/>
      <c r="D1105" s="47"/>
      <c r="E1105" s="47"/>
      <c r="F1105" s="47"/>
      <c r="G1105" s="47"/>
      <c r="H1105" s="47"/>
      <c r="I1105" s="47"/>
    </row>
    <row r="1106" spans="1:9" x14ac:dyDescent="0.25">
      <c r="A1106" s="47"/>
      <c r="B1106" s="47"/>
      <c r="C1106" s="47"/>
      <c r="D1106" s="47"/>
      <c r="E1106" s="47"/>
      <c r="F1106" s="47"/>
      <c r="G1106" s="47"/>
      <c r="H1106" s="47"/>
      <c r="I1106" s="47"/>
    </row>
    <row r="1107" spans="1:9" x14ac:dyDescent="0.25">
      <c r="A1107" s="47"/>
      <c r="B1107" s="47"/>
      <c r="C1107" s="47"/>
      <c r="D1107" s="47"/>
      <c r="E1107" s="47"/>
      <c r="F1107" s="47"/>
      <c r="G1107" s="47"/>
      <c r="H1107" s="47"/>
      <c r="I1107" s="47"/>
    </row>
    <row r="1108" spans="1:9" x14ac:dyDescent="0.25">
      <c r="A1108" s="47"/>
      <c r="B1108" s="47"/>
      <c r="C1108" s="47"/>
      <c r="D1108" s="47"/>
      <c r="E1108" s="47"/>
      <c r="F1108" s="47"/>
      <c r="G1108" s="47"/>
      <c r="H1108" s="47"/>
      <c r="I1108" s="47"/>
    </row>
    <row r="1109" spans="1:9" x14ac:dyDescent="0.25">
      <c r="A1109" s="47"/>
      <c r="B1109" s="47"/>
      <c r="C1109" s="47"/>
      <c r="D1109" s="47"/>
      <c r="E1109" s="47"/>
      <c r="F1109" s="47"/>
      <c r="G1109" s="47"/>
      <c r="H1109" s="47"/>
      <c r="I1109" s="47"/>
    </row>
    <row r="1110" spans="1:9" x14ac:dyDescent="0.25">
      <c r="A1110" s="47"/>
      <c r="B1110" s="47"/>
      <c r="C1110" s="47"/>
      <c r="D1110" s="47"/>
      <c r="E1110" s="47"/>
      <c r="F1110" s="47"/>
      <c r="G1110" s="47"/>
      <c r="H1110" s="47"/>
      <c r="I1110" s="47"/>
    </row>
    <row r="1111" spans="1:9" x14ac:dyDescent="0.25">
      <c r="A1111" s="47"/>
      <c r="B1111" s="47"/>
      <c r="C1111" s="47"/>
      <c r="D1111" s="47"/>
      <c r="E1111" s="47"/>
      <c r="F1111" s="47"/>
      <c r="G1111" s="47"/>
      <c r="H1111" s="47"/>
      <c r="I1111" s="47"/>
    </row>
    <row r="1112" spans="1:9" x14ac:dyDescent="0.25">
      <c r="A1112" s="47"/>
      <c r="B1112" s="47"/>
      <c r="C1112" s="47"/>
      <c r="D1112" s="47"/>
      <c r="E1112" s="47"/>
      <c r="F1112" s="47"/>
      <c r="G1112" s="47"/>
      <c r="H1112" s="47"/>
      <c r="I1112" s="47"/>
    </row>
    <row r="1113" spans="1:9" x14ac:dyDescent="0.25">
      <c r="A1113" s="47"/>
      <c r="B1113" s="47"/>
      <c r="C1113" s="47"/>
      <c r="D1113" s="47"/>
      <c r="E1113" s="47"/>
      <c r="F1113" s="47"/>
      <c r="G1113" s="47"/>
      <c r="H1113" s="47"/>
      <c r="I1113" s="47"/>
    </row>
    <row r="1114" spans="1:9" x14ac:dyDescent="0.25">
      <c r="A1114" s="47"/>
      <c r="B1114" s="47"/>
      <c r="C1114" s="47"/>
      <c r="D1114" s="47"/>
      <c r="E1114" s="47"/>
      <c r="F1114" s="47"/>
      <c r="G1114" s="47"/>
      <c r="H1114" s="47"/>
      <c r="I1114" s="47"/>
    </row>
    <row r="1115" spans="1:9" x14ac:dyDescent="0.25">
      <c r="A1115" s="47"/>
      <c r="B1115" s="47"/>
      <c r="C1115" s="47"/>
      <c r="D1115" s="47"/>
      <c r="E1115" s="47"/>
      <c r="F1115" s="47"/>
      <c r="G1115" s="47"/>
      <c r="H1115" s="47"/>
      <c r="I1115" s="47"/>
    </row>
    <row r="1116" spans="1:9" x14ac:dyDescent="0.25">
      <c r="A1116" s="47"/>
      <c r="B1116" s="47"/>
      <c r="C1116" s="47"/>
      <c r="D1116" s="47"/>
      <c r="E1116" s="47"/>
      <c r="F1116" s="47"/>
      <c r="G1116" s="47"/>
      <c r="H1116" s="47"/>
      <c r="I1116" s="47"/>
    </row>
    <row r="1117" spans="1:9" x14ac:dyDescent="0.25">
      <c r="A1117" s="47"/>
      <c r="B1117" s="47"/>
      <c r="C1117" s="47"/>
      <c r="D1117" s="47"/>
      <c r="E1117" s="47"/>
      <c r="F1117" s="47"/>
      <c r="G1117" s="47"/>
      <c r="H1117" s="47"/>
      <c r="I1117" s="47"/>
    </row>
    <row r="1118" spans="1:9" x14ac:dyDescent="0.25">
      <c r="A1118" s="47"/>
      <c r="B1118" s="47"/>
      <c r="C1118" s="47"/>
      <c r="D1118" s="47"/>
      <c r="E1118" s="47"/>
      <c r="F1118" s="47"/>
      <c r="G1118" s="47"/>
      <c r="H1118" s="47"/>
      <c r="I1118" s="47"/>
    </row>
    <row r="1119" spans="1:9" x14ac:dyDescent="0.25">
      <c r="A1119" s="47"/>
      <c r="B1119" s="47"/>
      <c r="C1119" s="47"/>
      <c r="D1119" s="47"/>
      <c r="E1119" s="47"/>
      <c r="F1119" s="47"/>
      <c r="G1119" s="47"/>
      <c r="H1119" s="47"/>
      <c r="I1119" s="47"/>
    </row>
    <row r="1120" spans="1:9" x14ac:dyDescent="0.25">
      <c r="A1120" s="47"/>
      <c r="B1120" s="47"/>
      <c r="C1120" s="47"/>
      <c r="D1120" s="47"/>
      <c r="E1120" s="47"/>
      <c r="F1120" s="47"/>
      <c r="G1120" s="47"/>
      <c r="H1120" s="47"/>
      <c r="I1120" s="47"/>
    </row>
    <row r="1121" spans="1:9" x14ac:dyDescent="0.25">
      <c r="A1121" s="47"/>
      <c r="B1121" s="47"/>
      <c r="C1121" s="47"/>
      <c r="D1121" s="47"/>
      <c r="E1121" s="47"/>
      <c r="F1121" s="47"/>
      <c r="G1121" s="47"/>
      <c r="H1121" s="47"/>
      <c r="I1121" s="47"/>
    </row>
    <row r="1122" spans="1:9" x14ac:dyDescent="0.25">
      <c r="A1122" s="47"/>
      <c r="B1122" s="47"/>
      <c r="C1122" s="47"/>
      <c r="D1122" s="47"/>
      <c r="E1122" s="47"/>
      <c r="F1122" s="47"/>
      <c r="G1122" s="47"/>
      <c r="H1122" s="47"/>
      <c r="I1122" s="47"/>
    </row>
    <row r="1123" spans="1:9" x14ac:dyDescent="0.25">
      <c r="A1123" s="47"/>
      <c r="B1123" s="47"/>
      <c r="C1123" s="47"/>
      <c r="D1123" s="47"/>
      <c r="E1123" s="47"/>
      <c r="F1123" s="47"/>
      <c r="G1123" s="47"/>
      <c r="H1123" s="47"/>
      <c r="I1123" s="47"/>
    </row>
    <row r="1124" spans="1:9" x14ac:dyDescent="0.25">
      <c r="A1124" s="47"/>
      <c r="B1124" s="47"/>
      <c r="C1124" s="47"/>
      <c r="D1124" s="47"/>
      <c r="E1124" s="47"/>
      <c r="F1124" s="47"/>
      <c r="G1124" s="47"/>
      <c r="H1124" s="47"/>
      <c r="I1124" s="47"/>
    </row>
    <row r="1125" spans="1:9" x14ac:dyDescent="0.25">
      <c r="A1125" s="47"/>
      <c r="B1125" s="47"/>
      <c r="C1125" s="47"/>
      <c r="D1125" s="47"/>
      <c r="E1125" s="47"/>
      <c r="F1125" s="47"/>
      <c r="G1125" s="47"/>
      <c r="H1125" s="47"/>
      <c r="I1125" s="47"/>
    </row>
    <row r="1126" spans="1:9" x14ac:dyDescent="0.25">
      <c r="A1126" s="47"/>
      <c r="B1126" s="47"/>
      <c r="C1126" s="47"/>
      <c r="D1126" s="47"/>
      <c r="E1126" s="47"/>
      <c r="F1126" s="47"/>
      <c r="G1126" s="47"/>
      <c r="H1126" s="47"/>
      <c r="I1126" s="47"/>
    </row>
    <row r="1127" spans="1:9" x14ac:dyDescent="0.25">
      <c r="A1127" s="47"/>
      <c r="B1127" s="47"/>
      <c r="C1127" s="47"/>
      <c r="D1127" s="47"/>
      <c r="E1127" s="47"/>
      <c r="F1127" s="47"/>
      <c r="G1127" s="47"/>
      <c r="H1127" s="47"/>
      <c r="I1127" s="47"/>
    </row>
    <row r="1128" spans="1:9" x14ac:dyDescent="0.25">
      <c r="A1128" s="47"/>
      <c r="B1128" s="47"/>
      <c r="C1128" s="47"/>
      <c r="D1128" s="47"/>
      <c r="E1128" s="47"/>
      <c r="F1128" s="47"/>
      <c r="G1128" s="47"/>
      <c r="H1128" s="47"/>
      <c r="I1128" s="47"/>
    </row>
    <row r="1129" spans="1:9" x14ac:dyDescent="0.25">
      <c r="A1129" s="47"/>
      <c r="B1129" s="47"/>
      <c r="C1129" s="47"/>
      <c r="D1129" s="47"/>
      <c r="E1129" s="47"/>
      <c r="F1129" s="47"/>
      <c r="G1129" s="47"/>
      <c r="H1129" s="47"/>
      <c r="I1129" s="47"/>
    </row>
    <row r="1130" spans="1:9" x14ac:dyDescent="0.25">
      <c r="A1130" s="47"/>
      <c r="B1130" s="47"/>
      <c r="C1130" s="47"/>
      <c r="D1130" s="47"/>
      <c r="E1130" s="47"/>
      <c r="F1130" s="47"/>
      <c r="G1130" s="47"/>
      <c r="H1130" s="47"/>
      <c r="I1130" s="47"/>
    </row>
    <row r="1131" spans="1:9" x14ac:dyDescent="0.25">
      <c r="A1131" s="47"/>
      <c r="B1131" s="47"/>
      <c r="C1131" s="47"/>
      <c r="D1131" s="47"/>
      <c r="E1131" s="47"/>
      <c r="F1131" s="47"/>
      <c r="G1131" s="47"/>
      <c r="H1131" s="47"/>
      <c r="I1131" s="47"/>
    </row>
    <row r="1132" spans="1:9" x14ac:dyDescent="0.25">
      <c r="A1132" s="47"/>
      <c r="B1132" s="47"/>
      <c r="C1132" s="47"/>
      <c r="D1132" s="47"/>
      <c r="E1132" s="47"/>
      <c r="F1132" s="47"/>
      <c r="G1132" s="47"/>
      <c r="H1132" s="47"/>
      <c r="I1132" s="47"/>
    </row>
    <row r="1133" spans="1:9" x14ac:dyDescent="0.25">
      <c r="A1133" s="47"/>
      <c r="B1133" s="47"/>
      <c r="C1133" s="47"/>
      <c r="D1133" s="47"/>
      <c r="E1133" s="47"/>
      <c r="F1133" s="47"/>
      <c r="G1133" s="47"/>
      <c r="H1133" s="47"/>
      <c r="I1133" s="47"/>
    </row>
    <row r="1134" spans="1:9" x14ac:dyDescent="0.25">
      <c r="A1134" s="47"/>
      <c r="B1134" s="47"/>
      <c r="C1134" s="47"/>
      <c r="D1134" s="47"/>
      <c r="E1134" s="47"/>
      <c r="F1134" s="47"/>
      <c r="G1134" s="47"/>
      <c r="H1134" s="47"/>
      <c r="I1134" s="47"/>
    </row>
    <row r="1135" spans="1:9" x14ac:dyDescent="0.25">
      <c r="A1135" s="47"/>
      <c r="B1135" s="47"/>
      <c r="C1135" s="47"/>
      <c r="D1135" s="47"/>
      <c r="E1135" s="47"/>
      <c r="F1135" s="47"/>
      <c r="G1135" s="47"/>
      <c r="H1135" s="47"/>
      <c r="I1135" s="47"/>
    </row>
    <row r="1136" spans="1:9" x14ac:dyDescent="0.25">
      <c r="A1136" s="47"/>
      <c r="B1136" s="47"/>
      <c r="C1136" s="47"/>
      <c r="D1136" s="47"/>
      <c r="E1136" s="47"/>
      <c r="F1136" s="47"/>
      <c r="G1136" s="47"/>
      <c r="H1136" s="47"/>
      <c r="I1136" s="47"/>
    </row>
    <row r="1137" spans="1:9" x14ac:dyDescent="0.25">
      <c r="A1137" s="47"/>
      <c r="B1137" s="47"/>
      <c r="C1137" s="47"/>
      <c r="D1137" s="47"/>
      <c r="E1137" s="47"/>
      <c r="F1137" s="47"/>
      <c r="G1137" s="47"/>
      <c r="H1137" s="47"/>
      <c r="I1137" s="47"/>
    </row>
    <row r="1138" spans="1:9" x14ac:dyDescent="0.25">
      <c r="A1138" s="47"/>
      <c r="B1138" s="47"/>
      <c r="C1138" s="47"/>
      <c r="D1138" s="47"/>
      <c r="E1138" s="47"/>
      <c r="F1138" s="47"/>
      <c r="G1138" s="47"/>
      <c r="H1138" s="47"/>
      <c r="I1138" s="47"/>
    </row>
    <row r="1139" spans="1:9" x14ac:dyDescent="0.25">
      <c r="A1139" s="47"/>
      <c r="B1139" s="47"/>
      <c r="C1139" s="47"/>
      <c r="D1139" s="47"/>
      <c r="E1139" s="47"/>
      <c r="F1139" s="47"/>
      <c r="G1139" s="47"/>
      <c r="H1139" s="47"/>
      <c r="I1139" s="47"/>
    </row>
    <row r="1140" spans="1:9" x14ac:dyDescent="0.25">
      <c r="A1140" s="47"/>
      <c r="B1140" s="47"/>
      <c r="C1140" s="47"/>
      <c r="D1140" s="47"/>
      <c r="E1140" s="47"/>
      <c r="F1140" s="47"/>
      <c r="G1140" s="47"/>
      <c r="H1140" s="47"/>
      <c r="I1140" s="47"/>
    </row>
    <row r="1141" spans="1:9" x14ac:dyDescent="0.25">
      <c r="A1141" s="47"/>
      <c r="B1141" s="47"/>
      <c r="C1141" s="47"/>
      <c r="D1141" s="47"/>
      <c r="E1141" s="47"/>
      <c r="F1141" s="47"/>
      <c r="G1141" s="47"/>
      <c r="H1141" s="47"/>
      <c r="I1141" s="47"/>
    </row>
    <row r="1142" spans="1:9" x14ac:dyDescent="0.25">
      <c r="A1142" s="47"/>
      <c r="B1142" s="47"/>
      <c r="C1142" s="47"/>
      <c r="D1142" s="47"/>
      <c r="E1142" s="47"/>
      <c r="F1142" s="47"/>
      <c r="G1142" s="47"/>
      <c r="H1142" s="47"/>
      <c r="I1142" s="47"/>
    </row>
    <row r="1143" spans="1:9" x14ac:dyDescent="0.25">
      <c r="A1143" s="47"/>
      <c r="B1143" s="47"/>
      <c r="C1143" s="47"/>
      <c r="D1143" s="47"/>
      <c r="E1143" s="47"/>
      <c r="F1143" s="47"/>
      <c r="G1143" s="47"/>
      <c r="H1143" s="47"/>
      <c r="I1143" s="47"/>
    </row>
    <row r="1144" spans="1:9" x14ac:dyDescent="0.25">
      <c r="A1144" s="47"/>
      <c r="B1144" s="47"/>
      <c r="C1144" s="47"/>
      <c r="D1144" s="47"/>
      <c r="E1144" s="47"/>
      <c r="F1144" s="47"/>
      <c r="G1144" s="47"/>
      <c r="H1144" s="47"/>
      <c r="I1144" s="47"/>
    </row>
    <row r="1145" spans="1:9" x14ac:dyDescent="0.25">
      <c r="A1145" s="47"/>
      <c r="B1145" s="47"/>
      <c r="C1145" s="47"/>
      <c r="D1145" s="47"/>
      <c r="E1145" s="47"/>
      <c r="F1145" s="47"/>
      <c r="G1145" s="47"/>
      <c r="H1145" s="47"/>
      <c r="I1145" s="47"/>
    </row>
    <row r="1146" spans="1:9" x14ac:dyDescent="0.25">
      <c r="A1146" s="47"/>
      <c r="B1146" s="47"/>
      <c r="C1146" s="47"/>
      <c r="D1146" s="47"/>
      <c r="E1146" s="47"/>
      <c r="F1146" s="47"/>
      <c r="G1146" s="47"/>
      <c r="H1146" s="47"/>
      <c r="I1146" s="47"/>
    </row>
    <row r="1147" spans="1:9" x14ac:dyDescent="0.25">
      <c r="A1147" s="47"/>
      <c r="B1147" s="47"/>
      <c r="C1147" s="47"/>
      <c r="D1147" s="47"/>
      <c r="E1147" s="47"/>
      <c r="F1147" s="47"/>
      <c r="G1147" s="47"/>
      <c r="H1147" s="47"/>
      <c r="I1147" s="47"/>
    </row>
    <row r="1148" spans="1:9" x14ac:dyDescent="0.25">
      <c r="A1148" s="47"/>
      <c r="B1148" s="47"/>
      <c r="C1148" s="47"/>
      <c r="D1148" s="47"/>
      <c r="E1148" s="47"/>
      <c r="F1148" s="47"/>
      <c r="G1148" s="47"/>
      <c r="H1148" s="47"/>
      <c r="I1148" s="47"/>
    </row>
    <row r="1149" spans="1:9" x14ac:dyDescent="0.25">
      <c r="A1149" s="47"/>
      <c r="B1149" s="47"/>
      <c r="C1149" s="47"/>
      <c r="D1149" s="47"/>
      <c r="E1149" s="47"/>
      <c r="F1149" s="47"/>
      <c r="G1149" s="47"/>
      <c r="H1149" s="47"/>
      <c r="I1149" s="47"/>
    </row>
    <row r="1150" spans="1:9" x14ac:dyDescent="0.25">
      <c r="A1150" s="47"/>
      <c r="B1150" s="47"/>
      <c r="C1150" s="47"/>
      <c r="D1150" s="47"/>
      <c r="E1150" s="47"/>
      <c r="F1150" s="47"/>
      <c r="G1150" s="47"/>
      <c r="H1150" s="47"/>
      <c r="I1150" s="47"/>
    </row>
    <row r="1151" spans="1:9" x14ac:dyDescent="0.25">
      <c r="A1151" s="47"/>
      <c r="B1151" s="47"/>
      <c r="C1151" s="47"/>
      <c r="D1151" s="47"/>
      <c r="E1151" s="47"/>
      <c r="F1151" s="47"/>
      <c r="G1151" s="47"/>
      <c r="H1151" s="47"/>
      <c r="I1151" s="47"/>
    </row>
    <row r="1152" spans="1:9" x14ac:dyDescent="0.25">
      <c r="A1152" s="47"/>
      <c r="B1152" s="47"/>
      <c r="C1152" s="47"/>
      <c r="D1152" s="47"/>
      <c r="E1152" s="47"/>
      <c r="F1152" s="47"/>
      <c r="G1152" s="47"/>
      <c r="H1152" s="47"/>
      <c r="I1152" s="47"/>
    </row>
    <row r="1153" spans="1:9" x14ac:dyDescent="0.25">
      <c r="A1153" s="47"/>
      <c r="B1153" s="47"/>
      <c r="C1153" s="47"/>
      <c r="D1153" s="47"/>
      <c r="E1153" s="47"/>
      <c r="F1153" s="47"/>
      <c r="G1153" s="47"/>
      <c r="H1153" s="47"/>
      <c r="I1153" s="47"/>
    </row>
    <row r="1154" spans="1:9" x14ac:dyDescent="0.25">
      <c r="A1154" s="47"/>
      <c r="B1154" s="47"/>
      <c r="C1154" s="47"/>
      <c r="D1154" s="47"/>
      <c r="E1154" s="47"/>
      <c r="F1154" s="47"/>
      <c r="G1154" s="47"/>
      <c r="H1154" s="47"/>
      <c r="I1154" s="47"/>
    </row>
    <row r="1155" spans="1:9" x14ac:dyDescent="0.25">
      <c r="A1155" s="47"/>
      <c r="B1155" s="47"/>
      <c r="C1155" s="47"/>
      <c r="D1155" s="47"/>
      <c r="E1155" s="47"/>
      <c r="F1155" s="47"/>
      <c r="G1155" s="47"/>
      <c r="H1155" s="47"/>
      <c r="I1155" s="47"/>
    </row>
    <row r="1156" spans="1:9" x14ac:dyDescent="0.25">
      <c r="A1156" s="47"/>
      <c r="B1156" s="47"/>
      <c r="C1156" s="47"/>
      <c r="D1156" s="47"/>
      <c r="E1156" s="47"/>
      <c r="F1156" s="47"/>
      <c r="G1156" s="47"/>
      <c r="H1156" s="47"/>
      <c r="I1156" s="47"/>
    </row>
    <row r="1157" spans="1:9" x14ac:dyDescent="0.25">
      <c r="A1157" s="47"/>
      <c r="B1157" s="47"/>
      <c r="C1157" s="47"/>
      <c r="D1157" s="47"/>
      <c r="E1157" s="47"/>
      <c r="F1157" s="47"/>
      <c r="G1157" s="47"/>
      <c r="H1157" s="47"/>
      <c r="I1157" s="47"/>
    </row>
    <row r="1158" spans="1:9" x14ac:dyDescent="0.25">
      <c r="A1158" s="47"/>
      <c r="B1158" s="47"/>
      <c r="C1158" s="47"/>
      <c r="D1158" s="47"/>
      <c r="E1158" s="47"/>
      <c r="F1158" s="47"/>
      <c r="G1158" s="47"/>
      <c r="H1158" s="47"/>
      <c r="I1158" s="47"/>
    </row>
    <row r="1159" spans="1:9" x14ac:dyDescent="0.25">
      <c r="A1159" s="47"/>
      <c r="B1159" s="47"/>
      <c r="C1159" s="47"/>
      <c r="D1159" s="47"/>
      <c r="E1159" s="47"/>
      <c r="F1159" s="47"/>
      <c r="G1159" s="47"/>
      <c r="H1159" s="47"/>
      <c r="I1159" s="47"/>
    </row>
    <row r="1160" spans="1:9" x14ac:dyDescent="0.25">
      <c r="A1160" s="47"/>
      <c r="B1160" s="47"/>
      <c r="C1160" s="47"/>
      <c r="D1160" s="47"/>
      <c r="E1160" s="47"/>
      <c r="F1160" s="47"/>
      <c r="G1160" s="47"/>
      <c r="H1160" s="47"/>
      <c r="I1160" s="47"/>
    </row>
    <row r="1161" spans="1:9" x14ac:dyDescent="0.25">
      <c r="A1161" s="47"/>
      <c r="B1161" s="47"/>
      <c r="C1161" s="47"/>
      <c r="D1161" s="47"/>
      <c r="E1161" s="47"/>
      <c r="F1161" s="47"/>
      <c r="G1161" s="47"/>
      <c r="H1161" s="47"/>
      <c r="I1161" s="47"/>
    </row>
    <row r="1162" spans="1:9" x14ac:dyDescent="0.25">
      <c r="A1162" s="47"/>
      <c r="B1162" s="47"/>
      <c r="C1162" s="47"/>
      <c r="D1162" s="47"/>
      <c r="E1162" s="47"/>
      <c r="F1162" s="47"/>
      <c r="G1162" s="47"/>
      <c r="H1162" s="47"/>
      <c r="I1162" s="47"/>
    </row>
    <row r="1163" spans="1:9" x14ac:dyDescent="0.25">
      <c r="A1163" s="47"/>
      <c r="B1163" s="47"/>
      <c r="C1163" s="47"/>
      <c r="D1163" s="47"/>
      <c r="E1163" s="47"/>
      <c r="F1163" s="47"/>
      <c r="G1163" s="47"/>
      <c r="H1163" s="47"/>
      <c r="I1163" s="47"/>
    </row>
    <row r="1164" spans="1:9" x14ac:dyDescent="0.25">
      <c r="A1164" s="47"/>
      <c r="B1164" s="47"/>
      <c r="C1164" s="47"/>
      <c r="D1164" s="47"/>
      <c r="E1164" s="47"/>
      <c r="F1164" s="47"/>
      <c r="G1164" s="47"/>
      <c r="H1164" s="47"/>
      <c r="I1164" s="47"/>
    </row>
    <row r="1165" spans="1:9" x14ac:dyDescent="0.25">
      <c r="A1165" s="47"/>
      <c r="B1165" s="47"/>
      <c r="C1165" s="47"/>
      <c r="D1165" s="47"/>
      <c r="E1165" s="47"/>
      <c r="F1165" s="47"/>
      <c r="G1165" s="47"/>
      <c r="H1165" s="47"/>
      <c r="I1165" s="47"/>
    </row>
    <row r="1166" spans="1:9" x14ac:dyDescent="0.25">
      <c r="A1166" s="47"/>
      <c r="B1166" s="47"/>
      <c r="C1166" s="47"/>
      <c r="D1166" s="47"/>
      <c r="E1166" s="47"/>
      <c r="F1166" s="47"/>
      <c r="G1166" s="47"/>
      <c r="H1166" s="47"/>
      <c r="I1166" s="47"/>
    </row>
    <row r="1167" spans="1:9" x14ac:dyDescent="0.25">
      <c r="A1167" s="47"/>
      <c r="B1167" s="47"/>
      <c r="C1167" s="47"/>
      <c r="D1167" s="47"/>
      <c r="E1167" s="47"/>
      <c r="F1167" s="47"/>
      <c r="G1167" s="47"/>
      <c r="H1167" s="47"/>
      <c r="I1167" s="47"/>
    </row>
    <row r="1168" spans="1:9" x14ac:dyDescent="0.25">
      <c r="A1168" s="47"/>
      <c r="B1168" s="47"/>
      <c r="C1168" s="47"/>
      <c r="D1168" s="47"/>
      <c r="E1168" s="47"/>
      <c r="F1168" s="47"/>
      <c r="G1168" s="47"/>
      <c r="H1168" s="47"/>
      <c r="I1168" s="47"/>
    </row>
    <row r="1169" spans="1:9" x14ac:dyDescent="0.25">
      <c r="A1169" s="47"/>
      <c r="B1169" s="47"/>
      <c r="C1169" s="47"/>
      <c r="D1169" s="47"/>
      <c r="E1169" s="47"/>
      <c r="F1169" s="47"/>
      <c r="G1169" s="47"/>
      <c r="H1169" s="47"/>
      <c r="I1169" s="47"/>
    </row>
    <row r="1170" spans="1:9" x14ac:dyDescent="0.25">
      <c r="A1170" s="47"/>
      <c r="B1170" s="47"/>
      <c r="C1170" s="47"/>
      <c r="D1170" s="47"/>
      <c r="E1170" s="47"/>
      <c r="F1170" s="47"/>
      <c r="G1170" s="47"/>
      <c r="H1170" s="47"/>
      <c r="I1170" s="47"/>
    </row>
    <row r="1171" spans="1:9" x14ac:dyDescent="0.25">
      <c r="A1171" s="47"/>
      <c r="B1171" s="47"/>
      <c r="C1171" s="47"/>
      <c r="D1171" s="47"/>
      <c r="E1171" s="47"/>
      <c r="F1171" s="47"/>
      <c r="G1171" s="47"/>
      <c r="H1171" s="47"/>
      <c r="I1171" s="47"/>
    </row>
    <row r="1172" spans="1:9" x14ac:dyDescent="0.25">
      <c r="A1172" s="47"/>
      <c r="B1172" s="47"/>
      <c r="C1172" s="47"/>
      <c r="D1172" s="47"/>
      <c r="E1172" s="47"/>
      <c r="F1172" s="47"/>
      <c r="G1172" s="47"/>
      <c r="H1172" s="47"/>
      <c r="I1172" s="47"/>
    </row>
    <row r="1173" spans="1:9" x14ac:dyDescent="0.25">
      <c r="A1173" s="47"/>
      <c r="B1173" s="47"/>
      <c r="C1173" s="47"/>
      <c r="D1173" s="47"/>
      <c r="E1173" s="47"/>
      <c r="F1173" s="47"/>
      <c r="G1173" s="47"/>
      <c r="H1173" s="47"/>
      <c r="I1173" s="47"/>
    </row>
    <row r="1174" spans="1:9" x14ac:dyDescent="0.25">
      <c r="A1174" s="47"/>
      <c r="B1174" s="47"/>
      <c r="C1174" s="47"/>
      <c r="D1174" s="47"/>
      <c r="E1174" s="47"/>
      <c r="F1174" s="47"/>
      <c r="G1174" s="47"/>
      <c r="H1174" s="47"/>
      <c r="I1174" s="47"/>
    </row>
    <row r="1175" spans="1:9" x14ac:dyDescent="0.25">
      <c r="A1175" s="47"/>
      <c r="B1175" s="47"/>
      <c r="C1175" s="47"/>
      <c r="D1175" s="47"/>
      <c r="E1175" s="47"/>
      <c r="F1175" s="47"/>
      <c r="G1175" s="47"/>
      <c r="H1175" s="47"/>
      <c r="I1175" s="47"/>
    </row>
    <row r="1176" spans="1:9" x14ac:dyDescent="0.25">
      <c r="A1176" s="47"/>
      <c r="B1176" s="47"/>
      <c r="C1176" s="47"/>
      <c r="D1176" s="47"/>
      <c r="E1176" s="47"/>
      <c r="F1176" s="47"/>
      <c r="G1176" s="47"/>
      <c r="H1176" s="47"/>
      <c r="I1176" s="47"/>
    </row>
    <row r="1177" spans="1:9" x14ac:dyDescent="0.25">
      <c r="A1177" s="47"/>
      <c r="B1177" s="47"/>
      <c r="C1177" s="47"/>
      <c r="D1177" s="47"/>
      <c r="E1177" s="47"/>
      <c r="F1177" s="47"/>
      <c r="G1177" s="47"/>
      <c r="H1177" s="47"/>
      <c r="I1177" s="47"/>
    </row>
    <row r="1178" spans="1:9" x14ac:dyDescent="0.25">
      <c r="A1178" s="47"/>
      <c r="B1178" s="47"/>
      <c r="C1178" s="47"/>
      <c r="D1178" s="47"/>
      <c r="E1178" s="47"/>
      <c r="F1178" s="47"/>
      <c r="G1178" s="47"/>
      <c r="H1178" s="47"/>
      <c r="I1178" s="47"/>
    </row>
    <row r="1179" spans="1:9" x14ac:dyDescent="0.25">
      <c r="A1179" s="47"/>
      <c r="B1179" s="47"/>
      <c r="C1179" s="47"/>
      <c r="D1179" s="47"/>
      <c r="E1179" s="47"/>
      <c r="F1179" s="47"/>
      <c r="G1179" s="47"/>
      <c r="H1179" s="47"/>
      <c r="I1179" s="47"/>
    </row>
    <row r="1180" spans="1:9" x14ac:dyDescent="0.25">
      <c r="A1180" s="47"/>
      <c r="B1180" s="47"/>
      <c r="C1180" s="47"/>
      <c r="D1180" s="47"/>
      <c r="E1180" s="47"/>
      <c r="F1180" s="47"/>
      <c r="G1180" s="47"/>
      <c r="H1180" s="47"/>
      <c r="I1180" s="47"/>
    </row>
    <row r="1181" spans="1:9" x14ac:dyDescent="0.25">
      <c r="A1181" s="47"/>
      <c r="B1181" s="47"/>
      <c r="C1181" s="47"/>
      <c r="D1181" s="47"/>
      <c r="E1181" s="47"/>
      <c r="F1181" s="47"/>
      <c r="G1181" s="47"/>
      <c r="H1181" s="47"/>
      <c r="I1181" s="47"/>
    </row>
    <row r="1182" spans="1:9" x14ac:dyDescent="0.25">
      <c r="A1182" s="47"/>
      <c r="B1182" s="47"/>
      <c r="C1182" s="47"/>
      <c r="D1182" s="47"/>
      <c r="E1182" s="47"/>
      <c r="F1182" s="47"/>
      <c r="G1182" s="47"/>
      <c r="H1182" s="47"/>
      <c r="I1182" s="47"/>
    </row>
    <row r="1183" spans="1:9" x14ac:dyDescent="0.25">
      <c r="A1183" s="47"/>
      <c r="B1183" s="47"/>
      <c r="C1183" s="47"/>
      <c r="D1183" s="47"/>
      <c r="E1183" s="47"/>
      <c r="F1183" s="47"/>
      <c r="G1183" s="47"/>
      <c r="H1183" s="47"/>
      <c r="I1183" s="47"/>
    </row>
    <row r="1184" spans="1:9" x14ac:dyDescent="0.25">
      <c r="A1184" s="47"/>
      <c r="B1184" s="47"/>
      <c r="C1184" s="47"/>
      <c r="D1184" s="47"/>
      <c r="E1184" s="47"/>
      <c r="F1184" s="47"/>
      <c r="G1184" s="47"/>
      <c r="H1184" s="47"/>
      <c r="I1184" s="47"/>
    </row>
    <row r="1185" spans="1:9" x14ac:dyDescent="0.25">
      <c r="A1185" s="47"/>
      <c r="B1185" s="47"/>
      <c r="C1185" s="47"/>
      <c r="D1185" s="47"/>
      <c r="E1185" s="47"/>
      <c r="F1185" s="47"/>
      <c r="G1185" s="47"/>
      <c r="H1185" s="47"/>
      <c r="I1185" s="47"/>
    </row>
    <row r="1186" spans="1:9" x14ac:dyDescent="0.25">
      <c r="A1186" s="47"/>
      <c r="B1186" s="47"/>
      <c r="C1186" s="47"/>
      <c r="D1186" s="47"/>
      <c r="E1186" s="47"/>
      <c r="F1186" s="47"/>
      <c r="G1186" s="47"/>
      <c r="H1186" s="47"/>
      <c r="I1186" s="47"/>
    </row>
    <row r="1187" spans="1:9" x14ac:dyDescent="0.25">
      <c r="A1187" s="47"/>
      <c r="B1187" s="47"/>
      <c r="C1187" s="47"/>
      <c r="D1187" s="47"/>
      <c r="E1187" s="47"/>
      <c r="F1187" s="47"/>
      <c r="G1187" s="47"/>
      <c r="H1187" s="47"/>
      <c r="I1187" s="47"/>
    </row>
    <row r="1188" spans="1:9" x14ac:dyDescent="0.25">
      <c r="A1188" s="47"/>
      <c r="B1188" s="47"/>
      <c r="C1188" s="47"/>
      <c r="D1188" s="47"/>
      <c r="E1188" s="47"/>
      <c r="F1188" s="47"/>
      <c r="G1188" s="47"/>
      <c r="H1188" s="47"/>
      <c r="I1188" s="47"/>
    </row>
    <row r="1189" spans="1:9" x14ac:dyDescent="0.25">
      <c r="A1189" s="47"/>
      <c r="B1189" s="47"/>
      <c r="C1189" s="47"/>
      <c r="D1189" s="47"/>
      <c r="E1189" s="47"/>
      <c r="F1189" s="47"/>
      <c r="G1189" s="47"/>
      <c r="H1189" s="47"/>
      <c r="I1189" s="47"/>
    </row>
    <row r="1190" spans="1:9" x14ac:dyDescent="0.25">
      <c r="A1190" s="47"/>
      <c r="B1190" s="47"/>
      <c r="C1190" s="47"/>
      <c r="D1190" s="47"/>
      <c r="E1190" s="47"/>
      <c r="F1190" s="47"/>
      <c r="G1190" s="47"/>
      <c r="H1190" s="47"/>
      <c r="I1190" s="47"/>
    </row>
    <row r="1191" spans="1:9" x14ac:dyDescent="0.25">
      <c r="A1191" s="47"/>
      <c r="B1191" s="47"/>
      <c r="C1191" s="47"/>
      <c r="D1191" s="47"/>
      <c r="E1191" s="47"/>
      <c r="F1191" s="47"/>
      <c r="G1191" s="47"/>
      <c r="H1191" s="47"/>
      <c r="I1191" s="47"/>
    </row>
    <row r="1192" spans="1:9" x14ac:dyDescent="0.25">
      <c r="A1192" s="47"/>
      <c r="B1192" s="47"/>
      <c r="C1192" s="47"/>
      <c r="D1192" s="47"/>
      <c r="E1192" s="47"/>
      <c r="F1192" s="47"/>
      <c r="G1192" s="47"/>
      <c r="H1192" s="47"/>
      <c r="I1192" s="47"/>
    </row>
    <row r="1193" spans="1:9" x14ac:dyDescent="0.25">
      <c r="A1193" s="47"/>
      <c r="B1193" s="47"/>
      <c r="C1193" s="47"/>
      <c r="D1193" s="47"/>
      <c r="E1193" s="47"/>
      <c r="F1193" s="47"/>
      <c r="G1193" s="47"/>
      <c r="H1193" s="47"/>
      <c r="I1193" s="47"/>
    </row>
    <row r="1194" spans="1:9" x14ac:dyDescent="0.25">
      <c r="A1194" s="47"/>
      <c r="B1194" s="47"/>
      <c r="C1194" s="47"/>
      <c r="D1194" s="47"/>
      <c r="E1194" s="47"/>
      <c r="F1194" s="47"/>
      <c r="G1194" s="47"/>
      <c r="H1194" s="47"/>
      <c r="I1194" s="47"/>
    </row>
    <row r="1195" spans="1:9" x14ac:dyDescent="0.25">
      <c r="A1195" s="47"/>
      <c r="B1195" s="47"/>
      <c r="C1195" s="47"/>
      <c r="D1195" s="47"/>
      <c r="E1195" s="47"/>
      <c r="F1195" s="47"/>
      <c r="G1195" s="47"/>
      <c r="H1195" s="47"/>
      <c r="I1195" s="47"/>
    </row>
    <row r="1196" spans="1:9" x14ac:dyDescent="0.25">
      <c r="A1196" s="47"/>
      <c r="B1196" s="47"/>
      <c r="C1196" s="47"/>
      <c r="D1196" s="47"/>
      <c r="E1196" s="47"/>
      <c r="F1196" s="47"/>
      <c r="G1196" s="47"/>
      <c r="H1196" s="47"/>
      <c r="I1196" s="47"/>
    </row>
    <row r="1197" spans="1:9" x14ac:dyDescent="0.25">
      <c r="A1197" s="47"/>
      <c r="B1197" s="47"/>
      <c r="C1197" s="47"/>
      <c r="D1197" s="47"/>
      <c r="E1197" s="47"/>
      <c r="F1197" s="47"/>
      <c r="G1197" s="47"/>
      <c r="H1197" s="47"/>
      <c r="I1197" s="47"/>
    </row>
    <row r="1198" spans="1:9" x14ac:dyDescent="0.25">
      <c r="A1198" s="47"/>
      <c r="B1198" s="47"/>
      <c r="C1198" s="47"/>
      <c r="D1198" s="47"/>
      <c r="E1198" s="47"/>
      <c r="F1198" s="47"/>
      <c r="G1198" s="47"/>
      <c r="H1198" s="47"/>
      <c r="I1198" s="47"/>
    </row>
    <row r="1199" spans="1:9" x14ac:dyDescent="0.25">
      <c r="A1199" s="47"/>
      <c r="B1199" s="47"/>
      <c r="C1199" s="47"/>
      <c r="D1199" s="47"/>
      <c r="E1199" s="47"/>
      <c r="F1199" s="47"/>
      <c r="G1199" s="47"/>
      <c r="H1199" s="47"/>
      <c r="I1199" s="47"/>
    </row>
    <row r="1200" spans="1:9" x14ac:dyDescent="0.25">
      <c r="A1200" s="47"/>
      <c r="B1200" s="47"/>
      <c r="C1200" s="47"/>
      <c r="D1200" s="47"/>
      <c r="E1200" s="47"/>
      <c r="F1200" s="47"/>
      <c r="G1200" s="47"/>
      <c r="H1200" s="47"/>
      <c r="I1200" s="47"/>
    </row>
    <row r="1201" spans="1:9" x14ac:dyDescent="0.25">
      <c r="A1201" s="47"/>
      <c r="B1201" s="47"/>
      <c r="C1201" s="47"/>
      <c r="D1201" s="47"/>
      <c r="E1201" s="47"/>
      <c r="F1201" s="47"/>
      <c r="G1201" s="47"/>
      <c r="H1201" s="47"/>
      <c r="I1201" s="47"/>
    </row>
    <row r="1202" spans="1:9" x14ac:dyDescent="0.25">
      <c r="A1202" s="47"/>
      <c r="B1202" s="47"/>
      <c r="C1202" s="47"/>
      <c r="D1202" s="47"/>
      <c r="E1202" s="47"/>
      <c r="F1202" s="47"/>
      <c r="G1202" s="47"/>
      <c r="H1202" s="47"/>
      <c r="I1202" s="47"/>
    </row>
    <row r="1203" spans="1:9" x14ac:dyDescent="0.25">
      <c r="A1203" s="47"/>
      <c r="B1203" s="47"/>
      <c r="C1203" s="47"/>
      <c r="D1203" s="47"/>
      <c r="E1203" s="47"/>
      <c r="F1203" s="47"/>
      <c r="G1203" s="47"/>
      <c r="H1203" s="47"/>
      <c r="I1203" s="47"/>
    </row>
    <row r="1204" spans="1:9" x14ac:dyDescent="0.25">
      <c r="A1204" s="47"/>
      <c r="B1204" s="47"/>
      <c r="C1204" s="47"/>
      <c r="D1204" s="47"/>
      <c r="E1204" s="47"/>
      <c r="F1204" s="47"/>
      <c r="G1204" s="47"/>
      <c r="H1204" s="47"/>
      <c r="I1204" s="47"/>
    </row>
    <row r="1205" spans="1:9" x14ac:dyDescent="0.25">
      <c r="A1205" s="47"/>
      <c r="B1205" s="47"/>
      <c r="C1205" s="47"/>
      <c r="D1205" s="47"/>
      <c r="E1205" s="47"/>
      <c r="F1205" s="47"/>
      <c r="G1205" s="47"/>
      <c r="H1205" s="47"/>
      <c r="I1205" s="47"/>
    </row>
    <row r="1206" spans="1:9" x14ac:dyDescent="0.25">
      <c r="A1206" s="47"/>
      <c r="B1206" s="47"/>
      <c r="C1206" s="47"/>
      <c r="D1206" s="47"/>
      <c r="E1206" s="47"/>
      <c r="F1206" s="47"/>
      <c r="G1206" s="47"/>
      <c r="H1206" s="47"/>
      <c r="I1206" s="47"/>
    </row>
    <row r="1207" spans="1:9" x14ac:dyDescent="0.25">
      <c r="A1207" s="47"/>
      <c r="B1207" s="47"/>
      <c r="C1207" s="47"/>
      <c r="D1207" s="47"/>
      <c r="E1207" s="47"/>
      <c r="F1207" s="47"/>
      <c r="G1207" s="47"/>
      <c r="H1207" s="47"/>
      <c r="I1207" s="47"/>
    </row>
    <row r="1208" spans="1:9" x14ac:dyDescent="0.25">
      <c r="A1208" s="47"/>
      <c r="B1208" s="47"/>
      <c r="C1208" s="47"/>
      <c r="D1208" s="47"/>
      <c r="E1208" s="47"/>
      <c r="F1208" s="47"/>
      <c r="G1208" s="47"/>
      <c r="H1208" s="47"/>
      <c r="I1208" s="47"/>
    </row>
    <row r="1209" spans="1:9" x14ac:dyDescent="0.25">
      <c r="A1209" s="47"/>
      <c r="B1209" s="47"/>
      <c r="C1209" s="47"/>
      <c r="D1209" s="47"/>
      <c r="E1209" s="47"/>
      <c r="F1209" s="47"/>
      <c r="G1209" s="47"/>
      <c r="H1209" s="47"/>
      <c r="I1209" s="47"/>
    </row>
    <row r="1210" spans="1:9" x14ac:dyDescent="0.25">
      <c r="A1210" s="47"/>
      <c r="B1210" s="47"/>
      <c r="C1210" s="47"/>
      <c r="D1210" s="47"/>
      <c r="E1210" s="47"/>
      <c r="F1210" s="47"/>
      <c r="G1210" s="47"/>
      <c r="H1210" s="47"/>
      <c r="I1210" s="47"/>
    </row>
    <row r="1211" spans="1:9" x14ac:dyDescent="0.25">
      <c r="A1211" s="47"/>
      <c r="B1211" s="47"/>
      <c r="C1211" s="47"/>
      <c r="D1211" s="47"/>
      <c r="E1211" s="47"/>
      <c r="F1211" s="47"/>
      <c r="G1211" s="47"/>
      <c r="H1211" s="47"/>
      <c r="I1211" s="47"/>
    </row>
    <row r="1212" spans="1:9" x14ac:dyDescent="0.25">
      <c r="A1212" s="47"/>
      <c r="B1212" s="47"/>
      <c r="C1212" s="47"/>
      <c r="D1212" s="47"/>
      <c r="E1212" s="47"/>
      <c r="F1212" s="47"/>
      <c r="G1212" s="47"/>
      <c r="H1212" s="47"/>
      <c r="I1212" s="47"/>
    </row>
    <row r="1213" spans="1:9" x14ac:dyDescent="0.25">
      <c r="A1213" s="47"/>
      <c r="B1213" s="47"/>
      <c r="C1213" s="47"/>
      <c r="D1213" s="47"/>
      <c r="E1213" s="47"/>
      <c r="F1213" s="47"/>
      <c r="G1213" s="47"/>
      <c r="H1213" s="47"/>
      <c r="I1213" s="47"/>
    </row>
    <row r="1214" spans="1:9" x14ac:dyDescent="0.25">
      <c r="A1214" s="47"/>
      <c r="B1214" s="47"/>
      <c r="C1214" s="47"/>
      <c r="D1214" s="47"/>
      <c r="E1214" s="47"/>
      <c r="F1214" s="47"/>
      <c r="G1214" s="47"/>
      <c r="H1214" s="47"/>
      <c r="I1214" s="47"/>
    </row>
    <row r="1215" spans="1:9" x14ac:dyDescent="0.25">
      <c r="A1215" s="47"/>
      <c r="B1215" s="47"/>
      <c r="C1215" s="47"/>
      <c r="D1215" s="47"/>
      <c r="E1215" s="47"/>
      <c r="F1215" s="47"/>
      <c r="G1215" s="47"/>
      <c r="H1215" s="47"/>
      <c r="I1215" s="47"/>
    </row>
    <row r="1216" spans="1:9" x14ac:dyDescent="0.25">
      <c r="A1216" s="47"/>
      <c r="B1216" s="47"/>
      <c r="C1216" s="47"/>
      <c r="D1216" s="47"/>
      <c r="E1216" s="47"/>
      <c r="F1216" s="47"/>
      <c r="G1216" s="47"/>
      <c r="H1216" s="47"/>
      <c r="I1216" s="47"/>
    </row>
    <row r="1217" spans="1:9" x14ac:dyDescent="0.25">
      <c r="A1217" s="47"/>
      <c r="B1217" s="47"/>
      <c r="C1217" s="47"/>
      <c r="D1217" s="47"/>
      <c r="E1217" s="47"/>
      <c r="F1217" s="47"/>
      <c r="G1217" s="47"/>
      <c r="H1217" s="47"/>
      <c r="I1217" s="47"/>
    </row>
    <row r="1218" spans="1:9" x14ac:dyDescent="0.25">
      <c r="A1218" s="47"/>
      <c r="B1218" s="47"/>
      <c r="C1218" s="47"/>
      <c r="D1218" s="47"/>
      <c r="E1218" s="47"/>
      <c r="F1218" s="47"/>
      <c r="G1218" s="47"/>
      <c r="H1218" s="47"/>
      <c r="I1218" s="47"/>
    </row>
    <row r="1219" spans="1:9" x14ac:dyDescent="0.25">
      <c r="A1219" s="47"/>
      <c r="B1219" s="47"/>
      <c r="C1219" s="47"/>
      <c r="D1219" s="47"/>
      <c r="E1219" s="47"/>
      <c r="F1219" s="47"/>
      <c r="G1219" s="47"/>
      <c r="H1219" s="47"/>
      <c r="I1219" s="47"/>
    </row>
    <row r="1220" spans="1:9" x14ac:dyDescent="0.25">
      <c r="A1220" s="47"/>
      <c r="B1220" s="47"/>
      <c r="C1220" s="47"/>
      <c r="D1220" s="47"/>
      <c r="E1220" s="47"/>
      <c r="F1220" s="47"/>
      <c r="G1220" s="47"/>
      <c r="H1220" s="47"/>
      <c r="I1220" s="47"/>
    </row>
    <row r="1221" spans="1:9" x14ac:dyDescent="0.25">
      <c r="A1221" s="47"/>
      <c r="B1221" s="47"/>
      <c r="C1221" s="47"/>
      <c r="D1221" s="47"/>
      <c r="E1221" s="47"/>
      <c r="F1221" s="47"/>
      <c r="G1221" s="47"/>
      <c r="H1221" s="47"/>
      <c r="I1221" s="47"/>
    </row>
    <row r="1222" spans="1:9" x14ac:dyDescent="0.25">
      <c r="A1222" s="47"/>
      <c r="B1222" s="47"/>
      <c r="C1222" s="47"/>
      <c r="D1222" s="47"/>
      <c r="E1222" s="47"/>
      <c r="F1222" s="47"/>
      <c r="G1222" s="47"/>
      <c r="H1222" s="47"/>
      <c r="I1222" s="47"/>
    </row>
    <row r="1223" spans="1:9" x14ac:dyDescent="0.25">
      <c r="A1223" s="47"/>
      <c r="B1223" s="47"/>
      <c r="C1223" s="47"/>
      <c r="D1223" s="47"/>
      <c r="E1223" s="47"/>
      <c r="F1223" s="47"/>
      <c r="G1223" s="47"/>
      <c r="H1223" s="47"/>
      <c r="I1223" s="47"/>
    </row>
    <row r="1224" spans="1:9" x14ac:dyDescent="0.25">
      <c r="A1224" s="47"/>
      <c r="B1224" s="47"/>
      <c r="C1224" s="47"/>
      <c r="D1224" s="47"/>
      <c r="E1224" s="47"/>
      <c r="F1224" s="47"/>
      <c r="G1224" s="47"/>
      <c r="H1224" s="47"/>
      <c r="I1224" s="47"/>
    </row>
    <row r="1225" spans="1:9" x14ac:dyDescent="0.25">
      <c r="A1225" s="47"/>
      <c r="B1225" s="47"/>
      <c r="C1225" s="47"/>
      <c r="D1225" s="47"/>
      <c r="E1225" s="47"/>
      <c r="F1225" s="47"/>
      <c r="G1225" s="47"/>
      <c r="H1225" s="47"/>
      <c r="I1225" s="47"/>
    </row>
    <row r="1226" spans="1:9" x14ac:dyDescent="0.25">
      <c r="A1226" s="47"/>
      <c r="B1226" s="47"/>
      <c r="C1226" s="47"/>
      <c r="D1226" s="47"/>
      <c r="E1226" s="47"/>
      <c r="F1226" s="47"/>
      <c r="G1226" s="47"/>
      <c r="H1226" s="47"/>
      <c r="I1226" s="47"/>
    </row>
    <row r="1227" spans="1:9" x14ac:dyDescent="0.25">
      <c r="A1227" s="47"/>
      <c r="B1227" s="47"/>
      <c r="C1227" s="47"/>
      <c r="D1227" s="47"/>
      <c r="E1227" s="47"/>
      <c r="F1227" s="47"/>
      <c r="G1227" s="47"/>
      <c r="H1227" s="47"/>
      <c r="I1227" s="47"/>
    </row>
    <row r="1228" spans="1:9" x14ac:dyDescent="0.25">
      <c r="A1228" s="47"/>
      <c r="B1228" s="47"/>
      <c r="C1228" s="47"/>
      <c r="D1228" s="47"/>
      <c r="E1228" s="47"/>
      <c r="F1228" s="47"/>
      <c r="G1228" s="47"/>
      <c r="H1228" s="47"/>
      <c r="I1228" s="47"/>
    </row>
    <row r="1229" spans="1:9" x14ac:dyDescent="0.25">
      <c r="A1229" s="47"/>
      <c r="B1229" s="47"/>
      <c r="C1229" s="47"/>
      <c r="D1229" s="47"/>
      <c r="E1229" s="47"/>
      <c r="F1229" s="47"/>
      <c r="G1229" s="47"/>
      <c r="H1229" s="47"/>
      <c r="I1229" s="47"/>
    </row>
    <row r="1230" spans="1:9" x14ac:dyDescent="0.25">
      <c r="A1230" s="47"/>
      <c r="B1230" s="47"/>
      <c r="C1230" s="47"/>
      <c r="D1230" s="47"/>
      <c r="E1230" s="47"/>
      <c r="F1230" s="47"/>
      <c r="G1230" s="47"/>
      <c r="H1230" s="47"/>
      <c r="I1230" s="47"/>
    </row>
    <row r="1231" spans="1:9" x14ac:dyDescent="0.25">
      <c r="A1231" s="47"/>
      <c r="B1231" s="47"/>
      <c r="C1231" s="47"/>
      <c r="D1231" s="47"/>
      <c r="E1231" s="47"/>
      <c r="F1231" s="47"/>
      <c r="G1231" s="47"/>
      <c r="H1231" s="47"/>
      <c r="I1231" s="47"/>
    </row>
    <row r="1232" spans="1:9" x14ac:dyDescent="0.25">
      <c r="A1232" s="47"/>
      <c r="B1232" s="47"/>
      <c r="C1232" s="47"/>
      <c r="D1232" s="47"/>
      <c r="E1232" s="47"/>
      <c r="F1232" s="47"/>
      <c r="G1232" s="47"/>
      <c r="H1232" s="47"/>
      <c r="I1232" s="47"/>
    </row>
    <row r="1233" spans="1:9" x14ac:dyDescent="0.25">
      <c r="A1233" s="47"/>
      <c r="B1233" s="47"/>
      <c r="C1233" s="47"/>
      <c r="D1233" s="47"/>
      <c r="E1233" s="47"/>
      <c r="F1233" s="47"/>
      <c r="G1233" s="47"/>
      <c r="H1233" s="47"/>
      <c r="I1233" s="47"/>
    </row>
    <row r="1234" spans="1:9" x14ac:dyDescent="0.25">
      <c r="A1234" s="47"/>
      <c r="B1234" s="47"/>
      <c r="C1234" s="47"/>
      <c r="D1234" s="47"/>
      <c r="E1234" s="47"/>
      <c r="F1234" s="47"/>
      <c r="G1234" s="47"/>
      <c r="H1234" s="47"/>
      <c r="I1234" s="47"/>
    </row>
    <row r="1235" spans="1:9" x14ac:dyDescent="0.25">
      <c r="A1235" s="47"/>
      <c r="B1235" s="47"/>
      <c r="C1235" s="47"/>
      <c r="D1235" s="47"/>
      <c r="E1235" s="47"/>
      <c r="F1235" s="47"/>
      <c r="G1235" s="47"/>
      <c r="H1235" s="47"/>
      <c r="I1235" s="47"/>
    </row>
    <row r="1236" spans="1:9" x14ac:dyDescent="0.25">
      <c r="A1236" s="47"/>
      <c r="B1236" s="47"/>
      <c r="C1236" s="47"/>
      <c r="D1236" s="47"/>
      <c r="E1236" s="47"/>
      <c r="F1236" s="47"/>
      <c r="G1236" s="47"/>
      <c r="H1236" s="47"/>
      <c r="I1236" s="47"/>
    </row>
    <row r="1237" spans="1:9" x14ac:dyDescent="0.25">
      <c r="A1237" s="47"/>
      <c r="B1237" s="47"/>
      <c r="C1237" s="47"/>
      <c r="D1237" s="47"/>
      <c r="E1237" s="47"/>
      <c r="F1237" s="47"/>
      <c r="G1237" s="47"/>
      <c r="H1237" s="47"/>
      <c r="I1237" s="47"/>
    </row>
    <row r="1238" spans="1:9" x14ac:dyDescent="0.25">
      <c r="A1238" s="47"/>
      <c r="B1238" s="47"/>
      <c r="C1238" s="47"/>
      <c r="D1238" s="47"/>
      <c r="E1238" s="47"/>
      <c r="F1238" s="47"/>
      <c r="G1238" s="47"/>
      <c r="H1238" s="47"/>
      <c r="I1238" s="47"/>
    </row>
    <row r="1239" spans="1:9" x14ac:dyDescent="0.25">
      <c r="A1239" s="47"/>
      <c r="B1239" s="47"/>
      <c r="C1239" s="47"/>
      <c r="D1239" s="47"/>
      <c r="E1239" s="47"/>
      <c r="F1239" s="47"/>
      <c r="G1239" s="47"/>
      <c r="H1239" s="47"/>
      <c r="I1239" s="47"/>
    </row>
    <row r="1240" spans="1:9" x14ac:dyDescent="0.25">
      <c r="A1240" s="47"/>
      <c r="B1240" s="47"/>
      <c r="C1240" s="47"/>
      <c r="D1240" s="47"/>
      <c r="E1240" s="47"/>
      <c r="F1240" s="47"/>
      <c r="G1240" s="47"/>
      <c r="H1240" s="47"/>
      <c r="I1240" s="47"/>
    </row>
    <row r="1241" spans="1:9" x14ac:dyDescent="0.25">
      <c r="A1241" s="47"/>
      <c r="B1241" s="47"/>
      <c r="C1241" s="47"/>
      <c r="D1241" s="47"/>
      <c r="E1241" s="47"/>
      <c r="F1241" s="47"/>
      <c r="G1241" s="47"/>
      <c r="H1241" s="47"/>
      <c r="I1241" s="47"/>
    </row>
    <row r="1242" spans="1:9" x14ac:dyDescent="0.25">
      <c r="A1242" s="47"/>
      <c r="B1242" s="47"/>
      <c r="C1242" s="47"/>
      <c r="D1242" s="47"/>
      <c r="E1242" s="47"/>
      <c r="F1242" s="47"/>
      <c r="G1242" s="47"/>
      <c r="H1242" s="47"/>
      <c r="I1242" s="47"/>
    </row>
    <row r="1243" spans="1:9" x14ac:dyDescent="0.25">
      <c r="A1243" s="47"/>
      <c r="B1243" s="47"/>
      <c r="C1243" s="47"/>
      <c r="D1243" s="47"/>
      <c r="E1243" s="47"/>
      <c r="F1243" s="47"/>
      <c r="G1243" s="47"/>
      <c r="H1243" s="47"/>
      <c r="I1243" s="47"/>
    </row>
    <row r="1244" spans="1:9" x14ac:dyDescent="0.25">
      <c r="A1244" s="47"/>
      <c r="B1244" s="47"/>
      <c r="C1244" s="47"/>
      <c r="D1244" s="47"/>
      <c r="E1244" s="47"/>
      <c r="F1244" s="47"/>
      <c r="G1244" s="47"/>
      <c r="H1244" s="47"/>
      <c r="I1244" s="47"/>
    </row>
    <row r="1245" spans="1:9" x14ac:dyDescent="0.25">
      <c r="A1245" s="47"/>
      <c r="B1245" s="47"/>
      <c r="C1245" s="47"/>
      <c r="D1245" s="47"/>
      <c r="E1245" s="47"/>
      <c r="F1245" s="47"/>
      <c r="G1245" s="47"/>
      <c r="H1245" s="47"/>
      <c r="I1245" s="47"/>
    </row>
    <row r="1246" spans="1:9" x14ac:dyDescent="0.25">
      <c r="A1246" s="47"/>
      <c r="B1246" s="47"/>
      <c r="C1246" s="47"/>
      <c r="D1246" s="47"/>
      <c r="E1246" s="47"/>
      <c r="F1246" s="47"/>
      <c r="G1246" s="47"/>
      <c r="H1246" s="47"/>
      <c r="I1246" s="47"/>
    </row>
    <row r="1247" spans="1:9" x14ac:dyDescent="0.25">
      <c r="A1247" s="47"/>
      <c r="B1247" s="47"/>
      <c r="C1247" s="47"/>
      <c r="D1247" s="47"/>
      <c r="E1247" s="47"/>
      <c r="F1247" s="47"/>
      <c r="G1247" s="47"/>
      <c r="H1247" s="47"/>
      <c r="I1247" s="47"/>
    </row>
    <row r="1248" spans="1:9" x14ac:dyDescent="0.25">
      <c r="A1248" s="47"/>
      <c r="B1248" s="47"/>
      <c r="C1248" s="47"/>
      <c r="D1248" s="47"/>
      <c r="E1248" s="47"/>
      <c r="F1248" s="47"/>
      <c r="G1248" s="47"/>
      <c r="H1248" s="47"/>
      <c r="I1248" s="47"/>
    </row>
    <row r="1249" spans="1:9" x14ac:dyDescent="0.25">
      <c r="A1249" s="47"/>
      <c r="B1249" s="47"/>
      <c r="C1249" s="47"/>
      <c r="D1249" s="47"/>
      <c r="E1249" s="47"/>
      <c r="F1249" s="47"/>
      <c r="G1249" s="47"/>
      <c r="H1249" s="47"/>
      <c r="I1249" s="47"/>
    </row>
    <row r="1250" spans="1:9" x14ac:dyDescent="0.25">
      <c r="A1250" s="47"/>
      <c r="B1250" s="47"/>
      <c r="C1250" s="47"/>
      <c r="D1250" s="47"/>
      <c r="E1250" s="47"/>
      <c r="F1250" s="47"/>
      <c r="G1250" s="47"/>
      <c r="H1250" s="47"/>
      <c r="I1250" s="47"/>
    </row>
    <row r="1251" spans="1:9" x14ac:dyDescent="0.25">
      <c r="A1251" s="47"/>
      <c r="B1251" s="47"/>
      <c r="C1251" s="47"/>
      <c r="D1251" s="47"/>
      <c r="E1251" s="47"/>
      <c r="F1251" s="47"/>
      <c r="G1251" s="47"/>
      <c r="H1251" s="47"/>
      <c r="I1251" s="47"/>
    </row>
    <row r="1252" spans="1:9" x14ac:dyDescent="0.25">
      <c r="A1252" s="47"/>
      <c r="B1252" s="47"/>
      <c r="C1252" s="47"/>
      <c r="D1252" s="47"/>
      <c r="E1252" s="47"/>
      <c r="F1252" s="47"/>
      <c r="G1252" s="47"/>
      <c r="H1252" s="47"/>
      <c r="I1252" s="47"/>
    </row>
    <row r="1253" spans="1:9" x14ac:dyDescent="0.25">
      <c r="A1253" s="47"/>
      <c r="B1253" s="47"/>
      <c r="C1253" s="47"/>
      <c r="D1253" s="47"/>
      <c r="E1253" s="47"/>
      <c r="F1253" s="47"/>
      <c r="G1253" s="47"/>
      <c r="H1253" s="47"/>
      <c r="I1253" s="47"/>
    </row>
    <row r="1254" spans="1:9" x14ac:dyDescent="0.25">
      <c r="A1254" s="47"/>
      <c r="B1254" s="47"/>
      <c r="C1254" s="47"/>
      <c r="D1254" s="47"/>
      <c r="E1254" s="47"/>
      <c r="F1254" s="47"/>
      <c r="G1254" s="47"/>
      <c r="H1254" s="47"/>
      <c r="I1254" s="47"/>
    </row>
    <row r="1255" spans="1:9" x14ac:dyDescent="0.25">
      <c r="A1255" s="47"/>
      <c r="B1255" s="47"/>
      <c r="C1255" s="47"/>
      <c r="D1255" s="47"/>
      <c r="E1255" s="47"/>
      <c r="F1255" s="47"/>
      <c r="G1255" s="47"/>
      <c r="H1255" s="47"/>
      <c r="I1255" s="47"/>
    </row>
    <row r="1256" spans="1:9" x14ac:dyDescent="0.25">
      <c r="A1256" s="47"/>
      <c r="B1256" s="47"/>
      <c r="C1256" s="47"/>
      <c r="D1256" s="47"/>
      <c r="E1256" s="47"/>
      <c r="F1256" s="47"/>
      <c r="G1256" s="47"/>
      <c r="H1256" s="47"/>
      <c r="I1256" s="47"/>
    </row>
    <row r="1257" spans="1:9" x14ac:dyDescent="0.25">
      <c r="A1257" s="47"/>
      <c r="B1257" s="47"/>
      <c r="C1257" s="47"/>
      <c r="D1257" s="47"/>
      <c r="E1257" s="47"/>
      <c r="F1257" s="47"/>
      <c r="G1257" s="47"/>
      <c r="H1257" s="47"/>
      <c r="I1257" s="47"/>
    </row>
    <row r="1258" spans="1:9" x14ac:dyDescent="0.25">
      <c r="A1258" s="47"/>
      <c r="B1258" s="47"/>
      <c r="C1258" s="47"/>
      <c r="D1258" s="47"/>
      <c r="E1258" s="47"/>
      <c r="F1258" s="47"/>
      <c r="G1258" s="47"/>
      <c r="H1258" s="47"/>
      <c r="I1258" s="47"/>
    </row>
    <row r="1259" spans="1:9" x14ac:dyDescent="0.25">
      <c r="A1259" s="47"/>
      <c r="B1259" s="47"/>
      <c r="C1259" s="47"/>
      <c r="D1259" s="47"/>
      <c r="E1259" s="47"/>
      <c r="F1259" s="47"/>
      <c r="G1259" s="47"/>
      <c r="H1259" s="47"/>
      <c r="I1259" s="47"/>
    </row>
    <row r="1260" spans="1:9" x14ac:dyDescent="0.25">
      <c r="A1260" s="47"/>
      <c r="B1260" s="47"/>
      <c r="C1260" s="47"/>
      <c r="D1260" s="47"/>
      <c r="E1260" s="47"/>
      <c r="F1260" s="47"/>
      <c r="G1260" s="47"/>
      <c r="H1260" s="47"/>
      <c r="I1260" s="47"/>
    </row>
    <row r="1261" spans="1:9" x14ac:dyDescent="0.25">
      <c r="A1261" s="47"/>
      <c r="B1261" s="47"/>
      <c r="C1261" s="47"/>
      <c r="D1261" s="47"/>
      <c r="E1261" s="47"/>
      <c r="F1261" s="47"/>
      <c r="G1261" s="47"/>
      <c r="H1261" s="47"/>
      <c r="I1261" s="47"/>
    </row>
    <row r="1262" spans="1:9" x14ac:dyDescent="0.25">
      <c r="A1262" s="47"/>
      <c r="B1262" s="47"/>
      <c r="C1262" s="47"/>
      <c r="D1262" s="47"/>
      <c r="E1262" s="47"/>
      <c r="F1262" s="47"/>
      <c r="G1262" s="47"/>
      <c r="H1262" s="47"/>
      <c r="I1262" s="47"/>
    </row>
    <row r="1263" spans="1:9" x14ac:dyDescent="0.25">
      <c r="A1263" s="47"/>
      <c r="B1263" s="47"/>
      <c r="C1263" s="47"/>
      <c r="D1263" s="47"/>
      <c r="E1263" s="47"/>
      <c r="F1263" s="47"/>
      <c r="G1263" s="47"/>
      <c r="H1263" s="47"/>
      <c r="I1263" s="47"/>
    </row>
    <row r="1264" spans="1:9" x14ac:dyDescent="0.25">
      <c r="A1264" s="47"/>
      <c r="B1264" s="47"/>
      <c r="C1264" s="47"/>
      <c r="D1264" s="47"/>
      <c r="E1264" s="47"/>
      <c r="F1264" s="47"/>
      <c r="G1264" s="47"/>
      <c r="H1264" s="47"/>
      <c r="I1264" s="47"/>
    </row>
    <row r="1265" spans="1:9" x14ac:dyDescent="0.25">
      <c r="A1265" s="47"/>
      <c r="B1265" s="47"/>
      <c r="C1265" s="47"/>
      <c r="D1265" s="47"/>
      <c r="E1265" s="47"/>
      <c r="F1265" s="47"/>
      <c r="G1265" s="47"/>
      <c r="H1265" s="47"/>
      <c r="I1265" s="47"/>
    </row>
    <row r="1266" spans="1:9" x14ac:dyDescent="0.25">
      <c r="A1266" s="47"/>
      <c r="B1266" s="47"/>
      <c r="C1266" s="47"/>
      <c r="D1266" s="47"/>
      <c r="E1266" s="47"/>
      <c r="F1266" s="47"/>
      <c r="G1266" s="47"/>
      <c r="H1266" s="47"/>
      <c r="I1266" s="47"/>
    </row>
    <row r="1267" spans="1:9" x14ac:dyDescent="0.25">
      <c r="A1267" s="47"/>
      <c r="B1267" s="47"/>
      <c r="C1267" s="47"/>
      <c r="D1267" s="47"/>
      <c r="E1267" s="47"/>
      <c r="F1267" s="47"/>
      <c r="G1267" s="47"/>
      <c r="H1267" s="47"/>
      <c r="I1267" s="47"/>
    </row>
    <row r="1268" spans="1:9" x14ac:dyDescent="0.25">
      <c r="A1268" s="47"/>
      <c r="B1268" s="47"/>
      <c r="C1268" s="47"/>
      <c r="D1268" s="47"/>
      <c r="E1268" s="47"/>
      <c r="F1268" s="47"/>
      <c r="G1268" s="47"/>
      <c r="H1268" s="47"/>
      <c r="I1268" s="47"/>
    </row>
    <row r="1269" spans="1:9" x14ac:dyDescent="0.25">
      <c r="A1269" s="47"/>
      <c r="B1269" s="47"/>
      <c r="C1269" s="47"/>
      <c r="D1269" s="47"/>
      <c r="E1269" s="47"/>
      <c r="F1269" s="47"/>
      <c r="G1269" s="47"/>
      <c r="H1269" s="47"/>
      <c r="I1269" s="47"/>
    </row>
    <row r="1270" spans="1:9" x14ac:dyDescent="0.25">
      <c r="A1270" s="47"/>
      <c r="B1270" s="47"/>
      <c r="C1270" s="47"/>
      <c r="D1270" s="47"/>
      <c r="E1270" s="47"/>
      <c r="F1270" s="47"/>
      <c r="G1270" s="47"/>
      <c r="H1270" s="47"/>
      <c r="I1270" s="47"/>
    </row>
    <row r="1271" spans="1:9" x14ac:dyDescent="0.25">
      <c r="A1271" s="47"/>
      <c r="B1271" s="47"/>
      <c r="C1271" s="47"/>
      <c r="D1271" s="47"/>
      <c r="E1271" s="47"/>
      <c r="F1271" s="47"/>
      <c r="G1271" s="47"/>
      <c r="H1271" s="47"/>
      <c r="I1271" s="47"/>
    </row>
    <row r="1272" spans="1:9" x14ac:dyDescent="0.25">
      <c r="A1272" s="47"/>
      <c r="B1272" s="47"/>
      <c r="C1272" s="47"/>
      <c r="D1272" s="47"/>
      <c r="E1272" s="47"/>
      <c r="F1272" s="47"/>
      <c r="G1272" s="47"/>
      <c r="H1272" s="47"/>
      <c r="I1272" s="47"/>
    </row>
    <row r="1273" spans="1:9" x14ac:dyDescent="0.25">
      <c r="A1273" s="47"/>
      <c r="B1273" s="47"/>
      <c r="C1273" s="47"/>
      <c r="D1273" s="47"/>
      <c r="E1273" s="47"/>
      <c r="F1273" s="47"/>
      <c r="G1273" s="47"/>
      <c r="H1273" s="47"/>
      <c r="I1273" s="47"/>
    </row>
    <row r="1274" spans="1:9" x14ac:dyDescent="0.25">
      <c r="A1274" s="47"/>
      <c r="B1274" s="47"/>
      <c r="C1274" s="47"/>
      <c r="D1274" s="47"/>
      <c r="E1274" s="47"/>
      <c r="F1274" s="47"/>
      <c r="G1274" s="47"/>
      <c r="H1274" s="47"/>
      <c r="I1274" s="47"/>
    </row>
    <row r="1275" spans="1:9" x14ac:dyDescent="0.25">
      <c r="A1275" s="47"/>
      <c r="B1275" s="47"/>
      <c r="C1275" s="47"/>
      <c r="D1275" s="47"/>
      <c r="E1275" s="47"/>
      <c r="F1275" s="47"/>
      <c r="G1275" s="47"/>
      <c r="H1275" s="47"/>
      <c r="I1275" s="47"/>
    </row>
    <row r="1276" spans="1:9" x14ac:dyDescent="0.25">
      <c r="A1276" s="47"/>
      <c r="B1276" s="47"/>
      <c r="C1276" s="47"/>
      <c r="D1276" s="47"/>
      <c r="E1276" s="47"/>
      <c r="F1276" s="47"/>
      <c r="G1276" s="47"/>
      <c r="H1276" s="47"/>
      <c r="I1276" s="47"/>
    </row>
    <row r="1277" spans="1:9" x14ac:dyDescent="0.25">
      <c r="A1277" s="47"/>
      <c r="B1277" s="47"/>
      <c r="C1277" s="47"/>
      <c r="D1277" s="47"/>
      <c r="E1277" s="47"/>
      <c r="F1277" s="47"/>
      <c r="G1277" s="47"/>
      <c r="H1277" s="47"/>
      <c r="I1277" s="47"/>
    </row>
    <row r="1278" spans="1:9" x14ac:dyDescent="0.25">
      <c r="A1278" s="47"/>
      <c r="B1278" s="47"/>
      <c r="C1278" s="47"/>
      <c r="D1278" s="47"/>
      <c r="E1278" s="47"/>
      <c r="F1278" s="47"/>
      <c r="G1278" s="47"/>
      <c r="H1278" s="47"/>
      <c r="I1278" s="47"/>
    </row>
    <row r="1279" spans="1:9" x14ac:dyDescent="0.25">
      <c r="A1279" s="47"/>
      <c r="B1279" s="47"/>
      <c r="C1279" s="47"/>
      <c r="D1279" s="47"/>
      <c r="E1279" s="47"/>
      <c r="F1279" s="47"/>
      <c r="G1279" s="47"/>
      <c r="H1279" s="47"/>
      <c r="I1279" s="47"/>
    </row>
    <row r="1280" spans="1:9" x14ac:dyDescent="0.25">
      <c r="A1280" s="47"/>
      <c r="B1280" s="47"/>
      <c r="C1280" s="47"/>
      <c r="D1280" s="47"/>
      <c r="E1280" s="47"/>
      <c r="F1280" s="47"/>
      <c r="G1280" s="47"/>
      <c r="H1280" s="47"/>
      <c r="I1280" s="47"/>
    </row>
    <row r="1281" spans="1:9" x14ac:dyDescent="0.25">
      <c r="A1281" s="47"/>
      <c r="B1281" s="47"/>
      <c r="C1281" s="47"/>
      <c r="D1281" s="47"/>
      <c r="E1281" s="47"/>
      <c r="F1281" s="47"/>
      <c r="G1281" s="47"/>
      <c r="H1281" s="47"/>
      <c r="I1281" s="47"/>
    </row>
    <row r="1282" spans="1:9" x14ac:dyDescent="0.25">
      <c r="A1282" s="47"/>
      <c r="B1282" s="47"/>
      <c r="C1282" s="47"/>
      <c r="D1282" s="47"/>
      <c r="E1282" s="47"/>
      <c r="F1282" s="47"/>
      <c r="G1282" s="47"/>
      <c r="H1282" s="47"/>
      <c r="I1282" s="47"/>
    </row>
    <row r="1283" spans="1:9" x14ac:dyDescent="0.25">
      <c r="A1283" s="47"/>
      <c r="B1283" s="47"/>
      <c r="C1283" s="47"/>
      <c r="D1283" s="47"/>
      <c r="E1283" s="47"/>
      <c r="F1283" s="47"/>
      <c r="G1283" s="47"/>
      <c r="H1283" s="47"/>
      <c r="I1283" s="47"/>
    </row>
    <row r="1284" spans="1:9" x14ac:dyDescent="0.25">
      <c r="A1284" s="47"/>
      <c r="B1284" s="47"/>
      <c r="C1284" s="47"/>
      <c r="D1284" s="47"/>
      <c r="E1284" s="47"/>
      <c r="F1284" s="47"/>
      <c r="G1284" s="47"/>
      <c r="H1284" s="47"/>
      <c r="I1284" s="47"/>
    </row>
    <row r="1285" spans="1:9" x14ac:dyDescent="0.25">
      <c r="A1285" s="47"/>
      <c r="B1285" s="47"/>
      <c r="C1285" s="47"/>
      <c r="D1285" s="47"/>
      <c r="E1285" s="47"/>
      <c r="F1285" s="47"/>
      <c r="G1285" s="47"/>
      <c r="H1285" s="47"/>
      <c r="I1285" s="47"/>
    </row>
    <row r="1286" spans="1:9" x14ac:dyDescent="0.25">
      <c r="A1286" s="47"/>
      <c r="B1286" s="47"/>
      <c r="C1286" s="47"/>
      <c r="D1286" s="47"/>
      <c r="E1286" s="47"/>
      <c r="F1286" s="47"/>
      <c r="G1286" s="47"/>
      <c r="H1286" s="47"/>
      <c r="I1286" s="47"/>
    </row>
    <row r="1287" spans="1:9" x14ac:dyDescent="0.25">
      <c r="A1287" s="47"/>
      <c r="B1287" s="47"/>
      <c r="C1287" s="47"/>
      <c r="D1287" s="47"/>
      <c r="E1287" s="47"/>
      <c r="F1287" s="47"/>
      <c r="G1287" s="47"/>
      <c r="H1287" s="47"/>
      <c r="I1287" s="47"/>
    </row>
    <row r="1288" spans="1:9" x14ac:dyDescent="0.25">
      <c r="A1288" s="47"/>
      <c r="B1288" s="47"/>
      <c r="C1288" s="47"/>
      <c r="D1288" s="47"/>
      <c r="E1288" s="47"/>
      <c r="F1288" s="47"/>
      <c r="G1288" s="47"/>
      <c r="H1288" s="47"/>
      <c r="I1288" s="47"/>
    </row>
    <row r="1289" spans="1:9" x14ac:dyDescent="0.25">
      <c r="A1289" s="47"/>
      <c r="B1289" s="47"/>
      <c r="C1289" s="47"/>
      <c r="D1289" s="47"/>
      <c r="E1289" s="47"/>
      <c r="F1289" s="47"/>
      <c r="G1289" s="47"/>
      <c r="H1289" s="47"/>
      <c r="I1289" s="47"/>
    </row>
    <row r="1290" spans="1:9" x14ac:dyDescent="0.25">
      <c r="A1290" s="47"/>
      <c r="B1290" s="47"/>
      <c r="C1290" s="47"/>
      <c r="D1290" s="47"/>
      <c r="E1290" s="47"/>
      <c r="F1290" s="47"/>
      <c r="G1290" s="47"/>
      <c r="H1290" s="47"/>
      <c r="I1290" s="47"/>
    </row>
    <row r="1291" spans="1:9" x14ac:dyDescent="0.25">
      <c r="A1291" s="47"/>
      <c r="B1291" s="47"/>
      <c r="C1291" s="47"/>
      <c r="D1291" s="47"/>
      <c r="E1291" s="47"/>
      <c r="F1291" s="47"/>
      <c r="G1291" s="47"/>
      <c r="H1291" s="47"/>
      <c r="I1291" s="47"/>
    </row>
    <row r="1292" spans="1:9" x14ac:dyDescent="0.25">
      <c r="A1292" s="47"/>
      <c r="B1292" s="47"/>
      <c r="C1292" s="47"/>
      <c r="D1292" s="47"/>
      <c r="E1292" s="47"/>
      <c r="F1292" s="47"/>
      <c r="G1292" s="47"/>
      <c r="H1292" s="47"/>
      <c r="I1292" s="47"/>
    </row>
    <row r="1293" spans="1:9" x14ac:dyDescent="0.25">
      <c r="A1293" s="47"/>
      <c r="B1293" s="47"/>
      <c r="C1293" s="47"/>
      <c r="D1293" s="47"/>
      <c r="E1293" s="47"/>
      <c r="F1293" s="47"/>
      <c r="G1293" s="47"/>
      <c r="H1293" s="47"/>
      <c r="I1293" s="47"/>
    </row>
    <row r="1294" spans="1:9" x14ac:dyDescent="0.25">
      <c r="A1294" s="47"/>
      <c r="B1294" s="47"/>
      <c r="C1294" s="47"/>
      <c r="D1294" s="47"/>
      <c r="E1294" s="47"/>
      <c r="F1294" s="47"/>
      <c r="G1294" s="47"/>
      <c r="H1294" s="47"/>
      <c r="I1294" s="47"/>
    </row>
    <row r="1295" spans="1:9" x14ac:dyDescent="0.25">
      <c r="A1295" s="47"/>
      <c r="B1295" s="47"/>
      <c r="C1295" s="47"/>
      <c r="D1295" s="47"/>
      <c r="E1295" s="47"/>
      <c r="F1295" s="47"/>
      <c r="G1295" s="47"/>
      <c r="H1295" s="47"/>
      <c r="I1295" s="47"/>
    </row>
    <row r="1296" spans="1:9" x14ac:dyDescent="0.25">
      <c r="A1296" s="47"/>
      <c r="B1296" s="47"/>
      <c r="C1296" s="47"/>
      <c r="D1296" s="47"/>
      <c r="E1296" s="47"/>
      <c r="F1296" s="47"/>
      <c r="G1296" s="47"/>
      <c r="H1296" s="47"/>
      <c r="I1296" s="47"/>
    </row>
    <row r="1297" spans="1:9" x14ac:dyDescent="0.25">
      <c r="A1297" s="47"/>
      <c r="B1297" s="47"/>
      <c r="C1297" s="47"/>
      <c r="D1297" s="47"/>
      <c r="E1297" s="47"/>
      <c r="F1297" s="47"/>
      <c r="G1297" s="47"/>
      <c r="H1297" s="47"/>
      <c r="I1297" s="47"/>
    </row>
    <row r="1298" spans="1:9" x14ac:dyDescent="0.25">
      <c r="A1298" s="47"/>
      <c r="B1298" s="47"/>
      <c r="C1298" s="47"/>
      <c r="D1298" s="47"/>
      <c r="E1298" s="47"/>
      <c r="F1298" s="47"/>
      <c r="G1298" s="47"/>
      <c r="H1298" s="47"/>
      <c r="I1298" s="47"/>
    </row>
    <row r="1299" spans="1:9" x14ac:dyDescent="0.25">
      <c r="A1299" s="47"/>
      <c r="B1299" s="47"/>
      <c r="C1299" s="47"/>
      <c r="D1299" s="47"/>
      <c r="E1299" s="47"/>
      <c r="F1299" s="47"/>
      <c r="G1299" s="47"/>
      <c r="H1299" s="47"/>
      <c r="I1299" s="47"/>
    </row>
    <row r="1300" spans="1:9" x14ac:dyDescent="0.25">
      <c r="A1300" s="47"/>
      <c r="B1300" s="47"/>
      <c r="C1300" s="47"/>
      <c r="D1300" s="47"/>
      <c r="E1300" s="47"/>
      <c r="F1300" s="47"/>
      <c r="G1300" s="47"/>
      <c r="H1300" s="47"/>
      <c r="I1300" s="47"/>
    </row>
    <row r="1301" spans="1:9" x14ac:dyDescent="0.25">
      <c r="A1301" s="47"/>
      <c r="B1301" s="47"/>
      <c r="C1301" s="47"/>
      <c r="D1301" s="47"/>
      <c r="E1301" s="47"/>
      <c r="F1301" s="47"/>
      <c r="G1301" s="47"/>
      <c r="H1301" s="47"/>
      <c r="I1301" s="47"/>
    </row>
    <row r="1302" spans="1:9" x14ac:dyDescent="0.25">
      <c r="A1302" s="47"/>
      <c r="B1302" s="47"/>
      <c r="C1302" s="47"/>
      <c r="D1302" s="47"/>
      <c r="E1302" s="47"/>
      <c r="F1302" s="47"/>
      <c r="G1302" s="47"/>
      <c r="H1302" s="47"/>
      <c r="I1302" s="47"/>
    </row>
    <row r="1303" spans="1:9" x14ac:dyDescent="0.25">
      <c r="A1303" s="47"/>
      <c r="B1303" s="47"/>
      <c r="C1303" s="47"/>
      <c r="D1303" s="47"/>
      <c r="E1303" s="47"/>
      <c r="F1303" s="47"/>
      <c r="G1303" s="47"/>
      <c r="H1303" s="47"/>
      <c r="I1303" s="47"/>
    </row>
    <row r="1304" spans="1:9" x14ac:dyDescent="0.25">
      <c r="A1304" s="47"/>
      <c r="B1304" s="47"/>
      <c r="C1304" s="47"/>
      <c r="D1304" s="47"/>
      <c r="E1304" s="47"/>
      <c r="F1304" s="47"/>
      <c r="G1304" s="47"/>
      <c r="H1304" s="47"/>
      <c r="I1304" s="47"/>
    </row>
    <row r="1305" spans="1:9" x14ac:dyDescent="0.25">
      <c r="A1305" s="47"/>
      <c r="B1305" s="47"/>
      <c r="C1305" s="47"/>
      <c r="D1305" s="47"/>
      <c r="E1305" s="47"/>
      <c r="F1305" s="47"/>
      <c r="G1305" s="47"/>
      <c r="H1305" s="47"/>
      <c r="I1305" s="47"/>
    </row>
    <row r="1306" spans="1:9" x14ac:dyDescent="0.25">
      <c r="A1306" s="47"/>
      <c r="B1306" s="47"/>
      <c r="C1306" s="47"/>
      <c r="D1306" s="47"/>
      <c r="E1306" s="47"/>
      <c r="F1306" s="47"/>
      <c r="G1306" s="47"/>
      <c r="H1306" s="47"/>
      <c r="I1306" s="47"/>
    </row>
    <row r="1307" spans="1:9" x14ac:dyDescent="0.25">
      <c r="A1307" s="47"/>
      <c r="B1307" s="47"/>
      <c r="C1307" s="47"/>
      <c r="D1307" s="47"/>
      <c r="E1307" s="47"/>
      <c r="F1307" s="47"/>
      <c r="G1307" s="47"/>
      <c r="H1307" s="47"/>
      <c r="I1307" s="47"/>
    </row>
    <row r="1308" spans="1:9" x14ac:dyDescent="0.25">
      <c r="A1308" s="47"/>
      <c r="B1308" s="47"/>
      <c r="C1308" s="47"/>
      <c r="D1308" s="47"/>
      <c r="E1308" s="47"/>
      <c r="F1308" s="47"/>
      <c r="G1308" s="47"/>
      <c r="H1308" s="47"/>
      <c r="I1308" s="47"/>
    </row>
    <row r="1309" spans="1:9" x14ac:dyDescent="0.25">
      <c r="A1309" s="47"/>
      <c r="B1309" s="47"/>
      <c r="C1309" s="47"/>
      <c r="D1309" s="47"/>
      <c r="E1309" s="47"/>
      <c r="F1309" s="47"/>
      <c r="G1309" s="47"/>
      <c r="H1309" s="47"/>
      <c r="I1309" s="47"/>
    </row>
    <row r="1310" spans="1:9" x14ac:dyDescent="0.25">
      <c r="A1310" s="47"/>
      <c r="B1310" s="47"/>
      <c r="C1310" s="47"/>
      <c r="D1310" s="47"/>
      <c r="E1310" s="47"/>
      <c r="F1310" s="47"/>
      <c r="G1310" s="47"/>
      <c r="H1310" s="47"/>
      <c r="I1310" s="47"/>
    </row>
    <row r="1311" spans="1:9" x14ac:dyDescent="0.25">
      <c r="A1311" s="47"/>
      <c r="B1311" s="47"/>
      <c r="C1311" s="47"/>
      <c r="D1311" s="47"/>
      <c r="E1311" s="47"/>
      <c r="F1311" s="47"/>
      <c r="G1311" s="47"/>
      <c r="H1311" s="47"/>
      <c r="I1311" s="47"/>
    </row>
    <row r="1312" spans="1:9" x14ac:dyDescent="0.25">
      <c r="A1312" s="47"/>
      <c r="B1312" s="47"/>
      <c r="C1312" s="47"/>
      <c r="D1312" s="47"/>
      <c r="E1312" s="47"/>
      <c r="F1312" s="47"/>
      <c r="G1312" s="47"/>
      <c r="H1312" s="47"/>
      <c r="I1312" s="47"/>
    </row>
    <row r="1313" spans="1:9" x14ac:dyDescent="0.25">
      <c r="A1313" s="47"/>
      <c r="B1313" s="47"/>
      <c r="C1313" s="47"/>
      <c r="D1313" s="47"/>
      <c r="E1313" s="47"/>
      <c r="F1313" s="47"/>
      <c r="G1313" s="47"/>
      <c r="H1313" s="47"/>
      <c r="I1313" s="47"/>
    </row>
    <row r="1314" spans="1:9" x14ac:dyDescent="0.25">
      <c r="A1314" s="47"/>
      <c r="B1314" s="47"/>
      <c r="C1314" s="47"/>
      <c r="D1314" s="47"/>
      <c r="E1314" s="47"/>
      <c r="F1314" s="47"/>
      <c r="G1314" s="47"/>
      <c r="H1314" s="47"/>
      <c r="I1314" s="47"/>
    </row>
    <row r="1315" spans="1:9" x14ac:dyDescent="0.25">
      <c r="A1315" s="47"/>
      <c r="B1315" s="47"/>
      <c r="C1315" s="47"/>
      <c r="D1315" s="47"/>
      <c r="E1315" s="47"/>
      <c r="F1315" s="47"/>
      <c r="G1315" s="47"/>
      <c r="H1315" s="47"/>
      <c r="I1315" s="47"/>
    </row>
    <row r="1316" spans="1:9" x14ac:dyDescent="0.25">
      <c r="A1316" s="47"/>
      <c r="B1316" s="47"/>
      <c r="C1316" s="47"/>
      <c r="D1316" s="47"/>
      <c r="E1316" s="47"/>
      <c r="F1316" s="47"/>
      <c r="G1316" s="47"/>
      <c r="H1316" s="47"/>
      <c r="I1316" s="47"/>
    </row>
    <row r="1317" spans="1:9" x14ac:dyDescent="0.25">
      <c r="A1317" s="47"/>
      <c r="B1317" s="47"/>
      <c r="C1317" s="47"/>
      <c r="D1317" s="47"/>
      <c r="E1317" s="47"/>
      <c r="F1317" s="47"/>
      <c r="G1317" s="47"/>
      <c r="H1317" s="47"/>
      <c r="I1317" s="47"/>
    </row>
    <row r="1318" spans="1:9" x14ac:dyDescent="0.25">
      <c r="A1318" s="47"/>
      <c r="B1318" s="47"/>
      <c r="C1318" s="47"/>
      <c r="D1318" s="47"/>
      <c r="E1318" s="47"/>
      <c r="F1318" s="47"/>
      <c r="G1318" s="47"/>
      <c r="H1318" s="47"/>
      <c r="I1318" s="47"/>
    </row>
    <row r="1319" spans="1:9" x14ac:dyDescent="0.25">
      <c r="A1319" s="47"/>
      <c r="B1319" s="47"/>
      <c r="C1319" s="47"/>
      <c r="D1319" s="47"/>
      <c r="E1319" s="47"/>
      <c r="F1319" s="47"/>
      <c r="G1319" s="47"/>
      <c r="H1319" s="47"/>
      <c r="I1319" s="47"/>
    </row>
    <row r="1320" spans="1:9" x14ac:dyDescent="0.25">
      <c r="A1320" s="47"/>
      <c r="B1320" s="47"/>
      <c r="C1320" s="47"/>
      <c r="D1320" s="47"/>
      <c r="E1320" s="47"/>
      <c r="F1320" s="47"/>
      <c r="G1320" s="47"/>
      <c r="H1320" s="47"/>
      <c r="I1320" s="47"/>
    </row>
    <row r="1321" spans="1:9" x14ac:dyDescent="0.25">
      <c r="A1321" s="47"/>
      <c r="B1321" s="47"/>
      <c r="C1321" s="47"/>
      <c r="D1321" s="47"/>
      <c r="E1321" s="47"/>
      <c r="F1321" s="47"/>
      <c r="G1321" s="47"/>
      <c r="H1321" s="47"/>
      <c r="I1321" s="47"/>
    </row>
    <row r="1322" spans="1:9" x14ac:dyDescent="0.25">
      <c r="A1322" s="47"/>
      <c r="B1322" s="47"/>
      <c r="C1322" s="47"/>
      <c r="D1322" s="47"/>
      <c r="E1322" s="47"/>
      <c r="F1322" s="47"/>
      <c r="G1322" s="47"/>
      <c r="H1322" s="47"/>
      <c r="I1322" s="47"/>
    </row>
    <row r="1323" spans="1:9" x14ac:dyDescent="0.25">
      <c r="A1323" s="47"/>
      <c r="B1323" s="47"/>
      <c r="C1323" s="47"/>
      <c r="D1323" s="47"/>
      <c r="E1323" s="47"/>
      <c r="F1323" s="47"/>
      <c r="G1323" s="47"/>
      <c r="H1323" s="47"/>
      <c r="I1323" s="47"/>
    </row>
    <row r="1324" spans="1:9" x14ac:dyDescent="0.25">
      <c r="A1324" s="47"/>
      <c r="B1324" s="47"/>
      <c r="C1324" s="47"/>
      <c r="D1324" s="47"/>
      <c r="E1324" s="47"/>
      <c r="F1324" s="47"/>
      <c r="G1324" s="47"/>
      <c r="H1324" s="47"/>
      <c r="I1324" s="47"/>
    </row>
    <row r="1325" spans="1:9" x14ac:dyDescent="0.25">
      <c r="A1325" s="47"/>
      <c r="B1325" s="47"/>
      <c r="C1325" s="47"/>
      <c r="D1325" s="47"/>
      <c r="E1325" s="47"/>
      <c r="F1325" s="47"/>
      <c r="G1325" s="47"/>
      <c r="H1325" s="47"/>
      <c r="I1325" s="47"/>
    </row>
    <row r="1326" spans="1:9" x14ac:dyDescent="0.25">
      <c r="A1326" s="47"/>
      <c r="B1326" s="47"/>
      <c r="C1326" s="47"/>
      <c r="D1326" s="47"/>
      <c r="E1326" s="47"/>
      <c r="F1326" s="47"/>
      <c r="G1326" s="47"/>
      <c r="H1326" s="47"/>
      <c r="I1326" s="47"/>
    </row>
    <row r="1327" spans="1:9" x14ac:dyDescent="0.25">
      <c r="A1327" s="47"/>
      <c r="B1327" s="47"/>
      <c r="C1327" s="47"/>
      <c r="D1327" s="47"/>
      <c r="E1327" s="47"/>
      <c r="F1327" s="47"/>
      <c r="G1327" s="47"/>
      <c r="H1327" s="47"/>
      <c r="I1327" s="47"/>
    </row>
    <row r="1328" spans="1:9" x14ac:dyDescent="0.25">
      <c r="A1328" s="47"/>
      <c r="B1328" s="47"/>
      <c r="C1328" s="47"/>
      <c r="D1328" s="47"/>
      <c r="E1328" s="47"/>
      <c r="F1328" s="47"/>
      <c r="G1328" s="47"/>
      <c r="H1328" s="47"/>
      <c r="I1328" s="47"/>
    </row>
    <row r="1329" spans="1:9" x14ac:dyDescent="0.25">
      <c r="A1329" s="47"/>
      <c r="B1329" s="47"/>
      <c r="C1329" s="47"/>
      <c r="D1329" s="47"/>
      <c r="E1329" s="47"/>
      <c r="F1329" s="47"/>
      <c r="G1329" s="47"/>
      <c r="H1329" s="47"/>
      <c r="I1329" s="47"/>
    </row>
    <row r="1330" spans="1:9" x14ac:dyDescent="0.25">
      <c r="A1330" s="47"/>
      <c r="B1330" s="47"/>
      <c r="C1330" s="47"/>
      <c r="D1330" s="47"/>
      <c r="E1330" s="47"/>
      <c r="F1330" s="47"/>
      <c r="G1330" s="47"/>
      <c r="H1330" s="47"/>
      <c r="I1330" s="47"/>
    </row>
    <row r="1331" spans="1:9" x14ac:dyDescent="0.25">
      <c r="A1331" s="47"/>
      <c r="B1331" s="47"/>
      <c r="C1331" s="47"/>
      <c r="D1331" s="47"/>
      <c r="E1331" s="47"/>
      <c r="F1331" s="47"/>
      <c r="G1331" s="47"/>
      <c r="H1331" s="47"/>
      <c r="I1331" s="47"/>
    </row>
    <row r="1332" spans="1:9" x14ac:dyDescent="0.25">
      <c r="A1332" s="47"/>
      <c r="B1332" s="47"/>
      <c r="C1332" s="47"/>
      <c r="D1332" s="47"/>
      <c r="E1332" s="47"/>
      <c r="F1332" s="47"/>
      <c r="G1332" s="47"/>
      <c r="H1332" s="47"/>
      <c r="I1332" s="47"/>
    </row>
    <row r="1333" spans="1:9" x14ac:dyDescent="0.25">
      <c r="A1333" s="47"/>
      <c r="B1333" s="47"/>
      <c r="C1333" s="47"/>
      <c r="D1333" s="47"/>
      <c r="E1333" s="47"/>
      <c r="F1333" s="47"/>
      <c r="G1333" s="47"/>
      <c r="H1333" s="47"/>
      <c r="I1333" s="47"/>
    </row>
    <row r="1334" spans="1:9" x14ac:dyDescent="0.25">
      <c r="A1334" s="47"/>
      <c r="B1334" s="47"/>
      <c r="C1334" s="47"/>
      <c r="D1334" s="47"/>
      <c r="E1334" s="47"/>
      <c r="F1334" s="47"/>
      <c r="G1334" s="47"/>
      <c r="H1334" s="47"/>
      <c r="I1334" s="47"/>
    </row>
    <row r="1335" spans="1:9" x14ac:dyDescent="0.25">
      <c r="A1335" s="47"/>
      <c r="B1335" s="47"/>
      <c r="C1335" s="47"/>
      <c r="D1335" s="47"/>
      <c r="E1335" s="47"/>
      <c r="F1335" s="47"/>
      <c r="G1335" s="47"/>
      <c r="H1335" s="47"/>
      <c r="I1335" s="47"/>
    </row>
    <row r="1336" spans="1:9" x14ac:dyDescent="0.25">
      <c r="A1336" s="47"/>
      <c r="B1336" s="47"/>
      <c r="C1336" s="47"/>
      <c r="D1336" s="47"/>
      <c r="E1336" s="47"/>
      <c r="F1336" s="47"/>
      <c r="G1336" s="47"/>
      <c r="H1336" s="47"/>
      <c r="I1336" s="47"/>
    </row>
    <row r="1337" spans="1:9" x14ac:dyDescent="0.25">
      <c r="A1337" s="47"/>
      <c r="B1337" s="47"/>
      <c r="C1337" s="47"/>
      <c r="D1337" s="47"/>
      <c r="E1337" s="47"/>
      <c r="F1337" s="47"/>
      <c r="G1337" s="47"/>
      <c r="H1337" s="47"/>
      <c r="I1337" s="47"/>
    </row>
    <row r="1338" spans="1:9" x14ac:dyDescent="0.25">
      <c r="A1338" s="47"/>
      <c r="B1338" s="47"/>
      <c r="C1338" s="47"/>
      <c r="D1338" s="47"/>
      <c r="E1338" s="47"/>
      <c r="F1338" s="47"/>
      <c r="G1338" s="47"/>
      <c r="H1338" s="47"/>
      <c r="I1338" s="47"/>
    </row>
    <row r="1339" spans="1:9" x14ac:dyDescent="0.25">
      <c r="A1339" s="47"/>
      <c r="B1339" s="47"/>
      <c r="C1339" s="47"/>
      <c r="D1339" s="47"/>
      <c r="E1339" s="47"/>
      <c r="F1339" s="47"/>
      <c r="G1339" s="47"/>
      <c r="H1339" s="47"/>
      <c r="I1339" s="47"/>
    </row>
    <row r="1340" spans="1:9" x14ac:dyDescent="0.25">
      <c r="A1340" s="47"/>
      <c r="B1340" s="47"/>
      <c r="C1340" s="47"/>
      <c r="D1340" s="47"/>
      <c r="E1340" s="47"/>
      <c r="F1340" s="47"/>
      <c r="G1340" s="47"/>
      <c r="H1340" s="47"/>
      <c r="I1340" s="47"/>
    </row>
    <row r="1341" spans="1:9" x14ac:dyDescent="0.25">
      <c r="A1341" s="47"/>
      <c r="B1341" s="47"/>
      <c r="C1341" s="47"/>
      <c r="D1341" s="47"/>
      <c r="E1341" s="47"/>
      <c r="F1341" s="47"/>
      <c r="G1341" s="47"/>
      <c r="H1341" s="47"/>
      <c r="I1341" s="47"/>
    </row>
    <row r="1342" spans="1:9" x14ac:dyDescent="0.25">
      <c r="A1342" s="47"/>
      <c r="B1342" s="47"/>
      <c r="C1342" s="47"/>
      <c r="D1342" s="47"/>
      <c r="E1342" s="47"/>
      <c r="F1342" s="47"/>
      <c r="G1342" s="47"/>
      <c r="H1342" s="47"/>
      <c r="I1342" s="47"/>
    </row>
    <row r="1343" spans="1:9" x14ac:dyDescent="0.25">
      <c r="A1343" s="47"/>
      <c r="B1343" s="47"/>
      <c r="C1343" s="47"/>
      <c r="D1343" s="47"/>
      <c r="E1343" s="47"/>
      <c r="F1343" s="47"/>
      <c r="G1343" s="47"/>
      <c r="H1343" s="47"/>
      <c r="I1343" s="47"/>
    </row>
    <row r="1344" spans="1:9" x14ac:dyDescent="0.25">
      <c r="A1344" s="47"/>
      <c r="B1344" s="47"/>
      <c r="C1344" s="47"/>
      <c r="D1344" s="47"/>
      <c r="E1344" s="47"/>
      <c r="F1344" s="47"/>
      <c r="G1344" s="47"/>
      <c r="H1344" s="47"/>
      <c r="I1344" s="47"/>
    </row>
    <row r="1345" spans="1:9" x14ac:dyDescent="0.25">
      <c r="A1345" s="47"/>
      <c r="B1345" s="47"/>
      <c r="C1345" s="47"/>
      <c r="D1345" s="47"/>
      <c r="E1345" s="47"/>
      <c r="F1345" s="47"/>
      <c r="G1345" s="47"/>
      <c r="H1345" s="47"/>
      <c r="I1345" s="47"/>
    </row>
    <row r="1346" spans="1:9" x14ac:dyDescent="0.25">
      <c r="A1346" s="47"/>
      <c r="B1346" s="47"/>
      <c r="C1346" s="47"/>
      <c r="D1346" s="47"/>
      <c r="E1346" s="47"/>
      <c r="F1346" s="47"/>
      <c r="G1346" s="47"/>
      <c r="H1346" s="47"/>
      <c r="I1346" s="47"/>
    </row>
    <row r="1347" spans="1:9" x14ac:dyDescent="0.25">
      <c r="A1347" s="47"/>
      <c r="B1347" s="47"/>
      <c r="C1347" s="47"/>
      <c r="D1347" s="47"/>
      <c r="E1347" s="47"/>
      <c r="F1347" s="47"/>
      <c r="G1347" s="47"/>
      <c r="H1347" s="47"/>
      <c r="I1347" s="47"/>
    </row>
    <row r="1348" spans="1:9" x14ac:dyDescent="0.25">
      <c r="A1348" s="47"/>
      <c r="B1348" s="47"/>
      <c r="C1348" s="47"/>
      <c r="D1348" s="47"/>
      <c r="E1348" s="47"/>
      <c r="F1348" s="47"/>
      <c r="G1348" s="47"/>
      <c r="H1348" s="47"/>
      <c r="I1348" s="47"/>
    </row>
    <row r="1349" spans="1:9" x14ac:dyDescent="0.25">
      <c r="A1349" s="47"/>
      <c r="B1349" s="47"/>
      <c r="C1349" s="47"/>
      <c r="D1349" s="47"/>
      <c r="E1349" s="47"/>
      <c r="F1349" s="47"/>
      <c r="G1349" s="47"/>
      <c r="H1349" s="47"/>
      <c r="I1349" s="47"/>
    </row>
    <row r="1350" spans="1:9" x14ac:dyDescent="0.25">
      <c r="A1350" s="47"/>
      <c r="B1350" s="47"/>
      <c r="C1350" s="47"/>
      <c r="D1350" s="47"/>
      <c r="E1350" s="47"/>
      <c r="F1350" s="47"/>
      <c r="G1350" s="47"/>
      <c r="H1350" s="47"/>
      <c r="I1350" s="47"/>
    </row>
    <row r="1351" spans="1:9" x14ac:dyDescent="0.25">
      <c r="A1351" s="47"/>
      <c r="B1351" s="47"/>
      <c r="C1351" s="47"/>
      <c r="D1351" s="47"/>
      <c r="E1351" s="47"/>
      <c r="F1351" s="47"/>
      <c r="G1351" s="47"/>
      <c r="H1351" s="47"/>
      <c r="I1351" s="47"/>
    </row>
    <row r="1352" spans="1:9" x14ac:dyDescent="0.25">
      <c r="A1352" s="47"/>
      <c r="B1352" s="47"/>
      <c r="C1352" s="47"/>
      <c r="D1352" s="47"/>
      <c r="E1352" s="47"/>
      <c r="F1352" s="47"/>
      <c r="G1352" s="47"/>
      <c r="H1352" s="47"/>
      <c r="I1352" s="47"/>
    </row>
    <row r="1353" spans="1:9" x14ac:dyDescent="0.25">
      <c r="A1353" s="47"/>
      <c r="B1353" s="47"/>
      <c r="C1353" s="47"/>
      <c r="D1353" s="47"/>
      <c r="E1353" s="47"/>
      <c r="F1353" s="47"/>
      <c r="G1353" s="47"/>
      <c r="H1353" s="47"/>
      <c r="I1353" s="47"/>
    </row>
    <row r="1354" spans="1:9" x14ac:dyDescent="0.25">
      <c r="A1354" s="47"/>
      <c r="B1354" s="47"/>
      <c r="C1354" s="47"/>
      <c r="D1354" s="47"/>
      <c r="E1354" s="47"/>
      <c r="F1354" s="47"/>
      <c r="G1354" s="47"/>
      <c r="H1354" s="47"/>
      <c r="I1354" s="47"/>
    </row>
    <row r="1355" spans="1:9" x14ac:dyDescent="0.25">
      <c r="A1355" s="47"/>
      <c r="B1355" s="47"/>
      <c r="C1355" s="47"/>
      <c r="D1355" s="47"/>
      <c r="E1355" s="47"/>
      <c r="F1355" s="47"/>
      <c r="G1355" s="47"/>
      <c r="H1355" s="47"/>
      <c r="I1355" s="47"/>
    </row>
    <row r="1356" spans="1:9" x14ac:dyDescent="0.25">
      <c r="A1356" s="47"/>
      <c r="B1356" s="47"/>
      <c r="C1356" s="47"/>
      <c r="D1356" s="47"/>
      <c r="E1356" s="47"/>
      <c r="F1356" s="47"/>
      <c r="G1356" s="47"/>
      <c r="H1356" s="47"/>
      <c r="I1356" s="47"/>
    </row>
    <row r="1357" spans="1:9" x14ac:dyDescent="0.25">
      <c r="A1357" s="47"/>
      <c r="B1357" s="47"/>
      <c r="C1357" s="47"/>
      <c r="D1357" s="47"/>
      <c r="E1357" s="47"/>
      <c r="F1357" s="47"/>
      <c r="G1357" s="47"/>
      <c r="H1357" s="47"/>
      <c r="I1357" s="47"/>
    </row>
    <row r="1358" spans="1:9" x14ac:dyDescent="0.25">
      <c r="A1358" s="47"/>
      <c r="B1358" s="47"/>
      <c r="C1358" s="47"/>
      <c r="D1358" s="47"/>
      <c r="E1358" s="47"/>
      <c r="F1358" s="47"/>
      <c r="G1358" s="47"/>
      <c r="H1358" s="47"/>
      <c r="I1358" s="47"/>
    </row>
    <row r="1359" spans="1:9" x14ac:dyDescent="0.25">
      <c r="A1359" s="47"/>
      <c r="B1359" s="47"/>
      <c r="C1359" s="47"/>
      <c r="D1359" s="47"/>
      <c r="E1359" s="47"/>
      <c r="F1359" s="47"/>
      <c r="G1359" s="47"/>
      <c r="H1359" s="47"/>
      <c r="I1359" s="47"/>
    </row>
    <row r="1360" spans="1:9" x14ac:dyDescent="0.25">
      <c r="A1360" s="47"/>
      <c r="B1360" s="47"/>
      <c r="C1360" s="47"/>
      <c r="D1360" s="47"/>
      <c r="E1360" s="47"/>
      <c r="F1360" s="47"/>
      <c r="G1360" s="47"/>
      <c r="H1360" s="47"/>
      <c r="I1360" s="47"/>
    </row>
    <row r="1361" spans="1:9" x14ac:dyDescent="0.25">
      <c r="A1361" s="47"/>
      <c r="B1361" s="47"/>
      <c r="C1361" s="47"/>
      <c r="D1361" s="47"/>
      <c r="E1361" s="47"/>
      <c r="F1361" s="47"/>
      <c r="G1361" s="47"/>
      <c r="H1361" s="47"/>
      <c r="I1361" s="47"/>
    </row>
    <row r="1362" spans="1:9" x14ac:dyDescent="0.25">
      <c r="A1362" s="47"/>
      <c r="B1362" s="47"/>
      <c r="C1362" s="47"/>
      <c r="D1362" s="47"/>
      <c r="E1362" s="47"/>
      <c r="F1362" s="47"/>
      <c r="G1362" s="47"/>
      <c r="H1362" s="47"/>
      <c r="I1362" s="47"/>
    </row>
    <row r="1363" spans="1:9" x14ac:dyDescent="0.25">
      <c r="A1363" s="47"/>
      <c r="B1363" s="47"/>
      <c r="C1363" s="47"/>
      <c r="D1363" s="47"/>
      <c r="E1363" s="47"/>
      <c r="F1363" s="47"/>
      <c r="G1363" s="47"/>
      <c r="H1363" s="47"/>
      <c r="I1363" s="47"/>
    </row>
    <row r="1364" spans="1:9" x14ac:dyDescent="0.25">
      <c r="A1364" s="47"/>
      <c r="B1364" s="47"/>
      <c r="C1364" s="47"/>
      <c r="D1364" s="47"/>
      <c r="E1364" s="47"/>
      <c r="F1364" s="47"/>
      <c r="G1364" s="47"/>
      <c r="H1364" s="47"/>
      <c r="I1364" s="47"/>
    </row>
    <row r="1365" spans="1:9" x14ac:dyDescent="0.25">
      <c r="A1365" s="47"/>
      <c r="B1365" s="47"/>
      <c r="C1365" s="47"/>
      <c r="D1365" s="47"/>
      <c r="E1365" s="47"/>
      <c r="F1365" s="47"/>
      <c r="G1365" s="47"/>
      <c r="H1365" s="47"/>
      <c r="I1365" s="47"/>
    </row>
    <row r="1366" spans="1:9" x14ac:dyDescent="0.25">
      <c r="A1366" s="47"/>
      <c r="B1366" s="47"/>
      <c r="C1366" s="47"/>
      <c r="D1366" s="47"/>
      <c r="E1366" s="47"/>
      <c r="F1366" s="47"/>
      <c r="G1366" s="47"/>
      <c r="H1366" s="47"/>
      <c r="I1366" s="47"/>
    </row>
    <row r="1367" spans="1:9" x14ac:dyDescent="0.25">
      <c r="A1367" s="47"/>
      <c r="B1367" s="47"/>
      <c r="C1367" s="47"/>
      <c r="D1367" s="47"/>
      <c r="E1367" s="47"/>
      <c r="F1367" s="47"/>
      <c r="G1367" s="47"/>
      <c r="H1367" s="47"/>
      <c r="I1367" s="47"/>
    </row>
    <row r="1368" spans="1:9" x14ac:dyDescent="0.25">
      <c r="A1368" s="47"/>
      <c r="B1368" s="47"/>
      <c r="C1368" s="47"/>
      <c r="D1368" s="47"/>
      <c r="E1368" s="47"/>
      <c r="F1368" s="47"/>
      <c r="G1368" s="47"/>
      <c r="H1368" s="47"/>
      <c r="I1368" s="47"/>
    </row>
    <row r="1369" spans="1:9" x14ac:dyDescent="0.25">
      <c r="A1369" s="47"/>
      <c r="B1369" s="47"/>
      <c r="C1369" s="47"/>
      <c r="D1369" s="47"/>
      <c r="E1369" s="47"/>
      <c r="F1369" s="47"/>
      <c r="G1369" s="47"/>
      <c r="H1369" s="47"/>
      <c r="I1369" s="47"/>
    </row>
    <row r="1370" spans="1:9" x14ac:dyDescent="0.25">
      <c r="A1370" s="47"/>
      <c r="B1370" s="47"/>
      <c r="C1370" s="47"/>
      <c r="D1370" s="47"/>
      <c r="E1370" s="47"/>
      <c r="F1370" s="47"/>
      <c r="G1370" s="47"/>
      <c r="H1370" s="47"/>
      <c r="I1370" s="47"/>
    </row>
    <row r="1371" spans="1:9" x14ac:dyDescent="0.25">
      <c r="A1371" s="47"/>
      <c r="B1371" s="47"/>
      <c r="C1371" s="47"/>
      <c r="D1371" s="47"/>
      <c r="E1371" s="47"/>
      <c r="F1371" s="47"/>
      <c r="G1371" s="47"/>
      <c r="H1371" s="47"/>
      <c r="I1371" s="47"/>
    </row>
    <row r="1372" spans="1:9" x14ac:dyDescent="0.25">
      <c r="A1372" s="47"/>
      <c r="B1372" s="47"/>
      <c r="C1372" s="47"/>
      <c r="D1372" s="47"/>
      <c r="E1372" s="47"/>
      <c r="F1372" s="47"/>
      <c r="G1372" s="47"/>
      <c r="H1372" s="47"/>
      <c r="I1372" s="47"/>
    </row>
    <row r="1373" spans="1:9" x14ac:dyDescent="0.25">
      <c r="A1373" s="47"/>
      <c r="B1373" s="47"/>
      <c r="C1373" s="47"/>
      <c r="D1373" s="47"/>
      <c r="E1373" s="47"/>
      <c r="F1373" s="47"/>
      <c r="G1373" s="47"/>
      <c r="H1373" s="47"/>
      <c r="I1373" s="47"/>
    </row>
    <row r="1374" spans="1:9" x14ac:dyDescent="0.25">
      <c r="A1374" s="47"/>
      <c r="B1374" s="47"/>
      <c r="C1374" s="47"/>
      <c r="D1374" s="47"/>
      <c r="E1374" s="47"/>
      <c r="F1374" s="47"/>
      <c r="G1374" s="47"/>
      <c r="H1374" s="47"/>
      <c r="I1374" s="47"/>
    </row>
    <row r="1375" spans="1:9" x14ac:dyDescent="0.25">
      <c r="A1375" s="47"/>
      <c r="B1375" s="47"/>
      <c r="C1375" s="47"/>
      <c r="D1375" s="47"/>
      <c r="E1375" s="47"/>
      <c r="F1375" s="47"/>
      <c r="G1375" s="47"/>
      <c r="H1375" s="47"/>
      <c r="I1375" s="47"/>
    </row>
    <row r="1376" spans="1:9" x14ac:dyDescent="0.25">
      <c r="A1376" s="47"/>
      <c r="B1376" s="47"/>
      <c r="C1376" s="47"/>
      <c r="D1376" s="47"/>
      <c r="E1376" s="47"/>
      <c r="F1376" s="47"/>
      <c r="G1376" s="47"/>
      <c r="H1376" s="47"/>
      <c r="I1376" s="47"/>
    </row>
    <row r="1377" spans="1:9" x14ac:dyDescent="0.25">
      <c r="A1377" s="47"/>
      <c r="B1377" s="47"/>
      <c r="C1377" s="47"/>
      <c r="D1377" s="47"/>
      <c r="E1377" s="47"/>
      <c r="F1377" s="47"/>
      <c r="G1377" s="47"/>
      <c r="H1377" s="47"/>
      <c r="I1377" s="47"/>
    </row>
    <row r="1378" spans="1:9" x14ac:dyDescent="0.25">
      <c r="A1378" s="47"/>
      <c r="B1378" s="47"/>
      <c r="C1378" s="47"/>
      <c r="D1378" s="47"/>
      <c r="E1378" s="47"/>
      <c r="F1378" s="47"/>
      <c r="G1378" s="47"/>
      <c r="H1378" s="47"/>
      <c r="I1378" s="47"/>
    </row>
    <row r="1379" spans="1:9" x14ac:dyDescent="0.25">
      <c r="A1379" s="47"/>
      <c r="B1379" s="47"/>
      <c r="C1379" s="47"/>
      <c r="D1379" s="47"/>
      <c r="E1379" s="47"/>
      <c r="F1379" s="47"/>
      <c r="G1379" s="47"/>
      <c r="H1379" s="47"/>
      <c r="I1379" s="47"/>
    </row>
    <row r="1380" spans="1:9" x14ac:dyDescent="0.25">
      <c r="A1380" s="47"/>
      <c r="B1380" s="47"/>
      <c r="C1380" s="47"/>
      <c r="D1380" s="47"/>
      <c r="E1380" s="47"/>
      <c r="F1380" s="47"/>
      <c r="G1380" s="47"/>
      <c r="H1380" s="47"/>
      <c r="I1380" s="47"/>
    </row>
    <row r="1381" spans="1:9" x14ac:dyDescent="0.25">
      <c r="A1381" s="47"/>
      <c r="B1381" s="47"/>
      <c r="C1381" s="47"/>
      <c r="D1381" s="47"/>
      <c r="E1381" s="47"/>
      <c r="F1381" s="47"/>
      <c r="G1381" s="47"/>
      <c r="H1381" s="47"/>
      <c r="I1381" s="47"/>
    </row>
    <row r="1382" spans="1:9" x14ac:dyDescent="0.25">
      <c r="A1382" s="47"/>
      <c r="B1382" s="47"/>
      <c r="C1382" s="47"/>
      <c r="D1382" s="47"/>
      <c r="E1382" s="47"/>
      <c r="F1382" s="47"/>
      <c r="G1382" s="47"/>
      <c r="H1382" s="47"/>
      <c r="I1382" s="47"/>
    </row>
    <row r="1383" spans="1:9" x14ac:dyDescent="0.25">
      <c r="A1383" s="47"/>
      <c r="B1383" s="47"/>
      <c r="C1383" s="47"/>
      <c r="D1383" s="47"/>
      <c r="E1383" s="47"/>
      <c r="F1383" s="47"/>
      <c r="G1383" s="47"/>
      <c r="H1383" s="47"/>
      <c r="I1383" s="47"/>
    </row>
    <row r="1384" spans="1:9" x14ac:dyDescent="0.25">
      <c r="A1384" s="47"/>
      <c r="B1384" s="47"/>
      <c r="C1384" s="47"/>
      <c r="D1384" s="47"/>
      <c r="E1384" s="47"/>
      <c r="F1384" s="47"/>
      <c r="G1384" s="47"/>
      <c r="H1384" s="47"/>
      <c r="I1384" s="47"/>
    </row>
    <row r="1385" spans="1:9" x14ac:dyDescent="0.25">
      <c r="A1385" s="47"/>
      <c r="B1385" s="47"/>
      <c r="C1385" s="47"/>
      <c r="D1385" s="47"/>
      <c r="E1385" s="47"/>
      <c r="F1385" s="47"/>
      <c r="G1385" s="47"/>
      <c r="H1385" s="47"/>
      <c r="I1385" s="47"/>
    </row>
    <row r="1386" spans="1:9" x14ac:dyDescent="0.25">
      <c r="A1386" s="47"/>
      <c r="B1386" s="47"/>
      <c r="C1386" s="47"/>
      <c r="D1386" s="47"/>
      <c r="E1386" s="47"/>
      <c r="F1386" s="47"/>
      <c r="G1386" s="47"/>
      <c r="H1386" s="47"/>
      <c r="I1386" s="47"/>
    </row>
    <row r="1387" spans="1:9" x14ac:dyDescent="0.25">
      <c r="A1387" s="47"/>
      <c r="B1387" s="47"/>
      <c r="C1387" s="47"/>
      <c r="D1387" s="47"/>
      <c r="E1387" s="47"/>
      <c r="F1387" s="47"/>
      <c r="G1387" s="47"/>
      <c r="H1387" s="47"/>
      <c r="I1387" s="47"/>
    </row>
    <row r="1388" spans="1:9" x14ac:dyDescent="0.25">
      <c r="A1388" s="47"/>
      <c r="B1388" s="47"/>
      <c r="C1388" s="47"/>
      <c r="D1388" s="47"/>
      <c r="E1388" s="47"/>
      <c r="F1388" s="47"/>
      <c r="G1388" s="47"/>
      <c r="H1388" s="47"/>
      <c r="I1388" s="47"/>
    </row>
    <row r="1389" spans="1:9" x14ac:dyDescent="0.25">
      <c r="A1389" s="47"/>
      <c r="B1389" s="47"/>
      <c r="C1389" s="47"/>
      <c r="D1389" s="47"/>
      <c r="E1389" s="47"/>
      <c r="F1389" s="47"/>
      <c r="G1389" s="47"/>
      <c r="H1389" s="47"/>
      <c r="I1389" s="47"/>
    </row>
    <row r="1390" spans="1:9" x14ac:dyDescent="0.25">
      <c r="A1390" s="47"/>
      <c r="B1390" s="47"/>
      <c r="C1390" s="47"/>
      <c r="D1390" s="47"/>
      <c r="E1390" s="47"/>
      <c r="F1390" s="47"/>
      <c r="G1390" s="47"/>
      <c r="H1390" s="47"/>
      <c r="I1390" s="47"/>
    </row>
    <row r="1391" spans="1:9" x14ac:dyDescent="0.25">
      <c r="A1391" s="47"/>
      <c r="B1391" s="47"/>
      <c r="C1391" s="47"/>
      <c r="D1391" s="47"/>
      <c r="E1391" s="47"/>
      <c r="F1391" s="47"/>
      <c r="G1391" s="47"/>
      <c r="H1391" s="47"/>
      <c r="I1391" s="47"/>
    </row>
    <row r="1392" spans="1:9" x14ac:dyDescent="0.25">
      <c r="A1392" s="47"/>
      <c r="B1392" s="47"/>
      <c r="C1392" s="47"/>
      <c r="D1392" s="47"/>
      <c r="E1392" s="47"/>
      <c r="F1392" s="47"/>
      <c r="G1392" s="47"/>
      <c r="H1392" s="47"/>
      <c r="I1392" s="47"/>
    </row>
    <row r="1393" spans="1:9" x14ac:dyDescent="0.25">
      <c r="A1393" s="47"/>
      <c r="B1393" s="47"/>
      <c r="C1393" s="47"/>
      <c r="D1393" s="47"/>
      <c r="E1393" s="47"/>
      <c r="F1393" s="47"/>
      <c r="G1393" s="47"/>
      <c r="H1393" s="47"/>
      <c r="I1393" s="47"/>
    </row>
    <row r="1394" spans="1:9" x14ac:dyDescent="0.25">
      <c r="A1394" s="47"/>
      <c r="B1394" s="47"/>
      <c r="C1394" s="47"/>
      <c r="D1394" s="47"/>
      <c r="E1394" s="47"/>
      <c r="F1394" s="47"/>
      <c r="G1394" s="47"/>
      <c r="H1394" s="47"/>
      <c r="I1394" s="47"/>
    </row>
    <row r="1395" spans="1:9" x14ac:dyDescent="0.25">
      <c r="A1395" s="47"/>
      <c r="B1395" s="47"/>
      <c r="C1395" s="47"/>
      <c r="D1395" s="47"/>
      <c r="E1395" s="47"/>
      <c r="F1395" s="47"/>
      <c r="G1395" s="47"/>
      <c r="H1395" s="47"/>
      <c r="I1395" s="47"/>
    </row>
    <row r="1396" spans="1:9" x14ac:dyDescent="0.25">
      <c r="A1396" s="47"/>
      <c r="B1396" s="47"/>
      <c r="C1396" s="47"/>
      <c r="D1396" s="47"/>
      <c r="E1396" s="47"/>
      <c r="F1396" s="47"/>
      <c r="G1396" s="47"/>
      <c r="H1396" s="47"/>
      <c r="I1396" s="47"/>
    </row>
    <row r="1397" spans="1:9" x14ac:dyDescent="0.25">
      <c r="A1397" s="47"/>
      <c r="B1397" s="47"/>
      <c r="C1397" s="47"/>
      <c r="D1397" s="47"/>
      <c r="E1397" s="47"/>
      <c r="F1397" s="47"/>
      <c r="G1397" s="47"/>
      <c r="H1397" s="47"/>
      <c r="I1397" s="47"/>
    </row>
    <row r="1398" spans="1:9" x14ac:dyDescent="0.25">
      <c r="A1398" s="47"/>
      <c r="B1398" s="47"/>
      <c r="C1398" s="47"/>
      <c r="D1398" s="47"/>
      <c r="E1398" s="47"/>
      <c r="F1398" s="47"/>
      <c r="G1398" s="47"/>
      <c r="H1398" s="47"/>
      <c r="I1398" s="47"/>
    </row>
    <row r="1399" spans="1:9" x14ac:dyDescent="0.25">
      <c r="A1399" s="47"/>
      <c r="B1399" s="47"/>
      <c r="C1399" s="47"/>
      <c r="D1399" s="47"/>
      <c r="E1399" s="47"/>
      <c r="F1399" s="47"/>
      <c r="G1399" s="47"/>
      <c r="H1399" s="47"/>
      <c r="I1399" s="47"/>
    </row>
    <row r="1400" spans="1:9" x14ac:dyDescent="0.25">
      <c r="A1400" s="47"/>
      <c r="B1400" s="47"/>
      <c r="C1400" s="47"/>
      <c r="D1400" s="47"/>
      <c r="E1400" s="47"/>
      <c r="F1400" s="47"/>
      <c r="G1400" s="47"/>
      <c r="H1400" s="47"/>
      <c r="I1400" s="47"/>
    </row>
    <row r="1401" spans="1:9" x14ac:dyDescent="0.25">
      <c r="A1401" s="47"/>
      <c r="B1401" s="47"/>
      <c r="C1401" s="47"/>
      <c r="D1401" s="47"/>
      <c r="E1401" s="47"/>
      <c r="F1401" s="47"/>
      <c r="G1401" s="47"/>
      <c r="H1401" s="47"/>
      <c r="I1401" s="47"/>
    </row>
    <row r="1402" spans="1:9" x14ac:dyDescent="0.25">
      <c r="A1402" s="47"/>
      <c r="B1402" s="47"/>
      <c r="C1402" s="47"/>
      <c r="D1402" s="47"/>
      <c r="E1402" s="47"/>
      <c r="F1402" s="47"/>
      <c r="G1402" s="47"/>
      <c r="H1402" s="47"/>
      <c r="I1402" s="47"/>
    </row>
    <row r="1403" spans="1:9" x14ac:dyDescent="0.25">
      <c r="A1403" s="47"/>
      <c r="B1403" s="47"/>
      <c r="C1403" s="47"/>
      <c r="D1403" s="47"/>
      <c r="E1403" s="47"/>
      <c r="F1403" s="47"/>
      <c r="G1403" s="47"/>
      <c r="H1403" s="47"/>
      <c r="I1403" s="47"/>
    </row>
    <row r="1404" spans="1:9" x14ac:dyDescent="0.25">
      <c r="A1404" s="47"/>
      <c r="B1404" s="47"/>
      <c r="C1404" s="47"/>
      <c r="D1404" s="47"/>
      <c r="E1404" s="47"/>
      <c r="F1404" s="47"/>
      <c r="G1404" s="47"/>
      <c r="H1404" s="47"/>
      <c r="I1404" s="47"/>
    </row>
    <row r="1405" spans="1:9" x14ac:dyDescent="0.25">
      <c r="A1405" s="47"/>
      <c r="B1405" s="47"/>
      <c r="C1405" s="47"/>
      <c r="D1405" s="47"/>
      <c r="E1405" s="47"/>
      <c r="F1405" s="47"/>
      <c r="G1405" s="47"/>
      <c r="H1405" s="47"/>
      <c r="I1405" s="47"/>
    </row>
    <row r="1406" spans="1:9" x14ac:dyDescent="0.25">
      <c r="A1406" s="47"/>
      <c r="B1406" s="47"/>
      <c r="C1406" s="47"/>
      <c r="D1406" s="47"/>
      <c r="E1406" s="47"/>
      <c r="F1406" s="47"/>
      <c r="G1406" s="47"/>
      <c r="H1406" s="47"/>
      <c r="I1406" s="47"/>
    </row>
    <row r="1407" spans="1:9" x14ac:dyDescent="0.25">
      <c r="A1407" s="47"/>
      <c r="B1407" s="47"/>
      <c r="C1407" s="47"/>
      <c r="D1407" s="47"/>
      <c r="E1407" s="47"/>
      <c r="F1407" s="47"/>
      <c r="G1407" s="47"/>
      <c r="H1407" s="47"/>
      <c r="I1407" s="47"/>
    </row>
    <row r="1408" spans="1:9" x14ac:dyDescent="0.25">
      <c r="A1408" s="47"/>
      <c r="B1408" s="47"/>
      <c r="C1408" s="47"/>
      <c r="D1408" s="47"/>
      <c r="E1408" s="47"/>
      <c r="F1408" s="47"/>
      <c r="G1408" s="47"/>
      <c r="H1408" s="47"/>
      <c r="I1408" s="47"/>
    </row>
    <row r="1409" spans="1:9" x14ac:dyDescent="0.25">
      <c r="A1409" s="47"/>
      <c r="B1409" s="47"/>
      <c r="C1409" s="47"/>
      <c r="D1409" s="47"/>
      <c r="E1409" s="47"/>
      <c r="F1409" s="47"/>
      <c r="G1409" s="47"/>
      <c r="H1409" s="47"/>
      <c r="I1409" s="47"/>
    </row>
    <row r="1410" spans="1:9" x14ac:dyDescent="0.25">
      <c r="A1410" s="47"/>
      <c r="B1410" s="47"/>
      <c r="C1410" s="47"/>
      <c r="D1410" s="47"/>
      <c r="E1410" s="47"/>
      <c r="F1410" s="47"/>
      <c r="G1410" s="47"/>
      <c r="H1410" s="47"/>
      <c r="I1410" s="47"/>
    </row>
    <row r="1411" spans="1:9" x14ac:dyDescent="0.25">
      <c r="A1411" s="47"/>
      <c r="B1411" s="47"/>
      <c r="C1411" s="47"/>
      <c r="D1411" s="47"/>
      <c r="E1411" s="47"/>
      <c r="F1411" s="47"/>
      <c r="G1411" s="47"/>
      <c r="H1411" s="47"/>
      <c r="I1411" s="47"/>
    </row>
    <row r="1412" spans="1:9" x14ac:dyDescent="0.25">
      <c r="A1412" s="47"/>
      <c r="B1412" s="47"/>
      <c r="C1412" s="47"/>
      <c r="D1412" s="47"/>
      <c r="E1412" s="47"/>
      <c r="F1412" s="47"/>
      <c r="G1412" s="47"/>
      <c r="H1412" s="47"/>
      <c r="I1412" s="47"/>
    </row>
    <row r="1413" spans="1:9" x14ac:dyDescent="0.25">
      <c r="A1413" s="47"/>
      <c r="B1413" s="47"/>
      <c r="C1413" s="47"/>
      <c r="D1413" s="47"/>
      <c r="E1413" s="47"/>
      <c r="F1413" s="47"/>
      <c r="G1413" s="47"/>
      <c r="H1413" s="47"/>
      <c r="I1413" s="47"/>
    </row>
    <row r="1414" spans="1:9" x14ac:dyDescent="0.25">
      <c r="A1414" s="47"/>
      <c r="B1414" s="47"/>
      <c r="C1414" s="47"/>
      <c r="D1414" s="47"/>
      <c r="E1414" s="47"/>
      <c r="F1414" s="47"/>
      <c r="G1414" s="47"/>
      <c r="H1414" s="47"/>
      <c r="I1414" s="47"/>
    </row>
    <row r="1415" spans="1:9" x14ac:dyDescent="0.25">
      <c r="A1415" s="47"/>
      <c r="B1415" s="47"/>
      <c r="C1415" s="47"/>
      <c r="D1415" s="47"/>
      <c r="E1415" s="47"/>
      <c r="F1415" s="47"/>
      <c r="G1415" s="47"/>
      <c r="H1415" s="47"/>
      <c r="I1415" s="47"/>
    </row>
    <row r="1416" spans="1:9" x14ac:dyDescent="0.25">
      <c r="A1416" s="47"/>
      <c r="B1416" s="47"/>
      <c r="C1416" s="47"/>
      <c r="D1416" s="47"/>
      <c r="E1416" s="47"/>
      <c r="F1416" s="47"/>
      <c r="G1416" s="47"/>
      <c r="H1416" s="47"/>
      <c r="I1416" s="47"/>
    </row>
    <row r="1417" spans="1:9" x14ac:dyDescent="0.25">
      <c r="A1417" s="47"/>
      <c r="B1417" s="47"/>
      <c r="C1417" s="47"/>
      <c r="D1417" s="47"/>
      <c r="E1417" s="47"/>
      <c r="F1417" s="47"/>
      <c r="G1417" s="47"/>
      <c r="H1417" s="47"/>
      <c r="I1417" s="47"/>
    </row>
    <row r="1418" spans="1:9" x14ac:dyDescent="0.25">
      <c r="A1418" s="47"/>
      <c r="B1418" s="47"/>
      <c r="C1418" s="47"/>
      <c r="D1418" s="47"/>
      <c r="E1418" s="47"/>
      <c r="F1418" s="47"/>
      <c r="G1418" s="47"/>
      <c r="H1418" s="47"/>
      <c r="I1418" s="47"/>
    </row>
    <row r="1419" spans="1:9" x14ac:dyDescent="0.25">
      <c r="A1419" s="47"/>
      <c r="B1419" s="47"/>
      <c r="C1419" s="47"/>
      <c r="D1419" s="47"/>
      <c r="E1419" s="47"/>
      <c r="F1419" s="47"/>
      <c r="G1419" s="47"/>
      <c r="H1419" s="47"/>
      <c r="I1419" s="47"/>
    </row>
    <row r="1420" spans="1:9" x14ac:dyDescent="0.25">
      <c r="A1420" s="47"/>
      <c r="B1420" s="47"/>
      <c r="C1420" s="47"/>
      <c r="D1420" s="47"/>
      <c r="E1420" s="47"/>
      <c r="F1420" s="47"/>
      <c r="G1420" s="47"/>
      <c r="H1420" s="47"/>
      <c r="I1420" s="47"/>
    </row>
    <row r="1421" spans="1:9" x14ac:dyDescent="0.25">
      <c r="A1421" s="47"/>
      <c r="B1421" s="47"/>
      <c r="C1421" s="47"/>
      <c r="D1421" s="47"/>
      <c r="E1421" s="47"/>
      <c r="F1421" s="47"/>
      <c r="G1421" s="47"/>
      <c r="H1421" s="47"/>
      <c r="I1421" s="47"/>
    </row>
    <row r="1422" spans="1:9" x14ac:dyDescent="0.25">
      <c r="A1422" s="47"/>
      <c r="B1422" s="47"/>
      <c r="C1422" s="47"/>
      <c r="D1422" s="47"/>
      <c r="E1422" s="47"/>
      <c r="F1422" s="47"/>
      <c r="G1422" s="47"/>
      <c r="H1422" s="47"/>
      <c r="I1422" s="47"/>
    </row>
    <row r="1423" spans="1:9" x14ac:dyDescent="0.25">
      <c r="A1423" s="47"/>
      <c r="B1423" s="47"/>
      <c r="C1423" s="47"/>
      <c r="D1423" s="47"/>
      <c r="E1423" s="47"/>
      <c r="F1423" s="47"/>
      <c r="G1423" s="47"/>
      <c r="H1423" s="47"/>
      <c r="I1423" s="47"/>
    </row>
    <row r="1424" spans="1:9" x14ac:dyDescent="0.25">
      <c r="A1424" s="47"/>
      <c r="B1424" s="47"/>
      <c r="C1424" s="47"/>
      <c r="D1424" s="47"/>
      <c r="E1424" s="47"/>
      <c r="F1424" s="47"/>
      <c r="G1424" s="47"/>
      <c r="H1424" s="47"/>
      <c r="I1424" s="47"/>
    </row>
    <row r="1425" spans="1:9" x14ac:dyDescent="0.25">
      <c r="A1425" s="47"/>
      <c r="B1425" s="47"/>
      <c r="C1425" s="47"/>
      <c r="D1425" s="47"/>
      <c r="E1425" s="47"/>
      <c r="F1425" s="47"/>
      <c r="G1425" s="47"/>
      <c r="H1425" s="47"/>
      <c r="I1425" s="47"/>
    </row>
    <row r="1426" spans="1:9" x14ac:dyDescent="0.25">
      <c r="A1426" s="47"/>
      <c r="B1426" s="47"/>
      <c r="C1426" s="47"/>
      <c r="D1426" s="47"/>
      <c r="E1426" s="47"/>
      <c r="F1426" s="47"/>
      <c r="G1426" s="47"/>
      <c r="H1426" s="47"/>
      <c r="I1426" s="47"/>
    </row>
    <row r="1427" spans="1:9" x14ac:dyDescent="0.25">
      <c r="A1427" s="47"/>
      <c r="B1427" s="47"/>
      <c r="C1427" s="47"/>
      <c r="D1427" s="47"/>
      <c r="E1427" s="47"/>
      <c r="F1427" s="47"/>
      <c r="G1427" s="47"/>
      <c r="H1427" s="47"/>
      <c r="I1427" s="47"/>
    </row>
    <row r="1428" spans="1:9" x14ac:dyDescent="0.25">
      <c r="A1428" s="47"/>
      <c r="B1428" s="47"/>
      <c r="C1428" s="47"/>
      <c r="D1428" s="47"/>
      <c r="E1428" s="47"/>
      <c r="F1428" s="47"/>
      <c r="G1428" s="47"/>
      <c r="H1428" s="47"/>
      <c r="I1428" s="47"/>
    </row>
    <row r="1429" spans="1:9" x14ac:dyDescent="0.25">
      <c r="A1429" s="47"/>
      <c r="B1429" s="47"/>
      <c r="C1429" s="47"/>
      <c r="D1429" s="47"/>
      <c r="E1429" s="47"/>
      <c r="F1429" s="47"/>
      <c r="G1429" s="47"/>
      <c r="H1429" s="47"/>
      <c r="I1429" s="47"/>
    </row>
    <row r="1430" spans="1:9" x14ac:dyDescent="0.25">
      <c r="A1430" s="47"/>
      <c r="B1430" s="47"/>
      <c r="C1430" s="47"/>
      <c r="D1430" s="47"/>
      <c r="E1430" s="47"/>
      <c r="F1430" s="47"/>
      <c r="G1430" s="47"/>
      <c r="H1430" s="47"/>
      <c r="I1430" s="47"/>
    </row>
    <row r="1431" spans="1:9" x14ac:dyDescent="0.25">
      <c r="A1431" s="47"/>
      <c r="B1431" s="47"/>
      <c r="C1431" s="47"/>
      <c r="D1431" s="47"/>
      <c r="E1431" s="47"/>
      <c r="F1431" s="47"/>
      <c r="G1431" s="47"/>
      <c r="H1431" s="47"/>
      <c r="I1431" s="47"/>
    </row>
    <row r="1432" spans="1:9" x14ac:dyDescent="0.25">
      <c r="A1432" s="47"/>
      <c r="B1432" s="47"/>
      <c r="C1432" s="47"/>
      <c r="D1432" s="47"/>
      <c r="E1432" s="47"/>
      <c r="F1432" s="47"/>
      <c r="G1432" s="47"/>
      <c r="H1432" s="47"/>
      <c r="I1432" s="47"/>
    </row>
    <row r="1433" spans="1:9" x14ac:dyDescent="0.25">
      <c r="A1433" s="47"/>
      <c r="B1433" s="47"/>
      <c r="C1433" s="47"/>
      <c r="D1433" s="47"/>
      <c r="E1433" s="47"/>
      <c r="F1433" s="47"/>
      <c r="G1433" s="47"/>
      <c r="H1433" s="47"/>
      <c r="I1433" s="47"/>
    </row>
    <row r="1434" spans="1:9" x14ac:dyDescent="0.25">
      <c r="A1434" s="47"/>
      <c r="B1434" s="47"/>
      <c r="C1434" s="47"/>
      <c r="D1434" s="47"/>
      <c r="E1434" s="47"/>
      <c r="F1434" s="47"/>
      <c r="G1434" s="47"/>
      <c r="H1434" s="47"/>
      <c r="I1434" s="47"/>
    </row>
    <row r="1435" spans="1:9" x14ac:dyDescent="0.25">
      <c r="A1435" s="47"/>
      <c r="B1435" s="47"/>
      <c r="C1435" s="47"/>
      <c r="D1435" s="47"/>
      <c r="E1435" s="47"/>
      <c r="F1435" s="47"/>
      <c r="G1435" s="47"/>
      <c r="H1435" s="47"/>
      <c r="I1435" s="47"/>
    </row>
    <row r="1436" spans="1:9" x14ac:dyDescent="0.25">
      <c r="A1436" s="47"/>
      <c r="B1436" s="47"/>
      <c r="C1436" s="47"/>
      <c r="D1436" s="47"/>
      <c r="E1436" s="47"/>
      <c r="F1436" s="47"/>
      <c r="G1436" s="47"/>
      <c r="H1436" s="47"/>
      <c r="I1436" s="47"/>
    </row>
    <row r="1437" spans="1:9" x14ac:dyDescent="0.25">
      <c r="A1437" s="47"/>
      <c r="B1437" s="47"/>
      <c r="C1437" s="47"/>
      <c r="D1437" s="47"/>
      <c r="E1437" s="47"/>
      <c r="F1437" s="47"/>
      <c r="G1437" s="47"/>
      <c r="H1437" s="47"/>
      <c r="I1437" s="47"/>
    </row>
    <row r="1438" spans="1:9" x14ac:dyDescent="0.25">
      <c r="A1438" s="47"/>
      <c r="B1438" s="47"/>
      <c r="C1438" s="47"/>
      <c r="D1438" s="47"/>
      <c r="E1438" s="47"/>
      <c r="F1438" s="47"/>
      <c r="G1438" s="47"/>
      <c r="H1438" s="47"/>
      <c r="I1438" s="47"/>
    </row>
    <row r="1439" spans="1:9" x14ac:dyDescent="0.25">
      <c r="A1439" s="47"/>
      <c r="B1439" s="47"/>
      <c r="C1439" s="47"/>
      <c r="D1439" s="47"/>
      <c r="E1439" s="47"/>
      <c r="F1439" s="47"/>
      <c r="G1439" s="47"/>
      <c r="H1439" s="47"/>
      <c r="I1439" s="47"/>
    </row>
    <row r="1440" spans="1:9" x14ac:dyDescent="0.25">
      <c r="A1440" s="47"/>
      <c r="B1440" s="47"/>
      <c r="C1440" s="47"/>
      <c r="D1440" s="47"/>
      <c r="E1440" s="47"/>
      <c r="F1440" s="47"/>
      <c r="G1440" s="47"/>
      <c r="H1440" s="47"/>
      <c r="I1440" s="47"/>
    </row>
    <row r="1441" spans="1:9" x14ac:dyDescent="0.25">
      <c r="A1441" s="47"/>
      <c r="B1441" s="47"/>
      <c r="C1441" s="47"/>
      <c r="D1441" s="47"/>
      <c r="E1441" s="47"/>
      <c r="F1441" s="47"/>
      <c r="G1441" s="47"/>
      <c r="H1441" s="47"/>
      <c r="I1441" s="47"/>
    </row>
    <row r="1442" spans="1:9" x14ac:dyDescent="0.25">
      <c r="A1442" s="47"/>
      <c r="B1442" s="47"/>
      <c r="C1442" s="47"/>
      <c r="D1442" s="47"/>
      <c r="E1442" s="47"/>
      <c r="F1442" s="47"/>
      <c r="G1442" s="47"/>
      <c r="H1442" s="47"/>
      <c r="I1442" s="47"/>
    </row>
    <row r="1443" spans="1:9" x14ac:dyDescent="0.25">
      <c r="A1443" s="47"/>
      <c r="B1443" s="47"/>
      <c r="C1443" s="47"/>
      <c r="D1443" s="47"/>
      <c r="E1443" s="47"/>
      <c r="F1443" s="47"/>
      <c r="G1443" s="47"/>
      <c r="H1443" s="47"/>
      <c r="I1443" s="47"/>
    </row>
    <row r="1444" spans="1:9" x14ac:dyDescent="0.25">
      <c r="A1444" s="47"/>
      <c r="B1444" s="47"/>
      <c r="C1444" s="47"/>
      <c r="D1444" s="47"/>
      <c r="E1444" s="47"/>
      <c r="F1444" s="47"/>
      <c r="G1444" s="47"/>
      <c r="H1444" s="47"/>
      <c r="I1444" s="47"/>
    </row>
    <row r="1445" spans="1:9" x14ac:dyDescent="0.25">
      <c r="A1445" s="47"/>
      <c r="B1445" s="47"/>
      <c r="C1445" s="47"/>
      <c r="D1445" s="47"/>
      <c r="E1445" s="47"/>
      <c r="F1445" s="47"/>
      <c r="G1445" s="47"/>
      <c r="H1445" s="47"/>
      <c r="I1445" s="47"/>
    </row>
    <row r="1446" spans="1:9" x14ac:dyDescent="0.25">
      <c r="A1446" s="47"/>
      <c r="B1446" s="47"/>
      <c r="C1446" s="47"/>
      <c r="D1446" s="47"/>
      <c r="E1446" s="47"/>
      <c r="F1446" s="47"/>
      <c r="G1446" s="47"/>
      <c r="H1446" s="47"/>
      <c r="I1446" s="47"/>
    </row>
    <row r="1447" spans="1:9" x14ac:dyDescent="0.25">
      <c r="A1447" s="47"/>
      <c r="B1447" s="47"/>
      <c r="C1447" s="47"/>
      <c r="D1447" s="47"/>
      <c r="E1447" s="47"/>
      <c r="F1447" s="47"/>
      <c r="G1447" s="47"/>
      <c r="H1447" s="47"/>
      <c r="I1447" s="47"/>
    </row>
    <row r="1448" spans="1:9" x14ac:dyDescent="0.25">
      <c r="A1448" s="47"/>
      <c r="B1448" s="47"/>
      <c r="C1448" s="47"/>
      <c r="D1448" s="47"/>
      <c r="E1448" s="47"/>
      <c r="F1448" s="47"/>
      <c r="G1448" s="47"/>
      <c r="H1448" s="47"/>
      <c r="I1448" s="47"/>
    </row>
    <row r="1449" spans="1:9" x14ac:dyDescent="0.25">
      <c r="A1449" s="47"/>
      <c r="B1449" s="47"/>
      <c r="C1449" s="47"/>
      <c r="D1449" s="47"/>
      <c r="E1449" s="47"/>
      <c r="F1449" s="47"/>
      <c r="G1449" s="47"/>
      <c r="H1449" s="47"/>
      <c r="I1449" s="47"/>
    </row>
    <row r="1450" spans="1:9" x14ac:dyDescent="0.25">
      <c r="A1450" s="47"/>
      <c r="B1450" s="47"/>
      <c r="C1450" s="47"/>
      <c r="D1450" s="47"/>
      <c r="E1450" s="47"/>
      <c r="F1450" s="47"/>
      <c r="G1450" s="47"/>
      <c r="H1450" s="47"/>
      <c r="I1450" s="47"/>
    </row>
    <row r="1451" spans="1:9" x14ac:dyDescent="0.25">
      <c r="A1451" s="47"/>
      <c r="B1451" s="47"/>
      <c r="C1451" s="47"/>
      <c r="D1451" s="47"/>
      <c r="E1451" s="47"/>
      <c r="F1451" s="47"/>
      <c r="G1451" s="47"/>
      <c r="H1451" s="47"/>
      <c r="I1451" s="47"/>
    </row>
    <row r="1452" spans="1:9" x14ac:dyDescent="0.25">
      <c r="A1452" s="47"/>
      <c r="B1452" s="47"/>
      <c r="C1452" s="47"/>
      <c r="D1452" s="47"/>
      <c r="E1452" s="47"/>
      <c r="F1452" s="47"/>
      <c r="G1452" s="47"/>
      <c r="H1452" s="47"/>
      <c r="I1452" s="47"/>
    </row>
    <row r="1453" spans="1:9" x14ac:dyDescent="0.25">
      <c r="A1453" s="47"/>
      <c r="B1453" s="47"/>
      <c r="C1453" s="47"/>
      <c r="D1453" s="47"/>
      <c r="E1453" s="47"/>
      <c r="F1453" s="47"/>
      <c r="G1453" s="47"/>
      <c r="H1453" s="47"/>
      <c r="I1453" s="47"/>
    </row>
    <row r="1454" spans="1:9" x14ac:dyDescent="0.25">
      <c r="A1454" s="47"/>
      <c r="B1454" s="47"/>
      <c r="C1454" s="47"/>
      <c r="D1454" s="47"/>
      <c r="E1454" s="47"/>
      <c r="F1454" s="47"/>
      <c r="G1454" s="47"/>
      <c r="H1454" s="47"/>
      <c r="I1454" s="47"/>
    </row>
    <row r="1455" spans="1:9" x14ac:dyDescent="0.25">
      <c r="A1455" s="47"/>
      <c r="B1455" s="47"/>
      <c r="C1455" s="47"/>
      <c r="D1455" s="47"/>
      <c r="E1455" s="47"/>
      <c r="F1455" s="47"/>
      <c r="G1455" s="47"/>
      <c r="H1455" s="47"/>
      <c r="I1455" s="47"/>
    </row>
    <row r="1456" spans="1:9" x14ac:dyDescent="0.25">
      <c r="A1456" s="47"/>
      <c r="B1456" s="47"/>
      <c r="C1456" s="47"/>
      <c r="D1456" s="47"/>
      <c r="E1456" s="47"/>
      <c r="F1456" s="47"/>
      <c r="G1456" s="47"/>
      <c r="H1456" s="47"/>
      <c r="I1456" s="47"/>
    </row>
    <row r="1457" spans="1:9" x14ac:dyDescent="0.25">
      <c r="A1457" s="47"/>
      <c r="B1457" s="47"/>
      <c r="C1457" s="47"/>
      <c r="D1457" s="47"/>
      <c r="E1457" s="47"/>
      <c r="F1457" s="47"/>
      <c r="G1457" s="47"/>
      <c r="H1457" s="47"/>
      <c r="I1457" s="47"/>
    </row>
    <row r="1458" spans="1:9" x14ac:dyDescent="0.25">
      <c r="A1458" s="47"/>
      <c r="B1458" s="47"/>
      <c r="C1458" s="47"/>
      <c r="D1458" s="47"/>
      <c r="E1458" s="47"/>
      <c r="F1458" s="47"/>
      <c r="G1458" s="47"/>
      <c r="H1458" s="47"/>
      <c r="I1458" s="47"/>
    </row>
    <row r="1459" spans="1:9" x14ac:dyDescent="0.25">
      <c r="A1459" s="47"/>
      <c r="B1459" s="47"/>
      <c r="C1459" s="47"/>
      <c r="D1459" s="47"/>
      <c r="E1459" s="47"/>
      <c r="F1459" s="47"/>
      <c r="G1459" s="47"/>
      <c r="H1459" s="47"/>
      <c r="I1459" s="47"/>
    </row>
    <row r="1460" spans="1:9" x14ac:dyDescent="0.25">
      <c r="A1460" s="47"/>
      <c r="B1460" s="47"/>
      <c r="C1460" s="47"/>
      <c r="D1460" s="47"/>
      <c r="E1460" s="47"/>
      <c r="F1460" s="47"/>
      <c r="G1460" s="47"/>
      <c r="H1460" s="47"/>
      <c r="I1460" s="47"/>
    </row>
    <row r="1461" spans="1:9" x14ac:dyDescent="0.25">
      <c r="A1461" s="47"/>
      <c r="B1461" s="47"/>
      <c r="C1461" s="47"/>
      <c r="D1461" s="47"/>
      <c r="E1461" s="47"/>
      <c r="F1461" s="47"/>
      <c r="G1461" s="47"/>
      <c r="H1461" s="47"/>
      <c r="I1461" s="47"/>
    </row>
    <row r="1462" spans="1:9" x14ac:dyDescent="0.25">
      <c r="A1462" s="47"/>
      <c r="B1462" s="47"/>
      <c r="C1462" s="47"/>
      <c r="D1462" s="47"/>
      <c r="E1462" s="47"/>
      <c r="F1462" s="47"/>
      <c r="G1462" s="47"/>
      <c r="H1462" s="47"/>
      <c r="I1462" s="47"/>
    </row>
    <row r="1463" spans="1:9" x14ac:dyDescent="0.25">
      <c r="A1463" s="47"/>
      <c r="B1463" s="47"/>
      <c r="C1463" s="47"/>
      <c r="D1463" s="47"/>
      <c r="E1463" s="47"/>
      <c r="F1463" s="47"/>
      <c r="G1463" s="47"/>
      <c r="H1463" s="47"/>
      <c r="I1463" s="47"/>
    </row>
    <row r="1464" spans="1:9" x14ac:dyDescent="0.25">
      <c r="A1464" s="47"/>
      <c r="B1464" s="47"/>
      <c r="C1464" s="47"/>
      <c r="D1464" s="47"/>
      <c r="E1464" s="47"/>
      <c r="F1464" s="47"/>
      <c r="G1464" s="47"/>
      <c r="H1464" s="47"/>
      <c r="I1464" s="47"/>
    </row>
    <row r="1465" spans="1:9" x14ac:dyDescent="0.25">
      <c r="A1465" s="47"/>
      <c r="B1465" s="47"/>
      <c r="C1465" s="47"/>
      <c r="D1465" s="47"/>
      <c r="E1465" s="47"/>
      <c r="F1465" s="47"/>
      <c r="G1465" s="47"/>
      <c r="H1465" s="47"/>
      <c r="I1465" s="47"/>
    </row>
    <row r="1466" spans="1:9" x14ac:dyDescent="0.25">
      <c r="A1466" s="47"/>
      <c r="B1466" s="47"/>
      <c r="C1466" s="47"/>
      <c r="D1466" s="47"/>
      <c r="E1466" s="47"/>
      <c r="F1466" s="47"/>
      <c r="G1466" s="47"/>
      <c r="H1466" s="47"/>
      <c r="I1466" s="47"/>
    </row>
    <row r="1467" spans="1:9" x14ac:dyDescent="0.25">
      <c r="A1467" s="47"/>
      <c r="B1467" s="47"/>
      <c r="C1467" s="47"/>
      <c r="D1467" s="47"/>
      <c r="E1467" s="47"/>
      <c r="F1467" s="47"/>
      <c r="G1467" s="47"/>
      <c r="H1467" s="47"/>
      <c r="I1467" s="47"/>
    </row>
    <row r="1468" spans="1:9" x14ac:dyDescent="0.25">
      <c r="A1468" s="47"/>
      <c r="B1468" s="47"/>
      <c r="C1468" s="47"/>
      <c r="D1468" s="47"/>
      <c r="E1468" s="47"/>
      <c r="F1468" s="47"/>
      <c r="G1468" s="47"/>
      <c r="H1468" s="47"/>
      <c r="I1468" s="47"/>
    </row>
    <row r="1469" spans="1:9" x14ac:dyDescent="0.25">
      <c r="A1469" s="47"/>
      <c r="B1469" s="47"/>
      <c r="C1469" s="47"/>
      <c r="D1469" s="47"/>
      <c r="E1469" s="47"/>
      <c r="F1469" s="47"/>
      <c r="G1469" s="47"/>
      <c r="H1469" s="47"/>
      <c r="I1469" s="47"/>
    </row>
    <row r="1470" spans="1:9" x14ac:dyDescent="0.25">
      <c r="A1470" s="47"/>
      <c r="B1470" s="47"/>
      <c r="C1470" s="47"/>
      <c r="D1470" s="47"/>
      <c r="E1470" s="47"/>
      <c r="F1470" s="47"/>
      <c r="G1470" s="47"/>
      <c r="H1470" s="47"/>
      <c r="I1470" s="47"/>
    </row>
    <row r="1471" spans="1:9" x14ac:dyDescent="0.25">
      <c r="A1471" s="47"/>
      <c r="B1471" s="47"/>
      <c r="C1471" s="47"/>
      <c r="D1471" s="47"/>
      <c r="E1471" s="47"/>
      <c r="F1471" s="47"/>
      <c r="G1471" s="47"/>
      <c r="H1471" s="47"/>
      <c r="I1471" s="47"/>
    </row>
    <row r="1472" spans="1:9" x14ac:dyDescent="0.25">
      <c r="A1472" s="47"/>
      <c r="B1472" s="47"/>
      <c r="C1472" s="47"/>
      <c r="D1472" s="47"/>
      <c r="E1472" s="47"/>
      <c r="F1472" s="47"/>
      <c r="G1472" s="47"/>
      <c r="H1472" s="47"/>
      <c r="I1472" s="47"/>
    </row>
    <row r="1473" spans="1:9" x14ac:dyDescent="0.25">
      <c r="A1473" s="47"/>
      <c r="B1473" s="47"/>
      <c r="C1473" s="47"/>
      <c r="D1473" s="47"/>
      <c r="E1473" s="47"/>
      <c r="F1473" s="47"/>
      <c r="G1473" s="47"/>
      <c r="H1473" s="47"/>
      <c r="I1473" s="47"/>
    </row>
    <row r="1474" spans="1:9" x14ac:dyDescent="0.25">
      <c r="A1474" s="47"/>
      <c r="B1474" s="47"/>
      <c r="C1474" s="47"/>
      <c r="D1474" s="47"/>
      <c r="E1474" s="47"/>
      <c r="F1474" s="47"/>
      <c r="G1474" s="47"/>
      <c r="H1474" s="47"/>
      <c r="I1474" s="47"/>
    </row>
    <row r="1475" spans="1:9" x14ac:dyDescent="0.25">
      <c r="A1475" s="47"/>
      <c r="B1475" s="47"/>
      <c r="C1475" s="47"/>
      <c r="D1475" s="47"/>
      <c r="E1475" s="47"/>
      <c r="F1475" s="47"/>
      <c r="G1475" s="47"/>
      <c r="H1475" s="47"/>
      <c r="I1475" s="47"/>
    </row>
    <row r="1476" spans="1:9" x14ac:dyDescent="0.25">
      <c r="A1476" s="47"/>
      <c r="B1476" s="47"/>
      <c r="C1476" s="47"/>
      <c r="D1476" s="47"/>
      <c r="E1476" s="47"/>
      <c r="F1476" s="47"/>
      <c r="G1476" s="47"/>
      <c r="H1476" s="47"/>
      <c r="I1476" s="47"/>
    </row>
    <row r="1477" spans="1:9" x14ac:dyDescent="0.25">
      <c r="A1477" s="47"/>
      <c r="B1477" s="47"/>
      <c r="C1477" s="47"/>
      <c r="D1477" s="47"/>
      <c r="E1477" s="47"/>
      <c r="F1477" s="47"/>
      <c r="G1477" s="47"/>
      <c r="H1477" s="47"/>
      <c r="I1477" s="47"/>
    </row>
    <row r="1478" spans="1:9" x14ac:dyDescent="0.25">
      <c r="A1478" s="47"/>
      <c r="B1478" s="47"/>
      <c r="C1478" s="47"/>
      <c r="D1478" s="47"/>
      <c r="E1478" s="47"/>
      <c r="F1478" s="47"/>
      <c r="G1478" s="47"/>
      <c r="H1478" s="47"/>
      <c r="I1478" s="47"/>
    </row>
    <row r="1479" spans="1:9" x14ac:dyDescent="0.25">
      <c r="A1479" s="47"/>
      <c r="B1479" s="47"/>
      <c r="C1479" s="47"/>
      <c r="D1479" s="47"/>
      <c r="E1479" s="47"/>
      <c r="F1479" s="47"/>
      <c r="G1479" s="47"/>
      <c r="H1479" s="47"/>
      <c r="I1479" s="47"/>
    </row>
    <row r="1480" spans="1:9" x14ac:dyDescent="0.25">
      <c r="A1480" s="47"/>
      <c r="B1480" s="47"/>
      <c r="C1480" s="47"/>
      <c r="D1480" s="47"/>
      <c r="E1480" s="47"/>
      <c r="F1480" s="47"/>
      <c r="G1480" s="47"/>
      <c r="H1480" s="47"/>
      <c r="I1480" s="47"/>
    </row>
    <row r="1481" spans="1:9" x14ac:dyDescent="0.25">
      <c r="A1481" s="47"/>
      <c r="B1481" s="47"/>
      <c r="C1481" s="47"/>
      <c r="D1481" s="47"/>
      <c r="E1481" s="47"/>
      <c r="F1481" s="47"/>
      <c r="G1481" s="47"/>
      <c r="H1481" s="47"/>
      <c r="I1481" s="47"/>
    </row>
    <row r="1482" spans="1:9" x14ac:dyDescent="0.25">
      <c r="A1482" s="47"/>
      <c r="B1482" s="47"/>
      <c r="C1482" s="47"/>
      <c r="D1482" s="47"/>
      <c r="E1482" s="47"/>
      <c r="F1482" s="47"/>
      <c r="G1482" s="47"/>
      <c r="H1482" s="47"/>
      <c r="I1482" s="47"/>
    </row>
    <row r="1483" spans="1:9" x14ac:dyDescent="0.25">
      <c r="A1483" s="47"/>
      <c r="B1483" s="47"/>
      <c r="C1483" s="47"/>
      <c r="D1483" s="47"/>
      <c r="E1483" s="47"/>
      <c r="F1483" s="47"/>
      <c r="G1483" s="47"/>
      <c r="H1483" s="47"/>
      <c r="I1483" s="47"/>
    </row>
    <row r="1484" spans="1:9" x14ac:dyDescent="0.25">
      <c r="A1484" s="47"/>
      <c r="B1484" s="47"/>
      <c r="C1484" s="47"/>
      <c r="D1484" s="47"/>
      <c r="E1484" s="47"/>
      <c r="F1484" s="47"/>
      <c r="G1484" s="47"/>
      <c r="H1484" s="47"/>
      <c r="I1484" s="47"/>
    </row>
    <row r="1485" spans="1:9" x14ac:dyDescent="0.25">
      <c r="A1485" s="47"/>
      <c r="B1485" s="47"/>
      <c r="C1485" s="47"/>
      <c r="D1485" s="47"/>
      <c r="E1485" s="47"/>
      <c r="F1485" s="47"/>
      <c r="G1485" s="47"/>
      <c r="H1485" s="47"/>
      <c r="I1485" s="47"/>
    </row>
    <row r="1486" spans="1:9" x14ac:dyDescent="0.25">
      <c r="A1486" s="47"/>
      <c r="B1486" s="47"/>
      <c r="C1486" s="47"/>
      <c r="D1486" s="47"/>
      <c r="E1486" s="47"/>
      <c r="F1486" s="47"/>
      <c r="G1486" s="47"/>
      <c r="H1486" s="47"/>
      <c r="I1486" s="47"/>
    </row>
    <row r="1487" spans="1:9" x14ac:dyDescent="0.25">
      <c r="A1487" s="47"/>
      <c r="B1487" s="47"/>
      <c r="C1487" s="47"/>
      <c r="D1487" s="47"/>
      <c r="E1487" s="47"/>
      <c r="F1487" s="47"/>
      <c r="G1487" s="47"/>
      <c r="H1487" s="47"/>
      <c r="I1487" s="47"/>
    </row>
    <row r="1488" spans="1:9" x14ac:dyDescent="0.25">
      <c r="A1488" s="47"/>
      <c r="B1488" s="47"/>
      <c r="C1488" s="47"/>
      <c r="D1488" s="47"/>
      <c r="E1488" s="47"/>
      <c r="F1488" s="47"/>
      <c r="G1488" s="47"/>
      <c r="H1488" s="47"/>
      <c r="I1488" s="47"/>
    </row>
    <row r="1489" spans="1:9" x14ac:dyDescent="0.25">
      <c r="A1489" s="47"/>
      <c r="B1489" s="47"/>
      <c r="C1489" s="47"/>
      <c r="D1489" s="47"/>
      <c r="E1489" s="47"/>
      <c r="F1489" s="47"/>
      <c r="G1489" s="47"/>
      <c r="H1489" s="47"/>
      <c r="I1489" s="47"/>
    </row>
    <row r="1490" spans="1:9" x14ac:dyDescent="0.25">
      <c r="A1490" s="47"/>
      <c r="B1490" s="47"/>
      <c r="C1490" s="47"/>
      <c r="D1490" s="47"/>
      <c r="E1490" s="47"/>
      <c r="F1490" s="47"/>
      <c r="G1490" s="47"/>
      <c r="H1490" s="47"/>
      <c r="I1490" s="47"/>
    </row>
    <row r="1491" spans="1:9" x14ac:dyDescent="0.25">
      <c r="A1491" s="47"/>
      <c r="B1491" s="47"/>
      <c r="C1491" s="47"/>
      <c r="D1491" s="47"/>
      <c r="E1491" s="47"/>
      <c r="F1491" s="47"/>
      <c r="G1491" s="47"/>
      <c r="H1491" s="47"/>
      <c r="I1491" s="47"/>
    </row>
    <row r="1492" spans="1:9" x14ac:dyDescent="0.25">
      <c r="A1492" s="47"/>
      <c r="B1492" s="47"/>
      <c r="C1492" s="47"/>
      <c r="D1492" s="47"/>
      <c r="E1492" s="47"/>
      <c r="F1492" s="47"/>
      <c r="G1492" s="47"/>
      <c r="H1492" s="47"/>
      <c r="I1492" s="47"/>
    </row>
    <row r="1493" spans="1:9" x14ac:dyDescent="0.25">
      <c r="A1493" s="47"/>
      <c r="B1493" s="47"/>
      <c r="C1493" s="47"/>
      <c r="D1493" s="47"/>
      <c r="E1493" s="47"/>
      <c r="F1493" s="47"/>
      <c r="G1493" s="47"/>
      <c r="H1493" s="47"/>
      <c r="I1493" s="47"/>
    </row>
    <row r="1494" spans="1:9" x14ac:dyDescent="0.25">
      <c r="A1494" s="47"/>
      <c r="B1494" s="47"/>
      <c r="C1494" s="47"/>
      <c r="D1494" s="47"/>
      <c r="E1494" s="47"/>
      <c r="F1494" s="47"/>
      <c r="G1494" s="47"/>
      <c r="H1494" s="47"/>
      <c r="I1494" s="47"/>
    </row>
    <row r="1495" spans="1:9" x14ac:dyDescent="0.25">
      <c r="A1495" s="47"/>
      <c r="B1495" s="47"/>
      <c r="C1495" s="47"/>
      <c r="D1495" s="47"/>
      <c r="E1495" s="47"/>
      <c r="F1495" s="47"/>
      <c r="G1495" s="47"/>
      <c r="H1495" s="47"/>
      <c r="I1495" s="47"/>
    </row>
    <row r="1496" spans="1:9" x14ac:dyDescent="0.25">
      <c r="A1496" s="47"/>
      <c r="B1496" s="47"/>
      <c r="C1496" s="47"/>
      <c r="D1496" s="47"/>
      <c r="E1496" s="47"/>
      <c r="F1496" s="47"/>
      <c r="G1496" s="47"/>
      <c r="H1496" s="47"/>
      <c r="I1496" s="47"/>
    </row>
    <row r="1497" spans="1:9" x14ac:dyDescent="0.25">
      <c r="A1497" s="47"/>
      <c r="B1497" s="47"/>
      <c r="C1497" s="47"/>
      <c r="D1497" s="47"/>
      <c r="E1497" s="47"/>
      <c r="F1497" s="47"/>
      <c r="G1497" s="47"/>
      <c r="H1497" s="47"/>
      <c r="I1497" s="47"/>
    </row>
    <row r="1498" spans="1:9" x14ac:dyDescent="0.25">
      <c r="A1498" s="47"/>
      <c r="B1498" s="47"/>
      <c r="C1498" s="47"/>
      <c r="D1498" s="47"/>
      <c r="E1498" s="47"/>
      <c r="F1498" s="47"/>
      <c r="G1498" s="47"/>
      <c r="H1498" s="47"/>
      <c r="I1498" s="47"/>
    </row>
    <row r="1499" spans="1:9" x14ac:dyDescent="0.25">
      <c r="A1499" s="47"/>
      <c r="B1499" s="47"/>
      <c r="C1499" s="47"/>
      <c r="D1499" s="47"/>
      <c r="E1499" s="47"/>
      <c r="F1499" s="47"/>
      <c r="G1499" s="47"/>
      <c r="H1499" s="47"/>
      <c r="I1499" s="47"/>
    </row>
    <row r="1500" spans="1:9" x14ac:dyDescent="0.25">
      <c r="A1500" s="47"/>
      <c r="B1500" s="47"/>
      <c r="C1500" s="47"/>
      <c r="D1500" s="47"/>
      <c r="E1500" s="47"/>
      <c r="F1500" s="47"/>
      <c r="G1500" s="47"/>
      <c r="H1500" s="47"/>
      <c r="I1500" s="47"/>
    </row>
    <row r="1501" spans="1:9" x14ac:dyDescent="0.25">
      <c r="A1501" s="47"/>
      <c r="B1501" s="47"/>
      <c r="C1501" s="47"/>
      <c r="D1501" s="47"/>
      <c r="E1501" s="47"/>
      <c r="F1501" s="47"/>
      <c r="G1501" s="47"/>
      <c r="H1501" s="47"/>
      <c r="I1501" s="47"/>
    </row>
    <row r="1502" spans="1:9" x14ac:dyDescent="0.25">
      <c r="A1502" s="47"/>
      <c r="B1502" s="47"/>
      <c r="C1502" s="47"/>
      <c r="D1502" s="47"/>
      <c r="E1502" s="47"/>
      <c r="F1502" s="47"/>
      <c r="G1502" s="47"/>
      <c r="H1502" s="47"/>
      <c r="I1502" s="47"/>
    </row>
    <row r="1503" spans="1:9" x14ac:dyDescent="0.25">
      <c r="A1503" s="47"/>
      <c r="B1503" s="47"/>
      <c r="C1503" s="47"/>
      <c r="D1503" s="47"/>
      <c r="E1503" s="47"/>
      <c r="F1503" s="47"/>
      <c r="G1503" s="47"/>
      <c r="H1503" s="47"/>
      <c r="I1503" s="47"/>
    </row>
    <row r="1504" spans="1:9" x14ac:dyDescent="0.25">
      <c r="A1504" s="47"/>
      <c r="B1504" s="47"/>
      <c r="C1504" s="47"/>
      <c r="D1504" s="47"/>
      <c r="E1504" s="47"/>
      <c r="F1504" s="47"/>
      <c r="G1504" s="47"/>
      <c r="H1504" s="47"/>
      <c r="I1504" s="47"/>
    </row>
    <row r="1505" spans="1:9" x14ac:dyDescent="0.25">
      <c r="A1505" s="47"/>
      <c r="B1505" s="47"/>
      <c r="C1505" s="47"/>
      <c r="D1505" s="47"/>
      <c r="E1505" s="47"/>
      <c r="F1505" s="47"/>
      <c r="G1505" s="47"/>
      <c r="H1505" s="47"/>
      <c r="I1505" s="47"/>
    </row>
    <row r="1506" spans="1:9" x14ac:dyDescent="0.25">
      <c r="A1506" s="47"/>
      <c r="B1506" s="47"/>
      <c r="C1506" s="47"/>
      <c r="D1506" s="47"/>
      <c r="E1506" s="47"/>
      <c r="F1506" s="47"/>
      <c r="G1506" s="47"/>
      <c r="H1506" s="47"/>
      <c r="I1506" s="47"/>
    </row>
    <row r="1507" spans="1:9" x14ac:dyDescent="0.25">
      <c r="A1507" s="47"/>
      <c r="B1507" s="47"/>
      <c r="C1507" s="47"/>
      <c r="D1507" s="47"/>
      <c r="E1507" s="47"/>
      <c r="F1507" s="47"/>
      <c r="G1507" s="47"/>
      <c r="H1507" s="47"/>
      <c r="I1507" s="47"/>
    </row>
    <row r="1508" spans="1:9" x14ac:dyDescent="0.25">
      <c r="A1508" s="47"/>
      <c r="B1508" s="47"/>
      <c r="C1508" s="47"/>
      <c r="D1508" s="47"/>
      <c r="E1508" s="47"/>
      <c r="F1508" s="47"/>
      <c r="G1508" s="47"/>
      <c r="H1508" s="47"/>
      <c r="I1508" s="47"/>
    </row>
    <row r="1509" spans="1:9" x14ac:dyDescent="0.25">
      <c r="A1509" s="47"/>
      <c r="B1509" s="47"/>
      <c r="C1509" s="47"/>
      <c r="D1509" s="47"/>
      <c r="E1509" s="47"/>
      <c r="F1509" s="47"/>
      <c r="G1509" s="47"/>
      <c r="H1509" s="47"/>
      <c r="I1509" s="47"/>
    </row>
    <row r="1510" spans="1:9" x14ac:dyDescent="0.25">
      <c r="A1510" s="47"/>
      <c r="B1510" s="47"/>
      <c r="C1510" s="47"/>
      <c r="D1510" s="47"/>
      <c r="E1510" s="47"/>
      <c r="F1510" s="47"/>
      <c r="G1510" s="47"/>
      <c r="H1510" s="47"/>
      <c r="I1510" s="47"/>
    </row>
    <row r="1511" spans="1:9" x14ac:dyDescent="0.25">
      <c r="A1511" s="47"/>
      <c r="B1511" s="47"/>
      <c r="C1511" s="47"/>
      <c r="D1511" s="47"/>
      <c r="E1511" s="47"/>
      <c r="F1511" s="47"/>
      <c r="G1511" s="47"/>
      <c r="H1511" s="47"/>
      <c r="I1511" s="47"/>
    </row>
    <row r="1512" spans="1:9" x14ac:dyDescent="0.25">
      <c r="A1512" s="47"/>
      <c r="B1512" s="47"/>
      <c r="C1512" s="47"/>
      <c r="D1512" s="47"/>
      <c r="E1512" s="47"/>
      <c r="F1512" s="47"/>
      <c r="G1512" s="47"/>
      <c r="H1512" s="47"/>
      <c r="I1512" s="47"/>
    </row>
    <row r="1513" spans="1:9" x14ac:dyDescent="0.25">
      <c r="A1513" s="47"/>
      <c r="B1513" s="47"/>
      <c r="C1513" s="47"/>
      <c r="D1513" s="47"/>
      <c r="E1513" s="47"/>
      <c r="F1513" s="47"/>
      <c r="G1513" s="47"/>
      <c r="H1513" s="47"/>
      <c r="I1513" s="47"/>
    </row>
    <row r="1514" spans="1:9" x14ac:dyDescent="0.25">
      <c r="A1514" s="47"/>
      <c r="B1514" s="47"/>
      <c r="C1514" s="47"/>
      <c r="D1514" s="47"/>
      <c r="E1514" s="47"/>
      <c r="F1514" s="47"/>
      <c r="G1514" s="47"/>
      <c r="H1514" s="47"/>
      <c r="I1514" s="47"/>
    </row>
    <row r="1515" spans="1:9" x14ac:dyDescent="0.25">
      <c r="A1515" s="47"/>
      <c r="B1515" s="47"/>
      <c r="C1515" s="47"/>
      <c r="D1515" s="47"/>
      <c r="E1515" s="47"/>
      <c r="F1515" s="47"/>
      <c r="G1515" s="47"/>
      <c r="H1515" s="47"/>
      <c r="I1515" s="47"/>
    </row>
    <row r="1516" spans="1:9" x14ac:dyDescent="0.25">
      <c r="A1516" s="47"/>
      <c r="B1516" s="47"/>
      <c r="C1516" s="47"/>
      <c r="D1516" s="47"/>
      <c r="E1516" s="47"/>
      <c r="F1516" s="47"/>
      <c r="G1516" s="47"/>
      <c r="H1516" s="47"/>
      <c r="I1516" s="47"/>
    </row>
    <row r="1517" spans="1:9" x14ac:dyDescent="0.25">
      <c r="A1517" s="47"/>
      <c r="B1517" s="47"/>
      <c r="C1517" s="47"/>
      <c r="D1517" s="47"/>
      <c r="E1517" s="47"/>
      <c r="F1517" s="47"/>
      <c r="G1517" s="47"/>
      <c r="H1517" s="47"/>
      <c r="I1517" s="47"/>
    </row>
    <row r="1518" spans="1:9" x14ac:dyDescent="0.25">
      <c r="A1518" s="47"/>
      <c r="B1518" s="47"/>
      <c r="C1518" s="47"/>
      <c r="D1518" s="47"/>
      <c r="E1518" s="47"/>
      <c r="F1518" s="47"/>
      <c r="G1518" s="47"/>
      <c r="H1518" s="47"/>
      <c r="I1518" s="47"/>
    </row>
    <row r="1519" spans="1:9" x14ac:dyDescent="0.25">
      <c r="A1519" s="47"/>
      <c r="B1519" s="47"/>
      <c r="C1519" s="47"/>
      <c r="D1519" s="47"/>
      <c r="E1519" s="47"/>
      <c r="F1519" s="47"/>
      <c r="G1519" s="47"/>
      <c r="H1519" s="47"/>
      <c r="I1519" s="47"/>
    </row>
    <row r="1520" spans="1:9" x14ac:dyDescent="0.25">
      <c r="A1520" s="47"/>
      <c r="B1520" s="47"/>
      <c r="C1520" s="47"/>
      <c r="D1520" s="47"/>
      <c r="E1520" s="47"/>
      <c r="F1520" s="47"/>
      <c r="G1520" s="47"/>
      <c r="H1520" s="47"/>
      <c r="I1520" s="47"/>
    </row>
    <row r="1521" spans="1:9" x14ac:dyDescent="0.25">
      <c r="A1521" s="47"/>
      <c r="B1521" s="47"/>
      <c r="C1521" s="47"/>
      <c r="D1521" s="47"/>
      <c r="E1521" s="47"/>
      <c r="F1521" s="47"/>
      <c r="G1521" s="47"/>
      <c r="H1521" s="47"/>
      <c r="I1521" s="47"/>
    </row>
    <row r="1522" spans="1:9" x14ac:dyDescent="0.25">
      <c r="A1522" s="47"/>
      <c r="B1522" s="47"/>
      <c r="C1522" s="47"/>
      <c r="D1522" s="47"/>
      <c r="E1522" s="47"/>
      <c r="F1522" s="47"/>
      <c r="G1522" s="47"/>
      <c r="H1522" s="47"/>
      <c r="I1522" s="47"/>
    </row>
    <row r="1523" spans="1:9" x14ac:dyDescent="0.25">
      <c r="A1523" s="47"/>
      <c r="B1523" s="47"/>
      <c r="C1523" s="47"/>
      <c r="D1523" s="47"/>
      <c r="E1523" s="47"/>
      <c r="F1523" s="47"/>
      <c r="G1523" s="47"/>
      <c r="H1523" s="47"/>
      <c r="I1523" s="47"/>
    </row>
    <row r="1524" spans="1:9" x14ac:dyDescent="0.25">
      <c r="A1524" s="47"/>
      <c r="B1524" s="47"/>
      <c r="C1524" s="47"/>
      <c r="D1524" s="47"/>
      <c r="E1524" s="47"/>
      <c r="F1524" s="47"/>
      <c r="G1524" s="47"/>
      <c r="H1524" s="47"/>
      <c r="I1524" s="47"/>
    </row>
    <row r="1525" spans="1:9" x14ac:dyDescent="0.25">
      <c r="A1525" s="47"/>
      <c r="B1525" s="47"/>
      <c r="C1525" s="47"/>
      <c r="D1525" s="47"/>
      <c r="E1525" s="47"/>
      <c r="F1525" s="47"/>
      <c r="G1525" s="47"/>
      <c r="H1525" s="47"/>
      <c r="I1525" s="47"/>
    </row>
    <row r="1526" spans="1:9" x14ac:dyDescent="0.25">
      <c r="A1526" s="47"/>
      <c r="B1526" s="47"/>
      <c r="C1526" s="47"/>
      <c r="D1526" s="47"/>
      <c r="E1526" s="47"/>
      <c r="F1526" s="47"/>
      <c r="G1526" s="47"/>
      <c r="H1526" s="47"/>
      <c r="I1526" s="47"/>
    </row>
    <row r="1527" spans="1:9" x14ac:dyDescent="0.25">
      <c r="A1527" s="47"/>
      <c r="B1527" s="47"/>
      <c r="C1527" s="47"/>
      <c r="D1527" s="47"/>
      <c r="E1527" s="47"/>
      <c r="F1527" s="47"/>
      <c r="G1527" s="47"/>
      <c r="H1527" s="47"/>
      <c r="I1527" s="47"/>
    </row>
    <row r="1528" spans="1:9" x14ac:dyDescent="0.25">
      <c r="A1528" s="47"/>
      <c r="B1528" s="47"/>
      <c r="C1528" s="47"/>
      <c r="D1528" s="47"/>
      <c r="E1528" s="47"/>
      <c r="F1528" s="47"/>
      <c r="G1528" s="47"/>
      <c r="H1528" s="47"/>
      <c r="I1528" s="47"/>
    </row>
    <row r="1529" spans="1:9" x14ac:dyDescent="0.25">
      <c r="A1529" s="47"/>
      <c r="B1529" s="47"/>
      <c r="C1529" s="47"/>
      <c r="D1529" s="47"/>
      <c r="E1529" s="47"/>
      <c r="F1529" s="47"/>
      <c r="G1529" s="47"/>
      <c r="H1529" s="47"/>
      <c r="I1529" s="47"/>
    </row>
    <row r="1530" spans="1:9" x14ac:dyDescent="0.25">
      <c r="A1530" s="47"/>
      <c r="B1530" s="47"/>
      <c r="C1530" s="47"/>
      <c r="D1530" s="47"/>
      <c r="E1530" s="47"/>
      <c r="F1530" s="47"/>
      <c r="G1530" s="47"/>
      <c r="H1530" s="47"/>
      <c r="I1530" s="47"/>
    </row>
    <row r="1531" spans="1:9" x14ac:dyDescent="0.25">
      <c r="A1531" s="47"/>
      <c r="B1531" s="47"/>
      <c r="C1531" s="47"/>
      <c r="D1531" s="47"/>
      <c r="E1531" s="47"/>
      <c r="F1531" s="47"/>
      <c r="G1531" s="47"/>
      <c r="H1531" s="47"/>
      <c r="I1531" s="47"/>
    </row>
    <row r="1532" spans="1:9" x14ac:dyDescent="0.25">
      <c r="A1532" s="47"/>
      <c r="B1532" s="47"/>
      <c r="C1532" s="47"/>
      <c r="D1532" s="47"/>
      <c r="E1532" s="47"/>
      <c r="F1532" s="47"/>
      <c r="G1532" s="47"/>
      <c r="H1532" s="47"/>
      <c r="I1532" s="47"/>
    </row>
    <row r="1533" spans="1:9" x14ac:dyDescent="0.25">
      <c r="A1533" s="47"/>
      <c r="B1533" s="47"/>
      <c r="C1533" s="47"/>
      <c r="D1533" s="47"/>
      <c r="E1533" s="47"/>
      <c r="F1533" s="47"/>
      <c r="G1533" s="47"/>
      <c r="H1533" s="47"/>
      <c r="I1533" s="47"/>
    </row>
    <row r="1534" spans="1:9" x14ac:dyDescent="0.25">
      <c r="A1534" s="47"/>
      <c r="B1534" s="47"/>
      <c r="C1534" s="47"/>
      <c r="D1534" s="47"/>
      <c r="E1534" s="47"/>
      <c r="F1534" s="47"/>
      <c r="G1534" s="47"/>
      <c r="H1534" s="47"/>
      <c r="I1534" s="47"/>
    </row>
    <row r="1535" spans="1:9" x14ac:dyDescent="0.25">
      <c r="A1535" s="47"/>
      <c r="B1535" s="47"/>
      <c r="C1535" s="47"/>
      <c r="D1535" s="47"/>
      <c r="E1535" s="47"/>
      <c r="F1535" s="47"/>
      <c r="G1535" s="47"/>
      <c r="H1535" s="47"/>
      <c r="I1535" s="47"/>
    </row>
    <row r="1536" spans="1:9" x14ac:dyDescent="0.25">
      <c r="A1536" s="47"/>
      <c r="B1536" s="47"/>
      <c r="C1536" s="47"/>
      <c r="D1536" s="47"/>
      <c r="E1536" s="47"/>
      <c r="F1536" s="47"/>
      <c r="G1536" s="47"/>
      <c r="H1536" s="47"/>
      <c r="I1536" s="47"/>
    </row>
    <row r="1537" spans="1:9" x14ac:dyDescent="0.25">
      <c r="A1537" s="47"/>
      <c r="B1537" s="47"/>
      <c r="C1537" s="47"/>
      <c r="D1537" s="47"/>
      <c r="E1537" s="47"/>
      <c r="F1537" s="47"/>
      <c r="G1537" s="47"/>
      <c r="H1537" s="47"/>
      <c r="I1537" s="47"/>
    </row>
    <row r="1538" spans="1:9" x14ac:dyDescent="0.25">
      <c r="A1538" s="47"/>
      <c r="B1538" s="47"/>
      <c r="C1538" s="47"/>
      <c r="D1538" s="47"/>
      <c r="E1538" s="47"/>
      <c r="F1538" s="47"/>
      <c r="G1538" s="47"/>
      <c r="H1538" s="47"/>
      <c r="I1538" s="47"/>
    </row>
    <row r="1539" spans="1:9" x14ac:dyDescent="0.25">
      <c r="A1539" s="47"/>
      <c r="B1539" s="47"/>
      <c r="C1539" s="47"/>
      <c r="D1539" s="47"/>
      <c r="E1539" s="47"/>
      <c r="F1539" s="47"/>
      <c r="G1539" s="47"/>
      <c r="H1539" s="47"/>
      <c r="I1539" s="47"/>
    </row>
    <row r="1540" spans="1:9" x14ac:dyDescent="0.25">
      <c r="A1540" s="47"/>
      <c r="B1540" s="47"/>
      <c r="C1540" s="47"/>
      <c r="D1540" s="47"/>
      <c r="E1540" s="47"/>
      <c r="F1540" s="47"/>
      <c r="G1540" s="47"/>
      <c r="H1540" s="47"/>
      <c r="I1540" s="47"/>
    </row>
    <row r="1541" spans="1:9" x14ac:dyDescent="0.25">
      <c r="A1541" s="47"/>
      <c r="B1541" s="47"/>
      <c r="C1541" s="47"/>
      <c r="D1541" s="47"/>
      <c r="E1541" s="47"/>
      <c r="F1541" s="47"/>
      <c r="G1541" s="47"/>
      <c r="H1541" s="47"/>
      <c r="I1541" s="47"/>
    </row>
    <row r="1542" spans="1:9" x14ac:dyDescent="0.25">
      <c r="A1542" s="47"/>
      <c r="B1542" s="47"/>
      <c r="C1542" s="47"/>
      <c r="D1542" s="47"/>
      <c r="E1542" s="47"/>
      <c r="F1542" s="47"/>
      <c r="G1542" s="47"/>
      <c r="H1542" s="47"/>
      <c r="I1542" s="47"/>
    </row>
    <row r="1543" spans="1:9" x14ac:dyDescent="0.25">
      <c r="A1543" s="47"/>
      <c r="B1543" s="47"/>
      <c r="C1543" s="47"/>
      <c r="D1543" s="47"/>
      <c r="E1543" s="47"/>
      <c r="F1543" s="47"/>
      <c r="G1543" s="47"/>
      <c r="H1543" s="47"/>
      <c r="I1543" s="47"/>
    </row>
    <row r="1544" spans="1:9" x14ac:dyDescent="0.25">
      <c r="A1544" s="47"/>
      <c r="B1544" s="47"/>
      <c r="C1544" s="47"/>
      <c r="D1544" s="47"/>
      <c r="E1544" s="47"/>
      <c r="F1544" s="47"/>
      <c r="G1544" s="47"/>
      <c r="H1544" s="47"/>
      <c r="I1544" s="47"/>
    </row>
    <row r="1545" spans="1:9" x14ac:dyDescent="0.25">
      <c r="A1545" s="47"/>
      <c r="B1545" s="47"/>
      <c r="C1545" s="47"/>
      <c r="D1545" s="47"/>
      <c r="E1545" s="47"/>
      <c r="F1545" s="47"/>
      <c r="G1545" s="47"/>
      <c r="H1545" s="47"/>
      <c r="I1545" s="47"/>
    </row>
    <row r="1546" spans="1:9" x14ac:dyDescent="0.25">
      <c r="A1546" s="47"/>
      <c r="B1546" s="47"/>
      <c r="C1546" s="47"/>
      <c r="D1546" s="47"/>
      <c r="E1546" s="47"/>
      <c r="F1546" s="47"/>
      <c r="G1546" s="47"/>
      <c r="H1546" s="47"/>
      <c r="I1546" s="47"/>
    </row>
    <row r="1547" spans="1:9" x14ac:dyDescent="0.25">
      <c r="A1547" s="47"/>
      <c r="B1547" s="47"/>
      <c r="C1547" s="47"/>
      <c r="D1547" s="47"/>
      <c r="E1547" s="47"/>
      <c r="F1547" s="47"/>
      <c r="G1547" s="47"/>
      <c r="H1547" s="47"/>
      <c r="I1547" s="47"/>
    </row>
    <row r="1548" spans="1:9" x14ac:dyDescent="0.25">
      <c r="A1548" s="47"/>
      <c r="B1548" s="47"/>
      <c r="C1548" s="47"/>
      <c r="D1548" s="47"/>
      <c r="E1548" s="47"/>
      <c r="F1548" s="47"/>
      <c r="G1548" s="47"/>
      <c r="H1548" s="47"/>
      <c r="I1548" s="47"/>
    </row>
    <row r="1549" spans="1:9" x14ac:dyDescent="0.25">
      <c r="A1549" s="47"/>
      <c r="B1549" s="47"/>
      <c r="C1549" s="47"/>
      <c r="D1549" s="47"/>
      <c r="E1549" s="47"/>
      <c r="F1549" s="47"/>
      <c r="G1549" s="47"/>
      <c r="H1549" s="47"/>
      <c r="I1549" s="47"/>
    </row>
    <row r="1550" spans="1:9" x14ac:dyDescent="0.25">
      <c r="A1550" s="47"/>
      <c r="B1550" s="47"/>
      <c r="C1550" s="47"/>
      <c r="D1550" s="47"/>
      <c r="E1550" s="47"/>
      <c r="F1550" s="47"/>
      <c r="G1550" s="47"/>
      <c r="H1550" s="47"/>
      <c r="I1550" s="47"/>
    </row>
    <row r="1551" spans="1:9" x14ac:dyDescent="0.25">
      <c r="A1551" s="47"/>
      <c r="B1551" s="47"/>
      <c r="C1551" s="47"/>
      <c r="D1551" s="47"/>
      <c r="E1551" s="47"/>
      <c r="F1551" s="47"/>
      <c r="G1551" s="47"/>
      <c r="H1551" s="47"/>
      <c r="I1551" s="47"/>
    </row>
    <row r="1552" spans="1:9" x14ac:dyDescent="0.25">
      <c r="A1552" s="47"/>
      <c r="B1552" s="47"/>
      <c r="C1552" s="47"/>
      <c r="D1552" s="47"/>
      <c r="E1552" s="47"/>
      <c r="F1552" s="47"/>
      <c r="G1552" s="47"/>
      <c r="H1552" s="47"/>
      <c r="I1552" s="47"/>
    </row>
    <row r="1553" spans="1:9" x14ac:dyDescent="0.25">
      <c r="A1553" s="47"/>
      <c r="B1553" s="47"/>
      <c r="C1553" s="47"/>
      <c r="D1553" s="47"/>
      <c r="E1553" s="47"/>
      <c r="F1553" s="47"/>
      <c r="G1553" s="47"/>
      <c r="H1553" s="47"/>
      <c r="I1553" s="47"/>
    </row>
    <row r="1554" spans="1:9" x14ac:dyDescent="0.25">
      <c r="A1554" s="47"/>
      <c r="B1554" s="47"/>
      <c r="C1554" s="47"/>
      <c r="D1554" s="47"/>
      <c r="E1554" s="47"/>
      <c r="F1554" s="47"/>
      <c r="G1554" s="47"/>
      <c r="H1554" s="47"/>
      <c r="I1554" s="47"/>
    </row>
    <row r="1555" spans="1:9" x14ac:dyDescent="0.25">
      <c r="A1555" s="47"/>
      <c r="B1555" s="47"/>
      <c r="C1555" s="47"/>
      <c r="D1555" s="47"/>
      <c r="E1555" s="47"/>
      <c r="F1555" s="47"/>
      <c r="G1555" s="47"/>
      <c r="H1555" s="47"/>
      <c r="I1555" s="47"/>
    </row>
    <row r="1556" spans="1:9" x14ac:dyDescent="0.25">
      <c r="A1556" s="47"/>
      <c r="B1556" s="47"/>
      <c r="C1556" s="47"/>
      <c r="D1556" s="47"/>
      <c r="E1556" s="47"/>
      <c r="F1556" s="47"/>
      <c r="G1556" s="47"/>
      <c r="H1556" s="47"/>
      <c r="I1556" s="47"/>
    </row>
    <row r="1557" spans="1:9" x14ac:dyDescent="0.25">
      <c r="A1557" s="47"/>
      <c r="B1557" s="47"/>
      <c r="C1557" s="47"/>
      <c r="D1557" s="47"/>
      <c r="E1557" s="47"/>
      <c r="F1557" s="47"/>
      <c r="G1557" s="47"/>
      <c r="H1557" s="47"/>
      <c r="I1557" s="47"/>
    </row>
    <row r="1558" spans="1:9" x14ac:dyDescent="0.25">
      <c r="A1558" s="47"/>
      <c r="B1558" s="47"/>
      <c r="C1558" s="47"/>
      <c r="D1558" s="47"/>
      <c r="E1558" s="47"/>
      <c r="F1558" s="47"/>
      <c r="G1558" s="47"/>
      <c r="H1558" s="47"/>
      <c r="I1558" s="47"/>
    </row>
    <row r="1559" spans="1:9" x14ac:dyDescent="0.25">
      <c r="A1559" s="47"/>
      <c r="B1559" s="47"/>
      <c r="C1559" s="47"/>
      <c r="D1559" s="47"/>
      <c r="E1559" s="47"/>
      <c r="F1559" s="47"/>
      <c r="G1559" s="47"/>
      <c r="H1559" s="47"/>
      <c r="I1559" s="47"/>
    </row>
    <row r="1560" spans="1:9" x14ac:dyDescent="0.25">
      <c r="A1560" s="47"/>
      <c r="B1560" s="47"/>
      <c r="C1560" s="47"/>
      <c r="D1560" s="47"/>
      <c r="E1560" s="47"/>
      <c r="F1560" s="47"/>
      <c r="G1560" s="47"/>
      <c r="H1560" s="47"/>
      <c r="I1560" s="47"/>
    </row>
    <row r="1561" spans="1:9" x14ac:dyDescent="0.25">
      <c r="A1561" s="47"/>
      <c r="B1561" s="47"/>
      <c r="C1561" s="47"/>
      <c r="D1561" s="47"/>
      <c r="E1561" s="47"/>
      <c r="F1561" s="47"/>
      <c r="G1561" s="47"/>
      <c r="H1561" s="47"/>
      <c r="I1561" s="47"/>
    </row>
    <row r="1562" spans="1:9" x14ac:dyDescent="0.25">
      <c r="A1562" s="47"/>
      <c r="B1562" s="47"/>
      <c r="C1562" s="47"/>
      <c r="D1562" s="47"/>
      <c r="E1562" s="47"/>
      <c r="F1562" s="47"/>
      <c r="G1562" s="47"/>
      <c r="H1562" s="47"/>
      <c r="I1562" s="47"/>
    </row>
    <row r="1563" spans="1:9" x14ac:dyDescent="0.25">
      <c r="A1563" s="47"/>
      <c r="B1563" s="47"/>
      <c r="C1563" s="47"/>
      <c r="D1563" s="47"/>
      <c r="E1563" s="47"/>
      <c r="F1563" s="47"/>
      <c r="G1563" s="47"/>
      <c r="H1563" s="47"/>
      <c r="I1563" s="47"/>
    </row>
    <row r="1564" spans="1:9" x14ac:dyDescent="0.25">
      <c r="A1564" s="47"/>
      <c r="B1564" s="47"/>
      <c r="C1564" s="47"/>
      <c r="D1564" s="47"/>
      <c r="E1564" s="47"/>
      <c r="F1564" s="47"/>
      <c r="G1564" s="47"/>
      <c r="H1564" s="47"/>
      <c r="I1564" s="47"/>
    </row>
    <row r="1565" spans="1:9" x14ac:dyDescent="0.25">
      <c r="A1565" s="47"/>
      <c r="B1565" s="47"/>
      <c r="C1565" s="47"/>
      <c r="D1565" s="47"/>
      <c r="E1565" s="47"/>
      <c r="F1565" s="47"/>
      <c r="G1565" s="47"/>
      <c r="H1565" s="47"/>
      <c r="I1565" s="47"/>
    </row>
    <row r="1566" spans="1:9" x14ac:dyDescent="0.25">
      <c r="A1566" s="47"/>
      <c r="B1566" s="47"/>
      <c r="C1566" s="47"/>
      <c r="D1566" s="47"/>
      <c r="E1566" s="47"/>
      <c r="F1566" s="47"/>
      <c r="G1566" s="47"/>
      <c r="H1566" s="47"/>
      <c r="I1566" s="47"/>
    </row>
    <row r="1567" spans="1:9" x14ac:dyDescent="0.25">
      <c r="A1567" s="47"/>
      <c r="B1567" s="47"/>
      <c r="C1567" s="47"/>
      <c r="D1567" s="47"/>
      <c r="E1567" s="47"/>
      <c r="F1567" s="47"/>
      <c r="G1567" s="47"/>
      <c r="H1567" s="47"/>
      <c r="I1567" s="47"/>
    </row>
    <row r="1568" spans="1:9" x14ac:dyDescent="0.25">
      <c r="A1568" s="47"/>
      <c r="B1568" s="47"/>
      <c r="C1568" s="47"/>
      <c r="D1568" s="47"/>
      <c r="E1568" s="47"/>
      <c r="F1568" s="47"/>
      <c r="G1568" s="47"/>
      <c r="H1568" s="47"/>
      <c r="I1568" s="47"/>
    </row>
    <row r="1569" spans="1:9" x14ac:dyDescent="0.25">
      <c r="A1569" s="47"/>
      <c r="B1569" s="47"/>
      <c r="C1569" s="47"/>
      <c r="D1569" s="47"/>
      <c r="E1569" s="47"/>
      <c r="F1569" s="47"/>
      <c r="G1569" s="47"/>
      <c r="H1569" s="47"/>
      <c r="I1569" s="47"/>
    </row>
    <row r="1570" spans="1:9" x14ac:dyDescent="0.25">
      <c r="A1570" s="47"/>
      <c r="B1570" s="47"/>
      <c r="C1570" s="47"/>
      <c r="D1570" s="47"/>
      <c r="E1570" s="47"/>
      <c r="F1570" s="47"/>
      <c r="G1570" s="47"/>
      <c r="H1570" s="47"/>
      <c r="I1570" s="47"/>
    </row>
    <row r="1571" spans="1:9" x14ac:dyDescent="0.25">
      <c r="A1571" s="47"/>
      <c r="B1571" s="47"/>
      <c r="C1571" s="47"/>
      <c r="D1571" s="47"/>
      <c r="E1571" s="47"/>
      <c r="F1571" s="47"/>
      <c r="G1571" s="47"/>
      <c r="H1571" s="47"/>
      <c r="I1571" s="47"/>
    </row>
    <row r="1572" spans="1:9" x14ac:dyDescent="0.25">
      <c r="A1572" s="47"/>
      <c r="B1572" s="47"/>
      <c r="C1572" s="47"/>
      <c r="D1572" s="47"/>
      <c r="E1572" s="47"/>
      <c r="F1572" s="47"/>
      <c r="G1572" s="47"/>
      <c r="H1572" s="47"/>
      <c r="I1572" s="47"/>
    </row>
    <row r="1573" spans="1:9" x14ac:dyDescent="0.25">
      <c r="A1573" s="47"/>
      <c r="B1573" s="47"/>
      <c r="C1573" s="47"/>
      <c r="D1573" s="47"/>
      <c r="E1573" s="47"/>
      <c r="F1573" s="47"/>
      <c r="G1573" s="47"/>
      <c r="H1573" s="47"/>
      <c r="I1573" s="47"/>
    </row>
    <row r="1574" spans="1:9" x14ac:dyDescent="0.25">
      <c r="A1574" s="47"/>
      <c r="B1574" s="47"/>
      <c r="C1574" s="47"/>
      <c r="D1574" s="47"/>
      <c r="E1574" s="47"/>
      <c r="F1574" s="47"/>
      <c r="G1574" s="47"/>
      <c r="H1574" s="47"/>
      <c r="I1574" s="47"/>
    </row>
    <row r="1575" spans="1:9" x14ac:dyDescent="0.25">
      <c r="A1575" s="47"/>
      <c r="B1575" s="47"/>
      <c r="C1575" s="47"/>
      <c r="D1575" s="47"/>
      <c r="E1575" s="47"/>
      <c r="F1575" s="47"/>
      <c r="G1575" s="47"/>
      <c r="H1575" s="47"/>
      <c r="I1575" s="47"/>
    </row>
    <row r="1576" spans="1:9" x14ac:dyDescent="0.25">
      <c r="A1576" s="47"/>
      <c r="B1576" s="47"/>
      <c r="C1576" s="47"/>
      <c r="D1576" s="47"/>
      <c r="E1576" s="47"/>
      <c r="F1576" s="47"/>
      <c r="G1576" s="47"/>
      <c r="H1576" s="47"/>
      <c r="I1576" s="47"/>
    </row>
    <row r="1577" spans="1:9" x14ac:dyDescent="0.25">
      <c r="A1577" s="47"/>
      <c r="B1577" s="47"/>
      <c r="C1577" s="47"/>
      <c r="D1577" s="47"/>
      <c r="E1577" s="47"/>
      <c r="F1577" s="47"/>
      <c r="G1577" s="47"/>
      <c r="H1577" s="47"/>
      <c r="I1577" s="47"/>
    </row>
    <row r="1578" spans="1:9" x14ac:dyDescent="0.25">
      <c r="A1578" s="47"/>
      <c r="B1578" s="47"/>
      <c r="C1578" s="47"/>
      <c r="D1578" s="47"/>
      <c r="E1578" s="47"/>
      <c r="F1578" s="47"/>
      <c r="G1578" s="47"/>
      <c r="H1578" s="47"/>
      <c r="I1578" s="47"/>
    </row>
    <row r="1579" spans="1:9" x14ac:dyDescent="0.25">
      <c r="A1579" s="47"/>
      <c r="B1579" s="47"/>
      <c r="C1579" s="47"/>
      <c r="D1579" s="47"/>
      <c r="E1579" s="47"/>
      <c r="F1579" s="47"/>
      <c r="G1579" s="47"/>
      <c r="H1579" s="47"/>
      <c r="I1579" s="47"/>
    </row>
    <row r="1580" spans="1:9" x14ac:dyDescent="0.25">
      <c r="A1580" s="47"/>
      <c r="B1580" s="47"/>
      <c r="C1580" s="47"/>
      <c r="D1580" s="47"/>
      <c r="E1580" s="47"/>
      <c r="F1580" s="47"/>
      <c r="G1580" s="47"/>
      <c r="H1580" s="47"/>
      <c r="I1580" s="47"/>
    </row>
    <row r="1581" spans="1:9" x14ac:dyDescent="0.25">
      <c r="A1581" s="47"/>
      <c r="B1581" s="47"/>
      <c r="C1581" s="47"/>
      <c r="D1581" s="47"/>
      <c r="E1581" s="47"/>
      <c r="F1581" s="47"/>
      <c r="G1581" s="47"/>
      <c r="H1581" s="47"/>
      <c r="I1581" s="47"/>
    </row>
    <row r="1582" spans="1:9" x14ac:dyDescent="0.25">
      <c r="A1582" s="47"/>
      <c r="B1582" s="47"/>
      <c r="C1582" s="47"/>
      <c r="D1582" s="47"/>
      <c r="E1582" s="47"/>
      <c r="F1582" s="47"/>
      <c r="G1582" s="47"/>
      <c r="H1582" s="47"/>
      <c r="I1582" s="47"/>
    </row>
    <row r="1583" spans="1:9" x14ac:dyDescent="0.25">
      <c r="A1583" s="47"/>
      <c r="B1583" s="47"/>
      <c r="C1583" s="47"/>
      <c r="D1583" s="47"/>
      <c r="E1583" s="47"/>
      <c r="F1583" s="47"/>
      <c r="G1583" s="47"/>
      <c r="H1583" s="47"/>
      <c r="I1583" s="47"/>
    </row>
    <row r="1584" spans="1:9" x14ac:dyDescent="0.25">
      <c r="A1584" s="47"/>
      <c r="B1584" s="47"/>
      <c r="C1584" s="47"/>
      <c r="D1584" s="47"/>
      <c r="E1584" s="47"/>
      <c r="F1584" s="47"/>
      <c r="G1584" s="47"/>
      <c r="H1584" s="47"/>
      <c r="I1584" s="47"/>
    </row>
    <row r="1585" spans="1:9" x14ac:dyDescent="0.25">
      <c r="A1585" s="47"/>
      <c r="B1585" s="47"/>
      <c r="C1585" s="47"/>
      <c r="D1585" s="47"/>
      <c r="E1585" s="47"/>
      <c r="F1585" s="47"/>
      <c r="G1585" s="47"/>
      <c r="H1585" s="47"/>
      <c r="I1585" s="47"/>
    </row>
    <row r="1586" spans="1:9" x14ac:dyDescent="0.25">
      <c r="A1586" s="47"/>
      <c r="B1586" s="47"/>
      <c r="C1586" s="47"/>
      <c r="D1586" s="47"/>
      <c r="E1586" s="47"/>
      <c r="F1586" s="47"/>
      <c r="G1586" s="47"/>
      <c r="H1586" s="47"/>
      <c r="I1586" s="47"/>
    </row>
    <row r="1587" spans="1:9" x14ac:dyDescent="0.25">
      <c r="A1587" s="47"/>
      <c r="B1587" s="47"/>
      <c r="C1587" s="47"/>
      <c r="D1587" s="47"/>
      <c r="E1587" s="47"/>
      <c r="F1587" s="47"/>
      <c r="G1587" s="47"/>
      <c r="H1587" s="47"/>
      <c r="I1587" s="47"/>
    </row>
    <row r="1588" spans="1:9" x14ac:dyDescent="0.25">
      <c r="A1588" s="47"/>
      <c r="B1588" s="47"/>
      <c r="C1588" s="47"/>
      <c r="D1588" s="47"/>
      <c r="E1588" s="47"/>
      <c r="F1588" s="47"/>
      <c r="G1588" s="47"/>
      <c r="H1588" s="47"/>
      <c r="I1588" s="47"/>
    </row>
    <row r="1589" spans="1:9" x14ac:dyDescent="0.25">
      <c r="A1589" s="47"/>
      <c r="B1589" s="47"/>
      <c r="C1589" s="47"/>
      <c r="D1589" s="47"/>
      <c r="E1589" s="47"/>
      <c r="F1589" s="47"/>
      <c r="G1589" s="47"/>
      <c r="H1589" s="47"/>
      <c r="I1589" s="47"/>
    </row>
    <row r="1590" spans="1:9" x14ac:dyDescent="0.25">
      <c r="A1590" s="47"/>
      <c r="B1590" s="47"/>
      <c r="C1590" s="47"/>
      <c r="D1590" s="47"/>
      <c r="E1590" s="47"/>
      <c r="F1590" s="47"/>
      <c r="G1590" s="47"/>
      <c r="H1590" s="47"/>
      <c r="I1590" s="47"/>
    </row>
    <row r="1591" spans="1:9" x14ac:dyDescent="0.25">
      <c r="A1591" s="47"/>
      <c r="B1591" s="47"/>
      <c r="C1591" s="47"/>
      <c r="D1591" s="47"/>
      <c r="E1591" s="47"/>
      <c r="F1591" s="47"/>
      <c r="G1591" s="47"/>
      <c r="H1591" s="47"/>
      <c r="I1591" s="47"/>
    </row>
    <row r="1592" spans="1:9" x14ac:dyDescent="0.25">
      <c r="A1592" s="47"/>
      <c r="B1592" s="47"/>
      <c r="C1592" s="47"/>
      <c r="D1592" s="47"/>
      <c r="E1592" s="47"/>
      <c r="F1592" s="47"/>
      <c r="G1592" s="47"/>
      <c r="H1592" s="47"/>
      <c r="I1592" s="47"/>
    </row>
    <row r="1593" spans="1:9" x14ac:dyDescent="0.25">
      <c r="A1593" s="47"/>
      <c r="B1593" s="47"/>
      <c r="C1593" s="47"/>
      <c r="D1593" s="47"/>
      <c r="E1593" s="47"/>
      <c r="F1593" s="47"/>
      <c r="G1593" s="47"/>
      <c r="H1593" s="47"/>
      <c r="I1593" s="47"/>
    </row>
    <row r="1594" spans="1:9" x14ac:dyDescent="0.25">
      <c r="A1594" s="47"/>
      <c r="B1594" s="47"/>
      <c r="C1594" s="47"/>
      <c r="D1594" s="47"/>
      <c r="E1594" s="47"/>
      <c r="F1594" s="47"/>
      <c r="G1594" s="47"/>
      <c r="H1594" s="47"/>
      <c r="I1594" s="47"/>
    </row>
    <row r="1595" spans="1:9" x14ac:dyDescent="0.25">
      <c r="A1595" s="47"/>
      <c r="B1595" s="47"/>
      <c r="C1595" s="47"/>
      <c r="D1595" s="47"/>
      <c r="E1595" s="47"/>
      <c r="F1595" s="47"/>
      <c r="G1595" s="47"/>
      <c r="H1595" s="47"/>
      <c r="I1595" s="47"/>
    </row>
    <row r="1596" spans="1:9" x14ac:dyDescent="0.25">
      <c r="A1596" s="47"/>
      <c r="B1596" s="47"/>
      <c r="C1596" s="47"/>
      <c r="D1596" s="47"/>
      <c r="E1596" s="47"/>
      <c r="F1596" s="47"/>
      <c r="G1596" s="47"/>
      <c r="H1596" s="47"/>
      <c r="I1596" s="47"/>
    </row>
    <row r="1597" spans="1:9" x14ac:dyDescent="0.25">
      <c r="A1597" s="47"/>
      <c r="B1597" s="47"/>
      <c r="C1597" s="47"/>
      <c r="D1597" s="47"/>
      <c r="E1597" s="47"/>
      <c r="F1597" s="47"/>
      <c r="G1597" s="47"/>
      <c r="H1597" s="47"/>
      <c r="I1597" s="47"/>
    </row>
    <row r="1598" spans="1:9" x14ac:dyDescent="0.25">
      <c r="A1598" s="47"/>
      <c r="B1598" s="47"/>
      <c r="C1598" s="47"/>
      <c r="D1598" s="47"/>
      <c r="E1598" s="47"/>
      <c r="F1598" s="47"/>
      <c r="G1598" s="47"/>
      <c r="H1598" s="47"/>
      <c r="I1598" s="47"/>
    </row>
    <row r="1599" spans="1:9" x14ac:dyDescent="0.25">
      <c r="A1599" s="47"/>
      <c r="B1599" s="47"/>
      <c r="C1599" s="47"/>
      <c r="D1599" s="47"/>
      <c r="E1599" s="47"/>
      <c r="F1599" s="47"/>
      <c r="G1599" s="47"/>
      <c r="H1599" s="47"/>
      <c r="I1599" s="47"/>
    </row>
    <row r="1600" spans="1:9" x14ac:dyDescent="0.25">
      <c r="A1600" s="47"/>
      <c r="B1600" s="47"/>
      <c r="C1600" s="47"/>
      <c r="D1600" s="47"/>
      <c r="E1600" s="47"/>
      <c r="F1600" s="47"/>
      <c r="G1600" s="47"/>
      <c r="H1600" s="47"/>
      <c r="I1600" s="47"/>
    </row>
    <row r="1601" spans="1:9" x14ac:dyDescent="0.25">
      <c r="A1601" s="47"/>
      <c r="B1601" s="47"/>
      <c r="C1601" s="47"/>
      <c r="D1601" s="47"/>
      <c r="E1601" s="47"/>
      <c r="F1601" s="47"/>
      <c r="G1601" s="47"/>
      <c r="H1601" s="47"/>
      <c r="I1601" s="47"/>
    </row>
    <row r="1602" spans="1:9" x14ac:dyDescent="0.25">
      <c r="A1602" s="47"/>
      <c r="B1602" s="47"/>
      <c r="C1602" s="47"/>
      <c r="D1602" s="47"/>
      <c r="E1602" s="47"/>
      <c r="F1602" s="47"/>
      <c r="G1602" s="47"/>
      <c r="H1602" s="47"/>
      <c r="I1602" s="47"/>
    </row>
    <row r="1603" spans="1:9" x14ac:dyDescent="0.25">
      <c r="A1603" s="47"/>
      <c r="B1603" s="47"/>
      <c r="C1603" s="47"/>
      <c r="D1603" s="47"/>
      <c r="E1603" s="47"/>
      <c r="F1603" s="47"/>
      <c r="G1603" s="47"/>
      <c r="H1603" s="47"/>
      <c r="I1603" s="47"/>
    </row>
    <row r="1604" spans="1:9" x14ac:dyDescent="0.25">
      <c r="A1604" s="47"/>
      <c r="B1604" s="47"/>
      <c r="C1604" s="47"/>
      <c r="D1604" s="47"/>
      <c r="E1604" s="47"/>
      <c r="F1604" s="47"/>
      <c r="G1604" s="47"/>
      <c r="H1604" s="47"/>
      <c r="I1604" s="47"/>
    </row>
    <row r="1605" spans="1:9" x14ac:dyDescent="0.25">
      <c r="A1605" s="47"/>
      <c r="B1605" s="47"/>
      <c r="C1605" s="47"/>
      <c r="D1605" s="47"/>
      <c r="E1605" s="47"/>
      <c r="F1605" s="47"/>
      <c r="G1605" s="47"/>
      <c r="H1605" s="47"/>
      <c r="I1605" s="47"/>
    </row>
    <row r="1606" spans="1:9" x14ac:dyDescent="0.25">
      <c r="A1606" s="47"/>
      <c r="B1606" s="47"/>
      <c r="C1606" s="47"/>
      <c r="D1606" s="47"/>
      <c r="E1606" s="47"/>
      <c r="F1606" s="47"/>
      <c r="G1606" s="47"/>
      <c r="H1606" s="47"/>
      <c r="I1606" s="47"/>
    </row>
    <row r="1607" spans="1:9" x14ac:dyDescent="0.25">
      <c r="A1607" s="47"/>
      <c r="B1607" s="47"/>
      <c r="C1607" s="47"/>
      <c r="D1607" s="47"/>
      <c r="E1607" s="47"/>
      <c r="F1607" s="47"/>
      <c r="G1607" s="47"/>
      <c r="H1607" s="47"/>
      <c r="I1607" s="47"/>
    </row>
    <row r="1608" spans="1:9" x14ac:dyDescent="0.25">
      <c r="A1608" s="47"/>
      <c r="B1608" s="47"/>
      <c r="C1608" s="47"/>
      <c r="D1608" s="47"/>
      <c r="E1608" s="47"/>
      <c r="F1608" s="47"/>
      <c r="G1608" s="47"/>
      <c r="H1608" s="47"/>
      <c r="I1608" s="47"/>
    </row>
    <row r="1609" spans="1:9" x14ac:dyDescent="0.25">
      <c r="A1609" s="47"/>
      <c r="B1609" s="47"/>
      <c r="C1609" s="47"/>
      <c r="D1609" s="47"/>
      <c r="E1609" s="47"/>
      <c r="F1609" s="47"/>
      <c r="G1609" s="47"/>
      <c r="H1609" s="47"/>
      <c r="I1609" s="47"/>
    </row>
    <row r="1610" spans="1:9" x14ac:dyDescent="0.25">
      <c r="A1610" s="47"/>
      <c r="B1610" s="47"/>
      <c r="C1610" s="47"/>
      <c r="D1610" s="47"/>
      <c r="E1610" s="47"/>
      <c r="F1610" s="47"/>
      <c r="G1610" s="47"/>
      <c r="H1610" s="47"/>
      <c r="I1610" s="47"/>
    </row>
    <row r="1611" spans="1:9" x14ac:dyDescent="0.25">
      <c r="A1611" s="47"/>
      <c r="B1611" s="47"/>
      <c r="C1611" s="47"/>
      <c r="D1611" s="47"/>
      <c r="E1611" s="47"/>
      <c r="F1611" s="47"/>
      <c r="G1611" s="47"/>
      <c r="H1611" s="47"/>
      <c r="I1611" s="47"/>
    </row>
    <row r="1612" spans="1:9" x14ac:dyDescent="0.25">
      <c r="A1612" s="47"/>
      <c r="B1612" s="47"/>
      <c r="C1612" s="47"/>
      <c r="D1612" s="47"/>
      <c r="E1612" s="47"/>
      <c r="F1612" s="47"/>
      <c r="G1612" s="47"/>
      <c r="H1612" s="47"/>
      <c r="I1612" s="47"/>
    </row>
    <row r="1613" spans="1:9" x14ac:dyDescent="0.25">
      <c r="A1613" s="47"/>
      <c r="B1613" s="47"/>
      <c r="C1613" s="47"/>
      <c r="D1613" s="47"/>
      <c r="E1613" s="47"/>
      <c r="F1613" s="47"/>
      <c r="G1613" s="47"/>
      <c r="H1613" s="47"/>
      <c r="I1613" s="47"/>
    </row>
    <row r="1614" spans="1:9" x14ac:dyDescent="0.25">
      <c r="A1614" s="47"/>
      <c r="B1614" s="47"/>
      <c r="C1614" s="47"/>
      <c r="D1614" s="47"/>
      <c r="E1614" s="47"/>
      <c r="F1614" s="47"/>
      <c r="G1614" s="47"/>
      <c r="H1614" s="47"/>
      <c r="I1614" s="47"/>
    </row>
    <row r="1615" spans="1:9" x14ac:dyDescent="0.25">
      <c r="A1615" s="47"/>
      <c r="B1615" s="47"/>
      <c r="C1615" s="47"/>
      <c r="D1615" s="47"/>
      <c r="E1615" s="47"/>
      <c r="F1615" s="47"/>
      <c r="G1615" s="47"/>
      <c r="H1615" s="47"/>
      <c r="I1615" s="47"/>
    </row>
    <row r="1616" spans="1:9" x14ac:dyDescent="0.25">
      <c r="A1616" s="47"/>
      <c r="B1616" s="47"/>
      <c r="C1616" s="47"/>
      <c r="D1616" s="47"/>
      <c r="E1616" s="47"/>
      <c r="F1616" s="47"/>
      <c r="G1616" s="47"/>
      <c r="H1616" s="47"/>
      <c r="I1616" s="47"/>
    </row>
    <row r="1617" spans="1:9" x14ac:dyDescent="0.25">
      <c r="A1617" s="47"/>
      <c r="B1617" s="47"/>
      <c r="C1617" s="47"/>
      <c r="D1617" s="47"/>
      <c r="E1617" s="47"/>
      <c r="F1617" s="47"/>
      <c r="G1617" s="47"/>
      <c r="H1617" s="47"/>
      <c r="I1617" s="47"/>
    </row>
    <row r="1618" spans="1:9" x14ac:dyDescent="0.25">
      <c r="A1618" s="47"/>
      <c r="B1618" s="47"/>
      <c r="C1618" s="47"/>
      <c r="D1618" s="47"/>
      <c r="E1618" s="47"/>
      <c r="F1618" s="47"/>
      <c r="G1618" s="47"/>
      <c r="H1618" s="47"/>
      <c r="I1618" s="47"/>
    </row>
    <row r="1619" spans="1:9" x14ac:dyDescent="0.25">
      <c r="A1619" s="47"/>
      <c r="B1619" s="47"/>
      <c r="C1619" s="47"/>
      <c r="D1619" s="47"/>
      <c r="E1619" s="47"/>
      <c r="F1619" s="47"/>
      <c r="G1619" s="47"/>
      <c r="H1619" s="47"/>
      <c r="I1619" s="47"/>
    </row>
    <row r="1620" spans="1:9" x14ac:dyDescent="0.25">
      <c r="A1620" s="47"/>
      <c r="B1620" s="47"/>
      <c r="C1620" s="47"/>
      <c r="D1620" s="47"/>
      <c r="E1620" s="47"/>
      <c r="F1620" s="47"/>
      <c r="G1620" s="47"/>
      <c r="H1620" s="47"/>
      <c r="I1620" s="47"/>
    </row>
    <row r="1621" spans="1:9" x14ac:dyDescent="0.25">
      <c r="A1621" s="47"/>
      <c r="B1621" s="47"/>
      <c r="C1621" s="47"/>
      <c r="D1621" s="47"/>
      <c r="E1621" s="47"/>
      <c r="F1621" s="47"/>
      <c r="G1621" s="47"/>
      <c r="H1621" s="47"/>
      <c r="I1621" s="47"/>
    </row>
    <row r="1622" spans="1:9" x14ac:dyDescent="0.25">
      <c r="A1622" s="47"/>
      <c r="B1622" s="47"/>
      <c r="C1622" s="47"/>
      <c r="D1622" s="47"/>
      <c r="E1622" s="47"/>
      <c r="F1622" s="47"/>
      <c r="G1622" s="47"/>
      <c r="H1622" s="47"/>
      <c r="I1622" s="47"/>
    </row>
    <row r="1623" spans="1:9" x14ac:dyDescent="0.25">
      <c r="A1623" s="47"/>
      <c r="B1623" s="47"/>
      <c r="C1623" s="47"/>
      <c r="D1623" s="47"/>
      <c r="E1623" s="47"/>
      <c r="F1623" s="47"/>
      <c r="G1623" s="47"/>
      <c r="H1623" s="47"/>
      <c r="I1623" s="47"/>
    </row>
    <row r="1624" spans="1:9" x14ac:dyDescent="0.25">
      <c r="A1624" s="47"/>
      <c r="B1624" s="47"/>
      <c r="C1624" s="47"/>
      <c r="D1624" s="47"/>
      <c r="E1624" s="47"/>
      <c r="F1624" s="47"/>
      <c r="G1624" s="47"/>
      <c r="H1624" s="47"/>
      <c r="I1624" s="47"/>
    </row>
    <row r="1625" spans="1:9" x14ac:dyDescent="0.25">
      <c r="A1625" s="47"/>
      <c r="B1625" s="47"/>
      <c r="C1625" s="47"/>
      <c r="D1625" s="47"/>
      <c r="E1625" s="47"/>
      <c r="F1625" s="47"/>
      <c r="G1625" s="47"/>
      <c r="H1625" s="47"/>
      <c r="I1625" s="47"/>
    </row>
    <row r="1626" spans="1:9" x14ac:dyDescent="0.25">
      <c r="A1626" s="47"/>
      <c r="B1626" s="47"/>
      <c r="C1626" s="47"/>
      <c r="D1626" s="47"/>
      <c r="E1626" s="47"/>
      <c r="F1626" s="47"/>
      <c r="G1626" s="47"/>
      <c r="H1626" s="47"/>
      <c r="I1626" s="47"/>
    </row>
    <row r="1627" spans="1:9" x14ac:dyDescent="0.25">
      <c r="A1627" s="47"/>
      <c r="B1627" s="47"/>
      <c r="C1627" s="47"/>
      <c r="D1627" s="47"/>
      <c r="E1627" s="47"/>
      <c r="F1627" s="47"/>
      <c r="G1627" s="47"/>
      <c r="H1627" s="47"/>
      <c r="I1627" s="47"/>
    </row>
    <row r="1628" spans="1:9" x14ac:dyDescent="0.25">
      <c r="A1628" s="47"/>
      <c r="B1628" s="47"/>
      <c r="C1628" s="47"/>
      <c r="D1628" s="47"/>
      <c r="E1628" s="47"/>
      <c r="F1628" s="47"/>
      <c r="G1628" s="47"/>
      <c r="H1628" s="47"/>
      <c r="I1628" s="47"/>
    </row>
    <row r="1629" spans="1:9" x14ac:dyDescent="0.25">
      <c r="A1629" s="47"/>
      <c r="B1629" s="47"/>
      <c r="C1629" s="47"/>
      <c r="D1629" s="47"/>
      <c r="E1629" s="47"/>
      <c r="F1629" s="47"/>
      <c r="G1629" s="47"/>
      <c r="H1629" s="47"/>
      <c r="I1629" s="47"/>
    </row>
    <row r="1630" spans="1:9" x14ac:dyDescent="0.25">
      <c r="A1630" s="47"/>
      <c r="B1630" s="47"/>
      <c r="C1630" s="47"/>
      <c r="D1630" s="47"/>
      <c r="E1630" s="47"/>
      <c r="F1630" s="47"/>
      <c r="G1630" s="47"/>
      <c r="H1630" s="47"/>
      <c r="I1630" s="47"/>
    </row>
    <row r="1631" spans="1:9" x14ac:dyDescent="0.25">
      <c r="A1631" s="47"/>
      <c r="B1631" s="47"/>
      <c r="C1631" s="47"/>
      <c r="D1631" s="47"/>
      <c r="E1631" s="47"/>
      <c r="F1631" s="47"/>
      <c r="G1631" s="47"/>
      <c r="H1631" s="47"/>
      <c r="I1631" s="47"/>
    </row>
    <row r="1632" spans="1:9" x14ac:dyDescent="0.25">
      <c r="A1632" s="47"/>
      <c r="B1632" s="47"/>
      <c r="C1632" s="47"/>
      <c r="D1632" s="47"/>
      <c r="E1632" s="47"/>
      <c r="F1632" s="47"/>
      <c r="G1632" s="47"/>
      <c r="H1632" s="47"/>
      <c r="I1632" s="47"/>
    </row>
    <row r="1633" spans="1:9" x14ac:dyDescent="0.25">
      <c r="A1633" s="47"/>
      <c r="B1633" s="47"/>
      <c r="C1633" s="47"/>
      <c r="D1633" s="47"/>
      <c r="E1633" s="47"/>
      <c r="F1633" s="47"/>
      <c r="G1633" s="47"/>
      <c r="H1633" s="47"/>
      <c r="I1633" s="47"/>
    </row>
    <row r="1634" spans="1:9" x14ac:dyDescent="0.25">
      <c r="A1634" s="47"/>
      <c r="B1634" s="47"/>
      <c r="C1634" s="47"/>
      <c r="D1634" s="47"/>
      <c r="E1634" s="47"/>
      <c r="F1634" s="47"/>
      <c r="G1634" s="47"/>
      <c r="H1634" s="47"/>
      <c r="I1634" s="47"/>
    </row>
    <row r="1635" spans="1:9" x14ac:dyDescent="0.25">
      <c r="A1635" s="47"/>
      <c r="B1635" s="47"/>
      <c r="C1635" s="47"/>
      <c r="D1635" s="47"/>
      <c r="E1635" s="47"/>
      <c r="F1635" s="47"/>
      <c r="G1635" s="47"/>
      <c r="H1635" s="47"/>
      <c r="I1635" s="47"/>
    </row>
    <row r="1636" spans="1:9" x14ac:dyDescent="0.25">
      <c r="A1636" s="47"/>
      <c r="B1636" s="47"/>
      <c r="C1636" s="47"/>
      <c r="D1636" s="47"/>
      <c r="E1636" s="47"/>
      <c r="F1636" s="47"/>
      <c r="G1636" s="47"/>
      <c r="H1636" s="47"/>
      <c r="I1636" s="47"/>
    </row>
    <row r="1637" spans="1:9" x14ac:dyDescent="0.25">
      <c r="A1637" s="47"/>
      <c r="B1637" s="47"/>
      <c r="C1637" s="47"/>
      <c r="D1637" s="47"/>
      <c r="E1637" s="47"/>
      <c r="F1637" s="47"/>
      <c r="G1637" s="47"/>
      <c r="H1637" s="47"/>
      <c r="I1637" s="47"/>
    </row>
    <row r="1638" spans="1:9" x14ac:dyDescent="0.25">
      <c r="A1638" s="47"/>
      <c r="B1638" s="47"/>
      <c r="C1638" s="47"/>
      <c r="D1638" s="47"/>
      <c r="E1638" s="47"/>
      <c r="F1638" s="47"/>
      <c r="G1638" s="47"/>
      <c r="H1638" s="47"/>
      <c r="I1638" s="47"/>
    </row>
    <row r="1639" spans="1:9" x14ac:dyDescent="0.25">
      <c r="A1639" s="47"/>
      <c r="B1639" s="47"/>
      <c r="C1639" s="47"/>
      <c r="D1639" s="47"/>
      <c r="E1639" s="47"/>
      <c r="F1639" s="47"/>
      <c r="G1639" s="47"/>
      <c r="H1639" s="47"/>
      <c r="I1639" s="47"/>
    </row>
    <row r="1640" spans="1:9" x14ac:dyDescent="0.25">
      <c r="A1640" s="47"/>
      <c r="B1640" s="47"/>
      <c r="C1640" s="47"/>
      <c r="D1640" s="47"/>
      <c r="E1640" s="47"/>
      <c r="F1640" s="47"/>
      <c r="G1640" s="47"/>
      <c r="H1640" s="47"/>
      <c r="I1640" s="47"/>
    </row>
    <row r="1641" spans="1:9" x14ac:dyDescent="0.25">
      <c r="A1641" s="47"/>
      <c r="B1641" s="47"/>
      <c r="C1641" s="47"/>
      <c r="D1641" s="47"/>
      <c r="E1641" s="47"/>
      <c r="F1641" s="47"/>
      <c r="G1641" s="47"/>
      <c r="H1641" s="47"/>
      <c r="I1641" s="47"/>
    </row>
    <row r="1642" spans="1:9" x14ac:dyDescent="0.25">
      <c r="A1642" s="47"/>
      <c r="B1642" s="47"/>
      <c r="C1642" s="47"/>
      <c r="D1642" s="47"/>
      <c r="E1642" s="47"/>
      <c r="F1642" s="47"/>
      <c r="G1642" s="47"/>
      <c r="H1642" s="47"/>
      <c r="I1642" s="47"/>
    </row>
    <row r="1643" spans="1:9" x14ac:dyDescent="0.25">
      <c r="A1643" s="47"/>
      <c r="B1643" s="47"/>
      <c r="C1643" s="47"/>
      <c r="D1643" s="47"/>
      <c r="E1643" s="47"/>
      <c r="F1643" s="47"/>
      <c r="G1643" s="47"/>
      <c r="H1643" s="47"/>
      <c r="I1643" s="47"/>
    </row>
    <row r="1644" spans="1:9" x14ac:dyDescent="0.25">
      <c r="A1644" s="47"/>
      <c r="B1644" s="47"/>
      <c r="C1644" s="47"/>
      <c r="D1644" s="47"/>
      <c r="E1644" s="47"/>
      <c r="F1644" s="47"/>
      <c r="G1644" s="47"/>
      <c r="H1644" s="47"/>
      <c r="I1644" s="47"/>
    </row>
    <row r="1645" spans="1:9" x14ac:dyDescent="0.25">
      <c r="A1645" s="47"/>
      <c r="B1645" s="47"/>
      <c r="C1645" s="47"/>
      <c r="D1645" s="47"/>
      <c r="E1645" s="47"/>
      <c r="F1645" s="47"/>
      <c r="G1645" s="47"/>
      <c r="H1645" s="47"/>
      <c r="I1645" s="47"/>
    </row>
    <row r="1646" spans="1:9" x14ac:dyDescent="0.25">
      <c r="A1646" s="47"/>
      <c r="B1646" s="47"/>
      <c r="C1646" s="47"/>
      <c r="D1646" s="47"/>
      <c r="E1646" s="47"/>
      <c r="F1646" s="47"/>
      <c r="G1646" s="47"/>
      <c r="H1646" s="47"/>
      <c r="I1646" s="47"/>
    </row>
    <row r="1647" spans="1:9" x14ac:dyDescent="0.25">
      <c r="A1647" s="47"/>
      <c r="B1647" s="47"/>
      <c r="C1647" s="47"/>
      <c r="D1647" s="47"/>
      <c r="E1647" s="47"/>
      <c r="F1647" s="47"/>
      <c r="G1647" s="47"/>
      <c r="H1647" s="47"/>
      <c r="I1647" s="47"/>
    </row>
    <row r="1648" spans="1:9" x14ac:dyDescent="0.25">
      <c r="A1648" s="47"/>
      <c r="B1648" s="47"/>
      <c r="C1648" s="47"/>
      <c r="D1648" s="47"/>
      <c r="E1648" s="47"/>
      <c r="F1648" s="47"/>
      <c r="G1648" s="47"/>
      <c r="H1648" s="47"/>
      <c r="I1648" s="47"/>
    </row>
    <row r="1649" spans="1:9" x14ac:dyDescent="0.25">
      <c r="A1649" s="47"/>
      <c r="B1649" s="47"/>
      <c r="C1649" s="47"/>
      <c r="D1649" s="47"/>
      <c r="E1649" s="47"/>
      <c r="F1649" s="47"/>
      <c r="G1649" s="47"/>
      <c r="H1649" s="47"/>
      <c r="I1649" s="47"/>
    </row>
    <row r="1650" spans="1:9" x14ac:dyDescent="0.25">
      <c r="A1650" s="47"/>
      <c r="B1650" s="47"/>
      <c r="C1650" s="47"/>
      <c r="D1650" s="47"/>
      <c r="E1650" s="47"/>
      <c r="F1650" s="47"/>
      <c r="G1650" s="47"/>
      <c r="H1650" s="47"/>
      <c r="I1650" s="47"/>
    </row>
    <row r="1651" spans="1:9" x14ac:dyDescent="0.25">
      <c r="A1651" s="47"/>
      <c r="B1651" s="47"/>
      <c r="C1651" s="47"/>
      <c r="D1651" s="47"/>
      <c r="E1651" s="47"/>
      <c r="F1651" s="47"/>
      <c r="G1651" s="47"/>
      <c r="H1651" s="47"/>
      <c r="I1651" s="47"/>
    </row>
    <row r="1652" spans="1:9" x14ac:dyDescent="0.25">
      <c r="A1652" s="47"/>
      <c r="B1652" s="47"/>
      <c r="C1652" s="47"/>
      <c r="D1652" s="47"/>
      <c r="E1652" s="47"/>
      <c r="F1652" s="47"/>
      <c r="G1652" s="47"/>
      <c r="H1652" s="47"/>
      <c r="I1652" s="47"/>
    </row>
    <row r="1653" spans="1:9" x14ac:dyDescent="0.25">
      <c r="A1653" s="47"/>
      <c r="B1653" s="47"/>
      <c r="C1653" s="47"/>
      <c r="D1653" s="47"/>
      <c r="E1653" s="47"/>
      <c r="F1653" s="47"/>
      <c r="G1653" s="47"/>
      <c r="H1653" s="47"/>
      <c r="I1653" s="47"/>
    </row>
    <row r="1654" spans="1:9" x14ac:dyDescent="0.25">
      <c r="A1654" s="47"/>
      <c r="B1654" s="47"/>
      <c r="C1654" s="47"/>
      <c r="D1654" s="47"/>
      <c r="E1654" s="47"/>
      <c r="F1654" s="47"/>
      <c r="G1654" s="47"/>
      <c r="H1654" s="47"/>
      <c r="I1654" s="47"/>
    </row>
    <row r="1655" spans="1:9" x14ac:dyDescent="0.25">
      <c r="A1655" s="47"/>
      <c r="B1655" s="47"/>
      <c r="C1655" s="47"/>
      <c r="D1655" s="47"/>
      <c r="E1655" s="47"/>
      <c r="F1655" s="47"/>
      <c r="G1655" s="47"/>
      <c r="H1655" s="47"/>
      <c r="I1655" s="47"/>
    </row>
    <row r="1656" spans="1:9" x14ac:dyDescent="0.25">
      <c r="A1656" s="47"/>
      <c r="B1656" s="47"/>
      <c r="C1656" s="47"/>
      <c r="D1656" s="47"/>
      <c r="E1656" s="47"/>
      <c r="F1656" s="47"/>
      <c r="G1656" s="47"/>
      <c r="H1656" s="47"/>
      <c r="I1656" s="47"/>
    </row>
    <row r="1657" spans="1:9" x14ac:dyDescent="0.25">
      <c r="A1657" s="47"/>
      <c r="B1657" s="47"/>
      <c r="C1657" s="47"/>
      <c r="D1657" s="47"/>
      <c r="E1657" s="47"/>
      <c r="F1657" s="47"/>
      <c r="G1657" s="47"/>
      <c r="H1657" s="47"/>
      <c r="I1657" s="47"/>
    </row>
    <row r="1658" spans="1:9" x14ac:dyDescent="0.25">
      <c r="A1658" s="47"/>
      <c r="B1658" s="47"/>
      <c r="C1658" s="47"/>
      <c r="D1658" s="47"/>
      <c r="E1658" s="47"/>
      <c r="F1658" s="47"/>
      <c r="G1658" s="47"/>
      <c r="H1658" s="47"/>
      <c r="I1658" s="47"/>
    </row>
    <row r="1659" spans="1:9" x14ac:dyDescent="0.25">
      <c r="A1659" s="47"/>
      <c r="B1659" s="47"/>
      <c r="C1659" s="47"/>
      <c r="D1659" s="47"/>
      <c r="E1659" s="47"/>
      <c r="F1659" s="47"/>
      <c r="G1659" s="47"/>
      <c r="H1659" s="47"/>
      <c r="I1659" s="47"/>
    </row>
    <row r="1660" spans="1:9" x14ac:dyDescent="0.25">
      <c r="A1660" s="47"/>
      <c r="B1660" s="47"/>
      <c r="C1660" s="47"/>
      <c r="D1660" s="47"/>
      <c r="E1660" s="47"/>
      <c r="F1660" s="47"/>
      <c r="G1660" s="47"/>
      <c r="H1660" s="47"/>
      <c r="I1660" s="47"/>
    </row>
    <row r="1661" spans="1:9" x14ac:dyDescent="0.25">
      <c r="A1661" s="47"/>
      <c r="B1661" s="47"/>
      <c r="C1661" s="47"/>
      <c r="D1661" s="47"/>
      <c r="E1661" s="47"/>
      <c r="F1661" s="47"/>
      <c r="G1661" s="47"/>
      <c r="H1661" s="47"/>
      <c r="I1661" s="47"/>
    </row>
    <row r="1662" spans="1:9" x14ac:dyDescent="0.25">
      <c r="A1662" s="47"/>
      <c r="B1662" s="47"/>
      <c r="C1662" s="47"/>
      <c r="D1662" s="47"/>
      <c r="E1662" s="47"/>
      <c r="F1662" s="47"/>
      <c r="G1662" s="47"/>
      <c r="H1662" s="47"/>
      <c r="I1662" s="47"/>
    </row>
    <row r="1663" spans="1:9" x14ac:dyDescent="0.25">
      <c r="A1663" s="47"/>
      <c r="B1663" s="47"/>
      <c r="C1663" s="47"/>
      <c r="D1663" s="47"/>
      <c r="E1663" s="47"/>
      <c r="F1663" s="47"/>
      <c r="G1663" s="47"/>
      <c r="H1663" s="47"/>
      <c r="I1663" s="47"/>
    </row>
    <row r="1664" spans="1:9" x14ac:dyDescent="0.25">
      <c r="A1664" s="47"/>
      <c r="B1664" s="47"/>
      <c r="C1664" s="47"/>
      <c r="D1664" s="47"/>
      <c r="E1664" s="47"/>
      <c r="F1664" s="47"/>
      <c r="G1664" s="47"/>
      <c r="H1664" s="47"/>
      <c r="I1664" s="47"/>
    </row>
    <row r="1665" spans="1:9" x14ac:dyDescent="0.25">
      <c r="A1665" s="47"/>
      <c r="B1665" s="47"/>
      <c r="C1665" s="47"/>
      <c r="D1665" s="47"/>
      <c r="E1665" s="47"/>
      <c r="F1665" s="47"/>
      <c r="G1665" s="47"/>
      <c r="H1665" s="47"/>
      <c r="I1665" s="47"/>
    </row>
    <row r="1666" spans="1:9" x14ac:dyDescent="0.25">
      <c r="A1666" s="47"/>
      <c r="B1666" s="47"/>
      <c r="C1666" s="47"/>
      <c r="D1666" s="47"/>
      <c r="E1666" s="47"/>
      <c r="F1666" s="47"/>
      <c r="G1666" s="47"/>
      <c r="H1666" s="47"/>
      <c r="I1666" s="47"/>
    </row>
    <row r="1667" spans="1:9" x14ac:dyDescent="0.25">
      <c r="A1667" s="47"/>
      <c r="B1667" s="47"/>
      <c r="C1667" s="47"/>
      <c r="D1667" s="47"/>
      <c r="E1667" s="47"/>
      <c r="F1667" s="47"/>
      <c r="G1667" s="47"/>
      <c r="H1667" s="47"/>
      <c r="I1667" s="47"/>
    </row>
    <row r="1668" spans="1:9" x14ac:dyDescent="0.25">
      <c r="A1668" s="47"/>
      <c r="B1668" s="47"/>
      <c r="C1668" s="47"/>
      <c r="D1668" s="47"/>
      <c r="E1668" s="47"/>
      <c r="F1668" s="47"/>
      <c r="G1668" s="47"/>
      <c r="H1668" s="47"/>
      <c r="I1668" s="47"/>
    </row>
    <row r="1669" spans="1:9" x14ac:dyDescent="0.25">
      <c r="A1669" s="47"/>
      <c r="B1669" s="47"/>
      <c r="C1669" s="47"/>
      <c r="D1669" s="47"/>
      <c r="E1669" s="47"/>
      <c r="F1669" s="47"/>
      <c r="G1669" s="47"/>
      <c r="H1669" s="47"/>
      <c r="I1669" s="47"/>
    </row>
    <row r="1670" spans="1:9" x14ac:dyDescent="0.25">
      <c r="A1670" s="47"/>
      <c r="B1670" s="47"/>
      <c r="C1670" s="47"/>
      <c r="D1670" s="47"/>
      <c r="E1670" s="47"/>
      <c r="F1670" s="47"/>
      <c r="G1670" s="47"/>
      <c r="H1670" s="47"/>
      <c r="I1670" s="47"/>
    </row>
    <row r="1671" spans="1:9" x14ac:dyDescent="0.25">
      <c r="A1671" s="47"/>
      <c r="B1671" s="47"/>
      <c r="C1671" s="47"/>
      <c r="D1671" s="47"/>
      <c r="E1671" s="47"/>
      <c r="F1671" s="47"/>
      <c r="G1671" s="47"/>
      <c r="H1671" s="47"/>
      <c r="I1671" s="47"/>
    </row>
    <row r="1672" spans="1:9" x14ac:dyDescent="0.25">
      <c r="A1672" s="47"/>
      <c r="B1672" s="47"/>
      <c r="C1672" s="47"/>
      <c r="D1672" s="47"/>
      <c r="E1672" s="47"/>
      <c r="F1672" s="47"/>
      <c r="G1672" s="47"/>
      <c r="H1672" s="47"/>
      <c r="I1672" s="47"/>
    </row>
    <row r="1673" spans="1:9" x14ac:dyDescent="0.25">
      <c r="A1673" s="47"/>
      <c r="B1673" s="47"/>
      <c r="C1673" s="47"/>
      <c r="D1673" s="47"/>
      <c r="E1673" s="47"/>
      <c r="F1673" s="47"/>
      <c r="G1673" s="47"/>
      <c r="H1673" s="47"/>
      <c r="I1673" s="47"/>
    </row>
    <row r="1674" spans="1:9" x14ac:dyDescent="0.25">
      <c r="A1674" s="47"/>
      <c r="B1674" s="47"/>
      <c r="C1674" s="47"/>
      <c r="D1674" s="47"/>
      <c r="E1674" s="47"/>
      <c r="F1674" s="47"/>
      <c r="G1674" s="47"/>
      <c r="H1674" s="47"/>
      <c r="I1674" s="47"/>
    </row>
    <row r="1675" spans="1:9" x14ac:dyDescent="0.25">
      <c r="A1675" s="47"/>
      <c r="B1675" s="47"/>
      <c r="C1675" s="47"/>
      <c r="D1675" s="47"/>
      <c r="E1675" s="47"/>
      <c r="F1675" s="47"/>
      <c r="G1675" s="47"/>
      <c r="H1675" s="47"/>
      <c r="I1675" s="47"/>
    </row>
    <row r="1676" spans="1:9" x14ac:dyDescent="0.25">
      <c r="A1676" s="47"/>
      <c r="B1676" s="47"/>
      <c r="C1676" s="47"/>
      <c r="D1676" s="47"/>
      <c r="E1676" s="47"/>
      <c r="F1676" s="47"/>
      <c r="G1676" s="47"/>
      <c r="H1676" s="47"/>
      <c r="I1676" s="47"/>
    </row>
    <row r="1677" spans="1:9" x14ac:dyDescent="0.25">
      <c r="A1677" s="47"/>
      <c r="B1677" s="47"/>
      <c r="C1677" s="47"/>
      <c r="D1677" s="47"/>
      <c r="E1677" s="47"/>
      <c r="F1677" s="47"/>
      <c r="G1677" s="47"/>
      <c r="H1677" s="47"/>
      <c r="I1677" s="47"/>
    </row>
    <row r="1678" spans="1:9" x14ac:dyDescent="0.25">
      <c r="A1678" s="47"/>
      <c r="B1678" s="47"/>
      <c r="C1678" s="47"/>
      <c r="D1678" s="47"/>
      <c r="E1678" s="47"/>
      <c r="F1678" s="47"/>
      <c r="G1678" s="47"/>
      <c r="H1678" s="47"/>
      <c r="I1678" s="47"/>
    </row>
    <row r="1679" spans="1:9" x14ac:dyDescent="0.25">
      <c r="A1679" s="47"/>
      <c r="B1679" s="47"/>
      <c r="C1679" s="47"/>
      <c r="D1679" s="47"/>
      <c r="E1679" s="47"/>
      <c r="F1679" s="47"/>
      <c r="G1679" s="47"/>
      <c r="H1679" s="47"/>
      <c r="I1679" s="47"/>
    </row>
    <row r="1680" spans="1:9" x14ac:dyDescent="0.25">
      <c r="A1680" s="47"/>
      <c r="B1680" s="47"/>
      <c r="C1680" s="47"/>
      <c r="D1680" s="47"/>
      <c r="E1680" s="47"/>
      <c r="F1680" s="47"/>
      <c r="G1680" s="47"/>
      <c r="H1680" s="47"/>
      <c r="I1680" s="47"/>
    </row>
    <row r="1681" spans="1:9" x14ac:dyDescent="0.25">
      <c r="A1681" s="47"/>
      <c r="B1681" s="47"/>
      <c r="C1681" s="47"/>
      <c r="D1681" s="47"/>
      <c r="E1681" s="47"/>
      <c r="F1681" s="47"/>
      <c r="G1681" s="47"/>
      <c r="H1681" s="47"/>
      <c r="I1681" s="47"/>
    </row>
    <row r="1682" spans="1:9" x14ac:dyDescent="0.25">
      <c r="A1682" s="47"/>
      <c r="B1682" s="47"/>
      <c r="C1682" s="47"/>
      <c r="D1682" s="47"/>
      <c r="E1682" s="47"/>
      <c r="F1682" s="47"/>
      <c r="G1682" s="47"/>
      <c r="H1682" s="47"/>
      <c r="I1682" s="47"/>
    </row>
    <row r="1683" spans="1:9" x14ac:dyDescent="0.25">
      <c r="A1683" s="47"/>
      <c r="B1683" s="47"/>
      <c r="C1683" s="47"/>
      <c r="D1683" s="47"/>
      <c r="E1683" s="47"/>
      <c r="F1683" s="47"/>
      <c r="G1683" s="47"/>
      <c r="H1683" s="47"/>
      <c r="I1683" s="47"/>
    </row>
    <row r="1684" spans="1:9" x14ac:dyDescent="0.25">
      <c r="A1684" s="47"/>
      <c r="B1684" s="47"/>
      <c r="C1684" s="47"/>
      <c r="D1684" s="47"/>
      <c r="E1684" s="47"/>
      <c r="F1684" s="47"/>
      <c r="G1684" s="47"/>
      <c r="H1684" s="47"/>
      <c r="I1684" s="47"/>
    </row>
    <row r="1685" spans="1:9" x14ac:dyDescent="0.25">
      <c r="A1685" s="47"/>
      <c r="B1685" s="47"/>
      <c r="C1685" s="47"/>
      <c r="D1685" s="47"/>
      <c r="E1685" s="47"/>
      <c r="F1685" s="47"/>
      <c r="G1685" s="47"/>
      <c r="H1685" s="47"/>
      <c r="I1685" s="47"/>
    </row>
    <row r="1686" spans="1:9" x14ac:dyDescent="0.25">
      <c r="A1686" s="47"/>
      <c r="B1686" s="47"/>
      <c r="C1686" s="47"/>
      <c r="D1686" s="47"/>
      <c r="E1686" s="47"/>
      <c r="F1686" s="47"/>
      <c r="G1686" s="47"/>
      <c r="H1686" s="47"/>
      <c r="I1686" s="47"/>
    </row>
    <row r="1687" spans="1:9" x14ac:dyDescent="0.25">
      <c r="A1687" s="47"/>
      <c r="B1687" s="47"/>
      <c r="C1687" s="47"/>
      <c r="D1687" s="47"/>
      <c r="E1687" s="47"/>
      <c r="F1687" s="47"/>
      <c r="G1687" s="47"/>
      <c r="H1687" s="47"/>
      <c r="I1687" s="47"/>
    </row>
    <row r="1688" spans="1:9" x14ac:dyDescent="0.25">
      <c r="A1688" s="47"/>
      <c r="B1688" s="47"/>
      <c r="C1688" s="47"/>
      <c r="D1688" s="47"/>
      <c r="E1688" s="47"/>
      <c r="F1688" s="47"/>
      <c r="G1688" s="47"/>
      <c r="H1688" s="47"/>
      <c r="I1688" s="47"/>
    </row>
    <row r="1689" spans="1:9" x14ac:dyDescent="0.25">
      <c r="A1689" s="47"/>
      <c r="B1689" s="47"/>
      <c r="C1689" s="47"/>
      <c r="D1689" s="47"/>
      <c r="E1689" s="47"/>
      <c r="F1689" s="47"/>
      <c r="G1689" s="47"/>
      <c r="H1689" s="47"/>
      <c r="I1689" s="47"/>
    </row>
    <row r="1690" spans="1:9" x14ac:dyDescent="0.25">
      <c r="A1690" s="47"/>
      <c r="B1690" s="47"/>
      <c r="C1690" s="47"/>
      <c r="D1690" s="47"/>
      <c r="E1690" s="47"/>
      <c r="F1690" s="47"/>
      <c r="G1690" s="47"/>
      <c r="H1690" s="47"/>
      <c r="I1690" s="47"/>
    </row>
    <row r="1691" spans="1:9" x14ac:dyDescent="0.25">
      <c r="A1691" s="47"/>
      <c r="B1691" s="47"/>
      <c r="C1691" s="47"/>
      <c r="D1691" s="47"/>
      <c r="E1691" s="47"/>
      <c r="F1691" s="47"/>
      <c r="G1691" s="47"/>
      <c r="H1691" s="47"/>
      <c r="I1691" s="47"/>
    </row>
    <row r="1692" spans="1:9" x14ac:dyDescent="0.25">
      <c r="A1692" s="47"/>
      <c r="B1692" s="47"/>
      <c r="C1692" s="47"/>
      <c r="D1692" s="47"/>
      <c r="E1692" s="47"/>
      <c r="F1692" s="47"/>
      <c r="G1692" s="47"/>
      <c r="H1692" s="47"/>
      <c r="I1692" s="47"/>
    </row>
    <row r="1693" spans="1:9" x14ac:dyDescent="0.25">
      <c r="A1693" s="47"/>
      <c r="B1693" s="47"/>
      <c r="C1693" s="47"/>
      <c r="D1693" s="47"/>
      <c r="E1693" s="47"/>
      <c r="F1693" s="47"/>
      <c r="G1693" s="47"/>
      <c r="H1693" s="47"/>
      <c r="I1693" s="47"/>
    </row>
    <row r="1694" spans="1:9" x14ac:dyDescent="0.25">
      <c r="A1694" s="47"/>
      <c r="B1694" s="47"/>
      <c r="C1694" s="47"/>
      <c r="D1694" s="47"/>
      <c r="E1694" s="47"/>
      <c r="F1694" s="47"/>
      <c r="G1694" s="47"/>
      <c r="H1694" s="47"/>
      <c r="I1694" s="47"/>
    </row>
    <row r="1695" spans="1:9" x14ac:dyDescent="0.25">
      <c r="A1695" s="47"/>
      <c r="B1695" s="47"/>
      <c r="C1695" s="47"/>
      <c r="D1695" s="47"/>
      <c r="E1695" s="47"/>
      <c r="F1695" s="47"/>
      <c r="G1695" s="47"/>
      <c r="H1695" s="47"/>
      <c r="I1695" s="47"/>
    </row>
    <row r="1696" spans="1:9" x14ac:dyDescent="0.25">
      <c r="A1696" s="47"/>
      <c r="B1696" s="47"/>
      <c r="C1696" s="47"/>
      <c r="D1696" s="47"/>
      <c r="E1696" s="47"/>
      <c r="F1696" s="47"/>
      <c r="G1696" s="47"/>
      <c r="H1696" s="47"/>
      <c r="I1696" s="47"/>
    </row>
    <row r="1697" spans="1:9" x14ac:dyDescent="0.25">
      <c r="A1697" s="47"/>
      <c r="B1697" s="47"/>
      <c r="C1697" s="47"/>
      <c r="D1697" s="47"/>
      <c r="E1697" s="47"/>
      <c r="F1697" s="47"/>
      <c r="G1697" s="47"/>
      <c r="H1697" s="47"/>
      <c r="I1697" s="47"/>
    </row>
    <row r="1698" spans="1:9" x14ac:dyDescent="0.25">
      <c r="A1698" s="47"/>
      <c r="B1698" s="47"/>
      <c r="C1698" s="47"/>
      <c r="D1698" s="47"/>
      <c r="E1698" s="47"/>
      <c r="F1698" s="47"/>
      <c r="G1698" s="47"/>
      <c r="H1698" s="47"/>
      <c r="I1698" s="47"/>
    </row>
    <row r="1699" spans="1:9" x14ac:dyDescent="0.25">
      <c r="A1699" s="47"/>
      <c r="B1699" s="47"/>
      <c r="C1699" s="47"/>
      <c r="D1699" s="47"/>
      <c r="E1699" s="47"/>
      <c r="F1699" s="47"/>
      <c r="G1699" s="47"/>
      <c r="H1699" s="47"/>
      <c r="I1699" s="47"/>
    </row>
    <row r="1700" spans="1:9" x14ac:dyDescent="0.25">
      <c r="A1700" s="47"/>
      <c r="B1700" s="47"/>
      <c r="C1700" s="47"/>
      <c r="D1700" s="47"/>
      <c r="E1700" s="47"/>
      <c r="F1700" s="47"/>
      <c r="G1700" s="47"/>
      <c r="H1700" s="47"/>
      <c r="I1700" s="47"/>
    </row>
    <row r="1701" spans="1:9" x14ac:dyDescent="0.25">
      <c r="A1701" s="47"/>
      <c r="B1701" s="47"/>
      <c r="C1701" s="47"/>
      <c r="D1701" s="47"/>
      <c r="E1701" s="47"/>
      <c r="F1701" s="47"/>
      <c r="G1701" s="47"/>
      <c r="H1701" s="47"/>
      <c r="I1701" s="47"/>
    </row>
    <row r="1702" spans="1:9" x14ac:dyDescent="0.25">
      <c r="A1702" s="47"/>
      <c r="B1702" s="47"/>
      <c r="C1702" s="47"/>
      <c r="D1702" s="47"/>
      <c r="E1702" s="47"/>
      <c r="F1702" s="47"/>
      <c r="G1702" s="47"/>
      <c r="H1702" s="47"/>
      <c r="I1702" s="47"/>
    </row>
    <row r="1703" spans="1:9" x14ac:dyDescent="0.25">
      <c r="A1703" s="47"/>
      <c r="B1703" s="47"/>
      <c r="C1703" s="47"/>
      <c r="D1703" s="47"/>
      <c r="E1703" s="47"/>
      <c r="F1703" s="47"/>
      <c r="G1703" s="47"/>
      <c r="H1703" s="47"/>
      <c r="I1703" s="47"/>
    </row>
    <row r="1704" spans="1:9" x14ac:dyDescent="0.25">
      <c r="A1704" s="47"/>
      <c r="B1704" s="47"/>
      <c r="C1704" s="47"/>
      <c r="D1704" s="47"/>
      <c r="E1704" s="47"/>
      <c r="F1704" s="47"/>
      <c r="G1704" s="47"/>
      <c r="H1704" s="47"/>
      <c r="I1704" s="47"/>
    </row>
    <row r="1705" spans="1:9" x14ac:dyDescent="0.25">
      <c r="A1705" s="47"/>
      <c r="B1705" s="47"/>
      <c r="C1705" s="47"/>
      <c r="D1705" s="47"/>
      <c r="E1705" s="47"/>
      <c r="F1705" s="47"/>
      <c r="G1705" s="47"/>
      <c r="H1705" s="47"/>
      <c r="I1705" s="47"/>
    </row>
    <row r="1706" spans="1:9" x14ac:dyDescent="0.25">
      <c r="A1706" s="47"/>
      <c r="B1706" s="47"/>
      <c r="C1706" s="47"/>
      <c r="D1706" s="47"/>
      <c r="E1706" s="47"/>
      <c r="F1706" s="47"/>
      <c r="G1706" s="47"/>
      <c r="H1706" s="47"/>
      <c r="I1706" s="47"/>
    </row>
    <row r="1707" spans="1:9" x14ac:dyDescent="0.25">
      <c r="A1707" s="47"/>
      <c r="B1707" s="47"/>
      <c r="C1707" s="47"/>
      <c r="D1707" s="47"/>
      <c r="E1707" s="47"/>
      <c r="F1707" s="47"/>
      <c r="G1707" s="47"/>
      <c r="H1707" s="47"/>
      <c r="I1707" s="47"/>
    </row>
    <row r="1708" spans="1:9" x14ac:dyDescent="0.25">
      <c r="A1708" s="47"/>
      <c r="B1708" s="47"/>
      <c r="C1708" s="47"/>
      <c r="D1708" s="47"/>
      <c r="E1708" s="47"/>
      <c r="F1708" s="47"/>
      <c r="G1708" s="47"/>
      <c r="H1708" s="47"/>
      <c r="I1708" s="47"/>
    </row>
    <row r="1709" spans="1:9" x14ac:dyDescent="0.25">
      <c r="A1709" s="47"/>
      <c r="B1709" s="47"/>
      <c r="C1709" s="47"/>
      <c r="D1709" s="47"/>
      <c r="E1709" s="47"/>
      <c r="F1709" s="47"/>
      <c r="G1709" s="47"/>
      <c r="H1709" s="47"/>
      <c r="I1709" s="47"/>
    </row>
    <row r="1710" spans="1:9" x14ac:dyDescent="0.25">
      <c r="A1710" s="47"/>
      <c r="B1710" s="47"/>
      <c r="C1710" s="47"/>
      <c r="D1710" s="47"/>
      <c r="E1710" s="47"/>
      <c r="F1710" s="47"/>
      <c r="G1710" s="47"/>
      <c r="H1710" s="47"/>
      <c r="I1710" s="47"/>
    </row>
    <row r="1711" spans="1:9" x14ac:dyDescent="0.25">
      <c r="A1711" s="47"/>
      <c r="B1711" s="47"/>
      <c r="C1711" s="47"/>
      <c r="D1711" s="47"/>
      <c r="E1711" s="47"/>
      <c r="F1711" s="47"/>
      <c r="G1711" s="47"/>
      <c r="H1711" s="47"/>
      <c r="I1711" s="47"/>
    </row>
    <row r="1712" spans="1:9" x14ac:dyDescent="0.25">
      <c r="A1712" s="47"/>
      <c r="B1712" s="47"/>
      <c r="C1712" s="47"/>
      <c r="D1712" s="47"/>
      <c r="E1712" s="47"/>
      <c r="F1712" s="47"/>
      <c r="G1712" s="47"/>
      <c r="H1712" s="47"/>
      <c r="I1712" s="47"/>
    </row>
    <row r="1713" spans="1:9" x14ac:dyDescent="0.25">
      <c r="A1713" s="47"/>
      <c r="B1713" s="47"/>
      <c r="C1713" s="47"/>
      <c r="D1713" s="47"/>
      <c r="E1713" s="47"/>
      <c r="F1713" s="47"/>
      <c r="G1713" s="47"/>
      <c r="H1713" s="47"/>
      <c r="I1713" s="47"/>
    </row>
    <row r="1714" spans="1:9" x14ac:dyDescent="0.25">
      <c r="A1714" s="47"/>
      <c r="B1714" s="47"/>
      <c r="C1714" s="47"/>
      <c r="D1714" s="47"/>
      <c r="E1714" s="47"/>
      <c r="F1714" s="47"/>
      <c r="G1714" s="47"/>
      <c r="H1714" s="47"/>
      <c r="I1714" s="47"/>
    </row>
    <row r="1715" spans="1:9" x14ac:dyDescent="0.25">
      <c r="A1715" s="47"/>
      <c r="B1715" s="47"/>
      <c r="C1715" s="47"/>
      <c r="D1715" s="47"/>
      <c r="E1715" s="47"/>
      <c r="F1715" s="47"/>
      <c r="G1715" s="47"/>
      <c r="H1715" s="47"/>
      <c r="I1715" s="47"/>
    </row>
    <row r="1716" spans="1:9" x14ac:dyDescent="0.25">
      <c r="A1716" s="47"/>
      <c r="B1716" s="47"/>
      <c r="C1716" s="47"/>
      <c r="D1716" s="47"/>
      <c r="E1716" s="47"/>
      <c r="F1716" s="47"/>
      <c r="G1716" s="47"/>
      <c r="H1716" s="47"/>
      <c r="I1716" s="47"/>
    </row>
    <row r="1717" spans="1:9" x14ac:dyDescent="0.25">
      <c r="A1717" s="47"/>
      <c r="B1717" s="47"/>
      <c r="C1717" s="47"/>
      <c r="D1717" s="47"/>
      <c r="E1717" s="47"/>
      <c r="F1717" s="47"/>
      <c r="G1717" s="47"/>
      <c r="H1717" s="47"/>
      <c r="I1717" s="47"/>
    </row>
    <row r="1718" spans="1:9" x14ac:dyDescent="0.25">
      <c r="A1718" s="47"/>
      <c r="B1718" s="47"/>
      <c r="C1718" s="47"/>
      <c r="D1718" s="47"/>
      <c r="E1718" s="47"/>
      <c r="F1718" s="47"/>
      <c r="G1718" s="47"/>
      <c r="H1718" s="47"/>
      <c r="I1718" s="47"/>
    </row>
    <row r="1719" spans="1:9" x14ac:dyDescent="0.25">
      <c r="A1719" s="47"/>
      <c r="B1719" s="47"/>
      <c r="C1719" s="47"/>
      <c r="D1719" s="47"/>
      <c r="E1719" s="47"/>
      <c r="F1719" s="47"/>
      <c r="G1719" s="47"/>
      <c r="H1719" s="47"/>
      <c r="I1719" s="47"/>
    </row>
    <row r="1720" spans="1:9" x14ac:dyDescent="0.25">
      <c r="A1720" s="47"/>
      <c r="B1720" s="47"/>
      <c r="C1720" s="47"/>
      <c r="D1720" s="47"/>
      <c r="E1720" s="47"/>
      <c r="F1720" s="47"/>
      <c r="G1720" s="47"/>
      <c r="H1720" s="47"/>
      <c r="I1720" s="47"/>
    </row>
    <row r="1721" spans="1:9" x14ac:dyDescent="0.25">
      <c r="A1721" s="47"/>
      <c r="B1721" s="47"/>
      <c r="C1721" s="47"/>
      <c r="D1721" s="47"/>
      <c r="E1721" s="47"/>
      <c r="F1721" s="47"/>
      <c r="G1721" s="47"/>
      <c r="H1721" s="47"/>
      <c r="I1721" s="47"/>
    </row>
    <row r="1722" spans="1:9" x14ac:dyDescent="0.25">
      <c r="A1722" s="47"/>
      <c r="B1722" s="47"/>
      <c r="C1722" s="47"/>
      <c r="D1722" s="47"/>
      <c r="E1722" s="47"/>
      <c r="F1722" s="47"/>
      <c r="G1722" s="47"/>
      <c r="H1722" s="47"/>
      <c r="I1722" s="47"/>
    </row>
    <row r="1723" spans="1:9" x14ac:dyDescent="0.25">
      <c r="A1723" s="47"/>
      <c r="B1723" s="47"/>
      <c r="C1723" s="47"/>
      <c r="D1723" s="47"/>
      <c r="E1723" s="47"/>
      <c r="F1723" s="47"/>
      <c r="G1723" s="47"/>
      <c r="H1723" s="47"/>
      <c r="I1723" s="47"/>
    </row>
    <row r="1724" spans="1:9" x14ac:dyDescent="0.25">
      <c r="A1724" s="47"/>
      <c r="B1724" s="47"/>
      <c r="C1724" s="47"/>
      <c r="D1724" s="47"/>
      <c r="E1724" s="47"/>
      <c r="F1724" s="47"/>
      <c r="G1724" s="47"/>
      <c r="H1724" s="47"/>
      <c r="I1724" s="47"/>
    </row>
    <row r="1725" spans="1:9" x14ac:dyDescent="0.25">
      <c r="A1725" s="47"/>
      <c r="B1725" s="47"/>
      <c r="C1725" s="47"/>
      <c r="D1725" s="47"/>
      <c r="E1725" s="47"/>
      <c r="F1725" s="47"/>
      <c r="G1725" s="47"/>
      <c r="H1725" s="47"/>
      <c r="I1725" s="47"/>
    </row>
    <row r="1726" spans="1:9" x14ac:dyDescent="0.25">
      <c r="A1726" s="47"/>
      <c r="B1726" s="47"/>
      <c r="C1726" s="47"/>
      <c r="D1726" s="47"/>
      <c r="E1726" s="47"/>
      <c r="F1726" s="47"/>
      <c r="G1726" s="47"/>
      <c r="H1726" s="47"/>
      <c r="I1726" s="47"/>
    </row>
    <row r="1727" spans="1:9" x14ac:dyDescent="0.25">
      <c r="A1727" s="47"/>
      <c r="B1727" s="47"/>
      <c r="C1727" s="47"/>
      <c r="D1727" s="47"/>
      <c r="E1727" s="47"/>
      <c r="F1727" s="47"/>
      <c r="G1727" s="47"/>
      <c r="H1727" s="47"/>
      <c r="I1727" s="47"/>
    </row>
    <row r="1728" spans="1:9" x14ac:dyDescent="0.25">
      <c r="A1728" s="47"/>
      <c r="B1728" s="47"/>
      <c r="C1728" s="47"/>
      <c r="D1728" s="47"/>
      <c r="E1728" s="47"/>
      <c r="F1728" s="47"/>
      <c r="G1728" s="47"/>
      <c r="H1728" s="47"/>
      <c r="I1728" s="47"/>
    </row>
    <row r="1729" spans="1:9" x14ac:dyDescent="0.25">
      <c r="A1729" s="47"/>
      <c r="B1729" s="47"/>
      <c r="C1729" s="47"/>
      <c r="D1729" s="47"/>
      <c r="E1729" s="47"/>
      <c r="F1729" s="47"/>
      <c r="G1729" s="47"/>
      <c r="H1729" s="47"/>
      <c r="I1729" s="47"/>
    </row>
    <row r="1730" spans="1:9" x14ac:dyDescent="0.25">
      <c r="A1730" s="47"/>
      <c r="B1730" s="47"/>
      <c r="C1730" s="47"/>
      <c r="D1730" s="47"/>
      <c r="E1730" s="47"/>
      <c r="F1730" s="47"/>
      <c r="G1730" s="47"/>
      <c r="H1730" s="47"/>
      <c r="I1730" s="47"/>
    </row>
    <row r="1731" spans="1:9" x14ac:dyDescent="0.25">
      <c r="A1731" s="47"/>
      <c r="B1731" s="47"/>
      <c r="C1731" s="47"/>
      <c r="D1731" s="47"/>
      <c r="E1731" s="47"/>
      <c r="F1731" s="47"/>
      <c r="G1731" s="47"/>
      <c r="H1731" s="47"/>
      <c r="I1731" s="47"/>
    </row>
    <row r="1732" spans="1:9" x14ac:dyDescent="0.25">
      <c r="A1732" s="47"/>
      <c r="B1732" s="47"/>
      <c r="C1732" s="47"/>
      <c r="D1732" s="47"/>
      <c r="E1732" s="47"/>
      <c r="F1732" s="47"/>
      <c r="G1732" s="47"/>
      <c r="H1732" s="47"/>
      <c r="I1732" s="47"/>
    </row>
    <row r="1733" spans="1:9" x14ac:dyDescent="0.25">
      <c r="A1733" s="47"/>
      <c r="B1733" s="47"/>
      <c r="C1733" s="47"/>
      <c r="D1733" s="47"/>
      <c r="E1733" s="47"/>
      <c r="F1733" s="47"/>
      <c r="G1733" s="47"/>
      <c r="H1733" s="47"/>
      <c r="I1733" s="47"/>
    </row>
    <row r="1734" spans="1:9" x14ac:dyDescent="0.25">
      <c r="A1734" s="47"/>
      <c r="B1734" s="47"/>
      <c r="C1734" s="47"/>
      <c r="D1734" s="47"/>
      <c r="E1734" s="47"/>
      <c r="F1734" s="47"/>
      <c r="G1734" s="47"/>
      <c r="H1734" s="47"/>
      <c r="I1734" s="47"/>
    </row>
    <row r="1735" spans="1:9" x14ac:dyDescent="0.25">
      <c r="A1735" s="47"/>
      <c r="B1735" s="47"/>
      <c r="C1735" s="47"/>
      <c r="D1735" s="47"/>
      <c r="E1735" s="47"/>
      <c r="F1735" s="47"/>
      <c r="G1735" s="47"/>
      <c r="H1735" s="47"/>
      <c r="I1735" s="47"/>
    </row>
    <row r="1736" spans="1:9" x14ac:dyDescent="0.25">
      <c r="A1736" s="47"/>
      <c r="B1736" s="47"/>
      <c r="C1736" s="47"/>
      <c r="D1736" s="47"/>
      <c r="E1736" s="47"/>
      <c r="F1736" s="47"/>
      <c r="G1736" s="47"/>
      <c r="H1736" s="47"/>
      <c r="I1736" s="47"/>
    </row>
    <row r="1737" spans="1:9" x14ac:dyDescent="0.25">
      <c r="A1737" s="47"/>
      <c r="B1737" s="47"/>
      <c r="C1737" s="47"/>
      <c r="D1737" s="47"/>
      <c r="E1737" s="47"/>
      <c r="F1737" s="47"/>
      <c r="G1737" s="47"/>
      <c r="H1737" s="47"/>
      <c r="I1737" s="47"/>
    </row>
    <row r="1738" spans="1:9" x14ac:dyDescent="0.25">
      <c r="A1738" s="47"/>
      <c r="B1738" s="47"/>
      <c r="C1738" s="47"/>
      <c r="D1738" s="47"/>
      <c r="E1738" s="47"/>
      <c r="F1738" s="47"/>
      <c r="G1738" s="47"/>
      <c r="H1738" s="47"/>
      <c r="I1738" s="47"/>
    </row>
    <row r="1739" spans="1:9" x14ac:dyDescent="0.25">
      <c r="A1739" s="47"/>
      <c r="B1739" s="47"/>
      <c r="C1739" s="47"/>
      <c r="D1739" s="47"/>
      <c r="E1739" s="47"/>
      <c r="F1739" s="47"/>
      <c r="G1739" s="47"/>
      <c r="H1739" s="47"/>
      <c r="I1739" s="47"/>
    </row>
    <row r="1740" spans="1:9" x14ac:dyDescent="0.25">
      <c r="A1740" s="47"/>
      <c r="B1740" s="47"/>
      <c r="C1740" s="47"/>
      <c r="D1740" s="47"/>
      <c r="E1740" s="47"/>
      <c r="F1740" s="47"/>
      <c r="G1740" s="47"/>
      <c r="H1740" s="47"/>
      <c r="I1740" s="47"/>
    </row>
    <row r="1741" spans="1:9" x14ac:dyDescent="0.25">
      <c r="A1741" s="47"/>
      <c r="B1741" s="47"/>
      <c r="C1741" s="47"/>
      <c r="D1741" s="47"/>
      <c r="E1741" s="47"/>
      <c r="F1741" s="47"/>
      <c r="G1741" s="47"/>
      <c r="H1741" s="47"/>
      <c r="I1741" s="47"/>
    </row>
    <row r="1742" spans="1:9" x14ac:dyDescent="0.25">
      <c r="A1742" s="47"/>
      <c r="B1742" s="47"/>
      <c r="C1742" s="47"/>
      <c r="D1742" s="47"/>
      <c r="E1742" s="47"/>
      <c r="F1742" s="47"/>
      <c r="G1742" s="47"/>
      <c r="H1742" s="47"/>
      <c r="I1742" s="47"/>
    </row>
    <row r="1743" spans="1:9" x14ac:dyDescent="0.25">
      <c r="A1743" s="47"/>
      <c r="B1743" s="47"/>
      <c r="C1743" s="47"/>
      <c r="D1743" s="47"/>
      <c r="E1743" s="47"/>
      <c r="F1743" s="47"/>
      <c r="G1743" s="47"/>
      <c r="H1743" s="47"/>
      <c r="I1743" s="47"/>
    </row>
    <row r="1744" spans="1:9" x14ac:dyDescent="0.25">
      <c r="A1744" s="47"/>
      <c r="B1744" s="47"/>
      <c r="C1744" s="47"/>
      <c r="D1744" s="47"/>
      <c r="E1744" s="47"/>
      <c r="F1744" s="47"/>
      <c r="G1744" s="47"/>
      <c r="H1744" s="47"/>
      <c r="I1744" s="47"/>
    </row>
    <row r="1745" spans="1:9" x14ac:dyDescent="0.25">
      <c r="A1745" s="47"/>
      <c r="B1745" s="47"/>
      <c r="C1745" s="47"/>
      <c r="D1745" s="47"/>
      <c r="E1745" s="47"/>
      <c r="F1745" s="47"/>
      <c r="G1745" s="47"/>
      <c r="H1745" s="47"/>
      <c r="I1745" s="47"/>
    </row>
    <row r="1746" spans="1:9" x14ac:dyDescent="0.25">
      <c r="A1746" s="47"/>
      <c r="B1746" s="47"/>
      <c r="C1746" s="47"/>
      <c r="D1746" s="47"/>
      <c r="E1746" s="47"/>
      <c r="F1746" s="47"/>
      <c r="G1746" s="47"/>
      <c r="H1746" s="47"/>
      <c r="I1746" s="47"/>
    </row>
    <row r="1747" spans="1:9" x14ac:dyDescent="0.25">
      <c r="A1747" s="47"/>
      <c r="B1747" s="47"/>
      <c r="C1747" s="47"/>
      <c r="D1747" s="47"/>
      <c r="E1747" s="47"/>
      <c r="F1747" s="47"/>
      <c r="G1747" s="47"/>
      <c r="H1747" s="47"/>
      <c r="I1747" s="47"/>
    </row>
    <row r="1748" spans="1:9" x14ac:dyDescent="0.25">
      <c r="A1748" s="47"/>
      <c r="B1748" s="47"/>
      <c r="C1748" s="47"/>
      <c r="D1748" s="47"/>
      <c r="E1748" s="47"/>
      <c r="F1748" s="47"/>
      <c r="G1748" s="47"/>
      <c r="H1748" s="47"/>
      <c r="I1748" s="47"/>
    </row>
    <row r="1749" spans="1:9" x14ac:dyDescent="0.25">
      <c r="A1749" s="47"/>
      <c r="B1749" s="47"/>
      <c r="C1749" s="47"/>
      <c r="D1749" s="47"/>
      <c r="E1749" s="47"/>
      <c r="F1749" s="47"/>
      <c r="G1749" s="47"/>
      <c r="H1749" s="47"/>
      <c r="I1749" s="47"/>
    </row>
    <row r="1750" spans="1:9" x14ac:dyDescent="0.25">
      <c r="A1750" s="47"/>
      <c r="B1750" s="47"/>
      <c r="C1750" s="47"/>
      <c r="D1750" s="47"/>
      <c r="E1750" s="47"/>
      <c r="F1750" s="47"/>
      <c r="G1750" s="47"/>
      <c r="H1750" s="47"/>
      <c r="I1750" s="47"/>
    </row>
    <row r="1751" spans="1:9" x14ac:dyDescent="0.25">
      <c r="A1751" s="47"/>
      <c r="B1751" s="47"/>
      <c r="C1751" s="47"/>
      <c r="D1751" s="47"/>
      <c r="E1751" s="47"/>
      <c r="F1751" s="47"/>
      <c r="G1751" s="47"/>
      <c r="H1751" s="47"/>
      <c r="I1751" s="47"/>
    </row>
    <row r="1752" spans="1:9" x14ac:dyDescent="0.25">
      <c r="A1752" s="47"/>
      <c r="B1752" s="47"/>
      <c r="C1752" s="47"/>
      <c r="D1752" s="47"/>
      <c r="E1752" s="47"/>
      <c r="F1752" s="47"/>
      <c r="G1752" s="47"/>
      <c r="H1752" s="47"/>
      <c r="I1752" s="47"/>
    </row>
    <row r="1753" spans="1:9" x14ac:dyDescent="0.25">
      <c r="A1753" s="47"/>
      <c r="B1753" s="47"/>
      <c r="C1753" s="47"/>
      <c r="D1753" s="47"/>
      <c r="E1753" s="47"/>
      <c r="F1753" s="47"/>
      <c r="G1753" s="47"/>
      <c r="H1753" s="47"/>
      <c r="I1753" s="47"/>
    </row>
    <row r="1754" spans="1:9" x14ac:dyDescent="0.25">
      <c r="A1754" s="47"/>
      <c r="B1754" s="47"/>
      <c r="C1754" s="47"/>
      <c r="D1754" s="47"/>
      <c r="E1754" s="47"/>
      <c r="F1754" s="47"/>
      <c r="G1754" s="47"/>
      <c r="H1754" s="47"/>
      <c r="I1754" s="47"/>
    </row>
    <row r="1755" spans="1:9" x14ac:dyDescent="0.25">
      <c r="A1755" s="47"/>
      <c r="B1755" s="47"/>
      <c r="C1755" s="47"/>
      <c r="D1755" s="47"/>
      <c r="E1755" s="47"/>
      <c r="F1755" s="47"/>
      <c r="G1755" s="47"/>
      <c r="H1755" s="47"/>
      <c r="I1755" s="47"/>
    </row>
    <row r="1756" spans="1:9" x14ac:dyDescent="0.25">
      <c r="A1756" s="47"/>
      <c r="B1756" s="47"/>
      <c r="C1756" s="47"/>
      <c r="D1756" s="47"/>
      <c r="E1756" s="47"/>
      <c r="F1756" s="47"/>
      <c r="G1756" s="47"/>
      <c r="H1756" s="47"/>
      <c r="I1756" s="47"/>
    </row>
    <row r="1757" spans="1:9" x14ac:dyDescent="0.25">
      <c r="A1757" s="47"/>
      <c r="B1757" s="47"/>
      <c r="C1757" s="47"/>
      <c r="D1757" s="47"/>
      <c r="E1757" s="47"/>
      <c r="F1757" s="47"/>
      <c r="G1757" s="47"/>
      <c r="H1757" s="47"/>
      <c r="I1757" s="47"/>
    </row>
    <row r="1758" spans="1:9" x14ac:dyDescent="0.25">
      <c r="A1758" s="47"/>
      <c r="B1758" s="47"/>
      <c r="C1758" s="47"/>
      <c r="D1758" s="47"/>
      <c r="E1758" s="47"/>
      <c r="F1758" s="47"/>
      <c r="G1758" s="47"/>
      <c r="H1758" s="47"/>
      <c r="I1758" s="47"/>
    </row>
    <row r="1759" spans="1:9" x14ac:dyDescent="0.25">
      <c r="A1759" s="47"/>
      <c r="B1759" s="47"/>
      <c r="C1759" s="47"/>
      <c r="D1759" s="47"/>
      <c r="E1759" s="47"/>
      <c r="F1759" s="47"/>
      <c r="G1759" s="47"/>
      <c r="H1759" s="47"/>
      <c r="I1759" s="47"/>
    </row>
    <row r="1760" spans="1:9" x14ac:dyDescent="0.25">
      <c r="A1760" s="47"/>
      <c r="B1760" s="47"/>
      <c r="C1760" s="47"/>
      <c r="D1760" s="47"/>
      <c r="E1760" s="47"/>
      <c r="F1760" s="47"/>
      <c r="G1760" s="47"/>
      <c r="H1760" s="47"/>
      <c r="I1760" s="47"/>
    </row>
    <row r="1761" spans="1:9" x14ac:dyDescent="0.25">
      <c r="A1761" s="47"/>
      <c r="B1761" s="47"/>
      <c r="C1761" s="47"/>
      <c r="D1761" s="47"/>
      <c r="E1761" s="47"/>
      <c r="F1761" s="47"/>
      <c r="G1761" s="47"/>
      <c r="H1761" s="47"/>
      <c r="I1761" s="47"/>
    </row>
    <row r="1762" spans="1:9" x14ac:dyDescent="0.25">
      <c r="A1762" s="47"/>
      <c r="B1762" s="47"/>
      <c r="C1762" s="47"/>
      <c r="D1762" s="47"/>
      <c r="E1762" s="47"/>
      <c r="F1762" s="47"/>
      <c r="G1762" s="47"/>
      <c r="H1762" s="47"/>
      <c r="I1762" s="47"/>
    </row>
    <row r="1763" spans="1:9" x14ac:dyDescent="0.25">
      <c r="A1763" s="47"/>
      <c r="B1763" s="47"/>
      <c r="C1763" s="47"/>
      <c r="D1763" s="47"/>
      <c r="E1763" s="47"/>
      <c r="F1763" s="47"/>
      <c r="G1763" s="47"/>
      <c r="H1763" s="47"/>
      <c r="I1763" s="47"/>
    </row>
    <row r="1764" spans="1:9" x14ac:dyDescent="0.25">
      <c r="A1764" s="47"/>
      <c r="B1764" s="47"/>
      <c r="C1764" s="47"/>
      <c r="D1764" s="47"/>
      <c r="E1764" s="47"/>
      <c r="F1764" s="47"/>
      <c r="G1764" s="47"/>
      <c r="H1764" s="47"/>
      <c r="I1764" s="47"/>
    </row>
    <row r="1765" spans="1:9" x14ac:dyDescent="0.25">
      <c r="A1765" s="47"/>
      <c r="B1765" s="47"/>
      <c r="C1765" s="47"/>
      <c r="D1765" s="47"/>
      <c r="E1765" s="47"/>
      <c r="F1765" s="47"/>
      <c r="G1765" s="47"/>
      <c r="H1765" s="47"/>
      <c r="I1765" s="47"/>
    </row>
    <row r="1766" spans="1:9" x14ac:dyDescent="0.25">
      <c r="A1766" s="47"/>
      <c r="B1766" s="47"/>
      <c r="C1766" s="47"/>
      <c r="D1766" s="47"/>
      <c r="E1766" s="47"/>
      <c r="F1766" s="47"/>
      <c r="G1766" s="47"/>
      <c r="H1766" s="47"/>
      <c r="I1766" s="47"/>
    </row>
    <row r="1767" spans="1:9" x14ac:dyDescent="0.25">
      <c r="A1767" s="47"/>
      <c r="B1767" s="47"/>
      <c r="C1767" s="47"/>
      <c r="D1767" s="47"/>
      <c r="E1767" s="47"/>
      <c r="F1767" s="47"/>
      <c r="G1767" s="47"/>
      <c r="H1767" s="47"/>
      <c r="I1767" s="47"/>
    </row>
    <row r="1768" spans="1:9" x14ac:dyDescent="0.25">
      <c r="A1768" s="47"/>
      <c r="B1768" s="47"/>
      <c r="C1768" s="47"/>
      <c r="D1768" s="47"/>
      <c r="E1768" s="47"/>
      <c r="F1768" s="47"/>
      <c r="G1768" s="47"/>
      <c r="H1768" s="47"/>
      <c r="I1768" s="47"/>
    </row>
    <row r="1769" spans="1:9" x14ac:dyDescent="0.25">
      <c r="A1769" s="47"/>
      <c r="B1769" s="47"/>
      <c r="C1769" s="47"/>
      <c r="D1769" s="47"/>
      <c r="E1769" s="47"/>
      <c r="F1769" s="47"/>
      <c r="G1769" s="47"/>
      <c r="H1769" s="47"/>
      <c r="I1769" s="47"/>
    </row>
    <row r="1770" spans="1:9" x14ac:dyDescent="0.25">
      <c r="A1770" s="47"/>
      <c r="B1770" s="47"/>
      <c r="C1770" s="47"/>
      <c r="D1770" s="47"/>
      <c r="E1770" s="47"/>
      <c r="F1770" s="47"/>
      <c r="G1770" s="47"/>
      <c r="H1770" s="47"/>
      <c r="I1770" s="47"/>
    </row>
    <row r="1771" spans="1:9" x14ac:dyDescent="0.25">
      <c r="A1771" s="47"/>
      <c r="B1771" s="47"/>
      <c r="C1771" s="47"/>
      <c r="D1771" s="47"/>
      <c r="E1771" s="47"/>
      <c r="F1771" s="47"/>
      <c r="G1771" s="47"/>
      <c r="H1771" s="47"/>
      <c r="I1771" s="47"/>
    </row>
    <row r="1772" spans="1:9" x14ac:dyDescent="0.25">
      <c r="A1772" s="47"/>
      <c r="B1772" s="47"/>
      <c r="C1772" s="47"/>
      <c r="D1772" s="47"/>
      <c r="E1772" s="47"/>
      <c r="F1772" s="47"/>
      <c r="G1772" s="47"/>
      <c r="H1772" s="47"/>
      <c r="I1772" s="47"/>
    </row>
    <row r="1773" spans="1:9" x14ac:dyDescent="0.25">
      <c r="A1773" s="47"/>
      <c r="B1773" s="47"/>
      <c r="C1773" s="47"/>
      <c r="D1773" s="47"/>
      <c r="E1773" s="47"/>
      <c r="F1773" s="47"/>
      <c r="G1773" s="47"/>
      <c r="H1773" s="47"/>
      <c r="I1773" s="47"/>
    </row>
    <row r="1774" spans="1:9" x14ac:dyDescent="0.25">
      <c r="A1774" s="47"/>
      <c r="B1774" s="47"/>
      <c r="C1774" s="47"/>
      <c r="D1774" s="47"/>
      <c r="E1774" s="47"/>
      <c r="F1774" s="47"/>
      <c r="G1774" s="47"/>
      <c r="H1774" s="47"/>
      <c r="I1774" s="47"/>
    </row>
    <row r="1775" spans="1:9" x14ac:dyDescent="0.25">
      <c r="A1775" s="47"/>
      <c r="B1775" s="47"/>
      <c r="C1775" s="47"/>
      <c r="D1775" s="47"/>
      <c r="E1775" s="47"/>
      <c r="F1775" s="47"/>
      <c r="G1775" s="47"/>
      <c r="H1775" s="47"/>
      <c r="I1775" s="47"/>
    </row>
    <row r="1776" spans="1:9" x14ac:dyDescent="0.25">
      <c r="A1776" s="47"/>
      <c r="B1776" s="47"/>
      <c r="C1776" s="47"/>
      <c r="D1776" s="47"/>
      <c r="E1776" s="47"/>
      <c r="F1776" s="47"/>
      <c r="G1776" s="47"/>
      <c r="H1776" s="47"/>
      <c r="I1776" s="47"/>
    </row>
    <row r="1777" spans="1:9" x14ac:dyDescent="0.25">
      <c r="A1777" s="47"/>
      <c r="B1777" s="47"/>
      <c r="C1777" s="47"/>
      <c r="D1777" s="47"/>
      <c r="E1777" s="47"/>
      <c r="F1777" s="47"/>
      <c r="G1777" s="47"/>
      <c r="H1777" s="47"/>
      <c r="I1777" s="47"/>
    </row>
    <row r="1778" spans="1:9" x14ac:dyDescent="0.25">
      <c r="A1778" s="47"/>
      <c r="B1778" s="47"/>
      <c r="C1778" s="47"/>
      <c r="D1778" s="47"/>
      <c r="E1778" s="47"/>
      <c r="F1778" s="47"/>
      <c r="G1778" s="47"/>
      <c r="H1778" s="47"/>
      <c r="I1778" s="47"/>
    </row>
    <row r="1779" spans="1:9" x14ac:dyDescent="0.25">
      <c r="A1779" s="47"/>
      <c r="B1779" s="47"/>
      <c r="C1779" s="47"/>
      <c r="D1779" s="47"/>
      <c r="E1779" s="47"/>
      <c r="F1779" s="47"/>
      <c r="G1779" s="47"/>
      <c r="H1779" s="47"/>
      <c r="I1779" s="47"/>
    </row>
    <row r="1780" spans="1:9" x14ac:dyDescent="0.25">
      <c r="A1780" s="47"/>
      <c r="B1780" s="47"/>
      <c r="C1780" s="47"/>
      <c r="D1780" s="47"/>
      <c r="E1780" s="47"/>
      <c r="F1780" s="47"/>
      <c r="G1780" s="47"/>
      <c r="H1780" s="47"/>
      <c r="I1780" s="47"/>
    </row>
    <row r="1781" spans="1:9" x14ac:dyDescent="0.25">
      <c r="A1781" s="47"/>
      <c r="B1781" s="47"/>
      <c r="C1781" s="47"/>
      <c r="D1781" s="47"/>
      <c r="E1781" s="47"/>
      <c r="F1781" s="47"/>
      <c r="G1781" s="47"/>
      <c r="H1781" s="47"/>
      <c r="I1781" s="47"/>
    </row>
    <row r="1782" spans="1:9" x14ac:dyDescent="0.25">
      <c r="A1782" s="47"/>
      <c r="B1782" s="47"/>
      <c r="C1782" s="47"/>
      <c r="D1782" s="47"/>
      <c r="E1782" s="47"/>
      <c r="F1782" s="47"/>
      <c r="G1782" s="47"/>
      <c r="H1782" s="47"/>
      <c r="I1782" s="47"/>
    </row>
    <row r="1783" spans="1:9" x14ac:dyDescent="0.25">
      <c r="A1783" s="47"/>
      <c r="B1783" s="47"/>
      <c r="C1783" s="47"/>
      <c r="D1783" s="47"/>
      <c r="E1783" s="47"/>
      <c r="F1783" s="47"/>
      <c r="G1783" s="47"/>
      <c r="H1783" s="47"/>
      <c r="I1783" s="47"/>
    </row>
    <row r="1784" spans="1:9" x14ac:dyDescent="0.25">
      <c r="A1784" s="47"/>
      <c r="B1784" s="47"/>
      <c r="C1784" s="47"/>
      <c r="D1784" s="47"/>
      <c r="E1784" s="47"/>
      <c r="F1784" s="47"/>
      <c r="G1784" s="47"/>
      <c r="H1784" s="47"/>
      <c r="I1784" s="47"/>
    </row>
    <row r="1785" spans="1:9" x14ac:dyDescent="0.25">
      <c r="A1785" s="47"/>
      <c r="B1785" s="47"/>
      <c r="C1785" s="47"/>
      <c r="D1785" s="47"/>
      <c r="E1785" s="47"/>
      <c r="F1785" s="47"/>
      <c r="G1785" s="47"/>
      <c r="H1785" s="47"/>
      <c r="I1785" s="47"/>
    </row>
    <row r="1786" spans="1:9" x14ac:dyDescent="0.25">
      <c r="A1786" s="47"/>
      <c r="B1786" s="47"/>
      <c r="C1786" s="47"/>
      <c r="D1786" s="47"/>
      <c r="E1786" s="47"/>
      <c r="F1786" s="47"/>
      <c r="G1786" s="47"/>
      <c r="H1786" s="47"/>
      <c r="I1786" s="47"/>
    </row>
    <row r="1787" spans="1:9" x14ac:dyDescent="0.25">
      <c r="A1787" s="47"/>
      <c r="B1787" s="47"/>
      <c r="C1787" s="47"/>
      <c r="D1787" s="47"/>
      <c r="E1787" s="47"/>
      <c r="F1787" s="47"/>
      <c r="G1787" s="47"/>
      <c r="H1787" s="47"/>
      <c r="I1787" s="47"/>
    </row>
    <row r="1788" spans="1:9" x14ac:dyDescent="0.25">
      <c r="A1788" s="47"/>
      <c r="B1788" s="47"/>
      <c r="C1788" s="47"/>
      <c r="D1788" s="47"/>
      <c r="E1788" s="47"/>
      <c r="F1788" s="47"/>
      <c r="G1788" s="47"/>
      <c r="H1788" s="47"/>
      <c r="I1788" s="47"/>
    </row>
    <row r="1789" spans="1:9" x14ac:dyDescent="0.25">
      <c r="A1789" s="47"/>
      <c r="B1789" s="47"/>
      <c r="C1789" s="47"/>
      <c r="D1789" s="47"/>
      <c r="E1789" s="47"/>
      <c r="F1789" s="47"/>
      <c r="G1789" s="47"/>
      <c r="H1789" s="47"/>
      <c r="I1789" s="47"/>
    </row>
    <row r="1790" spans="1:9" x14ac:dyDescent="0.25">
      <c r="A1790" s="47"/>
      <c r="B1790" s="47"/>
      <c r="C1790" s="47"/>
      <c r="D1790" s="47"/>
      <c r="E1790" s="47"/>
      <c r="F1790" s="47"/>
      <c r="G1790" s="47"/>
      <c r="H1790" s="47"/>
      <c r="I1790" s="47"/>
    </row>
    <row r="1791" spans="1:9" x14ac:dyDescent="0.25">
      <c r="A1791" s="47"/>
      <c r="B1791" s="47"/>
      <c r="C1791" s="47"/>
      <c r="D1791" s="47"/>
      <c r="E1791" s="47"/>
      <c r="F1791" s="47"/>
      <c r="G1791" s="47"/>
      <c r="H1791" s="47"/>
      <c r="I1791" s="47"/>
    </row>
    <row r="1792" spans="1:9" x14ac:dyDescent="0.25">
      <c r="A1792" s="47"/>
      <c r="B1792" s="47"/>
      <c r="C1792" s="47"/>
      <c r="D1792" s="47"/>
      <c r="E1792" s="47"/>
      <c r="F1792" s="47"/>
      <c r="G1792" s="47"/>
      <c r="H1792" s="47"/>
      <c r="I1792" s="47"/>
    </row>
    <row r="1793" spans="1:9" x14ac:dyDescent="0.25">
      <c r="A1793" s="47"/>
      <c r="B1793" s="47"/>
      <c r="C1793" s="47"/>
      <c r="D1793" s="47"/>
      <c r="E1793" s="47"/>
      <c r="F1793" s="47"/>
      <c r="G1793" s="47"/>
      <c r="H1793" s="47"/>
      <c r="I1793" s="47"/>
    </row>
    <row r="1794" spans="1:9" x14ac:dyDescent="0.25">
      <c r="A1794" s="47"/>
      <c r="B1794" s="47"/>
      <c r="C1794" s="47"/>
      <c r="D1794" s="47"/>
      <c r="E1794" s="47"/>
      <c r="F1794" s="47"/>
      <c r="G1794" s="47"/>
      <c r="H1794" s="47"/>
      <c r="I1794" s="47"/>
    </row>
    <row r="1795" spans="1:9" x14ac:dyDescent="0.25">
      <c r="A1795" s="47"/>
      <c r="B1795" s="47"/>
      <c r="C1795" s="47"/>
      <c r="D1795" s="47"/>
      <c r="E1795" s="47"/>
      <c r="F1795" s="47"/>
      <c r="G1795" s="47"/>
      <c r="H1795" s="47"/>
      <c r="I1795" s="47"/>
    </row>
    <row r="1796" spans="1:9" x14ac:dyDescent="0.25">
      <c r="A1796" s="47"/>
      <c r="B1796" s="47"/>
      <c r="C1796" s="47"/>
      <c r="D1796" s="47"/>
      <c r="E1796" s="47"/>
      <c r="F1796" s="47"/>
      <c r="G1796" s="47"/>
      <c r="H1796" s="47"/>
      <c r="I1796" s="47"/>
    </row>
    <row r="1797" spans="1:9" x14ac:dyDescent="0.25">
      <c r="A1797" s="47"/>
      <c r="B1797" s="47"/>
      <c r="C1797" s="47"/>
      <c r="D1797" s="47"/>
      <c r="E1797" s="47"/>
      <c r="F1797" s="47"/>
      <c r="G1797" s="47"/>
      <c r="H1797" s="47"/>
      <c r="I1797" s="47"/>
    </row>
    <row r="1798" spans="1:9" x14ac:dyDescent="0.25">
      <c r="A1798" s="47"/>
      <c r="B1798" s="47"/>
      <c r="C1798" s="47"/>
      <c r="D1798" s="47"/>
      <c r="E1798" s="47"/>
      <c r="F1798" s="47"/>
      <c r="G1798" s="47"/>
      <c r="H1798" s="47"/>
      <c r="I1798" s="47"/>
    </row>
    <row r="1799" spans="1:9" x14ac:dyDescent="0.25">
      <c r="A1799" s="47"/>
      <c r="B1799" s="47"/>
      <c r="C1799" s="47"/>
      <c r="D1799" s="47"/>
      <c r="E1799" s="47"/>
      <c r="F1799" s="47"/>
      <c r="G1799" s="47"/>
      <c r="H1799" s="47"/>
      <c r="I1799" s="47"/>
    </row>
    <row r="1800" spans="1:9" x14ac:dyDescent="0.25">
      <c r="A1800" s="47"/>
      <c r="B1800" s="47"/>
      <c r="C1800" s="47"/>
      <c r="D1800" s="47"/>
      <c r="E1800" s="47"/>
      <c r="F1800" s="47"/>
      <c r="G1800" s="47"/>
      <c r="H1800" s="47"/>
      <c r="I1800" s="47"/>
    </row>
    <row r="1801" spans="1:9" x14ac:dyDescent="0.25">
      <c r="A1801" s="47"/>
      <c r="B1801" s="47"/>
      <c r="C1801" s="47"/>
      <c r="D1801" s="47"/>
      <c r="E1801" s="47"/>
      <c r="F1801" s="47"/>
      <c r="G1801" s="47"/>
      <c r="H1801" s="47"/>
      <c r="I1801" s="47"/>
    </row>
    <row r="1802" spans="1:9" x14ac:dyDescent="0.25">
      <c r="A1802" s="47"/>
      <c r="B1802" s="47"/>
      <c r="C1802" s="47"/>
      <c r="D1802" s="47"/>
      <c r="E1802" s="47"/>
      <c r="F1802" s="47"/>
      <c r="G1802" s="47"/>
      <c r="H1802" s="47"/>
      <c r="I1802" s="47"/>
    </row>
    <row r="1803" spans="1:9" x14ac:dyDescent="0.25">
      <c r="A1803" s="47"/>
      <c r="B1803" s="47"/>
      <c r="C1803" s="47"/>
      <c r="D1803" s="47"/>
      <c r="E1803" s="47"/>
      <c r="F1803" s="47"/>
      <c r="G1803" s="47"/>
      <c r="H1803" s="47"/>
      <c r="I1803" s="47"/>
    </row>
    <row r="1804" spans="1:9" x14ac:dyDescent="0.25">
      <c r="A1804" s="47"/>
      <c r="B1804" s="47"/>
      <c r="C1804" s="47"/>
      <c r="D1804" s="47"/>
      <c r="E1804" s="47"/>
      <c r="F1804" s="47"/>
      <c r="G1804" s="47"/>
      <c r="H1804" s="47"/>
      <c r="I1804" s="47"/>
    </row>
    <row r="1805" spans="1:9" x14ac:dyDescent="0.25">
      <c r="A1805" s="47"/>
      <c r="B1805" s="47"/>
      <c r="C1805" s="47"/>
      <c r="D1805" s="47"/>
      <c r="E1805" s="47"/>
      <c r="F1805" s="47"/>
      <c r="G1805" s="47"/>
      <c r="H1805" s="47"/>
      <c r="I1805" s="47"/>
    </row>
    <row r="1806" spans="1:9" x14ac:dyDescent="0.25">
      <c r="A1806" s="47"/>
      <c r="B1806" s="47"/>
      <c r="C1806" s="47"/>
      <c r="D1806" s="47"/>
      <c r="E1806" s="47"/>
      <c r="F1806" s="47"/>
      <c r="G1806" s="47"/>
      <c r="H1806" s="47"/>
      <c r="I1806" s="47"/>
    </row>
    <row r="1807" spans="1:9" x14ac:dyDescent="0.25">
      <c r="A1807" s="47"/>
      <c r="B1807" s="47"/>
      <c r="C1807" s="47"/>
      <c r="D1807" s="47"/>
      <c r="E1807" s="47"/>
      <c r="F1807" s="47"/>
      <c r="G1807" s="47"/>
      <c r="H1807" s="47"/>
      <c r="I1807" s="47"/>
    </row>
    <row r="1808" spans="1:9" x14ac:dyDescent="0.25">
      <c r="A1808" s="47"/>
      <c r="B1808" s="47"/>
      <c r="C1808" s="47"/>
      <c r="D1808" s="47"/>
      <c r="E1808" s="47"/>
      <c r="F1808" s="47"/>
      <c r="G1808" s="47"/>
      <c r="H1808" s="47"/>
      <c r="I1808" s="47"/>
    </row>
    <row r="1809" spans="1:9" x14ac:dyDescent="0.25">
      <c r="A1809" s="47"/>
      <c r="B1809" s="47"/>
      <c r="C1809" s="47"/>
      <c r="D1809" s="47"/>
      <c r="E1809" s="47"/>
      <c r="F1809" s="47"/>
      <c r="G1809" s="47"/>
      <c r="H1809" s="47"/>
      <c r="I1809" s="47"/>
    </row>
    <row r="1810" spans="1:9" x14ac:dyDescent="0.25">
      <c r="A1810" s="47"/>
      <c r="B1810" s="47"/>
      <c r="C1810" s="47"/>
      <c r="D1810" s="47"/>
      <c r="E1810" s="47"/>
      <c r="F1810" s="47"/>
      <c r="G1810" s="47"/>
      <c r="H1810" s="47"/>
      <c r="I1810" s="47"/>
    </row>
    <row r="1811" spans="1:9" x14ac:dyDescent="0.25">
      <c r="A1811" s="47"/>
      <c r="B1811" s="47"/>
      <c r="C1811" s="47"/>
      <c r="D1811" s="47"/>
      <c r="E1811" s="47"/>
      <c r="F1811" s="47"/>
      <c r="G1811" s="47"/>
      <c r="H1811" s="47"/>
      <c r="I1811" s="47"/>
    </row>
    <row r="1812" spans="1:9" x14ac:dyDescent="0.25">
      <c r="A1812" s="47"/>
      <c r="B1812" s="47"/>
      <c r="C1812" s="47"/>
      <c r="D1812" s="47"/>
      <c r="E1812" s="47"/>
      <c r="F1812" s="47"/>
      <c r="G1812" s="47"/>
      <c r="H1812" s="47"/>
      <c r="I1812" s="47"/>
    </row>
    <row r="1813" spans="1:9" x14ac:dyDescent="0.25">
      <c r="A1813" s="47"/>
      <c r="B1813" s="47"/>
      <c r="C1813" s="47"/>
      <c r="D1813" s="47"/>
      <c r="E1813" s="47"/>
      <c r="F1813" s="47"/>
      <c r="G1813" s="47"/>
      <c r="H1813" s="47"/>
      <c r="I1813" s="47"/>
    </row>
    <row r="1814" spans="1:9" x14ac:dyDescent="0.25">
      <c r="A1814" s="47"/>
      <c r="B1814" s="47"/>
      <c r="C1814" s="47"/>
      <c r="D1814" s="47"/>
      <c r="E1814" s="47"/>
      <c r="F1814" s="47"/>
      <c r="G1814" s="47"/>
      <c r="H1814" s="47"/>
      <c r="I1814" s="47"/>
    </row>
    <row r="1815" spans="1:9" x14ac:dyDescent="0.25">
      <c r="A1815" s="47"/>
      <c r="B1815" s="47"/>
      <c r="C1815" s="47"/>
      <c r="D1815" s="47"/>
      <c r="E1815" s="47"/>
      <c r="F1815" s="47"/>
      <c r="G1815" s="47"/>
      <c r="H1815" s="47"/>
      <c r="I1815" s="47"/>
    </row>
    <row r="1816" spans="1:9" x14ac:dyDescent="0.25">
      <c r="A1816" s="47"/>
      <c r="B1816" s="47"/>
      <c r="C1816" s="47"/>
      <c r="D1816" s="47"/>
      <c r="E1816" s="47"/>
      <c r="F1816" s="47"/>
      <c r="G1816" s="47"/>
      <c r="H1816" s="47"/>
      <c r="I1816" s="47"/>
    </row>
    <row r="1817" spans="1:9" x14ac:dyDescent="0.25">
      <c r="A1817" s="47"/>
      <c r="B1817" s="47"/>
      <c r="C1817" s="47"/>
      <c r="D1817" s="47"/>
      <c r="E1817" s="47"/>
      <c r="F1817" s="47"/>
      <c r="G1817" s="47"/>
      <c r="H1817" s="47"/>
      <c r="I1817" s="47"/>
    </row>
    <row r="1818" spans="1:9" x14ac:dyDescent="0.25">
      <c r="A1818" s="47"/>
      <c r="B1818" s="47"/>
      <c r="C1818" s="47"/>
      <c r="D1818" s="47"/>
      <c r="E1818" s="47"/>
      <c r="F1818" s="47"/>
      <c r="G1818" s="47"/>
      <c r="H1818" s="47"/>
      <c r="I1818" s="47"/>
    </row>
    <row r="1819" spans="1:9" x14ac:dyDescent="0.25">
      <c r="A1819" s="47"/>
      <c r="B1819" s="47"/>
      <c r="C1819" s="47"/>
      <c r="D1819" s="47"/>
      <c r="E1819" s="47"/>
      <c r="F1819" s="47"/>
      <c r="G1819" s="47"/>
      <c r="H1819" s="47"/>
      <c r="I1819" s="47"/>
    </row>
    <row r="1820" spans="1:9" x14ac:dyDescent="0.25">
      <c r="A1820" s="47"/>
      <c r="B1820" s="47"/>
      <c r="C1820" s="47"/>
      <c r="D1820" s="47"/>
      <c r="E1820" s="47"/>
      <c r="F1820" s="47"/>
      <c r="G1820" s="47"/>
      <c r="H1820" s="47"/>
      <c r="I1820" s="47"/>
    </row>
    <row r="1821" spans="1:9" x14ac:dyDescent="0.25">
      <c r="A1821" s="47"/>
      <c r="B1821" s="47"/>
      <c r="C1821" s="47"/>
      <c r="D1821" s="47"/>
      <c r="E1821" s="47"/>
      <c r="F1821" s="47"/>
      <c r="G1821" s="47"/>
      <c r="H1821" s="47"/>
      <c r="I1821" s="47"/>
    </row>
    <row r="1822" spans="1:9" x14ac:dyDescent="0.25">
      <c r="A1822" s="47"/>
      <c r="B1822" s="47"/>
      <c r="C1822" s="47"/>
      <c r="D1822" s="47"/>
      <c r="E1822" s="47"/>
      <c r="F1822" s="47"/>
      <c r="G1822" s="47"/>
      <c r="H1822" s="47"/>
      <c r="I1822" s="47"/>
    </row>
    <row r="1823" spans="1:9" x14ac:dyDescent="0.25">
      <c r="A1823" s="47"/>
      <c r="B1823" s="47"/>
      <c r="C1823" s="47"/>
      <c r="D1823" s="47"/>
      <c r="E1823" s="47"/>
      <c r="F1823" s="47"/>
      <c r="G1823" s="47"/>
      <c r="H1823" s="47"/>
      <c r="I1823" s="47"/>
    </row>
    <row r="1824" spans="1:9" x14ac:dyDescent="0.25">
      <c r="A1824" s="47"/>
      <c r="B1824" s="47"/>
      <c r="C1824" s="47"/>
      <c r="D1824" s="47"/>
      <c r="E1824" s="47"/>
      <c r="F1824" s="47"/>
      <c r="G1824" s="47"/>
      <c r="H1824" s="47"/>
      <c r="I1824" s="47"/>
    </row>
    <row r="1825" spans="1:9" x14ac:dyDescent="0.25">
      <c r="A1825" s="47"/>
      <c r="B1825" s="47"/>
      <c r="C1825" s="47"/>
      <c r="D1825" s="47"/>
      <c r="E1825" s="47"/>
      <c r="F1825" s="47"/>
      <c r="G1825" s="47"/>
      <c r="H1825" s="47"/>
      <c r="I1825" s="47"/>
    </row>
    <row r="1826" spans="1:9" x14ac:dyDescent="0.25">
      <c r="A1826" s="47"/>
      <c r="B1826" s="47"/>
      <c r="C1826" s="47"/>
      <c r="D1826" s="47"/>
      <c r="E1826" s="47"/>
      <c r="F1826" s="47"/>
      <c r="G1826" s="47"/>
      <c r="H1826" s="47"/>
      <c r="I1826" s="47"/>
    </row>
    <row r="1827" spans="1:9" x14ac:dyDescent="0.25">
      <c r="A1827" s="47"/>
      <c r="B1827" s="47"/>
      <c r="C1827" s="47"/>
      <c r="D1827" s="47"/>
      <c r="E1827" s="47"/>
      <c r="F1827" s="47"/>
      <c r="G1827" s="47"/>
      <c r="H1827" s="47"/>
      <c r="I1827" s="47"/>
    </row>
    <row r="1828" spans="1:9" x14ac:dyDescent="0.25">
      <c r="A1828" s="47"/>
      <c r="B1828" s="47"/>
      <c r="C1828" s="47"/>
      <c r="D1828" s="47"/>
      <c r="E1828" s="47"/>
      <c r="F1828" s="47"/>
      <c r="G1828" s="47"/>
      <c r="H1828" s="47"/>
      <c r="I1828" s="47"/>
    </row>
    <row r="1829" spans="1:9" x14ac:dyDescent="0.25">
      <c r="A1829" s="47"/>
      <c r="B1829" s="47"/>
      <c r="C1829" s="47"/>
      <c r="D1829" s="47"/>
      <c r="E1829" s="47"/>
      <c r="F1829" s="47"/>
      <c r="G1829" s="47"/>
      <c r="H1829" s="47"/>
      <c r="I1829" s="47"/>
    </row>
    <row r="1830" spans="1:9" x14ac:dyDescent="0.25">
      <c r="A1830" s="47"/>
      <c r="B1830" s="47"/>
      <c r="C1830" s="47"/>
      <c r="D1830" s="47"/>
      <c r="E1830" s="47"/>
      <c r="F1830" s="47"/>
      <c r="G1830" s="47"/>
      <c r="H1830" s="47"/>
      <c r="I1830" s="47"/>
    </row>
    <row r="1831" spans="1:9" x14ac:dyDescent="0.25">
      <c r="A1831" s="47"/>
      <c r="B1831" s="47"/>
      <c r="C1831" s="47"/>
      <c r="D1831" s="47"/>
      <c r="E1831" s="47"/>
      <c r="F1831" s="47"/>
      <c r="G1831" s="47"/>
      <c r="H1831" s="47"/>
      <c r="I1831" s="47"/>
    </row>
    <row r="1832" spans="1:9" x14ac:dyDescent="0.25">
      <c r="A1832" s="47"/>
      <c r="B1832" s="47"/>
      <c r="C1832" s="47"/>
      <c r="D1832" s="47"/>
      <c r="E1832" s="47"/>
      <c r="F1832" s="47"/>
      <c r="G1832" s="47"/>
      <c r="H1832" s="47"/>
      <c r="I1832" s="47"/>
    </row>
    <row r="1833" spans="1:9" x14ac:dyDescent="0.25">
      <c r="A1833" s="47"/>
      <c r="B1833" s="47"/>
      <c r="C1833" s="47"/>
      <c r="D1833" s="47"/>
      <c r="E1833" s="47"/>
      <c r="F1833" s="47"/>
      <c r="G1833" s="47"/>
      <c r="H1833" s="47"/>
      <c r="I1833" s="47"/>
    </row>
    <row r="1834" spans="1:9" x14ac:dyDescent="0.25">
      <c r="A1834" s="47"/>
      <c r="B1834" s="47"/>
      <c r="C1834" s="47"/>
      <c r="D1834" s="47"/>
      <c r="E1834" s="47"/>
      <c r="F1834" s="47"/>
      <c r="G1834" s="47"/>
      <c r="H1834" s="47"/>
      <c r="I1834" s="47"/>
    </row>
    <row r="1835" spans="1:9" x14ac:dyDescent="0.25">
      <c r="A1835" s="47"/>
      <c r="B1835" s="47"/>
      <c r="C1835" s="47"/>
      <c r="D1835" s="47"/>
      <c r="E1835" s="47"/>
      <c r="F1835" s="47"/>
      <c r="G1835" s="47"/>
      <c r="H1835" s="47"/>
      <c r="I1835" s="47"/>
    </row>
    <row r="1836" spans="1:9" x14ac:dyDescent="0.25">
      <c r="A1836" s="47"/>
      <c r="B1836" s="47"/>
      <c r="C1836" s="47"/>
      <c r="D1836" s="47"/>
      <c r="E1836" s="47"/>
      <c r="F1836" s="47"/>
      <c r="G1836" s="47"/>
      <c r="H1836" s="47"/>
      <c r="I1836" s="47"/>
    </row>
    <row r="1837" spans="1:9" x14ac:dyDescent="0.25">
      <c r="A1837" s="47"/>
      <c r="B1837" s="47"/>
      <c r="C1837" s="47"/>
      <c r="D1837" s="47"/>
      <c r="E1837" s="47"/>
      <c r="F1837" s="47"/>
      <c r="G1837" s="47"/>
      <c r="H1837" s="47"/>
      <c r="I1837" s="47"/>
    </row>
    <row r="1838" spans="1:9" x14ac:dyDescent="0.25">
      <c r="A1838" s="47"/>
      <c r="B1838" s="47"/>
      <c r="C1838" s="47"/>
      <c r="D1838" s="47"/>
      <c r="E1838" s="47"/>
      <c r="F1838" s="47"/>
      <c r="G1838" s="47"/>
      <c r="H1838" s="47"/>
      <c r="I1838" s="47"/>
    </row>
    <row r="1839" spans="1:9" x14ac:dyDescent="0.25">
      <c r="A1839" s="47"/>
      <c r="B1839" s="47"/>
      <c r="C1839" s="47"/>
      <c r="D1839" s="47"/>
      <c r="E1839" s="47"/>
      <c r="F1839" s="47"/>
      <c r="G1839" s="47"/>
      <c r="H1839" s="47"/>
      <c r="I1839" s="47"/>
    </row>
    <row r="1840" spans="1:9" x14ac:dyDescent="0.25">
      <c r="A1840" s="47"/>
      <c r="B1840" s="47"/>
      <c r="C1840" s="47"/>
      <c r="D1840" s="47"/>
      <c r="E1840" s="47"/>
      <c r="F1840" s="47"/>
      <c r="G1840" s="47"/>
      <c r="H1840" s="47"/>
      <c r="I1840" s="47"/>
    </row>
    <row r="1841" spans="1:9" x14ac:dyDescent="0.25">
      <c r="A1841" s="47"/>
      <c r="B1841" s="47"/>
      <c r="C1841" s="47"/>
      <c r="D1841" s="47"/>
      <c r="E1841" s="47"/>
      <c r="F1841" s="47"/>
      <c r="G1841" s="47"/>
      <c r="H1841" s="47"/>
      <c r="I1841" s="47"/>
    </row>
    <row r="1842" spans="1:9" x14ac:dyDescent="0.25">
      <c r="A1842" s="47"/>
      <c r="B1842" s="47"/>
      <c r="C1842" s="47"/>
      <c r="D1842" s="47"/>
      <c r="E1842" s="47"/>
      <c r="F1842" s="47"/>
      <c r="G1842" s="47"/>
      <c r="H1842" s="47"/>
      <c r="I1842" s="47"/>
    </row>
    <row r="1843" spans="1:9" x14ac:dyDescent="0.25">
      <c r="A1843" s="47"/>
      <c r="B1843" s="47"/>
      <c r="C1843" s="47"/>
      <c r="D1843" s="47"/>
      <c r="E1843" s="47"/>
      <c r="F1843" s="47"/>
      <c r="G1843" s="47"/>
      <c r="H1843" s="47"/>
      <c r="I1843" s="47"/>
    </row>
    <row r="1844" spans="1:9" x14ac:dyDescent="0.25">
      <c r="A1844" s="47"/>
      <c r="B1844" s="47"/>
      <c r="C1844" s="47"/>
      <c r="D1844" s="47"/>
      <c r="E1844" s="47"/>
      <c r="F1844" s="47"/>
      <c r="G1844" s="47"/>
      <c r="H1844" s="47"/>
      <c r="I1844" s="47"/>
    </row>
    <row r="1845" spans="1:9" x14ac:dyDescent="0.25">
      <c r="A1845" s="47"/>
      <c r="B1845" s="47"/>
      <c r="C1845" s="47"/>
      <c r="D1845" s="47"/>
      <c r="E1845" s="47"/>
      <c r="F1845" s="47"/>
      <c r="G1845" s="47"/>
      <c r="H1845" s="47"/>
      <c r="I1845" s="47"/>
    </row>
    <row r="1846" spans="1:9" x14ac:dyDescent="0.25">
      <c r="A1846" s="47"/>
      <c r="B1846" s="47"/>
      <c r="C1846" s="47"/>
      <c r="D1846" s="47"/>
      <c r="E1846" s="47"/>
      <c r="F1846" s="47"/>
      <c r="G1846" s="47"/>
      <c r="H1846" s="47"/>
      <c r="I1846" s="47"/>
    </row>
    <row r="1847" spans="1:9" x14ac:dyDescent="0.25">
      <c r="A1847" s="47"/>
      <c r="B1847" s="47"/>
      <c r="C1847" s="47"/>
      <c r="D1847" s="47"/>
      <c r="E1847" s="47"/>
      <c r="F1847" s="47"/>
      <c r="G1847" s="47"/>
      <c r="H1847" s="47"/>
      <c r="I1847" s="47"/>
    </row>
    <row r="1848" spans="1:9" x14ac:dyDescent="0.25">
      <c r="A1848" s="47"/>
      <c r="B1848" s="47"/>
      <c r="C1848" s="47"/>
      <c r="D1848" s="47"/>
      <c r="E1848" s="47"/>
      <c r="F1848" s="47"/>
      <c r="G1848" s="47"/>
      <c r="H1848" s="47"/>
      <c r="I1848" s="47"/>
    </row>
    <row r="1849" spans="1:9" x14ac:dyDescent="0.25">
      <c r="A1849" s="47"/>
      <c r="B1849" s="47"/>
      <c r="C1849" s="47"/>
      <c r="D1849" s="47"/>
      <c r="E1849" s="47"/>
      <c r="F1849" s="47"/>
      <c r="G1849" s="47"/>
      <c r="H1849" s="47"/>
      <c r="I1849" s="47"/>
    </row>
    <row r="1850" spans="1:9" x14ac:dyDescent="0.25">
      <c r="A1850" s="47"/>
      <c r="B1850" s="47"/>
      <c r="C1850" s="47"/>
      <c r="D1850" s="47"/>
      <c r="E1850" s="47"/>
      <c r="F1850" s="47"/>
      <c r="G1850" s="47"/>
      <c r="H1850" s="47"/>
      <c r="I1850" s="47"/>
    </row>
    <row r="1851" spans="1:9" x14ac:dyDescent="0.25">
      <c r="A1851" s="47"/>
      <c r="B1851" s="47"/>
      <c r="C1851" s="47"/>
      <c r="D1851" s="47"/>
      <c r="E1851" s="47"/>
      <c r="F1851" s="47"/>
      <c r="G1851" s="47"/>
      <c r="H1851" s="47"/>
      <c r="I1851" s="47"/>
    </row>
    <row r="1852" spans="1:9" x14ac:dyDescent="0.25">
      <c r="A1852" s="47"/>
      <c r="B1852" s="47"/>
      <c r="C1852" s="47"/>
      <c r="D1852" s="47"/>
      <c r="E1852" s="47"/>
      <c r="F1852" s="47"/>
      <c r="G1852" s="47"/>
      <c r="H1852" s="47"/>
      <c r="I1852" s="47"/>
    </row>
    <row r="1853" spans="1:9" x14ac:dyDescent="0.25">
      <c r="A1853" s="47"/>
      <c r="B1853" s="47"/>
      <c r="C1853" s="47"/>
      <c r="D1853" s="47"/>
      <c r="E1853" s="47"/>
      <c r="F1853" s="47"/>
      <c r="G1853" s="47"/>
      <c r="H1853" s="47"/>
      <c r="I1853" s="47"/>
    </row>
    <row r="1854" spans="1:9" x14ac:dyDescent="0.25">
      <c r="A1854" s="47"/>
      <c r="B1854" s="47"/>
      <c r="C1854" s="47"/>
      <c r="D1854" s="47"/>
      <c r="E1854" s="47"/>
      <c r="F1854" s="47"/>
      <c r="G1854" s="47"/>
      <c r="H1854" s="47"/>
      <c r="I1854" s="47"/>
    </row>
    <row r="1855" spans="1:9" x14ac:dyDescent="0.25">
      <c r="A1855" s="47"/>
      <c r="B1855" s="47"/>
      <c r="C1855" s="47"/>
      <c r="D1855" s="47"/>
      <c r="E1855" s="47"/>
      <c r="F1855" s="47"/>
      <c r="G1855" s="47"/>
      <c r="H1855" s="47"/>
      <c r="I1855" s="47"/>
    </row>
    <row r="1856" spans="1:9" x14ac:dyDescent="0.25">
      <c r="A1856" s="47"/>
      <c r="B1856" s="47"/>
      <c r="C1856" s="47"/>
      <c r="D1856" s="47"/>
      <c r="E1856" s="47"/>
      <c r="F1856" s="47"/>
      <c r="G1856" s="47"/>
      <c r="H1856" s="47"/>
      <c r="I1856" s="47"/>
    </row>
    <row r="1857" spans="1:9" x14ac:dyDescent="0.25">
      <c r="A1857" s="47"/>
      <c r="B1857" s="47"/>
      <c r="C1857" s="47"/>
      <c r="D1857" s="47"/>
      <c r="E1857" s="47"/>
      <c r="F1857" s="47"/>
      <c r="G1857" s="47"/>
      <c r="H1857" s="47"/>
      <c r="I1857" s="47"/>
    </row>
    <row r="1858" spans="1:9" x14ac:dyDescent="0.25">
      <c r="A1858" s="47"/>
      <c r="B1858" s="47"/>
      <c r="C1858" s="47"/>
      <c r="D1858" s="47"/>
      <c r="E1858" s="47"/>
      <c r="F1858" s="47"/>
      <c r="G1858" s="47"/>
      <c r="H1858" s="47"/>
      <c r="I1858" s="47"/>
    </row>
    <row r="1859" spans="1:9" x14ac:dyDescent="0.25">
      <c r="A1859" s="47"/>
      <c r="B1859" s="47"/>
      <c r="C1859" s="47"/>
      <c r="D1859" s="47"/>
      <c r="E1859" s="47"/>
      <c r="F1859" s="47"/>
      <c r="G1859" s="47"/>
      <c r="H1859" s="47"/>
      <c r="I1859" s="47"/>
    </row>
    <row r="1860" spans="1:9" x14ac:dyDescent="0.25">
      <c r="A1860" s="47"/>
      <c r="B1860" s="47"/>
      <c r="C1860" s="47"/>
      <c r="D1860" s="47"/>
      <c r="E1860" s="47"/>
      <c r="F1860" s="47"/>
      <c r="G1860" s="47"/>
      <c r="H1860" s="47"/>
      <c r="I1860" s="47"/>
    </row>
    <row r="1861" spans="1:9" x14ac:dyDescent="0.25">
      <c r="A1861" s="47"/>
      <c r="B1861" s="47"/>
      <c r="C1861" s="47"/>
      <c r="D1861" s="47"/>
      <c r="E1861" s="47"/>
      <c r="F1861" s="47"/>
      <c r="G1861" s="47"/>
      <c r="H1861" s="47"/>
      <c r="I1861" s="47"/>
    </row>
    <row r="1862" spans="1:9" x14ac:dyDescent="0.25">
      <c r="A1862" s="47"/>
      <c r="B1862" s="47"/>
      <c r="C1862" s="47"/>
      <c r="D1862" s="47"/>
      <c r="E1862" s="47"/>
      <c r="F1862" s="47"/>
      <c r="G1862" s="47"/>
      <c r="H1862" s="47"/>
      <c r="I1862" s="47"/>
    </row>
    <row r="1863" spans="1:9" x14ac:dyDescent="0.25">
      <c r="A1863" s="47"/>
      <c r="B1863" s="47"/>
      <c r="C1863" s="47"/>
      <c r="D1863" s="47"/>
      <c r="E1863" s="47"/>
      <c r="F1863" s="47"/>
      <c r="G1863" s="47"/>
      <c r="H1863" s="47"/>
      <c r="I1863" s="47"/>
    </row>
    <row r="1864" spans="1:9" x14ac:dyDescent="0.25">
      <c r="A1864" s="47"/>
      <c r="B1864" s="47"/>
      <c r="C1864" s="47"/>
      <c r="D1864" s="47"/>
      <c r="E1864" s="47"/>
      <c r="F1864" s="47"/>
      <c r="G1864" s="47"/>
      <c r="H1864" s="47"/>
      <c r="I1864" s="47"/>
    </row>
    <row r="1865" spans="1:9" x14ac:dyDescent="0.25">
      <c r="A1865" s="47"/>
      <c r="B1865" s="47"/>
      <c r="C1865" s="47"/>
      <c r="D1865" s="47"/>
      <c r="E1865" s="47"/>
      <c r="F1865" s="47"/>
      <c r="G1865" s="47"/>
      <c r="H1865" s="47"/>
      <c r="I1865" s="47"/>
    </row>
    <row r="1866" spans="1:9" x14ac:dyDescent="0.25">
      <c r="A1866" s="47"/>
      <c r="B1866" s="47"/>
      <c r="C1866" s="47"/>
      <c r="D1866" s="47"/>
      <c r="E1866" s="47"/>
      <c r="F1866" s="47"/>
      <c r="G1866" s="47"/>
      <c r="H1866" s="47"/>
      <c r="I1866" s="47"/>
    </row>
    <row r="1867" spans="1:9" x14ac:dyDescent="0.25">
      <c r="A1867" s="47"/>
      <c r="B1867" s="47"/>
      <c r="C1867" s="47"/>
      <c r="D1867" s="47"/>
      <c r="E1867" s="47"/>
      <c r="F1867" s="47"/>
      <c r="G1867" s="47"/>
      <c r="H1867" s="47"/>
      <c r="I1867" s="47"/>
    </row>
    <row r="1868" spans="1:9" x14ac:dyDescent="0.25">
      <c r="A1868" s="47"/>
      <c r="B1868" s="47"/>
      <c r="C1868" s="47"/>
      <c r="D1868" s="47"/>
      <c r="E1868" s="47"/>
      <c r="F1868" s="47"/>
      <c r="G1868" s="47"/>
      <c r="H1868" s="47"/>
      <c r="I1868" s="47"/>
    </row>
    <row r="1869" spans="1:9" x14ac:dyDescent="0.25">
      <c r="A1869" s="47"/>
      <c r="B1869" s="47"/>
      <c r="C1869" s="47"/>
      <c r="D1869" s="47"/>
      <c r="E1869" s="47"/>
      <c r="F1869" s="47"/>
      <c r="G1869" s="47"/>
      <c r="H1869" s="47"/>
      <c r="I1869" s="47"/>
    </row>
    <row r="1870" spans="1:9" x14ac:dyDescent="0.25">
      <c r="A1870" s="47"/>
      <c r="B1870" s="47"/>
      <c r="C1870" s="47"/>
      <c r="D1870" s="47"/>
      <c r="E1870" s="47"/>
      <c r="F1870" s="47"/>
      <c r="G1870" s="47"/>
      <c r="H1870" s="47"/>
      <c r="I1870" s="47"/>
    </row>
    <row r="1871" spans="1:9" x14ac:dyDescent="0.25">
      <c r="A1871" s="47"/>
      <c r="B1871" s="47"/>
      <c r="C1871" s="47"/>
      <c r="D1871" s="47"/>
      <c r="E1871" s="47"/>
      <c r="F1871" s="47"/>
      <c r="G1871" s="47"/>
      <c r="H1871" s="47"/>
      <c r="I1871" s="47"/>
    </row>
    <row r="1872" spans="1:9" x14ac:dyDescent="0.25">
      <c r="A1872" s="47"/>
      <c r="B1872" s="47"/>
      <c r="C1872" s="47"/>
      <c r="D1872" s="47"/>
      <c r="E1872" s="47"/>
      <c r="F1872" s="47"/>
      <c r="G1872" s="47"/>
      <c r="H1872" s="47"/>
      <c r="I1872" s="47"/>
    </row>
    <row r="1873" spans="1:9" x14ac:dyDescent="0.25">
      <c r="A1873" s="47"/>
      <c r="B1873" s="47"/>
      <c r="C1873" s="47"/>
      <c r="D1873" s="47"/>
      <c r="E1873" s="47"/>
      <c r="F1873" s="47"/>
      <c r="G1873" s="47"/>
      <c r="H1873" s="47"/>
      <c r="I1873" s="47"/>
    </row>
    <row r="1874" spans="1:9" x14ac:dyDescent="0.25">
      <c r="A1874" s="47"/>
      <c r="B1874" s="47"/>
      <c r="C1874" s="47"/>
      <c r="D1874" s="47"/>
      <c r="E1874" s="47"/>
      <c r="F1874" s="47"/>
      <c r="G1874" s="47"/>
      <c r="H1874" s="47"/>
      <c r="I1874" s="47"/>
    </row>
    <row r="1875" spans="1:9" x14ac:dyDescent="0.25">
      <c r="A1875" s="47"/>
      <c r="B1875" s="47"/>
      <c r="C1875" s="47"/>
      <c r="D1875" s="47"/>
      <c r="E1875" s="47"/>
      <c r="F1875" s="47"/>
      <c r="G1875" s="47"/>
      <c r="H1875" s="47"/>
      <c r="I1875" s="47"/>
    </row>
    <row r="1876" spans="1:9" x14ac:dyDescent="0.25">
      <c r="A1876" s="47"/>
      <c r="B1876" s="47"/>
      <c r="C1876" s="47"/>
      <c r="D1876" s="47"/>
      <c r="E1876" s="47"/>
      <c r="F1876" s="47"/>
      <c r="G1876" s="47"/>
      <c r="H1876" s="47"/>
      <c r="I1876" s="47"/>
    </row>
    <row r="1877" spans="1:9" x14ac:dyDescent="0.25">
      <c r="A1877" s="47"/>
      <c r="B1877" s="47"/>
      <c r="C1877" s="47"/>
      <c r="D1877" s="47"/>
      <c r="E1877" s="47"/>
      <c r="F1877" s="47"/>
      <c r="G1877" s="47"/>
      <c r="H1877" s="47"/>
      <c r="I1877" s="47"/>
    </row>
    <row r="1878" spans="1:9" x14ac:dyDescent="0.25">
      <c r="A1878" s="47"/>
      <c r="B1878" s="47"/>
      <c r="C1878" s="47"/>
      <c r="D1878" s="47"/>
      <c r="E1878" s="47"/>
      <c r="F1878" s="47"/>
      <c r="G1878" s="47"/>
      <c r="H1878" s="47"/>
      <c r="I1878" s="47"/>
    </row>
    <row r="1879" spans="1:9" x14ac:dyDescent="0.25">
      <c r="A1879" s="47"/>
      <c r="B1879" s="47"/>
      <c r="C1879" s="47"/>
      <c r="D1879" s="47"/>
      <c r="E1879" s="47"/>
      <c r="F1879" s="47"/>
      <c r="G1879" s="47"/>
      <c r="H1879" s="47"/>
      <c r="I1879" s="47"/>
    </row>
    <row r="1880" spans="1:9" x14ac:dyDescent="0.25">
      <c r="A1880" s="47"/>
      <c r="B1880" s="47"/>
      <c r="C1880" s="47"/>
      <c r="D1880" s="47"/>
      <c r="E1880" s="47"/>
      <c r="F1880" s="47"/>
      <c r="G1880" s="47"/>
      <c r="H1880" s="47"/>
      <c r="I1880" s="47"/>
    </row>
    <row r="1881" spans="1:9" x14ac:dyDescent="0.25">
      <c r="A1881" s="47"/>
      <c r="B1881" s="47"/>
      <c r="C1881" s="47"/>
      <c r="D1881" s="47"/>
      <c r="E1881" s="47"/>
      <c r="F1881" s="47"/>
      <c r="G1881" s="47"/>
      <c r="H1881" s="47"/>
      <c r="I1881" s="47"/>
    </row>
    <row r="1882" spans="1:9" x14ac:dyDescent="0.25">
      <c r="A1882" s="47"/>
      <c r="B1882" s="47"/>
      <c r="C1882" s="47"/>
      <c r="D1882" s="47"/>
      <c r="E1882" s="47"/>
      <c r="F1882" s="47"/>
      <c r="G1882" s="47"/>
      <c r="H1882" s="47"/>
      <c r="I1882" s="47"/>
    </row>
    <row r="1883" spans="1:9" x14ac:dyDescent="0.25">
      <c r="A1883" s="47"/>
      <c r="B1883" s="47"/>
      <c r="C1883" s="47"/>
      <c r="D1883" s="47"/>
      <c r="E1883" s="47"/>
      <c r="F1883" s="47"/>
      <c r="G1883" s="47"/>
      <c r="H1883" s="47"/>
      <c r="I1883" s="47"/>
    </row>
    <row r="1884" spans="1:9" x14ac:dyDescent="0.25">
      <c r="A1884" s="47"/>
      <c r="B1884" s="47"/>
      <c r="C1884" s="47"/>
      <c r="D1884" s="47"/>
      <c r="E1884" s="47"/>
      <c r="F1884" s="47"/>
      <c r="G1884" s="47"/>
      <c r="H1884" s="47"/>
      <c r="I1884" s="47"/>
    </row>
    <row r="1885" spans="1:9" x14ac:dyDescent="0.25">
      <c r="A1885" s="47"/>
      <c r="B1885" s="47"/>
      <c r="C1885" s="47"/>
      <c r="D1885" s="47"/>
      <c r="E1885" s="47"/>
      <c r="F1885" s="47"/>
      <c r="G1885" s="47"/>
      <c r="H1885" s="47"/>
      <c r="I1885" s="47"/>
    </row>
    <row r="1886" spans="1:9" x14ac:dyDescent="0.25">
      <c r="A1886" s="47"/>
      <c r="B1886" s="47"/>
      <c r="C1886" s="47"/>
      <c r="D1886" s="47"/>
      <c r="E1886" s="47"/>
      <c r="F1886" s="47"/>
      <c r="G1886" s="47"/>
      <c r="H1886" s="47"/>
      <c r="I1886" s="47"/>
    </row>
    <row r="1887" spans="1:9" x14ac:dyDescent="0.25">
      <c r="A1887" s="47"/>
      <c r="B1887" s="47"/>
      <c r="C1887" s="47"/>
      <c r="D1887" s="47"/>
      <c r="E1887" s="47"/>
      <c r="F1887" s="47"/>
      <c r="G1887" s="47"/>
      <c r="H1887" s="47"/>
      <c r="I1887" s="47"/>
    </row>
    <row r="1888" spans="1:9" x14ac:dyDescent="0.25">
      <c r="A1888" s="47"/>
      <c r="B1888" s="47"/>
      <c r="C1888" s="47"/>
      <c r="D1888" s="47"/>
      <c r="E1888" s="47"/>
      <c r="F1888" s="47"/>
      <c r="G1888" s="47"/>
      <c r="H1888" s="47"/>
      <c r="I1888" s="47"/>
    </row>
    <row r="1889" spans="1:9" x14ac:dyDescent="0.25">
      <c r="A1889" s="47"/>
      <c r="B1889" s="47"/>
      <c r="C1889" s="47"/>
      <c r="D1889" s="47"/>
      <c r="E1889" s="47"/>
      <c r="F1889" s="47"/>
      <c r="G1889" s="47"/>
      <c r="H1889" s="47"/>
      <c r="I1889" s="47"/>
    </row>
    <row r="1890" spans="1:9" x14ac:dyDescent="0.25">
      <c r="A1890" s="47"/>
      <c r="B1890" s="47"/>
      <c r="C1890" s="47"/>
      <c r="D1890" s="47"/>
      <c r="E1890" s="47"/>
      <c r="F1890" s="47"/>
      <c r="G1890" s="47"/>
      <c r="H1890" s="47"/>
      <c r="I1890" s="47"/>
    </row>
    <row r="1891" spans="1:9" x14ac:dyDescent="0.25">
      <c r="A1891" s="47"/>
      <c r="B1891" s="47"/>
      <c r="C1891" s="47"/>
      <c r="D1891" s="47"/>
      <c r="E1891" s="47"/>
      <c r="F1891" s="47"/>
      <c r="G1891" s="47"/>
      <c r="H1891" s="47"/>
      <c r="I1891" s="47"/>
    </row>
    <row r="1892" spans="1:9" x14ac:dyDescent="0.25">
      <c r="A1892" s="47"/>
      <c r="B1892" s="47"/>
      <c r="C1892" s="47"/>
      <c r="D1892" s="47"/>
      <c r="E1892" s="47"/>
      <c r="F1892" s="47"/>
      <c r="G1892" s="47"/>
      <c r="H1892" s="47"/>
      <c r="I1892" s="47"/>
    </row>
    <row r="1893" spans="1:9" x14ac:dyDescent="0.25">
      <c r="A1893" s="47"/>
      <c r="B1893" s="47"/>
      <c r="C1893" s="47"/>
      <c r="D1893" s="47"/>
      <c r="E1893" s="47"/>
      <c r="F1893" s="47"/>
      <c r="G1893" s="47"/>
      <c r="H1893" s="47"/>
      <c r="I1893" s="47"/>
    </row>
    <row r="1894" spans="1:9" x14ac:dyDescent="0.25">
      <c r="A1894" s="47"/>
      <c r="B1894" s="47"/>
      <c r="C1894" s="47"/>
      <c r="D1894" s="47"/>
      <c r="E1894" s="47"/>
      <c r="F1894" s="47"/>
      <c r="G1894" s="47"/>
      <c r="H1894" s="47"/>
      <c r="I1894" s="47"/>
    </row>
    <row r="1895" spans="1:9" x14ac:dyDescent="0.25">
      <c r="A1895" s="47"/>
      <c r="B1895" s="47"/>
      <c r="C1895" s="47"/>
      <c r="D1895" s="47"/>
      <c r="E1895" s="47"/>
      <c r="F1895" s="47"/>
      <c r="G1895" s="47"/>
      <c r="H1895" s="47"/>
      <c r="I1895" s="47"/>
    </row>
    <row r="1896" spans="1:9" x14ac:dyDescent="0.25">
      <c r="A1896" s="47"/>
      <c r="B1896" s="47"/>
      <c r="C1896" s="47"/>
      <c r="D1896" s="47"/>
      <c r="E1896" s="47"/>
      <c r="F1896" s="47"/>
      <c r="G1896" s="47"/>
      <c r="H1896" s="47"/>
      <c r="I1896" s="47"/>
    </row>
    <row r="1897" spans="1:9" x14ac:dyDescent="0.25">
      <c r="A1897" s="47"/>
      <c r="B1897" s="47"/>
      <c r="C1897" s="47"/>
      <c r="D1897" s="47"/>
      <c r="E1897" s="47"/>
      <c r="F1897" s="47"/>
      <c r="G1897" s="47"/>
      <c r="H1897" s="47"/>
      <c r="I1897" s="47"/>
    </row>
    <row r="1898" spans="1:9" x14ac:dyDescent="0.25">
      <c r="A1898" s="47"/>
      <c r="B1898" s="47"/>
      <c r="C1898" s="47"/>
      <c r="D1898" s="47"/>
      <c r="E1898" s="47"/>
      <c r="F1898" s="47"/>
      <c r="G1898" s="47"/>
      <c r="H1898" s="47"/>
      <c r="I1898" s="47"/>
    </row>
    <row r="1899" spans="1:9" x14ac:dyDescent="0.25">
      <c r="A1899" s="47"/>
      <c r="B1899" s="47"/>
      <c r="C1899" s="47"/>
      <c r="D1899" s="47"/>
      <c r="E1899" s="47"/>
      <c r="F1899" s="47"/>
      <c r="G1899" s="47"/>
      <c r="H1899" s="47"/>
      <c r="I1899" s="47"/>
    </row>
    <row r="1900" spans="1:9" x14ac:dyDescent="0.25">
      <c r="A1900" s="47"/>
      <c r="B1900" s="47"/>
      <c r="C1900" s="47"/>
      <c r="D1900" s="47"/>
      <c r="E1900" s="47"/>
      <c r="F1900" s="47"/>
      <c r="G1900" s="47"/>
      <c r="H1900" s="47"/>
      <c r="I1900" s="47"/>
    </row>
    <row r="1901" spans="1:9" x14ac:dyDescent="0.25">
      <c r="A1901" s="47"/>
      <c r="B1901" s="47"/>
      <c r="C1901" s="47"/>
      <c r="D1901" s="47"/>
      <c r="E1901" s="47"/>
      <c r="F1901" s="47"/>
      <c r="G1901" s="47"/>
      <c r="H1901" s="47"/>
      <c r="I1901" s="47"/>
    </row>
    <row r="1902" spans="1:9" x14ac:dyDescent="0.25">
      <c r="A1902" s="47"/>
      <c r="B1902" s="47"/>
      <c r="C1902" s="47"/>
      <c r="D1902" s="47"/>
      <c r="E1902" s="47"/>
      <c r="F1902" s="47"/>
      <c r="G1902" s="47"/>
      <c r="H1902" s="47"/>
      <c r="I1902" s="47"/>
    </row>
    <row r="1903" spans="1:9" x14ac:dyDescent="0.25">
      <c r="A1903" s="47"/>
      <c r="B1903" s="47"/>
      <c r="C1903" s="47"/>
      <c r="D1903" s="47"/>
      <c r="E1903" s="47"/>
      <c r="F1903" s="47"/>
      <c r="G1903" s="47"/>
      <c r="H1903" s="47"/>
      <c r="I1903" s="47"/>
    </row>
    <row r="1904" spans="1:9" x14ac:dyDescent="0.25">
      <c r="A1904" s="47"/>
      <c r="B1904" s="47"/>
      <c r="C1904" s="47"/>
      <c r="D1904" s="47"/>
      <c r="E1904" s="47"/>
      <c r="F1904" s="47"/>
      <c r="G1904" s="47"/>
      <c r="H1904" s="47"/>
      <c r="I1904" s="47"/>
    </row>
    <row r="1905" spans="1:9" x14ac:dyDescent="0.25">
      <c r="A1905" s="47"/>
      <c r="B1905" s="47"/>
      <c r="C1905" s="47"/>
      <c r="D1905" s="47"/>
      <c r="E1905" s="47"/>
      <c r="F1905" s="47"/>
      <c r="G1905" s="47"/>
      <c r="H1905" s="47"/>
      <c r="I1905" s="47"/>
    </row>
    <row r="1906" spans="1:9" x14ac:dyDescent="0.25">
      <c r="A1906" s="47"/>
      <c r="B1906" s="47"/>
      <c r="C1906" s="47"/>
      <c r="D1906" s="47"/>
      <c r="E1906" s="47"/>
      <c r="F1906" s="47"/>
      <c r="G1906" s="47"/>
      <c r="H1906" s="47"/>
      <c r="I1906" s="47"/>
    </row>
    <row r="1907" spans="1:9" x14ac:dyDescent="0.25">
      <c r="A1907" s="47"/>
      <c r="B1907" s="47"/>
      <c r="C1907" s="47"/>
      <c r="D1907" s="47"/>
      <c r="E1907" s="47"/>
      <c r="F1907" s="47"/>
      <c r="G1907" s="47"/>
      <c r="H1907" s="47"/>
      <c r="I1907" s="47"/>
    </row>
    <row r="1908" spans="1:9" x14ac:dyDescent="0.25">
      <c r="A1908" s="47"/>
      <c r="B1908" s="47"/>
      <c r="C1908" s="47"/>
      <c r="D1908" s="47"/>
      <c r="E1908" s="47"/>
      <c r="F1908" s="47"/>
      <c r="G1908" s="47"/>
      <c r="H1908" s="47"/>
      <c r="I1908" s="47"/>
    </row>
    <row r="1909" spans="1:9" x14ac:dyDescent="0.25">
      <c r="A1909" s="47"/>
      <c r="B1909" s="47"/>
      <c r="C1909" s="47"/>
      <c r="D1909" s="47"/>
      <c r="E1909" s="47"/>
      <c r="F1909" s="47"/>
      <c r="G1909" s="47"/>
      <c r="H1909" s="47"/>
      <c r="I1909" s="47"/>
    </row>
    <row r="1910" spans="1:9" x14ac:dyDescent="0.25">
      <c r="A1910" s="47"/>
      <c r="B1910" s="47"/>
      <c r="C1910" s="47"/>
      <c r="D1910" s="47"/>
      <c r="E1910" s="47"/>
      <c r="F1910" s="47"/>
      <c r="G1910" s="47"/>
      <c r="H1910" s="47"/>
      <c r="I1910" s="47"/>
    </row>
    <row r="1911" spans="1:9" x14ac:dyDescent="0.25">
      <c r="A1911" s="47"/>
      <c r="B1911" s="47"/>
      <c r="C1911" s="47"/>
      <c r="D1911" s="47"/>
      <c r="E1911" s="47"/>
      <c r="F1911" s="47"/>
      <c r="G1911" s="47"/>
      <c r="H1911" s="47"/>
      <c r="I1911" s="47"/>
    </row>
    <row r="1912" spans="1:9" x14ac:dyDescent="0.25">
      <c r="A1912" s="47"/>
      <c r="B1912" s="47"/>
      <c r="C1912" s="47"/>
      <c r="D1912" s="47"/>
      <c r="E1912" s="47"/>
      <c r="F1912" s="47"/>
      <c r="G1912" s="47"/>
      <c r="H1912" s="47"/>
      <c r="I1912" s="47"/>
    </row>
    <row r="1913" spans="1:9" x14ac:dyDescent="0.25">
      <c r="A1913" s="47"/>
      <c r="B1913" s="47"/>
      <c r="C1913" s="47"/>
      <c r="D1913" s="47"/>
      <c r="E1913" s="47"/>
      <c r="F1913" s="47"/>
      <c r="G1913" s="47"/>
      <c r="H1913" s="47"/>
      <c r="I1913" s="47"/>
    </row>
    <row r="1914" spans="1:9" x14ac:dyDescent="0.25">
      <c r="A1914" s="47"/>
      <c r="B1914" s="47"/>
      <c r="C1914" s="47"/>
      <c r="D1914" s="47"/>
      <c r="E1914" s="47"/>
      <c r="F1914" s="47"/>
      <c r="G1914" s="47"/>
      <c r="H1914" s="47"/>
      <c r="I1914" s="47"/>
    </row>
    <row r="1915" spans="1:9" x14ac:dyDescent="0.25">
      <c r="A1915" s="47"/>
      <c r="B1915" s="47"/>
      <c r="C1915" s="47"/>
      <c r="D1915" s="47"/>
      <c r="E1915" s="47"/>
      <c r="F1915" s="47"/>
      <c r="G1915" s="47"/>
      <c r="H1915" s="47"/>
      <c r="I1915" s="47"/>
    </row>
    <row r="1916" spans="1:9" x14ac:dyDescent="0.25">
      <c r="A1916" s="47"/>
      <c r="B1916" s="47"/>
      <c r="C1916" s="47"/>
      <c r="D1916" s="47"/>
      <c r="E1916" s="47"/>
      <c r="F1916" s="47"/>
      <c r="G1916" s="47"/>
      <c r="H1916" s="47"/>
      <c r="I1916" s="47"/>
    </row>
    <row r="1917" spans="1:9" x14ac:dyDescent="0.25">
      <c r="A1917" s="47"/>
      <c r="B1917" s="47"/>
      <c r="C1917" s="47"/>
      <c r="D1917" s="47"/>
      <c r="E1917" s="47"/>
      <c r="F1917" s="47"/>
      <c r="G1917" s="47"/>
      <c r="H1917" s="47"/>
      <c r="I1917" s="47"/>
    </row>
    <row r="1918" spans="1:9" x14ac:dyDescent="0.25">
      <c r="A1918" s="47"/>
      <c r="B1918" s="47"/>
      <c r="C1918" s="47"/>
      <c r="D1918" s="47"/>
      <c r="E1918" s="47"/>
      <c r="F1918" s="47"/>
      <c r="G1918" s="47"/>
      <c r="H1918" s="47"/>
      <c r="I1918" s="47"/>
    </row>
    <row r="1919" spans="1:9" x14ac:dyDescent="0.25">
      <c r="A1919" s="47"/>
      <c r="B1919" s="47"/>
      <c r="C1919" s="47"/>
      <c r="D1919" s="47"/>
      <c r="E1919" s="47"/>
      <c r="F1919" s="47"/>
      <c r="G1919" s="47"/>
      <c r="H1919" s="47"/>
      <c r="I1919" s="47"/>
    </row>
    <row r="1920" spans="1:9" x14ac:dyDescent="0.25">
      <c r="A1920" s="47"/>
      <c r="B1920" s="47"/>
      <c r="C1920" s="47"/>
      <c r="D1920" s="47"/>
      <c r="E1920" s="47"/>
      <c r="F1920" s="47"/>
      <c r="G1920" s="47"/>
      <c r="H1920" s="47"/>
      <c r="I1920" s="47"/>
    </row>
    <row r="1921" spans="1:9" x14ac:dyDescent="0.25">
      <c r="A1921" s="47"/>
      <c r="B1921" s="47"/>
      <c r="C1921" s="47"/>
      <c r="D1921" s="47"/>
      <c r="E1921" s="47"/>
      <c r="F1921" s="47"/>
      <c r="G1921" s="47"/>
      <c r="H1921" s="47"/>
      <c r="I1921" s="47"/>
    </row>
    <row r="1922" spans="1:9" x14ac:dyDescent="0.25">
      <c r="A1922" s="47"/>
      <c r="B1922" s="47"/>
      <c r="C1922" s="47"/>
      <c r="D1922" s="47"/>
      <c r="E1922" s="47"/>
      <c r="F1922" s="47"/>
      <c r="G1922" s="47"/>
      <c r="H1922" s="47"/>
      <c r="I1922" s="47"/>
    </row>
    <row r="1923" spans="1:9" x14ac:dyDescent="0.25">
      <c r="A1923" s="47"/>
      <c r="B1923" s="47"/>
      <c r="C1923" s="47"/>
      <c r="D1923" s="47"/>
      <c r="E1923" s="47"/>
      <c r="F1923" s="47"/>
      <c r="G1923" s="47"/>
      <c r="H1923" s="47"/>
      <c r="I1923" s="47"/>
    </row>
    <row r="1924" spans="1:9" x14ac:dyDescent="0.25">
      <c r="A1924" s="47"/>
      <c r="B1924" s="47"/>
      <c r="C1924" s="47"/>
      <c r="D1924" s="47"/>
      <c r="E1924" s="47"/>
      <c r="F1924" s="47"/>
      <c r="G1924" s="47"/>
      <c r="H1924" s="47"/>
      <c r="I1924" s="47"/>
    </row>
    <row r="1925" spans="1:9" x14ac:dyDescent="0.25">
      <c r="A1925" s="47"/>
      <c r="B1925" s="47"/>
      <c r="C1925" s="47"/>
      <c r="D1925" s="47"/>
      <c r="E1925" s="47"/>
      <c r="F1925" s="47"/>
      <c r="G1925" s="47"/>
      <c r="H1925" s="47"/>
      <c r="I1925" s="47"/>
    </row>
    <row r="1926" spans="1:9" x14ac:dyDescent="0.25">
      <c r="A1926" s="47"/>
      <c r="B1926" s="47"/>
      <c r="C1926" s="47"/>
      <c r="D1926" s="47"/>
      <c r="E1926" s="47"/>
      <c r="F1926" s="47"/>
      <c r="G1926" s="47"/>
      <c r="H1926" s="47"/>
      <c r="I1926" s="47"/>
    </row>
    <row r="1927" spans="1:9" x14ac:dyDescent="0.25">
      <c r="A1927" s="47"/>
      <c r="B1927" s="47"/>
      <c r="C1927" s="47"/>
      <c r="D1927" s="47"/>
      <c r="E1927" s="47"/>
      <c r="F1927" s="47"/>
      <c r="G1927" s="47"/>
      <c r="H1927" s="47"/>
      <c r="I1927" s="47"/>
    </row>
    <row r="1928" spans="1:9" x14ac:dyDescent="0.25">
      <c r="A1928" s="47"/>
      <c r="B1928" s="47"/>
      <c r="C1928" s="47"/>
      <c r="D1928" s="47"/>
      <c r="E1928" s="47"/>
      <c r="F1928" s="47"/>
      <c r="G1928" s="47"/>
      <c r="H1928" s="47"/>
      <c r="I1928" s="47"/>
    </row>
    <row r="1929" spans="1:9" x14ac:dyDescent="0.25">
      <c r="A1929" s="47"/>
      <c r="B1929" s="47"/>
      <c r="C1929" s="47"/>
      <c r="D1929" s="47"/>
      <c r="E1929" s="47"/>
      <c r="F1929" s="47"/>
      <c r="G1929" s="47"/>
      <c r="H1929" s="47"/>
      <c r="I1929" s="47"/>
    </row>
    <row r="1930" spans="1:9" x14ac:dyDescent="0.25">
      <c r="A1930" s="47"/>
      <c r="B1930" s="47"/>
      <c r="C1930" s="47"/>
      <c r="D1930" s="47"/>
      <c r="E1930" s="47"/>
      <c r="F1930" s="47"/>
      <c r="G1930" s="47"/>
      <c r="H1930" s="47"/>
      <c r="I1930" s="47"/>
    </row>
    <row r="1931" spans="1:9" x14ac:dyDescent="0.25">
      <c r="A1931" s="47"/>
      <c r="B1931" s="47"/>
      <c r="C1931" s="47"/>
      <c r="D1931" s="47"/>
      <c r="E1931" s="47"/>
      <c r="F1931" s="47"/>
      <c r="G1931" s="47"/>
      <c r="H1931" s="47"/>
      <c r="I1931" s="47"/>
    </row>
    <row r="1932" spans="1:9" x14ac:dyDescent="0.25">
      <c r="A1932" s="47"/>
      <c r="B1932" s="47"/>
      <c r="C1932" s="47"/>
      <c r="D1932" s="47"/>
      <c r="E1932" s="47"/>
      <c r="F1932" s="47"/>
      <c r="G1932" s="47"/>
      <c r="H1932" s="47"/>
      <c r="I1932" s="47"/>
    </row>
    <row r="1933" spans="1:9" x14ac:dyDescent="0.25">
      <c r="A1933" s="47"/>
      <c r="B1933" s="47"/>
      <c r="C1933" s="47"/>
      <c r="D1933" s="47"/>
      <c r="E1933" s="47"/>
      <c r="F1933" s="47"/>
      <c r="G1933" s="47"/>
      <c r="H1933" s="47"/>
      <c r="I1933" s="47"/>
    </row>
    <row r="1934" spans="1:9" x14ac:dyDescent="0.25">
      <c r="A1934" s="47"/>
      <c r="B1934" s="47"/>
      <c r="C1934" s="47"/>
      <c r="D1934" s="47"/>
      <c r="E1934" s="47"/>
      <c r="F1934" s="47"/>
      <c r="G1934" s="47"/>
      <c r="H1934" s="47"/>
      <c r="I1934" s="47"/>
    </row>
    <row r="1935" spans="1:9" x14ac:dyDescent="0.25">
      <c r="A1935" s="47"/>
      <c r="B1935" s="47"/>
      <c r="C1935" s="47"/>
      <c r="D1935" s="47"/>
      <c r="E1935" s="47"/>
      <c r="F1935" s="47"/>
      <c r="G1935" s="47"/>
      <c r="H1935" s="47"/>
      <c r="I1935" s="47"/>
    </row>
    <row r="1936" spans="1:9" x14ac:dyDescent="0.25">
      <c r="A1936" s="47"/>
      <c r="B1936" s="47"/>
      <c r="C1936" s="47"/>
      <c r="D1936" s="47"/>
      <c r="E1936" s="47"/>
      <c r="F1936" s="47"/>
      <c r="G1936" s="47"/>
      <c r="H1936" s="47"/>
      <c r="I1936" s="47"/>
    </row>
    <row r="1937" spans="1:9" x14ac:dyDescent="0.25">
      <c r="A1937" s="47"/>
      <c r="B1937" s="47"/>
      <c r="C1937" s="47"/>
      <c r="D1937" s="47"/>
      <c r="E1937" s="47"/>
      <c r="F1937" s="47"/>
      <c r="G1937" s="47"/>
      <c r="H1937" s="47"/>
      <c r="I1937" s="47"/>
    </row>
    <row r="1938" spans="1:9" x14ac:dyDescent="0.25">
      <c r="A1938" s="47"/>
      <c r="B1938" s="47"/>
      <c r="C1938" s="47"/>
      <c r="D1938" s="47"/>
      <c r="E1938" s="47"/>
      <c r="F1938" s="47"/>
      <c r="G1938" s="47"/>
      <c r="H1938" s="47"/>
      <c r="I1938" s="47"/>
    </row>
    <row r="1939" spans="1:9" x14ac:dyDescent="0.25">
      <c r="A1939" s="47"/>
      <c r="B1939" s="47"/>
      <c r="C1939" s="47"/>
      <c r="D1939" s="47"/>
      <c r="E1939" s="47"/>
      <c r="F1939" s="47"/>
      <c r="G1939" s="47"/>
      <c r="H1939" s="47"/>
      <c r="I1939" s="47"/>
    </row>
    <row r="1940" spans="1:9" x14ac:dyDescent="0.25">
      <c r="A1940" s="47"/>
      <c r="B1940" s="47"/>
      <c r="C1940" s="47"/>
      <c r="D1940" s="47"/>
      <c r="E1940" s="47"/>
      <c r="F1940" s="47"/>
      <c r="G1940" s="47"/>
      <c r="H1940" s="47"/>
      <c r="I1940" s="47"/>
    </row>
    <row r="1941" spans="1:9" x14ac:dyDescent="0.25">
      <c r="A1941" s="47"/>
      <c r="B1941" s="47"/>
      <c r="C1941" s="47"/>
      <c r="D1941" s="47"/>
      <c r="E1941" s="47"/>
      <c r="F1941" s="47"/>
      <c r="G1941" s="47"/>
      <c r="H1941" s="47"/>
      <c r="I1941" s="47"/>
    </row>
    <row r="1942" spans="1:9" x14ac:dyDescent="0.25">
      <c r="A1942" s="47"/>
      <c r="B1942" s="47"/>
      <c r="C1942" s="47"/>
      <c r="D1942" s="47"/>
      <c r="E1942" s="47"/>
      <c r="F1942" s="47"/>
      <c r="G1942" s="47"/>
      <c r="H1942" s="47"/>
      <c r="I1942" s="47"/>
    </row>
    <row r="1943" spans="1:9" x14ac:dyDescent="0.25">
      <c r="A1943" s="47"/>
      <c r="B1943" s="47"/>
      <c r="C1943" s="47"/>
      <c r="D1943" s="47"/>
      <c r="E1943" s="47"/>
      <c r="F1943" s="47"/>
      <c r="G1943" s="47"/>
      <c r="H1943" s="47"/>
      <c r="I1943" s="47"/>
    </row>
    <row r="1944" spans="1:9" x14ac:dyDescent="0.25">
      <c r="A1944" s="47"/>
      <c r="B1944" s="47"/>
      <c r="C1944" s="47"/>
      <c r="D1944" s="47"/>
      <c r="E1944" s="47"/>
      <c r="F1944" s="47"/>
      <c r="G1944" s="47"/>
      <c r="H1944" s="47"/>
      <c r="I1944" s="47"/>
    </row>
    <row r="1945" spans="1:9" x14ac:dyDescent="0.25">
      <c r="A1945" s="47"/>
      <c r="B1945" s="47"/>
      <c r="C1945" s="47"/>
      <c r="D1945" s="47"/>
      <c r="E1945" s="47"/>
      <c r="F1945" s="47"/>
      <c r="G1945" s="47"/>
      <c r="H1945" s="47"/>
      <c r="I1945" s="47"/>
    </row>
    <row r="1946" spans="1:9" x14ac:dyDescent="0.25">
      <c r="A1946" s="47"/>
      <c r="B1946" s="47"/>
      <c r="C1946" s="47"/>
      <c r="D1946" s="47"/>
      <c r="E1946" s="47"/>
      <c r="F1946" s="47"/>
      <c r="G1946" s="47"/>
      <c r="H1946" s="47"/>
      <c r="I1946" s="47"/>
    </row>
    <row r="1947" spans="1:9" x14ac:dyDescent="0.25">
      <c r="A1947" s="47"/>
      <c r="B1947" s="47"/>
      <c r="C1947" s="47"/>
      <c r="D1947" s="47"/>
      <c r="E1947" s="47"/>
      <c r="F1947" s="47"/>
      <c r="G1947" s="47"/>
      <c r="H1947" s="47"/>
      <c r="I1947" s="47"/>
    </row>
    <row r="1948" spans="1:9" x14ac:dyDescent="0.25">
      <c r="A1948" s="47"/>
      <c r="B1948" s="47"/>
      <c r="C1948" s="47"/>
      <c r="D1948" s="47"/>
      <c r="E1948" s="47"/>
      <c r="F1948" s="47"/>
      <c r="G1948" s="47"/>
      <c r="H1948" s="47"/>
      <c r="I1948" s="47"/>
    </row>
    <row r="1949" spans="1:9" x14ac:dyDescent="0.25">
      <c r="A1949" s="47"/>
      <c r="B1949" s="47"/>
      <c r="C1949" s="47"/>
      <c r="D1949" s="47"/>
      <c r="E1949" s="47"/>
      <c r="F1949" s="47"/>
      <c r="G1949" s="47"/>
      <c r="H1949" s="47"/>
      <c r="I1949" s="47"/>
    </row>
    <row r="1950" spans="1:9" x14ac:dyDescent="0.25">
      <c r="A1950" s="47"/>
      <c r="B1950" s="47"/>
      <c r="C1950" s="47"/>
      <c r="D1950" s="47"/>
      <c r="E1950" s="47"/>
      <c r="F1950" s="47"/>
      <c r="G1950" s="47"/>
      <c r="H1950" s="47"/>
      <c r="I1950" s="47"/>
    </row>
    <row r="1951" spans="1:9" x14ac:dyDescent="0.25">
      <c r="A1951" s="47"/>
      <c r="B1951" s="47"/>
      <c r="C1951" s="47"/>
      <c r="D1951" s="47"/>
      <c r="E1951" s="47"/>
      <c r="F1951" s="47"/>
      <c r="G1951" s="47"/>
      <c r="H1951" s="47"/>
      <c r="I1951" s="47"/>
    </row>
    <row r="1952" spans="1:9" x14ac:dyDescent="0.25">
      <c r="A1952" s="47"/>
      <c r="B1952" s="47"/>
      <c r="C1952" s="47"/>
      <c r="D1952" s="47"/>
      <c r="E1952" s="47"/>
      <c r="F1952" s="47"/>
      <c r="G1952" s="47"/>
      <c r="H1952" s="47"/>
      <c r="I1952" s="47"/>
    </row>
    <row r="1953" spans="1:9" x14ac:dyDescent="0.25">
      <c r="A1953" s="47"/>
      <c r="B1953" s="47"/>
      <c r="C1953" s="47"/>
      <c r="D1953" s="47"/>
      <c r="E1953" s="47"/>
      <c r="F1953" s="47"/>
      <c r="G1953" s="47"/>
      <c r="H1953" s="47"/>
      <c r="I1953" s="47"/>
    </row>
    <row r="1954" spans="1:9" x14ac:dyDescent="0.25">
      <c r="A1954" s="47"/>
      <c r="B1954" s="47"/>
      <c r="C1954" s="47"/>
      <c r="D1954" s="47"/>
      <c r="E1954" s="47"/>
      <c r="F1954" s="47"/>
      <c r="G1954" s="47"/>
      <c r="H1954" s="47"/>
      <c r="I1954" s="47"/>
    </row>
    <row r="1955" spans="1:9" x14ac:dyDescent="0.25">
      <c r="A1955" s="47"/>
      <c r="B1955" s="47"/>
      <c r="C1955" s="47"/>
      <c r="D1955" s="47"/>
      <c r="E1955" s="47"/>
      <c r="F1955" s="47"/>
      <c r="G1955" s="47"/>
      <c r="H1955" s="47"/>
      <c r="I1955" s="47"/>
    </row>
    <row r="1956" spans="1:9" x14ac:dyDescent="0.25">
      <c r="A1956" s="47"/>
      <c r="B1956" s="47"/>
      <c r="C1956" s="47"/>
      <c r="D1956" s="47"/>
      <c r="E1956" s="47"/>
      <c r="F1956" s="47"/>
      <c r="G1956" s="47"/>
      <c r="H1956" s="47"/>
      <c r="I1956" s="47"/>
    </row>
    <row r="1957" spans="1:9" x14ac:dyDescent="0.25">
      <c r="A1957" s="47"/>
      <c r="B1957" s="47"/>
      <c r="C1957" s="47"/>
      <c r="D1957" s="47"/>
      <c r="E1957" s="47"/>
      <c r="F1957" s="47"/>
      <c r="G1957" s="47"/>
      <c r="H1957" s="47"/>
      <c r="I1957" s="47"/>
    </row>
    <row r="1958" spans="1:9" x14ac:dyDescent="0.25">
      <c r="A1958" s="47"/>
      <c r="B1958" s="47"/>
      <c r="C1958" s="47"/>
      <c r="D1958" s="47"/>
      <c r="E1958" s="47"/>
      <c r="F1958" s="47"/>
      <c r="G1958" s="47"/>
      <c r="H1958" s="47"/>
      <c r="I1958" s="47"/>
    </row>
    <row r="1959" spans="1:9" x14ac:dyDescent="0.25">
      <c r="A1959" s="47"/>
      <c r="B1959" s="47"/>
      <c r="C1959" s="47"/>
      <c r="D1959" s="47"/>
      <c r="E1959" s="47"/>
      <c r="F1959" s="47"/>
      <c r="G1959" s="47"/>
      <c r="H1959" s="47"/>
      <c r="I1959" s="47"/>
    </row>
    <row r="1960" spans="1:9" x14ac:dyDescent="0.25">
      <c r="A1960" s="47"/>
      <c r="B1960" s="47"/>
      <c r="C1960" s="47"/>
      <c r="D1960" s="47"/>
      <c r="E1960" s="47"/>
      <c r="F1960" s="47"/>
      <c r="G1960" s="47"/>
      <c r="H1960" s="47"/>
      <c r="I1960" s="47"/>
    </row>
    <row r="1961" spans="1:9" x14ac:dyDescent="0.25">
      <c r="A1961" s="47"/>
      <c r="B1961" s="47"/>
      <c r="C1961" s="47"/>
      <c r="D1961" s="47"/>
      <c r="E1961" s="47"/>
      <c r="F1961" s="47"/>
      <c r="G1961" s="47"/>
      <c r="H1961" s="47"/>
      <c r="I1961" s="47"/>
    </row>
    <row r="1962" spans="1:9" x14ac:dyDescent="0.25">
      <c r="A1962" s="47"/>
      <c r="B1962" s="47"/>
      <c r="C1962" s="47"/>
      <c r="D1962" s="47"/>
      <c r="E1962" s="47"/>
      <c r="F1962" s="47"/>
      <c r="G1962" s="47"/>
      <c r="H1962" s="47"/>
      <c r="I1962" s="47"/>
    </row>
    <row r="1963" spans="1:9" x14ac:dyDescent="0.25">
      <c r="A1963" s="47"/>
      <c r="B1963" s="47"/>
      <c r="C1963" s="47"/>
      <c r="D1963" s="47"/>
      <c r="E1963" s="47"/>
      <c r="F1963" s="47"/>
      <c r="G1963" s="47"/>
      <c r="H1963" s="47"/>
      <c r="I1963" s="47"/>
    </row>
    <row r="1964" spans="1:9" x14ac:dyDescent="0.25">
      <c r="A1964" s="47"/>
      <c r="B1964" s="47"/>
      <c r="C1964" s="47"/>
      <c r="D1964" s="47"/>
      <c r="E1964" s="47"/>
      <c r="F1964" s="47"/>
      <c r="G1964" s="47"/>
      <c r="H1964" s="47"/>
      <c r="I1964" s="47"/>
    </row>
    <row r="1965" spans="1:9" x14ac:dyDescent="0.25">
      <c r="A1965" s="47"/>
      <c r="B1965" s="47"/>
      <c r="C1965" s="47"/>
      <c r="D1965" s="47"/>
      <c r="E1965" s="47"/>
      <c r="F1965" s="47"/>
      <c r="G1965" s="47"/>
      <c r="H1965" s="47"/>
      <c r="I1965" s="47"/>
    </row>
    <row r="1966" spans="1:9" x14ac:dyDescent="0.25">
      <c r="A1966" s="47"/>
      <c r="B1966" s="47"/>
      <c r="C1966" s="47"/>
      <c r="D1966" s="47"/>
      <c r="E1966" s="47"/>
      <c r="F1966" s="47"/>
      <c r="G1966" s="47"/>
      <c r="H1966" s="47"/>
      <c r="I1966" s="47"/>
    </row>
    <row r="1967" spans="1:9" x14ac:dyDescent="0.25">
      <c r="A1967" s="47"/>
      <c r="B1967" s="47"/>
      <c r="C1967" s="47"/>
      <c r="D1967" s="47"/>
      <c r="E1967" s="47"/>
      <c r="F1967" s="47"/>
      <c r="G1967" s="47"/>
      <c r="H1967" s="47"/>
      <c r="I1967" s="47"/>
    </row>
    <row r="1968" spans="1:9" x14ac:dyDescent="0.25">
      <c r="A1968" s="47"/>
      <c r="B1968" s="47"/>
      <c r="C1968" s="47"/>
      <c r="D1968" s="47"/>
      <c r="E1968" s="47"/>
      <c r="F1968" s="47"/>
      <c r="G1968" s="47"/>
      <c r="H1968" s="47"/>
      <c r="I1968" s="47"/>
    </row>
    <row r="1969" spans="1:9" x14ac:dyDescent="0.25">
      <c r="A1969" s="47"/>
      <c r="B1969" s="47"/>
      <c r="C1969" s="47"/>
      <c r="D1969" s="47"/>
      <c r="E1969" s="47"/>
      <c r="F1969" s="47"/>
      <c r="G1969" s="47"/>
      <c r="H1969" s="47"/>
      <c r="I1969" s="47"/>
    </row>
    <row r="1970" spans="1:9" x14ac:dyDescent="0.25">
      <c r="A1970" s="47"/>
      <c r="B1970" s="47"/>
      <c r="C1970" s="47"/>
      <c r="D1970" s="47"/>
      <c r="E1970" s="47"/>
      <c r="F1970" s="47"/>
      <c r="G1970" s="47"/>
      <c r="H1970" s="47"/>
      <c r="I1970" s="47"/>
    </row>
    <row r="1971" spans="1:9" x14ac:dyDescent="0.25">
      <c r="A1971" s="47"/>
      <c r="B1971" s="47"/>
      <c r="C1971" s="47"/>
      <c r="D1971" s="47"/>
      <c r="E1971" s="47"/>
      <c r="F1971" s="47"/>
      <c r="G1971" s="47"/>
      <c r="H1971" s="47"/>
      <c r="I1971" s="47"/>
    </row>
    <row r="1972" spans="1:9" x14ac:dyDescent="0.25">
      <c r="A1972" s="47"/>
      <c r="B1972" s="47"/>
      <c r="C1972" s="47"/>
      <c r="D1972" s="47"/>
      <c r="E1972" s="47"/>
      <c r="F1972" s="47"/>
      <c r="G1972" s="47"/>
      <c r="H1972" s="47"/>
      <c r="I1972" s="47"/>
    </row>
    <row r="1973" spans="1:9" x14ac:dyDescent="0.25">
      <c r="A1973" s="47"/>
      <c r="B1973" s="47"/>
      <c r="C1973" s="47"/>
      <c r="D1973" s="47"/>
      <c r="E1973" s="47"/>
      <c r="F1973" s="47"/>
      <c r="G1973" s="47"/>
      <c r="H1973" s="47"/>
      <c r="I1973" s="47"/>
    </row>
    <row r="1974" spans="1:9" x14ac:dyDescent="0.25">
      <c r="A1974" s="47"/>
      <c r="B1974" s="47"/>
      <c r="C1974" s="47"/>
      <c r="D1974" s="47"/>
      <c r="E1974" s="47"/>
      <c r="F1974" s="47"/>
      <c r="G1974" s="47"/>
      <c r="H1974" s="47"/>
      <c r="I1974" s="47"/>
    </row>
    <row r="1975" spans="1:9" x14ac:dyDescent="0.25">
      <c r="A1975" s="47"/>
      <c r="B1975" s="47"/>
      <c r="C1975" s="47"/>
      <c r="D1975" s="47"/>
      <c r="E1975" s="47"/>
      <c r="F1975" s="47"/>
      <c r="G1975" s="47"/>
      <c r="H1975" s="47"/>
      <c r="I1975" s="47"/>
    </row>
    <row r="1976" spans="1:9" x14ac:dyDescent="0.25">
      <c r="A1976" s="47"/>
      <c r="B1976" s="47"/>
      <c r="C1976" s="47"/>
      <c r="D1976" s="47"/>
      <c r="E1976" s="47"/>
      <c r="F1976" s="47"/>
      <c r="G1976" s="47"/>
      <c r="H1976" s="47"/>
      <c r="I1976" s="47"/>
    </row>
    <row r="1977" spans="1:9" x14ac:dyDescent="0.25">
      <c r="A1977" s="47"/>
      <c r="B1977" s="47"/>
      <c r="C1977" s="47"/>
      <c r="D1977" s="47"/>
      <c r="E1977" s="47"/>
      <c r="F1977" s="47"/>
      <c r="G1977" s="47"/>
      <c r="H1977" s="47"/>
      <c r="I1977" s="47"/>
    </row>
    <row r="1978" spans="1:9" x14ac:dyDescent="0.25">
      <c r="A1978" s="47"/>
      <c r="B1978" s="47"/>
      <c r="C1978" s="47"/>
      <c r="D1978" s="47"/>
      <c r="E1978" s="47"/>
      <c r="F1978" s="47"/>
      <c r="G1978" s="47"/>
      <c r="H1978" s="47"/>
      <c r="I1978" s="47"/>
    </row>
    <row r="1979" spans="1:9" x14ac:dyDescent="0.25">
      <c r="A1979" s="47"/>
      <c r="B1979" s="47"/>
      <c r="C1979" s="47"/>
      <c r="D1979" s="47"/>
      <c r="E1979" s="47"/>
      <c r="F1979" s="47"/>
      <c r="G1979" s="47"/>
      <c r="H1979" s="47"/>
      <c r="I1979" s="47"/>
    </row>
    <row r="1980" spans="1:9" x14ac:dyDescent="0.25">
      <c r="A1980" s="47"/>
      <c r="B1980" s="47"/>
      <c r="C1980" s="47"/>
      <c r="D1980" s="47"/>
      <c r="E1980" s="47"/>
      <c r="F1980" s="47"/>
      <c r="G1980" s="47"/>
      <c r="H1980" s="47"/>
      <c r="I1980" s="47"/>
    </row>
    <row r="1981" spans="1:9" x14ac:dyDescent="0.25">
      <c r="A1981" s="47"/>
      <c r="B1981" s="47"/>
      <c r="C1981" s="47"/>
      <c r="D1981" s="47"/>
      <c r="E1981" s="47"/>
      <c r="F1981" s="47"/>
      <c r="G1981" s="47"/>
      <c r="H1981" s="47"/>
      <c r="I1981" s="47"/>
    </row>
    <row r="1982" spans="1:9" x14ac:dyDescent="0.25">
      <c r="A1982" s="47"/>
      <c r="B1982" s="47"/>
      <c r="C1982" s="47"/>
      <c r="D1982" s="47"/>
      <c r="E1982" s="47"/>
      <c r="F1982" s="47"/>
      <c r="G1982" s="47"/>
      <c r="H1982" s="47"/>
      <c r="I1982" s="47"/>
    </row>
    <row r="1983" spans="1:9" x14ac:dyDescent="0.25">
      <c r="A1983" s="47"/>
      <c r="B1983" s="47"/>
      <c r="C1983" s="47"/>
      <c r="D1983" s="47"/>
      <c r="E1983" s="47"/>
      <c r="F1983" s="47"/>
      <c r="G1983" s="47"/>
      <c r="H1983" s="47"/>
      <c r="I1983" s="47"/>
    </row>
    <row r="1984" spans="1:9" x14ac:dyDescent="0.25">
      <c r="A1984" s="47"/>
      <c r="B1984" s="47"/>
      <c r="C1984" s="47"/>
      <c r="D1984" s="47"/>
      <c r="E1984" s="47"/>
      <c r="F1984" s="47"/>
      <c r="G1984" s="47"/>
      <c r="H1984" s="47"/>
      <c r="I1984" s="47"/>
    </row>
    <row r="1985" spans="1:9" x14ac:dyDescent="0.25">
      <c r="A1985" s="47"/>
      <c r="B1985" s="47"/>
      <c r="C1985" s="47"/>
      <c r="D1985" s="47"/>
      <c r="E1985" s="47"/>
      <c r="F1985" s="47"/>
      <c r="G1985" s="47"/>
      <c r="H1985" s="47"/>
      <c r="I1985" s="47"/>
    </row>
    <row r="1986" spans="1:9" x14ac:dyDescent="0.25">
      <c r="A1986" s="47"/>
      <c r="B1986" s="47"/>
      <c r="C1986" s="47"/>
      <c r="D1986" s="47"/>
      <c r="E1986" s="47"/>
      <c r="F1986" s="47"/>
      <c r="G1986" s="47"/>
      <c r="H1986" s="47"/>
      <c r="I1986" s="47"/>
    </row>
    <row r="1987" spans="1:9" x14ac:dyDescent="0.25">
      <c r="A1987" s="47"/>
      <c r="B1987" s="47"/>
      <c r="C1987" s="47"/>
      <c r="D1987" s="47"/>
      <c r="E1987" s="47"/>
      <c r="F1987" s="47"/>
      <c r="G1987" s="47"/>
      <c r="H1987" s="47"/>
      <c r="I1987" s="47"/>
    </row>
    <row r="1988" spans="1:9" x14ac:dyDescent="0.25">
      <c r="A1988" s="47"/>
      <c r="B1988" s="47"/>
      <c r="C1988" s="47"/>
      <c r="D1988" s="47"/>
      <c r="E1988" s="47"/>
      <c r="F1988" s="47"/>
      <c r="G1988" s="47"/>
      <c r="H1988" s="47"/>
      <c r="I1988" s="47"/>
    </row>
    <row r="1989" spans="1:9" x14ac:dyDescent="0.25">
      <c r="A1989" s="47"/>
      <c r="B1989" s="47"/>
      <c r="C1989" s="47"/>
      <c r="D1989" s="47"/>
      <c r="E1989" s="47"/>
      <c r="F1989" s="47"/>
      <c r="G1989" s="47"/>
      <c r="H1989" s="47"/>
      <c r="I1989" s="47"/>
    </row>
    <row r="1990" spans="1:9" x14ac:dyDescent="0.25">
      <c r="A1990" s="47"/>
      <c r="B1990" s="47"/>
      <c r="C1990" s="47"/>
      <c r="D1990" s="47"/>
      <c r="E1990" s="47"/>
      <c r="F1990" s="47"/>
      <c r="G1990" s="47"/>
      <c r="H1990" s="47"/>
      <c r="I1990" s="47"/>
    </row>
    <row r="1991" spans="1:9" x14ac:dyDescent="0.25">
      <c r="A1991" s="47"/>
      <c r="B1991" s="47"/>
      <c r="C1991" s="47"/>
      <c r="D1991" s="47"/>
      <c r="E1991" s="47"/>
      <c r="F1991" s="47"/>
      <c r="G1991" s="47"/>
      <c r="H1991" s="47"/>
      <c r="I1991" s="47"/>
    </row>
    <row r="1992" spans="1:9" x14ac:dyDescent="0.25">
      <c r="A1992" s="47"/>
      <c r="B1992" s="47"/>
      <c r="C1992" s="47"/>
      <c r="D1992" s="47"/>
      <c r="E1992" s="47"/>
      <c r="F1992" s="47"/>
      <c r="G1992" s="47"/>
      <c r="H1992" s="47"/>
      <c r="I1992" s="47"/>
    </row>
    <row r="1993" spans="1:9" x14ac:dyDescent="0.25">
      <c r="A1993" s="47"/>
      <c r="B1993" s="47"/>
      <c r="C1993" s="47"/>
      <c r="D1993" s="47"/>
      <c r="E1993" s="47"/>
      <c r="F1993" s="47"/>
      <c r="G1993" s="47"/>
      <c r="H1993" s="47"/>
      <c r="I1993" s="47"/>
    </row>
    <row r="1994" spans="1:9" x14ac:dyDescent="0.25">
      <c r="A1994" s="47"/>
      <c r="B1994" s="47"/>
      <c r="C1994" s="47"/>
      <c r="D1994" s="47"/>
      <c r="E1994" s="47"/>
      <c r="F1994" s="47"/>
      <c r="G1994" s="47"/>
      <c r="H1994" s="47"/>
      <c r="I1994" s="47"/>
    </row>
    <row r="1995" spans="1:9" x14ac:dyDescent="0.25">
      <c r="A1995" s="47"/>
      <c r="B1995" s="47"/>
      <c r="C1995" s="47"/>
      <c r="D1995" s="47"/>
      <c r="E1995" s="47"/>
      <c r="F1995" s="47"/>
      <c r="G1995" s="47"/>
      <c r="H1995" s="47"/>
      <c r="I1995" s="47"/>
    </row>
    <row r="1996" spans="1:9" x14ac:dyDescent="0.25">
      <c r="A1996" s="47"/>
      <c r="B1996" s="47"/>
      <c r="C1996" s="47"/>
      <c r="D1996" s="47"/>
      <c r="E1996" s="47"/>
      <c r="F1996" s="47"/>
      <c r="G1996" s="47"/>
      <c r="H1996" s="47"/>
      <c r="I1996" s="47"/>
    </row>
    <row r="1997" spans="1:9" x14ac:dyDescent="0.25">
      <c r="A1997" s="47"/>
      <c r="B1997" s="47"/>
      <c r="C1997" s="47"/>
      <c r="D1997" s="47"/>
      <c r="E1997" s="47"/>
      <c r="F1997" s="47"/>
      <c r="G1997" s="47"/>
      <c r="H1997" s="47"/>
      <c r="I1997" s="47"/>
    </row>
    <row r="1998" spans="1:9" x14ac:dyDescent="0.25">
      <c r="A1998" s="47"/>
      <c r="B1998" s="47"/>
      <c r="C1998" s="47"/>
      <c r="D1998" s="47"/>
      <c r="E1998" s="47"/>
      <c r="F1998" s="47"/>
      <c r="G1998" s="47"/>
      <c r="H1998" s="47"/>
      <c r="I1998" s="47"/>
    </row>
    <row r="1999" spans="1:9" x14ac:dyDescent="0.25">
      <c r="A1999" s="47"/>
      <c r="B1999" s="47"/>
      <c r="C1999" s="47"/>
      <c r="D1999" s="47"/>
      <c r="E1999" s="47"/>
      <c r="F1999" s="47"/>
      <c r="G1999" s="47"/>
      <c r="H1999" s="47"/>
      <c r="I1999" s="47"/>
    </row>
    <row r="2000" spans="1:9" x14ac:dyDescent="0.25">
      <c r="A2000" s="47"/>
      <c r="B2000" s="47"/>
      <c r="C2000" s="47"/>
      <c r="D2000" s="47"/>
      <c r="E2000" s="47"/>
      <c r="F2000" s="47"/>
      <c r="G2000" s="47"/>
      <c r="H2000" s="47"/>
      <c r="I2000" s="47"/>
    </row>
    <row r="2001" spans="1:9" x14ac:dyDescent="0.25">
      <c r="A2001" s="47"/>
      <c r="B2001" s="47"/>
      <c r="C2001" s="47"/>
      <c r="D2001" s="47"/>
      <c r="E2001" s="47"/>
      <c r="F2001" s="47"/>
      <c r="G2001" s="47"/>
      <c r="H2001" s="47"/>
      <c r="I2001" s="47"/>
    </row>
    <row r="2002" spans="1:9" x14ac:dyDescent="0.25">
      <c r="A2002" s="47"/>
      <c r="B2002" s="47"/>
      <c r="C2002" s="47"/>
      <c r="D2002" s="47"/>
      <c r="E2002" s="47"/>
      <c r="F2002" s="47"/>
      <c r="G2002" s="47"/>
      <c r="H2002" s="47"/>
      <c r="I2002" s="47"/>
    </row>
    <row r="2003" spans="1:9" x14ac:dyDescent="0.25">
      <c r="A2003" s="47"/>
      <c r="B2003" s="47"/>
      <c r="C2003" s="47"/>
      <c r="D2003" s="47"/>
      <c r="E2003" s="47"/>
      <c r="F2003" s="47"/>
      <c r="G2003" s="47"/>
      <c r="H2003" s="47"/>
      <c r="I2003" s="47"/>
    </row>
    <row r="2004" spans="1:9" x14ac:dyDescent="0.25">
      <c r="A2004" s="47"/>
      <c r="B2004" s="47"/>
      <c r="C2004" s="47"/>
      <c r="D2004" s="47"/>
      <c r="E2004" s="47"/>
      <c r="F2004" s="47"/>
      <c r="G2004" s="47"/>
      <c r="H2004" s="47"/>
      <c r="I2004" s="47"/>
    </row>
    <row r="2005" spans="1:9" x14ac:dyDescent="0.25">
      <c r="A2005" s="47"/>
      <c r="B2005" s="47"/>
      <c r="C2005" s="47"/>
      <c r="D2005" s="47"/>
      <c r="E2005" s="47"/>
      <c r="F2005" s="47"/>
      <c r="G2005" s="47"/>
      <c r="H2005" s="47"/>
      <c r="I2005" s="47"/>
    </row>
    <row r="2006" spans="1:9" x14ac:dyDescent="0.25">
      <c r="A2006" s="47"/>
      <c r="B2006" s="47"/>
      <c r="C2006" s="47"/>
      <c r="D2006" s="47"/>
      <c r="E2006" s="47"/>
      <c r="F2006" s="47"/>
      <c r="G2006" s="47"/>
      <c r="H2006" s="47"/>
      <c r="I2006" s="47"/>
    </row>
    <row r="2007" spans="1:9" x14ac:dyDescent="0.25">
      <c r="A2007" s="47"/>
      <c r="B2007" s="47"/>
      <c r="C2007" s="47"/>
      <c r="D2007" s="47"/>
      <c r="E2007" s="47"/>
      <c r="F2007" s="47"/>
      <c r="G2007" s="47"/>
      <c r="H2007" s="47"/>
      <c r="I2007" s="47"/>
    </row>
    <row r="2008" spans="1:9" x14ac:dyDescent="0.25">
      <c r="A2008" s="47"/>
      <c r="B2008" s="47"/>
      <c r="C2008" s="47"/>
      <c r="D2008" s="47"/>
      <c r="E2008" s="47"/>
      <c r="F2008" s="47"/>
      <c r="G2008" s="47"/>
      <c r="H2008" s="47"/>
      <c r="I2008" s="47"/>
    </row>
    <row r="2009" spans="1:9" x14ac:dyDescent="0.25">
      <c r="A2009" s="47"/>
      <c r="B2009" s="47"/>
      <c r="C2009" s="47"/>
      <c r="D2009" s="47"/>
      <c r="E2009" s="47"/>
      <c r="F2009" s="47"/>
      <c r="G2009" s="47"/>
      <c r="H2009" s="47"/>
      <c r="I2009" s="47"/>
    </row>
    <row r="2010" spans="1:9" x14ac:dyDescent="0.25">
      <c r="A2010" s="47"/>
      <c r="B2010" s="47"/>
      <c r="C2010" s="47"/>
      <c r="D2010" s="47"/>
      <c r="E2010" s="47"/>
      <c r="F2010" s="47"/>
      <c r="G2010" s="47"/>
      <c r="H2010" s="47"/>
      <c r="I2010" s="47"/>
    </row>
    <row r="2011" spans="1:9" x14ac:dyDescent="0.25">
      <c r="A2011" s="47"/>
      <c r="B2011" s="47"/>
      <c r="C2011" s="47"/>
      <c r="D2011" s="47"/>
      <c r="E2011" s="47"/>
      <c r="F2011" s="47"/>
      <c r="G2011" s="47"/>
      <c r="H2011" s="47"/>
      <c r="I2011" s="47"/>
    </row>
    <row r="2012" spans="1:9" x14ac:dyDescent="0.25">
      <c r="A2012" s="47"/>
      <c r="B2012" s="47"/>
      <c r="C2012" s="47"/>
      <c r="D2012" s="47"/>
      <c r="E2012" s="47"/>
      <c r="F2012" s="47"/>
      <c r="G2012" s="47"/>
      <c r="H2012" s="47"/>
      <c r="I2012" s="47"/>
    </row>
    <row r="2013" spans="1:9" x14ac:dyDescent="0.25">
      <c r="A2013" s="47"/>
      <c r="B2013" s="47"/>
      <c r="C2013" s="47"/>
      <c r="D2013" s="47"/>
      <c r="E2013" s="47"/>
      <c r="F2013" s="47"/>
      <c r="G2013" s="47"/>
      <c r="H2013" s="47"/>
      <c r="I2013" s="47"/>
    </row>
    <row r="2014" spans="1:9" x14ac:dyDescent="0.25">
      <c r="A2014" s="47"/>
      <c r="B2014" s="47"/>
      <c r="C2014" s="47"/>
      <c r="D2014" s="47"/>
      <c r="E2014" s="47"/>
      <c r="F2014" s="47"/>
      <c r="G2014" s="47"/>
      <c r="H2014" s="47"/>
      <c r="I2014" s="47"/>
    </row>
    <row r="2015" spans="1:9" x14ac:dyDescent="0.25">
      <c r="A2015" s="47"/>
      <c r="B2015" s="47"/>
      <c r="C2015" s="47"/>
      <c r="D2015" s="47"/>
      <c r="E2015" s="47"/>
      <c r="F2015" s="47"/>
      <c r="G2015" s="47"/>
      <c r="H2015" s="47"/>
      <c r="I2015" s="47"/>
    </row>
    <row r="2016" spans="1:9" x14ac:dyDescent="0.25">
      <c r="A2016" s="47"/>
      <c r="B2016" s="47"/>
      <c r="C2016" s="47"/>
      <c r="D2016" s="47"/>
      <c r="E2016" s="47"/>
      <c r="F2016" s="47"/>
      <c r="G2016" s="47"/>
      <c r="H2016" s="47"/>
      <c r="I2016" s="47"/>
    </row>
    <row r="2017" spans="1:9" x14ac:dyDescent="0.25">
      <c r="A2017" s="47"/>
      <c r="B2017" s="47"/>
      <c r="C2017" s="47"/>
      <c r="D2017" s="47"/>
      <c r="E2017" s="47"/>
      <c r="F2017" s="47"/>
      <c r="G2017" s="47"/>
      <c r="H2017" s="47"/>
      <c r="I2017" s="47"/>
    </row>
    <row r="2018" spans="1:9" x14ac:dyDescent="0.25">
      <c r="A2018" s="47"/>
      <c r="B2018" s="47"/>
      <c r="C2018" s="47"/>
      <c r="D2018" s="47"/>
      <c r="E2018" s="47"/>
      <c r="F2018" s="47"/>
      <c r="G2018" s="47"/>
      <c r="H2018" s="47"/>
      <c r="I2018" s="47"/>
    </row>
    <row r="2019" spans="1:9" x14ac:dyDescent="0.25">
      <c r="A2019" s="47"/>
      <c r="B2019" s="47"/>
      <c r="C2019" s="47"/>
      <c r="D2019" s="47"/>
      <c r="E2019" s="47"/>
      <c r="F2019" s="47"/>
      <c r="G2019" s="47"/>
      <c r="H2019" s="47"/>
      <c r="I2019" s="47"/>
    </row>
    <row r="2020" spans="1:9" x14ac:dyDescent="0.25">
      <c r="A2020" s="47"/>
      <c r="B2020" s="47"/>
      <c r="C2020" s="47"/>
      <c r="D2020" s="47"/>
      <c r="E2020" s="47"/>
      <c r="F2020" s="47"/>
      <c r="G2020" s="47"/>
      <c r="H2020" s="47"/>
      <c r="I2020" s="47"/>
    </row>
    <row r="2021" spans="1:9" x14ac:dyDescent="0.25">
      <c r="A2021" s="47"/>
      <c r="B2021" s="47"/>
      <c r="C2021" s="47"/>
      <c r="D2021" s="47"/>
      <c r="E2021" s="47"/>
      <c r="F2021" s="47"/>
      <c r="G2021" s="47"/>
      <c r="H2021" s="47"/>
      <c r="I2021" s="47"/>
    </row>
    <row r="2022" spans="1:9" x14ac:dyDescent="0.25">
      <c r="A2022" s="47"/>
      <c r="B2022" s="47"/>
      <c r="C2022" s="47"/>
      <c r="D2022" s="47"/>
      <c r="E2022" s="47"/>
      <c r="F2022" s="47"/>
      <c r="G2022" s="47"/>
      <c r="H2022" s="47"/>
      <c r="I2022" s="47"/>
    </row>
    <row r="2023" spans="1:9" x14ac:dyDescent="0.25">
      <c r="A2023" s="47"/>
      <c r="B2023" s="47"/>
      <c r="C2023" s="47"/>
      <c r="D2023" s="47"/>
      <c r="E2023" s="47"/>
      <c r="F2023" s="47"/>
      <c r="G2023" s="47"/>
      <c r="H2023" s="47"/>
      <c r="I2023" s="47"/>
    </row>
    <row r="2024" spans="1:9" x14ac:dyDescent="0.25">
      <c r="A2024" s="47"/>
      <c r="B2024" s="47"/>
      <c r="C2024" s="47"/>
      <c r="D2024" s="47"/>
      <c r="E2024" s="47"/>
      <c r="F2024" s="47"/>
      <c r="G2024" s="47"/>
      <c r="H2024" s="47"/>
      <c r="I2024" s="47"/>
    </row>
    <row r="2025" spans="1:9" x14ac:dyDescent="0.25">
      <c r="A2025" s="47"/>
      <c r="B2025" s="47"/>
      <c r="C2025" s="47"/>
      <c r="D2025" s="47"/>
      <c r="E2025" s="47"/>
      <c r="F2025" s="47"/>
      <c r="G2025" s="47"/>
      <c r="H2025" s="47"/>
      <c r="I2025" s="47"/>
    </row>
    <row r="2026" spans="1:9" x14ac:dyDescent="0.25">
      <c r="A2026" s="47"/>
      <c r="B2026" s="47"/>
      <c r="C2026" s="47"/>
      <c r="D2026" s="47"/>
      <c r="E2026" s="47"/>
      <c r="F2026" s="47"/>
      <c r="G2026" s="47"/>
      <c r="H2026" s="47"/>
      <c r="I2026" s="47"/>
    </row>
    <row r="2027" spans="1:9" x14ac:dyDescent="0.25">
      <c r="A2027" s="47"/>
      <c r="B2027" s="47"/>
      <c r="C2027" s="47"/>
      <c r="D2027" s="47"/>
      <c r="E2027" s="47"/>
      <c r="F2027" s="47"/>
      <c r="G2027" s="47"/>
      <c r="H2027" s="47"/>
      <c r="I2027" s="47"/>
    </row>
    <row r="2028" spans="1:9" x14ac:dyDescent="0.25">
      <c r="A2028" s="47"/>
      <c r="B2028" s="47"/>
      <c r="C2028" s="47"/>
      <c r="D2028" s="47"/>
      <c r="E2028" s="47"/>
      <c r="F2028" s="47"/>
      <c r="G2028" s="47"/>
      <c r="H2028" s="47"/>
      <c r="I2028" s="47"/>
    </row>
    <row r="2029" spans="1:9" x14ac:dyDescent="0.25">
      <c r="A2029" s="47"/>
      <c r="B2029" s="47"/>
      <c r="C2029" s="47"/>
      <c r="D2029" s="47"/>
      <c r="E2029" s="47"/>
      <c r="F2029" s="47"/>
      <c r="G2029" s="47"/>
      <c r="H2029" s="47"/>
      <c r="I2029" s="47"/>
    </row>
    <row r="2030" spans="1:9" x14ac:dyDescent="0.25">
      <c r="A2030" s="47"/>
      <c r="B2030" s="47"/>
      <c r="C2030" s="47"/>
      <c r="D2030" s="47"/>
      <c r="E2030" s="47"/>
      <c r="F2030" s="47"/>
      <c r="G2030" s="47"/>
      <c r="H2030" s="47"/>
      <c r="I2030" s="47"/>
    </row>
    <row r="2031" spans="1:9" x14ac:dyDescent="0.25">
      <c r="A2031" s="47"/>
      <c r="B2031" s="47"/>
      <c r="C2031" s="47"/>
      <c r="D2031" s="47"/>
      <c r="E2031" s="47"/>
      <c r="F2031" s="47"/>
      <c r="G2031" s="47"/>
      <c r="H2031" s="47"/>
      <c r="I2031" s="47"/>
    </row>
    <row r="2032" spans="1:9" x14ac:dyDescent="0.25">
      <c r="A2032" s="47"/>
      <c r="B2032" s="47"/>
      <c r="C2032" s="47"/>
      <c r="D2032" s="47"/>
      <c r="E2032" s="47"/>
      <c r="F2032" s="47"/>
      <c r="G2032" s="47"/>
      <c r="H2032" s="47"/>
      <c r="I2032" s="47"/>
    </row>
    <row r="2033" spans="1:9" x14ac:dyDescent="0.25">
      <c r="A2033" s="47"/>
      <c r="B2033" s="47"/>
      <c r="C2033" s="47"/>
      <c r="D2033" s="47"/>
      <c r="E2033" s="47"/>
      <c r="F2033" s="47"/>
      <c r="G2033" s="47"/>
      <c r="H2033" s="47"/>
      <c r="I2033" s="47"/>
    </row>
    <row r="2034" spans="1:9" x14ac:dyDescent="0.25">
      <c r="A2034" s="47"/>
      <c r="B2034" s="47"/>
      <c r="C2034" s="47"/>
      <c r="D2034" s="47"/>
      <c r="E2034" s="47"/>
      <c r="F2034" s="47"/>
      <c r="G2034" s="47"/>
      <c r="H2034" s="47"/>
      <c r="I2034" s="47"/>
    </row>
    <row r="2035" spans="1:9" x14ac:dyDescent="0.25">
      <c r="A2035" s="47"/>
      <c r="B2035" s="47"/>
      <c r="C2035" s="47"/>
      <c r="D2035" s="47"/>
      <c r="E2035" s="47"/>
      <c r="F2035" s="47"/>
      <c r="G2035" s="47"/>
      <c r="H2035" s="47"/>
      <c r="I2035" s="47"/>
    </row>
    <row r="2036" spans="1:9" x14ac:dyDescent="0.25">
      <c r="A2036" s="47"/>
      <c r="B2036" s="47"/>
      <c r="C2036" s="47"/>
      <c r="D2036" s="47"/>
      <c r="E2036" s="47"/>
      <c r="F2036" s="47"/>
      <c r="G2036" s="47"/>
      <c r="H2036" s="47"/>
      <c r="I2036" s="47"/>
    </row>
    <row r="2037" spans="1:9" x14ac:dyDescent="0.25">
      <c r="A2037" s="47"/>
      <c r="B2037" s="47"/>
      <c r="C2037" s="47"/>
      <c r="D2037" s="47"/>
      <c r="E2037" s="47"/>
      <c r="F2037" s="47"/>
      <c r="G2037" s="47"/>
      <c r="H2037" s="47"/>
      <c r="I2037" s="47"/>
    </row>
    <row r="2038" spans="1:9" x14ac:dyDescent="0.25">
      <c r="A2038" s="47"/>
      <c r="B2038" s="47"/>
      <c r="C2038" s="47"/>
      <c r="D2038" s="47"/>
      <c r="E2038" s="47"/>
      <c r="F2038" s="47"/>
      <c r="G2038" s="47"/>
      <c r="H2038" s="47"/>
      <c r="I2038" s="47"/>
    </row>
    <row r="2039" spans="1:9" x14ac:dyDescent="0.25">
      <c r="A2039" s="47"/>
      <c r="B2039" s="47"/>
      <c r="C2039" s="47"/>
      <c r="D2039" s="47"/>
      <c r="E2039" s="47"/>
      <c r="F2039" s="47"/>
      <c r="G2039" s="47"/>
      <c r="H2039" s="47"/>
      <c r="I2039" s="47"/>
    </row>
    <row r="2040" spans="1:9" x14ac:dyDescent="0.25">
      <c r="A2040" s="47"/>
      <c r="B2040" s="47"/>
      <c r="C2040" s="47"/>
      <c r="D2040" s="47"/>
      <c r="E2040" s="47"/>
      <c r="F2040" s="47"/>
      <c r="G2040" s="47"/>
      <c r="H2040" s="47"/>
      <c r="I2040" s="47"/>
    </row>
    <row r="2041" spans="1:9" x14ac:dyDescent="0.25">
      <c r="A2041" s="47"/>
      <c r="B2041" s="47"/>
      <c r="C2041" s="47"/>
      <c r="D2041" s="47"/>
      <c r="E2041" s="47"/>
      <c r="F2041" s="47"/>
      <c r="G2041" s="47"/>
      <c r="H2041" s="47"/>
      <c r="I2041" s="47"/>
    </row>
    <row r="2042" spans="1:9" x14ac:dyDescent="0.25">
      <c r="A2042" s="47"/>
      <c r="B2042" s="47"/>
      <c r="C2042" s="47"/>
      <c r="D2042" s="47"/>
      <c r="E2042" s="47"/>
      <c r="F2042" s="47"/>
      <c r="G2042" s="47"/>
      <c r="H2042" s="47"/>
      <c r="I2042" s="47"/>
    </row>
    <row r="2043" spans="1:9" x14ac:dyDescent="0.25">
      <c r="A2043" s="47"/>
      <c r="B2043" s="47"/>
      <c r="C2043" s="47"/>
      <c r="D2043" s="47"/>
      <c r="E2043" s="47"/>
      <c r="F2043" s="47"/>
      <c r="G2043" s="47"/>
      <c r="H2043" s="47"/>
      <c r="I2043" s="47"/>
    </row>
    <row r="2044" spans="1:9" x14ac:dyDescent="0.25">
      <c r="A2044" s="47"/>
      <c r="B2044" s="47"/>
      <c r="C2044" s="47"/>
      <c r="D2044" s="47"/>
      <c r="E2044" s="47"/>
      <c r="F2044" s="47"/>
      <c r="G2044" s="47"/>
      <c r="H2044" s="47"/>
      <c r="I2044" s="47"/>
    </row>
    <row r="2045" spans="1:9" x14ac:dyDescent="0.25">
      <c r="A2045" s="47"/>
      <c r="B2045" s="47"/>
      <c r="C2045" s="47"/>
      <c r="D2045" s="47"/>
      <c r="E2045" s="47"/>
      <c r="F2045" s="47"/>
      <c r="G2045" s="47"/>
      <c r="H2045" s="47"/>
      <c r="I2045" s="47"/>
    </row>
    <row r="2046" spans="1:9" x14ac:dyDescent="0.25">
      <c r="A2046" s="47"/>
      <c r="B2046" s="47"/>
      <c r="C2046" s="47"/>
      <c r="D2046" s="47"/>
      <c r="E2046" s="47"/>
      <c r="F2046" s="47"/>
      <c r="G2046" s="47"/>
      <c r="H2046" s="47"/>
      <c r="I2046" s="47"/>
    </row>
    <row r="2047" spans="1:9" x14ac:dyDescent="0.25">
      <c r="A2047" s="47"/>
      <c r="B2047" s="47"/>
      <c r="C2047" s="47"/>
      <c r="D2047" s="47"/>
      <c r="E2047" s="47"/>
      <c r="F2047" s="47"/>
      <c r="G2047" s="47"/>
      <c r="H2047" s="47"/>
      <c r="I2047" s="47"/>
    </row>
    <row r="2048" spans="1:9" x14ac:dyDescent="0.25">
      <c r="A2048" s="47"/>
      <c r="B2048" s="47"/>
      <c r="C2048" s="47"/>
      <c r="D2048" s="47"/>
      <c r="E2048" s="47"/>
      <c r="F2048" s="47"/>
      <c r="G2048" s="47"/>
      <c r="H2048" s="47"/>
      <c r="I2048" s="47"/>
    </row>
    <row r="2049" spans="1:9" x14ac:dyDescent="0.25">
      <c r="A2049" s="47"/>
      <c r="B2049" s="47"/>
      <c r="C2049" s="47"/>
      <c r="D2049" s="47"/>
      <c r="E2049" s="47"/>
      <c r="F2049" s="47"/>
      <c r="G2049" s="47"/>
      <c r="H2049" s="47"/>
      <c r="I2049" s="47"/>
    </row>
    <row r="2050" spans="1:9" x14ac:dyDescent="0.25">
      <c r="A2050" s="47"/>
      <c r="B2050" s="47"/>
      <c r="C2050" s="47"/>
      <c r="D2050" s="47"/>
      <c r="E2050" s="47"/>
      <c r="F2050" s="47"/>
      <c r="G2050" s="47"/>
      <c r="H2050" s="47"/>
      <c r="I2050" s="47"/>
    </row>
    <row r="2051" spans="1:9" x14ac:dyDescent="0.25">
      <c r="A2051" s="47"/>
      <c r="B2051" s="47"/>
      <c r="C2051" s="47"/>
      <c r="D2051" s="47"/>
      <c r="E2051" s="47"/>
      <c r="F2051" s="47"/>
      <c r="G2051" s="47"/>
      <c r="H2051" s="47"/>
      <c r="I2051" s="47"/>
    </row>
    <row r="2052" spans="1:9" x14ac:dyDescent="0.25">
      <c r="A2052" s="47"/>
      <c r="B2052" s="47"/>
      <c r="C2052" s="47"/>
      <c r="D2052" s="47"/>
      <c r="E2052" s="47"/>
      <c r="F2052" s="47"/>
      <c r="G2052" s="47"/>
      <c r="H2052" s="47"/>
      <c r="I2052" s="47"/>
    </row>
    <row r="2053" spans="1:9" x14ac:dyDescent="0.25">
      <c r="A2053" s="47"/>
      <c r="B2053" s="47"/>
      <c r="C2053" s="47"/>
      <c r="D2053" s="47"/>
      <c r="E2053" s="47"/>
      <c r="F2053" s="47"/>
      <c r="G2053" s="47"/>
      <c r="H2053" s="47"/>
      <c r="I2053" s="47"/>
    </row>
    <row r="2054" spans="1:9" x14ac:dyDescent="0.25">
      <c r="A2054" s="47"/>
      <c r="B2054" s="47"/>
      <c r="C2054" s="47"/>
      <c r="D2054" s="47"/>
      <c r="E2054" s="47"/>
      <c r="F2054" s="47"/>
      <c r="G2054" s="47"/>
      <c r="H2054" s="47"/>
      <c r="I2054" s="47"/>
    </row>
    <row r="2055" spans="1:9" x14ac:dyDescent="0.25">
      <c r="A2055" s="47"/>
      <c r="B2055" s="47"/>
      <c r="C2055" s="47"/>
      <c r="D2055" s="47"/>
      <c r="E2055" s="47"/>
      <c r="F2055" s="47"/>
      <c r="G2055" s="47"/>
      <c r="H2055" s="47"/>
      <c r="I2055" s="47"/>
    </row>
    <row r="2056" spans="1:9" x14ac:dyDescent="0.25">
      <c r="A2056" s="47"/>
      <c r="B2056" s="47"/>
      <c r="C2056" s="47"/>
      <c r="D2056" s="47"/>
      <c r="E2056" s="47"/>
      <c r="F2056" s="47"/>
      <c r="G2056" s="47"/>
      <c r="H2056" s="47"/>
      <c r="I2056" s="47"/>
    </row>
    <row r="2057" spans="1:9" x14ac:dyDescent="0.25">
      <c r="A2057" s="47"/>
      <c r="B2057" s="47"/>
      <c r="C2057" s="47"/>
      <c r="D2057" s="47"/>
      <c r="E2057" s="47"/>
      <c r="F2057" s="47"/>
      <c r="G2057" s="47"/>
      <c r="H2057" s="47"/>
      <c r="I2057" s="47"/>
    </row>
    <row r="2058" spans="1:9" x14ac:dyDescent="0.25">
      <c r="A2058" s="47"/>
      <c r="B2058" s="47"/>
      <c r="C2058" s="47"/>
      <c r="D2058" s="47"/>
      <c r="E2058" s="47"/>
      <c r="F2058" s="47"/>
      <c r="G2058" s="47"/>
      <c r="H2058" s="47"/>
      <c r="I2058" s="47"/>
    </row>
    <row r="2059" spans="1:9" x14ac:dyDescent="0.25">
      <c r="A2059" s="47"/>
      <c r="B2059" s="47"/>
      <c r="C2059" s="47"/>
      <c r="D2059" s="47"/>
      <c r="E2059" s="47"/>
      <c r="F2059" s="47"/>
      <c r="G2059" s="47"/>
      <c r="H2059" s="47"/>
      <c r="I2059" s="47"/>
    </row>
    <row r="2060" spans="1:9" x14ac:dyDescent="0.25">
      <c r="A2060" s="47"/>
      <c r="B2060" s="47"/>
      <c r="C2060" s="47"/>
      <c r="D2060" s="47"/>
      <c r="E2060" s="47"/>
      <c r="F2060" s="47"/>
      <c r="G2060" s="47"/>
      <c r="H2060" s="47"/>
      <c r="I2060" s="47"/>
    </row>
    <row r="2061" spans="1:9" x14ac:dyDescent="0.25">
      <c r="A2061" s="47"/>
      <c r="B2061" s="47"/>
      <c r="C2061" s="47"/>
      <c r="D2061" s="47"/>
      <c r="E2061" s="47"/>
      <c r="F2061" s="47"/>
      <c r="G2061" s="47"/>
      <c r="H2061" s="47"/>
      <c r="I2061" s="47"/>
    </row>
    <row r="2062" spans="1:9" x14ac:dyDescent="0.25">
      <c r="A2062" s="47"/>
      <c r="B2062" s="47"/>
      <c r="C2062" s="47"/>
      <c r="D2062" s="47"/>
      <c r="E2062" s="47"/>
      <c r="F2062" s="47"/>
      <c r="G2062" s="47"/>
      <c r="H2062" s="47"/>
      <c r="I2062" s="47"/>
    </row>
    <row r="2063" spans="1:9" x14ac:dyDescent="0.25">
      <c r="A2063" s="47"/>
      <c r="B2063" s="47"/>
      <c r="C2063" s="47"/>
      <c r="D2063" s="47"/>
      <c r="E2063" s="47"/>
      <c r="F2063" s="47"/>
      <c r="G2063" s="47"/>
      <c r="H2063" s="47"/>
      <c r="I2063" s="47"/>
    </row>
    <row r="2064" spans="1:9" x14ac:dyDescent="0.25">
      <c r="A2064" s="47"/>
      <c r="B2064" s="47"/>
      <c r="C2064" s="47"/>
      <c r="D2064" s="47"/>
      <c r="E2064" s="47"/>
      <c r="F2064" s="47"/>
      <c r="G2064" s="47"/>
      <c r="H2064" s="47"/>
      <c r="I2064" s="47"/>
    </row>
    <row r="2065" spans="1:9" x14ac:dyDescent="0.25">
      <c r="A2065" s="47"/>
      <c r="B2065" s="47"/>
      <c r="C2065" s="47"/>
      <c r="D2065" s="47"/>
      <c r="E2065" s="47"/>
      <c r="F2065" s="47"/>
      <c r="G2065" s="47"/>
      <c r="H2065" s="47"/>
      <c r="I2065" s="47"/>
    </row>
    <row r="2066" spans="1:9" x14ac:dyDescent="0.25">
      <c r="A2066" s="47"/>
      <c r="B2066" s="47"/>
      <c r="C2066" s="47"/>
      <c r="D2066" s="47"/>
      <c r="E2066" s="47"/>
      <c r="F2066" s="47"/>
      <c r="G2066" s="47"/>
      <c r="H2066" s="47"/>
      <c r="I2066" s="47"/>
    </row>
    <row r="2067" spans="1:9" x14ac:dyDescent="0.25">
      <c r="A2067" s="47"/>
      <c r="B2067" s="47"/>
      <c r="C2067" s="47"/>
      <c r="D2067" s="47"/>
      <c r="E2067" s="47"/>
      <c r="F2067" s="47"/>
      <c r="G2067" s="47"/>
      <c r="H2067" s="47"/>
      <c r="I2067" s="47"/>
    </row>
    <row r="2068" spans="1:9" x14ac:dyDescent="0.25">
      <c r="A2068" s="47"/>
      <c r="B2068" s="47"/>
      <c r="C2068" s="47"/>
      <c r="D2068" s="47"/>
      <c r="E2068" s="47"/>
      <c r="F2068" s="47"/>
      <c r="G2068" s="47"/>
      <c r="H2068" s="47"/>
      <c r="I2068" s="47"/>
    </row>
    <row r="2069" spans="1:9" x14ac:dyDescent="0.25">
      <c r="A2069" s="47"/>
      <c r="B2069" s="47"/>
      <c r="C2069" s="47"/>
      <c r="D2069" s="47"/>
      <c r="E2069" s="47"/>
      <c r="F2069" s="47"/>
      <c r="G2069" s="47"/>
      <c r="H2069" s="47"/>
      <c r="I2069" s="47"/>
    </row>
    <row r="2070" spans="1:9" x14ac:dyDescent="0.25">
      <c r="A2070" s="47"/>
      <c r="B2070" s="47"/>
      <c r="C2070" s="47"/>
      <c r="D2070" s="47"/>
      <c r="E2070" s="47"/>
      <c r="F2070" s="47"/>
      <c r="G2070" s="47"/>
      <c r="H2070" s="47"/>
      <c r="I2070" s="47"/>
    </row>
    <row r="2071" spans="1:9" x14ac:dyDescent="0.25">
      <c r="A2071" s="47"/>
      <c r="B2071" s="47"/>
      <c r="C2071" s="47"/>
      <c r="D2071" s="47"/>
      <c r="E2071" s="47"/>
      <c r="F2071" s="47"/>
      <c r="G2071" s="47"/>
      <c r="H2071" s="47"/>
      <c r="I2071" s="47"/>
    </row>
    <row r="2072" spans="1:9" x14ac:dyDescent="0.25">
      <c r="A2072" s="47"/>
      <c r="B2072" s="47"/>
      <c r="C2072" s="47"/>
      <c r="D2072" s="47"/>
      <c r="E2072" s="47"/>
      <c r="F2072" s="47"/>
      <c r="G2072" s="47"/>
      <c r="H2072" s="47"/>
      <c r="I2072" s="47"/>
    </row>
    <row r="2073" spans="1:9" x14ac:dyDescent="0.25">
      <c r="A2073" s="47"/>
      <c r="B2073" s="47"/>
      <c r="C2073" s="47"/>
      <c r="D2073" s="47"/>
      <c r="E2073" s="47"/>
      <c r="F2073" s="47"/>
      <c r="G2073" s="47"/>
      <c r="H2073" s="47"/>
      <c r="I2073" s="47"/>
    </row>
    <row r="2074" spans="1:9" x14ac:dyDescent="0.25">
      <c r="A2074" s="47"/>
      <c r="B2074" s="47"/>
      <c r="C2074" s="47"/>
      <c r="D2074" s="47"/>
      <c r="E2074" s="47"/>
      <c r="F2074" s="47"/>
      <c r="G2074" s="47"/>
      <c r="H2074" s="47"/>
      <c r="I2074" s="47"/>
    </row>
    <row r="2075" spans="1:9" x14ac:dyDescent="0.25">
      <c r="A2075" s="47"/>
      <c r="B2075" s="47"/>
      <c r="C2075" s="47"/>
      <c r="D2075" s="47"/>
      <c r="E2075" s="47"/>
      <c r="F2075" s="47"/>
      <c r="G2075" s="47"/>
      <c r="H2075" s="47"/>
      <c r="I2075" s="47"/>
    </row>
    <row r="2076" spans="1:9" x14ac:dyDescent="0.25">
      <c r="A2076" s="47"/>
      <c r="B2076" s="47"/>
      <c r="C2076" s="47"/>
      <c r="D2076" s="47"/>
      <c r="E2076" s="47"/>
      <c r="F2076" s="47"/>
      <c r="G2076" s="47"/>
      <c r="H2076" s="47"/>
      <c r="I2076" s="47"/>
    </row>
    <row r="2077" spans="1:9" x14ac:dyDescent="0.25">
      <c r="A2077" s="47"/>
      <c r="B2077" s="47"/>
      <c r="C2077" s="47"/>
      <c r="D2077" s="47"/>
      <c r="E2077" s="47"/>
      <c r="F2077" s="47"/>
      <c r="G2077" s="47"/>
      <c r="H2077" s="47"/>
      <c r="I2077" s="47"/>
    </row>
    <row r="2078" spans="1:9" x14ac:dyDescent="0.25">
      <c r="A2078" s="47"/>
      <c r="B2078" s="47"/>
      <c r="C2078" s="47"/>
      <c r="D2078" s="47"/>
      <c r="E2078" s="47"/>
      <c r="F2078" s="47"/>
      <c r="G2078" s="47"/>
      <c r="H2078" s="47"/>
      <c r="I2078" s="47"/>
    </row>
    <row r="2079" spans="1:9" x14ac:dyDescent="0.25">
      <c r="A2079" s="47"/>
      <c r="B2079" s="47"/>
      <c r="C2079" s="47"/>
      <c r="D2079" s="47"/>
      <c r="E2079" s="47"/>
      <c r="F2079" s="47"/>
      <c r="G2079" s="47"/>
      <c r="H2079" s="47"/>
      <c r="I2079" s="47"/>
    </row>
    <row r="2080" spans="1:9" x14ac:dyDescent="0.25">
      <c r="A2080" s="47"/>
      <c r="B2080" s="47"/>
      <c r="C2080" s="47"/>
      <c r="D2080" s="47"/>
      <c r="E2080" s="47"/>
      <c r="F2080" s="47"/>
      <c r="G2080" s="47"/>
      <c r="H2080" s="47"/>
      <c r="I2080" s="47"/>
    </row>
    <row r="2081" spans="1:9" x14ac:dyDescent="0.25">
      <c r="A2081" s="47"/>
      <c r="B2081" s="47"/>
      <c r="C2081" s="47"/>
      <c r="D2081" s="47"/>
      <c r="E2081" s="47"/>
      <c r="F2081" s="47"/>
      <c r="G2081" s="47"/>
      <c r="H2081" s="47"/>
      <c r="I2081" s="47"/>
    </row>
    <row r="2082" spans="1:9" x14ac:dyDescent="0.25">
      <c r="A2082" s="47"/>
      <c r="B2082" s="47"/>
      <c r="C2082" s="47"/>
      <c r="D2082" s="47"/>
      <c r="E2082" s="47"/>
      <c r="F2082" s="47"/>
      <c r="G2082" s="47"/>
      <c r="H2082" s="47"/>
      <c r="I2082" s="47"/>
    </row>
    <row r="2083" spans="1:9" x14ac:dyDescent="0.25">
      <c r="A2083" s="47"/>
      <c r="B2083" s="47"/>
      <c r="C2083" s="47"/>
      <c r="D2083" s="47"/>
      <c r="E2083" s="47"/>
      <c r="F2083" s="47"/>
      <c r="G2083" s="47"/>
      <c r="H2083" s="47"/>
      <c r="I2083" s="47"/>
    </row>
    <row r="2084" spans="1:9" x14ac:dyDescent="0.25">
      <c r="A2084" s="47"/>
      <c r="B2084" s="47"/>
      <c r="C2084" s="47"/>
      <c r="D2084" s="47"/>
      <c r="E2084" s="47"/>
      <c r="F2084" s="47"/>
      <c r="G2084" s="47"/>
      <c r="H2084" s="47"/>
      <c r="I2084" s="47"/>
    </row>
    <row r="2085" spans="1:9" x14ac:dyDescent="0.25">
      <c r="A2085" s="47"/>
      <c r="B2085" s="47"/>
      <c r="C2085" s="47"/>
      <c r="D2085" s="47"/>
      <c r="E2085" s="47"/>
      <c r="F2085" s="47"/>
      <c r="G2085" s="47"/>
      <c r="H2085" s="47"/>
      <c r="I2085" s="47"/>
    </row>
    <row r="2086" spans="1:9" x14ac:dyDescent="0.25">
      <c r="A2086" s="47"/>
      <c r="B2086" s="47"/>
      <c r="C2086" s="47"/>
      <c r="D2086" s="47"/>
      <c r="E2086" s="47"/>
      <c r="F2086" s="47"/>
      <c r="G2086" s="47"/>
      <c r="H2086" s="47"/>
      <c r="I2086" s="47"/>
    </row>
    <row r="2087" spans="1:9" x14ac:dyDescent="0.25">
      <c r="A2087" s="47"/>
      <c r="B2087" s="47"/>
      <c r="C2087" s="47"/>
      <c r="D2087" s="47"/>
      <c r="E2087" s="47"/>
      <c r="F2087" s="47"/>
      <c r="G2087" s="47"/>
      <c r="H2087" s="47"/>
      <c r="I2087" s="47"/>
    </row>
    <row r="2088" spans="1:9" x14ac:dyDescent="0.25">
      <c r="A2088" s="47"/>
      <c r="B2088" s="47"/>
      <c r="C2088" s="47"/>
      <c r="D2088" s="47"/>
      <c r="E2088" s="47"/>
      <c r="F2088" s="47"/>
      <c r="G2088" s="47"/>
      <c r="H2088" s="47"/>
      <c r="I2088" s="47"/>
    </row>
    <row r="2089" spans="1:9" x14ac:dyDescent="0.25">
      <c r="A2089" s="47"/>
      <c r="B2089" s="47"/>
      <c r="C2089" s="47"/>
      <c r="D2089" s="47"/>
      <c r="E2089" s="47"/>
      <c r="F2089" s="47"/>
      <c r="G2089" s="47"/>
      <c r="H2089" s="47"/>
      <c r="I2089" s="47"/>
    </row>
    <row r="2090" spans="1:9" x14ac:dyDescent="0.25">
      <c r="A2090" s="47"/>
      <c r="B2090" s="47"/>
      <c r="C2090" s="47"/>
      <c r="D2090" s="47"/>
      <c r="E2090" s="47"/>
      <c r="F2090" s="47"/>
      <c r="G2090" s="47"/>
      <c r="H2090" s="47"/>
      <c r="I2090" s="47"/>
    </row>
    <row r="2091" spans="1:9" x14ac:dyDescent="0.25">
      <c r="A2091" s="47"/>
      <c r="B2091" s="47"/>
      <c r="C2091" s="47"/>
      <c r="D2091" s="47"/>
      <c r="E2091" s="47"/>
      <c r="F2091" s="47"/>
      <c r="G2091" s="47"/>
      <c r="H2091" s="47"/>
      <c r="I2091" s="47"/>
    </row>
    <row r="2092" spans="1:9" x14ac:dyDescent="0.25">
      <c r="A2092" s="47"/>
      <c r="B2092" s="47"/>
      <c r="C2092" s="47"/>
      <c r="D2092" s="47"/>
      <c r="E2092" s="47"/>
      <c r="F2092" s="47"/>
      <c r="G2092" s="47"/>
      <c r="H2092" s="47"/>
      <c r="I2092" s="47"/>
    </row>
    <row r="2093" spans="1:9" x14ac:dyDescent="0.25">
      <c r="A2093" s="47"/>
      <c r="B2093" s="47"/>
      <c r="C2093" s="47"/>
      <c r="D2093" s="47"/>
      <c r="E2093" s="47"/>
      <c r="F2093" s="47"/>
      <c r="G2093" s="47"/>
      <c r="H2093" s="47"/>
      <c r="I2093" s="47"/>
    </row>
    <row r="2094" spans="1:9" x14ac:dyDescent="0.25">
      <c r="A2094" s="47"/>
      <c r="B2094" s="47"/>
      <c r="C2094" s="47"/>
      <c r="D2094" s="47"/>
      <c r="E2094" s="47"/>
      <c r="F2094" s="47"/>
      <c r="G2094" s="47"/>
      <c r="H2094" s="47"/>
      <c r="I2094" s="47"/>
    </row>
    <row r="2095" spans="1:9" x14ac:dyDescent="0.25">
      <c r="A2095" s="47"/>
      <c r="B2095" s="47"/>
      <c r="C2095" s="47"/>
      <c r="D2095" s="47"/>
      <c r="E2095" s="47"/>
      <c r="F2095" s="47"/>
      <c r="G2095" s="47"/>
      <c r="H2095" s="47"/>
      <c r="I2095" s="47"/>
    </row>
    <row r="2096" spans="1:9" x14ac:dyDescent="0.25">
      <c r="A2096" s="47"/>
      <c r="B2096" s="47"/>
      <c r="C2096" s="47"/>
      <c r="D2096" s="47"/>
      <c r="E2096" s="47"/>
      <c r="F2096" s="47"/>
      <c r="G2096" s="47"/>
      <c r="H2096" s="47"/>
      <c r="I2096" s="47"/>
    </row>
    <row r="2097" spans="1:9" x14ac:dyDescent="0.25">
      <c r="A2097" s="47"/>
      <c r="B2097" s="47"/>
      <c r="C2097" s="47"/>
      <c r="D2097" s="47"/>
      <c r="E2097" s="47"/>
      <c r="F2097" s="47"/>
      <c r="G2097" s="47"/>
      <c r="H2097" s="47"/>
      <c r="I2097" s="47"/>
    </row>
    <row r="2098" spans="1:9" x14ac:dyDescent="0.25">
      <c r="A2098" s="47"/>
      <c r="B2098" s="47"/>
      <c r="C2098" s="47"/>
      <c r="D2098" s="47"/>
      <c r="E2098" s="47"/>
      <c r="F2098" s="47"/>
      <c r="G2098" s="47"/>
      <c r="H2098" s="47"/>
      <c r="I2098" s="47"/>
    </row>
    <row r="2099" spans="1:9" x14ac:dyDescent="0.25">
      <c r="A2099" s="47"/>
      <c r="B2099" s="47"/>
      <c r="C2099" s="47"/>
      <c r="D2099" s="47"/>
      <c r="E2099" s="47"/>
      <c r="F2099" s="47"/>
      <c r="G2099" s="47"/>
      <c r="H2099" s="47"/>
      <c r="I2099" s="47"/>
    </row>
    <row r="2100" spans="1:9" x14ac:dyDescent="0.25">
      <c r="A2100" s="47"/>
      <c r="B2100" s="47"/>
      <c r="C2100" s="47"/>
      <c r="D2100" s="47"/>
      <c r="E2100" s="47"/>
      <c r="F2100" s="47"/>
      <c r="G2100" s="47"/>
      <c r="H2100" s="47"/>
      <c r="I2100" s="47"/>
    </row>
    <row r="2101" spans="1:9" x14ac:dyDescent="0.25">
      <c r="A2101" s="47"/>
      <c r="B2101" s="47"/>
      <c r="C2101" s="47"/>
      <c r="D2101" s="47"/>
      <c r="E2101" s="47"/>
      <c r="F2101" s="47"/>
      <c r="G2101" s="47"/>
      <c r="H2101" s="47"/>
      <c r="I2101" s="47"/>
    </row>
    <row r="2102" spans="1:9" x14ac:dyDescent="0.25">
      <c r="A2102" s="47"/>
      <c r="B2102" s="47"/>
      <c r="C2102" s="47"/>
      <c r="D2102" s="47"/>
      <c r="E2102" s="47"/>
      <c r="F2102" s="47"/>
      <c r="G2102" s="47"/>
      <c r="H2102" s="47"/>
      <c r="I2102" s="47"/>
    </row>
    <row r="2103" spans="1:9" x14ac:dyDescent="0.25">
      <c r="A2103" s="47"/>
      <c r="B2103" s="47"/>
      <c r="C2103" s="47"/>
      <c r="D2103" s="47"/>
      <c r="E2103" s="47"/>
      <c r="F2103" s="47"/>
      <c r="G2103" s="47"/>
      <c r="H2103" s="47"/>
      <c r="I2103" s="47"/>
    </row>
    <row r="2104" spans="1:9" x14ac:dyDescent="0.25">
      <c r="A2104" s="47"/>
      <c r="B2104" s="47"/>
      <c r="C2104" s="47"/>
      <c r="D2104" s="47"/>
      <c r="E2104" s="47"/>
      <c r="F2104" s="47"/>
      <c r="G2104" s="47"/>
      <c r="H2104" s="47"/>
      <c r="I2104" s="47"/>
    </row>
    <row r="2105" spans="1:9" x14ac:dyDescent="0.25">
      <c r="A2105" s="47"/>
      <c r="B2105" s="47"/>
      <c r="C2105" s="47"/>
      <c r="D2105" s="47"/>
      <c r="E2105" s="47"/>
      <c r="F2105" s="47"/>
      <c r="G2105" s="47"/>
      <c r="H2105" s="47"/>
      <c r="I2105" s="47"/>
    </row>
    <row r="2106" spans="1:9" x14ac:dyDescent="0.25">
      <c r="A2106" s="47"/>
      <c r="B2106" s="47"/>
      <c r="C2106" s="47"/>
      <c r="D2106" s="47"/>
      <c r="E2106" s="47"/>
      <c r="F2106" s="47"/>
      <c r="G2106" s="47"/>
      <c r="H2106" s="47"/>
      <c r="I2106" s="47"/>
    </row>
    <row r="2107" spans="1:9" x14ac:dyDescent="0.25">
      <c r="A2107" s="47"/>
      <c r="B2107" s="47"/>
      <c r="C2107" s="47"/>
      <c r="D2107" s="47"/>
      <c r="E2107" s="47"/>
      <c r="F2107" s="47"/>
      <c r="G2107" s="47"/>
      <c r="H2107" s="47"/>
      <c r="I2107" s="47"/>
    </row>
    <row r="2108" spans="1:9" x14ac:dyDescent="0.25">
      <c r="A2108" s="47"/>
      <c r="B2108" s="47"/>
      <c r="C2108" s="47"/>
      <c r="D2108" s="47"/>
      <c r="E2108" s="47"/>
      <c r="F2108" s="47"/>
      <c r="G2108" s="47"/>
      <c r="H2108" s="47"/>
      <c r="I2108" s="47"/>
    </row>
    <row r="2109" spans="1:9" x14ac:dyDescent="0.25">
      <c r="A2109" s="47"/>
      <c r="B2109" s="47"/>
      <c r="C2109" s="47"/>
      <c r="D2109" s="47"/>
      <c r="E2109" s="47"/>
      <c r="F2109" s="47"/>
      <c r="G2109" s="47"/>
      <c r="H2109" s="47"/>
      <c r="I2109" s="47"/>
    </row>
    <row r="2110" spans="1:9" x14ac:dyDescent="0.25">
      <c r="A2110" s="47"/>
      <c r="B2110" s="47"/>
      <c r="C2110" s="47"/>
      <c r="D2110" s="47"/>
      <c r="E2110" s="47"/>
      <c r="F2110" s="47"/>
      <c r="G2110" s="47"/>
      <c r="H2110" s="47"/>
      <c r="I2110" s="47"/>
    </row>
    <row r="2111" spans="1:9" x14ac:dyDescent="0.25">
      <c r="A2111" s="47"/>
      <c r="B2111" s="47"/>
      <c r="C2111" s="47"/>
      <c r="D2111" s="47"/>
      <c r="E2111" s="47"/>
      <c r="F2111" s="47"/>
      <c r="G2111" s="47"/>
      <c r="H2111" s="47"/>
      <c r="I2111" s="47"/>
    </row>
    <row r="2112" spans="1:9" x14ac:dyDescent="0.25">
      <c r="A2112" s="47"/>
      <c r="B2112" s="47"/>
      <c r="C2112" s="47"/>
      <c r="D2112" s="47"/>
      <c r="E2112" s="47"/>
      <c r="F2112" s="47"/>
      <c r="G2112" s="47"/>
      <c r="H2112" s="47"/>
      <c r="I2112" s="47"/>
    </row>
    <row r="2113" spans="1:9" x14ac:dyDescent="0.25">
      <c r="A2113" s="47"/>
      <c r="B2113" s="47"/>
      <c r="C2113" s="47"/>
      <c r="D2113" s="47"/>
      <c r="E2113" s="47"/>
      <c r="F2113" s="47"/>
      <c r="G2113" s="47"/>
      <c r="H2113" s="47"/>
      <c r="I2113" s="47"/>
    </row>
    <row r="2114" spans="1:9" x14ac:dyDescent="0.25">
      <c r="A2114" s="47"/>
      <c r="B2114" s="47"/>
      <c r="C2114" s="47"/>
      <c r="D2114" s="47"/>
      <c r="E2114" s="47"/>
      <c r="F2114" s="47"/>
      <c r="G2114" s="47"/>
      <c r="H2114" s="47"/>
      <c r="I2114" s="47"/>
    </row>
    <row r="2115" spans="1:9" x14ac:dyDescent="0.25">
      <c r="A2115" s="47"/>
      <c r="B2115" s="47"/>
      <c r="C2115" s="47"/>
      <c r="D2115" s="47"/>
      <c r="E2115" s="47"/>
      <c r="F2115" s="47"/>
      <c r="G2115" s="47"/>
      <c r="H2115" s="47"/>
      <c r="I2115" s="47"/>
    </row>
    <row r="2116" spans="1:9" x14ac:dyDescent="0.25">
      <c r="A2116" s="47"/>
      <c r="B2116" s="47"/>
      <c r="C2116" s="47"/>
      <c r="D2116" s="47"/>
      <c r="E2116" s="47"/>
      <c r="F2116" s="47"/>
      <c r="G2116" s="47"/>
      <c r="H2116" s="47"/>
      <c r="I2116" s="47"/>
    </row>
    <row r="2117" spans="1:9" x14ac:dyDescent="0.25">
      <c r="A2117" s="47"/>
      <c r="B2117" s="47"/>
      <c r="C2117" s="47"/>
      <c r="D2117" s="47"/>
      <c r="E2117" s="47"/>
      <c r="F2117" s="47"/>
      <c r="G2117" s="47"/>
      <c r="H2117" s="47"/>
      <c r="I2117" s="47"/>
    </row>
    <row r="2118" spans="1:9" x14ac:dyDescent="0.25">
      <c r="A2118" s="47"/>
      <c r="B2118" s="47"/>
      <c r="C2118" s="47"/>
      <c r="D2118" s="47"/>
      <c r="E2118" s="47"/>
      <c r="F2118" s="47"/>
      <c r="G2118" s="47"/>
      <c r="H2118" s="47"/>
      <c r="I2118" s="47"/>
    </row>
    <row r="2119" spans="1:9" x14ac:dyDescent="0.25">
      <c r="A2119" s="47"/>
      <c r="B2119" s="47"/>
      <c r="C2119" s="47"/>
      <c r="D2119" s="47"/>
      <c r="E2119" s="47"/>
      <c r="F2119" s="47"/>
      <c r="G2119" s="47"/>
      <c r="H2119" s="47"/>
      <c r="I2119" s="47"/>
    </row>
    <row r="2120" spans="1:9" x14ac:dyDescent="0.25">
      <c r="A2120" s="47"/>
      <c r="B2120" s="47"/>
      <c r="C2120" s="47"/>
      <c r="D2120" s="47"/>
      <c r="E2120" s="47"/>
      <c r="F2120" s="47"/>
      <c r="G2120" s="47"/>
      <c r="H2120" s="47"/>
      <c r="I2120" s="47"/>
    </row>
    <row r="2121" spans="1:9" x14ac:dyDescent="0.25">
      <c r="A2121" s="47"/>
      <c r="B2121" s="47"/>
      <c r="C2121" s="47"/>
      <c r="D2121" s="47"/>
      <c r="E2121" s="47"/>
      <c r="F2121" s="47"/>
      <c r="G2121" s="47"/>
      <c r="H2121" s="47"/>
      <c r="I2121" s="47"/>
    </row>
    <row r="2122" spans="1:9" x14ac:dyDescent="0.25">
      <c r="A2122" s="47"/>
      <c r="B2122" s="47"/>
      <c r="C2122" s="47"/>
      <c r="D2122" s="47"/>
      <c r="E2122" s="47"/>
      <c r="F2122" s="47"/>
      <c r="G2122" s="47"/>
      <c r="H2122" s="47"/>
      <c r="I2122" s="47"/>
    </row>
    <row r="2123" spans="1:9" x14ac:dyDescent="0.25">
      <c r="A2123" s="47"/>
      <c r="B2123" s="47"/>
      <c r="C2123" s="47"/>
      <c r="D2123" s="47"/>
      <c r="E2123" s="47"/>
      <c r="F2123" s="47"/>
      <c r="G2123" s="47"/>
      <c r="H2123" s="47"/>
      <c r="I2123" s="47"/>
    </row>
    <row r="2124" spans="1:9" x14ac:dyDescent="0.25">
      <c r="A2124" s="47"/>
      <c r="B2124" s="47"/>
      <c r="C2124" s="47"/>
      <c r="D2124" s="47"/>
      <c r="E2124" s="47"/>
      <c r="F2124" s="47"/>
      <c r="G2124" s="47"/>
      <c r="H2124" s="47"/>
      <c r="I2124" s="47"/>
    </row>
    <row r="2125" spans="1:9" x14ac:dyDescent="0.25">
      <c r="A2125" s="47"/>
      <c r="B2125" s="47"/>
      <c r="C2125" s="47"/>
      <c r="D2125" s="47"/>
      <c r="E2125" s="47"/>
      <c r="F2125" s="47"/>
      <c r="G2125" s="47"/>
      <c r="H2125" s="47"/>
      <c r="I2125" s="47"/>
    </row>
    <row r="2126" spans="1:9" x14ac:dyDescent="0.25">
      <c r="A2126" s="47"/>
      <c r="B2126" s="47"/>
      <c r="C2126" s="47"/>
      <c r="D2126" s="47"/>
      <c r="E2126" s="47"/>
      <c r="F2126" s="47"/>
      <c r="G2126" s="47"/>
      <c r="H2126" s="47"/>
      <c r="I2126" s="47"/>
    </row>
    <row r="2127" spans="1:9" x14ac:dyDescent="0.25">
      <c r="A2127" s="47"/>
      <c r="B2127" s="47"/>
      <c r="C2127" s="47"/>
      <c r="D2127" s="47"/>
      <c r="E2127" s="47"/>
      <c r="F2127" s="47"/>
      <c r="G2127" s="47"/>
      <c r="H2127" s="47"/>
      <c r="I2127" s="47"/>
    </row>
    <row r="2128" spans="1:9" x14ac:dyDescent="0.25">
      <c r="A2128" s="47"/>
      <c r="B2128" s="47"/>
      <c r="C2128" s="47"/>
      <c r="D2128" s="47"/>
      <c r="E2128" s="47"/>
      <c r="F2128" s="47"/>
      <c r="G2128" s="47"/>
      <c r="H2128" s="47"/>
      <c r="I2128" s="47"/>
    </row>
    <row r="2129" spans="1:9" x14ac:dyDescent="0.25">
      <c r="A2129" s="47"/>
      <c r="B2129" s="47"/>
      <c r="C2129" s="47"/>
      <c r="D2129" s="47"/>
      <c r="E2129" s="47"/>
      <c r="F2129" s="47"/>
      <c r="G2129" s="47"/>
      <c r="H2129" s="47"/>
      <c r="I2129" s="47"/>
    </row>
    <row r="2130" spans="1:9" x14ac:dyDescent="0.25">
      <c r="A2130" s="47"/>
      <c r="B2130" s="47"/>
      <c r="C2130" s="47"/>
      <c r="D2130" s="47"/>
      <c r="E2130" s="47"/>
      <c r="F2130" s="47"/>
      <c r="G2130" s="47"/>
      <c r="H2130" s="47"/>
      <c r="I2130" s="47"/>
    </row>
    <row r="2131" spans="1:9" x14ac:dyDescent="0.25">
      <c r="A2131" s="47"/>
      <c r="B2131" s="47"/>
      <c r="C2131" s="47"/>
      <c r="D2131" s="47"/>
      <c r="E2131" s="47"/>
      <c r="F2131" s="47"/>
      <c r="G2131" s="47"/>
      <c r="H2131" s="47"/>
      <c r="I2131" s="47"/>
    </row>
    <row r="2132" spans="1:9" x14ac:dyDescent="0.25">
      <c r="A2132" s="47"/>
      <c r="B2132" s="47"/>
      <c r="C2132" s="47"/>
      <c r="D2132" s="47"/>
      <c r="E2132" s="47"/>
      <c r="F2132" s="47"/>
      <c r="G2132" s="47"/>
      <c r="H2132" s="47"/>
      <c r="I2132" s="47"/>
    </row>
    <row r="2133" spans="1:9" x14ac:dyDescent="0.25">
      <c r="A2133" s="47"/>
      <c r="B2133" s="47"/>
      <c r="C2133" s="47"/>
      <c r="D2133" s="47"/>
      <c r="E2133" s="47"/>
      <c r="F2133" s="47"/>
      <c r="G2133" s="47"/>
      <c r="H2133" s="47"/>
      <c r="I2133" s="47"/>
    </row>
    <row r="2134" spans="1:9" x14ac:dyDescent="0.25">
      <c r="A2134" s="47"/>
      <c r="B2134" s="47"/>
      <c r="C2134" s="47"/>
      <c r="D2134" s="47"/>
      <c r="E2134" s="47"/>
      <c r="F2134" s="47"/>
      <c r="G2134" s="47"/>
      <c r="H2134" s="47"/>
      <c r="I2134" s="47"/>
    </row>
    <row r="2135" spans="1:9" x14ac:dyDescent="0.25">
      <c r="A2135" s="47"/>
      <c r="B2135" s="47"/>
      <c r="C2135" s="47"/>
      <c r="D2135" s="47"/>
      <c r="E2135" s="47"/>
      <c r="F2135" s="47"/>
      <c r="G2135" s="47"/>
      <c r="H2135" s="47"/>
      <c r="I2135" s="47"/>
    </row>
    <row r="2136" spans="1:9" x14ac:dyDescent="0.25">
      <c r="A2136" s="47"/>
      <c r="B2136" s="47"/>
      <c r="C2136" s="47"/>
      <c r="D2136" s="47"/>
      <c r="E2136" s="47"/>
      <c r="F2136" s="47"/>
      <c r="G2136" s="47"/>
      <c r="H2136" s="47"/>
      <c r="I2136" s="47"/>
    </row>
    <row r="2137" spans="1:9" x14ac:dyDescent="0.25">
      <c r="A2137" s="47"/>
      <c r="B2137" s="47"/>
      <c r="C2137" s="47"/>
      <c r="D2137" s="47"/>
      <c r="E2137" s="47"/>
      <c r="F2137" s="47"/>
      <c r="G2137" s="47"/>
      <c r="H2137" s="47"/>
      <c r="I2137" s="47"/>
    </row>
    <row r="2138" spans="1:9" x14ac:dyDescent="0.25">
      <c r="A2138" s="47"/>
      <c r="B2138" s="47"/>
      <c r="C2138" s="47"/>
      <c r="D2138" s="47"/>
      <c r="E2138" s="47"/>
      <c r="F2138" s="47"/>
      <c r="G2138" s="47"/>
      <c r="H2138" s="47"/>
      <c r="I2138" s="47"/>
    </row>
    <row r="2139" spans="1:9" x14ac:dyDescent="0.25">
      <c r="A2139" s="47"/>
      <c r="B2139" s="47"/>
      <c r="C2139" s="47"/>
      <c r="D2139" s="47"/>
      <c r="E2139" s="47"/>
      <c r="F2139" s="47"/>
      <c r="G2139" s="47"/>
      <c r="H2139" s="47"/>
      <c r="I2139" s="47"/>
    </row>
    <row r="2140" spans="1:9" x14ac:dyDescent="0.25">
      <c r="A2140" s="47"/>
      <c r="B2140" s="47"/>
      <c r="C2140" s="47"/>
      <c r="D2140" s="47"/>
      <c r="E2140" s="47"/>
      <c r="F2140" s="47"/>
      <c r="G2140" s="47"/>
      <c r="H2140" s="47"/>
      <c r="I2140" s="47"/>
    </row>
    <row r="2141" spans="1:9" x14ac:dyDescent="0.25">
      <c r="A2141" s="47"/>
      <c r="B2141" s="47"/>
      <c r="C2141" s="47"/>
      <c r="D2141" s="47"/>
      <c r="E2141" s="47"/>
      <c r="F2141" s="47"/>
      <c r="G2141" s="47"/>
      <c r="H2141" s="47"/>
      <c r="I2141" s="47"/>
    </row>
    <row r="2142" spans="1:9" x14ac:dyDescent="0.25">
      <c r="A2142" s="47"/>
      <c r="B2142" s="47"/>
      <c r="C2142" s="47"/>
      <c r="D2142" s="47"/>
      <c r="E2142" s="47"/>
      <c r="F2142" s="47"/>
      <c r="G2142" s="47"/>
      <c r="H2142" s="47"/>
      <c r="I2142" s="47"/>
    </row>
    <row r="2143" spans="1:9" x14ac:dyDescent="0.25">
      <c r="A2143" s="47"/>
      <c r="B2143" s="47"/>
      <c r="C2143" s="47"/>
      <c r="D2143" s="47"/>
      <c r="E2143" s="47"/>
      <c r="F2143" s="47"/>
      <c r="G2143" s="47"/>
      <c r="H2143" s="47"/>
      <c r="I2143" s="47"/>
    </row>
    <row r="2144" spans="1:9" x14ac:dyDescent="0.25">
      <c r="A2144" s="47"/>
      <c r="B2144" s="47"/>
      <c r="C2144" s="47"/>
      <c r="D2144" s="47"/>
      <c r="E2144" s="47"/>
      <c r="F2144" s="47"/>
      <c r="G2144" s="47"/>
      <c r="H2144" s="47"/>
      <c r="I2144" s="47"/>
    </row>
    <row r="2145" spans="1:9" x14ac:dyDescent="0.25">
      <c r="A2145" s="47"/>
      <c r="B2145" s="47"/>
      <c r="C2145" s="47"/>
      <c r="D2145" s="47"/>
      <c r="E2145" s="47"/>
      <c r="F2145" s="47"/>
      <c r="G2145" s="47"/>
      <c r="H2145" s="47"/>
      <c r="I2145" s="47"/>
    </row>
    <row r="2146" spans="1:9" x14ac:dyDescent="0.25">
      <c r="A2146" s="47"/>
      <c r="B2146" s="47"/>
      <c r="C2146" s="47"/>
      <c r="D2146" s="47"/>
      <c r="E2146" s="47"/>
      <c r="F2146" s="47"/>
      <c r="G2146" s="47"/>
      <c r="H2146" s="47"/>
      <c r="I2146" s="47"/>
    </row>
    <row r="2147" spans="1:9" x14ac:dyDescent="0.25">
      <c r="A2147" s="47"/>
      <c r="B2147" s="47"/>
      <c r="C2147" s="47"/>
      <c r="D2147" s="47"/>
      <c r="E2147" s="47"/>
      <c r="F2147" s="47"/>
      <c r="G2147" s="47"/>
      <c r="H2147" s="47"/>
      <c r="I2147" s="47"/>
    </row>
    <row r="2148" spans="1:9" x14ac:dyDescent="0.25">
      <c r="A2148" s="47"/>
      <c r="B2148" s="47"/>
      <c r="C2148" s="47"/>
      <c r="D2148" s="47"/>
      <c r="E2148" s="47"/>
      <c r="F2148" s="47"/>
      <c r="G2148" s="47"/>
      <c r="H2148" s="47"/>
      <c r="I2148" s="47"/>
    </row>
    <row r="2149" spans="1:9" x14ac:dyDescent="0.25">
      <c r="A2149" s="47"/>
      <c r="B2149" s="47"/>
      <c r="C2149" s="47"/>
      <c r="D2149" s="47"/>
      <c r="E2149" s="47"/>
      <c r="F2149" s="47"/>
      <c r="G2149" s="47"/>
      <c r="H2149" s="47"/>
      <c r="I2149" s="47"/>
    </row>
    <row r="2150" spans="1:9" x14ac:dyDescent="0.25">
      <c r="A2150" s="47"/>
      <c r="B2150" s="47"/>
      <c r="C2150" s="47"/>
      <c r="D2150" s="47"/>
      <c r="E2150" s="47"/>
      <c r="F2150" s="47"/>
      <c r="G2150" s="47"/>
      <c r="H2150" s="47"/>
      <c r="I2150" s="47"/>
    </row>
    <row r="2151" spans="1:9" x14ac:dyDescent="0.25">
      <c r="A2151" s="47"/>
      <c r="B2151" s="47"/>
      <c r="C2151" s="47"/>
      <c r="D2151" s="47"/>
      <c r="E2151" s="47"/>
      <c r="F2151" s="47"/>
      <c r="G2151" s="47"/>
      <c r="H2151" s="47"/>
      <c r="I2151" s="47"/>
    </row>
    <row r="2152" spans="1:9" x14ac:dyDescent="0.25">
      <c r="A2152" s="47"/>
      <c r="B2152" s="47"/>
      <c r="C2152" s="47"/>
      <c r="D2152" s="47"/>
      <c r="E2152" s="47"/>
      <c r="F2152" s="47"/>
      <c r="G2152" s="47"/>
      <c r="H2152" s="47"/>
      <c r="I2152" s="47"/>
    </row>
    <row r="2153" spans="1:9" x14ac:dyDescent="0.25">
      <c r="A2153" s="47"/>
      <c r="B2153" s="47"/>
      <c r="C2153" s="47"/>
      <c r="D2153" s="47"/>
      <c r="E2153" s="47"/>
      <c r="F2153" s="47"/>
      <c r="G2153" s="47"/>
      <c r="H2153" s="47"/>
      <c r="I2153" s="47"/>
    </row>
    <row r="2154" spans="1:9" x14ac:dyDescent="0.25">
      <c r="A2154" s="47"/>
      <c r="B2154" s="47"/>
      <c r="C2154" s="47"/>
      <c r="D2154" s="47"/>
      <c r="E2154" s="47"/>
      <c r="F2154" s="47"/>
      <c r="G2154" s="47"/>
      <c r="H2154" s="47"/>
      <c r="I2154" s="47"/>
    </row>
    <row r="2155" spans="1:9" x14ac:dyDescent="0.25">
      <c r="A2155" s="47"/>
      <c r="B2155" s="47"/>
      <c r="C2155" s="47"/>
      <c r="D2155" s="47"/>
      <c r="E2155" s="47"/>
      <c r="F2155" s="47"/>
      <c r="G2155" s="47"/>
      <c r="H2155" s="47"/>
      <c r="I2155" s="47"/>
    </row>
    <row r="2156" spans="1:9" x14ac:dyDescent="0.25">
      <c r="A2156" s="47"/>
      <c r="B2156" s="47"/>
      <c r="C2156" s="47"/>
      <c r="D2156" s="47"/>
      <c r="E2156" s="47"/>
      <c r="F2156" s="47"/>
      <c r="G2156" s="47"/>
      <c r="H2156" s="47"/>
      <c r="I2156" s="47"/>
    </row>
    <row r="2157" spans="1:9" x14ac:dyDescent="0.25">
      <c r="A2157" s="47"/>
      <c r="B2157" s="47"/>
      <c r="C2157" s="47"/>
      <c r="D2157" s="47"/>
      <c r="E2157" s="47"/>
      <c r="F2157" s="47"/>
      <c r="G2157" s="47"/>
      <c r="H2157" s="47"/>
      <c r="I2157" s="47"/>
    </row>
    <row r="2158" spans="1:9" x14ac:dyDescent="0.25">
      <c r="A2158" s="47"/>
      <c r="B2158" s="47"/>
      <c r="C2158" s="47"/>
      <c r="D2158" s="47"/>
      <c r="E2158" s="47"/>
      <c r="F2158" s="47"/>
      <c r="G2158" s="47"/>
      <c r="H2158" s="47"/>
      <c r="I2158" s="47"/>
    </row>
    <row r="2159" spans="1:9" x14ac:dyDescent="0.25">
      <c r="A2159" s="47"/>
      <c r="B2159" s="47"/>
      <c r="C2159" s="47"/>
      <c r="D2159" s="47"/>
      <c r="E2159" s="47"/>
      <c r="F2159" s="47"/>
      <c r="G2159" s="47"/>
      <c r="H2159" s="47"/>
      <c r="I2159" s="47"/>
    </row>
    <row r="2160" spans="1:9" x14ac:dyDescent="0.25">
      <c r="A2160" s="47"/>
      <c r="B2160" s="47"/>
      <c r="C2160" s="47"/>
      <c r="D2160" s="47"/>
      <c r="E2160" s="47"/>
      <c r="F2160" s="47"/>
      <c r="G2160" s="47"/>
      <c r="H2160" s="47"/>
      <c r="I2160" s="47"/>
    </row>
    <row r="2161" spans="1:9" x14ac:dyDescent="0.25">
      <c r="A2161" s="47"/>
      <c r="B2161" s="47"/>
      <c r="C2161" s="47"/>
      <c r="D2161" s="47"/>
      <c r="E2161" s="47"/>
      <c r="F2161" s="47"/>
      <c r="G2161" s="47"/>
      <c r="H2161" s="47"/>
      <c r="I2161" s="47"/>
    </row>
    <row r="2162" spans="1:9" x14ac:dyDescent="0.25">
      <c r="A2162" s="47"/>
      <c r="B2162" s="47"/>
      <c r="C2162" s="47"/>
      <c r="D2162" s="47"/>
      <c r="E2162" s="47"/>
      <c r="F2162" s="47"/>
      <c r="G2162" s="47"/>
      <c r="H2162" s="47"/>
      <c r="I2162" s="47"/>
    </row>
    <row r="2163" spans="1:9" x14ac:dyDescent="0.25">
      <c r="A2163" s="47"/>
      <c r="B2163" s="47"/>
      <c r="C2163" s="47"/>
      <c r="D2163" s="47"/>
      <c r="E2163" s="47"/>
      <c r="F2163" s="47"/>
      <c r="G2163" s="47"/>
      <c r="H2163" s="47"/>
      <c r="I2163" s="47"/>
    </row>
    <row r="2164" spans="1:9" x14ac:dyDescent="0.25">
      <c r="A2164" s="47"/>
      <c r="B2164" s="47"/>
      <c r="C2164" s="47"/>
      <c r="D2164" s="47"/>
      <c r="E2164" s="47"/>
      <c r="F2164" s="47"/>
      <c r="G2164" s="47"/>
      <c r="H2164" s="47"/>
      <c r="I2164" s="47"/>
    </row>
    <row r="2165" spans="1:9" x14ac:dyDescent="0.25">
      <c r="A2165" s="47"/>
      <c r="B2165" s="47"/>
      <c r="C2165" s="47"/>
      <c r="D2165" s="47"/>
      <c r="E2165" s="47"/>
      <c r="F2165" s="47"/>
      <c r="G2165" s="47"/>
      <c r="H2165" s="47"/>
      <c r="I2165" s="47"/>
    </row>
    <row r="2166" spans="1:9" x14ac:dyDescent="0.25">
      <c r="A2166" s="47"/>
      <c r="B2166" s="47"/>
      <c r="C2166" s="47"/>
      <c r="D2166" s="47"/>
      <c r="E2166" s="47"/>
      <c r="F2166" s="47"/>
      <c r="G2166" s="47"/>
      <c r="H2166" s="47"/>
      <c r="I2166" s="47"/>
    </row>
    <row r="2167" spans="1:9" x14ac:dyDescent="0.25">
      <c r="A2167" s="47"/>
      <c r="B2167" s="47"/>
      <c r="C2167" s="47"/>
      <c r="D2167" s="47"/>
      <c r="E2167" s="47"/>
      <c r="F2167" s="47"/>
      <c r="G2167" s="47"/>
      <c r="H2167" s="47"/>
      <c r="I2167" s="47"/>
    </row>
    <row r="2168" spans="1:9" x14ac:dyDescent="0.25">
      <c r="A2168" s="47"/>
      <c r="B2168" s="47"/>
      <c r="C2168" s="47"/>
      <c r="D2168" s="47"/>
      <c r="E2168" s="47"/>
      <c r="F2168" s="47"/>
      <c r="G2168" s="47"/>
      <c r="H2168" s="47"/>
      <c r="I2168" s="47"/>
    </row>
    <row r="2169" spans="1:9" x14ac:dyDescent="0.25">
      <c r="A2169" s="47"/>
      <c r="B2169" s="47"/>
      <c r="C2169" s="47"/>
      <c r="D2169" s="47"/>
      <c r="E2169" s="47"/>
      <c r="F2169" s="47"/>
      <c r="G2169" s="47"/>
      <c r="H2169" s="47"/>
      <c r="I2169" s="47"/>
    </row>
    <row r="2170" spans="1:9" x14ac:dyDescent="0.25">
      <c r="A2170" s="47"/>
      <c r="B2170" s="47"/>
      <c r="C2170" s="47"/>
      <c r="D2170" s="47"/>
      <c r="E2170" s="47"/>
      <c r="F2170" s="47"/>
      <c r="G2170" s="47"/>
      <c r="H2170" s="47"/>
      <c r="I2170" s="47"/>
    </row>
    <row r="2171" spans="1:9" x14ac:dyDescent="0.25">
      <c r="A2171" s="47"/>
      <c r="B2171" s="47"/>
      <c r="C2171" s="47"/>
      <c r="D2171" s="47"/>
      <c r="E2171" s="47"/>
      <c r="F2171" s="47"/>
      <c r="G2171" s="47"/>
      <c r="H2171" s="47"/>
      <c r="I2171" s="47"/>
    </row>
    <row r="2172" spans="1:9" x14ac:dyDescent="0.25">
      <c r="A2172" s="47"/>
      <c r="B2172" s="47"/>
      <c r="C2172" s="47"/>
      <c r="D2172" s="47"/>
      <c r="E2172" s="47"/>
      <c r="F2172" s="47"/>
      <c r="G2172" s="47"/>
      <c r="H2172" s="47"/>
      <c r="I2172" s="47"/>
    </row>
    <row r="2173" spans="1:9" x14ac:dyDescent="0.25">
      <c r="A2173" s="47"/>
      <c r="B2173" s="47"/>
      <c r="C2173" s="47"/>
      <c r="D2173" s="47"/>
      <c r="E2173" s="47"/>
      <c r="F2173" s="47"/>
      <c r="G2173" s="47"/>
      <c r="H2173" s="47"/>
      <c r="I2173" s="47"/>
    </row>
    <row r="2174" spans="1:9" x14ac:dyDescent="0.25">
      <c r="A2174" s="47"/>
      <c r="B2174" s="47"/>
      <c r="C2174" s="47"/>
      <c r="D2174" s="47"/>
      <c r="E2174" s="47"/>
      <c r="F2174" s="47"/>
      <c r="G2174" s="47"/>
      <c r="H2174" s="47"/>
      <c r="I2174" s="47"/>
    </row>
    <row r="2175" spans="1:9" x14ac:dyDescent="0.25">
      <c r="A2175" s="47"/>
      <c r="B2175" s="47"/>
      <c r="C2175" s="47"/>
      <c r="D2175" s="47"/>
      <c r="E2175" s="47"/>
      <c r="F2175" s="47"/>
      <c r="G2175" s="47"/>
      <c r="H2175" s="47"/>
      <c r="I2175" s="47"/>
    </row>
    <row r="2176" spans="1:9" x14ac:dyDescent="0.25">
      <c r="A2176" s="47"/>
      <c r="B2176" s="47"/>
      <c r="C2176" s="47"/>
      <c r="D2176" s="47"/>
      <c r="E2176" s="47"/>
      <c r="F2176" s="47"/>
      <c r="G2176" s="47"/>
      <c r="H2176" s="47"/>
      <c r="I2176" s="47"/>
    </row>
    <row r="2177" spans="1:9" x14ac:dyDescent="0.25">
      <c r="A2177" s="47"/>
      <c r="B2177" s="47"/>
      <c r="C2177" s="47"/>
      <c r="D2177" s="47"/>
      <c r="E2177" s="47"/>
      <c r="F2177" s="47"/>
      <c r="G2177" s="47"/>
      <c r="H2177" s="47"/>
      <c r="I2177" s="47"/>
    </row>
    <row r="2178" spans="1:9" x14ac:dyDescent="0.25">
      <c r="A2178" s="47"/>
      <c r="B2178" s="47"/>
      <c r="C2178" s="47"/>
      <c r="D2178" s="47"/>
      <c r="E2178" s="47"/>
      <c r="F2178" s="47"/>
      <c r="G2178" s="47"/>
      <c r="H2178" s="47"/>
      <c r="I2178" s="47"/>
    </row>
    <row r="2179" spans="1:9" x14ac:dyDescent="0.25">
      <c r="A2179" s="47"/>
      <c r="B2179" s="47"/>
      <c r="C2179" s="47"/>
      <c r="D2179" s="47"/>
      <c r="E2179" s="47"/>
      <c r="F2179" s="47"/>
      <c r="G2179" s="47"/>
      <c r="H2179" s="47"/>
      <c r="I2179" s="47"/>
    </row>
    <row r="2180" spans="1:9" x14ac:dyDescent="0.25">
      <c r="A2180" s="47"/>
      <c r="B2180" s="47"/>
      <c r="C2180" s="47"/>
      <c r="D2180" s="47"/>
      <c r="E2180" s="47"/>
      <c r="F2180" s="47"/>
      <c r="G2180" s="47"/>
      <c r="H2180" s="47"/>
      <c r="I2180" s="47"/>
    </row>
    <row r="2181" spans="1:9" x14ac:dyDescent="0.25">
      <c r="A2181" s="47"/>
      <c r="B2181" s="47"/>
      <c r="C2181" s="47"/>
      <c r="D2181" s="47"/>
      <c r="E2181" s="47"/>
      <c r="F2181" s="47"/>
      <c r="G2181" s="47"/>
      <c r="H2181" s="47"/>
      <c r="I2181" s="47"/>
    </row>
    <row r="2182" spans="1:9" x14ac:dyDescent="0.25">
      <c r="A2182" s="47"/>
      <c r="B2182" s="47"/>
      <c r="C2182" s="47"/>
      <c r="D2182" s="47"/>
      <c r="E2182" s="47"/>
      <c r="F2182" s="47"/>
      <c r="G2182" s="47"/>
      <c r="H2182" s="47"/>
      <c r="I2182" s="47"/>
    </row>
    <row r="2183" spans="1:9" x14ac:dyDescent="0.25">
      <c r="A2183" s="47"/>
      <c r="B2183" s="47"/>
      <c r="C2183" s="47"/>
      <c r="D2183" s="47"/>
      <c r="E2183" s="47"/>
      <c r="F2183" s="47"/>
      <c r="G2183" s="47"/>
      <c r="H2183" s="47"/>
      <c r="I2183" s="47"/>
    </row>
    <row r="2184" spans="1:9" x14ac:dyDescent="0.25">
      <c r="A2184" s="47"/>
      <c r="B2184" s="47"/>
      <c r="C2184" s="47"/>
      <c r="D2184" s="47"/>
      <c r="E2184" s="47"/>
      <c r="F2184" s="47"/>
      <c r="G2184" s="47"/>
      <c r="H2184" s="47"/>
      <c r="I2184" s="47"/>
    </row>
    <row r="2185" spans="1:9" x14ac:dyDescent="0.25">
      <c r="A2185" s="47"/>
      <c r="B2185" s="47"/>
      <c r="C2185" s="47"/>
      <c r="D2185" s="47"/>
      <c r="E2185" s="47"/>
      <c r="F2185" s="47"/>
      <c r="G2185" s="47"/>
      <c r="H2185" s="47"/>
      <c r="I2185" s="47"/>
    </row>
    <row r="2186" spans="1:9" x14ac:dyDescent="0.25">
      <c r="A2186" s="47"/>
      <c r="B2186" s="47"/>
      <c r="C2186" s="47"/>
      <c r="D2186" s="47"/>
      <c r="E2186" s="47"/>
      <c r="F2186" s="47"/>
      <c r="G2186" s="47"/>
      <c r="H2186" s="47"/>
      <c r="I2186" s="47"/>
    </row>
    <row r="2187" spans="1:9" x14ac:dyDescent="0.25">
      <c r="A2187" s="47"/>
      <c r="B2187" s="47"/>
      <c r="C2187" s="47"/>
      <c r="D2187" s="47"/>
      <c r="E2187" s="47"/>
      <c r="F2187" s="47"/>
      <c r="G2187" s="47"/>
      <c r="H2187" s="47"/>
      <c r="I2187" s="47"/>
    </row>
    <row r="2188" spans="1:9" x14ac:dyDescent="0.25">
      <c r="A2188" s="47"/>
      <c r="B2188" s="47"/>
      <c r="C2188" s="47"/>
      <c r="D2188" s="47"/>
      <c r="E2188" s="47"/>
      <c r="F2188" s="47"/>
      <c r="G2188" s="47"/>
      <c r="H2188" s="47"/>
      <c r="I2188" s="47"/>
    </row>
    <row r="2189" spans="1:9" x14ac:dyDescent="0.25">
      <c r="A2189" s="47"/>
      <c r="B2189" s="47"/>
      <c r="C2189" s="47"/>
      <c r="D2189" s="47"/>
      <c r="E2189" s="47"/>
      <c r="F2189" s="47"/>
      <c r="G2189" s="47"/>
      <c r="H2189" s="47"/>
      <c r="I2189" s="47"/>
    </row>
    <row r="2190" spans="1:9" x14ac:dyDescent="0.25">
      <c r="A2190" s="47"/>
      <c r="B2190" s="47"/>
      <c r="C2190" s="47"/>
      <c r="D2190" s="47"/>
      <c r="E2190" s="47"/>
      <c r="F2190" s="47"/>
      <c r="G2190" s="47"/>
      <c r="H2190" s="47"/>
      <c r="I2190" s="47"/>
    </row>
    <row r="2191" spans="1:9" x14ac:dyDescent="0.25">
      <c r="A2191" s="47"/>
      <c r="B2191" s="47"/>
      <c r="C2191" s="47"/>
      <c r="D2191" s="47"/>
      <c r="E2191" s="47"/>
      <c r="F2191" s="47"/>
      <c r="G2191" s="47"/>
      <c r="H2191" s="47"/>
      <c r="I2191" s="47"/>
    </row>
    <row r="2192" spans="1:9" x14ac:dyDescent="0.25">
      <c r="A2192" s="47"/>
      <c r="B2192" s="47"/>
      <c r="C2192" s="47"/>
      <c r="D2192" s="47"/>
      <c r="E2192" s="47"/>
      <c r="F2192" s="47"/>
      <c r="G2192" s="47"/>
      <c r="H2192" s="47"/>
      <c r="I2192" s="47"/>
    </row>
    <row r="2193" spans="1:9" x14ac:dyDescent="0.25">
      <c r="A2193" s="47"/>
      <c r="B2193" s="47"/>
      <c r="C2193" s="47"/>
      <c r="D2193" s="47"/>
      <c r="E2193" s="47"/>
      <c r="F2193" s="47"/>
      <c r="G2193" s="47"/>
      <c r="H2193" s="47"/>
      <c r="I2193" s="47"/>
    </row>
    <row r="2194" spans="1:9" x14ac:dyDescent="0.25">
      <c r="A2194" s="47"/>
      <c r="B2194" s="47"/>
      <c r="C2194" s="47"/>
      <c r="D2194" s="47"/>
      <c r="E2194" s="47"/>
      <c r="F2194" s="47"/>
      <c r="G2194" s="47"/>
      <c r="H2194" s="47"/>
      <c r="I2194" s="47"/>
    </row>
    <row r="2195" spans="1:9" x14ac:dyDescent="0.25">
      <c r="A2195" s="47"/>
      <c r="B2195" s="47"/>
      <c r="C2195" s="47"/>
      <c r="D2195" s="47"/>
      <c r="E2195" s="47"/>
      <c r="F2195" s="47"/>
      <c r="G2195" s="47"/>
      <c r="H2195" s="47"/>
      <c r="I2195" s="47"/>
    </row>
    <row r="2196" spans="1:9" x14ac:dyDescent="0.25">
      <c r="A2196" s="47"/>
      <c r="B2196" s="47"/>
      <c r="C2196" s="47"/>
      <c r="D2196" s="47"/>
      <c r="E2196" s="47"/>
      <c r="F2196" s="47"/>
      <c r="G2196" s="47"/>
      <c r="H2196" s="47"/>
      <c r="I2196" s="47"/>
    </row>
    <row r="2197" spans="1:9" x14ac:dyDescent="0.25">
      <c r="A2197" s="47"/>
      <c r="B2197" s="47"/>
      <c r="C2197" s="47"/>
      <c r="D2197" s="47"/>
      <c r="E2197" s="47"/>
      <c r="F2197" s="47"/>
      <c r="G2197" s="47"/>
      <c r="H2197" s="47"/>
      <c r="I2197" s="47"/>
    </row>
    <row r="2198" spans="1:9" x14ac:dyDescent="0.25">
      <c r="A2198" s="47"/>
      <c r="B2198" s="47"/>
      <c r="C2198" s="47"/>
      <c r="D2198" s="47"/>
      <c r="E2198" s="47"/>
      <c r="F2198" s="47"/>
      <c r="G2198" s="47"/>
      <c r="H2198" s="47"/>
      <c r="I2198" s="47"/>
    </row>
    <row r="2199" spans="1:9" x14ac:dyDescent="0.25">
      <c r="A2199" s="47"/>
      <c r="B2199" s="47"/>
      <c r="C2199" s="47"/>
      <c r="D2199" s="47"/>
      <c r="E2199" s="47"/>
      <c r="F2199" s="47"/>
      <c r="G2199" s="47"/>
      <c r="H2199" s="47"/>
      <c r="I2199" s="47"/>
    </row>
    <row r="2200" spans="1:9" x14ac:dyDescent="0.25">
      <c r="A2200" s="47"/>
      <c r="B2200" s="47"/>
      <c r="C2200" s="47"/>
      <c r="D2200" s="47"/>
      <c r="E2200" s="47"/>
      <c r="F2200" s="47"/>
      <c r="G2200" s="47"/>
      <c r="H2200" s="47"/>
      <c r="I2200" s="47"/>
    </row>
    <row r="2201" spans="1:9" x14ac:dyDescent="0.25">
      <c r="A2201" s="47"/>
      <c r="B2201" s="47"/>
      <c r="C2201" s="47"/>
      <c r="D2201" s="47"/>
      <c r="E2201" s="47"/>
      <c r="F2201" s="47"/>
      <c r="G2201" s="47"/>
      <c r="H2201" s="47"/>
      <c r="I2201" s="47"/>
    </row>
    <row r="2202" spans="1:9" x14ac:dyDescent="0.25">
      <c r="A2202" s="47"/>
      <c r="B2202" s="47"/>
      <c r="C2202" s="47"/>
      <c r="D2202" s="47"/>
      <c r="E2202" s="47"/>
      <c r="F2202" s="47"/>
      <c r="G2202" s="47"/>
      <c r="H2202" s="47"/>
      <c r="I2202" s="47"/>
    </row>
    <row r="2203" spans="1:9" x14ac:dyDescent="0.25">
      <c r="A2203" s="47"/>
      <c r="B2203" s="47"/>
      <c r="C2203" s="47"/>
      <c r="D2203" s="47"/>
      <c r="E2203" s="47"/>
      <c r="F2203" s="47"/>
      <c r="G2203" s="47"/>
      <c r="H2203" s="47"/>
      <c r="I2203" s="47"/>
    </row>
    <row r="2204" spans="1:9" x14ac:dyDescent="0.25">
      <c r="A2204" s="47"/>
      <c r="B2204" s="47"/>
      <c r="C2204" s="47"/>
      <c r="D2204" s="47"/>
      <c r="E2204" s="47"/>
      <c r="F2204" s="47"/>
      <c r="G2204" s="47"/>
      <c r="H2204" s="47"/>
      <c r="I2204" s="47"/>
    </row>
    <row r="2205" spans="1:9" x14ac:dyDescent="0.25">
      <c r="A2205" s="47"/>
      <c r="B2205" s="47"/>
      <c r="C2205" s="47"/>
      <c r="D2205" s="47"/>
      <c r="E2205" s="47"/>
      <c r="F2205" s="47"/>
      <c r="G2205" s="47"/>
      <c r="H2205" s="47"/>
      <c r="I2205" s="47"/>
    </row>
    <row r="2206" spans="1:9" x14ac:dyDescent="0.25">
      <c r="A2206" s="47"/>
      <c r="B2206" s="47"/>
      <c r="C2206" s="47"/>
      <c r="D2206" s="47"/>
      <c r="E2206" s="47"/>
      <c r="F2206" s="47"/>
      <c r="G2206" s="47"/>
      <c r="H2206" s="47"/>
      <c r="I2206" s="47"/>
    </row>
    <row r="2207" spans="1:9" x14ac:dyDescent="0.25">
      <c r="A2207" s="47"/>
      <c r="B2207" s="47"/>
      <c r="C2207" s="47"/>
      <c r="D2207" s="47"/>
      <c r="E2207" s="47"/>
      <c r="F2207" s="47"/>
      <c r="G2207" s="47"/>
      <c r="H2207" s="47"/>
      <c r="I2207" s="47"/>
    </row>
    <row r="2208" spans="1:9" x14ac:dyDescent="0.25">
      <c r="A2208" s="47"/>
      <c r="B2208" s="47"/>
      <c r="C2208" s="47"/>
      <c r="D2208" s="47"/>
      <c r="E2208" s="47"/>
      <c r="F2208" s="47"/>
      <c r="G2208" s="47"/>
      <c r="H2208" s="47"/>
      <c r="I2208" s="47"/>
    </row>
    <row r="2209" spans="1:9" x14ac:dyDescent="0.25">
      <c r="A2209" s="47"/>
      <c r="B2209" s="47"/>
      <c r="C2209" s="47"/>
      <c r="D2209" s="47"/>
      <c r="E2209" s="47"/>
      <c r="F2209" s="47"/>
      <c r="G2209" s="47"/>
      <c r="H2209" s="47"/>
      <c r="I2209" s="47"/>
    </row>
    <row r="2210" spans="1:9" x14ac:dyDescent="0.25">
      <c r="A2210" s="47"/>
      <c r="B2210" s="47"/>
      <c r="C2210" s="47"/>
      <c r="D2210" s="47"/>
      <c r="E2210" s="47"/>
      <c r="F2210" s="47"/>
      <c r="G2210" s="47"/>
      <c r="H2210" s="47"/>
      <c r="I2210" s="47"/>
    </row>
    <row r="2211" spans="1:9" x14ac:dyDescent="0.25">
      <c r="A2211" s="47"/>
      <c r="B2211" s="47"/>
      <c r="C2211" s="47"/>
      <c r="D2211" s="47"/>
      <c r="E2211" s="47"/>
      <c r="F2211" s="47"/>
      <c r="G2211" s="47"/>
      <c r="H2211" s="47"/>
      <c r="I2211" s="47"/>
    </row>
    <row r="2212" spans="1:9" x14ac:dyDescent="0.25">
      <c r="A2212" s="47"/>
      <c r="B2212" s="47"/>
      <c r="C2212" s="47"/>
      <c r="D2212" s="47"/>
      <c r="E2212" s="47"/>
      <c r="F2212" s="47"/>
      <c r="G2212" s="47"/>
      <c r="H2212" s="47"/>
      <c r="I2212" s="47"/>
    </row>
    <row r="2213" spans="1:9" x14ac:dyDescent="0.25">
      <c r="A2213" s="47"/>
      <c r="B2213" s="47"/>
      <c r="C2213" s="47"/>
      <c r="D2213" s="47"/>
      <c r="E2213" s="47"/>
      <c r="F2213" s="47"/>
      <c r="G2213" s="47"/>
      <c r="H2213" s="47"/>
      <c r="I2213" s="47"/>
    </row>
    <row r="2214" spans="1:9" x14ac:dyDescent="0.25">
      <c r="A2214" s="47"/>
      <c r="B2214" s="47"/>
      <c r="C2214" s="47"/>
      <c r="D2214" s="47"/>
      <c r="E2214" s="47"/>
      <c r="F2214" s="47"/>
      <c r="G2214" s="47"/>
      <c r="H2214" s="47"/>
      <c r="I2214" s="47"/>
    </row>
    <row r="2215" spans="1:9" x14ac:dyDescent="0.25">
      <c r="A2215" s="47"/>
      <c r="B2215" s="47"/>
      <c r="C2215" s="47"/>
      <c r="D2215" s="47"/>
      <c r="E2215" s="47"/>
      <c r="F2215" s="47"/>
      <c r="G2215" s="47"/>
      <c r="H2215" s="47"/>
      <c r="I2215" s="47"/>
    </row>
    <row r="2216" spans="1:9" x14ac:dyDescent="0.25">
      <c r="A2216" s="47"/>
      <c r="B2216" s="47"/>
      <c r="C2216" s="47"/>
      <c r="D2216" s="47"/>
      <c r="E2216" s="47"/>
      <c r="F2216" s="47"/>
      <c r="G2216" s="47"/>
      <c r="H2216" s="47"/>
      <c r="I2216" s="47"/>
    </row>
    <row r="2217" spans="1:9" x14ac:dyDescent="0.25">
      <c r="A2217" s="47"/>
      <c r="B2217" s="47"/>
      <c r="C2217" s="47"/>
      <c r="D2217" s="47"/>
      <c r="E2217" s="47"/>
      <c r="F2217" s="47"/>
      <c r="G2217" s="47"/>
      <c r="H2217" s="47"/>
      <c r="I2217" s="47"/>
    </row>
    <row r="2218" spans="1:9" x14ac:dyDescent="0.25">
      <c r="A2218" s="47"/>
      <c r="B2218" s="47"/>
      <c r="C2218" s="47"/>
      <c r="D2218" s="47"/>
      <c r="E2218" s="47"/>
      <c r="F2218" s="47"/>
      <c r="G2218" s="47"/>
      <c r="H2218" s="47"/>
      <c r="I2218" s="47"/>
    </row>
    <row r="2219" spans="1:9" x14ac:dyDescent="0.25">
      <c r="A2219" s="47"/>
      <c r="B2219" s="47"/>
      <c r="C2219" s="47"/>
      <c r="D2219" s="47"/>
      <c r="E2219" s="47"/>
      <c r="F2219" s="47"/>
      <c r="G2219" s="47"/>
      <c r="H2219" s="47"/>
      <c r="I2219" s="47"/>
    </row>
    <row r="2220" spans="1:9" x14ac:dyDescent="0.25">
      <c r="A2220" s="47"/>
      <c r="B2220" s="47"/>
      <c r="C2220" s="47"/>
      <c r="D2220" s="47"/>
      <c r="E2220" s="47"/>
      <c r="F2220" s="47"/>
      <c r="G2220" s="47"/>
      <c r="H2220" s="47"/>
      <c r="I2220" s="47"/>
    </row>
    <row r="2221" spans="1:9" x14ac:dyDescent="0.25">
      <c r="A2221" s="47"/>
      <c r="B2221" s="47"/>
      <c r="C2221" s="47"/>
      <c r="D2221" s="47"/>
      <c r="E2221" s="47"/>
      <c r="F2221" s="47"/>
      <c r="G2221" s="47"/>
      <c r="H2221" s="47"/>
      <c r="I2221" s="47"/>
    </row>
    <row r="2222" spans="1:9" x14ac:dyDescent="0.25">
      <c r="A2222" s="47"/>
      <c r="B2222" s="47"/>
      <c r="C2222" s="47"/>
      <c r="D2222" s="47"/>
      <c r="E2222" s="47"/>
      <c r="F2222" s="47"/>
      <c r="G2222" s="47"/>
      <c r="H2222" s="47"/>
      <c r="I2222" s="47"/>
    </row>
    <row r="2223" spans="1:9" x14ac:dyDescent="0.25">
      <c r="A2223" s="47"/>
      <c r="B2223" s="47"/>
      <c r="C2223" s="47"/>
      <c r="D2223" s="47"/>
      <c r="E2223" s="47"/>
      <c r="F2223" s="47"/>
      <c r="G2223" s="47"/>
      <c r="H2223" s="47"/>
      <c r="I2223" s="47"/>
    </row>
    <row r="2224" spans="1:9" x14ac:dyDescent="0.25">
      <c r="A2224" s="47"/>
      <c r="B2224" s="47"/>
      <c r="C2224" s="47"/>
      <c r="D2224" s="47"/>
      <c r="E2224" s="47"/>
      <c r="F2224" s="47"/>
      <c r="G2224" s="47"/>
      <c r="H2224" s="47"/>
      <c r="I2224" s="47"/>
    </row>
    <row r="2225" spans="1:9" x14ac:dyDescent="0.25">
      <c r="A2225" s="47"/>
      <c r="B2225" s="47"/>
      <c r="C2225" s="47"/>
      <c r="D2225" s="47"/>
      <c r="E2225" s="47"/>
      <c r="F2225" s="47"/>
      <c r="G2225" s="47"/>
      <c r="H2225" s="47"/>
      <c r="I2225" s="47"/>
    </row>
    <row r="2226" spans="1:9" x14ac:dyDescent="0.25">
      <c r="A2226" s="47"/>
      <c r="B2226" s="47"/>
      <c r="C2226" s="47"/>
      <c r="D2226" s="47"/>
      <c r="E2226" s="47"/>
      <c r="F2226" s="47"/>
      <c r="G2226" s="47"/>
      <c r="H2226" s="47"/>
      <c r="I2226" s="47"/>
    </row>
    <row r="2227" spans="1:9" x14ac:dyDescent="0.25">
      <c r="A2227" s="47"/>
      <c r="B2227" s="47"/>
      <c r="C2227" s="47"/>
      <c r="D2227" s="47"/>
      <c r="E2227" s="47"/>
      <c r="F2227" s="47"/>
      <c r="G2227" s="47"/>
      <c r="H2227" s="47"/>
      <c r="I2227" s="47"/>
    </row>
    <row r="2228" spans="1:9" x14ac:dyDescent="0.25">
      <c r="A2228" s="47"/>
      <c r="B2228" s="47"/>
      <c r="C2228" s="47"/>
      <c r="D2228" s="47"/>
      <c r="E2228" s="47"/>
      <c r="F2228" s="47"/>
      <c r="G2228" s="47"/>
      <c r="H2228" s="47"/>
      <c r="I2228" s="47"/>
    </row>
    <row r="2229" spans="1:9" x14ac:dyDescent="0.25">
      <c r="A2229" s="47"/>
      <c r="B2229" s="47"/>
      <c r="C2229" s="47"/>
      <c r="D2229" s="47"/>
      <c r="E2229" s="47"/>
      <c r="F2229" s="47"/>
      <c r="G2229" s="47"/>
      <c r="H2229" s="47"/>
      <c r="I2229" s="47"/>
    </row>
    <row r="2230" spans="1:9" x14ac:dyDescent="0.25">
      <c r="A2230" s="47"/>
      <c r="B2230" s="47"/>
      <c r="C2230" s="47"/>
      <c r="D2230" s="47"/>
      <c r="E2230" s="47"/>
      <c r="F2230" s="47"/>
      <c r="G2230" s="47"/>
      <c r="H2230" s="47"/>
      <c r="I2230" s="47"/>
    </row>
    <row r="2231" spans="1:9" x14ac:dyDescent="0.25">
      <c r="A2231" s="47"/>
      <c r="B2231" s="47"/>
      <c r="C2231" s="47"/>
      <c r="D2231" s="47"/>
      <c r="E2231" s="47"/>
      <c r="F2231" s="47"/>
      <c r="G2231" s="47"/>
      <c r="H2231" s="47"/>
      <c r="I2231" s="47"/>
    </row>
    <row r="2232" spans="1:9" x14ac:dyDescent="0.25">
      <c r="A2232" s="47"/>
      <c r="B2232" s="47"/>
      <c r="C2232" s="47"/>
      <c r="D2232" s="47"/>
      <c r="E2232" s="47"/>
      <c r="F2232" s="47"/>
      <c r="G2232" s="47"/>
      <c r="H2232" s="47"/>
      <c r="I2232" s="47"/>
    </row>
    <row r="2233" spans="1:9" x14ac:dyDescent="0.25">
      <c r="A2233" s="47"/>
      <c r="B2233" s="47"/>
      <c r="C2233" s="47"/>
      <c r="D2233" s="47"/>
      <c r="E2233" s="47"/>
      <c r="F2233" s="47"/>
      <c r="G2233" s="47"/>
      <c r="H2233" s="47"/>
      <c r="I2233" s="47"/>
    </row>
    <row r="2234" spans="1:9" x14ac:dyDescent="0.25">
      <c r="A2234" s="47"/>
      <c r="B2234" s="47"/>
      <c r="C2234" s="47"/>
      <c r="D2234" s="47"/>
      <c r="E2234" s="47"/>
      <c r="F2234" s="47"/>
      <c r="G2234" s="47"/>
      <c r="H2234" s="47"/>
      <c r="I2234" s="47"/>
    </row>
    <row r="2235" spans="1:9" x14ac:dyDescent="0.25">
      <c r="A2235" s="47"/>
      <c r="B2235" s="47"/>
      <c r="C2235" s="47"/>
      <c r="D2235" s="47"/>
      <c r="E2235" s="47"/>
      <c r="F2235" s="47"/>
      <c r="G2235" s="47"/>
      <c r="H2235" s="47"/>
      <c r="I2235" s="47"/>
    </row>
    <row r="2236" spans="1:9" x14ac:dyDescent="0.25">
      <c r="A2236" s="47"/>
      <c r="B2236" s="47"/>
      <c r="C2236" s="47"/>
      <c r="D2236" s="47"/>
      <c r="E2236" s="47"/>
      <c r="F2236" s="47"/>
      <c r="G2236" s="47"/>
      <c r="H2236" s="47"/>
      <c r="I2236" s="47"/>
    </row>
    <row r="2237" spans="1:9" x14ac:dyDescent="0.25">
      <c r="A2237" s="47"/>
      <c r="B2237" s="47"/>
      <c r="C2237" s="47"/>
      <c r="D2237" s="47"/>
      <c r="E2237" s="47"/>
      <c r="F2237" s="47"/>
      <c r="G2237" s="47"/>
      <c r="H2237" s="47"/>
      <c r="I2237" s="47"/>
    </row>
    <row r="2238" spans="1:9" x14ac:dyDescent="0.25">
      <c r="A2238" s="47"/>
      <c r="B2238" s="47"/>
      <c r="C2238" s="47"/>
      <c r="D2238" s="47"/>
      <c r="E2238" s="47"/>
      <c r="F2238" s="47"/>
      <c r="G2238" s="47"/>
      <c r="H2238" s="47"/>
      <c r="I2238" s="47"/>
    </row>
    <row r="2239" spans="1:9" x14ac:dyDescent="0.25">
      <c r="A2239" s="47"/>
      <c r="B2239" s="47"/>
      <c r="C2239" s="47"/>
      <c r="D2239" s="47"/>
      <c r="E2239" s="47"/>
      <c r="F2239" s="47"/>
      <c r="G2239" s="47"/>
      <c r="H2239" s="47"/>
      <c r="I2239" s="47"/>
    </row>
    <row r="2240" spans="1:9" x14ac:dyDescent="0.25">
      <c r="A2240" s="47"/>
      <c r="B2240" s="47"/>
      <c r="C2240" s="47"/>
      <c r="D2240" s="47"/>
      <c r="E2240" s="47"/>
      <c r="F2240" s="47"/>
      <c r="G2240" s="47"/>
      <c r="H2240" s="47"/>
      <c r="I2240" s="47"/>
    </row>
    <row r="2241" spans="1:9" x14ac:dyDescent="0.25">
      <c r="A2241" s="47"/>
      <c r="B2241" s="47"/>
      <c r="C2241" s="47"/>
      <c r="D2241" s="47"/>
      <c r="E2241" s="47"/>
      <c r="F2241" s="47"/>
      <c r="G2241" s="47"/>
      <c r="H2241" s="47"/>
      <c r="I2241" s="47"/>
    </row>
    <row r="2242" spans="1:9" x14ac:dyDescent="0.25">
      <c r="A2242" s="47"/>
      <c r="B2242" s="47"/>
      <c r="C2242" s="47"/>
      <c r="D2242" s="47"/>
      <c r="E2242" s="47"/>
      <c r="F2242" s="47"/>
      <c r="G2242" s="47"/>
      <c r="H2242" s="47"/>
      <c r="I2242" s="47"/>
    </row>
    <row r="2243" spans="1:9" x14ac:dyDescent="0.25">
      <c r="A2243" s="47"/>
      <c r="B2243" s="47"/>
      <c r="C2243" s="47"/>
      <c r="D2243" s="47"/>
      <c r="E2243" s="47"/>
      <c r="F2243" s="47"/>
      <c r="G2243" s="47"/>
      <c r="H2243" s="47"/>
      <c r="I2243" s="47"/>
    </row>
    <row r="2244" spans="1:9" x14ac:dyDescent="0.25">
      <c r="A2244" s="47"/>
      <c r="B2244" s="47"/>
      <c r="C2244" s="47"/>
      <c r="D2244" s="47"/>
      <c r="E2244" s="47"/>
      <c r="F2244" s="47"/>
      <c r="G2244" s="47"/>
      <c r="H2244" s="47"/>
      <c r="I2244" s="47"/>
    </row>
    <row r="2245" spans="1:9" x14ac:dyDescent="0.25">
      <c r="A2245" s="47"/>
      <c r="B2245" s="47"/>
      <c r="C2245" s="47"/>
      <c r="D2245" s="47"/>
      <c r="E2245" s="47"/>
      <c r="F2245" s="47"/>
      <c r="G2245" s="47"/>
      <c r="H2245" s="47"/>
      <c r="I2245" s="47"/>
    </row>
    <row r="2246" spans="1:9" x14ac:dyDescent="0.25">
      <c r="A2246" s="47"/>
      <c r="B2246" s="47"/>
      <c r="C2246" s="47"/>
      <c r="D2246" s="47"/>
      <c r="E2246" s="47"/>
      <c r="F2246" s="47"/>
      <c r="G2246" s="47"/>
      <c r="H2246" s="47"/>
      <c r="I2246" s="47"/>
    </row>
    <row r="2247" spans="1:9" x14ac:dyDescent="0.25">
      <c r="A2247" s="47"/>
      <c r="B2247" s="47"/>
      <c r="C2247" s="47"/>
      <c r="D2247" s="47"/>
      <c r="E2247" s="47"/>
      <c r="F2247" s="47"/>
      <c r="G2247" s="47"/>
      <c r="H2247" s="47"/>
      <c r="I2247" s="47"/>
    </row>
    <row r="2248" spans="1:9" x14ac:dyDescent="0.25">
      <c r="A2248" s="47"/>
      <c r="B2248" s="47"/>
      <c r="C2248" s="47"/>
      <c r="D2248" s="47"/>
      <c r="E2248" s="47"/>
      <c r="F2248" s="47"/>
      <c r="G2248" s="47"/>
      <c r="H2248" s="47"/>
      <c r="I2248" s="47"/>
    </row>
    <row r="2249" spans="1:9" x14ac:dyDescent="0.25">
      <c r="A2249" s="47"/>
      <c r="B2249" s="47"/>
      <c r="C2249" s="47"/>
      <c r="D2249" s="47"/>
      <c r="E2249" s="47"/>
      <c r="F2249" s="47"/>
      <c r="G2249" s="47"/>
      <c r="H2249" s="47"/>
      <c r="I2249" s="47"/>
    </row>
    <row r="2250" spans="1:9" x14ac:dyDescent="0.25">
      <c r="A2250" s="47"/>
      <c r="B2250" s="47"/>
      <c r="C2250" s="47"/>
      <c r="D2250" s="47"/>
      <c r="E2250" s="47"/>
      <c r="F2250" s="47"/>
      <c r="G2250" s="47"/>
      <c r="H2250" s="47"/>
      <c r="I2250" s="47"/>
    </row>
    <row r="2251" spans="1:9" x14ac:dyDescent="0.25">
      <c r="A2251" s="47"/>
      <c r="B2251" s="47"/>
      <c r="C2251" s="47"/>
      <c r="D2251" s="47"/>
      <c r="E2251" s="47"/>
      <c r="F2251" s="47"/>
      <c r="G2251" s="47"/>
      <c r="H2251" s="47"/>
      <c r="I2251" s="47"/>
    </row>
    <row r="2252" spans="1:9" x14ac:dyDescent="0.25">
      <c r="A2252" s="47"/>
      <c r="B2252" s="47"/>
      <c r="C2252" s="47"/>
      <c r="D2252" s="47"/>
      <c r="E2252" s="47"/>
      <c r="F2252" s="47"/>
      <c r="G2252" s="47"/>
      <c r="H2252" s="47"/>
      <c r="I2252" s="47"/>
    </row>
    <row r="2253" spans="1:9" x14ac:dyDescent="0.25">
      <c r="A2253" s="47"/>
      <c r="B2253" s="47"/>
      <c r="C2253" s="47"/>
      <c r="D2253" s="47"/>
      <c r="E2253" s="47"/>
      <c r="F2253" s="47"/>
      <c r="G2253" s="47"/>
      <c r="H2253" s="47"/>
      <c r="I2253" s="47"/>
    </row>
    <row r="2254" spans="1:9" x14ac:dyDescent="0.25">
      <c r="A2254" s="47"/>
      <c r="B2254" s="47"/>
      <c r="C2254" s="47"/>
      <c r="D2254" s="47"/>
      <c r="E2254" s="47"/>
      <c r="F2254" s="47"/>
      <c r="G2254" s="47"/>
      <c r="H2254" s="47"/>
      <c r="I2254" s="47"/>
    </row>
    <row r="2255" spans="1:9" x14ac:dyDescent="0.25">
      <c r="A2255" s="47"/>
      <c r="B2255" s="47"/>
      <c r="C2255" s="47"/>
      <c r="D2255" s="47"/>
      <c r="E2255" s="47"/>
      <c r="F2255" s="47"/>
      <c r="G2255" s="47"/>
      <c r="H2255" s="47"/>
      <c r="I2255" s="47"/>
    </row>
    <row r="2256" spans="1:9" x14ac:dyDescent="0.25">
      <c r="A2256" s="47"/>
      <c r="B2256" s="47"/>
      <c r="C2256" s="47"/>
      <c r="D2256" s="47"/>
      <c r="E2256" s="47"/>
      <c r="F2256" s="47"/>
      <c r="G2256" s="47"/>
      <c r="H2256" s="47"/>
      <c r="I2256" s="47"/>
    </row>
    <row r="2257" spans="1:9" x14ac:dyDescent="0.25">
      <c r="A2257" s="47"/>
      <c r="B2257" s="47"/>
      <c r="C2257" s="47"/>
      <c r="D2257" s="47"/>
      <c r="E2257" s="47"/>
      <c r="F2257" s="47"/>
      <c r="G2257" s="47"/>
      <c r="H2257" s="47"/>
      <c r="I2257" s="47"/>
    </row>
    <row r="2258" spans="1:9" x14ac:dyDescent="0.25">
      <c r="A2258" s="47"/>
      <c r="B2258" s="47"/>
      <c r="C2258" s="47"/>
      <c r="D2258" s="47"/>
      <c r="E2258" s="47"/>
      <c r="F2258" s="47"/>
      <c r="G2258" s="47"/>
      <c r="H2258" s="47"/>
      <c r="I2258" s="47"/>
    </row>
    <row r="2259" spans="1:9" x14ac:dyDescent="0.25">
      <c r="A2259" s="47"/>
      <c r="B2259" s="47"/>
      <c r="C2259" s="47"/>
      <c r="D2259" s="47"/>
      <c r="E2259" s="47"/>
      <c r="F2259" s="47"/>
      <c r="G2259" s="47"/>
      <c r="H2259" s="47"/>
      <c r="I2259" s="47"/>
    </row>
    <row r="2260" spans="1:9" x14ac:dyDescent="0.25">
      <c r="A2260" s="47"/>
      <c r="B2260" s="47"/>
      <c r="C2260" s="47"/>
      <c r="D2260" s="47"/>
      <c r="E2260" s="47"/>
      <c r="F2260" s="47"/>
      <c r="G2260" s="47"/>
      <c r="H2260" s="47"/>
      <c r="I2260" s="47"/>
    </row>
    <row r="2261" spans="1:9" x14ac:dyDescent="0.25">
      <c r="A2261" s="47"/>
      <c r="B2261" s="47"/>
      <c r="C2261" s="47"/>
      <c r="D2261" s="47"/>
      <c r="E2261" s="47"/>
      <c r="F2261" s="47"/>
      <c r="G2261" s="47"/>
      <c r="H2261" s="47"/>
      <c r="I2261" s="47"/>
    </row>
    <row r="2262" spans="1:9" x14ac:dyDescent="0.25">
      <c r="A2262" s="47"/>
      <c r="B2262" s="47"/>
      <c r="C2262" s="47"/>
      <c r="D2262" s="47"/>
      <c r="E2262" s="47"/>
      <c r="F2262" s="47"/>
      <c r="G2262" s="47"/>
      <c r="H2262" s="47"/>
      <c r="I2262" s="47"/>
    </row>
    <row r="2263" spans="1:9" x14ac:dyDescent="0.25">
      <c r="A2263" s="47"/>
      <c r="B2263" s="47"/>
      <c r="C2263" s="47"/>
      <c r="D2263" s="47"/>
      <c r="E2263" s="47"/>
      <c r="F2263" s="47"/>
      <c r="G2263" s="47"/>
      <c r="H2263" s="47"/>
      <c r="I2263" s="47"/>
    </row>
    <row r="2264" spans="1:9" x14ac:dyDescent="0.25">
      <c r="A2264" s="47"/>
      <c r="B2264" s="47"/>
      <c r="C2264" s="47"/>
      <c r="D2264" s="47"/>
      <c r="E2264" s="47"/>
      <c r="F2264" s="47"/>
      <c r="G2264" s="47"/>
      <c r="H2264" s="47"/>
      <c r="I2264" s="47"/>
    </row>
    <row r="2265" spans="1:9" x14ac:dyDescent="0.25">
      <c r="A2265" s="47"/>
      <c r="B2265" s="47"/>
      <c r="C2265" s="47"/>
      <c r="D2265" s="47"/>
      <c r="E2265" s="47"/>
      <c r="F2265" s="47"/>
      <c r="G2265" s="47"/>
      <c r="H2265" s="47"/>
      <c r="I2265" s="47"/>
    </row>
    <row r="2266" spans="1:9" x14ac:dyDescent="0.25">
      <c r="A2266" s="47"/>
      <c r="B2266" s="47"/>
      <c r="C2266" s="47"/>
      <c r="D2266" s="47"/>
      <c r="E2266" s="47"/>
      <c r="F2266" s="47"/>
      <c r="G2266" s="47"/>
      <c r="H2266" s="47"/>
      <c r="I2266" s="47"/>
    </row>
    <row r="2267" spans="1:9" x14ac:dyDescent="0.25">
      <c r="A2267" s="47"/>
      <c r="B2267" s="47"/>
      <c r="C2267" s="47"/>
      <c r="D2267" s="47"/>
      <c r="E2267" s="47"/>
      <c r="F2267" s="47"/>
      <c r="G2267" s="47"/>
      <c r="H2267" s="47"/>
      <c r="I2267" s="47"/>
    </row>
    <row r="2268" spans="1:9" x14ac:dyDescent="0.25">
      <c r="A2268" s="47"/>
      <c r="B2268" s="47"/>
      <c r="C2268" s="47"/>
      <c r="D2268" s="47"/>
      <c r="E2268" s="47"/>
      <c r="F2268" s="47"/>
      <c r="G2268" s="47"/>
      <c r="H2268" s="47"/>
      <c r="I2268" s="47"/>
    </row>
    <row r="2269" spans="1:9" x14ac:dyDescent="0.25">
      <c r="A2269" s="47"/>
      <c r="B2269" s="47"/>
      <c r="C2269" s="47"/>
      <c r="D2269" s="47"/>
      <c r="E2269" s="47"/>
      <c r="F2269" s="47"/>
      <c r="G2269" s="47"/>
      <c r="H2269" s="47"/>
      <c r="I2269" s="47"/>
    </row>
    <row r="2270" spans="1:9" x14ac:dyDescent="0.25">
      <c r="A2270" s="47"/>
      <c r="B2270" s="47"/>
      <c r="C2270" s="47"/>
      <c r="D2270" s="47"/>
      <c r="E2270" s="47"/>
      <c r="F2270" s="47"/>
      <c r="G2270" s="47"/>
      <c r="H2270" s="47"/>
      <c r="I2270" s="47"/>
    </row>
    <row r="2271" spans="1:9" x14ac:dyDescent="0.25">
      <c r="A2271" s="47"/>
      <c r="B2271" s="47"/>
      <c r="C2271" s="47"/>
      <c r="D2271" s="47"/>
      <c r="E2271" s="47"/>
      <c r="F2271" s="47"/>
      <c r="G2271" s="47"/>
      <c r="H2271" s="47"/>
      <c r="I2271" s="47"/>
    </row>
    <row r="2272" spans="1:9" x14ac:dyDescent="0.25">
      <c r="A2272" s="47"/>
      <c r="B2272" s="47"/>
      <c r="C2272" s="47"/>
      <c r="D2272" s="47"/>
      <c r="E2272" s="47"/>
      <c r="F2272" s="47"/>
      <c r="G2272" s="47"/>
      <c r="H2272" s="47"/>
      <c r="I2272" s="47"/>
    </row>
    <row r="2273" spans="1:9" x14ac:dyDescent="0.25">
      <c r="A2273" s="47"/>
      <c r="B2273" s="47"/>
      <c r="C2273" s="47"/>
      <c r="D2273" s="47"/>
      <c r="E2273" s="47"/>
      <c r="F2273" s="47"/>
      <c r="G2273" s="47"/>
      <c r="H2273" s="47"/>
      <c r="I2273" s="47"/>
    </row>
    <row r="2274" spans="1:9" x14ac:dyDescent="0.25">
      <c r="A2274" s="47"/>
      <c r="B2274" s="47"/>
      <c r="C2274" s="47"/>
      <c r="D2274" s="47"/>
      <c r="E2274" s="47"/>
      <c r="F2274" s="47"/>
      <c r="G2274" s="47"/>
      <c r="H2274" s="47"/>
      <c r="I2274" s="47"/>
    </row>
    <row r="2275" spans="1:9" x14ac:dyDescent="0.25">
      <c r="A2275" s="47"/>
      <c r="B2275" s="47"/>
      <c r="C2275" s="47"/>
      <c r="D2275" s="47"/>
      <c r="E2275" s="47"/>
      <c r="F2275" s="47"/>
      <c r="G2275" s="47"/>
      <c r="H2275" s="47"/>
      <c r="I2275" s="47"/>
    </row>
    <row r="2276" spans="1:9" x14ac:dyDescent="0.25">
      <c r="A2276" s="47"/>
      <c r="B2276" s="47"/>
      <c r="C2276" s="47"/>
      <c r="D2276" s="47"/>
      <c r="E2276" s="47"/>
      <c r="F2276" s="47"/>
      <c r="G2276" s="47"/>
      <c r="H2276" s="47"/>
      <c r="I2276" s="47"/>
    </row>
    <row r="2277" spans="1:9" x14ac:dyDescent="0.25">
      <c r="A2277" s="47"/>
      <c r="B2277" s="47"/>
      <c r="C2277" s="47"/>
      <c r="D2277" s="47"/>
      <c r="E2277" s="47"/>
      <c r="F2277" s="47"/>
      <c r="G2277" s="47"/>
      <c r="H2277" s="47"/>
      <c r="I2277" s="47"/>
    </row>
    <row r="2278" spans="1:9" x14ac:dyDescent="0.25">
      <c r="A2278" s="47"/>
      <c r="B2278" s="47"/>
      <c r="C2278" s="47"/>
      <c r="D2278" s="47"/>
      <c r="E2278" s="47"/>
      <c r="F2278" s="47"/>
      <c r="G2278" s="47"/>
      <c r="H2278" s="47"/>
      <c r="I2278" s="47"/>
    </row>
    <row r="2279" spans="1:9" x14ac:dyDescent="0.25">
      <c r="A2279" s="47"/>
      <c r="B2279" s="47"/>
      <c r="C2279" s="47"/>
      <c r="D2279" s="47"/>
      <c r="E2279" s="47"/>
      <c r="F2279" s="47"/>
      <c r="G2279" s="47"/>
      <c r="H2279" s="47"/>
      <c r="I2279" s="47"/>
    </row>
    <row r="2280" spans="1:9" x14ac:dyDescent="0.25">
      <c r="A2280" s="47"/>
      <c r="B2280" s="47"/>
      <c r="C2280" s="47"/>
      <c r="D2280" s="47"/>
      <c r="E2280" s="47"/>
      <c r="F2280" s="47"/>
      <c r="G2280" s="47"/>
      <c r="H2280" s="47"/>
      <c r="I2280" s="47"/>
    </row>
    <row r="2281" spans="1:9" x14ac:dyDescent="0.25">
      <c r="A2281" s="47"/>
      <c r="B2281" s="47"/>
      <c r="C2281" s="47"/>
      <c r="D2281" s="47"/>
      <c r="E2281" s="47"/>
      <c r="F2281" s="47"/>
      <c r="G2281" s="47"/>
      <c r="H2281" s="47"/>
      <c r="I2281" s="47"/>
    </row>
    <row r="2282" spans="1:9" x14ac:dyDescent="0.25">
      <c r="A2282" s="47"/>
      <c r="B2282" s="47"/>
      <c r="C2282" s="47"/>
      <c r="D2282" s="47"/>
      <c r="E2282" s="47"/>
      <c r="F2282" s="47"/>
      <c r="G2282" s="47"/>
      <c r="H2282" s="47"/>
      <c r="I2282" s="47"/>
    </row>
    <row r="2283" spans="1:9" x14ac:dyDescent="0.25">
      <c r="A2283" s="47"/>
      <c r="B2283" s="47"/>
      <c r="C2283" s="47"/>
      <c r="D2283" s="47"/>
      <c r="E2283" s="47"/>
      <c r="F2283" s="47"/>
      <c r="G2283" s="47"/>
      <c r="H2283" s="47"/>
      <c r="I2283" s="47"/>
    </row>
    <row r="2284" spans="1:9" x14ac:dyDescent="0.25">
      <c r="A2284" s="47"/>
      <c r="B2284" s="47"/>
      <c r="C2284" s="47"/>
      <c r="D2284" s="47"/>
      <c r="E2284" s="47"/>
      <c r="F2284" s="47"/>
      <c r="G2284" s="47"/>
      <c r="H2284" s="47"/>
      <c r="I2284" s="47"/>
    </row>
    <row r="2285" spans="1:9" x14ac:dyDescent="0.25">
      <c r="A2285" s="47"/>
      <c r="B2285" s="47"/>
      <c r="C2285" s="47"/>
      <c r="D2285" s="47"/>
      <c r="E2285" s="47"/>
      <c r="F2285" s="47"/>
      <c r="G2285" s="47"/>
      <c r="H2285" s="47"/>
      <c r="I2285" s="47"/>
    </row>
    <row r="2286" spans="1:9" x14ac:dyDescent="0.25">
      <c r="A2286" s="47"/>
      <c r="B2286" s="47"/>
      <c r="C2286" s="47"/>
      <c r="D2286" s="47"/>
      <c r="E2286" s="47"/>
      <c r="F2286" s="47"/>
      <c r="G2286" s="47"/>
      <c r="H2286" s="47"/>
      <c r="I2286" s="47"/>
    </row>
    <row r="2287" spans="1:9" x14ac:dyDescent="0.25">
      <c r="A2287" s="47"/>
      <c r="B2287" s="47"/>
      <c r="C2287" s="47"/>
      <c r="D2287" s="47"/>
      <c r="E2287" s="47"/>
      <c r="F2287" s="47"/>
      <c r="G2287" s="47"/>
      <c r="H2287" s="47"/>
      <c r="I2287" s="47"/>
    </row>
    <row r="2288" spans="1:9" x14ac:dyDescent="0.25">
      <c r="A2288" s="47"/>
      <c r="B2288" s="47"/>
      <c r="C2288" s="47"/>
      <c r="D2288" s="47"/>
      <c r="E2288" s="47"/>
      <c r="F2288" s="47"/>
      <c r="G2288" s="47"/>
      <c r="H2288" s="47"/>
      <c r="I2288" s="47"/>
    </row>
    <row r="2289" spans="1:9" x14ac:dyDescent="0.25">
      <c r="A2289" s="47"/>
      <c r="B2289" s="47"/>
      <c r="C2289" s="47"/>
      <c r="D2289" s="47"/>
      <c r="E2289" s="47"/>
      <c r="F2289" s="47"/>
      <c r="G2289" s="47"/>
      <c r="H2289" s="47"/>
      <c r="I2289" s="47"/>
    </row>
    <row r="2290" spans="1:9" x14ac:dyDescent="0.25">
      <c r="A2290" s="47"/>
      <c r="B2290" s="47"/>
      <c r="C2290" s="47"/>
      <c r="D2290" s="47"/>
      <c r="E2290" s="47"/>
      <c r="F2290" s="47"/>
      <c r="G2290" s="47"/>
      <c r="H2290" s="47"/>
      <c r="I2290" s="47"/>
    </row>
    <row r="2291" spans="1:9" x14ac:dyDescent="0.25">
      <c r="A2291" s="47"/>
      <c r="B2291" s="47"/>
      <c r="C2291" s="47"/>
      <c r="D2291" s="47"/>
      <c r="E2291" s="47"/>
      <c r="F2291" s="47"/>
      <c r="G2291" s="47"/>
      <c r="H2291" s="47"/>
      <c r="I2291" s="47"/>
    </row>
    <row r="2292" spans="1:9" x14ac:dyDescent="0.25">
      <c r="A2292" s="47"/>
      <c r="B2292" s="47"/>
      <c r="C2292" s="47"/>
      <c r="D2292" s="47"/>
      <c r="E2292" s="47"/>
      <c r="F2292" s="47"/>
      <c r="G2292" s="47"/>
      <c r="H2292" s="47"/>
      <c r="I2292" s="47"/>
    </row>
    <row r="2293" spans="1:9" x14ac:dyDescent="0.25">
      <c r="A2293" s="47"/>
      <c r="B2293" s="47"/>
      <c r="C2293" s="47"/>
      <c r="D2293" s="47"/>
      <c r="E2293" s="47"/>
      <c r="F2293" s="47"/>
      <c r="G2293" s="47"/>
      <c r="H2293" s="47"/>
      <c r="I2293" s="47"/>
    </row>
    <row r="2294" spans="1:9" x14ac:dyDescent="0.25">
      <c r="A2294" s="47"/>
      <c r="B2294" s="47"/>
      <c r="C2294" s="47"/>
      <c r="D2294" s="47"/>
      <c r="E2294" s="47"/>
      <c r="F2294" s="47"/>
      <c r="G2294" s="47"/>
      <c r="H2294" s="47"/>
      <c r="I2294" s="47"/>
    </row>
    <row r="2295" spans="1:9" x14ac:dyDescent="0.25">
      <c r="A2295" s="47"/>
      <c r="B2295" s="47"/>
      <c r="C2295" s="47"/>
      <c r="D2295" s="47"/>
      <c r="E2295" s="47"/>
      <c r="F2295" s="47"/>
      <c r="G2295" s="47"/>
      <c r="H2295" s="47"/>
      <c r="I2295" s="47"/>
    </row>
    <row r="2296" spans="1:9" x14ac:dyDescent="0.25">
      <c r="A2296" s="47"/>
      <c r="B2296" s="47"/>
      <c r="C2296" s="47"/>
      <c r="D2296" s="47"/>
      <c r="E2296" s="47"/>
      <c r="F2296" s="47"/>
      <c r="G2296" s="47"/>
      <c r="H2296" s="47"/>
      <c r="I2296" s="47"/>
    </row>
    <row r="2297" spans="1:9" x14ac:dyDescent="0.25">
      <c r="A2297" s="47"/>
      <c r="B2297" s="47"/>
      <c r="C2297" s="47"/>
      <c r="D2297" s="47"/>
      <c r="E2297" s="47"/>
      <c r="F2297" s="47"/>
      <c r="G2297" s="47"/>
      <c r="H2297" s="47"/>
      <c r="I2297" s="47"/>
    </row>
    <row r="2298" spans="1:9" x14ac:dyDescent="0.25">
      <c r="A2298" s="47"/>
      <c r="B2298" s="47"/>
      <c r="C2298" s="47"/>
      <c r="D2298" s="47"/>
      <c r="E2298" s="47"/>
      <c r="F2298" s="47"/>
      <c r="G2298" s="47"/>
      <c r="H2298" s="47"/>
      <c r="I2298" s="47"/>
    </row>
    <row r="2299" spans="1:9" x14ac:dyDescent="0.25">
      <c r="A2299" s="47"/>
      <c r="B2299" s="47"/>
      <c r="C2299" s="47"/>
      <c r="D2299" s="47"/>
      <c r="E2299" s="47"/>
      <c r="F2299" s="47"/>
      <c r="G2299" s="47"/>
      <c r="H2299" s="47"/>
      <c r="I2299" s="47"/>
    </row>
    <row r="2300" spans="1:9" x14ac:dyDescent="0.25">
      <c r="A2300" s="47"/>
      <c r="B2300" s="47"/>
      <c r="C2300" s="47"/>
      <c r="D2300" s="47"/>
      <c r="E2300" s="47"/>
      <c r="F2300" s="47"/>
      <c r="G2300" s="47"/>
      <c r="H2300" s="47"/>
      <c r="I2300" s="47"/>
    </row>
    <row r="2301" spans="1:9" x14ac:dyDescent="0.25">
      <c r="A2301" s="47"/>
      <c r="B2301" s="47"/>
      <c r="C2301" s="47"/>
      <c r="D2301" s="47"/>
      <c r="E2301" s="47"/>
      <c r="F2301" s="47"/>
      <c r="G2301" s="47"/>
      <c r="H2301" s="47"/>
      <c r="I2301" s="47"/>
    </row>
    <row r="2302" spans="1:9" x14ac:dyDescent="0.25">
      <c r="A2302" s="47"/>
      <c r="B2302" s="47"/>
      <c r="C2302" s="47"/>
      <c r="D2302" s="47"/>
      <c r="E2302" s="47"/>
      <c r="F2302" s="47"/>
      <c r="G2302" s="47"/>
      <c r="H2302" s="47"/>
      <c r="I2302" s="47"/>
    </row>
    <row r="2303" spans="1:9" x14ac:dyDescent="0.25">
      <c r="A2303" s="47"/>
      <c r="B2303" s="47"/>
      <c r="C2303" s="47"/>
      <c r="D2303" s="47"/>
      <c r="E2303" s="47"/>
      <c r="F2303" s="47"/>
      <c r="G2303" s="47"/>
      <c r="H2303" s="47"/>
      <c r="I2303" s="47"/>
    </row>
    <row r="2304" spans="1:9" x14ac:dyDescent="0.25">
      <c r="A2304" s="47"/>
      <c r="B2304" s="47"/>
      <c r="C2304" s="47"/>
      <c r="D2304" s="47"/>
      <c r="E2304" s="47"/>
      <c r="F2304" s="47"/>
      <c r="G2304" s="47"/>
      <c r="H2304" s="47"/>
      <c r="I2304" s="47"/>
    </row>
    <row r="2305" spans="1:9" x14ac:dyDescent="0.25">
      <c r="A2305" s="47"/>
      <c r="B2305" s="47"/>
      <c r="C2305" s="47"/>
      <c r="D2305" s="47"/>
      <c r="E2305" s="47"/>
      <c r="F2305" s="47"/>
      <c r="G2305" s="47"/>
      <c r="H2305" s="47"/>
      <c r="I2305" s="47"/>
    </row>
    <row r="2306" spans="1:9" x14ac:dyDescent="0.25">
      <c r="A2306" s="47"/>
      <c r="B2306" s="47"/>
      <c r="C2306" s="47"/>
      <c r="D2306" s="47"/>
      <c r="E2306" s="47"/>
      <c r="F2306" s="47"/>
      <c r="G2306" s="47"/>
      <c r="H2306" s="47"/>
      <c r="I2306" s="47"/>
    </row>
    <row r="2307" spans="1:9" x14ac:dyDescent="0.25">
      <c r="A2307" s="47"/>
      <c r="B2307" s="47"/>
      <c r="C2307" s="47"/>
      <c r="D2307" s="47"/>
      <c r="E2307" s="47"/>
      <c r="F2307" s="47"/>
      <c r="G2307" s="47"/>
      <c r="H2307" s="47"/>
      <c r="I2307" s="47"/>
    </row>
    <row r="2308" spans="1:9" x14ac:dyDescent="0.25">
      <c r="A2308" s="47"/>
      <c r="B2308" s="47"/>
      <c r="C2308" s="47"/>
      <c r="D2308" s="47"/>
      <c r="E2308" s="47"/>
      <c r="F2308" s="47"/>
      <c r="G2308" s="47"/>
      <c r="H2308" s="47"/>
      <c r="I2308" s="47"/>
    </row>
    <row r="2309" spans="1:9" x14ac:dyDescent="0.25">
      <c r="A2309" s="47"/>
      <c r="B2309" s="47"/>
      <c r="C2309" s="47"/>
      <c r="D2309" s="47"/>
      <c r="E2309" s="47"/>
      <c r="F2309" s="47"/>
      <c r="G2309" s="47"/>
      <c r="H2309" s="47"/>
      <c r="I2309" s="47"/>
    </row>
    <row r="2310" spans="1:9" x14ac:dyDescent="0.25">
      <c r="A2310" s="47"/>
      <c r="B2310" s="47"/>
      <c r="C2310" s="47"/>
      <c r="D2310" s="47"/>
      <c r="E2310" s="47"/>
      <c r="F2310" s="47"/>
      <c r="G2310" s="47"/>
      <c r="H2310" s="47"/>
      <c r="I2310" s="47"/>
    </row>
    <row r="2311" spans="1:9" x14ac:dyDescent="0.25">
      <c r="A2311" s="47"/>
      <c r="B2311" s="47"/>
      <c r="C2311" s="47"/>
      <c r="D2311" s="47"/>
      <c r="E2311" s="47"/>
      <c r="F2311" s="47"/>
      <c r="G2311" s="47"/>
      <c r="H2311" s="47"/>
      <c r="I2311" s="47"/>
    </row>
    <row r="2312" spans="1:9" x14ac:dyDescent="0.25">
      <c r="A2312" s="47"/>
      <c r="B2312" s="47"/>
      <c r="C2312" s="47"/>
      <c r="D2312" s="47"/>
      <c r="E2312" s="47"/>
      <c r="F2312" s="47"/>
      <c r="G2312" s="47"/>
      <c r="H2312" s="47"/>
      <c r="I2312" s="47"/>
    </row>
    <row r="2313" spans="1:9" x14ac:dyDescent="0.25">
      <c r="A2313" s="47"/>
      <c r="B2313" s="47"/>
      <c r="C2313" s="47"/>
      <c r="D2313" s="47"/>
      <c r="E2313" s="47"/>
      <c r="F2313" s="47"/>
      <c r="G2313" s="47"/>
      <c r="H2313" s="47"/>
      <c r="I2313" s="47"/>
    </row>
    <row r="2314" spans="1:9" x14ac:dyDescent="0.25">
      <c r="A2314" s="47"/>
      <c r="B2314" s="47"/>
      <c r="C2314" s="47"/>
      <c r="D2314" s="47"/>
      <c r="E2314" s="47"/>
      <c r="F2314" s="47"/>
      <c r="G2314" s="47"/>
      <c r="H2314" s="47"/>
      <c r="I2314" s="47"/>
    </row>
    <row r="2315" spans="1:9" x14ac:dyDescent="0.25">
      <c r="A2315" s="47"/>
      <c r="B2315" s="47"/>
      <c r="C2315" s="47"/>
      <c r="D2315" s="47"/>
      <c r="E2315" s="47"/>
      <c r="F2315" s="47"/>
      <c r="G2315" s="47"/>
      <c r="H2315" s="47"/>
      <c r="I2315" s="47"/>
    </row>
    <row r="2316" spans="1:9" x14ac:dyDescent="0.25">
      <c r="A2316" s="47"/>
      <c r="B2316" s="47"/>
      <c r="C2316" s="47"/>
      <c r="D2316" s="47"/>
      <c r="E2316" s="47"/>
      <c r="F2316" s="47"/>
      <c r="G2316" s="47"/>
      <c r="H2316" s="47"/>
      <c r="I2316" s="47"/>
    </row>
    <row r="2317" spans="1:9" x14ac:dyDescent="0.25">
      <c r="A2317" s="47"/>
      <c r="B2317" s="47"/>
      <c r="C2317" s="47"/>
      <c r="D2317" s="47"/>
      <c r="E2317" s="47"/>
      <c r="F2317" s="47"/>
      <c r="G2317" s="47"/>
      <c r="H2317" s="47"/>
      <c r="I2317" s="47"/>
    </row>
    <row r="2318" spans="1:9" x14ac:dyDescent="0.25">
      <c r="A2318" s="47"/>
      <c r="B2318" s="47"/>
      <c r="C2318" s="47"/>
      <c r="D2318" s="47"/>
      <c r="E2318" s="47"/>
      <c r="F2318" s="47"/>
      <c r="G2318" s="47"/>
      <c r="H2318" s="47"/>
      <c r="I2318" s="47"/>
    </row>
    <row r="2319" spans="1:9" x14ac:dyDescent="0.25">
      <c r="A2319" s="47"/>
      <c r="B2319" s="47"/>
      <c r="C2319" s="47"/>
      <c r="D2319" s="47"/>
      <c r="E2319" s="47"/>
      <c r="F2319" s="47"/>
      <c r="G2319" s="47"/>
      <c r="H2319" s="47"/>
      <c r="I2319" s="47"/>
    </row>
    <row r="2320" spans="1:9" x14ac:dyDescent="0.25">
      <c r="A2320" s="47"/>
      <c r="B2320" s="47"/>
      <c r="C2320" s="47"/>
      <c r="D2320" s="47"/>
      <c r="E2320" s="47"/>
      <c r="F2320" s="47"/>
      <c r="G2320" s="47"/>
      <c r="H2320" s="47"/>
      <c r="I2320" s="47"/>
    </row>
    <row r="2321" spans="1:9" x14ac:dyDescent="0.25">
      <c r="A2321" s="47"/>
      <c r="B2321" s="47"/>
      <c r="C2321" s="47"/>
      <c r="D2321" s="47"/>
      <c r="E2321" s="47"/>
      <c r="F2321" s="47"/>
      <c r="G2321" s="47"/>
      <c r="H2321" s="47"/>
      <c r="I2321" s="47"/>
    </row>
    <row r="2322" spans="1:9" x14ac:dyDescent="0.25">
      <c r="A2322" s="47"/>
      <c r="B2322" s="47"/>
      <c r="C2322" s="47"/>
      <c r="D2322" s="47"/>
      <c r="E2322" s="47"/>
      <c r="F2322" s="47"/>
      <c r="G2322" s="47"/>
      <c r="H2322" s="47"/>
      <c r="I2322" s="47"/>
    </row>
    <row r="2323" spans="1:9" x14ac:dyDescent="0.25">
      <c r="A2323" s="47"/>
      <c r="B2323" s="47"/>
      <c r="C2323" s="47"/>
      <c r="D2323" s="47"/>
      <c r="E2323" s="47"/>
      <c r="F2323" s="47"/>
      <c r="G2323" s="47"/>
      <c r="H2323" s="47"/>
      <c r="I2323" s="47"/>
    </row>
    <row r="2324" spans="1:9" x14ac:dyDescent="0.25">
      <c r="A2324" s="47"/>
      <c r="B2324" s="47"/>
      <c r="C2324" s="47"/>
      <c r="D2324" s="47"/>
      <c r="E2324" s="47"/>
      <c r="F2324" s="47"/>
      <c r="G2324" s="47"/>
      <c r="H2324" s="47"/>
      <c r="I2324" s="47"/>
    </row>
    <row r="2325" spans="1:9" x14ac:dyDescent="0.25">
      <c r="A2325" s="47"/>
      <c r="B2325" s="47"/>
      <c r="C2325" s="47"/>
      <c r="D2325" s="47"/>
      <c r="E2325" s="47"/>
      <c r="F2325" s="47"/>
      <c r="G2325" s="47"/>
      <c r="H2325" s="47"/>
      <c r="I2325" s="47"/>
    </row>
    <row r="2326" spans="1:9" x14ac:dyDescent="0.25">
      <c r="A2326" s="47"/>
      <c r="B2326" s="47"/>
      <c r="C2326" s="47"/>
      <c r="D2326" s="47"/>
      <c r="E2326" s="47"/>
      <c r="F2326" s="47"/>
      <c r="G2326" s="47"/>
      <c r="H2326" s="47"/>
      <c r="I2326" s="47"/>
    </row>
    <row r="2327" spans="1:9" x14ac:dyDescent="0.25">
      <c r="A2327" s="47"/>
      <c r="B2327" s="47"/>
      <c r="C2327" s="47"/>
      <c r="D2327" s="47"/>
      <c r="E2327" s="47"/>
      <c r="F2327" s="47"/>
      <c r="G2327" s="47"/>
      <c r="H2327" s="47"/>
      <c r="I2327" s="47"/>
    </row>
    <row r="2328" spans="1:9" x14ac:dyDescent="0.25">
      <c r="A2328" s="47"/>
      <c r="B2328" s="47"/>
      <c r="C2328" s="47"/>
      <c r="D2328" s="47"/>
      <c r="E2328" s="47"/>
      <c r="F2328" s="47"/>
      <c r="G2328" s="47"/>
      <c r="H2328" s="47"/>
      <c r="I2328" s="47"/>
    </row>
    <row r="2329" spans="1:9" x14ac:dyDescent="0.25">
      <c r="A2329" s="47"/>
      <c r="B2329" s="47"/>
      <c r="C2329" s="47"/>
      <c r="D2329" s="47"/>
      <c r="E2329" s="47"/>
      <c r="F2329" s="47"/>
      <c r="G2329" s="47"/>
      <c r="H2329" s="47"/>
      <c r="I2329" s="47"/>
    </row>
    <row r="2330" spans="1:9" x14ac:dyDescent="0.25">
      <c r="A2330" s="47"/>
      <c r="B2330" s="47"/>
      <c r="C2330" s="47"/>
      <c r="D2330" s="47"/>
      <c r="E2330" s="47"/>
      <c r="F2330" s="47"/>
      <c r="G2330" s="47"/>
      <c r="H2330" s="47"/>
      <c r="I2330" s="47"/>
    </row>
    <row r="2331" spans="1:9" x14ac:dyDescent="0.25">
      <c r="A2331" s="47"/>
      <c r="B2331" s="47"/>
      <c r="C2331" s="47"/>
      <c r="D2331" s="47"/>
      <c r="E2331" s="47"/>
      <c r="F2331" s="47"/>
      <c r="G2331" s="47"/>
      <c r="H2331" s="47"/>
      <c r="I2331" s="47"/>
    </row>
    <row r="2332" spans="1:9" x14ac:dyDescent="0.25">
      <c r="A2332" s="47"/>
      <c r="B2332" s="47"/>
      <c r="C2332" s="47"/>
      <c r="D2332" s="47"/>
      <c r="E2332" s="47"/>
      <c r="F2332" s="47"/>
      <c r="G2332" s="47"/>
      <c r="H2332" s="47"/>
      <c r="I2332" s="47"/>
    </row>
    <row r="2333" spans="1:9" x14ac:dyDescent="0.25">
      <c r="A2333" s="47"/>
      <c r="B2333" s="47"/>
      <c r="C2333" s="47"/>
      <c r="D2333" s="47"/>
      <c r="E2333" s="47"/>
      <c r="F2333" s="47"/>
      <c r="G2333" s="47"/>
      <c r="H2333" s="47"/>
      <c r="I2333" s="47"/>
    </row>
    <row r="2334" spans="1:9" x14ac:dyDescent="0.25">
      <c r="A2334" s="47"/>
      <c r="B2334" s="47"/>
      <c r="C2334" s="47"/>
      <c r="D2334" s="47"/>
      <c r="E2334" s="47"/>
      <c r="F2334" s="47"/>
      <c r="G2334" s="47"/>
      <c r="H2334" s="47"/>
      <c r="I2334" s="47"/>
    </row>
    <row r="2335" spans="1:9" x14ac:dyDescent="0.25">
      <c r="A2335" s="47"/>
      <c r="B2335" s="47"/>
      <c r="C2335" s="47"/>
      <c r="D2335" s="47"/>
      <c r="E2335" s="47"/>
      <c r="F2335" s="47"/>
      <c r="G2335" s="47"/>
      <c r="H2335" s="47"/>
      <c r="I2335" s="47"/>
    </row>
    <row r="2336" spans="1:9" x14ac:dyDescent="0.25">
      <c r="A2336" s="47"/>
      <c r="B2336" s="47"/>
      <c r="C2336" s="47"/>
      <c r="D2336" s="47"/>
      <c r="E2336" s="47"/>
      <c r="F2336" s="47"/>
      <c r="G2336" s="47"/>
      <c r="H2336" s="47"/>
      <c r="I2336" s="47"/>
    </row>
    <row r="2337" spans="1:9" x14ac:dyDescent="0.25">
      <c r="A2337" s="47"/>
      <c r="B2337" s="47"/>
      <c r="C2337" s="47"/>
      <c r="D2337" s="47"/>
      <c r="E2337" s="47"/>
      <c r="F2337" s="47"/>
      <c r="G2337" s="47"/>
      <c r="H2337" s="47"/>
      <c r="I2337" s="47"/>
    </row>
    <row r="2338" spans="1:9" x14ac:dyDescent="0.25">
      <c r="A2338" s="47"/>
      <c r="B2338" s="47"/>
      <c r="C2338" s="47"/>
      <c r="D2338" s="47"/>
      <c r="E2338" s="47"/>
      <c r="F2338" s="47"/>
      <c r="G2338" s="47"/>
      <c r="H2338" s="47"/>
      <c r="I2338" s="47"/>
    </row>
    <row r="2339" spans="1:9" x14ac:dyDescent="0.25">
      <c r="A2339" s="47"/>
      <c r="B2339" s="47"/>
      <c r="C2339" s="47"/>
      <c r="D2339" s="47"/>
      <c r="E2339" s="47"/>
      <c r="F2339" s="47"/>
      <c r="G2339" s="47"/>
      <c r="H2339" s="47"/>
      <c r="I2339" s="47"/>
    </row>
    <row r="2340" spans="1:9" x14ac:dyDescent="0.25">
      <c r="A2340" s="47"/>
      <c r="B2340" s="47"/>
      <c r="C2340" s="47"/>
      <c r="D2340" s="47"/>
      <c r="E2340" s="47"/>
      <c r="F2340" s="47"/>
      <c r="G2340" s="47"/>
      <c r="H2340" s="47"/>
      <c r="I2340" s="47"/>
    </row>
    <row r="2341" spans="1:9" x14ac:dyDescent="0.25">
      <c r="A2341" s="47"/>
      <c r="B2341" s="47"/>
      <c r="C2341" s="47"/>
      <c r="D2341" s="47"/>
      <c r="E2341" s="47"/>
      <c r="F2341" s="47"/>
      <c r="G2341" s="47"/>
      <c r="H2341" s="47"/>
      <c r="I2341" s="47"/>
    </row>
    <row r="2342" spans="1:9" x14ac:dyDescent="0.25">
      <c r="A2342" s="47"/>
      <c r="B2342" s="47"/>
      <c r="C2342" s="47"/>
      <c r="D2342" s="47"/>
      <c r="E2342" s="47"/>
      <c r="F2342" s="47"/>
      <c r="G2342" s="47"/>
      <c r="H2342" s="47"/>
      <c r="I2342" s="47"/>
    </row>
    <row r="2343" spans="1:9" x14ac:dyDescent="0.25">
      <c r="A2343" s="47"/>
      <c r="B2343" s="47"/>
      <c r="C2343" s="47"/>
      <c r="D2343" s="47"/>
      <c r="E2343" s="47"/>
      <c r="F2343" s="47"/>
      <c r="G2343" s="47"/>
      <c r="H2343" s="47"/>
      <c r="I2343" s="47"/>
    </row>
    <row r="2344" spans="1:9" x14ac:dyDescent="0.25">
      <c r="A2344" s="47"/>
      <c r="B2344" s="47"/>
      <c r="C2344" s="47"/>
      <c r="D2344" s="47"/>
      <c r="E2344" s="47"/>
      <c r="F2344" s="47"/>
      <c r="G2344" s="47"/>
      <c r="H2344" s="47"/>
      <c r="I2344" s="47"/>
    </row>
    <row r="2345" spans="1:9" x14ac:dyDescent="0.25">
      <c r="A2345" s="47"/>
      <c r="B2345" s="47"/>
      <c r="C2345" s="47"/>
      <c r="D2345" s="47"/>
      <c r="E2345" s="47"/>
      <c r="F2345" s="47"/>
      <c r="G2345" s="47"/>
      <c r="H2345" s="47"/>
      <c r="I2345" s="47"/>
    </row>
    <row r="2346" spans="1:9" x14ac:dyDescent="0.25">
      <c r="A2346" s="47"/>
      <c r="B2346" s="47"/>
      <c r="C2346" s="47"/>
      <c r="D2346" s="47"/>
      <c r="E2346" s="47"/>
      <c r="F2346" s="47"/>
      <c r="G2346" s="47"/>
      <c r="H2346" s="47"/>
      <c r="I2346" s="47"/>
    </row>
    <row r="2347" spans="1:9" x14ac:dyDescent="0.25">
      <c r="A2347" s="47"/>
      <c r="B2347" s="47"/>
      <c r="C2347" s="47"/>
      <c r="D2347" s="47"/>
      <c r="E2347" s="47"/>
      <c r="F2347" s="47"/>
      <c r="G2347" s="47"/>
      <c r="H2347" s="47"/>
      <c r="I2347" s="47"/>
    </row>
    <row r="2348" spans="1:9" x14ac:dyDescent="0.25">
      <c r="A2348" s="47"/>
      <c r="B2348" s="47"/>
      <c r="C2348" s="47"/>
      <c r="D2348" s="47"/>
      <c r="E2348" s="47"/>
      <c r="F2348" s="47"/>
      <c r="G2348" s="47"/>
      <c r="H2348" s="47"/>
      <c r="I2348" s="47"/>
    </row>
    <row r="2349" spans="1:9" x14ac:dyDescent="0.25">
      <c r="A2349" s="47"/>
      <c r="B2349" s="47"/>
      <c r="C2349" s="47"/>
      <c r="D2349" s="47"/>
      <c r="E2349" s="47"/>
      <c r="F2349" s="47"/>
      <c r="G2349" s="47"/>
      <c r="H2349" s="47"/>
      <c r="I2349" s="47"/>
    </row>
    <row r="2350" spans="1:9" x14ac:dyDescent="0.25">
      <c r="A2350" s="47"/>
      <c r="B2350" s="47"/>
      <c r="C2350" s="47"/>
      <c r="D2350" s="47"/>
      <c r="E2350" s="47"/>
      <c r="F2350" s="47"/>
      <c r="G2350" s="47"/>
      <c r="H2350" s="47"/>
      <c r="I2350" s="47"/>
    </row>
    <row r="2351" spans="1:9" x14ac:dyDescent="0.25">
      <c r="A2351" s="47"/>
      <c r="B2351" s="47"/>
      <c r="C2351" s="47"/>
      <c r="D2351" s="47"/>
      <c r="E2351" s="47"/>
      <c r="F2351" s="47"/>
      <c r="G2351" s="47"/>
      <c r="H2351" s="47"/>
      <c r="I2351" s="47"/>
    </row>
    <row r="2352" spans="1:9" x14ac:dyDescent="0.25">
      <c r="A2352" s="47"/>
      <c r="B2352" s="47"/>
      <c r="C2352" s="47"/>
      <c r="D2352" s="47"/>
      <c r="E2352" s="47"/>
      <c r="F2352" s="47"/>
      <c r="G2352" s="47"/>
      <c r="H2352" s="47"/>
      <c r="I2352" s="47"/>
    </row>
    <row r="2353" spans="1:9" x14ac:dyDescent="0.25">
      <c r="A2353" s="47"/>
      <c r="B2353" s="47"/>
      <c r="C2353" s="47"/>
      <c r="D2353" s="47"/>
      <c r="E2353" s="47"/>
      <c r="F2353" s="47"/>
      <c r="G2353" s="47"/>
      <c r="H2353" s="47"/>
      <c r="I2353" s="47"/>
    </row>
    <row r="2354" spans="1:9" x14ac:dyDescent="0.25">
      <c r="A2354" s="47"/>
      <c r="B2354" s="47"/>
      <c r="C2354" s="47"/>
      <c r="D2354" s="47"/>
      <c r="E2354" s="47"/>
      <c r="F2354" s="47"/>
      <c r="G2354" s="47"/>
      <c r="H2354" s="47"/>
      <c r="I2354" s="47"/>
    </row>
    <row r="2355" spans="1:9" x14ac:dyDescent="0.25">
      <c r="A2355" s="47"/>
      <c r="B2355" s="47"/>
      <c r="C2355" s="47"/>
      <c r="D2355" s="47"/>
      <c r="E2355" s="47"/>
      <c r="F2355" s="47"/>
      <c r="G2355" s="47"/>
      <c r="H2355" s="47"/>
      <c r="I2355" s="47"/>
    </row>
    <row r="2356" spans="1:9" x14ac:dyDescent="0.25">
      <c r="A2356" s="47"/>
      <c r="B2356" s="47"/>
      <c r="C2356" s="47"/>
      <c r="D2356" s="47"/>
      <c r="E2356" s="47"/>
      <c r="F2356" s="47"/>
      <c r="G2356" s="47"/>
      <c r="H2356" s="47"/>
      <c r="I2356" s="47"/>
    </row>
    <row r="2357" spans="1:9" x14ac:dyDescent="0.25">
      <c r="A2357" s="47"/>
      <c r="B2357" s="47"/>
      <c r="C2357" s="47"/>
      <c r="D2357" s="47"/>
      <c r="E2357" s="47"/>
      <c r="F2357" s="47"/>
      <c r="G2357" s="47"/>
      <c r="H2357" s="47"/>
      <c r="I2357" s="47"/>
    </row>
    <row r="2358" spans="1:9" x14ac:dyDescent="0.25">
      <c r="A2358" s="47"/>
      <c r="B2358" s="47"/>
      <c r="C2358" s="47"/>
      <c r="D2358" s="47"/>
      <c r="E2358" s="47"/>
      <c r="F2358" s="47"/>
      <c r="G2358" s="47"/>
      <c r="H2358" s="47"/>
      <c r="I2358" s="47"/>
    </row>
    <row r="2359" spans="1:9" x14ac:dyDescent="0.25">
      <c r="A2359" s="47"/>
      <c r="B2359" s="47"/>
      <c r="C2359" s="47"/>
      <c r="D2359" s="47"/>
      <c r="E2359" s="47"/>
      <c r="F2359" s="47"/>
      <c r="G2359" s="47"/>
      <c r="H2359" s="47"/>
      <c r="I2359" s="47"/>
    </row>
    <row r="2360" spans="1:9" x14ac:dyDescent="0.25">
      <c r="A2360" s="47"/>
      <c r="B2360" s="47"/>
      <c r="C2360" s="47"/>
      <c r="D2360" s="47"/>
      <c r="E2360" s="47"/>
      <c r="F2360" s="47"/>
      <c r="G2360" s="47"/>
      <c r="H2360" s="47"/>
      <c r="I2360" s="47"/>
    </row>
    <row r="2361" spans="1:9" x14ac:dyDescent="0.25">
      <c r="A2361" s="47"/>
      <c r="B2361" s="47"/>
      <c r="C2361" s="47"/>
      <c r="D2361" s="47"/>
      <c r="E2361" s="47"/>
      <c r="F2361" s="47"/>
      <c r="G2361" s="47"/>
      <c r="H2361" s="47"/>
      <c r="I2361" s="47"/>
    </row>
    <row r="2362" spans="1:9" x14ac:dyDescent="0.25">
      <c r="A2362" s="47"/>
      <c r="B2362" s="47"/>
      <c r="C2362" s="47"/>
      <c r="D2362" s="47"/>
      <c r="E2362" s="47"/>
      <c r="F2362" s="47"/>
      <c r="G2362" s="47"/>
      <c r="H2362" s="47"/>
      <c r="I2362" s="47"/>
    </row>
    <row r="2363" spans="1:9" x14ac:dyDescent="0.25">
      <c r="A2363" s="47"/>
      <c r="B2363" s="47"/>
      <c r="C2363" s="47"/>
      <c r="D2363" s="47"/>
      <c r="E2363" s="47"/>
      <c r="F2363" s="47"/>
      <c r="G2363" s="47"/>
      <c r="H2363" s="47"/>
      <c r="I2363" s="47"/>
    </row>
    <row r="2364" spans="1:9" x14ac:dyDescent="0.25">
      <c r="A2364" s="47"/>
      <c r="B2364" s="47"/>
      <c r="C2364" s="47"/>
      <c r="D2364" s="47"/>
      <c r="E2364" s="47"/>
      <c r="F2364" s="47"/>
      <c r="G2364" s="47"/>
      <c r="H2364" s="47"/>
      <c r="I2364" s="47"/>
    </row>
    <row r="2365" spans="1:9" x14ac:dyDescent="0.25">
      <c r="A2365" s="47"/>
      <c r="B2365" s="47"/>
      <c r="C2365" s="47"/>
      <c r="D2365" s="47"/>
      <c r="E2365" s="47"/>
      <c r="F2365" s="47"/>
      <c r="G2365" s="47"/>
      <c r="H2365" s="47"/>
      <c r="I2365" s="47"/>
    </row>
    <row r="2366" spans="1:9" x14ac:dyDescent="0.25">
      <c r="A2366" s="47"/>
      <c r="B2366" s="47"/>
      <c r="C2366" s="47"/>
      <c r="D2366" s="47"/>
      <c r="E2366" s="47"/>
      <c r="F2366" s="47"/>
      <c r="G2366" s="47"/>
      <c r="H2366" s="47"/>
      <c r="I2366" s="47"/>
    </row>
    <row r="2367" spans="1:9" x14ac:dyDescent="0.25">
      <c r="A2367" s="47"/>
      <c r="B2367" s="47"/>
      <c r="C2367" s="47"/>
      <c r="D2367" s="47"/>
      <c r="E2367" s="47"/>
      <c r="F2367" s="47"/>
      <c r="G2367" s="47"/>
      <c r="H2367" s="47"/>
      <c r="I2367" s="47"/>
    </row>
    <row r="2368" spans="1:9" x14ac:dyDescent="0.25">
      <c r="A2368" s="47"/>
      <c r="B2368" s="47"/>
      <c r="C2368" s="47"/>
      <c r="D2368" s="47"/>
      <c r="E2368" s="47"/>
      <c r="F2368" s="47"/>
      <c r="G2368" s="47"/>
      <c r="H2368" s="47"/>
      <c r="I2368" s="47"/>
    </row>
    <row r="2369" spans="1:9" x14ac:dyDescent="0.25">
      <c r="A2369" s="47"/>
      <c r="B2369" s="47"/>
      <c r="C2369" s="47"/>
      <c r="D2369" s="47"/>
      <c r="E2369" s="47"/>
      <c r="F2369" s="47"/>
      <c r="G2369" s="47"/>
      <c r="H2369" s="47"/>
      <c r="I2369" s="47"/>
    </row>
    <row r="2370" spans="1:9" x14ac:dyDescent="0.25">
      <c r="A2370" s="47"/>
      <c r="B2370" s="47"/>
      <c r="C2370" s="47"/>
      <c r="D2370" s="47"/>
      <c r="E2370" s="47"/>
      <c r="F2370" s="47"/>
      <c r="G2370" s="47"/>
      <c r="H2370" s="47"/>
      <c r="I2370" s="47"/>
    </row>
    <row r="2371" spans="1:9" x14ac:dyDescent="0.25">
      <c r="A2371" s="47"/>
      <c r="B2371" s="47"/>
      <c r="C2371" s="47"/>
      <c r="D2371" s="47"/>
      <c r="E2371" s="47"/>
      <c r="F2371" s="47"/>
      <c r="G2371" s="47"/>
      <c r="H2371" s="47"/>
      <c r="I2371" s="47"/>
    </row>
    <row r="2372" spans="1:9" x14ac:dyDescent="0.25">
      <c r="A2372" s="47"/>
      <c r="B2372" s="47"/>
      <c r="C2372" s="47"/>
      <c r="D2372" s="47"/>
      <c r="E2372" s="47"/>
      <c r="F2372" s="47"/>
      <c r="G2372" s="47"/>
      <c r="H2372" s="47"/>
      <c r="I2372" s="47"/>
    </row>
    <row r="2373" spans="1:9" x14ac:dyDescent="0.25">
      <c r="A2373" s="47"/>
      <c r="B2373" s="47"/>
      <c r="C2373" s="47"/>
      <c r="D2373" s="47"/>
      <c r="E2373" s="47"/>
      <c r="F2373" s="47"/>
      <c r="G2373" s="47"/>
      <c r="H2373" s="47"/>
      <c r="I2373" s="47"/>
    </row>
    <row r="2374" spans="1:9" x14ac:dyDescent="0.25">
      <c r="A2374" s="47"/>
      <c r="B2374" s="47"/>
      <c r="C2374" s="47"/>
      <c r="D2374" s="47"/>
      <c r="E2374" s="47"/>
      <c r="F2374" s="47"/>
      <c r="G2374" s="47"/>
      <c r="H2374" s="47"/>
      <c r="I2374" s="47"/>
    </row>
    <row r="2375" spans="1:9" x14ac:dyDescent="0.25">
      <c r="A2375" s="47"/>
      <c r="B2375" s="47"/>
      <c r="C2375" s="47"/>
      <c r="D2375" s="47"/>
      <c r="E2375" s="47"/>
      <c r="F2375" s="47"/>
      <c r="G2375" s="47"/>
      <c r="H2375" s="47"/>
      <c r="I2375" s="47"/>
    </row>
    <row r="2376" spans="1:9" x14ac:dyDescent="0.25">
      <c r="A2376" s="47"/>
      <c r="B2376" s="47"/>
      <c r="C2376" s="47"/>
      <c r="D2376" s="47"/>
      <c r="E2376" s="47"/>
      <c r="F2376" s="47"/>
      <c r="G2376" s="47"/>
      <c r="H2376" s="47"/>
      <c r="I2376" s="47"/>
    </row>
    <row r="2377" spans="1:9" x14ac:dyDescent="0.25">
      <c r="A2377" s="47"/>
      <c r="B2377" s="47"/>
      <c r="C2377" s="47"/>
      <c r="D2377" s="47"/>
      <c r="E2377" s="47"/>
      <c r="F2377" s="47"/>
      <c r="G2377" s="47"/>
      <c r="H2377" s="47"/>
      <c r="I2377" s="47"/>
    </row>
    <row r="2378" spans="1:9" x14ac:dyDescent="0.25">
      <c r="A2378" s="47"/>
      <c r="B2378" s="47"/>
      <c r="C2378" s="47"/>
      <c r="D2378" s="47"/>
      <c r="E2378" s="47"/>
      <c r="F2378" s="47"/>
      <c r="G2378" s="47"/>
      <c r="H2378" s="47"/>
      <c r="I2378" s="47"/>
    </row>
    <row r="2379" spans="1:9" x14ac:dyDescent="0.25">
      <c r="A2379" s="47"/>
      <c r="B2379" s="47"/>
      <c r="C2379" s="47"/>
      <c r="D2379" s="47"/>
      <c r="E2379" s="47"/>
      <c r="F2379" s="47"/>
      <c r="G2379" s="47"/>
      <c r="H2379" s="47"/>
      <c r="I2379" s="47"/>
    </row>
    <row r="2380" spans="1:9" x14ac:dyDescent="0.25">
      <c r="A2380" s="47"/>
      <c r="B2380" s="47"/>
      <c r="C2380" s="47"/>
      <c r="D2380" s="47"/>
      <c r="E2380" s="47"/>
      <c r="F2380" s="47"/>
      <c r="G2380" s="47"/>
      <c r="H2380" s="47"/>
      <c r="I2380" s="47"/>
    </row>
    <row r="2381" spans="1:9" x14ac:dyDescent="0.25">
      <c r="A2381" s="47"/>
      <c r="B2381" s="47"/>
      <c r="C2381" s="47"/>
      <c r="D2381" s="47"/>
      <c r="E2381" s="47"/>
      <c r="F2381" s="47"/>
      <c r="G2381" s="47"/>
      <c r="H2381" s="47"/>
      <c r="I2381" s="47"/>
    </row>
    <row r="2382" spans="1:9" x14ac:dyDescent="0.25">
      <c r="A2382" s="47"/>
      <c r="B2382" s="47"/>
      <c r="C2382" s="47"/>
      <c r="D2382" s="47"/>
      <c r="E2382" s="47"/>
      <c r="F2382" s="47"/>
      <c r="G2382" s="47"/>
      <c r="H2382" s="47"/>
      <c r="I2382" s="47"/>
    </row>
    <row r="2383" spans="1:9" x14ac:dyDescent="0.25">
      <c r="A2383" s="47"/>
      <c r="B2383" s="47"/>
      <c r="C2383" s="47"/>
      <c r="D2383" s="47"/>
      <c r="E2383" s="47"/>
      <c r="F2383" s="47"/>
      <c r="G2383" s="47"/>
      <c r="H2383" s="47"/>
      <c r="I2383" s="47"/>
    </row>
    <row r="2384" spans="1:9" x14ac:dyDescent="0.25">
      <c r="A2384" s="47"/>
      <c r="B2384" s="47"/>
      <c r="C2384" s="47"/>
      <c r="D2384" s="47"/>
      <c r="E2384" s="47"/>
      <c r="F2384" s="47"/>
      <c r="G2384" s="47"/>
      <c r="H2384" s="47"/>
      <c r="I2384" s="47"/>
    </row>
    <row r="2385" spans="1:9" x14ac:dyDescent="0.25">
      <c r="A2385" s="47"/>
      <c r="B2385" s="47"/>
      <c r="C2385" s="47"/>
      <c r="D2385" s="47"/>
      <c r="E2385" s="47"/>
      <c r="F2385" s="47"/>
      <c r="G2385" s="47"/>
      <c r="H2385" s="47"/>
      <c r="I2385" s="47"/>
    </row>
    <row r="2386" spans="1:9" x14ac:dyDescent="0.25">
      <c r="A2386" s="47"/>
      <c r="B2386" s="47"/>
      <c r="C2386" s="47"/>
      <c r="D2386" s="47"/>
      <c r="E2386" s="47"/>
      <c r="F2386" s="47"/>
      <c r="G2386" s="47"/>
      <c r="H2386" s="47"/>
      <c r="I2386" s="47"/>
    </row>
    <row r="2387" spans="1:9" x14ac:dyDescent="0.25">
      <c r="A2387" s="47"/>
      <c r="B2387" s="47"/>
      <c r="C2387" s="47"/>
      <c r="D2387" s="47"/>
      <c r="E2387" s="47"/>
      <c r="F2387" s="47"/>
      <c r="G2387" s="47"/>
      <c r="H2387" s="47"/>
      <c r="I2387" s="47"/>
    </row>
    <row r="2388" spans="1:9" x14ac:dyDescent="0.25">
      <c r="A2388" s="47"/>
      <c r="B2388" s="47"/>
      <c r="C2388" s="47"/>
      <c r="D2388" s="47"/>
      <c r="E2388" s="47"/>
      <c r="F2388" s="47"/>
      <c r="G2388" s="47"/>
      <c r="H2388" s="47"/>
      <c r="I2388" s="47"/>
    </row>
    <row r="2389" spans="1:9" x14ac:dyDescent="0.25">
      <c r="A2389" s="47"/>
      <c r="B2389" s="47"/>
      <c r="C2389" s="47"/>
      <c r="D2389" s="47"/>
      <c r="E2389" s="47"/>
      <c r="F2389" s="47"/>
      <c r="G2389" s="47"/>
      <c r="H2389" s="47"/>
      <c r="I2389" s="47"/>
    </row>
    <row r="2390" spans="1:9" x14ac:dyDescent="0.25">
      <c r="A2390" s="47"/>
      <c r="B2390" s="47"/>
      <c r="C2390" s="47"/>
      <c r="D2390" s="47"/>
      <c r="E2390" s="47"/>
      <c r="F2390" s="47"/>
      <c r="G2390" s="47"/>
      <c r="H2390" s="47"/>
      <c r="I2390" s="47"/>
    </row>
    <row r="2391" spans="1:9" x14ac:dyDescent="0.25">
      <c r="A2391" s="47"/>
      <c r="B2391" s="47"/>
      <c r="C2391" s="47"/>
      <c r="D2391" s="47"/>
      <c r="E2391" s="47"/>
      <c r="F2391" s="47"/>
      <c r="G2391" s="47"/>
      <c r="H2391" s="47"/>
      <c r="I2391" s="47"/>
    </row>
    <row r="2392" spans="1:9" x14ac:dyDescent="0.25">
      <c r="A2392" s="47"/>
      <c r="B2392" s="47"/>
      <c r="C2392" s="47"/>
      <c r="D2392" s="47"/>
      <c r="E2392" s="47"/>
      <c r="F2392" s="47"/>
      <c r="G2392" s="47"/>
      <c r="H2392" s="47"/>
      <c r="I2392" s="47"/>
    </row>
    <row r="2393" spans="1:9" x14ac:dyDescent="0.25">
      <c r="A2393" s="47"/>
      <c r="B2393" s="47"/>
      <c r="C2393" s="47"/>
      <c r="D2393" s="47"/>
      <c r="E2393" s="47"/>
      <c r="F2393" s="47"/>
      <c r="G2393" s="47"/>
      <c r="H2393" s="47"/>
      <c r="I2393" s="47"/>
    </row>
    <row r="2394" spans="1:9" x14ac:dyDescent="0.25">
      <c r="A2394" s="47"/>
      <c r="B2394" s="47"/>
      <c r="C2394" s="47"/>
      <c r="D2394" s="47"/>
      <c r="E2394" s="47"/>
      <c r="F2394" s="47"/>
      <c r="G2394" s="47"/>
      <c r="H2394" s="47"/>
      <c r="I2394" s="47"/>
    </row>
    <row r="2395" spans="1:9" x14ac:dyDescent="0.25">
      <c r="A2395" s="47"/>
      <c r="B2395" s="47"/>
      <c r="C2395" s="47"/>
      <c r="D2395" s="47"/>
      <c r="E2395" s="47"/>
      <c r="F2395" s="47"/>
      <c r="G2395" s="47"/>
      <c r="H2395" s="47"/>
      <c r="I2395" s="47"/>
    </row>
    <row r="2396" spans="1:9" x14ac:dyDescent="0.25">
      <c r="A2396" s="47"/>
      <c r="B2396" s="47"/>
      <c r="C2396" s="47"/>
      <c r="D2396" s="47"/>
      <c r="E2396" s="47"/>
      <c r="F2396" s="47"/>
      <c r="G2396" s="47"/>
      <c r="H2396" s="47"/>
      <c r="I2396" s="47"/>
    </row>
    <row r="2397" spans="1:9" x14ac:dyDescent="0.25">
      <c r="A2397" s="47"/>
      <c r="B2397" s="47"/>
      <c r="C2397" s="47"/>
      <c r="D2397" s="47"/>
      <c r="E2397" s="47"/>
      <c r="F2397" s="47"/>
      <c r="G2397" s="47"/>
      <c r="H2397" s="47"/>
      <c r="I2397" s="47"/>
    </row>
    <row r="2398" spans="1:9" x14ac:dyDescent="0.25">
      <c r="A2398" s="47"/>
      <c r="B2398" s="47"/>
      <c r="C2398" s="47"/>
      <c r="D2398" s="47"/>
      <c r="E2398" s="47"/>
      <c r="F2398" s="47"/>
      <c r="G2398" s="47"/>
      <c r="H2398" s="47"/>
      <c r="I2398" s="47"/>
    </row>
    <row r="2399" spans="1:9" x14ac:dyDescent="0.25">
      <c r="A2399" s="47"/>
      <c r="B2399" s="47"/>
      <c r="C2399" s="47"/>
      <c r="D2399" s="47"/>
      <c r="E2399" s="47"/>
      <c r="F2399" s="47"/>
      <c r="G2399" s="47"/>
      <c r="H2399" s="47"/>
      <c r="I2399" s="47"/>
    </row>
    <row r="2400" spans="1:9" x14ac:dyDescent="0.25">
      <c r="A2400" s="47"/>
      <c r="B2400" s="47"/>
      <c r="C2400" s="47"/>
      <c r="D2400" s="47"/>
      <c r="E2400" s="47"/>
      <c r="F2400" s="47"/>
      <c r="G2400" s="47"/>
      <c r="H2400" s="47"/>
      <c r="I2400" s="47"/>
    </row>
    <row r="2401" spans="1:9" x14ac:dyDescent="0.25">
      <c r="A2401" s="47"/>
      <c r="B2401" s="47"/>
      <c r="C2401" s="47"/>
      <c r="D2401" s="47"/>
      <c r="E2401" s="47"/>
      <c r="F2401" s="47"/>
      <c r="G2401" s="47"/>
      <c r="H2401" s="47"/>
      <c r="I2401" s="47"/>
    </row>
    <row r="2402" spans="1:9" x14ac:dyDescent="0.25">
      <c r="A2402" s="47"/>
      <c r="B2402" s="47"/>
      <c r="C2402" s="47"/>
      <c r="D2402" s="47"/>
      <c r="E2402" s="47"/>
      <c r="F2402" s="47"/>
      <c r="G2402" s="47"/>
      <c r="H2402" s="47"/>
      <c r="I2402" s="47"/>
    </row>
    <row r="2403" spans="1:9" x14ac:dyDescent="0.25">
      <c r="A2403" s="47"/>
      <c r="B2403" s="47"/>
      <c r="C2403" s="47"/>
      <c r="D2403" s="47"/>
      <c r="E2403" s="47"/>
      <c r="F2403" s="47"/>
      <c r="G2403" s="47"/>
      <c r="H2403" s="47"/>
      <c r="I2403" s="47"/>
    </row>
    <row r="2404" spans="1:9" x14ac:dyDescent="0.25">
      <c r="A2404" s="47"/>
      <c r="B2404" s="47"/>
      <c r="C2404" s="47"/>
      <c r="D2404" s="47"/>
      <c r="E2404" s="47"/>
      <c r="F2404" s="47"/>
      <c r="G2404" s="47"/>
      <c r="H2404" s="47"/>
      <c r="I2404" s="47"/>
    </row>
    <row r="2405" spans="1:9" x14ac:dyDescent="0.25">
      <c r="A2405" s="47"/>
      <c r="B2405" s="47"/>
      <c r="C2405" s="47"/>
      <c r="D2405" s="47"/>
      <c r="E2405" s="47"/>
      <c r="F2405" s="47"/>
      <c r="G2405" s="47"/>
      <c r="H2405" s="47"/>
      <c r="I2405" s="47"/>
    </row>
    <row r="2406" spans="1:9" x14ac:dyDescent="0.25">
      <c r="A2406" s="47"/>
      <c r="B2406" s="47"/>
      <c r="C2406" s="47"/>
      <c r="D2406" s="47"/>
      <c r="E2406" s="47"/>
      <c r="F2406" s="47"/>
      <c r="G2406" s="47"/>
      <c r="H2406" s="47"/>
      <c r="I2406" s="47"/>
    </row>
    <row r="2407" spans="1:9" x14ac:dyDescent="0.25">
      <c r="A2407" s="47"/>
      <c r="B2407" s="47"/>
      <c r="C2407" s="47"/>
      <c r="D2407" s="47"/>
      <c r="E2407" s="47"/>
      <c r="F2407" s="47"/>
      <c r="G2407" s="47"/>
      <c r="H2407" s="47"/>
      <c r="I2407" s="47"/>
    </row>
    <row r="2408" spans="1:9" x14ac:dyDescent="0.25">
      <c r="A2408" s="47"/>
      <c r="B2408" s="47"/>
      <c r="C2408" s="47"/>
      <c r="D2408" s="47"/>
      <c r="E2408" s="47"/>
      <c r="F2408" s="47"/>
      <c r="G2408" s="47"/>
      <c r="H2408" s="47"/>
      <c r="I2408" s="47"/>
    </row>
    <row r="2409" spans="1:9" x14ac:dyDescent="0.25">
      <c r="A2409" s="47"/>
      <c r="B2409" s="47"/>
      <c r="C2409" s="47"/>
      <c r="D2409" s="47"/>
      <c r="E2409" s="47"/>
      <c r="F2409" s="47"/>
      <c r="G2409" s="47"/>
      <c r="H2409" s="47"/>
      <c r="I2409" s="47"/>
    </row>
    <row r="2410" spans="1:9" x14ac:dyDescent="0.25">
      <c r="A2410" s="47"/>
      <c r="B2410" s="47"/>
      <c r="C2410" s="47"/>
      <c r="D2410" s="47"/>
      <c r="E2410" s="47"/>
      <c r="F2410" s="47"/>
      <c r="G2410" s="47"/>
      <c r="H2410" s="47"/>
      <c r="I2410" s="47"/>
    </row>
    <row r="2411" spans="1:9" x14ac:dyDescent="0.25">
      <c r="A2411" s="47"/>
      <c r="B2411" s="47"/>
      <c r="C2411" s="47"/>
      <c r="D2411" s="47"/>
      <c r="E2411" s="47"/>
      <c r="F2411" s="47"/>
      <c r="G2411" s="47"/>
      <c r="H2411" s="47"/>
      <c r="I2411" s="47"/>
    </row>
    <row r="2412" spans="1:9" x14ac:dyDescent="0.25">
      <c r="A2412" s="47"/>
      <c r="B2412" s="47"/>
      <c r="C2412" s="47"/>
      <c r="D2412" s="47"/>
      <c r="E2412" s="47"/>
      <c r="F2412" s="47"/>
      <c r="G2412" s="47"/>
      <c r="H2412" s="47"/>
      <c r="I2412" s="47"/>
    </row>
    <row r="2413" spans="1:9" x14ac:dyDescent="0.25">
      <c r="A2413" s="47"/>
      <c r="B2413" s="47"/>
      <c r="C2413" s="47"/>
      <c r="D2413" s="47"/>
      <c r="E2413" s="47"/>
      <c r="F2413" s="47"/>
      <c r="G2413" s="47"/>
      <c r="H2413" s="47"/>
      <c r="I2413" s="47"/>
    </row>
    <row r="2414" spans="1:9" x14ac:dyDescent="0.25">
      <c r="A2414" s="47"/>
      <c r="B2414" s="47"/>
      <c r="C2414" s="47"/>
      <c r="D2414" s="47"/>
      <c r="E2414" s="47"/>
      <c r="F2414" s="47"/>
      <c r="G2414" s="47"/>
      <c r="H2414" s="47"/>
      <c r="I2414" s="47"/>
    </row>
    <row r="2415" spans="1:9" x14ac:dyDescent="0.25">
      <c r="A2415" s="47"/>
      <c r="B2415" s="47"/>
      <c r="C2415" s="47"/>
      <c r="D2415" s="47"/>
      <c r="E2415" s="47"/>
      <c r="F2415" s="47"/>
      <c r="G2415" s="47"/>
      <c r="H2415" s="47"/>
      <c r="I2415" s="47"/>
    </row>
    <row r="2416" spans="1:9" x14ac:dyDescent="0.25">
      <c r="A2416" s="47"/>
      <c r="B2416" s="47"/>
      <c r="C2416" s="47"/>
      <c r="D2416" s="47"/>
      <c r="E2416" s="47"/>
      <c r="F2416" s="47"/>
      <c r="G2416" s="47"/>
      <c r="H2416" s="47"/>
      <c r="I2416" s="47"/>
    </row>
    <row r="2417" spans="1:9" x14ac:dyDescent="0.25">
      <c r="A2417" s="47"/>
      <c r="B2417" s="47"/>
      <c r="C2417" s="47"/>
      <c r="D2417" s="47"/>
      <c r="E2417" s="47"/>
      <c r="F2417" s="47"/>
      <c r="G2417" s="47"/>
      <c r="H2417" s="47"/>
      <c r="I2417" s="47"/>
    </row>
    <row r="2418" spans="1:9" x14ac:dyDescent="0.25">
      <c r="A2418" s="47"/>
      <c r="B2418" s="47"/>
      <c r="C2418" s="47"/>
      <c r="D2418" s="47"/>
      <c r="E2418" s="47"/>
      <c r="F2418" s="47"/>
      <c r="G2418" s="47"/>
      <c r="H2418" s="47"/>
      <c r="I2418" s="47"/>
    </row>
    <row r="2419" spans="1:9" x14ac:dyDescent="0.25">
      <c r="A2419" s="47"/>
      <c r="B2419" s="47"/>
      <c r="C2419" s="47"/>
      <c r="D2419" s="47"/>
      <c r="E2419" s="47"/>
      <c r="F2419" s="47"/>
      <c r="G2419" s="47"/>
      <c r="H2419" s="47"/>
      <c r="I2419" s="47"/>
    </row>
    <row r="2420" spans="1:9" x14ac:dyDescent="0.25">
      <c r="A2420" s="47"/>
      <c r="B2420" s="47"/>
      <c r="C2420" s="47"/>
      <c r="D2420" s="47"/>
      <c r="E2420" s="47"/>
      <c r="F2420" s="47"/>
      <c r="G2420" s="47"/>
      <c r="H2420" s="47"/>
      <c r="I2420" s="47"/>
    </row>
    <row r="2421" spans="1:9" x14ac:dyDescent="0.25">
      <c r="A2421" s="47"/>
      <c r="B2421" s="47"/>
      <c r="C2421" s="47"/>
      <c r="D2421" s="47"/>
      <c r="E2421" s="47"/>
      <c r="F2421" s="47"/>
      <c r="G2421" s="47"/>
      <c r="H2421" s="47"/>
      <c r="I2421" s="47"/>
    </row>
    <row r="2422" spans="1:9" x14ac:dyDescent="0.25">
      <c r="A2422" s="47"/>
      <c r="B2422" s="47"/>
      <c r="C2422" s="47"/>
      <c r="D2422" s="47"/>
      <c r="E2422" s="47"/>
      <c r="F2422" s="47"/>
      <c r="G2422" s="47"/>
      <c r="H2422" s="47"/>
      <c r="I2422" s="47"/>
    </row>
    <row r="2423" spans="1:9" x14ac:dyDescent="0.25">
      <c r="A2423" s="47"/>
      <c r="B2423" s="47"/>
      <c r="C2423" s="47"/>
      <c r="D2423" s="47"/>
      <c r="E2423" s="47"/>
      <c r="F2423" s="47"/>
      <c r="G2423" s="47"/>
      <c r="H2423" s="47"/>
      <c r="I2423" s="47"/>
    </row>
    <row r="2424" spans="1:9" x14ac:dyDescent="0.25">
      <c r="A2424" s="47"/>
      <c r="B2424" s="47"/>
      <c r="C2424" s="47"/>
      <c r="D2424" s="47"/>
      <c r="E2424" s="47"/>
      <c r="F2424" s="47"/>
      <c r="G2424" s="47"/>
      <c r="H2424" s="47"/>
      <c r="I2424" s="47"/>
    </row>
    <row r="2425" spans="1:9" x14ac:dyDescent="0.25">
      <c r="A2425" s="47"/>
      <c r="B2425" s="47"/>
      <c r="C2425" s="47"/>
      <c r="D2425" s="47"/>
      <c r="E2425" s="47"/>
      <c r="F2425" s="47"/>
      <c r="G2425" s="47"/>
      <c r="H2425" s="47"/>
      <c r="I2425" s="47"/>
    </row>
    <row r="2426" spans="1:9" x14ac:dyDescent="0.25">
      <c r="A2426" s="47"/>
      <c r="B2426" s="47"/>
      <c r="C2426" s="47"/>
      <c r="D2426" s="47"/>
      <c r="E2426" s="47"/>
      <c r="F2426" s="47"/>
      <c r="G2426" s="47"/>
      <c r="H2426" s="47"/>
      <c r="I2426" s="47"/>
    </row>
    <row r="2427" spans="1:9" x14ac:dyDescent="0.25">
      <c r="A2427" s="47"/>
      <c r="B2427" s="47"/>
      <c r="C2427" s="47"/>
      <c r="D2427" s="47"/>
      <c r="E2427" s="47"/>
      <c r="F2427" s="47"/>
      <c r="G2427" s="47"/>
      <c r="H2427" s="47"/>
      <c r="I2427" s="47"/>
    </row>
    <row r="2428" spans="1:9" x14ac:dyDescent="0.25">
      <c r="A2428" s="47"/>
      <c r="B2428" s="47"/>
      <c r="C2428" s="47"/>
      <c r="D2428" s="47"/>
      <c r="E2428" s="47"/>
      <c r="F2428" s="47"/>
      <c r="G2428" s="47"/>
      <c r="H2428" s="47"/>
      <c r="I2428" s="47"/>
    </row>
    <row r="2429" spans="1:9" x14ac:dyDescent="0.25">
      <c r="A2429" s="47"/>
      <c r="B2429" s="47"/>
      <c r="C2429" s="47"/>
      <c r="D2429" s="47"/>
      <c r="E2429" s="47"/>
      <c r="F2429" s="47"/>
      <c r="G2429" s="47"/>
      <c r="H2429" s="47"/>
      <c r="I2429" s="47"/>
    </row>
    <row r="2430" spans="1:9" x14ac:dyDescent="0.25">
      <c r="A2430" s="47"/>
      <c r="B2430" s="47"/>
      <c r="C2430" s="47"/>
      <c r="D2430" s="47"/>
      <c r="E2430" s="47"/>
      <c r="F2430" s="47"/>
      <c r="G2430" s="47"/>
      <c r="H2430" s="47"/>
      <c r="I2430" s="47"/>
    </row>
    <row r="2431" spans="1:9" x14ac:dyDescent="0.25">
      <c r="A2431" s="47"/>
      <c r="B2431" s="47"/>
      <c r="C2431" s="47"/>
      <c r="D2431" s="47"/>
      <c r="E2431" s="47"/>
      <c r="F2431" s="47"/>
      <c r="G2431" s="47"/>
      <c r="H2431" s="47"/>
      <c r="I2431" s="47"/>
    </row>
    <row r="2432" spans="1:9" x14ac:dyDescent="0.25">
      <c r="A2432" s="47"/>
      <c r="B2432" s="47"/>
      <c r="C2432" s="47"/>
      <c r="D2432" s="47"/>
      <c r="E2432" s="47"/>
      <c r="F2432" s="47"/>
      <c r="G2432" s="47"/>
      <c r="H2432" s="47"/>
      <c r="I2432" s="47"/>
    </row>
    <row r="2433" spans="1:9" x14ac:dyDescent="0.25">
      <c r="A2433" s="47"/>
      <c r="B2433" s="47"/>
      <c r="C2433" s="47"/>
      <c r="D2433" s="47"/>
      <c r="E2433" s="47"/>
      <c r="F2433" s="47"/>
      <c r="G2433" s="47"/>
      <c r="H2433" s="47"/>
      <c r="I2433" s="47"/>
    </row>
    <row r="2434" spans="1:9" x14ac:dyDescent="0.25">
      <c r="A2434" s="47"/>
      <c r="B2434" s="47"/>
      <c r="C2434" s="47"/>
      <c r="D2434" s="47"/>
      <c r="E2434" s="47"/>
      <c r="F2434" s="47"/>
      <c r="G2434" s="47"/>
      <c r="H2434" s="47"/>
      <c r="I2434" s="47"/>
    </row>
    <row r="2435" spans="1:9" x14ac:dyDescent="0.25">
      <c r="A2435" s="47"/>
      <c r="B2435" s="47"/>
      <c r="C2435" s="47"/>
      <c r="D2435" s="47"/>
      <c r="E2435" s="47"/>
      <c r="F2435" s="47"/>
      <c r="G2435" s="47"/>
      <c r="H2435" s="47"/>
      <c r="I2435" s="47"/>
    </row>
    <row r="2436" spans="1:9" x14ac:dyDescent="0.25">
      <c r="A2436" s="47"/>
      <c r="B2436" s="47"/>
      <c r="C2436" s="47"/>
      <c r="D2436" s="47"/>
      <c r="E2436" s="47"/>
      <c r="F2436" s="47"/>
      <c r="G2436" s="47"/>
      <c r="H2436" s="47"/>
      <c r="I2436" s="47"/>
    </row>
    <row r="2437" spans="1:9" x14ac:dyDescent="0.25">
      <c r="A2437" s="47"/>
      <c r="B2437" s="47"/>
      <c r="C2437" s="47"/>
      <c r="D2437" s="47"/>
      <c r="E2437" s="47"/>
      <c r="F2437" s="47"/>
      <c r="G2437" s="47"/>
      <c r="H2437" s="47"/>
      <c r="I2437" s="47"/>
    </row>
    <row r="2438" spans="1:9" x14ac:dyDescent="0.25">
      <c r="A2438" s="47"/>
      <c r="B2438" s="47"/>
      <c r="C2438" s="47"/>
      <c r="D2438" s="47"/>
      <c r="E2438" s="47"/>
      <c r="F2438" s="47"/>
      <c r="G2438" s="47"/>
      <c r="H2438" s="47"/>
      <c r="I2438" s="47"/>
    </row>
    <row r="2439" spans="1:9" x14ac:dyDescent="0.25">
      <c r="A2439" s="47"/>
      <c r="B2439" s="47"/>
      <c r="C2439" s="47"/>
      <c r="D2439" s="47"/>
      <c r="E2439" s="47"/>
      <c r="F2439" s="47"/>
      <c r="G2439" s="47"/>
      <c r="H2439" s="47"/>
      <c r="I2439" s="47"/>
    </row>
    <row r="2440" spans="1:9" x14ac:dyDescent="0.25">
      <c r="A2440" s="47"/>
      <c r="B2440" s="47"/>
      <c r="C2440" s="47"/>
      <c r="D2440" s="47"/>
      <c r="E2440" s="47"/>
      <c r="F2440" s="47"/>
      <c r="G2440" s="47"/>
      <c r="H2440" s="47"/>
      <c r="I2440" s="47"/>
    </row>
    <row r="2441" spans="1:9" x14ac:dyDescent="0.25">
      <c r="A2441" s="47"/>
      <c r="B2441" s="47"/>
      <c r="C2441" s="47"/>
      <c r="D2441" s="47"/>
      <c r="E2441" s="47"/>
      <c r="F2441" s="47"/>
      <c r="G2441" s="47"/>
      <c r="H2441" s="47"/>
      <c r="I2441" s="47"/>
    </row>
    <row r="2442" spans="1:9" x14ac:dyDescent="0.25">
      <c r="A2442" s="47"/>
      <c r="B2442" s="47"/>
      <c r="C2442" s="47"/>
      <c r="D2442" s="47"/>
      <c r="E2442" s="47"/>
      <c r="F2442" s="47"/>
      <c r="G2442" s="47"/>
      <c r="H2442" s="47"/>
      <c r="I2442" s="47"/>
    </row>
    <row r="2443" spans="1:9" x14ac:dyDescent="0.25">
      <c r="A2443" s="47"/>
      <c r="B2443" s="47"/>
      <c r="C2443" s="47"/>
      <c r="D2443" s="47"/>
      <c r="E2443" s="47"/>
      <c r="F2443" s="47"/>
      <c r="G2443" s="47"/>
      <c r="H2443" s="47"/>
      <c r="I2443" s="47"/>
    </row>
    <row r="2444" spans="1:9" x14ac:dyDescent="0.25">
      <c r="A2444" s="47"/>
      <c r="B2444" s="47"/>
      <c r="C2444" s="47"/>
      <c r="D2444" s="47"/>
      <c r="E2444" s="47"/>
      <c r="F2444" s="47"/>
      <c r="G2444" s="47"/>
      <c r="H2444" s="47"/>
      <c r="I2444" s="47"/>
    </row>
    <row r="2445" spans="1:9" x14ac:dyDescent="0.25">
      <c r="A2445" s="47"/>
      <c r="B2445" s="47"/>
      <c r="C2445" s="47"/>
      <c r="D2445" s="47"/>
      <c r="E2445" s="47"/>
      <c r="F2445" s="47"/>
      <c r="G2445" s="47"/>
      <c r="H2445" s="47"/>
      <c r="I2445" s="47"/>
    </row>
    <row r="2446" spans="1:9" x14ac:dyDescent="0.25">
      <c r="A2446" s="47"/>
      <c r="B2446" s="47"/>
      <c r="C2446" s="47"/>
      <c r="D2446" s="47"/>
      <c r="E2446" s="47"/>
      <c r="F2446" s="47"/>
      <c r="G2446" s="47"/>
      <c r="H2446" s="47"/>
      <c r="I2446" s="47"/>
    </row>
    <row r="2447" spans="1:9" x14ac:dyDescent="0.25">
      <c r="A2447" s="47"/>
      <c r="B2447" s="47"/>
      <c r="C2447" s="47"/>
      <c r="D2447" s="47"/>
      <c r="E2447" s="47"/>
      <c r="F2447" s="47"/>
      <c r="G2447" s="47"/>
      <c r="H2447" s="47"/>
      <c r="I2447" s="47"/>
    </row>
    <row r="2448" spans="1:9" x14ac:dyDescent="0.25">
      <c r="A2448" s="47"/>
      <c r="B2448" s="47"/>
      <c r="C2448" s="47"/>
      <c r="D2448" s="47"/>
      <c r="E2448" s="47"/>
      <c r="F2448" s="47"/>
      <c r="G2448" s="47"/>
      <c r="H2448" s="47"/>
      <c r="I2448" s="47"/>
    </row>
    <row r="2449" spans="1:9" x14ac:dyDescent="0.25">
      <c r="A2449" s="47"/>
      <c r="B2449" s="47"/>
      <c r="C2449" s="47"/>
      <c r="D2449" s="47"/>
      <c r="E2449" s="47"/>
      <c r="F2449" s="47"/>
      <c r="G2449" s="47"/>
      <c r="H2449" s="47"/>
      <c r="I2449" s="47"/>
    </row>
    <row r="2450" spans="1:9" x14ac:dyDescent="0.25">
      <c r="A2450" s="47"/>
      <c r="B2450" s="47"/>
      <c r="C2450" s="47"/>
      <c r="D2450" s="47"/>
      <c r="E2450" s="47"/>
      <c r="F2450" s="47"/>
      <c r="G2450" s="47"/>
      <c r="H2450" s="47"/>
      <c r="I2450" s="47"/>
    </row>
    <row r="2451" spans="1:9" x14ac:dyDescent="0.25">
      <c r="A2451" s="47"/>
      <c r="B2451" s="47"/>
      <c r="C2451" s="47"/>
      <c r="D2451" s="47"/>
      <c r="E2451" s="47"/>
      <c r="F2451" s="47"/>
      <c r="G2451" s="47"/>
      <c r="H2451" s="47"/>
      <c r="I2451" s="47"/>
    </row>
    <row r="2452" spans="1:9" x14ac:dyDescent="0.25">
      <c r="A2452" s="47"/>
      <c r="B2452" s="47"/>
      <c r="C2452" s="47"/>
      <c r="D2452" s="47"/>
      <c r="E2452" s="47"/>
      <c r="F2452" s="47"/>
      <c r="G2452" s="47"/>
      <c r="H2452" s="47"/>
      <c r="I2452" s="47"/>
    </row>
    <row r="2453" spans="1:9" x14ac:dyDescent="0.25">
      <c r="A2453" s="47"/>
      <c r="B2453" s="47"/>
      <c r="C2453" s="47"/>
      <c r="D2453" s="47"/>
      <c r="E2453" s="47"/>
      <c r="F2453" s="47"/>
      <c r="G2453" s="47"/>
      <c r="H2453" s="47"/>
      <c r="I2453" s="47"/>
    </row>
    <row r="2454" spans="1:9" x14ac:dyDescent="0.25">
      <c r="A2454" s="47"/>
      <c r="B2454" s="47"/>
      <c r="C2454" s="47"/>
      <c r="D2454" s="47"/>
      <c r="E2454" s="47"/>
      <c r="F2454" s="47"/>
      <c r="G2454" s="47"/>
      <c r="H2454" s="47"/>
      <c r="I2454" s="47"/>
    </row>
    <row r="2455" spans="1:9" x14ac:dyDescent="0.25">
      <c r="A2455" s="47"/>
      <c r="B2455" s="47"/>
      <c r="C2455" s="47"/>
      <c r="D2455" s="47"/>
      <c r="E2455" s="47"/>
      <c r="F2455" s="47"/>
      <c r="G2455" s="47"/>
      <c r="H2455" s="47"/>
      <c r="I2455" s="47"/>
    </row>
    <row r="2456" spans="1:9" x14ac:dyDescent="0.25">
      <c r="A2456" s="47"/>
      <c r="B2456" s="47"/>
      <c r="C2456" s="47"/>
      <c r="D2456" s="47"/>
      <c r="E2456" s="47"/>
      <c r="F2456" s="47"/>
      <c r="G2456" s="47"/>
      <c r="H2456" s="47"/>
      <c r="I2456" s="47"/>
    </row>
    <row r="2457" spans="1:9" x14ac:dyDescent="0.25">
      <c r="A2457" s="47"/>
      <c r="B2457" s="47"/>
      <c r="C2457" s="47"/>
      <c r="D2457" s="47"/>
      <c r="E2457" s="47"/>
      <c r="F2457" s="47"/>
      <c r="G2457" s="47"/>
      <c r="H2457" s="47"/>
      <c r="I2457" s="47"/>
    </row>
    <row r="2458" spans="1:9" x14ac:dyDescent="0.25">
      <c r="A2458" s="47"/>
      <c r="B2458" s="47"/>
      <c r="C2458" s="47"/>
      <c r="D2458" s="47"/>
      <c r="E2458" s="47"/>
      <c r="F2458" s="47"/>
      <c r="G2458" s="47"/>
      <c r="H2458" s="47"/>
      <c r="I2458" s="47"/>
    </row>
    <row r="2459" spans="1:9" x14ac:dyDescent="0.25">
      <c r="A2459" s="47"/>
      <c r="B2459" s="47"/>
      <c r="C2459" s="47"/>
      <c r="D2459" s="47"/>
      <c r="E2459" s="47"/>
      <c r="F2459" s="47"/>
      <c r="G2459" s="47"/>
      <c r="H2459" s="47"/>
      <c r="I2459" s="47"/>
    </row>
    <row r="2460" spans="1:9" x14ac:dyDescent="0.25">
      <c r="A2460" s="47"/>
      <c r="B2460" s="47"/>
      <c r="C2460" s="47"/>
      <c r="D2460" s="47"/>
      <c r="E2460" s="47"/>
      <c r="F2460" s="47"/>
      <c r="G2460" s="47"/>
      <c r="H2460" s="47"/>
      <c r="I2460" s="47"/>
    </row>
    <row r="2461" spans="1:9" x14ac:dyDescent="0.25">
      <c r="A2461" s="47"/>
      <c r="B2461" s="47"/>
      <c r="C2461" s="47"/>
      <c r="D2461" s="47"/>
      <c r="E2461" s="47"/>
      <c r="F2461" s="47"/>
      <c r="G2461" s="47"/>
      <c r="H2461" s="47"/>
      <c r="I2461" s="47"/>
    </row>
    <row r="2462" spans="1:9" x14ac:dyDescent="0.25">
      <c r="A2462" s="47"/>
      <c r="B2462" s="47"/>
      <c r="C2462" s="47"/>
      <c r="D2462" s="47"/>
      <c r="E2462" s="47"/>
      <c r="F2462" s="47"/>
      <c r="G2462" s="47"/>
      <c r="H2462" s="47"/>
      <c r="I2462" s="47"/>
    </row>
    <row r="2463" spans="1:9" x14ac:dyDescent="0.25">
      <c r="A2463" s="47"/>
      <c r="B2463" s="47"/>
      <c r="C2463" s="47"/>
      <c r="D2463" s="47"/>
      <c r="E2463" s="47"/>
      <c r="F2463" s="47"/>
      <c r="G2463" s="47"/>
      <c r="H2463" s="47"/>
      <c r="I2463" s="47"/>
    </row>
    <row r="2464" spans="1:9" x14ac:dyDescent="0.25">
      <c r="A2464" s="47"/>
      <c r="B2464" s="47"/>
      <c r="C2464" s="47"/>
      <c r="D2464" s="47"/>
      <c r="E2464" s="47"/>
      <c r="F2464" s="47"/>
      <c r="G2464" s="47"/>
      <c r="H2464" s="47"/>
      <c r="I2464" s="47"/>
    </row>
    <row r="2465" spans="1:9" x14ac:dyDescent="0.25">
      <c r="A2465" s="47"/>
      <c r="B2465" s="47"/>
      <c r="C2465" s="47"/>
      <c r="D2465" s="47"/>
      <c r="E2465" s="47"/>
      <c r="F2465" s="47"/>
      <c r="G2465" s="47"/>
      <c r="H2465" s="47"/>
      <c r="I2465" s="47"/>
    </row>
    <row r="2466" spans="1:9" x14ac:dyDescent="0.25">
      <c r="A2466" s="47"/>
      <c r="B2466" s="47"/>
      <c r="C2466" s="47"/>
      <c r="D2466" s="47"/>
      <c r="E2466" s="47"/>
      <c r="F2466" s="47"/>
      <c r="G2466" s="47"/>
      <c r="H2466" s="47"/>
      <c r="I2466" s="47"/>
    </row>
    <row r="2467" spans="1:9" x14ac:dyDescent="0.25">
      <c r="A2467" s="47"/>
      <c r="B2467" s="47"/>
      <c r="C2467" s="47"/>
      <c r="D2467" s="47"/>
      <c r="E2467" s="47"/>
      <c r="F2467" s="47"/>
      <c r="G2467" s="47"/>
      <c r="H2467" s="47"/>
      <c r="I2467" s="47"/>
    </row>
    <row r="2468" spans="1:9" x14ac:dyDescent="0.25">
      <c r="A2468" s="47"/>
      <c r="B2468" s="47"/>
      <c r="C2468" s="47"/>
      <c r="D2468" s="47"/>
      <c r="E2468" s="47"/>
      <c r="F2468" s="47"/>
      <c r="G2468" s="47"/>
      <c r="H2468" s="47"/>
      <c r="I2468" s="47"/>
    </row>
    <row r="2469" spans="1:9" x14ac:dyDescent="0.25">
      <c r="A2469" s="47"/>
      <c r="B2469" s="47"/>
      <c r="C2469" s="47"/>
      <c r="D2469" s="47"/>
      <c r="E2469" s="47"/>
      <c r="F2469" s="47"/>
      <c r="G2469" s="47"/>
      <c r="H2469" s="47"/>
      <c r="I2469" s="47"/>
    </row>
    <row r="2470" spans="1:9" x14ac:dyDescent="0.25">
      <c r="A2470" s="47"/>
      <c r="B2470" s="47"/>
      <c r="C2470" s="47"/>
      <c r="D2470" s="47"/>
      <c r="E2470" s="47"/>
      <c r="F2470" s="47"/>
      <c r="G2470" s="47"/>
      <c r="H2470" s="47"/>
      <c r="I2470" s="47"/>
    </row>
    <row r="2471" spans="1:9" x14ac:dyDescent="0.25">
      <c r="A2471" s="47"/>
      <c r="B2471" s="47"/>
      <c r="C2471" s="47"/>
      <c r="D2471" s="47"/>
      <c r="E2471" s="47"/>
      <c r="F2471" s="47"/>
      <c r="G2471" s="47"/>
      <c r="H2471" s="47"/>
      <c r="I2471" s="47"/>
    </row>
    <row r="2472" spans="1:9" x14ac:dyDescent="0.25">
      <c r="A2472" s="47"/>
      <c r="B2472" s="47"/>
      <c r="C2472" s="47"/>
      <c r="D2472" s="47"/>
      <c r="E2472" s="47"/>
      <c r="F2472" s="47"/>
      <c r="G2472" s="47"/>
      <c r="H2472" s="47"/>
      <c r="I2472" s="47"/>
    </row>
    <row r="2473" spans="1:9" x14ac:dyDescent="0.25">
      <c r="A2473" s="47"/>
      <c r="B2473" s="47"/>
      <c r="C2473" s="47"/>
      <c r="D2473" s="47"/>
      <c r="E2473" s="47"/>
      <c r="F2473" s="47"/>
      <c r="G2473" s="47"/>
      <c r="H2473" s="47"/>
      <c r="I2473" s="47"/>
    </row>
    <row r="2474" spans="1:9" x14ac:dyDescent="0.25">
      <c r="A2474" s="47"/>
      <c r="B2474" s="47"/>
      <c r="C2474" s="47"/>
      <c r="D2474" s="47"/>
      <c r="E2474" s="47"/>
      <c r="F2474" s="47"/>
      <c r="G2474" s="47"/>
      <c r="H2474" s="47"/>
      <c r="I2474" s="47"/>
    </row>
    <row r="2475" spans="1:9" x14ac:dyDescent="0.25">
      <c r="A2475" s="47"/>
      <c r="B2475" s="47"/>
      <c r="C2475" s="47"/>
      <c r="D2475" s="47"/>
      <c r="E2475" s="47"/>
      <c r="F2475" s="47"/>
      <c r="G2475" s="47"/>
      <c r="H2475" s="47"/>
      <c r="I2475" s="47"/>
    </row>
    <row r="2476" spans="1:9" x14ac:dyDescent="0.25">
      <c r="A2476" s="47"/>
      <c r="B2476" s="47"/>
      <c r="C2476" s="47"/>
      <c r="D2476" s="47"/>
      <c r="E2476" s="47"/>
      <c r="F2476" s="47"/>
      <c r="G2476" s="47"/>
      <c r="H2476" s="47"/>
      <c r="I2476" s="47"/>
    </row>
    <row r="2477" spans="1:9" x14ac:dyDescent="0.25">
      <c r="A2477" s="47"/>
      <c r="B2477" s="47"/>
      <c r="C2477" s="47"/>
      <c r="D2477" s="47"/>
      <c r="E2477" s="47"/>
      <c r="F2477" s="47"/>
      <c r="G2477" s="47"/>
      <c r="H2477" s="47"/>
      <c r="I2477" s="47"/>
    </row>
    <row r="2478" spans="1:9" x14ac:dyDescent="0.25">
      <c r="A2478" s="47"/>
      <c r="B2478" s="47"/>
      <c r="C2478" s="47"/>
      <c r="D2478" s="47"/>
      <c r="E2478" s="47"/>
      <c r="F2478" s="47"/>
      <c r="G2478" s="47"/>
      <c r="H2478" s="47"/>
      <c r="I2478" s="47"/>
    </row>
    <row r="2479" spans="1:9" x14ac:dyDescent="0.25">
      <c r="A2479" s="47"/>
      <c r="B2479" s="47"/>
      <c r="C2479" s="47"/>
      <c r="D2479" s="47"/>
      <c r="E2479" s="47"/>
      <c r="F2479" s="47"/>
      <c r="G2479" s="47"/>
      <c r="H2479" s="47"/>
      <c r="I2479" s="47"/>
    </row>
    <row r="2480" spans="1:9" x14ac:dyDescent="0.25">
      <c r="A2480" s="47"/>
      <c r="B2480" s="47"/>
      <c r="C2480" s="47"/>
      <c r="D2480" s="47"/>
      <c r="E2480" s="47"/>
      <c r="F2480" s="47"/>
      <c r="G2480" s="47"/>
      <c r="H2480" s="47"/>
      <c r="I2480" s="47"/>
    </row>
    <row r="2481" spans="1:9" x14ac:dyDescent="0.25">
      <c r="A2481" s="47"/>
      <c r="B2481" s="47"/>
      <c r="C2481" s="47"/>
      <c r="D2481" s="47"/>
      <c r="E2481" s="47"/>
      <c r="F2481" s="47"/>
      <c r="G2481" s="47"/>
      <c r="H2481" s="47"/>
      <c r="I2481" s="47"/>
    </row>
    <row r="2482" spans="1:9" x14ac:dyDescent="0.25">
      <c r="A2482" s="47"/>
      <c r="B2482" s="47"/>
      <c r="C2482" s="47"/>
      <c r="D2482" s="47"/>
      <c r="E2482" s="47"/>
      <c r="F2482" s="47"/>
      <c r="G2482" s="47"/>
      <c r="H2482" s="47"/>
      <c r="I2482" s="47"/>
    </row>
    <row r="2483" spans="1:9" x14ac:dyDescent="0.25">
      <c r="A2483" s="47"/>
      <c r="B2483" s="47"/>
      <c r="C2483" s="47"/>
      <c r="D2483" s="47"/>
      <c r="E2483" s="47"/>
      <c r="F2483" s="47"/>
      <c r="G2483" s="47"/>
      <c r="H2483" s="47"/>
      <c r="I2483" s="47"/>
    </row>
    <row r="2484" spans="1:9" x14ac:dyDescent="0.25">
      <c r="A2484" s="47"/>
      <c r="B2484" s="47"/>
      <c r="C2484" s="47"/>
      <c r="D2484" s="47"/>
      <c r="E2484" s="47"/>
      <c r="F2484" s="47"/>
      <c r="G2484" s="47"/>
      <c r="H2484" s="47"/>
      <c r="I2484" s="47"/>
    </row>
    <row r="2485" spans="1:9" x14ac:dyDescent="0.25">
      <c r="A2485" s="47"/>
      <c r="B2485" s="47"/>
      <c r="C2485" s="47"/>
      <c r="D2485" s="47"/>
      <c r="E2485" s="47"/>
      <c r="F2485" s="47"/>
      <c r="G2485" s="47"/>
      <c r="H2485" s="47"/>
      <c r="I2485" s="47"/>
    </row>
    <row r="2486" spans="1:9" x14ac:dyDescent="0.25">
      <c r="A2486" s="47"/>
      <c r="B2486" s="47"/>
      <c r="C2486" s="47"/>
      <c r="D2486" s="47"/>
      <c r="E2486" s="47"/>
      <c r="F2486" s="47"/>
      <c r="G2486" s="47"/>
      <c r="H2486" s="47"/>
      <c r="I2486" s="47"/>
    </row>
    <row r="2487" spans="1:9" x14ac:dyDescent="0.25">
      <c r="A2487" s="47"/>
      <c r="B2487" s="47"/>
      <c r="C2487" s="47"/>
      <c r="D2487" s="47"/>
      <c r="E2487" s="47"/>
      <c r="F2487" s="47"/>
      <c r="G2487" s="47"/>
      <c r="H2487" s="47"/>
      <c r="I2487" s="47"/>
    </row>
    <row r="2488" spans="1:9" x14ac:dyDescent="0.25">
      <c r="A2488" s="47"/>
      <c r="B2488" s="47"/>
      <c r="C2488" s="47"/>
      <c r="D2488" s="47"/>
      <c r="E2488" s="47"/>
      <c r="F2488" s="47"/>
      <c r="G2488" s="47"/>
      <c r="H2488" s="47"/>
      <c r="I2488" s="47"/>
    </row>
    <row r="2489" spans="1:9" x14ac:dyDescent="0.25">
      <c r="A2489" s="47"/>
      <c r="B2489" s="47"/>
      <c r="C2489" s="47"/>
      <c r="D2489" s="47"/>
      <c r="E2489" s="47"/>
      <c r="F2489" s="47"/>
      <c r="G2489" s="47"/>
      <c r="H2489" s="47"/>
      <c r="I2489" s="47"/>
    </row>
    <row r="2490" spans="1:9" x14ac:dyDescent="0.25">
      <c r="A2490" s="47"/>
      <c r="B2490" s="47"/>
      <c r="C2490" s="47"/>
      <c r="D2490" s="47"/>
      <c r="E2490" s="47"/>
      <c r="F2490" s="47"/>
      <c r="G2490" s="47"/>
      <c r="H2490" s="47"/>
      <c r="I2490" s="47"/>
    </row>
    <row r="2491" spans="1:9" x14ac:dyDescent="0.25">
      <c r="A2491" s="47"/>
      <c r="B2491" s="47"/>
      <c r="C2491" s="47"/>
      <c r="D2491" s="47"/>
      <c r="E2491" s="47"/>
      <c r="F2491" s="47"/>
      <c r="G2491" s="47"/>
      <c r="H2491" s="47"/>
      <c r="I2491" s="47"/>
    </row>
    <row r="2492" spans="1:9" x14ac:dyDescent="0.25">
      <c r="A2492" s="47"/>
      <c r="B2492" s="47"/>
      <c r="C2492" s="47"/>
      <c r="D2492" s="47"/>
      <c r="E2492" s="47"/>
      <c r="F2492" s="47"/>
      <c r="G2492" s="47"/>
      <c r="H2492" s="47"/>
      <c r="I2492" s="47"/>
    </row>
    <row r="2493" spans="1:9" x14ac:dyDescent="0.25">
      <c r="A2493" s="47"/>
      <c r="B2493" s="47"/>
      <c r="C2493" s="47"/>
      <c r="D2493" s="47"/>
      <c r="E2493" s="47"/>
      <c r="F2493" s="47"/>
      <c r="G2493" s="47"/>
      <c r="H2493" s="47"/>
      <c r="I2493" s="47"/>
    </row>
    <row r="2494" spans="1:9" x14ac:dyDescent="0.25">
      <c r="A2494" s="47"/>
      <c r="B2494" s="47"/>
      <c r="C2494" s="47"/>
      <c r="D2494" s="47"/>
      <c r="E2494" s="47"/>
      <c r="F2494" s="47"/>
      <c r="G2494" s="47"/>
      <c r="H2494" s="47"/>
      <c r="I2494" s="47"/>
    </row>
    <row r="2495" spans="1:9" x14ac:dyDescent="0.25">
      <c r="A2495" s="47"/>
      <c r="B2495" s="47"/>
      <c r="C2495" s="47"/>
      <c r="D2495" s="47"/>
      <c r="E2495" s="47"/>
      <c r="F2495" s="47"/>
      <c r="G2495" s="47"/>
      <c r="H2495" s="47"/>
      <c r="I2495" s="47"/>
    </row>
    <row r="2496" spans="1:9" x14ac:dyDescent="0.25">
      <c r="A2496" s="47"/>
      <c r="B2496" s="47"/>
      <c r="C2496" s="47"/>
      <c r="D2496" s="47"/>
      <c r="E2496" s="47"/>
      <c r="F2496" s="47"/>
      <c r="G2496" s="47"/>
      <c r="H2496" s="47"/>
      <c r="I2496" s="47"/>
    </row>
    <row r="2497" spans="1:9" x14ac:dyDescent="0.25">
      <c r="A2497" s="47"/>
      <c r="B2497" s="47"/>
      <c r="C2497" s="47"/>
      <c r="D2497" s="47"/>
      <c r="E2497" s="47"/>
      <c r="F2497" s="47"/>
      <c r="G2497" s="47"/>
      <c r="H2497" s="47"/>
      <c r="I2497" s="47"/>
    </row>
    <row r="2498" spans="1:9" x14ac:dyDescent="0.25">
      <c r="A2498" s="47"/>
      <c r="B2498" s="47"/>
      <c r="C2498" s="47"/>
      <c r="D2498" s="47"/>
      <c r="E2498" s="47"/>
      <c r="F2498" s="47"/>
      <c r="G2498" s="47"/>
      <c r="H2498" s="47"/>
      <c r="I2498" s="47"/>
    </row>
    <row r="2499" spans="1:9" x14ac:dyDescent="0.25">
      <c r="A2499" s="47"/>
      <c r="B2499" s="47"/>
      <c r="C2499" s="47"/>
      <c r="D2499" s="47"/>
      <c r="E2499" s="47"/>
      <c r="F2499" s="47"/>
      <c r="G2499" s="47"/>
      <c r="H2499" s="47"/>
      <c r="I2499" s="47"/>
    </row>
    <row r="2500" spans="1:9" x14ac:dyDescent="0.25">
      <c r="A2500" s="47"/>
      <c r="B2500" s="47"/>
      <c r="C2500" s="47"/>
      <c r="D2500" s="47"/>
      <c r="E2500" s="47"/>
      <c r="F2500" s="47"/>
      <c r="G2500" s="47"/>
      <c r="H2500" s="47"/>
      <c r="I2500" s="47"/>
    </row>
    <row r="2501" spans="1:9" x14ac:dyDescent="0.25">
      <c r="A2501" s="47"/>
      <c r="B2501" s="47"/>
      <c r="C2501" s="47"/>
      <c r="D2501" s="47"/>
      <c r="E2501" s="47"/>
      <c r="F2501" s="47"/>
      <c r="G2501" s="47"/>
      <c r="H2501" s="47"/>
      <c r="I2501" s="47"/>
    </row>
    <row r="2502" spans="1:9" x14ac:dyDescent="0.25">
      <c r="A2502" s="47"/>
      <c r="B2502" s="47"/>
      <c r="C2502" s="47"/>
      <c r="D2502" s="47"/>
      <c r="E2502" s="47"/>
      <c r="F2502" s="47"/>
      <c r="G2502" s="47"/>
      <c r="H2502" s="47"/>
      <c r="I2502" s="47"/>
    </row>
    <row r="2503" spans="1:9" x14ac:dyDescent="0.25">
      <c r="A2503" s="47"/>
      <c r="B2503" s="47"/>
      <c r="C2503" s="47"/>
      <c r="D2503" s="47"/>
      <c r="E2503" s="47"/>
      <c r="F2503" s="47"/>
      <c r="G2503" s="47"/>
      <c r="H2503" s="47"/>
      <c r="I2503" s="47"/>
    </row>
    <row r="2504" spans="1:9" x14ac:dyDescent="0.25">
      <c r="A2504" s="47"/>
      <c r="B2504" s="47"/>
      <c r="C2504" s="47"/>
      <c r="D2504" s="47"/>
      <c r="E2504" s="47"/>
      <c r="F2504" s="47"/>
      <c r="G2504" s="47"/>
      <c r="H2504" s="47"/>
      <c r="I2504" s="47"/>
    </row>
    <row r="2505" spans="1:9" x14ac:dyDescent="0.25">
      <c r="A2505" s="47"/>
      <c r="B2505" s="47"/>
      <c r="C2505" s="47"/>
      <c r="D2505" s="47"/>
      <c r="E2505" s="47"/>
      <c r="F2505" s="47"/>
      <c r="G2505" s="47"/>
      <c r="H2505" s="47"/>
      <c r="I2505" s="47"/>
    </row>
    <row r="2506" spans="1:9" x14ac:dyDescent="0.25">
      <c r="A2506" s="47"/>
      <c r="B2506" s="47"/>
      <c r="C2506" s="47"/>
      <c r="D2506" s="47"/>
      <c r="E2506" s="47"/>
      <c r="F2506" s="47"/>
      <c r="G2506" s="47"/>
      <c r="H2506" s="47"/>
      <c r="I2506" s="47"/>
    </row>
    <row r="2507" spans="1:9" x14ac:dyDescent="0.25">
      <c r="A2507" s="47"/>
      <c r="B2507" s="47"/>
      <c r="C2507" s="47"/>
      <c r="D2507" s="47"/>
      <c r="E2507" s="47"/>
      <c r="F2507" s="47"/>
      <c r="G2507" s="47"/>
      <c r="H2507" s="47"/>
      <c r="I2507" s="47"/>
    </row>
    <row r="2508" spans="1:9" x14ac:dyDescent="0.25">
      <c r="A2508" s="47"/>
      <c r="B2508" s="47"/>
      <c r="C2508" s="47"/>
      <c r="D2508" s="47"/>
      <c r="E2508" s="47"/>
      <c r="F2508" s="47"/>
      <c r="G2508" s="47"/>
      <c r="H2508" s="47"/>
      <c r="I2508" s="47"/>
    </row>
    <row r="2509" spans="1:9" x14ac:dyDescent="0.25">
      <c r="A2509" s="47"/>
      <c r="B2509" s="47"/>
      <c r="C2509" s="47"/>
      <c r="D2509" s="47"/>
      <c r="E2509" s="47"/>
      <c r="F2509" s="47"/>
      <c r="G2509" s="47"/>
      <c r="H2509" s="47"/>
      <c r="I2509" s="47"/>
    </row>
    <row r="2510" spans="1:9" x14ac:dyDescent="0.25">
      <c r="A2510" s="47"/>
      <c r="B2510" s="47"/>
      <c r="C2510" s="47"/>
      <c r="D2510" s="47"/>
      <c r="E2510" s="47"/>
      <c r="F2510" s="47"/>
      <c r="G2510" s="47"/>
      <c r="H2510" s="47"/>
      <c r="I2510" s="47"/>
    </row>
    <row r="2511" spans="1:9" x14ac:dyDescent="0.25">
      <c r="A2511" s="47"/>
      <c r="B2511" s="47"/>
      <c r="C2511" s="47"/>
      <c r="D2511" s="47"/>
      <c r="E2511" s="47"/>
      <c r="F2511" s="47"/>
      <c r="G2511" s="47"/>
      <c r="H2511" s="47"/>
      <c r="I2511" s="47"/>
    </row>
    <row r="2512" spans="1:9" x14ac:dyDescent="0.25">
      <c r="A2512" s="47"/>
      <c r="B2512" s="47"/>
      <c r="C2512" s="47"/>
      <c r="D2512" s="47"/>
      <c r="E2512" s="47"/>
      <c r="F2512" s="47"/>
      <c r="G2512" s="47"/>
      <c r="H2512" s="47"/>
      <c r="I2512" s="47"/>
    </row>
    <row r="2513" spans="1:9" x14ac:dyDescent="0.25">
      <c r="A2513" s="47"/>
      <c r="B2513" s="47"/>
      <c r="C2513" s="47"/>
      <c r="D2513" s="47"/>
      <c r="E2513" s="47"/>
      <c r="F2513" s="47"/>
      <c r="G2513" s="47"/>
      <c r="H2513" s="47"/>
      <c r="I2513" s="47"/>
    </row>
    <row r="2514" spans="1:9" x14ac:dyDescent="0.25">
      <c r="A2514" s="47"/>
      <c r="B2514" s="47"/>
      <c r="C2514" s="47"/>
      <c r="D2514" s="47"/>
      <c r="E2514" s="47"/>
      <c r="F2514" s="47"/>
      <c r="G2514" s="47"/>
      <c r="H2514" s="47"/>
      <c r="I2514" s="47"/>
    </row>
    <row r="2515" spans="1:9" x14ac:dyDescent="0.25">
      <c r="A2515" s="47"/>
      <c r="B2515" s="47"/>
      <c r="C2515" s="47"/>
      <c r="D2515" s="47"/>
      <c r="E2515" s="47"/>
      <c r="F2515" s="47"/>
      <c r="G2515" s="47"/>
      <c r="H2515" s="47"/>
      <c r="I2515" s="47"/>
    </row>
    <row r="2516" spans="1:9" x14ac:dyDescent="0.25">
      <c r="A2516" s="47"/>
      <c r="B2516" s="47"/>
      <c r="C2516" s="47"/>
      <c r="D2516" s="47"/>
      <c r="E2516" s="47"/>
      <c r="F2516" s="47"/>
      <c r="G2516" s="47"/>
      <c r="H2516" s="47"/>
      <c r="I2516" s="47"/>
    </row>
    <row r="2517" spans="1:9" x14ac:dyDescent="0.25">
      <c r="A2517" s="47"/>
      <c r="B2517" s="47"/>
      <c r="C2517" s="47"/>
      <c r="D2517" s="47"/>
      <c r="E2517" s="47"/>
      <c r="F2517" s="47"/>
      <c r="G2517" s="47"/>
      <c r="H2517" s="47"/>
      <c r="I2517" s="47"/>
    </row>
    <row r="2518" spans="1:9" x14ac:dyDescent="0.25">
      <c r="A2518" s="47"/>
      <c r="B2518" s="47"/>
      <c r="C2518" s="47"/>
      <c r="D2518" s="47"/>
      <c r="E2518" s="47"/>
      <c r="F2518" s="47"/>
      <c r="G2518" s="47"/>
      <c r="H2518" s="47"/>
      <c r="I2518" s="47"/>
    </row>
    <row r="2519" spans="1:9" x14ac:dyDescent="0.25">
      <c r="A2519" s="47"/>
      <c r="B2519" s="47"/>
      <c r="C2519" s="47"/>
      <c r="D2519" s="47"/>
      <c r="E2519" s="47"/>
      <c r="F2519" s="47"/>
      <c r="G2519" s="47"/>
      <c r="H2519" s="47"/>
      <c r="I2519" s="47"/>
    </row>
    <row r="2520" spans="1:9" x14ac:dyDescent="0.25">
      <c r="A2520" s="47"/>
      <c r="B2520" s="47"/>
      <c r="C2520" s="47"/>
      <c r="D2520" s="47"/>
      <c r="E2520" s="47"/>
      <c r="F2520" s="47"/>
      <c r="G2520" s="47"/>
      <c r="H2520" s="47"/>
      <c r="I2520" s="47"/>
    </row>
    <row r="2521" spans="1:9" x14ac:dyDescent="0.25">
      <c r="A2521" s="47"/>
      <c r="B2521" s="47"/>
      <c r="C2521" s="47"/>
      <c r="D2521" s="47"/>
      <c r="E2521" s="47"/>
      <c r="F2521" s="47"/>
      <c r="G2521" s="47"/>
      <c r="H2521" s="47"/>
      <c r="I2521" s="47"/>
    </row>
    <row r="2522" spans="1:9" x14ac:dyDescent="0.25">
      <c r="A2522" s="47"/>
      <c r="B2522" s="47"/>
      <c r="C2522" s="47"/>
      <c r="D2522" s="47"/>
      <c r="E2522" s="47"/>
      <c r="F2522" s="47"/>
      <c r="G2522" s="47"/>
      <c r="H2522" s="47"/>
      <c r="I2522" s="47"/>
    </row>
    <row r="2523" spans="1:9" x14ac:dyDescent="0.25">
      <c r="A2523" s="47"/>
      <c r="B2523" s="47"/>
      <c r="C2523" s="47"/>
      <c r="D2523" s="47"/>
      <c r="E2523" s="47"/>
      <c r="F2523" s="47"/>
      <c r="G2523" s="47"/>
      <c r="H2523" s="47"/>
      <c r="I2523" s="47"/>
    </row>
    <row r="2524" spans="1:9" x14ac:dyDescent="0.25">
      <c r="A2524" s="47"/>
      <c r="B2524" s="47"/>
      <c r="C2524" s="47"/>
      <c r="D2524" s="47"/>
      <c r="E2524" s="47"/>
      <c r="F2524" s="47"/>
      <c r="G2524" s="47"/>
      <c r="H2524" s="47"/>
      <c r="I2524" s="47"/>
    </row>
    <row r="2525" spans="1:9" x14ac:dyDescent="0.25">
      <c r="A2525" s="47"/>
      <c r="B2525" s="47"/>
      <c r="C2525" s="47"/>
      <c r="D2525" s="47"/>
      <c r="E2525" s="47"/>
      <c r="F2525" s="47"/>
      <c r="G2525" s="47"/>
      <c r="H2525" s="47"/>
      <c r="I2525" s="47"/>
    </row>
    <row r="2526" spans="1:9" x14ac:dyDescent="0.25">
      <c r="A2526" s="47"/>
      <c r="B2526" s="47"/>
      <c r="C2526" s="47"/>
      <c r="D2526" s="47"/>
      <c r="E2526" s="47"/>
      <c r="F2526" s="47"/>
      <c r="G2526" s="47"/>
      <c r="H2526" s="47"/>
      <c r="I2526" s="47"/>
    </row>
    <row r="2527" spans="1:9" x14ac:dyDescent="0.25">
      <c r="A2527" s="47"/>
      <c r="B2527" s="47"/>
      <c r="C2527" s="47"/>
      <c r="D2527" s="47"/>
      <c r="E2527" s="47"/>
      <c r="F2527" s="47"/>
      <c r="G2527" s="47"/>
      <c r="H2527" s="47"/>
      <c r="I2527" s="47"/>
    </row>
    <row r="2528" spans="1:9" x14ac:dyDescent="0.25">
      <c r="A2528" s="47"/>
      <c r="B2528" s="47"/>
      <c r="C2528" s="47"/>
      <c r="D2528" s="47"/>
      <c r="E2528" s="47"/>
      <c r="F2528" s="47"/>
      <c r="G2528" s="47"/>
      <c r="H2528" s="47"/>
      <c r="I2528" s="47"/>
    </row>
    <row r="2529" spans="1:9" x14ac:dyDescent="0.25">
      <c r="A2529" s="47"/>
      <c r="B2529" s="47"/>
      <c r="C2529" s="47"/>
      <c r="D2529" s="47"/>
      <c r="E2529" s="47"/>
      <c r="F2529" s="47"/>
      <c r="G2529" s="47"/>
      <c r="H2529" s="47"/>
      <c r="I2529" s="47"/>
    </row>
    <row r="2530" spans="1:9" x14ac:dyDescent="0.25">
      <c r="A2530" s="47"/>
      <c r="B2530" s="47"/>
      <c r="C2530" s="47"/>
      <c r="D2530" s="47"/>
      <c r="E2530" s="47"/>
      <c r="F2530" s="47"/>
      <c r="G2530" s="47"/>
      <c r="H2530" s="47"/>
      <c r="I2530" s="47"/>
    </row>
    <row r="2531" spans="1:9" x14ac:dyDescent="0.25">
      <c r="A2531" s="47"/>
      <c r="B2531" s="47"/>
      <c r="C2531" s="47"/>
      <c r="D2531" s="47"/>
      <c r="E2531" s="47"/>
      <c r="F2531" s="47"/>
      <c r="G2531" s="47"/>
      <c r="H2531" s="47"/>
      <c r="I2531" s="47"/>
    </row>
    <row r="2532" spans="1:9" x14ac:dyDescent="0.25">
      <c r="A2532" s="47"/>
      <c r="B2532" s="47"/>
      <c r="C2532" s="47"/>
      <c r="D2532" s="47"/>
      <c r="E2532" s="47"/>
      <c r="F2532" s="47"/>
      <c r="G2532" s="47"/>
      <c r="H2532" s="47"/>
      <c r="I2532" s="47"/>
    </row>
    <row r="2533" spans="1:9" x14ac:dyDescent="0.25">
      <c r="A2533" s="47"/>
      <c r="B2533" s="47"/>
      <c r="C2533" s="47"/>
      <c r="D2533" s="47"/>
      <c r="E2533" s="47"/>
      <c r="F2533" s="47"/>
      <c r="G2533" s="47"/>
      <c r="H2533" s="47"/>
      <c r="I2533" s="47"/>
    </row>
    <row r="2534" spans="1:9" x14ac:dyDescent="0.25">
      <c r="A2534" s="47"/>
      <c r="B2534" s="47"/>
      <c r="C2534" s="47"/>
      <c r="D2534" s="47"/>
      <c r="E2534" s="47"/>
      <c r="F2534" s="47"/>
      <c r="G2534" s="47"/>
      <c r="H2534" s="47"/>
      <c r="I2534" s="47"/>
    </row>
    <row r="2535" spans="1:9" x14ac:dyDescent="0.25">
      <c r="A2535" s="47"/>
      <c r="B2535" s="47"/>
      <c r="C2535" s="47"/>
      <c r="D2535" s="47"/>
      <c r="E2535" s="47"/>
      <c r="F2535" s="47"/>
      <c r="G2535" s="47"/>
      <c r="H2535" s="47"/>
      <c r="I2535" s="47"/>
    </row>
    <row r="2536" spans="1:9" x14ac:dyDescent="0.25">
      <c r="A2536" s="47"/>
      <c r="B2536" s="47"/>
      <c r="C2536" s="47"/>
      <c r="D2536" s="47"/>
      <c r="E2536" s="47"/>
      <c r="F2536" s="47"/>
      <c r="G2536" s="47"/>
      <c r="H2536" s="47"/>
      <c r="I2536" s="47"/>
    </row>
    <row r="2537" spans="1:9" x14ac:dyDescent="0.25">
      <c r="A2537" s="47"/>
      <c r="B2537" s="47"/>
      <c r="C2537" s="47"/>
      <c r="D2537" s="47"/>
      <c r="E2537" s="47"/>
      <c r="F2537" s="47"/>
      <c r="G2537" s="47"/>
      <c r="H2537" s="47"/>
      <c r="I2537" s="47"/>
    </row>
    <row r="2538" spans="1:9" x14ac:dyDescent="0.25">
      <c r="A2538" s="47"/>
      <c r="B2538" s="47"/>
      <c r="C2538" s="47"/>
      <c r="D2538" s="47"/>
      <c r="E2538" s="47"/>
      <c r="F2538" s="47"/>
      <c r="G2538" s="47"/>
      <c r="H2538" s="47"/>
      <c r="I2538" s="47"/>
    </row>
    <row r="2539" spans="1:9" x14ac:dyDescent="0.25">
      <c r="A2539" s="47"/>
      <c r="B2539" s="47"/>
      <c r="C2539" s="47"/>
      <c r="D2539" s="47"/>
      <c r="E2539" s="47"/>
      <c r="F2539" s="47"/>
      <c r="G2539" s="47"/>
      <c r="H2539" s="47"/>
      <c r="I2539" s="47"/>
    </row>
    <row r="2540" spans="1:9" x14ac:dyDescent="0.25">
      <c r="A2540" s="47"/>
      <c r="B2540" s="47"/>
      <c r="C2540" s="47"/>
      <c r="D2540" s="47"/>
      <c r="E2540" s="47"/>
      <c r="F2540" s="47"/>
      <c r="G2540" s="47"/>
      <c r="H2540" s="47"/>
      <c r="I2540" s="47"/>
    </row>
    <row r="2541" spans="1:9" x14ac:dyDescent="0.25">
      <c r="A2541" s="47"/>
      <c r="B2541" s="47"/>
      <c r="C2541" s="47"/>
      <c r="D2541" s="47"/>
      <c r="E2541" s="47"/>
      <c r="F2541" s="47"/>
      <c r="G2541" s="47"/>
      <c r="H2541" s="47"/>
      <c r="I2541" s="47"/>
    </row>
    <row r="2542" spans="1:9" x14ac:dyDescent="0.25">
      <c r="A2542" s="47"/>
      <c r="B2542" s="47"/>
      <c r="C2542" s="47"/>
      <c r="D2542" s="47"/>
      <c r="E2542" s="47"/>
      <c r="F2542" s="47"/>
      <c r="G2542" s="47"/>
      <c r="H2542" s="47"/>
      <c r="I2542" s="47"/>
    </row>
    <row r="2543" spans="1:9" x14ac:dyDescent="0.25">
      <c r="A2543" s="47"/>
      <c r="B2543" s="47"/>
      <c r="C2543" s="47"/>
      <c r="D2543" s="47"/>
      <c r="E2543" s="47"/>
      <c r="F2543" s="47"/>
      <c r="G2543" s="47"/>
      <c r="H2543" s="47"/>
      <c r="I2543" s="47"/>
    </row>
    <row r="2544" spans="1:9" x14ac:dyDescent="0.25">
      <c r="A2544" s="47"/>
      <c r="B2544" s="47"/>
      <c r="C2544" s="47"/>
      <c r="D2544" s="47"/>
      <c r="E2544" s="47"/>
      <c r="F2544" s="47"/>
      <c r="G2544" s="47"/>
      <c r="H2544" s="47"/>
      <c r="I2544" s="47"/>
    </row>
    <row r="2545" spans="1:9" x14ac:dyDescent="0.25">
      <c r="A2545" s="47"/>
      <c r="B2545" s="47"/>
      <c r="C2545" s="47"/>
      <c r="D2545" s="47"/>
      <c r="E2545" s="47"/>
      <c r="F2545" s="47"/>
      <c r="G2545" s="47"/>
      <c r="H2545" s="47"/>
      <c r="I2545" s="47"/>
    </row>
    <row r="2546" spans="1:9" x14ac:dyDescent="0.25">
      <c r="A2546" s="47"/>
      <c r="B2546" s="47"/>
      <c r="C2546" s="47"/>
      <c r="D2546" s="47"/>
      <c r="E2546" s="47"/>
      <c r="F2546" s="47"/>
      <c r="G2546" s="47"/>
      <c r="H2546" s="47"/>
      <c r="I2546" s="47"/>
    </row>
    <row r="2547" spans="1:9" x14ac:dyDescent="0.25">
      <c r="A2547" s="47"/>
      <c r="B2547" s="47"/>
      <c r="C2547" s="47"/>
      <c r="D2547" s="47"/>
      <c r="E2547" s="47"/>
      <c r="F2547" s="47"/>
      <c r="G2547" s="47"/>
      <c r="H2547" s="47"/>
      <c r="I2547" s="47"/>
    </row>
    <row r="2548" spans="1:9" x14ac:dyDescent="0.25">
      <c r="A2548" s="47"/>
      <c r="B2548" s="47"/>
      <c r="C2548" s="47"/>
      <c r="D2548" s="47"/>
      <c r="E2548" s="47"/>
      <c r="F2548" s="47"/>
      <c r="G2548" s="47"/>
      <c r="H2548" s="47"/>
      <c r="I2548" s="47"/>
    </row>
    <row r="2549" spans="1:9" x14ac:dyDescent="0.25">
      <c r="A2549" s="47"/>
      <c r="B2549" s="47"/>
      <c r="C2549" s="47"/>
      <c r="D2549" s="47"/>
      <c r="E2549" s="47"/>
      <c r="F2549" s="47"/>
      <c r="G2549" s="47"/>
      <c r="H2549" s="47"/>
      <c r="I2549" s="47"/>
    </row>
    <row r="2550" spans="1:9" x14ac:dyDescent="0.25">
      <c r="A2550" s="47"/>
      <c r="B2550" s="47"/>
      <c r="C2550" s="47"/>
      <c r="D2550" s="47"/>
      <c r="E2550" s="47"/>
      <c r="F2550" s="47"/>
      <c r="G2550" s="47"/>
      <c r="H2550" s="47"/>
      <c r="I2550" s="47"/>
    </row>
    <row r="2551" spans="1:9" x14ac:dyDescent="0.25">
      <c r="A2551" s="47"/>
      <c r="B2551" s="47"/>
      <c r="C2551" s="47"/>
      <c r="D2551" s="47"/>
      <c r="E2551" s="47"/>
      <c r="F2551" s="47"/>
      <c r="G2551" s="47"/>
      <c r="H2551" s="47"/>
      <c r="I2551" s="47"/>
    </row>
    <row r="2552" spans="1:9" x14ac:dyDescent="0.25">
      <c r="A2552" s="47"/>
      <c r="B2552" s="47"/>
      <c r="C2552" s="47"/>
      <c r="D2552" s="47"/>
      <c r="E2552" s="47"/>
      <c r="F2552" s="47"/>
      <c r="G2552" s="47"/>
      <c r="H2552" s="47"/>
      <c r="I2552" s="47"/>
    </row>
    <row r="2553" spans="1:9" x14ac:dyDescent="0.25">
      <c r="A2553" s="47"/>
      <c r="B2553" s="47"/>
      <c r="C2553" s="47"/>
      <c r="D2553" s="47"/>
      <c r="E2553" s="47"/>
      <c r="F2553" s="47"/>
      <c r="G2553" s="47"/>
      <c r="H2553" s="47"/>
      <c r="I2553" s="47"/>
    </row>
    <row r="2554" spans="1:9" x14ac:dyDescent="0.25">
      <c r="A2554" s="47"/>
      <c r="B2554" s="47"/>
      <c r="C2554" s="47"/>
      <c r="D2554" s="47"/>
      <c r="E2554" s="47"/>
      <c r="F2554" s="47"/>
      <c r="G2554" s="47"/>
      <c r="H2554" s="47"/>
      <c r="I2554" s="47"/>
    </row>
    <row r="2555" spans="1:9" x14ac:dyDescent="0.25">
      <c r="A2555" s="47"/>
      <c r="B2555" s="47"/>
      <c r="C2555" s="47"/>
      <c r="D2555" s="47"/>
      <c r="E2555" s="47"/>
      <c r="F2555" s="47"/>
      <c r="G2555" s="47"/>
      <c r="H2555" s="47"/>
      <c r="I2555" s="47"/>
    </row>
    <row r="2556" spans="1:9" x14ac:dyDescent="0.25">
      <c r="A2556" s="47"/>
      <c r="B2556" s="47"/>
      <c r="C2556" s="47"/>
      <c r="D2556" s="47"/>
      <c r="E2556" s="47"/>
      <c r="F2556" s="47"/>
      <c r="G2556" s="47"/>
      <c r="H2556" s="47"/>
      <c r="I2556" s="47"/>
    </row>
    <row r="2557" spans="1:9" x14ac:dyDescent="0.25">
      <c r="A2557" s="47"/>
      <c r="B2557" s="47"/>
      <c r="C2557" s="47"/>
      <c r="D2557" s="47"/>
      <c r="E2557" s="47"/>
      <c r="F2557" s="47"/>
      <c r="G2557" s="47"/>
      <c r="H2557" s="47"/>
      <c r="I2557" s="47"/>
    </row>
    <row r="2558" spans="1:9" x14ac:dyDescent="0.25">
      <c r="A2558" s="47"/>
      <c r="B2558" s="47"/>
      <c r="C2558" s="47"/>
      <c r="D2558" s="47"/>
      <c r="E2558" s="47"/>
      <c r="F2558" s="47"/>
      <c r="G2558" s="47"/>
      <c r="H2558" s="47"/>
      <c r="I2558" s="47"/>
    </row>
    <row r="2559" spans="1:9" x14ac:dyDescent="0.25">
      <c r="A2559" s="47"/>
      <c r="B2559" s="47"/>
      <c r="C2559" s="47"/>
      <c r="D2559" s="47"/>
      <c r="E2559" s="47"/>
      <c r="F2559" s="47"/>
      <c r="G2559" s="47"/>
      <c r="H2559" s="47"/>
      <c r="I2559" s="47"/>
    </row>
    <row r="2560" spans="1:9" x14ac:dyDescent="0.25">
      <c r="A2560" s="47"/>
      <c r="B2560" s="47"/>
      <c r="C2560" s="47"/>
      <c r="D2560" s="47"/>
      <c r="E2560" s="47"/>
      <c r="F2560" s="47"/>
      <c r="G2560" s="47"/>
      <c r="H2560" s="47"/>
      <c r="I2560" s="47"/>
    </row>
    <row r="2561" spans="1:9" x14ac:dyDescent="0.25">
      <c r="A2561" s="47"/>
      <c r="B2561" s="47"/>
      <c r="C2561" s="47"/>
      <c r="D2561" s="47"/>
      <c r="E2561" s="47"/>
      <c r="F2561" s="47"/>
      <c r="G2561" s="47"/>
      <c r="H2561" s="47"/>
      <c r="I2561" s="47"/>
    </row>
    <row r="2562" spans="1:9" x14ac:dyDescent="0.25">
      <c r="A2562" s="47"/>
      <c r="B2562" s="47"/>
      <c r="C2562" s="47"/>
      <c r="D2562" s="47"/>
      <c r="E2562" s="47"/>
      <c r="F2562" s="47"/>
      <c r="G2562" s="47"/>
      <c r="H2562" s="47"/>
      <c r="I2562" s="47"/>
    </row>
    <row r="2563" spans="1:9" x14ac:dyDescent="0.25">
      <c r="A2563" s="47"/>
      <c r="B2563" s="47"/>
      <c r="C2563" s="47"/>
      <c r="D2563" s="47"/>
      <c r="E2563" s="47"/>
      <c r="F2563" s="47"/>
      <c r="G2563" s="47"/>
      <c r="H2563" s="47"/>
      <c r="I2563" s="47"/>
    </row>
    <row r="2564" spans="1:9" x14ac:dyDescent="0.25">
      <c r="A2564" s="47"/>
      <c r="B2564" s="47"/>
      <c r="C2564" s="47"/>
      <c r="D2564" s="47"/>
      <c r="E2564" s="47"/>
      <c r="F2564" s="47"/>
      <c r="G2564" s="47"/>
      <c r="H2564" s="47"/>
      <c r="I2564" s="47"/>
    </row>
    <row r="2565" spans="1:9" x14ac:dyDescent="0.25">
      <c r="A2565" s="47"/>
      <c r="B2565" s="47"/>
      <c r="C2565" s="47"/>
      <c r="D2565" s="47"/>
      <c r="E2565" s="47"/>
      <c r="F2565" s="47"/>
      <c r="G2565" s="47"/>
      <c r="H2565" s="47"/>
      <c r="I2565" s="47"/>
    </row>
    <row r="2566" spans="1:9" x14ac:dyDescent="0.25">
      <c r="A2566" s="47"/>
      <c r="B2566" s="47"/>
      <c r="C2566" s="47"/>
      <c r="D2566" s="47"/>
      <c r="E2566" s="47"/>
      <c r="F2566" s="47"/>
      <c r="G2566" s="47"/>
      <c r="H2566" s="47"/>
      <c r="I2566" s="47"/>
    </row>
    <row r="2567" spans="1:9" x14ac:dyDescent="0.25">
      <c r="A2567" s="47"/>
      <c r="B2567" s="47"/>
      <c r="C2567" s="47"/>
      <c r="D2567" s="47"/>
      <c r="E2567" s="47"/>
      <c r="F2567" s="47"/>
      <c r="G2567" s="47"/>
      <c r="H2567" s="47"/>
      <c r="I2567" s="47"/>
    </row>
    <row r="2568" spans="1:9" x14ac:dyDescent="0.25">
      <c r="A2568" s="47"/>
      <c r="B2568" s="47"/>
      <c r="C2568" s="47"/>
      <c r="D2568" s="47"/>
      <c r="E2568" s="47"/>
      <c r="F2568" s="47"/>
      <c r="G2568" s="47"/>
      <c r="H2568" s="47"/>
      <c r="I2568" s="47"/>
    </row>
    <row r="2569" spans="1:9" x14ac:dyDescent="0.25">
      <c r="A2569" s="47"/>
      <c r="B2569" s="47"/>
      <c r="C2569" s="47"/>
      <c r="D2569" s="47"/>
      <c r="E2569" s="47"/>
      <c r="F2569" s="47"/>
      <c r="G2569" s="47"/>
      <c r="H2569" s="47"/>
      <c r="I2569" s="47"/>
    </row>
    <row r="2570" spans="1:9" x14ac:dyDescent="0.25">
      <c r="A2570" s="47"/>
      <c r="B2570" s="47"/>
      <c r="C2570" s="47"/>
      <c r="D2570" s="47"/>
      <c r="E2570" s="47"/>
      <c r="F2570" s="47"/>
      <c r="G2570" s="47"/>
      <c r="H2570" s="47"/>
      <c r="I2570" s="47"/>
    </row>
    <row r="2571" spans="1:9" x14ac:dyDescent="0.25">
      <c r="A2571" s="47"/>
      <c r="B2571" s="47"/>
      <c r="C2571" s="47"/>
      <c r="D2571" s="47"/>
      <c r="E2571" s="47"/>
      <c r="F2571" s="47"/>
      <c r="G2571" s="47"/>
      <c r="H2571" s="47"/>
      <c r="I2571" s="47"/>
    </row>
    <row r="2572" spans="1:9" x14ac:dyDescent="0.25">
      <c r="A2572" s="47"/>
      <c r="B2572" s="47"/>
      <c r="C2572" s="47"/>
      <c r="D2572" s="47"/>
      <c r="E2572" s="47"/>
      <c r="F2572" s="47"/>
      <c r="G2572" s="47"/>
      <c r="H2572" s="47"/>
      <c r="I2572" s="47"/>
    </row>
    <row r="2573" spans="1:9" x14ac:dyDescent="0.25">
      <c r="A2573" s="47"/>
      <c r="B2573" s="47"/>
      <c r="C2573" s="47"/>
      <c r="D2573" s="47"/>
      <c r="E2573" s="47"/>
      <c r="F2573" s="47"/>
      <c r="G2573" s="47"/>
      <c r="H2573" s="47"/>
      <c r="I2573" s="47"/>
    </row>
    <row r="2574" spans="1:9" x14ac:dyDescent="0.25">
      <c r="A2574" s="47"/>
      <c r="B2574" s="47"/>
      <c r="C2574" s="47"/>
      <c r="D2574" s="47"/>
      <c r="E2574" s="47"/>
      <c r="F2574" s="47"/>
      <c r="G2574" s="47"/>
      <c r="H2574" s="47"/>
      <c r="I2574" s="47"/>
    </row>
    <row r="2575" spans="1:9" x14ac:dyDescent="0.25">
      <c r="A2575" s="47"/>
      <c r="B2575" s="47"/>
      <c r="C2575" s="47"/>
      <c r="D2575" s="47"/>
      <c r="E2575" s="47"/>
      <c r="F2575" s="47"/>
      <c r="G2575" s="47"/>
      <c r="H2575" s="47"/>
      <c r="I2575" s="47"/>
    </row>
    <row r="2576" spans="1:9" x14ac:dyDescent="0.25">
      <c r="A2576" s="47"/>
      <c r="B2576" s="47"/>
      <c r="C2576" s="47"/>
      <c r="D2576" s="47"/>
      <c r="E2576" s="47"/>
      <c r="F2576" s="47"/>
      <c r="G2576" s="47"/>
      <c r="H2576" s="47"/>
      <c r="I2576" s="47"/>
    </row>
    <row r="2577" spans="1:9" x14ac:dyDescent="0.25">
      <c r="A2577" s="47"/>
      <c r="B2577" s="47"/>
      <c r="C2577" s="47"/>
      <c r="D2577" s="47"/>
      <c r="E2577" s="47"/>
      <c r="F2577" s="47"/>
      <c r="G2577" s="47"/>
      <c r="H2577" s="47"/>
      <c r="I2577" s="47"/>
    </row>
    <row r="2578" spans="1:9" x14ac:dyDescent="0.25">
      <c r="A2578" s="47"/>
      <c r="B2578" s="47"/>
      <c r="C2578" s="47"/>
      <c r="D2578" s="47"/>
      <c r="E2578" s="47"/>
      <c r="F2578" s="47"/>
      <c r="G2578" s="47"/>
      <c r="H2578" s="47"/>
      <c r="I2578" s="47"/>
    </row>
    <row r="2579" spans="1:9" x14ac:dyDescent="0.25">
      <c r="A2579" s="47"/>
      <c r="B2579" s="47"/>
      <c r="C2579" s="47"/>
      <c r="D2579" s="47"/>
      <c r="E2579" s="47"/>
      <c r="F2579" s="47"/>
      <c r="G2579" s="47"/>
      <c r="H2579" s="47"/>
      <c r="I2579" s="47"/>
    </row>
    <row r="2580" spans="1:9" x14ac:dyDescent="0.25">
      <c r="A2580" s="47"/>
      <c r="B2580" s="47"/>
      <c r="C2580" s="47"/>
      <c r="D2580" s="47"/>
      <c r="E2580" s="47"/>
      <c r="F2580" s="47"/>
      <c r="G2580" s="47"/>
      <c r="H2580" s="47"/>
      <c r="I2580" s="47"/>
    </row>
    <row r="2581" spans="1:9" x14ac:dyDescent="0.25">
      <c r="A2581" s="47"/>
      <c r="B2581" s="47"/>
      <c r="C2581" s="47"/>
      <c r="D2581" s="47"/>
      <c r="E2581" s="47"/>
      <c r="F2581" s="47"/>
      <c r="G2581" s="47"/>
      <c r="H2581" s="47"/>
      <c r="I2581" s="47"/>
    </row>
    <row r="2582" spans="1:9" x14ac:dyDescent="0.25">
      <c r="A2582" s="47"/>
      <c r="B2582" s="47"/>
      <c r="C2582" s="47"/>
      <c r="D2582" s="47"/>
      <c r="E2582" s="47"/>
      <c r="F2582" s="47"/>
      <c r="G2582" s="47"/>
      <c r="H2582" s="47"/>
      <c r="I2582" s="47"/>
    </row>
    <row r="2583" spans="1:9" x14ac:dyDescent="0.25">
      <c r="A2583" s="47"/>
      <c r="B2583" s="47"/>
      <c r="C2583" s="47"/>
      <c r="D2583" s="47"/>
      <c r="E2583" s="47"/>
      <c r="F2583" s="47"/>
      <c r="G2583" s="47"/>
      <c r="H2583" s="47"/>
      <c r="I2583" s="47"/>
    </row>
    <row r="2584" spans="1:9" x14ac:dyDescent="0.25">
      <c r="A2584" s="47"/>
      <c r="B2584" s="47"/>
      <c r="C2584" s="47"/>
      <c r="D2584" s="47"/>
      <c r="E2584" s="47"/>
      <c r="F2584" s="47"/>
      <c r="G2584" s="47"/>
      <c r="H2584" s="47"/>
      <c r="I2584" s="47"/>
    </row>
    <row r="2585" spans="1:9" x14ac:dyDescent="0.25">
      <c r="A2585" s="47"/>
      <c r="B2585" s="47"/>
      <c r="C2585" s="47"/>
      <c r="D2585" s="47"/>
      <c r="E2585" s="47"/>
      <c r="F2585" s="47"/>
      <c r="G2585" s="47"/>
      <c r="H2585" s="47"/>
      <c r="I2585" s="47"/>
    </row>
    <row r="2586" spans="1:9" x14ac:dyDescent="0.25">
      <c r="A2586" s="47"/>
      <c r="B2586" s="47"/>
      <c r="C2586" s="47"/>
      <c r="D2586" s="47"/>
      <c r="E2586" s="47"/>
      <c r="F2586" s="47"/>
      <c r="G2586" s="47"/>
      <c r="H2586" s="47"/>
      <c r="I2586" s="47"/>
    </row>
    <row r="2587" spans="1:9" x14ac:dyDescent="0.25">
      <c r="A2587" s="47"/>
      <c r="B2587" s="47"/>
      <c r="C2587" s="47"/>
      <c r="D2587" s="47"/>
      <c r="E2587" s="47"/>
      <c r="F2587" s="47"/>
      <c r="G2587" s="47"/>
      <c r="H2587" s="47"/>
      <c r="I2587" s="47"/>
    </row>
    <row r="2588" spans="1:9" x14ac:dyDescent="0.25">
      <c r="A2588" s="47"/>
      <c r="B2588" s="47"/>
      <c r="C2588" s="47"/>
      <c r="D2588" s="47"/>
      <c r="E2588" s="47"/>
      <c r="F2588" s="47"/>
      <c r="G2588" s="47"/>
      <c r="H2588" s="47"/>
      <c r="I2588" s="47"/>
    </row>
    <row r="2589" spans="1:9" x14ac:dyDescent="0.25">
      <c r="A2589" s="47"/>
      <c r="B2589" s="47"/>
      <c r="C2589" s="47"/>
      <c r="D2589" s="47"/>
      <c r="E2589" s="47"/>
      <c r="F2589" s="47"/>
      <c r="G2589" s="47"/>
      <c r="H2589" s="47"/>
      <c r="I2589" s="47"/>
    </row>
    <row r="2590" spans="1:9" x14ac:dyDescent="0.25">
      <c r="A2590" s="47"/>
      <c r="B2590" s="47"/>
      <c r="C2590" s="47"/>
      <c r="D2590" s="47"/>
      <c r="E2590" s="47"/>
      <c r="F2590" s="47"/>
      <c r="G2590" s="47"/>
      <c r="H2590" s="47"/>
      <c r="I2590" s="47"/>
    </row>
    <row r="2591" spans="1:9" x14ac:dyDescent="0.25">
      <c r="A2591" s="47"/>
      <c r="B2591" s="47"/>
      <c r="C2591" s="47"/>
      <c r="D2591" s="47"/>
      <c r="E2591" s="47"/>
      <c r="F2591" s="47"/>
      <c r="G2591" s="47"/>
      <c r="H2591" s="47"/>
      <c r="I2591" s="47"/>
    </row>
    <row r="2592" spans="1:9" x14ac:dyDescent="0.25">
      <c r="A2592" s="47"/>
      <c r="B2592" s="47"/>
      <c r="C2592" s="47"/>
      <c r="D2592" s="47"/>
      <c r="E2592" s="47"/>
      <c r="F2592" s="47"/>
      <c r="G2592" s="47"/>
      <c r="H2592" s="47"/>
      <c r="I2592" s="47"/>
    </row>
    <row r="2593" spans="1:9" x14ac:dyDescent="0.25">
      <c r="A2593" s="47"/>
      <c r="B2593" s="47"/>
      <c r="C2593" s="47"/>
      <c r="D2593" s="47"/>
      <c r="E2593" s="47"/>
      <c r="F2593" s="47"/>
      <c r="G2593" s="47"/>
      <c r="H2593" s="47"/>
      <c r="I2593" s="47"/>
    </row>
    <row r="2594" spans="1:9" x14ac:dyDescent="0.25">
      <c r="A2594" s="47"/>
      <c r="B2594" s="47"/>
      <c r="C2594" s="47"/>
      <c r="D2594" s="47"/>
      <c r="E2594" s="47"/>
      <c r="F2594" s="47"/>
      <c r="G2594" s="47"/>
      <c r="H2594" s="47"/>
      <c r="I2594" s="47"/>
    </row>
    <row r="2595" spans="1:9" x14ac:dyDescent="0.25">
      <c r="A2595" s="47"/>
      <c r="B2595" s="47"/>
      <c r="C2595" s="47"/>
      <c r="D2595" s="47"/>
      <c r="E2595" s="47"/>
      <c r="F2595" s="47"/>
      <c r="G2595" s="47"/>
      <c r="H2595" s="47"/>
      <c r="I2595" s="47"/>
    </row>
    <row r="2596" spans="1:9" x14ac:dyDescent="0.25">
      <c r="A2596" s="47"/>
      <c r="B2596" s="47"/>
      <c r="C2596" s="47"/>
      <c r="D2596" s="47"/>
      <c r="E2596" s="47"/>
      <c r="F2596" s="47"/>
      <c r="G2596" s="47"/>
      <c r="H2596" s="47"/>
      <c r="I2596" s="47"/>
    </row>
    <row r="2597" spans="1:9" x14ac:dyDescent="0.25">
      <c r="A2597" s="47"/>
      <c r="B2597" s="47"/>
      <c r="C2597" s="47"/>
      <c r="D2597" s="47"/>
      <c r="E2597" s="47"/>
      <c r="F2597" s="47"/>
      <c r="G2597" s="47"/>
      <c r="H2597" s="47"/>
      <c r="I2597" s="47"/>
    </row>
    <row r="2598" spans="1:9" x14ac:dyDescent="0.25">
      <c r="A2598" s="47"/>
      <c r="B2598" s="47"/>
      <c r="C2598" s="47"/>
      <c r="D2598" s="47"/>
      <c r="E2598" s="47"/>
      <c r="F2598" s="47"/>
      <c r="G2598" s="47"/>
      <c r="H2598" s="47"/>
      <c r="I2598" s="47"/>
    </row>
    <row r="2599" spans="1:9" x14ac:dyDescent="0.25">
      <c r="A2599" s="47"/>
      <c r="B2599" s="47"/>
      <c r="C2599" s="47"/>
      <c r="D2599" s="47"/>
      <c r="E2599" s="47"/>
      <c r="F2599" s="47"/>
      <c r="G2599" s="47"/>
      <c r="H2599" s="47"/>
      <c r="I2599" s="47"/>
    </row>
    <row r="2600" spans="1:9" x14ac:dyDescent="0.25">
      <c r="A2600" s="47"/>
      <c r="B2600" s="47"/>
      <c r="C2600" s="47"/>
      <c r="D2600" s="47"/>
      <c r="E2600" s="47"/>
      <c r="F2600" s="47"/>
      <c r="G2600" s="47"/>
      <c r="H2600" s="47"/>
      <c r="I2600" s="47"/>
    </row>
    <row r="2601" spans="1:9" x14ac:dyDescent="0.25">
      <c r="A2601" s="47"/>
      <c r="B2601" s="47"/>
      <c r="C2601" s="47"/>
      <c r="D2601" s="47"/>
      <c r="E2601" s="47"/>
      <c r="F2601" s="47"/>
      <c r="G2601" s="47"/>
      <c r="H2601" s="47"/>
      <c r="I2601" s="47"/>
    </row>
    <row r="2602" spans="1:9" x14ac:dyDescent="0.25">
      <c r="A2602" s="47"/>
      <c r="B2602" s="47"/>
      <c r="C2602" s="47"/>
      <c r="D2602" s="47"/>
      <c r="E2602" s="47"/>
      <c r="F2602" s="47"/>
      <c r="G2602" s="47"/>
      <c r="H2602" s="47"/>
      <c r="I2602" s="47"/>
    </row>
    <row r="2603" spans="1:9" x14ac:dyDescent="0.25">
      <c r="A2603" s="47"/>
      <c r="B2603" s="47"/>
      <c r="C2603" s="47"/>
      <c r="D2603" s="47"/>
      <c r="E2603" s="47"/>
      <c r="F2603" s="47"/>
      <c r="G2603" s="47"/>
      <c r="H2603" s="47"/>
      <c r="I2603" s="47"/>
    </row>
    <row r="2604" spans="1:9" x14ac:dyDescent="0.25">
      <c r="A2604" s="47"/>
      <c r="B2604" s="47"/>
      <c r="C2604" s="47"/>
      <c r="D2604" s="47"/>
      <c r="E2604" s="47"/>
      <c r="F2604" s="47"/>
      <c r="G2604" s="47"/>
      <c r="H2604" s="47"/>
      <c r="I2604" s="47"/>
    </row>
    <row r="2605" spans="1:9" x14ac:dyDescent="0.25">
      <c r="A2605" s="47"/>
      <c r="B2605" s="47"/>
      <c r="C2605" s="47"/>
      <c r="D2605" s="47"/>
      <c r="E2605" s="47"/>
      <c r="F2605" s="47"/>
      <c r="G2605" s="47"/>
      <c r="H2605" s="47"/>
      <c r="I2605" s="47"/>
    </row>
    <row r="2606" spans="1:9" x14ac:dyDescent="0.25">
      <c r="A2606" s="47"/>
      <c r="B2606" s="47"/>
      <c r="C2606" s="47"/>
      <c r="D2606" s="47"/>
      <c r="E2606" s="47"/>
      <c r="F2606" s="47"/>
      <c r="G2606" s="47"/>
      <c r="H2606" s="47"/>
      <c r="I2606" s="47"/>
    </row>
    <row r="2607" spans="1:9" x14ac:dyDescent="0.25">
      <c r="A2607" s="47"/>
      <c r="B2607" s="47"/>
      <c r="C2607" s="47"/>
      <c r="D2607" s="47"/>
      <c r="E2607" s="47"/>
      <c r="F2607" s="47"/>
      <c r="G2607" s="47"/>
      <c r="H2607" s="47"/>
      <c r="I2607" s="47"/>
    </row>
    <row r="2608" spans="1:9" x14ac:dyDescent="0.25">
      <c r="A2608" s="47"/>
      <c r="B2608" s="47"/>
      <c r="C2608" s="47"/>
      <c r="D2608" s="47"/>
      <c r="E2608" s="47"/>
      <c r="F2608" s="47"/>
      <c r="G2608" s="47"/>
      <c r="H2608" s="47"/>
      <c r="I2608" s="47"/>
    </row>
    <row r="2609" spans="1:9" x14ac:dyDescent="0.25">
      <c r="A2609" s="47"/>
      <c r="B2609" s="47"/>
      <c r="C2609" s="47"/>
      <c r="D2609" s="47"/>
      <c r="E2609" s="47"/>
      <c r="F2609" s="47"/>
      <c r="G2609" s="47"/>
      <c r="H2609" s="47"/>
      <c r="I2609" s="47"/>
    </row>
    <row r="2610" spans="1:9" x14ac:dyDescent="0.25">
      <c r="A2610" s="47"/>
      <c r="B2610" s="47"/>
      <c r="C2610" s="47"/>
      <c r="D2610" s="47"/>
      <c r="E2610" s="47"/>
      <c r="F2610" s="47"/>
      <c r="G2610" s="47"/>
      <c r="H2610" s="47"/>
      <c r="I2610" s="47"/>
    </row>
    <row r="2611" spans="1:9" x14ac:dyDescent="0.25">
      <c r="A2611" s="47"/>
      <c r="B2611" s="47"/>
      <c r="C2611" s="47"/>
      <c r="D2611" s="47"/>
      <c r="E2611" s="47"/>
      <c r="F2611" s="47"/>
      <c r="G2611" s="47"/>
      <c r="H2611" s="47"/>
      <c r="I2611" s="47"/>
    </row>
    <row r="2612" spans="1:9" x14ac:dyDescent="0.25">
      <c r="A2612" s="47"/>
      <c r="B2612" s="47"/>
      <c r="C2612" s="47"/>
      <c r="D2612" s="47"/>
      <c r="E2612" s="47"/>
      <c r="F2612" s="47"/>
      <c r="G2612" s="47"/>
      <c r="H2612" s="47"/>
      <c r="I2612" s="47"/>
    </row>
    <row r="2613" spans="1:9" x14ac:dyDescent="0.25">
      <c r="A2613" s="47"/>
      <c r="B2613" s="47"/>
      <c r="C2613" s="47"/>
      <c r="D2613" s="47"/>
      <c r="E2613" s="47"/>
      <c r="F2613" s="47"/>
      <c r="G2613" s="47"/>
      <c r="H2613" s="47"/>
      <c r="I2613" s="47"/>
    </row>
    <row r="2614" spans="1:9" x14ac:dyDescent="0.25">
      <c r="A2614" s="47"/>
      <c r="B2614" s="47"/>
      <c r="C2614" s="47"/>
      <c r="D2614" s="47"/>
      <c r="E2614" s="47"/>
      <c r="F2614" s="47"/>
      <c r="G2614" s="47"/>
      <c r="H2614" s="47"/>
      <c r="I2614" s="47"/>
    </row>
    <row r="2615" spans="1:9" x14ac:dyDescent="0.25">
      <c r="A2615" s="47"/>
      <c r="B2615" s="47"/>
      <c r="C2615" s="47"/>
      <c r="D2615" s="47"/>
      <c r="E2615" s="47"/>
      <c r="F2615" s="47"/>
      <c r="G2615" s="47"/>
      <c r="H2615" s="47"/>
      <c r="I2615" s="47"/>
    </row>
    <row r="2616" spans="1:9" x14ac:dyDescent="0.25">
      <c r="A2616" s="47"/>
      <c r="B2616" s="47"/>
      <c r="C2616" s="47"/>
      <c r="D2616" s="47"/>
      <c r="E2616" s="47"/>
      <c r="F2616" s="47"/>
      <c r="G2616" s="47"/>
      <c r="H2616" s="47"/>
      <c r="I2616" s="47"/>
    </row>
    <row r="2617" spans="1:9" x14ac:dyDescent="0.25">
      <c r="A2617" s="47"/>
      <c r="B2617" s="47"/>
      <c r="C2617" s="47"/>
      <c r="D2617" s="47"/>
      <c r="E2617" s="47"/>
      <c r="F2617" s="47"/>
      <c r="G2617" s="47"/>
      <c r="H2617" s="47"/>
      <c r="I2617" s="47"/>
    </row>
    <row r="2618" spans="1:9" x14ac:dyDescent="0.25">
      <c r="A2618" s="47"/>
      <c r="B2618" s="47"/>
      <c r="C2618" s="47"/>
      <c r="D2618" s="47"/>
      <c r="E2618" s="47"/>
      <c r="F2618" s="47"/>
      <c r="G2618" s="47"/>
      <c r="H2618" s="47"/>
      <c r="I2618" s="47"/>
    </row>
    <row r="2619" spans="1:9" x14ac:dyDescent="0.25">
      <c r="A2619" s="47"/>
      <c r="B2619" s="47"/>
      <c r="C2619" s="47"/>
      <c r="D2619" s="47"/>
      <c r="E2619" s="47"/>
      <c r="F2619" s="47"/>
      <c r="G2619" s="47"/>
      <c r="H2619" s="47"/>
      <c r="I2619" s="47"/>
    </row>
    <row r="2620" spans="1:9" x14ac:dyDescent="0.25">
      <c r="A2620" s="47"/>
      <c r="B2620" s="47"/>
      <c r="C2620" s="47"/>
      <c r="D2620" s="47"/>
      <c r="E2620" s="47"/>
      <c r="F2620" s="47"/>
      <c r="G2620" s="47"/>
      <c r="H2620" s="47"/>
      <c r="I2620" s="47"/>
    </row>
    <row r="2621" spans="1:9" x14ac:dyDescent="0.25">
      <c r="A2621" s="47"/>
      <c r="B2621" s="47"/>
      <c r="C2621" s="47"/>
      <c r="D2621" s="47"/>
      <c r="E2621" s="47"/>
      <c r="F2621" s="47"/>
      <c r="G2621" s="47"/>
      <c r="H2621" s="47"/>
      <c r="I2621" s="47"/>
    </row>
    <row r="2622" spans="1:9" x14ac:dyDescent="0.25">
      <c r="A2622" s="47"/>
      <c r="B2622" s="47"/>
      <c r="C2622" s="47"/>
      <c r="D2622" s="47"/>
      <c r="E2622" s="47"/>
      <c r="F2622" s="47"/>
      <c r="G2622" s="47"/>
      <c r="H2622" s="47"/>
      <c r="I2622" s="47"/>
    </row>
    <row r="2623" spans="1:9" x14ac:dyDescent="0.25">
      <c r="A2623" s="47"/>
      <c r="B2623" s="47"/>
      <c r="C2623" s="47"/>
      <c r="D2623" s="47"/>
      <c r="E2623" s="47"/>
      <c r="F2623" s="47"/>
      <c r="G2623" s="47"/>
      <c r="H2623" s="47"/>
      <c r="I2623" s="47"/>
    </row>
    <row r="2624" spans="1:9" x14ac:dyDescent="0.25">
      <c r="A2624" s="47"/>
      <c r="B2624" s="47"/>
      <c r="C2624" s="47"/>
      <c r="D2624" s="47"/>
      <c r="E2624" s="47"/>
      <c r="F2624" s="47"/>
      <c r="G2624" s="47"/>
      <c r="H2624" s="47"/>
      <c r="I2624" s="47"/>
    </row>
    <row r="2625" spans="1:9" x14ac:dyDescent="0.25">
      <c r="A2625" s="47"/>
      <c r="B2625" s="47"/>
      <c r="C2625" s="47"/>
      <c r="D2625" s="47"/>
      <c r="E2625" s="47"/>
      <c r="F2625" s="47"/>
      <c r="G2625" s="47"/>
      <c r="H2625" s="47"/>
      <c r="I2625" s="47"/>
    </row>
    <row r="2626" spans="1:9" x14ac:dyDescent="0.25">
      <c r="A2626" s="47"/>
      <c r="B2626" s="47"/>
      <c r="C2626" s="47"/>
      <c r="D2626" s="47"/>
      <c r="E2626" s="47"/>
      <c r="F2626" s="47"/>
      <c r="G2626" s="47"/>
      <c r="H2626" s="47"/>
      <c r="I2626" s="47"/>
    </row>
    <row r="2627" spans="1:9" x14ac:dyDescent="0.25">
      <c r="A2627" s="47"/>
      <c r="B2627" s="47"/>
      <c r="C2627" s="47"/>
      <c r="D2627" s="47"/>
      <c r="E2627" s="47"/>
      <c r="F2627" s="47"/>
      <c r="G2627" s="47"/>
      <c r="H2627" s="47"/>
      <c r="I2627" s="47"/>
    </row>
    <row r="2628" spans="1:9" x14ac:dyDescent="0.25">
      <c r="A2628" s="47"/>
      <c r="B2628" s="47"/>
      <c r="C2628" s="47"/>
      <c r="D2628" s="47"/>
      <c r="E2628" s="47"/>
      <c r="F2628" s="47"/>
      <c r="G2628" s="47"/>
      <c r="H2628" s="47"/>
      <c r="I2628" s="47"/>
    </row>
    <row r="2629" spans="1:9" x14ac:dyDescent="0.25">
      <c r="A2629" s="47"/>
      <c r="B2629" s="47"/>
      <c r="C2629" s="47"/>
      <c r="D2629" s="47"/>
      <c r="E2629" s="47"/>
      <c r="F2629" s="47"/>
      <c r="G2629" s="47"/>
      <c r="H2629" s="47"/>
      <c r="I2629" s="47"/>
    </row>
    <row r="2630" spans="1:9" x14ac:dyDescent="0.25">
      <c r="A2630" s="47"/>
      <c r="B2630" s="47"/>
      <c r="C2630" s="47"/>
      <c r="D2630" s="47"/>
      <c r="E2630" s="47"/>
      <c r="F2630" s="47"/>
      <c r="G2630" s="47"/>
      <c r="H2630" s="47"/>
      <c r="I2630" s="47"/>
    </row>
    <row r="2631" spans="1:9" x14ac:dyDescent="0.25">
      <c r="A2631" s="47"/>
      <c r="B2631" s="47"/>
      <c r="C2631" s="47"/>
      <c r="D2631" s="47"/>
      <c r="E2631" s="47"/>
      <c r="F2631" s="47"/>
      <c r="G2631" s="47"/>
      <c r="H2631" s="47"/>
      <c r="I2631" s="47"/>
    </row>
    <row r="2632" spans="1:9" x14ac:dyDescent="0.25">
      <c r="A2632" s="47"/>
      <c r="B2632" s="47"/>
      <c r="C2632" s="47"/>
      <c r="D2632" s="47"/>
      <c r="E2632" s="47"/>
      <c r="F2632" s="47"/>
      <c r="G2632" s="47"/>
      <c r="H2632" s="47"/>
      <c r="I2632" s="47"/>
    </row>
    <row r="2633" spans="1:9" x14ac:dyDescent="0.25">
      <c r="A2633" s="47"/>
      <c r="B2633" s="47"/>
      <c r="C2633" s="47"/>
      <c r="D2633" s="47"/>
      <c r="E2633" s="47"/>
      <c r="F2633" s="47"/>
      <c r="G2633" s="47"/>
      <c r="H2633" s="47"/>
      <c r="I2633" s="47"/>
    </row>
    <row r="2634" spans="1:9" x14ac:dyDescent="0.25">
      <c r="A2634" s="47"/>
      <c r="B2634" s="47"/>
      <c r="C2634" s="47"/>
      <c r="D2634" s="47"/>
      <c r="E2634" s="47"/>
      <c r="F2634" s="47"/>
      <c r="G2634" s="47"/>
      <c r="H2634" s="47"/>
      <c r="I2634" s="47"/>
    </row>
    <row r="2635" spans="1:9" x14ac:dyDescent="0.25">
      <c r="A2635" s="47"/>
      <c r="B2635" s="47"/>
      <c r="C2635" s="47"/>
      <c r="D2635" s="47"/>
      <c r="E2635" s="47"/>
      <c r="F2635" s="47"/>
      <c r="G2635" s="47"/>
      <c r="H2635" s="47"/>
      <c r="I2635" s="47"/>
    </row>
    <row r="2636" spans="1:9" x14ac:dyDescent="0.25">
      <c r="A2636" s="47"/>
      <c r="B2636" s="47"/>
      <c r="C2636" s="47"/>
      <c r="D2636" s="47"/>
      <c r="E2636" s="47"/>
      <c r="F2636" s="47"/>
      <c r="G2636" s="47"/>
      <c r="H2636" s="47"/>
      <c r="I2636" s="47"/>
    </row>
    <row r="2637" spans="1:9" x14ac:dyDescent="0.25">
      <c r="A2637" s="47"/>
      <c r="B2637" s="47"/>
      <c r="C2637" s="47"/>
      <c r="D2637" s="47"/>
      <c r="E2637" s="47"/>
      <c r="F2637" s="47"/>
      <c r="G2637" s="47"/>
      <c r="H2637" s="47"/>
      <c r="I2637" s="47"/>
    </row>
    <row r="2638" spans="1:9" x14ac:dyDescent="0.25">
      <c r="A2638" s="47"/>
      <c r="B2638" s="47"/>
      <c r="C2638" s="47"/>
      <c r="D2638" s="47"/>
      <c r="E2638" s="47"/>
      <c r="F2638" s="47"/>
      <c r="G2638" s="47"/>
      <c r="H2638" s="47"/>
      <c r="I2638" s="47"/>
    </row>
    <row r="2639" spans="1:9" x14ac:dyDescent="0.25">
      <c r="A2639" s="47"/>
      <c r="B2639" s="47"/>
      <c r="C2639" s="47"/>
      <c r="D2639" s="47"/>
      <c r="E2639" s="47"/>
      <c r="F2639" s="47"/>
      <c r="G2639" s="47"/>
      <c r="H2639" s="47"/>
      <c r="I2639" s="47"/>
    </row>
    <row r="2640" spans="1:9" x14ac:dyDescent="0.25">
      <c r="A2640" s="47"/>
      <c r="B2640" s="47"/>
      <c r="C2640" s="47"/>
      <c r="D2640" s="47"/>
      <c r="E2640" s="47"/>
      <c r="F2640" s="47"/>
      <c r="G2640" s="47"/>
      <c r="H2640" s="47"/>
      <c r="I2640" s="47"/>
    </row>
    <row r="2641" spans="1:9" x14ac:dyDescent="0.25">
      <c r="A2641" s="47"/>
      <c r="B2641" s="47"/>
      <c r="C2641" s="47"/>
      <c r="D2641" s="47"/>
      <c r="E2641" s="47"/>
      <c r="F2641" s="47"/>
      <c r="G2641" s="47"/>
      <c r="H2641" s="47"/>
      <c r="I2641" s="47"/>
    </row>
    <row r="2642" spans="1:9" x14ac:dyDescent="0.25">
      <c r="A2642" s="47"/>
      <c r="B2642" s="47"/>
      <c r="C2642" s="47"/>
      <c r="D2642" s="47"/>
      <c r="E2642" s="47"/>
      <c r="F2642" s="47"/>
      <c r="G2642" s="47"/>
      <c r="H2642" s="47"/>
      <c r="I2642" s="47"/>
    </row>
    <row r="2643" spans="1:9" x14ac:dyDescent="0.25">
      <c r="A2643" s="47"/>
      <c r="B2643" s="47"/>
      <c r="C2643" s="47"/>
      <c r="D2643" s="47"/>
      <c r="E2643" s="47"/>
      <c r="F2643" s="47"/>
      <c r="G2643" s="47"/>
      <c r="H2643" s="47"/>
      <c r="I2643" s="47"/>
    </row>
    <row r="2644" spans="1:9" x14ac:dyDescent="0.25">
      <c r="A2644" s="47"/>
      <c r="B2644" s="47"/>
      <c r="C2644" s="47"/>
      <c r="D2644" s="47"/>
      <c r="E2644" s="47"/>
      <c r="F2644" s="47"/>
      <c r="G2644" s="47"/>
      <c r="H2644" s="47"/>
      <c r="I2644" s="47"/>
    </row>
    <row r="2645" spans="1:9" x14ac:dyDescent="0.25">
      <c r="A2645" s="47"/>
      <c r="B2645" s="47"/>
      <c r="C2645" s="47"/>
      <c r="D2645" s="47"/>
      <c r="E2645" s="47"/>
      <c r="F2645" s="47"/>
      <c r="G2645" s="47"/>
      <c r="H2645" s="47"/>
      <c r="I2645" s="47"/>
    </row>
    <row r="2646" spans="1:9" x14ac:dyDescent="0.25">
      <c r="A2646" s="47"/>
      <c r="B2646" s="47"/>
      <c r="C2646" s="47"/>
      <c r="D2646" s="47"/>
      <c r="E2646" s="47"/>
      <c r="F2646" s="47"/>
      <c r="G2646" s="47"/>
      <c r="H2646" s="47"/>
      <c r="I2646" s="47"/>
    </row>
    <row r="2647" spans="1:9" x14ac:dyDescent="0.25">
      <c r="A2647" s="47"/>
      <c r="B2647" s="47"/>
      <c r="C2647" s="47"/>
      <c r="D2647" s="47"/>
      <c r="E2647" s="47"/>
      <c r="F2647" s="47"/>
      <c r="G2647" s="47"/>
      <c r="H2647" s="47"/>
      <c r="I2647" s="47"/>
    </row>
    <row r="2648" spans="1:9" x14ac:dyDescent="0.25">
      <c r="A2648" s="47"/>
      <c r="B2648" s="47"/>
      <c r="C2648" s="47"/>
      <c r="D2648" s="47"/>
      <c r="E2648" s="47"/>
      <c r="F2648" s="47"/>
      <c r="G2648" s="47"/>
      <c r="H2648" s="47"/>
      <c r="I2648" s="47"/>
    </row>
    <row r="2649" spans="1:9" x14ac:dyDescent="0.25">
      <c r="A2649" s="47"/>
      <c r="B2649" s="47"/>
      <c r="C2649" s="47"/>
      <c r="D2649" s="47"/>
      <c r="E2649" s="47"/>
      <c r="F2649" s="47"/>
      <c r="G2649" s="47"/>
      <c r="H2649" s="47"/>
      <c r="I2649" s="47"/>
    </row>
    <row r="2650" spans="1:9" x14ac:dyDescent="0.25">
      <c r="A2650" s="47"/>
      <c r="B2650" s="47"/>
      <c r="C2650" s="47"/>
      <c r="D2650" s="47"/>
      <c r="E2650" s="47"/>
      <c r="F2650" s="47"/>
      <c r="G2650" s="47"/>
      <c r="H2650" s="47"/>
      <c r="I2650" s="47"/>
    </row>
    <row r="2651" spans="1:9" x14ac:dyDescent="0.25">
      <c r="A2651" s="47"/>
      <c r="B2651" s="47"/>
      <c r="C2651" s="47"/>
      <c r="D2651" s="47"/>
      <c r="E2651" s="47"/>
      <c r="F2651" s="47"/>
      <c r="G2651" s="47"/>
      <c r="H2651" s="47"/>
      <c r="I2651" s="47"/>
    </row>
    <row r="2652" spans="1:9" x14ac:dyDescent="0.25">
      <c r="A2652" s="47"/>
      <c r="B2652" s="47"/>
      <c r="C2652" s="47"/>
      <c r="D2652" s="47"/>
      <c r="E2652" s="47"/>
      <c r="F2652" s="47"/>
      <c r="G2652" s="47"/>
      <c r="H2652" s="47"/>
      <c r="I2652" s="47"/>
    </row>
    <row r="2653" spans="1:9" x14ac:dyDescent="0.25">
      <c r="A2653" s="47"/>
      <c r="B2653" s="47"/>
      <c r="C2653" s="47"/>
      <c r="D2653" s="47"/>
      <c r="E2653" s="47"/>
      <c r="F2653" s="47"/>
      <c r="G2653" s="47"/>
      <c r="H2653" s="47"/>
      <c r="I2653" s="47"/>
    </row>
    <row r="2654" spans="1:9" x14ac:dyDescent="0.25">
      <c r="A2654" s="47"/>
      <c r="B2654" s="47"/>
      <c r="C2654" s="47"/>
      <c r="D2654" s="47"/>
      <c r="E2654" s="47"/>
      <c r="F2654" s="47"/>
      <c r="G2654" s="47"/>
      <c r="H2654" s="47"/>
      <c r="I2654" s="47"/>
    </row>
    <row r="2655" spans="1:9" x14ac:dyDescent="0.25">
      <c r="A2655" s="47"/>
      <c r="B2655" s="47"/>
      <c r="C2655" s="47"/>
      <c r="D2655" s="47"/>
      <c r="E2655" s="47"/>
      <c r="F2655" s="47"/>
      <c r="G2655" s="47"/>
      <c r="H2655" s="47"/>
      <c r="I2655" s="47"/>
    </row>
    <row r="2656" spans="1:9" x14ac:dyDescent="0.25">
      <c r="A2656" s="47"/>
      <c r="B2656" s="47"/>
      <c r="C2656" s="47"/>
      <c r="D2656" s="47"/>
      <c r="E2656" s="47"/>
      <c r="F2656" s="47"/>
      <c r="G2656" s="47"/>
      <c r="H2656" s="47"/>
      <c r="I2656" s="47"/>
    </row>
    <row r="2657" spans="1:9" x14ac:dyDescent="0.25">
      <c r="A2657" s="47"/>
      <c r="B2657" s="47"/>
      <c r="C2657" s="47"/>
      <c r="D2657" s="47"/>
      <c r="E2657" s="47"/>
      <c r="F2657" s="47"/>
      <c r="G2657" s="47"/>
      <c r="H2657" s="47"/>
      <c r="I2657" s="47"/>
    </row>
    <row r="2658" spans="1:9" x14ac:dyDescent="0.25">
      <c r="A2658" s="47"/>
      <c r="B2658" s="47"/>
      <c r="C2658" s="47"/>
      <c r="D2658" s="47"/>
      <c r="E2658" s="47"/>
      <c r="F2658" s="47"/>
      <c r="G2658" s="47"/>
      <c r="H2658" s="47"/>
      <c r="I2658" s="47"/>
    </row>
    <row r="2659" spans="1:9" x14ac:dyDescent="0.25">
      <c r="A2659" s="47"/>
      <c r="B2659" s="47"/>
      <c r="C2659" s="47"/>
      <c r="D2659" s="47"/>
      <c r="E2659" s="47"/>
      <c r="F2659" s="47"/>
      <c r="G2659" s="47"/>
      <c r="H2659" s="47"/>
      <c r="I2659" s="47"/>
    </row>
    <row r="2660" spans="1:9" x14ac:dyDescent="0.25">
      <c r="A2660" s="47"/>
      <c r="B2660" s="47"/>
      <c r="C2660" s="47"/>
      <c r="D2660" s="47"/>
      <c r="E2660" s="47"/>
      <c r="F2660" s="47"/>
      <c r="G2660" s="47"/>
      <c r="H2660" s="47"/>
      <c r="I2660" s="47"/>
    </row>
    <row r="2661" spans="1:9" x14ac:dyDescent="0.25">
      <c r="A2661" s="47"/>
      <c r="B2661" s="47"/>
      <c r="C2661" s="47"/>
      <c r="D2661" s="47"/>
      <c r="E2661" s="47"/>
      <c r="F2661" s="47"/>
      <c r="G2661" s="47"/>
      <c r="H2661" s="47"/>
      <c r="I2661" s="47"/>
    </row>
    <row r="2662" spans="1:9" x14ac:dyDescent="0.25">
      <c r="A2662" s="47"/>
      <c r="B2662" s="47"/>
      <c r="C2662" s="47"/>
      <c r="D2662" s="47"/>
      <c r="E2662" s="47"/>
      <c r="F2662" s="47"/>
      <c r="G2662" s="47"/>
      <c r="H2662" s="47"/>
      <c r="I2662" s="47"/>
    </row>
    <row r="2663" spans="1:9" x14ac:dyDescent="0.25">
      <c r="A2663" s="47"/>
      <c r="B2663" s="47"/>
      <c r="C2663" s="47"/>
      <c r="D2663" s="47"/>
      <c r="E2663" s="47"/>
      <c r="F2663" s="47"/>
      <c r="G2663" s="47"/>
      <c r="H2663" s="47"/>
      <c r="I2663" s="47"/>
    </row>
    <row r="2664" spans="1:9" x14ac:dyDescent="0.25">
      <c r="A2664" s="47"/>
      <c r="B2664" s="47"/>
      <c r="C2664" s="47"/>
      <c r="D2664" s="47"/>
      <c r="E2664" s="47"/>
      <c r="F2664" s="47"/>
      <c r="G2664" s="47"/>
      <c r="H2664" s="47"/>
      <c r="I2664" s="47"/>
    </row>
    <row r="2665" spans="1:9" x14ac:dyDescent="0.25">
      <c r="A2665" s="47"/>
      <c r="B2665" s="47"/>
      <c r="C2665" s="47"/>
      <c r="D2665" s="47"/>
      <c r="E2665" s="47"/>
      <c r="F2665" s="47"/>
      <c r="G2665" s="47"/>
      <c r="H2665" s="47"/>
      <c r="I2665" s="47"/>
    </row>
    <row r="2666" spans="1:9" x14ac:dyDescent="0.25">
      <c r="A2666" s="47"/>
      <c r="B2666" s="47"/>
      <c r="C2666" s="47"/>
      <c r="D2666" s="47"/>
      <c r="E2666" s="47"/>
      <c r="F2666" s="47"/>
      <c r="G2666" s="47"/>
      <c r="H2666" s="47"/>
      <c r="I2666" s="47"/>
    </row>
    <row r="2667" spans="1:9" x14ac:dyDescent="0.25">
      <c r="A2667" s="47"/>
      <c r="B2667" s="47"/>
      <c r="C2667" s="47"/>
      <c r="D2667" s="47"/>
      <c r="E2667" s="47"/>
      <c r="F2667" s="47"/>
      <c r="G2667" s="47"/>
      <c r="H2667" s="47"/>
      <c r="I2667" s="47"/>
    </row>
    <row r="2668" spans="1:9" x14ac:dyDescent="0.25">
      <c r="A2668" s="47"/>
      <c r="B2668" s="47"/>
      <c r="C2668" s="47"/>
      <c r="D2668" s="47"/>
      <c r="E2668" s="47"/>
      <c r="F2668" s="47"/>
      <c r="G2668" s="47"/>
      <c r="H2668" s="47"/>
      <c r="I2668" s="47"/>
    </row>
    <row r="2669" spans="1:9" x14ac:dyDescent="0.25">
      <c r="A2669" s="47"/>
      <c r="B2669" s="47"/>
      <c r="C2669" s="47"/>
      <c r="D2669" s="47"/>
      <c r="E2669" s="47"/>
      <c r="F2669" s="47"/>
      <c r="G2669" s="47"/>
      <c r="H2669" s="47"/>
      <c r="I2669" s="47"/>
    </row>
    <row r="2670" spans="1:9" x14ac:dyDescent="0.25">
      <c r="A2670" s="47"/>
      <c r="B2670" s="47"/>
      <c r="C2670" s="47"/>
      <c r="D2670" s="47"/>
      <c r="E2670" s="47"/>
      <c r="F2670" s="47"/>
      <c r="G2670" s="47"/>
      <c r="H2670" s="47"/>
      <c r="I2670" s="47"/>
    </row>
    <row r="2671" spans="1:9" x14ac:dyDescent="0.25">
      <c r="A2671" s="47"/>
      <c r="B2671" s="47"/>
      <c r="C2671" s="47"/>
      <c r="D2671" s="47"/>
      <c r="E2671" s="47"/>
      <c r="F2671" s="47"/>
      <c r="G2671" s="47"/>
      <c r="H2671" s="47"/>
      <c r="I2671" s="47"/>
    </row>
    <row r="2672" spans="1:9" x14ac:dyDescent="0.25">
      <c r="A2672" s="47"/>
      <c r="B2672" s="47"/>
      <c r="C2672" s="47"/>
      <c r="D2672" s="47"/>
      <c r="E2672" s="47"/>
      <c r="F2672" s="47"/>
      <c r="G2672" s="47"/>
      <c r="H2672" s="47"/>
      <c r="I2672" s="47"/>
    </row>
    <row r="2673" spans="1:9" x14ac:dyDescent="0.25">
      <c r="A2673" s="47"/>
      <c r="B2673" s="47"/>
      <c r="C2673" s="47"/>
      <c r="D2673" s="47"/>
      <c r="E2673" s="47"/>
      <c r="F2673" s="47"/>
      <c r="G2673" s="47"/>
      <c r="H2673" s="47"/>
      <c r="I2673" s="47"/>
    </row>
    <row r="2674" spans="1:9" x14ac:dyDescent="0.25">
      <c r="A2674" s="47"/>
      <c r="B2674" s="47"/>
      <c r="C2674" s="47"/>
      <c r="D2674" s="47"/>
      <c r="E2674" s="47"/>
      <c r="F2674" s="47"/>
      <c r="G2674" s="47"/>
      <c r="H2674" s="47"/>
      <c r="I2674" s="47"/>
    </row>
    <row r="2675" spans="1:9" x14ac:dyDescent="0.25">
      <c r="A2675" s="47"/>
      <c r="B2675" s="47"/>
      <c r="C2675" s="47"/>
      <c r="D2675" s="47"/>
      <c r="E2675" s="47"/>
      <c r="F2675" s="47"/>
      <c r="G2675" s="47"/>
      <c r="H2675" s="47"/>
      <c r="I2675" s="47"/>
    </row>
    <row r="2676" spans="1:9" x14ac:dyDescent="0.25">
      <c r="A2676" s="47"/>
      <c r="B2676" s="47"/>
      <c r="C2676" s="47"/>
      <c r="D2676" s="47"/>
      <c r="E2676" s="47"/>
      <c r="F2676" s="47"/>
      <c r="G2676" s="47"/>
      <c r="H2676" s="47"/>
      <c r="I2676" s="47"/>
    </row>
    <row r="2677" spans="1:9" x14ac:dyDescent="0.25">
      <c r="A2677" s="47"/>
      <c r="B2677" s="47"/>
      <c r="C2677" s="47"/>
      <c r="D2677" s="47"/>
      <c r="E2677" s="47"/>
      <c r="F2677" s="47"/>
      <c r="G2677" s="47"/>
      <c r="H2677" s="47"/>
      <c r="I2677" s="47"/>
    </row>
    <row r="2678" spans="1:9" x14ac:dyDescent="0.25">
      <c r="A2678" s="47"/>
      <c r="B2678" s="47"/>
      <c r="C2678" s="47"/>
      <c r="D2678" s="47"/>
      <c r="E2678" s="47"/>
      <c r="F2678" s="47"/>
      <c r="G2678" s="47"/>
      <c r="H2678" s="47"/>
      <c r="I2678" s="47"/>
    </row>
    <row r="2679" spans="1:9" x14ac:dyDescent="0.25">
      <c r="A2679" s="47"/>
      <c r="B2679" s="47"/>
      <c r="C2679" s="47"/>
      <c r="D2679" s="47"/>
      <c r="E2679" s="47"/>
      <c r="F2679" s="47"/>
      <c r="G2679" s="47"/>
      <c r="H2679" s="47"/>
      <c r="I2679" s="47"/>
    </row>
    <row r="2680" spans="1:9" x14ac:dyDescent="0.25">
      <c r="A2680" s="47"/>
      <c r="B2680" s="47"/>
      <c r="C2680" s="47"/>
      <c r="D2680" s="47"/>
      <c r="E2680" s="47"/>
      <c r="F2680" s="47"/>
      <c r="G2680" s="47"/>
      <c r="H2680" s="47"/>
      <c r="I2680" s="47"/>
    </row>
    <row r="2681" spans="1:9" x14ac:dyDescent="0.25">
      <c r="A2681" s="47"/>
      <c r="B2681" s="47"/>
      <c r="C2681" s="47"/>
      <c r="D2681" s="47"/>
      <c r="E2681" s="47"/>
      <c r="F2681" s="47"/>
      <c r="G2681" s="47"/>
      <c r="H2681" s="47"/>
      <c r="I2681" s="47"/>
    </row>
    <row r="2682" spans="1:9" x14ac:dyDescent="0.25">
      <c r="A2682" s="47"/>
      <c r="B2682" s="47"/>
      <c r="C2682" s="47"/>
      <c r="D2682" s="47"/>
      <c r="E2682" s="47"/>
      <c r="F2682" s="47"/>
      <c r="G2682" s="47"/>
      <c r="H2682" s="47"/>
      <c r="I2682" s="47"/>
    </row>
    <row r="2683" spans="1:9" x14ac:dyDescent="0.25">
      <c r="A2683" s="47"/>
      <c r="B2683" s="47"/>
      <c r="C2683" s="47"/>
      <c r="D2683" s="47"/>
      <c r="E2683" s="47"/>
      <c r="F2683" s="47"/>
      <c r="G2683" s="47"/>
      <c r="H2683" s="47"/>
      <c r="I2683" s="47"/>
    </row>
    <row r="2684" spans="1:9" x14ac:dyDescent="0.25">
      <c r="A2684" s="47"/>
      <c r="B2684" s="47"/>
      <c r="C2684" s="47"/>
      <c r="D2684" s="47"/>
      <c r="E2684" s="47"/>
      <c r="F2684" s="47"/>
      <c r="G2684" s="47"/>
      <c r="H2684" s="47"/>
      <c r="I2684" s="47"/>
    </row>
    <row r="2685" spans="1:9" x14ac:dyDescent="0.25">
      <c r="A2685" s="47"/>
      <c r="B2685" s="47"/>
      <c r="C2685" s="47"/>
      <c r="D2685" s="47"/>
      <c r="E2685" s="47"/>
      <c r="F2685" s="47"/>
      <c r="G2685" s="47"/>
      <c r="H2685" s="47"/>
      <c r="I2685" s="47"/>
    </row>
    <row r="2686" spans="1:9" x14ac:dyDescent="0.25">
      <c r="A2686" s="47"/>
      <c r="B2686" s="47"/>
      <c r="C2686" s="47"/>
      <c r="D2686" s="47"/>
      <c r="E2686" s="47"/>
      <c r="F2686" s="47"/>
      <c r="G2686" s="47"/>
      <c r="H2686" s="47"/>
      <c r="I2686" s="47"/>
    </row>
    <row r="2687" spans="1:9" x14ac:dyDescent="0.25">
      <c r="A2687" s="47"/>
      <c r="B2687" s="47"/>
      <c r="C2687" s="47"/>
      <c r="D2687" s="47"/>
      <c r="E2687" s="47"/>
      <c r="F2687" s="47"/>
      <c r="G2687" s="47"/>
      <c r="H2687" s="47"/>
      <c r="I2687" s="47"/>
    </row>
    <row r="2688" spans="1:9" x14ac:dyDescent="0.25">
      <c r="A2688" s="47"/>
      <c r="B2688" s="47"/>
      <c r="C2688" s="47"/>
      <c r="D2688" s="47"/>
      <c r="E2688" s="47"/>
      <c r="F2688" s="47"/>
      <c r="G2688" s="47"/>
      <c r="H2688" s="47"/>
      <c r="I2688" s="47"/>
    </row>
    <row r="2689" spans="1:9" x14ac:dyDescent="0.25">
      <c r="A2689" s="47"/>
      <c r="B2689" s="47"/>
      <c r="C2689" s="47"/>
      <c r="D2689" s="47"/>
      <c r="E2689" s="47"/>
      <c r="F2689" s="47"/>
      <c r="G2689" s="47"/>
      <c r="H2689" s="47"/>
      <c r="I2689" s="47"/>
    </row>
    <row r="2690" spans="1:9" x14ac:dyDescent="0.25">
      <c r="A2690" s="47"/>
      <c r="B2690" s="47"/>
      <c r="C2690" s="47"/>
      <c r="D2690" s="47"/>
      <c r="E2690" s="47"/>
      <c r="F2690" s="47"/>
      <c r="G2690" s="47"/>
      <c r="H2690" s="47"/>
      <c r="I2690" s="47"/>
    </row>
    <row r="2691" spans="1:9" x14ac:dyDescent="0.25">
      <c r="A2691" s="47"/>
      <c r="B2691" s="47"/>
      <c r="C2691" s="47"/>
      <c r="D2691" s="47"/>
      <c r="E2691" s="47"/>
      <c r="F2691" s="47"/>
      <c r="G2691" s="47"/>
      <c r="H2691" s="47"/>
      <c r="I2691" s="47"/>
    </row>
    <row r="2692" spans="1:9" x14ac:dyDescent="0.25">
      <c r="A2692" s="47"/>
      <c r="B2692" s="47"/>
      <c r="C2692" s="47"/>
      <c r="D2692" s="47"/>
      <c r="E2692" s="47"/>
      <c r="F2692" s="47"/>
      <c r="G2692" s="47"/>
      <c r="H2692" s="47"/>
      <c r="I2692" s="47"/>
    </row>
    <row r="2693" spans="1:9" x14ac:dyDescent="0.25">
      <c r="A2693" s="47"/>
      <c r="B2693" s="47"/>
      <c r="C2693" s="47"/>
      <c r="D2693" s="47"/>
      <c r="E2693" s="47"/>
      <c r="F2693" s="47"/>
      <c r="G2693" s="47"/>
      <c r="H2693" s="47"/>
      <c r="I2693" s="47"/>
    </row>
    <row r="2694" spans="1:9" x14ac:dyDescent="0.25">
      <c r="A2694" s="47"/>
      <c r="B2694" s="47"/>
      <c r="C2694" s="47"/>
      <c r="D2694" s="47"/>
      <c r="E2694" s="47"/>
      <c r="F2694" s="47"/>
      <c r="G2694" s="47"/>
      <c r="H2694" s="47"/>
      <c r="I2694" s="47"/>
    </row>
    <row r="2695" spans="1:9" x14ac:dyDescent="0.25">
      <c r="A2695" s="47"/>
      <c r="B2695" s="47"/>
      <c r="C2695" s="47"/>
      <c r="D2695" s="47"/>
      <c r="E2695" s="47"/>
      <c r="F2695" s="47"/>
      <c r="G2695" s="47"/>
      <c r="H2695" s="47"/>
      <c r="I2695" s="47"/>
    </row>
    <row r="2696" spans="1:9" x14ac:dyDescent="0.25">
      <c r="A2696" s="47"/>
      <c r="B2696" s="47"/>
      <c r="C2696" s="47"/>
      <c r="D2696" s="47"/>
      <c r="E2696" s="47"/>
      <c r="F2696" s="47"/>
      <c r="G2696" s="47"/>
      <c r="H2696" s="47"/>
      <c r="I2696" s="47"/>
    </row>
    <row r="2697" spans="1:9" x14ac:dyDescent="0.25">
      <c r="A2697" s="47"/>
      <c r="B2697" s="47"/>
      <c r="C2697" s="47"/>
      <c r="D2697" s="47"/>
      <c r="E2697" s="47"/>
      <c r="F2697" s="47"/>
      <c r="G2697" s="47"/>
      <c r="H2697" s="47"/>
      <c r="I2697" s="47"/>
    </row>
    <row r="2698" spans="1:9" x14ac:dyDescent="0.25">
      <c r="A2698" s="47"/>
      <c r="B2698" s="47"/>
      <c r="C2698" s="47"/>
      <c r="D2698" s="47"/>
      <c r="E2698" s="47"/>
      <c r="F2698" s="47"/>
      <c r="G2698" s="47"/>
      <c r="H2698" s="47"/>
      <c r="I2698" s="47"/>
    </row>
    <row r="2699" spans="1:9" x14ac:dyDescent="0.25">
      <c r="A2699" s="47"/>
      <c r="B2699" s="47"/>
      <c r="C2699" s="47"/>
      <c r="D2699" s="47"/>
      <c r="E2699" s="47"/>
      <c r="F2699" s="47"/>
      <c r="G2699" s="47"/>
      <c r="H2699" s="47"/>
      <c r="I2699" s="47"/>
    </row>
    <row r="2700" spans="1:9" x14ac:dyDescent="0.25">
      <c r="A2700" s="47"/>
      <c r="B2700" s="47"/>
      <c r="C2700" s="47"/>
      <c r="D2700" s="47"/>
      <c r="E2700" s="47"/>
      <c r="F2700" s="47"/>
      <c r="G2700" s="47"/>
      <c r="H2700" s="47"/>
      <c r="I2700" s="47"/>
    </row>
    <row r="2701" spans="1:9" x14ac:dyDescent="0.25">
      <c r="A2701" s="47"/>
      <c r="B2701" s="47"/>
      <c r="C2701" s="47"/>
      <c r="D2701" s="47"/>
      <c r="E2701" s="47"/>
      <c r="F2701" s="47"/>
      <c r="G2701" s="47"/>
      <c r="H2701" s="47"/>
      <c r="I2701" s="47"/>
    </row>
    <row r="2702" spans="1:9" x14ac:dyDescent="0.25">
      <c r="A2702" s="47"/>
      <c r="B2702" s="47"/>
      <c r="C2702" s="47"/>
      <c r="D2702" s="47"/>
      <c r="E2702" s="47"/>
      <c r="F2702" s="47"/>
      <c r="G2702" s="47"/>
      <c r="H2702" s="47"/>
      <c r="I2702" s="47"/>
    </row>
    <row r="2703" spans="1:9" x14ac:dyDescent="0.25">
      <c r="A2703" s="47"/>
      <c r="B2703" s="47"/>
      <c r="C2703" s="47"/>
      <c r="D2703" s="47"/>
      <c r="E2703" s="47"/>
      <c r="F2703" s="47"/>
      <c r="G2703" s="47"/>
      <c r="H2703" s="47"/>
      <c r="I2703" s="47"/>
    </row>
    <row r="2704" spans="1:9" x14ac:dyDescent="0.25">
      <c r="A2704" s="47"/>
      <c r="B2704" s="47"/>
      <c r="C2704" s="47"/>
      <c r="D2704" s="47"/>
      <c r="E2704" s="47"/>
      <c r="F2704" s="47"/>
      <c r="G2704" s="47"/>
      <c r="H2704" s="47"/>
      <c r="I2704" s="47"/>
    </row>
    <row r="2705" spans="1:9" x14ac:dyDescent="0.25">
      <c r="A2705" s="47"/>
      <c r="B2705" s="47"/>
      <c r="C2705" s="47"/>
      <c r="D2705" s="47"/>
      <c r="E2705" s="47"/>
      <c r="F2705" s="47"/>
      <c r="G2705" s="47"/>
      <c r="H2705" s="47"/>
      <c r="I2705" s="47"/>
    </row>
    <row r="2706" spans="1:9" x14ac:dyDescent="0.25">
      <c r="A2706" s="47"/>
      <c r="B2706" s="47"/>
      <c r="C2706" s="47"/>
      <c r="D2706" s="47"/>
      <c r="E2706" s="47"/>
      <c r="F2706" s="47"/>
      <c r="G2706" s="47"/>
      <c r="H2706" s="47"/>
      <c r="I2706" s="47"/>
    </row>
    <row r="2707" spans="1:9" x14ac:dyDescent="0.25">
      <c r="A2707" s="47"/>
      <c r="B2707" s="47"/>
      <c r="C2707" s="47"/>
      <c r="D2707" s="47"/>
      <c r="E2707" s="47"/>
      <c r="F2707" s="47"/>
      <c r="G2707" s="47"/>
      <c r="H2707" s="47"/>
      <c r="I2707" s="47"/>
    </row>
    <row r="2708" spans="1:9" x14ac:dyDescent="0.25">
      <c r="A2708" s="47"/>
      <c r="B2708" s="47"/>
      <c r="C2708" s="47"/>
      <c r="D2708" s="47"/>
      <c r="E2708" s="47"/>
      <c r="F2708" s="47"/>
      <c r="G2708" s="47"/>
      <c r="H2708" s="47"/>
      <c r="I2708" s="47"/>
    </row>
    <row r="2709" spans="1:9" x14ac:dyDescent="0.25">
      <c r="A2709" s="47"/>
      <c r="B2709" s="47"/>
      <c r="C2709" s="47"/>
      <c r="D2709" s="47"/>
      <c r="E2709" s="47"/>
      <c r="F2709" s="47"/>
      <c r="G2709" s="47"/>
      <c r="H2709" s="47"/>
      <c r="I2709" s="47"/>
    </row>
    <row r="2710" spans="1:9" x14ac:dyDescent="0.25">
      <c r="A2710" s="47"/>
      <c r="B2710" s="47"/>
      <c r="C2710" s="47"/>
      <c r="D2710" s="47"/>
      <c r="E2710" s="47"/>
      <c r="F2710" s="47"/>
      <c r="G2710" s="47"/>
      <c r="H2710" s="47"/>
      <c r="I2710" s="47"/>
    </row>
    <row r="2711" spans="1:9" x14ac:dyDescent="0.25">
      <c r="A2711" s="47"/>
      <c r="B2711" s="47"/>
      <c r="C2711" s="47"/>
      <c r="D2711" s="47"/>
      <c r="E2711" s="47"/>
      <c r="F2711" s="47"/>
      <c r="G2711" s="47"/>
      <c r="H2711" s="47"/>
      <c r="I2711" s="47"/>
    </row>
    <row r="2712" spans="1:9" x14ac:dyDescent="0.25">
      <c r="A2712" s="47"/>
      <c r="B2712" s="47"/>
      <c r="C2712" s="47"/>
      <c r="D2712" s="47"/>
      <c r="E2712" s="47"/>
      <c r="F2712" s="47"/>
      <c r="G2712" s="47"/>
      <c r="H2712" s="47"/>
      <c r="I2712" s="47"/>
    </row>
    <row r="2713" spans="1:9" x14ac:dyDescent="0.25">
      <c r="A2713" s="47"/>
      <c r="B2713" s="47"/>
      <c r="C2713" s="47"/>
      <c r="D2713" s="47"/>
      <c r="E2713" s="47"/>
      <c r="F2713" s="47"/>
      <c r="G2713" s="47"/>
      <c r="H2713" s="47"/>
      <c r="I2713" s="47"/>
    </row>
    <row r="2714" spans="1:9" x14ac:dyDescent="0.25">
      <c r="A2714" s="47"/>
      <c r="B2714" s="47"/>
      <c r="C2714" s="47"/>
      <c r="D2714" s="47"/>
      <c r="E2714" s="47"/>
      <c r="F2714" s="47"/>
      <c r="G2714" s="47"/>
      <c r="H2714" s="47"/>
      <c r="I2714" s="47"/>
    </row>
    <row r="2715" spans="1:9" x14ac:dyDescent="0.25">
      <c r="A2715" s="47"/>
      <c r="B2715" s="47"/>
      <c r="C2715" s="47"/>
      <c r="D2715" s="47"/>
      <c r="E2715" s="47"/>
      <c r="F2715" s="47"/>
      <c r="G2715" s="47"/>
      <c r="H2715" s="47"/>
      <c r="I2715" s="47"/>
    </row>
    <row r="2716" spans="1:9" x14ac:dyDescent="0.25">
      <c r="A2716" s="47"/>
      <c r="B2716" s="47"/>
      <c r="C2716" s="47"/>
      <c r="D2716" s="47"/>
      <c r="E2716" s="47"/>
      <c r="F2716" s="47"/>
      <c r="G2716" s="47"/>
      <c r="H2716" s="47"/>
      <c r="I2716" s="47"/>
    </row>
    <row r="2717" spans="1:9" x14ac:dyDescent="0.25">
      <c r="A2717" s="47"/>
      <c r="B2717" s="47"/>
      <c r="C2717" s="47"/>
      <c r="D2717" s="47"/>
      <c r="E2717" s="47"/>
      <c r="F2717" s="47"/>
      <c r="G2717" s="47"/>
      <c r="H2717" s="47"/>
      <c r="I2717" s="47"/>
    </row>
    <row r="2718" spans="1:9" x14ac:dyDescent="0.25">
      <c r="A2718" s="47"/>
      <c r="B2718" s="47"/>
      <c r="C2718" s="47"/>
      <c r="D2718" s="47"/>
      <c r="E2718" s="47"/>
      <c r="F2718" s="47"/>
      <c r="G2718" s="47"/>
      <c r="H2718" s="47"/>
      <c r="I2718" s="47"/>
    </row>
    <row r="2719" spans="1:9" x14ac:dyDescent="0.25">
      <c r="A2719" s="47"/>
      <c r="B2719" s="47"/>
      <c r="C2719" s="47"/>
      <c r="D2719" s="47"/>
      <c r="E2719" s="47"/>
      <c r="F2719" s="47"/>
      <c r="G2719" s="47"/>
      <c r="H2719" s="47"/>
      <c r="I2719" s="47"/>
    </row>
    <row r="2720" spans="1:9" x14ac:dyDescent="0.25">
      <c r="A2720" s="47"/>
      <c r="B2720" s="47"/>
      <c r="C2720" s="47"/>
      <c r="D2720" s="47"/>
      <c r="E2720" s="47"/>
      <c r="F2720" s="47"/>
      <c r="G2720" s="47"/>
      <c r="H2720" s="47"/>
      <c r="I2720" s="47"/>
    </row>
    <row r="2721" spans="1:9" x14ac:dyDescent="0.25">
      <c r="A2721" s="47"/>
      <c r="B2721" s="47"/>
      <c r="C2721" s="47"/>
      <c r="D2721" s="47"/>
      <c r="E2721" s="47"/>
      <c r="F2721" s="47"/>
      <c r="G2721" s="47"/>
      <c r="H2721" s="47"/>
      <c r="I2721" s="47"/>
    </row>
    <row r="2722" spans="1:9" x14ac:dyDescent="0.25">
      <c r="A2722" s="47"/>
      <c r="B2722" s="47"/>
      <c r="C2722" s="47"/>
      <c r="D2722" s="47"/>
      <c r="E2722" s="47"/>
      <c r="F2722" s="47"/>
      <c r="G2722" s="47"/>
      <c r="H2722" s="47"/>
      <c r="I2722" s="47"/>
    </row>
    <row r="2723" spans="1:9" x14ac:dyDescent="0.25">
      <c r="A2723" s="47"/>
      <c r="B2723" s="47"/>
      <c r="C2723" s="47"/>
      <c r="D2723" s="47"/>
      <c r="E2723" s="47"/>
      <c r="F2723" s="47"/>
      <c r="G2723" s="47"/>
      <c r="H2723" s="47"/>
      <c r="I2723" s="47"/>
    </row>
    <row r="2724" spans="1:9" x14ac:dyDescent="0.25">
      <c r="A2724" s="47"/>
      <c r="B2724" s="47"/>
      <c r="C2724" s="47"/>
      <c r="D2724" s="47"/>
      <c r="E2724" s="47"/>
      <c r="F2724" s="47"/>
      <c r="G2724" s="47"/>
      <c r="H2724" s="47"/>
      <c r="I2724" s="47"/>
    </row>
    <row r="2725" spans="1:9" x14ac:dyDescent="0.25">
      <c r="A2725" s="47"/>
      <c r="B2725" s="47"/>
      <c r="C2725" s="47"/>
      <c r="D2725" s="47"/>
      <c r="E2725" s="47"/>
      <c r="F2725" s="47"/>
      <c r="G2725" s="47"/>
      <c r="H2725" s="47"/>
      <c r="I2725" s="47"/>
    </row>
    <row r="2726" spans="1:9" x14ac:dyDescent="0.25">
      <c r="A2726" s="47"/>
      <c r="B2726" s="47"/>
      <c r="C2726" s="47"/>
      <c r="D2726" s="47"/>
      <c r="E2726" s="47"/>
      <c r="F2726" s="47"/>
      <c r="G2726" s="47"/>
      <c r="H2726" s="47"/>
      <c r="I2726" s="47"/>
    </row>
    <row r="2727" spans="1:9" x14ac:dyDescent="0.25">
      <c r="A2727" s="47"/>
      <c r="B2727" s="47"/>
      <c r="C2727" s="47"/>
      <c r="D2727" s="47"/>
      <c r="E2727" s="47"/>
      <c r="F2727" s="47"/>
      <c r="G2727" s="47"/>
      <c r="H2727" s="47"/>
      <c r="I2727" s="47"/>
    </row>
    <row r="2728" spans="1:9" x14ac:dyDescent="0.25">
      <c r="A2728" s="47"/>
      <c r="B2728" s="47"/>
      <c r="C2728" s="47"/>
      <c r="D2728" s="47"/>
      <c r="E2728" s="47"/>
      <c r="F2728" s="47"/>
      <c r="G2728" s="47"/>
      <c r="H2728" s="47"/>
      <c r="I2728" s="47"/>
    </row>
    <row r="2729" spans="1:9" x14ac:dyDescent="0.25">
      <c r="A2729" s="47"/>
      <c r="B2729" s="47"/>
      <c r="C2729" s="47"/>
      <c r="D2729" s="47"/>
      <c r="E2729" s="47"/>
      <c r="F2729" s="47"/>
      <c r="G2729" s="47"/>
      <c r="H2729" s="47"/>
      <c r="I2729" s="47"/>
    </row>
    <row r="2730" spans="1:9" x14ac:dyDescent="0.25">
      <c r="A2730" s="47"/>
      <c r="B2730" s="47"/>
      <c r="C2730" s="47"/>
      <c r="D2730" s="47"/>
      <c r="E2730" s="47"/>
      <c r="F2730" s="47"/>
      <c r="G2730" s="47"/>
      <c r="H2730" s="47"/>
      <c r="I2730" s="47"/>
    </row>
    <row r="2731" spans="1:9" x14ac:dyDescent="0.25">
      <c r="A2731" s="47"/>
      <c r="B2731" s="47"/>
      <c r="C2731" s="47"/>
      <c r="D2731" s="47"/>
      <c r="E2731" s="47"/>
      <c r="F2731" s="47"/>
      <c r="G2731" s="47"/>
      <c r="H2731" s="47"/>
      <c r="I2731" s="47"/>
    </row>
    <row r="2732" spans="1:9" x14ac:dyDescent="0.25">
      <c r="A2732" s="47"/>
      <c r="B2732" s="47"/>
      <c r="C2732" s="47"/>
      <c r="D2732" s="47"/>
      <c r="E2732" s="47"/>
      <c r="F2732" s="47"/>
      <c r="G2732" s="47"/>
      <c r="H2732" s="47"/>
      <c r="I2732" s="47"/>
    </row>
    <row r="2733" spans="1:9" x14ac:dyDescent="0.25">
      <c r="A2733" s="47"/>
      <c r="B2733" s="47"/>
      <c r="C2733" s="47"/>
      <c r="D2733" s="47"/>
      <c r="E2733" s="47"/>
      <c r="F2733" s="47"/>
      <c r="G2733" s="47"/>
      <c r="H2733" s="47"/>
      <c r="I2733" s="47"/>
    </row>
    <row r="2734" spans="1:9" x14ac:dyDescent="0.25">
      <c r="A2734" s="47"/>
      <c r="B2734" s="47"/>
      <c r="C2734" s="47"/>
      <c r="D2734" s="47"/>
      <c r="E2734" s="47"/>
      <c r="F2734" s="47"/>
      <c r="G2734" s="47"/>
      <c r="H2734" s="47"/>
      <c r="I2734" s="47"/>
    </row>
    <row r="2735" spans="1:9" x14ac:dyDescent="0.25">
      <c r="A2735" s="47"/>
      <c r="B2735" s="47"/>
      <c r="C2735" s="47"/>
      <c r="D2735" s="47"/>
      <c r="E2735" s="47"/>
      <c r="F2735" s="47"/>
      <c r="G2735" s="47"/>
      <c r="H2735" s="47"/>
      <c r="I2735" s="47"/>
    </row>
    <row r="2736" spans="1:9" x14ac:dyDescent="0.25">
      <c r="A2736" s="47"/>
      <c r="B2736" s="47"/>
      <c r="C2736" s="47"/>
      <c r="D2736" s="47"/>
      <c r="E2736" s="47"/>
      <c r="F2736" s="47"/>
      <c r="G2736" s="47"/>
      <c r="H2736" s="47"/>
      <c r="I2736" s="47"/>
    </row>
    <row r="2737" spans="1:9" x14ac:dyDescent="0.25">
      <c r="A2737" s="47"/>
      <c r="B2737" s="47"/>
      <c r="C2737" s="47"/>
      <c r="D2737" s="47"/>
      <c r="E2737" s="47"/>
      <c r="F2737" s="47"/>
      <c r="G2737" s="47"/>
      <c r="H2737" s="47"/>
      <c r="I2737" s="47"/>
    </row>
    <row r="2738" spans="1:9" x14ac:dyDescent="0.25">
      <c r="A2738" s="47"/>
      <c r="B2738" s="47"/>
      <c r="C2738" s="47"/>
      <c r="D2738" s="47"/>
      <c r="E2738" s="47"/>
      <c r="F2738" s="47"/>
      <c r="G2738" s="47"/>
      <c r="H2738" s="47"/>
      <c r="I2738" s="47"/>
    </row>
    <row r="2739" spans="1:9" x14ac:dyDescent="0.25">
      <c r="A2739" s="47"/>
      <c r="B2739" s="47"/>
      <c r="C2739" s="47"/>
      <c r="D2739" s="47"/>
      <c r="E2739" s="47"/>
      <c r="F2739" s="47"/>
      <c r="G2739" s="47"/>
      <c r="H2739" s="47"/>
      <c r="I2739" s="47"/>
    </row>
    <row r="2740" spans="1:9" x14ac:dyDescent="0.25">
      <c r="A2740" s="47"/>
      <c r="B2740" s="47"/>
      <c r="C2740" s="47"/>
      <c r="D2740" s="47"/>
      <c r="E2740" s="47"/>
      <c r="F2740" s="47"/>
      <c r="G2740" s="47"/>
      <c r="H2740" s="47"/>
      <c r="I2740" s="47"/>
    </row>
    <row r="2741" spans="1:9" x14ac:dyDescent="0.25">
      <c r="A2741" s="47"/>
      <c r="B2741" s="47"/>
      <c r="C2741" s="47"/>
      <c r="D2741" s="47"/>
      <c r="E2741" s="47"/>
      <c r="F2741" s="47"/>
      <c r="G2741" s="47"/>
      <c r="H2741" s="47"/>
      <c r="I2741" s="47"/>
    </row>
    <row r="2742" spans="1:9" x14ac:dyDescent="0.25">
      <c r="A2742" s="47"/>
      <c r="B2742" s="47"/>
      <c r="C2742" s="47"/>
      <c r="D2742" s="47"/>
      <c r="E2742" s="47"/>
      <c r="F2742" s="47"/>
      <c r="G2742" s="47"/>
      <c r="H2742" s="47"/>
      <c r="I2742" s="47"/>
    </row>
    <row r="2743" spans="1:9" x14ac:dyDescent="0.25">
      <c r="A2743" s="47"/>
      <c r="B2743" s="47"/>
      <c r="C2743" s="47"/>
      <c r="D2743" s="47"/>
      <c r="E2743" s="47"/>
      <c r="F2743" s="47"/>
      <c r="G2743" s="47"/>
      <c r="H2743" s="47"/>
      <c r="I2743" s="47"/>
    </row>
    <row r="2744" spans="1:9" x14ac:dyDescent="0.25">
      <c r="A2744" s="47"/>
      <c r="B2744" s="47"/>
      <c r="C2744" s="47"/>
      <c r="D2744" s="47"/>
      <c r="E2744" s="47"/>
      <c r="F2744" s="47"/>
      <c r="G2744" s="47"/>
      <c r="H2744" s="47"/>
      <c r="I2744" s="47"/>
    </row>
    <row r="2745" spans="1:9" x14ac:dyDescent="0.25">
      <c r="A2745" s="47"/>
      <c r="B2745" s="47"/>
      <c r="C2745" s="47"/>
      <c r="D2745" s="47"/>
      <c r="E2745" s="47"/>
      <c r="F2745" s="47"/>
      <c r="G2745" s="47"/>
      <c r="H2745" s="47"/>
      <c r="I2745" s="47"/>
    </row>
    <row r="2746" spans="1:9" x14ac:dyDescent="0.25">
      <c r="A2746" s="47"/>
      <c r="B2746" s="47"/>
      <c r="C2746" s="47"/>
      <c r="D2746" s="47"/>
      <c r="E2746" s="47"/>
      <c r="F2746" s="47"/>
      <c r="G2746" s="47"/>
      <c r="H2746" s="47"/>
      <c r="I2746" s="47"/>
    </row>
    <row r="2747" spans="1:9" x14ac:dyDescent="0.25">
      <c r="A2747" s="47"/>
      <c r="B2747" s="47"/>
      <c r="C2747" s="47"/>
      <c r="D2747" s="47"/>
      <c r="E2747" s="47"/>
      <c r="F2747" s="47"/>
      <c r="G2747" s="47"/>
      <c r="H2747" s="47"/>
      <c r="I2747" s="47"/>
    </row>
    <row r="2748" spans="1:9" x14ac:dyDescent="0.25">
      <c r="A2748" s="47"/>
      <c r="B2748" s="47"/>
      <c r="C2748" s="47"/>
      <c r="D2748" s="47"/>
      <c r="E2748" s="47"/>
      <c r="F2748" s="47"/>
      <c r="G2748" s="47"/>
      <c r="H2748" s="47"/>
      <c r="I2748" s="47"/>
    </row>
    <row r="2749" spans="1:9" x14ac:dyDescent="0.25">
      <c r="A2749" s="47"/>
      <c r="B2749" s="47"/>
      <c r="C2749" s="47"/>
      <c r="D2749" s="47"/>
      <c r="E2749" s="47"/>
      <c r="F2749" s="47"/>
      <c r="G2749" s="47"/>
      <c r="H2749" s="47"/>
      <c r="I2749" s="47"/>
    </row>
    <row r="2750" spans="1:9" x14ac:dyDescent="0.25">
      <c r="A2750" s="47"/>
      <c r="B2750" s="47"/>
      <c r="C2750" s="47"/>
      <c r="D2750" s="47"/>
      <c r="E2750" s="47"/>
      <c r="F2750" s="47"/>
      <c r="G2750" s="47"/>
      <c r="H2750" s="47"/>
      <c r="I2750" s="47"/>
    </row>
    <row r="2751" spans="1:9" x14ac:dyDescent="0.25">
      <c r="A2751" s="47"/>
      <c r="B2751" s="47"/>
      <c r="C2751" s="47"/>
      <c r="D2751" s="47"/>
      <c r="E2751" s="47"/>
      <c r="F2751" s="47"/>
      <c r="G2751" s="47"/>
      <c r="H2751" s="47"/>
      <c r="I2751" s="47"/>
    </row>
    <row r="2752" spans="1:9" x14ac:dyDescent="0.25">
      <c r="A2752" s="47"/>
      <c r="B2752" s="47"/>
      <c r="C2752" s="47"/>
      <c r="D2752" s="47"/>
      <c r="E2752" s="47"/>
      <c r="F2752" s="47"/>
      <c r="G2752" s="47"/>
      <c r="H2752" s="47"/>
      <c r="I2752" s="47"/>
    </row>
    <row r="2753" spans="1:9" x14ac:dyDescent="0.25">
      <c r="A2753" s="47"/>
      <c r="B2753" s="47"/>
      <c r="C2753" s="47"/>
      <c r="D2753" s="47"/>
      <c r="E2753" s="47"/>
      <c r="F2753" s="47"/>
      <c r="G2753" s="47"/>
      <c r="H2753" s="47"/>
      <c r="I2753" s="47"/>
    </row>
    <row r="2754" spans="1:9" x14ac:dyDescent="0.25">
      <c r="A2754" s="47"/>
      <c r="B2754" s="47"/>
      <c r="C2754" s="47"/>
      <c r="D2754" s="47"/>
      <c r="E2754" s="47"/>
      <c r="F2754" s="47"/>
      <c r="G2754" s="47"/>
      <c r="H2754" s="47"/>
      <c r="I2754" s="47"/>
    </row>
    <row r="2755" spans="1:9" x14ac:dyDescent="0.25">
      <c r="A2755" s="47"/>
      <c r="B2755" s="47"/>
      <c r="C2755" s="47"/>
      <c r="D2755" s="47"/>
      <c r="E2755" s="47"/>
      <c r="F2755" s="47"/>
      <c r="G2755" s="47"/>
      <c r="H2755" s="47"/>
      <c r="I2755" s="47"/>
    </row>
    <row r="2756" spans="1:9" x14ac:dyDescent="0.25">
      <c r="A2756" s="47"/>
      <c r="B2756" s="47"/>
      <c r="C2756" s="47"/>
      <c r="D2756" s="47"/>
      <c r="E2756" s="47"/>
      <c r="F2756" s="47"/>
      <c r="G2756" s="47"/>
      <c r="H2756" s="47"/>
      <c r="I2756" s="47"/>
    </row>
    <row r="2757" spans="1:9" x14ac:dyDescent="0.25">
      <c r="A2757" s="47"/>
      <c r="B2757" s="47"/>
      <c r="C2757" s="47"/>
      <c r="D2757" s="47"/>
      <c r="E2757" s="47"/>
      <c r="F2757" s="47"/>
      <c r="G2757" s="47"/>
      <c r="H2757" s="47"/>
      <c r="I2757" s="47"/>
    </row>
    <row r="2758" spans="1:9" x14ac:dyDescent="0.25">
      <c r="A2758" s="47"/>
      <c r="B2758" s="47"/>
      <c r="C2758" s="47"/>
      <c r="D2758" s="47"/>
      <c r="E2758" s="47"/>
      <c r="F2758" s="47"/>
      <c r="G2758" s="47"/>
      <c r="H2758" s="47"/>
      <c r="I2758" s="47"/>
    </row>
    <row r="2759" spans="1:9" x14ac:dyDescent="0.25">
      <c r="A2759" s="47"/>
      <c r="B2759" s="47"/>
      <c r="C2759" s="47"/>
      <c r="D2759" s="47"/>
      <c r="E2759" s="47"/>
      <c r="F2759" s="47"/>
      <c r="G2759" s="47"/>
      <c r="H2759" s="47"/>
      <c r="I2759" s="47"/>
    </row>
    <row r="2760" spans="1:9" x14ac:dyDescent="0.25">
      <c r="A2760" s="47"/>
      <c r="B2760" s="47"/>
      <c r="C2760" s="47"/>
      <c r="D2760" s="47"/>
      <c r="E2760" s="47"/>
      <c r="F2760" s="47"/>
      <c r="G2760" s="47"/>
      <c r="H2760" s="47"/>
      <c r="I2760" s="47"/>
    </row>
    <row r="2761" spans="1:9" x14ac:dyDescent="0.25">
      <c r="A2761" s="47"/>
      <c r="B2761" s="47"/>
      <c r="C2761" s="47"/>
      <c r="D2761" s="47"/>
      <c r="E2761" s="47"/>
      <c r="F2761" s="47"/>
      <c r="G2761" s="47"/>
      <c r="H2761" s="47"/>
      <c r="I2761" s="47"/>
    </row>
    <row r="2762" spans="1:9" x14ac:dyDescent="0.25">
      <c r="A2762" s="47"/>
      <c r="B2762" s="47"/>
      <c r="C2762" s="47"/>
      <c r="D2762" s="47"/>
      <c r="E2762" s="47"/>
      <c r="F2762" s="47"/>
      <c r="G2762" s="47"/>
      <c r="H2762" s="47"/>
      <c r="I2762" s="47"/>
    </row>
    <row r="2763" spans="1:9" x14ac:dyDescent="0.25">
      <c r="A2763" s="47"/>
      <c r="B2763" s="47"/>
      <c r="C2763" s="47"/>
      <c r="D2763" s="47"/>
      <c r="E2763" s="47"/>
      <c r="F2763" s="47"/>
      <c r="G2763" s="47"/>
      <c r="H2763" s="47"/>
      <c r="I2763" s="47"/>
    </row>
    <row r="2764" spans="1:9" x14ac:dyDescent="0.25">
      <c r="A2764" s="47"/>
      <c r="B2764" s="47"/>
      <c r="C2764" s="47"/>
      <c r="D2764" s="47"/>
      <c r="E2764" s="47"/>
      <c r="F2764" s="47"/>
      <c r="G2764" s="47"/>
      <c r="H2764" s="47"/>
      <c r="I2764" s="47"/>
    </row>
    <row r="2765" spans="1:9" x14ac:dyDescent="0.25">
      <c r="A2765" s="47"/>
      <c r="B2765" s="47"/>
      <c r="C2765" s="47"/>
      <c r="D2765" s="47"/>
      <c r="E2765" s="47"/>
      <c r="F2765" s="47"/>
      <c r="G2765" s="47"/>
      <c r="H2765" s="47"/>
      <c r="I2765" s="47"/>
    </row>
    <row r="2766" spans="1:9" x14ac:dyDescent="0.25">
      <c r="A2766" s="47"/>
      <c r="B2766" s="47"/>
      <c r="C2766" s="47"/>
      <c r="D2766" s="47"/>
      <c r="E2766" s="47"/>
      <c r="F2766" s="47"/>
      <c r="G2766" s="47"/>
      <c r="H2766" s="47"/>
      <c r="I2766" s="47"/>
    </row>
    <row r="2767" spans="1:9" x14ac:dyDescent="0.25">
      <c r="A2767" s="47"/>
      <c r="B2767" s="47"/>
      <c r="C2767" s="47"/>
      <c r="D2767" s="47"/>
      <c r="E2767" s="47"/>
      <c r="F2767" s="47"/>
      <c r="G2767" s="47"/>
      <c r="H2767" s="47"/>
      <c r="I2767" s="47"/>
    </row>
    <row r="2768" spans="1:9" x14ac:dyDescent="0.25">
      <c r="A2768" s="47"/>
      <c r="B2768" s="47"/>
      <c r="C2768" s="47"/>
      <c r="D2768" s="47"/>
      <c r="E2768" s="47"/>
      <c r="F2768" s="47"/>
      <c r="G2768" s="47"/>
      <c r="H2768" s="47"/>
      <c r="I2768" s="47"/>
    </row>
    <row r="2769" spans="1:9" x14ac:dyDescent="0.25">
      <c r="A2769" s="47"/>
      <c r="B2769" s="47"/>
      <c r="C2769" s="47"/>
      <c r="D2769" s="47"/>
      <c r="E2769" s="47"/>
      <c r="F2769" s="47"/>
      <c r="G2769" s="47"/>
      <c r="H2769" s="47"/>
      <c r="I2769" s="47"/>
    </row>
    <row r="2770" spans="1:9" x14ac:dyDescent="0.25">
      <c r="A2770" s="47"/>
      <c r="B2770" s="47"/>
      <c r="C2770" s="47"/>
      <c r="D2770" s="47"/>
      <c r="E2770" s="47"/>
      <c r="F2770" s="47"/>
      <c r="G2770" s="47"/>
      <c r="H2770" s="47"/>
      <c r="I2770" s="47"/>
    </row>
    <row r="2771" spans="1:9" x14ac:dyDescent="0.25">
      <c r="A2771" s="47"/>
      <c r="B2771" s="47"/>
      <c r="C2771" s="47"/>
      <c r="D2771" s="47"/>
      <c r="E2771" s="47"/>
      <c r="F2771" s="47"/>
      <c r="G2771" s="47"/>
      <c r="H2771" s="47"/>
      <c r="I2771" s="47"/>
    </row>
    <row r="2772" spans="1:9" x14ac:dyDescent="0.25">
      <c r="A2772" s="47"/>
      <c r="B2772" s="47"/>
      <c r="C2772" s="47"/>
      <c r="D2772" s="47"/>
      <c r="E2772" s="47"/>
      <c r="F2772" s="47"/>
      <c r="G2772" s="47"/>
      <c r="H2772" s="47"/>
      <c r="I2772" s="47"/>
    </row>
    <row r="2773" spans="1:9" x14ac:dyDescent="0.25">
      <c r="A2773" s="47"/>
      <c r="B2773" s="47"/>
      <c r="C2773" s="47"/>
      <c r="D2773" s="47"/>
      <c r="E2773" s="47"/>
      <c r="F2773" s="47"/>
      <c r="G2773" s="47"/>
      <c r="H2773" s="47"/>
      <c r="I2773" s="47"/>
    </row>
    <row r="2774" spans="1:9" x14ac:dyDescent="0.25">
      <c r="A2774" s="47"/>
      <c r="B2774" s="47"/>
      <c r="C2774" s="47"/>
      <c r="D2774" s="47"/>
      <c r="E2774" s="47"/>
      <c r="F2774" s="47"/>
      <c r="G2774" s="47"/>
      <c r="H2774" s="47"/>
      <c r="I2774" s="47"/>
    </row>
    <row r="2775" spans="1:9" x14ac:dyDescent="0.25">
      <c r="A2775" s="47"/>
      <c r="B2775" s="47"/>
      <c r="C2775" s="47"/>
      <c r="D2775" s="47"/>
      <c r="E2775" s="47"/>
      <c r="F2775" s="47"/>
      <c r="G2775" s="47"/>
      <c r="H2775" s="47"/>
      <c r="I2775" s="47"/>
    </row>
    <row r="2776" spans="1:9" x14ac:dyDescent="0.25">
      <c r="A2776" s="47"/>
      <c r="B2776" s="47"/>
      <c r="C2776" s="47"/>
      <c r="D2776" s="47"/>
      <c r="E2776" s="47"/>
      <c r="F2776" s="47"/>
      <c r="G2776" s="47"/>
      <c r="H2776" s="47"/>
      <c r="I2776" s="47"/>
    </row>
    <row r="2777" spans="1:9" x14ac:dyDescent="0.25">
      <c r="A2777" s="47"/>
      <c r="B2777" s="47"/>
      <c r="C2777" s="47"/>
      <c r="D2777" s="47"/>
      <c r="E2777" s="47"/>
      <c r="F2777" s="47"/>
      <c r="G2777" s="47"/>
      <c r="H2777" s="47"/>
      <c r="I2777" s="47"/>
    </row>
    <row r="2778" spans="1:9" x14ac:dyDescent="0.25">
      <c r="A2778" s="47"/>
      <c r="B2778" s="47"/>
      <c r="C2778" s="47"/>
      <c r="D2778" s="47"/>
      <c r="E2778" s="47"/>
      <c r="F2778" s="47"/>
      <c r="G2778" s="47"/>
      <c r="H2778" s="47"/>
      <c r="I2778" s="47"/>
    </row>
    <row r="2779" spans="1:9" x14ac:dyDescent="0.25">
      <c r="A2779" s="47"/>
      <c r="B2779" s="47"/>
      <c r="C2779" s="47"/>
      <c r="D2779" s="47"/>
      <c r="E2779" s="47"/>
      <c r="F2779" s="47"/>
      <c r="G2779" s="47"/>
      <c r="H2779" s="47"/>
      <c r="I2779" s="47"/>
    </row>
    <row r="2780" spans="1:9" x14ac:dyDescent="0.25">
      <c r="A2780" s="47"/>
      <c r="B2780" s="47"/>
      <c r="C2780" s="47"/>
      <c r="D2780" s="47"/>
      <c r="E2780" s="47"/>
      <c r="F2780" s="47"/>
      <c r="G2780" s="47"/>
      <c r="H2780" s="47"/>
      <c r="I2780" s="47"/>
    </row>
    <row r="2781" spans="1:9" x14ac:dyDescent="0.25">
      <c r="A2781" s="47"/>
      <c r="B2781" s="47"/>
      <c r="C2781" s="47"/>
      <c r="D2781" s="47"/>
      <c r="E2781" s="47"/>
      <c r="F2781" s="47"/>
      <c r="G2781" s="47"/>
      <c r="H2781" s="47"/>
      <c r="I2781" s="47"/>
    </row>
    <row r="2782" spans="1:9" x14ac:dyDescent="0.25">
      <c r="A2782" s="47"/>
      <c r="B2782" s="47"/>
      <c r="C2782" s="47"/>
      <c r="D2782" s="47"/>
      <c r="E2782" s="47"/>
      <c r="F2782" s="47"/>
      <c r="G2782" s="47"/>
      <c r="H2782" s="47"/>
      <c r="I2782" s="47"/>
    </row>
    <row r="2783" spans="1:9" x14ac:dyDescent="0.25">
      <c r="A2783" s="47"/>
      <c r="B2783" s="47"/>
      <c r="C2783" s="47"/>
      <c r="D2783" s="47"/>
      <c r="E2783" s="47"/>
      <c r="F2783" s="47"/>
      <c r="G2783" s="47"/>
      <c r="H2783" s="47"/>
      <c r="I2783" s="47"/>
    </row>
    <row r="2784" spans="1:9" x14ac:dyDescent="0.25">
      <c r="A2784" s="47"/>
      <c r="B2784" s="47"/>
      <c r="C2784" s="47"/>
      <c r="D2784" s="47"/>
      <c r="E2784" s="47"/>
      <c r="F2784" s="47"/>
      <c r="G2784" s="47"/>
      <c r="H2784" s="47"/>
      <c r="I2784" s="47"/>
    </row>
    <row r="2785" spans="1:9" x14ac:dyDescent="0.25">
      <c r="A2785" s="47"/>
      <c r="B2785" s="47"/>
      <c r="C2785" s="47"/>
      <c r="D2785" s="47"/>
      <c r="E2785" s="47"/>
      <c r="F2785" s="47"/>
      <c r="G2785" s="47"/>
      <c r="H2785" s="47"/>
      <c r="I2785" s="47"/>
    </row>
    <row r="2786" spans="1:9" x14ac:dyDescent="0.25">
      <c r="A2786" s="47"/>
      <c r="B2786" s="47"/>
      <c r="C2786" s="47"/>
      <c r="D2786" s="47"/>
      <c r="E2786" s="47"/>
      <c r="F2786" s="47"/>
      <c r="G2786" s="47"/>
      <c r="H2786" s="47"/>
      <c r="I2786" s="47"/>
    </row>
    <row r="2787" spans="1:9" x14ac:dyDescent="0.25">
      <c r="A2787" s="47"/>
      <c r="B2787" s="47"/>
      <c r="C2787" s="47"/>
      <c r="D2787" s="47"/>
      <c r="E2787" s="47"/>
      <c r="F2787" s="47"/>
      <c r="G2787" s="47"/>
      <c r="H2787" s="47"/>
      <c r="I2787" s="47"/>
    </row>
    <row r="2788" spans="1:9" x14ac:dyDescent="0.25">
      <c r="A2788" s="47"/>
      <c r="B2788" s="47"/>
      <c r="C2788" s="47"/>
      <c r="D2788" s="47"/>
      <c r="E2788" s="47"/>
      <c r="F2788" s="47"/>
      <c r="G2788" s="47"/>
      <c r="H2788" s="47"/>
      <c r="I2788" s="47"/>
    </row>
    <row r="2789" spans="1:9" x14ac:dyDescent="0.25">
      <c r="A2789" s="47"/>
      <c r="B2789" s="47"/>
      <c r="C2789" s="47"/>
      <c r="D2789" s="47"/>
      <c r="E2789" s="47"/>
      <c r="F2789" s="47"/>
      <c r="G2789" s="47"/>
      <c r="H2789" s="47"/>
      <c r="I2789" s="47"/>
    </row>
    <row r="2790" spans="1:9" x14ac:dyDescent="0.25">
      <c r="A2790" s="47"/>
      <c r="B2790" s="47"/>
      <c r="C2790" s="47"/>
      <c r="D2790" s="47"/>
      <c r="E2790" s="47"/>
      <c r="F2790" s="47"/>
      <c r="G2790" s="47"/>
      <c r="H2790" s="47"/>
      <c r="I2790" s="47"/>
    </row>
    <row r="2791" spans="1:9" x14ac:dyDescent="0.25">
      <c r="A2791" s="47"/>
      <c r="B2791" s="47"/>
      <c r="C2791" s="47"/>
      <c r="D2791" s="47"/>
      <c r="E2791" s="47"/>
      <c r="F2791" s="47"/>
      <c r="G2791" s="47"/>
      <c r="H2791" s="47"/>
      <c r="I2791" s="47"/>
    </row>
    <row r="2792" spans="1:9" x14ac:dyDescent="0.25">
      <c r="A2792" s="47"/>
      <c r="B2792" s="47"/>
      <c r="C2792" s="47"/>
      <c r="D2792" s="47"/>
      <c r="E2792" s="47"/>
      <c r="F2792" s="47"/>
      <c r="G2792" s="47"/>
      <c r="H2792" s="47"/>
      <c r="I2792" s="47"/>
    </row>
    <row r="2793" spans="1:9" x14ac:dyDescent="0.25">
      <c r="A2793" s="47"/>
      <c r="B2793" s="47"/>
      <c r="C2793" s="47"/>
      <c r="D2793" s="47"/>
      <c r="E2793" s="47"/>
      <c r="F2793" s="47"/>
      <c r="G2793" s="47"/>
      <c r="H2793" s="47"/>
      <c r="I2793" s="47"/>
    </row>
    <row r="2794" spans="1:9" x14ac:dyDescent="0.25">
      <c r="A2794" s="47"/>
      <c r="B2794" s="47"/>
      <c r="C2794" s="47"/>
      <c r="D2794" s="47"/>
      <c r="E2794" s="47"/>
      <c r="F2794" s="47"/>
      <c r="G2794" s="47"/>
      <c r="H2794" s="47"/>
      <c r="I2794" s="47"/>
    </row>
    <row r="2795" spans="1:9" x14ac:dyDescent="0.25">
      <c r="A2795" s="47"/>
      <c r="B2795" s="47"/>
      <c r="C2795" s="47"/>
      <c r="D2795" s="47"/>
      <c r="E2795" s="47"/>
      <c r="F2795" s="47"/>
      <c r="G2795" s="47"/>
      <c r="H2795" s="47"/>
      <c r="I2795" s="47"/>
    </row>
    <row r="2796" spans="1:9" x14ac:dyDescent="0.25">
      <c r="A2796" s="47"/>
      <c r="B2796" s="47"/>
      <c r="C2796" s="47"/>
      <c r="D2796" s="47"/>
      <c r="E2796" s="47"/>
      <c r="F2796" s="47"/>
      <c r="G2796" s="47"/>
      <c r="H2796" s="47"/>
      <c r="I2796" s="47"/>
    </row>
    <row r="2797" spans="1:9" x14ac:dyDescent="0.25">
      <c r="A2797" s="47"/>
      <c r="B2797" s="47"/>
      <c r="C2797" s="47"/>
      <c r="D2797" s="47"/>
      <c r="E2797" s="47"/>
      <c r="F2797" s="47"/>
      <c r="G2797" s="47"/>
      <c r="H2797" s="47"/>
      <c r="I2797" s="47"/>
    </row>
    <row r="2798" spans="1:9" x14ac:dyDescent="0.25">
      <c r="A2798" s="47"/>
      <c r="B2798" s="47"/>
      <c r="C2798" s="47"/>
      <c r="D2798" s="47"/>
      <c r="E2798" s="47"/>
      <c r="F2798" s="47"/>
      <c r="G2798" s="47"/>
      <c r="H2798" s="47"/>
      <c r="I2798" s="47"/>
    </row>
    <row r="2799" spans="1:9" x14ac:dyDescent="0.25">
      <c r="A2799" s="47"/>
      <c r="B2799" s="47"/>
      <c r="C2799" s="47"/>
      <c r="D2799" s="47"/>
      <c r="E2799" s="47"/>
      <c r="F2799" s="47"/>
      <c r="G2799" s="47"/>
      <c r="H2799" s="47"/>
      <c r="I2799" s="47"/>
    </row>
    <row r="2800" spans="1:9" x14ac:dyDescent="0.25">
      <c r="A2800" s="47"/>
      <c r="B2800" s="47"/>
      <c r="C2800" s="47"/>
      <c r="D2800" s="47"/>
      <c r="E2800" s="47"/>
      <c r="F2800" s="47"/>
      <c r="G2800" s="47"/>
      <c r="H2800" s="47"/>
      <c r="I2800" s="47"/>
    </row>
    <row r="2801" spans="1:9" x14ac:dyDescent="0.25">
      <c r="A2801" s="47"/>
      <c r="B2801" s="47"/>
      <c r="C2801" s="47"/>
      <c r="D2801" s="47"/>
      <c r="E2801" s="47"/>
      <c r="F2801" s="47"/>
      <c r="G2801" s="47"/>
      <c r="H2801" s="47"/>
      <c r="I2801" s="47"/>
    </row>
    <row r="2802" spans="1:9" x14ac:dyDescent="0.25">
      <c r="A2802" s="47"/>
      <c r="B2802" s="47"/>
      <c r="C2802" s="47"/>
      <c r="D2802" s="47"/>
      <c r="E2802" s="47"/>
      <c r="F2802" s="47"/>
      <c r="G2802" s="47"/>
      <c r="H2802" s="47"/>
      <c r="I2802" s="47"/>
    </row>
    <row r="2803" spans="1:9" x14ac:dyDescent="0.25">
      <c r="A2803" s="47"/>
      <c r="B2803" s="47"/>
      <c r="C2803" s="47"/>
      <c r="D2803" s="47"/>
      <c r="E2803" s="47"/>
      <c r="F2803" s="47"/>
      <c r="G2803" s="47"/>
      <c r="H2803" s="47"/>
      <c r="I2803" s="47"/>
    </row>
    <row r="2804" spans="1:9" x14ac:dyDescent="0.25">
      <c r="A2804" s="47"/>
      <c r="B2804" s="47"/>
      <c r="C2804" s="47"/>
      <c r="D2804" s="47"/>
      <c r="E2804" s="47"/>
      <c r="F2804" s="47"/>
      <c r="G2804" s="47"/>
      <c r="H2804" s="47"/>
      <c r="I2804" s="47"/>
    </row>
    <row r="2805" spans="1:9" x14ac:dyDescent="0.25">
      <c r="A2805" s="47"/>
      <c r="B2805" s="47"/>
      <c r="C2805" s="47"/>
      <c r="D2805" s="47"/>
      <c r="E2805" s="47"/>
      <c r="F2805" s="47"/>
      <c r="G2805" s="47"/>
      <c r="H2805" s="47"/>
      <c r="I2805" s="47"/>
    </row>
    <row r="2806" spans="1:9" x14ac:dyDescent="0.25">
      <c r="A2806" s="47"/>
      <c r="B2806" s="47"/>
      <c r="C2806" s="47"/>
      <c r="D2806" s="47"/>
      <c r="E2806" s="47"/>
      <c r="F2806" s="47"/>
      <c r="G2806" s="47"/>
      <c r="H2806" s="47"/>
      <c r="I2806" s="47"/>
    </row>
    <row r="2807" spans="1:9" x14ac:dyDescent="0.25">
      <c r="A2807" s="47"/>
      <c r="B2807" s="47"/>
      <c r="C2807" s="47"/>
      <c r="D2807" s="47"/>
      <c r="E2807" s="47"/>
      <c r="F2807" s="47"/>
      <c r="G2807" s="47"/>
      <c r="H2807" s="47"/>
      <c r="I2807" s="47"/>
    </row>
    <row r="2808" spans="1:9" x14ac:dyDescent="0.25">
      <c r="A2808" s="47"/>
      <c r="B2808" s="47"/>
      <c r="C2808" s="47"/>
      <c r="D2808" s="47"/>
      <c r="E2808" s="47"/>
      <c r="F2808" s="47"/>
      <c r="G2808" s="47"/>
      <c r="H2808" s="47"/>
      <c r="I2808" s="47"/>
    </row>
    <row r="2809" spans="1:9" x14ac:dyDescent="0.25">
      <c r="A2809" s="47"/>
      <c r="B2809" s="47"/>
      <c r="C2809" s="47"/>
      <c r="D2809" s="47"/>
      <c r="E2809" s="47"/>
      <c r="F2809" s="47"/>
      <c r="G2809" s="47"/>
      <c r="H2809" s="47"/>
      <c r="I2809" s="47"/>
    </row>
    <row r="2810" spans="1:9" x14ac:dyDescent="0.25">
      <c r="A2810" s="47"/>
      <c r="B2810" s="47"/>
      <c r="C2810" s="47"/>
      <c r="D2810" s="47"/>
      <c r="E2810" s="47"/>
      <c r="F2810" s="47"/>
      <c r="G2810" s="47"/>
      <c r="H2810" s="47"/>
      <c r="I2810" s="47"/>
    </row>
    <row r="2811" spans="1:9" x14ac:dyDescent="0.25">
      <c r="A2811" s="47"/>
      <c r="B2811" s="47"/>
      <c r="C2811" s="47"/>
      <c r="D2811" s="47"/>
      <c r="E2811" s="47"/>
      <c r="F2811" s="47"/>
      <c r="G2811" s="47"/>
      <c r="H2811" s="47"/>
      <c r="I2811" s="47"/>
    </row>
    <row r="2812" spans="1:9" x14ac:dyDescent="0.25">
      <c r="A2812" s="47"/>
      <c r="B2812" s="47"/>
      <c r="C2812" s="47"/>
      <c r="D2812" s="47"/>
      <c r="E2812" s="47"/>
      <c r="F2812" s="47"/>
      <c r="G2812" s="47"/>
      <c r="H2812" s="47"/>
      <c r="I2812" s="47"/>
    </row>
    <row r="2813" spans="1:9" x14ac:dyDescent="0.25">
      <c r="A2813" s="47"/>
      <c r="B2813" s="47"/>
      <c r="C2813" s="47"/>
      <c r="D2813" s="47"/>
      <c r="E2813" s="47"/>
      <c r="F2813" s="47"/>
      <c r="G2813" s="47"/>
      <c r="H2813" s="47"/>
      <c r="I2813" s="47"/>
    </row>
    <row r="2814" spans="1:9" x14ac:dyDescent="0.25">
      <c r="A2814" s="47"/>
      <c r="B2814" s="47"/>
      <c r="C2814" s="47"/>
      <c r="D2814" s="47"/>
      <c r="E2814" s="47"/>
      <c r="F2814" s="47"/>
      <c r="G2814" s="47"/>
      <c r="H2814" s="47"/>
      <c r="I2814" s="47"/>
    </row>
    <row r="2815" spans="1:9" x14ac:dyDescent="0.25">
      <c r="A2815" s="47"/>
      <c r="B2815" s="47"/>
      <c r="C2815" s="47"/>
      <c r="D2815" s="47"/>
      <c r="E2815" s="47"/>
      <c r="F2815" s="47"/>
      <c r="G2815" s="47"/>
      <c r="H2815" s="47"/>
      <c r="I2815" s="47"/>
    </row>
    <row r="2816" spans="1:9" x14ac:dyDescent="0.25">
      <c r="A2816" s="47"/>
      <c r="B2816" s="47"/>
      <c r="C2816" s="47"/>
      <c r="D2816" s="47"/>
      <c r="E2816" s="47"/>
      <c r="F2816" s="47"/>
      <c r="G2816" s="47"/>
      <c r="H2816" s="47"/>
      <c r="I2816" s="47"/>
    </row>
    <row r="2817" spans="1:9" x14ac:dyDescent="0.25">
      <c r="A2817" s="47"/>
      <c r="B2817" s="47"/>
      <c r="C2817" s="47"/>
      <c r="D2817" s="47"/>
      <c r="E2817" s="47"/>
      <c r="F2817" s="47"/>
      <c r="G2817" s="47"/>
      <c r="H2817" s="47"/>
      <c r="I2817" s="47"/>
    </row>
    <row r="2818" spans="1:9" x14ac:dyDescent="0.25">
      <c r="A2818" s="47"/>
      <c r="B2818" s="47"/>
      <c r="C2818" s="47"/>
      <c r="D2818" s="47"/>
      <c r="E2818" s="47"/>
      <c r="F2818" s="47"/>
      <c r="G2818" s="47"/>
      <c r="H2818" s="47"/>
      <c r="I2818" s="47"/>
    </row>
    <row r="2819" spans="1:9" x14ac:dyDescent="0.25">
      <c r="A2819" s="47"/>
      <c r="B2819" s="47"/>
      <c r="C2819" s="47"/>
      <c r="D2819" s="47"/>
      <c r="E2819" s="47"/>
      <c r="F2819" s="47"/>
      <c r="G2819" s="47"/>
      <c r="H2819" s="47"/>
      <c r="I2819" s="47"/>
    </row>
    <row r="2820" spans="1:9" x14ac:dyDescent="0.25">
      <c r="A2820" s="47"/>
      <c r="B2820" s="47"/>
      <c r="C2820" s="47"/>
      <c r="D2820" s="47"/>
      <c r="E2820" s="47"/>
      <c r="F2820" s="47"/>
      <c r="G2820" s="47"/>
      <c r="H2820" s="47"/>
      <c r="I2820" s="47"/>
    </row>
    <row r="2821" spans="1:9" x14ac:dyDescent="0.25">
      <c r="A2821" s="47"/>
      <c r="B2821" s="47"/>
      <c r="C2821" s="47"/>
      <c r="D2821" s="47"/>
      <c r="E2821" s="47"/>
      <c r="F2821" s="47"/>
      <c r="G2821" s="47"/>
      <c r="H2821" s="47"/>
      <c r="I2821" s="47"/>
    </row>
    <row r="2822" spans="1:9" x14ac:dyDescent="0.25">
      <c r="A2822" s="47"/>
      <c r="B2822" s="47"/>
      <c r="C2822" s="47"/>
      <c r="D2822" s="47"/>
      <c r="E2822" s="47"/>
      <c r="F2822" s="47"/>
      <c r="G2822" s="47"/>
      <c r="H2822" s="47"/>
      <c r="I2822" s="47"/>
    </row>
    <row r="2823" spans="1:9" x14ac:dyDescent="0.25">
      <c r="A2823" s="47"/>
      <c r="B2823" s="47"/>
      <c r="C2823" s="47"/>
      <c r="D2823" s="47"/>
      <c r="E2823" s="47"/>
      <c r="F2823" s="47"/>
      <c r="G2823" s="47"/>
      <c r="H2823" s="47"/>
      <c r="I2823" s="47"/>
    </row>
    <row r="2824" spans="1:9" x14ac:dyDescent="0.25">
      <c r="A2824" s="47"/>
      <c r="B2824" s="47"/>
      <c r="C2824" s="47"/>
      <c r="D2824" s="47"/>
      <c r="E2824" s="47"/>
      <c r="F2824" s="47"/>
      <c r="G2824" s="47"/>
      <c r="H2824" s="47"/>
      <c r="I2824" s="47"/>
    </row>
    <row r="2825" spans="1:9" x14ac:dyDescent="0.25">
      <c r="A2825" s="47"/>
      <c r="B2825" s="47"/>
      <c r="C2825" s="47"/>
      <c r="D2825" s="47"/>
      <c r="E2825" s="47"/>
      <c r="F2825" s="47"/>
      <c r="G2825" s="47"/>
      <c r="H2825" s="47"/>
      <c r="I2825" s="47"/>
    </row>
    <row r="2826" spans="1:9" x14ac:dyDescent="0.25">
      <c r="A2826" s="47"/>
      <c r="B2826" s="47"/>
      <c r="C2826" s="47"/>
      <c r="D2826" s="47"/>
      <c r="E2826" s="47"/>
      <c r="F2826" s="47"/>
      <c r="G2826" s="47"/>
      <c r="H2826" s="47"/>
      <c r="I2826" s="47"/>
    </row>
    <row r="2827" spans="1:9" x14ac:dyDescent="0.25">
      <c r="A2827" s="47"/>
      <c r="B2827" s="47"/>
      <c r="C2827" s="47"/>
      <c r="D2827" s="47"/>
      <c r="E2827" s="47"/>
      <c r="F2827" s="47"/>
      <c r="G2827" s="47"/>
      <c r="H2827" s="47"/>
      <c r="I2827" s="47"/>
    </row>
    <row r="2828" spans="1:9" x14ac:dyDescent="0.25">
      <c r="A2828" s="47"/>
      <c r="B2828" s="47"/>
      <c r="C2828" s="47"/>
      <c r="D2828" s="47"/>
      <c r="E2828" s="47"/>
      <c r="F2828" s="47"/>
      <c r="G2828" s="47"/>
      <c r="H2828" s="47"/>
      <c r="I2828" s="47"/>
    </row>
    <row r="2829" spans="1:9" x14ac:dyDescent="0.25">
      <c r="A2829" s="47"/>
      <c r="B2829" s="47"/>
      <c r="C2829" s="47"/>
      <c r="D2829" s="47"/>
      <c r="E2829" s="47"/>
      <c r="F2829" s="47"/>
      <c r="G2829" s="47"/>
      <c r="H2829" s="47"/>
      <c r="I2829" s="47"/>
    </row>
    <row r="2830" spans="1:9" x14ac:dyDescent="0.25">
      <c r="A2830" s="47"/>
      <c r="B2830" s="47"/>
      <c r="C2830" s="47"/>
      <c r="D2830" s="47"/>
      <c r="E2830" s="47"/>
      <c r="F2830" s="47"/>
      <c r="G2830" s="47"/>
      <c r="H2830" s="47"/>
      <c r="I2830" s="47"/>
    </row>
    <row r="2831" spans="1:9" x14ac:dyDescent="0.25">
      <c r="A2831" s="47"/>
      <c r="B2831" s="47"/>
      <c r="C2831" s="47"/>
      <c r="D2831" s="47"/>
      <c r="E2831" s="47"/>
      <c r="F2831" s="47"/>
      <c r="G2831" s="47"/>
      <c r="H2831" s="47"/>
      <c r="I2831" s="47"/>
    </row>
    <row r="2832" spans="1:9" x14ac:dyDescent="0.25">
      <c r="A2832" s="47"/>
      <c r="B2832" s="47"/>
      <c r="C2832" s="47"/>
      <c r="D2832" s="47"/>
      <c r="E2832" s="47"/>
      <c r="F2832" s="47"/>
      <c r="G2832" s="47"/>
      <c r="H2832" s="47"/>
      <c r="I2832" s="47"/>
    </row>
    <row r="2833" spans="1:9" x14ac:dyDescent="0.25">
      <c r="A2833" s="47"/>
      <c r="B2833" s="47"/>
      <c r="C2833" s="47"/>
      <c r="D2833" s="47"/>
      <c r="E2833" s="47"/>
      <c r="F2833" s="47"/>
      <c r="G2833" s="47"/>
      <c r="H2833" s="47"/>
      <c r="I2833" s="47"/>
    </row>
    <row r="2834" spans="1:9" x14ac:dyDescent="0.25">
      <c r="A2834" s="47"/>
      <c r="B2834" s="47"/>
      <c r="C2834" s="47"/>
      <c r="D2834" s="47"/>
      <c r="E2834" s="47"/>
      <c r="F2834" s="47"/>
      <c r="G2834" s="47"/>
      <c r="H2834" s="47"/>
      <c r="I2834" s="47"/>
    </row>
    <row r="2835" spans="1:9" x14ac:dyDescent="0.25">
      <c r="A2835" s="47"/>
      <c r="B2835" s="47"/>
      <c r="C2835" s="47"/>
      <c r="D2835" s="47"/>
      <c r="E2835" s="47"/>
      <c r="F2835" s="47"/>
      <c r="G2835" s="47"/>
      <c r="H2835" s="47"/>
      <c r="I2835" s="47"/>
    </row>
    <row r="2836" spans="1:9" x14ac:dyDescent="0.25">
      <c r="A2836" s="47"/>
      <c r="B2836" s="47"/>
      <c r="C2836" s="47"/>
      <c r="D2836" s="47"/>
      <c r="E2836" s="47"/>
      <c r="F2836" s="47"/>
      <c r="G2836" s="47"/>
      <c r="H2836" s="47"/>
      <c r="I2836" s="47"/>
    </row>
    <row r="2837" spans="1:9" x14ac:dyDescent="0.25">
      <c r="A2837" s="47"/>
      <c r="B2837" s="47"/>
      <c r="C2837" s="47"/>
      <c r="D2837" s="47"/>
      <c r="E2837" s="47"/>
      <c r="F2837" s="47"/>
      <c r="G2837" s="47"/>
      <c r="H2837" s="47"/>
      <c r="I2837" s="47"/>
    </row>
    <row r="2838" spans="1:9" x14ac:dyDescent="0.25">
      <c r="A2838" s="47"/>
      <c r="B2838" s="47"/>
      <c r="C2838" s="47"/>
      <c r="D2838" s="47"/>
      <c r="E2838" s="47"/>
      <c r="F2838" s="47"/>
      <c r="G2838" s="47"/>
      <c r="H2838" s="47"/>
      <c r="I2838" s="47"/>
    </row>
    <row r="2839" spans="1:9" x14ac:dyDescent="0.25">
      <c r="A2839" s="47"/>
      <c r="B2839" s="47"/>
      <c r="C2839" s="47"/>
      <c r="D2839" s="47"/>
      <c r="E2839" s="47"/>
      <c r="F2839" s="47"/>
      <c r="G2839" s="47"/>
      <c r="H2839" s="47"/>
      <c r="I2839" s="47"/>
    </row>
    <row r="2840" spans="1:9" x14ac:dyDescent="0.25">
      <c r="A2840" s="47"/>
      <c r="B2840" s="47"/>
      <c r="C2840" s="47"/>
      <c r="D2840" s="47"/>
      <c r="E2840" s="47"/>
      <c r="F2840" s="47"/>
      <c r="G2840" s="47"/>
      <c r="H2840" s="47"/>
      <c r="I2840" s="47"/>
    </row>
    <row r="2841" spans="1:9" x14ac:dyDescent="0.25">
      <c r="A2841" s="47"/>
      <c r="B2841" s="47"/>
      <c r="C2841" s="47"/>
      <c r="D2841" s="47"/>
      <c r="E2841" s="47"/>
      <c r="F2841" s="47"/>
      <c r="G2841" s="47"/>
      <c r="H2841" s="47"/>
      <c r="I2841" s="47"/>
    </row>
    <row r="2842" spans="1:9" x14ac:dyDescent="0.25">
      <c r="A2842" s="47"/>
      <c r="B2842" s="47"/>
      <c r="C2842" s="47"/>
      <c r="D2842" s="47"/>
      <c r="E2842" s="47"/>
      <c r="F2842" s="47"/>
      <c r="G2842" s="47"/>
      <c r="H2842" s="47"/>
      <c r="I2842" s="47"/>
    </row>
    <row r="2843" spans="1:9" x14ac:dyDescent="0.25">
      <c r="A2843" s="47"/>
      <c r="B2843" s="47"/>
      <c r="C2843" s="47"/>
      <c r="D2843" s="47"/>
      <c r="E2843" s="47"/>
      <c r="F2843" s="47"/>
      <c r="G2843" s="47"/>
      <c r="H2843" s="47"/>
      <c r="I2843" s="47"/>
    </row>
    <row r="2844" spans="1:9" x14ac:dyDescent="0.25">
      <c r="A2844" s="47"/>
      <c r="B2844" s="47"/>
      <c r="C2844" s="47"/>
      <c r="D2844" s="47"/>
      <c r="E2844" s="47"/>
      <c r="F2844" s="47"/>
      <c r="G2844" s="47"/>
      <c r="H2844" s="47"/>
      <c r="I2844" s="47"/>
    </row>
    <row r="2845" spans="1:9" x14ac:dyDescent="0.25">
      <c r="A2845" s="47"/>
      <c r="B2845" s="47"/>
      <c r="C2845" s="47"/>
      <c r="D2845" s="47"/>
      <c r="E2845" s="47"/>
      <c r="F2845" s="47"/>
      <c r="G2845" s="47"/>
      <c r="H2845" s="47"/>
      <c r="I2845" s="47"/>
    </row>
    <row r="2846" spans="1:9" x14ac:dyDescent="0.25">
      <c r="A2846" s="47"/>
      <c r="B2846" s="47"/>
      <c r="C2846" s="47"/>
      <c r="D2846" s="47"/>
      <c r="E2846" s="47"/>
      <c r="F2846" s="47"/>
      <c r="G2846" s="47"/>
      <c r="H2846" s="47"/>
      <c r="I2846" s="47"/>
    </row>
    <row r="2847" spans="1:9" x14ac:dyDescent="0.25">
      <c r="A2847" s="47"/>
      <c r="B2847" s="47"/>
      <c r="C2847" s="47"/>
      <c r="D2847" s="47"/>
      <c r="E2847" s="47"/>
      <c r="F2847" s="47"/>
      <c r="G2847" s="47"/>
      <c r="H2847" s="47"/>
      <c r="I2847" s="47"/>
    </row>
    <row r="2848" spans="1:9" x14ac:dyDescent="0.25">
      <c r="A2848" s="47"/>
      <c r="B2848" s="47"/>
      <c r="C2848" s="47"/>
      <c r="D2848" s="47"/>
      <c r="E2848" s="47"/>
      <c r="F2848" s="47"/>
      <c r="G2848" s="47"/>
      <c r="H2848" s="47"/>
      <c r="I2848" s="47"/>
    </row>
    <row r="2849" spans="1:9" x14ac:dyDescent="0.25">
      <c r="A2849" s="47"/>
      <c r="B2849" s="47"/>
      <c r="C2849" s="47"/>
      <c r="D2849" s="47"/>
      <c r="E2849" s="47"/>
      <c r="F2849" s="47"/>
      <c r="G2849" s="47"/>
      <c r="H2849" s="47"/>
      <c r="I2849" s="47"/>
    </row>
    <row r="2850" spans="1:9" x14ac:dyDescent="0.25">
      <c r="A2850" s="47"/>
      <c r="B2850" s="47"/>
      <c r="C2850" s="47"/>
      <c r="D2850" s="47"/>
      <c r="E2850" s="47"/>
      <c r="F2850" s="47"/>
      <c r="G2850" s="47"/>
      <c r="H2850" s="47"/>
      <c r="I2850" s="47"/>
    </row>
    <row r="2851" spans="1:9" x14ac:dyDescent="0.25">
      <c r="A2851" s="47"/>
      <c r="B2851" s="47"/>
      <c r="C2851" s="47"/>
      <c r="D2851" s="47"/>
      <c r="E2851" s="47"/>
      <c r="F2851" s="47"/>
      <c r="G2851" s="47"/>
      <c r="H2851" s="47"/>
      <c r="I2851" s="47"/>
    </row>
    <row r="2852" spans="1:9" x14ac:dyDescent="0.25">
      <c r="A2852" s="47"/>
      <c r="B2852" s="47"/>
      <c r="C2852" s="47"/>
      <c r="D2852" s="47"/>
      <c r="E2852" s="47"/>
      <c r="F2852" s="47"/>
      <c r="G2852" s="47"/>
      <c r="H2852" s="47"/>
      <c r="I2852" s="47"/>
    </row>
    <row r="2853" spans="1:9" x14ac:dyDescent="0.25">
      <c r="A2853" s="47"/>
      <c r="B2853" s="47"/>
      <c r="C2853" s="47"/>
      <c r="D2853" s="47"/>
      <c r="E2853" s="47"/>
      <c r="F2853" s="47"/>
      <c r="G2853" s="47"/>
      <c r="H2853" s="47"/>
      <c r="I2853" s="47"/>
    </row>
    <row r="2854" spans="1:9" x14ac:dyDescent="0.25">
      <c r="A2854" s="47"/>
      <c r="B2854" s="47"/>
      <c r="C2854" s="47"/>
      <c r="D2854" s="47"/>
      <c r="E2854" s="47"/>
      <c r="F2854" s="47"/>
      <c r="G2854" s="47"/>
      <c r="H2854" s="47"/>
      <c r="I2854" s="47"/>
    </row>
    <row r="2855" spans="1:9" x14ac:dyDescent="0.25">
      <c r="A2855" s="47"/>
      <c r="B2855" s="47"/>
      <c r="C2855" s="47"/>
      <c r="D2855" s="47"/>
      <c r="E2855" s="47"/>
      <c r="F2855" s="47"/>
      <c r="G2855" s="47"/>
      <c r="H2855" s="47"/>
      <c r="I2855" s="47"/>
    </row>
    <row r="2856" spans="1:9" x14ac:dyDescent="0.25">
      <c r="A2856" s="47"/>
      <c r="B2856" s="47"/>
      <c r="C2856" s="47"/>
      <c r="D2856" s="47"/>
      <c r="E2856" s="47"/>
      <c r="F2856" s="47"/>
      <c r="G2856" s="47"/>
      <c r="H2856" s="47"/>
      <c r="I2856" s="47"/>
    </row>
    <row r="2857" spans="1:9" x14ac:dyDescent="0.25">
      <c r="A2857" s="47"/>
      <c r="B2857" s="47"/>
      <c r="C2857" s="47"/>
      <c r="D2857" s="47"/>
      <c r="E2857" s="47"/>
      <c r="F2857" s="47"/>
      <c r="G2857" s="47"/>
      <c r="H2857" s="47"/>
      <c r="I2857" s="47"/>
    </row>
    <row r="2858" spans="1:9" x14ac:dyDescent="0.25">
      <c r="A2858" s="47"/>
      <c r="B2858" s="47"/>
      <c r="C2858" s="47"/>
      <c r="D2858" s="47"/>
      <c r="E2858" s="47"/>
      <c r="F2858" s="47"/>
      <c r="G2858" s="47"/>
      <c r="H2858" s="47"/>
      <c r="I2858" s="47"/>
    </row>
    <row r="2859" spans="1:9" x14ac:dyDescent="0.25">
      <c r="A2859" s="47"/>
      <c r="B2859" s="47"/>
      <c r="C2859" s="47"/>
      <c r="D2859" s="47"/>
      <c r="E2859" s="47"/>
      <c r="F2859" s="47"/>
      <c r="G2859" s="47"/>
      <c r="H2859" s="47"/>
      <c r="I2859" s="47"/>
    </row>
    <row r="2860" spans="1:9" x14ac:dyDescent="0.25">
      <c r="A2860" s="47"/>
      <c r="B2860" s="47"/>
      <c r="C2860" s="47"/>
      <c r="D2860" s="47"/>
      <c r="E2860" s="47"/>
      <c r="F2860" s="47"/>
      <c r="G2860" s="47"/>
      <c r="H2860" s="47"/>
      <c r="I2860" s="47"/>
    </row>
    <row r="2861" spans="1:9" x14ac:dyDescent="0.25">
      <c r="A2861" s="47"/>
      <c r="B2861" s="47"/>
      <c r="C2861" s="47"/>
      <c r="D2861" s="47"/>
      <c r="E2861" s="47"/>
      <c r="F2861" s="47"/>
      <c r="G2861" s="47"/>
      <c r="H2861" s="47"/>
      <c r="I2861" s="47"/>
    </row>
    <row r="2862" spans="1:9" x14ac:dyDescent="0.25">
      <c r="A2862" s="47"/>
      <c r="B2862" s="47"/>
      <c r="C2862" s="47"/>
      <c r="D2862" s="47"/>
      <c r="E2862" s="47"/>
      <c r="F2862" s="47"/>
      <c r="G2862" s="47"/>
      <c r="H2862" s="47"/>
      <c r="I2862" s="47"/>
    </row>
    <row r="2863" spans="1:9" x14ac:dyDescent="0.25">
      <c r="A2863" s="47"/>
      <c r="B2863" s="47"/>
      <c r="C2863" s="47"/>
      <c r="D2863" s="47"/>
      <c r="E2863" s="47"/>
      <c r="F2863" s="47"/>
      <c r="G2863" s="47"/>
      <c r="H2863" s="47"/>
      <c r="I2863" s="47"/>
    </row>
    <row r="2864" spans="1:9" x14ac:dyDescent="0.25">
      <c r="A2864" s="47"/>
      <c r="B2864" s="47"/>
      <c r="C2864" s="47"/>
      <c r="D2864" s="47"/>
      <c r="E2864" s="47"/>
      <c r="F2864" s="47"/>
      <c r="G2864" s="47"/>
      <c r="H2864" s="47"/>
      <c r="I2864" s="47"/>
    </row>
    <row r="2865" spans="1:9" x14ac:dyDescent="0.25">
      <c r="A2865" s="47"/>
      <c r="B2865" s="47"/>
      <c r="C2865" s="47"/>
      <c r="D2865" s="47"/>
      <c r="E2865" s="47"/>
      <c r="F2865" s="47"/>
      <c r="G2865" s="47"/>
      <c r="H2865" s="47"/>
      <c r="I2865" s="47"/>
    </row>
    <row r="2866" spans="1:9" x14ac:dyDescent="0.25">
      <c r="A2866" s="47"/>
      <c r="B2866" s="47"/>
      <c r="C2866" s="47"/>
      <c r="D2866" s="47"/>
      <c r="E2866" s="47"/>
      <c r="F2866" s="47"/>
      <c r="G2866" s="47"/>
      <c r="H2866" s="47"/>
      <c r="I2866" s="47"/>
    </row>
    <row r="2867" spans="1:9" x14ac:dyDescent="0.25">
      <c r="A2867" s="47"/>
      <c r="B2867" s="47"/>
      <c r="C2867" s="47"/>
      <c r="D2867" s="47"/>
      <c r="E2867" s="47"/>
      <c r="F2867" s="47"/>
      <c r="G2867" s="47"/>
      <c r="H2867" s="47"/>
      <c r="I2867" s="47"/>
    </row>
    <row r="2868" spans="1:9" x14ac:dyDescent="0.25">
      <c r="A2868" s="47"/>
      <c r="B2868" s="47"/>
      <c r="C2868" s="47"/>
      <c r="D2868" s="47"/>
      <c r="E2868" s="47"/>
      <c r="F2868" s="47"/>
      <c r="G2868" s="47"/>
      <c r="H2868" s="47"/>
      <c r="I2868" s="47"/>
    </row>
    <row r="2869" spans="1:9" x14ac:dyDescent="0.25">
      <c r="A2869" s="47"/>
      <c r="B2869" s="47"/>
      <c r="C2869" s="47"/>
      <c r="D2869" s="47"/>
      <c r="E2869" s="47"/>
      <c r="F2869" s="47"/>
      <c r="G2869" s="47"/>
      <c r="H2869" s="47"/>
      <c r="I2869" s="47"/>
    </row>
    <row r="2870" spans="1:9" x14ac:dyDescent="0.25">
      <c r="A2870" s="47"/>
      <c r="B2870" s="47"/>
      <c r="C2870" s="47"/>
      <c r="D2870" s="47"/>
      <c r="E2870" s="47"/>
      <c r="F2870" s="47"/>
      <c r="G2870" s="47"/>
      <c r="H2870" s="47"/>
      <c r="I2870" s="47"/>
    </row>
    <row r="2871" spans="1:9" x14ac:dyDescent="0.25">
      <c r="A2871" s="47"/>
      <c r="B2871" s="47"/>
      <c r="C2871" s="47"/>
      <c r="D2871" s="47"/>
      <c r="E2871" s="47"/>
      <c r="F2871" s="47"/>
      <c r="G2871" s="47"/>
      <c r="H2871" s="47"/>
      <c r="I2871" s="47"/>
    </row>
    <row r="2872" spans="1:9" x14ac:dyDescent="0.25">
      <c r="A2872" s="47"/>
      <c r="B2872" s="47"/>
      <c r="C2872" s="47"/>
      <c r="D2872" s="47"/>
      <c r="E2872" s="47"/>
      <c r="F2872" s="47"/>
      <c r="G2872" s="47"/>
      <c r="H2872" s="47"/>
      <c r="I2872" s="47"/>
    </row>
    <row r="2873" spans="1:9" x14ac:dyDescent="0.25">
      <c r="A2873" s="47"/>
      <c r="B2873" s="47"/>
      <c r="C2873" s="47"/>
      <c r="D2873" s="47"/>
      <c r="E2873" s="47"/>
      <c r="F2873" s="47"/>
      <c r="G2873" s="47"/>
      <c r="H2873" s="47"/>
      <c r="I2873" s="47"/>
    </row>
    <row r="2874" spans="1:9" x14ac:dyDescent="0.25">
      <c r="A2874" s="47"/>
      <c r="B2874" s="47"/>
      <c r="C2874" s="47"/>
      <c r="D2874" s="47"/>
      <c r="E2874" s="47"/>
      <c r="F2874" s="47"/>
      <c r="G2874" s="47"/>
      <c r="H2874" s="47"/>
      <c r="I2874" s="47"/>
    </row>
    <row r="2875" spans="1:9" x14ac:dyDescent="0.25">
      <c r="A2875" s="47"/>
      <c r="B2875" s="47"/>
      <c r="C2875" s="47"/>
      <c r="D2875" s="47"/>
      <c r="E2875" s="47"/>
      <c r="F2875" s="47"/>
      <c r="G2875" s="47"/>
      <c r="H2875" s="47"/>
      <c r="I2875" s="47"/>
    </row>
    <row r="2876" spans="1:9" x14ac:dyDescent="0.25">
      <c r="A2876" s="47"/>
      <c r="B2876" s="47"/>
      <c r="C2876" s="47"/>
      <c r="D2876" s="47"/>
      <c r="E2876" s="47"/>
      <c r="F2876" s="47"/>
      <c r="G2876" s="47"/>
      <c r="H2876" s="47"/>
      <c r="I2876" s="47"/>
    </row>
    <row r="2877" spans="1:9" x14ac:dyDescent="0.25">
      <c r="A2877" s="47"/>
      <c r="B2877" s="47"/>
      <c r="C2877" s="47"/>
      <c r="D2877" s="47"/>
      <c r="E2877" s="47"/>
      <c r="F2877" s="47"/>
      <c r="G2877" s="47"/>
      <c r="H2877" s="47"/>
      <c r="I2877" s="47"/>
    </row>
    <row r="2878" spans="1:9" x14ac:dyDescent="0.25">
      <c r="A2878" s="47"/>
      <c r="B2878" s="47"/>
      <c r="C2878" s="47"/>
      <c r="D2878" s="47"/>
      <c r="E2878" s="47"/>
      <c r="F2878" s="47"/>
      <c r="G2878" s="47"/>
      <c r="H2878" s="47"/>
      <c r="I2878" s="47"/>
    </row>
    <row r="2879" spans="1:9" x14ac:dyDescent="0.25">
      <c r="A2879" s="47"/>
      <c r="B2879" s="47"/>
      <c r="C2879" s="47"/>
      <c r="D2879" s="47"/>
      <c r="E2879" s="47"/>
      <c r="F2879" s="47"/>
      <c r="G2879" s="47"/>
      <c r="H2879" s="47"/>
      <c r="I2879" s="47"/>
    </row>
    <row r="2880" spans="1:9" x14ac:dyDescent="0.25">
      <c r="A2880" s="47"/>
      <c r="B2880" s="47"/>
      <c r="C2880" s="47"/>
      <c r="D2880" s="47"/>
      <c r="E2880" s="47"/>
      <c r="F2880" s="47"/>
      <c r="G2880" s="47"/>
      <c r="H2880" s="47"/>
      <c r="I2880" s="47"/>
    </row>
    <row r="2881" spans="1:9" x14ac:dyDescent="0.25">
      <c r="A2881" s="47"/>
      <c r="B2881" s="47"/>
      <c r="C2881" s="47"/>
      <c r="D2881" s="47"/>
      <c r="E2881" s="47"/>
      <c r="F2881" s="47"/>
      <c r="G2881" s="47"/>
      <c r="H2881" s="47"/>
      <c r="I2881" s="47"/>
    </row>
    <row r="2882" spans="1:9" x14ac:dyDescent="0.25">
      <c r="A2882" s="47"/>
      <c r="B2882" s="47"/>
      <c r="C2882" s="47"/>
      <c r="D2882" s="47"/>
      <c r="E2882" s="47"/>
      <c r="F2882" s="47"/>
      <c r="G2882" s="47"/>
      <c r="H2882" s="47"/>
      <c r="I2882" s="47"/>
    </row>
    <row r="2883" spans="1:9" x14ac:dyDescent="0.25">
      <c r="A2883" s="47"/>
      <c r="B2883" s="47"/>
      <c r="C2883" s="47"/>
      <c r="D2883" s="47"/>
      <c r="E2883" s="47"/>
      <c r="F2883" s="47"/>
      <c r="G2883" s="47"/>
      <c r="H2883" s="47"/>
      <c r="I2883" s="47"/>
    </row>
    <row r="2884" spans="1:9" x14ac:dyDescent="0.25">
      <c r="A2884" s="47"/>
      <c r="B2884" s="47"/>
      <c r="C2884" s="47"/>
      <c r="D2884" s="47"/>
      <c r="E2884" s="47"/>
      <c r="F2884" s="47"/>
      <c r="G2884" s="47"/>
      <c r="H2884" s="47"/>
      <c r="I2884" s="47"/>
    </row>
    <row r="2885" spans="1:9" x14ac:dyDescent="0.25">
      <c r="A2885" s="47"/>
      <c r="B2885" s="47"/>
      <c r="C2885" s="47"/>
      <c r="D2885" s="47"/>
      <c r="E2885" s="47"/>
      <c r="F2885" s="47"/>
      <c r="G2885" s="47"/>
      <c r="H2885" s="47"/>
      <c r="I2885" s="47"/>
    </row>
    <row r="2886" spans="1:9" x14ac:dyDescent="0.25">
      <c r="A2886" s="47"/>
      <c r="B2886" s="47"/>
      <c r="C2886" s="47"/>
      <c r="D2886" s="47"/>
      <c r="E2886" s="47"/>
      <c r="F2886" s="47"/>
      <c r="G2886" s="47"/>
      <c r="H2886" s="47"/>
      <c r="I2886" s="47"/>
    </row>
    <row r="2887" spans="1:9" x14ac:dyDescent="0.25">
      <c r="A2887" s="47"/>
      <c r="B2887" s="47"/>
      <c r="C2887" s="47"/>
      <c r="D2887" s="47"/>
      <c r="E2887" s="47"/>
      <c r="F2887" s="47"/>
      <c r="G2887" s="47"/>
      <c r="H2887" s="47"/>
      <c r="I2887" s="47"/>
    </row>
    <row r="2888" spans="1:9" x14ac:dyDescent="0.25">
      <c r="A2888" s="47"/>
      <c r="B2888" s="47"/>
      <c r="C2888" s="47"/>
      <c r="D2888" s="47"/>
      <c r="E2888" s="47"/>
      <c r="F2888" s="47"/>
      <c r="G2888" s="47"/>
      <c r="H2888" s="47"/>
      <c r="I2888" s="47"/>
    </row>
    <row r="2889" spans="1:9" x14ac:dyDescent="0.25">
      <c r="A2889" s="47"/>
      <c r="B2889" s="47"/>
      <c r="C2889" s="47"/>
      <c r="D2889" s="47"/>
      <c r="E2889" s="47"/>
      <c r="F2889" s="47"/>
      <c r="G2889" s="47"/>
      <c r="H2889" s="47"/>
      <c r="I2889" s="47"/>
    </row>
    <row r="2890" spans="1:9" x14ac:dyDescent="0.25">
      <c r="A2890" s="47"/>
      <c r="B2890" s="47"/>
      <c r="C2890" s="47"/>
      <c r="D2890" s="47"/>
      <c r="E2890" s="47"/>
      <c r="F2890" s="47"/>
      <c r="G2890" s="47"/>
      <c r="H2890" s="47"/>
      <c r="I2890" s="47"/>
    </row>
    <row r="2891" spans="1:9" x14ac:dyDescent="0.25">
      <c r="A2891" s="47"/>
      <c r="B2891" s="47"/>
      <c r="C2891" s="47"/>
      <c r="D2891" s="47"/>
      <c r="E2891" s="47"/>
      <c r="F2891" s="47"/>
      <c r="G2891" s="47"/>
      <c r="H2891" s="47"/>
      <c r="I2891" s="47"/>
    </row>
    <row r="2892" spans="1:9" x14ac:dyDescent="0.25">
      <c r="A2892" s="47"/>
      <c r="B2892" s="47"/>
      <c r="C2892" s="47"/>
      <c r="D2892" s="47"/>
      <c r="E2892" s="47"/>
      <c r="F2892" s="47"/>
      <c r="G2892" s="47"/>
      <c r="H2892" s="47"/>
      <c r="I2892" s="47"/>
    </row>
    <row r="2893" spans="1:9" x14ac:dyDescent="0.25">
      <c r="A2893" s="47"/>
      <c r="B2893" s="47"/>
      <c r="C2893" s="47"/>
      <c r="D2893" s="47"/>
      <c r="E2893" s="47"/>
      <c r="F2893" s="47"/>
      <c r="G2893" s="47"/>
      <c r="H2893" s="47"/>
      <c r="I2893" s="47"/>
    </row>
    <row r="2894" spans="1:9" x14ac:dyDescent="0.25">
      <c r="A2894" s="47"/>
      <c r="B2894" s="47"/>
      <c r="C2894" s="47"/>
      <c r="D2894" s="47"/>
      <c r="E2894" s="47"/>
      <c r="F2894" s="47"/>
      <c r="G2894" s="47"/>
      <c r="H2894" s="47"/>
      <c r="I2894" s="47"/>
    </row>
    <row r="2895" spans="1:9" x14ac:dyDescent="0.25">
      <c r="A2895" s="47"/>
      <c r="B2895" s="47"/>
      <c r="C2895" s="47"/>
      <c r="D2895" s="47"/>
      <c r="E2895" s="47"/>
      <c r="F2895" s="47"/>
      <c r="G2895" s="47"/>
      <c r="H2895" s="47"/>
      <c r="I2895" s="47"/>
    </row>
    <row r="2896" spans="1:9" x14ac:dyDescent="0.25">
      <c r="A2896" s="47"/>
      <c r="B2896" s="47"/>
      <c r="C2896" s="47"/>
      <c r="D2896" s="47"/>
      <c r="E2896" s="47"/>
      <c r="F2896" s="47"/>
      <c r="G2896" s="47"/>
      <c r="H2896" s="47"/>
      <c r="I2896" s="47"/>
    </row>
    <row r="2897" spans="1:9" x14ac:dyDescent="0.25">
      <c r="A2897" s="47"/>
      <c r="B2897" s="47"/>
      <c r="C2897" s="47"/>
      <c r="D2897" s="47"/>
      <c r="E2897" s="47"/>
      <c r="F2897" s="47"/>
      <c r="G2897" s="47"/>
      <c r="H2897" s="47"/>
      <c r="I2897" s="47"/>
    </row>
    <row r="2898" spans="1:9" x14ac:dyDescent="0.25">
      <c r="A2898" s="47"/>
      <c r="B2898" s="47"/>
      <c r="C2898" s="47"/>
      <c r="D2898" s="47"/>
      <c r="E2898" s="47"/>
      <c r="F2898" s="47"/>
      <c r="G2898" s="47"/>
      <c r="H2898" s="47"/>
      <c r="I2898" s="47"/>
    </row>
    <row r="2899" spans="1:9" x14ac:dyDescent="0.25">
      <c r="A2899" s="47"/>
      <c r="B2899" s="47"/>
      <c r="C2899" s="47"/>
      <c r="D2899" s="47"/>
      <c r="E2899" s="47"/>
      <c r="F2899" s="47"/>
      <c r="G2899" s="47"/>
      <c r="H2899" s="47"/>
      <c r="I2899" s="47"/>
    </row>
    <row r="2900" spans="1:9" x14ac:dyDescent="0.25">
      <c r="A2900" s="47"/>
      <c r="B2900" s="47"/>
      <c r="C2900" s="47"/>
      <c r="D2900" s="47"/>
      <c r="E2900" s="47"/>
      <c r="F2900" s="47"/>
      <c r="G2900" s="47"/>
      <c r="H2900" s="47"/>
      <c r="I2900" s="47"/>
    </row>
    <row r="2901" spans="1:9" x14ac:dyDescent="0.25">
      <c r="A2901" s="47"/>
      <c r="B2901" s="47"/>
      <c r="C2901" s="47"/>
      <c r="D2901" s="47"/>
      <c r="E2901" s="47"/>
      <c r="F2901" s="47"/>
      <c r="G2901" s="47"/>
      <c r="H2901" s="47"/>
      <c r="I2901" s="47"/>
    </row>
    <row r="2902" spans="1:9" x14ac:dyDescent="0.25">
      <c r="A2902" s="47"/>
      <c r="B2902" s="47"/>
      <c r="C2902" s="47"/>
      <c r="D2902" s="47"/>
      <c r="E2902" s="47"/>
      <c r="F2902" s="47"/>
      <c r="G2902" s="47"/>
      <c r="H2902" s="47"/>
      <c r="I2902" s="47"/>
    </row>
    <row r="2903" spans="1:9" x14ac:dyDescent="0.25">
      <c r="A2903" s="47"/>
      <c r="B2903" s="47"/>
      <c r="C2903" s="47"/>
      <c r="D2903" s="47"/>
      <c r="E2903" s="47"/>
      <c r="F2903" s="47"/>
      <c r="G2903" s="47"/>
      <c r="H2903" s="47"/>
      <c r="I2903" s="47"/>
    </row>
    <row r="2904" spans="1:9" x14ac:dyDescent="0.25">
      <c r="A2904" s="47"/>
      <c r="B2904" s="47"/>
      <c r="C2904" s="47"/>
      <c r="D2904" s="47"/>
      <c r="E2904" s="47"/>
      <c r="F2904" s="47"/>
      <c r="G2904" s="47"/>
      <c r="H2904" s="47"/>
      <c r="I2904" s="47"/>
    </row>
    <row r="2905" spans="1:9" x14ac:dyDescent="0.25">
      <c r="A2905" s="47"/>
      <c r="B2905" s="47"/>
      <c r="C2905" s="47"/>
      <c r="D2905" s="47"/>
      <c r="E2905" s="47"/>
      <c r="F2905" s="47"/>
      <c r="G2905" s="47"/>
      <c r="H2905" s="47"/>
      <c r="I2905" s="47"/>
    </row>
    <row r="2906" spans="1:9" x14ac:dyDescent="0.25">
      <c r="A2906" s="47"/>
      <c r="B2906" s="47"/>
      <c r="C2906" s="47"/>
      <c r="D2906" s="47"/>
      <c r="E2906" s="47"/>
      <c r="F2906" s="47"/>
      <c r="G2906" s="47"/>
      <c r="H2906" s="47"/>
      <c r="I2906" s="47"/>
    </row>
    <row r="2907" spans="1:9" x14ac:dyDescent="0.25">
      <c r="A2907" s="47"/>
      <c r="B2907" s="47"/>
      <c r="C2907" s="47"/>
      <c r="D2907" s="47"/>
      <c r="E2907" s="47"/>
      <c r="F2907" s="47"/>
      <c r="G2907" s="47"/>
      <c r="H2907" s="47"/>
      <c r="I2907" s="47"/>
    </row>
    <row r="2908" spans="1:9" x14ac:dyDescent="0.25">
      <c r="A2908" s="47"/>
      <c r="B2908" s="47"/>
      <c r="C2908" s="47"/>
      <c r="D2908" s="47"/>
      <c r="E2908" s="47"/>
      <c r="F2908" s="47"/>
      <c r="G2908" s="47"/>
      <c r="H2908" s="47"/>
      <c r="I2908" s="47"/>
    </row>
    <row r="2909" spans="1:9" x14ac:dyDescent="0.25">
      <c r="A2909" s="47"/>
      <c r="B2909" s="47"/>
      <c r="C2909" s="47"/>
      <c r="D2909" s="47"/>
      <c r="E2909" s="47"/>
      <c r="F2909" s="47"/>
      <c r="G2909" s="47"/>
      <c r="H2909" s="47"/>
      <c r="I2909" s="47"/>
    </row>
    <row r="2910" spans="1:9" x14ac:dyDescent="0.25">
      <c r="A2910" s="47"/>
      <c r="B2910" s="47"/>
      <c r="C2910" s="47"/>
      <c r="D2910" s="47"/>
      <c r="E2910" s="47"/>
      <c r="F2910" s="47"/>
      <c r="G2910" s="47"/>
      <c r="H2910" s="47"/>
      <c r="I2910" s="47"/>
    </row>
    <row r="2911" spans="1:9" x14ac:dyDescent="0.25">
      <c r="A2911" s="47"/>
      <c r="B2911" s="47"/>
      <c r="C2911" s="47"/>
      <c r="D2911" s="47"/>
      <c r="E2911" s="47"/>
      <c r="F2911" s="47"/>
      <c r="G2911" s="47"/>
      <c r="H2911" s="47"/>
      <c r="I2911" s="47"/>
    </row>
    <row r="2912" spans="1:9" x14ac:dyDescent="0.25">
      <c r="A2912" s="47"/>
      <c r="B2912" s="47"/>
      <c r="C2912" s="47"/>
      <c r="D2912" s="47"/>
      <c r="E2912" s="47"/>
      <c r="F2912" s="47"/>
      <c r="G2912" s="47"/>
      <c r="H2912" s="47"/>
      <c r="I2912" s="47"/>
    </row>
    <row r="2913" spans="1:9" x14ac:dyDescent="0.25">
      <c r="A2913" s="47"/>
      <c r="B2913" s="47"/>
      <c r="C2913" s="47"/>
      <c r="D2913" s="47"/>
      <c r="E2913" s="47"/>
      <c r="F2913" s="47"/>
      <c r="G2913" s="47"/>
      <c r="H2913" s="47"/>
      <c r="I2913" s="47"/>
    </row>
    <row r="2914" spans="1:9" x14ac:dyDescent="0.25">
      <c r="A2914" s="47"/>
      <c r="B2914" s="47"/>
      <c r="C2914" s="47"/>
      <c r="D2914" s="47"/>
      <c r="E2914" s="47"/>
      <c r="F2914" s="47"/>
      <c r="G2914" s="47"/>
      <c r="H2914" s="47"/>
      <c r="I2914" s="47"/>
    </row>
    <row r="2915" spans="1:9" x14ac:dyDescent="0.25">
      <c r="A2915" s="47"/>
      <c r="B2915" s="47"/>
      <c r="C2915" s="47"/>
      <c r="D2915" s="47"/>
      <c r="E2915" s="47"/>
      <c r="F2915" s="47"/>
      <c r="G2915" s="47"/>
      <c r="H2915" s="47"/>
      <c r="I2915" s="47"/>
    </row>
    <row r="2916" spans="1:9" x14ac:dyDescent="0.25">
      <c r="A2916" s="47"/>
      <c r="B2916" s="47"/>
      <c r="C2916" s="47"/>
      <c r="D2916" s="47"/>
      <c r="E2916" s="47"/>
      <c r="F2916" s="47"/>
      <c r="G2916" s="47"/>
      <c r="H2916" s="47"/>
      <c r="I2916" s="47"/>
    </row>
    <row r="2917" spans="1:9" x14ac:dyDescent="0.25">
      <c r="A2917" s="47"/>
      <c r="B2917" s="47"/>
      <c r="C2917" s="47"/>
      <c r="D2917" s="47"/>
      <c r="E2917" s="47"/>
      <c r="F2917" s="47"/>
      <c r="G2917" s="47"/>
      <c r="H2917" s="47"/>
      <c r="I2917" s="47"/>
    </row>
    <row r="2918" spans="1:9" x14ac:dyDescent="0.25">
      <c r="A2918" s="47"/>
      <c r="B2918" s="47"/>
      <c r="C2918" s="47"/>
      <c r="D2918" s="47"/>
      <c r="E2918" s="47"/>
      <c r="F2918" s="47"/>
      <c r="G2918" s="47"/>
      <c r="H2918" s="47"/>
      <c r="I2918" s="47"/>
    </row>
    <row r="2919" spans="1:9" x14ac:dyDescent="0.25">
      <c r="A2919" s="47"/>
      <c r="B2919" s="47"/>
      <c r="C2919" s="47"/>
      <c r="D2919" s="47"/>
      <c r="E2919" s="47"/>
      <c r="F2919" s="47"/>
      <c r="G2919" s="47"/>
      <c r="H2919" s="47"/>
      <c r="I2919" s="47"/>
    </row>
    <row r="2920" spans="1:9" x14ac:dyDescent="0.25">
      <c r="A2920" s="47"/>
      <c r="B2920" s="47"/>
      <c r="C2920" s="47"/>
      <c r="D2920" s="47"/>
      <c r="E2920" s="47"/>
      <c r="F2920" s="47"/>
      <c r="G2920" s="47"/>
      <c r="H2920" s="47"/>
      <c r="I2920" s="47"/>
    </row>
    <row r="2921" spans="1:9" x14ac:dyDescent="0.25">
      <c r="A2921" s="47"/>
      <c r="B2921" s="47"/>
      <c r="C2921" s="47"/>
      <c r="D2921" s="47"/>
      <c r="E2921" s="47"/>
      <c r="F2921" s="47"/>
      <c r="G2921" s="47"/>
      <c r="H2921" s="47"/>
      <c r="I2921" s="47"/>
    </row>
    <row r="2922" spans="1:9" x14ac:dyDescent="0.25">
      <c r="A2922" s="47"/>
      <c r="B2922" s="47"/>
      <c r="C2922" s="47"/>
      <c r="D2922" s="47"/>
      <c r="E2922" s="47"/>
      <c r="F2922" s="47"/>
      <c r="G2922" s="47"/>
      <c r="H2922" s="47"/>
      <c r="I2922" s="47"/>
    </row>
    <row r="2923" spans="1:9" x14ac:dyDescent="0.25">
      <c r="A2923" s="47"/>
      <c r="B2923" s="47"/>
      <c r="C2923" s="47"/>
      <c r="D2923" s="47"/>
      <c r="E2923" s="47"/>
      <c r="F2923" s="47"/>
      <c r="G2923" s="47"/>
      <c r="H2923" s="47"/>
      <c r="I2923" s="47"/>
    </row>
    <row r="2924" spans="1:9" x14ac:dyDescent="0.25">
      <c r="A2924" s="47"/>
      <c r="B2924" s="47"/>
      <c r="C2924" s="47"/>
      <c r="D2924" s="47"/>
      <c r="E2924" s="47"/>
      <c r="F2924" s="47"/>
      <c r="G2924" s="47"/>
      <c r="H2924" s="47"/>
      <c r="I2924" s="47"/>
    </row>
    <row r="2925" spans="1:9" x14ac:dyDescent="0.25">
      <c r="A2925" s="47"/>
      <c r="B2925" s="47"/>
      <c r="C2925" s="47"/>
      <c r="D2925" s="47"/>
      <c r="E2925" s="47"/>
      <c r="F2925" s="47"/>
      <c r="G2925" s="47"/>
      <c r="H2925" s="47"/>
      <c r="I2925" s="47"/>
    </row>
    <row r="2926" spans="1:9" x14ac:dyDescent="0.25">
      <c r="A2926" s="47"/>
      <c r="B2926" s="47"/>
      <c r="C2926" s="47"/>
      <c r="D2926" s="47"/>
      <c r="E2926" s="47"/>
      <c r="F2926" s="47"/>
      <c r="G2926" s="47"/>
      <c r="H2926" s="47"/>
      <c r="I2926" s="47"/>
    </row>
    <row r="2927" spans="1:9" x14ac:dyDescent="0.25">
      <c r="A2927" s="47"/>
      <c r="B2927" s="47"/>
      <c r="C2927" s="47"/>
      <c r="D2927" s="47"/>
      <c r="E2927" s="47"/>
      <c r="F2927" s="47"/>
      <c r="G2927" s="47"/>
      <c r="H2927" s="47"/>
      <c r="I2927" s="47"/>
    </row>
    <row r="2928" spans="1:9" x14ac:dyDescent="0.25">
      <c r="A2928" s="47"/>
      <c r="B2928" s="47"/>
      <c r="C2928" s="47"/>
      <c r="D2928" s="47"/>
      <c r="E2928" s="47"/>
      <c r="F2928" s="47"/>
      <c r="G2928" s="47"/>
      <c r="H2928" s="47"/>
      <c r="I2928" s="47"/>
    </row>
    <row r="2929" spans="1:9" x14ac:dyDescent="0.25">
      <c r="A2929" s="47"/>
      <c r="B2929" s="47"/>
      <c r="C2929" s="47"/>
      <c r="D2929" s="47"/>
      <c r="E2929" s="47"/>
      <c r="F2929" s="47"/>
      <c r="G2929" s="47"/>
      <c r="H2929" s="47"/>
      <c r="I2929" s="47"/>
    </row>
    <row r="2930" spans="1:9" x14ac:dyDescent="0.25">
      <c r="A2930" s="47"/>
      <c r="B2930" s="47"/>
      <c r="C2930" s="47"/>
      <c r="D2930" s="47"/>
      <c r="E2930" s="47"/>
      <c r="F2930" s="47"/>
      <c r="G2930" s="47"/>
      <c r="H2930" s="47"/>
      <c r="I2930" s="47"/>
    </row>
    <row r="2931" spans="1:9" x14ac:dyDescent="0.25">
      <c r="A2931" s="47"/>
      <c r="B2931" s="47"/>
      <c r="C2931" s="47"/>
      <c r="D2931" s="47"/>
      <c r="E2931" s="47"/>
      <c r="F2931" s="47"/>
      <c r="G2931" s="47"/>
      <c r="H2931" s="47"/>
      <c r="I2931" s="47"/>
    </row>
    <row r="2932" spans="1:9" x14ac:dyDescent="0.25">
      <c r="A2932" s="47"/>
      <c r="B2932" s="47"/>
      <c r="C2932" s="47"/>
      <c r="D2932" s="47"/>
      <c r="E2932" s="47"/>
      <c r="F2932" s="47"/>
      <c r="G2932" s="47"/>
      <c r="H2932" s="47"/>
      <c r="I2932" s="47"/>
    </row>
    <row r="2933" spans="1:9" x14ac:dyDescent="0.25">
      <c r="A2933" s="47"/>
      <c r="B2933" s="47"/>
      <c r="C2933" s="47"/>
      <c r="D2933" s="47"/>
      <c r="E2933" s="47"/>
      <c r="F2933" s="47"/>
      <c r="G2933" s="47"/>
      <c r="H2933" s="47"/>
      <c r="I2933" s="47"/>
    </row>
    <row r="2934" spans="1:9" x14ac:dyDescent="0.25">
      <c r="A2934" s="47"/>
      <c r="B2934" s="47"/>
      <c r="C2934" s="47"/>
      <c r="D2934" s="47"/>
      <c r="E2934" s="47"/>
      <c r="F2934" s="47"/>
      <c r="G2934" s="47"/>
      <c r="H2934" s="47"/>
      <c r="I2934" s="47"/>
    </row>
    <row r="2935" spans="1:9" x14ac:dyDescent="0.25">
      <c r="A2935" s="47"/>
      <c r="B2935" s="47"/>
      <c r="C2935" s="47"/>
      <c r="D2935" s="47"/>
      <c r="E2935" s="47"/>
      <c r="F2935" s="47"/>
      <c r="G2935" s="47"/>
      <c r="H2935" s="47"/>
      <c r="I2935" s="47"/>
    </row>
    <row r="2936" spans="1:9" x14ac:dyDescent="0.25">
      <c r="A2936" s="47"/>
      <c r="B2936" s="47"/>
      <c r="C2936" s="47"/>
      <c r="D2936" s="47"/>
      <c r="E2936" s="47"/>
      <c r="F2936" s="47"/>
      <c r="G2936" s="47"/>
      <c r="H2936" s="47"/>
      <c r="I2936" s="47"/>
    </row>
    <row r="2937" spans="1:9" x14ac:dyDescent="0.25">
      <c r="A2937" s="47"/>
      <c r="B2937" s="47"/>
      <c r="C2937" s="47"/>
      <c r="D2937" s="47"/>
      <c r="E2937" s="47"/>
      <c r="F2937" s="47"/>
      <c r="G2937" s="47"/>
      <c r="H2937" s="47"/>
      <c r="I2937" s="47"/>
    </row>
    <row r="2938" spans="1:9" x14ac:dyDescent="0.25">
      <c r="A2938" s="47"/>
      <c r="B2938" s="47"/>
      <c r="C2938" s="47"/>
      <c r="D2938" s="47"/>
      <c r="E2938" s="47"/>
      <c r="F2938" s="47"/>
      <c r="G2938" s="47"/>
      <c r="H2938" s="47"/>
      <c r="I2938" s="47"/>
    </row>
    <row r="2939" spans="1:9" x14ac:dyDescent="0.25">
      <c r="A2939" s="47"/>
      <c r="B2939" s="47"/>
      <c r="C2939" s="47"/>
      <c r="D2939" s="47"/>
      <c r="E2939" s="47"/>
      <c r="F2939" s="47"/>
      <c r="G2939" s="47"/>
      <c r="H2939" s="47"/>
      <c r="I2939" s="47"/>
    </row>
    <row r="2940" spans="1:9" x14ac:dyDescent="0.25">
      <c r="A2940" s="47"/>
      <c r="B2940" s="47"/>
      <c r="C2940" s="47"/>
      <c r="D2940" s="47"/>
      <c r="E2940" s="47"/>
      <c r="F2940" s="47"/>
      <c r="G2940" s="47"/>
      <c r="H2940" s="47"/>
      <c r="I2940" s="47"/>
    </row>
    <row r="2941" spans="1:9" x14ac:dyDescent="0.25">
      <c r="A2941" s="47"/>
      <c r="B2941" s="47"/>
      <c r="C2941" s="47"/>
      <c r="D2941" s="47"/>
      <c r="E2941" s="47"/>
      <c r="F2941" s="47"/>
      <c r="G2941" s="47"/>
      <c r="H2941" s="47"/>
      <c r="I2941" s="47"/>
    </row>
    <row r="2942" spans="1:9" x14ac:dyDescent="0.25">
      <c r="A2942" s="47"/>
      <c r="B2942" s="47"/>
      <c r="C2942" s="47"/>
      <c r="D2942" s="47"/>
      <c r="E2942" s="47"/>
      <c r="F2942" s="47"/>
      <c r="G2942" s="47"/>
      <c r="H2942" s="47"/>
      <c r="I2942" s="47"/>
    </row>
    <row r="2943" spans="1:9" x14ac:dyDescent="0.25">
      <c r="A2943" s="47"/>
      <c r="B2943" s="47"/>
      <c r="C2943" s="47"/>
      <c r="D2943" s="47"/>
      <c r="E2943" s="47"/>
      <c r="F2943" s="47"/>
      <c r="G2943" s="47"/>
      <c r="H2943" s="47"/>
      <c r="I2943" s="47"/>
    </row>
    <row r="2944" spans="1:9" x14ac:dyDescent="0.25">
      <c r="A2944" s="47"/>
      <c r="B2944" s="47"/>
      <c r="C2944" s="47"/>
      <c r="D2944" s="47"/>
      <c r="E2944" s="47"/>
      <c r="F2944" s="47"/>
      <c r="G2944" s="47"/>
      <c r="H2944" s="47"/>
      <c r="I2944" s="47"/>
    </row>
    <row r="2945" spans="1:9" x14ac:dyDescent="0.25">
      <c r="A2945" s="47"/>
      <c r="B2945" s="47"/>
      <c r="C2945" s="47"/>
      <c r="D2945" s="47"/>
      <c r="E2945" s="47"/>
      <c r="F2945" s="47"/>
      <c r="G2945" s="47"/>
      <c r="H2945" s="47"/>
      <c r="I2945" s="47"/>
    </row>
    <row r="2946" spans="1:9" x14ac:dyDescent="0.25">
      <c r="A2946" s="47"/>
      <c r="B2946" s="47"/>
      <c r="C2946" s="47"/>
      <c r="D2946" s="47"/>
      <c r="E2946" s="47"/>
      <c r="F2946" s="47"/>
      <c r="G2946" s="47"/>
      <c r="H2946" s="47"/>
      <c r="I2946" s="47"/>
    </row>
    <row r="2947" spans="1:9" x14ac:dyDescent="0.25">
      <c r="A2947" s="47"/>
      <c r="B2947" s="47"/>
      <c r="C2947" s="47"/>
      <c r="D2947" s="47"/>
      <c r="E2947" s="47"/>
      <c r="F2947" s="47"/>
      <c r="G2947" s="47"/>
      <c r="H2947" s="47"/>
      <c r="I2947" s="47"/>
    </row>
    <row r="2948" spans="1:9" x14ac:dyDescent="0.25">
      <c r="A2948" s="47"/>
      <c r="B2948" s="47"/>
      <c r="C2948" s="47"/>
      <c r="D2948" s="47"/>
      <c r="E2948" s="47"/>
      <c r="F2948" s="47"/>
      <c r="G2948" s="47"/>
      <c r="H2948" s="47"/>
      <c r="I2948" s="47"/>
    </row>
    <row r="2949" spans="1:9" x14ac:dyDescent="0.25">
      <c r="A2949" s="47"/>
      <c r="B2949" s="47"/>
      <c r="C2949" s="47"/>
      <c r="D2949" s="47"/>
      <c r="E2949" s="47"/>
      <c r="F2949" s="47"/>
      <c r="G2949" s="47"/>
      <c r="H2949" s="47"/>
      <c r="I2949" s="47"/>
    </row>
    <row r="2950" spans="1:9" x14ac:dyDescent="0.25">
      <c r="A2950" s="47"/>
      <c r="B2950" s="47"/>
      <c r="C2950" s="47"/>
      <c r="D2950" s="47"/>
      <c r="E2950" s="47"/>
      <c r="F2950" s="47"/>
      <c r="G2950" s="47"/>
      <c r="H2950" s="47"/>
      <c r="I2950" s="47"/>
    </row>
    <row r="2951" spans="1:9" x14ac:dyDescent="0.25">
      <c r="A2951" s="47"/>
      <c r="B2951" s="47"/>
      <c r="C2951" s="47"/>
      <c r="D2951" s="47"/>
      <c r="E2951" s="47"/>
      <c r="F2951" s="47"/>
      <c r="G2951" s="47"/>
      <c r="H2951" s="47"/>
      <c r="I2951" s="47"/>
    </row>
    <row r="2952" spans="1:9" x14ac:dyDescent="0.25">
      <c r="A2952" s="47"/>
      <c r="B2952" s="47"/>
      <c r="C2952" s="47"/>
      <c r="D2952" s="47"/>
      <c r="E2952" s="47"/>
      <c r="F2952" s="47"/>
      <c r="G2952" s="47"/>
      <c r="H2952" s="47"/>
      <c r="I2952" s="47"/>
    </row>
    <row r="2953" spans="1:9" x14ac:dyDescent="0.25">
      <c r="A2953" s="47"/>
      <c r="B2953" s="47"/>
      <c r="C2953" s="47"/>
      <c r="D2953" s="47"/>
      <c r="E2953" s="47"/>
      <c r="F2953" s="47"/>
      <c r="G2953" s="47"/>
      <c r="H2953" s="47"/>
      <c r="I2953" s="47"/>
    </row>
    <row r="2954" spans="1:9" x14ac:dyDescent="0.25">
      <c r="A2954" s="47"/>
      <c r="B2954" s="47"/>
      <c r="C2954" s="47"/>
      <c r="D2954" s="47"/>
      <c r="E2954" s="47"/>
      <c r="F2954" s="47"/>
      <c r="G2954" s="47"/>
      <c r="H2954" s="47"/>
      <c r="I2954" s="47"/>
    </row>
    <row r="2955" spans="1:9" x14ac:dyDescent="0.25">
      <c r="A2955" s="47"/>
      <c r="B2955" s="47"/>
      <c r="C2955" s="47"/>
      <c r="D2955" s="47"/>
      <c r="E2955" s="47"/>
      <c r="F2955" s="47"/>
      <c r="G2955" s="47"/>
      <c r="H2955" s="47"/>
      <c r="I2955" s="47"/>
    </row>
    <row r="2956" spans="1:9" x14ac:dyDescent="0.25">
      <c r="A2956" s="47"/>
      <c r="B2956" s="47"/>
      <c r="C2956" s="47"/>
      <c r="D2956" s="47"/>
      <c r="E2956" s="47"/>
      <c r="F2956" s="47"/>
      <c r="G2956" s="47"/>
      <c r="H2956" s="47"/>
      <c r="I2956" s="47"/>
    </row>
    <row r="2957" spans="1:9" x14ac:dyDescent="0.25">
      <c r="A2957" s="47"/>
      <c r="B2957" s="47"/>
      <c r="C2957" s="47"/>
      <c r="D2957" s="47"/>
      <c r="E2957" s="47"/>
      <c r="F2957" s="47"/>
      <c r="G2957" s="47"/>
      <c r="H2957" s="47"/>
      <c r="I2957" s="47"/>
    </row>
    <row r="2958" spans="1:9" x14ac:dyDescent="0.25">
      <c r="A2958" s="47"/>
      <c r="B2958" s="47"/>
      <c r="C2958" s="47"/>
      <c r="D2958" s="47"/>
      <c r="E2958" s="47"/>
      <c r="F2958" s="47"/>
      <c r="G2958" s="47"/>
      <c r="H2958" s="47"/>
      <c r="I2958" s="47"/>
    </row>
    <row r="2959" spans="1:9" x14ac:dyDescent="0.25">
      <c r="A2959" s="47"/>
      <c r="B2959" s="47"/>
      <c r="C2959" s="47"/>
      <c r="D2959" s="47"/>
      <c r="E2959" s="47"/>
      <c r="F2959" s="47"/>
      <c r="G2959" s="47"/>
      <c r="H2959" s="47"/>
      <c r="I2959" s="47"/>
    </row>
    <row r="2960" spans="1:9" x14ac:dyDescent="0.25">
      <c r="A2960" s="47"/>
      <c r="B2960" s="47"/>
      <c r="C2960" s="47"/>
      <c r="D2960" s="47"/>
      <c r="E2960" s="47"/>
      <c r="F2960" s="47"/>
      <c r="G2960" s="47"/>
      <c r="H2960" s="47"/>
      <c r="I2960" s="47"/>
    </row>
    <row r="2961" spans="1:9" x14ac:dyDescent="0.25">
      <c r="A2961" s="47"/>
      <c r="B2961" s="47"/>
      <c r="C2961" s="47"/>
      <c r="D2961" s="47"/>
      <c r="E2961" s="47"/>
      <c r="F2961" s="47"/>
      <c r="G2961" s="47"/>
      <c r="H2961" s="47"/>
      <c r="I2961" s="47"/>
    </row>
    <row r="2962" spans="1:9" x14ac:dyDescent="0.25">
      <c r="A2962" s="47"/>
      <c r="B2962" s="47"/>
      <c r="C2962" s="47"/>
      <c r="D2962" s="47"/>
      <c r="E2962" s="47"/>
      <c r="F2962" s="47"/>
      <c r="G2962" s="47"/>
      <c r="H2962" s="47"/>
      <c r="I2962" s="47"/>
    </row>
    <row r="2963" spans="1:9" x14ac:dyDescent="0.25">
      <c r="A2963" s="47"/>
      <c r="B2963" s="47"/>
      <c r="C2963" s="47"/>
      <c r="D2963" s="47"/>
      <c r="E2963" s="47"/>
      <c r="F2963" s="47"/>
      <c r="G2963" s="47"/>
      <c r="H2963" s="47"/>
      <c r="I2963" s="47"/>
    </row>
    <row r="2964" spans="1:9" x14ac:dyDescent="0.25">
      <c r="A2964" s="47"/>
      <c r="B2964" s="47"/>
      <c r="C2964" s="47"/>
      <c r="D2964" s="47"/>
      <c r="E2964" s="47"/>
      <c r="F2964" s="47"/>
      <c r="G2964" s="47"/>
      <c r="H2964" s="47"/>
      <c r="I2964" s="47"/>
    </row>
    <row r="2965" spans="1:9" x14ac:dyDescent="0.25">
      <c r="A2965" s="47"/>
      <c r="B2965" s="47"/>
      <c r="C2965" s="47"/>
      <c r="D2965" s="47"/>
      <c r="E2965" s="47"/>
      <c r="F2965" s="47"/>
      <c r="G2965" s="47"/>
      <c r="H2965" s="47"/>
      <c r="I2965" s="47"/>
    </row>
    <row r="2966" spans="1:9" x14ac:dyDescent="0.25">
      <c r="A2966" s="47"/>
      <c r="B2966" s="47"/>
      <c r="C2966" s="47"/>
      <c r="D2966" s="47"/>
      <c r="E2966" s="47"/>
      <c r="F2966" s="47"/>
      <c r="G2966" s="47"/>
      <c r="H2966" s="47"/>
      <c r="I2966" s="47"/>
    </row>
    <row r="2967" spans="1:9" x14ac:dyDescent="0.25">
      <c r="A2967" s="47"/>
      <c r="B2967" s="47"/>
      <c r="C2967" s="47"/>
      <c r="D2967" s="47"/>
      <c r="E2967" s="47"/>
      <c r="F2967" s="47"/>
      <c r="G2967" s="47"/>
      <c r="H2967" s="47"/>
      <c r="I2967" s="47"/>
    </row>
    <row r="2968" spans="1:9" x14ac:dyDescent="0.25">
      <c r="A2968" s="47"/>
      <c r="B2968" s="47"/>
      <c r="C2968" s="47"/>
      <c r="D2968" s="47"/>
      <c r="E2968" s="47"/>
      <c r="F2968" s="47"/>
      <c r="G2968" s="47"/>
      <c r="H2968" s="47"/>
      <c r="I2968" s="47"/>
    </row>
    <row r="2969" spans="1:9" x14ac:dyDescent="0.25">
      <c r="A2969" s="47"/>
      <c r="B2969" s="47"/>
      <c r="C2969" s="47"/>
      <c r="D2969" s="47"/>
      <c r="E2969" s="47"/>
      <c r="F2969" s="47"/>
      <c r="G2969" s="47"/>
      <c r="H2969" s="47"/>
      <c r="I2969" s="47"/>
    </row>
    <row r="2970" spans="1:9" x14ac:dyDescent="0.25">
      <c r="A2970" s="47"/>
      <c r="B2970" s="47"/>
      <c r="C2970" s="47"/>
      <c r="D2970" s="47"/>
      <c r="E2970" s="47"/>
      <c r="F2970" s="47"/>
      <c r="G2970" s="47"/>
      <c r="H2970" s="47"/>
      <c r="I2970" s="47"/>
    </row>
    <row r="2971" spans="1:9" x14ac:dyDescent="0.25">
      <c r="A2971" s="47"/>
      <c r="B2971" s="47"/>
      <c r="C2971" s="47"/>
      <c r="D2971" s="47"/>
      <c r="E2971" s="47"/>
      <c r="F2971" s="47"/>
      <c r="G2971" s="47"/>
      <c r="H2971" s="47"/>
      <c r="I2971" s="47"/>
    </row>
    <row r="2972" spans="1:9" x14ac:dyDescent="0.25">
      <c r="A2972" s="47"/>
      <c r="B2972" s="47"/>
      <c r="C2972" s="47"/>
      <c r="D2972" s="47"/>
      <c r="E2972" s="47"/>
      <c r="F2972" s="47"/>
      <c r="G2972" s="47"/>
      <c r="H2972" s="47"/>
      <c r="I2972" s="47"/>
    </row>
    <row r="2973" spans="1:9" x14ac:dyDescent="0.25">
      <c r="A2973" s="47"/>
      <c r="B2973" s="47"/>
      <c r="C2973" s="47"/>
      <c r="D2973" s="47"/>
      <c r="E2973" s="47"/>
      <c r="F2973" s="47"/>
      <c r="G2973" s="47"/>
      <c r="H2973" s="47"/>
      <c r="I2973" s="47"/>
    </row>
    <row r="2974" spans="1:9" x14ac:dyDescent="0.25">
      <c r="A2974" s="47"/>
      <c r="B2974" s="47"/>
      <c r="C2974" s="47"/>
      <c r="D2974" s="47"/>
      <c r="E2974" s="47"/>
      <c r="F2974" s="47"/>
      <c r="G2974" s="47"/>
      <c r="H2974" s="47"/>
      <c r="I2974" s="47"/>
    </row>
    <row r="2975" spans="1:9" x14ac:dyDescent="0.25">
      <c r="A2975" s="47"/>
      <c r="B2975" s="47"/>
      <c r="C2975" s="47"/>
      <c r="D2975" s="47"/>
      <c r="E2975" s="47"/>
      <c r="F2975" s="47"/>
      <c r="G2975" s="47"/>
      <c r="H2975" s="47"/>
      <c r="I2975" s="47"/>
    </row>
    <row r="2976" spans="1:9" x14ac:dyDescent="0.25">
      <c r="A2976" s="47"/>
      <c r="B2976" s="47"/>
      <c r="C2976" s="47"/>
      <c r="D2976" s="47"/>
      <c r="E2976" s="47"/>
      <c r="F2976" s="47"/>
      <c r="G2976" s="47"/>
      <c r="H2976" s="47"/>
      <c r="I2976" s="47"/>
    </row>
    <row r="2977" spans="1:9" x14ac:dyDescent="0.25">
      <c r="A2977" s="47"/>
      <c r="B2977" s="47"/>
      <c r="C2977" s="47"/>
      <c r="D2977" s="47"/>
      <c r="E2977" s="47"/>
      <c r="F2977" s="47"/>
      <c r="G2977" s="47"/>
      <c r="H2977" s="47"/>
      <c r="I2977" s="47"/>
    </row>
    <row r="2978" spans="1:9" x14ac:dyDescent="0.25">
      <c r="A2978" s="47"/>
      <c r="B2978" s="47"/>
      <c r="C2978" s="47"/>
      <c r="D2978" s="47"/>
      <c r="E2978" s="47"/>
      <c r="F2978" s="47"/>
      <c r="G2978" s="47"/>
      <c r="H2978" s="47"/>
      <c r="I2978" s="47"/>
    </row>
    <row r="2979" spans="1:9" x14ac:dyDescent="0.25">
      <c r="A2979" s="47"/>
      <c r="B2979" s="47"/>
      <c r="C2979" s="47"/>
      <c r="D2979" s="47"/>
      <c r="E2979" s="47"/>
      <c r="F2979" s="47"/>
      <c r="G2979" s="47"/>
      <c r="H2979" s="47"/>
      <c r="I2979" s="47"/>
    </row>
    <row r="2980" spans="1:9" x14ac:dyDescent="0.25">
      <c r="A2980" s="47"/>
      <c r="B2980" s="47"/>
      <c r="C2980" s="47"/>
      <c r="D2980" s="47"/>
      <c r="E2980" s="47"/>
      <c r="F2980" s="47"/>
      <c r="G2980" s="47"/>
      <c r="H2980" s="47"/>
      <c r="I2980" s="47"/>
    </row>
    <row r="2981" spans="1:9" x14ac:dyDescent="0.25">
      <c r="A2981" s="47"/>
      <c r="B2981" s="47"/>
      <c r="C2981" s="47"/>
      <c r="D2981" s="47"/>
      <c r="E2981" s="47"/>
      <c r="F2981" s="47"/>
      <c r="G2981" s="47"/>
      <c r="H2981" s="47"/>
      <c r="I2981" s="47"/>
    </row>
    <row r="2982" spans="1:9" x14ac:dyDescent="0.25">
      <c r="A2982" s="47"/>
      <c r="B2982" s="47"/>
      <c r="C2982" s="47"/>
      <c r="D2982" s="47"/>
      <c r="E2982" s="47"/>
      <c r="F2982" s="47"/>
      <c r="G2982" s="47"/>
      <c r="H2982" s="47"/>
      <c r="I2982" s="47"/>
    </row>
    <row r="2983" spans="1:9" x14ac:dyDescent="0.25">
      <c r="A2983" s="47"/>
      <c r="B2983" s="47"/>
      <c r="C2983" s="47"/>
      <c r="D2983" s="47"/>
      <c r="E2983" s="47"/>
      <c r="F2983" s="47"/>
      <c r="G2983" s="47"/>
      <c r="H2983" s="47"/>
      <c r="I2983" s="47"/>
    </row>
    <row r="2984" spans="1:9" x14ac:dyDescent="0.25">
      <c r="A2984" s="47"/>
      <c r="B2984" s="47"/>
      <c r="C2984" s="47"/>
      <c r="D2984" s="47"/>
      <c r="E2984" s="47"/>
      <c r="F2984" s="47"/>
      <c r="G2984" s="47"/>
      <c r="H2984" s="47"/>
      <c r="I2984" s="47"/>
    </row>
    <row r="2985" spans="1:9" x14ac:dyDescent="0.25">
      <c r="A2985" s="47"/>
      <c r="B2985" s="47"/>
      <c r="C2985" s="47"/>
      <c r="D2985" s="47"/>
      <c r="E2985" s="47"/>
      <c r="F2985" s="47"/>
      <c r="G2985" s="47"/>
      <c r="H2985" s="47"/>
      <c r="I2985" s="47"/>
    </row>
    <row r="2986" spans="1:9" x14ac:dyDescent="0.25">
      <c r="A2986" s="47"/>
      <c r="B2986" s="47"/>
      <c r="C2986" s="47"/>
      <c r="D2986" s="47"/>
      <c r="E2986" s="47"/>
      <c r="F2986" s="47"/>
      <c r="G2986" s="47"/>
      <c r="H2986" s="47"/>
      <c r="I2986" s="47"/>
    </row>
    <row r="2987" spans="1:9" x14ac:dyDescent="0.25">
      <c r="A2987" s="47"/>
      <c r="B2987" s="47"/>
      <c r="C2987" s="47"/>
      <c r="D2987" s="47"/>
      <c r="E2987" s="47"/>
      <c r="F2987" s="47"/>
      <c r="G2987" s="47"/>
      <c r="H2987" s="47"/>
      <c r="I2987" s="47"/>
    </row>
    <row r="2988" spans="1:9" x14ac:dyDescent="0.25">
      <c r="A2988" s="47"/>
      <c r="B2988" s="47"/>
      <c r="C2988" s="47"/>
      <c r="D2988" s="47"/>
      <c r="E2988" s="47"/>
      <c r="F2988" s="47"/>
      <c r="G2988" s="47"/>
      <c r="H2988" s="47"/>
      <c r="I2988" s="47"/>
    </row>
    <row r="2989" spans="1:9" x14ac:dyDescent="0.25">
      <c r="A2989" s="47"/>
      <c r="B2989" s="47"/>
      <c r="C2989" s="47"/>
      <c r="D2989" s="47"/>
      <c r="E2989" s="47"/>
      <c r="F2989" s="47"/>
      <c r="G2989" s="47"/>
      <c r="H2989" s="47"/>
      <c r="I2989" s="47"/>
    </row>
    <row r="2990" spans="1:9" x14ac:dyDescent="0.25">
      <c r="A2990" s="47"/>
      <c r="B2990" s="47"/>
      <c r="C2990" s="47"/>
      <c r="D2990" s="47"/>
      <c r="E2990" s="47"/>
      <c r="F2990" s="47"/>
      <c r="G2990" s="47"/>
      <c r="H2990" s="47"/>
      <c r="I2990" s="47"/>
    </row>
    <row r="2991" spans="1:9" x14ac:dyDescent="0.25">
      <c r="A2991" s="47"/>
      <c r="B2991" s="47"/>
      <c r="C2991" s="47"/>
      <c r="D2991" s="47"/>
      <c r="E2991" s="47"/>
      <c r="F2991" s="47"/>
      <c r="G2991" s="47"/>
      <c r="H2991" s="47"/>
      <c r="I2991" s="47"/>
    </row>
    <row r="2992" spans="1:9" x14ac:dyDescent="0.25">
      <c r="A2992" s="47"/>
      <c r="B2992" s="47"/>
      <c r="C2992" s="47"/>
      <c r="D2992" s="47"/>
      <c r="E2992" s="47"/>
      <c r="F2992" s="47"/>
      <c r="G2992" s="47"/>
      <c r="H2992" s="47"/>
      <c r="I2992" s="47"/>
    </row>
    <row r="2993" spans="1:9" x14ac:dyDescent="0.25">
      <c r="A2993" s="47"/>
      <c r="B2993" s="47"/>
      <c r="C2993" s="47"/>
      <c r="D2993" s="47"/>
      <c r="E2993" s="47"/>
      <c r="F2993" s="47"/>
      <c r="G2993" s="47"/>
      <c r="H2993" s="47"/>
      <c r="I2993" s="47"/>
    </row>
    <row r="2994" spans="1:9" x14ac:dyDescent="0.25">
      <c r="A2994" s="47"/>
      <c r="B2994" s="47"/>
      <c r="C2994" s="47"/>
      <c r="D2994" s="47"/>
      <c r="E2994" s="47"/>
      <c r="F2994" s="47"/>
      <c r="G2994" s="47"/>
      <c r="H2994" s="47"/>
      <c r="I2994" s="47"/>
    </row>
    <row r="2995" spans="1:9" x14ac:dyDescent="0.25">
      <c r="A2995" s="47"/>
      <c r="B2995" s="47"/>
      <c r="C2995" s="47"/>
      <c r="D2995" s="47"/>
      <c r="E2995" s="47"/>
      <c r="F2995" s="47"/>
      <c r="G2995" s="47"/>
      <c r="H2995" s="47"/>
      <c r="I2995" s="47"/>
    </row>
    <row r="2996" spans="1:9" x14ac:dyDescent="0.25">
      <c r="A2996" s="47"/>
      <c r="B2996" s="47"/>
      <c r="C2996" s="47"/>
      <c r="D2996" s="47"/>
      <c r="E2996" s="47"/>
      <c r="F2996" s="47"/>
      <c r="G2996" s="47"/>
      <c r="H2996" s="47"/>
      <c r="I2996" s="47"/>
    </row>
    <row r="2997" spans="1:9" x14ac:dyDescent="0.25">
      <c r="A2997" s="47"/>
      <c r="B2997" s="47"/>
      <c r="C2997" s="47"/>
      <c r="D2997" s="47"/>
      <c r="E2997" s="47"/>
      <c r="F2997" s="47"/>
      <c r="G2997" s="47"/>
      <c r="H2997" s="47"/>
      <c r="I2997" s="47"/>
    </row>
    <row r="2998" spans="1:9" x14ac:dyDescent="0.25">
      <c r="A2998" s="47"/>
      <c r="B2998" s="47"/>
      <c r="C2998" s="47"/>
      <c r="D2998" s="47"/>
      <c r="E2998" s="47"/>
      <c r="F2998" s="47"/>
      <c r="G2998" s="47"/>
      <c r="H2998" s="47"/>
      <c r="I2998" s="47"/>
    </row>
    <row r="2999" spans="1:9" x14ac:dyDescent="0.25">
      <c r="A2999" s="47"/>
      <c r="B2999" s="47"/>
      <c r="C2999" s="47"/>
      <c r="D2999" s="47"/>
      <c r="E2999" s="47"/>
      <c r="F2999" s="47"/>
      <c r="G2999" s="47"/>
      <c r="H2999" s="47"/>
      <c r="I2999" s="47"/>
    </row>
    <row r="3000" spans="1:9" x14ac:dyDescent="0.25">
      <c r="A3000" s="47"/>
      <c r="B3000" s="47"/>
      <c r="C3000" s="47"/>
      <c r="D3000" s="47"/>
      <c r="E3000" s="47"/>
      <c r="F3000" s="47"/>
      <c r="G3000" s="47"/>
      <c r="H3000" s="47"/>
      <c r="I3000" s="47"/>
    </row>
    <row r="3001" spans="1:9" x14ac:dyDescent="0.25">
      <c r="A3001" s="47"/>
      <c r="B3001" s="47"/>
      <c r="C3001" s="47"/>
      <c r="D3001" s="47"/>
      <c r="E3001" s="47"/>
      <c r="F3001" s="47"/>
      <c r="G3001" s="47"/>
      <c r="H3001" s="47"/>
      <c r="I3001" s="47"/>
    </row>
    <row r="3002" spans="1:9" x14ac:dyDescent="0.25">
      <c r="A3002" s="47"/>
      <c r="B3002" s="47"/>
      <c r="C3002" s="47"/>
      <c r="D3002" s="47"/>
      <c r="E3002" s="47"/>
      <c r="F3002" s="47"/>
      <c r="G3002" s="47"/>
      <c r="H3002" s="47"/>
      <c r="I3002" s="47"/>
    </row>
    <row r="3003" spans="1:9" x14ac:dyDescent="0.25">
      <c r="A3003" s="47"/>
      <c r="B3003" s="47"/>
      <c r="C3003" s="47"/>
      <c r="D3003" s="47"/>
      <c r="E3003" s="47"/>
      <c r="F3003" s="47"/>
      <c r="G3003" s="47"/>
      <c r="H3003" s="47"/>
      <c r="I3003" s="47"/>
    </row>
    <row r="3004" spans="1:9" x14ac:dyDescent="0.25">
      <c r="A3004" s="47"/>
      <c r="B3004" s="47"/>
      <c r="C3004" s="47"/>
      <c r="D3004" s="47"/>
      <c r="E3004" s="47"/>
      <c r="F3004" s="47"/>
      <c r="G3004" s="47"/>
      <c r="H3004" s="47"/>
      <c r="I3004" s="47"/>
    </row>
    <row r="3005" spans="1:9" x14ac:dyDescent="0.25">
      <c r="A3005" s="47"/>
      <c r="B3005" s="47"/>
      <c r="C3005" s="47"/>
      <c r="D3005" s="47"/>
      <c r="E3005" s="47"/>
      <c r="F3005" s="47"/>
      <c r="G3005" s="47"/>
      <c r="H3005" s="47"/>
      <c r="I3005" s="47"/>
    </row>
    <row r="3006" spans="1:9" x14ac:dyDescent="0.25">
      <c r="A3006" s="47"/>
      <c r="B3006" s="47"/>
      <c r="C3006" s="47"/>
      <c r="D3006" s="47"/>
      <c r="E3006" s="47"/>
      <c r="F3006" s="47"/>
      <c r="G3006" s="47"/>
      <c r="H3006" s="47"/>
      <c r="I3006" s="47"/>
    </row>
    <row r="3007" spans="1:9" x14ac:dyDescent="0.25">
      <c r="A3007" s="47"/>
      <c r="B3007" s="47"/>
      <c r="C3007" s="47"/>
      <c r="D3007" s="47"/>
      <c r="E3007" s="47"/>
      <c r="F3007" s="47"/>
      <c r="G3007" s="47"/>
      <c r="H3007" s="47"/>
      <c r="I3007" s="47"/>
    </row>
    <row r="3008" spans="1:9" x14ac:dyDescent="0.25">
      <c r="A3008" s="47"/>
      <c r="B3008" s="47"/>
      <c r="C3008" s="47"/>
      <c r="D3008" s="47"/>
      <c r="E3008" s="47"/>
      <c r="F3008" s="47"/>
      <c r="G3008" s="47"/>
      <c r="H3008" s="47"/>
      <c r="I3008" s="47"/>
    </row>
    <row r="3009" spans="1:9" x14ac:dyDescent="0.25">
      <c r="A3009" s="47"/>
      <c r="B3009" s="47"/>
      <c r="C3009" s="47"/>
      <c r="D3009" s="47"/>
      <c r="E3009" s="47"/>
      <c r="F3009" s="47"/>
      <c r="G3009" s="47"/>
      <c r="H3009" s="47"/>
      <c r="I3009" s="47"/>
    </row>
    <row r="3010" spans="1:9" x14ac:dyDescent="0.25">
      <c r="A3010" s="47"/>
      <c r="B3010" s="47"/>
      <c r="C3010" s="47"/>
      <c r="D3010" s="47"/>
      <c r="E3010" s="47"/>
      <c r="F3010" s="47"/>
      <c r="G3010" s="47"/>
      <c r="H3010" s="47"/>
      <c r="I3010" s="47"/>
    </row>
    <row r="3011" spans="1:9" x14ac:dyDescent="0.25">
      <c r="A3011" s="47"/>
      <c r="B3011" s="47"/>
      <c r="C3011" s="47"/>
      <c r="D3011" s="47"/>
      <c r="E3011" s="47"/>
      <c r="F3011" s="47"/>
      <c r="G3011" s="47"/>
      <c r="H3011" s="47"/>
      <c r="I3011" s="47"/>
    </row>
    <row r="3012" spans="1:9" x14ac:dyDescent="0.25">
      <c r="A3012" s="47"/>
      <c r="B3012" s="47"/>
      <c r="C3012" s="47"/>
      <c r="D3012" s="47"/>
      <c r="E3012" s="47"/>
      <c r="F3012" s="47"/>
      <c r="G3012" s="47"/>
      <c r="H3012" s="47"/>
      <c r="I3012" s="47"/>
    </row>
    <row r="3013" spans="1:9" x14ac:dyDescent="0.25">
      <c r="A3013" s="47"/>
      <c r="B3013" s="47"/>
      <c r="C3013" s="47"/>
      <c r="D3013" s="47"/>
      <c r="E3013" s="47"/>
      <c r="F3013" s="47"/>
      <c r="G3013" s="47"/>
      <c r="H3013" s="47"/>
      <c r="I3013" s="47"/>
    </row>
    <row r="3014" spans="1:9" x14ac:dyDescent="0.25">
      <c r="A3014" s="47"/>
      <c r="B3014" s="47"/>
      <c r="C3014" s="47"/>
      <c r="D3014" s="47"/>
      <c r="E3014" s="47"/>
      <c r="F3014" s="47"/>
      <c r="G3014" s="47"/>
      <c r="H3014" s="47"/>
      <c r="I3014" s="47"/>
    </row>
    <row r="3015" spans="1:9" x14ac:dyDescent="0.25">
      <c r="A3015" s="47"/>
      <c r="B3015" s="47"/>
      <c r="C3015" s="47"/>
      <c r="D3015" s="47"/>
      <c r="E3015" s="47"/>
      <c r="F3015" s="47"/>
      <c r="G3015" s="47"/>
      <c r="H3015" s="47"/>
      <c r="I3015" s="47"/>
    </row>
    <row r="3016" spans="1:9" x14ac:dyDescent="0.25">
      <c r="A3016" s="47"/>
      <c r="B3016" s="47"/>
      <c r="C3016" s="47"/>
      <c r="D3016" s="47"/>
      <c r="E3016" s="47"/>
      <c r="F3016" s="47"/>
      <c r="G3016" s="47"/>
      <c r="H3016" s="47"/>
      <c r="I3016" s="47"/>
    </row>
    <row r="3017" spans="1:9" x14ac:dyDescent="0.25">
      <c r="A3017" s="47"/>
      <c r="B3017" s="47"/>
      <c r="C3017" s="47"/>
      <c r="D3017" s="47"/>
      <c r="E3017" s="47"/>
      <c r="F3017" s="47"/>
      <c r="G3017" s="47"/>
      <c r="H3017" s="47"/>
      <c r="I3017" s="47"/>
    </row>
    <row r="3018" spans="1:9" x14ac:dyDescent="0.25">
      <c r="A3018" s="47"/>
      <c r="B3018" s="47"/>
      <c r="C3018" s="47"/>
      <c r="D3018" s="47"/>
      <c r="E3018" s="47"/>
      <c r="F3018" s="47"/>
      <c r="G3018" s="47"/>
      <c r="H3018" s="47"/>
      <c r="I3018" s="47"/>
    </row>
    <row r="3019" spans="1:9" x14ac:dyDescent="0.25">
      <c r="A3019" s="47"/>
      <c r="B3019" s="47"/>
      <c r="C3019" s="47"/>
      <c r="D3019" s="47"/>
      <c r="E3019" s="47"/>
      <c r="F3019" s="47"/>
      <c r="G3019" s="47"/>
      <c r="H3019" s="47"/>
      <c r="I3019" s="47"/>
    </row>
    <row r="3020" spans="1:9" x14ac:dyDescent="0.25">
      <c r="A3020" s="47"/>
      <c r="B3020" s="47"/>
      <c r="C3020" s="47"/>
      <c r="D3020" s="47"/>
      <c r="E3020" s="47"/>
      <c r="F3020" s="47"/>
      <c r="G3020" s="47"/>
      <c r="H3020" s="47"/>
      <c r="I3020" s="47"/>
    </row>
    <row r="3021" spans="1:9" x14ac:dyDescent="0.25">
      <c r="A3021" s="47"/>
      <c r="B3021" s="47"/>
      <c r="C3021" s="47"/>
      <c r="D3021" s="47"/>
      <c r="E3021" s="47"/>
      <c r="F3021" s="47"/>
      <c r="G3021" s="47"/>
      <c r="H3021" s="47"/>
      <c r="I3021" s="47"/>
    </row>
    <row r="3022" spans="1:9" x14ac:dyDescent="0.25">
      <c r="A3022" s="47"/>
      <c r="B3022" s="47"/>
      <c r="C3022" s="47"/>
      <c r="D3022" s="47"/>
      <c r="E3022" s="47"/>
      <c r="F3022" s="47"/>
      <c r="G3022" s="47"/>
      <c r="H3022" s="47"/>
      <c r="I3022" s="47"/>
    </row>
    <row r="3023" spans="1:9" x14ac:dyDescent="0.25">
      <c r="A3023" s="47"/>
      <c r="B3023" s="47"/>
      <c r="C3023" s="47"/>
      <c r="D3023" s="47"/>
      <c r="E3023" s="47"/>
      <c r="F3023" s="47"/>
      <c r="G3023" s="47"/>
      <c r="H3023" s="47"/>
      <c r="I3023" s="47"/>
    </row>
    <row r="3024" spans="1:9" x14ac:dyDescent="0.25">
      <c r="A3024" s="47"/>
      <c r="B3024" s="47"/>
      <c r="C3024" s="47"/>
      <c r="D3024" s="47"/>
      <c r="E3024" s="47"/>
      <c r="F3024" s="47"/>
      <c r="G3024" s="47"/>
      <c r="H3024" s="47"/>
      <c r="I3024" s="47"/>
    </row>
    <row r="3025" spans="1:9" x14ac:dyDescent="0.25">
      <c r="A3025" s="47"/>
      <c r="B3025" s="47"/>
      <c r="C3025" s="47"/>
      <c r="D3025" s="47"/>
      <c r="E3025" s="47"/>
      <c r="F3025" s="47"/>
      <c r="G3025" s="47"/>
      <c r="H3025" s="47"/>
      <c r="I3025" s="47"/>
    </row>
    <row r="3026" spans="1:9" x14ac:dyDescent="0.25">
      <c r="A3026" s="47"/>
      <c r="B3026" s="47"/>
      <c r="C3026" s="47"/>
      <c r="D3026" s="47"/>
      <c r="E3026" s="47"/>
      <c r="F3026" s="47"/>
      <c r="G3026" s="47"/>
      <c r="H3026" s="47"/>
      <c r="I3026" s="47"/>
    </row>
    <row r="3027" spans="1:9" x14ac:dyDescent="0.25">
      <c r="A3027" s="47"/>
      <c r="B3027" s="47"/>
      <c r="C3027" s="47"/>
      <c r="D3027" s="47"/>
      <c r="E3027" s="47"/>
      <c r="F3027" s="47"/>
      <c r="G3027" s="47"/>
      <c r="H3027" s="47"/>
      <c r="I3027" s="47"/>
    </row>
    <row r="3028" spans="1:9" x14ac:dyDescent="0.25">
      <c r="A3028" s="47"/>
      <c r="B3028" s="47"/>
      <c r="C3028" s="47"/>
      <c r="D3028" s="47"/>
      <c r="E3028" s="47"/>
      <c r="F3028" s="47"/>
      <c r="G3028" s="47"/>
      <c r="H3028" s="47"/>
      <c r="I3028" s="47"/>
    </row>
    <row r="3029" spans="1:9" x14ac:dyDescent="0.25">
      <c r="A3029" s="47"/>
      <c r="B3029" s="47"/>
      <c r="C3029" s="47"/>
      <c r="D3029" s="47"/>
      <c r="E3029" s="47"/>
      <c r="F3029" s="47"/>
      <c r="G3029" s="47"/>
      <c r="H3029" s="47"/>
      <c r="I3029" s="47"/>
    </row>
    <row r="3030" spans="1:9" x14ac:dyDescent="0.25">
      <c r="A3030" s="47"/>
      <c r="B3030" s="47"/>
      <c r="C3030" s="47"/>
      <c r="D3030" s="47"/>
      <c r="E3030" s="47"/>
      <c r="F3030" s="47"/>
      <c r="G3030" s="47"/>
      <c r="H3030" s="47"/>
      <c r="I3030" s="47"/>
    </row>
    <row r="3031" spans="1:9" x14ac:dyDescent="0.25">
      <c r="A3031" s="47"/>
      <c r="B3031" s="47"/>
      <c r="C3031" s="47"/>
      <c r="D3031" s="47"/>
      <c r="E3031" s="47"/>
      <c r="F3031" s="47"/>
      <c r="G3031" s="47"/>
      <c r="H3031" s="47"/>
      <c r="I3031" s="47"/>
    </row>
    <row r="3032" spans="1:9" x14ac:dyDescent="0.25">
      <c r="A3032" s="47"/>
      <c r="B3032" s="47"/>
      <c r="C3032" s="47"/>
      <c r="D3032" s="47"/>
      <c r="E3032" s="47"/>
      <c r="F3032" s="47"/>
      <c r="G3032" s="47"/>
      <c r="H3032" s="47"/>
      <c r="I3032" s="47"/>
    </row>
    <row r="3033" spans="1:9" x14ac:dyDescent="0.25">
      <c r="A3033" s="47"/>
      <c r="B3033" s="47"/>
      <c r="C3033" s="47"/>
      <c r="D3033" s="47"/>
      <c r="E3033" s="47"/>
      <c r="F3033" s="47"/>
      <c r="G3033" s="47"/>
      <c r="H3033" s="47"/>
      <c r="I3033" s="47"/>
    </row>
    <row r="3034" spans="1:9" x14ac:dyDescent="0.25">
      <c r="A3034" s="47"/>
      <c r="B3034" s="47"/>
      <c r="C3034" s="47"/>
      <c r="D3034" s="47"/>
      <c r="E3034" s="47"/>
      <c r="F3034" s="47"/>
      <c r="G3034" s="47"/>
      <c r="H3034" s="47"/>
      <c r="I3034" s="47"/>
    </row>
    <row r="3035" spans="1:9" x14ac:dyDescent="0.25">
      <c r="A3035" s="47"/>
      <c r="B3035" s="47"/>
      <c r="C3035" s="47"/>
      <c r="D3035" s="47"/>
      <c r="E3035" s="47"/>
      <c r="F3035" s="47"/>
      <c r="G3035" s="47"/>
      <c r="H3035" s="47"/>
      <c r="I3035" s="47"/>
    </row>
    <row r="3036" spans="1:9" x14ac:dyDescent="0.25">
      <c r="A3036" s="47"/>
      <c r="B3036" s="47"/>
      <c r="C3036" s="47"/>
      <c r="D3036" s="47"/>
      <c r="E3036" s="47"/>
      <c r="F3036" s="47"/>
      <c r="G3036" s="47"/>
      <c r="H3036" s="47"/>
      <c r="I3036" s="47"/>
    </row>
    <row r="3037" spans="1:9" x14ac:dyDescent="0.25">
      <c r="A3037" s="47"/>
      <c r="B3037" s="47"/>
      <c r="C3037" s="47"/>
      <c r="D3037" s="47"/>
      <c r="E3037" s="47"/>
      <c r="F3037" s="47"/>
      <c r="G3037" s="47"/>
      <c r="H3037" s="47"/>
      <c r="I3037" s="47"/>
    </row>
    <row r="3038" spans="1:9" x14ac:dyDescent="0.25">
      <c r="A3038" s="47"/>
      <c r="B3038" s="47"/>
      <c r="C3038" s="47"/>
      <c r="D3038" s="47"/>
      <c r="E3038" s="47"/>
      <c r="F3038" s="47"/>
      <c r="G3038" s="47"/>
      <c r="H3038" s="47"/>
      <c r="I3038" s="47"/>
    </row>
    <row r="3039" spans="1:9" x14ac:dyDescent="0.25">
      <c r="A3039" s="47"/>
      <c r="B3039" s="47"/>
      <c r="C3039" s="47"/>
      <c r="D3039" s="47"/>
      <c r="E3039" s="47"/>
      <c r="F3039" s="47"/>
      <c r="G3039" s="47"/>
      <c r="H3039" s="47"/>
      <c r="I3039" s="47"/>
    </row>
    <row r="3040" spans="1:9" x14ac:dyDescent="0.25">
      <c r="A3040" s="47"/>
      <c r="B3040" s="47"/>
      <c r="C3040" s="47"/>
      <c r="D3040" s="47"/>
      <c r="E3040" s="47"/>
      <c r="F3040" s="47"/>
      <c r="G3040" s="47"/>
      <c r="H3040" s="47"/>
      <c r="I3040" s="47"/>
    </row>
    <row r="3041" spans="1:9" x14ac:dyDescent="0.25">
      <c r="A3041" s="47"/>
      <c r="B3041" s="47"/>
      <c r="C3041" s="47"/>
      <c r="D3041" s="47"/>
      <c r="E3041" s="47"/>
      <c r="F3041" s="47"/>
      <c r="G3041" s="47"/>
      <c r="H3041" s="47"/>
      <c r="I3041" s="47"/>
    </row>
    <row r="3042" spans="1:9" x14ac:dyDescent="0.25">
      <c r="A3042" s="47"/>
      <c r="B3042" s="47"/>
      <c r="C3042" s="47"/>
      <c r="D3042" s="47"/>
      <c r="E3042" s="47"/>
      <c r="F3042" s="47"/>
      <c r="G3042" s="47"/>
      <c r="H3042" s="47"/>
      <c r="I3042" s="47"/>
    </row>
    <row r="3043" spans="1:9" x14ac:dyDescent="0.25">
      <c r="A3043" s="47"/>
      <c r="B3043" s="47"/>
      <c r="C3043" s="47"/>
      <c r="D3043" s="47"/>
      <c r="E3043" s="47"/>
      <c r="F3043" s="47"/>
      <c r="G3043" s="47"/>
      <c r="H3043" s="47"/>
      <c r="I3043" s="47"/>
    </row>
    <row r="3044" spans="1:9" x14ac:dyDescent="0.25">
      <c r="A3044" s="47"/>
      <c r="B3044" s="47"/>
      <c r="C3044" s="47"/>
      <c r="D3044" s="47"/>
      <c r="E3044" s="47"/>
      <c r="F3044" s="47"/>
      <c r="G3044" s="47"/>
      <c r="H3044" s="47"/>
      <c r="I3044" s="47"/>
    </row>
    <row r="3045" spans="1:9" x14ac:dyDescent="0.25">
      <c r="A3045" s="47"/>
      <c r="B3045" s="47"/>
      <c r="C3045" s="47"/>
      <c r="D3045" s="47"/>
      <c r="E3045" s="47"/>
      <c r="F3045" s="47"/>
      <c r="G3045" s="47"/>
      <c r="H3045" s="47"/>
      <c r="I3045" s="47"/>
    </row>
    <row r="3046" spans="1:9" x14ac:dyDescent="0.25">
      <c r="A3046" s="47"/>
      <c r="B3046" s="47"/>
      <c r="C3046" s="47"/>
      <c r="D3046" s="47"/>
      <c r="E3046" s="47"/>
      <c r="F3046" s="47"/>
      <c r="G3046" s="47"/>
      <c r="H3046" s="47"/>
      <c r="I3046" s="47"/>
    </row>
    <row r="3047" spans="1:9" x14ac:dyDescent="0.25">
      <c r="A3047" s="47"/>
      <c r="B3047" s="47"/>
      <c r="C3047" s="47"/>
      <c r="D3047" s="47"/>
      <c r="E3047" s="47"/>
      <c r="F3047" s="47"/>
      <c r="G3047" s="47"/>
      <c r="H3047" s="47"/>
      <c r="I3047" s="47"/>
    </row>
    <row r="3048" spans="1:9" x14ac:dyDescent="0.25">
      <c r="A3048" s="47"/>
      <c r="B3048" s="47"/>
      <c r="C3048" s="47"/>
      <c r="D3048" s="47"/>
      <c r="E3048" s="47"/>
      <c r="F3048" s="47"/>
      <c r="G3048" s="47"/>
      <c r="H3048" s="47"/>
      <c r="I3048" s="47"/>
    </row>
    <row r="3049" spans="1:9" x14ac:dyDescent="0.25">
      <c r="A3049" s="47"/>
      <c r="B3049" s="47"/>
      <c r="C3049" s="47"/>
      <c r="D3049" s="47"/>
      <c r="E3049" s="47"/>
      <c r="F3049" s="47"/>
      <c r="G3049" s="47"/>
      <c r="H3049" s="47"/>
      <c r="I3049" s="47"/>
    </row>
    <row r="3050" spans="1:9" x14ac:dyDescent="0.25">
      <c r="A3050" s="47"/>
      <c r="B3050" s="47"/>
      <c r="C3050" s="47"/>
      <c r="D3050" s="47"/>
      <c r="E3050" s="47"/>
      <c r="F3050" s="47"/>
      <c r="G3050" s="47"/>
      <c r="H3050" s="47"/>
      <c r="I3050" s="47"/>
    </row>
    <row r="3051" spans="1:9" x14ac:dyDescent="0.25">
      <c r="A3051" s="47"/>
      <c r="B3051" s="47"/>
      <c r="C3051" s="47"/>
      <c r="D3051" s="47"/>
      <c r="E3051" s="47"/>
      <c r="F3051" s="47"/>
      <c r="G3051" s="47"/>
      <c r="H3051" s="47"/>
      <c r="I3051" s="47"/>
    </row>
    <row r="3052" spans="1:9" x14ac:dyDescent="0.25">
      <c r="A3052" s="47"/>
      <c r="B3052" s="47"/>
      <c r="C3052" s="47"/>
      <c r="D3052" s="47"/>
      <c r="E3052" s="47"/>
      <c r="F3052" s="47"/>
      <c r="G3052" s="47"/>
      <c r="H3052" s="47"/>
      <c r="I3052" s="47"/>
    </row>
    <row r="3053" spans="1:9" x14ac:dyDescent="0.25">
      <c r="A3053" s="47"/>
      <c r="B3053" s="47"/>
      <c r="C3053" s="47"/>
      <c r="D3053" s="47"/>
      <c r="E3053" s="47"/>
      <c r="F3053" s="47"/>
      <c r="G3053" s="47"/>
      <c r="H3053" s="47"/>
      <c r="I3053" s="47"/>
    </row>
    <row r="3054" spans="1:9" x14ac:dyDescent="0.25">
      <c r="A3054" s="47"/>
      <c r="B3054" s="47"/>
      <c r="C3054" s="47"/>
      <c r="D3054" s="47"/>
      <c r="E3054" s="47"/>
      <c r="F3054" s="47"/>
      <c r="G3054" s="47"/>
      <c r="H3054" s="47"/>
      <c r="I3054" s="47"/>
    </row>
    <row r="3055" spans="1:9" x14ac:dyDescent="0.25">
      <c r="A3055" s="47"/>
      <c r="B3055" s="47"/>
      <c r="C3055" s="47"/>
      <c r="D3055" s="47"/>
      <c r="E3055" s="47"/>
      <c r="F3055" s="47"/>
      <c r="G3055" s="47"/>
      <c r="H3055" s="47"/>
      <c r="I3055" s="47"/>
    </row>
    <row r="3056" spans="1:9" x14ac:dyDescent="0.25">
      <c r="A3056" s="47"/>
      <c r="B3056" s="47"/>
      <c r="C3056" s="47"/>
      <c r="D3056" s="47"/>
      <c r="E3056" s="47"/>
      <c r="F3056" s="47"/>
      <c r="G3056" s="47"/>
      <c r="H3056" s="47"/>
      <c r="I3056" s="47"/>
    </row>
    <row r="3057" spans="1:9" x14ac:dyDescent="0.25">
      <c r="A3057" s="47"/>
      <c r="B3057" s="47"/>
      <c r="C3057" s="47"/>
      <c r="D3057" s="47"/>
      <c r="E3057" s="47"/>
      <c r="F3057" s="47"/>
      <c r="G3057" s="47"/>
      <c r="H3057" s="47"/>
      <c r="I3057" s="47"/>
    </row>
    <row r="3058" spans="1:9" x14ac:dyDescent="0.25">
      <c r="A3058" s="47"/>
      <c r="B3058" s="47"/>
      <c r="C3058" s="47"/>
      <c r="D3058" s="47"/>
      <c r="E3058" s="47"/>
      <c r="F3058" s="47"/>
      <c r="G3058" s="47"/>
      <c r="H3058" s="47"/>
      <c r="I3058" s="47"/>
    </row>
    <row r="3059" spans="1:9" x14ac:dyDescent="0.25">
      <c r="A3059" s="47"/>
      <c r="B3059" s="47"/>
      <c r="C3059" s="47"/>
      <c r="D3059" s="47"/>
      <c r="E3059" s="47"/>
      <c r="F3059" s="47"/>
      <c r="G3059" s="47"/>
      <c r="H3059" s="47"/>
      <c r="I3059" s="47"/>
    </row>
    <row r="3060" spans="1:9" x14ac:dyDescent="0.25">
      <c r="A3060" s="47"/>
      <c r="B3060" s="47"/>
      <c r="C3060" s="47"/>
      <c r="D3060" s="47"/>
      <c r="E3060" s="47"/>
      <c r="F3060" s="47"/>
      <c r="G3060" s="47"/>
      <c r="H3060" s="47"/>
      <c r="I3060" s="47"/>
    </row>
    <row r="3061" spans="1:9" x14ac:dyDescent="0.25">
      <c r="A3061" s="47"/>
      <c r="B3061" s="47"/>
      <c r="C3061" s="47"/>
      <c r="D3061" s="47"/>
      <c r="E3061" s="47"/>
      <c r="F3061" s="47"/>
      <c r="G3061" s="47"/>
      <c r="H3061" s="47"/>
      <c r="I3061" s="47"/>
    </row>
    <row r="3062" spans="1:9" x14ac:dyDescent="0.25">
      <c r="A3062" s="47"/>
      <c r="B3062" s="47"/>
      <c r="C3062" s="47"/>
      <c r="D3062" s="47"/>
      <c r="E3062" s="47"/>
      <c r="F3062" s="47"/>
      <c r="G3062" s="47"/>
      <c r="H3062" s="47"/>
      <c r="I3062" s="47"/>
    </row>
    <row r="3063" spans="1:9" x14ac:dyDescent="0.25">
      <c r="A3063" s="47"/>
      <c r="B3063" s="47"/>
      <c r="C3063" s="47"/>
      <c r="D3063" s="47"/>
      <c r="E3063" s="47"/>
      <c r="F3063" s="47"/>
      <c r="G3063" s="47"/>
      <c r="H3063" s="47"/>
      <c r="I3063" s="47"/>
    </row>
    <row r="3064" spans="1:9" x14ac:dyDescent="0.25">
      <c r="A3064" s="47"/>
      <c r="B3064" s="47"/>
      <c r="C3064" s="47"/>
      <c r="D3064" s="47"/>
      <c r="E3064" s="47"/>
      <c r="F3064" s="47"/>
      <c r="G3064" s="47"/>
      <c r="H3064" s="47"/>
      <c r="I3064" s="47"/>
    </row>
    <row r="3065" spans="1:9" x14ac:dyDescent="0.25">
      <c r="A3065" s="47"/>
      <c r="B3065" s="47"/>
      <c r="C3065" s="47"/>
      <c r="D3065" s="47"/>
      <c r="E3065" s="47"/>
      <c r="F3065" s="47"/>
      <c r="G3065" s="47"/>
      <c r="H3065" s="47"/>
      <c r="I3065" s="47"/>
    </row>
    <row r="3066" spans="1:9" x14ac:dyDescent="0.25">
      <c r="A3066" s="47"/>
      <c r="B3066" s="47"/>
      <c r="C3066" s="47"/>
      <c r="D3066" s="47"/>
      <c r="E3066" s="47"/>
      <c r="F3066" s="47"/>
      <c r="G3066" s="47"/>
      <c r="H3066" s="47"/>
      <c r="I3066" s="47"/>
    </row>
    <row r="3067" spans="1:9" x14ac:dyDescent="0.25">
      <c r="A3067" s="47"/>
      <c r="B3067" s="47"/>
      <c r="C3067" s="47"/>
      <c r="D3067" s="47"/>
      <c r="E3067" s="47"/>
      <c r="F3067" s="47"/>
      <c r="G3067" s="47"/>
      <c r="H3067" s="47"/>
      <c r="I3067" s="47"/>
    </row>
    <row r="3068" spans="1:9" x14ac:dyDescent="0.25">
      <c r="A3068" s="47"/>
      <c r="B3068" s="47"/>
      <c r="C3068" s="47"/>
      <c r="D3068" s="47"/>
      <c r="E3068" s="47"/>
      <c r="F3068" s="47"/>
      <c r="G3068" s="47"/>
      <c r="H3068" s="47"/>
      <c r="I3068" s="47"/>
    </row>
    <row r="3069" spans="1:9" x14ac:dyDescent="0.25">
      <c r="A3069" s="47"/>
      <c r="B3069" s="47"/>
      <c r="C3069" s="47"/>
      <c r="D3069" s="47"/>
      <c r="E3069" s="47"/>
      <c r="F3069" s="47"/>
      <c r="G3069" s="47"/>
      <c r="H3069" s="47"/>
      <c r="I3069" s="47"/>
    </row>
    <row r="3070" spans="1:9" x14ac:dyDescent="0.25">
      <c r="A3070" s="47"/>
      <c r="B3070" s="47"/>
      <c r="C3070" s="47"/>
      <c r="D3070" s="47"/>
      <c r="E3070" s="47"/>
      <c r="F3070" s="47"/>
      <c r="G3070" s="47"/>
      <c r="H3070" s="47"/>
      <c r="I3070" s="47"/>
    </row>
    <row r="3071" spans="1:9" x14ac:dyDescent="0.25">
      <c r="A3071" s="47"/>
      <c r="B3071" s="47"/>
      <c r="C3071" s="47"/>
      <c r="D3071" s="47"/>
      <c r="E3071" s="47"/>
      <c r="F3071" s="47"/>
      <c r="G3071" s="47"/>
      <c r="H3071" s="47"/>
      <c r="I3071" s="47"/>
    </row>
    <row r="3072" spans="1:9" x14ac:dyDescent="0.25">
      <c r="A3072" s="47"/>
      <c r="B3072" s="47"/>
      <c r="C3072" s="47"/>
      <c r="D3072" s="47"/>
      <c r="E3072" s="47"/>
      <c r="F3072" s="47"/>
      <c r="G3072" s="47"/>
      <c r="H3072" s="47"/>
      <c r="I3072" s="47"/>
    </row>
    <row r="3073" spans="1:9" x14ac:dyDescent="0.25">
      <c r="A3073" s="47"/>
      <c r="B3073" s="47"/>
      <c r="C3073" s="47"/>
      <c r="D3073" s="47"/>
      <c r="E3073" s="47"/>
      <c r="F3073" s="47"/>
      <c r="G3073" s="47"/>
      <c r="H3073" s="47"/>
      <c r="I3073" s="47"/>
    </row>
    <row r="3074" spans="1:9" x14ac:dyDescent="0.25">
      <c r="A3074" s="47"/>
      <c r="B3074" s="47"/>
      <c r="C3074" s="47"/>
      <c r="D3074" s="47"/>
      <c r="E3074" s="47"/>
      <c r="F3074" s="47"/>
      <c r="G3074" s="47"/>
      <c r="H3074" s="47"/>
      <c r="I3074" s="47"/>
    </row>
    <row r="3075" spans="1:9" x14ac:dyDescent="0.25">
      <c r="A3075" s="47"/>
      <c r="B3075" s="47"/>
      <c r="C3075" s="47"/>
      <c r="D3075" s="47"/>
      <c r="E3075" s="47"/>
      <c r="F3075" s="47"/>
      <c r="G3075" s="47"/>
      <c r="H3075" s="47"/>
      <c r="I3075" s="47"/>
    </row>
    <row r="3076" spans="1:9" x14ac:dyDescent="0.25">
      <c r="A3076" s="47"/>
      <c r="B3076" s="47"/>
      <c r="C3076" s="47"/>
      <c r="D3076" s="47"/>
      <c r="E3076" s="47"/>
      <c r="F3076" s="47"/>
      <c r="G3076" s="47"/>
      <c r="H3076" s="47"/>
      <c r="I3076" s="47"/>
    </row>
    <row r="3077" spans="1:9" x14ac:dyDescent="0.25">
      <c r="A3077" s="47"/>
      <c r="B3077" s="47"/>
      <c r="C3077" s="47"/>
      <c r="D3077" s="47"/>
      <c r="E3077" s="47"/>
      <c r="F3077" s="47"/>
      <c r="G3077" s="47"/>
      <c r="H3077" s="47"/>
      <c r="I3077" s="47"/>
    </row>
    <row r="3078" spans="1:9" x14ac:dyDescent="0.25">
      <c r="A3078" s="47"/>
      <c r="B3078" s="47"/>
      <c r="C3078" s="47"/>
      <c r="D3078" s="47"/>
      <c r="E3078" s="47"/>
      <c r="F3078" s="47"/>
      <c r="G3078" s="47"/>
      <c r="H3078" s="47"/>
      <c r="I3078" s="47"/>
    </row>
    <row r="3079" spans="1:9" x14ac:dyDescent="0.25">
      <c r="A3079" s="47"/>
      <c r="B3079" s="47"/>
      <c r="C3079" s="47"/>
      <c r="D3079" s="47"/>
      <c r="E3079" s="47"/>
      <c r="F3079" s="47"/>
      <c r="G3079" s="47"/>
      <c r="H3079" s="47"/>
      <c r="I3079" s="47"/>
    </row>
    <row r="3080" spans="1:9" x14ac:dyDescent="0.25">
      <c r="A3080" s="47"/>
      <c r="B3080" s="47"/>
      <c r="C3080" s="47"/>
      <c r="D3080" s="47"/>
      <c r="E3080" s="47"/>
      <c r="F3080" s="47"/>
      <c r="G3080" s="47"/>
      <c r="H3080" s="47"/>
      <c r="I3080" s="47"/>
    </row>
    <row r="3081" spans="1:9" x14ac:dyDescent="0.25">
      <c r="A3081" s="47"/>
      <c r="B3081" s="47"/>
      <c r="C3081" s="47"/>
      <c r="D3081" s="47"/>
      <c r="E3081" s="47"/>
      <c r="F3081" s="47"/>
      <c r="G3081" s="47"/>
      <c r="H3081" s="47"/>
      <c r="I3081" s="47"/>
    </row>
    <row r="3082" spans="1:9" x14ac:dyDescent="0.25">
      <c r="A3082" s="47"/>
      <c r="B3082" s="47"/>
      <c r="C3082" s="47"/>
      <c r="D3082" s="47"/>
      <c r="E3082" s="47"/>
      <c r="F3082" s="47"/>
      <c r="G3082" s="47"/>
      <c r="H3082" s="47"/>
      <c r="I3082" s="47"/>
    </row>
    <row r="3083" spans="1:9" x14ac:dyDescent="0.25">
      <c r="A3083" s="47"/>
      <c r="B3083" s="47"/>
      <c r="C3083" s="47"/>
      <c r="D3083" s="47"/>
      <c r="E3083" s="47"/>
      <c r="F3083" s="47"/>
      <c r="G3083" s="47"/>
      <c r="H3083" s="47"/>
      <c r="I3083" s="47"/>
    </row>
    <row r="3084" spans="1:9" x14ac:dyDescent="0.25">
      <c r="A3084" s="47"/>
      <c r="B3084" s="47"/>
      <c r="C3084" s="47"/>
      <c r="D3084" s="47"/>
      <c r="E3084" s="47"/>
      <c r="F3084" s="47"/>
      <c r="G3084" s="47"/>
      <c r="H3084" s="47"/>
      <c r="I3084" s="47"/>
    </row>
    <row r="3085" spans="1:9" x14ac:dyDescent="0.25">
      <c r="A3085" s="47"/>
      <c r="B3085" s="47"/>
      <c r="C3085" s="47"/>
      <c r="D3085" s="47"/>
      <c r="E3085" s="47"/>
      <c r="F3085" s="47"/>
      <c r="G3085" s="47"/>
      <c r="H3085" s="47"/>
      <c r="I3085" s="47"/>
    </row>
    <row r="3086" spans="1:9" x14ac:dyDescent="0.25">
      <c r="A3086" s="47"/>
      <c r="B3086" s="47"/>
      <c r="C3086" s="47"/>
      <c r="D3086" s="47"/>
      <c r="E3086" s="47"/>
      <c r="F3086" s="47"/>
      <c r="G3086" s="47"/>
      <c r="H3086" s="47"/>
      <c r="I3086" s="47"/>
    </row>
    <row r="3087" spans="1:9" x14ac:dyDescent="0.25">
      <c r="A3087" s="47"/>
      <c r="B3087" s="47"/>
      <c r="C3087" s="47"/>
      <c r="D3087" s="47"/>
      <c r="E3087" s="47"/>
      <c r="F3087" s="47"/>
      <c r="G3087" s="47"/>
      <c r="H3087" s="47"/>
      <c r="I3087" s="47"/>
    </row>
    <row r="3088" spans="1:9" x14ac:dyDescent="0.25">
      <c r="A3088" s="47"/>
      <c r="B3088" s="47"/>
      <c r="C3088" s="47"/>
      <c r="D3088" s="47"/>
      <c r="E3088" s="47"/>
      <c r="F3088" s="47"/>
      <c r="G3088" s="47"/>
      <c r="H3088" s="47"/>
      <c r="I3088" s="47"/>
    </row>
    <row r="3089" spans="1:9" x14ac:dyDescent="0.25">
      <c r="A3089" s="47"/>
      <c r="B3089" s="47"/>
      <c r="C3089" s="47"/>
      <c r="D3089" s="47"/>
      <c r="E3089" s="47"/>
      <c r="F3089" s="47"/>
      <c r="G3089" s="47"/>
      <c r="H3089" s="47"/>
      <c r="I3089" s="47"/>
    </row>
    <row r="3090" spans="1:9" x14ac:dyDescent="0.25">
      <c r="A3090" s="47"/>
      <c r="B3090" s="47"/>
      <c r="C3090" s="47"/>
      <c r="D3090" s="47"/>
      <c r="E3090" s="47"/>
      <c r="F3090" s="47"/>
      <c r="G3090" s="47"/>
      <c r="H3090" s="47"/>
      <c r="I3090" s="47"/>
    </row>
    <row r="3091" spans="1:9" x14ac:dyDescent="0.25">
      <c r="A3091" s="47"/>
      <c r="B3091" s="47"/>
      <c r="C3091" s="47"/>
      <c r="D3091" s="47"/>
      <c r="E3091" s="47"/>
      <c r="F3091" s="47"/>
      <c r="G3091" s="47"/>
      <c r="H3091" s="47"/>
      <c r="I3091" s="47"/>
    </row>
    <row r="3092" spans="1:9" x14ac:dyDescent="0.25">
      <c r="A3092" s="47"/>
      <c r="B3092" s="47"/>
      <c r="C3092" s="47"/>
      <c r="D3092" s="47"/>
      <c r="E3092" s="47"/>
      <c r="F3092" s="47"/>
      <c r="G3092" s="47"/>
      <c r="H3092" s="47"/>
      <c r="I3092" s="47"/>
    </row>
    <row r="3093" spans="1:9" x14ac:dyDescent="0.25">
      <c r="A3093" s="47"/>
      <c r="B3093" s="47"/>
      <c r="C3093" s="47"/>
      <c r="D3093" s="47"/>
      <c r="E3093" s="47"/>
      <c r="F3093" s="47"/>
      <c r="G3093" s="47"/>
      <c r="H3093" s="47"/>
      <c r="I3093" s="47"/>
    </row>
    <row r="3094" spans="1:9" x14ac:dyDescent="0.25">
      <c r="A3094" s="47"/>
      <c r="B3094" s="47"/>
      <c r="C3094" s="47"/>
      <c r="D3094" s="47"/>
      <c r="E3094" s="47"/>
      <c r="F3094" s="47"/>
      <c r="G3094" s="47"/>
      <c r="H3094" s="47"/>
      <c r="I3094" s="47"/>
    </row>
    <row r="3095" spans="1:9" x14ac:dyDescent="0.25">
      <c r="A3095" s="47"/>
      <c r="B3095" s="47"/>
      <c r="C3095" s="47"/>
      <c r="D3095" s="47"/>
      <c r="E3095" s="47"/>
      <c r="F3095" s="47"/>
      <c r="G3095" s="47"/>
      <c r="H3095" s="47"/>
      <c r="I3095" s="47"/>
    </row>
    <row r="3096" spans="1:9" x14ac:dyDescent="0.25">
      <c r="A3096" s="47"/>
      <c r="B3096" s="47"/>
      <c r="C3096" s="47"/>
      <c r="D3096" s="47"/>
      <c r="E3096" s="47"/>
      <c r="F3096" s="47"/>
      <c r="G3096" s="47"/>
      <c r="H3096" s="47"/>
      <c r="I3096" s="47"/>
    </row>
    <row r="3097" spans="1:9" x14ac:dyDescent="0.25">
      <c r="A3097" s="47"/>
      <c r="B3097" s="47"/>
      <c r="C3097" s="47"/>
      <c r="D3097" s="47"/>
      <c r="E3097" s="47"/>
      <c r="F3097" s="47"/>
      <c r="G3097" s="47"/>
      <c r="H3097" s="47"/>
      <c r="I3097" s="47"/>
    </row>
    <row r="3098" spans="1:9" x14ac:dyDescent="0.25">
      <c r="A3098" s="47"/>
      <c r="B3098" s="47"/>
      <c r="C3098" s="47"/>
      <c r="D3098" s="47"/>
      <c r="E3098" s="47"/>
      <c r="F3098" s="47"/>
      <c r="G3098" s="47"/>
      <c r="H3098" s="47"/>
      <c r="I3098" s="47"/>
    </row>
    <row r="3099" spans="1:9" x14ac:dyDescent="0.25">
      <c r="A3099" s="47"/>
      <c r="B3099" s="47"/>
      <c r="C3099" s="47"/>
      <c r="D3099" s="47"/>
      <c r="E3099" s="47"/>
      <c r="F3099" s="47"/>
      <c r="G3099" s="47"/>
      <c r="H3099" s="47"/>
      <c r="I3099" s="47"/>
    </row>
    <row r="3100" spans="1:9" x14ac:dyDescent="0.25">
      <c r="A3100" s="47"/>
      <c r="B3100" s="47"/>
      <c r="C3100" s="47"/>
      <c r="D3100" s="47"/>
      <c r="E3100" s="47"/>
      <c r="F3100" s="47"/>
      <c r="G3100" s="47"/>
      <c r="H3100" s="47"/>
      <c r="I3100" s="47"/>
    </row>
    <row r="3101" spans="1:9" x14ac:dyDescent="0.25">
      <c r="A3101" s="47"/>
      <c r="B3101" s="47"/>
      <c r="C3101" s="47"/>
      <c r="D3101" s="47"/>
      <c r="E3101" s="47"/>
      <c r="F3101" s="47"/>
      <c r="G3101" s="47"/>
      <c r="H3101" s="47"/>
      <c r="I3101" s="47"/>
    </row>
    <row r="3102" spans="1:9" x14ac:dyDescent="0.25">
      <c r="A3102" s="47"/>
      <c r="B3102" s="47"/>
      <c r="C3102" s="47"/>
      <c r="D3102" s="47"/>
      <c r="E3102" s="47"/>
      <c r="F3102" s="47"/>
      <c r="G3102" s="47"/>
      <c r="H3102" s="47"/>
      <c r="I3102" s="47"/>
    </row>
    <row r="3103" spans="1:9" x14ac:dyDescent="0.25">
      <c r="A3103" s="47"/>
      <c r="B3103" s="47"/>
      <c r="C3103" s="47"/>
      <c r="D3103" s="47"/>
      <c r="E3103" s="47"/>
      <c r="F3103" s="47"/>
      <c r="G3103" s="47"/>
      <c r="H3103" s="47"/>
      <c r="I3103" s="47"/>
    </row>
    <row r="3104" spans="1:9" x14ac:dyDescent="0.25">
      <c r="A3104" s="47"/>
      <c r="B3104" s="47"/>
      <c r="C3104" s="47"/>
      <c r="D3104" s="47"/>
      <c r="E3104" s="47"/>
      <c r="F3104" s="47"/>
      <c r="G3104" s="47"/>
      <c r="H3104" s="47"/>
      <c r="I3104" s="47"/>
    </row>
    <row r="3105" spans="1:9" x14ac:dyDescent="0.25">
      <c r="A3105" s="47"/>
      <c r="B3105" s="47"/>
      <c r="C3105" s="47"/>
      <c r="D3105" s="47"/>
      <c r="E3105" s="47"/>
      <c r="F3105" s="47"/>
      <c r="G3105" s="47"/>
      <c r="H3105" s="47"/>
      <c r="I3105" s="47"/>
    </row>
    <row r="3106" spans="1:9" x14ac:dyDescent="0.25">
      <c r="A3106" s="47"/>
      <c r="B3106" s="47"/>
      <c r="C3106" s="47"/>
      <c r="D3106" s="47"/>
      <c r="E3106" s="47"/>
      <c r="F3106" s="47"/>
      <c r="G3106" s="47"/>
      <c r="H3106" s="47"/>
      <c r="I3106" s="47"/>
    </row>
    <row r="3107" spans="1:9" x14ac:dyDescent="0.25">
      <c r="A3107" s="47"/>
      <c r="B3107" s="47"/>
      <c r="C3107" s="47"/>
      <c r="D3107" s="47"/>
      <c r="E3107" s="47"/>
      <c r="F3107" s="47"/>
      <c r="G3107" s="47"/>
      <c r="H3107" s="47"/>
      <c r="I3107" s="47"/>
    </row>
    <row r="3108" spans="1:9" x14ac:dyDescent="0.25">
      <c r="A3108" s="47"/>
      <c r="B3108" s="47"/>
      <c r="C3108" s="47"/>
      <c r="D3108" s="47"/>
      <c r="E3108" s="47"/>
      <c r="F3108" s="47"/>
      <c r="G3108" s="47"/>
      <c r="H3108" s="47"/>
      <c r="I3108" s="47"/>
    </row>
    <row r="3109" spans="1:9" x14ac:dyDescent="0.25">
      <c r="A3109" s="47"/>
      <c r="B3109" s="47"/>
      <c r="C3109" s="47"/>
      <c r="D3109" s="47"/>
      <c r="E3109" s="47"/>
      <c r="F3109" s="47"/>
      <c r="G3109" s="47"/>
      <c r="H3109" s="47"/>
      <c r="I3109" s="47"/>
    </row>
    <row r="3110" spans="1:9" x14ac:dyDescent="0.25">
      <c r="A3110" s="47"/>
      <c r="B3110" s="47"/>
      <c r="C3110" s="47"/>
      <c r="D3110" s="47"/>
      <c r="E3110" s="47"/>
      <c r="F3110" s="47"/>
      <c r="G3110" s="47"/>
      <c r="H3110" s="47"/>
      <c r="I3110" s="47"/>
    </row>
    <row r="3111" spans="1:9" x14ac:dyDescent="0.25">
      <c r="A3111" s="47"/>
      <c r="B3111" s="47"/>
      <c r="C3111" s="47"/>
      <c r="D3111" s="47"/>
      <c r="E3111" s="47"/>
      <c r="F3111" s="47"/>
      <c r="G3111" s="47"/>
      <c r="H3111" s="47"/>
      <c r="I3111" s="47"/>
    </row>
    <row r="3112" spans="1:9" x14ac:dyDescent="0.25">
      <c r="A3112" s="47"/>
      <c r="B3112" s="47"/>
      <c r="C3112" s="47"/>
      <c r="D3112" s="47"/>
      <c r="E3112" s="47"/>
      <c r="F3112" s="47"/>
      <c r="G3112" s="47"/>
      <c r="H3112" s="47"/>
      <c r="I3112" s="47"/>
    </row>
    <row r="3113" spans="1:9" x14ac:dyDescent="0.25">
      <c r="A3113" s="47"/>
      <c r="B3113" s="47"/>
      <c r="C3113" s="47"/>
      <c r="D3113" s="47"/>
      <c r="E3113" s="47"/>
      <c r="F3113" s="47"/>
      <c r="G3113" s="47"/>
      <c r="H3113" s="47"/>
      <c r="I3113" s="47"/>
    </row>
    <row r="3114" spans="1:9" x14ac:dyDescent="0.25">
      <c r="A3114" s="47"/>
      <c r="B3114" s="47"/>
      <c r="C3114" s="47"/>
      <c r="D3114" s="47"/>
      <c r="E3114" s="47"/>
      <c r="F3114" s="47"/>
      <c r="G3114" s="47"/>
      <c r="H3114" s="47"/>
      <c r="I3114" s="47"/>
    </row>
    <row r="3115" spans="1:9" x14ac:dyDescent="0.25">
      <c r="A3115" s="47"/>
      <c r="B3115" s="47"/>
      <c r="C3115" s="47"/>
      <c r="D3115" s="47"/>
      <c r="E3115" s="47"/>
      <c r="F3115" s="47"/>
      <c r="G3115" s="47"/>
      <c r="H3115" s="47"/>
      <c r="I3115" s="47"/>
    </row>
    <row r="3116" spans="1:9" x14ac:dyDescent="0.25">
      <c r="A3116" s="47"/>
      <c r="B3116" s="47"/>
      <c r="C3116" s="47"/>
      <c r="D3116" s="47"/>
      <c r="E3116" s="47"/>
      <c r="F3116" s="47"/>
      <c r="G3116" s="47"/>
      <c r="H3116" s="47"/>
      <c r="I3116" s="47"/>
    </row>
    <row r="3117" spans="1:9" x14ac:dyDescent="0.25">
      <c r="A3117" s="47"/>
      <c r="B3117" s="47"/>
      <c r="C3117" s="47"/>
      <c r="D3117" s="47"/>
      <c r="E3117" s="47"/>
      <c r="F3117" s="47"/>
      <c r="G3117" s="47"/>
      <c r="H3117" s="47"/>
      <c r="I3117" s="47"/>
    </row>
    <row r="3118" spans="1:9" x14ac:dyDescent="0.25">
      <c r="A3118" s="47"/>
      <c r="B3118" s="47"/>
      <c r="C3118" s="47"/>
      <c r="D3118" s="47"/>
      <c r="E3118" s="47"/>
      <c r="F3118" s="47"/>
      <c r="G3118" s="47"/>
      <c r="H3118" s="47"/>
      <c r="I3118" s="47"/>
    </row>
    <row r="3119" spans="1:9" x14ac:dyDescent="0.25">
      <c r="A3119" s="47"/>
      <c r="B3119" s="47"/>
      <c r="C3119" s="47"/>
      <c r="D3119" s="47"/>
      <c r="E3119" s="47"/>
      <c r="F3119" s="47"/>
      <c r="G3119" s="47"/>
      <c r="H3119" s="47"/>
      <c r="I3119" s="47"/>
    </row>
    <row r="3120" spans="1:9" x14ac:dyDescent="0.25">
      <c r="A3120" s="47"/>
      <c r="B3120" s="47"/>
      <c r="C3120" s="47"/>
      <c r="D3120" s="47"/>
      <c r="E3120" s="47"/>
      <c r="F3120" s="47"/>
      <c r="G3120" s="47"/>
      <c r="H3120" s="47"/>
      <c r="I3120" s="47"/>
    </row>
    <row r="3121" spans="1:9" x14ac:dyDescent="0.25">
      <c r="A3121" s="47"/>
      <c r="B3121" s="47"/>
      <c r="C3121" s="47"/>
      <c r="D3121" s="47"/>
      <c r="E3121" s="47"/>
      <c r="F3121" s="47"/>
      <c r="G3121" s="47"/>
      <c r="H3121" s="47"/>
      <c r="I3121" s="47"/>
    </row>
    <row r="3122" spans="1:9" x14ac:dyDescent="0.25">
      <c r="A3122" s="47"/>
      <c r="B3122" s="47"/>
      <c r="C3122" s="47"/>
      <c r="D3122" s="47"/>
      <c r="E3122" s="47"/>
      <c r="F3122" s="47"/>
      <c r="G3122" s="47"/>
      <c r="H3122" s="47"/>
      <c r="I3122" s="47"/>
    </row>
    <row r="3123" spans="1:9" x14ac:dyDescent="0.25">
      <c r="A3123" s="47"/>
      <c r="B3123" s="47"/>
      <c r="C3123" s="47"/>
      <c r="D3123" s="47"/>
      <c r="E3123" s="47"/>
      <c r="F3123" s="47"/>
      <c r="G3123" s="47"/>
      <c r="H3123" s="47"/>
      <c r="I3123" s="47"/>
    </row>
    <row r="3124" spans="1:9" x14ac:dyDescent="0.25">
      <c r="A3124" s="47"/>
      <c r="B3124" s="47"/>
      <c r="C3124" s="47"/>
      <c r="D3124" s="47"/>
      <c r="E3124" s="47"/>
      <c r="F3124" s="47"/>
      <c r="G3124" s="47"/>
      <c r="H3124" s="47"/>
      <c r="I3124" s="47"/>
    </row>
    <row r="3125" spans="1:9" x14ac:dyDescent="0.25">
      <c r="A3125" s="47"/>
      <c r="B3125" s="47"/>
      <c r="C3125" s="47"/>
      <c r="D3125" s="47"/>
      <c r="E3125" s="47"/>
      <c r="F3125" s="47"/>
      <c r="G3125" s="47"/>
      <c r="H3125" s="47"/>
      <c r="I3125" s="47"/>
    </row>
    <row r="3126" spans="1:9" x14ac:dyDescent="0.25">
      <c r="A3126" s="47"/>
      <c r="B3126" s="47"/>
      <c r="C3126" s="47"/>
      <c r="D3126" s="47"/>
      <c r="E3126" s="47"/>
      <c r="F3126" s="47"/>
      <c r="G3126" s="47"/>
      <c r="H3126" s="47"/>
      <c r="I3126" s="47"/>
    </row>
    <row r="3127" spans="1:9" x14ac:dyDescent="0.25">
      <c r="A3127" s="47"/>
      <c r="B3127" s="47"/>
      <c r="C3127" s="47"/>
      <c r="D3127" s="47"/>
      <c r="E3127" s="47"/>
      <c r="F3127" s="47"/>
      <c r="G3127" s="47"/>
      <c r="H3127" s="47"/>
      <c r="I3127" s="47"/>
    </row>
    <row r="3128" spans="1:9" x14ac:dyDescent="0.25">
      <c r="A3128" s="47"/>
      <c r="B3128" s="47"/>
      <c r="C3128" s="47"/>
      <c r="D3128" s="47"/>
      <c r="E3128" s="47"/>
      <c r="F3128" s="47"/>
      <c r="G3128" s="47"/>
      <c r="H3128" s="47"/>
      <c r="I3128" s="47"/>
    </row>
    <row r="3129" spans="1:9" x14ac:dyDescent="0.25">
      <c r="A3129" s="47"/>
      <c r="B3129" s="47"/>
      <c r="C3129" s="47"/>
      <c r="D3129" s="47"/>
      <c r="E3129" s="47"/>
      <c r="F3129" s="47"/>
      <c r="G3129" s="47"/>
      <c r="H3129" s="47"/>
      <c r="I3129" s="47"/>
    </row>
    <row r="3130" spans="1:9" x14ac:dyDescent="0.25">
      <c r="A3130" s="47"/>
      <c r="B3130" s="47"/>
      <c r="C3130" s="47"/>
      <c r="D3130" s="47"/>
      <c r="E3130" s="47"/>
      <c r="F3130" s="47"/>
      <c r="G3130" s="47"/>
      <c r="H3130" s="47"/>
      <c r="I3130" s="47"/>
    </row>
    <row r="3131" spans="1:9" x14ac:dyDescent="0.25">
      <c r="A3131" s="47"/>
      <c r="B3131" s="47"/>
      <c r="C3131" s="47"/>
      <c r="D3131" s="47"/>
      <c r="E3131" s="47"/>
      <c r="F3131" s="47"/>
      <c r="G3131" s="47"/>
      <c r="H3131" s="47"/>
      <c r="I3131" s="47"/>
    </row>
    <row r="3132" spans="1:9" x14ac:dyDescent="0.25">
      <c r="A3132" s="47"/>
      <c r="B3132" s="47"/>
      <c r="C3132" s="47"/>
      <c r="D3132" s="47"/>
      <c r="E3132" s="47"/>
      <c r="F3132" s="47"/>
      <c r="G3132" s="47"/>
      <c r="H3132" s="47"/>
      <c r="I3132" s="47"/>
    </row>
    <row r="3133" spans="1:9" x14ac:dyDescent="0.25">
      <c r="A3133" s="47"/>
      <c r="B3133" s="47"/>
      <c r="C3133" s="47"/>
      <c r="D3133" s="47"/>
      <c r="E3133" s="47"/>
      <c r="F3133" s="47"/>
      <c r="G3133" s="47"/>
      <c r="H3133" s="47"/>
      <c r="I3133" s="47"/>
    </row>
    <row r="3134" spans="1:9" x14ac:dyDescent="0.25">
      <c r="A3134" s="47"/>
      <c r="B3134" s="47"/>
      <c r="C3134" s="47"/>
      <c r="D3134" s="47"/>
      <c r="E3134" s="47"/>
      <c r="F3134" s="47"/>
      <c r="G3134" s="47"/>
      <c r="H3134" s="47"/>
      <c r="I3134" s="47"/>
    </row>
    <row r="3135" spans="1:9" x14ac:dyDescent="0.25">
      <c r="A3135" s="47"/>
      <c r="B3135" s="47"/>
      <c r="C3135" s="47"/>
      <c r="D3135" s="47"/>
      <c r="E3135" s="47"/>
      <c r="F3135" s="47"/>
      <c r="G3135" s="47"/>
      <c r="H3135" s="47"/>
      <c r="I3135" s="47"/>
    </row>
    <row r="3136" spans="1:9" x14ac:dyDescent="0.25">
      <c r="A3136" s="47"/>
      <c r="B3136" s="47"/>
      <c r="C3136" s="47"/>
      <c r="D3136" s="47"/>
      <c r="E3136" s="47"/>
      <c r="F3136" s="47"/>
      <c r="G3136" s="47"/>
      <c r="H3136" s="47"/>
      <c r="I3136" s="47"/>
    </row>
    <row r="3137" spans="1:9" x14ac:dyDescent="0.25">
      <c r="A3137" s="47"/>
      <c r="B3137" s="47"/>
      <c r="C3137" s="47"/>
      <c r="D3137" s="47"/>
      <c r="E3137" s="47"/>
      <c r="F3137" s="47"/>
      <c r="G3137" s="47"/>
      <c r="H3137" s="47"/>
      <c r="I3137" s="47"/>
    </row>
    <row r="3138" spans="1:9" x14ac:dyDescent="0.25">
      <c r="A3138" s="47"/>
      <c r="B3138" s="47"/>
      <c r="C3138" s="47"/>
      <c r="D3138" s="47"/>
      <c r="E3138" s="47"/>
      <c r="F3138" s="47"/>
      <c r="G3138" s="47"/>
      <c r="H3138" s="47"/>
      <c r="I3138" s="47"/>
    </row>
    <row r="3139" spans="1:9" x14ac:dyDescent="0.25">
      <c r="A3139" s="47"/>
      <c r="B3139" s="47"/>
      <c r="C3139" s="47"/>
      <c r="D3139" s="47"/>
      <c r="E3139" s="47"/>
      <c r="F3139" s="47"/>
      <c r="G3139" s="47"/>
      <c r="H3139" s="47"/>
      <c r="I3139" s="47"/>
    </row>
    <row r="3140" spans="1:9" x14ac:dyDescent="0.25">
      <c r="A3140" s="47"/>
      <c r="B3140" s="47"/>
      <c r="C3140" s="47"/>
      <c r="D3140" s="47"/>
      <c r="E3140" s="47"/>
      <c r="F3140" s="47"/>
      <c r="G3140" s="47"/>
      <c r="H3140" s="47"/>
      <c r="I3140" s="47"/>
    </row>
    <row r="3141" spans="1:9" x14ac:dyDescent="0.25">
      <c r="A3141" s="47"/>
      <c r="B3141" s="47"/>
      <c r="C3141" s="47"/>
      <c r="D3141" s="47"/>
      <c r="E3141" s="47"/>
      <c r="F3141" s="47"/>
      <c r="G3141" s="47"/>
      <c r="H3141" s="47"/>
      <c r="I3141" s="47"/>
    </row>
    <row r="3142" spans="1:9" x14ac:dyDescent="0.25">
      <c r="A3142" s="47"/>
      <c r="B3142" s="47"/>
      <c r="C3142" s="47"/>
      <c r="D3142" s="47"/>
      <c r="E3142" s="47"/>
      <c r="F3142" s="47"/>
      <c r="G3142" s="47"/>
      <c r="H3142" s="47"/>
      <c r="I3142" s="47"/>
    </row>
    <row r="3143" spans="1:9" x14ac:dyDescent="0.25">
      <c r="A3143" s="47"/>
      <c r="B3143" s="47"/>
      <c r="C3143" s="47"/>
      <c r="D3143" s="47"/>
      <c r="E3143" s="47"/>
      <c r="F3143" s="47"/>
      <c r="G3143" s="47"/>
      <c r="H3143" s="47"/>
      <c r="I3143" s="47"/>
    </row>
    <row r="3144" spans="1:9" x14ac:dyDescent="0.25">
      <c r="A3144" s="47"/>
      <c r="B3144" s="47"/>
      <c r="C3144" s="47"/>
      <c r="D3144" s="47"/>
      <c r="E3144" s="47"/>
      <c r="F3144" s="47"/>
      <c r="G3144" s="47"/>
      <c r="H3144" s="47"/>
      <c r="I3144" s="47"/>
    </row>
    <row r="3145" spans="1:9" x14ac:dyDescent="0.25">
      <c r="A3145" s="47"/>
      <c r="B3145" s="47"/>
      <c r="C3145" s="47"/>
      <c r="D3145" s="47"/>
      <c r="E3145" s="47"/>
      <c r="F3145" s="47"/>
      <c r="G3145" s="47"/>
      <c r="H3145" s="47"/>
      <c r="I3145" s="47"/>
    </row>
    <row r="3146" spans="1:9" x14ac:dyDescent="0.25">
      <c r="A3146" s="47"/>
      <c r="B3146" s="47"/>
      <c r="C3146" s="47"/>
      <c r="D3146" s="47"/>
      <c r="E3146" s="47"/>
      <c r="F3146" s="47"/>
      <c r="G3146" s="47"/>
      <c r="H3146" s="47"/>
      <c r="I3146" s="47"/>
    </row>
    <row r="3147" spans="1:9" x14ac:dyDescent="0.25">
      <c r="A3147" s="47"/>
      <c r="B3147" s="47"/>
      <c r="C3147" s="47"/>
      <c r="D3147" s="47"/>
      <c r="E3147" s="47"/>
      <c r="F3147" s="47"/>
      <c r="G3147" s="47"/>
      <c r="H3147" s="47"/>
      <c r="I3147" s="47"/>
    </row>
    <row r="3148" spans="1:9" x14ac:dyDescent="0.25">
      <c r="A3148" s="47"/>
      <c r="B3148" s="47"/>
      <c r="C3148" s="47"/>
      <c r="D3148" s="47"/>
      <c r="E3148" s="47"/>
      <c r="F3148" s="47"/>
      <c r="G3148" s="47"/>
      <c r="H3148" s="47"/>
      <c r="I3148" s="47"/>
    </row>
    <row r="3149" spans="1:9" x14ac:dyDescent="0.25">
      <c r="A3149" s="47"/>
      <c r="B3149" s="47"/>
      <c r="C3149" s="47"/>
      <c r="D3149" s="47"/>
      <c r="E3149" s="47"/>
      <c r="F3149" s="47"/>
      <c r="G3149" s="47"/>
      <c r="H3149" s="47"/>
      <c r="I3149" s="47"/>
    </row>
    <row r="3150" spans="1:9" x14ac:dyDescent="0.25">
      <c r="A3150" s="47"/>
      <c r="B3150" s="47"/>
      <c r="C3150" s="47"/>
      <c r="D3150" s="47"/>
      <c r="E3150" s="47"/>
      <c r="F3150" s="47"/>
      <c r="G3150" s="47"/>
      <c r="H3150" s="47"/>
      <c r="I3150" s="47"/>
    </row>
    <row r="3151" spans="1:9" x14ac:dyDescent="0.25">
      <c r="A3151" s="47"/>
      <c r="B3151" s="47"/>
      <c r="C3151" s="47"/>
      <c r="D3151" s="47"/>
      <c r="E3151" s="47"/>
      <c r="F3151" s="47"/>
      <c r="G3151" s="47"/>
      <c r="H3151" s="47"/>
      <c r="I3151" s="47"/>
    </row>
    <row r="3152" spans="1:9" x14ac:dyDescent="0.25">
      <c r="A3152" s="47"/>
      <c r="B3152" s="47"/>
      <c r="C3152" s="47"/>
      <c r="D3152" s="47"/>
      <c r="E3152" s="47"/>
      <c r="F3152" s="47"/>
      <c r="G3152" s="47"/>
      <c r="H3152" s="47"/>
      <c r="I3152" s="47"/>
    </row>
    <row r="3153" spans="1:9" x14ac:dyDescent="0.25">
      <c r="A3153" s="47"/>
      <c r="B3153" s="47"/>
      <c r="C3153" s="47"/>
      <c r="D3153" s="47"/>
      <c r="E3153" s="47"/>
      <c r="F3153" s="47"/>
      <c r="G3153" s="47"/>
      <c r="H3153" s="47"/>
      <c r="I3153" s="47"/>
    </row>
    <row r="3154" spans="1:9" x14ac:dyDescent="0.25">
      <c r="A3154" s="47"/>
      <c r="B3154" s="47"/>
      <c r="C3154" s="47"/>
      <c r="D3154" s="47"/>
      <c r="E3154" s="47"/>
      <c r="F3154" s="47"/>
      <c r="G3154" s="47"/>
      <c r="H3154" s="47"/>
      <c r="I3154" s="47"/>
    </row>
    <row r="3155" spans="1:9" x14ac:dyDescent="0.25">
      <c r="A3155" s="47"/>
      <c r="B3155" s="47"/>
      <c r="C3155" s="47"/>
      <c r="D3155" s="47"/>
      <c r="E3155" s="47"/>
      <c r="F3155" s="47"/>
      <c r="G3155" s="47"/>
      <c r="H3155" s="47"/>
      <c r="I3155" s="47"/>
    </row>
    <row r="3156" spans="1:9" x14ac:dyDescent="0.25">
      <c r="A3156" s="47"/>
      <c r="B3156" s="47"/>
      <c r="C3156" s="47"/>
      <c r="D3156" s="47"/>
      <c r="E3156" s="47"/>
      <c r="F3156" s="47"/>
      <c r="G3156" s="47"/>
      <c r="H3156" s="47"/>
      <c r="I3156" s="47"/>
    </row>
    <row r="3157" spans="1:9" x14ac:dyDescent="0.25">
      <c r="A3157" s="47"/>
      <c r="B3157" s="47"/>
      <c r="C3157" s="47"/>
      <c r="D3157" s="47"/>
      <c r="E3157" s="47"/>
      <c r="F3157" s="47"/>
      <c r="G3157" s="47"/>
      <c r="H3157" s="47"/>
      <c r="I3157" s="47"/>
    </row>
    <row r="3158" spans="1:9" x14ac:dyDescent="0.25">
      <c r="A3158" s="47"/>
      <c r="B3158" s="47"/>
      <c r="C3158" s="47"/>
      <c r="D3158" s="47"/>
      <c r="E3158" s="47"/>
      <c r="F3158" s="47"/>
      <c r="G3158" s="47"/>
      <c r="H3158" s="47"/>
      <c r="I3158" s="47"/>
    </row>
    <row r="3159" spans="1:9" x14ac:dyDescent="0.25">
      <c r="A3159" s="47"/>
      <c r="B3159" s="47"/>
      <c r="C3159" s="47"/>
      <c r="D3159" s="47"/>
      <c r="E3159" s="47"/>
      <c r="F3159" s="47"/>
      <c r="G3159" s="47"/>
      <c r="H3159" s="47"/>
      <c r="I3159" s="47"/>
    </row>
    <row r="3160" spans="1:9" x14ac:dyDescent="0.25">
      <c r="A3160" s="47"/>
      <c r="B3160" s="47"/>
      <c r="C3160" s="47"/>
      <c r="D3160" s="47"/>
      <c r="E3160" s="47"/>
      <c r="F3160" s="47"/>
      <c r="G3160" s="47"/>
      <c r="H3160" s="47"/>
      <c r="I3160" s="47"/>
    </row>
    <row r="3161" spans="1:9" x14ac:dyDescent="0.25">
      <c r="A3161" s="47"/>
      <c r="B3161" s="47"/>
      <c r="C3161" s="47"/>
      <c r="D3161" s="47"/>
      <c r="E3161" s="47"/>
      <c r="F3161" s="47"/>
      <c r="G3161" s="47"/>
      <c r="H3161" s="47"/>
      <c r="I3161" s="47"/>
    </row>
    <row r="3162" spans="1:9" x14ac:dyDescent="0.25">
      <c r="A3162" s="47"/>
      <c r="B3162" s="47"/>
      <c r="C3162" s="47"/>
      <c r="D3162" s="47"/>
      <c r="E3162" s="47"/>
      <c r="F3162" s="47"/>
      <c r="G3162" s="47"/>
      <c r="H3162" s="47"/>
      <c r="I3162" s="47"/>
    </row>
    <row r="3163" spans="1:9" x14ac:dyDescent="0.25">
      <c r="A3163" s="47"/>
      <c r="B3163" s="47"/>
      <c r="C3163" s="47"/>
      <c r="D3163" s="47"/>
      <c r="E3163" s="47"/>
      <c r="F3163" s="47"/>
      <c r="G3163" s="47"/>
      <c r="H3163" s="47"/>
      <c r="I3163" s="47"/>
    </row>
    <row r="3164" spans="1:9" x14ac:dyDescent="0.25">
      <c r="A3164" s="47"/>
      <c r="B3164" s="47"/>
      <c r="C3164" s="47"/>
      <c r="D3164" s="47"/>
      <c r="E3164" s="47"/>
      <c r="F3164" s="47"/>
      <c r="G3164" s="47"/>
      <c r="H3164" s="47"/>
      <c r="I3164" s="47"/>
    </row>
    <row r="3165" spans="1:9" x14ac:dyDescent="0.25">
      <c r="A3165" s="47"/>
      <c r="B3165" s="47"/>
      <c r="C3165" s="47"/>
      <c r="D3165" s="47"/>
      <c r="E3165" s="47"/>
      <c r="F3165" s="47"/>
      <c r="G3165" s="47"/>
      <c r="H3165" s="47"/>
      <c r="I3165" s="47"/>
    </row>
    <row r="3166" spans="1:9" x14ac:dyDescent="0.25">
      <c r="A3166" s="47"/>
      <c r="B3166" s="47"/>
      <c r="C3166" s="47"/>
      <c r="D3166" s="47"/>
      <c r="E3166" s="47"/>
      <c r="F3166" s="47"/>
      <c r="G3166" s="47"/>
      <c r="H3166" s="47"/>
      <c r="I3166" s="47"/>
    </row>
    <row r="3167" spans="1:9" x14ac:dyDescent="0.25">
      <c r="A3167" s="47"/>
      <c r="B3167" s="47"/>
      <c r="C3167" s="47"/>
      <c r="D3167" s="47"/>
      <c r="E3167" s="47"/>
      <c r="F3167" s="47"/>
      <c r="G3167" s="47"/>
      <c r="H3167" s="47"/>
      <c r="I3167" s="47"/>
    </row>
    <row r="3168" spans="1:9" x14ac:dyDescent="0.25">
      <c r="A3168" s="47"/>
      <c r="B3168" s="47"/>
      <c r="C3168" s="47"/>
      <c r="D3168" s="47"/>
      <c r="E3168" s="47"/>
      <c r="F3168" s="47"/>
      <c r="G3168" s="47"/>
      <c r="H3168" s="47"/>
      <c r="I3168" s="47"/>
    </row>
    <row r="3169" spans="1:9" x14ac:dyDescent="0.25">
      <c r="A3169" s="47"/>
      <c r="B3169" s="47"/>
      <c r="C3169" s="47"/>
      <c r="D3169" s="47"/>
      <c r="E3169" s="47"/>
      <c r="F3169" s="47"/>
      <c r="G3169" s="47"/>
      <c r="H3169" s="47"/>
      <c r="I3169" s="47"/>
    </row>
    <row r="3170" spans="1:9" x14ac:dyDescent="0.25">
      <c r="A3170" s="47"/>
      <c r="B3170" s="47"/>
      <c r="C3170" s="47"/>
      <c r="D3170" s="47"/>
      <c r="E3170" s="47"/>
      <c r="F3170" s="47"/>
      <c r="G3170" s="47"/>
      <c r="H3170" s="47"/>
      <c r="I3170" s="47"/>
    </row>
    <row r="3171" spans="1:9" x14ac:dyDescent="0.25">
      <c r="A3171" s="47"/>
      <c r="B3171" s="47"/>
      <c r="C3171" s="47"/>
      <c r="D3171" s="47"/>
      <c r="E3171" s="47"/>
      <c r="F3171" s="47"/>
      <c r="G3171" s="47"/>
      <c r="H3171" s="47"/>
      <c r="I3171" s="47"/>
    </row>
    <row r="3172" spans="1:9" x14ac:dyDescent="0.25">
      <c r="A3172" s="47"/>
      <c r="B3172" s="47"/>
      <c r="C3172" s="47"/>
      <c r="D3172" s="47"/>
      <c r="E3172" s="47"/>
      <c r="F3172" s="47"/>
      <c r="G3172" s="47"/>
      <c r="H3172" s="47"/>
      <c r="I3172" s="47"/>
    </row>
    <row r="3173" spans="1:9" x14ac:dyDescent="0.25">
      <c r="A3173" s="47"/>
      <c r="B3173" s="47"/>
      <c r="C3173" s="47"/>
      <c r="D3173" s="47"/>
      <c r="E3173" s="47"/>
      <c r="F3173" s="47"/>
      <c r="G3173" s="47"/>
      <c r="H3173" s="47"/>
      <c r="I3173" s="47"/>
    </row>
    <row r="3174" spans="1:9" x14ac:dyDescent="0.25">
      <c r="A3174" s="47"/>
      <c r="B3174" s="47"/>
      <c r="C3174" s="47"/>
      <c r="D3174" s="47"/>
      <c r="E3174" s="47"/>
      <c r="F3174" s="47"/>
      <c r="G3174" s="47"/>
      <c r="H3174" s="47"/>
      <c r="I3174" s="47"/>
    </row>
    <row r="3175" spans="1:9" x14ac:dyDescent="0.25">
      <c r="A3175" s="47"/>
      <c r="B3175" s="47"/>
      <c r="C3175" s="47"/>
      <c r="D3175" s="47"/>
      <c r="E3175" s="47"/>
      <c r="F3175" s="47"/>
      <c r="G3175" s="47"/>
      <c r="H3175" s="47"/>
      <c r="I3175" s="47"/>
    </row>
    <row r="3176" spans="1:9" x14ac:dyDescent="0.25">
      <c r="A3176" s="47"/>
      <c r="B3176" s="47"/>
      <c r="C3176" s="47"/>
      <c r="D3176" s="47"/>
      <c r="E3176" s="47"/>
      <c r="F3176" s="47"/>
      <c r="G3176" s="47"/>
      <c r="H3176" s="47"/>
      <c r="I3176" s="47"/>
    </row>
    <row r="3177" spans="1:9" x14ac:dyDescent="0.25">
      <c r="A3177" s="47"/>
      <c r="B3177" s="47"/>
      <c r="C3177" s="47"/>
      <c r="D3177" s="47"/>
      <c r="E3177" s="47"/>
      <c r="F3177" s="47"/>
      <c r="G3177" s="47"/>
      <c r="H3177" s="47"/>
      <c r="I3177" s="47"/>
    </row>
    <row r="3178" spans="1:9" x14ac:dyDescent="0.25">
      <c r="A3178" s="47"/>
      <c r="B3178" s="47"/>
      <c r="C3178" s="47"/>
      <c r="D3178" s="47"/>
      <c r="E3178" s="47"/>
      <c r="F3178" s="47"/>
      <c r="G3178" s="47"/>
      <c r="H3178" s="47"/>
      <c r="I3178" s="47"/>
    </row>
    <row r="3179" spans="1:9" x14ac:dyDescent="0.25">
      <c r="A3179" s="47"/>
      <c r="B3179" s="47"/>
      <c r="C3179" s="47"/>
      <c r="D3179" s="47"/>
      <c r="E3179" s="47"/>
      <c r="F3179" s="47"/>
      <c r="G3179" s="47"/>
      <c r="H3179" s="47"/>
      <c r="I3179" s="47"/>
    </row>
    <row r="3180" spans="1:9" x14ac:dyDescent="0.25">
      <c r="A3180" s="47"/>
      <c r="B3180" s="47"/>
      <c r="C3180" s="47"/>
      <c r="D3180" s="47"/>
      <c r="E3180" s="47"/>
      <c r="F3180" s="47"/>
      <c r="G3180" s="47"/>
      <c r="H3180" s="47"/>
      <c r="I3180" s="47"/>
    </row>
    <row r="3181" spans="1:9" x14ac:dyDescent="0.25">
      <c r="A3181" s="47"/>
      <c r="B3181" s="47"/>
      <c r="C3181" s="47"/>
      <c r="D3181" s="47"/>
      <c r="E3181" s="47"/>
      <c r="F3181" s="47"/>
      <c r="G3181" s="47"/>
      <c r="H3181" s="47"/>
      <c r="I3181" s="47"/>
    </row>
    <row r="3182" spans="1:9" x14ac:dyDescent="0.25">
      <c r="A3182" s="47"/>
      <c r="B3182" s="47"/>
      <c r="C3182" s="47"/>
      <c r="D3182" s="47"/>
      <c r="E3182" s="47"/>
      <c r="F3182" s="47"/>
      <c r="G3182" s="47"/>
      <c r="H3182" s="47"/>
      <c r="I3182" s="47"/>
    </row>
    <row r="3183" spans="1:9" x14ac:dyDescent="0.25">
      <c r="A3183" s="47"/>
      <c r="B3183" s="47"/>
      <c r="C3183" s="47"/>
      <c r="D3183" s="47"/>
      <c r="E3183" s="47"/>
      <c r="F3183" s="47"/>
      <c r="G3183" s="47"/>
      <c r="H3183" s="47"/>
      <c r="I3183" s="47"/>
    </row>
    <row r="3184" spans="1:9" x14ac:dyDescent="0.25">
      <c r="A3184" s="47"/>
      <c r="B3184" s="47"/>
      <c r="C3184" s="47"/>
      <c r="D3184" s="47"/>
      <c r="E3184" s="47"/>
      <c r="F3184" s="47"/>
      <c r="G3184" s="47"/>
      <c r="H3184" s="47"/>
      <c r="I3184" s="47"/>
    </row>
    <row r="3185" spans="1:9" x14ac:dyDescent="0.25">
      <c r="A3185" s="47"/>
      <c r="B3185" s="47"/>
      <c r="C3185" s="47"/>
      <c r="D3185" s="47"/>
      <c r="E3185" s="47"/>
      <c r="F3185" s="47"/>
      <c r="G3185" s="47"/>
      <c r="H3185" s="47"/>
      <c r="I3185" s="47"/>
    </row>
    <row r="3186" spans="1:9" x14ac:dyDescent="0.25">
      <c r="A3186" s="47"/>
      <c r="B3186" s="47"/>
      <c r="C3186" s="47"/>
      <c r="D3186" s="47"/>
      <c r="E3186" s="47"/>
      <c r="F3186" s="47"/>
      <c r="G3186" s="47"/>
      <c r="H3186" s="47"/>
      <c r="I3186" s="47"/>
    </row>
    <row r="3187" spans="1:9" x14ac:dyDescent="0.25">
      <c r="A3187" s="47"/>
      <c r="B3187" s="47"/>
      <c r="C3187" s="47"/>
      <c r="D3187" s="47"/>
      <c r="E3187" s="47"/>
      <c r="F3187" s="47"/>
      <c r="G3187" s="47"/>
      <c r="H3187" s="47"/>
      <c r="I3187" s="47"/>
    </row>
    <row r="3188" spans="1:9" x14ac:dyDescent="0.25">
      <c r="A3188" s="47"/>
      <c r="B3188" s="47"/>
      <c r="C3188" s="47"/>
      <c r="D3188" s="47"/>
      <c r="E3188" s="47"/>
      <c r="F3188" s="47"/>
      <c r="G3188" s="47"/>
      <c r="H3188" s="47"/>
      <c r="I3188" s="47"/>
    </row>
    <row r="3189" spans="1:9" x14ac:dyDescent="0.25">
      <c r="A3189" s="47"/>
      <c r="B3189" s="47"/>
      <c r="C3189" s="47"/>
      <c r="D3189" s="47"/>
      <c r="E3189" s="47"/>
      <c r="F3189" s="47"/>
      <c r="G3189" s="47"/>
      <c r="H3189" s="47"/>
      <c r="I3189" s="47"/>
    </row>
    <row r="3190" spans="1:9" x14ac:dyDescent="0.25">
      <c r="A3190" s="47"/>
      <c r="B3190" s="47"/>
      <c r="C3190" s="47"/>
      <c r="D3190" s="47"/>
      <c r="E3190" s="47"/>
      <c r="F3190" s="47"/>
      <c r="G3190" s="47"/>
      <c r="H3190" s="47"/>
      <c r="I3190" s="47"/>
    </row>
    <row r="3191" spans="1:9" x14ac:dyDescent="0.25">
      <c r="A3191" s="47"/>
      <c r="B3191" s="47"/>
      <c r="C3191" s="47"/>
      <c r="D3191" s="47"/>
      <c r="E3191" s="47"/>
      <c r="F3191" s="47"/>
      <c r="G3191" s="47"/>
      <c r="H3191" s="47"/>
      <c r="I3191" s="47"/>
    </row>
    <row r="3192" spans="1:9" x14ac:dyDescent="0.25">
      <c r="A3192" s="47"/>
      <c r="B3192" s="47"/>
      <c r="C3192" s="47"/>
      <c r="D3192" s="47"/>
      <c r="E3192" s="47"/>
      <c r="F3192" s="47"/>
      <c r="G3192" s="47"/>
      <c r="H3192" s="47"/>
      <c r="I3192" s="47"/>
    </row>
    <row r="3193" spans="1:9" x14ac:dyDescent="0.25">
      <c r="A3193" s="47"/>
      <c r="B3193" s="47"/>
      <c r="C3193" s="47"/>
      <c r="D3193" s="47"/>
      <c r="E3193" s="47"/>
      <c r="F3193" s="47"/>
      <c r="G3193" s="47"/>
      <c r="H3193" s="47"/>
      <c r="I3193" s="47"/>
    </row>
    <row r="3194" spans="1:9" x14ac:dyDescent="0.25">
      <c r="A3194" s="47"/>
      <c r="B3194" s="47"/>
      <c r="C3194" s="47"/>
      <c r="D3194" s="47"/>
      <c r="E3194" s="47"/>
      <c r="F3194" s="47"/>
      <c r="G3194" s="47"/>
      <c r="H3194" s="47"/>
      <c r="I3194" s="47"/>
    </row>
    <row r="3195" spans="1:9" x14ac:dyDescent="0.25">
      <c r="A3195" s="47"/>
      <c r="B3195" s="47"/>
      <c r="C3195" s="47"/>
      <c r="D3195" s="47"/>
      <c r="E3195" s="47"/>
      <c r="F3195" s="47"/>
      <c r="G3195" s="47"/>
      <c r="H3195" s="47"/>
      <c r="I3195" s="47"/>
    </row>
    <row r="3196" spans="1:9" x14ac:dyDescent="0.25">
      <c r="A3196" s="47"/>
      <c r="B3196" s="47"/>
      <c r="C3196" s="47"/>
      <c r="D3196" s="47"/>
      <c r="E3196" s="47"/>
      <c r="F3196" s="47"/>
      <c r="G3196" s="47"/>
      <c r="H3196" s="47"/>
      <c r="I3196" s="47"/>
    </row>
    <row r="3197" spans="1:9" x14ac:dyDescent="0.25">
      <c r="A3197" s="47"/>
      <c r="B3197" s="47"/>
      <c r="C3197" s="47"/>
      <c r="D3197" s="47"/>
      <c r="E3197" s="47"/>
      <c r="F3197" s="47"/>
      <c r="G3197" s="47"/>
      <c r="H3197" s="47"/>
      <c r="I3197" s="47"/>
    </row>
    <row r="3198" spans="1:9" x14ac:dyDescent="0.25">
      <c r="A3198" s="47"/>
      <c r="B3198" s="47"/>
      <c r="C3198" s="47"/>
      <c r="D3198" s="47"/>
      <c r="E3198" s="47"/>
      <c r="F3198" s="47"/>
      <c r="G3198" s="47"/>
      <c r="H3198" s="47"/>
      <c r="I3198" s="47"/>
    </row>
    <row r="3199" spans="1:9" x14ac:dyDescent="0.25">
      <c r="A3199" s="47"/>
      <c r="B3199" s="47"/>
      <c r="C3199" s="47"/>
      <c r="D3199" s="47"/>
      <c r="E3199" s="47"/>
      <c r="F3199" s="47"/>
      <c r="G3199" s="47"/>
      <c r="H3199" s="47"/>
      <c r="I3199" s="47"/>
    </row>
    <row r="3200" spans="1:9" x14ac:dyDescent="0.25">
      <c r="A3200" s="47"/>
      <c r="B3200" s="47"/>
      <c r="C3200" s="47"/>
      <c r="D3200" s="47"/>
      <c r="E3200" s="47"/>
      <c r="F3200" s="47"/>
      <c r="G3200" s="47"/>
      <c r="H3200" s="47"/>
      <c r="I3200" s="47"/>
    </row>
    <row r="3201" spans="1:9" x14ac:dyDescent="0.25">
      <c r="A3201" s="47"/>
      <c r="B3201" s="47"/>
      <c r="C3201" s="47"/>
      <c r="D3201" s="47"/>
      <c r="E3201" s="47"/>
      <c r="F3201" s="47"/>
      <c r="G3201" s="47"/>
      <c r="H3201" s="47"/>
      <c r="I3201" s="47"/>
    </row>
    <row r="3202" spans="1:9" x14ac:dyDescent="0.25">
      <c r="A3202" s="47"/>
      <c r="B3202" s="47"/>
      <c r="C3202" s="47"/>
      <c r="D3202" s="47"/>
      <c r="E3202" s="47"/>
      <c r="F3202" s="47"/>
      <c r="G3202" s="47"/>
      <c r="H3202" s="47"/>
      <c r="I3202" s="47"/>
    </row>
    <row r="3203" spans="1:9" x14ac:dyDescent="0.25">
      <c r="A3203" s="47"/>
      <c r="B3203" s="47"/>
      <c r="C3203" s="47"/>
      <c r="D3203" s="47"/>
      <c r="E3203" s="47"/>
      <c r="F3203" s="47"/>
      <c r="G3203" s="47"/>
      <c r="H3203" s="47"/>
      <c r="I3203" s="47"/>
    </row>
    <row r="3204" spans="1:9" x14ac:dyDescent="0.25">
      <c r="A3204" s="47"/>
      <c r="B3204" s="47"/>
      <c r="C3204" s="47"/>
      <c r="D3204" s="47"/>
      <c r="E3204" s="47"/>
      <c r="F3204" s="47"/>
      <c r="G3204" s="47"/>
      <c r="H3204" s="47"/>
      <c r="I3204" s="47"/>
    </row>
    <row r="3205" spans="1:9" x14ac:dyDescent="0.25">
      <c r="A3205" s="47"/>
      <c r="B3205" s="47"/>
      <c r="C3205" s="47"/>
      <c r="D3205" s="47"/>
      <c r="E3205" s="47"/>
      <c r="F3205" s="47"/>
      <c r="G3205" s="47"/>
      <c r="H3205" s="47"/>
      <c r="I3205" s="47"/>
    </row>
    <row r="3206" spans="1:9" x14ac:dyDescent="0.25">
      <c r="A3206" s="47"/>
      <c r="B3206" s="47"/>
      <c r="C3206" s="47"/>
      <c r="D3206" s="47"/>
      <c r="E3206" s="47"/>
      <c r="F3206" s="47"/>
      <c r="G3206" s="47"/>
      <c r="H3206" s="47"/>
      <c r="I3206" s="47"/>
    </row>
    <row r="3207" spans="1:9" x14ac:dyDescent="0.25">
      <c r="A3207" s="47"/>
      <c r="B3207" s="47"/>
      <c r="C3207" s="47"/>
      <c r="D3207" s="47"/>
      <c r="E3207" s="47"/>
      <c r="F3207" s="47"/>
      <c r="G3207" s="47"/>
      <c r="H3207" s="47"/>
      <c r="I3207" s="47"/>
    </row>
    <row r="3208" spans="1:9" x14ac:dyDescent="0.25">
      <c r="A3208" s="47"/>
      <c r="B3208" s="47"/>
      <c r="C3208" s="47"/>
      <c r="D3208" s="47"/>
      <c r="E3208" s="47"/>
      <c r="F3208" s="47"/>
      <c r="G3208" s="47"/>
      <c r="H3208" s="47"/>
      <c r="I3208" s="47"/>
    </row>
    <row r="3209" spans="1:9" x14ac:dyDescent="0.25">
      <c r="A3209" s="47"/>
      <c r="B3209" s="47"/>
      <c r="C3209" s="47"/>
      <c r="D3209" s="47"/>
      <c r="E3209" s="47"/>
      <c r="F3209" s="47"/>
      <c r="G3209" s="47"/>
      <c r="H3209" s="47"/>
      <c r="I3209" s="47"/>
    </row>
    <row r="3210" spans="1:9" x14ac:dyDescent="0.25">
      <c r="A3210" s="47"/>
      <c r="B3210" s="47"/>
      <c r="C3210" s="47"/>
      <c r="D3210" s="47"/>
      <c r="E3210" s="47"/>
      <c r="F3210" s="47"/>
      <c r="G3210" s="47"/>
      <c r="H3210" s="47"/>
      <c r="I3210" s="47"/>
    </row>
    <row r="3211" spans="1:9" x14ac:dyDescent="0.25">
      <c r="A3211" s="47"/>
      <c r="B3211" s="47"/>
      <c r="C3211" s="47"/>
      <c r="D3211" s="47"/>
      <c r="E3211" s="47"/>
      <c r="F3211" s="47"/>
      <c r="G3211" s="47"/>
      <c r="H3211" s="47"/>
      <c r="I3211" s="47"/>
    </row>
    <row r="3212" spans="1:9" x14ac:dyDescent="0.25">
      <c r="A3212" s="47"/>
      <c r="B3212" s="47"/>
      <c r="C3212" s="47"/>
      <c r="D3212" s="47"/>
      <c r="E3212" s="47"/>
      <c r="F3212" s="47"/>
      <c r="G3212" s="47"/>
      <c r="H3212" s="47"/>
      <c r="I3212" s="47"/>
    </row>
    <row r="3213" spans="1:9" x14ac:dyDescent="0.25">
      <c r="A3213" s="47"/>
      <c r="B3213" s="47"/>
      <c r="C3213" s="47"/>
      <c r="D3213" s="47"/>
      <c r="E3213" s="47"/>
      <c r="F3213" s="47"/>
      <c r="G3213" s="47"/>
      <c r="H3213" s="47"/>
      <c r="I3213" s="47"/>
    </row>
    <row r="3214" spans="1:9" x14ac:dyDescent="0.25">
      <c r="A3214" s="47"/>
      <c r="B3214" s="47"/>
      <c r="C3214" s="47"/>
      <c r="D3214" s="47"/>
      <c r="E3214" s="47"/>
      <c r="F3214" s="47"/>
      <c r="G3214" s="47"/>
      <c r="H3214" s="47"/>
      <c r="I3214" s="47"/>
    </row>
    <row r="3215" spans="1:9" x14ac:dyDescent="0.25">
      <c r="A3215" s="47"/>
      <c r="B3215" s="47"/>
      <c r="C3215" s="47"/>
      <c r="D3215" s="47"/>
      <c r="E3215" s="47"/>
      <c r="F3215" s="47"/>
      <c r="G3215" s="47"/>
      <c r="H3215" s="47"/>
      <c r="I3215" s="47"/>
    </row>
    <row r="3216" spans="1:9" x14ac:dyDescent="0.25">
      <c r="A3216" s="47"/>
      <c r="B3216" s="47"/>
      <c r="C3216" s="47"/>
      <c r="D3216" s="47"/>
      <c r="E3216" s="47"/>
      <c r="F3216" s="47"/>
      <c r="G3216" s="47"/>
      <c r="H3216" s="47"/>
      <c r="I3216" s="47"/>
    </row>
    <row r="3217" spans="1:9" x14ac:dyDescent="0.25">
      <c r="A3217" s="47"/>
      <c r="B3217" s="47"/>
      <c r="C3217" s="47"/>
      <c r="D3217" s="47"/>
      <c r="E3217" s="47"/>
      <c r="F3217" s="47"/>
      <c r="G3217" s="47"/>
      <c r="H3217" s="47"/>
      <c r="I3217" s="47"/>
    </row>
    <row r="3218" spans="1:9" x14ac:dyDescent="0.25">
      <c r="A3218" s="47"/>
      <c r="B3218" s="47"/>
      <c r="C3218" s="47"/>
      <c r="D3218" s="47"/>
      <c r="E3218" s="47"/>
      <c r="F3218" s="47"/>
      <c r="G3218" s="47"/>
      <c r="H3218" s="47"/>
      <c r="I3218" s="47"/>
    </row>
    <row r="3219" spans="1:9" x14ac:dyDescent="0.25">
      <c r="A3219" s="47"/>
      <c r="B3219" s="47"/>
      <c r="C3219" s="47"/>
      <c r="D3219" s="47"/>
      <c r="E3219" s="47"/>
      <c r="F3219" s="47"/>
      <c r="G3219" s="47"/>
      <c r="H3219" s="47"/>
      <c r="I3219" s="47"/>
    </row>
    <row r="3220" spans="1:9" x14ac:dyDescent="0.25">
      <c r="A3220" s="47"/>
      <c r="B3220" s="47"/>
      <c r="C3220" s="47"/>
      <c r="D3220" s="47"/>
      <c r="E3220" s="47"/>
      <c r="F3220" s="47"/>
      <c r="G3220" s="47"/>
      <c r="H3220" s="47"/>
      <c r="I3220" s="47"/>
    </row>
    <row r="3221" spans="1:9" x14ac:dyDescent="0.25">
      <c r="A3221" s="47"/>
      <c r="B3221" s="47"/>
      <c r="C3221" s="47"/>
      <c r="D3221" s="47"/>
      <c r="E3221" s="47"/>
      <c r="F3221" s="47"/>
      <c r="G3221" s="47"/>
      <c r="H3221" s="47"/>
      <c r="I3221" s="47"/>
    </row>
    <row r="3222" spans="1:9" x14ac:dyDescent="0.25">
      <c r="A3222" s="47"/>
      <c r="B3222" s="47"/>
      <c r="C3222" s="47"/>
      <c r="D3222" s="47"/>
      <c r="E3222" s="47"/>
      <c r="F3222" s="47"/>
      <c r="G3222" s="47"/>
      <c r="H3222" s="47"/>
      <c r="I3222" s="47"/>
    </row>
    <row r="3223" spans="1:9" x14ac:dyDescent="0.25">
      <c r="A3223" s="47"/>
      <c r="B3223" s="47"/>
      <c r="C3223" s="47"/>
      <c r="D3223" s="47"/>
      <c r="E3223" s="47"/>
      <c r="F3223" s="47"/>
      <c r="G3223" s="47"/>
      <c r="H3223" s="47"/>
      <c r="I3223" s="47"/>
    </row>
    <row r="3224" spans="1:9" x14ac:dyDescent="0.25">
      <c r="A3224" s="47"/>
      <c r="B3224" s="47"/>
      <c r="C3224" s="47"/>
      <c r="D3224" s="47"/>
      <c r="E3224" s="47"/>
      <c r="F3224" s="47"/>
      <c r="G3224" s="47"/>
      <c r="H3224" s="47"/>
      <c r="I3224" s="47"/>
    </row>
    <row r="3225" spans="1:9" x14ac:dyDescent="0.25">
      <c r="A3225" s="47"/>
      <c r="B3225" s="47"/>
      <c r="C3225" s="47"/>
      <c r="D3225" s="47"/>
      <c r="E3225" s="47"/>
      <c r="F3225" s="47"/>
      <c r="G3225" s="47"/>
      <c r="H3225" s="47"/>
      <c r="I3225" s="47"/>
    </row>
    <row r="3226" spans="1:9" x14ac:dyDescent="0.25">
      <c r="A3226" s="47"/>
      <c r="B3226" s="47"/>
      <c r="C3226" s="47"/>
      <c r="D3226" s="47"/>
      <c r="E3226" s="47"/>
      <c r="F3226" s="47"/>
      <c r="G3226" s="47"/>
      <c r="H3226" s="47"/>
      <c r="I3226" s="47"/>
    </row>
    <row r="3227" spans="1:9" x14ac:dyDescent="0.25">
      <c r="A3227" s="47"/>
      <c r="B3227" s="47"/>
      <c r="C3227" s="47"/>
      <c r="D3227" s="47"/>
      <c r="E3227" s="47"/>
      <c r="F3227" s="47"/>
      <c r="G3227" s="47"/>
      <c r="H3227" s="47"/>
      <c r="I3227" s="47"/>
    </row>
    <row r="3228" spans="1:9" x14ac:dyDescent="0.25">
      <c r="A3228" s="47"/>
      <c r="B3228" s="47"/>
      <c r="C3228" s="47"/>
      <c r="D3228" s="47"/>
      <c r="E3228" s="47"/>
      <c r="F3228" s="47"/>
      <c r="G3228" s="47"/>
      <c r="H3228" s="47"/>
      <c r="I3228" s="47"/>
    </row>
    <row r="3229" spans="1:9" x14ac:dyDescent="0.25">
      <c r="A3229" s="47"/>
      <c r="B3229" s="47"/>
      <c r="C3229" s="47"/>
      <c r="D3229" s="47"/>
      <c r="E3229" s="47"/>
      <c r="F3229" s="47"/>
      <c r="G3229" s="47"/>
      <c r="H3229" s="47"/>
      <c r="I3229" s="47"/>
    </row>
    <row r="3230" spans="1:9" x14ac:dyDescent="0.25">
      <c r="A3230" s="47"/>
      <c r="B3230" s="47"/>
      <c r="C3230" s="47"/>
      <c r="D3230" s="47"/>
      <c r="E3230" s="47"/>
      <c r="F3230" s="47"/>
      <c r="G3230" s="47"/>
      <c r="H3230" s="47"/>
      <c r="I3230" s="47"/>
    </row>
    <row r="3231" spans="1:9" x14ac:dyDescent="0.25">
      <c r="A3231" s="47"/>
      <c r="B3231" s="47"/>
      <c r="C3231" s="47"/>
      <c r="D3231" s="47"/>
      <c r="E3231" s="47"/>
      <c r="F3231" s="47"/>
      <c r="G3231" s="47"/>
      <c r="H3231" s="47"/>
      <c r="I3231" s="47"/>
    </row>
    <row r="3232" spans="1:9" x14ac:dyDescent="0.25">
      <c r="A3232" s="47"/>
      <c r="B3232" s="47"/>
      <c r="C3232" s="47"/>
      <c r="D3232" s="47"/>
      <c r="E3232" s="47"/>
      <c r="F3232" s="47"/>
      <c r="G3232" s="47"/>
      <c r="H3232" s="47"/>
      <c r="I3232" s="47"/>
    </row>
    <row r="3233" spans="1:9" x14ac:dyDescent="0.25">
      <c r="A3233" s="47"/>
      <c r="B3233" s="47"/>
      <c r="C3233" s="47"/>
      <c r="D3233" s="47"/>
      <c r="E3233" s="47"/>
      <c r="F3233" s="47"/>
      <c r="G3233" s="47"/>
      <c r="H3233" s="47"/>
      <c r="I3233" s="47"/>
    </row>
    <row r="3234" spans="1:9" x14ac:dyDescent="0.25">
      <c r="A3234" s="47"/>
      <c r="B3234" s="47"/>
      <c r="C3234" s="47"/>
      <c r="D3234" s="47"/>
      <c r="E3234" s="47"/>
      <c r="F3234" s="47"/>
      <c r="G3234" s="47"/>
      <c r="H3234" s="47"/>
      <c r="I3234" s="47"/>
    </row>
    <row r="3235" spans="1:9" x14ac:dyDescent="0.25">
      <c r="A3235" s="47"/>
      <c r="B3235" s="47"/>
      <c r="C3235" s="47"/>
      <c r="D3235" s="47"/>
      <c r="E3235" s="47"/>
      <c r="F3235" s="47"/>
      <c r="G3235" s="47"/>
      <c r="H3235" s="47"/>
      <c r="I3235" s="47"/>
    </row>
    <row r="3236" spans="1:9" x14ac:dyDescent="0.25">
      <c r="A3236" s="47"/>
      <c r="B3236" s="47"/>
      <c r="C3236" s="47"/>
      <c r="D3236" s="47"/>
      <c r="E3236" s="47"/>
      <c r="F3236" s="47"/>
      <c r="G3236" s="47"/>
      <c r="H3236" s="47"/>
      <c r="I3236" s="47"/>
    </row>
    <row r="3237" spans="1:9" x14ac:dyDescent="0.25">
      <c r="A3237" s="47"/>
      <c r="B3237" s="47"/>
      <c r="C3237" s="47"/>
      <c r="D3237" s="47"/>
      <c r="E3237" s="47"/>
      <c r="F3237" s="47"/>
      <c r="G3237" s="47"/>
      <c r="H3237" s="47"/>
      <c r="I3237" s="47"/>
    </row>
    <row r="3238" spans="1:9" x14ac:dyDescent="0.25">
      <c r="A3238" s="47"/>
      <c r="B3238" s="47"/>
      <c r="C3238" s="47"/>
      <c r="D3238" s="47"/>
      <c r="E3238" s="47"/>
      <c r="F3238" s="47"/>
      <c r="G3238" s="47"/>
      <c r="H3238" s="47"/>
      <c r="I3238" s="47"/>
    </row>
    <row r="3239" spans="1:9" x14ac:dyDescent="0.25">
      <c r="A3239" s="47"/>
      <c r="B3239" s="47"/>
      <c r="C3239" s="47"/>
      <c r="D3239" s="47"/>
      <c r="E3239" s="47"/>
      <c r="F3239" s="47"/>
      <c r="G3239" s="47"/>
      <c r="H3239" s="47"/>
      <c r="I3239" s="47"/>
    </row>
    <row r="3240" spans="1:9" x14ac:dyDescent="0.25">
      <c r="A3240" s="47"/>
      <c r="B3240" s="47"/>
      <c r="C3240" s="47"/>
      <c r="D3240" s="47"/>
      <c r="E3240" s="47"/>
      <c r="F3240" s="47"/>
      <c r="G3240" s="47"/>
      <c r="H3240" s="47"/>
      <c r="I3240" s="47"/>
    </row>
    <row r="3241" spans="1:9" x14ac:dyDescent="0.25">
      <c r="A3241" s="47"/>
      <c r="B3241" s="47"/>
      <c r="C3241" s="47"/>
      <c r="D3241" s="47"/>
      <c r="E3241" s="47"/>
      <c r="F3241" s="47"/>
      <c r="G3241" s="47"/>
      <c r="H3241" s="47"/>
      <c r="I3241" s="47"/>
    </row>
    <row r="3242" spans="1:9" x14ac:dyDescent="0.25">
      <c r="A3242" s="47"/>
      <c r="B3242" s="47"/>
      <c r="C3242" s="47"/>
      <c r="D3242" s="47"/>
      <c r="E3242" s="47"/>
      <c r="F3242" s="47"/>
      <c r="G3242" s="47"/>
      <c r="H3242" s="47"/>
      <c r="I3242" s="47"/>
    </row>
    <row r="3243" spans="1:9" x14ac:dyDescent="0.25">
      <c r="A3243" s="47"/>
      <c r="B3243" s="47"/>
      <c r="C3243" s="47"/>
      <c r="D3243" s="47"/>
      <c r="E3243" s="47"/>
      <c r="F3243" s="47"/>
      <c r="G3243" s="47"/>
      <c r="H3243" s="47"/>
      <c r="I3243" s="47"/>
    </row>
    <row r="3244" spans="1:9" x14ac:dyDescent="0.25">
      <c r="A3244" s="47"/>
      <c r="B3244" s="47"/>
      <c r="C3244" s="47"/>
      <c r="D3244" s="47"/>
      <c r="E3244" s="47"/>
      <c r="F3244" s="47"/>
      <c r="G3244" s="47"/>
      <c r="H3244" s="47"/>
      <c r="I3244" s="47"/>
    </row>
    <row r="3245" spans="1:9" x14ac:dyDescent="0.25">
      <c r="A3245" s="47"/>
      <c r="B3245" s="47"/>
      <c r="C3245" s="47"/>
      <c r="D3245" s="47"/>
      <c r="E3245" s="47"/>
      <c r="F3245" s="47"/>
      <c r="G3245" s="47"/>
      <c r="H3245" s="47"/>
      <c r="I3245" s="47"/>
    </row>
    <row r="3246" spans="1:9" x14ac:dyDescent="0.25">
      <c r="A3246" s="47"/>
      <c r="B3246" s="47"/>
      <c r="C3246" s="47"/>
      <c r="D3246" s="47"/>
      <c r="E3246" s="47"/>
      <c r="F3246" s="47"/>
      <c r="G3246" s="47"/>
      <c r="H3246" s="47"/>
      <c r="I3246" s="47"/>
    </row>
    <row r="3247" spans="1:9" x14ac:dyDescent="0.25">
      <c r="A3247" s="47"/>
      <c r="B3247" s="47"/>
      <c r="C3247" s="47"/>
      <c r="D3247" s="47"/>
      <c r="E3247" s="47"/>
      <c r="F3247" s="47"/>
      <c r="G3247" s="47"/>
      <c r="H3247" s="47"/>
      <c r="I3247" s="47"/>
    </row>
    <row r="3248" spans="1:9" x14ac:dyDescent="0.25">
      <c r="A3248" s="47"/>
      <c r="B3248" s="47"/>
      <c r="C3248" s="47"/>
      <c r="D3248" s="47"/>
      <c r="E3248" s="47"/>
      <c r="F3248" s="47"/>
      <c r="G3248" s="47"/>
      <c r="H3248" s="47"/>
      <c r="I3248" s="47"/>
    </row>
    <row r="3249" spans="1:9" x14ac:dyDescent="0.25">
      <c r="A3249" s="47"/>
      <c r="B3249" s="47"/>
      <c r="C3249" s="47"/>
      <c r="D3249" s="47"/>
      <c r="E3249" s="47"/>
      <c r="F3249" s="47"/>
      <c r="G3249" s="47"/>
      <c r="H3249" s="47"/>
      <c r="I3249" s="47"/>
    </row>
    <row r="3250" spans="1:9" x14ac:dyDescent="0.25">
      <c r="A3250" s="47"/>
      <c r="B3250" s="47"/>
      <c r="C3250" s="47"/>
      <c r="D3250" s="47"/>
      <c r="E3250" s="47"/>
      <c r="F3250" s="47"/>
      <c r="G3250" s="47"/>
      <c r="H3250" s="47"/>
      <c r="I3250" s="47"/>
    </row>
    <row r="3251" spans="1:9" x14ac:dyDescent="0.25">
      <c r="A3251" s="47"/>
      <c r="B3251" s="47"/>
      <c r="C3251" s="47"/>
      <c r="D3251" s="47"/>
      <c r="E3251" s="47"/>
      <c r="F3251" s="47"/>
      <c r="G3251" s="47"/>
      <c r="H3251" s="47"/>
      <c r="I3251" s="47"/>
    </row>
    <row r="3252" spans="1:9" x14ac:dyDescent="0.25">
      <c r="A3252" s="47"/>
      <c r="B3252" s="47"/>
      <c r="C3252" s="47"/>
      <c r="D3252" s="47"/>
      <c r="E3252" s="47"/>
      <c r="F3252" s="47"/>
      <c r="G3252" s="47"/>
      <c r="H3252" s="47"/>
      <c r="I3252" s="47"/>
    </row>
    <row r="3253" spans="1:9" x14ac:dyDescent="0.25">
      <c r="A3253" s="47"/>
      <c r="B3253" s="47"/>
      <c r="C3253" s="47"/>
      <c r="D3253" s="47"/>
      <c r="E3253" s="47"/>
      <c r="F3253" s="47"/>
      <c r="G3253" s="47"/>
      <c r="H3253" s="47"/>
      <c r="I3253" s="47"/>
    </row>
    <row r="3254" spans="1:9" x14ac:dyDescent="0.25">
      <c r="A3254" s="47"/>
      <c r="B3254" s="47"/>
      <c r="C3254" s="47"/>
      <c r="D3254" s="47"/>
      <c r="E3254" s="47"/>
      <c r="F3254" s="47"/>
      <c r="G3254" s="47"/>
      <c r="H3254" s="47"/>
      <c r="I3254" s="47"/>
    </row>
    <row r="3255" spans="1:9" x14ac:dyDescent="0.25">
      <c r="A3255" s="47"/>
      <c r="B3255" s="47"/>
      <c r="C3255" s="47"/>
      <c r="D3255" s="47"/>
      <c r="E3255" s="47"/>
      <c r="F3255" s="47"/>
      <c r="G3255" s="47"/>
      <c r="H3255" s="47"/>
      <c r="I3255" s="47"/>
    </row>
    <row r="3256" spans="1:9" x14ac:dyDescent="0.25">
      <c r="A3256" s="47"/>
      <c r="B3256" s="47"/>
      <c r="C3256" s="47"/>
      <c r="D3256" s="47"/>
      <c r="E3256" s="47"/>
      <c r="F3256" s="47"/>
      <c r="G3256" s="47"/>
      <c r="H3256" s="47"/>
      <c r="I3256" s="47"/>
    </row>
    <row r="3257" spans="1:9" x14ac:dyDescent="0.25">
      <c r="A3257" s="47"/>
      <c r="B3257" s="47"/>
      <c r="C3257" s="47"/>
      <c r="D3257" s="47"/>
      <c r="E3257" s="47"/>
      <c r="F3257" s="47"/>
      <c r="G3257" s="47"/>
      <c r="H3257" s="47"/>
      <c r="I3257" s="47"/>
    </row>
    <row r="3258" spans="1:9" x14ac:dyDescent="0.25">
      <c r="A3258" s="47"/>
      <c r="B3258" s="47"/>
      <c r="C3258" s="47"/>
      <c r="D3258" s="47"/>
      <c r="E3258" s="47"/>
      <c r="F3258" s="47"/>
      <c r="G3258" s="47"/>
      <c r="H3258" s="47"/>
      <c r="I3258" s="47"/>
    </row>
    <row r="3259" spans="1:9" x14ac:dyDescent="0.25">
      <c r="A3259" s="47"/>
      <c r="B3259" s="47"/>
      <c r="C3259" s="47"/>
      <c r="D3259" s="47"/>
      <c r="E3259" s="47"/>
      <c r="F3259" s="47"/>
      <c r="G3259" s="47"/>
      <c r="H3259" s="47"/>
      <c r="I3259" s="47"/>
    </row>
    <row r="3260" spans="1:9" x14ac:dyDescent="0.25">
      <c r="A3260" s="47"/>
      <c r="B3260" s="47"/>
      <c r="C3260" s="47"/>
      <c r="D3260" s="47"/>
      <c r="E3260" s="47"/>
      <c r="F3260" s="47"/>
      <c r="G3260" s="47"/>
      <c r="H3260" s="47"/>
      <c r="I3260" s="47"/>
    </row>
    <row r="3261" spans="1:9" x14ac:dyDescent="0.25">
      <c r="A3261" s="47"/>
      <c r="B3261" s="47"/>
      <c r="C3261" s="47"/>
      <c r="D3261" s="47"/>
      <c r="E3261" s="47"/>
      <c r="F3261" s="47"/>
      <c r="G3261" s="47"/>
      <c r="H3261" s="47"/>
      <c r="I3261" s="47"/>
    </row>
    <row r="3262" spans="1:9" x14ac:dyDescent="0.25">
      <c r="A3262" s="47"/>
      <c r="B3262" s="47"/>
      <c r="C3262" s="47"/>
      <c r="D3262" s="47"/>
      <c r="E3262" s="47"/>
      <c r="F3262" s="47"/>
      <c r="G3262" s="47"/>
      <c r="H3262" s="47"/>
      <c r="I3262" s="47"/>
    </row>
    <row r="3263" spans="1:9" x14ac:dyDescent="0.25">
      <c r="A3263" s="47"/>
      <c r="B3263" s="47"/>
      <c r="C3263" s="47"/>
      <c r="D3263" s="47"/>
      <c r="E3263" s="47"/>
      <c r="F3263" s="47"/>
      <c r="G3263" s="47"/>
      <c r="H3263" s="47"/>
      <c r="I3263" s="47"/>
    </row>
    <row r="3264" spans="1:9" x14ac:dyDescent="0.25">
      <c r="A3264" s="47"/>
      <c r="B3264" s="47"/>
      <c r="C3264" s="47"/>
      <c r="D3264" s="47"/>
      <c r="E3264" s="47"/>
      <c r="F3264" s="47"/>
      <c r="G3264" s="47"/>
      <c r="H3264" s="47"/>
      <c r="I3264" s="47"/>
    </row>
    <row r="3265" spans="1:9" x14ac:dyDescent="0.25">
      <c r="A3265" s="47"/>
      <c r="B3265" s="47"/>
      <c r="C3265" s="47"/>
      <c r="D3265" s="47"/>
      <c r="E3265" s="47"/>
      <c r="F3265" s="47"/>
      <c r="G3265" s="47"/>
      <c r="H3265" s="47"/>
      <c r="I3265" s="47"/>
    </row>
    <row r="3266" spans="1:9" x14ac:dyDescent="0.25">
      <c r="A3266" s="47"/>
      <c r="B3266" s="47"/>
      <c r="C3266" s="47"/>
      <c r="D3266" s="47"/>
      <c r="E3266" s="47"/>
      <c r="F3266" s="47"/>
      <c r="G3266" s="47"/>
      <c r="H3266" s="47"/>
      <c r="I3266" s="47"/>
    </row>
    <row r="3267" spans="1:9" x14ac:dyDescent="0.25">
      <c r="A3267" s="47"/>
      <c r="B3267" s="47"/>
      <c r="C3267" s="47"/>
      <c r="D3267" s="47"/>
      <c r="E3267" s="47"/>
      <c r="F3267" s="47"/>
      <c r="G3267" s="47"/>
      <c r="H3267" s="47"/>
      <c r="I3267" s="47"/>
    </row>
    <row r="3268" spans="1:9" x14ac:dyDescent="0.25">
      <c r="A3268" s="47"/>
      <c r="B3268" s="47"/>
      <c r="C3268" s="47"/>
      <c r="D3268" s="47"/>
      <c r="E3268" s="47"/>
      <c r="F3268" s="47"/>
      <c r="G3268" s="47"/>
      <c r="H3268" s="47"/>
      <c r="I3268" s="47"/>
    </row>
    <row r="3269" spans="1:9" x14ac:dyDescent="0.25">
      <c r="A3269" s="47"/>
      <c r="B3269" s="47"/>
      <c r="C3269" s="47"/>
      <c r="D3269" s="47"/>
      <c r="E3269" s="47"/>
      <c r="F3269" s="47"/>
      <c r="G3269" s="47"/>
      <c r="H3269" s="47"/>
      <c r="I3269" s="47"/>
    </row>
    <row r="3270" spans="1:9" x14ac:dyDescent="0.25">
      <c r="A3270" s="47"/>
      <c r="B3270" s="47"/>
      <c r="C3270" s="47"/>
      <c r="D3270" s="47"/>
      <c r="E3270" s="47"/>
      <c r="F3270" s="47"/>
      <c r="G3270" s="47"/>
      <c r="H3270" s="47"/>
      <c r="I3270" s="47"/>
    </row>
    <row r="3271" spans="1:9" x14ac:dyDescent="0.25">
      <c r="A3271" s="47"/>
      <c r="B3271" s="47"/>
      <c r="C3271" s="47"/>
      <c r="D3271" s="47"/>
      <c r="E3271" s="47"/>
      <c r="F3271" s="47"/>
      <c r="G3271" s="47"/>
      <c r="H3271" s="47"/>
      <c r="I3271" s="47"/>
    </row>
    <row r="3272" spans="1:9" x14ac:dyDescent="0.25">
      <c r="A3272" s="47"/>
      <c r="B3272" s="47"/>
      <c r="C3272" s="47"/>
      <c r="D3272" s="47"/>
      <c r="E3272" s="47"/>
      <c r="F3272" s="47"/>
      <c r="G3272" s="47"/>
      <c r="H3272" s="47"/>
      <c r="I3272" s="47"/>
    </row>
    <row r="3273" spans="1:9" x14ac:dyDescent="0.25">
      <c r="A3273" s="47"/>
      <c r="B3273" s="47"/>
      <c r="C3273" s="47"/>
      <c r="D3273" s="47"/>
      <c r="E3273" s="47"/>
      <c r="F3273" s="47"/>
      <c r="G3273" s="47"/>
      <c r="H3273" s="47"/>
      <c r="I3273" s="47"/>
    </row>
    <row r="3274" spans="1:9" x14ac:dyDescent="0.25">
      <c r="A3274" s="47"/>
      <c r="B3274" s="47"/>
      <c r="C3274" s="47"/>
      <c r="D3274" s="47"/>
      <c r="E3274" s="47"/>
      <c r="F3274" s="47"/>
      <c r="G3274" s="47"/>
      <c r="H3274" s="47"/>
      <c r="I3274" s="47"/>
    </row>
    <row r="3275" spans="1:9" x14ac:dyDescent="0.25">
      <c r="A3275" s="47"/>
      <c r="B3275" s="47"/>
      <c r="C3275" s="47"/>
      <c r="D3275" s="47"/>
      <c r="E3275" s="47"/>
      <c r="F3275" s="47"/>
      <c r="G3275" s="47"/>
      <c r="H3275" s="47"/>
      <c r="I3275" s="47"/>
    </row>
    <row r="3276" spans="1:9" x14ac:dyDescent="0.25">
      <c r="A3276" s="47"/>
      <c r="B3276" s="47"/>
      <c r="C3276" s="47"/>
      <c r="D3276" s="47"/>
      <c r="E3276" s="47"/>
      <c r="F3276" s="47"/>
      <c r="G3276" s="47"/>
      <c r="H3276" s="47"/>
      <c r="I3276" s="47"/>
    </row>
    <row r="3277" spans="1:9" x14ac:dyDescent="0.25">
      <c r="A3277" s="47"/>
      <c r="B3277" s="47"/>
      <c r="C3277" s="47"/>
      <c r="D3277" s="47"/>
      <c r="E3277" s="47"/>
      <c r="F3277" s="47"/>
      <c r="G3277" s="47"/>
      <c r="H3277" s="47"/>
      <c r="I3277" s="47"/>
    </row>
    <row r="3278" spans="1:9" x14ac:dyDescent="0.25">
      <c r="A3278" s="47"/>
      <c r="B3278" s="47"/>
      <c r="C3278" s="47"/>
      <c r="D3278" s="47"/>
      <c r="E3278" s="47"/>
      <c r="F3278" s="47"/>
      <c r="G3278" s="47"/>
      <c r="H3278" s="47"/>
      <c r="I3278" s="47"/>
    </row>
    <row r="3279" spans="1:9" x14ac:dyDescent="0.25">
      <c r="A3279" s="47"/>
      <c r="B3279" s="47"/>
      <c r="C3279" s="47"/>
      <c r="D3279" s="47"/>
      <c r="E3279" s="47"/>
      <c r="F3279" s="47"/>
      <c r="G3279" s="47"/>
      <c r="H3279" s="47"/>
      <c r="I3279" s="47"/>
    </row>
    <row r="3280" spans="1:9" x14ac:dyDescent="0.25">
      <c r="A3280" s="47"/>
      <c r="B3280" s="47"/>
      <c r="C3280" s="47"/>
      <c r="D3280" s="47"/>
      <c r="E3280" s="47"/>
      <c r="F3280" s="47"/>
      <c r="G3280" s="47"/>
      <c r="H3280" s="47"/>
      <c r="I3280" s="47"/>
    </row>
    <row r="3281" spans="1:9" x14ac:dyDescent="0.25">
      <c r="A3281" s="47"/>
      <c r="B3281" s="47"/>
      <c r="C3281" s="47"/>
      <c r="D3281" s="47"/>
      <c r="E3281" s="47"/>
      <c r="F3281" s="47"/>
      <c r="G3281" s="47"/>
      <c r="H3281" s="47"/>
      <c r="I3281" s="47"/>
    </row>
    <row r="3282" spans="1:9" x14ac:dyDescent="0.25">
      <c r="A3282" s="47"/>
      <c r="B3282" s="47"/>
      <c r="C3282" s="47"/>
      <c r="D3282" s="47"/>
      <c r="E3282" s="47"/>
      <c r="F3282" s="47"/>
      <c r="G3282" s="47"/>
      <c r="H3282" s="47"/>
      <c r="I3282" s="47"/>
    </row>
    <row r="3283" spans="1:9" x14ac:dyDescent="0.25">
      <c r="A3283" s="47"/>
      <c r="B3283" s="47"/>
      <c r="C3283" s="47"/>
      <c r="D3283" s="47"/>
      <c r="E3283" s="47"/>
      <c r="F3283" s="47"/>
      <c r="G3283" s="47"/>
      <c r="H3283" s="47"/>
      <c r="I3283" s="47"/>
    </row>
    <row r="3284" spans="1:9" x14ac:dyDescent="0.25">
      <c r="A3284" s="47"/>
      <c r="B3284" s="47"/>
      <c r="C3284" s="47"/>
      <c r="D3284" s="47"/>
      <c r="E3284" s="47"/>
      <c r="F3284" s="47"/>
      <c r="G3284" s="47"/>
      <c r="H3284" s="47"/>
      <c r="I3284" s="47"/>
    </row>
    <row r="3285" spans="1:9" x14ac:dyDescent="0.25">
      <c r="A3285" s="47"/>
      <c r="B3285" s="47"/>
      <c r="C3285" s="47"/>
      <c r="D3285" s="47"/>
      <c r="E3285" s="47"/>
      <c r="F3285" s="47"/>
      <c r="G3285" s="47"/>
      <c r="H3285" s="47"/>
      <c r="I3285" s="47"/>
    </row>
    <row r="3286" spans="1:9" x14ac:dyDescent="0.25">
      <c r="A3286" s="47"/>
      <c r="B3286" s="47"/>
      <c r="C3286" s="47"/>
      <c r="D3286" s="47"/>
      <c r="E3286" s="47"/>
      <c r="F3286" s="47"/>
      <c r="G3286" s="47"/>
      <c r="H3286" s="47"/>
      <c r="I3286" s="47"/>
    </row>
    <row r="3287" spans="1:9" x14ac:dyDescent="0.25">
      <c r="A3287" s="47"/>
      <c r="B3287" s="47"/>
      <c r="C3287" s="47"/>
      <c r="D3287" s="47"/>
      <c r="E3287" s="47"/>
      <c r="F3287" s="47"/>
      <c r="G3287" s="47"/>
      <c r="H3287" s="47"/>
      <c r="I3287" s="47"/>
    </row>
    <row r="3288" spans="1:9" x14ac:dyDescent="0.25">
      <c r="A3288" s="47"/>
      <c r="B3288" s="47"/>
      <c r="C3288" s="47"/>
      <c r="D3288" s="47"/>
      <c r="E3288" s="47"/>
      <c r="F3288" s="47"/>
      <c r="G3288" s="47"/>
      <c r="H3288" s="47"/>
      <c r="I3288" s="47"/>
    </row>
    <row r="3289" spans="1:9" x14ac:dyDescent="0.25">
      <c r="A3289" s="47"/>
      <c r="B3289" s="47"/>
      <c r="C3289" s="47"/>
      <c r="D3289" s="47"/>
      <c r="E3289" s="47"/>
      <c r="F3289" s="47"/>
      <c r="G3289" s="47"/>
      <c r="H3289" s="47"/>
      <c r="I3289" s="47"/>
    </row>
    <row r="3290" spans="1:9" x14ac:dyDescent="0.25">
      <c r="A3290" s="47"/>
      <c r="B3290" s="47"/>
      <c r="C3290" s="47"/>
      <c r="D3290" s="47"/>
      <c r="E3290" s="47"/>
      <c r="F3290" s="47"/>
      <c r="G3290" s="47"/>
      <c r="H3290" s="47"/>
      <c r="I3290" s="47"/>
    </row>
    <row r="3291" spans="1:9" x14ac:dyDescent="0.25">
      <c r="A3291" s="47"/>
      <c r="B3291" s="47"/>
      <c r="C3291" s="47"/>
      <c r="D3291" s="47"/>
      <c r="E3291" s="47"/>
      <c r="F3291" s="47"/>
      <c r="G3291" s="47"/>
      <c r="H3291" s="47"/>
      <c r="I3291" s="47"/>
    </row>
    <row r="3292" spans="1:9" x14ac:dyDescent="0.25">
      <c r="A3292" s="47"/>
      <c r="B3292" s="47"/>
      <c r="C3292" s="47"/>
      <c r="D3292" s="47"/>
      <c r="E3292" s="47"/>
      <c r="F3292" s="47"/>
      <c r="G3292" s="47"/>
      <c r="H3292" s="47"/>
      <c r="I3292" s="47"/>
    </row>
    <row r="3293" spans="1:9" x14ac:dyDescent="0.25">
      <c r="A3293" s="47"/>
      <c r="B3293" s="47"/>
      <c r="C3293" s="47"/>
      <c r="D3293" s="47"/>
      <c r="E3293" s="47"/>
      <c r="F3293" s="47"/>
      <c r="G3293" s="47"/>
      <c r="H3293" s="47"/>
      <c r="I3293" s="47"/>
    </row>
    <row r="3294" spans="1:9" x14ac:dyDescent="0.25">
      <c r="A3294" s="47"/>
      <c r="B3294" s="47"/>
      <c r="C3294" s="47"/>
      <c r="D3294" s="47"/>
      <c r="E3294" s="47"/>
      <c r="F3294" s="47"/>
      <c r="G3294" s="47"/>
      <c r="H3294" s="47"/>
      <c r="I3294" s="47"/>
    </row>
    <row r="3295" spans="1:9" x14ac:dyDescent="0.25">
      <c r="A3295" s="47"/>
      <c r="B3295" s="47"/>
      <c r="C3295" s="47"/>
      <c r="D3295" s="47"/>
      <c r="E3295" s="47"/>
      <c r="F3295" s="47"/>
      <c r="G3295" s="47"/>
      <c r="H3295" s="47"/>
      <c r="I3295" s="47"/>
    </row>
    <row r="3296" spans="1:9" x14ac:dyDescent="0.25">
      <c r="A3296" s="47"/>
      <c r="B3296" s="47"/>
      <c r="C3296" s="47"/>
      <c r="D3296" s="47"/>
      <c r="E3296" s="47"/>
      <c r="F3296" s="47"/>
      <c r="G3296" s="47"/>
      <c r="H3296" s="47"/>
      <c r="I3296" s="47"/>
    </row>
    <row r="3297" spans="1:9" x14ac:dyDescent="0.25">
      <c r="A3297" s="47"/>
      <c r="B3297" s="47"/>
      <c r="C3297" s="47"/>
      <c r="D3297" s="47"/>
      <c r="E3297" s="47"/>
      <c r="F3297" s="47"/>
      <c r="G3297" s="47"/>
      <c r="H3297" s="47"/>
      <c r="I3297" s="47"/>
    </row>
    <row r="3298" spans="1:9" x14ac:dyDescent="0.25">
      <c r="A3298" s="47"/>
      <c r="B3298" s="47"/>
      <c r="C3298" s="47"/>
      <c r="D3298" s="47"/>
      <c r="E3298" s="47"/>
      <c r="F3298" s="47"/>
      <c r="G3298" s="47"/>
      <c r="H3298" s="47"/>
      <c r="I3298" s="47"/>
    </row>
    <row r="3299" spans="1:9" x14ac:dyDescent="0.25">
      <c r="A3299" s="47"/>
      <c r="B3299" s="47"/>
      <c r="C3299" s="47"/>
      <c r="D3299" s="47"/>
      <c r="E3299" s="47"/>
      <c r="F3299" s="47"/>
      <c r="G3299" s="47"/>
      <c r="H3299" s="47"/>
      <c r="I3299" s="47"/>
    </row>
    <row r="3300" spans="1:9" x14ac:dyDescent="0.25">
      <c r="A3300" s="47"/>
      <c r="B3300" s="47"/>
      <c r="C3300" s="47"/>
      <c r="D3300" s="47"/>
      <c r="E3300" s="47"/>
      <c r="F3300" s="47"/>
      <c r="G3300" s="47"/>
      <c r="H3300" s="47"/>
      <c r="I3300" s="47"/>
    </row>
    <row r="3301" spans="1:9" x14ac:dyDescent="0.25">
      <c r="A3301" s="47"/>
      <c r="B3301" s="47"/>
      <c r="C3301" s="47"/>
      <c r="D3301" s="47"/>
      <c r="E3301" s="47"/>
      <c r="F3301" s="47"/>
      <c r="G3301" s="47"/>
      <c r="H3301" s="47"/>
      <c r="I3301" s="47"/>
    </row>
    <row r="3302" spans="1:9" x14ac:dyDescent="0.25">
      <c r="A3302" s="47"/>
      <c r="B3302" s="47"/>
      <c r="C3302" s="47"/>
      <c r="D3302" s="47"/>
      <c r="E3302" s="47"/>
      <c r="F3302" s="47"/>
      <c r="G3302" s="47"/>
      <c r="H3302" s="47"/>
      <c r="I3302" s="47"/>
    </row>
    <row r="3303" spans="1:9" x14ac:dyDescent="0.25">
      <c r="A3303" s="47"/>
      <c r="B3303" s="47"/>
      <c r="C3303" s="47"/>
      <c r="D3303" s="47"/>
      <c r="E3303" s="47"/>
      <c r="F3303" s="47"/>
      <c r="G3303" s="47"/>
      <c r="H3303" s="47"/>
      <c r="I3303" s="47"/>
    </row>
    <row r="3304" spans="1:9" x14ac:dyDescent="0.25">
      <c r="A3304" s="47"/>
      <c r="B3304" s="47"/>
      <c r="C3304" s="47"/>
      <c r="D3304" s="47"/>
      <c r="E3304" s="47"/>
      <c r="F3304" s="47"/>
      <c r="G3304" s="47"/>
      <c r="H3304" s="47"/>
      <c r="I3304" s="47"/>
    </row>
    <row r="3305" spans="1:9" x14ac:dyDescent="0.25">
      <c r="A3305" s="47"/>
      <c r="B3305" s="47"/>
      <c r="C3305" s="47"/>
      <c r="D3305" s="47"/>
      <c r="E3305" s="47"/>
      <c r="F3305" s="47"/>
      <c r="G3305" s="47"/>
      <c r="H3305" s="47"/>
      <c r="I3305" s="47"/>
    </row>
    <row r="3306" spans="1:9" x14ac:dyDescent="0.25">
      <c r="A3306" s="47"/>
      <c r="B3306" s="47"/>
      <c r="C3306" s="47"/>
      <c r="D3306" s="47"/>
      <c r="E3306" s="47"/>
      <c r="F3306" s="47"/>
      <c r="G3306" s="47"/>
      <c r="H3306" s="47"/>
      <c r="I3306" s="47"/>
    </row>
    <row r="3307" spans="1:9" x14ac:dyDescent="0.25">
      <c r="A3307" s="47"/>
      <c r="B3307" s="47"/>
      <c r="C3307" s="47"/>
      <c r="D3307" s="47"/>
      <c r="E3307" s="47"/>
      <c r="F3307" s="47"/>
      <c r="G3307" s="47"/>
      <c r="H3307" s="47"/>
      <c r="I3307" s="47"/>
    </row>
    <row r="3308" spans="1:9" x14ac:dyDescent="0.25">
      <c r="A3308" s="47"/>
      <c r="B3308" s="47"/>
      <c r="C3308" s="47"/>
      <c r="D3308" s="47"/>
      <c r="E3308" s="47"/>
      <c r="F3308" s="47"/>
      <c r="G3308" s="47"/>
      <c r="H3308" s="47"/>
      <c r="I3308" s="47"/>
    </row>
    <row r="3309" spans="1:9" x14ac:dyDescent="0.25">
      <c r="A3309" s="47"/>
      <c r="B3309" s="47"/>
      <c r="C3309" s="47"/>
      <c r="D3309" s="47"/>
      <c r="E3309" s="47"/>
      <c r="F3309" s="47"/>
      <c r="G3309" s="47"/>
      <c r="H3309" s="47"/>
      <c r="I3309" s="47"/>
    </row>
    <row r="3310" spans="1:9" x14ac:dyDescent="0.25">
      <c r="A3310" s="47"/>
      <c r="B3310" s="47"/>
      <c r="C3310" s="47"/>
      <c r="D3310" s="47"/>
      <c r="E3310" s="47"/>
      <c r="F3310" s="47"/>
      <c r="G3310" s="47"/>
      <c r="H3310" s="47"/>
      <c r="I3310" s="47"/>
    </row>
    <row r="3311" spans="1:9" x14ac:dyDescent="0.25">
      <c r="A3311" s="47"/>
      <c r="B3311" s="47"/>
      <c r="C3311" s="47"/>
      <c r="D3311" s="47"/>
      <c r="E3311" s="47"/>
      <c r="F3311" s="47"/>
      <c r="G3311" s="47"/>
      <c r="H3311" s="47"/>
      <c r="I3311" s="47"/>
    </row>
    <row r="3312" spans="1:9" x14ac:dyDescent="0.25">
      <c r="A3312" s="47"/>
      <c r="B3312" s="47"/>
      <c r="C3312" s="47"/>
      <c r="D3312" s="47"/>
      <c r="E3312" s="47"/>
      <c r="F3312" s="47"/>
      <c r="G3312" s="47"/>
      <c r="H3312" s="47"/>
      <c r="I3312" s="47"/>
    </row>
    <row r="3313" spans="1:9" x14ac:dyDescent="0.25">
      <c r="A3313" s="47"/>
      <c r="B3313" s="47"/>
      <c r="C3313" s="47"/>
      <c r="D3313" s="47"/>
      <c r="E3313" s="47"/>
      <c r="F3313" s="47"/>
      <c r="G3313" s="47"/>
      <c r="H3313" s="47"/>
      <c r="I3313" s="47"/>
    </row>
    <row r="3314" spans="1:9" x14ac:dyDescent="0.25">
      <c r="A3314" s="47"/>
      <c r="B3314" s="47"/>
      <c r="C3314" s="47"/>
      <c r="D3314" s="47"/>
      <c r="E3314" s="47"/>
      <c r="F3314" s="47"/>
      <c r="G3314" s="47"/>
      <c r="H3314" s="47"/>
      <c r="I3314" s="47"/>
    </row>
    <row r="3315" spans="1:9" x14ac:dyDescent="0.25">
      <c r="A3315" s="47"/>
      <c r="B3315" s="47"/>
      <c r="C3315" s="47"/>
      <c r="D3315" s="47"/>
      <c r="E3315" s="47"/>
      <c r="F3315" s="47"/>
      <c r="G3315" s="47"/>
      <c r="H3315" s="47"/>
      <c r="I3315" s="47"/>
    </row>
    <row r="3316" spans="1:9" x14ac:dyDescent="0.25">
      <c r="A3316" s="47"/>
      <c r="B3316" s="47"/>
      <c r="C3316" s="47"/>
      <c r="D3316" s="47"/>
      <c r="E3316" s="47"/>
      <c r="F3316" s="47"/>
      <c r="G3316" s="47"/>
      <c r="H3316" s="47"/>
      <c r="I3316" s="47"/>
    </row>
    <row r="3317" spans="1:9" x14ac:dyDescent="0.25">
      <c r="A3317" s="47"/>
      <c r="B3317" s="47"/>
      <c r="C3317" s="47"/>
      <c r="D3317" s="47"/>
      <c r="E3317" s="47"/>
      <c r="F3317" s="47"/>
      <c r="G3317" s="47"/>
      <c r="H3317" s="47"/>
      <c r="I3317" s="47"/>
    </row>
    <row r="3318" spans="1:9" x14ac:dyDescent="0.25">
      <c r="A3318" s="47"/>
      <c r="B3318" s="47"/>
      <c r="C3318" s="47"/>
      <c r="D3318" s="47"/>
      <c r="E3318" s="47"/>
      <c r="F3318" s="47"/>
      <c r="G3318" s="47"/>
      <c r="H3318" s="47"/>
      <c r="I3318" s="47"/>
    </row>
    <row r="3319" spans="1:9" x14ac:dyDescent="0.25">
      <c r="A3319" s="47"/>
      <c r="B3319" s="47"/>
      <c r="C3319" s="47"/>
      <c r="D3319" s="47"/>
      <c r="E3319" s="47"/>
      <c r="F3319" s="47"/>
      <c r="G3319" s="47"/>
      <c r="H3319" s="47"/>
      <c r="I3319" s="47"/>
    </row>
    <row r="3320" spans="1:9" x14ac:dyDescent="0.25">
      <c r="A3320" s="47"/>
      <c r="B3320" s="47"/>
      <c r="C3320" s="47"/>
      <c r="D3320" s="47"/>
      <c r="E3320" s="47"/>
      <c r="F3320" s="47"/>
      <c r="G3320" s="47"/>
      <c r="H3320" s="47"/>
      <c r="I3320" s="47"/>
    </row>
    <row r="3321" spans="1:9" x14ac:dyDescent="0.25">
      <c r="A3321" s="47"/>
      <c r="B3321" s="47"/>
      <c r="C3321" s="47"/>
      <c r="D3321" s="47"/>
      <c r="E3321" s="47"/>
      <c r="F3321" s="47"/>
      <c r="G3321" s="47"/>
      <c r="H3321" s="47"/>
      <c r="I3321" s="47"/>
    </row>
    <row r="3322" spans="1:9" x14ac:dyDescent="0.25">
      <c r="A3322" s="47"/>
      <c r="B3322" s="47"/>
      <c r="C3322" s="47"/>
      <c r="D3322" s="47"/>
      <c r="E3322" s="47"/>
      <c r="F3322" s="47"/>
      <c r="G3322" s="47"/>
      <c r="H3322" s="47"/>
      <c r="I3322" s="47"/>
    </row>
    <row r="3323" spans="1:9" x14ac:dyDescent="0.25">
      <c r="A3323" s="47"/>
      <c r="B3323" s="47"/>
      <c r="C3323" s="47"/>
      <c r="D3323" s="47"/>
      <c r="E3323" s="47"/>
      <c r="F3323" s="47"/>
      <c r="G3323" s="47"/>
      <c r="H3323" s="47"/>
      <c r="I3323" s="47"/>
    </row>
    <row r="3324" spans="1:9" x14ac:dyDescent="0.25">
      <c r="A3324" s="47"/>
      <c r="B3324" s="47"/>
      <c r="C3324" s="47"/>
      <c r="D3324" s="47"/>
      <c r="E3324" s="47"/>
      <c r="F3324" s="47"/>
      <c r="G3324" s="47"/>
      <c r="H3324" s="47"/>
      <c r="I3324" s="47"/>
    </row>
    <row r="3325" spans="1:9" x14ac:dyDescent="0.25">
      <c r="A3325" s="47"/>
      <c r="B3325" s="47"/>
      <c r="C3325" s="47"/>
      <c r="D3325" s="47"/>
      <c r="E3325" s="47"/>
      <c r="F3325" s="47"/>
      <c r="G3325" s="47"/>
      <c r="H3325" s="47"/>
      <c r="I3325" s="47"/>
    </row>
    <row r="3326" spans="1:9" x14ac:dyDescent="0.25">
      <c r="A3326" s="47"/>
      <c r="B3326" s="47"/>
      <c r="C3326" s="47"/>
      <c r="D3326" s="47"/>
      <c r="E3326" s="47"/>
      <c r="F3326" s="47"/>
      <c r="G3326" s="47"/>
      <c r="H3326" s="47"/>
      <c r="I3326" s="47"/>
    </row>
    <row r="3327" spans="1:9" x14ac:dyDescent="0.25">
      <c r="A3327" s="47"/>
      <c r="B3327" s="47"/>
      <c r="C3327" s="47"/>
      <c r="D3327" s="47"/>
      <c r="E3327" s="47"/>
      <c r="F3327" s="47"/>
      <c r="G3327" s="47"/>
      <c r="H3327" s="47"/>
      <c r="I3327" s="47"/>
    </row>
    <row r="3328" spans="1:9" x14ac:dyDescent="0.25">
      <c r="A3328" s="47"/>
      <c r="B3328" s="47"/>
      <c r="C3328" s="47"/>
      <c r="D3328" s="47"/>
      <c r="E3328" s="47"/>
      <c r="F3328" s="47"/>
      <c r="G3328" s="47"/>
      <c r="H3328" s="47"/>
      <c r="I3328" s="47"/>
    </row>
    <row r="3329" spans="1:9" x14ac:dyDescent="0.25">
      <c r="A3329" s="47"/>
      <c r="B3329" s="47"/>
      <c r="C3329" s="47"/>
      <c r="D3329" s="47"/>
      <c r="E3329" s="47"/>
      <c r="F3329" s="47"/>
      <c r="G3329" s="47"/>
      <c r="H3329" s="47"/>
      <c r="I3329" s="47"/>
    </row>
    <row r="3330" spans="1:9" x14ac:dyDescent="0.25">
      <c r="A3330" s="47"/>
      <c r="B3330" s="47"/>
      <c r="C3330" s="47"/>
      <c r="D3330" s="47"/>
      <c r="E3330" s="47"/>
      <c r="F3330" s="47"/>
      <c r="G3330" s="47"/>
      <c r="H3330" s="47"/>
      <c r="I3330" s="47"/>
    </row>
    <row r="3331" spans="1:9" x14ac:dyDescent="0.25">
      <c r="A3331" s="47"/>
      <c r="B3331" s="47"/>
      <c r="C3331" s="47"/>
      <c r="D3331" s="47"/>
      <c r="E3331" s="47"/>
      <c r="F3331" s="47"/>
      <c r="G3331" s="47"/>
      <c r="H3331" s="47"/>
      <c r="I3331" s="47"/>
    </row>
    <row r="3332" spans="1:9" x14ac:dyDescent="0.25">
      <c r="A3332" s="47"/>
      <c r="B3332" s="47"/>
      <c r="C3332" s="47"/>
      <c r="D3332" s="47"/>
      <c r="E3332" s="47"/>
      <c r="F3332" s="47"/>
      <c r="G3332" s="47"/>
      <c r="H3332" s="47"/>
      <c r="I3332" s="47"/>
    </row>
    <row r="3333" spans="1:9" x14ac:dyDescent="0.25">
      <c r="A3333" s="47"/>
      <c r="B3333" s="47"/>
      <c r="C3333" s="47"/>
      <c r="D3333" s="47"/>
      <c r="E3333" s="47"/>
      <c r="F3333" s="47"/>
      <c r="G3333" s="47"/>
      <c r="H3333" s="47"/>
      <c r="I3333" s="47"/>
    </row>
    <row r="3334" spans="1:9" x14ac:dyDescent="0.25">
      <c r="A3334" s="47"/>
      <c r="B3334" s="47"/>
      <c r="C3334" s="47"/>
      <c r="D3334" s="47"/>
      <c r="E3334" s="47"/>
      <c r="F3334" s="47"/>
      <c r="G3334" s="47"/>
      <c r="H3334" s="47"/>
      <c r="I3334" s="47"/>
    </row>
    <row r="3335" spans="1:9" x14ac:dyDescent="0.25">
      <c r="A3335" s="47"/>
      <c r="B3335" s="47"/>
      <c r="C3335" s="47"/>
      <c r="D3335" s="47"/>
      <c r="E3335" s="47"/>
      <c r="F3335" s="47"/>
      <c r="G3335" s="47"/>
      <c r="H3335" s="47"/>
      <c r="I3335" s="47"/>
    </row>
    <row r="3336" spans="1:9" x14ac:dyDescent="0.25">
      <c r="A3336" s="47"/>
      <c r="B3336" s="47"/>
      <c r="C3336" s="47"/>
      <c r="D3336" s="47"/>
      <c r="E3336" s="47"/>
      <c r="F3336" s="47"/>
      <c r="G3336" s="47"/>
      <c r="H3336" s="47"/>
      <c r="I3336" s="47"/>
    </row>
    <row r="3337" spans="1:9" x14ac:dyDescent="0.25">
      <c r="A3337" s="47"/>
      <c r="B3337" s="47"/>
      <c r="C3337" s="47"/>
      <c r="D3337" s="47"/>
      <c r="E3337" s="47"/>
      <c r="F3337" s="47"/>
      <c r="G3337" s="47"/>
      <c r="H3337" s="47"/>
      <c r="I3337" s="47"/>
    </row>
    <row r="3338" spans="1:9" x14ac:dyDescent="0.25">
      <c r="A3338" s="47"/>
      <c r="B3338" s="47"/>
      <c r="C3338" s="47"/>
      <c r="D3338" s="47"/>
      <c r="E3338" s="47"/>
      <c r="F3338" s="47"/>
      <c r="G3338" s="47"/>
      <c r="H3338" s="47"/>
      <c r="I3338" s="47"/>
    </row>
    <row r="3339" spans="1:9" x14ac:dyDescent="0.25">
      <c r="A3339" s="47"/>
      <c r="B3339" s="47"/>
      <c r="C3339" s="47"/>
      <c r="D3339" s="47"/>
      <c r="E3339" s="47"/>
      <c r="F3339" s="47"/>
      <c r="G3339" s="47"/>
      <c r="H3339" s="47"/>
      <c r="I3339" s="47"/>
    </row>
    <row r="3340" spans="1:9" x14ac:dyDescent="0.25">
      <c r="A3340" s="47"/>
      <c r="B3340" s="47"/>
      <c r="C3340" s="47"/>
      <c r="D3340" s="47"/>
      <c r="E3340" s="47"/>
      <c r="F3340" s="47"/>
      <c r="G3340" s="47"/>
      <c r="H3340" s="47"/>
      <c r="I3340" s="47"/>
    </row>
    <row r="3341" spans="1:9" x14ac:dyDescent="0.25">
      <c r="A3341" s="47"/>
      <c r="B3341" s="47"/>
      <c r="C3341" s="47"/>
      <c r="D3341" s="47"/>
      <c r="E3341" s="47"/>
      <c r="F3341" s="47"/>
      <c r="G3341" s="47"/>
      <c r="H3341" s="47"/>
      <c r="I3341" s="47"/>
    </row>
    <row r="3342" spans="1:9" x14ac:dyDescent="0.25">
      <c r="A3342" s="47"/>
      <c r="B3342" s="47"/>
      <c r="C3342" s="47"/>
      <c r="D3342" s="47"/>
      <c r="E3342" s="47"/>
      <c r="F3342" s="47"/>
      <c r="G3342" s="47"/>
      <c r="H3342" s="47"/>
      <c r="I3342" s="47"/>
    </row>
    <row r="3343" spans="1:9" x14ac:dyDescent="0.25">
      <c r="A3343" s="47"/>
      <c r="B3343" s="47"/>
      <c r="C3343" s="47"/>
      <c r="D3343" s="47"/>
      <c r="E3343" s="47"/>
      <c r="F3343" s="47"/>
      <c r="G3343" s="47"/>
      <c r="H3343" s="47"/>
      <c r="I3343" s="47"/>
    </row>
    <row r="3344" spans="1:9" x14ac:dyDescent="0.25">
      <c r="A3344" s="47"/>
      <c r="B3344" s="47"/>
      <c r="C3344" s="47"/>
      <c r="D3344" s="47"/>
      <c r="E3344" s="47"/>
      <c r="F3344" s="47"/>
      <c r="G3344" s="47"/>
      <c r="H3344" s="47"/>
      <c r="I3344" s="47"/>
    </row>
    <row r="3345" spans="1:9" x14ac:dyDescent="0.25">
      <c r="A3345" s="47"/>
      <c r="B3345" s="47"/>
      <c r="C3345" s="47"/>
      <c r="D3345" s="47"/>
      <c r="E3345" s="47"/>
      <c r="F3345" s="47"/>
      <c r="G3345" s="47"/>
      <c r="H3345" s="47"/>
      <c r="I3345" s="47"/>
    </row>
    <row r="3346" spans="1:9" x14ac:dyDescent="0.25">
      <c r="A3346" s="47"/>
      <c r="B3346" s="47"/>
      <c r="C3346" s="47"/>
      <c r="D3346" s="47"/>
      <c r="E3346" s="47"/>
      <c r="F3346" s="47"/>
      <c r="G3346" s="47"/>
      <c r="H3346" s="47"/>
      <c r="I3346" s="47"/>
    </row>
    <row r="3347" spans="1:9" x14ac:dyDescent="0.25">
      <c r="A3347" s="47"/>
      <c r="B3347" s="47"/>
      <c r="C3347" s="47"/>
      <c r="D3347" s="47"/>
      <c r="E3347" s="47"/>
      <c r="F3347" s="47"/>
      <c r="G3347" s="47"/>
      <c r="H3347" s="47"/>
      <c r="I3347" s="47"/>
    </row>
    <row r="3348" spans="1:9" x14ac:dyDescent="0.25">
      <c r="A3348" s="47"/>
      <c r="B3348" s="47"/>
      <c r="C3348" s="47"/>
      <c r="D3348" s="47"/>
      <c r="E3348" s="47"/>
      <c r="F3348" s="47"/>
      <c r="G3348" s="47"/>
      <c r="H3348" s="47"/>
      <c r="I3348" s="47"/>
    </row>
    <row r="3349" spans="1:9" x14ac:dyDescent="0.25">
      <c r="A3349" s="47"/>
      <c r="B3349" s="47"/>
      <c r="C3349" s="47"/>
      <c r="D3349" s="47"/>
      <c r="E3349" s="47"/>
      <c r="F3349" s="47"/>
      <c r="G3349" s="47"/>
      <c r="H3349" s="47"/>
      <c r="I3349" s="47"/>
    </row>
    <row r="3350" spans="1:9" x14ac:dyDescent="0.25">
      <c r="A3350" s="47"/>
      <c r="B3350" s="47"/>
      <c r="C3350" s="47"/>
      <c r="D3350" s="47"/>
      <c r="E3350" s="47"/>
      <c r="F3350" s="47"/>
      <c r="G3350" s="47"/>
      <c r="H3350" s="47"/>
      <c r="I3350" s="47"/>
    </row>
    <row r="3351" spans="1:9" x14ac:dyDescent="0.25">
      <c r="A3351" s="47"/>
      <c r="B3351" s="47"/>
      <c r="C3351" s="47"/>
      <c r="D3351" s="47"/>
      <c r="E3351" s="47"/>
      <c r="F3351" s="47"/>
      <c r="G3351" s="47"/>
      <c r="H3351" s="47"/>
      <c r="I3351" s="47"/>
    </row>
    <row r="3352" spans="1:9" x14ac:dyDescent="0.25">
      <c r="A3352" s="47"/>
      <c r="B3352" s="47"/>
      <c r="C3352" s="47"/>
      <c r="D3352" s="47"/>
      <c r="E3352" s="47"/>
      <c r="F3352" s="47"/>
      <c r="G3352" s="47"/>
      <c r="H3352" s="47"/>
      <c r="I3352" s="47"/>
    </row>
    <row r="3353" spans="1:9" x14ac:dyDescent="0.25">
      <c r="A3353" s="47"/>
      <c r="B3353" s="47"/>
      <c r="C3353" s="47"/>
      <c r="D3353" s="47"/>
      <c r="E3353" s="47"/>
      <c r="F3353" s="47"/>
      <c r="G3353" s="47"/>
      <c r="H3353" s="47"/>
      <c r="I3353" s="47"/>
    </row>
    <row r="3354" spans="1:9" x14ac:dyDescent="0.25">
      <c r="A3354" s="47"/>
      <c r="B3354" s="47"/>
      <c r="C3354" s="47"/>
      <c r="D3354" s="47"/>
      <c r="E3354" s="47"/>
      <c r="F3354" s="47"/>
      <c r="G3354" s="47"/>
      <c r="H3354" s="47"/>
      <c r="I3354" s="47"/>
    </row>
    <row r="3355" spans="1:9" x14ac:dyDescent="0.25">
      <c r="A3355" s="47"/>
      <c r="B3355" s="47"/>
      <c r="C3355" s="47"/>
      <c r="D3355" s="47"/>
      <c r="E3355" s="47"/>
      <c r="F3355" s="47"/>
      <c r="G3355" s="47"/>
      <c r="H3355" s="47"/>
      <c r="I3355" s="47"/>
    </row>
    <row r="3356" spans="1:9" x14ac:dyDescent="0.25">
      <c r="A3356" s="47"/>
      <c r="B3356" s="47"/>
      <c r="C3356" s="47"/>
      <c r="D3356" s="47"/>
      <c r="E3356" s="47"/>
      <c r="F3356" s="47"/>
      <c r="G3356" s="47"/>
      <c r="H3356" s="47"/>
      <c r="I3356" s="47"/>
    </row>
    <row r="3357" spans="1:9" x14ac:dyDescent="0.25">
      <c r="A3357" s="47"/>
      <c r="B3357" s="47"/>
      <c r="C3357" s="47"/>
      <c r="D3357" s="47"/>
      <c r="E3357" s="47"/>
      <c r="F3357" s="47"/>
      <c r="G3357" s="47"/>
      <c r="H3357" s="47"/>
      <c r="I3357" s="47"/>
    </row>
    <row r="3358" spans="1:9" x14ac:dyDescent="0.25">
      <c r="A3358" s="47"/>
      <c r="B3358" s="47"/>
      <c r="C3358" s="47"/>
      <c r="D3358" s="47"/>
      <c r="E3358" s="47"/>
      <c r="F3358" s="47"/>
      <c r="G3358" s="47"/>
      <c r="H3358" s="47"/>
      <c r="I3358" s="47"/>
    </row>
    <row r="3359" spans="1:9" x14ac:dyDescent="0.25">
      <c r="A3359" s="47"/>
      <c r="B3359" s="47"/>
      <c r="C3359" s="47"/>
      <c r="D3359" s="47"/>
      <c r="E3359" s="47"/>
      <c r="F3359" s="47"/>
      <c r="G3359" s="47"/>
      <c r="H3359" s="47"/>
      <c r="I3359" s="47"/>
    </row>
    <row r="3360" spans="1:9" x14ac:dyDescent="0.25">
      <c r="A3360" s="47"/>
      <c r="B3360" s="47"/>
      <c r="C3360" s="47"/>
      <c r="D3360" s="47"/>
      <c r="E3360" s="47"/>
      <c r="F3360" s="47"/>
      <c r="G3360" s="47"/>
      <c r="H3360" s="47"/>
      <c r="I3360" s="47"/>
    </row>
    <row r="3361" spans="1:9" x14ac:dyDescent="0.25">
      <c r="A3361" s="47"/>
      <c r="B3361" s="47"/>
      <c r="C3361" s="47"/>
      <c r="D3361" s="47"/>
      <c r="E3361" s="47"/>
      <c r="F3361" s="47"/>
      <c r="G3361" s="47"/>
      <c r="H3361" s="47"/>
      <c r="I3361" s="47"/>
    </row>
    <row r="3362" spans="1:9" x14ac:dyDescent="0.25">
      <c r="A3362" s="47"/>
      <c r="B3362" s="47"/>
      <c r="C3362" s="47"/>
      <c r="D3362" s="47"/>
      <c r="E3362" s="47"/>
      <c r="F3362" s="47"/>
      <c r="G3362" s="47"/>
      <c r="H3362" s="47"/>
      <c r="I3362" s="47"/>
    </row>
    <row r="3363" spans="1:9" x14ac:dyDescent="0.25">
      <c r="A3363" s="47"/>
      <c r="B3363" s="47"/>
      <c r="C3363" s="47"/>
      <c r="D3363" s="47"/>
      <c r="E3363" s="47"/>
      <c r="F3363" s="47"/>
      <c r="G3363" s="47"/>
      <c r="H3363" s="47"/>
      <c r="I3363" s="47"/>
    </row>
    <row r="3364" spans="1:9" x14ac:dyDescent="0.25">
      <c r="A3364" s="47"/>
      <c r="B3364" s="47"/>
      <c r="C3364" s="47"/>
      <c r="D3364" s="47"/>
      <c r="E3364" s="47"/>
      <c r="F3364" s="47"/>
      <c r="G3364" s="47"/>
      <c r="H3364" s="47"/>
      <c r="I3364" s="47"/>
    </row>
    <row r="3365" spans="1:9" x14ac:dyDescent="0.25">
      <c r="A3365" s="47"/>
      <c r="B3365" s="47"/>
      <c r="C3365" s="47"/>
      <c r="D3365" s="47"/>
      <c r="E3365" s="47"/>
      <c r="F3365" s="47"/>
      <c r="G3365" s="47"/>
      <c r="H3365" s="47"/>
      <c r="I3365" s="47"/>
    </row>
    <row r="3366" spans="1:9" x14ac:dyDescent="0.25">
      <c r="A3366" s="47"/>
      <c r="B3366" s="47"/>
      <c r="C3366" s="47"/>
      <c r="D3366" s="47"/>
      <c r="E3366" s="47"/>
      <c r="F3366" s="47"/>
      <c r="G3366" s="47"/>
      <c r="H3366" s="47"/>
      <c r="I3366" s="47"/>
    </row>
    <row r="3367" spans="1:9" x14ac:dyDescent="0.25">
      <c r="A3367" s="47"/>
      <c r="B3367" s="47"/>
      <c r="C3367" s="47"/>
      <c r="D3367" s="47"/>
      <c r="E3367" s="47"/>
      <c r="F3367" s="47"/>
      <c r="G3367" s="47"/>
      <c r="H3367" s="47"/>
      <c r="I3367" s="47"/>
    </row>
    <row r="3368" spans="1:9" x14ac:dyDescent="0.25">
      <c r="A3368" s="47"/>
      <c r="B3368" s="47"/>
      <c r="C3368" s="47"/>
      <c r="D3368" s="47"/>
      <c r="E3368" s="47"/>
      <c r="F3368" s="47"/>
      <c r="G3368" s="47"/>
      <c r="H3368" s="47"/>
      <c r="I3368" s="47"/>
    </row>
    <row r="3369" spans="1:9" x14ac:dyDescent="0.25">
      <c r="A3369" s="47"/>
      <c r="B3369" s="47"/>
      <c r="C3369" s="47"/>
      <c r="D3369" s="47"/>
      <c r="E3369" s="47"/>
      <c r="F3369" s="47"/>
      <c r="G3369" s="47"/>
      <c r="H3369" s="47"/>
      <c r="I3369" s="47"/>
    </row>
    <row r="3370" spans="1:9" x14ac:dyDescent="0.25">
      <c r="A3370" s="47"/>
      <c r="B3370" s="47"/>
      <c r="C3370" s="47"/>
      <c r="D3370" s="47"/>
      <c r="E3370" s="47"/>
      <c r="F3370" s="47"/>
      <c r="G3370" s="47"/>
      <c r="H3370" s="47"/>
      <c r="I3370" s="47"/>
    </row>
    <row r="3371" spans="1:9" x14ac:dyDescent="0.25">
      <c r="A3371" s="47"/>
      <c r="B3371" s="47"/>
      <c r="C3371" s="47"/>
      <c r="D3371" s="47"/>
      <c r="E3371" s="47"/>
      <c r="F3371" s="47"/>
      <c r="G3371" s="47"/>
      <c r="H3371" s="47"/>
      <c r="I3371" s="47"/>
    </row>
    <row r="3372" spans="1:9" x14ac:dyDescent="0.25">
      <c r="A3372" s="47"/>
      <c r="B3372" s="47"/>
      <c r="C3372" s="47"/>
      <c r="D3372" s="47"/>
      <c r="E3372" s="47"/>
      <c r="F3372" s="47"/>
      <c r="G3372" s="47"/>
      <c r="H3372" s="47"/>
      <c r="I3372" s="47"/>
    </row>
    <row r="3373" spans="1:9" x14ac:dyDescent="0.25">
      <c r="A3373" s="47"/>
      <c r="B3373" s="47"/>
      <c r="C3373" s="47"/>
      <c r="D3373" s="47"/>
      <c r="E3373" s="47"/>
      <c r="F3373" s="47"/>
      <c r="G3373" s="47"/>
      <c r="H3373" s="47"/>
      <c r="I3373" s="47"/>
    </row>
    <row r="3374" spans="1:9" x14ac:dyDescent="0.25">
      <c r="A3374" s="47"/>
      <c r="B3374" s="47"/>
      <c r="C3374" s="47"/>
      <c r="D3374" s="47"/>
      <c r="E3374" s="47"/>
      <c r="F3374" s="47"/>
      <c r="G3374" s="47"/>
      <c r="H3374" s="47"/>
      <c r="I3374" s="47"/>
    </row>
    <row r="3375" spans="1:9" x14ac:dyDescent="0.25">
      <c r="A3375" s="47"/>
      <c r="B3375" s="47"/>
      <c r="C3375" s="47"/>
      <c r="D3375" s="47"/>
      <c r="E3375" s="47"/>
      <c r="F3375" s="47"/>
      <c r="G3375" s="47"/>
      <c r="H3375" s="47"/>
      <c r="I3375" s="47"/>
    </row>
    <row r="3376" spans="1:9" x14ac:dyDescent="0.25">
      <c r="A3376" s="47"/>
      <c r="B3376" s="47"/>
      <c r="C3376" s="47"/>
      <c r="D3376" s="47"/>
      <c r="E3376" s="47"/>
      <c r="F3376" s="47"/>
      <c r="G3376" s="47"/>
      <c r="H3376" s="47"/>
      <c r="I3376" s="47"/>
    </row>
    <row r="3377" spans="1:9" x14ac:dyDescent="0.25">
      <c r="A3377" s="47"/>
      <c r="B3377" s="47"/>
      <c r="C3377" s="47"/>
      <c r="D3377" s="47"/>
      <c r="E3377" s="47"/>
      <c r="F3377" s="47"/>
      <c r="G3377" s="47"/>
      <c r="H3377" s="47"/>
      <c r="I3377" s="47"/>
    </row>
    <row r="3378" spans="1:9" x14ac:dyDescent="0.25">
      <c r="A3378" s="47"/>
      <c r="B3378" s="47"/>
      <c r="C3378" s="47"/>
      <c r="D3378" s="47"/>
      <c r="E3378" s="47"/>
      <c r="F3378" s="47"/>
      <c r="G3378" s="47"/>
      <c r="H3378" s="47"/>
      <c r="I3378" s="47"/>
    </row>
    <row r="3379" spans="1:9" x14ac:dyDescent="0.25">
      <c r="A3379" s="47"/>
      <c r="B3379" s="47"/>
      <c r="C3379" s="47"/>
      <c r="D3379" s="47"/>
      <c r="E3379" s="47"/>
      <c r="F3379" s="47"/>
      <c r="G3379" s="47"/>
      <c r="H3379" s="47"/>
      <c r="I3379" s="47"/>
    </row>
    <row r="3380" spans="1:9" x14ac:dyDescent="0.25">
      <c r="A3380" s="47"/>
      <c r="B3380" s="47"/>
      <c r="C3380" s="47"/>
      <c r="D3380" s="47"/>
      <c r="E3380" s="47"/>
      <c r="F3380" s="47"/>
      <c r="G3380" s="47"/>
      <c r="H3380" s="47"/>
      <c r="I3380" s="47"/>
    </row>
    <row r="3381" spans="1:9" x14ac:dyDescent="0.25">
      <c r="A3381" s="47"/>
      <c r="B3381" s="47"/>
      <c r="C3381" s="47"/>
      <c r="D3381" s="47"/>
      <c r="E3381" s="47"/>
      <c r="F3381" s="47"/>
      <c r="G3381" s="47"/>
      <c r="H3381" s="47"/>
      <c r="I3381" s="47"/>
    </row>
    <row r="3382" spans="1:9" x14ac:dyDescent="0.25">
      <c r="A3382" s="47"/>
      <c r="B3382" s="47"/>
      <c r="C3382" s="47"/>
      <c r="D3382" s="47"/>
      <c r="E3382" s="47"/>
      <c r="F3382" s="47"/>
      <c r="G3382" s="47"/>
      <c r="H3382" s="47"/>
      <c r="I3382" s="47"/>
    </row>
    <row r="3383" spans="1:9" x14ac:dyDescent="0.25">
      <c r="A3383" s="47"/>
      <c r="B3383" s="47"/>
      <c r="C3383" s="47"/>
      <c r="D3383" s="47"/>
      <c r="E3383" s="47"/>
      <c r="F3383" s="47"/>
      <c r="G3383" s="47"/>
      <c r="H3383" s="47"/>
      <c r="I3383" s="47"/>
    </row>
    <row r="3384" spans="1:9" x14ac:dyDescent="0.25">
      <c r="A3384" s="47"/>
      <c r="B3384" s="47"/>
      <c r="C3384" s="47"/>
      <c r="D3384" s="47"/>
      <c r="E3384" s="47"/>
      <c r="F3384" s="47"/>
      <c r="G3384" s="47"/>
      <c r="H3384" s="47"/>
      <c r="I3384" s="47"/>
    </row>
    <row r="3385" spans="1:9" x14ac:dyDescent="0.25">
      <c r="A3385" s="47"/>
      <c r="B3385" s="47"/>
      <c r="C3385" s="47"/>
      <c r="D3385" s="47"/>
      <c r="E3385" s="47"/>
      <c r="F3385" s="47"/>
      <c r="G3385" s="47"/>
      <c r="H3385" s="47"/>
      <c r="I3385" s="47"/>
    </row>
    <row r="3386" spans="1:9" x14ac:dyDescent="0.25">
      <c r="A3386" s="47"/>
      <c r="B3386" s="47"/>
      <c r="C3386" s="47"/>
      <c r="D3386" s="47"/>
      <c r="E3386" s="47"/>
      <c r="F3386" s="47"/>
      <c r="G3386" s="47"/>
      <c r="H3386" s="47"/>
      <c r="I3386" s="47"/>
    </row>
    <row r="3387" spans="1:9" x14ac:dyDescent="0.25">
      <c r="A3387" s="47"/>
      <c r="B3387" s="47"/>
      <c r="C3387" s="47"/>
      <c r="D3387" s="47"/>
      <c r="E3387" s="47"/>
      <c r="F3387" s="47"/>
      <c r="G3387" s="47"/>
      <c r="H3387" s="47"/>
      <c r="I3387" s="47"/>
    </row>
    <row r="3388" spans="1:9" x14ac:dyDescent="0.25">
      <c r="A3388" s="47"/>
      <c r="B3388" s="47"/>
      <c r="C3388" s="47"/>
      <c r="D3388" s="47"/>
      <c r="E3388" s="47"/>
      <c r="F3388" s="47"/>
      <c r="G3388" s="47"/>
      <c r="H3388" s="47"/>
      <c r="I3388" s="47"/>
    </row>
    <row r="3389" spans="1:9" x14ac:dyDescent="0.25">
      <c r="A3389" s="47"/>
      <c r="B3389" s="47"/>
      <c r="C3389" s="47"/>
      <c r="D3389" s="47"/>
      <c r="E3389" s="47"/>
      <c r="F3389" s="47"/>
      <c r="G3389" s="47"/>
      <c r="H3389" s="47"/>
      <c r="I3389" s="47"/>
    </row>
    <row r="3390" spans="1:9" x14ac:dyDescent="0.25">
      <c r="A3390" s="47"/>
      <c r="B3390" s="47"/>
      <c r="C3390" s="47"/>
      <c r="D3390" s="47"/>
      <c r="E3390" s="47"/>
      <c r="F3390" s="47"/>
      <c r="G3390" s="47"/>
      <c r="H3390" s="47"/>
      <c r="I3390" s="47"/>
    </row>
    <row r="3391" spans="1:9" x14ac:dyDescent="0.25">
      <c r="A3391" s="47"/>
      <c r="B3391" s="47"/>
      <c r="C3391" s="47"/>
      <c r="D3391" s="47"/>
      <c r="E3391" s="47"/>
      <c r="F3391" s="47"/>
      <c r="G3391" s="47"/>
      <c r="H3391" s="47"/>
      <c r="I3391" s="47"/>
    </row>
    <row r="3392" spans="1:9" x14ac:dyDescent="0.25">
      <c r="A3392" s="47"/>
      <c r="B3392" s="47"/>
      <c r="C3392" s="47"/>
      <c r="D3392" s="47"/>
      <c r="E3392" s="47"/>
      <c r="F3392" s="47"/>
      <c r="G3392" s="47"/>
      <c r="H3392" s="47"/>
      <c r="I3392" s="47"/>
    </row>
    <row r="3393" spans="1:9" x14ac:dyDescent="0.25">
      <c r="A3393" s="47"/>
      <c r="B3393" s="47"/>
      <c r="C3393" s="47"/>
      <c r="D3393" s="47"/>
      <c r="E3393" s="47"/>
      <c r="F3393" s="47"/>
      <c r="G3393" s="47"/>
      <c r="H3393" s="47"/>
      <c r="I3393" s="47"/>
    </row>
    <row r="3394" spans="1:9" x14ac:dyDescent="0.25">
      <c r="A3394" s="47"/>
      <c r="B3394" s="47"/>
      <c r="C3394" s="47"/>
      <c r="D3394" s="47"/>
      <c r="E3394" s="47"/>
      <c r="F3394" s="47"/>
      <c r="G3394" s="47"/>
      <c r="H3394" s="47"/>
      <c r="I3394" s="47"/>
    </row>
    <row r="3395" spans="1:9" x14ac:dyDescent="0.25">
      <c r="A3395" s="47"/>
      <c r="B3395" s="47"/>
      <c r="C3395" s="47"/>
      <c r="D3395" s="47"/>
      <c r="E3395" s="47"/>
      <c r="F3395" s="47"/>
      <c r="G3395" s="47"/>
      <c r="H3395" s="47"/>
      <c r="I3395" s="47"/>
    </row>
    <row r="3396" spans="1:9" x14ac:dyDescent="0.25">
      <c r="A3396" s="47"/>
      <c r="B3396" s="47"/>
      <c r="C3396" s="47"/>
      <c r="D3396" s="47"/>
      <c r="E3396" s="47"/>
      <c r="F3396" s="47"/>
      <c r="G3396" s="47"/>
      <c r="H3396" s="47"/>
      <c r="I3396" s="47"/>
    </row>
    <row r="3397" spans="1:9" x14ac:dyDescent="0.25">
      <c r="A3397" s="47"/>
      <c r="B3397" s="47"/>
      <c r="C3397" s="47"/>
      <c r="D3397" s="47"/>
      <c r="E3397" s="47"/>
      <c r="F3397" s="47"/>
      <c r="G3397" s="47"/>
      <c r="H3397" s="47"/>
      <c r="I3397" s="47"/>
    </row>
    <row r="3398" spans="1:9" x14ac:dyDescent="0.25">
      <c r="A3398" s="47"/>
      <c r="B3398" s="47"/>
      <c r="C3398" s="47"/>
      <c r="D3398" s="47"/>
      <c r="E3398" s="47"/>
      <c r="F3398" s="47"/>
      <c r="G3398" s="47"/>
      <c r="H3398" s="47"/>
      <c r="I3398" s="47"/>
    </row>
    <row r="3399" spans="1:9" x14ac:dyDescent="0.25">
      <c r="A3399" s="47"/>
      <c r="B3399" s="47"/>
      <c r="C3399" s="47"/>
      <c r="D3399" s="47"/>
      <c r="E3399" s="47"/>
      <c r="F3399" s="47"/>
      <c r="G3399" s="47"/>
      <c r="H3399" s="47"/>
      <c r="I3399" s="47"/>
    </row>
    <row r="3400" spans="1:9" x14ac:dyDescent="0.25">
      <c r="A3400" s="47"/>
      <c r="B3400" s="47"/>
      <c r="C3400" s="47"/>
      <c r="D3400" s="47"/>
      <c r="E3400" s="47"/>
      <c r="F3400" s="47"/>
      <c r="G3400" s="47"/>
      <c r="H3400" s="47"/>
      <c r="I3400" s="47"/>
    </row>
    <row r="3401" spans="1:9" x14ac:dyDescent="0.25">
      <c r="A3401" s="47"/>
      <c r="B3401" s="47"/>
      <c r="C3401" s="47"/>
      <c r="D3401" s="47"/>
      <c r="E3401" s="47"/>
      <c r="F3401" s="47"/>
      <c r="G3401" s="47"/>
      <c r="H3401" s="47"/>
      <c r="I3401" s="47"/>
    </row>
    <row r="3402" spans="1:9" x14ac:dyDescent="0.25">
      <c r="A3402" s="47"/>
      <c r="B3402" s="47"/>
      <c r="C3402" s="47"/>
      <c r="D3402" s="47"/>
      <c r="E3402" s="47"/>
      <c r="F3402" s="47"/>
      <c r="G3402" s="47"/>
      <c r="H3402" s="47"/>
      <c r="I3402" s="47"/>
    </row>
    <row r="3403" spans="1:9" x14ac:dyDescent="0.25">
      <c r="A3403" s="47"/>
      <c r="B3403" s="47"/>
      <c r="C3403" s="47"/>
      <c r="D3403" s="47"/>
      <c r="E3403" s="47"/>
      <c r="F3403" s="47"/>
      <c r="G3403" s="47"/>
      <c r="H3403" s="47"/>
      <c r="I3403" s="47"/>
    </row>
    <row r="3404" spans="1:9" x14ac:dyDescent="0.25">
      <c r="A3404" s="47"/>
      <c r="B3404" s="47"/>
      <c r="C3404" s="47"/>
      <c r="D3404" s="47"/>
      <c r="E3404" s="47"/>
      <c r="F3404" s="47"/>
      <c r="G3404" s="47"/>
      <c r="H3404" s="47"/>
      <c r="I3404" s="47"/>
    </row>
    <row r="3405" spans="1:9" x14ac:dyDescent="0.25">
      <c r="A3405" s="47"/>
      <c r="B3405" s="47"/>
      <c r="C3405" s="47"/>
      <c r="D3405" s="47"/>
      <c r="E3405" s="47"/>
      <c r="F3405" s="47"/>
      <c r="G3405" s="47"/>
      <c r="H3405" s="47"/>
      <c r="I3405" s="47"/>
    </row>
    <row r="3406" spans="1:9" x14ac:dyDescent="0.25">
      <c r="A3406" s="47"/>
      <c r="B3406" s="47"/>
      <c r="C3406" s="47"/>
      <c r="D3406" s="47"/>
      <c r="E3406" s="47"/>
      <c r="F3406" s="47"/>
      <c r="G3406" s="47"/>
      <c r="H3406" s="47"/>
      <c r="I3406" s="47"/>
    </row>
    <row r="3407" spans="1:9" x14ac:dyDescent="0.25">
      <c r="A3407" s="47"/>
      <c r="B3407" s="47"/>
      <c r="C3407" s="47"/>
      <c r="D3407" s="47"/>
      <c r="E3407" s="47"/>
      <c r="F3407" s="47"/>
      <c r="G3407" s="47"/>
      <c r="H3407" s="47"/>
      <c r="I3407" s="47"/>
    </row>
    <row r="3408" spans="1:9" x14ac:dyDescent="0.25">
      <c r="A3408" s="47"/>
      <c r="B3408" s="47"/>
      <c r="C3408" s="47"/>
      <c r="D3408" s="47"/>
      <c r="E3408" s="47"/>
      <c r="F3408" s="47"/>
      <c r="G3408" s="47"/>
      <c r="H3408" s="47"/>
      <c r="I3408" s="47"/>
    </row>
    <row r="3409" spans="1:9" x14ac:dyDescent="0.25">
      <c r="A3409" s="47"/>
      <c r="B3409" s="47"/>
      <c r="C3409" s="47"/>
      <c r="D3409" s="47"/>
      <c r="E3409" s="47"/>
      <c r="F3409" s="47"/>
      <c r="G3409" s="47"/>
      <c r="H3409" s="47"/>
      <c r="I3409" s="47"/>
    </row>
    <row r="3410" spans="1:9" x14ac:dyDescent="0.25">
      <c r="A3410" s="47"/>
      <c r="B3410" s="47"/>
      <c r="C3410" s="47"/>
      <c r="D3410" s="47"/>
      <c r="E3410" s="47"/>
      <c r="F3410" s="47"/>
      <c r="G3410" s="47"/>
      <c r="H3410" s="47"/>
      <c r="I3410" s="47"/>
    </row>
    <row r="3411" spans="1:9" x14ac:dyDescent="0.25">
      <c r="A3411" s="47"/>
      <c r="B3411" s="47"/>
      <c r="C3411" s="47"/>
      <c r="D3411" s="47"/>
      <c r="E3411" s="47"/>
      <c r="F3411" s="47"/>
      <c r="G3411" s="47"/>
      <c r="H3411" s="47"/>
      <c r="I3411" s="47"/>
    </row>
    <row r="3412" spans="1:9" x14ac:dyDescent="0.25">
      <c r="A3412" s="47"/>
      <c r="B3412" s="47"/>
      <c r="C3412" s="47"/>
      <c r="D3412" s="47"/>
      <c r="E3412" s="47"/>
      <c r="F3412" s="47"/>
      <c r="G3412" s="47"/>
      <c r="H3412" s="47"/>
      <c r="I3412" s="47"/>
    </row>
    <row r="3413" spans="1:9" x14ac:dyDescent="0.25">
      <c r="A3413" s="47"/>
      <c r="B3413" s="47"/>
      <c r="C3413" s="47"/>
      <c r="D3413" s="47"/>
      <c r="E3413" s="47"/>
      <c r="F3413" s="47"/>
      <c r="G3413" s="47"/>
      <c r="H3413" s="47"/>
      <c r="I3413" s="47"/>
    </row>
    <row r="3414" spans="1:9" x14ac:dyDescent="0.25">
      <c r="A3414" s="47"/>
      <c r="B3414" s="47"/>
      <c r="C3414" s="47"/>
      <c r="D3414" s="47"/>
      <c r="E3414" s="47"/>
      <c r="F3414" s="47"/>
      <c r="G3414" s="47"/>
      <c r="H3414" s="47"/>
      <c r="I3414" s="47"/>
    </row>
    <row r="3415" spans="1:9" x14ac:dyDescent="0.25">
      <c r="A3415" s="47"/>
      <c r="B3415" s="47"/>
      <c r="C3415" s="47"/>
      <c r="D3415" s="47"/>
      <c r="E3415" s="47"/>
      <c r="F3415" s="47"/>
      <c r="G3415" s="47"/>
      <c r="H3415" s="47"/>
      <c r="I3415" s="47"/>
    </row>
    <row r="3416" spans="1:9" x14ac:dyDescent="0.25">
      <c r="A3416" s="47"/>
      <c r="B3416" s="47"/>
      <c r="C3416" s="47"/>
      <c r="D3416" s="47"/>
      <c r="E3416" s="47"/>
      <c r="F3416" s="47"/>
      <c r="G3416" s="47"/>
      <c r="H3416" s="47"/>
      <c r="I3416" s="47"/>
    </row>
    <row r="3417" spans="1:9" x14ac:dyDescent="0.25">
      <c r="A3417" s="47"/>
      <c r="B3417" s="47"/>
      <c r="C3417" s="47"/>
      <c r="D3417" s="47"/>
      <c r="E3417" s="47"/>
      <c r="F3417" s="47"/>
      <c r="G3417" s="47"/>
      <c r="H3417" s="47"/>
      <c r="I3417" s="47"/>
    </row>
    <row r="3418" spans="1:9" x14ac:dyDescent="0.25">
      <c r="A3418" s="47"/>
      <c r="B3418" s="47"/>
      <c r="C3418" s="47"/>
      <c r="D3418" s="47"/>
      <c r="E3418" s="47"/>
      <c r="F3418" s="47"/>
      <c r="G3418" s="47"/>
      <c r="H3418" s="47"/>
      <c r="I3418" s="47"/>
    </row>
    <row r="3419" spans="1:9" x14ac:dyDescent="0.25">
      <c r="A3419" s="47"/>
      <c r="B3419" s="47"/>
      <c r="C3419" s="47"/>
      <c r="D3419" s="47"/>
      <c r="E3419" s="47"/>
      <c r="F3419" s="47"/>
      <c r="G3419" s="47"/>
      <c r="H3419" s="47"/>
      <c r="I3419" s="47"/>
    </row>
    <row r="3420" spans="1:9" x14ac:dyDescent="0.25">
      <c r="A3420" s="47"/>
      <c r="B3420" s="47"/>
      <c r="C3420" s="47"/>
      <c r="D3420" s="47"/>
      <c r="E3420" s="47"/>
      <c r="F3420" s="47"/>
      <c r="G3420" s="47"/>
      <c r="H3420" s="47"/>
      <c r="I3420" s="47"/>
    </row>
    <row r="3421" spans="1:9" x14ac:dyDescent="0.25">
      <c r="A3421" s="47"/>
      <c r="B3421" s="47"/>
      <c r="C3421" s="47"/>
      <c r="D3421" s="47"/>
      <c r="E3421" s="47"/>
      <c r="F3421" s="47"/>
      <c r="G3421" s="47"/>
      <c r="H3421" s="47"/>
      <c r="I3421" s="47"/>
    </row>
    <row r="3422" spans="1:9" x14ac:dyDescent="0.25">
      <c r="A3422" s="47"/>
      <c r="B3422" s="47"/>
      <c r="C3422" s="47"/>
      <c r="D3422" s="47"/>
      <c r="E3422" s="47"/>
      <c r="F3422" s="47"/>
      <c r="G3422" s="47"/>
      <c r="H3422" s="47"/>
      <c r="I3422" s="47"/>
    </row>
    <row r="3423" spans="1:9" x14ac:dyDescent="0.25">
      <c r="A3423" s="47"/>
      <c r="B3423" s="47"/>
      <c r="C3423" s="47"/>
      <c r="D3423" s="47"/>
      <c r="E3423" s="47"/>
      <c r="F3423" s="47"/>
      <c r="G3423" s="47"/>
      <c r="H3423" s="47"/>
      <c r="I3423" s="47"/>
    </row>
    <row r="3424" spans="1:9" x14ac:dyDescent="0.25">
      <c r="A3424" s="47"/>
      <c r="B3424" s="47"/>
      <c r="C3424" s="47"/>
      <c r="D3424" s="47"/>
      <c r="E3424" s="47"/>
      <c r="F3424" s="47"/>
      <c r="G3424" s="47"/>
      <c r="H3424" s="47"/>
      <c r="I3424" s="47"/>
    </row>
    <row r="3425" spans="1:9" x14ac:dyDescent="0.25">
      <c r="A3425" s="47"/>
      <c r="B3425" s="47"/>
      <c r="C3425" s="47"/>
      <c r="D3425" s="47"/>
      <c r="E3425" s="47"/>
      <c r="F3425" s="47"/>
      <c r="G3425" s="47"/>
      <c r="H3425" s="47"/>
      <c r="I3425" s="47"/>
    </row>
    <row r="3426" spans="1:9" x14ac:dyDescent="0.25">
      <c r="A3426" s="47"/>
      <c r="B3426" s="47"/>
      <c r="C3426" s="47"/>
      <c r="D3426" s="47"/>
      <c r="E3426" s="47"/>
      <c r="F3426" s="47"/>
      <c r="G3426" s="47"/>
      <c r="H3426" s="47"/>
      <c r="I3426" s="47"/>
    </row>
    <row r="3427" spans="1:9" x14ac:dyDescent="0.25">
      <c r="A3427" s="47"/>
      <c r="B3427" s="47"/>
      <c r="C3427" s="47"/>
      <c r="D3427" s="47"/>
      <c r="E3427" s="47"/>
      <c r="F3427" s="47"/>
      <c r="G3427" s="47"/>
      <c r="H3427" s="47"/>
      <c r="I3427" s="47"/>
    </row>
    <row r="3428" spans="1:9" x14ac:dyDescent="0.25">
      <c r="A3428" s="47"/>
      <c r="B3428" s="47"/>
      <c r="C3428" s="47"/>
      <c r="D3428" s="47"/>
      <c r="E3428" s="47"/>
      <c r="F3428" s="47"/>
      <c r="G3428" s="47"/>
      <c r="H3428" s="47"/>
      <c r="I3428" s="47"/>
    </row>
    <row r="3429" spans="1:9" x14ac:dyDescent="0.25">
      <c r="A3429" s="47"/>
      <c r="B3429" s="47"/>
      <c r="C3429" s="47"/>
      <c r="D3429" s="47"/>
      <c r="E3429" s="47"/>
      <c r="F3429" s="47"/>
      <c r="G3429" s="47"/>
      <c r="H3429" s="47"/>
      <c r="I3429" s="47"/>
    </row>
    <row r="3430" spans="1:9" x14ac:dyDescent="0.25">
      <c r="A3430" s="47"/>
      <c r="B3430" s="47"/>
      <c r="C3430" s="47"/>
      <c r="D3430" s="47"/>
      <c r="E3430" s="47"/>
      <c r="F3430" s="47"/>
      <c r="G3430" s="47"/>
      <c r="H3430" s="47"/>
      <c r="I3430" s="47"/>
    </row>
    <row r="3431" spans="1:9" x14ac:dyDescent="0.25">
      <c r="A3431" s="47"/>
      <c r="B3431" s="47"/>
      <c r="C3431" s="47"/>
      <c r="D3431" s="47"/>
      <c r="E3431" s="47"/>
      <c r="F3431" s="47"/>
      <c r="G3431" s="47"/>
      <c r="H3431" s="47"/>
      <c r="I3431" s="47"/>
    </row>
    <row r="3432" spans="1:9" x14ac:dyDescent="0.25">
      <c r="A3432" s="47"/>
      <c r="B3432" s="47"/>
      <c r="C3432" s="47"/>
      <c r="D3432" s="47"/>
      <c r="E3432" s="47"/>
      <c r="F3432" s="47"/>
      <c r="G3432" s="47"/>
      <c r="H3432" s="47"/>
      <c r="I3432" s="47"/>
    </row>
    <row r="3433" spans="1:9" x14ac:dyDescent="0.25">
      <c r="A3433" s="47"/>
      <c r="B3433" s="47"/>
      <c r="C3433" s="47"/>
      <c r="D3433" s="47"/>
      <c r="E3433" s="47"/>
      <c r="F3433" s="47"/>
      <c r="G3433" s="47"/>
      <c r="H3433" s="47"/>
      <c r="I3433" s="47"/>
    </row>
    <row r="3434" spans="1:9" x14ac:dyDescent="0.25">
      <c r="A3434" s="47"/>
      <c r="B3434" s="47"/>
      <c r="C3434" s="47"/>
      <c r="D3434" s="47"/>
      <c r="E3434" s="47"/>
      <c r="F3434" s="47"/>
      <c r="G3434" s="47"/>
      <c r="H3434" s="47"/>
      <c r="I3434" s="47"/>
    </row>
    <row r="3435" spans="1:9" x14ac:dyDescent="0.25">
      <c r="A3435" s="47"/>
      <c r="B3435" s="47"/>
      <c r="C3435" s="47"/>
      <c r="D3435" s="47"/>
      <c r="E3435" s="47"/>
      <c r="F3435" s="47"/>
      <c r="G3435" s="47"/>
      <c r="H3435" s="47"/>
      <c r="I3435" s="47"/>
    </row>
    <row r="3436" spans="1:9" x14ac:dyDescent="0.25">
      <c r="A3436" s="47"/>
      <c r="B3436" s="47"/>
      <c r="C3436" s="47"/>
      <c r="D3436" s="47"/>
      <c r="E3436" s="47"/>
      <c r="F3436" s="47"/>
      <c r="G3436" s="47"/>
      <c r="H3436" s="47"/>
      <c r="I3436" s="47"/>
    </row>
    <row r="3437" spans="1:9" x14ac:dyDescent="0.25">
      <c r="A3437" s="47"/>
      <c r="B3437" s="47"/>
      <c r="C3437" s="47"/>
      <c r="D3437" s="47"/>
      <c r="E3437" s="47"/>
      <c r="F3437" s="47"/>
      <c r="G3437" s="47"/>
      <c r="H3437" s="47"/>
      <c r="I3437" s="47"/>
    </row>
    <row r="3438" spans="1:9" x14ac:dyDescent="0.25">
      <c r="A3438" s="47"/>
      <c r="B3438" s="47"/>
      <c r="C3438" s="47"/>
      <c r="D3438" s="47"/>
      <c r="E3438" s="47"/>
      <c r="F3438" s="47"/>
      <c r="G3438" s="47"/>
      <c r="H3438" s="47"/>
      <c r="I3438" s="47"/>
    </row>
    <row r="3439" spans="1:9" x14ac:dyDescent="0.25">
      <c r="A3439" s="47"/>
      <c r="B3439" s="47"/>
      <c r="C3439" s="47"/>
      <c r="D3439" s="47"/>
      <c r="E3439" s="47"/>
      <c r="F3439" s="47"/>
      <c r="G3439" s="47"/>
      <c r="H3439" s="47"/>
      <c r="I3439" s="47"/>
    </row>
    <row r="3440" spans="1:9" x14ac:dyDescent="0.25">
      <c r="A3440" s="47"/>
      <c r="B3440" s="47"/>
      <c r="C3440" s="47"/>
      <c r="D3440" s="47"/>
      <c r="E3440" s="47"/>
      <c r="F3440" s="47"/>
      <c r="G3440" s="47"/>
      <c r="H3440" s="47"/>
      <c r="I3440" s="47"/>
    </row>
    <row r="3441" spans="1:9" x14ac:dyDescent="0.25">
      <c r="A3441" s="47"/>
      <c r="B3441" s="47"/>
      <c r="C3441" s="47"/>
      <c r="D3441" s="47"/>
      <c r="E3441" s="47"/>
      <c r="F3441" s="47"/>
      <c r="G3441" s="47"/>
      <c r="H3441" s="47"/>
      <c r="I3441" s="47"/>
    </row>
    <row r="3442" spans="1:9" x14ac:dyDescent="0.25">
      <c r="A3442" s="47"/>
      <c r="B3442" s="47"/>
      <c r="C3442" s="47"/>
      <c r="D3442" s="47"/>
      <c r="E3442" s="47"/>
      <c r="F3442" s="47"/>
      <c r="G3442" s="47"/>
      <c r="H3442" s="47"/>
      <c r="I3442" s="47"/>
    </row>
    <row r="3443" spans="1:9" x14ac:dyDescent="0.25">
      <c r="A3443" s="47"/>
      <c r="B3443" s="47"/>
      <c r="C3443" s="47"/>
      <c r="D3443" s="47"/>
      <c r="E3443" s="47"/>
      <c r="F3443" s="47"/>
      <c r="G3443" s="47"/>
      <c r="H3443" s="47"/>
      <c r="I3443" s="47"/>
    </row>
    <row r="3444" spans="1:9" x14ac:dyDescent="0.25">
      <c r="A3444" s="47"/>
      <c r="B3444" s="47"/>
      <c r="C3444" s="47"/>
      <c r="D3444" s="47"/>
      <c r="E3444" s="47"/>
      <c r="F3444" s="47"/>
      <c r="G3444" s="47"/>
      <c r="H3444" s="47"/>
      <c r="I3444" s="47"/>
    </row>
    <row r="3445" spans="1:9" x14ac:dyDescent="0.25">
      <c r="A3445" s="47"/>
      <c r="B3445" s="47"/>
      <c r="C3445" s="47"/>
      <c r="D3445" s="47"/>
      <c r="E3445" s="47"/>
      <c r="F3445" s="47"/>
      <c r="G3445" s="47"/>
      <c r="H3445" s="47"/>
      <c r="I3445" s="47"/>
    </row>
    <row r="3446" spans="1:9" x14ac:dyDescent="0.25">
      <c r="A3446" s="47"/>
      <c r="B3446" s="47"/>
      <c r="C3446" s="47"/>
      <c r="D3446" s="47"/>
      <c r="E3446" s="47"/>
      <c r="F3446" s="47"/>
      <c r="G3446" s="47"/>
      <c r="H3446" s="47"/>
      <c r="I3446" s="47"/>
    </row>
    <row r="3447" spans="1:9" x14ac:dyDescent="0.25">
      <c r="A3447" s="47"/>
      <c r="B3447" s="47"/>
      <c r="C3447" s="47"/>
      <c r="D3447" s="47"/>
      <c r="E3447" s="47"/>
      <c r="F3447" s="47"/>
      <c r="G3447" s="47"/>
      <c r="H3447" s="47"/>
      <c r="I3447" s="47"/>
    </row>
    <row r="3448" spans="1:9" x14ac:dyDescent="0.25">
      <c r="A3448" s="47"/>
      <c r="B3448" s="47"/>
      <c r="C3448" s="47"/>
      <c r="D3448" s="47"/>
      <c r="E3448" s="47"/>
      <c r="F3448" s="47"/>
      <c r="G3448" s="47"/>
      <c r="H3448" s="47"/>
      <c r="I3448" s="47"/>
    </row>
    <row r="3449" spans="1:9" x14ac:dyDescent="0.25">
      <c r="A3449" s="47"/>
      <c r="B3449" s="47"/>
      <c r="C3449" s="47"/>
      <c r="D3449" s="47"/>
      <c r="E3449" s="47"/>
      <c r="F3449" s="47"/>
      <c r="G3449" s="47"/>
      <c r="H3449" s="47"/>
      <c r="I3449" s="47"/>
    </row>
    <row r="3450" spans="1:9" x14ac:dyDescent="0.25">
      <c r="A3450" s="47"/>
      <c r="B3450" s="47"/>
      <c r="C3450" s="47"/>
      <c r="D3450" s="47"/>
      <c r="E3450" s="47"/>
      <c r="F3450" s="47"/>
      <c r="G3450" s="47"/>
      <c r="H3450" s="47"/>
      <c r="I3450" s="47"/>
    </row>
    <row r="3451" spans="1:9" x14ac:dyDescent="0.25">
      <c r="A3451" s="47"/>
      <c r="B3451" s="47"/>
      <c r="C3451" s="47"/>
      <c r="D3451" s="47"/>
      <c r="E3451" s="47"/>
      <c r="F3451" s="47"/>
      <c r="G3451" s="47"/>
      <c r="H3451" s="47"/>
      <c r="I3451" s="47"/>
    </row>
    <row r="3452" spans="1:9" x14ac:dyDescent="0.25">
      <c r="A3452" s="47"/>
      <c r="B3452" s="47"/>
      <c r="C3452" s="47"/>
      <c r="D3452" s="47"/>
      <c r="E3452" s="47"/>
      <c r="F3452" s="47"/>
      <c r="G3452" s="47"/>
      <c r="H3452" s="47"/>
      <c r="I3452" s="47"/>
    </row>
    <row r="3453" spans="1:9" x14ac:dyDescent="0.25">
      <c r="A3453" s="47"/>
      <c r="B3453" s="47"/>
      <c r="C3453" s="47"/>
      <c r="D3453" s="47"/>
      <c r="E3453" s="47"/>
      <c r="F3453" s="47"/>
      <c r="G3453" s="47"/>
      <c r="H3453" s="47"/>
      <c r="I3453" s="47"/>
    </row>
    <row r="3454" spans="1:9" x14ac:dyDescent="0.25">
      <c r="A3454" s="47"/>
      <c r="B3454" s="47"/>
      <c r="C3454" s="47"/>
      <c r="D3454" s="47"/>
      <c r="E3454" s="47"/>
      <c r="F3454" s="47"/>
      <c r="G3454" s="47"/>
      <c r="H3454" s="47"/>
      <c r="I3454" s="47"/>
    </row>
    <row r="3455" spans="1:9" x14ac:dyDescent="0.25">
      <c r="A3455" s="47"/>
      <c r="B3455" s="47"/>
      <c r="C3455" s="47"/>
      <c r="D3455" s="47"/>
      <c r="E3455" s="47"/>
      <c r="F3455" s="47"/>
      <c r="G3455" s="47"/>
      <c r="H3455" s="47"/>
      <c r="I3455" s="47"/>
    </row>
    <row r="3456" spans="1:9" x14ac:dyDescent="0.25">
      <c r="A3456" s="47"/>
      <c r="B3456" s="47"/>
      <c r="C3456" s="47"/>
      <c r="D3456" s="47"/>
      <c r="E3456" s="47"/>
      <c r="F3456" s="47"/>
      <c r="G3456" s="47"/>
      <c r="H3456" s="47"/>
      <c r="I3456" s="47"/>
    </row>
    <row r="3457" spans="1:9" x14ac:dyDescent="0.25">
      <c r="A3457" s="47"/>
      <c r="B3457" s="47"/>
      <c r="C3457" s="47"/>
      <c r="D3457" s="47"/>
      <c r="E3457" s="47"/>
      <c r="F3457" s="47"/>
      <c r="G3457" s="47"/>
      <c r="H3457" s="47"/>
      <c r="I3457" s="47"/>
    </row>
    <row r="3458" spans="1:9" x14ac:dyDescent="0.25">
      <c r="A3458" s="47"/>
      <c r="B3458" s="47"/>
      <c r="C3458" s="47"/>
      <c r="D3458" s="47"/>
      <c r="E3458" s="47"/>
      <c r="F3458" s="47"/>
      <c r="G3458" s="47"/>
      <c r="H3458" s="47"/>
      <c r="I3458" s="47"/>
    </row>
    <row r="3459" spans="1:9" x14ac:dyDescent="0.25">
      <c r="A3459" s="47"/>
      <c r="B3459" s="47"/>
      <c r="C3459" s="47"/>
      <c r="D3459" s="47"/>
      <c r="E3459" s="47"/>
      <c r="F3459" s="47"/>
      <c r="G3459" s="47"/>
      <c r="H3459" s="47"/>
      <c r="I3459" s="47"/>
    </row>
    <row r="3460" spans="1:9" x14ac:dyDescent="0.25">
      <c r="A3460" s="47"/>
      <c r="B3460" s="47"/>
      <c r="C3460" s="47"/>
      <c r="D3460" s="47"/>
      <c r="E3460" s="47"/>
      <c r="F3460" s="47"/>
      <c r="G3460" s="47"/>
      <c r="H3460" s="47"/>
      <c r="I3460" s="47"/>
    </row>
    <row r="3461" spans="1:9" x14ac:dyDescent="0.25">
      <c r="A3461" s="47"/>
      <c r="B3461" s="47"/>
      <c r="C3461" s="47"/>
      <c r="D3461" s="47"/>
      <c r="E3461" s="47"/>
      <c r="F3461" s="47"/>
      <c r="G3461" s="47"/>
      <c r="H3461" s="47"/>
      <c r="I3461" s="47"/>
    </row>
    <row r="3462" spans="1:9" x14ac:dyDescent="0.25">
      <c r="A3462" s="47"/>
      <c r="B3462" s="47"/>
      <c r="C3462" s="47"/>
      <c r="D3462" s="47"/>
      <c r="E3462" s="47"/>
      <c r="F3462" s="47"/>
      <c r="G3462" s="47"/>
      <c r="H3462" s="47"/>
      <c r="I3462" s="47"/>
    </row>
    <row r="3463" spans="1:9" x14ac:dyDescent="0.25">
      <c r="A3463" s="47"/>
      <c r="B3463" s="47"/>
      <c r="C3463" s="47"/>
      <c r="D3463" s="47"/>
      <c r="E3463" s="47"/>
      <c r="F3463" s="47"/>
      <c r="G3463" s="47"/>
      <c r="H3463" s="47"/>
      <c r="I3463" s="47"/>
    </row>
    <row r="3464" spans="1:9" x14ac:dyDescent="0.25">
      <c r="A3464" s="47"/>
      <c r="B3464" s="47"/>
      <c r="C3464" s="47"/>
      <c r="D3464" s="47"/>
      <c r="E3464" s="47"/>
      <c r="F3464" s="47"/>
      <c r="G3464" s="47"/>
      <c r="H3464" s="47"/>
      <c r="I3464" s="47"/>
    </row>
    <row r="3465" spans="1:9" x14ac:dyDescent="0.25">
      <c r="A3465" s="47"/>
      <c r="B3465" s="47"/>
      <c r="C3465" s="47"/>
      <c r="D3465" s="47"/>
      <c r="E3465" s="47"/>
      <c r="F3465" s="47"/>
      <c r="G3465" s="47"/>
      <c r="H3465" s="47"/>
      <c r="I3465" s="47"/>
    </row>
    <row r="3466" spans="1:9" x14ac:dyDescent="0.25">
      <c r="A3466" s="47"/>
      <c r="B3466" s="47"/>
      <c r="C3466" s="47"/>
      <c r="D3466" s="47"/>
      <c r="E3466" s="47"/>
      <c r="F3466" s="47"/>
      <c r="G3466" s="47"/>
      <c r="H3466" s="47"/>
      <c r="I3466" s="47"/>
    </row>
    <row r="3467" spans="1:9" x14ac:dyDescent="0.25">
      <c r="A3467" s="47"/>
      <c r="B3467" s="47"/>
      <c r="C3467" s="47"/>
      <c r="D3467" s="47"/>
      <c r="E3467" s="47"/>
      <c r="F3467" s="47"/>
      <c r="G3467" s="47"/>
      <c r="H3467" s="47"/>
      <c r="I3467" s="47"/>
    </row>
    <row r="3468" spans="1:9" x14ac:dyDescent="0.25">
      <c r="A3468" s="47"/>
      <c r="B3468" s="47"/>
      <c r="C3468" s="47"/>
      <c r="D3468" s="47"/>
      <c r="E3468" s="47"/>
      <c r="F3468" s="47"/>
      <c r="G3468" s="47"/>
      <c r="H3468" s="47"/>
      <c r="I3468" s="47"/>
    </row>
    <row r="3469" spans="1:9" x14ac:dyDescent="0.25">
      <c r="A3469" s="47"/>
      <c r="B3469" s="47"/>
      <c r="C3469" s="47"/>
      <c r="D3469" s="47"/>
      <c r="E3469" s="47"/>
      <c r="F3469" s="47"/>
      <c r="G3469" s="47"/>
      <c r="H3469" s="47"/>
      <c r="I3469" s="47"/>
    </row>
    <row r="3470" spans="1:9" x14ac:dyDescent="0.25">
      <c r="A3470" s="47"/>
      <c r="B3470" s="47"/>
      <c r="C3470" s="47"/>
      <c r="D3470" s="47"/>
      <c r="E3470" s="47"/>
      <c r="F3470" s="47"/>
      <c r="G3470" s="47"/>
      <c r="H3470" s="47"/>
      <c r="I3470" s="47"/>
    </row>
    <row r="3471" spans="1:9" x14ac:dyDescent="0.25">
      <c r="A3471" s="47"/>
      <c r="B3471" s="47"/>
      <c r="C3471" s="47"/>
      <c r="D3471" s="47"/>
      <c r="E3471" s="47"/>
      <c r="F3471" s="47"/>
      <c r="G3471" s="47"/>
      <c r="H3471" s="47"/>
      <c r="I3471" s="47"/>
    </row>
    <row r="3472" spans="1:9" x14ac:dyDescent="0.25">
      <c r="A3472" s="47"/>
      <c r="B3472" s="47"/>
      <c r="C3472" s="47"/>
      <c r="D3472" s="47"/>
      <c r="E3472" s="47"/>
      <c r="F3472" s="47"/>
      <c r="G3472" s="47"/>
      <c r="H3472" s="47"/>
      <c r="I3472" s="47"/>
    </row>
    <row r="3473" spans="1:9" x14ac:dyDescent="0.25">
      <c r="A3473" s="47"/>
      <c r="B3473" s="47"/>
      <c r="C3473" s="47"/>
      <c r="D3473" s="47"/>
      <c r="E3473" s="47"/>
      <c r="F3473" s="47"/>
      <c r="G3473" s="47"/>
      <c r="H3473" s="47"/>
      <c r="I3473" s="47"/>
    </row>
    <row r="3474" spans="1:9" x14ac:dyDescent="0.25">
      <c r="A3474" s="47"/>
      <c r="B3474" s="47"/>
      <c r="C3474" s="47"/>
      <c r="D3474" s="47"/>
      <c r="E3474" s="47"/>
      <c r="F3474" s="47"/>
      <c r="G3474" s="47"/>
      <c r="H3474" s="47"/>
      <c r="I3474" s="47"/>
    </row>
    <row r="3475" spans="1:9" x14ac:dyDescent="0.25">
      <c r="A3475" s="47"/>
      <c r="B3475" s="47"/>
      <c r="C3475" s="47"/>
      <c r="D3475" s="47"/>
      <c r="E3475" s="47"/>
      <c r="F3475" s="47"/>
      <c r="G3475" s="47"/>
      <c r="H3475" s="47"/>
      <c r="I3475" s="47"/>
    </row>
    <row r="3476" spans="1:9" x14ac:dyDescent="0.25">
      <c r="A3476" s="47"/>
      <c r="B3476" s="47"/>
      <c r="C3476" s="47"/>
      <c r="D3476" s="47"/>
      <c r="E3476" s="47"/>
      <c r="F3476" s="47"/>
      <c r="G3476" s="47"/>
      <c r="H3476" s="47"/>
      <c r="I3476" s="47"/>
    </row>
    <row r="3477" spans="1:9" x14ac:dyDescent="0.25">
      <c r="A3477" s="47"/>
      <c r="B3477" s="47"/>
      <c r="C3477" s="47"/>
      <c r="D3477" s="47"/>
      <c r="E3477" s="47"/>
      <c r="F3477" s="47"/>
      <c r="G3477" s="47"/>
      <c r="H3477" s="47"/>
      <c r="I3477" s="47"/>
    </row>
    <row r="3478" spans="1:9" x14ac:dyDescent="0.25">
      <c r="A3478" s="47"/>
      <c r="B3478" s="47"/>
      <c r="C3478" s="47"/>
      <c r="D3478" s="47"/>
      <c r="E3478" s="47"/>
      <c r="F3478" s="47"/>
      <c r="G3478" s="47"/>
      <c r="H3478" s="47"/>
      <c r="I3478" s="47"/>
    </row>
    <row r="3479" spans="1:9" x14ac:dyDescent="0.25">
      <c r="A3479" s="47"/>
      <c r="B3479" s="47"/>
      <c r="C3479" s="47"/>
      <c r="D3479" s="47"/>
      <c r="E3479" s="47"/>
      <c r="F3479" s="47"/>
      <c r="G3479" s="47"/>
      <c r="H3479" s="47"/>
      <c r="I3479" s="47"/>
    </row>
    <row r="3480" spans="1:9" x14ac:dyDescent="0.25">
      <c r="A3480" s="47"/>
      <c r="B3480" s="47"/>
      <c r="C3480" s="47"/>
      <c r="D3480" s="47"/>
      <c r="E3480" s="47"/>
      <c r="F3480" s="47"/>
      <c r="G3480" s="47"/>
      <c r="H3480" s="47"/>
      <c r="I3480" s="47"/>
    </row>
    <row r="3481" spans="1:9" x14ac:dyDescent="0.25">
      <c r="A3481" s="47"/>
      <c r="B3481" s="47"/>
      <c r="C3481" s="47"/>
      <c r="D3481" s="47"/>
      <c r="E3481" s="47"/>
      <c r="F3481" s="47"/>
      <c r="G3481" s="47"/>
      <c r="H3481" s="47"/>
      <c r="I3481" s="47"/>
    </row>
    <row r="3482" spans="1:9" x14ac:dyDescent="0.25">
      <c r="A3482" s="47"/>
      <c r="B3482" s="47"/>
      <c r="C3482" s="47"/>
      <c r="D3482" s="47"/>
      <c r="E3482" s="47"/>
      <c r="F3482" s="47"/>
      <c r="G3482" s="47"/>
      <c r="H3482" s="47"/>
      <c r="I3482" s="47"/>
    </row>
    <row r="3483" spans="1:9" x14ac:dyDescent="0.25">
      <c r="A3483" s="47"/>
      <c r="B3483" s="47"/>
      <c r="C3483" s="47"/>
      <c r="D3483" s="47"/>
      <c r="E3483" s="47"/>
      <c r="F3483" s="47"/>
      <c r="G3483" s="47"/>
      <c r="H3483" s="47"/>
      <c r="I3483" s="47"/>
    </row>
    <row r="3484" spans="1:9" x14ac:dyDescent="0.25">
      <c r="A3484" s="47"/>
      <c r="B3484" s="47"/>
      <c r="C3484" s="47"/>
      <c r="D3484" s="47"/>
      <c r="E3484" s="47"/>
      <c r="F3484" s="47"/>
      <c r="G3484" s="47"/>
      <c r="H3484" s="47"/>
      <c r="I3484" s="47"/>
    </row>
    <row r="3485" spans="1:9" x14ac:dyDescent="0.25">
      <c r="A3485" s="47"/>
      <c r="B3485" s="47"/>
      <c r="C3485" s="47"/>
      <c r="D3485" s="47"/>
      <c r="E3485" s="47"/>
      <c r="F3485" s="47"/>
      <c r="G3485" s="47"/>
      <c r="H3485" s="47"/>
      <c r="I3485" s="47"/>
    </row>
    <row r="3486" spans="1:9" x14ac:dyDescent="0.25">
      <c r="A3486" s="47"/>
      <c r="B3486" s="47"/>
      <c r="C3486" s="47"/>
      <c r="D3486" s="47"/>
      <c r="E3486" s="47"/>
      <c r="F3486" s="47"/>
      <c r="G3486" s="47"/>
      <c r="H3486" s="47"/>
      <c r="I3486" s="47"/>
    </row>
    <row r="3487" spans="1:9" x14ac:dyDescent="0.25">
      <c r="A3487" s="47"/>
      <c r="B3487" s="47"/>
      <c r="C3487" s="47"/>
      <c r="D3487" s="47"/>
      <c r="E3487" s="47"/>
      <c r="F3487" s="47"/>
      <c r="G3487" s="47"/>
      <c r="H3487" s="47"/>
      <c r="I3487" s="47"/>
    </row>
    <row r="3488" spans="1:9" x14ac:dyDescent="0.25">
      <c r="A3488" s="47"/>
      <c r="B3488" s="47"/>
      <c r="C3488" s="47"/>
      <c r="D3488" s="47"/>
      <c r="E3488" s="47"/>
      <c r="F3488" s="47"/>
      <c r="G3488" s="47"/>
      <c r="H3488" s="47"/>
      <c r="I3488" s="47"/>
    </row>
    <row r="3489" spans="1:9" x14ac:dyDescent="0.25">
      <c r="A3489" s="47"/>
      <c r="B3489" s="47"/>
      <c r="C3489" s="47"/>
      <c r="D3489" s="47"/>
      <c r="E3489" s="47"/>
      <c r="F3489" s="47"/>
      <c r="G3489" s="47"/>
      <c r="H3489" s="47"/>
      <c r="I3489" s="47"/>
    </row>
    <row r="3490" spans="1:9" x14ac:dyDescent="0.25">
      <c r="A3490" s="47"/>
      <c r="B3490" s="47"/>
      <c r="C3490" s="47"/>
      <c r="D3490" s="47"/>
      <c r="E3490" s="47"/>
      <c r="F3490" s="47"/>
      <c r="G3490" s="47"/>
      <c r="H3490" s="47"/>
      <c r="I3490" s="47"/>
    </row>
    <row r="3491" spans="1:9" x14ac:dyDescent="0.25">
      <c r="A3491" s="47"/>
      <c r="B3491" s="47"/>
      <c r="C3491" s="47"/>
      <c r="D3491" s="47"/>
      <c r="E3491" s="47"/>
      <c r="F3491" s="47"/>
      <c r="G3491" s="47"/>
      <c r="H3491" s="47"/>
      <c r="I3491" s="47"/>
    </row>
    <row r="3492" spans="1:9" x14ac:dyDescent="0.25">
      <c r="A3492" s="47"/>
      <c r="B3492" s="47"/>
      <c r="C3492" s="47"/>
      <c r="D3492" s="47"/>
      <c r="E3492" s="47"/>
      <c r="F3492" s="47"/>
      <c r="G3492" s="47"/>
      <c r="H3492" s="47"/>
      <c r="I3492" s="47"/>
    </row>
    <row r="3493" spans="1:9" x14ac:dyDescent="0.25">
      <c r="A3493" s="47"/>
      <c r="B3493" s="47"/>
      <c r="C3493" s="47"/>
      <c r="D3493" s="47"/>
      <c r="E3493" s="47"/>
      <c r="F3493" s="47"/>
      <c r="G3493" s="47"/>
      <c r="H3493" s="47"/>
      <c r="I3493" s="47"/>
    </row>
    <row r="3494" spans="1:9" x14ac:dyDescent="0.25">
      <c r="A3494" s="47"/>
      <c r="B3494" s="47"/>
      <c r="C3494" s="47"/>
      <c r="D3494" s="47"/>
      <c r="E3494" s="47"/>
      <c r="F3494" s="47"/>
      <c r="G3494" s="47"/>
      <c r="H3494" s="47"/>
      <c r="I3494" s="47"/>
    </row>
    <row r="3495" spans="1:9" x14ac:dyDescent="0.25">
      <c r="A3495" s="47"/>
      <c r="B3495" s="47"/>
      <c r="C3495" s="47"/>
      <c r="D3495" s="47"/>
      <c r="E3495" s="47"/>
      <c r="F3495" s="47"/>
      <c r="G3495" s="47"/>
      <c r="H3495" s="47"/>
      <c r="I3495" s="47"/>
    </row>
    <row r="3496" spans="1:9" x14ac:dyDescent="0.25">
      <c r="A3496" s="47"/>
      <c r="B3496" s="47"/>
      <c r="C3496" s="47"/>
      <c r="D3496" s="47"/>
      <c r="E3496" s="47"/>
      <c r="F3496" s="47"/>
      <c r="G3496" s="47"/>
      <c r="H3496" s="47"/>
      <c r="I3496" s="47"/>
    </row>
    <row r="3497" spans="1:9" x14ac:dyDescent="0.25">
      <c r="A3497" s="47"/>
      <c r="B3497" s="47"/>
      <c r="C3497" s="47"/>
      <c r="D3497" s="47"/>
      <c r="E3497" s="47"/>
      <c r="F3497" s="47"/>
      <c r="G3497" s="47"/>
      <c r="H3497" s="47"/>
      <c r="I3497" s="47"/>
    </row>
    <row r="3498" spans="1:9" x14ac:dyDescent="0.25">
      <c r="A3498" s="47"/>
      <c r="B3498" s="47"/>
      <c r="C3498" s="47"/>
      <c r="D3498" s="47"/>
      <c r="E3498" s="47"/>
      <c r="F3498" s="47"/>
      <c r="G3498" s="47"/>
      <c r="H3498" s="47"/>
      <c r="I3498" s="47"/>
    </row>
    <row r="3499" spans="1:9" x14ac:dyDescent="0.25">
      <c r="A3499" s="47"/>
      <c r="B3499" s="47"/>
      <c r="C3499" s="47"/>
      <c r="D3499" s="47"/>
      <c r="E3499" s="47"/>
      <c r="F3499" s="47"/>
      <c r="G3499" s="47"/>
      <c r="H3499" s="47"/>
      <c r="I3499" s="47"/>
    </row>
    <row r="3500" spans="1:9" x14ac:dyDescent="0.25">
      <c r="A3500" s="47"/>
      <c r="B3500" s="47"/>
      <c r="C3500" s="47"/>
      <c r="D3500" s="47"/>
      <c r="E3500" s="47"/>
      <c r="F3500" s="47"/>
      <c r="G3500" s="47"/>
      <c r="H3500" s="47"/>
      <c r="I3500" s="47"/>
    </row>
    <row r="3501" spans="1:9" x14ac:dyDescent="0.25">
      <c r="A3501" s="47"/>
      <c r="B3501" s="47"/>
      <c r="C3501" s="47"/>
      <c r="D3501" s="47"/>
      <c r="E3501" s="47"/>
      <c r="F3501" s="47"/>
      <c r="G3501" s="47"/>
      <c r="H3501" s="47"/>
      <c r="I3501" s="47"/>
    </row>
    <row r="3502" spans="1:9" x14ac:dyDescent="0.25">
      <c r="A3502" s="47"/>
      <c r="B3502" s="47"/>
      <c r="C3502" s="47"/>
      <c r="D3502" s="47"/>
      <c r="E3502" s="47"/>
      <c r="F3502" s="47"/>
      <c r="G3502" s="47"/>
      <c r="H3502" s="47"/>
      <c r="I3502" s="47"/>
    </row>
    <row r="3503" spans="1:9" x14ac:dyDescent="0.25">
      <c r="A3503" s="47"/>
      <c r="B3503" s="47"/>
      <c r="C3503" s="47"/>
      <c r="D3503" s="47"/>
      <c r="E3503" s="47"/>
      <c r="F3503" s="47"/>
      <c r="G3503" s="47"/>
      <c r="H3503" s="47"/>
      <c r="I3503" s="47"/>
    </row>
    <row r="3504" spans="1:9" x14ac:dyDescent="0.25">
      <c r="A3504" s="47"/>
      <c r="B3504" s="47"/>
      <c r="C3504" s="47"/>
      <c r="D3504" s="47"/>
      <c r="E3504" s="47"/>
      <c r="F3504" s="47"/>
      <c r="G3504" s="47"/>
      <c r="H3504" s="47"/>
      <c r="I3504" s="47"/>
    </row>
    <row r="3505" spans="1:9" x14ac:dyDescent="0.25">
      <c r="A3505" s="47"/>
      <c r="B3505" s="47"/>
      <c r="C3505" s="47"/>
      <c r="D3505" s="47"/>
      <c r="E3505" s="47"/>
      <c r="F3505" s="47"/>
      <c r="G3505" s="47"/>
      <c r="H3505" s="47"/>
      <c r="I3505" s="47"/>
    </row>
    <row r="3506" spans="1:9" x14ac:dyDescent="0.25">
      <c r="A3506" s="47"/>
      <c r="B3506" s="47"/>
      <c r="C3506" s="47"/>
      <c r="D3506" s="47"/>
      <c r="E3506" s="47"/>
      <c r="F3506" s="47"/>
      <c r="G3506" s="47"/>
      <c r="H3506" s="47"/>
      <c r="I3506" s="47"/>
    </row>
    <row r="3507" spans="1:9" x14ac:dyDescent="0.25">
      <c r="A3507" s="47"/>
      <c r="B3507" s="47"/>
      <c r="C3507" s="47"/>
      <c r="D3507" s="47"/>
      <c r="E3507" s="47"/>
      <c r="F3507" s="47"/>
      <c r="G3507" s="47"/>
      <c r="H3507" s="47"/>
      <c r="I3507" s="47"/>
    </row>
    <row r="3508" spans="1:9" x14ac:dyDescent="0.25">
      <c r="A3508" s="47"/>
      <c r="B3508" s="47"/>
      <c r="C3508" s="47"/>
      <c r="D3508" s="47"/>
      <c r="E3508" s="47"/>
      <c r="F3508" s="47"/>
      <c r="G3508" s="47"/>
      <c r="H3508" s="47"/>
      <c r="I3508" s="47"/>
    </row>
    <row r="3509" spans="1:9" x14ac:dyDescent="0.25">
      <c r="A3509" s="47"/>
      <c r="B3509" s="47"/>
      <c r="C3509" s="47"/>
      <c r="D3509" s="47"/>
      <c r="E3509" s="47"/>
      <c r="F3509" s="47"/>
      <c r="G3509" s="47"/>
      <c r="H3509" s="47"/>
      <c r="I3509" s="47"/>
    </row>
    <row r="3510" spans="1:9" x14ac:dyDescent="0.25">
      <c r="A3510" s="47"/>
      <c r="B3510" s="47"/>
      <c r="C3510" s="47"/>
      <c r="D3510" s="47"/>
      <c r="E3510" s="47"/>
      <c r="F3510" s="47"/>
      <c r="G3510" s="47"/>
      <c r="H3510" s="47"/>
      <c r="I3510" s="47"/>
    </row>
    <row r="3511" spans="1:9" x14ac:dyDescent="0.25">
      <c r="A3511" s="47"/>
      <c r="B3511" s="47"/>
      <c r="C3511" s="47"/>
      <c r="D3511" s="47"/>
      <c r="E3511" s="47"/>
      <c r="F3511" s="47"/>
      <c r="G3511" s="47"/>
      <c r="H3511" s="47"/>
      <c r="I3511" s="47"/>
    </row>
    <row r="3512" spans="1:9" x14ac:dyDescent="0.25">
      <c r="A3512" s="47"/>
      <c r="B3512" s="47"/>
      <c r="C3512" s="47"/>
      <c r="D3512" s="47"/>
      <c r="E3512" s="47"/>
      <c r="F3512" s="47"/>
      <c r="G3512" s="47"/>
      <c r="H3512" s="47"/>
      <c r="I3512" s="47"/>
    </row>
    <row r="3513" spans="1:9" x14ac:dyDescent="0.25">
      <c r="A3513" s="47"/>
      <c r="B3513" s="47"/>
      <c r="C3513" s="47"/>
      <c r="D3513" s="47"/>
      <c r="E3513" s="47"/>
      <c r="F3513" s="47"/>
      <c r="G3513" s="47"/>
      <c r="H3513" s="47"/>
      <c r="I3513" s="47"/>
    </row>
    <row r="3514" spans="1:9" x14ac:dyDescent="0.25">
      <c r="A3514" s="47"/>
      <c r="B3514" s="47"/>
      <c r="C3514" s="47"/>
      <c r="D3514" s="47"/>
      <c r="E3514" s="47"/>
      <c r="F3514" s="47"/>
      <c r="G3514" s="47"/>
      <c r="H3514" s="47"/>
      <c r="I3514" s="47"/>
    </row>
    <row r="3515" spans="1:9" x14ac:dyDescent="0.25">
      <c r="A3515" s="47"/>
      <c r="B3515" s="47"/>
      <c r="C3515" s="47"/>
      <c r="D3515" s="47"/>
      <c r="E3515" s="47"/>
      <c r="F3515" s="47"/>
      <c r="G3515" s="47"/>
      <c r="H3515" s="47"/>
      <c r="I3515" s="47"/>
    </row>
    <row r="3516" spans="1:9" x14ac:dyDescent="0.25">
      <c r="A3516" s="47"/>
      <c r="B3516" s="47"/>
      <c r="C3516" s="47"/>
      <c r="D3516" s="47"/>
      <c r="E3516" s="47"/>
      <c r="F3516" s="47"/>
      <c r="G3516" s="47"/>
      <c r="H3516" s="47"/>
      <c r="I3516" s="47"/>
    </row>
    <row r="3517" spans="1:9" x14ac:dyDescent="0.25">
      <c r="A3517" s="47"/>
      <c r="B3517" s="47"/>
      <c r="C3517" s="47"/>
      <c r="D3517" s="47"/>
      <c r="E3517" s="47"/>
      <c r="F3517" s="47"/>
      <c r="G3517" s="47"/>
      <c r="H3517" s="47"/>
      <c r="I3517" s="47"/>
    </row>
    <row r="3518" spans="1:9" x14ac:dyDescent="0.25">
      <c r="A3518" s="47"/>
      <c r="B3518" s="47"/>
      <c r="C3518" s="47"/>
      <c r="D3518" s="47"/>
      <c r="E3518" s="47"/>
      <c r="F3518" s="47"/>
      <c r="G3518" s="47"/>
      <c r="H3518" s="47"/>
      <c r="I3518" s="47"/>
    </row>
    <row r="3519" spans="1:9" x14ac:dyDescent="0.25">
      <c r="A3519" s="47"/>
      <c r="B3519" s="47"/>
      <c r="C3519" s="47"/>
      <c r="D3519" s="47"/>
      <c r="E3519" s="47"/>
      <c r="F3519" s="47"/>
      <c r="G3519" s="47"/>
      <c r="H3519" s="47"/>
      <c r="I3519" s="47"/>
    </row>
    <row r="3520" spans="1:9" x14ac:dyDescent="0.25">
      <c r="A3520" s="47"/>
      <c r="B3520" s="47"/>
      <c r="C3520" s="47"/>
      <c r="D3520" s="47"/>
      <c r="E3520" s="47"/>
      <c r="F3520" s="47"/>
      <c r="G3520" s="47"/>
      <c r="H3520" s="47"/>
      <c r="I3520" s="47"/>
    </row>
    <row r="3521" spans="1:9" x14ac:dyDescent="0.25">
      <c r="A3521" s="47"/>
      <c r="B3521" s="47"/>
      <c r="C3521" s="47"/>
      <c r="D3521" s="47"/>
      <c r="E3521" s="47"/>
      <c r="F3521" s="47"/>
      <c r="G3521" s="47"/>
      <c r="H3521" s="47"/>
      <c r="I3521" s="47"/>
    </row>
    <row r="3522" spans="1:9" x14ac:dyDescent="0.25">
      <c r="A3522" s="47"/>
      <c r="B3522" s="47"/>
      <c r="C3522" s="47"/>
      <c r="D3522" s="47"/>
      <c r="E3522" s="47"/>
      <c r="F3522" s="47"/>
      <c r="G3522" s="47"/>
      <c r="H3522" s="47"/>
      <c r="I3522" s="47"/>
    </row>
    <row r="3523" spans="1:9" x14ac:dyDescent="0.25">
      <c r="A3523" s="47"/>
      <c r="B3523" s="47"/>
      <c r="C3523" s="47"/>
      <c r="D3523" s="47"/>
      <c r="E3523" s="47"/>
      <c r="F3523" s="47"/>
      <c r="G3523" s="47"/>
      <c r="H3523" s="47"/>
      <c r="I3523" s="47"/>
    </row>
    <row r="3524" spans="1:9" x14ac:dyDescent="0.25">
      <c r="A3524" s="47"/>
      <c r="B3524" s="47"/>
      <c r="C3524" s="47"/>
      <c r="D3524" s="47"/>
      <c r="E3524" s="47"/>
      <c r="F3524" s="47"/>
      <c r="G3524" s="47"/>
      <c r="H3524" s="47"/>
      <c r="I3524" s="47"/>
    </row>
    <row r="3525" spans="1:9" x14ac:dyDescent="0.25">
      <c r="A3525" s="47"/>
      <c r="B3525" s="47"/>
      <c r="C3525" s="47"/>
      <c r="D3525" s="47"/>
      <c r="E3525" s="47"/>
      <c r="F3525" s="47"/>
      <c r="G3525" s="47"/>
      <c r="H3525" s="47"/>
      <c r="I3525" s="47"/>
    </row>
    <row r="3526" spans="1:9" x14ac:dyDescent="0.25">
      <c r="A3526" s="47"/>
      <c r="B3526" s="47"/>
      <c r="C3526" s="47"/>
      <c r="D3526" s="47"/>
      <c r="E3526" s="47"/>
      <c r="F3526" s="47"/>
      <c r="G3526" s="47"/>
      <c r="H3526" s="47"/>
      <c r="I3526" s="47"/>
    </row>
    <row r="3527" spans="1:9" x14ac:dyDescent="0.25">
      <c r="A3527" s="47"/>
      <c r="B3527" s="47"/>
      <c r="C3527" s="47"/>
      <c r="D3527" s="47"/>
      <c r="E3527" s="47"/>
      <c r="F3527" s="47"/>
      <c r="G3527" s="47"/>
      <c r="H3527" s="47"/>
      <c r="I3527" s="47"/>
    </row>
    <row r="3528" spans="1:9" x14ac:dyDescent="0.25">
      <c r="A3528" s="47"/>
      <c r="B3528" s="47"/>
      <c r="C3528" s="47"/>
      <c r="D3528" s="47"/>
      <c r="E3528" s="47"/>
      <c r="F3528" s="47"/>
      <c r="G3528" s="47"/>
      <c r="H3528" s="47"/>
      <c r="I3528" s="47"/>
    </row>
    <row r="3529" spans="1:9" x14ac:dyDescent="0.25">
      <c r="A3529" s="47"/>
      <c r="B3529" s="47"/>
      <c r="C3529" s="47"/>
      <c r="D3529" s="47"/>
      <c r="E3529" s="47"/>
      <c r="F3529" s="47"/>
      <c r="G3529" s="47"/>
      <c r="H3529" s="47"/>
      <c r="I3529" s="47"/>
    </row>
    <row r="3530" spans="1:9" x14ac:dyDescent="0.25">
      <c r="A3530" s="47"/>
      <c r="B3530" s="47"/>
      <c r="C3530" s="47"/>
      <c r="D3530" s="47"/>
      <c r="E3530" s="47"/>
      <c r="F3530" s="47"/>
      <c r="G3530" s="47"/>
      <c r="H3530" s="47"/>
      <c r="I3530" s="47"/>
    </row>
    <row r="3531" spans="1:9" x14ac:dyDescent="0.25">
      <c r="A3531" s="47"/>
      <c r="B3531" s="47"/>
      <c r="C3531" s="47"/>
      <c r="D3531" s="47"/>
      <c r="E3531" s="47"/>
      <c r="F3531" s="47"/>
      <c r="G3531" s="47"/>
      <c r="H3531" s="47"/>
      <c r="I3531" s="47"/>
    </row>
    <row r="3532" spans="1:9" x14ac:dyDescent="0.25">
      <c r="A3532" s="47"/>
      <c r="B3532" s="47"/>
      <c r="C3532" s="47"/>
      <c r="D3532" s="47"/>
      <c r="E3532" s="47"/>
      <c r="F3532" s="47"/>
      <c r="G3532" s="47"/>
      <c r="H3532" s="47"/>
      <c r="I3532" s="47"/>
    </row>
    <row r="3533" spans="1:9" x14ac:dyDescent="0.25">
      <c r="A3533" s="47"/>
      <c r="B3533" s="47"/>
      <c r="C3533" s="47"/>
      <c r="D3533" s="47"/>
      <c r="E3533" s="47"/>
      <c r="F3533" s="47"/>
      <c r="G3533" s="47"/>
      <c r="H3533" s="47"/>
      <c r="I3533" s="47"/>
    </row>
    <row r="3534" spans="1:9" x14ac:dyDescent="0.25">
      <c r="A3534" s="47"/>
      <c r="B3534" s="47"/>
      <c r="C3534" s="47"/>
      <c r="D3534" s="47"/>
      <c r="E3534" s="47"/>
      <c r="F3534" s="47"/>
      <c r="G3534" s="47"/>
      <c r="H3534" s="47"/>
      <c r="I3534" s="47"/>
    </row>
    <row r="3535" spans="1:9" x14ac:dyDescent="0.25">
      <c r="A3535" s="47"/>
      <c r="B3535" s="47"/>
      <c r="C3535" s="47"/>
      <c r="D3535" s="47"/>
      <c r="E3535" s="47"/>
      <c r="F3535" s="47"/>
      <c r="G3535" s="47"/>
      <c r="H3535" s="47"/>
      <c r="I3535" s="47"/>
    </row>
    <row r="3536" spans="1:9" x14ac:dyDescent="0.25">
      <c r="A3536" s="47"/>
      <c r="B3536" s="47"/>
      <c r="C3536" s="47"/>
      <c r="D3536" s="47"/>
      <c r="E3536" s="47"/>
      <c r="F3536" s="47"/>
      <c r="G3536" s="47"/>
      <c r="H3536" s="47"/>
      <c r="I3536" s="47"/>
    </row>
    <row r="3537" spans="1:9" x14ac:dyDescent="0.25">
      <c r="A3537" s="47"/>
      <c r="B3537" s="47"/>
      <c r="C3537" s="47"/>
      <c r="D3537" s="47"/>
      <c r="E3537" s="47"/>
      <c r="F3537" s="47"/>
      <c r="G3537" s="47"/>
      <c r="H3537" s="47"/>
      <c r="I3537" s="47"/>
    </row>
    <row r="3538" spans="1:9" x14ac:dyDescent="0.25">
      <c r="A3538" s="47"/>
      <c r="B3538" s="47"/>
      <c r="C3538" s="47"/>
      <c r="D3538" s="47"/>
      <c r="E3538" s="47"/>
      <c r="F3538" s="47"/>
      <c r="G3538" s="47"/>
      <c r="H3538" s="47"/>
      <c r="I3538" s="47"/>
    </row>
    <row r="3539" spans="1:9" x14ac:dyDescent="0.25">
      <c r="A3539" s="47"/>
      <c r="B3539" s="47"/>
      <c r="C3539" s="47"/>
      <c r="D3539" s="47"/>
      <c r="E3539" s="47"/>
      <c r="F3539" s="47"/>
      <c r="G3539" s="47"/>
      <c r="H3539" s="47"/>
      <c r="I3539" s="47"/>
    </row>
    <row r="3540" spans="1:9" x14ac:dyDescent="0.25">
      <c r="A3540" s="47"/>
      <c r="B3540" s="47"/>
      <c r="C3540" s="47"/>
      <c r="D3540" s="47"/>
      <c r="E3540" s="47"/>
      <c r="F3540" s="47"/>
      <c r="G3540" s="47"/>
      <c r="H3540" s="47"/>
      <c r="I3540" s="47"/>
    </row>
    <row r="3541" spans="1:9" x14ac:dyDescent="0.25">
      <c r="A3541" s="47"/>
      <c r="B3541" s="47"/>
      <c r="C3541" s="47"/>
      <c r="D3541" s="47"/>
      <c r="E3541" s="47"/>
      <c r="F3541" s="47"/>
      <c r="G3541" s="47"/>
      <c r="H3541" s="47"/>
      <c r="I3541" s="47"/>
    </row>
    <row r="3542" spans="1:9" x14ac:dyDescent="0.25">
      <c r="A3542" s="47"/>
      <c r="B3542" s="47"/>
      <c r="C3542" s="47"/>
      <c r="D3542" s="47"/>
      <c r="E3542" s="47"/>
      <c r="F3542" s="47"/>
      <c r="G3542" s="47"/>
      <c r="H3542" s="47"/>
      <c r="I3542" s="47"/>
    </row>
    <row r="3543" spans="1:9" x14ac:dyDescent="0.25">
      <c r="A3543" s="47"/>
      <c r="B3543" s="47"/>
      <c r="C3543" s="47"/>
      <c r="D3543" s="47"/>
      <c r="E3543" s="47"/>
      <c r="F3543" s="47"/>
      <c r="G3543" s="47"/>
      <c r="H3543" s="47"/>
      <c r="I3543" s="47"/>
    </row>
    <row r="3544" spans="1:9" x14ac:dyDescent="0.25">
      <c r="A3544" s="47"/>
      <c r="B3544" s="47"/>
      <c r="C3544" s="47"/>
      <c r="D3544" s="47"/>
      <c r="E3544" s="47"/>
      <c r="F3544" s="47"/>
      <c r="G3544" s="47"/>
      <c r="H3544" s="47"/>
      <c r="I3544" s="47"/>
    </row>
    <row r="3545" spans="1:9" x14ac:dyDescent="0.25">
      <c r="A3545" s="47"/>
      <c r="B3545" s="47"/>
      <c r="C3545" s="47"/>
      <c r="D3545" s="47"/>
      <c r="E3545" s="47"/>
      <c r="F3545" s="47"/>
      <c r="G3545" s="47"/>
      <c r="H3545" s="47"/>
      <c r="I3545" s="47"/>
    </row>
    <row r="3546" spans="1:9" x14ac:dyDescent="0.25">
      <c r="A3546" s="47"/>
      <c r="B3546" s="47"/>
      <c r="C3546" s="47"/>
      <c r="D3546" s="47"/>
      <c r="E3546" s="47"/>
      <c r="F3546" s="47"/>
      <c r="G3546" s="47"/>
      <c r="H3546" s="47"/>
      <c r="I3546" s="47"/>
    </row>
    <row r="3547" spans="1:9" x14ac:dyDescent="0.25">
      <c r="A3547" s="47"/>
      <c r="B3547" s="47"/>
      <c r="C3547" s="47"/>
      <c r="D3547" s="47"/>
      <c r="E3547" s="47"/>
      <c r="F3547" s="47"/>
      <c r="G3547" s="47"/>
      <c r="H3547" s="47"/>
      <c r="I3547" s="47"/>
    </row>
    <row r="3548" spans="1:9" x14ac:dyDescent="0.25">
      <c r="A3548" s="47"/>
      <c r="B3548" s="47"/>
      <c r="C3548" s="47"/>
      <c r="D3548" s="47"/>
      <c r="E3548" s="47"/>
      <c r="F3548" s="47"/>
      <c r="G3548" s="47"/>
      <c r="H3548" s="47"/>
      <c r="I3548" s="47"/>
    </row>
    <row r="3549" spans="1:9" x14ac:dyDescent="0.25">
      <c r="A3549" s="47"/>
      <c r="B3549" s="47"/>
      <c r="C3549" s="47"/>
      <c r="D3549" s="47"/>
      <c r="E3549" s="47"/>
      <c r="F3549" s="47"/>
      <c r="G3549" s="47"/>
      <c r="H3549" s="47"/>
      <c r="I3549" s="47"/>
    </row>
    <row r="3550" spans="1:9" x14ac:dyDescent="0.25">
      <c r="A3550" s="47"/>
      <c r="B3550" s="47"/>
      <c r="C3550" s="47"/>
      <c r="D3550" s="47"/>
      <c r="E3550" s="47"/>
      <c r="F3550" s="47"/>
      <c r="G3550" s="47"/>
      <c r="H3550" s="47"/>
      <c r="I3550" s="47"/>
    </row>
    <row r="3551" spans="1:9" x14ac:dyDescent="0.25">
      <c r="A3551" s="47"/>
      <c r="B3551" s="47"/>
      <c r="C3551" s="47"/>
      <c r="D3551" s="47"/>
      <c r="E3551" s="47"/>
      <c r="F3551" s="47"/>
      <c r="G3551" s="47"/>
      <c r="H3551" s="47"/>
      <c r="I3551" s="47"/>
    </row>
    <row r="3552" spans="1:9" x14ac:dyDescent="0.25">
      <c r="A3552" s="47"/>
      <c r="B3552" s="47"/>
      <c r="C3552" s="47"/>
      <c r="D3552" s="47"/>
      <c r="E3552" s="47"/>
      <c r="F3552" s="47"/>
      <c r="G3552" s="47"/>
      <c r="H3552" s="47"/>
      <c r="I3552" s="47"/>
    </row>
    <row r="3553" spans="1:9" x14ac:dyDescent="0.25">
      <c r="A3553" s="47"/>
      <c r="B3553" s="47"/>
      <c r="C3553" s="47"/>
      <c r="D3553" s="47"/>
      <c r="E3553" s="47"/>
      <c r="F3553" s="47"/>
      <c r="G3553" s="47"/>
      <c r="H3553" s="47"/>
      <c r="I3553" s="47"/>
    </row>
    <row r="3554" spans="1:9" x14ac:dyDescent="0.25">
      <c r="A3554" s="47"/>
      <c r="B3554" s="47"/>
      <c r="C3554" s="47"/>
      <c r="D3554" s="47"/>
      <c r="E3554" s="47"/>
      <c r="F3554" s="47"/>
      <c r="G3554" s="47"/>
      <c r="H3554" s="47"/>
      <c r="I3554" s="47"/>
    </row>
    <row r="3555" spans="1:9" x14ac:dyDescent="0.25">
      <c r="A3555" s="47"/>
      <c r="B3555" s="47"/>
      <c r="C3555" s="47"/>
      <c r="D3555" s="47"/>
      <c r="E3555" s="47"/>
      <c r="F3555" s="47"/>
      <c r="G3555" s="47"/>
      <c r="H3555" s="47"/>
      <c r="I3555" s="47"/>
    </row>
    <row r="3556" spans="1:9" x14ac:dyDescent="0.25">
      <c r="A3556" s="47"/>
      <c r="B3556" s="47"/>
      <c r="C3556" s="47"/>
      <c r="D3556" s="47"/>
      <c r="E3556" s="47"/>
      <c r="F3556" s="47"/>
      <c r="G3556" s="47"/>
      <c r="H3556" s="47"/>
      <c r="I3556" s="47"/>
    </row>
    <row r="3557" spans="1:9" x14ac:dyDescent="0.25">
      <c r="A3557" s="47"/>
      <c r="B3557" s="47"/>
      <c r="C3557" s="47"/>
      <c r="D3557" s="47"/>
      <c r="E3557" s="47"/>
      <c r="F3557" s="47"/>
      <c r="G3557" s="47"/>
      <c r="H3557" s="47"/>
      <c r="I3557" s="47"/>
    </row>
    <row r="3558" spans="1:9" x14ac:dyDescent="0.25">
      <c r="A3558" s="47"/>
      <c r="B3558" s="47"/>
      <c r="C3558" s="47"/>
      <c r="D3558" s="47"/>
      <c r="E3558" s="47"/>
      <c r="F3558" s="47"/>
      <c r="G3558" s="47"/>
      <c r="H3558" s="47"/>
      <c r="I3558" s="47"/>
    </row>
    <row r="3559" spans="1:9" x14ac:dyDescent="0.25">
      <c r="A3559" s="47"/>
      <c r="B3559" s="47"/>
      <c r="C3559" s="47"/>
      <c r="D3559" s="47"/>
      <c r="E3559" s="47"/>
      <c r="F3559" s="47"/>
      <c r="G3559" s="47"/>
      <c r="H3559" s="47"/>
      <c r="I3559" s="47"/>
    </row>
    <row r="3560" spans="1:9" x14ac:dyDescent="0.25">
      <c r="A3560" s="47"/>
      <c r="B3560" s="47"/>
      <c r="C3560" s="47"/>
      <c r="D3560" s="47"/>
      <c r="E3560" s="47"/>
      <c r="F3560" s="47"/>
      <c r="G3560" s="47"/>
      <c r="H3560" s="47"/>
      <c r="I3560" s="47"/>
    </row>
    <row r="3561" spans="1:9" x14ac:dyDescent="0.25">
      <c r="A3561" s="47"/>
      <c r="B3561" s="47"/>
      <c r="C3561" s="47"/>
      <c r="D3561" s="47"/>
      <c r="E3561" s="47"/>
      <c r="F3561" s="47"/>
      <c r="G3561" s="47"/>
      <c r="H3561" s="47"/>
      <c r="I3561" s="47"/>
    </row>
    <row r="3562" spans="1:9" x14ac:dyDescent="0.25">
      <c r="A3562" s="47"/>
      <c r="B3562" s="47"/>
      <c r="C3562" s="47"/>
      <c r="D3562" s="47"/>
      <c r="E3562" s="47"/>
      <c r="F3562" s="47"/>
      <c r="G3562" s="47"/>
      <c r="H3562" s="47"/>
      <c r="I3562" s="47"/>
    </row>
    <row r="3563" spans="1:9" x14ac:dyDescent="0.25">
      <c r="A3563" s="47"/>
      <c r="B3563" s="47"/>
      <c r="C3563" s="47"/>
      <c r="D3563" s="47"/>
      <c r="E3563" s="47"/>
      <c r="F3563" s="47"/>
      <c r="G3563" s="47"/>
      <c r="H3563" s="47"/>
      <c r="I3563" s="47"/>
    </row>
    <row r="3564" spans="1:9" x14ac:dyDescent="0.25">
      <c r="A3564" s="47"/>
      <c r="B3564" s="47"/>
      <c r="C3564" s="47"/>
      <c r="D3564" s="47"/>
      <c r="E3564" s="47"/>
      <c r="F3564" s="47"/>
      <c r="G3564" s="47"/>
      <c r="H3564" s="47"/>
      <c r="I3564" s="47"/>
    </row>
    <row r="3565" spans="1:9" x14ac:dyDescent="0.25">
      <c r="A3565" s="47"/>
      <c r="B3565" s="47"/>
      <c r="C3565" s="47"/>
      <c r="D3565" s="47"/>
      <c r="E3565" s="47"/>
      <c r="F3565" s="47"/>
      <c r="G3565" s="47"/>
      <c r="H3565" s="47"/>
      <c r="I3565" s="47"/>
    </row>
    <row r="3566" spans="1:9" x14ac:dyDescent="0.25">
      <c r="A3566" s="47"/>
      <c r="B3566" s="47"/>
      <c r="C3566" s="47"/>
      <c r="D3566" s="47"/>
      <c r="E3566" s="47"/>
      <c r="F3566" s="47"/>
      <c r="G3566" s="47"/>
      <c r="H3566" s="47"/>
      <c r="I3566" s="47"/>
    </row>
    <row r="3567" spans="1:9" x14ac:dyDescent="0.25">
      <c r="A3567" s="47"/>
      <c r="B3567" s="47"/>
      <c r="C3567" s="47"/>
      <c r="D3567" s="47"/>
      <c r="E3567" s="47"/>
      <c r="F3567" s="47"/>
      <c r="G3567" s="47"/>
      <c r="H3567" s="47"/>
      <c r="I3567" s="47"/>
    </row>
    <row r="3568" spans="1:9" x14ac:dyDescent="0.25">
      <c r="A3568" s="47"/>
      <c r="B3568" s="47"/>
      <c r="C3568" s="47"/>
      <c r="D3568" s="47"/>
      <c r="E3568" s="47"/>
      <c r="F3568" s="47"/>
      <c r="G3568" s="47"/>
      <c r="H3568" s="47"/>
      <c r="I3568" s="47"/>
    </row>
    <row r="3569" spans="1:9" x14ac:dyDescent="0.25">
      <c r="A3569" s="47"/>
      <c r="B3569" s="47"/>
      <c r="C3569" s="47"/>
      <c r="D3569" s="47"/>
      <c r="E3569" s="47"/>
      <c r="F3569" s="47"/>
      <c r="G3569" s="47"/>
      <c r="H3569" s="47"/>
      <c r="I3569" s="47"/>
    </row>
    <row r="3570" spans="1:9" x14ac:dyDescent="0.25">
      <c r="A3570" s="47"/>
      <c r="B3570" s="47"/>
      <c r="C3570" s="47"/>
      <c r="D3570" s="47"/>
      <c r="E3570" s="47"/>
      <c r="F3570" s="47"/>
      <c r="G3570" s="47"/>
      <c r="H3570" s="47"/>
      <c r="I3570" s="47"/>
    </row>
    <row r="3571" spans="1:9" x14ac:dyDescent="0.25">
      <c r="A3571" s="47"/>
      <c r="B3571" s="47"/>
      <c r="C3571" s="47"/>
      <c r="D3571" s="47"/>
      <c r="E3571" s="47"/>
      <c r="F3571" s="47"/>
      <c r="G3571" s="47"/>
      <c r="H3571" s="47"/>
      <c r="I3571" s="47"/>
    </row>
    <row r="3572" spans="1:9" x14ac:dyDescent="0.25">
      <c r="A3572" s="47"/>
      <c r="B3572" s="47"/>
      <c r="C3572" s="47"/>
      <c r="D3572" s="47"/>
      <c r="E3572" s="47"/>
      <c r="F3572" s="47"/>
      <c r="G3572" s="47"/>
      <c r="H3572" s="47"/>
      <c r="I3572" s="47"/>
    </row>
    <row r="3573" spans="1:9" x14ac:dyDescent="0.25">
      <c r="A3573" s="47"/>
      <c r="B3573" s="47"/>
      <c r="C3573" s="47"/>
      <c r="D3573" s="47"/>
      <c r="E3573" s="47"/>
      <c r="F3573" s="47"/>
      <c r="G3573" s="47"/>
      <c r="H3573" s="47"/>
      <c r="I3573" s="47"/>
    </row>
    <row r="3574" spans="1:9" x14ac:dyDescent="0.25">
      <c r="A3574" s="47"/>
      <c r="B3574" s="47"/>
      <c r="C3574" s="47"/>
      <c r="D3574" s="47"/>
      <c r="E3574" s="47"/>
      <c r="F3574" s="47"/>
      <c r="G3574" s="47"/>
      <c r="H3574" s="47"/>
      <c r="I3574" s="47"/>
    </row>
    <row r="3575" spans="1:9" x14ac:dyDescent="0.25">
      <c r="A3575" s="47"/>
      <c r="B3575" s="47"/>
      <c r="C3575" s="47"/>
      <c r="D3575" s="47"/>
      <c r="E3575" s="47"/>
      <c r="F3575" s="47"/>
      <c r="G3575" s="47"/>
      <c r="H3575" s="47"/>
      <c r="I3575" s="47"/>
    </row>
    <row r="3576" spans="1:9" x14ac:dyDescent="0.25">
      <c r="A3576" s="47"/>
      <c r="B3576" s="47"/>
      <c r="C3576" s="47"/>
      <c r="D3576" s="47"/>
      <c r="E3576" s="47"/>
      <c r="F3576" s="47"/>
      <c r="G3576" s="47"/>
      <c r="H3576" s="47"/>
      <c r="I3576" s="47"/>
    </row>
    <row r="3577" spans="1:9" x14ac:dyDescent="0.25">
      <c r="A3577" s="47"/>
      <c r="B3577" s="47"/>
      <c r="C3577" s="47"/>
      <c r="D3577" s="47"/>
      <c r="E3577" s="47"/>
      <c r="F3577" s="47"/>
      <c r="G3577" s="47"/>
      <c r="H3577" s="47"/>
      <c r="I3577" s="47"/>
    </row>
    <row r="3578" spans="1:9" x14ac:dyDescent="0.25">
      <c r="A3578" s="47"/>
      <c r="B3578" s="47"/>
      <c r="C3578" s="47"/>
      <c r="D3578" s="47"/>
      <c r="E3578" s="47"/>
      <c r="F3578" s="47"/>
      <c r="G3578" s="47"/>
      <c r="H3578" s="47"/>
      <c r="I3578" s="47"/>
    </row>
    <row r="3579" spans="1:9" x14ac:dyDescent="0.25">
      <c r="A3579" s="47"/>
      <c r="B3579" s="47"/>
      <c r="C3579" s="47"/>
      <c r="D3579" s="47"/>
      <c r="E3579" s="47"/>
      <c r="F3579" s="47"/>
      <c r="G3579" s="47"/>
      <c r="H3579" s="47"/>
      <c r="I3579" s="47"/>
    </row>
    <row r="3580" spans="1:9" x14ac:dyDescent="0.25">
      <c r="A3580" s="47"/>
      <c r="B3580" s="47"/>
      <c r="C3580" s="47"/>
      <c r="D3580" s="47"/>
      <c r="E3580" s="47"/>
      <c r="F3580" s="47"/>
      <c r="G3580" s="47"/>
      <c r="H3580" s="47"/>
      <c r="I3580" s="47"/>
    </row>
    <row r="3581" spans="1:9" x14ac:dyDescent="0.25">
      <c r="A3581" s="47"/>
      <c r="B3581" s="47"/>
      <c r="C3581" s="47"/>
      <c r="D3581" s="47"/>
      <c r="E3581" s="47"/>
      <c r="F3581" s="47"/>
      <c r="G3581" s="47"/>
      <c r="H3581" s="47"/>
      <c r="I3581" s="47"/>
    </row>
    <row r="3582" spans="1:9" x14ac:dyDescent="0.25">
      <c r="A3582" s="47"/>
      <c r="B3582" s="47"/>
      <c r="C3582" s="47"/>
      <c r="D3582" s="47"/>
      <c r="E3582" s="47"/>
      <c r="F3582" s="47"/>
      <c r="G3582" s="47"/>
      <c r="H3582" s="47"/>
      <c r="I3582" s="47"/>
    </row>
    <row r="3583" spans="1:9" x14ac:dyDescent="0.25">
      <c r="A3583" s="47"/>
      <c r="B3583" s="47"/>
      <c r="C3583" s="47"/>
      <c r="D3583" s="47"/>
      <c r="E3583" s="47"/>
      <c r="F3583" s="47"/>
      <c r="G3583" s="47"/>
      <c r="H3583" s="47"/>
      <c r="I3583" s="47"/>
    </row>
    <row r="3584" spans="1:9" x14ac:dyDescent="0.25">
      <c r="A3584" s="47"/>
      <c r="B3584" s="47"/>
      <c r="C3584" s="47"/>
      <c r="D3584" s="47"/>
      <c r="E3584" s="47"/>
      <c r="F3584" s="47"/>
      <c r="G3584" s="47"/>
      <c r="H3584" s="47"/>
      <c r="I3584" s="47"/>
    </row>
    <row r="3585" spans="1:9" x14ac:dyDescent="0.25">
      <c r="A3585" s="47"/>
      <c r="B3585" s="47"/>
      <c r="C3585" s="47"/>
      <c r="D3585" s="47"/>
      <c r="E3585" s="47"/>
      <c r="F3585" s="47"/>
      <c r="G3585" s="47"/>
      <c r="H3585" s="47"/>
      <c r="I3585" s="47"/>
    </row>
    <row r="3586" spans="1:9" x14ac:dyDescent="0.25">
      <c r="A3586" s="47"/>
      <c r="B3586" s="47"/>
      <c r="C3586" s="47"/>
      <c r="D3586" s="47"/>
      <c r="E3586" s="47"/>
      <c r="F3586" s="47"/>
      <c r="G3586" s="47"/>
      <c r="H3586" s="47"/>
      <c r="I3586" s="47"/>
    </row>
    <row r="3587" spans="1:9" x14ac:dyDescent="0.25">
      <c r="A3587" s="47"/>
      <c r="B3587" s="47"/>
      <c r="C3587" s="47"/>
      <c r="D3587" s="47"/>
      <c r="E3587" s="47"/>
      <c r="F3587" s="47"/>
      <c r="G3587" s="47"/>
      <c r="H3587" s="47"/>
      <c r="I3587" s="47"/>
    </row>
    <row r="3588" spans="1:9" x14ac:dyDescent="0.25">
      <c r="A3588" s="47"/>
      <c r="B3588" s="47"/>
      <c r="C3588" s="47"/>
      <c r="D3588" s="47"/>
      <c r="E3588" s="47"/>
      <c r="F3588" s="47"/>
      <c r="G3588" s="47"/>
      <c r="H3588" s="47"/>
      <c r="I3588" s="47"/>
    </row>
    <row r="3589" spans="1:9" x14ac:dyDescent="0.25">
      <c r="A3589" s="47"/>
      <c r="B3589" s="47"/>
      <c r="C3589" s="47"/>
      <c r="D3589" s="47"/>
      <c r="E3589" s="47"/>
      <c r="F3589" s="47"/>
      <c r="G3589" s="47"/>
      <c r="H3589" s="47"/>
      <c r="I3589" s="47"/>
    </row>
    <row r="3590" spans="1:9" x14ac:dyDescent="0.25">
      <c r="A3590" s="47"/>
      <c r="B3590" s="47"/>
      <c r="C3590" s="47"/>
      <c r="D3590" s="47"/>
      <c r="E3590" s="47"/>
      <c r="F3590" s="47"/>
      <c r="G3590" s="47"/>
      <c r="H3590" s="47"/>
      <c r="I3590" s="47"/>
    </row>
    <row r="3591" spans="1:9" x14ac:dyDescent="0.25">
      <c r="A3591" s="47"/>
      <c r="B3591" s="47"/>
      <c r="C3591" s="47"/>
      <c r="D3591" s="47"/>
      <c r="E3591" s="47"/>
      <c r="F3591" s="47"/>
      <c r="G3591" s="47"/>
      <c r="H3591" s="47"/>
      <c r="I3591" s="47"/>
    </row>
    <row r="3592" spans="1:9" x14ac:dyDescent="0.25">
      <c r="A3592" s="47"/>
      <c r="B3592" s="47"/>
      <c r="C3592" s="47"/>
      <c r="D3592" s="47"/>
      <c r="E3592" s="47"/>
      <c r="F3592" s="47"/>
      <c r="G3592" s="47"/>
      <c r="H3592" s="47"/>
      <c r="I3592" s="47"/>
    </row>
    <row r="3593" spans="1:9" x14ac:dyDescent="0.25">
      <c r="A3593" s="47"/>
      <c r="B3593" s="47"/>
      <c r="C3593" s="47"/>
      <c r="D3593" s="47"/>
      <c r="E3593" s="47"/>
      <c r="F3593" s="47"/>
      <c r="G3593" s="47"/>
      <c r="H3593" s="47"/>
      <c r="I3593" s="47"/>
    </row>
    <row r="3594" spans="1:9" x14ac:dyDescent="0.25">
      <c r="A3594" s="47"/>
      <c r="B3594" s="47"/>
      <c r="C3594" s="47"/>
      <c r="D3594" s="47"/>
      <c r="E3594" s="47"/>
      <c r="F3594" s="47"/>
      <c r="G3594" s="47"/>
      <c r="H3594" s="47"/>
      <c r="I3594" s="47"/>
    </row>
    <row r="3595" spans="1:9" x14ac:dyDescent="0.25">
      <c r="A3595" s="47"/>
      <c r="B3595" s="47"/>
      <c r="C3595" s="47"/>
      <c r="D3595" s="47"/>
      <c r="E3595" s="47"/>
      <c r="F3595" s="47"/>
      <c r="G3595" s="47"/>
      <c r="H3595" s="47"/>
      <c r="I3595" s="47"/>
    </row>
    <row r="3596" spans="1:9" x14ac:dyDescent="0.25">
      <c r="A3596" s="47"/>
      <c r="B3596" s="47"/>
      <c r="C3596" s="47"/>
      <c r="D3596" s="47"/>
      <c r="E3596" s="47"/>
      <c r="F3596" s="47"/>
      <c r="G3596" s="47"/>
      <c r="H3596" s="47"/>
      <c r="I3596" s="47"/>
    </row>
    <row r="3597" spans="1:9" x14ac:dyDescent="0.25">
      <c r="A3597" s="47"/>
      <c r="B3597" s="47"/>
      <c r="C3597" s="47"/>
      <c r="D3597" s="47"/>
      <c r="E3597" s="47"/>
      <c r="F3597" s="47"/>
      <c r="G3597" s="47"/>
      <c r="H3597" s="47"/>
      <c r="I3597" s="47"/>
    </row>
    <row r="3598" spans="1:9" x14ac:dyDescent="0.25">
      <c r="A3598" s="47"/>
      <c r="B3598" s="47"/>
      <c r="C3598" s="47"/>
      <c r="D3598" s="47"/>
      <c r="E3598" s="47"/>
      <c r="F3598" s="47"/>
      <c r="G3598" s="47"/>
      <c r="H3598" s="47"/>
      <c r="I3598" s="47"/>
    </row>
    <row r="3599" spans="1:9" x14ac:dyDescent="0.25">
      <c r="A3599" s="47"/>
      <c r="B3599" s="47"/>
      <c r="C3599" s="47"/>
      <c r="D3599" s="47"/>
      <c r="E3599" s="47"/>
      <c r="F3599" s="47"/>
      <c r="G3599" s="47"/>
      <c r="H3599" s="47"/>
      <c r="I3599" s="47"/>
    </row>
    <row r="3600" spans="1:9" x14ac:dyDescent="0.25">
      <c r="A3600" s="47"/>
      <c r="B3600" s="47"/>
      <c r="C3600" s="47"/>
      <c r="D3600" s="47"/>
      <c r="E3600" s="47"/>
      <c r="F3600" s="47"/>
      <c r="G3600" s="47"/>
      <c r="H3600" s="47"/>
      <c r="I3600" s="47"/>
    </row>
    <row r="3601" spans="1:9" x14ac:dyDescent="0.25">
      <c r="A3601" s="47"/>
      <c r="B3601" s="47"/>
      <c r="C3601" s="47"/>
      <c r="D3601" s="47"/>
      <c r="E3601" s="47"/>
      <c r="F3601" s="47"/>
      <c r="G3601" s="47"/>
      <c r="H3601" s="47"/>
      <c r="I3601" s="47"/>
    </row>
    <row r="3602" spans="1:9" x14ac:dyDescent="0.25">
      <c r="A3602" s="47"/>
      <c r="B3602" s="47"/>
      <c r="C3602" s="47"/>
      <c r="D3602" s="47"/>
      <c r="E3602" s="47"/>
      <c r="F3602" s="47"/>
      <c r="G3602" s="47"/>
      <c r="H3602" s="47"/>
      <c r="I3602" s="47"/>
    </row>
    <row r="3603" spans="1:9" x14ac:dyDescent="0.25">
      <c r="A3603" s="47"/>
      <c r="B3603" s="47"/>
      <c r="C3603" s="47"/>
      <c r="D3603" s="47"/>
      <c r="E3603" s="47"/>
      <c r="F3603" s="47"/>
      <c r="G3603" s="47"/>
      <c r="H3603" s="47"/>
      <c r="I3603" s="47"/>
    </row>
    <row r="3604" spans="1:9" x14ac:dyDescent="0.25">
      <c r="A3604" s="47"/>
      <c r="B3604" s="47"/>
      <c r="C3604" s="47"/>
      <c r="D3604" s="47"/>
      <c r="E3604" s="47"/>
      <c r="F3604" s="47"/>
      <c r="G3604" s="47"/>
      <c r="H3604" s="47"/>
      <c r="I3604" s="47"/>
    </row>
    <row r="3605" spans="1:9" x14ac:dyDescent="0.25">
      <c r="A3605" s="47"/>
      <c r="B3605" s="47"/>
      <c r="C3605" s="47"/>
      <c r="D3605" s="47"/>
      <c r="E3605" s="47"/>
      <c r="F3605" s="47"/>
      <c r="G3605" s="47"/>
      <c r="H3605" s="47"/>
      <c r="I3605" s="47"/>
    </row>
    <row r="3606" spans="1:9" x14ac:dyDescent="0.25">
      <c r="A3606" s="47"/>
      <c r="B3606" s="47"/>
      <c r="C3606" s="47"/>
      <c r="D3606" s="47"/>
      <c r="E3606" s="47"/>
      <c r="F3606" s="47"/>
      <c r="G3606" s="47"/>
      <c r="H3606" s="47"/>
      <c r="I3606" s="47"/>
    </row>
    <row r="3607" spans="1:9" x14ac:dyDescent="0.25">
      <c r="A3607" s="47"/>
      <c r="B3607" s="47"/>
      <c r="C3607" s="47"/>
      <c r="D3607" s="47"/>
      <c r="E3607" s="47"/>
      <c r="F3607" s="47"/>
      <c r="G3607" s="47"/>
      <c r="H3607" s="47"/>
      <c r="I3607" s="47"/>
    </row>
    <row r="3608" spans="1:9" x14ac:dyDescent="0.25">
      <c r="A3608" s="47"/>
      <c r="B3608" s="47"/>
      <c r="C3608" s="47"/>
      <c r="D3608" s="47"/>
      <c r="E3608" s="47"/>
      <c r="F3608" s="47"/>
      <c r="G3608" s="47"/>
      <c r="H3608" s="47"/>
      <c r="I3608" s="47"/>
    </row>
    <row r="3609" spans="1:9" x14ac:dyDescent="0.25">
      <c r="A3609" s="47"/>
      <c r="B3609" s="47"/>
      <c r="C3609" s="47"/>
      <c r="D3609" s="47"/>
      <c r="E3609" s="47"/>
      <c r="F3609" s="47"/>
      <c r="G3609" s="47"/>
      <c r="H3609" s="47"/>
      <c r="I3609" s="47"/>
    </row>
    <row r="3610" spans="1:9" x14ac:dyDescent="0.25">
      <c r="A3610" s="47"/>
      <c r="B3610" s="47"/>
      <c r="C3610" s="47"/>
      <c r="D3610" s="47"/>
      <c r="E3610" s="47"/>
      <c r="F3610" s="47"/>
      <c r="G3610" s="47"/>
      <c r="H3610" s="47"/>
      <c r="I3610" s="47"/>
    </row>
    <row r="3611" spans="1:9" x14ac:dyDescent="0.25">
      <c r="A3611" s="47"/>
      <c r="B3611" s="47"/>
      <c r="C3611" s="47"/>
      <c r="D3611" s="47"/>
      <c r="E3611" s="47"/>
      <c r="F3611" s="47"/>
      <c r="G3611" s="47"/>
      <c r="H3611" s="47"/>
      <c r="I3611" s="47"/>
    </row>
    <row r="3612" spans="1:9" x14ac:dyDescent="0.25">
      <c r="A3612" s="47"/>
      <c r="B3612" s="47"/>
      <c r="C3612" s="47"/>
      <c r="D3612" s="47"/>
      <c r="E3612" s="47"/>
      <c r="F3612" s="47"/>
      <c r="G3612" s="47"/>
      <c r="H3612" s="47"/>
      <c r="I3612" s="47"/>
    </row>
    <row r="3613" spans="1:9" x14ac:dyDescent="0.25">
      <c r="A3613" s="47"/>
      <c r="B3613" s="47"/>
      <c r="C3613" s="47"/>
      <c r="D3613" s="47"/>
      <c r="E3613" s="47"/>
      <c r="F3613" s="47"/>
      <c r="G3613" s="47"/>
      <c r="H3613" s="47"/>
      <c r="I3613" s="47"/>
    </row>
    <row r="3614" spans="1:9" x14ac:dyDescent="0.25">
      <c r="A3614" s="47"/>
      <c r="B3614" s="47"/>
      <c r="C3614" s="47"/>
      <c r="D3614" s="47"/>
      <c r="E3614" s="47"/>
      <c r="F3614" s="47"/>
      <c r="G3614" s="47"/>
      <c r="H3614" s="47"/>
      <c r="I3614" s="47"/>
    </row>
    <row r="3615" spans="1:9" x14ac:dyDescent="0.25">
      <c r="A3615" s="47"/>
      <c r="B3615" s="47"/>
      <c r="C3615" s="47"/>
      <c r="D3615" s="47"/>
      <c r="E3615" s="47"/>
      <c r="F3615" s="47"/>
      <c r="G3615" s="47"/>
      <c r="H3615" s="47"/>
      <c r="I3615" s="47"/>
    </row>
    <row r="3616" spans="1:9" x14ac:dyDescent="0.25">
      <c r="A3616" s="47"/>
      <c r="B3616" s="47"/>
      <c r="C3616" s="47"/>
      <c r="D3616" s="47"/>
      <c r="E3616" s="47"/>
      <c r="F3616" s="47"/>
      <c r="G3616" s="47"/>
      <c r="H3616" s="47"/>
      <c r="I3616" s="47"/>
    </row>
    <row r="3617" spans="1:9" x14ac:dyDescent="0.25">
      <c r="A3617" s="47"/>
      <c r="B3617" s="47"/>
      <c r="C3617" s="47"/>
      <c r="D3617" s="47"/>
      <c r="E3617" s="47"/>
      <c r="F3617" s="47"/>
      <c r="G3617" s="47"/>
      <c r="H3617" s="47"/>
      <c r="I3617" s="47"/>
    </row>
    <row r="3618" spans="1:9" x14ac:dyDescent="0.25">
      <c r="A3618" s="47"/>
      <c r="B3618" s="47"/>
      <c r="C3618" s="47"/>
      <c r="D3618" s="47"/>
      <c r="E3618" s="47"/>
      <c r="F3618" s="47"/>
      <c r="G3618" s="47"/>
      <c r="H3618" s="47"/>
      <c r="I3618" s="47"/>
    </row>
    <row r="3619" spans="1:9" x14ac:dyDescent="0.25">
      <c r="A3619" s="47"/>
      <c r="B3619" s="47"/>
      <c r="C3619" s="47"/>
      <c r="D3619" s="47"/>
      <c r="E3619" s="47"/>
      <c r="F3619" s="47"/>
      <c r="G3619" s="47"/>
      <c r="H3619" s="47"/>
      <c r="I3619" s="47"/>
    </row>
    <row r="3620" spans="1:9" x14ac:dyDescent="0.25">
      <c r="A3620" s="47"/>
      <c r="B3620" s="47"/>
      <c r="C3620" s="47"/>
      <c r="D3620" s="47"/>
      <c r="E3620" s="47"/>
      <c r="F3620" s="47"/>
      <c r="G3620" s="47"/>
      <c r="H3620" s="47"/>
      <c r="I3620" s="47"/>
    </row>
    <row r="3621" spans="1:9" x14ac:dyDescent="0.25">
      <c r="A3621" s="47"/>
      <c r="B3621" s="47"/>
      <c r="C3621" s="47"/>
      <c r="D3621" s="47"/>
      <c r="E3621" s="47"/>
      <c r="F3621" s="47"/>
      <c r="G3621" s="47"/>
      <c r="H3621" s="47"/>
      <c r="I3621" s="47"/>
    </row>
    <row r="3622" spans="1:9" x14ac:dyDescent="0.25">
      <c r="A3622" s="47"/>
      <c r="B3622" s="47"/>
      <c r="C3622" s="47"/>
      <c r="D3622" s="47"/>
      <c r="E3622" s="47"/>
      <c r="F3622" s="47"/>
      <c r="G3622" s="47"/>
      <c r="H3622" s="47"/>
      <c r="I3622" s="47"/>
    </row>
    <row r="3623" spans="1:9" x14ac:dyDescent="0.25">
      <c r="A3623" s="47"/>
      <c r="B3623" s="47"/>
      <c r="C3623" s="47"/>
      <c r="D3623" s="47"/>
      <c r="E3623" s="47"/>
      <c r="F3623" s="47"/>
      <c r="G3623" s="47"/>
      <c r="H3623" s="47"/>
      <c r="I3623" s="47"/>
    </row>
    <row r="3624" spans="1:9" x14ac:dyDescent="0.25">
      <c r="A3624" s="47"/>
      <c r="B3624" s="47"/>
      <c r="C3624" s="47"/>
      <c r="D3624" s="47"/>
      <c r="E3624" s="47"/>
      <c r="F3624" s="47"/>
      <c r="G3624" s="47"/>
      <c r="H3624" s="47"/>
      <c r="I3624" s="47"/>
    </row>
    <row r="3625" spans="1:9" x14ac:dyDescent="0.25">
      <c r="A3625" s="47"/>
      <c r="B3625" s="47"/>
      <c r="C3625" s="47"/>
      <c r="D3625" s="47"/>
      <c r="E3625" s="47"/>
      <c r="F3625" s="47"/>
      <c r="G3625" s="47"/>
      <c r="H3625" s="47"/>
      <c r="I3625" s="47"/>
    </row>
    <row r="3626" spans="1:9" x14ac:dyDescent="0.25">
      <c r="A3626" s="47"/>
      <c r="B3626" s="47"/>
      <c r="C3626" s="47"/>
      <c r="D3626" s="47"/>
      <c r="E3626" s="47"/>
      <c r="F3626" s="47"/>
      <c r="G3626" s="47"/>
      <c r="H3626" s="47"/>
      <c r="I3626" s="47"/>
    </row>
    <row r="3627" spans="1:9" x14ac:dyDescent="0.25">
      <c r="A3627" s="47"/>
      <c r="B3627" s="47"/>
      <c r="C3627" s="47"/>
      <c r="D3627" s="47"/>
      <c r="E3627" s="47"/>
      <c r="F3627" s="47"/>
      <c r="G3627" s="47"/>
      <c r="H3627" s="47"/>
      <c r="I3627" s="47"/>
    </row>
    <row r="3628" spans="1:9" x14ac:dyDescent="0.25">
      <c r="A3628" s="47"/>
      <c r="B3628" s="47"/>
      <c r="C3628" s="47"/>
      <c r="D3628" s="47"/>
      <c r="E3628" s="47"/>
      <c r="F3628" s="47"/>
      <c r="G3628" s="47"/>
      <c r="H3628" s="47"/>
      <c r="I3628" s="47"/>
    </row>
    <row r="3629" spans="1:9" x14ac:dyDescent="0.25">
      <c r="A3629" s="47"/>
      <c r="B3629" s="47"/>
      <c r="C3629" s="47"/>
      <c r="D3629" s="47"/>
      <c r="E3629" s="47"/>
      <c r="F3629" s="47"/>
      <c r="G3629" s="47"/>
      <c r="H3629" s="47"/>
      <c r="I3629" s="47"/>
    </row>
    <row r="3630" spans="1:9" x14ac:dyDescent="0.25">
      <c r="A3630" s="47"/>
      <c r="B3630" s="47"/>
      <c r="C3630" s="47"/>
      <c r="D3630" s="47"/>
      <c r="E3630" s="47"/>
      <c r="F3630" s="47"/>
      <c r="G3630" s="47"/>
      <c r="H3630" s="47"/>
      <c r="I3630" s="47"/>
    </row>
    <row r="3631" spans="1:9" x14ac:dyDescent="0.25">
      <c r="A3631" s="47"/>
      <c r="B3631" s="47"/>
      <c r="C3631" s="47"/>
      <c r="D3631" s="47"/>
      <c r="E3631" s="47"/>
      <c r="F3631" s="47"/>
      <c r="G3631" s="47"/>
      <c r="H3631" s="47"/>
      <c r="I3631" s="47"/>
    </row>
    <row r="3632" spans="1:9" x14ac:dyDescent="0.25">
      <c r="A3632" s="47"/>
      <c r="B3632" s="47"/>
      <c r="C3632" s="47"/>
      <c r="D3632" s="47"/>
      <c r="E3632" s="47"/>
      <c r="F3632" s="47"/>
      <c r="G3632" s="47"/>
      <c r="H3632" s="47"/>
      <c r="I3632" s="47"/>
    </row>
    <row r="3633" spans="1:9" x14ac:dyDescent="0.25">
      <c r="A3633" s="47"/>
      <c r="B3633" s="47"/>
      <c r="C3633" s="47"/>
      <c r="D3633" s="47"/>
      <c r="E3633" s="47"/>
      <c r="F3633" s="47"/>
      <c r="G3633" s="47"/>
      <c r="H3633" s="47"/>
      <c r="I3633" s="47"/>
    </row>
    <row r="3634" spans="1:9" x14ac:dyDescent="0.25">
      <c r="A3634" s="47"/>
      <c r="B3634" s="47"/>
      <c r="C3634" s="47"/>
      <c r="D3634" s="47"/>
      <c r="E3634" s="47"/>
      <c r="F3634" s="47"/>
      <c r="G3634" s="47"/>
      <c r="H3634" s="47"/>
      <c r="I3634" s="47"/>
    </row>
    <row r="3635" spans="1:9" x14ac:dyDescent="0.25">
      <c r="A3635" s="47"/>
      <c r="B3635" s="47"/>
      <c r="C3635" s="47"/>
      <c r="D3635" s="47"/>
      <c r="E3635" s="47"/>
      <c r="F3635" s="47"/>
      <c r="G3635" s="47"/>
      <c r="H3635" s="47"/>
      <c r="I3635" s="47"/>
    </row>
    <row r="3636" spans="1:9" x14ac:dyDescent="0.25">
      <c r="A3636" s="47"/>
      <c r="B3636" s="47"/>
      <c r="C3636" s="47"/>
      <c r="D3636" s="47"/>
      <c r="E3636" s="47"/>
      <c r="F3636" s="47"/>
      <c r="G3636" s="47"/>
      <c r="H3636" s="47"/>
      <c r="I3636" s="47"/>
    </row>
    <row r="3637" spans="1:9" x14ac:dyDescent="0.25">
      <c r="A3637" s="47"/>
      <c r="B3637" s="47"/>
      <c r="C3637" s="47"/>
      <c r="D3637" s="47"/>
      <c r="E3637" s="47"/>
      <c r="F3637" s="47"/>
      <c r="G3637" s="47"/>
      <c r="H3637" s="47"/>
      <c r="I3637" s="47"/>
    </row>
    <row r="3638" spans="1:9" x14ac:dyDescent="0.25">
      <c r="A3638" s="47"/>
      <c r="B3638" s="47"/>
      <c r="C3638" s="47"/>
      <c r="D3638" s="47"/>
      <c r="E3638" s="47"/>
      <c r="F3638" s="47"/>
      <c r="G3638" s="47"/>
      <c r="H3638" s="47"/>
      <c r="I3638" s="47"/>
    </row>
    <row r="3639" spans="1:9" x14ac:dyDescent="0.25">
      <c r="A3639" s="47"/>
      <c r="B3639" s="47"/>
      <c r="C3639" s="47"/>
      <c r="D3639" s="47"/>
      <c r="E3639" s="47"/>
      <c r="F3639" s="47"/>
      <c r="G3639" s="47"/>
      <c r="H3639" s="47"/>
      <c r="I3639" s="47"/>
    </row>
    <row r="3640" spans="1:9" x14ac:dyDescent="0.25">
      <c r="A3640" s="47"/>
      <c r="B3640" s="47"/>
      <c r="C3640" s="47"/>
      <c r="D3640" s="47"/>
      <c r="E3640" s="47"/>
      <c r="F3640" s="47"/>
      <c r="G3640" s="47"/>
      <c r="H3640" s="47"/>
      <c r="I3640" s="47"/>
    </row>
    <row r="3641" spans="1:9" x14ac:dyDescent="0.25">
      <c r="A3641" s="47"/>
      <c r="B3641" s="47"/>
      <c r="C3641" s="47"/>
      <c r="D3641" s="47"/>
      <c r="E3641" s="47"/>
      <c r="F3641" s="47"/>
      <c r="G3641" s="47"/>
      <c r="H3641" s="47"/>
      <c r="I3641" s="47"/>
    </row>
    <row r="3642" spans="1:9" x14ac:dyDescent="0.25">
      <c r="A3642" s="47"/>
      <c r="B3642" s="47"/>
      <c r="C3642" s="47"/>
      <c r="D3642" s="47"/>
      <c r="E3642" s="47"/>
      <c r="F3642" s="47"/>
      <c r="G3642" s="47"/>
      <c r="H3642" s="47"/>
      <c r="I3642" s="47"/>
    </row>
    <row r="3643" spans="1:9" x14ac:dyDescent="0.25">
      <c r="A3643" s="47"/>
      <c r="B3643" s="47"/>
      <c r="C3643" s="47"/>
      <c r="D3643" s="47"/>
      <c r="E3643" s="47"/>
      <c r="F3643" s="47"/>
      <c r="G3643" s="47"/>
      <c r="H3643" s="47"/>
      <c r="I3643" s="47"/>
    </row>
    <row r="3644" spans="1:9" x14ac:dyDescent="0.25">
      <c r="A3644" s="47"/>
      <c r="B3644" s="47"/>
      <c r="C3644" s="47"/>
      <c r="D3644" s="47"/>
      <c r="E3644" s="47"/>
      <c r="F3644" s="47"/>
      <c r="G3644" s="47"/>
      <c r="H3644" s="47"/>
      <c r="I3644" s="47"/>
    </row>
    <row r="3645" spans="1:9" x14ac:dyDescent="0.25">
      <c r="A3645" s="47"/>
      <c r="B3645" s="47"/>
      <c r="C3645" s="47"/>
      <c r="D3645" s="47"/>
      <c r="E3645" s="47"/>
      <c r="F3645" s="47"/>
      <c r="G3645" s="47"/>
      <c r="H3645" s="47"/>
      <c r="I3645" s="47"/>
    </row>
    <row r="3646" spans="1:9" x14ac:dyDescent="0.25">
      <c r="A3646" s="47"/>
      <c r="B3646" s="47"/>
      <c r="C3646" s="47"/>
      <c r="D3646" s="47"/>
      <c r="E3646" s="47"/>
      <c r="F3646" s="47"/>
      <c r="G3646" s="47"/>
      <c r="H3646" s="47"/>
      <c r="I3646" s="47"/>
    </row>
    <row r="3647" spans="1:9" x14ac:dyDescent="0.25">
      <c r="A3647" s="47"/>
      <c r="B3647" s="47"/>
      <c r="C3647" s="47"/>
      <c r="D3647" s="47"/>
      <c r="E3647" s="47"/>
      <c r="F3647" s="47"/>
      <c r="G3647" s="47"/>
      <c r="H3647" s="47"/>
      <c r="I3647" s="47"/>
    </row>
    <row r="3648" spans="1:9" x14ac:dyDescent="0.25">
      <c r="A3648" s="47"/>
      <c r="B3648" s="47"/>
      <c r="C3648" s="47"/>
      <c r="D3648" s="47"/>
      <c r="E3648" s="47"/>
      <c r="F3648" s="47"/>
      <c r="G3648" s="47"/>
      <c r="H3648" s="47"/>
      <c r="I3648" s="47"/>
    </row>
    <row r="3649" spans="1:9" x14ac:dyDescent="0.25">
      <c r="A3649" s="47"/>
      <c r="B3649" s="47"/>
      <c r="C3649" s="47"/>
      <c r="D3649" s="47"/>
      <c r="E3649" s="47"/>
      <c r="F3649" s="47"/>
      <c r="G3649" s="47"/>
      <c r="H3649" s="47"/>
      <c r="I3649" s="47"/>
    </row>
    <row r="3650" spans="1:9" x14ac:dyDescent="0.25">
      <c r="A3650" s="47"/>
      <c r="B3650" s="47"/>
      <c r="C3650" s="47"/>
      <c r="D3650" s="47"/>
      <c r="E3650" s="47"/>
      <c r="F3650" s="47"/>
      <c r="G3650" s="47"/>
      <c r="H3650" s="47"/>
      <c r="I3650" s="47"/>
    </row>
    <row r="3651" spans="1:9" x14ac:dyDescent="0.25">
      <c r="A3651" s="47"/>
      <c r="B3651" s="47"/>
      <c r="C3651" s="47"/>
      <c r="D3651" s="47"/>
      <c r="E3651" s="47"/>
      <c r="F3651" s="47"/>
      <c r="G3651" s="47"/>
      <c r="H3651" s="47"/>
      <c r="I3651" s="47"/>
    </row>
    <row r="3652" spans="1:9" x14ac:dyDescent="0.25">
      <c r="A3652" s="47"/>
      <c r="B3652" s="47"/>
      <c r="C3652" s="47"/>
      <c r="D3652" s="47"/>
      <c r="E3652" s="47"/>
      <c r="F3652" s="47"/>
      <c r="G3652" s="47"/>
      <c r="H3652" s="47"/>
      <c r="I3652" s="47"/>
    </row>
    <row r="3653" spans="1:9" x14ac:dyDescent="0.25">
      <c r="A3653" s="47"/>
      <c r="B3653" s="47"/>
      <c r="C3653" s="47"/>
      <c r="D3653" s="47"/>
      <c r="E3653" s="47"/>
      <c r="F3653" s="47"/>
      <c r="G3653" s="47"/>
      <c r="H3653" s="47"/>
      <c r="I3653" s="47"/>
    </row>
    <row r="3654" spans="1:9" x14ac:dyDescent="0.25">
      <c r="A3654" s="47"/>
      <c r="B3654" s="47"/>
      <c r="C3654" s="47"/>
      <c r="D3654" s="47"/>
      <c r="E3654" s="47"/>
      <c r="F3654" s="47"/>
      <c r="G3654" s="47"/>
      <c r="H3654" s="47"/>
      <c r="I3654" s="47"/>
    </row>
    <row r="3655" spans="1:9" x14ac:dyDescent="0.25">
      <c r="A3655" s="47"/>
      <c r="B3655" s="47"/>
      <c r="C3655" s="47"/>
      <c r="D3655" s="47"/>
      <c r="E3655" s="47"/>
      <c r="F3655" s="47"/>
      <c r="G3655" s="47"/>
      <c r="H3655" s="47"/>
      <c r="I3655" s="47"/>
    </row>
    <row r="3656" spans="1:9" x14ac:dyDescent="0.25">
      <c r="A3656" s="47"/>
      <c r="B3656" s="47"/>
      <c r="C3656" s="47"/>
      <c r="D3656" s="47"/>
      <c r="E3656" s="47"/>
      <c r="F3656" s="47"/>
      <c r="G3656" s="47"/>
      <c r="H3656" s="47"/>
      <c r="I3656" s="47"/>
    </row>
    <row r="3657" spans="1:9" x14ac:dyDescent="0.25">
      <c r="A3657" s="47"/>
      <c r="B3657" s="47"/>
      <c r="C3657" s="47"/>
      <c r="D3657" s="47"/>
      <c r="E3657" s="47"/>
      <c r="F3657" s="47"/>
      <c r="G3657" s="47"/>
      <c r="H3657" s="47"/>
      <c r="I3657" s="47"/>
    </row>
    <row r="3658" spans="1:9" x14ac:dyDescent="0.25">
      <c r="A3658" s="47"/>
      <c r="B3658" s="47"/>
      <c r="C3658" s="47"/>
      <c r="D3658" s="47"/>
      <c r="E3658" s="47"/>
      <c r="F3658" s="47"/>
      <c r="G3658" s="47"/>
      <c r="H3658" s="47"/>
      <c r="I3658" s="47"/>
    </row>
    <row r="3659" spans="1:9" x14ac:dyDescent="0.25">
      <c r="A3659" s="47"/>
      <c r="B3659" s="47"/>
      <c r="C3659" s="47"/>
      <c r="D3659" s="47"/>
      <c r="E3659" s="47"/>
      <c r="F3659" s="47"/>
      <c r="G3659" s="47"/>
      <c r="H3659" s="47"/>
      <c r="I3659" s="47"/>
    </row>
    <row r="3660" spans="1:9" x14ac:dyDescent="0.25">
      <c r="A3660" s="47"/>
      <c r="B3660" s="47"/>
      <c r="C3660" s="47"/>
      <c r="D3660" s="47"/>
      <c r="E3660" s="47"/>
      <c r="F3660" s="47"/>
      <c r="G3660" s="47"/>
      <c r="H3660" s="47"/>
      <c r="I3660" s="47"/>
    </row>
    <row r="3661" spans="1:9" x14ac:dyDescent="0.25">
      <c r="A3661" s="47"/>
      <c r="B3661" s="47"/>
      <c r="C3661" s="47"/>
      <c r="D3661" s="47"/>
      <c r="E3661" s="47"/>
      <c r="F3661" s="47"/>
      <c r="G3661" s="47"/>
      <c r="H3661" s="47"/>
      <c r="I3661" s="47"/>
    </row>
    <row r="3662" spans="1:9" x14ac:dyDescent="0.25">
      <c r="A3662" s="47"/>
      <c r="B3662" s="47"/>
      <c r="C3662" s="47"/>
      <c r="D3662" s="47"/>
      <c r="E3662" s="47"/>
      <c r="F3662" s="47"/>
      <c r="G3662" s="47"/>
      <c r="H3662" s="47"/>
      <c r="I3662" s="47"/>
    </row>
    <row r="3663" spans="1:9" x14ac:dyDescent="0.25">
      <c r="A3663" s="47"/>
      <c r="B3663" s="47"/>
      <c r="C3663" s="47"/>
      <c r="D3663" s="47"/>
      <c r="E3663" s="47"/>
      <c r="F3663" s="47"/>
      <c r="G3663" s="47"/>
      <c r="H3663" s="47"/>
      <c r="I3663" s="47"/>
    </row>
    <row r="3664" spans="1:9" x14ac:dyDescent="0.25">
      <c r="A3664" s="47"/>
      <c r="B3664" s="47"/>
      <c r="C3664" s="47"/>
      <c r="D3664" s="47"/>
      <c r="E3664" s="47"/>
      <c r="F3664" s="47"/>
      <c r="G3664" s="47"/>
      <c r="H3664" s="47"/>
      <c r="I3664" s="47"/>
    </row>
    <row r="3665" spans="1:9" x14ac:dyDescent="0.25">
      <c r="A3665" s="47"/>
      <c r="B3665" s="47"/>
      <c r="C3665" s="47"/>
      <c r="D3665" s="47"/>
      <c r="E3665" s="47"/>
      <c r="F3665" s="47"/>
      <c r="G3665" s="47"/>
      <c r="H3665" s="47"/>
      <c r="I3665" s="47"/>
    </row>
    <row r="3666" spans="1:9" x14ac:dyDescent="0.25">
      <c r="A3666" s="47"/>
      <c r="B3666" s="47"/>
      <c r="C3666" s="47"/>
      <c r="D3666" s="47"/>
      <c r="E3666" s="47"/>
      <c r="F3666" s="47"/>
      <c r="G3666" s="47"/>
      <c r="H3666" s="47"/>
      <c r="I3666" s="47"/>
    </row>
    <row r="3667" spans="1:9" x14ac:dyDescent="0.25">
      <c r="A3667" s="47"/>
      <c r="B3667" s="47"/>
      <c r="C3667" s="47"/>
      <c r="D3667" s="47"/>
      <c r="E3667" s="47"/>
      <c r="F3667" s="47"/>
      <c r="G3667" s="47"/>
      <c r="H3667" s="47"/>
      <c r="I3667" s="47"/>
    </row>
    <row r="3668" spans="1:9" x14ac:dyDescent="0.25">
      <c r="A3668" s="47"/>
      <c r="B3668" s="47"/>
      <c r="C3668" s="47"/>
      <c r="D3668" s="47"/>
      <c r="E3668" s="47"/>
      <c r="F3668" s="47"/>
      <c r="G3668" s="47"/>
      <c r="H3668" s="47"/>
      <c r="I3668" s="47"/>
    </row>
    <row r="3669" spans="1:9" x14ac:dyDescent="0.25">
      <c r="A3669" s="47"/>
      <c r="B3669" s="47"/>
      <c r="C3669" s="47"/>
      <c r="D3669" s="47"/>
      <c r="E3669" s="47"/>
      <c r="F3669" s="47"/>
      <c r="G3669" s="47"/>
      <c r="H3669" s="47"/>
      <c r="I3669" s="47"/>
    </row>
    <row r="3670" spans="1:9" x14ac:dyDescent="0.25">
      <c r="A3670" s="47"/>
      <c r="B3670" s="47"/>
      <c r="C3670" s="47"/>
      <c r="D3670" s="47"/>
      <c r="E3670" s="47"/>
      <c r="F3670" s="47"/>
      <c r="G3670" s="47"/>
      <c r="H3670" s="47"/>
      <c r="I3670" s="47"/>
    </row>
    <row r="3671" spans="1:9" x14ac:dyDescent="0.25">
      <c r="A3671" s="47"/>
      <c r="B3671" s="47"/>
      <c r="C3671" s="47"/>
      <c r="D3671" s="47"/>
      <c r="E3671" s="47"/>
      <c r="F3671" s="47"/>
      <c r="G3671" s="47"/>
      <c r="H3671" s="47"/>
      <c r="I3671" s="47"/>
    </row>
    <row r="3672" spans="1:9" x14ac:dyDescent="0.25">
      <c r="A3672" s="47"/>
      <c r="B3672" s="47"/>
      <c r="C3672" s="47"/>
      <c r="D3672" s="47"/>
      <c r="E3672" s="47"/>
      <c r="F3672" s="47"/>
      <c r="G3672" s="47"/>
      <c r="H3672" s="47"/>
      <c r="I3672" s="47"/>
    </row>
    <row r="3673" spans="1:9" x14ac:dyDescent="0.25">
      <c r="A3673" s="47"/>
      <c r="B3673" s="47"/>
      <c r="C3673" s="47"/>
      <c r="D3673" s="47"/>
      <c r="E3673" s="47"/>
      <c r="F3673" s="47"/>
      <c r="G3673" s="47"/>
      <c r="H3673" s="47"/>
      <c r="I3673" s="47"/>
    </row>
    <row r="3674" spans="1:9" x14ac:dyDescent="0.25">
      <c r="A3674" s="47"/>
      <c r="B3674" s="47"/>
      <c r="C3674" s="47"/>
      <c r="D3674" s="47"/>
      <c r="E3674" s="47"/>
      <c r="F3674" s="47"/>
      <c r="G3674" s="47"/>
      <c r="H3674" s="47"/>
      <c r="I3674" s="47"/>
    </row>
    <row r="3675" spans="1:9" x14ac:dyDescent="0.25">
      <c r="A3675" s="47"/>
      <c r="B3675" s="47"/>
      <c r="C3675" s="47"/>
      <c r="D3675" s="47"/>
      <c r="E3675" s="47"/>
      <c r="F3675" s="47"/>
      <c r="G3675" s="47"/>
      <c r="H3675" s="47"/>
      <c r="I3675" s="47"/>
    </row>
    <row r="3676" spans="1:9" x14ac:dyDescent="0.25">
      <c r="A3676" s="47"/>
      <c r="B3676" s="47"/>
      <c r="C3676" s="47"/>
      <c r="D3676" s="47"/>
      <c r="E3676" s="47"/>
      <c r="F3676" s="47"/>
      <c r="G3676" s="47"/>
      <c r="H3676" s="47"/>
      <c r="I3676" s="47"/>
    </row>
    <row r="3677" spans="1:9" x14ac:dyDescent="0.25">
      <c r="A3677" s="47"/>
      <c r="B3677" s="47"/>
      <c r="C3677" s="47"/>
      <c r="D3677" s="47"/>
      <c r="E3677" s="47"/>
      <c r="F3677" s="47"/>
      <c r="G3677" s="47"/>
      <c r="H3677" s="47"/>
      <c r="I3677" s="47"/>
    </row>
    <row r="3678" spans="1:9" x14ac:dyDescent="0.25">
      <c r="A3678" s="47"/>
      <c r="B3678" s="47"/>
      <c r="C3678" s="47"/>
      <c r="D3678" s="47"/>
      <c r="E3678" s="47"/>
      <c r="F3678" s="47"/>
      <c r="G3678" s="47"/>
      <c r="H3678" s="47"/>
      <c r="I3678" s="47"/>
    </row>
    <row r="3679" spans="1:9" x14ac:dyDescent="0.25">
      <c r="A3679" s="47"/>
      <c r="B3679" s="47"/>
      <c r="C3679" s="47"/>
      <c r="D3679" s="47"/>
      <c r="E3679" s="47"/>
      <c r="F3679" s="47"/>
      <c r="G3679" s="47"/>
      <c r="H3679" s="47"/>
      <c r="I3679" s="47"/>
    </row>
    <row r="3680" spans="1:9" x14ac:dyDescent="0.25">
      <c r="A3680" s="47"/>
      <c r="B3680" s="47"/>
      <c r="C3680" s="47"/>
      <c r="D3680" s="47"/>
      <c r="E3680" s="47"/>
      <c r="F3680" s="47"/>
      <c r="G3680" s="47"/>
      <c r="H3680" s="47"/>
      <c r="I3680" s="47"/>
    </row>
    <row r="3681" spans="1:9" x14ac:dyDescent="0.25">
      <c r="A3681" s="47"/>
      <c r="B3681" s="47"/>
      <c r="C3681" s="47"/>
      <c r="D3681" s="47"/>
      <c r="E3681" s="47"/>
      <c r="F3681" s="47"/>
      <c r="G3681" s="47"/>
      <c r="H3681" s="47"/>
      <c r="I3681" s="47"/>
    </row>
    <row r="3682" spans="1:9" x14ac:dyDescent="0.25">
      <c r="A3682" s="47"/>
      <c r="B3682" s="47"/>
      <c r="C3682" s="47"/>
      <c r="D3682" s="47"/>
      <c r="E3682" s="47"/>
      <c r="F3682" s="47"/>
      <c r="G3682" s="47"/>
      <c r="H3682" s="47"/>
      <c r="I3682" s="47"/>
    </row>
    <row r="3683" spans="1:9" x14ac:dyDescent="0.25">
      <c r="A3683" s="47"/>
      <c r="B3683" s="47"/>
      <c r="C3683" s="47"/>
      <c r="D3683" s="47"/>
      <c r="E3683" s="47"/>
      <c r="F3683" s="47"/>
      <c r="G3683" s="47"/>
      <c r="H3683" s="47"/>
      <c r="I3683" s="47"/>
    </row>
    <row r="3684" spans="1:9" x14ac:dyDescent="0.25">
      <c r="A3684" s="47"/>
      <c r="B3684" s="47"/>
      <c r="C3684" s="47"/>
      <c r="D3684" s="47"/>
      <c r="E3684" s="47"/>
      <c r="F3684" s="47"/>
      <c r="G3684" s="47"/>
      <c r="H3684" s="47"/>
      <c r="I3684" s="47"/>
    </row>
    <row r="3685" spans="1:9" x14ac:dyDescent="0.25">
      <c r="A3685" s="47"/>
      <c r="B3685" s="47"/>
      <c r="C3685" s="47"/>
      <c r="D3685" s="47"/>
      <c r="E3685" s="47"/>
      <c r="F3685" s="47"/>
      <c r="G3685" s="47"/>
      <c r="H3685" s="47"/>
      <c r="I3685" s="47"/>
    </row>
    <row r="3686" spans="1:9" x14ac:dyDescent="0.25">
      <c r="A3686" s="47"/>
      <c r="B3686" s="47"/>
      <c r="C3686" s="47"/>
      <c r="D3686" s="47"/>
      <c r="E3686" s="47"/>
      <c r="F3686" s="47"/>
      <c r="G3686" s="47"/>
      <c r="H3686" s="47"/>
      <c r="I3686" s="47"/>
    </row>
    <row r="3687" spans="1:9" x14ac:dyDescent="0.25">
      <c r="A3687" s="47"/>
      <c r="B3687" s="47"/>
      <c r="C3687" s="47"/>
      <c r="D3687" s="47"/>
      <c r="E3687" s="47"/>
      <c r="F3687" s="47"/>
      <c r="G3687" s="47"/>
      <c r="H3687" s="47"/>
      <c r="I3687" s="47"/>
    </row>
    <row r="3688" spans="1:9" x14ac:dyDescent="0.25">
      <c r="A3688" s="47"/>
      <c r="B3688" s="47"/>
      <c r="C3688" s="47"/>
      <c r="D3688" s="47"/>
      <c r="E3688" s="47"/>
      <c r="F3688" s="47"/>
      <c r="G3688" s="47"/>
      <c r="H3688" s="47"/>
      <c r="I3688" s="47"/>
    </row>
    <row r="3689" spans="1:9" x14ac:dyDescent="0.25">
      <c r="A3689" s="47"/>
      <c r="B3689" s="47"/>
      <c r="C3689" s="47"/>
      <c r="D3689" s="47"/>
      <c r="E3689" s="47"/>
      <c r="F3689" s="47"/>
      <c r="G3689" s="47"/>
      <c r="H3689" s="47"/>
      <c r="I3689" s="47"/>
    </row>
    <row r="3690" spans="1:9" x14ac:dyDescent="0.25">
      <c r="A3690" s="47"/>
      <c r="B3690" s="47"/>
      <c r="C3690" s="47"/>
      <c r="D3690" s="47"/>
      <c r="E3690" s="47"/>
      <c r="F3690" s="47"/>
      <c r="G3690" s="47"/>
      <c r="H3690" s="47"/>
      <c r="I3690" s="47"/>
    </row>
    <row r="3691" spans="1:9" x14ac:dyDescent="0.25">
      <c r="A3691" s="47"/>
      <c r="B3691" s="47"/>
      <c r="C3691" s="47"/>
      <c r="D3691" s="47"/>
      <c r="E3691" s="47"/>
      <c r="F3691" s="47"/>
      <c r="G3691" s="47"/>
      <c r="H3691" s="47"/>
      <c r="I3691" s="47"/>
    </row>
    <row r="3692" spans="1:9" x14ac:dyDescent="0.25">
      <c r="A3692" s="47"/>
      <c r="B3692" s="47"/>
      <c r="C3692" s="47"/>
      <c r="D3692" s="47"/>
      <c r="E3692" s="47"/>
      <c r="F3692" s="47"/>
      <c r="G3692" s="47"/>
      <c r="H3692" s="47"/>
      <c r="I3692" s="47"/>
    </row>
    <row r="3693" spans="1:9" x14ac:dyDescent="0.25">
      <c r="A3693" s="47"/>
      <c r="B3693" s="47"/>
      <c r="C3693" s="47"/>
      <c r="D3693" s="47"/>
      <c r="E3693" s="47"/>
      <c r="F3693" s="47"/>
      <c r="G3693" s="47"/>
      <c r="H3693" s="47"/>
      <c r="I3693" s="47"/>
    </row>
    <row r="3694" spans="1:9" x14ac:dyDescent="0.25">
      <c r="A3694" s="47"/>
      <c r="B3694" s="47"/>
      <c r="C3694" s="47"/>
      <c r="D3694" s="47"/>
      <c r="E3694" s="47"/>
      <c r="F3694" s="47"/>
      <c r="G3694" s="47"/>
      <c r="H3694" s="47"/>
      <c r="I3694" s="47"/>
    </row>
    <row r="3695" spans="1:9" x14ac:dyDescent="0.25">
      <c r="A3695" s="47"/>
      <c r="B3695" s="47"/>
      <c r="C3695" s="47"/>
      <c r="D3695" s="47"/>
      <c r="E3695" s="47"/>
      <c r="F3695" s="47"/>
      <c r="G3695" s="47"/>
      <c r="H3695" s="47"/>
      <c r="I3695" s="47"/>
    </row>
    <row r="3696" spans="1:9" x14ac:dyDescent="0.25">
      <c r="A3696" s="47"/>
      <c r="B3696" s="47"/>
      <c r="C3696" s="47"/>
      <c r="D3696" s="47"/>
      <c r="E3696" s="47"/>
      <c r="F3696" s="47"/>
      <c r="G3696" s="47"/>
      <c r="H3696" s="47"/>
      <c r="I3696" s="47"/>
    </row>
    <row r="3697" spans="1:9" x14ac:dyDescent="0.25">
      <c r="A3697" s="47"/>
      <c r="B3697" s="47"/>
      <c r="C3697" s="47"/>
      <c r="D3697" s="47"/>
      <c r="E3697" s="47"/>
      <c r="F3697" s="47"/>
      <c r="G3697" s="47"/>
      <c r="H3697" s="47"/>
      <c r="I3697" s="47"/>
    </row>
    <row r="3698" spans="1:9" x14ac:dyDescent="0.25">
      <c r="A3698" s="47"/>
      <c r="B3698" s="47"/>
      <c r="C3698" s="47"/>
      <c r="D3698" s="47"/>
      <c r="E3698" s="47"/>
      <c r="F3698" s="47"/>
      <c r="G3698" s="47"/>
      <c r="H3698" s="47"/>
      <c r="I3698" s="47"/>
    </row>
    <row r="3699" spans="1:9" x14ac:dyDescent="0.25">
      <c r="A3699" s="47"/>
      <c r="B3699" s="47"/>
      <c r="C3699" s="47"/>
      <c r="D3699" s="47"/>
      <c r="E3699" s="47"/>
      <c r="F3699" s="47"/>
      <c r="G3699" s="47"/>
      <c r="H3699" s="47"/>
      <c r="I3699" s="47"/>
    </row>
    <row r="3700" spans="1:9" x14ac:dyDescent="0.25">
      <c r="A3700" s="47"/>
      <c r="B3700" s="47"/>
      <c r="C3700" s="47"/>
      <c r="D3700" s="47"/>
      <c r="E3700" s="47"/>
      <c r="F3700" s="47"/>
      <c r="G3700" s="47"/>
      <c r="H3700" s="47"/>
      <c r="I3700" s="47"/>
    </row>
    <row r="3701" spans="1:9" x14ac:dyDescent="0.25">
      <c r="A3701" s="47"/>
      <c r="B3701" s="47"/>
      <c r="C3701" s="47"/>
      <c r="D3701" s="47"/>
      <c r="E3701" s="47"/>
      <c r="F3701" s="47"/>
      <c r="G3701" s="47"/>
      <c r="H3701" s="47"/>
      <c r="I3701" s="47"/>
    </row>
    <row r="3702" spans="1:9" x14ac:dyDescent="0.25">
      <c r="A3702" s="47"/>
      <c r="B3702" s="47"/>
      <c r="C3702" s="47"/>
      <c r="D3702" s="47"/>
      <c r="E3702" s="47"/>
      <c r="F3702" s="47"/>
      <c r="G3702" s="47"/>
      <c r="H3702" s="47"/>
      <c r="I3702" s="47"/>
    </row>
    <row r="3703" spans="1:9" x14ac:dyDescent="0.25">
      <c r="A3703" s="47"/>
      <c r="B3703" s="47"/>
      <c r="C3703" s="47"/>
      <c r="D3703" s="47"/>
      <c r="E3703" s="47"/>
      <c r="F3703" s="47"/>
      <c r="G3703" s="47"/>
      <c r="H3703" s="47"/>
      <c r="I3703" s="47"/>
    </row>
    <row r="3704" spans="1:9" x14ac:dyDescent="0.25">
      <c r="A3704" s="47"/>
      <c r="B3704" s="47"/>
      <c r="C3704" s="47"/>
      <c r="D3704" s="47"/>
      <c r="E3704" s="47"/>
      <c r="F3704" s="47"/>
      <c r="G3704" s="47"/>
      <c r="H3704" s="47"/>
      <c r="I3704" s="47"/>
    </row>
    <row r="3705" spans="1:9" x14ac:dyDescent="0.25">
      <c r="A3705" s="47"/>
      <c r="B3705" s="47"/>
      <c r="C3705" s="47"/>
      <c r="D3705" s="47"/>
      <c r="E3705" s="47"/>
      <c r="F3705" s="47"/>
      <c r="G3705" s="47"/>
      <c r="H3705" s="47"/>
      <c r="I3705" s="47"/>
    </row>
    <row r="3706" spans="1:9" x14ac:dyDescent="0.25">
      <c r="A3706" s="47"/>
      <c r="B3706" s="47"/>
      <c r="C3706" s="47"/>
      <c r="D3706" s="47"/>
      <c r="E3706" s="47"/>
      <c r="F3706" s="47"/>
      <c r="G3706" s="47"/>
      <c r="H3706" s="47"/>
      <c r="I3706" s="47"/>
    </row>
    <row r="3707" spans="1:9" x14ac:dyDescent="0.25">
      <c r="A3707" s="47"/>
      <c r="B3707" s="47"/>
      <c r="C3707" s="47"/>
      <c r="D3707" s="47"/>
      <c r="E3707" s="47"/>
      <c r="F3707" s="47"/>
      <c r="G3707" s="47"/>
      <c r="H3707" s="47"/>
      <c r="I3707" s="47"/>
    </row>
    <row r="3708" spans="1:9" x14ac:dyDescent="0.25">
      <c r="A3708" s="47"/>
      <c r="B3708" s="47"/>
      <c r="C3708" s="47"/>
      <c r="D3708" s="47"/>
      <c r="E3708" s="47"/>
      <c r="F3708" s="47"/>
      <c r="G3708" s="47"/>
      <c r="H3708" s="47"/>
      <c r="I3708" s="47"/>
    </row>
    <row r="3709" spans="1:9" x14ac:dyDescent="0.25">
      <c r="A3709" s="47"/>
      <c r="B3709" s="47"/>
      <c r="C3709" s="47"/>
      <c r="D3709" s="47"/>
      <c r="E3709" s="47"/>
      <c r="F3709" s="47"/>
      <c r="G3709" s="47"/>
      <c r="H3709" s="47"/>
      <c r="I3709" s="47"/>
    </row>
    <row r="3710" spans="1:9" x14ac:dyDescent="0.25">
      <c r="A3710" s="47"/>
      <c r="B3710" s="47"/>
      <c r="C3710" s="47"/>
      <c r="D3710" s="47"/>
      <c r="E3710" s="47"/>
      <c r="F3710" s="47"/>
      <c r="G3710" s="47"/>
      <c r="H3710" s="47"/>
      <c r="I3710" s="47"/>
    </row>
    <row r="3711" spans="1:9" x14ac:dyDescent="0.25">
      <c r="A3711" s="47"/>
      <c r="B3711" s="47"/>
      <c r="C3711" s="47"/>
      <c r="D3711" s="47"/>
      <c r="E3711" s="47"/>
      <c r="F3711" s="47"/>
      <c r="G3711" s="47"/>
      <c r="H3711" s="47"/>
      <c r="I3711" s="47"/>
    </row>
    <row r="3712" spans="1:9" x14ac:dyDescent="0.25">
      <c r="A3712" s="47"/>
      <c r="B3712" s="47"/>
      <c r="C3712" s="47"/>
      <c r="D3712" s="47"/>
      <c r="E3712" s="47"/>
      <c r="F3712" s="47"/>
      <c r="G3712" s="47"/>
      <c r="H3712" s="47"/>
      <c r="I3712" s="47"/>
    </row>
    <row r="3713" spans="1:9" x14ac:dyDescent="0.25">
      <c r="A3713" s="47"/>
      <c r="B3713" s="47"/>
      <c r="C3713" s="47"/>
      <c r="D3713" s="47"/>
      <c r="E3713" s="47"/>
      <c r="F3713" s="47"/>
      <c r="G3713" s="47"/>
      <c r="H3713" s="47"/>
      <c r="I3713" s="47"/>
    </row>
    <row r="3714" spans="1:9" x14ac:dyDescent="0.25">
      <c r="A3714" s="47"/>
      <c r="B3714" s="47"/>
      <c r="C3714" s="47"/>
      <c r="D3714" s="47"/>
      <c r="E3714" s="47"/>
      <c r="F3714" s="47"/>
      <c r="G3714" s="47"/>
      <c r="H3714" s="47"/>
      <c r="I3714" s="47"/>
    </row>
    <row r="3715" spans="1:9" x14ac:dyDescent="0.25">
      <c r="A3715" s="47"/>
      <c r="B3715" s="47"/>
      <c r="C3715" s="47"/>
      <c r="D3715" s="47"/>
      <c r="E3715" s="47"/>
      <c r="F3715" s="47"/>
      <c r="G3715" s="47"/>
      <c r="H3715" s="47"/>
      <c r="I3715" s="47"/>
    </row>
    <row r="3716" spans="1:9" x14ac:dyDescent="0.25">
      <c r="A3716" s="47"/>
      <c r="B3716" s="47"/>
      <c r="C3716" s="47"/>
      <c r="D3716" s="47"/>
      <c r="E3716" s="47"/>
      <c r="F3716" s="47"/>
      <c r="G3716" s="47"/>
      <c r="H3716" s="47"/>
      <c r="I3716" s="47"/>
    </row>
    <row r="3717" spans="1:9" x14ac:dyDescent="0.25">
      <c r="A3717" s="47"/>
      <c r="B3717" s="47"/>
      <c r="C3717" s="47"/>
      <c r="D3717" s="47"/>
      <c r="E3717" s="47"/>
      <c r="F3717" s="47"/>
      <c r="G3717" s="47"/>
      <c r="H3717" s="47"/>
      <c r="I3717" s="47"/>
    </row>
    <row r="3718" spans="1:9" x14ac:dyDescent="0.25">
      <c r="A3718" s="47"/>
      <c r="B3718" s="47"/>
      <c r="C3718" s="47"/>
      <c r="D3718" s="47"/>
      <c r="E3718" s="47"/>
      <c r="F3718" s="47"/>
      <c r="G3718" s="47"/>
      <c r="H3718" s="47"/>
      <c r="I3718" s="47"/>
    </row>
    <row r="3719" spans="1:9" x14ac:dyDescent="0.25">
      <c r="A3719" s="47"/>
      <c r="B3719" s="47"/>
      <c r="C3719" s="47"/>
      <c r="D3719" s="47"/>
      <c r="E3719" s="47"/>
      <c r="F3719" s="47"/>
      <c r="G3719" s="47"/>
      <c r="H3719" s="47"/>
      <c r="I3719" s="47"/>
    </row>
    <row r="3720" spans="1:9" x14ac:dyDescent="0.25">
      <c r="A3720" s="47"/>
      <c r="B3720" s="47"/>
      <c r="C3720" s="47"/>
      <c r="D3720" s="47"/>
      <c r="E3720" s="47"/>
      <c r="F3720" s="47"/>
      <c r="G3720" s="47"/>
      <c r="H3720" s="47"/>
      <c r="I3720" s="47"/>
    </row>
    <row r="3721" spans="1:9" x14ac:dyDescent="0.25">
      <c r="A3721" s="47"/>
      <c r="B3721" s="47"/>
      <c r="C3721" s="47"/>
      <c r="D3721" s="47"/>
      <c r="E3721" s="47"/>
      <c r="F3721" s="47"/>
      <c r="G3721" s="47"/>
      <c r="H3721" s="47"/>
      <c r="I3721" s="47"/>
    </row>
    <row r="3722" spans="1:9" x14ac:dyDescent="0.25">
      <c r="A3722" s="47"/>
      <c r="B3722" s="47"/>
      <c r="C3722" s="47"/>
      <c r="D3722" s="47"/>
      <c r="E3722" s="47"/>
      <c r="F3722" s="47"/>
      <c r="G3722" s="47"/>
      <c r="H3722" s="47"/>
      <c r="I3722" s="47"/>
    </row>
    <row r="3723" spans="1:9" x14ac:dyDescent="0.25">
      <c r="A3723" s="47"/>
      <c r="B3723" s="47"/>
      <c r="C3723" s="47"/>
      <c r="D3723" s="47"/>
      <c r="E3723" s="47"/>
      <c r="F3723" s="47"/>
      <c r="G3723" s="47"/>
      <c r="H3723" s="47"/>
      <c r="I3723" s="47"/>
    </row>
    <row r="3724" spans="1:9" x14ac:dyDescent="0.25">
      <c r="A3724" s="47"/>
      <c r="B3724" s="47"/>
      <c r="C3724" s="47"/>
      <c r="D3724" s="47"/>
      <c r="E3724" s="47"/>
      <c r="F3724" s="47"/>
      <c r="G3724" s="47"/>
      <c r="H3724" s="47"/>
      <c r="I3724" s="47"/>
    </row>
    <row r="3725" spans="1:9" x14ac:dyDescent="0.25">
      <c r="A3725" s="47"/>
      <c r="B3725" s="47"/>
      <c r="C3725" s="47"/>
      <c r="D3725" s="47"/>
      <c r="E3725" s="47"/>
      <c r="F3725" s="47"/>
      <c r="G3725" s="47"/>
      <c r="H3725" s="47"/>
      <c r="I3725" s="47"/>
    </row>
    <row r="3726" spans="1:9" x14ac:dyDescent="0.25">
      <c r="A3726" s="47"/>
      <c r="B3726" s="47"/>
      <c r="C3726" s="47"/>
      <c r="D3726" s="47"/>
      <c r="E3726" s="47"/>
      <c r="F3726" s="47"/>
      <c r="G3726" s="47"/>
      <c r="H3726" s="47"/>
      <c r="I3726" s="47"/>
    </row>
    <row r="3727" spans="1:9" x14ac:dyDescent="0.25">
      <c r="A3727" s="47"/>
      <c r="B3727" s="47"/>
      <c r="C3727" s="47"/>
      <c r="D3727" s="47"/>
      <c r="E3727" s="47"/>
      <c r="F3727" s="47"/>
      <c r="G3727" s="47"/>
      <c r="H3727" s="47"/>
      <c r="I3727" s="47"/>
    </row>
    <row r="3728" spans="1:9" x14ac:dyDescent="0.25">
      <c r="A3728" s="47"/>
      <c r="B3728" s="47"/>
      <c r="C3728" s="47"/>
      <c r="D3728" s="47"/>
      <c r="E3728" s="47"/>
      <c r="F3728" s="47"/>
      <c r="G3728" s="47"/>
      <c r="H3728" s="47"/>
      <c r="I3728" s="47"/>
    </row>
    <row r="3729" spans="1:9" x14ac:dyDescent="0.25">
      <c r="A3729" s="47"/>
      <c r="B3729" s="47"/>
      <c r="C3729" s="47"/>
      <c r="D3729" s="47"/>
      <c r="E3729" s="47"/>
      <c r="F3729" s="47"/>
      <c r="G3729" s="47"/>
      <c r="H3729" s="47"/>
      <c r="I3729" s="47"/>
    </row>
    <row r="3730" spans="1:9" x14ac:dyDescent="0.25">
      <c r="A3730" s="47"/>
      <c r="B3730" s="47"/>
      <c r="C3730" s="47"/>
      <c r="D3730" s="47"/>
      <c r="E3730" s="47"/>
      <c r="F3730" s="47"/>
      <c r="G3730" s="47"/>
      <c r="H3730" s="47"/>
      <c r="I3730" s="47"/>
    </row>
    <row r="3731" spans="1:9" x14ac:dyDescent="0.25">
      <c r="A3731" s="47"/>
      <c r="B3731" s="47"/>
      <c r="C3731" s="47"/>
      <c r="D3731" s="47"/>
      <c r="E3731" s="47"/>
      <c r="F3731" s="47"/>
      <c r="G3731" s="47"/>
      <c r="H3731" s="47"/>
      <c r="I3731" s="47"/>
    </row>
    <row r="3732" spans="1:9" x14ac:dyDescent="0.25">
      <c r="A3732" s="47"/>
      <c r="B3732" s="47"/>
      <c r="C3732" s="47"/>
      <c r="D3732" s="47"/>
      <c r="E3732" s="47"/>
      <c r="F3732" s="47"/>
      <c r="G3732" s="47"/>
      <c r="H3732" s="47"/>
      <c r="I3732" s="47"/>
    </row>
    <row r="3733" spans="1:9" x14ac:dyDescent="0.25">
      <c r="A3733" s="47"/>
      <c r="B3733" s="47"/>
      <c r="C3733" s="47"/>
      <c r="D3733" s="47"/>
      <c r="E3733" s="47"/>
      <c r="F3733" s="47"/>
      <c r="G3733" s="47"/>
      <c r="H3733" s="47"/>
      <c r="I3733" s="47"/>
    </row>
    <row r="3734" spans="1:9" x14ac:dyDescent="0.25">
      <c r="A3734" s="47"/>
      <c r="B3734" s="47"/>
      <c r="C3734" s="47"/>
      <c r="D3734" s="47"/>
      <c r="E3734" s="47"/>
      <c r="F3734" s="47"/>
      <c r="G3734" s="47"/>
      <c r="H3734" s="47"/>
      <c r="I3734" s="47"/>
    </row>
    <row r="3735" spans="1:9" x14ac:dyDescent="0.25">
      <c r="A3735" s="47"/>
      <c r="B3735" s="47"/>
      <c r="C3735" s="47"/>
      <c r="D3735" s="47"/>
      <c r="E3735" s="47"/>
      <c r="F3735" s="47"/>
      <c r="G3735" s="47"/>
      <c r="H3735" s="47"/>
      <c r="I3735" s="47"/>
    </row>
    <row r="3736" spans="1:9" x14ac:dyDescent="0.25">
      <c r="A3736" s="47"/>
      <c r="B3736" s="47"/>
      <c r="C3736" s="47"/>
      <c r="D3736" s="47"/>
      <c r="E3736" s="47"/>
      <c r="F3736" s="47"/>
      <c r="G3736" s="47"/>
      <c r="H3736" s="47"/>
      <c r="I3736" s="47"/>
    </row>
    <row r="3737" spans="1:9" x14ac:dyDescent="0.25">
      <c r="A3737" s="47"/>
      <c r="B3737" s="47"/>
      <c r="C3737" s="47"/>
      <c r="D3737" s="47"/>
      <c r="E3737" s="47"/>
      <c r="F3737" s="47"/>
      <c r="G3737" s="47"/>
      <c r="H3737" s="47"/>
      <c r="I3737" s="47"/>
    </row>
    <row r="3738" spans="1:9" x14ac:dyDescent="0.25">
      <c r="A3738" s="47"/>
      <c r="B3738" s="47"/>
      <c r="C3738" s="47"/>
      <c r="D3738" s="47"/>
      <c r="E3738" s="47"/>
      <c r="F3738" s="47"/>
      <c r="G3738" s="47"/>
      <c r="H3738" s="47"/>
      <c r="I3738" s="47"/>
    </row>
    <row r="3739" spans="1:9" x14ac:dyDescent="0.25">
      <c r="A3739" s="47"/>
      <c r="B3739" s="47"/>
      <c r="C3739" s="47"/>
      <c r="D3739" s="47"/>
      <c r="E3739" s="47"/>
      <c r="F3739" s="47"/>
      <c r="G3739" s="47"/>
      <c r="H3739" s="47"/>
      <c r="I3739" s="47"/>
    </row>
    <row r="3740" spans="1:9" x14ac:dyDescent="0.25">
      <c r="A3740" s="47"/>
      <c r="B3740" s="47"/>
      <c r="C3740" s="47"/>
      <c r="D3740" s="47"/>
      <c r="E3740" s="47"/>
      <c r="F3740" s="47"/>
      <c r="G3740" s="47"/>
      <c r="H3740" s="47"/>
      <c r="I3740" s="47"/>
    </row>
    <row r="3741" spans="1:9" x14ac:dyDescent="0.25">
      <c r="A3741" s="47"/>
      <c r="B3741" s="47"/>
      <c r="C3741" s="47"/>
      <c r="D3741" s="47"/>
      <c r="E3741" s="47"/>
      <c r="F3741" s="47"/>
      <c r="G3741" s="47"/>
      <c r="H3741" s="47"/>
      <c r="I3741" s="47"/>
    </row>
    <row r="3742" spans="1:9" x14ac:dyDescent="0.25">
      <c r="A3742" s="47"/>
      <c r="B3742" s="47"/>
      <c r="C3742" s="47"/>
      <c r="D3742" s="47"/>
      <c r="E3742" s="47"/>
      <c r="F3742" s="47"/>
      <c r="G3742" s="47"/>
      <c r="H3742" s="47"/>
      <c r="I3742" s="47"/>
    </row>
    <row r="3743" spans="1:9" x14ac:dyDescent="0.25">
      <c r="A3743" s="47"/>
      <c r="B3743" s="47"/>
      <c r="C3743" s="47"/>
      <c r="D3743" s="47"/>
      <c r="E3743" s="47"/>
      <c r="F3743" s="47"/>
      <c r="G3743" s="47"/>
      <c r="H3743" s="47"/>
      <c r="I3743" s="47"/>
    </row>
    <row r="3744" spans="1:9" x14ac:dyDescent="0.25">
      <c r="A3744" s="47"/>
      <c r="B3744" s="47"/>
      <c r="C3744" s="47"/>
      <c r="D3744" s="47"/>
      <c r="E3744" s="47"/>
      <c r="F3744" s="47"/>
      <c r="G3744" s="47"/>
      <c r="H3744" s="47"/>
      <c r="I3744" s="47"/>
    </row>
    <row r="3745" spans="1:9" x14ac:dyDescent="0.25">
      <c r="A3745" s="47"/>
      <c r="B3745" s="47"/>
      <c r="C3745" s="47"/>
      <c r="D3745" s="47"/>
      <c r="E3745" s="47"/>
      <c r="F3745" s="47"/>
      <c r="G3745" s="47"/>
      <c r="H3745" s="47"/>
      <c r="I3745" s="47"/>
    </row>
    <row r="3746" spans="1:9" x14ac:dyDescent="0.25">
      <c r="A3746" s="47"/>
      <c r="B3746" s="47"/>
      <c r="C3746" s="47"/>
      <c r="D3746" s="47"/>
      <c r="E3746" s="47"/>
      <c r="F3746" s="47"/>
      <c r="G3746" s="47"/>
      <c r="H3746" s="47"/>
      <c r="I3746" s="47"/>
    </row>
    <row r="3747" spans="1:9" x14ac:dyDescent="0.25">
      <c r="A3747" s="47"/>
      <c r="B3747" s="47"/>
      <c r="C3747" s="47"/>
      <c r="D3747" s="47"/>
      <c r="E3747" s="47"/>
      <c r="F3747" s="47"/>
      <c r="G3747" s="47"/>
      <c r="H3747" s="47"/>
      <c r="I3747" s="47"/>
    </row>
    <row r="3748" spans="1:9" x14ac:dyDescent="0.25">
      <c r="A3748" s="47"/>
      <c r="B3748" s="47"/>
      <c r="C3748" s="47"/>
      <c r="D3748" s="47"/>
      <c r="E3748" s="47"/>
      <c r="F3748" s="47"/>
      <c r="G3748" s="47"/>
      <c r="H3748" s="47"/>
      <c r="I3748" s="47"/>
    </row>
    <row r="3749" spans="1:9" x14ac:dyDescent="0.25">
      <c r="A3749" s="47"/>
      <c r="B3749" s="47"/>
      <c r="C3749" s="47"/>
      <c r="D3749" s="47"/>
      <c r="E3749" s="47"/>
      <c r="F3749" s="47"/>
      <c r="G3749" s="47"/>
      <c r="H3749" s="47"/>
      <c r="I3749" s="47"/>
    </row>
    <row r="3750" spans="1:9" x14ac:dyDescent="0.25">
      <c r="A3750" s="47"/>
      <c r="B3750" s="47"/>
      <c r="C3750" s="47"/>
      <c r="D3750" s="47"/>
      <c r="E3750" s="47"/>
      <c r="F3750" s="47"/>
      <c r="G3750" s="47"/>
      <c r="H3750" s="47"/>
      <c r="I3750" s="47"/>
    </row>
    <row r="3751" spans="1:9" x14ac:dyDescent="0.25">
      <c r="A3751" s="47"/>
      <c r="B3751" s="47"/>
      <c r="C3751" s="47"/>
      <c r="D3751" s="47"/>
      <c r="E3751" s="47"/>
      <c r="F3751" s="47"/>
      <c r="G3751" s="47"/>
      <c r="H3751" s="47"/>
      <c r="I3751" s="47"/>
    </row>
    <row r="3752" spans="1:9" x14ac:dyDescent="0.25">
      <c r="A3752" s="47"/>
      <c r="B3752" s="47"/>
      <c r="C3752" s="47"/>
      <c r="D3752" s="47"/>
      <c r="E3752" s="47"/>
      <c r="F3752" s="47"/>
      <c r="G3752" s="47"/>
      <c r="H3752" s="47"/>
      <c r="I3752" s="47"/>
    </row>
    <row r="3753" spans="1:9" x14ac:dyDescent="0.25">
      <c r="A3753" s="47"/>
      <c r="B3753" s="47"/>
      <c r="C3753" s="47"/>
      <c r="D3753" s="47"/>
      <c r="E3753" s="47"/>
      <c r="F3753" s="47"/>
      <c r="G3753" s="47"/>
      <c r="H3753" s="47"/>
      <c r="I3753" s="47"/>
    </row>
    <row r="3754" spans="1:9" x14ac:dyDescent="0.25">
      <c r="A3754" s="47"/>
      <c r="B3754" s="47"/>
      <c r="C3754" s="47"/>
      <c r="D3754" s="47"/>
      <c r="E3754" s="47"/>
      <c r="F3754" s="47"/>
      <c r="G3754" s="47"/>
      <c r="H3754" s="47"/>
      <c r="I3754" s="47"/>
    </row>
    <row r="3755" spans="1:9" x14ac:dyDescent="0.25">
      <c r="A3755" s="47"/>
      <c r="B3755" s="47"/>
      <c r="C3755" s="47"/>
      <c r="D3755" s="47"/>
      <c r="E3755" s="47"/>
      <c r="F3755" s="47"/>
      <c r="G3755" s="47"/>
      <c r="H3755" s="47"/>
      <c r="I3755" s="47"/>
    </row>
    <row r="3756" spans="1:9" x14ac:dyDescent="0.25">
      <c r="A3756" s="47"/>
      <c r="B3756" s="47"/>
      <c r="C3756" s="47"/>
      <c r="D3756" s="47"/>
      <c r="E3756" s="47"/>
      <c r="F3756" s="47"/>
      <c r="G3756" s="47"/>
      <c r="H3756" s="47"/>
      <c r="I3756" s="47"/>
    </row>
    <row r="3757" spans="1:9" x14ac:dyDescent="0.25">
      <c r="A3757" s="47"/>
      <c r="B3757" s="47"/>
      <c r="C3757" s="47"/>
      <c r="D3757" s="47"/>
      <c r="E3757" s="47"/>
      <c r="F3757" s="47"/>
      <c r="G3757" s="47"/>
      <c r="H3757" s="47"/>
      <c r="I3757" s="47"/>
    </row>
    <row r="3758" spans="1:9" x14ac:dyDescent="0.25">
      <c r="A3758" s="47"/>
      <c r="B3758" s="47"/>
      <c r="C3758" s="47"/>
      <c r="D3758" s="47"/>
      <c r="E3758" s="47"/>
      <c r="F3758" s="47"/>
      <c r="G3758" s="47"/>
      <c r="H3758" s="47"/>
      <c r="I3758" s="47"/>
    </row>
    <row r="3759" spans="1:9" x14ac:dyDescent="0.25">
      <c r="A3759" s="47"/>
      <c r="B3759" s="47"/>
      <c r="C3759" s="47"/>
      <c r="D3759" s="47"/>
      <c r="E3759" s="47"/>
      <c r="F3759" s="47"/>
      <c r="G3759" s="47"/>
      <c r="H3759" s="47"/>
      <c r="I3759" s="47"/>
    </row>
    <row r="3760" spans="1:9" x14ac:dyDescent="0.25">
      <c r="A3760" s="47"/>
      <c r="B3760" s="47"/>
      <c r="C3760" s="47"/>
      <c r="D3760" s="47"/>
      <c r="E3760" s="47"/>
      <c r="F3760" s="47"/>
      <c r="G3760" s="47"/>
      <c r="H3760" s="47"/>
      <c r="I3760" s="47"/>
    </row>
    <row r="3761" spans="1:9" x14ac:dyDescent="0.25">
      <c r="A3761" s="47"/>
      <c r="B3761" s="47"/>
      <c r="C3761" s="47"/>
      <c r="D3761" s="47"/>
      <c r="E3761" s="47"/>
      <c r="F3761" s="47"/>
      <c r="G3761" s="47"/>
      <c r="H3761" s="47"/>
      <c r="I3761" s="47"/>
    </row>
    <row r="3762" spans="1:9" x14ac:dyDescent="0.25">
      <c r="A3762" s="47"/>
      <c r="B3762" s="47"/>
      <c r="C3762" s="47"/>
      <c r="D3762" s="47"/>
      <c r="E3762" s="47"/>
      <c r="F3762" s="47"/>
      <c r="G3762" s="47"/>
      <c r="H3762" s="47"/>
      <c r="I3762" s="47"/>
    </row>
    <row r="3763" spans="1:9" x14ac:dyDescent="0.25">
      <c r="A3763" s="47"/>
      <c r="B3763" s="47"/>
      <c r="C3763" s="47"/>
      <c r="D3763" s="47"/>
      <c r="E3763" s="47"/>
      <c r="F3763" s="47"/>
      <c r="G3763" s="47"/>
      <c r="H3763" s="47"/>
      <c r="I3763" s="47"/>
    </row>
    <row r="3764" spans="1:9" x14ac:dyDescent="0.25">
      <c r="A3764" s="47"/>
      <c r="B3764" s="47"/>
      <c r="C3764" s="47"/>
      <c r="D3764" s="47"/>
      <c r="E3764" s="47"/>
      <c r="F3764" s="47"/>
      <c r="G3764" s="47"/>
      <c r="H3764" s="47"/>
      <c r="I3764" s="47"/>
    </row>
    <row r="3765" spans="1:9" x14ac:dyDescent="0.25">
      <c r="A3765" s="47"/>
      <c r="B3765" s="47"/>
      <c r="C3765" s="47"/>
      <c r="D3765" s="47"/>
      <c r="E3765" s="47"/>
      <c r="F3765" s="47"/>
      <c r="G3765" s="47"/>
      <c r="H3765" s="47"/>
      <c r="I3765" s="47"/>
    </row>
    <row r="3766" spans="1:9" x14ac:dyDescent="0.25">
      <c r="A3766" s="47"/>
      <c r="B3766" s="47"/>
      <c r="C3766" s="47"/>
      <c r="D3766" s="47"/>
      <c r="E3766" s="47"/>
      <c r="F3766" s="47"/>
      <c r="G3766" s="47"/>
      <c r="H3766" s="47"/>
      <c r="I3766" s="47"/>
    </row>
    <row r="3767" spans="1:9" x14ac:dyDescent="0.25">
      <c r="A3767" s="47"/>
      <c r="B3767" s="47"/>
      <c r="C3767" s="47"/>
      <c r="D3767" s="47"/>
      <c r="E3767" s="47"/>
      <c r="F3767" s="47"/>
      <c r="G3767" s="47"/>
      <c r="H3767" s="47"/>
      <c r="I3767" s="47"/>
    </row>
    <row r="3768" spans="1:9" x14ac:dyDescent="0.25">
      <c r="A3768" s="47"/>
      <c r="B3768" s="47"/>
      <c r="C3768" s="47"/>
      <c r="D3768" s="47"/>
      <c r="E3768" s="47"/>
      <c r="F3768" s="47"/>
      <c r="G3768" s="47"/>
      <c r="H3768" s="47"/>
      <c r="I3768" s="47"/>
    </row>
    <row r="3769" spans="1:9" x14ac:dyDescent="0.25">
      <c r="A3769" s="47"/>
      <c r="B3769" s="47"/>
      <c r="C3769" s="47"/>
      <c r="D3769" s="47"/>
      <c r="E3769" s="47"/>
      <c r="F3769" s="47"/>
      <c r="G3769" s="47"/>
      <c r="H3769" s="47"/>
      <c r="I3769" s="47"/>
    </row>
    <row r="3770" spans="1:9" x14ac:dyDescent="0.25">
      <c r="A3770" s="47"/>
      <c r="B3770" s="47"/>
      <c r="C3770" s="47"/>
      <c r="D3770" s="47"/>
      <c r="E3770" s="47"/>
      <c r="F3770" s="47"/>
      <c r="G3770" s="47"/>
      <c r="H3770" s="47"/>
      <c r="I3770" s="47"/>
    </row>
    <row r="3771" spans="1:9" x14ac:dyDescent="0.25">
      <c r="A3771" s="47"/>
      <c r="B3771" s="47"/>
      <c r="C3771" s="47"/>
      <c r="D3771" s="47"/>
      <c r="E3771" s="47"/>
      <c r="F3771" s="47"/>
      <c r="G3771" s="47"/>
      <c r="H3771" s="47"/>
      <c r="I3771" s="47"/>
    </row>
    <row r="3772" spans="1:9" x14ac:dyDescent="0.25">
      <c r="A3772" s="47"/>
      <c r="B3772" s="47"/>
      <c r="C3772" s="47"/>
      <c r="D3772" s="47"/>
      <c r="E3772" s="47"/>
      <c r="F3772" s="47"/>
      <c r="G3772" s="47"/>
      <c r="H3772" s="47"/>
      <c r="I3772" s="47"/>
    </row>
    <row r="3773" spans="1:9" x14ac:dyDescent="0.25">
      <c r="A3773" s="47"/>
      <c r="B3773" s="47"/>
      <c r="C3773" s="47"/>
      <c r="D3773" s="47"/>
      <c r="E3773" s="47"/>
      <c r="F3773" s="47"/>
      <c r="G3773" s="47"/>
      <c r="H3773" s="47"/>
      <c r="I3773" s="47"/>
    </row>
    <row r="3774" spans="1:9" x14ac:dyDescent="0.25">
      <c r="A3774" s="47"/>
      <c r="B3774" s="47"/>
      <c r="C3774" s="47"/>
      <c r="D3774" s="47"/>
      <c r="E3774" s="47"/>
      <c r="F3774" s="47"/>
      <c r="G3774" s="47"/>
      <c r="H3774" s="47"/>
      <c r="I3774" s="47"/>
    </row>
    <row r="3775" spans="1:9" x14ac:dyDescent="0.25">
      <c r="A3775" s="47"/>
      <c r="B3775" s="47"/>
      <c r="C3775" s="47"/>
      <c r="D3775" s="47"/>
      <c r="E3775" s="47"/>
      <c r="F3775" s="47"/>
      <c r="G3775" s="47"/>
      <c r="H3775" s="47"/>
      <c r="I3775" s="47"/>
    </row>
    <row r="3776" spans="1:9" x14ac:dyDescent="0.25">
      <c r="A3776" s="47"/>
      <c r="B3776" s="47"/>
      <c r="C3776" s="47"/>
      <c r="D3776" s="47"/>
      <c r="E3776" s="47"/>
      <c r="F3776" s="47"/>
      <c r="G3776" s="47"/>
      <c r="H3776" s="47"/>
      <c r="I3776" s="47"/>
    </row>
    <row r="3777" spans="1:9" x14ac:dyDescent="0.25">
      <c r="A3777" s="47"/>
      <c r="B3777" s="47"/>
      <c r="C3777" s="47"/>
      <c r="D3777" s="47"/>
      <c r="E3777" s="47"/>
      <c r="F3777" s="47"/>
      <c r="G3777" s="47"/>
      <c r="H3777" s="47"/>
      <c r="I3777" s="47"/>
    </row>
    <row r="3778" spans="1:9" x14ac:dyDescent="0.25">
      <c r="A3778" s="47"/>
      <c r="B3778" s="47"/>
      <c r="C3778" s="47"/>
      <c r="D3778" s="47"/>
      <c r="E3778" s="47"/>
      <c r="F3778" s="47"/>
      <c r="G3778" s="47"/>
      <c r="H3778" s="47"/>
      <c r="I3778" s="47"/>
    </row>
    <row r="3779" spans="1:9" x14ac:dyDescent="0.25">
      <c r="A3779" s="47"/>
      <c r="B3779" s="47"/>
      <c r="C3779" s="47"/>
      <c r="D3779" s="47"/>
      <c r="E3779" s="47"/>
      <c r="F3779" s="47"/>
      <c r="G3779" s="47"/>
      <c r="H3779" s="47"/>
      <c r="I3779" s="47"/>
    </row>
    <row r="3780" spans="1:9" x14ac:dyDescent="0.25">
      <c r="A3780" s="47"/>
      <c r="B3780" s="47"/>
      <c r="C3780" s="47"/>
      <c r="D3780" s="47"/>
      <c r="E3780" s="47"/>
      <c r="F3780" s="47"/>
      <c r="G3780" s="47"/>
      <c r="H3780" s="47"/>
      <c r="I3780" s="47"/>
    </row>
    <row r="3781" spans="1:9" x14ac:dyDescent="0.25">
      <c r="A3781" s="47"/>
      <c r="B3781" s="47"/>
      <c r="C3781" s="47"/>
      <c r="D3781" s="47"/>
      <c r="E3781" s="47"/>
      <c r="F3781" s="47"/>
      <c r="G3781" s="47"/>
      <c r="H3781" s="47"/>
      <c r="I3781" s="47"/>
    </row>
    <row r="3782" spans="1:9" x14ac:dyDescent="0.25">
      <c r="A3782" s="47"/>
      <c r="B3782" s="47"/>
      <c r="C3782" s="47"/>
      <c r="D3782" s="47"/>
      <c r="E3782" s="47"/>
      <c r="F3782" s="47"/>
      <c r="G3782" s="47"/>
      <c r="H3782" s="47"/>
      <c r="I3782" s="47"/>
    </row>
    <row r="3783" spans="1:9" x14ac:dyDescent="0.25">
      <c r="A3783" s="47"/>
      <c r="B3783" s="47"/>
      <c r="C3783" s="47"/>
      <c r="D3783" s="47"/>
      <c r="E3783" s="47"/>
      <c r="F3783" s="47"/>
      <c r="G3783" s="47"/>
      <c r="H3783" s="47"/>
      <c r="I3783" s="47"/>
    </row>
    <row r="3784" spans="1:9" x14ac:dyDescent="0.25">
      <c r="A3784" s="47"/>
      <c r="B3784" s="47"/>
      <c r="C3784" s="47"/>
      <c r="D3784" s="47"/>
      <c r="E3784" s="47"/>
      <c r="F3784" s="47"/>
      <c r="G3784" s="47"/>
      <c r="H3784" s="47"/>
      <c r="I3784" s="47"/>
    </row>
    <row r="3785" spans="1:9" x14ac:dyDescent="0.25">
      <c r="A3785" s="47"/>
      <c r="B3785" s="47"/>
      <c r="C3785" s="47"/>
      <c r="D3785" s="47"/>
      <c r="E3785" s="47"/>
      <c r="F3785" s="47"/>
      <c r="G3785" s="47"/>
      <c r="H3785" s="47"/>
      <c r="I3785" s="47"/>
    </row>
    <row r="3786" spans="1:9" x14ac:dyDescent="0.25">
      <c r="A3786" s="47"/>
      <c r="B3786" s="47"/>
      <c r="C3786" s="47"/>
      <c r="D3786" s="47"/>
      <c r="E3786" s="47"/>
      <c r="F3786" s="47"/>
      <c r="G3786" s="47"/>
      <c r="H3786" s="47"/>
      <c r="I3786" s="47"/>
    </row>
    <row r="3787" spans="1:9" x14ac:dyDescent="0.25">
      <c r="A3787" s="47"/>
      <c r="B3787" s="47"/>
      <c r="C3787" s="47"/>
      <c r="D3787" s="47"/>
      <c r="E3787" s="47"/>
      <c r="F3787" s="47"/>
      <c r="G3787" s="47"/>
      <c r="H3787" s="47"/>
      <c r="I3787" s="47"/>
    </row>
    <row r="3788" spans="1:9" x14ac:dyDescent="0.25">
      <c r="A3788" s="47"/>
      <c r="B3788" s="47"/>
      <c r="C3788" s="47"/>
      <c r="D3788" s="47"/>
      <c r="E3788" s="47"/>
      <c r="F3788" s="47"/>
      <c r="G3788" s="47"/>
      <c r="H3788" s="47"/>
      <c r="I3788" s="47"/>
    </row>
    <row r="3789" spans="1:9" x14ac:dyDescent="0.25">
      <c r="A3789" s="47"/>
      <c r="B3789" s="47"/>
      <c r="C3789" s="47"/>
      <c r="D3789" s="47"/>
      <c r="E3789" s="47"/>
      <c r="F3789" s="47"/>
      <c r="G3789" s="47"/>
      <c r="H3789" s="47"/>
      <c r="I3789" s="47"/>
    </row>
    <row r="3790" spans="1:9" x14ac:dyDescent="0.25">
      <c r="A3790" s="47"/>
      <c r="B3790" s="47"/>
      <c r="C3790" s="47"/>
      <c r="D3790" s="47"/>
      <c r="E3790" s="47"/>
      <c r="F3790" s="47"/>
      <c r="G3790" s="47"/>
      <c r="H3790" s="47"/>
      <c r="I3790" s="47"/>
    </row>
    <row r="3791" spans="1:9" x14ac:dyDescent="0.25">
      <c r="A3791" s="47"/>
      <c r="B3791" s="47"/>
      <c r="C3791" s="47"/>
      <c r="D3791" s="47"/>
      <c r="E3791" s="47"/>
      <c r="F3791" s="47"/>
      <c r="G3791" s="47"/>
      <c r="H3791" s="47"/>
      <c r="I3791" s="47"/>
    </row>
    <row r="3792" spans="1:9" x14ac:dyDescent="0.25">
      <c r="A3792" s="47"/>
      <c r="B3792" s="47"/>
      <c r="C3792" s="47"/>
      <c r="D3792" s="47"/>
      <c r="E3792" s="47"/>
      <c r="F3792" s="47"/>
      <c r="G3792" s="47"/>
      <c r="H3792" s="47"/>
      <c r="I3792" s="47"/>
    </row>
    <row r="3793" spans="1:9" x14ac:dyDescent="0.25">
      <c r="A3793" s="47"/>
      <c r="B3793" s="47"/>
      <c r="C3793" s="47"/>
      <c r="D3793" s="47"/>
      <c r="E3793" s="47"/>
      <c r="F3793" s="47"/>
      <c r="G3793" s="47"/>
      <c r="H3793" s="47"/>
      <c r="I3793" s="47"/>
    </row>
    <row r="3794" spans="1:9" x14ac:dyDescent="0.25">
      <c r="A3794" s="47"/>
      <c r="B3794" s="47"/>
      <c r="C3794" s="47"/>
      <c r="D3794" s="47"/>
      <c r="E3794" s="47"/>
      <c r="F3794" s="47"/>
      <c r="G3794" s="47"/>
      <c r="H3794" s="47"/>
      <c r="I3794" s="47"/>
    </row>
    <row r="3795" spans="1:9" x14ac:dyDescent="0.25">
      <c r="A3795" s="47"/>
      <c r="B3795" s="47"/>
      <c r="C3795" s="47"/>
      <c r="D3795" s="47"/>
      <c r="E3795" s="47"/>
      <c r="F3795" s="47"/>
      <c r="G3795" s="47"/>
      <c r="H3795" s="47"/>
      <c r="I3795" s="47"/>
    </row>
    <row r="3796" spans="1:9" x14ac:dyDescent="0.25">
      <c r="A3796" s="47"/>
      <c r="B3796" s="47"/>
      <c r="C3796" s="47"/>
      <c r="D3796" s="47"/>
      <c r="E3796" s="47"/>
      <c r="F3796" s="47"/>
      <c r="G3796" s="47"/>
      <c r="H3796" s="47"/>
      <c r="I3796" s="47"/>
    </row>
    <row r="3797" spans="1:9" x14ac:dyDescent="0.25">
      <c r="A3797" s="47"/>
      <c r="B3797" s="47"/>
      <c r="C3797" s="47"/>
      <c r="D3797" s="47"/>
      <c r="E3797" s="47"/>
      <c r="F3797" s="47"/>
      <c r="G3797" s="47"/>
      <c r="H3797" s="47"/>
      <c r="I3797" s="47"/>
    </row>
    <row r="3798" spans="1:9" x14ac:dyDescent="0.25">
      <c r="A3798" s="47"/>
      <c r="B3798" s="47"/>
      <c r="C3798" s="47"/>
      <c r="D3798" s="47"/>
      <c r="E3798" s="47"/>
      <c r="F3798" s="47"/>
      <c r="G3798" s="47"/>
      <c r="H3798" s="47"/>
      <c r="I3798" s="47"/>
    </row>
    <row r="3799" spans="1:9" x14ac:dyDescent="0.25">
      <c r="A3799" s="47"/>
      <c r="B3799" s="47"/>
      <c r="C3799" s="47"/>
      <c r="D3799" s="47"/>
      <c r="E3799" s="47"/>
      <c r="F3799" s="47"/>
      <c r="G3799" s="47"/>
      <c r="H3799" s="47"/>
      <c r="I3799" s="47"/>
    </row>
    <row r="3800" spans="1:9" x14ac:dyDescent="0.25">
      <c r="A3800" s="47"/>
      <c r="B3800" s="47"/>
      <c r="C3800" s="47"/>
      <c r="D3800" s="47"/>
      <c r="E3800" s="47"/>
      <c r="F3800" s="47"/>
      <c r="G3800" s="47"/>
      <c r="H3800" s="47"/>
      <c r="I3800" s="47"/>
    </row>
    <row r="3801" spans="1:9" x14ac:dyDescent="0.25">
      <c r="A3801" s="47"/>
      <c r="B3801" s="47"/>
      <c r="C3801" s="47"/>
      <c r="D3801" s="47"/>
      <c r="E3801" s="47"/>
      <c r="F3801" s="47"/>
      <c r="G3801" s="47"/>
      <c r="H3801" s="47"/>
      <c r="I3801" s="47"/>
    </row>
    <row r="3802" spans="1:9" x14ac:dyDescent="0.25">
      <c r="A3802" s="47"/>
      <c r="B3802" s="47"/>
      <c r="C3802" s="47"/>
      <c r="D3802" s="47"/>
      <c r="E3802" s="47"/>
      <c r="F3802" s="47"/>
      <c r="G3802" s="47"/>
      <c r="H3802" s="47"/>
      <c r="I3802" s="47"/>
    </row>
    <row r="3803" spans="1:9" x14ac:dyDescent="0.25">
      <c r="A3803" s="47"/>
      <c r="B3803" s="47"/>
      <c r="C3803" s="47"/>
      <c r="D3803" s="47"/>
      <c r="E3803" s="47"/>
      <c r="F3803" s="47"/>
      <c r="G3803" s="47"/>
      <c r="H3803" s="47"/>
      <c r="I3803" s="47"/>
    </row>
    <row r="3804" spans="1:9" x14ac:dyDescent="0.25">
      <c r="A3804" s="47"/>
      <c r="B3804" s="47"/>
      <c r="C3804" s="47"/>
      <c r="D3804" s="47"/>
      <c r="E3804" s="47"/>
      <c r="F3804" s="47"/>
      <c r="G3804" s="47"/>
      <c r="H3804" s="47"/>
      <c r="I3804" s="47"/>
    </row>
    <row r="3805" spans="1:9" x14ac:dyDescent="0.25">
      <c r="A3805" s="47"/>
      <c r="B3805" s="47"/>
      <c r="C3805" s="47"/>
      <c r="D3805" s="47"/>
      <c r="E3805" s="47"/>
      <c r="F3805" s="47"/>
      <c r="G3805" s="47"/>
      <c r="H3805" s="47"/>
      <c r="I3805" s="47"/>
    </row>
    <row r="3806" spans="1:9" x14ac:dyDescent="0.25">
      <c r="A3806" s="47"/>
      <c r="B3806" s="47"/>
      <c r="C3806" s="47"/>
      <c r="D3806" s="47"/>
      <c r="E3806" s="47"/>
      <c r="F3806" s="47"/>
      <c r="G3806" s="47"/>
      <c r="H3806" s="47"/>
      <c r="I3806" s="47"/>
    </row>
    <row r="3807" spans="1:9" x14ac:dyDescent="0.25">
      <c r="A3807" s="47"/>
      <c r="B3807" s="47"/>
      <c r="C3807" s="47"/>
      <c r="D3807" s="47"/>
      <c r="E3807" s="47"/>
      <c r="F3807" s="47"/>
      <c r="G3807" s="47"/>
      <c r="H3807" s="47"/>
      <c r="I3807" s="47"/>
    </row>
    <row r="3808" spans="1:9" x14ac:dyDescent="0.25">
      <c r="A3808" s="47"/>
      <c r="B3808" s="47"/>
      <c r="C3808" s="47"/>
      <c r="D3808" s="47"/>
      <c r="E3808" s="47"/>
      <c r="F3808" s="47"/>
      <c r="G3808" s="47"/>
      <c r="H3808" s="47"/>
      <c r="I3808" s="47"/>
    </row>
    <row r="3809" spans="1:9" x14ac:dyDescent="0.25">
      <c r="A3809" s="47"/>
      <c r="B3809" s="47"/>
      <c r="C3809" s="47"/>
      <c r="D3809" s="47"/>
      <c r="E3809" s="47"/>
      <c r="F3809" s="47"/>
      <c r="G3809" s="47"/>
      <c r="H3809" s="47"/>
      <c r="I3809" s="47"/>
    </row>
    <row r="3810" spans="1:9" x14ac:dyDescent="0.25">
      <c r="A3810" s="47"/>
      <c r="B3810" s="47"/>
      <c r="C3810" s="47"/>
      <c r="D3810" s="47"/>
      <c r="E3810" s="47"/>
      <c r="F3810" s="47"/>
      <c r="G3810" s="47"/>
      <c r="H3810" s="47"/>
      <c r="I3810" s="47"/>
    </row>
    <row r="3811" spans="1:9" x14ac:dyDescent="0.25">
      <c r="A3811" s="47"/>
      <c r="B3811" s="47"/>
      <c r="C3811" s="47"/>
      <c r="D3811" s="47"/>
      <c r="E3811" s="47"/>
      <c r="F3811" s="47"/>
      <c r="G3811" s="47"/>
      <c r="H3811" s="47"/>
      <c r="I3811" s="47"/>
    </row>
    <row r="3812" spans="1:9" x14ac:dyDescent="0.25">
      <c r="A3812" s="47"/>
      <c r="B3812" s="47"/>
      <c r="C3812" s="47"/>
      <c r="D3812" s="47"/>
      <c r="E3812" s="47"/>
      <c r="F3812" s="47"/>
      <c r="G3812" s="47"/>
      <c r="H3812" s="47"/>
      <c r="I3812" s="47"/>
    </row>
    <row r="3813" spans="1:9" x14ac:dyDescent="0.25">
      <c r="A3813" s="47"/>
      <c r="B3813" s="47"/>
      <c r="C3813" s="47"/>
      <c r="D3813" s="47"/>
      <c r="E3813" s="47"/>
      <c r="F3813" s="47"/>
      <c r="G3813" s="47"/>
      <c r="H3813" s="47"/>
      <c r="I3813" s="47"/>
    </row>
    <row r="3814" spans="1:9" x14ac:dyDescent="0.25">
      <c r="A3814" s="47"/>
      <c r="B3814" s="47"/>
      <c r="C3814" s="47"/>
      <c r="D3814" s="47"/>
      <c r="E3814" s="47"/>
      <c r="F3814" s="47"/>
      <c r="G3814" s="47"/>
      <c r="H3814" s="47"/>
      <c r="I3814" s="47"/>
    </row>
    <row r="3815" spans="1:9" x14ac:dyDescent="0.25">
      <c r="A3815" s="47"/>
      <c r="B3815" s="47"/>
      <c r="C3815" s="47"/>
      <c r="D3815" s="47"/>
      <c r="E3815" s="47"/>
      <c r="F3815" s="47"/>
      <c r="G3815" s="47"/>
      <c r="H3815" s="47"/>
      <c r="I3815" s="47"/>
    </row>
    <row r="3816" spans="1:9" x14ac:dyDescent="0.25">
      <c r="A3816" s="47"/>
      <c r="B3816" s="47"/>
      <c r="C3816" s="47"/>
      <c r="D3816" s="47"/>
      <c r="E3816" s="47"/>
      <c r="F3816" s="47"/>
      <c r="G3816" s="47"/>
      <c r="H3816" s="47"/>
      <c r="I3816" s="47"/>
    </row>
    <row r="3817" spans="1:9" x14ac:dyDescent="0.25">
      <c r="A3817" s="47"/>
      <c r="B3817" s="47"/>
      <c r="C3817" s="47"/>
      <c r="D3817" s="47"/>
      <c r="E3817" s="47"/>
      <c r="F3817" s="47"/>
      <c r="G3817" s="47"/>
      <c r="H3817" s="47"/>
      <c r="I3817" s="47"/>
    </row>
    <row r="3818" spans="1:9" x14ac:dyDescent="0.25">
      <c r="A3818" s="47"/>
      <c r="B3818" s="47"/>
      <c r="C3818" s="47"/>
      <c r="D3818" s="47"/>
      <c r="E3818" s="47"/>
      <c r="F3818" s="47"/>
      <c r="G3818" s="47"/>
      <c r="H3818" s="47"/>
      <c r="I3818" s="47"/>
    </row>
    <row r="3819" spans="1:9" x14ac:dyDescent="0.25">
      <c r="A3819" s="47"/>
      <c r="B3819" s="47"/>
      <c r="C3819" s="47"/>
      <c r="D3819" s="47"/>
      <c r="E3819" s="47"/>
      <c r="F3819" s="47"/>
      <c r="G3819" s="47"/>
      <c r="H3819" s="47"/>
      <c r="I3819" s="47"/>
    </row>
    <row r="3820" spans="1:9" x14ac:dyDescent="0.25">
      <c r="A3820" s="47"/>
      <c r="B3820" s="47"/>
      <c r="C3820" s="47"/>
      <c r="D3820" s="47"/>
      <c r="E3820" s="47"/>
      <c r="F3820" s="47"/>
      <c r="G3820" s="47"/>
      <c r="H3820" s="47"/>
      <c r="I3820" s="47"/>
    </row>
    <row r="3821" spans="1:9" x14ac:dyDescent="0.25">
      <c r="A3821" s="47"/>
      <c r="B3821" s="47"/>
      <c r="C3821" s="47"/>
      <c r="D3821" s="47"/>
      <c r="E3821" s="47"/>
      <c r="F3821" s="47"/>
      <c r="G3821" s="47"/>
      <c r="H3821" s="47"/>
      <c r="I3821" s="47"/>
    </row>
    <row r="3822" spans="1:9" x14ac:dyDescent="0.25">
      <c r="A3822" s="47"/>
      <c r="B3822" s="47"/>
      <c r="C3822" s="47"/>
      <c r="D3822" s="47"/>
      <c r="E3822" s="47"/>
      <c r="F3822" s="47"/>
      <c r="G3822" s="47"/>
      <c r="H3822" s="47"/>
      <c r="I3822" s="47"/>
    </row>
    <row r="3823" spans="1:9" x14ac:dyDescent="0.25">
      <c r="A3823" s="47"/>
      <c r="B3823" s="47"/>
      <c r="C3823" s="47"/>
      <c r="D3823" s="47"/>
      <c r="E3823" s="47"/>
      <c r="F3823" s="47"/>
      <c r="G3823" s="47"/>
      <c r="H3823" s="47"/>
      <c r="I3823" s="47"/>
    </row>
    <row r="3824" spans="1:9" x14ac:dyDescent="0.25">
      <c r="A3824" s="47"/>
      <c r="B3824" s="47"/>
      <c r="C3824" s="47"/>
      <c r="D3824" s="47"/>
      <c r="E3824" s="47"/>
      <c r="F3824" s="47"/>
      <c r="G3824" s="47"/>
      <c r="H3824" s="47"/>
      <c r="I3824" s="47"/>
    </row>
    <row r="3825" spans="1:9" x14ac:dyDescent="0.25">
      <c r="A3825" s="47"/>
      <c r="B3825" s="47"/>
      <c r="C3825" s="47"/>
      <c r="D3825" s="47"/>
      <c r="E3825" s="47"/>
      <c r="F3825" s="47"/>
      <c r="G3825" s="47"/>
      <c r="H3825" s="47"/>
      <c r="I3825" s="47"/>
    </row>
    <row r="3826" spans="1:9" x14ac:dyDescent="0.25">
      <c r="A3826" s="47"/>
      <c r="B3826" s="47"/>
      <c r="C3826" s="47"/>
      <c r="D3826" s="47"/>
      <c r="E3826" s="47"/>
      <c r="F3826" s="47"/>
      <c r="G3826" s="47"/>
      <c r="H3826" s="47"/>
      <c r="I3826" s="47"/>
    </row>
    <row r="3827" spans="1:9" x14ac:dyDescent="0.25">
      <c r="A3827" s="47"/>
      <c r="B3827" s="47"/>
      <c r="C3827" s="47"/>
      <c r="D3827" s="47"/>
      <c r="E3827" s="47"/>
      <c r="F3827" s="47"/>
      <c r="G3827" s="47"/>
      <c r="H3827" s="47"/>
      <c r="I3827" s="47"/>
    </row>
    <row r="3828" spans="1:9" x14ac:dyDescent="0.25">
      <c r="A3828" s="47"/>
      <c r="B3828" s="47"/>
      <c r="C3828" s="47"/>
      <c r="D3828" s="47"/>
      <c r="E3828" s="47"/>
      <c r="F3828" s="47"/>
      <c r="G3828" s="47"/>
      <c r="H3828" s="47"/>
      <c r="I3828" s="47"/>
    </row>
    <row r="3829" spans="1:9" x14ac:dyDescent="0.25">
      <c r="A3829" s="47"/>
      <c r="B3829" s="47"/>
      <c r="C3829" s="47"/>
      <c r="D3829" s="47"/>
      <c r="E3829" s="47"/>
      <c r="F3829" s="47"/>
      <c r="G3829" s="47"/>
      <c r="H3829" s="47"/>
      <c r="I3829" s="47"/>
    </row>
    <row r="3830" spans="1:9" x14ac:dyDescent="0.25">
      <c r="A3830" s="47"/>
      <c r="B3830" s="47"/>
      <c r="C3830" s="47"/>
      <c r="D3830" s="47"/>
      <c r="E3830" s="47"/>
      <c r="F3830" s="47"/>
      <c r="G3830" s="47"/>
      <c r="H3830" s="47"/>
      <c r="I3830" s="47"/>
    </row>
    <row r="3831" spans="1:9" x14ac:dyDescent="0.25">
      <c r="A3831" s="47"/>
      <c r="B3831" s="47"/>
      <c r="C3831" s="47"/>
      <c r="D3831" s="47"/>
      <c r="E3831" s="47"/>
      <c r="F3831" s="47"/>
      <c r="G3831" s="47"/>
      <c r="H3831" s="47"/>
      <c r="I3831" s="47"/>
    </row>
    <row r="3832" spans="1:9" x14ac:dyDescent="0.25">
      <c r="A3832" s="47"/>
      <c r="B3832" s="47"/>
      <c r="C3832" s="47"/>
      <c r="D3832" s="47"/>
      <c r="E3832" s="47"/>
      <c r="F3832" s="47"/>
      <c r="G3832" s="47"/>
      <c r="H3832" s="47"/>
      <c r="I3832" s="47"/>
    </row>
    <row r="3833" spans="1:9" x14ac:dyDescent="0.25">
      <c r="A3833" s="47"/>
      <c r="B3833" s="47"/>
      <c r="C3833" s="47"/>
      <c r="D3833" s="47"/>
      <c r="E3833" s="47"/>
      <c r="F3833" s="47"/>
      <c r="G3833" s="47"/>
      <c r="H3833" s="47"/>
      <c r="I3833" s="47"/>
    </row>
    <row r="3834" spans="1:9" x14ac:dyDescent="0.25">
      <c r="A3834" s="47"/>
      <c r="B3834" s="47"/>
      <c r="C3834" s="47"/>
      <c r="D3834" s="47"/>
      <c r="E3834" s="47"/>
      <c r="F3834" s="47"/>
      <c r="G3834" s="47"/>
      <c r="H3834" s="47"/>
      <c r="I3834" s="47"/>
    </row>
    <row r="3835" spans="1:9" x14ac:dyDescent="0.25">
      <c r="A3835" s="47"/>
      <c r="B3835" s="47"/>
      <c r="C3835" s="47"/>
      <c r="D3835" s="47"/>
      <c r="E3835" s="47"/>
      <c r="F3835" s="47"/>
      <c r="G3835" s="47"/>
      <c r="H3835" s="47"/>
      <c r="I3835" s="47"/>
    </row>
    <row r="3836" spans="1:9" x14ac:dyDescent="0.25">
      <c r="A3836" s="47"/>
      <c r="B3836" s="47"/>
      <c r="C3836" s="47"/>
      <c r="D3836" s="47"/>
      <c r="E3836" s="47"/>
      <c r="F3836" s="47"/>
      <c r="G3836" s="47"/>
      <c r="H3836" s="47"/>
      <c r="I3836" s="47"/>
    </row>
    <row r="3837" spans="1:9" x14ac:dyDescent="0.25">
      <c r="A3837" s="47"/>
      <c r="B3837" s="47"/>
      <c r="C3837" s="47"/>
      <c r="D3837" s="47"/>
      <c r="E3837" s="47"/>
      <c r="F3837" s="47"/>
      <c r="G3837" s="47"/>
      <c r="H3837" s="47"/>
      <c r="I3837" s="47"/>
    </row>
    <row r="3838" spans="1:9" x14ac:dyDescent="0.25">
      <c r="A3838" s="47"/>
      <c r="B3838" s="47"/>
      <c r="C3838" s="47"/>
      <c r="D3838" s="47"/>
      <c r="E3838" s="47"/>
      <c r="F3838" s="47"/>
      <c r="G3838" s="47"/>
      <c r="H3838" s="47"/>
      <c r="I3838" s="47"/>
    </row>
    <row r="3839" spans="1:9" x14ac:dyDescent="0.25">
      <c r="A3839" s="47"/>
      <c r="B3839" s="47"/>
      <c r="C3839" s="47"/>
      <c r="D3839" s="47"/>
      <c r="E3839" s="47"/>
      <c r="F3839" s="47"/>
      <c r="G3839" s="47"/>
      <c r="H3839" s="47"/>
      <c r="I3839" s="47"/>
    </row>
    <row r="3840" spans="1:9" x14ac:dyDescent="0.25">
      <c r="A3840" s="47"/>
      <c r="B3840" s="47"/>
      <c r="C3840" s="47"/>
      <c r="D3840" s="47"/>
      <c r="E3840" s="47"/>
      <c r="F3840" s="47"/>
      <c r="G3840" s="47"/>
      <c r="H3840" s="47"/>
      <c r="I3840" s="47"/>
    </row>
    <row r="3841" spans="1:9" x14ac:dyDescent="0.25">
      <c r="A3841" s="47"/>
      <c r="B3841" s="47"/>
      <c r="C3841" s="47"/>
      <c r="D3841" s="47"/>
      <c r="E3841" s="47"/>
      <c r="F3841" s="47"/>
      <c r="G3841" s="47"/>
      <c r="H3841" s="47"/>
      <c r="I3841" s="47"/>
    </row>
    <row r="3842" spans="1:9" x14ac:dyDescent="0.25">
      <c r="A3842" s="47"/>
      <c r="B3842" s="47"/>
      <c r="C3842" s="47"/>
      <c r="D3842" s="47"/>
      <c r="E3842" s="47"/>
      <c r="F3842" s="47"/>
      <c r="G3842" s="47"/>
      <c r="H3842" s="47"/>
      <c r="I3842" s="47"/>
    </row>
    <row r="3843" spans="1:9" x14ac:dyDescent="0.25">
      <c r="A3843" s="47"/>
      <c r="B3843" s="47"/>
      <c r="C3843" s="47"/>
      <c r="D3843" s="47"/>
      <c r="E3843" s="47"/>
      <c r="F3843" s="47"/>
      <c r="G3843" s="47"/>
      <c r="H3843" s="47"/>
      <c r="I3843" s="47"/>
    </row>
    <row r="3844" spans="1:9" x14ac:dyDescent="0.25">
      <c r="A3844" s="47"/>
      <c r="B3844" s="47"/>
      <c r="C3844" s="47"/>
      <c r="D3844" s="47"/>
      <c r="E3844" s="47"/>
      <c r="F3844" s="47"/>
      <c r="G3844" s="47"/>
      <c r="H3844" s="47"/>
      <c r="I3844" s="47"/>
    </row>
    <row r="3845" spans="1:9" x14ac:dyDescent="0.25">
      <c r="A3845" s="47"/>
      <c r="B3845" s="47"/>
      <c r="C3845" s="47"/>
      <c r="D3845" s="47"/>
      <c r="E3845" s="47"/>
      <c r="F3845" s="47"/>
      <c r="G3845" s="47"/>
      <c r="H3845" s="47"/>
      <c r="I3845" s="47"/>
    </row>
    <row r="3846" spans="1:9" x14ac:dyDescent="0.25">
      <c r="A3846" s="47"/>
      <c r="B3846" s="47"/>
      <c r="C3846" s="47"/>
      <c r="D3846" s="47"/>
      <c r="E3846" s="47"/>
      <c r="F3846" s="47"/>
      <c r="G3846" s="47"/>
      <c r="H3846" s="47"/>
      <c r="I3846" s="47"/>
    </row>
    <row r="3847" spans="1:9" x14ac:dyDescent="0.25">
      <c r="A3847" s="47"/>
      <c r="B3847" s="47"/>
      <c r="C3847" s="47"/>
      <c r="D3847" s="47"/>
      <c r="E3847" s="47"/>
      <c r="F3847" s="47"/>
      <c r="G3847" s="47"/>
      <c r="H3847" s="47"/>
      <c r="I3847" s="47"/>
    </row>
    <row r="3848" spans="1:9" x14ac:dyDescent="0.25">
      <c r="A3848" s="47"/>
      <c r="B3848" s="47"/>
      <c r="C3848" s="47"/>
      <c r="D3848" s="47"/>
      <c r="E3848" s="47"/>
      <c r="F3848" s="47"/>
      <c r="G3848" s="47"/>
      <c r="H3848" s="47"/>
      <c r="I3848" s="47"/>
    </row>
    <row r="3849" spans="1:9" x14ac:dyDescent="0.25">
      <c r="A3849" s="47"/>
      <c r="B3849" s="47"/>
      <c r="C3849" s="47"/>
      <c r="D3849" s="47"/>
      <c r="E3849" s="47"/>
      <c r="F3849" s="47"/>
      <c r="G3849" s="47"/>
      <c r="H3849" s="47"/>
      <c r="I3849" s="47"/>
    </row>
    <row r="3850" spans="1:9" x14ac:dyDescent="0.25">
      <c r="A3850" s="47"/>
      <c r="B3850" s="47"/>
      <c r="C3850" s="47"/>
      <c r="D3850" s="47"/>
      <c r="E3850" s="47"/>
      <c r="F3850" s="47"/>
      <c r="G3850" s="47"/>
      <c r="H3850" s="47"/>
      <c r="I3850" s="47"/>
    </row>
    <row r="3851" spans="1:9" x14ac:dyDescent="0.25">
      <c r="A3851" s="47"/>
      <c r="B3851" s="47"/>
      <c r="C3851" s="47"/>
      <c r="D3851" s="47"/>
      <c r="E3851" s="47"/>
      <c r="F3851" s="47"/>
      <c r="G3851" s="47"/>
      <c r="H3851" s="47"/>
      <c r="I3851" s="47"/>
    </row>
    <row r="3852" spans="1:9" x14ac:dyDescent="0.25">
      <c r="A3852" s="47"/>
      <c r="B3852" s="47"/>
      <c r="C3852" s="47"/>
      <c r="D3852" s="47"/>
      <c r="E3852" s="47"/>
      <c r="F3852" s="47"/>
      <c r="G3852" s="47"/>
      <c r="H3852" s="47"/>
      <c r="I3852" s="47"/>
    </row>
    <row r="3853" spans="1:9" x14ac:dyDescent="0.25">
      <c r="A3853" s="47"/>
      <c r="B3853" s="47"/>
      <c r="C3853" s="47"/>
      <c r="D3853" s="47"/>
      <c r="E3853" s="47"/>
      <c r="F3853" s="47"/>
      <c r="G3853" s="47"/>
      <c r="H3853" s="47"/>
      <c r="I3853" s="47"/>
    </row>
    <row r="3854" spans="1:9" x14ac:dyDescent="0.25">
      <c r="A3854" s="47"/>
      <c r="B3854" s="47"/>
      <c r="C3854" s="47"/>
      <c r="D3854" s="47"/>
      <c r="E3854" s="47"/>
      <c r="F3854" s="47"/>
      <c r="G3854" s="47"/>
      <c r="H3854" s="47"/>
      <c r="I3854" s="47"/>
    </row>
    <row r="3855" spans="1:9" x14ac:dyDescent="0.25">
      <c r="A3855" s="47"/>
      <c r="B3855" s="47"/>
      <c r="C3855" s="47"/>
      <c r="D3855" s="47"/>
      <c r="E3855" s="47"/>
      <c r="F3855" s="47"/>
      <c r="G3855" s="47"/>
      <c r="H3855" s="47"/>
      <c r="I3855" s="47"/>
    </row>
    <row r="3856" spans="1:9" x14ac:dyDescent="0.25">
      <c r="A3856" s="47"/>
      <c r="B3856" s="47"/>
      <c r="C3856" s="47"/>
      <c r="D3856" s="47"/>
      <c r="E3856" s="47"/>
      <c r="F3856" s="47"/>
      <c r="G3856" s="47"/>
      <c r="H3856" s="47"/>
      <c r="I3856" s="47"/>
    </row>
    <row r="3857" spans="1:9" x14ac:dyDescent="0.25">
      <c r="A3857" s="47"/>
      <c r="B3857" s="47"/>
      <c r="C3857" s="47"/>
      <c r="D3857" s="47"/>
      <c r="E3857" s="47"/>
      <c r="F3857" s="47"/>
      <c r="G3857" s="47"/>
      <c r="H3857" s="47"/>
      <c r="I3857" s="47"/>
    </row>
    <row r="3858" spans="1:9" x14ac:dyDescent="0.25">
      <c r="A3858" s="47"/>
      <c r="B3858" s="47"/>
      <c r="C3858" s="47"/>
      <c r="D3858" s="47"/>
      <c r="E3858" s="47"/>
      <c r="F3858" s="47"/>
      <c r="G3858" s="47"/>
      <c r="H3858" s="47"/>
      <c r="I3858" s="47"/>
    </row>
    <row r="3859" spans="1:9" x14ac:dyDescent="0.25">
      <c r="A3859" s="47"/>
      <c r="B3859" s="47"/>
      <c r="C3859" s="47"/>
      <c r="D3859" s="47"/>
      <c r="E3859" s="47"/>
      <c r="F3859" s="47"/>
      <c r="G3859" s="47"/>
      <c r="H3859" s="47"/>
      <c r="I3859" s="47"/>
    </row>
    <row r="3860" spans="1:9" x14ac:dyDescent="0.25">
      <c r="A3860" s="47"/>
      <c r="B3860" s="47"/>
      <c r="C3860" s="47"/>
      <c r="D3860" s="47"/>
      <c r="E3860" s="47"/>
      <c r="F3860" s="47"/>
      <c r="G3860" s="47"/>
      <c r="H3860" s="47"/>
      <c r="I3860" s="47"/>
    </row>
    <row r="3861" spans="1:9" x14ac:dyDescent="0.25">
      <c r="A3861" s="47"/>
      <c r="B3861" s="47"/>
      <c r="C3861" s="47"/>
      <c r="D3861" s="47"/>
      <c r="E3861" s="47"/>
      <c r="F3861" s="47"/>
      <c r="G3861" s="47"/>
      <c r="H3861" s="47"/>
      <c r="I3861" s="47"/>
    </row>
    <row r="3862" spans="1:9" x14ac:dyDescent="0.25">
      <c r="A3862" s="47"/>
      <c r="B3862" s="47"/>
      <c r="C3862" s="47"/>
      <c r="D3862" s="47"/>
      <c r="E3862" s="47"/>
      <c r="F3862" s="47"/>
      <c r="G3862" s="47"/>
      <c r="H3862" s="47"/>
      <c r="I3862" s="47"/>
    </row>
    <row r="3863" spans="1:9" x14ac:dyDescent="0.25">
      <c r="A3863" s="47"/>
      <c r="B3863" s="47"/>
      <c r="C3863" s="47"/>
      <c r="D3863" s="47"/>
      <c r="E3863" s="47"/>
      <c r="F3863" s="47"/>
      <c r="G3863" s="47"/>
      <c r="H3863" s="47"/>
      <c r="I3863" s="47"/>
    </row>
    <row r="3864" spans="1:9" x14ac:dyDescent="0.25">
      <c r="A3864" s="47"/>
      <c r="B3864" s="47"/>
      <c r="C3864" s="47"/>
      <c r="D3864" s="47"/>
      <c r="E3864" s="47"/>
      <c r="F3864" s="47"/>
      <c r="G3864" s="47"/>
      <c r="H3864" s="47"/>
      <c r="I3864" s="47"/>
    </row>
    <row r="3865" spans="1:9" x14ac:dyDescent="0.25">
      <c r="A3865" s="47"/>
      <c r="B3865" s="47"/>
      <c r="C3865" s="47"/>
      <c r="D3865" s="47"/>
      <c r="E3865" s="47"/>
      <c r="F3865" s="47"/>
      <c r="G3865" s="47"/>
      <c r="H3865" s="47"/>
      <c r="I3865" s="47"/>
    </row>
    <row r="3866" spans="1:9" x14ac:dyDescent="0.25">
      <c r="A3866" s="47"/>
      <c r="B3866" s="47"/>
      <c r="C3866" s="47"/>
      <c r="D3866" s="47"/>
      <c r="E3866" s="47"/>
      <c r="F3866" s="47"/>
      <c r="G3866" s="47"/>
      <c r="H3866" s="47"/>
      <c r="I3866" s="47"/>
    </row>
    <row r="3867" spans="1:9" x14ac:dyDescent="0.25">
      <c r="A3867" s="47"/>
      <c r="B3867" s="47"/>
      <c r="C3867" s="47"/>
      <c r="D3867" s="47"/>
      <c r="E3867" s="47"/>
      <c r="F3867" s="47"/>
      <c r="G3867" s="47"/>
      <c r="H3867" s="47"/>
      <c r="I3867" s="47"/>
    </row>
    <row r="3868" spans="1:9" x14ac:dyDescent="0.25">
      <c r="A3868" s="47"/>
      <c r="B3868" s="47"/>
      <c r="C3868" s="47"/>
      <c r="D3868" s="47"/>
      <c r="E3868" s="47"/>
      <c r="F3868" s="47"/>
      <c r="G3868" s="47"/>
      <c r="H3868" s="47"/>
      <c r="I3868" s="47"/>
    </row>
    <row r="3869" spans="1:9" x14ac:dyDescent="0.25">
      <c r="A3869" s="47"/>
      <c r="B3869" s="47"/>
      <c r="C3869" s="47"/>
      <c r="D3869" s="47"/>
      <c r="E3869" s="47"/>
      <c r="F3869" s="47"/>
      <c r="G3869" s="47"/>
      <c r="H3869" s="47"/>
      <c r="I3869" s="47"/>
    </row>
    <row r="3870" spans="1:9" x14ac:dyDescent="0.25">
      <c r="A3870" s="47"/>
      <c r="B3870" s="47"/>
      <c r="C3870" s="47"/>
      <c r="D3870" s="47"/>
      <c r="E3870" s="47"/>
      <c r="F3870" s="47"/>
      <c r="G3870" s="47"/>
      <c r="H3870" s="47"/>
      <c r="I3870" s="47"/>
    </row>
    <row r="3871" spans="1:9" x14ac:dyDescent="0.25">
      <c r="A3871" s="47"/>
      <c r="B3871" s="47"/>
      <c r="C3871" s="47"/>
      <c r="D3871" s="47"/>
      <c r="E3871" s="47"/>
      <c r="F3871" s="47"/>
      <c r="G3871" s="47"/>
      <c r="H3871" s="47"/>
      <c r="I3871" s="47"/>
    </row>
    <row r="3872" spans="1:9" x14ac:dyDescent="0.25">
      <c r="A3872" s="47"/>
      <c r="B3872" s="47"/>
      <c r="C3872" s="47"/>
      <c r="D3872" s="47"/>
      <c r="E3872" s="47"/>
      <c r="F3872" s="47"/>
      <c r="G3872" s="47"/>
      <c r="H3872" s="47"/>
      <c r="I3872" s="47"/>
    </row>
    <row r="3873" spans="1:9" x14ac:dyDescent="0.25">
      <c r="A3873" s="47"/>
      <c r="B3873" s="47"/>
      <c r="C3873" s="47"/>
      <c r="D3873" s="47"/>
      <c r="E3873" s="47"/>
      <c r="F3873" s="47"/>
      <c r="G3873" s="47"/>
      <c r="H3873" s="47"/>
      <c r="I3873" s="47"/>
    </row>
    <row r="3874" spans="1:9" x14ac:dyDescent="0.25">
      <c r="A3874" s="47"/>
      <c r="B3874" s="47"/>
      <c r="C3874" s="47"/>
      <c r="D3874" s="47"/>
      <c r="E3874" s="47"/>
      <c r="F3874" s="47"/>
      <c r="G3874" s="47"/>
      <c r="H3874" s="47"/>
      <c r="I3874" s="47"/>
    </row>
    <row r="3875" spans="1:9" x14ac:dyDescent="0.25">
      <c r="A3875" s="47"/>
      <c r="B3875" s="47"/>
      <c r="C3875" s="47"/>
      <c r="D3875" s="47"/>
      <c r="E3875" s="47"/>
      <c r="F3875" s="47"/>
      <c r="G3875" s="47"/>
      <c r="H3875" s="47"/>
      <c r="I3875" s="47"/>
    </row>
    <row r="3876" spans="1:9" x14ac:dyDescent="0.25">
      <c r="A3876" s="47"/>
      <c r="B3876" s="47"/>
      <c r="C3876" s="47"/>
      <c r="D3876" s="47"/>
      <c r="E3876" s="47"/>
      <c r="F3876" s="47"/>
      <c r="G3876" s="47"/>
      <c r="H3876" s="47"/>
      <c r="I3876" s="47"/>
    </row>
    <row r="3877" spans="1:9" x14ac:dyDescent="0.25">
      <c r="A3877" s="47"/>
      <c r="B3877" s="47"/>
      <c r="C3877" s="47"/>
      <c r="D3877" s="47"/>
      <c r="E3877" s="47"/>
      <c r="F3877" s="47"/>
      <c r="G3877" s="47"/>
      <c r="H3877" s="47"/>
      <c r="I3877" s="47"/>
    </row>
    <row r="3878" spans="1:9" x14ac:dyDescent="0.25">
      <c r="A3878" s="47"/>
      <c r="B3878" s="47"/>
      <c r="C3878" s="47"/>
      <c r="D3878" s="47"/>
      <c r="E3878" s="47"/>
      <c r="F3878" s="47"/>
      <c r="G3878" s="47"/>
      <c r="H3878" s="47"/>
      <c r="I3878" s="47"/>
    </row>
    <row r="3879" spans="1:9" x14ac:dyDescent="0.25">
      <c r="A3879" s="47"/>
      <c r="B3879" s="47"/>
      <c r="C3879" s="47"/>
      <c r="D3879" s="47"/>
      <c r="E3879" s="47"/>
      <c r="F3879" s="47"/>
      <c r="G3879" s="47"/>
      <c r="H3879" s="47"/>
      <c r="I3879" s="47"/>
    </row>
    <row r="3880" spans="1:9" x14ac:dyDescent="0.25">
      <c r="A3880" s="47"/>
      <c r="B3880" s="47"/>
      <c r="C3880" s="47"/>
      <c r="D3880" s="47"/>
      <c r="E3880" s="47"/>
      <c r="F3880" s="47"/>
      <c r="G3880" s="47"/>
      <c r="H3880" s="47"/>
      <c r="I3880" s="47"/>
    </row>
    <row r="3881" spans="1:9" x14ac:dyDescent="0.25">
      <c r="A3881" s="47"/>
      <c r="B3881" s="47"/>
      <c r="C3881" s="47"/>
      <c r="D3881" s="47"/>
      <c r="E3881" s="47"/>
      <c r="F3881" s="47"/>
      <c r="G3881" s="47"/>
      <c r="H3881" s="47"/>
      <c r="I3881" s="47"/>
    </row>
    <row r="3882" spans="1:9" x14ac:dyDescent="0.25">
      <c r="A3882" s="47"/>
      <c r="B3882" s="47"/>
      <c r="C3882" s="47"/>
      <c r="D3882" s="47"/>
      <c r="E3882" s="47"/>
      <c r="F3882" s="47"/>
      <c r="G3882" s="47"/>
      <c r="H3882" s="47"/>
      <c r="I3882" s="47"/>
    </row>
    <row r="3883" spans="1:9" x14ac:dyDescent="0.25">
      <c r="A3883" s="47"/>
      <c r="B3883" s="47"/>
      <c r="C3883" s="47"/>
      <c r="D3883" s="47"/>
      <c r="E3883" s="47"/>
      <c r="F3883" s="47"/>
      <c r="G3883" s="47"/>
      <c r="H3883" s="47"/>
      <c r="I3883" s="47"/>
    </row>
    <row r="3884" spans="1:9" x14ac:dyDescent="0.25">
      <c r="A3884" s="47"/>
      <c r="B3884" s="47"/>
      <c r="C3884" s="47"/>
      <c r="D3884" s="47"/>
      <c r="E3884" s="47"/>
      <c r="F3884" s="47"/>
      <c r="G3884" s="47"/>
      <c r="H3884" s="47"/>
      <c r="I3884" s="47"/>
    </row>
    <row r="3885" spans="1:9" x14ac:dyDescent="0.25">
      <c r="A3885" s="47"/>
      <c r="B3885" s="47"/>
      <c r="C3885" s="47"/>
      <c r="D3885" s="47"/>
      <c r="E3885" s="47"/>
      <c r="F3885" s="47"/>
      <c r="G3885" s="47"/>
      <c r="H3885" s="47"/>
      <c r="I3885" s="47"/>
    </row>
    <row r="3886" spans="1:9" x14ac:dyDescent="0.25">
      <c r="A3886" s="47"/>
      <c r="B3886" s="47"/>
      <c r="C3886" s="47"/>
      <c r="D3886" s="47"/>
      <c r="E3886" s="47"/>
      <c r="F3886" s="47"/>
      <c r="G3886" s="47"/>
      <c r="H3886" s="47"/>
      <c r="I3886" s="47"/>
    </row>
    <row r="3887" spans="1:9" x14ac:dyDescent="0.25">
      <c r="A3887" s="47"/>
      <c r="B3887" s="47"/>
      <c r="C3887" s="47"/>
      <c r="D3887" s="47"/>
      <c r="E3887" s="47"/>
      <c r="F3887" s="47"/>
      <c r="G3887" s="47"/>
      <c r="H3887" s="47"/>
      <c r="I3887" s="47"/>
    </row>
    <row r="3888" spans="1:9" x14ac:dyDescent="0.25">
      <c r="A3888" s="47"/>
      <c r="B3888" s="47"/>
      <c r="C3888" s="47"/>
      <c r="D3888" s="47"/>
      <c r="E3888" s="47"/>
      <c r="F3888" s="47"/>
      <c r="G3888" s="47"/>
      <c r="H3888" s="47"/>
      <c r="I3888" s="47"/>
    </row>
    <row r="3889" spans="1:9" x14ac:dyDescent="0.25">
      <c r="A3889" s="47"/>
      <c r="B3889" s="47"/>
      <c r="C3889" s="47"/>
      <c r="D3889" s="47"/>
      <c r="E3889" s="47"/>
      <c r="F3889" s="47"/>
      <c r="G3889" s="47"/>
      <c r="H3889" s="47"/>
      <c r="I3889" s="47"/>
    </row>
    <row r="3890" spans="1:9" x14ac:dyDescent="0.25">
      <c r="A3890" s="47"/>
      <c r="B3890" s="47"/>
      <c r="C3890" s="47"/>
      <c r="D3890" s="47"/>
      <c r="E3890" s="47"/>
      <c r="F3890" s="47"/>
      <c r="G3890" s="47"/>
      <c r="H3890" s="47"/>
      <c r="I3890" s="47"/>
    </row>
    <row r="3891" spans="1:9" x14ac:dyDescent="0.25">
      <c r="A3891" s="47"/>
      <c r="B3891" s="47"/>
      <c r="C3891" s="47"/>
      <c r="D3891" s="47"/>
      <c r="E3891" s="47"/>
      <c r="F3891" s="47"/>
      <c r="G3891" s="47"/>
      <c r="H3891" s="47"/>
      <c r="I3891" s="47"/>
    </row>
    <row r="3892" spans="1:9" x14ac:dyDescent="0.25">
      <c r="A3892" s="47"/>
      <c r="B3892" s="47"/>
      <c r="C3892" s="47"/>
      <c r="D3892" s="47"/>
      <c r="E3892" s="47"/>
      <c r="F3892" s="47"/>
      <c r="G3892" s="47"/>
      <c r="H3892" s="47"/>
      <c r="I3892" s="47"/>
    </row>
    <row r="3893" spans="1:9" x14ac:dyDescent="0.25">
      <c r="A3893" s="47"/>
      <c r="B3893" s="47"/>
      <c r="C3893" s="47"/>
      <c r="D3893" s="47"/>
      <c r="E3893" s="47"/>
      <c r="F3893" s="47"/>
      <c r="G3893" s="47"/>
      <c r="H3893" s="47"/>
      <c r="I3893" s="47"/>
    </row>
    <row r="3894" spans="1:9" x14ac:dyDescent="0.25">
      <c r="A3894" s="47"/>
      <c r="B3894" s="47"/>
      <c r="C3894" s="47"/>
      <c r="D3894" s="47"/>
      <c r="E3894" s="47"/>
      <c r="F3894" s="47"/>
      <c r="G3894" s="47"/>
      <c r="H3894" s="47"/>
      <c r="I3894" s="47"/>
    </row>
    <row r="3895" spans="1:9" x14ac:dyDescent="0.25">
      <c r="A3895" s="47"/>
      <c r="B3895" s="47"/>
      <c r="C3895" s="47"/>
      <c r="D3895" s="47"/>
      <c r="E3895" s="47"/>
      <c r="F3895" s="47"/>
      <c r="G3895" s="47"/>
      <c r="H3895" s="47"/>
      <c r="I3895" s="47"/>
    </row>
    <row r="3896" spans="1:9" x14ac:dyDescent="0.25">
      <c r="A3896" s="47"/>
      <c r="B3896" s="47"/>
      <c r="C3896" s="47"/>
      <c r="D3896" s="47"/>
      <c r="E3896" s="47"/>
      <c r="F3896" s="47"/>
      <c r="G3896" s="47"/>
      <c r="H3896" s="47"/>
      <c r="I3896" s="47"/>
    </row>
    <row r="3897" spans="1:9" x14ac:dyDescent="0.25">
      <c r="A3897" s="47"/>
      <c r="B3897" s="47"/>
      <c r="C3897" s="47"/>
      <c r="D3897" s="47"/>
      <c r="E3897" s="47"/>
      <c r="F3897" s="47"/>
      <c r="G3897" s="47"/>
      <c r="H3897" s="47"/>
      <c r="I3897" s="47"/>
    </row>
    <row r="3898" spans="1:9" x14ac:dyDescent="0.25">
      <c r="A3898" s="47"/>
      <c r="B3898" s="47"/>
      <c r="C3898" s="47"/>
      <c r="D3898" s="47"/>
      <c r="E3898" s="47"/>
      <c r="F3898" s="47"/>
      <c r="G3898" s="47"/>
      <c r="H3898" s="47"/>
      <c r="I3898" s="47"/>
    </row>
    <row r="3899" spans="1:9" x14ac:dyDescent="0.25">
      <c r="A3899" s="47"/>
      <c r="B3899" s="47"/>
      <c r="C3899" s="47"/>
      <c r="D3899" s="47"/>
      <c r="E3899" s="47"/>
      <c r="F3899" s="47"/>
      <c r="G3899" s="47"/>
      <c r="H3899" s="47"/>
      <c r="I3899" s="47"/>
    </row>
    <row r="3900" spans="1:9" x14ac:dyDescent="0.25">
      <c r="A3900" s="47"/>
      <c r="B3900" s="47"/>
      <c r="C3900" s="47"/>
      <c r="D3900" s="47"/>
      <c r="E3900" s="47"/>
      <c r="F3900" s="47"/>
      <c r="G3900" s="47"/>
      <c r="H3900" s="47"/>
      <c r="I3900" s="47"/>
    </row>
    <row r="3901" spans="1:9" x14ac:dyDescent="0.25">
      <c r="A3901" s="47"/>
      <c r="B3901" s="47"/>
      <c r="C3901" s="47"/>
      <c r="D3901" s="47"/>
      <c r="E3901" s="47"/>
      <c r="F3901" s="47"/>
      <c r="G3901" s="47"/>
      <c r="H3901" s="47"/>
      <c r="I3901" s="47"/>
    </row>
    <row r="3902" spans="1:9" x14ac:dyDescent="0.25">
      <c r="A3902" s="47"/>
      <c r="B3902" s="47"/>
      <c r="C3902" s="47"/>
      <c r="D3902" s="47"/>
      <c r="E3902" s="47"/>
      <c r="F3902" s="47"/>
      <c r="G3902" s="47"/>
      <c r="H3902" s="47"/>
      <c r="I3902" s="47"/>
    </row>
    <row r="3903" spans="1:9" x14ac:dyDescent="0.25">
      <c r="A3903" s="47"/>
      <c r="B3903" s="47"/>
      <c r="C3903" s="47"/>
      <c r="D3903" s="47"/>
      <c r="E3903" s="47"/>
      <c r="F3903" s="47"/>
      <c r="G3903" s="47"/>
      <c r="H3903" s="47"/>
      <c r="I3903" s="47"/>
    </row>
    <row r="3904" spans="1:9" x14ac:dyDescent="0.25">
      <c r="A3904" s="47"/>
      <c r="B3904" s="47"/>
      <c r="C3904" s="47"/>
      <c r="D3904" s="47"/>
      <c r="E3904" s="47"/>
      <c r="F3904" s="47"/>
      <c r="G3904" s="47"/>
      <c r="H3904" s="47"/>
      <c r="I3904" s="47"/>
    </row>
    <row r="3905" spans="1:9" x14ac:dyDescent="0.25">
      <c r="A3905" s="47"/>
      <c r="B3905" s="47"/>
      <c r="C3905" s="47"/>
      <c r="D3905" s="47"/>
      <c r="E3905" s="47"/>
      <c r="F3905" s="47"/>
      <c r="G3905" s="47"/>
      <c r="H3905" s="47"/>
      <c r="I3905" s="47"/>
    </row>
    <row r="3906" spans="1:9" x14ac:dyDescent="0.25">
      <c r="A3906" s="47"/>
      <c r="B3906" s="47"/>
      <c r="C3906" s="47"/>
      <c r="D3906" s="47"/>
      <c r="E3906" s="47"/>
      <c r="F3906" s="47"/>
      <c r="G3906" s="47"/>
      <c r="H3906" s="47"/>
      <c r="I3906" s="47"/>
    </row>
    <row r="3907" spans="1:9" x14ac:dyDescent="0.25">
      <c r="A3907" s="47"/>
      <c r="B3907" s="47"/>
      <c r="C3907" s="47"/>
      <c r="D3907" s="47"/>
      <c r="E3907" s="47"/>
      <c r="F3907" s="47"/>
      <c r="G3907" s="47"/>
      <c r="H3907" s="47"/>
      <c r="I3907" s="47"/>
    </row>
    <row r="3908" spans="1:9" x14ac:dyDescent="0.25">
      <c r="A3908" s="47"/>
      <c r="B3908" s="47"/>
      <c r="C3908" s="47"/>
      <c r="D3908" s="47"/>
      <c r="E3908" s="47"/>
      <c r="F3908" s="47"/>
      <c r="G3908" s="47"/>
      <c r="H3908" s="47"/>
      <c r="I3908" s="47"/>
    </row>
    <row r="3909" spans="1:9" x14ac:dyDescent="0.25">
      <c r="A3909" s="47"/>
      <c r="B3909" s="47"/>
      <c r="C3909" s="47"/>
      <c r="D3909" s="47"/>
      <c r="E3909" s="47"/>
      <c r="F3909" s="47"/>
      <c r="G3909" s="47"/>
      <c r="H3909" s="47"/>
      <c r="I3909" s="47"/>
    </row>
    <row r="3910" spans="1:9" x14ac:dyDescent="0.25">
      <c r="A3910" s="47"/>
      <c r="B3910" s="47"/>
      <c r="C3910" s="47"/>
      <c r="D3910" s="47"/>
      <c r="E3910" s="47"/>
      <c r="F3910" s="47"/>
      <c r="G3910" s="47"/>
      <c r="H3910" s="47"/>
      <c r="I3910" s="47"/>
    </row>
    <row r="3911" spans="1:9" x14ac:dyDescent="0.25">
      <c r="A3911" s="47"/>
      <c r="B3911" s="47"/>
      <c r="C3911" s="47"/>
      <c r="D3911" s="47"/>
      <c r="E3911" s="47"/>
      <c r="F3911" s="47"/>
      <c r="G3911" s="47"/>
      <c r="H3911" s="47"/>
      <c r="I3911" s="47"/>
    </row>
    <row r="3912" spans="1:9" x14ac:dyDescent="0.25">
      <c r="A3912" s="47"/>
      <c r="B3912" s="47"/>
      <c r="C3912" s="47"/>
      <c r="D3912" s="47"/>
      <c r="E3912" s="47"/>
      <c r="F3912" s="47"/>
      <c r="G3912" s="47"/>
      <c r="H3912" s="47"/>
      <c r="I3912" s="47"/>
    </row>
    <row r="3913" spans="1:9" x14ac:dyDescent="0.25">
      <c r="A3913" s="47"/>
      <c r="B3913" s="47"/>
      <c r="C3913" s="47"/>
      <c r="D3913" s="47"/>
      <c r="E3913" s="47"/>
      <c r="F3913" s="47"/>
      <c r="G3913" s="47"/>
      <c r="H3913" s="47"/>
      <c r="I3913" s="47"/>
    </row>
    <row r="3914" spans="1:9" x14ac:dyDescent="0.25">
      <c r="A3914" s="47"/>
      <c r="B3914" s="47"/>
      <c r="C3914" s="47"/>
      <c r="D3914" s="47"/>
      <c r="E3914" s="47"/>
      <c r="F3914" s="47"/>
      <c r="G3914" s="47"/>
      <c r="H3914" s="47"/>
      <c r="I3914" s="47"/>
    </row>
    <row r="3915" spans="1:9" x14ac:dyDescent="0.25">
      <c r="A3915" s="47"/>
      <c r="B3915" s="47"/>
      <c r="C3915" s="47"/>
      <c r="D3915" s="47"/>
      <c r="E3915" s="47"/>
      <c r="F3915" s="47"/>
      <c r="G3915" s="47"/>
      <c r="H3915" s="47"/>
      <c r="I3915" s="47"/>
    </row>
    <row r="3916" spans="1:9" x14ac:dyDescent="0.25">
      <c r="A3916" s="47"/>
      <c r="B3916" s="47"/>
      <c r="C3916" s="47"/>
      <c r="D3916" s="47"/>
      <c r="E3916" s="47"/>
      <c r="F3916" s="47"/>
      <c r="G3916" s="47"/>
      <c r="H3916" s="47"/>
      <c r="I3916" s="47"/>
    </row>
    <row r="3917" spans="1:9" x14ac:dyDescent="0.25">
      <c r="A3917" s="47"/>
      <c r="B3917" s="47"/>
      <c r="C3917" s="47"/>
      <c r="D3917" s="47"/>
      <c r="E3917" s="47"/>
      <c r="F3917" s="47"/>
      <c r="G3917" s="47"/>
      <c r="H3917" s="47"/>
      <c r="I3917" s="47"/>
    </row>
    <row r="3918" spans="1:9" x14ac:dyDescent="0.25">
      <c r="A3918" s="47"/>
      <c r="B3918" s="47"/>
      <c r="C3918" s="47"/>
      <c r="D3918" s="47"/>
      <c r="E3918" s="47"/>
      <c r="F3918" s="47"/>
      <c r="G3918" s="47"/>
      <c r="H3918" s="47"/>
      <c r="I3918" s="47"/>
    </row>
    <row r="3919" spans="1:9" x14ac:dyDescent="0.25">
      <c r="A3919" s="47"/>
      <c r="B3919" s="47"/>
      <c r="C3919" s="47"/>
      <c r="D3919" s="47"/>
      <c r="E3919" s="47"/>
      <c r="F3919" s="47"/>
      <c r="G3919" s="47"/>
      <c r="H3919" s="47"/>
      <c r="I3919" s="47"/>
    </row>
    <row r="3920" spans="1:9" x14ac:dyDescent="0.25">
      <c r="A3920" s="47"/>
      <c r="B3920" s="47"/>
      <c r="C3920" s="47"/>
      <c r="D3920" s="47"/>
      <c r="E3920" s="47"/>
      <c r="F3920" s="47"/>
      <c r="G3920" s="47"/>
      <c r="H3920" s="47"/>
      <c r="I3920" s="47"/>
    </row>
    <row r="3921" spans="1:9" x14ac:dyDescent="0.25">
      <c r="A3921" s="47"/>
      <c r="B3921" s="47"/>
      <c r="C3921" s="47"/>
      <c r="D3921" s="47"/>
      <c r="E3921" s="47"/>
      <c r="F3921" s="47"/>
      <c r="G3921" s="47"/>
      <c r="H3921" s="47"/>
      <c r="I3921" s="47"/>
    </row>
    <row r="3922" spans="1:9" x14ac:dyDescent="0.25">
      <c r="A3922" s="47"/>
      <c r="B3922" s="47"/>
      <c r="C3922" s="47"/>
      <c r="D3922" s="47"/>
      <c r="E3922" s="47"/>
      <c r="F3922" s="47"/>
      <c r="G3922" s="47"/>
      <c r="H3922" s="47"/>
      <c r="I3922" s="47"/>
    </row>
    <row r="3923" spans="1:9" x14ac:dyDescent="0.25">
      <c r="A3923" s="47"/>
      <c r="B3923" s="47"/>
      <c r="C3923" s="47"/>
      <c r="D3923" s="47"/>
      <c r="E3923" s="47"/>
      <c r="F3923" s="47"/>
      <c r="G3923" s="47"/>
      <c r="H3923" s="47"/>
      <c r="I3923" s="47"/>
    </row>
    <row r="3924" spans="1:9" x14ac:dyDescent="0.25">
      <c r="A3924" s="47"/>
      <c r="B3924" s="47"/>
      <c r="C3924" s="47"/>
      <c r="D3924" s="47"/>
      <c r="E3924" s="47"/>
      <c r="F3924" s="47"/>
      <c r="G3924" s="47"/>
      <c r="H3924" s="47"/>
      <c r="I3924" s="47"/>
    </row>
    <row r="3925" spans="1:9" x14ac:dyDescent="0.25">
      <c r="A3925" s="47"/>
      <c r="B3925" s="47"/>
      <c r="C3925" s="47"/>
      <c r="D3925" s="47"/>
      <c r="E3925" s="47"/>
      <c r="F3925" s="47"/>
      <c r="G3925" s="47"/>
      <c r="H3925" s="47"/>
      <c r="I3925" s="47"/>
    </row>
    <row r="3926" spans="1:9" x14ac:dyDescent="0.25">
      <c r="A3926" s="47"/>
      <c r="B3926" s="47"/>
      <c r="C3926" s="47"/>
      <c r="D3926" s="47"/>
      <c r="E3926" s="47"/>
      <c r="F3926" s="47"/>
      <c r="G3926" s="47"/>
      <c r="H3926" s="47"/>
      <c r="I3926" s="47"/>
    </row>
    <row r="3927" spans="1:9" x14ac:dyDescent="0.25">
      <c r="A3927" s="47"/>
      <c r="B3927" s="47"/>
      <c r="C3927" s="47"/>
      <c r="D3927" s="47"/>
      <c r="E3927" s="47"/>
      <c r="F3927" s="47"/>
      <c r="G3927" s="47"/>
      <c r="H3927" s="47"/>
      <c r="I3927" s="47"/>
    </row>
    <row r="3928" spans="1:9" x14ac:dyDescent="0.25">
      <c r="A3928" s="47"/>
      <c r="B3928" s="47"/>
      <c r="C3928" s="47"/>
      <c r="D3928" s="47"/>
      <c r="E3928" s="47"/>
      <c r="F3928" s="47"/>
      <c r="G3928" s="47"/>
      <c r="H3928" s="47"/>
      <c r="I3928" s="47"/>
    </row>
    <row r="3929" spans="1:9" x14ac:dyDescent="0.25">
      <c r="A3929" s="47"/>
      <c r="B3929" s="47"/>
      <c r="C3929" s="47"/>
      <c r="D3929" s="47"/>
      <c r="E3929" s="47"/>
      <c r="F3929" s="47"/>
      <c r="G3929" s="47"/>
      <c r="H3929" s="47"/>
      <c r="I3929" s="47"/>
    </row>
    <row r="3930" spans="1:9" x14ac:dyDescent="0.25">
      <c r="A3930" s="47"/>
      <c r="B3930" s="47"/>
      <c r="C3930" s="47"/>
      <c r="D3930" s="47"/>
      <c r="E3930" s="47"/>
      <c r="F3930" s="47"/>
      <c r="G3930" s="47"/>
      <c r="H3930" s="47"/>
      <c r="I3930" s="47"/>
    </row>
    <row r="3931" spans="1:9" x14ac:dyDescent="0.25">
      <c r="A3931" s="47"/>
      <c r="B3931" s="47"/>
      <c r="C3931" s="47"/>
      <c r="D3931" s="47"/>
      <c r="E3931" s="47"/>
      <c r="F3931" s="47"/>
      <c r="G3931" s="47"/>
      <c r="H3931" s="47"/>
      <c r="I3931" s="47"/>
    </row>
    <row r="3932" spans="1:9" x14ac:dyDescent="0.25">
      <c r="A3932" s="47"/>
      <c r="B3932" s="47"/>
      <c r="C3932" s="47"/>
      <c r="D3932" s="47"/>
      <c r="E3932" s="47"/>
      <c r="F3932" s="47"/>
      <c r="G3932" s="47"/>
      <c r="H3932" s="47"/>
      <c r="I3932" s="47"/>
    </row>
    <row r="3933" spans="1:9" x14ac:dyDescent="0.25">
      <c r="A3933" s="47"/>
      <c r="B3933" s="47"/>
      <c r="C3933" s="47"/>
      <c r="D3933" s="47"/>
      <c r="E3933" s="47"/>
      <c r="F3933" s="47"/>
      <c r="G3933" s="47"/>
      <c r="H3933" s="47"/>
      <c r="I3933" s="47"/>
    </row>
    <row r="3934" spans="1:9" x14ac:dyDescent="0.25">
      <c r="A3934" s="47"/>
      <c r="B3934" s="47"/>
      <c r="C3934" s="47"/>
      <c r="D3934" s="47"/>
      <c r="E3934" s="47"/>
      <c r="F3934" s="47"/>
      <c r="G3934" s="47"/>
      <c r="H3934" s="47"/>
      <c r="I3934" s="47"/>
    </row>
    <row r="3935" spans="1:9" x14ac:dyDescent="0.25">
      <c r="A3935" s="47"/>
      <c r="B3935" s="47"/>
      <c r="C3935" s="47"/>
      <c r="D3935" s="47"/>
      <c r="E3935" s="47"/>
      <c r="F3935" s="47"/>
      <c r="G3935" s="47"/>
      <c r="H3935" s="47"/>
      <c r="I3935" s="47"/>
    </row>
    <row r="3936" spans="1:9" x14ac:dyDescent="0.25">
      <c r="A3936" s="47"/>
      <c r="B3936" s="47"/>
      <c r="C3936" s="47"/>
      <c r="D3936" s="47"/>
      <c r="E3936" s="47"/>
      <c r="F3936" s="47"/>
      <c r="G3936" s="47"/>
      <c r="H3936" s="47"/>
      <c r="I3936" s="47"/>
    </row>
    <row r="3937" spans="1:9" x14ac:dyDescent="0.25">
      <c r="A3937" s="47"/>
      <c r="B3937" s="47"/>
      <c r="C3937" s="47"/>
      <c r="D3937" s="47"/>
      <c r="E3937" s="47"/>
      <c r="F3937" s="47"/>
      <c r="G3937" s="47"/>
      <c r="H3937" s="47"/>
      <c r="I3937" s="47"/>
    </row>
    <row r="3938" spans="1:9" x14ac:dyDescent="0.25">
      <c r="A3938" s="47"/>
      <c r="B3938" s="47"/>
      <c r="C3938" s="47"/>
      <c r="D3938" s="47"/>
      <c r="E3938" s="47"/>
      <c r="F3938" s="47"/>
      <c r="G3938" s="47"/>
      <c r="H3938" s="47"/>
      <c r="I3938" s="47"/>
    </row>
    <row r="3939" spans="1:9" x14ac:dyDescent="0.25">
      <c r="A3939" s="47"/>
      <c r="B3939" s="47"/>
      <c r="C3939" s="47"/>
      <c r="D3939" s="47"/>
      <c r="E3939" s="47"/>
      <c r="F3939" s="47"/>
      <c r="G3939" s="47"/>
      <c r="H3939" s="47"/>
      <c r="I3939" s="47"/>
    </row>
    <row r="3940" spans="1:9" x14ac:dyDescent="0.25">
      <c r="A3940" s="47"/>
      <c r="B3940" s="47"/>
      <c r="C3940" s="47"/>
      <c r="D3940" s="47"/>
      <c r="E3940" s="47"/>
      <c r="F3940" s="47"/>
      <c r="G3940" s="47"/>
      <c r="H3940" s="47"/>
      <c r="I3940" s="47"/>
    </row>
    <row r="3941" spans="1:9" x14ac:dyDescent="0.25">
      <c r="A3941" s="47"/>
      <c r="B3941" s="47"/>
      <c r="C3941" s="47"/>
      <c r="D3941" s="47"/>
      <c r="E3941" s="47"/>
      <c r="F3941" s="47"/>
      <c r="G3941" s="47"/>
      <c r="H3941" s="47"/>
      <c r="I3941" s="47"/>
    </row>
    <row r="3942" spans="1:9" x14ac:dyDescent="0.25">
      <c r="A3942" s="47"/>
      <c r="B3942" s="47"/>
      <c r="C3942" s="47"/>
      <c r="D3942" s="47"/>
      <c r="E3942" s="47"/>
      <c r="F3942" s="47"/>
      <c r="G3942" s="47"/>
      <c r="H3942" s="47"/>
      <c r="I3942" s="47"/>
    </row>
    <row r="3943" spans="1:9" x14ac:dyDescent="0.25">
      <c r="A3943" s="47"/>
      <c r="B3943" s="47"/>
      <c r="C3943" s="47"/>
      <c r="D3943" s="47"/>
      <c r="E3943" s="47"/>
      <c r="F3943" s="47"/>
      <c r="G3943" s="47"/>
      <c r="H3943" s="47"/>
      <c r="I3943" s="47"/>
    </row>
    <row r="3944" spans="1:9" x14ac:dyDescent="0.25">
      <c r="A3944" s="47"/>
      <c r="B3944" s="47"/>
      <c r="C3944" s="47"/>
      <c r="D3944" s="47"/>
      <c r="E3944" s="47"/>
      <c r="F3944" s="47"/>
      <c r="G3944" s="47"/>
      <c r="H3944" s="47"/>
      <c r="I3944" s="47"/>
    </row>
    <row r="3945" spans="1:9" x14ac:dyDescent="0.25">
      <c r="A3945" s="47"/>
      <c r="B3945" s="47"/>
      <c r="C3945" s="47"/>
      <c r="D3945" s="47"/>
      <c r="E3945" s="47"/>
      <c r="F3945" s="47"/>
      <c r="G3945" s="47"/>
      <c r="H3945" s="47"/>
      <c r="I3945" s="47"/>
    </row>
    <row r="3946" spans="1:9" x14ac:dyDescent="0.25">
      <c r="A3946" s="47"/>
      <c r="B3946" s="47"/>
      <c r="C3946" s="47"/>
      <c r="D3946" s="47"/>
      <c r="E3946" s="47"/>
      <c r="F3946" s="47"/>
      <c r="G3946" s="47"/>
      <c r="H3946" s="47"/>
      <c r="I3946" s="47"/>
    </row>
    <row r="3947" spans="1:9" x14ac:dyDescent="0.25">
      <c r="A3947" s="47"/>
      <c r="B3947" s="47"/>
      <c r="C3947" s="47"/>
      <c r="D3947" s="47"/>
      <c r="E3947" s="47"/>
      <c r="F3947" s="47"/>
      <c r="G3947" s="47"/>
      <c r="H3947" s="47"/>
      <c r="I3947" s="47"/>
    </row>
    <row r="3948" spans="1:9" x14ac:dyDescent="0.25">
      <c r="A3948" s="47"/>
      <c r="B3948" s="47"/>
      <c r="C3948" s="47"/>
      <c r="D3948" s="47"/>
      <c r="E3948" s="47"/>
      <c r="F3948" s="47"/>
      <c r="G3948" s="47"/>
      <c r="H3948" s="47"/>
      <c r="I3948" s="47"/>
    </row>
    <row r="3949" spans="1:9" x14ac:dyDescent="0.25">
      <c r="A3949" s="47"/>
      <c r="B3949" s="47"/>
      <c r="C3949" s="47"/>
      <c r="D3949" s="47"/>
      <c r="E3949" s="47"/>
      <c r="F3949" s="47"/>
      <c r="G3949" s="47"/>
      <c r="H3949" s="47"/>
      <c r="I3949" s="47"/>
    </row>
    <row r="3950" spans="1:9" x14ac:dyDescent="0.25">
      <c r="A3950" s="47"/>
      <c r="B3950" s="47"/>
      <c r="C3950" s="47"/>
      <c r="D3950" s="47"/>
      <c r="E3950" s="47"/>
      <c r="F3950" s="47"/>
      <c r="G3950" s="47"/>
      <c r="H3950" s="47"/>
      <c r="I3950" s="47"/>
    </row>
    <row r="3951" spans="1:9" x14ac:dyDescent="0.25">
      <c r="A3951" s="47"/>
      <c r="B3951" s="47"/>
      <c r="C3951" s="47"/>
      <c r="D3951" s="47"/>
      <c r="E3951" s="47"/>
      <c r="F3951" s="47"/>
      <c r="G3951" s="47"/>
      <c r="H3951" s="47"/>
      <c r="I3951" s="47"/>
    </row>
    <row r="3952" spans="1:9" x14ac:dyDescent="0.25">
      <c r="A3952" s="47"/>
      <c r="B3952" s="47"/>
      <c r="C3952" s="47"/>
      <c r="D3952" s="47"/>
      <c r="E3952" s="47"/>
      <c r="F3952" s="47"/>
      <c r="G3952" s="47"/>
      <c r="H3952" s="47"/>
      <c r="I3952" s="47"/>
    </row>
    <row r="3953" spans="1:9" x14ac:dyDescent="0.25">
      <c r="A3953" s="47"/>
      <c r="B3953" s="47"/>
      <c r="C3953" s="47"/>
      <c r="D3953" s="47"/>
      <c r="E3953" s="47"/>
      <c r="F3953" s="47"/>
      <c r="G3953" s="47"/>
      <c r="H3953" s="47"/>
      <c r="I3953" s="47"/>
    </row>
    <row r="3954" spans="1:9" x14ac:dyDescent="0.25">
      <c r="A3954" s="47"/>
      <c r="B3954" s="47"/>
      <c r="C3954" s="47"/>
      <c r="D3954" s="47"/>
      <c r="E3954" s="47"/>
      <c r="F3954" s="47"/>
      <c r="G3954" s="47"/>
      <c r="H3954" s="47"/>
      <c r="I3954" s="47"/>
    </row>
    <row r="3955" spans="1:9" x14ac:dyDescent="0.25">
      <c r="A3955" s="47"/>
      <c r="B3955" s="47"/>
      <c r="C3955" s="47"/>
      <c r="D3955" s="47"/>
      <c r="E3955" s="47"/>
      <c r="F3955" s="47"/>
      <c r="G3955" s="47"/>
      <c r="H3955" s="47"/>
      <c r="I3955" s="47"/>
    </row>
    <row r="3956" spans="1:9" x14ac:dyDescent="0.25">
      <c r="A3956" s="47"/>
      <c r="B3956" s="47"/>
      <c r="C3956" s="47"/>
      <c r="D3956" s="47"/>
      <c r="E3956" s="47"/>
      <c r="F3956" s="47"/>
      <c r="G3956" s="47"/>
      <c r="H3956" s="47"/>
      <c r="I3956" s="47"/>
    </row>
    <row r="3957" spans="1:9" x14ac:dyDescent="0.25">
      <c r="A3957" s="47"/>
      <c r="B3957" s="47"/>
      <c r="C3957" s="47"/>
      <c r="D3957" s="47"/>
      <c r="E3957" s="47"/>
      <c r="F3957" s="47"/>
      <c r="G3957" s="47"/>
      <c r="H3957" s="47"/>
      <c r="I3957" s="47"/>
    </row>
    <row r="3958" spans="1:9" x14ac:dyDescent="0.25">
      <c r="A3958" s="47"/>
      <c r="B3958" s="47"/>
      <c r="C3958" s="47"/>
      <c r="D3958" s="47"/>
      <c r="E3958" s="47"/>
      <c r="F3958" s="47"/>
      <c r="G3958" s="47"/>
      <c r="H3958" s="47"/>
      <c r="I3958" s="47"/>
    </row>
    <row r="3959" spans="1:9" x14ac:dyDescent="0.25">
      <c r="A3959" s="47"/>
      <c r="B3959" s="47"/>
      <c r="C3959" s="47"/>
      <c r="D3959" s="47"/>
      <c r="E3959" s="47"/>
      <c r="F3959" s="47"/>
      <c r="G3959" s="47"/>
      <c r="H3959" s="47"/>
      <c r="I3959" s="47"/>
    </row>
    <row r="3960" spans="1:9" x14ac:dyDescent="0.25">
      <c r="A3960" s="47"/>
      <c r="B3960" s="47"/>
      <c r="C3960" s="47"/>
      <c r="D3960" s="47"/>
      <c r="E3960" s="47"/>
      <c r="F3960" s="47"/>
      <c r="G3960" s="47"/>
      <c r="H3960" s="47"/>
      <c r="I3960" s="47"/>
    </row>
    <row r="3961" spans="1:9" x14ac:dyDescent="0.25">
      <c r="A3961" s="47"/>
      <c r="B3961" s="47"/>
      <c r="C3961" s="47"/>
      <c r="D3961" s="47"/>
      <c r="E3961" s="47"/>
      <c r="F3961" s="47"/>
      <c r="G3961" s="47"/>
      <c r="H3961" s="47"/>
      <c r="I3961" s="47"/>
    </row>
    <row r="3962" spans="1:9" x14ac:dyDescent="0.25">
      <c r="A3962" s="47"/>
      <c r="B3962" s="47"/>
      <c r="C3962" s="47"/>
      <c r="D3962" s="47"/>
      <c r="E3962" s="47"/>
      <c r="F3962" s="47"/>
      <c r="G3962" s="47"/>
      <c r="H3962" s="47"/>
      <c r="I3962" s="47"/>
    </row>
    <row r="3963" spans="1:9" x14ac:dyDescent="0.25">
      <c r="A3963" s="47"/>
      <c r="B3963" s="47"/>
      <c r="C3963" s="47"/>
      <c r="D3963" s="47"/>
      <c r="E3963" s="47"/>
      <c r="F3963" s="47"/>
      <c r="G3963" s="47"/>
      <c r="H3963" s="47"/>
      <c r="I3963" s="47"/>
    </row>
    <row r="3964" spans="1:9" x14ac:dyDescent="0.25">
      <c r="A3964" s="47"/>
      <c r="B3964" s="47"/>
      <c r="C3964" s="47"/>
      <c r="D3964" s="47"/>
      <c r="E3964" s="47"/>
      <c r="F3964" s="47"/>
      <c r="G3964" s="47"/>
      <c r="H3964" s="47"/>
      <c r="I3964" s="47"/>
    </row>
    <row r="3965" spans="1:9" x14ac:dyDescent="0.25">
      <c r="A3965" s="47"/>
      <c r="B3965" s="47"/>
      <c r="C3965" s="47"/>
      <c r="D3965" s="47"/>
      <c r="E3965" s="47"/>
      <c r="F3965" s="47"/>
      <c r="G3965" s="47"/>
      <c r="H3965" s="47"/>
      <c r="I3965" s="47"/>
    </row>
    <row r="3966" spans="1:9" x14ac:dyDescent="0.25">
      <c r="A3966" s="47"/>
      <c r="B3966" s="47"/>
      <c r="C3966" s="47"/>
      <c r="D3966" s="47"/>
      <c r="E3966" s="47"/>
      <c r="F3966" s="47"/>
      <c r="G3966" s="47"/>
      <c r="H3966" s="47"/>
      <c r="I3966" s="47"/>
    </row>
    <row r="3967" spans="1:9" x14ac:dyDescent="0.25">
      <c r="A3967" s="47"/>
      <c r="B3967" s="47"/>
      <c r="C3967" s="47"/>
      <c r="D3967" s="47"/>
      <c r="E3967" s="47"/>
      <c r="F3967" s="47"/>
      <c r="G3967" s="47"/>
      <c r="H3967" s="47"/>
      <c r="I3967" s="47"/>
    </row>
    <row r="3968" spans="1:9" x14ac:dyDescent="0.25">
      <c r="A3968" s="47"/>
      <c r="B3968" s="47"/>
      <c r="C3968" s="47"/>
      <c r="D3968" s="47"/>
      <c r="E3968" s="47"/>
      <c r="F3968" s="47"/>
      <c r="G3968" s="47"/>
      <c r="H3968" s="47"/>
      <c r="I3968" s="47"/>
    </row>
    <row r="3969" spans="1:9" x14ac:dyDescent="0.25">
      <c r="A3969" s="47"/>
      <c r="B3969" s="47"/>
      <c r="C3969" s="47"/>
      <c r="D3969" s="47"/>
      <c r="E3969" s="47"/>
      <c r="F3969" s="47"/>
      <c r="G3969" s="47"/>
      <c r="H3969" s="47"/>
      <c r="I3969" s="47"/>
    </row>
    <row r="3970" spans="1:9" x14ac:dyDescent="0.25">
      <c r="A3970" s="47"/>
      <c r="B3970" s="47"/>
      <c r="C3970" s="47"/>
      <c r="D3970" s="47"/>
      <c r="E3970" s="47"/>
      <c r="F3970" s="47"/>
      <c r="G3970" s="47"/>
      <c r="H3970" s="47"/>
      <c r="I3970" s="47"/>
    </row>
    <row r="3971" spans="1:9" x14ac:dyDescent="0.25">
      <c r="A3971" s="47"/>
      <c r="B3971" s="47"/>
      <c r="C3971" s="47"/>
      <c r="D3971" s="47"/>
      <c r="E3971" s="47"/>
      <c r="F3971" s="47"/>
      <c r="G3971" s="47"/>
      <c r="H3971" s="47"/>
      <c r="I3971" s="47"/>
    </row>
    <row r="3972" spans="1:9" x14ac:dyDescent="0.25">
      <c r="A3972" s="47"/>
      <c r="B3972" s="47"/>
      <c r="C3972" s="47"/>
      <c r="D3972" s="47"/>
      <c r="E3972" s="47"/>
      <c r="F3972" s="47"/>
      <c r="G3972" s="47"/>
      <c r="H3972" s="47"/>
      <c r="I3972" s="47"/>
    </row>
    <row r="3973" spans="1:9" x14ac:dyDescent="0.25">
      <c r="A3973" s="47"/>
      <c r="B3973" s="47"/>
      <c r="C3973" s="47"/>
      <c r="D3973" s="47"/>
      <c r="E3973" s="47"/>
      <c r="F3973" s="47"/>
      <c r="G3973" s="47"/>
      <c r="H3973" s="47"/>
      <c r="I3973" s="47"/>
    </row>
    <row r="3974" spans="1:9" x14ac:dyDescent="0.25">
      <c r="A3974" s="47"/>
      <c r="B3974" s="47"/>
      <c r="C3974" s="47"/>
      <c r="D3974" s="47"/>
      <c r="E3974" s="47"/>
      <c r="F3974" s="47"/>
      <c r="G3974" s="47"/>
      <c r="H3974" s="47"/>
      <c r="I3974" s="47"/>
    </row>
    <row r="3975" spans="1:9" x14ac:dyDescent="0.25">
      <c r="A3975" s="47"/>
      <c r="B3975" s="47"/>
      <c r="C3975" s="47"/>
      <c r="D3975" s="47"/>
      <c r="E3975" s="47"/>
      <c r="F3975" s="47"/>
      <c r="G3975" s="47"/>
      <c r="H3975" s="47"/>
      <c r="I3975" s="47"/>
    </row>
    <row r="3976" spans="1:9" x14ac:dyDescent="0.25">
      <c r="A3976" s="47"/>
      <c r="B3976" s="47"/>
      <c r="C3976" s="47"/>
      <c r="D3976" s="47"/>
      <c r="E3976" s="47"/>
      <c r="F3976" s="47"/>
      <c r="G3976" s="47"/>
      <c r="H3976" s="47"/>
      <c r="I3976" s="47"/>
    </row>
    <row r="3977" spans="1:9" x14ac:dyDescent="0.25">
      <c r="A3977" s="47"/>
      <c r="B3977" s="47"/>
      <c r="C3977" s="47"/>
      <c r="D3977" s="47"/>
      <c r="E3977" s="47"/>
      <c r="F3977" s="47"/>
      <c r="G3977" s="47"/>
      <c r="H3977" s="47"/>
      <c r="I3977" s="47"/>
    </row>
    <row r="3978" spans="1:9" x14ac:dyDescent="0.25">
      <c r="A3978" s="47"/>
      <c r="B3978" s="47"/>
      <c r="C3978" s="47"/>
      <c r="D3978" s="47"/>
      <c r="E3978" s="47"/>
      <c r="F3978" s="47"/>
      <c r="G3978" s="47"/>
      <c r="H3978" s="47"/>
      <c r="I3978" s="47"/>
    </row>
    <row r="3979" spans="1:9" x14ac:dyDescent="0.25">
      <c r="A3979" s="47"/>
      <c r="B3979" s="47"/>
      <c r="C3979" s="47"/>
      <c r="D3979" s="47"/>
      <c r="E3979" s="47"/>
      <c r="F3979" s="47"/>
      <c r="G3979" s="47"/>
      <c r="H3979" s="47"/>
      <c r="I3979" s="47"/>
    </row>
    <row r="3980" spans="1:9" x14ac:dyDescent="0.25">
      <c r="A3980" s="47"/>
      <c r="B3980" s="47"/>
      <c r="C3980" s="47"/>
      <c r="D3980" s="47"/>
      <c r="E3980" s="47"/>
      <c r="F3980" s="47"/>
      <c r="G3980" s="47"/>
      <c r="H3980" s="47"/>
      <c r="I3980" s="47"/>
    </row>
    <row r="3981" spans="1:9" x14ac:dyDescent="0.25">
      <c r="A3981" s="47"/>
      <c r="B3981" s="47"/>
      <c r="C3981" s="47"/>
      <c r="D3981" s="47"/>
      <c r="E3981" s="47"/>
      <c r="F3981" s="47"/>
      <c r="G3981" s="47"/>
      <c r="H3981" s="47"/>
      <c r="I3981" s="47"/>
    </row>
    <row r="3982" spans="1:9" x14ac:dyDescent="0.25">
      <c r="A3982" s="47"/>
      <c r="B3982" s="47"/>
      <c r="C3982" s="47"/>
      <c r="D3982" s="47"/>
      <c r="E3982" s="47"/>
      <c r="F3982" s="47"/>
      <c r="G3982" s="47"/>
      <c r="H3982" s="47"/>
      <c r="I3982" s="47"/>
    </row>
    <row r="3983" spans="1:9" x14ac:dyDescent="0.25">
      <c r="A3983" s="47"/>
      <c r="B3983" s="47"/>
      <c r="C3983" s="47"/>
      <c r="D3983" s="47"/>
      <c r="E3983" s="47"/>
      <c r="F3983" s="47"/>
      <c r="G3983" s="47"/>
      <c r="H3983" s="47"/>
      <c r="I3983" s="47"/>
    </row>
    <row r="3984" spans="1:9" x14ac:dyDescent="0.25">
      <c r="A3984" s="47"/>
      <c r="B3984" s="47"/>
      <c r="C3984" s="47"/>
      <c r="D3984" s="47"/>
      <c r="E3984" s="47"/>
      <c r="F3984" s="47"/>
      <c r="G3984" s="47"/>
      <c r="H3984" s="47"/>
      <c r="I3984" s="47"/>
    </row>
    <row r="3985" spans="1:9" x14ac:dyDescent="0.25">
      <c r="A3985" s="47"/>
      <c r="B3985" s="47"/>
      <c r="C3985" s="47"/>
      <c r="D3985" s="47"/>
      <c r="E3985" s="47"/>
      <c r="F3985" s="47"/>
      <c r="G3985" s="47"/>
      <c r="H3985" s="47"/>
      <c r="I3985" s="47"/>
    </row>
    <row r="3986" spans="1:9" x14ac:dyDescent="0.25">
      <c r="A3986" s="47"/>
      <c r="B3986" s="47"/>
      <c r="C3986" s="47"/>
      <c r="D3986" s="47"/>
      <c r="E3986" s="47"/>
      <c r="F3986" s="47"/>
      <c r="G3986" s="47"/>
      <c r="H3986" s="47"/>
      <c r="I3986" s="47"/>
    </row>
    <row r="3987" spans="1:9" x14ac:dyDescent="0.25">
      <c r="A3987" s="47"/>
      <c r="B3987" s="47"/>
      <c r="C3987" s="47"/>
      <c r="D3987" s="47"/>
      <c r="E3987" s="47"/>
      <c r="F3987" s="47"/>
      <c r="G3987" s="47"/>
      <c r="H3987" s="47"/>
      <c r="I3987" s="47"/>
    </row>
    <row r="3988" spans="1:9" x14ac:dyDescent="0.25">
      <c r="A3988" s="47"/>
      <c r="B3988" s="47"/>
      <c r="C3988" s="47"/>
      <c r="D3988" s="47"/>
      <c r="E3988" s="47"/>
      <c r="F3988" s="47"/>
      <c r="G3988" s="47"/>
      <c r="H3988" s="47"/>
      <c r="I3988" s="47"/>
    </row>
    <row r="3989" spans="1:9" x14ac:dyDescent="0.25">
      <c r="A3989" s="47"/>
      <c r="B3989" s="47"/>
      <c r="C3989" s="47"/>
      <c r="D3989" s="47"/>
      <c r="E3989" s="47"/>
      <c r="F3989" s="47"/>
      <c r="G3989" s="47"/>
      <c r="H3989" s="47"/>
      <c r="I3989" s="47"/>
    </row>
    <row r="3990" spans="1:9" x14ac:dyDescent="0.25">
      <c r="A3990" s="47"/>
      <c r="B3990" s="47"/>
      <c r="C3990" s="47"/>
      <c r="D3990" s="47"/>
      <c r="E3990" s="47"/>
      <c r="F3990" s="47"/>
      <c r="G3990" s="47"/>
      <c r="H3990" s="47"/>
      <c r="I3990" s="47"/>
    </row>
    <row r="3991" spans="1:9" x14ac:dyDescent="0.25">
      <c r="A3991" s="47"/>
      <c r="B3991" s="47"/>
      <c r="C3991" s="47"/>
      <c r="D3991" s="47"/>
      <c r="E3991" s="47"/>
      <c r="F3991" s="47"/>
      <c r="G3991" s="47"/>
      <c r="H3991" s="47"/>
      <c r="I3991" s="47"/>
    </row>
    <row r="3992" spans="1:9" x14ac:dyDescent="0.25">
      <c r="A3992" s="47"/>
      <c r="B3992" s="47"/>
      <c r="C3992" s="47"/>
      <c r="D3992" s="47"/>
      <c r="E3992" s="47"/>
      <c r="F3992" s="47"/>
      <c r="G3992" s="47"/>
      <c r="H3992" s="47"/>
      <c r="I3992" s="47"/>
    </row>
    <row r="3993" spans="1:9" x14ac:dyDescent="0.25">
      <c r="A3993" s="47"/>
      <c r="B3993" s="47"/>
      <c r="C3993" s="47"/>
      <c r="D3993" s="47"/>
      <c r="E3993" s="47"/>
      <c r="F3993" s="47"/>
      <c r="G3993" s="47"/>
      <c r="H3993" s="47"/>
      <c r="I3993" s="47"/>
    </row>
    <row r="3994" spans="1:9" x14ac:dyDescent="0.25">
      <c r="A3994" s="47"/>
      <c r="B3994" s="47"/>
      <c r="C3994" s="47"/>
      <c r="D3994" s="47"/>
      <c r="E3994" s="47"/>
      <c r="F3994" s="47"/>
      <c r="G3994" s="47"/>
      <c r="H3994" s="47"/>
      <c r="I3994" s="47"/>
    </row>
    <row r="3995" spans="1:9" x14ac:dyDescent="0.25">
      <c r="A3995" s="47"/>
      <c r="B3995" s="47"/>
      <c r="C3995" s="47"/>
      <c r="D3995" s="47"/>
      <c r="E3995" s="47"/>
      <c r="F3995" s="47"/>
      <c r="G3995" s="47"/>
      <c r="H3995" s="47"/>
      <c r="I3995" s="47"/>
    </row>
    <row r="3996" spans="1:9" x14ac:dyDescent="0.25">
      <c r="A3996" s="47"/>
      <c r="B3996" s="47"/>
      <c r="C3996" s="47"/>
      <c r="D3996" s="47"/>
      <c r="E3996" s="47"/>
      <c r="F3996" s="47"/>
      <c r="G3996" s="47"/>
      <c r="H3996" s="47"/>
      <c r="I3996" s="47"/>
    </row>
    <row r="3997" spans="1:9" x14ac:dyDescent="0.25">
      <c r="A3997" s="47"/>
      <c r="B3997" s="47"/>
      <c r="C3997" s="47"/>
      <c r="D3997" s="47"/>
      <c r="E3997" s="47"/>
      <c r="F3997" s="47"/>
      <c r="G3997" s="47"/>
      <c r="H3997" s="47"/>
      <c r="I3997" s="47"/>
    </row>
    <row r="3998" spans="1:9" x14ac:dyDescent="0.25">
      <c r="A3998" s="47"/>
      <c r="B3998" s="47"/>
      <c r="C3998" s="47"/>
      <c r="D3998" s="47"/>
      <c r="E3998" s="47"/>
      <c r="F3998" s="47"/>
      <c r="G3998" s="47"/>
      <c r="H3998" s="47"/>
      <c r="I3998" s="47"/>
    </row>
    <row r="3999" spans="1:9" x14ac:dyDescent="0.25">
      <c r="A3999" s="47"/>
      <c r="B3999" s="47"/>
      <c r="C3999" s="47"/>
      <c r="D3999" s="47"/>
      <c r="E3999" s="47"/>
      <c r="F3999" s="47"/>
      <c r="G3999" s="47"/>
      <c r="H3999" s="47"/>
      <c r="I3999" s="47"/>
    </row>
    <row r="4000" spans="1:9" x14ac:dyDescent="0.25">
      <c r="A4000" s="47"/>
      <c r="B4000" s="47"/>
      <c r="C4000" s="47"/>
      <c r="D4000" s="47"/>
      <c r="E4000" s="47"/>
      <c r="F4000" s="47"/>
      <c r="G4000" s="47"/>
      <c r="H4000" s="47"/>
      <c r="I4000" s="47"/>
    </row>
    <row r="4001" spans="1:9" x14ac:dyDescent="0.25">
      <c r="A4001" s="47"/>
      <c r="B4001" s="47"/>
      <c r="C4001" s="47"/>
      <c r="D4001" s="47"/>
      <c r="E4001" s="47"/>
      <c r="F4001" s="47"/>
      <c r="G4001" s="47"/>
      <c r="H4001" s="47"/>
      <c r="I4001" s="47"/>
    </row>
    <row r="4002" spans="1:9" x14ac:dyDescent="0.25">
      <c r="A4002" s="47"/>
      <c r="B4002" s="47"/>
      <c r="C4002" s="47"/>
      <c r="D4002" s="47"/>
      <c r="E4002" s="47"/>
      <c r="F4002" s="47"/>
      <c r="G4002" s="47"/>
      <c r="H4002" s="47"/>
      <c r="I4002" s="47"/>
    </row>
    <row r="4003" spans="1:9" x14ac:dyDescent="0.25">
      <c r="A4003" s="47"/>
      <c r="B4003" s="47"/>
      <c r="C4003" s="47"/>
      <c r="D4003" s="47"/>
      <c r="E4003" s="47"/>
      <c r="F4003" s="47"/>
      <c r="G4003" s="47"/>
      <c r="H4003" s="47"/>
      <c r="I4003" s="47"/>
    </row>
    <row r="4004" spans="1:9" x14ac:dyDescent="0.25">
      <c r="A4004" s="47"/>
      <c r="B4004" s="47"/>
      <c r="C4004" s="47"/>
      <c r="D4004" s="47"/>
      <c r="E4004" s="47"/>
      <c r="F4004" s="47"/>
      <c r="G4004" s="47"/>
      <c r="H4004" s="47"/>
      <c r="I4004" s="47"/>
    </row>
    <row r="4005" spans="1:9" x14ac:dyDescent="0.25">
      <c r="A4005" s="47"/>
      <c r="B4005" s="47"/>
      <c r="C4005" s="47"/>
      <c r="D4005" s="47"/>
      <c r="E4005" s="47"/>
      <c r="F4005" s="47"/>
      <c r="G4005" s="47"/>
      <c r="H4005" s="47"/>
      <c r="I4005" s="47"/>
    </row>
    <row r="4006" spans="1:9" x14ac:dyDescent="0.25">
      <c r="A4006" s="47"/>
      <c r="B4006" s="47"/>
      <c r="C4006" s="47"/>
      <c r="D4006" s="47"/>
      <c r="E4006" s="47"/>
      <c r="F4006" s="47"/>
      <c r="G4006" s="47"/>
      <c r="H4006" s="47"/>
      <c r="I4006" s="47"/>
    </row>
    <row r="4007" spans="1:9" x14ac:dyDescent="0.25">
      <c r="A4007" s="47"/>
      <c r="B4007" s="47"/>
      <c r="C4007" s="47"/>
      <c r="D4007" s="47"/>
      <c r="E4007" s="47"/>
      <c r="F4007" s="47"/>
      <c r="G4007" s="47"/>
      <c r="H4007" s="47"/>
      <c r="I4007" s="47"/>
    </row>
    <row r="4008" spans="1:9" x14ac:dyDescent="0.25">
      <c r="A4008" s="47"/>
      <c r="B4008" s="47"/>
      <c r="C4008" s="47"/>
      <c r="D4008" s="47"/>
      <c r="E4008" s="47"/>
      <c r="F4008" s="47"/>
      <c r="G4008" s="47"/>
      <c r="H4008" s="47"/>
      <c r="I4008" s="47"/>
    </row>
    <row r="4009" spans="1:9" x14ac:dyDescent="0.25">
      <c r="A4009" s="47"/>
      <c r="B4009" s="47"/>
      <c r="C4009" s="47"/>
      <c r="D4009" s="47"/>
      <c r="E4009" s="47"/>
      <c r="F4009" s="47"/>
      <c r="G4009" s="47"/>
      <c r="H4009" s="47"/>
      <c r="I4009" s="47"/>
    </row>
    <row r="4010" spans="1:9" x14ac:dyDescent="0.25">
      <c r="A4010" s="47"/>
      <c r="B4010" s="47"/>
      <c r="C4010" s="47"/>
      <c r="D4010" s="47"/>
      <c r="E4010" s="47"/>
      <c r="F4010" s="47"/>
      <c r="G4010" s="47"/>
      <c r="H4010" s="47"/>
      <c r="I4010" s="47"/>
    </row>
    <row r="4011" spans="1:9" x14ac:dyDescent="0.25">
      <c r="A4011" s="47"/>
      <c r="B4011" s="47"/>
      <c r="C4011" s="47"/>
      <c r="D4011" s="47"/>
      <c r="E4011" s="47"/>
      <c r="F4011" s="47"/>
      <c r="G4011" s="47"/>
      <c r="H4011" s="47"/>
      <c r="I4011" s="47"/>
    </row>
    <row r="4012" spans="1:9" x14ac:dyDescent="0.25">
      <c r="A4012" s="47"/>
      <c r="B4012" s="47"/>
      <c r="C4012" s="47"/>
      <c r="D4012" s="47"/>
      <c r="E4012" s="47"/>
      <c r="F4012" s="47"/>
      <c r="G4012" s="47"/>
      <c r="H4012" s="47"/>
      <c r="I4012" s="47"/>
    </row>
    <row r="4013" spans="1:9" x14ac:dyDescent="0.25">
      <c r="A4013" s="47"/>
      <c r="B4013" s="47"/>
      <c r="C4013" s="47"/>
      <c r="D4013" s="47"/>
      <c r="E4013" s="47"/>
      <c r="F4013" s="47"/>
      <c r="G4013" s="47"/>
      <c r="H4013" s="47"/>
      <c r="I4013" s="47"/>
    </row>
    <row r="4014" spans="1:9" x14ac:dyDescent="0.25">
      <c r="A4014" s="47"/>
      <c r="B4014" s="47"/>
      <c r="C4014" s="47"/>
      <c r="D4014" s="47"/>
      <c r="E4014" s="47"/>
      <c r="F4014" s="47"/>
      <c r="G4014" s="47"/>
      <c r="H4014" s="47"/>
      <c r="I4014" s="47"/>
    </row>
    <row r="4015" spans="1:9" x14ac:dyDescent="0.25">
      <c r="A4015" s="47"/>
      <c r="B4015" s="47"/>
      <c r="C4015" s="47"/>
      <c r="D4015" s="47"/>
      <c r="E4015" s="47"/>
      <c r="F4015" s="47"/>
      <c r="G4015" s="47"/>
      <c r="H4015" s="47"/>
      <c r="I4015" s="47"/>
    </row>
    <row r="4016" spans="1:9" x14ac:dyDescent="0.25">
      <c r="A4016" s="47"/>
      <c r="B4016" s="47"/>
      <c r="C4016" s="47"/>
      <c r="D4016" s="47"/>
      <c r="E4016" s="47"/>
      <c r="F4016" s="47"/>
      <c r="G4016" s="47"/>
      <c r="H4016" s="47"/>
      <c r="I4016" s="47"/>
    </row>
    <row r="4017" spans="1:9" x14ac:dyDescent="0.25">
      <c r="A4017" s="47"/>
      <c r="B4017" s="47"/>
      <c r="C4017" s="47"/>
      <c r="D4017" s="47"/>
      <c r="E4017" s="47"/>
      <c r="F4017" s="47"/>
      <c r="G4017" s="47"/>
      <c r="H4017" s="47"/>
      <c r="I4017" s="47"/>
    </row>
    <row r="4018" spans="1:9" x14ac:dyDescent="0.25">
      <c r="A4018" s="47"/>
      <c r="B4018" s="47"/>
      <c r="C4018" s="47"/>
      <c r="D4018" s="47"/>
      <c r="E4018" s="47"/>
      <c r="F4018" s="47"/>
      <c r="G4018" s="47"/>
      <c r="H4018" s="47"/>
      <c r="I4018" s="47"/>
    </row>
    <row r="4019" spans="1:9" x14ac:dyDescent="0.25">
      <c r="A4019" s="47"/>
      <c r="B4019" s="47"/>
      <c r="C4019" s="47"/>
      <c r="D4019" s="47"/>
      <c r="E4019" s="47"/>
      <c r="F4019" s="47"/>
      <c r="G4019" s="47"/>
      <c r="H4019" s="47"/>
      <c r="I4019" s="47"/>
    </row>
    <row r="4020" spans="1:9" x14ac:dyDescent="0.25">
      <c r="A4020" s="47"/>
      <c r="B4020" s="47"/>
      <c r="C4020" s="47"/>
      <c r="D4020" s="47"/>
      <c r="E4020" s="47"/>
      <c r="F4020" s="47"/>
      <c r="G4020" s="47"/>
      <c r="H4020" s="47"/>
      <c r="I4020" s="47"/>
    </row>
    <row r="4021" spans="1:9" x14ac:dyDescent="0.25">
      <c r="A4021" s="47"/>
      <c r="B4021" s="47"/>
      <c r="C4021" s="47"/>
      <c r="D4021" s="47"/>
      <c r="E4021" s="47"/>
      <c r="F4021" s="47"/>
      <c r="G4021" s="47"/>
      <c r="H4021" s="47"/>
      <c r="I4021" s="47"/>
    </row>
    <row r="4022" spans="1:9" x14ac:dyDescent="0.25">
      <c r="A4022" s="47"/>
      <c r="B4022" s="47"/>
      <c r="C4022" s="47"/>
      <c r="D4022" s="47"/>
      <c r="E4022" s="47"/>
      <c r="F4022" s="47"/>
      <c r="G4022" s="47"/>
      <c r="H4022" s="47"/>
      <c r="I4022" s="47"/>
    </row>
    <row r="4023" spans="1:9" x14ac:dyDescent="0.25">
      <c r="A4023" s="47"/>
      <c r="B4023" s="47"/>
      <c r="C4023" s="47"/>
      <c r="D4023" s="47"/>
      <c r="E4023" s="47"/>
      <c r="F4023" s="47"/>
      <c r="G4023" s="47"/>
      <c r="H4023" s="47"/>
      <c r="I4023" s="47"/>
    </row>
    <row r="4024" spans="1:9" x14ac:dyDescent="0.25">
      <c r="A4024" s="47"/>
      <c r="B4024" s="47"/>
      <c r="C4024" s="47"/>
      <c r="D4024" s="47"/>
      <c r="E4024" s="47"/>
      <c r="F4024" s="47"/>
      <c r="G4024" s="47"/>
      <c r="H4024" s="47"/>
      <c r="I4024" s="47"/>
    </row>
    <row r="4025" spans="1:9" x14ac:dyDescent="0.25">
      <c r="A4025" s="47"/>
      <c r="B4025" s="47"/>
      <c r="C4025" s="47"/>
      <c r="D4025" s="47"/>
      <c r="E4025" s="47"/>
      <c r="F4025" s="47"/>
      <c r="G4025" s="47"/>
      <c r="H4025" s="47"/>
      <c r="I4025" s="47"/>
    </row>
    <row r="4026" spans="1:9" x14ac:dyDescent="0.25">
      <c r="A4026" s="47"/>
      <c r="B4026" s="47"/>
      <c r="C4026" s="47"/>
      <c r="D4026" s="47"/>
      <c r="E4026" s="47"/>
      <c r="F4026" s="47"/>
      <c r="G4026" s="47"/>
      <c r="H4026" s="47"/>
      <c r="I4026" s="47"/>
    </row>
    <row r="4027" spans="1:9" x14ac:dyDescent="0.25">
      <c r="A4027" s="47"/>
      <c r="B4027" s="47"/>
      <c r="C4027" s="47"/>
      <c r="D4027" s="47"/>
      <c r="E4027" s="47"/>
      <c r="F4027" s="47"/>
      <c r="G4027" s="47"/>
      <c r="H4027" s="47"/>
      <c r="I4027" s="47"/>
    </row>
    <row r="4028" spans="1:9" x14ac:dyDescent="0.25">
      <c r="A4028" s="47"/>
      <c r="B4028" s="47"/>
      <c r="C4028" s="47"/>
      <c r="D4028" s="47"/>
      <c r="E4028" s="47"/>
      <c r="F4028" s="47"/>
      <c r="G4028" s="47"/>
      <c r="H4028" s="47"/>
      <c r="I4028" s="47"/>
    </row>
    <row r="4029" spans="1:9" x14ac:dyDescent="0.25">
      <c r="A4029" s="47"/>
      <c r="B4029" s="47"/>
      <c r="C4029" s="47"/>
      <c r="D4029" s="47"/>
      <c r="E4029" s="47"/>
      <c r="F4029" s="47"/>
      <c r="G4029" s="47"/>
      <c r="H4029" s="47"/>
      <c r="I4029" s="47"/>
    </row>
    <row r="4030" spans="1:9" x14ac:dyDescent="0.25">
      <c r="A4030" s="47"/>
      <c r="B4030" s="47"/>
      <c r="C4030" s="47"/>
      <c r="D4030" s="47"/>
      <c r="E4030" s="47"/>
      <c r="F4030" s="47"/>
      <c r="G4030" s="47"/>
      <c r="H4030" s="47"/>
      <c r="I4030" s="47"/>
    </row>
    <row r="4031" spans="1:9" x14ac:dyDescent="0.25">
      <c r="A4031" s="47"/>
      <c r="B4031" s="47"/>
      <c r="C4031" s="47"/>
      <c r="D4031" s="47"/>
      <c r="E4031" s="47"/>
      <c r="F4031" s="47"/>
      <c r="G4031" s="47"/>
      <c r="H4031" s="47"/>
      <c r="I4031" s="47"/>
    </row>
    <row r="4032" spans="1:9" x14ac:dyDescent="0.25">
      <c r="A4032" s="47"/>
      <c r="B4032" s="47"/>
      <c r="C4032" s="47"/>
      <c r="D4032" s="47"/>
      <c r="E4032" s="47"/>
      <c r="F4032" s="47"/>
      <c r="G4032" s="47"/>
      <c r="H4032" s="47"/>
      <c r="I4032" s="47"/>
    </row>
    <row r="4033" spans="1:9" x14ac:dyDescent="0.25">
      <c r="A4033" s="47"/>
      <c r="B4033" s="47"/>
      <c r="C4033" s="47"/>
      <c r="D4033" s="47"/>
      <c r="E4033" s="47"/>
      <c r="F4033" s="47"/>
      <c r="G4033" s="47"/>
      <c r="H4033" s="47"/>
      <c r="I4033" s="47"/>
    </row>
    <row r="4034" spans="1:9" x14ac:dyDescent="0.25">
      <c r="A4034" s="47"/>
      <c r="B4034" s="47"/>
      <c r="C4034" s="47"/>
      <c r="D4034" s="47"/>
      <c r="E4034" s="47"/>
      <c r="F4034" s="47"/>
      <c r="G4034" s="47"/>
      <c r="H4034" s="47"/>
      <c r="I4034" s="47"/>
    </row>
    <row r="4035" spans="1:9" x14ac:dyDescent="0.25">
      <c r="A4035" s="47"/>
      <c r="B4035" s="47"/>
      <c r="C4035" s="47"/>
      <c r="D4035" s="47"/>
      <c r="E4035" s="47"/>
      <c r="F4035" s="47"/>
      <c r="G4035" s="47"/>
      <c r="H4035" s="47"/>
      <c r="I4035" s="47"/>
    </row>
    <row r="4036" spans="1:9" x14ac:dyDescent="0.25">
      <c r="A4036" s="47"/>
      <c r="B4036" s="47"/>
      <c r="C4036" s="47"/>
      <c r="D4036" s="47"/>
      <c r="E4036" s="47"/>
      <c r="F4036" s="47"/>
      <c r="G4036" s="47"/>
      <c r="H4036" s="47"/>
      <c r="I4036" s="47"/>
    </row>
    <row r="4037" spans="1:9" x14ac:dyDescent="0.25">
      <c r="A4037" s="47"/>
      <c r="B4037" s="47"/>
      <c r="C4037" s="47"/>
      <c r="D4037" s="47"/>
      <c r="E4037" s="47"/>
      <c r="F4037" s="47"/>
      <c r="G4037" s="47"/>
      <c r="H4037" s="47"/>
      <c r="I4037" s="47"/>
    </row>
    <row r="4038" spans="1:9" x14ac:dyDescent="0.25">
      <c r="A4038" s="47"/>
      <c r="B4038" s="47"/>
      <c r="C4038" s="47"/>
      <c r="D4038" s="47"/>
      <c r="E4038" s="47"/>
      <c r="F4038" s="47"/>
      <c r="G4038" s="47"/>
      <c r="H4038" s="47"/>
      <c r="I4038" s="47"/>
    </row>
    <row r="4039" spans="1:9" x14ac:dyDescent="0.25">
      <c r="A4039" s="47"/>
      <c r="B4039" s="47"/>
      <c r="C4039" s="47"/>
      <c r="D4039" s="47"/>
      <c r="E4039" s="47"/>
      <c r="F4039" s="47"/>
      <c r="G4039" s="47"/>
      <c r="H4039" s="47"/>
      <c r="I4039" s="47"/>
    </row>
    <row r="4040" spans="1:9" x14ac:dyDescent="0.25">
      <c r="A4040" s="47"/>
      <c r="B4040" s="47"/>
      <c r="C4040" s="47"/>
      <c r="D4040" s="47"/>
      <c r="E4040" s="47"/>
      <c r="F4040" s="47"/>
      <c r="G4040" s="47"/>
      <c r="H4040" s="47"/>
      <c r="I4040" s="47"/>
    </row>
    <row r="4041" spans="1:9" x14ac:dyDescent="0.25">
      <c r="A4041" s="47"/>
      <c r="B4041" s="47"/>
      <c r="C4041" s="47"/>
      <c r="D4041" s="47"/>
      <c r="E4041" s="47"/>
      <c r="F4041" s="47"/>
      <c r="G4041" s="47"/>
      <c r="H4041" s="47"/>
      <c r="I4041" s="47"/>
    </row>
    <row r="4042" spans="1:9" x14ac:dyDescent="0.25">
      <c r="A4042" s="47"/>
      <c r="B4042" s="47"/>
      <c r="C4042" s="47"/>
      <c r="D4042" s="47"/>
      <c r="E4042" s="47"/>
      <c r="F4042" s="47"/>
      <c r="G4042" s="47"/>
      <c r="H4042" s="47"/>
      <c r="I4042" s="47"/>
    </row>
    <row r="4043" spans="1:9" x14ac:dyDescent="0.25">
      <c r="A4043" s="47"/>
      <c r="B4043" s="47"/>
      <c r="C4043" s="47"/>
      <c r="D4043" s="47"/>
      <c r="E4043" s="47"/>
      <c r="F4043" s="47"/>
      <c r="G4043" s="47"/>
      <c r="H4043" s="47"/>
      <c r="I4043" s="47"/>
    </row>
    <row r="4044" spans="1:9" x14ac:dyDescent="0.25">
      <c r="A4044" s="47"/>
      <c r="B4044" s="47"/>
      <c r="C4044" s="47"/>
      <c r="D4044" s="47"/>
      <c r="E4044" s="47"/>
      <c r="F4044" s="47"/>
      <c r="G4044" s="47"/>
      <c r="H4044" s="47"/>
      <c r="I4044" s="47"/>
    </row>
    <row r="4045" spans="1:9" x14ac:dyDescent="0.25">
      <c r="A4045" s="47"/>
      <c r="B4045" s="47"/>
      <c r="C4045" s="47"/>
      <c r="D4045" s="47"/>
      <c r="E4045" s="47"/>
      <c r="F4045" s="47"/>
      <c r="G4045" s="47"/>
      <c r="H4045" s="47"/>
      <c r="I4045" s="47"/>
    </row>
    <row r="4046" spans="1:9" x14ac:dyDescent="0.25">
      <c r="A4046" s="47"/>
      <c r="B4046" s="47"/>
      <c r="C4046" s="47"/>
      <c r="D4046" s="47"/>
      <c r="E4046" s="47"/>
      <c r="F4046" s="47"/>
      <c r="G4046" s="47"/>
      <c r="H4046" s="47"/>
      <c r="I4046" s="47"/>
    </row>
    <row r="4047" spans="1:9" x14ac:dyDescent="0.25">
      <c r="A4047" s="47"/>
      <c r="B4047" s="47"/>
      <c r="C4047" s="47"/>
      <c r="D4047" s="47"/>
      <c r="E4047" s="47"/>
      <c r="F4047" s="47"/>
      <c r="G4047" s="47"/>
      <c r="H4047" s="47"/>
      <c r="I4047" s="47"/>
    </row>
    <row r="4048" spans="1:9" x14ac:dyDescent="0.25">
      <c r="A4048" s="47"/>
      <c r="B4048" s="47"/>
      <c r="C4048" s="47"/>
      <c r="D4048" s="47"/>
      <c r="E4048" s="47"/>
      <c r="F4048" s="47"/>
      <c r="G4048" s="47"/>
      <c r="H4048" s="47"/>
      <c r="I4048" s="47"/>
    </row>
    <row r="4049" spans="1:9" x14ac:dyDescent="0.25">
      <c r="A4049" s="47"/>
      <c r="B4049" s="47"/>
      <c r="C4049" s="47"/>
      <c r="D4049" s="47"/>
      <c r="E4049" s="47"/>
      <c r="F4049" s="47"/>
      <c r="G4049" s="47"/>
      <c r="H4049" s="47"/>
      <c r="I4049" s="47"/>
    </row>
    <row r="4050" spans="1:9" x14ac:dyDescent="0.25">
      <c r="A4050" s="47"/>
      <c r="B4050" s="47"/>
      <c r="C4050" s="47"/>
      <c r="D4050" s="47"/>
      <c r="E4050" s="47"/>
      <c r="F4050" s="47"/>
      <c r="G4050" s="47"/>
      <c r="H4050" s="47"/>
      <c r="I4050" s="47"/>
    </row>
    <row r="4051" spans="1:9" x14ac:dyDescent="0.25">
      <c r="A4051" s="47"/>
      <c r="B4051" s="47"/>
      <c r="C4051" s="47"/>
      <c r="D4051" s="47"/>
      <c r="E4051" s="47"/>
      <c r="F4051" s="47"/>
      <c r="G4051" s="47"/>
      <c r="H4051" s="47"/>
      <c r="I4051" s="47"/>
    </row>
    <row r="4052" spans="1:9" x14ac:dyDescent="0.25">
      <c r="A4052" s="47"/>
      <c r="B4052" s="47"/>
      <c r="C4052" s="47"/>
      <c r="D4052" s="47"/>
      <c r="E4052" s="47"/>
      <c r="F4052" s="47"/>
      <c r="G4052" s="47"/>
      <c r="H4052" s="47"/>
      <c r="I4052" s="47"/>
    </row>
    <row r="4053" spans="1:9" x14ac:dyDescent="0.25">
      <c r="A4053" s="47"/>
      <c r="B4053" s="47"/>
      <c r="C4053" s="47"/>
      <c r="D4053" s="47"/>
      <c r="E4053" s="47"/>
      <c r="F4053" s="47"/>
      <c r="G4053" s="47"/>
      <c r="H4053" s="47"/>
      <c r="I4053" s="47"/>
    </row>
    <row r="4054" spans="1:9" x14ac:dyDescent="0.25">
      <c r="A4054" s="47"/>
      <c r="B4054" s="47"/>
      <c r="C4054" s="47"/>
      <c r="D4054" s="47"/>
      <c r="E4054" s="47"/>
      <c r="F4054" s="47"/>
      <c r="G4054" s="47"/>
      <c r="H4054" s="47"/>
      <c r="I4054" s="47"/>
    </row>
    <row r="4055" spans="1:9" x14ac:dyDescent="0.25">
      <c r="A4055" s="47"/>
      <c r="B4055" s="47"/>
      <c r="C4055" s="47"/>
      <c r="D4055" s="47"/>
      <c r="E4055" s="47"/>
      <c r="F4055" s="47"/>
      <c r="G4055" s="47"/>
      <c r="H4055" s="47"/>
      <c r="I4055" s="47"/>
    </row>
    <row r="4056" spans="1:9" x14ac:dyDescent="0.25">
      <c r="A4056" s="47"/>
      <c r="B4056" s="47"/>
      <c r="C4056" s="47"/>
      <c r="D4056" s="47"/>
      <c r="E4056" s="47"/>
      <c r="F4056" s="47"/>
      <c r="G4056" s="47"/>
      <c r="H4056" s="47"/>
      <c r="I4056" s="47"/>
    </row>
    <row r="4057" spans="1:9" x14ac:dyDescent="0.25">
      <c r="A4057" s="47"/>
      <c r="B4057" s="47"/>
      <c r="C4057" s="47"/>
      <c r="D4057" s="47"/>
      <c r="E4057" s="47"/>
      <c r="F4057" s="47"/>
      <c r="G4057" s="47"/>
      <c r="H4057" s="47"/>
      <c r="I4057" s="47"/>
    </row>
    <row r="4058" spans="1:9" x14ac:dyDescent="0.25">
      <c r="A4058" s="47"/>
      <c r="B4058" s="47"/>
      <c r="C4058" s="47"/>
      <c r="D4058" s="47"/>
      <c r="E4058" s="47"/>
      <c r="F4058" s="47"/>
      <c r="G4058" s="47"/>
      <c r="H4058" s="47"/>
      <c r="I4058" s="47"/>
    </row>
    <row r="4059" spans="1:9" x14ac:dyDescent="0.25">
      <c r="A4059" s="47"/>
      <c r="B4059" s="47"/>
      <c r="C4059" s="47"/>
      <c r="D4059" s="47"/>
      <c r="E4059" s="47"/>
      <c r="F4059" s="47"/>
      <c r="G4059" s="47"/>
      <c r="H4059" s="47"/>
      <c r="I4059" s="47"/>
    </row>
    <row r="4060" spans="1:9" x14ac:dyDescent="0.25">
      <c r="A4060" s="47"/>
      <c r="B4060" s="47"/>
      <c r="C4060" s="47"/>
      <c r="D4060" s="47"/>
      <c r="E4060" s="47"/>
      <c r="F4060" s="47"/>
      <c r="G4060" s="47"/>
      <c r="H4060" s="47"/>
      <c r="I4060" s="47"/>
    </row>
    <row r="4061" spans="1:9" x14ac:dyDescent="0.25">
      <c r="A4061" s="47"/>
      <c r="B4061" s="47"/>
      <c r="C4061" s="47"/>
      <c r="D4061" s="47"/>
      <c r="E4061" s="47"/>
      <c r="F4061" s="47"/>
      <c r="G4061" s="47"/>
      <c r="H4061" s="47"/>
      <c r="I4061" s="47"/>
    </row>
    <row r="4062" spans="1:9" x14ac:dyDescent="0.25">
      <c r="A4062" s="47"/>
      <c r="B4062" s="47"/>
      <c r="C4062" s="47"/>
      <c r="D4062" s="47"/>
      <c r="E4062" s="47"/>
      <c r="F4062" s="47"/>
      <c r="G4062" s="47"/>
      <c r="H4062" s="47"/>
      <c r="I4062" s="47"/>
    </row>
    <row r="4063" spans="1:9" x14ac:dyDescent="0.25">
      <c r="A4063" s="47"/>
      <c r="B4063" s="47"/>
      <c r="C4063" s="47"/>
      <c r="D4063" s="47"/>
      <c r="E4063" s="47"/>
      <c r="F4063" s="47"/>
      <c r="G4063" s="47"/>
      <c r="H4063" s="47"/>
      <c r="I4063" s="47"/>
    </row>
    <row r="4064" spans="1:9" x14ac:dyDescent="0.25">
      <c r="A4064" s="47"/>
      <c r="B4064" s="47"/>
      <c r="C4064" s="47"/>
      <c r="D4064" s="47"/>
      <c r="E4064" s="47"/>
      <c r="F4064" s="47"/>
      <c r="G4064" s="47"/>
      <c r="H4064" s="47"/>
      <c r="I4064" s="47"/>
    </row>
    <row r="4065" spans="1:9" x14ac:dyDescent="0.25">
      <c r="A4065" s="47"/>
      <c r="B4065" s="47"/>
      <c r="C4065" s="47"/>
      <c r="D4065" s="47"/>
      <c r="E4065" s="47"/>
      <c r="F4065" s="47"/>
      <c r="G4065" s="47"/>
      <c r="H4065" s="47"/>
      <c r="I4065" s="47"/>
    </row>
    <row r="4066" spans="1:9" x14ac:dyDescent="0.25">
      <c r="A4066" s="47"/>
      <c r="B4066" s="47"/>
      <c r="C4066" s="47"/>
      <c r="D4066" s="47"/>
      <c r="E4066" s="47"/>
      <c r="F4066" s="47"/>
      <c r="G4066" s="47"/>
      <c r="H4066" s="47"/>
      <c r="I4066" s="47"/>
    </row>
    <row r="4067" spans="1:9" x14ac:dyDescent="0.25">
      <c r="A4067" s="47"/>
      <c r="B4067" s="47"/>
      <c r="C4067" s="47"/>
      <c r="D4067" s="47"/>
      <c r="E4067" s="47"/>
      <c r="F4067" s="47"/>
      <c r="G4067" s="47"/>
      <c r="H4067" s="47"/>
      <c r="I4067" s="47"/>
    </row>
    <row r="4068" spans="1:9" x14ac:dyDescent="0.25">
      <c r="A4068" s="47"/>
      <c r="B4068" s="47"/>
      <c r="C4068" s="47"/>
      <c r="D4068" s="47"/>
      <c r="E4068" s="47"/>
      <c r="F4068" s="47"/>
      <c r="G4068" s="47"/>
      <c r="H4068" s="47"/>
      <c r="I4068" s="47"/>
    </row>
    <row r="4069" spans="1:9" x14ac:dyDescent="0.25">
      <c r="A4069" s="47"/>
      <c r="B4069" s="47"/>
      <c r="C4069" s="47"/>
      <c r="D4069" s="47"/>
      <c r="E4069" s="47"/>
      <c r="F4069" s="47"/>
      <c r="G4069" s="47"/>
      <c r="H4069" s="47"/>
      <c r="I4069" s="47"/>
    </row>
    <row r="4070" spans="1:9" x14ac:dyDescent="0.25">
      <c r="A4070" s="47"/>
      <c r="B4070" s="47"/>
      <c r="C4070" s="47"/>
      <c r="D4070" s="47"/>
      <c r="E4070" s="47"/>
      <c r="F4070" s="47"/>
      <c r="G4070" s="47"/>
      <c r="H4070" s="47"/>
      <c r="I4070" s="47"/>
    </row>
    <row r="4071" spans="1:9" x14ac:dyDescent="0.25">
      <c r="A4071" s="47"/>
      <c r="B4071" s="47"/>
      <c r="C4071" s="47"/>
      <c r="D4071" s="47"/>
      <c r="E4071" s="47"/>
      <c r="F4071" s="47"/>
      <c r="G4071" s="47"/>
      <c r="H4071" s="47"/>
      <c r="I4071" s="47"/>
    </row>
    <row r="4072" spans="1:9" x14ac:dyDescent="0.25">
      <c r="A4072" s="47"/>
      <c r="B4072" s="47"/>
      <c r="C4072" s="47"/>
      <c r="D4072" s="47"/>
      <c r="E4072" s="47"/>
      <c r="F4072" s="47"/>
      <c r="G4072" s="47"/>
      <c r="H4072" s="47"/>
      <c r="I4072" s="47"/>
    </row>
    <row r="4073" spans="1:9" x14ac:dyDescent="0.25">
      <c r="A4073" s="47"/>
      <c r="B4073" s="47"/>
      <c r="C4073" s="47"/>
      <c r="D4073" s="47"/>
      <c r="E4073" s="47"/>
      <c r="F4073" s="47"/>
      <c r="G4073" s="47"/>
      <c r="H4073" s="47"/>
      <c r="I4073" s="47"/>
    </row>
    <row r="4074" spans="1:9" x14ac:dyDescent="0.25">
      <c r="A4074" s="47"/>
      <c r="B4074" s="47"/>
      <c r="C4074" s="47"/>
      <c r="D4074" s="47"/>
      <c r="E4074" s="47"/>
      <c r="F4074" s="47"/>
      <c r="G4074" s="47"/>
      <c r="H4074" s="47"/>
      <c r="I4074" s="47"/>
    </row>
    <row r="4075" spans="1:9" x14ac:dyDescent="0.25">
      <c r="A4075" s="47"/>
      <c r="B4075" s="47"/>
      <c r="C4075" s="47"/>
      <c r="D4075" s="47"/>
      <c r="E4075" s="47"/>
      <c r="F4075" s="47"/>
      <c r="G4075" s="47"/>
      <c r="H4075" s="47"/>
      <c r="I4075" s="47"/>
    </row>
    <row r="4076" spans="1:9" x14ac:dyDescent="0.25">
      <c r="A4076" s="47"/>
      <c r="B4076" s="47"/>
      <c r="C4076" s="47"/>
      <c r="D4076" s="47"/>
      <c r="E4076" s="47"/>
      <c r="F4076" s="47"/>
      <c r="G4076" s="47"/>
      <c r="H4076" s="47"/>
      <c r="I4076" s="47"/>
    </row>
    <row r="4077" spans="1:9" x14ac:dyDescent="0.25">
      <c r="A4077" s="47"/>
      <c r="B4077" s="47"/>
      <c r="C4077" s="47"/>
      <c r="D4077" s="47"/>
      <c r="E4077" s="47"/>
      <c r="F4077" s="47"/>
      <c r="G4077" s="47"/>
      <c r="H4077" s="47"/>
      <c r="I4077" s="47"/>
    </row>
    <row r="4078" spans="1:9" x14ac:dyDescent="0.25">
      <c r="A4078" s="47"/>
      <c r="B4078" s="47"/>
      <c r="C4078" s="47"/>
      <c r="D4078" s="47"/>
      <c r="E4078" s="47"/>
      <c r="F4078" s="47"/>
      <c r="G4078" s="47"/>
      <c r="H4078" s="47"/>
      <c r="I4078" s="47"/>
    </row>
    <row r="4079" spans="1:9" x14ac:dyDescent="0.25">
      <c r="A4079" s="47"/>
      <c r="B4079" s="47"/>
      <c r="C4079" s="47"/>
      <c r="D4079" s="47"/>
      <c r="E4079" s="47"/>
      <c r="F4079" s="47"/>
      <c r="G4079" s="47"/>
      <c r="H4079" s="47"/>
      <c r="I4079" s="47"/>
    </row>
    <row r="4080" spans="1:9" x14ac:dyDescent="0.25">
      <c r="A4080" s="47"/>
      <c r="B4080" s="47"/>
      <c r="C4080" s="47"/>
      <c r="D4080" s="47"/>
      <c r="E4080" s="47"/>
      <c r="F4080" s="47"/>
      <c r="G4080" s="47"/>
      <c r="H4080" s="47"/>
      <c r="I4080" s="47"/>
    </row>
    <row r="4081" spans="1:9" x14ac:dyDescent="0.25">
      <c r="A4081" s="47"/>
      <c r="B4081" s="47"/>
      <c r="C4081" s="47"/>
      <c r="D4081" s="47"/>
      <c r="E4081" s="47"/>
      <c r="F4081" s="47"/>
      <c r="G4081" s="47"/>
      <c r="H4081" s="47"/>
      <c r="I4081" s="47"/>
    </row>
    <row r="4082" spans="1:9" x14ac:dyDescent="0.25">
      <c r="A4082" s="47"/>
      <c r="B4082" s="47"/>
      <c r="C4082" s="47"/>
      <c r="D4082" s="47"/>
      <c r="E4082" s="47"/>
      <c r="F4082" s="47"/>
      <c r="G4082" s="47"/>
      <c r="H4082" s="47"/>
      <c r="I4082" s="47"/>
    </row>
    <row r="4083" spans="1:9" x14ac:dyDescent="0.25">
      <c r="A4083" s="47"/>
      <c r="B4083" s="47"/>
      <c r="C4083" s="47"/>
      <c r="D4083" s="47"/>
      <c r="E4083" s="47"/>
      <c r="F4083" s="47"/>
      <c r="G4083" s="47"/>
      <c r="H4083" s="47"/>
      <c r="I4083" s="47"/>
    </row>
    <row r="4084" spans="1:9" x14ac:dyDescent="0.25">
      <c r="A4084" s="47"/>
      <c r="B4084" s="47"/>
      <c r="C4084" s="47"/>
      <c r="D4084" s="47"/>
      <c r="E4084" s="47"/>
      <c r="F4084" s="47"/>
      <c r="G4084" s="47"/>
      <c r="H4084" s="47"/>
      <c r="I4084" s="47"/>
    </row>
    <row r="4085" spans="1:9" x14ac:dyDescent="0.25">
      <c r="A4085" s="47"/>
      <c r="B4085" s="47"/>
      <c r="C4085" s="47"/>
      <c r="D4085" s="47"/>
      <c r="E4085" s="47"/>
      <c r="F4085" s="47"/>
      <c r="G4085" s="47"/>
      <c r="H4085" s="47"/>
      <c r="I4085" s="47"/>
    </row>
    <row r="4086" spans="1:9" x14ac:dyDescent="0.25">
      <c r="A4086" s="47"/>
      <c r="B4086" s="47"/>
      <c r="C4086" s="47"/>
      <c r="D4086" s="47"/>
      <c r="E4086" s="47"/>
      <c r="F4086" s="47"/>
      <c r="G4086" s="47"/>
      <c r="H4086" s="47"/>
      <c r="I4086" s="47"/>
    </row>
    <row r="4087" spans="1:9" x14ac:dyDescent="0.25">
      <c r="A4087" s="47"/>
      <c r="B4087" s="47"/>
      <c r="C4087" s="47"/>
      <c r="D4087" s="47"/>
      <c r="E4087" s="47"/>
      <c r="F4087" s="47"/>
      <c r="G4087" s="47"/>
      <c r="H4087" s="47"/>
      <c r="I4087" s="47"/>
    </row>
    <row r="4088" spans="1:9" x14ac:dyDescent="0.25">
      <c r="A4088" s="47"/>
      <c r="B4088" s="47"/>
      <c r="C4088" s="47"/>
      <c r="D4088" s="47"/>
      <c r="E4088" s="47"/>
      <c r="F4088" s="47"/>
      <c r="G4088" s="47"/>
      <c r="H4088" s="47"/>
      <c r="I4088" s="47"/>
    </row>
    <row r="4089" spans="1:9" x14ac:dyDescent="0.25">
      <c r="A4089" s="47"/>
      <c r="B4089" s="47"/>
      <c r="C4089" s="47"/>
      <c r="D4089" s="47"/>
      <c r="E4089" s="47"/>
      <c r="F4089" s="47"/>
      <c r="G4089" s="47"/>
      <c r="H4089" s="47"/>
      <c r="I4089" s="47"/>
    </row>
    <row r="4090" spans="1:9" x14ac:dyDescent="0.25">
      <c r="A4090" s="47"/>
      <c r="B4090" s="47"/>
      <c r="C4090" s="47"/>
      <c r="D4090" s="47"/>
      <c r="E4090" s="47"/>
      <c r="F4090" s="47"/>
      <c r="G4090" s="47"/>
      <c r="H4090" s="47"/>
      <c r="I4090" s="47"/>
    </row>
    <row r="4091" spans="1:9" x14ac:dyDescent="0.25">
      <c r="A4091" s="47"/>
      <c r="B4091" s="47"/>
      <c r="C4091" s="47"/>
      <c r="D4091" s="47"/>
      <c r="E4091" s="47"/>
      <c r="F4091" s="47"/>
      <c r="G4091" s="47"/>
      <c r="H4091" s="47"/>
      <c r="I4091" s="47"/>
    </row>
    <row r="4092" spans="1:9" x14ac:dyDescent="0.25">
      <c r="A4092" s="47"/>
      <c r="B4092" s="47"/>
      <c r="C4092" s="47"/>
      <c r="D4092" s="47"/>
      <c r="E4092" s="47"/>
      <c r="F4092" s="47"/>
      <c r="G4092" s="47"/>
      <c r="H4092" s="47"/>
      <c r="I4092" s="47"/>
    </row>
    <row r="4093" spans="1:9" x14ac:dyDescent="0.25">
      <c r="A4093" s="47"/>
      <c r="B4093" s="47"/>
      <c r="C4093" s="47"/>
      <c r="D4093" s="47"/>
      <c r="E4093" s="47"/>
      <c r="F4093" s="47"/>
      <c r="G4093" s="47"/>
      <c r="H4093" s="47"/>
      <c r="I4093" s="47"/>
    </row>
    <row r="4094" spans="1:9" x14ac:dyDescent="0.25">
      <c r="A4094" s="47"/>
      <c r="B4094" s="47"/>
      <c r="C4094" s="47"/>
      <c r="D4094" s="47"/>
      <c r="E4094" s="47"/>
      <c r="F4094" s="47"/>
      <c r="G4094" s="47"/>
      <c r="H4094" s="47"/>
      <c r="I4094" s="47"/>
    </row>
    <row r="4095" spans="1:9" x14ac:dyDescent="0.25">
      <c r="A4095" s="47"/>
      <c r="B4095" s="47"/>
      <c r="C4095" s="47"/>
      <c r="D4095" s="47"/>
      <c r="E4095" s="47"/>
      <c r="F4095" s="47"/>
      <c r="G4095" s="47"/>
      <c r="H4095" s="47"/>
      <c r="I4095" s="47"/>
    </row>
    <row r="4096" spans="1:9" x14ac:dyDescent="0.25">
      <c r="A4096" s="47"/>
      <c r="B4096" s="47"/>
      <c r="C4096" s="47"/>
      <c r="D4096" s="47"/>
      <c r="E4096" s="47"/>
      <c r="F4096" s="47"/>
      <c r="G4096" s="47"/>
      <c r="H4096" s="47"/>
      <c r="I4096" s="47"/>
    </row>
    <row r="4097" spans="1:9" x14ac:dyDescent="0.25">
      <c r="A4097" s="47"/>
      <c r="B4097" s="47"/>
      <c r="C4097" s="47"/>
      <c r="D4097" s="47"/>
      <c r="E4097" s="47"/>
      <c r="F4097" s="47"/>
      <c r="G4097" s="47"/>
      <c r="H4097" s="47"/>
      <c r="I4097" s="47"/>
    </row>
    <row r="4098" spans="1:9" x14ac:dyDescent="0.25">
      <c r="A4098" s="47"/>
      <c r="B4098" s="47"/>
      <c r="C4098" s="47"/>
      <c r="D4098" s="47"/>
      <c r="E4098" s="47"/>
      <c r="F4098" s="47"/>
      <c r="G4098" s="47"/>
      <c r="H4098" s="47"/>
      <c r="I4098" s="47"/>
    </row>
    <row r="4099" spans="1:9" x14ac:dyDescent="0.25">
      <c r="A4099" s="47"/>
      <c r="B4099" s="47"/>
      <c r="C4099" s="47"/>
      <c r="D4099" s="47"/>
      <c r="E4099" s="47"/>
      <c r="F4099" s="47"/>
      <c r="G4099" s="47"/>
      <c r="H4099" s="47"/>
      <c r="I4099" s="47"/>
    </row>
    <row r="4100" spans="1:9" x14ac:dyDescent="0.25">
      <c r="A4100" s="47"/>
      <c r="B4100" s="47"/>
      <c r="C4100" s="47"/>
      <c r="D4100" s="47"/>
      <c r="E4100" s="47"/>
      <c r="F4100" s="47"/>
      <c r="G4100" s="47"/>
      <c r="H4100" s="47"/>
      <c r="I4100" s="47"/>
    </row>
    <row r="4101" spans="1:9" x14ac:dyDescent="0.25">
      <c r="A4101" s="47"/>
      <c r="B4101" s="47"/>
      <c r="C4101" s="47"/>
      <c r="D4101" s="47"/>
      <c r="E4101" s="47"/>
      <c r="F4101" s="47"/>
      <c r="G4101" s="47"/>
      <c r="H4101" s="47"/>
      <c r="I4101" s="47"/>
    </row>
    <row r="4102" spans="1:9" x14ac:dyDescent="0.25">
      <c r="A4102" s="47"/>
      <c r="B4102" s="47"/>
      <c r="C4102" s="47"/>
      <c r="D4102" s="47"/>
      <c r="E4102" s="47"/>
      <c r="F4102" s="47"/>
      <c r="G4102" s="47"/>
      <c r="H4102" s="47"/>
      <c r="I4102" s="47"/>
    </row>
    <row r="4103" spans="1:9" x14ac:dyDescent="0.25">
      <c r="A4103" s="47"/>
      <c r="B4103" s="47"/>
      <c r="C4103" s="47"/>
      <c r="D4103" s="47"/>
      <c r="E4103" s="47"/>
      <c r="F4103" s="47"/>
      <c r="G4103" s="47"/>
      <c r="H4103" s="47"/>
      <c r="I4103" s="47"/>
    </row>
    <row r="4104" spans="1:9" x14ac:dyDescent="0.25">
      <c r="A4104" s="47"/>
      <c r="B4104" s="47"/>
      <c r="C4104" s="47"/>
      <c r="D4104" s="47"/>
      <c r="E4104" s="47"/>
      <c r="F4104" s="47"/>
      <c r="G4104" s="47"/>
      <c r="H4104" s="47"/>
      <c r="I4104" s="47"/>
    </row>
    <row r="4105" spans="1:9" x14ac:dyDescent="0.25">
      <c r="A4105" s="47"/>
      <c r="B4105" s="47"/>
      <c r="C4105" s="47"/>
      <c r="D4105" s="47"/>
      <c r="E4105" s="47"/>
      <c r="F4105" s="47"/>
      <c r="G4105" s="47"/>
      <c r="H4105" s="47"/>
      <c r="I4105" s="47"/>
    </row>
    <row r="4106" spans="1:9" x14ac:dyDescent="0.25">
      <c r="A4106" s="47"/>
      <c r="B4106" s="47"/>
      <c r="C4106" s="47"/>
      <c r="D4106" s="47"/>
      <c r="E4106" s="47"/>
      <c r="F4106" s="47"/>
      <c r="G4106" s="47"/>
      <c r="H4106" s="47"/>
      <c r="I4106" s="47"/>
    </row>
    <row r="4107" spans="1:9" x14ac:dyDescent="0.25">
      <c r="A4107" s="47"/>
      <c r="B4107" s="47"/>
      <c r="C4107" s="47"/>
      <c r="D4107" s="47"/>
      <c r="E4107" s="47"/>
      <c r="F4107" s="47"/>
      <c r="G4107" s="47"/>
      <c r="H4107" s="47"/>
      <c r="I4107" s="47"/>
    </row>
    <row r="4108" spans="1:9" x14ac:dyDescent="0.25">
      <c r="A4108" s="47"/>
      <c r="B4108" s="47"/>
      <c r="C4108" s="47"/>
      <c r="D4108" s="47"/>
      <c r="E4108" s="47"/>
      <c r="F4108" s="47"/>
      <c r="G4108" s="47"/>
      <c r="H4108" s="47"/>
      <c r="I4108" s="47"/>
    </row>
    <row r="4109" spans="1:9" x14ac:dyDescent="0.25">
      <c r="A4109" s="47"/>
      <c r="B4109" s="47"/>
      <c r="C4109" s="47"/>
      <c r="D4109" s="47"/>
      <c r="E4109" s="47"/>
      <c r="F4109" s="47"/>
      <c r="G4109" s="47"/>
      <c r="H4109" s="47"/>
      <c r="I4109" s="47"/>
    </row>
    <row r="4110" spans="1:9" x14ac:dyDescent="0.25">
      <c r="A4110" s="47"/>
      <c r="B4110" s="47"/>
      <c r="C4110" s="47"/>
      <c r="D4110" s="47"/>
      <c r="E4110" s="47"/>
      <c r="F4110" s="47"/>
      <c r="G4110" s="47"/>
      <c r="H4110" s="47"/>
      <c r="I4110" s="47"/>
    </row>
    <row r="4111" spans="1:9" x14ac:dyDescent="0.25">
      <c r="A4111" s="47"/>
      <c r="B4111" s="47"/>
      <c r="C4111" s="47"/>
      <c r="D4111" s="47"/>
      <c r="E4111" s="47"/>
      <c r="F4111" s="47"/>
      <c r="G4111" s="47"/>
      <c r="H4111" s="47"/>
      <c r="I4111" s="47"/>
    </row>
    <row r="4112" spans="1:9" x14ac:dyDescent="0.25">
      <c r="A4112" s="47"/>
      <c r="B4112" s="47"/>
      <c r="C4112" s="47"/>
      <c r="D4112" s="47"/>
      <c r="E4112" s="47"/>
      <c r="F4112" s="47"/>
      <c r="G4112" s="47"/>
      <c r="H4112" s="47"/>
      <c r="I4112" s="47"/>
    </row>
    <row r="4113" spans="1:9" x14ac:dyDescent="0.25">
      <c r="A4113" s="47"/>
      <c r="B4113" s="47"/>
      <c r="C4113" s="47"/>
      <c r="D4113" s="47"/>
      <c r="E4113" s="47"/>
      <c r="F4113" s="47"/>
      <c r="G4113" s="47"/>
      <c r="H4113" s="47"/>
      <c r="I4113" s="47"/>
    </row>
    <row r="4114" spans="1:9" x14ac:dyDescent="0.25">
      <c r="A4114" s="47"/>
      <c r="B4114" s="47"/>
      <c r="C4114" s="47"/>
      <c r="D4114" s="47"/>
      <c r="E4114" s="47"/>
      <c r="F4114" s="47"/>
      <c r="G4114" s="47"/>
      <c r="H4114" s="47"/>
      <c r="I4114" s="47"/>
    </row>
    <row r="4115" spans="1:9" x14ac:dyDescent="0.25">
      <c r="A4115" s="47"/>
      <c r="B4115" s="47"/>
      <c r="C4115" s="47"/>
      <c r="D4115" s="47"/>
      <c r="E4115" s="47"/>
      <c r="F4115" s="47"/>
      <c r="G4115" s="47"/>
      <c r="H4115" s="47"/>
      <c r="I4115" s="47"/>
    </row>
    <row r="4116" spans="1:9" x14ac:dyDescent="0.25">
      <c r="A4116" s="47"/>
      <c r="B4116" s="47"/>
      <c r="C4116" s="47"/>
      <c r="D4116" s="47"/>
      <c r="E4116" s="47"/>
      <c r="F4116" s="47"/>
      <c r="G4116" s="47"/>
      <c r="H4116" s="47"/>
      <c r="I4116" s="47"/>
    </row>
    <row r="4117" spans="1:9" x14ac:dyDescent="0.25">
      <c r="A4117" s="47"/>
      <c r="B4117" s="47"/>
      <c r="C4117" s="47"/>
      <c r="D4117" s="47"/>
      <c r="E4117" s="47"/>
      <c r="F4117" s="47"/>
      <c r="G4117" s="47"/>
      <c r="H4117" s="47"/>
      <c r="I4117" s="47"/>
    </row>
    <row r="4118" spans="1:9" x14ac:dyDescent="0.25">
      <c r="A4118" s="47"/>
      <c r="B4118" s="47"/>
      <c r="C4118" s="47"/>
      <c r="D4118" s="47"/>
      <c r="E4118" s="47"/>
      <c r="F4118" s="47"/>
      <c r="G4118" s="47"/>
      <c r="H4118" s="47"/>
      <c r="I4118" s="47"/>
    </row>
    <row r="4119" spans="1:9" x14ac:dyDescent="0.25">
      <c r="A4119" s="47"/>
      <c r="B4119" s="47"/>
      <c r="C4119" s="47"/>
      <c r="D4119" s="47"/>
      <c r="E4119" s="47"/>
      <c r="F4119" s="47"/>
      <c r="G4119" s="47"/>
      <c r="H4119" s="47"/>
      <c r="I4119" s="47"/>
    </row>
    <row r="4120" spans="1:9" x14ac:dyDescent="0.25">
      <c r="A4120" s="47"/>
      <c r="B4120" s="47"/>
      <c r="C4120" s="47"/>
      <c r="D4120" s="47"/>
      <c r="E4120" s="47"/>
      <c r="F4120" s="47"/>
      <c r="G4120" s="47"/>
      <c r="H4120" s="47"/>
      <c r="I4120" s="47"/>
    </row>
    <row r="4121" spans="1:9" x14ac:dyDescent="0.25">
      <c r="A4121" s="47"/>
      <c r="B4121" s="47"/>
      <c r="C4121" s="47"/>
      <c r="D4121" s="47"/>
      <c r="E4121" s="47"/>
      <c r="F4121" s="47"/>
      <c r="G4121" s="47"/>
      <c r="H4121" s="47"/>
      <c r="I4121" s="47"/>
    </row>
    <row r="4122" spans="1:9" x14ac:dyDescent="0.25">
      <c r="A4122" s="47"/>
      <c r="B4122" s="47"/>
      <c r="C4122" s="47"/>
      <c r="D4122" s="47"/>
      <c r="E4122" s="47"/>
      <c r="F4122" s="47"/>
      <c r="G4122" s="47"/>
      <c r="H4122" s="47"/>
      <c r="I4122" s="47"/>
    </row>
    <row r="4123" spans="1:9" x14ac:dyDescent="0.25">
      <c r="A4123" s="47"/>
      <c r="B4123" s="47"/>
      <c r="C4123" s="47"/>
      <c r="D4123" s="47"/>
      <c r="E4123" s="47"/>
      <c r="F4123" s="47"/>
      <c r="G4123" s="47"/>
      <c r="H4123" s="47"/>
      <c r="I4123" s="47"/>
    </row>
    <row r="4124" spans="1:9" x14ac:dyDescent="0.25">
      <c r="A4124" s="47"/>
      <c r="B4124" s="47"/>
      <c r="C4124" s="47"/>
      <c r="D4124" s="47"/>
      <c r="E4124" s="47"/>
      <c r="F4124" s="47"/>
      <c r="G4124" s="47"/>
      <c r="H4124" s="47"/>
      <c r="I4124" s="47"/>
    </row>
    <row r="4125" spans="1:9" x14ac:dyDescent="0.25">
      <c r="A4125" s="47"/>
      <c r="B4125" s="47"/>
      <c r="C4125" s="47"/>
      <c r="D4125" s="47"/>
      <c r="E4125" s="47"/>
      <c r="F4125" s="47"/>
      <c r="G4125" s="47"/>
      <c r="H4125" s="47"/>
      <c r="I4125" s="47"/>
    </row>
    <row r="4126" spans="1:9" x14ac:dyDescent="0.25">
      <c r="A4126" s="47"/>
      <c r="B4126" s="47"/>
      <c r="C4126" s="47"/>
      <c r="D4126" s="47"/>
      <c r="E4126" s="47"/>
      <c r="F4126" s="47"/>
      <c r="G4126" s="47"/>
      <c r="H4126" s="47"/>
      <c r="I4126" s="47"/>
    </row>
    <row r="4127" spans="1:9" x14ac:dyDescent="0.25">
      <c r="A4127" s="47"/>
      <c r="B4127" s="47"/>
      <c r="C4127" s="47"/>
      <c r="D4127" s="47"/>
      <c r="E4127" s="47"/>
      <c r="F4127" s="47"/>
      <c r="G4127" s="47"/>
      <c r="H4127" s="47"/>
      <c r="I4127" s="47"/>
    </row>
    <row r="4128" spans="1:9" x14ac:dyDescent="0.25">
      <c r="A4128" s="47"/>
      <c r="B4128" s="47"/>
      <c r="C4128" s="47"/>
      <c r="D4128" s="47"/>
      <c r="E4128" s="47"/>
      <c r="F4128" s="47"/>
      <c r="G4128" s="47"/>
      <c r="H4128" s="47"/>
      <c r="I4128" s="47"/>
    </row>
    <row r="4129" spans="1:9" x14ac:dyDescent="0.25">
      <c r="A4129" s="47"/>
      <c r="B4129" s="47"/>
      <c r="C4129" s="47"/>
      <c r="D4129" s="47"/>
      <c r="E4129" s="47"/>
      <c r="F4129" s="47"/>
      <c r="G4129" s="47"/>
      <c r="H4129" s="47"/>
      <c r="I4129" s="47"/>
    </row>
    <row r="4130" spans="1:9" x14ac:dyDescent="0.25">
      <c r="A4130" s="47"/>
      <c r="B4130" s="47"/>
      <c r="C4130" s="47"/>
      <c r="D4130" s="47"/>
      <c r="E4130" s="47"/>
      <c r="F4130" s="47"/>
      <c r="G4130" s="47"/>
      <c r="H4130" s="47"/>
      <c r="I4130" s="47"/>
    </row>
    <row r="4131" spans="1:9" x14ac:dyDescent="0.25">
      <c r="A4131" s="47"/>
      <c r="B4131" s="47"/>
      <c r="C4131" s="47"/>
      <c r="D4131" s="47"/>
      <c r="E4131" s="47"/>
      <c r="F4131" s="47"/>
      <c r="G4131" s="47"/>
      <c r="H4131" s="47"/>
      <c r="I4131" s="47"/>
    </row>
    <row r="4132" spans="1:9" x14ac:dyDescent="0.25">
      <c r="A4132" s="47"/>
      <c r="B4132" s="47"/>
      <c r="C4132" s="47"/>
      <c r="D4132" s="47"/>
      <c r="E4132" s="47"/>
      <c r="F4132" s="47"/>
      <c r="G4132" s="47"/>
      <c r="H4132" s="47"/>
      <c r="I4132" s="47"/>
    </row>
    <row r="4133" spans="1:9" x14ac:dyDescent="0.25">
      <c r="A4133" s="47"/>
      <c r="B4133" s="47"/>
      <c r="C4133" s="47"/>
      <c r="D4133" s="47"/>
      <c r="E4133" s="47"/>
      <c r="F4133" s="47"/>
      <c r="G4133" s="47"/>
      <c r="H4133" s="47"/>
      <c r="I4133" s="47"/>
    </row>
    <row r="4134" spans="1:9" x14ac:dyDescent="0.25">
      <c r="A4134" s="47"/>
      <c r="B4134" s="47"/>
      <c r="C4134" s="47"/>
      <c r="D4134" s="47"/>
      <c r="E4134" s="47"/>
      <c r="F4134" s="47"/>
      <c r="G4134" s="47"/>
      <c r="H4134" s="47"/>
      <c r="I4134" s="47"/>
    </row>
    <row r="4135" spans="1:9" x14ac:dyDescent="0.25">
      <c r="A4135" s="47"/>
      <c r="B4135" s="47"/>
      <c r="C4135" s="47"/>
      <c r="D4135" s="47"/>
      <c r="E4135" s="47"/>
      <c r="F4135" s="47"/>
      <c r="G4135" s="47"/>
      <c r="H4135" s="47"/>
      <c r="I4135" s="47"/>
    </row>
    <row r="4136" spans="1:9" x14ac:dyDescent="0.25">
      <c r="A4136" s="47"/>
      <c r="B4136" s="47"/>
      <c r="C4136" s="47"/>
      <c r="D4136" s="47"/>
      <c r="E4136" s="47"/>
      <c r="F4136" s="47"/>
      <c r="G4136" s="47"/>
      <c r="H4136" s="47"/>
      <c r="I4136" s="47"/>
    </row>
    <row r="4137" spans="1:9" x14ac:dyDescent="0.25">
      <c r="A4137" s="47"/>
      <c r="B4137" s="47"/>
      <c r="C4137" s="47"/>
      <c r="D4137" s="47"/>
      <c r="E4137" s="47"/>
      <c r="F4137" s="47"/>
      <c r="G4137" s="47"/>
      <c r="H4137" s="47"/>
      <c r="I4137" s="47"/>
    </row>
    <row r="4138" spans="1:9" x14ac:dyDescent="0.25">
      <c r="A4138" s="47"/>
      <c r="B4138" s="47"/>
      <c r="C4138" s="47"/>
      <c r="D4138" s="47"/>
      <c r="E4138" s="47"/>
      <c r="F4138" s="47"/>
      <c r="G4138" s="47"/>
      <c r="H4138" s="47"/>
      <c r="I4138" s="47"/>
    </row>
    <row r="4139" spans="1:9" x14ac:dyDescent="0.25">
      <c r="A4139" s="47"/>
      <c r="B4139" s="47"/>
      <c r="C4139" s="47"/>
      <c r="D4139" s="47"/>
      <c r="E4139" s="47"/>
      <c r="F4139" s="47"/>
      <c r="G4139" s="47"/>
      <c r="H4139" s="47"/>
      <c r="I4139" s="47"/>
    </row>
    <row r="4140" spans="1:9" x14ac:dyDescent="0.25">
      <c r="A4140" s="47"/>
      <c r="B4140" s="47"/>
      <c r="C4140" s="47"/>
      <c r="D4140" s="47"/>
      <c r="E4140" s="47"/>
      <c r="F4140" s="47"/>
      <c r="G4140" s="47"/>
      <c r="H4140" s="47"/>
      <c r="I4140" s="47"/>
    </row>
    <row r="4141" spans="1:9" x14ac:dyDescent="0.25">
      <c r="A4141" s="47"/>
      <c r="B4141" s="47"/>
      <c r="C4141" s="47"/>
      <c r="D4141" s="47"/>
      <c r="E4141" s="47"/>
      <c r="F4141" s="47"/>
      <c r="G4141" s="47"/>
      <c r="H4141" s="47"/>
      <c r="I4141" s="47"/>
    </row>
    <row r="4142" spans="1:9" x14ac:dyDescent="0.25">
      <c r="A4142" s="47"/>
      <c r="B4142" s="47"/>
      <c r="C4142" s="47"/>
      <c r="D4142" s="47"/>
      <c r="E4142" s="47"/>
      <c r="F4142" s="47"/>
      <c r="G4142" s="47"/>
      <c r="H4142" s="47"/>
      <c r="I4142" s="47"/>
    </row>
    <row r="4143" spans="1:9" x14ac:dyDescent="0.25">
      <c r="A4143" s="47"/>
      <c r="B4143" s="47"/>
      <c r="C4143" s="47"/>
      <c r="D4143" s="47"/>
      <c r="E4143" s="47"/>
      <c r="F4143" s="47"/>
      <c r="G4143" s="47"/>
      <c r="H4143" s="47"/>
      <c r="I4143" s="47"/>
    </row>
    <row r="4144" spans="1:9" x14ac:dyDescent="0.25">
      <c r="A4144" s="47"/>
      <c r="B4144" s="47"/>
      <c r="C4144" s="47"/>
      <c r="D4144" s="47"/>
      <c r="E4144" s="47"/>
      <c r="F4144" s="47"/>
      <c r="G4144" s="47"/>
      <c r="H4144" s="47"/>
      <c r="I4144" s="47"/>
    </row>
    <row r="4145" spans="1:9" x14ac:dyDescent="0.25">
      <c r="A4145" s="47"/>
      <c r="B4145" s="47"/>
      <c r="C4145" s="47"/>
      <c r="D4145" s="47"/>
      <c r="E4145" s="47"/>
      <c r="F4145" s="47"/>
      <c r="G4145" s="47"/>
      <c r="H4145" s="47"/>
      <c r="I4145" s="47"/>
    </row>
    <row r="4146" spans="1:9" x14ac:dyDescent="0.25">
      <c r="A4146" s="47"/>
      <c r="B4146" s="47"/>
      <c r="C4146" s="47"/>
      <c r="D4146" s="47"/>
      <c r="E4146" s="47"/>
      <c r="F4146" s="47"/>
      <c r="G4146" s="47"/>
      <c r="H4146" s="47"/>
      <c r="I4146" s="47"/>
    </row>
    <row r="4147" spans="1:9" x14ac:dyDescent="0.25">
      <c r="A4147" s="47"/>
      <c r="B4147" s="47"/>
      <c r="C4147" s="47"/>
      <c r="D4147" s="47"/>
      <c r="E4147" s="47"/>
      <c r="F4147" s="47"/>
      <c r="G4147" s="47"/>
      <c r="H4147" s="47"/>
      <c r="I4147" s="47"/>
    </row>
    <row r="4148" spans="1:9" x14ac:dyDescent="0.25">
      <c r="A4148" s="47"/>
      <c r="B4148" s="47"/>
      <c r="C4148" s="47"/>
      <c r="D4148" s="47"/>
      <c r="E4148" s="47"/>
      <c r="F4148" s="47"/>
      <c r="G4148" s="47"/>
      <c r="H4148" s="47"/>
      <c r="I4148" s="47"/>
    </row>
    <row r="4149" spans="1:9" x14ac:dyDescent="0.25">
      <c r="A4149" s="47"/>
      <c r="B4149" s="47"/>
      <c r="C4149" s="47"/>
      <c r="D4149" s="47"/>
      <c r="E4149" s="47"/>
      <c r="F4149" s="47"/>
      <c r="G4149" s="47"/>
      <c r="H4149" s="47"/>
      <c r="I4149" s="47"/>
    </row>
    <row r="4150" spans="1:9" x14ac:dyDescent="0.25">
      <c r="A4150" s="47"/>
      <c r="B4150" s="47"/>
      <c r="C4150" s="47"/>
      <c r="D4150" s="47"/>
      <c r="E4150" s="47"/>
      <c r="F4150" s="47"/>
      <c r="G4150" s="47"/>
      <c r="H4150" s="47"/>
      <c r="I4150" s="47"/>
    </row>
    <row r="4151" spans="1:9" x14ac:dyDescent="0.25">
      <c r="A4151" s="47"/>
      <c r="B4151" s="47"/>
      <c r="C4151" s="47"/>
      <c r="D4151" s="47"/>
      <c r="E4151" s="47"/>
      <c r="F4151" s="47"/>
      <c r="G4151" s="47"/>
      <c r="H4151" s="47"/>
      <c r="I4151" s="47"/>
    </row>
    <row r="4152" spans="1:9" x14ac:dyDescent="0.25">
      <c r="A4152" s="47"/>
      <c r="B4152" s="47"/>
      <c r="C4152" s="47"/>
      <c r="D4152" s="47"/>
      <c r="E4152" s="47"/>
      <c r="F4152" s="47"/>
      <c r="G4152" s="47"/>
      <c r="H4152" s="47"/>
      <c r="I4152" s="47"/>
    </row>
    <row r="4153" spans="1:9" x14ac:dyDescent="0.25">
      <c r="A4153" s="47"/>
      <c r="B4153" s="47"/>
      <c r="C4153" s="47"/>
      <c r="D4153" s="47"/>
      <c r="E4153" s="47"/>
      <c r="F4153" s="47"/>
      <c r="G4153" s="47"/>
      <c r="H4153" s="47"/>
      <c r="I4153" s="47"/>
    </row>
    <row r="4154" spans="1:9" x14ac:dyDescent="0.25">
      <c r="A4154" s="47"/>
      <c r="B4154" s="47"/>
      <c r="C4154" s="47"/>
      <c r="D4154" s="47"/>
      <c r="E4154" s="47"/>
      <c r="F4154" s="47"/>
      <c r="G4154" s="47"/>
      <c r="H4154" s="47"/>
      <c r="I4154" s="47"/>
    </row>
    <row r="4155" spans="1:9" x14ac:dyDescent="0.25">
      <c r="A4155" s="47"/>
      <c r="B4155" s="47"/>
      <c r="C4155" s="47"/>
      <c r="D4155" s="47"/>
      <c r="E4155" s="47"/>
      <c r="F4155" s="47"/>
      <c r="G4155" s="47"/>
      <c r="H4155" s="47"/>
      <c r="I4155" s="47"/>
    </row>
    <row r="4156" spans="1:9" x14ac:dyDescent="0.25">
      <c r="A4156" s="47"/>
      <c r="B4156" s="47"/>
      <c r="C4156" s="47"/>
      <c r="D4156" s="47"/>
      <c r="E4156" s="47"/>
      <c r="F4156" s="47"/>
      <c r="G4156" s="47"/>
      <c r="H4156" s="47"/>
      <c r="I4156" s="47"/>
    </row>
    <row r="4157" spans="1:9" x14ac:dyDescent="0.25">
      <c r="A4157" s="47"/>
      <c r="B4157" s="47"/>
      <c r="C4157" s="47"/>
      <c r="D4157" s="47"/>
      <c r="E4157" s="47"/>
      <c r="F4157" s="47"/>
      <c r="G4157" s="47"/>
      <c r="H4157" s="47"/>
      <c r="I4157" s="47"/>
    </row>
    <row r="4158" spans="1:9" x14ac:dyDescent="0.25">
      <c r="A4158" s="47"/>
      <c r="B4158" s="47"/>
      <c r="C4158" s="47"/>
      <c r="D4158" s="47"/>
      <c r="E4158" s="47"/>
      <c r="F4158" s="47"/>
      <c r="G4158" s="47"/>
      <c r="H4158" s="47"/>
      <c r="I4158" s="47"/>
    </row>
    <row r="4159" spans="1:9" x14ac:dyDescent="0.25">
      <c r="A4159" s="47"/>
      <c r="B4159" s="47"/>
      <c r="C4159" s="47"/>
      <c r="D4159" s="47"/>
      <c r="E4159" s="47"/>
      <c r="F4159" s="47"/>
      <c r="G4159" s="47"/>
      <c r="H4159" s="47"/>
      <c r="I4159" s="47"/>
    </row>
    <row r="4160" spans="1:9" x14ac:dyDescent="0.25">
      <c r="A4160" s="47"/>
      <c r="B4160" s="47"/>
      <c r="C4160" s="47"/>
      <c r="D4160" s="47"/>
      <c r="E4160" s="47"/>
      <c r="F4160" s="47"/>
      <c r="G4160" s="47"/>
      <c r="H4160" s="47"/>
      <c r="I4160" s="47"/>
    </row>
    <row r="4161" spans="1:9" x14ac:dyDescent="0.25">
      <c r="A4161" s="47"/>
      <c r="B4161" s="47"/>
      <c r="C4161" s="47"/>
      <c r="D4161" s="47"/>
      <c r="E4161" s="47"/>
      <c r="F4161" s="47"/>
      <c r="G4161" s="47"/>
      <c r="H4161" s="47"/>
      <c r="I4161" s="47"/>
    </row>
    <row r="4162" spans="1:9" x14ac:dyDescent="0.25">
      <c r="A4162" s="47"/>
      <c r="B4162" s="47"/>
      <c r="C4162" s="47"/>
      <c r="D4162" s="47"/>
      <c r="E4162" s="47"/>
      <c r="F4162" s="47"/>
      <c r="G4162" s="47"/>
      <c r="H4162" s="47"/>
      <c r="I4162" s="47"/>
    </row>
    <row r="4163" spans="1:9" x14ac:dyDescent="0.25">
      <c r="A4163" s="47"/>
      <c r="B4163" s="47"/>
      <c r="C4163" s="47"/>
      <c r="D4163" s="47"/>
      <c r="E4163" s="47"/>
      <c r="F4163" s="47"/>
      <c r="G4163" s="47"/>
      <c r="H4163" s="47"/>
      <c r="I4163" s="47"/>
    </row>
    <row r="4164" spans="1:9" x14ac:dyDescent="0.25">
      <c r="A4164" s="47"/>
      <c r="B4164" s="47"/>
      <c r="C4164" s="47"/>
      <c r="D4164" s="47"/>
      <c r="E4164" s="47"/>
      <c r="F4164" s="47"/>
      <c r="G4164" s="47"/>
      <c r="H4164" s="47"/>
      <c r="I4164" s="47"/>
    </row>
    <row r="4165" spans="1:9" x14ac:dyDescent="0.25">
      <c r="A4165" s="47"/>
      <c r="B4165" s="47"/>
      <c r="C4165" s="47"/>
      <c r="D4165" s="47"/>
      <c r="E4165" s="47"/>
      <c r="F4165" s="47"/>
      <c r="G4165" s="47"/>
      <c r="H4165" s="47"/>
      <c r="I4165" s="47"/>
    </row>
    <row r="4166" spans="1:9" x14ac:dyDescent="0.25">
      <c r="A4166" s="47"/>
      <c r="B4166" s="47"/>
      <c r="C4166" s="47"/>
      <c r="D4166" s="47"/>
      <c r="E4166" s="47"/>
      <c r="F4166" s="47"/>
      <c r="G4166" s="47"/>
      <c r="H4166" s="47"/>
      <c r="I4166" s="47"/>
    </row>
    <row r="4167" spans="1:9" x14ac:dyDescent="0.25">
      <c r="A4167" s="47"/>
      <c r="B4167" s="47"/>
      <c r="C4167" s="47"/>
      <c r="D4167" s="47"/>
      <c r="E4167" s="47"/>
      <c r="F4167" s="47"/>
      <c r="G4167" s="47"/>
      <c r="H4167" s="47"/>
      <c r="I4167" s="47"/>
    </row>
    <row r="4168" spans="1:9" x14ac:dyDescent="0.25">
      <c r="A4168" s="47"/>
      <c r="B4168" s="47"/>
      <c r="C4168" s="47"/>
      <c r="D4168" s="47"/>
      <c r="E4168" s="47"/>
      <c r="F4168" s="47"/>
      <c r="G4168" s="47"/>
      <c r="H4168" s="47"/>
      <c r="I4168" s="47"/>
    </row>
    <row r="4169" spans="1:9" x14ac:dyDescent="0.25">
      <c r="A4169" s="47"/>
      <c r="B4169" s="47"/>
      <c r="C4169" s="47"/>
      <c r="D4169" s="47"/>
      <c r="E4169" s="47"/>
      <c r="F4169" s="47"/>
      <c r="G4169" s="47"/>
      <c r="H4169" s="47"/>
      <c r="I4169" s="47"/>
    </row>
    <row r="4170" spans="1:9" x14ac:dyDescent="0.25">
      <c r="A4170" s="47"/>
      <c r="B4170" s="47"/>
      <c r="C4170" s="47"/>
      <c r="D4170" s="47"/>
      <c r="E4170" s="47"/>
      <c r="F4170" s="47"/>
      <c r="G4170" s="47"/>
      <c r="H4170" s="47"/>
      <c r="I4170" s="47"/>
    </row>
    <row r="4171" spans="1:9" x14ac:dyDescent="0.25">
      <c r="A4171" s="47"/>
      <c r="B4171" s="47"/>
      <c r="C4171" s="47"/>
      <c r="D4171" s="47"/>
      <c r="E4171" s="47"/>
      <c r="F4171" s="47"/>
      <c r="G4171" s="47"/>
      <c r="H4171" s="47"/>
      <c r="I4171" s="47"/>
    </row>
    <row r="4172" spans="1:9" x14ac:dyDescent="0.25">
      <c r="A4172" s="47"/>
      <c r="B4172" s="47"/>
      <c r="C4172" s="47"/>
      <c r="D4172" s="47"/>
      <c r="E4172" s="47"/>
      <c r="F4172" s="47"/>
      <c r="G4172" s="47"/>
      <c r="H4172" s="47"/>
      <c r="I4172" s="47"/>
    </row>
    <row r="4173" spans="1:9" x14ac:dyDescent="0.25">
      <c r="A4173" s="47"/>
      <c r="B4173" s="47"/>
      <c r="C4173" s="47"/>
      <c r="D4173" s="47"/>
      <c r="E4173" s="47"/>
      <c r="F4173" s="47"/>
      <c r="G4173" s="47"/>
      <c r="H4173" s="47"/>
      <c r="I4173" s="47"/>
    </row>
    <row r="4174" spans="1:9" x14ac:dyDescent="0.25">
      <c r="A4174" s="47"/>
      <c r="B4174" s="47"/>
      <c r="C4174" s="47"/>
      <c r="D4174" s="47"/>
      <c r="E4174" s="47"/>
      <c r="F4174" s="47"/>
      <c r="G4174" s="47"/>
      <c r="H4174" s="47"/>
      <c r="I4174" s="47"/>
    </row>
    <row r="4175" spans="1:9" x14ac:dyDescent="0.25">
      <c r="A4175" s="47"/>
      <c r="B4175" s="47"/>
      <c r="C4175" s="47"/>
      <c r="D4175" s="47"/>
      <c r="E4175" s="47"/>
      <c r="F4175" s="47"/>
      <c r="G4175" s="47"/>
      <c r="H4175" s="47"/>
      <c r="I4175" s="47"/>
    </row>
    <row r="4176" spans="1:9" x14ac:dyDescent="0.25">
      <c r="A4176" s="47"/>
      <c r="B4176" s="47"/>
      <c r="C4176" s="47"/>
      <c r="D4176" s="47"/>
      <c r="E4176" s="47"/>
      <c r="F4176" s="47"/>
      <c r="G4176" s="47"/>
      <c r="H4176" s="47"/>
      <c r="I4176" s="47"/>
    </row>
    <row r="4177" spans="1:9" x14ac:dyDescent="0.25">
      <c r="A4177" s="47"/>
      <c r="B4177" s="47"/>
      <c r="C4177" s="47"/>
      <c r="D4177" s="47"/>
      <c r="E4177" s="47"/>
      <c r="F4177" s="47"/>
      <c r="G4177" s="47"/>
      <c r="H4177" s="47"/>
      <c r="I4177" s="47"/>
    </row>
    <row r="4178" spans="1:9" x14ac:dyDescent="0.25">
      <c r="A4178" s="47"/>
      <c r="B4178" s="47"/>
      <c r="C4178" s="47"/>
      <c r="D4178" s="47"/>
      <c r="E4178" s="47"/>
      <c r="F4178" s="47"/>
      <c r="G4178" s="47"/>
      <c r="H4178" s="47"/>
      <c r="I4178" s="47"/>
    </row>
    <row r="4179" spans="1:9" x14ac:dyDescent="0.25">
      <c r="A4179" s="47"/>
      <c r="B4179" s="47"/>
      <c r="C4179" s="47"/>
      <c r="D4179" s="47"/>
      <c r="E4179" s="47"/>
      <c r="F4179" s="47"/>
      <c r="G4179" s="47"/>
      <c r="H4179" s="47"/>
      <c r="I4179" s="47"/>
    </row>
    <row r="4180" spans="1:9" x14ac:dyDescent="0.25">
      <c r="A4180" s="47"/>
      <c r="B4180" s="47"/>
      <c r="C4180" s="47"/>
      <c r="D4180" s="47"/>
      <c r="E4180" s="47"/>
      <c r="F4180" s="47"/>
      <c r="G4180" s="47"/>
      <c r="H4180" s="47"/>
      <c r="I4180" s="47"/>
    </row>
    <row r="4181" spans="1:9" x14ac:dyDescent="0.25">
      <c r="A4181" s="47"/>
      <c r="B4181" s="47"/>
      <c r="C4181" s="47"/>
      <c r="D4181" s="47"/>
      <c r="E4181" s="47"/>
      <c r="F4181" s="47"/>
      <c r="G4181" s="47"/>
      <c r="H4181" s="47"/>
      <c r="I4181" s="47"/>
    </row>
    <row r="4182" spans="1:9" x14ac:dyDescent="0.25">
      <c r="A4182" s="47"/>
      <c r="B4182" s="47"/>
      <c r="C4182" s="47"/>
      <c r="D4182" s="47"/>
      <c r="E4182" s="47"/>
      <c r="F4182" s="47"/>
      <c r="G4182" s="47"/>
      <c r="H4182" s="47"/>
      <c r="I4182" s="47"/>
    </row>
    <row r="4183" spans="1:9" x14ac:dyDescent="0.25">
      <c r="A4183" s="47"/>
      <c r="B4183" s="47"/>
      <c r="C4183" s="47"/>
      <c r="D4183" s="47"/>
      <c r="E4183" s="47"/>
      <c r="F4183" s="47"/>
      <c r="G4183" s="47"/>
      <c r="H4183" s="47"/>
      <c r="I4183" s="47"/>
    </row>
    <row r="4184" spans="1:9" x14ac:dyDescent="0.25">
      <c r="A4184" s="47"/>
      <c r="B4184" s="47"/>
      <c r="C4184" s="47"/>
      <c r="D4184" s="47"/>
      <c r="E4184" s="47"/>
      <c r="F4184" s="47"/>
      <c r="G4184" s="47"/>
      <c r="H4184" s="47"/>
      <c r="I4184" s="47"/>
    </row>
    <row r="4185" spans="1:9" x14ac:dyDescent="0.25">
      <c r="A4185" s="47"/>
      <c r="B4185" s="47"/>
      <c r="C4185" s="47"/>
      <c r="D4185" s="47"/>
      <c r="E4185" s="47"/>
      <c r="F4185" s="47"/>
      <c r="G4185" s="47"/>
      <c r="H4185" s="47"/>
      <c r="I4185" s="47"/>
    </row>
    <row r="4186" spans="1:9" x14ac:dyDescent="0.25">
      <c r="A4186" s="47"/>
      <c r="B4186" s="47"/>
      <c r="C4186" s="47"/>
      <c r="D4186" s="47"/>
      <c r="E4186" s="47"/>
      <c r="F4186" s="47"/>
      <c r="G4186" s="47"/>
      <c r="H4186" s="47"/>
      <c r="I4186" s="47"/>
    </row>
    <row r="4187" spans="1:9" x14ac:dyDescent="0.25">
      <c r="A4187" s="47"/>
      <c r="B4187" s="47"/>
      <c r="C4187" s="47"/>
      <c r="D4187" s="47"/>
      <c r="E4187" s="47"/>
      <c r="F4187" s="47"/>
      <c r="G4187" s="47"/>
      <c r="H4187" s="47"/>
      <c r="I4187" s="47"/>
    </row>
    <row r="4188" spans="1:9" x14ac:dyDescent="0.25">
      <c r="A4188" s="47"/>
      <c r="B4188" s="47"/>
      <c r="C4188" s="47"/>
      <c r="D4188" s="47"/>
      <c r="E4188" s="47"/>
      <c r="F4188" s="47"/>
      <c r="G4188" s="47"/>
      <c r="H4188" s="47"/>
      <c r="I4188" s="47"/>
    </row>
    <row r="4189" spans="1:9" x14ac:dyDescent="0.25">
      <c r="A4189" s="47"/>
      <c r="B4189" s="47"/>
      <c r="C4189" s="47"/>
      <c r="D4189" s="47"/>
      <c r="E4189" s="47"/>
      <c r="F4189" s="47"/>
      <c r="G4189" s="47"/>
      <c r="H4189" s="47"/>
      <c r="I4189" s="47"/>
    </row>
    <row r="4190" spans="1:9" x14ac:dyDescent="0.25">
      <c r="A4190" s="47"/>
      <c r="B4190" s="47"/>
      <c r="C4190" s="47"/>
      <c r="D4190" s="47"/>
      <c r="E4190" s="47"/>
      <c r="F4190" s="47"/>
      <c r="G4190" s="47"/>
      <c r="H4190" s="47"/>
      <c r="I4190" s="47"/>
    </row>
    <row r="4191" spans="1:9" x14ac:dyDescent="0.25">
      <c r="A4191" s="47"/>
      <c r="B4191" s="47"/>
      <c r="C4191" s="47"/>
      <c r="D4191" s="47"/>
      <c r="E4191" s="47"/>
      <c r="F4191" s="47"/>
      <c r="G4191" s="47"/>
      <c r="H4191" s="47"/>
      <c r="I4191" s="47"/>
    </row>
    <row r="4192" spans="1:9" x14ac:dyDescent="0.25">
      <c r="A4192" s="47"/>
      <c r="B4192" s="47"/>
      <c r="C4192" s="47"/>
      <c r="D4192" s="47"/>
      <c r="E4192" s="47"/>
      <c r="F4192" s="47"/>
      <c r="G4192" s="47"/>
      <c r="H4192" s="47"/>
      <c r="I4192" s="47"/>
    </row>
    <row r="4193" spans="1:9" x14ac:dyDescent="0.25">
      <c r="A4193" s="47"/>
      <c r="B4193" s="47"/>
      <c r="C4193" s="47"/>
      <c r="D4193" s="47"/>
      <c r="E4193" s="47"/>
      <c r="F4193" s="47"/>
      <c r="G4193" s="47"/>
      <c r="H4193" s="47"/>
      <c r="I4193" s="47"/>
    </row>
    <row r="4194" spans="1:9" x14ac:dyDescent="0.25">
      <c r="A4194" s="47"/>
      <c r="B4194" s="47"/>
      <c r="C4194" s="47"/>
      <c r="D4194" s="47"/>
      <c r="E4194" s="47"/>
      <c r="F4194" s="47"/>
      <c r="G4194" s="47"/>
      <c r="H4194" s="47"/>
      <c r="I4194" s="47"/>
    </row>
    <row r="4195" spans="1:9" x14ac:dyDescent="0.25">
      <c r="A4195" s="47"/>
      <c r="B4195" s="47"/>
      <c r="C4195" s="47"/>
      <c r="D4195" s="47"/>
      <c r="E4195" s="47"/>
      <c r="F4195" s="47"/>
      <c r="G4195" s="47"/>
      <c r="H4195" s="47"/>
      <c r="I4195" s="47"/>
    </row>
    <row r="4196" spans="1:9" x14ac:dyDescent="0.25">
      <c r="A4196" s="47"/>
      <c r="B4196" s="47"/>
      <c r="C4196" s="47"/>
      <c r="D4196" s="47"/>
      <c r="E4196" s="47"/>
      <c r="F4196" s="47"/>
      <c r="G4196" s="47"/>
      <c r="H4196" s="47"/>
      <c r="I4196" s="47"/>
    </row>
    <row r="4197" spans="1:9" x14ac:dyDescent="0.25">
      <c r="A4197" s="47"/>
      <c r="B4197" s="47"/>
      <c r="C4197" s="47"/>
      <c r="D4197" s="47"/>
      <c r="E4197" s="47"/>
      <c r="F4197" s="47"/>
      <c r="G4197" s="47"/>
      <c r="H4197" s="47"/>
      <c r="I4197" s="47"/>
    </row>
    <row r="4198" spans="1:9" x14ac:dyDescent="0.25">
      <c r="A4198" s="47"/>
      <c r="B4198" s="47"/>
      <c r="C4198" s="47"/>
      <c r="D4198" s="47"/>
      <c r="E4198" s="47"/>
      <c r="F4198" s="47"/>
      <c r="G4198" s="47"/>
      <c r="H4198" s="47"/>
      <c r="I4198" s="47"/>
    </row>
    <row r="4199" spans="1:9" x14ac:dyDescent="0.25">
      <c r="A4199" s="47"/>
      <c r="B4199" s="47"/>
      <c r="C4199" s="47"/>
      <c r="D4199" s="47"/>
      <c r="E4199" s="47"/>
      <c r="F4199" s="47"/>
      <c r="G4199" s="47"/>
      <c r="H4199" s="47"/>
      <c r="I4199" s="47"/>
    </row>
    <row r="4200" spans="1:9" x14ac:dyDescent="0.25">
      <c r="A4200" s="47"/>
      <c r="B4200" s="47"/>
      <c r="C4200" s="47"/>
      <c r="D4200" s="47"/>
      <c r="E4200" s="47"/>
      <c r="F4200" s="47"/>
      <c r="G4200" s="47"/>
      <c r="H4200" s="47"/>
      <c r="I4200" s="47"/>
    </row>
    <row r="4201" spans="1:9" x14ac:dyDescent="0.25">
      <c r="A4201" s="47"/>
      <c r="B4201" s="47"/>
      <c r="C4201" s="47"/>
      <c r="D4201" s="47"/>
      <c r="E4201" s="47"/>
      <c r="F4201" s="47"/>
      <c r="G4201" s="47"/>
      <c r="H4201" s="47"/>
      <c r="I4201" s="47"/>
    </row>
    <row r="4202" spans="1:9" x14ac:dyDescent="0.25">
      <c r="A4202" s="47"/>
      <c r="B4202" s="47"/>
      <c r="C4202" s="47"/>
      <c r="D4202" s="47"/>
      <c r="E4202" s="47"/>
      <c r="F4202" s="47"/>
      <c r="G4202" s="47"/>
      <c r="H4202" s="47"/>
      <c r="I4202" s="47"/>
    </row>
    <row r="4203" spans="1:9" x14ac:dyDescent="0.25">
      <c r="A4203" s="47"/>
      <c r="B4203" s="47"/>
      <c r="C4203" s="47"/>
      <c r="D4203" s="47"/>
      <c r="E4203" s="47"/>
      <c r="F4203" s="47"/>
      <c r="G4203" s="47"/>
      <c r="H4203" s="47"/>
      <c r="I4203" s="47"/>
    </row>
    <row r="4204" spans="1:9" x14ac:dyDescent="0.25">
      <c r="A4204" s="47"/>
      <c r="B4204" s="47"/>
      <c r="C4204" s="47"/>
      <c r="D4204" s="47"/>
      <c r="E4204" s="47"/>
      <c r="F4204" s="47"/>
      <c r="G4204" s="47"/>
      <c r="H4204" s="47"/>
      <c r="I4204" s="47"/>
    </row>
    <row r="4205" spans="1:9" x14ac:dyDescent="0.25">
      <c r="A4205" s="47"/>
      <c r="B4205" s="47"/>
      <c r="C4205" s="47"/>
      <c r="D4205" s="47"/>
      <c r="E4205" s="47"/>
      <c r="F4205" s="47"/>
      <c r="G4205" s="47"/>
      <c r="H4205" s="47"/>
      <c r="I4205" s="47"/>
    </row>
    <row r="4206" spans="1:9" x14ac:dyDescent="0.25">
      <c r="A4206" s="47"/>
      <c r="B4206" s="47"/>
      <c r="C4206" s="47"/>
      <c r="D4206" s="47"/>
      <c r="E4206" s="47"/>
      <c r="F4206" s="47"/>
      <c r="G4206" s="47"/>
      <c r="H4206" s="47"/>
      <c r="I4206" s="47"/>
    </row>
    <row r="4207" spans="1:9" x14ac:dyDescent="0.25">
      <c r="A4207" s="47"/>
      <c r="B4207" s="47"/>
      <c r="C4207" s="47"/>
      <c r="D4207" s="47"/>
      <c r="E4207" s="47"/>
      <c r="F4207" s="47"/>
      <c r="G4207" s="47"/>
      <c r="H4207" s="47"/>
      <c r="I4207" s="47"/>
    </row>
    <row r="4208" spans="1:9" x14ac:dyDescent="0.25">
      <c r="A4208" s="47"/>
      <c r="B4208" s="47"/>
      <c r="C4208" s="47"/>
      <c r="D4208" s="47"/>
      <c r="E4208" s="47"/>
      <c r="F4208" s="47"/>
      <c r="G4208" s="47"/>
      <c r="H4208" s="47"/>
      <c r="I4208" s="47"/>
    </row>
    <row r="4209" spans="1:9" x14ac:dyDescent="0.25">
      <c r="A4209" s="47"/>
      <c r="B4209" s="47"/>
      <c r="C4209" s="47"/>
      <c r="D4209" s="47"/>
      <c r="E4209" s="47"/>
      <c r="F4209" s="47"/>
      <c r="G4209" s="47"/>
      <c r="H4209" s="47"/>
      <c r="I4209" s="47"/>
    </row>
    <row r="4210" spans="1:9" x14ac:dyDescent="0.25">
      <c r="A4210" s="47"/>
      <c r="B4210" s="47"/>
      <c r="C4210" s="47"/>
      <c r="D4210" s="47"/>
      <c r="E4210" s="47"/>
      <c r="F4210" s="47"/>
      <c r="G4210" s="47"/>
      <c r="H4210" s="47"/>
      <c r="I4210" s="47"/>
    </row>
    <row r="4211" spans="1:9" x14ac:dyDescent="0.25">
      <c r="A4211" s="47"/>
      <c r="B4211" s="47"/>
      <c r="C4211" s="47"/>
      <c r="D4211" s="47"/>
      <c r="E4211" s="47"/>
      <c r="F4211" s="47"/>
      <c r="G4211" s="47"/>
      <c r="H4211" s="47"/>
      <c r="I4211" s="47"/>
    </row>
    <row r="4212" spans="1:9" x14ac:dyDescent="0.25">
      <c r="A4212" s="47"/>
      <c r="B4212" s="47"/>
      <c r="C4212" s="47"/>
      <c r="D4212" s="47"/>
      <c r="E4212" s="47"/>
      <c r="F4212" s="47"/>
      <c r="G4212" s="47"/>
      <c r="H4212" s="47"/>
      <c r="I4212" s="47"/>
    </row>
    <row r="4213" spans="1:9" x14ac:dyDescent="0.25">
      <c r="A4213" s="47"/>
      <c r="B4213" s="47"/>
      <c r="C4213" s="47"/>
      <c r="D4213" s="47"/>
      <c r="E4213" s="47"/>
      <c r="F4213" s="47"/>
      <c r="G4213" s="47"/>
      <c r="H4213" s="47"/>
      <c r="I4213" s="47"/>
    </row>
    <row r="4214" spans="1:9" x14ac:dyDescent="0.25">
      <c r="A4214" s="47"/>
      <c r="B4214" s="47"/>
      <c r="C4214" s="47"/>
      <c r="D4214" s="47"/>
      <c r="E4214" s="47"/>
      <c r="F4214" s="47"/>
      <c r="G4214" s="47"/>
      <c r="H4214" s="47"/>
      <c r="I4214" s="47"/>
    </row>
    <row r="4215" spans="1:9" x14ac:dyDescent="0.25">
      <c r="A4215" s="47"/>
      <c r="B4215" s="47"/>
      <c r="C4215" s="47"/>
      <c r="D4215" s="47"/>
      <c r="E4215" s="47"/>
      <c r="F4215" s="47"/>
      <c r="G4215" s="47"/>
      <c r="H4215" s="47"/>
      <c r="I4215" s="47"/>
    </row>
    <row r="4216" spans="1:9" x14ac:dyDescent="0.25">
      <c r="A4216" s="47"/>
      <c r="B4216" s="47"/>
      <c r="C4216" s="47"/>
      <c r="D4216" s="47"/>
      <c r="E4216" s="47"/>
      <c r="F4216" s="47"/>
      <c r="G4216" s="47"/>
      <c r="H4216" s="47"/>
      <c r="I4216" s="47"/>
    </row>
    <row r="4217" spans="1:9" x14ac:dyDescent="0.25">
      <c r="A4217" s="47"/>
      <c r="B4217" s="47"/>
      <c r="C4217" s="47"/>
      <c r="D4217" s="47"/>
      <c r="E4217" s="47"/>
      <c r="F4217" s="47"/>
      <c r="G4217" s="47"/>
      <c r="H4217" s="47"/>
      <c r="I4217" s="47"/>
    </row>
    <row r="4218" spans="1:9" x14ac:dyDescent="0.25">
      <c r="A4218" s="47"/>
      <c r="B4218" s="47"/>
      <c r="C4218" s="47"/>
      <c r="D4218" s="47"/>
      <c r="E4218" s="47"/>
      <c r="F4218" s="47"/>
      <c r="G4218" s="47"/>
      <c r="H4218" s="47"/>
      <c r="I4218" s="47"/>
    </row>
    <row r="4219" spans="1:9" x14ac:dyDescent="0.25">
      <c r="A4219" s="47"/>
      <c r="B4219" s="47"/>
      <c r="C4219" s="47"/>
      <c r="D4219" s="47"/>
      <c r="E4219" s="47"/>
      <c r="F4219" s="47"/>
      <c r="G4219" s="47"/>
      <c r="H4219" s="47"/>
      <c r="I4219" s="47"/>
    </row>
    <row r="4220" spans="1:9" x14ac:dyDescent="0.25">
      <c r="A4220" s="47"/>
      <c r="B4220" s="47"/>
      <c r="C4220" s="47"/>
      <c r="D4220" s="47"/>
      <c r="E4220" s="47"/>
      <c r="F4220" s="47"/>
      <c r="G4220" s="47"/>
      <c r="H4220" s="47"/>
      <c r="I4220" s="47"/>
    </row>
    <row r="4221" spans="1:9" x14ac:dyDescent="0.25">
      <c r="A4221" s="47"/>
      <c r="B4221" s="47"/>
      <c r="C4221" s="47"/>
      <c r="D4221" s="47"/>
      <c r="E4221" s="47"/>
      <c r="F4221" s="47"/>
      <c r="G4221" s="47"/>
      <c r="H4221" s="47"/>
      <c r="I4221" s="47"/>
    </row>
    <row r="4222" spans="1:9" x14ac:dyDescent="0.25">
      <c r="A4222" s="47"/>
      <c r="B4222" s="47"/>
      <c r="C4222" s="47"/>
      <c r="D4222" s="47"/>
      <c r="E4222" s="47"/>
      <c r="F4222" s="47"/>
      <c r="G4222" s="47"/>
      <c r="H4222" s="47"/>
      <c r="I4222" s="47"/>
    </row>
    <row r="4223" spans="1:9" x14ac:dyDescent="0.25">
      <c r="A4223" s="47"/>
      <c r="B4223" s="47"/>
      <c r="C4223" s="47"/>
      <c r="D4223" s="47"/>
      <c r="E4223" s="47"/>
      <c r="F4223" s="47"/>
      <c r="G4223" s="47"/>
      <c r="H4223" s="47"/>
      <c r="I4223" s="47"/>
    </row>
    <row r="4224" spans="1:9" x14ac:dyDescent="0.25">
      <c r="A4224" s="47"/>
      <c r="B4224" s="47"/>
      <c r="C4224" s="47"/>
      <c r="D4224" s="47"/>
      <c r="E4224" s="47"/>
      <c r="F4224" s="47"/>
      <c r="G4224" s="47"/>
      <c r="H4224" s="47"/>
      <c r="I4224" s="47"/>
    </row>
    <row r="4225" spans="1:9" x14ac:dyDescent="0.25">
      <c r="A4225" s="47"/>
      <c r="B4225" s="47"/>
      <c r="C4225" s="47"/>
      <c r="D4225" s="47"/>
      <c r="E4225" s="47"/>
      <c r="F4225" s="47"/>
      <c r="G4225" s="47"/>
      <c r="H4225" s="47"/>
      <c r="I4225" s="47"/>
    </row>
    <row r="4226" spans="1:9" x14ac:dyDescent="0.25">
      <c r="A4226" s="47"/>
      <c r="B4226" s="47"/>
      <c r="C4226" s="47"/>
      <c r="D4226" s="47"/>
      <c r="E4226" s="47"/>
      <c r="F4226" s="47"/>
      <c r="G4226" s="47"/>
      <c r="H4226" s="47"/>
      <c r="I4226" s="47"/>
    </row>
    <row r="4227" spans="1:9" x14ac:dyDescent="0.25">
      <c r="A4227" s="47"/>
      <c r="B4227" s="47"/>
      <c r="C4227" s="47"/>
      <c r="D4227" s="47"/>
      <c r="E4227" s="47"/>
      <c r="F4227" s="47"/>
      <c r="G4227" s="47"/>
      <c r="H4227" s="47"/>
      <c r="I4227" s="47"/>
    </row>
    <row r="4228" spans="1:9" x14ac:dyDescent="0.25">
      <c r="A4228" s="47"/>
      <c r="B4228" s="47"/>
      <c r="C4228" s="47"/>
      <c r="D4228" s="47"/>
      <c r="E4228" s="47"/>
      <c r="F4228" s="47"/>
      <c r="G4228" s="47"/>
      <c r="H4228" s="47"/>
      <c r="I4228" s="47"/>
    </row>
    <row r="4229" spans="1:9" x14ac:dyDescent="0.25">
      <c r="A4229" s="47"/>
      <c r="B4229" s="47"/>
      <c r="C4229" s="47"/>
      <c r="D4229" s="47"/>
      <c r="E4229" s="47"/>
      <c r="F4229" s="47"/>
      <c r="G4229" s="47"/>
      <c r="H4229" s="47"/>
      <c r="I4229" s="47"/>
    </row>
    <row r="4230" spans="1:9" x14ac:dyDescent="0.25">
      <c r="A4230" s="47"/>
      <c r="B4230" s="47"/>
      <c r="C4230" s="47"/>
      <c r="D4230" s="47"/>
      <c r="E4230" s="47"/>
      <c r="F4230" s="47"/>
      <c r="G4230" s="47"/>
      <c r="H4230" s="47"/>
      <c r="I4230" s="47"/>
    </row>
    <row r="4231" spans="1:9" x14ac:dyDescent="0.25">
      <c r="A4231" s="47"/>
      <c r="B4231" s="47"/>
      <c r="C4231" s="47"/>
      <c r="D4231" s="47"/>
      <c r="E4231" s="47"/>
      <c r="F4231" s="47"/>
      <c r="G4231" s="47"/>
      <c r="H4231" s="47"/>
      <c r="I4231" s="47"/>
    </row>
    <row r="4232" spans="1:9" x14ac:dyDescent="0.25">
      <c r="A4232" s="47"/>
      <c r="B4232" s="47"/>
      <c r="C4232" s="47"/>
      <c r="D4232" s="47"/>
      <c r="E4232" s="47"/>
      <c r="F4232" s="47"/>
      <c r="G4232" s="47"/>
      <c r="H4232" s="47"/>
      <c r="I4232" s="47"/>
    </row>
    <row r="4233" spans="1:9" x14ac:dyDescent="0.25">
      <c r="A4233" s="47"/>
      <c r="B4233" s="47"/>
      <c r="C4233" s="47"/>
      <c r="D4233" s="47"/>
      <c r="E4233" s="47"/>
      <c r="F4233" s="47"/>
      <c r="G4233" s="47"/>
      <c r="H4233" s="47"/>
      <c r="I4233" s="47"/>
    </row>
    <row r="4234" spans="1:9" x14ac:dyDescent="0.25">
      <c r="A4234" s="47"/>
      <c r="B4234" s="47"/>
      <c r="C4234" s="47"/>
      <c r="D4234" s="47"/>
      <c r="E4234" s="47"/>
      <c r="F4234" s="47"/>
      <c r="G4234" s="47"/>
      <c r="H4234" s="47"/>
      <c r="I4234" s="47"/>
    </row>
    <row r="4235" spans="1:9" x14ac:dyDescent="0.25">
      <c r="A4235" s="47"/>
      <c r="B4235" s="47"/>
      <c r="C4235" s="47"/>
      <c r="D4235" s="47"/>
      <c r="E4235" s="47"/>
      <c r="F4235" s="47"/>
      <c r="G4235" s="47"/>
      <c r="H4235" s="47"/>
      <c r="I4235" s="47"/>
    </row>
    <row r="4236" spans="1:9" x14ac:dyDescent="0.25">
      <c r="A4236" s="47"/>
      <c r="B4236" s="47"/>
      <c r="C4236" s="47"/>
      <c r="D4236" s="47"/>
      <c r="E4236" s="47"/>
      <c r="F4236" s="47"/>
      <c r="G4236" s="47"/>
      <c r="H4236" s="47"/>
      <c r="I4236" s="47"/>
    </row>
    <row r="4237" spans="1:9" x14ac:dyDescent="0.25">
      <c r="A4237" s="47"/>
      <c r="B4237" s="47"/>
      <c r="C4237" s="47"/>
      <c r="D4237" s="47"/>
      <c r="E4237" s="47"/>
      <c r="F4237" s="47"/>
      <c r="G4237" s="47"/>
      <c r="H4237" s="47"/>
      <c r="I4237" s="47"/>
    </row>
    <row r="4238" spans="1:9" x14ac:dyDescent="0.25">
      <c r="A4238" s="47"/>
      <c r="B4238" s="47"/>
      <c r="C4238" s="47"/>
      <c r="D4238" s="47"/>
      <c r="E4238" s="47"/>
      <c r="F4238" s="47"/>
      <c r="G4238" s="47"/>
      <c r="H4238" s="47"/>
      <c r="I4238" s="47"/>
    </row>
    <row r="4239" spans="1:9" x14ac:dyDescent="0.25">
      <c r="A4239" s="47"/>
      <c r="B4239" s="47"/>
      <c r="C4239" s="47"/>
      <c r="D4239" s="47"/>
      <c r="E4239" s="47"/>
      <c r="F4239" s="47"/>
      <c r="G4239" s="47"/>
      <c r="H4239" s="47"/>
      <c r="I4239" s="47"/>
    </row>
    <row r="4240" spans="1:9" x14ac:dyDescent="0.25">
      <c r="A4240" s="47"/>
      <c r="B4240" s="47"/>
      <c r="C4240" s="47"/>
      <c r="D4240" s="47"/>
      <c r="E4240" s="47"/>
      <c r="F4240" s="47"/>
      <c r="G4240" s="47"/>
      <c r="H4240" s="47"/>
      <c r="I4240" s="47"/>
    </row>
    <row r="4241" spans="1:9" x14ac:dyDescent="0.25">
      <c r="A4241" s="47"/>
      <c r="B4241" s="47"/>
      <c r="C4241" s="47"/>
      <c r="D4241" s="47"/>
      <c r="E4241" s="47"/>
      <c r="F4241" s="47"/>
      <c r="G4241" s="47"/>
      <c r="H4241" s="47"/>
      <c r="I4241" s="47"/>
    </row>
    <row r="4242" spans="1:9" x14ac:dyDescent="0.25">
      <c r="A4242" s="47"/>
      <c r="B4242" s="47"/>
      <c r="C4242" s="47"/>
      <c r="D4242" s="47"/>
      <c r="E4242" s="47"/>
      <c r="F4242" s="47"/>
      <c r="G4242" s="47"/>
      <c r="H4242" s="47"/>
      <c r="I4242" s="47"/>
    </row>
    <row r="4243" spans="1:9" x14ac:dyDescent="0.25">
      <c r="A4243" s="47"/>
      <c r="B4243" s="47"/>
      <c r="C4243" s="47"/>
      <c r="D4243" s="47"/>
      <c r="E4243" s="47"/>
      <c r="F4243" s="47"/>
      <c r="G4243" s="47"/>
      <c r="H4243" s="47"/>
      <c r="I4243" s="47"/>
    </row>
    <row r="4244" spans="1:9" x14ac:dyDescent="0.25">
      <c r="A4244" s="47"/>
      <c r="B4244" s="47"/>
      <c r="C4244" s="47"/>
      <c r="D4244" s="47"/>
      <c r="E4244" s="47"/>
      <c r="F4244" s="47"/>
      <c r="G4244" s="47"/>
      <c r="H4244" s="47"/>
      <c r="I4244" s="47"/>
    </row>
    <row r="4245" spans="1:9" x14ac:dyDescent="0.25">
      <c r="A4245" s="47"/>
      <c r="B4245" s="47"/>
      <c r="C4245" s="47"/>
      <c r="D4245" s="47"/>
      <c r="E4245" s="47"/>
      <c r="F4245" s="47"/>
      <c r="G4245" s="47"/>
      <c r="H4245" s="47"/>
      <c r="I4245" s="47"/>
    </row>
    <row r="4246" spans="1:9" x14ac:dyDescent="0.25">
      <c r="A4246" s="47"/>
      <c r="B4246" s="47"/>
      <c r="C4246" s="47"/>
      <c r="D4246" s="47"/>
      <c r="E4246" s="47"/>
      <c r="F4246" s="47"/>
      <c r="G4246" s="47"/>
      <c r="H4246" s="47"/>
      <c r="I4246" s="47"/>
    </row>
    <row r="4247" spans="1:9" x14ac:dyDescent="0.25">
      <c r="A4247" s="47"/>
      <c r="B4247" s="47"/>
      <c r="C4247" s="47"/>
      <c r="D4247" s="47"/>
      <c r="E4247" s="47"/>
      <c r="F4247" s="47"/>
      <c r="G4247" s="47"/>
      <c r="H4247" s="47"/>
      <c r="I4247" s="47"/>
    </row>
    <row r="4248" spans="1:9" x14ac:dyDescent="0.25">
      <c r="A4248" s="47"/>
      <c r="B4248" s="47"/>
      <c r="C4248" s="47"/>
      <c r="D4248" s="47"/>
      <c r="E4248" s="47"/>
      <c r="F4248" s="47"/>
      <c r="G4248" s="47"/>
      <c r="H4248" s="47"/>
      <c r="I4248" s="47"/>
    </row>
    <row r="4249" spans="1:9" x14ac:dyDescent="0.25">
      <c r="A4249" s="47"/>
      <c r="B4249" s="47"/>
      <c r="C4249" s="47"/>
      <c r="D4249" s="47"/>
      <c r="E4249" s="47"/>
      <c r="F4249" s="47"/>
      <c r="G4249" s="47"/>
      <c r="H4249" s="47"/>
      <c r="I4249" s="47"/>
    </row>
    <row r="4250" spans="1:9" x14ac:dyDescent="0.25">
      <c r="A4250" s="47"/>
      <c r="B4250" s="47"/>
      <c r="C4250" s="47"/>
      <c r="D4250" s="47"/>
      <c r="E4250" s="47"/>
      <c r="F4250" s="47"/>
      <c r="G4250" s="47"/>
      <c r="H4250" s="47"/>
      <c r="I4250" s="47"/>
    </row>
    <row r="4251" spans="1:9" x14ac:dyDescent="0.25">
      <c r="A4251" s="47"/>
      <c r="B4251" s="47"/>
      <c r="C4251" s="47"/>
      <c r="D4251" s="47"/>
      <c r="E4251" s="47"/>
      <c r="F4251" s="47"/>
      <c r="G4251" s="47"/>
      <c r="H4251" s="47"/>
      <c r="I4251" s="47"/>
    </row>
    <row r="4252" spans="1:9" x14ac:dyDescent="0.25">
      <c r="A4252" s="47"/>
      <c r="B4252" s="47"/>
      <c r="C4252" s="47"/>
      <c r="D4252" s="47"/>
      <c r="E4252" s="47"/>
      <c r="F4252" s="47"/>
      <c r="G4252" s="47"/>
      <c r="H4252" s="47"/>
      <c r="I4252" s="47"/>
    </row>
    <row r="4253" spans="1:9" x14ac:dyDescent="0.25">
      <c r="A4253" s="47"/>
      <c r="B4253" s="47"/>
      <c r="C4253" s="47"/>
      <c r="D4253" s="47"/>
      <c r="E4253" s="47"/>
      <c r="F4253" s="47"/>
      <c r="G4253" s="47"/>
      <c r="H4253" s="47"/>
      <c r="I4253" s="47"/>
    </row>
    <row r="4254" spans="1:9" x14ac:dyDescent="0.25">
      <c r="A4254" s="47"/>
      <c r="B4254" s="47"/>
      <c r="C4254" s="47"/>
      <c r="D4254" s="47"/>
      <c r="E4254" s="47"/>
      <c r="F4254" s="47"/>
      <c r="G4254" s="47"/>
      <c r="H4254" s="47"/>
      <c r="I4254" s="47"/>
    </row>
    <row r="4255" spans="1:9" x14ac:dyDescent="0.25">
      <c r="A4255" s="47"/>
      <c r="B4255" s="47"/>
      <c r="C4255" s="47"/>
      <c r="D4255" s="47"/>
      <c r="E4255" s="47"/>
      <c r="F4255" s="47"/>
      <c r="G4255" s="47"/>
      <c r="H4255" s="47"/>
      <c r="I4255" s="47"/>
    </row>
    <row r="4256" spans="1:9" x14ac:dyDescent="0.25">
      <c r="A4256" s="47"/>
      <c r="B4256" s="47"/>
      <c r="C4256" s="47"/>
      <c r="D4256" s="47"/>
      <c r="E4256" s="47"/>
      <c r="F4256" s="47"/>
      <c r="G4256" s="47"/>
      <c r="H4256" s="47"/>
      <c r="I4256" s="47"/>
    </row>
    <row r="4257" spans="1:9" x14ac:dyDescent="0.25">
      <c r="A4257" s="47"/>
      <c r="B4257" s="47"/>
      <c r="C4257" s="47"/>
      <c r="D4257" s="47"/>
      <c r="E4257" s="47"/>
      <c r="F4257" s="47"/>
      <c r="G4257" s="47"/>
      <c r="H4257" s="47"/>
      <c r="I4257" s="47"/>
    </row>
    <row r="4258" spans="1:9" x14ac:dyDescent="0.25">
      <c r="A4258" s="47"/>
      <c r="B4258" s="47"/>
      <c r="C4258" s="47"/>
      <c r="D4258" s="47"/>
      <c r="E4258" s="47"/>
      <c r="F4258" s="47"/>
      <c r="G4258" s="47"/>
      <c r="H4258" s="47"/>
      <c r="I4258" s="47"/>
    </row>
    <row r="4259" spans="1:9" x14ac:dyDescent="0.25">
      <c r="A4259" s="47"/>
      <c r="B4259" s="47"/>
      <c r="C4259" s="47"/>
      <c r="D4259" s="47"/>
      <c r="E4259" s="47"/>
      <c r="F4259" s="47"/>
      <c r="G4259" s="47"/>
      <c r="H4259" s="47"/>
      <c r="I4259" s="47"/>
    </row>
    <row r="4260" spans="1:9" x14ac:dyDescent="0.25">
      <c r="A4260" s="47"/>
      <c r="B4260" s="47"/>
      <c r="C4260" s="47"/>
      <c r="D4260" s="47"/>
      <c r="E4260" s="47"/>
      <c r="F4260" s="47"/>
      <c r="G4260" s="47"/>
      <c r="H4260" s="47"/>
      <c r="I4260" s="47"/>
    </row>
    <row r="4261" spans="1:9" x14ac:dyDescent="0.25">
      <c r="A4261" s="47"/>
      <c r="B4261" s="47"/>
      <c r="C4261" s="47"/>
      <c r="D4261" s="47"/>
      <c r="E4261" s="47"/>
      <c r="F4261" s="47"/>
      <c r="G4261" s="47"/>
      <c r="H4261" s="47"/>
      <c r="I4261" s="47"/>
    </row>
    <row r="4262" spans="1:9" x14ac:dyDescent="0.25">
      <c r="A4262" s="47"/>
      <c r="B4262" s="47"/>
      <c r="C4262" s="47"/>
      <c r="D4262" s="47"/>
      <c r="E4262" s="47"/>
      <c r="F4262" s="47"/>
      <c r="G4262" s="47"/>
      <c r="H4262" s="47"/>
      <c r="I4262" s="47"/>
    </row>
    <row r="4263" spans="1:9" x14ac:dyDescent="0.25">
      <c r="A4263" s="47"/>
      <c r="B4263" s="47"/>
      <c r="C4263" s="47"/>
      <c r="D4263" s="47"/>
      <c r="E4263" s="47"/>
      <c r="F4263" s="47"/>
      <c r="G4263" s="47"/>
      <c r="H4263" s="47"/>
      <c r="I4263" s="47"/>
    </row>
    <row r="4264" spans="1:9" x14ac:dyDescent="0.25">
      <c r="A4264" s="47"/>
      <c r="B4264" s="47"/>
      <c r="C4264" s="47"/>
      <c r="D4264" s="47"/>
      <c r="E4264" s="47"/>
      <c r="F4264" s="47"/>
      <c r="G4264" s="47"/>
      <c r="H4264" s="47"/>
      <c r="I4264" s="47"/>
    </row>
    <row r="4265" spans="1:9" x14ac:dyDescent="0.25">
      <c r="A4265" s="47"/>
      <c r="B4265" s="47"/>
      <c r="C4265" s="47"/>
      <c r="D4265" s="47"/>
      <c r="E4265" s="47"/>
      <c r="F4265" s="47"/>
      <c r="G4265" s="47"/>
      <c r="H4265" s="47"/>
      <c r="I4265" s="47"/>
    </row>
    <row r="4266" spans="1:9" x14ac:dyDescent="0.25">
      <c r="A4266" s="47"/>
      <c r="B4266" s="47"/>
      <c r="C4266" s="47"/>
      <c r="D4266" s="47"/>
      <c r="E4266" s="47"/>
      <c r="F4266" s="47"/>
      <c r="G4266" s="47"/>
      <c r="H4266" s="47"/>
      <c r="I4266" s="47"/>
    </row>
    <row r="4267" spans="1:9" x14ac:dyDescent="0.25">
      <c r="A4267" s="47"/>
      <c r="B4267" s="47"/>
      <c r="C4267" s="47"/>
      <c r="D4267" s="47"/>
      <c r="E4267" s="47"/>
      <c r="F4267" s="47"/>
      <c r="G4267" s="47"/>
      <c r="H4267" s="47"/>
      <c r="I4267" s="47"/>
    </row>
    <row r="4268" spans="1:9" x14ac:dyDescent="0.25">
      <c r="A4268" s="47"/>
      <c r="B4268" s="47"/>
      <c r="C4268" s="47"/>
      <c r="D4268" s="47"/>
      <c r="E4268" s="47"/>
      <c r="F4268" s="47"/>
      <c r="G4268" s="47"/>
      <c r="H4268" s="47"/>
      <c r="I4268" s="47"/>
    </row>
    <row r="4269" spans="1:9" x14ac:dyDescent="0.25">
      <c r="A4269" s="47"/>
      <c r="B4269" s="47"/>
      <c r="C4269" s="47"/>
      <c r="D4269" s="47"/>
      <c r="E4269" s="47"/>
      <c r="F4269" s="47"/>
      <c r="G4269" s="47"/>
      <c r="H4269" s="47"/>
      <c r="I4269" s="47"/>
    </row>
    <row r="4270" spans="1:9" x14ac:dyDescent="0.25">
      <c r="A4270" s="47"/>
      <c r="B4270" s="47"/>
      <c r="C4270" s="47"/>
      <c r="D4270" s="47"/>
      <c r="E4270" s="47"/>
      <c r="F4270" s="47"/>
      <c r="G4270" s="47"/>
      <c r="H4270" s="47"/>
      <c r="I4270" s="47"/>
    </row>
    <row r="4271" spans="1:9" x14ac:dyDescent="0.25">
      <c r="A4271" s="47"/>
      <c r="B4271" s="47"/>
      <c r="C4271" s="47"/>
      <c r="D4271" s="47"/>
      <c r="E4271" s="47"/>
      <c r="F4271" s="47"/>
      <c r="G4271" s="47"/>
      <c r="H4271" s="47"/>
      <c r="I4271" s="47"/>
    </row>
    <row r="4272" spans="1:9" x14ac:dyDescent="0.25">
      <c r="A4272" s="47"/>
      <c r="B4272" s="47"/>
      <c r="C4272" s="47"/>
      <c r="D4272" s="47"/>
      <c r="E4272" s="47"/>
      <c r="F4272" s="47"/>
      <c r="G4272" s="47"/>
      <c r="H4272" s="47"/>
      <c r="I4272" s="47"/>
    </row>
    <row r="4273" spans="1:9" x14ac:dyDescent="0.25">
      <c r="A4273" s="47"/>
      <c r="B4273" s="47"/>
      <c r="C4273" s="47"/>
      <c r="D4273" s="47"/>
      <c r="E4273" s="47"/>
      <c r="F4273" s="47"/>
      <c r="G4273" s="47"/>
      <c r="H4273" s="47"/>
      <c r="I4273" s="47"/>
    </row>
    <row r="4274" spans="1:9" x14ac:dyDescent="0.25">
      <c r="A4274" s="47"/>
      <c r="B4274" s="47"/>
      <c r="C4274" s="47"/>
      <c r="D4274" s="47"/>
      <c r="E4274" s="47"/>
      <c r="F4274" s="47"/>
      <c r="G4274" s="47"/>
      <c r="H4274" s="47"/>
      <c r="I4274" s="47"/>
    </row>
    <row r="4275" spans="1:9" x14ac:dyDescent="0.25">
      <c r="A4275" s="47"/>
      <c r="B4275" s="47"/>
      <c r="C4275" s="47"/>
      <c r="D4275" s="47"/>
      <c r="E4275" s="47"/>
      <c r="F4275" s="47"/>
      <c r="G4275" s="47"/>
      <c r="H4275" s="47"/>
      <c r="I4275" s="47"/>
    </row>
    <row r="4276" spans="1:9" x14ac:dyDescent="0.25">
      <c r="A4276" s="47"/>
      <c r="B4276" s="47"/>
      <c r="C4276" s="47"/>
      <c r="D4276" s="47"/>
      <c r="E4276" s="47"/>
      <c r="F4276" s="47"/>
      <c r="G4276" s="47"/>
      <c r="H4276" s="47"/>
      <c r="I4276" s="47"/>
    </row>
    <row r="4277" spans="1:9" x14ac:dyDescent="0.25">
      <c r="A4277" s="47"/>
      <c r="B4277" s="47"/>
      <c r="C4277" s="47"/>
      <c r="D4277" s="47"/>
      <c r="E4277" s="47"/>
      <c r="F4277" s="47"/>
      <c r="G4277" s="47"/>
      <c r="H4277" s="47"/>
      <c r="I4277" s="47"/>
    </row>
    <row r="4278" spans="1:9" x14ac:dyDescent="0.25">
      <c r="A4278" s="47"/>
      <c r="B4278" s="47"/>
      <c r="C4278" s="47"/>
      <c r="D4278" s="47"/>
      <c r="E4278" s="47"/>
      <c r="F4278" s="47"/>
      <c r="G4278" s="47"/>
      <c r="H4278" s="47"/>
      <c r="I4278" s="47"/>
    </row>
    <row r="4279" spans="1:9" x14ac:dyDescent="0.25">
      <c r="A4279" s="47"/>
      <c r="B4279" s="47"/>
      <c r="C4279" s="47"/>
      <c r="D4279" s="47"/>
      <c r="E4279" s="47"/>
      <c r="F4279" s="47"/>
      <c r="G4279" s="47"/>
      <c r="H4279" s="47"/>
      <c r="I4279" s="47"/>
    </row>
    <row r="4280" spans="1:9" x14ac:dyDescent="0.25">
      <c r="A4280" s="47"/>
      <c r="B4280" s="47"/>
      <c r="C4280" s="47"/>
      <c r="D4280" s="47"/>
      <c r="E4280" s="47"/>
      <c r="F4280" s="47"/>
      <c r="G4280" s="47"/>
      <c r="H4280" s="47"/>
      <c r="I4280" s="47"/>
    </row>
    <row r="4281" spans="1:9" x14ac:dyDescent="0.25">
      <c r="A4281" s="47"/>
      <c r="B4281" s="47"/>
      <c r="C4281" s="47"/>
      <c r="D4281" s="47"/>
      <c r="E4281" s="47"/>
      <c r="F4281" s="47"/>
      <c r="G4281" s="47"/>
      <c r="H4281" s="47"/>
      <c r="I4281" s="47"/>
    </row>
    <row r="4282" spans="1:9" x14ac:dyDescent="0.25">
      <c r="A4282" s="47"/>
      <c r="B4282" s="47"/>
      <c r="C4282" s="47"/>
      <c r="D4282" s="47"/>
      <c r="E4282" s="47"/>
      <c r="F4282" s="47"/>
      <c r="G4282" s="47"/>
      <c r="H4282" s="47"/>
      <c r="I4282" s="47"/>
    </row>
    <row r="4283" spans="1:9" x14ac:dyDescent="0.25">
      <c r="A4283" s="47"/>
      <c r="B4283" s="47"/>
      <c r="C4283" s="47"/>
      <c r="D4283" s="47"/>
      <c r="E4283" s="47"/>
      <c r="F4283" s="47"/>
      <c r="G4283" s="47"/>
      <c r="H4283" s="47"/>
      <c r="I4283" s="47"/>
    </row>
    <row r="4284" spans="1:9" x14ac:dyDescent="0.25">
      <c r="A4284" s="47"/>
      <c r="B4284" s="47"/>
      <c r="C4284" s="47"/>
      <c r="D4284" s="47"/>
      <c r="E4284" s="47"/>
      <c r="F4284" s="47"/>
      <c r="G4284" s="47"/>
      <c r="H4284" s="47"/>
      <c r="I4284" s="47"/>
    </row>
    <row r="4285" spans="1:9" x14ac:dyDescent="0.25">
      <c r="A4285" s="47"/>
      <c r="B4285" s="47"/>
      <c r="C4285" s="47"/>
      <c r="D4285" s="47"/>
      <c r="E4285" s="47"/>
      <c r="F4285" s="47"/>
      <c r="G4285" s="47"/>
      <c r="H4285" s="47"/>
      <c r="I4285" s="47"/>
    </row>
    <row r="4286" spans="1:9" x14ac:dyDescent="0.25">
      <c r="A4286" s="47"/>
      <c r="B4286" s="47"/>
      <c r="C4286" s="47"/>
      <c r="D4286" s="47"/>
      <c r="E4286" s="47"/>
      <c r="F4286" s="47"/>
      <c r="G4286" s="47"/>
      <c r="H4286" s="47"/>
      <c r="I4286" s="47"/>
    </row>
    <row r="4287" spans="1:9" x14ac:dyDescent="0.25">
      <c r="A4287" s="47"/>
      <c r="B4287" s="47"/>
      <c r="C4287" s="47"/>
      <c r="D4287" s="47"/>
      <c r="E4287" s="47"/>
      <c r="F4287" s="47"/>
      <c r="G4287" s="47"/>
      <c r="H4287" s="47"/>
      <c r="I4287" s="47"/>
    </row>
    <row r="4288" spans="1:9" x14ac:dyDescent="0.25">
      <c r="A4288" s="47"/>
      <c r="B4288" s="47"/>
      <c r="C4288" s="47"/>
      <c r="D4288" s="47"/>
      <c r="E4288" s="47"/>
      <c r="F4288" s="47"/>
      <c r="G4288" s="47"/>
      <c r="H4288" s="47"/>
      <c r="I4288" s="47"/>
    </row>
    <row r="4289" spans="1:9" x14ac:dyDescent="0.25">
      <c r="A4289" s="47"/>
      <c r="B4289" s="47"/>
      <c r="C4289" s="47"/>
      <c r="D4289" s="47"/>
      <c r="E4289" s="47"/>
      <c r="F4289" s="47"/>
      <c r="G4289" s="47"/>
      <c r="H4289" s="47"/>
      <c r="I4289" s="47"/>
    </row>
    <row r="4290" spans="1:9" x14ac:dyDescent="0.25">
      <c r="A4290" s="47"/>
      <c r="B4290" s="47"/>
      <c r="C4290" s="47"/>
      <c r="D4290" s="47"/>
      <c r="E4290" s="47"/>
      <c r="F4290" s="47"/>
      <c r="G4290" s="47"/>
      <c r="H4290" s="47"/>
      <c r="I4290" s="47"/>
    </row>
    <row r="4291" spans="1:9" x14ac:dyDescent="0.25">
      <c r="A4291" s="47"/>
      <c r="B4291" s="47"/>
      <c r="C4291" s="47"/>
      <c r="D4291" s="47"/>
      <c r="E4291" s="47"/>
      <c r="F4291" s="47"/>
      <c r="G4291" s="47"/>
      <c r="H4291" s="47"/>
      <c r="I4291" s="47"/>
    </row>
    <row r="4292" spans="1:9" x14ac:dyDescent="0.25">
      <c r="A4292" s="47"/>
      <c r="B4292" s="47"/>
      <c r="C4292" s="47"/>
      <c r="D4292" s="47"/>
      <c r="E4292" s="47"/>
      <c r="F4292" s="47"/>
      <c r="G4292" s="47"/>
      <c r="H4292" s="47"/>
      <c r="I4292" s="47"/>
    </row>
    <row r="4293" spans="1:9" x14ac:dyDescent="0.25">
      <c r="A4293" s="47"/>
      <c r="B4293" s="47"/>
      <c r="C4293" s="47"/>
      <c r="D4293" s="47"/>
      <c r="E4293" s="47"/>
      <c r="F4293" s="47"/>
      <c r="G4293" s="47"/>
      <c r="H4293" s="47"/>
      <c r="I4293" s="47"/>
    </row>
    <row r="4294" spans="1:9" x14ac:dyDescent="0.25">
      <c r="A4294" s="47"/>
      <c r="B4294" s="47"/>
      <c r="C4294" s="47"/>
      <c r="D4294" s="47"/>
      <c r="E4294" s="47"/>
      <c r="F4294" s="47"/>
      <c r="G4294" s="47"/>
      <c r="H4294" s="47"/>
      <c r="I4294" s="47"/>
    </row>
    <row r="4295" spans="1:9" x14ac:dyDescent="0.25">
      <c r="A4295" s="47"/>
      <c r="B4295" s="47"/>
      <c r="C4295" s="47"/>
      <c r="D4295" s="47"/>
      <c r="E4295" s="47"/>
      <c r="F4295" s="47"/>
      <c r="G4295" s="47"/>
      <c r="H4295" s="47"/>
      <c r="I4295" s="47"/>
    </row>
    <row r="4296" spans="1:9" x14ac:dyDescent="0.25">
      <c r="A4296" s="47"/>
      <c r="B4296" s="47"/>
      <c r="C4296" s="47"/>
      <c r="D4296" s="47"/>
      <c r="E4296" s="47"/>
      <c r="F4296" s="47"/>
      <c r="G4296" s="47"/>
      <c r="H4296" s="47"/>
      <c r="I4296" s="47"/>
    </row>
    <row r="4297" spans="1:9" x14ac:dyDescent="0.25">
      <c r="A4297" s="47"/>
      <c r="B4297" s="47"/>
      <c r="C4297" s="47"/>
      <c r="D4297" s="47"/>
      <c r="E4297" s="47"/>
      <c r="F4297" s="47"/>
      <c r="G4297" s="47"/>
      <c r="H4297" s="47"/>
      <c r="I4297" s="47"/>
    </row>
    <row r="4298" spans="1:9" x14ac:dyDescent="0.25">
      <c r="A4298" s="47"/>
      <c r="B4298" s="47"/>
      <c r="C4298" s="47"/>
      <c r="D4298" s="47"/>
      <c r="E4298" s="47"/>
      <c r="F4298" s="47"/>
      <c r="G4298" s="47"/>
      <c r="H4298" s="47"/>
      <c r="I4298" s="47"/>
    </row>
    <row r="4299" spans="1:9" x14ac:dyDescent="0.25">
      <c r="A4299" s="47"/>
      <c r="B4299" s="47"/>
      <c r="C4299" s="47"/>
      <c r="D4299" s="47"/>
      <c r="E4299" s="47"/>
      <c r="F4299" s="47"/>
      <c r="G4299" s="47"/>
      <c r="H4299" s="47"/>
      <c r="I4299" s="47"/>
    </row>
    <row r="4300" spans="1:9" x14ac:dyDescent="0.25">
      <c r="A4300" s="47"/>
      <c r="B4300" s="47"/>
      <c r="C4300" s="47"/>
      <c r="D4300" s="47"/>
      <c r="E4300" s="47"/>
      <c r="F4300" s="47"/>
      <c r="G4300" s="47"/>
      <c r="H4300" s="47"/>
      <c r="I4300" s="47"/>
    </row>
    <row r="4301" spans="1:9" x14ac:dyDescent="0.25">
      <c r="A4301" s="47"/>
      <c r="B4301" s="47"/>
      <c r="C4301" s="47"/>
      <c r="D4301" s="47"/>
      <c r="E4301" s="47"/>
      <c r="F4301" s="47"/>
      <c r="G4301" s="47"/>
      <c r="H4301" s="47"/>
      <c r="I4301" s="47"/>
    </row>
    <row r="4302" spans="1:9" x14ac:dyDescent="0.25">
      <c r="A4302" s="47"/>
      <c r="B4302" s="47"/>
      <c r="C4302" s="47"/>
      <c r="D4302" s="47"/>
      <c r="E4302" s="47"/>
      <c r="F4302" s="47"/>
      <c r="G4302" s="47"/>
      <c r="H4302" s="47"/>
      <c r="I4302" s="47"/>
    </row>
    <row r="4303" spans="1:9" x14ac:dyDescent="0.25">
      <c r="A4303" s="47"/>
      <c r="B4303" s="47"/>
      <c r="C4303" s="47"/>
      <c r="D4303" s="47"/>
      <c r="E4303" s="47"/>
      <c r="F4303" s="47"/>
      <c r="G4303" s="47"/>
      <c r="H4303" s="47"/>
      <c r="I4303" s="47"/>
    </row>
    <row r="4304" spans="1:9" x14ac:dyDescent="0.25">
      <c r="A4304" s="47"/>
      <c r="B4304" s="47"/>
      <c r="C4304" s="47"/>
      <c r="D4304" s="47"/>
      <c r="E4304" s="47"/>
      <c r="F4304" s="47"/>
      <c r="G4304" s="47"/>
      <c r="H4304" s="47"/>
      <c r="I4304" s="47"/>
    </row>
    <row r="4305" spans="1:9" x14ac:dyDescent="0.25">
      <c r="A4305" s="47"/>
      <c r="B4305" s="47"/>
      <c r="C4305" s="47"/>
      <c r="D4305" s="47"/>
      <c r="E4305" s="47"/>
      <c r="F4305" s="47"/>
      <c r="G4305" s="47"/>
      <c r="H4305" s="47"/>
      <c r="I4305" s="47"/>
    </row>
    <row r="4306" spans="1:9" x14ac:dyDescent="0.25">
      <c r="A4306" s="47"/>
      <c r="B4306" s="47"/>
      <c r="C4306" s="47"/>
      <c r="D4306" s="47"/>
      <c r="E4306" s="47"/>
      <c r="F4306" s="47"/>
      <c r="G4306" s="47"/>
      <c r="H4306" s="47"/>
      <c r="I4306" s="47"/>
    </row>
    <row r="4307" spans="1:9" x14ac:dyDescent="0.25">
      <c r="A4307" s="47"/>
      <c r="B4307" s="47"/>
      <c r="C4307" s="47"/>
      <c r="D4307" s="47"/>
      <c r="E4307" s="47"/>
      <c r="F4307" s="47"/>
      <c r="G4307" s="47"/>
      <c r="H4307" s="47"/>
      <c r="I4307" s="47"/>
    </row>
    <row r="4308" spans="1:9" x14ac:dyDescent="0.25">
      <c r="A4308" s="47"/>
      <c r="B4308" s="47"/>
      <c r="C4308" s="47"/>
      <c r="D4308" s="47"/>
      <c r="E4308" s="47"/>
      <c r="F4308" s="47"/>
      <c r="G4308" s="47"/>
      <c r="H4308" s="47"/>
      <c r="I4308" s="47"/>
    </row>
    <row r="4309" spans="1:9" x14ac:dyDescent="0.25">
      <c r="A4309" s="47"/>
      <c r="B4309" s="47"/>
      <c r="C4309" s="47"/>
      <c r="D4309" s="47"/>
      <c r="E4309" s="47"/>
      <c r="F4309" s="47"/>
      <c r="G4309" s="47"/>
      <c r="H4309" s="47"/>
      <c r="I4309" s="47"/>
    </row>
    <row r="4310" spans="1:9" x14ac:dyDescent="0.25">
      <c r="A4310" s="47"/>
      <c r="B4310" s="47"/>
      <c r="C4310" s="47"/>
      <c r="D4310" s="47"/>
      <c r="E4310" s="47"/>
      <c r="F4310" s="47"/>
      <c r="G4310" s="47"/>
      <c r="H4310" s="47"/>
      <c r="I4310" s="47"/>
    </row>
    <row r="4311" spans="1:9" x14ac:dyDescent="0.25">
      <c r="A4311" s="47"/>
      <c r="B4311" s="47"/>
      <c r="C4311" s="47"/>
      <c r="D4311" s="47"/>
      <c r="E4311" s="47"/>
      <c r="F4311" s="47"/>
      <c r="G4311" s="47"/>
      <c r="H4311" s="47"/>
      <c r="I4311" s="47"/>
    </row>
    <row r="4312" spans="1:9" x14ac:dyDescent="0.25">
      <c r="A4312" s="47"/>
      <c r="B4312" s="47"/>
      <c r="C4312" s="47"/>
      <c r="D4312" s="47"/>
      <c r="E4312" s="47"/>
      <c r="F4312" s="47"/>
      <c r="G4312" s="47"/>
      <c r="H4312" s="47"/>
      <c r="I4312" s="47"/>
    </row>
    <row r="4313" spans="1:9" x14ac:dyDescent="0.25">
      <c r="A4313" s="47"/>
      <c r="B4313" s="47"/>
      <c r="C4313" s="47"/>
      <c r="D4313" s="47"/>
      <c r="E4313" s="47"/>
      <c r="F4313" s="47"/>
      <c r="G4313" s="47"/>
      <c r="H4313" s="47"/>
      <c r="I4313" s="47"/>
    </row>
    <row r="4314" spans="1:9" x14ac:dyDescent="0.25">
      <c r="A4314" s="47"/>
      <c r="B4314" s="47"/>
      <c r="C4314" s="47"/>
      <c r="D4314" s="47"/>
      <c r="E4314" s="47"/>
      <c r="F4314" s="47"/>
      <c r="G4314" s="47"/>
      <c r="H4314" s="47"/>
      <c r="I4314" s="47"/>
    </row>
    <row r="4315" spans="1:9" x14ac:dyDescent="0.25">
      <c r="A4315" s="47"/>
      <c r="B4315" s="47"/>
      <c r="C4315" s="47"/>
      <c r="D4315" s="47"/>
      <c r="E4315" s="47"/>
      <c r="F4315" s="47"/>
      <c r="G4315" s="47"/>
      <c r="H4315" s="47"/>
      <c r="I4315" s="47"/>
    </row>
    <row r="4316" spans="1:9" x14ac:dyDescent="0.25">
      <c r="A4316" s="47"/>
      <c r="B4316" s="47"/>
      <c r="C4316" s="47"/>
      <c r="D4316" s="47"/>
      <c r="E4316" s="47"/>
      <c r="F4316" s="47"/>
      <c r="G4316" s="47"/>
      <c r="H4316" s="47"/>
      <c r="I4316" s="47"/>
    </row>
    <row r="4317" spans="1:9" x14ac:dyDescent="0.25">
      <c r="A4317" s="47"/>
      <c r="B4317" s="47"/>
      <c r="C4317" s="47"/>
      <c r="D4317" s="47"/>
      <c r="E4317" s="47"/>
      <c r="F4317" s="47"/>
      <c r="G4317" s="47"/>
      <c r="H4317" s="47"/>
      <c r="I4317" s="47"/>
    </row>
    <row r="4318" spans="1:9" x14ac:dyDescent="0.25">
      <c r="A4318" s="47"/>
      <c r="B4318" s="47"/>
      <c r="C4318" s="47"/>
      <c r="D4318" s="47"/>
      <c r="E4318" s="47"/>
      <c r="F4318" s="47"/>
      <c r="G4318" s="47"/>
      <c r="H4318" s="47"/>
      <c r="I4318" s="47"/>
    </row>
    <row r="4319" spans="1:9" x14ac:dyDescent="0.25">
      <c r="A4319" s="47"/>
      <c r="B4319" s="47"/>
      <c r="C4319" s="47"/>
      <c r="D4319" s="47"/>
      <c r="E4319" s="47"/>
      <c r="F4319" s="47"/>
      <c r="G4319" s="47"/>
      <c r="H4319" s="47"/>
      <c r="I4319" s="47"/>
    </row>
    <row r="4320" spans="1:9" x14ac:dyDescent="0.25">
      <c r="A4320" s="47"/>
      <c r="B4320" s="47"/>
      <c r="C4320" s="47"/>
      <c r="D4320" s="47"/>
      <c r="E4320" s="47"/>
      <c r="F4320" s="47"/>
      <c r="G4320" s="47"/>
      <c r="H4320" s="47"/>
      <c r="I4320" s="47"/>
    </row>
    <row r="4321" spans="1:9" x14ac:dyDescent="0.25">
      <c r="A4321" s="47"/>
      <c r="B4321" s="47"/>
      <c r="C4321" s="47"/>
      <c r="D4321" s="47"/>
      <c r="E4321" s="47"/>
      <c r="F4321" s="47"/>
      <c r="G4321" s="47"/>
      <c r="H4321" s="47"/>
      <c r="I4321" s="47"/>
    </row>
    <row r="4322" spans="1:9" x14ac:dyDescent="0.25">
      <c r="A4322" s="47"/>
      <c r="B4322" s="47"/>
      <c r="C4322" s="47"/>
      <c r="D4322" s="47"/>
      <c r="E4322" s="47"/>
      <c r="F4322" s="47"/>
      <c r="G4322" s="47"/>
      <c r="H4322" s="47"/>
      <c r="I4322" s="47"/>
    </row>
    <row r="4323" spans="1:9" x14ac:dyDescent="0.25">
      <c r="A4323" s="47"/>
      <c r="B4323" s="47"/>
      <c r="C4323" s="47"/>
      <c r="D4323" s="47"/>
      <c r="E4323" s="47"/>
      <c r="F4323" s="47"/>
      <c r="G4323" s="47"/>
      <c r="H4323" s="47"/>
      <c r="I4323" s="47"/>
    </row>
    <row r="4324" spans="1:9" x14ac:dyDescent="0.25">
      <c r="A4324" s="47"/>
      <c r="B4324" s="47"/>
      <c r="C4324" s="47"/>
      <c r="D4324" s="47"/>
      <c r="E4324" s="47"/>
      <c r="F4324" s="47"/>
      <c r="G4324" s="47"/>
      <c r="H4324" s="47"/>
      <c r="I4324" s="47"/>
    </row>
    <row r="4325" spans="1:9" x14ac:dyDescent="0.25">
      <c r="A4325" s="47"/>
      <c r="B4325" s="47"/>
      <c r="C4325" s="47"/>
      <c r="D4325" s="47"/>
      <c r="E4325" s="47"/>
      <c r="F4325" s="47"/>
      <c r="G4325" s="47"/>
      <c r="H4325" s="47"/>
      <c r="I4325" s="47"/>
    </row>
    <row r="4326" spans="1:9" x14ac:dyDescent="0.25">
      <c r="A4326" s="47"/>
      <c r="B4326" s="47"/>
      <c r="C4326" s="47"/>
      <c r="D4326" s="47"/>
      <c r="E4326" s="47"/>
      <c r="F4326" s="47"/>
      <c r="G4326" s="47"/>
      <c r="H4326" s="47"/>
      <c r="I4326" s="47"/>
    </row>
    <row r="4327" spans="1:9" x14ac:dyDescent="0.25">
      <c r="A4327" s="47"/>
      <c r="B4327" s="47"/>
      <c r="C4327" s="47"/>
      <c r="D4327" s="47"/>
      <c r="E4327" s="47"/>
      <c r="F4327" s="47"/>
      <c r="G4327" s="47"/>
      <c r="H4327" s="47"/>
      <c r="I4327" s="47"/>
    </row>
    <row r="4328" spans="1:9" x14ac:dyDescent="0.25">
      <c r="A4328" s="47"/>
      <c r="B4328" s="47"/>
      <c r="C4328" s="47"/>
      <c r="D4328" s="47"/>
      <c r="E4328" s="47"/>
      <c r="F4328" s="47"/>
      <c r="G4328" s="47"/>
      <c r="H4328" s="47"/>
      <c r="I4328" s="47"/>
    </row>
    <row r="4329" spans="1:9" x14ac:dyDescent="0.25">
      <c r="A4329" s="47"/>
      <c r="B4329" s="47"/>
      <c r="C4329" s="47"/>
      <c r="D4329" s="47"/>
      <c r="E4329" s="47"/>
      <c r="F4329" s="47"/>
      <c r="G4329" s="47"/>
      <c r="H4329" s="47"/>
      <c r="I4329" s="47"/>
    </row>
    <row r="4330" spans="1:9" x14ac:dyDescent="0.25">
      <c r="A4330" s="47"/>
      <c r="B4330" s="47"/>
      <c r="C4330" s="47"/>
      <c r="D4330" s="47"/>
      <c r="E4330" s="47"/>
      <c r="F4330" s="47"/>
      <c r="G4330" s="47"/>
      <c r="H4330" s="47"/>
      <c r="I4330" s="47"/>
    </row>
    <row r="4331" spans="1:9" x14ac:dyDescent="0.25">
      <c r="A4331" s="47"/>
      <c r="B4331" s="47"/>
      <c r="C4331" s="47"/>
      <c r="D4331" s="47"/>
      <c r="E4331" s="47"/>
      <c r="F4331" s="47"/>
      <c r="G4331" s="47"/>
      <c r="H4331" s="47"/>
      <c r="I4331" s="47"/>
    </row>
    <row r="4332" spans="1:9" x14ac:dyDescent="0.25">
      <c r="A4332" s="47"/>
      <c r="B4332" s="47"/>
      <c r="C4332" s="47"/>
      <c r="D4332" s="47"/>
      <c r="E4332" s="47"/>
      <c r="F4332" s="47"/>
      <c r="G4332" s="47"/>
      <c r="H4332" s="47"/>
      <c r="I4332" s="47"/>
    </row>
    <row r="4333" spans="1:9" x14ac:dyDescent="0.25">
      <c r="A4333" s="47"/>
      <c r="B4333" s="47"/>
      <c r="C4333" s="47"/>
      <c r="D4333" s="47"/>
      <c r="E4333" s="47"/>
      <c r="F4333" s="47"/>
      <c r="G4333" s="47"/>
      <c r="H4333" s="47"/>
      <c r="I4333" s="47"/>
    </row>
    <row r="4334" spans="1:9" x14ac:dyDescent="0.25">
      <c r="A4334" s="47"/>
      <c r="B4334" s="47"/>
      <c r="C4334" s="47"/>
      <c r="D4334" s="47"/>
      <c r="E4334" s="47"/>
      <c r="F4334" s="47"/>
      <c r="G4334" s="47"/>
      <c r="H4334" s="47"/>
      <c r="I4334" s="47"/>
    </row>
    <row r="4335" spans="1:9" x14ac:dyDescent="0.25">
      <c r="A4335" s="47"/>
      <c r="B4335" s="47"/>
      <c r="C4335" s="47"/>
      <c r="D4335" s="47"/>
      <c r="E4335" s="47"/>
      <c r="F4335" s="47"/>
      <c r="G4335" s="47"/>
      <c r="H4335" s="47"/>
      <c r="I4335" s="47"/>
    </row>
    <row r="4336" spans="1:9" x14ac:dyDescent="0.25">
      <c r="A4336" s="47"/>
      <c r="B4336" s="47"/>
      <c r="C4336" s="47"/>
      <c r="D4336" s="47"/>
      <c r="E4336" s="47"/>
      <c r="F4336" s="47"/>
      <c r="G4336" s="47"/>
      <c r="H4336" s="47"/>
      <c r="I4336" s="47"/>
    </row>
    <row r="4337" spans="1:9" x14ac:dyDescent="0.25">
      <c r="A4337" s="47"/>
      <c r="B4337" s="47"/>
      <c r="C4337" s="47"/>
      <c r="D4337" s="47"/>
      <c r="E4337" s="47"/>
      <c r="F4337" s="47"/>
      <c r="G4337" s="47"/>
      <c r="H4337" s="47"/>
      <c r="I4337" s="47"/>
    </row>
    <row r="4338" spans="1:9" x14ac:dyDescent="0.25">
      <c r="A4338" s="47"/>
      <c r="B4338" s="47"/>
      <c r="C4338" s="47"/>
      <c r="D4338" s="47"/>
      <c r="E4338" s="47"/>
      <c r="F4338" s="47"/>
      <c r="G4338" s="47"/>
      <c r="H4338" s="47"/>
      <c r="I4338" s="47"/>
    </row>
    <row r="4339" spans="1:9" x14ac:dyDescent="0.25">
      <c r="A4339" s="47"/>
      <c r="B4339" s="47"/>
      <c r="C4339" s="47"/>
      <c r="D4339" s="47"/>
      <c r="E4339" s="47"/>
      <c r="F4339" s="47"/>
      <c r="G4339" s="47"/>
      <c r="H4339" s="47"/>
      <c r="I4339" s="47"/>
    </row>
    <row r="4340" spans="1:9" x14ac:dyDescent="0.25">
      <c r="A4340" s="47"/>
      <c r="B4340" s="47"/>
      <c r="C4340" s="47"/>
      <c r="D4340" s="47"/>
      <c r="E4340" s="47"/>
      <c r="F4340" s="47"/>
      <c r="G4340" s="47"/>
      <c r="H4340" s="47"/>
      <c r="I4340" s="47"/>
    </row>
    <row r="4341" spans="1:9" x14ac:dyDescent="0.25">
      <c r="A4341" s="47"/>
      <c r="B4341" s="47"/>
      <c r="C4341" s="47"/>
      <c r="D4341" s="47"/>
      <c r="E4341" s="47"/>
      <c r="F4341" s="47"/>
      <c r="G4341" s="47"/>
      <c r="H4341" s="47"/>
      <c r="I4341" s="47"/>
    </row>
    <row r="4342" spans="1:9" x14ac:dyDescent="0.25">
      <c r="A4342" s="47"/>
      <c r="B4342" s="47"/>
      <c r="C4342" s="47"/>
      <c r="D4342" s="47"/>
      <c r="E4342" s="47"/>
      <c r="F4342" s="47"/>
      <c r="G4342" s="47"/>
      <c r="H4342" s="47"/>
      <c r="I4342" s="47"/>
    </row>
    <row r="4343" spans="1:9" x14ac:dyDescent="0.25">
      <c r="A4343" s="47"/>
      <c r="B4343" s="47"/>
      <c r="C4343" s="47"/>
      <c r="D4343" s="47"/>
      <c r="E4343" s="47"/>
      <c r="F4343" s="47"/>
      <c r="G4343" s="47"/>
      <c r="H4343" s="47"/>
      <c r="I4343" s="47"/>
    </row>
    <row r="4344" spans="1:9" x14ac:dyDescent="0.25">
      <c r="A4344" s="47"/>
      <c r="B4344" s="47"/>
      <c r="C4344" s="47"/>
      <c r="D4344" s="47"/>
      <c r="E4344" s="47"/>
      <c r="F4344" s="47"/>
      <c r="G4344" s="47"/>
      <c r="H4344" s="47"/>
      <c r="I4344" s="47"/>
    </row>
    <row r="4345" spans="1:9" x14ac:dyDescent="0.25">
      <c r="A4345" s="47"/>
      <c r="B4345" s="47"/>
      <c r="C4345" s="47"/>
      <c r="D4345" s="47"/>
      <c r="E4345" s="47"/>
      <c r="F4345" s="47"/>
      <c r="G4345" s="47"/>
      <c r="H4345" s="47"/>
      <c r="I4345" s="47"/>
    </row>
    <row r="4346" spans="1:9" x14ac:dyDescent="0.25">
      <c r="A4346" s="47"/>
      <c r="B4346" s="47"/>
      <c r="C4346" s="47"/>
      <c r="D4346" s="47"/>
      <c r="E4346" s="47"/>
      <c r="F4346" s="47"/>
      <c r="G4346" s="47"/>
      <c r="H4346" s="47"/>
      <c r="I4346" s="47"/>
    </row>
    <row r="4347" spans="1:9" x14ac:dyDescent="0.25">
      <c r="A4347" s="47"/>
      <c r="B4347" s="47"/>
      <c r="C4347" s="47"/>
      <c r="D4347" s="47"/>
      <c r="E4347" s="47"/>
      <c r="F4347" s="47"/>
      <c r="G4347" s="47"/>
      <c r="H4347" s="47"/>
      <c r="I4347" s="47"/>
    </row>
    <row r="4348" spans="1:9" x14ac:dyDescent="0.25">
      <c r="A4348" s="47"/>
      <c r="B4348" s="47"/>
      <c r="C4348" s="47"/>
      <c r="D4348" s="47"/>
      <c r="E4348" s="47"/>
      <c r="F4348" s="47"/>
      <c r="G4348" s="47"/>
      <c r="H4348" s="47"/>
      <c r="I4348" s="47"/>
    </row>
    <row r="4349" spans="1:9" x14ac:dyDescent="0.25">
      <c r="A4349" s="47"/>
      <c r="B4349" s="47"/>
      <c r="C4349" s="47"/>
      <c r="D4349" s="47"/>
      <c r="E4349" s="47"/>
      <c r="F4349" s="47"/>
      <c r="G4349" s="47"/>
      <c r="H4349" s="47"/>
      <c r="I4349" s="47"/>
    </row>
    <row r="4350" spans="1:9" x14ac:dyDescent="0.25">
      <c r="A4350" s="47"/>
      <c r="B4350" s="47"/>
      <c r="C4350" s="47"/>
      <c r="D4350" s="47"/>
      <c r="E4350" s="47"/>
      <c r="F4350" s="47"/>
      <c r="G4350" s="47"/>
      <c r="H4350" s="47"/>
      <c r="I4350" s="47"/>
    </row>
    <row r="4351" spans="1:9" x14ac:dyDescent="0.25">
      <c r="A4351" s="47"/>
      <c r="B4351" s="47"/>
      <c r="C4351" s="47"/>
      <c r="D4351" s="47"/>
      <c r="E4351" s="47"/>
      <c r="F4351" s="47"/>
      <c r="G4351" s="47"/>
      <c r="H4351" s="47"/>
      <c r="I4351" s="47"/>
    </row>
    <row r="4352" spans="1:9" x14ac:dyDescent="0.25">
      <c r="A4352" s="47"/>
      <c r="B4352" s="47"/>
      <c r="C4352" s="47"/>
      <c r="D4352" s="47"/>
      <c r="E4352" s="47"/>
      <c r="F4352" s="47"/>
      <c r="G4352" s="47"/>
      <c r="H4352" s="47"/>
      <c r="I4352" s="47"/>
    </row>
    <row r="4353" spans="1:9" x14ac:dyDescent="0.25">
      <c r="A4353" s="47"/>
      <c r="B4353" s="47"/>
      <c r="C4353" s="47"/>
      <c r="D4353" s="47"/>
      <c r="E4353" s="47"/>
      <c r="F4353" s="47"/>
      <c r="G4353" s="47"/>
      <c r="H4353" s="47"/>
      <c r="I4353" s="47"/>
    </row>
    <row r="4354" spans="1:9" x14ac:dyDescent="0.25">
      <c r="A4354" s="47"/>
      <c r="B4354" s="47"/>
      <c r="C4354" s="47"/>
      <c r="D4354" s="47"/>
      <c r="E4354" s="47"/>
      <c r="F4354" s="47"/>
      <c r="G4354" s="47"/>
      <c r="H4354" s="47"/>
      <c r="I4354" s="47"/>
    </row>
    <row r="4355" spans="1:9" x14ac:dyDescent="0.25">
      <c r="A4355" s="47"/>
      <c r="B4355" s="47"/>
      <c r="C4355" s="47"/>
      <c r="D4355" s="47"/>
      <c r="E4355" s="47"/>
      <c r="F4355" s="47"/>
      <c r="G4355" s="47"/>
      <c r="H4355" s="47"/>
      <c r="I4355" s="47"/>
    </row>
    <row r="4356" spans="1:9" x14ac:dyDescent="0.25">
      <c r="A4356" s="47"/>
      <c r="B4356" s="47"/>
      <c r="C4356" s="47"/>
      <c r="D4356" s="47"/>
      <c r="E4356" s="47"/>
      <c r="F4356" s="47"/>
      <c r="G4356" s="47"/>
      <c r="H4356" s="47"/>
      <c r="I4356" s="47"/>
    </row>
    <row r="4357" spans="1:9" x14ac:dyDescent="0.25">
      <c r="A4357" s="47"/>
      <c r="B4357" s="47"/>
      <c r="C4357" s="47"/>
      <c r="D4357" s="47"/>
      <c r="E4357" s="47"/>
      <c r="F4357" s="47"/>
      <c r="G4357" s="47"/>
      <c r="H4357" s="47"/>
      <c r="I4357" s="47"/>
    </row>
    <row r="4358" spans="1:9" x14ac:dyDescent="0.25">
      <c r="A4358" s="47"/>
      <c r="B4358" s="47"/>
      <c r="C4358" s="47"/>
      <c r="D4358" s="47"/>
      <c r="E4358" s="47"/>
      <c r="F4358" s="47"/>
      <c r="G4358" s="47"/>
      <c r="H4358" s="47"/>
      <c r="I4358" s="47"/>
    </row>
    <row r="4359" spans="1:9" x14ac:dyDescent="0.25">
      <c r="A4359" s="47"/>
      <c r="B4359" s="47"/>
      <c r="C4359" s="47"/>
      <c r="D4359" s="47"/>
      <c r="E4359" s="47"/>
      <c r="F4359" s="47"/>
      <c r="G4359" s="47"/>
      <c r="H4359" s="47"/>
      <c r="I4359" s="47"/>
    </row>
    <row r="4360" spans="1:9" x14ac:dyDescent="0.25">
      <c r="A4360" s="47"/>
      <c r="B4360" s="47"/>
      <c r="C4360" s="47"/>
      <c r="D4360" s="47"/>
      <c r="E4360" s="47"/>
      <c r="F4360" s="47"/>
      <c r="G4360" s="47"/>
      <c r="H4360" s="47"/>
      <c r="I4360" s="47"/>
    </row>
    <row r="4361" spans="1:9" x14ac:dyDescent="0.25">
      <c r="A4361" s="47"/>
      <c r="B4361" s="47"/>
      <c r="C4361" s="47"/>
      <c r="D4361" s="47"/>
      <c r="E4361" s="47"/>
      <c r="F4361" s="47"/>
      <c r="G4361" s="47"/>
      <c r="H4361" s="47"/>
      <c r="I4361" s="47"/>
    </row>
    <row r="4362" spans="1:9" x14ac:dyDescent="0.25">
      <c r="A4362" s="47"/>
      <c r="B4362" s="47"/>
      <c r="C4362" s="47"/>
      <c r="D4362" s="47"/>
      <c r="E4362" s="47"/>
      <c r="F4362" s="47"/>
      <c r="G4362" s="47"/>
      <c r="H4362" s="47"/>
      <c r="I4362" s="47"/>
    </row>
    <row r="4363" spans="1:9" x14ac:dyDescent="0.25">
      <c r="A4363" s="47"/>
      <c r="B4363" s="47"/>
      <c r="C4363" s="47"/>
      <c r="D4363" s="47"/>
      <c r="E4363" s="47"/>
      <c r="F4363" s="47"/>
      <c r="G4363" s="47"/>
      <c r="H4363" s="47"/>
      <c r="I4363" s="47"/>
    </row>
    <row r="4364" spans="1:9" x14ac:dyDescent="0.25">
      <c r="A4364" s="47"/>
      <c r="B4364" s="47"/>
      <c r="C4364" s="47"/>
      <c r="D4364" s="47"/>
      <c r="E4364" s="47"/>
      <c r="F4364" s="47"/>
      <c r="G4364" s="47"/>
      <c r="H4364" s="47"/>
      <c r="I4364" s="47"/>
    </row>
    <row r="4365" spans="1:9" x14ac:dyDescent="0.25">
      <c r="A4365" s="47"/>
      <c r="B4365" s="47"/>
      <c r="C4365" s="47"/>
      <c r="D4365" s="47"/>
      <c r="E4365" s="47"/>
      <c r="F4365" s="47"/>
      <c r="G4365" s="47"/>
      <c r="H4365" s="47"/>
      <c r="I4365" s="47"/>
    </row>
    <row r="4366" spans="1:9" x14ac:dyDescent="0.25">
      <c r="A4366" s="47"/>
      <c r="B4366" s="47"/>
      <c r="C4366" s="47"/>
      <c r="D4366" s="47"/>
      <c r="E4366" s="47"/>
      <c r="F4366" s="47"/>
      <c r="G4366" s="47"/>
      <c r="H4366" s="47"/>
      <c r="I4366" s="47"/>
    </row>
    <row r="4367" spans="1:9" x14ac:dyDescent="0.25">
      <c r="A4367" s="47"/>
      <c r="B4367" s="47"/>
      <c r="C4367" s="47"/>
      <c r="D4367" s="47"/>
      <c r="E4367" s="47"/>
      <c r="F4367" s="47"/>
      <c r="G4367" s="47"/>
      <c r="H4367" s="47"/>
      <c r="I4367" s="47"/>
    </row>
    <row r="4368" spans="1:9" x14ac:dyDescent="0.25">
      <c r="A4368" s="47"/>
      <c r="B4368" s="47"/>
      <c r="C4368" s="47"/>
      <c r="D4368" s="47"/>
      <c r="E4368" s="47"/>
      <c r="F4368" s="47"/>
      <c r="G4368" s="47"/>
      <c r="H4368" s="47"/>
      <c r="I4368" s="47"/>
    </row>
    <row r="4369" spans="1:9" x14ac:dyDescent="0.25">
      <c r="A4369" s="47"/>
      <c r="B4369" s="47"/>
      <c r="C4369" s="47"/>
      <c r="D4369" s="47"/>
      <c r="E4369" s="47"/>
      <c r="F4369" s="47"/>
      <c r="G4369" s="47"/>
      <c r="H4369" s="47"/>
      <c r="I4369" s="47"/>
    </row>
    <row r="4370" spans="1:9" x14ac:dyDescent="0.25">
      <c r="A4370" s="47"/>
      <c r="B4370" s="47"/>
      <c r="C4370" s="47"/>
      <c r="D4370" s="47"/>
      <c r="E4370" s="47"/>
      <c r="F4370" s="47"/>
      <c r="G4370" s="47"/>
      <c r="H4370" s="47"/>
      <c r="I4370" s="47"/>
    </row>
    <row r="4371" spans="1:9" x14ac:dyDescent="0.25">
      <c r="A4371" s="47"/>
      <c r="B4371" s="47"/>
      <c r="C4371" s="47"/>
      <c r="D4371" s="47"/>
      <c r="E4371" s="47"/>
      <c r="F4371" s="47"/>
      <c r="G4371" s="47"/>
      <c r="H4371" s="47"/>
      <c r="I4371" s="47"/>
    </row>
    <row r="4372" spans="1:9" x14ac:dyDescent="0.25">
      <c r="A4372" s="47"/>
      <c r="B4372" s="47"/>
      <c r="C4372" s="47"/>
      <c r="D4372" s="47"/>
      <c r="E4372" s="47"/>
      <c r="F4372" s="47"/>
      <c r="G4372" s="47"/>
      <c r="H4372" s="47"/>
      <c r="I4372" s="47"/>
    </row>
    <row r="4373" spans="1:9" x14ac:dyDescent="0.25">
      <c r="A4373" s="47"/>
      <c r="B4373" s="47"/>
      <c r="C4373" s="47"/>
      <c r="D4373" s="47"/>
      <c r="E4373" s="47"/>
      <c r="F4373" s="47"/>
      <c r="G4373" s="47"/>
      <c r="H4373" s="47"/>
      <c r="I4373" s="47"/>
    </row>
    <row r="4374" spans="1:9" x14ac:dyDescent="0.25">
      <c r="A4374" s="47"/>
      <c r="B4374" s="47"/>
      <c r="C4374" s="47"/>
      <c r="D4374" s="47"/>
      <c r="E4374" s="47"/>
      <c r="F4374" s="47"/>
      <c r="G4374" s="47"/>
      <c r="H4374" s="47"/>
      <c r="I4374" s="47"/>
    </row>
    <row r="4375" spans="1:9" x14ac:dyDescent="0.25">
      <c r="A4375" s="47"/>
      <c r="B4375" s="47"/>
      <c r="C4375" s="47"/>
      <c r="D4375" s="47"/>
      <c r="E4375" s="47"/>
      <c r="F4375" s="47"/>
      <c r="G4375" s="47"/>
      <c r="H4375" s="47"/>
      <c r="I4375" s="47"/>
    </row>
    <row r="4376" spans="1:9" x14ac:dyDescent="0.25">
      <c r="A4376" s="47"/>
      <c r="B4376" s="47"/>
      <c r="C4376" s="47"/>
      <c r="D4376" s="47"/>
      <c r="E4376" s="47"/>
      <c r="F4376" s="47"/>
      <c r="G4376" s="47"/>
      <c r="H4376" s="47"/>
      <c r="I4376" s="47"/>
    </row>
    <row r="4377" spans="1:9" x14ac:dyDescent="0.25">
      <c r="A4377" s="47"/>
      <c r="B4377" s="47"/>
      <c r="C4377" s="47"/>
      <c r="D4377" s="47"/>
      <c r="E4377" s="47"/>
      <c r="F4377" s="47"/>
      <c r="G4377" s="47"/>
      <c r="H4377" s="47"/>
      <c r="I4377" s="47"/>
    </row>
    <row r="4378" spans="1:9" x14ac:dyDescent="0.25">
      <c r="A4378" s="47"/>
      <c r="B4378" s="47"/>
      <c r="C4378" s="47"/>
      <c r="D4378" s="47"/>
      <c r="E4378" s="47"/>
      <c r="F4378" s="47"/>
      <c r="G4378" s="47"/>
      <c r="H4378" s="47"/>
      <c r="I4378" s="47"/>
    </row>
    <row r="4379" spans="1:9" x14ac:dyDescent="0.25">
      <c r="A4379" s="47"/>
      <c r="B4379" s="47"/>
      <c r="C4379" s="47"/>
      <c r="D4379" s="47"/>
      <c r="E4379" s="47"/>
      <c r="F4379" s="47"/>
      <c r="G4379" s="47"/>
      <c r="H4379" s="47"/>
      <c r="I4379" s="47"/>
    </row>
    <row r="4380" spans="1:9" x14ac:dyDescent="0.25">
      <c r="A4380" s="47"/>
      <c r="B4380" s="47"/>
      <c r="C4380" s="47"/>
      <c r="D4380" s="47"/>
      <c r="E4380" s="47"/>
      <c r="F4380" s="47"/>
      <c r="G4380" s="47"/>
      <c r="H4380" s="47"/>
      <c r="I4380" s="47"/>
    </row>
    <row r="4381" spans="1:9" x14ac:dyDescent="0.25">
      <c r="A4381" s="47"/>
      <c r="B4381" s="47"/>
      <c r="C4381" s="47"/>
      <c r="D4381" s="47"/>
      <c r="E4381" s="47"/>
      <c r="F4381" s="47"/>
      <c r="G4381" s="47"/>
      <c r="H4381" s="47"/>
      <c r="I4381" s="47"/>
    </row>
    <row r="4382" spans="1:9" x14ac:dyDescent="0.25">
      <c r="A4382" s="47"/>
      <c r="B4382" s="47"/>
      <c r="C4382" s="47"/>
      <c r="D4382" s="47"/>
      <c r="E4382" s="47"/>
      <c r="F4382" s="47"/>
      <c r="G4382" s="47"/>
      <c r="H4382" s="47"/>
      <c r="I4382" s="47"/>
    </row>
    <row r="4383" spans="1:9" x14ac:dyDescent="0.25">
      <c r="A4383" s="47"/>
      <c r="B4383" s="47"/>
      <c r="C4383" s="47"/>
      <c r="D4383" s="47"/>
      <c r="E4383" s="47"/>
      <c r="F4383" s="47"/>
      <c r="G4383" s="47"/>
      <c r="H4383" s="47"/>
      <c r="I4383" s="47"/>
    </row>
    <row r="4384" spans="1:9" x14ac:dyDescent="0.25">
      <c r="A4384" s="47"/>
      <c r="B4384" s="47"/>
      <c r="C4384" s="47"/>
      <c r="D4384" s="47"/>
      <c r="E4384" s="47"/>
      <c r="F4384" s="47"/>
      <c r="G4384" s="47"/>
      <c r="H4384" s="47"/>
      <c r="I4384" s="47"/>
    </row>
    <row r="4385" spans="1:9" x14ac:dyDescent="0.25">
      <c r="A4385" s="47"/>
      <c r="B4385" s="47"/>
      <c r="C4385" s="47"/>
      <c r="D4385" s="47"/>
      <c r="E4385" s="47"/>
      <c r="F4385" s="47"/>
      <c r="G4385" s="47"/>
      <c r="H4385" s="47"/>
      <c r="I4385" s="47"/>
    </row>
    <row r="4386" spans="1:9" x14ac:dyDescent="0.25">
      <c r="A4386" s="47"/>
      <c r="B4386" s="47"/>
      <c r="C4386" s="47"/>
      <c r="D4386" s="47"/>
      <c r="E4386" s="47"/>
      <c r="F4386" s="47"/>
      <c r="G4386" s="47"/>
      <c r="H4386" s="47"/>
      <c r="I4386" s="47"/>
    </row>
    <row r="4387" spans="1:9" x14ac:dyDescent="0.25">
      <c r="A4387" s="47"/>
      <c r="B4387" s="47"/>
      <c r="C4387" s="47"/>
      <c r="D4387" s="47"/>
      <c r="E4387" s="47"/>
      <c r="F4387" s="47"/>
      <c r="G4387" s="47"/>
      <c r="H4387" s="47"/>
      <c r="I4387" s="47"/>
    </row>
    <row r="4388" spans="1:9" x14ac:dyDescent="0.25">
      <c r="A4388" s="47"/>
      <c r="B4388" s="47"/>
      <c r="C4388" s="47"/>
      <c r="D4388" s="47"/>
      <c r="E4388" s="47"/>
      <c r="F4388" s="47"/>
      <c r="G4388" s="47"/>
      <c r="H4388" s="47"/>
      <c r="I4388" s="47"/>
    </row>
    <row r="4389" spans="1:9" x14ac:dyDescent="0.25">
      <c r="A4389" s="47"/>
      <c r="B4389" s="47"/>
      <c r="C4389" s="47"/>
      <c r="D4389" s="47"/>
      <c r="E4389" s="47"/>
      <c r="F4389" s="47"/>
      <c r="G4389" s="47"/>
      <c r="H4389" s="47"/>
      <c r="I4389" s="47"/>
    </row>
    <row r="4390" spans="1:9" x14ac:dyDescent="0.25">
      <c r="A4390" s="47"/>
      <c r="B4390" s="47"/>
      <c r="C4390" s="47"/>
      <c r="D4390" s="47"/>
      <c r="E4390" s="47"/>
      <c r="F4390" s="47"/>
      <c r="G4390" s="47"/>
      <c r="H4390" s="47"/>
      <c r="I4390" s="47"/>
    </row>
    <row r="4391" spans="1:9" x14ac:dyDescent="0.25">
      <c r="A4391" s="47"/>
      <c r="B4391" s="47"/>
      <c r="C4391" s="47"/>
      <c r="D4391" s="47"/>
      <c r="E4391" s="47"/>
      <c r="F4391" s="47"/>
      <c r="G4391" s="47"/>
      <c r="H4391" s="47"/>
      <c r="I4391" s="47"/>
    </row>
    <row r="4392" spans="1:9" x14ac:dyDescent="0.25">
      <c r="A4392" s="47"/>
      <c r="B4392" s="47"/>
      <c r="C4392" s="47"/>
      <c r="D4392" s="47"/>
      <c r="E4392" s="47"/>
      <c r="F4392" s="47"/>
      <c r="G4392" s="47"/>
      <c r="H4392" s="47"/>
      <c r="I4392" s="47"/>
    </row>
    <row r="4393" spans="1:9" x14ac:dyDescent="0.25">
      <c r="A4393" s="47"/>
      <c r="B4393" s="47"/>
      <c r="C4393" s="47"/>
      <c r="D4393" s="47"/>
      <c r="E4393" s="47"/>
      <c r="F4393" s="47"/>
      <c r="G4393" s="47"/>
      <c r="H4393" s="47"/>
      <c r="I4393" s="47"/>
    </row>
    <row r="4394" spans="1:9" x14ac:dyDescent="0.25">
      <c r="A4394" s="47"/>
      <c r="B4394" s="47"/>
      <c r="C4394" s="47"/>
      <c r="D4394" s="47"/>
      <c r="E4394" s="47"/>
      <c r="F4394" s="47"/>
      <c r="G4394" s="47"/>
      <c r="H4394" s="47"/>
      <c r="I4394" s="47"/>
    </row>
    <row r="4395" spans="1:9" x14ac:dyDescent="0.25">
      <c r="A4395" s="47"/>
      <c r="B4395" s="47"/>
      <c r="C4395" s="47"/>
      <c r="D4395" s="47"/>
      <c r="E4395" s="47"/>
      <c r="F4395" s="47"/>
      <c r="G4395" s="47"/>
      <c r="H4395" s="47"/>
      <c r="I4395" s="47"/>
    </row>
    <row r="4396" spans="1:9" x14ac:dyDescent="0.25">
      <c r="A4396" s="47"/>
      <c r="B4396" s="47"/>
      <c r="C4396" s="47"/>
      <c r="D4396" s="47"/>
      <c r="E4396" s="47"/>
      <c r="F4396" s="47"/>
      <c r="G4396" s="47"/>
      <c r="H4396" s="47"/>
      <c r="I4396" s="47"/>
    </row>
    <row r="4397" spans="1:9" x14ac:dyDescent="0.25">
      <c r="A4397" s="47"/>
      <c r="B4397" s="47"/>
      <c r="C4397" s="47"/>
      <c r="D4397" s="47"/>
      <c r="E4397" s="47"/>
      <c r="F4397" s="47"/>
      <c r="G4397" s="47"/>
      <c r="H4397" s="47"/>
      <c r="I4397" s="47"/>
    </row>
    <row r="4398" spans="1:9" x14ac:dyDescent="0.25">
      <c r="A4398" s="47"/>
      <c r="B4398" s="47"/>
      <c r="C4398" s="47"/>
      <c r="D4398" s="47"/>
      <c r="E4398" s="47"/>
      <c r="F4398" s="47"/>
      <c r="G4398" s="47"/>
      <c r="H4398" s="47"/>
      <c r="I4398" s="47"/>
    </row>
    <row r="4399" spans="1:9" x14ac:dyDescent="0.25">
      <c r="A4399" s="47"/>
      <c r="B4399" s="47"/>
      <c r="C4399" s="47"/>
      <c r="D4399" s="47"/>
      <c r="E4399" s="47"/>
      <c r="F4399" s="47"/>
      <c r="G4399" s="47"/>
      <c r="H4399" s="47"/>
      <c r="I4399" s="47"/>
    </row>
    <row r="4400" spans="1:9" x14ac:dyDescent="0.25">
      <c r="A4400" s="47"/>
      <c r="B4400" s="47"/>
      <c r="C4400" s="47"/>
      <c r="D4400" s="47"/>
      <c r="E4400" s="47"/>
      <c r="F4400" s="47"/>
      <c r="G4400" s="47"/>
      <c r="H4400" s="47"/>
      <c r="I4400" s="47"/>
    </row>
    <row r="4401" spans="1:9" x14ac:dyDescent="0.25">
      <c r="A4401" s="47"/>
      <c r="B4401" s="47"/>
      <c r="C4401" s="47"/>
      <c r="D4401" s="47"/>
      <c r="E4401" s="47"/>
      <c r="F4401" s="47"/>
      <c r="G4401" s="47"/>
      <c r="H4401" s="47"/>
      <c r="I4401" s="47"/>
    </row>
    <row r="4402" spans="1:9" x14ac:dyDescent="0.25">
      <c r="A4402" s="47"/>
      <c r="B4402" s="47"/>
      <c r="C4402" s="47"/>
      <c r="D4402" s="47"/>
      <c r="E4402" s="47"/>
      <c r="F4402" s="47"/>
      <c r="G4402" s="47"/>
      <c r="H4402" s="47"/>
      <c r="I4402" s="47"/>
    </row>
    <row r="4403" spans="1:9" x14ac:dyDescent="0.25">
      <c r="A4403" s="47"/>
      <c r="B4403" s="47"/>
      <c r="C4403" s="47"/>
      <c r="D4403" s="47"/>
      <c r="E4403" s="47"/>
      <c r="F4403" s="47"/>
      <c r="G4403" s="47"/>
      <c r="H4403" s="47"/>
      <c r="I4403" s="47"/>
    </row>
    <row r="4404" spans="1:9" x14ac:dyDescent="0.25">
      <c r="A4404" s="47"/>
      <c r="B4404" s="47"/>
      <c r="C4404" s="47"/>
      <c r="D4404" s="47"/>
      <c r="E4404" s="47"/>
      <c r="F4404" s="47"/>
      <c r="G4404" s="47"/>
      <c r="H4404" s="47"/>
      <c r="I4404" s="47"/>
    </row>
    <row r="4405" spans="1:9" x14ac:dyDescent="0.25">
      <c r="A4405" s="47"/>
      <c r="B4405" s="47"/>
      <c r="C4405" s="47"/>
      <c r="D4405" s="47"/>
      <c r="E4405" s="47"/>
      <c r="F4405" s="47"/>
      <c r="G4405" s="47"/>
      <c r="H4405" s="47"/>
      <c r="I4405" s="47"/>
    </row>
    <row r="4406" spans="1:9" x14ac:dyDescent="0.25">
      <c r="A4406" s="47"/>
      <c r="B4406" s="47"/>
      <c r="C4406" s="47"/>
      <c r="D4406" s="47"/>
      <c r="E4406" s="47"/>
      <c r="F4406" s="47"/>
      <c r="G4406" s="47"/>
      <c r="H4406" s="47"/>
      <c r="I4406" s="47"/>
    </row>
    <row r="4407" spans="1:9" x14ac:dyDescent="0.25">
      <c r="A4407" s="47"/>
      <c r="B4407" s="47"/>
      <c r="C4407" s="47"/>
      <c r="D4407" s="47"/>
      <c r="E4407" s="47"/>
      <c r="F4407" s="47"/>
      <c r="G4407" s="47"/>
      <c r="H4407" s="47"/>
      <c r="I4407" s="47"/>
    </row>
    <row r="4408" spans="1:9" x14ac:dyDescent="0.25">
      <c r="A4408" s="47"/>
      <c r="B4408" s="47"/>
      <c r="C4408" s="47"/>
      <c r="D4408" s="47"/>
      <c r="E4408" s="47"/>
      <c r="F4408" s="47"/>
      <c r="G4408" s="47"/>
      <c r="H4408" s="47"/>
      <c r="I4408" s="47"/>
    </row>
    <row r="4409" spans="1:9" x14ac:dyDescent="0.25">
      <c r="A4409" s="47"/>
      <c r="B4409" s="47"/>
      <c r="C4409" s="47"/>
      <c r="D4409" s="47"/>
      <c r="E4409" s="47"/>
      <c r="F4409" s="47"/>
      <c r="G4409" s="47"/>
      <c r="H4409" s="47"/>
      <c r="I4409" s="47"/>
    </row>
    <row r="4410" spans="1:9" x14ac:dyDescent="0.25">
      <c r="A4410" s="47"/>
      <c r="B4410" s="47"/>
      <c r="C4410" s="47"/>
      <c r="D4410" s="47"/>
      <c r="E4410" s="47"/>
      <c r="F4410" s="47"/>
      <c r="G4410" s="47"/>
      <c r="H4410" s="47"/>
      <c r="I4410" s="47"/>
    </row>
    <row r="4411" spans="1:9" x14ac:dyDescent="0.25">
      <c r="A4411" s="47"/>
      <c r="B4411" s="47"/>
      <c r="C4411" s="47"/>
      <c r="D4411" s="47"/>
      <c r="E4411" s="47"/>
      <c r="F4411" s="47"/>
      <c r="G4411" s="47"/>
      <c r="H4411" s="47"/>
      <c r="I4411" s="47"/>
    </row>
    <row r="4412" spans="1:9" x14ac:dyDescent="0.25">
      <c r="A4412" s="47"/>
      <c r="B4412" s="47"/>
      <c r="C4412" s="47"/>
      <c r="D4412" s="47"/>
      <c r="E4412" s="47"/>
      <c r="F4412" s="47"/>
      <c r="G4412" s="47"/>
      <c r="H4412" s="47"/>
      <c r="I4412" s="47"/>
    </row>
    <row r="4413" spans="1:9" x14ac:dyDescent="0.25">
      <c r="A4413" s="47"/>
      <c r="B4413" s="47"/>
      <c r="C4413" s="47"/>
      <c r="D4413" s="47"/>
      <c r="E4413" s="47"/>
      <c r="F4413" s="47"/>
      <c r="G4413" s="47"/>
      <c r="H4413" s="47"/>
      <c r="I4413" s="47"/>
    </row>
    <row r="4414" spans="1:9" x14ac:dyDescent="0.25">
      <c r="A4414" s="47"/>
      <c r="B4414" s="47"/>
      <c r="C4414" s="47"/>
      <c r="D4414" s="47"/>
      <c r="E4414" s="47"/>
      <c r="F4414" s="47"/>
      <c r="G4414" s="47"/>
      <c r="H4414" s="47"/>
      <c r="I4414" s="47"/>
    </row>
    <row r="4415" spans="1:9" x14ac:dyDescent="0.25">
      <c r="A4415" s="47"/>
      <c r="B4415" s="47"/>
      <c r="C4415" s="47"/>
      <c r="D4415" s="47"/>
      <c r="E4415" s="47"/>
      <c r="F4415" s="47"/>
      <c r="G4415" s="47"/>
      <c r="H4415" s="47"/>
      <c r="I4415" s="47"/>
    </row>
    <row r="4416" spans="1:9" x14ac:dyDescent="0.25">
      <c r="A4416" s="47"/>
      <c r="B4416" s="47"/>
      <c r="C4416" s="47"/>
      <c r="D4416" s="47"/>
      <c r="E4416" s="47"/>
      <c r="F4416" s="47"/>
      <c r="G4416" s="47"/>
      <c r="H4416" s="47"/>
      <c r="I4416" s="47"/>
    </row>
    <row r="4417" spans="1:9" x14ac:dyDescent="0.25">
      <c r="A4417" s="47"/>
      <c r="B4417" s="47"/>
      <c r="C4417" s="47"/>
      <c r="D4417" s="47"/>
      <c r="E4417" s="47"/>
      <c r="F4417" s="47"/>
      <c r="G4417" s="47"/>
      <c r="H4417" s="47"/>
      <c r="I4417" s="47"/>
    </row>
    <row r="4418" spans="1:9" x14ac:dyDescent="0.25">
      <c r="A4418" s="47"/>
      <c r="B4418" s="47"/>
      <c r="C4418" s="47"/>
      <c r="D4418" s="47"/>
      <c r="E4418" s="47"/>
      <c r="F4418" s="47"/>
      <c r="G4418" s="47"/>
      <c r="H4418" s="47"/>
      <c r="I4418" s="47"/>
    </row>
    <row r="4419" spans="1:9" x14ac:dyDescent="0.25">
      <c r="A4419" s="47"/>
      <c r="B4419" s="47"/>
      <c r="C4419" s="47"/>
      <c r="D4419" s="47"/>
      <c r="E4419" s="47"/>
      <c r="F4419" s="47"/>
      <c r="G4419" s="47"/>
      <c r="H4419" s="47"/>
      <c r="I4419" s="47"/>
    </row>
    <row r="4420" spans="1:9" x14ac:dyDescent="0.25">
      <c r="A4420" s="47"/>
      <c r="B4420" s="47"/>
      <c r="C4420" s="47"/>
      <c r="D4420" s="47"/>
      <c r="E4420" s="47"/>
      <c r="F4420" s="47"/>
      <c r="G4420" s="47"/>
      <c r="H4420" s="47"/>
      <c r="I4420" s="47"/>
    </row>
    <row r="4421" spans="1:9" x14ac:dyDescent="0.25">
      <c r="A4421" s="47"/>
      <c r="B4421" s="47"/>
      <c r="C4421" s="47"/>
      <c r="D4421" s="47"/>
      <c r="E4421" s="47"/>
      <c r="F4421" s="47"/>
      <c r="G4421" s="47"/>
      <c r="H4421" s="47"/>
      <c r="I4421" s="47"/>
    </row>
    <row r="4422" spans="1:9" x14ac:dyDescent="0.25">
      <c r="A4422" s="47"/>
      <c r="B4422" s="47"/>
      <c r="C4422" s="47"/>
      <c r="D4422" s="47"/>
      <c r="E4422" s="47"/>
      <c r="F4422" s="47"/>
      <c r="G4422" s="47"/>
      <c r="H4422" s="47"/>
      <c r="I4422" s="47"/>
    </row>
    <row r="4423" spans="1:9" x14ac:dyDescent="0.25">
      <c r="A4423" s="47"/>
      <c r="B4423" s="47"/>
      <c r="C4423" s="47"/>
      <c r="D4423" s="47"/>
      <c r="E4423" s="47"/>
      <c r="F4423" s="47"/>
      <c r="G4423" s="47"/>
      <c r="H4423" s="47"/>
      <c r="I4423" s="47"/>
    </row>
    <row r="4424" spans="1:9" x14ac:dyDescent="0.25">
      <c r="A4424" s="47"/>
      <c r="B4424" s="47"/>
      <c r="C4424" s="47"/>
      <c r="D4424" s="47"/>
      <c r="E4424" s="47"/>
      <c r="F4424" s="47"/>
      <c r="G4424" s="47"/>
      <c r="H4424" s="47"/>
      <c r="I4424" s="47"/>
    </row>
    <row r="4425" spans="1:9" x14ac:dyDescent="0.25">
      <c r="A4425" s="47"/>
      <c r="B4425" s="47"/>
      <c r="C4425" s="47"/>
      <c r="D4425" s="47"/>
      <c r="E4425" s="47"/>
      <c r="F4425" s="47"/>
      <c r="G4425" s="47"/>
      <c r="H4425" s="47"/>
      <c r="I4425" s="47"/>
    </row>
    <row r="4426" spans="1:9" x14ac:dyDescent="0.25">
      <c r="A4426" s="47"/>
      <c r="B4426" s="47"/>
      <c r="C4426" s="47"/>
      <c r="D4426" s="47"/>
      <c r="E4426" s="47"/>
      <c r="F4426" s="47"/>
      <c r="G4426" s="47"/>
      <c r="H4426" s="47"/>
      <c r="I4426" s="47"/>
    </row>
    <row r="4427" spans="1:9" x14ac:dyDescent="0.25">
      <c r="A4427" s="47"/>
      <c r="B4427" s="47"/>
      <c r="C4427" s="47"/>
      <c r="D4427" s="47"/>
      <c r="E4427" s="47"/>
      <c r="F4427" s="47"/>
      <c r="G4427" s="47"/>
      <c r="H4427" s="47"/>
      <c r="I4427" s="47"/>
    </row>
    <row r="4428" spans="1:9" x14ac:dyDescent="0.25">
      <c r="A4428" s="47"/>
      <c r="B4428" s="47"/>
      <c r="C4428" s="47"/>
      <c r="D4428" s="47"/>
      <c r="E4428" s="47"/>
      <c r="F4428" s="47"/>
      <c r="G4428" s="47"/>
      <c r="H4428" s="47"/>
      <c r="I4428" s="47"/>
    </row>
    <row r="4429" spans="1:9" x14ac:dyDescent="0.25">
      <c r="A4429" s="47"/>
      <c r="B4429" s="47"/>
      <c r="C4429" s="47"/>
      <c r="D4429" s="47"/>
      <c r="E4429" s="47"/>
      <c r="F4429" s="47"/>
      <c r="G4429" s="47"/>
      <c r="H4429" s="47"/>
      <c r="I4429" s="47"/>
    </row>
    <row r="4430" spans="1:9" x14ac:dyDescent="0.25">
      <c r="A4430" s="47"/>
      <c r="B4430" s="47"/>
      <c r="C4430" s="47"/>
      <c r="D4430" s="47"/>
      <c r="E4430" s="47"/>
      <c r="F4430" s="47"/>
      <c r="G4430" s="47"/>
      <c r="H4430" s="47"/>
      <c r="I4430" s="47"/>
    </row>
    <row r="4431" spans="1:9" x14ac:dyDescent="0.25">
      <c r="A4431" s="47"/>
      <c r="B4431" s="47"/>
      <c r="C4431" s="47"/>
      <c r="D4431" s="47"/>
      <c r="E4431" s="47"/>
      <c r="F4431" s="47"/>
      <c r="G4431" s="47"/>
      <c r="H4431" s="47"/>
      <c r="I4431" s="47"/>
    </row>
    <row r="4432" spans="1:9" x14ac:dyDescent="0.25">
      <c r="A4432" s="47"/>
      <c r="B4432" s="47"/>
      <c r="C4432" s="47"/>
      <c r="D4432" s="47"/>
      <c r="E4432" s="47"/>
      <c r="F4432" s="47"/>
      <c r="G4432" s="47"/>
      <c r="H4432" s="47"/>
      <c r="I4432" s="47"/>
    </row>
    <row r="4433" spans="1:9" x14ac:dyDescent="0.25">
      <c r="A4433" s="47"/>
      <c r="B4433" s="47"/>
      <c r="C4433" s="47"/>
      <c r="D4433" s="47"/>
      <c r="E4433" s="47"/>
      <c r="F4433" s="47"/>
      <c r="G4433" s="47"/>
      <c r="H4433" s="47"/>
      <c r="I4433" s="47"/>
    </row>
    <row r="4434" spans="1:9" x14ac:dyDescent="0.25">
      <c r="A4434" s="47"/>
      <c r="B4434" s="47"/>
      <c r="C4434" s="47"/>
      <c r="D4434" s="47"/>
      <c r="E4434" s="47"/>
      <c r="F4434" s="47"/>
      <c r="G4434" s="47"/>
      <c r="H4434" s="47"/>
      <c r="I4434" s="47"/>
    </row>
    <row r="4435" spans="1:9" x14ac:dyDescent="0.25">
      <c r="A4435" s="47"/>
      <c r="B4435" s="47"/>
      <c r="C4435" s="47"/>
      <c r="D4435" s="47"/>
      <c r="E4435" s="47"/>
      <c r="F4435" s="47"/>
      <c r="G4435" s="47"/>
      <c r="H4435" s="47"/>
      <c r="I4435" s="47"/>
    </row>
    <row r="4436" spans="1:9" x14ac:dyDescent="0.25">
      <c r="A4436" s="47"/>
      <c r="B4436" s="47"/>
      <c r="C4436" s="47"/>
      <c r="D4436" s="47"/>
      <c r="E4436" s="47"/>
      <c r="F4436" s="47"/>
      <c r="G4436" s="47"/>
      <c r="H4436" s="47"/>
      <c r="I4436" s="47"/>
    </row>
    <row r="4437" spans="1:9" x14ac:dyDescent="0.25">
      <c r="A4437" s="47"/>
      <c r="B4437" s="47"/>
      <c r="C4437" s="47"/>
      <c r="D4437" s="47"/>
      <c r="E4437" s="47"/>
      <c r="F4437" s="47"/>
      <c r="G4437" s="47"/>
      <c r="H4437" s="47"/>
      <c r="I4437" s="47"/>
    </row>
    <row r="4438" spans="1:9" x14ac:dyDescent="0.25">
      <c r="A4438" s="47"/>
      <c r="B4438" s="47"/>
      <c r="C4438" s="47"/>
      <c r="D4438" s="47"/>
      <c r="E4438" s="47"/>
      <c r="F4438" s="47"/>
      <c r="G4438" s="47"/>
      <c r="H4438" s="47"/>
      <c r="I4438" s="47"/>
    </row>
    <row r="4439" spans="1:9" x14ac:dyDescent="0.25">
      <c r="A4439" s="47"/>
      <c r="B4439" s="47"/>
      <c r="C4439" s="47"/>
      <c r="D4439" s="47"/>
      <c r="E4439" s="47"/>
      <c r="F4439" s="47"/>
      <c r="G4439" s="47"/>
      <c r="H4439" s="47"/>
      <c r="I4439" s="47"/>
    </row>
    <row r="4440" spans="1:9" x14ac:dyDescent="0.25">
      <c r="A4440" s="47"/>
      <c r="B4440" s="47"/>
      <c r="C4440" s="47"/>
      <c r="D4440" s="47"/>
      <c r="E4440" s="47"/>
      <c r="F4440" s="47"/>
      <c r="G4440" s="47"/>
      <c r="H4440" s="47"/>
      <c r="I4440" s="47"/>
    </row>
    <row r="4441" spans="1:9" x14ac:dyDescent="0.25">
      <c r="A4441" s="47"/>
      <c r="B4441" s="47"/>
      <c r="C4441" s="47"/>
      <c r="D4441" s="47"/>
      <c r="E4441" s="47"/>
      <c r="F4441" s="47"/>
      <c r="G4441" s="47"/>
      <c r="H4441" s="47"/>
      <c r="I4441" s="47"/>
    </row>
    <row r="4442" spans="1:9" x14ac:dyDescent="0.25">
      <c r="A4442" s="47"/>
      <c r="B4442" s="47"/>
      <c r="C4442" s="47"/>
      <c r="D4442" s="47"/>
      <c r="E4442" s="47"/>
      <c r="F4442" s="47"/>
      <c r="G4442" s="47"/>
      <c r="H4442" s="47"/>
      <c r="I4442" s="47"/>
    </row>
    <row r="4443" spans="1:9" x14ac:dyDescent="0.25">
      <c r="A4443" s="47"/>
      <c r="B4443" s="47"/>
      <c r="C4443" s="47"/>
      <c r="D4443" s="47"/>
      <c r="E4443" s="47"/>
      <c r="F4443" s="47"/>
      <c r="G4443" s="47"/>
      <c r="H4443" s="47"/>
      <c r="I4443" s="47"/>
    </row>
    <row r="4444" spans="1:9" x14ac:dyDescent="0.25">
      <c r="A4444" s="47"/>
      <c r="B4444" s="47"/>
      <c r="C4444" s="47"/>
      <c r="D4444" s="47"/>
      <c r="E4444" s="47"/>
      <c r="F4444" s="47"/>
      <c r="G4444" s="47"/>
      <c r="H4444" s="47"/>
      <c r="I4444" s="47"/>
    </row>
    <row r="4445" spans="1:9" x14ac:dyDescent="0.25">
      <c r="A4445" s="47"/>
      <c r="B4445" s="47"/>
      <c r="C4445" s="47"/>
      <c r="D4445" s="47"/>
      <c r="E4445" s="47"/>
      <c r="F4445" s="47"/>
      <c r="G4445" s="47"/>
      <c r="H4445" s="47"/>
      <c r="I4445" s="47"/>
    </row>
    <row r="4446" spans="1:9" x14ac:dyDescent="0.25">
      <c r="A4446" s="47"/>
      <c r="B4446" s="47"/>
      <c r="C4446" s="47"/>
      <c r="D4446" s="47"/>
      <c r="E4446" s="47"/>
      <c r="F4446" s="47"/>
      <c r="G4446" s="47"/>
      <c r="H4446" s="47"/>
      <c r="I4446" s="47"/>
    </row>
    <row r="4447" spans="1:9" x14ac:dyDescent="0.25">
      <c r="A4447" s="47"/>
      <c r="B4447" s="47"/>
      <c r="C4447" s="47"/>
      <c r="D4447" s="47"/>
      <c r="E4447" s="47"/>
      <c r="F4447" s="47"/>
      <c r="G4447" s="47"/>
      <c r="H4447" s="47"/>
      <c r="I4447" s="47"/>
    </row>
    <row r="4448" spans="1:9" x14ac:dyDescent="0.25">
      <c r="A4448" s="47"/>
      <c r="B4448" s="47"/>
      <c r="C4448" s="47"/>
      <c r="D4448" s="47"/>
      <c r="E4448" s="47"/>
      <c r="F4448" s="47"/>
      <c r="G4448" s="47"/>
      <c r="H4448" s="47"/>
      <c r="I4448" s="47"/>
    </row>
    <row r="4449" spans="1:9" x14ac:dyDescent="0.25">
      <c r="A4449" s="47"/>
      <c r="B4449" s="47"/>
      <c r="C4449" s="47"/>
      <c r="D4449" s="47"/>
      <c r="E4449" s="47"/>
      <c r="F4449" s="47"/>
      <c r="G4449" s="47"/>
      <c r="H4449" s="47"/>
      <c r="I4449" s="47"/>
    </row>
    <row r="4450" spans="1:9" x14ac:dyDescent="0.25">
      <c r="A4450" s="47"/>
      <c r="B4450" s="47"/>
      <c r="C4450" s="47"/>
      <c r="D4450" s="47"/>
      <c r="E4450" s="47"/>
      <c r="F4450" s="47"/>
      <c r="G4450" s="47"/>
      <c r="H4450" s="47"/>
      <c r="I4450" s="47"/>
    </row>
    <row r="4451" spans="1:9" x14ac:dyDescent="0.25">
      <c r="A4451" s="47"/>
      <c r="B4451" s="47"/>
      <c r="C4451" s="47"/>
      <c r="D4451" s="47"/>
      <c r="E4451" s="47"/>
      <c r="F4451" s="47"/>
      <c r="G4451" s="47"/>
      <c r="H4451" s="47"/>
      <c r="I4451" s="47"/>
    </row>
    <row r="4452" spans="1:9" x14ac:dyDescent="0.25">
      <c r="A4452" s="47"/>
      <c r="B4452" s="47"/>
      <c r="C4452" s="47"/>
      <c r="D4452" s="47"/>
      <c r="E4452" s="47"/>
      <c r="F4452" s="47"/>
      <c r="G4452" s="47"/>
      <c r="H4452" s="47"/>
      <c r="I4452" s="47"/>
    </row>
    <row r="4453" spans="1:9" x14ac:dyDescent="0.25">
      <c r="A4453" s="47"/>
      <c r="B4453" s="47"/>
      <c r="C4453" s="47"/>
      <c r="D4453" s="47"/>
      <c r="E4453" s="47"/>
      <c r="F4453" s="47"/>
      <c r="G4453" s="47"/>
      <c r="H4453" s="47"/>
      <c r="I4453" s="47"/>
    </row>
    <row r="4454" spans="1:9" x14ac:dyDescent="0.25">
      <c r="A4454" s="47"/>
      <c r="B4454" s="47"/>
      <c r="C4454" s="47"/>
      <c r="D4454" s="47"/>
      <c r="E4454" s="47"/>
      <c r="F4454" s="47"/>
      <c r="G4454" s="47"/>
      <c r="H4454" s="47"/>
      <c r="I4454" s="47"/>
    </row>
    <row r="4455" spans="1:9" x14ac:dyDescent="0.25">
      <c r="A4455" s="47"/>
      <c r="B4455" s="47"/>
      <c r="C4455" s="47"/>
      <c r="D4455" s="47"/>
      <c r="E4455" s="47"/>
      <c r="F4455" s="47"/>
      <c r="G4455" s="47"/>
      <c r="H4455" s="47"/>
      <c r="I4455" s="47"/>
    </row>
    <row r="4456" spans="1:9" x14ac:dyDescent="0.25">
      <c r="A4456" s="47"/>
      <c r="B4456" s="47"/>
      <c r="C4456" s="47"/>
      <c r="D4456" s="47"/>
      <c r="E4456" s="47"/>
      <c r="F4456" s="47"/>
      <c r="G4456" s="47"/>
      <c r="H4456" s="47"/>
      <c r="I4456" s="47"/>
    </row>
    <row r="4457" spans="1:9" x14ac:dyDescent="0.25">
      <c r="A4457" s="47"/>
      <c r="B4457" s="47"/>
      <c r="C4457" s="47"/>
      <c r="D4457" s="47"/>
      <c r="E4457" s="47"/>
      <c r="F4457" s="47"/>
      <c r="G4457" s="47"/>
      <c r="H4457" s="47"/>
      <c r="I4457" s="47"/>
    </row>
    <row r="4458" spans="1:9" x14ac:dyDescent="0.25">
      <c r="A4458" s="47"/>
      <c r="B4458" s="47"/>
      <c r="C4458" s="47"/>
      <c r="D4458" s="47"/>
      <c r="E4458" s="47"/>
      <c r="F4458" s="47"/>
      <c r="G4458" s="47"/>
      <c r="H4458" s="47"/>
      <c r="I4458" s="47"/>
    </row>
    <row r="4459" spans="1:9" x14ac:dyDescent="0.25">
      <c r="A4459" s="47"/>
      <c r="B4459" s="47"/>
      <c r="C4459" s="47"/>
      <c r="D4459" s="47"/>
      <c r="E4459" s="47"/>
      <c r="F4459" s="47"/>
      <c r="G4459" s="47"/>
      <c r="H4459" s="47"/>
      <c r="I4459" s="47"/>
    </row>
    <row r="4460" spans="1:9" x14ac:dyDescent="0.25">
      <c r="A4460" s="47"/>
      <c r="B4460" s="47"/>
      <c r="C4460" s="47"/>
      <c r="D4460" s="47"/>
      <c r="E4460" s="47"/>
      <c r="F4460" s="47"/>
      <c r="G4460" s="47"/>
      <c r="H4460" s="47"/>
      <c r="I4460" s="47"/>
    </row>
    <row r="4461" spans="1:9" x14ac:dyDescent="0.25">
      <c r="A4461" s="47"/>
      <c r="B4461" s="47"/>
      <c r="C4461" s="47"/>
      <c r="D4461" s="47"/>
      <c r="E4461" s="47"/>
      <c r="F4461" s="47"/>
      <c r="G4461" s="47"/>
      <c r="H4461" s="47"/>
      <c r="I4461" s="47"/>
    </row>
    <row r="4462" spans="1:9" x14ac:dyDescent="0.25">
      <c r="A4462" s="47"/>
      <c r="B4462" s="47"/>
      <c r="C4462" s="47"/>
      <c r="D4462" s="47"/>
      <c r="E4462" s="47"/>
      <c r="F4462" s="47"/>
      <c r="G4462" s="47"/>
      <c r="H4462" s="47"/>
      <c r="I4462" s="47"/>
    </row>
    <row r="4463" spans="1:9" x14ac:dyDescent="0.25">
      <c r="A4463" s="47"/>
      <c r="B4463" s="47"/>
      <c r="C4463" s="47"/>
      <c r="D4463" s="47"/>
      <c r="E4463" s="47"/>
      <c r="F4463" s="47"/>
      <c r="G4463" s="47"/>
      <c r="H4463" s="47"/>
      <c r="I4463" s="47"/>
    </row>
    <row r="4464" spans="1:9" x14ac:dyDescent="0.25">
      <c r="A4464" s="47"/>
      <c r="B4464" s="47"/>
      <c r="C4464" s="47"/>
      <c r="D4464" s="47"/>
      <c r="E4464" s="47"/>
      <c r="F4464" s="47"/>
      <c r="G4464" s="47"/>
      <c r="H4464" s="47"/>
      <c r="I4464" s="47"/>
    </row>
    <row r="4465" spans="1:9" x14ac:dyDescent="0.25">
      <c r="A4465" s="47"/>
      <c r="B4465" s="47"/>
      <c r="C4465" s="47"/>
      <c r="D4465" s="47"/>
      <c r="E4465" s="47"/>
      <c r="F4465" s="47"/>
      <c r="G4465" s="47"/>
      <c r="H4465" s="47"/>
      <c r="I4465" s="47"/>
    </row>
    <row r="4466" spans="1:9" x14ac:dyDescent="0.25">
      <c r="A4466" s="47"/>
      <c r="B4466" s="47"/>
      <c r="C4466" s="47"/>
      <c r="D4466" s="47"/>
      <c r="E4466" s="47"/>
      <c r="F4466" s="47"/>
      <c r="G4466" s="47"/>
      <c r="H4466" s="47"/>
      <c r="I4466" s="47"/>
    </row>
    <row r="4467" spans="1:9" x14ac:dyDescent="0.25">
      <c r="A4467" s="47"/>
      <c r="B4467" s="47"/>
      <c r="C4467" s="47"/>
      <c r="D4467" s="47"/>
      <c r="E4467" s="47"/>
      <c r="F4467" s="47"/>
      <c r="G4467" s="47"/>
      <c r="H4467" s="47"/>
      <c r="I4467" s="47"/>
    </row>
    <row r="4468" spans="1:9" x14ac:dyDescent="0.25">
      <c r="A4468" s="47"/>
      <c r="B4468" s="47"/>
      <c r="C4468" s="47"/>
      <c r="D4468" s="47"/>
      <c r="E4468" s="47"/>
      <c r="F4468" s="47"/>
      <c r="G4468" s="47"/>
      <c r="H4468" s="47"/>
      <c r="I4468" s="47"/>
    </row>
    <row r="4469" spans="1:9" x14ac:dyDescent="0.25">
      <c r="A4469" s="47"/>
      <c r="B4469" s="47"/>
      <c r="C4469" s="47"/>
      <c r="D4469" s="47"/>
      <c r="E4469" s="47"/>
      <c r="F4469" s="47"/>
      <c r="G4469" s="47"/>
      <c r="H4469" s="47"/>
      <c r="I4469" s="47"/>
    </row>
    <row r="4470" spans="1:9" x14ac:dyDescent="0.25">
      <c r="A4470" s="47"/>
      <c r="B4470" s="47"/>
      <c r="C4470" s="47"/>
      <c r="D4470" s="47"/>
      <c r="E4470" s="47"/>
      <c r="F4470" s="47"/>
      <c r="G4470" s="47"/>
      <c r="H4470" s="47"/>
      <c r="I4470" s="47"/>
    </row>
    <row r="4471" spans="1:9" x14ac:dyDescent="0.25">
      <c r="A4471" s="47"/>
      <c r="B4471" s="47"/>
      <c r="C4471" s="47"/>
      <c r="D4471" s="47"/>
      <c r="E4471" s="47"/>
      <c r="F4471" s="47"/>
      <c r="G4471" s="47"/>
      <c r="H4471" s="47"/>
      <c r="I4471" s="47"/>
    </row>
    <row r="4472" spans="1:9" x14ac:dyDescent="0.25">
      <c r="A4472" s="47"/>
      <c r="B4472" s="47"/>
      <c r="C4472" s="47"/>
      <c r="D4472" s="47"/>
      <c r="E4472" s="47"/>
      <c r="F4472" s="47"/>
      <c r="G4472" s="47"/>
      <c r="H4472" s="47"/>
      <c r="I4472" s="47"/>
    </row>
    <row r="4473" spans="1:9" x14ac:dyDescent="0.25">
      <c r="A4473" s="47"/>
      <c r="B4473" s="47"/>
      <c r="C4473" s="47"/>
      <c r="D4473" s="47"/>
      <c r="E4473" s="47"/>
      <c r="F4473" s="47"/>
      <c r="G4473" s="47"/>
      <c r="H4473" s="47"/>
      <c r="I4473" s="47"/>
    </row>
    <row r="4474" spans="1:9" x14ac:dyDescent="0.25">
      <c r="A4474" s="47"/>
      <c r="B4474" s="47"/>
      <c r="C4474" s="47"/>
      <c r="D4474" s="47"/>
      <c r="E4474" s="47"/>
      <c r="F4474" s="47"/>
      <c r="G4474" s="47"/>
      <c r="H4474" s="47"/>
      <c r="I4474" s="47"/>
    </row>
    <row r="4475" spans="1:9" x14ac:dyDescent="0.25">
      <c r="A4475" s="47"/>
      <c r="B4475" s="47"/>
      <c r="C4475" s="47"/>
      <c r="D4475" s="47"/>
      <c r="E4475" s="47"/>
      <c r="F4475" s="47"/>
      <c r="G4475" s="47"/>
      <c r="H4475" s="47"/>
      <c r="I4475" s="47"/>
    </row>
    <row r="4476" spans="1:9" x14ac:dyDescent="0.25">
      <c r="A4476" s="47"/>
      <c r="B4476" s="47"/>
      <c r="C4476" s="47"/>
      <c r="D4476" s="47"/>
      <c r="E4476" s="47"/>
      <c r="F4476" s="47"/>
      <c r="G4476" s="47"/>
      <c r="H4476" s="47"/>
      <c r="I4476" s="47"/>
    </row>
    <row r="4477" spans="1:9" x14ac:dyDescent="0.25">
      <c r="A4477" s="47"/>
      <c r="B4477" s="47"/>
      <c r="C4477" s="47"/>
      <c r="D4477" s="47"/>
      <c r="E4477" s="47"/>
      <c r="F4477" s="47"/>
      <c r="G4477" s="47"/>
      <c r="H4477" s="47"/>
      <c r="I4477" s="47"/>
    </row>
    <row r="4478" spans="1:9" x14ac:dyDescent="0.25">
      <c r="A4478" s="47"/>
      <c r="B4478" s="47"/>
      <c r="C4478" s="47"/>
      <c r="D4478" s="47"/>
      <c r="E4478" s="47"/>
      <c r="F4478" s="47"/>
      <c r="G4478" s="47"/>
      <c r="H4478" s="47"/>
      <c r="I4478" s="47"/>
    </row>
    <row r="4479" spans="1:9" x14ac:dyDescent="0.25">
      <c r="A4479" s="47"/>
      <c r="B4479" s="47"/>
      <c r="C4479" s="47"/>
      <c r="D4479" s="47"/>
      <c r="E4479" s="47"/>
      <c r="F4479" s="47"/>
      <c r="G4479" s="47"/>
      <c r="H4479" s="47"/>
      <c r="I4479" s="47"/>
    </row>
    <row r="4480" spans="1:9" x14ac:dyDescent="0.25">
      <c r="A4480" s="47"/>
      <c r="B4480" s="47"/>
      <c r="C4480" s="47"/>
      <c r="D4480" s="47"/>
      <c r="E4480" s="47"/>
      <c r="F4480" s="47"/>
      <c r="G4480" s="47"/>
      <c r="H4480" s="47"/>
      <c r="I4480" s="47"/>
    </row>
    <row r="4481" spans="1:9" x14ac:dyDescent="0.25">
      <c r="A4481" s="47"/>
      <c r="B4481" s="47"/>
      <c r="C4481" s="47"/>
      <c r="D4481" s="47"/>
      <c r="E4481" s="47"/>
      <c r="F4481" s="47"/>
      <c r="G4481" s="47"/>
      <c r="H4481" s="47"/>
      <c r="I4481" s="47"/>
    </row>
    <row r="4482" spans="1:9" x14ac:dyDescent="0.25">
      <c r="A4482" s="47"/>
      <c r="B4482" s="47"/>
      <c r="C4482" s="47"/>
      <c r="D4482" s="47"/>
      <c r="E4482" s="47"/>
      <c r="F4482" s="47"/>
      <c r="G4482" s="47"/>
      <c r="H4482" s="47"/>
      <c r="I4482" s="47"/>
    </row>
    <row r="4483" spans="1:9" x14ac:dyDescent="0.25">
      <c r="A4483" s="47"/>
      <c r="B4483" s="47"/>
      <c r="C4483" s="47"/>
      <c r="D4483" s="47"/>
      <c r="E4483" s="47"/>
      <c r="F4483" s="47"/>
      <c r="G4483" s="47"/>
      <c r="H4483" s="47"/>
      <c r="I4483" s="47"/>
    </row>
    <row r="4484" spans="1:9" x14ac:dyDescent="0.25">
      <c r="A4484" s="47"/>
      <c r="B4484" s="47"/>
      <c r="C4484" s="47"/>
      <c r="D4484" s="47"/>
      <c r="E4484" s="47"/>
      <c r="F4484" s="47"/>
      <c r="G4484" s="47"/>
      <c r="H4484" s="47"/>
      <c r="I4484" s="47"/>
    </row>
    <row r="4485" spans="1:9" x14ac:dyDescent="0.25">
      <c r="A4485" s="47"/>
      <c r="B4485" s="47"/>
      <c r="C4485" s="47"/>
      <c r="D4485" s="47"/>
      <c r="E4485" s="47"/>
      <c r="F4485" s="47"/>
      <c r="G4485" s="47"/>
      <c r="H4485" s="47"/>
      <c r="I4485" s="47"/>
    </row>
    <row r="4486" spans="1:9" x14ac:dyDescent="0.25">
      <c r="A4486" s="47"/>
      <c r="B4486" s="47"/>
      <c r="C4486" s="47"/>
      <c r="D4486" s="47"/>
      <c r="E4486" s="47"/>
      <c r="F4486" s="47"/>
      <c r="G4486" s="47"/>
      <c r="H4486" s="47"/>
      <c r="I4486" s="47"/>
    </row>
    <row r="4487" spans="1:9" x14ac:dyDescent="0.25">
      <c r="A4487" s="47"/>
      <c r="B4487" s="47"/>
      <c r="C4487" s="47"/>
      <c r="D4487" s="47"/>
      <c r="E4487" s="47"/>
      <c r="F4487" s="47"/>
      <c r="G4487" s="47"/>
      <c r="H4487" s="47"/>
      <c r="I4487" s="47"/>
    </row>
    <row r="4488" spans="1:9" x14ac:dyDescent="0.25">
      <c r="A4488" s="47"/>
      <c r="B4488" s="47"/>
      <c r="C4488" s="47"/>
      <c r="D4488" s="47"/>
      <c r="E4488" s="47"/>
      <c r="F4488" s="47"/>
      <c r="G4488" s="47"/>
      <c r="H4488" s="47"/>
      <c r="I4488" s="47"/>
    </row>
    <row r="4489" spans="1:9" x14ac:dyDescent="0.25">
      <c r="A4489" s="47"/>
      <c r="B4489" s="47"/>
      <c r="C4489" s="47"/>
      <c r="D4489" s="47"/>
      <c r="E4489" s="47"/>
      <c r="F4489" s="47"/>
      <c r="G4489" s="47"/>
      <c r="H4489" s="47"/>
      <c r="I4489" s="47"/>
    </row>
    <row r="4490" spans="1:9" x14ac:dyDescent="0.25">
      <c r="A4490" s="47"/>
      <c r="B4490" s="47"/>
      <c r="C4490" s="47"/>
      <c r="D4490" s="47"/>
      <c r="E4490" s="47"/>
      <c r="F4490" s="47"/>
      <c r="G4490" s="47"/>
      <c r="H4490" s="47"/>
      <c r="I4490" s="47"/>
    </row>
    <row r="4491" spans="1:9" x14ac:dyDescent="0.25">
      <c r="A4491" s="47"/>
      <c r="B4491" s="47"/>
      <c r="C4491" s="47"/>
      <c r="D4491" s="47"/>
      <c r="E4491" s="47"/>
      <c r="F4491" s="47"/>
      <c r="G4491" s="47"/>
      <c r="H4491" s="47"/>
      <c r="I4491" s="47"/>
    </row>
    <row r="4492" spans="1:9" x14ac:dyDescent="0.25">
      <c r="A4492" s="47"/>
      <c r="B4492" s="47"/>
      <c r="C4492" s="47"/>
      <c r="D4492" s="47"/>
      <c r="E4492" s="47"/>
      <c r="F4492" s="47"/>
      <c r="G4492" s="47"/>
      <c r="H4492" s="47"/>
      <c r="I4492" s="47"/>
    </row>
    <row r="4493" spans="1:9" x14ac:dyDescent="0.25">
      <c r="A4493" s="47"/>
      <c r="B4493" s="47"/>
      <c r="C4493" s="47"/>
      <c r="D4493" s="47"/>
      <c r="E4493" s="47"/>
      <c r="F4493" s="47"/>
      <c r="G4493" s="47"/>
      <c r="H4493" s="47"/>
      <c r="I4493" s="47"/>
    </row>
    <row r="4494" spans="1:9" x14ac:dyDescent="0.25">
      <c r="A4494" s="47"/>
      <c r="B4494" s="47"/>
      <c r="C4494" s="47"/>
      <c r="D4494" s="47"/>
      <c r="E4494" s="47"/>
      <c r="F4494" s="47"/>
      <c r="G4494" s="47"/>
      <c r="H4494" s="47"/>
      <c r="I4494" s="47"/>
    </row>
    <row r="4495" spans="1:9" x14ac:dyDescent="0.25">
      <c r="A4495" s="47"/>
      <c r="B4495" s="47"/>
      <c r="C4495" s="47"/>
      <c r="D4495" s="47"/>
      <c r="E4495" s="47"/>
      <c r="F4495" s="47"/>
      <c r="G4495" s="47"/>
      <c r="H4495" s="47"/>
      <c r="I4495" s="47"/>
    </row>
    <row r="4496" spans="1:9" x14ac:dyDescent="0.25">
      <c r="A4496" s="47"/>
      <c r="B4496" s="47"/>
      <c r="C4496" s="47"/>
      <c r="D4496" s="47"/>
      <c r="E4496" s="47"/>
      <c r="F4496" s="47"/>
      <c r="G4496" s="47"/>
      <c r="H4496" s="47"/>
      <c r="I4496" s="47"/>
    </row>
    <row r="4497" spans="1:9" x14ac:dyDescent="0.25">
      <c r="A4497" s="47"/>
      <c r="B4497" s="47"/>
      <c r="C4497" s="47"/>
      <c r="D4497" s="47"/>
      <c r="E4497" s="47"/>
      <c r="F4497" s="47"/>
      <c r="G4497" s="47"/>
      <c r="H4497" s="47"/>
      <c r="I4497" s="47"/>
    </row>
    <row r="4498" spans="1:9" x14ac:dyDescent="0.25">
      <c r="A4498" s="47"/>
      <c r="B4498" s="47"/>
      <c r="C4498" s="47"/>
      <c r="D4498" s="47"/>
      <c r="E4498" s="47"/>
      <c r="F4498" s="47"/>
      <c r="G4498" s="47"/>
      <c r="H4498" s="47"/>
      <c r="I4498" s="47"/>
    </row>
    <row r="4499" spans="1:9" x14ac:dyDescent="0.25">
      <c r="A4499" s="47"/>
      <c r="B4499" s="47"/>
      <c r="C4499" s="47"/>
      <c r="D4499" s="47"/>
      <c r="E4499" s="47"/>
      <c r="F4499" s="47"/>
      <c r="G4499" s="47"/>
      <c r="H4499" s="47"/>
      <c r="I4499" s="47"/>
    </row>
    <row r="4500" spans="1:9" x14ac:dyDescent="0.25">
      <c r="A4500" s="47"/>
      <c r="B4500" s="47"/>
      <c r="C4500" s="47"/>
      <c r="D4500" s="47"/>
      <c r="E4500" s="47"/>
      <c r="F4500" s="47"/>
      <c r="G4500" s="47"/>
      <c r="H4500" s="47"/>
      <c r="I4500" s="47"/>
    </row>
    <row r="4501" spans="1:9" x14ac:dyDescent="0.25">
      <c r="A4501" s="47"/>
      <c r="B4501" s="47"/>
      <c r="C4501" s="47"/>
      <c r="D4501" s="47"/>
      <c r="E4501" s="47"/>
      <c r="F4501" s="47"/>
      <c r="G4501" s="47"/>
      <c r="H4501" s="47"/>
      <c r="I4501" s="47"/>
    </row>
    <row r="4502" spans="1:9" x14ac:dyDescent="0.25">
      <c r="A4502" s="47"/>
      <c r="B4502" s="47"/>
      <c r="C4502" s="47"/>
      <c r="D4502" s="47"/>
      <c r="E4502" s="47"/>
      <c r="F4502" s="47"/>
      <c r="G4502" s="47"/>
      <c r="H4502" s="47"/>
      <c r="I4502" s="47"/>
    </row>
    <row r="4503" spans="1:9" x14ac:dyDescent="0.25">
      <c r="A4503" s="47"/>
      <c r="B4503" s="47"/>
      <c r="C4503" s="47"/>
      <c r="D4503" s="47"/>
      <c r="E4503" s="47"/>
      <c r="F4503" s="47"/>
      <c r="G4503" s="47"/>
      <c r="H4503" s="47"/>
      <c r="I4503" s="47"/>
    </row>
    <row r="4504" spans="1:9" x14ac:dyDescent="0.25">
      <c r="A4504" s="47"/>
      <c r="B4504" s="47"/>
      <c r="C4504" s="47"/>
      <c r="D4504" s="47"/>
      <c r="E4504" s="47"/>
      <c r="F4504" s="47"/>
      <c r="G4504" s="47"/>
      <c r="H4504" s="47"/>
      <c r="I4504" s="47"/>
    </row>
    <row r="4505" spans="1:9" x14ac:dyDescent="0.25">
      <c r="A4505" s="47"/>
      <c r="B4505" s="47"/>
      <c r="C4505" s="47"/>
      <c r="D4505" s="47"/>
      <c r="E4505" s="47"/>
      <c r="F4505" s="47"/>
      <c r="G4505" s="47"/>
      <c r="H4505" s="47"/>
      <c r="I4505" s="47"/>
    </row>
    <row r="4506" spans="1:9" x14ac:dyDescent="0.25">
      <c r="A4506" s="47"/>
      <c r="B4506" s="47"/>
      <c r="C4506" s="47"/>
      <c r="D4506" s="47"/>
      <c r="E4506" s="47"/>
      <c r="F4506" s="47"/>
      <c r="G4506" s="47"/>
      <c r="H4506" s="47"/>
      <c r="I4506" s="47"/>
    </row>
    <row r="4507" spans="1:9" x14ac:dyDescent="0.25">
      <c r="A4507" s="47"/>
      <c r="B4507" s="47"/>
      <c r="C4507" s="47"/>
      <c r="D4507" s="47"/>
      <c r="E4507" s="47"/>
      <c r="F4507" s="47"/>
      <c r="G4507" s="47"/>
      <c r="H4507" s="47"/>
      <c r="I4507" s="47"/>
    </row>
    <row r="4508" spans="1:9" x14ac:dyDescent="0.25">
      <c r="A4508" s="47"/>
      <c r="B4508" s="47"/>
      <c r="C4508" s="47"/>
      <c r="D4508" s="47"/>
      <c r="E4508" s="47"/>
      <c r="F4508" s="47"/>
      <c r="G4508" s="47"/>
      <c r="H4508" s="47"/>
      <c r="I4508" s="47"/>
    </row>
    <row r="4509" spans="1:9" x14ac:dyDescent="0.25">
      <c r="A4509" s="47"/>
      <c r="B4509" s="47"/>
      <c r="C4509" s="47"/>
      <c r="D4509" s="47"/>
      <c r="E4509" s="47"/>
      <c r="F4509" s="47"/>
      <c r="G4509" s="47"/>
      <c r="H4509" s="47"/>
      <c r="I4509" s="47"/>
    </row>
    <row r="4510" spans="1:9" x14ac:dyDescent="0.25">
      <c r="A4510" s="47"/>
      <c r="B4510" s="47"/>
      <c r="C4510" s="47"/>
      <c r="D4510" s="47"/>
      <c r="E4510" s="47"/>
      <c r="F4510" s="47"/>
      <c r="G4510" s="47"/>
      <c r="H4510" s="47"/>
      <c r="I4510" s="47"/>
    </row>
    <row r="4511" spans="1:9" x14ac:dyDescent="0.25">
      <c r="A4511" s="47"/>
      <c r="B4511" s="47"/>
      <c r="C4511" s="47"/>
      <c r="D4511" s="47"/>
      <c r="E4511" s="47"/>
      <c r="F4511" s="47"/>
      <c r="G4511" s="47"/>
      <c r="H4511" s="47"/>
      <c r="I4511" s="47"/>
    </row>
    <row r="4512" spans="1:9" x14ac:dyDescent="0.25">
      <c r="A4512" s="47"/>
      <c r="B4512" s="47"/>
      <c r="C4512" s="47"/>
      <c r="D4512" s="47"/>
      <c r="E4512" s="47"/>
      <c r="F4512" s="47"/>
      <c r="G4512" s="47"/>
      <c r="H4512" s="47"/>
      <c r="I4512" s="47"/>
    </row>
    <row r="4513" spans="1:9" x14ac:dyDescent="0.25">
      <c r="A4513" s="47"/>
      <c r="B4513" s="47"/>
      <c r="C4513" s="47"/>
      <c r="D4513" s="47"/>
      <c r="E4513" s="47"/>
      <c r="F4513" s="47"/>
      <c r="G4513" s="47"/>
      <c r="H4513" s="47"/>
      <c r="I4513" s="47"/>
    </row>
    <row r="4514" spans="1:9" x14ac:dyDescent="0.25">
      <c r="A4514" s="47"/>
      <c r="B4514" s="47"/>
      <c r="C4514" s="47"/>
      <c r="D4514" s="47"/>
      <c r="E4514" s="47"/>
      <c r="F4514" s="47"/>
      <c r="G4514" s="47"/>
      <c r="H4514" s="47"/>
      <c r="I4514" s="47"/>
    </row>
    <row r="4515" spans="1:9" x14ac:dyDescent="0.25">
      <c r="A4515" s="47"/>
      <c r="B4515" s="47"/>
      <c r="C4515" s="47"/>
      <c r="D4515" s="47"/>
      <c r="E4515" s="47"/>
      <c r="F4515" s="47"/>
      <c r="G4515" s="47"/>
      <c r="H4515" s="47"/>
      <c r="I4515" s="47"/>
    </row>
    <row r="4516" spans="1:9" x14ac:dyDescent="0.25">
      <c r="A4516" s="47"/>
      <c r="B4516" s="47"/>
      <c r="C4516" s="47"/>
      <c r="D4516" s="47"/>
      <c r="E4516" s="47"/>
      <c r="F4516" s="47"/>
      <c r="G4516" s="47"/>
      <c r="H4516" s="47"/>
      <c r="I4516" s="47"/>
    </row>
    <row r="4517" spans="1:9" x14ac:dyDescent="0.25">
      <c r="A4517" s="47"/>
      <c r="B4517" s="47"/>
      <c r="C4517" s="47"/>
      <c r="D4517" s="47"/>
      <c r="E4517" s="47"/>
      <c r="F4517" s="47"/>
      <c r="G4517" s="47"/>
      <c r="H4517" s="47"/>
      <c r="I4517" s="47"/>
    </row>
    <row r="4518" spans="1:9" x14ac:dyDescent="0.25">
      <c r="A4518" s="47"/>
      <c r="B4518" s="47"/>
      <c r="C4518" s="47"/>
      <c r="D4518" s="47"/>
      <c r="E4518" s="47"/>
      <c r="F4518" s="47"/>
      <c r="G4518" s="47"/>
      <c r="H4518" s="47"/>
      <c r="I4518" s="47"/>
    </row>
    <row r="4519" spans="1:9" x14ac:dyDescent="0.25">
      <c r="A4519" s="47"/>
      <c r="B4519" s="47"/>
      <c r="C4519" s="47"/>
      <c r="D4519" s="47"/>
      <c r="E4519" s="47"/>
      <c r="F4519" s="47"/>
      <c r="G4519" s="47"/>
      <c r="H4519" s="47"/>
      <c r="I4519" s="47"/>
    </row>
    <row r="4520" spans="1:9" x14ac:dyDescent="0.25">
      <c r="A4520" s="47"/>
      <c r="B4520" s="47"/>
      <c r="C4520" s="47"/>
      <c r="D4520" s="47"/>
      <c r="E4520" s="47"/>
      <c r="F4520" s="47"/>
      <c r="G4520" s="47"/>
      <c r="H4520" s="47"/>
      <c r="I4520" s="47"/>
    </row>
    <row r="4521" spans="1:9" x14ac:dyDescent="0.25">
      <c r="A4521" s="47"/>
      <c r="B4521" s="47"/>
      <c r="C4521" s="47"/>
      <c r="D4521" s="47"/>
      <c r="E4521" s="47"/>
      <c r="F4521" s="47"/>
      <c r="G4521" s="47"/>
      <c r="H4521" s="47"/>
      <c r="I4521" s="47"/>
    </row>
    <row r="4522" spans="1:9" x14ac:dyDescent="0.25">
      <c r="A4522" s="47"/>
      <c r="B4522" s="47"/>
      <c r="C4522" s="47"/>
      <c r="D4522" s="47"/>
      <c r="E4522" s="47"/>
      <c r="F4522" s="47"/>
      <c r="G4522" s="47"/>
      <c r="H4522" s="47"/>
      <c r="I4522" s="47"/>
    </row>
    <row r="4523" spans="1:9" x14ac:dyDescent="0.25">
      <c r="A4523" s="47"/>
      <c r="B4523" s="47"/>
      <c r="C4523" s="47"/>
      <c r="D4523" s="47"/>
      <c r="E4523" s="47"/>
      <c r="F4523" s="47"/>
      <c r="G4523" s="47"/>
      <c r="H4523" s="47"/>
      <c r="I4523" s="47"/>
    </row>
    <row r="4524" spans="1:9" x14ac:dyDescent="0.25">
      <c r="A4524" s="47"/>
      <c r="B4524" s="47"/>
      <c r="C4524" s="47"/>
      <c r="D4524" s="47"/>
      <c r="E4524" s="47"/>
      <c r="F4524" s="47"/>
      <c r="G4524" s="47"/>
      <c r="H4524" s="47"/>
      <c r="I4524" s="47"/>
    </row>
    <row r="4525" spans="1:9" x14ac:dyDescent="0.25">
      <c r="A4525" s="47"/>
      <c r="B4525" s="47"/>
      <c r="C4525" s="47"/>
      <c r="D4525" s="47"/>
      <c r="E4525" s="47"/>
      <c r="F4525" s="47"/>
      <c r="G4525" s="47"/>
      <c r="H4525" s="47"/>
      <c r="I4525" s="47"/>
    </row>
    <row r="4526" spans="1:9" x14ac:dyDescent="0.25">
      <c r="A4526" s="47"/>
      <c r="B4526" s="47"/>
      <c r="C4526" s="47"/>
      <c r="D4526" s="47"/>
      <c r="E4526" s="47"/>
      <c r="F4526" s="47"/>
      <c r="G4526" s="47"/>
      <c r="H4526" s="47"/>
      <c r="I4526" s="47"/>
    </row>
    <row r="4527" spans="1:9" x14ac:dyDescent="0.25">
      <c r="A4527" s="47"/>
      <c r="B4527" s="47"/>
      <c r="C4527" s="47"/>
      <c r="D4527" s="47"/>
      <c r="E4527" s="47"/>
      <c r="F4527" s="47"/>
      <c r="G4527" s="47"/>
      <c r="H4527" s="47"/>
      <c r="I4527" s="47"/>
    </row>
    <row r="4528" spans="1:9" x14ac:dyDescent="0.25">
      <c r="A4528" s="47"/>
      <c r="B4528" s="47"/>
      <c r="C4528" s="47"/>
      <c r="D4528" s="47"/>
      <c r="E4528" s="47"/>
      <c r="F4528" s="47"/>
      <c r="G4528" s="47"/>
      <c r="H4528" s="47"/>
      <c r="I4528" s="47"/>
    </row>
    <row r="4529" spans="1:9" x14ac:dyDescent="0.25">
      <c r="A4529" s="47"/>
      <c r="B4529" s="47"/>
      <c r="C4529" s="47"/>
      <c r="D4529" s="47"/>
      <c r="E4529" s="47"/>
      <c r="F4529" s="47"/>
      <c r="G4529" s="47"/>
      <c r="H4529" s="47"/>
      <c r="I4529" s="47"/>
    </row>
    <row r="4530" spans="1:9" x14ac:dyDescent="0.25">
      <c r="A4530" s="47"/>
      <c r="B4530" s="47"/>
      <c r="C4530" s="47"/>
      <c r="D4530" s="47"/>
      <c r="E4530" s="47"/>
      <c r="F4530" s="47"/>
      <c r="G4530" s="47"/>
      <c r="H4530" s="47"/>
      <c r="I4530" s="47"/>
    </row>
    <row r="4531" spans="1:9" x14ac:dyDescent="0.25">
      <c r="A4531" s="47"/>
      <c r="B4531" s="47"/>
      <c r="C4531" s="47"/>
      <c r="D4531" s="47"/>
      <c r="E4531" s="47"/>
      <c r="F4531" s="47"/>
      <c r="G4531" s="47"/>
      <c r="H4531" s="47"/>
      <c r="I4531" s="47"/>
    </row>
    <row r="4532" spans="1:9" x14ac:dyDescent="0.25">
      <c r="A4532" s="47"/>
      <c r="B4532" s="47"/>
      <c r="C4532" s="47"/>
      <c r="D4532" s="47"/>
      <c r="E4532" s="47"/>
      <c r="F4532" s="47"/>
      <c r="G4532" s="47"/>
      <c r="H4532" s="47"/>
      <c r="I4532" s="47"/>
    </row>
    <row r="4533" spans="1:9" x14ac:dyDescent="0.25">
      <c r="A4533" s="47"/>
      <c r="B4533" s="47"/>
      <c r="C4533" s="47"/>
      <c r="D4533" s="47"/>
      <c r="E4533" s="47"/>
      <c r="F4533" s="47"/>
      <c r="G4533" s="47"/>
      <c r="H4533" s="47"/>
      <c r="I4533" s="47"/>
    </row>
    <row r="4534" spans="1:9" x14ac:dyDescent="0.25">
      <c r="A4534" s="47"/>
      <c r="B4534" s="47"/>
      <c r="C4534" s="47"/>
      <c r="D4534" s="47"/>
      <c r="E4534" s="47"/>
      <c r="F4534" s="47"/>
      <c r="G4534" s="47"/>
      <c r="H4534" s="47"/>
      <c r="I4534" s="47"/>
    </row>
    <row r="4535" spans="1:9" x14ac:dyDescent="0.25">
      <c r="A4535" s="47"/>
      <c r="B4535" s="47"/>
      <c r="C4535" s="47"/>
      <c r="D4535" s="47"/>
      <c r="E4535" s="47"/>
      <c r="F4535" s="47"/>
      <c r="G4535" s="47"/>
      <c r="H4535" s="47"/>
      <c r="I4535" s="47"/>
    </row>
    <row r="4536" spans="1:9" x14ac:dyDescent="0.25">
      <c r="A4536" s="47"/>
      <c r="B4536" s="47"/>
      <c r="C4536" s="47"/>
      <c r="D4536" s="47"/>
      <c r="E4536" s="47"/>
      <c r="F4536" s="47"/>
      <c r="G4536" s="47"/>
      <c r="H4536" s="47"/>
      <c r="I4536" s="47"/>
    </row>
    <row r="4537" spans="1:9" x14ac:dyDescent="0.25">
      <c r="A4537" s="47"/>
      <c r="B4537" s="47"/>
      <c r="C4537" s="47"/>
      <c r="D4537" s="47"/>
      <c r="E4537" s="47"/>
      <c r="F4537" s="47"/>
      <c r="G4537" s="47"/>
      <c r="H4537" s="47"/>
      <c r="I4537" s="47"/>
    </row>
    <row r="4538" spans="1:9" x14ac:dyDescent="0.25">
      <c r="A4538" s="47"/>
      <c r="B4538" s="47"/>
      <c r="C4538" s="47"/>
      <c r="D4538" s="47"/>
      <c r="E4538" s="47"/>
      <c r="F4538" s="47"/>
      <c r="G4538" s="47"/>
      <c r="H4538" s="47"/>
      <c r="I4538" s="47"/>
    </row>
    <row r="4539" spans="1:9" x14ac:dyDescent="0.25">
      <c r="A4539" s="47"/>
      <c r="B4539" s="47"/>
      <c r="C4539" s="47"/>
      <c r="D4539" s="47"/>
      <c r="E4539" s="47"/>
      <c r="F4539" s="47"/>
      <c r="G4539" s="47"/>
      <c r="H4539" s="47"/>
      <c r="I4539" s="47"/>
    </row>
    <row r="4540" spans="1:9" x14ac:dyDescent="0.25">
      <c r="A4540" s="47"/>
      <c r="B4540" s="47"/>
      <c r="C4540" s="47"/>
      <c r="D4540" s="47"/>
      <c r="E4540" s="47"/>
      <c r="F4540" s="47"/>
      <c r="G4540" s="47"/>
      <c r="H4540" s="47"/>
      <c r="I4540" s="47"/>
    </row>
    <row r="4541" spans="1:9" x14ac:dyDescent="0.25">
      <c r="A4541" s="47"/>
      <c r="B4541" s="47"/>
      <c r="C4541" s="47"/>
      <c r="D4541" s="47"/>
      <c r="E4541" s="47"/>
      <c r="F4541" s="47"/>
      <c r="G4541" s="47"/>
      <c r="H4541" s="47"/>
      <c r="I4541" s="47"/>
    </row>
    <row r="4542" spans="1:9" x14ac:dyDescent="0.25">
      <c r="A4542" s="47"/>
      <c r="B4542" s="47"/>
      <c r="C4542" s="47"/>
      <c r="D4542" s="47"/>
      <c r="E4542" s="47"/>
      <c r="F4542" s="47"/>
      <c r="G4542" s="47"/>
      <c r="H4542" s="47"/>
      <c r="I4542" s="47"/>
    </row>
    <row r="4543" spans="1:9" x14ac:dyDescent="0.25">
      <c r="A4543" s="47"/>
      <c r="B4543" s="47"/>
      <c r="C4543" s="47"/>
      <c r="D4543" s="47"/>
      <c r="E4543" s="47"/>
      <c r="F4543" s="47"/>
      <c r="G4543" s="47"/>
      <c r="H4543" s="47"/>
      <c r="I4543" s="47"/>
    </row>
    <row r="4544" spans="1:9" x14ac:dyDescent="0.25">
      <c r="A4544" s="47"/>
      <c r="B4544" s="47"/>
      <c r="C4544" s="47"/>
      <c r="D4544" s="47"/>
      <c r="E4544" s="47"/>
      <c r="F4544" s="47"/>
      <c r="G4544" s="47"/>
      <c r="H4544" s="47"/>
      <c r="I4544" s="47"/>
    </row>
    <row r="4545" spans="1:9" x14ac:dyDescent="0.25">
      <c r="A4545" s="47"/>
      <c r="B4545" s="47"/>
      <c r="C4545" s="47"/>
      <c r="D4545" s="47"/>
      <c r="E4545" s="47"/>
      <c r="F4545" s="47"/>
      <c r="G4545" s="47"/>
      <c r="H4545" s="47"/>
      <c r="I4545" s="47"/>
    </row>
    <row r="4546" spans="1:9" x14ac:dyDescent="0.25">
      <c r="A4546" s="47"/>
      <c r="B4546" s="47"/>
      <c r="C4546" s="47"/>
      <c r="D4546" s="47"/>
      <c r="E4546" s="47"/>
      <c r="F4546" s="47"/>
      <c r="G4546" s="47"/>
      <c r="H4546" s="47"/>
      <c r="I4546" s="47"/>
    </row>
    <row r="4547" spans="1:9" x14ac:dyDescent="0.25">
      <c r="A4547" s="47"/>
      <c r="B4547" s="47"/>
      <c r="C4547" s="47"/>
      <c r="D4547" s="47"/>
      <c r="E4547" s="47"/>
      <c r="F4547" s="47"/>
      <c r="G4547" s="47"/>
      <c r="H4547" s="47"/>
      <c r="I4547" s="47"/>
    </row>
    <row r="4548" spans="1:9" x14ac:dyDescent="0.25">
      <c r="A4548" s="47"/>
      <c r="B4548" s="47"/>
      <c r="C4548" s="47"/>
      <c r="D4548" s="47"/>
      <c r="E4548" s="47"/>
      <c r="F4548" s="47"/>
      <c r="G4548" s="47"/>
      <c r="H4548" s="47"/>
      <c r="I4548" s="47"/>
    </row>
    <row r="4549" spans="1:9" x14ac:dyDescent="0.25">
      <c r="A4549" s="47"/>
      <c r="B4549" s="47"/>
      <c r="C4549" s="47"/>
      <c r="D4549" s="47"/>
      <c r="E4549" s="47"/>
      <c r="F4549" s="47"/>
      <c r="G4549" s="47"/>
      <c r="H4549" s="47"/>
      <c r="I4549" s="47"/>
    </row>
    <row r="4550" spans="1:9" x14ac:dyDescent="0.25">
      <c r="A4550" s="47"/>
      <c r="B4550" s="47"/>
      <c r="C4550" s="47"/>
      <c r="D4550" s="47"/>
      <c r="E4550" s="47"/>
      <c r="F4550" s="47"/>
      <c r="G4550" s="47"/>
      <c r="H4550" s="47"/>
      <c r="I4550" s="47"/>
    </row>
    <row r="4551" spans="1:9" x14ac:dyDescent="0.25">
      <c r="A4551" s="47"/>
      <c r="B4551" s="47"/>
      <c r="C4551" s="47"/>
      <c r="D4551" s="47"/>
      <c r="E4551" s="47"/>
      <c r="F4551" s="47"/>
      <c r="G4551" s="47"/>
      <c r="H4551" s="47"/>
      <c r="I4551" s="47"/>
    </row>
    <row r="4552" spans="1:9" x14ac:dyDescent="0.25">
      <c r="A4552" s="47"/>
      <c r="B4552" s="47"/>
      <c r="C4552" s="47"/>
      <c r="D4552" s="47"/>
      <c r="E4552" s="47"/>
      <c r="F4552" s="47"/>
      <c r="G4552" s="47"/>
      <c r="H4552" s="47"/>
      <c r="I4552" s="47"/>
    </row>
    <row r="4553" spans="1:9" x14ac:dyDescent="0.25">
      <c r="A4553" s="47"/>
      <c r="B4553" s="47"/>
      <c r="C4553" s="47"/>
      <c r="D4553" s="47"/>
      <c r="E4553" s="47"/>
      <c r="F4553" s="47"/>
      <c r="G4553" s="47"/>
      <c r="H4553" s="47"/>
      <c r="I4553" s="47"/>
    </row>
    <row r="4554" spans="1:9" x14ac:dyDescent="0.25">
      <c r="A4554" s="47"/>
      <c r="B4554" s="47"/>
      <c r="C4554" s="47"/>
      <c r="D4554" s="47"/>
      <c r="E4554" s="47"/>
      <c r="F4554" s="47"/>
      <c r="G4554" s="47"/>
      <c r="H4554" s="47"/>
      <c r="I4554" s="47"/>
    </row>
    <row r="4555" spans="1:9" x14ac:dyDescent="0.25">
      <c r="A4555" s="47"/>
      <c r="B4555" s="47"/>
      <c r="C4555" s="47"/>
      <c r="D4555" s="47"/>
      <c r="E4555" s="47"/>
      <c r="F4555" s="47"/>
      <c r="G4555" s="47"/>
      <c r="H4555" s="47"/>
      <c r="I4555" s="47"/>
    </row>
    <row r="4556" spans="1:9" x14ac:dyDescent="0.25">
      <c r="A4556" s="47"/>
      <c r="B4556" s="47"/>
      <c r="C4556" s="47"/>
      <c r="D4556" s="47"/>
      <c r="E4556" s="47"/>
      <c r="F4556" s="47"/>
      <c r="G4556" s="47"/>
      <c r="H4556" s="47"/>
      <c r="I4556" s="47"/>
    </row>
    <row r="4557" spans="1:9" x14ac:dyDescent="0.25">
      <c r="A4557" s="47"/>
      <c r="B4557" s="47"/>
      <c r="C4557" s="47"/>
      <c r="D4557" s="47"/>
      <c r="E4557" s="47"/>
      <c r="F4557" s="47"/>
      <c r="G4557" s="47"/>
      <c r="H4557" s="47"/>
      <c r="I4557" s="47"/>
    </row>
    <row r="4558" spans="1:9" x14ac:dyDescent="0.25">
      <c r="A4558" s="47"/>
      <c r="B4558" s="47"/>
      <c r="C4558" s="47"/>
      <c r="D4558" s="47"/>
      <c r="E4558" s="47"/>
      <c r="F4558" s="47"/>
      <c r="G4558" s="47"/>
      <c r="H4558" s="47"/>
      <c r="I4558" s="47"/>
    </row>
    <row r="4559" spans="1:9" x14ac:dyDescent="0.25">
      <c r="A4559" s="47"/>
      <c r="B4559" s="47"/>
      <c r="C4559" s="47"/>
      <c r="D4559" s="47"/>
      <c r="E4559" s="47"/>
      <c r="F4559" s="47"/>
      <c r="G4559" s="47"/>
      <c r="H4559" s="47"/>
      <c r="I4559" s="47"/>
    </row>
    <row r="4560" spans="1:9" x14ac:dyDescent="0.25">
      <c r="A4560" s="47"/>
      <c r="B4560" s="47"/>
      <c r="C4560" s="47"/>
      <c r="D4560" s="47"/>
      <c r="E4560" s="47"/>
      <c r="F4560" s="47"/>
      <c r="G4560" s="47"/>
      <c r="H4560" s="47"/>
      <c r="I4560" s="47"/>
    </row>
    <row r="4561" spans="1:9" x14ac:dyDescent="0.25">
      <c r="A4561" s="47"/>
      <c r="B4561" s="47"/>
      <c r="C4561" s="47"/>
      <c r="D4561" s="47"/>
      <c r="E4561" s="47"/>
      <c r="F4561" s="47"/>
      <c r="G4561" s="47"/>
      <c r="H4561" s="47"/>
      <c r="I4561" s="47"/>
    </row>
    <row r="4562" spans="1:9" x14ac:dyDescent="0.25">
      <c r="A4562" s="47"/>
      <c r="B4562" s="47"/>
      <c r="C4562" s="47"/>
      <c r="D4562" s="47"/>
      <c r="E4562" s="47"/>
      <c r="F4562" s="47"/>
      <c r="G4562" s="47"/>
      <c r="H4562" s="47"/>
      <c r="I4562" s="47"/>
    </row>
    <row r="4563" spans="1:9" x14ac:dyDescent="0.25">
      <c r="A4563" s="47"/>
      <c r="B4563" s="47"/>
      <c r="C4563" s="47"/>
      <c r="D4563" s="47"/>
      <c r="E4563" s="47"/>
      <c r="F4563" s="47"/>
      <c r="G4563" s="47"/>
      <c r="H4563" s="47"/>
      <c r="I4563" s="47"/>
    </row>
    <row r="4564" spans="1:9" x14ac:dyDescent="0.25">
      <c r="A4564" s="47"/>
      <c r="B4564" s="47"/>
      <c r="C4564" s="47"/>
      <c r="D4564" s="47"/>
      <c r="E4564" s="47"/>
      <c r="F4564" s="47"/>
      <c r="G4564" s="47"/>
      <c r="H4564" s="47"/>
      <c r="I4564" s="47"/>
    </row>
    <row r="4565" spans="1:9" x14ac:dyDescent="0.25">
      <c r="A4565" s="47"/>
      <c r="B4565" s="47"/>
      <c r="C4565" s="47"/>
      <c r="D4565" s="47"/>
      <c r="E4565" s="47"/>
      <c r="F4565" s="47"/>
      <c r="G4565" s="47"/>
      <c r="H4565" s="47"/>
      <c r="I4565" s="47"/>
    </row>
    <row r="4566" spans="1:9" x14ac:dyDescent="0.25">
      <c r="A4566" s="47"/>
      <c r="B4566" s="47"/>
      <c r="C4566" s="47"/>
      <c r="D4566" s="47"/>
      <c r="E4566" s="47"/>
      <c r="F4566" s="47"/>
      <c r="G4566" s="47"/>
      <c r="H4566" s="47"/>
      <c r="I4566" s="47"/>
    </row>
    <row r="4567" spans="1:9" x14ac:dyDescent="0.25">
      <c r="A4567" s="47"/>
      <c r="B4567" s="47"/>
      <c r="C4567" s="47"/>
      <c r="D4567" s="47"/>
      <c r="E4567" s="47"/>
      <c r="F4567" s="47"/>
      <c r="G4567" s="47"/>
      <c r="H4567" s="47"/>
      <c r="I4567" s="47"/>
    </row>
    <row r="4568" spans="1:9" x14ac:dyDescent="0.25">
      <c r="A4568" s="47"/>
      <c r="B4568" s="47"/>
      <c r="C4568" s="47"/>
      <c r="D4568" s="47"/>
      <c r="E4568" s="47"/>
      <c r="F4568" s="47"/>
      <c r="G4568" s="47"/>
      <c r="H4568" s="47"/>
      <c r="I4568" s="47"/>
    </row>
    <row r="4569" spans="1:9" x14ac:dyDescent="0.25">
      <c r="A4569" s="47"/>
      <c r="B4569" s="47"/>
      <c r="C4569" s="47"/>
      <c r="D4569" s="47"/>
      <c r="E4569" s="47"/>
      <c r="F4569" s="47"/>
      <c r="G4569" s="47"/>
      <c r="H4569" s="47"/>
      <c r="I4569" s="47"/>
    </row>
    <row r="4570" spans="1:9" x14ac:dyDescent="0.25">
      <c r="A4570" s="47"/>
      <c r="B4570" s="47"/>
      <c r="C4570" s="47"/>
      <c r="D4570" s="47"/>
      <c r="E4570" s="47"/>
      <c r="F4570" s="47"/>
      <c r="G4570" s="47"/>
      <c r="H4570" s="47"/>
      <c r="I4570" s="47"/>
    </row>
    <row r="4571" spans="1:9" x14ac:dyDescent="0.25">
      <c r="A4571" s="47"/>
      <c r="B4571" s="47"/>
      <c r="C4571" s="47"/>
      <c r="D4571" s="47"/>
      <c r="E4571" s="47"/>
      <c r="F4571" s="47"/>
      <c r="G4571" s="47"/>
      <c r="H4571" s="47"/>
      <c r="I4571" s="47"/>
    </row>
    <row r="4572" spans="1:9" x14ac:dyDescent="0.25">
      <c r="A4572" s="47"/>
      <c r="B4572" s="47"/>
      <c r="C4572" s="47"/>
      <c r="D4572" s="47"/>
      <c r="E4572" s="47"/>
      <c r="F4572" s="47"/>
      <c r="G4572" s="47"/>
      <c r="H4572" s="47"/>
      <c r="I4572" s="47"/>
    </row>
    <row r="4573" spans="1:9" x14ac:dyDescent="0.25">
      <c r="A4573" s="47"/>
      <c r="B4573" s="47"/>
      <c r="C4573" s="47"/>
      <c r="D4573" s="47"/>
      <c r="E4573" s="47"/>
      <c r="F4573" s="47"/>
      <c r="G4573" s="47"/>
      <c r="H4573" s="47"/>
      <c r="I4573" s="47"/>
    </row>
    <row r="4574" spans="1:9" x14ac:dyDescent="0.25">
      <c r="A4574" s="47"/>
      <c r="B4574" s="47"/>
      <c r="C4574" s="47"/>
      <c r="D4574" s="47"/>
      <c r="E4574" s="47"/>
      <c r="F4574" s="47"/>
      <c r="G4574" s="47"/>
      <c r="H4574" s="47"/>
      <c r="I4574" s="47"/>
    </row>
    <row r="4575" spans="1:9" x14ac:dyDescent="0.25">
      <c r="A4575" s="47"/>
      <c r="B4575" s="47"/>
      <c r="C4575" s="47"/>
      <c r="D4575" s="47"/>
      <c r="E4575" s="47"/>
      <c r="F4575" s="47"/>
      <c r="G4575" s="47"/>
      <c r="H4575" s="47"/>
      <c r="I4575" s="47"/>
    </row>
    <row r="4576" spans="1:9" x14ac:dyDescent="0.25">
      <c r="A4576" s="47"/>
      <c r="B4576" s="47"/>
      <c r="C4576" s="47"/>
      <c r="D4576" s="47"/>
      <c r="E4576" s="47"/>
      <c r="F4576" s="47"/>
      <c r="G4576" s="47"/>
      <c r="H4576" s="47"/>
      <c r="I4576" s="47"/>
    </row>
    <row r="4577" spans="1:9" x14ac:dyDescent="0.25">
      <c r="A4577" s="47"/>
      <c r="B4577" s="47"/>
      <c r="C4577" s="47"/>
      <c r="D4577" s="47"/>
      <c r="E4577" s="47"/>
      <c r="F4577" s="47"/>
      <c r="G4577" s="47"/>
      <c r="H4577" s="47"/>
      <c r="I4577" s="47"/>
    </row>
    <row r="4578" spans="1:9" x14ac:dyDescent="0.25">
      <c r="A4578" s="47"/>
      <c r="B4578" s="47"/>
      <c r="C4578" s="47"/>
      <c r="D4578" s="47"/>
      <c r="E4578" s="47"/>
      <c r="F4578" s="47"/>
      <c r="G4578" s="47"/>
      <c r="H4578" s="47"/>
      <c r="I4578" s="47"/>
    </row>
    <row r="4579" spans="1:9" x14ac:dyDescent="0.25">
      <c r="A4579" s="47"/>
      <c r="B4579" s="47"/>
      <c r="C4579" s="47"/>
      <c r="D4579" s="47"/>
      <c r="E4579" s="47"/>
      <c r="F4579" s="47"/>
      <c r="G4579" s="47"/>
      <c r="H4579" s="47"/>
      <c r="I4579" s="47"/>
    </row>
    <row r="4580" spans="1:9" x14ac:dyDescent="0.25">
      <c r="A4580" s="47"/>
      <c r="B4580" s="47"/>
      <c r="C4580" s="47"/>
      <c r="D4580" s="47"/>
      <c r="E4580" s="47"/>
      <c r="F4580" s="47"/>
      <c r="G4580" s="47"/>
      <c r="H4580" s="47"/>
      <c r="I4580" s="47"/>
    </row>
    <row r="4581" spans="1:9" x14ac:dyDescent="0.25">
      <c r="A4581" s="47"/>
      <c r="B4581" s="47"/>
      <c r="C4581" s="47"/>
      <c r="D4581" s="47"/>
      <c r="E4581" s="47"/>
      <c r="F4581" s="47"/>
      <c r="G4581" s="47"/>
      <c r="H4581" s="47"/>
      <c r="I4581" s="47"/>
    </row>
    <row r="4582" spans="1:9" x14ac:dyDescent="0.25">
      <c r="A4582" s="47"/>
      <c r="B4582" s="47"/>
      <c r="C4582" s="47"/>
      <c r="D4582" s="47"/>
      <c r="E4582" s="47"/>
      <c r="F4582" s="47"/>
      <c r="G4582" s="47"/>
      <c r="H4582" s="47"/>
      <c r="I4582" s="47"/>
    </row>
    <row r="4583" spans="1:9" x14ac:dyDescent="0.25">
      <c r="A4583" s="47"/>
      <c r="B4583" s="47"/>
      <c r="C4583" s="47"/>
      <c r="D4583" s="47"/>
      <c r="E4583" s="47"/>
      <c r="F4583" s="47"/>
      <c r="G4583" s="47"/>
      <c r="H4583" s="47"/>
      <c r="I4583" s="47"/>
    </row>
    <row r="4584" spans="1:9" x14ac:dyDescent="0.25">
      <c r="A4584" s="47"/>
      <c r="B4584" s="47"/>
      <c r="C4584" s="47"/>
      <c r="D4584" s="47"/>
      <c r="E4584" s="47"/>
      <c r="F4584" s="47"/>
      <c r="G4584" s="47"/>
      <c r="H4584" s="47"/>
      <c r="I4584" s="47"/>
    </row>
    <row r="4585" spans="1:9" x14ac:dyDescent="0.25">
      <c r="A4585" s="47"/>
      <c r="B4585" s="47"/>
      <c r="C4585" s="47"/>
      <c r="D4585" s="47"/>
      <c r="E4585" s="47"/>
      <c r="F4585" s="47"/>
      <c r="G4585" s="47"/>
      <c r="H4585" s="47"/>
      <c r="I4585" s="47"/>
    </row>
    <row r="4586" spans="1:9" x14ac:dyDescent="0.25">
      <c r="A4586" s="47"/>
      <c r="B4586" s="47"/>
      <c r="C4586" s="47"/>
      <c r="D4586" s="47"/>
      <c r="E4586" s="47"/>
      <c r="F4586" s="47"/>
      <c r="G4586" s="47"/>
      <c r="H4586" s="47"/>
      <c r="I4586" s="47"/>
    </row>
    <row r="4587" spans="1:9" x14ac:dyDescent="0.25">
      <c r="A4587" s="47"/>
      <c r="B4587" s="47"/>
      <c r="C4587" s="47"/>
      <c r="D4587" s="47"/>
      <c r="E4587" s="47"/>
      <c r="F4587" s="47"/>
      <c r="G4587" s="47"/>
      <c r="H4587" s="47"/>
      <c r="I4587" s="47"/>
    </row>
    <row r="4588" spans="1:9" x14ac:dyDescent="0.25">
      <c r="A4588" s="47"/>
      <c r="B4588" s="47"/>
      <c r="C4588" s="47"/>
      <c r="D4588" s="47"/>
      <c r="E4588" s="47"/>
      <c r="F4588" s="47"/>
      <c r="G4588" s="47"/>
      <c r="H4588" s="47"/>
      <c r="I4588" s="47"/>
    </row>
    <row r="4589" spans="1:9" x14ac:dyDescent="0.25">
      <c r="A4589" s="47"/>
      <c r="B4589" s="47"/>
      <c r="C4589" s="47"/>
      <c r="D4589" s="47"/>
      <c r="E4589" s="47"/>
      <c r="F4589" s="47"/>
      <c r="G4589" s="47"/>
      <c r="H4589" s="47"/>
      <c r="I4589" s="47"/>
    </row>
    <row r="4590" spans="1:9" x14ac:dyDescent="0.25">
      <c r="A4590" s="47"/>
      <c r="B4590" s="47"/>
      <c r="C4590" s="47"/>
      <c r="D4590" s="47"/>
      <c r="E4590" s="47"/>
      <c r="F4590" s="47"/>
      <c r="G4590" s="47"/>
      <c r="H4590" s="47"/>
      <c r="I4590" s="47"/>
    </row>
    <row r="4591" spans="1:9" x14ac:dyDescent="0.25">
      <c r="A4591" s="47"/>
      <c r="B4591" s="47"/>
      <c r="C4591" s="47"/>
      <c r="D4591" s="47"/>
      <c r="E4591" s="47"/>
      <c r="F4591" s="47"/>
      <c r="G4591" s="47"/>
      <c r="H4591" s="47"/>
      <c r="I4591" s="47"/>
    </row>
    <row r="4592" spans="1:9" x14ac:dyDescent="0.25">
      <c r="A4592" s="47"/>
      <c r="B4592" s="47"/>
      <c r="C4592" s="47"/>
      <c r="D4592" s="47"/>
      <c r="E4592" s="47"/>
      <c r="F4592" s="47"/>
      <c r="G4592" s="47"/>
      <c r="H4592" s="47"/>
      <c r="I4592" s="47"/>
    </row>
    <row r="4593" spans="1:9" x14ac:dyDescent="0.25">
      <c r="A4593" s="47"/>
      <c r="B4593" s="47"/>
      <c r="C4593" s="47"/>
      <c r="D4593" s="47"/>
      <c r="E4593" s="47"/>
      <c r="F4593" s="47"/>
      <c r="G4593" s="47"/>
      <c r="H4593" s="47"/>
      <c r="I4593" s="47"/>
    </row>
    <row r="4594" spans="1:9" x14ac:dyDescent="0.25">
      <c r="A4594" s="47"/>
      <c r="B4594" s="47"/>
      <c r="C4594" s="47"/>
      <c r="D4594" s="47"/>
      <c r="E4594" s="47"/>
      <c r="F4594" s="47"/>
      <c r="G4594" s="47"/>
      <c r="H4594" s="47"/>
      <c r="I4594" s="47"/>
    </row>
    <row r="4595" spans="1:9" x14ac:dyDescent="0.25">
      <c r="A4595" s="47"/>
      <c r="B4595" s="47"/>
      <c r="C4595" s="47"/>
      <c r="D4595" s="47"/>
      <c r="E4595" s="47"/>
      <c r="F4595" s="47"/>
      <c r="G4595" s="47"/>
      <c r="H4595" s="47"/>
      <c r="I4595" s="47"/>
    </row>
    <row r="4596" spans="1:9" x14ac:dyDescent="0.25">
      <c r="A4596" s="47"/>
      <c r="B4596" s="47"/>
      <c r="C4596" s="47"/>
      <c r="D4596" s="47"/>
      <c r="E4596" s="47"/>
      <c r="F4596" s="47"/>
      <c r="G4596" s="47"/>
      <c r="H4596" s="47"/>
      <c r="I4596" s="47"/>
    </row>
    <row r="4597" spans="1:9" x14ac:dyDescent="0.25">
      <c r="A4597" s="47"/>
      <c r="B4597" s="47"/>
      <c r="C4597" s="47"/>
      <c r="D4597" s="47"/>
      <c r="E4597" s="47"/>
      <c r="F4597" s="47"/>
      <c r="G4597" s="47"/>
      <c r="H4597" s="47"/>
      <c r="I4597" s="47"/>
    </row>
    <row r="4598" spans="1:9" x14ac:dyDescent="0.25">
      <c r="A4598" s="47"/>
      <c r="B4598" s="47"/>
      <c r="C4598" s="47"/>
      <c r="D4598" s="47"/>
      <c r="E4598" s="47"/>
      <c r="F4598" s="47"/>
      <c r="G4598" s="47"/>
      <c r="H4598" s="47"/>
      <c r="I4598" s="47"/>
    </row>
    <row r="4599" spans="1:9" x14ac:dyDescent="0.25">
      <c r="A4599" s="47"/>
      <c r="B4599" s="47"/>
      <c r="C4599" s="47"/>
      <c r="D4599" s="47"/>
      <c r="E4599" s="47"/>
      <c r="F4599" s="47"/>
      <c r="G4599" s="47"/>
      <c r="H4599" s="47"/>
      <c r="I4599" s="47"/>
    </row>
    <row r="4600" spans="1:9" x14ac:dyDescent="0.25">
      <c r="A4600" s="47"/>
      <c r="B4600" s="47"/>
      <c r="C4600" s="47"/>
      <c r="D4600" s="47"/>
      <c r="E4600" s="47"/>
      <c r="F4600" s="47"/>
      <c r="G4600" s="47"/>
      <c r="H4600" s="47"/>
      <c r="I4600" s="47"/>
    </row>
    <row r="4601" spans="1:9" x14ac:dyDescent="0.25">
      <c r="A4601" s="47"/>
      <c r="B4601" s="47"/>
      <c r="C4601" s="47"/>
      <c r="D4601" s="47"/>
      <c r="E4601" s="47"/>
      <c r="F4601" s="47"/>
      <c r="G4601" s="47"/>
      <c r="H4601" s="47"/>
      <c r="I4601" s="47"/>
    </row>
    <row r="4602" spans="1:9" x14ac:dyDescent="0.25">
      <c r="A4602" s="47"/>
      <c r="B4602" s="47"/>
      <c r="C4602" s="47"/>
      <c r="D4602" s="47"/>
      <c r="E4602" s="47"/>
      <c r="F4602" s="47"/>
      <c r="G4602" s="47"/>
      <c r="H4602" s="47"/>
      <c r="I4602" s="47"/>
    </row>
    <row r="4603" spans="1:9" x14ac:dyDescent="0.25">
      <c r="A4603" s="47"/>
      <c r="B4603" s="47"/>
      <c r="C4603" s="47"/>
      <c r="D4603" s="47"/>
      <c r="E4603" s="47"/>
      <c r="F4603" s="47"/>
      <c r="G4603" s="47"/>
      <c r="H4603" s="47"/>
      <c r="I4603" s="47"/>
    </row>
    <row r="4604" spans="1:9" x14ac:dyDescent="0.25">
      <c r="A4604" s="47"/>
      <c r="B4604" s="47"/>
      <c r="C4604" s="47"/>
      <c r="D4604" s="47"/>
      <c r="E4604" s="47"/>
      <c r="F4604" s="47"/>
      <c r="G4604" s="47"/>
      <c r="H4604" s="47"/>
      <c r="I4604" s="47"/>
    </row>
    <row r="4605" spans="1:9" x14ac:dyDescent="0.25">
      <c r="A4605" s="47"/>
      <c r="B4605" s="47"/>
      <c r="C4605" s="47"/>
      <c r="D4605" s="47"/>
      <c r="E4605" s="47"/>
      <c r="F4605" s="47"/>
      <c r="G4605" s="47"/>
      <c r="H4605" s="47"/>
      <c r="I4605" s="47"/>
    </row>
    <row r="4606" spans="1:9" x14ac:dyDescent="0.25">
      <c r="A4606" s="47"/>
      <c r="B4606" s="47"/>
      <c r="C4606" s="47"/>
      <c r="D4606" s="47"/>
      <c r="E4606" s="47"/>
      <c r="F4606" s="47"/>
      <c r="G4606" s="47"/>
      <c r="H4606" s="47"/>
      <c r="I4606" s="47"/>
    </row>
    <row r="4607" spans="1:9" x14ac:dyDescent="0.25">
      <c r="A4607" s="47"/>
      <c r="B4607" s="47"/>
      <c r="C4607" s="47"/>
      <c r="D4607" s="47"/>
      <c r="E4607" s="47"/>
      <c r="F4607" s="47"/>
      <c r="G4607" s="47"/>
      <c r="H4607" s="47"/>
      <c r="I4607" s="47"/>
    </row>
    <row r="4608" spans="1:9" x14ac:dyDescent="0.25">
      <c r="A4608" s="47"/>
      <c r="B4608" s="47"/>
      <c r="C4608" s="47"/>
      <c r="D4608" s="47"/>
      <c r="E4608" s="47"/>
      <c r="F4608" s="47"/>
      <c r="G4608" s="47"/>
      <c r="H4608" s="47"/>
      <c r="I4608" s="47"/>
    </row>
    <row r="4609" spans="1:9" x14ac:dyDescent="0.25">
      <c r="A4609" s="47"/>
      <c r="B4609" s="47"/>
      <c r="C4609" s="47"/>
      <c r="D4609" s="47"/>
      <c r="E4609" s="47"/>
      <c r="F4609" s="47"/>
      <c r="G4609" s="47"/>
      <c r="H4609" s="47"/>
      <c r="I4609" s="47"/>
    </row>
    <row r="4610" spans="1:9" x14ac:dyDescent="0.25">
      <c r="A4610" s="47"/>
      <c r="B4610" s="47"/>
      <c r="C4610" s="47"/>
      <c r="D4610" s="47"/>
      <c r="E4610" s="47"/>
      <c r="F4610" s="47"/>
      <c r="G4610" s="47"/>
      <c r="H4610" s="47"/>
      <c r="I4610" s="47"/>
    </row>
    <row r="4611" spans="1:9" x14ac:dyDescent="0.25">
      <c r="A4611" s="47"/>
      <c r="B4611" s="47"/>
      <c r="C4611" s="47"/>
      <c r="D4611" s="47"/>
      <c r="E4611" s="47"/>
      <c r="F4611" s="47"/>
      <c r="G4611" s="47"/>
      <c r="H4611" s="47"/>
      <c r="I4611" s="47"/>
    </row>
    <row r="4612" spans="1:9" x14ac:dyDescent="0.25">
      <c r="A4612" s="47"/>
      <c r="B4612" s="47"/>
      <c r="C4612" s="47"/>
      <c r="D4612" s="47"/>
      <c r="E4612" s="47"/>
      <c r="F4612" s="47"/>
      <c r="G4612" s="47"/>
      <c r="H4612" s="47"/>
      <c r="I4612" s="47"/>
    </row>
    <row r="4613" spans="1:9" x14ac:dyDescent="0.25">
      <c r="A4613" s="47"/>
      <c r="B4613" s="47"/>
      <c r="C4613" s="47"/>
      <c r="D4613" s="47"/>
      <c r="E4613" s="47"/>
      <c r="F4613" s="47"/>
      <c r="G4613" s="47"/>
      <c r="H4613" s="47"/>
      <c r="I4613" s="47"/>
    </row>
    <row r="4614" spans="1:9" x14ac:dyDescent="0.25">
      <c r="A4614" s="47"/>
      <c r="B4614" s="47"/>
      <c r="C4614" s="47"/>
      <c r="D4614" s="47"/>
      <c r="E4614" s="47"/>
      <c r="F4614" s="47"/>
      <c r="G4614" s="47"/>
      <c r="H4614" s="47"/>
      <c r="I4614" s="47"/>
    </row>
    <row r="4615" spans="1:9" x14ac:dyDescent="0.25">
      <c r="A4615" s="47"/>
      <c r="B4615" s="47"/>
      <c r="C4615" s="47"/>
      <c r="D4615" s="47"/>
      <c r="E4615" s="47"/>
      <c r="F4615" s="47"/>
      <c r="G4615" s="47"/>
      <c r="H4615" s="47"/>
      <c r="I4615" s="47"/>
    </row>
    <row r="4616" spans="1:9" x14ac:dyDescent="0.25">
      <c r="A4616" s="47"/>
      <c r="B4616" s="47"/>
      <c r="C4616" s="47"/>
      <c r="D4616" s="47"/>
      <c r="E4616" s="47"/>
      <c r="F4616" s="47"/>
      <c r="G4616" s="47"/>
      <c r="H4616" s="47"/>
      <c r="I4616" s="47"/>
    </row>
    <row r="4617" spans="1:9" x14ac:dyDescent="0.25">
      <c r="A4617" s="47"/>
      <c r="B4617" s="47"/>
      <c r="C4617" s="47"/>
      <c r="D4617" s="47"/>
      <c r="E4617" s="47"/>
      <c r="F4617" s="47"/>
      <c r="G4617" s="47"/>
      <c r="H4617" s="47"/>
      <c r="I4617" s="47"/>
    </row>
    <row r="4618" spans="1:9" x14ac:dyDescent="0.25">
      <c r="A4618" s="47"/>
      <c r="B4618" s="47"/>
      <c r="C4618" s="47"/>
      <c r="D4618" s="47"/>
      <c r="E4618" s="47"/>
      <c r="F4618" s="47"/>
      <c r="G4618" s="47"/>
      <c r="H4618" s="47"/>
      <c r="I4618" s="47"/>
    </row>
    <row r="4619" spans="1:9" x14ac:dyDescent="0.25">
      <c r="A4619" s="47"/>
      <c r="B4619" s="47"/>
      <c r="C4619" s="47"/>
      <c r="D4619" s="47"/>
      <c r="E4619" s="47"/>
      <c r="F4619" s="47"/>
      <c r="G4619" s="47"/>
      <c r="H4619" s="47"/>
      <c r="I4619" s="47"/>
    </row>
    <row r="4620" spans="1:9" x14ac:dyDescent="0.25">
      <c r="A4620" s="47"/>
      <c r="B4620" s="47"/>
      <c r="C4620" s="47"/>
      <c r="D4620" s="47"/>
      <c r="E4620" s="47"/>
      <c r="F4620" s="47"/>
      <c r="G4620" s="47"/>
      <c r="H4620" s="47"/>
      <c r="I4620" s="47"/>
    </row>
    <row r="4621" spans="1:9" x14ac:dyDescent="0.25">
      <c r="A4621" s="47"/>
      <c r="B4621" s="47"/>
      <c r="C4621" s="47"/>
      <c r="D4621" s="47"/>
      <c r="E4621" s="47"/>
      <c r="F4621" s="47"/>
      <c r="G4621" s="47"/>
      <c r="H4621" s="47"/>
      <c r="I4621" s="47"/>
    </row>
    <row r="4622" spans="1:9" x14ac:dyDescent="0.25">
      <c r="A4622" s="47"/>
      <c r="B4622" s="47"/>
      <c r="C4622" s="47"/>
      <c r="D4622" s="47"/>
      <c r="E4622" s="47"/>
      <c r="F4622" s="47"/>
      <c r="G4622" s="47"/>
      <c r="H4622" s="47"/>
      <c r="I4622" s="47"/>
    </row>
    <row r="4623" spans="1:9" x14ac:dyDescent="0.25">
      <c r="A4623" s="47"/>
      <c r="B4623" s="47"/>
      <c r="C4623" s="47"/>
      <c r="D4623" s="47"/>
      <c r="E4623" s="47"/>
      <c r="F4623" s="47"/>
      <c r="G4623" s="47"/>
      <c r="H4623" s="47"/>
      <c r="I4623" s="47"/>
    </row>
    <row r="4624" spans="1:9" x14ac:dyDescent="0.25">
      <c r="A4624" s="47"/>
      <c r="B4624" s="47"/>
      <c r="C4624" s="47"/>
      <c r="D4624" s="47"/>
      <c r="E4624" s="47"/>
      <c r="F4624" s="47"/>
      <c r="G4624" s="47"/>
      <c r="H4624" s="47"/>
      <c r="I4624" s="47"/>
    </row>
    <row r="4625" spans="1:9" x14ac:dyDescent="0.25">
      <c r="A4625" s="47"/>
      <c r="B4625" s="47"/>
      <c r="C4625" s="47"/>
      <c r="D4625" s="47"/>
      <c r="E4625" s="47"/>
      <c r="F4625" s="47"/>
      <c r="G4625" s="47"/>
      <c r="H4625" s="47"/>
      <c r="I4625" s="47"/>
    </row>
    <row r="4626" spans="1:9" x14ac:dyDescent="0.25">
      <c r="A4626" s="47"/>
      <c r="B4626" s="47"/>
      <c r="C4626" s="47"/>
      <c r="D4626" s="47"/>
      <c r="E4626" s="47"/>
      <c r="F4626" s="47"/>
      <c r="G4626" s="47"/>
      <c r="H4626" s="47"/>
      <c r="I4626" s="47"/>
    </row>
    <row r="4627" spans="1:9" x14ac:dyDescent="0.25">
      <c r="A4627" s="47"/>
      <c r="B4627" s="47"/>
      <c r="C4627" s="47"/>
      <c r="D4627" s="47"/>
      <c r="E4627" s="47"/>
      <c r="F4627" s="47"/>
      <c r="G4627" s="47"/>
      <c r="H4627" s="47"/>
      <c r="I4627" s="47"/>
    </row>
    <row r="4628" spans="1:9" x14ac:dyDescent="0.25">
      <c r="A4628" s="47"/>
      <c r="B4628" s="47"/>
      <c r="C4628" s="47"/>
      <c r="D4628" s="47"/>
      <c r="E4628" s="47"/>
      <c r="F4628" s="47"/>
      <c r="G4628" s="47"/>
      <c r="H4628" s="47"/>
      <c r="I4628" s="47"/>
    </row>
    <row r="4629" spans="1:9" x14ac:dyDescent="0.25">
      <c r="A4629" s="47"/>
      <c r="B4629" s="47"/>
      <c r="C4629" s="47"/>
      <c r="D4629" s="47"/>
      <c r="E4629" s="47"/>
      <c r="F4629" s="47"/>
      <c r="G4629" s="47"/>
      <c r="H4629" s="47"/>
      <c r="I4629" s="47"/>
    </row>
    <row r="4630" spans="1:9" x14ac:dyDescent="0.25">
      <c r="A4630" s="47"/>
      <c r="B4630" s="47"/>
      <c r="C4630" s="47"/>
      <c r="D4630" s="47"/>
      <c r="E4630" s="47"/>
      <c r="F4630" s="47"/>
      <c r="G4630" s="47"/>
      <c r="H4630" s="47"/>
      <c r="I4630" s="47"/>
    </row>
    <row r="4631" spans="1:9" x14ac:dyDescent="0.25">
      <c r="A4631" s="47"/>
      <c r="B4631" s="47"/>
      <c r="C4631" s="47"/>
      <c r="D4631" s="47"/>
      <c r="E4631" s="47"/>
      <c r="F4631" s="47"/>
      <c r="G4631" s="47"/>
      <c r="H4631" s="47"/>
      <c r="I4631" s="47"/>
    </row>
    <row r="4632" spans="1:9" x14ac:dyDescent="0.25">
      <c r="A4632" s="47"/>
      <c r="B4632" s="47"/>
      <c r="C4632" s="47"/>
      <c r="D4632" s="47"/>
      <c r="E4632" s="47"/>
      <c r="F4632" s="47"/>
      <c r="G4632" s="47"/>
      <c r="H4632" s="47"/>
      <c r="I4632" s="47"/>
    </row>
    <row r="4633" spans="1:9" x14ac:dyDescent="0.25">
      <c r="A4633" s="47"/>
      <c r="B4633" s="47"/>
      <c r="C4633" s="47"/>
      <c r="D4633" s="47"/>
      <c r="E4633" s="47"/>
      <c r="F4633" s="47"/>
      <c r="G4633" s="47"/>
      <c r="H4633" s="47"/>
      <c r="I4633" s="47"/>
    </row>
    <row r="4634" spans="1:9" x14ac:dyDescent="0.25">
      <c r="A4634" s="47"/>
      <c r="B4634" s="47"/>
      <c r="C4634" s="47"/>
      <c r="D4634" s="47"/>
      <c r="E4634" s="47"/>
      <c r="F4634" s="47"/>
      <c r="G4634" s="47"/>
      <c r="H4634" s="47"/>
      <c r="I4634" s="47"/>
    </row>
    <row r="4635" spans="1:9" x14ac:dyDescent="0.25">
      <c r="A4635" s="47"/>
      <c r="B4635" s="47"/>
      <c r="C4635" s="47"/>
      <c r="D4635" s="47"/>
      <c r="E4635" s="47"/>
      <c r="F4635" s="47"/>
      <c r="G4635" s="47"/>
      <c r="H4635" s="47"/>
      <c r="I4635" s="47"/>
    </row>
    <row r="4636" spans="1:9" x14ac:dyDescent="0.25">
      <c r="A4636" s="47"/>
      <c r="B4636" s="47"/>
      <c r="C4636" s="47"/>
      <c r="D4636" s="47"/>
      <c r="E4636" s="47"/>
      <c r="F4636" s="47"/>
      <c r="G4636" s="47"/>
      <c r="H4636" s="47"/>
      <c r="I4636" s="47"/>
    </row>
    <row r="4637" spans="1:9" x14ac:dyDescent="0.25">
      <c r="A4637" s="47"/>
      <c r="B4637" s="47"/>
      <c r="C4637" s="47"/>
      <c r="D4637" s="47"/>
      <c r="E4637" s="47"/>
      <c r="F4637" s="47"/>
      <c r="G4637" s="47"/>
      <c r="H4637" s="47"/>
      <c r="I4637" s="47"/>
    </row>
    <row r="4638" spans="1:9" x14ac:dyDescent="0.25">
      <c r="A4638" s="47"/>
      <c r="B4638" s="47"/>
      <c r="C4638" s="47"/>
      <c r="D4638" s="47"/>
      <c r="E4638" s="47"/>
      <c r="F4638" s="47"/>
      <c r="G4638" s="47"/>
      <c r="H4638" s="47"/>
      <c r="I4638" s="47"/>
    </row>
    <row r="4639" spans="1:9" x14ac:dyDescent="0.25">
      <c r="A4639" s="47"/>
      <c r="B4639" s="47"/>
      <c r="C4639" s="47"/>
      <c r="D4639" s="47"/>
      <c r="E4639" s="47"/>
      <c r="F4639" s="47"/>
      <c r="G4639" s="47"/>
      <c r="H4639" s="47"/>
      <c r="I4639" s="47"/>
    </row>
    <row r="4640" spans="1:9" x14ac:dyDescent="0.25">
      <c r="A4640" s="47"/>
      <c r="B4640" s="47"/>
      <c r="C4640" s="47"/>
      <c r="D4640" s="47"/>
      <c r="E4640" s="47"/>
      <c r="F4640" s="47"/>
      <c r="G4640" s="47"/>
      <c r="H4640" s="47"/>
      <c r="I4640" s="47"/>
    </row>
    <row r="4641" spans="1:9" x14ac:dyDescent="0.25">
      <c r="A4641" s="47"/>
      <c r="B4641" s="47"/>
      <c r="C4641" s="47"/>
      <c r="D4641" s="47"/>
      <c r="E4641" s="47"/>
      <c r="F4641" s="47"/>
      <c r="G4641" s="47"/>
      <c r="H4641" s="47"/>
      <c r="I4641" s="47"/>
    </row>
    <row r="4642" spans="1:9" x14ac:dyDescent="0.25">
      <c r="A4642" s="47"/>
      <c r="B4642" s="47"/>
      <c r="C4642" s="47"/>
      <c r="D4642" s="47"/>
      <c r="E4642" s="47"/>
      <c r="F4642" s="47"/>
      <c r="G4642" s="47"/>
      <c r="H4642" s="47"/>
      <c r="I4642" s="47"/>
    </row>
    <row r="4643" spans="1:9" x14ac:dyDescent="0.25">
      <c r="A4643" s="47"/>
      <c r="B4643" s="47"/>
      <c r="C4643" s="47"/>
      <c r="D4643" s="47"/>
      <c r="E4643" s="47"/>
      <c r="F4643" s="47"/>
      <c r="G4643" s="47"/>
      <c r="H4643" s="47"/>
      <c r="I4643" s="47"/>
    </row>
    <row r="4644" spans="1:9" x14ac:dyDescent="0.25">
      <c r="A4644" s="47"/>
      <c r="B4644" s="47"/>
      <c r="C4644" s="47"/>
      <c r="D4644" s="47"/>
      <c r="E4644" s="47"/>
      <c r="F4644" s="47"/>
      <c r="G4644" s="47"/>
      <c r="H4644" s="47"/>
      <c r="I4644" s="47"/>
    </row>
    <row r="4645" spans="1:9" x14ac:dyDescent="0.25">
      <c r="A4645" s="47"/>
      <c r="B4645" s="47"/>
      <c r="C4645" s="47"/>
      <c r="D4645" s="47"/>
      <c r="E4645" s="47"/>
      <c r="F4645" s="47"/>
      <c r="G4645" s="47"/>
      <c r="H4645" s="47"/>
      <c r="I4645" s="47"/>
    </row>
    <row r="4646" spans="1:9" x14ac:dyDescent="0.25">
      <c r="A4646" s="47"/>
      <c r="B4646" s="47"/>
      <c r="C4646" s="47"/>
      <c r="D4646" s="47"/>
      <c r="E4646" s="47"/>
      <c r="F4646" s="47"/>
      <c r="G4646" s="47"/>
      <c r="H4646" s="47"/>
      <c r="I4646" s="47"/>
    </row>
    <row r="4647" spans="1:9" x14ac:dyDescent="0.25">
      <c r="A4647" s="47"/>
      <c r="B4647" s="47"/>
      <c r="C4647" s="47"/>
      <c r="D4647" s="47"/>
      <c r="E4647" s="47"/>
      <c r="F4647" s="47"/>
      <c r="G4647" s="47"/>
      <c r="H4647" s="47"/>
      <c r="I4647" s="47"/>
    </row>
    <row r="4648" spans="1:9" x14ac:dyDescent="0.25">
      <c r="A4648" s="47"/>
      <c r="B4648" s="47"/>
      <c r="C4648" s="47"/>
      <c r="D4648" s="47"/>
      <c r="E4648" s="47"/>
      <c r="F4648" s="47"/>
      <c r="G4648" s="47"/>
      <c r="H4648" s="47"/>
      <c r="I4648" s="47"/>
    </row>
    <row r="4649" spans="1:9" x14ac:dyDescent="0.25">
      <c r="A4649" s="47"/>
      <c r="B4649" s="47"/>
      <c r="C4649" s="47"/>
      <c r="D4649" s="47"/>
      <c r="E4649" s="47"/>
      <c r="F4649" s="47"/>
      <c r="G4649" s="47"/>
      <c r="H4649" s="47"/>
      <c r="I4649" s="47"/>
    </row>
    <row r="4650" spans="1:9" x14ac:dyDescent="0.25">
      <c r="A4650" s="47"/>
      <c r="B4650" s="47"/>
      <c r="C4650" s="47"/>
      <c r="D4650" s="47"/>
      <c r="E4650" s="47"/>
      <c r="F4650" s="47"/>
      <c r="G4650" s="47"/>
      <c r="H4650" s="47"/>
      <c r="I4650" s="47"/>
    </row>
    <row r="4651" spans="1:9" x14ac:dyDescent="0.25">
      <c r="A4651" s="47"/>
      <c r="B4651" s="47"/>
      <c r="C4651" s="47"/>
      <c r="D4651" s="47"/>
      <c r="E4651" s="47"/>
      <c r="F4651" s="47"/>
      <c r="G4651" s="47"/>
      <c r="H4651" s="47"/>
      <c r="I4651" s="47"/>
    </row>
    <row r="4652" spans="1:9" x14ac:dyDescent="0.25">
      <c r="A4652" s="47"/>
      <c r="B4652" s="47"/>
      <c r="C4652" s="47"/>
      <c r="D4652" s="47"/>
      <c r="E4652" s="47"/>
      <c r="F4652" s="47"/>
      <c r="G4652" s="47"/>
      <c r="H4652" s="47"/>
      <c r="I4652" s="47"/>
    </row>
    <row r="4653" spans="1:9" x14ac:dyDescent="0.25">
      <c r="A4653" s="47"/>
      <c r="B4653" s="47"/>
      <c r="C4653" s="47"/>
      <c r="D4653" s="47"/>
      <c r="E4653" s="47"/>
      <c r="F4653" s="47"/>
      <c r="G4653" s="47"/>
      <c r="H4653" s="47"/>
      <c r="I4653" s="47"/>
    </row>
    <row r="4654" spans="1:9" x14ac:dyDescent="0.25">
      <c r="A4654" s="47"/>
      <c r="B4654" s="47"/>
      <c r="C4654" s="47"/>
      <c r="D4654" s="47"/>
      <c r="E4654" s="47"/>
      <c r="F4654" s="47"/>
      <c r="G4654" s="47"/>
      <c r="H4654" s="47"/>
      <c r="I4654" s="47"/>
    </row>
    <row r="4655" spans="1:9" x14ac:dyDescent="0.25">
      <c r="A4655" s="47"/>
      <c r="B4655" s="47"/>
      <c r="C4655" s="47"/>
      <c r="D4655" s="47"/>
      <c r="E4655" s="47"/>
      <c r="F4655" s="47"/>
      <c r="G4655" s="47"/>
      <c r="H4655" s="47"/>
      <c r="I4655" s="47"/>
    </row>
    <row r="4656" spans="1:9" x14ac:dyDescent="0.25">
      <c r="A4656" s="47"/>
      <c r="B4656" s="47"/>
      <c r="C4656" s="47"/>
      <c r="D4656" s="47"/>
      <c r="E4656" s="47"/>
      <c r="F4656" s="47"/>
      <c r="G4656" s="47"/>
      <c r="H4656" s="47"/>
      <c r="I4656" s="47"/>
    </row>
    <row r="4657" spans="1:9" x14ac:dyDescent="0.25">
      <c r="A4657" s="47"/>
      <c r="B4657" s="47"/>
      <c r="C4657" s="47"/>
      <c r="D4657" s="47"/>
      <c r="E4657" s="47"/>
      <c r="F4657" s="47"/>
      <c r="G4657" s="47"/>
      <c r="H4657" s="47"/>
      <c r="I4657" s="47"/>
    </row>
    <row r="4658" spans="1:9" x14ac:dyDescent="0.25">
      <c r="A4658" s="47"/>
      <c r="B4658" s="47"/>
      <c r="C4658" s="47"/>
      <c r="D4658" s="47"/>
      <c r="E4658" s="47"/>
      <c r="F4658" s="47"/>
      <c r="G4658" s="47"/>
      <c r="H4658" s="47"/>
      <c r="I4658" s="47"/>
    </row>
    <row r="4659" spans="1:9" x14ac:dyDescent="0.25">
      <c r="A4659" s="47"/>
      <c r="B4659" s="47"/>
      <c r="C4659" s="47"/>
      <c r="D4659" s="47"/>
      <c r="E4659" s="47"/>
      <c r="F4659" s="47"/>
      <c r="G4659" s="47"/>
      <c r="H4659" s="47"/>
      <c r="I4659" s="47"/>
    </row>
    <row r="4660" spans="1:9" x14ac:dyDescent="0.25">
      <c r="A4660" s="47"/>
      <c r="B4660" s="47"/>
      <c r="C4660" s="47"/>
      <c r="D4660" s="47"/>
      <c r="E4660" s="47"/>
      <c r="F4660" s="47"/>
      <c r="G4660" s="47"/>
      <c r="H4660" s="47"/>
      <c r="I4660" s="47"/>
    </row>
    <row r="4661" spans="1:9" x14ac:dyDescent="0.25">
      <c r="A4661" s="47"/>
      <c r="B4661" s="47"/>
      <c r="C4661" s="47"/>
      <c r="D4661" s="47"/>
      <c r="E4661" s="47"/>
      <c r="F4661" s="47"/>
      <c r="G4661" s="47"/>
      <c r="H4661" s="47"/>
      <c r="I4661" s="47"/>
    </row>
    <row r="4662" spans="1:9" x14ac:dyDescent="0.25">
      <c r="A4662" s="47"/>
      <c r="B4662" s="47"/>
      <c r="C4662" s="47"/>
      <c r="D4662" s="47"/>
      <c r="E4662" s="47"/>
      <c r="F4662" s="47"/>
      <c r="G4662" s="47"/>
      <c r="H4662" s="47"/>
      <c r="I4662" s="47"/>
    </row>
    <row r="4663" spans="1:9" x14ac:dyDescent="0.25">
      <c r="A4663" s="47"/>
      <c r="B4663" s="47"/>
      <c r="C4663" s="47"/>
      <c r="D4663" s="47"/>
      <c r="E4663" s="47"/>
      <c r="F4663" s="47"/>
      <c r="G4663" s="47"/>
      <c r="H4663" s="47"/>
      <c r="I4663" s="47"/>
    </row>
    <row r="4664" spans="1:9" x14ac:dyDescent="0.25">
      <c r="A4664" s="47"/>
      <c r="B4664" s="47"/>
      <c r="C4664" s="47"/>
      <c r="D4664" s="47"/>
      <c r="E4664" s="47"/>
      <c r="F4664" s="47"/>
      <c r="G4664" s="47"/>
      <c r="H4664" s="47"/>
      <c r="I4664" s="47"/>
    </row>
    <row r="4665" spans="1:9" x14ac:dyDescent="0.25">
      <c r="A4665" s="47"/>
      <c r="B4665" s="47"/>
      <c r="C4665" s="47"/>
      <c r="D4665" s="47"/>
      <c r="E4665" s="47"/>
      <c r="F4665" s="47"/>
      <c r="G4665" s="47"/>
      <c r="H4665" s="47"/>
      <c r="I4665" s="47"/>
    </row>
    <row r="4666" spans="1:9" x14ac:dyDescent="0.25">
      <c r="A4666" s="47"/>
      <c r="B4666" s="47"/>
      <c r="C4666" s="47"/>
      <c r="D4666" s="47"/>
      <c r="E4666" s="47"/>
      <c r="F4666" s="47"/>
      <c r="G4666" s="47"/>
      <c r="H4666" s="47"/>
      <c r="I4666" s="47"/>
    </row>
    <row r="4667" spans="1:9" x14ac:dyDescent="0.25">
      <c r="A4667" s="47"/>
      <c r="B4667" s="47"/>
      <c r="C4667" s="47"/>
      <c r="D4667" s="47"/>
      <c r="E4667" s="47"/>
      <c r="F4667" s="47"/>
      <c r="G4667" s="47"/>
      <c r="H4667" s="47"/>
      <c r="I4667" s="47"/>
    </row>
    <row r="4668" spans="1:9" x14ac:dyDescent="0.25">
      <c r="A4668" s="47"/>
      <c r="B4668" s="47"/>
      <c r="C4668" s="47"/>
      <c r="D4668" s="47"/>
      <c r="E4668" s="47"/>
      <c r="F4668" s="47"/>
      <c r="G4668" s="47"/>
      <c r="H4668" s="47"/>
      <c r="I4668" s="47"/>
    </row>
    <row r="4669" spans="1:9" x14ac:dyDescent="0.25">
      <c r="A4669" s="47"/>
      <c r="B4669" s="47"/>
      <c r="C4669" s="47"/>
      <c r="D4669" s="47"/>
      <c r="E4669" s="47"/>
      <c r="F4669" s="47"/>
      <c r="G4669" s="47"/>
      <c r="H4669" s="47"/>
      <c r="I4669" s="47"/>
    </row>
    <row r="4670" spans="1:9" x14ac:dyDescent="0.25">
      <c r="A4670" s="47"/>
      <c r="B4670" s="47"/>
      <c r="C4670" s="47"/>
      <c r="D4670" s="47"/>
      <c r="E4670" s="47"/>
      <c r="F4670" s="47"/>
      <c r="G4670" s="47"/>
      <c r="H4670" s="47"/>
      <c r="I4670" s="47"/>
    </row>
    <row r="4671" spans="1:9" x14ac:dyDescent="0.25">
      <c r="A4671" s="47"/>
      <c r="B4671" s="47"/>
      <c r="C4671" s="47"/>
      <c r="D4671" s="47"/>
      <c r="E4671" s="47"/>
      <c r="F4671" s="47"/>
      <c r="G4671" s="47"/>
      <c r="H4671" s="47"/>
      <c r="I4671" s="47"/>
    </row>
    <row r="4672" spans="1:9" x14ac:dyDescent="0.25">
      <c r="A4672" s="47"/>
      <c r="B4672" s="47"/>
      <c r="C4672" s="47"/>
      <c r="D4672" s="47"/>
      <c r="E4672" s="47"/>
      <c r="F4672" s="47"/>
      <c r="G4672" s="47"/>
      <c r="H4672" s="47"/>
      <c r="I4672" s="47"/>
    </row>
    <row r="4673" spans="1:9" x14ac:dyDescent="0.25">
      <c r="A4673" s="47"/>
      <c r="B4673" s="47"/>
      <c r="C4673" s="47"/>
      <c r="D4673" s="47"/>
      <c r="E4673" s="47"/>
      <c r="F4673" s="47"/>
      <c r="G4673" s="47"/>
      <c r="H4673" s="47"/>
      <c r="I4673" s="47"/>
    </row>
    <row r="4674" spans="1:9" x14ac:dyDescent="0.25">
      <c r="A4674" s="47"/>
      <c r="B4674" s="47"/>
      <c r="C4674" s="47"/>
      <c r="D4674" s="47"/>
      <c r="E4674" s="47"/>
      <c r="F4674" s="47"/>
      <c r="G4674" s="47"/>
      <c r="H4674" s="47"/>
      <c r="I4674" s="47"/>
    </row>
    <row r="4675" spans="1:9" x14ac:dyDescent="0.25">
      <c r="A4675" s="47"/>
      <c r="B4675" s="47"/>
      <c r="C4675" s="47"/>
      <c r="D4675" s="47"/>
      <c r="E4675" s="47"/>
      <c r="F4675" s="47"/>
      <c r="G4675" s="47"/>
      <c r="H4675" s="47"/>
      <c r="I4675" s="47"/>
    </row>
    <row r="4676" spans="1:9" x14ac:dyDescent="0.25">
      <c r="A4676" s="47"/>
      <c r="B4676" s="47"/>
      <c r="C4676" s="47"/>
      <c r="D4676" s="47"/>
      <c r="E4676" s="47"/>
      <c r="F4676" s="47"/>
      <c r="G4676" s="47"/>
      <c r="H4676" s="47"/>
      <c r="I4676" s="47"/>
    </row>
    <row r="4677" spans="1:9" x14ac:dyDescent="0.25">
      <c r="A4677" s="47"/>
      <c r="B4677" s="47"/>
      <c r="C4677" s="47"/>
      <c r="D4677" s="47"/>
      <c r="E4677" s="47"/>
      <c r="F4677" s="47"/>
      <c r="G4677" s="47"/>
      <c r="H4677" s="47"/>
      <c r="I4677" s="47"/>
    </row>
    <row r="4678" spans="1:9" x14ac:dyDescent="0.25">
      <c r="A4678" s="47"/>
      <c r="B4678" s="47"/>
      <c r="C4678" s="47"/>
      <c r="D4678" s="47"/>
      <c r="E4678" s="47"/>
      <c r="F4678" s="47"/>
      <c r="G4678" s="47"/>
      <c r="H4678" s="47"/>
      <c r="I4678" s="47"/>
    </row>
    <row r="4679" spans="1:9" x14ac:dyDescent="0.25">
      <c r="A4679" s="47"/>
      <c r="B4679" s="47"/>
      <c r="C4679" s="47"/>
      <c r="D4679" s="47"/>
      <c r="E4679" s="47"/>
      <c r="F4679" s="47"/>
      <c r="G4679" s="47"/>
      <c r="H4679" s="47"/>
      <c r="I4679" s="47"/>
    </row>
    <row r="4680" spans="1:9" x14ac:dyDescent="0.25">
      <c r="A4680" s="47"/>
      <c r="B4680" s="47"/>
      <c r="C4680" s="47"/>
      <c r="D4680" s="47"/>
      <c r="E4680" s="47"/>
      <c r="F4680" s="47"/>
      <c r="G4680" s="47"/>
      <c r="H4680" s="47"/>
      <c r="I4680" s="47"/>
    </row>
    <row r="4681" spans="1:9" x14ac:dyDescent="0.25">
      <c r="A4681" s="47"/>
      <c r="B4681" s="47"/>
      <c r="C4681" s="47"/>
      <c r="D4681" s="47"/>
      <c r="E4681" s="47"/>
      <c r="F4681" s="47"/>
      <c r="G4681" s="47"/>
      <c r="H4681" s="47"/>
      <c r="I4681" s="47"/>
    </row>
    <row r="4682" spans="1:9" x14ac:dyDescent="0.25">
      <c r="A4682" s="47"/>
      <c r="B4682" s="47"/>
      <c r="C4682" s="47"/>
      <c r="D4682" s="47"/>
      <c r="E4682" s="47"/>
      <c r="F4682" s="47"/>
      <c r="G4682" s="47"/>
      <c r="H4682" s="47"/>
      <c r="I4682" s="47"/>
    </row>
    <row r="4683" spans="1:9" x14ac:dyDescent="0.25">
      <c r="A4683" s="47"/>
      <c r="B4683" s="47"/>
      <c r="C4683" s="47"/>
      <c r="D4683" s="47"/>
      <c r="E4683" s="47"/>
      <c r="F4683" s="47"/>
      <c r="G4683" s="47"/>
      <c r="H4683" s="47"/>
      <c r="I4683" s="47"/>
    </row>
    <row r="4684" spans="1:9" x14ac:dyDescent="0.25">
      <c r="A4684" s="47"/>
      <c r="B4684" s="47"/>
      <c r="C4684" s="47"/>
      <c r="D4684" s="47"/>
      <c r="E4684" s="47"/>
      <c r="F4684" s="47"/>
      <c r="G4684" s="47"/>
      <c r="H4684" s="47"/>
      <c r="I4684" s="47"/>
    </row>
    <row r="4685" spans="1:9" x14ac:dyDescent="0.25">
      <c r="A4685" s="47"/>
      <c r="B4685" s="47"/>
      <c r="C4685" s="47"/>
      <c r="D4685" s="47"/>
      <c r="E4685" s="47"/>
      <c r="F4685" s="47"/>
      <c r="G4685" s="47"/>
      <c r="H4685" s="47"/>
      <c r="I4685" s="47"/>
    </row>
    <row r="4686" spans="1:9" x14ac:dyDescent="0.25">
      <c r="A4686" s="47"/>
      <c r="B4686" s="47"/>
      <c r="C4686" s="47"/>
      <c r="D4686" s="47"/>
      <c r="E4686" s="47"/>
      <c r="F4686" s="47"/>
      <c r="G4686" s="47"/>
      <c r="H4686" s="47"/>
      <c r="I4686" s="47"/>
    </row>
    <row r="4687" spans="1:9" x14ac:dyDescent="0.25">
      <c r="A4687" s="47"/>
      <c r="B4687" s="47"/>
      <c r="C4687" s="47"/>
      <c r="D4687" s="47"/>
      <c r="E4687" s="47"/>
      <c r="F4687" s="47"/>
      <c r="G4687" s="47"/>
      <c r="H4687" s="47"/>
      <c r="I4687" s="47"/>
    </row>
    <row r="4688" spans="1:9" x14ac:dyDescent="0.25">
      <c r="A4688" s="47"/>
      <c r="B4688" s="47"/>
      <c r="C4688" s="47"/>
      <c r="D4688" s="47"/>
      <c r="E4688" s="47"/>
      <c r="F4688" s="47"/>
      <c r="G4688" s="47"/>
      <c r="H4688" s="47"/>
      <c r="I4688" s="47"/>
    </row>
    <row r="4689" spans="1:9" x14ac:dyDescent="0.25">
      <c r="A4689" s="47"/>
      <c r="B4689" s="47"/>
      <c r="C4689" s="47"/>
      <c r="D4689" s="47"/>
      <c r="E4689" s="47"/>
      <c r="F4689" s="47"/>
      <c r="G4689" s="47"/>
      <c r="H4689" s="47"/>
      <c r="I4689" s="47"/>
    </row>
    <row r="4690" spans="1:9" x14ac:dyDescent="0.25">
      <c r="A4690" s="47"/>
      <c r="B4690" s="47"/>
      <c r="C4690" s="47"/>
      <c r="D4690" s="47"/>
      <c r="E4690" s="47"/>
      <c r="F4690" s="47"/>
      <c r="G4690" s="47"/>
      <c r="H4690" s="47"/>
      <c r="I4690" s="47"/>
    </row>
    <row r="4691" spans="1:9" x14ac:dyDescent="0.25">
      <c r="A4691" s="47"/>
      <c r="B4691" s="47"/>
      <c r="C4691" s="47"/>
      <c r="D4691" s="47"/>
      <c r="E4691" s="47"/>
      <c r="F4691" s="47"/>
      <c r="G4691" s="47"/>
      <c r="H4691" s="47"/>
      <c r="I4691" s="47"/>
    </row>
    <row r="4692" spans="1:9" x14ac:dyDescent="0.25">
      <c r="A4692" s="47"/>
      <c r="B4692" s="47"/>
      <c r="C4692" s="47"/>
      <c r="D4692" s="47"/>
      <c r="E4692" s="47"/>
      <c r="F4692" s="47"/>
      <c r="G4692" s="47"/>
      <c r="H4692" s="47"/>
      <c r="I4692" s="47"/>
    </row>
    <row r="4693" spans="1:9" x14ac:dyDescent="0.25">
      <c r="A4693" s="47"/>
      <c r="B4693" s="47"/>
      <c r="C4693" s="47"/>
      <c r="D4693" s="47"/>
      <c r="E4693" s="47"/>
      <c r="F4693" s="47"/>
      <c r="G4693" s="47"/>
      <c r="H4693" s="47"/>
      <c r="I4693" s="47"/>
    </row>
    <row r="4694" spans="1:9" x14ac:dyDescent="0.25">
      <c r="A4694" s="47"/>
      <c r="B4694" s="47"/>
      <c r="C4694" s="47"/>
      <c r="D4694" s="47"/>
      <c r="E4694" s="47"/>
      <c r="F4694" s="47"/>
      <c r="G4694" s="47"/>
      <c r="H4694" s="47"/>
      <c r="I4694" s="47"/>
    </row>
    <row r="4695" spans="1:9" x14ac:dyDescent="0.25">
      <c r="A4695" s="47"/>
      <c r="B4695" s="47"/>
      <c r="C4695" s="47"/>
      <c r="D4695" s="47"/>
      <c r="E4695" s="47"/>
      <c r="F4695" s="47"/>
      <c r="G4695" s="47"/>
      <c r="H4695" s="47"/>
      <c r="I4695" s="47"/>
    </row>
    <row r="4696" spans="1:9" x14ac:dyDescent="0.25">
      <c r="A4696" s="47"/>
      <c r="B4696" s="47"/>
      <c r="C4696" s="47"/>
      <c r="D4696" s="47"/>
      <c r="E4696" s="47"/>
      <c r="F4696" s="47"/>
      <c r="G4696" s="47"/>
      <c r="H4696" s="47"/>
      <c r="I4696" s="47"/>
    </row>
    <row r="4697" spans="1:9" x14ac:dyDescent="0.25">
      <c r="A4697" s="47"/>
      <c r="B4697" s="47"/>
      <c r="C4697" s="47"/>
      <c r="D4697" s="47"/>
      <c r="E4697" s="47"/>
      <c r="F4697" s="47"/>
      <c r="G4697" s="47"/>
      <c r="H4697" s="47"/>
      <c r="I4697" s="47"/>
    </row>
    <row r="4698" spans="1:9" x14ac:dyDescent="0.25">
      <c r="A4698" s="47"/>
      <c r="B4698" s="47"/>
      <c r="C4698" s="47"/>
      <c r="D4698" s="47"/>
      <c r="E4698" s="47"/>
      <c r="F4698" s="47"/>
      <c r="G4698" s="47"/>
      <c r="H4698" s="47"/>
      <c r="I4698" s="47"/>
    </row>
    <row r="4699" spans="1:9" x14ac:dyDescent="0.25">
      <c r="A4699" s="47"/>
      <c r="B4699" s="47"/>
      <c r="C4699" s="47"/>
      <c r="D4699" s="47"/>
      <c r="E4699" s="47"/>
      <c r="F4699" s="47"/>
      <c r="G4699" s="47"/>
      <c r="H4699" s="47"/>
      <c r="I4699" s="47"/>
    </row>
    <row r="4700" spans="1:9" x14ac:dyDescent="0.25">
      <c r="A4700" s="47"/>
      <c r="B4700" s="47"/>
      <c r="C4700" s="47"/>
      <c r="D4700" s="47"/>
      <c r="E4700" s="47"/>
      <c r="F4700" s="47"/>
      <c r="G4700" s="47"/>
      <c r="H4700" s="47"/>
      <c r="I4700" s="47"/>
    </row>
    <row r="4701" spans="1:9" x14ac:dyDescent="0.25">
      <c r="A4701" s="47"/>
      <c r="B4701" s="47"/>
      <c r="C4701" s="47"/>
      <c r="D4701" s="47"/>
      <c r="E4701" s="47"/>
      <c r="F4701" s="47"/>
      <c r="G4701" s="47"/>
      <c r="H4701" s="47"/>
      <c r="I4701" s="47"/>
    </row>
    <row r="4702" spans="1:9" x14ac:dyDescent="0.25">
      <c r="A4702" s="47"/>
      <c r="B4702" s="47"/>
      <c r="C4702" s="47"/>
      <c r="D4702" s="47"/>
      <c r="E4702" s="47"/>
      <c r="F4702" s="47"/>
      <c r="G4702" s="47"/>
      <c r="H4702" s="47"/>
      <c r="I4702" s="47"/>
    </row>
    <row r="4703" spans="1:9" x14ac:dyDescent="0.25">
      <c r="A4703" s="47"/>
      <c r="B4703" s="47"/>
      <c r="C4703" s="47"/>
      <c r="D4703" s="47"/>
      <c r="E4703" s="47"/>
      <c r="F4703" s="47"/>
      <c r="G4703" s="47"/>
      <c r="H4703" s="47"/>
      <c r="I4703" s="47"/>
    </row>
    <row r="4704" spans="1:9" x14ac:dyDescent="0.25">
      <c r="A4704" s="47"/>
      <c r="B4704" s="47"/>
      <c r="C4704" s="47"/>
      <c r="D4704" s="47"/>
      <c r="E4704" s="47"/>
      <c r="F4704" s="47"/>
      <c r="G4704" s="47"/>
      <c r="H4704" s="47"/>
      <c r="I4704" s="47"/>
    </row>
    <row r="4705" spans="1:9" x14ac:dyDescent="0.25">
      <c r="A4705" s="47"/>
      <c r="B4705" s="47"/>
      <c r="C4705" s="47"/>
      <c r="D4705" s="47"/>
      <c r="E4705" s="47"/>
      <c r="F4705" s="47"/>
      <c r="G4705" s="47"/>
      <c r="H4705" s="47"/>
      <c r="I4705" s="47"/>
    </row>
    <row r="4706" spans="1:9" x14ac:dyDescent="0.25">
      <c r="A4706" s="47"/>
      <c r="B4706" s="47"/>
      <c r="C4706" s="47"/>
      <c r="D4706" s="47"/>
      <c r="E4706" s="47"/>
      <c r="F4706" s="47"/>
      <c r="G4706" s="47"/>
      <c r="H4706" s="47"/>
      <c r="I4706" s="47"/>
    </row>
    <row r="4707" spans="1:9" x14ac:dyDescent="0.25">
      <c r="A4707" s="47"/>
      <c r="B4707" s="47"/>
      <c r="C4707" s="47"/>
      <c r="D4707" s="47"/>
      <c r="E4707" s="47"/>
      <c r="F4707" s="47"/>
      <c r="G4707" s="47"/>
      <c r="H4707" s="47"/>
      <c r="I4707" s="47"/>
    </row>
    <row r="4708" spans="1:9" x14ac:dyDescent="0.25">
      <c r="A4708" s="47"/>
      <c r="B4708" s="47"/>
      <c r="C4708" s="47"/>
      <c r="D4708" s="47"/>
      <c r="E4708" s="47"/>
      <c r="F4708" s="47"/>
      <c r="G4708" s="47"/>
      <c r="H4708" s="47"/>
      <c r="I4708" s="47"/>
    </row>
    <row r="4709" spans="1:9" x14ac:dyDescent="0.25">
      <c r="A4709" s="47"/>
      <c r="B4709" s="47"/>
      <c r="C4709" s="47"/>
      <c r="D4709" s="47"/>
      <c r="E4709" s="47"/>
      <c r="F4709" s="47"/>
      <c r="G4709" s="47"/>
      <c r="H4709" s="47"/>
      <c r="I4709" s="47"/>
    </row>
    <row r="4710" spans="1:9" x14ac:dyDescent="0.25">
      <c r="A4710" s="47"/>
      <c r="B4710" s="47"/>
      <c r="C4710" s="47"/>
      <c r="D4710" s="47"/>
      <c r="E4710" s="47"/>
      <c r="F4710" s="47"/>
      <c r="G4710" s="47"/>
      <c r="H4710" s="47"/>
      <c r="I4710" s="47"/>
    </row>
    <row r="4711" spans="1:9" x14ac:dyDescent="0.25">
      <c r="A4711" s="47"/>
      <c r="B4711" s="47"/>
      <c r="C4711" s="47"/>
      <c r="D4711" s="47"/>
      <c r="E4711" s="47"/>
      <c r="F4711" s="47"/>
      <c r="G4711" s="47"/>
      <c r="H4711" s="47"/>
      <c r="I4711" s="47"/>
    </row>
    <row r="4712" spans="1:9" x14ac:dyDescent="0.25">
      <c r="A4712" s="47"/>
      <c r="B4712" s="47"/>
      <c r="C4712" s="47"/>
      <c r="D4712" s="47"/>
      <c r="E4712" s="47"/>
      <c r="F4712" s="47"/>
      <c r="G4712" s="47"/>
      <c r="H4712" s="47"/>
      <c r="I4712" s="47"/>
    </row>
    <row r="4713" spans="1:9" x14ac:dyDescent="0.25">
      <c r="A4713" s="47"/>
      <c r="B4713" s="47"/>
      <c r="C4713" s="47"/>
      <c r="D4713" s="47"/>
      <c r="E4713" s="47"/>
      <c r="F4713" s="47"/>
      <c r="G4713" s="47"/>
      <c r="H4713" s="47"/>
      <c r="I4713" s="47"/>
    </row>
    <row r="4714" spans="1:9" x14ac:dyDescent="0.25">
      <c r="A4714" s="47"/>
      <c r="B4714" s="47"/>
      <c r="C4714" s="47"/>
      <c r="D4714" s="47"/>
      <c r="E4714" s="47"/>
      <c r="F4714" s="47"/>
      <c r="G4714" s="47"/>
      <c r="H4714" s="47"/>
      <c r="I4714" s="47"/>
    </row>
    <row r="4715" spans="1:9" x14ac:dyDescent="0.25">
      <c r="A4715" s="47"/>
      <c r="B4715" s="47"/>
      <c r="C4715" s="47"/>
      <c r="D4715" s="47"/>
      <c r="E4715" s="47"/>
      <c r="F4715" s="47"/>
      <c r="G4715" s="47"/>
      <c r="H4715" s="47"/>
      <c r="I4715" s="47"/>
    </row>
    <row r="4716" spans="1:9" x14ac:dyDescent="0.25">
      <c r="A4716" s="47"/>
      <c r="B4716" s="47"/>
      <c r="C4716" s="47"/>
      <c r="D4716" s="47"/>
      <c r="E4716" s="47"/>
      <c r="F4716" s="47"/>
      <c r="G4716" s="47"/>
      <c r="H4716" s="47"/>
      <c r="I4716" s="47"/>
    </row>
    <row r="4717" spans="1:9" x14ac:dyDescent="0.25">
      <c r="A4717" s="47"/>
      <c r="B4717" s="47"/>
      <c r="C4717" s="47"/>
      <c r="D4717" s="47"/>
      <c r="E4717" s="47"/>
      <c r="F4717" s="47"/>
      <c r="G4717" s="47"/>
      <c r="H4717" s="47"/>
      <c r="I4717" s="47"/>
    </row>
    <row r="4718" spans="1:9" x14ac:dyDescent="0.25">
      <c r="A4718" s="47"/>
      <c r="B4718" s="47"/>
      <c r="C4718" s="47"/>
      <c r="D4718" s="47"/>
      <c r="E4718" s="47"/>
      <c r="F4718" s="47"/>
      <c r="G4718" s="47"/>
      <c r="H4718" s="47"/>
      <c r="I4718" s="47"/>
    </row>
    <row r="4719" spans="1:9" x14ac:dyDescent="0.25">
      <c r="A4719" s="47"/>
      <c r="B4719" s="47"/>
      <c r="C4719" s="47"/>
      <c r="D4719" s="47"/>
      <c r="E4719" s="47"/>
      <c r="F4719" s="47"/>
      <c r="G4719" s="47"/>
      <c r="H4719" s="47"/>
      <c r="I4719" s="47"/>
    </row>
    <row r="4720" spans="1:9" x14ac:dyDescent="0.25">
      <c r="A4720" s="47"/>
      <c r="B4720" s="47"/>
      <c r="C4720" s="47"/>
      <c r="D4720" s="47"/>
      <c r="E4720" s="47"/>
      <c r="F4720" s="47"/>
      <c r="G4720" s="47"/>
      <c r="H4720" s="47"/>
      <c r="I4720" s="47"/>
    </row>
    <row r="4721" spans="1:9" x14ac:dyDescent="0.25">
      <c r="A4721" s="47"/>
      <c r="B4721" s="47"/>
      <c r="C4721" s="47"/>
      <c r="D4721" s="47"/>
      <c r="E4721" s="47"/>
      <c r="F4721" s="47"/>
      <c r="G4721" s="47"/>
      <c r="H4721" s="47"/>
      <c r="I4721" s="47"/>
    </row>
    <row r="4722" spans="1:9" x14ac:dyDescent="0.25">
      <c r="A4722" s="47"/>
      <c r="B4722" s="47"/>
      <c r="C4722" s="47"/>
      <c r="D4722" s="47"/>
      <c r="E4722" s="47"/>
      <c r="F4722" s="47"/>
      <c r="G4722" s="47"/>
      <c r="H4722" s="47"/>
      <c r="I4722" s="47"/>
    </row>
    <row r="4723" spans="1:9" x14ac:dyDescent="0.25">
      <c r="A4723" s="47"/>
      <c r="B4723" s="47"/>
      <c r="C4723" s="47"/>
      <c r="D4723" s="47"/>
      <c r="E4723" s="47"/>
      <c r="F4723" s="47"/>
      <c r="G4723" s="47"/>
      <c r="H4723" s="47"/>
      <c r="I4723" s="47"/>
    </row>
    <row r="4724" spans="1:9" x14ac:dyDescent="0.25">
      <c r="A4724" s="47"/>
      <c r="B4724" s="47"/>
      <c r="C4724" s="47"/>
      <c r="D4724" s="47"/>
      <c r="E4724" s="47"/>
      <c r="F4724" s="47"/>
      <c r="G4724" s="47"/>
      <c r="H4724" s="47"/>
      <c r="I4724" s="47"/>
    </row>
    <row r="4725" spans="1:9" x14ac:dyDescent="0.25">
      <c r="A4725" s="47"/>
      <c r="B4725" s="47"/>
      <c r="C4725" s="47"/>
      <c r="D4725" s="47"/>
      <c r="E4725" s="47"/>
      <c r="F4725" s="47"/>
      <c r="G4725" s="47"/>
      <c r="H4725" s="47"/>
      <c r="I4725" s="47"/>
    </row>
    <row r="4726" spans="1:9" x14ac:dyDescent="0.25">
      <c r="A4726" s="47"/>
      <c r="B4726" s="47"/>
      <c r="C4726" s="47"/>
      <c r="D4726" s="47"/>
      <c r="E4726" s="47"/>
      <c r="F4726" s="47"/>
      <c r="G4726" s="47"/>
      <c r="H4726" s="47"/>
      <c r="I4726" s="47"/>
    </row>
    <row r="4727" spans="1:9" x14ac:dyDescent="0.25">
      <c r="A4727" s="47"/>
      <c r="B4727" s="47"/>
      <c r="C4727" s="47"/>
      <c r="D4727" s="47"/>
      <c r="E4727" s="47"/>
      <c r="F4727" s="47"/>
      <c r="G4727" s="47"/>
      <c r="H4727" s="47"/>
      <c r="I4727" s="47"/>
    </row>
    <row r="4728" spans="1:9" x14ac:dyDescent="0.25">
      <c r="A4728" s="47"/>
      <c r="B4728" s="47"/>
      <c r="C4728" s="47"/>
      <c r="D4728" s="47"/>
      <c r="E4728" s="47"/>
      <c r="F4728" s="47"/>
      <c r="G4728" s="47"/>
      <c r="H4728" s="47"/>
      <c r="I4728" s="47"/>
    </row>
    <row r="4729" spans="1:9" x14ac:dyDescent="0.25">
      <c r="A4729" s="47"/>
      <c r="B4729" s="47"/>
      <c r="C4729" s="47"/>
      <c r="D4729" s="47"/>
      <c r="E4729" s="47"/>
      <c r="F4729" s="47"/>
      <c r="G4729" s="47"/>
      <c r="H4729" s="47"/>
      <c r="I4729" s="47"/>
    </row>
    <row r="4730" spans="1:9" x14ac:dyDescent="0.25">
      <c r="A4730" s="47"/>
      <c r="B4730" s="47"/>
      <c r="C4730" s="47"/>
      <c r="D4730" s="47"/>
      <c r="E4730" s="47"/>
      <c r="F4730" s="47"/>
      <c r="G4730" s="47"/>
      <c r="H4730" s="47"/>
      <c r="I4730" s="47"/>
    </row>
    <row r="4731" spans="1:9" x14ac:dyDescent="0.25">
      <c r="A4731" s="47"/>
      <c r="B4731" s="47"/>
      <c r="C4731" s="47"/>
      <c r="D4731" s="47"/>
      <c r="E4731" s="47"/>
      <c r="F4731" s="47"/>
      <c r="G4731" s="47"/>
      <c r="H4731" s="47"/>
      <c r="I4731" s="47"/>
    </row>
    <row r="4732" spans="1:9" x14ac:dyDescent="0.25">
      <c r="A4732" s="47"/>
      <c r="B4732" s="47"/>
      <c r="C4732" s="47"/>
      <c r="D4732" s="47"/>
      <c r="E4732" s="47"/>
      <c r="F4732" s="47"/>
      <c r="G4732" s="47"/>
      <c r="H4732" s="47"/>
      <c r="I4732" s="47"/>
    </row>
    <row r="4733" spans="1:9" x14ac:dyDescent="0.25">
      <c r="A4733" s="47"/>
      <c r="B4733" s="47"/>
      <c r="C4733" s="47"/>
      <c r="D4733" s="47"/>
      <c r="E4733" s="47"/>
      <c r="F4733" s="47"/>
      <c r="G4733" s="47"/>
      <c r="H4733" s="47"/>
      <c r="I4733" s="47"/>
    </row>
    <row r="4734" spans="1:9" x14ac:dyDescent="0.25">
      <c r="A4734" s="47"/>
      <c r="B4734" s="47"/>
      <c r="C4734" s="47"/>
      <c r="D4734" s="47"/>
      <c r="E4734" s="47"/>
      <c r="F4734" s="47"/>
      <c r="G4734" s="47"/>
      <c r="H4734" s="47"/>
      <c r="I4734" s="47"/>
    </row>
    <row r="4735" spans="1:9" x14ac:dyDescent="0.25">
      <c r="A4735" s="47"/>
      <c r="B4735" s="47"/>
      <c r="C4735" s="47"/>
      <c r="D4735" s="47"/>
      <c r="E4735" s="47"/>
      <c r="F4735" s="47"/>
      <c r="G4735" s="47"/>
      <c r="H4735" s="47"/>
      <c r="I4735" s="47"/>
    </row>
    <row r="4736" spans="1:9" x14ac:dyDescent="0.25">
      <c r="A4736" s="47"/>
      <c r="B4736" s="47"/>
      <c r="C4736" s="47"/>
      <c r="D4736" s="47"/>
      <c r="E4736" s="47"/>
      <c r="F4736" s="47"/>
      <c r="G4736" s="47"/>
      <c r="H4736" s="47"/>
      <c r="I4736" s="47"/>
    </row>
    <row r="4737" spans="1:9" x14ac:dyDescent="0.25">
      <c r="A4737" s="47"/>
      <c r="B4737" s="47"/>
      <c r="C4737" s="47"/>
      <c r="D4737" s="47"/>
      <c r="E4737" s="47"/>
      <c r="F4737" s="47"/>
      <c r="G4737" s="47"/>
      <c r="H4737" s="47"/>
      <c r="I4737" s="47"/>
    </row>
    <row r="4738" spans="1:9" x14ac:dyDescent="0.25">
      <c r="A4738" s="47"/>
      <c r="B4738" s="47"/>
      <c r="C4738" s="47"/>
      <c r="D4738" s="47"/>
      <c r="E4738" s="47"/>
      <c r="F4738" s="47"/>
      <c r="G4738" s="47"/>
      <c r="H4738" s="47"/>
      <c r="I4738" s="47"/>
    </row>
    <row r="4739" spans="1:9" x14ac:dyDescent="0.25">
      <c r="A4739" s="47"/>
      <c r="B4739" s="47"/>
      <c r="C4739" s="47"/>
      <c r="D4739" s="47"/>
      <c r="E4739" s="47"/>
      <c r="F4739" s="47"/>
      <c r="G4739" s="47"/>
      <c r="H4739" s="47"/>
      <c r="I4739" s="47"/>
    </row>
    <row r="4740" spans="1:9" x14ac:dyDescent="0.25">
      <c r="A4740" s="47"/>
      <c r="B4740" s="47"/>
      <c r="C4740" s="47"/>
      <c r="D4740" s="47"/>
      <c r="E4740" s="47"/>
      <c r="F4740" s="47"/>
      <c r="G4740" s="47"/>
      <c r="H4740" s="47"/>
      <c r="I4740" s="47"/>
    </row>
    <row r="4741" spans="1:9" x14ac:dyDescent="0.25">
      <c r="A4741" s="47"/>
      <c r="B4741" s="47"/>
      <c r="C4741" s="47"/>
      <c r="D4741" s="47"/>
      <c r="E4741" s="47"/>
      <c r="F4741" s="47"/>
      <c r="G4741" s="47"/>
      <c r="H4741" s="47"/>
      <c r="I4741" s="47"/>
    </row>
    <row r="4742" spans="1:9" x14ac:dyDescent="0.25">
      <c r="A4742" s="47"/>
      <c r="B4742" s="47"/>
      <c r="C4742" s="47"/>
      <c r="D4742" s="47"/>
      <c r="E4742" s="47"/>
      <c r="F4742" s="47"/>
      <c r="G4742" s="47"/>
      <c r="H4742" s="47"/>
      <c r="I4742" s="47"/>
    </row>
    <row r="4743" spans="1:9" x14ac:dyDescent="0.25">
      <c r="A4743" s="47"/>
      <c r="B4743" s="47"/>
      <c r="C4743" s="47"/>
      <c r="D4743" s="47"/>
      <c r="E4743" s="47"/>
      <c r="F4743" s="47"/>
      <c r="G4743" s="47"/>
      <c r="H4743" s="47"/>
      <c r="I4743" s="47"/>
    </row>
    <row r="4744" spans="1:9" x14ac:dyDescent="0.25">
      <c r="A4744" s="47"/>
      <c r="B4744" s="47"/>
      <c r="C4744" s="47"/>
      <c r="D4744" s="47"/>
      <c r="E4744" s="47"/>
      <c r="F4744" s="47"/>
      <c r="G4744" s="47"/>
      <c r="H4744" s="47"/>
      <c r="I4744" s="47"/>
    </row>
    <row r="4745" spans="1:9" x14ac:dyDescent="0.25">
      <c r="A4745" s="47"/>
      <c r="B4745" s="47"/>
      <c r="C4745" s="47"/>
      <c r="D4745" s="47"/>
      <c r="E4745" s="47"/>
      <c r="F4745" s="47"/>
      <c r="G4745" s="47"/>
      <c r="H4745" s="47"/>
      <c r="I4745" s="47"/>
    </row>
    <row r="4746" spans="1:9" x14ac:dyDescent="0.25">
      <c r="A4746" s="47"/>
      <c r="B4746" s="47"/>
      <c r="C4746" s="47"/>
      <c r="D4746" s="47"/>
      <c r="E4746" s="47"/>
      <c r="F4746" s="47"/>
      <c r="G4746" s="47"/>
      <c r="H4746" s="47"/>
      <c r="I4746" s="47"/>
    </row>
    <row r="4747" spans="1:9" x14ac:dyDescent="0.25">
      <c r="A4747" s="47"/>
      <c r="B4747" s="47"/>
      <c r="C4747" s="47"/>
      <c r="D4747" s="47"/>
      <c r="E4747" s="47"/>
      <c r="F4747" s="47"/>
      <c r="G4747" s="47"/>
      <c r="H4747" s="47"/>
      <c r="I4747" s="47"/>
    </row>
    <row r="4748" spans="1:9" x14ac:dyDescent="0.25">
      <c r="A4748" s="47"/>
      <c r="B4748" s="47"/>
      <c r="C4748" s="47"/>
      <c r="D4748" s="47"/>
      <c r="E4748" s="47"/>
      <c r="F4748" s="47"/>
      <c r="G4748" s="47"/>
      <c r="H4748" s="47"/>
      <c r="I4748" s="47"/>
    </row>
    <row r="4749" spans="1:9" x14ac:dyDescent="0.25">
      <c r="A4749" s="47"/>
      <c r="B4749" s="47"/>
      <c r="C4749" s="47"/>
      <c r="D4749" s="47"/>
      <c r="E4749" s="47"/>
      <c r="F4749" s="47"/>
      <c r="G4749" s="47"/>
      <c r="H4749" s="47"/>
      <c r="I4749" s="47"/>
    </row>
    <row r="4750" spans="1:9" x14ac:dyDescent="0.25">
      <c r="A4750" s="47"/>
      <c r="B4750" s="47"/>
      <c r="C4750" s="47"/>
      <c r="D4750" s="47"/>
      <c r="E4750" s="47"/>
      <c r="F4750" s="47"/>
      <c r="G4750" s="47"/>
      <c r="H4750" s="47"/>
      <c r="I4750" s="47"/>
    </row>
    <row r="4751" spans="1:9" x14ac:dyDescent="0.25">
      <c r="A4751" s="47"/>
      <c r="B4751" s="47"/>
      <c r="C4751" s="47"/>
      <c r="D4751" s="47"/>
      <c r="E4751" s="47"/>
      <c r="F4751" s="47"/>
      <c r="G4751" s="47"/>
      <c r="H4751" s="47"/>
      <c r="I4751" s="47"/>
    </row>
    <row r="4752" spans="1:9" x14ac:dyDescent="0.25">
      <c r="A4752" s="47"/>
      <c r="B4752" s="47"/>
      <c r="C4752" s="47"/>
      <c r="D4752" s="47"/>
      <c r="E4752" s="47"/>
      <c r="F4752" s="47"/>
      <c r="G4752" s="47"/>
      <c r="H4752" s="47"/>
      <c r="I4752" s="47"/>
    </row>
    <row r="4753" spans="1:9" x14ac:dyDescent="0.25">
      <c r="A4753" s="47"/>
      <c r="B4753" s="47"/>
      <c r="C4753" s="47"/>
      <c r="D4753" s="47"/>
      <c r="E4753" s="47"/>
      <c r="F4753" s="47"/>
      <c r="G4753" s="47"/>
      <c r="H4753" s="47"/>
      <c r="I4753" s="47"/>
    </row>
    <row r="4754" spans="1:9" x14ac:dyDescent="0.25">
      <c r="A4754" s="47"/>
      <c r="B4754" s="47"/>
      <c r="C4754" s="47"/>
      <c r="D4754" s="47"/>
      <c r="E4754" s="47"/>
      <c r="F4754" s="47"/>
      <c r="G4754" s="47"/>
      <c r="H4754" s="47"/>
      <c r="I4754" s="47"/>
    </row>
    <row r="4755" spans="1:9" x14ac:dyDescent="0.25">
      <c r="A4755" s="47"/>
      <c r="B4755" s="47"/>
      <c r="C4755" s="47"/>
      <c r="D4755" s="47"/>
      <c r="E4755" s="47"/>
      <c r="F4755" s="47"/>
      <c r="G4755" s="47"/>
      <c r="H4755" s="47"/>
      <c r="I4755" s="47"/>
    </row>
    <row r="4756" spans="1:9" x14ac:dyDescent="0.25">
      <c r="A4756" s="47"/>
      <c r="B4756" s="47"/>
      <c r="C4756" s="47"/>
      <c r="D4756" s="47"/>
      <c r="E4756" s="47"/>
      <c r="F4756" s="47"/>
      <c r="G4756" s="47"/>
      <c r="H4756" s="47"/>
      <c r="I4756" s="47"/>
    </row>
    <row r="4757" spans="1:9" x14ac:dyDescent="0.25">
      <c r="A4757" s="47"/>
      <c r="B4757" s="47"/>
      <c r="C4757" s="47"/>
      <c r="D4757" s="47"/>
      <c r="E4757" s="47"/>
      <c r="F4757" s="47"/>
      <c r="G4757" s="47"/>
      <c r="H4757" s="47"/>
      <c r="I4757" s="47"/>
    </row>
    <row r="4758" spans="1:9" x14ac:dyDescent="0.25">
      <c r="A4758" s="47"/>
      <c r="B4758" s="47"/>
      <c r="C4758" s="47"/>
      <c r="D4758" s="47"/>
      <c r="E4758" s="47"/>
      <c r="F4758" s="47"/>
      <c r="G4758" s="47"/>
      <c r="H4758" s="47"/>
      <c r="I4758" s="47"/>
    </row>
    <row r="4759" spans="1:9" x14ac:dyDescent="0.25">
      <c r="A4759" s="47"/>
      <c r="B4759" s="47"/>
      <c r="C4759" s="47"/>
      <c r="D4759" s="47"/>
      <c r="E4759" s="47"/>
      <c r="F4759" s="47"/>
      <c r="G4759" s="47"/>
      <c r="H4759" s="47"/>
      <c r="I4759" s="47"/>
    </row>
    <row r="4760" spans="1:9" x14ac:dyDescent="0.25">
      <c r="A4760" s="47"/>
      <c r="B4760" s="47"/>
      <c r="C4760" s="47"/>
      <c r="D4760" s="47"/>
      <c r="E4760" s="47"/>
      <c r="F4760" s="47"/>
      <c r="G4760" s="47"/>
      <c r="H4760" s="47"/>
      <c r="I4760" s="47"/>
    </row>
    <row r="4761" spans="1:9" x14ac:dyDescent="0.25">
      <c r="A4761" s="47"/>
      <c r="B4761" s="47"/>
      <c r="C4761" s="47"/>
      <c r="D4761" s="47"/>
      <c r="E4761" s="47"/>
      <c r="F4761" s="47"/>
      <c r="G4761" s="47"/>
      <c r="H4761" s="47"/>
      <c r="I4761" s="47"/>
    </row>
    <row r="4762" spans="1:9" x14ac:dyDescent="0.25">
      <c r="A4762" s="47"/>
      <c r="B4762" s="47"/>
      <c r="C4762" s="47"/>
      <c r="D4762" s="47"/>
      <c r="E4762" s="47"/>
      <c r="F4762" s="47"/>
      <c r="G4762" s="47"/>
      <c r="H4762" s="47"/>
      <c r="I4762" s="47"/>
    </row>
    <row r="4763" spans="1:9" x14ac:dyDescent="0.25">
      <c r="A4763" s="47"/>
      <c r="B4763" s="47"/>
      <c r="C4763" s="47"/>
      <c r="D4763" s="47"/>
      <c r="E4763" s="47"/>
      <c r="F4763" s="47"/>
      <c r="G4763" s="47"/>
      <c r="H4763" s="47"/>
      <c r="I4763" s="47"/>
    </row>
    <row r="4764" spans="1:9" x14ac:dyDescent="0.25">
      <c r="A4764" s="47"/>
      <c r="B4764" s="47"/>
      <c r="C4764" s="47"/>
      <c r="D4764" s="47"/>
      <c r="E4764" s="47"/>
      <c r="F4764" s="47"/>
      <c r="G4764" s="47"/>
      <c r="H4764" s="47"/>
      <c r="I4764" s="47"/>
    </row>
    <row r="4765" spans="1:9" x14ac:dyDescent="0.25">
      <c r="A4765" s="47"/>
      <c r="B4765" s="47"/>
      <c r="C4765" s="47"/>
      <c r="D4765" s="47"/>
      <c r="E4765" s="47"/>
      <c r="F4765" s="47"/>
      <c r="G4765" s="47"/>
      <c r="H4765" s="47"/>
      <c r="I4765" s="47"/>
    </row>
    <row r="4766" spans="1:9" x14ac:dyDescent="0.25">
      <c r="A4766" s="47"/>
      <c r="B4766" s="47"/>
      <c r="C4766" s="47"/>
      <c r="D4766" s="47"/>
      <c r="E4766" s="47"/>
      <c r="F4766" s="47"/>
      <c r="G4766" s="47"/>
      <c r="H4766" s="47"/>
      <c r="I4766" s="47"/>
    </row>
    <row r="4767" spans="1:9" x14ac:dyDescent="0.25">
      <c r="A4767" s="47"/>
      <c r="B4767" s="47"/>
      <c r="C4767" s="47"/>
      <c r="D4767" s="47"/>
      <c r="E4767" s="47"/>
      <c r="F4767" s="47"/>
      <c r="G4767" s="47"/>
      <c r="H4767" s="47"/>
      <c r="I4767" s="47"/>
    </row>
    <row r="4768" spans="1:9" x14ac:dyDescent="0.25">
      <c r="A4768" s="47"/>
      <c r="B4768" s="47"/>
      <c r="C4768" s="47"/>
      <c r="D4768" s="47"/>
      <c r="E4768" s="47"/>
      <c r="F4768" s="47"/>
      <c r="G4768" s="47"/>
      <c r="H4768" s="47"/>
      <c r="I4768" s="47"/>
    </row>
    <row r="4769" spans="1:9" x14ac:dyDescent="0.25">
      <c r="A4769" s="47"/>
      <c r="B4769" s="47"/>
      <c r="C4769" s="47"/>
      <c r="D4769" s="47"/>
      <c r="E4769" s="47"/>
      <c r="F4769" s="47"/>
      <c r="G4769" s="47"/>
      <c r="H4769" s="47"/>
      <c r="I4769" s="47"/>
    </row>
    <row r="4770" spans="1:9" x14ac:dyDescent="0.25">
      <c r="A4770" s="47"/>
      <c r="B4770" s="47"/>
      <c r="C4770" s="47"/>
      <c r="D4770" s="47"/>
      <c r="E4770" s="47"/>
      <c r="F4770" s="47"/>
      <c r="G4770" s="47"/>
      <c r="H4770" s="47"/>
      <c r="I4770" s="47"/>
    </row>
    <row r="4771" spans="1:9" x14ac:dyDescent="0.25">
      <c r="A4771" s="47"/>
      <c r="B4771" s="47"/>
      <c r="C4771" s="47"/>
      <c r="D4771" s="47"/>
      <c r="E4771" s="47"/>
      <c r="F4771" s="47"/>
      <c r="G4771" s="47"/>
      <c r="H4771" s="47"/>
      <c r="I4771" s="47"/>
    </row>
    <row r="4772" spans="1:9" x14ac:dyDescent="0.25">
      <c r="A4772" s="47"/>
      <c r="B4772" s="47"/>
      <c r="C4772" s="47"/>
      <c r="D4772" s="47"/>
      <c r="E4772" s="47"/>
      <c r="F4772" s="47"/>
      <c r="G4772" s="47"/>
      <c r="H4772" s="47"/>
      <c r="I4772" s="47"/>
    </row>
    <row r="4773" spans="1:9" x14ac:dyDescent="0.25">
      <c r="A4773" s="47"/>
      <c r="B4773" s="47"/>
      <c r="C4773" s="47"/>
      <c r="D4773" s="47"/>
      <c r="E4773" s="47"/>
      <c r="F4773" s="47"/>
      <c r="G4773" s="47"/>
      <c r="H4773" s="47"/>
      <c r="I4773" s="47"/>
    </row>
    <row r="4774" spans="1:9" x14ac:dyDescent="0.25">
      <c r="A4774" s="47"/>
      <c r="B4774" s="47"/>
      <c r="C4774" s="47"/>
      <c r="D4774" s="47"/>
      <c r="E4774" s="47"/>
      <c r="F4774" s="47"/>
      <c r="G4774" s="47"/>
      <c r="H4774" s="47"/>
      <c r="I4774" s="47"/>
    </row>
    <row r="4775" spans="1:9" x14ac:dyDescent="0.25">
      <c r="A4775" s="47"/>
      <c r="B4775" s="47"/>
      <c r="C4775" s="47"/>
      <c r="D4775" s="47"/>
      <c r="E4775" s="47"/>
      <c r="F4775" s="47"/>
      <c r="G4775" s="47"/>
      <c r="H4775" s="47"/>
      <c r="I4775" s="47"/>
    </row>
    <row r="4776" spans="1:9" x14ac:dyDescent="0.25">
      <c r="A4776" s="47"/>
      <c r="B4776" s="47"/>
      <c r="C4776" s="47"/>
      <c r="D4776" s="47"/>
      <c r="E4776" s="47"/>
      <c r="F4776" s="47"/>
      <c r="G4776" s="47"/>
      <c r="H4776" s="47"/>
      <c r="I4776" s="47"/>
    </row>
    <row r="4777" spans="1:9" x14ac:dyDescent="0.25">
      <c r="A4777" s="47"/>
      <c r="B4777" s="47"/>
      <c r="C4777" s="47"/>
      <c r="D4777" s="47"/>
      <c r="E4777" s="47"/>
      <c r="F4777" s="47"/>
      <c r="G4777" s="47"/>
      <c r="H4777" s="47"/>
      <c r="I4777" s="47"/>
    </row>
    <row r="4778" spans="1:9" x14ac:dyDescent="0.25">
      <c r="A4778" s="47"/>
      <c r="B4778" s="47"/>
      <c r="C4778" s="47"/>
      <c r="D4778" s="47"/>
      <c r="E4778" s="47"/>
      <c r="F4778" s="47"/>
      <c r="G4778" s="47"/>
      <c r="H4778" s="47"/>
      <c r="I4778" s="47"/>
    </row>
    <row r="4779" spans="1:9" x14ac:dyDescent="0.25">
      <c r="A4779" s="47"/>
      <c r="B4779" s="47"/>
      <c r="C4779" s="47"/>
      <c r="D4779" s="47"/>
      <c r="E4779" s="47"/>
      <c r="F4779" s="47"/>
      <c r="G4779" s="47"/>
      <c r="H4779" s="47"/>
      <c r="I4779" s="47"/>
    </row>
    <row r="4780" spans="1:9" x14ac:dyDescent="0.25">
      <c r="A4780" s="47"/>
      <c r="B4780" s="47"/>
      <c r="C4780" s="47"/>
      <c r="D4780" s="47"/>
      <c r="E4780" s="47"/>
      <c r="F4780" s="47"/>
      <c r="G4780" s="47"/>
      <c r="H4780" s="47"/>
      <c r="I4780" s="47"/>
    </row>
    <row r="4781" spans="1:9" x14ac:dyDescent="0.25">
      <c r="A4781" s="47"/>
      <c r="B4781" s="47"/>
      <c r="C4781" s="47"/>
      <c r="D4781" s="47"/>
      <c r="E4781" s="47"/>
      <c r="F4781" s="47"/>
      <c r="G4781" s="47"/>
      <c r="H4781" s="47"/>
      <c r="I4781" s="47"/>
    </row>
    <row r="4782" spans="1:9" x14ac:dyDescent="0.25">
      <c r="A4782" s="47"/>
      <c r="B4782" s="47"/>
      <c r="C4782" s="47"/>
      <c r="D4782" s="47"/>
      <c r="E4782" s="47"/>
      <c r="F4782" s="47"/>
      <c r="G4782" s="47"/>
      <c r="H4782" s="47"/>
      <c r="I4782" s="47"/>
    </row>
    <row r="4783" spans="1:9" x14ac:dyDescent="0.25">
      <c r="A4783" s="47"/>
      <c r="B4783" s="47"/>
      <c r="C4783" s="47"/>
      <c r="D4783" s="47"/>
      <c r="E4783" s="47"/>
      <c r="F4783" s="47"/>
      <c r="G4783" s="47"/>
      <c r="H4783" s="47"/>
      <c r="I4783" s="47"/>
    </row>
    <row r="4784" spans="1:9" x14ac:dyDescent="0.25">
      <c r="A4784" s="47"/>
      <c r="B4784" s="47"/>
      <c r="C4784" s="47"/>
      <c r="D4784" s="47"/>
      <c r="E4784" s="47"/>
      <c r="F4784" s="47"/>
      <c r="G4784" s="47"/>
      <c r="H4784" s="47"/>
      <c r="I4784" s="47"/>
    </row>
    <row r="4785" spans="1:9" x14ac:dyDescent="0.25">
      <c r="A4785" s="47"/>
      <c r="B4785" s="47"/>
      <c r="C4785" s="47"/>
      <c r="D4785" s="47"/>
      <c r="E4785" s="47"/>
      <c r="F4785" s="47"/>
      <c r="G4785" s="47"/>
      <c r="H4785" s="47"/>
      <c r="I4785" s="47"/>
    </row>
    <row r="4786" spans="1:9" x14ac:dyDescent="0.25">
      <c r="A4786" s="47"/>
      <c r="B4786" s="47"/>
      <c r="C4786" s="47"/>
      <c r="D4786" s="47"/>
      <c r="E4786" s="47"/>
      <c r="F4786" s="47"/>
      <c r="G4786" s="47"/>
      <c r="H4786" s="47"/>
      <c r="I4786" s="47"/>
    </row>
    <row r="4787" spans="1:9" x14ac:dyDescent="0.25">
      <c r="A4787" s="47"/>
      <c r="B4787" s="47"/>
      <c r="C4787" s="47"/>
      <c r="D4787" s="47"/>
      <c r="E4787" s="47"/>
      <c r="F4787" s="47"/>
      <c r="G4787" s="47"/>
      <c r="H4787" s="47"/>
      <c r="I4787" s="47"/>
    </row>
    <row r="4788" spans="1:9" x14ac:dyDescent="0.25">
      <c r="A4788" s="47"/>
      <c r="B4788" s="47"/>
      <c r="C4788" s="47"/>
      <c r="D4788" s="47"/>
      <c r="E4788" s="47"/>
      <c r="F4788" s="47"/>
      <c r="G4788" s="47"/>
      <c r="H4788" s="47"/>
      <c r="I4788" s="47"/>
    </row>
    <row r="4789" spans="1:9" x14ac:dyDescent="0.25">
      <c r="A4789" s="47"/>
      <c r="B4789" s="47"/>
      <c r="C4789" s="47"/>
      <c r="D4789" s="47"/>
      <c r="E4789" s="47"/>
      <c r="F4789" s="47"/>
      <c r="G4789" s="47"/>
      <c r="H4789" s="47"/>
      <c r="I4789" s="47"/>
    </row>
    <row r="4790" spans="1:9" x14ac:dyDescent="0.25">
      <c r="A4790" s="47"/>
      <c r="B4790" s="47"/>
      <c r="C4790" s="47"/>
      <c r="D4790" s="47"/>
      <c r="E4790" s="47"/>
      <c r="F4790" s="47"/>
      <c r="G4790" s="47"/>
      <c r="H4790" s="47"/>
      <c r="I4790" s="47"/>
    </row>
    <row r="4791" spans="1:9" x14ac:dyDescent="0.25">
      <c r="A4791" s="47"/>
      <c r="B4791" s="47"/>
      <c r="C4791" s="47"/>
      <c r="D4791" s="47"/>
      <c r="E4791" s="47"/>
      <c r="F4791" s="47"/>
      <c r="G4791" s="47"/>
      <c r="H4791" s="47"/>
      <c r="I4791" s="47"/>
    </row>
    <row r="4792" spans="1:9" x14ac:dyDescent="0.25">
      <c r="A4792" s="47"/>
      <c r="B4792" s="47"/>
      <c r="C4792" s="47"/>
      <c r="D4792" s="47"/>
      <c r="E4792" s="47"/>
      <c r="F4792" s="47"/>
      <c r="G4792" s="47"/>
      <c r="H4792" s="47"/>
      <c r="I4792" s="47"/>
    </row>
    <row r="4793" spans="1:9" x14ac:dyDescent="0.25">
      <c r="A4793" s="47"/>
      <c r="B4793" s="47"/>
      <c r="C4793" s="47"/>
      <c r="D4793" s="47"/>
      <c r="E4793" s="47"/>
      <c r="F4793" s="47"/>
      <c r="G4793" s="47"/>
      <c r="H4793" s="47"/>
      <c r="I4793" s="47"/>
    </row>
    <row r="4794" spans="1:9" x14ac:dyDescent="0.25">
      <c r="A4794" s="47"/>
      <c r="B4794" s="47"/>
      <c r="C4794" s="47"/>
      <c r="D4794" s="47"/>
      <c r="E4794" s="47"/>
      <c r="F4794" s="47"/>
      <c r="G4794" s="47"/>
      <c r="H4794" s="47"/>
      <c r="I4794" s="47"/>
    </row>
    <row r="4795" spans="1:9" x14ac:dyDescent="0.25">
      <c r="A4795" s="47"/>
      <c r="B4795" s="47"/>
      <c r="C4795" s="47"/>
      <c r="D4795" s="47"/>
      <c r="E4795" s="47"/>
      <c r="F4795" s="47"/>
      <c r="G4795" s="47"/>
      <c r="H4795" s="47"/>
      <c r="I4795" s="47"/>
    </row>
    <row r="4796" spans="1:9" x14ac:dyDescent="0.25">
      <c r="A4796" s="47"/>
      <c r="B4796" s="47"/>
      <c r="C4796" s="47"/>
      <c r="D4796" s="47"/>
      <c r="E4796" s="47"/>
      <c r="F4796" s="47"/>
      <c r="G4796" s="47"/>
      <c r="H4796" s="47"/>
      <c r="I4796" s="47"/>
    </row>
    <row r="4797" spans="1:9" x14ac:dyDescent="0.25">
      <c r="A4797" s="47"/>
      <c r="B4797" s="47"/>
      <c r="C4797" s="47"/>
      <c r="D4797" s="47"/>
      <c r="E4797" s="47"/>
      <c r="F4797" s="47"/>
      <c r="G4797" s="47"/>
      <c r="H4797" s="47"/>
      <c r="I4797" s="47"/>
    </row>
    <row r="4798" spans="1:9" x14ac:dyDescent="0.25">
      <c r="A4798" s="47"/>
      <c r="B4798" s="47"/>
      <c r="C4798" s="47"/>
      <c r="D4798" s="47"/>
      <c r="E4798" s="47"/>
      <c r="F4798" s="47"/>
      <c r="G4798" s="47"/>
      <c r="H4798" s="47"/>
      <c r="I4798" s="47"/>
    </row>
    <row r="4799" spans="1:9" x14ac:dyDescent="0.25">
      <c r="A4799" s="47"/>
      <c r="B4799" s="47"/>
      <c r="C4799" s="47"/>
      <c r="D4799" s="47"/>
      <c r="E4799" s="47"/>
      <c r="F4799" s="47"/>
      <c r="G4799" s="47"/>
      <c r="H4799" s="47"/>
      <c r="I4799" s="47"/>
    </row>
    <row r="4800" spans="1:9" x14ac:dyDescent="0.25">
      <c r="A4800" s="47"/>
      <c r="B4800" s="47"/>
      <c r="C4800" s="47"/>
      <c r="D4800" s="47"/>
      <c r="E4800" s="47"/>
      <c r="F4800" s="47"/>
      <c r="G4800" s="47"/>
      <c r="H4800" s="47"/>
      <c r="I4800" s="47"/>
    </row>
    <row r="4801" spans="1:9" x14ac:dyDescent="0.25">
      <c r="A4801" s="47"/>
      <c r="B4801" s="47"/>
      <c r="C4801" s="47"/>
      <c r="D4801" s="47"/>
      <c r="E4801" s="47"/>
      <c r="F4801" s="47"/>
      <c r="G4801" s="47"/>
      <c r="H4801" s="47"/>
      <c r="I4801" s="47"/>
    </row>
    <row r="4802" spans="1:9" x14ac:dyDescent="0.25">
      <c r="A4802" s="47"/>
      <c r="B4802" s="47"/>
      <c r="C4802" s="47"/>
      <c r="D4802" s="47"/>
      <c r="E4802" s="47"/>
      <c r="F4802" s="47"/>
      <c r="G4802" s="47"/>
      <c r="H4802" s="47"/>
      <c r="I4802" s="47"/>
    </row>
    <row r="4803" spans="1:9" x14ac:dyDescent="0.25">
      <c r="A4803" s="47"/>
      <c r="B4803" s="47"/>
      <c r="C4803" s="47"/>
      <c r="D4803" s="47"/>
      <c r="E4803" s="47"/>
      <c r="F4803" s="47"/>
      <c r="G4803" s="47"/>
      <c r="H4803" s="47"/>
      <c r="I4803" s="47"/>
    </row>
    <row r="4804" spans="1:9" x14ac:dyDescent="0.25">
      <c r="A4804" s="47"/>
      <c r="B4804" s="47"/>
      <c r="C4804" s="47"/>
      <c r="D4804" s="47"/>
      <c r="E4804" s="47"/>
      <c r="F4804" s="47"/>
      <c r="G4804" s="47"/>
      <c r="H4804" s="47"/>
      <c r="I4804" s="47"/>
    </row>
    <row r="4805" spans="1:9" x14ac:dyDescent="0.25">
      <c r="A4805" s="47"/>
      <c r="B4805" s="47"/>
      <c r="C4805" s="47"/>
      <c r="D4805" s="47"/>
      <c r="E4805" s="47"/>
      <c r="F4805" s="47"/>
      <c r="G4805" s="47"/>
      <c r="H4805" s="47"/>
      <c r="I4805" s="47"/>
    </row>
    <row r="4806" spans="1:9" x14ac:dyDescent="0.25">
      <c r="A4806" s="47"/>
      <c r="B4806" s="47"/>
      <c r="C4806" s="47"/>
      <c r="D4806" s="47"/>
      <c r="E4806" s="47"/>
      <c r="F4806" s="47"/>
      <c r="G4806" s="47"/>
      <c r="H4806" s="47"/>
      <c r="I4806" s="47"/>
    </row>
    <row r="4807" spans="1:9" x14ac:dyDescent="0.25">
      <c r="A4807" s="47"/>
      <c r="B4807" s="47"/>
      <c r="C4807" s="47"/>
      <c r="D4807" s="47"/>
      <c r="E4807" s="47"/>
      <c r="F4807" s="47"/>
      <c r="G4807" s="47"/>
      <c r="H4807" s="47"/>
      <c r="I4807" s="47"/>
    </row>
    <row r="4808" spans="1:9" x14ac:dyDescent="0.25">
      <c r="A4808" s="47"/>
      <c r="B4808" s="47"/>
      <c r="C4808" s="47"/>
      <c r="D4808" s="47"/>
      <c r="E4808" s="47"/>
      <c r="F4808" s="47"/>
      <c r="G4808" s="47"/>
      <c r="H4808" s="47"/>
      <c r="I4808" s="47"/>
    </row>
    <row r="4809" spans="1:9" x14ac:dyDescent="0.25">
      <c r="A4809" s="47"/>
      <c r="B4809" s="47"/>
      <c r="C4809" s="47"/>
      <c r="D4809" s="47"/>
      <c r="E4809" s="47"/>
      <c r="F4809" s="47"/>
      <c r="G4809" s="47"/>
      <c r="H4809" s="47"/>
      <c r="I4809" s="47"/>
    </row>
    <row r="4810" spans="1:9" x14ac:dyDescent="0.25">
      <c r="A4810" s="47"/>
      <c r="B4810" s="47"/>
      <c r="C4810" s="47"/>
      <c r="D4810" s="47"/>
      <c r="E4810" s="47"/>
      <c r="F4810" s="47"/>
      <c r="G4810" s="47"/>
      <c r="H4810" s="47"/>
      <c r="I4810" s="47"/>
    </row>
    <row r="4811" spans="1:9" x14ac:dyDescent="0.25">
      <c r="A4811" s="47"/>
      <c r="B4811" s="47"/>
      <c r="C4811" s="47"/>
      <c r="D4811" s="47"/>
      <c r="E4811" s="47"/>
      <c r="F4811" s="47"/>
      <c r="G4811" s="47"/>
      <c r="H4811" s="47"/>
      <c r="I4811" s="47"/>
    </row>
    <row r="4812" spans="1:9" x14ac:dyDescent="0.25">
      <c r="A4812" s="47"/>
      <c r="B4812" s="47"/>
      <c r="C4812" s="47"/>
      <c r="D4812" s="47"/>
      <c r="E4812" s="47"/>
      <c r="F4812" s="47"/>
      <c r="G4812" s="47"/>
      <c r="H4812" s="47"/>
      <c r="I4812" s="47"/>
    </row>
    <row r="4813" spans="1:9" x14ac:dyDescent="0.25">
      <c r="A4813" s="47"/>
      <c r="B4813" s="47"/>
      <c r="C4813" s="47"/>
      <c r="D4813" s="47"/>
      <c r="E4813" s="47"/>
      <c r="F4813" s="47"/>
      <c r="G4813" s="47"/>
      <c r="H4813" s="47"/>
      <c r="I4813" s="47"/>
    </row>
    <row r="4814" spans="1:9" x14ac:dyDescent="0.25">
      <c r="A4814" s="47"/>
      <c r="B4814" s="47"/>
      <c r="C4814" s="47"/>
      <c r="D4814" s="47"/>
      <c r="E4814" s="47"/>
      <c r="F4814" s="47"/>
      <c r="G4814" s="47"/>
      <c r="H4814" s="47"/>
      <c r="I4814" s="47"/>
    </row>
    <row r="4815" spans="1:9" x14ac:dyDescent="0.25">
      <c r="A4815" s="47"/>
      <c r="B4815" s="47"/>
      <c r="C4815" s="47"/>
      <c r="D4815" s="47"/>
      <c r="E4815" s="47"/>
      <c r="F4815" s="47"/>
      <c r="G4815" s="47"/>
      <c r="H4815" s="47"/>
      <c r="I4815" s="47"/>
    </row>
    <row r="4816" spans="1:9" x14ac:dyDescent="0.25">
      <c r="A4816" s="47"/>
      <c r="B4816" s="47"/>
      <c r="C4816" s="47"/>
      <c r="D4816" s="47"/>
      <c r="E4816" s="47"/>
      <c r="F4816" s="47"/>
      <c r="G4816" s="47"/>
      <c r="H4816" s="47"/>
      <c r="I4816" s="47"/>
    </row>
    <row r="4817" spans="1:9" x14ac:dyDescent="0.25">
      <c r="A4817" s="47"/>
      <c r="B4817" s="47"/>
      <c r="C4817" s="47"/>
      <c r="D4817" s="47"/>
      <c r="E4817" s="47"/>
      <c r="F4817" s="47"/>
      <c r="G4817" s="47"/>
      <c r="H4817" s="47"/>
      <c r="I4817" s="47"/>
    </row>
    <row r="4818" spans="1:9" x14ac:dyDescent="0.25">
      <c r="A4818" s="47"/>
      <c r="B4818" s="47"/>
      <c r="C4818" s="47"/>
      <c r="D4818" s="47"/>
      <c r="E4818" s="47"/>
      <c r="F4818" s="47"/>
      <c r="G4818" s="47"/>
      <c r="H4818" s="47"/>
      <c r="I4818" s="47"/>
    </row>
    <row r="4819" spans="1:9" x14ac:dyDescent="0.25">
      <c r="A4819" s="47"/>
      <c r="B4819" s="47"/>
      <c r="C4819" s="47"/>
      <c r="D4819" s="47"/>
      <c r="E4819" s="47"/>
      <c r="F4819" s="47"/>
      <c r="G4819" s="47"/>
      <c r="H4819" s="47"/>
      <c r="I4819" s="47"/>
    </row>
    <row r="4820" spans="1:9" x14ac:dyDescent="0.25">
      <c r="A4820" s="47"/>
      <c r="B4820" s="47"/>
      <c r="C4820" s="47"/>
      <c r="D4820" s="47"/>
      <c r="E4820" s="47"/>
      <c r="F4820" s="47"/>
      <c r="G4820" s="47"/>
      <c r="H4820" s="47"/>
      <c r="I4820" s="47"/>
    </row>
    <row r="4821" spans="1:9" x14ac:dyDescent="0.25">
      <c r="A4821" s="47"/>
      <c r="B4821" s="47"/>
      <c r="C4821" s="47"/>
      <c r="D4821" s="47"/>
      <c r="E4821" s="47"/>
      <c r="F4821" s="47"/>
      <c r="G4821" s="47"/>
      <c r="H4821" s="47"/>
      <c r="I4821" s="47"/>
    </row>
    <row r="4822" spans="1:9" x14ac:dyDescent="0.25">
      <c r="A4822" s="47"/>
      <c r="B4822" s="47"/>
      <c r="C4822" s="47"/>
      <c r="D4822" s="47"/>
      <c r="E4822" s="47"/>
      <c r="F4822" s="47"/>
      <c r="G4822" s="47"/>
      <c r="H4822" s="47"/>
      <c r="I4822" s="47"/>
    </row>
    <row r="4823" spans="1:9" x14ac:dyDescent="0.25">
      <c r="A4823" s="47"/>
      <c r="B4823" s="47"/>
      <c r="C4823" s="47"/>
      <c r="D4823" s="47"/>
      <c r="E4823" s="47"/>
      <c r="F4823" s="47"/>
      <c r="G4823" s="47"/>
      <c r="H4823" s="47"/>
      <c r="I4823" s="47"/>
    </row>
    <row r="4824" spans="1:9" x14ac:dyDescent="0.25">
      <c r="A4824" s="47"/>
      <c r="B4824" s="47"/>
      <c r="C4824" s="47"/>
      <c r="D4824" s="47"/>
      <c r="E4824" s="47"/>
      <c r="F4824" s="47"/>
      <c r="G4824" s="47"/>
      <c r="H4824" s="47"/>
      <c r="I4824" s="47"/>
    </row>
    <row r="4825" spans="1:9" x14ac:dyDescent="0.25">
      <c r="A4825" s="47"/>
      <c r="B4825" s="47"/>
      <c r="C4825" s="47"/>
      <c r="D4825" s="47"/>
      <c r="E4825" s="47"/>
      <c r="F4825" s="47"/>
      <c r="G4825" s="47"/>
      <c r="H4825" s="47"/>
      <c r="I4825" s="47"/>
    </row>
    <row r="4826" spans="1:9" x14ac:dyDescent="0.25">
      <c r="A4826" s="47"/>
      <c r="B4826" s="47"/>
      <c r="C4826" s="47"/>
      <c r="D4826" s="47"/>
      <c r="E4826" s="47"/>
      <c r="F4826" s="47"/>
      <c r="G4826" s="47"/>
      <c r="H4826" s="47"/>
      <c r="I4826" s="47"/>
    </row>
    <row r="4827" spans="1:9" x14ac:dyDescent="0.25">
      <c r="A4827" s="47"/>
      <c r="B4827" s="47"/>
      <c r="C4827" s="47"/>
      <c r="D4827" s="47"/>
      <c r="E4827" s="47"/>
      <c r="F4827" s="47"/>
      <c r="G4827" s="47"/>
      <c r="H4827" s="47"/>
      <c r="I4827" s="47"/>
    </row>
    <row r="4828" spans="1:9" x14ac:dyDescent="0.25">
      <c r="A4828" s="47"/>
      <c r="B4828" s="47"/>
      <c r="C4828" s="47"/>
      <c r="D4828" s="47"/>
      <c r="E4828" s="47"/>
      <c r="F4828" s="47"/>
      <c r="G4828" s="47"/>
      <c r="H4828" s="47"/>
      <c r="I4828" s="47"/>
    </row>
    <row r="4829" spans="1:9" x14ac:dyDescent="0.25">
      <c r="A4829" s="47"/>
      <c r="B4829" s="47"/>
      <c r="C4829" s="47"/>
      <c r="D4829" s="47"/>
      <c r="E4829" s="47"/>
      <c r="F4829" s="47"/>
      <c r="G4829" s="47"/>
      <c r="H4829" s="47"/>
      <c r="I4829" s="47"/>
    </row>
    <row r="4830" spans="1:9" x14ac:dyDescent="0.25">
      <c r="A4830" s="47"/>
      <c r="B4830" s="47"/>
      <c r="C4830" s="47"/>
      <c r="D4830" s="47"/>
      <c r="E4830" s="47"/>
      <c r="F4830" s="47"/>
      <c r="G4830" s="47"/>
      <c r="H4830" s="47"/>
      <c r="I4830" s="47"/>
    </row>
    <row r="4831" spans="1:9" x14ac:dyDescent="0.25">
      <c r="A4831" s="47"/>
      <c r="B4831" s="47"/>
      <c r="C4831" s="47"/>
      <c r="D4831" s="47"/>
      <c r="E4831" s="47"/>
      <c r="F4831" s="47"/>
      <c r="G4831" s="47"/>
      <c r="H4831" s="47"/>
      <c r="I4831" s="47"/>
    </row>
    <row r="4832" spans="1:9" x14ac:dyDescent="0.25">
      <c r="A4832" s="47"/>
      <c r="B4832" s="47"/>
      <c r="C4832" s="47"/>
      <c r="D4832" s="47"/>
      <c r="E4832" s="47"/>
      <c r="F4832" s="47"/>
      <c r="G4832" s="47"/>
      <c r="H4832" s="47"/>
      <c r="I4832" s="47"/>
    </row>
    <row r="4833" spans="1:9" x14ac:dyDescent="0.25">
      <c r="A4833" s="47"/>
      <c r="B4833" s="47"/>
      <c r="C4833" s="47"/>
      <c r="D4833" s="47"/>
      <c r="E4833" s="47"/>
      <c r="F4833" s="47"/>
      <c r="G4833" s="47"/>
      <c r="H4833" s="47"/>
      <c r="I4833" s="47"/>
    </row>
    <row r="4834" spans="1:9" x14ac:dyDescent="0.25">
      <c r="A4834" s="47"/>
      <c r="B4834" s="47"/>
      <c r="C4834" s="47"/>
      <c r="D4834" s="47"/>
      <c r="E4834" s="47"/>
      <c r="F4834" s="47"/>
      <c r="G4834" s="47"/>
      <c r="H4834" s="47"/>
      <c r="I4834" s="47"/>
    </row>
    <row r="4835" spans="1:9" x14ac:dyDescent="0.25">
      <c r="A4835" s="47"/>
      <c r="B4835" s="47"/>
      <c r="C4835" s="47"/>
      <c r="D4835" s="47"/>
      <c r="E4835" s="47"/>
      <c r="F4835" s="47"/>
      <c r="G4835" s="47"/>
      <c r="H4835" s="47"/>
      <c r="I4835" s="47"/>
    </row>
    <row r="4836" spans="1:9" x14ac:dyDescent="0.25">
      <c r="A4836" s="47"/>
      <c r="B4836" s="47"/>
      <c r="C4836" s="47"/>
      <c r="D4836" s="47"/>
      <c r="E4836" s="47"/>
      <c r="F4836" s="47"/>
      <c r="G4836" s="47"/>
      <c r="H4836" s="47"/>
      <c r="I4836" s="47"/>
    </row>
    <row r="4837" spans="1:9" x14ac:dyDescent="0.25">
      <c r="A4837" s="47"/>
      <c r="B4837" s="47"/>
      <c r="C4837" s="47"/>
      <c r="D4837" s="47"/>
      <c r="E4837" s="47"/>
      <c r="F4837" s="47"/>
      <c r="G4837" s="47"/>
      <c r="H4837" s="47"/>
      <c r="I4837" s="47"/>
    </row>
    <row r="4838" spans="1:9" x14ac:dyDescent="0.25">
      <c r="A4838" s="47"/>
      <c r="B4838" s="47"/>
      <c r="C4838" s="47"/>
      <c r="D4838" s="47"/>
      <c r="E4838" s="47"/>
      <c r="F4838" s="47"/>
      <c r="G4838" s="47"/>
      <c r="H4838" s="47"/>
      <c r="I4838" s="47"/>
    </row>
    <row r="4839" spans="1:9" x14ac:dyDescent="0.25">
      <c r="A4839" s="47"/>
      <c r="B4839" s="47"/>
      <c r="C4839" s="47"/>
      <c r="D4839" s="47"/>
      <c r="E4839" s="47"/>
      <c r="F4839" s="47"/>
      <c r="G4839" s="47"/>
      <c r="H4839" s="47"/>
      <c r="I4839" s="47"/>
    </row>
    <row r="4840" spans="1:9" x14ac:dyDescent="0.25">
      <c r="A4840" s="47"/>
      <c r="B4840" s="47"/>
      <c r="C4840" s="47"/>
      <c r="D4840" s="47"/>
      <c r="E4840" s="47"/>
      <c r="F4840" s="47"/>
      <c r="G4840" s="47"/>
      <c r="H4840" s="47"/>
      <c r="I4840" s="47"/>
    </row>
    <row r="4841" spans="1:9" x14ac:dyDescent="0.25">
      <c r="A4841" s="47"/>
      <c r="B4841" s="47"/>
      <c r="C4841" s="47"/>
      <c r="D4841" s="47"/>
      <c r="E4841" s="47"/>
      <c r="F4841" s="47"/>
      <c r="G4841" s="47"/>
      <c r="H4841" s="47"/>
      <c r="I4841" s="47"/>
    </row>
    <row r="4842" spans="1:9" x14ac:dyDescent="0.25">
      <c r="A4842" s="47"/>
      <c r="B4842" s="47"/>
      <c r="C4842" s="47"/>
      <c r="D4842" s="47"/>
      <c r="E4842" s="47"/>
      <c r="F4842" s="47"/>
      <c r="G4842" s="47"/>
      <c r="H4842" s="47"/>
      <c r="I4842" s="47"/>
    </row>
    <row r="4843" spans="1:9" x14ac:dyDescent="0.25">
      <c r="A4843" s="47"/>
      <c r="B4843" s="47"/>
      <c r="C4843" s="47"/>
      <c r="D4843" s="47"/>
      <c r="E4843" s="47"/>
      <c r="F4843" s="47"/>
      <c r="G4843" s="47"/>
      <c r="H4843" s="47"/>
      <c r="I4843" s="47"/>
    </row>
    <row r="4844" spans="1:9" x14ac:dyDescent="0.25">
      <c r="A4844" s="47"/>
      <c r="B4844" s="47"/>
      <c r="C4844" s="47"/>
      <c r="D4844" s="47"/>
      <c r="E4844" s="47"/>
      <c r="F4844" s="47"/>
      <c r="G4844" s="47"/>
      <c r="H4844" s="47"/>
      <c r="I4844" s="47"/>
    </row>
    <row r="4845" spans="1:9" x14ac:dyDescent="0.25">
      <c r="A4845" s="47"/>
      <c r="B4845" s="47"/>
      <c r="C4845" s="47"/>
      <c r="D4845" s="47"/>
      <c r="E4845" s="47"/>
      <c r="F4845" s="47"/>
      <c r="G4845" s="47"/>
      <c r="H4845" s="47"/>
      <c r="I4845" s="47"/>
    </row>
    <row r="4846" spans="1:9" x14ac:dyDescent="0.25">
      <c r="A4846" s="47"/>
      <c r="B4846" s="47"/>
      <c r="C4846" s="47"/>
      <c r="D4846" s="47"/>
      <c r="E4846" s="47"/>
      <c r="F4846" s="47"/>
      <c r="G4846" s="47"/>
      <c r="H4846" s="47"/>
      <c r="I4846" s="47"/>
    </row>
    <row r="4847" spans="1:9" x14ac:dyDescent="0.25">
      <c r="A4847" s="47"/>
      <c r="B4847" s="47"/>
      <c r="C4847" s="47"/>
      <c r="D4847" s="47"/>
      <c r="E4847" s="47"/>
      <c r="F4847" s="47"/>
      <c r="G4847" s="47"/>
      <c r="H4847" s="47"/>
      <c r="I4847" s="47"/>
    </row>
    <row r="4848" spans="1:9" x14ac:dyDescent="0.25">
      <c r="A4848" s="47"/>
      <c r="B4848" s="47"/>
      <c r="C4848" s="47"/>
      <c r="D4848" s="47"/>
      <c r="E4848" s="47"/>
      <c r="F4848" s="47"/>
      <c r="G4848" s="47"/>
      <c r="H4848" s="47"/>
      <c r="I4848" s="47"/>
    </row>
    <row r="4849" spans="1:9" x14ac:dyDescent="0.25">
      <c r="A4849" s="47"/>
      <c r="B4849" s="47"/>
      <c r="C4849" s="47"/>
      <c r="D4849" s="47"/>
      <c r="E4849" s="47"/>
      <c r="F4849" s="47"/>
      <c r="G4849" s="47"/>
      <c r="H4849" s="47"/>
      <c r="I4849" s="47"/>
    </row>
    <row r="4850" spans="1:9" x14ac:dyDescent="0.25">
      <c r="A4850" s="47"/>
      <c r="B4850" s="47"/>
      <c r="C4850" s="47"/>
      <c r="D4850" s="47"/>
      <c r="E4850" s="47"/>
      <c r="F4850" s="47"/>
      <c r="G4850" s="47"/>
      <c r="H4850" s="47"/>
      <c r="I4850" s="47"/>
    </row>
    <row r="4851" spans="1:9" x14ac:dyDescent="0.25">
      <c r="A4851" s="47"/>
      <c r="B4851" s="47"/>
      <c r="C4851" s="47"/>
      <c r="D4851" s="47"/>
      <c r="E4851" s="47"/>
      <c r="F4851" s="47"/>
      <c r="G4851" s="47"/>
      <c r="H4851" s="47"/>
      <c r="I4851" s="47"/>
    </row>
    <row r="4852" spans="1:9" x14ac:dyDescent="0.25">
      <c r="A4852" s="47"/>
      <c r="B4852" s="47"/>
      <c r="C4852" s="47"/>
      <c r="D4852" s="47"/>
      <c r="E4852" s="47"/>
      <c r="F4852" s="47"/>
      <c r="G4852" s="47"/>
      <c r="H4852" s="47"/>
      <c r="I4852" s="47"/>
    </row>
    <row r="4853" spans="1:9" x14ac:dyDescent="0.25">
      <c r="A4853" s="47"/>
      <c r="B4853" s="47"/>
      <c r="C4853" s="47"/>
      <c r="D4853" s="47"/>
      <c r="E4853" s="47"/>
      <c r="F4853" s="47"/>
      <c r="G4853" s="47"/>
      <c r="H4853" s="47"/>
      <c r="I4853" s="47"/>
    </row>
    <row r="4854" spans="1:9" x14ac:dyDescent="0.25">
      <c r="A4854" s="47"/>
      <c r="B4854" s="47"/>
      <c r="C4854" s="47"/>
      <c r="D4854" s="47"/>
      <c r="E4854" s="47"/>
      <c r="F4854" s="47"/>
      <c r="G4854" s="47"/>
      <c r="H4854" s="47"/>
      <c r="I4854" s="47"/>
    </row>
    <row r="4855" spans="1:9" x14ac:dyDescent="0.25">
      <c r="A4855" s="47"/>
      <c r="B4855" s="47"/>
      <c r="C4855" s="47"/>
      <c r="D4855" s="47"/>
      <c r="E4855" s="47"/>
      <c r="F4855" s="47"/>
      <c r="G4855" s="47"/>
      <c r="H4855" s="47"/>
      <c r="I4855" s="47"/>
    </row>
    <row r="4856" spans="1:9" x14ac:dyDescent="0.25">
      <c r="A4856" s="47"/>
      <c r="B4856" s="47"/>
      <c r="C4856" s="47"/>
      <c r="D4856" s="47"/>
      <c r="E4856" s="47"/>
      <c r="F4856" s="47"/>
      <c r="G4856" s="47"/>
      <c r="H4856" s="47"/>
      <c r="I4856" s="47"/>
    </row>
    <row r="4857" spans="1:9" x14ac:dyDescent="0.25">
      <c r="A4857" s="47"/>
      <c r="B4857" s="47"/>
      <c r="C4857" s="47"/>
      <c r="D4857" s="47"/>
      <c r="E4857" s="47"/>
      <c r="F4857" s="47"/>
      <c r="G4857" s="47"/>
      <c r="H4857" s="47"/>
      <c r="I4857" s="47"/>
    </row>
    <row r="4858" spans="1:9" x14ac:dyDescent="0.25">
      <c r="A4858" s="47"/>
      <c r="B4858" s="47"/>
      <c r="C4858" s="47"/>
      <c r="D4858" s="47"/>
      <c r="E4858" s="47"/>
      <c r="F4858" s="47"/>
      <c r="G4858" s="47"/>
      <c r="H4858" s="47"/>
      <c r="I4858" s="47"/>
    </row>
    <row r="4859" spans="1:9" x14ac:dyDescent="0.25">
      <c r="A4859" s="47"/>
      <c r="B4859" s="47"/>
      <c r="C4859" s="47"/>
      <c r="D4859" s="47"/>
      <c r="E4859" s="47"/>
      <c r="F4859" s="47"/>
      <c r="G4859" s="47"/>
      <c r="H4859" s="47"/>
      <c r="I4859" s="47"/>
    </row>
    <row r="4860" spans="1:9" x14ac:dyDescent="0.25">
      <c r="A4860" s="47"/>
      <c r="B4860" s="47"/>
      <c r="C4860" s="47"/>
      <c r="D4860" s="47"/>
      <c r="E4860" s="47"/>
      <c r="F4860" s="47"/>
      <c r="G4860" s="47"/>
      <c r="H4860" s="47"/>
      <c r="I4860" s="47"/>
    </row>
    <row r="4861" spans="1:9" x14ac:dyDescent="0.25">
      <c r="A4861" s="47"/>
      <c r="B4861" s="47"/>
      <c r="C4861" s="47"/>
      <c r="D4861" s="47"/>
      <c r="E4861" s="47"/>
      <c r="F4861" s="47"/>
      <c r="G4861" s="47"/>
      <c r="H4861" s="47"/>
      <c r="I4861" s="47"/>
    </row>
    <row r="4862" spans="1:9" x14ac:dyDescent="0.25">
      <c r="A4862" s="47"/>
      <c r="B4862" s="47"/>
      <c r="C4862" s="47"/>
      <c r="D4862" s="47"/>
      <c r="E4862" s="47"/>
      <c r="F4862" s="47"/>
      <c r="G4862" s="47"/>
      <c r="H4862" s="47"/>
      <c r="I4862" s="47"/>
    </row>
    <row r="4863" spans="1:9" x14ac:dyDescent="0.25">
      <c r="A4863" s="47"/>
      <c r="B4863" s="47"/>
      <c r="C4863" s="47"/>
      <c r="D4863" s="47"/>
      <c r="E4863" s="47"/>
      <c r="F4863" s="47"/>
      <c r="G4863" s="47"/>
      <c r="H4863" s="47"/>
      <c r="I4863" s="47"/>
    </row>
    <row r="4864" spans="1:9" x14ac:dyDescent="0.25">
      <c r="A4864" s="47"/>
      <c r="B4864" s="47"/>
      <c r="C4864" s="47"/>
      <c r="D4864" s="47"/>
      <c r="E4864" s="47"/>
      <c r="F4864" s="47"/>
      <c r="G4864" s="47"/>
      <c r="H4864" s="47"/>
      <c r="I4864" s="47"/>
    </row>
    <row r="4865" spans="1:9" x14ac:dyDescent="0.25">
      <c r="A4865" s="47"/>
      <c r="B4865" s="47"/>
      <c r="C4865" s="47"/>
      <c r="D4865" s="47"/>
      <c r="E4865" s="47"/>
      <c r="F4865" s="47"/>
      <c r="G4865" s="47"/>
      <c r="H4865" s="47"/>
      <c r="I4865" s="47"/>
    </row>
    <row r="4866" spans="1:9" x14ac:dyDescent="0.25">
      <c r="A4866" s="47"/>
      <c r="B4866" s="47"/>
      <c r="C4866" s="47"/>
      <c r="D4866" s="47"/>
      <c r="E4866" s="47"/>
      <c r="F4866" s="47"/>
      <c r="G4866" s="47"/>
      <c r="H4866" s="47"/>
      <c r="I4866" s="47"/>
    </row>
    <row r="4867" spans="1:9" x14ac:dyDescent="0.25">
      <c r="A4867" s="47"/>
      <c r="B4867" s="47"/>
      <c r="C4867" s="47"/>
      <c r="D4867" s="47"/>
      <c r="E4867" s="47"/>
      <c r="F4867" s="47"/>
      <c r="G4867" s="47"/>
      <c r="H4867" s="47"/>
      <c r="I4867" s="47"/>
    </row>
    <row r="4868" spans="1:9" x14ac:dyDescent="0.25">
      <c r="A4868" s="47"/>
      <c r="B4868" s="47"/>
      <c r="C4868" s="47"/>
      <c r="D4868" s="47"/>
      <c r="E4868" s="47"/>
      <c r="F4868" s="47"/>
      <c r="G4868" s="47"/>
      <c r="H4868" s="47"/>
      <c r="I4868" s="47"/>
    </row>
    <row r="4869" spans="1:9" x14ac:dyDescent="0.25">
      <c r="A4869" s="47"/>
      <c r="B4869" s="47"/>
      <c r="C4869" s="47"/>
      <c r="D4869" s="47"/>
      <c r="E4869" s="47"/>
      <c r="F4869" s="47"/>
      <c r="G4869" s="47"/>
      <c r="H4869" s="47"/>
      <c r="I4869" s="47"/>
    </row>
    <row r="4870" spans="1:9" x14ac:dyDescent="0.25">
      <c r="A4870" s="47"/>
      <c r="B4870" s="47"/>
      <c r="C4870" s="47"/>
      <c r="D4870" s="47"/>
      <c r="E4870" s="47"/>
      <c r="F4870" s="47"/>
      <c r="G4870" s="47"/>
      <c r="H4870" s="47"/>
      <c r="I4870" s="47"/>
    </row>
    <row r="4871" spans="1:9" x14ac:dyDescent="0.25">
      <c r="A4871" s="47"/>
      <c r="B4871" s="47"/>
      <c r="C4871" s="47"/>
      <c r="D4871" s="47"/>
      <c r="E4871" s="47"/>
      <c r="F4871" s="47"/>
      <c r="G4871" s="47"/>
      <c r="H4871" s="47"/>
      <c r="I4871" s="47"/>
    </row>
    <row r="4872" spans="1:9" x14ac:dyDescent="0.25">
      <c r="A4872" s="47"/>
      <c r="B4872" s="47"/>
      <c r="C4872" s="47"/>
      <c r="D4872" s="47"/>
      <c r="E4872" s="47"/>
      <c r="F4872" s="47"/>
      <c r="G4872" s="47"/>
      <c r="H4872" s="47"/>
      <c r="I4872" s="47"/>
    </row>
    <row r="4873" spans="1:9" x14ac:dyDescent="0.25">
      <c r="A4873" s="47"/>
      <c r="B4873" s="47"/>
      <c r="C4873" s="47"/>
      <c r="D4873" s="47"/>
      <c r="E4873" s="47"/>
      <c r="F4873" s="47"/>
      <c r="G4873" s="47"/>
      <c r="H4873" s="47"/>
      <c r="I4873" s="47"/>
    </row>
    <row r="4874" spans="1:9" x14ac:dyDescent="0.25">
      <c r="A4874" s="47"/>
      <c r="B4874" s="47"/>
      <c r="C4874" s="47"/>
      <c r="D4874" s="47"/>
      <c r="E4874" s="47"/>
      <c r="F4874" s="47"/>
      <c r="G4874" s="47"/>
      <c r="H4874" s="47"/>
      <c r="I4874" s="47"/>
    </row>
    <row r="4875" spans="1:9" x14ac:dyDescent="0.25">
      <c r="A4875" s="47"/>
      <c r="B4875" s="47"/>
      <c r="C4875" s="47"/>
      <c r="D4875" s="47"/>
      <c r="E4875" s="47"/>
      <c r="F4875" s="47"/>
      <c r="G4875" s="47"/>
      <c r="H4875" s="47"/>
      <c r="I4875" s="47"/>
    </row>
    <row r="4876" spans="1:9" x14ac:dyDescent="0.25">
      <c r="A4876" s="47"/>
      <c r="B4876" s="47"/>
      <c r="C4876" s="47"/>
      <c r="D4876" s="47"/>
      <c r="E4876" s="47"/>
      <c r="F4876" s="47"/>
      <c r="G4876" s="47"/>
      <c r="H4876" s="47"/>
      <c r="I4876" s="47"/>
    </row>
    <row r="4877" spans="1:9" x14ac:dyDescent="0.25">
      <c r="A4877" s="47"/>
      <c r="B4877" s="47"/>
      <c r="C4877" s="47"/>
      <c r="D4877" s="47"/>
      <c r="E4877" s="47"/>
      <c r="F4877" s="47"/>
      <c r="G4877" s="47"/>
      <c r="H4877" s="47"/>
      <c r="I4877" s="47"/>
    </row>
    <row r="4878" spans="1:9" x14ac:dyDescent="0.25">
      <c r="A4878" s="47"/>
      <c r="B4878" s="47"/>
      <c r="C4878" s="47"/>
      <c r="D4878" s="47"/>
      <c r="E4878" s="47"/>
      <c r="F4878" s="47"/>
      <c r="G4878" s="47"/>
      <c r="H4878" s="47"/>
      <c r="I4878" s="47"/>
    </row>
    <row r="4879" spans="1:9" x14ac:dyDescent="0.25">
      <c r="A4879" s="47"/>
      <c r="B4879" s="47"/>
      <c r="C4879" s="47"/>
      <c r="D4879" s="47"/>
      <c r="E4879" s="47"/>
      <c r="F4879" s="47"/>
      <c r="G4879" s="47"/>
      <c r="H4879" s="47"/>
      <c r="I4879" s="47"/>
    </row>
    <row r="4880" spans="1:9" x14ac:dyDescent="0.25">
      <c r="A4880" s="47"/>
      <c r="B4880" s="47"/>
      <c r="C4880" s="47"/>
      <c r="D4880" s="47"/>
      <c r="E4880" s="47"/>
      <c r="F4880" s="47"/>
      <c r="G4880" s="47"/>
      <c r="H4880" s="47"/>
      <c r="I4880" s="47"/>
    </row>
    <row r="4881" spans="1:9" x14ac:dyDescent="0.25">
      <c r="A4881" s="47"/>
      <c r="B4881" s="47"/>
      <c r="C4881" s="47"/>
      <c r="D4881" s="47"/>
      <c r="E4881" s="47"/>
      <c r="F4881" s="47"/>
      <c r="G4881" s="47"/>
      <c r="H4881" s="47"/>
      <c r="I4881" s="47"/>
    </row>
    <row r="4882" spans="1:9" x14ac:dyDescent="0.25">
      <c r="A4882" s="47"/>
      <c r="B4882" s="47"/>
      <c r="C4882" s="47"/>
      <c r="D4882" s="47"/>
      <c r="E4882" s="47"/>
      <c r="F4882" s="47"/>
      <c r="G4882" s="47"/>
      <c r="H4882" s="47"/>
      <c r="I4882" s="47"/>
    </row>
    <row r="4883" spans="1:9" x14ac:dyDescent="0.25">
      <c r="A4883" s="47"/>
      <c r="B4883" s="47"/>
      <c r="C4883" s="47"/>
      <c r="D4883" s="47"/>
      <c r="E4883" s="47"/>
      <c r="F4883" s="47"/>
      <c r="G4883" s="47"/>
      <c r="H4883" s="47"/>
      <c r="I4883" s="47"/>
    </row>
    <row r="4884" spans="1:9" x14ac:dyDescent="0.25">
      <c r="A4884" s="47"/>
      <c r="B4884" s="47"/>
      <c r="C4884" s="47"/>
      <c r="D4884" s="47"/>
      <c r="E4884" s="47"/>
      <c r="F4884" s="47"/>
      <c r="G4884" s="47"/>
      <c r="H4884" s="47"/>
      <c r="I4884" s="47"/>
    </row>
    <row r="4885" spans="1:9" x14ac:dyDescent="0.25">
      <c r="A4885" s="47"/>
      <c r="B4885" s="47"/>
      <c r="C4885" s="47"/>
      <c r="D4885" s="47"/>
      <c r="E4885" s="47"/>
      <c r="F4885" s="47"/>
      <c r="G4885" s="47"/>
      <c r="H4885" s="47"/>
      <c r="I4885" s="47"/>
    </row>
    <row r="4886" spans="1:9" x14ac:dyDescent="0.25">
      <c r="A4886" s="47"/>
      <c r="B4886" s="47"/>
      <c r="C4886" s="47"/>
      <c r="D4886" s="47"/>
      <c r="E4886" s="47"/>
      <c r="F4886" s="47"/>
      <c r="G4886" s="47"/>
      <c r="H4886" s="47"/>
      <c r="I4886" s="47"/>
    </row>
    <row r="4887" spans="1:9" x14ac:dyDescent="0.25">
      <c r="A4887" s="47"/>
      <c r="B4887" s="47"/>
      <c r="C4887" s="47"/>
      <c r="D4887" s="47"/>
      <c r="E4887" s="47"/>
      <c r="F4887" s="47"/>
      <c r="G4887" s="47"/>
      <c r="H4887" s="47"/>
      <c r="I4887" s="47"/>
    </row>
    <row r="4888" spans="1:9" x14ac:dyDescent="0.25">
      <c r="A4888" s="47"/>
      <c r="B4888" s="47"/>
      <c r="C4888" s="47"/>
      <c r="D4888" s="47"/>
      <c r="E4888" s="47"/>
      <c r="F4888" s="47"/>
      <c r="G4888" s="47"/>
      <c r="H4888" s="47"/>
      <c r="I4888" s="47"/>
    </row>
    <row r="4889" spans="1:9" x14ac:dyDescent="0.25">
      <c r="A4889" s="47"/>
      <c r="B4889" s="47"/>
      <c r="C4889" s="47"/>
      <c r="D4889" s="47"/>
      <c r="E4889" s="47"/>
      <c r="F4889" s="47"/>
      <c r="G4889" s="47"/>
      <c r="H4889" s="47"/>
      <c r="I4889" s="47"/>
    </row>
    <row r="4890" spans="1:9" x14ac:dyDescent="0.25">
      <c r="A4890" s="47"/>
      <c r="B4890" s="47"/>
      <c r="C4890" s="47"/>
      <c r="D4890" s="47"/>
      <c r="E4890" s="47"/>
      <c r="F4890" s="47"/>
      <c r="G4890" s="47"/>
      <c r="H4890" s="47"/>
      <c r="I4890" s="47"/>
    </row>
    <row r="4891" spans="1:9" x14ac:dyDescent="0.25">
      <c r="A4891" s="47"/>
      <c r="B4891" s="47"/>
      <c r="C4891" s="47"/>
      <c r="D4891" s="47"/>
      <c r="E4891" s="47"/>
      <c r="F4891" s="47"/>
      <c r="G4891" s="47"/>
      <c r="H4891" s="47"/>
      <c r="I4891" s="47"/>
    </row>
    <row r="4892" spans="1:9" x14ac:dyDescent="0.25">
      <c r="A4892" s="47"/>
      <c r="B4892" s="47"/>
      <c r="C4892" s="47"/>
      <c r="D4892" s="47"/>
      <c r="E4892" s="47"/>
      <c r="F4892" s="47"/>
      <c r="G4892" s="47"/>
      <c r="H4892" s="47"/>
      <c r="I4892" s="47"/>
    </row>
    <row r="4893" spans="1:9" x14ac:dyDescent="0.25">
      <c r="A4893" s="47"/>
      <c r="B4893" s="47"/>
      <c r="C4893" s="47"/>
      <c r="D4893" s="47"/>
      <c r="E4893" s="47"/>
      <c r="F4893" s="47"/>
      <c r="G4893" s="47"/>
      <c r="H4893" s="47"/>
      <c r="I4893" s="47"/>
    </row>
    <row r="4894" spans="1:9" x14ac:dyDescent="0.25">
      <c r="A4894" s="47"/>
      <c r="B4894" s="47"/>
      <c r="C4894" s="47"/>
      <c r="D4894" s="47"/>
      <c r="E4894" s="47"/>
      <c r="F4894" s="47"/>
      <c r="G4894" s="47"/>
      <c r="H4894" s="47"/>
      <c r="I4894" s="47"/>
    </row>
    <row r="4895" spans="1:9" x14ac:dyDescent="0.25">
      <c r="A4895" s="47"/>
      <c r="B4895" s="47"/>
      <c r="C4895" s="47"/>
      <c r="D4895" s="47"/>
      <c r="E4895" s="47"/>
      <c r="F4895" s="47"/>
      <c r="G4895" s="47"/>
      <c r="H4895" s="47"/>
      <c r="I4895" s="47"/>
    </row>
    <row r="4896" spans="1:9" x14ac:dyDescent="0.25">
      <c r="A4896" s="47"/>
      <c r="B4896" s="47"/>
      <c r="C4896" s="47"/>
      <c r="D4896" s="47"/>
      <c r="E4896" s="47"/>
      <c r="F4896" s="47"/>
      <c r="G4896" s="47"/>
      <c r="H4896" s="47"/>
      <c r="I4896" s="47"/>
    </row>
    <row r="4897" spans="1:9" x14ac:dyDescent="0.25">
      <c r="A4897" s="47"/>
      <c r="B4897" s="47"/>
      <c r="C4897" s="47"/>
      <c r="D4897" s="47"/>
      <c r="E4897" s="47"/>
      <c r="F4897" s="47"/>
      <c r="G4897" s="47"/>
      <c r="H4897" s="47"/>
      <c r="I4897" s="47"/>
    </row>
    <row r="4898" spans="1:9" x14ac:dyDescent="0.25">
      <c r="A4898" s="47"/>
      <c r="B4898" s="47"/>
      <c r="C4898" s="47"/>
      <c r="D4898" s="47"/>
      <c r="E4898" s="47"/>
      <c r="F4898" s="47"/>
      <c r="G4898" s="47"/>
      <c r="H4898" s="47"/>
      <c r="I4898" s="47"/>
    </row>
    <row r="4899" spans="1:9" x14ac:dyDescent="0.25">
      <c r="A4899" s="47"/>
      <c r="B4899" s="47"/>
      <c r="C4899" s="47"/>
      <c r="D4899" s="47"/>
      <c r="E4899" s="47"/>
      <c r="F4899" s="47"/>
      <c r="G4899" s="47"/>
      <c r="H4899" s="47"/>
      <c r="I4899" s="47"/>
    </row>
    <row r="4900" spans="1:9" x14ac:dyDescent="0.25">
      <c r="A4900" s="47"/>
      <c r="B4900" s="47"/>
      <c r="C4900" s="47"/>
      <c r="D4900" s="47"/>
      <c r="E4900" s="47"/>
      <c r="F4900" s="47"/>
      <c r="G4900" s="47"/>
      <c r="H4900" s="47"/>
      <c r="I4900" s="47"/>
    </row>
    <row r="4901" spans="1:9" x14ac:dyDescent="0.25">
      <c r="A4901" s="47"/>
      <c r="B4901" s="47"/>
      <c r="C4901" s="47"/>
      <c r="D4901" s="47"/>
      <c r="E4901" s="47"/>
      <c r="F4901" s="47"/>
      <c r="G4901" s="47"/>
      <c r="H4901" s="47"/>
      <c r="I4901" s="47"/>
    </row>
    <row r="4902" spans="1:9" x14ac:dyDescent="0.25">
      <c r="A4902" s="47"/>
      <c r="B4902" s="47"/>
      <c r="C4902" s="47"/>
      <c r="D4902" s="47"/>
      <c r="E4902" s="47"/>
      <c r="F4902" s="47"/>
      <c r="G4902" s="47"/>
      <c r="H4902" s="47"/>
      <c r="I4902" s="47"/>
    </row>
    <row r="4903" spans="1:9" x14ac:dyDescent="0.25">
      <c r="A4903" s="47"/>
      <c r="B4903" s="47"/>
      <c r="C4903" s="47"/>
      <c r="D4903" s="47"/>
      <c r="E4903" s="47"/>
      <c r="F4903" s="47"/>
      <c r="G4903" s="47"/>
      <c r="H4903" s="47"/>
      <c r="I4903" s="47"/>
    </row>
    <row r="4904" spans="1:9" x14ac:dyDescent="0.25">
      <c r="A4904" s="47"/>
      <c r="B4904" s="47"/>
      <c r="C4904" s="47"/>
      <c r="D4904" s="47"/>
      <c r="E4904" s="47"/>
      <c r="F4904" s="47"/>
      <c r="G4904" s="47"/>
      <c r="H4904" s="47"/>
      <c r="I4904" s="47"/>
    </row>
    <row r="4905" spans="1:9" x14ac:dyDescent="0.25">
      <c r="A4905" s="47"/>
      <c r="B4905" s="47"/>
      <c r="C4905" s="47"/>
      <c r="D4905" s="47"/>
      <c r="E4905" s="47"/>
      <c r="F4905" s="47"/>
      <c r="G4905" s="47"/>
      <c r="H4905" s="47"/>
      <c r="I4905" s="47"/>
    </row>
    <row r="4906" spans="1:9" x14ac:dyDescent="0.25">
      <c r="A4906" s="47"/>
      <c r="B4906" s="47"/>
      <c r="C4906" s="47"/>
      <c r="D4906" s="47"/>
      <c r="E4906" s="47"/>
      <c r="F4906" s="47"/>
      <c r="G4906" s="47"/>
      <c r="H4906" s="47"/>
      <c r="I4906" s="47"/>
    </row>
    <row r="4907" spans="1:9" x14ac:dyDescent="0.25">
      <c r="A4907" s="47"/>
      <c r="B4907" s="47"/>
      <c r="C4907" s="47"/>
      <c r="D4907" s="47"/>
      <c r="E4907" s="47"/>
      <c r="F4907" s="47"/>
      <c r="G4907" s="47"/>
      <c r="H4907" s="47"/>
      <c r="I4907" s="47"/>
    </row>
    <row r="4908" spans="1:9" x14ac:dyDescent="0.25">
      <c r="A4908" s="47"/>
      <c r="B4908" s="47"/>
      <c r="C4908" s="47"/>
      <c r="D4908" s="47"/>
      <c r="E4908" s="47"/>
      <c r="F4908" s="47"/>
      <c r="G4908" s="47"/>
      <c r="H4908" s="47"/>
      <c r="I4908" s="47"/>
    </row>
    <row r="4909" spans="1:9" x14ac:dyDescent="0.25">
      <c r="A4909" s="47"/>
      <c r="B4909" s="47"/>
      <c r="C4909" s="47"/>
      <c r="D4909" s="47"/>
      <c r="E4909" s="47"/>
      <c r="F4909" s="47"/>
      <c r="G4909" s="47"/>
      <c r="H4909" s="47"/>
      <c r="I4909" s="47"/>
    </row>
    <row r="4910" spans="1:9" x14ac:dyDescent="0.25">
      <c r="A4910" s="47"/>
      <c r="B4910" s="47"/>
      <c r="C4910" s="47"/>
      <c r="D4910" s="47"/>
      <c r="E4910" s="47"/>
      <c r="F4910" s="47"/>
      <c r="G4910" s="47"/>
      <c r="H4910" s="47"/>
      <c r="I4910" s="47"/>
    </row>
    <row r="4911" spans="1:9" x14ac:dyDescent="0.25">
      <c r="A4911" s="47"/>
      <c r="B4911" s="47"/>
      <c r="C4911" s="47"/>
      <c r="D4911" s="47"/>
      <c r="E4911" s="47"/>
      <c r="F4911" s="47"/>
      <c r="G4911" s="47"/>
      <c r="H4911" s="47"/>
      <c r="I4911" s="47"/>
    </row>
    <row r="4912" spans="1:9" x14ac:dyDescent="0.25">
      <c r="A4912" s="47"/>
      <c r="B4912" s="47"/>
      <c r="C4912" s="47"/>
      <c r="D4912" s="47"/>
      <c r="E4912" s="47"/>
      <c r="F4912" s="47"/>
      <c r="G4912" s="47"/>
      <c r="H4912" s="47"/>
      <c r="I4912" s="47"/>
    </row>
    <row r="4913" spans="1:9" x14ac:dyDescent="0.25">
      <c r="A4913" s="47"/>
      <c r="B4913" s="47"/>
      <c r="C4913" s="47"/>
      <c r="D4913" s="47"/>
      <c r="E4913" s="47"/>
      <c r="F4913" s="47"/>
      <c r="G4913" s="47"/>
      <c r="H4913" s="47"/>
      <c r="I4913" s="47"/>
    </row>
    <row r="4914" spans="1:9" x14ac:dyDescent="0.25">
      <c r="A4914" s="47"/>
      <c r="B4914" s="47"/>
      <c r="C4914" s="47"/>
      <c r="D4914" s="47"/>
      <c r="E4914" s="47"/>
      <c r="F4914" s="47"/>
      <c r="G4914" s="47"/>
      <c r="H4914" s="47"/>
      <c r="I4914" s="47"/>
    </row>
    <row r="4915" spans="1:9" x14ac:dyDescent="0.25">
      <c r="A4915" s="47"/>
      <c r="B4915" s="47"/>
      <c r="C4915" s="47"/>
      <c r="D4915" s="47"/>
      <c r="E4915" s="47"/>
      <c r="F4915" s="47"/>
      <c r="G4915" s="47"/>
      <c r="H4915" s="47"/>
      <c r="I4915" s="47"/>
    </row>
    <row r="4916" spans="1:9" x14ac:dyDescent="0.25">
      <c r="A4916" s="47"/>
      <c r="B4916" s="47"/>
      <c r="C4916" s="47"/>
      <c r="D4916" s="47"/>
      <c r="E4916" s="47"/>
      <c r="F4916" s="47"/>
      <c r="G4916" s="47"/>
      <c r="H4916" s="47"/>
      <c r="I4916" s="47"/>
    </row>
    <row r="4917" spans="1:9" x14ac:dyDescent="0.25">
      <c r="A4917" s="47"/>
      <c r="B4917" s="47"/>
      <c r="C4917" s="47"/>
      <c r="D4917" s="47"/>
      <c r="E4917" s="47"/>
      <c r="F4917" s="47"/>
      <c r="G4917" s="47"/>
      <c r="H4917" s="47"/>
      <c r="I4917" s="47"/>
    </row>
    <row r="4918" spans="1:9" x14ac:dyDescent="0.25">
      <c r="A4918" s="47"/>
      <c r="B4918" s="47"/>
      <c r="C4918" s="47"/>
      <c r="D4918" s="47"/>
      <c r="E4918" s="47"/>
      <c r="F4918" s="47"/>
      <c r="G4918" s="47"/>
      <c r="H4918" s="47"/>
      <c r="I4918" s="47"/>
    </row>
    <row r="4919" spans="1:9" x14ac:dyDescent="0.25">
      <c r="A4919" s="47"/>
      <c r="B4919" s="47"/>
      <c r="C4919" s="47"/>
      <c r="D4919" s="47"/>
      <c r="E4919" s="47"/>
      <c r="F4919" s="47"/>
      <c r="G4919" s="47"/>
      <c r="H4919" s="47"/>
      <c r="I4919" s="47"/>
    </row>
    <row r="4920" spans="1:9" x14ac:dyDescent="0.25">
      <c r="A4920" s="47"/>
      <c r="B4920" s="47"/>
      <c r="C4920" s="47"/>
      <c r="D4920" s="47"/>
      <c r="E4920" s="47"/>
      <c r="F4920" s="47"/>
      <c r="G4920" s="47"/>
      <c r="H4920" s="47"/>
      <c r="I4920" s="47"/>
    </row>
    <row r="4921" spans="1:9" x14ac:dyDescent="0.25">
      <c r="A4921" s="47"/>
      <c r="B4921" s="47"/>
      <c r="C4921" s="47"/>
      <c r="D4921" s="47"/>
      <c r="E4921" s="47"/>
      <c r="F4921" s="47"/>
      <c r="G4921" s="47"/>
      <c r="H4921" s="47"/>
      <c r="I4921" s="47"/>
    </row>
    <row r="4922" spans="1:9" x14ac:dyDescent="0.25">
      <c r="A4922" s="47"/>
      <c r="B4922" s="47"/>
      <c r="C4922" s="47"/>
      <c r="D4922" s="47"/>
      <c r="E4922" s="47"/>
      <c r="F4922" s="47"/>
      <c r="G4922" s="47"/>
      <c r="H4922" s="47"/>
      <c r="I4922" s="47"/>
    </row>
    <row r="4923" spans="1:9" x14ac:dyDescent="0.25">
      <c r="A4923" s="47"/>
      <c r="B4923" s="47"/>
      <c r="C4923" s="47"/>
      <c r="D4923" s="47"/>
      <c r="E4923" s="47"/>
      <c r="F4923" s="47"/>
      <c r="G4923" s="47"/>
      <c r="H4923" s="47"/>
      <c r="I4923" s="47"/>
    </row>
    <row r="4924" spans="1:9" x14ac:dyDescent="0.25">
      <c r="A4924" s="47"/>
      <c r="B4924" s="47"/>
      <c r="C4924" s="47"/>
      <c r="D4924" s="47"/>
      <c r="E4924" s="47"/>
      <c r="F4924" s="47"/>
      <c r="G4924" s="47"/>
      <c r="H4924" s="47"/>
      <c r="I4924" s="47"/>
    </row>
    <row r="4925" spans="1:9" x14ac:dyDescent="0.25">
      <c r="A4925" s="47"/>
      <c r="B4925" s="47"/>
      <c r="C4925" s="47"/>
      <c r="D4925" s="47"/>
      <c r="E4925" s="47"/>
      <c r="F4925" s="47"/>
      <c r="G4925" s="47"/>
      <c r="H4925" s="47"/>
      <c r="I4925" s="47"/>
    </row>
    <row r="4926" spans="1:9" x14ac:dyDescent="0.25">
      <c r="A4926" s="47"/>
      <c r="B4926" s="47"/>
      <c r="C4926" s="47"/>
      <c r="D4926" s="47"/>
      <c r="E4926" s="47"/>
      <c r="F4926" s="47"/>
      <c r="G4926" s="47"/>
      <c r="H4926" s="47"/>
      <c r="I4926" s="47"/>
    </row>
    <row r="4927" spans="1:9" x14ac:dyDescent="0.25">
      <c r="A4927" s="47"/>
      <c r="B4927" s="47"/>
      <c r="C4927" s="47"/>
      <c r="D4927" s="47"/>
      <c r="E4927" s="47"/>
      <c r="F4927" s="47"/>
      <c r="G4927" s="47"/>
      <c r="H4927" s="47"/>
      <c r="I4927" s="47"/>
    </row>
    <row r="4928" spans="1:9" x14ac:dyDescent="0.25">
      <c r="A4928" s="47"/>
      <c r="B4928" s="47"/>
      <c r="C4928" s="47"/>
      <c r="D4928" s="47"/>
      <c r="E4928" s="47"/>
      <c r="F4928" s="47"/>
      <c r="G4928" s="47"/>
      <c r="H4928" s="47"/>
      <c r="I4928" s="47"/>
    </row>
    <row r="4929" spans="1:9" x14ac:dyDescent="0.25">
      <c r="A4929" s="47"/>
      <c r="B4929" s="47"/>
      <c r="C4929" s="47"/>
      <c r="D4929" s="47"/>
      <c r="E4929" s="47"/>
      <c r="F4929" s="47"/>
      <c r="G4929" s="47"/>
      <c r="H4929" s="47"/>
      <c r="I4929" s="47"/>
    </row>
    <row r="4930" spans="1:9" x14ac:dyDescent="0.25">
      <c r="A4930" s="47"/>
      <c r="B4930" s="47"/>
      <c r="C4930" s="47"/>
      <c r="D4930" s="47"/>
      <c r="E4930" s="47"/>
      <c r="F4930" s="47"/>
      <c r="G4930" s="47"/>
      <c r="H4930" s="47"/>
      <c r="I4930" s="47"/>
    </row>
    <row r="4931" spans="1:9" x14ac:dyDescent="0.25">
      <c r="A4931" s="47"/>
      <c r="B4931" s="47"/>
      <c r="C4931" s="47"/>
      <c r="D4931" s="47"/>
      <c r="E4931" s="47"/>
      <c r="F4931" s="47"/>
      <c r="G4931" s="47"/>
      <c r="H4931" s="47"/>
      <c r="I4931" s="47"/>
    </row>
    <row r="4932" spans="1:9" x14ac:dyDescent="0.25">
      <c r="A4932" s="47"/>
      <c r="B4932" s="47"/>
      <c r="C4932" s="47"/>
      <c r="D4932" s="47"/>
      <c r="E4932" s="47"/>
      <c r="F4932" s="47"/>
      <c r="G4932" s="47"/>
      <c r="H4932" s="47"/>
      <c r="I4932" s="47"/>
    </row>
    <row r="4933" spans="1:9" x14ac:dyDescent="0.25">
      <c r="A4933" s="47"/>
      <c r="B4933" s="47"/>
      <c r="C4933" s="47"/>
      <c r="D4933" s="47"/>
      <c r="E4933" s="47"/>
      <c r="F4933" s="47"/>
      <c r="G4933" s="47"/>
      <c r="H4933" s="47"/>
      <c r="I4933" s="47"/>
    </row>
    <row r="4934" spans="1:9" x14ac:dyDescent="0.25">
      <c r="A4934" s="47"/>
      <c r="B4934" s="47"/>
      <c r="C4934" s="47"/>
      <c r="D4934" s="47"/>
      <c r="E4934" s="47"/>
      <c r="F4934" s="47"/>
      <c r="G4934" s="47"/>
      <c r="H4934" s="47"/>
      <c r="I4934" s="47"/>
    </row>
    <row r="4935" spans="1:9" x14ac:dyDescent="0.25">
      <c r="A4935" s="47"/>
      <c r="B4935" s="47"/>
      <c r="C4935" s="47"/>
      <c r="D4935" s="47"/>
      <c r="E4935" s="47"/>
      <c r="F4935" s="47"/>
      <c r="G4935" s="47"/>
      <c r="H4935" s="47"/>
      <c r="I4935" s="47"/>
    </row>
    <row r="4936" spans="1:9" x14ac:dyDescent="0.25">
      <c r="A4936" s="47"/>
      <c r="B4936" s="47"/>
      <c r="C4936" s="47"/>
      <c r="D4936" s="47"/>
      <c r="E4936" s="47"/>
      <c r="F4936" s="47"/>
      <c r="G4936" s="47"/>
      <c r="H4936" s="47"/>
      <c r="I4936" s="47"/>
    </row>
    <row r="4937" spans="1:9" x14ac:dyDescent="0.25">
      <c r="A4937" s="47"/>
      <c r="B4937" s="47"/>
      <c r="C4937" s="47"/>
      <c r="D4937" s="47"/>
      <c r="E4937" s="47"/>
      <c r="F4937" s="47"/>
      <c r="G4937" s="47"/>
      <c r="H4937" s="47"/>
      <c r="I4937" s="47"/>
    </row>
    <row r="4938" spans="1:9" x14ac:dyDescent="0.25">
      <c r="A4938" s="47"/>
      <c r="B4938" s="47"/>
      <c r="C4938" s="47"/>
      <c r="D4938" s="47"/>
      <c r="E4938" s="47"/>
      <c r="F4938" s="47"/>
      <c r="G4938" s="47"/>
      <c r="H4938" s="47"/>
      <c r="I4938" s="47"/>
    </row>
    <row r="4939" spans="1:9" x14ac:dyDescent="0.25">
      <c r="A4939" s="47"/>
      <c r="B4939" s="47"/>
      <c r="C4939" s="47"/>
      <c r="D4939" s="47"/>
      <c r="E4939" s="47"/>
      <c r="F4939" s="47"/>
      <c r="G4939" s="47"/>
      <c r="H4939" s="47"/>
      <c r="I4939" s="47"/>
    </row>
    <row r="4940" spans="1:9" x14ac:dyDescent="0.25">
      <c r="A4940" s="47"/>
      <c r="B4940" s="47"/>
      <c r="C4940" s="47"/>
      <c r="D4940" s="47"/>
      <c r="E4940" s="47"/>
      <c r="F4940" s="47"/>
      <c r="G4940" s="47"/>
      <c r="H4940" s="47"/>
      <c r="I4940" s="47"/>
    </row>
    <row r="4941" spans="1:9" x14ac:dyDescent="0.25">
      <c r="A4941" s="47"/>
      <c r="B4941" s="47"/>
      <c r="C4941" s="47"/>
      <c r="D4941" s="47"/>
      <c r="E4941" s="47"/>
      <c r="F4941" s="47"/>
      <c r="G4941" s="47"/>
      <c r="H4941" s="47"/>
      <c r="I4941" s="47"/>
    </row>
    <row r="4942" spans="1:9" x14ac:dyDescent="0.25">
      <c r="A4942" s="47"/>
      <c r="B4942" s="47"/>
      <c r="C4942" s="47"/>
      <c r="D4942" s="47"/>
      <c r="E4942" s="47"/>
      <c r="F4942" s="47"/>
      <c r="G4942" s="47"/>
      <c r="H4942" s="47"/>
      <c r="I4942" s="47"/>
    </row>
    <row r="4943" spans="1:9" x14ac:dyDescent="0.25">
      <c r="A4943" s="47"/>
      <c r="B4943" s="47"/>
      <c r="C4943" s="47"/>
      <c r="D4943" s="47"/>
      <c r="E4943" s="47"/>
      <c r="F4943" s="47"/>
      <c r="G4943" s="47"/>
      <c r="H4943" s="47"/>
      <c r="I4943" s="47"/>
    </row>
    <row r="4944" spans="1:9" x14ac:dyDescent="0.25">
      <c r="A4944" s="47"/>
      <c r="B4944" s="47"/>
      <c r="C4944" s="47"/>
      <c r="D4944" s="47"/>
      <c r="E4944" s="47"/>
      <c r="F4944" s="47"/>
      <c r="G4944" s="47"/>
      <c r="H4944" s="47"/>
      <c r="I4944" s="47"/>
    </row>
    <row r="4945" spans="1:9" x14ac:dyDescent="0.25">
      <c r="A4945" s="47"/>
      <c r="B4945" s="47"/>
      <c r="C4945" s="47"/>
      <c r="D4945" s="47"/>
      <c r="E4945" s="47"/>
      <c r="F4945" s="47"/>
      <c r="G4945" s="47"/>
      <c r="H4945" s="47"/>
      <c r="I4945" s="47"/>
    </row>
    <row r="4946" spans="1:9" x14ac:dyDescent="0.25">
      <c r="A4946" s="47"/>
      <c r="B4946" s="47"/>
      <c r="C4946" s="47"/>
      <c r="D4946" s="47"/>
      <c r="E4946" s="47"/>
      <c r="F4946" s="47"/>
      <c r="G4946" s="47"/>
      <c r="H4946" s="47"/>
      <c r="I4946" s="47"/>
    </row>
    <row r="4947" spans="1:9" x14ac:dyDescent="0.25">
      <c r="A4947" s="47"/>
      <c r="B4947" s="47"/>
      <c r="C4947" s="47"/>
      <c r="D4947" s="47"/>
      <c r="E4947" s="47"/>
      <c r="F4947" s="47"/>
      <c r="G4947" s="47"/>
      <c r="H4947" s="47"/>
      <c r="I4947" s="47"/>
    </row>
    <row r="4948" spans="1:9" x14ac:dyDescent="0.25">
      <c r="A4948" s="47"/>
      <c r="B4948" s="47"/>
      <c r="C4948" s="47"/>
      <c r="D4948" s="47"/>
      <c r="E4948" s="47"/>
      <c r="F4948" s="47"/>
      <c r="G4948" s="47"/>
      <c r="H4948" s="47"/>
      <c r="I4948" s="47"/>
    </row>
    <row r="4949" spans="1:9" x14ac:dyDescent="0.25">
      <c r="A4949" s="47"/>
      <c r="B4949" s="47"/>
      <c r="C4949" s="47"/>
      <c r="D4949" s="47"/>
      <c r="E4949" s="47"/>
      <c r="F4949" s="47"/>
      <c r="G4949" s="47"/>
      <c r="H4949" s="47"/>
      <c r="I4949" s="47"/>
    </row>
    <row r="4950" spans="1:9" x14ac:dyDescent="0.25">
      <c r="A4950" s="47"/>
      <c r="B4950" s="47"/>
      <c r="C4950" s="47"/>
      <c r="D4950" s="47"/>
      <c r="E4950" s="47"/>
      <c r="F4950" s="47"/>
      <c r="G4950" s="47"/>
      <c r="H4950" s="47"/>
      <c r="I4950" s="47"/>
    </row>
    <row r="4951" spans="1:9" x14ac:dyDescent="0.25">
      <c r="A4951" s="47"/>
      <c r="B4951" s="47"/>
      <c r="C4951" s="47"/>
      <c r="D4951" s="47"/>
      <c r="E4951" s="47"/>
      <c r="F4951" s="47"/>
      <c r="G4951" s="47"/>
      <c r="H4951" s="47"/>
      <c r="I4951" s="47"/>
    </row>
    <row r="4952" spans="1:9" x14ac:dyDescent="0.25">
      <c r="A4952" s="47"/>
      <c r="B4952" s="47"/>
      <c r="C4952" s="47"/>
      <c r="D4952" s="47"/>
      <c r="E4952" s="47"/>
      <c r="F4952" s="47"/>
      <c r="G4952" s="47"/>
      <c r="H4952" s="47"/>
      <c r="I4952" s="47"/>
    </row>
    <row r="4953" spans="1:9" x14ac:dyDescent="0.25">
      <c r="A4953" s="47"/>
      <c r="B4953" s="47"/>
      <c r="C4953" s="47"/>
      <c r="D4953" s="47"/>
      <c r="E4953" s="47"/>
      <c r="F4953" s="47"/>
      <c r="G4953" s="47"/>
      <c r="H4953" s="47"/>
      <c r="I4953" s="47"/>
    </row>
    <row r="4954" spans="1:9" x14ac:dyDescent="0.25">
      <c r="A4954" s="47"/>
      <c r="B4954" s="47"/>
      <c r="C4954" s="47"/>
      <c r="D4954" s="47"/>
      <c r="E4954" s="47"/>
      <c r="F4954" s="47"/>
      <c r="G4954" s="47"/>
      <c r="H4954" s="47"/>
      <c r="I4954" s="47"/>
    </row>
    <row r="4955" spans="1:9" x14ac:dyDescent="0.25">
      <c r="A4955" s="47"/>
      <c r="B4955" s="47"/>
      <c r="C4955" s="47"/>
      <c r="D4955" s="47"/>
      <c r="E4955" s="47"/>
      <c r="F4955" s="47"/>
      <c r="G4955" s="47"/>
      <c r="H4955" s="47"/>
      <c r="I4955" s="47"/>
    </row>
    <row r="4956" spans="1:9" x14ac:dyDescent="0.25">
      <c r="A4956" s="47"/>
      <c r="B4956" s="47"/>
      <c r="C4956" s="47"/>
      <c r="D4956" s="47"/>
      <c r="E4956" s="47"/>
      <c r="F4956" s="47"/>
      <c r="G4956" s="47"/>
      <c r="H4956" s="47"/>
      <c r="I4956" s="47"/>
    </row>
    <row r="4957" spans="1:9" x14ac:dyDescent="0.25">
      <c r="A4957" s="47"/>
      <c r="B4957" s="47"/>
      <c r="C4957" s="47"/>
      <c r="D4957" s="47"/>
      <c r="E4957" s="47"/>
      <c r="F4957" s="47"/>
      <c r="G4957" s="47"/>
      <c r="H4957" s="47"/>
      <c r="I4957" s="47"/>
    </row>
    <row r="4958" spans="1:9" x14ac:dyDescent="0.25">
      <c r="A4958" s="47"/>
      <c r="B4958" s="47"/>
      <c r="C4958" s="47"/>
      <c r="D4958" s="47"/>
      <c r="E4958" s="47"/>
      <c r="F4958" s="47"/>
      <c r="G4958" s="47"/>
      <c r="H4958" s="47"/>
      <c r="I4958" s="47"/>
    </row>
    <row r="4959" spans="1:9" x14ac:dyDescent="0.25">
      <c r="A4959" s="47"/>
      <c r="B4959" s="47"/>
      <c r="C4959" s="47"/>
      <c r="D4959" s="47"/>
      <c r="E4959" s="47"/>
      <c r="F4959" s="47"/>
      <c r="G4959" s="47"/>
      <c r="H4959" s="47"/>
      <c r="I4959" s="47"/>
    </row>
    <row r="4960" spans="1:9" x14ac:dyDescent="0.25">
      <c r="A4960" s="47"/>
      <c r="B4960" s="47"/>
      <c r="C4960" s="47"/>
      <c r="D4960" s="47"/>
      <c r="E4960" s="47"/>
      <c r="F4960" s="47"/>
      <c r="G4960" s="47"/>
      <c r="H4960" s="47"/>
      <c r="I4960" s="47"/>
    </row>
    <row r="4961" spans="1:9" x14ac:dyDescent="0.25">
      <c r="A4961" s="47"/>
      <c r="B4961" s="47"/>
      <c r="C4961" s="47"/>
      <c r="D4961" s="47"/>
      <c r="E4961" s="47"/>
      <c r="F4961" s="47"/>
      <c r="G4961" s="47"/>
      <c r="H4961" s="47"/>
      <c r="I4961" s="47"/>
    </row>
    <row r="4962" spans="1:9" x14ac:dyDescent="0.25">
      <c r="A4962" s="47"/>
      <c r="B4962" s="47"/>
      <c r="C4962" s="47"/>
      <c r="D4962" s="47"/>
      <c r="E4962" s="47"/>
      <c r="F4962" s="47"/>
      <c r="G4962" s="47"/>
      <c r="H4962" s="47"/>
      <c r="I4962" s="47"/>
    </row>
    <row r="4963" spans="1:9" x14ac:dyDescent="0.25">
      <c r="A4963" s="47"/>
      <c r="B4963" s="47"/>
      <c r="C4963" s="47"/>
      <c r="D4963" s="47"/>
      <c r="E4963" s="47"/>
      <c r="F4963" s="47"/>
      <c r="G4963" s="47"/>
      <c r="H4963" s="47"/>
      <c r="I4963" s="47"/>
    </row>
    <row r="4964" spans="1:9" x14ac:dyDescent="0.25">
      <c r="A4964" s="47"/>
      <c r="B4964" s="47"/>
      <c r="C4964" s="47"/>
      <c r="D4964" s="47"/>
      <c r="E4964" s="47"/>
      <c r="F4964" s="47"/>
      <c r="G4964" s="47"/>
      <c r="H4964" s="47"/>
      <c r="I4964" s="47"/>
    </row>
    <row r="4965" spans="1:9" x14ac:dyDescent="0.25">
      <c r="A4965" s="47"/>
      <c r="B4965" s="47"/>
      <c r="C4965" s="47"/>
      <c r="D4965" s="47"/>
      <c r="E4965" s="47"/>
      <c r="F4965" s="47"/>
      <c r="G4965" s="47"/>
      <c r="H4965" s="47"/>
      <c r="I4965" s="47"/>
    </row>
    <row r="4966" spans="1:9" x14ac:dyDescent="0.25">
      <c r="A4966" s="47"/>
      <c r="B4966" s="47"/>
      <c r="C4966" s="47"/>
      <c r="D4966" s="47"/>
      <c r="E4966" s="47"/>
      <c r="F4966" s="47"/>
      <c r="G4966" s="47"/>
      <c r="H4966" s="47"/>
      <c r="I4966" s="47"/>
    </row>
    <row r="4967" spans="1:9" x14ac:dyDescent="0.25">
      <c r="A4967" s="47"/>
      <c r="B4967" s="47"/>
      <c r="C4967" s="47"/>
      <c r="D4967" s="47"/>
      <c r="E4967" s="47"/>
      <c r="F4967" s="47"/>
      <c r="G4967" s="47"/>
      <c r="H4967" s="47"/>
      <c r="I4967" s="47"/>
    </row>
    <row r="4968" spans="1:9" x14ac:dyDescent="0.25">
      <c r="A4968" s="47"/>
      <c r="B4968" s="47"/>
      <c r="C4968" s="47"/>
      <c r="D4968" s="47"/>
      <c r="E4968" s="47"/>
      <c r="F4968" s="47"/>
      <c r="G4968" s="47"/>
      <c r="H4968" s="47"/>
      <c r="I4968" s="47"/>
    </row>
    <row r="4969" spans="1:9" x14ac:dyDescent="0.25">
      <c r="A4969" s="47"/>
      <c r="B4969" s="47"/>
      <c r="C4969" s="47"/>
      <c r="D4969" s="47"/>
      <c r="E4969" s="47"/>
      <c r="F4969" s="47"/>
      <c r="G4969" s="47"/>
      <c r="H4969" s="47"/>
      <c r="I4969" s="47"/>
    </row>
    <row r="4970" spans="1:9" x14ac:dyDescent="0.25">
      <c r="A4970" s="47"/>
      <c r="B4970" s="47"/>
      <c r="C4970" s="47"/>
      <c r="D4970" s="47"/>
      <c r="E4970" s="47"/>
      <c r="F4970" s="47"/>
      <c r="G4970" s="47"/>
      <c r="H4970" s="47"/>
      <c r="I4970" s="47"/>
    </row>
    <row r="4971" spans="1:9" x14ac:dyDescent="0.25">
      <c r="A4971" s="47"/>
      <c r="B4971" s="47"/>
      <c r="C4971" s="47"/>
      <c r="D4971" s="47"/>
      <c r="E4971" s="47"/>
      <c r="F4971" s="47"/>
      <c r="G4971" s="47"/>
      <c r="H4971" s="47"/>
      <c r="I4971" s="47"/>
    </row>
    <row r="4972" spans="1:9" x14ac:dyDescent="0.25">
      <c r="A4972" s="47"/>
      <c r="B4972" s="47"/>
      <c r="C4972" s="47"/>
      <c r="D4972" s="47"/>
      <c r="E4972" s="47"/>
      <c r="F4972" s="47"/>
      <c r="G4972" s="47"/>
      <c r="H4972" s="47"/>
      <c r="I4972" s="47"/>
    </row>
    <row r="4973" spans="1:9" x14ac:dyDescent="0.25">
      <c r="A4973" s="47"/>
      <c r="B4973" s="47"/>
      <c r="C4973" s="47"/>
      <c r="D4973" s="47"/>
      <c r="E4973" s="47"/>
      <c r="F4973" s="47"/>
      <c r="G4973" s="47"/>
      <c r="H4973" s="47"/>
      <c r="I4973" s="47"/>
    </row>
    <row r="4974" spans="1:9" x14ac:dyDescent="0.25">
      <c r="A4974" s="47"/>
      <c r="B4974" s="47"/>
      <c r="C4974" s="47"/>
      <c r="D4974" s="47"/>
      <c r="E4974" s="47"/>
      <c r="F4974" s="47"/>
      <c r="G4974" s="47"/>
      <c r="H4974" s="47"/>
      <c r="I4974" s="47"/>
    </row>
    <row r="4975" spans="1:9" x14ac:dyDescent="0.25">
      <c r="A4975" s="47"/>
      <c r="B4975" s="47"/>
      <c r="C4975" s="47"/>
      <c r="D4975" s="47"/>
      <c r="E4975" s="47"/>
      <c r="F4975" s="47"/>
      <c r="G4975" s="47"/>
      <c r="H4975" s="47"/>
      <c r="I4975" s="47"/>
    </row>
    <row r="4976" spans="1:9" x14ac:dyDescent="0.25">
      <c r="A4976" s="47"/>
      <c r="B4976" s="47"/>
      <c r="C4976" s="47"/>
      <c r="D4976" s="47"/>
      <c r="E4976" s="47"/>
      <c r="F4976" s="47"/>
      <c r="G4976" s="47"/>
      <c r="H4976" s="47"/>
      <c r="I4976" s="47"/>
    </row>
    <row r="4977" spans="1:9" x14ac:dyDescent="0.25">
      <c r="A4977" s="47"/>
      <c r="B4977" s="47"/>
      <c r="C4977" s="47"/>
      <c r="D4977" s="47"/>
      <c r="E4977" s="47"/>
      <c r="F4977" s="47"/>
      <c r="G4977" s="47"/>
      <c r="H4977" s="47"/>
      <c r="I4977" s="47"/>
    </row>
    <row r="4978" spans="1:9" x14ac:dyDescent="0.25">
      <c r="A4978" s="47"/>
      <c r="B4978" s="47"/>
      <c r="C4978" s="47"/>
      <c r="D4978" s="47"/>
      <c r="E4978" s="47"/>
      <c r="F4978" s="47"/>
      <c r="G4978" s="47"/>
      <c r="H4978" s="47"/>
      <c r="I4978" s="47"/>
    </row>
    <row r="4979" spans="1:9" x14ac:dyDescent="0.25">
      <c r="A4979" s="47"/>
      <c r="B4979" s="47"/>
      <c r="C4979" s="47"/>
      <c r="D4979" s="47"/>
      <c r="E4979" s="47"/>
      <c r="F4979" s="47"/>
      <c r="G4979" s="47"/>
      <c r="H4979" s="47"/>
      <c r="I4979" s="47"/>
    </row>
    <row r="4980" spans="1:9" x14ac:dyDescent="0.25">
      <c r="A4980" s="47"/>
      <c r="B4980" s="47"/>
      <c r="C4980" s="47"/>
      <c r="D4980" s="47"/>
      <c r="E4980" s="47"/>
      <c r="F4980" s="47"/>
      <c r="G4980" s="47"/>
      <c r="H4980" s="47"/>
      <c r="I4980" s="47"/>
    </row>
    <row r="4981" spans="1:9" x14ac:dyDescent="0.25">
      <c r="A4981" s="47"/>
      <c r="B4981" s="47"/>
      <c r="C4981" s="47"/>
      <c r="D4981" s="47"/>
      <c r="E4981" s="47"/>
      <c r="F4981" s="47"/>
      <c r="G4981" s="47"/>
      <c r="H4981" s="47"/>
      <c r="I4981" s="47"/>
    </row>
    <row r="4982" spans="1:9" x14ac:dyDescent="0.25">
      <c r="A4982" s="47"/>
      <c r="B4982" s="47"/>
      <c r="C4982" s="47"/>
      <c r="D4982" s="47"/>
      <c r="E4982" s="47"/>
      <c r="F4982" s="47"/>
      <c r="G4982" s="47"/>
      <c r="H4982" s="47"/>
      <c r="I4982" s="47"/>
    </row>
    <row r="4983" spans="1:9" x14ac:dyDescent="0.25">
      <c r="A4983" s="47"/>
      <c r="B4983" s="47"/>
      <c r="C4983" s="47"/>
      <c r="D4983" s="47"/>
      <c r="E4983" s="47"/>
      <c r="F4983" s="47"/>
      <c r="G4983" s="47"/>
      <c r="H4983" s="47"/>
      <c r="I4983" s="47"/>
    </row>
    <row r="4984" spans="1:9" x14ac:dyDescent="0.25">
      <c r="A4984" s="47"/>
      <c r="B4984" s="47"/>
      <c r="C4984" s="47"/>
      <c r="D4984" s="47"/>
      <c r="E4984" s="47"/>
      <c r="F4984" s="47"/>
      <c r="G4984" s="47"/>
      <c r="H4984" s="47"/>
      <c r="I4984" s="47"/>
    </row>
    <row r="4985" spans="1:9" x14ac:dyDescent="0.25">
      <c r="A4985" s="47"/>
      <c r="B4985" s="47"/>
      <c r="C4985" s="47"/>
      <c r="D4985" s="47"/>
      <c r="E4985" s="47"/>
      <c r="F4985" s="47"/>
      <c r="G4985" s="47"/>
      <c r="H4985" s="47"/>
      <c r="I4985" s="47"/>
    </row>
    <row r="4986" spans="1:9" x14ac:dyDescent="0.25">
      <c r="A4986" s="47"/>
      <c r="B4986" s="47"/>
      <c r="C4986" s="47"/>
      <c r="D4986" s="47"/>
      <c r="E4986" s="47"/>
      <c r="F4986" s="47"/>
      <c r="G4986" s="47"/>
      <c r="H4986" s="47"/>
      <c r="I4986" s="47"/>
    </row>
    <row r="4987" spans="1:9" x14ac:dyDescent="0.25">
      <c r="A4987" s="47"/>
      <c r="B4987" s="47"/>
      <c r="C4987" s="47"/>
      <c r="D4987" s="47"/>
      <c r="E4987" s="47"/>
      <c r="F4987" s="47"/>
      <c r="G4987" s="47"/>
      <c r="H4987" s="47"/>
      <c r="I4987" s="47"/>
    </row>
    <row r="4988" spans="1:9" x14ac:dyDescent="0.25">
      <c r="A4988" s="47"/>
      <c r="B4988" s="47"/>
      <c r="C4988" s="47"/>
      <c r="D4988" s="47"/>
      <c r="E4988" s="47"/>
      <c r="F4988" s="47"/>
      <c r="G4988" s="47"/>
      <c r="H4988" s="47"/>
      <c r="I4988" s="47"/>
    </row>
    <row r="4989" spans="1:9" x14ac:dyDescent="0.25">
      <c r="A4989" s="47"/>
      <c r="B4989" s="47"/>
      <c r="C4989" s="47"/>
      <c r="D4989" s="47"/>
      <c r="E4989" s="47"/>
      <c r="F4989" s="47"/>
      <c r="G4989" s="47"/>
      <c r="H4989" s="47"/>
      <c r="I4989" s="47"/>
    </row>
    <row r="4990" spans="1:9" x14ac:dyDescent="0.25">
      <c r="A4990" s="47"/>
      <c r="B4990" s="47"/>
      <c r="C4990" s="47"/>
      <c r="D4990" s="47"/>
      <c r="E4990" s="47"/>
      <c r="F4990" s="47"/>
      <c r="G4990" s="47"/>
      <c r="H4990" s="47"/>
      <c r="I4990" s="47"/>
    </row>
    <row r="4991" spans="1:9" x14ac:dyDescent="0.25">
      <c r="A4991" s="47"/>
      <c r="B4991" s="47"/>
      <c r="C4991" s="47"/>
      <c r="D4991" s="47"/>
      <c r="E4991" s="47"/>
      <c r="F4991" s="47"/>
      <c r="G4991" s="47"/>
      <c r="H4991" s="47"/>
      <c r="I4991" s="47"/>
    </row>
    <row r="4992" spans="1:9" x14ac:dyDescent="0.25">
      <c r="A4992" s="47"/>
      <c r="B4992" s="47"/>
      <c r="C4992" s="47"/>
      <c r="D4992" s="47"/>
      <c r="E4992" s="47"/>
      <c r="F4992" s="47"/>
      <c r="G4992" s="47"/>
      <c r="H4992" s="47"/>
      <c r="I4992" s="47"/>
    </row>
    <row r="4993" spans="1:9" x14ac:dyDescent="0.25">
      <c r="A4993" s="47"/>
      <c r="B4993" s="47"/>
      <c r="C4993" s="47"/>
      <c r="D4993" s="47"/>
      <c r="E4993" s="47"/>
      <c r="F4993" s="47"/>
      <c r="G4993" s="47"/>
      <c r="H4993" s="47"/>
      <c r="I4993" s="47"/>
    </row>
    <row r="4994" spans="1:9" x14ac:dyDescent="0.25">
      <c r="A4994" s="47"/>
      <c r="B4994" s="47"/>
      <c r="C4994" s="47"/>
      <c r="D4994" s="47"/>
      <c r="E4994" s="47"/>
      <c r="F4994" s="47"/>
      <c r="G4994" s="47"/>
      <c r="H4994" s="47"/>
      <c r="I4994" s="47"/>
    </row>
    <row r="4995" spans="1:9" x14ac:dyDescent="0.25">
      <c r="A4995" s="47"/>
      <c r="B4995" s="47"/>
      <c r="C4995" s="47"/>
      <c r="D4995" s="47"/>
      <c r="E4995" s="47"/>
      <c r="F4995" s="47"/>
      <c r="G4995" s="47"/>
      <c r="H4995" s="47"/>
      <c r="I4995" s="47"/>
    </row>
    <row r="4996" spans="1:9" x14ac:dyDescent="0.25">
      <c r="A4996" s="47"/>
      <c r="B4996" s="47"/>
      <c r="C4996" s="47"/>
      <c r="D4996" s="47"/>
      <c r="E4996" s="47"/>
      <c r="F4996" s="47"/>
      <c r="G4996" s="47"/>
      <c r="H4996" s="47"/>
      <c r="I4996" s="47"/>
    </row>
    <row r="4997" spans="1:9" x14ac:dyDescent="0.25">
      <c r="A4997" s="47"/>
      <c r="B4997" s="47"/>
      <c r="C4997" s="47"/>
      <c r="D4997" s="47"/>
      <c r="E4997" s="47"/>
      <c r="F4997" s="47"/>
      <c r="G4997" s="47"/>
      <c r="H4997" s="47"/>
      <c r="I4997" s="47"/>
    </row>
    <row r="4998" spans="1:9" x14ac:dyDescent="0.25">
      <c r="A4998" s="47"/>
      <c r="B4998" s="47"/>
      <c r="C4998" s="47"/>
      <c r="D4998" s="47"/>
      <c r="E4998" s="47"/>
      <c r="F4998" s="47"/>
      <c r="G4998" s="47"/>
      <c r="H4998" s="47"/>
      <c r="I4998" s="47"/>
    </row>
    <row r="4999" spans="1:9" x14ac:dyDescent="0.25">
      <c r="A4999" s="47"/>
      <c r="B4999" s="47"/>
      <c r="C4999" s="47"/>
      <c r="D4999" s="47"/>
      <c r="E4999" s="47"/>
      <c r="F4999" s="47"/>
      <c r="G4999" s="47"/>
      <c r="H4999" s="47"/>
      <c r="I4999" s="47"/>
    </row>
    <row r="5000" spans="1:9" x14ac:dyDescent="0.25">
      <c r="A5000" s="47"/>
      <c r="B5000" s="47"/>
      <c r="C5000" s="47"/>
      <c r="D5000" s="47"/>
      <c r="E5000" s="47"/>
      <c r="F5000" s="47"/>
      <c r="G5000" s="47"/>
      <c r="H5000" s="47"/>
      <c r="I5000" s="47"/>
    </row>
    <row r="5001" spans="1:9" x14ac:dyDescent="0.25">
      <c r="A5001" s="47"/>
      <c r="B5001" s="47"/>
      <c r="C5001" s="47"/>
      <c r="D5001" s="47"/>
      <c r="E5001" s="47"/>
      <c r="F5001" s="47"/>
      <c r="G5001" s="47"/>
      <c r="H5001" s="47"/>
      <c r="I5001" s="47"/>
    </row>
    <row r="5002" spans="1:9" x14ac:dyDescent="0.25">
      <c r="A5002" s="47"/>
      <c r="B5002" s="47"/>
      <c r="C5002" s="47"/>
      <c r="D5002" s="47"/>
      <c r="E5002" s="47"/>
      <c r="F5002" s="47"/>
      <c r="G5002" s="47"/>
      <c r="H5002" s="47"/>
      <c r="I5002" s="47"/>
    </row>
    <row r="5003" spans="1:9" x14ac:dyDescent="0.25">
      <c r="A5003" s="47"/>
      <c r="B5003" s="47"/>
      <c r="C5003" s="47"/>
      <c r="D5003" s="47"/>
      <c r="E5003" s="47"/>
      <c r="F5003" s="47"/>
      <c r="G5003" s="47"/>
      <c r="H5003" s="47"/>
      <c r="I5003" s="47"/>
    </row>
    <row r="5004" spans="1:9" x14ac:dyDescent="0.25">
      <c r="A5004" s="47"/>
      <c r="B5004" s="47"/>
      <c r="C5004" s="47"/>
      <c r="D5004" s="47"/>
      <c r="E5004" s="47"/>
      <c r="F5004" s="47"/>
      <c r="G5004" s="47"/>
      <c r="H5004" s="47"/>
      <c r="I5004" s="47"/>
    </row>
    <row r="5005" spans="1:9" x14ac:dyDescent="0.25">
      <c r="A5005" s="47"/>
      <c r="B5005" s="47"/>
      <c r="C5005" s="47"/>
      <c r="D5005" s="47"/>
      <c r="E5005" s="47"/>
      <c r="F5005" s="47"/>
      <c r="G5005" s="47"/>
      <c r="H5005" s="47"/>
      <c r="I5005" s="47"/>
    </row>
    <row r="5006" spans="1:9" x14ac:dyDescent="0.25">
      <c r="A5006" s="47"/>
      <c r="B5006" s="47"/>
      <c r="C5006" s="47"/>
      <c r="D5006" s="47"/>
      <c r="E5006" s="47"/>
      <c r="F5006" s="47"/>
      <c r="G5006" s="47"/>
      <c r="H5006" s="47"/>
      <c r="I5006" s="47"/>
    </row>
    <row r="5007" spans="1:9" x14ac:dyDescent="0.25">
      <c r="A5007" s="47"/>
      <c r="B5007" s="47"/>
      <c r="C5007" s="47"/>
      <c r="D5007" s="47"/>
      <c r="E5007" s="47"/>
      <c r="F5007" s="47"/>
      <c r="G5007" s="47"/>
      <c r="H5007" s="47"/>
      <c r="I5007" s="47"/>
    </row>
    <row r="5008" spans="1:9" x14ac:dyDescent="0.25">
      <c r="A5008" s="47"/>
      <c r="B5008" s="47"/>
      <c r="C5008" s="47"/>
      <c r="D5008" s="47"/>
      <c r="E5008" s="47"/>
      <c r="F5008" s="47"/>
      <c r="G5008" s="47"/>
      <c r="H5008" s="47"/>
      <c r="I5008" s="47"/>
    </row>
    <row r="5009" spans="1:9" x14ac:dyDescent="0.25">
      <c r="A5009" s="47"/>
      <c r="B5009" s="47"/>
      <c r="C5009" s="47"/>
      <c r="D5009" s="47"/>
      <c r="E5009" s="47"/>
      <c r="F5009" s="47"/>
      <c r="G5009" s="47"/>
      <c r="H5009" s="47"/>
      <c r="I5009" s="47"/>
    </row>
    <row r="5010" spans="1:9" x14ac:dyDescent="0.25">
      <c r="A5010" s="47"/>
      <c r="B5010" s="47"/>
      <c r="C5010" s="47"/>
      <c r="D5010" s="47"/>
      <c r="E5010" s="47"/>
      <c r="F5010" s="47"/>
      <c r="G5010" s="47"/>
      <c r="H5010" s="47"/>
      <c r="I5010" s="47"/>
    </row>
    <row r="5011" spans="1:9" x14ac:dyDescent="0.25">
      <c r="A5011" s="47"/>
      <c r="B5011" s="47"/>
      <c r="C5011" s="47"/>
      <c r="D5011" s="47"/>
      <c r="E5011" s="47"/>
      <c r="F5011" s="47"/>
      <c r="G5011" s="47"/>
      <c r="H5011" s="47"/>
      <c r="I5011" s="47"/>
    </row>
    <row r="5012" spans="1:9" x14ac:dyDescent="0.25">
      <c r="A5012" s="47"/>
      <c r="B5012" s="47"/>
      <c r="C5012" s="47"/>
      <c r="D5012" s="47"/>
      <c r="E5012" s="47"/>
      <c r="F5012" s="47"/>
      <c r="G5012" s="47"/>
      <c r="H5012" s="47"/>
      <c r="I5012" s="47"/>
    </row>
    <row r="5013" spans="1:9" x14ac:dyDescent="0.25">
      <c r="A5013" s="47"/>
      <c r="B5013" s="47"/>
      <c r="C5013" s="47"/>
      <c r="D5013" s="47"/>
      <c r="E5013" s="47"/>
      <c r="F5013" s="47"/>
      <c r="G5013" s="47"/>
      <c r="H5013" s="47"/>
      <c r="I5013" s="47"/>
    </row>
    <row r="5014" spans="1:9" x14ac:dyDescent="0.25">
      <c r="A5014" s="47"/>
      <c r="B5014" s="47"/>
      <c r="C5014" s="47"/>
      <c r="D5014" s="47"/>
      <c r="E5014" s="47"/>
      <c r="F5014" s="47"/>
      <c r="G5014" s="47"/>
      <c r="H5014" s="47"/>
      <c r="I5014" s="47"/>
    </row>
    <row r="5015" spans="1:9" x14ac:dyDescent="0.25">
      <c r="A5015" s="47"/>
      <c r="B5015" s="47"/>
      <c r="C5015" s="47"/>
      <c r="D5015" s="47"/>
      <c r="E5015" s="47"/>
      <c r="F5015" s="47"/>
      <c r="G5015" s="47"/>
      <c r="H5015" s="47"/>
      <c r="I5015" s="47"/>
    </row>
    <row r="5016" spans="1:9" x14ac:dyDescent="0.25">
      <c r="A5016" s="47"/>
      <c r="B5016" s="47"/>
      <c r="C5016" s="47"/>
      <c r="D5016" s="47"/>
      <c r="E5016" s="47"/>
      <c r="F5016" s="47"/>
      <c r="G5016" s="47"/>
      <c r="H5016" s="47"/>
      <c r="I5016" s="47"/>
    </row>
    <row r="5017" spans="1:9" x14ac:dyDescent="0.25">
      <c r="A5017" s="47"/>
      <c r="B5017" s="47"/>
      <c r="C5017" s="47"/>
      <c r="D5017" s="47"/>
      <c r="E5017" s="47"/>
      <c r="F5017" s="47"/>
      <c r="G5017" s="47"/>
      <c r="H5017" s="47"/>
      <c r="I5017" s="47"/>
    </row>
    <row r="5018" spans="1:9" x14ac:dyDescent="0.25">
      <c r="A5018" s="47"/>
      <c r="B5018" s="47"/>
      <c r="C5018" s="47"/>
      <c r="D5018" s="47"/>
      <c r="E5018" s="47"/>
      <c r="F5018" s="47"/>
      <c r="G5018" s="47"/>
      <c r="H5018" s="47"/>
      <c r="I5018" s="47"/>
    </row>
    <row r="5019" spans="1:9" x14ac:dyDescent="0.25">
      <c r="A5019" s="47"/>
      <c r="B5019" s="47"/>
      <c r="C5019" s="47"/>
      <c r="D5019" s="47"/>
      <c r="E5019" s="47"/>
      <c r="F5019" s="47"/>
      <c r="G5019" s="47"/>
      <c r="H5019" s="47"/>
      <c r="I5019" s="47"/>
    </row>
    <row r="5020" spans="1:9" x14ac:dyDescent="0.25">
      <c r="A5020" s="47"/>
      <c r="B5020" s="47"/>
      <c r="C5020" s="47"/>
      <c r="D5020" s="47"/>
      <c r="E5020" s="47"/>
      <c r="F5020" s="47"/>
      <c r="G5020" s="47"/>
      <c r="H5020" s="47"/>
      <c r="I5020" s="47"/>
    </row>
    <row r="5021" spans="1:9" x14ac:dyDescent="0.25">
      <c r="A5021" s="47"/>
      <c r="B5021" s="47"/>
      <c r="C5021" s="47"/>
      <c r="D5021" s="47"/>
      <c r="E5021" s="47"/>
      <c r="F5021" s="47"/>
      <c r="G5021" s="47"/>
      <c r="H5021" s="47"/>
      <c r="I5021" s="47"/>
    </row>
    <row r="5022" spans="1:9" x14ac:dyDescent="0.25">
      <c r="A5022" s="47"/>
      <c r="B5022" s="47"/>
      <c r="C5022" s="47"/>
      <c r="D5022" s="47"/>
      <c r="E5022" s="47"/>
      <c r="F5022" s="47"/>
      <c r="G5022" s="47"/>
      <c r="H5022" s="47"/>
      <c r="I5022" s="47"/>
    </row>
    <row r="5023" spans="1:9" x14ac:dyDescent="0.25">
      <c r="A5023" s="47"/>
      <c r="B5023" s="47"/>
      <c r="C5023" s="47"/>
      <c r="D5023" s="47"/>
      <c r="E5023" s="47"/>
      <c r="F5023" s="47"/>
      <c r="G5023" s="47"/>
      <c r="H5023" s="47"/>
      <c r="I5023" s="47"/>
    </row>
    <row r="5024" spans="1:9" x14ac:dyDescent="0.25">
      <c r="A5024" s="47"/>
      <c r="B5024" s="47"/>
      <c r="C5024" s="47"/>
      <c r="D5024" s="47"/>
      <c r="E5024" s="47"/>
      <c r="F5024" s="47"/>
      <c r="G5024" s="47"/>
      <c r="H5024" s="47"/>
      <c r="I5024" s="47"/>
    </row>
    <row r="5025" spans="1:9" x14ac:dyDescent="0.25">
      <c r="A5025" s="47"/>
      <c r="B5025" s="47"/>
      <c r="C5025" s="47"/>
      <c r="D5025" s="47"/>
      <c r="E5025" s="47"/>
      <c r="F5025" s="47"/>
      <c r="G5025" s="47"/>
      <c r="H5025" s="47"/>
      <c r="I5025" s="47"/>
    </row>
    <row r="5026" spans="1:9" x14ac:dyDescent="0.25">
      <c r="A5026" s="47"/>
      <c r="B5026" s="47"/>
      <c r="C5026" s="47"/>
      <c r="D5026" s="47"/>
      <c r="E5026" s="47"/>
      <c r="F5026" s="47"/>
      <c r="G5026" s="47"/>
      <c r="H5026" s="47"/>
      <c r="I5026" s="47"/>
    </row>
    <row r="5027" spans="1:9" x14ac:dyDescent="0.25">
      <c r="A5027" s="47"/>
      <c r="B5027" s="47"/>
      <c r="C5027" s="47"/>
      <c r="D5027" s="47"/>
      <c r="E5027" s="47"/>
      <c r="F5027" s="47"/>
      <c r="G5027" s="47"/>
      <c r="H5027" s="47"/>
      <c r="I5027" s="47"/>
    </row>
    <row r="5028" spans="1:9" x14ac:dyDescent="0.25">
      <c r="A5028" s="47"/>
      <c r="B5028" s="47"/>
      <c r="C5028" s="47"/>
      <c r="D5028" s="47"/>
      <c r="E5028" s="47"/>
      <c r="F5028" s="47"/>
      <c r="G5028" s="47"/>
      <c r="H5028" s="47"/>
      <c r="I5028" s="47"/>
    </row>
    <row r="5029" spans="1:9" x14ac:dyDescent="0.25">
      <c r="A5029" s="47"/>
      <c r="B5029" s="47"/>
      <c r="C5029" s="47"/>
      <c r="D5029" s="47"/>
      <c r="E5029" s="47"/>
      <c r="F5029" s="47"/>
      <c r="G5029" s="47"/>
      <c r="H5029" s="47"/>
      <c r="I5029" s="47"/>
    </row>
    <row r="5030" spans="1:9" x14ac:dyDescent="0.25">
      <c r="A5030" s="47"/>
      <c r="B5030" s="47"/>
      <c r="C5030" s="47"/>
      <c r="D5030" s="47"/>
      <c r="E5030" s="47"/>
      <c r="F5030" s="47"/>
      <c r="G5030" s="47"/>
      <c r="H5030" s="47"/>
      <c r="I5030" s="47"/>
    </row>
    <row r="5031" spans="1:9" x14ac:dyDescent="0.25">
      <c r="A5031" s="47"/>
      <c r="B5031" s="47"/>
      <c r="C5031" s="47"/>
      <c r="D5031" s="47"/>
      <c r="E5031" s="47"/>
      <c r="F5031" s="47"/>
      <c r="G5031" s="47"/>
      <c r="H5031" s="47"/>
      <c r="I5031" s="47"/>
    </row>
    <row r="5032" spans="1:9" x14ac:dyDescent="0.25">
      <c r="A5032" s="47"/>
      <c r="B5032" s="47"/>
      <c r="C5032" s="47"/>
      <c r="D5032" s="47"/>
      <c r="E5032" s="47"/>
      <c r="F5032" s="47"/>
      <c r="G5032" s="47"/>
      <c r="H5032" s="47"/>
      <c r="I5032" s="47"/>
    </row>
    <row r="5033" spans="1:9" x14ac:dyDescent="0.25">
      <c r="A5033" s="47"/>
      <c r="B5033" s="47"/>
      <c r="C5033" s="47"/>
      <c r="D5033" s="47"/>
      <c r="E5033" s="47"/>
      <c r="F5033" s="47"/>
      <c r="G5033" s="47"/>
      <c r="H5033" s="47"/>
      <c r="I5033" s="47"/>
    </row>
    <row r="5034" spans="1:9" x14ac:dyDescent="0.25">
      <c r="A5034" s="47"/>
      <c r="B5034" s="47"/>
      <c r="C5034" s="47"/>
      <c r="D5034" s="47"/>
      <c r="E5034" s="47"/>
      <c r="F5034" s="47"/>
      <c r="G5034" s="47"/>
      <c r="H5034" s="47"/>
      <c r="I5034" s="47"/>
    </row>
    <row r="5035" spans="1:9" x14ac:dyDescent="0.25">
      <c r="A5035" s="47"/>
      <c r="B5035" s="47"/>
      <c r="C5035" s="47"/>
      <c r="D5035" s="47"/>
      <c r="E5035" s="47"/>
      <c r="F5035" s="47"/>
      <c r="G5035" s="47"/>
      <c r="H5035" s="47"/>
      <c r="I5035" s="47"/>
    </row>
    <row r="5036" spans="1:9" x14ac:dyDescent="0.25">
      <c r="A5036" s="47"/>
      <c r="B5036" s="47"/>
      <c r="C5036" s="47"/>
      <c r="D5036" s="47"/>
      <c r="E5036" s="47"/>
      <c r="F5036" s="47"/>
      <c r="G5036" s="47"/>
      <c r="H5036" s="47"/>
      <c r="I5036" s="47"/>
    </row>
    <row r="5037" spans="1:9" x14ac:dyDescent="0.25">
      <c r="A5037" s="47"/>
      <c r="B5037" s="47"/>
      <c r="C5037" s="47"/>
      <c r="D5037" s="47"/>
      <c r="E5037" s="47"/>
      <c r="F5037" s="47"/>
      <c r="G5037" s="47"/>
      <c r="H5037" s="47"/>
      <c r="I5037" s="47"/>
    </row>
    <row r="5038" spans="1:9" x14ac:dyDescent="0.25">
      <c r="A5038" s="47"/>
      <c r="B5038" s="47"/>
      <c r="C5038" s="47"/>
      <c r="D5038" s="47"/>
      <c r="E5038" s="47"/>
      <c r="F5038" s="47"/>
      <c r="G5038" s="47"/>
      <c r="H5038" s="47"/>
      <c r="I5038" s="47"/>
    </row>
    <row r="5039" spans="1:9" x14ac:dyDescent="0.25">
      <c r="A5039" s="47"/>
      <c r="B5039" s="47"/>
      <c r="C5039" s="47"/>
      <c r="D5039" s="47"/>
      <c r="E5039" s="47"/>
      <c r="F5039" s="47"/>
      <c r="G5039" s="47"/>
      <c r="H5039" s="47"/>
      <c r="I5039" s="47"/>
    </row>
    <row r="5040" spans="1:9" x14ac:dyDescent="0.25">
      <c r="A5040" s="47"/>
      <c r="B5040" s="47"/>
      <c r="C5040" s="47"/>
      <c r="D5040" s="47"/>
      <c r="E5040" s="47"/>
      <c r="F5040" s="47"/>
      <c r="G5040" s="47"/>
      <c r="H5040" s="47"/>
      <c r="I5040" s="47"/>
    </row>
    <row r="5041" spans="1:9" x14ac:dyDescent="0.25">
      <c r="A5041" s="47"/>
      <c r="B5041" s="47"/>
      <c r="C5041" s="47"/>
      <c r="D5041" s="47"/>
      <c r="E5041" s="47"/>
      <c r="F5041" s="47"/>
      <c r="G5041" s="47"/>
      <c r="H5041" s="47"/>
      <c r="I5041" s="47"/>
    </row>
    <row r="5042" spans="1:9" x14ac:dyDescent="0.25">
      <c r="A5042" s="47"/>
      <c r="B5042" s="47"/>
      <c r="C5042" s="47"/>
      <c r="D5042" s="47"/>
      <c r="E5042" s="47"/>
      <c r="F5042" s="47"/>
      <c r="G5042" s="47"/>
      <c r="H5042" s="47"/>
      <c r="I5042" s="47"/>
    </row>
    <row r="5043" spans="1:9" x14ac:dyDescent="0.25">
      <c r="A5043" s="47"/>
      <c r="B5043" s="47"/>
      <c r="C5043" s="47"/>
      <c r="D5043" s="47"/>
      <c r="E5043" s="47"/>
      <c r="F5043" s="47"/>
      <c r="G5043" s="47"/>
      <c r="H5043" s="47"/>
      <c r="I5043" s="47"/>
    </row>
    <row r="5044" spans="1:9" x14ac:dyDescent="0.25">
      <c r="A5044" s="47"/>
      <c r="B5044" s="47"/>
      <c r="C5044" s="47"/>
      <c r="D5044" s="47"/>
      <c r="E5044" s="47"/>
      <c r="F5044" s="47"/>
      <c r="G5044" s="47"/>
      <c r="H5044" s="47"/>
      <c r="I5044" s="47"/>
    </row>
    <row r="5045" spans="1:9" x14ac:dyDescent="0.25">
      <c r="A5045" s="47"/>
      <c r="B5045" s="47"/>
      <c r="C5045" s="47"/>
      <c r="D5045" s="47"/>
      <c r="E5045" s="47"/>
      <c r="F5045" s="47"/>
      <c r="G5045" s="47"/>
      <c r="H5045" s="47"/>
      <c r="I5045" s="47"/>
    </row>
    <row r="5046" spans="1:9" x14ac:dyDescent="0.25">
      <c r="A5046" s="47"/>
      <c r="B5046" s="47"/>
      <c r="C5046" s="47"/>
      <c r="D5046" s="47"/>
      <c r="E5046" s="47"/>
      <c r="F5046" s="47"/>
      <c r="G5046" s="47"/>
      <c r="H5046" s="47"/>
      <c r="I5046" s="47"/>
    </row>
    <row r="5047" spans="1:9" x14ac:dyDescent="0.25">
      <c r="A5047" s="47"/>
      <c r="B5047" s="47"/>
      <c r="C5047" s="47"/>
      <c r="D5047" s="47"/>
      <c r="E5047" s="47"/>
      <c r="F5047" s="47"/>
      <c r="G5047" s="47"/>
      <c r="H5047" s="47"/>
      <c r="I5047" s="47"/>
    </row>
    <row r="5048" spans="1:9" x14ac:dyDescent="0.25">
      <c r="A5048" s="47"/>
      <c r="B5048" s="47"/>
      <c r="C5048" s="47"/>
      <c r="D5048" s="47"/>
      <c r="E5048" s="47"/>
      <c r="F5048" s="47"/>
      <c r="G5048" s="47"/>
      <c r="H5048" s="47"/>
      <c r="I5048" s="47"/>
    </row>
    <row r="5049" spans="1:9" x14ac:dyDescent="0.25">
      <c r="A5049" s="47"/>
      <c r="B5049" s="47"/>
      <c r="C5049" s="47"/>
      <c r="D5049" s="47"/>
      <c r="E5049" s="47"/>
      <c r="F5049" s="47"/>
      <c r="G5049" s="47"/>
      <c r="H5049" s="47"/>
      <c r="I5049" s="47"/>
    </row>
    <row r="5050" spans="1:9" x14ac:dyDescent="0.25">
      <c r="A5050" s="47"/>
      <c r="B5050" s="47"/>
      <c r="C5050" s="47"/>
      <c r="D5050" s="47"/>
      <c r="E5050" s="47"/>
      <c r="F5050" s="47"/>
      <c r="G5050" s="47"/>
      <c r="H5050" s="47"/>
      <c r="I5050" s="47"/>
    </row>
    <row r="5051" spans="1:9" x14ac:dyDescent="0.25">
      <c r="A5051" s="47"/>
      <c r="B5051" s="47"/>
      <c r="C5051" s="47"/>
      <c r="D5051" s="47"/>
      <c r="E5051" s="47"/>
      <c r="F5051" s="47"/>
      <c r="G5051" s="47"/>
      <c r="H5051" s="47"/>
      <c r="I5051" s="47"/>
    </row>
    <row r="5052" spans="1:9" x14ac:dyDescent="0.25">
      <c r="A5052" s="47"/>
      <c r="B5052" s="47"/>
      <c r="C5052" s="47"/>
      <c r="D5052" s="47"/>
      <c r="E5052" s="47"/>
      <c r="F5052" s="47"/>
      <c r="G5052" s="47"/>
      <c r="H5052" s="47"/>
      <c r="I5052" s="47"/>
    </row>
    <row r="5053" spans="1:9" x14ac:dyDescent="0.25">
      <c r="A5053" s="47"/>
      <c r="B5053" s="47"/>
      <c r="C5053" s="47"/>
      <c r="D5053" s="47"/>
      <c r="E5053" s="47"/>
      <c r="F5053" s="47"/>
      <c r="G5053" s="47"/>
      <c r="H5053" s="47"/>
      <c r="I5053" s="47"/>
    </row>
    <row r="5054" spans="1:9" x14ac:dyDescent="0.25">
      <c r="A5054" s="47"/>
      <c r="B5054" s="47"/>
      <c r="C5054" s="47"/>
      <c r="D5054" s="47"/>
      <c r="E5054" s="47"/>
      <c r="F5054" s="47"/>
      <c r="G5054" s="47"/>
      <c r="H5054" s="47"/>
      <c r="I5054" s="47"/>
    </row>
    <row r="5055" spans="1:9" x14ac:dyDescent="0.25">
      <c r="A5055" s="47"/>
      <c r="B5055" s="47"/>
      <c r="C5055" s="47"/>
      <c r="D5055" s="47"/>
      <c r="E5055" s="47"/>
      <c r="F5055" s="47"/>
      <c r="G5055" s="47"/>
      <c r="H5055" s="47"/>
      <c r="I5055" s="47"/>
    </row>
    <row r="5056" spans="1:9" x14ac:dyDescent="0.25">
      <c r="A5056" s="47"/>
      <c r="B5056" s="47"/>
      <c r="C5056" s="47"/>
      <c r="D5056" s="47"/>
      <c r="E5056" s="47"/>
      <c r="F5056" s="47"/>
      <c r="G5056" s="47"/>
      <c r="H5056" s="47"/>
      <c r="I5056" s="47"/>
    </row>
    <row r="5057" spans="1:9" x14ac:dyDescent="0.25">
      <c r="A5057" s="47"/>
      <c r="B5057" s="47"/>
      <c r="C5057" s="47"/>
      <c r="D5057" s="47"/>
      <c r="E5057" s="47"/>
      <c r="F5057" s="47"/>
      <c r="G5057" s="47"/>
      <c r="H5057" s="47"/>
      <c r="I5057" s="47"/>
    </row>
    <row r="5058" spans="1:9" x14ac:dyDescent="0.25">
      <c r="A5058" s="47"/>
      <c r="B5058" s="47"/>
      <c r="C5058" s="47"/>
      <c r="D5058" s="47"/>
      <c r="E5058" s="47"/>
      <c r="F5058" s="47"/>
      <c r="G5058" s="47"/>
      <c r="H5058" s="47"/>
      <c r="I5058" s="47"/>
    </row>
    <row r="5059" spans="1:9" x14ac:dyDescent="0.25">
      <c r="A5059" s="47"/>
      <c r="B5059" s="47"/>
      <c r="C5059" s="47"/>
      <c r="D5059" s="47"/>
      <c r="E5059" s="47"/>
      <c r="F5059" s="47"/>
      <c r="G5059" s="47"/>
      <c r="H5059" s="47"/>
      <c r="I5059" s="47"/>
    </row>
    <row r="5060" spans="1:9" x14ac:dyDescent="0.25">
      <c r="A5060" s="47"/>
      <c r="B5060" s="47"/>
      <c r="C5060" s="47"/>
      <c r="D5060" s="47"/>
      <c r="E5060" s="47"/>
      <c r="F5060" s="47"/>
      <c r="G5060" s="47"/>
      <c r="H5060" s="47"/>
      <c r="I5060" s="47"/>
    </row>
    <row r="5061" spans="1:9" x14ac:dyDescent="0.25">
      <c r="A5061" s="47"/>
      <c r="B5061" s="47"/>
      <c r="C5061" s="47"/>
      <c r="D5061" s="47"/>
      <c r="E5061" s="47"/>
      <c r="F5061" s="47"/>
      <c r="G5061" s="47"/>
      <c r="H5061" s="47"/>
      <c r="I5061" s="47"/>
    </row>
    <row r="5062" spans="1:9" x14ac:dyDescent="0.25">
      <c r="A5062" s="47"/>
      <c r="B5062" s="47"/>
      <c r="C5062" s="47"/>
      <c r="D5062" s="47"/>
      <c r="E5062" s="47"/>
      <c r="F5062" s="47"/>
      <c r="G5062" s="47"/>
      <c r="H5062" s="47"/>
      <c r="I5062" s="47"/>
    </row>
    <row r="5063" spans="1:9" x14ac:dyDescent="0.25">
      <c r="A5063" s="47"/>
      <c r="B5063" s="47"/>
      <c r="C5063" s="47"/>
      <c r="D5063" s="47"/>
      <c r="E5063" s="47"/>
      <c r="F5063" s="47"/>
      <c r="G5063" s="47"/>
      <c r="H5063" s="47"/>
      <c r="I5063" s="47"/>
    </row>
    <row r="5064" spans="1:9" x14ac:dyDescent="0.25">
      <c r="A5064" s="47"/>
      <c r="B5064" s="47"/>
      <c r="C5064" s="47"/>
      <c r="D5064" s="47"/>
      <c r="E5064" s="47"/>
      <c r="F5064" s="47"/>
      <c r="G5064" s="47"/>
      <c r="H5064" s="47"/>
      <c r="I5064" s="47"/>
    </row>
    <row r="5065" spans="1:9" x14ac:dyDescent="0.25">
      <c r="A5065" s="47"/>
      <c r="B5065" s="47"/>
      <c r="C5065" s="47"/>
      <c r="D5065" s="47"/>
      <c r="E5065" s="47"/>
      <c r="F5065" s="47"/>
      <c r="G5065" s="47"/>
      <c r="H5065" s="47"/>
      <c r="I5065" s="47"/>
    </row>
    <row r="5066" spans="1:9" x14ac:dyDescent="0.25">
      <c r="A5066" s="47"/>
      <c r="B5066" s="47"/>
      <c r="C5066" s="47"/>
      <c r="D5066" s="47"/>
      <c r="E5066" s="47"/>
      <c r="F5066" s="47"/>
      <c r="G5066" s="47"/>
      <c r="H5066" s="47"/>
      <c r="I5066" s="47"/>
    </row>
    <row r="5067" spans="1:9" x14ac:dyDescent="0.25">
      <c r="A5067" s="47"/>
      <c r="B5067" s="47"/>
      <c r="C5067" s="47"/>
      <c r="D5067" s="47"/>
      <c r="E5067" s="47"/>
      <c r="F5067" s="47"/>
      <c r="G5067" s="47"/>
      <c r="H5067" s="47"/>
      <c r="I5067" s="47"/>
    </row>
    <row r="5068" spans="1:9" x14ac:dyDescent="0.25">
      <c r="A5068" s="47"/>
      <c r="B5068" s="47"/>
      <c r="C5068" s="47"/>
      <c r="D5068" s="47"/>
      <c r="E5068" s="47"/>
      <c r="F5068" s="47"/>
      <c r="G5068" s="47"/>
      <c r="H5068" s="47"/>
      <c r="I5068" s="47"/>
    </row>
    <row r="5069" spans="1:9" x14ac:dyDescent="0.25">
      <c r="A5069" s="47"/>
      <c r="B5069" s="47"/>
      <c r="C5069" s="47"/>
      <c r="D5069" s="47"/>
      <c r="E5069" s="47"/>
      <c r="F5069" s="47"/>
      <c r="G5069" s="47"/>
      <c r="H5069" s="47"/>
      <c r="I5069" s="47"/>
    </row>
    <row r="5070" spans="1:9" x14ac:dyDescent="0.25">
      <c r="A5070" s="47"/>
      <c r="B5070" s="47"/>
      <c r="C5070" s="47"/>
      <c r="D5070" s="47"/>
      <c r="E5070" s="47"/>
      <c r="F5070" s="47"/>
      <c r="G5070" s="47"/>
      <c r="H5070" s="47"/>
      <c r="I5070" s="47"/>
    </row>
    <row r="5071" spans="1:9" x14ac:dyDescent="0.25">
      <c r="A5071" s="47"/>
      <c r="B5071" s="47"/>
      <c r="C5071" s="47"/>
      <c r="D5071" s="47"/>
      <c r="E5071" s="47"/>
      <c r="F5071" s="47"/>
      <c r="G5071" s="47"/>
      <c r="H5071" s="47"/>
      <c r="I5071" s="47"/>
    </row>
    <row r="5072" spans="1:9" x14ac:dyDescent="0.25">
      <c r="A5072" s="47"/>
      <c r="B5072" s="47"/>
      <c r="C5072" s="47"/>
      <c r="D5072" s="47"/>
      <c r="E5072" s="47"/>
      <c r="F5072" s="47"/>
      <c r="G5072" s="47"/>
      <c r="H5072" s="47"/>
      <c r="I5072" s="47"/>
    </row>
    <row r="5073" spans="1:9" x14ac:dyDescent="0.25">
      <c r="A5073" s="47"/>
      <c r="B5073" s="47"/>
      <c r="C5073" s="47"/>
      <c r="D5073" s="47"/>
      <c r="E5073" s="47"/>
      <c r="F5073" s="47"/>
      <c r="G5073" s="47"/>
      <c r="H5073" s="47"/>
      <c r="I5073" s="47"/>
    </row>
    <row r="5074" spans="1:9" x14ac:dyDescent="0.25">
      <c r="A5074" s="47"/>
      <c r="B5074" s="47"/>
      <c r="C5074" s="47"/>
      <c r="D5074" s="47"/>
      <c r="E5074" s="47"/>
      <c r="F5074" s="47"/>
      <c r="G5074" s="47"/>
      <c r="H5074" s="47"/>
      <c r="I5074" s="47"/>
    </row>
    <row r="5075" spans="1:9" x14ac:dyDescent="0.25">
      <c r="A5075" s="47"/>
      <c r="B5075" s="47"/>
      <c r="C5075" s="47"/>
      <c r="D5075" s="47"/>
      <c r="E5075" s="47"/>
      <c r="F5075" s="47"/>
      <c r="G5075" s="47"/>
      <c r="H5075" s="47"/>
      <c r="I5075" s="47"/>
    </row>
    <row r="5076" spans="1:9" x14ac:dyDescent="0.25">
      <c r="A5076" s="47"/>
      <c r="B5076" s="47"/>
      <c r="C5076" s="47"/>
      <c r="D5076" s="47"/>
      <c r="E5076" s="47"/>
      <c r="F5076" s="47"/>
      <c r="G5076" s="47"/>
      <c r="H5076" s="47"/>
      <c r="I5076" s="47"/>
    </row>
    <row r="5077" spans="1:9" x14ac:dyDescent="0.25">
      <c r="A5077" s="47"/>
      <c r="B5077" s="47"/>
      <c r="C5077" s="47"/>
      <c r="D5077" s="47"/>
      <c r="E5077" s="47"/>
      <c r="F5077" s="47"/>
      <c r="G5077" s="47"/>
      <c r="H5077" s="47"/>
      <c r="I5077" s="47"/>
    </row>
    <row r="5078" spans="1:9" x14ac:dyDescent="0.25">
      <c r="A5078" s="47"/>
      <c r="B5078" s="47"/>
      <c r="C5078" s="47"/>
      <c r="D5078" s="47"/>
      <c r="E5078" s="47"/>
      <c r="F5078" s="47"/>
      <c r="G5078" s="47"/>
      <c r="H5078" s="47"/>
      <c r="I5078" s="47"/>
    </row>
    <row r="5079" spans="1:9" x14ac:dyDescent="0.25">
      <c r="A5079" s="47"/>
      <c r="B5079" s="47"/>
      <c r="C5079" s="47"/>
      <c r="D5079" s="47"/>
      <c r="E5079" s="47"/>
      <c r="F5079" s="47"/>
      <c r="G5079" s="47"/>
      <c r="H5079" s="47"/>
      <c r="I5079" s="47"/>
    </row>
    <row r="5080" spans="1:9" x14ac:dyDescent="0.25">
      <c r="A5080" s="47"/>
      <c r="B5080" s="47"/>
      <c r="C5080" s="47"/>
      <c r="D5080" s="47"/>
      <c r="E5080" s="47"/>
      <c r="F5080" s="47"/>
      <c r="G5080" s="47"/>
      <c r="H5080" s="47"/>
      <c r="I5080" s="47"/>
    </row>
    <row r="5081" spans="1:9" x14ac:dyDescent="0.25">
      <c r="A5081" s="47"/>
      <c r="B5081" s="47"/>
      <c r="C5081" s="47"/>
      <c r="D5081" s="47"/>
      <c r="E5081" s="47"/>
      <c r="F5081" s="47"/>
      <c r="G5081" s="47"/>
      <c r="H5081" s="47"/>
      <c r="I5081" s="47"/>
    </row>
    <row r="5082" spans="1:9" x14ac:dyDescent="0.25">
      <c r="A5082" s="47"/>
      <c r="B5082" s="47"/>
      <c r="C5082" s="47"/>
      <c r="D5082" s="47"/>
      <c r="E5082" s="47"/>
      <c r="F5082" s="47"/>
      <c r="G5082" s="47"/>
      <c r="H5082" s="47"/>
      <c r="I5082" s="47"/>
    </row>
    <row r="5083" spans="1:9" x14ac:dyDescent="0.25">
      <c r="A5083" s="47"/>
      <c r="B5083" s="47"/>
      <c r="C5083" s="47"/>
      <c r="D5083" s="47"/>
      <c r="E5083" s="47"/>
      <c r="F5083" s="47"/>
      <c r="G5083" s="47"/>
      <c r="H5083" s="47"/>
      <c r="I5083" s="47"/>
    </row>
    <row r="5084" spans="1:9" x14ac:dyDescent="0.25">
      <c r="A5084" s="47"/>
      <c r="B5084" s="47"/>
      <c r="C5084" s="47"/>
      <c r="D5084" s="47"/>
      <c r="E5084" s="47"/>
      <c r="F5084" s="47"/>
      <c r="G5084" s="47"/>
      <c r="H5084" s="47"/>
      <c r="I5084" s="47"/>
    </row>
    <row r="5085" spans="1:9" x14ac:dyDescent="0.25">
      <c r="A5085" s="47"/>
      <c r="B5085" s="47"/>
      <c r="C5085" s="47"/>
      <c r="D5085" s="47"/>
      <c r="E5085" s="47"/>
      <c r="F5085" s="47"/>
      <c r="G5085" s="47"/>
      <c r="H5085" s="47"/>
      <c r="I5085" s="47"/>
    </row>
    <row r="5086" spans="1:9" x14ac:dyDescent="0.25">
      <c r="A5086" s="47"/>
      <c r="B5086" s="47"/>
      <c r="C5086" s="47"/>
      <c r="D5086" s="47"/>
      <c r="E5086" s="47"/>
      <c r="F5086" s="47"/>
      <c r="G5086" s="47"/>
      <c r="H5086" s="47"/>
      <c r="I5086" s="47"/>
    </row>
    <row r="5087" spans="1:9" x14ac:dyDescent="0.25">
      <c r="A5087" s="47"/>
      <c r="B5087" s="47"/>
      <c r="C5087" s="47"/>
      <c r="D5087" s="47"/>
      <c r="E5087" s="47"/>
      <c r="F5087" s="47"/>
      <c r="G5087" s="47"/>
      <c r="H5087" s="47"/>
      <c r="I5087" s="47"/>
    </row>
    <row r="5088" spans="1:9" x14ac:dyDescent="0.25">
      <c r="A5088" s="47"/>
      <c r="B5088" s="47"/>
      <c r="C5088" s="47"/>
      <c r="D5088" s="47"/>
      <c r="E5088" s="47"/>
      <c r="F5088" s="47"/>
      <c r="G5088" s="47"/>
      <c r="H5088" s="47"/>
      <c r="I5088" s="47"/>
    </row>
    <row r="5089" spans="1:9" x14ac:dyDescent="0.25">
      <c r="A5089" s="47"/>
      <c r="B5089" s="47"/>
      <c r="C5089" s="47"/>
      <c r="D5089" s="47"/>
      <c r="E5089" s="47"/>
      <c r="F5089" s="47"/>
      <c r="G5089" s="47"/>
      <c r="H5089" s="47"/>
      <c r="I5089" s="47"/>
    </row>
    <row r="5090" spans="1:9" x14ac:dyDescent="0.25">
      <c r="A5090" s="47"/>
      <c r="B5090" s="47"/>
      <c r="C5090" s="47"/>
      <c r="D5090" s="47"/>
      <c r="E5090" s="47"/>
      <c r="F5090" s="47"/>
      <c r="G5090" s="47"/>
      <c r="H5090" s="47"/>
      <c r="I5090" s="47"/>
    </row>
    <row r="5091" spans="1:9" x14ac:dyDescent="0.25">
      <c r="A5091" s="47"/>
      <c r="B5091" s="47"/>
      <c r="C5091" s="47"/>
      <c r="D5091" s="47"/>
      <c r="E5091" s="47"/>
      <c r="F5091" s="47"/>
      <c r="G5091" s="47"/>
      <c r="H5091" s="47"/>
      <c r="I5091" s="47"/>
    </row>
    <row r="5092" spans="1:9" x14ac:dyDescent="0.25">
      <c r="A5092" s="47"/>
      <c r="B5092" s="47"/>
      <c r="C5092" s="47"/>
      <c r="D5092" s="47"/>
      <c r="E5092" s="47"/>
      <c r="F5092" s="47"/>
      <c r="G5092" s="47"/>
      <c r="H5092" s="47"/>
      <c r="I5092" s="47"/>
    </row>
    <row r="5093" spans="1:9" x14ac:dyDescent="0.25">
      <c r="A5093" s="47"/>
      <c r="B5093" s="47"/>
      <c r="C5093" s="47"/>
      <c r="D5093" s="47"/>
      <c r="E5093" s="47"/>
      <c r="F5093" s="47"/>
      <c r="G5093" s="47"/>
      <c r="H5093" s="47"/>
      <c r="I5093" s="47"/>
    </row>
    <row r="5094" spans="1:9" x14ac:dyDescent="0.25">
      <c r="A5094" s="47"/>
      <c r="B5094" s="47"/>
      <c r="C5094" s="47"/>
      <c r="D5094" s="47"/>
      <c r="E5094" s="47"/>
      <c r="F5094" s="47"/>
      <c r="G5094" s="47"/>
      <c r="H5094" s="47"/>
      <c r="I5094" s="47"/>
    </row>
    <row r="5095" spans="1:9" x14ac:dyDescent="0.25">
      <c r="A5095" s="47"/>
      <c r="B5095" s="47"/>
      <c r="C5095" s="47"/>
      <c r="D5095" s="47"/>
      <c r="E5095" s="47"/>
      <c r="F5095" s="47"/>
      <c r="G5095" s="47"/>
      <c r="H5095" s="47"/>
      <c r="I5095" s="47"/>
    </row>
    <row r="5096" spans="1:9" x14ac:dyDescent="0.25">
      <c r="A5096" s="47"/>
      <c r="B5096" s="47"/>
      <c r="C5096" s="47"/>
      <c r="D5096" s="47"/>
      <c r="E5096" s="47"/>
      <c r="F5096" s="47"/>
      <c r="G5096" s="47"/>
      <c r="H5096" s="47"/>
      <c r="I5096" s="47"/>
    </row>
    <row r="5097" spans="1:9" x14ac:dyDescent="0.25">
      <c r="A5097" s="47"/>
      <c r="B5097" s="47"/>
      <c r="C5097" s="47"/>
      <c r="D5097" s="47"/>
      <c r="E5097" s="47"/>
      <c r="F5097" s="47"/>
      <c r="G5097" s="47"/>
      <c r="H5097" s="47"/>
      <c r="I5097" s="47"/>
    </row>
    <row r="5098" spans="1:9" x14ac:dyDescent="0.25">
      <c r="A5098" s="47"/>
      <c r="B5098" s="47"/>
      <c r="C5098" s="47"/>
      <c r="D5098" s="47"/>
      <c r="E5098" s="47"/>
      <c r="F5098" s="47"/>
      <c r="G5098" s="47"/>
      <c r="H5098" s="47"/>
      <c r="I5098" s="47"/>
    </row>
    <row r="5099" spans="1:9" x14ac:dyDescent="0.25">
      <c r="A5099" s="47"/>
      <c r="B5099" s="47"/>
      <c r="C5099" s="47"/>
      <c r="D5099" s="47"/>
      <c r="E5099" s="47"/>
      <c r="F5099" s="47"/>
      <c r="G5099" s="47"/>
      <c r="H5099" s="47"/>
      <c r="I5099" s="47"/>
    </row>
    <row r="5100" spans="1:9" x14ac:dyDescent="0.25">
      <c r="A5100" s="47"/>
      <c r="B5100" s="47"/>
      <c r="C5100" s="47"/>
      <c r="D5100" s="47"/>
      <c r="E5100" s="47"/>
      <c r="F5100" s="47"/>
      <c r="G5100" s="47"/>
      <c r="H5100" s="47"/>
      <c r="I5100" s="47"/>
    </row>
    <row r="5101" spans="1:9" x14ac:dyDescent="0.25">
      <c r="A5101" s="47"/>
      <c r="B5101" s="47"/>
      <c r="C5101" s="47"/>
      <c r="D5101" s="47"/>
      <c r="E5101" s="47"/>
      <c r="F5101" s="47"/>
      <c r="G5101" s="47"/>
      <c r="H5101" s="47"/>
      <c r="I5101" s="47"/>
    </row>
    <row r="5102" spans="1:9" x14ac:dyDescent="0.25">
      <c r="A5102" s="47"/>
      <c r="B5102" s="47"/>
      <c r="C5102" s="47"/>
      <c r="D5102" s="47"/>
      <c r="E5102" s="47"/>
      <c r="F5102" s="47"/>
      <c r="G5102" s="47"/>
      <c r="H5102" s="47"/>
      <c r="I5102" s="47"/>
    </row>
    <row r="5103" spans="1:9" x14ac:dyDescent="0.25">
      <c r="A5103" s="47"/>
      <c r="B5103" s="47"/>
      <c r="C5103" s="47"/>
      <c r="D5103" s="47"/>
      <c r="E5103" s="47"/>
      <c r="F5103" s="47"/>
      <c r="G5103" s="47"/>
      <c r="H5103" s="47"/>
      <c r="I5103" s="47"/>
    </row>
    <row r="5104" spans="1:9" x14ac:dyDescent="0.25">
      <c r="A5104" s="47"/>
      <c r="B5104" s="47"/>
      <c r="C5104" s="47"/>
      <c r="D5104" s="47"/>
      <c r="E5104" s="47"/>
      <c r="F5104" s="47"/>
      <c r="G5104" s="47"/>
      <c r="H5104" s="47"/>
      <c r="I5104" s="47"/>
    </row>
    <row r="5105" spans="1:9" x14ac:dyDescent="0.25">
      <c r="A5105" s="47"/>
      <c r="B5105" s="47"/>
      <c r="C5105" s="47"/>
      <c r="D5105" s="47"/>
      <c r="E5105" s="47"/>
      <c r="F5105" s="47"/>
      <c r="G5105" s="47"/>
      <c r="H5105" s="47"/>
      <c r="I5105" s="47"/>
    </row>
    <row r="5106" spans="1:9" x14ac:dyDescent="0.25">
      <c r="A5106" s="47"/>
      <c r="B5106" s="47"/>
      <c r="C5106" s="47"/>
      <c r="D5106" s="47"/>
      <c r="E5106" s="47"/>
      <c r="F5106" s="47"/>
      <c r="G5106" s="47"/>
      <c r="H5106" s="47"/>
      <c r="I5106" s="47"/>
    </row>
    <row r="5107" spans="1:9" x14ac:dyDescent="0.25">
      <c r="A5107" s="47"/>
      <c r="B5107" s="47"/>
      <c r="C5107" s="47"/>
      <c r="D5107" s="47"/>
      <c r="E5107" s="47"/>
      <c r="F5107" s="47"/>
      <c r="G5107" s="47"/>
      <c r="H5107" s="47"/>
      <c r="I5107" s="47"/>
    </row>
    <row r="5108" spans="1:9" x14ac:dyDescent="0.25">
      <c r="A5108" s="47"/>
      <c r="B5108" s="47"/>
      <c r="C5108" s="47"/>
      <c r="D5108" s="47"/>
      <c r="E5108" s="47"/>
      <c r="F5108" s="47"/>
      <c r="G5108" s="47"/>
      <c r="H5108" s="47"/>
      <c r="I5108" s="47"/>
    </row>
    <row r="5109" spans="1:9" x14ac:dyDescent="0.25">
      <c r="A5109" s="47"/>
      <c r="B5109" s="47"/>
      <c r="C5109" s="47"/>
      <c r="D5109" s="47"/>
      <c r="E5109" s="47"/>
      <c r="F5109" s="47"/>
      <c r="G5109" s="47"/>
      <c r="H5109" s="47"/>
      <c r="I5109" s="47"/>
    </row>
    <row r="5110" spans="1:9" x14ac:dyDescent="0.25">
      <c r="A5110" s="47"/>
      <c r="B5110" s="47"/>
      <c r="C5110" s="47"/>
      <c r="D5110" s="47"/>
      <c r="E5110" s="47"/>
      <c r="F5110" s="47"/>
      <c r="G5110" s="47"/>
      <c r="H5110" s="47"/>
      <c r="I5110" s="47"/>
    </row>
    <row r="5111" spans="1:9" x14ac:dyDescent="0.25">
      <c r="A5111" s="47"/>
      <c r="B5111" s="47"/>
      <c r="C5111" s="47"/>
      <c r="D5111" s="47"/>
      <c r="E5111" s="47"/>
      <c r="F5111" s="47"/>
      <c r="G5111" s="47"/>
      <c r="H5111" s="47"/>
      <c r="I5111" s="47"/>
    </row>
    <row r="5112" spans="1:9" x14ac:dyDescent="0.25">
      <c r="A5112" s="47"/>
      <c r="B5112" s="47"/>
      <c r="C5112" s="47"/>
      <c r="D5112" s="47"/>
      <c r="E5112" s="47"/>
      <c r="F5112" s="47"/>
      <c r="G5112" s="47"/>
      <c r="H5112" s="47"/>
      <c r="I5112" s="47"/>
    </row>
    <row r="5113" spans="1:9" x14ac:dyDescent="0.25">
      <c r="A5113" s="47"/>
      <c r="B5113" s="47"/>
      <c r="C5113" s="47"/>
      <c r="D5113" s="47"/>
      <c r="E5113" s="47"/>
      <c r="F5113" s="47"/>
      <c r="G5113" s="47"/>
      <c r="H5113" s="47"/>
      <c r="I5113" s="47"/>
    </row>
    <row r="5114" spans="1:9" x14ac:dyDescent="0.25">
      <c r="A5114" s="47"/>
      <c r="B5114" s="47"/>
      <c r="C5114" s="47"/>
      <c r="D5114" s="47"/>
      <c r="E5114" s="47"/>
      <c r="F5114" s="47"/>
      <c r="G5114" s="47"/>
      <c r="H5114" s="47"/>
      <c r="I5114" s="47"/>
    </row>
    <row r="5115" spans="1:9" x14ac:dyDescent="0.25">
      <c r="A5115" s="47"/>
      <c r="B5115" s="47"/>
      <c r="C5115" s="47"/>
      <c r="D5115" s="47"/>
      <c r="E5115" s="47"/>
      <c r="F5115" s="47"/>
      <c r="G5115" s="47"/>
      <c r="H5115" s="47"/>
      <c r="I5115" s="47"/>
    </row>
    <row r="5116" spans="1:9" x14ac:dyDescent="0.25">
      <c r="A5116" s="47"/>
      <c r="B5116" s="47"/>
      <c r="C5116" s="47"/>
      <c r="D5116" s="47"/>
      <c r="E5116" s="47"/>
      <c r="F5116" s="47"/>
      <c r="G5116" s="47"/>
      <c r="H5116" s="47"/>
      <c r="I5116" s="47"/>
    </row>
    <row r="5117" spans="1:9" x14ac:dyDescent="0.25">
      <c r="A5117" s="47"/>
      <c r="B5117" s="47"/>
      <c r="C5117" s="47"/>
      <c r="D5117" s="47"/>
      <c r="E5117" s="47"/>
      <c r="F5117" s="47"/>
      <c r="G5117" s="47"/>
      <c r="H5117" s="47"/>
      <c r="I5117" s="47"/>
    </row>
    <row r="5118" spans="1:9" x14ac:dyDescent="0.25">
      <c r="A5118" s="47"/>
      <c r="B5118" s="47"/>
      <c r="C5118" s="47"/>
      <c r="D5118" s="47"/>
      <c r="E5118" s="47"/>
      <c r="F5118" s="47"/>
      <c r="G5118" s="47"/>
      <c r="H5118" s="47"/>
      <c r="I5118" s="47"/>
    </row>
    <row r="5119" spans="1:9" x14ac:dyDescent="0.25">
      <c r="A5119" s="47"/>
      <c r="B5119" s="47"/>
      <c r="C5119" s="47"/>
      <c r="D5119" s="47"/>
      <c r="E5119" s="47"/>
      <c r="F5119" s="47"/>
      <c r="G5119" s="47"/>
      <c r="H5119" s="47"/>
      <c r="I5119" s="47"/>
    </row>
    <row r="5120" spans="1:9" x14ac:dyDescent="0.25">
      <c r="A5120" s="47"/>
      <c r="B5120" s="47"/>
      <c r="C5120" s="47"/>
      <c r="D5120" s="47"/>
      <c r="E5120" s="47"/>
      <c r="F5120" s="47"/>
      <c r="G5120" s="47"/>
      <c r="H5120" s="47"/>
      <c r="I5120" s="47"/>
    </row>
    <row r="5121" spans="1:9" x14ac:dyDescent="0.25">
      <c r="A5121" s="47"/>
      <c r="B5121" s="47"/>
      <c r="C5121" s="47"/>
      <c r="D5121" s="47"/>
      <c r="E5121" s="47"/>
      <c r="F5121" s="47"/>
      <c r="G5121" s="47"/>
      <c r="H5121" s="47"/>
      <c r="I5121" s="47"/>
    </row>
    <row r="5122" spans="1:9" x14ac:dyDescent="0.25">
      <c r="A5122" s="47"/>
      <c r="B5122" s="47"/>
      <c r="C5122" s="47"/>
      <c r="D5122" s="47"/>
      <c r="E5122" s="47"/>
      <c r="F5122" s="47"/>
      <c r="G5122" s="47"/>
      <c r="H5122" s="47"/>
      <c r="I5122" s="47"/>
    </row>
    <row r="5123" spans="1:9" x14ac:dyDescent="0.25">
      <c r="A5123" s="47"/>
      <c r="B5123" s="47"/>
      <c r="C5123" s="47"/>
      <c r="D5123" s="47"/>
      <c r="E5123" s="47"/>
      <c r="F5123" s="47"/>
      <c r="G5123" s="47"/>
      <c r="H5123" s="47"/>
      <c r="I5123" s="47"/>
    </row>
    <row r="5124" spans="1:9" x14ac:dyDescent="0.25">
      <c r="A5124" s="47"/>
      <c r="B5124" s="47"/>
      <c r="C5124" s="47"/>
      <c r="D5124" s="47"/>
      <c r="E5124" s="47"/>
      <c r="F5124" s="47"/>
      <c r="G5124" s="47"/>
      <c r="H5124" s="47"/>
      <c r="I5124" s="47"/>
    </row>
    <row r="5125" spans="1:9" x14ac:dyDescent="0.25">
      <c r="A5125" s="47"/>
      <c r="B5125" s="47"/>
      <c r="C5125" s="47"/>
      <c r="D5125" s="47"/>
      <c r="E5125" s="47"/>
      <c r="F5125" s="47"/>
      <c r="G5125" s="47"/>
      <c r="H5125" s="47"/>
      <c r="I5125" s="47"/>
    </row>
    <row r="5126" spans="1:9" x14ac:dyDescent="0.25">
      <c r="A5126" s="47"/>
      <c r="B5126" s="47"/>
      <c r="C5126" s="47"/>
      <c r="D5126" s="47"/>
      <c r="E5126" s="47"/>
      <c r="F5126" s="47"/>
      <c r="G5126" s="47"/>
      <c r="H5126" s="47"/>
      <c r="I5126" s="47"/>
    </row>
    <row r="5127" spans="1:9" x14ac:dyDescent="0.25">
      <c r="A5127" s="47"/>
      <c r="B5127" s="47"/>
      <c r="C5127" s="47"/>
      <c r="D5127" s="47"/>
      <c r="E5127" s="47"/>
      <c r="F5127" s="47"/>
      <c r="G5127" s="47"/>
      <c r="H5127" s="47"/>
      <c r="I5127" s="47"/>
    </row>
    <row r="5128" spans="1:9" x14ac:dyDescent="0.25">
      <c r="A5128" s="47"/>
      <c r="B5128" s="47"/>
      <c r="C5128" s="47"/>
      <c r="D5128" s="47"/>
      <c r="E5128" s="47"/>
      <c r="F5128" s="47"/>
      <c r="G5128" s="47"/>
      <c r="H5128" s="47"/>
      <c r="I5128" s="47"/>
    </row>
    <row r="5129" spans="1:9" x14ac:dyDescent="0.25">
      <c r="A5129" s="47"/>
      <c r="B5129" s="47"/>
      <c r="C5129" s="47"/>
      <c r="D5129" s="47"/>
      <c r="E5129" s="47"/>
      <c r="F5129" s="47"/>
      <c r="G5129" s="47"/>
      <c r="H5129" s="47"/>
      <c r="I5129" s="47"/>
    </row>
    <row r="5130" spans="1:9" x14ac:dyDescent="0.25">
      <c r="A5130" s="47"/>
      <c r="B5130" s="47"/>
      <c r="C5130" s="47"/>
      <c r="D5130" s="47"/>
      <c r="E5130" s="47"/>
      <c r="F5130" s="47"/>
      <c r="G5130" s="47"/>
      <c r="H5130" s="47"/>
      <c r="I5130" s="47"/>
    </row>
    <row r="5131" spans="1:9" x14ac:dyDescent="0.25">
      <c r="A5131" s="47"/>
      <c r="B5131" s="47"/>
      <c r="C5131" s="47"/>
      <c r="D5131" s="47"/>
      <c r="E5131" s="47"/>
      <c r="F5131" s="47"/>
      <c r="G5131" s="47"/>
      <c r="H5131" s="47"/>
      <c r="I5131" s="47"/>
    </row>
    <row r="5132" spans="1:9" x14ac:dyDescent="0.25">
      <c r="A5132" s="47"/>
      <c r="B5132" s="47"/>
      <c r="C5132" s="47"/>
      <c r="D5132" s="47"/>
      <c r="E5132" s="47"/>
      <c r="F5132" s="47"/>
      <c r="G5132" s="47"/>
      <c r="H5132" s="47"/>
      <c r="I5132" s="47"/>
    </row>
    <row r="5133" spans="1:9" x14ac:dyDescent="0.25">
      <c r="A5133" s="47"/>
      <c r="B5133" s="47"/>
      <c r="C5133" s="47"/>
      <c r="D5133" s="47"/>
      <c r="E5133" s="47"/>
      <c r="F5133" s="47"/>
      <c r="G5133" s="47"/>
      <c r="H5133" s="47"/>
      <c r="I5133" s="47"/>
    </row>
    <row r="5134" spans="1:9" x14ac:dyDescent="0.25">
      <c r="A5134" s="47"/>
      <c r="B5134" s="47"/>
      <c r="C5134" s="47"/>
      <c r="D5134" s="47"/>
      <c r="E5134" s="47"/>
      <c r="F5134" s="47"/>
      <c r="G5134" s="47"/>
      <c r="H5134" s="47"/>
      <c r="I5134" s="47"/>
    </row>
    <row r="5135" spans="1:9" x14ac:dyDescent="0.25">
      <c r="A5135" s="47"/>
      <c r="B5135" s="47"/>
      <c r="C5135" s="47"/>
      <c r="D5135" s="47"/>
      <c r="E5135" s="47"/>
      <c r="F5135" s="47"/>
      <c r="G5135" s="47"/>
      <c r="H5135" s="47"/>
      <c r="I5135" s="47"/>
    </row>
    <row r="5136" spans="1:9" x14ac:dyDescent="0.25">
      <c r="A5136" s="47"/>
      <c r="B5136" s="47"/>
      <c r="C5136" s="47"/>
      <c r="D5136" s="47"/>
      <c r="E5136" s="47"/>
      <c r="F5136" s="47"/>
      <c r="G5136" s="47"/>
      <c r="H5136" s="47"/>
      <c r="I5136" s="47"/>
    </row>
    <row r="5137" spans="1:9" x14ac:dyDescent="0.25">
      <c r="A5137" s="47"/>
      <c r="B5137" s="47"/>
      <c r="C5137" s="47"/>
      <c r="D5137" s="47"/>
      <c r="E5137" s="47"/>
      <c r="F5137" s="47"/>
      <c r="G5137" s="47"/>
      <c r="H5137" s="47"/>
      <c r="I5137" s="47"/>
    </row>
    <row r="5138" spans="1:9" x14ac:dyDescent="0.25">
      <c r="A5138" s="47"/>
      <c r="B5138" s="47"/>
      <c r="C5138" s="47"/>
      <c r="D5138" s="47"/>
      <c r="E5138" s="47"/>
      <c r="F5138" s="47"/>
      <c r="G5138" s="47"/>
      <c r="H5138" s="47"/>
      <c r="I5138" s="47"/>
    </row>
    <row r="5139" spans="1:9" x14ac:dyDescent="0.25">
      <c r="A5139" s="47"/>
      <c r="B5139" s="47"/>
      <c r="C5139" s="47"/>
      <c r="D5139" s="47"/>
      <c r="E5139" s="47"/>
      <c r="F5139" s="47"/>
      <c r="G5139" s="47"/>
      <c r="H5139" s="47"/>
      <c r="I5139" s="47"/>
    </row>
    <row r="5140" spans="1:9" x14ac:dyDescent="0.25">
      <c r="A5140" s="47"/>
      <c r="B5140" s="47"/>
      <c r="C5140" s="47"/>
      <c r="D5140" s="47"/>
      <c r="E5140" s="47"/>
      <c r="F5140" s="47"/>
      <c r="G5140" s="47"/>
      <c r="H5140" s="47"/>
      <c r="I5140" s="47"/>
    </row>
    <row r="5141" spans="1:9" x14ac:dyDescent="0.25">
      <c r="A5141" s="47"/>
      <c r="B5141" s="47"/>
      <c r="C5141" s="47"/>
      <c r="D5141" s="47"/>
      <c r="E5141" s="47"/>
      <c r="F5141" s="47"/>
      <c r="G5141" s="47"/>
      <c r="H5141" s="47"/>
      <c r="I5141" s="47"/>
    </row>
    <row r="5142" spans="1:9" x14ac:dyDescent="0.25">
      <c r="A5142" s="47"/>
      <c r="B5142" s="47"/>
      <c r="C5142" s="47"/>
      <c r="D5142" s="47"/>
      <c r="E5142" s="47"/>
      <c r="F5142" s="47"/>
      <c r="G5142" s="47"/>
      <c r="H5142" s="47"/>
      <c r="I5142" s="47"/>
    </row>
    <row r="5143" spans="1:9" x14ac:dyDescent="0.25">
      <c r="A5143" s="47"/>
      <c r="B5143" s="47"/>
      <c r="C5143" s="47"/>
      <c r="D5143" s="47"/>
      <c r="E5143" s="47"/>
      <c r="F5143" s="47"/>
      <c r="G5143" s="47"/>
      <c r="H5143" s="47"/>
      <c r="I5143" s="47"/>
    </row>
    <row r="5144" spans="1:9" x14ac:dyDescent="0.25">
      <c r="A5144" s="47"/>
      <c r="B5144" s="47"/>
      <c r="C5144" s="47"/>
      <c r="D5144" s="47"/>
      <c r="E5144" s="47"/>
      <c r="F5144" s="47"/>
      <c r="G5144" s="47"/>
      <c r="H5144" s="47"/>
      <c r="I5144" s="47"/>
    </row>
    <row r="5145" spans="1:9" x14ac:dyDescent="0.25">
      <c r="A5145" s="47"/>
      <c r="B5145" s="47"/>
      <c r="C5145" s="47"/>
      <c r="D5145" s="47"/>
      <c r="E5145" s="47"/>
      <c r="F5145" s="47"/>
      <c r="G5145" s="47"/>
      <c r="H5145" s="47"/>
      <c r="I5145" s="47"/>
    </row>
    <row r="5146" spans="1:9" x14ac:dyDescent="0.25">
      <c r="A5146" s="47"/>
      <c r="B5146" s="47"/>
      <c r="C5146" s="47"/>
      <c r="D5146" s="47"/>
      <c r="E5146" s="47"/>
      <c r="F5146" s="47"/>
      <c r="G5146" s="47"/>
      <c r="H5146" s="47"/>
      <c r="I5146" s="47"/>
    </row>
    <row r="5147" spans="1:9" x14ac:dyDescent="0.25">
      <c r="A5147" s="47"/>
      <c r="B5147" s="47"/>
      <c r="C5147" s="47"/>
      <c r="D5147" s="47"/>
      <c r="E5147" s="47"/>
      <c r="F5147" s="47"/>
      <c r="G5147" s="47"/>
      <c r="H5147" s="47"/>
      <c r="I5147" s="47"/>
    </row>
    <row r="5148" spans="1:9" x14ac:dyDescent="0.25">
      <c r="A5148" s="47"/>
      <c r="B5148" s="47"/>
      <c r="C5148" s="47"/>
      <c r="D5148" s="47"/>
      <c r="E5148" s="47"/>
      <c r="F5148" s="47"/>
      <c r="G5148" s="47"/>
      <c r="H5148" s="47"/>
      <c r="I5148" s="47"/>
    </row>
    <row r="5149" spans="1:9" x14ac:dyDescent="0.25">
      <c r="A5149" s="47"/>
      <c r="B5149" s="47"/>
      <c r="C5149" s="47"/>
      <c r="D5149" s="47"/>
      <c r="E5149" s="47"/>
      <c r="F5149" s="47"/>
      <c r="G5149" s="47"/>
      <c r="H5149" s="47"/>
      <c r="I5149" s="47"/>
    </row>
    <row r="5150" spans="1:9" x14ac:dyDescent="0.25">
      <c r="A5150" s="47"/>
      <c r="B5150" s="47"/>
      <c r="C5150" s="47"/>
      <c r="D5150" s="47"/>
      <c r="E5150" s="47"/>
      <c r="F5150" s="47"/>
      <c r="G5150" s="47"/>
      <c r="H5150" s="47"/>
      <c r="I5150" s="47"/>
    </row>
    <row r="5151" spans="1:9" x14ac:dyDescent="0.25">
      <c r="A5151" s="47"/>
      <c r="B5151" s="47"/>
      <c r="C5151" s="47"/>
      <c r="D5151" s="47"/>
      <c r="E5151" s="47"/>
      <c r="F5151" s="47"/>
      <c r="G5151" s="47"/>
      <c r="H5151" s="47"/>
      <c r="I5151" s="47"/>
    </row>
    <row r="5152" spans="1:9" x14ac:dyDescent="0.25">
      <c r="A5152" s="47"/>
      <c r="B5152" s="47"/>
      <c r="C5152" s="47"/>
      <c r="D5152" s="47"/>
      <c r="E5152" s="47"/>
      <c r="F5152" s="47"/>
      <c r="G5152" s="47"/>
      <c r="H5152" s="47"/>
      <c r="I5152" s="47"/>
    </row>
    <row r="5153" spans="1:9" x14ac:dyDescent="0.25">
      <c r="A5153" s="47"/>
      <c r="B5153" s="47"/>
      <c r="C5153" s="47"/>
      <c r="D5153" s="47"/>
      <c r="E5153" s="47"/>
      <c r="F5153" s="47"/>
      <c r="G5153" s="47"/>
      <c r="H5153" s="47"/>
      <c r="I5153" s="47"/>
    </row>
    <row r="5154" spans="1:9" x14ac:dyDescent="0.25">
      <c r="A5154" s="47"/>
      <c r="B5154" s="47"/>
      <c r="C5154" s="47"/>
      <c r="D5154" s="47"/>
      <c r="E5154" s="47"/>
      <c r="F5154" s="47"/>
      <c r="G5154" s="47"/>
      <c r="H5154" s="47"/>
      <c r="I5154" s="47"/>
    </row>
    <row r="5155" spans="1:9" x14ac:dyDescent="0.25">
      <c r="A5155" s="47"/>
      <c r="B5155" s="47"/>
      <c r="C5155" s="47"/>
      <c r="D5155" s="47"/>
      <c r="E5155" s="47"/>
      <c r="F5155" s="47"/>
      <c r="G5155" s="47"/>
      <c r="H5155" s="47"/>
      <c r="I5155" s="47"/>
    </row>
    <row r="5156" spans="1:9" x14ac:dyDescent="0.25">
      <c r="A5156" s="47"/>
      <c r="B5156" s="47"/>
      <c r="C5156" s="47"/>
      <c r="D5156" s="47"/>
      <c r="E5156" s="47"/>
      <c r="F5156" s="47"/>
      <c r="G5156" s="47"/>
      <c r="H5156" s="47"/>
      <c r="I5156" s="47"/>
    </row>
    <row r="5157" spans="1:9" x14ac:dyDescent="0.25">
      <c r="A5157" s="47"/>
      <c r="B5157" s="47"/>
      <c r="C5157" s="47"/>
      <c r="D5157" s="47"/>
      <c r="E5157" s="47"/>
      <c r="F5157" s="47"/>
      <c r="G5157" s="47"/>
      <c r="H5157" s="47"/>
      <c r="I5157" s="47"/>
    </row>
    <row r="5158" spans="1:9" x14ac:dyDescent="0.25">
      <c r="A5158" s="47"/>
      <c r="B5158" s="47"/>
      <c r="C5158" s="47"/>
      <c r="D5158" s="47"/>
      <c r="E5158" s="47"/>
      <c r="F5158" s="47"/>
      <c r="G5158" s="47"/>
      <c r="H5158" s="47"/>
      <c r="I5158" s="47"/>
    </row>
    <row r="5159" spans="1:9" x14ac:dyDescent="0.25">
      <c r="A5159" s="47"/>
      <c r="B5159" s="47"/>
      <c r="C5159" s="47"/>
      <c r="D5159" s="47"/>
      <c r="E5159" s="47"/>
      <c r="F5159" s="47"/>
      <c r="G5159" s="47"/>
      <c r="H5159" s="47"/>
      <c r="I5159" s="47"/>
    </row>
    <row r="5160" spans="1:9" x14ac:dyDescent="0.25">
      <c r="A5160" s="47"/>
      <c r="B5160" s="47"/>
      <c r="C5160" s="47"/>
      <c r="D5160" s="47"/>
      <c r="E5160" s="47"/>
      <c r="F5160" s="47"/>
      <c r="G5160" s="47"/>
      <c r="H5160" s="47"/>
      <c r="I5160" s="47"/>
    </row>
    <row r="5161" spans="1:9" x14ac:dyDescent="0.25">
      <c r="A5161" s="47"/>
      <c r="B5161" s="47"/>
      <c r="C5161" s="47"/>
      <c r="D5161" s="47"/>
      <c r="E5161" s="47"/>
      <c r="F5161" s="47"/>
      <c r="G5161" s="47"/>
      <c r="H5161" s="47"/>
      <c r="I5161" s="47"/>
    </row>
    <row r="5162" spans="1:9" x14ac:dyDescent="0.25">
      <c r="A5162" s="47"/>
      <c r="B5162" s="47"/>
      <c r="C5162" s="47"/>
      <c r="D5162" s="47"/>
      <c r="E5162" s="47"/>
      <c r="F5162" s="47"/>
      <c r="G5162" s="47"/>
      <c r="H5162" s="47"/>
      <c r="I5162" s="47"/>
    </row>
    <row r="5163" spans="1:9" x14ac:dyDescent="0.25">
      <c r="A5163" s="47"/>
      <c r="B5163" s="47"/>
      <c r="C5163" s="47"/>
      <c r="D5163" s="47"/>
      <c r="E5163" s="47"/>
      <c r="F5163" s="47"/>
      <c r="G5163" s="47"/>
      <c r="H5163" s="47"/>
      <c r="I5163" s="47"/>
    </row>
    <row r="5164" spans="1:9" x14ac:dyDescent="0.25">
      <c r="A5164" s="47"/>
      <c r="B5164" s="47"/>
      <c r="C5164" s="47"/>
      <c r="D5164" s="47"/>
      <c r="E5164" s="47"/>
      <c r="F5164" s="47"/>
      <c r="G5164" s="47"/>
      <c r="H5164" s="47"/>
      <c r="I5164" s="47"/>
    </row>
    <row r="5165" spans="1:9" x14ac:dyDescent="0.25">
      <c r="A5165" s="47"/>
      <c r="B5165" s="47"/>
      <c r="C5165" s="47"/>
      <c r="D5165" s="47"/>
      <c r="E5165" s="47"/>
      <c r="F5165" s="47"/>
      <c r="G5165" s="47"/>
      <c r="H5165" s="47"/>
      <c r="I5165" s="47"/>
    </row>
    <row r="5166" spans="1:9" x14ac:dyDescent="0.25">
      <c r="A5166" s="47"/>
      <c r="B5166" s="47"/>
      <c r="C5166" s="47"/>
      <c r="D5166" s="47"/>
      <c r="E5166" s="47"/>
      <c r="F5166" s="47"/>
      <c r="G5166" s="47"/>
      <c r="H5166" s="47"/>
      <c r="I5166" s="47"/>
    </row>
    <row r="5167" spans="1:9" x14ac:dyDescent="0.25">
      <c r="A5167" s="47"/>
      <c r="B5167" s="47"/>
      <c r="C5167" s="47"/>
      <c r="D5167" s="47"/>
      <c r="E5167" s="47"/>
      <c r="F5167" s="47"/>
      <c r="G5167" s="47"/>
      <c r="H5167" s="47"/>
      <c r="I5167" s="47"/>
    </row>
    <row r="5168" spans="1:9" x14ac:dyDescent="0.25">
      <c r="A5168" s="47"/>
      <c r="B5168" s="47"/>
      <c r="C5168" s="47"/>
      <c r="D5168" s="47"/>
      <c r="E5168" s="47"/>
      <c r="F5168" s="47"/>
      <c r="G5168" s="47"/>
      <c r="H5168" s="47"/>
      <c r="I5168" s="47"/>
    </row>
    <row r="5169" spans="1:9" x14ac:dyDescent="0.25">
      <c r="A5169" s="47"/>
      <c r="B5169" s="47"/>
      <c r="C5169" s="47"/>
      <c r="D5169" s="47"/>
      <c r="E5169" s="47"/>
      <c r="F5169" s="47"/>
      <c r="G5169" s="47"/>
      <c r="H5169" s="47"/>
      <c r="I5169" s="47"/>
    </row>
    <row r="5170" spans="1:9" x14ac:dyDescent="0.25">
      <c r="A5170" s="47"/>
      <c r="B5170" s="47"/>
      <c r="C5170" s="47"/>
      <c r="D5170" s="47"/>
      <c r="E5170" s="47"/>
      <c r="F5170" s="47"/>
      <c r="G5170" s="47"/>
      <c r="H5170" s="47"/>
      <c r="I5170" s="47"/>
    </row>
    <row r="5171" spans="1:9" x14ac:dyDescent="0.25">
      <c r="A5171" s="47"/>
      <c r="B5171" s="47"/>
      <c r="C5171" s="47"/>
      <c r="D5171" s="47"/>
      <c r="E5171" s="47"/>
      <c r="F5171" s="47"/>
      <c r="G5171" s="47"/>
      <c r="H5171" s="47"/>
      <c r="I5171" s="47"/>
    </row>
    <row r="5172" spans="1:9" x14ac:dyDescent="0.25">
      <c r="A5172" s="47"/>
      <c r="B5172" s="47"/>
      <c r="C5172" s="47"/>
      <c r="D5172" s="47"/>
      <c r="E5172" s="47"/>
      <c r="F5172" s="47"/>
      <c r="G5172" s="47"/>
      <c r="H5172" s="47"/>
      <c r="I5172" s="47"/>
    </row>
    <row r="5173" spans="1:9" x14ac:dyDescent="0.25">
      <c r="A5173" s="47"/>
      <c r="B5173" s="47"/>
      <c r="C5173" s="47"/>
      <c r="D5173" s="47"/>
      <c r="E5173" s="47"/>
      <c r="F5173" s="47"/>
      <c r="G5173" s="47"/>
      <c r="H5173" s="47"/>
      <c r="I5173" s="47"/>
    </row>
    <row r="5174" spans="1:9" x14ac:dyDescent="0.25">
      <c r="A5174" s="47"/>
      <c r="B5174" s="47"/>
      <c r="C5174" s="47"/>
      <c r="D5174" s="47"/>
      <c r="E5174" s="47"/>
      <c r="F5174" s="47"/>
      <c r="G5174" s="47"/>
      <c r="H5174" s="47"/>
      <c r="I5174" s="47"/>
    </row>
    <row r="5175" spans="1:9" x14ac:dyDescent="0.25">
      <c r="A5175" s="47"/>
      <c r="B5175" s="47"/>
      <c r="C5175" s="47"/>
      <c r="D5175" s="47"/>
      <c r="E5175" s="47"/>
      <c r="F5175" s="47"/>
      <c r="G5175" s="47"/>
      <c r="H5175" s="47"/>
      <c r="I5175" s="47"/>
    </row>
    <row r="5176" spans="1:9" x14ac:dyDescent="0.25">
      <c r="A5176" s="47"/>
      <c r="B5176" s="47"/>
      <c r="C5176" s="47"/>
      <c r="D5176" s="47"/>
      <c r="E5176" s="47"/>
      <c r="F5176" s="47"/>
      <c r="G5176" s="47"/>
      <c r="H5176" s="47"/>
      <c r="I5176" s="47"/>
    </row>
    <row r="5177" spans="1:9" x14ac:dyDescent="0.25">
      <c r="A5177" s="47"/>
      <c r="B5177" s="47"/>
      <c r="C5177" s="47"/>
      <c r="D5177" s="47"/>
      <c r="E5177" s="47"/>
      <c r="F5177" s="47"/>
      <c r="G5177" s="47"/>
      <c r="H5177" s="47"/>
      <c r="I5177" s="47"/>
    </row>
    <row r="5178" spans="1:9" x14ac:dyDescent="0.25">
      <c r="A5178" s="47"/>
      <c r="B5178" s="47"/>
      <c r="C5178" s="47"/>
      <c r="D5178" s="47"/>
      <c r="E5178" s="47"/>
      <c r="F5178" s="47"/>
      <c r="G5178" s="47"/>
      <c r="H5178" s="47"/>
      <c r="I5178" s="47"/>
    </row>
    <row r="5179" spans="1:9" x14ac:dyDescent="0.25">
      <c r="A5179" s="47"/>
      <c r="B5179" s="47"/>
      <c r="C5179" s="47"/>
      <c r="D5179" s="47"/>
      <c r="E5179" s="47"/>
      <c r="F5179" s="47"/>
      <c r="G5179" s="47"/>
      <c r="H5179" s="47"/>
      <c r="I5179" s="47"/>
    </row>
    <row r="5180" spans="1:9" x14ac:dyDescent="0.25">
      <c r="A5180" s="47"/>
      <c r="B5180" s="47"/>
      <c r="C5180" s="47"/>
      <c r="D5180" s="47"/>
      <c r="E5180" s="47"/>
      <c r="F5180" s="47"/>
      <c r="G5180" s="47"/>
      <c r="H5180" s="47"/>
      <c r="I5180" s="47"/>
    </row>
    <row r="5181" spans="1:9" x14ac:dyDescent="0.25">
      <c r="A5181" s="47"/>
      <c r="B5181" s="47"/>
      <c r="C5181" s="47"/>
      <c r="D5181" s="47"/>
      <c r="E5181" s="47"/>
      <c r="F5181" s="47"/>
      <c r="G5181" s="47"/>
      <c r="H5181" s="47"/>
      <c r="I5181" s="47"/>
    </row>
    <row r="5182" spans="1:9" x14ac:dyDescent="0.25">
      <c r="A5182" s="47"/>
      <c r="B5182" s="47"/>
      <c r="C5182" s="47"/>
      <c r="D5182" s="47"/>
      <c r="E5182" s="47"/>
      <c r="F5182" s="47"/>
      <c r="G5182" s="47"/>
      <c r="H5182" s="47"/>
      <c r="I5182" s="47"/>
    </row>
    <row r="5183" spans="1:9" x14ac:dyDescent="0.25">
      <c r="A5183" s="47"/>
      <c r="B5183" s="47"/>
      <c r="C5183" s="47"/>
      <c r="D5183" s="47"/>
      <c r="E5183" s="47"/>
      <c r="F5183" s="47"/>
      <c r="G5183" s="47"/>
      <c r="H5183" s="47"/>
      <c r="I5183" s="47"/>
    </row>
    <row r="5184" spans="1:9" x14ac:dyDescent="0.25">
      <c r="A5184" s="47"/>
      <c r="B5184" s="47"/>
      <c r="C5184" s="47"/>
      <c r="D5184" s="47"/>
      <c r="E5184" s="47"/>
      <c r="F5184" s="47"/>
      <c r="G5184" s="47"/>
      <c r="H5184" s="47"/>
      <c r="I5184" s="47"/>
    </row>
    <row r="5185" spans="1:9" x14ac:dyDescent="0.25">
      <c r="A5185" s="47"/>
      <c r="B5185" s="47"/>
      <c r="C5185" s="47"/>
      <c r="D5185" s="47"/>
      <c r="E5185" s="47"/>
      <c r="F5185" s="47"/>
      <c r="G5185" s="47"/>
      <c r="H5185" s="47"/>
      <c r="I5185" s="47"/>
    </row>
    <row r="5186" spans="1:9" x14ac:dyDescent="0.25">
      <c r="A5186" s="47"/>
      <c r="B5186" s="47"/>
      <c r="C5186" s="47"/>
      <c r="D5186" s="47"/>
      <c r="E5186" s="47"/>
      <c r="F5186" s="47"/>
      <c r="G5186" s="47"/>
      <c r="H5186" s="47"/>
      <c r="I5186" s="47"/>
    </row>
    <row r="5187" spans="1:9" x14ac:dyDescent="0.25">
      <c r="A5187" s="47"/>
      <c r="B5187" s="47"/>
      <c r="C5187" s="47"/>
      <c r="D5187" s="47"/>
      <c r="E5187" s="47"/>
      <c r="F5187" s="47"/>
      <c r="G5187" s="47"/>
      <c r="H5187" s="47"/>
      <c r="I5187" s="47"/>
    </row>
    <row r="5188" spans="1:9" x14ac:dyDescent="0.25">
      <c r="A5188" s="47"/>
      <c r="B5188" s="47"/>
      <c r="C5188" s="47"/>
      <c r="D5188" s="47"/>
      <c r="E5188" s="47"/>
      <c r="F5188" s="47"/>
      <c r="G5188" s="47"/>
      <c r="H5188" s="47"/>
      <c r="I5188" s="47"/>
    </row>
    <row r="5189" spans="1:9" x14ac:dyDescent="0.25">
      <c r="A5189" s="47"/>
      <c r="B5189" s="47"/>
      <c r="C5189" s="47"/>
      <c r="D5189" s="47"/>
      <c r="E5189" s="47"/>
      <c r="F5189" s="47"/>
      <c r="G5189" s="47"/>
      <c r="H5189" s="47"/>
      <c r="I5189" s="47"/>
    </row>
    <row r="5190" spans="1:9" x14ac:dyDescent="0.25">
      <c r="A5190" s="47"/>
      <c r="B5190" s="47"/>
      <c r="C5190" s="47"/>
      <c r="D5190" s="47"/>
      <c r="E5190" s="47"/>
      <c r="F5190" s="47"/>
      <c r="G5190" s="47"/>
      <c r="H5190" s="47"/>
      <c r="I5190" s="47"/>
    </row>
    <row r="5191" spans="1:9" x14ac:dyDescent="0.25">
      <c r="A5191" s="47"/>
      <c r="B5191" s="47"/>
      <c r="C5191" s="47"/>
      <c r="D5191" s="47"/>
      <c r="E5191" s="47"/>
      <c r="F5191" s="47"/>
      <c r="G5191" s="47"/>
      <c r="H5191" s="47"/>
      <c r="I5191" s="47"/>
    </row>
    <row r="5192" spans="1:9" x14ac:dyDescent="0.25">
      <c r="A5192" s="47"/>
      <c r="B5192" s="47"/>
      <c r="C5192" s="47"/>
      <c r="D5192" s="47"/>
      <c r="E5192" s="47"/>
      <c r="F5192" s="47"/>
      <c r="G5192" s="47"/>
      <c r="H5192" s="47"/>
      <c r="I5192" s="47"/>
    </row>
    <row r="5193" spans="1:9" x14ac:dyDescent="0.25">
      <c r="A5193" s="47"/>
      <c r="B5193" s="47"/>
      <c r="C5193" s="47"/>
      <c r="D5193" s="47"/>
      <c r="E5193" s="47"/>
      <c r="F5193" s="47"/>
      <c r="G5193" s="47"/>
      <c r="H5193" s="47"/>
      <c r="I5193" s="47"/>
    </row>
    <row r="5194" spans="1:9" x14ac:dyDescent="0.25">
      <c r="A5194" s="47"/>
      <c r="B5194" s="47"/>
      <c r="C5194" s="47"/>
      <c r="D5194" s="47"/>
      <c r="E5194" s="47"/>
      <c r="F5194" s="47"/>
      <c r="G5194" s="47"/>
      <c r="H5194" s="47"/>
      <c r="I5194" s="47"/>
    </row>
    <row r="5195" spans="1:9" x14ac:dyDescent="0.25">
      <c r="A5195" s="47"/>
      <c r="B5195" s="47"/>
      <c r="C5195" s="47"/>
      <c r="D5195" s="47"/>
      <c r="E5195" s="47"/>
      <c r="F5195" s="47"/>
      <c r="G5195" s="47"/>
      <c r="H5195" s="47"/>
      <c r="I5195" s="47"/>
    </row>
    <row r="5196" spans="1:9" x14ac:dyDescent="0.25">
      <c r="A5196" s="47"/>
      <c r="B5196" s="47"/>
      <c r="C5196" s="47"/>
      <c r="D5196" s="47"/>
      <c r="E5196" s="47"/>
      <c r="F5196" s="47"/>
      <c r="G5196" s="47"/>
      <c r="H5196" s="47"/>
      <c r="I5196" s="47"/>
    </row>
    <row r="5197" spans="1:9" x14ac:dyDescent="0.25">
      <c r="A5197" s="47"/>
      <c r="B5197" s="47"/>
      <c r="C5197" s="47"/>
      <c r="D5197" s="47"/>
      <c r="E5197" s="47"/>
      <c r="F5197" s="47"/>
      <c r="G5197" s="47"/>
      <c r="H5197" s="47"/>
      <c r="I5197" s="47"/>
    </row>
    <row r="5198" spans="1:9" x14ac:dyDescent="0.25">
      <c r="A5198" s="47"/>
      <c r="B5198" s="47"/>
      <c r="C5198" s="47"/>
      <c r="D5198" s="47"/>
      <c r="E5198" s="47"/>
      <c r="F5198" s="47"/>
      <c r="G5198" s="47"/>
      <c r="H5198" s="47"/>
      <c r="I5198" s="47"/>
    </row>
    <row r="5199" spans="1:9" x14ac:dyDescent="0.25">
      <c r="A5199" s="47"/>
      <c r="B5199" s="47"/>
      <c r="C5199" s="47"/>
      <c r="D5199" s="47"/>
      <c r="E5199" s="47"/>
      <c r="F5199" s="47"/>
      <c r="G5199" s="47"/>
      <c r="H5199" s="47"/>
      <c r="I5199" s="47"/>
    </row>
    <row r="5200" spans="1:9" x14ac:dyDescent="0.25">
      <c r="A5200" s="47"/>
      <c r="B5200" s="47"/>
      <c r="C5200" s="47"/>
      <c r="D5200" s="47"/>
      <c r="E5200" s="47"/>
      <c r="F5200" s="47"/>
      <c r="G5200" s="47"/>
      <c r="H5200" s="47"/>
      <c r="I5200" s="47"/>
    </row>
    <row r="5201" spans="1:9" x14ac:dyDescent="0.25">
      <c r="A5201" s="47"/>
      <c r="B5201" s="47"/>
      <c r="C5201" s="47"/>
      <c r="D5201" s="47"/>
      <c r="E5201" s="47"/>
      <c r="F5201" s="47"/>
      <c r="G5201" s="47"/>
      <c r="H5201" s="47"/>
      <c r="I5201" s="47"/>
    </row>
    <row r="5202" spans="1:9" x14ac:dyDescent="0.25">
      <c r="A5202" s="47"/>
      <c r="B5202" s="47"/>
      <c r="C5202" s="47"/>
      <c r="D5202" s="47"/>
      <c r="E5202" s="47"/>
      <c r="F5202" s="47"/>
      <c r="G5202" s="47"/>
      <c r="H5202" s="47"/>
      <c r="I5202" s="47"/>
    </row>
    <row r="5203" spans="1:9" x14ac:dyDescent="0.25">
      <c r="A5203" s="47"/>
      <c r="B5203" s="47"/>
      <c r="C5203" s="47"/>
      <c r="D5203" s="47"/>
      <c r="E5203" s="47"/>
      <c r="F5203" s="47"/>
      <c r="G5203" s="47"/>
      <c r="H5203" s="47"/>
      <c r="I5203" s="47"/>
    </row>
    <row r="5204" spans="1:9" x14ac:dyDescent="0.25">
      <c r="A5204" s="47"/>
      <c r="B5204" s="47"/>
      <c r="C5204" s="47"/>
      <c r="D5204" s="47"/>
      <c r="E5204" s="47"/>
      <c r="F5204" s="47"/>
      <c r="G5204" s="47"/>
      <c r="H5204" s="47"/>
      <c r="I5204" s="47"/>
    </row>
    <row r="5205" spans="1:9" x14ac:dyDescent="0.25">
      <c r="A5205" s="47"/>
      <c r="B5205" s="47"/>
      <c r="C5205" s="47"/>
      <c r="D5205" s="47"/>
      <c r="E5205" s="47"/>
      <c r="F5205" s="47"/>
      <c r="G5205" s="47"/>
      <c r="H5205" s="47"/>
      <c r="I5205" s="47"/>
    </row>
    <row r="5206" spans="1:9" x14ac:dyDescent="0.25">
      <c r="A5206" s="47"/>
      <c r="B5206" s="47"/>
      <c r="C5206" s="47"/>
      <c r="D5206" s="47"/>
      <c r="E5206" s="47"/>
      <c r="F5206" s="47"/>
      <c r="G5206" s="47"/>
      <c r="H5206" s="47"/>
      <c r="I5206" s="47"/>
    </row>
    <row r="5207" spans="1:9" x14ac:dyDescent="0.25">
      <c r="A5207" s="47"/>
      <c r="B5207" s="47"/>
      <c r="C5207" s="47"/>
      <c r="D5207" s="47"/>
      <c r="E5207" s="47"/>
      <c r="F5207" s="47"/>
      <c r="G5207" s="47"/>
      <c r="H5207" s="47"/>
      <c r="I5207" s="47"/>
    </row>
    <row r="5208" spans="1:9" x14ac:dyDescent="0.25">
      <c r="A5208" s="47"/>
      <c r="B5208" s="47"/>
      <c r="C5208" s="47"/>
      <c r="D5208" s="47"/>
      <c r="E5208" s="47"/>
      <c r="F5208" s="47"/>
      <c r="G5208" s="47"/>
      <c r="H5208" s="47"/>
      <c r="I5208" s="47"/>
    </row>
    <row r="5209" spans="1:9" x14ac:dyDescent="0.25">
      <c r="A5209" s="47"/>
      <c r="B5209" s="47"/>
      <c r="C5209" s="47"/>
      <c r="D5209" s="47"/>
      <c r="E5209" s="47"/>
      <c r="F5209" s="47"/>
      <c r="G5209" s="47"/>
      <c r="H5209" s="47"/>
      <c r="I5209" s="47"/>
    </row>
    <row r="5210" spans="1:9" x14ac:dyDescent="0.25">
      <c r="A5210" s="47"/>
      <c r="B5210" s="47"/>
      <c r="C5210" s="47"/>
      <c r="D5210" s="47"/>
      <c r="E5210" s="47"/>
      <c r="F5210" s="47"/>
      <c r="G5210" s="47"/>
      <c r="H5210" s="47"/>
      <c r="I5210" s="47"/>
    </row>
    <row r="5211" spans="1:9" x14ac:dyDescent="0.25">
      <c r="A5211" s="47"/>
      <c r="B5211" s="47"/>
      <c r="C5211" s="47"/>
      <c r="D5211" s="47"/>
      <c r="E5211" s="47"/>
      <c r="F5211" s="47"/>
      <c r="G5211" s="47"/>
      <c r="H5211" s="47"/>
      <c r="I5211" s="47"/>
    </row>
    <row r="5212" spans="1:9" x14ac:dyDescent="0.25">
      <c r="A5212" s="47"/>
      <c r="B5212" s="47"/>
      <c r="C5212" s="47"/>
      <c r="D5212" s="47"/>
      <c r="E5212" s="47"/>
      <c r="F5212" s="47"/>
      <c r="G5212" s="47"/>
      <c r="H5212" s="47"/>
      <c r="I5212" s="47"/>
    </row>
    <row r="5213" spans="1:9" x14ac:dyDescent="0.25">
      <c r="A5213" s="47"/>
      <c r="B5213" s="47"/>
      <c r="C5213" s="47"/>
      <c r="D5213" s="47"/>
      <c r="E5213" s="47"/>
      <c r="F5213" s="47"/>
      <c r="G5213" s="47"/>
      <c r="H5213" s="47"/>
      <c r="I5213" s="47"/>
    </row>
    <row r="5214" spans="1:9" x14ac:dyDescent="0.25">
      <c r="A5214" s="47"/>
      <c r="B5214" s="47"/>
      <c r="C5214" s="47"/>
      <c r="D5214" s="47"/>
      <c r="E5214" s="47"/>
      <c r="F5214" s="47"/>
      <c r="G5214" s="47"/>
      <c r="H5214" s="47"/>
      <c r="I5214" s="47"/>
    </row>
    <row r="5215" spans="1:9" x14ac:dyDescent="0.25">
      <c r="A5215" s="47"/>
      <c r="B5215" s="47"/>
      <c r="C5215" s="47"/>
      <c r="D5215" s="47"/>
      <c r="E5215" s="47"/>
      <c r="F5215" s="47"/>
      <c r="G5215" s="47"/>
      <c r="H5215" s="47"/>
      <c r="I5215" s="47"/>
    </row>
    <row r="5216" spans="1:9" x14ac:dyDescent="0.25">
      <c r="A5216" s="47"/>
      <c r="B5216" s="47"/>
      <c r="C5216" s="47"/>
      <c r="D5216" s="47"/>
      <c r="E5216" s="47"/>
      <c r="F5216" s="47"/>
      <c r="G5216" s="47"/>
      <c r="H5216" s="47"/>
      <c r="I5216" s="47"/>
    </row>
    <row r="5217" spans="1:9" x14ac:dyDescent="0.25">
      <c r="A5217" s="47"/>
      <c r="B5217" s="47"/>
      <c r="C5217" s="47"/>
      <c r="D5217" s="47"/>
      <c r="E5217" s="47"/>
      <c r="F5217" s="47"/>
      <c r="G5217" s="47"/>
      <c r="H5217" s="47"/>
      <c r="I5217" s="47"/>
    </row>
    <row r="5218" spans="1:9" x14ac:dyDescent="0.25">
      <c r="A5218" s="47"/>
      <c r="B5218" s="47"/>
      <c r="C5218" s="47"/>
      <c r="D5218" s="47"/>
      <c r="E5218" s="47"/>
      <c r="F5218" s="47"/>
      <c r="G5218" s="47"/>
      <c r="H5218" s="47"/>
      <c r="I5218" s="47"/>
    </row>
    <row r="5219" spans="1:9" x14ac:dyDescent="0.25">
      <c r="A5219" s="47"/>
      <c r="B5219" s="47"/>
      <c r="C5219" s="47"/>
      <c r="D5219" s="47"/>
      <c r="E5219" s="47"/>
      <c r="F5219" s="47"/>
      <c r="G5219" s="47"/>
      <c r="H5219" s="47"/>
      <c r="I5219" s="47"/>
    </row>
    <row r="5220" spans="1:9" x14ac:dyDescent="0.25">
      <c r="A5220" s="47"/>
      <c r="B5220" s="47"/>
      <c r="C5220" s="47"/>
      <c r="D5220" s="47"/>
      <c r="E5220" s="47"/>
      <c r="F5220" s="47"/>
      <c r="G5220" s="47"/>
      <c r="H5220" s="47"/>
      <c r="I5220" s="47"/>
    </row>
    <row r="5221" spans="1:9" x14ac:dyDescent="0.25">
      <c r="A5221" s="47"/>
      <c r="B5221" s="47"/>
      <c r="C5221" s="47"/>
      <c r="D5221" s="47"/>
      <c r="E5221" s="47"/>
      <c r="F5221" s="47"/>
      <c r="G5221" s="47"/>
      <c r="H5221" s="47"/>
      <c r="I5221" s="47"/>
    </row>
    <row r="5222" spans="1:9" x14ac:dyDescent="0.25">
      <c r="A5222" s="47"/>
      <c r="B5222" s="47"/>
      <c r="C5222" s="47"/>
      <c r="D5222" s="47"/>
      <c r="E5222" s="47"/>
      <c r="F5222" s="47"/>
      <c r="G5222" s="47"/>
      <c r="H5222" s="47"/>
      <c r="I5222" s="47"/>
    </row>
    <row r="5223" spans="1:9" x14ac:dyDescent="0.25">
      <c r="A5223" s="47"/>
      <c r="B5223" s="47"/>
      <c r="C5223" s="47"/>
      <c r="D5223" s="47"/>
      <c r="E5223" s="47"/>
      <c r="F5223" s="47"/>
      <c r="G5223" s="47"/>
      <c r="H5223" s="47"/>
      <c r="I5223" s="47"/>
    </row>
    <row r="5224" spans="1:9" x14ac:dyDescent="0.25">
      <c r="A5224" s="47"/>
      <c r="B5224" s="47"/>
      <c r="C5224" s="47"/>
      <c r="D5224" s="47"/>
      <c r="E5224" s="47"/>
      <c r="F5224" s="47"/>
      <c r="G5224" s="47"/>
      <c r="H5224" s="47"/>
      <c r="I5224" s="47"/>
    </row>
    <row r="5225" spans="1:9" x14ac:dyDescent="0.25">
      <c r="A5225" s="47"/>
      <c r="B5225" s="47"/>
      <c r="C5225" s="47"/>
      <c r="D5225" s="47"/>
      <c r="E5225" s="47"/>
      <c r="F5225" s="47"/>
      <c r="G5225" s="47"/>
      <c r="H5225" s="47"/>
      <c r="I5225" s="47"/>
    </row>
    <row r="5226" spans="1:9" x14ac:dyDescent="0.25">
      <c r="A5226" s="47"/>
      <c r="B5226" s="47"/>
      <c r="C5226" s="47"/>
      <c r="D5226" s="47"/>
      <c r="E5226" s="47"/>
      <c r="F5226" s="47"/>
      <c r="G5226" s="47"/>
      <c r="H5226" s="47"/>
      <c r="I5226" s="47"/>
    </row>
    <row r="5227" spans="1:9" x14ac:dyDescent="0.25">
      <c r="A5227" s="47"/>
      <c r="B5227" s="47"/>
      <c r="C5227" s="47"/>
      <c r="D5227" s="47"/>
      <c r="E5227" s="47"/>
      <c r="F5227" s="47"/>
      <c r="G5227" s="47"/>
      <c r="H5227" s="47"/>
      <c r="I5227" s="47"/>
    </row>
    <row r="5228" spans="1:9" x14ac:dyDescent="0.25">
      <c r="A5228" s="47"/>
      <c r="B5228" s="47"/>
      <c r="C5228" s="47"/>
      <c r="D5228" s="47"/>
      <c r="E5228" s="47"/>
      <c r="F5228" s="47"/>
      <c r="G5228" s="47"/>
      <c r="H5228" s="47"/>
      <c r="I5228" s="47"/>
    </row>
    <row r="5229" spans="1:9" x14ac:dyDescent="0.25">
      <c r="A5229" s="47"/>
      <c r="B5229" s="47"/>
      <c r="C5229" s="47"/>
      <c r="D5229" s="47"/>
      <c r="E5229" s="47"/>
      <c r="F5229" s="47"/>
      <c r="G5229" s="47"/>
      <c r="H5229" s="47"/>
      <c r="I5229" s="47"/>
    </row>
    <row r="5230" spans="1:9" x14ac:dyDescent="0.25">
      <c r="A5230" s="47"/>
      <c r="B5230" s="47"/>
      <c r="C5230" s="47"/>
      <c r="D5230" s="47"/>
      <c r="E5230" s="47"/>
      <c r="F5230" s="47"/>
      <c r="G5230" s="47"/>
      <c r="H5230" s="47"/>
      <c r="I5230" s="47"/>
    </row>
    <row r="5231" spans="1:9" x14ac:dyDescent="0.25">
      <c r="A5231" s="47"/>
      <c r="B5231" s="47"/>
      <c r="C5231" s="47"/>
      <c r="D5231" s="47"/>
      <c r="E5231" s="47"/>
      <c r="F5231" s="47"/>
      <c r="G5231" s="47"/>
      <c r="H5231" s="47"/>
      <c r="I5231" s="47"/>
    </row>
    <row r="5232" spans="1:9" x14ac:dyDescent="0.25">
      <c r="A5232" s="47"/>
      <c r="B5232" s="47"/>
      <c r="C5232" s="47"/>
      <c r="D5232" s="47"/>
      <c r="E5232" s="47"/>
      <c r="F5232" s="47"/>
      <c r="G5232" s="47"/>
      <c r="H5232" s="47"/>
      <c r="I5232" s="47"/>
    </row>
    <row r="5233" spans="1:9" x14ac:dyDescent="0.25">
      <c r="A5233" s="47"/>
      <c r="B5233" s="47"/>
      <c r="C5233" s="47"/>
      <c r="D5233" s="47"/>
      <c r="E5233" s="47"/>
      <c r="F5233" s="47"/>
      <c r="G5233" s="47"/>
      <c r="H5233" s="47"/>
      <c r="I5233" s="47"/>
    </row>
    <row r="5234" spans="1:9" x14ac:dyDescent="0.25">
      <c r="A5234" s="47"/>
      <c r="B5234" s="47"/>
      <c r="C5234" s="47"/>
      <c r="D5234" s="47"/>
      <c r="E5234" s="47"/>
      <c r="F5234" s="47"/>
      <c r="G5234" s="47"/>
      <c r="H5234" s="47"/>
      <c r="I5234" s="47"/>
    </row>
    <row r="5235" spans="1:9" x14ac:dyDescent="0.25">
      <c r="A5235" s="47"/>
      <c r="B5235" s="47"/>
      <c r="C5235" s="47"/>
      <c r="D5235" s="47"/>
      <c r="E5235" s="47"/>
      <c r="F5235" s="47"/>
      <c r="G5235" s="47"/>
      <c r="H5235" s="47"/>
      <c r="I5235" s="47"/>
    </row>
    <row r="5236" spans="1:9" x14ac:dyDescent="0.25">
      <c r="A5236" s="47"/>
      <c r="B5236" s="47"/>
      <c r="C5236" s="47"/>
      <c r="D5236" s="47"/>
      <c r="E5236" s="47"/>
      <c r="F5236" s="47"/>
      <c r="G5236" s="47"/>
      <c r="H5236" s="47"/>
      <c r="I5236" s="47"/>
    </row>
    <row r="5237" spans="1:9" x14ac:dyDescent="0.25">
      <c r="A5237" s="47"/>
      <c r="B5237" s="47"/>
      <c r="C5237" s="47"/>
      <c r="D5237" s="47"/>
      <c r="E5237" s="47"/>
      <c r="F5237" s="47"/>
      <c r="G5237" s="47"/>
      <c r="H5237" s="47"/>
      <c r="I5237" s="47"/>
    </row>
    <row r="5238" spans="1:9" x14ac:dyDescent="0.25">
      <c r="A5238" s="47"/>
      <c r="B5238" s="47"/>
      <c r="C5238" s="47"/>
      <c r="D5238" s="47"/>
      <c r="E5238" s="47"/>
      <c r="F5238" s="47"/>
      <c r="G5238" s="47"/>
      <c r="H5238" s="47"/>
      <c r="I5238" s="47"/>
    </row>
    <row r="5239" spans="1:9" x14ac:dyDescent="0.25">
      <c r="A5239" s="47"/>
      <c r="B5239" s="47"/>
      <c r="C5239" s="47"/>
      <c r="D5239" s="47"/>
      <c r="E5239" s="47"/>
      <c r="F5239" s="47"/>
      <c r="G5239" s="47"/>
      <c r="H5239" s="47"/>
      <c r="I5239" s="47"/>
    </row>
    <row r="5240" spans="1:9" x14ac:dyDescent="0.25">
      <c r="A5240" s="47"/>
      <c r="B5240" s="47"/>
      <c r="C5240" s="47"/>
      <c r="D5240" s="47"/>
      <c r="E5240" s="47"/>
      <c r="F5240" s="47"/>
      <c r="G5240" s="47"/>
      <c r="H5240" s="47"/>
      <c r="I5240" s="47"/>
    </row>
    <row r="5241" spans="1:9" x14ac:dyDescent="0.25">
      <c r="A5241" s="47"/>
      <c r="B5241" s="47"/>
      <c r="C5241" s="47"/>
      <c r="D5241" s="47"/>
      <c r="E5241" s="47"/>
      <c r="F5241" s="47"/>
      <c r="G5241" s="47"/>
      <c r="H5241" s="47"/>
      <c r="I5241" s="47"/>
    </row>
    <row r="5242" spans="1:9" x14ac:dyDescent="0.25">
      <c r="A5242" s="47"/>
      <c r="B5242" s="47"/>
      <c r="C5242" s="47"/>
      <c r="D5242" s="47"/>
      <c r="E5242" s="47"/>
      <c r="F5242" s="47"/>
      <c r="G5242" s="47"/>
      <c r="H5242" s="47"/>
      <c r="I5242" s="47"/>
    </row>
    <row r="5243" spans="1:9" x14ac:dyDescent="0.25">
      <c r="A5243" s="47"/>
      <c r="B5243" s="47"/>
      <c r="C5243" s="47"/>
      <c r="D5243" s="47"/>
      <c r="E5243" s="47"/>
      <c r="F5243" s="47"/>
      <c r="G5243" s="47"/>
      <c r="H5243" s="47"/>
      <c r="I5243" s="47"/>
    </row>
    <row r="5244" spans="1:9" x14ac:dyDescent="0.25">
      <c r="A5244" s="47"/>
      <c r="B5244" s="47"/>
      <c r="C5244" s="47"/>
      <c r="D5244" s="47"/>
      <c r="E5244" s="47"/>
      <c r="F5244" s="47"/>
      <c r="G5244" s="47"/>
      <c r="H5244" s="47"/>
      <c r="I5244" s="47"/>
    </row>
    <row r="5245" spans="1:9" x14ac:dyDescent="0.25">
      <c r="A5245" s="47"/>
      <c r="B5245" s="47"/>
      <c r="C5245" s="47"/>
      <c r="D5245" s="47"/>
      <c r="E5245" s="47"/>
      <c r="F5245" s="47"/>
      <c r="G5245" s="47"/>
      <c r="H5245" s="47"/>
      <c r="I5245" s="47"/>
    </row>
    <row r="5246" spans="1:9" x14ac:dyDescent="0.25">
      <c r="A5246" s="47"/>
      <c r="B5246" s="47"/>
      <c r="C5246" s="47"/>
      <c r="D5246" s="47"/>
      <c r="E5246" s="47"/>
      <c r="F5246" s="47"/>
      <c r="G5246" s="47"/>
      <c r="H5246" s="47"/>
      <c r="I5246" s="47"/>
    </row>
    <row r="5247" spans="1:9" x14ac:dyDescent="0.25">
      <c r="A5247" s="47"/>
      <c r="B5247" s="47"/>
      <c r="C5247" s="47"/>
      <c r="D5247" s="47"/>
      <c r="E5247" s="47"/>
      <c r="F5247" s="47"/>
      <c r="G5247" s="47"/>
      <c r="H5247" s="47"/>
      <c r="I5247" s="47"/>
    </row>
    <row r="5248" spans="1:9" x14ac:dyDescent="0.25">
      <c r="A5248" s="47"/>
      <c r="B5248" s="47"/>
      <c r="C5248" s="47"/>
      <c r="D5248" s="47"/>
      <c r="E5248" s="47"/>
      <c r="F5248" s="47"/>
      <c r="G5248" s="47"/>
      <c r="H5248" s="47"/>
      <c r="I5248" s="47"/>
    </row>
    <row r="5249" spans="1:9" x14ac:dyDescent="0.25">
      <c r="A5249" s="47"/>
      <c r="B5249" s="47"/>
      <c r="C5249" s="47"/>
      <c r="D5249" s="47"/>
      <c r="E5249" s="47"/>
      <c r="F5249" s="47"/>
      <c r="G5249" s="47"/>
      <c r="H5249" s="47"/>
      <c r="I5249" s="47"/>
    </row>
    <row r="5250" spans="1:9" x14ac:dyDescent="0.25">
      <c r="A5250" s="47"/>
      <c r="B5250" s="47"/>
      <c r="C5250" s="47"/>
      <c r="D5250" s="47"/>
      <c r="E5250" s="47"/>
      <c r="F5250" s="47"/>
      <c r="G5250" s="47"/>
      <c r="H5250" s="47"/>
      <c r="I5250" s="47"/>
    </row>
    <row r="5251" spans="1:9" x14ac:dyDescent="0.25">
      <c r="A5251" s="47"/>
      <c r="B5251" s="47"/>
      <c r="C5251" s="47"/>
      <c r="D5251" s="47"/>
      <c r="E5251" s="47"/>
      <c r="F5251" s="47"/>
      <c r="G5251" s="47"/>
      <c r="H5251" s="47"/>
      <c r="I5251" s="47"/>
    </row>
    <row r="5252" spans="1:9" x14ac:dyDescent="0.25">
      <c r="A5252" s="47"/>
      <c r="B5252" s="47"/>
      <c r="C5252" s="47"/>
      <c r="D5252" s="47"/>
      <c r="E5252" s="47"/>
      <c r="F5252" s="47"/>
      <c r="G5252" s="47"/>
      <c r="H5252" s="47"/>
      <c r="I5252" s="47"/>
    </row>
    <row r="5253" spans="1:9" x14ac:dyDescent="0.25">
      <c r="A5253" s="47"/>
      <c r="B5253" s="47"/>
      <c r="C5253" s="47"/>
      <c r="D5253" s="47"/>
      <c r="E5253" s="47"/>
      <c r="F5253" s="47"/>
      <c r="G5253" s="47"/>
      <c r="H5253" s="47"/>
      <c r="I5253" s="47"/>
    </row>
    <row r="5254" spans="1:9" x14ac:dyDescent="0.25">
      <c r="A5254" s="47"/>
      <c r="B5254" s="47"/>
      <c r="C5254" s="47"/>
      <c r="D5254" s="47"/>
      <c r="E5254" s="47"/>
      <c r="F5254" s="47"/>
      <c r="G5254" s="47"/>
      <c r="H5254" s="47"/>
      <c r="I5254" s="47"/>
    </row>
    <row r="5255" spans="1:9" x14ac:dyDescent="0.25">
      <c r="A5255" s="47"/>
      <c r="B5255" s="47"/>
      <c r="C5255" s="47"/>
      <c r="D5255" s="47"/>
      <c r="E5255" s="47"/>
      <c r="F5255" s="47"/>
      <c r="G5255" s="47"/>
      <c r="H5255" s="47"/>
      <c r="I5255" s="47"/>
    </row>
    <row r="5256" spans="1:9" x14ac:dyDescent="0.25">
      <c r="A5256" s="47"/>
      <c r="B5256" s="47"/>
      <c r="C5256" s="47"/>
      <c r="D5256" s="47"/>
      <c r="E5256" s="47"/>
      <c r="F5256" s="47"/>
      <c r="G5256" s="47"/>
      <c r="H5256" s="47"/>
      <c r="I5256" s="47"/>
    </row>
    <row r="5257" spans="1:9" x14ac:dyDescent="0.25">
      <c r="A5257" s="47"/>
      <c r="B5257" s="47"/>
      <c r="C5257" s="47"/>
      <c r="D5257" s="47"/>
      <c r="E5257" s="47"/>
      <c r="F5257" s="47"/>
      <c r="G5257" s="47"/>
      <c r="H5257" s="47"/>
      <c r="I5257" s="47"/>
    </row>
    <row r="5258" spans="1:9" x14ac:dyDescent="0.25">
      <c r="A5258" s="47"/>
      <c r="B5258" s="47"/>
      <c r="C5258" s="47"/>
      <c r="D5258" s="47"/>
      <c r="E5258" s="47"/>
      <c r="F5258" s="47"/>
      <c r="G5258" s="47"/>
      <c r="H5258" s="47"/>
      <c r="I5258" s="47"/>
    </row>
    <row r="5259" spans="1:9" x14ac:dyDescent="0.25">
      <c r="A5259" s="47"/>
      <c r="B5259" s="47"/>
      <c r="C5259" s="47"/>
      <c r="D5259" s="47"/>
      <c r="E5259" s="47"/>
      <c r="F5259" s="47"/>
      <c r="G5259" s="47"/>
      <c r="H5259" s="47"/>
      <c r="I5259" s="47"/>
    </row>
    <row r="5260" spans="1:9" x14ac:dyDescent="0.25">
      <c r="A5260" s="47"/>
      <c r="B5260" s="47"/>
      <c r="C5260" s="47"/>
      <c r="D5260" s="47"/>
      <c r="E5260" s="47"/>
      <c r="F5260" s="47"/>
      <c r="G5260" s="47"/>
      <c r="H5260" s="47"/>
      <c r="I5260" s="47"/>
    </row>
    <row r="5261" spans="1:9" x14ac:dyDescent="0.25">
      <c r="A5261" s="47"/>
      <c r="B5261" s="47"/>
      <c r="C5261" s="47"/>
      <c r="D5261" s="47"/>
      <c r="E5261" s="47"/>
      <c r="F5261" s="47"/>
      <c r="G5261" s="47"/>
      <c r="H5261" s="47"/>
      <c r="I5261" s="47"/>
    </row>
    <row r="5262" spans="1:9" x14ac:dyDescent="0.25">
      <c r="A5262" s="47"/>
      <c r="B5262" s="47"/>
      <c r="C5262" s="47"/>
      <c r="D5262" s="47"/>
      <c r="E5262" s="47"/>
      <c r="F5262" s="47"/>
      <c r="G5262" s="47"/>
      <c r="H5262" s="47"/>
      <c r="I5262" s="47"/>
    </row>
    <row r="5263" spans="1:9" x14ac:dyDescent="0.25">
      <c r="A5263" s="47"/>
      <c r="B5263" s="47"/>
      <c r="C5263" s="47"/>
      <c r="D5263" s="47"/>
      <c r="E5263" s="47"/>
      <c r="F5263" s="47"/>
      <c r="G5263" s="47"/>
      <c r="H5263" s="47"/>
      <c r="I5263" s="47"/>
    </row>
    <row r="5264" spans="1:9" x14ac:dyDescent="0.25">
      <c r="A5264" s="47"/>
      <c r="B5264" s="47"/>
      <c r="C5264" s="47"/>
      <c r="D5264" s="47"/>
      <c r="E5264" s="47"/>
      <c r="F5264" s="47"/>
      <c r="G5264" s="47"/>
      <c r="H5264" s="47"/>
      <c r="I5264" s="47"/>
    </row>
    <row r="5265" spans="1:9" x14ac:dyDescent="0.25">
      <c r="A5265" s="47"/>
      <c r="B5265" s="47"/>
      <c r="C5265" s="47"/>
      <c r="D5265" s="47"/>
      <c r="E5265" s="47"/>
      <c r="F5265" s="47"/>
      <c r="G5265" s="47"/>
      <c r="H5265" s="47"/>
      <c r="I5265" s="47"/>
    </row>
    <row r="5266" spans="1:9" x14ac:dyDescent="0.25">
      <c r="A5266" s="47"/>
      <c r="B5266" s="47"/>
      <c r="C5266" s="47"/>
      <c r="D5266" s="47"/>
      <c r="E5266" s="47"/>
      <c r="F5266" s="47"/>
      <c r="G5266" s="47"/>
      <c r="H5266" s="47"/>
      <c r="I5266" s="47"/>
    </row>
    <row r="5267" spans="1:9" x14ac:dyDescent="0.25">
      <c r="A5267" s="47"/>
      <c r="B5267" s="47"/>
      <c r="C5267" s="47"/>
      <c r="D5267" s="47"/>
      <c r="E5267" s="47"/>
      <c r="F5267" s="47"/>
      <c r="G5267" s="47"/>
      <c r="H5267" s="47"/>
      <c r="I5267" s="47"/>
    </row>
    <row r="5268" spans="1:9" x14ac:dyDescent="0.25">
      <c r="A5268" s="47"/>
      <c r="B5268" s="47"/>
      <c r="C5268" s="47"/>
      <c r="D5268" s="47"/>
      <c r="E5268" s="47"/>
      <c r="F5268" s="47"/>
      <c r="G5268" s="47"/>
      <c r="H5268" s="47"/>
      <c r="I5268" s="47"/>
    </row>
    <row r="5269" spans="1:9" x14ac:dyDescent="0.25">
      <c r="A5269" s="47"/>
      <c r="B5269" s="47"/>
      <c r="C5269" s="47"/>
      <c r="D5269" s="47"/>
      <c r="E5269" s="47"/>
      <c r="F5269" s="47"/>
      <c r="G5269" s="47"/>
      <c r="H5269" s="47"/>
      <c r="I5269" s="47"/>
    </row>
    <row r="5270" spans="1:9" x14ac:dyDescent="0.25">
      <c r="A5270" s="47"/>
      <c r="B5270" s="47"/>
      <c r="C5270" s="47"/>
      <c r="D5270" s="47"/>
      <c r="E5270" s="47"/>
      <c r="F5270" s="47"/>
      <c r="G5270" s="47"/>
      <c r="H5270" s="47"/>
      <c r="I5270" s="47"/>
    </row>
    <row r="5271" spans="1:9" x14ac:dyDescent="0.25">
      <c r="A5271" s="47"/>
      <c r="B5271" s="47"/>
      <c r="C5271" s="47"/>
      <c r="D5271" s="47"/>
      <c r="E5271" s="47"/>
      <c r="F5271" s="47"/>
      <c r="G5271" s="47"/>
      <c r="H5271" s="47"/>
      <c r="I5271" s="47"/>
    </row>
    <row r="5272" spans="1:9" x14ac:dyDescent="0.25">
      <c r="A5272" s="47"/>
      <c r="B5272" s="47"/>
      <c r="C5272" s="47"/>
      <c r="D5272" s="47"/>
      <c r="E5272" s="47"/>
      <c r="F5272" s="47"/>
      <c r="G5272" s="47"/>
      <c r="H5272" s="47"/>
      <c r="I5272" s="47"/>
    </row>
    <row r="5273" spans="1:9" x14ac:dyDescent="0.25">
      <c r="A5273" s="47"/>
      <c r="B5273" s="47"/>
      <c r="C5273" s="47"/>
      <c r="D5273" s="47"/>
      <c r="E5273" s="47"/>
      <c r="F5273" s="47"/>
      <c r="G5273" s="47"/>
      <c r="H5273" s="47"/>
      <c r="I5273" s="47"/>
    </row>
    <row r="5274" spans="1:9" x14ac:dyDescent="0.25">
      <c r="A5274" s="47"/>
      <c r="B5274" s="47"/>
      <c r="C5274" s="47"/>
      <c r="D5274" s="47"/>
      <c r="E5274" s="47"/>
      <c r="F5274" s="47"/>
      <c r="G5274" s="47"/>
      <c r="H5274" s="47"/>
      <c r="I5274" s="47"/>
    </row>
    <row r="5275" spans="1:9" x14ac:dyDescent="0.25">
      <c r="A5275" s="47"/>
      <c r="B5275" s="47"/>
      <c r="C5275" s="47"/>
      <c r="D5275" s="47"/>
      <c r="E5275" s="47"/>
      <c r="F5275" s="47"/>
      <c r="G5275" s="47"/>
      <c r="H5275" s="47"/>
      <c r="I5275" s="47"/>
    </row>
    <row r="5276" spans="1:9" x14ac:dyDescent="0.25">
      <c r="A5276" s="47"/>
      <c r="B5276" s="47"/>
      <c r="C5276" s="47"/>
      <c r="D5276" s="47"/>
      <c r="E5276" s="47"/>
      <c r="F5276" s="47"/>
      <c r="G5276" s="47"/>
      <c r="H5276" s="47"/>
      <c r="I5276" s="47"/>
    </row>
    <row r="5277" spans="1:9" x14ac:dyDescent="0.25">
      <c r="A5277" s="47"/>
      <c r="B5277" s="47"/>
      <c r="C5277" s="47"/>
      <c r="D5277" s="47"/>
      <c r="E5277" s="47"/>
      <c r="F5277" s="47"/>
      <c r="G5277" s="47"/>
      <c r="H5277" s="47"/>
      <c r="I5277" s="47"/>
    </row>
    <row r="5278" spans="1:9" x14ac:dyDescent="0.25">
      <c r="A5278" s="47"/>
      <c r="B5278" s="47"/>
      <c r="C5278" s="47"/>
      <c r="D5278" s="47"/>
      <c r="E5278" s="47"/>
      <c r="F5278" s="47"/>
      <c r="G5278" s="47"/>
      <c r="H5278" s="47"/>
      <c r="I5278" s="47"/>
    </row>
    <row r="5279" spans="1:9" x14ac:dyDescent="0.25">
      <c r="A5279" s="47"/>
      <c r="B5279" s="47"/>
      <c r="C5279" s="47"/>
      <c r="D5279" s="47"/>
      <c r="E5279" s="47"/>
      <c r="F5279" s="47"/>
      <c r="G5279" s="47"/>
      <c r="H5279" s="47"/>
      <c r="I5279" s="47"/>
    </row>
    <row r="5280" spans="1:9" x14ac:dyDescent="0.25">
      <c r="A5280" s="47"/>
      <c r="B5280" s="47"/>
      <c r="C5280" s="47"/>
      <c r="D5280" s="47"/>
      <c r="E5280" s="47"/>
      <c r="F5280" s="47"/>
      <c r="G5280" s="47"/>
      <c r="H5280" s="47"/>
      <c r="I5280" s="47"/>
    </row>
    <row r="5281" spans="1:9" x14ac:dyDescent="0.25">
      <c r="A5281" s="47"/>
      <c r="B5281" s="47"/>
      <c r="C5281" s="47"/>
      <c r="D5281" s="47"/>
      <c r="E5281" s="47"/>
      <c r="F5281" s="47"/>
      <c r="G5281" s="47"/>
      <c r="H5281" s="47"/>
      <c r="I5281" s="47"/>
    </row>
    <row r="5282" spans="1:9" x14ac:dyDescent="0.25">
      <c r="A5282" s="47"/>
      <c r="B5282" s="47"/>
      <c r="C5282" s="47"/>
      <c r="D5282" s="47"/>
      <c r="E5282" s="47"/>
      <c r="F5282" s="47"/>
      <c r="G5282" s="47"/>
      <c r="H5282" s="47"/>
      <c r="I5282" s="47"/>
    </row>
    <row r="5283" spans="1:9" x14ac:dyDescent="0.25">
      <c r="A5283" s="47"/>
      <c r="B5283" s="47"/>
      <c r="C5283" s="47"/>
      <c r="D5283" s="47"/>
      <c r="E5283" s="47"/>
      <c r="F5283" s="47"/>
      <c r="G5283" s="47"/>
      <c r="H5283" s="47"/>
      <c r="I5283" s="47"/>
    </row>
    <row r="5284" spans="1:9" x14ac:dyDescent="0.25">
      <c r="A5284" s="47"/>
      <c r="B5284" s="47"/>
      <c r="C5284" s="47"/>
      <c r="D5284" s="47"/>
      <c r="E5284" s="47"/>
      <c r="F5284" s="47"/>
      <c r="G5284" s="47"/>
      <c r="H5284" s="47"/>
      <c r="I5284" s="47"/>
    </row>
    <row r="5285" spans="1:9" x14ac:dyDescent="0.25">
      <c r="A5285" s="47"/>
      <c r="B5285" s="47"/>
      <c r="C5285" s="47"/>
      <c r="D5285" s="47"/>
      <c r="E5285" s="47"/>
      <c r="F5285" s="47"/>
      <c r="G5285" s="47"/>
      <c r="H5285" s="47"/>
      <c r="I5285" s="47"/>
    </row>
    <row r="5286" spans="1:9" x14ac:dyDescent="0.25">
      <c r="A5286" s="47"/>
      <c r="B5286" s="47"/>
      <c r="C5286" s="47"/>
      <c r="D5286" s="47"/>
      <c r="E5286" s="47"/>
      <c r="F5286" s="47"/>
      <c r="G5286" s="47"/>
      <c r="H5286" s="47"/>
      <c r="I5286" s="47"/>
    </row>
    <row r="5287" spans="1:9" x14ac:dyDescent="0.25">
      <c r="A5287" s="47"/>
      <c r="B5287" s="47"/>
      <c r="C5287" s="47"/>
      <c r="D5287" s="47"/>
      <c r="E5287" s="47"/>
      <c r="F5287" s="47"/>
      <c r="G5287" s="47"/>
      <c r="H5287" s="47"/>
      <c r="I5287" s="47"/>
    </row>
    <row r="5288" spans="1:9" x14ac:dyDescent="0.25">
      <c r="A5288" s="47"/>
      <c r="B5288" s="47"/>
      <c r="C5288" s="47"/>
      <c r="D5288" s="47"/>
      <c r="E5288" s="47"/>
      <c r="F5288" s="47"/>
      <c r="G5288" s="47"/>
      <c r="H5288" s="47"/>
      <c r="I5288" s="47"/>
    </row>
    <row r="5289" spans="1:9" x14ac:dyDescent="0.25">
      <c r="A5289" s="47"/>
      <c r="B5289" s="47"/>
      <c r="C5289" s="47"/>
      <c r="D5289" s="47"/>
      <c r="E5289" s="47"/>
      <c r="F5289" s="47"/>
      <c r="G5289" s="47"/>
      <c r="H5289" s="47"/>
      <c r="I5289" s="47"/>
    </row>
    <row r="5290" spans="1:9" x14ac:dyDescent="0.25">
      <c r="A5290" s="47"/>
      <c r="B5290" s="47"/>
      <c r="C5290" s="47"/>
      <c r="D5290" s="47"/>
      <c r="E5290" s="47"/>
      <c r="F5290" s="47"/>
      <c r="G5290" s="47"/>
      <c r="H5290" s="47"/>
      <c r="I5290" s="47"/>
    </row>
    <row r="5291" spans="1:9" x14ac:dyDescent="0.25">
      <c r="A5291" s="47"/>
      <c r="B5291" s="47"/>
      <c r="C5291" s="47"/>
      <c r="D5291" s="47"/>
      <c r="E5291" s="47"/>
      <c r="F5291" s="47"/>
      <c r="G5291" s="47"/>
      <c r="H5291" s="47"/>
      <c r="I5291" s="47"/>
    </row>
    <row r="5292" spans="1:9" x14ac:dyDescent="0.25">
      <c r="A5292" s="47"/>
      <c r="B5292" s="47"/>
      <c r="C5292" s="47"/>
      <c r="D5292" s="47"/>
      <c r="E5292" s="47"/>
      <c r="F5292" s="47"/>
      <c r="G5292" s="47"/>
      <c r="H5292" s="47"/>
      <c r="I5292" s="47"/>
    </row>
    <row r="5293" spans="1:9" x14ac:dyDescent="0.25">
      <c r="A5293" s="47"/>
      <c r="B5293" s="47"/>
      <c r="C5293" s="47"/>
      <c r="D5293" s="47"/>
      <c r="E5293" s="47"/>
      <c r="F5293" s="47"/>
      <c r="G5293" s="47"/>
      <c r="H5293" s="47"/>
      <c r="I5293" s="47"/>
    </row>
    <row r="5294" spans="1:9" x14ac:dyDescent="0.25">
      <c r="A5294" s="47"/>
      <c r="B5294" s="47"/>
      <c r="C5294" s="47"/>
      <c r="D5294" s="47"/>
      <c r="E5294" s="47"/>
      <c r="F5294" s="47"/>
      <c r="G5294" s="47"/>
      <c r="H5294" s="47"/>
      <c r="I5294" s="47"/>
    </row>
    <row r="5295" spans="1:9" x14ac:dyDescent="0.25">
      <c r="A5295" s="47"/>
      <c r="B5295" s="47"/>
      <c r="C5295" s="47"/>
      <c r="D5295" s="47"/>
      <c r="E5295" s="47"/>
      <c r="F5295" s="47"/>
      <c r="G5295" s="47"/>
      <c r="H5295" s="47"/>
      <c r="I5295" s="47"/>
    </row>
    <row r="5296" spans="1:9" x14ac:dyDescent="0.25">
      <c r="A5296" s="47"/>
      <c r="B5296" s="47"/>
      <c r="C5296" s="47"/>
      <c r="D5296" s="47"/>
      <c r="E5296" s="47"/>
      <c r="F5296" s="47"/>
      <c r="G5296" s="47"/>
      <c r="H5296" s="47"/>
      <c r="I5296" s="47"/>
    </row>
    <row r="5297" spans="1:9" x14ac:dyDescent="0.25">
      <c r="A5297" s="47"/>
      <c r="B5297" s="47"/>
      <c r="C5297" s="47"/>
      <c r="D5297" s="47"/>
      <c r="E5297" s="47"/>
      <c r="F5297" s="47"/>
      <c r="G5297" s="47"/>
      <c r="H5297" s="47"/>
      <c r="I5297" s="47"/>
    </row>
    <row r="5298" spans="1:9" x14ac:dyDescent="0.25">
      <c r="A5298" s="47"/>
      <c r="B5298" s="47"/>
      <c r="C5298" s="47"/>
      <c r="D5298" s="47"/>
      <c r="E5298" s="47"/>
      <c r="F5298" s="47"/>
      <c r="G5298" s="47"/>
      <c r="H5298" s="47"/>
      <c r="I5298" s="47"/>
    </row>
    <row r="5299" spans="1:9" x14ac:dyDescent="0.25">
      <c r="A5299" s="47"/>
      <c r="B5299" s="47"/>
      <c r="C5299" s="47"/>
      <c r="D5299" s="47"/>
      <c r="E5299" s="47"/>
      <c r="F5299" s="47"/>
      <c r="G5299" s="47"/>
      <c r="H5299" s="47"/>
      <c r="I5299" s="47"/>
    </row>
    <row r="5300" spans="1:9" x14ac:dyDescent="0.25">
      <c r="A5300" s="47"/>
      <c r="B5300" s="47"/>
      <c r="C5300" s="47"/>
      <c r="D5300" s="47"/>
      <c r="E5300" s="47"/>
      <c r="F5300" s="47"/>
      <c r="G5300" s="47"/>
      <c r="H5300" s="47"/>
      <c r="I5300" s="47"/>
    </row>
    <row r="5301" spans="1:9" x14ac:dyDescent="0.25">
      <c r="A5301" s="47"/>
      <c r="B5301" s="47"/>
      <c r="C5301" s="47"/>
      <c r="D5301" s="47"/>
      <c r="E5301" s="47"/>
      <c r="F5301" s="47"/>
      <c r="G5301" s="47"/>
      <c r="H5301" s="47"/>
      <c r="I5301" s="47"/>
    </row>
    <row r="5302" spans="1:9" x14ac:dyDescent="0.25">
      <c r="A5302" s="47"/>
      <c r="B5302" s="47"/>
      <c r="C5302" s="47"/>
      <c r="D5302" s="47"/>
      <c r="E5302" s="47"/>
      <c r="F5302" s="47"/>
      <c r="G5302" s="47"/>
      <c r="H5302" s="47"/>
      <c r="I5302" s="47"/>
    </row>
    <row r="5303" spans="1:9" x14ac:dyDescent="0.25">
      <c r="A5303" s="47"/>
      <c r="B5303" s="47"/>
      <c r="C5303" s="47"/>
      <c r="D5303" s="47"/>
      <c r="E5303" s="47"/>
      <c r="F5303" s="47"/>
      <c r="G5303" s="47"/>
      <c r="H5303" s="47"/>
      <c r="I5303" s="47"/>
    </row>
    <row r="5304" spans="1:9" x14ac:dyDescent="0.25">
      <c r="A5304" s="47"/>
      <c r="B5304" s="47"/>
      <c r="C5304" s="47"/>
      <c r="D5304" s="47"/>
      <c r="E5304" s="47"/>
      <c r="F5304" s="47"/>
      <c r="G5304" s="47"/>
      <c r="H5304" s="47"/>
      <c r="I5304" s="47"/>
    </row>
    <row r="5305" spans="1:9" x14ac:dyDescent="0.25">
      <c r="A5305" s="47"/>
      <c r="B5305" s="47"/>
      <c r="C5305" s="47"/>
      <c r="D5305" s="47"/>
      <c r="E5305" s="47"/>
      <c r="F5305" s="47"/>
      <c r="G5305" s="47"/>
      <c r="H5305" s="47"/>
      <c r="I5305" s="47"/>
    </row>
    <row r="5306" spans="1:9" x14ac:dyDescent="0.25">
      <c r="A5306" s="47"/>
      <c r="B5306" s="47"/>
      <c r="C5306" s="47"/>
      <c r="D5306" s="47"/>
      <c r="E5306" s="47"/>
      <c r="F5306" s="47"/>
      <c r="G5306" s="47"/>
      <c r="H5306" s="47"/>
      <c r="I5306" s="47"/>
    </row>
    <row r="5307" spans="1:9" x14ac:dyDescent="0.25">
      <c r="A5307" s="47"/>
      <c r="B5307" s="47"/>
      <c r="C5307" s="47"/>
      <c r="D5307" s="47"/>
      <c r="E5307" s="47"/>
      <c r="F5307" s="47"/>
      <c r="G5307" s="47"/>
      <c r="H5307" s="47"/>
      <c r="I5307" s="47"/>
    </row>
    <row r="5308" spans="1:9" x14ac:dyDescent="0.25">
      <c r="A5308" s="47"/>
      <c r="B5308" s="47"/>
      <c r="C5308" s="47"/>
      <c r="D5308" s="47"/>
      <c r="E5308" s="47"/>
      <c r="F5308" s="47"/>
      <c r="G5308" s="47"/>
      <c r="H5308" s="47"/>
      <c r="I5308" s="47"/>
    </row>
    <row r="5309" spans="1:9" x14ac:dyDescent="0.25">
      <c r="A5309" s="47"/>
      <c r="B5309" s="47"/>
      <c r="C5309" s="47"/>
      <c r="D5309" s="47"/>
      <c r="E5309" s="47"/>
      <c r="F5309" s="47"/>
      <c r="G5309" s="47"/>
      <c r="H5309" s="47"/>
      <c r="I5309" s="47"/>
    </row>
    <row r="5310" spans="1:9" x14ac:dyDescent="0.25">
      <c r="A5310" s="47"/>
      <c r="B5310" s="47"/>
      <c r="C5310" s="47"/>
      <c r="D5310" s="47"/>
      <c r="E5310" s="47"/>
      <c r="F5310" s="47"/>
      <c r="G5310" s="47"/>
      <c r="H5310" s="47"/>
      <c r="I5310" s="47"/>
    </row>
    <row r="5311" spans="1:9" x14ac:dyDescent="0.25">
      <c r="A5311" s="47"/>
      <c r="B5311" s="47"/>
      <c r="C5311" s="47"/>
      <c r="D5311" s="47"/>
      <c r="E5311" s="47"/>
      <c r="F5311" s="47"/>
      <c r="G5311" s="47"/>
      <c r="H5311" s="47"/>
      <c r="I5311" s="47"/>
    </row>
    <row r="5312" spans="1:9" x14ac:dyDescent="0.25">
      <c r="A5312" s="47"/>
      <c r="B5312" s="47"/>
      <c r="C5312" s="47"/>
      <c r="D5312" s="47"/>
      <c r="E5312" s="47"/>
      <c r="F5312" s="47"/>
      <c r="G5312" s="47"/>
      <c r="H5312" s="47"/>
      <c r="I5312" s="47"/>
    </row>
    <row r="5313" spans="1:9" x14ac:dyDescent="0.25">
      <c r="A5313" s="47"/>
      <c r="B5313" s="47"/>
      <c r="C5313" s="47"/>
      <c r="D5313" s="47"/>
      <c r="E5313" s="47"/>
      <c r="F5313" s="47"/>
      <c r="G5313" s="47"/>
      <c r="H5313" s="47"/>
      <c r="I5313" s="47"/>
    </row>
    <row r="5314" spans="1:9" x14ac:dyDescent="0.25">
      <c r="A5314" s="47"/>
      <c r="B5314" s="47"/>
      <c r="C5314" s="47"/>
      <c r="D5314" s="47"/>
      <c r="E5314" s="47"/>
      <c r="F5314" s="47"/>
      <c r="G5314" s="47"/>
      <c r="H5314" s="47"/>
      <c r="I5314" s="47"/>
    </row>
    <row r="5315" spans="1:9" x14ac:dyDescent="0.25">
      <c r="A5315" s="47"/>
      <c r="B5315" s="47"/>
      <c r="C5315" s="47"/>
      <c r="D5315" s="47"/>
      <c r="E5315" s="47"/>
      <c r="F5315" s="47"/>
      <c r="G5315" s="47"/>
      <c r="H5315" s="47"/>
      <c r="I5315" s="47"/>
    </row>
    <row r="5316" spans="1:9" x14ac:dyDescent="0.25">
      <c r="A5316" s="47"/>
      <c r="B5316" s="47"/>
      <c r="C5316" s="47"/>
      <c r="D5316" s="47"/>
      <c r="E5316" s="47"/>
      <c r="F5316" s="47"/>
      <c r="G5316" s="47"/>
      <c r="H5316" s="47"/>
      <c r="I5316" s="47"/>
    </row>
    <row r="5317" spans="1:9" x14ac:dyDescent="0.25">
      <c r="A5317" s="47"/>
      <c r="B5317" s="47"/>
      <c r="C5317" s="47"/>
      <c r="D5317" s="47"/>
      <c r="E5317" s="47"/>
      <c r="F5317" s="47"/>
      <c r="G5317" s="47"/>
      <c r="H5317" s="47"/>
      <c r="I5317" s="47"/>
    </row>
    <row r="5318" spans="1:9" x14ac:dyDescent="0.25">
      <c r="A5318" s="47"/>
      <c r="B5318" s="47"/>
      <c r="C5318" s="47"/>
      <c r="D5318" s="47"/>
      <c r="E5318" s="47"/>
      <c r="F5318" s="47"/>
      <c r="G5318" s="47"/>
      <c r="H5318" s="47"/>
      <c r="I5318" s="47"/>
    </row>
    <row r="5319" spans="1:9" x14ac:dyDescent="0.25">
      <c r="A5319" s="47"/>
      <c r="B5319" s="47"/>
      <c r="C5319" s="47"/>
      <c r="D5319" s="47"/>
      <c r="E5319" s="47"/>
      <c r="F5319" s="47"/>
      <c r="G5319" s="47"/>
      <c r="H5319" s="47"/>
      <c r="I5319" s="47"/>
    </row>
    <row r="5320" spans="1:9" x14ac:dyDescent="0.25">
      <c r="A5320" s="47"/>
      <c r="B5320" s="47"/>
      <c r="C5320" s="47"/>
      <c r="D5320" s="47"/>
      <c r="E5320" s="47"/>
      <c r="F5320" s="47"/>
      <c r="G5320" s="47"/>
      <c r="H5320" s="47"/>
      <c r="I5320" s="47"/>
    </row>
    <row r="5321" spans="1:9" x14ac:dyDescent="0.25">
      <c r="A5321" s="47"/>
      <c r="B5321" s="47"/>
      <c r="C5321" s="47"/>
      <c r="D5321" s="47"/>
      <c r="E5321" s="47"/>
      <c r="F5321" s="47"/>
      <c r="G5321" s="47"/>
      <c r="H5321" s="47"/>
      <c r="I5321" s="47"/>
    </row>
    <row r="5322" spans="1:9" x14ac:dyDescent="0.25">
      <c r="A5322" s="47"/>
      <c r="B5322" s="47"/>
      <c r="C5322" s="47"/>
      <c r="D5322" s="47"/>
      <c r="E5322" s="47"/>
      <c r="F5322" s="47"/>
      <c r="G5322" s="47"/>
      <c r="H5322" s="47"/>
      <c r="I5322" s="47"/>
    </row>
    <row r="5323" spans="1:9" x14ac:dyDescent="0.25">
      <c r="A5323" s="47"/>
      <c r="B5323" s="47"/>
      <c r="C5323" s="47"/>
      <c r="D5323" s="47"/>
      <c r="E5323" s="47"/>
      <c r="F5323" s="47"/>
      <c r="G5323" s="47"/>
      <c r="H5323" s="47"/>
      <c r="I5323" s="47"/>
    </row>
    <row r="5324" spans="1:9" x14ac:dyDescent="0.25">
      <c r="A5324" s="47"/>
      <c r="B5324" s="47"/>
      <c r="C5324" s="47"/>
      <c r="D5324" s="47"/>
      <c r="E5324" s="47"/>
      <c r="F5324" s="47"/>
      <c r="G5324" s="47"/>
      <c r="H5324" s="47"/>
      <c r="I5324" s="47"/>
    </row>
    <row r="5325" spans="1:9" x14ac:dyDescent="0.25">
      <c r="A5325" s="47"/>
      <c r="B5325" s="47"/>
      <c r="C5325" s="47"/>
      <c r="D5325" s="47"/>
      <c r="E5325" s="47"/>
      <c r="F5325" s="47"/>
      <c r="G5325" s="47"/>
      <c r="H5325" s="47"/>
      <c r="I5325" s="47"/>
    </row>
    <row r="5326" spans="1:9" x14ac:dyDescent="0.25">
      <c r="A5326" s="47"/>
      <c r="B5326" s="47"/>
      <c r="C5326" s="47"/>
      <c r="D5326" s="47"/>
      <c r="E5326" s="47"/>
      <c r="F5326" s="47"/>
      <c r="G5326" s="47"/>
      <c r="H5326" s="47"/>
      <c r="I5326" s="47"/>
    </row>
    <row r="5327" spans="1:9" x14ac:dyDescent="0.25">
      <c r="A5327" s="47"/>
      <c r="B5327" s="47"/>
      <c r="C5327" s="47"/>
      <c r="D5327" s="47"/>
      <c r="E5327" s="47"/>
      <c r="F5327" s="47"/>
      <c r="G5327" s="47"/>
      <c r="H5327" s="47"/>
      <c r="I5327" s="47"/>
    </row>
    <row r="5328" spans="1:9" x14ac:dyDescent="0.25">
      <c r="A5328" s="47"/>
      <c r="B5328" s="47"/>
      <c r="C5328" s="47"/>
      <c r="D5328" s="47"/>
      <c r="E5328" s="47"/>
      <c r="F5328" s="47"/>
      <c r="G5328" s="47"/>
      <c r="H5328" s="47"/>
      <c r="I5328" s="47"/>
    </row>
    <row r="5329" spans="1:9" x14ac:dyDescent="0.25">
      <c r="A5329" s="47"/>
      <c r="B5329" s="47"/>
      <c r="C5329" s="47"/>
      <c r="D5329" s="47"/>
      <c r="E5329" s="47"/>
      <c r="F5329" s="47"/>
      <c r="G5329" s="47"/>
      <c r="H5329" s="47"/>
      <c r="I5329" s="47"/>
    </row>
    <row r="5330" spans="1:9" x14ac:dyDescent="0.25">
      <c r="A5330" s="47"/>
      <c r="B5330" s="47"/>
      <c r="C5330" s="47"/>
      <c r="D5330" s="47"/>
      <c r="E5330" s="47"/>
      <c r="F5330" s="47"/>
      <c r="G5330" s="47"/>
      <c r="H5330" s="47"/>
      <c r="I5330" s="47"/>
    </row>
    <row r="5331" spans="1:9" x14ac:dyDescent="0.25">
      <c r="A5331" s="47"/>
      <c r="B5331" s="47"/>
      <c r="C5331" s="47"/>
      <c r="D5331" s="47"/>
      <c r="E5331" s="47"/>
      <c r="F5331" s="47"/>
      <c r="G5331" s="47"/>
      <c r="H5331" s="47"/>
      <c r="I5331" s="47"/>
    </row>
    <row r="5332" spans="1:9" x14ac:dyDescent="0.25">
      <c r="A5332" s="47"/>
      <c r="B5332" s="47"/>
      <c r="C5332" s="47"/>
      <c r="D5332" s="47"/>
      <c r="E5332" s="47"/>
      <c r="F5332" s="47"/>
      <c r="G5332" s="47"/>
      <c r="H5332" s="47"/>
      <c r="I5332" s="47"/>
    </row>
    <row r="5333" spans="1:9" x14ac:dyDescent="0.25">
      <c r="A5333" s="47"/>
      <c r="B5333" s="47"/>
      <c r="C5333" s="47"/>
      <c r="D5333" s="47"/>
      <c r="E5333" s="47"/>
      <c r="F5333" s="47"/>
      <c r="G5333" s="47"/>
      <c r="H5333" s="47"/>
      <c r="I5333" s="47"/>
    </row>
    <row r="5334" spans="1:9" x14ac:dyDescent="0.25">
      <c r="A5334" s="47"/>
      <c r="B5334" s="47"/>
      <c r="C5334" s="47"/>
      <c r="D5334" s="47"/>
      <c r="E5334" s="47"/>
      <c r="F5334" s="47"/>
      <c r="G5334" s="47"/>
      <c r="H5334" s="47"/>
      <c r="I5334" s="47"/>
    </row>
    <row r="5335" spans="1:9" x14ac:dyDescent="0.25">
      <c r="A5335" s="47"/>
      <c r="B5335" s="47"/>
      <c r="C5335" s="47"/>
      <c r="D5335" s="47"/>
      <c r="E5335" s="47"/>
      <c r="F5335" s="47"/>
      <c r="G5335" s="47"/>
      <c r="H5335" s="47"/>
      <c r="I5335" s="47"/>
    </row>
    <row r="5336" spans="1:9" x14ac:dyDescent="0.25">
      <c r="A5336" s="47"/>
      <c r="B5336" s="47"/>
      <c r="C5336" s="47"/>
      <c r="D5336" s="47"/>
      <c r="E5336" s="47"/>
      <c r="F5336" s="47"/>
      <c r="G5336" s="47"/>
      <c r="H5336" s="47"/>
      <c r="I5336" s="47"/>
    </row>
    <row r="5337" spans="1:9" x14ac:dyDescent="0.25">
      <c r="A5337" s="47"/>
      <c r="B5337" s="47"/>
      <c r="C5337" s="47"/>
      <c r="D5337" s="47"/>
      <c r="E5337" s="47"/>
      <c r="F5337" s="47"/>
      <c r="G5337" s="47"/>
      <c r="H5337" s="47"/>
      <c r="I5337" s="47"/>
    </row>
    <row r="5338" spans="1:9" x14ac:dyDescent="0.25">
      <c r="A5338" s="47"/>
      <c r="B5338" s="47"/>
      <c r="C5338" s="47"/>
      <c r="D5338" s="47"/>
      <c r="E5338" s="47"/>
      <c r="F5338" s="47"/>
      <c r="G5338" s="47"/>
      <c r="H5338" s="47"/>
      <c r="I5338" s="47"/>
    </row>
    <row r="5339" spans="1:9" x14ac:dyDescent="0.25">
      <c r="A5339" s="47"/>
      <c r="B5339" s="47"/>
      <c r="C5339" s="47"/>
      <c r="D5339" s="47"/>
      <c r="E5339" s="47"/>
      <c r="F5339" s="47"/>
      <c r="G5339" s="47"/>
      <c r="H5339" s="47"/>
      <c r="I5339" s="47"/>
    </row>
    <row r="5340" spans="1:9" x14ac:dyDescent="0.25">
      <c r="A5340" s="47"/>
      <c r="B5340" s="47"/>
      <c r="C5340" s="47"/>
      <c r="D5340" s="47"/>
      <c r="E5340" s="47"/>
      <c r="F5340" s="47"/>
      <c r="G5340" s="47"/>
      <c r="H5340" s="47"/>
      <c r="I5340" s="47"/>
    </row>
    <row r="5341" spans="1:9" x14ac:dyDescent="0.25">
      <c r="A5341" s="47"/>
      <c r="B5341" s="47"/>
      <c r="C5341" s="47"/>
      <c r="D5341" s="47"/>
      <c r="E5341" s="47"/>
      <c r="F5341" s="47"/>
      <c r="G5341" s="47"/>
      <c r="H5341" s="47"/>
      <c r="I5341" s="47"/>
    </row>
    <row r="5342" spans="1:9" x14ac:dyDescent="0.25">
      <c r="A5342" s="47"/>
      <c r="B5342" s="47"/>
      <c r="C5342" s="47"/>
      <c r="D5342" s="47"/>
      <c r="E5342" s="47"/>
      <c r="F5342" s="47"/>
      <c r="G5342" s="47"/>
      <c r="H5342" s="47"/>
      <c r="I5342" s="47"/>
    </row>
    <row r="5343" spans="1:9" x14ac:dyDescent="0.25">
      <c r="A5343" s="47"/>
      <c r="B5343" s="47"/>
      <c r="C5343" s="47"/>
      <c r="D5343" s="47"/>
      <c r="E5343" s="47"/>
      <c r="F5343" s="47"/>
      <c r="G5343" s="47"/>
      <c r="H5343" s="47"/>
      <c r="I5343" s="47"/>
    </row>
    <row r="5344" spans="1:9" x14ac:dyDescent="0.25">
      <c r="A5344" s="47"/>
      <c r="B5344" s="47"/>
      <c r="C5344" s="47"/>
      <c r="D5344" s="47"/>
      <c r="E5344" s="47"/>
      <c r="F5344" s="47"/>
      <c r="G5344" s="47"/>
      <c r="H5344" s="47"/>
      <c r="I5344" s="47"/>
    </row>
    <row r="5345" spans="1:9" x14ac:dyDescent="0.25">
      <c r="A5345" s="47"/>
      <c r="B5345" s="47"/>
      <c r="C5345" s="47"/>
      <c r="D5345" s="47"/>
      <c r="E5345" s="47"/>
      <c r="F5345" s="47"/>
      <c r="G5345" s="47"/>
      <c r="H5345" s="47"/>
      <c r="I5345" s="47"/>
    </row>
    <row r="5346" spans="1:9" x14ac:dyDescent="0.25">
      <c r="A5346" s="47"/>
      <c r="B5346" s="47"/>
      <c r="C5346" s="47"/>
      <c r="D5346" s="47"/>
      <c r="E5346" s="47"/>
      <c r="F5346" s="47"/>
      <c r="G5346" s="47"/>
      <c r="H5346" s="47"/>
      <c r="I5346" s="47"/>
    </row>
    <row r="5347" spans="1:9" x14ac:dyDescent="0.25">
      <c r="A5347" s="47"/>
      <c r="B5347" s="47"/>
      <c r="C5347" s="47"/>
      <c r="D5347" s="47"/>
      <c r="E5347" s="47"/>
      <c r="F5347" s="47"/>
      <c r="G5347" s="47"/>
      <c r="H5347" s="47"/>
      <c r="I5347" s="47"/>
    </row>
    <row r="5348" spans="1:9" x14ac:dyDescent="0.25">
      <c r="A5348" s="47"/>
      <c r="B5348" s="47"/>
      <c r="C5348" s="47"/>
      <c r="D5348" s="47"/>
      <c r="E5348" s="47"/>
      <c r="F5348" s="47"/>
      <c r="G5348" s="47"/>
      <c r="H5348" s="47"/>
      <c r="I5348" s="47"/>
    </row>
    <row r="5349" spans="1:9" x14ac:dyDescent="0.25">
      <c r="A5349" s="47"/>
      <c r="B5349" s="47"/>
      <c r="C5349" s="47"/>
      <c r="D5349" s="47"/>
      <c r="E5349" s="47"/>
      <c r="F5349" s="47"/>
      <c r="G5349" s="47"/>
      <c r="H5349" s="47"/>
      <c r="I5349" s="47"/>
    </row>
    <row r="5350" spans="1:9" x14ac:dyDescent="0.25">
      <c r="A5350" s="47"/>
      <c r="B5350" s="47"/>
      <c r="C5350" s="47"/>
      <c r="D5350" s="47"/>
      <c r="E5350" s="47"/>
      <c r="F5350" s="47"/>
      <c r="G5350" s="47"/>
      <c r="H5350" s="47"/>
      <c r="I5350" s="47"/>
    </row>
    <row r="5351" spans="1:9" x14ac:dyDescent="0.25">
      <c r="A5351" s="47"/>
      <c r="B5351" s="47"/>
      <c r="C5351" s="47"/>
      <c r="D5351" s="47"/>
      <c r="E5351" s="47"/>
      <c r="F5351" s="47"/>
      <c r="G5351" s="47"/>
      <c r="H5351" s="47"/>
      <c r="I5351" s="47"/>
    </row>
    <row r="5352" spans="1:9" x14ac:dyDescent="0.25">
      <c r="A5352" s="47"/>
      <c r="B5352" s="47"/>
      <c r="C5352" s="47"/>
      <c r="D5352" s="47"/>
      <c r="E5352" s="47"/>
      <c r="F5352" s="47"/>
      <c r="G5352" s="47"/>
      <c r="H5352" s="47"/>
      <c r="I5352" s="47"/>
    </row>
    <row r="5353" spans="1:9" x14ac:dyDescent="0.25">
      <c r="A5353" s="47"/>
      <c r="B5353" s="47"/>
      <c r="C5353" s="47"/>
      <c r="D5353" s="47"/>
      <c r="E5353" s="47"/>
      <c r="F5353" s="47"/>
      <c r="G5353" s="47"/>
      <c r="H5353" s="47"/>
      <c r="I5353" s="47"/>
    </row>
    <row r="5354" spans="1:9" x14ac:dyDescent="0.25">
      <c r="A5354" s="47"/>
      <c r="B5354" s="47"/>
      <c r="C5354" s="47"/>
      <c r="D5354" s="47"/>
      <c r="E5354" s="47"/>
      <c r="F5354" s="47"/>
      <c r="G5354" s="47"/>
      <c r="H5354" s="47"/>
      <c r="I5354" s="47"/>
    </row>
    <row r="5355" spans="1:9" x14ac:dyDescent="0.25">
      <c r="A5355" s="47"/>
      <c r="B5355" s="47"/>
      <c r="C5355" s="47"/>
      <c r="D5355" s="47"/>
      <c r="E5355" s="47"/>
      <c r="F5355" s="47"/>
      <c r="G5355" s="47"/>
      <c r="H5355" s="47"/>
      <c r="I5355" s="47"/>
    </row>
    <row r="5356" spans="1:9" x14ac:dyDescent="0.25">
      <c r="A5356" s="47"/>
      <c r="B5356" s="47"/>
      <c r="C5356" s="47"/>
      <c r="D5356" s="47"/>
      <c r="E5356" s="47"/>
      <c r="F5356" s="47"/>
      <c r="G5356" s="47"/>
      <c r="H5356" s="47"/>
      <c r="I5356" s="47"/>
    </row>
    <row r="5357" spans="1:9" x14ac:dyDescent="0.25">
      <c r="A5357" s="47"/>
      <c r="B5357" s="47"/>
      <c r="C5357" s="47"/>
      <c r="D5357" s="47"/>
      <c r="E5357" s="47"/>
      <c r="F5357" s="47"/>
      <c r="G5357" s="47"/>
      <c r="H5357" s="47"/>
      <c r="I5357" s="47"/>
    </row>
    <row r="5358" spans="1:9" x14ac:dyDescent="0.25">
      <c r="A5358" s="47"/>
      <c r="B5358" s="47"/>
      <c r="C5358" s="47"/>
      <c r="D5358" s="47"/>
      <c r="E5358" s="47"/>
      <c r="F5358" s="47"/>
      <c r="G5358" s="47"/>
      <c r="H5358" s="47"/>
      <c r="I5358" s="47"/>
    </row>
    <row r="5359" spans="1:9" x14ac:dyDescent="0.25">
      <c r="A5359" s="47"/>
      <c r="B5359" s="47"/>
      <c r="C5359" s="47"/>
      <c r="D5359" s="47"/>
      <c r="E5359" s="47"/>
      <c r="F5359" s="47"/>
      <c r="G5359" s="47"/>
      <c r="H5359" s="47"/>
      <c r="I5359" s="47"/>
    </row>
    <row r="5360" spans="1:9" x14ac:dyDescent="0.25">
      <c r="A5360" s="47"/>
      <c r="B5360" s="47"/>
      <c r="C5360" s="47"/>
      <c r="D5360" s="47"/>
      <c r="E5360" s="47"/>
      <c r="F5360" s="47"/>
      <c r="G5360" s="47"/>
      <c r="H5360" s="47"/>
      <c r="I5360" s="47"/>
    </row>
    <row r="5361" spans="1:9" x14ac:dyDescent="0.25">
      <c r="A5361" s="47"/>
      <c r="B5361" s="47"/>
      <c r="C5361" s="47"/>
      <c r="D5361" s="47"/>
      <c r="E5361" s="47"/>
      <c r="F5361" s="47"/>
      <c r="G5361" s="47"/>
      <c r="H5361" s="47"/>
      <c r="I5361" s="47"/>
    </row>
    <row r="5362" spans="1:9" x14ac:dyDescent="0.25">
      <c r="A5362" s="47"/>
      <c r="B5362" s="47"/>
      <c r="C5362" s="47"/>
      <c r="D5362" s="47"/>
      <c r="E5362" s="47"/>
      <c r="F5362" s="47"/>
      <c r="G5362" s="47"/>
      <c r="H5362" s="47"/>
      <c r="I5362" s="47"/>
    </row>
    <row r="5363" spans="1:9" x14ac:dyDescent="0.25">
      <c r="A5363" s="47"/>
      <c r="B5363" s="47"/>
      <c r="C5363" s="47"/>
      <c r="D5363" s="47"/>
      <c r="E5363" s="47"/>
      <c r="F5363" s="47"/>
      <c r="G5363" s="47"/>
      <c r="H5363" s="47"/>
      <c r="I5363" s="47"/>
    </row>
    <row r="5364" spans="1:9" x14ac:dyDescent="0.25">
      <c r="A5364" s="47"/>
      <c r="B5364" s="47"/>
      <c r="C5364" s="47"/>
      <c r="D5364" s="47"/>
      <c r="E5364" s="47"/>
      <c r="F5364" s="47"/>
      <c r="G5364" s="47"/>
      <c r="H5364" s="47"/>
      <c r="I5364" s="47"/>
    </row>
    <row r="5365" spans="1:9" x14ac:dyDescent="0.25">
      <c r="A5365" s="47"/>
      <c r="B5365" s="47"/>
      <c r="C5365" s="47"/>
      <c r="D5365" s="47"/>
      <c r="E5365" s="47"/>
      <c r="F5365" s="47"/>
      <c r="G5365" s="47"/>
      <c r="H5365" s="47"/>
      <c r="I5365" s="47"/>
    </row>
    <row r="5366" spans="1:9" x14ac:dyDescent="0.25">
      <c r="A5366" s="47"/>
      <c r="B5366" s="47"/>
      <c r="C5366" s="47"/>
      <c r="D5366" s="47"/>
      <c r="E5366" s="47"/>
      <c r="F5366" s="47"/>
      <c r="G5366" s="47"/>
      <c r="H5366" s="47"/>
      <c r="I5366" s="47"/>
    </row>
    <row r="5367" spans="1:9" x14ac:dyDescent="0.25">
      <c r="A5367" s="47"/>
      <c r="B5367" s="47"/>
      <c r="C5367" s="47"/>
      <c r="D5367" s="47"/>
      <c r="E5367" s="47"/>
      <c r="F5367" s="47"/>
      <c r="G5367" s="47"/>
      <c r="H5367" s="47"/>
      <c r="I5367" s="47"/>
    </row>
    <row r="5368" spans="1:9" x14ac:dyDescent="0.25">
      <c r="A5368" s="47"/>
      <c r="B5368" s="47"/>
      <c r="C5368" s="47"/>
      <c r="D5368" s="47"/>
      <c r="E5368" s="47"/>
      <c r="F5368" s="47"/>
      <c r="G5368" s="47"/>
      <c r="H5368" s="47"/>
      <c r="I5368" s="47"/>
    </row>
    <row r="5369" spans="1:9" x14ac:dyDescent="0.25">
      <c r="A5369" s="47"/>
      <c r="B5369" s="47"/>
      <c r="C5369" s="47"/>
      <c r="D5369" s="47"/>
      <c r="E5369" s="47"/>
      <c r="F5369" s="47"/>
      <c r="G5369" s="47"/>
      <c r="H5369" s="47"/>
      <c r="I5369" s="47"/>
    </row>
    <row r="5370" spans="1:9" x14ac:dyDescent="0.25">
      <c r="A5370" s="47"/>
      <c r="B5370" s="47"/>
      <c r="C5370" s="47"/>
      <c r="D5370" s="47"/>
      <c r="E5370" s="47"/>
      <c r="F5370" s="47"/>
      <c r="G5370" s="47"/>
      <c r="H5370" s="47"/>
      <c r="I5370" s="47"/>
    </row>
    <row r="5371" spans="1:9" x14ac:dyDescent="0.25">
      <c r="A5371" s="47"/>
      <c r="B5371" s="47"/>
      <c r="C5371" s="47"/>
      <c r="D5371" s="47"/>
      <c r="E5371" s="47"/>
      <c r="F5371" s="47"/>
      <c r="G5371" s="47"/>
      <c r="H5371" s="47"/>
      <c r="I5371" s="47"/>
    </row>
    <row r="5372" spans="1:9" x14ac:dyDescent="0.25">
      <c r="A5372" s="47"/>
      <c r="B5372" s="47"/>
      <c r="C5372" s="47"/>
      <c r="D5372" s="47"/>
      <c r="E5372" s="47"/>
      <c r="F5372" s="47"/>
      <c r="G5372" s="47"/>
      <c r="H5372" s="47"/>
      <c r="I5372" s="47"/>
    </row>
    <row r="5373" spans="1:9" x14ac:dyDescent="0.25">
      <c r="A5373" s="47"/>
      <c r="B5373" s="47"/>
      <c r="C5373" s="47"/>
      <c r="D5373" s="47"/>
      <c r="E5373" s="47"/>
      <c r="F5373" s="47"/>
      <c r="G5373" s="47"/>
      <c r="H5373" s="47"/>
      <c r="I5373" s="47"/>
    </row>
    <row r="5374" spans="1:9" x14ac:dyDescent="0.25">
      <c r="A5374" s="47"/>
      <c r="B5374" s="47"/>
      <c r="C5374" s="47"/>
      <c r="D5374" s="47"/>
      <c r="E5374" s="47"/>
      <c r="F5374" s="47"/>
      <c r="G5374" s="47"/>
      <c r="H5374" s="47"/>
      <c r="I5374" s="47"/>
    </row>
    <row r="5375" spans="1:9" x14ac:dyDescent="0.25">
      <c r="A5375" s="47"/>
      <c r="B5375" s="47"/>
      <c r="C5375" s="47"/>
      <c r="D5375" s="47"/>
      <c r="E5375" s="47"/>
      <c r="F5375" s="47"/>
      <c r="G5375" s="47"/>
      <c r="H5375" s="47"/>
      <c r="I5375" s="47"/>
    </row>
    <row r="5376" spans="1:9" x14ac:dyDescent="0.25">
      <c r="A5376" s="47"/>
      <c r="B5376" s="47"/>
      <c r="C5376" s="47"/>
      <c r="D5376" s="47"/>
      <c r="E5376" s="47"/>
      <c r="F5376" s="47"/>
      <c r="G5376" s="47"/>
      <c r="H5376" s="47"/>
      <c r="I5376" s="47"/>
    </row>
    <row r="5377" spans="1:9" x14ac:dyDescent="0.25">
      <c r="A5377" s="47"/>
      <c r="B5377" s="47"/>
      <c r="C5377" s="47"/>
      <c r="D5377" s="47"/>
      <c r="E5377" s="47"/>
      <c r="F5377" s="47"/>
      <c r="G5377" s="47"/>
      <c r="H5377" s="47"/>
      <c r="I5377" s="47"/>
    </row>
    <row r="5378" spans="1:9" x14ac:dyDescent="0.25">
      <c r="A5378" s="47"/>
      <c r="B5378" s="47"/>
      <c r="C5378" s="47"/>
      <c r="D5378" s="47"/>
      <c r="E5378" s="47"/>
      <c r="F5378" s="47"/>
      <c r="G5378" s="47"/>
      <c r="H5378" s="47"/>
      <c r="I5378" s="47"/>
    </row>
    <row r="5379" spans="1:9" x14ac:dyDescent="0.25">
      <c r="A5379" s="47"/>
      <c r="B5379" s="47"/>
      <c r="C5379" s="47"/>
      <c r="D5379" s="47"/>
      <c r="E5379" s="47"/>
      <c r="F5379" s="47"/>
      <c r="G5379" s="47"/>
      <c r="H5379" s="47"/>
      <c r="I5379" s="47"/>
    </row>
    <row r="5380" spans="1:9" x14ac:dyDescent="0.25">
      <c r="A5380" s="47"/>
      <c r="B5380" s="47"/>
      <c r="C5380" s="47"/>
      <c r="D5380" s="47"/>
      <c r="E5380" s="47"/>
      <c r="F5380" s="47"/>
      <c r="G5380" s="47"/>
      <c r="H5380" s="47"/>
      <c r="I5380" s="47"/>
    </row>
    <row r="5381" spans="1:9" x14ac:dyDescent="0.25">
      <c r="A5381" s="47"/>
      <c r="B5381" s="47"/>
      <c r="C5381" s="47"/>
      <c r="D5381" s="47"/>
      <c r="E5381" s="47"/>
      <c r="F5381" s="47"/>
      <c r="G5381" s="47"/>
      <c r="H5381" s="47"/>
      <c r="I5381" s="47"/>
    </row>
    <row r="5382" spans="1:9" x14ac:dyDescent="0.25">
      <c r="A5382" s="47"/>
      <c r="B5382" s="47"/>
      <c r="C5382" s="47"/>
      <c r="D5382" s="47"/>
      <c r="E5382" s="47"/>
      <c r="F5382" s="47"/>
      <c r="G5382" s="47"/>
      <c r="H5382" s="47"/>
      <c r="I5382" s="47"/>
    </row>
    <row r="5383" spans="1:9" x14ac:dyDescent="0.25">
      <c r="A5383" s="47"/>
      <c r="B5383" s="47"/>
      <c r="C5383" s="47"/>
      <c r="D5383" s="47"/>
      <c r="E5383" s="47"/>
      <c r="F5383" s="47"/>
      <c r="G5383" s="47"/>
      <c r="H5383" s="47"/>
      <c r="I5383" s="47"/>
    </row>
    <row r="5384" spans="1:9" x14ac:dyDescent="0.25">
      <c r="A5384" s="47"/>
      <c r="B5384" s="47"/>
      <c r="C5384" s="47"/>
      <c r="D5384" s="47"/>
      <c r="E5384" s="47"/>
      <c r="F5384" s="47"/>
      <c r="G5384" s="47"/>
      <c r="H5384" s="47"/>
      <c r="I5384" s="47"/>
    </row>
    <row r="5385" spans="1:9" x14ac:dyDescent="0.25">
      <c r="A5385" s="47"/>
      <c r="B5385" s="47"/>
      <c r="C5385" s="47"/>
      <c r="D5385" s="47"/>
      <c r="E5385" s="47"/>
      <c r="F5385" s="47"/>
      <c r="G5385" s="47"/>
      <c r="H5385" s="47"/>
      <c r="I5385" s="47"/>
    </row>
    <row r="5386" spans="1:9" x14ac:dyDescent="0.25">
      <c r="A5386" s="47"/>
      <c r="B5386" s="47"/>
      <c r="C5386" s="47"/>
      <c r="D5386" s="47"/>
      <c r="E5386" s="47"/>
      <c r="F5386" s="47"/>
      <c r="G5386" s="47"/>
      <c r="H5386" s="47"/>
      <c r="I5386" s="47"/>
    </row>
    <row r="5387" spans="1:9" x14ac:dyDescent="0.25">
      <c r="A5387" s="47"/>
      <c r="B5387" s="47"/>
      <c r="C5387" s="47"/>
      <c r="D5387" s="47"/>
      <c r="E5387" s="47"/>
      <c r="F5387" s="47"/>
      <c r="G5387" s="47"/>
      <c r="H5387" s="47"/>
      <c r="I5387" s="47"/>
    </row>
    <row r="5388" spans="1:9" x14ac:dyDescent="0.25">
      <c r="A5388" s="47"/>
      <c r="B5388" s="47"/>
      <c r="C5388" s="47"/>
      <c r="D5388" s="47"/>
      <c r="E5388" s="47"/>
      <c r="F5388" s="47"/>
      <c r="G5388" s="47"/>
      <c r="H5388" s="47"/>
      <c r="I5388" s="47"/>
    </row>
    <row r="5389" spans="1:9" x14ac:dyDescent="0.25">
      <c r="A5389" s="47"/>
      <c r="B5389" s="47"/>
      <c r="C5389" s="47"/>
      <c r="D5389" s="47"/>
      <c r="E5389" s="47"/>
      <c r="F5389" s="47"/>
      <c r="G5389" s="47"/>
      <c r="H5389" s="47"/>
      <c r="I5389" s="47"/>
    </row>
    <row r="5390" spans="1:9" x14ac:dyDescent="0.25">
      <c r="A5390" s="47"/>
      <c r="B5390" s="47"/>
      <c r="C5390" s="47"/>
      <c r="D5390" s="47"/>
      <c r="E5390" s="47"/>
      <c r="F5390" s="47"/>
      <c r="G5390" s="47"/>
      <c r="H5390" s="47"/>
      <c r="I5390" s="47"/>
    </row>
    <row r="5391" spans="1:9" x14ac:dyDescent="0.25">
      <c r="A5391" s="47"/>
      <c r="B5391" s="47"/>
      <c r="C5391" s="47"/>
      <c r="D5391" s="47"/>
      <c r="E5391" s="47"/>
      <c r="F5391" s="47"/>
      <c r="G5391" s="47"/>
      <c r="H5391" s="47"/>
      <c r="I5391" s="47"/>
    </row>
    <row r="5392" spans="1:9" x14ac:dyDescent="0.25">
      <c r="A5392" s="47"/>
      <c r="B5392" s="47"/>
      <c r="C5392" s="47"/>
      <c r="D5392" s="47"/>
      <c r="E5392" s="47"/>
      <c r="F5392" s="47"/>
      <c r="G5392" s="47"/>
      <c r="H5392" s="47"/>
      <c r="I5392" s="47"/>
    </row>
    <row r="5393" spans="1:9" x14ac:dyDescent="0.25">
      <c r="A5393" s="47"/>
      <c r="B5393" s="47"/>
      <c r="C5393" s="47"/>
      <c r="D5393" s="47"/>
      <c r="E5393" s="47"/>
      <c r="F5393" s="47"/>
      <c r="G5393" s="47"/>
      <c r="H5393" s="47"/>
      <c r="I5393" s="47"/>
    </row>
    <row r="5394" spans="1:9" x14ac:dyDescent="0.25">
      <c r="A5394" s="47"/>
      <c r="B5394" s="47"/>
      <c r="C5394" s="47"/>
      <c r="D5394" s="47"/>
      <c r="E5394" s="47"/>
      <c r="F5394" s="47"/>
      <c r="G5394" s="47"/>
      <c r="H5394" s="47"/>
      <c r="I5394" s="47"/>
    </row>
    <row r="5395" spans="1:9" x14ac:dyDescent="0.25">
      <c r="A5395" s="47"/>
      <c r="B5395" s="47"/>
      <c r="C5395" s="47"/>
      <c r="D5395" s="47"/>
      <c r="E5395" s="47"/>
      <c r="F5395" s="47"/>
      <c r="G5395" s="47"/>
      <c r="H5395" s="47"/>
      <c r="I5395" s="47"/>
    </row>
    <row r="5396" spans="1:9" x14ac:dyDescent="0.25">
      <c r="A5396" s="47"/>
      <c r="B5396" s="47"/>
      <c r="C5396" s="47"/>
      <c r="D5396" s="47"/>
      <c r="E5396" s="47"/>
      <c r="F5396" s="47"/>
      <c r="G5396" s="47"/>
      <c r="H5396" s="47"/>
      <c r="I5396" s="47"/>
    </row>
    <row r="5397" spans="1:9" x14ac:dyDescent="0.25">
      <c r="A5397" s="47"/>
      <c r="B5397" s="47"/>
      <c r="C5397" s="47"/>
      <c r="D5397" s="47"/>
      <c r="E5397" s="47"/>
      <c r="F5397" s="47"/>
      <c r="G5397" s="47"/>
      <c r="H5397" s="47"/>
      <c r="I5397" s="47"/>
    </row>
    <row r="5398" spans="1:9" x14ac:dyDescent="0.25">
      <c r="A5398" s="47"/>
      <c r="B5398" s="47"/>
      <c r="C5398" s="47"/>
      <c r="D5398" s="47"/>
      <c r="E5398" s="47"/>
      <c r="F5398" s="47"/>
      <c r="G5398" s="47"/>
      <c r="H5398" s="47"/>
      <c r="I5398" s="47"/>
    </row>
    <row r="5399" spans="1:9" x14ac:dyDescent="0.25">
      <c r="A5399" s="47"/>
      <c r="B5399" s="47"/>
      <c r="C5399" s="47"/>
      <c r="D5399" s="47"/>
      <c r="E5399" s="47"/>
      <c r="F5399" s="47"/>
      <c r="G5399" s="47"/>
      <c r="H5399" s="47"/>
      <c r="I5399" s="47"/>
    </row>
    <row r="5400" spans="1:9" x14ac:dyDescent="0.25">
      <c r="A5400" s="47"/>
      <c r="B5400" s="47"/>
      <c r="C5400" s="47"/>
      <c r="D5400" s="47"/>
      <c r="E5400" s="47"/>
      <c r="F5400" s="47"/>
      <c r="G5400" s="47"/>
      <c r="H5400" s="47"/>
      <c r="I5400" s="47"/>
    </row>
    <row r="5401" spans="1:9" x14ac:dyDescent="0.25">
      <c r="A5401" s="47"/>
      <c r="B5401" s="47"/>
      <c r="C5401" s="47"/>
      <c r="D5401" s="47"/>
      <c r="E5401" s="47"/>
      <c r="F5401" s="47"/>
      <c r="G5401" s="47"/>
      <c r="H5401" s="47"/>
      <c r="I5401" s="47"/>
    </row>
    <row r="5402" spans="1:9" x14ac:dyDescent="0.25">
      <c r="A5402" s="47"/>
      <c r="B5402" s="47"/>
      <c r="C5402" s="47"/>
      <c r="D5402" s="47"/>
      <c r="E5402" s="47"/>
      <c r="F5402" s="47"/>
      <c r="G5402" s="47"/>
      <c r="H5402" s="47"/>
      <c r="I5402" s="47"/>
    </row>
    <row r="5403" spans="1:9" x14ac:dyDescent="0.25">
      <c r="A5403" s="47"/>
      <c r="B5403" s="47"/>
      <c r="C5403" s="47"/>
      <c r="D5403" s="47"/>
      <c r="E5403" s="47"/>
      <c r="F5403" s="47"/>
      <c r="G5403" s="47"/>
      <c r="H5403" s="47"/>
      <c r="I5403" s="47"/>
    </row>
    <row r="5404" spans="1:9" x14ac:dyDescent="0.25">
      <c r="A5404" s="47"/>
      <c r="B5404" s="47"/>
      <c r="C5404" s="47"/>
      <c r="D5404" s="47"/>
      <c r="E5404" s="47"/>
      <c r="F5404" s="47"/>
      <c r="G5404" s="47"/>
      <c r="H5404" s="47"/>
      <c r="I5404" s="47"/>
    </row>
    <row r="5405" spans="1:9" x14ac:dyDescent="0.25">
      <c r="A5405" s="47"/>
      <c r="B5405" s="47"/>
      <c r="C5405" s="47"/>
      <c r="D5405" s="47"/>
      <c r="E5405" s="47"/>
      <c r="F5405" s="47"/>
      <c r="G5405" s="47"/>
      <c r="H5405" s="47"/>
      <c r="I5405" s="47"/>
    </row>
    <row r="5406" spans="1:9" x14ac:dyDescent="0.25">
      <c r="A5406" s="47"/>
      <c r="B5406" s="47"/>
      <c r="C5406" s="47"/>
      <c r="D5406" s="47"/>
      <c r="E5406" s="47"/>
      <c r="F5406" s="47"/>
      <c r="G5406" s="47"/>
      <c r="H5406" s="47"/>
      <c r="I5406" s="47"/>
    </row>
    <row r="5407" spans="1:9" x14ac:dyDescent="0.25">
      <c r="A5407" s="47"/>
      <c r="B5407" s="47"/>
      <c r="C5407" s="47"/>
      <c r="D5407" s="47"/>
      <c r="E5407" s="47"/>
      <c r="F5407" s="47"/>
      <c r="G5407" s="47"/>
      <c r="H5407" s="47"/>
      <c r="I5407" s="47"/>
    </row>
    <row r="5408" spans="1:9" x14ac:dyDescent="0.25">
      <c r="A5408" s="47"/>
      <c r="B5408" s="47"/>
      <c r="C5408" s="47"/>
      <c r="D5408" s="47"/>
      <c r="E5408" s="47"/>
      <c r="F5408" s="47"/>
      <c r="G5408" s="47"/>
      <c r="H5408" s="47"/>
      <c r="I5408" s="47"/>
    </row>
    <row r="5409" spans="1:9" x14ac:dyDescent="0.25">
      <c r="A5409" s="47"/>
      <c r="B5409" s="47"/>
      <c r="C5409" s="47"/>
      <c r="D5409" s="47"/>
      <c r="E5409" s="47"/>
      <c r="F5409" s="47"/>
      <c r="G5409" s="47"/>
      <c r="H5409" s="47"/>
      <c r="I5409" s="47"/>
    </row>
    <row r="5410" spans="1:9" x14ac:dyDescent="0.25">
      <c r="A5410" s="47"/>
      <c r="B5410" s="47"/>
      <c r="C5410" s="47"/>
      <c r="D5410" s="47"/>
      <c r="E5410" s="47"/>
      <c r="F5410" s="47"/>
      <c r="G5410" s="47"/>
      <c r="H5410" s="47"/>
      <c r="I5410" s="47"/>
    </row>
    <row r="5411" spans="1:9" x14ac:dyDescent="0.25">
      <c r="A5411" s="47"/>
      <c r="B5411" s="47"/>
      <c r="C5411" s="47"/>
      <c r="D5411" s="47"/>
      <c r="E5411" s="47"/>
      <c r="F5411" s="47"/>
      <c r="G5411" s="47"/>
      <c r="H5411" s="47"/>
      <c r="I5411" s="47"/>
    </row>
    <row r="5412" spans="1:9" x14ac:dyDescent="0.25">
      <c r="A5412" s="47"/>
      <c r="B5412" s="47"/>
      <c r="C5412" s="47"/>
      <c r="D5412" s="47"/>
      <c r="E5412" s="47"/>
      <c r="F5412" s="47"/>
      <c r="G5412" s="47"/>
      <c r="H5412" s="47"/>
      <c r="I5412" s="47"/>
    </row>
    <row r="5413" spans="1:9" x14ac:dyDescent="0.25">
      <c r="A5413" s="47"/>
      <c r="B5413" s="47"/>
      <c r="C5413" s="47"/>
      <c r="D5413" s="47"/>
      <c r="E5413" s="47"/>
      <c r="F5413" s="47"/>
      <c r="G5413" s="47"/>
      <c r="H5413" s="47"/>
      <c r="I5413" s="47"/>
    </row>
    <row r="5414" spans="1:9" x14ac:dyDescent="0.25">
      <c r="A5414" s="47"/>
      <c r="B5414" s="47"/>
      <c r="C5414" s="47"/>
      <c r="D5414" s="47"/>
      <c r="E5414" s="47"/>
      <c r="F5414" s="47"/>
      <c r="G5414" s="47"/>
      <c r="H5414" s="47"/>
      <c r="I5414" s="47"/>
    </row>
    <row r="5415" spans="1:9" x14ac:dyDescent="0.25">
      <c r="A5415" s="47"/>
      <c r="B5415" s="47"/>
      <c r="C5415" s="47"/>
      <c r="D5415" s="47"/>
      <c r="E5415" s="47"/>
      <c r="F5415" s="47"/>
      <c r="G5415" s="47"/>
      <c r="H5415" s="47"/>
      <c r="I5415" s="47"/>
    </row>
    <row r="5416" spans="1:9" x14ac:dyDescent="0.25">
      <c r="A5416" s="47"/>
      <c r="B5416" s="47"/>
      <c r="C5416" s="47"/>
      <c r="D5416" s="47"/>
      <c r="E5416" s="47"/>
      <c r="F5416" s="47"/>
      <c r="G5416" s="47"/>
      <c r="H5416" s="47"/>
      <c r="I5416" s="47"/>
    </row>
    <row r="5417" spans="1:9" x14ac:dyDescent="0.25">
      <c r="A5417" s="47"/>
      <c r="B5417" s="47"/>
      <c r="C5417" s="47"/>
      <c r="D5417" s="47"/>
      <c r="E5417" s="47"/>
      <c r="F5417" s="47"/>
      <c r="G5417" s="47"/>
      <c r="H5417" s="47"/>
      <c r="I5417" s="47"/>
    </row>
    <row r="5418" spans="1:9" x14ac:dyDescent="0.25">
      <c r="A5418" s="47"/>
      <c r="B5418" s="47"/>
      <c r="C5418" s="47"/>
      <c r="D5418" s="47"/>
      <c r="E5418" s="47"/>
      <c r="F5418" s="47"/>
      <c r="G5418" s="47"/>
      <c r="H5418" s="47"/>
      <c r="I5418" s="47"/>
    </row>
    <row r="5419" spans="1:9" x14ac:dyDescent="0.25">
      <c r="A5419" s="47"/>
      <c r="B5419" s="47"/>
      <c r="C5419" s="47"/>
      <c r="D5419" s="47"/>
      <c r="E5419" s="47"/>
      <c r="F5419" s="47"/>
      <c r="G5419" s="47"/>
      <c r="H5419" s="47"/>
      <c r="I5419" s="47"/>
    </row>
    <row r="5420" spans="1:9" x14ac:dyDescent="0.25">
      <c r="A5420" s="47"/>
      <c r="B5420" s="47"/>
      <c r="C5420" s="47"/>
      <c r="D5420" s="47"/>
      <c r="E5420" s="47"/>
      <c r="F5420" s="47"/>
      <c r="G5420" s="47"/>
      <c r="H5420" s="47"/>
      <c r="I5420" s="47"/>
    </row>
    <row r="5421" spans="1:9" x14ac:dyDescent="0.25">
      <c r="A5421" s="47"/>
      <c r="B5421" s="47"/>
      <c r="C5421" s="47"/>
      <c r="D5421" s="47"/>
      <c r="E5421" s="47"/>
      <c r="F5421" s="47"/>
      <c r="G5421" s="47"/>
      <c r="H5421" s="47"/>
      <c r="I5421" s="47"/>
    </row>
    <row r="5422" spans="1:9" x14ac:dyDescent="0.25">
      <c r="A5422" s="47"/>
      <c r="B5422" s="47"/>
      <c r="C5422" s="47"/>
      <c r="D5422" s="47"/>
      <c r="E5422" s="47"/>
      <c r="F5422" s="47"/>
      <c r="G5422" s="47"/>
      <c r="H5422" s="47"/>
      <c r="I5422" s="47"/>
    </row>
    <row r="5423" spans="1:9" x14ac:dyDescent="0.25">
      <c r="A5423" s="47"/>
      <c r="B5423" s="47"/>
      <c r="C5423" s="47"/>
      <c r="D5423" s="47"/>
      <c r="E5423" s="47"/>
      <c r="F5423" s="47"/>
      <c r="G5423" s="47"/>
      <c r="H5423" s="47"/>
      <c r="I5423" s="47"/>
    </row>
    <row r="5424" spans="1:9" x14ac:dyDescent="0.25">
      <c r="A5424" s="47"/>
      <c r="B5424" s="47"/>
      <c r="C5424" s="47"/>
      <c r="D5424" s="47"/>
      <c r="E5424" s="47"/>
      <c r="F5424" s="47"/>
      <c r="G5424" s="47"/>
      <c r="H5424" s="47"/>
      <c r="I5424" s="47"/>
    </row>
    <row r="5425" spans="1:9" x14ac:dyDescent="0.25">
      <c r="A5425" s="47"/>
      <c r="B5425" s="47"/>
      <c r="C5425" s="47"/>
      <c r="D5425" s="47"/>
      <c r="E5425" s="47"/>
      <c r="F5425" s="47"/>
      <c r="G5425" s="47"/>
      <c r="H5425" s="47"/>
      <c r="I5425" s="47"/>
    </row>
    <row r="5426" spans="1:9" x14ac:dyDescent="0.25">
      <c r="A5426" s="47"/>
      <c r="B5426" s="47"/>
      <c r="C5426" s="47"/>
      <c r="D5426" s="47"/>
      <c r="E5426" s="47"/>
      <c r="F5426" s="47"/>
      <c r="G5426" s="47"/>
      <c r="H5426" s="47"/>
      <c r="I5426" s="47"/>
    </row>
    <row r="5427" spans="1:9" x14ac:dyDescent="0.25">
      <c r="A5427" s="47"/>
      <c r="B5427" s="47"/>
      <c r="C5427" s="47"/>
      <c r="D5427" s="47"/>
      <c r="E5427" s="47"/>
      <c r="F5427" s="47"/>
      <c r="G5427" s="47"/>
      <c r="H5427" s="47"/>
      <c r="I5427" s="47"/>
    </row>
    <row r="5428" spans="1:9" x14ac:dyDescent="0.25">
      <c r="A5428" s="47"/>
      <c r="B5428" s="47"/>
      <c r="C5428" s="47"/>
      <c r="D5428" s="47"/>
      <c r="E5428" s="47"/>
      <c r="F5428" s="47"/>
      <c r="G5428" s="47"/>
      <c r="H5428" s="47"/>
      <c r="I5428" s="47"/>
    </row>
    <row r="5429" spans="1:9" x14ac:dyDescent="0.25">
      <c r="A5429" s="47"/>
      <c r="B5429" s="47"/>
      <c r="C5429" s="47"/>
      <c r="D5429" s="47"/>
      <c r="E5429" s="47"/>
      <c r="F5429" s="47"/>
      <c r="G5429" s="47"/>
      <c r="H5429" s="47"/>
      <c r="I5429" s="47"/>
    </row>
    <row r="5430" spans="1:9" x14ac:dyDescent="0.25">
      <c r="A5430" s="47"/>
      <c r="B5430" s="47"/>
      <c r="C5430" s="47"/>
      <c r="D5430" s="47"/>
      <c r="E5430" s="47"/>
      <c r="F5430" s="47"/>
      <c r="G5430" s="47"/>
      <c r="H5430" s="47"/>
      <c r="I5430" s="47"/>
    </row>
    <row r="5431" spans="1:9" x14ac:dyDescent="0.25">
      <c r="A5431" s="47"/>
      <c r="B5431" s="47"/>
      <c r="C5431" s="47"/>
      <c r="D5431" s="47"/>
      <c r="E5431" s="47"/>
      <c r="F5431" s="47"/>
      <c r="G5431" s="47"/>
      <c r="H5431" s="47"/>
      <c r="I5431" s="47"/>
    </row>
    <row r="5432" spans="1:9" x14ac:dyDescent="0.25">
      <c r="A5432" s="47"/>
      <c r="B5432" s="47"/>
      <c r="C5432" s="47"/>
      <c r="D5432" s="47"/>
      <c r="E5432" s="47"/>
      <c r="F5432" s="47"/>
      <c r="G5432" s="47"/>
      <c r="H5432" s="47"/>
      <c r="I5432" s="47"/>
    </row>
    <row r="5433" spans="1:9" x14ac:dyDescent="0.25">
      <c r="A5433" s="47"/>
      <c r="B5433" s="47"/>
      <c r="C5433" s="47"/>
      <c r="D5433" s="47"/>
      <c r="E5433" s="47"/>
      <c r="F5433" s="47"/>
      <c r="G5433" s="47"/>
      <c r="H5433" s="47"/>
      <c r="I5433" s="47"/>
    </row>
    <row r="5434" spans="1:9" x14ac:dyDescent="0.25">
      <c r="A5434" s="47"/>
      <c r="B5434" s="47"/>
      <c r="C5434" s="47"/>
      <c r="D5434" s="47"/>
      <c r="E5434" s="47"/>
      <c r="F5434" s="47"/>
      <c r="G5434" s="47"/>
      <c r="H5434" s="47"/>
      <c r="I5434" s="47"/>
    </row>
    <row r="5435" spans="1:9" x14ac:dyDescent="0.25">
      <c r="A5435" s="47"/>
      <c r="B5435" s="47"/>
      <c r="C5435" s="47"/>
      <c r="D5435" s="47"/>
      <c r="E5435" s="47"/>
      <c r="F5435" s="47"/>
      <c r="G5435" s="47"/>
      <c r="H5435" s="47"/>
      <c r="I5435" s="47"/>
    </row>
    <row r="5436" spans="1:9" x14ac:dyDescent="0.25">
      <c r="A5436" s="47"/>
      <c r="B5436" s="47"/>
      <c r="C5436" s="47"/>
      <c r="D5436" s="47"/>
      <c r="E5436" s="47"/>
      <c r="F5436" s="47"/>
      <c r="G5436" s="47"/>
      <c r="H5436" s="47"/>
      <c r="I5436" s="47"/>
    </row>
    <row r="5437" spans="1:9" x14ac:dyDescent="0.25">
      <c r="A5437" s="47"/>
      <c r="B5437" s="47"/>
      <c r="C5437" s="47"/>
      <c r="D5437" s="47"/>
      <c r="E5437" s="47"/>
      <c r="F5437" s="47"/>
      <c r="G5437" s="47"/>
      <c r="H5437" s="47"/>
      <c r="I5437" s="47"/>
    </row>
    <row r="5438" spans="1:9" x14ac:dyDescent="0.25">
      <c r="A5438" s="47"/>
      <c r="B5438" s="47"/>
      <c r="C5438" s="47"/>
      <c r="D5438" s="47"/>
      <c r="E5438" s="47"/>
      <c r="F5438" s="47"/>
      <c r="G5438" s="47"/>
      <c r="H5438" s="47"/>
      <c r="I5438" s="47"/>
    </row>
    <row r="5439" spans="1:9" x14ac:dyDescent="0.25">
      <c r="A5439" s="47"/>
      <c r="B5439" s="47"/>
      <c r="C5439" s="47"/>
      <c r="D5439" s="47"/>
      <c r="E5439" s="47"/>
      <c r="F5439" s="47"/>
      <c r="G5439" s="47"/>
      <c r="H5439" s="47"/>
      <c r="I5439" s="47"/>
    </row>
    <row r="5440" spans="1:9" x14ac:dyDescent="0.25">
      <c r="A5440" s="47"/>
      <c r="B5440" s="47"/>
      <c r="C5440" s="47"/>
      <c r="D5440" s="47"/>
      <c r="E5440" s="47"/>
      <c r="F5440" s="47"/>
      <c r="G5440" s="47"/>
      <c r="H5440" s="47"/>
      <c r="I5440" s="47"/>
    </row>
    <row r="5441" spans="1:9" x14ac:dyDescent="0.25">
      <c r="A5441" s="47"/>
      <c r="B5441" s="47"/>
      <c r="C5441" s="47"/>
      <c r="D5441" s="47"/>
      <c r="E5441" s="47"/>
      <c r="F5441" s="47"/>
      <c r="G5441" s="47"/>
      <c r="H5441" s="47"/>
      <c r="I5441" s="47"/>
    </row>
    <row r="5442" spans="1:9" x14ac:dyDescent="0.25">
      <c r="A5442" s="47"/>
      <c r="B5442" s="47"/>
      <c r="C5442" s="47"/>
      <c r="D5442" s="47"/>
      <c r="E5442" s="47"/>
      <c r="F5442" s="47"/>
      <c r="G5442" s="47"/>
      <c r="H5442" s="47"/>
      <c r="I5442" s="47"/>
    </row>
    <row r="5443" spans="1:9" x14ac:dyDescent="0.25">
      <c r="A5443" s="47"/>
      <c r="B5443" s="47"/>
      <c r="C5443" s="47"/>
      <c r="D5443" s="47"/>
      <c r="E5443" s="47"/>
      <c r="F5443" s="47"/>
      <c r="G5443" s="47"/>
      <c r="H5443" s="47"/>
      <c r="I5443" s="47"/>
    </row>
    <row r="5444" spans="1:9" x14ac:dyDescent="0.25">
      <c r="A5444" s="47"/>
      <c r="B5444" s="47"/>
      <c r="C5444" s="47"/>
      <c r="D5444" s="47"/>
      <c r="E5444" s="47"/>
      <c r="F5444" s="47"/>
      <c r="G5444" s="47"/>
      <c r="H5444" s="47"/>
      <c r="I5444" s="47"/>
    </row>
    <row r="5445" spans="1:9" x14ac:dyDescent="0.25">
      <c r="A5445" s="47"/>
      <c r="B5445" s="47"/>
      <c r="C5445" s="47"/>
      <c r="D5445" s="47"/>
      <c r="E5445" s="47"/>
      <c r="F5445" s="47"/>
      <c r="G5445" s="47"/>
      <c r="H5445" s="47"/>
      <c r="I5445" s="47"/>
    </row>
    <row r="5446" spans="1:9" x14ac:dyDescent="0.25">
      <c r="A5446" s="47"/>
      <c r="B5446" s="47"/>
      <c r="C5446" s="47"/>
      <c r="D5446" s="47"/>
      <c r="E5446" s="47"/>
      <c r="F5446" s="47"/>
      <c r="G5446" s="47"/>
      <c r="H5446" s="47"/>
      <c r="I5446" s="47"/>
    </row>
    <row r="5447" spans="1:9" x14ac:dyDescent="0.25">
      <c r="A5447" s="47"/>
      <c r="B5447" s="47"/>
      <c r="C5447" s="47"/>
      <c r="D5447" s="47"/>
      <c r="E5447" s="47"/>
      <c r="F5447" s="47"/>
      <c r="G5447" s="47"/>
      <c r="H5447" s="47"/>
      <c r="I5447" s="47"/>
    </row>
    <row r="5448" spans="1:9" x14ac:dyDescent="0.25">
      <c r="A5448" s="47"/>
      <c r="B5448" s="47"/>
      <c r="C5448" s="47"/>
      <c r="D5448" s="47"/>
      <c r="E5448" s="47"/>
      <c r="F5448" s="47"/>
      <c r="G5448" s="47"/>
      <c r="H5448" s="47"/>
      <c r="I5448" s="47"/>
    </row>
    <row r="5449" spans="1:9" x14ac:dyDescent="0.25">
      <c r="A5449" s="47"/>
      <c r="B5449" s="47"/>
      <c r="C5449" s="47"/>
      <c r="D5449" s="47"/>
      <c r="E5449" s="47"/>
      <c r="F5449" s="47"/>
      <c r="G5449" s="47"/>
      <c r="H5449" s="47"/>
      <c r="I5449" s="47"/>
    </row>
    <row r="5450" spans="1:9" x14ac:dyDescent="0.25">
      <c r="A5450" s="47"/>
      <c r="B5450" s="47"/>
      <c r="C5450" s="47"/>
      <c r="D5450" s="47"/>
      <c r="E5450" s="47"/>
      <c r="F5450" s="47"/>
      <c r="G5450" s="47"/>
      <c r="H5450" s="47"/>
      <c r="I5450" s="47"/>
    </row>
    <row r="5451" spans="1:9" x14ac:dyDescent="0.25">
      <c r="A5451" s="47"/>
      <c r="B5451" s="47"/>
      <c r="C5451" s="47"/>
      <c r="D5451" s="47"/>
      <c r="E5451" s="47"/>
      <c r="F5451" s="47"/>
      <c r="G5451" s="47"/>
      <c r="H5451" s="47"/>
      <c r="I5451" s="47"/>
    </row>
    <row r="5452" spans="1:9" x14ac:dyDescent="0.25">
      <c r="A5452" s="47"/>
      <c r="B5452" s="47"/>
      <c r="C5452" s="47"/>
      <c r="D5452" s="47"/>
      <c r="E5452" s="47"/>
      <c r="F5452" s="47"/>
      <c r="G5452" s="47"/>
      <c r="H5452" s="47"/>
      <c r="I5452" s="47"/>
    </row>
    <row r="5453" spans="1:9" x14ac:dyDescent="0.25">
      <c r="A5453" s="47"/>
      <c r="B5453" s="47"/>
      <c r="C5453" s="47"/>
      <c r="D5453" s="47"/>
      <c r="E5453" s="47"/>
      <c r="F5453" s="47"/>
      <c r="G5453" s="47"/>
      <c r="H5453" s="47"/>
      <c r="I5453" s="47"/>
    </row>
    <row r="5454" spans="1:9" x14ac:dyDescent="0.25">
      <c r="A5454" s="47"/>
      <c r="B5454" s="47"/>
      <c r="C5454" s="47"/>
      <c r="D5454" s="47"/>
      <c r="E5454" s="47"/>
      <c r="F5454" s="47"/>
      <c r="G5454" s="47"/>
      <c r="H5454" s="47"/>
      <c r="I5454" s="47"/>
    </row>
    <row r="5455" spans="1:9" x14ac:dyDescent="0.25">
      <c r="A5455" s="47"/>
      <c r="B5455" s="47"/>
      <c r="C5455" s="47"/>
      <c r="D5455" s="47"/>
      <c r="E5455" s="47"/>
      <c r="F5455" s="47"/>
      <c r="G5455" s="47"/>
      <c r="H5455" s="47"/>
      <c r="I5455" s="47"/>
    </row>
    <row r="5456" spans="1:9" x14ac:dyDescent="0.25">
      <c r="A5456" s="47"/>
      <c r="B5456" s="47"/>
      <c r="C5456" s="47"/>
      <c r="D5456" s="47"/>
      <c r="E5456" s="47"/>
      <c r="F5456" s="47"/>
      <c r="G5456" s="47"/>
      <c r="H5456" s="47"/>
      <c r="I5456" s="47"/>
    </row>
    <row r="5457" spans="1:9" x14ac:dyDescent="0.25">
      <c r="A5457" s="47"/>
      <c r="B5457" s="47"/>
      <c r="C5457" s="47"/>
      <c r="D5457" s="47"/>
      <c r="E5457" s="47"/>
      <c r="F5457" s="47"/>
      <c r="G5457" s="47"/>
      <c r="H5457" s="47"/>
      <c r="I5457" s="47"/>
    </row>
    <row r="5458" spans="1:9" x14ac:dyDescent="0.25">
      <c r="A5458" s="47"/>
      <c r="B5458" s="47"/>
      <c r="C5458" s="47"/>
      <c r="D5458" s="47"/>
      <c r="E5458" s="47"/>
      <c r="F5458" s="47"/>
      <c r="G5458" s="47"/>
      <c r="H5458" s="47"/>
      <c r="I5458" s="47"/>
    </row>
    <row r="5459" spans="1:9" x14ac:dyDescent="0.25">
      <c r="A5459" s="47"/>
      <c r="B5459" s="47"/>
      <c r="C5459" s="47"/>
      <c r="D5459" s="47"/>
      <c r="E5459" s="47"/>
      <c r="F5459" s="47"/>
      <c r="G5459" s="47"/>
      <c r="H5459" s="47"/>
      <c r="I5459" s="47"/>
    </row>
    <row r="5460" spans="1:9" x14ac:dyDescent="0.25">
      <c r="A5460" s="47"/>
      <c r="B5460" s="47"/>
      <c r="C5460" s="47"/>
      <c r="D5460" s="47"/>
      <c r="E5460" s="47"/>
      <c r="F5460" s="47"/>
      <c r="G5460" s="47"/>
      <c r="H5460" s="47"/>
      <c r="I5460" s="47"/>
    </row>
    <row r="5461" spans="1:9" x14ac:dyDescent="0.25">
      <c r="A5461" s="47"/>
      <c r="B5461" s="47"/>
      <c r="C5461" s="47"/>
      <c r="D5461" s="47"/>
      <c r="E5461" s="47"/>
      <c r="F5461" s="47"/>
      <c r="G5461" s="47"/>
      <c r="H5461" s="47"/>
      <c r="I5461" s="47"/>
    </row>
    <row r="5462" spans="1:9" x14ac:dyDescent="0.25">
      <c r="A5462" s="47"/>
      <c r="B5462" s="47"/>
      <c r="C5462" s="47"/>
      <c r="D5462" s="47"/>
      <c r="E5462" s="47"/>
      <c r="F5462" s="47"/>
      <c r="G5462" s="47"/>
      <c r="H5462" s="47"/>
      <c r="I5462" s="47"/>
    </row>
    <row r="5463" spans="1:9" x14ac:dyDescent="0.25">
      <c r="A5463" s="47"/>
      <c r="B5463" s="47"/>
      <c r="C5463" s="47"/>
      <c r="D5463" s="47"/>
      <c r="E5463" s="47"/>
      <c r="F5463" s="47"/>
      <c r="G5463" s="47"/>
      <c r="H5463" s="47"/>
      <c r="I5463" s="47"/>
    </row>
    <row r="5464" spans="1:9" x14ac:dyDescent="0.25">
      <c r="A5464" s="47"/>
      <c r="B5464" s="47"/>
      <c r="C5464" s="47"/>
      <c r="D5464" s="47"/>
      <c r="E5464" s="47"/>
      <c r="F5464" s="47"/>
      <c r="G5464" s="47"/>
      <c r="H5464" s="47"/>
      <c r="I5464" s="47"/>
    </row>
    <row r="5465" spans="1:9" x14ac:dyDescent="0.25">
      <c r="A5465" s="47"/>
      <c r="B5465" s="47"/>
      <c r="C5465" s="47"/>
      <c r="D5465" s="47"/>
      <c r="E5465" s="47"/>
      <c r="F5465" s="47"/>
      <c r="G5465" s="47"/>
      <c r="H5465" s="47"/>
      <c r="I5465" s="47"/>
    </row>
    <row r="5466" spans="1:9" x14ac:dyDescent="0.25">
      <c r="A5466" s="47"/>
      <c r="B5466" s="47"/>
      <c r="C5466" s="47"/>
      <c r="D5466" s="47"/>
      <c r="E5466" s="47"/>
      <c r="F5466" s="47"/>
      <c r="G5466" s="47"/>
      <c r="H5466" s="47"/>
      <c r="I5466" s="47"/>
    </row>
    <row r="5467" spans="1:9" x14ac:dyDescent="0.25">
      <c r="A5467" s="47"/>
      <c r="B5467" s="47"/>
      <c r="C5467" s="47"/>
      <c r="D5467" s="47"/>
      <c r="E5467" s="47"/>
      <c r="F5467" s="47"/>
      <c r="G5467" s="47"/>
      <c r="H5467" s="47"/>
      <c r="I5467" s="47"/>
    </row>
    <row r="5468" spans="1:9" x14ac:dyDescent="0.25">
      <c r="A5468" s="47"/>
      <c r="B5468" s="47"/>
      <c r="C5468" s="47"/>
      <c r="D5468" s="47"/>
      <c r="E5468" s="47"/>
      <c r="F5468" s="47"/>
      <c r="G5468" s="47"/>
      <c r="H5468" s="47"/>
      <c r="I5468" s="47"/>
    </row>
    <row r="5469" spans="1:9" x14ac:dyDescent="0.25">
      <c r="A5469" s="47"/>
      <c r="B5469" s="47"/>
      <c r="C5469" s="47"/>
      <c r="D5469" s="47"/>
      <c r="E5469" s="47"/>
      <c r="F5469" s="47"/>
      <c r="G5469" s="47"/>
      <c r="H5469" s="47"/>
      <c r="I5469" s="47"/>
    </row>
    <row r="5470" spans="1:9" x14ac:dyDescent="0.25">
      <c r="A5470" s="47"/>
      <c r="B5470" s="47"/>
      <c r="C5470" s="47"/>
      <c r="D5470" s="47"/>
      <c r="E5470" s="47"/>
      <c r="F5470" s="47"/>
      <c r="G5470" s="47"/>
      <c r="H5470" s="47"/>
      <c r="I5470" s="47"/>
    </row>
    <row r="5471" spans="1:9" x14ac:dyDescent="0.25">
      <c r="A5471" s="47"/>
      <c r="B5471" s="47"/>
      <c r="C5471" s="47"/>
      <c r="D5471" s="47"/>
      <c r="E5471" s="47"/>
      <c r="F5471" s="47"/>
      <c r="G5471" s="47"/>
      <c r="H5471" s="47"/>
      <c r="I5471" s="47"/>
    </row>
    <row r="5472" spans="1:9" x14ac:dyDescent="0.25">
      <c r="A5472" s="47"/>
      <c r="B5472" s="47"/>
      <c r="C5472" s="47"/>
      <c r="D5472" s="47"/>
      <c r="E5472" s="47"/>
      <c r="F5472" s="47"/>
      <c r="G5472" s="47"/>
      <c r="H5472" s="47"/>
      <c r="I5472" s="47"/>
    </row>
    <row r="5473" spans="1:9" x14ac:dyDescent="0.25">
      <c r="A5473" s="47"/>
      <c r="B5473" s="47"/>
      <c r="C5473" s="47"/>
      <c r="D5473" s="47"/>
      <c r="E5473" s="47"/>
      <c r="F5473" s="47"/>
      <c r="G5473" s="47"/>
      <c r="H5473" s="47"/>
      <c r="I5473" s="47"/>
    </row>
    <row r="5474" spans="1:9" x14ac:dyDescent="0.25">
      <c r="A5474" s="47"/>
      <c r="B5474" s="47"/>
      <c r="C5474" s="47"/>
      <c r="D5474" s="47"/>
      <c r="E5474" s="47"/>
      <c r="F5474" s="47"/>
      <c r="G5474" s="47"/>
      <c r="H5474" s="47"/>
      <c r="I5474" s="47"/>
    </row>
    <row r="5475" spans="1:9" x14ac:dyDescent="0.25">
      <c r="A5475" s="47"/>
      <c r="B5475" s="47"/>
      <c r="C5475" s="47"/>
      <c r="D5475" s="47"/>
      <c r="E5475" s="47"/>
      <c r="F5475" s="47"/>
      <c r="G5475" s="47"/>
      <c r="H5475" s="47"/>
      <c r="I5475" s="47"/>
    </row>
    <row r="5476" spans="1:9" x14ac:dyDescent="0.25">
      <c r="A5476" s="47"/>
      <c r="B5476" s="47"/>
      <c r="C5476" s="47"/>
      <c r="D5476" s="47"/>
      <c r="E5476" s="47"/>
      <c r="F5476" s="47"/>
      <c r="G5476" s="47"/>
      <c r="H5476" s="47"/>
      <c r="I5476" s="47"/>
    </row>
    <row r="5477" spans="1:9" x14ac:dyDescent="0.25">
      <c r="A5477" s="47"/>
      <c r="B5477" s="47"/>
      <c r="C5477" s="47"/>
      <c r="D5477" s="47"/>
      <c r="E5477" s="47"/>
      <c r="F5477" s="47"/>
      <c r="G5477" s="47"/>
      <c r="H5477" s="47"/>
      <c r="I5477" s="47"/>
    </row>
    <row r="5478" spans="1:9" x14ac:dyDescent="0.25">
      <c r="A5478" s="47"/>
      <c r="B5478" s="47"/>
      <c r="C5478" s="47"/>
      <c r="D5478" s="47"/>
      <c r="E5478" s="47"/>
      <c r="F5478" s="47"/>
      <c r="G5478" s="47"/>
      <c r="H5478" s="47"/>
      <c r="I5478" s="47"/>
    </row>
    <row r="5479" spans="1:9" x14ac:dyDescent="0.25">
      <c r="A5479" s="47"/>
      <c r="B5479" s="47"/>
      <c r="C5479" s="47"/>
      <c r="D5479" s="47"/>
      <c r="E5479" s="47"/>
      <c r="F5479" s="47"/>
      <c r="G5479" s="47"/>
      <c r="H5479" s="47"/>
      <c r="I5479" s="47"/>
    </row>
    <row r="5480" spans="1:9" x14ac:dyDescent="0.25">
      <c r="A5480" s="47"/>
      <c r="B5480" s="47"/>
      <c r="C5480" s="47"/>
      <c r="D5480" s="47"/>
      <c r="E5480" s="47"/>
      <c r="F5480" s="47"/>
      <c r="G5480" s="47"/>
      <c r="H5480" s="47"/>
      <c r="I5480" s="47"/>
    </row>
    <row r="5481" spans="1:9" x14ac:dyDescent="0.25">
      <c r="A5481" s="47"/>
      <c r="B5481" s="47"/>
      <c r="C5481" s="47"/>
      <c r="D5481" s="47"/>
      <c r="E5481" s="47"/>
      <c r="F5481" s="47"/>
      <c r="G5481" s="47"/>
      <c r="H5481" s="47"/>
      <c r="I5481" s="47"/>
    </row>
    <row r="5482" spans="1:9" x14ac:dyDescent="0.25">
      <c r="A5482" s="47"/>
      <c r="B5482" s="47"/>
      <c r="C5482" s="47"/>
      <c r="D5482" s="47"/>
      <c r="E5482" s="47"/>
      <c r="F5482" s="47"/>
      <c r="G5482" s="47"/>
      <c r="H5482" s="47"/>
      <c r="I5482" s="47"/>
    </row>
    <row r="5483" spans="1:9" x14ac:dyDescent="0.25">
      <c r="A5483" s="47"/>
      <c r="B5483" s="47"/>
      <c r="C5483" s="47"/>
      <c r="D5483" s="47"/>
      <c r="E5483" s="47"/>
      <c r="F5483" s="47"/>
      <c r="G5483" s="47"/>
      <c r="H5483" s="47"/>
      <c r="I5483" s="47"/>
    </row>
    <row r="5484" spans="1:9" x14ac:dyDescent="0.25">
      <c r="A5484" s="47"/>
      <c r="B5484" s="47"/>
      <c r="C5484" s="47"/>
      <c r="D5484" s="47"/>
      <c r="E5484" s="47"/>
      <c r="F5484" s="47"/>
      <c r="G5484" s="47"/>
      <c r="H5484" s="47"/>
      <c r="I5484" s="47"/>
    </row>
    <row r="5485" spans="1:9" x14ac:dyDescent="0.25">
      <c r="A5485" s="47"/>
      <c r="B5485" s="47"/>
      <c r="C5485" s="47"/>
      <c r="D5485" s="47"/>
      <c r="E5485" s="47"/>
      <c r="F5485" s="47"/>
      <c r="G5485" s="47"/>
      <c r="H5485" s="47"/>
      <c r="I5485" s="47"/>
    </row>
    <row r="5486" spans="1:9" x14ac:dyDescent="0.25">
      <c r="A5486" s="47"/>
      <c r="B5486" s="47"/>
      <c r="C5486" s="47"/>
      <c r="D5486" s="47"/>
      <c r="E5486" s="47"/>
      <c r="F5486" s="47"/>
      <c r="G5486" s="47"/>
      <c r="H5486" s="47"/>
      <c r="I5486" s="47"/>
    </row>
    <row r="5487" spans="1:9" x14ac:dyDescent="0.25">
      <c r="A5487" s="47"/>
      <c r="B5487" s="47"/>
      <c r="C5487" s="47"/>
      <c r="D5487" s="47"/>
      <c r="E5487" s="47"/>
      <c r="F5487" s="47"/>
      <c r="G5487" s="47"/>
      <c r="H5487" s="47"/>
      <c r="I5487" s="47"/>
    </row>
    <row r="5488" spans="1:9" x14ac:dyDescent="0.25">
      <c r="A5488" s="47"/>
      <c r="B5488" s="47"/>
      <c r="C5488" s="47"/>
      <c r="D5488" s="47"/>
      <c r="E5488" s="47"/>
      <c r="F5488" s="47"/>
      <c r="G5488" s="47"/>
      <c r="H5488" s="47"/>
      <c r="I5488" s="47"/>
    </row>
    <row r="5489" spans="1:9" x14ac:dyDescent="0.25">
      <c r="A5489" s="47"/>
      <c r="B5489" s="47"/>
      <c r="C5489" s="47"/>
      <c r="D5489" s="47"/>
      <c r="E5489" s="47"/>
      <c r="F5489" s="47"/>
      <c r="G5489" s="47"/>
      <c r="H5489" s="47"/>
      <c r="I5489" s="47"/>
    </row>
    <row r="5490" spans="1:9" x14ac:dyDescent="0.25">
      <c r="A5490" s="47"/>
      <c r="B5490" s="47"/>
      <c r="C5490" s="47"/>
      <c r="D5490" s="47"/>
      <c r="E5490" s="47"/>
      <c r="F5490" s="47"/>
      <c r="G5490" s="47"/>
      <c r="H5490" s="47"/>
      <c r="I5490" s="47"/>
    </row>
    <row r="5491" spans="1:9" x14ac:dyDescent="0.25">
      <c r="A5491" s="47"/>
      <c r="B5491" s="47"/>
      <c r="C5491" s="47"/>
      <c r="D5491" s="47"/>
      <c r="E5491" s="47"/>
      <c r="F5491" s="47"/>
      <c r="G5491" s="47"/>
      <c r="H5491" s="47"/>
      <c r="I5491" s="47"/>
    </row>
    <row r="5492" spans="1:9" x14ac:dyDescent="0.25">
      <c r="A5492" s="47"/>
      <c r="B5492" s="47"/>
      <c r="C5492" s="47"/>
      <c r="D5492" s="47"/>
      <c r="E5492" s="47"/>
      <c r="F5492" s="47"/>
      <c r="G5492" s="47"/>
      <c r="H5492" s="47"/>
      <c r="I5492" s="47"/>
    </row>
    <row r="5493" spans="1:9" x14ac:dyDescent="0.25">
      <c r="A5493" s="47"/>
      <c r="B5493" s="47"/>
      <c r="C5493" s="47"/>
      <c r="D5493" s="47"/>
      <c r="E5493" s="47"/>
      <c r="F5493" s="47"/>
      <c r="G5493" s="47"/>
      <c r="H5493" s="47"/>
      <c r="I5493" s="47"/>
    </row>
    <row r="5494" spans="1:9" x14ac:dyDescent="0.25">
      <c r="A5494" s="47"/>
      <c r="B5494" s="47"/>
      <c r="C5494" s="47"/>
      <c r="D5494" s="47"/>
      <c r="E5494" s="47"/>
      <c r="F5494" s="47"/>
      <c r="G5494" s="47"/>
      <c r="H5494" s="47"/>
      <c r="I5494" s="47"/>
    </row>
    <row r="5495" spans="1:9" x14ac:dyDescent="0.25">
      <c r="A5495" s="47"/>
      <c r="B5495" s="47"/>
      <c r="C5495" s="47"/>
      <c r="D5495" s="47"/>
      <c r="E5495" s="47"/>
      <c r="F5495" s="47"/>
      <c r="G5495" s="47"/>
      <c r="H5495" s="47"/>
      <c r="I5495" s="47"/>
    </row>
    <row r="5496" spans="1:9" x14ac:dyDescent="0.25">
      <c r="A5496" s="47"/>
      <c r="B5496" s="47"/>
      <c r="C5496" s="47"/>
      <c r="D5496" s="47"/>
      <c r="E5496" s="47"/>
      <c r="F5496" s="47"/>
      <c r="G5496" s="47"/>
      <c r="H5496" s="47"/>
      <c r="I5496" s="47"/>
    </row>
    <row r="5497" spans="1:9" x14ac:dyDescent="0.25">
      <c r="A5497" s="47"/>
      <c r="B5497" s="47"/>
      <c r="C5497" s="47"/>
      <c r="D5497" s="47"/>
      <c r="E5497" s="47"/>
      <c r="F5497" s="47"/>
      <c r="G5497" s="47"/>
      <c r="H5497" s="47"/>
      <c r="I5497" s="47"/>
    </row>
    <row r="5498" spans="1:9" x14ac:dyDescent="0.25">
      <c r="A5498" s="47"/>
      <c r="B5498" s="47"/>
      <c r="C5498" s="47"/>
      <c r="D5498" s="47"/>
      <c r="E5498" s="47"/>
      <c r="F5498" s="47"/>
      <c r="G5498" s="47"/>
      <c r="H5498" s="47"/>
      <c r="I5498" s="47"/>
    </row>
    <row r="5499" spans="1:9" x14ac:dyDescent="0.25">
      <c r="A5499" s="47"/>
      <c r="B5499" s="47"/>
      <c r="C5499" s="47"/>
      <c r="D5499" s="47"/>
      <c r="E5499" s="47"/>
      <c r="F5499" s="47"/>
      <c r="G5499" s="47"/>
      <c r="H5499" s="47"/>
      <c r="I5499" s="47"/>
    </row>
    <row r="5500" spans="1:9" x14ac:dyDescent="0.25">
      <c r="A5500" s="47"/>
      <c r="B5500" s="47"/>
      <c r="C5500" s="47"/>
      <c r="D5500" s="47"/>
      <c r="E5500" s="47"/>
      <c r="F5500" s="47"/>
      <c r="G5500" s="47"/>
      <c r="H5500" s="47"/>
      <c r="I5500" s="47"/>
    </row>
    <row r="5501" spans="1:9" x14ac:dyDescent="0.25">
      <c r="A5501" s="47"/>
      <c r="B5501" s="47"/>
      <c r="C5501" s="47"/>
      <c r="D5501" s="47"/>
      <c r="E5501" s="47"/>
      <c r="F5501" s="47"/>
      <c r="G5501" s="47"/>
      <c r="H5501" s="47"/>
      <c r="I5501" s="47"/>
    </row>
    <row r="5502" spans="1:9" x14ac:dyDescent="0.25">
      <c r="A5502" s="47"/>
      <c r="B5502" s="47"/>
      <c r="C5502" s="47"/>
      <c r="D5502" s="47"/>
      <c r="E5502" s="47"/>
      <c r="F5502" s="47"/>
      <c r="G5502" s="47"/>
      <c r="H5502" s="47"/>
      <c r="I5502" s="47"/>
    </row>
    <row r="5503" spans="1:9" x14ac:dyDescent="0.25">
      <c r="A5503" s="47"/>
      <c r="B5503" s="47"/>
      <c r="C5503" s="47"/>
      <c r="D5503" s="47"/>
      <c r="E5503" s="47"/>
      <c r="F5503" s="47"/>
      <c r="G5503" s="47"/>
      <c r="H5503" s="47"/>
      <c r="I5503" s="47"/>
    </row>
    <row r="5504" spans="1:9" x14ac:dyDescent="0.25">
      <c r="A5504" s="47"/>
      <c r="B5504" s="47"/>
      <c r="C5504" s="47"/>
      <c r="D5504" s="47"/>
      <c r="E5504" s="47"/>
      <c r="F5504" s="47"/>
      <c r="G5504" s="47"/>
      <c r="H5504" s="47"/>
      <c r="I5504" s="47"/>
    </row>
    <row r="5505" spans="1:9" x14ac:dyDescent="0.25">
      <c r="A5505" s="47"/>
      <c r="B5505" s="47"/>
      <c r="C5505" s="47"/>
      <c r="D5505" s="47"/>
      <c r="E5505" s="47"/>
      <c r="F5505" s="47"/>
      <c r="G5505" s="47"/>
      <c r="H5505" s="47"/>
      <c r="I5505" s="47"/>
    </row>
    <row r="5506" spans="1:9" x14ac:dyDescent="0.25">
      <c r="A5506" s="47"/>
      <c r="B5506" s="47"/>
      <c r="C5506" s="47"/>
      <c r="D5506" s="47"/>
      <c r="E5506" s="47"/>
      <c r="F5506" s="47"/>
      <c r="G5506" s="47"/>
      <c r="H5506" s="47"/>
      <c r="I5506" s="47"/>
    </row>
    <row r="5507" spans="1:9" x14ac:dyDescent="0.25">
      <c r="A5507" s="47"/>
      <c r="B5507" s="47"/>
      <c r="C5507" s="47"/>
      <c r="D5507" s="47"/>
      <c r="E5507" s="47"/>
      <c r="F5507" s="47"/>
      <c r="G5507" s="47"/>
      <c r="H5507" s="47"/>
      <c r="I5507" s="47"/>
    </row>
    <row r="5508" spans="1:9" x14ac:dyDescent="0.25">
      <c r="A5508" s="47"/>
      <c r="B5508" s="47"/>
      <c r="C5508" s="47"/>
      <c r="D5508" s="47"/>
      <c r="E5508" s="47"/>
      <c r="F5508" s="47"/>
      <c r="G5508" s="47"/>
      <c r="H5508" s="47"/>
      <c r="I5508" s="47"/>
    </row>
    <row r="5509" spans="1:9" x14ac:dyDescent="0.25">
      <c r="A5509" s="47"/>
      <c r="B5509" s="47"/>
      <c r="C5509" s="47"/>
      <c r="D5509" s="47"/>
      <c r="E5509" s="47"/>
      <c r="F5509" s="47"/>
      <c r="G5509" s="47"/>
      <c r="H5509" s="47"/>
      <c r="I5509" s="47"/>
    </row>
    <row r="5510" spans="1:9" x14ac:dyDescent="0.25">
      <c r="A5510" s="47"/>
      <c r="B5510" s="47"/>
      <c r="C5510" s="47"/>
      <c r="D5510" s="47"/>
      <c r="E5510" s="47"/>
      <c r="F5510" s="47"/>
      <c r="G5510" s="47"/>
      <c r="H5510" s="47"/>
      <c r="I5510" s="47"/>
    </row>
    <row r="5511" spans="1:9" x14ac:dyDescent="0.25">
      <c r="A5511" s="47"/>
      <c r="B5511" s="47"/>
      <c r="C5511" s="47"/>
      <c r="D5511" s="47"/>
      <c r="E5511" s="47"/>
      <c r="F5511" s="47"/>
      <c r="G5511" s="47"/>
      <c r="H5511" s="47"/>
      <c r="I5511" s="47"/>
    </row>
    <row r="5512" spans="1:9" x14ac:dyDescent="0.25">
      <c r="A5512" s="47"/>
      <c r="B5512" s="47"/>
      <c r="C5512" s="47"/>
      <c r="D5512" s="47"/>
      <c r="E5512" s="47"/>
      <c r="F5512" s="47"/>
      <c r="G5512" s="47"/>
      <c r="H5512" s="47"/>
      <c r="I5512" s="47"/>
    </row>
    <row r="5513" spans="1:9" x14ac:dyDescent="0.25">
      <c r="A5513" s="47"/>
      <c r="B5513" s="47"/>
      <c r="C5513" s="47"/>
      <c r="D5513" s="47"/>
      <c r="E5513" s="47"/>
      <c r="F5513" s="47"/>
      <c r="G5513" s="47"/>
      <c r="H5513" s="47"/>
      <c r="I5513" s="47"/>
    </row>
    <row r="5514" spans="1:9" x14ac:dyDescent="0.25">
      <c r="A5514" s="47"/>
      <c r="B5514" s="47"/>
      <c r="C5514" s="47"/>
      <c r="D5514" s="47"/>
      <c r="E5514" s="47"/>
      <c r="F5514" s="47"/>
      <c r="G5514" s="47"/>
      <c r="H5514" s="47"/>
      <c r="I5514" s="47"/>
    </row>
    <row r="5515" spans="1:9" x14ac:dyDescent="0.25">
      <c r="A5515" s="47"/>
      <c r="B5515" s="47"/>
      <c r="C5515" s="47"/>
      <c r="D5515" s="47"/>
      <c r="E5515" s="47"/>
      <c r="F5515" s="47"/>
      <c r="G5515" s="47"/>
      <c r="H5515" s="47"/>
      <c r="I5515" s="47"/>
    </row>
    <row r="5516" spans="1:9" x14ac:dyDescent="0.25">
      <c r="A5516" s="47"/>
      <c r="B5516" s="47"/>
      <c r="C5516" s="47"/>
      <c r="D5516" s="47"/>
      <c r="E5516" s="47"/>
      <c r="F5516" s="47"/>
      <c r="G5516" s="47"/>
      <c r="H5516" s="47"/>
      <c r="I5516" s="47"/>
    </row>
    <row r="5517" spans="1:9" x14ac:dyDescent="0.25">
      <c r="A5517" s="47"/>
      <c r="B5517" s="47"/>
      <c r="C5517" s="47"/>
      <c r="D5517" s="47"/>
      <c r="E5517" s="47"/>
      <c r="F5517" s="47"/>
      <c r="G5517" s="47"/>
      <c r="H5517" s="47"/>
      <c r="I5517" s="47"/>
    </row>
    <row r="5518" spans="1:9" x14ac:dyDescent="0.25">
      <c r="A5518" s="47"/>
      <c r="B5518" s="47"/>
      <c r="C5518" s="47"/>
      <c r="D5518" s="47"/>
      <c r="E5518" s="47"/>
      <c r="F5518" s="47"/>
      <c r="G5518" s="47"/>
      <c r="H5518" s="47"/>
      <c r="I5518" s="47"/>
    </row>
    <row r="5519" spans="1:9" x14ac:dyDescent="0.25">
      <c r="A5519" s="47"/>
      <c r="B5519" s="47"/>
      <c r="C5519" s="47"/>
      <c r="D5519" s="47"/>
      <c r="E5519" s="47"/>
      <c r="F5519" s="47"/>
      <c r="G5519" s="47"/>
      <c r="H5519" s="47"/>
      <c r="I5519" s="47"/>
    </row>
    <row r="5520" spans="1:9" x14ac:dyDescent="0.25">
      <c r="A5520" s="47"/>
      <c r="B5520" s="47"/>
      <c r="C5520" s="47"/>
      <c r="D5520" s="47"/>
      <c r="E5520" s="47"/>
      <c r="F5520" s="47"/>
      <c r="G5520" s="47"/>
      <c r="H5520" s="47"/>
      <c r="I5520" s="47"/>
    </row>
    <row r="5521" spans="1:9" x14ac:dyDescent="0.25">
      <c r="A5521" s="47"/>
      <c r="B5521" s="47"/>
      <c r="C5521" s="47"/>
      <c r="D5521" s="47"/>
      <c r="E5521" s="47"/>
      <c r="F5521" s="47"/>
      <c r="G5521" s="47"/>
      <c r="H5521" s="47"/>
      <c r="I5521" s="47"/>
    </row>
    <row r="5522" spans="1:9" x14ac:dyDescent="0.25">
      <c r="A5522" s="47"/>
      <c r="B5522" s="47"/>
      <c r="C5522" s="47"/>
      <c r="D5522" s="47"/>
      <c r="E5522" s="47"/>
      <c r="F5522" s="47"/>
      <c r="G5522" s="47"/>
      <c r="H5522" s="47"/>
      <c r="I5522" s="47"/>
    </row>
    <row r="5523" spans="1:9" x14ac:dyDescent="0.25">
      <c r="A5523" s="47"/>
      <c r="B5523" s="47"/>
      <c r="C5523" s="47"/>
      <c r="D5523" s="47"/>
      <c r="E5523" s="47"/>
      <c r="F5523" s="47"/>
      <c r="G5523" s="47"/>
      <c r="H5523" s="47"/>
      <c r="I5523" s="47"/>
    </row>
    <row r="5524" spans="1:9" x14ac:dyDescent="0.25">
      <c r="A5524" s="47"/>
      <c r="B5524" s="47"/>
      <c r="C5524" s="47"/>
      <c r="D5524" s="47"/>
      <c r="E5524" s="47"/>
      <c r="F5524" s="47"/>
      <c r="G5524" s="47"/>
      <c r="H5524" s="47"/>
      <c r="I5524" s="47"/>
    </row>
    <row r="5525" spans="1:9" x14ac:dyDescent="0.25">
      <c r="A5525" s="47"/>
      <c r="B5525" s="47"/>
      <c r="C5525" s="47"/>
      <c r="D5525" s="47"/>
      <c r="E5525" s="47"/>
      <c r="F5525" s="47"/>
      <c r="G5525" s="47"/>
      <c r="H5525" s="47"/>
      <c r="I5525" s="47"/>
    </row>
    <row r="5526" spans="1:9" x14ac:dyDescent="0.25">
      <c r="A5526" s="47"/>
      <c r="B5526" s="47"/>
      <c r="C5526" s="47"/>
      <c r="D5526" s="47"/>
      <c r="E5526" s="47"/>
      <c r="F5526" s="47"/>
      <c r="G5526" s="47"/>
      <c r="H5526" s="47"/>
      <c r="I5526" s="47"/>
    </row>
    <row r="5527" spans="1:9" x14ac:dyDescent="0.25">
      <c r="A5527" s="47"/>
      <c r="B5527" s="47"/>
      <c r="C5527" s="47"/>
      <c r="D5527" s="47"/>
      <c r="E5527" s="47"/>
      <c r="F5527" s="47"/>
      <c r="G5527" s="47"/>
      <c r="H5527" s="47"/>
      <c r="I5527" s="47"/>
    </row>
    <row r="5528" spans="1:9" x14ac:dyDescent="0.25">
      <c r="A5528" s="47"/>
      <c r="B5528" s="47"/>
      <c r="C5528" s="47"/>
      <c r="D5528" s="47"/>
      <c r="E5528" s="47"/>
      <c r="F5528" s="47"/>
      <c r="G5528" s="47"/>
      <c r="H5528" s="47"/>
      <c r="I5528" s="47"/>
    </row>
    <row r="5529" spans="1:9" x14ac:dyDescent="0.25">
      <c r="A5529" s="47"/>
      <c r="B5529" s="47"/>
      <c r="C5529" s="47"/>
      <c r="D5529" s="47"/>
      <c r="E5529" s="47"/>
      <c r="F5529" s="47"/>
      <c r="G5529" s="47"/>
      <c r="H5529" s="47"/>
      <c r="I5529" s="47"/>
    </row>
    <row r="5530" spans="1:9" x14ac:dyDescent="0.25">
      <c r="A5530" s="47"/>
      <c r="B5530" s="47"/>
      <c r="C5530" s="47"/>
      <c r="D5530" s="47"/>
      <c r="E5530" s="47"/>
      <c r="F5530" s="47"/>
      <c r="G5530" s="47"/>
      <c r="H5530" s="47"/>
      <c r="I5530" s="47"/>
    </row>
    <row r="5531" spans="1:9" x14ac:dyDescent="0.25">
      <c r="A5531" s="47"/>
      <c r="B5531" s="47"/>
      <c r="C5531" s="47"/>
      <c r="D5531" s="47"/>
      <c r="E5531" s="47"/>
      <c r="F5531" s="47"/>
      <c r="G5531" s="47"/>
      <c r="H5531" s="47"/>
      <c r="I5531" s="47"/>
    </row>
    <row r="5532" spans="1:9" x14ac:dyDescent="0.25">
      <c r="A5532" s="47"/>
      <c r="B5532" s="47"/>
      <c r="C5532" s="47"/>
      <c r="D5532" s="47"/>
      <c r="E5532" s="47"/>
      <c r="F5532" s="47"/>
      <c r="G5532" s="47"/>
      <c r="H5532" s="47"/>
      <c r="I5532" s="47"/>
    </row>
    <row r="5533" spans="1:9" x14ac:dyDescent="0.25">
      <c r="A5533" s="47"/>
      <c r="B5533" s="47"/>
      <c r="C5533" s="47"/>
      <c r="D5533" s="47"/>
      <c r="E5533" s="47"/>
      <c r="F5533" s="47"/>
      <c r="G5533" s="47"/>
      <c r="H5533" s="47"/>
      <c r="I5533" s="47"/>
    </row>
    <row r="5534" spans="1:9" x14ac:dyDescent="0.25">
      <c r="A5534" s="47"/>
      <c r="B5534" s="47"/>
      <c r="C5534" s="47"/>
      <c r="D5534" s="47"/>
      <c r="E5534" s="47"/>
      <c r="F5534" s="47"/>
      <c r="G5534" s="47"/>
      <c r="H5534" s="47"/>
      <c r="I5534" s="47"/>
    </row>
    <row r="5535" spans="1:9" x14ac:dyDescent="0.25">
      <c r="A5535" s="47"/>
      <c r="B5535" s="47"/>
      <c r="C5535" s="47"/>
      <c r="D5535" s="47"/>
      <c r="E5535" s="47"/>
      <c r="F5535" s="47"/>
      <c r="G5535" s="47"/>
      <c r="H5535" s="47"/>
      <c r="I5535" s="47"/>
    </row>
    <row r="5536" spans="1:9" x14ac:dyDescent="0.25">
      <c r="A5536" s="47"/>
      <c r="B5536" s="47"/>
      <c r="C5536" s="47"/>
      <c r="D5536" s="47"/>
      <c r="E5536" s="47"/>
      <c r="F5536" s="47"/>
      <c r="G5536" s="47"/>
      <c r="H5536" s="47"/>
      <c r="I5536" s="47"/>
    </row>
    <row r="5537" spans="1:9" x14ac:dyDescent="0.25">
      <c r="A5537" s="47"/>
      <c r="B5537" s="47"/>
      <c r="C5537" s="47"/>
      <c r="D5537" s="47"/>
      <c r="E5537" s="47"/>
      <c r="F5537" s="47"/>
      <c r="G5537" s="47"/>
      <c r="H5537" s="47"/>
      <c r="I5537" s="47"/>
    </row>
    <row r="5538" spans="1:9" x14ac:dyDescent="0.25">
      <c r="A5538" s="47"/>
      <c r="B5538" s="47"/>
      <c r="C5538" s="47"/>
      <c r="D5538" s="47"/>
      <c r="E5538" s="47"/>
      <c r="F5538" s="47"/>
      <c r="G5538" s="47"/>
      <c r="H5538" s="47"/>
      <c r="I5538" s="47"/>
    </row>
    <row r="5539" spans="1:9" x14ac:dyDescent="0.25">
      <c r="A5539" s="47"/>
      <c r="B5539" s="47"/>
      <c r="C5539" s="47"/>
      <c r="D5539" s="47"/>
      <c r="E5539" s="47"/>
      <c r="F5539" s="47"/>
      <c r="G5539" s="47"/>
      <c r="H5539" s="47"/>
      <c r="I5539" s="47"/>
    </row>
    <row r="5540" spans="1:9" x14ac:dyDescent="0.25">
      <c r="A5540" s="47"/>
      <c r="B5540" s="47"/>
      <c r="C5540" s="47"/>
      <c r="D5540" s="47"/>
      <c r="E5540" s="47"/>
      <c r="F5540" s="47"/>
      <c r="G5540" s="47"/>
      <c r="H5540" s="47"/>
      <c r="I5540" s="47"/>
    </row>
    <row r="5541" spans="1:9" x14ac:dyDescent="0.25">
      <c r="A5541" s="47"/>
      <c r="B5541" s="47"/>
      <c r="C5541" s="47"/>
      <c r="D5541" s="47"/>
      <c r="E5541" s="47"/>
      <c r="F5541" s="47"/>
      <c r="G5541" s="47"/>
      <c r="H5541" s="47"/>
      <c r="I5541" s="47"/>
    </row>
    <row r="5542" spans="1:9" x14ac:dyDescent="0.25">
      <c r="A5542" s="47"/>
      <c r="B5542" s="47"/>
      <c r="C5542" s="47"/>
      <c r="D5542" s="47"/>
      <c r="E5542" s="47"/>
      <c r="F5542" s="47"/>
      <c r="G5542" s="47"/>
      <c r="H5542" s="47"/>
      <c r="I5542" s="47"/>
    </row>
    <row r="5543" spans="1:9" x14ac:dyDescent="0.25">
      <c r="A5543" s="47"/>
      <c r="B5543" s="47"/>
      <c r="C5543" s="47"/>
      <c r="D5543" s="47"/>
      <c r="E5543" s="47"/>
      <c r="F5543" s="47"/>
      <c r="G5543" s="47"/>
      <c r="H5543" s="47"/>
      <c r="I5543" s="47"/>
    </row>
    <row r="5544" spans="1:9" x14ac:dyDescent="0.25">
      <c r="A5544" s="47"/>
      <c r="B5544" s="47"/>
      <c r="C5544" s="47"/>
      <c r="D5544" s="47"/>
      <c r="E5544" s="47"/>
      <c r="F5544" s="47"/>
      <c r="G5544" s="47"/>
      <c r="H5544" s="47"/>
      <c r="I5544" s="47"/>
    </row>
    <row r="5545" spans="1:9" x14ac:dyDescent="0.25">
      <c r="A5545" s="47"/>
      <c r="B5545" s="47"/>
      <c r="C5545" s="47"/>
      <c r="D5545" s="47"/>
      <c r="E5545" s="47"/>
      <c r="F5545" s="47"/>
      <c r="G5545" s="47"/>
      <c r="H5545" s="47"/>
      <c r="I5545" s="47"/>
    </row>
    <row r="5546" spans="1:9" x14ac:dyDescent="0.25">
      <c r="A5546" s="47"/>
      <c r="B5546" s="47"/>
      <c r="C5546" s="47"/>
      <c r="D5546" s="47"/>
      <c r="E5546" s="47"/>
      <c r="F5546" s="47"/>
      <c r="G5546" s="47"/>
      <c r="H5546" s="47"/>
      <c r="I5546" s="47"/>
    </row>
    <row r="5547" spans="1:9" x14ac:dyDescent="0.25">
      <c r="A5547" s="47"/>
      <c r="B5547" s="47"/>
      <c r="C5547" s="47"/>
      <c r="D5547" s="47"/>
      <c r="E5547" s="47"/>
      <c r="F5547" s="47"/>
      <c r="G5547" s="47"/>
      <c r="H5547" s="47"/>
      <c r="I5547" s="47"/>
    </row>
    <row r="5548" spans="1:9" x14ac:dyDescent="0.25">
      <c r="A5548" s="47"/>
      <c r="B5548" s="47"/>
      <c r="C5548" s="47"/>
      <c r="D5548" s="47"/>
      <c r="E5548" s="47"/>
      <c r="F5548" s="47"/>
      <c r="G5548" s="47"/>
      <c r="H5548" s="47"/>
      <c r="I5548" s="47"/>
    </row>
    <row r="5549" spans="1:9" x14ac:dyDescent="0.25">
      <c r="A5549" s="47"/>
      <c r="B5549" s="47"/>
      <c r="C5549" s="47"/>
      <c r="D5549" s="47"/>
      <c r="E5549" s="47"/>
      <c r="F5549" s="47"/>
      <c r="G5549" s="47"/>
      <c r="H5549" s="47"/>
      <c r="I5549" s="47"/>
    </row>
    <row r="5550" spans="1:9" x14ac:dyDescent="0.25">
      <c r="A5550" s="47"/>
      <c r="B5550" s="47"/>
      <c r="C5550" s="47"/>
      <c r="D5550" s="47"/>
      <c r="E5550" s="47"/>
      <c r="F5550" s="47"/>
      <c r="G5550" s="47"/>
      <c r="H5550" s="47"/>
      <c r="I5550" s="47"/>
    </row>
    <row r="5551" spans="1:9" x14ac:dyDescent="0.25">
      <c r="A5551" s="47"/>
      <c r="B5551" s="47"/>
      <c r="C5551" s="47"/>
      <c r="D5551" s="47"/>
      <c r="E5551" s="47"/>
      <c r="F5551" s="47"/>
      <c r="G5551" s="47"/>
      <c r="H5551" s="47"/>
      <c r="I5551" s="47"/>
    </row>
    <row r="5552" spans="1:9" x14ac:dyDescent="0.25">
      <c r="A5552" s="47"/>
      <c r="B5552" s="47"/>
      <c r="C5552" s="47"/>
      <c r="D5552" s="47"/>
      <c r="E5552" s="47"/>
      <c r="F5552" s="47"/>
      <c r="G5552" s="47"/>
      <c r="H5552" s="47"/>
      <c r="I5552" s="47"/>
    </row>
    <row r="5553" spans="1:9" x14ac:dyDescent="0.25">
      <c r="A5553" s="47"/>
      <c r="B5553" s="47"/>
      <c r="C5553" s="47"/>
      <c r="D5553" s="47"/>
      <c r="E5553" s="47"/>
      <c r="F5553" s="47"/>
      <c r="G5553" s="47"/>
      <c r="H5553" s="47"/>
      <c r="I5553" s="47"/>
    </row>
    <row r="5554" spans="1:9" x14ac:dyDescent="0.25">
      <c r="A5554" s="47"/>
      <c r="B5554" s="47"/>
      <c r="C5554" s="47"/>
      <c r="D5554" s="47"/>
      <c r="E5554" s="47"/>
      <c r="F5554" s="47"/>
      <c r="G5554" s="47"/>
      <c r="H5554" s="47"/>
      <c r="I5554" s="47"/>
    </row>
    <row r="5555" spans="1:9" x14ac:dyDescent="0.25">
      <c r="A5555" s="47"/>
      <c r="B5555" s="47"/>
      <c r="C5555" s="47"/>
      <c r="D5555" s="47"/>
      <c r="E5555" s="47"/>
      <c r="F5555" s="47"/>
      <c r="G5555" s="47"/>
      <c r="H5555" s="47"/>
      <c r="I5555" s="47"/>
    </row>
    <row r="5556" spans="1:9" x14ac:dyDescent="0.25">
      <c r="A5556" s="47"/>
      <c r="B5556" s="47"/>
      <c r="C5556" s="47"/>
      <c r="D5556" s="47"/>
      <c r="E5556" s="47"/>
      <c r="F5556" s="47"/>
      <c r="G5556" s="47"/>
      <c r="H5556" s="47"/>
      <c r="I5556" s="47"/>
    </row>
    <row r="5557" spans="1:9" x14ac:dyDescent="0.25">
      <c r="A5557" s="47"/>
      <c r="B5557" s="47"/>
      <c r="C5557" s="47"/>
      <c r="D5557" s="47"/>
      <c r="E5557" s="47"/>
      <c r="F5557" s="47"/>
      <c r="G5557" s="47"/>
      <c r="H5557" s="47"/>
      <c r="I5557" s="47"/>
    </row>
    <row r="5558" spans="1:9" x14ac:dyDescent="0.25">
      <c r="A5558" s="47"/>
      <c r="B5558" s="47"/>
      <c r="C5558" s="47"/>
      <c r="D5558" s="47"/>
      <c r="E5558" s="47"/>
      <c r="F5558" s="47"/>
      <c r="G5558" s="47"/>
      <c r="H5558" s="47"/>
      <c r="I5558" s="47"/>
    </row>
    <row r="5559" spans="1:9" x14ac:dyDescent="0.25">
      <c r="A5559" s="47"/>
      <c r="B5559" s="47"/>
      <c r="C5559" s="47"/>
      <c r="D5559" s="47"/>
      <c r="E5559" s="47"/>
      <c r="F5559" s="47"/>
      <c r="G5559" s="47"/>
      <c r="H5559" s="47"/>
      <c r="I5559" s="47"/>
    </row>
    <row r="5560" spans="1:9" x14ac:dyDescent="0.25">
      <c r="A5560" s="47"/>
      <c r="B5560" s="47"/>
      <c r="C5560" s="47"/>
      <c r="D5560" s="47"/>
      <c r="E5560" s="47"/>
      <c r="F5560" s="47"/>
      <c r="G5560" s="47"/>
      <c r="H5560" s="47"/>
      <c r="I5560" s="47"/>
    </row>
    <row r="5561" spans="1:9" x14ac:dyDescent="0.25">
      <c r="A5561" s="47"/>
      <c r="B5561" s="47"/>
      <c r="C5561" s="47"/>
      <c r="D5561" s="47"/>
      <c r="E5561" s="47"/>
      <c r="F5561" s="47"/>
      <c r="G5561" s="47"/>
      <c r="H5561" s="47"/>
      <c r="I5561" s="47"/>
    </row>
    <row r="5562" spans="1:9" x14ac:dyDescent="0.25">
      <c r="A5562" s="47"/>
      <c r="B5562" s="47"/>
      <c r="C5562" s="47"/>
      <c r="D5562" s="47"/>
      <c r="E5562" s="47"/>
      <c r="F5562" s="47"/>
      <c r="G5562" s="47"/>
      <c r="H5562" s="47"/>
      <c r="I5562" s="47"/>
    </row>
    <row r="5563" spans="1:9" x14ac:dyDescent="0.25">
      <c r="A5563" s="47"/>
      <c r="B5563" s="47"/>
      <c r="C5563" s="47"/>
      <c r="D5563" s="47"/>
      <c r="E5563" s="47"/>
      <c r="F5563" s="47"/>
      <c r="G5563" s="47"/>
      <c r="H5563" s="47"/>
      <c r="I5563" s="47"/>
    </row>
    <row r="5564" spans="1:9" x14ac:dyDescent="0.25">
      <c r="A5564" s="47"/>
      <c r="B5564" s="47"/>
      <c r="C5564" s="47"/>
      <c r="D5564" s="47"/>
      <c r="E5564" s="47"/>
      <c r="F5564" s="47"/>
      <c r="G5564" s="47"/>
      <c r="H5564" s="47"/>
      <c r="I5564" s="47"/>
    </row>
    <row r="5565" spans="1:9" x14ac:dyDescent="0.25">
      <c r="A5565" s="47"/>
      <c r="B5565" s="47"/>
      <c r="C5565" s="47"/>
      <c r="D5565" s="47"/>
      <c r="E5565" s="47"/>
      <c r="F5565" s="47"/>
      <c r="G5565" s="47"/>
      <c r="H5565" s="47"/>
      <c r="I5565" s="47"/>
    </row>
    <row r="5566" spans="1:9" x14ac:dyDescent="0.25">
      <c r="A5566" s="47"/>
      <c r="B5566" s="47"/>
      <c r="C5566" s="47"/>
      <c r="D5566" s="47"/>
      <c r="E5566" s="47"/>
      <c r="F5566" s="47"/>
      <c r="G5566" s="47"/>
      <c r="H5566" s="47"/>
      <c r="I5566" s="47"/>
    </row>
    <row r="5567" spans="1:9" x14ac:dyDescent="0.25">
      <c r="A5567" s="47"/>
      <c r="B5567" s="47"/>
      <c r="C5567" s="47"/>
      <c r="D5567" s="47"/>
      <c r="E5567" s="47"/>
      <c r="F5567" s="47"/>
      <c r="G5567" s="47"/>
      <c r="H5567" s="47"/>
      <c r="I5567" s="47"/>
    </row>
    <row r="5568" spans="1:9" x14ac:dyDescent="0.25">
      <c r="A5568" s="47"/>
      <c r="B5568" s="47"/>
      <c r="C5568" s="47"/>
      <c r="D5568" s="47"/>
      <c r="E5568" s="47"/>
      <c r="F5568" s="47"/>
      <c r="G5568" s="47"/>
      <c r="H5568" s="47"/>
      <c r="I5568" s="47"/>
    </row>
    <row r="5569" spans="1:9" x14ac:dyDescent="0.25">
      <c r="A5569" s="47"/>
      <c r="B5569" s="47"/>
      <c r="C5569" s="47"/>
      <c r="D5569" s="47"/>
      <c r="E5569" s="47"/>
      <c r="F5569" s="47"/>
      <c r="G5569" s="47"/>
      <c r="H5569" s="47"/>
      <c r="I5569" s="47"/>
    </row>
    <row r="5570" spans="1:9" x14ac:dyDescent="0.25">
      <c r="A5570" s="47"/>
      <c r="B5570" s="47"/>
      <c r="C5570" s="47"/>
      <c r="D5570" s="47"/>
      <c r="E5570" s="47"/>
      <c r="F5570" s="47"/>
      <c r="G5570" s="47"/>
      <c r="H5570" s="47"/>
      <c r="I5570" s="47"/>
    </row>
    <row r="5571" spans="1:9" x14ac:dyDescent="0.25">
      <c r="A5571" s="47"/>
      <c r="B5571" s="47"/>
      <c r="C5571" s="47"/>
      <c r="D5571" s="47"/>
      <c r="E5571" s="47"/>
      <c r="F5571" s="47"/>
      <c r="G5571" s="47"/>
      <c r="H5571" s="47"/>
      <c r="I5571" s="47"/>
    </row>
    <row r="5572" spans="1:9" x14ac:dyDescent="0.25">
      <c r="A5572" s="47"/>
      <c r="B5572" s="47"/>
      <c r="C5572" s="47"/>
      <c r="D5572" s="47"/>
      <c r="E5572" s="47"/>
      <c r="F5572" s="47"/>
      <c r="G5572" s="47"/>
      <c r="H5572" s="47"/>
      <c r="I5572" s="47"/>
    </row>
    <row r="5573" spans="1:9" x14ac:dyDescent="0.25">
      <c r="A5573" s="47"/>
      <c r="B5573" s="47"/>
      <c r="C5573" s="47"/>
      <c r="D5573" s="47"/>
      <c r="E5573" s="47"/>
      <c r="F5573" s="47"/>
      <c r="G5573" s="47"/>
      <c r="H5573" s="47"/>
      <c r="I5573" s="47"/>
    </row>
    <row r="5574" spans="1:9" x14ac:dyDescent="0.25">
      <c r="A5574" s="47"/>
      <c r="B5574" s="47"/>
      <c r="C5574" s="47"/>
      <c r="D5574" s="47"/>
      <c r="E5574" s="47"/>
      <c r="F5574" s="47"/>
      <c r="G5574" s="47"/>
      <c r="H5574" s="47"/>
      <c r="I5574" s="47"/>
    </row>
    <row r="5575" spans="1:9" x14ac:dyDescent="0.25">
      <c r="A5575" s="47"/>
      <c r="B5575" s="47"/>
      <c r="C5575" s="47"/>
      <c r="D5575" s="47"/>
      <c r="E5575" s="47"/>
      <c r="F5575" s="47"/>
      <c r="G5575" s="47"/>
      <c r="H5575" s="47"/>
      <c r="I5575" s="47"/>
    </row>
    <row r="5576" spans="1:9" x14ac:dyDescent="0.25">
      <c r="A5576" s="47"/>
      <c r="B5576" s="47"/>
      <c r="C5576" s="47"/>
      <c r="D5576" s="47"/>
      <c r="E5576" s="47"/>
      <c r="F5576" s="47"/>
      <c r="G5576" s="47"/>
      <c r="H5576" s="47"/>
      <c r="I5576" s="47"/>
    </row>
    <row r="5577" spans="1:9" x14ac:dyDescent="0.25">
      <c r="A5577" s="47"/>
      <c r="B5577" s="47"/>
      <c r="C5577" s="47"/>
      <c r="D5577" s="47"/>
      <c r="E5577" s="47"/>
      <c r="F5577" s="47"/>
      <c r="G5577" s="47"/>
      <c r="H5577" s="47"/>
      <c r="I5577" s="47"/>
    </row>
    <row r="5578" spans="1:9" x14ac:dyDescent="0.25">
      <c r="A5578" s="47"/>
      <c r="B5578" s="47"/>
      <c r="C5578" s="47"/>
      <c r="D5578" s="47"/>
      <c r="E5578" s="47"/>
      <c r="F5578" s="47"/>
      <c r="G5578" s="47"/>
      <c r="H5578" s="47"/>
      <c r="I5578" s="47"/>
    </row>
    <row r="5579" spans="1:9" x14ac:dyDescent="0.25">
      <c r="A5579" s="47"/>
      <c r="B5579" s="47"/>
      <c r="C5579" s="47"/>
      <c r="D5579" s="47"/>
      <c r="E5579" s="47"/>
      <c r="F5579" s="47"/>
      <c r="G5579" s="47"/>
      <c r="H5579" s="47"/>
      <c r="I5579" s="47"/>
    </row>
    <row r="5580" spans="1:9" x14ac:dyDescent="0.25">
      <c r="A5580" s="47"/>
      <c r="B5580" s="47"/>
      <c r="C5580" s="47"/>
      <c r="D5580" s="47"/>
      <c r="E5580" s="47"/>
      <c r="F5580" s="47"/>
      <c r="G5580" s="47"/>
      <c r="H5580" s="47"/>
      <c r="I5580" s="47"/>
    </row>
    <row r="5581" spans="1:9" x14ac:dyDescent="0.25">
      <c r="A5581" s="47"/>
      <c r="B5581" s="47"/>
      <c r="C5581" s="47"/>
      <c r="D5581" s="47"/>
      <c r="E5581" s="47"/>
      <c r="F5581" s="47"/>
      <c r="G5581" s="47"/>
      <c r="H5581" s="47"/>
      <c r="I5581" s="47"/>
    </row>
    <row r="5582" spans="1:9" x14ac:dyDescent="0.25">
      <c r="A5582" s="47"/>
      <c r="B5582" s="47"/>
      <c r="C5582" s="47"/>
      <c r="D5582" s="47"/>
      <c r="E5582" s="47"/>
      <c r="F5582" s="47"/>
      <c r="G5582" s="47"/>
      <c r="H5582" s="47"/>
      <c r="I5582" s="47"/>
    </row>
    <row r="5583" spans="1:9" x14ac:dyDescent="0.25">
      <c r="A5583" s="47"/>
      <c r="B5583" s="47"/>
      <c r="C5583" s="47"/>
      <c r="D5583" s="47"/>
      <c r="E5583" s="47"/>
      <c r="F5583" s="47"/>
      <c r="G5583" s="47"/>
      <c r="H5583" s="47"/>
      <c r="I5583" s="47"/>
    </row>
    <row r="5584" spans="1:9" x14ac:dyDescent="0.25">
      <c r="A5584" s="47"/>
      <c r="B5584" s="47"/>
      <c r="C5584" s="47"/>
      <c r="D5584" s="47"/>
      <c r="E5584" s="47"/>
      <c r="F5584" s="47"/>
      <c r="G5584" s="47"/>
      <c r="H5584" s="47"/>
      <c r="I5584" s="47"/>
    </row>
    <row r="5585" spans="1:9" x14ac:dyDescent="0.25">
      <c r="A5585" s="47"/>
      <c r="B5585" s="47"/>
      <c r="C5585" s="47"/>
      <c r="D5585" s="47"/>
      <c r="E5585" s="47"/>
      <c r="F5585" s="47"/>
      <c r="G5585" s="47"/>
      <c r="H5585" s="47"/>
      <c r="I5585" s="47"/>
    </row>
    <row r="5586" spans="1:9" x14ac:dyDescent="0.25">
      <c r="A5586" s="47"/>
      <c r="B5586" s="47"/>
      <c r="C5586" s="47"/>
      <c r="D5586" s="47"/>
      <c r="E5586" s="47"/>
      <c r="F5586" s="47"/>
      <c r="G5586" s="47"/>
      <c r="H5586" s="47"/>
      <c r="I5586" s="47"/>
    </row>
    <row r="5587" spans="1:9" x14ac:dyDescent="0.25">
      <c r="A5587" s="47"/>
      <c r="B5587" s="47"/>
      <c r="C5587" s="47"/>
      <c r="D5587" s="47"/>
      <c r="E5587" s="47"/>
      <c r="F5587" s="47"/>
      <c r="G5587" s="47"/>
      <c r="H5587" s="47"/>
      <c r="I5587" s="47"/>
    </row>
    <row r="5588" spans="1:9" x14ac:dyDescent="0.25">
      <c r="A5588" s="47"/>
      <c r="B5588" s="47"/>
      <c r="C5588" s="47"/>
      <c r="D5588" s="47"/>
      <c r="E5588" s="47"/>
      <c r="F5588" s="47"/>
      <c r="G5588" s="47"/>
      <c r="H5588" s="47"/>
      <c r="I5588" s="47"/>
    </row>
    <row r="5589" spans="1:9" x14ac:dyDescent="0.25">
      <c r="A5589" s="47"/>
      <c r="B5589" s="47"/>
      <c r="C5589" s="47"/>
      <c r="D5589" s="47"/>
      <c r="E5589" s="47"/>
      <c r="F5589" s="47"/>
      <c r="G5589" s="47"/>
      <c r="H5589" s="47"/>
      <c r="I5589" s="47"/>
    </row>
    <row r="5590" spans="1:9" x14ac:dyDescent="0.25">
      <c r="A5590" s="47"/>
      <c r="B5590" s="47"/>
      <c r="C5590" s="47"/>
      <c r="D5590" s="47"/>
      <c r="E5590" s="47"/>
      <c r="F5590" s="47"/>
      <c r="G5590" s="47"/>
      <c r="H5590" s="47"/>
      <c r="I5590" s="47"/>
    </row>
    <row r="5591" spans="1:9" x14ac:dyDescent="0.25">
      <c r="A5591" s="47"/>
      <c r="B5591" s="47"/>
      <c r="C5591" s="47"/>
      <c r="D5591" s="47"/>
      <c r="E5591" s="47"/>
      <c r="F5591" s="47"/>
      <c r="G5591" s="47"/>
      <c r="H5591" s="47"/>
      <c r="I5591" s="47"/>
    </row>
    <row r="5592" spans="1:9" x14ac:dyDescent="0.25">
      <c r="A5592" s="47"/>
      <c r="B5592" s="47"/>
      <c r="C5592" s="47"/>
      <c r="D5592" s="47"/>
      <c r="E5592" s="47"/>
      <c r="F5592" s="47"/>
      <c r="G5592" s="47"/>
      <c r="H5592" s="47"/>
      <c r="I5592" s="47"/>
    </row>
    <row r="5593" spans="1:9" x14ac:dyDescent="0.25">
      <c r="A5593" s="47"/>
      <c r="B5593" s="47"/>
      <c r="C5593" s="47"/>
      <c r="D5593" s="47"/>
      <c r="E5593" s="47"/>
      <c r="F5593" s="47"/>
      <c r="G5593" s="47"/>
      <c r="H5593" s="47"/>
      <c r="I5593" s="47"/>
    </row>
    <row r="5594" spans="1:9" x14ac:dyDescent="0.25">
      <c r="A5594" s="47"/>
      <c r="B5594" s="47"/>
      <c r="C5594" s="47"/>
      <c r="D5594" s="47"/>
      <c r="E5594" s="47"/>
      <c r="F5594" s="47"/>
      <c r="G5594" s="47"/>
      <c r="H5594" s="47"/>
      <c r="I5594" s="47"/>
    </row>
    <row r="5595" spans="1:9" x14ac:dyDescent="0.25">
      <c r="A5595" s="47"/>
      <c r="B5595" s="47"/>
      <c r="C5595" s="47"/>
      <c r="D5595" s="47"/>
      <c r="E5595" s="47"/>
      <c r="F5595" s="47"/>
      <c r="G5595" s="47"/>
      <c r="H5595" s="47"/>
      <c r="I5595" s="47"/>
    </row>
    <row r="5596" spans="1:9" x14ac:dyDescent="0.25">
      <c r="A5596" s="47"/>
      <c r="B5596" s="47"/>
      <c r="C5596" s="47"/>
      <c r="D5596" s="47"/>
      <c r="E5596" s="47"/>
      <c r="F5596" s="47"/>
      <c r="G5596" s="47"/>
      <c r="H5596" s="47"/>
      <c r="I5596" s="47"/>
    </row>
    <row r="5597" spans="1:9" x14ac:dyDescent="0.25">
      <c r="A5597" s="47"/>
      <c r="B5597" s="47"/>
      <c r="C5597" s="47"/>
      <c r="D5597" s="47"/>
      <c r="E5597" s="47"/>
      <c r="F5597" s="47"/>
      <c r="G5597" s="47"/>
      <c r="H5597" s="47"/>
      <c r="I5597" s="47"/>
    </row>
    <row r="5598" spans="1:9" x14ac:dyDescent="0.25">
      <c r="A5598" s="47"/>
      <c r="B5598" s="47"/>
      <c r="C5598" s="47"/>
      <c r="D5598" s="47"/>
      <c r="E5598" s="47"/>
      <c r="F5598" s="47"/>
      <c r="G5598" s="47"/>
      <c r="H5598" s="47"/>
      <c r="I5598" s="47"/>
    </row>
    <row r="5599" spans="1:9" x14ac:dyDescent="0.25">
      <c r="A5599" s="47"/>
      <c r="B5599" s="47"/>
      <c r="C5599" s="47"/>
      <c r="D5599" s="47"/>
      <c r="E5599" s="47"/>
      <c r="F5599" s="47"/>
      <c r="G5599" s="47"/>
      <c r="H5599" s="47"/>
      <c r="I5599" s="47"/>
    </row>
    <row r="5600" spans="1:9" x14ac:dyDescent="0.25">
      <c r="A5600" s="47"/>
      <c r="B5600" s="47"/>
      <c r="C5600" s="47"/>
      <c r="D5600" s="47"/>
      <c r="E5600" s="47"/>
      <c r="F5600" s="47"/>
      <c r="G5600" s="47"/>
      <c r="H5600" s="47"/>
      <c r="I5600" s="47"/>
    </row>
    <row r="5601" spans="1:9" x14ac:dyDescent="0.25">
      <c r="A5601" s="47"/>
      <c r="B5601" s="47"/>
      <c r="C5601" s="47"/>
      <c r="D5601" s="47"/>
      <c r="E5601" s="47"/>
      <c r="F5601" s="47"/>
      <c r="G5601" s="47"/>
      <c r="H5601" s="47"/>
      <c r="I5601" s="47"/>
    </row>
    <row r="5602" spans="1:9" x14ac:dyDescent="0.25">
      <c r="A5602" s="47"/>
      <c r="B5602" s="47"/>
      <c r="C5602" s="47"/>
      <c r="D5602" s="47"/>
      <c r="E5602" s="47"/>
      <c r="F5602" s="47"/>
      <c r="G5602" s="47"/>
      <c r="H5602" s="47"/>
      <c r="I5602" s="47"/>
    </row>
    <row r="5603" spans="1:9" x14ac:dyDescent="0.25">
      <c r="A5603" s="47"/>
      <c r="B5603" s="47"/>
      <c r="C5603" s="47"/>
      <c r="D5603" s="47"/>
      <c r="E5603" s="47"/>
      <c r="F5603" s="47"/>
      <c r="G5603" s="47"/>
      <c r="H5603" s="47"/>
      <c r="I5603" s="47"/>
    </row>
    <row r="5604" spans="1:9" x14ac:dyDescent="0.25">
      <c r="A5604" s="47"/>
      <c r="B5604" s="47"/>
      <c r="C5604" s="47"/>
      <c r="D5604" s="47"/>
      <c r="E5604" s="47"/>
      <c r="F5604" s="47"/>
      <c r="G5604" s="47"/>
      <c r="H5604" s="47"/>
      <c r="I5604" s="47"/>
    </row>
    <row r="5605" spans="1:9" x14ac:dyDescent="0.25">
      <c r="A5605" s="47"/>
      <c r="B5605" s="47"/>
      <c r="C5605" s="47"/>
      <c r="D5605" s="47"/>
      <c r="E5605" s="47"/>
      <c r="F5605" s="47"/>
      <c r="G5605" s="47"/>
      <c r="H5605" s="47"/>
      <c r="I5605" s="47"/>
    </row>
    <row r="5606" spans="1:9" x14ac:dyDescent="0.25">
      <c r="A5606" s="47"/>
      <c r="B5606" s="47"/>
      <c r="C5606" s="47"/>
      <c r="D5606" s="47"/>
      <c r="E5606" s="47"/>
      <c r="F5606" s="47"/>
      <c r="G5606" s="47"/>
      <c r="H5606" s="47"/>
      <c r="I5606" s="47"/>
    </row>
    <row r="5607" spans="1:9" x14ac:dyDescent="0.25">
      <c r="A5607" s="47"/>
      <c r="B5607" s="47"/>
      <c r="C5607" s="47"/>
      <c r="D5607" s="47"/>
      <c r="E5607" s="47"/>
      <c r="F5607" s="47"/>
      <c r="G5607" s="47"/>
      <c r="H5607" s="47"/>
      <c r="I5607" s="47"/>
    </row>
    <row r="5608" spans="1:9" x14ac:dyDescent="0.25">
      <c r="A5608" s="47"/>
      <c r="B5608" s="47"/>
      <c r="C5608" s="47"/>
      <c r="D5608" s="47"/>
      <c r="E5608" s="47"/>
      <c r="F5608" s="47"/>
      <c r="G5608" s="47"/>
      <c r="H5608" s="47"/>
      <c r="I5608" s="47"/>
    </row>
    <row r="5609" spans="1:9" x14ac:dyDescent="0.25">
      <c r="A5609" s="47"/>
      <c r="B5609" s="47"/>
      <c r="C5609" s="47"/>
      <c r="D5609" s="47"/>
      <c r="E5609" s="47"/>
      <c r="F5609" s="47"/>
      <c r="G5609" s="47"/>
      <c r="H5609" s="47"/>
      <c r="I5609" s="47"/>
    </row>
    <row r="5610" spans="1:9" x14ac:dyDescent="0.25">
      <c r="A5610" s="47"/>
      <c r="B5610" s="47"/>
      <c r="C5610" s="47"/>
      <c r="D5610" s="47"/>
      <c r="E5610" s="47"/>
      <c r="F5610" s="47"/>
      <c r="G5610" s="47"/>
      <c r="H5610" s="47"/>
      <c r="I5610" s="47"/>
    </row>
    <row r="5611" spans="1:9" x14ac:dyDescent="0.25">
      <c r="A5611" s="47"/>
      <c r="B5611" s="47"/>
      <c r="C5611" s="47"/>
      <c r="D5611" s="47"/>
      <c r="E5611" s="47"/>
      <c r="F5611" s="47"/>
      <c r="G5611" s="47"/>
      <c r="H5611" s="47"/>
      <c r="I5611" s="47"/>
    </row>
    <row r="5612" spans="1:9" x14ac:dyDescent="0.25">
      <c r="A5612" s="47"/>
      <c r="B5612" s="47"/>
      <c r="C5612" s="47"/>
      <c r="D5612" s="47"/>
      <c r="E5612" s="47"/>
      <c r="F5612" s="47"/>
      <c r="G5612" s="47"/>
      <c r="H5612" s="47"/>
      <c r="I5612" s="47"/>
    </row>
    <row r="5613" spans="1:9" x14ac:dyDescent="0.25">
      <c r="A5613" s="47"/>
      <c r="B5613" s="47"/>
      <c r="C5613" s="47"/>
      <c r="D5613" s="47"/>
      <c r="E5613" s="47"/>
      <c r="F5613" s="47"/>
      <c r="G5613" s="47"/>
      <c r="H5613" s="47"/>
      <c r="I5613" s="47"/>
    </row>
    <row r="5614" spans="1:9" x14ac:dyDescent="0.25">
      <c r="A5614" s="47"/>
      <c r="B5614" s="47"/>
      <c r="C5614" s="47"/>
      <c r="D5614" s="47"/>
      <c r="E5614" s="47"/>
      <c r="F5614" s="47"/>
      <c r="G5614" s="47"/>
      <c r="H5614" s="47"/>
      <c r="I5614" s="47"/>
    </row>
    <row r="5615" spans="1:9" x14ac:dyDescent="0.25">
      <c r="A5615" s="47"/>
      <c r="B5615" s="47"/>
      <c r="C5615" s="47"/>
      <c r="D5615" s="47"/>
      <c r="E5615" s="47"/>
      <c r="F5615" s="47"/>
      <c r="G5615" s="47"/>
      <c r="H5615" s="47"/>
      <c r="I5615" s="47"/>
    </row>
    <row r="5616" spans="1:9" x14ac:dyDescent="0.25">
      <c r="A5616" s="47"/>
      <c r="B5616" s="47"/>
      <c r="C5616" s="47"/>
      <c r="D5616" s="47"/>
      <c r="E5616" s="47"/>
      <c r="F5616" s="47"/>
      <c r="G5616" s="47"/>
      <c r="H5616" s="47"/>
      <c r="I5616" s="47"/>
    </row>
    <row r="5617" spans="1:9" x14ac:dyDescent="0.25">
      <c r="A5617" s="47"/>
      <c r="B5617" s="47"/>
      <c r="C5617" s="47"/>
      <c r="D5617" s="47"/>
      <c r="E5617" s="47"/>
      <c r="F5617" s="47"/>
      <c r="G5617" s="47"/>
      <c r="H5617" s="47"/>
      <c r="I5617" s="47"/>
    </row>
    <row r="5618" spans="1:9" x14ac:dyDescent="0.25">
      <c r="A5618" s="47"/>
      <c r="B5618" s="47"/>
      <c r="C5618" s="47"/>
      <c r="D5618" s="47"/>
      <c r="E5618" s="47"/>
      <c r="F5618" s="47"/>
      <c r="G5618" s="47"/>
      <c r="H5618" s="47"/>
      <c r="I5618" s="47"/>
    </row>
    <row r="5619" spans="1:9" x14ac:dyDescent="0.25">
      <c r="A5619" s="47"/>
      <c r="B5619" s="47"/>
      <c r="C5619" s="47"/>
      <c r="D5619" s="47"/>
      <c r="E5619" s="47"/>
      <c r="F5619" s="47"/>
      <c r="G5619" s="47"/>
      <c r="H5619" s="47"/>
      <c r="I5619" s="47"/>
    </row>
    <row r="5620" spans="1:9" x14ac:dyDescent="0.25">
      <c r="A5620" s="47"/>
      <c r="B5620" s="47"/>
      <c r="C5620" s="47"/>
      <c r="D5620" s="47"/>
      <c r="E5620" s="47"/>
      <c r="F5620" s="47"/>
      <c r="G5620" s="47"/>
      <c r="H5620" s="47"/>
      <c r="I5620" s="47"/>
    </row>
    <row r="5621" spans="1:9" x14ac:dyDescent="0.25">
      <c r="A5621" s="47"/>
      <c r="B5621" s="47"/>
      <c r="C5621" s="47"/>
      <c r="D5621" s="47"/>
      <c r="E5621" s="47"/>
      <c r="F5621" s="47"/>
      <c r="G5621" s="47"/>
      <c r="H5621" s="47"/>
      <c r="I5621" s="47"/>
    </row>
    <row r="5622" spans="1:9" x14ac:dyDescent="0.25">
      <c r="A5622" s="47"/>
      <c r="B5622" s="47"/>
      <c r="C5622" s="47"/>
      <c r="D5622" s="47"/>
      <c r="E5622" s="47"/>
      <c r="F5622" s="47"/>
      <c r="G5622" s="47"/>
      <c r="H5622" s="47"/>
      <c r="I5622" s="47"/>
    </row>
    <row r="5623" spans="1:9" x14ac:dyDescent="0.25">
      <c r="A5623" s="47"/>
      <c r="B5623" s="47"/>
      <c r="C5623" s="47"/>
      <c r="D5623" s="47"/>
      <c r="E5623" s="47"/>
      <c r="F5623" s="47"/>
      <c r="G5623" s="47"/>
      <c r="H5623" s="47"/>
      <c r="I5623" s="47"/>
    </row>
    <row r="5624" spans="1:9" x14ac:dyDescent="0.25">
      <c r="A5624" s="47"/>
      <c r="B5624" s="47"/>
      <c r="C5624" s="47"/>
      <c r="D5624" s="47"/>
      <c r="E5624" s="47"/>
      <c r="F5624" s="47"/>
      <c r="G5624" s="47"/>
      <c r="H5624" s="47"/>
      <c r="I5624" s="47"/>
    </row>
    <row r="5625" spans="1:9" x14ac:dyDescent="0.25">
      <c r="A5625" s="47"/>
      <c r="B5625" s="47"/>
      <c r="C5625" s="47"/>
      <c r="D5625" s="47"/>
      <c r="E5625" s="47"/>
      <c r="F5625" s="47"/>
      <c r="G5625" s="47"/>
      <c r="H5625" s="47"/>
      <c r="I5625" s="47"/>
    </row>
    <row r="5626" spans="1:9" x14ac:dyDescent="0.25">
      <c r="A5626" s="47"/>
      <c r="B5626" s="47"/>
      <c r="C5626" s="47"/>
      <c r="D5626" s="47"/>
      <c r="E5626" s="47"/>
      <c r="F5626" s="47"/>
      <c r="G5626" s="47"/>
      <c r="H5626" s="47"/>
      <c r="I5626" s="47"/>
    </row>
    <row r="5627" spans="1:9" x14ac:dyDescent="0.25">
      <c r="A5627" s="47"/>
      <c r="B5627" s="47"/>
      <c r="C5627" s="47"/>
      <c r="D5627" s="47"/>
      <c r="E5627" s="47"/>
      <c r="F5627" s="47"/>
      <c r="G5627" s="47"/>
      <c r="H5627" s="47"/>
      <c r="I5627" s="47"/>
    </row>
    <row r="5628" spans="1:9" x14ac:dyDescent="0.25">
      <c r="A5628" s="47"/>
      <c r="B5628" s="47"/>
      <c r="C5628" s="47"/>
      <c r="D5628" s="47"/>
      <c r="E5628" s="47"/>
      <c r="F5628" s="47"/>
      <c r="G5628" s="47"/>
      <c r="H5628" s="47"/>
      <c r="I5628" s="47"/>
    </row>
    <row r="5629" spans="1:9" x14ac:dyDescent="0.25">
      <c r="A5629" s="47"/>
      <c r="B5629" s="47"/>
      <c r="C5629" s="47"/>
      <c r="D5629" s="47"/>
      <c r="E5629" s="47"/>
      <c r="F5629" s="47"/>
      <c r="G5629" s="47"/>
      <c r="H5629" s="47"/>
      <c r="I5629" s="47"/>
    </row>
    <row r="5630" spans="1:9" x14ac:dyDescent="0.25">
      <c r="A5630" s="47"/>
      <c r="B5630" s="47"/>
      <c r="C5630" s="47"/>
      <c r="D5630" s="47"/>
      <c r="E5630" s="47"/>
      <c r="F5630" s="47"/>
      <c r="G5630" s="47"/>
      <c r="H5630" s="47"/>
      <c r="I5630" s="47"/>
    </row>
    <row r="5631" spans="1:9" x14ac:dyDescent="0.25">
      <c r="A5631" s="47"/>
      <c r="B5631" s="47"/>
      <c r="C5631" s="47"/>
      <c r="D5631" s="47"/>
      <c r="E5631" s="47"/>
      <c r="F5631" s="47"/>
      <c r="G5631" s="47"/>
      <c r="H5631" s="47"/>
      <c r="I5631" s="47"/>
    </row>
    <row r="5632" spans="1:9" x14ac:dyDescent="0.25">
      <c r="A5632" s="47"/>
      <c r="B5632" s="47"/>
      <c r="C5632" s="47"/>
      <c r="D5632" s="47"/>
      <c r="E5632" s="47"/>
      <c r="F5632" s="47"/>
      <c r="G5632" s="47"/>
      <c r="H5632" s="47"/>
      <c r="I5632" s="47"/>
    </row>
    <row r="5633" spans="1:9" x14ac:dyDescent="0.25">
      <c r="A5633" s="47"/>
      <c r="B5633" s="47"/>
      <c r="C5633" s="47"/>
      <c r="D5633" s="47"/>
      <c r="E5633" s="47"/>
      <c r="F5633" s="47"/>
      <c r="G5633" s="47"/>
      <c r="H5633" s="47"/>
      <c r="I5633" s="47"/>
    </row>
    <row r="5634" spans="1:9" x14ac:dyDescent="0.25">
      <c r="A5634" s="47"/>
      <c r="B5634" s="47"/>
      <c r="C5634" s="47"/>
      <c r="D5634" s="47"/>
      <c r="E5634" s="47"/>
      <c r="F5634" s="47"/>
      <c r="G5634" s="47"/>
      <c r="H5634" s="47"/>
      <c r="I5634" s="47"/>
    </row>
    <row r="5635" spans="1:9" x14ac:dyDescent="0.25">
      <c r="A5635" s="47"/>
      <c r="B5635" s="47"/>
      <c r="C5635" s="47"/>
      <c r="D5635" s="47"/>
      <c r="E5635" s="47"/>
      <c r="F5635" s="47"/>
      <c r="G5635" s="47"/>
      <c r="H5635" s="47"/>
      <c r="I5635" s="47"/>
    </row>
    <row r="5636" spans="1:9" x14ac:dyDescent="0.25">
      <c r="A5636" s="47"/>
      <c r="B5636" s="47"/>
      <c r="C5636" s="47"/>
      <c r="D5636" s="47"/>
      <c r="E5636" s="47"/>
      <c r="F5636" s="47"/>
      <c r="G5636" s="47"/>
      <c r="H5636" s="47"/>
      <c r="I5636" s="47"/>
    </row>
    <row r="5637" spans="1:9" x14ac:dyDescent="0.25">
      <c r="A5637" s="47"/>
      <c r="B5637" s="47"/>
      <c r="C5637" s="47"/>
      <c r="D5637" s="47"/>
      <c r="E5637" s="47"/>
      <c r="F5637" s="47"/>
      <c r="G5637" s="47"/>
      <c r="H5637" s="47"/>
      <c r="I5637" s="47"/>
    </row>
    <row r="5638" spans="1:9" x14ac:dyDescent="0.25">
      <c r="A5638" s="47"/>
      <c r="B5638" s="47"/>
      <c r="C5638" s="47"/>
      <c r="D5638" s="47"/>
      <c r="E5638" s="47"/>
      <c r="F5638" s="47"/>
      <c r="G5638" s="47"/>
      <c r="H5638" s="47"/>
      <c r="I5638" s="47"/>
    </row>
    <row r="5639" spans="1:9" x14ac:dyDescent="0.25">
      <c r="A5639" s="47"/>
      <c r="B5639" s="47"/>
      <c r="C5639" s="47"/>
      <c r="D5639" s="47"/>
      <c r="E5639" s="47"/>
      <c r="F5639" s="47"/>
      <c r="G5639" s="47"/>
      <c r="H5639" s="47"/>
      <c r="I5639" s="47"/>
    </row>
    <row r="5640" spans="1:9" x14ac:dyDescent="0.25">
      <c r="A5640" s="47"/>
      <c r="B5640" s="47"/>
      <c r="C5640" s="47"/>
      <c r="D5640" s="47"/>
      <c r="E5640" s="47"/>
      <c r="F5640" s="47"/>
      <c r="G5640" s="47"/>
      <c r="H5640" s="47"/>
      <c r="I5640" s="47"/>
    </row>
    <row r="5641" spans="1:9" x14ac:dyDescent="0.25">
      <c r="A5641" s="47"/>
      <c r="B5641" s="47"/>
      <c r="C5641" s="47"/>
      <c r="D5641" s="47"/>
      <c r="E5641" s="47"/>
      <c r="F5641" s="47"/>
      <c r="G5641" s="47"/>
      <c r="H5641" s="47"/>
      <c r="I5641" s="47"/>
    </row>
    <row r="5642" spans="1:9" x14ac:dyDescent="0.25">
      <c r="A5642" s="47"/>
      <c r="B5642" s="47"/>
      <c r="C5642" s="47"/>
      <c r="D5642" s="47"/>
      <c r="E5642" s="47"/>
      <c r="F5642" s="47"/>
      <c r="G5642" s="47"/>
      <c r="H5642" s="47"/>
      <c r="I5642" s="47"/>
    </row>
    <row r="5643" spans="1:9" x14ac:dyDescent="0.25">
      <c r="A5643" s="47"/>
      <c r="B5643" s="47"/>
      <c r="C5643" s="47"/>
      <c r="D5643" s="47"/>
      <c r="E5643" s="47"/>
      <c r="F5643" s="47"/>
      <c r="G5643" s="47"/>
      <c r="H5643" s="47"/>
      <c r="I5643" s="47"/>
    </row>
    <row r="5644" spans="1:9" x14ac:dyDescent="0.25">
      <c r="A5644" s="47"/>
      <c r="B5644" s="47"/>
      <c r="C5644" s="47"/>
      <c r="D5644" s="47"/>
      <c r="E5644" s="47"/>
      <c r="F5644" s="47"/>
      <c r="G5644" s="47"/>
      <c r="H5644" s="47"/>
      <c r="I5644" s="47"/>
    </row>
    <row r="5645" spans="1:9" x14ac:dyDescent="0.25">
      <c r="A5645" s="47"/>
      <c r="B5645" s="47"/>
      <c r="C5645" s="47"/>
      <c r="D5645" s="47"/>
      <c r="E5645" s="47"/>
      <c r="F5645" s="47"/>
      <c r="G5645" s="47"/>
      <c r="H5645" s="47"/>
      <c r="I5645" s="47"/>
    </row>
    <row r="5646" spans="1:9" x14ac:dyDescent="0.25">
      <c r="A5646" s="47"/>
      <c r="B5646" s="47"/>
      <c r="C5646" s="47"/>
      <c r="D5646" s="47"/>
      <c r="E5646" s="47"/>
      <c r="F5646" s="47"/>
      <c r="G5646" s="47"/>
      <c r="H5646" s="47"/>
      <c r="I5646" s="47"/>
    </row>
    <row r="5647" spans="1:9" x14ac:dyDescent="0.25">
      <c r="A5647" s="47"/>
      <c r="B5647" s="47"/>
      <c r="C5647" s="47"/>
      <c r="D5647" s="47"/>
      <c r="E5647" s="47"/>
      <c r="F5647" s="47"/>
      <c r="G5647" s="47"/>
      <c r="H5647" s="47"/>
      <c r="I5647" s="47"/>
    </row>
    <row r="5648" spans="1:9" x14ac:dyDescent="0.25">
      <c r="A5648" s="47"/>
      <c r="B5648" s="47"/>
      <c r="C5648" s="47"/>
      <c r="D5648" s="47"/>
      <c r="E5648" s="47"/>
      <c r="F5648" s="47"/>
      <c r="G5648" s="47"/>
      <c r="H5648" s="47"/>
      <c r="I5648" s="47"/>
    </row>
    <row r="5649" spans="1:9" x14ac:dyDescent="0.25">
      <c r="A5649" s="47"/>
      <c r="B5649" s="47"/>
      <c r="C5649" s="47"/>
      <c r="D5649" s="47"/>
      <c r="E5649" s="47"/>
      <c r="F5649" s="47"/>
      <c r="G5649" s="47"/>
      <c r="H5649" s="47"/>
      <c r="I5649" s="47"/>
    </row>
    <row r="5650" spans="1:9" x14ac:dyDescent="0.25">
      <c r="A5650" s="47"/>
      <c r="B5650" s="47"/>
      <c r="C5650" s="47"/>
      <c r="D5650" s="47"/>
      <c r="E5650" s="47"/>
      <c r="F5650" s="47"/>
      <c r="G5650" s="47"/>
      <c r="H5650" s="47"/>
      <c r="I5650" s="47"/>
    </row>
    <row r="5651" spans="1:9" x14ac:dyDescent="0.25">
      <c r="A5651" s="47"/>
      <c r="B5651" s="47"/>
      <c r="C5651" s="47"/>
      <c r="D5651" s="47"/>
      <c r="E5651" s="47"/>
      <c r="F5651" s="47"/>
      <c r="G5651" s="47"/>
      <c r="H5651" s="47"/>
      <c r="I5651" s="47"/>
    </row>
    <row r="5652" spans="1:9" x14ac:dyDescent="0.25">
      <c r="A5652" s="47"/>
      <c r="B5652" s="47"/>
      <c r="C5652" s="47"/>
      <c r="D5652" s="47"/>
      <c r="E5652" s="47"/>
      <c r="F5652" s="47"/>
      <c r="G5652" s="47"/>
      <c r="H5652" s="47"/>
      <c r="I5652" s="47"/>
    </row>
    <row r="5653" spans="1:9" x14ac:dyDescent="0.25">
      <c r="A5653" s="47"/>
      <c r="B5653" s="47"/>
      <c r="C5653" s="47"/>
      <c r="D5653" s="47"/>
      <c r="E5653" s="47"/>
      <c r="F5653" s="47"/>
      <c r="G5653" s="47"/>
      <c r="H5653" s="47"/>
      <c r="I5653" s="47"/>
    </row>
    <row r="5654" spans="1:9" x14ac:dyDescent="0.25">
      <c r="A5654" s="47"/>
      <c r="B5654" s="47"/>
      <c r="C5654" s="47"/>
      <c r="D5654" s="47"/>
      <c r="E5654" s="47"/>
      <c r="F5654" s="47"/>
      <c r="G5654" s="47"/>
      <c r="H5654" s="47"/>
      <c r="I5654" s="47"/>
    </row>
    <row r="5655" spans="1:9" x14ac:dyDescent="0.25">
      <c r="A5655" s="47"/>
      <c r="B5655" s="47"/>
      <c r="C5655" s="47"/>
      <c r="D5655" s="47"/>
      <c r="E5655" s="47"/>
      <c r="F5655" s="47"/>
      <c r="G5655" s="47"/>
      <c r="H5655" s="47"/>
      <c r="I5655" s="47"/>
    </row>
    <row r="5656" spans="1:9" x14ac:dyDescent="0.25">
      <c r="A5656" s="47"/>
      <c r="B5656" s="47"/>
      <c r="C5656" s="47"/>
      <c r="D5656" s="47"/>
      <c r="E5656" s="47"/>
      <c r="F5656" s="47"/>
      <c r="G5656" s="47"/>
      <c r="H5656" s="47"/>
      <c r="I5656" s="47"/>
    </row>
    <row r="5657" spans="1:9" x14ac:dyDescent="0.25">
      <c r="A5657" s="47"/>
      <c r="B5657" s="47"/>
      <c r="C5657" s="47"/>
      <c r="D5657" s="47"/>
      <c r="E5657" s="47"/>
      <c r="F5657" s="47"/>
      <c r="G5657" s="47"/>
      <c r="H5657" s="47"/>
      <c r="I5657" s="47"/>
    </row>
    <row r="5658" spans="1:9" x14ac:dyDescent="0.25">
      <c r="A5658" s="47"/>
      <c r="B5658" s="47"/>
      <c r="C5658" s="47"/>
      <c r="D5658" s="47"/>
      <c r="E5658" s="47"/>
      <c r="F5658" s="47"/>
      <c r="G5658" s="47"/>
      <c r="H5658" s="47"/>
      <c r="I5658" s="47"/>
    </row>
    <row r="5659" spans="1:9" x14ac:dyDescent="0.25">
      <c r="A5659" s="47"/>
      <c r="B5659" s="47"/>
      <c r="C5659" s="47"/>
      <c r="D5659" s="47"/>
      <c r="E5659" s="47"/>
      <c r="F5659" s="47"/>
      <c r="G5659" s="47"/>
      <c r="H5659" s="47"/>
      <c r="I5659" s="47"/>
    </row>
    <row r="5660" spans="1:9" x14ac:dyDescent="0.25">
      <c r="A5660" s="47"/>
      <c r="B5660" s="47"/>
      <c r="C5660" s="47"/>
      <c r="D5660" s="47"/>
      <c r="E5660" s="47"/>
      <c r="F5660" s="47"/>
      <c r="G5660" s="47"/>
      <c r="H5660" s="47"/>
      <c r="I5660" s="47"/>
    </row>
    <row r="5661" spans="1:9" x14ac:dyDescent="0.25">
      <c r="A5661" s="47"/>
      <c r="B5661" s="47"/>
      <c r="C5661" s="47"/>
      <c r="D5661" s="47"/>
      <c r="E5661" s="47"/>
      <c r="F5661" s="47"/>
      <c r="G5661" s="47"/>
      <c r="H5661" s="47"/>
      <c r="I5661" s="47"/>
    </row>
    <row r="5662" spans="1:9" x14ac:dyDescent="0.25">
      <c r="A5662" s="47"/>
      <c r="B5662" s="47"/>
      <c r="C5662" s="47"/>
      <c r="D5662" s="47"/>
      <c r="E5662" s="47"/>
      <c r="F5662" s="47"/>
      <c r="G5662" s="47"/>
      <c r="H5662" s="47"/>
      <c r="I5662" s="47"/>
    </row>
    <row r="5663" spans="1:9" x14ac:dyDescent="0.25">
      <c r="A5663" s="47"/>
      <c r="B5663" s="47"/>
      <c r="C5663" s="47"/>
      <c r="D5663" s="47"/>
      <c r="E5663" s="47"/>
      <c r="F5663" s="47"/>
      <c r="G5663" s="47"/>
      <c r="H5663" s="47"/>
      <c r="I5663" s="47"/>
    </row>
    <row r="5664" spans="1:9" x14ac:dyDescent="0.25">
      <c r="A5664" s="47"/>
      <c r="B5664" s="47"/>
      <c r="C5664" s="47"/>
      <c r="D5664" s="47"/>
      <c r="E5664" s="47"/>
      <c r="F5664" s="47"/>
      <c r="G5664" s="47"/>
      <c r="H5664" s="47"/>
      <c r="I5664" s="47"/>
    </row>
    <row r="5665" spans="1:9" x14ac:dyDescent="0.25">
      <c r="A5665" s="47"/>
      <c r="B5665" s="47"/>
      <c r="C5665" s="47"/>
      <c r="D5665" s="47"/>
      <c r="E5665" s="47"/>
      <c r="F5665" s="47"/>
      <c r="G5665" s="47"/>
      <c r="H5665" s="47"/>
      <c r="I5665" s="47"/>
    </row>
    <row r="5666" spans="1:9" x14ac:dyDescent="0.25">
      <c r="A5666" s="47"/>
      <c r="B5666" s="47"/>
      <c r="C5666" s="47"/>
      <c r="D5666" s="47"/>
      <c r="E5666" s="47"/>
      <c r="F5666" s="47"/>
      <c r="G5666" s="47"/>
      <c r="H5666" s="47"/>
      <c r="I5666" s="47"/>
    </row>
    <row r="5667" spans="1:9" x14ac:dyDescent="0.25">
      <c r="A5667" s="47"/>
      <c r="B5667" s="47"/>
      <c r="C5667" s="47"/>
      <c r="D5667" s="47"/>
      <c r="E5667" s="47"/>
      <c r="F5667" s="47"/>
      <c r="G5667" s="47"/>
      <c r="H5667" s="47"/>
      <c r="I5667" s="47"/>
    </row>
    <row r="5668" spans="1:9" x14ac:dyDescent="0.25">
      <c r="A5668" s="47"/>
      <c r="B5668" s="47"/>
      <c r="C5668" s="47"/>
      <c r="D5668" s="47"/>
      <c r="E5668" s="47"/>
      <c r="F5668" s="47"/>
      <c r="G5668" s="47"/>
      <c r="H5668" s="47"/>
      <c r="I5668" s="47"/>
    </row>
    <row r="5669" spans="1:9" x14ac:dyDescent="0.25">
      <c r="A5669" s="47"/>
      <c r="B5669" s="47"/>
      <c r="C5669" s="47"/>
      <c r="D5669" s="47"/>
      <c r="E5669" s="47"/>
      <c r="F5669" s="47"/>
      <c r="G5669" s="47"/>
      <c r="H5669" s="47"/>
      <c r="I5669" s="47"/>
    </row>
    <row r="5670" spans="1:9" x14ac:dyDescent="0.25">
      <c r="A5670" s="47"/>
      <c r="B5670" s="47"/>
      <c r="C5670" s="47"/>
      <c r="D5670" s="47"/>
      <c r="E5670" s="47"/>
      <c r="F5670" s="47"/>
      <c r="G5670" s="47"/>
      <c r="H5670" s="47"/>
      <c r="I5670" s="47"/>
    </row>
    <row r="5671" spans="1:9" x14ac:dyDescent="0.25">
      <c r="A5671" s="47"/>
      <c r="B5671" s="47"/>
      <c r="C5671" s="47"/>
      <c r="D5671" s="47"/>
      <c r="E5671" s="47"/>
      <c r="F5671" s="47"/>
      <c r="G5671" s="47"/>
      <c r="H5671" s="47"/>
      <c r="I5671" s="47"/>
    </row>
    <row r="5672" spans="1:9" x14ac:dyDescent="0.25">
      <c r="A5672" s="47"/>
      <c r="B5672" s="47"/>
      <c r="C5672" s="47"/>
      <c r="D5672" s="47"/>
      <c r="E5672" s="47"/>
      <c r="F5672" s="47"/>
      <c r="G5672" s="47"/>
      <c r="H5672" s="47"/>
      <c r="I5672" s="47"/>
    </row>
    <row r="5673" spans="1:9" x14ac:dyDescent="0.25">
      <c r="A5673" s="47"/>
      <c r="B5673" s="47"/>
      <c r="C5673" s="47"/>
      <c r="D5673" s="47"/>
      <c r="E5673" s="47"/>
      <c r="F5673" s="47"/>
      <c r="G5673" s="47"/>
      <c r="H5673" s="47"/>
      <c r="I5673" s="47"/>
    </row>
    <row r="5674" spans="1:9" x14ac:dyDescent="0.25">
      <c r="A5674" s="47"/>
      <c r="B5674" s="47"/>
      <c r="C5674" s="47"/>
      <c r="D5674" s="47"/>
      <c r="E5674" s="47"/>
      <c r="F5674" s="47"/>
      <c r="G5674" s="47"/>
      <c r="H5674" s="47"/>
      <c r="I5674" s="47"/>
    </row>
    <row r="5675" spans="1:9" x14ac:dyDescent="0.25">
      <c r="A5675" s="47"/>
      <c r="B5675" s="47"/>
      <c r="C5675" s="47"/>
      <c r="D5675" s="47"/>
      <c r="E5675" s="47"/>
      <c r="F5675" s="47"/>
      <c r="G5675" s="47"/>
      <c r="H5675" s="47"/>
      <c r="I5675" s="47"/>
    </row>
    <row r="5676" spans="1:9" x14ac:dyDescent="0.25">
      <c r="A5676" s="47"/>
      <c r="B5676" s="47"/>
      <c r="C5676" s="47"/>
      <c r="D5676" s="47"/>
      <c r="E5676" s="47"/>
      <c r="F5676" s="47"/>
      <c r="G5676" s="47"/>
      <c r="H5676" s="47"/>
      <c r="I5676" s="47"/>
    </row>
    <row r="5677" spans="1:9" x14ac:dyDescent="0.25">
      <c r="A5677" s="47"/>
      <c r="B5677" s="47"/>
      <c r="C5677" s="47"/>
      <c r="D5677" s="47"/>
      <c r="E5677" s="47"/>
      <c r="F5677" s="47"/>
      <c r="G5677" s="47"/>
      <c r="H5677" s="47"/>
      <c r="I5677" s="47"/>
    </row>
    <row r="5678" spans="1:9" x14ac:dyDescent="0.25">
      <c r="A5678" s="47"/>
      <c r="B5678" s="47"/>
      <c r="C5678" s="47"/>
      <c r="D5678" s="47"/>
      <c r="E5678" s="47"/>
      <c r="F5678" s="47"/>
      <c r="G5678" s="47"/>
      <c r="H5678" s="47"/>
      <c r="I5678" s="47"/>
    </row>
    <row r="5679" spans="1:9" x14ac:dyDescent="0.25">
      <c r="A5679" s="47"/>
      <c r="B5679" s="47"/>
      <c r="C5679" s="47"/>
      <c r="D5679" s="47"/>
      <c r="E5679" s="47"/>
      <c r="F5679" s="47"/>
      <c r="G5679" s="47"/>
      <c r="H5679" s="47"/>
      <c r="I5679" s="47"/>
    </row>
    <row r="5680" spans="1:9" x14ac:dyDescent="0.25">
      <c r="A5680" s="47"/>
      <c r="B5680" s="47"/>
      <c r="C5680" s="47"/>
      <c r="D5680" s="47"/>
      <c r="E5680" s="47"/>
      <c r="F5680" s="47"/>
      <c r="G5680" s="47"/>
      <c r="H5680" s="47"/>
      <c r="I5680" s="47"/>
    </row>
    <row r="5681" spans="1:9" x14ac:dyDescent="0.25">
      <c r="A5681" s="47"/>
      <c r="B5681" s="47"/>
      <c r="C5681" s="47"/>
      <c r="D5681" s="47"/>
      <c r="E5681" s="47"/>
      <c r="F5681" s="47"/>
      <c r="G5681" s="47"/>
      <c r="H5681" s="47"/>
      <c r="I5681" s="47"/>
    </row>
    <row r="5682" spans="1:9" x14ac:dyDescent="0.25">
      <c r="A5682" s="47"/>
      <c r="B5682" s="47"/>
      <c r="C5682" s="47"/>
      <c r="D5682" s="47"/>
      <c r="E5682" s="47"/>
      <c r="F5682" s="47"/>
      <c r="G5682" s="47"/>
      <c r="H5682" s="47"/>
      <c r="I5682" s="47"/>
    </row>
    <row r="5683" spans="1:9" x14ac:dyDescent="0.25">
      <c r="A5683" s="47"/>
      <c r="B5683" s="47"/>
      <c r="C5683" s="47"/>
      <c r="D5683" s="47"/>
      <c r="E5683" s="47"/>
      <c r="F5683" s="47"/>
      <c r="G5683" s="47"/>
      <c r="H5683" s="47"/>
      <c r="I5683" s="47"/>
    </row>
    <row r="5684" spans="1:9" x14ac:dyDescent="0.25">
      <c r="A5684" s="47"/>
      <c r="B5684" s="47"/>
      <c r="C5684" s="47"/>
      <c r="D5684" s="47"/>
      <c r="E5684" s="47"/>
      <c r="F5684" s="47"/>
      <c r="G5684" s="47"/>
      <c r="H5684" s="47"/>
      <c r="I5684" s="47"/>
    </row>
    <row r="5685" spans="1:9" x14ac:dyDescent="0.25">
      <c r="A5685" s="47"/>
      <c r="B5685" s="47"/>
      <c r="C5685" s="47"/>
      <c r="D5685" s="47"/>
      <c r="E5685" s="47"/>
      <c r="F5685" s="47"/>
      <c r="G5685" s="47"/>
      <c r="H5685" s="47"/>
      <c r="I5685" s="47"/>
    </row>
    <row r="5686" spans="1:9" x14ac:dyDescent="0.25">
      <c r="A5686" s="47"/>
      <c r="B5686" s="47"/>
      <c r="C5686" s="47"/>
      <c r="D5686" s="47"/>
      <c r="E5686" s="47"/>
      <c r="F5686" s="47"/>
      <c r="G5686" s="47"/>
      <c r="H5686" s="47"/>
      <c r="I5686" s="47"/>
    </row>
    <row r="5687" spans="1:9" x14ac:dyDescent="0.25">
      <c r="A5687" s="47"/>
      <c r="B5687" s="47"/>
      <c r="C5687" s="47"/>
      <c r="D5687" s="47"/>
      <c r="E5687" s="47"/>
      <c r="F5687" s="47"/>
      <c r="G5687" s="47"/>
      <c r="H5687" s="47"/>
      <c r="I5687" s="47"/>
    </row>
    <row r="5688" spans="1:9" x14ac:dyDescent="0.25">
      <c r="A5688" s="47"/>
      <c r="B5688" s="47"/>
      <c r="C5688" s="47"/>
      <c r="D5688" s="47"/>
      <c r="E5688" s="47"/>
      <c r="F5688" s="47"/>
      <c r="G5688" s="47"/>
      <c r="H5688" s="47"/>
      <c r="I5688" s="47"/>
    </row>
    <row r="5689" spans="1:9" x14ac:dyDescent="0.25">
      <c r="A5689" s="47"/>
      <c r="B5689" s="47"/>
      <c r="C5689" s="47"/>
      <c r="D5689" s="47"/>
      <c r="E5689" s="47"/>
      <c r="F5689" s="47"/>
      <c r="G5689" s="47"/>
      <c r="H5689" s="47"/>
      <c r="I5689" s="47"/>
    </row>
    <row r="5690" spans="1:9" x14ac:dyDescent="0.25">
      <c r="A5690" s="47"/>
      <c r="B5690" s="47"/>
      <c r="C5690" s="47"/>
      <c r="D5690" s="47"/>
      <c r="E5690" s="47"/>
      <c r="F5690" s="47"/>
      <c r="G5690" s="47"/>
      <c r="H5690" s="47"/>
      <c r="I5690" s="47"/>
    </row>
    <row r="5691" spans="1:9" x14ac:dyDescent="0.25">
      <c r="A5691" s="47"/>
      <c r="B5691" s="47"/>
      <c r="C5691" s="47"/>
      <c r="D5691" s="47"/>
      <c r="E5691" s="47"/>
      <c r="F5691" s="47"/>
      <c r="G5691" s="47"/>
      <c r="H5691" s="47"/>
      <c r="I5691" s="47"/>
    </row>
    <row r="5692" spans="1:9" x14ac:dyDescent="0.25">
      <c r="A5692" s="47"/>
      <c r="B5692" s="47"/>
      <c r="C5692" s="47"/>
      <c r="D5692" s="47"/>
      <c r="E5692" s="47"/>
      <c r="F5692" s="47"/>
      <c r="G5692" s="47"/>
      <c r="H5692" s="47"/>
      <c r="I5692" s="47"/>
    </row>
    <row r="5693" spans="1:9" x14ac:dyDescent="0.25">
      <c r="A5693" s="47"/>
      <c r="B5693" s="47"/>
      <c r="C5693" s="47"/>
      <c r="D5693" s="47"/>
      <c r="E5693" s="47"/>
      <c r="F5693" s="47"/>
      <c r="G5693" s="47"/>
      <c r="H5693" s="47"/>
      <c r="I5693" s="47"/>
    </row>
    <row r="5694" spans="1:9" x14ac:dyDescent="0.25">
      <c r="A5694" s="47"/>
      <c r="B5694" s="47"/>
      <c r="C5694" s="47"/>
      <c r="D5694" s="47"/>
      <c r="E5694" s="47"/>
      <c r="F5694" s="47"/>
      <c r="G5694" s="47"/>
      <c r="H5694" s="47"/>
      <c r="I5694" s="47"/>
    </row>
    <row r="5695" spans="1:9" x14ac:dyDescent="0.25">
      <c r="A5695" s="47"/>
      <c r="B5695" s="47"/>
      <c r="C5695" s="47"/>
      <c r="D5695" s="47"/>
      <c r="E5695" s="47"/>
      <c r="F5695" s="47"/>
      <c r="G5695" s="47"/>
      <c r="H5695" s="47"/>
      <c r="I5695" s="47"/>
    </row>
    <row r="5696" spans="1:9" x14ac:dyDescent="0.25">
      <c r="A5696" s="47"/>
      <c r="B5696" s="47"/>
      <c r="C5696" s="47"/>
      <c r="D5696" s="47"/>
      <c r="E5696" s="47"/>
      <c r="F5696" s="47"/>
      <c r="G5696" s="47"/>
      <c r="H5696" s="47"/>
      <c r="I5696" s="47"/>
    </row>
    <row r="5697" spans="1:9" x14ac:dyDescent="0.25">
      <c r="A5697" s="47"/>
      <c r="B5697" s="47"/>
      <c r="C5697" s="47"/>
      <c r="D5697" s="47"/>
      <c r="E5697" s="47"/>
      <c r="F5697" s="47"/>
      <c r="G5697" s="47"/>
      <c r="H5697" s="47"/>
      <c r="I5697" s="47"/>
    </row>
    <row r="5698" spans="1:9" x14ac:dyDescent="0.25">
      <c r="A5698" s="47"/>
      <c r="B5698" s="47"/>
      <c r="C5698" s="47"/>
      <c r="D5698" s="47"/>
      <c r="E5698" s="47"/>
      <c r="F5698" s="47"/>
      <c r="G5698" s="47"/>
      <c r="H5698" s="47"/>
      <c r="I5698" s="47"/>
    </row>
    <row r="5699" spans="1:9" x14ac:dyDescent="0.25">
      <c r="A5699" s="47"/>
      <c r="B5699" s="47"/>
      <c r="C5699" s="47"/>
      <c r="D5699" s="47"/>
      <c r="E5699" s="47"/>
      <c r="F5699" s="47"/>
      <c r="G5699" s="47"/>
      <c r="H5699" s="47"/>
      <c r="I5699" s="47"/>
    </row>
    <row r="5700" spans="1:9" x14ac:dyDescent="0.25">
      <c r="A5700" s="47"/>
      <c r="B5700" s="47"/>
      <c r="C5700" s="47"/>
      <c r="D5700" s="47"/>
      <c r="E5700" s="47"/>
      <c r="F5700" s="47"/>
      <c r="G5700" s="47"/>
      <c r="H5700" s="47"/>
      <c r="I5700" s="47"/>
    </row>
    <row r="5701" spans="1:9" x14ac:dyDescent="0.25">
      <c r="A5701" s="47"/>
      <c r="B5701" s="47"/>
      <c r="C5701" s="47"/>
      <c r="D5701" s="47"/>
      <c r="E5701" s="47"/>
      <c r="F5701" s="47"/>
      <c r="G5701" s="47"/>
      <c r="H5701" s="47"/>
      <c r="I5701" s="47"/>
    </row>
    <row r="5702" spans="1:9" x14ac:dyDescent="0.25">
      <c r="A5702" s="47"/>
      <c r="B5702" s="47"/>
      <c r="C5702" s="47"/>
      <c r="D5702" s="47"/>
      <c r="E5702" s="47"/>
      <c r="F5702" s="47"/>
      <c r="G5702" s="47"/>
      <c r="H5702" s="47"/>
      <c r="I5702" s="47"/>
    </row>
    <row r="5703" spans="1:9" x14ac:dyDescent="0.25">
      <c r="A5703" s="47"/>
      <c r="B5703" s="47"/>
      <c r="C5703" s="47"/>
      <c r="D5703" s="47"/>
      <c r="E5703" s="47"/>
      <c r="F5703" s="47"/>
      <c r="G5703" s="47"/>
      <c r="H5703" s="47"/>
      <c r="I5703" s="47"/>
    </row>
    <row r="5704" spans="1:9" x14ac:dyDescent="0.25">
      <c r="A5704" s="47"/>
      <c r="B5704" s="47"/>
      <c r="C5704" s="47"/>
      <c r="D5704" s="47"/>
      <c r="E5704" s="47"/>
      <c r="F5704" s="47"/>
      <c r="G5704" s="47"/>
      <c r="H5704" s="47"/>
      <c r="I5704" s="47"/>
    </row>
    <row r="5705" spans="1:9" x14ac:dyDescent="0.25">
      <c r="A5705" s="47"/>
      <c r="B5705" s="47"/>
      <c r="C5705" s="47"/>
      <c r="D5705" s="47"/>
      <c r="E5705" s="47"/>
      <c r="F5705" s="47"/>
      <c r="G5705" s="47"/>
      <c r="H5705" s="47"/>
      <c r="I5705" s="47"/>
    </row>
    <row r="5706" spans="1:9" x14ac:dyDescent="0.25">
      <c r="A5706" s="47"/>
      <c r="B5706" s="47"/>
      <c r="C5706" s="47"/>
      <c r="D5706" s="47"/>
      <c r="E5706" s="47"/>
      <c r="F5706" s="47"/>
      <c r="G5706" s="47"/>
      <c r="H5706" s="47"/>
      <c r="I5706" s="47"/>
    </row>
    <row r="5707" spans="1:9" x14ac:dyDescent="0.25">
      <c r="A5707" s="47"/>
      <c r="B5707" s="47"/>
      <c r="C5707" s="47"/>
      <c r="D5707" s="47"/>
      <c r="E5707" s="47"/>
      <c r="F5707" s="47"/>
      <c r="G5707" s="47"/>
      <c r="H5707" s="47"/>
      <c r="I5707" s="47"/>
    </row>
    <row r="5708" spans="1:9" x14ac:dyDescent="0.25">
      <c r="A5708" s="47"/>
      <c r="B5708" s="47"/>
      <c r="C5708" s="47"/>
      <c r="D5708" s="47"/>
      <c r="E5708" s="47"/>
      <c r="F5708" s="47"/>
      <c r="G5708" s="47"/>
      <c r="H5708" s="47"/>
      <c r="I5708" s="47"/>
    </row>
    <row r="5709" spans="1:9" x14ac:dyDescent="0.25">
      <c r="A5709" s="47"/>
      <c r="B5709" s="47"/>
      <c r="C5709" s="47"/>
      <c r="D5709" s="47"/>
      <c r="E5709" s="47"/>
      <c r="F5709" s="47"/>
      <c r="G5709" s="47"/>
      <c r="H5709" s="47"/>
      <c r="I5709" s="47"/>
    </row>
    <row r="5710" spans="1:9" x14ac:dyDescent="0.25">
      <c r="A5710" s="47"/>
      <c r="B5710" s="47"/>
      <c r="C5710" s="47"/>
      <c r="D5710" s="47"/>
      <c r="E5710" s="47"/>
      <c r="F5710" s="47"/>
      <c r="G5710" s="47"/>
      <c r="H5710" s="47"/>
      <c r="I5710" s="47"/>
    </row>
    <row r="5711" spans="1:9" x14ac:dyDescent="0.25">
      <c r="A5711" s="47"/>
      <c r="B5711" s="47"/>
      <c r="C5711" s="47"/>
      <c r="D5711" s="47"/>
      <c r="E5711" s="47"/>
      <c r="F5711" s="47"/>
      <c r="G5711" s="47"/>
      <c r="H5711" s="47"/>
      <c r="I5711" s="47"/>
    </row>
    <row r="5712" spans="1:9" x14ac:dyDescent="0.25">
      <c r="A5712" s="47"/>
      <c r="B5712" s="47"/>
      <c r="C5712" s="47"/>
      <c r="D5712" s="47"/>
      <c r="E5712" s="47"/>
      <c r="F5712" s="47"/>
      <c r="G5712" s="47"/>
      <c r="H5712" s="47"/>
      <c r="I5712" s="47"/>
    </row>
    <row r="5713" spans="1:9" x14ac:dyDescent="0.25">
      <c r="A5713" s="47"/>
      <c r="B5713" s="47"/>
      <c r="C5713" s="47"/>
      <c r="D5713" s="47"/>
      <c r="E5713" s="47"/>
      <c r="F5713" s="47"/>
      <c r="G5713" s="47"/>
      <c r="H5713" s="47"/>
      <c r="I5713" s="47"/>
    </row>
    <row r="5714" spans="1:9" x14ac:dyDescent="0.25">
      <c r="A5714" s="47"/>
      <c r="B5714" s="47"/>
      <c r="C5714" s="47"/>
      <c r="D5714" s="47"/>
      <c r="E5714" s="47"/>
      <c r="F5714" s="47"/>
      <c r="G5714" s="47"/>
      <c r="H5714" s="47"/>
      <c r="I5714" s="47"/>
    </row>
    <row r="5715" spans="1:9" x14ac:dyDescent="0.25">
      <c r="A5715" s="47"/>
      <c r="B5715" s="47"/>
      <c r="C5715" s="47"/>
      <c r="D5715" s="47"/>
      <c r="E5715" s="47"/>
      <c r="F5715" s="47"/>
      <c r="G5715" s="47"/>
      <c r="H5715" s="47"/>
      <c r="I5715" s="47"/>
    </row>
    <row r="5716" spans="1:9" x14ac:dyDescent="0.25">
      <c r="A5716" s="47"/>
      <c r="B5716" s="47"/>
      <c r="C5716" s="47"/>
      <c r="D5716" s="47"/>
      <c r="E5716" s="47"/>
      <c r="F5716" s="47"/>
      <c r="G5716" s="47"/>
      <c r="H5716" s="47"/>
      <c r="I5716" s="47"/>
    </row>
    <row r="5717" spans="1:9" x14ac:dyDescent="0.25">
      <c r="A5717" s="47"/>
      <c r="B5717" s="47"/>
      <c r="C5717" s="47"/>
      <c r="D5717" s="47"/>
      <c r="E5717" s="47"/>
      <c r="F5717" s="47"/>
      <c r="G5717" s="47"/>
      <c r="H5717" s="47"/>
      <c r="I5717" s="47"/>
    </row>
    <row r="5718" spans="1:9" x14ac:dyDescent="0.25">
      <c r="A5718" s="47"/>
      <c r="B5718" s="47"/>
      <c r="C5718" s="47"/>
      <c r="D5718" s="47"/>
      <c r="E5718" s="47"/>
      <c r="F5718" s="47"/>
      <c r="G5718" s="47"/>
      <c r="H5718" s="47"/>
      <c r="I5718" s="47"/>
    </row>
    <row r="5719" spans="1:9" x14ac:dyDescent="0.25">
      <c r="A5719" s="47"/>
      <c r="B5719" s="47"/>
      <c r="C5719" s="47"/>
      <c r="D5719" s="47"/>
      <c r="E5719" s="47"/>
      <c r="F5719" s="47"/>
      <c r="G5719" s="47"/>
      <c r="H5719" s="47"/>
      <c r="I5719" s="47"/>
    </row>
    <row r="5720" spans="1:9" x14ac:dyDescent="0.25">
      <c r="A5720" s="47"/>
      <c r="B5720" s="47"/>
      <c r="C5720" s="47"/>
      <c r="D5720" s="47"/>
      <c r="E5720" s="47"/>
      <c r="F5720" s="47"/>
      <c r="G5720" s="47"/>
      <c r="H5720" s="47"/>
      <c r="I5720" s="47"/>
    </row>
    <row r="5721" spans="1:9" x14ac:dyDescent="0.25">
      <c r="A5721" s="47"/>
      <c r="B5721" s="47"/>
      <c r="C5721" s="47"/>
      <c r="D5721" s="47"/>
      <c r="E5721" s="47"/>
      <c r="F5721" s="47"/>
      <c r="G5721" s="47"/>
      <c r="H5721" s="47"/>
      <c r="I5721" s="47"/>
    </row>
    <row r="5722" spans="1:9" x14ac:dyDescent="0.25">
      <c r="A5722" s="47"/>
      <c r="B5722" s="47"/>
      <c r="C5722" s="47"/>
      <c r="D5722" s="47"/>
      <c r="E5722" s="47"/>
      <c r="F5722" s="47"/>
      <c r="G5722" s="47"/>
      <c r="H5722" s="47"/>
      <c r="I5722" s="47"/>
    </row>
    <row r="5723" spans="1:9" x14ac:dyDescent="0.25">
      <c r="A5723" s="47"/>
      <c r="B5723" s="47"/>
      <c r="C5723" s="47"/>
      <c r="D5723" s="47"/>
      <c r="E5723" s="47"/>
      <c r="F5723" s="47"/>
      <c r="G5723" s="47"/>
      <c r="H5723" s="47"/>
      <c r="I5723" s="47"/>
    </row>
    <row r="5724" spans="1:9" x14ac:dyDescent="0.25">
      <c r="A5724" s="47"/>
      <c r="B5724" s="47"/>
      <c r="C5724" s="47"/>
      <c r="D5724" s="47"/>
      <c r="E5724" s="47"/>
      <c r="F5724" s="47"/>
      <c r="G5724" s="47"/>
      <c r="H5724" s="47"/>
      <c r="I5724" s="47"/>
    </row>
    <row r="5725" spans="1:9" x14ac:dyDescent="0.25">
      <c r="A5725" s="47"/>
      <c r="B5725" s="47"/>
      <c r="C5725" s="47"/>
      <c r="D5725" s="47"/>
      <c r="E5725" s="47"/>
      <c r="F5725" s="47"/>
      <c r="G5725" s="47"/>
      <c r="H5725" s="47"/>
      <c r="I5725" s="47"/>
    </row>
    <row r="5726" spans="1:9" x14ac:dyDescent="0.25">
      <c r="A5726" s="47"/>
      <c r="B5726" s="47"/>
      <c r="C5726" s="47"/>
      <c r="D5726" s="47"/>
      <c r="E5726" s="47"/>
      <c r="F5726" s="47"/>
      <c r="G5726" s="47"/>
      <c r="H5726" s="47"/>
      <c r="I5726" s="47"/>
    </row>
    <row r="5727" spans="1:9" x14ac:dyDescent="0.25">
      <c r="A5727" s="47"/>
      <c r="B5727" s="47"/>
      <c r="C5727" s="47"/>
      <c r="D5727" s="47"/>
      <c r="E5727" s="47"/>
      <c r="F5727" s="47"/>
      <c r="G5727" s="47"/>
      <c r="H5727" s="47"/>
      <c r="I5727" s="47"/>
    </row>
    <row r="5728" spans="1:9" x14ac:dyDescent="0.25">
      <c r="A5728" s="47"/>
      <c r="B5728" s="47"/>
      <c r="C5728" s="47"/>
      <c r="D5728" s="47"/>
      <c r="E5728" s="47"/>
      <c r="F5728" s="47"/>
      <c r="G5728" s="47"/>
      <c r="H5728" s="47"/>
      <c r="I5728" s="47"/>
    </row>
    <row r="5729" spans="1:9" x14ac:dyDescent="0.25">
      <c r="A5729" s="47"/>
      <c r="B5729" s="47"/>
      <c r="C5729" s="47"/>
      <c r="D5729" s="47"/>
      <c r="E5729" s="47"/>
      <c r="F5729" s="47"/>
      <c r="G5729" s="47"/>
      <c r="H5729" s="47"/>
      <c r="I5729" s="47"/>
    </row>
    <row r="5730" spans="1:9" x14ac:dyDescent="0.25">
      <c r="A5730" s="47"/>
      <c r="B5730" s="47"/>
      <c r="C5730" s="47"/>
      <c r="D5730" s="47"/>
      <c r="E5730" s="47"/>
      <c r="F5730" s="47"/>
      <c r="G5730" s="47"/>
      <c r="H5730" s="47"/>
      <c r="I5730" s="47"/>
    </row>
    <row r="5731" spans="1:9" x14ac:dyDescent="0.25">
      <c r="A5731" s="47"/>
      <c r="B5731" s="47"/>
      <c r="C5731" s="47"/>
      <c r="D5731" s="47"/>
      <c r="E5731" s="47"/>
      <c r="F5731" s="47"/>
      <c r="G5731" s="47"/>
      <c r="H5731" s="47"/>
      <c r="I5731" s="47"/>
    </row>
    <row r="5732" spans="1:9" x14ac:dyDescent="0.25">
      <c r="A5732" s="47"/>
      <c r="B5732" s="47"/>
      <c r="C5732" s="47"/>
      <c r="D5732" s="47"/>
      <c r="E5732" s="47"/>
      <c r="F5732" s="47"/>
      <c r="G5732" s="47"/>
      <c r="H5732" s="47"/>
      <c r="I5732" s="47"/>
    </row>
    <row r="5733" spans="1:9" x14ac:dyDescent="0.25">
      <c r="A5733" s="47"/>
      <c r="B5733" s="47"/>
      <c r="C5733" s="47"/>
      <c r="D5733" s="47"/>
      <c r="E5733" s="47"/>
      <c r="F5733" s="47"/>
      <c r="G5733" s="47"/>
      <c r="H5733" s="47"/>
      <c r="I5733" s="47"/>
    </row>
    <row r="5734" spans="1:9" x14ac:dyDescent="0.25">
      <c r="A5734" s="47"/>
      <c r="B5734" s="47"/>
      <c r="C5734" s="47"/>
      <c r="D5734" s="47"/>
      <c r="E5734" s="47"/>
      <c r="F5734" s="47"/>
      <c r="G5734" s="47"/>
      <c r="H5734" s="47"/>
      <c r="I5734" s="47"/>
    </row>
    <row r="5735" spans="1:9" x14ac:dyDescent="0.25">
      <c r="A5735" s="47"/>
      <c r="B5735" s="47"/>
      <c r="C5735" s="47"/>
      <c r="D5735" s="47"/>
      <c r="E5735" s="47"/>
      <c r="F5735" s="47"/>
      <c r="G5735" s="47"/>
      <c r="H5735" s="47"/>
      <c r="I5735" s="47"/>
    </row>
    <row r="5736" spans="1:9" x14ac:dyDescent="0.25">
      <c r="A5736" s="47"/>
      <c r="B5736" s="47"/>
      <c r="C5736" s="47"/>
      <c r="D5736" s="47"/>
      <c r="E5736" s="47"/>
      <c r="F5736" s="47"/>
      <c r="G5736" s="47"/>
      <c r="H5736" s="47"/>
      <c r="I5736" s="47"/>
    </row>
    <row r="5737" spans="1:9" x14ac:dyDescent="0.25">
      <c r="A5737" s="47"/>
      <c r="B5737" s="47"/>
      <c r="C5737" s="47"/>
      <c r="D5737" s="47"/>
      <c r="E5737" s="47"/>
      <c r="F5737" s="47"/>
      <c r="G5737" s="47"/>
      <c r="H5737" s="47"/>
      <c r="I5737" s="47"/>
    </row>
    <row r="5738" spans="1:9" x14ac:dyDescent="0.25">
      <c r="A5738" s="47"/>
      <c r="B5738" s="47"/>
      <c r="C5738" s="47"/>
      <c r="D5738" s="47"/>
      <c r="E5738" s="47"/>
      <c r="F5738" s="47"/>
      <c r="G5738" s="47"/>
      <c r="H5738" s="47"/>
      <c r="I5738" s="47"/>
    </row>
    <row r="5739" spans="1:9" x14ac:dyDescent="0.25">
      <c r="A5739" s="47"/>
      <c r="B5739" s="47"/>
      <c r="C5739" s="47"/>
      <c r="D5739" s="47"/>
      <c r="E5739" s="47"/>
      <c r="F5739" s="47"/>
      <c r="G5739" s="47"/>
      <c r="H5739" s="47"/>
      <c r="I5739" s="47"/>
    </row>
    <row r="5740" spans="1:9" x14ac:dyDescent="0.25">
      <c r="A5740" s="47"/>
      <c r="B5740" s="47"/>
      <c r="C5740" s="47"/>
      <c r="D5740" s="47"/>
      <c r="E5740" s="47"/>
      <c r="F5740" s="47"/>
      <c r="G5740" s="47"/>
      <c r="H5740" s="47"/>
      <c r="I5740" s="47"/>
    </row>
    <row r="5741" spans="1:9" x14ac:dyDescent="0.25">
      <c r="A5741" s="47"/>
      <c r="B5741" s="47"/>
      <c r="C5741" s="47"/>
      <c r="D5741" s="47"/>
      <c r="E5741" s="47"/>
      <c r="F5741" s="47"/>
      <c r="G5741" s="47"/>
      <c r="H5741" s="47"/>
      <c r="I5741" s="47"/>
    </row>
    <row r="5742" spans="1:9" x14ac:dyDescent="0.25">
      <c r="A5742" s="47"/>
      <c r="B5742" s="47"/>
      <c r="C5742" s="47"/>
      <c r="D5742" s="47"/>
      <c r="E5742" s="47"/>
      <c r="F5742" s="47"/>
      <c r="G5742" s="47"/>
      <c r="H5742" s="47"/>
      <c r="I5742" s="47"/>
    </row>
    <row r="5743" spans="1:9" x14ac:dyDescent="0.25">
      <c r="A5743" s="47"/>
      <c r="B5743" s="47"/>
      <c r="C5743" s="47"/>
      <c r="D5743" s="47"/>
      <c r="E5743" s="47"/>
      <c r="F5743" s="47"/>
      <c r="G5743" s="47"/>
      <c r="H5743" s="47"/>
      <c r="I5743" s="47"/>
    </row>
    <row r="5744" spans="1:9" x14ac:dyDescent="0.25">
      <c r="A5744" s="47"/>
      <c r="B5744" s="47"/>
      <c r="C5744" s="47"/>
      <c r="D5744" s="47"/>
      <c r="E5744" s="47"/>
      <c r="F5744" s="47"/>
      <c r="G5744" s="47"/>
      <c r="H5744" s="47"/>
      <c r="I5744" s="47"/>
    </row>
    <row r="5745" spans="1:9" x14ac:dyDescent="0.25">
      <c r="A5745" s="47"/>
      <c r="B5745" s="47"/>
      <c r="C5745" s="47"/>
      <c r="D5745" s="47"/>
      <c r="E5745" s="47"/>
      <c r="F5745" s="47"/>
      <c r="G5745" s="47"/>
      <c r="H5745" s="47"/>
      <c r="I5745" s="47"/>
    </row>
    <row r="5746" spans="1:9" x14ac:dyDescent="0.25">
      <c r="A5746" s="47"/>
      <c r="B5746" s="47"/>
      <c r="C5746" s="47"/>
      <c r="D5746" s="47"/>
      <c r="E5746" s="47"/>
      <c r="F5746" s="47"/>
      <c r="G5746" s="47"/>
      <c r="H5746" s="47"/>
      <c r="I5746" s="47"/>
    </row>
    <row r="5747" spans="1:9" x14ac:dyDescent="0.25">
      <c r="A5747" s="47"/>
      <c r="B5747" s="47"/>
      <c r="C5747" s="47"/>
      <c r="D5747" s="47"/>
      <c r="E5747" s="47"/>
      <c r="F5747" s="47"/>
      <c r="G5747" s="47"/>
      <c r="H5747" s="47"/>
      <c r="I5747" s="47"/>
    </row>
    <row r="5748" spans="1:9" x14ac:dyDescent="0.25">
      <c r="A5748" s="47"/>
      <c r="B5748" s="47"/>
      <c r="C5748" s="47"/>
      <c r="D5748" s="47"/>
      <c r="E5748" s="47"/>
      <c r="F5748" s="47"/>
      <c r="G5748" s="47"/>
      <c r="H5748" s="47"/>
      <c r="I5748" s="47"/>
    </row>
    <row r="5749" spans="1:9" x14ac:dyDescent="0.25">
      <c r="A5749" s="47"/>
      <c r="B5749" s="47"/>
      <c r="C5749" s="47"/>
      <c r="D5749" s="47"/>
      <c r="E5749" s="47"/>
      <c r="F5749" s="47"/>
      <c r="G5749" s="47"/>
      <c r="H5749" s="47"/>
      <c r="I5749" s="47"/>
    </row>
    <row r="5750" spans="1:9" x14ac:dyDescent="0.25">
      <c r="A5750" s="47"/>
      <c r="B5750" s="47"/>
      <c r="C5750" s="47"/>
      <c r="D5750" s="47"/>
      <c r="E5750" s="47"/>
      <c r="F5750" s="47"/>
      <c r="G5750" s="47"/>
      <c r="H5750" s="47"/>
      <c r="I5750" s="47"/>
    </row>
    <row r="5751" spans="1:9" x14ac:dyDescent="0.25">
      <c r="A5751" s="47"/>
      <c r="B5751" s="47"/>
      <c r="C5751" s="47"/>
      <c r="D5751" s="47"/>
      <c r="E5751" s="47"/>
      <c r="F5751" s="47"/>
      <c r="G5751" s="47"/>
      <c r="H5751" s="47"/>
      <c r="I5751" s="47"/>
    </row>
    <row r="5752" spans="1:9" x14ac:dyDescent="0.25">
      <c r="A5752" s="47"/>
      <c r="B5752" s="47"/>
      <c r="C5752" s="47"/>
      <c r="D5752" s="47"/>
      <c r="E5752" s="47"/>
      <c r="F5752" s="47"/>
      <c r="G5752" s="47"/>
      <c r="H5752" s="47"/>
      <c r="I5752" s="47"/>
    </row>
    <row r="5753" spans="1:9" x14ac:dyDescent="0.25">
      <c r="A5753" s="47"/>
      <c r="B5753" s="47"/>
      <c r="C5753" s="47"/>
      <c r="D5753" s="47"/>
      <c r="E5753" s="47"/>
      <c r="F5753" s="47"/>
      <c r="G5753" s="47"/>
      <c r="H5753" s="47"/>
      <c r="I5753" s="47"/>
    </row>
    <row r="5754" spans="1:9" x14ac:dyDescent="0.25">
      <c r="A5754" s="47"/>
      <c r="B5754" s="47"/>
      <c r="C5754" s="47"/>
      <c r="D5754" s="47"/>
      <c r="E5754" s="47"/>
      <c r="F5754" s="47"/>
      <c r="G5754" s="47"/>
      <c r="H5754" s="47"/>
      <c r="I5754" s="47"/>
    </row>
    <row r="5755" spans="1:9" x14ac:dyDescent="0.25">
      <c r="A5755" s="47"/>
      <c r="B5755" s="47"/>
      <c r="C5755" s="47"/>
      <c r="D5755" s="47"/>
      <c r="E5755" s="47"/>
      <c r="F5755" s="47"/>
      <c r="G5755" s="47"/>
      <c r="H5755" s="47"/>
      <c r="I5755" s="47"/>
    </row>
    <row r="5756" spans="1:9" x14ac:dyDescent="0.25">
      <c r="A5756" s="47"/>
      <c r="B5756" s="47"/>
      <c r="C5756" s="47"/>
      <c r="D5756" s="47"/>
      <c r="E5756" s="47"/>
      <c r="F5756" s="47"/>
      <c r="G5756" s="47"/>
      <c r="H5756" s="47"/>
      <c r="I5756" s="47"/>
    </row>
    <row r="5757" spans="1:9" x14ac:dyDescent="0.25">
      <c r="A5757" s="47"/>
      <c r="B5757" s="47"/>
      <c r="C5757" s="47"/>
      <c r="D5757" s="47"/>
      <c r="E5757" s="47"/>
      <c r="F5757" s="47"/>
      <c r="G5757" s="47"/>
      <c r="H5757" s="47"/>
      <c r="I5757" s="47"/>
    </row>
    <row r="5758" spans="1:9" x14ac:dyDescent="0.25">
      <c r="A5758" s="47"/>
      <c r="B5758" s="47"/>
      <c r="C5758" s="47"/>
      <c r="D5758" s="47"/>
      <c r="E5758" s="47"/>
      <c r="F5758" s="47"/>
      <c r="G5758" s="47"/>
      <c r="H5758" s="47"/>
      <c r="I5758" s="47"/>
    </row>
    <row r="5759" spans="1:9" x14ac:dyDescent="0.25">
      <c r="A5759" s="47"/>
      <c r="B5759" s="47"/>
      <c r="C5759" s="47"/>
      <c r="D5759" s="47"/>
      <c r="E5759" s="47"/>
      <c r="F5759" s="47"/>
      <c r="G5759" s="47"/>
      <c r="H5759" s="47"/>
      <c r="I5759" s="47"/>
    </row>
    <row r="5760" spans="1:9" x14ac:dyDescent="0.25">
      <c r="A5760" s="47"/>
      <c r="B5760" s="47"/>
      <c r="C5760" s="47"/>
      <c r="D5760" s="47"/>
      <c r="E5760" s="47"/>
      <c r="F5760" s="47"/>
      <c r="G5760" s="47"/>
      <c r="H5760" s="47"/>
      <c r="I5760" s="47"/>
    </row>
    <row r="5761" spans="1:9" x14ac:dyDescent="0.25">
      <c r="A5761" s="47"/>
      <c r="B5761" s="47"/>
      <c r="C5761" s="47"/>
      <c r="D5761" s="47"/>
      <c r="E5761" s="47"/>
      <c r="F5761" s="47"/>
      <c r="G5761" s="47"/>
      <c r="H5761" s="47"/>
      <c r="I5761" s="47"/>
    </row>
    <row r="5762" spans="1:9" x14ac:dyDescent="0.25">
      <c r="A5762" s="47"/>
      <c r="B5762" s="47"/>
      <c r="C5762" s="47"/>
      <c r="D5762" s="47"/>
      <c r="E5762" s="47"/>
      <c r="F5762" s="47"/>
      <c r="G5762" s="47"/>
      <c r="H5762" s="47"/>
      <c r="I5762" s="47"/>
    </row>
    <row r="5763" spans="1:9" x14ac:dyDescent="0.25">
      <c r="A5763" s="47"/>
      <c r="B5763" s="47"/>
      <c r="C5763" s="47"/>
      <c r="D5763" s="47"/>
      <c r="E5763" s="47"/>
      <c r="F5763" s="47"/>
      <c r="G5763" s="47"/>
      <c r="H5763" s="47"/>
      <c r="I5763" s="47"/>
    </row>
    <row r="5764" spans="1:9" x14ac:dyDescent="0.25">
      <c r="A5764" s="47"/>
      <c r="B5764" s="47"/>
      <c r="C5764" s="47"/>
      <c r="D5764" s="47"/>
      <c r="E5764" s="47"/>
      <c r="F5764" s="47"/>
      <c r="G5764" s="47"/>
      <c r="H5764" s="47"/>
      <c r="I5764" s="47"/>
    </row>
    <row r="5765" spans="1:9" x14ac:dyDescent="0.25">
      <c r="A5765" s="47"/>
      <c r="B5765" s="47"/>
      <c r="C5765" s="47"/>
      <c r="D5765" s="47"/>
      <c r="E5765" s="47"/>
      <c r="F5765" s="47"/>
      <c r="G5765" s="47"/>
      <c r="H5765" s="47"/>
      <c r="I5765" s="47"/>
    </row>
    <row r="5766" spans="1:9" x14ac:dyDescent="0.25">
      <c r="A5766" s="47"/>
      <c r="B5766" s="47"/>
      <c r="C5766" s="47"/>
      <c r="D5766" s="47"/>
      <c r="E5766" s="47"/>
      <c r="F5766" s="47"/>
      <c r="G5766" s="47"/>
      <c r="H5766" s="47"/>
      <c r="I5766" s="47"/>
    </row>
    <row r="5767" spans="1:9" x14ac:dyDescent="0.25">
      <c r="A5767" s="47"/>
      <c r="B5767" s="47"/>
      <c r="C5767" s="47"/>
      <c r="D5767" s="47"/>
      <c r="E5767" s="47"/>
      <c r="F5767" s="47"/>
      <c r="G5767" s="47"/>
      <c r="H5767" s="47"/>
      <c r="I5767" s="47"/>
    </row>
    <row r="5768" spans="1:9" x14ac:dyDescent="0.25">
      <c r="A5768" s="47"/>
      <c r="B5768" s="47"/>
      <c r="C5768" s="47"/>
      <c r="D5768" s="47"/>
      <c r="E5768" s="47"/>
      <c r="F5768" s="47"/>
      <c r="G5768" s="47"/>
      <c r="H5768" s="47"/>
      <c r="I5768" s="47"/>
    </row>
    <row r="5769" spans="1:9" x14ac:dyDescent="0.25">
      <c r="A5769" s="47"/>
      <c r="B5769" s="47"/>
      <c r="C5769" s="47"/>
      <c r="D5769" s="47"/>
      <c r="E5769" s="47"/>
      <c r="F5769" s="47"/>
      <c r="G5769" s="47"/>
      <c r="H5769" s="47"/>
      <c r="I5769" s="47"/>
    </row>
    <row r="5770" spans="1:9" x14ac:dyDescent="0.25">
      <c r="A5770" s="47"/>
      <c r="B5770" s="47"/>
      <c r="C5770" s="47"/>
      <c r="D5770" s="47"/>
      <c r="E5770" s="47"/>
      <c r="F5770" s="47"/>
      <c r="G5770" s="47"/>
      <c r="H5770" s="47"/>
      <c r="I5770" s="47"/>
    </row>
    <row r="5771" spans="1:9" x14ac:dyDescent="0.25">
      <c r="A5771" s="47"/>
      <c r="B5771" s="47"/>
      <c r="C5771" s="47"/>
      <c r="D5771" s="47"/>
      <c r="E5771" s="47"/>
      <c r="F5771" s="47"/>
      <c r="G5771" s="47"/>
      <c r="H5771" s="47"/>
      <c r="I5771" s="47"/>
    </row>
    <row r="5772" spans="1:9" x14ac:dyDescent="0.25">
      <c r="A5772" s="47"/>
      <c r="B5772" s="47"/>
      <c r="C5772" s="47"/>
      <c r="D5772" s="47"/>
      <c r="E5772" s="47"/>
      <c r="F5772" s="47"/>
      <c r="G5772" s="47"/>
      <c r="H5772" s="47"/>
      <c r="I5772" s="47"/>
    </row>
    <row r="5773" spans="1:9" x14ac:dyDescent="0.25">
      <c r="A5773" s="47"/>
      <c r="B5773" s="47"/>
      <c r="C5773" s="47"/>
      <c r="D5773" s="47"/>
      <c r="E5773" s="47"/>
      <c r="F5773" s="47"/>
      <c r="G5773" s="47"/>
      <c r="H5773" s="47"/>
      <c r="I5773" s="47"/>
    </row>
    <row r="5774" spans="1:9" x14ac:dyDescent="0.25">
      <c r="A5774" s="47"/>
      <c r="B5774" s="47"/>
      <c r="C5774" s="47"/>
      <c r="D5774" s="47"/>
      <c r="E5774" s="47"/>
      <c r="F5774" s="47"/>
      <c r="G5774" s="47"/>
      <c r="H5774" s="47"/>
      <c r="I5774" s="47"/>
    </row>
    <row r="5775" spans="1:9" x14ac:dyDescent="0.25">
      <c r="A5775" s="47"/>
      <c r="B5775" s="47"/>
      <c r="C5775" s="47"/>
      <c r="D5775" s="47"/>
      <c r="E5775" s="47"/>
      <c r="F5775" s="47"/>
      <c r="G5775" s="47"/>
      <c r="H5775" s="47"/>
      <c r="I5775" s="47"/>
    </row>
    <row r="5776" spans="1:9" x14ac:dyDescent="0.25">
      <c r="A5776" s="47"/>
      <c r="B5776" s="47"/>
      <c r="C5776" s="47"/>
      <c r="D5776" s="47"/>
      <c r="E5776" s="47"/>
      <c r="F5776" s="47"/>
      <c r="G5776" s="47"/>
      <c r="H5776" s="47"/>
      <c r="I5776" s="47"/>
    </row>
    <row r="5777" spans="1:9" x14ac:dyDescent="0.25">
      <c r="A5777" s="47"/>
      <c r="B5777" s="47"/>
      <c r="C5777" s="47"/>
      <c r="D5777" s="47"/>
      <c r="E5777" s="47"/>
      <c r="F5777" s="47"/>
      <c r="G5777" s="47"/>
      <c r="H5777" s="47"/>
      <c r="I5777" s="47"/>
    </row>
    <row r="5778" spans="1:9" x14ac:dyDescent="0.25">
      <c r="A5778" s="47"/>
      <c r="B5778" s="47"/>
      <c r="C5778" s="47"/>
      <c r="D5778" s="47"/>
      <c r="E5778" s="47"/>
      <c r="F5778" s="47"/>
      <c r="G5778" s="47"/>
      <c r="H5778" s="47"/>
      <c r="I5778" s="47"/>
    </row>
    <row r="5779" spans="1:9" x14ac:dyDescent="0.25">
      <c r="A5779" s="47"/>
      <c r="B5779" s="47"/>
      <c r="C5779" s="47"/>
      <c r="D5779" s="47"/>
      <c r="E5779" s="47"/>
      <c r="F5779" s="47"/>
      <c r="G5779" s="47"/>
      <c r="H5779" s="47"/>
      <c r="I5779" s="47"/>
    </row>
    <row r="5780" spans="1:9" x14ac:dyDescent="0.25">
      <c r="A5780" s="47"/>
      <c r="B5780" s="47"/>
      <c r="C5780" s="47"/>
      <c r="D5780" s="47"/>
      <c r="E5780" s="47"/>
      <c r="F5780" s="47"/>
      <c r="G5780" s="47"/>
      <c r="H5780" s="47"/>
      <c r="I5780" s="47"/>
    </row>
    <row r="5781" spans="1:9" x14ac:dyDescent="0.25">
      <c r="A5781" s="47"/>
      <c r="B5781" s="47"/>
      <c r="C5781" s="47"/>
      <c r="D5781" s="47"/>
      <c r="E5781" s="47"/>
      <c r="F5781" s="47"/>
      <c r="G5781" s="47"/>
      <c r="H5781" s="47"/>
      <c r="I5781" s="47"/>
    </row>
    <row r="5782" spans="1:9" x14ac:dyDescent="0.25">
      <c r="A5782" s="47"/>
      <c r="B5782" s="47"/>
      <c r="C5782" s="47"/>
      <c r="D5782" s="47"/>
      <c r="E5782" s="47"/>
      <c r="F5782" s="47"/>
      <c r="G5782" s="47"/>
      <c r="H5782" s="47"/>
      <c r="I5782" s="47"/>
    </row>
    <row r="5783" spans="1:9" x14ac:dyDescent="0.25">
      <c r="A5783" s="47"/>
      <c r="B5783" s="47"/>
      <c r="C5783" s="47"/>
      <c r="D5783" s="47"/>
      <c r="E5783" s="47"/>
      <c r="F5783" s="47"/>
      <c r="G5783" s="47"/>
      <c r="H5783" s="47"/>
      <c r="I5783" s="47"/>
    </row>
    <row r="5784" spans="1:9" x14ac:dyDescent="0.25">
      <c r="A5784" s="47"/>
      <c r="B5784" s="47"/>
      <c r="C5784" s="47"/>
      <c r="D5784" s="47"/>
      <c r="E5784" s="47"/>
      <c r="F5784" s="47"/>
      <c r="G5784" s="47"/>
      <c r="H5784" s="47"/>
      <c r="I5784" s="47"/>
    </row>
    <row r="5785" spans="1:9" x14ac:dyDescent="0.25">
      <c r="A5785" s="47"/>
      <c r="B5785" s="47"/>
      <c r="C5785" s="47"/>
      <c r="D5785" s="47"/>
      <c r="E5785" s="47"/>
      <c r="F5785" s="47"/>
      <c r="G5785" s="47"/>
      <c r="H5785" s="47"/>
      <c r="I5785" s="47"/>
    </row>
    <row r="5786" spans="1:9" x14ac:dyDescent="0.25">
      <c r="A5786" s="47"/>
      <c r="B5786" s="47"/>
      <c r="C5786" s="47"/>
      <c r="D5786" s="47"/>
      <c r="E5786" s="47"/>
      <c r="F5786" s="47"/>
      <c r="G5786" s="47"/>
      <c r="H5786" s="47"/>
      <c r="I5786" s="47"/>
    </row>
    <row r="5787" spans="1:9" x14ac:dyDescent="0.25">
      <c r="A5787" s="47"/>
      <c r="B5787" s="47"/>
      <c r="C5787" s="47"/>
      <c r="D5787" s="47"/>
      <c r="E5787" s="47"/>
      <c r="F5787" s="47"/>
      <c r="G5787" s="47"/>
      <c r="H5787" s="47"/>
      <c r="I5787" s="47"/>
    </row>
    <row r="5788" spans="1:9" x14ac:dyDescent="0.25">
      <c r="A5788" s="47"/>
      <c r="B5788" s="47"/>
      <c r="C5788" s="47"/>
      <c r="D5788" s="47"/>
      <c r="E5788" s="47"/>
      <c r="F5788" s="47"/>
      <c r="G5788" s="47"/>
      <c r="H5788" s="47"/>
      <c r="I5788" s="47"/>
    </row>
    <row r="5789" spans="1:9" x14ac:dyDescent="0.25">
      <c r="A5789" s="47"/>
      <c r="B5789" s="47"/>
      <c r="C5789" s="47"/>
      <c r="D5789" s="47"/>
      <c r="E5789" s="47"/>
      <c r="F5789" s="47"/>
      <c r="G5789" s="47"/>
      <c r="H5789" s="47"/>
      <c r="I5789" s="47"/>
    </row>
    <row r="5790" spans="1:9" x14ac:dyDescent="0.25">
      <c r="A5790" s="47"/>
      <c r="B5790" s="47"/>
      <c r="C5790" s="47"/>
      <c r="D5790" s="47"/>
      <c r="E5790" s="47"/>
      <c r="F5790" s="47"/>
      <c r="G5790" s="47"/>
      <c r="H5790" s="47"/>
      <c r="I5790" s="47"/>
    </row>
    <row r="5791" spans="1:9" x14ac:dyDescent="0.25">
      <c r="A5791" s="47"/>
      <c r="B5791" s="47"/>
      <c r="C5791" s="47"/>
      <c r="D5791" s="47"/>
      <c r="E5791" s="47"/>
      <c r="F5791" s="47"/>
      <c r="G5791" s="47"/>
      <c r="H5791" s="47"/>
      <c r="I5791" s="47"/>
    </row>
    <row r="5792" spans="1:9" x14ac:dyDescent="0.25">
      <c r="A5792" s="47"/>
      <c r="B5792" s="47"/>
      <c r="C5792" s="47"/>
      <c r="D5792" s="47"/>
      <c r="E5792" s="47"/>
      <c r="F5792" s="47"/>
      <c r="G5792" s="47"/>
      <c r="H5792" s="47"/>
      <c r="I5792" s="47"/>
    </row>
    <row r="5793" spans="1:9" x14ac:dyDescent="0.25">
      <c r="A5793" s="47"/>
      <c r="B5793" s="47"/>
      <c r="C5793" s="47"/>
      <c r="D5793" s="47"/>
      <c r="E5793" s="47"/>
      <c r="F5793" s="47"/>
      <c r="G5793" s="47"/>
      <c r="H5793" s="47"/>
      <c r="I5793" s="47"/>
    </row>
    <row r="5794" spans="1:9" x14ac:dyDescent="0.25">
      <c r="A5794" s="47"/>
      <c r="B5794" s="47"/>
      <c r="C5794" s="47"/>
      <c r="D5794" s="47"/>
      <c r="E5794" s="47"/>
      <c r="F5794" s="47"/>
      <c r="G5794" s="47"/>
      <c r="H5794" s="47"/>
      <c r="I5794" s="47"/>
    </row>
    <row r="5795" spans="1:9" x14ac:dyDescent="0.25">
      <c r="A5795" s="47"/>
      <c r="B5795" s="47"/>
      <c r="C5795" s="47"/>
      <c r="D5795" s="47"/>
      <c r="E5795" s="47"/>
      <c r="F5795" s="47"/>
      <c r="G5795" s="47"/>
      <c r="H5795" s="47"/>
      <c r="I5795" s="47"/>
    </row>
    <row r="5796" spans="1:9" x14ac:dyDescent="0.25">
      <c r="A5796" s="47"/>
      <c r="B5796" s="47"/>
      <c r="C5796" s="47"/>
      <c r="D5796" s="47"/>
      <c r="E5796" s="47"/>
      <c r="F5796" s="47"/>
      <c r="G5796" s="47"/>
      <c r="H5796" s="47"/>
      <c r="I5796" s="47"/>
    </row>
    <row r="5797" spans="1:9" x14ac:dyDescent="0.25">
      <c r="A5797" s="47"/>
      <c r="B5797" s="47"/>
      <c r="C5797" s="47"/>
      <c r="D5797" s="47"/>
      <c r="E5797" s="47"/>
      <c r="F5797" s="47"/>
      <c r="G5797" s="47"/>
      <c r="H5797" s="47"/>
      <c r="I5797" s="47"/>
    </row>
    <row r="5798" spans="1:9" x14ac:dyDescent="0.25">
      <c r="A5798" s="47"/>
      <c r="B5798" s="47"/>
      <c r="C5798" s="47"/>
      <c r="D5798" s="47"/>
      <c r="E5798" s="47"/>
      <c r="F5798" s="47"/>
      <c r="G5798" s="47"/>
      <c r="H5798" s="47"/>
      <c r="I5798" s="47"/>
    </row>
    <row r="5799" spans="1:9" x14ac:dyDescent="0.25">
      <c r="A5799" s="47"/>
      <c r="B5799" s="47"/>
      <c r="C5799" s="47"/>
      <c r="D5799" s="47"/>
      <c r="E5799" s="47"/>
      <c r="F5799" s="47"/>
      <c r="G5799" s="47"/>
      <c r="H5799" s="47"/>
      <c r="I5799" s="47"/>
    </row>
    <row r="5800" spans="1:9" x14ac:dyDescent="0.25">
      <c r="A5800" s="47"/>
      <c r="B5800" s="47"/>
      <c r="C5800" s="47"/>
      <c r="D5800" s="47"/>
      <c r="E5800" s="47"/>
      <c r="F5800" s="47"/>
      <c r="G5800" s="47"/>
      <c r="H5800" s="47"/>
      <c r="I5800" s="47"/>
    </row>
    <row r="5801" spans="1:9" x14ac:dyDescent="0.25">
      <c r="A5801" s="47"/>
      <c r="B5801" s="47"/>
      <c r="C5801" s="47"/>
      <c r="D5801" s="47"/>
      <c r="E5801" s="47"/>
      <c r="F5801" s="47"/>
      <c r="G5801" s="47"/>
      <c r="H5801" s="47"/>
      <c r="I5801" s="47"/>
    </row>
    <row r="5802" spans="1:9" x14ac:dyDescent="0.25">
      <c r="A5802" s="47"/>
      <c r="B5802" s="47"/>
      <c r="C5802" s="47"/>
      <c r="D5802" s="47"/>
      <c r="E5802" s="47"/>
      <c r="F5802" s="47"/>
      <c r="G5802" s="47"/>
      <c r="H5802" s="47"/>
      <c r="I5802" s="47"/>
    </row>
    <row r="5803" spans="1:9" x14ac:dyDescent="0.25">
      <c r="A5803" s="47"/>
      <c r="B5803" s="47"/>
      <c r="C5803" s="47"/>
      <c r="D5803" s="47"/>
      <c r="E5803" s="47"/>
      <c r="F5803" s="47"/>
      <c r="G5803" s="47"/>
      <c r="H5803" s="47"/>
      <c r="I5803" s="47"/>
    </row>
    <row r="5804" spans="1:9" x14ac:dyDescent="0.25">
      <c r="A5804" s="47"/>
      <c r="B5804" s="47"/>
      <c r="C5804" s="47"/>
      <c r="D5804" s="47"/>
      <c r="E5804" s="47"/>
      <c r="F5804" s="47"/>
      <c r="G5804" s="47"/>
      <c r="H5804" s="47"/>
      <c r="I5804" s="47"/>
    </row>
    <row r="5805" spans="1:9" x14ac:dyDescent="0.25">
      <c r="A5805" s="47"/>
      <c r="B5805" s="47"/>
      <c r="C5805" s="47"/>
      <c r="D5805" s="47"/>
      <c r="E5805" s="47"/>
      <c r="F5805" s="47"/>
      <c r="G5805" s="47"/>
      <c r="H5805" s="47"/>
      <c r="I5805" s="47"/>
    </row>
    <row r="5806" spans="1:9" x14ac:dyDescent="0.25">
      <c r="A5806" s="47"/>
      <c r="B5806" s="47"/>
      <c r="C5806" s="47"/>
      <c r="D5806" s="47"/>
      <c r="E5806" s="47"/>
      <c r="F5806" s="47"/>
      <c r="G5806" s="47"/>
      <c r="H5806" s="47"/>
      <c r="I5806" s="47"/>
    </row>
    <row r="5807" spans="1:9" x14ac:dyDescent="0.25">
      <c r="A5807" s="47"/>
      <c r="B5807" s="47"/>
      <c r="C5807" s="47"/>
      <c r="D5807" s="47"/>
      <c r="E5807" s="47"/>
      <c r="F5807" s="47"/>
      <c r="G5807" s="47"/>
      <c r="H5807" s="47"/>
      <c r="I5807" s="47"/>
    </row>
    <row r="5808" spans="1:9" x14ac:dyDescent="0.25">
      <c r="A5808" s="47"/>
      <c r="B5808" s="47"/>
      <c r="C5808" s="47"/>
      <c r="D5808" s="47"/>
      <c r="E5808" s="47"/>
      <c r="F5808" s="47"/>
      <c r="G5808" s="47"/>
      <c r="H5808" s="47"/>
      <c r="I5808" s="47"/>
    </row>
    <row r="5809" spans="1:9" x14ac:dyDescent="0.25">
      <c r="A5809" s="47"/>
      <c r="B5809" s="47"/>
      <c r="C5809" s="47"/>
      <c r="D5809" s="47"/>
      <c r="E5809" s="47"/>
      <c r="F5809" s="47"/>
      <c r="G5809" s="47"/>
      <c r="H5809" s="47"/>
      <c r="I5809" s="47"/>
    </row>
    <row r="5810" spans="1:9" x14ac:dyDescent="0.25">
      <c r="A5810" s="47"/>
      <c r="B5810" s="47"/>
      <c r="C5810" s="47"/>
      <c r="D5810" s="47"/>
      <c r="E5810" s="47"/>
      <c r="F5810" s="47"/>
      <c r="G5810" s="47"/>
      <c r="H5810" s="47"/>
      <c r="I5810" s="47"/>
    </row>
    <row r="5811" spans="1:9" x14ac:dyDescent="0.25">
      <c r="A5811" s="47"/>
      <c r="B5811" s="47"/>
      <c r="C5811" s="47"/>
      <c r="D5811" s="47"/>
      <c r="E5811" s="47"/>
      <c r="F5811" s="47"/>
      <c r="G5811" s="47"/>
      <c r="H5811" s="47"/>
      <c r="I5811" s="47"/>
    </row>
    <row r="5812" spans="1:9" x14ac:dyDescent="0.25">
      <c r="A5812" s="47"/>
      <c r="B5812" s="47"/>
      <c r="C5812" s="47"/>
      <c r="D5812" s="47"/>
      <c r="E5812" s="47"/>
      <c r="F5812" s="47"/>
      <c r="G5812" s="47"/>
      <c r="H5812" s="47"/>
      <c r="I5812" s="47"/>
    </row>
    <row r="5813" spans="1:9" x14ac:dyDescent="0.25">
      <c r="A5813" s="47"/>
      <c r="B5813" s="47"/>
      <c r="C5813" s="47"/>
      <c r="D5813" s="47"/>
      <c r="E5813" s="47"/>
      <c r="F5813" s="47"/>
      <c r="G5813" s="47"/>
      <c r="H5813" s="47"/>
      <c r="I5813" s="47"/>
    </row>
    <row r="5814" spans="1:9" x14ac:dyDescent="0.25">
      <c r="A5814" s="47"/>
      <c r="B5814" s="47"/>
      <c r="C5814" s="47"/>
      <c r="D5814" s="47"/>
      <c r="E5814" s="47"/>
      <c r="F5814" s="47"/>
      <c r="G5814" s="47"/>
      <c r="H5814" s="47"/>
      <c r="I5814" s="47"/>
    </row>
    <row r="5815" spans="1:9" x14ac:dyDescent="0.25">
      <c r="A5815" s="47"/>
      <c r="B5815" s="47"/>
      <c r="C5815" s="47"/>
      <c r="D5815" s="47"/>
      <c r="E5815" s="47"/>
      <c r="F5815" s="47"/>
      <c r="G5815" s="47"/>
      <c r="H5815" s="47"/>
      <c r="I5815" s="47"/>
    </row>
    <row r="5816" spans="1:9" x14ac:dyDescent="0.25">
      <c r="A5816" s="47"/>
      <c r="B5816" s="47"/>
      <c r="C5816" s="47"/>
      <c r="D5816" s="47"/>
      <c r="E5816" s="47"/>
      <c r="F5816" s="47"/>
      <c r="G5816" s="47"/>
      <c r="H5816" s="47"/>
      <c r="I5816" s="47"/>
    </row>
    <row r="5817" spans="1:9" x14ac:dyDescent="0.25">
      <c r="A5817" s="47"/>
      <c r="B5817" s="47"/>
      <c r="C5817" s="47"/>
      <c r="D5817" s="47"/>
      <c r="E5817" s="47"/>
      <c r="F5817" s="47"/>
      <c r="G5817" s="47"/>
      <c r="H5817" s="47"/>
      <c r="I5817" s="47"/>
    </row>
    <row r="5818" spans="1:9" x14ac:dyDescent="0.25">
      <c r="A5818" s="47"/>
      <c r="B5818" s="47"/>
      <c r="C5818" s="47"/>
      <c r="D5818" s="47"/>
      <c r="E5818" s="47"/>
      <c r="F5818" s="47"/>
      <c r="G5818" s="47"/>
      <c r="H5818" s="47"/>
      <c r="I5818" s="47"/>
    </row>
    <row r="5819" spans="1:9" x14ac:dyDescent="0.25">
      <c r="A5819" s="47"/>
      <c r="B5819" s="47"/>
      <c r="C5819" s="47"/>
      <c r="D5819" s="47"/>
      <c r="E5819" s="47"/>
      <c r="F5819" s="47"/>
      <c r="G5819" s="47"/>
      <c r="H5819" s="47"/>
      <c r="I5819" s="47"/>
    </row>
    <row r="5820" spans="1:9" x14ac:dyDescent="0.25">
      <c r="A5820" s="47"/>
      <c r="B5820" s="47"/>
      <c r="C5820" s="47"/>
      <c r="D5820" s="47"/>
      <c r="E5820" s="47"/>
      <c r="F5820" s="47"/>
      <c r="G5820" s="47"/>
      <c r="H5820" s="47"/>
      <c r="I5820" s="47"/>
    </row>
    <row r="5821" spans="1:9" x14ac:dyDescent="0.25">
      <c r="A5821" s="47"/>
      <c r="B5821" s="47"/>
      <c r="C5821" s="47"/>
      <c r="D5821" s="47"/>
      <c r="E5821" s="47"/>
      <c r="F5821" s="47"/>
      <c r="G5821" s="47"/>
      <c r="H5821" s="47"/>
      <c r="I5821" s="47"/>
    </row>
    <row r="5822" spans="1:9" x14ac:dyDescent="0.25">
      <c r="A5822" s="47"/>
      <c r="B5822" s="47"/>
      <c r="C5822" s="47"/>
      <c r="D5822" s="47"/>
      <c r="E5822" s="47"/>
      <c r="F5822" s="47"/>
      <c r="G5822" s="47"/>
      <c r="H5822" s="47"/>
      <c r="I5822" s="47"/>
    </row>
    <row r="5823" spans="1:9" x14ac:dyDescent="0.25">
      <c r="A5823" s="47"/>
      <c r="B5823" s="47"/>
      <c r="C5823" s="47"/>
      <c r="D5823" s="47"/>
      <c r="E5823" s="47"/>
      <c r="F5823" s="47"/>
      <c r="G5823" s="47"/>
      <c r="H5823" s="47"/>
      <c r="I5823" s="47"/>
    </row>
    <row r="5824" spans="1:9" x14ac:dyDescent="0.25">
      <c r="A5824" s="47"/>
      <c r="B5824" s="47"/>
      <c r="C5824" s="47"/>
      <c r="D5824" s="47"/>
      <c r="E5824" s="47"/>
      <c r="F5824" s="47"/>
      <c r="G5824" s="47"/>
      <c r="H5824" s="47"/>
      <c r="I5824" s="47"/>
    </row>
    <row r="5825" spans="1:9" x14ac:dyDescent="0.25">
      <c r="A5825" s="47"/>
      <c r="B5825" s="47"/>
      <c r="C5825" s="47"/>
      <c r="D5825" s="47"/>
      <c r="E5825" s="47"/>
      <c r="F5825" s="47"/>
      <c r="G5825" s="47"/>
      <c r="H5825" s="47"/>
      <c r="I5825" s="47"/>
    </row>
    <row r="5826" spans="1:9" x14ac:dyDescent="0.25">
      <c r="A5826" s="47"/>
      <c r="B5826" s="47"/>
      <c r="C5826" s="47"/>
      <c r="D5826" s="47"/>
      <c r="E5826" s="47"/>
      <c r="F5826" s="47"/>
      <c r="G5826" s="47"/>
      <c r="H5826" s="47"/>
      <c r="I5826" s="47"/>
    </row>
    <row r="5827" spans="1:9" x14ac:dyDescent="0.25">
      <c r="A5827" s="47"/>
      <c r="B5827" s="47"/>
      <c r="C5827" s="47"/>
      <c r="D5827" s="47"/>
      <c r="E5827" s="47"/>
      <c r="F5827" s="47"/>
      <c r="G5827" s="47"/>
      <c r="H5827" s="47"/>
      <c r="I5827" s="47"/>
    </row>
    <row r="5828" spans="1:9" x14ac:dyDescent="0.25">
      <c r="A5828" s="47"/>
      <c r="B5828" s="47"/>
      <c r="C5828" s="47"/>
      <c r="D5828" s="47"/>
      <c r="E5828" s="47"/>
      <c r="F5828" s="47"/>
      <c r="G5828" s="47"/>
      <c r="H5828" s="47"/>
      <c r="I5828" s="47"/>
    </row>
    <row r="5829" spans="1:9" x14ac:dyDescent="0.25">
      <c r="A5829" s="47"/>
      <c r="B5829" s="47"/>
      <c r="C5829" s="47"/>
      <c r="D5829" s="47"/>
      <c r="E5829" s="47"/>
      <c r="F5829" s="47"/>
      <c r="G5829" s="47"/>
      <c r="H5829" s="47"/>
      <c r="I5829" s="47"/>
    </row>
    <row r="5830" spans="1:9" x14ac:dyDescent="0.25">
      <c r="A5830" s="47"/>
      <c r="B5830" s="47"/>
      <c r="C5830" s="47"/>
      <c r="D5830" s="47"/>
      <c r="E5830" s="47"/>
      <c r="F5830" s="47"/>
      <c r="G5830" s="47"/>
      <c r="H5830" s="47"/>
      <c r="I5830" s="47"/>
    </row>
    <row r="5831" spans="1:9" x14ac:dyDescent="0.25">
      <c r="A5831" s="47"/>
      <c r="B5831" s="47"/>
      <c r="C5831" s="47"/>
      <c r="D5831" s="47"/>
      <c r="E5831" s="47"/>
      <c r="F5831" s="47"/>
      <c r="G5831" s="47"/>
      <c r="H5831" s="47"/>
      <c r="I5831" s="47"/>
    </row>
    <row r="5832" spans="1:9" x14ac:dyDescent="0.25">
      <c r="A5832" s="47"/>
      <c r="B5832" s="47"/>
      <c r="C5832" s="47"/>
      <c r="D5832" s="47"/>
      <c r="E5832" s="47"/>
      <c r="F5832" s="47"/>
      <c r="G5832" s="47"/>
      <c r="H5832" s="47"/>
      <c r="I5832" s="47"/>
    </row>
    <row r="5833" spans="1:9" x14ac:dyDescent="0.25">
      <c r="A5833" s="47"/>
      <c r="B5833" s="47"/>
      <c r="C5833" s="47"/>
      <c r="D5833" s="47"/>
      <c r="E5833" s="47"/>
      <c r="F5833" s="47"/>
      <c r="G5833" s="47"/>
      <c r="H5833" s="47"/>
      <c r="I5833" s="47"/>
    </row>
    <row r="5834" spans="1:9" x14ac:dyDescent="0.25">
      <c r="A5834" s="47"/>
      <c r="B5834" s="47"/>
      <c r="C5834" s="47"/>
      <c r="D5834" s="47"/>
      <c r="E5834" s="47"/>
      <c r="F5834" s="47"/>
      <c r="G5834" s="47"/>
      <c r="H5834" s="47"/>
      <c r="I5834" s="47"/>
    </row>
    <row r="5835" spans="1:9" x14ac:dyDescent="0.25">
      <c r="A5835" s="47"/>
      <c r="B5835" s="47"/>
      <c r="C5835" s="47"/>
      <c r="D5835" s="47"/>
      <c r="E5835" s="47"/>
      <c r="F5835" s="47"/>
      <c r="G5835" s="47"/>
      <c r="H5835" s="47"/>
      <c r="I5835" s="47"/>
    </row>
    <row r="5836" spans="1:9" x14ac:dyDescent="0.25">
      <c r="A5836" s="47"/>
      <c r="B5836" s="47"/>
      <c r="C5836" s="47"/>
      <c r="D5836" s="47"/>
      <c r="E5836" s="47"/>
      <c r="F5836" s="47"/>
      <c r="G5836" s="47"/>
      <c r="H5836" s="47"/>
      <c r="I5836" s="47"/>
    </row>
    <row r="5837" spans="1:9" x14ac:dyDescent="0.25">
      <c r="A5837" s="47"/>
      <c r="B5837" s="47"/>
      <c r="C5837" s="47"/>
      <c r="D5837" s="47"/>
      <c r="E5837" s="47"/>
      <c r="F5837" s="47"/>
      <c r="G5837" s="47"/>
      <c r="H5837" s="47"/>
      <c r="I5837" s="47"/>
    </row>
    <row r="5838" spans="1:9" x14ac:dyDescent="0.25">
      <c r="A5838" s="47"/>
      <c r="B5838" s="47"/>
      <c r="C5838" s="47"/>
      <c r="D5838" s="47"/>
      <c r="E5838" s="47"/>
      <c r="F5838" s="47"/>
      <c r="G5838" s="47"/>
      <c r="H5838" s="47"/>
      <c r="I5838" s="47"/>
    </row>
    <row r="5839" spans="1:9" x14ac:dyDescent="0.25">
      <c r="A5839" s="47"/>
      <c r="B5839" s="47"/>
      <c r="C5839" s="47"/>
      <c r="D5839" s="47"/>
      <c r="E5839" s="47"/>
      <c r="F5839" s="47"/>
      <c r="G5839" s="47"/>
      <c r="H5839" s="47"/>
      <c r="I5839" s="47"/>
    </row>
    <row r="5840" spans="1:9" x14ac:dyDescent="0.25">
      <c r="A5840" s="47"/>
      <c r="B5840" s="47"/>
      <c r="C5840" s="47"/>
      <c r="D5840" s="47"/>
      <c r="E5840" s="47"/>
      <c r="F5840" s="47"/>
      <c r="G5840" s="47"/>
      <c r="H5840" s="47"/>
      <c r="I5840" s="47"/>
    </row>
    <row r="5841" spans="1:9" x14ac:dyDescent="0.25">
      <c r="A5841" s="47"/>
      <c r="B5841" s="47"/>
      <c r="C5841" s="47"/>
      <c r="D5841" s="47"/>
      <c r="E5841" s="47"/>
      <c r="F5841" s="47"/>
      <c r="G5841" s="47"/>
      <c r="H5841" s="47"/>
      <c r="I5841" s="47"/>
    </row>
    <row r="5842" spans="1:9" x14ac:dyDescent="0.25">
      <c r="A5842" s="47"/>
      <c r="B5842" s="47"/>
      <c r="C5842" s="47"/>
      <c r="D5842" s="47"/>
      <c r="E5842" s="47"/>
      <c r="F5842" s="47"/>
      <c r="G5842" s="47"/>
      <c r="H5842" s="47"/>
      <c r="I5842" s="47"/>
    </row>
    <row r="5843" spans="1:9" x14ac:dyDescent="0.25">
      <c r="A5843" s="47"/>
      <c r="B5843" s="47"/>
      <c r="C5843" s="47"/>
      <c r="D5843" s="47"/>
      <c r="E5843" s="47"/>
      <c r="F5843" s="47"/>
      <c r="G5843" s="47"/>
      <c r="H5843" s="47"/>
      <c r="I5843" s="47"/>
    </row>
    <row r="5844" spans="1:9" x14ac:dyDescent="0.25">
      <c r="A5844" s="47"/>
      <c r="B5844" s="47"/>
      <c r="C5844" s="47"/>
      <c r="D5844" s="47"/>
      <c r="E5844" s="47"/>
      <c r="F5844" s="47"/>
      <c r="G5844" s="47"/>
      <c r="H5844" s="47"/>
      <c r="I5844" s="47"/>
    </row>
    <row r="5845" spans="1:9" x14ac:dyDescent="0.25">
      <c r="A5845" s="47"/>
      <c r="B5845" s="47"/>
      <c r="C5845" s="47"/>
      <c r="D5845" s="47"/>
      <c r="E5845" s="47"/>
      <c r="F5845" s="47"/>
      <c r="G5845" s="47"/>
      <c r="H5845" s="47"/>
      <c r="I5845" s="47"/>
    </row>
    <row r="5846" spans="1:9" x14ac:dyDescent="0.25">
      <c r="A5846" s="47"/>
      <c r="B5846" s="47"/>
      <c r="C5846" s="47"/>
      <c r="D5846" s="47"/>
      <c r="E5846" s="47"/>
      <c r="F5846" s="47"/>
      <c r="G5846" s="47"/>
      <c r="H5846" s="47"/>
      <c r="I5846" s="47"/>
    </row>
    <row r="5847" spans="1:9" x14ac:dyDescent="0.25">
      <c r="A5847" s="47"/>
      <c r="B5847" s="47"/>
      <c r="C5847" s="47"/>
      <c r="D5847" s="47"/>
      <c r="E5847" s="47"/>
      <c r="F5847" s="47"/>
      <c r="G5847" s="47"/>
      <c r="H5847" s="47"/>
      <c r="I5847" s="47"/>
    </row>
    <row r="5848" spans="1:9" x14ac:dyDescent="0.25">
      <c r="A5848" s="47"/>
      <c r="B5848" s="47"/>
      <c r="C5848" s="47"/>
      <c r="D5848" s="47"/>
      <c r="E5848" s="47"/>
      <c r="F5848" s="47"/>
      <c r="G5848" s="47"/>
      <c r="H5848" s="47"/>
      <c r="I5848" s="47"/>
    </row>
    <row r="5849" spans="1:9" x14ac:dyDescent="0.25">
      <c r="A5849" s="47"/>
      <c r="B5849" s="47"/>
      <c r="C5849" s="47"/>
      <c r="D5849" s="47"/>
      <c r="E5849" s="47"/>
      <c r="F5849" s="47"/>
      <c r="G5849" s="47"/>
      <c r="H5849" s="47"/>
      <c r="I5849" s="47"/>
    </row>
    <row r="5850" spans="1:9" x14ac:dyDescent="0.25">
      <c r="A5850" s="47"/>
      <c r="B5850" s="47"/>
      <c r="C5850" s="47"/>
      <c r="D5850" s="47"/>
      <c r="E5850" s="47"/>
      <c r="F5850" s="47"/>
      <c r="G5850" s="47"/>
      <c r="H5850" s="47"/>
      <c r="I5850" s="47"/>
    </row>
    <row r="5851" spans="1:9" x14ac:dyDescent="0.25">
      <c r="A5851" s="47"/>
      <c r="B5851" s="47"/>
      <c r="C5851" s="47"/>
      <c r="D5851" s="47"/>
      <c r="E5851" s="47"/>
      <c r="F5851" s="47"/>
      <c r="G5851" s="47"/>
      <c r="H5851" s="47"/>
      <c r="I5851" s="47"/>
    </row>
    <row r="5852" spans="1:9" x14ac:dyDescent="0.25">
      <c r="A5852" s="47"/>
      <c r="B5852" s="47"/>
      <c r="C5852" s="47"/>
      <c r="D5852" s="47"/>
      <c r="E5852" s="47"/>
      <c r="F5852" s="47"/>
      <c r="G5852" s="47"/>
      <c r="H5852" s="47"/>
      <c r="I5852" s="47"/>
    </row>
    <row r="5853" spans="1:9" x14ac:dyDescent="0.25">
      <c r="A5853" s="47"/>
      <c r="B5853" s="47"/>
      <c r="C5853" s="47"/>
      <c r="D5853" s="47"/>
      <c r="E5853" s="47"/>
      <c r="F5853" s="47"/>
      <c r="G5853" s="47"/>
      <c r="H5853" s="47"/>
      <c r="I5853" s="47"/>
    </row>
    <row r="5854" spans="1:9" x14ac:dyDescent="0.25">
      <c r="A5854" s="47"/>
      <c r="B5854" s="47"/>
      <c r="C5854" s="47"/>
      <c r="D5854" s="47"/>
      <c r="E5854" s="47"/>
      <c r="F5854" s="47"/>
      <c r="G5854" s="47"/>
      <c r="H5854" s="47"/>
      <c r="I5854" s="47"/>
    </row>
    <row r="5855" spans="1:9" x14ac:dyDescent="0.25">
      <c r="A5855" s="47"/>
      <c r="B5855" s="47"/>
      <c r="C5855" s="47"/>
      <c r="D5855" s="47"/>
      <c r="E5855" s="47"/>
      <c r="F5855" s="47"/>
      <c r="G5855" s="47"/>
      <c r="H5855" s="47"/>
      <c r="I5855" s="47"/>
    </row>
    <row r="5856" spans="1:9" x14ac:dyDescent="0.25">
      <c r="A5856" s="47"/>
      <c r="B5856" s="47"/>
      <c r="C5856" s="47"/>
      <c r="D5856" s="47"/>
      <c r="E5856" s="47"/>
      <c r="F5856" s="47"/>
      <c r="G5856" s="47"/>
      <c r="H5856" s="47"/>
      <c r="I5856" s="47"/>
    </row>
    <row r="5857" spans="1:9" x14ac:dyDescent="0.25">
      <c r="A5857" s="47"/>
      <c r="B5857" s="47"/>
      <c r="C5857" s="47"/>
      <c r="D5857" s="47"/>
      <c r="E5857" s="47"/>
      <c r="F5857" s="47"/>
      <c r="G5857" s="47"/>
      <c r="H5857" s="47"/>
      <c r="I5857" s="47"/>
    </row>
    <row r="5858" spans="1:9" x14ac:dyDescent="0.25">
      <c r="A5858" s="47"/>
      <c r="B5858" s="47"/>
      <c r="C5858" s="47"/>
      <c r="D5858" s="47"/>
      <c r="E5858" s="47"/>
      <c r="F5858" s="47"/>
      <c r="G5858" s="47"/>
      <c r="H5858" s="47"/>
      <c r="I5858" s="47"/>
    </row>
    <row r="5859" spans="1:9" x14ac:dyDescent="0.25">
      <c r="A5859" s="47"/>
      <c r="B5859" s="47"/>
      <c r="C5859" s="47"/>
      <c r="D5859" s="47"/>
      <c r="E5859" s="47"/>
      <c r="F5859" s="47"/>
      <c r="G5859" s="47"/>
      <c r="H5859" s="47"/>
      <c r="I5859" s="47"/>
    </row>
    <row r="5860" spans="1:9" x14ac:dyDescent="0.25">
      <c r="A5860" s="47"/>
      <c r="B5860" s="47"/>
      <c r="C5860" s="47"/>
      <c r="D5860" s="47"/>
      <c r="E5860" s="47"/>
      <c r="F5860" s="47"/>
      <c r="G5860" s="47"/>
      <c r="H5860" s="47"/>
      <c r="I5860" s="47"/>
    </row>
    <row r="5861" spans="1:9" x14ac:dyDescent="0.25">
      <c r="A5861" s="47"/>
      <c r="B5861" s="47"/>
      <c r="C5861" s="47"/>
      <c r="D5861" s="47"/>
      <c r="E5861" s="47"/>
      <c r="F5861" s="47"/>
      <c r="G5861" s="47"/>
      <c r="H5861" s="47"/>
      <c r="I5861" s="47"/>
    </row>
    <row r="5862" spans="1:9" x14ac:dyDescent="0.25">
      <c r="A5862" s="47"/>
      <c r="B5862" s="47"/>
      <c r="C5862" s="47"/>
      <c r="D5862" s="47"/>
      <c r="E5862" s="47"/>
      <c r="F5862" s="47"/>
      <c r="G5862" s="47"/>
      <c r="H5862" s="47"/>
      <c r="I5862" s="47"/>
    </row>
    <row r="5863" spans="1:9" x14ac:dyDescent="0.25">
      <c r="A5863" s="47"/>
      <c r="B5863" s="47"/>
      <c r="C5863" s="47"/>
      <c r="D5863" s="47"/>
      <c r="E5863" s="47"/>
      <c r="F5863" s="47"/>
      <c r="G5863" s="47"/>
      <c r="H5863" s="47"/>
      <c r="I5863" s="47"/>
    </row>
    <row r="5864" spans="1:9" x14ac:dyDescent="0.25">
      <c r="A5864" s="47"/>
      <c r="B5864" s="47"/>
      <c r="C5864" s="47"/>
      <c r="D5864" s="47"/>
      <c r="E5864" s="47"/>
      <c r="F5864" s="47"/>
      <c r="G5864" s="47"/>
      <c r="H5864" s="47"/>
      <c r="I5864" s="47"/>
    </row>
    <row r="5865" spans="1:9" x14ac:dyDescent="0.25">
      <c r="A5865" s="47"/>
      <c r="B5865" s="47"/>
      <c r="C5865" s="47"/>
      <c r="D5865" s="47"/>
      <c r="E5865" s="47"/>
      <c r="F5865" s="47"/>
      <c r="G5865" s="47"/>
      <c r="H5865" s="47"/>
      <c r="I5865" s="47"/>
    </row>
    <row r="5866" spans="1:9" x14ac:dyDescent="0.25">
      <c r="A5866" s="47"/>
      <c r="B5866" s="47"/>
      <c r="C5866" s="47"/>
      <c r="D5866" s="47"/>
      <c r="E5866" s="47"/>
      <c r="F5866" s="47"/>
      <c r="G5866" s="47"/>
      <c r="H5866" s="47"/>
      <c r="I5866" s="47"/>
    </row>
    <row r="5867" spans="1:9" x14ac:dyDescent="0.25">
      <c r="A5867" s="47"/>
      <c r="B5867" s="47"/>
      <c r="C5867" s="47"/>
      <c r="D5867" s="47"/>
      <c r="E5867" s="47"/>
      <c r="F5867" s="47"/>
      <c r="G5867" s="47"/>
      <c r="H5867" s="47"/>
      <c r="I5867" s="47"/>
    </row>
    <row r="5868" spans="1:9" x14ac:dyDescent="0.25">
      <c r="A5868" s="47"/>
      <c r="B5868" s="47"/>
      <c r="C5868" s="47"/>
      <c r="D5868" s="47"/>
      <c r="E5868" s="47"/>
      <c r="F5868" s="47"/>
      <c r="G5868" s="47"/>
      <c r="H5868" s="47"/>
      <c r="I5868" s="47"/>
    </row>
    <row r="5869" spans="1:9" x14ac:dyDescent="0.25">
      <c r="A5869" s="47"/>
      <c r="B5869" s="47"/>
      <c r="C5869" s="47"/>
      <c r="D5869" s="47"/>
      <c r="E5869" s="47"/>
      <c r="F5869" s="47"/>
      <c r="G5869" s="47"/>
      <c r="H5869" s="47"/>
      <c r="I5869" s="47"/>
    </row>
    <row r="5870" spans="1:9" x14ac:dyDescent="0.25">
      <c r="A5870" s="47"/>
      <c r="B5870" s="47"/>
      <c r="C5870" s="47"/>
      <c r="D5870" s="47"/>
      <c r="E5870" s="47"/>
      <c r="F5870" s="47"/>
      <c r="G5870" s="47"/>
      <c r="H5870" s="47"/>
      <c r="I5870" s="47"/>
    </row>
    <row r="5871" spans="1:9" x14ac:dyDescent="0.25">
      <c r="A5871" s="47"/>
      <c r="B5871" s="47"/>
      <c r="C5871" s="47"/>
      <c r="D5871" s="47"/>
      <c r="E5871" s="47"/>
      <c r="F5871" s="47"/>
      <c r="G5871" s="47"/>
      <c r="H5871" s="47"/>
      <c r="I5871" s="47"/>
    </row>
    <row r="5872" spans="1:9" x14ac:dyDescent="0.25">
      <c r="A5872" s="47"/>
      <c r="B5872" s="47"/>
      <c r="C5872" s="47"/>
      <c r="D5872" s="47"/>
      <c r="E5872" s="47"/>
      <c r="F5872" s="47"/>
      <c r="G5872" s="47"/>
      <c r="H5872" s="47"/>
      <c r="I5872" s="47"/>
    </row>
    <row r="5873" spans="1:9" x14ac:dyDescent="0.25">
      <c r="A5873" s="47"/>
      <c r="B5873" s="47"/>
      <c r="C5873" s="47"/>
      <c r="D5873" s="47"/>
      <c r="E5873" s="47"/>
      <c r="F5873" s="47"/>
      <c r="G5873" s="47"/>
      <c r="H5873" s="47"/>
      <c r="I5873" s="47"/>
    </row>
    <row r="5874" spans="1:9" x14ac:dyDescent="0.25">
      <c r="A5874" s="47"/>
      <c r="B5874" s="47"/>
      <c r="C5874" s="47"/>
      <c r="D5874" s="47"/>
      <c r="E5874" s="47"/>
      <c r="F5874" s="47"/>
      <c r="G5874" s="47"/>
      <c r="H5874" s="47"/>
      <c r="I5874" s="47"/>
    </row>
    <row r="5875" spans="1:9" x14ac:dyDescent="0.25">
      <c r="A5875" s="47"/>
      <c r="B5875" s="47"/>
      <c r="C5875" s="47"/>
      <c r="D5875" s="47"/>
      <c r="E5875" s="47"/>
      <c r="F5875" s="47"/>
      <c r="G5875" s="47"/>
      <c r="H5875" s="47"/>
      <c r="I5875" s="47"/>
    </row>
    <row r="5876" spans="1:9" x14ac:dyDescent="0.25">
      <c r="A5876" s="47"/>
      <c r="B5876" s="47"/>
      <c r="C5876" s="47"/>
      <c r="D5876" s="47"/>
      <c r="E5876" s="47"/>
      <c r="F5876" s="47"/>
      <c r="G5876" s="47"/>
      <c r="H5876" s="47"/>
      <c r="I5876" s="47"/>
    </row>
    <row r="5877" spans="1:9" x14ac:dyDescent="0.25">
      <c r="A5877" s="47"/>
      <c r="B5877" s="47"/>
      <c r="C5877" s="47"/>
      <c r="D5877" s="47"/>
      <c r="E5877" s="47"/>
      <c r="F5877" s="47"/>
      <c r="G5877" s="47"/>
      <c r="H5877" s="47"/>
      <c r="I5877" s="47"/>
    </row>
    <row r="5878" spans="1:9" x14ac:dyDescent="0.25">
      <c r="A5878" s="47"/>
      <c r="B5878" s="47"/>
      <c r="C5878" s="47"/>
      <c r="D5878" s="47"/>
      <c r="E5878" s="47"/>
      <c r="F5878" s="47"/>
      <c r="G5878" s="47"/>
      <c r="H5878" s="47"/>
      <c r="I5878" s="47"/>
    </row>
    <row r="5879" spans="1:9" x14ac:dyDescent="0.25">
      <c r="A5879" s="47"/>
      <c r="B5879" s="47"/>
      <c r="C5879" s="47"/>
      <c r="D5879" s="47"/>
      <c r="E5879" s="47"/>
      <c r="F5879" s="47"/>
      <c r="G5879" s="47"/>
      <c r="H5879" s="47"/>
      <c r="I5879" s="47"/>
    </row>
    <row r="5880" spans="1:9" x14ac:dyDescent="0.25">
      <c r="A5880" s="47"/>
      <c r="B5880" s="47"/>
      <c r="C5880" s="47"/>
      <c r="D5880" s="47"/>
      <c r="E5880" s="47"/>
      <c r="F5880" s="47"/>
      <c r="G5880" s="47"/>
      <c r="H5880" s="47"/>
      <c r="I5880" s="47"/>
    </row>
    <row r="5881" spans="1:9" x14ac:dyDescent="0.25">
      <c r="A5881" s="47"/>
      <c r="B5881" s="47"/>
      <c r="C5881" s="47"/>
      <c r="D5881" s="47"/>
      <c r="E5881" s="47"/>
      <c r="F5881" s="47"/>
      <c r="G5881" s="47"/>
      <c r="H5881" s="47"/>
      <c r="I5881" s="47"/>
    </row>
    <row r="5882" spans="1:9" x14ac:dyDescent="0.25">
      <c r="A5882" s="47"/>
      <c r="B5882" s="47"/>
      <c r="C5882" s="47"/>
      <c r="D5882" s="47"/>
      <c r="E5882" s="47"/>
      <c r="F5882" s="47"/>
      <c r="G5882" s="47"/>
      <c r="H5882" s="47"/>
      <c r="I5882" s="47"/>
    </row>
    <row r="5883" spans="1:9" x14ac:dyDescent="0.25">
      <c r="A5883" s="47"/>
      <c r="B5883" s="47"/>
      <c r="C5883" s="47"/>
      <c r="D5883" s="47"/>
      <c r="E5883" s="47"/>
      <c r="F5883" s="47"/>
      <c r="G5883" s="47"/>
      <c r="H5883" s="47"/>
      <c r="I5883" s="47"/>
    </row>
    <row r="5884" spans="1:9" x14ac:dyDescent="0.25">
      <c r="A5884" s="47"/>
      <c r="B5884" s="47"/>
      <c r="C5884" s="47"/>
      <c r="D5884" s="47"/>
      <c r="E5884" s="47"/>
      <c r="F5884" s="47"/>
      <c r="G5884" s="47"/>
      <c r="H5884" s="47"/>
      <c r="I5884" s="47"/>
    </row>
    <row r="5885" spans="1:9" x14ac:dyDescent="0.25">
      <c r="A5885" s="47"/>
      <c r="B5885" s="47"/>
      <c r="C5885" s="47"/>
      <c r="D5885" s="47"/>
      <c r="E5885" s="47"/>
      <c r="F5885" s="47"/>
      <c r="G5885" s="47"/>
      <c r="H5885" s="47"/>
      <c r="I5885" s="47"/>
    </row>
    <row r="5886" spans="1:9" x14ac:dyDescent="0.25">
      <c r="A5886" s="47"/>
      <c r="B5886" s="47"/>
      <c r="C5886" s="47"/>
      <c r="D5886" s="47"/>
      <c r="E5886" s="47"/>
      <c r="F5886" s="47"/>
      <c r="G5886" s="47"/>
      <c r="H5886" s="47"/>
      <c r="I5886" s="47"/>
    </row>
    <row r="5887" spans="1:9" x14ac:dyDescent="0.25">
      <c r="A5887" s="47"/>
      <c r="B5887" s="47"/>
      <c r="C5887" s="47"/>
      <c r="D5887" s="47"/>
      <c r="E5887" s="47"/>
      <c r="F5887" s="47"/>
      <c r="G5887" s="47"/>
      <c r="H5887" s="47"/>
      <c r="I5887" s="47"/>
    </row>
    <row r="5888" spans="1:9" x14ac:dyDescent="0.25">
      <c r="A5888" s="47"/>
      <c r="B5888" s="47"/>
      <c r="C5888" s="47"/>
      <c r="D5888" s="47"/>
      <c r="E5888" s="47"/>
      <c r="F5888" s="47"/>
      <c r="G5888" s="47"/>
      <c r="H5888" s="47"/>
      <c r="I5888" s="47"/>
    </row>
    <row r="5889" spans="1:9" x14ac:dyDescent="0.25">
      <c r="A5889" s="47"/>
      <c r="B5889" s="47"/>
      <c r="C5889" s="47"/>
      <c r="D5889" s="47"/>
      <c r="E5889" s="47"/>
      <c r="F5889" s="47"/>
      <c r="G5889" s="47"/>
      <c r="H5889" s="47"/>
      <c r="I5889" s="47"/>
    </row>
    <row r="5890" spans="1:9" x14ac:dyDescent="0.25">
      <c r="A5890" s="47"/>
      <c r="B5890" s="47"/>
      <c r="C5890" s="47"/>
      <c r="D5890" s="47"/>
      <c r="E5890" s="47"/>
      <c r="F5890" s="47"/>
      <c r="G5890" s="47"/>
      <c r="H5890" s="47"/>
      <c r="I5890" s="47"/>
    </row>
    <row r="5891" spans="1:9" x14ac:dyDescent="0.25">
      <c r="A5891" s="47"/>
      <c r="B5891" s="47"/>
      <c r="C5891" s="47"/>
      <c r="D5891" s="47"/>
      <c r="E5891" s="47"/>
      <c r="F5891" s="47"/>
      <c r="G5891" s="47"/>
      <c r="H5891" s="47"/>
      <c r="I5891" s="47"/>
    </row>
    <row r="5892" spans="1:9" x14ac:dyDescent="0.25">
      <c r="A5892" s="47"/>
      <c r="B5892" s="47"/>
      <c r="C5892" s="47"/>
      <c r="D5892" s="47"/>
      <c r="E5892" s="47"/>
      <c r="F5892" s="47"/>
      <c r="G5892" s="47"/>
      <c r="H5892" s="47"/>
      <c r="I5892" s="47"/>
    </row>
    <row r="5893" spans="1:9" x14ac:dyDescent="0.25">
      <c r="A5893" s="47"/>
      <c r="B5893" s="47"/>
      <c r="C5893" s="47"/>
      <c r="D5893" s="47"/>
      <c r="E5893" s="47"/>
      <c r="F5893" s="47"/>
      <c r="G5893" s="47"/>
      <c r="H5893" s="47"/>
      <c r="I5893" s="47"/>
    </row>
    <row r="5894" spans="1:9" x14ac:dyDescent="0.25">
      <c r="A5894" s="47"/>
      <c r="B5894" s="47"/>
      <c r="C5894" s="47"/>
      <c r="D5894" s="47"/>
      <c r="E5894" s="47"/>
      <c r="F5894" s="47"/>
      <c r="G5894" s="47"/>
      <c r="H5894" s="47"/>
      <c r="I5894" s="47"/>
    </row>
    <row r="5895" spans="1:9" x14ac:dyDescent="0.25">
      <c r="A5895" s="47"/>
      <c r="B5895" s="47"/>
      <c r="C5895" s="47"/>
      <c r="D5895" s="47"/>
      <c r="E5895" s="47"/>
      <c r="F5895" s="47"/>
      <c r="G5895" s="47"/>
      <c r="H5895" s="47"/>
      <c r="I5895" s="47"/>
    </row>
    <row r="5896" spans="1:9" x14ac:dyDescent="0.25">
      <c r="A5896" s="47"/>
      <c r="B5896" s="47"/>
      <c r="C5896" s="47"/>
      <c r="D5896" s="47"/>
      <c r="E5896" s="47"/>
      <c r="F5896" s="47"/>
      <c r="G5896" s="47"/>
      <c r="H5896" s="47"/>
      <c r="I5896" s="47"/>
    </row>
    <row r="5897" spans="1:9" x14ac:dyDescent="0.25">
      <c r="A5897" s="47"/>
      <c r="B5897" s="47"/>
      <c r="C5897" s="47"/>
      <c r="D5897" s="47"/>
      <c r="E5897" s="47"/>
      <c r="F5897" s="47"/>
      <c r="G5897" s="47"/>
      <c r="H5897" s="47"/>
      <c r="I5897" s="47"/>
    </row>
    <row r="5898" spans="1:9" x14ac:dyDescent="0.25">
      <c r="A5898" s="47"/>
      <c r="B5898" s="47"/>
      <c r="C5898" s="47"/>
      <c r="D5898" s="47"/>
      <c r="E5898" s="47"/>
      <c r="F5898" s="47"/>
      <c r="G5898" s="47"/>
      <c r="H5898" s="47"/>
      <c r="I5898" s="47"/>
    </row>
    <row r="5899" spans="1:9" x14ac:dyDescent="0.25">
      <c r="A5899" s="47"/>
      <c r="B5899" s="47"/>
      <c r="C5899" s="47"/>
      <c r="D5899" s="47"/>
      <c r="E5899" s="47"/>
      <c r="F5899" s="47"/>
      <c r="G5899" s="47"/>
      <c r="H5899" s="47"/>
      <c r="I5899" s="47"/>
    </row>
    <row r="5900" spans="1:9" x14ac:dyDescent="0.25">
      <c r="A5900" s="47"/>
      <c r="B5900" s="47"/>
      <c r="C5900" s="47"/>
      <c r="D5900" s="47"/>
      <c r="E5900" s="47"/>
      <c r="F5900" s="47"/>
      <c r="G5900" s="47"/>
      <c r="H5900" s="47"/>
      <c r="I5900" s="47"/>
    </row>
    <row r="5901" spans="1:9" x14ac:dyDescent="0.25">
      <c r="A5901" s="47"/>
      <c r="B5901" s="47"/>
      <c r="C5901" s="47"/>
      <c r="D5901" s="47"/>
      <c r="E5901" s="47"/>
      <c r="F5901" s="47"/>
      <c r="G5901" s="47"/>
      <c r="H5901" s="47"/>
      <c r="I5901" s="47"/>
    </row>
    <row r="5902" spans="1:9" x14ac:dyDescent="0.25">
      <c r="A5902" s="47"/>
      <c r="B5902" s="47"/>
      <c r="C5902" s="47"/>
      <c r="D5902" s="47"/>
      <c r="E5902" s="47"/>
      <c r="F5902" s="47"/>
      <c r="G5902" s="47"/>
      <c r="H5902" s="47"/>
      <c r="I5902" s="47"/>
    </row>
    <row r="5903" spans="1:9" x14ac:dyDescent="0.25">
      <c r="A5903" s="47"/>
      <c r="B5903" s="47"/>
      <c r="C5903" s="47"/>
      <c r="D5903" s="47"/>
      <c r="E5903" s="47"/>
      <c r="F5903" s="47"/>
      <c r="G5903" s="47"/>
      <c r="H5903" s="47"/>
      <c r="I5903" s="47"/>
    </row>
    <row r="5904" spans="1:9" x14ac:dyDescent="0.25">
      <c r="A5904" s="47"/>
      <c r="B5904" s="47"/>
      <c r="C5904" s="47"/>
      <c r="D5904" s="47"/>
      <c r="E5904" s="47"/>
      <c r="F5904" s="47"/>
      <c r="G5904" s="47"/>
      <c r="H5904" s="47"/>
      <c r="I5904" s="47"/>
    </row>
    <row r="5905" spans="1:9" x14ac:dyDescent="0.25">
      <c r="A5905" s="47"/>
      <c r="B5905" s="47"/>
      <c r="C5905" s="47"/>
      <c r="D5905" s="47"/>
      <c r="E5905" s="47"/>
      <c r="F5905" s="47"/>
      <c r="G5905" s="47"/>
      <c r="H5905" s="47"/>
      <c r="I5905" s="47"/>
    </row>
    <row r="5906" spans="1:9" x14ac:dyDescent="0.25">
      <c r="A5906" s="47"/>
      <c r="B5906" s="47"/>
      <c r="C5906" s="47"/>
      <c r="D5906" s="47"/>
      <c r="E5906" s="47"/>
      <c r="F5906" s="47"/>
      <c r="G5906" s="47"/>
      <c r="H5906" s="47"/>
      <c r="I5906" s="47"/>
    </row>
    <row r="5907" spans="1:9" x14ac:dyDescent="0.25">
      <c r="A5907" s="47"/>
      <c r="B5907" s="47"/>
      <c r="C5907" s="47"/>
      <c r="D5907" s="47"/>
      <c r="E5907" s="47"/>
      <c r="F5907" s="47"/>
      <c r="G5907" s="47"/>
      <c r="H5907" s="47"/>
      <c r="I5907" s="47"/>
    </row>
    <row r="5908" spans="1:9" x14ac:dyDescent="0.25">
      <c r="A5908" s="47"/>
      <c r="B5908" s="47"/>
      <c r="C5908" s="47"/>
      <c r="D5908" s="47"/>
      <c r="E5908" s="47"/>
      <c r="F5908" s="47"/>
      <c r="G5908" s="47"/>
      <c r="H5908" s="47"/>
      <c r="I5908" s="47"/>
    </row>
    <row r="5909" spans="1:9" x14ac:dyDescent="0.25">
      <c r="A5909" s="47"/>
      <c r="B5909" s="47"/>
      <c r="C5909" s="47"/>
      <c r="D5909" s="47"/>
      <c r="E5909" s="47"/>
      <c r="F5909" s="47"/>
      <c r="G5909" s="47"/>
      <c r="H5909" s="47"/>
      <c r="I5909" s="47"/>
    </row>
    <row r="5910" spans="1:9" x14ac:dyDescent="0.25">
      <c r="A5910" s="47"/>
      <c r="B5910" s="47"/>
      <c r="C5910" s="47"/>
      <c r="D5910" s="47"/>
      <c r="E5910" s="47"/>
      <c r="F5910" s="47"/>
      <c r="G5910" s="47"/>
      <c r="H5910" s="47"/>
      <c r="I5910" s="47"/>
    </row>
    <row r="5911" spans="1:9" x14ac:dyDescent="0.25">
      <c r="A5911" s="47"/>
      <c r="B5911" s="47"/>
      <c r="C5911" s="47"/>
      <c r="D5911" s="47"/>
      <c r="E5911" s="47"/>
      <c r="F5911" s="47"/>
      <c r="G5911" s="47"/>
      <c r="H5911" s="47"/>
      <c r="I5911" s="47"/>
    </row>
    <row r="5912" spans="1:9" x14ac:dyDescent="0.25">
      <c r="A5912" s="47"/>
      <c r="B5912" s="47"/>
      <c r="C5912" s="47"/>
      <c r="D5912" s="47"/>
      <c r="E5912" s="47"/>
      <c r="F5912" s="47"/>
      <c r="G5912" s="47"/>
      <c r="H5912" s="47"/>
      <c r="I5912" s="47"/>
    </row>
    <row r="5913" spans="1:9" x14ac:dyDescent="0.25">
      <c r="A5913" s="47"/>
      <c r="B5913" s="47"/>
      <c r="C5913" s="47"/>
      <c r="D5913" s="47"/>
      <c r="E5913" s="47"/>
      <c r="F5913" s="47"/>
      <c r="G5913" s="47"/>
      <c r="H5913" s="47"/>
      <c r="I5913" s="47"/>
    </row>
    <row r="5914" spans="1:9" x14ac:dyDescent="0.25">
      <c r="A5914" s="47"/>
      <c r="B5914" s="47"/>
      <c r="C5914" s="47"/>
      <c r="D5914" s="47"/>
      <c r="E5914" s="47"/>
      <c r="F5914" s="47"/>
      <c r="G5914" s="47"/>
      <c r="H5914" s="47"/>
      <c r="I5914" s="47"/>
    </row>
    <row r="5915" spans="1:9" x14ac:dyDescent="0.25">
      <c r="A5915" s="47"/>
      <c r="B5915" s="47"/>
      <c r="C5915" s="47"/>
      <c r="D5915" s="47"/>
      <c r="E5915" s="47"/>
      <c r="F5915" s="47"/>
      <c r="G5915" s="47"/>
      <c r="H5915" s="47"/>
      <c r="I5915" s="47"/>
    </row>
    <row r="5916" spans="1:9" x14ac:dyDescent="0.25">
      <c r="A5916" s="47"/>
      <c r="B5916" s="47"/>
      <c r="C5916" s="47"/>
      <c r="D5916" s="47"/>
      <c r="E5916" s="47"/>
      <c r="F5916" s="47"/>
      <c r="G5916" s="47"/>
      <c r="H5916" s="47"/>
      <c r="I5916" s="47"/>
    </row>
    <row r="5917" spans="1:9" x14ac:dyDescent="0.25">
      <c r="A5917" s="47"/>
      <c r="B5917" s="47"/>
      <c r="C5917" s="47"/>
      <c r="D5917" s="47"/>
      <c r="E5917" s="47"/>
      <c r="F5917" s="47"/>
      <c r="G5917" s="47"/>
      <c r="H5917" s="47"/>
      <c r="I5917" s="47"/>
    </row>
    <row r="5918" spans="1:9" x14ac:dyDescent="0.25">
      <c r="A5918" s="47"/>
      <c r="B5918" s="47"/>
      <c r="C5918" s="47"/>
      <c r="D5918" s="47"/>
      <c r="E5918" s="47"/>
      <c r="F5918" s="47"/>
      <c r="G5918" s="47"/>
      <c r="H5918" s="47"/>
      <c r="I5918" s="47"/>
    </row>
    <row r="5919" spans="1:9" x14ac:dyDescent="0.25">
      <c r="A5919" s="47"/>
      <c r="B5919" s="47"/>
      <c r="C5919" s="47"/>
      <c r="D5919" s="47"/>
      <c r="E5919" s="47"/>
      <c r="F5919" s="47"/>
      <c r="G5919" s="47"/>
      <c r="H5919" s="47"/>
      <c r="I5919" s="47"/>
    </row>
    <row r="5920" spans="1:9" x14ac:dyDescent="0.25">
      <c r="A5920" s="47"/>
      <c r="B5920" s="47"/>
      <c r="C5920" s="47"/>
      <c r="D5920" s="47"/>
      <c r="E5920" s="47"/>
      <c r="F5920" s="47"/>
      <c r="G5920" s="47"/>
      <c r="H5920" s="47"/>
      <c r="I5920" s="47"/>
    </row>
    <row r="5921" spans="1:9" x14ac:dyDescent="0.25">
      <c r="A5921" s="47"/>
      <c r="B5921" s="47"/>
      <c r="C5921" s="47"/>
      <c r="D5921" s="47"/>
      <c r="E5921" s="47"/>
      <c r="F5921" s="47"/>
      <c r="G5921" s="47"/>
      <c r="H5921" s="47"/>
      <c r="I5921" s="47"/>
    </row>
    <row r="5922" spans="1:9" x14ac:dyDescent="0.25">
      <c r="A5922" s="47"/>
      <c r="B5922" s="47"/>
      <c r="C5922" s="47"/>
      <c r="D5922" s="47"/>
      <c r="E5922" s="47"/>
      <c r="F5922" s="47"/>
      <c r="G5922" s="47"/>
      <c r="H5922" s="47"/>
      <c r="I5922" s="47"/>
    </row>
    <row r="5923" spans="1:9" x14ac:dyDescent="0.25">
      <c r="A5923" s="47"/>
      <c r="B5923" s="47"/>
      <c r="C5923" s="47"/>
      <c r="D5923" s="47"/>
      <c r="E5923" s="47"/>
      <c r="F5923" s="47"/>
      <c r="G5923" s="47"/>
      <c r="H5923" s="47"/>
      <c r="I5923" s="47"/>
    </row>
    <row r="5924" spans="1:9" x14ac:dyDescent="0.25">
      <c r="A5924" s="47"/>
      <c r="B5924" s="47"/>
      <c r="C5924" s="47"/>
      <c r="D5924" s="47"/>
      <c r="E5924" s="47"/>
      <c r="F5924" s="47"/>
      <c r="G5924" s="47"/>
      <c r="H5924" s="47"/>
      <c r="I5924" s="47"/>
    </row>
    <row r="5925" spans="1:9" x14ac:dyDescent="0.25">
      <c r="A5925" s="47"/>
      <c r="B5925" s="47"/>
      <c r="C5925" s="47"/>
      <c r="D5925" s="47"/>
      <c r="E5925" s="47"/>
      <c r="F5925" s="47"/>
      <c r="G5925" s="47"/>
      <c r="H5925" s="47"/>
      <c r="I5925" s="47"/>
    </row>
    <row r="5926" spans="1:9" x14ac:dyDescent="0.25">
      <c r="A5926" s="47"/>
      <c r="B5926" s="47"/>
      <c r="C5926" s="47"/>
      <c r="D5926" s="47"/>
      <c r="E5926" s="47"/>
      <c r="F5926" s="47"/>
      <c r="G5926" s="47"/>
      <c r="H5926" s="47"/>
      <c r="I5926" s="47"/>
    </row>
    <row r="5927" spans="1:9" x14ac:dyDescent="0.25">
      <c r="A5927" s="47"/>
      <c r="B5927" s="47"/>
      <c r="C5927" s="47"/>
      <c r="D5927" s="47"/>
      <c r="E5927" s="47"/>
      <c r="F5927" s="47"/>
      <c r="G5927" s="47"/>
      <c r="H5927" s="47"/>
      <c r="I5927" s="47"/>
    </row>
    <row r="5928" spans="1:9" x14ac:dyDescent="0.25">
      <c r="A5928" s="47"/>
      <c r="B5928" s="47"/>
      <c r="C5928" s="47"/>
      <c r="D5928" s="47"/>
      <c r="E5928" s="47"/>
      <c r="F5928" s="47"/>
      <c r="G5928" s="47"/>
      <c r="H5928" s="47"/>
      <c r="I5928" s="47"/>
    </row>
    <row r="5929" spans="1:9" x14ac:dyDescent="0.25">
      <c r="A5929" s="47"/>
      <c r="B5929" s="47"/>
      <c r="C5929" s="47"/>
      <c r="D5929" s="47"/>
      <c r="E5929" s="47"/>
      <c r="F5929" s="47"/>
      <c r="G5929" s="47"/>
      <c r="H5929" s="47"/>
      <c r="I5929" s="47"/>
    </row>
    <row r="5930" spans="1:9" x14ac:dyDescent="0.25">
      <c r="A5930" s="47"/>
      <c r="B5930" s="47"/>
      <c r="C5930" s="47"/>
      <c r="D5930" s="47"/>
      <c r="E5930" s="47"/>
      <c r="F5930" s="47"/>
      <c r="G5930" s="47"/>
      <c r="H5930" s="47"/>
      <c r="I5930" s="47"/>
    </row>
    <row r="5931" spans="1:9" x14ac:dyDescent="0.25">
      <c r="A5931" s="47"/>
      <c r="B5931" s="47"/>
      <c r="C5931" s="47"/>
      <c r="D5931" s="47"/>
      <c r="E5931" s="47"/>
      <c r="F5931" s="47"/>
      <c r="G5931" s="47"/>
      <c r="H5931" s="47"/>
      <c r="I5931" s="47"/>
    </row>
    <row r="5932" spans="1:9" x14ac:dyDescent="0.25">
      <c r="A5932" s="47"/>
      <c r="B5932" s="47"/>
      <c r="C5932" s="47"/>
      <c r="D5932" s="47"/>
      <c r="E5932" s="47"/>
      <c r="F5932" s="47"/>
      <c r="G5932" s="47"/>
      <c r="H5932" s="47"/>
      <c r="I5932" s="47"/>
    </row>
    <row r="5933" spans="1:9" x14ac:dyDescent="0.25">
      <c r="A5933" s="47"/>
      <c r="B5933" s="47"/>
      <c r="C5933" s="47"/>
      <c r="D5933" s="47"/>
      <c r="E5933" s="47"/>
      <c r="F5933" s="47"/>
      <c r="G5933" s="47"/>
      <c r="H5933" s="47"/>
      <c r="I5933" s="47"/>
    </row>
    <row r="5934" spans="1:9" x14ac:dyDescent="0.25">
      <c r="A5934" s="47"/>
      <c r="B5934" s="47"/>
      <c r="C5934" s="47"/>
      <c r="D5934" s="47"/>
      <c r="E5934" s="47"/>
      <c r="F5934" s="47"/>
      <c r="G5934" s="47"/>
      <c r="H5934" s="47"/>
      <c r="I5934" s="47"/>
    </row>
    <row r="5935" spans="1:9" x14ac:dyDescent="0.25">
      <c r="A5935" s="47"/>
      <c r="B5935" s="47"/>
      <c r="C5935" s="47"/>
      <c r="D5935" s="47"/>
      <c r="E5935" s="47"/>
      <c r="F5935" s="47"/>
      <c r="G5935" s="47"/>
      <c r="H5935" s="47"/>
      <c r="I5935" s="47"/>
    </row>
    <row r="5936" spans="1:9" x14ac:dyDescent="0.25">
      <c r="A5936" s="47"/>
      <c r="B5936" s="47"/>
      <c r="C5936" s="47"/>
      <c r="D5936" s="47"/>
      <c r="E5936" s="47"/>
      <c r="F5936" s="47"/>
      <c r="G5936" s="47"/>
      <c r="H5936" s="47"/>
      <c r="I5936" s="47"/>
    </row>
    <row r="5937" spans="1:9" x14ac:dyDescent="0.25">
      <c r="A5937" s="47"/>
      <c r="B5937" s="47"/>
      <c r="C5937" s="47"/>
      <c r="D5937" s="47"/>
      <c r="E5937" s="47"/>
      <c r="F5937" s="47"/>
      <c r="G5937" s="47"/>
      <c r="H5937" s="47"/>
      <c r="I5937" s="47"/>
    </row>
    <row r="5938" spans="1:9" x14ac:dyDescent="0.25">
      <c r="A5938" s="47"/>
      <c r="B5938" s="47"/>
      <c r="C5938" s="47"/>
      <c r="D5938" s="47"/>
      <c r="E5938" s="47"/>
      <c r="F5938" s="47"/>
      <c r="G5938" s="47"/>
      <c r="H5938" s="47"/>
      <c r="I5938" s="47"/>
    </row>
    <row r="5939" spans="1:9" x14ac:dyDescent="0.25">
      <c r="A5939" s="47"/>
      <c r="B5939" s="47"/>
      <c r="C5939" s="47"/>
      <c r="D5939" s="47"/>
      <c r="E5939" s="47"/>
      <c r="F5939" s="47"/>
      <c r="G5939" s="47"/>
      <c r="H5939" s="47"/>
      <c r="I5939" s="47"/>
    </row>
    <row r="5940" spans="1:9" x14ac:dyDescent="0.25">
      <c r="A5940" s="47"/>
      <c r="B5940" s="47"/>
      <c r="C5940" s="47"/>
      <c r="D5940" s="47"/>
      <c r="E5940" s="47"/>
      <c r="F5940" s="47"/>
      <c r="G5940" s="47"/>
      <c r="H5940" s="47"/>
      <c r="I5940" s="47"/>
    </row>
    <row r="5941" spans="1:9" x14ac:dyDescent="0.25">
      <c r="A5941" s="47"/>
      <c r="B5941" s="47"/>
      <c r="C5941" s="47"/>
      <c r="D5941" s="47"/>
      <c r="E5941" s="47"/>
      <c r="F5941" s="47"/>
      <c r="G5941" s="47"/>
      <c r="H5941" s="47"/>
      <c r="I5941" s="47"/>
    </row>
    <row r="5942" spans="1:9" x14ac:dyDescent="0.25">
      <c r="A5942" s="47"/>
      <c r="B5942" s="47"/>
      <c r="C5942" s="47"/>
      <c r="D5942" s="47"/>
      <c r="E5942" s="47"/>
      <c r="F5942" s="47"/>
      <c r="G5942" s="47"/>
      <c r="H5942" s="47"/>
      <c r="I5942" s="47"/>
    </row>
    <row r="5943" spans="1:9" x14ac:dyDescent="0.25">
      <c r="A5943" s="47"/>
      <c r="B5943" s="47"/>
      <c r="C5943" s="47"/>
      <c r="D5943" s="47"/>
      <c r="E5943" s="47"/>
      <c r="F5943" s="47"/>
      <c r="G5943" s="47"/>
      <c r="H5943" s="47"/>
      <c r="I5943" s="47"/>
    </row>
    <row r="5944" spans="1:9" x14ac:dyDescent="0.25">
      <c r="A5944" s="47"/>
      <c r="B5944" s="47"/>
      <c r="C5944" s="47"/>
      <c r="D5944" s="47"/>
      <c r="E5944" s="47"/>
      <c r="F5944" s="47"/>
      <c r="G5944" s="47"/>
      <c r="H5944" s="47"/>
      <c r="I5944" s="47"/>
    </row>
    <row r="5945" spans="1:9" x14ac:dyDescent="0.25">
      <c r="A5945" s="47"/>
      <c r="B5945" s="47"/>
      <c r="C5945" s="47"/>
      <c r="D5945" s="47"/>
      <c r="E5945" s="47"/>
      <c r="F5945" s="47"/>
      <c r="G5945" s="47"/>
      <c r="H5945" s="47"/>
      <c r="I5945" s="47"/>
    </row>
    <row r="5946" spans="1:9" x14ac:dyDescent="0.25">
      <c r="A5946" s="47"/>
      <c r="B5946" s="47"/>
      <c r="C5946" s="47"/>
      <c r="D5946" s="47"/>
      <c r="E5946" s="47"/>
      <c r="F5946" s="47"/>
      <c r="G5946" s="47"/>
      <c r="H5946" s="47"/>
      <c r="I5946" s="47"/>
    </row>
    <row r="5947" spans="1:9" x14ac:dyDescent="0.25">
      <c r="A5947" s="47"/>
      <c r="B5947" s="47"/>
      <c r="C5947" s="47"/>
      <c r="D5947" s="47"/>
      <c r="E5947" s="47"/>
      <c r="F5947" s="47"/>
      <c r="G5947" s="47"/>
      <c r="H5947" s="47"/>
      <c r="I5947" s="47"/>
    </row>
    <row r="5948" spans="1:9" x14ac:dyDescent="0.25">
      <c r="A5948" s="47"/>
      <c r="B5948" s="47"/>
      <c r="C5948" s="47"/>
      <c r="D5948" s="47"/>
      <c r="E5948" s="47"/>
      <c r="F5948" s="47"/>
      <c r="G5948" s="47"/>
      <c r="H5948" s="47"/>
      <c r="I5948" s="47"/>
    </row>
    <row r="5949" spans="1:9" x14ac:dyDescent="0.25">
      <c r="A5949" s="47"/>
      <c r="B5949" s="47"/>
      <c r="C5949" s="47"/>
      <c r="D5949" s="47"/>
      <c r="E5949" s="47"/>
      <c r="F5949" s="47"/>
      <c r="G5949" s="47"/>
      <c r="H5949" s="47"/>
      <c r="I5949" s="47"/>
    </row>
    <row r="5950" spans="1:9" x14ac:dyDescent="0.25">
      <c r="A5950" s="47"/>
      <c r="B5950" s="47"/>
      <c r="C5950" s="47"/>
      <c r="D5950" s="47"/>
      <c r="E5950" s="47"/>
      <c r="F5950" s="47"/>
      <c r="G5950" s="47"/>
      <c r="H5950" s="47"/>
      <c r="I5950" s="47"/>
    </row>
    <row r="5951" spans="1:9" x14ac:dyDescent="0.25">
      <c r="A5951" s="47"/>
      <c r="B5951" s="47"/>
      <c r="C5951" s="47"/>
      <c r="D5951" s="47"/>
      <c r="E5951" s="47"/>
      <c r="F5951" s="47"/>
      <c r="G5951" s="47"/>
      <c r="H5951" s="47"/>
      <c r="I5951" s="47"/>
    </row>
    <row r="5952" spans="1:9" x14ac:dyDescent="0.25">
      <c r="A5952" s="47"/>
      <c r="B5952" s="47"/>
      <c r="C5952" s="47"/>
      <c r="D5952" s="47"/>
      <c r="E5952" s="47"/>
      <c r="F5952" s="47"/>
      <c r="G5952" s="47"/>
      <c r="H5952" s="47"/>
      <c r="I5952" s="47"/>
    </row>
    <row r="5953" spans="1:9" x14ac:dyDescent="0.25">
      <c r="A5953" s="47"/>
      <c r="B5953" s="47"/>
      <c r="C5953" s="47"/>
      <c r="D5953" s="47"/>
      <c r="E5953" s="47"/>
      <c r="F5953" s="47"/>
      <c r="G5953" s="47"/>
      <c r="H5953" s="47"/>
      <c r="I5953" s="47"/>
    </row>
    <row r="5954" spans="1:9" x14ac:dyDescent="0.25">
      <c r="A5954" s="47"/>
      <c r="B5954" s="47"/>
      <c r="C5954" s="47"/>
      <c r="D5954" s="47"/>
      <c r="E5954" s="47"/>
      <c r="F5954" s="47"/>
      <c r="G5954" s="47"/>
      <c r="H5954" s="47"/>
      <c r="I5954" s="47"/>
    </row>
    <row r="5955" spans="1:9" x14ac:dyDescent="0.25">
      <c r="A5955" s="47"/>
      <c r="B5955" s="47"/>
      <c r="C5955" s="47"/>
      <c r="D5955" s="47"/>
      <c r="E5955" s="47"/>
      <c r="F5955" s="47"/>
      <c r="G5955" s="47"/>
      <c r="H5955" s="47"/>
      <c r="I5955" s="47"/>
    </row>
    <row r="5956" spans="1:9" x14ac:dyDescent="0.25">
      <c r="A5956" s="47"/>
      <c r="B5956" s="47"/>
      <c r="C5956" s="47"/>
      <c r="D5956" s="47"/>
      <c r="E5956" s="47"/>
      <c r="F5956" s="47"/>
      <c r="G5956" s="47"/>
      <c r="H5956" s="47"/>
      <c r="I5956" s="47"/>
    </row>
    <row r="5957" spans="1:9" x14ac:dyDescent="0.25">
      <c r="A5957" s="47"/>
      <c r="B5957" s="47"/>
      <c r="C5957" s="47"/>
      <c r="D5957" s="47"/>
      <c r="E5957" s="47"/>
      <c r="F5957" s="47"/>
      <c r="G5957" s="47"/>
      <c r="H5957" s="47"/>
      <c r="I5957" s="47"/>
    </row>
    <row r="5958" spans="1:9" x14ac:dyDescent="0.25">
      <c r="A5958" s="47"/>
      <c r="B5958" s="47"/>
      <c r="C5958" s="47"/>
      <c r="D5958" s="47"/>
      <c r="E5958" s="47"/>
      <c r="F5958" s="47"/>
      <c r="G5958" s="47"/>
      <c r="H5958" s="47"/>
      <c r="I5958" s="47"/>
    </row>
    <row r="5959" spans="1:9" x14ac:dyDescent="0.25">
      <c r="A5959" s="47"/>
      <c r="B5959" s="47"/>
      <c r="C5959" s="47"/>
      <c r="D5959" s="47"/>
      <c r="E5959" s="47"/>
      <c r="F5959" s="47"/>
      <c r="G5959" s="47"/>
      <c r="H5959" s="47"/>
      <c r="I5959" s="47"/>
    </row>
    <row r="5960" spans="1:9" x14ac:dyDescent="0.25">
      <c r="A5960" s="47"/>
      <c r="B5960" s="47"/>
      <c r="C5960" s="47"/>
      <c r="D5960" s="47"/>
      <c r="E5960" s="47"/>
      <c r="F5960" s="47"/>
      <c r="G5960" s="47"/>
      <c r="H5960" s="47"/>
      <c r="I5960" s="47"/>
    </row>
    <row r="5961" spans="1:9" x14ac:dyDescent="0.25">
      <c r="A5961" s="47"/>
      <c r="B5961" s="47"/>
      <c r="C5961" s="47"/>
      <c r="D5961" s="47"/>
      <c r="E5961" s="47"/>
      <c r="F5961" s="47"/>
      <c r="G5961" s="47"/>
      <c r="H5961" s="47"/>
      <c r="I5961" s="47"/>
    </row>
    <row r="5962" spans="1:9" x14ac:dyDescent="0.25">
      <c r="A5962" s="47"/>
      <c r="B5962" s="47"/>
      <c r="C5962" s="47"/>
      <c r="D5962" s="47"/>
      <c r="E5962" s="47"/>
      <c r="F5962" s="47"/>
      <c r="G5962" s="47"/>
      <c r="H5962" s="47"/>
      <c r="I5962" s="47"/>
    </row>
    <row r="5963" spans="1:9" x14ac:dyDescent="0.25">
      <c r="A5963" s="47"/>
      <c r="B5963" s="47"/>
      <c r="C5963" s="47"/>
      <c r="D5963" s="47"/>
      <c r="E5963" s="47"/>
      <c r="F5963" s="47"/>
      <c r="G5963" s="47"/>
      <c r="H5963" s="47"/>
      <c r="I5963" s="47"/>
    </row>
    <row r="5964" spans="1:9" x14ac:dyDescent="0.25">
      <c r="A5964" s="47"/>
      <c r="B5964" s="47"/>
      <c r="C5964" s="47"/>
      <c r="D5964" s="47"/>
      <c r="E5964" s="47"/>
      <c r="F5964" s="47"/>
      <c r="G5964" s="47"/>
      <c r="H5964" s="47"/>
      <c r="I5964" s="47"/>
    </row>
    <row r="5965" spans="1:9" x14ac:dyDescent="0.25">
      <c r="A5965" s="47"/>
      <c r="B5965" s="47"/>
      <c r="C5965" s="47"/>
      <c r="D5965" s="47"/>
      <c r="E5965" s="47"/>
      <c r="F5965" s="47"/>
      <c r="G5965" s="47"/>
      <c r="H5965" s="47"/>
      <c r="I5965" s="47"/>
    </row>
    <row r="5966" spans="1:9" x14ac:dyDescent="0.25">
      <c r="A5966" s="47"/>
      <c r="B5966" s="47"/>
      <c r="C5966" s="47"/>
      <c r="D5966" s="47"/>
      <c r="E5966" s="47"/>
      <c r="F5966" s="47"/>
      <c r="G5966" s="47"/>
      <c r="H5966" s="47"/>
      <c r="I5966" s="47"/>
    </row>
    <row r="5967" spans="1:9" x14ac:dyDescent="0.25">
      <c r="A5967" s="47"/>
      <c r="B5967" s="47"/>
      <c r="C5967" s="47"/>
      <c r="D5967" s="47"/>
      <c r="E5967" s="47"/>
      <c r="F5967" s="47"/>
      <c r="G5967" s="47"/>
      <c r="H5967" s="47"/>
      <c r="I5967" s="47"/>
    </row>
    <row r="5968" spans="1:9" x14ac:dyDescent="0.25">
      <c r="A5968" s="47"/>
      <c r="B5968" s="47"/>
      <c r="C5968" s="47"/>
      <c r="D5968" s="47"/>
      <c r="E5968" s="47"/>
      <c r="F5968" s="47"/>
      <c r="G5968" s="47"/>
      <c r="H5968" s="47"/>
      <c r="I5968" s="47"/>
    </row>
    <row r="5969" spans="1:9" x14ac:dyDescent="0.25">
      <c r="A5969" s="47"/>
      <c r="B5969" s="47"/>
      <c r="C5969" s="47"/>
      <c r="D5969" s="47"/>
      <c r="E5969" s="47"/>
      <c r="F5969" s="47"/>
      <c r="G5969" s="47"/>
      <c r="H5969" s="47"/>
      <c r="I5969" s="47"/>
    </row>
    <row r="5970" spans="1:9" x14ac:dyDescent="0.25">
      <c r="A5970" s="47"/>
      <c r="B5970" s="47"/>
      <c r="C5970" s="47"/>
      <c r="D5970" s="47"/>
      <c r="E5970" s="47"/>
      <c r="F5970" s="47"/>
      <c r="G5970" s="47"/>
      <c r="H5970" s="47"/>
      <c r="I5970" s="47"/>
    </row>
    <row r="5971" spans="1:9" x14ac:dyDescent="0.25">
      <c r="A5971" s="47"/>
      <c r="B5971" s="47"/>
      <c r="C5971" s="47"/>
      <c r="D5971" s="47"/>
      <c r="E5971" s="47"/>
      <c r="F5971" s="47"/>
      <c r="G5971" s="47"/>
      <c r="H5971" s="47"/>
      <c r="I5971" s="47"/>
    </row>
    <row r="5972" spans="1:9" x14ac:dyDescent="0.25">
      <c r="A5972" s="47"/>
      <c r="B5972" s="47"/>
      <c r="C5972" s="47"/>
      <c r="D5972" s="47"/>
      <c r="E5972" s="47"/>
      <c r="F5972" s="47"/>
      <c r="G5972" s="47"/>
      <c r="H5972" s="47"/>
      <c r="I5972" s="47"/>
    </row>
    <row r="5973" spans="1:9" x14ac:dyDescent="0.25">
      <c r="A5973" s="47"/>
      <c r="B5973" s="47"/>
      <c r="C5973" s="47"/>
      <c r="D5973" s="47"/>
      <c r="E5973" s="47"/>
      <c r="F5973" s="47"/>
      <c r="G5973" s="47"/>
      <c r="H5973" s="47"/>
      <c r="I5973" s="47"/>
    </row>
    <row r="5974" spans="1:9" x14ac:dyDescent="0.25">
      <c r="A5974" s="47"/>
      <c r="B5974" s="47"/>
      <c r="C5974" s="47"/>
      <c r="D5974" s="47"/>
      <c r="E5974" s="47"/>
      <c r="F5974" s="47"/>
      <c r="G5974" s="47"/>
      <c r="H5974" s="47"/>
      <c r="I5974" s="47"/>
    </row>
    <row r="5975" spans="1:9" x14ac:dyDescent="0.25">
      <c r="A5975" s="47"/>
      <c r="B5975" s="47"/>
      <c r="C5975" s="47"/>
      <c r="D5975" s="47"/>
      <c r="E5975" s="47"/>
      <c r="F5975" s="47"/>
      <c r="G5975" s="47"/>
      <c r="H5975" s="47"/>
      <c r="I5975" s="47"/>
    </row>
    <row r="5976" spans="1:9" x14ac:dyDescent="0.25">
      <c r="A5976" s="47"/>
      <c r="B5976" s="47"/>
      <c r="C5976" s="47"/>
      <c r="D5976" s="47"/>
      <c r="E5976" s="47"/>
      <c r="F5976" s="47"/>
      <c r="G5976" s="47"/>
      <c r="H5976" s="47"/>
      <c r="I5976" s="47"/>
    </row>
    <row r="5977" spans="1:9" x14ac:dyDescent="0.25">
      <c r="A5977" s="47"/>
      <c r="B5977" s="47"/>
      <c r="C5977" s="47"/>
      <c r="D5977" s="47"/>
      <c r="E5977" s="47"/>
      <c r="F5977" s="47"/>
      <c r="G5977" s="47"/>
      <c r="H5977" s="47"/>
      <c r="I5977" s="47"/>
    </row>
    <row r="5978" spans="1:9" x14ac:dyDescent="0.25">
      <c r="A5978" s="47"/>
      <c r="B5978" s="47"/>
      <c r="C5978" s="47"/>
      <c r="D5978" s="47"/>
      <c r="E5978" s="47"/>
      <c r="F5978" s="47"/>
      <c r="G5978" s="47"/>
      <c r="H5978" s="47"/>
      <c r="I5978" s="47"/>
    </row>
    <row r="5979" spans="1:9" x14ac:dyDescent="0.25">
      <c r="A5979" s="47"/>
      <c r="B5979" s="47"/>
      <c r="C5979" s="47"/>
      <c r="D5979" s="47"/>
      <c r="E5979" s="47"/>
      <c r="F5979" s="47"/>
      <c r="G5979" s="47"/>
      <c r="H5979" s="47"/>
      <c r="I5979" s="47"/>
    </row>
    <row r="5980" spans="1:9" x14ac:dyDescent="0.25">
      <c r="A5980" s="47"/>
      <c r="B5980" s="47"/>
      <c r="C5980" s="47"/>
      <c r="D5980" s="47"/>
      <c r="E5980" s="47"/>
      <c r="F5980" s="47"/>
      <c r="G5980" s="47"/>
      <c r="H5980" s="47"/>
      <c r="I5980" s="47"/>
    </row>
    <row r="5981" spans="1:9" x14ac:dyDescent="0.25">
      <c r="A5981" s="47"/>
      <c r="B5981" s="47"/>
      <c r="C5981" s="47"/>
      <c r="D5981" s="47"/>
      <c r="E5981" s="47"/>
      <c r="F5981" s="47"/>
      <c r="G5981" s="47"/>
      <c r="H5981" s="47"/>
      <c r="I5981" s="47"/>
    </row>
    <row r="5982" spans="1:9" x14ac:dyDescent="0.25">
      <c r="A5982" s="47"/>
      <c r="B5982" s="47"/>
      <c r="C5982" s="47"/>
      <c r="D5982" s="47"/>
      <c r="E5982" s="47"/>
      <c r="F5982" s="47"/>
      <c r="G5982" s="47"/>
      <c r="H5982" s="47"/>
      <c r="I5982" s="47"/>
    </row>
    <row r="5983" spans="1:9" x14ac:dyDescent="0.25">
      <c r="A5983" s="47"/>
      <c r="B5983" s="47"/>
      <c r="C5983" s="47"/>
      <c r="D5983" s="47"/>
      <c r="E5983" s="47"/>
      <c r="F5983" s="47"/>
      <c r="G5983" s="47"/>
      <c r="H5983" s="47"/>
      <c r="I5983" s="47"/>
    </row>
    <row r="5984" spans="1:9" x14ac:dyDescent="0.25">
      <c r="A5984" s="47"/>
      <c r="B5984" s="47"/>
      <c r="C5984" s="47"/>
      <c r="D5984" s="47"/>
      <c r="E5984" s="47"/>
      <c r="F5984" s="47"/>
      <c r="G5984" s="47"/>
      <c r="H5984" s="47"/>
      <c r="I5984" s="47"/>
    </row>
    <row r="5985" spans="1:9" x14ac:dyDescent="0.25">
      <c r="A5985" s="47"/>
      <c r="B5985" s="47"/>
      <c r="C5985" s="47"/>
      <c r="D5985" s="47"/>
      <c r="E5985" s="47"/>
      <c r="F5985" s="47"/>
      <c r="G5985" s="47"/>
      <c r="H5985" s="47"/>
      <c r="I5985" s="47"/>
    </row>
    <row r="5986" spans="1:9" x14ac:dyDescent="0.25">
      <c r="A5986" s="47"/>
      <c r="B5986" s="47"/>
      <c r="C5986" s="47"/>
      <c r="D5986" s="47"/>
      <c r="E5986" s="47"/>
      <c r="F5986" s="47"/>
      <c r="G5986" s="47"/>
      <c r="H5986" s="47"/>
      <c r="I5986" s="47"/>
    </row>
    <row r="5987" spans="1:9" x14ac:dyDescent="0.25">
      <c r="A5987" s="47"/>
      <c r="B5987" s="47"/>
      <c r="C5987" s="47"/>
      <c r="D5987" s="47"/>
      <c r="E5987" s="47"/>
      <c r="F5987" s="47"/>
      <c r="G5987" s="47"/>
      <c r="H5987" s="47"/>
      <c r="I5987" s="47"/>
    </row>
    <row r="5988" spans="1:9" x14ac:dyDescent="0.25">
      <c r="A5988" s="47"/>
      <c r="B5988" s="47"/>
      <c r="C5988" s="47"/>
      <c r="D5988" s="47"/>
      <c r="E5988" s="47"/>
      <c r="F5988" s="47"/>
      <c r="G5988" s="47"/>
      <c r="H5988" s="47"/>
      <c r="I5988" s="47"/>
    </row>
    <row r="5989" spans="1:9" x14ac:dyDescent="0.25">
      <c r="A5989" s="47"/>
      <c r="B5989" s="47"/>
      <c r="C5989" s="47"/>
      <c r="D5989" s="47"/>
      <c r="E5989" s="47"/>
      <c r="F5989" s="47"/>
      <c r="G5989" s="47"/>
      <c r="H5989" s="47"/>
      <c r="I5989" s="47"/>
    </row>
    <row r="5990" spans="1:9" x14ac:dyDescent="0.25">
      <c r="A5990" s="47"/>
      <c r="B5990" s="47"/>
      <c r="C5990" s="47"/>
      <c r="D5990" s="47"/>
      <c r="E5990" s="47"/>
      <c r="F5990" s="47"/>
      <c r="G5990" s="47"/>
      <c r="H5990" s="47"/>
      <c r="I5990" s="47"/>
    </row>
    <row r="5991" spans="1:9" x14ac:dyDescent="0.25">
      <c r="A5991" s="47"/>
      <c r="B5991" s="47"/>
      <c r="C5991" s="47"/>
      <c r="D5991" s="47"/>
      <c r="E5991" s="47"/>
      <c r="F5991" s="47"/>
      <c r="G5991" s="47"/>
      <c r="H5991" s="47"/>
      <c r="I5991" s="47"/>
    </row>
    <row r="5992" spans="1:9" x14ac:dyDescent="0.25">
      <c r="A5992" s="47"/>
      <c r="B5992" s="47"/>
      <c r="C5992" s="47"/>
      <c r="D5992" s="47"/>
      <c r="E5992" s="47"/>
      <c r="F5992" s="47"/>
      <c r="G5992" s="47"/>
      <c r="H5992" s="47"/>
      <c r="I5992" s="47"/>
    </row>
    <row r="5993" spans="1:9" x14ac:dyDescent="0.25">
      <c r="A5993" s="47"/>
      <c r="B5993" s="47"/>
      <c r="C5993" s="47"/>
      <c r="D5993" s="47"/>
      <c r="E5993" s="47"/>
      <c r="F5993" s="47"/>
      <c r="G5993" s="47"/>
      <c r="H5993" s="47"/>
      <c r="I5993" s="47"/>
    </row>
    <row r="5994" spans="1:9" x14ac:dyDescent="0.25">
      <c r="A5994" s="47"/>
      <c r="B5994" s="47"/>
      <c r="C5994" s="47"/>
      <c r="D5994" s="47"/>
      <c r="E5994" s="47"/>
      <c r="F5994" s="47"/>
      <c r="G5994" s="47"/>
      <c r="H5994" s="47"/>
      <c r="I5994" s="47"/>
    </row>
    <row r="5995" spans="1:9" x14ac:dyDescent="0.25">
      <c r="A5995" s="47"/>
      <c r="B5995" s="47"/>
      <c r="C5995" s="47"/>
      <c r="D5995" s="47"/>
      <c r="E5995" s="47"/>
      <c r="F5995" s="47"/>
      <c r="G5995" s="47"/>
      <c r="H5995" s="47"/>
      <c r="I5995" s="47"/>
    </row>
    <row r="5996" spans="1:9" x14ac:dyDescent="0.25">
      <c r="A5996" s="47"/>
      <c r="B5996" s="47"/>
      <c r="C5996" s="47"/>
      <c r="D5996" s="47"/>
      <c r="E5996" s="47"/>
      <c r="F5996" s="47"/>
      <c r="G5996" s="47"/>
      <c r="H5996" s="47"/>
      <c r="I5996" s="47"/>
    </row>
    <row r="5997" spans="1:9" x14ac:dyDescent="0.25">
      <c r="A5997" s="47"/>
      <c r="B5997" s="47"/>
      <c r="C5997" s="47"/>
      <c r="D5997" s="47"/>
      <c r="E5997" s="47"/>
      <c r="F5997" s="47"/>
      <c r="G5997" s="47"/>
      <c r="H5997" s="47"/>
      <c r="I5997" s="47"/>
    </row>
    <row r="5998" spans="1:9" x14ac:dyDescent="0.25">
      <c r="A5998" s="47"/>
      <c r="B5998" s="47"/>
      <c r="C5998" s="47"/>
      <c r="D5998" s="47"/>
      <c r="E5998" s="47"/>
      <c r="F5998" s="47"/>
      <c r="G5998" s="47"/>
      <c r="H5998" s="47"/>
      <c r="I5998" s="47"/>
    </row>
    <row r="5999" spans="1:9" x14ac:dyDescent="0.25">
      <c r="A5999" s="47"/>
      <c r="B5999" s="47"/>
      <c r="C5999" s="47"/>
      <c r="D5999" s="47"/>
      <c r="E5999" s="47"/>
      <c r="F5999" s="47"/>
      <c r="G5999" s="47"/>
      <c r="H5999" s="47"/>
      <c r="I5999" s="47"/>
    </row>
    <row r="6000" spans="1:9" x14ac:dyDescent="0.25">
      <c r="A6000" s="47"/>
      <c r="B6000" s="47"/>
      <c r="C6000" s="47"/>
      <c r="D6000" s="47"/>
      <c r="E6000" s="47"/>
      <c r="F6000" s="47"/>
      <c r="G6000" s="47"/>
      <c r="H6000" s="47"/>
      <c r="I6000" s="47"/>
    </row>
    <row r="6001" spans="1:9" x14ac:dyDescent="0.25">
      <c r="A6001" s="47"/>
      <c r="B6001" s="47"/>
      <c r="C6001" s="47"/>
      <c r="D6001" s="47"/>
      <c r="E6001" s="47"/>
      <c r="F6001" s="47"/>
      <c r="G6001" s="47"/>
      <c r="H6001" s="47"/>
      <c r="I6001" s="47"/>
    </row>
    <row r="6002" spans="1:9" x14ac:dyDescent="0.25">
      <c r="A6002" s="47"/>
      <c r="B6002" s="47"/>
      <c r="C6002" s="47"/>
      <c r="D6002" s="47"/>
      <c r="E6002" s="47"/>
      <c r="F6002" s="47"/>
      <c r="G6002" s="47"/>
      <c r="H6002" s="47"/>
      <c r="I6002" s="47"/>
    </row>
    <row r="6003" spans="1:9" x14ac:dyDescent="0.25">
      <c r="A6003" s="47"/>
      <c r="B6003" s="47"/>
      <c r="C6003" s="47"/>
      <c r="D6003" s="47"/>
      <c r="E6003" s="47"/>
      <c r="F6003" s="47"/>
      <c r="G6003" s="47"/>
      <c r="H6003" s="47"/>
      <c r="I6003" s="47"/>
    </row>
    <row r="6004" spans="1:9" x14ac:dyDescent="0.25">
      <c r="A6004" s="47"/>
      <c r="B6004" s="47"/>
      <c r="C6004" s="47"/>
      <c r="D6004" s="47"/>
      <c r="E6004" s="47"/>
      <c r="F6004" s="47"/>
      <c r="G6004" s="47"/>
      <c r="H6004" s="47"/>
      <c r="I6004" s="47"/>
    </row>
    <row r="6005" spans="1:9" x14ac:dyDescent="0.25">
      <c r="A6005" s="47"/>
      <c r="B6005" s="47"/>
      <c r="C6005" s="47"/>
      <c r="D6005" s="47"/>
      <c r="E6005" s="47"/>
      <c r="F6005" s="47"/>
      <c r="G6005" s="47"/>
      <c r="H6005" s="47"/>
      <c r="I6005" s="47"/>
    </row>
    <row r="6006" spans="1:9" x14ac:dyDescent="0.25">
      <c r="A6006" s="47"/>
      <c r="B6006" s="47"/>
      <c r="C6006" s="47"/>
      <c r="D6006" s="47"/>
      <c r="E6006" s="47"/>
      <c r="F6006" s="47"/>
      <c r="G6006" s="47"/>
      <c r="H6006" s="47"/>
      <c r="I6006" s="47"/>
    </row>
    <row r="6007" spans="1:9" x14ac:dyDescent="0.25">
      <c r="A6007" s="47"/>
      <c r="B6007" s="47"/>
      <c r="C6007" s="47"/>
      <c r="D6007" s="47"/>
      <c r="E6007" s="47"/>
      <c r="F6007" s="47"/>
      <c r="G6007" s="47"/>
      <c r="H6007" s="47"/>
      <c r="I6007" s="47"/>
    </row>
    <row r="6008" spans="1:9" x14ac:dyDescent="0.25">
      <c r="A6008" s="47"/>
      <c r="B6008" s="47"/>
      <c r="C6008" s="47"/>
      <c r="D6008" s="47"/>
      <c r="E6008" s="47"/>
      <c r="F6008" s="47"/>
      <c r="G6008" s="47"/>
      <c r="H6008" s="47"/>
      <c r="I6008" s="47"/>
    </row>
    <row r="6009" spans="1:9" x14ac:dyDescent="0.25">
      <c r="A6009" s="47"/>
      <c r="B6009" s="47"/>
      <c r="C6009" s="47"/>
      <c r="D6009" s="47"/>
      <c r="E6009" s="47"/>
      <c r="F6009" s="47"/>
      <c r="G6009" s="47"/>
      <c r="H6009" s="47"/>
      <c r="I6009" s="47"/>
    </row>
    <row r="6010" spans="1:9" x14ac:dyDescent="0.25">
      <c r="A6010" s="47"/>
      <c r="B6010" s="47"/>
      <c r="C6010" s="47"/>
      <c r="D6010" s="47"/>
      <c r="E6010" s="47"/>
      <c r="F6010" s="47"/>
      <c r="G6010" s="47"/>
      <c r="H6010" s="47"/>
      <c r="I6010" s="47"/>
    </row>
    <row r="6011" spans="1:9" x14ac:dyDescent="0.25">
      <c r="A6011" s="47"/>
      <c r="B6011" s="47"/>
      <c r="C6011" s="47"/>
      <c r="D6011" s="47"/>
      <c r="E6011" s="47"/>
      <c r="F6011" s="47"/>
      <c r="G6011" s="47"/>
      <c r="H6011" s="47"/>
      <c r="I6011" s="47"/>
    </row>
    <row r="6012" spans="1:9" x14ac:dyDescent="0.25">
      <c r="A6012" s="47"/>
      <c r="B6012" s="47"/>
      <c r="C6012" s="47"/>
      <c r="D6012" s="47"/>
      <c r="E6012" s="47"/>
      <c r="F6012" s="47"/>
      <c r="G6012" s="47"/>
      <c r="H6012" s="47"/>
      <c r="I6012" s="47"/>
    </row>
    <row r="6013" spans="1:9" x14ac:dyDescent="0.25">
      <c r="A6013" s="47"/>
      <c r="B6013" s="47"/>
      <c r="C6013" s="47"/>
      <c r="D6013" s="47"/>
      <c r="E6013" s="47"/>
      <c r="F6013" s="47"/>
      <c r="G6013" s="47"/>
      <c r="H6013" s="47"/>
      <c r="I6013" s="47"/>
    </row>
    <row r="6014" spans="1:9" x14ac:dyDescent="0.25">
      <c r="A6014" s="47"/>
      <c r="B6014" s="47"/>
      <c r="C6014" s="47"/>
      <c r="D6014" s="47"/>
      <c r="E6014" s="47"/>
      <c r="F6014" s="47"/>
      <c r="G6014" s="47"/>
      <c r="H6014" s="47"/>
      <c r="I6014" s="47"/>
    </row>
    <row r="6015" spans="1:9" x14ac:dyDescent="0.25">
      <c r="A6015" s="47"/>
      <c r="B6015" s="47"/>
      <c r="C6015" s="47"/>
      <c r="D6015" s="47"/>
      <c r="E6015" s="47"/>
      <c r="F6015" s="47"/>
      <c r="G6015" s="47"/>
      <c r="H6015" s="47"/>
      <c r="I6015" s="47"/>
    </row>
    <row r="6016" spans="1:9" x14ac:dyDescent="0.25">
      <c r="A6016" s="47"/>
      <c r="B6016" s="47"/>
      <c r="C6016" s="47"/>
      <c r="D6016" s="47"/>
      <c r="E6016" s="47"/>
      <c r="F6016" s="47"/>
      <c r="G6016" s="47"/>
      <c r="H6016" s="47"/>
      <c r="I6016" s="47"/>
    </row>
    <row r="6017" spans="1:9" x14ac:dyDescent="0.25">
      <c r="A6017" s="47"/>
      <c r="B6017" s="47"/>
      <c r="C6017" s="47"/>
      <c r="D6017" s="47"/>
      <c r="E6017" s="47"/>
      <c r="F6017" s="47"/>
      <c r="G6017" s="47"/>
      <c r="H6017" s="47"/>
      <c r="I6017" s="47"/>
    </row>
    <row r="6018" spans="1:9" x14ac:dyDescent="0.25">
      <c r="A6018" s="47"/>
      <c r="B6018" s="47"/>
      <c r="C6018" s="47"/>
      <c r="D6018" s="47"/>
      <c r="E6018" s="47"/>
      <c r="F6018" s="47"/>
      <c r="G6018" s="47"/>
      <c r="H6018" s="47"/>
      <c r="I6018" s="47"/>
    </row>
    <row r="6019" spans="1:9" x14ac:dyDescent="0.25">
      <c r="A6019" s="47"/>
      <c r="B6019" s="47"/>
      <c r="C6019" s="47"/>
      <c r="D6019" s="47"/>
      <c r="E6019" s="47"/>
      <c r="F6019" s="47"/>
      <c r="G6019" s="47"/>
      <c r="H6019" s="47"/>
      <c r="I6019" s="47"/>
    </row>
    <row r="6020" spans="1:9" x14ac:dyDescent="0.25">
      <c r="A6020" s="47"/>
      <c r="B6020" s="47"/>
      <c r="C6020" s="47"/>
      <c r="D6020" s="47"/>
      <c r="E6020" s="47"/>
      <c r="F6020" s="47"/>
      <c r="G6020" s="47"/>
      <c r="H6020" s="47"/>
      <c r="I6020" s="47"/>
    </row>
    <row r="6021" spans="1:9" x14ac:dyDescent="0.25">
      <c r="A6021" s="47"/>
      <c r="B6021" s="47"/>
      <c r="C6021" s="47"/>
      <c r="D6021" s="47"/>
      <c r="E6021" s="47"/>
      <c r="F6021" s="47"/>
      <c r="G6021" s="47"/>
      <c r="H6021" s="47"/>
      <c r="I6021" s="47"/>
    </row>
    <row r="6022" spans="1:9" x14ac:dyDescent="0.25">
      <c r="A6022" s="47"/>
      <c r="B6022" s="47"/>
      <c r="C6022" s="47"/>
      <c r="D6022" s="47"/>
      <c r="E6022" s="47"/>
      <c r="F6022" s="47"/>
      <c r="G6022" s="47"/>
      <c r="H6022" s="47"/>
      <c r="I6022" s="47"/>
    </row>
    <row r="6023" spans="1:9" x14ac:dyDescent="0.25">
      <c r="A6023" s="47"/>
      <c r="B6023" s="47"/>
      <c r="C6023" s="47"/>
      <c r="D6023" s="47"/>
      <c r="E6023" s="47"/>
      <c r="F6023" s="47"/>
      <c r="G6023" s="47"/>
      <c r="H6023" s="47"/>
      <c r="I6023" s="47"/>
    </row>
    <row r="6024" spans="1:9" x14ac:dyDescent="0.25">
      <c r="A6024" s="47"/>
      <c r="B6024" s="47"/>
      <c r="C6024" s="47"/>
      <c r="D6024" s="47"/>
      <c r="E6024" s="47"/>
      <c r="F6024" s="47"/>
      <c r="G6024" s="47"/>
      <c r="H6024" s="47"/>
      <c r="I6024" s="47"/>
    </row>
    <row r="6025" spans="1:9" x14ac:dyDescent="0.25">
      <c r="A6025" s="47"/>
      <c r="B6025" s="47"/>
      <c r="C6025" s="47"/>
      <c r="D6025" s="47"/>
      <c r="E6025" s="47"/>
      <c r="F6025" s="47"/>
      <c r="G6025" s="47"/>
      <c r="H6025" s="47"/>
      <c r="I6025" s="47"/>
    </row>
    <row r="6026" spans="1:9" x14ac:dyDescent="0.25">
      <c r="A6026" s="47"/>
      <c r="B6026" s="47"/>
      <c r="C6026" s="47"/>
      <c r="D6026" s="47"/>
      <c r="E6026" s="47"/>
      <c r="F6026" s="47"/>
      <c r="G6026" s="47"/>
      <c r="H6026" s="47"/>
      <c r="I6026" s="47"/>
    </row>
    <row r="6027" spans="1:9" x14ac:dyDescent="0.25">
      <c r="A6027" s="47"/>
      <c r="B6027" s="47"/>
      <c r="C6027" s="47"/>
      <c r="D6027" s="47"/>
      <c r="E6027" s="47"/>
      <c r="F6027" s="47"/>
      <c r="G6027" s="47"/>
      <c r="H6027" s="47"/>
      <c r="I6027" s="47"/>
    </row>
    <row r="6028" spans="1:9" x14ac:dyDescent="0.25">
      <c r="A6028" s="47"/>
      <c r="B6028" s="47"/>
      <c r="C6028" s="47"/>
      <c r="D6028" s="47"/>
      <c r="E6028" s="47"/>
      <c r="F6028" s="47"/>
      <c r="G6028" s="47"/>
      <c r="H6028" s="47"/>
      <c r="I6028" s="47"/>
    </row>
    <row r="6029" spans="1:9" x14ac:dyDescent="0.25">
      <c r="A6029" s="47"/>
      <c r="B6029" s="47"/>
      <c r="C6029" s="47"/>
      <c r="D6029" s="47"/>
      <c r="E6029" s="47"/>
      <c r="F6029" s="47"/>
      <c r="G6029" s="47"/>
      <c r="H6029" s="47"/>
      <c r="I6029" s="47"/>
    </row>
    <row r="6030" spans="1:9" x14ac:dyDescent="0.25">
      <c r="A6030" s="47"/>
      <c r="B6030" s="47"/>
      <c r="C6030" s="47"/>
      <c r="D6030" s="47"/>
      <c r="E6030" s="47"/>
      <c r="F6030" s="47"/>
      <c r="G6030" s="47"/>
      <c r="H6030" s="47"/>
      <c r="I6030" s="47"/>
    </row>
    <row r="6031" spans="1:9" x14ac:dyDescent="0.25">
      <c r="A6031" s="47"/>
      <c r="B6031" s="47"/>
      <c r="C6031" s="47"/>
      <c r="D6031" s="47"/>
      <c r="E6031" s="47"/>
      <c r="F6031" s="47"/>
      <c r="G6031" s="47"/>
      <c r="H6031" s="47"/>
      <c r="I6031" s="47"/>
    </row>
    <row r="6032" spans="1:9" x14ac:dyDescent="0.25">
      <c r="A6032" s="47"/>
      <c r="B6032" s="47"/>
      <c r="C6032" s="47"/>
      <c r="D6032" s="47"/>
      <c r="E6032" s="47"/>
      <c r="F6032" s="47"/>
      <c r="G6032" s="47"/>
      <c r="H6032" s="47"/>
      <c r="I6032" s="47"/>
    </row>
    <row r="6033" spans="1:9" x14ac:dyDescent="0.25">
      <c r="A6033" s="47"/>
      <c r="B6033" s="47"/>
      <c r="C6033" s="47"/>
      <c r="D6033" s="47"/>
      <c r="E6033" s="47"/>
      <c r="F6033" s="47"/>
      <c r="G6033" s="47"/>
      <c r="H6033" s="47"/>
      <c r="I6033" s="47"/>
    </row>
    <row r="6034" spans="1:9" x14ac:dyDescent="0.25">
      <c r="A6034" s="47"/>
      <c r="B6034" s="47"/>
      <c r="C6034" s="47"/>
      <c r="D6034" s="47"/>
      <c r="E6034" s="47"/>
      <c r="F6034" s="47"/>
      <c r="G6034" s="47"/>
      <c r="H6034" s="47"/>
      <c r="I6034" s="47"/>
    </row>
    <row r="6035" spans="1:9" x14ac:dyDescent="0.25">
      <c r="A6035" s="47"/>
      <c r="B6035" s="47"/>
      <c r="C6035" s="47"/>
      <c r="D6035" s="47"/>
      <c r="E6035" s="47"/>
      <c r="F6035" s="47"/>
      <c r="G6035" s="47"/>
      <c r="H6035" s="47"/>
      <c r="I6035" s="47"/>
    </row>
    <row r="6036" spans="1:9" x14ac:dyDescent="0.25">
      <c r="A6036" s="47"/>
      <c r="B6036" s="47"/>
      <c r="C6036" s="47"/>
      <c r="D6036" s="47"/>
      <c r="E6036" s="47"/>
      <c r="F6036" s="47"/>
      <c r="G6036" s="47"/>
      <c r="H6036" s="47"/>
      <c r="I6036" s="47"/>
    </row>
    <row r="6037" spans="1:9" x14ac:dyDescent="0.25">
      <c r="A6037" s="47"/>
      <c r="B6037" s="47"/>
      <c r="C6037" s="47"/>
      <c r="D6037" s="47"/>
      <c r="E6037" s="47"/>
      <c r="F6037" s="47"/>
      <c r="G6037" s="47"/>
      <c r="H6037" s="47"/>
      <c r="I6037" s="47"/>
    </row>
    <row r="6038" spans="1:9" x14ac:dyDescent="0.25">
      <c r="A6038" s="47"/>
      <c r="B6038" s="47"/>
      <c r="C6038" s="47"/>
      <c r="D6038" s="47"/>
      <c r="E6038" s="47"/>
      <c r="F6038" s="47"/>
      <c r="G6038" s="47"/>
      <c r="H6038" s="47"/>
      <c r="I6038" s="47"/>
    </row>
    <row r="6039" spans="1:9" x14ac:dyDescent="0.25">
      <c r="A6039" s="47"/>
      <c r="B6039" s="47"/>
      <c r="C6039" s="47"/>
      <c r="D6039" s="47"/>
      <c r="E6039" s="47"/>
      <c r="F6039" s="47"/>
      <c r="G6039" s="47"/>
      <c r="H6039" s="47"/>
      <c r="I6039" s="47"/>
    </row>
    <row r="6040" spans="1:9" x14ac:dyDescent="0.25">
      <c r="A6040" s="47"/>
      <c r="B6040" s="47"/>
      <c r="C6040" s="47"/>
      <c r="D6040" s="47"/>
      <c r="E6040" s="47"/>
      <c r="F6040" s="47"/>
      <c r="G6040" s="47"/>
      <c r="H6040" s="47"/>
      <c r="I6040" s="47"/>
    </row>
    <row r="6041" spans="1:9" x14ac:dyDescent="0.25">
      <c r="A6041" s="47"/>
      <c r="B6041" s="47"/>
      <c r="C6041" s="47"/>
      <c r="D6041" s="47"/>
      <c r="E6041" s="47"/>
      <c r="F6041" s="47"/>
      <c r="G6041" s="47"/>
      <c r="H6041" s="47"/>
      <c r="I6041" s="47"/>
    </row>
    <row r="6042" spans="1:9" x14ac:dyDescent="0.25">
      <c r="A6042" s="47"/>
      <c r="B6042" s="47"/>
      <c r="C6042" s="47"/>
      <c r="D6042" s="47"/>
      <c r="E6042" s="47"/>
      <c r="F6042" s="47"/>
      <c r="G6042" s="47"/>
      <c r="H6042" s="47"/>
      <c r="I6042" s="47"/>
    </row>
    <row r="6043" spans="1:9" x14ac:dyDescent="0.25">
      <c r="A6043" s="47"/>
      <c r="B6043" s="47"/>
      <c r="C6043" s="47"/>
      <c r="D6043" s="47"/>
      <c r="E6043" s="47"/>
      <c r="F6043" s="47"/>
      <c r="G6043" s="47"/>
      <c r="H6043" s="47"/>
      <c r="I6043" s="47"/>
    </row>
    <row r="6044" spans="1:9" x14ac:dyDescent="0.25">
      <c r="A6044" s="47"/>
      <c r="B6044" s="47"/>
      <c r="C6044" s="47"/>
      <c r="D6044" s="47"/>
      <c r="E6044" s="47"/>
      <c r="F6044" s="47"/>
      <c r="G6044" s="47"/>
      <c r="H6044" s="47"/>
      <c r="I6044" s="47"/>
    </row>
    <row r="6045" spans="1:9" x14ac:dyDescent="0.25">
      <c r="A6045" s="47"/>
      <c r="B6045" s="47"/>
      <c r="C6045" s="47"/>
      <c r="D6045" s="47"/>
      <c r="E6045" s="47"/>
      <c r="F6045" s="47"/>
      <c r="G6045" s="47"/>
      <c r="H6045" s="47"/>
      <c r="I6045" s="47"/>
    </row>
    <row r="6046" spans="1:9" x14ac:dyDescent="0.25">
      <c r="A6046" s="47"/>
      <c r="B6046" s="47"/>
      <c r="C6046" s="47"/>
      <c r="D6046" s="47"/>
      <c r="E6046" s="47"/>
      <c r="F6046" s="47"/>
      <c r="G6046" s="47"/>
      <c r="H6046" s="47"/>
      <c r="I6046" s="47"/>
    </row>
    <row r="6047" spans="1:9" x14ac:dyDescent="0.25">
      <c r="A6047" s="47"/>
      <c r="B6047" s="47"/>
      <c r="C6047" s="47"/>
      <c r="D6047" s="47"/>
      <c r="E6047" s="47"/>
      <c r="F6047" s="47"/>
      <c r="G6047" s="47"/>
      <c r="H6047" s="47"/>
      <c r="I6047" s="47"/>
    </row>
    <row r="6048" spans="1:9" x14ac:dyDescent="0.25">
      <c r="A6048" s="47"/>
      <c r="B6048" s="47"/>
      <c r="C6048" s="47"/>
      <c r="D6048" s="47"/>
      <c r="E6048" s="47"/>
      <c r="F6048" s="47"/>
      <c r="G6048" s="47"/>
      <c r="H6048" s="47"/>
      <c r="I6048" s="47"/>
    </row>
    <row r="6049" spans="1:9" x14ac:dyDescent="0.25">
      <c r="A6049" s="47"/>
      <c r="B6049" s="47"/>
      <c r="C6049" s="47"/>
      <c r="D6049" s="47"/>
      <c r="E6049" s="47"/>
      <c r="F6049" s="47"/>
      <c r="G6049" s="47"/>
      <c r="H6049" s="47"/>
      <c r="I6049" s="47"/>
    </row>
    <row r="6050" spans="1:9" x14ac:dyDescent="0.25">
      <c r="A6050" s="47"/>
      <c r="B6050" s="47"/>
      <c r="C6050" s="47"/>
      <c r="D6050" s="47"/>
      <c r="E6050" s="47"/>
      <c r="F6050" s="47"/>
      <c r="G6050" s="47"/>
      <c r="H6050" s="47"/>
      <c r="I6050" s="47"/>
    </row>
    <row r="6051" spans="1:9" x14ac:dyDescent="0.25">
      <c r="A6051" s="47"/>
      <c r="B6051" s="47"/>
      <c r="C6051" s="47"/>
      <c r="D6051" s="47"/>
      <c r="E6051" s="47"/>
      <c r="F6051" s="47"/>
      <c r="G6051" s="47"/>
      <c r="H6051" s="47"/>
      <c r="I6051" s="47"/>
    </row>
    <row r="6052" spans="1:9" x14ac:dyDescent="0.25">
      <c r="A6052" s="47"/>
      <c r="B6052" s="47"/>
      <c r="C6052" s="47"/>
      <c r="D6052" s="47"/>
      <c r="E6052" s="47"/>
      <c r="F6052" s="47"/>
      <c r="G6052" s="47"/>
      <c r="H6052" s="47"/>
      <c r="I6052" s="47"/>
    </row>
    <row r="6053" spans="1:9" x14ac:dyDescent="0.25">
      <c r="A6053" s="47"/>
      <c r="B6053" s="47"/>
      <c r="C6053" s="47"/>
      <c r="D6053" s="47"/>
      <c r="E6053" s="47"/>
      <c r="F6053" s="47"/>
      <c r="G6053" s="47"/>
      <c r="H6053" s="47"/>
      <c r="I6053" s="47"/>
    </row>
    <row r="6054" spans="1:9" x14ac:dyDescent="0.25">
      <c r="A6054" s="47"/>
      <c r="B6054" s="47"/>
      <c r="C6054" s="47"/>
      <c r="D6054" s="47"/>
      <c r="E6054" s="47"/>
      <c r="F6054" s="47"/>
      <c r="G6054" s="47"/>
      <c r="H6054" s="47"/>
      <c r="I6054" s="47"/>
    </row>
    <row r="6055" spans="1:9" x14ac:dyDescent="0.25">
      <c r="A6055" s="47"/>
      <c r="B6055" s="47"/>
      <c r="C6055" s="47"/>
      <c r="D6055" s="47"/>
      <c r="E6055" s="47"/>
      <c r="F6055" s="47"/>
      <c r="G6055" s="47"/>
      <c r="H6055" s="47"/>
      <c r="I6055" s="47"/>
    </row>
    <row r="6056" spans="1:9" x14ac:dyDescent="0.25">
      <c r="A6056" s="47"/>
      <c r="B6056" s="47"/>
      <c r="C6056" s="47"/>
      <c r="D6056" s="47"/>
      <c r="E6056" s="47"/>
      <c r="F6056" s="47"/>
      <c r="G6056" s="47"/>
      <c r="H6056" s="47"/>
      <c r="I6056" s="47"/>
    </row>
    <row r="6057" spans="1:9" x14ac:dyDescent="0.25">
      <c r="A6057" s="47"/>
      <c r="B6057" s="47"/>
      <c r="C6057" s="47"/>
      <c r="D6057" s="47"/>
      <c r="E6057" s="47"/>
      <c r="F6057" s="47"/>
      <c r="G6057" s="47"/>
      <c r="H6057" s="47"/>
      <c r="I6057" s="47"/>
    </row>
    <row r="6058" spans="1:9" x14ac:dyDescent="0.25">
      <c r="A6058" s="47"/>
      <c r="B6058" s="47"/>
      <c r="C6058" s="47"/>
      <c r="D6058" s="47"/>
      <c r="E6058" s="47"/>
      <c r="F6058" s="47"/>
      <c r="G6058" s="47"/>
      <c r="H6058" s="47"/>
      <c r="I6058" s="47"/>
    </row>
    <row r="6059" spans="1:9" x14ac:dyDescent="0.25">
      <c r="A6059" s="47"/>
      <c r="B6059" s="47"/>
      <c r="C6059" s="47"/>
      <c r="D6059" s="47"/>
      <c r="E6059" s="47"/>
      <c r="F6059" s="47"/>
      <c r="G6059" s="47"/>
      <c r="H6059" s="47"/>
      <c r="I6059" s="47"/>
    </row>
    <row r="6060" spans="1:9" x14ac:dyDescent="0.25">
      <c r="A6060" s="47"/>
      <c r="B6060" s="47"/>
      <c r="C6060" s="47"/>
      <c r="D6060" s="47"/>
      <c r="E6060" s="47"/>
      <c r="F6060" s="47"/>
      <c r="G6060" s="47"/>
      <c r="H6060" s="47"/>
      <c r="I6060" s="47"/>
    </row>
    <row r="6061" spans="1:9" x14ac:dyDescent="0.25">
      <c r="A6061" s="47"/>
      <c r="B6061" s="47"/>
      <c r="C6061" s="47"/>
      <c r="D6061" s="47"/>
      <c r="E6061" s="47"/>
      <c r="F6061" s="47"/>
      <c r="G6061" s="47"/>
      <c r="H6061" s="47"/>
      <c r="I6061" s="47"/>
    </row>
    <row r="6062" spans="1:9" x14ac:dyDescent="0.25">
      <c r="A6062" s="47"/>
      <c r="B6062" s="47"/>
      <c r="C6062" s="47"/>
      <c r="D6062" s="47"/>
      <c r="E6062" s="47"/>
      <c r="F6062" s="47"/>
      <c r="G6062" s="47"/>
      <c r="H6062" s="47"/>
      <c r="I6062" s="47"/>
    </row>
    <row r="6063" spans="1:9" x14ac:dyDescent="0.25">
      <c r="A6063" s="47"/>
      <c r="B6063" s="47"/>
      <c r="C6063" s="47"/>
      <c r="D6063" s="47"/>
      <c r="E6063" s="47"/>
      <c r="F6063" s="47"/>
      <c r="G6063" s="47"/>
      <c r="H6063" s="47"/>
      <c r="I6063" s="47"/>
    </row>
    <row r="6064" spans="1:9" x14ac:dyDescent="0.25">
      <c r="A6064" s="47"/>
      <c r="B6064" s="47"/>
      <c r="C6064" s="47"/>
      <c r="D6064" s="47"/>
      <c r="E6064" s="47"/>
      <c r="F6064" s="47"/>
      <c r="G6064" s="47"/>
      <c r="H6064" s="47"/>
      <c r="I6064" s="47"/>
    </row>
    <row r="6065" spans="1:9" x14ac:dyDescent="0.25">
      <c r="A6065" s="47"/>
      <c r="B6065" s="47"/>
      <c r="C6065" s="47"/>
      <c r="D6065" s="47"/>
      <c r="E6065" s="47"/>
      <c r="F6065" s="47"/>
      <c r="G6065" s="47"/>
      <c r="H6065" s="47"/>
      <c r="I6065" s="47"/>
    </row>
    <row r="6066" spans="1:9" x14ac:dyDescent="0.25">
      <c r="A6066" s="47"/>
      <c r="B6066" s="47"/>
      <c r="C6066" s="47"/>
      <c r="D6066" s="47"/>
      <c r="E6066" s="47"/>
      <c r="F6066" s="47"/>
      <c r="G6066" s="47"/>
      <c r="H6066" s="47"/>
      <c r="I6066" s="47"/>
    </row>
    <row r="6067" spans="1:9" x14ac:dyDescent="0.25">
      <c r="A6067" s="47"/>
      <c r="B6067" s="47"/>
      <c r="C6067" s="47"/>
      <c r="D6067" s="47"/>
      <c r="E6067" s="47"/>
      <c r="F6067" s="47"/>
      <c r="G6067" s="47"/>
      <c r="H6067" s="47"/>
      <c r="I6067" s="47"/>
    </row>
    <row r="6068" spans="1:9" x14ac:dyDescent="0.25">
      <c r="A6068" s="47"/>
      <c r="B6068" s="47"/>
      <c r="C6068" s="47"/>
      <c r="D6068" s="47"/>
      <c r="E6068" s="47"/>
      <c r="F6068" s="47"/>
      <c r="G6068" s="47"/>
      <c r="H6068" s="47"/>
      <c r="I6068" s="47"/>
    </row>
    <row r="6069" spans="1:9" x14ac:dyDescent="0.25">
      <c r="A6069" s="47"/>
      <c r="B6069" s="47"/>
      <c r="C6069" s="47"/>
      <c r="D6069" s="47"/>
      <c r="E6069" s="47"/>
      <c r="F6069" s="47"/>
      <c r="G6069" s="47"/>
      <c r="H6069" s="47"/>
      <c r="I6069" s="47"/>
    </row>
    <row r="6070" spans="1:9" x14ac:dyDescent="0.25">
      <c r="A6070" s="47"/>
      <c r="B6070" s="47"/>
      <c r="C6070" s="47"/>
      <c r="D6070" s="47"/>
      <c r="E6070" s="47"/>
      <c r="F6070" s="47"/>
      <c r="G6070" s="47"/>
      <c r="H6070" s="47"/>
      <c r="I6070" s="47"/>
    </row>
    <row r="6071" spans="1:9" x14ac:dyDescent="0.25">
      <c r="A6071" s="47"/>
      <c r="B6071" s="47"/>
      <c r="C6071" s="47"/>
      <c r="D6071" s="47"/>
      <c r="E6071" s="47"/>
      <c r="F6071" s="47"/>
      <c r="G6071" s="47"/>
      <c r="H6071" s="47"/>
      <c r="I6071" s="47"/>
    </row>
    <row r="6072" spans="1:9" x14ac:dyDescent="0.25">
      <c r="A6072" s="47"/>
      <c r="B6072" s="47"/>
      <c r="C6072" s="47"/>
      <c r="D6072" s="47"/>
      <c r="E6072" s="47"/>
      <c r="F6072" s="47"/>
      <c r="G6072" s="47"/>
      <c r="H6072" s="47"/>
      <c r="I6072" s="47"/>
    </row>
    <row r="6073" spans="1:9" x14ac:dyDescent="0.25">
      <c r="A6073" s="47"/>
      <c r="B6073" s="47"/>
      <c r="C6073" s="47"/>
      <c r="D6073" s="47"/>
      <c r="E6073" s="47"/>
      <c r="F6073" s="47"/>
      <c r="G6073" s="47"/>
      <c r="H6073" s="47"/>
      <c r="I6073" s="47"/>
    </row>
    <row r="6074" spans="1:9" x14ac:dyDescent="0.25">
      <c r="A6074" s="47"/>
      <c r="B6074" s="47"/>
      <c r="C6074" s="47"/>
      <c r="D6074" s="47"/>
      <c r="E6074" s="47"/>
      <c r="F6074" s="47"/>
      <c r="G6074" s="47"/>
      <c r="H6074" s="47"/>
      <c r="I6074" s="47"/>
    </row>
    <row r="6075" spans="1:9" x14ac:dyDescent="0.25">
      <c r="A6075" s="47"/>
      <c r="B6075" s="47"/>
      <c r="C6075" s="47"/>
      <c r="D6075" s="47"/>
      <c r="E6075" s="47"/>
      <c r="F6075" s="47"/>
      <c r="G6075" s="47"/>
      <c r="H6075" s="47"/>
      <c r="I6075" s="47"/>
    </row>
    <row r="6076" spans="1:9" x14ac:dyDescent="0.25">
      <c r="A6076" s="47"/>
      <c r="B6076" s="47"/>
      <c r="C6076" s="47"/>
      <c r="D6076" s="47"/>
      <c r="E6076" s="47"/>
      <c r="F6076" s="47"/>
      <c r="G6076" s="47"/>
      <c r="H6076" s="47"/>
      <c r="I6076" s="47"/>
    </row>
    <row r="6077" spans="1:9" x14ac:dyDescent="0.25">
      <c r="A6077" s="47"/>
      <c r="B6077" s="47"/>
      <c r="C6077" s="47"/>
      <c r="D6077" s="47"/>
      <c r="E6077" s="47"/>
      <c r="F6077" s="47"/>
      <c r="G6077" s="47"/>
      <c r="H6077" s="47"/>
      <c r="I6077" s="47"/>
    </row>
    <row r="6078" spans="1:9" x14ac:dyDescent="0.25">
      <c r="A6078" s="47"/>
      <c r="B6078" s="47"/>
      <c r="C6078" s="47"/>
      <c r="D6078" s="47"/>
      <c r="E6078" s="47"/>
      <c r="F6078" s="47"/>
      <c r="G6078" s="47"/>
      <c r="H6078" s="47"/>
      <c r="I6078" s="47"/>
    </row>
    <row r="6079" spans="1:9" x14ac:dyDescent="0.25">
      <c r="A6079" s="47"/>
      <c r="B6079" s="47"/>
      <c r="C6079" s="47"/>
      <c r="D6079" s="47"/>
      <c r="E6079" s="47"/>
      <c r="F6079" s="47"/>
      <c r="G6079" s="47"/>
      <c r="H6079" s="47"/>
      <c r="I6079" s="47"/>
    </row>
    <row r="6080" spans="1:9" x14ac:dyDescent="0.25">
      <c r="A6080" s="47"/>
      <c r="B6080" s="47"/>
      <c r="C6080" s="47"/>
      <c r="D6080" s="47"/>
      <c r="E6080" s="47"/>
      <c r="F6080" s="47"/>
      <c r="G6080" s="47"/>
      <c r="H6080" s="47"/>
      <c r="I6080" s="47"/>
    </row>
    <row r="6081" spans="1:9" x14ac:dyDescent="0.25">
      <c r="A6081" s="47"/>
      <c r="B6081" s="47"/>
      <c r="C6081" s="47"/>
      <c r="D6081" s="47"/>
      <c r="E6081" s="47"/>
      <c r="F6081" s="47"/>
      <c r="G6081" s="47"/>
      <c r="H6081" s="47"/>
      <c r="I6081" s="47"/>
    </row>
    <row r="6082" spans="1:9" x14ac:dyDescent="0.25">
      <c r="A6082" s="47"/>
      <c r="B6082" s="47"/>
      <c r="C6082" s="47"/>
      <c r="D6082" s="47"/>
      <c r="E6082" s="47"/>
      <c r="F6082" s="47"/>
      <c r="G6082" s="47"/>
      <c r="H6082" s="47"/>
      <c r="I6082" s="47"/>
    </row>
    <row r="6083" spans="1:9" x14ac:dyDescent="0.25">
      <c r="A6083" s="47"/>
      <c r="B6083" s="47"/>
      <c r="C6083" s="47"/>
      <c r="D6083" s="47"/>
      <c r="E6083" s="47"/>
      <c r="F6083" s="47"/>
      <c r="G6083" s="47"/>
      <c r="H6083" s="47"/>
      <c r="I6083" s="47"/>
    </row>
    <row r="6084" spans="1:9" x14ac:dyDescent="0.25">
      <c r="A6084" s="47"/>
      <c r="B6084" s="47"/>
      <c r="C6084" s="47"/>
      <c r="D6084" s="47"/>
      <c r="E6084" s="47"/>
      <c r="F6084" s="47"/>
      <c r="G6084" s="47"/>
      <c r="H6084" s="47"/>
      <c r="I6084" s="47"/>
    </row>
    <row r="6085" spans="1:9" x14ac:dyDescent="0.25">
      <c r="A6085" s="47"/>
      <c r="B6085" s="47"/>
      <c r="C6085" s="47"/>
      <c r="D6085" s="47"/>
      <c r="E6085" s="47"/>
      <c r="F6085" s="47"/>
      <c r="G6085" s="47"/>
      <c r="H6085" s="47"/>
      <c r="I6085" s="47"/>
    </row>
    <row r="6086" spans="1:9" x14ac:dyDescent="0.25">
      <c r="A6086" s="47"/>
      <c r="B6086" s="47"/>
      <c r="C6086" s="47"/>
      <c r="D6086" s="47"/>
      <c r="E6086" s="47"/>
      <c r="F6086" s="47"/>
      <c r="G6086" s="47"/>
      <c r="H6086" s="47"/>
      <c r="I6086" s="47"/>
    </row>
    <row r="6087" spans="1:9" x14ac:dyDescent="0.25">
      <c r="A6087" s="47"/>
      <c r="B6087" s="47"/>
      <c r="C6087" s="47"/>
      <c r="D6087" s="47"/>
      <c r="E6087" s="47"/>
      <c r="F6087" s="47"/>
      <c r="G6087" s="47"/>
      <c r="H6087" s="47"/>
      <c r="I6087" s="47"/>
    </row>
    <row r="6088" spans="1:9" x14ac:dyDescent="0.25">
      <c r="A6088" s="47"/>
      <c r="B6088" s="47"/>
      <c r="C6088" s="47"/>
      <c r="D6088" s="47"/>
      <c r="E6088" s="47"/>
      <c r="F6088" s="47"/>
      <c r="G6088" s="47"/>
      <c r="H6088" s="47"/>
      <c r="I6088" s="47"/>
    </row>
    <row r="6089" spans="1:9" x14ac:dyDescent="0.25">
      <c r="A6089" s="47"/>
      <c r="B6089" s="47"/>
      <c r="C6089" s="47"/>
      <c r="D6089" s="47"/>
      <c r="E6089" s="47"/>
      <c r="F6089" s="47"/>
      <c r="G6089" s="47"/>
      <c r="H6089" s="47"/>
      <c r="I6089" s="47"/>
    </row>
    <row r="6090" spans="1:9" x14ac:dyDescent="0.25">
      <c r="A6090" s="47"/>
      <c r="B6090" s="47"/>
      <c r="C6090" s="47"/>
      <c r="D6090" s="47"/>
      <c r="E6090" s="47"/>
      <c r="F6090" s="47"/>
      <c r="G6090" s="47"/>
      <c r="H6090" s="47"/>
      <c r="I6090" s="47"/>
    </row>
    <row r="6091" spans="1:9" x14ac:dyDescent="0.25">
      <c r="A6091" s="47"/>
      <c r="B6091" s="47"/>
      <c r="C6091" s="47"/>
      <c r="D6091" s="47"/>
      <c r="E6091" s="47"/>
      <c r="F6091" s="47"/>
      <c r="G6091" s="47"/>
      <c r="H6091" s="47"/>
      <c r="I6091" s="47"/>
    </row>
    <row r="6092" spans="1:9" x14ac:dyDescent="0.25">
      <c r="A6092" s="47"/>
      <c r="B6092" s="47"/>
      <c r="C6092" s="47"/>
      <c r="D6092" s="47"/>
      <c r="E6092" s="47"/>
      <c r="F6092" s="47"/>
      <c r="G6092" s="47"/>
      <c r="H6092" s="47"/>
      <c r="I6092" s="47"/>
    </row>
    <row r="6093" spans="1:9" x14ac:dyDescent="0.25">
      <c r="A6093" s="47"/>
      <c r="B6093" s="47"/>
      <c r="C6093" s="47"/>
      <c r="D6093" s="47"/>
      <c r="E6093" s="47"/>
      <c r="F6093" s="47"/>
      <c r="G6093" s="47"/>
      <c r="H6093" s="47"/>
      <c r="I6093" s="47"/>
    </row>
    <row r="6094" spans="1:9" x14ac:dyDescent="0.25">
      <c r="A6094" s="47"/>
      <c r="B6094" s="47"/>
      <c r="C6094" s="47"/>
      <c r="D6094" s="47"/>
      <c r="E6094" s="47"/>
      <c r="F6094" s="47"/>
      <c r="G6094" s="47"/>
      <c r="H6094" s="47"/>
      <c r="I6094" s="47"/>
    </row>
    <row r="6095" spans="1:9" x14ac:dyDescent="0.25">
      <c r="A6095" s="47"/>
      <c r="B6095" s="47"/>
      <c r="C6095" s="47"/>
      <c r="D6095" s="47"/>
      <c r="E6095" s="47"/>
      <c r="F6095" s="47"/>
      <c r="G6095" s="47"/>
      <c r="H6095" s="47"/>
      <c r="I6095" s="47"/>
    </row>
    <row r="6096" spans="1:9" x14ac:dyDescent="0.25">
      <c r="A6096" s="47"/>
      <c r="B6096" s="47"/>
      <c r="C6096" s="47"/>
      <c r="D6096" s="47"/>
      <c r="E6096" s="47"/>
      <c r="F6096" s="47"/>
      <c r="G6096" s="47"/>
      <c r="H6096" s="47"/>
      <c r="I6096" s="47"/>
    </row>
    <row r="6097" spans="1:9" x14ac:dyDescent="0.25">
      <c r="A6097" s="47"/>
      <c r="B6097" s="47"/>
      <c r="C6097" s="47"/>
      <c r="D6097" s="47"/>
      <c r="E6097" s="47"/>
      <c r="F6097" s="47"/>
      <c r="G6097" s="47"/>
      <c r="H6097" s="47"/>
      <c r="I6097" s="47"/>
    </row>
    <row r="6098" spans="1:9" x14ac:dyDescent="0.25">
      <c r="A6098" s="47"/>
      <c r="B6098" s="47"/>
      <c r="C6098" s="47"/>
      <c r="D6098" s="47"/>
      <c r="E6098" s="47"/>
      <c r="F6098" s="47"/>
      <c r="G6098" s="47"/>
      <c r="H6098" s="47"/>
      <c r="I6098" s="47"/>
    </row>
    <row r="6099" spans="1:9" x14ac:dyDescent="0.25">
      <c r="A6099" s="47"/>
      <c r="B6099" s="47"/>
      <c r="C6099" s="47"/>
      <c r="D6099" s="47"/>
      <c r="E6099" s="47"/>
      <c r="F6099" s="47"/>
      <c r="G6099" s="47"/>
      <c r="H6099" s="47"/>
      <c r="I6099" s="47"/>
    </row>
    <row r="6100" spans="1:9" x14ac:dyDescent="0.25">
      <c r="A6100" s="47"/>
      <c r="B6100" s="47"/>
      <c r="C6100" s="47"/>
      <c r="D6100" s="47"/>
      <c r="E6100" s="47"/>
      <c r="F6100" s="47"/>
      <c r="G6100" s="47"/>
      <c r="H6100" s="47"/>
      <c r="I6100" s="47"/>
    </row>
    <row r="6101" spans="1:9" x14ac:dyDescent="0.25">
      <c r="A6101" s="47"/>
      <c r="B6101" s="47"/>
      <c r="C6101" s="47"/>
      <c r="D6101" s="47"/>
      <c r="E6101" s="47"/>
      <c r="F6101" s="47"/>
      <c r="G6101" s="47"/>
      <c r="H6101" s="47"/>
      <c r="I6101" s="47"/>
    </row>
    <row r="6102" spans="1:9" x14ac:dyDescent="0.25">
      <c r="A6102" s="47"/>
      <c r="B6102" s="47"/>
      <c r="C6102" s="47"/>
      <c r="D6102" s="47"/>
      <c r="E6102" s="47"/>
      <c r="F6102" s="47"/>
      <c r="G6102" s="47"/>
      <c r="H6102" s="47"/>
      <c r="I6102" s="47"/>
    </row>
    <row r="6103" spans="1:9" x14ac:dyDescent="0.25">
      <c r="A6103" s="47"/>
      <c r="B6103" s="47"/>
      <c r="C6103" s="47"/>
      <c r="D6103" s="47"/>
      <c r="E6103" s="47"/>
      <c r="F6103" s="47"/>
      <c r="G6103" s="47"/>
      <c r="H6103" s="47"/>
      <c r="I6103" s="47"/>
    </row>
    <row r="6104" spans="1:9" x14ac:dyDescent="0.25">
      <c r="A6104" s="47"/>
      <c r="B6104" s="47"/>
      <c r="C6104" s="47"/>
      <c r="D6104" s="47"/>
      <c r="E6104" s="47"/>
      <c r="F6104" s="47"/>
      <c r="G6104" s="47"/>
      <c r="H6104" s="47"/>
      <c r="I6104" s="47"/>
    </row>
    <row r="6105" spans="1:9" x14ac:dyDescent="0.25">
      <c r="A6105" s="47"/>
      <c r="B6105" s="47"/>
      <c r="C6105" s="47"/>
      <c r="D6105" s="47"/>
      <c r="E6105" s="47"/>
      <c r="F6105" s="47"/>
      <c r="G6105" s="47"/>
      <c r="H6105" s="47"/>
      <c r="I6105" s="47"/>
    </row>
    <row r="6106" spans="1:9" x14ac:dyDescent="0.25">
      <c r="A6106" s="47"/>
      <c r="B6106" s="47"/>
      <c r="C6106" s="47"/>
      <c r="D6106" s="47"/>
      <c r="E6106" s="47"/>
      <c r="F6106" s="47"/>
      <c r="G6106" s="47"/>
      <c r="H6106" s="47"/>
      <c r="I6106" s="47"/>
    </row>
    <row r="6107" spans="1:9" x14ac:dyDescent="0.25">
      <c r="A6107" s="47"/>
      <c r="B6107" s="47"/>
      <c r="C6107" s="47"/>
      <c r="D6107" s="47"/>
      <c r="E6107" s="47"/>
      <c r="F6107" s="47"/>
      <c r="G6107" s="47"/>
      <c r="H6107" s="47"/>
      <c r="I6107" s="47"/>
    </row>
    <row r="6108" spans="1:9" x14ac:dyDescent="0.25">
      <c r="A6108" s="47"/>
      <c r="B6108" s="47"/>
      <c r="C6108" s="47"/>
      <c r="D6108" s="47"/>
      <c r="E6108" s="47"/>
      <c r="F6108" s="47"/>
      <c r="G6108" s="47"/>
      <c r="H6108" s="47"/>
      <c r="I6108" s="47"/>
    </row>
    <row r="6109" spans="1:9" x14ac:dyDescent="0.25">
      <c r="A6109" s="47"/>
      <c r="B6109" s="47"/>
      <c r="C6109" s="47"/>
      <c r="D6109" s="47"/>
      <c r="E6109" s="47"/>
      <c r="F6109" s="47"/>
      <c r="G6109" s="47"/>
      <c r="H6109" s="47"/>
      <c r="I6109" s="47"/>
    </row>
    <row r="6110" spans="1:9" x14ac:dyDescent="0.25">
      <c r="A6110" s="47"/>
      <c r="B6110" s="47"/>
      <c r="C6110" s="47"/>
      <c r="D6110" s="47"/>
      <c r="E6110" s="47"/>
      <c r="F6110" s="47"/>
      <c r="G6110" s="47"/>
      <c r="H6110" s="47"/>
      <c r="I6110" s="47"/>
    </row>
    <row r="6111" spans="1:9" x14ac:dyDescent="0.25">
      <c r="A6111" s="47"/>
      <c r="B6111" s="47"/>
      <c r="C6111" s="47"/>
      <c r="D6111" s="47"/>
      <c r="E6111" s="47"/>
      <c r="F6111" s="47"/>
      <c r="G6111" s="47"/>
      <c r="H6111" s="47"/>
      <c r="I6111" s="47"/>
    </row>
    <row r="6112" spans="1:9" x14ac:dyDescent="0.25">
      <c r="A6112" s="47"/>
      <c r="B6112" s="47"/>
      <c r="C6112" s="47"/>
      <c r="D6112" s="47"/>
      <c r="E6112" s="47"/>
      <c r="F6112" s="47"/>
      <c r="G6112" s="47"/>
      <c r="H6112" s="47"/>
      <c r="I6112" s="47"/>
    </row>
    <row r="6113" spans="1:9" x14ac:dyDescent="0.25">
      <c r="A6113" s="47"/>
      <c r="B6113" s="47"/>
      <c r="C6113" s="47"/>
      <c r="D6113" s="47"/>
      <c r="E6113" s="47"/>
      <c r="F6113" s="47"/>
      <c r="G6113" s="47"/>
      <c r="H6113" s="47"/>
      <c r="I6113" s="47"/>
    </row>
    <row r="6114" spans="1:9" x14ac:dyDescent="0.25">
      <c r="A6114" s="47"/>
      <c r="B6114" s="47"/>
      <c r="C6114" s="47"/>
      <c r="D6114" s="47"/>
      <c r="E6114" s="47"/>
      <c r="F6114" s="47"/>
      <c r="G6114" s="47"/>
      <c r="H6114" s="47"/>
      <c r="I6114" s="47"/>
    </row>
    <row r="6115" spans="1:9" x14ac:dyDescent="0.25">
      <c r="A6115" s="47"/>
      <c r="B6115" s="47"/>
      <c r="C6115" s="47"/>
      <c r="D6115" s="47"/>
      <c r="E6115" s="47"/>
      <c r="F6115" s="47"/>
      <c r="G6115" s="47"/>
      <c r="H6115" s="47"/>
      <c r="I6115" s="47"/>
    </row>
    <row r="6116" spans="1:9" x14ac:dyDescent="0.25">
      <c r="A6116" s="47"/>
      <c r="B6116" s="47"/>
      <c r="C6116" s="47"/>
      <c r="D6116" s="47"/>
      <c r="E6116" s="47"/>
      <c r="F6116" s="47"/>
      <c r="G6116" s="47"/>
      <c r="H6116" s="47"/>
      <c r="I6116" s="47"/>
    </row>
    <row r="6117" spans="1:9" x14ac:dyDescent="0.25">
      <c r="A6117" s="47"/>
      <c r="B6117" s="47"/>
      <c r="C6117" s="47"/>
      <c r="D6117" s="47"/>
      <c r="E6117" s="47"/>
      <c r="F6117" s="47"/>
      <c r="G6117" s="47"/>
      <c r="H6117" s="47"/>
      <c r="I6117" s="47"/>
    </row>
    <row r="6118" spans="1:9" x14ac:dyDescent="0.25">
      <c r="A6118" s="47"/>
      <c r="B6118" s="47"/>
      <c r="C6118" s="47"/>
      <c r="D6118" s="47"/>
      <c r="E6118" s="47"/>
      <c r="F6118" s="47"/>
      <c r="G6118" s="47"/>
      <c r="H6118" s="47"/>
      <c r="I6118" s="47"/>
    </row>
    <row r="6119" spans="1:9" x14ac:dyDescent="0.25">
      <c r="A6119" s="47"/>
      <c r="B6119" s="47"/>
      <c r="C6119" s="47"/>
      <c r="D6119" s="47"/>
      <c r="E6119" s="47"/>
      <c r="F6119" s="47"/>
      <c r="G6119" s="47"/>
      <c r="H6119" s="47"/>
      <c r="I6119" s="47"/>
    </row>
    <row r="6120" spans="1:9" x14ac:dyDescent="0.25">
      <c r="A6120" s="47"/>
      <c r="B6120" s="47"/>
      <c r="C6120" s="47"/>
      <c r="D6120" s="47"/>
      <c r="E6120" s="47"/>
      <c r="F6120" s="47"/>
      <c r="G6120" s="47"/>
      <c r="H6120" s="47"/>
      <c r="I6120" s="47"/>
    </row>
    <row r="6121" spans="1:9" x14ac:dyDescent="0.25">
      <c r="A6121" s="47"/>
      <c r="B6121" s="47"/>
      <c r="C6121" s="47"/>
      <c r="D6121" s="47"/>
      <c r="E6121" s="47"/>
      <c r="F6121" s="47"/>
      <c r="G6121" s="47"/>
      <c r="H6121" s="47"/>
      <c r="I6121" s="47"/>
    </row>
    <row r="6122" spans="1:9" x14ac:dyDescent="0.25">
      <c r="A6122" s="47"/>
      <c r="B6122" s="47"/>
      <c r="C6122" s="47"/>
      <c r="D6122" s="47"/>
      <c r="E6122" s="47"/>
      <c r="F6122" s="47"/>
      <c r="G6122" s="47"/>
      <c r="H6122" s="47"/>
      <c r="I6122" s="47"/>
    </row>
    <row r="6123" spans="1:9" x14ac:dyDescent="0.25">
      <c r="A6123" s="47"/>
      <c r="B6123" s="47"/>
      <c r="C6123" s="47"/>
      <c r="D6123" s="47"/>
      <c r="E6123" s="47"/>
      <c r="F6123" s="47"/>
      <c r="G6123" s="47"/>
      <c r="H6123" s="47"/>
      <c r="I6123" s="47"/>
    </row>
    <row r="6124" spans="1:9" x14ac:dyDescent="0.25">
      <c r="A6124" s="47"/>
      <c r="B6124" s="47"/>
      <c r="C6124" s="47"/>
      <c r="D6124" s="47"/>
      <c r="E6124" s="47"/>
      <c r="F6124" s="47"/>
      <c r="G6124" s="47"/>
      <c r="H6124" s="47"/>
      <c r="I6124" s="47"/>
    </row>
    <row r="6125" spans="1:9" x14ac:dyDescent="0.25">
      <c r="A6125" s="47"/>
      <c r="B6125" s="47"/>
      <c r="C6125" s="47"/>
      <c r="D6125" s="47"/>
      <c r="E6125" s="47"/>
      <c r="F6125" s="47"/>
      <c r="G6125" s="47"/>
      <c r="H6125" s="47"/>
      <c r="I6125" s="47"/>
    </row>
    <row r="6126" spans="1:9" x14ac:dyDescent="0.25">
      <c r="A6126" s="47"/>
      <c r="B6126" s="47"/>
      <c r="C6126" s="47"/>
      <c r="D6126" s="47"/>
      <c r="E6126" s="47"/>
      <c r="F6126" s="47"/>
      <c r="G6126" s="47"/>
      <c r="H6126" s="47"/>
      <c r="I6126" s="47"/>
    </row>
    <row r="6127" spans="1:9" x14ac:dyDescent="0.25">
      <c r="A6127" s="47"/>
      <c r="B6127" s="47"/>
      <c r="C6127" s="47"/>
      <c r="D6127" s="47"/>
      <c r="E6127" s="47"/>
      <c r="F6127" s="47"/>
      <c r="G6127" s="47"/>
      <c r="H6127" s="47"/>
      <c r="I6127" s="47"/>
    </row>
    <row r="6128" spans="1:9" x14ac:dyDescent="0.25">
      <c r="A6128" s="47"/>
      <c r="B6128" s="47"/>
      <c r="C6128" s="47"/>
      <c r="D6128" s="47"/>
      <c r="E6128" s="47"/>
      <c r="F6128" s="47"/>
      <c r="G6128" s="47"/>
      <c r="H6128" s="47"/>
      <c r="I6128" s="47"/>
    </row>
    <row r="6129" spans="1:9" x14ac:dyDescent="0.25">
      <c r="A6129" s="47"/>
      <c r="B6129" s="47"/>
      <c r="C6129" s="47"/>
      <c r="D6129" s="47"/>
      <c r="E6129" s="47"/>
      <c r="F6129" s="47"/>
      <c r="G6129" s="47"/>
      <c r="H6129" s="47"/>
      <c r="I6129" s="47"/>
    </row>
    <row r="6130" spans="1:9" x14ac:dyDescent="0.25">
      <c r="A6130" s="47"/>
      <c r="B6130" s="47"/>
      <c r="C6130" s="47"/>
      <c r="D6130" s="47"/>
      <c r="E6130" s="47"/>
      <c r="F6130" s="47"/>
      <c r="G6130" s="47"/>
      <c r="H6130" s="47"/>
      <c r="I6130" s="47"/>
    </row>
    <row r="6131" spans="1:9" x14ac:dyDescent="0.25">
      <c r="A6131" s="47"/>
      <c r="B6131" s="47"/>
      <c r="C6131" s="47"/>
      <c r="D6131" s="47"/>
      <c r="E6131" s="47"/>
      <c r="F6131" s="47"/>
      <c r="G6131" s="47"/>
      <c r="H6131" s="47"/>
      <c r="I6131" s="47"/>
    </row>
    <row r="6132" spans="1:9" x14ac:dyDescent="0.25">
      <c r="A6132" s="47"/>
      <c r="B6132" s="47"/>
      <c r="C6132" s="47"/>
      <c r="D6132" s="47"/>
      <c r="E6132" s="47"/>
      <c r="F6132" s="47"/>
      <c r="G6132" s="47"/>
      <c r="H6132" s="47"/>
      <c r="I6132" s="47"/>
    </row>
    <row r="6133" spans="1:9" x14ac:dyDescent="0.25">
      <c r="A6133" s="47"/>
      <c r="B6133" s="47"/>
      <c r="C6133" s="47"/>
      <c r="D6133" s="47"/>
      <c r="E6133" s="47"/>
      <c r="F6133" s="47"/>
      <c r="G6133" s="47"/>
      <c r="H6133" s="47"/>
      <c r="I6133" s="47"/>
    </row>
    <row r="6134" spans="1:9" x14ac:dyDescent="0.25">
      <c r="A6134" s="47"/>
      <c r="B6134" s="47"/>
      <c r="C6134" s="47"/>
      <c r="D6134" s="47"/>
      <c r="E6134" s="47"/>
      <c r="F6134" s="47"/>
      <c r="G6134" s="47"/>
      <c r="H6134" s="47"/>
      <c r="I6134" s="47"/>
    </row>
    <row r="6135" spans="1:9" x14ac:dyDescent="0.25">
      <c r="A6135" s="47"/>
      <c r="B6135" s="47"/>
      <c r="C6135" s="47"/>
      <c r="D6135" s="47"/>
      <c r="E6135" s="47"/>
      <c r="F6135" s="47"/>
      <c r="G6135" s="47"/>
      <c r="H6135" s="47"/>
      <c r="I6135" s="47"/>
    </row>
    <row r="6136" spans="1:9" x14ac:dyDescent="0.25">
      <c r="A6136" s="47"/>
      <c r="B6136" s="47"/>
      <c r="C6136" s="47"/>
      <c r="D6136" s="47"/>
      <c r="E6136" s="47"/>
      <c r="F6136" s="47"/>
      <c r="G6136" s="47"/>
      <c r="H6136" s="47"/>
      <c r="I6136" s="47"/>
    </row>
    <row r="6137" spans="1:9" x14ac:dyDescent="0.25">
      <c r="A6137" s="47"/>
      <c r="B6137" s="47"/>
      <c r="C6137" s="47"/>
      <c r="D6137" s="47"/>
      <c r="E6137" s="47"/>
      <c r="F6137" s="47"/>
      <c r="G6137" s="47"/>
      <c r="H6137" s="47"/>
      <c r="I6137" s="47"/>
    </row>
    <row r="6138" spans="1:9" x14ac:dyDescent="0.25">
      <c r="A6138" s="47"/>
      <c r="B6138" s="47"/>
      <c r="C6138" s="47"/>
      <c r="D6138" s="47"/>
      <c r="E6138" s="47"/>
      <c r="F6138" s="47"/>
      <c r="G6138" s="47"/>
      <c r="H6138" s="47"/>
      <c r="I6138" s="47"/>
    </row>
    <row r="6139" spans="1:9" x14ac:dyDescent="0.25">
      <c r="A6139" s="47"/>
      <c r="B6139" s="47"/>
      <c r="C6139" s="47"/>
      <c r="D6139" s="47"/>
      <c r="E6139" s="47"/>
      <c r="F6139" s="47"/>
      <c r="G6139" s="47"/>
      <c r="H6139" s="47"/>
      <c r="I6139" s="47"/>
    </row>
    <row r="6140" spans="1:9" x14ac:dyDescent="0.25">
      <c r="A6140" s="47"/>
      <c r="B6140" s="47"/>
      <c r="C6140" s="47"/>
      <c r="D6140" s="47"/>
      <c r="E6140" s="47"/>
      <c r="F6140" s="47"/>
      <c r="G6140" s="47"/>
      <c r="H6140" s="47"/>
      <c r="I6140" s="47"/>
    </row>
    <row r="6141" spans="1:9" x14ac:dyDescent="0.25">
      <c r="A6141" s="47"/>
      <c r="B6141" s="47"/>
      <c r="C6141" s="47"/>
      <c r="D6141" s="47"/>
      <c r="E6141" s="47"/>
      <c r="F6141" s="47"/>
      <c r="G6141" s="47"/>
      <c r="H6141" s="47"/>
      <c r="I6141" s="47"/>
    </row>
    <row r="6142" spans="1:9" x14ac:dyDescent="0.25">
      <c r="A6142" s="47"/>
      <c r="B6142" s="47"/>
      <c r="C6142" s="47"/>
      <c r="D6142" s="47"/>
      <c r="E6142" s="47"/>
      <c r="F6142" s="47"/>
      <c r="G6142" s="47"/>
      <c r="H6142" s="47"/>
      <c r="I6142" s="47"/>
    </row>
    <row r="6143" spans="1:9" x14ac:dyDescent="0.25">
      <c r="A6143" s="47"/>
      <c r="B6143" s="47"/>
      <c r="C6143" s="47"/>
      <c r="D6143" s="47"/>
      <c r="E6143" s="47"/>
      <c r="F6143" s="47"/>
      <c r="G6143" s="47"/>
      <c r="H6143" s="47"/>
      <c r="I6143" s="47"/>
    </row>
    <row r="6144" spans="1:9" x14ac:dyDescent="0.25">
      <c r="A6144" s="47"/>
      <c r="B6144" s="47"/>
      <c r="C6144" s="47"/>
      <c r="D6144" s="47"/>
      <c r="E6144" s="47"/>
      <c r="F6144" s="47"/>
      <c r="G6144" s="47"/>
      <c r="H6144" s="47"/>
      <c r="I6144" s="47"/>
    </row>
    <row r="6145" spans="1:9" x14ac:dyDescent="0.25">
      <c r="A6145" s="47"/>
      <c r="B6145" s="47"/>
      <c r="C6145" s="47"/>
      <c r="D6145" s="47"/>
      <c r="E6145" s="47"/>
      <c r="F6145" s="47"/>
      <c r="G6145" s="47"/>
      <c r="H6145" s="47"/>
      <c r="I6145" s="47"/>
    </row>
    <row r="6146" spans="1:9" x14ac:dyDescent="0.25">
      <c r="A6146" s="47"/>
      <c r="B6146" s="47"/>
      <c r="C6146" s="47"/>
      <c r="D6146" s="47"/>
      <c r="E6146" s="47"/>
      <c r="F6146" s="47"/>
      <c r="G6146" s="47"/>
      <c r="H6146" s="47"/>
      <c r="I6146" s="47"/>
    </row>
    <row r="6147" spans="1:9" x14ac:dyDescent="0.25">
      <c r="A6147" s="47"/>
      <c r="B6147" s="47"/>
      <c r="C6147" s="47"/>
      <c r="D6147" s="47"/>
      <c r="E6147" s="47"/>
      <c r="F6147" s="47"/>
      <c r="G6147" s="47"/>
      <c r="H6147" s="47"/>
      <c r="I6147" s="47"/>
    </row>
    <row r="6148" spans="1:9" x14ac:dyDescent="0.25">
      <c r="A6148" s="47"/>
      <c r="B6148" s="47"/>
      <c r="C6148" s="47"/>
      <c r="D6148" s="47"/>
      <c r="E6148" s="47"/>
      <c r="F6148" s="47"/>
      <c r="G6148" s="47"/>
      <c r="H6148" s="47"/>
      <c r="I6148" s="47"/>
    </row>
    <row r="6149" spans="1:9" x14ac:dyDescent="0.25">
      <c r="A6149" s="47"/>
      <c r="B6149" s="47"/>
      <c r="C6149" s="47"/>
      <c r="D6149" s="47"/>
      <c r="E6149" s="47"/>
      <c r="F6149" s="47"/>
      <c r="G6149" s="47"/>
      <c r="H6149" s="47"/>
      <c r="I6149" s="47"/>
    </row>
    <row r="6150" spans="1:9" x14ac:dyDescent="0.25">
      <c r="A6150" s="47"/>
      <c r="B6150" s="47"/>
      <c r="C6150" s="47"/>
      <c r="D6150" s="47"/>
      <c r="E6150" s="47"/>
      <c r="F6150" s="47"/>
      <c r="G6150" s="47"/>
      <c r="H6150" s="47"/>
      <c r="I6150" s="47"/>
    </row>
    <row r="6151" spans="1:9" x14ac:dyDescent="0.25">
      <c r="A6151" s="47"/>
      <c r="B6151" s="47"/>
      <c r="C6151" s="47"/>
      <c r="D6151" s="47"/>
      <c r="E6151" s="47"/>
      <c r="F6151" s="47"/>
      <c r="G6151" s="47"/>
      <c r="H6151" s="47"/>
      <c r="I6151" s="47"/>
    </row>
    <row r="6152" spans="1:9" x14ac:dyDescent="0.25">
      <c r="A6152" s="47"/>
      <c r="B6152" s="47"/>
      <c r="C6152" s="47"/>
      <c r="D6152" s="47"/>
      <c r="E6152" s="47"/>
      <c r="F6152" s="47"/>
      <c r="G6152" s="47"/>
      <c r="H6152" s="47"/>
      <c r="I6152" s="47"/>
    </row>
    <row r="6153" spans="1:9" x14ac:dyDescent="0.25">
      <c r="A6153" s="47"/>
      <c r="B6153" s="47"/>
      <c r="C6153" s="47"/>
      <c r="D6153" s="47"/>
      <c r="E6153" s="47"/>
      <c r="F6153" s="47"/>
      <c r="G6153" s="47"/>
      <c r="H6153" s="47"/>
      <c r="I6153" s="47"/>
    </row>
    <row r="6154" spans="1:9" x14ac:dyDescent="0.25">
      <c r="A6154" s="47"/>
      <c r="B6154" s="47"/>
      <c r="C6154" s="47"/>
      <c r="D6154" s="47"/>
      <c r="E6154" s="47"/>
      <c r="F6154" s="47"/>
      <c r="G6154" s="47"/>
      <c r="H6154" s="47"/>
      <c r="I6154" s="47"/>
    </row>
    <row r="6155" spans="1:9" x14ac:dyDescent="0.25">
      <c r="A6155" s="47"/>
      <c r="B6155" s="47"/>
      <c r="C6155" s="47"/>
      <c r="D6155" s="47"/>
      <c r="E6155" s="47"/>
      <c r="F6155" s="47"/>
      <c r="G6155" s="47"/>
      <c r="H6155" s="47"/>
      <c r="I6155" s="47"/>
    </row>
    <row r="6156" spans="1:9" x14ac:dyDescent="0.25">
      <c r="A6156" s="47"/>
      <c r="B6156" s="47"/>
      <c r="C6156" s="47"/>
      <c r="D6156" s="47"/>
      <c r="E6156" s="47"/>
      <c r="F6156" s="47"/>
      <c r="G6156" s="47"/>
      <c r="H6156" s="47"/>
      <c r="I6156" s="47"/>
    </row>
    <row r="6157" spans="1:9" x14ac:dyDescent="0.25">
      <c r="A6157" s="47"/>
      <c r="B6157" s="47"/>
      <c r="C6157" s="47"/>
      <c r="D6157" s="47"/>
      <c r="E6157" s="47"/>
      <c r="F6157" s="47"/>
      <c r="G6157" s="47"/>
      <c r="H6157" s="47"/>
      <c r="I6157" s="47"/>
    </row>
    <row r="6158" spans="1:9" x14ac:dyDescent="0.25">
      <c r="A6158" s="47"/>
      <c r="B6158" s="47"/>
      <c r="C6158" s="47"/>
      <c r="D6158" s="47"/>
      <c r="E6158" s="47"/>
      <c r="F6158" s="47"/>
      <c r="G6158" s="47"/>
      <c r="H6158" s="47"/>
      <c r="I6158" s="47"/>
    </row>
    <row r="6159" spans="1:9" x14ac:dyDescent="0.25">
      <c r="A6159" s="47"/>
      <c r="B6159" s="47"/>
      <c r="C6159" s="47"/>
      <c r="D6159" s="47"/>
      <c r="E6159" s="47"/>
      <c r="F6159" s="47"/>
      <c r="G6159" s="47"/>
      <c r="H6159" s="47"/>
      <c r="I6159" s="47"/>
    </row>
    <row r="6160" spans="1:9" x14ac:dyDescent="0.25">
      <c r="A6160" s="47"/>
      <c r="B6160" s="47"/>
      <c r="C6160" s="47"/>
      <c r="D6160" s="47"/>
      <c r="E6160" s="47"/>
      <c r="F6160" s="47"/>
      <c r="G6160" s="47"/>
      <c r="H6160" s="47"/>
      <c r="I6160" s="47"/>
    </row>
    <row r="6161" spans="1:9" x14ac:dyDescent="0.25">
      <c r="A6161" s="47"/>
      <c r="B6161" s="47"/>
      <c r="C6161" s="47"/>
      <c r="D6161" s="47"/>
      <c r="E6161" s="47"/>
      <c r="F6161" s="47"/>
      <c r="G6161" s="47"/>
      <c r="H6161" s="47"/>
      <c r="I6161" s="47"/>
    </row>
    <row r="6162" spans="1:9" x14ac:dyDescent="0.25">
      <c r="A6162" s="47"/>
      <c r="B6162" s="47"/>
      <c r="C6162" s="47"/>
      <c r="D6162" s="47"/>
      <c r="E6162" s="47"/>
      <c r="F6162" s="47"/>
      <c r="G6162" s="47"/>
      <c r="H6162" s="47"/>
      <c r="I6162" s="47"/>
    </row>
    <row r="6163" spans="1:9" x14ac:dyDescent="0.25">
      <c r="A6163" s="47"/>
      <c r="B6163" s="47"/>
      <c r="C6163" s="47"/>
      <c r="D6163" s="47"/>
      <c r="E6163" s="47"/>
      <c r="F6163" s="47"/>
      <c r="G6163" s="47"/>
      <c r="H6163" s="47"/>
      <c r="I6163" s="47"/>
    </row>
    <row r="6164" spans="1:9" x14ac:dyDescent="0.25">
      <c r="A6164" s="47"/>
      <c r="B6164" s="47"/>
      <c r="C6164" s="47"/>
      <c r="D6164" s="47"/>
      <c r="E6164" s="47"/>
      <c r="F6164" s="47"/>
      <c r="G6164" s="47"/>
      <c r="H6164" s="47"/>
      <c r="I6164" s="47"/>
    </row>
    <row r="6165" spans="1:9" x14ac:dyDescent="0.25">
      <c r="A6165" s="47"/>
      <c r="B6165" s="47"/>
      <c r="C6165" s="47"/>
      <c r="D6165" s="47"/>
      <c r="E6165" s="47"/>
      <c r="F6165" s="47"/>
      <c r="G6165" s="47"/>
      <c r="H6165" s="47"/>
      <c r="I6165" s="47"/>
    </row>
    <row r="6166" spans="1:9" x14ac:dyDescent="0.25">
      <c r="A6166" s="47"/>
      <c r="B6166" s="47"/>
      <c r="C6166" s="47"/>
      <c r="D6166" s="47"/>
      <c r="E6166" s="47"/>
      <c r="F6166" s="47"/>
      <c r="G6166" s="47"/>
      <c r="H6166" s="47"/>
      <c r="I6166" s="47"/>
    </row>
    <row r="6167" spans="1:9" x14ac:dyDescent="0.25">
      <c r="A6167" s="47"/>
      <c r="B6167" s="47"/>
      <c r="C6167" s="47"/>
      <c r="D6167" s="47"/>
      <c r="E6167" s="47"/>
      <c r="F6167" s="47"/>
      <c r="G6167" s="47"/>
      <c r="H6167" s="47"/>
      <c r="I6167" s="47"/>
    </row>
    <row r="6168" spans="1:9" x14ac:dyDescent="0.25">
      <c r="A6168" s="47"/>
      <c r="B6168" s="47"/>
      <c r="C6168" s="47"/>
      <c r="D6168" s="47"/>
      <c r="E6168" s="47"/>
      <c r="F6168" s="47"/>
      <c r="G6168" s="47"/>
      <c r="H6168" s="47"/>
      <c r="I6168" s="47"/>
    </row>
    <row r="6169" spans="1:9" x14ac:dyDescent="0.25">
      <c r="A6169" s="47"/>
      <c r="B6169" s="47"/>
      <c r="C6169" s="47"/>
      <c r="D6169" s="47"/>
      <c r="E6169" s="47"/>
      <c r="F6169" s="47"/>
      <c r="G6169" s="47"/>
      <c r="H6169" s="47"/>
      <c r="I6169" s="47"/>
    </row>
    <row r="6170" spans="1:9" x14ac:dyDescent="0.25">
      <c r="A6170" s="47"/>
      <c r="B6170" s="47"/>
      <c r="C6170" s="47"/>
      <c r="D6170" s="47"/>
      <c r="E6170" s="47"/>
      <c r="F6170" s="47"/>
      <c r="G6170" s="47"/>
      <c r="H6170" s="47"/>
      <c r="I6170" s="47"/>
    </row>
    <row r="6171" spans="1:9" x14ac:dyDescent="0.25">
      <c r="A6171" s="47"/>
      <c r="B6171" s="47"/>
      <c r="C6171" s="47"/>
      <c r="D6171" s="47"/>
      <c r="E6171" s="47"/>
      <c r="F6171" s="47"/>
      <c r="G6171" s="47"/>
      <c r="H6171" s="47"/>
      <c r="I6171" s="47"/>
    </row>
    <row r="6172" spans="1:9" x14ac:dyDescent="0.25">
      <c r="A6172" s="47"/>
      <c r="B6172" s="47"/>
      <c r="C6172" s="47"/>
      <c r="D6172" s="47"/>
      <c r="E6172" s="47"/>
      <c r="F6172" s="47"/>
      <c r="G6172" s="47"/>
      <c r="H6172" s="47"/>
      <c r="I6172" s="47"/>
    </row>
    <row r="6173" spans="1:9" x14ac:dyDescent="0.25">
      <c r="A6173" s="47"/>
      <c r="B6173" s="47"/>
      <c r="C6173" s="47"/>
      <c r="D6173" s="47"/>
      <c r="E6173" s="47"/>
      <c r="F6173" s="47"/>
      <c r="G6173" s="47"/>
      <c r="H6173" s="47"/>
      <c r="I6173" s="47"/>
    </row>
    <row r="6174" spans="1:9" x14ac:dyDescent="0.25">
      <c r="A6174" s="47"/>
      <c r="B6174" s="47"/>
      <c r="C6174" s="47"/>
      <c r="D6174" s="47"/>
      <c r="E6174" s="47"/>
      <c r="F6174" s="47"/>
      <c r="G6174" s="47"/>
      <c r="H6174" s="47"/>
      <c r="I6174" s="47"/>
    </row>
    <row r="6175" spans="1:9" x14ac:dyDescent="0.25">
      <c r="A6175" s="47"/>
      <c r="B6175" s="47"/>
      <c r="C6175" s="47"/>
      <c r="D6175" s="47"/>
      <c r="E6175" s="47"/>
      <c r="F6175" s="47"/>
      <c r="G6175" s="47"/>
      <c r="H6175" s="47"/>
      <c r="I6175" s="47"/>
    </row>
    <row r="6176" spans="1:9" x14ac:dyDescent="0.25">
      <c r="A6176" s="47"/>
      <c r="B6176" s="47"/>
      <c r="C6176" s="47"/>
      <c r="D6176" s="47"/>
      <c r="E6176" s="47"/>
      <c r="F6176" s="47"/>
      <c r="G6176" s="47"/>
      <c r="H6176" s="47"/>
      <c r="I6176" s="47"/>
    </row>
    <row r="6177" spans="1:9" x14ac:dyDescent="0.25">
      <c r="A6177" s="47"/>
      <c r="B6177" s="47"/>
      <c r="C6177" s="47"/>
      <c r="D6177" s="47"/>
      <c r="E6177" s="47"/>
      <c r="F6177" s="47"/>
      <c r="G6177" s="47"/>
      <c r="H6177" s="47"/>
      <c r="I6177" s="47"/>
    </row>
    <row r="6178" spans="1:9" x14ac:dyDescent="0.25">
      <c r="A6178" s="47"/>
      <c r="B6178" s="47"/>
      <c r="C6178" s="47"/>
      <c r="D6178" s="47"/>
      <c r="E6178" s="47"/>
      <c r="F6178" s="47"/>
      <c r="G6178" s="47"/>
      <c r="H6178" s="47"/>
      <c r="I6178" s="47"/>
    </row>
    <row r="6179" spans="1:9" x14ac:dyDescent="0.25">
      <c r="A6179" s="47"/>
      <c r="B6179" s="47"/>
      <c r="C6179" s="47"/>
      <c r="D6179" s="47"/>
      <c r="E6179" s="47"/>
      <c r="F6179" s="47"/>
      <c r="G6179" s="47"/>
      <c r="H6179" s="47"/>
      <c r="I6179" s="47"/>
    </row>
    <row r="6180" spans="1:9" x14ac:dyDescent="0.25">
      <c r="A6180" s="47"/>
      <c r="B6180" s="47"/>
      <c r="C6180" s="47"/>
      <c r="D6180" s="47"/>
      <c r="E6180" s="47"/>
      <c r="F6180" s="47"/>
      <c r="G6180" s="47"/>
      <c r="H6180" s="47"/>
      <c r="I6180" s="47"/>
    </row>
    <row r="6181" spans="1:9" x14ac:dyDescent="0.25">
      <c r="A6181" s="47"/>
      <c r="B6181" s="47"/>
      <c r="C6181" s="47"/>
      <c r="D6181" s="47"/>
      <c r="E6181" s="47"/>
      <c r="F6181" s="47"/>
      <c r="G6181" s="47"/>
      <c r="H6181" s="47"/>
      <c r="I6181" s="47"/>
    </row>
    <row r="6182" spans="1:9" x14ac:dyDescent="0.25">
      <c r="A6182" s="47"/>
      <c r="B6182" s="47"/>
      <c r="C6182" s="47"/>
      <c r="D6182" s="47"/>
      <c r="E6182" s="47"/>
      <c r="F6182" s="47"/>
      <c r="G6182" s="47"/>
      <c r="H6182" s="47"/>
      <c r="I6182" s="47"/>
    </row>
    <row r="6183" spans="1:9" x14ac:dyDescent="0.25">
      <c r="A6183" s="47"/>
      <c r="B6183" s="47"/>
      <c r="C6183" s="47"/>
      <c r="D6183" s="47"/>
      <c r="E6183" s="47"/>
      <c r="F6183" s="47"/>
      <c r="G6183" s="47"/>
      <c r="H6183" s="47"/>
      <c r="I6183" s="47"/>
    </row>
    <row r="6184" spans="1:9" x14ac:dyDescent="0.25">
      <c r="A6184" s="47"/>
      <c r="B6184" s="47"/>
      <c r="C6184" s="47"/>
      <c r="D6184" s="47"/>
      <c r="E6184" s="47"/>
      <c r="F6184" s="47"/>
      <c r="G6184" s="47"/>
      <c r="H6184" s="47"/>
      <c r="I6184" s="47"/>
    </row>
    <row r="6185" spans="1:9" x14ac:dyDescent="0.25">
      <c r="A6185" s="47"/>
      <c r="B6185" s="47"/>
      <c r="C6185" s="47"/>
      <c r="D6185" s="47"/>
      <c r="E6185" s="47"/>
      <c r="F6185" s="47"/>
      <c r="G6185" s="47"/>
      <c r="H6185" s="47"/>
      <c r="I6185" s="47"/>
    </row>
    <row r="6186" spans="1:9" x14ac:dyDescent="0.25">
      <c r="A6186" s="47"/>
      <c r="B6186" s="47"/>
      <c r="C6186" s="47"/>
      <c r="D6186" s="47"/>
      <c r="E6186" s="47"/>
      <c r="F6186" s="47"/>
      <c r="G6186" s="47"/>
      <c r="H6186" s="47"/>
      <c r="I6186" s="47"/>
    </row>
    <row r="6187" spans="1:9" x14ac:dyDescent="0.25">
      <c r="A6187" s="47"/>
      <c r="B6187" s="47"/>
      <c r="C6187" s="47"/>
      <c r="D6187" s="47"/>
      <c r="E6187" s="47"/>
      <c r="F6187" s="47"/>
      <c r="G6187" s="47"/>
      <c r="H6187" s="47"/>
      <c r="I6187" s="47"/>
    </row>
    <row r="6188" spans="1:9" x14ac:dyDescent="0.25">
      <c r="A6188" s="47"/>
      <c r="B6188" s="47"/>
      <c r="C6188" s="47"/>
      <c r="D6188" s="47"/>
      <c r="E6188" s="47"/>
      <c r="F6188" s="47"/>
      <c r="G6188" s="47"/>
      <c r="H6188" s="47"/>
      <c r="I6188" s="47"/>
    </row>
    <row r="6189" spans="1:9" x14ac:dyDescent="0.25">
      <c r="A6189" s="47"/>
      <c r="B6189" s="47"/>
      <c r="C6189" s="47"/>
      <c r="D6189" s="47"/>
      <c r="E6189" s="47"/>
      <c r="F6189" s="47"/>
      <c r="G6189" s="47"/>
      <c r="H6189" s="47"/>
      <c r="I6189" s="47"/>
    </row>
    <row r="6190" spans="1:9" x14ac:dyDescent="0.25">
      <c r="A6190" s="47"/>
      <c r="B6190" s="47"/>
      <c r="C6190" s="47"/>
      <c r="D6190" s="47"/>
      <c r="E6190" s="47"/>
      <c r="F6190" s="47"/>
      <c r="G6190" s="47"/>
      <c r="H6190" s="47"/>
      <c r="I6190" s="47"/>
    </row>
    <row r="6191" spans="1:9" x14ac:dyDescent="0.25">
      <c r="A6191" s="47"/>
      <c r="B6191" s="47"/>
      <c r="C6191" s="47"/>
      <c r="D6191" s="47"/>
      <c r="E6191" s="47"/>
      <c r="F6191" s="47"/>
      <c r="G6191" s="47"/>
      <c r="H6191" s="47"/>
      <c r="I6191" s="47"/>
    </row>
    <row r="6192" spans="1:9" x14ac:dyDescent="0.25">
      <c r="A6192" s="47"/>
      <c r="B6192" s="47"/>
      <c r="C6192" s="47"/>
      <c r="D6192" s="47"/>
      <c r="E6192" s="47"/>
      <c r="F6192" s="47"/>
      <c r="G6192" s="47"/>
      <c r="H6192" s="47"/>
      <c r="I6192" s="47"/>
    </row>
    <row r="6193" spans="1:9" x14ac:dyDescent="0.25">
      <c r="A6193" s="47"/>
      <c r="B6193" s="47"/>
      <c r="C6193" s="47"/>
      <c r="D6193" s="47"/>
      <c r="E6193" s="47"/>
      <c r="F6193" s="47"/>
      <c r="G6193" s="47"/>
      <c r="H6193" s="47"/>
      <c r="I6193" s="47"/>
    </row>
    <row r="6194" spans="1:9" x14ac:dyDescent="0.25">
      <c r="A6194" s="47"/>
      <c r="B6194" s="47"/>
      <c r="C6194" s="47"/>
      <c r="D6194" s="47"/>
      <c r="E6194" s="47"/>
      <c r="F6194" s="47"/>
      <c r="G6194" s="47"/>
      <c r="H6194" s="47"/>
      <c r="I6194" s="47"/>
    </row>
    <row r="6195" spans="1:9" x14ac:dyDescent="0.25">
      <c r="A6195" s="47"/>
      <c r="B6195" s="47"/>
      <c r="C6195" s="47"/>
      <c r="D6195" s="47"/>
      <c r="E6195" s="47"/>
      <c r="F6195" s="47"/>
      <c r="G6195" s="47"/>
      <c r="H6195" s="47"/>
      <c r="I6195" s="47"/>
    </row>
    <row r="6196" spans="1:9" x14ac:dyDescent="0.25">
      <c r="A6196" s="47"/>
      <c r="B6196" s="47"/>
      <c r="C6196" s="47"/>
      <c r="D6196" s="47"/>
      <c r="E6196" s="47"/>
      <c r="F6196" s="47"/>
      <c r="G6196" s="47"/>
      <c r="H6196" s="47"/>
      <c r="I6196" s="47"/>
    </row>
    <row r="6197" spans="1:9" x14ac:dyDescent="0.25">
      <c r="A6197" s="47"/>
      <c r="B6197" s="47"/>
      <c r="C6197" s="47"/>
      <c r="D6197" s="47"/>
      <c r="E6197" s="47"/>
      <c r="F6197" s="47"/>
      <c r="G6197" s="47"/>
      <c r="H6197" s="47"/>
      <c r="I6197" s="47"/>
    </row>
    <row r="6198" spans="1:9" x14ac:dyDescent="0.25">
      <c r="A6198" s="47"/>
      <c r="B6198" s="47"/>
      <c r="C6198" s="47"/>
      <c r="D6198" s="47"/>
      <c r="E6198" s="47"/>
      <c r="F6198" s="47"/>
      <c r="G6198" s="47"/>
      <c r="H6198" s="47"/>
      <c r="I6198" s="47"/>
    </row>
    <row r="6199" spans="1:9" x14ac:dyDescent="0.25">
      <c r="A6199" s="47"/>
      <c r="B6199" s="47"/>
      <c r="C6199" s="47"/>
      <c r="D6199" s="47"/>
      <c r="E6199" s="47"/>
      <c r="F6199" s="47"/>
      <c r="G6199" s="47"/>
      <c r="H6199" s="47"/>
      <c r="I6199" s="47"/>
    </row>
    <row r="6200" spans="1:9" x14ac:dyDescent="0.25">
      <c r="A6200" s="47"/>
      <c r="B6200" s="47"/>
      <c r="C6200" s="47"/>
      <c r="D6200" s="47"/>
      <c r="E6200" s="47"/>
      <c r="F6200" s="47"/>
      <c r="G6200" s="47"/>
      <c r="H6200" s="47"/>
      <c r="I6200" s="47"/>
    </row>
    <row r="6201" spans="1:9" x14ac:dyDescent="0.25">
      <c r="A6201" s="47"/>
      <c r="B6201" s="47"/>
      <c r="C6201" s="47"/>
      <c r="D6201" s="47"/>
      <c r="E6201" s="47"/>
      <c r="F6201" s="47"/>
      <c r="G6201" s="47"/>
      <c r="H6201" s="47"/>
      <c r="I6201" s="47"/>
    </row>
    <row r="6202" spans="1:9" x14ac:dyDescent="0.25">
      <c r="A6202" s="47"/>
      <c r="B6202" s="47"/>
      <c r="C6202" s="47"/>
      <c r="D6202" s="47"/>
      <c r="E6202" s="47"/>
      <c r="F6202" s="47"/>
      <c r="G6202" s="47"/>
      <c r="H6202" s="47"/>
      <c r="I6202" s="47"/>
    </row>
    <row r="6203" spans="1:9" x14ac:dyDescent="0.25">
      <c r="A6203" s="47"/>
      <c r="B6203" s="47"/>
      <c r="C6203" s="47"/>
      <c r="D6203" s="47"/>
      <c r="E6203" s="47"/>
      <c r="F6203" s="47"/>
      <c r="G6203" s="47"/>
      <c r="H6203" s="47"/>
      <c r="I6203" s="47"/>
    </row>
    <row r="6204" spans="1:9" x14ac:dyDescent="0.25">
      <c r="A6204" s="47"/>
      <c r="B6204" s="47"/>
      <c r="C6204" s="47"/>
      <c r="D6204" s="47"/>
      <c r="E6204" s="47"/>
      <c r="F6204" s="47"/>
      <c r="G6204" s="47"/>
      <c r="H6204" s="47"/>
      <c r="I6204" s="47"/>
    </row>
    <row r="6205" spans="1:9" x14ac:dyDescent="0.25">
      <c r="A6205" s="47"/>
      <c r="B6205" s="47"/>
      <c r="C6205" s="47"/>
      <c r="D6205" s="47"/>
      <c r="E6205" s="47"/>
      <c r="F6205" s="47"/>
      <c r="G6205" s="47"/>
      <c r="H6205" s="47"/>
      <c r="I6205" s="47"/>
    </row>
    <row r="6206" spans="1:9" x14ac:dyDescent="0.25">
      <c r="A6206" s="47"/>
      <c r="B6206" s="47"/>
      <c r="C6206" s="47"/>
      <c r="D6206" s="47"/>
      <c r="E6206" s="47"/>
      <c r="F6206" s="47"/>
      <c r="G6206" s="47"/>
      <c r="H6206" s="47"/>
      <c r="I6206" s="47"/>
    </row>
    <row r="6207" spans="1:9" x14ac:dyDescent="0.25">
      <c r="A6207" s="47"/>
      <c r="B6207" s="47"/>
      <c r="C6207" s="47"/>
      <c r="D6207" s="47"/>
      <c r="E6207" s="47"/>
      <c r="F6207" s="47"/>
      <c r="G6207" s="47"/>
      <c r="H6207" s="47"/>
      <c r="I6207" s="47"/>
    </row>
    <row r="6208" spans="1:9" x14ac:dyDescent="0.25">
      <c r="A6208" s="47"/>
      <c r="B6208" s="47"/>
      <c r="C6208" s="47"/>
      <c r="D6208" s="47"/>
      <c r="E6208" s="47"/>
      <c r="F6208" s="47"/>
      <c r="G6208" s="47"/>
      <c r="H6208" s="47"/>
      <c r="I6208" s="47"/>
    </row>
    <row r="6209" spans="1:9" x14ac:dyDescent="0.25">
      <c r="A6209" s="47"/>
      <c r="B6209" s="47"/>
      <c r="C6209" s="47"/>
      <c r="D6209" s="47"/>
      <c r="E6209" s="47"/>
      <c r="F6209" s="47"/>
      <c r="G6209" s="47"/>
      <c r="H6209" s="47"/>
      <c r="I6209" s="47"/>
    </row>
    <row r="6210" spans="1:9" x14ac:dyDescent="0.25">
      <c r="A6210" s="47"/>
      <c r="B6210" s="47"/>
      <c r="C6210" s="47"/>
      <c r="D6210" s="47"/>
      <c r="E6210" s="47"/>
      <c r="F6210" s="47"/>
      <c r="G6210" s="47"/>
      <c r="H6210" s="47"/>
      <c r="I6210" s="47"/>
    </row>
    <row r="6211" spans="1:9" x14ac:dyDescent="0.25">
      <c r="A6211" s="47"/>
      <c r="B6211" s="47"/>
      <c r="C6211" s="47"/>
      <c r="D6211" s="47"/>
      <c r="E6211" s="47"/>
      <c r="F6211" s="47"/>
      <c r="G6211" s="47"/>
      <c r="H6211" s="47"/>
      <c r="I6211" s="47"/>
    </row>
    <row r="6212" spans="1:9" x14ac:dyDescent="0.25">
      <c r="A6212" s="47"/>
      <c r="B6212" s="47"/>
      <c r="C6212" s="47"/>
      <c r="D6212" s="47"/>
      <c r="E6212" s="47"/>
      <c r="F6212" s="47"/>
      <c r="G6212" s="47"/>
      <c r="H6212" s="47"/>
      <c r="I6212" s="47"/>
    </row>
    <row r="6213" spans="1:9" x14ac:dyDescent="0.25">
      <c r="A6213" s="47"/>
      <c r="B6213" s="47"/>
      <c r="C6213" s="47"/>
      <c r="D6213" s="47"/>
      <c r="E6213" s="47"/>
      <c r="F6213" s="47"/>
      <c r="G6213" s="47"/>
      <c r="H6213" s="47"/>
      <c r="I6213" s="47"/>
    </row>
    <row r="6214" spans="1:9" x14ac:dyDescent="0.25">
      <c r="A6214" s="47"/>
      <c r="B6214" s="47"/>
      <c r="C6214" s="47"/>
      <c r="D6214" s="47"/>
      <c r="E6214" s="47"/>
      <c r="F6214" s="47"/>
      <c r="G6214" s="47"/>
      <c r="H6214" s="47"/>
      <c r="I6214" s="47"/>
    </row>
    <row r="6215" spans="1:9" x14ac:dyDescent="0.25">
      <c r="A6215" s="47"/>
      <c r="B6215" s="47"/>
      <c r="C6215" s="47"/>
      <c r="D6215" s="47"/>
      <c r="E6215" s="47"/>
      <c r="F6215" s="47"/>
      <c r="G6215" s="47"/>
      <c r="H6215" s="47"/>
      <c r="I6215" s="47"/>
    </row>
    <row r="6216" spans="1:9" x14ac:dyDescent="0.25">
      <c r="A6216" s="47"/>
      <c r="B6216" s="47"/>
      <c r="C6216" s="47"/>
      <c r="D6216" s="47"/>
      <c r="E6216" s="47"/>
      <c r="F6216" s="47"/>
      <c r="G6216" s="47"/>
      <c r="H6216" s="47"/>
      <c r="I6216" s="47"/>
    </row>
    <row r="6217" spans="1:9" x14ac:dyDescent="0.25">
      <c r="A6217" s="47"/>
      <c r="B6217" s="47"/>
      <c r="C6217" s="47"/>
      <c r="D6217" s="47"/>
      <c r="E6217" s="47"/>
      <c r="F6217" s="47"/>
      <c r="G6217" s="47"/>
      <c r="H6217" s="47"/>
      <c r="I6217" s="47"/>
    </row>
    <row r="6218" spans="1:9" x14ac:dyDescent="0.25">
      <c r="A6218" s="47"/>
      <c r="B6218" s="47"/>
      <c r="C6218" s="47"/>
      <c r="D6218" s="47"/>
      <c r="E6218" s="47"/>
      <c r="F6218" s="47"/>
      <c r="G6218" s="47"/>
      <c r="H6218" s="47"/>
      <c r="I6218" s="47"/>
    </row>
    <row r="6219" spans="1:9" x14ac:dyDescent="0.25">
      <c r="A6219" s="47"/>
      <c r="B6219" s="47"/>
      <c r="C6219" s="47"/>
      <c r="D6219" s="47"/>
      <c r="E6219" s="47"/>
      <c r="F6219" s="47"/>
      <c r="G6219" s="47"/>
      <c r="H6219" s="47"/>
      <c r="I6219" s="47"/>
    </row>
    <row r="6220" spans="1:9" x14ac:dyDescent="0.25">
      <c r="A6220" s="47"/>
      <c r="B6220" s="47"/>
      <c r="C6220" s="47"/>
      <c r="D6220" s="47"/>
      <c r="E6220" s="47"/>
      <c r="F6220" s="47"/>
      <c r="G6220" s="47"/>
      <c r="H6220" s="47"/>
      <c r="I6220" s="47"/>
    </row>
    <row r="6221" spans="1:9" x14ac:dyDescent="0.25">
      <c r="A6221" s="47"/>
      <c r="B6221" s="47"/>
      <c r="C6221" s="47"/>
      <c r="D6221" s="47"/>
      <c r="E6221" s="47"/>
      <c r="F6221" s="47"/>
      <c r="G6221" s="47"/>
      <c r="H6221" s="47"/>
      <c r="I6221" s="47"/>
    </row>
    <row r="6222" spans="1:9" x14ac:dyDescent="0.25">
      <c r="A6222" s="47"/>
      <c r="B6222" s="47"/>
      <c r="C6222" s="47"/>
      <c r="D6222" s="47"/>
      <c r="E6222" s="47"/>
      <c r="F6222" s="47"/>
      <c r="G6222" s="47"/>
      <c r="H6222" s="47"/>
      <c r="I6222" s="47"/>
    </row>
    <row r="6223" spans="1:9" x14ac:dyDescent="0.25">
      <c r="A6223" s="47"/>
      <c r="B6223" s="47"/>
      <c r="C6223" s="47"/>
      <c r="D6223" s="47"/>
      <c r="E6223" s="47"/>
      <c r="F6223" s="47"/>
      <c r="G6223" s="47"/>
      <c r="H6223" s="47"/>
      <c r="I6223" s="47"/>
    </row>
    <row r="6224" spans="1:9" x14ac:dyDescent="0.25">
      <c r="A6224" s="47"/>
      <c r="B6224" s="47"/>
      <c r="C6224" s="47"/>
      <c r="D6224" s="47"/>
      <c r="E6224" s="47"/>
      <c r="F6224" s="47"/>
      <c r="G6224" s="47"/>
      <c r="H6224" s="47"/>
      <c r="I6224" s="47"/>
    </row>
    <row r="6225" spans="1:9" x14ac:dyDescent="0.25">
      <c r="A6225" s="47"/>
      <c r="B6225" s="47"/>
      <c r="C6225" s="47"/>
      <c r="D6225" s="47"/>
      <c r="E6225" s="47"/>
      <c r="F6225" s="47"/>
      <c r="G6225" s="47"/>
      <c r="H6225" s="47"/>
      <c r="I6225" s="47"/>
    </row>
    <row r="6226" spans="1:9" x14ac:dyDescent="0.25">
      <c r="A6226" s="47"/>
      <c r="B6226" s="47"/>
      <c r="C6226" s="47"/>
      <c r="D6226" s="47"/>
      <c r="E6226" s="47"/>
      <c r="F6226" s="47"/>
      <c r="G6226" s="47"/>
      <c r="H6226" s="47"/>
      <c r="I6226" s="47"/>
    </row>
    <row r="6227" spans="1:9" x14ac:dyDescent="0.25">
      <c r="A6227" s="47"/>
      <c r="B6227" s="47"/>
      <c r="C6227" s="47"/>
      <c r="D6227" s="47"/>
      <c r="E6227" s="47"/>
      <c r="F6227" s="47"/>
      <c r="G6227" s="47"/>
      <c r="H6227" s="47"/>
      <c r="I6227" s="47"/>
    </row>
    <row r="6228" spans="1:9" x14ac:dyDescent="0.25">
      <c r="A6228" s="47"/>
      <c r="B6228" s="47"/>
      <c r="C6228" s="47"/>
      <c r="D6228" s="47"/>
      <c r="E6228" s="47"/>
      <c r="F6228" s="47"/>
      <c r="G6228" s="47"/>
      <c r="H6228" s="47"/>
      <c r="I6228" s="47"/>
    </row>
    <row r="6229" spans="1:9" x14ac:dyDescent="0.25">
      <c r="A6229" s="47"/>
      <c r="B6229" s="47"/>
      <c r="C6229" s="47"/>
      <c r="D6229" s="47"/>
      <c r="E6229" s="47"/>
      <c r="F6229" s="47"/>
      <c r="G6229" s="47"/>
      <c r="H6229" s="47"/>
      <c r="I6229" s="47"/>
    </row>
    <row r="6230" spans="1:9" x14ac:dyDescent="0.25">
      <c r="A6230" s="47"/>
      <c r="B6230" s="47"/>
      <c r="C6230" s="47"/>
      <c r="D6230" s="47"/>
      <c r="E6230" s="47"/>
      <c r="F6230" s="47"/>
      <c r="G6230" s="47"/>
      <c r="H6230" s="47"/>
      <c r="I6230" s="47"/>
    </row>
    <row r="6231" spans="1:9" x14ac:dyDescent="0.25">
      <c r="A6231" s="47"/>
      <c r="B6231" s="47"/>
      <c r="C6231" s="47"/>
      <c r="D6231" s="47"/>
      <c r="E6231" s="47"/>
      <c r="F6231" s="47"/>
      <c r="G6231" s="47"/>
      <c r="H6231" s="47"/>
      <c r="I6231" s="47"/>
    </row>
    <row r="6232" spans="1:9" x14ac:dyDescent="0.25">
      <c r="A6232" s="47"/>
      <c r="B6232" s="47"/>
      <c r="C6232" s="47"/>
      <c r="D6232" s="47"/>
      <c r="E6232" s="47"/>
      <c r="F6232" s="47"/>
      <c r="G6232" s="47"/>
      <c r="H6232" s="47"/>
      <c r="I6232" s="47"/>
    </row>
    <row r="6233" spans="1:9" x14ac:dyDescent="0.25">
      <c r="A6233" s="47"/>
      <c r="B6233" s="47"/>
      <c r="C6233" s="47"/>
      <c r="D6233" s="47"/>
      <c r="E6233" s="47"/>
      <c r="F6233" s="47"/>
      <c r="G6233" s="47"/>
      <c r="H6233" s="47"/>
      <c r="I6233" s="47"/>
    </row>
    <row r="6234" spans="1:9" x14ac:dyDescent="0.25">
      <c r="A6234" s="47"/>
      <c r="B6234" s="47"/>
      <c r="C6234" s="47"/>
      <c r="D6234" s="47"/>
      <c r="E6234" s="47"/>
      <c r="F6234" s="47"/>
      <c r="G6234" s="47"/>
      <c r="H6234" s="47"/>
      <c r="I6234" s="47"/>
    </row>
    <row r="6235" spans="1:9" x14ac:dyDescent="0.25">
      <c r="A6235" s="47"/>
      <c r="B6235" s="47"/>
      <c r="C6235" s="47"/>
      <c r="D6235" s="47"/>
      <c r="E6235" s="47"/>
      <c r="F6235" s="47"/>
      <c r="G6235" s="47"/>
      <c r="H6235" s="47"/>
      <c r="I6235" s="47"/>
    </row>
    <row r="6236" spans="1:9" x14ac:dyDescent="0.25">
      <c r="A6236" s="47"/>
      <c r="B6236" s="47"/>
      <c r="C6236" s="47"/>
      <c r="D6236" s="47"/>
      <c r="E6236" s="47"/>
      <c r="F6236" s="47"/>
      <c r="G6236" s="47"/>
      <c r="H6236" s="47"/>
      <c r="I6236" s="47"/>
    </row>
    <row r="6237" spans="1:9" x14ac:dyDescent="0.25">
      <c r="A6237" s="47"/>
      <c r="B6237" s="47"/>
      <c r="C6237" s="47"/>
      <c r="D6237" s="47"/>
      <c r="E6237" s="47"/>
      <c r="F6237" s="47"/>
      <c r="G6237" s="47"/>
      <c r="H6237" s="47"/>
      <c r="I6237" s="47"/>
    </row>
    <row r="6238" spans="1:9" x14ac:dyDescent="0.25">
      <c r="A6238" s="47"/>
      <c r="B6238" s="47"/>
      <c r="C6238" s="47"/>
      <c r="D6238" s="47"/>
      <c r="E6238" s="47"/>
      <c r="F6238" s="47"/>
      <c r="G6238" s="47"/>
      <c r="H6238" s="47"/>
      <c r="I6238" s="47"/>
    </row>
    <row r="6239" spans="1:9" x14ac:dyDescent="0.25">
      <c r="A6239" s="47"/>
      <c r="B6239" s="47"/>
      <c r="C6239" s="47"/>
      <c r="D6239" s="47"/>
      <c r="E6239" s="47"/>
      <c r="F6239" s="47"/>
      <c r="G6239" s="47"/>
      <c r="H6239" s="47"/>
      <c r="I6239" s="47"/>
    </row>
    <row r="6240" spans="1:9" x14ac:dyDescent="0.25">
      <c r="A6240" s="47"/>
      <c r="B6240" s="47"/>
      <c r="C6240" s="47"/>
      <c r="D6240" s="47"/>
      <c r="E6240" s="47"/>
      <c r="F6240" s="47"/>
      <c r="G6240" s="47"/>
      <c r="H6240" s="47"/>
      <c r="I6240" s="47"/>
    </row>
    <row r="6241" spans="1:9" x14ac:dyDescent="0.25">
      <c r="A6241" s="47"/>
      <c r="B6241" s="47"/>
      <c r="C6241" s="47"/>
      <c r="D6241" s="47"/>
      <c r="E6241" s="47"/>
      <c r="F6241" s="47"/>
      <c r="G6241" s="47"/>
      <c r="H6241" s="47"/>
      <c r="I6241" s="47"/>
    </row>
    <row r="6242" spans="1:9" x14ac:dyDescent="0.25">
      <c r="A6242" s="47"/>
      <c r="B6242" s="47"/>
      <c r="C6242" s="47"/>
      <c r="D6242" s="47"/>
      <c r="E6242" s="47"/>
      <c r="F6242" s="47"/>
      <c r="G6242" s="47"/>
      <c r="H6242" s="47"/>
      <c r="I6242" s="47"/>
    </row>
    <row r="6243" spans="1:9" x14ac:dyDescent="0.25">
      <c r="A6243" s="47"/>
      <c r="B6243" s="47"/>
      <c r="C6243" s="47"/>
      <c r="D6243" s="47"/>
      <c r="E6243" s="47"/>
      <c r="F6243" s="47"/>
      <c r="G6243" s="47"/>
      <c r="H6243" s="47"/>
      <c r="I6243" s="47"/>
    </row>
    <row r="6244" spans="1:9" x14ac:dyDescent="0.25">
      <c r="A6244" s="47"/>
      <c r="B6244" s="47"/>
      <c r="C6244" s="47"/>
      <c r="D6244" s="47"/>
      <c r="E6244" s="47"/>
      <c r="F6244" s="47"/>
      <c r="G6244" s="47"/>
      <c r="H6244" s="47"/>
      <c r="I6244" s="47"/>
    </row>
    <row r="6245" spans="1:9" x14ac:dyDescent="0.25">
      <c r="A6245" s="47"/>
      <c r="B6245" s="47"/>
      <c r="C6245" s="47"/>
      <c r="D6245" s="47"/>
      <c r="E6245" s="47"/>
      <c r="F6245" s="47"/>
      <c r="G6245" s="47"/>
      <c r="H6245" s="47"/>
      <c r="I6245" s="47"/>
    </row>
    <row r="6246" spans="1:9" x14ac:dyDescent="0.25">
      <c r="A6246" s="47"/>
      <c r="B6246" s="47"/>
      <c r="C6246" s="47"/>
      <c r="D6246" s="47"/>
      <c r="E6246" s="47"/>
      <c r="F6246" s="47"/>
      <c r="G6246" s="47"/>
      <c r="H6246" s="47"/>
      <c r="I6246" s="47"/>
    </row>
    <row r="6247" spans="1:9" x14ac:dyDescent="0.25">
      <c r="A6247" s="47"/>
      <c r="B6247" s="47"/>
      <c r="C6247" s="47"/>
      <c r="D6247" s="47"/>
      <c r="E6247" s="47"/>
      <c r="F6247" s="47"/>
      <c r="G6247" s="47"/>
      <c r="H6247" s="47"/>
      <c r="I6247" s="47"/>
    </row>
    <row r="6248" spans="1:9" x14ac:dyDescent="0.25">
      <c r="A6248" s="47"/>
      <c r="B6248" s="47"/>
      <c r="C6248" s="47"/>
      <c r="D6248" s="47"/>
      <c r="E6248" s="47"/>
      <c r="F6248" s="47"/>
      <c r="G6248" s="47"/>
      <c r="H6248" s="47"/>
      <c r="I6248" s="47"/>
    </row>
    <row r="6249" spans="1:9" x14ac:dyDescent="0.25">
      <c r="A6249" s="47"/>
      <c r="B6249" s="47"/>
      <c r="C6249" s="47"/>
      <c r="D6249" s="47"/>
      <c r="E6249" s="47"/>
      <c r="F6249" s="47"/>
      <c r="G6249" s="47"/>
      <c r="H6249" s="47"/>
      <c r="I6249" s="47"/>
    </row>
    <row r="6250" spans="1:9" x14ac:dyDescent="0.25">
      <c r="A6250" s="47"/>
      <c r="B6250" s="47"/>
      <c r="C6250" s="47"/>
      <c r="D6250" s="47"/>
      <c r="E6250" s="47"/>
      <c r="F6250" s="47"/>
      <c r="G6250" s="47"/>
      <c r="H6250" s="47"/>
      <c r="I6250" s="47"/>
    </row>
    <row r="6251" spans="1:9" x14ac:dyDescent="0.25">
      <c r="A6251" s="47"/>
      <c r="B6251" s="47"/>
      <c r="C6251" s="47"/>
      <c r="D6251" s="47"/>
      <c r="E6251" s="47"/>
      <c r="F6251" s="47"/>
      <c r="G6251" s="47"/>
      <c r="H6251" s="47"/>
      <c r="I6251" s="47"/>
    </row>
    <row r="6252" spans="1:9" x14ac:dyDescent="0.25">
      <c r="A6252" s="47"/>
      <c r="B6252" s="47"/>
      <c r="C6252" s="47"/>
      <c r="D6252" s="47"/>
      <c r="E6252" s="47"/>
      <c r="F6252" s="47"/>
      <c r="G6252" s="47"/>
      <c r="H6252" s="47"/>
      <c r="I6252" s="47"/>
    </row>
    <row r="6253" spans="1:9" x14ac:dyDescent="0.25">
      <c r="A6253" s="47"/>
      <c r="B6253" s="47"/>
      <c r="C6253" s="47"/>
      <c r="D6253" s="47"/>
      <c r="E6253" s="47"/>
      <c r="F6253" s="47"/>
      <c r="G6253" s="47"/>
      <c r="H6253" s="47"/>
      <c r="I6253" s="47"/>
    </row>
    <row r="6254" spans="1:9" x14ac:dyDescent="0.25">
      <c r="A6254" s="47"/>
      <c r="B6254" s="47"/>
      <c r="C6254" s="47"/>
      <c r="D6254" s="47"/>
      <c r="E6254" s="47"/>
      <c r="F6254" s="47"/>
      <c r="G6254" s="47"/>
      <c r="H6254" s="47"/>
      <c r="I6254" s="47"/>
    </row>
    <row r="6255" spans="1:9" x14ac:dyDescent="0.25">
      <c r="A6255" s="47"/>
      <c r="B6255" s="47"/>
      <c r="C6255" s="47"/>
      <c r="D6255" s="47"/>
      <c r="E6255" s="47"/>
      <c r="F6255" s="47"/>
      <c r="G6255" s="47"/>
      <c r="H6255" s="47"/>
      <c r="I6255" s="47"/>
    </row>
    <row r="6256" spans="1:9" x14ac:dyDescent="0.25">
      <c r="A6256" s="47"/>
      <c r="B6256" s="47"/>
      <c r="C6256" s="47"/>
      <c r="D6256" s="47"/>
      <c r="E6256" s="47"/>
      <c r="F6256" s="47"/>
      <c r="G6256" s="47"/>
      <c r="H6256" s="47"/>
      <c r="I6256" s="47"/>
    </row>
    <row r="6257" spans="1:9" x14ac:dyDescent="0.25">
      <c r="A6257" s="47"/>
      <c r="B6257" s="47"/>
      <c r="C6257" s="47"/>
      <c r="D6257" s="47"/>
      <c r="E6257" s="47"/>
      <c r="F6257" s="47"/>
      <c r="G6257" s="47"/>
      <c r="H6257" s="47"/>
      <c r="I6257" s="47"/>
    </row>
    <row r="6258" spans="1:9" x14ac:dyDescent="0.25">
      <c r="A6258" s="47"/>
      <c r="B6258" s="47"/>
      <c r="C6258" s="47"/>
      <c r="D6258" s="47"/>
      <c r="E6258" s="47"/>
      <c r="F6258" s="47"/>
      <c r="G6258" s="47"/>
      <c r="H6258" s="47"/>
      <c r="I6258" s="47"/>
    </row>
    <row r="6259" spans="1:9" x14ac:dyDescent="0.25">
      <c r="A6259" s="47"/>
      <c r="B6259" s="47"/>
      <c r="C6259" s="47"/>
      <c r="D6259" s="47"/>
      <c r="E6259" s="47"/>
      <c r="F6259" s="47"/>
      <c r="G6259" s="47"/>
      <c r="H6259" s="47"/>
      <c r="I6259" s="47"/>
    </row>
    <row r="6260" spans="1:9" x14ac:dyDescent="0.25">
      <c r="A6260" s="47"/>
      <c r="B6260" s="47"/>
      <c r="C6260" s="47"/>
      <c r="D6260" s="47"/>
      <c r="E6260" s="47"/>
      <c r="F6260" s="47"/>
      <c r="G6260" s="47"/>
      <c r="H6260" s="47"/>
      <c r="I6260" s="47"/>
    </row>
    <row r="6261" spans="1:9" x14ac:dyDescent="0.25">
      <c r="A6261" s="47"/>
      <c r="B6261" s="47"/>
      <c r="C6261" s="47"/>
      <c r="D6261" s="47"/>
      <c r="E6261" s="47"/>
      <c r="F6261" s="47"/>
      <c r="G6261" s="47"/>
      <c r="H6261" s="47"/>
      <c r="I6261" s="47"/>
    </row>
    <row r="6262" spans="1:9" x14ac:dyDescent="0.25">
      <c r="A6262" s="47"/>
      <c r="B6262" s="47"/>
      <c r="C6262" s="47"/>
      <c r="D6262" s="47"/>
      <c r="E6262" s="47"/>
      <c r="F6262" s="47"/>
      <c r="G6262" s="47"/>
      <c r="H6262" s="47"/>
      <c r="I6262" s="47"/>
    </row>
    <row r="6263" spans="1:9" x14ac:dyDescent="0.25">
      <c r="A6263" s="47"/>
      <c r="B6263" s="47"/>
      <c r="C6263" s="47"/>
      <c r="D6263" s="47"/>
      <c r="E6263" s="47"/>
      <c r="F6263" s="47"/>
      <c r="G6263" s="47"/>
      <c r="H6263" s="47"/>
      <c r="I6263" s="47"/>
    </row>
    <row r="6264" spans="1:9" x14ac:dyDescent="0.25">
      <c r="A6264" s="47"/>
      <c r="B6264" s="47"/>
      <c r="C6264" s="47"/>
      <c r="D6264" s="47"/>
      <c r="E6264" s="47"/>
      <c r="F6264" s="47"/>
      <c r="G6264" s="47"/>
      <c r="H6264" s="47"/>
      <c r="I6264" s="47"/>
    </row>
    <row r="6265" spans="1:9" x14ac:dyDescent="0.25">
      <c r="A6265" s="47"/>
      <c r="B6265" s="47"/>
      <c r="C6265" s="47"/>
      <c r="D6265" s="47"/>
      <c r="E6265" s="47"/>
      <c r="F6265" s="47"/>
      <c r="G6265" s="47"/>
      <c r="H6265" s="47"/>
      <c r="I6265" s="47"/>
    </row>
    <row r="6266" spans="1:9" x14ac:dyDescent="0.25">
      <c r="A6266" s="47"/>
      <c r="B6266" s="47"/>
      <c r="C6266" s="47"/>
      <c r="D6266" s="47"/>
      <c r="E6266" s="47"/>
      <c r="F6266" s="47"/>
      <c r="G6266" s="47"/>
      <c r="H6266" s="47"/>
      <c r="I6266" s="47"/>
    </row>
    <row r="6267" spans="1:9" x14ac:dyDescent="0.25">
      <c r="A6267" s="47"/>
      <c r="B6267" s="47"/>
      <c r="C6267" s="47"/>
      <c r="D6267" s="47"/>
      <c r="E6267" s="47"/>
      <c r="F6267" s="47"/>
      <c r="G6267" s="47"/>
      <c r="H6267" s="47"/>
      <c r="I6267" s="47"/>
    </row>
    <row r="6268" spans="1:9" x14ac:dyDescent="0.25">
      <c r="A6268" s="47"/>
      <c r="B6268" s="47"/>
      <c r="C6268" s="47"/>
      <c r="D6268" s="47"/>
      <c r="E6268" s="47"/>
      <c r="F6268" s="47"/>
      <c r="G6268" s="47"/>
      <c r="H6268" s="47"/>
      <c r="I6268" s="47"/>
    </row>
    <row r="6269" spans="1:9" x14ac:dyDescent="0.25">
      <c r="A6269" s="47"/>
      <c r="B6269" s="47"/>
      <c r="C6269" s="47"/>
      <c r="D6269" s="47"/>
      <c r="E6269" s="47"/>
      <c r="F6269" s="47"/>
      <c r="G6269" s="47"/>
      <c r="H6269" s="47"/>
      <c r="I6269" s="47"/>
    </row>
    <row r="6270" spans="1:9" x14ac:dyDescent="0.25">
      <c r="A6270" s="47"/>
      <c r="B6270" s="47"/>
      <c r="C6270" s="47"/>
      <c r="D6270" s="47"/>
      <c r="E6270" s="47"/>
      <c r="F6270" s="47"/>
      <c r="G6270" s="47"/>
      <c r="H6270" s="47"/>
      <c r="I6270" s="47"/>
    </row>
    <row r="6271" spans="1:9" x14ac:dyDescent="0.25">
      <c r="A6271" s="47"/>
      <c r="B6271" s="47"/>
      <c r="C6271" s="47"/>
      <c r="D6271" s="47"/>
      <c r="E6271" s="47"/>
      <c r="F6271" s="47"/>
      <c r="G6271" s="47"/>
      <c r="H6271" s="47"/>
      <c r="I6271" s="47"/>
    </row>
    <row r="6272" spans="1:9" x14ac:dyDescent="0.25">
      <c r="A6272" s="47"/>
      <c r="B6272" s="47"/>
      <c r="C6272" s="47"/>
      <c r="D6272" s="47"/>
      <c r="E6272" s="47"/>
      <c r="F6272" s="47"/>
      <c r="G6272" s="47"/>
      <c r="H6272" s="47"/>
      <c r="I6272" s="47"/>
    </row>
    <row r="6273" spans="1:9" x14ac:dyDescent="0.25">
      <c r="A6273" s="47"/>
      <c r="B6273" s="47"/>
      <c r="C6273" s="47"/>
      <c r="D6273" s="47"/>
      <c r="E6273" s="47"/>
      <c r="F6273" s="47"/>
      <c r="G6273" s="47"/>
      <c r="H6273" s="47"/>
      <c r="I6273" s="47"/>
    </row>
    <row r="6274" spans="1:9" x14ac:dyDescent="0.25">
      <c r="A6274" s="47"/>
      <c r="B6274" s="47"/>
      <c r="C6274" s="47"/>
      <c r="D6274" s="47"/>
      <c r="E6274" s="47"/>
      <c r="F6274" s="47"/>
      <c r="G6274" s="47"/>
      <c r="H6274" s="47"/>
      <c r="I6274" s="47"/>
    </row>
    <row r="6275" spans="1:9" x14ac:dyDescent="0.25">
      <c r="A6275" s="47"/>
      <c r="B6275" s="47"/>
      <c r="C6275" s="47"/>
      <c r="D6275" s="47"/>
      <c r="E6275" s="47"/>
      <c r="F6275" s="47"/>
      <c r="G6275" s="47"/>
      <c r="H6275" s="47"/>
      <c r="I6275" s="47"/>
    </row>
    <row r="6276" spans="1:9" x14ac:dyDescent="0.25">
      <c r="A6276" s="47"/>
      <c r="B6276" s="47"/>
      <c r="C6276" s="47"/>
      <c r="D6276" s="47"/>
      <c r="E6276" s="47"/>
      <c r="F6276" s="47"/>
      <c r="G6276" s="47"/>
      <c r="H6276" s="47"/>
      <c r="I6276" s="47"/>
    </row>
    <row r="6277" spans="1:9" x14ac:dyDescent="0.25">
      <c r="A6277" s="47"/>
      <c r="B6277" s="47"/>
      <c r="C6277" s="47"/>
      <c r="D6277" s="47"/>
      <c r="E6277" s="47"/>
      <c r="F6277" s="47"/>
      <c r="G6277" s="47"/>
      <c r="H6277" s="47"/>
      <c r="I6277" s="47"/>
    </row>
    <row r="6278" spans="1:9" x14ac:dyDescent="0.25">
      <c r="A6278" s="47"/>
      <c r="B6278" s="47"/>
      <c r="C6278" s="47"/>
      <c r="D6278" s="47"/>
      <c r="E6278" s="47"/>
      <c r="F6278" s="47"/>
      <c r="G6278" s="47"/>
      <c r="H6278" s="47"/>
      <c r="I6278" s="47"/>
    </row>
    <row r="6279" spans="1:9" x14ac:dyDescent="0.25">
      <c r="A6279" s="47"/>
      <c r="B6279" s="47"/>
      <c r="C6279" s="47"/>
      <c r="D6279" s="47"/>
      <c r="E6279" s="47"/>
      <c r="F6279" s="47"/>
      <c r="G6279" s="47"/>
      <c r="H6279" s="47"/>
      <c r="I6279" s="47"/>
    </row>
    <row r="6280" spans="1:9" x14ac:dyDescent="0.25">
      <c r="A6280" s="47"/>
      <c r="B6280" s="47"/>
      <c r="C6280" s="47"/>
      <c r="D6280" s="47"/>
      <c r="E6280" s="47"/>
      <c r="F6280" s="47"/>
      <c r="G6280" s="47"/>
      <c r="H6280" s="47"/>
      <c r="I6280" s="47"/>
    </row>
    <row r="6281" spans="1:9" x14ac:dyDescent="0.25">
      <c r="A6281" s="47"/>
      <c r="B6281" s="47"/>
      <c r="C6281" s="47"/>
      <c r="D6281" s="47"/>
      <c r="E6281" s="47"/>
      <c r="F6281" s="47"/>
      <c r="G6281" s="47"/>
      <c r="H6281" s="47"/>
      <c r="I6281" s="47"/>
    </row>
    <row r="6282" spans="1:9" x14ac:dyDescent="0.25">
      <c r="A6282" s="47"/>
      <c r="B6282" s="47"/>
      <c r="C6282" s="47"/>
      <c r="D6282" s="47"/>
      <c r="E6282" s="47"/>
      <c r="F6282" s="47"/>
      <c r="G6282" s="47"/>
      <c r="H6282" s="47"/>
      <c r="I6282" s="47"/>
    </row>
    <row r="6283" spans="1:9" x14ac:dyDescent="0.25">
      <c r="A6283" s="47"/>
      <c r="B6283" s="47"/>
      <c r="C6283" s="47"/>
      <c r="D6283" s="47"/>
      <c r="E6283" s="47"/>
      <c r="F6283" s="47"/>
      <c r="G6283" s="47"/>
      <c r="H6283" s="47"/>
      <c r="I6283" s="47"/>
    </row>
    <row r="6284" spans="1:9" x14ac:dyDescent="0.25">
      <c r="A6284" s="47"/>
      <c r="B6284" s="47"/>
      <c r="C6284" s="47"/>
      <c r="D6284" s="47"/>
      <c r="E6284" s="47"/>
      <c r="F6284" s="47"/>
      <c r="G6284" s="47"/>
      <c r="H6284" s="47"/>
      <c r="I6284" s="47"/>
    </row>
    <row r="6285" spans="1:9" x14ac:dyDescent="0.25">
      <c r="A6285" s="47"/>
      <c r="B6285" s="47"/>
      <c r="C6285" s="47"/>
      <c r="D6285" s="47"/>
      <c r="E6285" s="47"/>
      <c r="F6285" s="47"/>
      <c r="G6285" s="47"/>
      <c r="H6285" s="47"/>
      <c r="I6285" s="47"/>
    </row>
    <row r="6286" spans="1:9" x14ac:dyDescent="0.25">
      <c r="A6286" s="47"/>
      <c r="B6286" s="47"/>
      <c r="C6286" s="47"/>
      <c r="D6286" s="47"/>
      <c r="E6286" s="47"/>
      <c r="F6286" s="47"/>
      <c r="G6286" s="47"/>
      <c r="H6286" s="47"/>
      <c r="I6286" s="47"/>
    </row>
    <row r="6287" spans="1:9" x14ac:dyDescent="0.25">
      <c r="A6287" s="47"/>
      <c r="B6287" s="47"/>
      <c r="C6287" s="47"/>
      <c r="D6287" s="47"/>
      <c r="E6287" s="47"/>
      <c r="F6287" s="47"/>
      <c r="G6287" s="47"/>
      <c r="H6287" s="47"/>
      <c r="I6287" s="47"/>
    </row>
    <row r="6288" spans="1:9" x14ac:dyDescent="0.25">
      <c r="A6288" s="47"/>
      <c r="B6288" s="47"/>
      <c r="C6288" s="47"/>
      <c r="D6288" s="47"/>
      <c r="E6288" s="47"/>
      <c r="F6288" s="47"/>
      <c r="G6288" s="47"/>
      <c r="H6288" s="47"/>
      <c r="I6288" s="47"/>
    </row>
    <row r="6289" spans="1:9" x14ac:dyDescent="0.25">
      <c r="A6289" s="47"/>
      <c r="B6289" s="47"/>
      <c r="C6289" s="47"/>
      <c r="D6289" s="47"/>
      <c r="E6289" s="47"/>
      <c r="F6289" s="47"/>
      <c r="G6289" s="47"/>
      <c r="H6289" s="47"/>
      <c r="I6289" s="47"/>
    </row>
    <row r="6290" spans="1:9" x14ac:dyDescent="0.25">
      <c r="A6290" s="47"/>
      <c r="B6290" s="47"/>
      <c r="C6290" s="47"/>
      <c r="D6290" s="47"/>
      <c r="E6290" s="47"/>
      <c r="F6290" s="47"/>
      <c r="G6290" s="47"/>
      <c r="H6290" s="47"/>
      <c r="I6290" s="47"/>
    </row>
    <row r="6291" spans="1:9" x14ac:dyDescent="0.25">
      <c r="A6291" s="47"/>
      <c r="B6291" s="47"/>
      <c r="C6291" s="47"/>
      <c r="D6291" s="47"/>
      <c r="E6291" s="47"/>
      <c r="F6291" s="47"/>
      <c r="G6291" s="47"/>
      <c r="H6291" s="47"/>
      <c r="I6291" s="47"/>
    </row>
    <row r="6292" spans="1:9" x14ac:dyDescent="0.25">
      <c r="A6292" s="47"/>
      <c r="B6292" s="47"/>
      <c r="C6292" s="47"/>
      <c r="D6292" s="47"/>
      <c r="E6292" s="47"/>
      <c r="F6292" s="47"/>
      <c r="G6292" s="47"/>
      <c r="H6292" s="47"/>
      <c r="I6292" s="47"/>
    </row>
    <row r="6293" spans="1:9" x14ac:dyDescent="0.25">
      <c r="A6293" s="47"/>
      <c r="B6293" s="47"/>
      <c r="C6293" s="47"/>
      <c r="D6293" s="47"/>
      <c r="E6293" s="47"/>
      <c r="F6293" s="47"/>
      <c r="G6293" s="47"/>
      <c r="H6293" s="47"/>
      <c r="I6293" s="47"/>
    </row>
    <row r="6294" spans="1:9" x14ac:dyDescent="0.25">
      <c r="A6294" s="47"/>
      <c r="B6294" s="47"/>
      <c r="C6294" s="47"/>
      <c r="D6294" s="47"/>
      <c r="E6294" s="47"/>
      <c r="F6294" s="47"/>
      <c r="G6294" s="47"/>
      <c r="H6294" s="47"/>
      <c r="I6294" s="47"/>
    </row>
    <row r="6295" spans="1:9" x14ac:dyDescent="0.25">
      <c r="A6295" s="47"/>
      <c r="B6295" s="47"/>
      <c r="C6295" s="47"/>
      <c r="D6295" s="47"/>
      <c r="E6295" s="47"/>
      <c r="F6295" s="47"/>
      <c r="G6295" s="47"/>
      <c r="H6295" s="47"/>
      <c r="I6295" s="47"/>
    </row>
    <row r="6296" spans="1:9" x14ac:dyDescent="0.25">
      <c r="A6296" s="47"/>
      <c r="B6296" s="47"/>
      <c r="C6296" s="47"/>
      <c r="D6296" s="47"/>
      <c r="E6296" s="47"/>
      <c r="F6296" s="47"/>
      <c r="G6296" s="47"/>
      <c r="H6296" s="47"/>
      <c r="I6296" s="47"/>
    </row>
    <row r="6297" spans="1:9" x14ac:dyDescent="0.25">
      <c r="A6297" s="47"/>
      <c r="B6297" s="47"/>
      <c r="C6297" s="47"/>
      <c r="D6297" s="47"/>
      <c r="E6297" s="47"/>
      <c r="F6297" s="47"/>
      <c r="G6297" s="47"/>
      <c r="H6297" s="47"/>
      <c r="I6297" s="47"/>
    </row>
    <row r="6298" spans="1:9" x14ac:dyDescent="0.25">
      <c r="A6298" s="47"/>
      <c r="B6298" s="47"/>
      <c r="C6298" s="47"/>
      <c r="D6298" s="47"/>
      <c r="E6298" s="47"/>
      <c r="F6298" s="47"/>
      <c r="G6298" s="47"/>
      <c r="H6298" s="47"/>
      <c r="I6298" s="47"/>
    </row>
    <row r="6299" spans="1:9" x14ac:dyDescent="0.25">
      <c r="A6299" s="47"/>
      <c r="B6299" s="47"/>
      <c r="C6299" s="47"/>
      <c r="D6299" s="47"/>
      <c r="E6299" s="47"/>
      <c r="F6299" s="47"/>
      <c r="G6299" s="47"/>
      <c r="H6299" s="47"/>
      <c r="I6299" s="47"/>
    </row>
    <row r="6300" spans="1:9" x14ac:dyDescent="0.25">
      <c r="A6300" s="47"/>
      <c r="B6300" s="47"/>
      <c r="C6300" s="47"/>
      <c r="D6300" s="47"/>
      <c r="E6300" s="47"/>
      <c r="F6300" s="47"/>
      <c r="G6300" s="47"/>
      <c r="H6300" s="47"/>
      <c r="I6300" s="47"/>
    </row>
    <row r="6301" spans="1:9" x14ac:dyDescent="0.25">
      <c r="A6301" s="47"/>
      <c r="B6301" s="47"/>
      <c r="C6301" s="47"/>
      <c r="D6301" s="47"/>
      <c r="E6301" s="47"/>
      <c r="F6301" s="47"/>
      <c r="G6301" s="47"/>
      <c r="H6301" s="47"/>
      <c r="I6301" s="47"/>
    </row>
    <row r="6302" spans="1:9" x14ac:dyDescent="0.25">
      <c r="A6302" s="47"/>
      <c r="B6302" s="47"/>
      <c r="C6302" s="47"/>
      <c r="D6302" s="47"/>
      <c r="E6302" s="47"/>
      <c r="F6302" s="47"/>
      <c r="G6302" s="47"/>
      <c r="H6302" s="47"/>
      <c r="I6302" s="47"/>
    </row>
    <row r="6303" spans="1:9" x14ac:dyDescent="0.25">
      <c r="A6303" s="47"/>
      <c r="B6303" s="47"/>
      <c r="C6303" s="47"/>
      <c r="D6303" s="47"/>
      <c r="E6303" s="47"/>
      <c r="F6303" s="47"/>
      <c r="G6303" s="47"/>
      <c r="H6303" s="47"/>
      <c r="I6303" s="47"/>
    </row>
    <row r="6304" spans="1:9" x14ac:dyDescent="0.25">
      <c r="A6304" s="47"/>
      <c r="B6304" s="47"/>
      <c r="C6304" s="47"/>
      <c r="D6304" s="47"/>
      <c r="E6304" s="47"/>
      <c r="F6304" s="47"/>
      <c r="G6304" s="47"/>
      <c r="H6304" s="47"/>
      <c r="I6304" s="47"/>
    </row>
    <row r="6305" spans="1:9" x14ac:dyDescent="0.25">
      <c r="A6305" s="47"/>
      <c r="B6305" s="47"/>
      <c r="C6305" s="47"/>
      <c r="D6305" s="47"/>
      <c r="E6305" s="47"/>
      <c r="F6305" s="47"/>
      <c r="G6305" s="47"/>
      <c r="H6305" s="47"/>
      <c r="I6305" s="47"/>
    </row>
    <row r="6306" spans="1:9" x14ac:dyDescent="0.25">
      <c r="A6306" s="47"/>
      <c r="B6306" s="47"/>
      <c r="C6306" s="47"/>
      <c r="D6306" s="47"/>
      <c r="E6306" s="47"/>
      <c r="F6306" s="47"/>
      <c r="G6306" s="47"/>
      <c r="H6306" s="47"/>
      <c r="I6306" s="47"/>
    </row>
    <row r="6307" spans="1:9" x14ac:dyDescent="0.25">
      <c r="A6307" s="47"/>
      <c r="B6307" s="47"/>
      <c r="C6307" s="47"/>
      <c r="D6307" s="47"/>
      <c r="E6307" s="47"/>
      <c r="F6307" s="47"/>
      <c r="G6307" s="47"/>
      <c r="H6307" s="47"/>
      <c r="I6307" s="47"/>
    </row>
    <row r="6308" spans="1:9" x14ac:dyDescent="0.25">
      <c r="A6308" s="47"/>
      <c r="B6308" s="47"/>
      <c r="C6308" s="47"/>
      <c r="D6308" s="47"/>
      <c r="E6308" s="47"/>
      <c r="F6308" s="47"/>
      <c r="G6308" s="47"/>
      <c r="H6308" s="47"/>
      <c r="I6308" s="47"/>
    </row>
    <row r="6309" spans="1:9" x14ac:dyDescent="0.25">
      <c r="A6309" s="47"/>
      <c r="B6309" s="47"/>
      <c r="C6309" s="47"/>
      <c r="D6309" s="47"/>
      <c r="E6309" s="47"/>
      <c r="F6309" s="47"/>
      <c r="G6309" s="47"/>
      <c r="H6309" s="47"/>
      <c r="I6309" s="47"/>
    </row>
    <row r="6310" spans="1:9" x14ac:dyDescent="0.25">
      <c r="A6310" s="47"/>
      <c r="B6310" s="47"/>
      <c r="C6310" s="47"/>
      <c r="D6310" s="47"/>
      <c r="E6310" s="47"/>
      <c r="F6310" s="47"/>
      <c r="G6310" s="47"/>
      <c r="H6310" s="47"/>
      <c r="I6310" s="47"/>
    </row>
    <row r="6311" spans="1:9" x14ac:dyDescent="0.25">
      <c r="A6311" s="47"/>
      <c r="B6311" s="47"/>
      <c r="C6311" s="47"/>
      <c r="D6311" s="47"/>
      <c r="E6311" s="47"/>
      <c r="F6311" s="47"/>
      <c r="G6311" s="47"/>
      <c r="H6311" s="47"/>
      <c r="I6311" s="47"/>
    </row>
    <row r="6312" spans="1:9" x14ac:dyDescent="0.25">
      <c r="A6312" s="47"/>
      <c r="B6312" s="47"/>
      <c r="C6312" s="47"/>
      <c r="D6312" s="47"/>
      <c r="E6312" s="47"/>
      <c r="F6312" s="47"/>
      <c r="G6312" s="47"/>
      <c r="H6312" s="47"/>
      <c r="I6312" s="47"/>
    </row>
    <row r="6313" spans="1:9" x14ac:dyDescent="0.25">
      <c r="A6313" s="47"/>
      <c r="B6313" s="47"/>
      <c r="C6313" s="47"/>
      <c r="D6313" s="47"/>
      <c r="E6313" s="47"/>
      <c r="F6313" s="47"/>
      <c r="G6313" s="47"/>
      <c r="H6313" s="47"/>
      <c r="I6313" s="47"/>
    </row>
    <row r="6314" spans="1:9" x14ac:dyDescent="0.25">
      <c r="A6314" s="47"/>
      <c r="B6314" s="47"/>
      <c r="C6314" s="47"/>
      <c r="D6314" s="47"/>
      <c r="E6314" s="47"/>
      <c r="F6314" s="47"/>
      <c r="G6314" s="47"/>
      <c r="H6314" s="47"/>
      <c r="I6314" s="47"/>
    </row>
    <row r="6315" spans="1:9" x14ac:dyDescent="0.25">
      <c r="A6315" s="47"/>
      <c r="B6315" s="47"/>
      <c r="C6315" s="47"/>
      <c r="D6315" s="47"/>
      <c r="E6315" s="47"/>
      <c r="F6315" s="47"/>
      <c r="G6315" s="47"/>
      <c r="H6315" s="47"/>
      <c r="I6315" s="47"/>
    </row>
    <row r="6316" spans="1:9" x14ac:dyDescent="0.25">
      <c r="A6316" s="47"/>
      <c r="B6316" s="47"/>
      <c r="C6316" s="47"/>
      <c r="D6316" s="47"/>
      <c r="E6316" s="47"/>
      <c r="F6316" s="47"/>
      <c r="G6316" s="47"/>
      <c r="H6316" s="47"/>
      <c r="I6316" s="47"/>
    </row>
    <row r="6317" spans="1:9" x14ac:dyDescent="0.25">
      <c r="A6317" s="47"/>
      <c r="B6317" s="47"/>
      <c r="C6317" s="47"/>
      <c r="D6317" s="47"/>
      <c r="E6317" s="47"/>
      <c r="F6317" s="47"/>
      <c r="G6317" s="47"/>
      <c r="H6317" s="47"/>
      <c r="I6317" s="47"/>
    </row>
    <row r="6318" spans="1:9" x14ac:dyDescent="0.25">
      <c r="A6318" s="47"/>
      <c r="B6318" s="47"/>
      <c r="C6318" s="47"/>
      <c r="D6318" s="47"/>
      <c r="E6318" s="47"/>
      <c r="F6318" s="47"/>
      <c r="G6318" s="47"/>
      <c r="H6318" s="47"/>
      <c r="I6318" s="47"/>
    </row>
    <row r="6319" spans="1:9" x14ac:dyDescent="0.25">
      <c r="A6319" s="47"/>
      <c r="B6319" s="47"/>
      <c r="C6319" s="47"/>
      <c r="D6319" s="47"/>
      <c r="E6319" s="47"/>
      <c r="F6319" s="47"/>
      <c r="G6319" s="47"/>
      <c r="H6319" s="47"/>
      <c r="I6319" s="47"/>
    </row>
    <row r="6320" spans="1:9" x14ac:dyDescent="0.25">
      <c r="A6320" s="47"/>
      <c r="B6320" s="47"/>
      <c r="C6320" s="47"/>
      <c r="D6320" s="47"/>
      <c r="E6320" s="47"/>
      <c r="F6320" s="47"/>
      <c r="G6320" s="47"/>
      <c r="H6320" s="47"/>
      <c r="I6320" s="47"/>
    </row>
    <row r="6321" spans="1:9" x14ac:dyDescent="0.25">
      <c r="A6321" s="47"/>
      <c r="B6321" s="47"/>
      <c r="C6321" s="47"/>
      <c r="D6321" s="47"/>
      <c r="E6321" s="47"/>
      <c r="F6321" s="47"/>
      <c r="G6321" s="47"/>
      <c r="H6321" s="47"/>
      <c r="I6321" s="47"/>
    </row>
    <row r="6322" spans="1:9" x14ac:dyDescent="0.25">
      <c r="A6322" s="47"/>
      <c r="B6322" s="47"/>
      <c r="C6322" s="47"/>
      <c r="D6322" s="47"/>
      <c r="E6322" s="47"/>
      <c r="F6322" s="47"/>
      <c r="G6322" s="47"/>
      <c r="H6322" s="47"/>
      <c r="I6322" s="47"/>
    </row>
    <row r="6323" spans="1:9" x14ac:dyDescent="0.25">
      <c r="A6323" s="47"/>
      <c r="B6323" s="47"/>
      <c r="C6323" s="47"/>
      <c r="D6323" s="47"/>
      <c r="E6323" s="47"/>
      <c r="F6323" s="47"/>
      <c r="G6323" s="47"/>
      <c r="H6323" s="47"/>
      <c r="I6323" s="47"/>
    </row>
    <row r="6324" spans="1:9" x14ac:dyDescent="0.25">
      <c r="A6324" s="47"/>
      <c r="B6324" s="47"/>
      <c r="C6324" s="47"/>
      <c r="D6324" s="47"/>
      <c r="E6324" s="47"/>
      <c r="F6324" s="47"/>
      <c r="G6324" s="47"/>
      <c r="H6324" s="47"/>
      <c r="I6324" s="47"/>
    </row>
    <row r="6325" spans="1:9" x14ac:dyDescent="0.25">
      <c r="A6325" s="47"/>
      <c r="B6325" s="47"/>
      <c r="C6325" s="47"/>
      <c r="D6325" s="47"/>
      <c r="E6325" s="47"/>
      <c r="F6325" s="47"/>
      <c r="G6325" s="47"/>
      <c r="H6325" s="47"/>
      <c r="I6325" s="47"/>
    </row>
    <row r="6326" spans="1:9" x14ac:dyDescent="0.25">
      <c r="A6326" s="47"/>
      <c r="B6326" s="47"/>
      <c r="C6326" s="47"/>
      <c r="D6326" s="47"/>
      <c r="E6326" s="47"/>
      <c r="F6326" s="47"/>
      <c r="G6326" s="47"/>
      <c r="H6326" s="47"/>
      <c r="I6326" s="47"/>
    </row>
    <row r="6327" spans="1:9" x14ac:dyDescent="0.25">
      <c r="A6327" s="47"/>
      <c r="B6327" s="47"/>
      <c r="C6327" s="47"/>
      <c r="D6327" s="47"/>
      <c r="E6327" s="47"/>
      <c r="F6327" s="47"/>
      <c r="G6327" s="47"/>
      <c r="H6327" s="47"/>
      <c r="I6327" s="47"/>
    </row>
    <row r="6328" spans="1:9" x14ac:dyDescent="0.25">
      <c r="A6328" s="47"/>
      <c r="B6328" s="47"/>
      <c r="C6328" s="47"/>
      <c r="D6328" s="47"/>
      <c r="E6328" s="47"/>
      <c r="F6328" s="47"/>
      <c r="G6328" s="47"/>
      <c r="H6328" s="47"/>
      <c r="I6328" s="47"/>
    </row>
    <row r="6329" spans="1:9" x14ac:dyDescent="0.25">
      <c r="A6329" s="47"/>
      <c r="B6329" s="47"/>
      <c r="C6329" s="47"/>
      <c r="D6329" s="47"/>
      <c r="E6329" s="47"/>
      <c r="F6329" s="47"/>
      <c r="G6329" s="47"/>
      <c r="H6329" s="47"/>
      <c r="I6329" s="47"/>
    </row>
    <row r="6330" spans="1:9" x14ac:dyDescent="0.25">
      <c r="A6330" s="47"/>
      <c r="B6330" s="47"/>
      <c r="C6330" s="47"/>
      <c r="D6330" s="47"/>
      <c r="E6330" s="47"/>
      <c r="F6330" s="47"/>
      <c r="G6330" s="47"/>
      <c r="H6330" s="47"/>
      <c r="I6330" s="47"/>
    </row>
    <row r="6331" spans="1:9" x14ac:dyDescent="0.25">
      <c r="A6331" s="47"/>
      <c r="B6331" s="47"/>
      <c r="C6331" s="47"/>
      <c r="D6331" s="47"/>
      <c r="E6331" s="47"/>
      <c r="F6331" s="47"/>
      <c r="G6331" s="47"/>
      <c r="H6331" s="47"/>
      <c r="I6331" s="47"/>
    </row>
    <row r="6332" spans="1:9" x14ac:dyDescent="0.25">
      <c r="A6332" s="47"/>
      <c r="B6332" s="47"/>
      <c r="C6332" s="47"/>
      <c r="D6332" s="47"/>
      <c r="E6332" s="47"/>
      <c r="F6332" s="47"/>
      <c r="G6332" s="47"/>
      <c r="H6332" s="47"/>
      <c r="I6332" s="47"/>
    </row>
    <row r="6333" spans="1:9" x14ac:dyDescent="0.25">
      <c r="A6333" s="47"/>
      <c r="B6333" s="47"/>
      <c r="C6333" s="47"/>
      <c r="D6333" s="47"/>
      <c r="E6333" s="47"/>
      <c r="F6333" s="47"/>
      <c r="G6333" s="47"/>
      <c r="H6333" s="47"/>
      <c r="I6333" s="47"/>
    </row>
    <row r="6334" spans="1:9" x14ac:dyDescent="0.25">
      <c r="A6334" s="47"/>
      <c r="B6334" s="47"/>
      <c r="C6334" s="47"/>
      <c r="D6334" s="47"/>
      <c r="E6334" s="47"/>
      <c r="F6334" s="47"/>
      <c r="G6334" s="47"/>
      <c r="H6334" s="47"/>
      <c r="I6334" s="47"/>
    </row>
    <row r="6335" spans="1:9" x14ac:dyDescent="0.25">
      <c r="A6335" s="47"/>
      <c r="B6335" s="47"/>
      <c r="C6335" s="47"/>
      <c r="D6335" s="47"/>
      <c r="E6335" s="47"/>
      <c r="F6335" s="47"/>
      <c r="G6335" s="47"/>
      <c r="H6335" s="47"/>
      <c r="I6335" s="47"/>
    </row>
    <row r="6336" spans="1:9" x14ac:dyDescent="0.25">
      <c r="A6336" s="47"/>
      <c r="B6336" s="47"/>
      <c r="C6336" s="47"/>
      <c r="D6336" s="47"/>
      <c r="E6336" s="47"/>
      <c r="F6336" s="47"/>
      <c r="G6336" s="47"/>
      <c r="H6336" s="47"/>
      <c r="I6336" s="47"/>
    </row>
    <row r="6337" spans="1:9" x14ac:dyDescent="0.25">
      <c r="A6337" s="47"/>
      <c r="B6337" s="47"/>
      <c r="C6337" s="47"/>
      <c r="D6337" s="47"/>
      <c r="E6337" s="47"/>
      <c r="F6337" s="47"/>
      <c r="G6337" s="47"/>
      <c r="H6337" s="47"/>
      <c r="I6337" s="47"/>
    </row>
    <row r="6338" spans="1:9" x14ac:dyDescent="0.25">
      <c r="A6338" s="47"/>
      <c r="B6338" s="47"/>
      <c r="C6338" s="47"/>
      <c r="D6338" s="47"/>
      <c r="E6338" s="47"/>
      <c r="F6338" s="47"/>
      <c r="G6338" s="47"/>
      <c r="H6338" s="47"/>
      <c r="I6338" s="47"/>
    </row>
    <row r="6339" spans="1:9" x14ac:dyDescent="0.25">
      <c r="A6339" s="47"/>
      <c r="B6339" s="47"/>
      <c r="C6339" s="47"/>
      <c r="D6339" s="47"/>
      <c r="E6339" s="47"/>
      <c r="F6339" s="47"/>
      <c r="G6339" s="47"/>
      <c r="H6339" s="47"/>
      <c r="I6339" s="47"/>
    </row>
    <row r="6340" spans="1:9" x14ac:dyDescent="0.25">
      <c r="A6340" s="47"/>
      <c r="B6340" s="47"/>
      <c r="C6340" s="47"/>
      <c r="D6340" s="47"/>
      <c r="E6340" s="47"/>
      <c r="F6340" s="47"/>
      <c r="G6340" s="47"/>
      <c r="H6340" s="47"/>
      <c r="I6340" s="47"/>
    </row>
    <row r="6341" spans="1:9" x14ac:dyDescent="0.25">
      <c r="A6341" s="47"/>
      <c r="B6341" s="47"/>
      <c r="C6341" s="47"/>
      <c r="D6341" s="47"/>
      <c r="E6341" s="47"/>
      <c r="F6341" s="47"/>
      <c r="G6341" s="47"/>
      <c r="H6341" s="47"/>
      <c r="I6341" s="47"/>
    </row>
    <row r="6342" spans="1:9" x14ac:dyDescent="0.25">
      <c r="A6342" s="47"/>
      <c r="B6342" s="47"/>
      <c r="C6342" s="47"/>
      <c r="D6342" s="47"/>
      <c r="E6342" s="47"/>
      <c r="F6342" s="47"/>
      <c r="G6342" s="47"/>
      <c r="H6342" s="47"/>
      <c r="I6342" s="47"/>
    </row>
    <row r="6343" spans="1:9" x14ac:dyDescent="0.25">
      <c r="A6343" s="47"/>
      <c r="B6343" s="47"/>
      <c r="C6343" s="47"/>
      <c r="D6343" s="47"/>
      <c r="E6343" s="47"/>
      <c r="F6343" s="47"/>
      <c r="G6343" s="47"/>
      <c r="H6343" s="47"/>
      <c r="I6343" s="47"/>
    </row>
    <row r="6344" spans="1:9" x14ac:dyDescent="0.25">
      <c r="A6344" s="47"/>
      <c r="B6344" s="47"/>
      <c r="C6344" s="47"/>
      <c r="D6344" s="47"/>
      <c r="E6344" s="47"/>
      <c r="F6344" s="47"/>
      <c r="G6344" s="47"/>
      <c r="H6344" s="47"/>
      <c r="I6344" s="47"/>
    </row>
    <row r="6345" spans="1:9" x14ac:dyDescent="0.25">
      <c r="A6345" s="47"/>
      <c r="B6345" s="47"/>
      <c r="C6345" s="47"/>
      <c r="D6345" s="47"/>
      <c r="E6345" s="47"/>
      <c r="F6345" s="47"/>
      <c r="G6345" s="47"/>
      <c r="H6345" s="47"/>
      <c r="I6345" s="47"/>
    </row>
    <row r="6346" spans="1:9" x14ac:dyDescent="0.25">
      <c r="A6346" s="47"/>
      <c r="B6346" s="47"/>
      <c r="C6346" s="47"/>
      <c r="D6346" s="47"/>
      <c r="E6346" s="47"/>
      <c r="F6346" s="47"/>
      <c r="G6346" s="47"/>
      <c r="H6346" s="47"/>
      <c r="I6346" s="47"/>
    </row>
    <row r="6347" spans="1:9" x14ac:dyDescent="0.25">
      <c r="A6347" s="47"/>
      <c r="B6347" s="47"/>
      <c r="C6347" s="47"/>
      <c r="D6347" s="47"/>
      <c r="E6347" s="47"/>
      <c r="F6347" s="47"/>
      <c r="G6347" s="47"/>
      <c r="H6347" s="47"/>
      <c r="I6347" s="47"/>
    </row>
    <row r="6348" spans="1:9" x14ac:dyDescent="0.25">
      <c r="A6348" s="47"/>
      <c r="B6348" s="47"/>
      <c r="C6348" s="47"/>
      <c r="D6348" s="47"/>
      <c r="E6348" s="47"/>
      <c r="F6348" s="47"/>
      <c r="G6348" s="47"/>
      <c r="H6348" s="47"/>
      <c r="I6348" s="47"/>
    </row>
    <row r="6349" spans="1:9" x14ac:dyDescent="0.25">
      <c r="A6349" s="47"/>
      <c r="B6349" s="47"/>
      <c r="C6349" s="47"/>
      <c r="D6349" s="47"/>
      <c r="E6349" s="47"/>
      <c r="F6349" s="47"/>
      <c r="G6349" s="47"/>
      <c r="H6349" s="47"/>
      <c r="I6349" s="47"/>
    </row>
    <row r="6350" spans="1:9" x14ac:dyDescent="0.25">
      <c r="A6350" s="47"/>
      <c r="B6350" s="47"/>
      <c r="C6350" s="47"/>
      <c r="D6350" s="47"/>
      <c r="E6350" s="47"/>
      <c r="F6350" s="47"/>
      <c r="G6350" s="47"/>
      <c r="H6350" s="47"/>
      <c r="I6350" s="47"/>
    </row>
    <row r="6351" spans="1:9" x14ac:dyDescent="0.25">
      <c r="A6351" s="47"/>
      <c r="B6351" s="47"/>
      <c r="C6351" s="47"/>
      <c r="D6351" s="47"/>
      <c r="E6351" s="47"/>
      <c r="F6351" s="47"/>
      <c r="G6351" s="47"/>
      <c r="H6351" s="47"/>
      <c r="I6351" s="47"/>
    </row>
    <row r="6352" spans="1:9" x14ac:dyDescent="0.25">
      <c r="A6352" s="47"/>
      <c r="B6352" s="47"/>
      <c r="C6352" s="47"/>
      <c r="D6352" s="47"/>
      <c r="E6352" s="47"/>
      <c r="F6352" s="47"/>
      <c r="G6352" s="47"/>
      <c r="H6352" s="47"/>
      <c r="I6352" s="47"/>
    </row>
    <row r="6353" spans="1:9" x14ac:dyDescent="0.25">
      <c r="A6353" s="47"/>
      <c r="B6353" s="47"/>
      <c r="C6353" s="47"/>
      <c r="D6353" s="47"/>
      <c r="E6353" s="47"/>
      <c r="F6353" s="47"/>
      <c r="G6353" s="47"/>
      <c r="H6353" s="47"/>
      <c r="I6353" s="47"/>
    </row>
    <row r="6354" spans="1:9" x14ac:dyDescent="0.25">
      <c r="A6354" s="47"/>
      <c r="B6354" s="47"/>
      <c r="C6354" s="47"/>
      <c r="D6354" s="47"/>
      <c r="E6354" s="47"/>
      <c r="F6354" s="47"/>
      <c r="G6354" s="47"/>
      <c r="H6354" s="47"/>
      <c r="I6354" s="47"/>
    </row>
    <row r="6355" spans="1:9" x14ac:dyDescent="0.25">
      <c r="A6355" s="47"/>
      <c r="B6355" s="47"/>
      <c r="C6355" s="47"/>
      <c r="D6355" s="47"/>
      <c r="E6355" s="47"/>
      <c r="F6355" s="47"/>
      <c r="G6355" s="47"/>
      <c r="H6355" s="47"/>
      <c r="I6355" s="47"/>
    </row>
    <row r="6356" spans="1:9" x14ac:dyDescent="0.25">
      <c r="A6356" s="47"/>
      <c r="B6356" s="47"/>
      <c r="C6356" s="47"/>
      <c r="D6356" s="47"/>
      <c r="E6356" s="47"/>
      <c r="F6356" s="47"/>
      <c r="G6356" s="47"/>
      <c r="H6356" s="47"/>
      <c r="I6356" s="47"/>
    </row>
    <row r="6357" spans="1:9" x14ac:dyDescent="0.25">
      <c r="A6357" s="47"/>
      <c r="B6357" s="47"/>
      <c r="C6357" s="47"/>
      <c r="D6357" s="47"/>
      <c r="E6357" s="47"/>
      <c r="F6357" s="47"/>
      <c r="G6357" s="47"/>
      <c r="H6357" s="47"/>
      <c r="I6357" s="47"/>
    </row>
    <row r="6358" spans="1:9" x14ac:dyDescent="0.25">
      <c r="A6358" s="47"/>
      <c r="B6358" s="47"/>
      <c r="C6358" s="47"/>
      <c r="D6358" s="47"/>
      <c r="E6358" s="47"/>
      <c r="F6358" s="47"/>
      <c r="G6358" s="47"/>
      <c r="H6358" s="47"/>
      <c r="I6358" s="47"/>
    </row>
    <row r="6359" spans="1:9" x14ac:dyDescent="0.25">
      <c r="A6359" s="47"/>
      <c r="B6359" s="47"/>
      <c r="C6359" s="47"/>
      <c r="D6359" s="47"/>
      <c r="E6359" s="47"/>
      <c r="F6359" s="47"/>
      <c r="G6359" s="47"/>
      <c r="H6359" s="47"/>
      <c r="I6359" s="47"/>
    </row>
    <row r="6360" spans="1:9" x14ac:dyDescent="0.25">
      <c r="A6360" s="47"/>
      <c r="B6360" s="47"/>
      <c r="C6360" s="47"/>
      <c r="D6360" s="47"/>
      <c r="E6360" s="47"/>
      <c r="F6360" s="47"/>
      <c r="G6360" s="47"/>
      <c r="H6360" s="47"/>
      <c r="I6360" s="47"/>
    </row>
    <row r="6361" spans="1:9" x14ac:dyDescent="0.25">
      <c r="A6361" s="47"/>
      <c r="B6361" s="47"/>
      <c r="C6361" s="47"/>
      <c r="D6361" s="47"/>
      <c r="E6361" s="47"/>
      <c r="F6361" s="47"/>
      <c r="G6361" s="47"/>
      <c r="H6361" s="47"/>
      <c r="I6361" s="47"/>
    </row>
    <row r="6362" spans="1:9" x14ac:dyDescent="0.25">
      <c r="A6362" s="47"/>
      <c r="B6362" s="47"/>
      <c r="C6362" s="47"/>
      <c r="D6362" s="47"/>
      <c r="E6362" s="47"/>
      <c r="F6362" s="47"/>
      <c r="G6362" s="47"/>
      <c r="H6362" s="47"/>
      <c r="I6362" s="47"/>
    </row>
    <row r="6363" spans="1:9" x14ac:dyDescent="0.25">
      <c r="A6363" s="47"/>
      <c r="B6363" s="47"/>
      <c r="C6363" s="47"/>
      <c r="D6363" s="47"/>
      <c r="E6363" s="47"/>
      <c r="F6363" s="47"/>
      <c r="G6363" s="47"/>
      <c r="H6363" s="47"/>
      <c r="I6363" s="47"/>
    </row>
    <row r="6364" spans="1:9" x14ac:dyDescent="0.25">
      <c r="A6364" s="47"/>
      <c r="B6364" s="47"/>
      <c r="C6364" s="47"/>
      <c r="D6364" s="47"/>
      <c r="E6364" s="47"/>
      <c r="F6364" s="47"/>
      <c r="G6364" s="47"/>
      <c r="H6364" s="47"/>
      <c r="I6364" s="47"/>
    </row>
    <row r="6365" spans="1:9" x14ac:dyDescent="0.25">
      <c r="A6365" s="47"/>
      <c r="B6365" s="47"/>
      <c r="C6365" s="47"/>
      <c r="D6365" s="47"/>
      <c r="E6365" s="47"/>
      <c r="F6365" s="47"/>
      <c r="G6365" s="47"/>
      <c r="H6365" s="47"/>
      <c r="I6365" s="47"/>
    </row>
    <row r="6366" spans="1:9" x14ac:dyDescent="0.25">
      <c r="A6366" s="47"/>
      <c r="B6366" s="47"/>
      <c r="C6366" s="47"/>
      <c r="D6366" s="47"/>
      <c r="E6366" s="47"/>
      <c r="F6366" s="47"/>
      <c r="G6366" s="47"/>
      <c r="H6366" s="47"/>
      <c r="I6366" s="47"/>
    </row>
    <row r="6367" spans="1:9" x14ac:dyDescent="0.25">
      <c r="A6367" s="47"/>
      <c r="B6367" s="47"/>
      <c r="C6367" s="47"/>
      <c r="D6367" s="47"/>
      <c r="E6367" s="47"/>
      <c r="F6367" s="47"/>
      <c r="G6367" s="47"/>
      <c r="H6367" s="47"/>
      <c r="I6367" s="47"/>
    </row>
    <row r="6368" spans="1:9" x14ac:dyDescent="0.25">
      <c r="A6368" s="47"/>
      <c r="B6368" s="47"/>
      <c r="C6368" s="47"/>
      <c r="D6368" s="47"/>
      <c r="E6368" s="47"/>
      <c r="F6368" s="47"/>
      <c r="G6368" s="47"/>
      <c r="H6368" s="47"/>
      <c r="I6368" s="47"/>
    </row>
    <row r="6369" spans="1:9" x14ac:dyDescent="0.25">
      <c r="A6369" s="47"/>
      <c r="B6369" s="47"/>
      <c r="C6369" s="47"/>
      <c r="D6369" s="47"/>
      <c r="E6369" s="47"/>
      <c r="F6369" s="47"/>
      <c r="G6369" s="47"/>
      <c r="H6369" s="47"/>
      <c r="I6369" s="47"/>
    </row>
    <row r="6370" spans="1:9" x14ac:dyDescent="0.25">
      <c r="A6370" s="47"/>
      <c r="B6370" s="47"/>
      <c r="C6370" s="47"/>
      <c r="D6370" s="47"/>
      <c r="E6370" s="47"/>
      <c r="F6370" s="47"/>
      <c r="G6370" s="47"/>
      <c r="H6370" s="47"/>
      <c r="I6370" s="47"/>
    </row>
    <row r="6371" spans="1:9" x14ac:dyDescent="0.25">
      <c r="A6371" s="47"/>
      <c r="B6371" s="47"/>
      <c r="C6371" s="47"/>
      <c r="D6371" s="47"/>
      <c r="E6371" s="47"/>
      <c r="F6371" s="47"/>
      <c r="G6371" s="47"/>
      <c r="H6371" s="47"/>
      <c r="I6371" s="47"/>
    </row>
    <row r="6372" spans="1:9" x14ac:dyDescent="0.25">
      <c r="A6372" s="47"/>
      <c r="B6372" s="47"/>
      <c r="C6372" s="47"/>
      <c r="D6372" s="47"/>
      <c r="E6372" s="47"/>
      <c r="F6372" s="47"/>
      <c r="G6372" s="47"/>
      <c r="H6372" s="47"/>
      <c r="I6372" s="47"/>
    </row>
    <row r="6373" spans="1:9" x14ac:dyDescent="0.25">
      <c r="A6373" s="47"/>
      <c r="B6373" s="47"/>
      <c r="C6373" s="47"/>
      <c r="D6373" s="47"/>
      <c r="E6373" s="47"/>
      <c r="F6373" s="47"/>
      <c r="G6373" s="47"/>
      <c r="H6373" s="47"/>
      <c r="I6373" s="47"/>
    </row>
    <row r="6374" spans="1:9" x14ac:dyDescent="0.25">
      <c r="A6374" s="47"/>
      <c r="B6374" s="47"/>
      <c r="C6374" s="47"/>
      <c r="D6374" s="47"/>
      <c r="E6374" s="47"/>
      <c r="F6374" s="47"/>
      <c r="G6374" s="47"/>
      <c r="H6374" s="47"/>
      <c r="I6374" s="47"/>
    </row>
    <row r="6375" spans="1:9" x14ac:dyDescent="0.25">
      <c r="A6375" s="47"/>
      <c r="B6375" s="47"/>
      <c r="C6375" s="47"/>
      <c r="D6375" s="47"/>
      <c r="E6375" s="47"/>
      <c r="F6375" s="47"/>
      <c r="G6375" s="47"/>
      <c r="H6375" s="47"/>
      <c r="I6375" s="47"/>
    </row>
    <row r="6376" spans="1:9" x14ac:dyDescent="0.25">
      <c r="A6376" s="47"/>
      <c r="B6376" s="47"/>
      <c r="C6376" s="47"/>
      <c r="D6376" s="47"/>
      <c r="E6376" s="47"/>
      <c r="F6376" s="47"/>
      <c r="G6376" s="47"/>
      <c r="H6376" s="47"/>
      <c r="I6376" s="47"/>
    </row>
    <row r="6377" spans="1:9" x14ac:dyDescent="0.25">
      <c r="A6377" s="47"/>
      <c r="B6377" s="47"/>
      <c r="C6377" s="47"/>
      <c r="D6377" s="47"/>
      <c r="E6377" s="47"/>
      <c r="F6377" s="47"/>
      <c r="G6377" s="47"/>
      <c r="H6377" s="47"/>
      <c r="I6377" s="47"/>
    </row>
    <row r="6378" spans="1:9" x14ac:dyDescent="0.25">
      <c r="A6378" s="47"/>
      <c r="B6378" s="47"/>
      <c r="C6378" s="47"/>
      <c r="D6378" s="47"/>
      <c r="E6378" s="47"/>
      <c r="F6378" s="47"/>
      <c r="G6378" s="47"/>
      <c r="H6378" s="47"/>
      <c r="I6378" s="47"/>
    </row>
    <row r="6379" spans="1:9" x14ac:dyDescent="0.25">
      <c r="A6379" s="47"/>
      <c r="B6379" s="47"/>
      <c r="C6379" s="47"/>
      <c r="D6379" s="47"/>
      <c r="E6379" s="47"/>
      <c r="F6379" s="47"/>
      <c r="G6379" s="47"/>
      <c r="H6379" s="47"/>
      <c r="I6379" s="47"/>
    </row>
    <row r="6380" spans="1:9" x14ac:dyDescent="0.25">
      <c r="A6380" s="47"/>
      <c r="B6380" s="47"/>
      <c r="C6380" s="47"/>
      <c r="D6380" s="47"/>
      <c r="E6380" s="47"/>
      <c r="F6380" s="47"/>
      <c r="G6380" s="47"/>
      <c r="H6380" s="47"/>
      <c r="I6380" s="47"/>
    </row>
    <row r="6381" spans="1:9" x14ac:dyDescent="0.25">
      <c r="A6381" s="47"/>
      <c r="B6381" s="47"/>
      <c r="C6381" s="47"/>
      <c r="D6381" s="47"/>
      <c r="E6381" s="47"/>
      <c r="F6381" s="47"/>
      <c r="G6381" s="47"/>
      <c r="H6381" s="47"/>
      <c r="I6381" s="47"/>
    </row>
    <row r="6382" spans="1:9" x14ac:dyDescent="0.25">
      <c r="A6382" s="47"/>
      <c r="B6382" s="47"/>
      <c r="C6382" s="47"/>
      <c r="D6382" s="47"/>
      <c r="E6382" s="47"/>
      <c r="F6382" s="47"/>
      <c r="G6382" s="47"/>
      <c r="H6382" s="47"/>
      <c r="I6382" s="47"/>
    </row>
    <row r="6383" spans="1:9" x14ac:dyDescent="0.25">
      <c r="A6383" s="47"/>
      <c r="B6383" s="47"/>
      <c r="C6383" s="47"/>
      <c r="D6383" s="47"/>
      <c r="E6383" s="47"/>
      <c r="F6383" s="47"/>
      <c r="G6383" s="47"/>
      <c r="H6383" s="47"/>
      <c r="I6383" s="47"/>
    </row>
    <row r="6384" spans="1:9" x14ac:dyDescent="0.25">
      <c r="A6384" s="47"/>
      <c r="B6384" s="47"/>
      <c r="C6384" s="47"/>
      <c r="D6384" s="47"/>
      <c r="E6384" s="47"/>
      <c r="F6384" s="47"/>
      <c r="G6384" s="47"/>
      <c r="H6384" s="47"/>
      <c r="I6384" s="47"/>
    </row>
    <row r="6385" spans="1:9" x14ac:dyDescent="0.25">
      <c r="A6385" s="47"/>
      <c r="B6385" s="47"/>
      <c r="C6385" s="47"/>
      <c r="D6385" s="47"/>
      <c r="E6385" s="47"/>
      <c r="F6385" s="47"/>
      <c r="G6385" s="47"/>
      <c r="H6385" s="47"/>
      <c r="I6385" s="47"/>
    </row>
    <row r="6386" spans="1:9" x14ac:dyDescent="0.25">
      <c r="A6386" s="47"/>
      <c r="B6386" s="47"/>
      <c r="C6386" s="47"/>
      <c r="D6386" s="47"/>
      <c r="E6386" s="47"/>
      <c r="F6386" s="47"/>
      <c r="G6386" s="47"/>
      <c r="H6386" s="47"/>
      <c r="I6386" s="47"/>
    </row>
    <row r="6387" spans="1:9" x14ac:dyDescent="0.25">
      <c r="A6387" s="47"/>
      <c r="B6387" s="47"/>
      <c r="C6387" s="47"/>
      <c r="D6387" s="47"/>
      <c r="E6387" s="47"/>
      <c r="F6387" s="47"/>
      <c r="G6387" s="47"/>
      <c r="H6387" s="47"/>
      <c r="I6387" s="47"/>
    </row>
    <row r="6388" spans="1:9" x14ac:dyDescent="0.25">
      <c r="A6388" s="47"/>
      <c r="B6388" s="47"/>
      <c r="C6388" s="47"/>
      <c r="D6388" s="47"/>
      <c r="E6388" s="47"/>
      <c r="F6388" s="47"/>
      <c r="G6388" s="47"/>
      <c r="H6388" s="47"/>
      <c r="I6388" s="47"/>
    </row>
    <row r="6389" spans="1:9" x14ac:dyDescent="0.25">
      <c r="A6389" s="47"/>
      <c r="B6389" s="47"/>
      <c r="C6389" s="47"/>
      <c r="D6389" s="47"/>
      <c r="E6389" s="47"/>
      <c r="F6389" s="47"/>
      <c r="G6389" s="47"/>
      <c r="H6389" s="47"/>
      <c r="I6389" s="47"/>
    </row>
    <row r="6390" spans="1:9" x14ac:dyDescent="0.25">
      <c r="A6390" s="47"/>
      <c r="B6390" s="47"/>
      <c r="C6390" s="47"/>
      <c r="D6390" s="47"/>
      <c r="E6390" s="47"/>
      <c r="F6390" s="47"/>
      <c r="G6390" s="47"/>
      <c r="H6390" s="47"/>
      <c r="I6390" s="47"/>
    </row>
    <row r="6391" spans="1:9" x14ac:dyDescent="0.25">
      <c r="A6391" s="47"/>
      <c r="B6391" s="47"/>
      <c r="C6391" s="47"/>
      <c r="D6391" s="47"/>
      <c r="E6391" s="47"/>
      <c r="F6391" s="47"/>
      <c r="G6391" s="47"/>
      <c r="H6391" s="47"/>
      <c r="I6391" s="47"/>
    </row>
    <row r="6392" spans="1:9" x14ac:dyDescent="0.25">
      <c r="A6392" s="47"/>
      <c r="B6392" s="47"/>
      <c r="C6392" s="47"/>
      <c r="D6392" s="47"/>
      <c r="E6392" s="47"/>
      <c r="F6392" s="47"/>
      <c r="G6392" s="47"/>
      <c r="H6392" s="47"/>
      <c r="I6392" s="47"/>
    </row>
    <row r="6393" spans="1:9" x14ac:dyDescent="0.25">
      <c r="A6393" s="47"/>
      <c r="B6393" s="47"/>
      <c r="C6393" s="47"/>
      <c r="D6393" s="47"/>
      <c r="E6393" s="47"/>
      <c r="F6393" s="47"/>
      <c r="G6393" s="47"/>
      <c r="H6393" s="47"/>
      <c r="I6393" s="47"/>
    </row>
    <row r="6394" spans="1:9" x14ac:dyDescent="0.25">
      <c r="A6394" s="47"/>
      <c r="B6394" s="47"/>
      <c r="C6394" s="47"/>
      <c r="D6394" s="47"/>
      <c r="E6394" s="47"/>
      <c r="F6394" s="47"/>
      <c r="G6394" s="47"/>
      <c r="H6394" s="47"/>
      <c r="I6394" s="47"/>
    </row>
    <row r="6395" spans="1:9" x14ac:dyDescent="0.25">
      <c r="A6395" s="47"/>
      <c r="B6395" s="47"/>
      <c r="C6395" s="47"/>
      <c r="D6395" s="47"/>
      <c r="E6395" s="47"/>
      <c r="F6395" s="47"/>
      <c r="G6395" s="47"/>
      <c r="H6395" s="47"/>
      <c r="I6395" s="47"/>
    </row>
    <row r="6396" spans="1:9" x14ac:dyDescent="0.25">
      <c r="A6396" s="47"/>
      <c r="B6396" s="47"/>
      <c r="C6396" s="47"/>
      <c r="D6396" s="47"/>
      <c r="E6396" s="47"/>
      <c r="F6396" s="47"/>
      <c r="G6396" s="47"/>
      <c r="H6396" s="47"/>
      <c r="I6396" s="47"/>
    </row>
    <row r="6397" spans="1:9" x14ac:dyDescent="0.25">
      <c r="A6397" s="47"/>
      <c r="B6397" s="47"/>
      <c r="C6397" s="47"/>
      <c r="D6397" s="47"/>
      <c r="E6397" s="47"/>
      <c r="F6397" s="47"/>
      <c r="G6397" s="47"/>
      <c r="H6397" s="47"/>
      <c r="I6397" s="47"/>
    </row>
    <row r="6398" spans="1:9" x14ac:dyDescent="0.25">
      <c r="A6398" s="47"/>
      <c r="B6398" s="47"/>
      <c r="C6398" s="47"/>
      <c r="D6398" s="47"/>
      <c r="E6398" s="47"/>
      <c r="F6398" s="47"/>
      <c r="G6398" s="47"/>
      <c r="H6398" s="47"/>
      <c r="I6398" s="47"/>
    </row>
    <row r="6399" spans="1:9" x14ac:dyDescent="0.25">
      <c r="A6399" s="47"/>
      <c r="B6399" s="47"/>
      <c r="C6399" s="47"/>
      <c r="D6399" s="47"/>
      <c r="E6399" s="47"/>
      <c r="F6399" s="47"/>
      <c r="G6399" s="47"/>
      <c r="H6399" s="47"/>
      <c r="I6399" s="47"/>
    </row>
    <row r="6400" spans="1:9" x14ac:dyDescent="0.25">
      <c r="A6400" s="47"/>
      <c r="B6400" s="47"/>
      <c r="C6400" s="47"/>
      <c r="D6400" s="47"/>
      <c r="E6400" s="47"/>
      <c r="F6400" s="47"/>
      <c r="G6400" s="47"/>
      <c r="H6400" s="47"/>
      <c r="I6400" s="47"/>
    </row>
    <row r="6401" spans="1:9" x14ac:dyDescent="0.25">
      <c r="A6401" s="47"/>
      <c r="B6401" s="47"/>
      <c r="C6401" s="47"/>
      <c r="D6401" s="47"/>
      <c r="E6401" s="47"/>
      <c r="F6401" s="47"/>
      <c r="G6401" s="47"/>
      <c r="H6401" s="47"/>
      <c r="I6401" s="47"/>
    </row>
    <row r="6402" spans="1:9" x14ac:dyDescent="0.25">
      <c r="A6402" s="47"/>
      <c r="B6402" s="47"/>
      <c r="C6402" s="47"/>
      <c r="D6402" s="47"/>
      <c r="E6402" s="47"/>
      <c r="F6402" s="47"/>
      <c r="G6402" s="47"/>
      <c r="H6402" s="47"/>
      <c r="I6402" s="47"/>
    </row>
    <row r="6403" spans="1:9" x14ac:dyDescent="0.25">
      <c r="A6403" s="47"/>
      <c r="B6403" s="47"/>
      <c r="C6403" s="47"/>
      <c r="D6403" s="47"/>
      <c r="E6403" s="47"/>
      <c r="F6403" s="47"/>
      <c r="G6403" s="47"/>
      <c r="H6403" s="47"/>
      <c r="I6403" s="47"/>
    </row>
    <row r="6404" spans="1:9" x14ac:dyDescent="0.25">
      <c r="A6404" s="47"/>
      <c r="B6404" s="47"/>
      <c r="C6404" s="47"/>
      <c r="D6404" s="47"/>
      <c r="E6404" s="47"/>
      <c r="F6404" s="47"/>
      <c r="G6404" s="47"/>
      <c r="H6404" s="47"/>
      <c r="I6404" s="47"/>
    </row>
    <row r="6405" spans="1:9" x14ac:dyDescent="0.25">
      <c r="A6405" s="47"/>
      <c r="B6405" s="47"/>
      <c r="C6405" s="47"/>
      <c r="D6405" s="47"/>
      <c r="E6405" s="47"/>
      <c r="F6405" s="47"/>
      <c r="G6405" s="47"/>
      <c r="H6405" s="47"/>
      <c r="I6405" s="47"/>
    </row>
    <row r="6406" spans="1:9" x14ac:dyDescent="0.25">
      <c r="A6406" s="47"/>
      <c r="B6406" s="47"/>
      <c r="C6406" s="47"/>
      <c r="D6406" s="47"/>
      <c r="E6406" s="47"/>
      <c r="F6406" s="47"/>
      <c r="G6406" s="47"/>
      <c r="H6406" s="47"/>
      <c r="I6406" s="47"/>
    </row>
    <row r="6407" spans="1:9" x14ac:dyDescent="0.25">
      <c r="A6407" s="47"/>
      <c r="B6407" s="47"/>
      <c r="C6407" s="47"/>
      <c r="D6407" s="47"/>
      <c r="E6407" s="47"/>
      <c r="F6407" s="47"/>
      <c r="G6407" s="47"/>
      <c r="H6407" s="47"/>
      <c r="I6407" s="47"/>
    </row>
    <row r="6408" spans="1:9" x14ac:dyDescent="0.25">
      <c r="A6408" s="47"/>
      <c r="B6408" s="47"/>
      <c r="C6408" s="47"/>
      <c r="D6408" s="47"/>
      <c r="E6408" s="47"/>
      <c r="F6408" s="47"/>
      <c r="G6408" s="47"/>
      <c r="H6408" s="47"/>
      <c r="I6408" s="47"/>
    </row>
    <row r="6409" spans="1:9" x14ac:dyDescent="0.25">
      <c r="A6409" s="47"/>
      <c r="B6409" s="47"/>
      <c r="C6409" s="47"/>
      <c r="D6409" s="47"/>
      <c r="E6409" s="47"/>
      <c r="F6409" s="47"/>
      <c r="G6409" s="47"/>
      <c r="H6409" s="47"/>
      <c r="I6409" s="47"/>
    </row>
    <row r="6410" spans="1:9" x14ac:dyDescent="0.25">
      <c r="A6410" s="47"/>
      <c r="B6410" s="47"/>
      <c r="C6410" s="47"/>
      <c r="D6410" s="47"/>
      <c r="E6410" s="47"/>
      <c r="F6410" s="47"/>
      <c r="G6410" s="47"/>
      <c r="H6410" s="47"/>
      <c r="I6410" s="47"/>
    </row>
    <row r="6411" spans="1:9" x14ac:dyDescent="0.25">
      <c r="A6411" s="47"/>
      <c r="B6411" s="47"/>
      <c r="C6411" s="47"/>
      <c r="D6411" s="47"/>
      <c r="E6411" s="47"/>
      <c r="F6411" s="47"/>
      <c r="G6411" s="47"/>
      <c r="H6411" s="47"/>
      <c r="I6411" s="47"/>
    </row>
    <row r="6412" spans="1:9" x14ac:dyDescent="0.25">
      <c r="A6412" s="47"/>
      <c r="B6412" s="47"/>
      <c r="C6412" s="47"/>
      <c r="D6412" s="47"/>
      <c r="E6412" s="47"/>
      <c r="F6412" s="47"/>
      <c r="G6412" s="47"/>
      <c r="H6412" s="47"/>
      <c r="I6412" s="47"/>
    </row>
    <row r="6413" spans="1:9" x14ac:dyDescent="0.25">
      <c r="A6413" s="47"/>
      <c r="B6413" s="47"/>
      <c r="C6413" s="47"/>
      <c r="D6413" s="47"/>
      <c r="E6413" s="47"/>
      <c r="F6413" s="47"/>
      <c r="G6413" s="47"/>
      <c r="H6413" s="47"/>
      <c r="I6413" s="47"/>
    </row>
    <row r="6414" spans="1:9" x14ac:dyDescent="0.25">
      <c r="A6414" s="47"/>
      <c r="B6414" s="47"/>
      <c r="C6414" s="47"/>
      <c r="D6414" s="47"/>
      <c r="E6414" s="47"/>
      <c r="F6414" s="47"/>
      <c r="G6414" s="47"/>
      <c r="H6414" s="47"/>
      <c r="I6414" s="47"/>
    </row>
    <row r="6415" spans="1:9" x14ac:dyDescent="0.25">
      <c r="A6415" s="47"/>
      <c r="B6415" s="47"/>
      <c r="C6415" s="47"/>
      <c r="D6415" s="47"/>
      <c r="E6415" s="47"/>
      <c r="F6415" s="47"/>
      <c r="G6415" s="47"/>
      <c r="H6415" s="47"/>
      <c r="I6415" s="47"/>
    </row>
    <row r="6416" spans="1:9" x14ac:dyDescent="0.25">
      <c r="A6416" s="47"/>
      <c r="B6416" s="47"/>
      <c r="C6416" s="47"/>
      <c r="D6416" s="47"/>
      <c r="E6416" s="47"/>
      <c r="F6416" s="47"/>
      <c r="G6416" s="47"/>
      <c r="H6416" s="47"/>
      <c r="I6416" s="47"/>
    </row>
    <row r="6417" spans="1:9" x14ac:dyDescent="0.25">
      <c r="A6417" s="47"/>
      <c r="B6417" s="47"/>
      <c r="C6417" s="47"/>
      <c r="D6417" s="47"/>
      <c r="E6417" s="47"/>
      <c r="F6417" s="47"/>
      <c r="G6417" s="47"/>
      <c r="H6417" s="47"/>
      <c r="I6417" s="47"/>
    </row>
    <row r="6418" spans="1:9" x14ac:dyDescent="0.25">
      <c r="A6418" s="47"/>
      <c r="B6418" s="47"/>
      <c r="C6418" s="47"/>
      <c r="D6418" s="47"/>
      <c r="E6418" s="47"/>
      <c r="F6418" s="47"/>
      <c r="G6418" s="47"/>
      <c r="H6418" s="47"/>
      <c r="I6418" s="47"/>
    </row>
    <row r="6419" spans="1:9" x14ac:dyDescent="0.25">
      <c r="A6419" s="47"/>
      <c r="B6419" s="47"/>
      <c r="C6419" s="47"/>
      <c r="D6419" s="47"/>
      <c r="E6419" s="47"/>
      <c r="F6419" s="47"/>
      <c r="G6419" s="47"/>
      <c r="H6419" s="47"/>
      <c r="I6419" s="47"/>
    </row>
    <row r="6420" spans="1:9" x14ac:dyDescent="0.25">
      <c r="A6420" s="47"/>
      <c r="B6420" s="47"/>
      <c r="C6420" s="47"/>
      <c r="D6420" s="47"/>
      <c r="E6420" s="47"/>
      <c r="F6420" s="47"/>
      <c r="G6420" s="47"/>
      <c r="H6420" s="47"/>
      <c r="I6420" s="47"/>
    </row>
    <row r="6421" spans="1:9" x14ac:dyDescent="0.25">
      <c r="A6421" s="47"/>
      <c r="B6421" s="47"/>
      <c r="C6421" s="47"/>
      <c r="D6421" s="47"/>
      <c r="E6421" s="47"/>
      <c r="F6421" s="47"/>
      <c r="G6421" s="47"/>
      <c r="H6421" s="47"/>
      <c r="I6421" s="47"/>
    </row>
    <row r="6422" spans="1:9" x14ac:dyDescent="0.25">
      <c r="A6422" s="47"/>
      <c r="B6422" s="47"/>
      <c r="C6422" s="47"/>
      <c r="D6422" s="47"/>
      <c r="E6422" s="47"/>
      <c r="F6422" s="47"/>
      <c r="G6422" s="47"/>
      <c r="H6422" s="47"/>
      <c r="I6422" s="47"/>
    </row>
    <row r="6423" spans="1:9" x14ac:dyDescent="0.25">
      <c r="A6423" s="47"/>
      <c r="B6423" s="47"/>
      <c r="C6423" s="47"/>
      <c r="D6423" s="47"/>
      <c r="E6423" s="47"/>
      <c r="F6423" s="47"/>
      <c r="G6423" s="47"/>
      <c r="H6423" s="47"/>
      <c r="I6423" s="47"/>
    </row>
    <row r="6424" spans="1:9" x14ac:dyDescent="0.25">
      <c r="A6424" s="47"/>
      <c r="B6424" s="47"/>
      <c r="C6424" s="47"/>
      <c r="D6424" s="47"/>
      <c r="E6424" s="47"/>
      <c r="F6424" s="47"/>
      <c r="G6424" s="47"/>
      <c r="H6424" s="47"/>
      <c r="I6424" s="47"/>
    </row>
    <row r="6425" spans="1:9" x14ac:dyDescent="0.25">
      <c r="A6425" s="47"/>
      <c r="B6425" s="47"/>
      <c r="C6425" s="47"/>
      <c r="D6425" s="47"/>
      <c r="E6425" s="47"/>
      <c r="F6425" s="47"/>
      <c r="G6425" s="47"/>
      <c r="H6425" s="47"/>
      <c r="I6425" s="47"/>
    </row>
    <row r="6426" spans="1:9" x14ac:dyDescent="0.25">
      <c r="A6426" s="47"/>
      <c r="B6426" s="47"/>
      <c r="C6426" s="47"/>
      <c r="D6426" s="47"/>
      <c r="E6426" s="47"/>
      <c r="F6426" s="47"/>
      <c r="G6426" s="47"/>
      <c r="H6426" s="47"/>
      <c r="I6426" s="47"/>
    </row>
    <row r="6427" spans="1:9" x14ac:dyDescent="0.25">
      <c r="A6427" s="47"/>
      <c r="B6427" s="47"/>
      <c r="C6427" s="47"/>
      <c r="D6427" s="47"/>
      <c r="E6427" s="47"/>
      <c r="F6427" s="47"/>
      <c r="G6427" s="47"/>
      <c r="H6427" s="47"/>
      <c r="I6427" s="47"/>
    </row>
    <row r="6428" spans="1:9" x14ac:dyDescent="0.25">
      <c r="A6428" s="47"/>
      <c r="B6428" s="47"/>
      <c r="C6428" s="47"/>
      <c r="D6428" s="47"/>
      <c r="E6428" s="47"/>
      <c r="F6428" s="47"/>
      <c r="G6428" s="47"/>
      <c r="H6428" s="47"/>
      <c r="I6428" s="47"/>
    </row>
    <row r="6429" spans="1:9" x14ac:dyDescent="0.25">
      <c r="A6429" s="47"/>
      <c r="B6429" s="47"/>
      <c r="C6429" s="47"/>
      <c r="D6429" s="47"/>
      <c r="E6429" s="47"/>
      <c r="F6429" s="47"/>
      <c r="G6429" s="47"/>
      <c r="H6429" s="47"/>
      <c r="I6429" s="47"/>
    </row>
    <row r="6430" spans="1:9" x14ac:dyDescent="0.25">
      <c r="A6430" s="47"/>
      <c r="B6430" s="47"/>
      <c r="C6430" s="47"/>
      <c r="D6430" s="47"/>
      <c r="E6430" s="47"/>
      <c r="F6430" s="47"/>
      <c r="G6430" s="47"/>
      <c r="H6430" s="47"/>
      <c r="I6430" s="47"/>
    </row>
    <row r="6431" spans="1:9" x14ac:dyDescent="0.25">
      <c r="A6431" s="47"/>
      <c r="B6431" s="47"/>
      <c r="C6431" s="47"/>
      <c r="D6431" s="47"/>
      <c r="E6431" s="47"/>
      <c r="F6431" s="47"/>
      <c r="G6431" s="47"/>
      <c r="H6431" s="47"/>
      <c r="I6431" s="47"/>
    </row>
    <row r="6432" spans="1:9" x14ac:dyDescent="0.25">
      <c r="A6432" s="47"/>
      <c r="B6432" s="47"/>
      <c r="C6432" s="47"/>
      <c r="D6432" s="47"/>
      <c r="E6432" s="47"/>
      <c r="F6432" s="47"/>
      <c r="G6432" s="47"/>
      <c r="H6432" s="47"/>
      <c r="I6432" s="47"/>
    </row>
    <row r="6433" spans="1:9" x14ac:dyDescent="0.25">
      <c r="A6433" s="47"/>
      <c r="B6433" s="47"/>
      <c r="C6433" s="47"/>
      <c r="D6433" s="47"/>
      <c r="E6433" s="47"/>
      <c r="F6433" s="47"/>
      <c r="G6433" s="47"/>
      <c r="H6433" s="47"/>
      <c r="I6433" s="47"/>
    </row>
    <row r="6434" spans="1:9" x14ac:dyDescent="0.25">
      <c r="A6434" s="47"/>
      <c r="B6434" s="47"/>
      <c r="C6434" s="47"/>
      <c r="D6434" s="47"/>
      <c r="E6434" s="47"/>
      <c r="F6434" s="47"/>
      <c r="G6434" s="47"/>
      <c r="H6434" s="47"/>
      <c r="I6434" s="47"/>
    </row>
    <row r="6435" spans="1:9" x14ac:dyDescent="0.25">
      <c r="A6435" s="47"/>
      <c r="B6435" s="47"/>
      <c r="C6435" s="47"/>
      <c r="D6435" s="47"/>
      <c r="E6435" s="47"/>
      <c r="F6435" s="47"/>
      <c r="G6435" s="47"/>
      <c r="H6435" s="47"/>
      <c r="I6435" s="47"/>
    </row>
    <row r="6436" spans="1:9" x14ac:dyDescent="0.25">
      <c r="A6436" s="47"/>
      <c r="B6436" s="47"/>
      <c r="C6436" s="47"/>
      <c r="D6436" s="47"/>
      <c r="E6436" s="47"/>
      <c r="F6436" s="47"/>
      <c r="G6436" s="47"/>
      <c r="H6436" s="47"/>
      <c r="I6436" s="47"/>
    </row>
    <row r="6437" spans="1:9" x14ac:dyDescent="0.25">
      <c r="A6437" s="47"/>
      <c r="B6437" s="47"/>
      <c r="C6437" s="47"/>
      <c r="D6437" s="47"/>
      <c r="E6437" s="47"/>
      <c r="F6437" s="47"/>
      <c r="G6437" s="47"/>
      <c r="H6437" s="47"/>
      <c r="I6437" s="47"/>
    </row>
    <row r="6438" spans="1:9" x14ac:dyDescent="0.25">
      <c r="A6438" s="47"/>
      <c r="B6438" s="47"/>
      <c r="C6438" s="47"/>
      <c r="D6438" s="47"/>
      <c r="E6438" s="47"/>
      <c r="F6438" s="47"/>
      <c r="G6438" s="47"/>
      <c r="H6438" s="47"/>
      <c r="I6438" s="47"/>
    </row>
    <row r="6439" spans="1:9" x14ac:dyDescent="0.25">
      <c r="A6439" s="47"/>
      <c r="B6439" s="47"/>
      <c r="C6439" s="47"/>
      <c r="D6439" s="47"/>
      <c r="E6439" s="47"/>
      <c r="F6439" s="47"/>
      <c r="G6439" s="47"/>
      <c r="H6439" s="47"/>
      <c r="I6439" s="47"/>
    </row>
    <row r="6440" spans="1:9" x14ac:dyDescent="0.25">
      <c r="A6440" s="47"/>
      <c r="B6440" s="47"/>
      <c r="C6440" s="47"/>
      <c r="D6440" s="47"/>
      <c r="E6440" s="47"/>
      <c r="F6440" s="47"/>
      <c r="G6440" s="47"/>
      <c r="H6440" s="47"/>
      <c r="I6440" s="47"/>
    </row>
    <row r="6441" spans="1:9" x14ac:dyDescent="0.25">
      <c r="A6441" s="47"/>
      <c r="B6441" s="47"/>
      <c r="C6441" s="47"/>
      <c r="D6441" s="47"/>
      <c r="E6441" s="47"/>
      <c r="F6441" s="47"/>
      <c r="G6441" s="47"/>
      <c r="H6441" s="47"/>
      <c r="I6441" s="47"/>
    </row>
    <row r="6442" spans="1:9" x14ac:dyDescent="0.25">
      <c r="A6442" s="47"/>
      <c r="B6442" s="47"/>
      <c r="C6442" s="47"/>
      <c r="D6442" s="47"/>
      <c r="E6442" s="47"/>
      <c r="F6442" s="47"/>
      <c r="G6442" s="47"/>
      <c r="H6442" s="47"/>
      <c r="I6442" s="47"/>
    </row>
    <row r="6443" spans="1:9" x14ac:dyDescent="0.25">
      <c r="A6443" s="47"/>
      <c r="B6443" s="47"/>
      <c r="C6443" s="47"/>
      <c r="D6443" s="47"/>
      <c r="E6443" s="47"/>
      <c r="F6443" s="47"/>
      <c r="G6443" s="47"/>
      <c r="H6443" s="47"/>
      <c r="I6443" s="47"/>
    </row>
    <row r="6444" spans="1:9" x14ac:dyDescent="0.25">
      <c r="A6444" s="47"/>
      <c r="B6444" s="47"/>
      <c r="C6444" s="47"/>
      <c r="D6444" s="47"/>
      <c r="E6444" s="47"/>
      <c r="F6444" s="47"/>
      <c r="G6444" s="47"/>
      <c r="H6444" s="47"/>
      <c r="I6444" s="47"/>
    </row>
    <row r="6445" spans="1:9" x14ac:dyDescent="0.25">
      <c r="A6445" s="47"/>
      <c r="B6445" s="47"/>
      <c r="C6445" s="47"/>
      <c r="D6445" s="47"/>
      <c r="E6445" s="47"/>
      <c r="F6445" s="47"/>
      <c r="G6445" s="47"/>
      <c r="H6445" s="47"/>
      <c r="I6445" s="47"/>
    </row>
    <row r="6446" spans="1:9" x14ac:dyDescent="0.25">
      <c r="A6446" s="47"/>
      <c r="B6446" s="47"/>
      <c r="C6446" s="47"/>
      <c r="D6446" s="47"/>
      <c r="E6446" s="47"/>
      <c r="F6446" s="47"/>
      <c r="G6446" s="47"/>
      <c r="H6446" s="47"/>
      <c r="I6446" s="47"/>
    </row>
    <row r="6447" spans="1:9" x14ac:dyDescent="0.25">
      <c r="A6447" s="47"/>
      <c r="B6447" s="47"/>
      <c r="C6447" s="47"/>
      <c r="D6447" s="47"/>
      <c r="E6447" s="47"/>
      <c r="F6447" s="47"/>
      <c r="G6447" s="47"/>
      <c r="H6447" s="47"/>
      <c r="I6447" s="47"/>
    </row>
    <row r="6448" spans="1:9" x14ac:dyDescent="0.25">
      <c r="A6448" s="47"/>
      <c r="B6448" s="47"/>
      <c r="C6448" s="47"/>
      <c r="D6448" s="47"/>
      <c r="E6448" s="47"/>
      <c r="F6448" s="47"/>
      <c r="G6448" s="47"/>
      <c r="H6448" s="47"/>
      <c r="I6448" s="47"/>
    </row>
    <row r="6449" spans="1:9" x14ac:dyDescent="0.25">
      <c r="A6449" s="47"/>
      <c r="B6449" s="47"/>
      <c r="C6449" s="47"/>
      <c r="D6449" s="47"/>
      <c r="E6449" s="47"/>
      <c r="F6449" s="47"/>
      <c r="G6449" s="47"/>
      <c r="H6449" s="47"/>
      <c r="I6449" s="47"/>
    </row>
    <row r="6450" spans="1:9" x14ac:dyDescent="0.25">
      <c r="A6450" s="47"/>
      <c r="B6450" s="47"/>
      <c r="C6450" s="47"/>
      <c r="D6450" s="47"/>
      <c r="E6450" s="47"/>
      <c r="F6450" s="47"/>
      <c r="G6450" s="47"/>
      <c r="H6450" s="47"/>
      <c r="I6450" s="47"/>
    </row>
    <row r="6451" spans="1:9" x14ac:dyDescent="0.25">
      <c r="A6451" s="47"/>
      <c r="B6451" s="47"/>
      <c r="C6451" s="47"/>
      <c r="D6451" s="47"/>
      <c r="E6451" s="47"/>
      <c r="F6451" s="47"/>
      <c r="G6451" s="47"/>
      <c r="H6451" s="47"/>
      <c r="I6451" s="47"/>
    </row>
    <row r="6452" spans="1:9" x14ac:dyDescent="0.25">
      <c r="A6452" s="47"/>
      <c r="B6452" s="47"/>
      <c r="C6452" s="47"/>
      <c r="D6452" s="47"/>
      <c r="E6452" s="47"/>
      <c r="F6452" s="47"/>
      <c r="G6452" s="47"/>
      <c r="H6452" s="47"/>
      <c r="I6452" s="47"/>
    </row>
    <row r="6453" spans="1:9" x14ac:dyDescent="0.25">
      <c r="A6453" s="47"/>
      <c r="B6453" s="47"/>
      <c r="C6453" s="47"/>
      <c r="D6453" s="47"/>
      <c r="E6453" s="47"/>
      <c r="F6453" s="47"/>
      <c r="G6453" s="47"/>
      <c r="H6453" s="47"/>
      <c r="I6453" s="47"/>
    </row>
    <row r="6454" spans="1:9" x14ac:dyDescent="0.25">
      <c r="A6454" s="47"/>
      <c r="B6454" s="47"/>
      <c r="C6454" s="47"/>
      <c r="D6454" s="47"/>
      <c r="E6454" s="47"/>
      <c r="F6454" s="47"/>
      <c r="G6454" s="47"/>
      <c r="H6454" s="47"/>
      <c r="I6454" s="47"/>
    </row>
    <row r="6455" spans="1:9" x14ac:dyDescent="0.25">
      <c r="A6455" s="47"/>
      <c r="B6455" s="47"/>
      <c r="C6455" s="47"/>
      <c r="D6455" s="47"/>
      <c r="E6455" s="47"/>
      <c r="F6455" s="47"/>
      <c r="G6455" s="47"/>
      <c r="H6455" s="47"/>
      <c r="I6455" s="47"/>
    </row>
    <row r="6456" spans="1:9" x14ac:dyDescent="0.25">
      <c r="A6456" s="47"/>
      <c r="B6456" s="47"/>
      <c r="C6456" s="47"/>
      <c r="D6456" s="47"/>
      <c r="E6456" s="47"/>
      <c r="F6456" s="47"/>
      <c r="G6456" s="47"/>
      <c r="H6456" s="47"/>
      <c r="I6456" s="47"/>
    </row>
    <row r="6457" spans="1:9" x14ac:dyDescent="0.25">
      <c r="A6457" s="47"/>
      <c r="B6457" s="47"/>
      <c r="C6457" s="47"/>
      <c r="D6457" s="47"/>
      <c r="E6457" s="47"/>
      <c r="F6457" s="47"/>
      <c r="G6457" s="47"/>
      <c r="H6457" s="47"/>
      <c r="I6457" s="47"/>
    </row>
    <row r="6458" spans="1:9" x14ac:dyDescent="0.25">
      <c r="A6458" s="47"/>
      <c r="B6458" s="47"/>
      <c r="C6458" s="47"/>
      <c r="D6458" s="47"/>
      <c r="E6458" s="47"/>
      <c r="F6458" s="47"/>
      <c r="G6458" s="47"/>
      <c r="H6458" s="47"/>
      <c r="I6458" s="47"/>
    </row>
    <row r="6459" spans="1:9" x14ac:dyDescent="0.25">
      <c r="A6459" s="47"/>
      <c r="B6459" s="47"/>
      <c r="C6459" s="47"/>
      <c r="D6459" s="47"/>
      <c r="E6459" s="47"/>
      <c r="F6459" s="47"/>
      <c r="G6459" s="47"/>
      <c r="H6459" s="47"/>
      <c r="I6459" s="47"/>
    </row>
    <row r="6460" spans="1:9" x14ac:dyDescent="0.25">
      <c r="A6460" s="47"/>
      <c r="B6460" s="47"/>
      <c r="C6460" s="47"/>
      <c r="D6460" s="47"/>
      <c r="E6460" s="47"/>
      <c r="F6460" s="47"/>
      <c r="G6460" s="47"/>
      <c r="H6460" s="47"/>
      <c r="I6460" s="47"/>
    </row>
    <row r="6461" spans="1:9" x14ac:dyDescent="0.25">
      <c r="A6461" s="47"/>
      <c r="B6461" s="47"/>
      <c r="C6461" s="47"/>
      <c r="D6461" s="47"/>
      <c r="E6461" s="47"/>
      <c r="F6461" s="47"/>
      <c r="G6461" s="47"/>
      <c r="H6461" s="47"/>
      <c r="I6461" s="47"/>
    </row>
    <row r="6462" spans="1:9" x14ac:dyDescent="0.25">
      <c r="A6462" s="47"/>
      <c r="B6462" s="47"/>
      <c r="C6462" s="47"/>
      <c r="D6462" s="47"/>
      <c r="E6462" s="47"/>
      <c r="F6462" s="47"/>
      <c r="G6462" s="47"/>
      <c r="H6462" s="47"/>
      <c r="I6462" s="47"/>
    </row>
    <row r="6463" spans="1:9" x14ac:dyDescent="0.25">
      <c r="A6463" s="47"/>
      <c r="B6463" s="47"/>
      <c r="C6463" s="47"/>
      <c r="D6463" s="47"/>
      <c r="E6463" s="47"/>
      <c r="F6463" s="47"/>
      <c r="G6463" s="47"/>
      <c r="H6463" s="47"/>
      <c r="I6463" s="47"/>
    </row>
    <row r="6464" spans="1:9" x14ac:dyDescent="0.25">
      <c r="A6464" s="47"/>
      <c r="B6464" s="47"/>
      <c r="C6464" s="47"/>
      <c r="D6464" s="47"/>
      <c r="E6464" s="47"/>
      <c r="F6464" s="47"/>
      <c r="G6464" s="47"/>
      <c r="H6464" s="47"/>
      <c r="I6464" s="47"/>
    </row>
    <row r="6465" spans="1:9" x14ac:dyDescent="0.25">
      <c r="A6465" s="47"/>
      <c r="B6465" s="47"/>
      <c r="C6465" s="47"/>
      <c r="D6465" s="47"/>
      <c r="E6465" s="47"/>
      <c r="F6465" s="47"/>
      <c r="G6465" s="47"/>
      <c r="H6465" s="47"/>
      <c r="I6465" s="47"/>
    </row>
    <row r="6466" spans="1:9" x14ac:dyDescent="0.25">
      <c r="A6466" s="47"/>
      <c r="B6466" s="47"/>
      <c r="C6466" s="47"/>
      <c r="D6466" s="47"/>
      <c r="E6466" s="47"/>
      <c r="F6466" s="47"/>
      <c r="G6466" s="47"/>
      <c r="H6466" s="47"/>
      <c r="I6466" s="47"/>
    </row>
    <row r="6467" spans="1:9" x14ac:dyDescent="0.25">
      <c r="A6467" s="47"/>
      <c r="B6467" s="47"/>
      <c r="C6467" s="47"/>
      <c r="D6467" s="47"/>
      <c r="E6467" s="47"/>
      <c r="F6467" s="47"/>
      <c r="G6467" s="47"/>
      <c r="H6467" s="47"/>
      <c r="I6467" s="47"/>
    </row>
    <row r="6468" spans="1:9" x14ac:dyDescent="0.25">
      <c r="A6468" s="47"/>
      <c r="B6468" s="47"/>
      <c r="C6468" s="47"/>
      <c r="D6468" s="47"/>
      <c r="E6468" s="47"/>
      <c r="F6468" s="47"/>
      <c r="G6468" s="47"/>
      <c r="H6468" s="47"/>
      <c r="I6468" s="47"/>
    </row>
    <row r="6469" spans="1:9" x14ac:dyDescent="0.25">
      <c r="A6469" s="47"/>
      <c r="B6469" s="47"/>
      <c r="C6469" s="47"/>
      <c r="D6469" s="47"/>
      <c r="E6469" s="47"/>
      <c r="F6469" s="47"/>
      <c r="G6469" s="47"/>
      <c r="H6469" s="47"/>
      <c r="I6469" s="47"/>
    </row>
    <row r="6470" spans="1:9" x14ac:dyDescent="0.25">
      <c r="A6470" s="47"/>
      <c r="B6470" s="47"/>
      <c r="C6470" s="47"/>
      <c r="D6470" s="47"/>
      <c r="E6470" s="47"/>
      <c r="F6470" s="47"/>
      <c r="G6470" s="47"/>
      <c r="H6470" s="47"/>
      <c r="I6470" s="47"/>
    </row>
    <row r="6471" spans="1:9" x14ac:dyDescent="0.25">
      <c r="A6471" s="47"/>
      <c r="B6471" s="47"/>
      <c r="C6471" s="47"/>
      <c r="D6471" s="47"/>
      <c r="E6471" s="47"/>
      <c r="F6471" s="47"/>
      <c r="G6471" s="47"/>
      <c r="H6471" s="47"/>
      <c r="I6471" s="47"/>
    </row>
    <row r="6472" spans="1:9" x14ac:dyDescent="0.25">
      <c r="A6472" s="47"/>
      <c r="B6472" s="47"/>
      <c r="C6472" s="47"/>
      <c r="D6472" s="47"/>
      <c r="E6472" s="47"/>
      <c r="F6472" s="47"/>
      <c r="G6472" s="47"/>
      <c r="H6472" s="47"/>
      <c r="I6472" s="47"/>
    </row>
    <row r="6473" spans="1:9" x14ac:dyDescent="0.25">
      <c r="A6473" s="47"/>
      <c r="B6473" s="47"/>
      <c r="C6473" s="47"/>
      <c r="D6473" s="47"/>
      <c r="E6473" s="47"/>
      <c r="F6473" s="47"/>
      <c r="G6473" s="47"/>
      <c r="H6473" s="47"/>
      <c r="I6473" s="47"/>
    </row>
    <row r="6474" spans="1:9" x14ac:dyDescent="0.25">
      <c r="A6474" s="47"/>
      <c r="B6474" s="47"/>
      <c r="C6474" s="47"/>
      <c r="D6474" s="47"/>
      <c r="E6474" s="47"/>
      <c r="F6474" s="47"/>
      <c r="G6474" s="47"/>
      <c r="H6474" s="47"/>
      <c r="I6474" s="47"/>
    </row>
    <row r="6475" spans="1:9" x14ac:dyDescent="0.25">
      <c r="A6475" s="47"/>
      <c r="B6475" s="47"/>
      <c r="C6475" s="47"/>
      <c r="D6475" s="47"/>
      <c r="E6475" s="47"/>
      <c r="F6475" s="47"/>
      <c r="G6475" s="47"/>
      <c r="H6475" s="47"/>
      <c r="I6475" s="47"/>
    </row>
    <row r="6476" spans="1:9" x14ac:dyDescent="0.25">
      <c r="A6476" s="47"/>
      <c r="B6476" s="47"/>
      <c r="C6476" s="47"/>
      <c r="D6476" s="47"/>
      <c r="E6476" s="47"/>
      <c r="F6476" s="47"/>
      <c r="G6476" s="47"/>
      <c r="H6476" s="47"/>
      <c r="I6476" s="47"/>
    </row>
    <row r="6477" spans="1:9" x14ac:dyDescent="0.25">
      <c r="A6477" s="47"/>
      <c r="B6477" s="47"/>
      <c r="C6477" s="47"/>
      <c r="D6477" s="47"/>
      <c r="E6477" s="47"/>
      <c r="F6477" s="47"/>
      <c r="G6477" s="47"/>
      <c r="H6477" s="47"/>
      <c r="I6477" s="47"/>
    </row>
    <row r="6478" spans="1:9" x14ac:dyDescent="0.25">
      <c r="A6478" s="47"/>
      <c r="B6478" s="47"/>
      <c r="C6478" s="47"/>
      <c r="D6478" s="47"/>
      <c r="E6478" s="47"/>
      <c r="F6478" s="47"/>
      <c r="G6478" s="47"/>
      <c r="H6478" s="47"/>
      <c r="I6478" s="47"/>
    </row>
    <row r="6479" spans="1:9" x14ac:dyDescent="0.25">
      <c r="A6479" s="47"/>
      <c r="B6479" s="47"/>
      <c r="C6479" s="47"/>
      <c r="D6479" s="47"/>
      <c r="E6479" s="47"/>
      <c r="F6479" s="47"/>
      <c r="G6479" s="47"/>
      <c r="H6479" s="47"/>
      <c r="I6479" s="47"/>
    </row>
    <row r="6480" spans="1:9" x14ac:dyDescent="0.25">
      <c r="A6480" s="47"/>
      <c r="B6480" s="47"/>
      <c r="C6480" s="47"/>
      <c r="D6480" s="47"/>
      <c r="E6480" s="47"/>
      <c r="F6480" s="47"/>
      <c r="G6480" s="47"/>
      <c r="H6480" s="47"/>
      <c r="I6480" s="47"/>
    </row>
    <row r="6481" spans="1:9" x14ac:dyDescent="0.25">
      <c r="A6481" s="47"/>
      <c r="B6481" s="47"/>
      <c r="C6481" s="47"/>
      <c r="D6481" s="47"/>
      <c r="E6481" s="47"/>
      <c r="F6481" s="47"/>
      <c r="G6481" s="47"/>
      <c r="H6481" s="47"/>
      <c r="I6481" s="47"/>
    </row>
    <row r="6482" spans="1:9" x14ac:dyDescent="0.25">
      <c r="A6482" s="47"/>
      <c r="B6482" s="47"/>
      <c r="C6482" s="47"/>
      <c r="D6482" s="47"/>
      <c r="E6482" s="47"/>
      <c r="F6482" s="47"/>
      <c r="G6482" s="47"/>
      <c r="H6482" s="47"/>
      <c r="I6482" s="47"/>
    </row>
    <row r="6483" spans="1:9" x14ac:dyDescent="0.25">
      <c r="A6483" s="47"/>
      <c r="B6483" s="47"/>
      <c r="C6483" s="47"/>
      <c r="D6483" s="47"/>
      <c r="E6483" s="47"/>
      <c r="F6483" s="47"/>
      <c r="G6483" s="47"/>
      <c r="H6483" s="47"/>
      <c r="I6483" s="47"/>
    </row>
    <row r="6484" spans="1:9" x14ac:dyDescent="0.25">
      <c r="A6484" s="47"/>
      <c r="B6484" s="47"/>
      <c r="C6484" s="47"/>
      <c r="D6484" s="47"/>
      <c r="E6484" s="47"/>
      <c r="F6484" s="47"/>
      <c r="G6484" s="47"/>
      <c r="H6484" s="47"/>
      <c r="I6484" s="47"/>
    </row>
    <row r="6485" spans="1:9" x14ac:dyDescent="0.25">
      <c r="A6485" s="47"/>
      <c r="B6485" s="47"/>
      <c r="C6485" s="47"/>
      <c r="D6485" s="47"/>
      <c r="E6485" s="47"/>
      <c r="F6485" s="47"/>
      <c r="G6485" s="47"/>
      <c r="H6485" s="47"/>
      <c r="I6485" s="47"/>
    </row>
    <row r="6486" spans="1:9" x14ac:dyDescent="0.25">
      <c r="A6486" s="47"/>
      <c r="B6486" s="47"/>
      <c r="C6486" s="47"/>
      <c r="D6486" s="47"/>
      <c r="E6486" s="47"/>
      <c r="F6486" s="47"/>
      <c r="G6486" s="47"/>
      <c r="H6486" s="47"/>
      <c r="I6486" s="47"/>
    </row>
    <row r="6487" spans="1:9" x14ac:dyDescent="0.25">
      <c r="A6487" s="47"/>
      <c r="B6487" s="47"/>
      <c r="C6487" s="47"/>
      <c r="D6487" s="47"/>
      <c r="E6487" s="47"/>
      <c r="F6487" s="47"/>
      <c r="G6487" s="47"/>
      <c r="H6487" s="47"/>
      <c r="I6487" s="47"/>
    </row>
    <row r="6488" spans="1:9" x14ac:dyDescent="0.25">
      <c r="A6488" s="47"/>
      <c r="B6488" s="47"/>
      <c r="C6488" s="47"/>
      <c r="D6488" s="47"/>
      <c r="E6488" s="47"/>
      <c r="F6488" s="47"/>
      <c r="G6488" s="47"/>
      <c r="H6488" s="47"/>
      <c r="I6488" s="47"/>
    </row>
    <row r="6489" spans="1:9" x14ac:dyDescent="0.25">
      <c r="A6489" s="47"/>
      <c r="B6489" s="47"/>
      <c r="C6489" s="47"/>
      <c r="D6489" s="47"/>
      <c r="E6489" s="47"/>
      <c r="F6489" s="47"/>
      <c r="G6489" s="47"/>
      <c r="H6489" s="47"/>
      <c r="I6489" s="47"/>
    </row>
    <row r="6490" spans="1:9" x14ac:dyDescent="0.25">
      <c r="A6490" s="47"/>
      <c r="B6490" s="47"/>
      <c r="C6490" s="47"/>
      <c r="D6490" s="47"/>
      <c r="E6490" s="47"/>
      <c r="F6490" s="47"/>
      <c r="G6490" s="47"/>
      <c r="H6490" s="47"/>
      <c r="I6490" s="47"/>
    </row>
    <row r="6491" spans="1:9" x14ac:dyDescent="0.25">
      <c r="A6491" s="47"/>
      <c r="B6491" s="47"/>
      <c r="C6491" s="47"/>
      <c r="D6491" s="47"/>
      <c r="E6491" s="47"/>
      <c r="F6491" s="47"/>
      <c r="G6491" s="47"/>
      <c r="H6491" s="47"/>
      <c r="I6491" s="47"/>
    </row>
    <row r="6492" spans="1:9" x14ac:dyDescent="0.25">
      <c r="A6492" s="47"/>
      <c r="B6492" s="47"/>
      <c r="C6492" s="47"/>
      <c r="D6492" s="47"/>
      <c r="E6492" s="47"/>
      <c r="F6492" s="47"/>
      <c r="G6492" s="47"/>
      <c r="H6492" s="47"/>
      <c r="I6492" s="47"/>
    </row>
    <row r="6493" spans="1:9" x14ac:dyDescent="0.25">
      <c r="A6493" s="47"/>
      <c r="B6493" s="47"/>
      <c r="C6493" s="47"/>
      <c r="D6493" s="47"/>
      <c r="E6493" s="47"/>
      <c r="F6493" s="47"/>
      <c r="G6493" s="47"/>
      <c r="H6493" s="47"/>
      <c r="I6493" s="47"/>
    </row>
    <row r="6494" spans="1:9" x14ac:dyDescent="0.25">
      <c r="A6494" s="47"/>
      <c r="B6494" s="47"/>
      <c r="C6494" s="47"/>
      <c r="D6494" s="47"/>
      <c r="E6494" s="47"/>
      <c r="F6494" s="47"/>
      <c r="G6494" s="47"/>
      <c r="H6494" s="47"/>
      <c r="I6494" s="47"/>
    </row>
    <row r="6495" spans="1:9" x14ac:dyDescent="0.25">
      <c r="A6495" s="47"/>
      <c r="B6495" s="47"/>
      <c r="C6495" s="47"/>
      <c r="D6495" s="47"/>
      <c r="E6495" s="47"/>
      <c r="F6495" s="47"/>
      <c r="G6495" s="47"/>
      <c r="H6495" s="47"/>
      <c r="I6495" s="47"/>
    </row>
    <row r="6496" spans="1:9" x14ac:dyDescent="0.25">
      <c r="A6496" s="47"/>
      <c r="B6496" s="47"/>
      <c r="C6496" s="47"/>
      <c r="D6496" s="47"/>
      <c r="E6496" s="47"/>
      <c r="F6496" s="47"/>
      <c r="G6496" s="47"/>
      <c r="H6496" s="47"/>
      <c r="I6496" s="47"/>
    </row>
    <row r="6497" spans="1:9" x14ac:dyDescent="0.25">
      <c r="A6497" s="47"/>
      <c r="B6497" s="47"/>
      <c r="C6497" s="47"/>
      <c r="D6497" s="47"/>
      <c r="E6497" s="47"/>
      <c r="F6497" s="47"/>
      <c r="G6497" s="47"/>
      <c r="H6497" s="47"/>
      <c r="I6497" s="47"/>
    </row>
    <row r="6498" spans="1:9" x14ac:dyDescent="0.25">
      <c r="A6498" s="47"/>
      <c r="B6498" s="47"/>
      <c r="C6498" s="47"/>
      <c r="D6498" s="47"/>
      <c r="E6498" s="47"/>
      <c r="F6498" s="47"/>
      <c r="G6498" s="47"/>
      <c r="H6498" s="47"/>
      <c r="I6498" s="47"/>
    </row>
    <row r="6499" spans="1:9" x14ac:dyDescent="0.25">
      <c r="A6499" s="47"/>
      <c r="B6499" s="47"/>
      <c r="C6499" s="47"/>
      <c r="D6499" s="47"/>
      <c r="E6499" s="47"/>
      <c r="F6499" s="47"/>
      <c r="G6499" s="47"/>
      <c r="H6499" s="47"/>
      <c r="I6499" s="47"/>
    </row>
    <row r="6500" spans="1:9" x14ac:dyDescent="0.25">
      <c r="A6500" s="47"/>
      <c r="B6500" s="47"/>
      <c r="C6500" s="47"/>
      <c r="D6500" s="47"/>
      <c r="E6500" s="47"/>
      <c r="F6500" s="47"/>
      <c r="G6500" s="47"/>
      <c r="H6500" s="47"/>
      <c r="I6500" s="47"/>
    </row>
    <row r="6501" spans="1:9" x14ac:dyDescent="0.25">
      <c r="A6501" s="47"/>
      <c r="B6501" s="47"/>
      <c r="C6501" s="47"/>
      <c r="D6501" s="47"/>
      <c r="E6501" s="47"/>
      <c r="F6501" s="47"/>
      <c r="G6501" s="47"/>
      <c r="H6501" s="47"/>
      <c r="I6501" s="47"/>
    </row>
    <row r="6502" spans="1:9" x14ac:dyDescent="0.25">
      <c r="A6502" s="47"/>
      <c r="B6502" s="47"/>
      <c r="C6502" s="47"/>
      <c r="D6502" s="47"/>
      <c r="E6502" s="47"/>
      <c r="F6502" s="47"/>
      <c r="G6502" s="47"/>
      <c r="H6502" s="47"/>
      <c r="I6502" s="47"/>
    </row>
    <row r="6503" spans="1:9" x14ac:dyDescent="0.25">
      <c r="A6503" s="47"/>
      <c r="B6503" s="47"/>
      <c r="C6503" s="47"/>
      <c r="D6503" s="47"/>
      <c r="E6503" s="47"/>
      <c r="F6503" s="47"/>
      <c r="G6503" s="47"/>
      <c r="H6503" s="47"/>
      <c r="I6503" s="47"/>
    </row>
    <row r="6504" spans="1:9" x14ac:dyDescent="0.25">
      <c r="A6504" s="47"/>
      <c r="B6504" s="47"/>
      <c r="C6504" s="47"/>
      <c r="D6504" s="47"/>
      <c r="E6504" s="47"/>
      <c r="F6504" s="47"/>
      <c r="G6504" s="47"/>
      <c r="H6504" s="47"/>
      <c r="I6504" s="47"/>
    </row>
    <row r="6505" spans="1:9" x14ac:dyDescent="0.25">
      <c r="A6505" s="47"/>
      <c r="B6505" s="47"/>
      <c r="C6505" s="47"/>
      <c r="D6505" s="47"/>
      <c r="E6505" s="47"/>
      <c r="F6505" s="47"/>
      <c r="G6505" s="47"/>
      <c r="H6505" s="47"/>
      <c r="I6505" s="47"/>
    </row>
    <row r="6506" spans="1:9" x14ac:dyDescent="0.25">
      <c r="A6506" s="47"/>
      <c r="B6506" s="47"/>
      <c r="C6506" s="47"/>
      <c r="D6506" s="47"/>
      <c r="E6506" s="47"/>
      <c r="F6506" s="47"/>
      <c r="G6506" s="47"/>
      <c r="H6506" s="47"/>
      <c r="I6506" s="47"/>
    </row>
    <row r="6507" spans="1:9" x14ac:dyDescent="0.25">
      <c r="A6507" s="47"/>
      <c r="B6507" s="47"/>
      <c r="C6507" s="47"/>
      <c r="D6507" s="47"/>
      <c r="E6507" s="47"/>
      <c r="F6507" s="47"/>
      <c r="G6507" s="47"/>
      <c r="H6507" s="47"/>
      <c r="I6507" s="47"/>
    </row>
    <row r="6508" spans="1:9" x14ac:dyDescent="0.25">
      <c r="A6508" s="47"/>
      <c r="B6508" s="47"/>
      <c r="C6508" s="47"/>
      <c r="D6508" s="47"/>
      <c r="E6508" s="47"/>
      <c r="F6508" s="47"/>
      <c r="G6508" s="47"/>
      <c r="H6508" s="47"/>
      <c r="I6508" s="47"/>
    </row>
    <row r="6509" spans="1:9" x14ac:dyDescent="0.25">
      <c r="A6509" s="47"/>
      <c r="B6509" s="47"/>
      <c r="C6509" s="47"/>
      <c r="D6509" s="47"/>
      <c r="E6509" s="47"/>
      <c r="F6509" s="47"/>
      <c r="G6509" s="47"/>
      <c r="H6509" s="47"/>
      <c r="I6509" s="47"/>
    </row>
    <row r="6510" spans="1:9" x14ac:dyDescent="0.25">
      <c r="A6510" s="47"/>
      <c r="B6510" s="47"/>
      <c r="C6510" s="47"/>
      <c r="D6510" s="47"/>
      <c r="E6510" s="47"/>
      <c r="F6510" s="47"/>
      <c r="G6510" s="47"/>
      <c r="H6510" s="47"/>
      <c r="I6510" s="47"/>
    </row>
    <row r="6511" spans="1:9" x14ac:dyDescent="0.25">
      <c r="A6511" s="47"/>
      <c r="B6511" s="47"/>
      <c r="C6511" s="47"/>
      <c r="D6511" s="47"/>
      <c r="E6511" s="47"/>
      <c r="F6511" s="47"/>
      <c r="G6511" s="47"/>
      <c r="H6511" s="47"/>
      <c r="I6511" s="47"/>
    </row>
    <row r="6512" spans="1:9" x14ac:dyDescent="0.25">
      <c r="A6512" s="47"/>
      <c r="B6512" s="47"/>
      <c r="C6512" s="47"/>
      <c r="D6512" s="47"/>
      <c r="E6512" s="47"/>
      <c r="F6512" s="47"/>
      <c r="G6512" s="47"/>
      <c r="H6512" s="47"/>
      <c r="I6512" s="47"/>
    </row>
    <row r="6513" spans="1:9" x14ac:dyDescent="0.25">
      <c r="A6513" s="47"/>
      <c r="B6513" s="47"/>
      <c r="C6513" s="47"/>
      <c r="D6513" s="47"/>
      <c r="E6513" s="47"/>
      <c r="F6513" s="47"/>
      <c r="G6513" s="47"/>
      <c r="H6513" s="47"/>
      <c r="I6513" s="47"/>
    </row>
    <row r="6514" spans="1:9" x14ac:dyDescent="0.25">
      <c r="A6514" s="47"/>
      <c r="B6514" s="47"/>
      <c r="C6514" s="47"/>
      <c r="D6514" s="47"/>
      <c r="E6514" s="47"/>
      <c r="F6514" s="47"/>
      <c r="G6514" s="47"/>
      <c r="H6514" s="47"/>
      <c r="I6514" s="47"/>
    </row>
    <row r="6515" spans="1:9" x14ac:dyDescent="0.25">
      <c r="A6515" s="47"/>
      <c r="B6515" s="47"/>
      <c r="C6515" s="47"/>
      <c r="D6515" s="47"/>
      <c r="E6515" s="47"/>
      <c r="F6515" s="47"/>
      <c r="G6515" s="47"/>
      <c r="H6515" s="47"/>
      <c r="I6515" s="47"/>
    </row>
    <row r="6516" spans="1:9" x14ac:dyDescent="0.25">
      <c r="A6516" s="47"/>
      <c r="B6516" s="47"/>
      <c r="C6516" s="47"/>
      <c r="D6516" s="47"/>
      <c r="E6516" s="47"/>
      <c r="F6516" s="47"/>
      <c r="G6516" s="47"/>
      <c r="H6516" s="47"/>
      <c r="I6516" s="47"/>
    </row>
    <row r="6517" spans="1:9" x14ac:dyDescent="0.25">
      <c r="A6517" s="47"/>
      <c r="B6517" s="47"/>
      <c r="C6517" s="47"/>
      <c r="D6517" s="47"/>
      <c r="E6517" s="47"/>
      <c r="F6517" s="47"/>
      <c r="G6517" s="47"/>
      <c r="H6517" s="47"/>
      <c r="I6517" s="47"/>
    </row>
    <row r="6518" spans="1:9" x14ac:dyDescent="0.25">
      <c r="A6518" s="47"/>
      <c r="B6518" s="47"/>
      <c r="C6518" s="47"/>
      <c r="D6518" s="47"/>
      <c r="E6518" s="47"/>
      <c r="F6518" s="47"/>
      <c r="G6518" s="47"/>
      <c r="H6518" s="47"/>
      <c r="I6518" s="47"/>
    </row>
    <row r="6519" spans="1:9" x14ac:dyDescent="0.25">
      <c r="A6519" s="47"/>
      <c r="B6519" s="47"/>
      <c r="C6519" s="47"/>
      <c r="D6519" s="47"/>
      <c r="E6519" s="47"/>
      <c r="F6519" s="47"/>
      <c r="G6519" s="47"/>
      <c r="H6519" s="47"/>
      <c r="I6519" s="47"/>
    </row>
    <row r="6520" spans="1:9" x14ac:dyDescent="0.25">
      <c r="A6520" s="47"/>
      <c r="B6520" s="47"/>
      <c r="C6520" s="47"/>
      <c r="D6520" s="47"/>
      <c r="E6520" s="47"/>
      <c r="F6520" s="47"/>
      <c r="G6520" s="47"/>
      <c r="H6520" s="47"/>
      <c r="I6520" s="47"/>
    </row>
    <row r="6521" spans="1:9" x14ac:dyDescent="0.25">
      <c r="A6521" s="47"/>
      <c r="B6521" s="47"/>
      <c r="C6521" s="47"/>
      <c r="D6521" s="47"/>
      <c r="E6521" s="47"/>
      <c r="F6521" s="47"/>
      <c r="G6521" s="47"/>
      <c r="H6521" s="47"/>
      <c r="I6521" s="47"/>
    </row>
    <row r="6522" spans="1:9" x14ac:dyDescent="0.25">
      <c r="A6522" s="47"/>
      <c r="B6522" s="47"/>
      <c r="C6522" s="47"/>
      <c r="D6522" s="47"/>
      <c r="E6522" s="47"/>
      <c r="F6522" s="47"/>
      <c r="G6522" s="47"/>
      <c r="H6522" s="47"/>
      <c r="I6522" s="47"/>
    </row>
    <row r="6523" spans="1:9" x14ac:dyDescent="0.25">
      <c r="A6523" s="47"/>
      <c r="B6523" s="47"/>
      <c r="C6523" s="47"/>
      <c r="D6523" s="47"/>
      <c r="E6523" s="47"/>
      <c r="F6523" s="47"/>
      <c r="G6523" s="47"/>
      <c r="H6523" s="47"/>
      <c r="I6523" s="47"/>
    </row>
    <row r="6524" spans="1:9" x14ac:dyDescent="0.25">
      <c r="A6524" s="47"/>
      <c r="B6524" s="47"/>
      <c r="C6524" s="47"/>
      <c r="D6524" s="47"/>
      <c r="E6524" s="47"/>
      <c r="F6524" s="47"/>
      <c r="G6524" s="47"/>
      <c r="H6524" s="47"/>
      <c r="I6524" s="47"/>
    </row>
    <row r="6525" spans="1:9" x14ac:dyDescent="0.25">
      <c r="A6525" s="47"/>
      <c r="B6525" s="47"/>
      <c r="C6525" s="47"/>
      <c r="D6525" s="47"/>
      <c r="E6525" s="47"/>
      <c r="F6525" s="47"/>
      <c r="G6525" s="47"/>
      <c r="H6525" s="47"/>
      <c r="I6525" s="47"/>
    </row>
    <row r="6526" spans="1:9" x14ac:dyDescent="0.25">
      <c r="A6526" s="47"/>
      <c r="B6526" s="47"/>
      <c r="C6526" s="47"/>
      <c r="D6526" s="47"/>
      <c r="E6526" s="47"/>
      <c r="F6526" s="47"/>
      <c r="G6526" s="47"/>
      <c r="H6526" s="47"/>
      <c r="I6526" s="47"/>
    </row>
    <row r="6527" spans="1:9" x14ac:dyDescent="0.25">
      <c r="A6527" s="47"/>
      <c r="B6527" s="47"/>
      <c r="C6527" s="47"/>
      <c r="D6527" s="47"/>
      <c r="E6527" s="47"/>
      <c r="F6527" s="47"/>
      <c r="G6527" s="47"/>
      <c r="H6527" s="47"/>
      <c r="I6527" s="47"/>
    </row>
    <row r="6528" spans="1:9" x14ac:dyDescent="0.25">
      <c r="A6528" s="47"/>
      <c r="B6528" s="47"/>
      <c r="C6528" s="47"/>
      <c r="D6528" s="47"/>
      <c r="E6528" s="47"/>
      <c r="F6528" s="47"/>
      <c r="G6528" s="47"/>
      <c r="H6528" s="47"/>
      <c r="I6528" s="47"/>
    </row>
    <row r="6529" spans="1:9" x14ac:dyDescent="0.25">
      <c r="A6529" s="47"/>
      <c r="B6529" s="47"/>
      <c r="C6529" s="47"/>
      <c r="D6529" s="47"/>
      <c r="E6529" s="47"/>
      <c r="F6529" s="47"/>
      <c r="G6529" s="47"/>
      <c r="H6529" s="47"/>
      <c r="I6529" s="47"/>
    </row>
    <row r="6530" spans="1:9" x14ac:dyDescent="0.25">
      <c r="A6530" s="47"/>
      <c r="B6530" s="47"/>
      <c r="C6530" s="47"/>
      <c r="D6530" s="47"/>
      <c r="E6530" s="47"/>
      <c r="F6530" s="47"/>
      <c r="G6530" s="47"/>
      <c r="H6530" s="47"/>
      <c r="I6530" s="47"/>
    </row>
    <row r="6531" spans="1:9" x14ac:dyDescent="0.25">
      <c r="A6531" s="47"/>
      <c r="B6531" s="47"/>
      <c r="C6531" s="47"/>
      <c r="D6531" s="47"/>
      <c r="E6531" s="47"/>
      <c r="F6531" s="47"/>
      <c r="G6531" s="47"/>
      <c r="H6531" s="47"/>
      <c r="I6531" s="47"/>
    </row>
    <row r="6532" spans="1:9" x14ac:dyDescent="0.25">
      <c r="A6532" s="47"/>
      <c r="B6532" s="47"/>
      <c r="C6532" s="47"/>
      <c r="D6532" s="47"/>
      <c r="E6532" s="47"/>
      <c r="F6532" s="47"/>
      <c r="G6532" s="47"/>
      <c r="H6532" s="47"/>
      <c r="I6532" s="47"/>
    </row>
    <row r="6533" spans="1:9" x14ac:dyDescent="0.25">
      <c r="A6533" s="47"/>
      <c r="B6533" s="47"/>
      <c r="C6533" s="47"/>
      <c r="D6533" s="47"/>
      <c r="E6533" s="47"/>
      <c r="F6533" s="47"/>
      <c r="G6533" s="47"/>
      <c r="H6533" s="47"/>
      <c r="I6533" s="47"/>
    </row>
    <row r="6534" spans="1:9" x14ac:dyDescent="0.25">
      <c r="A6534" s="47"/>
      <c r="B6534" s="47"/>
      <c r="C6534" s="47"/>
      <c r="D6534" s="47"/>
      <c r="E6534" s="47"/>
      <c r="F6534" s="47"/>
      <c r="G6534" s="47"/>
      <c r="H6534" s="47"/>
      <c r="I6534" s="47"/>
    </row>
    <row r="6535" spans="1:9" x14ac:dyDescent="0.25">
      <c r="A6535" s="47"/>
      <c r="B6535" s="47"/>
      <c r="C6535" s="47"/>
      <c r="D6535" s="47"/>
      <c r="E6535" s="47"/>
      <c r="F6535" s="47"/>
      <c r="G6535" s="47"/>
      <c r="H6535" s="47"/>
      <c r="I6535" s="47"/>
    </row>
    <row r="6536" spans="1:9" x14ac:dyDescent="0.25">
      <c r="A6536" s="47"/>
      <c r="B6536" s="47"/>
      <c r="C6536" s="47"/>
      <c r="D6536" s="47"/>
      <c r="E6536" s="47"/>
      <c r="F6536" s="47"/>
      <c r="G6536" s="47"/>
      <c r="H6536" s="47"/>
      <c r="I6536" s="47"/>
    </row>
    <row r="6537" spans="1:9" x14ac:dyDescent="0.25">
      <c r="A6537" s="47"/>
      <c r="B6537" s="47"/>
      <c r="C6537" s="47"/>
      <c r="D6537" s="47"/>
      <c r="E6537" s="47"/>
      <c r="F6537" s="47"/>
      <c r="G6537" s="47"/>
      <c r="H6537" s="47"/>
      <c r="I6537" s="47"/>
    </row>
    <row r="6538" spans="1:9" x14ac:dyDescent="0.25">
      <c r="A6538" s="47"/>
      <c r="B6538" s="47"/>
      <c r="C6538" s="47"/>
      <c r="D6538" s="47"/>
      <c r="E6538" s="47"/>
      <c r="F6538" s="47"/>
      <c r="G6538" s="47"/>
      <c r="H6538" s="47"/>
      <c r="I6538" s="47"/>
    </row>
    <row r="6539" spans="1:9" x14ac:dyDescent="0.25">
      <c r="A6539" s="47"/>
      <c r="B6539" s="47"/>
      <c r="C6539" s="47"/>
      <c r="D6539" s="47"/>
      <c r="E6539" s="47"/>
      <c r="F6539" s="47"/>
      <c r="G6539" s="47"/>
      <c r="H6539" s="47"/>
      <c r="I6539" s="47"/>
    </row>
    <row r="6540" spans="1:9" x14ac:dyDescent="0.25">
      <c r="A6540" s="47"/>
      <c r="B6540" s="47"/>
      <c r="C6540" s="47"/>
      <c r="D6540" s="47"/>
      <c r="E6540" s="47"/>
      <c r="F6540" s="47"/>
      <c r="G6540" s="47"/>
      <c r="H6540" s="47"/>
      <c r="I6540" s="47"/>
    </row>
    <row r="6541" spans="1:9" x14ac:dyDescent="0.25">
      <c r="A6541" s="47"/>
      <c r="B6541" s="47"/>
      <c r="C6541" s="47"/>
      <c r="D6541" s="47"/>
      <c r="E6541" s="47"/>
      <c r="F6541" s="47"/>
      <c r="G6541" s="47"/>
      <c r="H6541" s="47"/>
      <c r="I6541" s="47"/>
    </row>
    <row r="6542" spans="1:9" x14ac:dyDescent="0.25">
      <c r="A6542" s="47"/>
      <c r="B6542" s="47"/>
      <c r="C6542" s="47"/>
      <c r="D6542" s="47"/>
      <c r="E6542" s="47"/>
      <c r="F6542" s="47"/>
      <c r="G6542" s="47"/>
      <c r="H6542" s="47"/>
      <c r="I6542" s="47"/>
    </row>
    <row r="6543" spans="1:9" x14ac:dyDescent="0.25">
      <c r="A6543" s="47"/>
      <c r="B6543" s="47"/>
      <c r="C6543" s="47"/>
      <c r="D6543" s="47"/>
      <c r="E6543" s="47"/>
      <c r="F6543" s="47"/>
      <c r="G6543" s="47"/>
      <c r="H6543" s="47"/>
      <c r="I6543" s="47"/>
    </row>
    <row r="6544" spans="1:9" x14ac:dyDescent="0.25">
      <c r="A6544" s="47"/>
      <c r="B6544" s="47"/>
      <c r="C6544" s="47"/>
      <c r="D6544" s="47"/>
      <c r="E6544" s="47"/>
      <c r="F6544" s="47"/>
      <c r="G6544" s="47"/>
      <c r="H6544" s="47"/>
      <c r="I6544" s="47"/>
    </row>
    <row r="6545" spans="1:9" x14ac:dyDescent="0.25">
      <c r="A6545" s="47"/>
      <c r="B6545" s="47"/>
      <c r="C6545" s="47"/>
      <c r="D6545" s="47"/>
      <c r="E6545" s="47"/>
      <c r="F6545" s="47"/>
      <c r="G6545" s="47"/>
      <c r="H6545" s="47"/>
      <c r="I6545" s="47"/>
    </row>
    <row r="6546" spans="1:9" x14ac:dyDescent="0.25">
      <c r="A6546" s="47"/>
      <c r="B6546" s="47"/>
      <c r="C6546" s="47"/>
      <c r="D6546" s="47"/>
      <c r="E6546" s="47"/>
      <c r="F6546" s="47"/>
      <c r="G6546" s="47"/>
      <c r="H6546" s="47"/>
      <c r="I6546" s="47"/>
    </row>
    <row r="6547" spans="1:9" x14ac:dyDescent="0.25">
      <c r="A6547" s="47"/>
      <c r="B6547" s="47"/>
      <c r="C6547" s="47"/>
      <c r="D6547" s="47"/>
      <c r="E6547" s="47"/>
      <c r="F6547" s="47"/>
      <c r="G6547" s="47"/>
      <c r="H6547" s="47"/>
      <c r="I6547" s="47"/>
    </row>
    <row r="6548" spans="1:9" x14ac:dyDescent="0.25">
      <c r="A6548" s="47"/>
      <c r="B6548" s="47"/>
      <c r="C6548" s="47"/>
      <c r="D6548" s="47"/>
      <c r="E6548" s="47"/>
      <c r="F6548" s="47"/>
      <c r="G6548" s="47"/>
      <c r="H6548" s="47"/>
      <c r="I6548" s="47"/>
    </row>
    <row r="6549" spans="1:9" x14ac:dyDescent="0.25">
      <c r="A6549" s="47"/>
      <c r="B6549" s="47"/>
      <c r="C6549" s="47"/>
      <c r="D6549" s="47"/>
      <c r="E6549" s="47"/>
      <c r="F6549" s="47"/>
      <c r="G6549" s="47"/>
      <c r="H6549" s="47"/>
      <c r="I6549" s="47"/>
    </row>
    <row r="6550" spans="1:9" x14ac:dyDescent="0.25">
      <c r="A6550" s="47"/>
      <c r="B6550" s="47"/>
      <c r="C6550" s="47"/>
      <c r="D6550" s="47"/>
      <c r="E6550" s="47"/>
      <c r="F6550" s="47"/>
      <c r="G6550" s="47"/>
      <c r="H6550" s="47"/>
      <c r="I6550" s="47"/>
    </row>
    <row r="6551" spans="1:9" x14ac:dyDescent="0.25">
      <c r="A6551" s="47"/>
      <c r="B6551" s="47"/>
      <c r="C6551" s="47"/>
      <c r="D6551" s="47"/>
      <c r="E6551" s="47"/>
      <c r="F6551" s="47"/>
      <c r="G6551" s="47"/>
      <c r="H6551" s="47"/>
      <c r="I6551" s="47"/>
    </row>
    <row r="6552" spans="1:9" x14ac:dyDescent="0.25">
      <c r="A6552" s="47"/>
      <c r="B6552" s="47"/>
      <c r="C6552" s="47"/>
      <c r="D6552" s="47"/>
      <c r="E6552" s="47"/>
      <c r="F6552" s="47"/>
      <c r="G6552" s="47"/>
      <c r="H6552" s="47"/>
      <c r="I6552" s="47"/>
    </row>
    <row r="6553" spans="1:9" x14ac:dyDescent="0.25">
      <c r="A6553" s="47"/>
      <c r="B6553" s="47"/>
      <c r="C6553" s="47"/>
      <c r="D6553" s="47"/>
      <c r="E6553" s="47"/>
      <c r="F6553" s="47"/>
      <c r="G6553" s="47"/>
      <c r="H6553" s="47"/>
      <c r="I6553" s="47"/>
    </row>
    <row r="6554" spans="1:9" x14ac:dyDescent="0.25">
      <c r="A6554" s="47"/>
      <c r="B6554" s="47"/>
      <c r="C6554" s="47"/>
      <c r="D6554" s="47"/>
      <c r="E6554" s="47"/>
      <c r="F6554" s="47"/>
      <c r="G6554" s="47"/>
      <c r="H6554" s="47"/>
      <c r="I6554" s="47"/>
    </row>
    <row r="6555" spans="1:9" x14ac:dyDescent="0.25">
      <c r="A6555" s="47"/>
      <c r="B6555" s="47"/>
      <c r="C6555" s="47"/>
      <c r="D6555" s="47"/>
      <c r="E6555" s="47"/>
      <c r="F6555" s="47"/>
      <c r="G6555" s="47"/>
      <c r="H6555" s="47"/>
      <c r="I6555" s="47"/>
    </row>
    <row r="6556" spans="1:9" x14ac:dyDescent="0.25">
      <c r="A6556" s="47"/>
      <c r="B6556" s="47"/>
      <c r="C6556" s="47"/>
      <c r="D6556" s="47"/>
      <c r="E6556" s="47"/>
      <c r="F6556" s="47"/>
      <c r="G6556" s="47"/>
      <c r="H6556" s="47"/>
      <c r="I6556" s="47"/>
    </row>
    <row r="6557" spans="1:9" x14ac:dyDescent="0.25">
      <c r="A6557" s="47"/>
      <c r="B6557" s="47"/>
      <c r="C6557" s="47"/>
      <c r="D6557" s="47"/>
      <c r="E6557" s="47"/>
      <c r="F6557" s="47"/>
      <c r="G6557" s="47"/>
      <c r="H6557" s="47"/>
      <c r="I6557" s="47"/>
    </row>
    <row r="6558" spans="1:9" x14ac:dyDescent="0.25">
      <c r="A6558" s="47"/>
      <c r="B6558" s="47"/>
      <c r="C6558" s="47"/>
      <c r="D6558" s="47"/>
      <c r="E6558" s="47"/>
      <c r="F6558" s="47"/>
      <c r="G6558" s="47"/>
      <c r="H6558" s="47"/>
      <c r="I6558" s="47"/>
    </row>
    <row r="6559" spans="1:9" x14ac:dyDescent="0.25">
      <c r="A6559" s="47"/>
      <c r="B6559" s="47"/>
      <c r="C6559" s="47"/>
      <c r="D6559" s="47"/>
      <c r="E6559" s="47"/>
      <c r="F6559" s="47"/>
      <c r="G6559" s="47"/>
      <c r="H6559" s="47"/>
      <c r="I6559" s="47"/>
    </row>
    <row r="6560" spans="1:9" x14ac:dyDescent="0.25">
      <c r="A6560" s="47"/>
      <c r="B6560" s="47"/>
      <c r="C6560" s="47"/>
      <c r="D6560" s="47"/>
      <c r="E6560" s="47"/>
      <c r="F6560" s="47"/>
      <c r="G6560" s="47"/>
      <c r="H6560" s="47"/>
      <c r="I6560" s="47"/>
    </row>
    <row r="6561" spans="1:9" x14ac:dyDescent="0.25">
      <c r="A6561" s="47"/>
      <c r="B6561" s="47"/>
      <c r="C6561" s="47"/>
      <c r="D6561" s="47"/>
      <c r="E6561" s="47"/>
      <c r="F6561" s="47"/>
      <c r="G6561" s="47"/>
      <c r="H6561" s="47"/>
      <c r="I6561" s="47"/>
    </row>
    <row r="6562" spans="1:9" x14ac:dyDescent="0.25">
      <c r="A6562" s="47"/>
      <c r="B6562" s="47"/>
      <c r="C6562" s="47"/>
      <c r="D6562" s="47"/>
      <c r="E6562" s="47"/>
      <c r="F6562" s="47"/>
      <c r="G6562" s="47"/>
      <c r="H6562" s="47"/>
      <c r="I6562" s="47"/>
    </row>
    <row r="6563" spans="1:9" x14ac:dyDescent="0.25">
      <c r="A6563" s="47"/>
      <c r="B6563" s="47"/>
      <c r="C6563" s="47"/>
      <c r="D6563" s="47"/>
      <c r="E6563" s="47"/>
      <c r="F6563" s="47"/>
      <c r="G6563" s="47"/>
      <c r="H6563" s="47"/>
      <c r="I6563" s="47"/>
    </row>
    <row r="6564" spans="1:9" x14ac:dyDescent="0.25">
      <c r="A6564" s="47"/>
      <c r="B6564" s="47"/>
      <c r="C6564" s="47"/>
      <c r="D6564" s="47"/>
      <c r="E6564" s="47"/>
      <c r="F6564" s="47"/>
      <c r="G6564" s="47"/>
      <c r="H6564" s="47"/>
      <c r="I6564" s="47"/>
    </row>
    <row r="6565" spans="1:9" x14ac:dyDescent="0.25">
      <c r="A6565" s="47"/>
      <c r="B6565" s="47"/>
      <c r="C6565" s="47"/>
      <c r="D6565" s="47"/>
      <c r="E6565" s="47"/>
      <c r="F6565" s="47"/>
      <c r="G6565" s="47"/>
      <c r="H6565" s="47"/>
      <c r="I6565" s="47"/>
    </row>
    <row r="6566" spans="1:9" x14ac:dyDescent="0.25">
      <c r="A6566" s="47"/>
      <c r="B6566" s="47"/>
      <c r="C6566" s="47"/>
      <c r="D6566" s="47"/>
      <c r="E6566" s="47"/>
      <c r="F6566" s="47"/>
      <c r="G6566" s="47"/>
      <c r="H6566" s="47"/>
      <c r="I6566" s="47"/>
    </row>
    <row r="6567" spans="1:9" x14ac:dyDescent="0.25">
      <c r="A6567" s="47"/>
      <c r="B6567" s="47"/>
      <c r="C6567" s="47"/>
      <c r="D6567" s="47"/>
      <c r="E6567" s="47"/>
      <c r="F6567" s="47"/>
      <c r="G6567" s="47"/>
      <c r="H6567" s="47"/>
      <c r="I6567" s="47"/>
    </row>
    <row r="6568" spans="1:9" x14ac:dyDescent="0.25">
      <c r="A6568" s="47"/>
      <c r="B6568" s="47"/>
      <c r="C6568" s="47"/>
      <c r="D6568" s="47"/>
      <c r="E6568" s="47"/>
      <c r="F6568" s="47"/>
      <c r="G6568" s="47"/>
      <c r="H6568" s="47"/>
      <c r="I6568" s="47"/>
    </row>
    <row r="6569" spans="1:9" x14ac:dyDescent="0.25">
      <c r="A6569" s="47"/>
      <c r="B6569" s="47"/>
      <c r="C6569" s="47"/>
      <c r="D6569" s="47"/>
      <c r="E6569" s="47"/>
      <c r="F6569" s="47"/>
      <c r="G6569" s="47"/>
      <c r="H6569" s="47"/>
      <c r="I6569" s="47"/>
    </row>
    <row r="6570" spans="1:9" x14ac:dyDescent="0.25">
      <c r="A6570" s="47"/>
      <c r="B6570" s="47"/>
      <c r="C6570" s="47"/>
      <c r="D6570" s="47"/>
      <c r="E6570" s="47"/>
      <c r="F6570" s="47"/>
      <c r="G6570" s="47"/>
      <c r="H6570" s="47"/>
      <c r="I6570" s="47"/>
    </row>
    <row r="6571" spans="1:9" x14ac:dyDescent="0.25">
      <c r="A6571" s="47"/>
      <c r="B6571" s="47"/>
      <c r="C6571" s="47"/>
      <c r="D6571" s="47"/>
      <c r="E6571" s="47"/>
      <c r="F6571" s="47"/>
      <c r="G6571" s="47"/>
      <c r="H6571" s="47"/>
      <c r="I6571" s="47"/>
    </row>
    <row r="6572" spans="1:9" x14ac:dyDescent="0.25">
      <c r="A6572" s="47"/>
      <c r="B6572" s="47"/>
      <c r="C6572" s="47"/>
      <c r="D6572" s="47"/>
      <c r="E6572" s="47"/>
      <c r="F6572" s="47"/>
      <c r="G6572" s="47"/>
      <c r="H6572" s="47"/>
      <c r="I6572" s="47"/>
    </row>
    <row r="6573" spans="1:9" x14ac:dyDescent="0.25">
      <c r="A6573" s="47"/>
      <c r="B6573" s="47"/>
      <c r="C6573" s="47"/>
      <c r="D6573" s="47"/>
      <c r="E6573" s="47"/>
      <c r="F6573" s="47"/>
      <c r="G6573" s="47"/>
      <c r="H6573" s="47"/>
      <c r="I6573" s="47"/>
    </row>
    <row r="6574" spans="1:9" x14ac:dyDescent="0.25">
      <c r="A6574" s="47"/>
      <c r="B6574" s="47"/>
      <c r="C6574" s="47"/>
      <c r="D6574" s="47"/>
      <c r="E6574" s="47"/>
      <c r="F6574" s="47"/>
      <c r="G6574" s="47"/>
      <c r="H6574" s="47"/>
      <c r="I6574" s="47"/>
    </row>
    <row r="6575" spans="1:9" x14ac:dyDescent="0.25">
      <c r="A6575" s="47"/>
      <c r="B6575" s="47"/>
      <c r="C6575" s="47"/>
      <c r="D6575" s="47"/>
      <c r="E6575" s="47"/>
      <c r="F6575" s="47"/>
      <c r="G6575" s="47"/>
      <c r="H6575" s="47"/>
      <c r="I6575" s="47"/>
    </row>
    <row r="6576" spans="1:9" x14ac:dyDescent="0.25">
      <c r="A6576" s="47"/>
      <c r="B6576" s="47"/>
      <c r="C6576" s="47"/>
      <c r="D6576" s="47"/>
      <c r="E6576" s="47"/>
      <c r="F6576" s="47"/>
      <c r="G6576" s="47"/>
      <c r="H6576" s="47"/>
      <c r="I6576" s="47"/>
    </row>
    <row r="6577" spans="1:9" x14ac:dyDescent="0.25">
      <c r="A6577" s="47"/>
      <c r="B6577" s="47"/>
      <c r="C6577" s="47"/>
      <c r="D6577" s="47"/>
      <c r="E6577" s="47"/>
      <c r="F6577" s="47"/>
      <c r="G6577" s="47"/>
      <c r="H6577" s="47"/>
      <c r="I6577" s="47"/>
    </row>
    <row r="6578" spans="1:9" x14ac:dyDescent="0.25">
      <c r="A6578" s="47"/>
      <c r="B6578" s="47"/>
      <c r="C6578" s="47"/>
      <c r="D6578" s="47"/>
      <c r="E6578" s="47"/>
      <c r="F6578" s="47"/>
      <c r="G6578" s="47"/>
      <c r="H6578" s="47"/>
      <c r="I6578" s="47"/>
    </row>
    <row r="6579" spans="1:9" x14ac:dyDescent="0.25">
      <c r="A6579" s="47"/>
      <c r="B6579" s="47"/>
      <c r="C6579" s="47"/>
      <c r="D6579" s="47"/>
      <c r="E6579" s="47"/>
      <c r="F6579" s="47"/>
      <c r="G6579" s="47"/>
      <c r="H6579" s="47"/>
      <c r="I6579" s="47"/>
    </row>
    <row r="6580" spans="1:9" x14ac:dyDescent="0.25">
      <c r="A6580" s="47"/>
      <c r="B6580" s="47"/>
      <c r="C6580" s="47"/>
      <c r="D6580" s="47"/>
      <c r="E6580" s="47"/>
      <c r="F6580" s="47"/>
      <c r="G6580" s="47"/>
      <c r="H6580" s="47"/>
      <c r="I6580" s="47"/>
    </row>
    <row r="6581" spans="1:9" x14ac:dyDescent="0.25">
      <c r="A6581" s="47"/>
      <c r="B6581" s="47"/>
      <c r="C6581" s="47"/>
      <c r="D6581" s="47"/>
      <c r="E6581" s="47"/>
      <c r="F6581" s="47"/>
      <c r="G6581" s="47"/>
      <c r="H6581" s="47"/>
      <c r="I6581" s="47"/>
    </row>
    <row r="6582" spans="1:9" x14ac:dyDescent="0.25">
      <c r="A6582" s="47"/>
      <c r="B6582" s="47"/>
      <c r="C6582" s="47"/>
      <c r="D6582" s="47"/>
      <c r="E6582" s="47"/>
      <c r="F6582" s="47"/>
      <c r="G6582" s="47"/>
      <c r="H6582" s="47"/>
      <c r="I6582" s="47"/>
    </row>
    <row r="6583" spans="1:9" x14ac:dyDescent="0.25">
      <c r="A6583" s="47"/>
      <c r="B6583" s="47"/>
      <c r="C6583" s="47"/>
      <c r="D6583" s="47"/>
      <c r="E6583" s="47"/>
      <c r="F6583" s="47"/>
      <c r="G6583" s="47"/>
      <c r="H6583" s="47"/>
      <c r="I6583" s="47"/>
    </row>
    <row r="6584" spans="1:9" x14ac:dyDescent="0.25">
      <c r="A6584" s="47"/>
      <c r="B6584" s="47"/>
      <c r="C6584" s="47"/>
      <c r="D6584" s="47"/>
      <c r="E6584" s="47"/>
      <c r="F6584" s="47"/>
      <c r="G6584" s="47"/>
      <c r="H6584" s="47"/>
      <c r="I6584" s="47"/>
    </row>
    <row r="6585" spans="1:9" x14ac:dyDescent="0.25">
      <c r="A6585" s="47"/>
      <c r="B6585" s="47"/>
      <c r="C6585" s="47"/>
      <c r="D6585" s="47"/>
      <c r="E6585" s="47"/>
      <c r="F6585" s="47"/>
      <c r="G6585" s="47"/>
      <c r="H6585" s="47"/>
      <c r="I6585" s="47"/>
    </row>
    <row r="6586" spans="1:9" x14ac:dyDescent="0.25">
      <c r="A6586" s="47"/>
      <c r="B6586" s="47"/>
      <c r="C6586" s="47"/>
      <c r="D6586" s="47"/>
      <c r="E6586" s="47"/>
      <c r="F6586" s="47"/>
      <c r="G6586" s="47"/>
      <c r="H6586" s="47"/>
      <c r="I6586" s="47"/>
    </row>
    <row r="6587" spans="1:9" x14ac:dyDescent="0.25">
      <c r="A6587" s="47"/>
      <c r="B6587" s="47"/>
      <c r="C6587" s="47"/>
      <c r="D6587" s="47"/>
      <c r="E6587" s="47"/>
      <c r="F6587" s="47"/>
      <c r="G6587" s="47"/>
      <c r="H6587" s="47"/>
      <c r="I6587" s="47"/>
    </row>
    <row r="6588" spans="1:9" x14ac:dyDescent="0.25">
      <c r="A6588" s="47"/>
      <c r="B6588" s="47"/>
      <c r="C6588" s="47"/>
      <c r="D6588" s="47"/>
      <c r="E6588" s="47"/>
      <c r="F6588" s="47"/>
      <c r="G6588" s="47"/>
      <c r="H6588" s="47"/>
      <c r="I6588" s="47"/>
    </row>
    <row r="6589" spans="1:9" x14ac:dyDescent="0.25">
      <c r="A6589" s="47"/>
      <c r="B6589" s="47"/>
      <c r="C6589" s="47"/>
      <c r="D6589" s="47"/>
      <c r="E6589" s="47"/>
      <c r="F6589" s="47"/>
      <c r="G6589" s="47"/>
      <c r="H6589" s="47"/>
      <c r="I6589" s="47"/>
    </row>
    <row r="6590" spans="1:9" x14ac:dyDescent="0.25">
      <c r="A6590" s="47"/>
      <c r="B6590" s="47"/>
      <c r="C6590" s="47"/>
      <c r="D6590" s="47"/>
      <c r="E6590" s="47"/>
      <c r="F6590" s="47"/>
      <c r="G6590" s="47"/>
      <c r="H6590" s="47"/>
      <c r="I6590" s="47"/>
    </row>
    <row r="6591" spans="1:9" x14ac:dyDescent="0.25">
      <c r="A6591" s="47"/>
      <c r="B6591" s="47"/>
      <c r="C6591" s="47"/>
      <c r="D6591" s="47"/>
      <c r="E6591" s="47"/>
      <c r="F6591" s="47"/>
      <c r="G6591" s="47"/>
      <c r="H6591" s="47"/>
      <c r="I6591" s="47"/>
    </row>
    <row r="6592" spans="1:9" x14ac:dyDescent="0.25">
      <c r="A6592" s="47"/>
      <c r="B6592" s="47"/>
      <c r="C6592" s="47"/>
      <c r="D6592" s="47"/>
      <c r="E6592" s="47"/>
      <c r="F6592" s="47"/>
      <c r="G6592" s="47"/>
      <c r="H6592" s="47"/>
      <c r="I6592" s="47"/>
    </row>
    <row r="6593" spans="1:9" x14ac:dyDescent="0.25">
      <c r="A6593" s="47"/>
      <c r="B6593" s="47"/>
      <c r="C6593" s="47"/>
      <c r="D6593" s="47"/>
      <c r="E6593" s="47"/>
      <c r="F6593" s="47"/>
      <c r="G6593" s="47"/>
      <c r="H6593" s="47"/>
      <c r="I6593" s="47"/>
    </row>
    <row r="6594" spans="1:9" x14ac:dyDescent="0.25">
      <c r="A6594" s="47"/>
      <c r="B6594" s="47"/>
      <c r="C6594" s="47"/>
      <c r="D6594" s="47"/>
      <c r="E6594" s="47"/>
      <c r="F6594" s="47"/>
      <c r="G6594" s="47"/>
      <c r="H6594" s="47"/>
      <c r="I6594" s="47"/>
    </row>
    <row r="6595" spans="1:9" x14ac:dyDescent="0.25">
      <c r="A6595" s="47"/>
      <c r="B6595" s="47"/>
      <c r="C6595" s="47"/>
      <c r="D6595" s="47"/>
      <c r="E6595" s="47"/>
      <c r="F6595" s="47"/>
      <c r="G6595" s="47"/>
      <c r="H6595" s="47"/>
      <c r="I6595" s="47"/>
    </row>
    <row r="6596" spans="1:9" x14ac:dyDescent="0.25">
      <c r="A6596" s="47"/>
      <c r="B6596" s="47"/>
      <c r="C6596" s="47"/>
      <c r="D6596" s="47"/>
      <c r="E6596" s="47"/>
      <c r="F6596" s="47"/>
      <c r="G6596" s="47"/>
      <c r="H6596" s="47"/>
      <c r="I6596" s="47"/>
    </row>
    <row r="6597" spans="1:9" x14ac:dyDescent="0.25">
      <c r="A6597" s="47"/>
      <c r="B6597" s="47"/>
      <c r="C6597" s="47"/>
      <c r="D6597" s="47"/>
      <c r="E6597" s="47"/>
      <c r="F6597" s="47"/>
      <c r="G6597" s="47"/>
      <c r="H6597" s="47"/>
      <c r="I6597" s="47"/>
    </row>
    <row r="6598" spans="1:9" x14ac:dyDescent="0.25">
      <c r="A6598" s="47"/>
      <c r="B6598" s="47"/>
      <c r="C6598" s="47"/>
      <c r="D6598" s="47"/>
      <c r="E6598" s="47"/>
      <c r="F6598" s="47"/>
      <c r="G6598" s="47"/>
      <c r="H6598" s="47"/>
      <c r="I6598" s="47"/>
    </row>
    <row r="6599" spans="1:9" x14ac:dyDescent="0.25">
      <c r="A6599" s="47"/>
      <c r="B6599" s="47"/>
      <c r="C6599" s="47"/>
      <c r="D6599" s="47"/>
      <c r="E6599" s="47"/>
      <c r="F6599" s="47"/>
      <c r="G6599" s="47"/>
      <c r="H6599" s="47"/>
      <c r="I6599" s="47"/>
    </row>
    <row r="6600" spans="1:9" x14ac:dyDescent="0.25">
      <c r="A6600" s="47"/>
      <c r="B6600" s="47"/>
      <c r="C6600" s="47"/>
      <c r="D6600" s="47"/>
      <c r="E6600" s="47"/>
      <c r="F6600" s="47"/>
      <c r="G6600" s="47"/>
      <c r="H6600" s="47"/>
      <c r="I6600" s="47"/>
    </row>
    <row r="6601" spans="1:9" x14ac:dyDescent="0.25">
      <c r="A6601" s="47"/>
      <c r="B6601" s="47"/>
      <c r="C6601" s="47"/>
      <c r="D6601" s="47"/>
      <c r="E6601" s="47"/>
      <c r="F6601" s="47"/>
      <c r="G6601" s="47"/>
      <c r="H6601" s="47"/>
      <c r="I6601" s="47"/>
    </row>
    <row r="6602" spans="1:9" x14ac:dyDescent="0.25">
      <c r="A6602" s="47"/>
      <c r="B6602" s="47"/>
      <c r="C6602" s="47"/>
      <c r="D6602" s="47"/>
      <c r="E6602" s="47"/>
      <c r="F6602" s="47"/>
      <c r="G6602" s="47"/>
      <c r="H6602" s="47"/>
      <c r="I6602" s="47"/>
    </row>
    <row r="6603" spans="1:9" x14ac:dyDescent="0.25">
      <c r="A6603" s="47"/>
      <c r="B6603" s="47"/>
      <c r="C6603" s="47"/>
      <c r="D6603" s="47"/>
      <c r="E6603" s="47"/>
      <c r="F6603" s="47"/>
      <c r="G6603" s="47"/>
      <c r="H6603" s="47"/>
      <c r="I6603" s="47"/>
    </row>
    <row r="6604" spans="1:9" x14ac:dyDescent="0.25">
      <c r="A6604" s="47"/>
      <c r="B6604" s="47"/>
      <c r="C6604" s="47"/>
      <c r="D6604" s="47"/>
      <c r="E6604" s="47"/>
      <c r="F6604" s="47"/>
      <c r="G6604" s="47"/>
      <c r="H6604" s="47"/>
      <c r="I6604" s="47"/>
    </row>
    <row r="6605" spans="1:9" x14ac:dyDescent="0.25">
      <c r="A6605" s="47"/>
      <c r="B6605" s="47"/>
      <c r="C6605" s="47"/>
      <c r="D6605" s="47"/>
      <c r="E6605" s="47"/>
      <c r="F6605" s="47"/>
      <c r="G6605" s="47"/>
      <c r="H6605" s="47"/>
      <c r="I6605" s="47"/>
    </row>
    <row r="6606" spans="1:9" x14ac:dyDescent="0.25">
      <c r="A6606" s="47"/>
      <c r="B6606" s="47"/>
      <c r="C6606" s="47"/>
      <c r="D6606" s="47"/>
      <c r="E6606" s="47"/>
      <c r="F6606" s="47"/>
      <c r="G6606" s="47"/>
      <c r="H6606" s="47"/>
      <c r="I6606" s="47"/>
    </row>
    <row r="6607" spans="1:9" x14ac:dyDescent="0.25">
      <c r="A6607" s="47"/>
      <c r="B6607" s="47"/>
      <c r="C6607" s="47"/>
      <c r="D6607" s="47"/>
      <c r="E6607" s="47"/>
      <c r="F6607" s="47"/>
      <c r="G6607" s="47"/>
      <c r="H6607" s="47"/>
      <c r="I6607" s="47"/>
    </row>
    <row r="6608" spans="1:9" x14ac:dyDescent="0.25">
      <c r="A6608" s="47"/>
      <c r="B6608" s="47"/>
      <c r="C6608" s="47"/>
      <c r="D6608" s="47"/>
      <c r="E6608" s="47"/>
      <c r="F6608" s="47"/>
      <c r="G6608" s="47"/>
      <c r="H6608" s="47"/>
      <c r="I6608" s="47"/>
    </row>
    <row r="6609" spans="1:9" x14ac:dyDescent="0.25">
      <c r="A6609" s="47"/>
      <c r="B6609" s="47"/>
      <c r="C6609" s="47"/>
      <c r="D6609" s="47"/>
      <c r="E6609" s="47"/>
      <c r="F6609" s="47"/>
      <c r="G6609" s="47"/>
      <c r="H6609" s="47"/>
      <c r="I6609" s="47"/>
    </row>
    <row r="6610" spans="1:9" x14ac:dyDescent="0.25">
      <c r="A6610" s="47"/>
      <c r="B6610" s="47"/>
      <c r="C6610" s="47"/>
      <c r="D6610" s="47"/>
      <c r="E6610" s="47"/>
      <c r="F6610" s="47"/>
      <c r="G6610" s="47"/>
      <c r="H6610" s="47"/>
      <c r="I6610" s="47"/>
    </row>
    <row r="6611" spans="1:9" x14ac:dyDescent="0.25">
      <c r="A6611" s="47"/>
      <c r="B6611" s="47"/>
      <c r="C6611" s="47"/>
      <c r="D6611" s="47"/>
      <c r="E6611" s="47"/>
      <c r="F6611" s="47"/>
      <c r="G6611" s="47"/>
      <c r="H6611" s="47"/>
      <c r="I6611" s="47"/>
    </row>
    <row r="6612" spans="1:9" x14ac:dyDescent="0.25">
      <c r="A6612" s="47"/>
      <c r="B6612" s="47"/>
      <c r="C6612" s="47"/>
      <c r="D6612" s="47"/>
      <c r="E6612" s="47"/>
      <c r="F6612" s="47"/>
      <c r="G6612" s="47"/>
      <c r="H6612" s="47"/>
      <c r="I6612" s="47"/>
    </row>
    <row r="6613" spans="1:9" x14ac:dyDescent="0.25">
      <c r="A6613" s="47"/>
      <c r="B6613" s="47"/>
      <c r="C6613" s="47"/>
      <c r="D6613" s="47"/>
      <c r="E6613" s="47"/>
      <c r="F6613" s="47"/>
      <c r="G6613" s="47"/>
      <c r="H6613" s="47"/>
      <c r="I6613" s="47"/>
    </row>
    <row r="6614" spans="1:9" x14ac:dyDescent="0.25">
      <c r="A6614" s="47"/>
      <c r="B6614" s="47"/>
      <c r="C6614" s="47"/>
      <c r="D6614" s="47"/>
      <c r="E6614" s="47"/>
      <c r="F6614" s="47"/>
      <c r="G6614" s="47"/>
      <c r="H6614" s="47"/>
      <c r="I6614" s="47"/>
    </row>
    <row r="6615" spans="1:9" x14ac:dyDescent="0.25">
      <c r="A6615" s="47"/>
      <c r="B6615" s="47"/>
      <c r="C6615" s="47"/>
      <c r="D6615" s="47"/>
      <c r="E6615" s="47"/>
      <c r="F6615" s="47"/>
      <c r="G6615" s="47"/>
      <c r="H6615" s="47"/>
      <c r="I6615" s="47"/>
    </row>
    <row r="6616" spans="1:9" x14ac:dyDescent="0.25">
      <c r="A6616" s="47"/>
      <c r="B6616" s="47"/>
      <c r="C6616" s="47"/>
      <c r="D6616" s="47"/>
      <c r="E6616" s="47"/>
      <c r="F6616" s="47"/>
      <c r="G6616" s="47"/>
      <c r="H6616" s="47"/>
      <c r="I6616" s="47"/>
    </row>
    <row r="6617" spans="1:9" x14ac:dyDescent="0.25">
      <c r="A6617" s="47"/>
      <c r="B6617" s="47"/>
      <c r="C6617" s="47"/>
      <c r="D6617" s="47"/>
      <c r="E6617" s="47"/>
      <c r="F6617" s="47"/>
      <c r="G6617" s="47"/>
      <c r="H6617" s="47"/>
      <c r="I6617" s="47"/>
    </row>
    <row r="6618" spans="1:9" x14ac:dyDescent="0.25">
      <c r="A6618" s="47"/>
      <c r="B6618" s="47"/>
      <c r="C6618" s="47"/>
      <c r="D6618" s="47"/>
      <c r="E6618" s="47"/>
      <c r="F6618" s="47"/>
      <c r="G6618" s="47"/>
      <c r="H6618" s="47"/>
      <c r="I6618" s="47"/>
    </row>
    <row r="6619" spans="1:9" x14ac:dyDescent="0.25">
      <c r="A6619" s="47"/>
      <c r="B6619" s="47"/>
      <c r="C6619" s="47"/>
      <c r="D6619" s="47"/>
      <c r="E6619" s="47"/>
      <c r="F6619" s="47"/>
      <c r="G6619" s="47"/>
      <c r="H6619" s="47"/>
      <c r="I6619" s="47"/>
    </row>
    <row r="6620" spans="1:9" x14ac:dyDescent="0.25">
      <c r="A6620" s="47"/>
      <c r="B6620" s="47"/>
      <c r="C6620" s="47"/>
      <c r="D6620" s="47"/>
      <c r="E6620" s="47"/>
      <c r="F6620" s="47"/>
      <c r="G6620" s="47"/>
      <c r="H6620" s="47"/>
      <c r="I6620" s="47"/>
    </row>
    <row r="6621" spans="1:9" x14ac:dyDescent="0.25">
      <c r="A6621" s="47"/>
      <c r="B6621" s="47"/>
      <c r="C6621" s="47"/>
      <c r="D6621" s="47"/>
      <c r="E6621" s="47"/>
      <c r="F6621" s="47"/>
      <c r="G6621" s="47"/>
      <c r="H6621" s="47"/>
      <c r="I6621" s="47"/>
    </row>
    <row r="6622" spans="1:9" x14ac:dyDescent="0.25">
      <c r="A6622" s="47"/>
      <c r="B6622" s="47"/>
      <c r="C6622" s="47"/>
      <c r="D6622" s="47"/>
      <c r="E6622" s="47"/>
      <c r="F6622" s="47"/>
      <c r="G6622" s="47"/>
      <c r="H6622" s="47"/>
      <c r="I6622" s="47"/>
    </row>
    <row r="6623" spans="1:9" x14ac:dyDescent="0.25">
      <c r="A6623" s="47"/>
      <c r="B6623" s="47"/>
      <c r="C6623" s="47"/>
      <c r="D6623" s="47"/>
      <c r="E6623" s="47"/>
      <c r="F6623" s="47"/>
      <c r="G6623" s="47"/>
      <c r="H6623" s="47"/>
      <c r="I6623" s="47"/>
    </row>
    <row r="6624" spans="1:9" x14ac:dyDescent="0.25">
      <c r="A6624" s="47"/>
      <c r="B6624" s="47"/>
      <c r="C6624" s="47"/>
      <c r="D6624" s="47"/>
      <c r="E6624" s="47"/>
      <c r="F6624" s="47"/>
      <c r="G6624" s="47"/>
      <c r="H6624" s="47"/>
      <c r="I6624" s="47"/>
    </row>
    <row r="6625" spans="1:9" x14ac:dyDescent="0.25">
      <c r="A6625" s="47"/>
      <c r="B6625" s="47"/>
      <c r="C6625" s="47"/>
      <c r="D6625" s="47"/>
      <c r="E6625" s="47"/>
      <c r="F6625" s="47"/>
      <c r="G6625" s="47"/>
      <c r="H6625" s="47"/>
      <c r="I6625" s="47"/>
    </row>
    <row r="6626" spans="1:9" x14ac:dyDescent="0.25">
      <c r="A6626" s="47"/>
      <c r="B6626" s="47"/>
      <c r="C6626" s="47"/>
      <c r="D6626" s="47"/>
      <c r="E6626" s="47"/>
      <c r="F6626" s="47"/>
      <c r="G6626" s="47"/>
      <c r="H6626" s="47"/>
      <c r="I6626" s="47"/>
    </row>
    <row r="6627" spans="1:9" x14ac:dyDescent="0.25">
      <c r="A6627" s="47"/>
      <c r="B6627" s="47"/>
      <c r="C6627" s="47"/>
      <c r="D6627" s="47"/>
      <c r="E6627" s="47"/>
      <c r="F6627" s="47"/>
      <c r="G6627" s="47"/>
      <c r="H6627" s="47"/>
      <c r="I6627" s="47"/>
    </row>
    <row r="6628" spans="1:9" x14ac:dyDescent="0.25">
      <c r="A6628" s="47"/>
      <c r="B6628" s="47"/>
      <c r="C6628" s="47"/>
      <c r="D6628" s="47"/>
      <c r="E6628" s="47"/>
      <c r="F6628" s="47"/>
      <c r="G6628" s="47"/>
      <c r="H6628" s="47"/>
      <c r="I6628" s="47"/>
    </row>
    <row r="6629" spans="1:9" x14ac:dyDescent="0.25">
      <c r="A6629" s="47"/>
      <c r="B6629" s="47"/>
      <c r="C6629" s="47"/>
      <c r="D6629" s="47"/>
      <c r="E6629" s="47"/>
      <c r="F6629" s="47"/>
      <c r="G6629" s="47"/>
      <c r="H6629" s="47"/>
      <c r="I6629" s="47"/>
    </row>
    <row r="6630" spans="1:9" x14ac:dyDescent="0.25">
      <c r="A6630" s="47"/>
      <c r="B6630" s="47"/>
      <c r="C6630" s="47"/>
      <c r="D6630" s="47"/>
      <c r="E6630" s="47"/>
      <c r="F6630" s="47"/>
      <c r="G6630" s="47"/>
      <c r="H6630" s="47"/>
      <c r="I6630" s="47"/>
    </row>
    <row r="6631" spans="1:9" x14ac:dyDescent="0.25">
      <c r="A6631" s="47"/>
      <c r="B6631" s="47"/>
      <c r="C6631" s="47"/>
      <c r="D6631" s="47"/>
      <c r="E6631" s="47"/>
      <c r="F6631" s="47"/>
      <c r="G6631" s="47"/>
      <c r="H6631" s="47"/>
      <c r="I6631" s="47"/>
    </row>
    <row r="6632" spans="1:9" x14ac:dyDescent="0.25">
      <c r="A6632" s="47"/>
      <c r="B6632" s="47"/>
      <c r="C6632" s="47"/>
      <c r="D6632" s="47"/>
      <c r="E6632" s="47"/>
      <c r="F6632" s="47"/>
      <c r="G6632" s="47"/>
      <c r="H6632" s="47"/>
      <c r="I6632" s="47"/>
    </row>
    <row r="6633" spans="1:9" x14ac:dyDescent="0.25">
      <c r="A6633" s="47"/>
      <c r="B6633" s="47"/>
      <c r="C6633" s="47"/>
      <c r="D6633" s="47"/>
      <c r="E6633" s="47"/>
      <c r="F6633" s="47"/>
      <c r="G6633" s="47"/>
      <c r="H6633" s="47"/>
      <c r="I6633" s="47"/>
    </row>
    <row r="6634" spans="1:9" x14ac:dyDescent="0.25">
      <c r="A6634" s="47"/>
      <c r="B6634" s="47"/>
      <c r="C6634" s="47"/>
      <c r="D6634" s="47"/>
      <c r="E6634" s="47"/>
      <c r="F6634" s="47"/>
      <c r="G6634" s="47"/>
      <c r="H6634" s="47"/>
      <c r="I6634" s="47"/>
    </row>
    <row r="6635" spans="1:9" x14ac:dyDescent="0.25">
      <c r="A6635" s="47"/>
      <c r="B6635" s="47"/>
      <c r="C6635" s="47"/>
      <c r="D6635" s="47"/>
      <c r="E6635" s="47"/>
      <c r="F6635" s="47"/>
      <c r="G6635" s="47"/>
      <c r="H6635" s="47"/>
      <c r="I6635" s="47"/>
    </row>
    <row r="6636" spans="1:9" x14ac:dyDescent="0.25">
      <c r="A6636" s="47"/>
      <c r="B6636" s="47"/>
      <c r="C6636" s="47"/>
      <c r="D6636" s="47"/>
      <c r="E6636" s="47"/>
      <c r="F6636" s="47"/>
      <c r="G6636" s="47"/>
      <c r="H6636" s="47"/>
      <c r="I6636" s="47"/>
    </row>
    <row r="6637" spans="1:9" x14ac:dyDescent="0.25">
      <c r="A6637" s="47"/>
      <c r="B6637" s="47"/>
      <c r="C6637" s="47"/>
      <c r="D6637" s="47"/>
      <c r="E6637" s="47"/>
      <c r="F6637" s="47"/>
      <c r="G6637" s="47"/>
      <c r="H6637" s="47"/>
      <c r="I6637" s="47"/>
    </row>
    <row r="6638" spans="1:9" x14ac:dyDescent="0.25">
      <c r="A6638" s="47"/>
      <c r="B6638" s="47"/>
      <c r="C6638" s="47"/>
      <c r="D6638" s="47"/>
      <c r="E6638" s="47"/>
      <c r="F6638" s="47"/>
      <c r="G6638" s="47"/>
      <c r="H6638" s="47"/>
      <c r="I6638" s="47"/>
    </row>
    <row r="6639" spans="1:9" x14ac:dyDescent="0.25">
      <c r="A6639" s="47"/>
      <c r="B6639" s="47"/>
      <c r="C6639" s="47"/>
      <c r="D6639" s="47"/>
      <c r="E6639" s="47"/>
      <c r="F6639" s="47"/>
      <c r="G6639" s="47"/>
      <c r="H6639" s="47"/>
      <c r="I6639" s="47"/>
    </row>
    <row r="6640" spans="1:9" x14ac:dyDescent="0.25">
      <c r="A6640" s="47"/>
      <c r="B6640" s="47"/>
      <c r="C6640" s="47"/>
      <c r="D6640" s="47"/>
      <c r="E6640" s="47"/>
      <c r="F6640" s="47"/>
      <c r="G6640" s="47"/>
      <c r="H6640" s="47"/>
      <c r="I6640" s="47"/>
    </row>
    <row r="6641" spans="1:9" x14ac:dyDescent="0.25">
      <c r="A6641" s="47"/>
      <c r="B6641" s="47"/>
      <c r="C6641" s="47"/>
      <c r="D6641" s="47"/>
      <c r="E6641" s="47"/>
      <c r="F6641" s="47"/>
      <c r="G6641" s="47"/>
      <c r="H6641" s="47"/>
      <c r="I6641" s="47"/>
    </row>
    <row r="6642" spans="1:9" x14ac:dyDescent="0.25">
      <c r="A6642" s="47"/>
      <c r="B6642" s="47"/>
      <c r="C6642" s="47"/>
      <c r="D6642" s="47"/>
      <c r="E6642" s="47"/>
      <c r="F6642" s="47"/>
      <c r="G6642" s="47"/>
      <c r="H6642" s="47"/>
      <c r="I6642" s="47"/>
    </row>
    <row r="6643" spans="1:9" x14ac:dyDescent="0.25">
      <c r="A6643" s="47"/>
      <c r="B6643" s="47"/>
      <c r="C6643" s="47"/>
      <c r="D6643" s="47"/>
      <c r="E6643" s="47"/>
      <c r="F6643" s="47"/>
      <c r="G6643" s="47"/>
      <c r="H6643" s="47"/>
      <c r="I6643" s="47"/>
    </row>
    <row r="6644" spans="1:9" x14ac:dyDescent="0.25">
      <c r="A6644" s="47"/>
      <c r="B6644" s="47"/>
      <c r="C6644" s="47"/>
      <c r="D6644" s="47"/>
      <c r="E6644" s="47"/>
      <c r="F6644" s="47"/>
      <c r="G6644" s="47"/>
      <c r="H6644" s="47"/>
      <c r="I6644" s="47"/>
    </row>
    <row r="6645" spans="1:9" x14ac:dyDescent="0.25">
      <c r="A6645" s="47"/>
      <c r="B6645" s="47"/>
      <c r="C6645" s="47"/>
      <c r="D6645" s="47"/>
      <c r="E6645" s="47"/>
      <c r="F6645" s="47"/>
      <c r="G6645" s="47"/>
      <c r="H6645" s="47"/>
      <c r="I6645" s="47"/>
    </row>
    <row r="6646" spans="1:9" x14ac:dyDescent="0.25">
      <c r="A6646" s="47"/>
      <c r="B6646" s="47"/>
      <c r="C6646" s="47"/>
      <c r="D6646" s="47"/>
      <c r="E6646" s="47"/>
      <c r="F6646" s="47"/>
      <c r="G6646" s="47"/>
      <c r="H6646" s="47"/>
      <c r="I6646" s="47"/>
    </row>
    <row r="6647" spans="1:9" x14ac:dyDescent="0.25">
      <c r="A6647" s="47"/>
      <c r="B6647" s="47"/>
      <c r="C6647" s="47"/>
      <c r="D6647" s="47"/>
      <c r="E6647" s="47"/>
      <c r="F6647" s="47"/>
      <c r="G6647" s="47"/>
      <c r="H6647" s="47"/>
      <c r="I6647" s="47"/>
    </row>
    <row r="6648" spans="1:9" x14ac:dyDescent="0.25">
      <c r="A6648" s="47"/>
      <c r="B6648" s="47"/>
      <c r="C6648" s="47"/>
      <c r="D6648" s="47"/>
      <c r="E6648" s="47"/>
      <c r="F6648" s="47"/>
      <c r="G6648" s="47"/>
      <c r="H6648" s="47"/>
      <c r="I6648" s="47"/>
    </row>
    <row r="6649" spans="1:9" x14ac:dyDescent="0.25">
      <c r="A6649" s="47"/>
      <c r="B6649" s="47"/>
      <c r="C6649" s="47"/>
      <c r="D6649" s="47"/>
      <c r="E6649" s="47"/>
      <c r="F6649" s="47"/>
      <c r="G6649" s="47"/>
      <c r="H6649" s="47"/>
      <c r="I6649" s="47"/>
    </row>
    <row r="6650" spans="1:9" x14ac:dyDescent="0.25">
      <c r="A6650" s="47"/>
      <c r="B6650" s="47"/>
      <c r="C6650" s="47"/>
      <c r="D6650" s="47"/>
      <c r="E6650" s="47"/>
      <c r="F6650" s="47"/>
      <c r="G6650" s="47"/>
      <c r="H6650" s="47"/>
      <c r="I6650" s="47"/>
    </row>
    <row r="6651" spans="1:9" x14ac:dyDescent="0.25">
      <c r="A6651" s="47"/>
      <c r="B6651" s="47"/>
      <c r="C6651" s="47"/>
      <c r="D6651" s="47"/>
      <c r="E6651" s="47"/>
      <c r="F6651" s="47"/>
      <c r="G6651" s="47"/>
      <c r="H6651" s="47"/>
      <c r="I6651" s="47"/>
    </row>
    <row r="6652" spans="1:9" x14ac:dyDescent="0.25">
      <c r="A6652" s="47"/>
      <c r="B6652" s="47"/>
      <c r="C6652" s="47"/>
      <c r="D6652" s="47"/>
      <c r="E6652" s="47"/>
      <c r="F6652" s="47"/>
      <c r="G6652" s="47"/>
      <c r="H6652" s="47"/>
      <c r="I6652" s="47"/>
    </row>
    <row r="6653" spans="1:9" x14ac:dyDescent="0.25">
      <c r="A6653" s="47"/>
      <c r="B6653" s="47"/>
      <c r="C6653" s="47"/>
      <c r="D6653" s="47"/>
      <c r="E6653" s="47"/>
      <c r="F6653" s="47"/>
      <c r="G6653" s="47"/>
      <c r="H6653" s="47"/>
      <c r="I6653" s="47"/>
    </row>
    <row r="6654" spans="1:9" x14ac:dyDescent="0.25">
      <c r="A6654" s="47"/>
      <c r="B6654" s="47"/>
      <c r="C6654" s="47"/>
      <c r="D6654" s="47"/>
      <c r="E6654" s="47"/>
      <c r="F6654" s="47"/>
      <c r="G6654" s="47"/>
      <c r="H6654" s="47"/>
      <c r="I6654" s="47"/>
    </row>
    <row r="6655" spans="1:9" x14ac:dyDescent="0.25">
      <c r="A6655" s="47"/>
      <c r="B6655" s="47"/>
      <c r="C6655" s="47"/>
      <c r="D6655" s="47"/>
      <c r="E6655" s="47"/>
      <c r="F6655" s="47"/>
      <c r="G6655" s="47"/>
      <c r="H6655" s="47"/>
      <c r="I6655" s="47"/>
    </row>
    <row r="6656" spans="1:9" x14ac:dyDescent="0.25">
      <c r="A6656" s="47"/>
      <c r="B6656" s="47"/>
      <c r="C6656" s="47"/>
      <c r="D6656" s="47"/>
      <c r="E6656" s="47"/>
      <c r="F6656" s="47"/>
      <c r="G6656" s="47"/>
      <c r="H6656" s="47"/>
      <c r="I6656" s="47"/>
    </row>
    <row r="6657" spans="1:9" x14ac:dyDescent="0.25">
      <c r="A6657" s="47"/>
      <c r="B6657" s="47"/>
      <c r="C6657" s="47"/>
      <c r="D6657" s="47"/>
      <c r="E6657" s="47"/>
      <c r="F6657" s="47"/>
      <c r="G6657" s="47"/>
      <c r="H6657" s="47"/>
      <c r="I6657" s="47"/>
    </row>
    <row r="6658" spans="1:9" x14ac:dyDescent="0.25">
      <c r="A6658" s="47"/>
      <c r="B6658" s="47"/>
      <c r="C6658" s="47"/>
      <c r="D6658" s="47"/>
      <c r="E6658" s="47"/>
      <c r="F6658" s="47"/>
      <c r="G6658" s="47"/>
      <c r="H6658" s="47"/>
      <c r="I6658" s="47"/>
    </row>
    <row r="6659" spans="1:9" x14ac:dyDescent="0.25">
      <c r="A6659" s="47"/>
      <c r="B6659" s="47"/>
      <c r="C6659" s="47"/>
      <c r="D6659" s="47"/>
      <c r="E6659" s="47"/>
      <c r="F6659" s="47"/>
      <c r="G6659" s="47"/>
      <c r="H6659" s="47"/>
      <c r="I6659" s="47"/>
    </row>
    <row r="6660" spans="1:9" x14ac:dyDescent="0.25">
      <c r="A6660" s="47"/>
      <c r="B6660" s="47"/>
      <c r="C6660" s="47"/>
      <c r="D6660" s="47"/>
      <c r="E6660" s="47"/>
      <c r="F6660" s="47"/>
      <c r="G6660" s="47"/>
      <c r="H6660" s="47"/>
      <c r="I6660" s="47"/>
    </row>
    <row r="6661" spans="1:9" x14ac:dyDescent="0.25">
      <c r="A6661" s="47"/>
      <c r="B6661" s="47"/>
      <c r="C6661" s="47"/>
      <c r="D6661" s="47"/>
      <c r="E6661" s="47"/>
      <c r="F6661" s="47"/>
      <c r="G6661" s="47"/>
      <c r="H6661" s="47"/>
      <c r="I6661" s="47"/>
    </row>
    <row r="6662" spans="1:9" x14ac:dyDescent="0.25">
      <c r="A6662" s="47"/>
      <c r="B6662" s="47"/>
      <c r="C6662" s="47"/>
      <c r="D6662" s="47"/>
      <c r="E6662" s="47"/>
      <c r="F6662" s="47"/>
      <c r="G6662" s="47"/>
      <c r="H6662" s="47"/>
      <c r="I6662" s="47"/>
    </row>
    <row r="6663" spans="1:9" x14ac:dyDescent="0.25">
      <c r="A6663" s="47"/>
      <c r="B6663" s="47"/>
      <c r="C6663" s="47"/>
      <c r="D6663" s="47"/>
      <c r="E6663" s="47"/>
      <c r="F6663" s="47"/>
      <c r="G6663" s="47"/>
      <c r="H6663" s="47"/>
      <c r="I6663" s="47"/>
    </row>
    <row r="6664" spans="1:9" x14ac:dyDescent="0.25">
      <c r="A6664" s="47"/>
      <c r="B6664" s="47"/>
      <c r="C6664" s="47"/>
      <c r="D6664" s="47"/>
      <c r="E6664" s="47"/>
      <c r="F6664" s="47"/>
      <c r="G6664" s="47"/>
      <c r="H6664" s="47"/>
      <c r="I6664" s="47"/>
    </row>
    <row r="6665" spans="1:9" x14ac:dyDescent="0.25">
      <c r="A6665" s="47"/>
      <c r="B6665" s="47"/>
      <c r="C6665" s="47"/>
      <c r="D6665" s="47"/>
      <c r="E6665" s="47"/>
      <c r="F6665" s="47"/>
      <c r="G6665" s="47"/>
      <c r="H6665" s="47"/>
      <c r="I6665" s="47"/>
    </row>
    <row r="6666" spans="1:9" x14ac:dyDescent="0.25">
      <c r="A6666" s="47"/>
      <c r="B6666" s="47"/>
      <c r="C6666" s="47"/>
      <c r="D6666" s="47"/>
      <c r="E6666" s="47"/>
      <c r="F6666" s="47"/>
      <c r="G6666" s="47"/>
      <c r="H6666" s="47"/>
      <c r="I6666" s="47"/>
    </row>
    <row r="6667" spans="1:9" x14ac:dyDescent="0.25">
      <c r="A6667" s="47"/>
      <c r="B6667" s="47"/>
      <c r="C6667" s="47"/>
      <c r="D6667" s="47"/>
      <c r="E6667" s="47"/>
      <c r="F6667" s="47"/>
      <c r="G6667" s="47"/>
      <c r="H6667" s="47"/>
      <c r="I6667" s="47"/>
    </row>
    <row r="6668" spans="1:9" x14ac:dyDescent="0.25">
      <c r="A6668" s="47"/>
      <c r="B6668" s="47"/>
      <c r="C6668" s="47"/>
      <c r="D6668" s="47"/>
      <c r="E6668" s="47"/>
      <c r="F6668" s="47"/>
      <c r="G6668" s="47"/>
      <c r="H6668" s="47"/>
      <c r="I6668" s="47"/>
    </row>
    <row r="6669" spans="1:9" x14ac:dyDescent="0.25">
      <c r="A6669" s="47"/>
      <c r="B6669" s="47"/>
      <c r="C6669" s="47"/>
      <c r="D6669" s="47"/>
      <c r="E6669" s="47"/>
      <c r="F6669" s="47"/>
      <c r="G6669" s="47"/>
      <c r="H6669" s="47"/>
      <c r="I6669" s="47"/>
    </row>
    <row r="6670" spans="1:9" x14ac:dyDescent="0.25">
      <c r="A6670" s="47"/>
      <c r="B6670" s="47"/>
      <c r="C6670" s="47"/>
      <c r="D6670" s="47"/>
      <c r="E6670" s="47"/>
      <c r="F6670" s="47"/>
      <c r="G6670" s="47"/>
      <c r="H6670" s="47"/>
      <c r="I6670" s="47"/>
    </row>
    <row r="6671" spans="1:9" x14ac:dyDescent="0.25">
      <c r="A6671" s="47"/>
      <c r="B6671" s="47"/>
      <c r="C6671" s="47"/>
      <c r="D6671" s="47"/>
      <c r="E6671" s="47"/>
      <c r="F6671" s="47"/>
      <c r="G6671" s="47"/>
      <c r="H6671" s="47"/>
      <c r="I6671" s="47"/>
    </row>
    <row r="6672" spans="1:9" x14ac:dyDescent="0.25">
      <c r="A6672" s="47"/>
      <c r="B6672" s="47"/>
      <c r="C6672" s="47"/>
      <c r="D6672" s="47"/>
      <c r="E6672" s="47"/>
      <c r="F6672" s="47"/>
      <c r="G6672" s="47"/>
      <c r="H6672" s="47"/>
      <c r="I6672" s="47"/>
    </row>
    <row r="6673" spans="1:9" x14ac:dyDescent="0.25">
      <c r="A6673" s="47"/>
      <c r="B6673" s="47"/>
      <c r="C6673" s="47"/>
      <c r="D6673" s="47"/>
      <c r="E6673" s="47"/>
      <c r="F6673" s="47"/>
      <c r="G6673" s="47"/>
      <c r="H6673" s="47"/>
      <c r="I6673" s="47"/>
    </row>
    <row r="6674" spans="1:9" x14ac:dyDescent="0.25">
      <c r="A6674" s="47"/>
      <c r="B6674" s="47"/>
      <c r="C6674" s="47"/>
      <c r="D6674" s="47"/>
      <c r="E6674" s="47"/>
      <c r="F6674" s="47"/>
      <c r="G6674" s="47"/>
      <c r="H6674" s="47"/>
      <c r="I6674" s="47"/>
    </row>
    <row r="6675" spans="1:9" x14ac:dyDescent="0.25">
      <c r="A6675" s="47"/>
      <c r="B6675" s="47"/>
      <c r="C6675" s="47"/>
      <c r="D6675" s="47"/>
      <c r="E6675" s="47"/>
      <c r="F6675" s="47"/>
      <c r="G6675" s="47"/>
      <c r="H6675" s="47"/>
      <c r="I6675" s="47"/>
    </row>
    <row r="6676" spans="1:9" x14ac:dyDescent="0.25">
      <c r="A6676" s="47"/>
      <c r="B6676" s="47"/>
      <c r="C6676" s="47"/>
      <c r="D6676" s="47"/>
      <c r="E6676" s="47"/>
      <c r="F6676" s="47"/>
      <c r="G6676" s="47"/>
      <c r="H6676" s="47"/>
      <c r="I6676" s="47"/>
    </row>
    <row r="6677" spans="1:9" x14ac:dyDescent="0.25">
      <c r="A6677" s="47"/>
      <c r="B6677" s="47"/>
      <c r="C6677" s="47"/>
      <c r="D6677" s="47"/>
      <c r="E6677" s="47"/>
      <c r="F6677" s="47"/>
      <c r="G6677" s="47"/>
      <c r="H6677" s="47"/>
      <c r="I6677" s="47"/>
    </row>
    <row r="6678" spans="1:9" x14ac:dyDescent="0.25">
      <c r="A6678" s="47"/>
      <c r="B6678" s="47"/>
      <c r="C6678" s="47"/>
      <c r="D6678" s="47"/>
      <c r="E6678" s="47"/>
      <c r="F6678" s="47"/>
      <c r="G6678" s="47"/>
      <c r="H6678" s="47"/>
      <c r="I6678" s="47"/>
    </row>
    <row r="6679" spans="1:9" x14ac:dyDescent="0.25">
      <c r="A6679" s="47"/>
      <c r="B6679" s="47"/>
      <c r="C6679" s="47"/>
      <c r="D6679" s="47"/>
      <c r="E6679" s="47"/>
      <c r="F6679" s="47"/>
      <c r="G6679" s="47"/>
      <c r="H6679" s="47"/>
      <c r="I6679" s="47"/>
    </row>
    <row r="6680" spans="1:9" x14ac:dyDescent="0.25">
      <c r="A6680" s="47"/>
      <c r="B6680" s="47"/>
      <c r="C6680" s="47"/>
      <c r="D6680" s="47"/>
      <c r="E6680" s="47"/>
      <c r="F6680" s="47"/>
      <c r="G6680" s="47"/>
      <c r="H6680" s="47"/>
      <c r="I6680" s="47"/>
    </row>
    <row r="6681" spans="1:9" x14ac:dyDescent="0.25">
      <c r="A6681" s="47"/>
      <c r="B6681" s="47"/>
      <c r="C6681" s="47"/>
      <c r="D6681" s="47"/>
      <c r="E6681" s="47"/>
      <c r="F6681" s="47"/>
      <c r="G6681" s="47"/>
      <c r="H6681" s="47"/>
      <c r="I6681" s="47"/>
    </row>
    <row r="6682" spans="1:9" x14ac:dyDescent="0.25">
      <c r="A6682" s="47"/>
      <c r="B6682" s="47"/>
      <c r="C6682" s="47"/>
      <c r="D6682" s="47"/>
      <c r="E6682" s="47"/>
      <c r="F6682" s="47"/>
      <c r="G6682" s="47"/>
      <c r="H6682" s="47"/>
      <c r="I6682" s="47"/>
    </row>
    <row r="6683" spans="1:9" x14ac:dyDescent="0.25">
      <c r="A6683" s="47"/>
      <c r="B6683" s="47"/>
      <c r="C6683" s="47"/>
      <c r="D6683" s="47"/>
      <c r="E6683" s="47"/>
      <c r="F6683" s="47"/>
      <c r="G6683" s="47"/>
      <c r="H6683" s="47"/>
      <c r="I6683" s="47"/>
    </row>
    <row r="6684" spans="1:9" x14ac:dyDescent="0.25">
      <c r="A6684" s="47"/>
      <c r="B6684" s="47"/>
      <c r="C6684" s="47"/>
      <c r="D6684" s="47"/>
      <c r="E6684" s="47"/>
      <c r="F6684" s="47"/>
      <c r="G6684" s="47"/>
      <c r="H6684" s="47"/>
      <c r="I6684" s="47"/>
    </row>
    <row r="6685" spans="1:9" x14ac:dyDescent="0.25">
      <c r="A6685" s="47"/>
      <c r="B6685" s="47"/>
      <c r="C6685" s="47"/>
      <c r="D6685" s="47"/>
      <c r="E6685" s="47"/>
      <c r="F6685" s="47"/>
      <c r="G6685" s="47"/>
      <c r="H6685" s="47"/>
      <c r="I6685" s="47"/>
    </row>
    <row r="6686" spans="1:9" x14ac:dyDescent="0.25">
      <c r="A6686" s="47"/>
      <c r="B6686" s="47"/>
      <c r="C6686" s="47"/>
      <c r="D6686" s="47"/>
      <c r="E6686" s="47"/>
      <c r="F6686" s="47"/>
      <c r="G6686" s="47"/>
      <c r="H6686" s="47"/>
      <c r="I6686" s="47"/>
    </row>
    <row r="6687" spans="1:9" x14ac:dyDescent="0.25">
      <c r="A6687" s="47"/>
      <c r="B6687" s="47"/>
      <c r="C6687" s="47"/>
      <c r="D6687" s="47"/>
      <c r="E6687" s="47"/>
      <c r="F6687" s="47"/>
      <c r="G6687" s="47"/>
      <c r="H6687" s="47"/>
      <c r="I6687" s="47"/>
    </row>
    <row r="6688" spans="1:9" x14ac:dyDescent="0.25">
      <c r="A6688" s="47"/>
      <c r="B6688" s="47"/>
      <c r="C6688" s="47"/>
      <c r="D6688" s="47"/>
      <c r="E6688" s="47"/>
      <c r="F6688" s="47"/>
      <c r="G6688" s="47"/>
      <c r="H6688" s="47"/>
      <c r="I6688" s="47"/>
    </row>
    <row r="6689" spans="1:9" x14ac:dyDescent="0.25">
      <c r="A6689" s="47"/>
      <c r="B6689" s="47"/>
      <c r="C6689" s="47"/>
      <c r="D6689" s="47"/>
      <c r="E6689" s="47"/>
      <c r="F6689" s="47"/>
      <c r="G6689" s="47"/>
      <c r="H6689" s="47"/>
      <c r="I6689" s="47"/>
    </row>
    <row r="6690" spans="1:9" x14ac:dyDescent="0.25">
      <c r="A6690" s="47"/>
      <c r="B6690" s="47"/>
      <c r="C6690" s="47"/>
      <c r="D6690" s="47"/>
      <c r="E6690" s="47"/>
      <c r="F6690" s="47"/>
      <c r="G6690" s="47"/>
      <c r="H6690" s="47"/>
      <c r="I6690" s="47"/>
    </row>
    <row r="6691" spans="1:9" x14ac:dyDescent="0.25">
      <c r="A6691" s="47"/>
      <c r="B6691" s="47"/>
      <c r="C6691" s="47"/>
      <c r="D6691" s="47"/>
      <c r="E6691" s="47"/>
      <c r="F6691" s="47"/>
      <c r="G6691" s="47"/>
      <c r="H6691" s="47"/>
      <c r="I6691" s="47"/>
    </row>
    <row r="6692" spans="1:9" x14ac:dyDescent="0.25">
      <c r="A6692" s="47"/>
      <c r="B6692" s="47"/>
      <c r="C6692" s="47"/>
      <c r="D6692" s="47"/>
      <c r="E6692" s="47"/>
      <c r="F6692" s="47"/>
      <c r="G6692" s="47"/>
      <c r="H6692" s="47"/>
      <c r="I6692" s="47"/>
    </row>
    <row r="6693" spans="1:9" x14ac:dyDescent="0.25">
      <c r="A6693" s="47"/>
      <c r="B6693" s="47"/>
      <c r="C6693" s="47"/>
      <c r="D6693" s="47"/>
      <c r="E6693" s="47"/>
      <c r="F6693" s="47"/>
      <c r="G6693" s="47"/>
      <c r="H6693" s="47"/>
      <c r="I6693" s="47"/>
    </row>
    <row r="6694" spans="1:9" x14ac:dyDescent="0.25">
      <c r="A6694" s="47"/>
      <c r="B6694" s="47"/>
      <c r="C6694" s="47"/>
      <c r="D6694" s="47"/>
      <c r="E6694" s="47"/>
      <c r="F6694" s="47"/>
      <c r="G6694" s="47"/>
      <c r="H6694" s="47"/>
      <c r="I6694" s="47"/>
    </row>
    <row r="6695" spans="1:9" x14ac:dyDescent="0.25">
      <c r="A6695" s="47"/>
      <c r="B6695" s="47"/>
      <c r="C6695" s="47"/>
      <c r="D6695" s="47"/>
      <c r="E6695" s="47"/>
      <c r="F6695" s="47"/>
      <c r="G6695" s="47"/>
      <c r="H6695" s="47"/>
      <c r="I6695" s="47"/>
    </row>
    <row r="6696" spans="1:9" x14ac:dyDescent="0.25">
      <c r="A6696" s="47"/>
      <c r="B6696" s="47"/>
      <c r="C6696" s="47"/>
      <c r="D6696" s="47"/>
      <c r="E6696" s="47"/>
      <c r="F6696" s="47"/>
      <c r="G6696" s="47"/>
      <c r="H6696" s="47"/>
      <c r="I6696" s="47"/>
    </row>
    <row r="6697" spans="1:9" x14ac:dyDescent="0.25">
      <c r="A6697" s="47"/>
      <c r="B6697" s="47"/>
      <c r="C6697" s="47"/>
      <c r="D6697" s="47"/>
      <c r="E6697" s="47"/>
      <c r="F6697" s="47"/>
      <c r="G6697" s="47"/>
      <c r="H6697" s="47"/>
      <c r="I6697" s="47"/>
    </row>
    <row r="6698" spans="1:9" x14ac:dyDescent="0.25">
      <c r="A6698" s="47"/>
      <c r="B6698" s="47"/>
      <c r="C6698" s="47"/>
      <c r="D6698" s="47"/>
      <c r="E6698" s="47"/>
      <c r="F6698" s="47"/>
      <c r="G6698" s="47"/>
      <c r="H6698" s="47"/>
      <c r="I6698" s="47"/>
    </row>
    <row r="6699" spans="1:9" x14ac:dyDescent="0.25">
      <c r="A6699" s="47"/>
      <c r="B6699" s="47"/>
      <c r="C6699" s="47"/>
      <c r="D6699" s="47"/>
      <c r="E6699" s="47"/>
      <c r="F6699" s="47"/>
      <c r="G6699" s="47"/>
      <c r="H6699" s="47"/>
      <c r="I6699" s="47"/>
    </row>
    <row r="6700" spans="1:9" x14ac:dyDescent="0.25">
      <c r="A6700" s="47"/>
      <c r="B6700" s="47"/>
      <c r="C6700" s="47"/>
      <c r="D6700" s="47"/>
      <c r="E6700" s="47"/>
      <c r="F6700" s="47"/>
      <c r="G6700" s="47"/>
      <c r="H6700" s="47"/>
      <c r="I6700" s="47"/>
    </row>
    <row r="6701" spans="1:9" x14ac:dyDescent="0.25">
      <c r="A6701" s="47"/>
      <c r="B6701" s="47"/>
      <c r="C6701" s="47"/>
      <c r="D6701" s="47"/>
      <c r="E6701" s="47"/>
      <c r="F6701" s="47"/>
      <c r="G6701" s="47"/>
      <c r="H6701" s="47"/>
      <c r="I6701" s="47"/>
    </row>
    <row r="6702" spans="1:9" x14ac:dyDescent="0.25">
      <c r="A6702" s="47"/>
      <c r="B6702" s="47"/>
      <c r="C6702" s="47"/>
      <c r="D6702" s="47"/>
      <c r="E6702" s="47"/>
      <c r="F6702" s="47"/>
      <c r="G6702" s="47"/>
      <c r="H6702" s="47"/>
      <c r="I6702" s="47"/>
    </row>
    <row r="6703" spans="1:9" x14ac:dyDescent="0.25">
      <c r="A6703" s="47"/>
      <c r="B6703" s="47"/>
      <c r="C6703" s="47"/>
      <c r="D6703" s="47"/>
      <c r="E6703" s="47"/>
      <c r="F6703" s="47"/>
      <c r="G6703" s="47"/>
      <c r="H6703" s="47"/>
      <c r="I6703" s="47"/>
    </row>
    <row r="6704" spans="1:9" x14ac:dyDescent="0.25">
      <c r="A6704" s="47"/>
      <c r="B6704" s="47"/>
      <c r="C6704" s="47"/>
      <c r="D6704" s="47"/>
      <c r="E6704" s="47"/>
      <c r="F6704" s="47"/>
      <c r="G6704" s="47"/>
      <c r="H6704" s="47"/>
      <c r="I6704" s="47"/>
    </row>
    <row r="6705" spans="1:9" x14ac:dyDescent="0.25">
      <c r="A6705" s="47"/>
      <c r="B6705" s="47"/>
      <c r="C6705" s="47"/>
      <c r="D6705" s="47"/>
      <c r="E6705" s="47"/>
      <c r="F6705" s="47"/>
      <c r="G6705" s="47"/>
      <c r="H6705" s="47"/>
      <c r="I6705" s="47"/>
    </row>
    <row r="6706" spans="1:9" x14ac:dyDescent="0.25">
      <c r="A6706" s="47"/>
      <c r="B6706" s="47"/>
      <c r="C6706" s="47"/>
      <c r="D6706" s="47"/>
      <c r="E6706" s="47"/>
      <c r="F6706" s="47"/>
      <c r="G6706" s="47"/>
      <c r="H6706" s="47"/>
      <c r="I6706" s="47"/>
    </row>
    <row r="6707" spans="1:9" x14ac:dyDescent="0.25">
      <c r="A6707" s="47"/>
      <c r="B6707" s="47"/>
      <c r="C6707" s="47"/>
      <c r="D6707" s="47"/>
      <c r="E6707" s="47"/>
      <c r="F6707" s="47"/>
      <c r="G6707" s="47"/>
      <c r="H6707" s="47"/>
      <c r="I6707" s="47"/>
    </row>
    <row r="6708" spans="1:9" x14ac:dyDescent="0.25">
      <c r="A6708" s="47"/>
      <c r="B6708" s="47"/>
      <c r="C6708" s="47"/>
      <c r="D6708" s="47"/>
      <c r="E6708" s="47"/>
      <c r="F6708" s="47"/>
      <c r="G6708" s="47"/>
      <c r="H6708" s="47"/>
      <c r="I6708" s="47"/>
    </row>
    <row r="6709" spans="1:9" x14ac:dyDescent="0.25">
      <c r="A6709" s="47"/>
      <c r="B6709" s="47"/>
      <c r="C6709" s="47"/>
      <c r="D6709" s="47"/>
      <c r="E6709" s="47"/>
      <c r="F6709" s="47"/>
      <c r="G6709" s="47"/>
      <c r="H6709" s="47"/>
      <c r="I6709" s="47"/>
    </row>
    <row r="6710" spans="1:9" x14ac:dyDescent="0.25">
      <c r="A6710" s="47"/>
      <c r="B6710" s="47"/>
      <c r="C6710" s="47"/>
      <c r="D6710" s="47"/>
      <c r="E6710" s="47"/>
      <c r="F6710" s="47"/>
      <c r="G6710" s="47"/>
      <c r="H6710" s="47"/>
      <c r="I6710" s="47"/>
    </row>
    <row r="6711" spans="1:9" x14ac:dyDescent="0.25">
      <c r="A6711" s="47"/>
      <c r="B6711" s="47"/>
      <c r="C6711" s="47"/>
      <c r="D6711" s="47"/>
      <c r="E6711" s="47"/>
      <c r="F6711" s="47"/>
      <c r="G6711" s="47"/>
      <c r="H6711" s="47"/>
      <c r="I6711" s="47"/>
    </row>
    <row r="6712" spans="1:9" x14ac:dyDescent="0.25">
      <c r="A6712" s="47"/>
      <c r="B6712" s="47"/>
      <c r="C6712" s="47"/>
      <c r="D6712" s="47"/>
      <c r="E6712" s="47"/>
      <c r="F6712" s="47"/>
      <c r="G6712" s="47"/>
      <c r="H6712" s="47"/>
      <c r="I6712" s="47"/>
    </row>
    <row r="6713" spans="1:9" x14ac:dyDescent="0.25">
      <c r="A6713" s="47"/>
      <c r="B6713" s="47"/>
      <c r="C6713" s="47"/>
      <c r="D6713" s="47"/>
      <c r="E6713" s="47"/>
      <c r="F6713" s="47"/>
      <c r="G6713" s="47"/>
      <c r="H6713" s="47"/>
      <c r="I6713" s="47"/>
    </row>
    <row r="6714" spans="1:9" x14ac:dyDescent="0.25">
      <c r="A6714" s="47"/>
      <c r="B6714" s="47"/>
      <c r="C6714" s="47"/>
      <c r="D6714" s="47"/>
      <c r="E6714" s="47"/>
      <c r="F6714" s="47"/>
      <c r="G6714" s="47"/>
      <c r="H6714" s="47"/>
      <c r="I6714" s="47"/>
    </row>
    <row r="6715" spans="1:9" x14ac:dyDescent="0.25">
      <c r="A6715" s="47"/>
      <c r="B6715" s="47"/>
      <c r="C6715" s="47"/>
      <c r="D6715" s="47"/>
      <c r="E6715" s="47"/>
      <c r="F6715" s="47"/>
      <c r="G6715" s="47"/>
      <c r="H6715" s="47"/>
      <c r="I6715" s="47"/>
    </row>
    <row r="6716" spans="1:9" x14ac:dyDescent="0.25">
      <c r="A6716" s="47"/>
      <c r="B6716" s="47"/>
      <c r="C6716" s="47"/>
      <c r="D6716" s="47"/>
      <c r="E6716" s="47"/>
      <c r="F6716" s="47"/>
      <c r="G6716" s="47"/>
      <c r="H6716" s="47"/>
      <c r="I6716" s="47"/>
    </row>
    <row r="6717" spans="1:9" x14ac:dyDescent="0.25">
      <c r="A6717" s="47"/>
      <c r="B6717" s="47"/>
      <c r="C6717" s="47"/>
      <c r="D6717" s="47"/>
      <c r="E6717" s="47"/>
      <c r="F6717" s="47"/>
      <c r="G6717" s="47"/>
      <c r="H6717" s="47"/>
      <c r="I6717" s="47"/>
    </row>
    <row r="6718" spans="1:9" x14ac:dyDescent="0.25">
      <c r="A6718" s="47"/>
      <c r="B6718" s="47"/>
      <c r="C6718" s="47"/>
      <c r="D6718" s="47"/>
      <c r="E6718" s="47"/>
      <c r="F6718" s="47"/>
      <c r="G6718" s="47"/>
      <c r="H6718" s="47"/>
      <c r="I6718" s="47"/>
    </row>
    <row r="6719" spans="1:9" x14ac:dyDescent="0.25">
      <c r="A6719" s="47"/>
      <c r="B6719" s="47"/>
      <c r="C6719" s="47"/>
      <c r="D6719" s="47"/>
      <c r="E6719" s="47"/>
      <c r="F6719" s="47"/>
      <c r="G6719" s="47"/>
      <c r="H6719" s="47"/>
      <c r="I6719" s="47"/>
    </row>
    <row r="6720" spans="1:9" x14ac:dyDescent="0.25">
      <c r="A6720" s="47"/>
      <c r="B6720" s="47"/>
      <c r="C6720" s="47"/>
      <c r="D6720" s="47"/>
      <c r="E6720" s="47"/>
      <c r="F6720" s="47"/>
      <c r="G6720" s="47"/>
      <c r="H6720" s="47"/>
      <c r="I6720" s="47"/>
    </row>
    <row r="6721" spans="1:9" x14ac:dyDescent="0.25">
      <c r="A6721" s="47"/>
      <c r="B6721" s="47"/>
      <c r="C6721" s="47"/>
      <c r="D6721" s="47"/>
      <c r="E6721" s="47"/>
      <c r="F6721" s="47"/>
      <c r="G6721" s="47"/>
      <c r="H6721" s="47"/>
      <c r="I6721" s="47"/>
    </row>
    <row r="6722" spans="1:9" x14ac:dyDescent="0.25">
      <c r="A6722" s="47"/>
      <c r="B6722" s="47"/>
      <c r="C6722" s="47"/>
      <c r="D6722" s="47"/>
      <c r="E6722" s="47"/>
      <c r="F6722" s="47"/>
      <c r="G6722" s="47"/>
      <c r="H6722" s="47"/>
      <c r="I6722" s="47"/>
    </row>
    <row r="6723" spans="1:9" x14ac:dyDescent="0.25">
      <c r="A6723" s="47"/>
      <c r="B6723" s="47"/>
      <c r="C6723" s="47"/>
      <c r="D6723" s="47"/>
      <c r="E6723" s="47"/>
      <c r="F6723" s="47"/>
      <c r="G6723" s="47"/>
      <c r="H6723" s="47"/>
      <c r="I6723" s="47"/>
    </row>
    <row r="6724" spans="1:9" x14ac:dyDescent="0.25">
      <c r="A6724" s="47"/>
      <c r="B6724" s="47"/>
      <c r="C6724" s="47"/>
      <c r="D6724" s="47"/>
      <c r="E6724" s="47"/>
      <c r="F6724" s="47"/>
      <c r="G6724" s="47"/>
      <c r="H6724" s="47"/>
      <c r="I6724" s="47"/>
    </row>
    <row r="6725" spans="1:9" x14ac:dyDescent="0.25">
      <c r="A6725" s="47"/>
      <c r="B6725" s="47"/>
      <c r="C6725" s="47"/>
      <c r="D6725" s="47"/>
      <c r="E6725" s="47"/>
      <c r="F6725" s="47"/>
      <c r="G6725" s="47"/>
      <c r="H6725" s="47"/>
      <c r="I6725" s="47"/>
    </row>
    <row r="6726" spans="1:9" x14ac:dyDescent="0.25">
      <c r="A6726" s="47"/>
      <c r="B6726" s="47"/>
      <c r="C6726" s="47"/>
      <c r="D6726" s="47"/>
      <c r="E6726" s="47"/>
      <c r="F6726" s="47"/>
      <c r="G6726" s="47"/>
      <c r="H6726" s="47"/>
      <c r="I6726" s="47"/>
    </row>
    <row r="6727" spans="1:9" x14ac:dyDescent="0.25">
      <c r="A6727" s="47"/>
      <c r="B6727" s="47"/>
      <c r="C6727" s="47"/>
      <c r="D6727" s="47"/>
      <c r="E6727" s="47"/>
      <c r="F6727" s="47"/>
      <c r="G6727" s="47"/>
      <c r="H6727" s="47"/>
      <c r="I6727" s="47"/>
    </row>
    <row r="6728" spans="1:9" x14ac:dyDescent="0.25">
      <c r="A6728" s="47"/>
      <c r="B6728" s="47"/>
      <c r="C6728" s="47"/>
      <c r="D6728" s="47"/>
      <c r="E6728" s="47"/>
      <c r="F6728" s="47"/>
      <c r="G6728" s="47"/>
      <c r="H6728" s="47"/>
      <c r="I6728" s="47"/>
    </row>
    <row r="6729" spans="1:9" x14ac:dyDescent="0.25">
      <c r="A6729" s="47"/>
      <c r="B6729" s="47"/>
      <c r="C6729" s="47"/>
      <c r="D6729" s="47"/>
      <c r="E6729" s="47"/>
      <c r="F6729" s="47"/>
      <c r="G6729" s="47"/>
      <c r="H6729" s="47"/>
      <c r="I6729" s="47"/>
    </row>
    <row r="6730" spans="1:9" x14ac:dyDescent="0.25">
      <c r="A6730" s="47"/>
      <c r="B6730" s="47"/>
      <c r="C6730" s="47"/>
      <c r="D6730" s="47"/>
      <c r="E6730" s="47"/>
      <c r="F6730" s="47"/>
      <c r="G6730" s="47"/>
      <c r="H6730" s="47"/>
      <c r="I6730" s="47"/>
    </row>
    <row r="6731" spans="1:9" x14ac:dyDescent="0.25">
      <c r="A6731" s="47"/>
      <c r="B6731" s="47"/>
      <c r="C6731" s="47"/>
      <c r="D6731" s="47"/>
      <c r="E6731" s="47"/>
      <c r="F6731" s="47"/>
      <c r="G6731" s="47"/>
      <c r="H6731" s="47"/>
      <c r="I6731" s="47"/>
    </row>
    <row r="6732" spans="1:9" x14ac:dyDescent="0.25">
      <c r="A6732" s="47"/>
      <c r="B6732" s="47"/>
      <c r="C6732" s="47"/>
      <c r="D6732" s="47"/>
      <c r="E6732" s="47"/>
      <c r="F6732" s="47"/>
      <c r="G6732" s="47"/>
      <c r="H6732" s="47"/>
      <c r="I6732" s="47"/>
    </row>
    <row r="6733" spans="1:9" x14ac:dyDescent="0.25">
      <c r="A6733" s="47"/>
      <c r="B6733" s="47"/>
      <c r="C6733" s="47"/>
      <c r="D6733" s="47"/>
      <c r="E6733" s="47"/>
      <c r="F6733" s="47"/>
      <c r="G6733" s="47"/>
      <c r="H6733" s="47"/>
      <c r="I6733" s="47"/>
    </row>
    <row r="6734" spans="1:9" x14ac:dyDescent="0.25">
      <c r="A6734" s="47"/>
      <c r="B6734" s="47"/>
      <c r="C6734" s="47"/>
      <c r="D6734" s="47"/>
      <c r="E6734" s="47"/>
      <c r="F6734" s="47"/>
      <c r="G6734" s="47"/>
      <c r="H6734" s="47"/>
      <c r="I6734" s="47"/>
    </row>
    <row r="6735" spans="1:9" x14ac:dyDescent="0.25">
      <c r="A6735" s="47"/>
      <c r="B6735" s="47"/>
      <c r="C6735" s="47"/>
      <c r="D6735" s="47"/>
      <c r="E6735" s="47"/>
      <c r="F6735" s="47"/>
      <c r="G6735" s="47"/>
      <c r="H6735" s="47"/>
      <c r="I6735" s="47"/>
    </row>
    <row r="6736" spans="1:9" x14ac:dyDescent="0.25">
      <c r="A6736" s="47"/>
      <c r="B6736" s="47"/>
      <c r="C6736" s="47"/>
      <c r="D6736" s="47"/>
      <c r="E6736" s="47"/>
      <c r="F6736" s="47"/>
      <c r="G6736" s="47"/>
      <c r="H6736" s="47"/>
      <c r="I6736" s="47"/>
    </row>
    <row r="6737" spans="1:9" x14ac:dyDescent="0.25">
      <c r="A6737" s="47"/>
      <c r="B6737" s="47"/>
      <c r="C6737" s="47"/>
      <c r="D6737" s="47"/>
      <c r="E6737" s="47"/>
      <c r="F6737" s="47"/>
      <c r="G6737" s="47"/>
      <c r="H6737" s="47"/>
      <c r="I6737" s="47"/>
    </row>
    <row r="6738" spans="1:9" x14ac:dyDescent="0.25">
      <c r="A6738" s="47"/>
      <c r="B6738" s="47"/>
      <c r="C6738" s="47"/>
      <c r="D6738" s="47"/>
      <c r="E6738" s="47"/>
      <c r="F6738" s="47"/>
      <c r="G6738" s="47"/>
      <c r="H6738" s="47"/>
      <c r="I6738" s="47"/>
    </row>
    <row r="6739" spans="1:9" x14ac:dyDescent="0.25">
      <c r="A6739" s="47"/>
      <c r="B6739" s="47"/>
      <c r="C6739" s="47"/>
      <c r="D6739" s="47"/>
      <c r="E6739" s="47"/>
      <c r="F6739" s="47"/>
      <c r="G6739" s="47"/>
      <c r="H6739" s="47"/>
      <c r="I6739" s="47"/>
    </row>
    <row r="6740" spans="1:9" x14ac:dyDescent="0.25">
      <c r="A6740" s="47"/>
      <c r="B6740" s="47"/>
      <c r="C6740" s="47"/>
      <c r="D6740" s="47"/>
      <c r="E6740" s="47"/>
      <c r="F6740" s="47"/>
      <c r="G6740" s="47"/>
      <c r="H6740" s="47"/>
      <c r="I6740" s="47"/>
    </row>
    <row r="6741" spans="1:9" x14ac:dyDescent="0.25">
      <c r="A6741" s="47"/>
      <c r="B6741" s="47"/>
      <c r="C6741" s="47"/>
      <c r="D6741" s="47"/>
      <c r="E6741" s="47"/>
      <c r="F6741" s="47"/>
      <c r="G6741" s="47"/>
      <c r="H6741" s="47"/>
      <c r="I6741" s="47"/>
    </row>
    <row r="6742" spans="1:9" x14ac:dyDescent="0.25">
      <c r="A6742" s="47"/>
      <c r="B6742" s="47"/>
      <c r="C6742" s="47"/>
      <c r="D6742" s="47"/>
      <c r="E6742" s="47"/>
      <c r="F6742" s="47"/>
      <c r="G6742" s="47"/>
      <c r="H6742" s="47"/>
      <c r="I6742" s="47"/>
    </row>
    <row r="6743" spans="1:9" x14ac:dyDescent="0.25">
      <c r="A6743" s="47"/>
      <c r="B6743" s="47"/>
      <c r="C6743" s="47"/>
      <c r="D6743" s="47"/>
      <c r="E6743" s="47"/>
      <c r="F6743" s="47"/>
      <c r="G6743" s="47"/>
      <c r="H6743" s="47"/>
      <c r="I6743" s="47"/>
    </row>
    <row r="6744" spans="1:9" x14ac:dyDescent="0.25">
      <c r="A6744" s="47"/>
      <c r="B6744" s="47"/>
      <c r="C6744" s="47"/>
      <c r="D6744" s="47"/>
      <c r="E6744" s="47"/>
      <c r="F6744" s="47"/>
      <c r="G6744" s="47"/>
      <c r="H6744" s="47"/>
      <c r="I6744" s="47"/>
    </row>
    <row r="6745" spans="1:9" x14ac:dyDescent="0.25">
      <c r="A6745" s="47"/>
      <c r="B6745" s="47"/>
      <c r="C6745" s="47"/>
      <c r="D6745" s="47"/>
      <c r="E6745" s="47"/>
      <c r="F6745" s="47"/>
      <c r="G6745" s="47"/>
      <c r="H6745" s="47"/>
      <c r="I6745" s="47"/>
    </row>
    <row r="6746" spans="1:9" x14ac:dyDescent="0.25">
      <c r="A6746" s="47"/>
      <c r="B6746" s="47"/>
      <c r="C6746" s="47"/>
      <c r="D6746" s="47"/>
      <c r="E6746" s="47"/>
      <c r="F6746" s="47"/>
      <c r="G6746" s="47"/>
      <c r="H6746" s="47"/>
      <c r="I6746" s="47"/>
    </row>
    <row r="6747" spans="1:9" x14ac:dyDescent="0.25">
      <c r="A6747" s="47"/>
      <c r="B6747" s="47"/>
      <c r="C6747" s="47"/>
      <c r="D6747" s="47"/>
      <c r="E6747" s="47"/>
      <c r="F6747" s="47"/>
      <c r="G6747" s="47"/>
      <c r="H6747" s="47"/>
      <c r="I6747" s="47"/>
    </row>
    <row r="6748" spans="1:9" x14ac:dyDescent="0.25">
      <c r="A6748" s="47"/>
      <c r="B6748" s="47"/>
      <c r="C6748" s="47"/>
      <c r="D6748" s="47"/>
      <c r="E6748" s="47"/>
      <c r="F6748" s="47"/>
      <c r="G6748" s="47"/>
      <c r="H6748" s="47"/>
      <c r="I6748" s="47"/>
    </row>
    <row r="6749" spans="1:9" x14ac:dyDescent="0.25">
      <c r="A6749" s="47"/>
      <c r="B6749" s="47"/>
      <c r="C6749" s="47"/>
      <c r="D6749" s="47"/>
      <c r="E6749" s="47"/>
      <c r="F6749" s="47"/>
      <c r="G6749" s="47"/>
      <c r="H6749" s="47"/>
      <c r="I6749" s="47"/>
    </row>
    <row r="6750" spans="1:9" x14ac:dyDescent="0.25">
      <c r="A6750" s="47"/>
      <c r="B6750" s="47"/>
      <c r="C6750" s="47"/>
      <c r="D6750" s="47"/>
      <c r="E6750" s="47"/>
      <c r="F6750" s="47"/>
      <c r="G6750" s="47"/>
      <c r="H6750" s="47"/>
      <c r="I6750" s="47"/>
    </row>
    <row r="6751" spans="1:9" x14ac:dyDescent="0.25">
      <c r="A6751" s="47"/>
      <c r="B6751" s="47"/>
      <c r="C6751" s="47"/>
      <c r="D6751" s="47"/>
      <c r="E6751" s="47"/>
      <c r="F6751" s="47"/>
      <c r="G6751" s="47"/>
      <c r="H6751" s="47"/>
      <c r="I6751" s="47"/>
    </row>
    <row r="6752" spans="1:9" x14ac:dyDescent="0.25">
      <c r="A6752" s="47"/>
      <c r="B6752" s="47"/>
      <c r="C6752" s="47"/>
      <c r="D6752" s="47"/>
      <c r="E6752" s="47"/>
      <c r="F6752" s="47"/>
      <c r="G6752" s="47"/>
      <c r="H6752" s="47"/>
      <c r="I6752" s="47"/>
    </row>
    <row r="6753" spans="1:9" x14ac:dyDescent="0.25">
      <c r="A6753" s="47"/>
      <c r="B6753" s="47"/>
      <c r="C6753" s="47"/>
      <c r="D6753" s="47"/>
      <c r="E6753" s="47"/>
      <c r="F6753" s="47"/>
      <c r="G6753" s="47"/>
      <c r="H6753" s="47"/>
      <c r="I6753" s="47"/>
    </row>
    <row r="6754" spans="1:9" x14ac:dyDescent="0.25">
      <c r="A6754" s="47"/>
      <c r="B6754" s="47"/>
      <c r="C6754" s="47"/>
      <c r="D6754" s="47"/>
      <c r="E6754" s="47"/>
      <c r="F6754" s="47"/>
      <c r="G6754" s="47"/>
      <c r="H6754" s="47"/>
      <c r="I6754" s="47"/>
    </row>
    <row r="6755" spans="1:9" x14ac:dyDescent="0.25">
      <c r="A6755" s="47"/>
      <c r="B6755" s="47"/>
      <c r="C6755" s="47"/>
      <c r="D6755" s="47"/>
      <c r="E6755" s="47"/>
      <c r="F6755" s="47"/>
      <c r="G6755" s="47"/>
      <c r="H6755" s="47"/>
      <c r="I6755" s="47"/>
    </row>
    <row r="6756" spans="1:9" x14ac:dyDescent="0.25">
      <c r="A6756" s="47"/>
      <c r="B6756" s="47"/>
      <c r="C6756" s="47"/>
      <c r="D6756" s="47"/>
      <c r="E6756" s="47"/>
      <c r="F6756" s="47"/>
      <c r="G6756" s="47"/>
      <c r="H6756" s="47"/>
      <c r="I6756" s="47"/>
    </row>
    <row r="6757" spans="1:9" x14ac:dyDescent="0.25">
      <c r="A6757" s="47"/>
      <c r="B6757" s="47"/>
      <c r="C6757" s="47"/>
      <c r="D6757" s="47"/>
      <c r="E6757" s="47"/>
      <c r="F6757" s="47"/>
      <c r="G6757" s="47"/>
      <c r="H6757" s="47"/>
      <c r="I6757" s="47"/>
    </row>
    <row r="6758" spans="1:9" x14ac:dyDescent="0.25">
      <c r="A6758" s="47"/>
      <c r="B6758" s="47"/>
      <c r="C6758" s="47"/>
      <c r="D6758" s="47"/>
      <c r="E6758" s="47"/>
      <c r="F6758" s="47"/>
      <c r="G6758" s="47"/>
      <c r="H6758" s="47"/>
      <c r="I6758" s="47"/>
    </row>
    <row r="6759" spans="1:9" x14ac:dyDescent="0.25">
      <c r="A6759" s="47"/>
      <c r="B6759" s="47"/>
      <c r="C6759" s="47"/>
      <c r="D6759" s="47"/>
      <c r="E6759" s="47"/>
      <c r="F6759" s="47"/>
      <c r="G6759" s="47"/>
      <c r="H6759" s="47"/>
      <c r="I6759" s="47"/>
    </row>
    <row r="6760" spans="1:9" x14ac:dyDescent="0.25">
      <c r="A6760" s="47"/>
      <c r="B6760" s="47"/>
      <c r="C6760" s="47"/>
      <c r="D6760" s="47"/>
      <c r="E6760" s="47"/>
      <c r="F6760" s="47"/>
      <c r="G6760" s="47"/>
      <c r="H6760" s="47"/>
      <c r="I6760" s="47"/>
    </row>
    <row r="6761" spans="1:9" x14ac:dyDescent="0.25">
      <c r="A6761" s="47"/>
      <c r="B6761" s="47"/>
      <c r="C6761" s="47"/>
      <c r="D6761" s="47"/>
      <c r="E6761" s="47"/>
      <c r="F6761" s="47"/>
      <c r="G6761" s="47"/>
      <c r="H6761" s="47"/>
      <c r="I6761" s="47"/>
    </row>
    <row r="6762" spans="1:9" x14ac:dyDescent="0.25">
      <c r="A6762" s="47"/>
      <c r="B6762" s="47"/>
      <c r="C6762" s="47"/>
      <c r="D6762" s="47"/>
      <c r="E6762" s="47"/>
      <c r="F6762" s="47"/>
      <c r="G6762" s="47"/>
      <c r="H6762" s="47"/>
      <c r="I6762" s="47"/>
    </row>
    <row r="6763" spans="1:9" x14ac:dyDescent="0.25">
      <c r="A6763" s="47"/>
      <c r="B6763" s="47"/>
      <c r="C6763" s="47"/>
      <c r="D6763" s="47"/>
      <c r="E6763" s="47"/>
      <c r="F6763" s="47"/>
      <c r="G6763" s="47"/>
      <c r="H6763" s="47"/>
      <c r="I6763" s="47"/>
    </row>
    <row r="6764" spans="1:9" x14ac:dyDescent="0.25">
      <c r="A6764" s="47"/>
      <c r="B6764" s="47"/>
      <c r="C6764" s="47"/>
      <c r="D6764" s="47"/>
      <c r="E6764" s="47"/>
      <c r="F6764" s="47"/>
      <c r="G6764" s="47"/>
      <c r="H6764" s="47"/>
      <c r="I6764" s="47"/>
    </row>
    <row r="6765" spans="1:9" x14ac:dyDescent="0.25">
      <c r="A6765" s="47"/>
      <c r="B6765" s="47"/>
      <c r="C6765" s="47"/>
      <c r="D6765" s="47"/>
      <c r="E6765" s="47"/>
      <c r="F6765" s="47"/>
      <c r="G6765" s="47"/>
      <c r="H6765" s="47"/>
      <c r="I6765" s="47"/>
    </row>
    <row r="6766" spans="1:9" x14ac:dyDescent="0.25">
      <c r="A6766" s="47"/>
      <c r="B6766" s="47"/>
      <c r="C6766" s="47"/>
      <c r="D6766" s="47"/>
      <c r="E6766" s="47"/>
      <c r="F6766" s="47"/>
      <c r="G6766" s="47"/>
      <c r="H6766" s="47"/>
      <c r="I6766" s="47"/>
    </row>
    <row r="6767" spans="1:9" x14ac:dyDescent="0.25">
      <c r="A6767" s="47"/>
      <c r="B6767" s="47"/>
      <c r="C6767" s="47"/>
      <c r="D6767" s="47"/>
      <c r="E6767" s="47"/>
      <c r="F6767" s="47"/>
      <c r="G6767" s="47"/>
      <c r="H6767" s="47"/>
      <c r="I6767" s="47"/>
    </row>
    <row r="6768" spans="1:9" x14ac:dyDescent="0.25">
      <c r="A6768" s="47"/>
      <c r="B6768" s="47"/>
      <c r="C6768" s="47"/>
      <c r="D6768" s="47"/>
      <c r="E6768" s="47"/>
      <c r="F6768" s="47"/>
      <c r="G6768" s="47"/>
      <c r="H6768" s="47"/>
      <c r="I6768" s="47"/>
    </row>
    <row r="6769" spans="1:9" x14ac:dyDescent="0.25">
      <c r="A6769" s="47"/>
      <c r="B6769" s="47"/>
      <c r="C6769" s="47"/>
      <c r="D6769" s="47"/>
      <c r="E6769" s="47"/>
      <c r="F6769" s="47"/>
      <c r="G6769" s="47"/>
      <c r="H6769" s="47"/>
      <c r="I6769" s="47"/>
    </row>
    <row r="6770" spans="1:9" x14ac:dyDescent="0.25">
      <c r="A6770" s="47"/>
      <c r="B6770" s="47"/>
      <c r="C6770" s="47"/>
      <c r="D6770" s="47"/>
      <c r="E6770" s="47"/>
      <c r="F6770" s="47"/>
      <c r="G6770" s="47"/>
      <c r="H6770" s="47"/>
      <c r="I6770" s="47"/>
    </row>
    <row r="6771" spans="1:9" x14ac:dyDescent="0.25">
      <c r="A6771" s="47"/>
      <c r="B6771" s="47"/>
      <c r="C6771" s="47"/>
      <c r="D6771" s="47"/>
      <c r="E6771" s="47"/>
      <c r="F6771" s="47"/>
      <c r="G6771" s="47"/>
      <c r="H6771" s="47"/>
      <c r="I6771" s="47"/>
    </row>
    <row r="6772" spans="1:9" x14ac:dyDescent="0.25">
      <c r="A6772" s="47"/>
      <c r="B6772" s="47"/>
      <c r="C6772" s="47"/>
      <c r="D6772" s="47"/>
      <c r="E6772" s="47"/>
      <c r="F6772" s="47"/>
      <c r="G6772" s="47"/>
      <c r="H6772" s="47"/>
      <c r="I6772" s="47"/>
    </row>
    <row r="6773" spans="1:9" x14ac:dyDescent="0.25">
      <c r="A6773" s="47"/>
      <c r="B6773" s="47"/>
      <c r="C6773" s="47"/>
      <c r="D6773" s="47"/>
      <c r="E6773" s="47"/>
      <c r="F6773" s="47"/>
      <c r="G6773" s="47"/>
      <c r="H6773" s="47"/>
      <c r="I6773" s="47"/>
    </row>
    <row r="6774" spans="1:9" x14ac:dyDescent="0.25">
      <c r="A6774" s="47"/>
      <c r="B6774" s="47"/>
      <c r="C6774" s="47"/>
      <c r="D6774" s="47"/>
      <c r="E6774" s="47"/>
      <c r="F6774" s="47"/>
      <c r="G6774" s="47"/>
      <c r="H6774" s="47"/>
      <c r="I6774" s="47"/>
    </row>
    <row r="6775" spans="1:9" x14ac:dyDescent="0.25">
      <c r="A6775" s="47"/>
      <c r="B6775" s="47"/>
      <c r="C6775" s="47"/>
      <c r="D6775" s="47"/>
      <c r="E6775" s="47"/>
      <c r="F6775" s="47"/>
      <c r="G6775" s="47"/>
      <c r="H6775" s="47"/>
      <c r="I6775" s="47"/>
    </row>
    <row r="6776" spans="1:9" x14ac:dyDescent="0.25">
      <c r="A6776" s="47"/>
      <c r="B6776" s="47"/>
      <c r="C6776" s="47"/>
      <c r="D6776" s="47"/>
      <c r="E6776" s="47"/>
      <c r="F6776" s="47"/>
      <c r="G6776" s="47"/>
      <c r="H6776" s="47"/>
      <c r="I6776" s="47"/>
    </row>
    <row r="6777" spans="1:9" x14ac:dyDescent="0.25">
      <c r="A6777" s="47"/>
      <c r="B6777" s="47"/>
      <c r="C6777" s="47"/>
      <c r="D6777" s="47"/>
      <c r="E6777" s="47"/>
      <c r="F6777" s="47"/>
      <c r="G6777" s="47"/>
      <c r="H6777" s="47"/>
      <c r="I6777" s="47"/>
    </row>
    <row r="6778" spans="1:9" x14ac:dyDescent="0.25">
      <c r="A6778" s="47"/>
      <c r="B6778" s="47"/>
      <c r="C6778" s="47"/>
      <c r="D6778" s="47"/>
      <c r="E6778" s="47"/>
      <c r="F6778" s="47"/>
      <c r="G6778" s="47"/>
      <c r="H6778" s="47"/>
      <c r="I6778" s="47"/>
    </row>
    <row r="6779" spans="1:9" x14ac:dyDescent="0.25">
      <c r="A6779" s="47"/>
      <c r="B6779" s="47"/>
      <c r="C6779" s="47"/>
      <c r="D6779" s="47"/>
      <c r="E6779" s="47"/>
      <c r="F6779" s="47"/>
      <c r="G6779" s="47"/>
      <c r="H6779" s="47"/>
      <c r="I6779" s="47"/>
    </row>
    <row r="6780" spans="1:9" x14ac:dyDescent="0.25">
      <c r="A6780" s="47"/>
      <c r="B6780" s="47"/>
      <c r="C6780" s="47"/>
      <c r="D6780" s="47"/>
      <c r="E6780" s="47"/>
      <c r="F6780" s="47"/>
      <c r="G6780" s="47"/>
      <c r="H6780" s="47"/>
      <c r="I6780" s="47"/>
    </row>
    <row r="6781" spans="1:9" x14ac:dyDescent="0.25">
      <c r="A6781" s="47"/>
      <c r="B6781" s="47"/>
      <c r="C6781" s="47"/>
      <c r="D6781" s="47"/>
      <c r="E6781" s="47"/>
      <c r="F6781" s="47"/>
      <c r="G6781" s="47"/>
      <c r="H6781" s="47"/>
      <c r="I6781" s="47"/>
    </row>
    <row r="6782" spans="1:9" x14ac:dyDescent="0.25">
      <c r="A6782" s="47"/>
      <c r="B6782" s="47"/>
      <c r="C6782" s="47"/>
      <c r="D6782" s="47"/>
      <c r="E6782" s="47"/>
      <c r="F6782" s="47"/>
      <c r="G6782" s="47"/>
      <c r="H6782" s="47"/>
      <c r="I6782" s="47"/>
    </row>
    <row r="6783" spans="1:9" x14ac:dyDescent="0.25">
      <c r="A6783" s="47"/>
      <c r="B6783" s="47"/>
      <c r="C6783" s="47"/>
      <c r="D6783" s="47"/>
      <c r="E6783" s="47"/>
      <c r="F6783" s="47"/>
      <c r="G6783" s="47"/>
      <c r="H6783" s="47"/>
      <c r="I6783" s="47"/>
    </row>
    <row r="6784" spans="1:9" x14ac:dyDescent="0.25">
      <c r="A6784" s="47"/>
      <c r="B6784" s="47"/>
      <c r="C6784" s="47"/>
      <c r="D6784" s="47"/>
      <c r="E6784" s="47"/>
      <c r="F6784" s="47"/>
      <c r="G6784" s="47"/>
      <c r="H6784" s="47"/>
      <c r="I6784" s="47"/>
    </row>
    <row r="6785" spans="1:9" x14ac:dyDescent="0.25">
      <c r="A6785" s="47"/>
      <c r="B6785" s="47"/>
      <c r="C6785" s="47"/>
      <c r="D6785" s="47"/>
      <c r="E6785" s="47"/>
      <c r="F6785" s="47"/>
      <c r="G6785" s="47"/>
      <c r="H6785" s="47"/>
      <c r="I6785" s="47"/>
    </row>
    <row r="6786" spans="1:9" x14ac:dyDescent="0.25">
      <c r="A6786" s="47"/>
      <c r="B6786" s="47"/>
      <c r="C6786" s="47"/>
      <c r="D6786" s="47"/>
      <c r="E6786" s="47"/>
      <c r="F6786" s="47"/>
      <c r="G6786" s="47"/>
      <c r="H6786" s="47"/>
      <c r="I6786" s="47"/>
    </row>
    <row r="6787" spans="1:9" x14ac:dyDescent="0.25">
      <c r="A6787" s="47"/>
      <c r="B6787" s="47"/>
      <c r="C6787" s="47"/>
      <c r="D6787" s="47"/>
      <c r="E6787" s="47"/>
      <c r="F6787" s="47"/>
      <c r="G6787" s="47"/>
      <c r="H6787" s="47"/>
      <c r="I6787" s="47"/>
    </row>
    <row r="6788" spans="1:9" x14ac:dyDescent="0.25">
      <c r="A6788" s="47"/>
      <c r="B6788" s="47"/>
      <c r="C6788" s="47"/>
      <c r="D6788" s="47"/>
      <c r="E6788" s="47"/>
      <c r="F6788" s="47"/>
      <c r="G6788" s="47"/>
      <c r="H6788" s="47"/>
      <c r="I6788" s="47"/>
    </row>
    <row r="6789" spans="1:9" x14ac:dyDescent="0.25">
      <c r="A6789" s="47"/>
      <c r="B6789" s="47"/>
      <c r="C6789" s="47"/>
      <c r="D6789" s="47"/>
      <c r="E6789" s="47"/>
      <c r="F6789" s="47"/>
      <c r="G6789" s="47"/>
      <c r="H6789" s="47"/>
      <c r="I6789" s="47"/>
    </row>
    <row r="6790" spans="1:9" x14ac:dyDescent="0.25">
      <c r="A6790" s="47"/>
      <c r="B6790" s="47"/>
      <c r="C6790" s="47"/>
      <c r="D6790" s="47"/>
      <c r="E6790" s="47"/>
      <c r="F6790" s="47"/>
      <c r="G6790" s="47"/>
      <c r="H6790" s="47"/>
      <c r="I6790" s="47"/>
    </row>
    <row r="6791" spans="1:9" x14ac:dyDescent="0.25">
      <c r="A6791" s="47"/>
      <c r="B6791" s="47"/>
      <c r="C6791" s="47"/>
      <c r="D6791" s="47"/>
      <c r="E6791" s="47"/>
      <c r="F6791" s="47"/>
      <c r="G6791" s="47"/>
      <c r="H6791" s="47"/>
      <c r="I6791" s="47"/>
    </row>
    <row r="6792" spans="1:9" x14ac:dyDescent="0.25">
      <c r="A6792" s="47"/>
      <c r="B6792" s="47"/>
      <c r="C6792" s="47"/>
      <c r="D6792" s="47"/>
      <c r="E6792" s="47"/>
      <c r="F6792" s="47"/>
      <c r="G6792" s="47"/>
      <c r="H6792" s="47"/>
      <c r="I6792" s="47"/>
    </row>
    <row r="6793" spans="1:9" x14ac:dyDescent="0.25">
      <c r="A6793" s="47"/>
      <c r="B6793" s="47"/>
      <c r="C6793" s="47"/>
      <c r="D6793" s="47"/>
      <c r="E6793" s="47"/>
      <c r="F6793" s="47"/>
      <c r="G6793" s="47"/>
      <c r="H6793" s="47"/>
      <c r="I6793" s="47"/>
    </row>
    <row r="6794" spans="1:9" x14ac:dyDescent="0.25">
      <c r="A6794" s="47"/>
      <c r="B6794" s="47"/>
      <c r="C6794" s="47"/>
      <c r="D6794" s="47"/>
      <c r="E6794" s="47"/>
      <c r="F6794" s="47"/>
      <c r="G6794" s="47"/>
      <c r="H6794" s="47"/>
      <c r="I6794" s="47"/>
    </row>
    <row r="6795" spans="1:9" x14ac:dyDescent="0.25">
      <c r="A6795" s="47"/>
      <c r="B6795" s="47"/>
      <c r="C6795" s="47"/>
      <c r="D6795" s="47"/>
      <c r="E6795" s="47"/>
      <c r="F6795" s="47"/>
      <c r="G6795" s="47"/>
      <c r="H6795" s="47"/>
      <c r="I6795" s="47"/>
    </row>
    <row r="6796" spans="1:9" x14ac:dyDescent="0.25">
      <c r="A6796" s="47"/>
      <c r="B6796" s="47"/>
      <c r="C6796" s="47"/>
      <c r="D6796" s="47"/>
      <c r="E6796" s="47"/>
      <c r="F6796" s="47"/>
      <c r="G6796" s="47"/>
      <c r="H6796" s="47"/>
      <c r="I6796" s="47"/>
    </row>
    <row r="6797" spans="1:9" x14ac:dyDescent="0.25">
      <c r="A6797" s="47"/>
      <c r="B6797" s="47"/>
      <c r="C6797" s="47"/>
      <c r="D6797" s="47"/>
      <c r="E6797" s="47"/>
      <c r="F6797" s="47"/>
      <c r="G6797" s="47"/>
      <c r="H6797" s="47"/>
      <c r="I6797" s="47"/>
    </row>
    <row r="6798" spans="1:9" x14ac:dyDescent="0.25">
      <c r="A6798" s="47"/>
      <c r="B6798" s="47"/>
      <c r="C6798" s="47"/>
      <c r="D6798" s="47"/>
      <c r="E6798" s="47"/>
      <c r="F6798" s="47"/>
      <c r="G6798" s="47"/>
      <c r="H6798" s="47"/>
      <c r="I6798" s="47"/>
    </row>
    <row r="6799" spans="1:9" x14ac:dyDescent="0.25">
      <c r="A6799" s="47"/>
      <c r="B6799" s="47"/>
      <c r="C6799" s="47"/>
      <c r="D6799" s="47"/>
      <c r="E6799" s="47"/>
      <c r="F6799" s="47"/>
      <c r="G6799" s="47"/>
      <c r="H6799" s="47"/>
      <c r="I6799" s="47"/>
    </row>
    <row r="6800" spans="1:9" x14ac:dyDescent="0.25">
      <c r="A6800" s="47"/>
      <c r="B6800" s="47"/>
      <c r="C6800" s="47"/>
      <c r="D6800" s="47"/>
      <c r="E6800" s="47"/>
      <c r="F6800" s="47"/>
      <c r="G6800" s="47"/>
      <c r="H6800" s="47"/>
      <c r="I6800" s="47"/>
    </row>
    <row r="6801" spans="1:9" x14ac:dyDescent="0.25">
      <c r="A6801" s="47"/>
      <c r="B6801" s="47"/>
      <c r="C6801" s="47"/>
      <c r="D6801" s="47"/>
      <c r="E6801" s="47"/>
      <c r="F6801" s="47"/>
      <c r="G6801" s="47"/>
      <c r="H6801" s="47"/>
      <c r="I6801" s="47"/>
    </row>
    <row r="6802" spans="1:9" x14ac:dyDescent="0.25">
      <c r="A6802" s="47"/>
      <c r="B6802" s="47"/>
      <c r="C6802" s="47"/>
      <c r="D6802" s="47"/>
      <c r="E6802" s="47"/>
      <c r="F6802" s="47"/>
      <c r="G6802" s="47"/>
      <c r="H6802" s="47"/>
      <c r="I6802" s="47"/>
    </row>
    <row r="6803" spans="1:9" x14ac:dyDescent="0.25">
      <c r="A6803" s="47"/>
      <c r="B6803" s="47"/>
      <c r="C6803" s="47"/>
      <c r="D6803" s="47"/>
      <c r="E6803" s="47"/>
      <c r="F6803" s="47"/>
      <c r="G6803" s="47"/>
      <c r="H6803" s="47"/>
      <c r="I6803" s="47"/>
    </row>
    <row r="6804" spans="1:9" x14ac:dyDescent="0.25">
      <c r="A6804" s="47"/>
      <c r="B6804" s="47"/>
      <c r="C6804" s="47"/>
      <c r="D6804" s="47"/>
      <c r="E6804" s="47"/>
      <c r="F6804" s="47"/>
      <c r="G6804" s="47"/>
      <c r="H6804" s="47"/>
      <c r="I6804" s="47"/>
    </row>
    <row r="6805" spans="1:9" x14ac:dyDescent="0.25">
      <c r="A6805" s="47"/>
      <c r="B6805" s="47"/>
      <c r="C6805" s="47"/>
      <c r="D6805" s="47"/>
      <c r="E6805" s="47"/>
      <c r="F6805" s="47"/>
      <c r="G6805" s="47"/>
      <c r="H6805" s="47"/>
      <c r="I6805" s="47"/>
    </row>
    <row r="6806" spans="1:9" x14ac:dyDescent="0.25">
      <c r="A6806" s="47"/>
      <c r="B6806" s="47"/>
      <c r="C6806" s="47"/>
      <c r="D6806" s="47"/>
      <c r="E6806" s="47"/>
      <c r="F6806" s="47"/>
      <c r="G6806" s="47"/>
      <c r="H6806" s="47"/>
      <c r="I6806" s="47"/>
    </row>
    <row r="6807" spans="1:9" x14ac:dyDescent="0.25">
      <c r="A6807" s="47"/>
      <c r="B6807" s="47"/>
      <c r="C6807" s="47"/>
      <c r="D6807" s="47"/>
      <c r="E6807" s="47"/>
      <c r="F6807" s="47"/>
      <c r="G6807" s="47"/>
      <c r="H6807" s="47"/>
      <c r="I6807" s="47"/>
    </row>
    <row r="6808" spans="1:9" x14ac:dyDescent="0.25">
      <c r="A6808" s="47"/>
      <c r="B6808" s="47"/>
      <c r="C6808" s="47"/>
      <c r="D6808" s="47"/>
      <c r="E6808" s="47"/>
      <c r="F6808" s="47"/>
      <c r="G6808" s="47"/>
      <c r="H6808" s="47"/>
      <c r="I6808" s="47"/>
    </row>
    <row r="6809" spans="1:9" x14ac:dyDescent="0.25">
      <c r="A6809" s="47"/>
      <c r="B6809" s="47"/>
      <c r="C6809" s="47"/>
      <c r="D6809" s="47"/>
      <c r="E6809" s="47"/>
      <c r="F6809" s="47"/>
      <c r="G6809" s="47"/>
      <c r="H6809" s="47"/>
      <c r="I6809" s="47"/>
    </row>
    <row r="6810" spans="1:9" x14ac:dyDescent="0.25">
      <c r="A6810" s="47"/>
      <c r="B6810" s="47"/>
      <c r="C6810" s="47"/>
      <c r="D6810" s="47"/>
      <c r="E6810" s="47"/>
      <c r="F6810" s="47"/>
      <c r="G6810" s="47"/>
      <c r="H6810" s="47"/>
      <c r="I6810" s="47"/>
    </row>
    <row r="6811" spans="1:9" x14ac:dyDescent="0.25">
      <c r="A6811" s="47"/>
      <c r="B6811" s="47"/>
      <c r="C6811" s="47"/>
      <c r="D6811" s="47"/>
      <c r="E6811" s="47"/>
      <c r="F6811" s="47"/>
      <c r="G6811" s="47"/>
      <c r="H6811" s="47"/>
      <c r="I6811" s="47"/>
    </row>
    <row r="6812" spans="1:9" x14ac:dyDescent="0.25">
      <c r="A6812" s="47"/>
      <c r="B6812" s="47"/>
      <c r="C6812" s="47"/>
      <c r="D6812" s="47"/>
      <c r="E6812" s="47"/>
      <c r="F6812" s="47"/>
      <c r="G6812" s="47"/>
      <c r="H6812" s="47"/>
      <c r="I6812" s="47"/>
    </row>
    <row r="6813" spans="1:9" x14ac:dyDescent="0.25">
      <c r="A6813" s="47"/>
      <c r="B6813" s="47"/>
      <c r="C6813" s="47"/>
      <c r="D6813" s="47"/>
      <c r="E6813" s="47"/>
      <c r="F6813" s="47"/>
      <c r="G6813" s="47"/>
      <c r="H6813" s="47"/>
      <c r="I6813" s="47"/>
    </row>
    <row r="6814" spans="1:9" x14ac:dyDescent="0.25">
      <c r="A6814" s="47"/>
      <c r="B6814" s="47"/>
      <c r="C6814" s="47"/>
      <c r="D6814" s="47"/>
      <c r="E6814" s="47"/>
      <c r="F6814" s="47"/>
      <c r="G6814" s="47"/>
      <c r="H6814" s="47"/>
      <c r="I6814" s="47"/>
    </row>
    <row r="6815" spans="1:9" x14ac:dyDescent="0.25">
      <c r="A6815" s="47"/>
      <c r="B6815" s="47"/>
      <c r="C6815" s="47"/>
      <c r="D6815" s="47"/>
      <c r="E6815" s="47"/>
      <c r="F6815" s="47"/>
      <c r="G6815" s="47"/>
      <c r="H6815" s="47"/>
      <c r="I6815" s="47"/>
    </row>
    <row r="6816" spans="1:9" x14ac:dyDescent="0.25">
      <c r="A6816" s="47"/>
      <c r="B6816" s="47"/>
      <c r="C6816" s="47"/>
      <c r="D6816" s="47"/>
      <c r="E6816" s="47"/>
      <c r="F6816" s="47"/>
      <c r="G6816" s="47"/>
      <c r="H6816" s="47"/>
      <c r="I6816" s="47"/>
    </row>
    <row r="6817" spans="1:9" x14ac:dyDescent="0.25">
      <c r="A6817" s="47"/>
      <c r="B6817" s="47"/>
      <c r="C6817" s="47"/>
      <c r="D6817" s="47"/>
      <c r="E6817" s="47"/>
      <c r="F6817" s="47"/>
      <c r="G6817" s="47"/>
      <c r="H6817" s="47"/>
      <c r="I6817" s="47"/>
    </row>
    <row r="6818" spans="1:9" x14ac:dyDescent="0.25">
      <c r="A6818" s="47"/>
      <c r="B6818" s="47"/>
      <c r="C6818" s="47"/>
      <c r="D6818" s="47"/>
      <c r="E6818" s="47"/>
      <c r="F6818" s="47"/>
      <c r="G6818" s="47"/>
      <c r="H6818" s="47"/>
      <c r="I6818" s="47"/>
    </row>
    <row r="6819" spans="1:9" x14ac:dyDescent="0.25">
      <c r="A6819" s="47"/>
      <c r="B6819" s="47"/>
      <c r="C6819" s="47"/>
      <c r="D6819" s="47"/>
      <c r="E6819" s="47"/>
      <c r="F6819" s="47"/>
      <c r="G6819" s="47"/>
      <c r="H6819" s="47"/>
      <c r="I6819" s="47"/>
    </row>
    <row r="6820" spans="1:9" x14ac:dyDescent="0.25">
      <c r="A6820" s="47"/>
      <c r="B6820" s="47"/>
      <c r="C6820" s="47"/>
      <c r="D6820" s="47"/>
      <c r="E6820" s="47"/>
      <c r="F6820" s="47"/>
      <c r="G6820" s="47"/>
      <c r="H6820" s="47"/>
      <c r="I6820" s="47"/>
    </row>
    <row r="6821" spans="1:9" x14ac:dyDescent="0.25">
      <c r="A6821" s="47"/>
      <c r="B6821" s="47"/>
      <c r="C6821" s="47"/>
      <c r="D6821" s="47"/>
      <c r="E6821" s="47"/>
      <c r="F6821" s="47"/>
      <c r="G6821" s="47"/>
      <c r="H6821" s="47"/>
      <c r="I6821" s="47"/>
    </row>
    <row r="6822" spans="1:9" x14ac:dyDescent="0.25">
      <c r="A6822" s="47"/>
      <c r="B6822" s="47"/>
      <c r="C6822" s="47"/>
      <c r="D6822" s="47"/>
      <c r="E6822" s="47"/>
      <c r="F6822" s="47"/>
      <c r="G6822" s="47"/>
      <c r="H6822" s="47"/>
      <c r="I6822" s="47"/>
    </row>
    <row r="6823" spans="1:9" x14ac:dyDescent="0.25">
      <c r="A6823" s="47"/>
      <c r="B6823" s="47"/>
      <c r="C6823" s="47"/>
      <c r="D6823" s="47"/>
      <c r="E6823" s="47"/>
      <c r="F6823" s="47"/>
      <c r="G6823" s="47"/>
      <c r="H6823" s="47"/>
      <c r="I6823" s="47"/>
    </row>
    <row r="6824" spans="1:9" x14ac:dyDescent="0.25">
      <c r="A6824" s="47"/>
      <c r="B6824" s="47"/>
      <c r="C6824" s="47"/>
      <c r="D6824" s="47"/>
      <c r="E6824" s="47"/>
      <c r="F6824" s="47"/>
      <c r="G6824" s="47"/>
      <c r="H6824" s="47"/>
      <c r="I6824" s="47"/>
    </row>
    <row r="6825" spans="1:9" x14ac:dyDescent="0.25">
      <c r="A6825" s="47"/>
      <c r="B6825" s="47"/>
      <c r="C6825" s="47"/>
      <c r="D6825" s="47"/>
      <c r="E6825" s="47"/>
      <c r="F6825" s="47"/>
      <c r="G6825" s="47"/>
      <c r="H6825" s="47"/>
      <c r="I6825" s="47"/>
    </row>
    <row r="6826" spans="1:9" x14ac:dyDescent="0.25">
      <c r="A6826" s="47"/>
      <c r="B6826" s="47"/>
      <c r="C6826" s="47"/>
      <c r="D6826" s="47"/>
      <c r="E6826" s="47"/>
      <c r="F6826" s="47"/>
      <c r="G6826" s="47"/>
      <c r="H6826" s="47"/>
      <c r="I6826" s="47"/>
    </row>
    <row r="6827" spans="1:9" x14ac:dyDescent="0.25">
      <c r="A6827" s="47"/>
      <c r="B6827" s="47"/>
      <c r="C6827" s="47"/>
      <c r="D6827" s="47"/>
      <c r="E6827" s="47"/>
      <c r="F6827" s="47"/>
      <c r="G6827" s="47"/>
      <c r="H6827" s="47"/>
      <c r="I6827" s="47"/>
    </row>
    <row r="6828" spans="1:9" x14ac:dyDescent="0.25">
      <c r="A6828" s="47"/>
      <c r="B6828" s="47"/>
      <c r="C6828" s="47"/>
      <c r="D6828" s="47"/>
      <c r="E6828" s="47"/>
      <c r="F6828" s="47"/>
      <c r="G6828" s="47"/>
      <c r="H6828" s="47"/>
      <c r="I6828" s="47"/>
    </row>
    <row r="6829" spans="1:9" x14ac:dyDescent="0.25">
      <c r="A6829" s="47"/>
      <c r="B6829" s="47"/>
      <c r="C6829" s="47"/>
      <c r="D6829" s="47"/>
      <c r="E6829" s="47"/>
      <c r="F6829" s="47"/>
      <c r="G6829" s="47"/>
      <c r="H6829" s="47"/>
      <c r="I6829" s="47"/>
    </row>
    <row r="6830" spans="1:9" x14ac:dyDescent="0.25">
      <c r="A6830" s="47"/>
      <c r="B6830" s="47"/>
      <c r="C6830" s="47"/>
      <c r="D6830" s="47"/>
      <c r="E6830" s="47"/>
      <c r="F6830" s="47"/>
      <c r="G6830" s="47"/>
      <c r="H6830" s="47"/>
      <c r="I6830" s="47"/>
    </row>
    <row r="6831" spans="1:9" x14ac:dyDescent="0.25">
      <c r="A6831" s="47"/>
      <c r="B6831" s="47"/>
      <c r="C6831" s="47"/>
      <c r="D6831" s="47"/>
      <c r="E6831" s="47"/>
      <c r="F6831" s="47"/>
      <c r="G6831" s="47"/>
      <c r="H6831" s="47"/>
      <c r="I6831" s="47"/>
    </row>
    <row r="6832" spans="1:9" x14ac:dyDescent="0.25">
      <c r="A6832" s="47"/>
      <c r="B6832" s="47"/>
      <c r="C6832" s="47"/>
      <c r="D6832" s="47"/>
      <c r="E6832" s="47"/>
      <c r="F6832" s="47"/>
      <c r="G6832" s="47"/>
      <c r="H6832" s="47"/>
      <c r="I6832" s="47"/>
    </row>
    <row r="6833" spans="1:9" x14ac:dyDescent="0.25">
      <c r="A6833" s="47"/>
      <c r="B6833" s="47"/>
      <c r="C6833" s="47"/>
      <c r="D6833" s="47"/>
      <c r="E6833" s="47"/>
      <c r="F6833" s="47"/>
      <c r="G6833" s="47"/>
      <c r="H6833" s="47"/>
      <c r="I6833" s="47"/>
    </row>
    <row r="6834" spans="1:9" x14ac:dyDescent="0.25">
      <c r="A6834" s="47"/>
      <c r="B6834" s="47"/>
      <c r="C6834" s="47"/>
      <c r="D6834" s="47"/>
      <c r="E6834" s="47"/>
      <c r="F6834" s="47"/>
      <c r="G6834" s="47"/>
      <c r="H6834" s="47"/>
      <c r="I6834" s="47"/>
    </row>
    <row r="6835" spans="1:9" x14ac:dyDescent="0.25">
      <c r="A6835" s="47"/>
      <c r="B6835" s="47"/>
      <c r="C6835" s="47"/>
      <c r="D6835" s="47"/>
      <c r="E6835" s="47"/>
      <c r="F6835" s="47"/>
      <c r="G6835" s="47"/>
      <c r="H6835" s="47"/>
      <c r="I6835" s="47"/>
    </row>
    <row r="6836" spans="1:9" x14ac:dyDescent="0.25">
      <c r="A6836" s="47"/>
      <c r="B6836" s="47"/>
      <c r="C6836" s="47"/>
      <c r="D6836" s="47"/>
      <c r="E6836" s="47"/>
      <c r="F6836" s="47"/>
      <c r="G6836" s="47"/>
      <c r="H6836" s="47"/>
      <c r="I6836" s="47"/>
    </row>
    <row r="6837" spans="1:9" x14ac:dyDescent="0.25">
      <c r="A6837" s="47"/>
      <c r="B6837" s="47"/>
      <c r="C6837" s="47"/>
      <c r="D6837" s="47"/>
      <c r="E6837" s="47"/>
      <c r="F6837" s="47"/>
      <c r="G6837" s="47"/>
      <c r="H6837" s="47"/>
      <c r="I6837" s="47"/>
    </row>
    <row r="6838" spans="1:9" x14ac:dyDescent="0.25">
      <c r="A6838" s="47"/>
      <c r="B6838" s="47"/>
      <c r="C6838" s="47"/>
      <c r="D6838" s="47"/>
      <c r="E6838" s="47"/>
      <c r="F6838" s="47"/>
      <c r="G6838" s="47"/>
      <c r="H6838" s="47"/>
      <c r="I6838" s="47"/>
    </row>
    <row r="6839" spans="1:9" x14ac:dyDescent="0.25">
      <c r="A6839" s="47"/>
      <c r="B6839" s="47"/>
      <c r="C6839" s="47"/>
      <c r="D6839" s="47"/>
      <c r="E6839" s="47"/>
      <c r="F6839" s="47"/>
      <c r="G6839" s="47"/>
      <c r="H6839" s="47"/>
      <c r="I6839" s="47"/>
    </row>
    <row r="6840" spans="1:9" x14ac:dyDescent="0.25">
      <c r="A6840" s="47"/>
      <c r="B6840" s="47"/>
      <c r="C6840" s="47"/>
      <c r="D6840" s="47"/>
      <c r="E6840" s="47"/>
      <c r="F6840" s="47"/>
      <c r="G6840" s="47"/>
      <c r="H6840" s="47"/>
      <c r="I6840" s="47"/>
    </row>
    <row r="6841" spans="1:9" x14ac:dyDescent="0.25">
      <c r="A6841" s="47"/>
      <c r="B6841" s="47"/>
      <c r="C6841" s="47"/>
      <c r="D6841" s="47"/>
      <c r="E6841" s="47"/>
      <c r="F6841" s="47"/>
      <c r="G6841" s="47"/>
      <c r="H6841" s="47"/>
      <c r="I6841" s="47"/>
    </row>
    <row r="6842" spans="1:9" x14ac:dyDescent="0.25">
      <c r="A6842" s="47"/>
      <c r="B6842" s="47"/>
      <c r="C6842" s="47"/>
      <c r="D6842" s="47"/>
      <c r="E6842" s="47"/>
      <c r="F6842" s="47"/>
      <c r="G6842" s="47"/>
      <c r="H6842" s="47"/>
      <c r="I6842" s="47"/>
    </row>
    <row r="6843" spans="1:9" x14ac:dyDescent="0.25">
      <c r="A6843" s="47"/>
      <c r="B6843" s="47"/>
      <c r="C6843" s="47"/>
      <c r="D6843" s="47"/>
      <c r="E6843" s="47"/>
      <c r="F6843" s="47"/>
      <c r="G6843" s="47"/>
      <c r="H6843" s="47"/>
      <c r="I6843" s="47"/>
    </row>
    <row r="6844" spans="1:9" x14ac:dyDescent="0.25">
      <c r="A6844" s="47"/>
      <c r="B6844" s="47"/>
      <c r="C6844" s="47"/>
      <c r="D6844" s="47"/>
      <c r="E6844" s="47"/>
      <c r="F6844" s="47"/>
      <c r="G6844" s="47"/>
      <c r="H6844" s="47"/>
      <c r="I6844" s="47"/>
    </row>
    <row r="6845" spans="1:9" x14ac:dyDescent="0.25">
      <c r="A6845" s="47"/>
      <c r="B6845" s="47"/>
      <c r="C6845" s="47"/>
      <c r="D6845" s="47"/>
      <c r="E6845" s="47"/>
      <c r="F6845" s="47"/>
      <c r="G6845" s="47"/>
      <c r="H6845" s="47"/>
      <c r="I6845" s="47"/>
    </row>
    <row r="6846" spans="1:9" x14ac:dyDescent="0.25">
      <c r="A6846" s="47"/>
      <c r="B6846" s="47"/>
      <c r="C6846" s="47"/>
      <c r="D6846" s="47"/>
      <c r="E6846" s="47"/>
      <c r="F6846" s="47"/>
      <c r="G6846" s="47"/>
      <c r="H6846" s="47"/>
      <c r="I6846" s="47"/>
    </row>
    <row r="6847" spans="1:9" x14ac:dyDescent="0.25">
      <c r="A6847" s="47"/>
      <c r="B6847" s="47"/>
      <c r="C6847" s="47"/>
      <c r="D6847" s="47"/>
      <c r="E6847" s="47"/>
      <c r="F6847" s="47"/>
      <c r="G6847" s="47"/>
      <c r="H6847" s="47"/>
      <c r="I6847" s="47"/>
    </row>
    <row r="6848" spans="1:9" x14ac:dyDescent="0.25">
      <c r="A6848" s="47"/>
      <c r="B6848" s="47"/>
      <c r="C6848" s="47"/>
      <c r="D6848" s="47"/>
      <c r="E6848" s="47"/>
      <c r="F6848" s="47"/>
      <c r="G6848" s="47"/>
      <c r="H6848" s="47"/>
      <c r="I6848" s="47"/>
    </row>
    <row r="6849" spans="1:9" x14ac:dyDescent="0.25">
      <c r="A6849" s="47"/>
      <c r="B6849" s="47"/>
      <c r="C6849" s="47"/>
      <c r="D6849" s="47"/>
      <c r="E6849" s="47"/>
      <c r="F6849" s="47"/>
      <c r="G6849" s="47"/>
      <c r="H6849" s="47"/>
      <c r="I6849" s="47"/>
    </row>
    <row r="6850" spans="1:9" x14ac:dyDescent="0.25">
      <c r="A6850" s="47"/>
      <c r="B6850" s="47"/>
      <c r="C6850" s="47"/>
      <c r="D6850" s="47"/>
      <c r="E6850" s="47"/>
      <c r="F6850" s="47"/>
      <c r="G6850" s="47"/>
      <c r="H6850" s="47"/>
      <c r="I6850" s="47"/>
    </row>
    <row r="6851" spans="1:9" x14ac:dyDescent="0.25">
      <c r="A6851" s="47"/>
      <c r="B6851" s="47"/>
      <c r="C6851" s="47"/>
      <c r="D6851" s="47"/>
      <c r="E6851" s="47"/>
      <c r="F6851" s="47"/>
      <c r="G6851" s="47"/>
      <c r="H6851" s="47"/>
      <c r="I6851" s="47"/>
    </row>
    <row r="6852" spans="1:9" x14ac:dyDescent="0.25">
      <c r="A6852" s="47"/>
      <c r="B6852" s="47"/>
      <c r="C6852" s="47"/>
      <c r="D6852" s="47"/>
      <c r="E6852" s="47"/>
      <c r="F6852" s="47"/>
      <c r="G6852" s="47"/>
      <c r="H6852" s="47"/>
      <c r="I6852" s="47"/>
    </row>
    <row r="6853" spans="1:9" x14ac:dyDescent="0.25">
      <c r="A6853" s="47"/>
      <c r="B6853" s="47"/>
      <c r="C6853" s="47"/>
      <c r="D6853" s="47"/>
      <c r="E6853" s="47"/>
      <c r="F6853" s="47"/>
      <c r="G6853" s="47"/>
      <c r="H6853" s="47"/>
      <c r="I6853" s="47"/>
    </row>
    <row r="6854" spans="1:9" x14ac:dyDescent="0.25">
      <c r="A6854" s="47"/>
      <c r="B6854" s="47"/>
      <c r="C6854" s="47"/>
      <c r="D6854" s="47"/>
      <c r="E6854" s="47"/>
      <c r="F6854" s="47"/>
      <c r="G6854" s="47"/>
      <c r="H6854" s="47"/>
      <c r="I6854" s="47"/>
    </row>
    <row r="6855" spans="1:9" x14ac:dyDescent="0.25">
      <c r="A6855" s="47"/>
      <c r="B6855" s="47"/>
      <c r="C6855" s="47"/>
      <c r="D6855" s="47"/>
      <c r="E6855" s="47"/>
      <c r="F6855" s="47"/>
      <c r="G6855" s="47"/>
      <c r="H6855" s="47"/>
      <c r="I6855" s="47"/>
    </row>
    <row r="6856" spans="1:9" x14ac:dyDescent="0.25">
      <c r="A6856" s="47"/>
      <c r="B6856" s="47"/>
      <c r="C6856" s="47"/>
      <c r="D6856" s="47"/>
      <c r="E6856" s="47"/>
      <c r="F6856" s="47"/>
      <c r="G6856" s="47"/>
      <c r="H6856" s="47"/>
      <c r="I6856" s="47"/>
    </row>
    <row r="6857" spans="1:9" x14ac:dyDescent="0.25">
      <c r="A6857" s="47"/>
      <c r="B6857" s="47"/>
      <c r="C6857" s="47"/>
      <c r="D6857" s="47"/>
      <c r="E6857" s="47"/>
      <c r="F6857" s="47"/>
      <c r="G6857" s="47"/>
      <c r="H6857" s="47"/>
      <c r="I6857" s="47"/>
    </row>
    <row r="6858" spans="1:9" x14ac:dyDescent="0.25">
      <c r="A6858" s="47"/>
      <c r="B6858" s="47"/>
      <c r="C6858" s="47"/>
      <c r="D6858" s="47"/>
      <c r="E6858" s="47"/>
      <c r="F6858" s="47"/>
      <c r="G6858" s="47"/>
      <c r="H6858" s="47"/>
      <c r="I6858" s="47"/>
    </row>
    <row r="6859" spans="1:9" x14ac:dyDescent="0.25">
      <c r="A6859" s="47"/>
      <c r="B6859" s="47"/>
      <c r="C6859" s="47"/>
      <c r="D6859" s="47"/>
      <c r="E6859" s="47"/>
      <c r="F6859" s="47"/>
      <c r="G6859" s="47"/>
      <c r="H6859" s="47"/>
      <c r="I6859" s="47"/>
    </row>
    <row r="6860" spans="1:9" x14ac:dyDescent="0.25">
      <c r="A6860" s="47"/>
      <c r="B6860" s="47"/>
      <c r="C6860" s="47"/>
      <c r="D6860" s="47"/>
      <c r="E6860" s="47"/>
      <c r="F6860" s="47"/>
      <c r="G6860" s="47"/>
      <c r="H6860" s="47"/>
      <c r="I6860" s="47"/>
    </row>
    <row r="6861" spans="1:9" x14ac:dyDescent="0.25">
      <c r="A6861" s="47"/>
      <c r="B6861" s="47"/>
      <c r="C6861" s="47"/>
      <c r="D6861" s="47"/>
      <c r="E6861" s="47"/>
      <c r="F6861" s="47"/>
      <c r="G6861" s="47"/>
      <c r="H6861" s="47"/>
      <c r="I6861" s="47"/>
    </row>
    <row r="6862" spans="1:9" x14ac:dyDescent="0.25">
      <c r="A6862" s="47"/>
      <c r="B6862" s="47"/>
      <c r="C6862" s="47"/>
      <c r="D6862" s="47"/>
      <c r="E6862" s="47"/>
      <c r="F6862" s="47"/>
      <c r="G6862" s="47"/>
      <c r="H6862" s="47"/>
      <c r="I6862" s="47"/>
    </row>
    <row r="6863" spans="1:9" x14ac:dyDescent="0.25">
      <c r="A6863" s="47"/>
      <c r="B6863" s="47"/>
      <c r="C6863" s="47"/>
      <c r="D6863" s="47"/>
      <c r="E6863" s="47"/>
      <c r="F6863" s="47"/>
      <c r="G6863" s="47"/>
      <c r="H6863" s="47"/>
      <c r="I6863" s="47"/>
    </row>
    <row r="6864" spans="1:9" x14ac:dyDescent="0.25">
      <c r="A6864" s="47"/>
      <c r="B6864" s="47"/>
      <c r="C6864" s="47"/>
      <c r="D6864" s="47"/>
      <c r="E6864" s="47"/>
      <c r="F6864" s="47"/>
      <c r="G6864" s="47"/>
      <c r="H6864" s="47"/>
      <c r="I6864" s="47"/>
    </row>
    <row r="6865" spans="1:9" x14ac:dyDescent="0.25">
      <c r="A6865" s="47"/>
      <c r="B6865" s="47"/>
      <c r="C6865" s="47"/>
      <c r="D6865" s="47"/>
      <c r="E6865" s="47"/>
      <c r="F6865" s="47"/>
      <c r="G6865" s="47"/>
      <c r="H6865" s="47"/>
      <c r="I6865" s="47"/>
    </row>
    <row r="6866" spans="1:9" x14ac:dyDescent="0.25">
      <c r="A6866" s="47"/>
      <c r="B6866" s="47"/>
      <c r="C6866" s="47"/>
      <c r="D6866" s="47"/>
      <c r="E6866" s="47"/>
      <c r="F6866" s="47"/>
      <c r="G6866" s="47"/>
      <c r="H6866" s="47"/>
      <c r="I6866" s="47"/>
    </row>
    <row r="6867" spans="1:9" x14ac:dyDescent="0.25">
      <c r="A6867" s="47"/>
      <c r="B6867" s="47"/>
      <c r="C6867" s="47"/>
      <c r="D6867" s="47"/>
      <c r="E6867" s="47"/>
      <c r="F6867" s="47"/>
      <c r="G6867" s="47"/>
      <c r="H6867" s="47"/>
      <c r="I6867" s="47"/>
    </row>
    <row r="6868" spans="1:9" x14ac:dyDescent="0.25">
      <c r="A6868" s="47"/>
      <c r="B6868" s="47"/>
      <c r="C6868" s="47"/>
      <c r="D6868" s="47"/>
      <c r="E6868" s="47"/>
      <c r="F6868" s="47"/>
      <c r="G6868" s="47"/>
      <c r="H6868" s="47"/>
      <c r="I6868" s="47"/>
    </row>
    <row r="6869" spans="1:9" x14ac:dyDescent="0.25">
      <c r="A6869" s="47"/>
      <c r="B6869" s="47"/>
      <c r="C6869" s="47"/>
      <c r="D6869" s="47"/>
      <c r="E6869" s="47"/>
      <c r="F6869" s="47"/>
      <c r="G6869" s="47"/>
      <c r="H6869" s="47"/>
      <c r="I6869" s="47"/>
    </row>
    <row r="6870" spans="1:9" x14ac:dyDescent="0.25">
      <c r="A6870" s="47"/>
      <c r="B6870" s="47"/>
      <c r="C6870" s="47"/>
      <c r="D6870" s="47"/>
      <c r="E6870" s="47"/>
      <c r="F6870" s="47"/>
      <c r="G6870" s="47"/>
      <c r="H6870" s="47"/>
      <c r="I6870" s="47"/>
    </row>
    <row r="6871" spans="1:9" x14ac:dyDescent="0.25">
      <c r="A6871" s="47"/>
      <c r="B6871" s="47"/>
      <c r="C6871" s="47"/>
      <c r="D6871" s="47"/>
      <c r="E6871" s="47"/>
      <c r="F6871" s="47"/>
      <c r="G6871" s="47"/>
      <c r="H6871" s="47"/>
      <c r="I6871" s="47"/>
    </row>
    <row r="6872" spans="1:9" x14ac:dyDescent="0.25">
      <c r="A6872" s="47"/>
      <c r="B6872" s="47"/>
      <c r="C6872" s="47"/>
      <c r="D6872" s="47"/>
      <c r="E6872" s="47"/>
      <c r="F6872" s="47"/>
      <c r="G6872" s="47"/>
      <c r="H6872" s="47"/>
      <c r="I6872" s="47"/>
    </row>
    <row r="6873" spans="1:9" x14ac:dyDescent="0.25">
      <c r="A6873" s="47"/>
      <c r="B6873" s="47"/>
      <c r="C6873" s="47"/>
      <c r="D6873" s="47"/>
      <c r="E6873" s="47"/>
      <c r="F6873" s="47"/>
      <c r="G6873" s="47"/>
      <c r="H6873" s="47"/>
      <c r="I6873" s="47"/>
    </row>
    <row r="6874" spans="1:9" x14ac:dyDescent="0.25">
      <c r="A6874" s="47"/>
      <c r="B6874" s="47"/>
      <c r="C6874" s="47"/>
      <c r="D6874" s="47"/>
      <c r="E6874" s="47"/>
      <c r="F6874" s="47"/>
      <c r="G6874" s="47"/>
      <c r="H6874" s="47"/>
      <c r="I6874" s="47"/>
    </row>
    <row r="6875" spans="1:9" x14ac:dyDescent="0.25">
      <c r="A6875" s="47"/>
      <c r="B6875" s="47"/>
      <c r="C6875" s="47"/>
      <c r="D6875" s="47"/>
      <c r="E6875" s="47"/>
      <c r="F6875" s="47"/>
      <c r="G6875" s="47"/>
      <c r="H6875" s="47"/>
      <c r="I6875" s="47"/>
    </row>
    <row r="6876" spans="1:9" x14ac:dyDescent="0.25">
      <c r="A6876" s="47"/>
      <c r="B6876" s="47"/>
      <c r="C6876" s="47"/>
      <c r="D6876" s="47"/>
      <c r="E6876" s="47"/>
      <c r="F6876" s="47"/>
      <c r="G6876" s="47"/>
      <c r="H6876" s="47"/>
      <c r="I6876" s="47"/>
    </row>
    <row r="6877" spans="1:9" x14ac:dyDescent="0.25">
      <c r="A6877" s="47"/>
      <c r="B6877" s="47"/>
      <c r="C6877" s="47"/>
      <c r="D6877" s="47"/>
      <c r="E6877" s="47"/>
      <c r="F6877" s="47"/>
      <c r="G6877" s="47"/>
      <c r="H6877" s="47"/>
      <c r="I6877" s="47"/>
    </row>
    <row r="6878" spans="1:9" x14ac:dyDescent="0.25">
      <c r="A6878" s="47"/>
      <c r="B6878" s="47"/>
      <c r="C6878" s="47"/>
      <c r="D6878" s="47"/>
      <c r="E6878" s="47"/>
      <c r="F6878" s="47"/>
      <c r="G6878" s="47"/>
      <c r="H6878" s="47"/>
      <c r="I6878" s="47"/>
    </row>
    <row r="6879" spans="1:9" x14ac:dyDescent="0.25">
      <c r="A6879" s="47"/>
      <c r="B6879" s="47"/>
      <c r="C6879" s="47"/>
      <c r="D6879" s="47"/>
      <c r="E6879" s="47"/>
      <c r="F6879" s="47"/>
      <c r="G6879" s="47"/>
      <c r="H6879" s="47"/>
      <c r="I6879" s="47"/>
    </row>
    <row r="6880" spans="1:9" x14ac:dyDescent="0.25">
      <c r="A6880" s="47"/>
      <c r="B6880" s="47"/>
      <c r="C6880" s="47"/>
      <c r="D6880" s="47"/>
      <c r="E6880" s="47"/>
      <c r="F6880" s="47"/>
      <c r="G6880" s="47"/>
      <c r="H6880" s="47"/>
      <c r="I6880" s="47"/>
    </row>
    <row r="6881" spans="1:9" x14ac:dyDescent="0.25">
      <c r="A6881" s="47"/>
      <c r="B6881" s="47"/>
      <c r="C6881" s="47"/>
      <c r="D6881" s="47"/>
      <c r="E6881" s="47"/>
      <c r="F6881" s="47"/>
      <c r="G6881" s="47"/>
      <c r="H6881" s="47"/>
      <c r="I6881" s="47"/>
    </row>
    <row r="6882" spans="1:9" x14ac:dyDescent="0.25">
      <c r="A6882" s="47"/>
      <c r="B6882" s="47"/>
      <c r="C6882" s="47"/>
      <c r="D6882" s="47"/>
      <c r="E6882" s="47"/>
      <c r="F6882" s="47"/>
      <c r="G6882" s="47"/>
      <c r="H6882" s="47"/>
      <c r="I6882" s="47"/>
    </row>
    <row r="6883" spans="1:9" x14ac:dyDescent="0.25">
      <c r="A6883" s="47"/>
      <c r="B6883" s="47"/>
      <c r="C6883" s="47"/>
      <c r="D6883" s="47"/>
      <c r="E6883" s="47"/>
      <c r="F6883" s="47"/>
      <c r="G6883" s="47"/>
      <c r="H6883" s="47"/>
      <c r="I6883" s="47"/>
    </row>
    <row r="6884" spans="1:9" x14ac:dyDescent="0.25">
      <c r="A6884" s="47"/>
      <c r="B6884" s="47"/>
      <c r="C6884" s="47"/>
      <c r="D6884" s="47"/>
      <c r="E6884" s="47"/>
      <c r="F6884" s="47"/>
      <c r="G6884" s="47"/>
      <c r="H6884" s="47"/>
      <c r="I6884" s="47"/>
    </row>
    <row r="6885" spans="1:9" x14ac:dyDescent="0.25">
      <c r="A6885" s="47"/>
      <c r="B6885" s="47"/>
      <c r="C6885" s="47"/>
      <c r="D6885" s="47"/>
      <c r="E6885" s="47"/>
      <c r="F6885" s="47"/>
      <c r="G6885" s="47"/>
      <c r="H6885" s="47"/>
      <c r="I6885" s="47"/>
    </row>
    <row r="6886" spans="1:9" x14ac:dyDescent="0.25">
      <c r="A6886" s="47"/>
      <c r="B6886" s="47"/>
      <c r="C6886" s="47"/>
      <c r="D6886" s="47"/>
      <c r="E6886" s="47"/>
      <c r="F6886" s="47"/>
      <c r="G6886" s="47"/>
      <c r="H6886" s="47"/>
      <c r="I6886" s="47"/>
    </row>
    <row r="6887" spans="1:9" x14ac:dyDescent="0.25">
      <c r="A6887" s="47"/>
      <c r="B6887" s="47"/>
      <c r="C6887" s="47"/>
      <c r="D6887" s="47"/>
      <c r="E6887" s="47"/>
      <c r="F6887" s="47"/>
      <c r="G6887" s="47"/>
      <c r="H6887" s="47"/>
      <c r="I6887" s="47"/>
    </row>
    <row r="6888" spans="1:9" x14ac:dyDescent="0.25">
      <c r="A6888" s="47"/>
      <c r="B6888" s="47"/>
      <c r="C6888" s="47"/>
      <c r="D6888" s="47"/>
      <c r="E6888" s="47"/>
      <c r="F6888" s="47"/>
      <c r="G6888" s="47"/>
      <c r="H6888" s="47"/>
      <c r="I6888" s="47"/>
    </row>
    <row r="6889" spans="1:9" x14ac:dyDescent="0.25">
      <c r="A6889" s="47"/>
      <c r="B6889" s="47"/>
      <c r="C6889" s="47"/>
      <c r="D6889" s="47"/>
      <c r="E6889" s="47"/>
      <c r="F6889" s="47"/>
      <c r="G6889" s="47"/>
      <c r="H6889" s="47"/>
      <c r="I6889" s="47"/>
    </row>
    <row r="6890" spans="1:9" x14ac:dyDescent="0.25">
      <c r="A6890" s="47"/>
      <c r="B6890" s="47"/>
      <c r="C6890" s="47"/>
      <c r="D6890" s="47"/>
      <c r="E6890" s="47"/>
      <c r="F6890" s="47"/>
      <c r="G6890" s="47"/>
      <c r="H6890" s="47"/>
      <c r="I6890" s="47"/>
    </row>
    <row r="6891" spans="1:9" x14ac:dyDescent="0.25">
      <c r="A6891" s="47"/>
      <c r="B6891" s="47"/>
      <c r="C6891" s="47"/>
      <c r="D6891" s="47"/>
      <c r="E6891" s="47"/>
      <c r="F6891" s="47"/>
      <c r="G6891" s="47"/>
      <c r="H6891" s="47"/>
      <c r="I6891" s="47"/>
    </row>
    <row r="6892" spans="1:9" x14ac:dyDescent="0.25">
      <c r="A6892" s="47"/>
      <c r="B6892" s="47"/>
      <c r="C6892" s="47"/>
      <c r="D6892" s="47"/>
      <c r="E6892" s="47"/>
      <c r="F6892" s="47"/>
      <c r="G6892" s="47"/>
      <c r="H6892" s="47"/>
      <c r="I6892" s="47"/>
    </row>
    <row r="6893" spans="1:9" x14ac:dyDescent="0.25">
      <c r="A6893" s="47"/>
      <c r="B6893" s="47"/>
      <c r="C6893" s="47"/>
      <c r="D6893" s="47"/>
      <c r="E6893" s="47"/>
      <c r="F6893" s="47"/>
      <c r="G6893" s="47"/>
      <c r="H6893" s="47"/>
      <c r="I6893" s="47"/>
    </row>
    <row r="6894" spans="1:9" x14ac:dyDescent="0.25">
      <c r="A6894" s="47"/>
      <c r="B6894" s="47"/>
      <c r="C6894" s="47"/>
      <c r="D6894" s="47"/>
      <c r="E6894" s="47"/>
      <c r="F6894" s="47"/>
      <c r="G6894" s="47"/>
      <c r="H6894" s="47"/>
      <c r="I6894" s="47"/>
    </row>
    <row r="6895" spans="1:9" x14ac:dyDescent="0.25">
      <c r="A6895" s="47"/>
      <c r="B6895" s="47"/>
      <c r="C6895" s="47"/>
      <c r="D6895" s="47"/>
      <c r="E6895" s="47"/>
      <c r="F6895" s="47"/>
      <c r="G6895" s="47"/>
      <c r="H6895" s="47"/>
      <c r="I6895" s="47"/>
    </row>
    <row r="6896" spans="1:9" x14ac:dyDescent="0.25">
      <c r="A6896" s="47"/>
      <c r="B6896" s="47"/>
      <c r="C6896" s="47"/>
      <c r="D6896" s="47"/>
      <c r="E6896" s="47"/>
      <c r="F6896" s="47"/>
      <c r="G6896" s="47"/>
      <c r="H6896" s="47"/>
      <c r="I6896" s="47"/>
    </row>
    <row r="6897" spans="1:9" x14ac:dyDescent="0.25">
      <c r="A6897" s="47"/>
      <c r="B6897" s="47"/>
      <c r="C6897" s="47"/>
      <c r="D6897" s="47"/>
      <c r="E6897" s="47"/>
      <c r="F6897" s="47"/>
      <c r="G6897" s="47"/>
      <c r="H6897" s="47"/>
      <c r="I6897" s="47"/>
    </row>
    <row r="6898" spans="1:9" x14ac:dyDescent="0.25">
      <c r="A6898" s="47"/>
      <c r="B6898" s="47"/>
      <c r="C6898" s="47"/>
      <c r="D6898" s="47"/>
      <c r="E6898" s="47"/>
      <c r="F6898" s="47"/>
      <c r="G6898" s="47"/>
      <c r="H6898" s="47"/>
      <c r="I6898" s="47"/>
    </row>
    <row r="6899" spans="1:9" x14ac:dyDescent="0.25">
      <c r="A6899" s="47"/>
      <c r="B6899" s="47"/>
      <c r="C6899" s="47"/>
      <c r="D6899" s="47"/>
      <c r="E6899" s="47"/>
      <c r="F6899" s="47"/>
      <c r="G6899" s="47"/>
      <c r="H6899" s="47"/>
      <c r="I6899" s="47"/>
    </row>
    <row r="6900" spans="1:9" x14ac:dyDescent="0.25">
      <c r="A6900" s="47"/>
      <c r="B6900" s="47"/>
      <c r="C6900" s="47"/>
      <c r="D6900" s="47"/>
      <c r="E6900" s="47"/>
      <c r="F6900" s="47"/>
      <c r="G6900" s="47"/>
      <c r="H6900" s="47"/>
      <c r="I6900" s="47"/>
    </row>
    <row r="6901" spans="1:9" x14ac:dyDescent="0.25">
      <c r="A6901" s="47"/>
      <c r="B6901" s="47"/>
      <c r="C6901" s="47"/>
      <c r="D6901" s="47"/>
      <c r="E6901" s="47"/>
      <c r="F6901" s="47"/>
      <c r="G6901" s="47"/>
      <c r="H6901" s="47"/>
      <c r="I6901" s="47"/>
    </row>
    <row r="6902" spans="1:9" x14ac:dyDescent="0.25">
      <c r="A6902" s="47"/>
      <c r="B6902" s="47"/>
      <c r="C6902" s="47"/>
      <c r="D6902" s="47"/>
      <c r="E6902" s="47"/>
      <c r="F6902" s="47"/>
      <c r="G6902" s="47"/>
      <c r="H6902" s="47"/>
      <c r="I6902" s="47"/>
    </row>
    <row r="6903" spans="1:9" x14ac:dyDescent="0.25">
      <c r="A6903" s="47"/>
      <c r="B6903" s="47"/>
      <c r="C6903" s="47"/>
      <c r="D6903" s="47"/>
      <c r="E6903" s="47"/>
      <c r="F6903" s="47"/>
      <c r="G6903" s="47"/>
      <c r="H6903" s="47"/>
      <c r="I6903" s="47"/>
    </row>
    <row r="6904" spans="1:9" x14ac:dyDescent="0.25">
      <c r="A6904" s="47"/>
      <c r="B6904" s="47"/>
      <c r="C6904" s="47"/>
      <c r="D6904" s="47"/>
      <c r="E6904" s="47"/>
      <c r="F6904" s="47"/>
      <c r="G6904" s="47"/>
      <c r="H6904" s="47"/>
      <c r="I6904" s="47"/>
    </row>
    <row r="6905" spans="1:9" x14ac:dyDescent="0.25">
      <c r="A6905" s="47"/>
      <c r="B6905" s="47"/>
      <c r="C6905" s="47"/>
      <c r="D6905" s="47"/>
      <c r="E6905" s="47"/>
      <c r="F6905" s="47"/>
      <c r="G6905" s="47"/>
      <c r="H6905" s="47"/>
      <c r="I6905" s="47"/>
    </row>
    <row r="6906" spans="1:9" x14ac:dyDescent="0.25">
      <c r="A6906" s="47"/>
      <c r="B6906" s="47"/>
      <c r="C6906" s="47"/>
      <c r="D6906" s="47"/>
      <c r="E6906" s="47"/>
      <c r="F6906" s="47"/>
      <c r="G6906" s="47"/>
      <c r="H6906" s="47"/>
      <c r="I6906" s="47"/>
    </row>
    <row r="6907" spans="1:9" x14ac:dyDescent="0.25">
      <c r="A6907" s="47"/>
      <c r="B6907" s="47"/>
      <c r="C6907" s="47"/>
      <c r="D6907" s="47"/>
      <c r="E6907" s="47"/>
      <c r="F6907" s="47"/>
      <c r="G6907" s="47"/>
      <c r="H6907" s="47"/>
      <c r="I6907" s="47"/>
    </row>
    <row r="6908" spans="1:9" x14ac:dyDescent="0.25">
      <c r="A6908" s="47"/>
      <c r="B6908" s="47"/>
      <c r="C6908" s="47"/>
      <c r="D6908" s="47"/>
      <c r="E6908" s="47"/>
      <c r="F6908" s="47"/>
      <c r="G6908" s="47"/>
      <c r="H6908" s="47"/>
      <c r="I6908" s="47"/>
    </row>
    <row r="6909" spans="1:9" x14ac:dyDescent="0.25">
      <c r="A6909" s="47"/>
      <c r="B6909" s="47"/>
      <c r="C6909" s="47"/>
      <c r="D6909" s="47"/>
      <c r="E6909" s="47"/>
      <c r="F6909" s="47"/>
      <c r="G6909" s="47"/>
      <c r="H6909" s="47"/>
      <c r="I6909" s="47"/>
    </row>
    <row r="6910" spans="1:9" x14ac:dyDescent="0.25">
      <c r="A6910" s="47"/>
      <c r="B6910" s="47"/>
      <c r="C6910" s="47"/>
      <c r="D6910" s="47"/>
      <c r="E6910" s="47"/>
      <c r="F6910" s="47"/>
      <c r="G6910" s="47"/>
      <c r="H6910" s="47"/>
      <c r="I6910" s="47"/>
    </row>
    <row r="6911" spans="1:9" x14ac:dyDescent="0.25">
      <c r="A6911" s="47"/>
      <c r="B6911" s="47"/>
      <c r="C6911" s="47"/>
      <c r="D6911" s="47"/>
      <c r="E6911" s="47"/>
      <c r="F6911" s="47"/>
      <c r="G6911" s="47"/>
      <c r="H6911" s="47"/>
      <c r="I6911" s="47"/>
    </row>
    <row r="6912" spans="1:9" x14ac:dyDescent="0.25">
      <c r="A6912" s="47"/>
      <c r="B6912" s="47"/>
      <c r="C6912" s="47"/>
      <c r="D6912" s="47"/>
      <c r="E6912" s="47"/>
      <c r="F6912" s="47"/>
      <c r="G6912" s="47"/>
      <c r="H6912" s="47"/>
      <c r="I6912" s="47"/>
    </row>
    <row r="6913" spans="1:9" x14ac:dyDescent="0.25">
      <c r="A6913" s="47"/>
      <c r="B6913" s="47"/>
      <c r="C6913" s="47"/>
      <c r="D6913" s="47"/>
      <c r="E6913" s="47"/>
      <c r="F6913" s="47"/>
      <c r="G6913" s="47"/>
      <c r="H6913" s="47"/>
      <c r="I6913" s="47"/>
    </row>
    <row r="6914" spans="1:9" x14ac:dyDescent="0.25">
      <c r="A6914" s="47"/>
      <c r="B6914" s="47"/>
      <c r="C6914" s="47"/>
      <c r="D6914" s="47"/>
      <c r="E6914" s="47"/>
      <c r="F6914" s="47"/>
      <c r="G6914" s="47"/>
      <c r="H6914" s="47"/>
      <c r="I6914" s="47"/>
    </row>
    <row r="6915" spans="1:9" x14ac:dyDescent="0.25">
      <c r="A6915" s="47"/>
      <c r="B6915" s="47"/>
      <c r="C6915" s="47"/>
      <c r="D6915" s="47"/>
      <c r="E6915" s="47"/>
      <c r="F6915" s="47"/>
      <c r="G6915" s="47"/>
      <c r="H6915" s="47"/>
      <c r="I6915" s="47"/>
    </row>
    <row r="6916" spans="1:9" x14ac:dyDescent="0.25">
      <c r="A6916" s="47"/>
      <c r="B6916" s="47"/>
      <c r="C6916" s="47"/>
      <c r="D6916" s="47"/>
      <c r="E6916" s="47"/>
      <c r="F6916" s="47"/>
      <c r="G6916" s="47"/>
      <c r="H6916" s="47"/>
      <c r="I6916" s="47"/>
    </row>
    <row r="6917" spans="1:9" x14ac:dyDescent="0.25">
      <c r="A6917" s="47"/>
      <c r="B6917" s="47"/>
      <c r="C6917" s="47"/>
      <c r="D6917" s="47"/>
      <c r="E6917" s="47"/>
      <c r="F6917" s="47"/>
      <c r="G6917" s="47"/>
      <c r="H6917" s="47"/>
      <c r="I6917" s="47"/>
    </row>
    <row r="6918" spans="1:9" x14ac:dyDescent="0.25">
      <c r="A6918" s="47"/>
      <c r="B6918" s="47"/>
      <c r="C6918" s="47"/>
      <c r="D6918" s="47"/>
      <c r="E6918" s="47"/>
      <c r="F6918" s="47"/>
      <c r="G6918" s="47"/>
      <c r="H6918" s="47"/>
      <c r="I6918" s="47"/>
    </row>
    <row r="6919" spans="1:9" x14ac:dyDescent="0.25">
      <c r="A6919" s="47"/>
      <c r="B6919" s="47"/>
      <c r="C6919" s="47"/>
      <c r="D6919" s="47"/>
      <c r="E6919" s="47"/>
      <c r="F6919" s="47"/>
      <c r="G6919" s="47"/>
      <c r="H6919" s="47"/>
      <c r="I6919" s="47"/>
    </row>
    <row r="6920" spans="1:9" x14ac:dyDescent="0.25">
      <c r="A6920" s="47"/>
      <c r="B6920" s="47"/>
      <c r="C6920" s="47"/>
      <c r="D6920" s="47"/>
      <c r="E6920" s="47"/>
      <c r="F6920" s="47"/>
      <c r="G6920" s="47"/>
      <c r="H6920" s="47"/>
      <c r="I6920" s="47"/>
    </row>
    <row r="6921" spans="1:9" x14ac:dyDescent="0.25">
      <c r="A6921" s="47"/>
      <c r="B6921" s="47"/>
      <c r="C6921" s="47"/>
      <c r="D6921" s="47"/>
      <c r="E6921" s="47"/>
      <c r="F6921" s="47"/>
      <c r="G6921" s="47"/>
      <c r="H6921" s="47"/>
      <c r="I6921" s="47"/>
    </row>
    <row r="6922" spans="1:9" x14ac:dyDescent="0.25">
      <c r="A6922" s="47"/>
      <c r="B6922" s="47"/>
      <c r="C6922" s="47"/>
      <c r="D6922" s="47"/>
      <c r="E6922" s="47"/>
      <c r="F6922" s="47"/>
      <c r="G6922" s="47"/>
      <c r="H6922" s="47"/>
      <c r="I6922" s="47"/>
    </row>
    <row r="6923" spans="1:9" x14ac:dyDescent="0.25">
      <c r="A6923" s="47"/>
      <c r="B6923" s="47"/>
      <c r="C6923" s="47"/>
      <c r="D6923" s="47"/>
      <c r="E6923" s="47"/>
      <c r="F6923" s="47"/>
      <c r="G6923" s="47"/>
      <c r="H6923" s="47"/>
      <c r="I6923" s="47"/>
    </row>
    <row r="6924" spans="1:9" x14ac:dyDescent="0.25">
      <c r="A6924" s="47"/>
      <c r="B6924" s="47"/>
      <c r="C6924" s="47"/>
      <c r="D6924" s="47"/>
      <c r="E6924" s="47"/>
      <c r="F6924" s="47"/>
      <c r="G6924" s="47"/>
      <c r="H6924" s="47"/>
      <c r="I6924" s="47"/>
    </row>
    <row r="6925" spans="1:9" x14ac:dyDescent="0.25">
      <c r="A6925" s="47"/>
      <c r="B6925" s="47"/>
      <c r="C6925" s="47"/>
      <c r="D6925" s="47"/>
      <c r="E6925" s="47"/>
      <c r="F6925" s="47"/>
      <c r="G6925" s="47"/>
      <c r="H6925" s="47"/>
      <c r="I6925" s="47"/>
    </row>
    <row r="6926" spans="1:9" x14ac:dyDescent="0.25">
      <c r="A6926" s="47"/>
      <c r="B6926" s="47"/>
      <c r="C6926" s="47"/>
      <c r="D6926" s="47"/>
      <c r="E6926" s="47"/>
      <c r="F6926" s="47"/>
      <c r="G6926" s="47"/>
      <c r="H6926" s="47"/>
      <c r="I6926" s="47"/>
    </row>
    <row r="6927" spans="1:9" x14ac:dyDescent="0.25">
      <c r="A6927" s="47"/>
      <c r="B6927" s="47"/>
      <c r="C6927" s="47"/>
      <c r="D6927" s="47"/>
      <c r="E6927" s="47"/>
      <c r="F6927" s="47"/>
      <c r="G6927" s="47"/>
      <c r="H6927" s="47"/>
      <c r="I6927" s="47"/>
    </row>
    <row r="6928" spans="1:9" x14ac:dyDescent="0.25">
      <c r="A6928" s="47"/>
      <c r="B6928" s="47"/>
      <c r="C6928" s="47"/>
      <c r="D6928" s="47"/>
      <c r="E6928" s="47"/>
      <c r="F6928" s="47"/>
      <c r="G6928" s="47"/>
      <c r="H6928" s="47"/>
      <c r="I6928" s="47"/>
    </row>
    <row r="6929" spans="1:9" x14ac:dyDescent="0.25">
      <c r="A6929" s="47"/>
      <c r="B6929" s="47"/>
      <c r="C6929" s="47"/>
      <c r="D6929" s="47"/>
      <c r="E6929" s="47"/>
      <c r="F6929" s="47"/>
      <c r="G6929" s="47"/>
      <c r="H6929" s="47"/>
      <c r="I6929" s="47"/>
    </row>
    <row r="6930" spans="1:9" x14ac:dyDescent="0.25">
      <c r="A6930" s="47"/>
      <c r="B6930" s="47"/>
      <c r="C6930" s="47"/>
      <c r="D6930" s="47"/>
      <c r="E6930" s="47"/>
      <c r="F6930" s="47"/>
      <c r="G6930" s="47"/>
      <c r="H6930" s="47"/>
      <c r="I6930" s="47"/>
    </row>
    <row r="6931" spans="1:9" x14ac:dyDescent="0.25">
      <c r="A6931" s="47"/>
      <c r="B6931" s="47"/>
      <c r="C6931" s="47"/>
      <c r="D6931" s="47"/>
      <c r="E6931" s="47"/>
      <c r="F6931" s="47"/>
      <c r="G6931" s="47"/>
      <c r="H6931" s="47"/>
      <c r="I6931" s="47"/>
    </row>
    <row r="6932" spans="1:9" x14ac:dyDescent="0.25">
      <c r="A6932" s="47"/>
      <c r="B6932" s="47"/>
      <c r="C6932" s="47"/>
      <c r="D6932" s="47"/>
      <c r="E6932" s="47"/>
      <c r="F6932" s="47"/>
      <c r="G6932" s="47"/>
      <c r="H6932" s="47"/>
      <c r="I6932" s="47"/>
    </row>
    <row r="6933" spans="1:9" x14ac:dyDescent="0.25">
      <c r="A6933" s="47"/>
      <c r="B6933" s="47"/>
      <c r="C6933" s="47"/>
      <c r="D6933" s="47"/>
      <c r="E6933" s="47"/>
      <c r="F6933" s="47"/>
      <c r="G6933" s="47"/>
      <c r="H6933" s="47"/>
      <c r="I6933" s="47"/>
    </row>
    <row r="6934" spans="1:9" x14ac:dyDescent="0.25">
      <c r="A6934" s="47"/>
      <c r="B6934" s="47"/>
      <c r="C6934" s="47"/>
      <c r="D6934" s="47"/>
      <c r="E6934" s="47"/>
      <c r="F6934" s="47"/>
      <c r="G6934" s="47"/>
      <c r="H6934" s="47"/>
      <c r="I6934" s="47"/>
    </row>
    <row r="6935" spans="1:9" x14ac:dyDescent="0.25">
      <c r="A6935" s="47"/>
      <c r="B6935" s="47"/>
      <c r="C6935" s="47"/>
      <c r="D6935" s="47"/>
      <c r="E6935" s="47"/>
      <c r="F6935" s="47"/>
      <c r="G6935" s="47"/>
      <c r="H6935" s="47"/>
      <c r="I6935" s="47"/>
    </row>
    <row r="6936" spans="1:9" x14ac:dyDescent="0.25">
      <c r="A6936" s="47"/>
      <c r="B6936" s="47"/>
      <c r="C6936" s="47"/>
      <c r="D6936" s="47"/>
      <c r="E6936" s="47"/>
      <c r="F6936" s="47"/>
      <c r="G6936" s="47"/>
      <c r="H6936" s="47"/>
      <c r="I6936" s="47"/>
    </row>
    <row r="6937" spans="1:9" x14ac:dyDescent="0.25">
      <c r="A6937" s="47"/>
      <c r="B6937" s="47"/>
      <c r="C6937" s="47"/>
      <c r="D6937" s="47"/>
      <c r="E6937" s="47"/>
      <c r="F6937" s="47"/>
      <c r="G6937" s="47"/>
      <c r="H6937" s="47"/>
      <c r="I6937" s="47"/>
    </row>
    <row r="6938" spans="1:9" x14ac:dyDescent="0.25">
      <c r="A6938" s="47"/>
      <c r="B6938" s="47"/>
      <c r="C6938" s="47"/>
      <c r="D6938" s="47"/>
      <c r="E6938" s="47"/>
      <c r="F6938" s="47"/>
      <c r="G6938" s="47"/>
      <c r="H6938" s="47"/>
      <c r="I6938" s="47"/>
    </row>
    <row r="6939" spans="1:9" x14ac:dyDescent="0.25">
      <c r="A6939" s="47"/>
      <c r="B6939" s="47"/>
      <c r="C6939" s="47"/>
      <c r="D6939" s="47"/>
      <c r="E6939" s="47"/>
      <c r="F6939" s="47"/>
      <c r="G6939" s="47"/>
      <c r="H6939" s="47"/>
      <c r="I6939" s="47"/>
    </row>
    <row r="6940" spans="1:9" x14ac:dyDescent="0.25">
      <c r="A6940" s="47"/>
      <c r="B6940" s="47"/>
      <c r="C6940" s="47"/>
      <c r="D6940" s="47"/>
      <c r="E6940" s="47"/>
      <c r="F6940" s="47"/>
      <c r="G6940" s="47"/>
      <c r="H6940" s="47"/>
      <c r="I6940" s="47"/>
    </row>
    <row r="6941" spans="1:9" x14ac:dyDescent="0.25">
      <c r="A6941" s="47"/>
      <c r="B6941" s="47"/>
      <c r="C6941" s="47"/>
      <c r="D6941" s="47"/>
      <c r="E6941" s="47"/>
      <c r="F6941" s="47"/>
      <c r="G6941" s="47"/>
      <c r="H6941" s="47"/>
      <c r="I6941" s="47"/>
    </row>
    <row r="6942" spans="1:9" x14ac:dyDescent="0.25">
      <c r="A6942" s="47"/>
      <c r="B6942" s="47"/>
      <c r="C6942" s="47"/>
      <c r="D6942" s="47"/>
      <c r="E6942" s="47"/>
      <c r="F6942" s="47"/>
      <c r="G6942" s="47"/>
      <c r="H6942" s="47"/>
      <c r="I6942" s="47"/>
    </row>
    <row r="6943" spans="1:9" x14ac:dyDescent="0.25">
      <c r="A6943" s="47"/>
      <c r="B6943" s="47"/>
      <c r="C6943" s="47"/>
      <c r="D6943" s="47"/>
      <c r="E6943" s="47"/>
      <c r="F6943" s="47"/>
      <c r="G6943" s="47"/>
      <c r="H6943" s="47"/>
      <c r="I6943" s="47"/>
    </row>
    <row r="6944" spans="1:9" x14ac:dyDescent="0.25">
      <c r="A6944" s="47"/>
      <c r="B6944" s="47"/>
      <c r="C6944" s="47"/>
      <c r="D6944" s="47"/>
      <c r="E6944" s="47"/>
      <c r="F6944" s="47"/>
      <c r="G6944" s="47"/>
      <c r="H6944" s="47"/>
      <c r="I6944" s="47"/>
    </row>
    <row r="6945" spans="1:9" x14ac:dyDescent="0.25">
      <c r="A6945" s="47"/>
      <c r="B6945" s="47"/>
      <c r="C6945" s="47"/>
      <c r="D6945" s="47"/>
      <c r="E6945" s="47"/>
      <c r="F6945" s="47"/>
      <c r="G6945" s="47"/>
      <c r="H6945" s="47"/>
      <c r="I6945" s="47"/>
    </row>
    <row r="6946" spans="1:9" x14ac:dyDescent="0.25">
      <c r="A6946" s="47"/>
      <c r="B6946" s="47"/>
      <c r="C6946" s="47"/>
      <c r="D6946" s="47"/>
      <c r="E6946" s="47"/>
      <c r="F6946" s="47"/>
      <c r="G6946" s="47"/>
      <c r="H6946" s="47"/>
      <c r="I6946" s="47"/>
    </row>
    <row r="6947" spans="1:9" x14ac:dyDescent="0.25">
      <c r="A6947" s="47"/>
      <c r="B6947" s="47"/>
      <c r="C6947" s="47"/>
      <c r="D6947" s="47"/>
      <c r="E6947" s="47"/>
      <c r="F6947" s="47"/>
      <c r="G6947" s="47"/>
      <c r="H6947" s="47"/>
      <c r="I6947" s="47"/>
    </row>
    <row r="6948" spans="1:9" x14ac:dyDescent="0.25">
      <c r="A6948" s="47"/>
      <c r="B6948" s="47"/>
      <c r="C6948" s="47"/>
      <c r="D6948" s="47"/>
      <c r="E6948" s="47"/>
      <c r="F6948" s="47"/>
      <c r="G6948" s="47"/>
      <c r="H6948" s="47"/>
      <c r="I6948" s="47"/>
    </row>
    <row r="6949" spans="1:9" x14ac:dyDescent="0.25">
      <c r="A6949" s="47"/>
      <c r="B6949" s="47"/>
      <c r="C6949" s="47"/>
      <c r="D6949" s="47"/>
      <c r="E6949" s="47"/>
      <c r="F6949" s="47"/>
      <c r="G6949" s="47"/>
      <c r="H6949" s="47"/>
      <c r="I6949" s="47"/>
    </row>
    <row r="6950" spans="1:9" x14ac:dyDescent="0.25">
      <c r="A6950" s="47"/>
      <c r="B6950" s="47"/>
      <c r="C6950" s="47"/>
      <c r="D6950" s="47"/>
      <c r="E6950" s="47"/>
      <c r="F6950" s="47"/>
      <c r="G6950" s="47"/>
      <c r="H6950" s="47"/>
      <c r="I6950" s="47"/>
    </row>
    <row r="6951" spans="1:9" x14ac:dyDescent="0.25">
      <c r="A6951" s="47"/>
      <c r="B6951" s="47"/>
      <c r="C6951" s="47"/>
      <c r="D6951" s="47"/>
      <c r="E6951" s="47"/>
      <c r="F6951" s="47"/>
      <c r="G6951" s="47"/>
      <c r="H6951" s="47"/>
      <c r="I6951" s="47"/>
    </row>
    <row r="6952" spans="1:9" x14ac:dyDescent="0.25">
      <c r="A6952" s="47"/>
      <c r="B6952" s="47"/>
      <c r="C6952" s="47"/>
      <c r="D6952" s="47"/>
      <c r="E6952" s="47"/>
      <c r="F6952" s="47"/>
      <c r="G6952" s="47"/>
      <c r="H6952" s="47"/>
      <c r="I6952" s="47"/>
    </row>
    <row r="6953" spans="1:9" x14ac:dyDescent="0.25">
      <c r="A6953" s="47"/>
      <c r="B6953" s="47"/>
      <c r="C6953" s="47"/>
      <c r="D6953" s="47"/>
      <c r="E6953" s="47"/>
      <c r="F6953" s="47"/>
      <c r="G6953" s="47"/>
      <c r="H6953" s="47"/>
      <c r="I6953" s="47"/>
    </row>
    <row r="6954" spans="1:9" x14ac:dyDescent="0.25">
      <c r="A6954" s="47"/>
      <c r="B6954" s="47"/>
      <c r="C6954" s="47"/>
      <c r="D6954" s="47"/>
      <c r="E6954" s="47"/>
      <c r="F6954" s="47"/>
      <c r="G6954" s="47"/>
      <c r="H6954" s="47"/>
      <c r="I6954" s="47"/>
    </row>
    <row r="6955" spans="1:9" x14ac:dyDescent="0.25">
      <c r="A6955" s="47"/>
      <c r="B6955" s="47"/>
      <c r="C6955" s="47"/>
      <c r="D6955" s="47"/>
      <c r="E6955" s="47"/>
      <c r="F6955" s="47"/>
      <c r="G6955" s="47"/>
      <c r="H6955" s="47"/>
      <c r="I6955" s="47"/>
    </row>
    <row r="6956" spans="1:9" x14ac:dyDescent="0.25">
      <c r="A6956" s="47"/>
      <c r="B6956" s="47"/>
      <c r="C6956" s="47"/>
      <c r="D6956" s="47"/>
      <c r="E6956" s="47"/>
      <c r="F6956" s="47"/>
      <c r="G6956" s="47"/>
      <c r="H6956" s="47"/>
      <c r="I6956" s="47"/>
    </row>
    <row r="6957" spans="1:9" x14ac:dyDescent="0.25">
      <c r="A6957" s="47"/>
      <c r="B6957" s="47"/>
      <c r="C6957" s="47"/>
      <c r="D6957" s="47"/>
      <c r="E6957" s="47"/>
      <c r="F6957" s="47"/>
      <c r="G6957" s="47"/>
      <c r="H6957" s="47"/>
      <c r="I6957" s="47"/>
    </row>
    <row r="6958" spans="1:9" x14ac:dyDescent="0.25">
      <c r="A6958" s="47"/>
      <c r="B6958" s="47"/>
      <c r="C6958" s="47"/>
      <c r="D6958" s="47"/>
      <c r="E6958" s="47"/>
      <c r="F6958" s="47"/>
      <c r="G6958" s="47"/>
      <c r="H6958" s="47"/>
      <c r="I6958" s="47"/>
    </row>
    <row r="6959" spans="1:9" x14ac:dyDescent="0.25">
      <c r="A6959" s="47"/>
      <c r="B6959" s="47"/>
      <c r="C6959" s="47"/>
      <c r="D6959" s="47"/>
      <c r="E6959" s="47"/>
      <c r="F6959" s="47"/>
      <c r="G6959" s="47"/>
      <c r="H6959" s="47"/>
      <c r="I6959" s="47"/>
    </row>
    <row r="6960" spans="1:9" x14ac:dyDescent="0.25">
      <c r="A6960" s="47"/>
      <c r="B6960" s="47"/>
      <c r="C6960" s="47"/>
      <c r="D6960" s="47"/>
      <c r="E6960" s="47"/>
      <c r="F6960" s="47"/>
      <c r="G6960" s="47"/>
      <c r="H6960" s="47"/>
      <c r="I6960" s="47"/>
    </row>
    <row r="6961" spans="1:9" x14ac:dyDescent="0.25">
      <c r="A6961" s="47"/>
      <c r="B6961" s="47"/>
      <c r="C6961" s="47"/>
      <c r="D6961" s="47"/>
      <c r="E6961" s="47"/>
      <c r="F6961" s="47"/>
      <c r="G6961" s="47"/>
      <c r="H6961" s="47"/>
      <c r="I6961" s="47"/>
    </row>
    <row r="6962" spans="1:9" x14ac:dyDescent="0.25">
      <c r="A6962" s="47"/>
      <c r="B6962" s="47"/>
      <c r="C6962" s="47"/>
      <c r="D6962" s="47"/>
      <c r="E6962" s="47"/>
      <c r="F6962" s="47"/>
      <c r="G6962" s="47"/>
      <c r="H6962" s="47"/>
      <c r="I6962" s="47"/>
    </row>
    <row r="6963" spans="1:9" x14ac:dyDescent="0.25">
      <c r="A6963" s="47"/>
      <c r="B6963" s="47"/>
      <c r="C6963" s="47"/>
      <c r="D6963" s="47"/>
      <c r="E6963" s="47"/>
      <c r="F6963" s="47"/>
      <c r="G6963" s="47"/>
      <c r="H6963" s="47"/>
      <c r="I6963" s="47"/>
    </row>
    <row r="6964" spans="1:9" x14ac:dyDescent="0.25">
      <c r="A6964" s="47"/>
      <c r="B6964" s="47"/>
      <c r="C6964" s="47"/>
      <c r="D6964" s="47"/>
      <c r="E6964" s="47"/>
      <c r="F6964" s="47"/>
      <c r="G6964" s="47"/>
      <c r="H6964" s="47"/>
      <c r="I6964" s="47"/>
    </row>
    <row r="6965" spans="1:9" x14ac:dyDescent="0.25">
      <c r="A6965" s="47"/>
      <c r="B6965" s="47"/>
      <c r="C6965" s="47"/>
      <c r="D6965" s="47"/>
      <c r="E6965" s="47"/>
      <c r="F6965" s="47"/>
      <c r="G6965" s="47"/>
      <c r="H6965" s="47"/>
      <c r="I6965" s="47"/>
    </row>
    <row r="6966" spans="1:9" x14ac:dyDescent="0.25">
      <c r="A6966" s="47"/>
      <c r="B6966" s="47"/>
      <c r="C6966" s="47"/>
      <c r="D6966" s="47"/>
      <c r="E6966" s="47"/>
      <c r="F6966" s="47"/>
      <c r="G6966" s="47"/>
      <c r="H6966" s="47"/>
      <c r="I6966" s="47"/>
    </row>
    <row r="6967" spans="1:9" x14ac:dyDescent="0.25">
      <c r="A6967" s="47"/>
      <c r="B6967" s="47"/>
      <c r="C6967" s="47"/>
      <c r="D6967" s="47"/>
      <c r="E6967" s="47"/>
      <c r="F6967" s="47"/>
      <c r="G6967" s="47"/>
      <c r="H6967" s="47"/>
      <c r="I6967" s="47"/>
    </row>
    <row r="6968" spans="1:9" x14ac:dyDescent="0.25">
      <c r="A6968" s="47"/>
      <c r="B6968" s="47"/>
      <c r="C6968" s="47"/>
      <c r="D6968" s="47"/>
      <c r="E6968" s="47"/>
      <c r="F6968" s="47"/>
      <c r="G6968" s="47"/>
      <c r="H6968" s="47"/>
      <c r="I6968" s="47"/>
    </row>
    <row r="6969" spans="1:9" x14ac:dyDescent="0.25">
      <c r="A6969" s="47"/>
      <c r="B6969" s="47"/>
      <c r="C6969" s="47"/>
      <c r="D6969" s="47"/>
      <c r="E6969" s="47"/>
      <c r="F6969" s="47"/>
      <c r="G6969" s="47"/>
      <c r="H6969" s="47"/>
      <c r="I6969" s="47"/>
    </row>
    <row r="6970" spans="1:9" x14ac:dyDescent="0.25">
      <c r="A6970" s="47"/>
      <c r="B6970" s="47"/>
      <c r="C6970" s="47"/>
      <c r="D6970" s="47"/>
      <c r="E6970" s="47"/>
      <c r="F6970" s="47"/>
      <c r="G6970" s="47"/>
      <c r="H6970" s="47"/>
      <c r="I6970" s="47"/>
    </row>
    <row r="6971" spans="1:9" x14ac:dyDescent="0.25">
      <c r="A6971" s="47"/>
      <c r="B6971" s="47"/>
      <c r="C6971" s="47"/>
      <c r="D6971" s="47"/>
      <c r="E6971" s="47"/>
      <c r="F6971" s="47"/>
      <c r="G6971" s="47"/>
      <c r="H6971" s="47"/>
      <c r="I6971" s="47"/>
    </row>
    <row r="6972" spans="1:9" x14ac:dyDescent="0.25">
      <c r="A6972" s="47"/>
      <c r="B6972" s="47"/>
      <c r="C6972" s="47"/>
      <c r="D6972" s="47"/>
      <c r="E6972" s="47"/>
      <c r="F6972" s="47"/>
      <c r="G6972" s="47"/>
      <c r="H6972" s="47"/>
      <c r="I6972" s="47"/>
    </row>
    <row r="6973" spans="1:9" x14ac:dyDescent="0.25">
      <c r="A6973" s="47"/>
      <c r="B6973" s="47"/>
      <c r="C6973" s="47"/>
      <c r="D6973" s="47"/>
      <c r="E6973" s="47"/>
      <c r="F6973" s="47"/>
      <c r="G6973" s="47"/>
      <c r="H6973" s="47"/>
      <c r="I6973" s="47"/>
    </row>
    <row r="6974" spans="1:9" x14ac:dyDescent="0.25">
      <c r="A6974" s="47"/>
      <c r="B6974" s="47"/>
      <c r="C6974" s="47"/>
      <c r="D6974" s="47"/>
      <c r="E6974" s="47"/>
      <c r="F6974" s="47"/>
      <c r="G6974" s="47"/>
      <c r="H6974" s="47"/>
      <c r="I6974" s="47"/>
    </row>
    <row r="6975" spans="1:9" x14ac:dyDescent="0.25">
      <c r="A6975" s="47"/>
      <c r="B6975" s="47"/>
      <c r="C6975" s="47"/>
      <c r="D6975" s="47"/>
      <c r="E6975" s="47"/>
      <c r="F6975" s="47"/>
      <c r="G6975" s="47"/>
      <c r="H6975" s="47"/>
      <c r="I6975" s="47"/>
    </row>
    <row r="6976" spans="1:9" x14ac:dyDescent="0.25">
      <c r="A6976" s="47"/>
      <c r="B6976" s="47"/>
      <c r="C6976" s="47"/>
      <c r="D6976" s="47"/>
      <c r="E6976" s="47"/>
      <c r="F6976" s="47"/>
      <c r="G6976" s="47"/>
      <c r="H6976" s="47"/>
      <c r="I6976" s="47"/>
    </row>
    <row r="6977" spans="1:9" x14ac:dyDescent="0.25">
      <c r="A6977" s="47"/>
      <c r="B6977" s="47"/>
      <c r="C6977" s="47"/>
      <c r="D6977" s="47"/>
      <c r="E6977" s="47"/>
      <c r="F6977" s="47"/>
      <c r="G6977" s="47"/>
      <c r="H6977" s="47"/>
      <c r="I6977" s="47"/>
    </row>
    <row r="6978" spans="1:9" x14ac:dyDescent="0.25">
      <c r="A6978" s="47"/>
      <c r="B6978" s="47"/>
      <c r="C6978" s="47"/>
      <c r="D6978" s="47"/>
      <c r="E6978" s="47"/>
      <c r="F6978" s="47"/>
      <c r="G6978" s="47"/>
      <c r="H6978" s="47"/>
      <c r="I6978" s="47"/>
    </row>
    <row r="6979" spans="1:9" x14ac:dyDescent="0.25">
      <c r="A6979" s="47"/>
      <c r="B6979" s="47"/>
      <c r="C6979" s="47"/>
      <c r="D6979" s="47"/>
      <c r="E6979" s="47"/>
      <c r="F6979" s="47"/>
      <c r="G6979" s="47"/>
      <c r="H6979" s="47"/>
      <c r="I6979" s="47"/>
    </row>
    <row r="6980" spans="1:9" x14ac:dyDescent="0.25">
      <c r="A6980" s="47"/>
      <c r="B6980" s="47"/>
      <c r="C6980" s="47"/>
      <c r="D6980" s="47"/>
      <c r="E6980" s="47"/>
      <c r="F6980" s="47"/>
      <c r="G6980" s="47"/>
      <c r="H6980" s="47"/>
      <c r="I6980" s="47"/>
    </row>
    <row r="6981" spans="1:9" x14ac:dyDescent="0.25">
      <c r="A6981" s="47"/>
      <c r="B6981" s="47"/>
      <c r="C6981" s="47"/>
      <c r="D6981" s="47"/>
      <c r="E6981" s="47"/>
      <c r="F6981" s="47"/>
      <c r="G6981" s="47"/>
      <c r="H6981" s="47"/>
      <c r="I6981" s="47"/>
    </row>
    <row r="6982" spans="1:9" x14ac:dyDescent="0.25">
      <c r="A6982" s="47"/>
      <c r="B6982" s="47"/>
      <c r="C6982" s="47"/>
      <c r="D6982" s="47"/>
      <c r="E6982" s="47"/>
      <c r="F6982" s="47"/>
      <c r="G6982" s="47"/>
      <c r="H6982" s="47"/>
      <c r="I6982" s="47"/>
    </row>
    <row r="6983" spans="1:9" x14ac:dyDescent="0.25">
      <c r="A6983" s="47"/>
      <c r="B6983" s="47"/>
      <c r="C6983" s="47"/>
      <c r="D6983" s="47"/>
      <c r="E6983" s="47"/>
      <c r="F6983" s="47"/>
      <c r="G6983" s="47"/>
      <c r="H6983" s="47"/>
      <c r="I6983" s="47"/>
    </row>
    <row r="6984" spans="1:9" x14ac:dyDescent="0.25">
      <c r="A6984" s="47"/>
      <c r="B6984" s="47"/>
      <c r="C6984" s="47"/>
      <c r="D6984" s="47"/>
      <c r="E6984" s="47"/>
      <c r="F6984" s="47"/>
      <c r="G6984" s="47"/>
      <c r="H6984" s="47"/>
      <c r="I6984" s="47"/>
    </row>
    <row r="6985" spans="1:9" x14ac:dyDescent="0.25">
      <c r="A6985" s="47"/>
      <c r="B6985" s="47"/>
      <c r="C6985" s="47"/>
      <c r="D6985" s="47"/>
      <c r="E6985" s="47"/>
      <c r="F6985" s="47"/>
      <c r="G6985" s="47"/>
      <c r="H6985" s="47"/>
      <c r="I6985" s="47"/>
    </row>
    <row r="6986" spans="1:9" x14ac:dyDescent="0.25">
      <c r="A6986" s="47"/>
      <c r="B6986" s="47"/>
      <c r="C6986" s="47"/>
      <c r="D6986" s="47"/>
      <c r="E6986" s="47"/>
      <c r="F6986" s="47"/>
      <c r="G6986" s="47"/>
      <c r="H6986" s="47"/>
      <c r="I6986" s="47"/>
    </row>
    <row r="6987" spans="1:9" x14ac:dyDescent="0.25">
      <c r="A6987" s="47"/>
      <c r="B6987" s="47"/>
      <c r="C6987" s="47"/>
      <c r="D6987" s="47"/>
      <c r="E6987" s="47"/>
      <c r="F6987" s="47"/>
      <c r="G6987" s="47"/>
      <c r="H6987" s="47"/>
      <c r="I6987" s="47"/>
    </row>
    <row r="6988" spans="1:9" x14ac:dyDescent="0.25">
      <c r="A6988" s="47"/>
      <c r="B6988" s="47"/>
      <c r="C6988" s="47"/>
      <c r="D6988" s="47"/>
      <c r="E6988" s="47"/>
      <c r="F6988" s="47"/>
      <c r="G6988" s="47"/>
      <c r="H6988" s="47"/>
      <c r="I6988" s="47"/>
    </row>
    <row r="6989" spans="1:9" x14ac:dyDescent="0.25">
      <c r="A6989" s="47"/>
      <c r="B6989" s="47"/>
      <c r="C6989" s="47"/>
      <c r="D6989" s="47"/>
      <c r="E6989" s="47"/>
      <c r="F6989" s="47"/>
      <c r="G6989" s="47"/>
      <c r="H6989" s="47"/>
      <c r="I6989" s="47"/>
    </row>
    <row r="6990" spans="1:9" x14ac:dyDescent="0.25">
      <c r="A6990" s="47"/>
      <c r="B6990" s="47"/>
      <c r="C6990" s="47"/>
      <c r="D6990" s="47"/>
      <c r="E6990" s="47"/>
      <c r="F6990" s="47"/>
      <c r="G6990" s="47"/>
      <c r="H6990" s="47"/>
      <c r="I6990" s="47"/>
    </row>
    <row r="6991" spans="1:9" x14ac:dyDescent="0.25">
      <c r="A6991" s="47"/>
      <c r="B6991" s="47"/>
      <c r="C6991" s="47"/>
      <c r="D6991" s="47"/>
      <c r="E6991" s="47"/>
      <c r="F6991" s="47"/>
      <c r="G6991" s="47"/>
      <c r="H6991" s="47"/>
      <c r="I6991" s="47"/>
    </row>
    <row r="6992" spans="1:9" x14ac:dyDescent="0.25">
      <c r="A6992" s="47"/>
      <c r="B6992" s="47"/>
      <c r="C6992" s="47"/>
      <c r="D6992" s="47"/>
      <c r="E6992" s="47"/>
      <c r="F6992" s="47"/>
      <c r="G6992" s="47"/>
      <c r="H6992" s="47"/>
      <c r="I6992" s="47"/>
    </row>
    <row r="6993" spans="1:9" x14ac:dyDescent="0.25">
      <c r="A6993" s="47"/>
      <c r="B6993" s="47"/>
      <c r="C6993" s="47"/>
      <c r="D6993" s="47"/>
      <c r="E6993" s="47"/>
      <c r="F6993" s="47"/>
      <c r="G6993" s="47"/>
      <c r="H6993" s="47"/>
      <c r="I6993" s="47"/>
    </row>
    <row r="6994" spans="1:9" x14ac:dyDescent="0.25">
      <c r="A6994" s="47"/>
      <c r="B6994" s="47"/>
      <c r="C6994" s="47"/>
      <c r="D6994" s="47"/>
      <c r="E6994" s="47"/>
      <c r="F6994" s="47"/>
      <c r="G6994" s="47"/>
      <c r="H6994" s="47"/>
      <c r="I6994" s="47"/>
    </row>
    <row r="6995" spans="1:9" x14ac:dyDescent="0.25">
      <c r="A6995" s="47"/>
      <c r="B6995" s="47"/>
      <c r="C6995" s="47"/>
      <c r="D6995" s="47"/>
      <c r="E6995" s="47"/>
      <c r="F6995" s="47"/>
      <c r="G6995" s="47"/>
      <c r="H6995" s="47"/>
      <c r="I6995" s="47"/>
    </row>
    <row r="6996" spans="1:9" x14ac:dyDescent="0.25">
      <c r="A6996" s="47"/>
      <c r="B6996" s="47"/>
      <c r="C6996" s="47"/>
      <c r="D6996" s="47"/>
      <c r="E6996" s="47"/>
      <c r="F6996" s="47"/>
      <c r="G6996" s="47"/>
      <c r="H6996" s="47"/>
      <c r="I6996" s="47"/>
    </row>
    <row r="6997" spans="1:9" x14ac:dyDescent="0.25">
      <c r="A6997" s="47"/>
      <c r="B6997" s="47"/>
      <c r="C6997" s="47"/>
      <c r="D6997" s="47"/>
      <c r="E6997" s="47"/>
      <c r="F6997" s="47"/>
      <c r="G6997" s="47"/>
      <c r="H6997" s="47"/>
      <c r="I6997" s="47"/>
    </row>
    <row r="6998" spans="1:9" x14ac:dyDescent="0.25">
      <c r="A6998" s="47"/>
      <c r="B6998" s="47"/>
      <c r="C6998" s="47"/>
      <c r="D6998" s="47"/>
      <c r="E6998" s="47"/>
      <c r="F6998" s="47"/>
      <c r="G6998" s="47"/>
      <c r="H6998" s="47"/>
      <c r="I6998" s="47"/>
    </row>
    <row r="6999" spans="1:9" x14ac:dyDescent="0.25">
      <c r="A6999" s="47"/>
      <c r="B6999" s="47"/>
      <c r="C6999" s="47"/>
      <c r="D6999" s="47"/>
      <c r="E6999" s="47"/>
      <c r="F6999" s="47"/>
      <c r="G6999" s="47"/>
      <c r="H6999" s="47"/>
      <c r="I6999" s="47"/>
    </row>
    <row r="7000" spans="1:9" x14ac:dyDescent="0.25">
      <c r="A7000" s="47"/>
      <c r="B7000" s="47"/>
      <c r="C7000" s="47"/>
      <c r="D7000" s="47"/>
      <c r="E7000" s="47"/>
      <c r="F7000" s="47"/>
      <c r="G7000" s="47"/>
      <c r="H7000" s="47"/>
      <c r="I7000" s="47"/>
    </row>
    <row r="7001" spans="1:9" x14ac:dyDescent="0.25">
      <c r="A7001" s="47"/>
      <c r="B7001" s="47"/>
      <c r="C7001" s="47"/>
      <c r="D7001" s="47"/>
      <c r="E7001" s="47"/>
      <c r="F7001" s="47"/>
      <c r="G7001" s="47"/>
      <c r="H7001" s="47"/>
      <c r="I7001" s="47"/>
    </row>
    <row r="7002" spans="1:9" x14ac:dyDescent="0.25">
      <c r="A7002" s="47"/>
      <c r="B7002" s="47"/>
      <c r="C7002" s="47"/>
      <c r="D7002" s="47"/>
      <c r="E7002" s="47"/>
      <c r="F7002" s="47"/>
      <c r="G7002" s="47"/>
      <c r="H7002" s="47"/>
      <c r="I7002" s="47"/>
    </row>
    <row r="7003" spans="1:9" x14ac:dyDescent="0.25">
      <c r="A7003" s="47"/>
      <c r="B7003" s="47"/>
      <c r="C7003" s="47"/>
      <c r="D7003" s="47"/>
      <c r="E7003" s="47"/>
      <c r="F7003" s="47"/>
      <c r="G7003" s="47"/>
      <c r="H7003" s="47"/>
      <c r="I7003" s="47"/>
    </row>
    <row r="7004" spans="1:9" x14ac:dyDescent="0.25">
      <c r="A7004" s="47"/>
      <c r="B7004" s="47"/>
      <c r="C7004" s="47"/>
      <c r="D7004" s="47"/>
      <c r="E7004" s="47"/>
      <c r="F7004" s="47"/>
      <c r="G7004" s="47"/>
      <c r="H7004" s="47"/>
      <c r="I7004" s="47"/>
    </row>
    <row r="7005" spans="1:9" x14ac:dyDescent="0.25">
      <c r="A7005" s="47"/>
      <c r="B7005" s="47"/>
      <c r="C7005" s="47"/>
      <c r="D7005" s="47"/>
      <c r="E7005" s="47"/>
      <c r="F7005" s="47"/>
      <c r="G7005" s="47"/>
      <c r="H7005" s="47"/>
      <c r="I7005" s="47"/>
    </row>
    <row r="7006" spans="1:9" x14ac:dyDescent="0.25">
      <c r="A7006" s="47"/>
      <c r="B7006" s="47"/>
      <c r="C7006" s="47"/>
      <c r="D7006" s="47"/>
      <c r="E7006" s="47"/>
      <c r="F7006" s="47"/>
      <c r="G7006" s="47"/>
      <c r="H7006" s="47"/>
      <c r="I7006" s="47"/>
    </row>
    <row r="7007" spans="1:9" x14ac:dyDescent="0.25">
      <c r="A7007" s="47"/>
      <c r="B7007" s="47"/>
      <c r="C7007" s="47"/>
      <c r="D7007" s="47"/>
      <c r="E7007" s="47"/>
      <c r="F7007" s="47"/>
      <c r="G7007" s="47"/>
      <c r="H7007" s="47"/>
      <c r="I7007" s="47"/>
    </row>
    <row r="7008" spans="1:9" x14ac:dyDescent="0.25">
      <c r="A7008" s="47"/>
      <c r="B7008" s="47"/>
      <c r="C7008" s="47"/>
      <c r="D7008" s="47"/>
      <c r="E7008" s="47"/>
      <c r="F7008" s="47"/>
      <c r="G7008" s="47"/>
      <c r="H7008" s="47"/>
      <c r="I7008" s="47"/>
    </row>
    <row r="7009" spans="1:9" x14ac:dyDescent="0.25">
      <c r="A7009" s="47"/>
      <c r="B7009" s="47"/>
      <c r="C7009" s="47"/>
      <c r="D7009" s="47"/>
      <c r="E7009" s="47"/>
      <c r="F7009" s="47"/>
      <c r="G7009" s="47"/>
      <c r="H7009" s="47"/>
      <c r="I7009" s="47"/>
    </row>
    <row r="7010" spans="1:9" x14ac:dyDescent="0.25">
      <c r="A7010" s="47"/>
      <c r="B7010" s="47"/>
      <c r="C7010" s="47"/>
      <c r="D7010" s="47"/>
      <c r="E7010" s="47"/>
      <c r="F7010" s="47"/>
      <c r="G7010" s="47"/>
      <c r="H7010" s="47"/>
      <c r="I7010" s="47"/>
    </row>
    <row r="7011" spans="1:9" x14ac:dyDescent="0.25">
      <c r="A7011" s="47"/>
      <c r="B7011" s="47"/>
      <c r="C7011" s="47"/>
      <c r="D7011" s="47"/>
      <c r="E7011" s="47"/>
      <c r="F7011" s="47"/>
      <c r="G7011" s="47"/>
      <c r="H7011" s="47"/>
      <c r="I7011" s="47"/>
    </row>
    <row r="7012" spans="1:9" x14ac:dyDescent="0.25">
      <c r="A7012" s="47"/>
      <c r="B7012" s="47"/>
      <c r="C7012" s="47"/>
      <c r="D7012" s="47"/>
      <c r="E7012" s="47"/>
      <c r="F7012" s="47"/>
      <c r="G7012" s="47"/>
      <c r="H7012" s="47"/>
      <c r="I7012" s="47"/>
    </row>
    <row r="7013" spans="1:9" x14ac:dyDescent="0.25">
      <c r="A7013" s="47"/>
      <c r="B7013" s="47"/>
      <c r="C7013" s="47"/>
      <c r="D7013" s="47"/>
      <c r="E7013" s="47"/>
      <c r="F7013" s="47"/>
      <c r="G7013" s="47"/>
      <c r="H7013" s="47"/>
      <c r="I7013" s="47"/>
    </row>
    <row r="7014" spans="1:9" x14ac:dyDescent="0.25">
      <c r="A7014" s="47"/>
      <c r="B7014" s="47"/>
      <c r="C7014" s="47"/>
      <c r="D7014" s="47"/>
      <c r="E7014" s="47"/>
      <c r="F7014" s="47"/>
      <c r="G7014" s="47"/>
      <c r="H7014" s="47"/>
      <c r="I7014" s="47"/>
    </row>
    <row r="7015" spans="1:9" x14ac:dyDescent="0.25">
      <c r="A7015" s="47"/>
      <c r="B7015" s="47"/>
      <c r="C7015" s="47"/>
      <c r="D7015" s="47"/>
      <c r="E7015" s="47"/>
      <c r="F7015" s="47"/>
      <c r="G7015" s="47"/>
      <c r="H7015" s="47"/>
      <c r="I7015" s="47"/>
    </row>
    <row r="7016" spans="1:9" x14ac:dyDescent="0.25">
      <c r="A7016" s="47"/>
      <c r="B7016" s="47"/>
      <c r="C7016" s="47"/>
      <c r="D7016" s="47"/>
      <c r="E7016" s="47"/>
      <c r="F7016" s="47"/>
      <c r="G7016" s="47"/>
      <c r="H7016" s="47"/>
      <c r="I7016" s="47"/>
    </row>
    <row r="7017" spans="1:9" x14ac:dyDescent="0.25">
      <c r="A7017" s="47"/>
      <c r="B7017" s="47"/>
      <c r="C7017" s="47"/>
      <c r="D7017" s="47"/>
      <c r="E7017" s="47"/>
      <c r="F7017" s="47"/>
      <c r="G7017" s="47"/>
      <c r="H7017" s="47"/>
      <c r="I7017" s="47"/>
    </row>
    <row r="7018" spans="1:9" x14ac:dyDescent="0.25">
      <c r="A7018" s="47"/>
      <c r="B7018" s="47"/>
      <c r="C7018" s="47"/>
      <c r="D7018" s="47"/>
      <c r="E7018" s="47"/>
      <c r="F7018" s="47"/>
      <c r="G7018" s="47"/>
      <c r="H7018" s="47"/>
      <c r="I7018" s="47"/>
    </row>
    <row r="7019" spans="1:9" x14ac:dyDescent="0.25">
      <c r="A7019" s="47"/>
      <c r="B7019" s="47"/>
      <c r="C7019" s="47"/>
      <c r="D7019" s="47"/>
      <c r="E7019" s="47"/>
      <c r="F7019" s="47"/>
      <c r="G7019" s="47"/>
      <c r="H7019" s="47"/>
      <c r="I7019" s="47"/>
    </row>
    <row r="7020" spans="1:9" x14ac:dyDescent="0.25">
      <c r="A7020" s="47"/>
      <c r="B7020" s="47"/>
      <c r="C7020" s="47"/>
      <c r="D7020" s="47"/>
      <c r="E7020" s="47"/>
      <c r="F7020" s="47"/>
      <c r="G7020" s="47"/>
      <c r="H7020" s="47"/>
      <c r="I7020" s="47"/>
    </row>
    <row r="7021" spans="1:9" x14ac:dyDescent="0.25">
      <c r="A7021" s="47"/>
      <c r="B7021" s="47"/>
      <c r="C7021" s="47"/>
      <c r="D7021" s="47"/>
      <c r="E7021" s="47"/>
      <c r="F7021" s="47"/>
      <c r="G7021" s="47"/>
      <c r="H7021" s="47"/>
      <c r="I7021" s="47"/>
    </row>
    <row r="7022" spans="1:9" x14ac:dyDescent="0.25">
      <c r="A7022" s="47"/>
      <c r="B7022" s="47"/>
      <c r="C7022" s="47"/>
      <c r="D7022" s="47"/>
      <c r="E7022" s="47"/>
      <c r="F7022" s="47"/>
      <c r="G7022" s="47"/>
      <c r="H7022" s="47"/>
      <c r="I7022" s="47"/>
    </row>
    <row r="7023" spans="1:9" x14ac:dyDescent="0.25">
      <c r="A7023" s="47"/>
      <c r="B7023" s="47"/>
      <c r="C7023" s="47"/>
      <c r="D7023" s="47"/>
      <c r="E7023" s="47"/>
      <c r="F7023" s="47"/>
      <c r="G7023" s="47"/>
      <c r="H7023" s="47"/>
      <c r="I7023" s="47"/>
    </row>
    <row r="7024" spans="1:9" x14ac:dyDescent="0.25">
      <c r="A7024" s="47"/>
      <c r="B7024" s="47"/>
      <c r="C7024" s="47"/>
      <c r="D7024" s="47"/>
      <c r="E7024" s="47"/>
      <c r="F7024" s="47"/>
      <c r="G7024" s="47"/>
      <c r="H7024" s="47"/>
      <c r="I7024" s="47"/>
    </row>
    <row r="7025" spans="1:9" x14ac:dyDescent="0.25">
      <c r="A7025" s="47"/>
      <c r="B7025" s="47"/>
      <c r="C7025" s="47"/>
      <c r="D7025" s="47"/>
      <c r="E7025" s="47"/>
      <c r="F7025" s="47"/>
      <c r="G7025" s="47"/>
      <c r="H7025" s="47"/>
      <c r="I7025" s="47"/>
    </row>
    <row r="7026" spans="1:9" x14ac:dyDescent="0.25">
      <c r="A7026" s="47"/>
      <c r="B7026" s="47"/>
      <c r="C7026" s="47"/>
      <c r="D7026" s="47"/>
      <c r="E7026" s="47"/>
      <c r="F7026" s="47"/>
      <c r="G7026" s="47"/>
      <c r="H7026" s="47"/>
      <c r="I7026" s="47"/>
    </row>
    <row r="7027" spans="1:9" x14ac:dyDescent="0.25">
      <c r="A7027" s="47"/>
      <c r="B7027" s="47"/>
      <c r="C7027" s="47"/>
      <c r="D7027" s="47"/>
      <c r="E7027" s="47"/>
      <c r="F7027" s="47"/>
      <c r="G7027" s="47"/>
      <c r="H7027" s="47"/>
      <c r="I7027" s="47"/>
    </row>
    <row r="7028" spans="1:9" x14ac:dyDescent="0.25">
      <c r="A7028" s="47"/>
      <c r="B7028" s="47"/>
      <c r="C7028" s="47"/>
      <c r="D7028" s="47"/>
      <c r="E7028" s="47"/>
      <c r="F7028" s="47"/>
      <c r="G7028" s="47"/>
      <c r="H7028" s="47"/>
      <c r="I7028" s="47"/>
    </row>
    <row r="7029" spans="1:9" x14ac:dyDescent="0.25">
      <c r="A7029" s="47"/>
      <c r="B7029" s="47"/>
      <c r="C7029" s="47"/>
      <c r="D7029" s="47"/>
      <c r="E7029" s="47"/>
      <c r="F7029" s="47"/>
      <c r="G7029" s="47"/>
      <c r="H7029" s="47"/>
      <c r="I7029" s="47"/>
    </row>
    <row r="7030" spans="1:9" x14ac:dyDescent="0.25">
      <c r="A7030" s="47"/>
      <c r="B7030" s="47"/>
      <c r="C7030" s="47"/>
      <c r="D7030" s="47"/>
      <c r="E7030" s="47"/>
      <c r="F7030" s="47"/>
      <c r="G7030" s="47"/>
      <c r="H7030" s="47"/>
      <c r="I7030" s="47"/>
    </row>
    <row r="7031" spans="1:9" x14ac:dyDescent="0.25">
      <c r="A7031" s="47"/>
      <c r="B7031" s="47"/>
      <c r="C7031" s="47"/>
      <c r="D7031" s="47"/>
      <c r="E7031" s="47"/>
      <c r="F7031" s="47"/>
      <c r="G7031" s="47"/>
      <c r="H7031" s="47"/>
      <c r="I7031" s="47"/>
    </row>
    <row r="7032" spans="1:9" x14ac:dyDescent="0.25">
      <c r="A7032" s="47"/>
      <c r="B7032" s="47"/>
      <c r="C7032" s="47"/>
      <c r="D7032" s="47"/>
      <c r="E7032" s="47"/>
      <c r="F7032" s="47"/>
      <c r="G7032" s="47"/>
      <c r="H7032" s="47"/>
      <c r="I7032" s="47"/>
    </row>
    <row r="7033" spans="1:9" x14ac:dyDescent="0.25">
      <c r="A7033" s="47"/>
      <c r="B7033" s="47"/>
      <c r="C7033" s="47"/>
      <c r="D7033" s="47"/>
      <c r="E7033" s="47"/>
      <c r="F7033" s="47"/>
      <c r="G7033" s="47"/>
      <c r="H7033" s="47"/>
      <c r="I7033" s="47"/>
    </row>
    <row r="7034" spans="1:9" x14ac:dyDescent="0.25">
      <c r="A7034" s="47"/>
      <c r="B7034" s="47"/>
      <c r="C7034" s="47"/>
      <c r="D7034" s="47"/>
      <c r="E7034" s="47"/>
      <c r="F7034" s="47"/>
      <c r="G7034" s="47"/>
      <c r="H7034" s="47"/>
      <c r="I7034" s="47"/>
    </row>
    <row r="7035" spans="1:9" x14ac:dyDescent="0.25">
      <c r="A7035" s="47"/>
      <c r="B7035" s="47"/>
      <c r="C7035" s="47"/>
      <c r="D7035" s="47"/>
      <c r="E7035" s="47"/>
      <c r="F7035" s="47"/>
      <c r="G7035" s="47"/>
      <c r="H7035" s="47"/>
      <c r="I7035" s="47"/>
    </row>
    <row r="7036" spans="1:9" x14ac:dyDescent="0.25">
      <c r="A7036" s="47"/>
      <c r="B7036" s="47"/>
      <c r="C7036" s="47"/>
      <c r="D7036" s="47"/>
      <c r="E7036" s="47"/>
      <c r="F7036" s="47"/>
      <c r="G7036" s="47"/>
      <c r="H7036" s="47"/>
      <c r="I7036" s="47"/>
    </row>
    <row r="7037" spans="1:9" x14ac:dyDescent="0.25">
      <c r="A7037" s="47"/>
      <c r="B7037" s="47"/>
      <c r="C7037" s="47"/>
      <c r="D7037" s="47"/>
      <c r="E7037" s="47"/>
      <c r="F7037" s="47"/>
      <c r="G7037" s="47"/>
      <c r="H7037" s="47"/>
      <c r="I7037" s="47"/>
    </row>
    <row r="7038" spans="1:9" x14ac:dyDescent="0.25">
      <c r="A7038" s="47"/>
      <c r="B7038" s="47"/>
      <c r="C7038" s="47"/>
      <c r="D7038" s="47"/>
      <c r="E7038" s="47"/>
      <c r="F7038" s="47"/>
      <c r="G7038" s="47"/>
      <c r="H7038" s="47"/>
      <c r="I7038" s="47"/>
    </row>
    <row r="7039" spans="1:9" x14ac:dyDescent="0.25">
      <c r="A7039" s="47"/>
      <c r="B7039" s="47"/>
      <c r="C7039" s="47"/>
      <c r="D7039" s="47"/>
      <c r="E7039" s="47"/>
      <c r="F7039" s="47"/>
      <c r="G7039" s="47"/>
      <c r="H7039" s="47"/>
      <c r="I7039" s="47"/>
    </row>
    <row r="7040" spans="1:9" x14ac:dyDescent="0.25">
      <c r="A7040" s="47"/>
      <c r="B7040" s="47"/>
      <c r="C7040" s="47"/>
      <c r="D7040" s="47"/>
      <c r="E7040" s="47"/>
      <c r="F7040" s="47"/>
      <c r="G7040" s="47"/>
      <c r="H7040" s="47"/>
      <c r="I7040" s="47"/>
    </row>
    <row r="7041" spans="1:9" x14ac:dyDescent="0.25">
      <c r="A7041" s="47"/>
      <c r="B7041" s="47"/>
      <c r="C7041" s="47"/>
      <c r="D7041" s="47"/>
      <c r="E7041" s="47"/>
      <c r="F7041" s="47"/>
      <c r="G7041" s="47"/>
      <c r="H7041" s="47"/>
      <c r="I7041" s="47"/>
    </row>
    <row r="7042" spans="1:9" x14ac:dyDescent="0.25">
      <c r="A7042" s="47"/>
      <c r="B7042" s="47"/>
      <c r="C7042" s="47"/>
      <c r="D7042" s="47"/>
      <c r="E7042" s="47"/>
      <c r="F7042" s="47"/>
      <c r="G7042" s="47"/>
      <c r="H7042" s="47"/>
      <c r="I7042" s="47"/>
    </row>
    <row r="7043" spans="1:9" x14ac:dyDescent="0.25">
      <c r="A7043" s="47"/>
      <c r="B7043" s="47"/>
      <c r="C7043" s="47"/>
      <c r="D7043" s="47"/>
      <c r="E7043" s="47"/>
      <c r="F7043" s="47"/>
      <c r="G7043" s="47"/>
      <c r="H7043" s="47"/>
      <c r="I7043" s="47"/>
    </row>
    <row r="7044" spans="1:9" x14ac:dyDescent="0.25">
      <c r="A7044" s="47"/>
      <c r="B7044" s="47"/>
      <c r="C7044" s="47"/>
      <c r="D7044" s="47"/>
      <c r="E7044" s="47"/>
      <c r="F7044" s="47"/>
      <c r="G7044" s="47"/>
      <c r="H7044" s="47"/>
      <c r="I7044" s="47"/>
    </row>
    <row r="7045" spans="1:9" x14ac:dyDescent="0.25">
      <c r="A7045" s="47"/>
      <c r="B7045" s="47"/>
      <c r="C7045" s="47"/>
      <c r="D7045" s="47"/>
      <c r="E7045" s="47"/>
      <c r="F7045" s="47"/>
      <c r="G7045" s="47"/>
      <c r="H7045" s="47"/>
      <c r="I7045" s="47"/>
    </row>
    <row r="7046" spans="1:9" x14ac:dyDescent="0.25">
      <c r="A7046" s="47"/>
      <c r="B7046" s="47"/>
      <c r="C7046" s="47"/>
      <c r="D7046" s="47"/>
      <c r="E7046" s="47"/>
      <c r="F7046" s="47"/>
      <c r="G7046" s="47"/>
      <c r="H7046" s="47"/>
      <c r="I7046" s="47"/>
    </row>
    <row r="7047" spans="1:9" x14ac:dyDescent="0.25">
      <c r="A7047" s="47"/>
      <c r="B7047" s="47"/>
      <c r="C7047" s="47"/>
      <c r="D7047" s="47"/>
      <c r="E7047" s="47"/>
      <c r="F7047" s="47"/>
      <c r="G7047" s="47"/>
      <c r="H7047" s="47"/>
      <c r="I7047" s="47"/>
    </row>
    <row r="7048" spans="1:9" x14ac:dyDescent="0.25">
      <c r="A7048" s="47"/>
      <c r="B7048" s="47"/>
      <c r="C7048" s="47"/>
      <c r="D7048" s="47"/>
      <c r="E7048" s="47"/>
      <c r="F7048" s="47"/>
      <c r="G7048" s="47"/>
      <c r="H7048" s="47"/>
      <c r="I7048" s="47"/>
    </row>
    <row r="7049" spans="1:9" x14ac:dyDescent="0.25">
      <c r="A7049" s="47"/>
      <c r="B7049" s="47"/>
      <c r="C7049" s="47"/>
      <c r="D7049" s="47"/>
      <c r="E7049" s="47"/>
      <c r="F7049" s="47"/>
      <c r="G7049" s="47"/>
      <c r="H7049" s="47"/>
      <c r="I7049" s="47"/>
    </row>
    <row r="7050" spans="1:9" x14ac:dyDescent="0.25">
      <c r="A7050" s="47"/>
      <c r="B7050" s="47"/>
      <c r="C7050" s="47"/>
      <c r="D7050" s="47"/>
      <c r="E7050" s="47"/>
      <c r="F7050" s="47"/>
      <c r="G7050" s="47"/>
      <c r="H7050" s="47"/>
      <c r="I7050" s="47"/>
    </row>
    <row r="7051" spans="1:9" x14ac:dyDescent="0.25">
      <c r="A7051" s="47"/>
      <c r="B7051" s="47"/>
      <c r="C7051" s="47"/>
      <c r="D7051" s="47"/>
      <c r="E7051" s="47"/>
      <c r="F7051" s="47"/>
      <c r="G7051" s="47"/>
      <c r="H7051" s="47"/>
      <c r="I7051" s="47"/>
    </row>
    <row r="7052" spans="1:9" x14ac:dyDescent="0.25">
      <c r="A7052" s="47"/>
      <c r="B7052" s="47"/>
      <c r="C7052" s="47"/>
      <c r="D7052" s="47"/>
      <c r="E7052" s="47"/>
      <c r="F7052" s="47"/>
      <c r="G7052" s="47"/>
      <c r="H7052" s="47"/>
      <c r="I7052" s="47"/>
    </row>
    <row r="7053" spans="1:9" x14ac:dyDescent="0.25">
      <c r="A7053" s="47"/>
      <c r="B7053" s="47"/>
      <c r="C7053" s="47"/>
      <c r="D7053" s="47"/>
      <c r="E7053" s="47"/>
      <c r="F7053" s="47"/>
      <c r="G7053" s="47"/>
      <c r="H7053" s="47"/>
      <c r="I7053" s="47"/>
    </row>
    <row r="7054" spans="1:9" x14ac:dyDescent="0.25">
      <c r="A7054" s="47"/>
      <c r="B7054" s="47"/>
      <c r="C7054" s="47"/>
      <c r="D7054" s="47"/>
      <c r="E7054" s="47"/>
      <c r="F7054" s="47"/>
      <c r="G7054" s="47"/>
      <c r="H7054" s="47"/>
      <c r="I7054" s="47"/>
    </row>
    <row r="7055" spans="1:9" x14ac:dyDescent="0.25">
      <c r="A7055" s="47"/>
      <c r="B7055" s="47"/>
      <c r="C7055" s="47"/>
      <c r="D7055" s="47"/>
      <c r="E7055" s="47"/>
      <c r="F7055" s="47"/>
      <c r="G7055" s="47"/>
      <c r="H7055" s="47"/>
      <c r="I7055" s="47"/>
    </row>
    <row r="7056" spans="1:9" x14ac:dyDescent="0.25">
      <c r="A7056" s="47"/>
      <c r="B7056" s="47"/>
      <c r="C7056" s="47"/>
      <c r="D7056" s="47"/>
      <c r="E7056" s="47"/>
      <c r="F7056" s="47"/>
      <c r="G7056" s="47"/>
      <c r="H7056" s="47"/>
      <c r="I7056" s="47"/>
    </row>
    <row r="7057" spans="1:9" x14ac:dyDescent="0.25">
      <c r="A7057" s="47"/>
      <c r="B7057" s="47"/>
      <c r="C7057" s="47"/>
      <c r="D7057" s="47"/>
      <c r="E7057" s="47"/>
      <c r="F7057" s="47"/>
      <c r="G7057" s="47"/>
      <c r="H7057" s="47"/>
      <c r="I7057" s="47"/>
    </row>
    <row r="7058" spans="1:9" x14ac:dyDescent="0.25">
      <c r="A7058" s="47"/>
      <c r="B7058" s="47"/>
      <c r="C7058" s="47"/>
      <c r="D7058" s="47"/>
      <c r="E7058" s="47"/>
      <c r="F7058" s="47"/>
      <c r="G7058" s="47"/>
      <c r="H7058" s="47"/>
      <c r="I7058" s="47"/>
    </row>
    <row r="7059" spans="1:9" x14ac:dyDescent="0.25">
      <c r="A7059" s="47"/>
      <c r="B7059" s="47"/>
      <c r="C7059" s="47"/>
      <c r="D7059" s="47"/>
      <c r="E7059" s="47"/>
      <c r="F7059" s="47"/>
      <c r="G7059" s="47"/>
      <c r="H7059" s="47"/>
      <c r="I7059" s="47"/>
    </row>
    <row r="7060" spans="1:9" x14ac:dyDescent="0.25">
      <c r="A7060" s="47"/>
      <c r="B7060" s="47"/>
      <c r="C7060" s="47"/>
      <c r="D7060" s="47"/>
      <c r="E7060" s="47"/>
      <c r="F7060" s="47"/>
      <c r="G7060" s="47"/>
      <c r="H7060" s="47"/>
      <c r="I7060" s="47"/>
    </row>
    <row r="7061" spans="1:9" x14ac:dyDescent="0.25">
      <c r="A7061" s="47"/>
      <c r="B7061" s="47"/>
      <c r="C7061" s="47"/>
      <c r="D7061" s="47"/>
      <c r="E7061" s="47"/>
      <c r="F7061" s="47"/>
      <c r="G7061" s="47"/>
      <c r="H7061" s="47"/>
      <c r="I7061" s="47"/>
    </row>
    <row r="7062" spans="1:9" x14ac:dyDescent="0.25">
      <c r="A7062" s="47"/>
      <c r="B7062" s="47"/>
      <c r="C7062" s="47"/>
      <c r="D7062" s="47"/>
      <c r="E7062" s="47"/>
      <c r="F7062" s="47"/>
      <c r="G7062" s="47"/>
      <c r="H7062" s="47"/>
      <c r="I7062" s="47"/>
    </row>
    <row r="7063" spans="1:9" x14ac:dyDescent="0.25">
      <c r="A7063" s="47"/>
      <c r="B7063" s="47"/>
      <c r="C7063" s="47"/>
      <c r="D7063" s="47"/>
      <c r="E7063" s="47"/>
      <c r="F7063" s="47"/>
      <c r="G7063" s="47"/>
      <c r="H7063" s="47"/>
      <c r="I7063" s="47"/>
    </row>
    <row r="7064" spans="1:9" x14ac:dyDescent="0.25">
      <c r="A7064" s="47"/>
      <c r="B7064" s="47"/>
      <c r="C7064" s="47"/>
      <c r="D7064" s="47"/>
      <c r="E7064" s="47"/>
      <c r="F7064" s="47"/>
      <c r="G7064" s="47"/>
      <c r="H7064" s="47"/>
      <c r="I7064" s="47"/>
    </row>
    <row r="7065" spans="1:9" x14ac:dyDescent="0.25">
      <c r="A7065" s="47"/>
      <c r="B7065" s="47"/>
      <c r="C7065" s="47"/>
      <c r="D7065" s="47"/>
      <c r="E7065" s="47"/>
      <c r="F7065" s="47"/>
      <c r="G7065" s="47"/>
      <c r="H7065" s="47"/>
      <c r="I7065" s="47"/>
    </row>
    <row r="7066" spans="1:9" x14ac:dyDescent="0.25">
      <c r="A7066" s="47"/>
      <c r="B7066" s="47"/>
      <c r="C7066" s="47"/>
      <c r="D7066" s="47"/>
      <c r="E7066" s="47"/>
      <c r="F7066" s="47"/>
      <c r="G7066" s="47"/>
      <c r="H7066" s="47"/>
      <c r="I7066" s="47"/>
    </row>
    <row r="7067" spans="1:9" x14ac:dyDescent="0.25">
      <c r="A7067" s="47"/>
      <c r="B7067" s="47"/>
      <c r="C7067" s="47"/>
      <c r="D7067" s="47"/>
      <c r="E7067" s="47"/>
      <c r="F7067" s="47"/>
      <c r="G7067" s="47"/>
      <c r="H7067" s="47"/>
      <c r="I7067" s="47"/>
    </row>
    <row r="7068" spans="1:9" x14ac:dyDescent="0.25">
      <c r="A7068" s="47"/>
      <c r="B7068" s="47"/>
      <c r="C7068" s="47"/>
      <c r="D7068" s="47"/>
      <c r="E7068" s="47"/>
      <c r="F7068" s="47"/>
      <c r="G7068" s="47"/>
      <c r="H7068" s="47"/>
      <c r="I7068" s="47"/>
    </row>
    <row r="7069" spans="1:9" x14ac:dyDescent="0.25">
      <c r="A7069" s="47"/>
      <c r="B7069" s="47"/>
      <c r="C7069" s="47"/>
      <c r="D7069" s="47"/>
      <c r="E7069" s="47"/>
      <c r="F7069" s="47"/>
      <c r="G7069" s="47"/>
      <c r="H7069" s="47"/>
      <c r="I7069" s="47"/>
    </row>
    <row r="7070" spans="1:9" x14ac:dyDescent="0.25">
      <c r="A7070" s="47"/>
      <c r="B7070" s="47"/>
      <c r="C7070" s="47"/>
      <c r="D7070" s="47"/>
      <c r="E7070" s="47"/>
      <c r="F7070" s="47"/>
      <c r="G7070" s="47"/>
      <c r="H7070" s="47"/>
      <c r="I7070" s="47"/>
    </row>
    <row r="7071" spans="1:9" x14ac:dyDescent="0.25">
      <c r="A7071" s="47"/>
      <c r="B7071" s="47"/>
      <c r="C7071" s="47"/>
      <c r="D7071" s="47"/>
      <c r="E7071" s="47"/>
      <c r="F7071" s="47"/>
      <c r="G7071" s="47"/>
      <c r="H7071" s="47"/>
      <c r="I7071" s="47"/>
    </row>
    <row r="7072" spans="1:9" x14ac:dyDescent="0.25">
      <c r="A7072" s="47"/>
      <c r="B7072" s="47"/>
      <c r="C7072" s="47"/>
      <c r="D7072" s="47"/>
      <c r="E7072" s="47"/>
      <c r="F7072" s="47"/>
      <c r="G7072" s="47"/>
      <c r="H7072" s="47"/>
      <c r="I7072" s="47"/>
    </row>
    <row r="7073" spans="1:9" x14ac:dyDescent="0.25">
      <c r="A7073" s="47"/>
      <c r="B7073" s="47"/>
      <c r="C7073" s="47"/>
      <c r="D7073" s="47"/>
      <c r="E7073" s="47"/>
      <c r="F7073" s="47"/>
      <c r="G7073" s="47"/>
      <c r="H7073" s="47"/>
      <c r="I7073" s="47"/>
    </row>
    <row r="7074" spans="1:9" x14ac:dyDescent="0.25">
      <c r="A7074" s="47"/>
      <c r="B7074" s="47"/>
      <c r="C7074" s="47"/>
      <c r="D7074" s="47"/>
      <c r="E7074" s="47"/>
      <c r="F7074" s="47"/>
      <c r="G7074" s="47"/>
      <c r="H7074" s="47"/>
      <c r="I7074" s="47"/>
    </row>
    <row r="7075" spans="1:9" x14ac:dyDescent="0.25">
      <c r="A7075" s="47"/>
      <c r="B7075" s="47"/>
      <c r="C7075" s="47"/>
      <c r="D7075" s="47"/>
      <c r="E7075" s="47"/>
      <c r="F7075" s="47"/>
      <c r="G7075" s="47"/>
      <c r="H7075" s="47"/>
      <c r="I7075" s="47"/>
    </row>
    <row r="7076" spans="1:9" x14ac:dyDescent="0.25">
      <c r="A7076" s="47"/>
      <c r="B7076" s="47"/>
      <c r="C7076" s="47"/>
      <c r="D7076" s="47"/>
      <c r="E7076" s="47"/>
      <c r="F7076" s="47"/>
      <c r="G7076" s="47"/>
      <c r="H7076" s="47"/>
      <c r="I7076" s="47"/>
    </row>
    <row r="7077" spans="1:9" x14ac:dyDescent="0.25">
      <c r="A7077" s="47"/>
      <c r="B7077" s="47"/>
      <c r="C7077" s="47"/>
      <c r="D7077" s="47"/>
      <c r="E7077" s="47"/>
      <c r="F7077" s="47"/>
      <c r="G7077" s="47"/>
      <c r="H7077" s="47"/>
      <c r="I7077" s="47"/>
    </row>
    <row r="7078" spans="1:9" x14ac:dyDescent="0.25">
      <c r="A7078" s="47"/>
      <c r="B7078" s="47"/>
      <c r="C7078" s="47"/>
      <c r="D7078" s="47"/>
      <c r="E7078" s="47"/>
      <c r="F7078" s="47"/>
      <c r="G7078" s="47"/>
      <c r="H7078" s="47"/>
      <c r="I7078" s="47"/>
    </row>
    <row r="7079" spans="1:9" x14ac:dyDescent="0.25">
      <c r="A7079" s="47"/>
      <c r="B7079" s="47"/>
      <c r="C7079" s="47"/>
      <c r="D7079" s="47"/>
      <c r="E7079" s="47"/>
      <c r="F7079" s="47"/>
      <c r="G7079" s="47"/>
      <c r="H7079" s="47"/>
      <c r="I7079" s="47"/>
    </row>
    <row r="7080" spans="1:9" x14ac:dyDescent="0.25">
      <c r="A7080" s="47"/>
      <c r="B7080" s="47"/>
      <c r="C7080" s="47"/>
      <c r="D7080" s="47"/>
      <c r="E7080" s="47"/>
      <c r="F7080" s="47"/>
      <c r="G7080" s="47"/>
      <c r="H7080" s="47"/>
      <c r="I7080" s="47"/>
    </row>
    <row r="7081" spans="1:9" x14ac:dyDescent="0.25">
      <c r="A7081" s="47"/>
      <c r="B7081" s="47"/>
      <c r="C7081" s="47"/>
      <c r="D7081" s="47"/>
      <c r="E7081" s="47"/>
      <c r="F7081" s="47"/>
      <c r="G7081" s="47"/>
      <c r="H7081" s="47"/>
      <c r="I7081" s="47"/>
    </row>
    <row r="7082" spans="1:9" x14ac:dyDescent="0.25">
      <c r="A7082" s="47"/>
      <c r="B7082" s="47"/>
      <c r="C7082" s="47"/>
      <c r="D7082" s="47"/>
      <c r="E7082" s="47"/>
      <c r="F7082" s="47"/>
      <c r="G7082" s="47"/>
      <c r="H7082" s="47"/>
      <c r="I7082" s="47"/>
    </row>
    <row r="7083" spans="1:9" x14ac:dyDescent="0.25">
      <c r="A7083" s="47"/>
      <c r="B7083" s="47"/>
      <c r="C7083" s="47"/>
      <c r="D7083" s="47"/>
      <c r="E7083" s="47"/>
      <c r="F7083" s="47"/>
      <c r="G7083" s="47"/>
      <c r="H7083" s="47"/>
      <c r="I7083" s="47"/>
    </row>
    <row r="7084" spans="1:9" x14ac:dyDescent="0.25">
      <c r="A7084" s="47"/>
      <c r="B7084" s="47"/>
      <c r="C7084" s="47"/>
      <c r="D7084" s="47"/>
      <c r="E7084" s="47"/>
      <c r="F7084" s="47"/>
      <c r="G7084" s="47"/>
      <c r="H7084" s="47"/>
      <c r="I7084" s="47"/>
    </row>
    <row r="7085" spans="1:9" x14ac:dyDescent="0.25">
      <c r="A7085" s="47"/>
      <c r="B7085" s="47"/>
      <c r="C7085" s="47"/>
      <c r="D7085" s="47"/>
      <c r="E7085" s="47"/>
      <c r="F7085" s="47"/>
      <c r="G7085" s="47"/>
      <c r="H7085" s="47"/>
      <c r="I7085" s="47"/>
    </row>
    <row r="7086" spans="1:9" x14ac:dyDescent="0.25">
      <c r="A7086" s="47"/>
      <c r="B7086" s="47"/>
      <c r="C7086" s="47"/>
      <c r="D7086" s="47"/>
      <c r="E7086" s="47"/>
      <c r="F7086" s="47"/>
      <c r="G7086" s="47"/>
      <c r="H7086" s="47"/>
      <c r="I7086" s="47"/>
    </row>
    <row r="7087" spans="1:9" x14ac:dyDescent="0.25">
      <c r="A7087" s="47"/>
      <c r="B7087" s="47"/>
      <c r="C7087" s="47"/>
      <c r="D7087" s="47"/>
      <c r="E7087" s="47"/>
      <c r="F7087" s="47"/>
      <c r="G7087" s="47"/>
      <c r="H7087" s="47"/>
      <c r="I7087" s="47"/>
    </row>
    <row r="7088" spans="1:9" x14ac:dyDescent="0.25">
      <c r="A7088" s="47"/>
      <c r="B7088" s="47"/>
      <c r="C7088" s="47"/>
      <c r="D7088" s="47"/>
      <c r="E7088" s="47"/>
      <c r="F7088" s="47"/>
      <c r="G7088" s="47"/>
      <c r="H7088" s="47"/>
      <c r="I7088" s="47"/>
    </row>
    <row r="7089" spans="1:9" x14ac:dyDescent="0.25">
      <c r="A7089" s="47"/>
      <c r="B7089" s="47"/>
      <c r="C7089" s="47"/>
      <c r="D7089" s="47"/>
      <c r="E7089" s="47"/>
      <c r="F7089" s="47"/>
      <c r="G7089" s="47"/>
      <c r="H7089" s="47"/>
      <c r="I7089" s="47"/>
    </row>
    <row r="7090" spans="1:9" x14ac:dyDescent="0.25">
      <c r="A7090" s="47"/>
      <c r="B7090" s="47"/>
      <c r="C7090" s="47"/>
      <c r="D7090" s="47"/>
      <c r="E7090" s="47"/>
      <c r="F7090" s="47"/>
      <c r="G7090" s="47"/>
      <c r="H7090" s="47"/>
      <c r="I7090" s="47"/>
    </row>
    <row r="7091" spans="1:9" x14ac:dyDescent="0.25">
      <c r="A7091" s="47"/>
      <c r="B7091" s="47"/>
      <c r="C7091" s="47"/>
      <c r="D7091" s="47"/>
      <c r="E7091" s="47"/>
      <c r="F7091" s="47"/>
      <c r="G7091" s="47"/>
      <c r="H7091" s="47"/>
      <c r="I7091" s="47"/>
    </row>
    <row r="7092" spans="1:9" x14ac:dyDescent="0.25">
      <c r="A7092" s="47"/>
      <c r="B7092" s="47"/>
      <c r="C7092" s="47"/>
      <c r="D7092" s="47"/>
      <c r="E7092" s="47"/>
      <c r="F7092" s="47"/>
      <c r="G7092" s="47"/>
      <c r="H7092" s="47"/>
      <c r="I7092" s="47"/>
    </row>
    <row r="7093" spans="1:9" x14ac:dyDescent="0.25">
      <c r="A7093" s="47"/>
      <c r="B7093" s="47"/>
      <c r="C7093" s="47"/>
      <c r="D7093" s="47"/>
      <c r="E7093" s="47"/>
      <c r="F7093" s="47"/>
      <c r="G7093" s="47"/>
      <c r="H7093" s="47"/>
      <c r="I7093" s="47"/>
    </row>
    <row r="7094" spans="1:9" x14ac:dyDescent="0.25">
      <c r="A7094" s="47"/>
      <c r="B7094" s="47"/>
      <c r="C7094" s="47"/>
      <c r="D7094" s="47"/>
      <c r="E7094" s="47"/>
      <c r="F7094" s="47"/>
      <c r="G7094" s="47"/>
      <c r="H7094" s="47"/>
      <c r="I7094" s="47"/>
    </row>
    <row r="7095" spans="1:9" x14ac:dyDescent="0.25">
      <c r="A7095" s="47"/>
      <c r="B7095" s="47"/>
      <c r="C7095" s="47"/>
      <c r="D7095" s="47"/>
      <c r="E7095" s="47"/>
      <c r="F7095" s="47"/>
      <c r="G7095" s="47"/>
      <c r="H7095" s="47"/>
      <c r="I7095" s="47"/>
    </row>
    <row r="7096" spans="1:9" x14ac:dyDescent="0.25">
      <c r="A7096" s="47"/>
      <c r="B7096" s="47"/>
      <c r="C7096" s="47"/>
      <c r="D7096" s="47"/>
      <c r="E7096" s="47"/>
      <c r="F7096" s="47"/>
      <c r="G7096" s="47"/>
      <c r="H7096" s="47"/>
      <c r="I7096" s="47"/>
    </row>
    <row r="7097" spans="1:9" x14ac:dyDescent="0.25">
      <c r="A7097" s="47"/>
      <c r="B7097" s="47"/>
      <c r="C7097" s="47"/>
      <c r="D7097" s="47"/>
      <c r="E7097" s="47"/>
      <c r="F7097" s="47"/>
      <c r="G7097" s="47"/>
      <c r="H7097" s="47"/>
      <c r="I7097" s="47"/>
    </row>
    <row r="7098" spans="1:9" x14ac:dyDescent="0.25">
      <c r="A7098" s="47"/>
      <c r="B7098" s="47"/>
      <c r="C7098" s="47"/>
      <c r="D7098" s="47"/>
      <c r="E7098" s="47"/>
      <c r="F7098" s="47"/>
      <c r="G7098" s="47"/>
      <c r="H7098" s="47"/>
      <c r="I7098" s="47"/>
    </row>
    <row r="7099" spans="1:9" x14ac:dyDescent="0.25">
      <c r="A7099" s="47"/>
      <c r="B7099" s="47"/>
      <c r="C7099" s="47"/>
      <c r="D7099" s="47"/>
      <c r="E7099" s="47"/>
      <c r="F7099" s="47"/>
      <c r="G7099" s="47"/>
      <c r="H7099" s="47"/>
      <c r="I7099" s="47"/>
    </row>
    <row r="7100" spans="1:9" x14ac:dyDescent="0.25">
      <c r="A7100" s="47"/>
      <c r="B7100" s="47"/>
      <c r="C7100" s="47"/>
      <c r="D7100" s="47"/>
      <c r="E7100" s="47"/>
      <c r="F7100" s="47"/>
      <c r="G7100" s="47"/>
      <c r="H7100" s="47"/>
      <c r="I7100" s="47"/>
    </row>
    <row r="7101" spans="1:9" x14ac:dyDescent="0.25">
      <c r="A7101" s="47"/>
      <c r="B7101" s="47"/>
      <c r="C7101" s="47"/>
      <c r="D7101" s="47"/>
      <c r="E7101" s="47"/>
      <c r="F7101" s="47"/>
      <c r="G7101" s="47"/>
      <c r="H7101" s="47"/>
      <c r="I7101" s="47"/>
    </row>
    <row r="7102" spans="1:9" x14ac:dyDescent="0.25">
      <c r="A7102" s="47"/>
      <c r="B7102" s="47"/>
      <c r="C7102" s="47"/>
      <c r="D7102" s="47"/>
      <c r="E7102" s="47"/>
      <c r="F7102" s="47"/>
      <c r="G7102" s="47"/>
      <c r="H7102" s="47"/>
      <c r="I7102" s="47"/>
    </row>
    <row r="7103" spans="1:9" x14ac:dyDescent="0.25">
      <c r="A7103" s="47"/>
      <c r="B7103" s="47"/>
      <c r="C7103" s="47"/>
      <c r="D7103" s="47"/>
      <c r="E7103" s="47"/>
      <c r="F7103" s="47"/>
      <c r="G7103" s="47"/>
      <c r="H7103" s="47"/>
      <c r="I7103" s="47"/>
    </row>
    <row r="7104" spans="1:9" x14ac:dyDescent="0.25">
      <c r="A7104" s="47"/>
      <c r="B7104" s="47"/>
      <c r="C7104" s="47"/>
      <c r="D7104" s="47"/>
      <c r="E7104" s="47"/>
      <c r="F7104" s="47"/>
      <c r="G7104" s="47"/>
      <c r="H7104" s="47"/>
      <c r="I7104" s="47"/>
    </row>
    <row r="7105" spans="1:9" x14ac:dyDescent="0.25">
      <c r="A7105" s="47"/>
      <c r="B7105" s="47"/>
      <c r="C7105" s="47"/>
      <c r="D7105" s="47"/>
      <c r="E7105" s="47"/>
      <c r="F7105" s="47"/>
      <c r="G7105" s="47"/>
      <c r="H7105" s="47"/>
      <c r="I7105" s="47"/>
    </row>
    <row r="7106" spans="1:9" x14ac:dyDescent="0.25">
      <c r="A7106" s="47"/>
      <c r="B7106" s="47"/>
      <c r="C7106" s="47"/>
      <c r="D7106" s="47"/>
      <c r="E7106" s="47"/>
      <c r="F7106" s="47"/>
      <c r="G7106" s="47"/>
      <c r="H7106" s="47"/>
      <c r="I7106" s="47"/>
    </row>
    <row r="7107" spans="1:9" x14ac:dyDescent="0.25">
      <c r="A7107" s="47"/>
      <c r="B7107" s="47"/>
      <c r="C7107" s="47"/>
      <c r="D7107" s="47"/>
      <c r="E7107" s="47"/>
      <c r="F7107" s="47"/>
      <c r="G7107" s="47"/>
      <c r="H7107" s="47"/>
      <c r="I7107" s="47"/>
    </row>
    <row r="7108" spans="1:9" x14ac:dyDescent="0.25">
      <c r="A7108" s="47"/>
      <c r="B7108" s="47"/>
      <c r="C7108" s="47"/>
      <c r="D7108" s="47"/>
      <c r="E7108" s="47"/>
      <c r="F7108" s="47"/>
      <c r="G7108" s="47"/>
      <c r="H7108" s="47"/>
      <c r="I7108" s="47"/>
    </row>
    <row r="7109" spans="1:9" x14ac:dyDescent="0.25">
      <c r="A7109" s="47"/>
      <c r="B7109" s="47"/>
      <c r="C7109" s="47"/>
      <c r="D7109" s="47"/>
      <c r="E7109" s="47"/>
      <c r="F7109" s="47"/>
      <c r="G7109" s="47"/>
      <c r="H7109" s="47"/>
      <c r="I7109" s="47"/>
    </row>
    <row r="7110" spans="1:9" x14ac:dyDescent="0.25">
      <c r="A7110" s="47"/>
      <c r="B7110" s="47"/>
      <c r="C7110" s="47"/>
      <c r="D7110" s="47"/>
      <c r="E7110" s="47"/>
      <c r="F7110" s="47"/>
      <c r="G7110" s="47"/>
      <c r="H7110" s="47"/>
      <c r="I7110" s="47"/>
    </row>
    <row r="7111" spans="1:9" x14ac:dyDescent="0.25">
      <c r="A7111" s="47"/>
      <c r="B7111" s="47"/>
      <c r="C7111" s="47"/>
      <c r="D7111" s="47"/>
      <c r="E7111" s="47"/>
      <c r="F7111" s="47"/>
      <c r="G7111" s="47"/>
      <c r="H7111" s="47"/>
      <c r="I7111" s="47"/>
    </row>
    <row r="7112" spans="1:9" x14ac:dyDescent="0.25">
      <c r="A7112" s="47"/>
      <c r="B7112" s="47"/>
      <c r="C7112" s="47"/>
      <c r="D7112" s="47"/>
      <c r="E7112" s="47"/>
      <c r="F7112" s="47"/>
      <c r="G7112" s="47"/>
      <c r="H7112" s="47"/>
      <c r="I7112" s="47"/>
    </row>
    <row r="7113" spans="1:9" x14ac:dyDescent="0.25">
      <c r="A7113" s="47"/>
      <c r="B7113" s="47"/>
      <c r="C7113" s="47"/>
      <c r="D7113" s="47"/>
      <c r="E7113" s="47"/>
      <c r="F7113" s="47"/>
      <c r="G7113" s="47"/>
      <c r="H7113" s="47"/>
      <c r="I7113" s="47"/>
    </row>
    <row r="7114" spans="1:9" x14ac:dyDescent="0.25">
      <c r="A7114" s="47"/>
      <c r="B7114" s="47"/>
      <c r="C7114" s="47"/>
      <c r="D7114" s="47"/>
      <c r="E7114" s="47"/>
      <c r="F7114" s="47"/>
      <c r="G7114" s="47"/>
      <c r="H7114" s="47"/>
      <c r="I7114" s="47"/>
    </row>
    <row r="7115" spans="1:9" x14ac:dyDescent="0.25">
      <c r="A7115" s="47"/>
      <c r="B7115" s="47"/>
      <c r="C7115" s="47"/>
      <c r="D7115" s="47"/>
      <c r="E7115" s="47"/>
      <c r="F7115" s="47"/>
      <c r="G7115" s="47"/>
      <c r="H7115" s="47"/>
      <c r="I7115" s="47"/>
    </row>
    <row r="7116" spans="1:9" x14ac:dyDescent="0.25">
      <c r="A7116" s="47"/>
      <c r="B7116" s="47"/>
      <c r="C7116" s="47"/>
      <c r="D7116" s="47"/>
      <c r="E7116" s="47"/>
      <c r="F7116" s="47"/>
      <c r="G7116" s="47"/>
      <c r="H7116" s="47"/>
      <c r="I7116" s="47"/>
    </row>
    <row r="7117" spans="1:9" x14ac:dyDescent="0.25">
      <c r="A7117" s="47"/>
      <c r="B7117" s="47"/>
      <c r="C7117" s="47"/>
      <c r="D7117" s="47"/>
      <c r="E7117" s="47"/>
      <c r="F7117" s="47"/>
      <c r="G7117" s="47"/>
      <c r="H7117" s="47"/>
      <c r="I7117" s="47"/>
    </row>
    <row r="7118" spans="1:9" x14ac:dyDescent="0.25">
      <c r="A7118" s="47"/>
      <c r="B7118" s="47"/>
      <c r="C7118" s="47"/>
      <c r="D7118" s="47"/>
      <c r="E7118" s="47"/>
      <c r="F7118" s="47"/>
      <c r="G7118" s="47"/>
      <c r="H7118" s="47"/>
      <c r="I7118" s="47"/>
    </row>
    <row r="7119" spans="1:9" x14ac:dyDescent="0.25">
      <c r="A7119" s="47"/>
      <c r="B7119" s="47"/>
      <c r="C7119" s="47"/>
      <c r="D7119" s="47"/>
      <c r="E7119" s="47"/>
      <c r="F7119" s="47"/>
      <c r="G7119" s="47"/>
      <c r="H7119" s="47"/>
      <c r="I7119" s="47"/>
    </row>
    <row r="7120" spans="1:9" x14ac:dyDescent="0.25">
      <c r="A7120" s="47"/>
      <c r="B7120" s="47"/>
      <c r="C7120" s="47"/>
      <c r="D7120" s="47"/>
      <c r="E7120" s="47"/>
      <c r="F7120" s="47"/>
      <c r="G7120" s="47"/>
      <c r="H7120" s="47"/>
      <c r="I7120" s="47"/>
    </row>
    <row r="7121" spans="1:9" x14ac:dyDescent="0.25">
      <c r="A7121" s="47"/>
      <c r="B7121" s="47"/>
      <c r="C7121" s="47"/>
      <c r="D7121" s="47"/>
      <c r="E7121" s="47"/>
      <c r="F7121" s="47"/>
      <c r="G7121" s="47"/>
      <c r="H7121" s="47"/>
      <c r="I7121" s="47"/>
    </row>
    <row r="7122" spans="1:9" x14ac:dyDescent="0.25">
      <c r="A7122" s="47"/>
      <c r="B7122" s="47"/>
      <c r="C7122" s="47"/>
      <c r="D7122" s="47"/>
      <c r="E7122" s="47"/>
      <c r="F7122" s="47"/>
      <c r="G7122" s="47"/>
      <c r="H7122" s="47"/>
      <c r="I7122" s="47"/>
    </row>
    <row r="7123" spans="1:9" x14ac:dyDescent="0.25">
      <c r="A7123" s="47"/>
      <c r="B7123" s="47"/>
      <c r="C7123" s="47"/>
      <c r="D7123" s="47"/>
      <c r="E7123" s="47"/>
      <c r="F7123" s="47"/>
      <c r="G7123" s="47"/>
      <c r="H7123" s="47"/>
      <c r="I7123" s="47"/>
    </row>
    <row r="7124" spans="1:9" x14ac:dyDescent="0.25">
      <c r="A7124" s="47"/>
      <c r="B7124" s="47"/>
      <c r="C7124" s="47"/>
      <c r="D7124" s="47"/>
      <c r="E7124" s="47"/>
      <c r="F7124" s="47"/>
      <c r="G7124" s="47"/>
      <c r="H7124" s="47"/>
      <c r="I7124" s="47"/>
    </row>
    <row r="7125" spans="1:9" x14ac:dyDescent="0.25">
      <c r="A7125" s="47"/>
      <c r="B7125" s="47"/>
      <c r="C7125" s="47"/>
      <c r="D7125" s="47"/>
      <c r="E7125" s="47"/>
      <c r="F7125" s="47"/>
      <c r="G7125" s="47"/>
      <c r="H7125" s="47"/>
      <c r="I7125" s="47"/>
    </row>
    <row r="7126" spans="1:9" x14ac:dyDescent="0.25">
      <c r="A7126" s="47"/>
      <c r="B7126" s="47"/>
      <c r="C7126" s="47"/>
      <c r="D7126" s="47"/>
      <c r="E7126" s="47"/>
      <c r="F7126" s="47"/>
      <c r="G7126" s="47"/>
      <c r="H7126" s="47"/>
      <c r="I7126" s="47"/>
    </row>
    <row r="7127" spans="1:9" x14ac:dyDescent="0.25">
      <c r="A7127" s="47"/>
      <c r="B7127" s="47"/>
      <c r="C7127" s="47"/>
      <c r="D7127" s="47"/>
      <c r="E7127" s="47"/>
      <c r="F7127" s="47"/>
      <c r="G7127" s="47"/>
      <c r="H7127" s="47"/>
      <c r="I7127" s="47"/>
    </row>
    <row r="7128" spans="1:9" x14ac:dyDescent="0.25">
      <c r="A7128" s="47"/>
      <c r="B7128" s="47"/>
      <c r="C7128" s="47"/>
      <c r="D7128" s="47"/>
      <c r="E7128" s="47"/>
      <c r="F7128" s="47"/>
      <c r="G7128" s="47"/>
      <c r="H7128" s="47"/>
      <c r="I7128" s="47"/>
    </row>
    <row r="7129" spans="1:9" x14ac:dyDescent="0.25">
      <c r="A7129" s="47"/>
      <c r="B7129" s="47"/>
      <c r="C7129" s="47"/>
      <c r="D7129" s="47"/>
      <c r="E7129" s="47"/>
      <c r="F7129" s="47"/>
      <c r="G7129" s="47"/>
      <c r="H7129" s="47"/>
      <c r="I7129" s="47"/>
    </row>
    <row r="7130" spans="1:9" x14ac:dyDescent="0.25">
      <c r="A7130" s="47"/>
      <c r="B7130" s="47"/>
      <c r="C7130" s="47"/>
      <c r="D7130" s="47"/>
      <c r="E7130" s="47"/>
      <c r="F7130" s="47"/>
      <c r="G7130" s="47"/>
      <c r="H7130" s="47"/>
      <c r="I7130" s="47"/>
    </row>
    <row r="7131" spans="1:9" x14ac:dyDescent="0.25">
      <c r="A7131" s="47"/>
      <c r="B7131" s="47"/>
      <c r="C7131" s="47"/>
      <c r="D7131" s="47"/>
      <c r="E7131" s="47"/>
      <c r="F7131" s="47"/>
      <c r="G7131" s="47"/>
      <c r="H7131" s="47"/>
      <c r="I7131" s="47"/>
    </row>
    <row r="7132" spans="1:9" x14ac:dyDescent="0.25">
      <c r="A7132" s="47"/>
      <c r="B7132" s="47"/>
      <c r="C7132" s="47"/>
      <c r="D7132" s="47"/>
      <c r="E7132" s="47"/>
      <c r="F7132" s="47"/>
      <c r="G7132" s="47"/>
      <c r="H7132" s="47"/>
      <c r="I7132" s="47"/>
    </row>
    <row r="7133" spans="1:9" x14ac:dyDescent="0.25">
      <c r="A7133" s="47"/>
      <c r="B7133" s="47"/>
      <c r="C7133" s="47"/>
      <c r="D7133" s="47"/>
      <c r="E7133" s="47"/>
      <c r="F7133" s="47"/>
      <c r="G7133" s="47"/>
      <c r="H7133" s="47"/>
      <c r="I7133" s="47"/>
    </row>
    <row r="7134" spans="1:9" x14ac:dyDescent="0.25">
      <c r="A7134" s="47"/>
      <c r="B7134" s="47"/>
      <c r="C7134" s="47"/>
      <c r="D7134" s="47"/>
      <c r="E7134" s="47"/>
      <c r="F7134" s="47"/>
      <c r="G7134" s="47"/>
      <c r="H7134" s="47"/>
      <c r="I7134" s="47"/>
    </row>
    <row r="7135" spans="1:9" x14ac:dyDescent="0.25">
      <c r="A7135" s="47"/>
      <c r="B7135" s="47"/>
      <c r="C7135" s="47"/>
      <c r="D7135" s="47"/>
      <c r="E7135" s="47"/>
      <c r="F7135" s="47"/>
      <c r="G7135" s="47"/>
      <c r="H7135" s="47"/>
      <c r="I7135" s="47"/>
    </row>
    <row r="7136" spans="1:9" x14ac:dyDescent="0.25">
      <c r="A7136" s="47"/>
      <c r="B7136" s="47"/>
      <c r="C7136" s="47"/>
      <c r="D7136" s="47"/>
      <c r="E7136" s="47"/>
      <c r="F7136" s="47"/>
      <c r="G7136" s="47"/>
      <c r="H7136" s="47"/>
      <c r="I7136" s="47"/>
    </row>
    <row r="7137" spans="1:9" x14ac:dyDescent="0.25">
      <c r="A7137" s="47"/>
      <c r="B7137" s="47"/>
      <c r="C7137" s="47"/>
      <c r="D7137" s="47"/>
      <c r="E7137" s="47"/>
      <c r="F7137" s="47"/>
      <c r="G7137" s="47"/>
      <c r="H7137" s="47"/>
      <c r="I7137" s="47"/>
    </row>
    <row r="7138" spans="1:9" x14ac:dyDescent="0.25">
      <c r="A7138" s="47"/>
      <c r="B7138" s="47"/>
      <c r="C7138" s="47"/>
      <c r="D7138" s="47"/>
      <c r="E7138" s="47"/>
      <c r="F7138" s="47"/>
      <c r="G7138" s="47"/>
      <c r="H7138" s="47"/>
      <c r="I7138" s="47"/>
    </row>
    <row r="7139" spans="1:9" x14ac:dyDescent="0.25">
      <c r="A7139" s="47"/>
      <c r="B7139" s="47"/>
      <c r="C7139" s="47"/>
      <c r="D7139" s="47"/>
      <c r="E7139" s="47"/>
      <c r="F7139" s="47"/>
      <c r="G7139" s="47"/>
      <c r="H7139" s="47"/>
      <c r="I7139" s="47"/>
    </row>
    <row r="7140" spans="1:9" x14ac:dyDescent="0.25">
      <c r="A7140" s="47"/>
      <c r="B7140" s="47"/>
      <c r="C7140" s="47"/>
      <c r="D7140" s="47"/>
      <c r="E7140" s="47"/>
      <c r="F7140" s="47"/>
      <c r="G7140" s="47"/>
      <c r="H7140" s="47"/>
      <c r="I7140" s="47"/>
    </row>
    <row r="7141" spans="1:9" x14ac:dyDescent="0.25">
      <c r="A7141" s="47"/>
      <c r="B7141" s="47"/>
      <c r="C7141" s="47"/>
      <c r="D7141" s="47"/>
      <c r="E7141" s="47"/>
      <c r="F7141" s="47"/>
      <c r="G7141" s="47"/>
      <c r="H7141" s="47"/>
      <c r="I7141" s="47"/>
    </row>
    <row r="7142" spans="1:9" x14ac:dyDescent="0.25">
      <c r="A7142" s="47"/>
      <c r="B7142" s="47"/>
      <c r="C7142" s="47"/>
      <c r="D7142" s="47"/>
      <c r="E7142" s="47"/>
      <c r="F7142" s="47"/>
      <c r="G7142" s="47"/>
      <c r="H7142" s="47"/>
      <c r="I7142" s="47"/>
    </row>
    <row r="7143" spans="1:9" x14ac:dyDescent="0.25">
      <c r="A7143" s="47"/>
      <c r="B7143" s="47"/>
      <c r="C7143" s="47"/>
      <c r="D7143" s="47"/>
      <c r="E7143" s="47"/>
      <c r="F7143" s="47"/>
      <c r="G7143" s="47"/>
      <c r="H7143" s="47"/>
      <c r="I7143" s="47"/>
    </row>
    <row r="7144" spans="1:9" x14ac:dyDescent="0.25">
      <c r="A7144" s="47"/>
      <c r="B7144" s="47"/>
      <c r="C7144" s="47"/>
      <c r="D7144" s="47"/>
      <c r="E7144" s="47"/>
      <c r="F7144" s="47"/>
      <c r="G7144" s="47"/>
      <c r="H7144" s="47"/>
      <c r="I7144" s="47"/>
    </row>
    <row r="7145" spans="1:9" x14ac:dyDescent="0.25">
      <c r="A7145" s="47"/>
      <c r="B7145" s="47"/>
      <c r="C7145" s="47"/>
      <c r="D7145" s="47"/>
      <c r="E7145" s="47"/>
      <c r="F7145" s="47"/>
      <c r="G7145" s="47"/>
      <c r="H7145" s="47"/>
      <c r="I7145" s="47"/>
    </row>
    <row r="7146" spans="1:9" x14ac:dyDescent="0.25">
      <c r="A7146" s="47"/>
      <c r="B7146" s="47"/>
      <c r="C7146" s="47"/>
      <c r="D7146" s="47"/>
      <c r="E7146" s="47"/>
      <c r="F7146" s="47"/>
      <c r="G7146" s="47"/>
      <c r="H7146" s="47"/>
      <c r="I7146" s="47"/>
    </row>
    <row r="7147" spans="1:9" x14ac:dyDescent="0.25">
      <c r="A7147" s="47"/>
      <c r="B7147" s="47"/>
      <c r="C7147" s="47"/>
      <c r="D7147" s="47"/>
      <c r="E7147" s="47"/>
      <c r="F7147" s="47"/>
      <c r="G7147" s="47"/>
      <c r="H7147" s="47"/>
      <c r="I7147" s="47"/>
    </row>
    <row r="7148" spans="1:9" x14ac:dyDescent="0.25">
      <c r="A7148" s="47"/>
      <c r="B7148" s="47"/>
      <c r="C7148" s="47"/>
      <c r="D7148" s="47"/>
      <c r="E7148" s="47"/>
      <c r="F7148" s="47"/>
      <c r="G7148" s="47"/>
      <c r="H7148" s="47"/>
      <c r="I7148" s="47"/>
    </row>
    <row r="7149" spans="1:9" x14ac:dyDescent="0.25">
      <c r="A7149" s="47"/>
      <c r="B7149" s="47"/>
      <c r="C7149" s="47"/>
      <c r="D7149" s="47"/>
      <c r="E7149" s="47"/>
      <c r="F7149" s="47"/>
      <c r="G7149" s="47"/>
      <c r="H7149" s="47"/>
      <c r="I7149" s="47"/>
    </row>
    <row r="7150" spans="1:9" x14ac:dyDescent="0.25">
      <c r="A7150" s="47"/>
      <c r="B7150" s="47"/>
      <c r="C7150" s="47"/>
      <c r="D7150" s="47"/>
      <c r="E7150" s="47"/>
      <c r="F7150" s="47"/>
      <c r="G7150" s="47"/>
      <c r="H7150" s="47"/>
      <c r="I7150" s="47"/>
    </row>
    <row r="7151" spans="1:9" x14ac:dyDescent="0.25">
      <c r="A7151" s="47"/>
      <c r="B7151" s="47"/>
      <c r="C7151" s="47"/>
      <c r="D7151" s="47"/>
      <c r="E7151" s="47"/>
      <c r="F7151" s="47"/>
      <c r="G7151" s="47"/>
      <c r="H7151" s="47"/>
      <c r="I7151" s="47"/>
    </row>
    <row r="7152" spans="1:9" x14ac:dyDescent="0.25">
      <c r="A7152" s="47"/>
      <c r="B7152" s="47"/>
      <c r="C7152" s="47"/>
      <c r="D7152" s="47"/>
      <c r="E7152" s="47"/>
      <c r="F7152" s="47"/>
      <c r="G7152" s="47"/>
      <c r="H7152" s="47"/>
      <c r="I7152" s="47"/>
    </row>
    <row r="7153" spans="1:9" x14ac:dyDescent="0.25">
      <c r="A7153" s="47"/>
      <c r="B7153" s="47"/>
      <c r="C7153" s="47"/>
      <c r="D7153" s="47"/>
      <c r="E7153" s="47"/>
      <c r="F7153" s="47"/>
      <c r="G7153" s="47"/>
      <c r="H7153" s="47"/>
      <c r="I7153" s="47"/>
    </row>
    <row r="7154" spans="1:9" x14ac:dyDescent="0.25">
      <c r="A7154" s="47"/>
      <c r="B7154" s="47"/>
      <c r="C7154" s="47"/>
      <c r="D7154" s="47"/>
      <c r="E7154" s="47"/>
      <c r="F7154" s="47"/>
      <c r="G7154" s="47"/>
      <c r="H7154" s="47"/>
      <c r="I7154" s="47"/>
    </row>
    <row r="7155" spans="1:9" x14ac:dyDescent="0.25">
      <c r="A7155" s="47"/>
      <c r="B7155" s="47"/>
      <c r="C7155" s="47"/>
      <c r="D7155" s="47"/>
      <c r="E7155" s="47"/>
      <c r="F7155" s="47"/>
      <c r="G7155" s="47"/>
      <c r="H7155" s="47"/>
      <c r="I7155" s="47"/>
    </row>
    <row r="7156" spans="1:9" x14ac:dyDescent="0.25">
      <c r="A7156" s="47"/>
      <c r="B7156" s="47"/>
      <c r="C7156" s="47"/>
      <c r="D7156" s="47"/>
      <c r="E7156" s="47"/>
      <c r="F7156" s="47"/>
      <c r="G7156" s="47"/>
      <c r="H7156" s="47"/>
      <c r="I7156" s="47"/>
    </row>
    <row r="7157" spans="1:9" x14ac:dyDescent="0.25">
      <c r="A7157" s="47"/>
      <c r="B7157" s="47"/>
      <c r="C7157" s="47"/>
      <c r="D7157" s="47"/>
      <c r="E7157" s="47"/>
      <c r="F7157" s="47"/>
      <c r="G7157" s="47"/>
      <c r="H7157" s="47"/>
      <c r="I7157" s="47"/>
    </row>
    <row r="7158" spans="1:9" x14ac:dyDescent="0.25">
      <c r="A7158" s="47"/>
      <c r="B7158" s="47"/>
      <c r="C7158" s="47"/>
      <c r="D7158" s="47"/>
      <c r="E7158" s="47"/>
      <c r="F7158" s="47"/>
      <c r="G7158" s="47"/>
      <c r="H7158" s="47"/>
      <c r="I7158" s="47"/>
    </row>
    <row r="7159" spans="1:9" x14ac:dyDescent="0.25">
      <c r="A7159" s="47"/>
      <c r="B7159" s="47"/>
      <c r="C7159" s="47"/>
      <c r="D7159" s="47"/>
      <c r="E7159" s="47"/>
      <c r="F7159" s="47"/>
      <c r="G7159" s="47"/>
      <c r="H7159" s="47"/>
      <c r="I7159" s="47"/>
    </row>
    <row r="7160" spans="1:9" x14ac:dyDescent="0.25">
      <c r="A7160" s="47"/>
      <c r="B7160" s="47"/>
      <c r="C7160" s="47"/>
      <c r="D7160" s="47"/>
      <c r="E7160" s="47"/>
      <c r="F7160" s="47"/>
      <c r="G7160" s="47"/>
      <c r="H7160" s="47"/>
      <c r="I7160" s="47"/>
    </row>
    <row r="7161" spans="1:9" x14ac:dyDescent="0.25">
      <c r="A7161" s="47"/>
      <c r="B7161" s="47"/>
      <c r="C7161" s="47"/>
      <c r="D7161" s="47"/>
      <c r="E7161" s="47"/>
      <c r="F7161" s="47"/>
      <c r="G7161" s="47"/>
      <c r="H7161" s="47"/>
      <c r="I7161" s="47"/>
    </row>
    <row r="7162" spans="1:9" x14ac:dyDescent="0.25">
      <c r="A7162" s="47"/>
      <c r="B7162" s="47"/>
      <c r="C7162" s="47"/>
      <c r="D7162" s="47"/>
      <c r="E7162" s="47"/>
      <c r="F7162" s="47"/>
      <c r="G7162" s="47"/>
      <c r="H7162" s="47"/>
      <c r="I7162" s="47"/>
    </row>
    <row r="7163" spans="1:9" x14ac:dyDescent="0.25">
      <c r="A7163" s="47"/>
      <c r="B7163" s="47"/>
      <c r="C7163" s="47"/>
      <c r="D7163" s="47"/>
      <c r="E7163" s="47"/>
      <c r="F7163" s="47"/>
      <c r="G7163" s="47"/>
      <c r="H7163" s="47"/>
      <c r="I7163" s="47"/>
    </row>
    <row r="7164" spans="1:9" x14ac:dyDescent="0.25">
      <c r="A7164" s="47"/>
      <c r="B7164" s="47"/>
      <c r="C7164" s="47"/>
      <c r="D7164" s="47"/>
      <c r="E7164" s="47"/>
      <c r="F7164" s="47"/>
      <c r="G7164" s="47"/>
      <c r="H7164" s="47"/>
      <c r="I7164" s="47"/>
    </row>
    <row r="7165" spans="1:9" x14ac:dyDescent="0.25">
      <c r="A7165" s="47"/>
      <c r="B7165" s="47"/>
      <c r="C7165" s="47"/>
      <c r="D7165" s="47"/>
      <c r="E7165" s="47"/>
      <c r="F7165" s="47"/>
      <c r="G7165" s="47"/>
      <c r="H7165" s="47"/>
      <c r="I7165" s="47"/>
    </row>
    <row r="7166" spans="1:9" x14ac:dyDescent="0.25">
      <c r="A7166" s="47"/>
      <c r="B7166" s="47"/>
      <c r="C7166" s="47"/>
      <c r="D7166" s="47"/>
      <c r="E7166" s="47"/>
      <c r="F7166" s="47"/>
      <c r="G7166" s="47"/>
      <c r="H7166" s="47"/>
      <c r="I7166" s="47"/>
    </row>
    <row r="7167" spans="1:9" x14ac:dyDescent="0.25">
      <c r="A7167" s="47"/>
      <c r="B7167" s="47"/>
      <c r="C7167" s="47"/>
      <c r="D7167" s="47"/>
      <c r="E7167" s="47"/>
      <c r="F7167" s="47"/>
      <c r="G7167" s="47"/>
      <c r="H7167" s="47"/>
      <c r="I7167" s="47"/>
    </row>
    <row r="7168" spans="1:9" x14ac:dyDescent="0.25">
      <c r="A7168" s="47"/>
      <c r="B7168" s="47"/>
      <c r="C7168" s="47"/>
      <c r="D7168" s="47"/>
      <c r="E7168" s="47"/>
      <c r="F7168" s="47"/>
      <c r="G7168" s="47"/>
      <c r="H7168" s="47"/>
      <c r="I7168" s="47"/>
    </row>
    <row r="7169" spans="1:9" x14ac:dyDescent="0.25">
      <c r="A7169" s="47"/>
      <c r="B7169" s="47"/>
      <c r="C7169" s="47"/>
      <c r="D7169" s="47"/>
      <c r="E7169" s="47"/>
      <c r="F7169" s="47"/>
      <c r="G7169" s="47"/>
      <c r="H7169" s="47"/>
      <c r="I7169" s="47"/>
    </row>
    <row r="7170" spans="1:9" x14ac:dyDescent="0.25">
      <c r="A7170" s="47"/>
      <c r="B7170" s="47"/>
      <c r="C7170" s="47"/>
      <c r="D7170" s="47"/>
      <c r="E7170" s="47"/>
      <c r="F7170" s="47"/>
      <c r="G7170" s="47"/>
      <c r="H7170" s="47"/>
      <c r="I7170" s="47"/>
    </row>
    <row r="7171" spans="1:9" x14ac:dyDescent="0.25">
      <c r="A7171" s="47"/>
      <c r="B7171" s="47"/>
      <c r="C7171" s="47"/>
      <c r="D7171" s="47"/>
      <c r="E7171" s="47"/>
      <c r="F7171" s="47"/>
      <c r="G7171" s="47"/>
      <c r="H7171" s="47"/>
      <c r="I7171" s="47"/>
    </row>
    <row r="7172" spans="1:9" x14ac:dyDescent="0.25">
      <c r="A7172" s="47"/>
      <c r="B7172" s="47"/>
      <c r="C7172" s="47"/>
      <c r="D7172" s="47"/>
      <c r="E7172" s="47"/>
      <c r="F7172" s="47"/>
      <c r="G7172" s="47"/>
      <c r="H7172" s="47"/>
      <c r="I7172" s="47"/>
    </row>
    <row r="7173" spans="1:9" x14ac:dyDescent="0.25">
      <c r="A7173" s="47"/>
      <c r="B7173" s="47"/>
      <c r="C7173" s="47"/>
      <c r="D7173" s="47"/>
      <c r="E7173" s="47"/>
      <c r="F7173" s="47"/>
      <c r="G7173" s="47"/>
      <c r="H7173" s="47"/>
      <c r="I7173" s="47"/>
    </row>
    <row r="7174" spans="1:9" x14ac:dyDescent="0.25">
      <c r="A7174" s="47"/>
      <c r="B7174" s="47"/>
      <c r="C7174" s="47"/>
      <c r="D7174" s="47"/>
      <c r="E7174" s="47"/>
      <c r="F7174" s="47"/>
      <c r="G7174" s="47"/>
      <c r="H7174" s="47"/>
      <c r="I7174" s="47"/>
    </row>
    <row r="7175" spans="1:9" x14ac:dyDescent="0.25">
      <c r="A7175" s="47"/>
      <c r="B7175" s="47"/>
      <c r="C7175" s="47"/>
      <c r="D7175" s="47"/>
      <c r="E7175" s="47"/>
      <c r="F7175" s="47"/>
      <c r="G7175" s="47"/>
      <c r="H7175" s="47"/>
      <c r="I7175" s="47"/>
    </row>
    <row r="7176" spans="1:9" x14ac:dyDescent="0.25">
      <c r="A7176" s="47"/>
      <c r="B7176" s="47"/>
      <c r="C7176" s="47"/>
      <c r="D7176" s="47"/>
      <c r="E7176" s="47"/>
      <c r="F7176" s="47"/>
      <c r="G7176" s="47"/>
      <c r="H7176" s="47"/>
      <c r="I7176" s="47"/>
    </row>
    <row r="7177" spans="1:9" x14ac:dyDescent="0.25">
      <c r="A7177" s="47"/>
      <c r="B7177" s="47"/>
      <c r="C7177" s="47"/>
      <c r="D7177" s="47"/>
      <c r="E7177" s="47"/>
      <c r="F7177" s="47"/>
      <c r="G7177" s="47"/>
      <c r="H7177" s="47"/>
      <c r="I7177" s="47"/>
    </row>
    <row r="7178" spans="1:9" x14ac:dyDescent="0.25">
      <c r="A7178" s="47"/>
      <c r="B7178" s="47"/>
      <c r="C7178" s="47"/>
      <c r="D7178" s="47"/>
      <c r="E7178" s="47"/>
      <c r="F7178" s="47"/>
      <c r="G7178" s="47"/>
      <c r="H7178" s="47"/>
      <c r="I7178" s="47"/>
    </row>
    <row r="7179" spans="1:9" x14ac:dyDescent="0.25">
      <c r="A7179" s="47"/>
      <c r="B7179" s="47"/>
      <c r="C7179" s="47"/>
      <c r="D7179" s="47"/>
      <c r="E7179" s="47"/>
      <c r="F7179" s="47"/>
      <c r="G7179" s="47"/>
      <c r="H7179" s="47"/>
      <c r="I7179" s="47"/>
    </row>
    <row r="7180" spans="1:9" x14ac:dyDescent="0.25">
      <c r="A7180" s="47"/>
      <c r="B7180" s="47"/>
      <c r="C7180" s="47"/>
      <c r="D7180" s="47"/>
      <c r="E7180" s="47"/>
      <c r="F7180" s="47"/>
      <c r="G7180" s="47"/>
      <c r="H7180" s="47"/>
      <c r="I7180" s="47"/>
    </row>
    <row r="7181" spans="1:9" x14ac:dyDescent="0.25">
      <c r="A7181" s="47"/>
      <c r="B7181" s="47"/>
      <c r="C7181" s="47"/>
      <c r="D7181" s="47"/>
      <c r="E7181" s="47"/>
      <c r="F7181" s="47"/>
      <c r="G7181" s="47"/>
      <c r="H7181" s="47"/>
      <c r="I7181" s="47"/>
    </row>
    <row r="7182" spans="1:9" x14ac:dyDescent="0.25">
      <c r="A7182" s="47"/>
      <c r="B7182" s="47"/>
      <c r="C7182" s="47"/>
      <c r="D7182" s="47"/>
      <c r="E7182" s="47"/>
      <c r="F7182" s="47"/>
      <c r="G7182" s="47"/>
      <c r="H7182" s="47"/>
      <c r="I7182" s="47"/>
    </row>
    <row r="7183" spans="1:9" x14ac:dyDescent="0.25">
      <c r="A7183" s="47"/>
      <c r="B7183" s="47"/>
      <c r="C7183" s="47"/>
      <c r="D7183" s="47"/>
      <c r="E7183" s="47"/>
      <c r="F7183" s="47"/>
      <c r="G7183" s="47"/>
      <c r="H7183" s="47"/>
      <c r="I7183" s="47"/>
    </row>
    <row r="7184" spans="1:9" x14ac:dyDescent="0.25">
      <c r="A7184" s="47"/>
      <c r="B7184" s="47"/>
      <c r="C7184" s="47"/>
      <c r="D7184" s="47"/>
      <c r="E7184" s="47"/>
      <c r="F7184" s="47"/>
      <c r="G7184" s="47"/>
      <c r="H7184" s="47"/>
      <c r="I7184" s="47"/>
    </row>
    <row r="7185" spans="1:9" x14ac:dyDescent="0.25">
      <c r="A7185" s="47"/>
      <c r="B7185" s="47"/>
      <c r="C7185" s="47"/>
      <c r="D7185" s="47"/>
      <c r="E7185" s="47"/>
      <c r="F7185" s="47"/>
      <c r="G7185" s="47"/>
      <c r="H7185" s="47"/>
      <c r="I7185" s="47"/>
    </row>
    <row r="7186" spans="1:9" x14ac:dyDescent="0.25">
      <c r="A7186" s="47"/>
      <c r="B7186" s="47"/>
      <c r="C7186" s="47"/>
      <c r="D7186" s="47"/>
      <c r="E7186" s="47"/>
      <c r="F7186" s="47"/>
      <c r="G7186" s="47"/>
      <c r="H7186" s="47"/>
      <c r="I7186" s="47"/>
    </row>
    <row r="7187" spans="1:9" x14ac:dyDescent="0.25">
      <c r="A7187" s="47"/>
      <c r="B7187" s="47"/>
      <c r="C7187" s="47"/>
      <c r="D7187" s="47"/>
      <c r="E7187" s="47"/>
      <c r="F7187" s="47"/>
      <c r="G7187" s="47"/>
      <c r="H7187" s="47"/>
      <c r="I7187" s="47"/>
    </row>
    <row r="7188" spans="1:9" x14ac:dyDescent="0.25">
      <c r="A7188" s="47"/>
      <c r="B7188" s="47"/>
      <c r="C7188" s="47"/>
      <c r="D7188" s="47"/>
      <c r="E7188" s="47"/>
      <c r="F7188" s="47"/>
      <c r="G7188" s="47"/>
      <c r="H7188" s="47"/>
      <c r="I7188" s="47"/>
    </row>
    <row r="7189" spans="1:9" x14ac:dyDescent="0.25">
      <c r="A7189" s="47"/>
      <c r="B7189" s="47"/>
      <c r="C7189" s="47"/>
      <c r="D7189" s="47"/>
      <c r="E7189" s="47"/>
      <c r="F7189" s="47"/>
      <c r="G7189" s="47"/>
      <c r="H7189" s="47"/>
      <c r="I7189" s="47"/>
    </row>
    <row r="7190" spans="1:9" x14ac:dyDescent="0.25">
      <c r="A7190" s="47"/>
      <c r="B7190" s="47"/>
      <c r="C7190" s="47"/>
      <c r="D7190" s="47"/>
      <c r="E7190" s="47"/>
      <c r="F7190" s="47"/>
      <c r="G7190" s="47"/>
      <c r="H7190" s="47"/>
      <c r="I7190" s="47"/>
    </row>
    <row r="7191" spans="1:9" x14ac:dyDescent="0.25">
      <c r="A7191" s="47"/>
      <c r="B7191" s="47"/>
      <c r="C7191" s="47"/>
      <c r="D7191" s="47"/>
      <c r="E7191" s="47"/>
      <c r="F7191" s="47"/>
      <c r="G7191" s="47"/>
      <c r="H7191" s="47"/>
      <c r="I7191" s="47"/>
    </row>
    <row r="7192" spans="1:9" x14ac:dyDescent="0.25">
      <c r="A7192" s="47"/>
      <c r="B7192" s="47"/>
      <c r="C7192" s="47"/>
      <c r="D7192" s="47"/>
      <c r="E7192" s="47"/>
      <c r="F7192" s="47"/>
      <c r="G7192" s="47"/>
      <c r="H7192" s="47"/>
      <c r="I7192" s="47"/>
    </row>
    <row r="7193" spans="1:9" x14ac:dyDescent="0.25">
      <c r="A7193" s="47"/>
      <c r="B7193" s="47"/>
      <c r="C7193" s="47"/>
      <c r="D7193" s="47"/>
      <c r="E7193" s="47"/>
      <c r="F7193" s="47"/>
      <c r="G7193" s="47"/>
      <c r="H7193" s="47"/>
      <c r="I7193" s="47"/>
    </row>
    <row r="7194" spans="1:9" x14ac:dyDescent="0.25">
      <c r="A7194" s="47"/>
      <c r="B7194" s="47"/>
      <c r="C7194" s="47"/>
      <c r="D7194" s="47"/>
      <c r="E7194" s="47"/>
      <c r="F7194" s="47"/>
      <c r="G7194" s="47"/>
      <c r="H7194" s="47"/>
      <c r="I7194" s="47"/>
    </row>
    <row r="7195" spans="1:9" x14ac:dyDescent="0.25">
      <c r="A7195" s="47"/>
      <c r="B7195" s="47"/>
      <c r="C7195" s="47"/>
      <c r="D7195" s="47"/>
      <c r="E7195" s="47"/>
      <c r="F7195" s="47"/>
      <c r="G7195" s="47"/>
      <c r="H7195" s="47"/>
      <c r="I7195" s="47"/>
    </row>
    <row r="7196" spans="1:9" x14ac:dyDescent="0.25">
      <c r="A7196" s="47"/>
      <c r="B7196" s="47"/>
      <c r="C7196" s="47"/>
      <c r="D7196" s="47"/>
      <c r="E7196" s="47"/>
      <c r="F7196" s="47"/>
      <c r="G7196" s="47"/>
      <c r="H7196" s="47"/>
      <c r="I7196" s="47"/>
    </row>
    <row r="7197" spans="1:9" x14ac:dyDescent="0.25">
      <c r="A7197" s="47"/>
      <c r="B7197" s="47"/>
      <c r="C7197" s="47"/>
      <c r="D7197" s="47"/>
      <c r="E7197" s="47"/>
      <c r="F7197" s="47"/>
      <c r="G7197" s="47"/>
      <c r="H7197" s="47"/>
      <c r="I7197" s="47"/>
    </row>
    <row r="7198" spans="1:9" x14ac:dyDescent="0.25">
      <c r="A7198" s="47"/>
      <c r="B7198" s="47"/>
      <c r="C7198" s="47"/>
      <c r="D7198" s="47"/>
      <c r="E7198" s="47"/>
      <c r="F7198" s="47"/>
      <c r="G7198" s="47"/>
      <c r="H7198" s="47"/>
      <c r="I7198" s="47"/>
    </row>
    <row r="7199" spans="1:9" x14ac:dyDescent="0.25">
      <c r="A7199" s="47"/>
      <c r="B7199" s="47"/>
      <c r="C7199" s="47"/>
      <c r="D7199" s="47"/>
      <c r="E7199" s="47"/>
      <c r="F7199" s="47"/>
      <c r="G7199" s="47"/>
      <c r="H7199" s="47"/>
      <c r="I7199" s="47"/>
    </row>
    <row r="7200" spans="1:9" x14ac:dyDescent="0.25">
      <c r="A7200" s="47"/>
      <c r="B7200" s="47"/>
      <c r="C7200" s="47"/>
      <c r="D7200" s="47"/>
      <c r="E7200" s="47"/>
      <c r="F7200" s="47"/>
      <c r="G7200" s="47"/>
      <c r="H7200" s="47"/>
      <c r="I7200" s="47"/>
    </row>
    <row r="7201" spans="1:9" x14ac:dyDescent="0.25">
      <c r="A7201" s="47"/>
      <c r="B7201" s="47"/>
      <c r="C7201" s="47"/>
      <c r="D7201" s="47"/>
      <c r="E7201" s="47"/>
      <c r="F7201" s="47"/>
      <c r="G7201" s="47"/>
      <c r="H7201" s="47"/>
      <c r="I7201" s="47"/>
    </row>
    <row r="7202" spans="1:9" x14ac:dyDescent="0.25">
      <c r="A7202" s="47"/>
      <c r="B7202" s="47"/>
      <c r="C7202" s="47"/>
      <c r="D7202" s="47"/>
      <c r="E7202" s="47"/>
      <c r="F7202" s="47"/>
      <c r="G7202" s="47"/>
      <c r="H7202" s="47"/>
      <c r="I7202" s="47"/>
    </row>
    <row r="7203" spans="1:9" x14ac:dyDescent="0.25">
      <c r="A7203" s="47"/>
      <c r="B7203" s="47"/>
      <c r="C7203" s="47"/>
      <c r="D7203" s="47"/>
      <c r="E7203" s="47"/>
      <c r="F7203" s="47"/>
      <c r="G7203" s="47"/>
      <c r="H7203" s="47"/>
      <c r="I7203" s="47"/>
    </row>
    <row r="7204" spans="1:9" x14ac:dyDescent="0.25">
      <c r="A7204" s="47"/>
      <c r="B7204" s="47"/>
      <c r="C7204" s="47"/>
      <c r="D7204" s="47"/>
      <c r="E7204" s="47"/>
      <c r="F7204" s="47"/>
      <c r="G7204" s="47"/>
      <c r="H7204" s="47"/>
      <c r="I7204" s="47"/>
    </row>
    <row r="7205" spans="1:9" x14ac:dyDescent="0.25">
      <c r="A7205" s="47"/>
      <c r="B7205" s="47"/>
      <c r="C7205" s="47"/>
      <c r="D7205" s="47"/>
      <c r="E7205" s="47"/>
      <c r="F7205" s="47"/>
      <c r="G7205" s="47"/>
      <c r="H7205" s="47"/>
      <c r="I7205" s="47"/>
    </row>
    <row r="7206" spans="1:9" x14ac:dyDescent="0.25">
      <c r="A7206" s="47"/>
      <c r="B7206" s="47"/>
      <c r="C7206" s="47"/>
      <c r="D7206" s="47"/>
      <c r="E7206" s="47"/>
      <c r="F7206" s="47"/>
      <c r="G7206" s="47"/>
      <c r="H7206" s="47"/>
      <c r="I7206" s="47"/>
    </row>
    <row r="7207" spans="1:9" x14ac:dyDescent="0.25">
      <c r="A7207" s="47"/>
      <c r="B7207" s="47"/>
      <c r="C7207" s="47"/>
      <c r="D7207" s="47"/>
      <c r="E7207" s="47"/>
      <c r="F7207" s="47"/>
      <c r="G7207" s="47"/>
      <c r="H7207" s="47"/>
      <c r="I7207" s="47"/>
    </row>
    <row r="7208" spans="1:9" x14ac:dyDescent="0.25">
      <c r="A7208" s="47"/>
      <c r="B7208" s="47"/>
      <c r="C7208" s="47"/>
      <c r="D7208" s="47"/>
      <c r="E7208" s="47"/>
      <c r="F7208" s="47"/>
      <c r="G7208" s="47"/>
      <c r="H7208" s="47"/>
      <c r="I7208" s="47"/>
    </row>
    <row r="7209" spans="1:9" x14ac:dyDescent="0.25">
      <c r="A7209" s="47"/>
      <c r="B7209" s="47"/>
      <c r="C7209" s="47"/>
      <c r="D7209" s="47"/>
      <c r="E7209" s="47"/>
      <c r="F7209" s="47"/>
      <c r="G7209" s="47"/>
      <c r="H7209" s="47"/>
      <c r="I7209" s="47"/>
    </row>
    <row r="7210" spans="1:9" x14ac:dyDescent="0.25">
      <c r="A7210" s="47"/>
      <c r="B7210" s="47"/>
      <c r="C7210" s="47"/>
      <c r="D7210" s="47"/>
      <c r="E7210" s="47"/>
      <c r="F7210" s="47"/>
      <c r="G7210" s="47"/>
      <c r="H7210" s="47"/>
      <c r="I7210" s="47"/>
    </row>
    <row r="7211" spans="1:9" x14ac:dyDescent="0.25">
      <c r="A7211" s="47"/>
      <c r="B7211" s="47"/>
      <c r="C7211" s="47"/>
      <c r="D7211" s="47"/>
      <c r="E7211" s="47"/>
      <c r="F7211" s="47"/>
      <c r="G7211" s="47"/>
      <c r="H7211" s="47"/>
      <c r="I7211" s="47"/>
    </row>
    <row r="7212" spans="1:9" x14ac:dyDescent="0.25">
      <c r="A7212" s="47"/>
      <c r="B7212" s="47"/>
      <c r="C7212" s="47"/>
      <c r="D7212" s="47"/>
      <c r="E7212" s="47"/>
      <c r="F7212" s="47"/>
      <c r="G7212" s="47"/>
      <c r="H7212" s="47"/>
      <c r="I7212" s="47"/>
    </row>
    <row r="7213" spans="1:9" x14ac:dyDescent="0.25">
      <c r="A7213" s="47"/>
      <c r="B7213" s="47"/>
      <c r="C7213" s="47"/>
      <c r="D7213" s="47"/>
      <c r="E7213" s="47"/>
      <c r="F7213" s="47"/>
      <c r="G7213" s="47"/>
      <c r="H7213" s="47"/>
      <c r="I7213" s="47"/>
    </row>
    <row r="7214" spans="1:9" x14ac:dyDescent="0.25">
      <c r="A7214" s="47"/>
      <c r="B7214" s="47"/>
      <c r="C7214" s="47"/>
      <c r="D7214" s="47"/>
      <c r="E7214" s="47"/>
      <c r="F7214" s="47"/>
      <c r="G7214" s="47"/>
      <c r="H7214" s="47"/>
      <c r="I7214" s="47"/>
    </row>
    <row r="7215" spans="1:9" x14ac:dyDescent="0.25">
      <c r="A7215" s="47"/>
      <c r="B7215" s="47"/>
      <c r="C7215" s="47"/>
      <c r="D7215" s="47"/>
      <c r="E7215" s="47"/>
      <c r="F7215" s="47"/>
      <c r="G7215" s="47"/>
      <c r="H7215" s="47"/>
      <c r="I7215" s="47"/>
    </row>
    <row r="7216" spans="1:9" x14ac:dyDescent="0.25">
      <c r="A7216" s="47"/>
      <c r="B7216" s="47"/>
      <c r="C7216" s="47"/>
      <c r="D7216" s="47"/>
      <c r="E7216" s="47"/>
      <c r="F7216" s="47"/>
      <c r="G7216" s="47"/>
      <c r="H7216" s="47"/>
      <c r="I7216" s="47"/>
    </row>
    <row r="7217" spans="1:9" x14ac:dyDescent="0.25">
      <c r="A7217" s="47"/>
      <c r="B7217" s="47"/>
      <c r="C7217" s="47"/>
      <c r="D7217" s="47"/>
      <c r="E7217" s="47"/>
      <c r="F7217" s="47"/>
      <c r="G7217" s="47"/>
      <c r="H7217" s="47"/>
      <c r="I7217" s="47"/>
    </row>
    <row r="7218" spans="1:9" x14ac:dyDescent="0.25">
      <c r="A7218" s="47"/>
      <c r="B7218" s="47"/>
      <c r="C7218" s="47"/>
      <c r="D7218" s="47"/>
      <c r="E7218" s="47"/>
      <c r="F7218" s="47"/>
      <c r="G7218" s="47"/>
      <c r="H7218" s="47"/>
      <c r="I7218" s="47"/>
    </row>
    <row r="7219" spans="1:9" x14ac:dyDescent="0.25">
      <c r="A7219" s="47"/>
      <c r="B7219" s="47"/>
      <c r="C7219" s="47"/>
      <c r="D7219" s="47"/>
      <c r="E7219" s="47"/>
      <c r="F7219" s="47"/>
      <c r="G7219" s="47"/>
      <c r="H7219" s="47"/>
      <c r="I7219" s="47"/>
    </row>
    <row r="7220" spans="1:9" x14ac:dyDescent="0.25">
      <c r="A7220" s="47"/>
      <c r="B7220" s="47"/>
      <c r="C7220" s="47"/>
      <c r="D7220" s="47"/>
      <c r="E7220" s="47"/>
      <c r="F7220" s="47"/>
      <c r="G7220" s="47"/>
      <c r="H7220" s="47"/>
      <c r="I7220" s="47"/>
    </row>
    <row r="7221" spans="1:9" x14ac:dyDescent="0.25">
      <c r="A7221" s="47"/>
      <c r="B7221" s="47"/>
      <c r="C7221" s="47"/>
      <c r="D7221" s="47"/>
      <c r="E7221" s="47"/>
      <c r="F7221" s="47"/>
      <c r="G7221" s="47"/>
      <c r="H7221" s="47"/>
      <c r="I7221" s="47"/>
    </row>
    <row r="7222" spans="1:9" x14ac:dyDescent="0.25">
      <c r="A7222" s="47"/>
      <c r="B7222" s="47"/>
      <c r="C7222" s="47"/>
      <c r="D7222" s="47"/>
      <c r="E7222" s="47"/>
      <c r="F7222" s="47"/>
      <c r="G7222" s="47"/>
      <c r="H7222" s="47"/>
      <c r="I7222" s="47"/>
    </row>
    <row r="7223" spans="1:9" x14ac:dyDescent="0.25">
      <c r="A7223" s="47"/>
      <c r="B7223" s="47"/>
      <c r="C7223" s="47"/>
      <c r="D7223" s="47"/>
      <c r="E7223" s="47"/>
      <c r="F7223" s="47"/>
      <c r="G7223" s="47"/>
      <c r="H7223" s="47"/>
      <c r="I7223" s="47"/>
    </row>
    <row r="7224" spans="1:9" x14ac:dyDescent="0.25">
      <c r="A7224" s="47"/>
      <c r="B7224" s="47"/>
      <c r="C7224" s="47"/>
      <c r="D7224" s="47"/>
      <c r="E7224" s="47"/>
      <c r="F7224" s="47"/>
      <c r="G7224" s="47"/>
      <c r="H7224" s="47"/>
      <c r="I7224" s="47"/>
    </row>
    <row r="7225" spans="1:9" x14ac:dyDescent="0.25">
      <c r="A7225" s="47"/>
      <c r="B7225" s="47"/>
      <c r="C7225" s="47"/>
      <c r="D7225" s="47"/>
      <c r="E7225" s="47"/>
      <c r="F7225" s="47"/>
      <c r="G7225" s="47"/>
      <c r="H7225" s="47"/>
      <c r="I7225" s="47"/>
    </row>
    <row r="7226" spans="1:9" x14ac:dyDescent="0.25">
      <c r="A7226" s="47"/>
      <c r="B7226" s="47"/>
      <c r="C7226" s="47"/>
      <c r="D7226" s="47"/>
      <c r="E7226" s="47"/>
      <c r="F7226" s="47"/>
      <c r="G7226" s="47"/>
      <c r="H7226" s="47"/>
      <c r="I7226" s="47"/>
    </row>
    <row r="7227" spans="1:9" x14ac:dyDescent="0.25">
      <c r="A7227" s="47"/>
      <c r="B7227" s="47"/>
      <c r="C7227" s="47"/>
      <c r="D7227" s="47"/>
      <c r="E7227" s="47"/>
      <c r="F7227" s="47"/>
      <c r="G7227" s="47"/>
      <c r="H7227" s="47"/>
      <c r="I7227" s="47"/>
    </row>
    <row r="7228" spans="1:9" x14ac:dyDescent="0.25">
      <c r="A7228" s="47"/>
      <c r="B7228" s="47"/>
      <c r="C7228" s="47"/>
      <c r="D7228" s="47"/>
      <c r="E7228" s="47"/>
      <c r="F7228" s="47"/>
      <c r="G7228" s="47"/>
      <c r="H7228" s="47"/>
      <c r="I7228" s="47"/>
    </row>
    <row r="7229" spans="1:9" x14ac:dyDescent="0.25">
      <c r="A7229" s="47"/>
      <c r="B7229" s="47"/>
      <c r="C7229" s="47"/>
      <c r="D7229" s="47"/>
      <c r="E7229" s="47"/>
      <c r="F7229" s="47"/>
      <c r="G7229" s="47"/>
      <c r="H7229" s="47"/>
      <c r="I7229" s="47"/>
    </row>
    <row r="7230" spans="1:9" x14ac:dyDescent="0.25">
      <c r="A7230" s="47"/>
      <c r="B7230" s="47"/>
      <c r="C7230" s="47"/>
      <c r="D7230" s="47"/>
      <c r="E7230" s="47"/>
      <c r="F7230" s="47"/>
      <c r="G7230" s="47"/>
      <c r="H7230" s="47"/>
      <c r="I7230" s="47"/>
    </row>
    <row r="7231" spans="1:9" x14ac:dyDescent="0.25">
      <c r="A7231" s="47"/>
      <c r="B7231" s="47"/>
      <c r="C7231" s="47"/>
      <c r="D7231" s="47"/>
      <c r="E7231" s="47"/>
      <c r="F7231" s="47"/>
      <c r="G7231" s="47"/>
      <c r="H7231" s="47"/>
      <c r="I7231" s="47"/>
    </row>
    <row r="7232" spans="1:9" x14ac:dyDescent="0.25">
      <c r="A7232" s="47"/>
      <c r="B7232" s="47"/>
      <c r="C7232" s="47"/>
      <c r="D7232" s="47"/>
      <c r="E7232" s="47"/>
      <c r="F7232" s="47"/>
      <c r="G7232" s="47"/>
      <c r="H7232" s="47"/>
      <c r="I7232" s="47"/>
    </row>
    <row r="7233" spans="1:9" x14ac:dyDescent="0.25">
      <c r="A7233" s="47"/>
      <c r="B7233" s="47"/>
      <c r="C7233" s="47"/>
      <c r="D7233" s="47"/>
      <c r="E7233" s="47"/>
      <c r="F7233" s="47"/>
      <c r="G7233" s="47"/>
      <c r="H7233" s="47"/>
      <c r="I7233" s="47"/>
    </row>
    <row r="7234" spans="1:9" x14ac:dyDescent="0.25">
      <c r="A7234" s="47"/>
      <c r="B7234" s="47"/>
      <c r="C7234" s="47"/>
      <c r="D7234" s="47"/>
      <c r="E7234" s="47"/>
      <c r="F7234" s="47"/>
      <c r="G7234" s="47"/>
      <c r="H7234" s="47"/>
      <c r="I7234" s="47"/>
    </row>
    <row r="7235" spans="1:9" x14ac:dyDescent="0.25">
      <c r="A7235" s="47"/>
      <c r="B7235" s="47"/>
      <c r="C7235" s="47"/>
      <c r="D7235" s="47"/>
      <c r="E7235" s="47"/>
      <c r="F7235" s="47"/>
      <c r="G7235" s="47"/>
      <c r="H7235" s="47"/>
      <c r="I7235" s="47"/>
    </row>
    <row r="7236" spans="1:9" x14ac:dyDescent="0.25">
      <c r="A7236" s="47"/>
      <c r="B7236" s="47"/>
      <c r="C7236" s="47"/>
      <c r="D7236" s="47"/>
      <c r="E7236" s="47"/>
      <c r="F7236" s="47"/>
      <c r="G7236" s="47"/>
      <c r="H7236" s="47"/>
      <c r="I7236" s="47"/>
    </row>
    <row r="7237" spans="1:9" x14ac:dyDescent="0.25">
      <c r="A7237" s="47"/>
      <c r="B7237" s="47"/>
      <c r="C7237" s="47"/>
      <c r="D7237" s="47"/>
      <c r="E7237" s="47"/>
      <c r="F7237" s="47"/>
      <c r="G7237" s="47"/>
      <c r="H7237" s="47"/>
      <c r="I7237" s="47"/>
    </row>
    <row r="7238" spans="1:9" x14ac:dyDescent="0.25">
      <c r="A7238" s="47"/>
      <c r="B7238" s="47"/>
      <c r="C7238" s="47"/>
      <c r="D7238" s="47"/>
      <c r="E7238" s="47"/>
      <c r="F7238" s="47"/>
      <c r="G7238" s="47"/>
      <c r="H7238" s="47"/>
      <c r="I7238" s="47"/>
    </row>
    <row r="7239" spans="1:9" x14ac:dyDescent="0.25">
      <c r="A7239" s="47"/>
      <c r="B7239" s="47"/>
      <c r="C7239" s="47"/>
      <c r="D7239" s="47"/>
      <c r="E7239" s="47"/>
      <c r="F7239" s="47"/>
      <c r="G7239" s="47"/>
      <c r="H7239" s="47"/>
      <c r="I7239" s="47"/>
    </row>
    <row r="7240" spans="1:9" x14ac:dyDescent="0.25">
      <c r="A7240" s="47"/>
      <c r="B7240" s="47"/>
      <c r="C7240" s="47"/>
      <c r="D7240" s="47"/>
      <c r="E7240" s="47"/>
      <c r="F7240" s="47"/>
      <c r="G7240" s="47"/>
      <c r="H7240" s="47"/>
      <c r="I7240" s="47"/>
    </row>
    <row r="7241" spans="1:9" x14ac:dyDescent="0.25">
      <c r="A7241" s="47"/>
      <c r="B7241" s="47"/>
      <c r="C7241" s="47"/>
      <c r="D7241" s="47"/>
      <c r="E7241" s="47"/>
      <c r="F7241" s="47"/>
      <c r="G7241" s="47"/>
      <c r="H7241" s="47"/>
      <c r="I7241" s="47"/>
    </row>
    <row r="7242" spans="1:9" x14ac:dyDescent="0.25">
      <c r="A7242" s="47"/>
      <c r="B7242" s="47"/>
      <c r="C7242" s="47"/>
      <c r="D7242" s="47"/>
      <c r="E7242" s="47"/>
      <c r="F7242" s="47"/>
      <c r="G7242" s="47"/>
      <c r="H7242" s="47"/>
      <c r="I7242" s="47"/>
    </row>
    <row r="7243" spans="1:9" x14ac:dyDescent="0.25">
      <c r="A7243" s="47"/>
      <c r="B7243" s="47"/>
      <c r="C7243" s="47"/>
      <c r="D7243" s="47"/>
      <c r="E7243" s="47"/>
      <c r="F7243" s="47"/>
      <c r="G7243" s="47"/>
      <c r="H7243" s="47"/>
      <c r="I7243" s="47"/>
    </row>
    <row r="7244" spans="1:9" x14ac:dyDescent="0.25">
      <c r="A7244" s="47"/>
      <c r="B7244" s="47"/>
      <c r="C7244" s="47"/>
      <c r="D7244" s="47"/>
      <c r="E7244" s="47"/>
      <c r="F7244" s="47"/>
      <c r="G7244" s="47"/>
      <c r="H7244" s="47"/>
      <c r="I7244" s="47"/>
    </row>
    <row r="7245" spans="1:9" x14ac:dyDescent="0.25">
      <c r="A7245" s="47"/>
      <c r="B7245" s="47"/>
      <c r="C7245" s="47"/>
      <c r="D7245" s="47"/>
      <c r="E7245" s="47"/>
      <c r="F7245" s="47"/>
      <c r="G7245" s="47"/>
      <c r="H7245" s="47"/>
      <c r="I7245" s="47"/>
    </row>
    <row r="7246" spans="1:9" x14ac:dyDescent="0.25">
      <c r="A7246" s="47"/>
      <c r="B7246" s="47"/>
      <c r="C7246" s="47"/>
      <c r="D7246" s="47"/>
      <c r="E7246" s="47"/>
      <c r="F7246" s="47"/>
      <c r="G7246" s="47"/>
      <c r="H7246" s="47"/>
      <c r="I7246" s="47"/>
    </row>
    <row r="7247" spans="1:9" x14ac:dyDescent="0.25">
      <c r="A7247" s="47"/>
      <c r="B7247" s="47"/>
      <c r="C7247" s="47"/>
      <c r="D7247" s="47"/>
      <c r="E7247" s="47"/>
      <c r="F7247" s="47"/>
      <c r="G7247" s="47"/>
      <c r="H7247" s="47"/>
      <c r="I7247" s="47"/>
    </row>
    <row r="7248" spans="1:9" x14ac:dyDescent="0.25">
      <c r="A7248" s="47"/>
      <c r="B7248" s="47"/>
      <c r="C7248" s="47"/>
      <c r="D7248" s="47"/>
      <c r="E7248" s="47"/>
      <c r="F7248" s="47"/>
      <c r="G7248" s="47"/>
      <c r="H7248" s="47"/>
      <c r="I7248" s="47"/>
    </row>
    <row r="7249" spans="1:9" x14ac:dyDescent="0.25">
      <c r="A7249" s="47"/>
      <c r="B7249" s="47"/>
      <c r="C7249" s="47"/>
      <c r="D7249" s="47"/>
      <c r="E7249" s="47"/>
      <c r="F7249" s="47"/>
      <c r="G7249" s="47"/>
      <c r="H7249" s="47"/>
      <c r="I7249" s="47"/>
    </row>
    <row r="7250" spans="1:9" x14ac:dyDescent="0.25">
      <c r="A7250" s="47"/>
      <c r="B7250" s="47"/>
      <c r="C7250" s="47"/>
      <c r="D7250" s="47"/>
      <c r="E7250" s="47"/>
      <c r="F7250" s="47"/>
      <c r="G7250" s="47"/>
      <c r="H7250" s="47"/>
      <c r="I7250" s="47"/>
    </row>
    <row r="7251" spans="1:9" x14ac:dyDescent="0.25">
      <c r="A7251" s="47"/>
      <c r="B7251" s="47"/>
      <c r="C7251" s="47"/>
      <c r="D7251" s="47"/>
      <c r="E7251" s="47"/>
      <c r="F7251" s="47"/>
      <c r="G7251" s="47"/>
      <c r="H7251" s="47"/>
      <c r="I7251" s="47"/>
    </row>
    <row r="7252" spans="1:9" x14ac:dyDescent="0.25">
      <c r="A7252" s="47"/>
      <c r="B7252" s="47"/>
      <c r="C7252" s="47"/>
      <c r="D7252" s="47"/>
      <c r="E7252" s="47"/>
      <c r="F7252" s="47"/>
      <c r="G7252" s="47"/>
      <c r="H7252" s="47"/>
      <c r="I7252" s="47"/>
    </row>
    <row r="7253" spans="1:9" x14ac:dyDescent="0.25">
      <c r="A7253" s="47"/>
      <c r="B7253" s="47"/>
      <c r="C7253" s="47"/>
      <c r="D7253" s="47"/>
      <c r="E7253" s="47"/>
      <c r="F7253" s="47"/>
      <c r="G7253" s="47"/>
      <c r="H7253" s="47"/>
      <c r="I7253" s="47"/>
    </row>
    <row r="7254" spans="1:9" x14ac:dyDescent="0.25">
      <c r="A7254" s="47"/>
      <c r="B7254" s="47"/>
      <c r="C7254" s="47"/>
      <c r="D7254" s="47"/>
      <c r="E7254" s="47"/>
      <c r="F7254" s="47"/>
      <c r="G7254" s="47"/>
      <c r="H7254" s="47"/>
      <c r="I7254" s="47"/>
    </row>
    <row r="7255" spans="1:9" x14ac:dyDescent="0.25">
      <c r="A7255" s="47"/>
      <c r="B7255" s="47"/>
      <c r="C7255" s="47"/>
      <c r="D7255" s="47"/>
      <c r="E7255" s="47"/>
      <c r="F7255" s="47"/>
      <c r="G7255" s="47"/>
      <c r="H7255" s="47"/>
      <c r="I7255" s="47"/>
    </row>
    <row r="7256" spans="1:9" x14ac:dyDescent="0.25">
      <c r="A7256" s="47"/>
      <c r="B7256" s="47"/>
      <c r="C7256" s="47"/>
      <c r="D7256" s="47"/>
      <c r="E7256" s="47"/>
      <c r="F7256" s="47"/>
      <c r="G7256" s="47"/>
      <c r="H7256" s="47"/>
      <c r="I7256" s="47"/>
    </row>
    <row r="7257" spans="1:9" x14ac:dyDescent="0.25">
      <c r="A7257" s="47"/>
      <c r="B7257" s="47"/>
      <c r="C7257" s="47"/>
      <c r="D7257" s="47"/>
      <c r="E7257" s="47"/>
      <c r="F7257" s="47"/>
      <c r="G7257" s="47"/>
      <c r="H7257" s="47"/>
      <c r="I7257" s="47"/>
    </row>
    <row r="7258" spans="1:9" x14ac:dyDescent="0.25">
      <c r="A7258" s="47"/>
      <c r="B7258" s="47"/>
      <c r="C7258" s="47"/>
      <c r="D7258" s="47"/>
      <c r="E7258" s="47"/>
      <c r="F7258" s="47"/>
      <c r="G7258" s="47"/>
      <c r="H7258" s="47"/>
      <c r="I7258" s="47"/>
    </row>
    <row r="7259" spans="1:9" x14ac:dyDescent="0.25">
      <c r="A7259" s="47"/>
      <c r="B7259" s="47"/>
      <c r="C7259" s="47"/>
      <c r="D7259" s="47"/>
      <c r="E7259" s="47"/>
      <c r="F7259" s="47"/>
      <c r="G7259" s="47"/>
      <c r="H7259" s="47"/>
      <c r="I7259" s="47"/>
    </row>
    <row r="7260" spans="1:9" x14ac:dyDescent="0.25">
      <c r="A7260" s="47"/>
      <c r="B7260" s="47"/>
      <c r="C7260" s="47"/>
      <c r="D7260" s="47"/>
      <c r="E7260" s="47"/>
      <c r="F7260" s="47"/>
      <c r="G7260" s="47"/>
      <c r="H7260" s="47"/>
      <c r="I7260" s="47"/>
    </row>
    <row r="7261" spans="1:9" x14ac:dyDescent="0.25">
      <c r="A7261" s="47"/>
      <c r="B7261" s="47"/>
      <c r="C7261" s="47"/>
      <c r="D7261" s="47"/>
      <c r="E7261" s="47"/>
      <c r="F7261" s="47"/>
      <c r="G7261" s="47"/>
      <c r="H7261" s="47"/>
      <c r="I7261" s="47"/>
    </row>
    <row r="7262" spans="1:9" x14ac:dyDescent="0.25">
      <c r="A7262" s="47"/>
      <c r="B7262" s="47"/>
      <c r="C7262" s="47"/>
      <c r="D7262" s="47"/>
      <c r="E7262" s="47"/>
      <c r="F7262" s="47"/>
      <c r="G7262" s="47"/>
      <c r="H7262" s="47"/>
      <c r="I7262" s="47"/>
    </row>
    <row r="7263" spans="1:9" x14ac:dyDescent="0.25">
      <c r="A7263" s="47"/>
      <c r="B7263" s="47"/>
      <c r="C7263" s="47"/>
      <c r="D7263" s="47"/>
      <c r="E7263" s="47"/>
      <c r="F7263" s="47"/>
      <c r="G7263" s="47"/>
      <c r="H7263" s="47"/>
      <c r="I7263" s="47"/>
    </row>
    <row r="7264" spans="1:9" x14ac:dyDescent="0.25">
      <c r="A7264" s="47"/>
      <c r="B7264" s="47"/>
      <c r="C7264" s="47"/>
      <c r="D7264" s="47"/>
      <c r="E7264" s="47"/>
      <c r="F7264" s="47"/>
      <c r="G7264" s="47"/>
      <c r="H7264" s="47"/>
      <c r="I7264" s="47"/>
    </row>
    <row r="7265" spans="1:9" x14ac:dyDescent="0.25">
      <c r="A7265" s="47"/>
      <c r="B7265" s="47"/>
      <c r="C7265" s="47"/>
      <c r="D7265" s="47"/>
      <c r="E7265" s="47"/>
      <c r="F7265" s="47"/>
      <c r="G7265" s="47"/>
      <c r="H7265" s="47"/>
      <c r="I7265" s="47"/>
    </row>
    <row r="7266" spans="1:9" x14ac:dyDescent="0.25">
      <c r="A7266" s="47"/>
      <c r="B7266" s="47"/>
      <c r="C7266" s="47"/>
      <c r="D7266" s="47"/>
      <c r="E7266" s="47"/>
      <c r="F7266" s="47"/>
      <c r="G7266" s="47"/>
      <c r="H7266" s="47"/>
      <c r="I7266" s="47"/>
    </row>
    <row r="7267" spans="1:9" x14ac:dyDescent="0.25">
      <c r="A7267" s="47"/>
      <c r="B7267" s="47"/>
      <c r="C7267" s="47"/>
      <c r="D7267" s="47"/>
      <c r="E7267" s="47"/>
      <c r="F7267" s="47"/>
      <c r="G7267" s="47"/>
      <c r="H7267" s="47"/>
      <c r="I7267" s="47"/>
    </row>
    <row r="7268" spans="1:9" x14ac:dyDescent="0.25">
      <c r="A7268" s="47"/>
      <c r="B7268" s="47"/>
      <c r="C7268" s="47"/>
      <c r="D7268" s="47"/>
      <c r="E7268" s="47"/>
      <c r="F7268" s="47"/>
      <c r="G7268" s="47"/>
      <c r="H7268" s="47"/>
      <c r="I7268" s="47"/>
    </row>
    <row r="7269" spans="1:9" x14ac:dyDescent="0.25">
      <c r="A7269" s="47"/>
      <c r="B7269" s="47"/>
      <c r="C7269" s="47"/>
      <c r="D7269" s="47"/>
      <c r="E7269" s="47"/>
      <c r="F7269" s="47"/>
      <c r="G7269" s="47"/>
      <c r="H7269" s="47"/>
      <c r="I7269" s="47"/>
    </row>
    <row r="7270" spans="1:9" x14ac:dyDescent="0.25">
      <c r="A7270" s="47"/>
      <c r="B7270" s="47"/>
      <c r="C7270" s="47"/>
      <c r="D7270" s="47"/>
      <c r="E7270" s="47"/>
      <c r="F7270" s="47"/>
      <c r="G7270" s="47"/>
      <c r="H7270" s="47"/>
      <c r="I7270" s="47"/>
    </row>
    <row r="7271" spans="1:9" x14ac:dyDescent="0.25">
      <c r="A7271" s="47"/>
      <c r="B7271" s="47"/>
      <c r="C7271" s="47"/>
      <c r="D7271" s="47"/>
      <c r="E7271" s="47"/>
      <c r="F7271" s="47"/>
      <c r="G7271" s="47"/>
      <c r="H7271" s="47"/>
      <c r="I7271" s="47"/>
    </row>
    <row r="7272" spans="1:9" x14ac:dyDescent="0.25">
      <c r="A7272" s="47"/>
      <c r="B7272" s="47"/>
      <c r="C7272" s="47"/>
      <c r="D7272" s="47"/>
      <c r="E7272" s="47"/>
      <c r="F7272" s="47"/>
      <c r="G7272" s="47"/>
      <c r="H7272" s="47"/>
      <c r="I7272" s="47"/>
    </row>
    <row r="7273" spans="1:9" x14ac:dyDescent="0.25">
      <c r="A7273" s="47"/>
      <c r="B7273" s="47"/>
      <c r="C7273" s="47"/>
      <c r="D7273" s="47"/>
      <c r="E7273" s="47"/>
      <c r="F7273" s="47"/>
      <c r="G7273" s="47"/>
      <c r="H7273" s="47"/>
      <c r="I7273" s="47"/>
    </row>
    <row r="7274" spans="1:9" x14ac:dyDescent="0.25">
      <c r="A7274" s="47"/>
      <c r="B7274" s="47"/>
      <c r="C7274" s="47"/>
      <c r="D7274" s="47"/>
      <c r="E7274" s="47"/>
      <c r="F7274" s="47"/>
      <c r="G7274" s="47"/>
      <c r="H7274" s="47"/>
      <c r="I7274" s="47"/>
    </row>
    <row r="7275" spans="1:9" x14ac:dyDescent="0.25">
      <c r="A7275" s="47"/>
      <c r="B7275" s="47"/>
      <c r="C7275" s="47"/>
      <c r="D7275" s="47"/>
      <c r="E7275" s="47"/>
      <c r="F7275" s="47"/>
      <c r="G7275" s="47"/>
      <c r="H7275" s="47"/>
      <c r="I7275" s="47"/>
    </row>
    <row r="7276" spans="1:9" x14ac:dyDescent="0.25">
      <c r="A7276" s="47"/>
      <c r="B7276" s="47"/>
      <c r="C7276" s="47"/>
      <c r="D7276" s="47"/>
      <c r="E7276" s="47"/>
      <c r="F7276" s="47"/>
      <c r="G7276" s="47"/>
      <c r="H7276" s="47"/>
      <c r="I7276" s="47"/>
    </row>
    <row r="7277" spans="1:9" x14ac:dyDescent="0.25">
      <c r="A7277" s="47"/>
      <c r="B7277" s="47"/>
      <c r="C7277" s="47"/>
      <c r="D7277" s="47"/>
      <c r="E7277" s="47"/>
      <c r="F7277" s="47"/>
      <c r="G7277" s="47"/>
      <c r="H7277" s="47"/>
      <c r="I7277" s="47"/>
    </row>
    <row r="7278" spans="1:9" x14ac:dyDescent="0.25">
      <c r="A7278" s="47"/>
      <c r="B7278" s="47"/>
      <c r="C7278" s="47"/>
      <c r="D7278" s="47"/>
      <c r="E7278" s="47"/>
      <c r="F7278" s="47"/>
      <c r="G7278" s="47"/>
      <c r="H7278" s="47"/>
      <c r="I7278" s="47"/>
    </row>
    <row r="7279" spans="1:9" x14ac:dyDescent="0.25">
      <c r="A7279" s="47"/>
      <c r="B7279" s="47"/>
      <c r="C7279" s="47"/>
      <c r="D7279" s="47"/>
      <c r="E7279" s="47"/>
      <c r="F7279" s="47"/>
      <c r="G7279" s="47"/>
      <c r="H7279" s="47"/>
      <c r="I7279" s="47"/>
    </row>
    <row r="7280" spans="1:9" x14ac:dyDescent="0.25">
      <c r="A7280" s="47"/>
      <c r="B7280" s="47"/>
      <c r="C7280" s="47"/>
      <c r="D7280" s="47"/>
      <c r="E7280" s="47"/>
      <c r="F7280" s="47"/>
      <c r="G7280" s="47"/>
      <c r="H7280" s="47"/>
      <c r="I7280" s="47"/>
    </row>
    <row r="7281" spans="1:9" x14ac:dyDescent="0.25">
      <c r="A7281" s="47"/>
      <c r="B7281" s="47"/>
      <c r="C7281" s="47"/>
      <c r="D7281" s="47"/>
      <c r="E7281" s="47"/>
      <c r="F7281" s="47"/>
      <c r="G7281" s="47"/>
      <c r="H7281" s="47"/>
      <c r="I7281" s="47"/>
    </row>
    <row r="7282" spans="1:9" x14ac:dyDescent="0.25">
      <c r="A7282" s="47"/>
      <c r="B7282" s="47"/>
      <c r="C7282" s="47"/>
      <c r="D7282" s="47"/>
      <c r="E7282" s="47"/>
      <c r="F7282" s="47"/>
      <c r="G7282" s="47"/>
      <c r="H7282" s="47"/>
      <c r="I7282" s="47"/>
    </row>
    <row r="7283" spans="1:9" x14ac:dyDescent="0.25">
      <c r="A7283" s="47"/>
      <c r="B7283" s="47"/>
      <c r="C7283" s="47"/>
      <c r="D7283" s="47"/>
      <c r="E7283" s="47"/>
      <c r="F7283" s="47"/>
      <c r="G7283" s="47"/>
      <c r="H7283" s="47"/>
      <c r="I7283" s="47"/>
    </row>
    <row r="7284" spans="1:9" x14ac:dyDescent="0.25">
      <c r="A7284" s="47"/>
      <c r="B7284" s="47"/>
      <c r="C7284" s="47"/>
      <c r="D7284" s="47"/>
      <c r="E7284" s="47"/>
      <c r="F7284" s="47"/>
      <c r="G7284" s="47"/>
      <c r="H7284" s="47"/>
      <c r="I7284" s="47"/>
    </row>
    <row r="7285" spans="1:9" x14ac:dyDescent="0.25">
      <c r="A7285" s="47"/>
      <c r="B7285" s="47"/>
      <c r="C7285" s="47"/>
      <c r="D7285" s="47"/>
      <c r="E7285" s="47"/>
      <c r="F7285" s="47"/>
      <c r="G7285" s="47"/>
      <c r="H7285" s="47"/>
      <c r="I7285" s="47"/>
    </row>
    <row r="7286" spans="1:9" x14ac:dyDescent="0.25">
      <c r="A7286" s="47"/>
      <c r="B7286" s="47"/>
      <c r="C7286" s="47"/>
      <c r="D7286" s="47"/>
      <c r="E7286" s="47"/>
      <c r="F7286" s="47"/>
      <c r="G7286" s="47"/>
      <c r="H7286" s="47"/>
      <c r="I7286" s="47"/>
    </row>
    <row r="7287" spans="1:9" x14ac:dyDescent="0.25">
      <c r="A7287" s="47"/>
      <c r="B7287" s="47"/>
      <c r="C7287" s="47"/>
      <c r="D7287" s="47"/>
      <c r="E7287" s="47"/>
      <c r="F7287" s="47"/>
      <c r="G7287" s="47"/>
      <c r="H7287" s="47"/>
      <c r="I7287" s="47"/>
    </row>
    <row r="7288" spans="1:9" x14ac:dyDescent="0.25">
      <c r="A7288" s="47"/>
      <c r="B7288" s="47"/>
      <c r="C7288" s="47"/>
      <c r="D7288" s="47"/>
      <c r="E7288" s="47"/>
      <c r="F7288" s="47"/>
      <c r="G7288" s="47"/>
      <c r="H7288" s="47"/>
      <c r="I7288" s="47"/>
    </row>
    <row r="7289" spans="1:9" x14ac:dyDescent="0.25">
      <c r="A7289" s="47"/>
      <c r="B7289" s="47"/>
      <c r="C7289" s="47"/>
      <c r="D7289" s="47"/>
      <c r="E7289" s="47"/>
      <c r="F7289" s="47"/>
      <c r="G7289" s="47"/>
      <c r="H7289" s="47"/>
      <c r="I7289" s="47"/>
    </row>
    <row r="7290" spans="1:9" x14ac:dyDescent="0.25">
      <c r="A7290" s="47"/>
      <c r="B7290" s="47"/>
      <c r="C7290" s="47"/>
      <c r="D7290" s="47"/>
      <c r="E7290" s="47"/>
      <c r="F7290" s="47"/>
      <c r="G7290" s="47"/>
      <c r="H7290" s="47"/>
      <c r="I7290" s="47"/>
    </row>
    <row r="7291" spans="1:9" x14ac:dyDescent="0.25">
      <c r="A7291" s="47"/>
      <c r="B7291" s="47"/>
      <c r="C7291" s="47"/>
      <c r="D7291" s="47"/>
      <c r="E7291" s="47"/>
      <c r="F7291" s="47"/>
      <c r="G7291" s="47"/>
      <c r="H7291" s="47"/>
      <c r="I7291" s="47"/>
    </row>
    <row r="7292" spans="1:9" x14ac:dyDescent="0.25">
      <c r="A7292" s="47"/>
      <c r="B7292" s="47"/>
      <c r="C7292" s="47"/>
      <c r="D7292" s="47"/>
      <c r="E7292" s="47"/>
      <c r="F7292" s="47"/>
      <c r="G7292" s="47"/>
      <c r="H7292" s="47"/>
      <c r="I7292" s="47"/>
    </row>
    <row r="7293" spans="1:9" x14ac:dyDescent="0.25">
      <c r="A7293" s="47"/>
      <c r="B7293" s="47"/>
      <c r="C7293" s="47"/>
      <c r="D7293" s="47"/>
      <c r="E7293" s="47"/>
      <c r="F7293" s="47"/>
      <c r="G7293" s="47"/>
      <c r="H7293" s="47"/>
      <c r="I7293" s="47"/>
    </row>
    <row r="7294" spans="1:9" x14ac:dyDescent="0.25">
      <c r="A7294" s="47"/>
      <c r="B7294" s="47"/>
      <c r="C7294" s="47"/>
      <c r="D7294" s="47"/>
      <c r="E7294" s="47"/>
      <c r="F7294" s="47"/>
      <c r="G7294" s="47"/>
      <c r="H7294" s="47"/>
      <c r="I7294" s="47"/>
    </row>
    <row r="7295" spans="1:9" x14ac:dyDescent="0.25">
      <c r="A7295" s="47"/>
      <c r="B7295" s="47"/>
      <c r="C7295" s="47"/>
      <c r="D7295" s="47"/>
      <c r="E7295" s="47"/>
      <c r="F7295" s="47"/>
      <c r="G7295" s="47"/>
      <c r="H7295" s="47"/>
      <c r="I7295" s="47"/>
    </row>
    <row r="7296" spans="1:9" x14ac:dyDescent="0.25">
      <c r="A7296" s="47"/>
      <c r="B7296" s="47"/>
      <c r="C7296" s="47"/>
      <c r="D7296" s="47"/>
      <c r="E7296" s="47"/>
      <c r="F7296" s="47"/>
      <c r="G7296" s="47"/>
      <c r="H7296" s="47"/>
      <c r="I7296" s="47"/>
    </row>
    <row r="7297" spans="1:9" x14ac:dyDescent="0.25">
      <c r="A7297" s="47"/>
      <c r="B7297" s="47"/>
      <c r="C7297" s="47"/>
      <c r="D7297" s="47"/>
      <c r="E7297" s="47"/>
      <c r="F7297" s="47"/>
      <c r="G7297" s="47"/>
      <c r="H7297" s="47"/>
      <c r="I7297" s="47"/>
    </row>
    <row r="7298" spans="1:9" x14ac:dyDescent="0.25">
      <c r="A7298" s="47"/>
      <c r="B7298" s="47"/>
      <c r="C7298" s="47"/>
      <c r="D7298" s="47"/>
      <c r="E7298" s="47"/>
      <c r="F7298" s="47"/>
      <c r="G7298" s="47"/>
      <c r="H7298" s="47"/>
      <c r="I7298" s="47"/>
    </row>
    <row r="7299" spans="1:9" x14ac:dyDescent="0.25">
      <c r="A7299" s="47"/>
      <c r="B7299" s="47"/>
      <c r="C7299" s="47"/>
      <c r="D7299" s="47"/>
      <c r="E7299" s="47"/>
      <c r="F7299" s="47"/>
      <c r="G7299" s="47"/>
      <c r="H7299" s="47"/>
      <c r="I7299" s="47"/>
    </row>
    <row r="7300" spans="1:9" x14ac:dyDescent="0.25">
      <c r="A7300" s="47"/>
      <c r="B7300" s="47"/>
      <c r="C7300" s="47"/>
      <c r="D7300" s="47"/>
      <c r="E7300" s="47"/>
      <c r="F7300" s="47"/>
      <c r="G7300" s="47"/>
      <c r="H7300" s="47"/>
      <c r="I7300" s="47"/>
    </row>
    <row r="7301" spans="1:9" x14ac:dyDescent="0.25">
      <c r="A7301" s="47"/>
      <c r="B7301" s="47"/>
      <c r="C7301" s="47"/>
      <c r="D7301" s="47"/>
      <c r="E7301" s="47"/>
      <c r="F7301" s="47"/>
      <c r="G7301" s="47"/>
      <c r="H7301" s="47"/>
      <c r="I7301" s="47"/>
    </row>
    <row r="7302" spans="1:9" x14ac:dyDescent="0.25">
      <c r="A7302" s="47"/>
      <c r="B7302" s="47"/>
      <c r="C7302" s="47"/>
      <c r="D7302" s="47"/>
      <c r="E7302" s="47"/>
      <c r="F7302" s="47"/>
      <c r="G7302" s="47"/>
      <c r="H7302" s="47"/>
      <c r="I7302" s="47"/>
    </row>
    <row r="7303" spans="1:9" x14ac:dyDescent="0.25">
      <c r="A7303" s="47"/>
      <c r="B7303" s="47"/>
      <c r="C7303" s="47"/>
      <c r="D7303" s="47"/>
      <c r="E7303" s="47"/>
      <c r="F7303" s="47"/>
      <c r="G7303" s="47"/>
      <c r="H7303" s="47"/>
      <c r="I7303" s="47"/>
    </row>
    <row r="7304" spans="1:9" x14ac:dyDescent="0.25">
      <c r="A7304" s="47"/>
      <c r="B7304" s="47"/>
      <c r="C7304" s="47"/>
      <c r="D7304" s="47"/>
      <c r="E7304" s="47"/>
      <c r="F7304" s="47"/>
      <c r="G7304" s="47"/>
      <c r="H7304" s="47"/>
      <c r="I7304" s="47"/>
    </row>
    <row r="7305" spans="1:9" x14ac:dyDescent="0.25">
      <c r="A7305" s="47"/>
      <c r="B7305" s="47"/>
      <c r="C7305" s="47"/>
      <c r="D7305" s="47"/>
      <c r="E7305" s="47"/>
      <c r="F7305" s="47"/>
      <c r="G7305" s="47"/>
      <c r="H7305" s="47"/>
      <c r="I7305" s="47"/>
    </row>
    <row r="7306" spans="1:9" x14ac:dyDescent="0.25">
      <c r="A7306" s="47"/>
      <c r="B7306" s="47"/>
      <c r="C7306" s="47"/>
      <c r="D7306" s="47"/>
      <c r="E7306" s="47"/>
      <c r="F7306" s="47"/>
      <c r="G7306" s="47"/>
      <c r="H7306" s="47"/>
      <c r="I7306" s="47"/>
    </row>
    <row r="7307" spans="1:9" x14ac:dyDescent="0.25">
      <c r="A7307" s="47"/>
      <c r="B7307" s="47"/>
      <c r="C7307" s="47"/>
      <c r="D7307" s="47"/>
      <c r="E7307" s="47"/>
      <c r="F7307" s="47"/>
      <c r="G7307" s="47"/>
      <c r="H7307" s="47"/>
      <c r="I7307" s="47"/>
    </row>
    <row r="7308" spans="1:9" x14ac:dyDescent="0.25">
      <c r="A7308" s="47"/>
      <c r="B7308" s="47"/>
      <c r="C7308" s="47"/>
      <c r="D7308" s="47"/>
      <c r="E7308" s="47"/>
      <c r="F7308" s="47"/>
      <c r="G7308" s="47"/>
      <c r="H7308" s="47"/>
      <c r="I7308" s="47"/>
    </row>
    <row r="7309" spans="1:9" x14ac:dyDescent="0.25">
      <c r="A7309" s="47"/>
      <c r="B7309" s="47"/>
      <c r="C7309" s="47"/>
      <c r="D7309" s="47"/>
      <c r="E7309" s="47"/>
      <c r="F7309" s="47"/>
      <c r="G7309" s="47"/>
      <c r="H7309" s="47"/>
      <c r="I7309" s="47"/>
    </row>
    <row r="7310" spans="1:9" x14ac:dyDescent="0.25">
      <c r="A7310" s="47"/>
      <c r="B7310" s="47"/>
      <c r="C7310" s="47"/>
      <c r="D7310" s="47"/>
      <c r="E7310" s="47"/>
      <c r="F7310" s="47"/>
      <c r="G7310" s="47"/>
      <c r="H7310" s="47"/>
      <c r="I7310" s="47"/>
    </row>
    <row r="7311" spans="1:9" x14ac:dyDescent="0.25">
      <c r="A7311" s="47"/>
      <c r="B7311" s="47"/>
      <c r="C7311" s="47"/>
      <c r="D7311" s="47"/>
      <c r="E7311" s="47"/>
      <c r="F7311" s="47"/>
      <c r="G7311" s="47"/>
      <c r="H7311" s="47"/>
      <c r="I7311" s="47"/>
    </row>
    <row r="7312" spans="1:9" x14ac:dyDescent="0.25">
      <c r="A7312" s="47"/>
      <c r="B7312" s="47"/>
      <c r="C7312" s="47"/>
      <c r="D7312" s="47"/>
      <c r="E7312" s="47"/>
      <c r="F7312" s="47"/>
      <c r="G7312" s="47"/>
      <c r="H7312" s="47"/>
      <c r="I7312" s="47"/>
    </row>
    <row r="7313" spans="1:9" x14ac:dyDescent="0.25">
      <c r="A7313" s="47"/>
      <c r="B7313" s="47"/>
      <c r="C7313" s="47"/>
      <c r="D7313" s="47"/>
      <c r="E7313" s="47"/>
      <c r="F7313" s="47"/>
      <c r="G7313" s="47"/>
      <c r="H7313" s="47"/>
      <c r="I7313" s="47"/>
    </row>
    <row r="7314" spans="1:9" x14ac:dyDescent="0.25">
      <c r="A7314" s="47"/>
      <c r="B7314" s="47"/>
      <c r="C7314" s="47"/>
      <c r="D7314" s="47"/>
      <c r="E7314" s="47"/>
      <c r="F7314" s="47"/>
      <c r="G7314" s="47"/>
      <c r="H7314" s="47"/>
      <c r="I7314" s="47"/>
    </row>
    <row r="7315" spans="1:9" x14ac:dyDescent="0.25">
      <c r="A7315" s="47"/>
      <c r="B7315" s="47"/>
      <c r="C7315" s="47"/>
      <c r="D7315" s="47"/>
      <c r="E7315" s="47"/>
      <c r="F7315" s="47"/>
      <c r="G7315" s="47"/>
      <c r="H7315" s="47"/>
      <c r="I7315" s="47"/>
    </row>
    <row r="7316" spans="1:9" x14ac:dyDescent="0.25">
      <c r="A7316" s="47"/>
      <c r="B7316" s="47"/>
      <c r="C7316" s="47"/>
      <c r="D7316" s="47"/>
      <c r="E7316" s="47"/>
      <c r="F7316" s="47"/>
      <c r="G7316" s="47"/>
      <c r="H7316" s="47"/>
      <c r="I7316" s="47"/>
    </row>
    <row r="7317" spans="1:9" x14ac:dyDescent="0.25">
      <c r="A7317" s="47"/>
      <c r="B7317" s="47"/>
      <c r="C7317" s="47"/>
      <c r="D7317" s="47"/>
      <c r="E7317" s="47"/>
      <c r="F7317" s="47"/>
      <c r="G7317" s="47"/>
      <c r="H7317" s="47"/>
      <c r="I7317" s="47"/>
    </row>
    <row r="7318" spans="1:9" x14ac:dyDescent="0.25">
      <c r="A7318" s="47"/>
      <c r="B7318" s="47"/>
      <c r="C7318" s="47"/>
      <c r="D7318" s="47"/>
      <c r="E7318" s="47"/>
      <c r="F7318" s="47"/>
      <c r="G7318" s="47"/>
      <c r="H7318" s="47"/>
      <c r="I7318" s="47"/>
    </row>
    <row r="7319" spans="1:9" x14ac:dyDescent="0.25">
      <c r="A7319" s="47"/>
      <c r="B7319" s="47"/>
      <c r="C7319" s="47"/>
      <c r="D7319" s="47"/>
      <c r="E7319" s="47"/>
      <c r="F7319" s="47"/>
      <c r="G7319" s="47"/>
      <c r="H7319" s="47"/>
      <c r="I7319" s="47"/>
    </row>
    <row r="7320" spans="1:9" x14ac:dyDescent="0.25">
      <c r="A7320" s="47"/>
      <c r="B7320" s="47"/>
      <c r="C7320" s="47"/>
      <c r="D7320" s="47"/>
      <c r="E7320" s="47"/>
      <c r="F7320" s="47"/>
      <c r="G7320" s="47"/>
      <c r="H7320" s="47"/>
      <c r="I7320" s="47"/>
    </row>
    <row r="7321" spans="1:9" x14ac:dyDescent="0.25">
      <c r="A7321" s="47"/>
      <c r="B7321" s="47"/>
      <c r="C7321" s="47"/>
      <c r="D7321" s="47"/>
      <c r="E7321" s="47"/>
      <c r="F7321" s="47"/>
      <c r="G7321" s="47"/>
      <c r="H7321" s="47"/>
      <c r="I7321" s="47"/>
    </row>
    <row r="7322" spans="1:9" x14ac:dyDescent="0.25">
      <c r="A7322" s="47"/>
      <c r="B7322" s="47"/>
      <c r="C7322" s="47"/>
      <c r="D7322" s="47"/>
      <c r="E7322" s="47"/>
      <c r="F7322" s="47"/>
      <c r="G7322" s="47"/>
      <c r="H7322" s="47"/>
      <c r="I7322" s="47"/>
    </row>
    <row r="7323" spans="1:9" x14ac:dyDescent="0.25">
      <c r="A7323" s="47"/>
      <c r="B7323" s="47"/>
      <c r="C7323" s="47"/>
      <c r="D7323" s="47"/>
      <c r="E7323" s="47"/>
      <c r="F7323" s="47"/>
      <c r="G7323" s="47"/>
      <c r="H7323" s="47"/>
      <c r="I7323" s="47"/>
    </row>
    <row r="7324" spans="1:9" x14ac:dyDescent="0.25">
      <c r="A7324" s="47"/>
      <c r="B7324" s="47"/>
      <c r="C7324" s="47"/>
      <c r="D7324" s="47"/>
      <c r="E7324" s="47"/>
      <c r="F7324" s="47"/>
      <c r="G7324" s="47"/>
      <c r="H7324" s="47"/>
      <c r="I7324" s="47"/>
    </row>
    <row r="7325" spans="1:9" x14ac:dyDescent="0.25">
      <c r="A7325" s="47"/>
      <c r="B7325" s="47"/>
      <c r="C7325" s="47"/>
      <c r="D7325" s="47"/>
      <c r="E7325" s="47"/>
      <c r="F7325" s="47"/>
      <c r="G7325" s="47"/>
      <c r="H7325" s="47"/>
      <c r="I7325" s="47"/>
    </row>
    <row r="7326" spans="1:9" x14ac:dyDescent="0.25">
      <c r="A7326" s="47"/>
      <c r="B7326" s="47"/>
      <c r="C7326" s="47"/>
      <c r="D7326" s="47"/>
      <c r="E7326" s="47"/>
      <c r="F7326" s="47"/>
      <c r="G7326" s="47"/>
      <c r="H7326" s="47"/>
      <c r="I7326" s="47"/>
    </row>
    <row r="7327" spans="1:9" x14ac:dyDescent="0.25">
      <c r="A7327" s="47"/>
      <c r="B7327" s="47"/>
      <c r="C7327" s="47"/>
      <c r="D7327" s="47"/>
      <c r="E7327" s="47"/>
      <c r="F7327" s="47"/>
      <c r="G7327" s="47"/>
      <c r="H7327" s="47"/>
      <c r="I7327" s="47"/>
    </row>
    <row r="7328" spans="1:9" x14ac:dyDescent="0.25">
      <c r="A7328" s="47"/>
      <c r="B7328" s="47"/>
      <c r="C7328" s="47"/>
      <c r="D7328" s="47"/>
      <c r="E7328" s="47"/>
      <c r="F7328" s="47"/>
      <c r="G7328" s="47"/>
      <c r="H7328" s="47"/>
      <c r="I7328" s="47"/>
    </row>
    <row r="7329" spans="1:9" x14ac:dyDescent="0.25">
      <c r="A7329" s="47"/>
      <c r="B7329" s="47"/>
      <c r="C7329" s="47"/>
      <c r="D7329" s="47"/>
      <c r="E7329" s="47"/>
      <c r="F7329" s="47"/>
      <c r="G7329" s="47"/>
      <c r="H7329" s="47"/>
      <c r="I7329" s="47"/>
    </row>
    <row r="7330" spans="1:9" x14ac:dyDescent="0.25">
      <c r="A7330" s="47"/>
      <c r="B7330" s="47"/>
      <c r="C7330" s="47"/>
      <c r="D7330" s="47"/>
      <c r="E7330" s="47"/>
      <c r="F7330" s="47"/>
      <c r="G7330" s="47"/>
      <c r="H7330" s="47"/>
      <c r="I7330" s="47"/>
    </row>
    <row r="7331" spans="1:9" x14ac:dyDescent="0.25">
      <c r="A7331" s="47"/>
      <c r="B7331" s="47"/>
      <c r="C7331" s="47"/>
      <c r="D7331" s="47"/>
      <c r="E7331" s="47"/>
      <c r="F7331" s="47"/>
      <c r="G7331" s="47"/>
      <c r="H7331" s="47"/>
      <c r="I7331" s="47"/>
    </row>
    <row r="7332" spans="1:9" x14ac:dyDescent="0.25">
      <c r="A7332" s="47"/>
      <c r="B7332" s="47"/>
      <c r="C7332" s="47"/>
      <c r="D7332" s="47"/>
      <c r="E7332" s="47"/>
      <c r="F7332" s="47"/>
      <c r="G7332" s="47"/>
      <c r="H7332" s="47"/>
      <c r="I7332" s="47"/>
    </row>
    <row r="7333" spans="1:9" x14ac:dyDescent="0.25">
      <c r="A7333" s="47"/>
      <c r="B7333" s="47"/>
      <c r="C7333" s="47"/>
      <c r="D7333" s="47"/>
      <c r="E7333" s="47"/>
      <c r="F7333" s="47"/>
      <c r="G7333" s="47"/>
      <c r="H7333" s="47"/>
      <c r="I7333" s="47"/>
    </row>
    <row r="7334" spans="1:9" x14ac:dyDescent="0.25">
      <c r="A7334" s="47"/>
      <c r="B7334" s="47"/>
      <c r="C7334" s="47"/>
      <c r="D7334" s="47"/>
      <c r="E7334" s="47"/>
      <c r="F7334" s="47"/>
      <c r="G7334" s="47"/>
      <c r="H7334" s="47"/>
      <c r="I7334" s="47"/>
    </row>
    <row r="7335" spans="1:9" x14ac:dyDescent="0.25">
      <c r="A7335" s="47"/>
      <c r="B7335" s="47"/>
      <c r="C7335" s="47"/>
      <c r="D7335" s="47"/>
      <c r="E7335" s="47"/>
      <c r="F7335" s="47"/>
      <c r="G7335" s="47"/>
      <c r="H7335" s="47"/>
      <c r="I7335" s="47"/>
    </row>
    <row r="7336" spans="1:9" x14ac:dyDescent="0.25">
      <c r="A7336" s="47"/>
      <c r="B7336" s="47"/>
      <c r="C7336" s="47"/>
      <c r="D7336" s="47"/>
      <c r="E7336" s="47"/>
      <c r="F7336" s="47"/>
      <c r="G7336" s="47"/>
      <c r="H7336" s="47"/>
      <c r="I7336" s="47"/>
    </row>
    <row r="7337" spans="1:9" x14ac:dyDescent="0.25">
      <c r="A7337" s="47"/>
      <c r="B7337" s="47"/>
      <c r="C7337" s="47"/>
      <c r="D7337" s="47"/>
      <c r="E7337" s="47"/>
      <c r="F7337" s="47"/>
      <c r="G7337" s="47"/>
      <c r="H7337" s="47"/>
      <c r="I7337" s="47"/>
    </row>
    <row r="7338" spans="1:9" x14ac:dyDescent="0.25">
      <c r="A7338" s="47"/>
      <c r="B7338" s="47"/>
      <c r="C7338" s="47"/>
      <c r="D7338" s="47"/>
      <c r="E7338" s="47"/>
      <c r="F7338" s="47"/>
      <c r="G7338" s="47"/>
      <c r="H7338" s="47"/>
      <c r="I7338" s="47"/>
    </row>
    <row r="7339" spans="1:9" x14ac:dyDescent="0.25">
      <c r="A7339" s="47"/>
      <c r="B7339" s="47"/>
      <c r="C7339" s="47"/>
      <c r="D7339" s="47"/>
      <c r="E7339" s="47"/>
      <c r="F7339" s="47"/>
      <c r="G7339" s="47"/>
      <c r="H7339" s="47"/>
      <c r="I7339" s="47"/>
    </row>
    <row r="7340" spans="1:9" x14ac:dyDescent="0.25">
      <c r="A7340" s="47"/>
      <c r="B7340" s="47"/>
      <c r="C7340" s="47"/>
      <c r="D7340" s="47"/>
      <c r="E7340" s="47"/>
      <c r="F7340" s="47"/>
      <c r="G7340" s="47"/>
      <c r="H7340" s="47"/>
      <c r="I7340" s="47"/>
    </row>
    <row r="7341" spans="1:9" x14ac:dyDescent="0.25">
      <c r="A7341" s="47"/>
      <c r="B7341" s="47"/>
      <c r="C7341" s="47"/>
      <c r="D7341" s="47"/>
      <c r="E7341" s="47"/>
      <c r="F7341" s="47"/>
      <c r="G7341" s="47"/>
      <c r="H7341" s="47"/>
      <c r="I7341" s="47"/>
    </row>
    <row r="7342" spans="1:9" x14ac:dyDescent="0.25">
      <c r="A7342" s="47"/>
      <c r="B7342" s="47"/>
      <c r="C7342" s="47"/>
      <c r="D7342" s="47"/>
      <c r="E7342" s="47"/>
      <c r="F7342" s="47"/>
      <c r="G7342" s="47"/>
      <c r="H7342" s="47"/>
      <c r="I7342" s="47"/>
    </row>
    <row r="7343" spans="1:9" x14ac:dyDescent="0.25">
      <c r="A7343" s="47"/>
      <c r="B7343" s="47"/>
      <c r="C7343" s="47"/>
      <c r="D7343" s="47"/>
      <c r="E7343" s="47"/>
      <c r="F7343" s="47"/>
      <c r="G7343" s="47"/>
      <c r="H7343" s="47"/>
      <c r="I7343" s="47"/>
    </row>
    <row r="7344" spans="1:9" x14ac:dyDescent="0.25">
      <c r="A7344" s="47"/>
      <c r="B7344" s="47"/>
      <c r="C7344" s="47"/>
      <c r="D7344" s="47"/>
      <c r="E7344" s="47"/>
      <c r="F7344" s="47"/>
      <c r="G7344" s="47"/>
      <c r="H7344" s="47"/>
      <c r="I7344" s="47"/>
    </row>
    <row r="7345" spans="1:9" x14ac:dyDescent="0.25">
      <c r="A7345" s="47"/>
      <c r="B7345" s="47"/>
      <c r="C7345" s="47"/>
      <c r="D7345" s="47"/>
      <c r="E7345" s="47"/>
      <c r="F7345" s="47"/>
      <c r="G7345" s="47"/>
      <c r="H7345" s="47"/>
      <c r="I7345" s="47"/>
    </row>
    <row r="7346" spans="1:9" x14ac:dyDescent="0.25">
      <c r="A7346" s="47"/>
      <c r="B7346" s="47"/>
      <c r="C7346" s="47"/>
      <c r="D7346" s="47"/>
      <c r="E7346" s="47"/>
      <c r="F7346" s="47"/>
      <c r="G7346" s="47"/>
      <c r="H7346" s="47"/>
      <c r="I7346" s="47"/>
    </row>
    <row r="7347" spans="1:9" x14ac:dyDescent="0.25">
      <c r="A7347" s="47"/>
      <c r="B7347" s="47"/>
      <c r="C7347" s="47"/>
      <c r="D7347" s="47"/>
      <c r="E7347" s="47"/>
      <c r="F7347" s="47"/>
      <c r="G7347" s="47"/>
      <c r="H7347" s="47"/>
      <c r="I7347" s="47"/>
    </row>
    <row r="7348" spans="1:9" x14ac:dyDescent="0.25">
      <c r="A7348" s="47"/>
      <c r="B7348" s="47"/>
      <c r="C7348" s="47"/>
      <c r="D7348" s="47"/>
      <c r="E7348" s="47"/>
      <c r="F7348" s="47"/>
      <c r="G7348" s="47"/>
      <c r="H7348" s="47"/>
      <c r="I7348" s="47"/>
    </row>
    <row r="7349" spans="1:9" x14ac:dyDescent="0.25">
      <c r="A7349" s="47"/>
      <c r="B7349" s="47"/>
      <c r="C7349" s="47"/>
      <c r="D7349" s="47"/>
      <c r="E7349" s="47"/>
      <c r="F7349" s="47"/>
      <c r="G7349" s="47"/>
      <c r="H7349" s="47"/>
      <c r="I7349" s="47"/>
    </row>
    <row r="7350" spans="1:9" x14ac:dyDescent="0.25">
      <c r="A7350" s="47"/>
      <c r="B7350" s="47"/>
      <c r="C7350" s="47"/>
      <c r="D7350" s="47"/>
      <c r="E7350" s="47"/>
      <c r="F7350" s="47"/>
      <c r="G7350" s="47"/>
      <c r="H7350" s="47"/>
      <c r="I7350" s="47"/>
    </row>
    <row r="7351" spans="1:9" x14ac:dyDescent="0.25">
      <c r="A7351" s="47"/>
      <c r="B7351" s="47"/>
      <c r="C7351" s="47"/>
      <c r="D7351" s="47"/>
      <c r="E7351" s="47"/>
      <c r="F7351" s="47"/>
      <c r="G7351" s="47"/>
      <c r="H7351" s="47"/>
      <c r="I7351" s="47"/>
    </row>
    <row r="7352" spans="1:9" x14ac:dyDescent="0.25">
      <c r="A7352" s="47"/>
      <c r="B7352" s="47"/>
      <c r="C7352" s="47"/>
      <c r="D7352" s="47"/>
      <c r="E7352" s="47"/>
      <c r="F7352" s="47"/>
      <c r="G7352" s="47"/>
      <c r="H7352" s="47"/>
      <c r="I7352" s="47"/>
    </row>
    <row r="7353" spans="1:9" x14ac:dyDescent="0.25">
      <c r="A7353" s="47"/>
      <c r="B7353" s="47"/>
      <c r="C7353" s="47"/>
      <c r="D7353" s="47"/>
      <c r="E7353" s="47"/>
      <c r="F7353" s="47"/>
      <c r="G7353" s="47"/>
      <c r="H7353" s="47"/>
      <c r="I7353" s="47"/>
    </row>
    <row r="7354" spans="1:9" x14ac:dyDescent="0.25">
      <c r="A7354" s="47"/>
      <c r="B7354" s="47"/>
      <c r="C7354" s="47"/>
      <c r="D7354" s="47"/>
      <c r="E7354" s="47"/>
      <c r="F7354" s="47"/>
      <c r="G7354" s="47"/>
      <c r="H7354" s="47"/>
      <c r="I7354" s="47"/>
    </row>
    <row r="7355" spans="1:9" x14ac:dyDescent="0.25">
      <c r="A7355" s="47"/>
      <c r="B7355" s="47"/>
      <c r="C7355" s="47"/>
      <c r="D7355" s="47"/>
      <c r="E7355" s="47"/>
      <c r="F7355" s="47"/>
      <c r="G7355" s="47"/>
      <c r="H7355" s="47"/>
      <c r="I7355" s="47"/>
    </row>
    <row r="7356" spans="1:9" x14ac:dyDescent="0.25">
      <c r="A7356" s="47"/>
      <c r="B7356" s="47"/>
      <c r="C7356" s="47"/>
      <c r="D7356" s="47"/>
      <c r="E7356" s="47"/>
      <c r="F7356" s="47"/>
      <c r="G7356" s="47"/>
      <c r="H7356" s="47"/>
      <c r="I7356" s="47"/>
    </row>
    <row r="7357" spans="1:9" x14ac:dyDescent="0.25">
      <c r="A7357" s="47"/>
      <c r="B7357" s="47"/>
      <c r="C7357" s="47"/>
      <c r="D7357" s="47"/>
      <c r="E7357" s="47"/>
      <c r="F7357" s="47"/>
      <c r="G7357" s="47"/>
      <c r="H7357" s="47"/>
      <c r="I7357" s="47"/>
    </row>
    <row r="7358" spans="1:9" x14ac:dyDescent="0.25">
      <c r="A7358" s="47"/>
      <c r="B7358" s="47"/>
      <c r="C7358" s="47"/>
      <c r="D7358" s="47"/>
      <c r="E7358" s="47"/>
      <c r="F7358" s="47"/>
      <c r="G7358" s="47"/>
      <c r="H7358" s="47"/>
      <c r="I7358" s="47"/>
    </row>
    <row r="7359" spans="1:9" x14ac:dyDescent="0.25">
      <c r="A7359" s="47"/>
      <c r="B7359" s="47"/>
      <c r="C7359" s="47"/>
      <c r="D7359" s="47"/>
      <c r="E7359" s="47"/>
      <c r="F7359" s="47"/>
      <c r="G7359" s="47"/>
      <c r="H7359" s="47"/>
      <c r="I7359" s="47"/>
    </row>
    <row r="7360" spans="1:9" x14ac:dyDescent="0.25">
      <c r="A7360" s="47"/>
      <c r="B7360" s="47"/>
      <c r="C7360" s="47"/>
      <c r="D7360" s="47"/>
      <c r="E7360" s="47"/>
      <c r="F7360" s="47"/>
      <c r="G7360" s="47"/>
      <c r="H7360" s="47"/>
      <c r="I7360" s="47"/>
    </row>
    <row r="7361" spans="1:9" x14ac:dyDescent="0.25">
      <c r="A7361" s="47"/>
      <c r="B7361" s="47"/>
      <c r="C7361" s="47"/>
      <c r="D7361" s="47"/>
      <c r="E7361" s="47"/>
      <c r="F7361" s="47"/>
      <c r="G7361" s="47"/>
      <c r="H7361" s="47"/>
      <c r="I7361" s="47"/>
    </row>
    <row r="7362" spans="1:9" x14ac:dyDescent="0.25">
      <c r="A7362" s="47"/>
      <c r="B7362" s="47"/>
      <c r="C7362" s="47"/>
      <c r="D7362" s="47"/>
      <c r="E7362" s="47"/>
      <c r="F7362" s="47"/>
      <c r="G7362" s="47"/>
      <c r="H7362" s="47"/>
      <c r="I7362" s="47"/>
    </row>
    <row r="7363" spans="1:9" x14ac:dyDescent="0.25">
      <c r="A7363" s="47"/>
      <c r="B7363" s="47"/>
      <c r="C7363" s="47"/>
      <c r="D7363" s="47"/>
      <c r="E7363" s="47"/>
      <c r="F7363" s="47"/>
      <c r="G7363" s="47"/>
      <c r="H7363" s="47"/>
      <c r="I7363" s="47"/>
    </row>
    <row r="7364" spans="1:9" x14ac:dyDescent="0.25">
      <c r="A7364" s="47"/>
      <c r="B7364" s="47"/>
      <c r="C7364" s="47"/>
      <c r="D7364" s="47"/>
      <c r="E7364" s="47"/>
      <c r="F7364" s="47"/>
      <c r="G7364" s="47"/>
      <c r="H7364" s="47"/>
      <c r="I7364" s="47"/>
    </row>
    <row r="7365" spans="1:9" x14ac:dyDescent="0.25">
      <c r="A7365" s="47"/>
      <c r="B7365" s="47"/>
      <c r="C7365" s="47"/>
      <c r="D7365" s="47"/>
      <c r="E7365" s="47"/>
      <c r="F7365" s="47"/>
      <c r="G7365" s="47"/>
      <c r="H7365" s="47"/>
      <c r="I7365" s="47"/>
    </row>
    <row r="7366" spans="1:9" x14ac:dyDescent="0.25">
      <c r="A7366" s="47"/>
      <c r="B7366" s="47"/>
      <c r="C7366" s="47"/>
      <c r="D7366" s="47"/>
      <c r="E7366" s="47"/>
      <c r="F7366" s="47"/>
      <c r="G7366" s="47"/>
      <c r="H7366" s="47"/>
      <c r="I7366" s="47"/>
    </row>
    <row r="7367" spans="1:9" x14ac:dyDescent="0.25">
      <c r="A7367" s="47"/>
      <c r="B7367" s="47"/>
      <c r="C7367" s="47"/>
      <c r="D7367" s="47"/>
      <c r="E7367" s="47"/>
      <c r="F7367" s="47"/>
      <c r="G7367" s="47"/>
      <c r="H7367" s="47"/>
      <c r="I7367" s="47"/>
    </row>
    <row r="7368" spans="1:9" x14ac:dyDescent="0.25">
      <c r="A7368" s="47"/>
      <c r="B7368" s="47"/>
      <c r="C7368" s="47"/>
      <c r="D7368" s="47"/>
      <c r="E7368" s="47"/>
      <c r="F7368" s="47"/>
      <c r="G7368" s="47"/>
      <c r="H7368" s="47"/>
      <c r="I7368" s="47"/>
    </row>
    <row r="7369" spans="1:9" x14ac:dyDescent="0.25">
      <c r="A7369" s="47"/>
      <c r="B7369" s="47"/>
      <c r="C7369" s="47"/>
      <c r="D7369" s="47"/>
      <c r="E7369" s="47"/>
      <c r="F7369" s="47"/>
      <c r="G7369" s="47"/>
      <c r="H7369" s="47"/>
      <c r="I7369" s="47"/>
    </row>
    <row r="7370" spans="1:9" x14ac:dyDescent="0.25">
      <c r="A7370" s="47"/>
      <c r="B7370" s="47"/>
      <c r="C7370" s="47"/>
      <c r="D7370" s="47"/>
      <c r="E7370" s="47"/>
      <c r="F7370" s="47"/>
      <c r="G7370" s="47"/>
      <c r="H7370" s="47"/>
      <c r="I7370" s="47"/>
    </row>
    <row r="7371" spans="1:9" x14ac:dyDescent="0.25">
      <c r="A7371" s="47"/>
      <c r="B7371" s="47"/>
      <c r="C7371" s="47"/>
      <c r="D7371" s="47"/>
      <c r="E7371" s="47"/>
      <c r="F7371" s="47"/>
      <c r="G7371" s="47"/>
      <c r="H7371" s="47"/>
      <c r="I7371" s="47"/>
    </row>
    <row r="7372" spans="1:9" x14ac:dyDescent="0.25">
      <c r="A7372" s="47"/>
      <c r="B7372" s="47"/>
      <c r="C7372" s="47"/>
      <c r="D7372" s="47"/>
      <c r="E7372" s="47"/>
      <c r="F7372" s="47"/>
      <c r="G7372" s="47"/>
      <c r="H7372" s="47"/>
      <c r="I7372" s="47"/>
    </row>
    <row r="7373" spans="1:9" x14ac:dyDescent="0.25">
      <c r="A7373" s="47"/>
      <c r="B7373" s="47"/>
      <c r="C7373" s="47"/>
      <c r="D7373" s="47"/>
      <c r="E7373" s="47"/>
      <c r="F7373" s="47"/>
      <c r="G7373" s="47"/>
      <c r="H7373" s="47"/>
      <c r="I7373" s="47"/>
    </row>
    <row r="7374" spans="1:9" x14ac:dyDescent="0.25">
      <c r="A7374" s="47"/>
      <c r="B7374" s="47"/>
      <c r="C7374" s="47"/>
      <c r="D7374" s="47"/>
      <c r="E7374" s="47"/>
      <c r="F7374" s="47"/>
      <c r="G7374" s="47"/>
      <c r="H7374" s="47"/>
      <c r="I7374" s="47"/>
    </row>
    <row r="7375" spans="1:9" x14ac:dyDescent="0.25">
      <c r="A7375" s="47"/>
      <c r="B7375" s="47"/>
      <c r="C7375" s="47"/>
      <c r="D7375" s="47"/>
      <c r="E7375" s="47"/>
      <c r="F7375" s="47"/>
      <c r="G7375" s="47"/>
      <c r="H7375" s="47"/>
      <c r="I7375" s="47"/>
    </row>
    <row r="7376" spans="1:9" x14ac:dyDescent="0.25">
      <c r="A7376" s="47"/>
      <c r="B7376" s="47"/>
      <c r="C7376" s="47"/>
      <c r="D7376" s="47"/>
      <c r="E7376" s="47"/>
      <c r="F7376" s="47"/>
      <c r="G7376" s="47"/>
      <c r="H7376" s="47"/>
      <c r="I7376" s="47"/>
    </row>
    <row r="7377" spans="1:9" x14ac:dyDescent="0.25">
      <c r="A7377" s="47"/>
      <c r="B7377" s="47"/>
      <c r="C7377" s="47"/>
      <c r="D7377" s="47"/>
      <c r="E7377" s="47"/>
      <c r="F7377" s="47"/>
      <c r="G7377" s="47"/>
      <c r="H7377" s="47"/>
      <c r="I7377" s="47"/>
    </row>
    <row r="7378" spans="1:9" x14ac:dyDescent="0.25">
      <c r="A7378" s="47"/>
      <c r="B7378" s="47"/>
      <c r="C7378" s="47"/>
      <c r="D7378" s="47"/>
      <c r="E7378" s="47"/>
      <c r="F7378" s="47"/>
      <c r="G7378" s="47"/>
      <c r="H7378" s="47"/>
      <c r="I7378" s="47"/>
    </row>
    <row r="7379" spans="1:9" x14ac:dyDescent="0.25">
      <c r="A7379" s="47"/>
      <c r="B7379" s="47"/>
      <c r="C7379" s="47"/>
      <c r="D7379" s="47"/>
      <c r="E7379" s="47"/>
      <c r="F7379" s="47"/>
      <c r="G7379" s="47"/>
      <c r="H7379" s="47"/>
      <c r="I7379" s="47"/>
    </row>
    <row r="7380" spans="1:9" x14ac:dyDescent="0.25">
      <c r="A7380" s="47"/>
      <c r="B7380" s="47"/>
      <c r="C7380" s="47"/>
      <c r="D7380" s="47"/>
      <c r="E7380" s="47"/>
      <c r="F7380" s="47"/>
      <c r="G7380" s="47"/>
      <c r="H7380" s="47"/>
      <c r="I7380" s="47"/>
    </row>
    <row r="7381" spans="1:9" x14ac:dyDescent="0.25">
      <c r="A7381" s="47"/>
      <c r="B7381" s="47"/>
      <c r="C7381" s="47"/>
      <c r="D7381" s="47"/>
      <c r="E7381" s="47"/>
      <c r="F7381" s="47"/>
      <c r="G7381" s="47"/>
      <c r="H7381" s="47"/>
      <c r="I7381" s="47"/>
    </row>
    <row r="7382" spans="1:9" x14ac:dyDescent="0.25">
      <c r="A7382" s="47"/>
      <c r="B7382" s="47"/>
      <c r="C7382" s="47"/>
      <c r="D7382" s="47"/>
      <c r="E7382" s="47"/>
      <c r="F7382" s="47"/>
      <c r="G7382" s="47"/>
      <c r="H7382" s="47"/>
      <c r="I7382" s="47"/>
    </row>
    <row r="7383" spans="1:9" x14ac:dyDescent="0.25">
      <c r="A7383" s="47"/>
      <c r="B7383" s="47"/>
      <c r="C7383" s="47"/>
      <c r="D7383" s="47"/>
      <c r="E7383" s="47"/>
      <c r="F7383" s="47"/>
      <c r="G7383" s="47"/>
      <c r="H7383" s="47"/>
      <c r="I7383" s="47"/>
    </row>
    <row r="7384" spans="1:9" x14ac:dyDescent="0.25">
      <c r="A7384" s="47"/>
      <c r="B7384" s="47"/>
      <c r="C7384" s="47"/>
      <c r="D7384" s="47"/>
      <c r="E7384" s="47"/>
      <c r="F7384" s="47"/>
      <c r="G7384" s="47"/>
      <c r="H7384" s="47"/>
      <c r="I7384" s="47"/>
    </row>
    <row r="7385" spans="1:9" x14ac:dyDescent="0.25">
      <c r="A7385" s="47"/>
      <c r="B7385" s="47"/>
      <c r="C7385" s="47"/>
      <c r="D7385" s="47"/>
      <c r="E7385" s="47"/>
      <c r="F7385" s="47"/>
      <c r="G7385" s="47"/>
      <c r="H7385" s="47"/>
      <c r="I7385" s="47"/>
    </row>
    <row r="7386" spans="1:9" x14ac:dyDescent="0.25">
      <c r="A7386" s="47"/>
      <c r="B7386" s="47"/>
      <c r="C7386" s="47"/>
      <c r="D7386" s="47"/>
      <c r="E7386" s="47"/>
      <c r="F7386" s="47"/>
      <c r="G7386" s="47"/>
      <c r="H7386" s="47"/>
      <c r="I7386" s="47"/>
    </row>
    <row r="7387" spans="1:9" x14ac:dyDescent="0.25">
      <c r="A7387" s="47"/>
      <c r="B7387" s="47"/>
      <c r="C7387" s="47"/>
      <c r="D7387" s="47"/>
      <c r="E7387" s="47"/>
      <c r="F7387" s="47"/>
      <c r="G7387" s="47"/>
      <c r="H7387" s="47"/>
      <c r="I7387" s="47"/>
    </row>
    <row r="7388" spans="1:9" x14ac:dyDescent="0.25">
      <c r="A7388" s="47"/>
      <c r="B7388" s="47"/>
      <c r="C7388" s="47"/>
      <c r="D7388" s="47"/>
      <c r="E7388" s="47"/>
      <c r="F7388" s="47"/>
      <c r="G7388" s="47"/>
      <c r="H7388" s="47"/>
      <c r="I7388" s="47"/>
    </row>
    <row r="7389" spans="1:9" x14ac:dyDescent="0.25">
      <c r="A7389" s="47"/>
      <c r="B7389" s="47"/>
      <c r="C7389" s="47"/>
      <c r="D7389" s="47"/>
      <c r="E7389" s="47"/>
      <c r="F7389" s="47"/>
      <c r="G7389" s="47"/>
      <c r="H7389" s="47"/>
      <c r="I7389" s="47"/>
    </row>
    <row r="7390" spans="1:9" x14ac:dyDescent="0.25">
      <c r="A7390" s="47"/>
      <c r="B7390" s="47"/>
      <c r="C7390" s="47"/>
      <c r="D7390" s="47"/>
      <c r="E7390" s="47"/>
      <c r="F7390" s="47"/>
      <c r="G7390" s="47"/>
      <c r="H7390" s="47"/>
      <c r="I7390" s="47"/>
    </row>
    <row r="7391" spans="1:9" x14ac:dyDescent="0.25">
      <c r="A7391" s="47"/>
      <c r="B7391" s="47"/>
      <c r="C7391" s="47"/>
      <c r="D7391" s="47"/>
      <c r="E7391" s="47"/>
      <c r="F7391" s="47"/>
      <c r="G7391" s="47"/>
      <c r="H7391" s="47"/>
      <c r="I7391" s="47"/>
    </row>
    <row r="7392" spans="1:9" x14ac:dyDescent="0.25">
      <c r="A7392" s="47"/>
      <c r="B7392" s="47"/>
      <c r="C7392" s="47"/>
      <c r="D7392" s="47"/>
      <c r="E7392" s="47"/>
      <c r="F7392" s="47"/>
      <c r="G7392" s="47"/>
      <c r="H7392" s="47"/>
      <c r="I7392" s="47"/>
    </row>
    <row r="7393" spans="1:9" x14ac:dyDescent="0.25">
      <c r="A7393" s="47"/>
      <c r="B7393" s="47"/>
      <c r="C7393" s="47"/>
      <c r="D7393" s="47"/>
      <c r="E7393" s="47"/>
      <c r="F7393" s="47"/>
      <c r="G7393" s="47"/>
      <c r="H7393" s="47"/>
      <c r="I7393" s="47"/>
    </row>
    <row r="7394" spans="1:9" x14ac:dyDescent="0.25">
      <c r="A7394" s="47"/>
      <c r="B7394" s="47"/>
      <c r="C7394" s="47"/>
      <c r="D7394" s="47"/>
      <c r="E7394" s="47"/>
      <c r="F7394" s="47"/>
      <c r="G7394" s="47"/>
      <c r="H7394" s="47"/>
      <c r="I7394" s="47"/>
    </row>
    <row r="7395" spans="1:9" x14ac:dyDescent="0.25">
      <c r="A7395" s="47"/>
      <c r="B7395" s="47"/>
      <c r="C7395" s="47"/>
      <c r="D7395" s="47"/>
      <c r="E7395" s="47"/>
      <c r="F7395" s="47"/>
      <c r="G7395" s="47"/>
      <c r="H7395" s="47"/>
      <c r="I7395" s="47"/>
    </row>
    <row r="7396" spans="1:9" x14ac:dyDescent="0.25">
      <c r="A7396" s="47"/>
      <c r="B7396" s="47"/>
      <c r="C7396" s="47"/>
      <c r="D7396" s="47"/>
      <c r="E7396" s="47"/>
      <c r="F7396" s="47"/>
      <c r="G7396" s="47"/>
      <c r="H7396" s="47"/>
      <c r="I7396" s="47"/>
    </row>
    <row r="7397" spans="1:9" x14ac:dyDescent="0.25">
      <c r="A7397" s="47"/>
      <c r="B7397" s="47"/>
      <c r="C7397" s="47"/>
      <c r="D7397" s="47"/>
      <c r="E7397" s="47"/>
      <c r="F7397" s="47"/>
      <c r="G7397" s="47"/>
      <c r="H7397" s="47"/>
      <c r="I7397" s="47"/>
    </row>
    <row r="7398" spans="1:9" x14ac:dyDescent="0.25">
      <c r="A7398" s="47"/>
      <c r="B7398" s="47"/>
      <c r="C7398" s="47"/>
      <c r="D7398" s="47"/>
      <c r="E7398" s="47"/>
      <c r="F7398" s="47"/>
      <c r="G7398" s="47"/>
      <c r="H7398" s="47"/>
      <c r="I7398" s="47"/>
    </row>
    <row r="7399" spans="1:9" x14ac:dyDescent="0.25">
      <c r="A7399" s="47"/>
      <c r="B7399" s="47"/>
      <c r="C7399" s="47"/>
      <c r="D7399" s="47"/>
      <c r="E7399" s="47"/>
      <c r="F7399" s="47"/>
      <c r="G7399" s="47"/>
      <c r="H7399" s="47"/>
      <c r="I7399" s="47"/>
    </row>
    <row r="7400" spans="1:9" x14ac:dyDescent="0.25">
      <c r="A7400" s="47"/>
      <c r="B7400" s="47"/>
      <c r="C7400" s="47"/>
      <c r="D7400" s="47"/>
      <c r="E7400" s="47"/>
      <c r="F7400" s="47"/>
      <c r="G7400" s="47"/>
      <c r="H7400" s="47"/>
      <c r="I7400" s="47"/>
    </row>
    <row r="7401" spans="1:9" x14ac:dyDescent="0.25">
      <c r="A7401" s="47"/>
      <c r="B7401" s="47"/>
      <c r="C7401" s="47"/>
      <c r="D7401" s="47"/>
      <c r="E7401" s="47"/>
      <c r="F7401" s="47"/>
      <c r="G7401" s="47"/>
      <c r="H7401" s="47"/>
      <c r="I7401" s="47"/>
    </row>
    <row r="7402" spans="1:9" x14ac:dyDescent="0.25">
      <c r="A7402" s="47"/>
      <c r="B7402" s="47"/>
      <c r="C7402" s="47"/>
      <c r="D7402" s="47"/>
      <c r="E7402" s="47"/>
      <c r="F7402" s="47"/>
      <c r="G7402" s="47"/>
      <c r="H7402" s="47"/>
      <c r="I7402" s="47"/>
    </row>
    <row r="7403" spans="1:9" x14ac:dyDescent="0.25">
      <c r="A7403" s="47"/>
      <c r="B7403" s="47"/>
      <c r="C7403" s="47"/>
      <c r="D7403" s="47"/>
      <c r="E7403" s="47"/>
      <c r="F7403" s="47"/>
      <c r="G7403" s="47"/>
      <c r="H7403" s="47"/>
      <c r="I7403" s="47"/>
    </row>
    <row r="7404" spans="1:9" x14ac:dyDescent="0.25">
      <c r="A7404" s="47"/>
      <c r="B7404" s="47"/>
      <c r="C7404" s="47"/>
      <c r="D7404" s="47"/>
      <c r="E7404" s="47"/>
      <c r="F7404" s="47"/>
      <c r="G7404" s="47"/>
      <c r="H7404" s="47"/>
      <c r="I7404" s="47"/>
    </row>
    <row r="7405" spans="1:9" x14ac:dyDescent="0.25">
      <c r="A7405" s="47"/>
      <c r="B7405" s="47"/>
      <c r="C7405" s="47"/>
      <c r="D7405" s="47"/>
      <c r="E7405" s="47"/>
      <c r="F7405" s="47"/>
      <c r="G7405" s="47"/>
      <c r="H7405" s="47"/>
      <c r="I7405" s="47"/>
    </row>
    <row r="7406" spans="1:9" x14ac:dyDescent="0.25">
      <c r="A7406" s="47"/>
      <c r="B7406" s="47"/>
      <c r="C7406" s="47"/>
      <c r="D7406" s="47"/>
      <c r="E7406" s="47"/>
      <c r="F7406" s="47"/>
      <c r="G7406" s="47"/>
      <c r="H7406" s="47"/>
      <c r="I7406" s="47"/>
    </row>
    <row r="7407" spans="1:9" x14ac:dyDescent="0.25">
      <c r="A7407" s="47"/>
      <c r="B7407" s="47"/>
      <c r="C7407" s="47"/>
      <c r="D7407" s="47"/>
      <c r="E7407" s="47"/>
      <c r="F7407" s="47"/>
      <c r="G7407" s="47"/>
      <c r="H7407" s="47"/>
      <c r="I7407" s="47"/>
    </row>
    <row r="7408" spans="1:9" x14ac:dyDescent="0.25">
      <c r="A7408" s="47"/>
      <c r="B7408" s="47"/>
      <c r="C7408" s="47"/>
      <c r="D7408" s="47"/>
      <c r="E7408" s="47"/>
      <c r="F7408" s="47"/>
      <c r="G7408" s="47"/>
      <c r="H7408" s="47"/>
      <c r="I7408" s="47"/>
    </row>
    <row r="7409" spans="1:9" x14ac:dyDescent="0.25">
      <c r="A7409" s="47"/>
      <c r="B7409" s="47"/>
      <c r="C7409" s="47"/>
      <c r="D7409" s="47"/>
      <c r="E7409" s="47"/>
      <c r="F7409" s="47"/>
      <c r="G7409" s="47"/>
      <c r="H7409" s="47"/>
      <c r="I7409" s="47"/>
    </row>
    <row r="7410" spans="1:9" x14ac:dyDescent="0.25">
      <c r="A7410" s="47"/>
      <c r="B7410" s="47"/>
      <c r="C7410" s="47"/>
      <c r="D7410" s="47"/>
      <c r="E7410" s="47"/>
      <c r="F7410" s="47"/>
      <c r="G7410" s="47"/>
      <c r="H7410" s="47"/>
      <c r="I7410" s="47"/>
    </row>
    <row r="7411" spans="1:9" x14ac:dyDescent="0.25">
      <c r="A7411" s="47"/>
      <c r="B7411" s="47"/>
      <c r="C7411" s="47"/>
      <c r="D7411" s="47"/>
      <c r="E7411" s="47"/>
      <c r="F7411" s="47"/>
      <c r="G7411" s="47"/>
      <c r="H7411" s="47"/>
      <c r="I7411" s="47"/>
    </row>
    <row r="7412" spans="1:9" x14ac:dyDescent="0.25">
      <c r="A7412" s="47"/>
      <c r="B7412" s="47"/>
      <c r="C7412" s="47"/>
      <c r="D7412" s="47"/>
      <c r="E7412" s="47"/>
      <c r="F7412" s="47"/>
      <c r="G7412" s="47"/>
      <c r="H7412" s="47"/>
      <c r="I7412" s="47"/>
    </row>
    <row r="7413" spans="1:9" x14ac:dyDescent="0.25">
      <c r="A7413" s="47"/>
      <c r="B7413" s="47"/>
      <c r="C7413" s="47"/>
      <c r="D7413" s="47"/>
      <c r="E7413" s="47"/>
      <c r="F7413" s="47"/>
      <c r="G7413" s="47"/>
      <c r="H7413" s="47"/>
      <c r="I7413" s="47"/>
    </row>
    <row r="7414" spans="1:9" x14ac:dyDescent="0.25">
      <c r="A7414" s="47"/>
      <c r="B7414" s="47"/>
      <c r="C7414" s="47"/>
      <c r="D7414" s="47"/>
      <c r="E7414" s="47"/>
      <c r="F7414" s="47"/>
      <c r="G7414" s="47"/>
      <c r="H7414" s="47"/>
      <c r="I7414" s="47"/>
    </row>
    <row r="7415" spans="1:9" x14ac:dyDescent="0.25">
      <c r="A7415" s="47"/>
      <c r="B7415" s="47"/>
      <c r="C7415" s="47"/>
      <c r="D7415" s="47"/>
      <c r="E7415" s="47"/>
      <c r="F7415" s="47"/>
      <c r="G7415" s="47"/>
      <c r="H7415" s="47"/>
      <c r="I7415" s="47"/>
    </row>
    <row r="7416" spans="1:9" x14ac:dyDescent="0.25">
      <c r="A7416" s="47"/>
      <c r="B7416" s="47"/>
      <c r="C7416" s="47"/>
      <c r="D7416" s="47"/>
      <c r="E7416" s="47"/>
      <c r="F7416" s="47"/>
      <c r="G7416" s="47"/>
      <c r="H7416" s="47"/>
      <c r="I7416" s="47"/>
    </row>
    <row r="7417" spans="1:9" x14ac:dyDescent="0.25">
      <c r="A7417" s="47"/>
      <c r="B7417" s="47"/>
      <c r="C7417" s="47"/>
      <c r="D7417" s="47"/>
      <c r="E7417" s="47"/>
      <c r="F7417" s="47"/>
      <c r="G7417" s="47"/>
      <c r="H7417" s="47"/>
      <c r="I7417" s="47"/>
    </row>
    <row r="7418" spans="1:9" x14ac:dyDescent="0.25">
      <c r="A7418" s="47"/>
      <c r="B7418" s="47"/>
      <c r="C7418" s="47"/>
      <c r="D7418" s="47"/>
      <c r="E7418" s="47"/>
      <c r="F7418" s="47"/>
      <c r="G7418" s="47"/>
      <c r="H7418" s="47"/>
      <c r="I7418" s="47"/>
    </row>
    <row r="7419" spans="1:9" x14ac:dyDescent="0.25">
      <c r="A7419" s="47"/>
      <c r="B7419" s="47"/>
      <c r="C7419" s="47"/>
      <c r="D7419" s="47"/>
      <c r="E7419" s="47"/>
      <c r="F7419" s="47"/>
      <c r="G7419" s="47"/>
      <c r="H7419" s="47"/>
      <c r="I7419" s="47"/>
    </row>
    <row r="7420" spans="1:9" x14ac:dyDescent="0.25">
      <c r="A7420" s="47"/>
      <c r="B7420" s="47"/>
      <c r="C7420" s="47"/>
      <c r="D7420" s="47"/>
      <c r="E7420" s="47"/>
      <c r="F7420" s="47"/>
      <c r="G7420" s="47"/>
      <c r="H7420" s="47"/>
      <c r="I7420" s="47"/>
    </row>
    <row r="7421" spans="1:9" x14ac:dyDescent="0.25">
      <c r="A7421" s="47"/>
      <c r="B7421" s="47"/>
      <c r="C7421" s="47"/>
      <c r="D7421" s="47"/>
      <c r="E7421" s="47"/>
      <c r="F7421" s="47"/>
      <c r="G7421" s="47"/>
      <c r="H7421" s="47"/>
      <c r="I7421" s="47"/>
    </row>
    <row r="7422" spans="1:9" x14ac:dyDescent="0.25">
      <c r="A7422" s="47"/>
      <c r="B7422" s="47"/>
      <c r="C7422" s="47"/>
      <c r="D7422" s="47"/>
      <c r="E7422" s="47"/>
      <c r="F7422" s="47"/>
      <c r="G7422" s="47"/>
      <c r="H7422" s="47"/>
      <c r="I7422" s="47"/>
    </row>
    <row r="7423" spans="1:9" x14ac:dyDescent="0.25">
      <c r="A7423" s="47"/>
      <c r="B7423" s="47"/>
      <c r="C7423" s="47"/>
      <c r="D7423" s="47"/>
      <c r="E7423" s="47"/>
      <c r="F7423" s="47"/>
      <c r="G7423" s="47"/>
      <c r="H7423" s="47"/>
      <c r="I7423" s="47"/>
    </row>
    <row r="7424" spans="1:9" x14ac:dyDescent="0.25">
      <c r="A7424" s="47"/>
      <c r="B7424" s="47"/>
      <c r="C7424" s="47"/>
      <c r="D7424" s="47"/>
      <c r="E7424" s="47"/>
      <c r="F7424" s="47"/>
      <c r="G7424" s="47"/>
      <c r="H7424" s="47"/>
      <c r="I7424" s="47"/>
    </row>
    <row r="7425" spans="1:9" x14ac:dyDescent="0.25">
      <c r="A7425" s="47"/>
      <c r="B7425" s="47"/>
      <c r="C7425" s="47"/>
      <c r="D7425" s="47"/>
      <c r="E7425" s="47"/>
      <c r="F7425" s="47"/>
      <c r="G7425" s="47"/>
      <c r="H7425" s="47"/>
      <c r="I7425" s="47"/>
    </row>
    <row r="7426" spans="1:9" x14ac:dyDescent="0.25">
      <c r="A7426" s="47"/>
      <c r="B7426" s="47"/>
      <c r="C7426" s="47"/>
      <c r="D7426" s="47"/>
      <c r="E7426" s="47"/>
      <c r="F7426" s="47"/>
      <c r="G7426" s="47"/>
      <c r="H7426" s="47"/>
      <c r="I7426" s="47"/>
    </row>
    <row r="7427" spans="1:9" x14ac:dyDescent="0.25">
      <c r="A7427" s="47"/>
      <c r="B7427" s="47"/>
      <c r="C7427" s="47"/>
      <c r="D7427" s="47"/>
      <c r="E7427" s="47"/>
      <c r="F7427" s="47"/>
      <c r="G7427" s="47"/>
      <c r="H7427" s="47"/>
      <c r="I7427" s="47"/>
    </row>
    <row r="7428" spans="1:9" x14ac:dyDescent="0.25">
      <c r="A7428" s="47"/>
      <c r="B7428" s="47"/>
      <c r="C7428" s="47"/>
      <c r="D7428" s="47"/>
      <c r="E7428" s="47"/>
      <c r="F7428" s="47"/>
      <c r="G7428" s="47"/>
      <c r="H7428" s="47"/>
      <c r="I7428" s="47"/>
    </row>
    <row r="7429" spans="1:9" x14ac:dyDescent="0.25">
      <c r="A7429" s="47"/>
      <c r="B7429" s="47"/>
      <c r="C7429" s="47"/>
      <c r="D7429" s="47"/>
      <c r="E7429" s="47"/>
      <c r="F7429" s="47"/>
      <c r="G7429" s="47"/>
      <c r="H7429" s="47"/>
      <c r="I7429" s="47"/>
    </row>
    <row r="7430" spans="1:9" x14ac:dyDescent="0.25">
      <c r="A7430" s="47"/>
      <c r="B7430" s="47"/>
      <c r="C7430" s="47"/>
      <c r="D7430" s="47"/>
      <c r="E7430" s="47"/>
      <c r="F7430" s="47"/>
      <c r="G7430" s="47"/>
      <c r="H7430" s="47"/>
      <c r="I7430" s="47"/>
    </row>
    <row r="7431" spans="1:9" x14ac:dyDescent="0.25">
      <c r="A7431" s="47"/>
      <c r="B7431" s="47"/>
      <c r="C7431" s="47"/>
      <c r="D7431" s="47"/>
      <c r="E7431" s="47"/>
      <c r="F7431" s="47"/>
      <c r="G7431" s="47"/>
      <c r="H7431" s="47"/>
      <c r="I7431" s="47"/>
    </row>
    <row r="7432" spans="1:9" x14ac:dyDescent="0.25">
      <c r="A7432" s="47"/>
      <c r="B7432" s="47"/>
      <c r="C7432" s="47"/>
      <c r="D7432" s="47"/>
      <c r="E7432" s="47"/>
      <c r="F7432" s="47"/>
      <c r="G7432" s="47"/>
      <c r="H7432" s="47"/>
      <c r="I7432" s="47"/>
    </row>
    <row r="7433" spans="1:9" x14ac:dyDescent="0.25">
      <c r="A7433" s="47"/>
      <c r="B7433" s="47"/>
      <c r="C7433" s="47"/>
      <c r="D7433" s="47"/>
      <c r="E7433" s="47"/>
      <c r="F7433" s="47"/>
      <c r="G7433" s="47"/>
      <c r="H7433" s="47"/>
      <c r="I7433" s="47"/>
    </row>
    <row r="7434" spans="1:9" x14ac:dyDescent="0.25">
      <c r="A7434" s="47"/>
      <c r="B7434" s="47"/>
      <c r="C7434" s="47"/>
      <c r="D7434" s="47"/>
      <c r="E7434" s="47"/>
      <c r="F7434" s="47"/>
      <c r="G7434" s="47"/>
      <c r="H7434" s="47"/>
      <c r="I7434" s="47"/>
    </row>
    <row r="7435" spans="1:9" x14ac:dyDescent="0.25">
      <c r="A7435" s="47"/>
      <c r="B7435" s="47"/>
      <c r="C7435" s="47"/>
      <c r="D7435" s="47"/>
      <c r="E7435" s="47"/>
      <c r="F7435" s="47"/>
      <c r="G7435" s="47"/>
      <c r="H7435" s="47"/>
      <c r="I7435" s="47"/>
    </row>
    <row r="7436" spans="1:9" x14ac:dyDescent="0.25">
      <c r="A7436" s="47"/>
      <c r="B7436" s="47"/>
      <c r="C7436" s="47"/>
      <c r="D7436" s="47"/>
      <c r="E7436" s="47"/>
      <c r="F7436" s="47"/>
      <c r="G7436" s="47"/>
      <c r="H7436" s="47"/>
      <c r="I7436" s="47"/>
    </row>
    <row r="7437" spans="1:9" x14ac:dyDescent="0.25">
      <c r="A7437" s="47"/>
      <c r="B7437" s="47"/>
      <c r="C7437" s="47"/>
      <c r="D7437" s="47"/>
      <c r="E7437" s="47"/>
      <c r="F7437" s="47"/>
      <c r="G7437" s="47"/>
      <c r="H7437" s="47"/>
      <c r="I7437" s="47"/>
    </row>
    <row r="7438" spans="1:9" x14ac:dyDescent="0.25">
      <c r="A7438" s="47"/>
      <c r="B7438" s="47"/>
      <c r="C7438" s="47"/>
      <c r="D7438" s="47"/>
      <c r="E7438" s="47"/>
      <c r="F7438" s="47"/>
      <c r="G7438" s="47"/>
      <c r="H7438" s="47"/>
      <c r="I7438" s="47"/>
    </row>
    <row r="7439" spans="1:9" x14ac:dyDescent="0.25">
      <c r="A7439" s="47"/>
      <c r="B7439" s="47"/>
      <c r="C7439" s="47"/>
      <c r="D7439" s="47"/>
      <c r="E7439" s="47"/>
      <c r="F7439" s="47"/>
      <c r="G7439" s="47"/>
      <c r="H7439" s="47"/>
      <c r="I7439" s="47"/>
    </row>
    <row r="7440" spans="1:9" x14ac:dyDescent="0.25">
      <c r="A7440" s="47"/>
      <c r="B7440" s="47"/>
      <c r="C7440" s="47"/>
      <c r="D7440" s="47"/>
      <c r="E7440" s="47"/>
      <c r="F7440" s="47"/>
      <c r="G7440" s="47"/>
      <c r="H7440" s="47"/>
      <c r="I7440" s="47"/>
    </row>
    <row r="7441" spans="1:9" x14ac:dyDescent="0.25">
      <c r="A7441" s="47"/>
      <c r="B7441" s="47"/>
      <c r="C7441" s="47"/>
      <c r="D7441" s="47"/>
      <c r="E7441" s="47"/>
      <c r="F7441" s="47"/>
      <c r="G7441" s="47"/>
      <c r="H7441" s="47"/>
      <c r="I7441" s="47"/>
    </row>
    <row r="7442" spans="1:9" x14ac:dyDescent="0.25">
      <c r="A7442" s="47"/>
      <c r="B7442" s="47"/>
      <c r="C7442" s="47"/>
      <c r="D7442" s="47"/>
      <c r="E7442" s="47"/>
      <c r="F7442" s="47"/>
      <c r="G7442" s="47"/>
      <c r="H7442" s="47"/>
      <c r="I7442" s="47"/>
    </row>
    <row r="7443" spans="1:9" x14ac:dyDescent="0.25">
      <c r="A7443" s="47"/>
      <c r="B7443" s="47"/>
      <c r="C7443" s="47"/>
      <c r="D7443" s="47"/>
      <c r="E7443" s="47"/>
      <c r="F7443" s="47"/>
      <c r="G7443" s="47"/>
      <c r="H7443" s="47"/>
      <c r="I7443" s="47"/>
    </row>
    <row r="7444" spans="1:9" x14ac:dyDescent="0.25">
      <c r="A7444" s="47"/>
      <c r="B7444" s="47"/>
      <c r="C7444" s="47"/>
      <c r="D7444" s="47"/>
      <c r="E7444" s="47"/>
      <c r="F7444" s="47"/>
      <c r="G7444" s="47"/>
      <c r="H7444" s="47"/>
      <c r="I7444" s="47"/>
    </row>
    <row r="7445" spans="1:9" x14ac:dyDescent="0.25">
      <c r="A7445" s="47"/>
      <c r="B7445" s="47"/>
      <c r="C7445" s="47"/>
      <c r="D7445" s="47"/>
      <c r="E7445" s="47"/>
      <c r="F7445" s="47"/>
      <c r="G7445" s="47"/>
      <c r="H7445" s="47"/>
      <c r="I7445" s="47"/>
    </row>
    <row r="7446" spans="1:9" x14ac:dyDescent="0.25">
      <c r="A7446" s="47"/>
      <c r="B7446" s="47"/>
      <c r="C7446" s="47"/>
      <c r="D7446" s="47"/>
      <c r="E7446" s="47"/>
      <c r="F7446" s="47"/>
      <c r="G7446" s="47"/>
      <c r="H7446" s="47"/>
      <c r="I7446" s="47"/>
    </row>
    <row r="7447" spans="1:9" x14ac:dyDescent="0.25">
      <c r="A7447" s="47"/>
      <c r="B7447" s="47"/>
      <c r="C7447" s="47"/>
      <c r="D7447" s="47"/>
      <c r="E7447" s="47"/>
      <c r="F7447" s="47"/>
      <c r="G7447" s="47"/>
      <c r="H7447" s="47"/>
      <c r="I7447" s="47"/>
    </row>
    <row r="7448" spans="1:9" x14ac:dyDescent="0.25">
      <c r="A7448" s="47"/>
      <c r="B7448" s="47"/>
      <c r="C7448" s="47"/>
      <c r="D7448" s="47"/>
      <c r="E7448" s="47"/>
      <c r="F7448" s="47"/>
      <c r="G7448" s="47"/>
      <c r="H7448" s="47"/>
      <c r="I7448" s="47"/>
    </row>
    <row r="7449" spans="1:9" x14ac:dyDescent="0.25">
      <c r="A7449" s="47"/>
      <c r="B7449" s="47"/>
      <c r="C7449" s="47"/>
      <c r="D7449" s="47"/>
      <c r="E7449" s="47"/>
      <c r="F7449" s="47"/>
      <c r="G7449" s="47"/>
      <c r="H7449" s="47"/>
      <c r="I7449" s="47"/>
    </row>
    <row r="7450" spans="1:9" x14ac:dyDescent="0.25">
      <c r="A7450" s="47"/>
      <c r="B7450" s="47"/>
      <c r="C7450" s="47"/>
      <c r="D7450" s="47"/>
      <c r="E7450" s="47"/>
      <c r="F7450" s="47"/>
      <c r="G7450" s="47"/>
      <c r="H7450" s="47"/>
      <c r="I7450" s="47"/>
    </row>
    <row r="7451" spans="1:9" x14ac:dyDescent="0.25">
      <c r="A7451" s="47"/>
      <c r="B7451" s="47"/>
      <c r="C7451" s="47"/>
      <c r="D7451" s="47"/>
      <c r="E7451" s="47"/>
      <c r="F7451" s="47"/>
      <c r="G7451" s="47"/>
      <c r="H7451" s="47"/>
      <c r="I7451" s="47"/>
    </row>
    <row r="7452" spans="1:9" x14ac:dyDescent="0.25">
      <c r="A7452" s="47"/>
      <c r="B7452" s="47"/>
      <c r="C7452" s="47"/>
      <c r="D7452" s="47"/>
      <c r="E7452" s="47"/>
      <c r="F7452" s="47"/>
      <c r="G7452" s="47"/>
      <c r="H7452" s="47"/>
      <c r="I7452" s="47"/>
    </row>
    <row r="7453" spans="1:9" x14ac:dyDescent="0.25">
      <c r="A7453" s="47"/>
      <c r="B7453" s="47"/>
      <c r="C7453" s="47"/>
      <c r="D7453" s="47"/>
      <c r="E7453" s="47"/>
      <c r="F7453" s="47"/>
      <c r="G7453" s="47"/>
      <c r="H7453" s="47"/>
      <c r="I7453" s="47"/>
    </row>
    <row r="7454" spans="1:9" x14ac:dyDescent="0.25">
      <c r="A7454" s="47"/>
      <c r="B7454" s="47"/>
      <c r="C7454" s="47"/>
      <c r="D7454" s="47"/>
      <c r="E7454" s="47"/>
      <c r="F7454" s="47"/>
      <c r="G7454" s="47"/>
      <c r="H7454" s="47"/>
      <c r="I7454" s="47"/>
    </row>
    <row r="7455" spans="1:9" x14ac:dyDescent="0.25">
      <c r="A7455" s="47"/>
      <c r="B7455" s="47"/>
      <c r="C7455" s="47"/>
      <c r="D7455" s="47"/>
      <c r="E7455" s="47"/>
      <c r="F7455" s="47"/>
      <c r="G7455" s="47"/>
      <c r="H7455" s="47"/>
      <c r="I7455" s="47"/>
    </row>
    <row r="7456" spans="1:9" x14ac:dyDescent="0.25">
      <c r="A7456" s="47"/>
      <c r="B7456" s="47"/>
      <c r="C7456" s="47"/>
      <c r="D7456" s="47"/>
      <c r="E7456" s="47"/>
      <c r="F7456" s="47"/>
      <c r="G7456" s="47"/>
      <c r="H7456" s="47"/>
      <c r="I7456" s="47"/>
    </row>
    <row r="7457" spans="1:9" x14ac:dyDescent="0.25">
      <c r="A7457" s="47"/>
      <c r="B7457" s="47"/>
      <c r="C7457" s="47"/>
      <c r="D7457" s="47"/>
      <c r="E7457" s="47"/>
      <c r="F7457" s="47"/>
      <c r="G7457" s="47"/>
      <c r="H7457" s="47"/>
      <c r="I7457" s="47"/>
    </row>
    <row r="7458" spans="1:9" x14ac:dyDescent="0.25">
      <c r="A7458" s="47"/>
      <c r="B7458" s="47"/>
      <c r="C7458" s="47"/>
      <c r="D7458" s="47"/>
      <c r="E7458" s="47"/>
      <c r="F7458" s="47"/>
      <c r="G7458" s="47"/>
      <c r="H7458" s="47"/>
      <c r="I7458" s="47"/>
    </row>
    <row r="7459" spans="1:9" x14ac:dyDescent="0.25">
      <c r="A7459" s="47"/>
      <c r="B7459" s="47"/>
      <c r="C7459" s="47"/>
      <c r="D7459" s="47"/>
      <c r="E7459" s="47"/>
      <c r="F7459" s="47"/>
      <c r="G7459" s="47"/>
      <c r="H7459" s="47"/>
      <c r="I7459" s="47"/>
    </row>
    <row r="7460" spans="1:9" x14ac:dyDescent="0.25">
      <c r="A7460" s="47"/>
      <c r="B7460" s="47"/>
      <c r="C7460" s="47"/>
      <c r="D7460" s="47"/>
      <c r="E7460" s="47"/>
      <c r="F7460" s="47"/>
      <c r="G7460" s="47"/>
      <c r="H7460" s="47"/>
      <c r="I7460" s="47"/>
    </row>
    <row r="7461" spans="1:9" x14ac:dyDescent="0.25">
      <c r="A7461" s="47"/>
      <c r="B7461" s="47"/>
      <c r="C7461" s="47"/>
      <c r="D7461" s="47"/>
      <c r="E7461" s="47"/>
      <c r="F7461" s="47"/>
      <c r="G7461" s="47"/>
      <c r="H7461" s="47"/>
      <c r="I7461" s="47"/>
    </row>
    <row r="7462" spans="1:9" x14ac:dyDescent="0.25">
      <c r="A7462" s="47"/>
      <c r="B7462" s="47"/>
      <c r="C7462" s="47"/>
      <c r="D7462" s="47"/>
      <c r="E7462" s="47"/>
      <c r="F7462" s="47"/>
      <c r="G7462" s="47"/>
      <c r="H7462" s="47"/>
      <c r="I7462" s="47"/>
    </row>
    <row r="7463" spans="1:9" x14ac:dyDescent="0.25">
      <c r="A7463" s="47"/>
      <c r="B7463" s="47"/>
      <c r="C7463" s="47"/>
      <c r="D7463" s="47"/>
      <c r="E7463" s="47"/>
      <c r="F7463" s="47"/>
      <c r="G7463" s="47"/>
      <c r="H7463" s="47"/>
      <c r="I7463" s="47"/>
    </row>
    <row r="7464" spans="1:9" x14ac:dyDescent="0.25">
      <c r="A7464" s="47"/>
      <c r="B7464" s="47"/>
      <c r="C7464" s="47"/>
      <c r="D7464" s="47"/>
      <c r="E7464" s="47"/>
      <c r="F7464" s="47"/>
      <c r="G7464" s="47"/>
      <c r="H7464" s="47"/>
      <c r="I7464" s="47"/>
    </row>
    <row r="7465" spans="1:9" x14ac:dyDescent="0.25">
      <c r="A7465" s="47"/>
      <c r="B7465" s="47"/>
      <c r="C7465" s="47"/>
      <c r="D7465" s="47"/>
      <c r="E7465" s="47"/>
      <c r="F7465" s="47"/>
      <c r="G7465" s="47"/>
      <c r="H7465" s="47"/>
      <c r="I7465" s="47"/>
    </row>
    <row r="7466" spans="1:9" x14ac:dyDescent="0.25">
      <c r="A7466" s="47"/>
      <c r="B7466" s="47"/>
      <c r="C7466" s="47"/>
      <c r="D7466" s="47"/>
      <c r="E7466" s="47"/>
      <c r="F7466" s="47"/>
      <c r="G7466" s="47"/>
      <c r="H7466" s="47"/>
      <c r="I7466" s="47"/>
    </row>
    <row r="7467" spans="1:9" x14ac:dyDescent="0.25">
      <c r="A7467" s="47"/>
      <c r="B7467" s="47"/>
      <c r="C7467" s="47"/>
      <c r="D7467" s="47"/>
      <c r="E7467" s="47"/>
      <c r="F7467" s="47"/>
      <c r="G7467" s="47"/>
      <c r="H7467" s="47"/>
      <c r="I7467" s="47"/>
    </row>
    <row r="7468" spans="1:9" x14ac:dyDescent="0.25">
      <c r="A7468" s="47"/>
      <c r="B7468" s="47"/>
      <c r="C7468" s="47"/>
      <c r="D7468" s="47"/>
      <c r="E7468" s="47"/>
      <c r="F7468" s="47"/>
      <c r="G7468" s="47"/>
      <c r="H7468" s="47"/>
      <c r="I7468" s="47"/>
    </row>
    <row r="7469" spans="1:9" x14ac:dyDescent="0.25">
      <c r="A7469" s="47"/>
      <c r="B7469" s="47"/>
      <c r="C7469" s="47"/>
      <c r="D7469" s="47"/>
      <c r="E7469" s="47"/>
      <c r="F7469" s="47"/>
      <c r="G7469" s="47"/>
      <c r="H7469" s="47"/>
      <c r="I7469" s="47"/>
    </row>
    <row r="7470" spans="1:9" x14ac:dyDescent="0.25">
      <c r="A7470" s="47"/>
      <c r="B7470" s="47"/>
      <c r="C7470" s="47"/>
      <c r="D7470" s="47"/>
      <c r="E7470" s="47"/>
      <c r="F7470" s="47"/>
      <c r="G7470" s="47"/>
      <c r="H7470" s="47"/>
      <c r="I7470" s="47"/>
    </row>
    <row r="7471" spans="1:9" x14ac:dyDescent="0.25">
      <c r="A7471" s="47"/>
      <c r="B7471" s="47"/>
      <c r="C7471" s="47"/>
      <c r="D7471" s="47"/>
      <c r="E7471" s="47"/>
      <c r="F7471" s="47"/>
      <c r="G7471" s="47"/>
      <c r="H7471" s="47"/>
      <c r="I7471" s="47"/>
    </row>
    <row r="7472" spans="1:9" x14ac:dyDescent="0.25">
      <c r="A7472" s="47"/>
      <c r="B7472" s="47"/>
      <c r="C7472" s="47"/>
      <c r="D7472" s="47"/>
      <c r="E7472" s="47"/>
      <c r="F7472" s="47"/>
      <c r="G7472" s="47"/>
      <c r="H7472" s="47"/>
      <c r="I7472" s="47"/>
    </row>
    <row r="7473" spans="1:9" x14ac:dyDescent="0.25">
      <c r="A7473" s="47"/>
      <c r="B7473" s="47"/>
      <c r="C7473" s="47"/>
      <c r="D7473" s="47"/>
      <c r="E7473" s="47"/>
      <c r="F7473" s="47"/>
      <c r="G7473" s="47"/>
      <c r="H7473" s="47"/>
      <c r="I7473" s="47"/>
    </row>
    <row r="7474" spans="1:9" x14ac:dyDescent="0.25">
      <c r="A7474" s="47"/>
      <c r="B7474" s="47"/>
      <c r="C7474" s="47"/>
      <c r="D7474" s="47"/>
      <c r="E7474" s="47"/>
      <c r="F7474" s="47"/>
      <c r="G7474" s="47"/>
      <c r="H7474" s="47"/>
      <c r="I7474" s="47"/>
    </row>
    <row r="7475" spans="1:9" x14ac:dyDescent="0.25">
      <c r="A7475" s="47"/>
      <c r="B7475" s="47"/>
      <c r="C7475" s="47"/>
      <c r="D7475" s="47"/>
      <c r="E7475" s="47"/>
      <c r="F7475" s="47"/>
      <c r="G7475" s="47"/>
      <c r="H7475" s="47"/>
      <c r="I7475" s="47"/>
    </row>
    <row r="7476" spans="1:9" x14ac:dyDescent="0.25">
      <c r="A7476" s="47"/>
      <c r="B7476" s="47"/>
      <c r="C7476" s="47"/>
      <c r="D7476" s="47"/>
      <c r="E7476" s="47"/>
      <c r="F7476" s="47"/>
      <c r="G7476" s="47"/>
      <c r="H7476" s="47"/>
      <c r="I7476" s="47"/>
    </row>
    <row r="7477" spans="1:9" x14ac:dyDescent="0.25">
      <c r="A7477" s="47"/>
      <c r="B7477" s="47"/>
      <c r="C7477" s="47"/>
      <c r="D7477" s="47"/>
      <c r="E7477" s="47"/>
      <c r="F7477" s="47"/>
      <c r="G7477" s="47"/>
      <c r="H7477" s="47"/>
      <c r="I7477" s="47"/>
    </row>
    <row r="7478" spans="1:9" x14ac:dyDescent="0.25">
      <c r="A7478" s="47"/>
      <c r="B7478" s="47"/>
      <c r="C7478" s="47"/>
      <c r="D7478" s="47"/>
      <c r="E7478" s="47"/>
      <c r="F7478" s="47"/>
      <c r="G7478" s="47"/>
      <c r="H7478" s="47"/>
      <c r="I7478" s="47"/>
    </row>
    <row r="7479" spans="1:9" x14ac:dyDescent="0.25">
      <c r="A7479" s="47"/>
      <c r="B7479" s="47"/>
      <c r="C7479" s="47"/>
      <c r="D7479" s="47"/>
      <c r="E7479" s="47"/>
      <c r="F7479" s="47"/>
      <c r="G7479" s="47"/>
      <c r="H7479" s="47"/>
      <c r="I7479" s="47"/>
    </row>
    <row r="7480" spans="1:9" x14ac:dyDescent="0.25">
      <c r="A7480" s="47"/>
      <c r="B7480" s="47"/>
      <c r="C7480" s="47"/>
      <c r="D7480" s="47"/>
      <c r="E7480" s="47"/>
      <c r="F7480" s="47"/>
      <c r="G7480" s="47"/>
      <c r="H7480" s="47"/>
      <c r="I7480" s="47"/>
    </row>
    <row r="7481" spans="1:9" x14ac:dyDescent="0.25">
      <c r="A7481" s="47"/>
      <c r="B7481" s="47"/>
      <c r="C7481" s="47"/>
      <c r="D7481" s="47"/>
      <c r="E7481" s="47"/>
      <c r="F7481" s="47"/>
      <c r="G7481" s="47"/>
      <c r="H7481" s="47"/>
      <c r="I7481" s="47"/>
    </row>
    <row r="7482" spans="1:9" x14ac:dyDescent="0.25">
      <c r="A7482" s="47"/>
      <c r="B7482" s="47"/>
      <c r="C7482" s="47"/>
      <c r="D7482" s="47"/>
      <c r="E7482" s="47"/>
      <c r="F7482" s="47"/>
      <c r="G7482" s="47"/>
      <c r="H7482" s="47"/>
      <c r="I7482" s="47"/>
    </row>
    <row r="7483" spans="1:9" x14ac:dyDescent="0.25">
      <c r="A7483" s="47"/>
      <c r="B7483" s="47"/>
      <c r="C7483" s="47"/>
      <c r="D7483" s="47"/>
      <c r="E7483" s="47"/>
      <c r="F7483" s="47"/>
      <c r="G7483" s="47"/>
      <c r="H7483" s="47"/>
      <c r="I7483" s="47"/>
    </row>
    <row r="7484" spans="1:9" x14ac:dyDescent="0.25">
      <c r="A7484" s="47"/>
      <c r="B7484" s="47"/>
      <c r="C7484" s="47"/>
      <c r="D7484" s="47"/>
      <c r="E7484" s="47"/>
      <c r="F7484" s="47"/>
      <c r="G7484" s="47"/>
      <c r="H7484" s="47"/>
      <c r="I7484" s="47"/>
    </row>
    <row r="7485" spans="1:9" x14ac:dyDescent="0.25">
      <c r="A7485" s="47"/>
      <c r="B7485" s="47"/>
      <c r="C7485" s="47"/>
      <c r="D7485" s="47"/>
      <c r="E7485" s="47"/>
      <c r="F7485" s="47"/>
      <c r="G7485" s="47"/>
      <c r="H7485" s="47"/>
      <c r="I7485" s="47"/>
    </row>
    <row r="7486" spans="1:9" x14ac:dyDescent="0.25">
      <c r="A7486" s="47"/>
      <c r="B7486" s="47"/>
      <c r="C7486" s="47"/>
      <c r="D7486" s="47"/>
      <c r="E7486" s="47"/>
      <c r="F7486" s="47"/>
      <c r="G7486" s="47"/>
      <c r="H7486" s="47"/>
      <c r="I7486" s="47"/>
    </row>
    <row r="7487" spans="1:9" x14ac:dyDescent="0.25">
      <c r="A7487" s="47"/>
      <c r="B7487" s="47"/>
      <c r="C7487" s="47"/>
      <c r="D7487" s="47"/>
      <c r="E7487" s="47"/>
      <c r="F7487" s="47"/>
      <c r="G7487" s="47"/>
      <c r="H7487" s="47"/>
      <c r="I7487" s="47"/>
    </row>
    <row r="7488" spans="1:9" x14ac:dyDescent="0.25">
      <c r="A7488" s="47"/>
      <c r="B7488" s="47"/>
      <c r="C7488" s="47"/>
      <c r="D7488" s="47"/>
      <c r="E7488" s="47"/>
      <c r="F7488" s="47"/>
      <c r="G7488" s="47"/>
      <c r="H7488" s="47"/>
      <c r="I7488" s="47"/>
    </row>
    <row r="7489" spans="1:9" x14ac:dyDescent="0.25">
      <c r="A7489" s="47"/>
      <c r="B7489" s="47"/>
      <c r="C7489" s="47"/>
      <c r="D7489" s="47"/>
      <c r="E7489" s="47"/>
      <c r="F7489" s="47"/>
      <c r="G7489" s="47"/>
      <c r="H7489" s="47"/>
      <c r="I7489" s="47"/>
    </row>
    <row r="7490" spans="1:9" x14ac:dyDescent="0.25">
      <c r="A7490" s="47"/>
      <c r="B7490" s="47"/>
      <c r="C7490" s="47"/>
      <c r="D7490" s="47"/>
      <c r="E7490" s="47"/>
      <c r="F7490" s="47"/>
      <c r="G7490" s="47"/>
      <c r="H7490" s="47"/>
      <c r="I7490" s="47"/>
    </row>
    <row r="7491" spans="1:9" x14ac:dyDescent="0.25">
      <c r="A7491" s="47"/>
      <c r="B7491" s="47"/>
      <c r="C7491" s="47"/>
      <c r="D7491" s="47"/>
      <c r="E7491" s="47"/>
      <c r="F7491" s="47"/>
      <c r="G7491" s="47"/>
      <c r="H7491" s="47"/>
      <c r="I7491" s="47"/>
    </row>
    <row r="7492" spans="1:9" x14ac:dyDescent="0.25">
      <c r="A7492" s="47"/>
      <c r="B7492" s="47"/>
      <c r="C7492" s="47"/>
      <c r="D7492" s="47"/>
      <c r="E7492" s="47"/>
      <c r="F7492" s="47"/>
      <c r="G7492" s="47"/>
      <c r="H7492" s="47"/>
      <c r="I7492" s="47"/>
    </row>
    <row r="7493" spans="1:9" x14ac:dyDescent="0.25">
      <c r="A7493" s="47"/>
      <c r="B7493" s="47"/>
      <c r="C7493" s="47"/>
      <c r="D7493" s="47"/>
      <c r="E7493" s="47"/>
      <c r="F7493" s="47"/>
      <c r="G7493" s="47"/>
      <c r="H7493" s="47"/>
      <c r="I7493" s="47"/>
    </row>
    <row r="7494" spans="1:9" x14ac:dyDescent="0.25">
      <c r="A7494" s="47"/>
      <c r="B7494" s="47"/>
      <c r="C7494" s="47"/>
      <c r="D7494" s="47"/>
      <c r="E7494" s="47"/>
      <c r="F7494" s="47"/>
      <c r="G7494" s="47"/>
      <c r="H7494" s="47"/>
      <c r="I7494" s="47"/>
    </row>
    <row r="7495" spans="1:9" x14ac:dyDescent="0.25">
      <c r="A7495" s="47"/>
      <c r="B7495" s="47"/>
      <c r="C7495" s="47"/>
      <c r="D7495" s="47"/>
      <c r="E7495" s="47"/>
      <c r="F7495" s="47"/>
      <c r="G7495" s="47"/>
      <c r="H7495" s="47"/>
      <c r="I7495" s="47"/>
    </row>
    <row r="7496" spans="1:9" x14ac:dyDescent="0.25">
      <c r="A7496" s="47"/>
      <c r="B7496" s="47"/>
      <c r="C7496" s="47"/>
      <c r="D7496" s="47"/>
      <c r="E7496" s="47"/>
      <c r="F7496" s="47"/>
      <c r="G7496" s="47"/>
      <c r="H7496" s="47"/>
      <c r="I7496" s="47"/>
    </row>
    <row r="7497" spans="1:9" x14ac:dyDescent="0.25">
      <c r="A7497" s="47"/>
      <c r="B7497" s="47"/>
      <c r="C7497" s="47"/>
      <c r="D7497" s="47"/>
      <c r="E7497" s="47"/>
      <c r="F7497" s="47"/>
      <c r="G7497" s="47"/>
      <c r="H7497" s="47"/>
      <c r="I7497" s="47"/>
    </row>
    <row r="7498" spans="1:9" x14ac:dyDescent="0.25">
      <c r="A7498" s="47"/>
      <c r="B7498" s="47"/>
      <c r="C7498" s="47"/>
      <c r="D7498" s="47"/>
      <c r="E7498" s="47"/>
      <c r="F7498" s="47"/>
      <c r="G7498" s="47"/>
      <c r="H7498" s="47"/>
      <c r="I7498" s="47"/>
    </row>
    <row r="7499" spans="1:9" x14ac:dyDescent="0.25">
      <c r="A7499" s="47"/>
      <c r="B7499" s="47"/>
      <c r="C7499" s="47"/>
      <c r="D7499" s="47"/>
      <c r="E7499" s="47"/>
      <c r="F7499" s="47"/>
      <c r="G7499" s="47"/>
      <c r="H7499" s="47"/>
      <c r="I7499" s="47"/>
    </row>
    <row r="7500" spans="1:9" x14ac:dyDescent="0.25">
      <c r="A7500" s="47"/>
      <c r="B7500" s="47"/>
      <c r="C7500" s="47"/>
      <c r="D7500" s="47"/>
      <c r="E7500" s="47"/>
      <c r="F7500" s="47"/>
      <c r="G7500" s="47"/>
      <c r="H7500" s="47"/>
      <c r="I7500" s="47"/>
    </row>
    <row r="7501" spans="1:9" x14ac:dyDescent="0.25">
      <c r="A7501" s="47"/>
      <c r="B7501" s="47"/>
      <c r="C7501" s="47"/>
      <c r="D7501" s="47"/>
      <c r="E7501" s="47"/>
      <c r="F7501" s="47"/>
      <c r="G7501" s="47"/>
      <c r="H7501" s="47"/>
      <c r="I7501" s="47"/>
    </row>
    <row r="7502" spans="1:9" x14ac:dyDescent="0.25">
      <c r="A7502" s="47"/>
      <c r="B7502" s="47"/>
      <c r="C7502" s="47"/>
      <c r="D7502" s="47"/>
      <c r="E7502" s="47"/>
      <c r="F7502" s="47"/>
      <c r="G7502" s="47"/>
      <c r="H7502" s="47"/>
      <c r="I7502" s="47"/>
    </row>
    <row r="7503" spans="1:9" x14ac:dyDescent="0.25">
      <c r="A7503" s="47"/>
      <c r="B7503" s="47"/>
      <c r="C7503" s="47"/>
      <c r="D7503" s="47"/>
      <c r="E7503" s="47"/>
      <c r="F7503" s="47"/>
      <c r="G7503" s="47"/>
      <c r="H7503" s="47"/>
      <c r="I7503" s="47"/>
    </row>
    <row r="7504" spans="1:9" x14ac:dyDescent="0.25">
      <c r="A7504" s="47"/>
      <c r="B7504" s="47"/>
      <c r="C7504" s="47"/>
      <c r="D7504" s="47"/>
      <c r="E7504" s="47"/>
      <c r="F7504" s="47"/>
      <c r="G7504" s="47"/>
      <c r="H7504" s="47"/>
      <c r="I7504" s="47"/>
    </row>
    <row r="7505" spans="1:9" x14ac:dyDescent="0.25">
      <c r="A7505" s="47"/>
      <c r="B7505" s="47"/>
      <c r="C7505" s="47"/>
      <c r="D7505" s="47"/>
      <c r="E7505" s="47"/>
      <c r="F7505" s="47"/>
      <c r="G7505" s="47"/>
      <c r="H7505" s="47"/>
      <c r="I7505" s="47"/>
    </row>
    <row r="7506" spans="1:9" x14ac:dyDescent="0.25">
      <c r="A7506" s="47"/>
      <c r="B7506" s="47"/>
      <c r="C7506" s="47"/>
      <c r="D7506" s="47"/>
      <c r="E7506" s="47"/>
      <c r="F7506" s="47"/>
      <c r="G7506" s="47"/>
      <c r="H7506" s="47"/>
      <c r="I7506" s="47"/>
    </row>
    <row r="7507" spans="1:9" x14ac:dyDescent="0.25">
      <c r="A7507" s="47"/>
      <c r="B7507" s="47"/>
      <c r="C7507" s="47"/>
      <c r="D7507" s="47"/>
      <c r="E7507" s="47"/>
      <c r="F7507" s="47"/>
      <c r="G7507" s="47"/>
      <c r="H7507" s="47"/>
      <c r="I7507" s="47"/>
    </row>
    <row r="7508" spans="1:9" x14ac:dyDescent="0.25">
      <c r="A7508" s="47"/>
      <c r="B7508" s="47"/>
      <c r="C7508" s="47"/>
      <c r="D7508" s="47"/>
      <c r="E7508" s="47"/>
      <c r="F7508" s="47"/>
      <c r="G7508" s="47"/>
      <c r="H7508" s="47"/>
      <c r="I7508" s="47"/>
    </row>
    <row r="7509" spans="1:9" x14ac:dyDescent="0.25">
      <c r="A7509" s="47"/>
      <c r="B7509" s="47"/>
      <c r="C7509" s="47"/>
      <c r="D7509" s="47"/>
      <c r="E7509" s="47"/>
      <c r="F7509" s="47"/>
      <c r="G7509" s="47"/>
      <c r="H7509" s="47"/>
      <c r="I7509" s="47"/>
    </row>
    <row r="7510" spans="1:9" x14ac:dyDescent="0.25">
      <c r="A7510" s="47"/>
      <c r="B7510" s="47"/>
      <c r="C7510" s="47"/>
      <c r="D7510" s="47"/>
      <c r="E7510" s="47"/>
      <c r="F7510" s="47"/>
      <c r="G7510" s="47"/>
      <c r="H7510" s="47"/>
      <c r="I7510" s="47"/>
    </row>
    <row r="7511" spans="1:9" x14ac:dyDescent="0.25">
      <c r="A7511" s="47"/>
      <c r="B7511" s="47"/>
      <c r="C7511" s="47"/>
      <c r="D7511" s="47"/>
      <c r="E7511" s="47"/>
      <c r="F7511" s="47"/>
      <c r="G7511" s="47"/>
      <c r="H7511" s="47"/>
      <c r="I7511" s="47"/>
    </row>
    <row r="7512" spans="1:9" x14ac:dyDescent="0.25">
      <c r="A7512" s="47"/>
      <c r="B7512" s="47"/>
      <c r="C7512" s="47"/>
      <c r="D7512" s="47"/>
      <c r="E7512" s="47"/>
      <c r="F7512" s="47"/>
      <c r="G7512" s="47"/>
      <c r="H7512" s="47"/>
      <c r="I7512" s="47"/>
    </row>
    <row r="7513" spans="1:9" x14ac:dyDescent="0.25">
      <c r="A7513" s="47"/>
      <c r="B7513" s="47"/>
      <c r="C7513" s="47"/>
      <c r="D7513" s="47"/>
      <c r="E7513" s="47"/>
      <c r="F7513" s="47"/>
      <c r="G7513" s="47"/>
      <c r="H7513" s="47"/>
      <c r="I7513" s="47"/>
    </row>
    <row r="7514" spans="1:9" x14ac:dyDescent="0.25">
      <c r="A7514" s="47"/>
      <c r="B7514" s="47"/>
      <c r="C7514" s="47"/>
      <c r="D7514" s="47"/>
      <c r="E7514" s="47"/>
      <c r="F7514" s="47"/>
      <c r="G7514" s="47"/>
      <c r="H7514" s="47"/>
      <c r="I7514" s="47"/>
    </row>
    <row r="7515" spans="1:9" x14ac:dyDescent="0.25">
      <c r="A7515" s="47"/>
      <c r="B7515" s="47"/>
      <c r="C7515" s="47"/>
      <c r="D7515" s="47"/>
      <c r="E7515" s="47"/>
      <c r="F7515" s="47"/>
      <c r="G7515" s="47"/>
      <c r="H7515" s="47"/>
      <c r="I7515" s="47"/>
    </row>
    <row r="7516" spans="1:9" x14ac:dyDescent="0.25">
      <c r="A7516" s="47"/>
      <c r="B7516" s="47"/>
      <c r="C7516" s="47"/>
      <c r="D7516" s="47"/>
      <c r="E7516" s="47"/>
      <c r="F7516" s="47"/>
      <c r="G7516" s="47"/>
      <c r="H7516" s="47"/>
      <c r="I7516" s="47"/>
    </row>
    <row r="7517" spans="1:9" x14ac:dyDescent="0.25">
      <c r="A7517" s="47"/>
      <c r="B7517" s="47"/>
      <c r="C7517" s="47"/>
      <c r="D7517" s="47"/>
      <c r="E7517" s="47"/>
      <c r="F7517" s="47"/>
      <c r="G7517" s="47"/>
      <c r="H7517" s="47"/>
      <c r="I7517" s="47"/>
    </row>
    <row r="7518" spans="1:9" x14ac:dyDescent="0.25">
      <c r="A7518" s="47"/>
      <c r="B7518" s="47"/>
      <c r="C7518" s="47"/>
      <c r="D7518" s="47"/>
      <c r="E7518" s="47"/>
      <c r="F7518" s="47"/>
      <c r="G7518" s="47"/>
      <c r="H7518" s="47"/>
      <c r="I7518" s="47"/>
    </row>
    <row r="7519" spans="1:9" x14ac:dyDescent="0.25">
      <c r="A7519" s="47"/>
      <c r="B7519" s="47"/>
      <c r="C7519" s="47"/>
      <c r="D7519" s="47"/>
      <c r="E7519" s="47"/>
      <c r="F7519" s="47"/>
      <c r="G7519" s="47"/>
      <c r="H7519" s="47"/>
      <c r="I7519" s="47"/>
    </row>
    <row r="7520" spans="1:9" x14ac:dyDescent="0.25">
      <c r="A7520" s="47"/>
      <c r="B7520" s="47"/>
      <c r="C7520" s="47"/>
      <c r="D7520" s="47"/>
      <c r="E7520" s="47"/>
      <c r="F7520" s="47"/>
      <c r="G7520" s="47"/>
      <c r="H7520" s="47"/>
      <c r="I7520" s="47"/>
    </row>
    <row r="7521" spans="1:9" x14ac:dyDescent="0.25">
      <c r="A7521" s="47"/>
      <c r="B7521" s="47"/>
      <c r="C7521" s="47"/>
      <c r="D7521" s="47"/>
      <c r="E7521" s="47"/>
      <c r="F7521" s="47"/>
      <c r="G7521" s="47"/>
      <c r="H7521" s="47"/>
      <c r="I7521" s="47"/>
    </row>
    <row r="7522" spans="1:9" x14ac:dyDescent="0.25">
      <c r="A7522" s="47"/>
      <c r="B7522" s="47"/>
      <c r="C7522" s="47"/>
      <c r="D7522" s="47"/>
      <c r="E7522" s="47"/>
      <c r="F7522" s="47"/>
      <c r="G7522" s="47"/>
      <c r="H7522" s="47"/>
      <c r="I7522" s="47"/>
    </row>
    <row r="7523" spans="1:9" x14ac:dyDescent="0.25">
      <c r="A7523" s="47"/>
      <c r="B7523" s="47"/>
      <c r="C7523" s="47"/>
      <c r="D7523" s="47"/>
      <c r="E7523" s="47"/>
      <c r="F7523" s="47"/>
      <c r="G7523" s="47"/>
      <c r="H7523" s="47"/>
      <c r="I7523" s="47"/>
    </row>
    <row r="7524" spans="1:9" x14ac:dyDescent="0.25">
      <c r="A7524" s="47"/>
      <c r="B7524" s="47"/>
      <c r="C7524" s="47"/>
      <c r="D7524" s="47"/>
      <c r="E7524" s="47"/>
      <c r="F7524" s="47"/>
      <c r="G7524" s="47"/>
      <c r="H7524" s="47"/>
      <c r="I7524" s="47"/>
    </row>
    <row r="7525" spans="1:9" x14ac:dyDescent="0.25">
      <c r="A7525" s="47"/>
      <c r="B7525" s="47"/>
      <c r="C7525" s="47"/>
      <c r="D7525" s="47"/>
      <c r="E7525" s="47"/>
      <c r="F7525" s="47"/>
      <c r="G7525" s="47"/>
      <c r="H7525" s="47"/>
      <c r="I7525" s="47"/>
    </row>
    <row r="7526" spans="1:9" x14ac:dyDescent="0.25">
      <c r="A7526" s="47"/>
      <c r="B7526" s="47"/>
      <c r="C7526" s="47"/>
      <c r="D7526" s="47"/>
      <c r="E7526" s="47"/>
      <c r="F7526" s="47"/>
      <c r="G7526" s="47"/>
      <c r="H7526" s="47"/>
      <c r="I7526" s="47"/>
    </row>
    <row r="7527" spans="1:9" x14ac:dyDescent="0.25">
      <c r="A7527" s="47"/>
      <c r="B7527" s="47"/>
      <c r="C7527" s="47"/>
      <c r="D7527" s="47"/>
      <c r="E7527" s="47"/>
      <c r="F7527" s="47"/>
      <c r="G7527" s="47"/>
      <c r="H7527" s="47"/>
      <c r="I7527" s="47"/>
    </row>
    <row r="7528" spans="1:9" x14ac:dyDescent="0.25">
      <c r="A7528" s="47"/>
      <c r="B7528" s="47"/>
      <c r="C7528" s="47"/>
      <c r="D7528" s="47"/>
      <c r="E7528" s="47"/>
      <c r="F7528" s="47"/>
      <c r="G7528" s="47"/>
      <c r="H7528" s="47"/>
      <c r="I7528" s="47"/>
    </row>
    <row r="7529" spans="1:9" x14ac:dyDescent="0.25">
      <c r="A7529" s="47"/>
      <c r="B7529" s="47"/>
      <c r="C7529" s="47"/>
      <c r="D7529" s="47"/>
      <c r="E7529" s="47"/>
      <c r="F7529" s="47"/>
      <c r="G7529" s="47"/>
      <c r="H7529" s="47"/>
      <c r="I7529" s="47"/>
    </row>
    <row r="7530" spans="1:9" x14ac:dyDescent="0.25">
      <c r="A7530" s="47"/>
      <c r="B7530" s="47"/>
      <c r="C7530" s="47"/>
      <c r="D7530" s="47"/>
      <c r="E7530" s="47"/>
      <c r="F7530" s="47"/>
      <c r="G7530" s="47"/>
      <c r="H7530" s="47"/>
      <c r="I7530" s="47"/>
    </row>
    <row r="7531" spans="1:9" x14ac:dyDescent="0.25">
      <c r="A7531" s="47"/>
      <c r="B7531" s="47"/>
      <c r="C7531" s="47"/>
      <c r="D7531" s="47"/>
      <c r="E7531" s="47"/>
      <c r="F7531" s="47"/>
      <c r="G7531" s="47"/>
      <c r="H7531" s="47"/>
      <c r="I7531" s="47"/>
    </row>
    <row r="7532" spans="1:9" x14ac:dyDescent="0.25">
      <c r="A7532" s="47"/>
      <c r="B7532" s="47"/>
      <c r="C7532" s="47"/>
      <c r="D7532" s="47"/>
      <c r="E7532" s="47"/>
      <c r="F7532" s="47"/>
      <c r="G7532" s="47"/>
      <c r="H7532" s="47"/>
      <c r="I7532" s="47"/>
    </row>
    <row r="7533" spans="1:9" x14ac:dyDescent="0.25">
      <c r="A7533" s="47"/>
      <c r="B7533" s="47"/>
      <c r="C7533" s="47"/>
      <c r="D7533" s="47"/>
      <c r="E7533" s="47"/>
      <c r="F7533" s="47"/>
      <c r="G7533" s="47"/>
      <c r="H7533" s="47"/>
      <c r="I7533" s="47"/>
    </row>
    <row r="7534" spans="1:9" x14ac:dyDescent="0.25">
      <c r="A7534" s="47"/>
      <c r="B7534" s="47"/>
      <c r="C7534" s="47"/>
      <c r="D7534" s="47"/>
      <c r="E7534" s="47"/>
      <c r="F7534" s="47"/>
      <c r="G7534" s="47"/>
      <c r="H7534" s="47"/>
      <c r="I7534" s="47"/>
    </row>
    <row r="7535" spans="1:9" x14ac:dyDescent="0.25">
      <c r="A7535" s="47"/>
      <c r="B7535" s="47"/>
      <c r="C7535" s="47"/>
      <c r="D7535" s="47"/>
      <c r="E7535" s="47"/>
      <c r="F7535" s="47"/>
      <c r="G7535" s="47"/>
      <c r="H7535" s="47"/>
      <c r="I7535" s="47"/>
    </row>
    <row r="7536" spans="1:9" x14ac:dyDescent="0.25">
      <c r="A7536" s="47"/>
      <c r="B7536" s="47"/>
      <c r="C7536" s="47"/>
      <c r="D7536" s="47"/>
      <c r="E7536" s="47"/>
      <c r="F7536" s="47"/>
      <c r="G7536" s="47"/>
      <c r="H7536" s="47"/>
      <c r="I7536" s="47"/>
    </row>
    <row r="7537" spans="1:9" x14ac:dyDescent="0.25">
      <c r="A7537" s="47"/>
      <c r="B7537" s="47"/>
      <c r="C7537" s="47"/>
      <c r="D7537" s="47"/>
      <c r="E7537" s="47"/>
      <c r="F7537" s="47"/>
      <c r="G7537" s="47"/>
      <c r="H7537" s="47"/>
      <c r="I7537" s="47"/>
    </row>
    <row r="7538" spans="1:9" x14ac:dyDescent="0.25">
      <c r="A7538" s="47"/>
      <c r="B7538" s="47"/>
      <c r="C7538" s="47"/>
      <c r="D7538" s="47"/>
      <c r="E7538" s="47"/>
      <c r="F7538" s="47"/>
      <c r="G7538" s="47"/>
      <c r="H7538" s="47"/>
      <c r="I7538" s="47"/>
    </row>
    <row r="7539" spans="1:9" x14ac:dyDescent="0.25">
      <c r="A7539" s="47"/>
      <c r="B7539" s="47"/>
      <c r="C7539" s="47"/>
      <c r="D7539" s="47"/>
      <c r="E7539" s="47"/>
      <c r="F7539" s="47"/>
      <c r="G7539" s="47"/>
      <c r="H7539" s="47"/>
      <c r="I7539" s="47"/>
    </row>
    <row r="7540" spans="1:9" x14ac:dyDescent="0.25">
      <c r="A7540" s="47"/>
      <c r="B7540" s="47"/>
      <c r="C7540" s="47"/>
      <c r="D7540" s="47"/>
      <c r="E7540" s="47"/>
      <c r="F7540" s="47"/>
      <c r="G7540" s="47"/>
      <c r="H7540" s="47"/>
      <c r="I7540" s="47"/>
    </row>
    <row r="7541" spans="1:9" x14ac:dyDescent="0.25">
      <c r="A7541" s="47"/>
      <c r="B7541" s="47"/>
      <c r="C7541" s="47"/>
      <c r="D7541" s="47"/>
      <c r="E7541" s="47"/>
      <c r="F7541" s="47"/>
      <c r="G7541" s="47"/>
      <c r="H7541" s="47"/>
      <c r="I7541" s="47"/>
    </row>
    <row r="7542" spans="1:9" x14ac:dyDescent="0.25">
      <c r="A7542" s="47"/>
      <c r="B7542" s="47"/>
      <c r="C7542" s="47"/>
      <c r="D7542" s="47"/>
      <c r="E7542" s="47"/>
      <c r="F7542" s="47"/>
      <c r="G7542" s="47"/>
      <c r="H7542" s="47"/>
      <c r="I7542" s="47"/>
    </row>
    <row r="7543" spans="1:9" x14ac:dyDescent="0.25">
      <c r="A7543" s="47"/>
      <c r="B7543" s="47"/>
      <c r="C7543" s="47"/>
      <c r="D7543" s="47"/>
      <c r="E7543" s="47"/>
      <c r="F7543" s="47"/>
      <c r="G7543" s="47"/>
      <c r="H7543" s="47"/>
      <c r="I7543" s="47"/>
    </row>
    <row r="7544" spans="1:9" x14ac:dyDescent="0.25">
      <c r="A7544" s="47"/>
      <c r="B7544" s="47"/>
      <c r="C7544" s="47"/>
      <c r="D7544" s="47"/>
      <c r="E7544" s="47"/>
      <c r="F7544" s="47"/>
      <c r="G7544" s="47"/>
      <c r="H7544" s="47"/>
      <c r="I7544" s="47"/>
    </row>
    <row r="7545" spans="1:9" x14ac:dyDescent="0.25">
      <c r="A7545" s="47"/>
      <c r="B7545" s="47"/>
      <c r="C7545" s="47"/>
      <c r="D7545" s="47"/>
      <c r="E7545" s="47"/>
      <c r="F7545" s="47"/>
      <c r="G7545" s="47"/>
      <c r="H7545" s="47"/>
      <c r="I7545" s="47"/>
    </row>
    <row r="7546" spans="1:9" x14ac:dyDescent="0.25">
      <c r="A7546" s="47"/>
      <c r="B7546" s="47"/>
      <c r="C7546" s="47"/>
      <c r="D7546" s="47"/>
      <c r="E7546" s="47"/>
      <c r="F7546" s="47"/>
      <c r="G7546" s="47"/>
      <c r="H7546" s="47"/>
      <c r="I7546" s="47"/>
    </row>
    <row r="7547" spans="1:9" x14ac:dyDescent="0.25">
      <c r="A7547" s="47"/>
      <c r="B7547" s="47"/>
      <c r="C7547" s="47"/>
      <c r="D7547" s="47"/>
      <c r="E7547" s="47"/>
      <c r="F7547" s="47"/>
      <c r="G7547" s="47"/>
      <c r="H7547" s="47"/>
      <c r="I7547" s="47"/>
    </row>
    <row r="7548" spans="1:9" x14ac:dyDescent="0.25">
      <c r="A7548" s="47"/>
      <c r="B7548" s="47"/>
      <c r="C7548" s="47"/>
      <c r="D7548" s="47"/>
      <c r="E7548" s="47"/>
      <c r="F7548" s="47"/>
      <c r="G7548" s="47"/>
      <c r="H7548" s="47"/>
      <c r="I7548" s="47"/>
    </row>
    <row r="7549" spans="1:9" x14ac:dyDescent="0.25">
      <c r="A7549" s="47"/>
      <c r="B7549" s="47"/>
      <c r="C7549" s="47"/>
      <c r="D7549" s="47"/>
      <c r="E7549" s="47"/>
      <c r="F7549" s="47"/>
      <c r="G7549" s="47"/>
      <c r="H7549" s="47"/>
      <c r="I7549" s="47"/>
    </row>
    <row r="7550" spans="1:9" x14ac:dyDescent="0.25">
      <c r="A7550" s="47"/>
      <c r="B7550" s="47"/>
      <c r="C7550" s="47"/>
      <c r="D7550" s="47"/>
      <c r="E7550" s="47"/>
      <c r="F7550" s="47"/>
      <c r="G7550" s="47"/>
      <c r="H7550" s="47"/>
      <c r="I7550" s="47"/>
    </row>
    <row r="7551" spans="1:9" x14ac:dyDescent="0.25">
      <c r="A7551" s="47"/>
      <c r="B7551" s="47"/>
      <c r="C7551" s="47"/>
      <c r="D7551" s="47"/>
      <c r="E7551" s="47"/>
      <c r="F7551" s="47"/>
      <c r="G7551" s="47"/>
      <c r="H7551" s="47"/>
      <c r="I7551" s="47"/>
    </row>
    <row r="7552" spans="1:9" x14ac:dyDescent="0.25">
      <c r="A7552" s="47"/>
      <c r="B7552" s="47"/>
      <c r="C7552" s="47"/>
      <c r="D7552" s="47"/>
      <c r="E7552" s="47"/>
      <c r="F7552" s="47"/>
      <c r="G7552" s="47"/>
      <c r="H7552" s="47"/>
      <c r="I7552" s="47"/>
    </row>
    <row r="7553" spans="1:9" x14ac:dyDescent="0.25">
      <c r="A7553" s="47"/>
      <c r="B7553" s="47"/>
      <c r="C7553" s="47"/>
      <c r="D7553" s="47"/>
      <c r="E7553" s="47"/>
      <c r="F7553" s="47"/>
      <c r="G7553" s="47"/>
      <c r="H7553" s="47"/>
      <c r="I7553" s="47"/>
    </row>
    <row r="7554" spans="1:9" x14ac:dyDescent="0.25">
      <c r="A7554" s="47"/>
      <c r="B7554" s="47"/>
      <c r="C7554" s="47"/>
      <c r="D7554" s="47"/>
      <c r="E7554" s="47"/>
      <c r="F7554" s="47"/>
      <c r="G7554" s="47"/>
      <c r="H7554" s="47"/>
      <c r="I7554" s="47"/>
    </row>
    <row r="7555" spans="1:9" x14ac:dyDescent="0.25">
      <c r="A7555" s="47"/>
      <c r="B7555" s="47"/>
      <c r="C7555" s="47"/>
      <c r="D7555" s="47"/>
      <c r="E7555" s="47"/>
      <c r="F7555" s="47"/>
      <c r="G7555" s="47"/>
      <c r="H7555" s="47"/>
      <c r="I7555" s="47"/>
    </row>
    <row r="7556" spans="1:9" x14ac:dyDescent="0.25">
      <c r="A7556" s="47"/>
      <c r="B7556" s="47"/>
      <c r="C7556" s="47"/>
      <c r="D7556" s="47"/>
      <c r="E7556" s="47"/>
      <c r="F7556" s="47"/>
      <c r="G7556" s="47"/>
      <c r="H7556" s="47"/>
      <c r="I7556" s="47"/>
    </row>
    <row r="7557" spans="1:9" x14ac:dyDescent="0.25">
      <c r="A7557" s="47"/>
      <c r="B7557" s="47"/>
      <c r="C7557" s="47"/>
      <c r="D7557" s="47"/>
      <c r="E7557" s="47"/>
      <c r="F7557" s="47"/>
      <c r="G7557" s="47"/>
      <c r="H7557" s="47"/>
      <c r="I7557" s="47"/>
    </row>
    <row r="7558" spans="1:9" x14ac:dyDescent="0.25">
      <c r="A7558" s="47"/>
      <c r="B7558" s="47"/>
      <c r="C7558" s="47"/>
      <c r="D7558" s="47"/>
      <c r="E7558" s="47"/>
      <c r="F7558" s="47"/>
      <c r="G7558" s="47"/>
      <c r="H7558" s="47"/>
      <c r="I7558" s="47"/>
    </row>
    <row r="7559" spans="1:9" x14ac:dyDescent="0.25">
      <c r="A7559" s="47"/>
      <c r="B7559" s="47"/>
      <c r="C7559" s="47"/>
      <c r="D7559" s="47"/>
      <c r="E7559" s="47"/>
      <c r="F7559" s="47"/>
      <c r="G7559" s="47"/>
      <c r="H7559" s="47"/>
      <c r="I7559" s="47"/>
    </row>
    <row r="7560" spans="1:9" x14ac:dyDescent="0.25">
      <c r="A7560" s="47"/>
      <c r="B7560" s="47"/>
      <c r="C7560" s="47"/>
      <c r="D7560" s="47"/>
      <c r="E7560" s="47"/>
      <c r="F7560" s="47"/>
      <c r="G7560" s="47"/>
      <c r="H7560" s="47"/>
      <c r="I7560" s="47"/>
    </row>
    <row r="7561" spans="1:9" x14ac:dyDescent="0.25">
      <c r="A7561" s="47"/>
      <c r="B7561" s="47"/>
      <c r="C7561" s="47"/>
      <c r="D7561" s="47"/>
      <c r="E7561" s="47"/>
      <c r="F7561" s="47"/>
      <c r="G7561" s="47"/>
      <c r="H7561" s="47"/>
      <c r="I7561" s="47"/>
    </row>
    <row r="7562" spans="1:9" x14ac:dyDescent="0.25">
      <c r="A7562" s="47"/>
      <c r="B7562" s="47"/>
      <c r="C7562" s="47"/>
      <c r="D7562" s="47"/>
      <c r="E7562" s="47"/>
      <c r="F7562" s="47"/>
      <c r="G7562" s="47"/>
      <c r="H7562" s="47"/>
      <c r="I7562" s="47"/>
    </row>
    <row r="7563" spans="1:9" x14ac:dyDescent="0.25">
      <c r="A7563" s="47"/>
      <c r="B7563" s="47"/>
      <c r="C7563" s="47"/>
      <c r="D7563" s="47"/>
      <c r="E7563" s="47"/>
      <c r="F7563" s="47"/>
      <c r="G7563" s="47"/>
      <c r="H7563" s="47"/>
      <c r="I7563" s="47"/>
    </row>
    <row r="7564" spans="1:9" x14ac:dyDescent="0.25">
      <c r="A7564" s="47"/>
      <c r="B7564" s="47"/>
      <c r="C7564" s="47"/>
      <c r="D7564" s="47"/>
      <c r="E7564" s="47"/>
      <c r="F7564" s="47"/>
      <c r="G7564" s="47"/>
      <c r="H7564" s="47"/>
      <c r="I7564" s="47"/>
    </row>
    <row r="7565" spans="1:9" x14ac:dyDescent="0.25">
      <c r="A7565" s="47"/>
      <c r="B7565" s="47"/>
      <c r="C7565" s="47"/>
      <c r="D7565" s="47"/>
      <c r="E7565" s="47"/>
      <c r="F7565" s="47"/>
      <c r="G7565" s="47"/>
      <c r="H7565" s="47"/>
      <c r="I7565" s="47"/>
    </row>
    <row r="7566" spans="1:9" x14ac:dyDescent="0.25">
      <c r="A7566" s="47"/>
      <c r="B7566" s="47"/>
      <c r="C7566" s="47"/>
      <c r="D7566" s="47"/>
      <c r="E7566" s="47"/>
      <c r="F7566" s="47"/>
      <c r="G7566" s="47"/>
      <c r="H7566" s="47"/>
      <c r="I7566" s="47"/>
    </row>
    <row r="7567" spans="1:9" x14ac:dyDescent="0.25">
      <c r="A7567" s="47"/>
      <c r="B7567" s="47"/>
      <c r="C7567" s="47"/>
      <c r="D7567" s="47"/>
      <c r="E7567" s="47"/>
      <c r="F7567" s="47"/>
      <c r="G7567" s="47"/>
      <c r="H7567" s="47"/>
      <c r="I7567" s="47"/>
    </row>
    <row r="7568" spans="1:9" x14ac:dyDescent="0.25">
      <c r="A7568" s="47"/>
      <c r="B7568" s="47"/>
      <c r="C7568" s="47"/>
      <c r="D7568" s="47"/>
      <c r="E7568" s="47"/>
      <c r="F7568" s="47"/>
      <c r="G7568" s="47"/>
      <c r="H7568" s="47"/>
      <c r="I7568" s="47"/>
    </row>
    <row r="7569" spans="1:9" x14ac:dyDescent="0.25">
      <c r="A7569" s="47"/>
      <c r="B7569" s="47"/>
      <c r="C7569" s="47"/>
      <c r="D7569" s="47"/>
      <c r="E7569" s="47"/>
      <c r="F7569" s="47"/>
      <c r="G7569" s="47"/>
      <c r="H7569" s="47"/>
      <c r="I7569" s="47"/>
    </row>
    <row r="7570" spans="1:9" x14ac:dyDescent="0.25">
      <c r="A7570" s="47"/>
      <c r="B7570" s="47"/>
      <c r="C7570" s="47"/>
      <c r="D7570" s="47"/>
      <c r="E7570" s="47"/>
      <c r="F7570" s="47"/>
      <c r="G7570" s="47"/>
      <c r="H7570" s="47"/>
      <c r="I7570" s="47"/>
    </row>
    <row r="7571" spans="1:9" x14ac:dyDescent="0.25">
      <c r="A7571" s="47"/>
      <c r="B7571" s="47"/>
      <c r="C7571" s="47"/>
      <c r="D7571" s="47"/>
      <c r="E7571" s="47"/>
      <c r="F7571" s="47"/>
      <c r="G7571" s="47"/>
      <c r="H7571" s="47"/>
      <c r="I7571" s="47"/>
    </row>
    <row r="7572" spans="1:9" x14ac:dyDescent="0.25">
      <c r="A7572" s="47"/>
      <c r="B7572" s="47"/>
      <c r="C7572" s="47"/>
      <c r="D7572" s="47"/>
      <c r="E7572" s="47"/>
      <c r="F7572" s="47"/>
      <c r="G7572" s="47"/>
      <c r="H7572" s="47"/>
      <c r="I7572" s="47"/>
    </row>
    <row r="7573" spans="1:9" x14ac:dyDescent="0.25">
      <c r="A7573" s="47"/>
      <c r="B7573" s="47"/>
      <c r="C7573" s="47"/>
      <c r="D7573" s="47"/>
      <c r="E7573" s="47"/>
      <c r="F7573" s="47"/>
      <c r="G7573" s="47"/>
      <c r="H7573" s="47"/>
      <c r="I7573" s="47"/>
    </row>
    <row r="7574" spans="1:9" x14ac:dyDescent="0.25">
      <c r="A7574" s="47"/>
      <c r="B7574" s="47"/>
      <c r="C7574" s="47"/>
      <c r="D7574" s="47"/>
      <c r="E7574" s="47"/>
      <c r="F7574" s="47"/>
      <c r="G7574" s="47"/>
      <c r="H7574" s="47"/>
      <c r="I7574" s="47"/>
    </row>
    <row r="7575" spans="1:9" x14ac:dyDescent="0.25">
      <c r="A7575" s="47"/>
      <c r="B7575" s="47"/>
      <c r="C7575" s="47"/>
      <c r="D7575" s="47"/>
      <c r="E7575" s="47"/>
      <c r="F7575" s="47"/>
      <c r="G7575" s="47"/>
      <c r="H7575" s="47"/>
      <c r="I7575" s="47"/>
    </row>
    <row r="7576" spans="1:9" x14ac:dyDescent="0.25">
      <c r="A7576" s="47"/>
      <c r="B7576" s="47"/>
      <c r="C7576" s="47"/>
      <c r="D7576" s="47"/>
      <c r="E7576" s="47"/>
      <c r="F7576" s="47"/>
      <c r="G7576" s="47"/>
      <c r="H7576" s="47"/>
      <c r="I7576" s="47"/>
    </row>
    <row r="7577" spans="1:9" x14ac:dyDescent="0.25">
      <c r="A7577" s="47"/>
      <c r="B7577" s="47"/>
      <c r="C7577" s="47"/>
      <c r="D7577" s="47"/>
      <c r="E7577" s="47"/>
      <c r="F7577" s="47"/>
      <c r="G7577" s="47"/>
      <c r="H7577" s="47"/>
      <c r="I7577" s="47"/>
    </row>
    <row r="7578" spans="1:9" x14ac:dyDescent="0.25">
      <c r="A7578" s="47"/>
      <c r="B7578" s="47"/>
      <c r="C7578" s="47"/>
      <c r="D7578" s="47"/>
      <c r="E7578" s="47"/>
      <c r="F7578" s="47"/>
      <c r="G7578" s="47"/>
      <c r="H7578" s="47"/>
      <c r="I7578" s="47"/>
    </row>
    <row r="7579" spans="1:9" x14ac:dyDescent="0.25">
      <c r="A7579" s="47"/>
      <c r="B7579" s="47"/>
      <c r="C7579" s="47"/>
      <c r="D7579" s="47"/>
      <c r="E7579" s="47"/>
      <c r="F7579" s="47"/>
      <c r="G7579" s="47"/>
      <c r="H7579" s="47"/>
      <c r="I7579" s="47"/>
    </row>
    <row r="7580" spans="1:9" x14ac:dyDescent="0.25">
      <c r="A7580" s="47"/>
      <c r="B7580" s="47"/>
      <c r="C7580" s="47"/>
      <c r="D7580" s="47"/>
      <c r="E7580" s="47"/>
      <c r="F7580" s="47"/>
      <c r="G7580" s="47"/>
      <c r="H7580" s="47"/>
      <c r="I7580" s="47"/>
    </row>
    <row r="7581" spans="1:9" x14ac:dyDescent="0.25">
      <c r="A7581" s="47"/>
      <c r="B7581" s="47"/>
      <c r="C7581" s="47"/>
      <c r="D7581" s="47"/>
      <c r="E7581" s="47"/>
      <c r="F7581" s="47"/>
      <c r="G7581" s="47"/>
      <c r="H7581" s="47"/>
      <c r="I7581" s="47"/>
    </row>
    <row r="7582" spans="1:9" x14ac:dyDescent="0.25">
      <c r="A7582" s="47"/>
      <c r="B7582" s="47"/>
      <c r="C7582" s="47"/>
      <c r="D7582" s="47"/>
      <c r="E7582" s="47"/>
      <c r="F7582" s="47"/>
      <c r="G7582" s="47"/>
      <c r="H7582" s="47"/>
      <c r="I7582" s="47"/>
    </row>
    <row r="7583" spans="1:9" x14ac:dyDescent="0.25">
      <c r="A7583" s="47"/>
      <c r="B7583" s="47"/>
      <c r="C7583" s="47"/>
      <c r="D7583" s="47"/>
      <c r="E7583" s="47"/>
      <c r="F7583" s="47"/>
      <c r="G7583" s="47"/>
      <c r="H7583" s="47"/>
      <c r="I7583" s="47"/>
    </row>
    <row r="7584" spans="1:9" x14ac:dyDescent="0.25">
      <c r="A7584" s="47"/>
      <c r="B7584" s="47"/>
      <c r="C7584" s="47"/>
      <c r="D7584" s="47"/>
      <c r="E7584" s="47"/>
      <c r="F7584" s="47"/>
      <c r="G7584" s="47"/>
      <c r="H7584" s="47"/>
      <c r="I7584" s="47"/>
    </row>
    <row r="7585" spans="1:9" x14ac:dyDescent="0.25">
      <c r="A7585" s="47"/>
      <c r="B7585" s="47"/>
      <c r="C7585" s="47"/>
      <c r="D7585" s="47"/>
      <c r="E7585" s="47"/>
      <c r="F7585" s="47"/>
      <c r="G7585" s="47"/>
      <c r="H7585" s="47"/>
      <c r="I7585" s="47"/>
    </row>
    <row r="7586" spans="1:9" x14ac:dyDescent="0.25">
      <c r="A7586" s="47"/>
      <c r="B7586" s="47"/>
      <c r="C7586" s="47"/>
      <c r="D7586" s="47"/>
      <c r="E7586" s="47"/>
      <c r="F7586" s="47"/>
      <c r="G7586" s="47"/>
      <c r="H7586" s="47"/>
      <c r="I7586" s="47"/>
    </row>
    <row r="7587" spans="1:9" x14ac:dyDescent="0.25">
      <c r="A7587" s="47"/>
      <c r="B7587" s="47"/>
      <c r="C7587" s="47"/>
      <c r="D7587" s="47"/>
      <c r="E7587" s="47"/>
      <c r="F7587" s="47"/>
      <c r="G7587" s="47"/>
      <c r="H7587" s="47"/>
      <c r="I7587" s="47"/>
    </row>
    <row r="7588" spans="1:9" x14ac:dyDescent="0.25">
      <c r="A7588" s="47"/>
      <c r="B7588" s="47"/>
      <c r="C7588" s="47"/>
      <c r="D7588" s="47"/>
      <c r="E7588" s="47"/>
      <c r="F7588" s="47"/>
      <c r="G7588" s="47"/>
      <c r="H7588" s="47"/>
      <c r="I7588" s="47"/>
    </row>
    <row r="7589" spans="1:9" x14ac:dyDescent="0.25">
      <c r="A7589" s="47"/>
      <c r="B7589" s="47"/>
      <c r="C7589" s="47"/>
      <c r="D7589" s="47"/>
      <c r="E7589" s="47"/>
      <c r="F7589" s="47"/>
      <c r="G7589" s="47"/>
      <c r="H7589" s="47"/>
      <c r="I7589" s="47"/>
    </row>
    <row r="7590" spans="1:9" x14ac:dyDescent="0.25">
      <c r="A7590" s="47"/>
      <c r="B7590" s="47"/>
      <c r="C7590" s="47"/>
      <c r="D7590" s="47"/>
      <c r="E7590" s="47"/>
      <c r="F7590" s="47"/>
      <c r="G7590" s="47"/>
      <c r="H7590" s="47"/>
      <c r="I7590" s="47"/>
    </row>
    <row r="7591" spans="1:9" x14ac:dyDescent="0.25">
      <c r="A7591" s="47"/>
      <c r="B7591" s="47"/>
      <c r="C7591" s="47"/>
      <c r="D7591" s="47"/>
      <c r="E7591" s="47"/>
      <c r="F7591" s="47"/>
      <c r="G7591" s="47"/>
      <c r="H7591" s="47"/>
      <c r="I7591" s="47"/>
    </row>
    <row r="7592" spans="1:9" x14ac:dyDescent="0.25">
      <c r="A7592" s="47"/>
      <c r="B7592" s="47"/>
      <c r="C7592" s="47"/>
      <c r="D7592" s="47"/>
      <c r="E7592" s="47"/>
      <c r="F7592" s="47"/>
      <c r="G7592" s="47"/>
      <c r="H7592" s="47"/>
      <c r="I7592" s="47"/>
    </row>
    <row r="7593" spans="1:9" x14ac:dyDescent="0.25">
      <c r="A7593" s="47"/>
      <c r="B7593" s="47"/>
      <c r="C7593" s="47"/>
      <c r="D7593" s="47"/>
      <c r="E7593" s="47"/>
      <c r="F7593" s="47"/>
      <c r="G7593" s="47"/>
      <c r="H7593" s="47"/>
      <c r="I7593" s="47"/>
    </row>
    <row r="7594" spans="1:9" x14ac:dyDescent="0.25">
      <c r="A7594" s="47"/>
      <c r="B7594" s="47"/>
      <c r="C7594" s="47"/>
      <c r="D7594" s="47"/>
      <c r="E7594" s="47"/>
      <c r="F7594" s="47"/>
      <c r="G7594" s="47"/>
      <c r="H7594" s="47"/>
      <c r="I7594" s="47"/>
    </row>
    <row r="7595" spans="1:9" x14ac:dyDescent="0.25">
      <c r="A7595" s="47"/>
      <c r="B7595" s="47"/>
      <c r="C7595" s="47"/>
      <c r="D7595" s="47"/>
      <c r="E7595" s="47"/>
      <c r="F7595" s="47"/>
      <c r="G7595" s="47"/>
      <c r="H7595" s="47"/>
      <c r="I7595" s="47"/>
    </row>
    <row r="7596" spans="1:9" x14ac:dyDescent="0.25">
      <c r="A7596" s="47"/>
      <c r="B7596" s="47"/>
      <c r="C7596" s="47"/>
      <c r="D7596" s="47"/>
      <c r="E7596" s="47"/>
      <c r="F7596" s="47"/>
      <c r="G7596" s="47"/>
      <c r="H7596" s="47"/>
      <c r="I7596" s="47"/>
    </row>
    <row r="7597" spans="1:9" x14ac:dyDescent="0.25">
      <c r="A7597" s="47"/>
      <c r="B7597" s="47"/>
      <c r="C7597" s="47"/>
      <c r="D7597" s="47"/>
      <c r="E7597" s="47"/>
      <c r="F7597" s="47"/>
      <c r="G7597" s="47"/>
      <c r="H7597" s="47"/>
      <c r="I7597" s="47"/>
    </row>
    <row r="7598" spans="1:9" x14ac:dyDescent="0.25">
      <c r="A7598" s="47"/>
      <c r="B7598" s="47"/>
      <c r="C7598" s="47"/>
      <c r="D7598" s="47"/>
      <c r="E7598" s="47"/>
      <c r="F7598" s="47"/>
      <c r="G7598" s="47"/>
      <c r="H7598" s="47"/>
      <c r="I7598" s="47"/>
    </row>
    <row r="7599" spans="1:9" x14ac:dyDescent="0.25">
      <c r="A7599" s="47"/>
      <c r="B7599" s="47"/>
      <c r="C7599" s="47"/>
      <c r="D7599" s="47"/>
      <c r="E7599" s="47"/>
      <c r="F7599" s="47"/>
      <c r="G7599" s="47"/>
      <c r="H7599" s="47"/>
      <c r="I7599" s="47"/>
    </row>
    <row r="7600" spans="1:9" x14ac:dyDescent="0.25">
      <c r="A7600" s="47"/>
      <c r="B7600" s="47"/>
      <c r="C7600" s="47"/>
      <c r="D7600" s="47"/>
      <c r="E7600" s="47"/>
      <c r="F7600" s="47"/>
      <c r="G7600" s="47"/>
      <c r="H7600" s="47"/>
      <c r="I7600" s="47"/>
    </row>
    <row r="7601" spans="1:9" x14ac:dyDescent="0.25">
      <c r="A7601" s="47"/>
      <c r="B7601" s="47"/>
      <c r="C7601" s="47"/>
      <c r="D7601" s="47"/>
      <c r="E7601" s="47"/>
      <c r="F7601" s="47"/>
      <c r="G7601" s="47"/>
      <c r="H7601" s="47"/>
      <c r="I7601" s="47"/>
    </row>
    <row r="7602" spans="1:9" x14ac:dyDescent="0.25">
      <c r="A7602" s="47"/>
      <c r="B7602" s="47"/>
      <c r="C7602" s="47"/>
      <c r="D7602" s="47"/>
      <c r="E7602" s="47"/>
      <c r="F7602" s="47"/>
      <c r="G7602" s="47"/>
      <c r="H7602" s="47"/>
      <c r="I7602" s="47"/>
    </row>
    <row r="7603" spans="1:9" x14ac:dyDescent="0.25">
      <c r="A7603" s="47"/>
      <c r="B7603" s="47"/>
      <c r="C7603" s="47"/>
      <c r="D7603" s="47"/>
      <c r="E7603" s="47"/>
      <c r="F7603" s="47"/>
      <c r="G7603" s="47"/>
      <c r="H7603" s="47"/>
      <c r="I7603" s="47"/>
    </row>
    <row r="7604" spans="1:9" x14ac:dyDescent="0.25">
      <c r="A7604" s="47"/>
      <c r="B7604" s="47"/>
      <c r="C7604" s="47"/>
      <c r="D7604" s="47"/>
      <c r="E7604" s="47"/>
      <c r="F7604" s="47"/>
      <c r="G7604" s="47"/>
      <c r="H7604" s="47"/>
      <c r="I7604" s="47"/>
    </row>
    <row r="7605" spans="1:9" x14ac:dyDescent="0.25">
      <c r="A7605" s="47"/>
      <c r="B7605" s="47"/>
      <c r="C7605" s="47"/>
      <c r="D7605" s="47"/>
      <c r="E7605" s="47"/>
      <c r="F7605" s="47"/>
      <c r="G7605" s="47"/>
      <c r="H7605" s="47"/>
      <c r="I7605" s="47"/>
    </row>
    <row r="7606" spans="1:9" x14ac:dyDescent="0.25">
      <c r="A7606" s="47"/>
      <c r="B7606" s="47"/>
      <c r="C7606" s="47"/>
      <c r="D7606" s="47"/>
      <c r="E7606" s="47"/>
      <c r="F7606" s="47"/>
      <c r="G7606" s="47"/>
      <c r="H7606" s="47"/>
      <c r="I7606" s="47"/>
    </row>
    <row r="7607" spans="1:9" x14ac:dyDescent="0.25">
      <c r="A7607" s="47"/>
      <c r="B7607" s="47"/>
      <c r="C7607" s="47"/>
      <c r="D7607" s="47"/>
      <c r="E7607" s="47"/>
      <c r="F7607" s="47"/>
      <c r="G7607" s="47"/>
      <c r="H7607" s="47"/>
      <c r="I7607" s="47"/>
    </row>
    <row r="7608" spans="1:9" x14ac:dyDescent="0.25">
      <c r="A7608" s="47"/>
      <c r="B7608" s="47"/>
      <c r="C7608" s="47"/>
      <c r="D7608" s="47"/>
      <c r="E7608" s="47"/>
      <c r="F7608" s="47"/>
      <c r="G7608" s="47"/>
      <c r="H7608" s="47"/>
      <c r="I7608" s="47"/>
    </row>
    <row r="7609" spans="1:9" x14ac:dyDescent="0.25">
      <c r="A7609" s="47"/>
      <c r="B7609" s="47"/>
      <c r="C7609" s="47"/>
      <c r="D7609" s="47"/>
      <c r="E7609" s="47"/>
      <c r="F7609" s="47"/>
      <c r="G7609" s="47"/>
      <c r="H7609" s="47"/>
      <c r="I7609" s="47"/>
    </row>
    <row r="7610" spans="1:9" x14ac:dyDescent="0.25">
      <c r="A7610" s="47"/>
      <c r="B7610" s="47"/>
      <c r="C7610" s="47"/>
      <c r="D7610" s="47"/>
      <c r="E7610" s="47"/>
      <c r="F7610" s="47"/>
      <c r="G7610" s="47"/>
      <c r="H7610" s="47"/>
      <c r="I7610" s="47"/>
    </row>
    <row r="7611" spans="1:9" x14ac:dyDescent="0.25">
      <c r="A7611" s="47"/>
      <c r="B7611" s="47"/>
      <c r="C7611" s="47"/>
      <c r="D7611" s="47"/>
      <c r="E7611" s="47"/>
      <c r="F7611" s="47"/>
      <c r="G7611" s="47"/>
      <c r="H7611" s="47"/>
      <c r="I7611" s="47"/>
    </row>
    <row r="7612" spans="1:9" x14ac:dyDescent="0.25">
      <c r="A7612" s="47"/>
      <c r="B7612" s="47"/>
      <c r="C7612" s="47"/>
      <c r="D7612" s="47"/>
      <c r="E7612" s="47"/>
      <c r="F7612" s="47"/>
      <c r="G7612" s="47"/>
      <c r="H7612" s="47"/>
      <c r="I7612" s="47"/>
    </row>
    <row r="7613" spans="1:9" x14ac:dyDescent="0.25">
      <c r="A7613" s="47"/>
      <c r="B7613" s="47"/>
      <c r="C7613" s="47"/>
      <c r="D7613" s="47"/>
      <c r="E7613" s="47"/>
      <c r="F7613" s="47"/>
      <c r="G7613" s="47"/>
      <c r="H7613" s="47"/>
      <c r="I7613" s="47"/>
    </row>
    <row r="7614" spans="1:9" x14ac:dyDescent="0.25">
      <c r="A7614" s="47"/>
      <c r="B7614" s="47"/>
      <c r="C7614" s="47"/>
      <c r="D7614" s="47"/>
      <c r="E7614" s="47"/>
      <c r="F7614" s="47"/>
      <c r="G7614" s="47"/>
      <c r="H7614" s="47"/>
      <c r="I7614" s="47"/>
    </row>
    <row r="7615" spans="1:9" x14ac:dyDescent="0.25">
      <c r="A7615" s="47"/>
      <c r="B7615" s="47"/>
      <c r="C7615" s="47"/>
      <c r="D7615" s="47"/>
      <c r="E7615" s="47"/>
      <c r="F7615" s="47"/>
      <c r="G7615" s="47"/>
      <c r="H7615" s="47"/>
      <c r="I7615" s="47"/>
    </row>
    <row r="7616" spans="1:9" x14ac:dyDescent="0.25">
      <c r="A7616" s="47"/>
      <c r="B7616" s="47"/>
      <c r="C7616" s="47"/>
      <c r="D7616" s="47"/>
      <c r="E7616" s="47"/>
      <c r="F7616" s="47"/>
      <c r="G7616" s="47"/>
      <c r="H7616" s="47"/>
      <c r="I7616" s="47"/>
    </row>
    <row r="7617" spans="1:9" x14ac:dyDescent="0.25">
      <c r="A7617" s="47"/>
      <c r="B7617" s="47"/>
      <c r="C7617" s="47"/>
      <c r="D7617" s="47"/>
      <c r="E7617" s="47"/>
      <c r="F7617" s="47"/>
      <c r="G7617" s="47"/>
      <c r="H7617" s="47"/>
      <c r="I7617" s="47"/>
    </row>
    <row r="7618" spans="1:9" x14ac:dyDescent="0.25">
      <c r="A7618" s="47"/>
      <c r="B7618" s="47"/>
      <c r="C7618" s="47"/>
      <c r="D7618" s="47"/>
      <c r="E7618" s="47"/>
      <c r="F7618" s="47"/>
      <c r="G7618" s="47"/>
      <c r="H7618" s="47"/>
      <c r="I7618" s="47"/>
    </row>
    <row r="7619" spans="1:9" x14ac:dyDescent="0.25">
      <c r="A7619" s="47"/>
      <c r="B7619" s="47"/>
      <c r="C7619" s="47"/>
      <c r="D7619" s="47"/>
      <c r="E7619" s="47"/>
      <c r="F7619" s="47"/>
      <c r="G7619" s="47"/>
      <c r="H7619" s="47"/>
      <c r="I7619" s="47"/>
    </row>
    <row r="7620" spans="1:9" x14ac:dyDescent="0.25">
      <c r="A7620" s="47"/>
      <c r="B7620" s="47"/>
      <c r="C7620" s="47"/>
      <c r="D7620" s="47"/>
      <c r="E7620" s="47"/>
      <c r="F7620" s="47"/>
      <c r="G7620" s="47"/>
      <c r="H7620" s="47"/>
      <c r="I7620" s="47"/>
    </row>
    <row r="7621" spans="1:9" x14ac:dyDescent="0.25">
      <c r="A7621" s="47"/>
      <c r="B7621" s="47"/>
      <c r="C7621" s="47"/>
      <c r="D7621" s="47"/>
      <c r="E7621" s="47"/>
      <c r="F7621" s="47"/>
      <c r="G7621" s="47"/>
      <c r="H7621" s="47"/>
      <c r="I7621" s="47"/>
    </row>
    <row r="7622" spans="1:9" x14ac:dyDescent="0.25">
      <c r="A7622" s="47"/>
      <c r="B7622" s="47"/>
      <c r="C7622" s="47"/>
      <c r="D7622" s="47"/>
      <c r="E7622" s="47"/>
      <c r="F7622" s="47"/>
      <c r="G7622" s="47"/>
      <c r="H7622" s="47"/>
      <c r="I7622" s="47"/>
    </row>
    <row r="7623" spans="1:9" x14ac:dyDescent="0.25">
      <c r="A7623" s="47"/>
      <c r="B7623" s="47"/>
      <c r="C7623" s="47"/>
      <c r="D7623" s="47"/>
      <c r="E7623" s="47"/>
      <c r="F7623" s="47"/>
      <c r="G7623" s="47"/>
      <c r="H7623" s="47"/>
      <c r="I7623" s="47"/>
    </row>
    <row r="7624" spans="1:9" x14ac:dyDescent="0.25">
      <c r="A7624" s="47"/>
      <c r="B7624" s="47"/>
      <c r="C7624" s="47"/>
      <c r="D7624" s="47"/>
      <c r="E7624" s="47"/>
      <c r="F7624" s="47"/>
      <c r="G7624" s="47"/>
      <c r="H7624" s="47"/>
      <c r="I7624" s="47"/>
    </row>
    <row r="7625" spans="1:9" x14ac:dyDescent="0.25">
      <c r="A7625" s="47"/>
      <c r="B7625" s="47"/>
      <c r="C7625" s="47"/>
      <c r="D7625" s="47"/>
      <c r="E7625" s="47"/>
      <c r="F7625" s="47"/>
      <c r="G7625" s="47"/>
      <c r="H7625" s="47"/>
      <c r="I7625" s="47"/>
    </row>
    <row r="7626" spans="1:9" x14ac:dyDescent="0.25">
      <c r="A7626" s="47"/>
      <c r="B7626" s="47"/>
      <c r="C7626" s="47"/>
      <c r="D7626" s="47"/>
      <c r="E7626" s="47"/>
      <c r="F7626" s="47"/>
      <c r="G7626" s="47"/>
      <c r="H7626" s="47"/>
      <c r="I7626" s="47"/>
    </row>
    <row r="7627" spans="1:9" x14ac:dyDescent="0.25">
      <c r="A7627" s="47"/>
      <c r="B7627" s="47"/>
      <c r="C7627" s="47"/>
      <c r="D7627" s="47"/>
      <c r="E7627" s="47"/>
      <c r="F7627" s="47"/>
      <c r="G7627" s="47"/>
      <c r="H7627" s="47"/>
      <c r="I7627" s="47"/>
    </row>
    <row r="7628" spans="1:9" x14ac:dyDescent="0.25">
      <c r="A7628" s="47"/>
      <c r="B7628" s="47"/>
      <c r="C7628" s="47"/>
      <c r="D7628" s="47"/>
      <c r="E7628" s="47"/>
      <c r="F7628" s="47"/>
      <c r="G7628" s="47"/>
      <c r="H7628" s="47"/>
      <c r="I7628" s="47"/>
    </row>
    <row r="7629" spans="1:9" x14ac:dyDescent="0.25">
      <c r="A7629" s="47"/>
      <c r="B7629" s="47"/>
      <c r="C7629" s="47"/>
      <c r="D7629" s="47"/>
      <c r="E7629" s="47"/>
      <c r="F7629" s="47"/>
      <c r="G7629" s="47"/>
      <c r="H7629" s="47"/>
      <c r="I7629" s="47"/>
    </row>
    <row r="7630" spans="1:9" x14ac:dyDescent="0.25">
      <c r="A7630" s="47"/>
      <c r="B7630" s="47"/>
      <c r="C7630" s="47"/>
      <c r="D7630" s="47"/>
      <c r="E7630" s="47"/>
      <c r="F7630" s="47"/>
      <c r="G7630" s="47"/>
      <c r="H7630" s="47"/>
      <c r="I7630" s="47"/>
    </row>
    <row r="7631" spans="1:9" x14ac:dyDescent="0.25">
      <c r="A7631" s="47"/>
      <c r="B7631" s="47"/>
      <c r="C7631" s="47"/>
      <c r="D7631" s="47"/>
      <c r="E7631" s="47"/>
      <c r="F7631" s="47"/>
      <c r="G7631" s="47"/>
      <c r="H7631" s="47"/>
      <c r="I7631" s="47"/>
    </row>
    <row r="7632" spans="1:9" x14ac:dyDescent="0.25">
      <c r="A7632" s="47"/>
      <c r="B7632" s="47"/>
      <c r="C7632" s="47"/>
      <c r="D7632" s="47"/>
      <c r="E7632" s="47"/>
      <c r="F7632" s="47"/>
      <c r="G7632" s="47"/>
      <c r="H7632" s="47"/>
      <c r="I7632" s="47"/>
    </row>
    <row r="7633" spans="1:9" x14ac:dyDescent="0.25">
      <c r="A7633" s="47"/>
      <c r="B7633" s="47"/>
      <c r="C7633" s="47"/>
      <c r="D7633" s="47"/>
      <c r="E7633" s="47"/>
      <c r="F7633" s="47"/>
      <c r="G7633" s="47"/>
      <c r="H7633" s="47"/>
      <c r="I7633" s="47"/>
    </row>
    <row r="7634" spans="1:9" x14ac:dyDescent="0.25">
      <c r="A7634" s="47"/>
      <c r="B7634" s="47"/>
      <c r="C7634" s="47"/>
      <c r="D7634" s="47"/>
      <c r="E7634" s="47"/>
      <c r="F7634" s="47"/>
      <c r="G7634" s="47"/>
      <c r="H7634" s="47"/>
      <c r="I7634" s="47"/>
    </row>
    <row r="7635" spans="1:9" x14ac:dyDescent="0.25">
      <c r="A7635" s="47"/>
      <c r="B7635" s="47"/>
      <c r="C7635" s="47"/>
      <c r="D7635" s="47"/>
      <c r="E7635" s="47"/>
      <c r="F7635" s="47"/>
      <c r="G7635" s="47"/>
      <c r="H7635" s="47"/>
      <c r="I7635" s="47"/>
    </row>
    <row r="7636" spans="1:9" x14ac:dyDescent="0.25">
      <c r="A7636" s="47"/>
      <c r="B7636" s="47"/>
      <c r="C7636" s="47"/>
      <c r="D7636" s="47"/>
      <c r="E7636" s="47"/>
      <c r="F7636" s="47"/>
      <c r="G7636" s="47"/>
      <c r="H7636" s="47"/>
      <c r="I7636" s="47"/>
    </row>
    <row r="7637" spans="1:9" x14ac:dyDescent="0.25">
      <c r="A7637" s="47"/>
      <c r="B7637" s="47"/>
      <c r="C7637" s="47"/>
      <c r="D7637" s="47"/>
      <c r="E7637" s="47"/>
      <c r="F7637" s="47"/>
      <c r="G7637" s="47"/>
      <c r="H7637" s="47"/>
      <c r="I7637" s="47"/>
    </row>
    <row r="7638" spans="1:9" x14ac:dyDescent="0.25">
      <c r="A7638" s="47"/>
      <c r="B7638" s="47"/>
      <c r="C7638" s="47"/>
      <c r="D7638" s="47"/>
      <c r="E7638" s="47"/>
      <c r="F7638" s="47"/>
      <c r="G7638" s="47"/>
      <c r="H7638" s="47"/>
      <c r="I7638" s="47"/>
    </row>
    <row r="7639" spans="1:9" x14ac:dyDescent="0.25">
      <c r="A7639" s="47"/>
      <c r="B7639" s="47"/>
      <c r="C7639" s="47"/>
      <c r="D7639" s="47"/>
      <c r="E7639" s="47"/>
      <c r="F7639" s="47"/>
      <c r="G7639" s="47"/>
      <c r="H7639" s="47"/>
      <c r="I7639" s="47"/>
    </row>
    <row r="7640" spans="1:9" x14ac:dyDescent="0.25">
      <c r="A7640" s="47"/>
      <c r="B7640" s="47"/>
      <c r="C7640" s="47"/>
      <c r="D7640" s="47"/>
      <c r="E7640" s="47"/>
      <c r="F7640" s="47"/>
      <c r="G7640" s="47"/>
      <c r="H7640" s="47"/>
      <c r="I7640" s="47"/>
    </row>
    <row r="7641" spans="1:9" x14ac:dyDescent="0.25">
      <c r="A7641" s="47"/>
      <c r="B7641" s="47"/>
      <c r="C7641" s="47"/>
      <c r="D7641" s="47"/>
      <c r="E7641" s="47"/>
      <c r="F7641" s="47"/>
      <c r="G7641" s="47"/>
      <c r="H7641" s="47"/>
      <c r="I7641" s="47"/>
    </row>
    <row r="7642" spans="1:9" x14ac:dyDescent="0.25">
      <c r="A7642" s="47"/>
      <c r="B7642" s="47"/>
      <c r="C7642" s="47"/>
      <c r="D7642" s="47"/>
      <c r="E7642" s="47"/>
      <c r="F7642" s="47"/>
      <c r="G7642" s="47"/>
      <c r="H7642" s="47"/>
      <c r="I7642" s="47"/>
    </row>
    <row r="7643" spans="1:9" x14ac:dyDescent="0.25">
      <c r="A7643" s="47"/>
      <c r="B7643" s="47"/>
      <c r="C7643" s="47"/>
      <c r="D7643" s="47"/>
      <c r="E7643" s="47"/>
      <c r="F7643" s="47"/>
      <c r="G7643" s="47"/>
      <c r="H7643" s="47"/>
      <c r="I7643" s="47"/>
    </row>
    <row r="7644" spans="1:9" x14ac:dyDescent="0.25">
      <c r="A7644" s="47"/>
      <c r="B7644" s="47"/>
      <c r="C7644" s="47"/>
      <c r="D7644" s="47"/>
      <c r="E7644" s="47"/>
      <c r="F7644" s="47"/>
      <c r="G7644" s="47"/>
      <c r="H7644" s="47"/>
      <c r="I7644" s="47"/>
    </row>
    <row r="7645" spans="1:9" x14ac:dyDescent="0.25">
      <c r="A7645" s="47"/>
      <c r="B7645" s="47"/>
      <c r="C7645" s="47"/>
      <c r="D7645" s="47"/>
      <c r="E7645" s="47"/>
      <c r="F7645" s="47"/>
      <c r="G7645" s="47"/>
      <c r="H7645" s="47"/>
      <c r="I7645" s="47"/>
    </row>
    <row r="7646" spans="1:9" x14ac:dyDescent="0.25">
      <c r="A7646" s="47"/>
      <c r="B7646" s="47"/>
      <c r="C7646" s="47"/>
      <c r="D7646" s="47"/>
      <c r="E7646" s="47"/>
      <c r="F7646" s="47"/>
      <c r="G7646" s="47"/>
      <c r="H7646" s="47"/>
      <c r="I7646" s="47"/>
    </row>
    <row r="7647" spans="1:9" x14ac:dyDescent="0.25">
      <c r="A7647" s="47"/>
      <c r="B7647" s="47"/>
      <c r="C7647" s="47"/>
      <c r="D7647" s="47"/>
      <c r="E7647" s="47"/>
      <c r="F7647" s="47"/>
      <c r="G7647" s="47"/>
      <c r="H7647" s="47"/>
      <c r="I7647" s="47"/>
    </row>
    <row r="7648" spans="1:9" x14ac:dyDescent="0.25">
      <c r="A7648" s="47"/>
      <c r="B7648" s="47"/>
      <c r="C7648" s="47"/>
      <c r="D7648" s="47"/>
      <c r="E7648" s="47"/>
      <c r="F7648" s="47"/>
      <c r="G7648" s="47"/>
      <c r="H7648" s="47"/>
      <c r="I7648" s="47"/>
    </row>
    <row r="7649" spans="1:9" x14ac:dyDescent="0.25">
      <c r="A7649" s="47"/>
      <c r="B7649" s="47"/>
      <c r="C7649" s="47"/>
      <c r="D7649" s="47"/>
      <c r="E7649" s="47"/>
      <c r="F7649" s="47"/>
      <c r="G7649" s="47"/>
      <c r="H7649" s="47"/>
      <c r="I7649" s="47"/>
    </row>
    <row r="7650" spans="1:9" x14ac:dyDescent="0.25">
      <c r="A7650" s="47"/>
      <c r="B7650" s="47"/>
      <c r="C7650" s="47"/>
      <c r="D7650" s="47"/>
      <c r="E7650" s="47"/>
      <c r="F7650" s="47"/>
      <c r="G7650" s="47"/>
      <c r="H7650" s="47"/>
      <c r="I7650" s="47"/>
    </row>
    <row r="7651" spans="1:9" x14ac:dyDescent="0.25">
      <c r="A7651" s="47"/>
      <c r="B7651" s="47"/>
      <c r="C7651" s="47"/>
      <c r="D7651" s="47"/>
      <c r="E7651" s="47"/>
      <c r="F7651" s="47"/>
      <c r="G7651" s="47"/>
      <c r="H7651" s="47"/>
      <c r="I7651" s="47"/>
    </row>
    <row r="7652" spans="1:9" x14ac:dyDescent="0.25">
      <c r="A7652" s="47"/>
      <c r="B7652" s="47"/>
      <c r="C7652" s="47"/>
      <c r="D7652" s="47"/>
      <c r="E7652" s="47"/>
      <c r="F7652" s="47"/>
      <c r="G7652" s="47"/>
      <c r="H7652" s="47"/>
      <c r="I7652" s="47"/>
    </row>
    <row r="7653" spans="1:9" x14ac:dyDescent="0.25">
      <c r="A7653" s="47"/>
      <c r="B7653" s="47"/>
      <c r="C7653" s="47"/>
      <c r="D7653" s="47"/>
      <c r="E7653" s="47"/>
      <c r="F7653" s="47"/>
      <c r="G7653" s="47"/>
      <c r="H7653" s="47"/>
      <c r="I7653" s="47"/>
    </row>
    <row r="7654" spans="1:9" x14ac:dyDescent="0.25">
      <c r="A7654" s="47"/>
      <c r="B7654" s="47"/>
      <c r="C7654" s="47"/>
      <c r="D7654" s="47"/>
      <c r="E7654" s="47"/>
      <c r="F7654" s="47"/>
      <c r="G7654" s="47"/>
      <c r="H7654" s="47"/>
      <c r="I7654" s="47"/>
    </row>
    <row r="7655" spans="1:9" x14ac:dyDescent="0.25">
      <c r="A7655" s="47"/>
      <c r="B7655" s="47"/>
      <c r="C7655" s="47"/>
      <c r="D7655" s="47"/>
      <c r="E7655" s="47"/>
      <c r="F7655" s="47"/>
      <c r="G7655" s="47"/>
      <c r="H7655" s="47"/>
      <c r="I7655" s="47"/>
    </row>
    <row r="7656" spans="1:9" x14ac:dyDescent="0.25">
      <c r="A7656" s="47"/>
      <c r="B7656" s="47"/>
      <c r="C7656" s="47"/>
      <c r="D7656" s="47"/>
      <c r="E7656" s="47"/>
      <c r="F7656" s="47"/>
      <c r="G7656" s="47"/>
      <c r="H7656" s="47"/>
      <c r="I7656" s="47"/>
    </row>
    <row r="7657" spans="1:9" x14ac:dyDescent="0.25">
      <c r="A7657" s="47"/>
      <c r="B7657" s="47"/>
      <c r="C7657" s="47"/>
      <c r="D7657" s="47"/>
      <c r="E7657" s="47"/>
      <c r="F7657" s="47"/>
      <c r="G7657" s="47"/>
      <c r="H7657" s="47"/>
      <c r="I7657" s="47"/>
    </row>
    <row r="7658" spans="1:9" x14ac:dyDescent="0.25">
      <c r="A7658" s="47"/>
      <c r="B7658" s="47"/>
      <c r="C7658" s="47"/>
      <c r="D7658" s="47"/>
      <c r="E7658" s="47"/>
      <c r="F7658" s="47"/>
      <c r="G7658" s="47"/>
      <c r="H7658" s="47"/>
      <c r="I7658" s="47"/>
    </row>
    <row r="7659" spans="1:9" x14ac:dyDescent="0.25">
      <c r="A7659" s="47"/>
      <c r="B7659" s="47"/>
      <c r="C7659" s="47"/>
      <c r="D7659" s="47"/>
      <c r="E7659" s="47"/>
      <c r="F7659" s="47"/>
      <c r="G7659" s="47"/>
      <c r="H7659" s="47"/>
      <c r="I7659" s="47"/>
    </row>
    <row r="7660" spans="1:9" x14ac:dyDescent="0.25">
      <c r="A7660" s="47"/>
      <c r="B7660" s="47"/>
      <c r="C7660" s="47"/>
      <c r="D7660" s="47"/>
      <c r="E7660" s="47"/>
      <c r="F7660" s="47"/>
      <c r="G7660" s="47"/>
      <c r="H7660" s="47"/>
      <c r="I7660" s="47"/>
    </row>
    <row r="7661" spans="1:9" x14ac:dyDescent="0.25">
      <c r="A7661" s="47"/>
      <c r="B7661" s="47"/>
      <c r="C7661" s="47"/>
      <c r="D7661" s="47"/>
      <c r="E7661" s="47"/>
      <c r="F7661" s="47"/>
      <c r="G7661" s="47"/>
      <c r="H7661" s="47"/>
      <c r="I7661" s="47"/>
    </row>
    <row r="7662" spans="1:9" x14ac:dyDescent="0.25">
      <c r="A7662" s="47"/>
      <c r="B7662" s="47"/>
      <c r="C7662" s="47"/>
      <c r="D7662" s="47"/>
      <c r="E7662" s="47"/>
      <c r="F7662" s="47"/>
      <c r="G7662" s="47"/>
      <c r="H7662" s="47"/>
      <c r="I7662" s="47"/>
    </row>
    <row r="7663" spans="1:9" x14ac:dyDescent="0.25">
      <c r="A7663" s="47"/>
      <c r="B7663" s="47"/>
      <c r="C7663" s="47"/>
      <c r="D7663" s="47"/>
      <c r="E7663" s="47"/>
      <c r="F7663" s="47"/>
      <c r="G7663" s="47"/>
      <c r="H7663" s="47"/>
      <c r="I7663" s="47"/>
    </row>
    <row r="7664" spans="1:9" x14ac:dyDescent="0.25">
      <c r="A7664" s="47"/>
      <c r="B7664" s="47"/>
      <c r="C7664" s="47"/>
      <c r="D7664" s="47"/>
      <c r="E7664" s="47"/>
      <c r="F7664" s="47"/>
      <c r="G7664" s="47"/>
      <c r="H7664" s="47"/>
      <c r="I7664" s="47"/>
    </row>
    <row r="7665" spans="1:9" x14ac:dyDescent="0.25">
      <c r="A7665" s="47"/>
      <c r="B7665" s="47"/>
      <c r="C7665" s="47"/>
      <c r="D7665" s="47"/>
      <c r="E7665" s="47"/>
      <c r="F7665" s="47"/>
      <c r="G7665" s="47"/>
      <c r="H7665" s="47"/>
      <c r="I7665" s="47"/>
    </row>
    <row r="7666" spans="1:9" x14ac:dyDescent="0.25">
      <c r="A7666" s="47"/>
      <c r="B7666" s="47"/>
      <c r="C7666" s="47"/>
      <c r="D7666" s="47"/>
      <c r="E7666" s="47"/>
      <c r="F7666" s="47"/>
      <c r="G7666" s="47"/>
      <c r="H7666" s="47"/>
      <c r="I7666" s="47"/>
    </row>
    <row r="7667" spans="1:9" x14ac:dyDescent="0.25">
      <c r="A7667" s="47"/>
      <c r="B7667" s="47"/>
      <c r="C7667" s="47"/>
      <c r="D7667" s="47"/>
      <c r="E7667" s="47"/>
      <c r="F7667" s="47"/>
      <c r="G7667" s="47"/>
      <c r="H7667" s="47"/>
      <c r="I7667" s="47"/>
    </row>
    <row r="7668" spans="1:9" x14ac:dyDescent="0.25">
      <c r="A7668" s="47"/>
      <c r="B7668" s="47"/>
      <c r="C7668" s="47"/>
      <c r="D7668" s="47"/>
      <c r="E7668" s="47"/>
      <c r="F7668" s="47"/>
      <c r="G7668" s="47"/>
      <c r="H7668" s="47"/>
      <c r="I7668" s="47"/>
    </row>
    <row r="7669" spans="1:9" x14ac:dyDescent="0.25">
      <c r="A7669" s="47"/>
      <c r="B7669" s="47"/>
      <c r="C7669" s="47"/>
      <c r="D7669" s="47"/>
      <c r="E7669" s="47"/>
      <c r="F7669" s="47"/>
      <c r="G7669" s="47"/>
      <c r="H7669" s="47"/>
      <c r="I7669" s="47"/>
    </row>
    <row r="7670" spans="1:9" x14ac:dyDescent="0.25">
      <c r="A7670" s="47"/>
      <c r="B7670" s="47"/>
      <c r="C7670" s="47"/>
      <c r="D7670" s="47"/>
      <c r="E7670" s="47"/>
      <c r="F7670" s="47"/>
      <c r="G7670" s="47"/>
      <c r="H7670" s="47"/>
      <c r="I7670" s="47"/>
    </row>
    <row r="7671" spans="1:9" x14ac:dyDescent="0.25">
      <c r="A7671" s="47"/>
      <c r="B7671" s="47"/>
      <c r="C7671" s="47"/>
      <c r="D7671" s="47"/>
      <c r="E7671" s="47"/>
      <c r="F7671" s="47"/>
      <c r="G7671" s="47"/>
      <c r="H7671" s="47"/>
      <c r="I7671" s="47"/>
    </row>
    <row r="7672" spans="1:9" x14ac:dyDescent="0.25">
      <c r="A7672" s="47"/>
      <c r="B7672" s="47"/>
      <c r="C7672" s="47"/>
      <c r="D7672" s="47"/>
      <c r="E7672" s="47"/>
      <c r="F7672" s="47"/>
      <c r="G7672" s="47"/>
      <c r="H7672" s="47"/>
      <c r="I7672" s="47"/>
    </row>
    <row r="7673" spans="1:9" x14ac:dyDescent="0.25">
      <c r="A7673" s="47"/>
      <c r="B7673" s="47"/>
      <c r="C7673" s="47"/>
      <c r="D7673" s="47"/>
      <c r="E7673" s="47"/>
      <c r="F7673" s="47"/>
      <c r="G7673" s="47"/>
      <c r="H7673" s="47"/>
      <c r="I7673" s="47"/>
    </row>
    <row r="7674" spans="1:9" x14ac:dyDescent="0.25">
      <c r="A7674" s="47"/>
      <c r="B7674" s="47"/>
      <c r="C7674" s="47"/>
      <c r="D7674" s="47"/>
      <c r="E7674" s="47"/>
      <c r="F7674" s="47"/>
      <c r="G7674" s="47"/>
      <c r="H7674" s="47"/>
      <c r="I7674" s="47"/>
    </row>
    <row r="7675" spans="1:9" x14ac:dyDescent="0.25">
      <c r="A7675" s="47"/>
      <c r="B7675" s="47"/>
      <c r="C7675" s="47"/>
      <c r="D7675" s="47"/>
      <c r="E7675" s="47"/>
      <c r="F7675" s="47"/>
      <c r="G7675" s="47"/>
      <c r="H7675" s="47"/>
      <c r="I7675" s="47"/>
    </row>
    <row r="7676" spans="1:9" x14ac:dyDescent="0.25">
      <c r="A7676" s="47"/>
      <c r="B7676" s="47"/>
      <c r="C7676" s="47"/>
      <c r="D7676" s="47"/>
      <c r="E7676" s="47"/>
      <c r="F7676" s="47"/>
      <c r="G7676" s="47"/>
      <c r="H7676" s="47"/>
      <c r="I7676" s="47"/>
    </row>
    <row r="7677" spans="1:9" x14ac:dyDescent="0.25">
      <c r="A7677" s="47"/>
      <c r="B7677" s="47"/>
      <c r="C7677" s="47"/>
      <c r="D7677" s="47"/>
      <c r="E7677" s="47"/>
      <c r="F7677" s="47"/>
      <c r="G7677" s="47"/>
      <c r="H7677" s="47"/>
      <c r="I7677" s="47"/>
    </row>
    <row r="7678" spans="1:9" x14ac:dyDescent="0.25">
      <c r="A7678" s="47"/>
      <c r="B7678" s="47"/>
      <c r="C7678" s="47"/>
      <c r="D7678" s="47"/>
      <c r="E7678" s="47"/>
      <c r="F7678" s="47"/>
      <c r="G7678" s="47"/>
      <c r="H7678" s="47"/>
      <c r="I7678" s="47"/>
    </row>
    <row r="7679" spans="1:9" x14ac:dyDescent="0.25">
      <c r="A7679" s="47"/>
      <c r="B7679" s="47"/>
      <c r="C7679" s="47"/>
      <c r="D7679" s="47"/>
      <c r="E7679" s="47"/>
      <c r="F7679" s="47"/>
      <c r="G7679" s="47"/>
      <c r="H7679" s="47"/>
      <c r="I7679" s="47"/>
    </row>
    <row r="7680" spans="1:9" x14ac:dyDescent="0.25">
      <c r="A7680" s="47"/>
      <c r="B7680" s="47"/>
      <c r="C7680" s="47"/>
      <c r="D7680" s="47"/>
      <c r="E7680" s="47"/>
      <c r="F7680" s="47"/>
      <c r="G7680" s="47"/>
      <c r="H7680" s="47"/>
      <c r="I7680" s="47"/>
    </row>
    <row r="7681" spans="1:9" x14ac:dyDescent="0.25">
      <c r="A7681" s="47"/>
      <c r="B7681" s="47"/>
      <c r="C7681" s="47"/>
      <c r="D7681" s="47"/>
      <c r="E7681" s="47"/>
      <c r="F7681" s="47"/>
      <c r="G7681" s="47"/>
      <c r="H7681" s="47"/>
      <c r="I7681" s="47"/>
    </row>
    <row r="7682" spans="1:9" x14ac:dyDescent="0.25">
      <c r="A7682" s="47"/>
      <c r="B7682" s="47"/>
      <c r="C7682" s="47"/>
      <c r="D7682" s="47"/>
      <c r="E7682" s="47"/>
      <c r="F7682" s="47"/>
      <c r="G7682" s="47"/>
      <c r="H7682" s="47"/>
      <c r="I7682" s="47"/>
    </row>
    <row r="7683" spans="1:9" x14ac:dyDescent="0.25">
      <c r="A7683" s="47"/>
      <c r="B7683" s="47"/>
      <c r="C7683" s="47"/>
      <c r="D7683" s="47"/>
      <c r="E7683" s="47"/>
      <c r="F7683" s="47"/>
      <c r="G7683" s="47"/>
      <c r="H7683" s="47"/>
      <c r="I7683" s="47"/>
    </row>
    <row r="7684" spans="1:9" x14ac:dyDescent="0.25">
      <c r="A7684" s="47"/>
      <c r="B7684" s="47"/>
      <c r="C7684" s="47"/>
      <c r="D7684" s="47"/>
      <c r="E7684" s="47"/>
      <c r="F7684" s="47"/>
      <c r="G7684" s="47"/>
      <c r="H7684" s="47"/>
      <c r="I7684" s="47"/>
    </row>
    <row r="7685" spans="1:9" x14ac:dyDescent="0.25">
      <c r="A7685" s="47"/>
      <c r="B7685" s="47"/>
      <c r="C7685" s="47"/>
      <c r="D7685" s="47"/>
      <c r="E7685" s="47"/>
      <c r="F7685" s="47"/>
      <c r="G7685" s="47"/>
      <c r="H7685" s="47"/>
      <c r="I7685" s="47"/>
    </row>
    <row r="7686" spans="1:9" x14ac:dyDescent="0.25">
      <c r="A7686" s="47"/>
      <c r="B7686" s="47"/>
      <c r="C7686" s="47"/>
      <c r="D7686" s="47"/>
      <c r="E7686" s="47"/>
      <c r="F7686" s="47"/>
      <c r="G7686" s="47"/>
      <c r="H7686" s="47"/>
      <c r="I7686" s="47"/>
    </row>
    <row r="7687" spans="1:9" x14ac:dyDescent="0.25">
      <c r="A7687" s="47"/>
      <c r="B7687" s="47"/>
      <c r="C7687" s="47"/>
      <c r="D7687" s="47"/>
      <c r="E7687" s="47"/>
      <c r="F7687" s="47"/>
      <c r="G7687" s="47"/>
      <c r="H7687" s="47"/>
      <c r="I7687" s="47"/>
    </row>
    <row r="7688" spans="1:9" x14ac:dyDescent="0.25">
      <c r="A7688" s="47"/>
      <c r="B7688" s="47"/>
      <c r="C7688" s="47"/>
      <c r="D7688" s="47"/>
      <c r="E7688" s="47"/>
      <c r="F7688" s="47"/>
      <c r="G7688" s="47"/>
      <c r="H7688" s="47"/>
      <c r="I7688" s="47"/>
    </row>
    <row r="7689" spans="1:9" x14ac:dyDescent="0.25">
      <c r="A7689" s="47"/>
      <c r="B7689" s="47"/>
      <c r="C7689" s="47"/>
      <c r="D7689" s="47"/>
      <c r="E7689" s="47"/>
      <c r="F7689" s="47"/>
      <c r="G7689" s="47"/>
      <c r="H7689" s="47"/>
      <c r="I7689" s="47"/>
    </row>
    <row r="7690" spans="1:9" x14ac:dyDescent="0.25">
      <c r="A7690" s="47"/>
      <c r="B7690" s="47"/>
      <c r="C7690" s="47"/>
      <c r="D7690" s="47"/>
      <c r="E7690" s="47"/>
      <c r="F7690" s="47"/>
      <c r="G7690" s="47"/>
      <c r="H7690" s="47"/>
      <c r="I7690" s="47"/>
    </row>
    <row r="7691" spans="1:9" x14ac:dyDescent="0.25">
      <c r="A7691" s="47"/>
      <c r="B7691" s="47"/>
      <c r="C7691" s="47"/>
      <c r="D7691" s="47"/>
      <c r="E7691" s="47"/>
      <c r="F7691" s="47"/>
      <c r="G7691" s="47"/>
      <c r="H7691" s="47"/>
      <c r="I7691" s="47"/>
    </row>
    <row r="7692" spans="1:9" x14ac:dyDescent="0.25">
      <c r="A7692" s="47"/>
      <c r="B7692" s="47"/>
      <c r="C7692" s="47"/>
      <c r="D7692" s="47"/>
      <c r="E7692" s="47"/>
      <c r="F7692" s="47"/>
      <c r="G7692" s="47"/>
      <c r="H7692" s="47"/>
      <c r="I7692" s="47"/>
    </row>
    <row r="7693" spans="1:9" x14ac:dyDescent="0.25">
      <c r="A7693" s="47"/>
      <c r="B7693" s="47"/>
      <c r="C7693" s="47"/>
      <c r="D7693" s="47"/>
      <c r="E7693" s="47"/>
      <c r="F7693" s="47"/>
      <c r="G7693" s="47"/>
      <c r="H7693" s="47"/>
      <c r="I7693" s="47"/>
    </row>
    <row r="7694" spans="1:9" x14ac:dyDescent="0.25">
      <c r="A7694" s="47"/>
      <c r="B7694" s="47"/>
      <c r="C7694" s="47"/>
      <c r="D7694" s="47"/>
      <c r="E7694" s="47"/>
      <c r="F7694" s="47"/>
      <c r="G7694" s="47"/>
      <c r="H7694" s="47"/>
      <c r="I7694" s="47"/>
    </row>
    <row r="7695" spans="1:9" x14ac:dyDescent="0.25">
      <c r="A7695" s="47"/>
      <c r="B7695" s="47"/>
      <c r="C7695" s="47"/>
      <c r="D7695" s="47"/>
      <c r="E7695" s="47"/>
      <c r="F7695" s="47"/>
      <c r="G7695" s="47"/>
      <c r="H7695" s="47"/>
      <c r="I7695" s="47"/>
    </row>
    <row r="7696" spans="1:9" x14ac:dyDescent="0.25">
      <c r="A7696" s="47"/>
      <c r="B7696" s="47"/>
      <c r="C7696" s="47"/>
      <c r="D7696" s="47"/>
      <c r="E7696" s="47"/>
      <c r="F7696" s="47"/>
      <c r="G7696" s="47"/>
      <c r="H7696" s="47"/>
      <c r="I7696" s="47"/>
    </row>
    <row r="7697" spans="1:9" x14ac:dyDescent="0.25">
      <c r="A7697" s="47"/>
      <c r="B7697" s="47"/>
      <c r="C7697" s="47"/>
      <c r="D7697" s="47"/>
      <c r="E7697" s="47"/>
      <c r="F7697" s="47"/>
      <c r="G7697" s="47"/>
      <c r="H7697" s="47"/>
      <c r="I7697" s="47"/>
    </row>
    <row r="7698" spans="1:9" x14ac:dyDescent="0.25">
      <c r="A7698" s="47"/>
      <c r="B7698" s="47"/>
      <c r="C7698" s="47"/>
      <c r="D7698" s="47"/>
      <c r="E7698" s="47"/>
      <c r="F7698" s="47"/>
      <c r="G7698" s="47"/>
      <c r="H7698" s="47"/>
      <c r="I7698" s="47"/>
    </row>
    <row r="7699" spans="1:9" x14ac:dyDescent="0.25">
      <c r="A7699" s="47"/>
      <c r="B7699" s="47"/>
      <c r="C7699" s="47"/>
      <c r="D7699" s="47"/>
      <c r="E7699" s="47"/>
      <c r="F7699" s="47"/>
      <c r="G7699" s="47"/>
      <c r="H7699" s="47"/>
      <c r="I7699" s="47"/>
    </row>
    <row r="7700" spans="1:9" x14ac:dyDescent="0.25">
      <c r="A7700" s="47"/>
      <c r="B7700" s="47"/>
      <c r="C7700" s="47"/>
      <c r="D7700" s="47"/>
      <c r="E7700" s="47"/>
      <c r="F7700" s="47"/>
      <c r="G7700" s="47"/>
      <c r="H7700" s="47"/>
      <c r="I7700" s="47"/>
    </row>
    <row r="7701" spans="1:9" x14ac:dyDescent="0.25">
      <c r="A7701" s="47"/>
      <c r="B7701" s="47"/>
      <c r="C7701" s="47"/>
      <c r="D7701" s="47"/>
      <c r="E7701" s="47"/>
      <c r="F7701" s="47"/>
      <c r="G7701" s="47"/>
      <c r="H7701" s="47"/>
      <c r="I7701" s="47"/>
    </row>
    <row r="7702" spans="1:9" x14ac:dyDescent="0.25">
      <c r="A7702" s="47"/>
      <c r="B7702" s="47"/>
      <c r="C7702" s="47"/>
      <c r="D7702" s="47"/>
      <c r="E7702" s="47"/>
      <c r="F7702" s="47"/>
      <c r="G7702" s="47"/>
      <c r="H7702" s="47"/>
      <c r="I7702" s="47"/>
    </row>
    <row r="7703" spans="1:9" x14ac:dyDescent="0.25">
      <c r="A7703" s="47"/>
      <c r="B7703" s="47"/>
      <c r="C7703" s="47"/>
      <c r="D7703" s="47"/>
      <c r="E7703" s="47"/>
      <c r="F7703" s="47"/>
      <c r="G7703" s="47"/>
      <c r="H7703" s="47"/>
      <c r="I7703" s="47"/>
    </row>
    <row r="7704" spans="1:9" x14ac:dyDescent="0.25">
      <c r="A7704" s="47"/>
      <c r="B7704" s="47"/>
      <c r="C7704" s="47"/>
      <c r="D7704" s="47"/>
      <c r="E7704" s="47"/>
      <c r="F7704" s="47"/>
      <c r="G7704" s="47"/>
      <c r="H7704" s="47"/>
      <c r="I7704" s="47"/>
    </row>
    <row r="7705" spans="1:9" x14ac:dyDescent="0.25">
      <c r="A7705" s="47"/>
      <c r="B7705" s="47"/>
      <c r="C7705" s="47"/>
      <c r="D7705" s="47"/>
      <c r="E7705" s="47"/>
      <c r="F7705" s="47"/>
      <c r="G7705" s="47"/>
      <c r="H7705" s="47"/>
      <c r="I7705" s="47"/>
    </row>
    <row r="7706" spans="1:9" x14ac:dyDescent="0.25">
      <c r="A7706" s="47"/>
      <c r="B7706" s="47"/>
      <c r="C7706" s="47"/>
      <c r="D7706" s="47"/>
      <c r="E7706" s="47"/>
      <c r="F7706" s="47"/>
      <c r="G7706" s="47"/>
      <c r="H7706" s="47"/>
      <c r="I7706" s="47"/>
    </row>
    <row r="7707" spans="1:9" x14ac:dyDescent="0.25">
      <c r="A7707" s="47"/>
      <c r="B7707" s="47"/>
      <c r="C7707" s="47"/>
      <c r="D7707" s="47"/>
      <c r="E7707" s="47"/>
      <c r="F7707" s="47"/>
      <c r="G7707" s="47"/>
      <c r="H7707" s="47"/>
      <c r="I7707" s="47"/>
    </row>
    <row r="7708" spans="1:9" x14ac:dyDescent="0.25">
      <c r="A7708" s="47"/>
      <c r="B7708" s="47"/>
      <c r="C7708" s="47"/>
      <c r="D7708" s="47"/>
      <c r="E7708" s="47"/>
      <c r="F7708" s="47"/>
      <c r="G7708" s="47"/>
      <c r="H7708" s="47"/>
      <c r="I7708" s="47"/>
    </row>
    <row r="7709" spans="1:9" x14ac:dyDescent="0.25">
      <c r="A7709" s="47"/>
      <c r="B7709" s="47"/>
      <c r="C7709" s="47"/>
      <c r="D7709" s="47"/>
      <c r="E7709" s="47"/>
      <c r="F7709" s="47"/>
      <c r="G7709" s="47"/>
      <c r="H7709" s="47"/>
      <c r="I7709" s="47"/>
    </row>
    <row r="7710" spans="1:9" x14ac:dyDescent="0.25">
      <c r="A7710" s="47"/>
      <c r="B7710" s="47"/>
      <c r="C7710" s="47"/>
      <c r="D7710" s="47"/>
      <c r="E7710" s="47"/>
      <c r="F7710" s="47"/>
      <c r="G7710" s="47"/>
      <c r="H7710" s="47"/>
      <c r="I7710" s="47"/>
    </row>
    <row r="7711" spans="1:9" x14ac:dyDescent="0.25">
      <c r="A7711" s="47"/>
      <c r="B7711" s="47"/>
      <c r="C7711" s="47"/>
      <c r="D7711" s="47"/>
      <c r="E7711" s="47"/>
      <c r="F7711" s="47"/>
      <c r="G7711" s="47"/>
      <c r="H7711" s="47"/>
      <c r="I7711" s="47"/>
    </row>
    <row r="7712" spans="1:9" x14ac:dyDescent="0.25">
      <c r="A7712" s="47"/>
      <c r="B7712" s="47"/>
      <c r="C7712" s="47"/>
      <c r="D7712" s="47"/>
      <c r="E7712" s="47"/>
      <c r="F7712" s="47"/>
      <c r="G7712" s="47"/>
      <c r="H7712" s="47"/>
      <c r="I7712" s="47"/>
    </row>
    <row r="7713" spans="1:9" x14ac:dyDescent="0.25">
      <c r="A7713" s="47"/>
      <c r="B7713" s="47"/>
      <c r="C7713" s="47"/>
      <c r="D7713" s="47"/>
      <c r="E7713" s="47"/>
      <c r="F7713" s="47"/>
      <c r="G7713" s="47"/>
      <c r="H7713" s="47"/>
      <c r="I7713" s="47"/>
    </row>
    <row r="7714" spans="1:9" x14ac:dyDescent="0.25">
      <c r="A7714" s="47"/>
      <c r="B7714" s="47"/>
      <c r="C7714" s="47"/>
      <c r="D7714" s="47"/>
      <c r="E7714" s="47"/>
      <c r="F7714" s="47"/>
      <c r="G7714" s="47"/>
      <c r="H7714" s="47"/>
      <c r="I7714" s="47"/>
    </row>
    <row r="7715" spans="1:9" x14ac:dyDescent="0.25">
      <c r="A7715" s="47"/>
      <c r="B7715" s="47"/>
      <c r="C7715" s="47"/>
      <c r="D7715" s="47"/>
      <c r="E7715" s="47"/>
      <c r="F7715" s="47"/>
      <c r="G7715" s="47"/>
      <c r="H7715" s="47"/>
      <c r="I7715" s="47"/>
    </row>
    <row r="7716" spans="1:9" x14ac:dyDescent="0.25">
      <c r="A7716" s="47"/>
      <c r="B7716" s="47"/>
      <c r="C7716" s="47"/>
      <c r="D7716" s="47"/>
      <c r="E7716" s="47"/>
      <c r="F7716" s="47"/>
      <c r="G7716" s="47"/>
      <c r="H7716" s="47"/>
      <c r="I7716" s="47"/>
    </row>
    <row r="7717" spans="1:9" x14ac:dyDescent="0.25">
      <c r="A7717" s="47"/>
      <c r="B7717" s="47"/>
      <c r="C7717" s="47"/>
      <c r="D7717" s="47"/>
      <c r="E7717" s="47"/>
      <c r="F7717" s="47"/>
      <c r="G7717" s="47"/>
      <c r="H7717" s="47"/>
      <c r="I7717" s="47"/>
    </row>
    <row r="7718" spans="1:9" x14ac:dyDescent="0.25">
      <c r="A7718" s="47"/>
      <c r="B7718" s="47"/>
      <c r="C7718" s="47"/>
      <c r="D7718" s="47"/>
      <c r="E7718" s="47"/>
      <c r="F7718" s="47"/>
      <c r="G7718" s="47"/>
      <c r="H7718" s="47"/>
      <c r="I7718" s="47"/>
    </row>
    <row r="7719" spans="1:9" x14ac:dyDescent="0.25">
      <c r="A7719" s="47"/>
      <c r="B7719" s="47"/>
      <c r="C7719" s="47"/>
      <c r="D7719" s="47"/>
      <c r="E7719" s="47"/>
      <c r="F7719" s="47"/>
      <c r="G7719" s="47"/>
      <c r="H7719" s="47"/>
      <c r="I7719" s="47"/>
    </row>
    <row r="7720" spans="1:9" x14ac:dyDescent="0.25">
      <c r="A7720" s="47"/>
      <c r="B7720" s="47"/>
      <c r="C7720" s="47"/>
      <c r="D7720" s="47"/>
      <c r="E7720" s="47"/>
      <c r="F7720" s="47"/>
      <c r="G7720" s="47"/>
      <c r="H7720" s="47"/>
      <c r="I7720" s="47"/>
    </row>
    <row r="7721" spans="1:9" x14ac:dyDescent="0.25">
      <c r="A7721" s="47"/>
      <c r="B7721" s="47"/>
      <c r="C7721" s="47"/>
      <c r="D7721" s="47"/>
      <c r="E7721" s="47"/>
      <c r="F7721" s="47"/>
      <c r="G7721" s="47"/>
      <c r="H7721" s="47"/>
      <c r="I7721" s="47"/>
    </row>
    <row r="7722" spans="1:9" x14ac:dyDescent="0.25">
      <c r="A7722" s="47"/>
      <c r="B7722" s="47"/>
      <c r="C7722" s="47"/>
      <c r="D7722" s="47"/>
      <c r="E7722" s="47"/>
      <c r="F7722" s="47"/>
      <c r="G7722" s="47"/>
      <c r="H7722" s="47"/>
      <c r="I7722" s="47"/>
    </row>
    <row r="7723" spans="1:9" x14ac:dyDescent="0.25">
      <c r="A7723" s="47"/>
      <c r="B7723" s="47"/>
      <c r="C7723" s="47"/>
      <c r="D7723" s="47"/>
      <c r="E7723" s="47"/>
      <c r="F7723" s="47"/>
      <c r="G7723" s="47"/>
      <c r="H7723" s="47"/>
      <c r="I7723" s="47"/>
    </row>
    <row r="7724" spans="1:9" x14ac:dyDescent="0.25">
      <c r="A7724" s="47"/>
      <c r="B7724" s="47"/>
      <c r="C7724" s="47"/>
      <c r="D7724" s="47"/>
      <c r="E7724" s="47"/>
      <c r="F7724" s="47"/>
      <c r="G7724" s="47"/>
      <c r="H7724" s="47"/>
      <c r="I7724" s="47"/>
    </row>
    <row r="7725" spans="1:9" x14ac:dyDescent="0.25">
      <c r="A7725" s="47"/>
      <c r="B7725" s="47"/>
      <c r="C7725" s="47"/>
      <c r="D7725" s="47"/>
      <c r="E7725" s="47"/>
      <c r="F7725" s="47"/>
      <c r="G7725" s="47"/>
      <c r="H7725" s="47"/>
      <c r="I7725" s="47"/>
    </row>
    <row r="7726" spans="1:9" x14ac:dyDescent="0.25">
      <c r="A7726" s="47"/>
      <c r="B7726" s="47"/>
      <c r="C7726" s="47"/>
      <c r="D7726" s="47"/>
      <c r="E7726" s="47"/>
      <c r="F7726" s="47"/>
      <c r="G7726" s="47"/>
      <c r="H7726" s="47"/>
      <c r="I7726" s="47"/>
    </row>
    <row r="7727" spans="1:9" x14ac:dyDescent="0.25">
      <c r="A7727" s="47"/>
      <c r="B7727" s="47"/>
      <c r="C7727" s="47"/>
      <c r="D7727" s="47"/>
      <c r="E7727" s="47"/>
      <c r="F7727" s="47"/>
      <c r="G7727" s="47"/>
      <c r="H7727" s="47"/>
      <c r="I7727" s="47"/>
    </row>
    <row r="7728" spans="1:9" x14ac:dyDescent="0.25">
      <c r="A7728" s="47"/>
      <c r="B7728" s="47"/>
      <c r="C7728" s="47"/>
      <c r="D7728" s="47"/>
      <c r="E7728" s="47"/>
      <c r="F7728" s="47"/>
      <c r="G7728" s="47"/>
      <c r="H7728" s="47"/>
      <c r="I7728" s="47"/>
    </row>
    <row r="7729" spans="1:9" x14ac:dyDescent="0.25">
      <c r="A7729" s="47"/>
      <c r="B7729" s="47"/>
      <c r="C7729" s="47"/>
      <c r="D7729" s="47"/>
      <c r="E7729" s="47"/>
      <c r="F7729" s="47"/>
      <c r="G7729" s="47"/>
      <c r="H7729" s="47"/>
      <c r="I7729" s="47"/>
    </row>
    <row r="7730" spans="1:9" x14ac:dyDescent="0.25">
      <c r="A7730" s="47"/>
      <c r="B7730" s="47"/>
      <c r="C7730" s="47"/>
      <c r="D7730" s="47"/>
      <c r="E7730" s="47"/>
      <c r="F7730" s="47"/>
      <c r="G7730" s="47"/>
      <c r="H7730" s="47"/>
      <c r="I7730" s="47"/>
    </row>
    <row r="7731" spans="1:9" x14ac:dyDescent="0.25">
      <c r="A7731" s="47"/>
      <c r="B7731" s="47"/>
      <c r="C7731" s="47"/>
      <c r="D7731" s="47"/>
      <c r="E7731" s="47"/>
      <c r="F7731" s="47"/>
      <c r="G7731" s="47"/>
      <c r="H7731" s="47"/>
      <c r="I7731" s="47"/>
    </row>
    <row r="7732" spans="1:9" x14ac:dyDescent="0.25">
      <c r="A7732" s="47"/>
      <c r="B7732" s="47"/>
      <c r="C7732" s="47"/>
      <c r="D7732" s="47"/>
      <c r="E7732" s="47"/>
      <c r="F7732" s="47"/>
      <c r="G7732" s="47"/>
      <c r="H7732" s="47"/>
      <c r="I7732" s="47"/>
    </row>
    <row r="7733" spans="1:9" x14ac:dyDescent="0.25">
      <c r="A7733" s="47"/>
      <c r="B7733" s="47"/>
      <c r="C7733" s="47"/>
      <c r="D7733" s="47"/>
      <c r="E7733" s="47"/>
      <c r="F7733" s="47"/>
      <c r="G7733" s="47"/>
      <c r="H7733" s="47"/>
      <c r="I7733" s="47"/>
    </row>
    <row r="7734" spans="1:9" x14ac:dyDescent="0.25">
      <c r="A7734" s="47"/>
      <c r="B7734" s="47"/>
      <c r="C7734" s="47"/>
      <c r="D7734" s="47"/>
      <c r="E7734" s="47"/>
      <c r="F7734" s="47"/>
      <c r="G7734" s="47"/>
      <c r="H7734" s="47"/>
      <c r="I7734" s="47"/>
    </row>
    <row r="7735" spans="1:9" x14ac:dyDescent="0.25">
      <c r="A7735" s="47"/>
      <c r="B7735" s="47"/>
      <c r="C7735" s="47"/>
      <c r="D7735" s="47"/>
      <c r="E7735" s="47"/>
      <c r="F7735" s="47"/>
      <c r="G7735" s="47"/>
      <c r="H7735" s="47"/>
      <c r="I7735" s="47"/>
    </row>
    <row r="7736" spans="1:9" x14ac:dyDescent="0.25">
      <c r="A7736" s="47"/>
      <c r="B7736" s="47"/>
      <c r="C7736" s="47"/>
      <c r="D7736" s="47"/>
      <c r="E7736" s="47"/>
      <c r="F7736" s="47"/>
      <c r="G7736" s="47"/>
      <c r="H7736" s="47"/>
      <c r="I7736" s="47"/>
    </row>
    <row r="7737" spans="1:9" x14ac:dyDescent="0.25">
      <c r="A7737" s="47"/>
      <c r="B7737" s="47"/>
      <c r="C7737" s="47"/>
      <c r="D7737" s="47"/>
      <c r="E7737" s="47"/>
      <c r="F7737" s="47"/>
      <c r="G7737" s="47"/>
      <c r="H7737" s="47"/>
      <c r="I7737" s="47"/>
    </row>
    <row r="7738" spans="1:9" x14ac:dyDescent="0.25">
      <c r="A7738" s="47"/>
      <c r="B7738" s="47"/>
      <c r="C7738" s="47"/>
      <c r="D7738" s="47"/>
      <c r="E7738" s="47"/>
      <c r="F7738" s="47"/>
      <c r="G7738" s="47"/>
      <c r="H7738" s="47"/>
      <c r="I7738" s="47"/>
    </row>
    <row r="7739" spans="1:9" x14ac:dyDescent="0.25">
      <c r="A7739" s="47"/>
      <c r="B7739" s="47"/>
      <c r="C7739" s="47"/>
      <c r="D7739" s="47"/>
      <c r="E7739" s="47"/>
      <c r="F7739" s="47"/>
      <c r="G7739" s="47"/>
      <c r="H7739" s="47"/>
      <c r="I7739" s="47"/>
    </row>
    <row r="7740" spans="1:9" x14ac:dyDescent="0.25">
      <c r="A7740" s="47"/>
      <c r="B7740" s="47"/>
      <c r="C7740" s="47"/>
      <c r="D7740" s="47"/>
      <c r="E7740" s="47"/>
      <c r="F7740" s="47"/>
      <c r="G7740" s="47"/>
      <c r="H7740" s="47"/>
      <c r="I7740" s="47"/>
    </row>
    <row r="7741" spans="1:9" x14ac:dyDescent="0.25">
      <c r="A7741" s="47"/>
      <c r="B7741" s="47"/>
      <c r="C7741" s="47"/>
      <c r="D7741" s="47"/>
      <c r="E7741" s="47"/>
      <c r="F7741" s="47"/>
      <c r="G7741" s="47"/>
      <c r="H7741" s="47"/>
      <c r="I7741" s="47"/>
    </row>
    <row r="7742" spans="1:9" x14ac:dyDescent="0.25">
      <c r="A7742" s="47"/>
      <c r="B7742" s="47"/>
      <c r="C7742" s="47"/>
      <c r="D7742" s="47"/>
      <c r="E7742" s="47"/>
      <c r="F7742" s="47"/>
      <c r="G7742" s="47"/>
      <c r="H7742" s="47"/>
      <c r="I7742" s="47"/>
    </row>
    <row r="7743" spans="1:9" x14ac:dyDescent="0.25">
      <c r="A7743" s="47"/>
      <c r="B7743" s="47"/>
      <c r="C7743" s="47"/>
      <c r="D7743" s="47"/>
      <c r="E7743" s="47"/>
      <c r="F7743" s="47"/>
      <c r="G7743" s="47"/>
      <c r="H7743" s="47"/>
      <c r="I7743" s="47"/>
    </row>
    <row r="7744" spans="1:9" x14ac:dyDescent="0.25">
      <c r="A7744" s="47"/>
      <c r="B7744" s="47"/>
      <c r="C7744" s="47"/>
      <c r="D7744" s="47"/>
      <c r="E7744" s="47"/>
      <c r="F7744" s="47"/>
      <c r="G7744" s="47"/>
      <c r="H7744" s="47"/>
      <c r="I7744" s="47"/>
    </row>
    <row r="7745" spans="1:9" x14ac:dyDescent="0.25">
      <c r="A7745" s="47"/>
      <c r="B7745" s="47"/>
      <c r="C7745" s="47"/>
      <c r="D7745" s="47"/>
      <c r="E7745" s="47"/>
      <c r="F7745" s="47"/>
      <c r="G7745" s="47"/>
      <c r="H7745" s="47"/>
      <c r="I7745" s="47"/>
    </row>
    <row r="7746" spans="1:9" x14ac:dyDescent="0.25">
      <c r="A7746" s="47"/>
      <c r="B7746" s="47"/>
      <c r="C7746" s="47"/>
      <c r="D7746" s="47"/>
      <c r="E7746" s="47"/>
      <c r="F7746" s="47"/>
      <c r="G7746" s="47"/>
      <c r="H7746" s="47"/>
      <c r="I7746" s="47"/>
    </row>
    <row r="7747" spans="1:9" x14ac:dyDescent="0.25">
      <c r="A7747" s="47"/>
      <c r="B7747" s="47"/>
      <c r="C7747" s="47"/>
      <c r="D7747" s="47"/>
      <c r="E7747" s="47"/>
      <c r="F7747" s="47"/>
      <c r="G7747" s="47"/>
      <c r="H7747" s="47"/>
      <c r="I7747" s="47"/>
    </row>
    <row r="7748" spans="1:9" x14ac:dyDescent="0.25">
      <c r="A7748" s="47"/>
      <c r="B7748" s="47"/>
      <c r="C7748" s="47"/>
      <c r="D7748" s="47"/>
      <c r="E7748" s="47"/>
      <c r="F7748" s="47"/>
      <c r="G7748" s="47"/>
      <c r="H7748" s="47"/>
      <c r="I7748" s="47"/>
    </row>
    <row r="7749" spans="1:9" x14ac:dyDescent="0.25">
      <c r="A7749" s="47"/>
      <c r="B7749" s="47"/>
      <c r="C7749" s="47"/>
      <c r="D7749" s="47"/>
      <c r="E7749" s="47"/>
      <c r="F7749" s="47"/>
      <c r="G7749" s="47"/>
      <c r="H7749" s="47"/>
      <c r="I7749" s="47"/>
    </row>
    <row r="7750" spans="1:9" x14ac:dyDescent="0.25">
      <c r="A7750" s="47"/>
      <c r="B7750" s="47"/>
      <c r="C7750" s="47"/>
      <c r="D7750" s="47"/>
      <c r="E7750" s="47"/>
      <c r="F7750" s="47"/>
      <c r="G7750" s="47"/>
      <c r="H7750" s="47"/>
      <c r="I7750" s="47"/>
    </row>
    <row r="7751" spans="1:9" x14ac:dyDescent="0.25">
      <c r="A7751" s="47"/>
      <c r="B7751" s="47"/>
      <c r="C7751" s="47"/>
      <c r="D7751" s="47"/>
      <c r="E7751" s="47"/>
      <c r="F7751" s="47"/>
      <c r="G7751" s="47"/>
      <c r="H7751" s="47"/>
      <c r="I7751" s="47"/>
    </row>
    <row r="7752" spans="1:9" x14ac:dyDescent="0.25">
      <c r="A7752" s="47"/>
      <c r="B7752" s="47"/>
      <c r="C7752" s="47"/>
      <c r="D7752" s="47"/>
      <c r="E7752" s="47"/>
      <c r="F7752" s="47"/>
      <c r="G7752" s="47"/>
      <c r="H7752" s="47"/>
      <c r="I7752" s="47"/>
    </row>
    <row r="7753" spans="1:9" x14ac:dyDescent="0.25">
      <c r="A7753" s="47"/>
      <c r="B7753" s="47"/>
      <c r="C7753" s="47"/>
      <c r="D7753" s="47"/>
      <c r="E7753" s="47"/>
      <c r="F7753" s="47"/>
      <c r="G7753" s="47"/>
      <c r="H7753" s="47"/>
      <c r="I7753" s="47"/>
    </row>
    <row r="7754" spans="1:9" x14ac:dyDescent="0.25">
      <c r="A7754" s="47"/>
      <c r="B7754" s="47"/>
      <c r="C7754" s="47"/>
      <c r="D7754" s="47"/>
      <c r="E7754" s="47"/>
      <c r="F7754" s="47"/>
      <c r="G7754" s="47"/>
      <c r="H7754" s="47"/>
      <c r="I7754" s="47"/>
    </row>
    <row r="7755" spans="1:9" x14ac:dyDescent="0.25">
      <c r="A7755" s="47"/>
      <c r="B7755" s="47"/>
      <c r="C7755" s="47"/>
      <c r="D7755" s="47"/>
      <c r="E7755" s="47"/>
      <c r="F7755" s="47"/>
      <c r="G7755" s="47"/>
      <c r="H7755" s="47"/>
      <c r="I7755" s="47"/>
    </row>
    <row r="7756" spans="1:9" x14ac:dyDescent="0.25">
      <c r="A7756" s="47"/>
      <c r="B7756" s="47"/>
      <c r="C7756" s="47"/>
      <c r="D7756" s="47"/>
      <c r="E7756" s="47"/>
      <c r="F7756" s="47"/>
      <c r="G7756" s="47"/>
      <c r="H7756" s="47"/>
      <c r="I7756" s="47"/>
    </row>
    <row r="7757" spans="1:9" x14ac:dyDescent="0.25">
      <c r="A7757" s="47"/>
      <c r="B7757" s="47"/>
      <c r="C7757" s="47"/>
      <c r="D7757" s="47"/>
      <c r="E7757" s="47"/>
      <c r="F7757" s="47"/>
      <c r="G7757" s="47"/>
      <c r="H7757" s="47"/>
      <c r="I7757" s="47"/>
    </row>
    <row r="7758" spans="1:9" x14ac:dyDescent="0.25">
      <c r="A7758" s="47"/>
      <c r="B7758" s="47"/>
      <c r="C7758" s="47"/>
      <c r="D7758" s="47"/>
      <c r="E7758" s="47"/>
      <c r="F7758" s="47"/>
      <c r="G7758" s="47"/>
      <c r="H7758" s="47"/>
      <c r="I7758" s="47"/>
    </row>
    <row r="7759" spans="1:9" x14ac:dyDescent="0.25">
      <c r="A7759" s="47"/>
      <c r="B7759" s="47"/>
      <c r="C7759" s="47"/>
      <c r="D7759" s="47"/>
      <c r="E7759" s="47"/>
      <c r="F7759" s="47"/>
      <c r="G7759" s="47"/>
      <c r="H7759" s="47"/>
      <c r="I7759" s="47"/>
    </row>
    <row r="7760" spans="1:9" x14ac:dyDescent="0.25">
      <c r="A7760" s="47"/>
      <c r="B7760" s="47"/>
      <c r="C7760" s="47"/>
      <c r="D7760" s="47"/>
      <c r="E7760" s="47"/>
      <c r="F7760" s="47"/>
      <c r="G7760" s="47"/>
      <c r="H7760" s="47"/>
      <c r="I7760" s="47"/>
    </row>
    <row r="7761" spans="1:9" x14ac:dyDescent="0.25">
      <c r="A7761" s="47"/>
      <c r="B7761" s="47"/>
      <c r="C7761" s="47"/>
      <c r="D7761" s="47"/>
      <c r="E7761" s="47"/>
      <c r="F7761" s="47"/>
      <c r="G7761" s="47"/>
      <c r="H7761" s="47"/>
      <c r="I7761" s="47"/>
    </row>
    <row r="7762" spans="1:9" x14ac:dyDescent="0.25">
      <c r="A7762" s="47"/>
      <c r="B7762" s="47"/>
      <c r="C7762" s="47"/>
      <c r="D7762" s="47"/>
      <c r="E7762" s="47"/>
      <c r="F7762" s="47"/>
      <c r="G7762" s="47"/>
      <c r="H7762" s="47"/>
      <c r="I7762" s="47"/>
    </row>
    <row r="7763" spans="1:9" x14ac:dyDescent="0.25">
      <c r="A7763" s="47"/>
      <c r="B7763" s="47"/>
      <c r="C7763" s="47"/>
      <c r="D7763" s="47"/>
      <c r="E7763" s="47"/>
      <c r="F7763" s="47"/>
      <c r="G7763" s="47"/>
      <c r="H7763" s="47"/>
      <c r="I7763" s="47"/>
    </row>
    <row r="7764" spans="1:9" x14ac:dyDescent="0.25">
      <c r="A7764" s="47"/>
      <c r="B7764" s="47"/>
      <c r="C7764" s="47"/>
      <c r="D7764" s="47"/>
      <c r="E7764" s="47"/>
      <c r="F7764" s="47"/>
      <c r="G7764" s="47"/>
      <c r="H7764" s="47"/>
      <c r="I7764" s="47"/>
    </row>
    <row r="7765" spans="1:9" x14ac:dyDescent="0.25">
      <c r="A7765" s="47"/>
      <c r="B7765" s="47"/>
      <c r="C7765" s="47"/>
      <c r="D7765" s="47"/>
      <c r="E7765" s="47"/>
      <c r="F7765" s="47"/>
      <c r="G7765" s="47"/>
      <c r="H7765" s="47"/>
      <c r="I7765" s="47"/>
    </row>
    <row r="7766" spans="1:9" x14ac:dyDescent="0.25">
      <c r="A7766" s="47"/>
      <c r="B7766" s="47"/>
      <c r="C7766" s="47"/>
      <c r="D7766" s="47"/>
      <c r="E7766" s="47"/>
      <c r="F7766" s="47"/>
      <c r="G7766" s="47"/>
      <c r="H7766" s="47"/>
      <c r="I7766" s="47"/>
    </row>
    <row r="7767" spans="1:9" x14ac:dyDescent="0.25">
      <c r="A7767" s="47"/>
      <c r="B7767" s="47"/>
      <c r="C7767" s="47"/>
      <c r="D7767" s="47"/>
      <c r="E7767" s="47"/>
      <c r="F7767" s="47"/>
      <c r="G7767" s="47"/>
      <c r="H7767" s="47"/>
      <c r="I7767" s="47"/>
    </row>
    <row r="7768" spans="1:9" x14ac:dyDescent="0.25">
      <c r="A7768" s="47"/>
      <c r="B7768" s="47"/>
      <c r="C7768" s="47"/>
      <c r="D7768" s="47"/>
      <c r="E7768" s="47"/>
      <c r="F7768" s="47"/>
      <c r="G7768" s="47"/>
      <c r="H7768" s="47"/>
      <c r="I7768" s="47"/>
    </row>
    <row r="7769" spans="1:9" x14ac:dyDescent="0.25">
      <c r="A7769" s="47"/>
      <c r="B7769" s="47"/>
      <c r="C7769" s="47"/>
      <c r="D7769" s="47"/>
      <c r="E7769" s="47"/>
      <c r="F7769" s="47"/>
      <c r="G7769" s="47"/>
      <c r="H7769" s="47"/>
      <c r="I7769" s="47"/>
    </row>
    <row r="7770" spans="1:9" x14ac:dyDescent="0.25">
      <c r="A7770" s="47"/>
      <c r="B7770" s="47"/>
      <c r="C7770" s="47"/>
      <c r="D7770" s="47"/>
      <c r="E7770" s="47"/>
      <c r="F7770" s="47"/>
      <c r="G7770" s="47"/>
      <c r="H7770" s="47"/>
      <c r="I7770" s="47"/>
    </row>
    <row r="7771" spans="1:9" x14ac:dyDescent="0.25">
      <c r="A7771" s="47"/>
      <c r="B7771" s="47"/>
      <c r="C7771" s="47"/>
      <c r="D7771" s="47"/>
      <c r="E7771" s="47"/>
      <c r="F7771" s="47"/>
      <c r="G7771" s="47"/>
      <c r="H7771" s="47"/>
      <c r="I7771" s="47"/>
    </row>
    <row r="7772" spans="1:9" x14ac:dyDescent="0.25">
      <c r="A7772" s="47"/>
      <c r="B7772" s="47"/>
      <c r="C7772" s="47"/>
      <c r="D7772" s="47"/>
      <c r="E7772" s="47"/>
      <c r="F7772" s="47"/>
      <c r="G7772" s="47"/>
      <c r="H7772" s="47"/>
      <c r="I7772" s="47"/>
    </row>
    <row r="7773" spans="1:9" x14ac:dyDescent="0.25">
      <c r="A7773" s="47"/>
      <c r="B7773" s="47"/>
      <c r="C7773" s="47"/>
      <c r="D7773" s="47"/>
      <c r="E7773" s="47"/>
      <c r="F7773" s="47"/>
      <c r="G7773" s="47"/>
      <c r="H7773" s="47"/>
      <c r="I7773" s="47"/>
    </row>
    <row r="7774" spans="1:9" x14ac:dyDescent="0.25">
      <c r="A7774" s="47"/>
      <c r="B7774" s="47"/>
      <c r="C7774" s="47"/>
      <c r="D7774" s="47"/>
      <c r="E7774" s="47"/>
      <c r="F7774" s="47"/>
      <c r="G7774" s="47"/>
      <c r="H7774" s="47"/>
      <c r="I7774" s="47"/>
    </row>
    <row r="7775" spans="1:9" x14ac:dyDescent="0.25">
      <c r="A7775" s="47"/>
      <c r="B7775" s="47"/>
      <c r="C7775" s="47"/>
      <c r="D7775" s="47"/>
      <c r="E7775" s="47"/>
      <c r="F7775" s="47"/>
      <c r="G7775" s="47"/>
      <c r="H7775" s="47"/>
      <c r="I7775" s="47"/>
    </row>
    <row r="7776" spans="1:9" x14ac:dyDescent="0.25">
      <c r="A7776" s="47"/>
      <c r="B7776" s="47"/>
      <c r="C7776" s="47"/>
      <c r="D7776" s="47"/>
      <c r="E7776" s="47"/>
      <c r="F7776" s="47"/>
      <c r="G7776" s="47"/>
      <c r="H7776" s="47"/>
      <c r="I7776" s="47"/>
    </row>
    <row r="7777" spans="1:9" x14ac:dyDescent="0.25">
      <c r="A7777" s="47"/>
      <c r="B7777" s="47"/>
      <c r="C7777" s="47"/>
      <c r="D7777" s="47"/>
      <c r="E7777" s="47"/>
      <c r="F7777" s="47"/>
      <c r="G7777" s="47"/>
      <c r="H7777" s="47"/>
      <c r="I7777" s="47"/>
    </row>
    <row r="7778" spans="1:9" x14ac:dyDescent="0.25">
      <c r="A7778" s="47"/>
      <c r="B7778" s="47"/>
      <c r="C7778" s="47"/>
      <c r="D7778" s="47"/>
      <c r="E7778" s="47"/>
      <c r="F7778" s="47"/>
      <c r="G7778" s="47"/>
      <c r="H7778" s="47"/>
      <c r="I7778" s="47"/>
    </row>
    <row r="7779" spans="1:9" x14ac:dyDescent="0.25">
      <c r="A7779" s="47"/>
      <c r="B7779" s="47"/>
      <c r="C7779" s="47"/>
      <c r="D7779" s="47"/>
      <c r="E7779" s="47"/>
      <c r="F7779" s="47"/>
      <c r="G7779" s="47"/>
      <c r="H7779" s="47"/>
      <c r="I7779" s="47"/>
    </row>
    <row r="7780" spans="1:9" x14ac:dyDescent="0.25">
      <c r="A7780" s="47"/>
      <c r="B7780" s="47"/>
      <c r="C7780" s="47"/>
      <c r="D7780" s="47"/>
      <c r="E7780" s="47"/>
      <c r="F7780" s="47"/>
      <c r="G7780" s="47"/>
      <c r="H7780" s="47"/>
      <c r="I7780" s="47"/>
    </row>
    <row r="7781" spans="1:9" x14ac:dyDescent="0.25">
      <c r="A7781" s="47"/>
      <c r="B7781" s="47"/>
      <c r="C7781" s="47"/>
      <c r="D7781" s="47"/>
      <c r="E7781" s="47"/>
      <c r="F7781" s="47"/>
      <c r="G7781" s="47"/>
      <c r="H7781" s="47"/>
      <c r="I7781" s="47"/>
    </row>
    <row r="7782" spans="1:9" x14ac:dyDescent="0.25">
      <c r="A7782" s="47"/>
      <c r="B7782" s="47"/>
      <c r="C7782" s="47"/>
      <c r="D7782" s="47"/>
      <c r="E7782" s="47"/>
      <c r="F7782" s="47"/>
      <c r="G7782" s="47"/>
      <c r="H7782" s="47"/>
      <c r="I7782" s="47"/>
    </row>
    <row r="7783" spans="1:9" x14ac:dyDescent="0.25">
      <c r="A7783" s="47"/>
      <c r="B7783" s="47"/>
      <c r="C7783" s="47"/>
      <c r="D7783" s="47"/>
      <c r="E7783" s="47"/>
      <c r="F7783" s="47"/>
      <c r="G7783" s="47"/>
      <c r="H7783" s="47"/>
      <c r="I7783" s="47"/>
    </row>
    <row r="7784" spans="1:9" x14ac:dyDescent="0.25">
      <c r="A7784" s="47"/>
      <c r="B7784" s="47"/>
      <c r="C7784" s="47"/>
      <c r="D7784" s="47"/>
      <c r="E7784" s="47"/>
      <c r="F7784" s="47"/>
      <c r="G7784" s="47"/>
      <c r="H7784" s="47"/>
      <c r="I7784" s="47"/>
    </row>
    <row r="7785" spans="1:9" x14ac:dyDescent="0.25">
      <c r="A7785" s="47"/>
      <c r="B7785" s="47"/>
      <c r="C7785" s="47"/>
      <c r="D7785" s="47"/>
      <c r="E7785" s="47"/>
      <c r="F7785" s="47"/>
      <c r="G7785" s="47"/>
      <c r="H7785" s="47"/>
      <c r="I7785" s="47"/>
    </row>
    <row r="7786" spans="1:9" x14ac:dyDescent="0.25">
      <c r="A7786" s="47"/>
      <c r="B7786" s="47"/>
      <c r="C7786" s="47"/>
      <c r="D7786" s="47"/>
      <c r="E7786" s="47"/>
      <c r="F7786" s="47"/>
      <c r="G7786" s="47"/>
      <c r="H7786" s="47"/>
      <c r="I7786" s="47"/>
    </row>
    <row r="7787" spans="1:9" x14ac:dyDescent="0.25">
      <c r="A7787" s="47"/>
      <c r="B7787" s="47"/>
      <c r="C7787" s="47"/>
      <c r="D7787" s="47"/>
      <c r="E7787" s="47"/>
      <c r="F7787" s="47"/>
      <c r="G7787" s="47"/>
      <c r="H7787" s="47"/>
      <c r="I7787" s="47"/>
    </row>
    <row r="7788" spans="1:9" x14ac:dyDescent="0.25">
      <c r="A7788" s="47"/>
      <c r="B7788" s="47"/>
      <c r="C7788" s="47"/>
      <c r="D7788" s="47"/>
      <c r="E7788" s="47"/>
      <c r="F7788" s="47"/>
      <c r="G7788" s="47"/>
      <c r="H7788" s="47"/>
      <c r="I7788" s="47"/>
    </row>
    <row r="7789" spans="1:9" x14ac:dyDescent="0.25">
      <c r="A7789" s="47"/>
      <c r="B7789" s="47"/>
      <c r="C7789" s="47"/>
      <c r="D7789" s="47"/>
      <c r="E7789" s="47"/>
      <c r="F7789" s="47"/>
      <c r="G7789" s="47"/>
      <c r="H7789" s="47"/>
      <c r="I7789" s="47"/>
    </row>
    <row r="7790" spans="1:9" x14ac:dyDescent="0.25">
      <c r="A7790" s="47"/>
      <c r="B7790" s="47"/>
      <c r="C7790" s="47"/>
      <c r="D7790" s="47"/>
      <c r="E7790" s="47"/>
      <c r="F7790" s="47"/>
      <c r="G7790" s="47"/>
      <c r="H7790" s="47"/>
      <c r="I7790" s="47"/>
    </row>
    <row r="7791" spans="1:9" x14ac:dyDescent="0.25">
      <c r="A7791" s="47"/>
      <c r="B7791" s="47"/>
      <c r="C7791" s="47"/>
      <c r="D7791" s="47"/>
      <c r="E7791" s="47"/>
      <c r="F7791" s="47"/>
      <c r="G7791" s="47"/>
      <c r="H7791" s="47"/>
      <c r="I7791" s="47"/>
    </row>
    <row r="7792" spans="1:9" x14ac:dyDescent="0.25">
      <c r="A7792" s="47"/>
      <c r="B7792" s="47"/>
      <c r="C7792" s="47"/>
      <c r="D7792" s="47"/>
      <c r="E7792" s="47"/>
      <c r="F7792" s="47"/>
      <c r="G7792" s="47"/>
      <c r="H7792" s="47"/>
      <c r="I7792" s="47"/>
    </row>
    <row r="7793" spans="1:9" x14ac:dyDescent="0.25">
      <c r="A7793" s="47"/>
      <c r="B7793" s="47"/>
      <c r="C7793" s="47"/>
      <c r="D7793" s="47"/>
      <c r="E7793" s="47"/>
      <c r="F7793" s="47"/>
      <c r="G7793" s="47"/>
      <c r="H7793" s="47"/>
      <c r="I7793" s="47"/>
    </row>
    <row r="7794" spans="1:9" x14ac:dyDescent="0.25">
      <c r="A7794" s="47"/>
      <c r="B7794" s="47"/>
      <c r="C7794" s="47"/>
      <c r="D7794" s="47"/>
      <c r="E7794" s="47"/>
      <c r="F7794" s="47"/>
      <c r="G7794" s="47"/>
      <c r="H7794" s="47"/>
      <c r="I7794" s="47"/>
    </row>
    <row r="7795" spans="1:9" x14ac:dyDescent="0.25">
      <c r="A7795" s="47"/>
      <c r="B7795" s="47"/>
      <c r="C7795" s="47"/>
      <c r="D7795" s="47"/>
      <c r="E7795" s="47"/>
      <c r="F7795" s="47"/>
      <c r="G7795" s="47"/>
      <c r="H7795" s="47"/>
      <c r="I7795" s="47"/>
    </row>
    <row r="7796" spans="1:9" x14ac:dyDescent="0.25">
      <c r="A7796" s="47"/>
      <c r="B7796" s="47"/>
      <c r="C7796" s="47"/>
      <c r="D7796" s="47"/>
      <c r="E7796" s="47"/>
      <c r="F7796" s="47"/>
      <c r="G7796" s="47"/>
      <c r="H7796" s="47"/>
      <c r="I7796" s="47"/>
    </row>
    <row r="7797" spans="1:9" x14ac:dyDescent="0.25">
      <c r="A7797" s="47"/>
      <c r="B7797" s="47"/>
      <c r="C7797" s="47"/>
      <c r="D7797" s="47"/>
      <c r="E7797" s="47"/>
      <c r="F7797" s="47"/>
      <c r="G7797" s="47"/>
      <c r="H7797" s="47"/>
      <c r="I7797" s="47"/>
    </row>
    <row r="7798" spans="1:9" x14ac:dyDescent="0.25">
      <c r="A7798" s="47"/>
      <c r="B7798" s="47"/>
      <c r="C7798" s="47"/>
      <c r="D7798" s="47"/>
      <c r="E7798" s="47"/>
      <c r="F7798" s="47"/>
      <c r="G7798" s="47"/>
      <c r="H7798" s="47"/>
      <c r="I7798" s="47"/>
    </row>
    <row r="7799" spans="1:9" x14ac:dyDescent="0.25">
      <c r="A7799" s="47"/>
      <c r="B7799" s="47"/>
      <c r="C7799" s="47"/>
      <c r="D7799" s="47"/>
      <c r="E7799" s="47"/>
      <c r="F7799" s="47"/>
      <c r="G7799" s="47"/>
      <c r="H7799" s="47"/>
      <c r="I7799" s="47"/>
    </row>
    <row r="7800" spans="1:9" x14ac:dyDescent="0.25">
      <c r="A7800" s="47"/>
      <c r="B7800" s="47"/>
      <c r="C7800" s="47"/>
      <c r="D7800" s="47"/>
      <c r="E7800" s="47"/>
      <c r="F7800" s="47"/>
      <c r="G7800" s="47"/>
      <c r="H7800" s="47"/>
      <c r="I7800" s="47"/>
    </row>
    <row r="7801" spans="1:9" x14ac:dyDescent="0.25">
      <c r="A7801" s="47"/>
      <c r="B7801" s="47"/>
      <c r="C7801" s="47"/>
      <c r="D7801" s="47"/>
      <c r="E7801" s="47"/>
      <c r="F7801" s="47"/>
      <c r="G7801" s="47"/>
      <c r="H7801" s="47"/>
      <c r="I7801" s="47"/>
    </row>
    <row r="7802" spans="1:9" x14ac:dyDescent="0.25">
      <c r="A7802" s="47"/>
      <c r="B7802" s="47"/>
      <c r="C7802" s="47"/>
      <c r="D7802" s="47"/>
      <c r="E7802" s="47"/>
      <c r="F7802" s="47"/>
      <c r="G7802" s="47"/>
      <c r="H7802" s="47"/>
      <c r="I7802" s="47"/>
    </row>
    <row r="7803" spans="1:9" x14ac:dyDescent="0.25">
      <c r="A7803" s="47"/>
      <c r="B7803" s="47"/>
      <c r="C7803" s="47"/>
      <c r="D7803" s="47"/>
      <c r="E7803" s="47"/>
      <c r="F7803" s="47"/>
      <c r="G7803" s="47"/>
      <c r="H7803" s="47"/>
      <c r="I7803" s="47"/>
    </row>
    <row r="7804" spans="1:9" x14ac:dyDescent="0.25">
      <c r="A7804" s="47"/>
      <c r="B7804" s="47"/>
      <c r="C7804" s="47"/>
      <c r="D7804" s="47"/>
      <c r="E7804" s="47"/>
      <c r="F7804" s="47"/>
      <c r="G7804" s="47"/>
      <c r="H7804" s="47"/>
      <c r="I7804" s="47"/>
    </row>
    <row r="7805" spans="1:9" x14ac:dyDescent="0.25">
      <c r="A7805" s="47"/>
      <c r="B7805" s="47"/>
      <c r="C7805" s="47"/>
      <c r="D7805" s="47"/>
      <c r="E7805" s="47"/>
      <c r="F7805" s="47"/>
      <c r="G7805" s="47"/>
      <c r="H7805" s="47"/>
      <c r="I7805" s="47"/>
    </row>
    <row r="7806" spans="1:9" x14ac:dyDescent="0.25">
      <c r="A7806" s="47"/>
      <c r="B7806" s="47"/>
      <c r="C7806" s="47"/>
      <c r="D7806" s="47"/>
      <c r="E7806" s="47"/>
      <c r="F7806" s="47"/>
      <c r="G7806" s="47"/>
      <c r="H7806" s="47"/>
      <c r="I7806" s="47"/>
    </row>
    <row r="7807" spans="1:9" x14ac:dyDescent="0.25">
      <c r="A7807" s="47"/>
      <c r="B7807" s="47"/>
      <c r="C7807" s="47"/>
      <c r="D7807" s="47"/>
      <c r="E7807" s="47"/>
      <c r="F7807" s="47"/>
      <c r="G7807" s="47"/>
      <c r="H7807" s="47"/>
      <c r="I7807" s="47"/>
    </row>
    <row r="7808" spans="1:9" x14ac:dyDescent="0.25">
      <c r="A7808" s="47"/>
      <c r="B7808" s="47"/>
      <c r="C7808" s="47"/>
      <c r="D7808" s="47"/>
      <c r="E7808" s="47"/>
      <c r="F7808" s="47"/>
      <c r="G7808" s="47"/>
      <c r="H7808" s="47"/>
      <c r="I7808" s="47"/>
    </row>
    <row r="7809" spans="1:9" x14ac:dyDescent="0.25">
      <c r="A7809" s="47"/>
      <c r="B7809" s="47"/>
      <c r="C7809" s="47"/>
      <c r="D7809" s="47"/>
      <c r="E7809" s="47"/>
      <c r="F7809" s="47"/>
      <c r="G7809" s="47"/>
      <c r="H7809" s="47"/>
      <c r="I7809" s="47"/>
    </row>
    <row r="7810" spans="1:9" x14ac:dyDescent="0.25">
      <c r="A7810" s="47"/>
      <c r="B7810" s="47"/>
      <c r="C7810" s="47"/>
      <c r="D7810" s="47"/>
      <c r="E7810" s="47"/>
      <c r="F7810" s="47"/>
      <c r="G7810" s="47"/>
      <c r="H7810" s="47"/>
      <c r="I7810" s="47"/>
    </row>
    <row r="7811" spans="1:9" x14ac:dyDescent="0.25">
      <c r="A7811" s="47"/>
      <c r="B7811" s="47"/>
      <c r="C7811" s="47"/>
      <c r="D7811" s="47"/>
      <c r="E7811" s="47"/>
      <c r="F7811" s="47"/>
      <c r="G7811" s="47"/>
      <c r="H7811" s="47"/>
      <c r="I7811" s="47"/>
    </row>
    <row r="7812" spans="1:9" x14ac:dyDescent="0.25">
      <c r="A7812" s="47"/>
      <c r="B7812" s="47"/>
      <c r="C7812" s="47"/>
      <c r="D7812" s="47"/>
      <c r="E7812" s="47"/>
      <c r="F7812" s="47"/>
      <c r="G7812" s="47"/>
      <c r="H7812" s="47"/>
      <c r="I7812" s="47"/>
    </row>
    <row r="7813" spans="1:9" x14ac:dyDescent="0.25">
      <c r="A7813" s="47"/>
      <c r="B7813" s="47"/>
      <c r="C7813" s="47"/>
      <c r="D7813" s="47"/>
      <c r="E7813" s="47"/>
      <c r="F7813" s="47"/>
      <c r="G7813" s="47"/>
      <c r="H7813" s="47"/>
      <c r="I7813" s="47"/>
    </row>
    <row r="7814" spans="1:9" x14ac:dyDescent="0.25">
      <c r="A7814" s="47"/>
      <c r="B7814" s="47"/>
      <c r="C7814" s="47"/>
      <c r="D7814" s="47"/>
      <c r="E7814" s="47"/>
      <c r="F7814" s="47"/>
      <c r="G7814" s="47"/>
      <c r="H7814" s="47"/>
      <c r="I7814" s="47"/>
    </row>
    <row r="7815" spans="1:9" x14ac:dyDescent="0.25">
      <c r="A7815" s="47"/>
      <c r="B7815" s="47"/>
      <c r="C7815" s="47"/>
      <c r="D7815" s="47"/>
      <c r="E7815" s="47"/>
      <c r="F7815" s="47"/>
      <c r="G7815" s="47"/>
      <c r="H7815" s="47"/>
      <c r="I7815" s="47"/>
    </row>
    <row r="7816" spans="1:9" x14ac:dyDescent="0.25">
      <c r="A7816" s="47"/>
      <c r="B7816" s="47"/>
      <c r="C7816" s="47"/>
      <c r="D7816" s="47"/>
      <c r="E7816" s="47"/>
      <c r="F7816" s="47"/>
      <c r="G7816" s="47"/>
      <c r="H7816" s="47"/>
      <c r="I7816" s="47"/>
    </row>
    <row r="7817" spans="1:9" x14ac:dyDescent="0.25">
      <c r="A7817" s="47"/>
      <c r="B7817" s="47"/>
      <c r="C7817" s="47"/>
      <c r="D7817" s="47"/>
      <c r="E7817" s="47"/>
      <c r="F7817" s="47"/>
      <c r="G7817" s="47"/>
      <c r="H7817" s="47"/>
      <c r="I7817" s="47"/>
    </row>
    <row r="7818" spans="1:9" x14ac:dyDescent="0.25">
      <c r="A7818" s="47"/>
      <c r="B7818" s="47"/>
      <c r="C7818" s="47"/>
      <c r="D7818" s="47"/>
      <c r="E7818" s="47"/>
      <c r="F7818" s="47"/>
      <c r="G7818" s="47"/>
      <c r="H7818" s="47"/>
      <c r="I7818" s="47"/>
    </row>
    <row r="7819" spans="1:9" x14ac:dyDescent="0.25">
      <c r="A7819" s="47"/>
      <c r="B7819" s="47"/>
      <c r="C7819" s="47"/>
      <c r="D7819" s="47"/>
      <c r="E7819" s="47"/>
      <c r="F7819" s="47"/>
      <c r="G7819" s="47"/>
      <c r="H7819" s="47"/>
      <c r="I7819" s="47"/>
    </row>
    <row r="7820" spans="1:9" x14ac:dyDescent="0.25">
      <c r="A7820" s="47"/>
      <c r="B7820" s="47"/>
      <c r="C7820" s="47"/>
      <c r="D7820" s="47"/>
      <c r="E7820" s="47"/>
      <c r="F7820" s="47"/>
      <c r="G7820" s="47"/>
      <c r="H7820" s="47"/>
      <c r="I7820" s="47"/>
    </row>
    <row r="7821" spans="1:9" x14ac:dyDescent="0.25">
      <c r="A7821" s="47"/>
      <c r="B7821" s="47"/>
      <c r="C7821" s="47"/>
      <c r="D7821" s="47"/>
      <c r="E7821" s="47"/>
      <c r="F7821" s="47"/>
      <c r="G7821" s="47"/>
      <c r="H7821" s="47"/>
      <c r="I7821" s="47"/>
    </row>
    <row r="7822" spans="1:9" x14ac:dyDescent="0.25">
      <c r="A7822" s="47"/>
      <c r="B7822" s="47"/>
      <c r="C7822" s="47"/>
      <c r="D7822" s="47"/>
      <c r="E7822" s="47"/>
      <c r="F7822" s="47"/>
      <c r="G7822" s="47"/>
      <c r="H7822" s="47"/>
      <c r="I7822" s="47"/>
    </row>
    <row r="7823" spans="1:9" x14ac:dyDescent="0.25">
      <c r="A7823" s="47"/>
      <c r="B7823" s="47"/>
      <c r="C7823" s="47"/>
      <c r="D7823" s="47"/>
      <c r="E7823" s="47"/>
      <c r="F7823" s="47"/>
      <c r="G7823" s="47"/>
      <c r="H7823" s="47"/>
      <c r="I7823" s="47"/>
    </row>
    <row r="7824" spans="1:9" x14ac:dyDescent="0.25">
      <c r="A7824" s="47"/>
      <c r="B7824" s="47"/>
      <c r="C7824" s="47"/>
      <c r="D7824" s="47"/>
      <c r="E7824" s="47"/>
      <c r="F7824" s="47"/>
      <c r="G7824" s="47"/>
      <c r="H7824" s="47"/>
      <c r="I7824" s="47"/>
    </row>
    <row r="7825" spans="1:9" x14ac:dyDescent="0.25">
      <c r="A7825" s="47"/>
      <c r="B7825" s="47"/>
      <c r="C7825" s="47"/>
      <c r="D7825" s="47"/>
      <c r="E7825" s="47"/>
      <c r="F7825" s="47"/>
      <c r="G7825" s="47"/>
      <c r="H7825" s="47"/>
      <c r="I7825" s="47"/>
    </row>
    <row r="7826" spans="1:9" x14ac:dyDescent="0.25">
      <c r="A7826" s="47"/>
      <c r="B7826" s="47"/>
      <c r="C7826" s="47"/>
      <c r="D7826" s="47"/>
      <c r="E7826" s="47"/>
      <c r="F7826" s="47"/>
      <c r="G7826" s="47"/>
      <c r="H7826" s="47"/>
      <c r="I7826" s="47"/>
    </row>
    <row r="7827" spans="1:9" x14ac:dyDescent="0.25">
      <c r="A7827" s="47"/>
      <c r="B7827" s="47"/>
      <c r="C7827" s="47"/>
      <c r="D7827" s="47"/>
      <c r="E7827" s="47"/>
      <c r="F7827" s="47"/>
      <c r="G7827" s="47"/>
      <c r="H7827" s="47"/>
      <c r="I7827" s="47"/>
    </row>
    <row r="7828" spans="1:9" x14ac:dyDescent="0.25">
      <c r="A7828" s="47"/>
      <c r="B7828" s="47"/>
      <c r="C7828" s="47"/>
      <c r="D7828" s="47"/>
      <c r="E7828" s="47"/>
      <c r="F7828" s="47"/>
      <c r="G7828" s="47"/>
      <c r="H7828" s="47"/>
      <c r="I7828" s="47"/>
    </row>
    <row r="7829" spans="1:9" x14ac:dyDescent="0.25">
      <c r="A7829" s="47"/>
      <c r="B7829" s="47"/>
      <c r="C7829" s="47"/>
      <c r="D7829" s="47"/>
      <c r="E7829" s="47"/>
      <c r="F7829" s="47"/>
      <c r="G7829" s="47"/>
      <c r="H7829" s="47"/>
      <c r="I7829" s="47"/>
    </row>
    <row r="7830" spans="1:9" x14ac:dyDescent="0.25">
      <c r="A7830" s="47"/>
      <c r="B7830" s="47"/>
      <c r="C7830" s="47"/>
      <c r="D7830" s="47"/>
      <c r="E7830" s="47"/>
      <c r="F7830" s="47"/>
      <c r="G7830" s="47"/>
      <c r="H7830" s="47"/>
      <c r="I7830" s="47"/>
    </row>
    <row r="7831" spans="1:9" x14ac:dyDescent="0.25">
      <c r="A7831" s="47"/>
      <c r="B7831" s="47"/>
      <c r="C7831" s="47"/>
      <c r="D7831" s="47"/>
      <c r="E7831" s="47"/>
      <c r="F7831" s="47"/>
      <c r="G7831" s="47"/>
      <c r="H7831" s="47"/>
      <c r="I7831" s="47"/>
    </row>
    <row r="7832" spans="1:9" x14ac:dyDescent="0.25">
      <c r="A7832" s="47"/>
      <c r="B7832" s="47"/>
      <c r="C7832" s="47"/>
      <c r="D7832" s="47"/>
      <c r="E7832" s="47"/>
      <c r="F7832" s="47"/>
      <c r="G7832" s="47"/>
      <c r="H7832" s="47"/>
      <c r="I7832" s="47"/>
    </row>
    <row r="7833" spans="1:9" x14ac:dyDescent="0.25">
      <c r="A7833" s="47"/>
      <c r="B7833" s="47"/>
      <c r="C7833" s="47"/>
      <c r="D7833" s="47"/>
      <c r="E7833" s="47"/>
      <c r="F7833" s="47"/>
      <c r="G7833" s="47"/>
      <c r="H7833" s="47"/>
      <c r="I7833" s="47"/>
    </row>
    <row r="7834" spans="1:9" x14ac:dyDescent="0.25">
      <c r="A7834" s="47"/>
      <c r="B7834" s="47"/>
      <c r="C7834" s="47"/>
      <c r="D7834" s="47"/>
      <c r="E7834" s="47"/>
      <c r="F7834" s="47"/>
      <c r="G7834" s="47"/>
      <c r="H7834" s="47"/>
      <c r="I7834" s="47"/>
    </row>
    <row r="7835" spans="1:9" x14ac:dyDescent="0.25">
      <c r="A7835" s="47"/>
      <c r="B7835" s="47"/>
      <c r="C7835" s="47"/>
      <c r="D7835" s="47"/>
      <c r="E7835" s="47"/>
      <c r="F7835" s="47"/>
      <c r="G7835" s="47"/>
      <c r="H7835" s="47"/>
      <c r="I7835" s="47"/>
    </row>
    <row r="7836" spans="1:9" x14ac:dyDescent="0.25">
      <c r="A7836" s="47"/>
      <c r="B7836" s="47"/>
      <c r="C7836" s="47"/>
      <c r="D7836" s="47"/>
      <c r="E7836" s="47"/>
      <c r="F7836" s="47"/>
      <c r="G7836" s="47"/>
      <c r="H7836" s="47"/>
      <c r="I7836" s="47"/>
    </row>
    <row r="7837" spans="1:9" x14ac:dyDescent="0.25">
      <c r="A7837" s="47"/>
      <c r="B7837" s="47"/>
      <c r="C7837" s="47"/>
      <c r="D7837" s="47"/>
      <c r="E7837" s="47"/>
      <c r="F7837" s="47"/>
      <c r="G7837" s="47"/>
      <c r="H7837" s="47"/>
      <c r="I7837" s="47"/>
    </row>
    <row r="7838" spans="1:9" x14ac:dyDescent="0.25">
      <c r="A7838" s="47"/>
      <c r="B7838" s="47"/>
      <c r="C7838" s="47"/>
      <c r="D7838" s="47"/>
      <c r="E7838" s="47"/>
      <c r="F7838" s="47"/>
      <c r="G7838" s="47"/>
      <c r="H7838" s="47"/>
      <c r="I7838" s="47"/>
    </row>
    <row r="7839" spans="1:9" x14ac:dyDescent="0.25">
      <c r="A7839" s="47"/>
      <c r="B7839" s="47"/>
      <c r="C7839" s="47"/>
      <c r="D7839" s="47"/>
      <c r="E7839" s="47"/>
      <c r="F7839" s="47"/>
      <c r="G7839" s="47"/>
      <c r="H7839" s="47"/>
      <c r="I7839" s="47"/>
    </row>
    <row r="7840" spans="1:9" x14ac:dyDescent="0.25">
      <c r="A7840" s="47"/>
      <c r="B7840" s="47"/>
      <c r="C7840" s="47"/>
      <c r="D7840" s="47"/>
      <c r="E7840" s="47"/>
      <c r="F7840" s="47"/>
      <c r="G7840" s="47"/>
      <c r="H7840" s="47"/>
      <c r="I7840" s="47"/>
    </row>
    <row r="7841" spans="1:9" x14ac:dyDescent="0.25">
      <c r="A7841" s="47"/>
      <c r="B7841" s="47"/>
      <c r="C7841" s="47"/>
      <c r="D7841" s="47"/>
      <c r="E7841" s="47"/>
      <c r="F7841" s="47"/>
      <c r="G7841" s="47"/>
      <c r="H7841" s="47"/>
      <c r="I7841" s="47"/>
    </row>
    <row r="7842" spans="1:9" x14ac:dyDescent="0.25">
      <c r="A7842" s="47"/>
      <c r="B7842" s="47"/>
      <c r="C7842" s="47"/>
      <c r="D7842" s="47"/>
      <c r="E7842" s="47"/>
      <c r="F7842" s="47"/>
      <c r="G7842" s="47"/>
      <c r="H7842" s="47"/>
      <c r="I7842" s="47"/>
    </row>
    <row r="7843" spans="1:9" x14ac:dyDescent="0.25">
      <c r="A7843" s="47"/>
      <c r="B7843" s="47"/>
      <c r="C7843" s="47"/>
      <c r="D7843" s="47"/>
      <c r="E7843" s="47"/>
      <c r="F7843" s="47"/>
      <c r="G7843" s="47"/>
      <c r="H7843" s="47"/>
      <c r="I7843" s="47"/>
    </row>
    <row r="7844" spans="1:9" x14ac:dyDescent="0.25">
      <c r="A7844" s="47"/>
      <c r="B7844" s="47"/>
      <c r="C7844" s="47"/>
      <c r="D7844" s="47"/>
      <c r="E7844" s="47"/>
      <c r="F7844" s="47"/>
      <c r="G7844" s="47"/>
      <c r="H7844" s="47"/>
      <c r="I7844" s="47"/>
    </row>
    <row r="7845" spans="1:9" x14ac:dyDescent="0.25">
      <c r="A7845" s="47"/>
      <c r="B7845" s="47"/>
      <c r="C7845" s="47"/>
      <c r="D7845" s="47"/>
      <c r="E7845" s="47"/>
      <c r="F7845" s="47"/>
      <c r="G7845" s="47"/>
      <c r="H7845" s="47"/>
      <c r="I7845" s="47"/>
    </row>
    <row r="7846" spans="1:9" x14ac:dyDescent="0.25">
      <c r="A7846" s="47"/>
      <c r="B7846" s="47"/>
      <c r="C7846" s="47"/>
      <c r="D7846" s="47"/>
      <c r="E7846" s="47"/>
      <c r="F7846" s="47"/>
      <c r="G7846" s="47"/>
      <c r="H7846" s="47"/>
      <c r="I7846" s="47"/>
    </row>
    <row r="7847" spans="1:9" x14ac:dyDescent="0.25">
      <c r="A7847" s="47"/>
      <c r="B7847" s="47"/>
      <c r="C7847" s="47"/>
      <c r="D7847" s="47"/>
      <c r="E7847" s="47"/>
      <c r="F7847" s="47"/>
      <c r="G7847" s="47"/>
      <c r="H7847" s="47"/>
      <c r="I7847" s="47"/>
    </row>
    <row r="7848" spans="1:9" x14ac:dyDescent="0.25">
      <c r="A7848" s="47"/>
      <c r="B7848" s="47"/>
      <c r="C7848" s="47"/>
      <c r="D7848" s="47"/>
      <c r="E7848" s="47"/>
      <c r="F7848" s="47"/>
      <c r="G7848" s="47"/>
      <c r="H7848" s="47"/>
      <c r="I7848" s="47"/>
    </row>
    <row r="7849" spans="1:9" x14ac:dyDescent="0.25">
      <c r="A7849" s="47"/>
      <c r="B7849" s="47"/>
      <c r="C7849" s="47"/>
      <c r="D7849" s="47"/>
      <c r="E7849" s="47"/>
      <c r="F7849" s="47"/>
      <c r="G7849" s="47"/>
      <c r="H7849" s="47"/>
      <c r="I7849" s="47"/>
    </row>
    <row r="7850" spans="1:9" x14ac:dyDescent="0.25">
      <c r="A7850" s="47"/>
      <c r="B7850" s="47"/>
      <c r="C7850" s="47"/>
      <c r="D7850" s="47"/>
      <c r="E7850" s="47"/>
      <c r="F7850" s="47"/>
      <c r="G7850" s="47"/>
      <c r="H7850" s="47"/>
      <c r="I7850" s="47"/>
    </row>
    <row r="7851" spans="1:9" x14ac:dyDescent="0.25">
      <c r="A7851" s="47"/>
      <c r="B7851" s="47"/>
      <c r="C7851" s="47"/>
      <c r="D7851" s="47"/>
      <c r="E7851" s="47"/>
      <c r="F7851" s="47"/>
      <c r="G7851" s="47"/>
      <c r="H7851" s="47"/>
      <c r="I7851" s="47"/>
    </row>
    <row r="7852" spans="1:9" x14ac:dyDescent="0.25">
      <c r="A7852" s="47"/>
      <c r="B7852" s="47"/>
      <c r="C7852" s="47"/>
      <c r="D7852" s="47"/>
      <c r="E7852" s="47"/>
      <c r="F7852" s="47"/>
      <c r="G7852" s="47"/>
      <c r="H7852" s="47"/>
      <c r="I7852" s="47"/>
    </row>
    <row r="7853" spans="1:9" x14ac:dyDescent="0.25">
      <c r="A7853" s="47"/>
      <c r="B7853" s="47"/>
      <c r="C7853" s="47"/>
      <c r="D7853" s="47"/>
      <c r="E7853" s="47"/>
      <c r="F7853" s="47"/>
      <c r="G7853" s="47"/>
      <c r="H7853" s="47"/>
      <c r="I7853" s="47"/>
    </row>
    <row r="7854" spans="1:9" x14ac:dyDescent="0.25">
      <c r="A7854" s="47"/>
      <c r="B7854" s="47"/>
      <c r="C7854" s="47"/>
      <c r="D7854" s="47"/>
      <c r="E7854" s="47"/>
      <c r="F7854" s="47"/>
      <c r="G7854" s="47"/>
      <c r="H7854" s="47"/>
      <c r="I7854" s="47"/>
    </row>
    <row r="7855" spans="1:9" x14ac:dyDescent="0.25">
      <c r="A7855" s="47"/>
      <c r="B7855" s="47"/>
      <c r="C7855" s="47"/>
      <c r="D7855" s="47"/>
      <c r="E7855" s="47"/>
      <c r="F7855" s="47"/>
      <c r="G7855" s="47"/>
      <c r="H7855" s="47"/>
      <c r="I7855" s="47"/>
    </row>
    <row r="7856" spans="1:9" x14ac:dyDescent="0.25">
      <c r="A7856" s="47"/>
      <c r="B7856" s="47"/>
      <c r="C7856" s="47"/>
      <c r="D7856" s="47"/>
      <c r="E7856" s="47"/>
      <c r="F7856" s="47"/>
      <c r="G7856" s="47"/>
      <c r="H7856" s="47"/>
      <c r="I7856" s="47"/>
    </row>
    <row r="7857" spans="1:9" x14ac:dyDescent="0.25">
      <c r="A7857" s="47"/>
      <c r="B7857" s="47"/>
      <c r="C7857" s="47"/>
      <c r="D7857" s="47"/>
      <c r="E7857" s="47"/>
      <c r="F7857" s="47"/>
      <c r="G7857" s="47"/>
      <c r="H7857" s="47"/>
      <c r="I7857" s="47"/>
    </row>
    <row r="7858" spans="1:9" x14ac:dyDescent="0.25">
      <c r="A7858" s="47"/>
      <c r="B7858" s="47"/>
      <c r="C7858" s="47"/>
      <c r="D7858" s="47"/>
      <c r="E7858" s="47"/>
      <c r="F7858" s="47"/>
      <c r="G7858" s="47"/>
      <c r="H7858" s="47"/>
      <c r="I7858" s="47"/>
    </row>
    <row r="7859" spans="1:9" x14ac:dyDescent="0.25">
      <c r="A7859" s="47"/>
      <c r="B7859" s="47"/>
      <c r="C7859" s="47"/>
      <c r="D7859" s="47"/>
      <c r="E7859" s="47"/>
      <c r="F7859" s="47"/>
      <c r="G7859" s="47"/>
      <c r="H7859" s="47"/>
      <c r="I7859" s="47"/>
    </row>
    <row r="7860" spans="1:9" x14ac:dyDescent="0.25">
      <c r="A7860" s="47"/>
      <c r="B7860" s="47"/>
      <c r="C7860" s="47"/>
      <c r="D7860" s="47"/>
      <c r="E7860" s="47"/>
      <c r="F7860" s="47"/>
      <c r="G7860" s="47"/>
      <c r="H7860" s="47"/>
      <c r="I7860" s="47"/>
    </row>
    <row r="7861" spans="1:9" x14ac:dyDescent="0.25">
      <c r="A7861" s="47"/>
      <c r="B7861" s="47"/>
      <c r="C7861" s="47"/>
      <c r="D7861" s="47"/>
      <c r="E7861" s="47"/>
      <c r="F7861" s="47"/>
      <c r="G7861" s="47"/>
      <c r="H7861" s="47"/>
      <c r="I7861" s="47"/>
    </row>
    <row r="7862" spans="1:9" x14ac:dyDescent="0.25">
      <c r="A7862" s="47"/>
      <c r="B7862" s="47"/>
      <c r="C7862" s="47"/>
      <c r="D7862" s="47"/>
      <c r="E7862" s="47"/>
      <c r="F7862" s="47"/>
      <c r="G7862" s="47"/>
      <c r="H7862" s="47"/>
      <c r="I7862" s="47"/>
    </row>
    <row r="7863" spans="1:9" x14ac:dyDescent="0.25">
      <c r="A7863" s="47"/>
      <c r="B7863" s="47"/>
      <c r="C7863" s="47"/>
      <c r="D7863" s="47"/>
      <c r="E7863" s="47"/>
      <c r="F7863" s="47"/>
      <c r="G7863" s="47"/>
      <c r="H7863" s="47"/>
      <c r="I7863" s="47"/>
    </row>
    <row r="7864" spans="1:9" x14ac:dyDescent="0.25">
      <c r="A7864" s="47"/>
      <c r="B7864" s="47"/>
      <c r="C7864" s="47"/>
      <c r="D7864" s="47"/>
      <c r="E7864" s="47"/>
      <c r="F7864" s="47"/>
      <c r="G7864" s="47"/>
      <c r="H7864" s="47"/>
      <c r="I7864" s="47"/>
    </row>
    <row r="7865" spans="1:9" x14ac:dyDescent="0.25">
      <c r="A7865" s="47"/>
      <c r="B7865" s="47"/>
      <c r="C7865" s="47"/>
      <c r="D7865" s="47"/>
      <c r="E7865" s="47"/>
      <c r="F7865" s="47"/>
      <c r="G7865" s="47"/>
      <c r="H7865" s="47"/>
      <c r="I7865" s="47"/>
    </row>
    <row r="7866" spans="1:9" x14ac:dyDescent="0.25">
      <c r="A7866" s="47"/>
      <c r="B7866" s="47"/>
      <c r="C7866" s="47"/>
      <c r="D7866" s="47"/>
      <c r="E7866" s="47"/>
      <c r="F7866" s="47"/>
      <c r="G7866" s="47"/>
      <c r="H7866" s="47"/>
      <c r="I7866" s="47"/>
    </row>
    <row r="7867" spans="1:9" x14ac:dyDescent="0.25">
      <c r="A7867" s="47"/>
      <c r="B7867" s="47"/>
      <c r="C7867" s="47"/>
      <c r="D7867" s="47"/>
      <c r="E7867" s="47"/>
      <c r="F7867" s="47"/>
      <c r="G7867" s="47"/>
      <c r="H7867" s="47"/>
      <c r="I7867" s="47"/>
    </row>
    <row r="7868" spans="1:9" x14ac:dyDescent="0.25">
      <c r="A7868" s="47"/>
      <c r="B7868" s="47"/>
      <c r="C7868" s="47"/>
      <c r="D7868" s="47"/>
      <c r="E7868" s="47"/>
      <c r="F7868" s="47"/>
      <c r="G7868" s="47"/>
      <c r="H7868" s="47"/>
      <c r="I7868" s="47"/>
    </row>
    <row r="7869" spans="1:9" x14ac:dyDescent="0.25">
      <c r="A7869" s="47"/>
      <c r="B7869" s="47"/>
      <c r="C7869" s="47"/>
      <c r="D7869" s="47"/>
      <c r="E7869" s="47"/>
      <c r="F7869" s="47"/>
      <c r="G7869" s="47"/>
      <c r="H7869" s="47"/>
      <c r="I7869" s="47"/>
    </row>
    <row r="7870" spans="1:9" x14ac:dyDescent="0.25">
      <c r="A7870" s="47"/>
      <c r="B7870" s="47"/>
      <c r="C7870" s="47"/>
      <c r="D7870" s="47"/>
      <c r="E7870" s="47"/>
      <c r="F7870" s="47"/>
      <c r="G7870" s="47"/>
      <c r="H7870" s="47"/>
      <c r="I7870" s="47"/>
    </row>
    <row r="7871" spans="1:9" x14ac:dyDescent="0.25">
      <c r="A7871" s="47"/>
      <c r="B7871" s="47"/>
      <c r="C7871" s="47"/>
      <c r="D7871" s="47"/>
      <c r="E7871" s="47"/>
      <c r="F7871" s="47"/>
      <c r="G7871" s="47"/>
      <c r="H7871" s="47"/>
      <c r="I7871" s="47"/>
    </row>
    <row r="7872" spans="1:9" x14ac:dyDescent="0.25">
      <c r="A7872" s="47"/>
      <c r="B7872" s="47"/>
      <c r="C7872" s="47"/>
      <c r="D7872" s="47"/>
      <c r="E7872" s="47"/>
      <c r="F7872" s="47"/>
      <c r="G7872" s="47"/>
      <c r="H7872" s="47"/>
      <c r="I7872" s="47"/>
    </row>
    <row r="7873" spans="1:9" x14ac:dyDescent="0.25">
      <c r="A7873" s="47"/>
      <c r="B7873" s="47"/>
      <c r="C7873" s="47"/>
      <c r="D7873" s="47"/>
      <c r="E7873" s="47"/>
      <c r="F7873" s="47"/>
      <c r="G7873" s="47"/>
      <c r="H7873" s="47"/>
      <c r="I7873" s="47"/>
    </row>
    <row r="7874" spans="1:9" x14ac:dyDescent="0.25">
      <c r="A7874" s="47"/>
      <c r="B7874" s="47"/>
      <c r="C7874" s="47"/>
      <c r="D7874" s="47"/>
      <c r="E7874" s="47"/>
      <c r="F7874" s="47"/>
      <c r="G7874" s="47"/>
      <c r="H7874" s="47"/>
      <c r="I7874" s="47"/>
    </row>
    <row r="7875" spans="1:9" x14ac:dyDescent="0.25">
      <c r="A7875" s="47"/>
      <c r="B7875" s="47"/>
      <c r="C7875" s="47"/>
      <c r="D7875" s="47"/>
      <c r="E7875" s="47"/>
      <c r="F7875" s="47"/>
      <c r="G7875" s="47"/>
      <c r="H7875" s="47"/>
      <c r="I7875" s="47"/>
    </row>
    <row r="7876" spans="1:9" x14ac:dyDescent="0.25">
      <c r="A7876" s="47"/>
      <c r="B7876" s="47"/>
      <c r="C7876" s="47"/>
      <c r="D7876" s="47"/>
      <c r="E7876" s="47"/>
      <c r="F7876" s="47"/>
      <c r="G7876" s="47"/>
      <c r="H7876" s="47"/>
      <c r="I7876" s="47"/>
    </row>
    <row r="7877" spans="1:9" x14ac:dyDescent="0.25">
      <c r="A7877" s="47"/>
      <c r="B7877" s="47"/>
      <c r="C7877" s="47"/>
      <c r="D7877" s="47"/>
      <c r="E7877" s="47"/>
      <c r="F7877" s="47"/>
      <c r="G7877" s="47"/>
      <c r="H7877" s="47"/>
      <c r="I7877" s="47"/>
    </row>
    <row r="7878" spans="1:9" x14ac:dyDescent="0.25">
      <c r="A7878" s="47"/>
      <c r="B7878" s="47"/>
      <c r="C7878" s="47"/>
      <c r="D7878" s="47"/>
      <c r="E7878" s="47"/>
      <c r="F7878" s="47"/>
      <c r="G7878" s="47"/>
      <c r="H7878" s="47"/>
      <c r="I7878" s="47"/>
    </row>
    <row r="7879" spans="1:9" x14ac:dyDescent="0.25">
      <c r="A7879" s="47"/>
      <c r="B7879" s="47"/>
      <c r="C7879" s="47"/>
      <c r="D7879" s="47"/>
      <c r="E7879" s="47"/>
      <c r="F7879" s="47"/>
      <c r="G7879" s="47"/>
      <c r="H7879" s="47"/>
      <c r="I7879" s="47"/>
    </row>
    <row r="7880" spans="1:9" x14ac:dyDescent="0.25">
      <c r="A7880" s="47"/>
      <c r="B7880" s="47"/>
      <c r="C7880" s="47"/>
      <c r="D7880" s="47"/>
      <c r="E7880" s="47"/>
      <c r="F7880" s="47"/>
      <c r="G7880" s="47"/>
      <c r="H7880" s="47"/>
      <c r="I7880" s="47"/>
    </row>
    <row r="7881" spans="1:9" x14ac:dyDescent="0.25">
      <c r="A7881" s="47"/>
      <c r="B7881" s="47"/>
      <c r="C7881" s="47"/>
      <c r="D7881" s="47"/>
      <c r="E7881" s="47"/>
      <c r="F7881" s="47"/>
      <c r="G7881" s="47"/>
      <c r="H7881" s="47"/>
      <c r="I7881" s="47"/>
    </row>
    <row r="7882" spans="1:9" x14ac:dyDescent="0.25">
      <c r="A7882" s="47"/>
      <c r="B7882" s="47"/>
      <c r="C7882" s="47"/>
      <c r="D7882" s="47"/>
      <c r="E7882" s="47"/>
      <c r="F7882" s="47"/>
      <c r="G7882" s="47"/>
      <c r="H7882" s="47"/>
      <c r="I7882" s="47"/>
    </row>
    <row r="7883" spans="1:9" x14ac:dyDescent="0.25">
      <c r="A7883" s="47"/>
      <c r="B7883" s="47"/>
      <c r="C7883" s="47"/>
      <c r="D7883" s="47"/>
      <c r="E7883" s="47"/>
      <c r="F7883" s="47"/>
      <c r="G7883" s="47"/>
      <c r="H7883" s="47"/>
      <c r="I7883" s="47"/>
    </row>
    <row r="7884" spans="1:9" x14ac:dyDescent="0.25">
      <c r="A7884" s="47"/>
      <c r="B7884" s="47"/>
      <c r="C7884" s="47"/>
      <c r="D7884" s="47"/>
      <c r="E7884" s="47"/>
      <c r="F7884" s="47"/>
      <c r="G7884" s="47"/>
      <c r="H7884" s="47"/>
      <c r="I7884" s="47"/>
    </row>
    <row r="7885" spans="1:9" x14ac:dyDescent="0.25">
      <c r="A7885" s="47"/>
      <c r="B7885" s="47"/>
      <c r="C7885" s="47"/>
      <c r="D7885" s="47"/>
      <c r="E7885" s="47"/>
      <c r="F7885" s="47"/>
      <c r="G7885" s="47"/>
      <c r="H7885" s="47"/>
      <c r="I7885" s="47"/>
    </row>
    <row r="7886" spans="1:9" x14ac:dyDescent="0.25">
      <c r="A7886" s="47"/>
      <c r="B7886" s="47"/>
      <c r="C7886" s="47"/>
      <c r="D7886" s="47"/>
      <c r="E7886" s="47"/>
      <c r="F7886" s="47"/>
      <c r="G7886" s="47"/>
      <c r="H7886" s="47"/>
      <c r="I7886" s="47"/>
    </row>
    <row r="7887" spans="1:9" x14ac:dyDescent="0.25">
      <c r="A7887" s="47"/>
      <c r="B7887" s="47"/>
      <c r="C7887" s="47"/>
      <c r="D7887" s="47"/>
      <c r="E7887" s="47"/>
      <c r="F7887" s="47"/>
      <c r="G7887" s="47"/>
      <c r="H7887" s="47"/>
      <c r="I7887" s="47"/>
    </row>
    <row r="7888" spans="1:9" x14ac:dyDescent="0.25">
      <c r="A7888" s="47"/>
      <c r="B7888" s="47"/>
      <c r="C7888" s="47"/>
      <c r="D7888" s="47"/>
      <c r="E7888" s="47"/>
      <c r="F7888" s="47"/>
      <c r="G7888" s="47"/>
      <c r="H7888" s="47"/>
      <c r="I7888" s="47"/>
    </row>
    <row r="7889" spans="1:9" x14ac:dyDescent="0.25">
      <c r="A7889" s="47"/>
      <c r="B7889" s="47"/>
      <c r="C7889" s="47"/>
      <c r="D7889" s="47"/>
      <c r="E7889" s="47"/>
      <c r="F7889" s="47"/>
      <c r="G7889" s="47"/>
      <c r="H7889" s="47"/>
      <c r="I7889" s="47"/>
    </row>
    <row r="7890" spans="1:9" x14ac:dyDescent="0.25">
      <c r="A7890" s="47"/>
      <c r="B7890" s="47"/>
      <c r="C7890" s="47"/>
      <c r="D7890" s="47"/>
      <c r="E7890" s="47"/>
      <c r="F7890" s="47"/>
      <c r="G7890" s="47"/>
      <c r="H7890" s="47"/>
      <c r="I7890" s="47"/>
    </row>
    <row r="7891" spans="1:9" x14ac:dyDescent="0.25">
      <c r="A7891" s="47"/>
      <c r="B7891" s="47"/>
      <c r="C7891" s="47"/>
      <c r="D7891" s="47"/>
      <c r="E7891" s="47"/>
      <c r="F7891" s="47"/>
      <c r="G7891" s="47"/>
      <c r="H7891" s="47"/>
      <c r="I7891" s="47"/>
    </row>
    <row r="7892" spans="1:9" x14ac:dyDescent="0.25">
      <c r="A7892" s="47"/>
      <c r="B7892" s="47"/>
      <c r="C7892" s="47"/>
      <c r="D7892" s="47"/>
      <c r="E7892" s="47"/>
      <c r="F7892" s="47"/>
      <c r="G7892" s="47"/>
      <c r="H7892" s="47"/>
      <c r="I7892" s="47"/>
    </row>
    <row r="7893" spans="1:9" x14ac:dyDescent="0.25">
      <c r="A7893" s="47"/>
      <c r="B7893" s="47"/>
      <c r="C7893" s="47"/>
      <c r="D7893" s="47"/>
      <c r="E7893" s="47"/>
      <c r="F7893" s="47"/>
      <c r="G7893" s="47"/>
      <c r="H7893" s="47"/>
      <c r="I7893" s="47"/>
    </row>
    <row r="7894" spans="1:9" x14ac:dyDescent="0.25">
      <c r="A7894" s="47"/>
      <c r="B7894" s="47"/>
      <c r="C7894" s="47"/>
      <c r="D7894" s="47"/>
      <c r="E7894" s="47"/>
      <c r="F7894" s="47"/>
      <c r="G7894" s="47"/>
      <c r="H7894" s="47"/>
      <c r="I7894" s="47"/>
    </row>
    <row r="7895" spans="1:9" x14ac:dyDescent="0.25">
      <c r="A7895" s="47"/>
      <c r="B7895" s="47"/>
      <c r="C7895" s="47"/>
      <c r="D7895" s="47"/>
      <c r="E7895" s="47"/>
      <c r="F7895" s="47"/>
      <c r="G7895" s="47"/>
      <c r="H7895" s="47"/>
      <c r="I7895" s="47"/>
    </row>
    <row r="7896" spans="1:9" x14ac:dyDescent="0.25">
      <c r="A7896" s="47"/>
      <c r="B7896" s="47"/>
      <c r="C7896" s="47"/>
      <c r="D7896" s="47"/>
      <c r="E7896" s="47"/>
      <c r="F7896" s="47"/>
      <c r="G7896" s="47"/>
      <c r="H7896" s="47"/>
      <c r="I7896" s="47"/>
    </row>
    <row r="7897" spans="1:9" x14ac:dyDescent="0.25">
      <c r="A7897" s="47"/>
      <c r="B7897" s="47"/>
      <c r="C7897" s="47"/>
      <c r="D7897" s="47"/>
      <c r="E7897" s="47"/>
      <c r="F7897" s="47"/>
      <c r="G7897" s="47"/>
      <c r="H7897" s="47"/>
      <c r="I7897" s="47"/>
    </row>
    <row r="7898" spans="1:9" x14ac:dyDescent="0.25">
      <c r="A7898" s="47"/>
      <c r="B7898" s="47"/>
      <c r="C7898" s="47"/>
      <c r="D7898" s="47"/>
      <c r="E7898" s="47"/>
      <c r="F7898" s="47"/>
      <c r="G7898" s="47"/>
      <c r="H7898" s="47"/>
      <c r="I7898" s="47"/>
    </row>
    <row r="7899" spans="1:9" x14ac:dyDescent="0.25">
      <c r="A7899" s="47"/>
      <c r="B7899" s="47"/>
      <c r="C7899" s="47"/>
      <c r="D7899" s="47"/>
      <c r="E7899" s="47"/>
      <c r="F7899" s="47"/>
      <c r="G7899" s="47"/>
      <c r="H7899" s="47"/>
      <c r="I7899" s="47"/>
    </row>
    <row r="7900" spans="1:9" x14ac:dyDescent="0.25">
      <c r="A7900" s="47"/>
      <c r="B7900" s="47"/>
      <c r="C7900" s="47"/>
      <c r="D7900" s="47"/>
      <c r="E7900" s="47"/>
      <c r="F7900" s="47"/>
      <c r="G7900" s="47"/>
      <c r="H7900" s="47"/>
      <c r="I7900" s="47"/>
    </row>
    <row r="7901" spans="1:9" x14ac:dyDescent="0.25">
      <c r="A7901" s="47"/>
      <c r="B7901" s="47"/>
      <c r="C7901" s="47"/>
      <c r="D7901" s="47"/>
      <c r="E7901" s="47"/>
      <c r="F7901" s="47"/>
      <c r="G7901" s="47"/>
      <c r="H7901" s="47"/>
      <c r="I7901" s="47"/>
    </row>
    <row r="7902" spans="1:9" x14ac:dyDescent="0.25">
      <c r="A7902" s="47"/>
      <c r="B7902" s="47"/>
      <c r="C7902" s="47"/>
      <c r="D7902" s="47"/>
      <c r="E7902" s="47"/>
      <c r="F7902" s="47"/>
      <c r="G7902" s="47"/>
      <c r="H7902" s="47"/>
      <c r="I7902" s="47"/>
    </row>
    <row r="7903" spans="1:9" x14ac:dyDescent="0.25">
      <c r="A7903" s="47"/>
      <c r="B7903" s="47"/>
      <c r="C7903" s="47"/>
      <c r="D7903" s="47"/>
      <c r="E7903" s="47"/>
      <c r="F7903" s="47"/>
      <c r="G7903" s="47"/>
      <c r="H7903" s="47"/>
      <c r="I7903" s="47"/>
    </row>
    <row r="7904" spans="1:9" x14ac:dyDescent="0.25">
      <c r="A7904" s="47"/>
      <c r="B7904" s="47"/>
      <c r="C7904" s="47"/>
      <c r="D7904" s="47"/>
      <c r="E7904" s="47"/>
      <c r="F7904" s="47"/>
      <c r="G7904" s="47"/>
      <c r="H7904" s="47"/>
      <c r="I7904" s="47"/>
    </row>
    <row r="7905" spans="1:9" x14ac:dyDescent="0.25">
      <c r="A7905" s="47"/>
      <c r="B7905" s="47"/>
      <c r="C7905" s="47"/>
      <c r="D7905" s="47"/>
      <c r="E7905" s="47"/>
      <c r="F7905" s="47"/>
      <c r="G7905" s="47"/>
      <c r="H7905" s="47"/>
      <c r="I7905" s="47"/>
    </row>
    <row r="7906" spans="1:9" x14ac:dyDescent="0.25">
      <c r="A7906" s="47"/>
      <c r="B7906" s="47"/>
      <c r="C7906" s="47"/>
      <c r="D7906" s="47"/>
      <c r="E7906" s="47"/>
      <c r="F7906" s="47"/>
      <c r="G7906" s="47"/>
      <c r="H7906" s="47"/>
      <c r="I7906" s="47"/>
    </row>
    <row r="7907" spans="1:9" x14ac:dyDescent="0.25">
      <c r="A7907" s="47"/>
      <c r="B7907" s="47"/>
      <c r="C7907" s="47"/>
      <c r="D7907" s="47"/>
      <c r="E7907" s="47"/>
      <c r="F7907" s="47"/>
      <c r="G7907" s="47"/>
      <c r="H7907" s="47"/>
      <c r="I7907" s="47"/>
    </row>
    <row r="7908" spans="1:9" x14ac:dyDescent="0.25">
      <c r="A7908" s="47"/>
      <c r="B7908" s="47"/>
      <c r="C7908" s="47"/>
      <c r="D7908" s="47"/>
      <c r="E7908" s="47"/>
      <c r="F7908" s="47"/>
      <c r="G7908" s="47"/>
      <c r="H7908" s="47"/>
      <c r="I7908" s="47"/>
    </row>
    <row r="7909" spans="1:9" x14ac:dyDescent="0.25">
      <c r="A7909" s="47"/>
      <c r="B7909" s="47"/>
      <c r="C7909" s="47"/>
      <c r="D7909" s="47"/>
      <c r="E7909" s="47"/>
      <c r="F7909" s="47"/>
      <c r="G7909" s="47"/>
      <c r="H7909" s="47"/>
      <c r="I7909" s="47"/>
    </row>
    <row r="7910" spans="1:9" x14ac:dyDescent="0.25">
      <c r="A7910" s="47"/>
      <c r="B7910" s="47"/>
      <c r="C7910" s="47"/>
      <c r="D7910" s="47"/>
      <c r="E7910" s="47"/>
      <c r="F7910" s="47"/>
      <c r="G7910" s="47"/>
      <c r="H7910" s="47"/>
      <c r="I7910" s="47"/>
    </row>
    <row r="7911" spans="1:9" x14ac:dyDescent="0.25">
      <c r="A7911" s="47"/>
      <c r="B7911" s="47"/>
      <c r="C7911" s="47"/>
      <c r="D7911" s="47"/>
      <c r="E7911" s="47"/>
      <c r="F7911" s="47"/>
      <c r="G7911" s="47"/>
      <c r="H7911" s="47"/>
      <c r="I7911" s="47"/>
    </row>
    <row r="7912" spans="1:9" x14ac:dyDescent="0.25">
      <c r="A7912" s="47"/>
      <c r="B7912" s="47"/>
      <c r="C7912" s="47"/>
      <c r="D7912" s="47"/>
      <c r="E7912" s="47"/>
      <c r="F7912" s="47"/>
      <c r="G7912" s="47"/>
      <c r="H7912" s="47"/>
      <c r="I7912" s="47"/>
    </row>
    <row r="7913" spans="1:9" x14ac:dyDescent="0.25">
      <c r="A7913" s="47"/>
      <c r="B7913" s="47"/>
      <c r="C7913" s="47"/>
      <c r="D7913" s="47"/>
      <c r="E7913" s="47"/>
      <c r="F7913" s="47"/>
      <c r="G7913" s="47"/>
      <c r="H7913" s="47"/>
      <c r="I7913" s="47"/>
    </row>
    <row r="7914" spans="1:9" x14ac:dyDescent="0.25">
      <c r="A7914" s="47"/>
      <c r="B7914" s="47"/>
      <c r="C7914" s="47"/>
      <c r="D7914" s="47"/>
      <c r="E7914" s="47"/>
      <c r="F7914" s="47"/>
      <c r="G7914" s="47"/>
      <c r="H7914" s="47"/>
      <c r="I7914" s="47"/>
    </row>
    <row r="7915" spans="1:9" x14ac:dyDescent="0.25">
      <c r="A7915" s="47"/>
      <c r="B7915" s="47"/>
      <c r="C7915" s="47"/>
      <c r="D7915" s="47"/>
      <c r="E7915" s="47"/>
      <c r="F7915" s="47"/>
      <c r="G7915" s="47"/>
      <c r="H7915" s="47"/>
      <c r="I7915" s="47"/>
    </row>
    <row r="7916" spans="1:9" x14ac:dyDescent="0.25">
      <c r="A7916" s="47"/>
      <c r="B7916" s="47"/>
      <c r="C7916" s="47"/>
      <c r="D7916" s="47"/>
      <c r="E7916" s="47"/>
      <c r="F7916" s="47"/>
      <c r="G7916" s="47"/>
      <c r="H7916" s="47"/>
      <c r="I7916" s="47"/>
    </row>
    <row r="7917" spans="1:9" x14ac:dyDescent="0.25">
      <c r="A7917" s="47"/>
      <c r="B7917" s="47"/>
      <c r="C7917" s="47"/>
      <c r="D7917" s="47"/>
      <c r="E7917" s="47"/>
      <c r="F7917" s="47"/>
      <c r="G7917" s="47"/>
      <c r="H7917" s="47"/>
      <c r="I7917" s="47"/>
    </row>
    <row r="7918" spans="1:9" x14ac:dyDescent="0.25">
      <c r="A7918" s="47"/>
      <c r="B7918" s="47"/>
      <c r="C7918" s="47"/>
      <c r="D7918" s="47"/>
      <c r="E7918" s="47"/>
      <c r="F7918" s="47"/>
      <c r="G7918" s="47"/>
      <c r="H7918" s="47"/>
      <c r="I7918" s="47"/>
    </row>
    <row r="7919" spans="1:9" x14ac:dyDescent="0.25">
      <c r="A7919" s="47"/>
      <c r="B7919" s="47"/>
      <c r="C7919" s="47"/>
      <c r="D7919" s="47"/>
      <c r="E7919" s="47"/>
      <c r="F7919" s="47"/>
      <c r="G7919" s="47"/>
      <c r="H7919" s="47"/>
      <c r="I7919" s="47"/>
    </row>
    <row r="7920" spans="1:9" x14ac:dyDescent="0.25">
      <c r="A7920" s="47"/>
      <c r="B7920" s="47"/>
      <c r="C7920" s="47"/>
      <c r="D7920" s="47"/>
      <c r="E7920" s="47"/>
      <c r="F7920" s="47"/>
      <c r="G7920" s="47"/>
      <c r="H7920" s="47"/>
      <c r="I7920" s="47"/>
    </row>
    <row r="7921" spans="1:9" x14ac:dyDescent="0.25">
      <c r="A7921" s="47"/>
      <c r="B7921" s="47"/>
      <c r="C7921" s="47"/>
      <c r="D7921" s="47"/>
      <c r="E7921" s="47"/>
      <c r="F7921" s="47"/>
      <c r="G7921" s="47"/>
      <c r="H7921" s="47"/>
      <c r="I7921" s="47"/>
    </row>
    <row r="7922" spans="1:9" x14ac:dyDescent="0.25">
      <c r="A7922" s="47"/>
      <c r="B7922" s="47"/>
      <c r="C7922" s="47"/>
      <c r="D7922" s="47"/>
      <c r="E7922" s="47"/>
      <c r="F7922" s="47"/>
      <c r="G7922" s="47"/>
      <c r="H7922" s="47"/>
      <c r="I7922" s="47"/>
    </row>
    <row r="7923" spans="1:9" x14ac:dyDescent="0.25">
      <c r="A7923" s="47"/>
      <c r="B7923" s="47"/>
      <c r="C7923" s="47"/>
      <c r="D7923" s="47"/>
      <c r="E7923" s="47"/>
      <c r="F7923" s="47"/>
      <c r="G7923" s="47"/>
      <c r="H7923" s="47"/>
      <c r="I7923" s="47"/>
    </row>
    <row r="7924" spans="1:9" x14ac:dyDescent="0.25">
      <c r="A7924" s="47"/>
      <c r="B7924" s="47"/>
      <c r="C7924" s="47"/>
      <c r="D7924" s="47"/>
      <c r="E7924" s="47"/>
      <c r="F7924" s="47"/>
      <c r="G7924" s="47"/>
      <c r="H7924" s="47"/>
      <c r="I7924" s="47"/>
    </row>
    <row r="7925" spans="1:9" x14ac:dyDescent="0.25">
      <c r="A7925" s="47"/>
      <c r="B7925" s="47"/>
      <c r="C7925" s="47"/>
      <c r="D7925" s="47"/>
      <c r="E7925" s="47"/>
      <c r="F7925" s="47"/>
      <c r="G7925" s="47"/>
      <c r="H7925" s="47"/>
      <c r="I7925" s="47"/>
    </row>
    <row r="7926" spans="1:9" x14ac:dyDescent="0.25">
      <c r="A7926" s="47"/>
      <c r="B7926" s="47"/>
      <c r="C7926" s="47"/>
      <c r="D7926" s="47"/>
      <c r="E7926" s="47"/>
      <c r="F7926" s="47"/>
      <c r="G7926" s="47"/>
      <c r="H7926" s="47"/>
      <c r="I7926" s="47"/>
    </row>
    <row r="7927" spans="1:9" x14ac:dyDescent="0.25">
      <c r="A7927" s="47"/>
      <c r="B7927" s="47"/>
      <c r="C7927" s="47"/>
      <c r="D7927" s="47"/>
      <c r="E7927" s="47"/>
      <c r="F7927" s="47"/>
      <c r="G7927" s="47"/>
      <c r="H7927" s="47"/>
      <c r="I7927" s="47"/>
    </row>
    <row r="7928" spans="1:9" x14ac:dyDescent="0.25">
      <c r="A7928" s="47"/>
      <c r="B7928" s="47"/>
      <c r="C7928" s="47"/>
      <c r="D7928" s="47"/>
      <c r="E7928" s="47"/>
      <c r="F7928" s="47"/>
      <c r="G7928" s="47"/>
      <c r="H7928" s="47"/>
      <c r="I7928" s="47"/>
    </row>
    <row r="7929" spans="1:9" x14ac:dyDescent="0.25">
      <c r="A7929" s="47"/>
      <c r="B7929" s="47"/>
      <c r="C7929" s="47"/>
      <c r="D7929" s="47"/>
      <c r="E7929" s="47"/>
      <c r="F7929" s="47"/>
      <c r="G7929" s="47"/>
      <c r="H7929" s="47"/>
      <c r="I7929" s="47"/>
    </row>
    <row r="7930" spans="1:9" x14ac:dyDescent="0.25">
      <c r="A7930" s="47"/>
      <c r="B7930" s="47"/>
      <c r="C7930" s="47"/>
      <c r="D7930" s="47"/>
      <c r="E7930" s="47"/>
      <c r="F7930" s="47"/>
      <c r="G7930" s="47"/>
      <c r="H7930" s="47"/>
      <c r="I7930" s="47"/>
    </row>
    <row r="7931" spans="1:9" x14ac:dyDescent="0.25">
      <c r="A7931" s="47"/>
      <c r="B7931" s="47"/>
      <c r="C7931" s="47"/>
      <c r="D7931" s="47"/>
      <c r="E7931" s="47"/>
      <c r="F7931" s="47"/>
      <c r="G7931" s="47"/>
      <c r="H7931" s="47"/>
      <c r="I7931" s="47"/>
    </row>
    <row r="7932" spans="1:9" x14ac:dyDescent="0.25">
      <c r="A7932" s="47"/>
      <c r="B7932" s="47"/>
      <c r="C7932" s="47"/>
      <c r="D7932" s="47"/>
      <c r="E7932" s="47"/>
      <c r="F7932" s="47"/>
      <c r="G7932" s="47"/>
      <c r="H7932" s="47"/>
      <c r="I7932" s="47"/>
    </row>
    <row r="7933" spans="1:9" x14ac:dyDescent="0.25">
      <c r="A7933" s="47"/>
      <c r="B7933" s="47"/>
      <c r="C7933" s="47"/>
      <c r="D7933" s="47"/>
      <c r="E7933" s="47"/>
      <c r="F7933" s="47"/>
      <c r="G7933" s="47"/>
      <c r="H7933" s="47"/>
      <c r="I7933" s="47"/>
    </row>
    <row r="7934" spans="1:9" x14ac:dyDescent="0.25">
      <c r="A7934" s="47"/>
      <c r="B7934" s="47"/>
      <c r="C7934" s="47"/>
      <c r="D7934" s="47"/>
      <c r="E7934" s="47"/>
      <c r="F7934" s="47"/>
      <c r="G7934" s="47"/>
      <c r="H7934" s="47"/>
      <c r="I7934" s="47"/>
    </row>
    <row r="7935" spans="1:9" x14ac:dyDescent="0.25">
      <c r="A7935" s="47"/>
      <c r="B7935" s="47"/>
      <c r="C7935" s="47"/>
      <c r="D7935" s="47"/>
      <c r="E7935" s="47"/>
      <c r="F7935" s="47"/>
      <c r="G7935" s="47"/>
      <c r="H7935" s="47"/>
      <c r="I7935" s="47"/>
    </row>
    <row r="7936" spans="1:9" x14ac:dyDescent="0.25">
      <c r="A7936" s="47"/>
      <c r="B7936" s="47"/>
      <c r="C7936" s="47"/>
      <c r="D7936" s="47"/>
      <c r="E7936" s="47"/>
      <c r="F7936" s="47"/>
      <c r="G7936" s="47"/>
      <c r="H7936" s="47"/>
      <c r="I7936" s="47"/>
    </row>
    <row r="7937" spans="1:9" x14ac:dyDescent="0.25">
      <c r="A7937" s="47"/>
      <c r="B7937" s="47"/>
      <c r="C7937" s="47"/>
      <c r="D7937" s="47"/>
      <c r="E7937" s="47"/>
      <c r="F7937" s="47"/>
      <c r="G7937" s="47"/>
      <c r="H7937" s="47"/>
      <c r="I7937" s="47"/>
    </row>
    <row r="7938" spans="1:9" x14ac:dyDescent="0.25">
      <c r="A7938" s="47"/>
      <c r="B7938" s="47"/>
      <c r="C7938" s="47"/>
      <c r="D7938" s="47"/>
      <c r="E7938" s="47"/>
      <c r="F7938" s="47"/>
      <c r="G7938" s="47"/>
      <c r="H7938" s="47"/>
      <c r="I7938" s="47"/>
    </row>
    <row r="7939" spans="1:9" x14ac:dyDescent="0.25">
      <c r="A7939" s="47"/>
      <c r="B7939" s="47"/>
      <c r="C7939" s="47"/>
      <c r="D7939" s="47"/>
      <c r="E7939" s="47"/>
      <c r="F7939" s="47"/>
      <c r="G7939" s="47"/>
      <c r="H7939" s="47"/>
      <c r="I7939" s="47"/>
    </row>
    <row r="7940" spans="1:9" x14ac:dyDescent="0.25">
      <c r="A7940" s="47"/>
      <c r="B7940" s="47"/>
      <c r="C7940" s="47"/>
      <c r="D7940" s="47"/>
      <c r="E7940" s="47"/>
      <c r="F7940" s="47"/>
      <c r="G7940" s="47"/>
      <c r="H7940" s="47"/>
      <c r="I7940" s="47"/>
    </row>
    <row r="7941" spans="1:9" x14ac:dyDescent="0.25">
      <c r="A7941" s="47"/>
      <c r="B7941" s="47"/>
      <c r="C7941" s="47"/>
      <c r="D7941" s="47"/>
      <c r="E7941" s="47"/>
      <c r="F7941" s="47"/>
      <c r="G7941" s="47"/>
      <c r="H7941" s="47"/>
      <c r="I7941" s="47"/>
    </row>
    <row r="7942" spans="1:9" x14ac:dyDescent="0.25">
      <c r="A7942" s="47"/>
      <c r="B7942" s="47"/>
      <c r="C7942" s="47"/>
      <c r="D7942" s="47"/>
      <c r="E7942" s="47"/>
      <c r="F7942" s="47"/>
      <c r="G7942" s="47"/>
      <c r="H7942" s="47"/>
      <c r="I7942" s="47"/>
    </row>
    <row r="7943" spans="1:9" x14ac:dyDescent="0.25">
      <c r="A7943" s="47"/>
      <c r="B7943" s="47"/>
      <c r="C7943" s="47"/>
      <c r="D7943" s="47"/>
      <c r="E7943" s="47"/>
      <c r="F7943" s="47"/>
      <c r="G7943" s="47"/>
      <c r="H7943" s="47"/>
      <c r="I7943" s="47"/>
    </row>
    <row r="7944" spans="1:9" x14ac:dyDescent="0.25">
      <c r="A7944" s="47"/>
      <c r="B7944" s="47"/>
      <c r="C7944" s="47"/>
      <c r="D7944" s="47"/>
      <c r="E7944" s="47"/>
      <c r="F7944" s="47"/>
      <c r="G7944" s="47"/>
      <c r="H7944" s="47"/>
      <c r="I7944" s="47"/>
    </row>
    <row r="7945" spans="1:9" x14ac:dyDescent="0.25">
      <c r="A7945" s="47"/>
      <c r="B7945" s="47"/>
      <c r="C7945" s="47"/>
      <c r="D7945" s="47"/>
      <c r="E7945" s="47"/>
      <c r="F7945" s="47"/>
      <c r="G7945" s="47"/>
      <c r="H7945" s="47"/>
      <c r="I7945" s="47"/>
    </row>
    <row r="7946" spans="1:9" x14ac:dyDescent="0.25">
      <c r="A7946" s="47"/>
      <c r="B7946" s="47"/>
      <c r="C7946" s="47"/>
      <c r="D7946" s="47"/>
      <c r="E7946" s="47"/>
      <c r="F7946" s="47"/>
      <c r="G7946" s="47"/>
      <c r="H7946" s="47"/>
      <c r="I7946" s="47"/>
    </row>
    <row r="7947" spans="1:9" x14ac:dyDescent="0.25">
      <c r="A7947" s="47"/>
      <c r="B7947" s="47"/>
      <c r="C7947" s="47"/>
      <c r="D7947" s="47"/>
      <c r="E7947" s="47"/>
      <c r="F7947" s="47"/>
      <c r="G7947" s="47"/>
      <c r="H7947" s="47"/>
      <c r="I7947" s="47"/>
    </row>
    <row r="7948" spans="1:9" x14ac:dyDescent="0.25">
      <c r="A7948" s="47"/>
      <c r="B7948" s="47"/>
      <c r="C7948" s="47"/>
      <c r="D7948" s="47"/>
      <c r="E7948" s="47"/>
      <c r="F7948" s="47"/>
      <c r="G7948" s="47"/>
      <c r="H7948" s="47"/>
      <c r="I7948" s="47"/>
    </row>
    <row r="7949" spans="1:9" x14ac:dyDescent="0.25">
      <c r="A7949" s="47"/>
      <c r="B7949" s="47"/>
      <c r="C7949" s="47"/>
      <c r="D7949" s="47"/>
      <c r="E7949" s="47"/>
      <c r="F7949" s="47"/>
      <c r="G7949" s="47"/>
      <c r="H7949" s="47"/>
      <c r="I7949" s="47"/>
    </row>
    <row r="7950" spans="1:9" x14ac:dyDescent="0.25">
      <c r="A7950" s="47"/>
      <c r="B7950" s="47"/>
      <c r="C7950" s="47"/>
      <c r="D7950" s="47"/>
      <c r="E7950" s="47"/>
      <c r="F7950" s="47"/>
      <c r="G7950" s="47"/>
      <c r="H7950" s="47"/>
      <c r="I7950" s="47"/>
    </row>
    <row r="7951" spans="1:9" x14ac:dyDescent="0.25">
      <c r="A7951" s="47"/>
      <c r="B7951" s="47"/>
      <c r="C7951" s="47"/>
      <c r="D7951" s="47"/>
      <c r="E7951" s="47"/>
      <c r="F7951" s="47"/>
      <c r="G7951" s="47"/>
      <c r="H7951" s="47"/>
      <c r="I7951" s="47"/>
    </row>
    <row r="7952" spans="1:9" x14ac:dyDescent="0.25">
      <c r="A7952" s="47"/>
      <c r="B7952" s="47"/>
      <c r="C7952" s="47"/>
      <c r="D7952" s="47"/>
      <c r="E7952" s="47"/>
      <c r="F7952" s="47"/>
      <c r="G7952" s="47"/>
      <c r="H7952" s="47"/>
      <c r="I7952" s="47"/>
    </row>
    <row r="7953" spans="1:9" x14ac:dyDescent="0.25">
      <c r="A7953" s="47"/>
      <c r="B7953" s="47"/>
      <c r="C7953" s="47"/>
      <c r="D7953" s="47"/>
      <c r="E7953" s="47"/>
      <c r="F7953" s="47"/>
      <c r="G7953" s="47"/>
      <c r="H7953" s="47"/>
      <c r="I7953" s="47"/>
    </row>
    <row r="7954" spans="1:9" x14ac:dyDescent="0.25">
      <c r="A7954" s="47"/>
      <c r="B7954" s="47"/>
      <c r="C7954" s="47"/>
      <c r="D7954" s="47"/>
      <c r="E7954" s="47"/>
      <c r="F7954" s="47"/>
      <c r="G7954" s="47"/>
      <c r="H7954" s="47"/>
      <c r="I7954" s="47"/>
    </row>
    <row r="7955" spans="1:9" x14ac:dyDescent="0.25">
      <c r="A7955" s="47"/>
      <c r="B7955" s="47"/>
      <c r="C7955" s="47"/>
      <c r="D7955" s="47"/>
      <c r="E7955" s="47"/>
      <c r="F7955" s="47"/>
      <c r="G7955" s="47"/>
      <c r="H7955" s="47"/>
      <c r="I7955" s="47"/>
    </row>
    <row r="7956" spans="1:9" x14ac:dyDescent="0.25">
      <c r="A7956" s="47"/>
      <c r="B7956" s="47"/>
      <c r="C7956" s="47"/>
      <c r="D7956" s="47"/>
      <c r="E7956" s="47"/>
      <c r="F7956" s="47"/>
      <c r="G7956" s="47"/>
      <c r="H7956" s="47"/>
      <c r="I7956" s="47"/>
    </row>
    <row r="7957" spans="1:9" x14ac:dyDescent="0.25">
      <c r="A7957" s="47"/>
      <c r="B7957" s="47"/>
      <c r="C7957" s="47"/>
      <c r="D7957" s="47"/>
      <c r="E7957" s="47"/>
      <c r="F7957" s="47"/>
      <c r="G7957" s="47"/>
      <c r="H7957" s="47"/>
      <c r="I7957" s="47"/>
    </row>
    <row r="7958" spans="1:9" x14ac:dyDescent="0.25">
      <c r="A7958" s="47"/>
      <c r="B7958" s="47"/>
      <c r="C7958" s="47"/>
      <c r="D7958" s="47"/>
      <c r="E7958" s="47"/>
      <c r="F7958" s="47"/>
      <c r="G7958" s="47"/>
      <c r="H7958" s="47"/>
      <c r="I7958" s="47"/>
    </row>
    <row r="7959" spans="1:9" x14ac:dyDescent="0.25">
      <c r="A7959" s="47"/>
      <c r="B7959" s="47"/>
      <c r="C7959" s="47"/>
      <c r="D7959" s="47"/>
      <c r="E7959" s="47"/>
      <c r="F7959" s="47"/>
      <c r="G7959" s="47"/>
      <c r="H7959" s="47"/>
      <c r="I7959" s="47"/>
    </row>
    <row r="7960" spans="1:9" x14ac:dyDescent="0.25">
      <c r="A7960" s="47"/>
      <c r="B7960" s="47"/>
      <c r="C7960" s="47"/>
      <c r="D7960" s="47"/>
      <c r="E7960" s="47"/>
      <c r="F7960" s="47"/>
      <c r="G7960" s="47"/>
      <c r="H7960" s="47"/>
      <c r="I7960" s="47"/>
    </row>
    <row r="7961" spans="1:9" x14ac:dyDescent="0.25">
      <c r="A7961" s="47"/>
      <c r="B7961" s="47"/>
      <c r="C7961" s="47"/>
      <c r="D7961" s="47"/>
      <c r="E7961" s="47"/>
      <c r="F7961" s="47"/>
      <c r="G7961" s="47"/>
      <c r="H7961" s="47"/>
      <c r="I7961" s="47"/>
    </row>
    <row r="7962" spans="1:9" x14ac:dyDescent="0.25">
      <c r="A7962" s="47"/>
      <c r="B7962" s="47"/>
      <c r="C7962" s="47"/>
      <c r="D7962" s="47"/>
      <c r="E7962" s="47"/>
      <c r="F7962" s="47"/>
      <c r="G7962" s="47"/>
      <c r="H7962" s="47"/>
      <c r="I7962" s="47"/>
    </row>
    <row r="7963" spans="1:9" x14ac:dyDescent="0.25">
      <c r="A7963" s="47"/>
      <c r="B7963" s="47"/>
      <c r="C7963" s="47"/>
      <c r="D7963" s="47"/>
      <c r="E7963" s="47"/>
      <c r="F7963" s="47"/>
      <c r="G7963" s="47"/>
      <c r="H7963" s="47"/>
      <c r="I7963" s="47"/>
    </row>
    <row r="7964" spans="1:9" x14ac:dyDescent="0.25">
      <c r="A7964" s="47"/>
      <c r="B7964" s="47"/>
      <c r="C7964" s="47"/>
      <c r="D7964" s="47"/>
      <c r="E7964" s="47"/>
      <c r="F7964" s="47"/>
      <c r="G7964" s="47"/>
      <c r="H7964" s="47"/>
      <c r="I7964" s="47"/>
    </row>
    <row r="7965" spans="1:9" x14ac:dyDescent="0.25">
      <c r="A7965" s="47"/>
      <c r="B7965" s="47"/>
      <c r="C7965" s="47"/>
      <c r="D7965" s="47"/>
      <c r="E7965" s="47"/>
      <c r="F7965" s="47"/>
      <c r="G7965" s="47"/>
      <c r="H7965" s="47"/>
      <c r="I7965" s="47"/>
    </row>
    <row r="7966" spans="1:9" x14ac:dyDescent="0.25">
      <c r="A7966" s="47"/>
      <c r="B7966" s="47"/>
      <c r="C7966" s="47"/>
      <c r="D7966" s="47"/>
      <c r="E7966" s="47"/>
      <c r="F7966" s="47"/>
      <c r="G7966" s="47"/>
      <c r="H7966" s="47"/>
      <c r="I7966" s="47"/>
    </row>
    <row r="7967" spans="1:9" x14ac:dyDescent="0.25">
      <c r="A7967" s="47"/>
      <c r="B7967" s="47"/>
      <c r="C7967" s="47"/>
      <c r="D7967" s="47"/>
      <c r="E7967" s="47"/>
      <c r="F7967" s="47"/>
      <c r="G7967" s="47"/>
      <c r="H7967" s="47"/>
      <c r="I7967" s="47"/>
    </row>
    <row r="7968" spans="1:9" x14ac:dyDescent="0.25">
      <c r="A7968" s="47"/>
      <c r="B7968" s="47"/>
      <c r="C7968" s="47"/>
      <c r="D7968" s="47"/>
      <c r="E7968" s="47"/>
      <c r="F7968" s="47"/>
      <c r="G7968" s="47"/>
      <c r="H7968" s="47"/>
      <c r="I7968" s="47"/>
    </row>
    <row r="7969" spans="1:9" x14ac:dyDescent="0.25">
      <c r="A7969" s="47"/>
      <c r="B7969" s="47"/>
      <c r="C7969" s="47"/>
      <c r="D7969" s="47"/>
      <c r="E7969" s="47"/>
      <c r="F7969" s="47"/>
      <c r="G7969" s="47"/>
      <c r="H7969" s="47"/>
      <c r="I7969" s="47"/>
    </row>
    <row r="7970" spans="1:9" x14ac:dyDescent="0.25">
      <c r="A7970" s="47"/>
      <c r="B7970" s="47"/>
      <c r="C7970" s="47"/>
      <c r="D7970" s="47"/>
      <c r="E7970" s="47"/>
      <c r="F7970" s="47"/>
      <c r="G7970" s="47"/>
      <c r="H7970" s="47"/>
      <c r="I7970" s="47"/>
    </row>
    <row r="7971" spans="1:9" x14ac:dyDescent="0.25">
      <c r="A7971" s="47"/>
      <c r="B7971" s="47"/>
      <c r="C7971" s="47"/>
      <c r="D7971" s="47"/>
      <c r="E7971" s="47"/>
      <c r="F7971" s="47"/>
      <c r="G7971" s="47"/>
      <c r="H7971" s="47"/>
      <c r="I7971" s="47"/>
    </row>
    <row r="7972" spans="1:9" x14ac:dyDescent="0.25">
      <c r="A7972" s="47"/>
      <c r="B7972" s="47"/>
      <c r="C7972" s="47"/>
      <c r="D7972" s="47"/>
      <c r="E7972" s="47"/>
      <c r="F7972" s="47"/>
      <c r="G7972" s="47"/>
      <c r="H7972" s="47"/>
      <c r="I7972" s="47"/>
    </row>
    <row r="7973" spans="1:9" x14ac:dyDescent="0.25">
      <c r="A7973" s="47"/>
      <c r="B7973" s="47"/>
      <c r="C7973" s="47"/>
      <c r="D7973" s="47"/>
      <c r="E7973" s="47"/>
      <c r="F7973" s="47"/>
      <c r="G7973" s="47"/>
      <c r="H7973" s="47"/>
      <c r="I7973" s="47"/>
    </row>
    <row r="7974" spans="1:9" x14ac:dyDescent="0.25">
      <c r="A7974" s="47"/>
      <c r="B7974" s="47"/>
      <c r="C7974" s="47"/>
      <c r="D7974" s="47"/>
      <c r="E7974" s="47"/>
      <c r="F7974" s="47"/>
      <c r="G7974" s="47"/>
      <c r="H7974" s="47"/>
      <c r="I7974" s="47"/>
    </row>
    <row r="7975" spans="1:9" x14ac:dyDescent="0.25">
      <c r="A7975" s="47"/>
      <c r="B7975" s="47"/>
      <c r="C7975" s="47"/>
      <c r="D7975" s="47"/>
      <c r="E7975" s="47"/>
      <c r="F7975" s="47"/>
      <c r="G7975" s="47"/>
      <c r="H7975" s="47"/>
      <c r="I7975" s="47"/>
    </row>
    <row r="7976" spans="1:9" x14ac:dyDescent="0.25">
      <c r="A7976" s="47"/>
      <c r="B7976" s="47"/>
      <c r="C7976" s="47"/>
      <c r="D7976" s="47"/>
      <c r="E7976" s="47"/>
      <c r="F7976" s="47"/>
      <c r="G7976" s="47"/>
      <c r="H7976" s="47"/>
      <c r="I7976" s="47"/>
    </row>
    <row r="7977" spans="1:9" x14ac:dyDescent="0.25">
      <c r="A7977" s="47"/>
      <c r="B7977" s="47"/>
      <c r="C7977" s="47"/>
      <c r="D7977" s="47"/>
      <c r="E7977" s="47"/>
      <c r="F7977" s="47"/>
      <c r="G7977" s="47"/>
      <c r="H7977" s="47"/>
      <c r="I7977" s="47"/>
    </row>
    <row r="7978" spans="1:9" x14ac:dyDescent="0.25">
      <c r="A7978" s="47"/>
      <c r="B7978" s="47"/>
      <c r="C7978" s="47"/>
      <c r="D7978" s="47"/>
      <c r="E7978" s="47"/>
      <c r="F7978" s="47"/>
      <c r="G7978" s="47"/>
      <c r="H7978" s="47"/>
      <c r="I7978" s="47"/>
    </row>
    <row r="7979" spans="1:9" x14ac:dyDescent="0.25">
      <c r="A7979" s="47"/>
      <c r="B7979" s="47"/>
      <c r="C7979" s="47"/>
      <c r="D7979" s="47"/>
      <c r="E7979" s="47"/>
      <c r="F7979" s="47"/>
      <c r="G7979" s="47"/>
      <c r="H7979" s="47"/>
      <c r="I7979" s="47"/>
    </row>
    <row r="7980" spans="1:9" x14ac:dyDescent="0.25">
      <c r="A7980" s="47"/>
      <c r="B7980" s="47"/>
      <c r="C7980" s="47"/>
      <c r="D7980" s="47"/>
      <c r="E7980" s="47"/>
      <c r="F7980" s="47"/>
      <c r="G7980" s="47"/>
      <c r="H7980" s="47"/>
      <c r="I7980" s="47"/>
    </row>
    <row r="7981" spans="1:9" x14ac:dyDescent="0.25">
      <c r="A7981" s="47"/>
      <c r="B7981" s="47"/>
      <c r="C7981" s="47"/>
      <c r="D7981" s="47"/>
      <c r="E7981" s="47"/>
      <c r="F7981" s="47"/>
      <c r="G7981" s="47"/>
      <c r="H7981" s="47"/>
      <c r="I7981" s="47"/>
    </row>
    <row r="7982" spans="1:9" x14ac:dyDescent="0.25">
      <c r="A7982" s="47"/>
      <c r="B7982" s="47"/>
      <c r="C7982" s="47"/>
      <c r="D7982" s="47"/>
      <c r="E7982" s="47"/>
      <c r="F7982" s="47"/>
      <c r="G7982" s="47"/>
      <c r="H7982" s="47"/>
      <c r="I7982" s="47"/>
    </row>
    <row r="7983" spans="1:9" x14ac:dyDescent="0.25">
      <c r="A7983" s="47"/>
      <c r="B7983" s="47"/>
      <c r="C7983" s="47"/>
      <c r="D7983" s="47"/>
      <c r="E7983" s="47"/>
      <c r="F7983" s="47"/>
      <c r="G7983" s="47"/>
      <c r="H7983" s="47"/>
      <c r="I7983" s="47"/>
    </row>
    <row r="7984" spans="1:9" x14ac:dyDescent="0.25">
      <c r="A7984" s="47"/>
      <c r="B7984" s="47"/>
      <c r="C7984" s="47"/>
      <c r="D7984" s="47"/>
      <c r="E7984" s="47"/>
      <c r="F7984" s="47"/>
      <c r="G7984" s="47"/>
      <c r="H7984" s="47"/>
      <c r="I7984" s="47"/>
    </row>
    <row r="7985" spans="1:9" x14ac:dyDescent="0.25">
      <c r="A7985" s="47"/>
      <c r="B7985" s="47"/>
      <c r="C7985" s="47"/>
      <c r="D7985" s="47"/>
      <c r="E7985" s="47"/>
      <c r="F7985" s="47"/>
      <c r="G7985" s="47"/>
      <c r="H7985" s="47"/>
      <c r="I7985" s="47"/>
    </row>
    <row r="7986" spans="1:9" x14ac:dyDescent="0.25">
      <c r="A7986" s="47"/>
      <c r="B7986" s="47"/>
      <c r="C7986" s="47"/>
      <c r="D7986" s="47"/>
      <c r="E7986" s="47"/>
      <c r="F7986" s="47"/>
      <c r="G7986" s="47"/>
      <c r="H7986" s="47"/>
      <c r="I7986" s="47"/>
    </row>
    <row r="7987" spans="1:9" x14ac:dyDescent="0.25">
      <c r="A7987" s="47"/>
      <c r="B7987" s="47"/>
      <c r="C7987" s="47"/>
      <c r="D7987" s="47"/>
      <c r="E7987" s="47"/>
      <c r="F7987" s="47"/>
      <c r="G7987" s="47"/>
      <c r="H7987" s="47"/>
      <c r="I7987" s="47"/>
    </row>
    <row r="7988" spans="1:9" x14ac:dyDescent="0.25">
      <c r="A7988" s="47"/>
      <c r="B7988" s="47"/>
      <c r="C7988" s="47"/>
      <c r="D7988" s="47"/>
      <c r="E7988" s="47"/>
      <c r="F7988" s="47"/>
      <c r="G7988" s="47"/>
      <c r="H7988" s="47"/>
      <c r="I7988" s="47"/>
    </row>
    <row r="7989" spans="1:9" x14ac:dyDescent="0.25">
      <c r="A7989" s="47"/>
      <c r="B7989" s="47"/>
      <c r="C7989" s="47"/>
      <c r="D7989" s="47"/>
      <c r="E7989" s="47"/>
      <c r="F7989" s="47"/>
      <c r="G7989" s="47"/>
      <c r="H7989" s="47"/>
      <c r="I7989" s="47"/>
    </row>
    <row r="7990" spans="1:9" x14ac:dyDescent="0.25">
      <c r="A7990" s="47"/>
      <c r="B7990" s="47"/>
      <c r="C7990" s="47"/>
      <c r="D7990" s="47"/>
      <c r="E7990" s="47"/>
      <c r="F7990" s="47"/>
      <c r="G7990" s="47"/>
      <c r="H7990" s="47"/>
      <c r="I7990" s="47"/>
    </row>
    <row r="7991" spans="1:9" x14ac:dyDescent="0.25">
      <c r="A7991" s="47"/>
      <c r="B7991" s="47"/>
      <c r="C7991" s="47"/>
      <c r="D7991" s="47"/>
      <c r="E7991" s="47"/>
      <c r="F7991" s="47"/>
      <c r="G7991" s="47"/>
      <c r="H7991" s="47"/>
      <c r="I7991" s="47"/>
    </row>
    <row r="7992" spans="1:9" x14ac:dyDescent="0.25">
      <c r="A7992" s="47"/>
      <c r="B7992" s="47"/>
      <c r="C7992" s="47"/>
      <c r="D7992" s="47"/>
      <c r="E7992" s="47"/>
      <c r="F7992" s="47"/>
      <c r="G7992" s="47"/>
      <c r="H7992" s="47"/>
      <c r="I7992" s="47"/>
    </row>
    <row r="7993" spans="1:9" x14ac:dyDescent="0.25">
      <c r="A7993" s="47"/>
      <c r="B7993" s="47"/>
      <c r="C7993" s="47"/>
      <c r="D7993" s="47"/>
      <c r="E7993" s="47"/>
      <c r="F7993" s="47"/>
      <c r="G7993" s="47"/>
      <c r="H7993" s="47"/>
      <c r="I7993" s="47"/>
    </row>
    <row r="7994" spans="1:9" x14ac:dyDescent="0.25">
      <c r="A7994" s="47"/>
      <c r="B7994" s="47"/>
      <c r="C7994" s="47"/>
      <c r="D7994" s="47"/>
      <c r="E7994" s="47"/>
      <c r="F7994" s="47"/>
      <c r="G7994" s="47"/>
      <c r="H7994" s="47"/>
      <c r="I7994" s="47"/>
    </row>
    <row r="7995" spans="1:9" x14ac:dyDescent="0.25">
      <c r="A7995" s="47"/>
      <c r="B7995" s="47"/>
      <c r="C7995" s="47"/>
      <c r="D7995" s="47"/>
      <c r="E7995" s="47"/>
      <c r="F7995" s="47"/>
      <c r="G7995" s="47"/>
      <c r="H7995" s="47"/>
      <c r="I7995" s="47"/>
    </row>
    <row r="7996" spans="1:9" x14ac:dyDescent="0.25">
      <c r="A7996" s="47"/>
      <c r="B7996" s="47"/>
      <c r="C7996" s="47"/>
      <c r="D7996" s="47"/>
      <c r="E7996" s="47"/>
      <c r="F7996" s="47"/>
      <c r="G7996" s="47"/>
      <c r="H7996" s="47"/>
      <c r="I7996" s="47"/>
    </row>
    <row r="7997" spans="1:9" x14ac:dyDescent="0.25">
      <c r="A7997" s="47"/>
      <c r="B7997" s="47"/>
      <c r="C7997" s="47"/>
      <c r="D7997" s="47"/>
      <c r="E7997" s="47"/>
      <c r="F7997" s="47"/>
      <c r="G7997" s="47"/>
      <c r="H7997" s="47"/>
      <c r="I7997" s="47"/>
    </row>
    <row r="7998" spans="1:9" x14ac:dyDescent="0.25">
      <c r="A7998" s="47"/>
      <c r="B7998" s="47"/>
      <c r="C7998" s="47"/>
      <c r="D7998" s="47"/>
      <c r="E7998" s="47"/>
      <c r="F7998" s="47"/>
      <c r="G7998" s="47"/>
      <c r="H7998" s="47"/>
      <c r="I7998" s="47"/>
    </row>
    <row r="7999" spans="1:9" x14ac:dyDescent="0.25">
      <c r="A7999" s="47"/>
      <c r="B7999" s="47"/>
      <c r="C7999" s="47"/>
      <c r="D7999" s="47"/>
      <c r="E7999" s="47"/>
      <c r="F7999" s="47"/>
      <c r="G7999" s="47"/>
      <c r="H7999" s="47"/>
      <c r="I7999" s="47"/>
    </row>
    <row r="8000" spans="1:9" x14ac:dyDescent="0.25">
      <c r="A8000" s="47"/>
      <c r="B8000" s="47"/>
      <c r="C8000" s="47"/>
      <c r="D8000" s="47"/>
      <c r="E8000" s="47"/>
      <c r="F8000" s="47"/>
      <c r="G8000" s="47"/>
      <c r="H8000" s="47"/>
      <c r="I8000" s="47"/>
    </row>
    <row r="8001" spans="1:9" x14ac:dyDescent="0.25">
      <c r="A8001" s="47"/>
      <c r="B8001" s="47"/>
      <c r="C8001" s="47"/>
      <c r="D8001" s="47"/>
      <c r="E8001" s="47"/>
      <c r="F8001" s="47"/>
      <c r="G8001" s="47"/>
      <c r="H8001" s="47"/>
      <c r="I8001" s="47"/>
    </row>
    <row r="8002" spans="1:9" x14ac:dyDescent="0.25">
      <c r="A8002" s="47"/>
      <c r="B8002" s="47"/>
      <c r="C8002" s="47"/>
      <c r="D8002" s="47"/>
      <c r="E8002" s="47"/>
      <c r="F8002" s="47"/>
      <c r="G8002" s="47"/>
      <c r="H8002" s="47"/>
      <c r="I8002" s="47"/>
    </row>
    <row r="8003" spans="1:9" x14ac:dyDescent="0.25">
      <c r="A8003" s="47"/>
      <c r="B8003" s="47"/>
      <c r="C8003" s="47"/>
      <c r="D8003" s="47"/>
      <c r="E8003" s="47"/>
      <c r="F8003" s="47"/>
      <c r="G8003" s="47"/>
      <c r="H8003" s="47"/>
      <c r="I8003" s="47"/>
    </row>
    <row r="8004" spans="1:9" x14ac:dyDescent="0.25">
      <c r="A8004" s="47"/>
      <c r="B8004" s="47"/>
      <c r="C8004" s="47"/>
      <c r="D8004" s="47"/>
      <c r="E8004" s="47"/>
      <c r="F8004" s="47"/>
      <c r="G8004" s="47"/>
      <c r="H8004" s="47"/>
      <c r="I8004" s="47"/>
    </row>
    <row r="8005" spans="1:9" x14ac:dyDescent="0.25">
      <c r="A8005" s="47"/>
      <c r="B8005" s="47"/>
      <c r="C8005" s="47"/>
      <c r="D8005" s="47"/>
      <c r="E8005" s="47"/>
      <c r="F8005" s="47"/>
      <c r="G8005" s="47"/>
      <c r="H8005" s="47"/>
      <c r="I8005" s="47"/>
    </row>
    <row r="8006" spans="1:9" x14ac:dyDescent="0.25">
      <c r="A8006" s="47"/>
      <c r="B8006" s="47"/>
      <c r="C8006" s="47"/>
      <c r="D8006" s="47"/>
      <c r="E8006" s="47"/>
      <c r="F8006" s="47"/>
      <c r="G8006" s="47"/>
      <c r="H8006" s="47"/>
      <c r="I8006" s="47"/>
    </row>
    <row r="8007" spans="1:9" x14ac:dyDescent="0.25">
      <c r="A8007" s="47"/>
      <c r="B8007" s="47"/>
      <c r="C8007" s="47"/>
      <c r="D8007" s="47"/>
      <c r="E8007" s="47"/>
      <c r="F8007" s="47"/>
      <c r="G8007" s="47"/>
      <c r="H8007" s="47"/>
      <c r="I8007" s="47"/>
    </row>
    <row r="8008" spans="1:9" x14ac:dyDescent="0.25">
      <c r="A8008" s="47"/>
      <c r="B8008" s="47"/>
      <c r="C8008" s="47"/>
      <c r="D8008" s="47"/>
      <c r="E8008" s="47"/>
      <c r="F8008" s="47"/>
      <c r="G8008" s="47"/>
      <c r="H8008" s="47"/>
      <c r="I8008" s="47"/>
    </row>
    <row r="8009" spans="1:9" x14ac:dyDescent="0.25">
      <c r="A8009" s="47"/>
      <c r="B8009" s="47"/>
      <c r="C8009" s="47"/>
      <c r="D8009" s="47"/>
      <c r="E8009" s="47"/>
      <c r="F8009" s="47"/>
      <c r="G8009" s="47"/>
      <c r="H8009" s="47"/>
      <c r="I8009" s="47"/>
    </row>
    <row r="8010" spans="1:9" x14ac:dyDescent="0.25">
      <c r="A8010" s="47"/>
      <c r="B8010" s="47"/>
      <c r="C8010" s="47"/>
      <c r="D8010" s="47"/>
      <c r="E8010" s="47"/>
      <c r="F8010" s="47"/>
      <c r="G8010" s="47"/>
      <c r="H8010" s="47"/>
      <c r="I8010" s="47"/>
    </row>
    <row r="8011" spans="1:9" x14ac:dyDescent="0.25">
      <c r="A8011" s="47"/>
      <c r="B8011" s="47"/>
      <c r="C8011" s="47"/>
      <c r="D8011" s="47"/>
      <c r="E8011" s="47"/>
      <c r="F8011" s="47"/>
      <c r="G8011" s="47"/>
      <c r="H8011" s="47"/>
      <c r="I8011" s="47"/>
    </row>
    <row r="8012" spans="1:9" x14ac:dyDescent="0.25">
      <c r="A8012" s="47"/>
      <c r="B8012" s="47"/>
      <c r="C8012" s="47"/>
      <c r="D8012" s="47"/>
      <c r="E8012" s="47"/>
      <c r="F8012" s="47"/>
      <c r="G8012" s="47"/>
      <c r="H8012" s="47"/>
      <c r="I8012" s="47"/>
    </row>
    <row r="8013" spans="1:9" x14ac:dyDescent="0.25">
      <c r="A8013" s="47"/>
      <c r="B8013" s="47"/>
      <c r="C8013" s="47"/>
      <c r="D8013" s="47"/>
      <c r="E8013" s="47"/>
      <c r="F8013" s="47"/>
      <c r="G8013" s="47"/>
      <c r="H8013" s="47"/>
      <c r="I8013" s="47"/>
    </row>
    <row r="8014" spans="1:9" x14ac:dyDescent="0.25">
      <c r="A8014" s="47"/>
      <c r="B8014" s="47"/>
      <c r="C8014" s="47"/>
      <c r="D8014" s="47"/>
      <c r="E8014" s="47"/>
      <c r="F8014" s="47"/>
      <c r="G8014" s="47"/>
      <c r="H8014" s="47"/>
      <c r="I8014" s="47"/>
    </row>
    <row r="8015" spans="1:9" x14ac:dyDescent="0.25">
      <c r="A8015" s="47"/>
      <c r="B8015" s="47"/>
      <c r="C8015" s="47"/>
      <c r="D8015" s="47"/>
      <c r="E8015" s="47"/>
      <c r="F8015" s="47"/>
      <c r="G8015" s="47"/>
      <c r="H8015" s="47"/>
      <c r="I8015" s="47"/>
    </row>
    <row r="8016" spans="1:9" x14ac:dyDescent="0.25">
      <c r="A8016" s="47"/>
      <c r="B8016" s="47"/>
      <c r="C8016" s="47"/>
      <c r="D8016" s="47"/>
      <c r="E8016" s="47"/>
      <c r="F8016" s="47"/>
      <c r="G8016" s="47"/>
      <c r="H8016" s="47"/>
      <c r="I8016" s="47"/>
    </row>
    <row r="8017" spans="1:9" x14ac:dyDescent="0.25">
      <c r="A8017" s="47"/>
      <c r="B8017" s="47"/>
      <c r="C8017" s="47"/>
      <c r="D8017" s="47"/>
      <c r="E8017" s="47"/>
      <c r="F8017" s="47"/>
      <c r="G8017" s="47"/>
      <c r="H8017" s="47"/>
      <c r="I8017" s="47"/>
    </row>
    <row r="8018" spans="1:9" x14ac:dyDescent="0.25">
      <c r="A8018" s="47"/>
      <c r="B8018" s="47"/>
      <c r="C8018" s="47"/>
      <c r="D8018" s="47"/>
      <c r="E8018" s="47"/>
      <c r="F8018" s="47"/>
      <c r="G8018" s="47"/>
      <c r="H8018" s="47"/>
      <c r="I8018" s="47"/>
    </row>
    <row r="8019" spans="1:9" x14ac:dyDescent="0.25">
      <c r="A8019" s="47"/>
      <c r="B8019" s="47"/>
      <c r="C8019" s="47"/>
      <c r="D8019" s="47"/>
      <c r="E8019" s="47"/>
      <c r="F8019" s="47"/>
      <c r="G8019" s="47"/>
      <c r="H8019" s="47"/>
      <c r="I8019" s="47"/>
    </row>
    <row r="8020" spans="1:9" x14ac:dyDescent="0.25">
      <c r="A8020" s="47"/>
      <c r="B8020" s="47"/>
      <c r="C8020" s="47"/>
      <c r="D8020" s="47"/>
      <c r="E8020" s="47"/>
      <c r="F8020" s="47"/>
      <c r="G8020" s="47"/>
      <c r="H8020" s="47"/>
      <c r="I8020" s="47"/>
    </row>
    <row r="8021" spans="1:9" x14ac:dyDescent="0.25">
      <c r="A8021" s="47"/>
      <c r="B8021" s="47"/>
      <c r="C8021" s="47"/>
      <c r="D8021" s="47"/>
      <c r="E8021" s="47"/>
      <c r="F8021" s="47"/>
      <c r="G8021" s="47"/>
      <c r="H8021" s="47"/>
      <c r="I8021" s="47"/>
    </row>
    <row r="8022" spans="1:9" x14ac:dyDescent="0.25">
      <c r="A8022" s="47"/>
      <c r="B8022" s="47"/>
      <c r="C8022" s="47"/>
      <c r="D8022" s="47"/>
      <c r="E8022" s="47"/>
      <c r="F8022" s="47"/>
      <c r="G8022" s="47"/>
      <c r="H8022" s="47"/>
      <c r="I8022" s="47"/>
    </row>
    <row r="8023" spans="1:9" x14ac:dyDescent="0.25">
      <c r="A8023" s="47"/>
      <c r="B8023" s="47"/>
      <c r="C8023" s="47"/>
      <c r="D8023" s="47"/>
      <c r="E8023" s="47"/>
      <c r="F8023" s="47"/>
      <c r="G8023" s="47"/>
      <c r="H8023" s="47"/>
      <c r="I8023" s="47"/>
    </row>
    <row r="8024" spans="1:9" x14ac:dyDescent="0.25">
      <c r="A8024" s="47"/>
      <c r="B8024" s="47"/>
      <c r="C8024" s="47"/>
      <c r="D8024" s="47"/>
      <c r="E8024" s="47"/>
      <c r="F8024" s="47"/>
      <c r="G8024" s="47"/>
      <c r="H8024" s="47"/>
      <c r="I8024" s="47"/>
    </row>
    <row r="8025" spans="1:9" x14ac:dyDescent="0.25">
      <c r="A8025" s="47"/>
      <c r="B8025" s="47"/>
      <c r="C8025" s="47"/>
      <c r="D8025" s="47"/>
      <c r="E8025" s="47"/>
      <c r="F8025" s="47"/>
      <c r="G8025" s="47"/>
      <c r="H8025" s="47"/>
      <c r="I8025" s="47"/>
    </row>
    <row r="8026" spans="1:9" x14ac:dyDescent="0.25">
      <c r="A8026" s="47"/>
      <c r="B8026" s="47"/>
      <c r="C8026" s="47"/>
      <c r="D8026" s="47"/>
      <c r="E8026" s="47"/>
      <c r="F8026" s="47"/>
      <c r="G8026" s="47"/>
      <c r="H8026" s="47"/>
      <c r="I8026" s="47"/>
    </row>
    <row r="8027" spans="1:9" x14ac:dyDescent="0.25">
      <c r="A8027" s="47"/>
      <c r="B8027" s="47"/>
      <c r="C8027" s="47"/>
      <c r="D8027" s="47"/>
      <c r="E8027" s="47"/>
      <c r="F8027" s="47"/>
      <c r="G8027" s="47"/>
      <c r="H8027" s="47"/>
      <c r="I8027" s="47"/>
    </row>
    <row r="8028" spans="1:9" x14ac:dyDescent="0.25">
      <c r="A8028" s="47"/>
      <c r="B8028" s="47"/>
      <c r="C8028" s="47"/>
      <c r="D8028" s="47"/>
      <c r="E8028" s="47"/>
      <c r="F8028" s="47"/>
      <c r="G8028" s="47"/>
      <c r="H8028" s="47"/>
      <c r="I8028" s="47"/>
    </row>
    <row r="8029" spans="1:9" x14ac:dyDescent="0.25">
      <c r="A8029" s="47"/>
      <c r="B8029" s="47"/>
      <c r="C8029" s="47"/>
      <c r="D8029" s="47"/>
      <c r="E8029" s="47"/>
      <c r="F8029" s="47"/>
      <c r="G8029" s="47"/>
      <c r="H8029" s="47"/>
      <c r="I8029" s="47"/>
    </row>
    <row r="8030" spans="1:9" x14ac:dyDescent="0.25">
      <c r="A8030" s="47"/>
      <c r="B8030" s="47"/>
      <c r="C8030" s="47"/>
      <c r="D8030" s="47"/>
      <c r="E8030" s="47"/>
      <c r="F8030" s="47"/>
      <c r="G8030" s="47"/>
      <c r="H8030" s="47"/>
      <c r="I8030" s="47"/>
    </row>
    <row r="8031" spans="1:9" x14ac:dyDescent="0.25">
      <c r="A8031" s="47"/>
      <c r="B8031" s="47"/>
      <c r="C8031" s="47"/>
      <c r="D8031" s="47"/>
      <c r="E8031" s="47"/>
      <c r="F8031" s="47"/>
      <c r="G8031" s="47"/>
      <c r="H8031" s="47"/>
      <c r="I8031" s="47"/>
    </row>
    <row r="8032" spans="1:9" x14ac:dyDescent="0.25">
      <c r="A8032" s="47"/>
      <c r="B8032" s="47"/>
      <c r="C8032" s="47"/>
      <c r="D8032" s="47"/>
      <c r="E8032" s="47"/>
      <c r="F8032" s="47"/>
      <c r="G8032" s="47"/>
      <c r="H8032" s="47"/>
      <c r="I8032" s="47"/>
    </row>
    <row r="8033" spans="1:9" x14ac:dyDescent="0.25">
      <c r="A8033" s="47"/>
      <c r="B8033" s="47"/>
      <c r="C8033" s="47"/>
      <c r="D8033" s="47"/>
      <c r="E8033" s="47"/>
      <c r="F8033" s="47"/>
      <c r="G8033" s="47"/>
      <c r="H8033" s="47"/>
      <c r="I8033" s="47"/>
    </row>
    <row r="8034" spans="1:9" x14ac:dyDescent="0.25">
      <c r="A8034" s="47"/>
      <c r="B8034" s="47"/>
      <c r="C8034" s="47"/>
      <c r="D8034" s="47"/>
      <c r="E8034" s="47"/>
      <c r="F8034" s="47"/>
      <c r="G8034" s="47"/>
      <c r="H8034" s="47"/>
      <c r="I8034" s="47"/>
    </row>
    <row r="8035" spans="1:9" x14ac:dyDescent="0.25">
      <c r="A8035" s="47"/>
      <c r="B8035" s="47"/>
      <c r="C8035" s="47"/>
      <c r="D8035" s="47"/>
      <c r="E8035" s="47"/>
      <c r="F8035" s="47"/>
      <c r="G8035" s="47"/>
      <c r="H8035" s="47"/>
      <c r="I8035" s="47"/>
    </row>
    <row r="8036" spans="1:9" x14ac:dyDescent="0.25">
      <c r="A8036" s="47"/>
      <c r="B8036" s="47"/>
      <c r="C8036" s="47"/>
      <c r="D8036" s="47"/>
      <c r="E8036" s="47"/>
      <c r="F8036" s="47"/>
      <c r="G8036" s="47"/>
      <c r="H8036" s="47"/>
      <c r="I8036" s="47"/>
    </row>
    <row r="8037" spans="1:9" x14ac:dyDescent="0.25">
      <c r="A8037" s="47"/>
      <c r="B8037" s="47"/>
      <c r="C8037" s="47"/>
      <c r="D8037" s="47"/>
      <c r="E8037" s="47"/>
      <c r="F8037" s="47"/>
      <c r="G8037" s="47"/>
      <c r="H8037" s="47"/>
      <c r="I8037" s="47"/>
    </row>
    <row r="8038" spans="1:9" x14ac:dyDescent="0.25">
      <c r="A8038" s="47"/>
      <c r="B8038" s="47"/>
      <c r="C8038" s="47"/>
      <c r="D8038" s="47"/>
      <c r="E8038" s="47"/>
      <c r="F8038" s="47"/>
      <c r="G8038" s="47"/>
      <c r="H8038" s="47"/>
      <c r="I8038" s="47"/>
    </row>
    <row r="8039" spans="1:9" x14ac:dyDescent="0.25">
      <c r="A8039" s="47"/>
      <c r="B8039" s="47"/>
      <c r="C8039" s="47"/>
      <c r="D8039" s="47"/>
      <c r="E8039" s="47"/>
      <c r="F8039" s="47"/>
      <c r="G8039" s="47"/>
      <c r="H8039" s="47"/>
      <c r="I8039" s="47"/>
    </row>
    <row r="8040" spans="1:9" x14ac:dyDescent="0.25">
      <c r="A8040" s="47"/>
      <c r="B8040" s="47"/>
      <c r="C8040" s="47"/>
      <c r="D8040" s="47"/>
      <c r="E8040" s="47"/>
      <c r="F8040" s="47"/>
      <c r="G8040" s="47"/>
      <c r="H8040" s="47"/>
      <c r="I8040" s="47"/>
    </row>
    <row r="8041" spans="1:9" x14ac:dyDescent="0.25">
      <c r="A8041" s="47"/>
      <c r="B8041" s="47"/>
      <c r="C8041" s="47"/>
      <c r="D8041" s="47"/>
      <c r="E8041" s="47"/>
      <c r="F8041" s="47"/>
      <c r="G8041" s="47"/>
      <c r="H8041" s="47"/>
      <c r="I8041" s="47"/>
    </row>
    <row r="8042" spans="1:9" x14ac:dyDescent="0.25">
      <c r="A8042" s="47"/>
      <c r="B8042" s="47"/>
      <c r="C8042" s="47"/>
      <c r="D8042" s="47"/>
      <c r="E8042" s="47"/>
      <c r="F8042" s="47"/>
      <c r="G8042" s="47"/>
      <c r="H8042" s="47"/>
      <c r="I8042" s="47"/>
    </row>
    <row r="8043" spans="1:9" x14ac:dyDescent="0.25">
      <c r="A8043" s="47"/>
      <c r="B8043" s="47"/>
      <c r="C8043" s="47"/>
      <c r="D8043" s="47"/>
      <c r="E8043" s="47"/>
      <c r="F8043" s="47"/>
      <c r="G8043" s="47"/>
      <c r="H8043" s="47"/>
      <c r="I8043" s="47"/>
    </row>
    <row r="8044" spans="1:9" x14ac:dyDescent="0.25">
      <c r="A8044" s="47"/>
      <c r="B8044" s="47"/>
      <c r="C8044" s="47"/>
      <c r="D8044" s="47"/>
      <c r="E8044" s="47"/>
      <c r="F8044" s="47"/>
      <c r="G8044" s="47"/>
      <c r="H8044" s="47"/>
      <c r="I8044" s="47"/>
    </row>
    <row r="8045" spans="1:9" x14ac:dyDescent="0.25">
      <c r="A8045" s="47"/>
      <c r="B8045" s="47"/>
      <c r="C8045" s="47"/>
      <c r="D8045" s="47"/>
      <c r="E8045" s="47"/>
      <c r="F8045" s="47"/>
      <c r="G8045" s="47"/>
      <c r="H8045" s="47"/>
      <c r="I8045" s="47"/>
    </row>
    <row r="8046" spans="1:9" x14ac:dyDescent="0.25">
      <c r="A8046" s="47"/>
      <c r="B8046" s="47"/>
      <c r="C8046" s="47"/>
      <c r="D8046" s="47"/>
      <c r="E8046" s="47"/>
      <c r="F8046" s="47"/>
      <c r="G8046" s="47"/>
      <c r="H8046" s="47"/>
      <c r="I8046" s="47"/>
    </row>
    <row r="8047" spans="1:9" x14ac:dyDescent="0.25">
      <c r="A8047" s="47"/>
      <c r="B8047" s="47"/>
      <c r="C8047" s="47"/>
      <c r="D8047" s="47"/>
      <c r="E8047" s="47"/>
      <c r="F8047" s="47"/>
      <c r="G8047" s="47"/>
      <c r="H8047" s="47"/>
      <c r="I8047" s="47"/>
    </row>
    <row r="8048" spans="1:9" x14ac:dyDescent="0.25">
      <c r="A8048" s="47"/>
      <c r="B8048" s="47"/>
      <c r="C8048" s="47"/>
      <c r="D8048" s="47"/>
      <c r="E8048" s="47"/>
      <c r="F8048" s="47"/>
      <c r="G8048" s="47"/>
      <c r="H8048" s="47"/>
      <c r="I8048" s="47"/>
    </row>
    <row r="8049" spans="1:9" x14ac:dyDescent="0.25">
      <c r="A8049" s="47"/>
      <c r="B8049" s="47"/>
      <c r="C8049" s="47"/>
      <c r="D8049" s="47"/>
      <c r="E8049" s="47"/>
      <c r="F8049" s="47"/>
      <c r="G8049" s="47"/>
      <c r="H8049" s="47"/>
      <c r="I8049" s="47"/>
    </row>
    <row r="8050" spans="1:9" x14ac:dyDescent="0.25">
      <c r="A8050" s="47"/>
      <c r="B8050" s="47"/>
      <c r="C8050" s="47"/>
      <c r="D8050" s="47"/>
      <c r="E8050" s="47"/>
      <c r="F8050" s="47"/>
      <c r="G8050" s="47"/>
      <c r="H8050" s="47"/>
      <c r="I8050" s="47"/>
    </row>
    <row r="8051" spans="1:9" x14ac:dyDescent="0.25">
      <c r="A8051" s="47"/>
      <c r="B8051" s="47"/>
      <c r="C8051" s="47"/>
      <c r="D8051" s="47"/>
      <c r="E8051" s="47"/>
      <c r="F8051" s="47"/>
      <c r="G8051" s="47"/>
      <c r="H8051" s="47"/>
      <c r="I8051" s="47"/>
    </row>
    <row r="8052" spans="1:9" x14ac:dyDescent="0.25">
      <c r="A8052" s="47"/>
      <c r="B8052" s="47"/>
      <c r="C8052" s="47"/>
      <c r="D8052" s="47"/>
      <c r="E8052" s="47"/>
      <c r="F8052" s="47"/>
      <c r="G8052" s="47"/>
      <c r="H8052" s="47"/>
      <c r="I8052" s="47"/>
    </row>
    <row r="8053" spans="1:9" x14ac:dyDescent="0.25">
      <c r="A8053" s="47"/>
      <c r="B8053" s="47"/>
      <c r="C8053" s="47"/>
      <c r="D8053" s="47"/>
      <c r="E8053" s="47"/>
      <c r="F8053" s="47"/>
      <c r="G8053" s="47"/>
      <c r="H8053" s="47"/>
      <c r="I8053" s="47"/>
    </row>
    <row r="8054" spans="1:9" x14ac:dyDescent="0.25">
      <c r="A8054" s="47"/>
      <c r="B8054" s="47"/>
      <c r="C8054" s="47"/>
      <c r="D8054" s="47"/>
      <c r="E8054" s="47"/>
      <c r="F8054" s="47"/>
      <c r="G8054" s="47"/>
      <c r="H8054" s="47"/>
      <c r="I8054" s="47"/>
    </row>
    <row r="8055" spans="1:9" x14ac:dyDescent="0.25">
      <c r="A8055" s="47"/>
      <c r="B8055" s="47"/>
      <c r="C8055" s="47"/>
      <c r="D8055" s="47"/>
      <c r="E8055" s="47"/>
      <c r="F8055" s="47"/>
      <c r="G8055" s="47"/>
      <c r="H8055" s="47"/>
      <c r="I8055" s="47"/>
    </row>
    <row r="8056" spans="1:9" x14ac:dyDescent="0.25">
      <c r="A8056" s="47"/>
      <c r="B8056" s="47"/>
      <c r="C8056" s="47"/>
      <c r="D8056" s="47"/>
      <c r="E8056" s="47"/>
      <c r="F8056" s="47"/>
      <c r="G8056" s="47"/>
      <c r="H8056" s="47"/>
      <c r="I8056" s="47"/>
    </row>
    <row r="8057" spans="1:9" x14ac:dyDescent="0.25">
      <c r="A8057" s="47"/>
      <c r="B8057" s="47"/>
      <c r="C8057" s="47"/>
      <c r="D8057" s="47"/>
      <c r="E8057" s="47"/>
      <c r="F8057" s="47"/>
      <c r="G8057" s="47"/>
      <c r="H8057" s="47"/>
      <c r="I8057" s="47"/>
    </row>
    <row r="8058" spans="1:9" x14ac:dyDescent="0.25">
      <c r="A8058" s="47"/>
      <c r="B8058" s="47"/>
      <c r="C8058" s="47"/>
      <c r="D8058" s="47"/>
      <c r="E8058" s="47"/>
      <c r="F8058" s="47"/>
      <c r="G8058" s="47"/>
      <c r="H8058" s="47"/>
      <c r="I8058" s="47"/>
    </row>
    <row r="8059" spans="1:9" x14ac:dyDescent="0.25">
      <c r="A8059" s="47"/>
      <c r="B8059" s="47"/>
      <c r="C8059" s="47"/>
      <c r="D8059" s="47"/>
      <c r="E8059" s="47"/>
      <c r="F8059" s="47"/>
      <c r="G8059" s="47"/>
      <c r="H8059" s="47"/>
      <c r="I8059" s="47"/>
    </row>
    <row r="8060" spans="1:9" x14ac:dyDescent="0.25">
      <c r="A8060" s="47"/>
      <c r="B8060" s="47"/>
      <c r="C8060" s="47"/>
      <c r="D8060" s="47"/>
      <c r="E8060" s="47"/>
      <c r="F8060" s="47"/>
      <c r="G8060" s="47"/>
      <c r="H8060" s="47"/>
      <c r="I8060" s="47"/>
    </row>
    <row r="8061" spans="1:9" x14ac:dyDescent="0.25">
      <c r="A8061" s="47"/>
      <c r="B8061" s="47"/>
      <c r="C8061" s="47"/>
      <c r="D8061" s="47"/>
      <c r="E8061" s="47"/>
      <c r="F8061" s="47"/>
      <c r="G8061" s="47"/>
      <c r="H8061" s="47"/>
      <c r="I8061" s="47"/>
    </row>
    <row r="8062" spans="1:9" x14ac:dyDescent="0.25">
      <c r="A8062" s="47"/>
      <c r="B8062" s="47"/>
      <c r="C8062" s="47"/>
      <c r="D8062" s="47"/>
      <c r="E8062" s="47"/>
      <c r="F8062" s="47"/>
      <c r="G8062" s="47"/>
      <c r="H8062" s="47"/>
      <c r="I8062" s="47"/>
    </row>
    <row r="8063" spans="1:9" x14ac:dyDescent="0.25">
      <c r="A8063" s="47"/>
      <c r="B8063" s="47"/>
      <c r="C8063" s="47"/>
      <c r="D8063" s="47"/>
      <c r="E8063" s="47"/>
      <c r="F8063" s="47"/>
      <c r="G8063" s="47"/>
      <c r="H8063" s="47"/>
      <c r="I8063" s="47"/>
    </row>
    <row r="8064" spans="1:9" x14ac:dyDescent="0.25">
      <c r="A8064" s="47"/>
      <c r="B8064" s="47"/>
      <c r="C8064" s="47"/>
      <c r="D8064" s="47"/>
      <c r="E8064" s="47"/>
      <c r="F8064" s="47"/>
      <c r="G8064" s="47"/>
      <c r="H8064" s="47"/>
      <c r="I8064" s="47"/>
    </row>
    <row r="8065" spans="1:9" x14ac:dyDescent="0.25">
      <c r="A8065" s="47"/>
      <c r="B8065" s="47"/>
      <c r="C8065" s="47"/>
      <c r="D8065" s="47"/>
      <c r="E8065" s="47"/>
      <c r="F8065" s="47"/>
      <c r="G8065" s="47"/>
      <c r="H8065" s="47"/>
      <c r="I8065" s="47"/>
    </row>
    <row r="8066" spans="1:9" x14ac:dyDescent="0.25">
      <c r="A8066" s="47"/>
      <c r="B8066" s="47"/>
      <c r="C8066" s="47"/>
      <c r="D8066" s="47"/>
      <c r="E8066" s="47"/>
      <c r="F8066" s="47"/>
      <c r="G8066" s="47"/>
      <c r="H8066" s="47"/>
      <c r="I8066" s="47"/>
    </row>
    <row r="8067" spans="1:9" x14ac:dyDescent="0.25">
      <c r="A8067" s="47"/>
      <c r="B8067" s="47"/>
      <c r="C8067" s="47"/>
      <c r="D8067" s="47"/>
      <c r="E8067" s="47"/>
      <c r="F8067" s="47"/>
      <c r="G8067" s="47"/>
      <c r="H8067" s="47"/>
      <c r="I8067" s="47"/>
    </row>
    <row r="8068" spans="1:9" x14ac:dyDescent="0.25">
      <c r="A8068" s="47"/>
      <c r="B8068" s="47"/>
      <c r="C8068" s="47"/>
      <c r="D8068" s="47"/>
      <c r="E8068" s="47"/>
      <c r="F8068" s="47"/>
      <c r="G8068" s="47"/>
      <c r="H8068" s="47"/>
      <c r="I8068" s="47"/>
    </row>
    <row r="8069" spans="1:9" x14ac:dyDescent="0.25">
      <c r="A8069" s="47"/>
      <c r="B8069" s="47"/>
      <c r="C8069" s="47"/>
      <c r="D8069" s="47"/>
      <c r="E8069" s="47"/>
      <c r="F8069" s="47"/>
      <c r="G8069" s="47"/>
      <c r="H8069" s="47"/>
      <c r="I8069" s="47"/>
    </row>
    <row r="8070" spans="1:9" x14ac:dyDescent="0.25">
      <c r="A8070" s="47"/>
      <c r="B8070" s="47"/>
      <c r="C8070" s="47"/>
      <c r="D8070" s="47"/>
      <c r="E8070" s="47"/>
      <c r="F8070" s="47"/>
      <c r="G8070" s="47"/>
      <c r="H8070" s="47"/>
      <c r="I8070" s="47"/>
    </row>
    <row r="8071" spans="1:9" x14ac:dyDescent="0.25">
      <c r="A8071" s="47"/>
      <c r="B8071" s="47"/>
      <c r="C8071" s="47"/>
      <c r="D8071" s="47"/>
      <c r="E8071" s="47"/>
      <c r="F8071" s="47"/>
      <c r="G8071" s="47"/>
      <c r="H8071" s="47"/>
      <c r="I8071" s="47"/>
    </row>
    <row r="8072" spans="1:9" x14ac:dyDescent="0.25">
      <c r="A8072" s="47"/>
      <c r="B8072" s="47"/>
      <c r="C8072" s="47"/>
      <c r="D8072" s="47"/>
      <c r="E8072" s="47"/>
      <c r="F8072" s="47"/>
      <c r="G8072" s="47"/>
      <c r="H8072" s="47"/>
      <c r="I8072" s="47"/>
    </row>
    <row r="8073" spans="1:9" x14ac:dyDescent="0.25">
      <c r="A8073" s="47"/>
      <c r="B8073" s="47"/>
      <c r="C8073" s="47"/>
      <c r="D8073" s="47"/>
      <c r="E8073" s="47"/>
      <c r="F8073" s="47"/>
      <c r="G8073" s="47"/>
      <c r="H8073" s="47"/>
      <c r="I8073" s="47"/>
    </row>
    <row r="8074" spans="1:9" x14ac:dyDescent="0.25">
      <c r="A8074" s="47"/>
      <c r="B8074" s="47"/>
      <c r="C8074" s="47"/>
      <c r="D8074" s="47"/>
      <c r="E8074" s="47"/>
      <c r="F8074" s="47"/>
      <c r="G8074" s="47"/>
      <c r="H8074" s="47"/>
      <c r="I8074" s="47"/>
    </row>
    <row r="8075" spans="1:9" x14ac:dyDescent="0.25">
      <c r="A8075" s="47"/>
      <c r="B8075" s="47"/>
      <c r="C8075" s="47"/>
      <c r="D8075" s="47"/>
      <c r="E8075" s="47"/>
      <c r="F8075" s="47"/>
      <c r="G8075" s="47"/>
      <c r="H8075" s="47"/>
      <c r="I8075" s="47"/>
    </row>
    <row r="8076" spans="1:9" x14ac:dyDescent="0.25">
      <c r="A8076" s="47"/>
      <c r="B8076" s="47"/>
      <c r="C8076" s="47"/>
      <c r="D8076" s="47"/>
      <c r="E8076" s="47"/>
      <c r="F8076" s="47"/>
      <c r="G8076" s="47"/>
      <c r="H8076" s="47"/>
      <c r="I8076" s="47"/>
    </row>
    <row r="8077" spans="1:9" x14ac:dyDescent="0.25">
      <c r="A8077" s="47"/>
      <c r="B8077" s="47"/>
      <c r="C8077" s="47"/>
      <c r="D8077" s="47"/>
      <c r="E8077" s="47"/>
      <c r="F8077" s="47"/>
      <c r="G8077" s="47"/>
      <c r="H8077" s="47"/>
      <c r="I8077" s="47"/>
    </row>
    <row r="8078" spans="1:9" x14ac:dyDescent="0.25">
      <c r="A8078" s="47"/>
      <c r="B8078" s="47"/>
      <c r="C8078" s="47"/>
      <c r="D8078" s="47"/>
      <c r="E8078" s="47"/>
      <c r="F8078" s="47"/>
      <c r="G8078" s="47"/>
      <c r="H8078" s="47"/>
      <c r="I8078" s="47"/>
    </row>
    <row r="8079" spans="1:9" x14ac:dyDescent="0.25">
      <c r="A8079" s="47"/>
      <c r="B8079" s="47"/>
      <c r="C8079" s="47"/>
      <c r="D8079" s="47"/>
      <c r="E8079" s="47"/>
      <c r="F8079" s="47"/>
      <c r="G8079" s="47"/>
      <c r="H8079" s="47"/>
      <c r="I8079" s="47"/>
    </row>
    <row r="8080" spans="1:9" x14ac:dyDescent="0.25">
      <c r="A8080" s="47"/>
      <c r="B8080" s="47"/>
      <c r="C8080" s="47"/>
      <c r="D8080" s="47"/>
      <c r="E8080" s="47"/>
      <c r="F8080" s="47"/>
      <c r="G8080" s="47"/>
      <c r="H8080" s="47"/>
      <c r="I8080" s="47"/>
    </row>
    <row r="8081" spans="1:9" x14ac:dyDescent="0.25">
      <c r="A8081" s="47"/>
      <c r="B8081" s="47"/>
      <c r="C8081" s="47"/>
      <c r="D8081" s="47"/>
      <c r="E8081" s="47"/>
      <c r="F8081" s="47"/>
      <c r="G8081" s="47"/>
      <c r="H8081" s="47"/>
      <c r="I8081" s="47"/>
    </row>
    <row r="8082" spans="1:9" x14ac:dyDescent="0.25">
      <c r="A8082" s="47"/>
      <c r="B8082" s="47"/>
      <c r="C8082" s="47"/>
      <c r="D8082" s="47"/>
      <c r="E8082" s="47"/>
      <c r="F8082" s="47"/>
      <c r="G8082" s="47"/>
      <c r="H8082" s="47"/>
      <c r="I8082" s="47"/>
    </row>
    <row r="8083" spans="1:9" x14ac:dyDescent="0.25">
      <c r="A8083" s="47"/>
      <c r="B8083" s="47"/>
      <c r="C8083" s="47"/>
      <c r="D8083" s="47"/>
      <c r="E8083" s="47"/>
      <c r="F8083" s="47"/>
      <c r="G8083" s="47"/>
      <c r="H8083" s="47"/>
      <c r="I8083" s="47"/>
    </row>
    <row r="8084" spans="1:9" x14ac:dyDescent="0.25">
      <c r="A8084" s="47"/>
      <c r="B8084" s="47"/>
      <c r="C8084" s="47"/>
      <c r="D8084" s="47"/>
      <c r="E8084" s="47"/>
      <c r="F8084" s="47"/>
      <c r="G8084" s="47"/>
      <c r="H8084" s="47"/>
      <c r="I8084" s="47"/>
    </row>
    <row r="8085" spans="1:9" x14ac:dyDescent="0.25">
      <c r="A8085" s="47"/>
      <c r="B8085" s="47"/>
      <c r="C8085" s="47"/>
      <c r="D8085" s="47"/>
      <c r="E8085" s="47"/>
      <c r="F8085" s="47"/>
      <c r="G8085" s="47"/>
      <c r="H8085" s="47"/>
      <c r="I8085" s="47"/>
    </row>
    <row r="8086" spans="1:9" x14ac:dyDescent="0.25">
      <c r="A8086" s="47"/>
      <c r="B8086" s="47"/>
      <c r="C8086" s="47"/>
      <c r="D8086" s="47"/>
      <c r="E8086" s="47"/>
      <c r="F8086" s="47"/>
      <c r="G8086" s="47"/>
      <c r="H8086" s="47"/>
      <c r="I8086" s="47"/>
    </row>
    <row r="8087" spans="1:9" x14ac:dyDescent="0.25">
      <c r="A8087" s="47"/>
      <c r="B8087" s="47"/>
      <c r="C8087" s="47"/>
      <c r="D8087" s="47"/>
      <c r="E8087" s="47"/>
      <c r="F8087" s="47"/>
      <c r="G8087" s="47"/>
      <c r="H8087" s="47"/>
      <c r="I8087" s="47"/>
    </row>
    <row r="8088" spans="1:9" x14ac:dyDescent="0.25">
      <c r="A8088" s="47"/>
      <c r="B8088" s="47"/>
      <c r="C8088" s="47"/>
      <c r="D8088" s="47"/>
      <c r="E8088" s="47"/>
      <c r="F8088" s="47"/>
      <c r="G8088" s="47"/>
      <c r="H8088" s="47"/>
      <c r="I8088" s="47"/>
    </row>
    <row r="8089" spans="1:9" x14ac:dyDescent="0.25">
      <c r="A8089" s="47"/>
      <c r="B8089" s="47"/>
      <c r="C8089" s="47"/>
      <c r="D8089" s="47"/>
      <c r="E8089" s="47"/>
      <c r="F8089" s="47"/>
      <c r="G8089" s="47"/>
      <c r="H8089" s="47"/>
      <c r="I8089" s="47"/>
    </row>
    <row r="8090" spans="1:9" x14ac:dyDescent="0.25">
      <c r="A8090" s="47"/>
      <c r="B8090" s="47"/>
      <c r="C8090" s="47"/>
      <c r="D8090" s="47"/>
      <c r="E8090" s="47"/>
      <c r="F8090" s="47"/>
      <c r="G8090" s="47"/>
      <c r="H8090" s="47"/>
      <c r="I8090" s="47"/>
    </row>
    <row r="8091" spans="1:9" x14ac:dyDescent="0.25">
      <c r="A8091" s="47"/>
      <c r="B8091" s="47"/>
      <c r="C8091" s="47"/>
      <c r="D8091" s="47"/>
      <c r="E8091" s="47"/>
      <c r="F8091" s="47"/>
      <c r="G8091" s="47"/>
      <c r="H8091" s="47"/>
      <c r="I8091" s="47"/>
    </row>
    <row r="8092" spans="1:9" x14ac:dyDescent="0.25">
      <c r="A8092" s="47"/>
      <c r="B8092" s="47"/>
      <c r="C8092" s="47"/>
      <c r="D8092" s="47"/>
      <c r="E8092" s="47"/>
      <c r="F8092" s="47"/>
      <c r="G8092" s="47"/>
      <c r="H8092" s="47"/>
      <c r="I8092" s="47"/>
    </row>
    <row r="8093" spans="1:9" x14ac:dyDescent="0.25">
      <c r="A8093" s="47"/>
      <c r="B8093" s="47"/>
      <c r="C8093" s="47"/>
      <c r="D8093" s="47"/>
      <c r="E8093" s="47"/>
      <c r="F8093" s="47"/>
      <c r="G8093" s="47"/>
      <c r="H8093" s="47"/>
      <c r="I8093" s="47"/>
    </row>
    <row r="8094" spans="1:9" x14ac:dyDescent="0.25">
      <c r="A8094" s="47"/>
      <c r="B8094" s="47"/>
      <c r="C8094" s="47"/>
      <c r="D8094" s="47"/>
      <c r="E8094" s="47"/>
      <c r="F8094" s="47"/>
      <c r="G8094" s="47"/>
      <c r="H8094" s="47"/>
      <c r="I8094" s="47"/>
    </row>
    <row r="8095" spans="1:9" x14ac:dyDescent="0.25">
      <c r="A8095" s="47"/>
      <c r="B8095" s="47"/>
      <c r="C8095" s="47"/>
      <c r="D8095" s="47"/>
      <c r="E8095" s="47"/>
      <c r="F8095" s="47"/>
      <c r="G8095" s="47"/>
      <c r="H8095" s="47"/>
      <c r="I8095" s="47"/>
    </row>
    <row r="8096" spans="1:9" x14ac:dyDescent="0.25">
      <c r="A8096" s="47"/>
      <c r="B8096" s="47"/>
      <c r="C8096" s="47"/>
      <c r="D8096" s="47"/>
      <c r="E8096" s="47"/>
      <c r="F8096" s="47"/>
      <c r="G8096" s="47"/>
      <c r="H8096" s="47"/>
      <c r="I8096" s="47"/>
    </row>
    <row r="8097" spans="1:9" x14ac:dyDescent="0.25">
      <c r="A8097" s="47"/>
      <c r="B8097" s="47"/>
      <c r="C8097" s="47"/>
      <c r="D8097" s="47"/>
      <c r="E8097" s="47"/>
      <c r="F8097" s="47"/>
      <c r="G8097" s="47"/>
      <c r="H8097" s="47"/>
      <c r="I8097" s="47"/>
    </row>
    <row r="8098" spans="1:9" x14ac:dyDescent="0.25">
      <c r="A8098" s="47"/>
      <c r="B8098" s="47"/>
      <c r="C8098" s="47"/>
      <c r="D8098" s="47"/>
      <c r="E8098" s="47"/>
      <c r="F8098" s="47"/>
      <c r="G8098" s="47"/>
      <c r="H8098" s="47"/>
      <c r="I8098" s="47"/>
    </row>
    <row r="8099" spans="1:9" x14ac:dyDescent="0.25">
      <c r="A8099" s="47"/>
      <c r="B8099" s="47"/>
      <c r="C8099" s="47"/>
      <c r="D8099" s="47"/>
      <c r="E8099" s="47"/>
      <c r="F8099" s="47"/>
      <c r="G8099" s="47"/>
      <c r="H8099" s="47"/>
      <c r="I8099" s="47"/>
    </row>
    <row r="8100" spans="1:9" x14ac:dyDescent="0.25">
      <c r="A8100" s="47"/>
      <c r="B8100" s="47"/>
      <c r="C8100" s="47"/>
      <c r="D8100" s="47"/>
      <c r="E8100" s="47"/>
      <c r="F8100" s="47"/>
      <c r="G8100" s="47"/>
      <c r="H8100" s="47"/>
      <c r="I8100" s="47"/>
    </row>
    <row r="8101" spans="1:9" x14ac:dyDescent="0.25">
      <c r="A8101" s="47"/>
      <c r="B8101" s="47"/>
      <c r="C8101" s="47"/>
      <c r="D8101" s="47"/>
      <c r="E8101" s="47"/>
      <c r="F8101" s="47"/>
      <c r="G8101" s="47"/>
      <c r="H8101" s="47"/>
      <c r="I8101" s="47"/>
    </row>
    <row r="8102" spans="1:9" x14ac:dyDescent="0.25">
      <c r="A8102" s="47"/>
      <c r="B8102" s="47"/>
      <c r="C8102" s="47"/>
      <c r="D8102" s="47"/>
      <c r="E8102" s="47"/>
      <c r="F8102" s="47"/>
      <c r="G8102" s="47"/>
      <c r="H8102" s="47"/>
      <c r="I8102" s="47"/>
    </row>
    <row r="8103" spans="1:9" x14ac:dyDescent="0.25">
      <c r="A8103" s="47"/>
      <c r="B8103" s="47"/>
      <c r="C8103" s="47"/>
      <c r="D8103" s="47"/>
      <c r="E8103" s="47"/>
      <c r="F8103" s="47"/>
      <c r="G8103" s="47"/>
      <c r="H8103" s="47"/>
      <c r="I8103" s="47"/>
    </row>
    <row r="8104" spans="1:9" x14ac:dyDescent="0.25">
      <c r="A8104" s="47"/>
      <c r="B8104" s="47"/>
      <c r="C8104" s="47"/>
      <c r="D8104" s="47"/>
      <c r="E8104" s="47"/>
      <c r="F8104" s="47"/>
      <c r="G8104" s="47"/>
      <c r="H8104" s="47"/>
      <c r="I8104" s="47"/>
    </row>
    <row r="8105" spans="1:9" x14ac:dyDescent="0.25">
      <c r="A8105" s="47"/>
      <c r="B8105" s="47"/>
      <c r="C8105" s="47"/>
      <c r="D8105" s="47"/>
      <c r="E8105" s="47"/>
      <c r="F8105" s="47"/>
      <c r="G8105" s="47"/>
      <c r="H8105" s="47"/>
      <c r="I8105" s="47"/>
    </row>
    <row r="8106" spans="1:9" x14ac:dyDescent="0.25">
      <c r="A8106" s="47"/>
      <c r="B8106" s="47"/>
      <c r="C8106" s="47"/>
      <c r="D8106" s="47"/>
      <c r="E8106" s="47"/>
      <c r="F8106" s="47"/>
      <c r="G8106" s="47"/>
      <c r="H8106" s="47"/>
      <c r="I8106" s="47"/>
    </row>
    <row r="8107" spans="1:9" x14ac:dyDescent="0.25">
      <c r="A8107" s="47"/>
      <c r="B8107" s="47"/>
      <c r="C8107" s="47"/>
      <c r="D8107" s="47"/>
      <c r="E8107" s="47"/>
      <c r="F8107" s="47"/>
      <c r="G8107" s="47"/>
      <c r="H8107" s="47"/>
      <c r="I8107" s="47"/>
    </row>
    <row r="8108" spans="1:9" x14ac:dyDescent="0.25">
      <c r="A8108" s="47"/>
      <c r="B8108" s="47"/>
      <c r="C8108" s="47"/>
      <c r="D8108" s="47"/>
      <c r="E8108" s="47"/>
      <c r="F8108" s="47"/>
      <c r="G8108" s="47"/>
      <c r="H8108" s="47"/>
      <c r="I8108" s="47"/>
    </row>
    <row r="8109" spans="1:9" x14ac:dyDescent="0.25">
      <c r="A8109" s="47"/>
      <c r="B8109" s="47"/>
      <c r="C8109" s="47"/>
      <c r="D8109" s="47"/>
      <c r="E8109" s="47"/>
      <c r="F8109" s="47"/>
      <c r="G8109" s="47"/>
      <c r="H8109" s="47"/>
      <c r="I8109" s="47"/>
    </row>
    <row r="8110" spans="1:9" x14ac:dyDescent="0.25">
      <c r="A8110" s="47"/>
      <c r="B8110" s="47"/>
      <c r="C8110" s="47"/>
      <c r="D8110" s="47"/>
      <c r="E8110" s="47"/>
      <c r="F8110" s="47"/>
      <c r="G8110" s="47"/>
      <c r="H8110" s="47"/>
      <c r="I8110" s="47"/>
    </row>
    <row r="8111" spans="1:9" x14ac:dyDescent="0.25">
      <c r="A8111" s="47"/>
      <c r="B8111" s="47"/>
      <c r="C8111" s="47"/>
      <c r="D8111" s="47"/>
      <c r="E8111" s="47"/>
      <c r="F8111" s="47"/>
      <c r="G8111" s="47"/>
      <c r="H8111" s="47"/>
      <c r="I8111" s="47"/>
    </row>
    <row r="8112" spans="1:9" x14ac:dyDescent="0.25">
      <c r="A8112" s="47"/>
      <c r="B8112" s="47"/>
      <c r="C8112" s="47"/>
      <c r="D8112" s="47"/>
      <c r="E8112" s="47"/>
      <c r="F8112" s="47"/>
      <c r="G8112" s="47"/>
      <c r="H8112" s="47"/>
      <c r="I8112" s="47"/>
    </row>
    <row r="8113" spans="1:9" x14ac:dyDescent="0.25">
      <c r="A8113" s="47"/>
      <c r="B8113" s="47"/>
      <c r="C8113" s="47"/>
      <c r="D8113" s="47"/>
      <c r="E8113" s="47"/>
      <c r="F8113" s="47"/>
      <c r="G8113" s="47"/>
      <c r="H8113" s="47"/>
      <c r="I8113" s="47"/>
    </row>
    <row r="8114" spans="1:9" x14ac:dyDescent="0.25">
      <c r="A8114" s="47"/>
      <c r="B8114" s="47"/>
      <c r="C8114" s="47"/>
      <c r="D8114" s="47"/>
      <c r="E8114" s="47"/>
      <c r="F8114" s="47"/>
      <c r="G8114" s="47"/>
      <c r="H8114" s="47"/>
      <c r="I8114" s="47"/>
    </row>
    <row r="8115" spans="1:9" x14ac:dyDescent="0.25">
      <c r="A8115" s="47"/>
      <c r="B8115" s="47"/>
      <c r="C8115" s="47"/>
      <c r="D8115" s="47"/>
      <c r="E8115" s="47"/>
      <c r="F8115" s="47"/>
      <c r="G8115" s="47"/>
      <c r="H8115" s="47"/>
      <c r="I8115" s="47"/>
    </row>
    <row r="8116" spans="1:9" x14ac:dyDescent="0.25">
      <c r="A8116" s="47"/>
      <c r="B8116" s="47"/>
      <c r="C8116" s="47"/>
      <c r="D8116" s="47"/>
      <c r="E8116" s="47"/>
      <c r="F8116" s="47"/>
      <c r="G8116" s="47"/>
      <c r="H8116" s="47"/>
      <c r="I8116" s="47"/>
    </row>
    <row r="8117" spans="1:9" x14ac:dyDescent="0.25">
      <c r="A8117" s="47"/>
      <c r="B8117" s="47"/>
      <c r="C8117" s="47"/>
      <c r="D8117" s="47"/>
      <c r="E8117" s="47"/>
      <c r="F8117" s="47"/>
      <c r="G8117" s="47"/>
      <c r="H8117" s="47"/>
      <c r="I8117" s="47"/>
    </row>
    <row r="8118" spans="1:9" x14ac:dyDescent="0.25">
      <c r="A8118" s="47"/>
      <c r="B8118" s="47"/>
      <c r="C8118" s="47"/>
      <c r="D8118" s="47"/>
      <c r="E8118" s="47"/>
      <c r="F8118" s="47"/>
      <c r="G8118" s="47"/>
      <c r="H8118" s="47"/>
      <c r="I8118" s="47"/>
    </row>
    <row r="8119" spans="1:9" x14ac:dyDescent="0.25">
      <c r="A8119" s="47"/>
      <c r="B8119" s="47"/>
      <c r="C8119" s="47"/>
      <c r="D8119" s="47"/>
      <c r="E8119" s="47"/>
      <c r="F8119" s="47"/>
      <c r="G8119" s="47"/>
      <c r="H8119" s="47"/>
      <c r="I8119" s="47"/>
    </row>
    <row r="8120" spans="1:9" x14ac:dyDescent="0.25">
      <c r="A8120" s="47"/>
      <c r="B8120" s="47"/>
      <c r="C8120" s="47"/>
      <c r="D8120" s="47"/>
      <c r="E8120" s="47"/>
      <c r="F8120" s="47"/>
      <c r="G8120" s="47"/>
      <c r="H8120" s="47"/>
      <c r="I8120" s="47"/>
    </row>
    <row r="8121" spans="1:9" x14ac:dyDescent="0.25">
      <c r="A8121" s="47"/>
      <c r="B8121" s="47"/>
      <c r="C8121" s="47"/>
      <c r="D8121" s="47"/>
      <c r="E8121" s="47"/>
      <c r="F8121" s="47"/>
      <c r="G8121" s="47"/>
      <c r="H8121" s="47"/>
      <c r="I8121" s="47"/>
    </row>
    <row r="8122" spans="1:9" x14ac:dyDescent="0.25">
      <c r="A8122" s="47"/>
      <c r="B8122" s="47"/>
      <c r="C8122" s="47"/>
      <c r="D8122" s="47"/>
      <c r="E8122" s="47"/>
      <c r="F8122" s="47"/>
      <c r="G8122" s="47"/>
      <c r="H8122" s="47"/>
      <c r="I8122" s="47"/>
    </row>
    <row r="8123" spans="1:9" x14ac:dyDescent="0.25">
      <c r="A8123" s="47"/>
      <c r="B8123" s="47"/>
      <c r="C8123" s="47"/>
      <c r="D8123" s="47"/>
      <c r="E8123" s="47"/>
      <c r="F8123" s="47"/>
      <c r="G8123" s="47"/>
      <c r="H8123" s="47"/>
      <c r="I8123" s="47"/>
    </row>
    <row r="8124" spans="1:9" x14ac:dyDescent="0.25">
      <c r="A8124" s="47"/>
      <c r="B8124" s="47"/>
      <c r="C8124" s="47"/>
      <c r="D8124" s="47"/>
      <c r="E8124" s="47"/>
      <c r="F8124" s="47"/>
      <c r="G8124" s="47"/>
      <c r="H8124" s="47"/>
      <c r="I8124" s="47"/>
    </row>
    <row r="8125" spans="1:9" x14ac:dyDescent="0.25">
      <c r="A8125" s="47"/>
      <c r="B8125" s="47"/>
      <c r="C8125" s="47"/>
      <c r="D8125" s="47"/>
      <c r="E8125" s="47"/>
      <c r="F8125" s="47"/>
      <c r="G8125" s="47"/>
      <c r="H8125" s="47"/>
      <c r="I8125" s="47"/>
    </row>
    <row r="8126" spans="1:9" x14ac:dyDescent="0.25">
      <c r="A8126" s="47"/>
      <c r="B8126" s="47"/>
      <c r="C8126" s="47"/>
      <c r="D8126" s="47"/>
      <c r="E8126" s="47"/>
      <c r="F8126" s="47"/>
      <c r="G8126" s="47"/>
      <c r="H8126" s="47"/>
      <c r="I8126" s="47"/>
    </row>
    <row r="8127" spans="1:9" x14ac:dyDescent="0.25">
      <c r="A8127" s="47"/>
      <c r="B8127" s="47"/>
      <c r="C8127" s="47"/>
      <c r="D8127" s="47"/>
      <c r="E8127" s="47"/>
      <c r="F8127" s="47"/>
      <c r="G8127" s="47"/>
      <c r="H8127" s="47"/>
      <c r="I8127" s="47"/>
    </row>
    <row r="8128" spans="1:9" x14ac:dyDescent="0.25">
      <c r="A8128" s="47"/>
      <c r="B8128" s="47"/>
      <c r="C8128" s="47"/>
      <c r="D8128" s="47"/>
      <c r="E8128" s="47"/>
      <c r="F8128" s="47"/>
      <c r="G8128" s="47"/>
      <c r="H8128" s="47"/>
      <c r="I8128" s="47"/>
    </row>
    <row r="8129" spans="1:9" x14ac:dyDescent="0.25">
      <c r="A8129" s="47"/>
      <c r="B8129" s="47"/>
      <c r="C8129" s="47"/>
      <c r="D8129" s="47"/>
      <c r="E8129" s="47"/>
      <c r="F8129" s="47"/>
      <c r="G8129" s="47"/>
      <c r="H8129" s="47"/>
      <c r="I8129" s="47"/>
    </row>
    <row r="8130" spans="1:9" x14ac:dyDescent="0.25">
      <c r="A8130" s="47"/>
      <c r="B8130" s="47"/>
      <c r="C8130" s="47"/>
      <c r="D8130" s="47"/>
      <c r="E8130" s="47"/>
      <c r="F8130" s="47"/>
      <c r="G8130" s="47"/>
      <c r="H8130" s="47"/>
      <c r="I8130" s="47"/>
    </row>
    <row r="8131" spans="1:9" x14ac:dyDescent="0.25">
      <c r="A8131" s="47"/>
      <c r="B8131" s="47"/>
      <c r="C8131" s="47"/>
      <c r="D8131" s="47"/>
      <c r="E8131" s="47"/>
      <c r="F8131" s="47"/>
      <c r="G8131" s="47"/>
      <c r="H8131" s="47"/>
      <c r="I8131" s="47"/>
    </row>
    <row r="8132" spans="1:9" x14ac:dyDescent="0.25">
      <c r="A8132" s="47"/>
      <c r="B8132" s="47"/>
      <c r="C8132" s="47"/>
      <c r="D8132" s="47"/>
      <c r="E8132" s="47"/>
      <c r="F8132" s="47"/>
      <c r="G8132" s="47"/>
      <c r="H8132" s="47"/>
      <c r="I8132" s="47"/>
    </row>
    <row r="8133" spans="1:9" x14ac:dyDescent="0.25">
      <c r="A8133" s="47"/>
      <c r="B8133" s="47"/>
      <c r="C8133" s="47"/>
      <c r="D8133" s="47"/>
      <c r="E8133" s="47"/>
      <c r="F8133" s="47"/>
      <c r="G8133" s="47"/>
      <c r="H8133" s="47"/>
      <c r="I8133" s="47"/>
    </row>
    <row r="8134" spans="1:9" x14ac:dyDescent="0.25">
      <c r="A8134" s="47"/>
      <c r="B8134" s="47"/>
      <c r="C8134" s="47"/>
      <c r="D8134" s="47"/>
      <c r="E8134" s="47"/>
      <c r="F8134" s="47"/>
      <c r="G8134" s="47"/>
      <c r="H8134" s="47"/>
      <c r="I8134" s="47"/>
    </row>
    <row r="8135" spans="1:9" x14ac:dyDescent="0.25">
      <c r="A8135" s="47"/>
      <c r="B8135" s="47"/>
      <c r="C8135" s="47"/>
      <c r="D8135" s="47"/>
      <c r="E8135" s="47"/>
      <c r="F8135" s="47"/>
      <c r="G8135" s="47"/>
      <c r="H8135" s="47"/>
      <c r="I8135" s="47"/>
    </row>
    <row r="8136" spans="1:9" x14ac:dyDescent="0.25">
      <c r="A8136" s="47"/>
      <c r="B8136" s="47"/>
      <c r="C8136" s="47"/>
      <c r="D8136" s="47"/>
      <c r="E8136" s="47"/>
      <c r="F8136" s="47"/>
      <c r="G8136" s="47"/>
      <c r="H8136" s="47"/>
      <c r="I8136" s="47"/>
    </row>
    <row r="8137" spans="1:9" x14ac:dyDescent="0.25">
      <c r="A8137" s="47"/>
      <c r="B8137" s="47"/>
      <c r="C8137" s="47"/>
      <c r="D8137" s="47"/>
      <c r="E8137" s="47"/>
      <c r="F8137" s="47"/>
      <c r="G8137" s="47"/>
      <c r="H8137" s="47"/>
      <c r="I8137" s="47"/>
    </row>
    <row r="8138" spans="1:9" x14ac:dyDescent="0.25">
      <c r="A8138" s="47"/>
      <c r="B8138" s="47"/>
      <c r="C8138" s="47"/>
      <c r="D8138" s="47"/>
      <c r="E8138" s="47"/>
      <c r="F8138" s="47"/>
      <c r="G8138" s="47"/>
      <c r="H8138" s="47"/>
      <c r="I8138" s="47"/>
    </row>
    <row r="8139" spans="1:9" x14ac:dyDescent="0.25">
      <c r="A8139" s="47"/>
      <c r="B8139" s="47"/>
      <c r="C8139" s="47"/>
      <c r="D8139" s="47"/>
      <c r="E8139" s="47"/>
      <c r="F8139" s="47"/>
      <c r="G8139" s="47"/>
      <c r="H8139" s="47"/>
      <c r="I8139" s="47"/>
    </row>
    <row r="8140" spans="1:9" x14ac:dyDescent="0.25">
      <c r="A8140" s="47"/>
      <c r="B8140" s="47"/>
      <c r="C8140" s="47"/>
      <c r="D8140" s="47"/>
      <c r="E8140" s="47"/>
      <c r="F8140" s="47"/>
      <c r="G8140" s="47"/>
      <c r="H8140" s="47"/>
      <c r="I8140" s="47"/>
    </row>
    <row r="8141" spans="1:9" x14ac:dyDescent="0.25">
      <c r="A8141" s="47"/>
      <c r="B8141" s="47"/>
      <c r="C8141" s="47"/>
      <c r="D8141" s="47"/>
      <c r="E8141" s="47"/>
      <c r="F8141" s="47"/>
      <c r="G8141" s="47"/>
      <c r="H8141" s="47"/>
      <c r="I8141" s="47"/>
    </row>
    <row r="8142" spans="1:9" x14ac:dyDescent="0.25">
      <c r="A8142" s="47"/>
      <c r="B8142" s="47"/>
      <c r="C8142" s="47"/>
      <c r="D8142" s="47"/>
      <c r="E8142" s="47"/>
      <c r="F8142" s="47"/>
      <c r="G8142" s="47"/>
      <c r="H8142" s="47"/>
      <c r="I8142" s="47"/>
    </row>
    <row r="8143" spans="1:9" x14ac:dyDescent="0.25">
      <c r="A8143" s="47"/>
      <c r="B8143" s="47"/>
      <c r="C8143" s="47"/>
      <c r="D8143" s="47"/>
      <c r="E8143" s="47"/>
      <c r="F8143" s="47"/>
      <c r="G8143" s="47"/>
      <c r="H8143" s="47"/>
      <c r="I8143" s="47"/>
    </row>
    <row r="8144" spans="1:9" x14ac:dyDescent="0.25">
      <c r="A8144" s="47"/>
      <c r="B8144" s="47"/>
      <c r="C8144" s="47"/>
      <c r="D8144" s="47"/>
      <c r="E8144" s="47"/>
      <c r="F8144" s="47"/>
      <c r="G8144" s="47"/>
      <c r="H8144" s="47"/>
      <c r="I8144" s="47"/>
    </row>
    <row r="8145" spans="1:9" x14ac:dyDescent="0.25">
      <c r="A8145" s="47"/>
      <c r="B8145" s="47"/>
      <c r="C8145" s="47"/>
      <c r="D8145" s="47"/>
      <c r="E8145" s="47"/>
      <c r="F8145" s="47"/>
      <c r="G8145" s="47"/>
      <c r="H8145" s="47"/>
      <c r="I8145" s="47"/>
    </row>
    <row r="8146" spans="1:9" x14ac:dyDescent="0.25">
      <c r="A8146" s="47"/>
      <c r="B8146" s="47"/>
      <c r="C8146" s="47"/>
      <c r="D8146" s="47"/>
      <c r="E8146" s="47"/>
      <c r="F8146" s="47"/>
      <c r="G8146" s="47"/>
      <c r="H8146" s="47"/>
      <c r="I8146" s="47"/>
    </row>
    <row r="8147" spans="1:9" x14ac:dyDescent="0.25">
      <c r="A8147" s="47"/>
      <c r="B8147" s="47"/>
      <c r="C8147" s="47"/>
      <c r="D8147" s="47"/>
      <c r="E8147" s="47"/>
      <c r="F8147" s="47"/>
      <c r="G8147" s="47"/>
      <c r="H8147" s="47"/>
      <c r="I8147" s="47"/>
    </row>
    <row r="8148" spans="1:9" x14ac:dyDescent="0.25">
      <c r="A8148" s="47"/>
      <c r="B8148" s="47"/>
      <c r="C8148" s="47"/>
      <c r="D8148" s="47"/>
      <c r="E8148" s="47"/>
      <c r="F8148" s="47"/>
      <c r="G8148" s="47"/>
      <c r="H8148" s="47"/>
      <c r="I8148" s="47"/>
    </row>
    <row r="8149" spans="1:9" x14ac:dyDescent="0.25">
      <c r="A8149" s="47"/>
      <c r="B8149" s="47"/>
      <c r="C8149" s="47"/>
      <c r="D8149" s="47"/>
      <c r="E8149" s="47"/>
      <c r="F8149" s="47"/>
      <c r="G8149" s="47"/>
      <c r="H8149" s="47"/>
      <c r="I8149" s="47"/>
    </row>
    <row r="8150" spans="1:9" x14ac:dyDescent="0.25">
      <c r="A8150" s="47"/>
      <c r="B8150" s="47"/>
      <c r="C8150" s="47"/>
      <c r="D8150" s="47"/>
      <c r="E8150" s="47"/>
      <c r="F8150" s="47"/>
      <c r="G8150" s="47"/>
      <c r="H8150" s="47"/>
      <c r="I8150" s="47"/>
    </row>
    <row r="8151" spans="1:9" x14ac:dyDescent="0.25">
      <c r="A8151" s="47"/>
      <c r="B8151" s="47"/>
      <c r="C8151" s="47"/>
      <c r="D8151" s="47"/>
      <c r="E8151" s="47"/>
      <c r="F8151" s="47"/>
      <c r="G8151" s="47"/>
      <c r="H8151" s="47"/>
      <c r="I8151" s="47"/>
    </row>
    <row r="8152" spans="1:9" x14ac:dyDescent="0.25">
      <c r="A8152" s="47"/>
      <c r="B8152" s="47"/>
      <c r="C8152" s="47"/>
      <c r="D8152" s="47"/>
      <c r="E8152" s="47"/>
      <c r="F8152" s="47"/>
      <c r="G8152" s="47"/>
      <c r="H8152" s="47"/>
      <c r="I8152" s="47"/>
    </row>
    <row r="8153" spans="1:9" x14ac:dyDescent="0.25">
      <c r="A8153" s="47"/>
      <c r="B8153" s="47"/>
      <c r="C8153" s="47"/>
      <c r="D8153" s="47"/>
      <c r="E8153" s="47"/>
      <c r="F8153" s="47"/>
      <c r="G8153" s="47"/>
      <c r="H8153" s="47"/>
      <c r="I8153" s="47"/>
    </row>
    <row r="8154" spans="1:9" x14ac:dyDescent="0.25">
      <c r="A8154" s="47"/>
      <c r="B8154" s="47"/>
      <c r="C8154" s="47"/>
      <c r="D8154" s="47"/>
      <c r="E8154" s="47"/>
      <c r="F8154" s="47"/>
      <c r="G8154" s="47"/>
      <c r="H8154" s="47"/>
      <c r="I8154" s="47"/>
    </row>
    <row r="8155" spans="1:9" x14ac:dyDescent="0.25">
      <c r="A8155" s="47"/>
      <c r="B8155" s="47"/>
      <c r="C8155" s="47"/>
      <c r="D8155" s="47"/>
      <c r="E8155" s="47"/>
      <c r="F8155" s="47"/>
      <c r="G8155" s="47"/>
      <c r="H8155" s="47"/>
      <c r="I8155" s="47"/>
    </row>
    <row r="8156" spans="1:9" x14ac:dyDescent="0.25">
      <c r="A8156" s="47"/>
      <c r="B8156" s="47"/>
      <c r="C8156" s="47"/>
      <c r="D8156" s="47"/>
      <c r="E8156" s="47"/>
      <c r="F8156" s="47"/>
      <c r="G8156" s="47"/>
      <c r="H8156" s="47"/>
      <c r="I8156" s="47"/>
    </row>
    <row r="8157" spans="1:9" x14ac:dyDescent="0.25">
      <c r="A8157" s="47"/>
      <c r="B8157" s="47"/>
      <c r="C8157" s="47"/>
      <c r="D8157" s="47"/>
      <c r="E8157" s="47"/>
      <c r="F8157" s="47"/>
      <c r="G8157" s="47"/>
      <c r="H8157" s="47"/>
      <c r="I8157" s="47"/>
    </row>
    <row r="8158" spans="1:9" x14ac:dyDescent="0.25">
      <c r="A8158" s="47"/>
      <c r="B8158" s="47"/>
      <c r="C8158" s="47"/>
      <c r="D8158" s="47"/>
      <c r="E8158" s="47"/>
      <c r="F8158" s="47"/>
      <c r="G8158" s="47"/>
      <c r="H8158" s="47"/>
      <c r="I8158" s="47"/>
    </row>
    <row r="8159" spans="1:9" x14ac:dyDescent="0.25">
      <c r="A8159" s="47"/>
      <c r="B8159" s="47"/>
      <c r="C8159" s="47"/>
      <c r="D8159" s="47"/>
      <c r="E8159" s="47"/>
      <c r="F8159" s="47"/>
      <c r="G8159" s="47"/>
      <c r="H8159" s="47"/>
      <c r="I8159" s="47"/>
    </row>
    <row r="8160" spans="1:9" x14ac:dyDescent="0.25">
      <c r="A8160" s="47"/>
      <c r="B8160" s="47"/>
      <c r="C8160" s="47"/>
      <c r="D8160" s="47"/>
      <c r="E8160" s="47"/>
      <c r="F8160" s="47"/>
      <c r="G8160" s="47"/>
      <c r="H8160" s="47"/>
      <c r="I8160" s="47"/>
    </row>
    <row r="8161" spans="1:9" x14ac:dyDescent="0.25">
      <c r="A8161" s="47"/>
      <c r="B8161" s="47"/>
      <c r="C8161" s="47"/>
      <c r="D8161" s="47"/>
      <c r="E8161" s="47"/>
      <c r="F8161" s="47"/>
      <c r="G8161" s="47"/>
      <c r="H8161" s="47"/>
      <c r="I8161" s="47"/>
    </row>
    <row r="8162" spans="1:9" x14ac:dyDescent="0.25">
      <c r="A8162" s="47"/>
      <c r="B8162" s="47"/>
      <c r="C8162" s="47"/>
      <c r="D8162" s="47"/>
      <c r="E8162" s="47"/>
      <c r="F8162" s="47"/>
      <c r="G8162" s="47"/>
      <c r="H8162" s="47"/>
      <c r="I8162" s="47"/>
    </row>
    <row r="8163" spans="1:9" x14ac:dyDescent="0.25">
      <c r="A8163" s="47"/>
      <c r="B8163" s="47"/>
      <c r="C8163" s="47"/>
      <c r="D8163" s="47"/>
      <c r="E8163" s="47"/>
      <c r="F8163" s="47"/>
      <c r="G8163" s="47"/>
      <c r="H8163" s="47"/>
      <c r="I8163" s="47"/>
    </row>
    <row r="8164" spans="1:9" x14ac:dyDescent="0.25">
      <c r="A8164" s="47"/>
      <c r="B8164" s="47"/>
      <c r="C8164" s="47"/>
      <c r="D8164" s="47"/>
      <c r="E8164" s="47"/>
      <c r="F8164" s="47"/>
      <c r="G8164" s="47"/>
      <c r="H8164" s="47"/>
      <c r="I8164" s="47"/>
    </row>
    <row r="8165" spans="1:9" x14ac:dyDescent="0.25">
      <c r="A8165" s="47"/>
      <c r="B8165" s="47"/>
      <c r="C8165" s="47"/>
      <c r="D8165" s="47"/>
      <c r="E8165" s="47"/>
      <c r="F8165" s="47"/>
      <c r="G8165" s="47"/>
      <c r="H8165" s="47"/>
      <c r="I8165" s="47"/>
    </row>
    <row r="8166" spans="1:9" x14ac:dyDescent="0.25">
      <c r="A8166" s="47"/>
      <c r="B8166" s="47"/>
      <c r="C8166" s="47"/>
      <c r="D8166" s="47"/>
      <c r="E8166" s="47"/>
      <c r="F8166" s="47"/>
      <c r="G8166" s="47"/>
      <c r="H8166" s="47"/>
      <c r="I8166" s="47"/>
    </row>
    <row r="8167" spans="1:9" x14ac:dyDescent="0.25">
      <c r="A8167" s="47"/>
      <c r="B8167" s="47"/>
      <c r="C8167" s="47"/>
      <c r="D8167" s="47"/>
      <c r="E8167" s="47"/>
      <c r="F8167" s="47"/>
      <c r="G8167" s="47"/>
      <c r="H8167" s="47"/>
      <c r="I8167" s="47"/>
    </row>
    <row r="8168" spans="1:9" x14ac:dyDescent="0.25">
      <c r="A8168" s="47"/>
      <c r="B8168" s="47"/>
      <c r="C8168" s="47"/>
      <c r="D8168" s="47"/>
      <c r="E8168" s="47"/>
      <c r="F8168" s="47"/>
      <c r="G8168" s="47"/>
      <c r="H8168" s="47"/>
      <c r="I8168" s="47"/>
    </row>
    <row r="8169" spans="1:9" x14ac:dyDescent="0.25">
      <c r="A8169" s="47"/>
      <c r="B8169" s="47"/>
      <c r="C8169" s="47"/>
      <c r="D8169" s="47"/>
      <c r="E8169" s="47"/>
      <c r="F8169" s="47"/>
      <c r="G8169" s="47"/>
      <c r="H8169" s="47"/>
      <c r="I8169" s="47"/>
    </row>
    <row r="8170" spans="1:9" x14ac:dyDescent="0.25">
      <c r="A8170" s="47"/>
      <c r="B8170" s="47"/>
      <c r="C8170" s="47"/>
      <c r="D8170" s="47"/>
      <c r="E8170" s="47"/>
      <c r="F8170" s="47"/>
      <c r="G8170" s="47"/>
      <c r="H8170" s="47"/>
      <c r="I8170" s="47"/>
    </row>
    <row r="8171" spans="1:9" x14ac:dyDescent="0.25">
      <c r="A8171" s="47"/>
      <c r="B8171" s="47"/>
      <c r="C8171" s="47"/>
      <c r="D8171" s="47"/>
      <c r="E8171" s="47"/>
      <c r="F8171" s="47"/>
      <c r="G8171" s="47"/>
      <c r="H8171" s="47"/>
      <c r="I8171" s="47"/>
    </row>
    <row r="8172" spans="1:9" x14ac:dyDescent="0.25">
      <c r="A8172" s="47"/>
      <c r="B8172" s="47"/>
      <c r="C8172" s="47"/>
      <c r="D8172" s="47"/>
      <c r="E8172" s="47"/>
      <c r="F8172" s="47"/>
      <c r="G8172" s="47"/>
      <c r="H8172" s="47"/>
      <c r="I8172" s="47"/>
    </row>
    <row r="8173" spans="1:9" x14ac:dyDescent="0.25">
      <c r="A8173" s="47"/>
      <c r="B8173" s="47"/>
      <c r="C8173" s="47"/>
      <c r="D8173" s="47"/>
      <c r="E8173" s="47"/>
      <c r="F8173" s="47"/>
      <c r="G8173" s="47"/>
      <c r="H8173" s="47"/>
      <c r="I8173" s="47"/>
    </row>
    <row r="8174" spans="1:9" x14ac:dyDescent="0.25">
      <c r="A8174" s="47"/>
      <c r="B8174" s="47"/>
      <c r="C8174" s="47"/>
      <c r="D8174" s="47"/>
      <c r="E8174" s="47"/>
      <c r="F8174" s="47"/>
      <c r="G8174" s="47"/>
      <c r="H8174" s="47"/>
      <c r="I8174" s="47"/>
    </row>
    <row r="8175" spans="1:9" x14ac:dyDescent="0.25">
      <c r="A8175" s="47"/>
      <c r="B8175" s="47"/>
      <c r="C8175" s="47"/>
      <c r="D8175" s="47"/>
      <c r="E8175" s="47"/>
      <c r="F8175" s="47"/>
      <c r="G8175" s="47"/>
      <c r="H8175" s="47"/>
      <c r="I8175" s="47"/>
    </row>
    <row r="8176" spans="1:9" x14ac:dyDescent="0.25">
      <c r="A8176" s="47"/>
      <c r="B8176" s="47"/>
      <c r="C8176" s="47"/>
      <c r="D8176" s="47"/>
      <c r="E8176" s="47"/>
      <c r="F8176" s="47"/>
      <c r="G8176" s="47"/>
      <c r="H8176" s="47"/>
      <c r="I8176" s="47"/>
    </row>
    <row r="8177" spans="1:9" x14ac:dyDescent="0.25">
      <c r="A8177" s="47"/>
      <c r="B8177" s="47"/>
      <c r="C8177" s="47"/>
      <c r="D8177" s="47"/>
      <c r="E8177" s="47"/>
      <c r="F8177" s="47"/>
      <c r="G8177" s="47"/>
      <c r="H8177" s="47"/>
      <c r="I8177" s="47"/>
    </row>
    <row r="8178" spans="1:9" x14ac:dyDescent="0.25">
      <c r="A8178" s="47"/>
      <c r="B8178" s="47"/>
      <c r="C8178" s="47"/>
      <c r="D8178" s="47"/>
      <c r="E8178" s="47"/>
      <c r="F8178" s="47"/>
      <c r="G8178" s="47"/>
      <c r="H8178" s="47"/>
      <c r="I8178" s="47"/>
    </row>
    <row r="8179" spans="1:9" x14ac:dyDescent="0.25">
      <c r="A8179" s="47"/>
      <c r="B8179" s="47"/>
      <c r="C8179" s="47"/>
      <c r="D8179" s="47"/>
      <c r="E8179" s="47"/>
      <c r="F8179" s="47"/>
      <c r="G8179" s="47"/>
      <c r="H8179" s="47"/>
      <c r="I8179" s="47"/>
    </row>
    <row r="8180" spans="1:9" x14ac:dyDescent="0.25">
      <c r="A8180" s="47"/>
      <c r="B8180" s="47"/>
      <c r="C8180" s="47"/>
      <c r="D8180" s="47"/>
      <c r="E8180" s="47"/>
      <c r="F8180" s="47"/>
      <c r="G8180" s="47"/>
      <c r="H8180" s="47"/>
      <c r="I8180" s="47"/>
    </row>
    <row r="8181" spans="1:9" x14ac:dyDescent="0.25">
      <c r="A8181" s="47"/>
      <c r="B8181" s="47"/>
      <c r="C8181" s="47"/>
      <c r="D8181" s="47"/>
      <c r="E8181" s="47"/>
      <c r="F8181" s="47"/>
      <c r="G8181" s="47"/>
      <c r="H8181" s="47"/>
      <c r="I8181" s="47"/>
    </row>
    <row r="8182" spans="1:9" x14ac:dyDescent="0.25">
      <c r="A8182" s="47"/>
      <c r="B8182" s="47"/>
      <c r="C8182" s="47"/>
      <c r="D8182" s="47"/>
      <c r="E8182" s="47"/>
      <c r="F8182" s="47"/>
      <c r="G8182" s="47"/>
      <c r="H8182" s="47"/>
      <c r="I8182" s="47"/>
    </row>
    <row r="8183" spans="1:9" x14ac:dyDescent="0.25">
      <c r="A8183" s="47"/>
      <c r="B8183" s="47"/>
      <c r="C8183" s="47"/>
      <c r="D8183" s="47"/>
      <c r="E8183" s="47"/>
      <c r="F8183" s="47"/>
      <c r="G8183" s="47"/>
      <c r="H8183" s="47"/>
      <c r="I8183" s="47"/>
    </row>
    <row r="8184" spans="1:9" x14ac:dyDescent="0.25">
      <c r="A8184" s="47"/>
      <c r="B8184" s="47"/>
      <c r="C8184" s="47"/>
      <c r="D8184" s="47"/>
      <c r="E8184" s="47"/>
      <c r="F8184" s="47"/>
      <c r="G8184" s="47"/>
      <c r="H8184" s="47"/>
      <c r="I8184" s="47"/>
    </row>
    <row r="8185" spans="1:9" x14ac:dyDescent="0.25">
      <c r="A8185" s="47"/>
      <c r="B8185" s="47"/>
      <c r="C8185" s="47"/>
      <c r="D8185" s="47"/>
      <c r="E8185" s="47"/>
      <c r="F8185" s="47"/>
      <c r="G8185" s="47"/>
      <c r="H8185" s="47"/>
      <c r="I8185" s="47"/>
    </row>
    <row r="8186" spans="1:9" x14ac:dyDescent="0.25">
      <c r="A8186" s="47"/>
      <c r="B8186" s="47"/>
      <c r="C8186" s="47"/>
      <c r="D8186" s="47"/>
      <c r="E8186" s="47"/>
      <c r="F8186" s="47"/>
      <c r="G8186" s="47"/>
      <c r="H8186" s="47"/>
      <c r="I8186" s="47"/>
    </row>
    <row r="8187" spans="1:9" x14ac:dyDescent="0.25">
      <c r="A8187" s="47"/>
      <c r="B8187" s="47"/>
      <c r="C8187" s="47"/>
      <c r="D8187" s="47"/>
      <c r="E8187" s="47"/>
      <c r="F8187" s="47"/>
      <c r="G8187" s="47"/>
      <c r="H8187" s="47"/>
      <c r="I8187" s="47"/>
    </row>
    <row r="8188" spans="1:9" x14ac:dyDescent="0.25">
      <c r="A8188" s="47"/>
      <c r="B8188" s="47"/>
      <c r="C8188" s="47"/>
      <c r="D8188" s="47"/>
      <c r="E8188" s="47"/>
      <c r="F8188" s="47"/>
      <c r="G8188" s="47"/>
      <c r="H8188" s="47"/>
      <c r="I8188" s="47"/>
    </row>
    <row r="8189" spans="1:9" x14ac:dyDescent="0.25">
      <c r="A8189" s="47"/>
      <c r="B8189" s="47"/>
      <c r="C8189" s="47"/>
      <c r="D8189" s="47"/>
      <c r="E8189" s="47"/>
      <c r="F8189" s="47"/>
      <c r="G8189" s="47"/>
      <c r="H8189" s="47"/>
      <c r="I8189" s="47"/>
    </row>
    <row r="8190" spans="1:9" x14ac:dyDescent="0.25">
      <c r="A8190" s="47"/>
      <c r="B8190" s="47"/>
      <c r="C8190" s="47"/>
      <c r="D8190" s="47"/>
      <c r="E8190" s="47"/>
      <c r="F8190" s="47"/>
      <c r="G8190" s="47"/>
      <c r="H8190" s="47"/>
      <c r="I8190" s="47"/>
    </row>
    <row r="8191" spans="1:9" x14ac:dyDescent="0.25">
      <c r="A8191" s="47"/>
      <c r="B8191" s="47"/>
      <c r="C8191" s="47"/>
      <c r="D8191" s="47"/>
      <c r="E8191" s="47"/>
      <c r="F8191" s="47"/>
      <c r="G8191" s="47"/>
      <c r="H8191" s="47"/>
      <c r="I8191" s="47"/>
    </row>
    <row r="8192" spans="1:9" x14ac:dyDescent="0.25">
      <c r="A8192" s="47"/>
      <c r="B8192" s="47"/>
      <c r="C8192" s="47"/>
      <c r="D8192" s="47"/>
      <c r="E8192" s="47"/>
      <c r="F8192" s="47"/>
      <c r="G8192" s="47"/>
      <c r="H8192" s="47"/>
      <c r="I8192" s="47"/>
    </row>
    <row r="8193" spans="1:9" x14ac:dyDescent="0.25">
      <c r="A8193" s="47"/>
      <c r="B8193" s="47"/>
      <c r="C8193" s="47"/>
      <c r="D8193" s="47"/>
      <c r="E8193" s="47"/>
      <c r="F8193" s="47"/>
      <c r="G8193" s="47"/>
      <c r="H8193" s="47"/>
      <c r="I8193" s="47"/>
    </row>
    <row r="8194" spans="1:9" x14ac:dyDescent="0.25">
      <c r="A8194" s="47"/>
      <c r="B8194" s="47"/>
      <c r="C8194" s="47"/>
      <c r="D8194" s="47"/>
      <c r="E8194" s="47"/>
      <c r="F8194" s="47"/>
      <c r="G8194" s="47"/>
      <c r="H8194" s="47"/>
      <c r="I8194" s="47"/>
    </row>
    <row r="8195" spans="1:9" x14ac:dyDescent="0.25">
      <c r="A8195" s="47"/>
      <c r="B8195" s="47"/>
      <c r="C8195" s="47"/>
      <c r="D8195" s="47"/>
      <c r="E8195" s="47"/>
      <c r="F8195" s="47"/>
      <c r="G8195" s="47"/>
      <c r="H8195" s="47"/>
      <c r="I8195" s="47"/>
    </row>
    <row r="8196" spans="1:9" x14ac:dyDescent="0.25">
      <c r="A8196" s="47"/>
      <c r="B8196" s="47"/>
      <c r="C8196" s="47"/>
      <c r="D8196" s="47"/>
      <c r="E8196" s="47"/>
      <c r="F8196" s="47"/>
      <c r="G8196" s="47"/>
      <c r="H8196" s="47"/>
      <c r="I8196" s="47"/>
    </row>
    <row r="8197" spans="1:9" x14ac:dyDescent="0.25">
      <c r="A8197" s="47"/>
      <c r="B8197" s="47"/>
      <c r="C8197" s="47"/>
      <c r="D8197" s="47"/>
      <c r="E8197" s="47"/>
      <c r="F8197" s="47"/>
      <c r="G8197" s="47"/>
      <c r="H8197" s="47"/>
      <c r="I8197" s="47"/>
    </row>
    <row r="8198" spans="1:9" x14ac:dyDescent="0.25">
      <c r="A8198" s="47"/>
      <c r="B8198" s="47"/>
      <c r="C8198" s="47"/>
      <c r="D8198" s="47"/>
      <c r="E8198" s="47"/>
      <c r="F8198" s="47"/>
      <c r="G8198" s="47"/>
      <c r="H8198" s="47"/>
      <c r="I8198" s="47"/>
    </row>
    <row r="8199" spans="1:9" x14ac:dyDescent="0.25">
      <c r="A8199" s="47"/>
      <c r="B8199" s="47"/>
      <c r="C8199" s="47"/>
      <c r="D8199" s="47"/>
      <c r="E8199" s="47"/>
      <c r="F8199" s="47"/>
      <c r="G8199" s="47"/>
      <c r="H8199" s="47"/>
      <c r="I8199" s="47"/>
    </row>
    <row r="8200" spans="1:9" x14ac:dyDescent="0.25">
      <c r="A8200" s="47"/>
      <c r="B8200" s="47"/>
      <c r="C8200" s="47"/>
      <c r="D8200" s="47"/>
      <c r="E8200" s="47"/>
      <c r="F8200" s="47"/>
      <c r="G8200" s="47"/>
      <c r="H8200" s="47"/>
      <c r="I8200" s="47"/>
    </row>
    <row r="8201" spans="1:9" x14ac:dyDescent="0.25">
      <c r="A8201" s="47"/>
      <c r="B8201" s="47"/>
      <c r="C8201" s="47"/>
      <c r="D8201" s="47"/>
      <c r="E8201" s="47"/>
      <c r="F8201" s="47"/>
      <c r="G8201" s="47"/>
      <c r="H8201" s="47"/>
      <c r="I8201" s="47"/>
    </row>
    <row r="8202" spans="1:9" x14ac:dyDescent="0.25">
      <c r="A8202" s="47"/>
      <c r="B8202" s="47"/>
      <c r="C8202" s="47"/>
      <c r="D8202" s="47"/>
      <c r="E8202" s="47"/>
      <c r="F8202" s="47"/>
      <c r="G8202" s="47"/>
      <c r="H8202" s="47"/>
      <c r="I8202" s="47"/>
    </row>
    <row r="8203" spans="1:9" x14ac:dyDescent="0.25">
      <c r="A8203" s="47"/>
      <c r="B8203" s="47"/>
      <c r="C8203" s="47"/>
      <c r="D8203" s="47"/>
      <c r="E8203" s="47"/>
      <c r="F8203" s="47"/>
      <c r="G8203" s="47"/>
      <c r="H8203" s="47"/>
      <c r="I8203" s="47"/>
    </row>
    <row r="8204" spans="1:9" x14ac:dyDescent="0.25">
      <c r="A8204" s="47"/>
      <c r="B8204" s="47"/>
      <c r="C8204" s="47"/>
      <c r="D8204" s="47"/>
      <c r="E8204" s="47"/>
      <c r="F8204" s="47"/>
      <c r="G8204" s="47"/>
      <c r="H8204" s="47"/>
      <c r="I8204" s="47"/>
    </row>
    <row r="8205" spans="1:9" x14ac:dyDescent="0.25">
      <c r="A8205" s="47"/>
      <c r="B8205" s="47"/>
      <c r="C8205" s="47"/>
      <c r="D8205" s="47"/>
      <c r="E8205" s="47"/>
      <c r="F8205" s="47"/>
      <c r="G8205" s="47"/>
      <c r="H8205" s="47"/>
      <c r="I8205" s="47"/>
    </row>
    <row r="8206" spans="1:9" x14ac:dyDescent="0.25">
      <c r="A8206" s="47"/>
      <c r="B8206" s="47"/>
      <c r="C8206" s="47"/>
      <c r="D8206" s="47"/>
      <c r="E8206" s="47"/>
      <c r="F8206" s="47"/>
      <c r="G8206" s="47"/>
      <c r="H8206" s="47"/>
      <c r="I8206" s="47"/>
    </row>
    <row r="8207" spans="1:9" x14ac:dyDescent="0.25">
      <c r="A8207" s="47"/>
      <c r="B8207" s="47"/>
      <c r="C8207" s="47"/>
      <c r="D8207" s="47"/>
      <c r="E8207" s="47"/>
      <c r="F8207" s="47"/>
      <c r="G8207" s="47"/>
      <c r="H8207" s="47"/>
      <c r="I8207" s="47"/>
    </row>
    <row r="8208" spans="1:9" x14ac:dyDescent="0.25">
      <c r="A8208" s="47"/>
      <c r="B8208" s="47"/>
      <c r="C8208" s="47"/>
      <c r="D8208" s="47"/>
      <c r="E8208" s="47"/>
      <c r="F8208" s="47"/>
      <c r="G8208" s="47"/>
      <c r="H8208" s="47"/>
      <c r="I8208" s="47"/>
    </row>
    <row r="8209" spans="1:9" x14ac:dyDescent="0.25">
      <c r="A8209" s="47"/>
      <c r="B8209" s="47"/>
      <c r="C8209" s="47"/>
      <c r="D8209" s="47"/>
      <c r="E8209" s="47"/>
      <c r="F8209" s="47"/>
      <c r="G8209" s="47"/>
      <c r="H8209" s="47"/>
      <c r="I8209" s="47"/>
    </row>
    <row r="8210" spans="1:9" x14ac:dyDescent="0.25">
      <c r="A8210" s="47"/>
      <c r="B8210" s="47"/>
      <c r="C8210" s="47"/>
      <c r="D8210" s="47"/>
      <c r="E8210" s="47"/>
      <c r="F8210" s="47"/>
      <c r="G8210" s="47"/>
      <c r="H8210" s="47"/>
      <c r="I8210" s="47"/>
    </row>
    <row r="8211" spans="1:9" x14ac:dyDescent="0.25">
      <c r="A8211" s="47"/>
      <c r="B8211" s="47"/>
      <c r="C8211" s="47"/>
      <c r="D8211" s="47"/>
      <c r="E8211" s="47"/>
      <c r="F8211" s="47"/>
      <c r="G8211" s="47"/>
      <c r="H8211" s="47"/>
      <c r="I8211" s="47"/>
    </row>
    <row r="8212" spans="1:9" x14ac:dyDescent="0.25">
      <c r="A8212" s="47"/>
      <c r="B8212" s="47"/>
      <c r="C8212" s="47"/>
      <c r="D8212" s="47"/>
      <c r="E8212" s="47"/>
      <c r="F8212" s="47"/>
      <c r="G8212" s="47"/>
      <c r="H8212" s="47"/>
      <c r="I8212" s="47"/>
    </row>
    <row r="8213" spans="1:9" x14ac:dyDescent="0.25">
      <c r="A8213" s="47"/>
      <c r="B8213" s="47"/>
      <c r="C8213" s="47"/>
      <c r="D8213" s="47"/>
      <c r="E8213" s="47"/>
      <c r="F8213" s="47"/>
      <c r="G8213" s="47"/>
      <c r="H8213" s="47"/>
      <c r="I8213" s="47"/>
    </row>
    <row r="8214" spans="1:9" x14ac:dyDescent="0.25">
      <c r="A8214" s="47"/>
      <c r="B8214" s="47"/>
      <c r="C8214" s="47"/>
      <c r="D8214" s="47"/>
      <c r="E8214" s="47"/>
      <c r="F8214" s="47"/>
      <c r="G8214" s="47"/>
      <c r="H8214" s="47"/>
      <c r="I8214" s="47"/>
    </row>
    <row r="8215" spans="1:9" x14ac:dyDescent="0.25">
      <c r="A8215" s="47"/>
      <c r="B8215" s="47"/>
      <c r="C8215" s="47"/>
      <c r="D8215" s="47"/>
      <c r="E8215" s="47"/>
      <c r="F8215" s="47"/>
      <c r="G8215" s="47"/>
      <c r="H8215" s="47"/>
      <c r="I8215" s="47"/>
    </row>
    <row r="8216" spans="1:9" x14ac:dyDescent="0.25">
      <c r="A8216" s="47"/>
      <c r="B8216" s="47"/>
      <c r="C8216" s="47"/>
      <c r="D8216" s="47"/>
      <c r="E8216" s="47"/>
      <c r="F8216" s="47"/>
      <c r="G8216" s="47"/>
      <c r="H8216" s="47"/>
      <c r="I8216" s="47"/>
    </row>
    <row r="8217" spans="1:9" x14ac:dyDescent="0.25">
      <c r="A8217" s="47"/>
      <c r="B8217" s="47"/>
      <c r="C8217" s="47"/>
      <c r="D8217" s="47"/>
      <c r="E8217" s="47"/>
      <c r="F8217" s="47"/>
      <c r="G8217" s="47"/>
      <c r="H8217" s="47"/>
      <c r="I8217" s="47"/>
    </row>
    <row r="8218" spans="1:9" x14ac:dyDescent="0.25">
      <c r="A8218" s="47"/>
      <c r="B8218" s="47"/>
      <c r="C8218" s="47"/>
      <c r="D8218" s="47"/>
      <c r="E8218" s="47"/>
      <c r="F8218" s="47"/>
      <c r="G8218" s="47"/>
      <c r="H8218" s="47"/>
      <c r="I8218" s="47"/>
    </row>
    <row r="8219" spans="1:9" x14ac:dyDescent="0.25">
      <c r="A8219" s="47"/>
      <c r="B8219" s="47"/>
      <c r="C8219" s="47"/>
      <c r="D8219" s="47"/>
      <c r="E8219" s="47"/>
      <c r="F8219" s="47"/>
      <c r="G8219" s="47"/>
      <c r="H8219" s="47"/>
      <c r="I8219" s="47"/>
    </row>
    <row r="8220" spans="1:9" x14ac:dyDescent="0.25">
      <c r="A8220" s="47"/>
      <c r="B8220" s="47"/>
      <c r="C8220" s="47"/>
      <c r="D8220" s="47"/>
      <c r="E8220" s="47"/>
      <c r="F8220" s="47"/>
      <c r="G8220" s="47"/>
      <c r="H8220" s="47"/>
      <c r="I8220" s="47"/>
    </row>
    <row r="8221" spans="1:9" x14ac:dyDescent="0.25">
      <c r="A8221" s="47"/>
      <c r="B8221" s="47"/>
      <c r="C8221" s="47"/>
      <c r="D8221" s="47"/>
      <c r="E8221" s="47"/>
      <c r="F8221" s="47"/>
      <c r="G8221" s="47"/>
      <c r="H8221" s="47"/>
      <c r="I8221" s="47"/>
    </row>
    <row r="8222" spans="1:9" x14ac:dyDescent="0.25">
      <c r="A8222" s="47"/>
      <c r="B8222" s="47"/>
      <c r="C8222" s="47"/>
      <c r="D8222" s="47"/>
      <c r="E8222" s="47"/>
      <c r="F8222" s="47"/>
      <c r="G8222" s="47"/>
      <c r="H8222" s="47"/>
      <c r="I8222" s="47"/>
    </row>
    <row r="8223" spans="1:9" x14ac:dyDescent="0.25">
      <c r="A8223" s="47"/>
      <c r="B8223" s="47"/>
      <c r="C8223" s="47"/>
      <c r="D8223" s="47"/>
      <c r="E8223" s="47"/>
      <c r="F8223" s="47"/>
      <c r="G8223" s="47"/>
      <c r="H8223" s="47"/>
      <c r="I8223" s="47"/>
    </row>
    <row r="8224" spans="1:9" x14ac:dyDescent="0.25">
      <c r="A8224" s="47"/>
      <c r="B8224" s="47"/>
      <c r="C8224" s="47"/>
      <c r="D8224" s="47"/>
      <c r="E8224" s="47"/>
      <c r="F8224" s="47"/>
      <c r="G8224" s="47"/>
      <c r="H8224" s="47"/>
      <c r="I8224" s="47"/>
    </row>
    <row r="8225" spans="1:9" x14ac:dyDescent="0.25">
      <c r="A8225" s="47"/>
      <c r="B8225" s="47"/>
      <c r="C8225" s="47"/>
      <c r="D8225" s="47"/>
      <c r="E8225" s="47"/>
      <c r="F8225" s="47"/>
      <c r="G8225" s="47"/>
      <c r="H8225" s="47"/>
      <c r="I8225" s="47"/>
    </row>
    <row r="8226" spans="1:9" x14ac:dyDescent="0.25">
      <c r="A8226" s="47"/>
      <c r="B8226" s="47"/>
      <c r="C8226" s="47"/>
      <c r="D8226" s="47"/>
      <c r="E8226" s="47"/>
      <c r="F8226" s="47"/>
      <c r="G8226" s="47"/>
      <c r="H8226" s="47"/>
      <c r="I8226" s="47"/>
    </row>
    <row r="8227" spans="1:9" x14ac:dyDescent="0.25">
      <c r="A8227" s="47"/>
      <c r="B8227" s="47"/>
      <c r="C8227" s="47"/>
      <c r="D8227" s="47"/>
      <c r="E8227" s="47"/>
      <c r="F8227" s="47"/>
      <c r="G8227" s="47"/>
      <c r="H8227" s="47"/>
      <c r="I8227" s="47"/>
    </row>
    <row r="8228" spans="1:9" x14ac:dyDescent="0.25">
      <c r="A8228" s="47"/>
      <c r="B8228" s="47"/>
      <c r="C8228" s="47"/>
      <c r="D8228" s="47"/>
      <c r="E8228" s="47"/>
      <c r="F8228" s="47"/>
      <c r="G8228" s="47"/>
      <c r="H8228" s="47"/>
      <c r="I8228" s="47"/>
    </row>
    <row r="8229" spans="1:9" x14ac:dyDescent="0.25">
      <c r="A8229" s="47"/>
      <c r="B8229" s="47"/>
      <c r="C8229" s="47"/>
      <c r="D8229" s="47"/>
      <c r="E8229" s="47"/>
      <c r="F8229" s="47"/>
      <c r="G8229" s="47"/>
      <c r="H8229" s="47"/>
      <c r="I8229" s="47"/>
    </row>
    <row r="8230" spans="1:9" x14ac:dyDescent="0.25">
      <c r="A8230" s="47"/>
      <c r="B8230" s="47"/>
      <c r="C8230" s="47"/>
      <c r="D8230" s="47"/>
      <c r="E8230" s="47"/>
      <c r="F8230" s="47"/>
      <c r="G8230" s="47"/>
      <c r="H8230" s="47"/>
      <c r="I8230" s="47"/>
    </row>
    <row r="8231" spans="1:9" x14ac:dyDescent="0.25">
      <c r="A8231" s="47"/>
      <c r="B8231" s="47"/>
      <c r="C8231" s="47"/>
      <c r="D8231" s="47"/>
      <c r="E8231" s="47"/>
      <c r="F8231" s="47"/>
      <c r="G8231" s="47"/>
      <c r="H8231" s="47"/>
      <c r="I8231" s="47"/>
    </row>
    <row r="8232" spans="1:9" x14ac:dyDescent="0.25">
      <c r="A8232" s="47"/>
      <c r="B8232" s="47"/>
      <c r="C8232" s="47"/>
      <c r="D8232" s="47"/>
      <c r="E8232" s="47"/>
      <c r="F8232" s="47"/>
      <c r="G8232" s="47"/>
      <c r="H8232" s="47"/>
      <c r="I8232" s="47"/>
    </row>
    <row r="8233" spans="1:9" x14ac:dyDescent="0.25">
      <c r="A8233" s="47"/>
      <c r="B8233" s="47"/>
      <c r="C8233" s="47"/>
      <c r="D8233" s="47"/>
      <c r="E8233" s="47"/>
      <c r="F8233" s="47"/>
      <c r="G8233" s="47"/>
      <c r="H8233" s="47"/>
      <c r="I8233" s="47"/>
    </row>
    <row r="8234" spans="1:9" x14ac:dyDescent="0.25">
      <c r="A8234" s="47"/>
      <c r="B8234" s="47"/>
      <c r="C8234" s="47"/>
      <c r="D8234" s="47"/>
      <c r="E8234" s="47"/>
      <c r="F8234" s="47"/>
      <c r="G8234" s="47"/>
      <c r="H8234" s="47"/>
      <c r="I8234" s="47"/>
    </row>
    <row r="8235" spans="1:9" x14ac:dyDescent="0.25">
      <c r="A8235" s="47"/>
      <c r="B8235" s="47"/>
      <c r="C8235" s="47"/>
      <c r="D8235" s="47"/>
      <c r="E8235" s="47"/>
      <c r="F8235" s="47"/>
      <c r="G8235" s="47"/>
      <c r="H8235" s="47"/>
      <c r="I8235" s="47"/>
    </row>
    <row r="8236" spans="1:9" x14ac:dyDescent="0.25">
      <c r="A8236" s="47"/>
      <c r="B8236" s="47"/>
      <c r="C8236" s="47"/>
      <c r="D8236" s="47"/>
      <c r="E8236" s="47"/>
      <c r="F8236" s="47"/>
      <c r="G8236" s="47"/>
      <c r="H8236" s="47"/>
      <c r="I8236" s="47"/>
    </row>
    <row r="8237" spans="1:9" x14ac:dyDescent="0.25">
      <c r="A8237" s="47"/>
      <c r="B8237" s="47"/>
      <c r="C8237" s="47"/>
      <c r="D8237" s="47"/>
      <c r="E8237" s="47"/>
      <c r="F8237" s="47"/>
      <c r="G8237" s="47"/>
      <c r="H8237" s="47"/>
      <c r="I8237" s="47"/>
    </row>
    <row r="8238" spans="1:9" x14ac:dyDescent="0.25">
      <c r="A8238" s="47"/>
      <c r="B8238" s="47"/>
      <c r="C8238" s="47"/>
      <c r="D8238" s="47"/>
      <c r="E8238" s="47"/>
      <c r="F8238" s="47"/>
      <c r="G8238" s="47"/>
      <c r="H8238" s="47"/>
      <c r="I8238" s="47"/>
    </row>
    <row r="8239" spans="1:9" x14ac:dyDescent="0.25">
      <c r="A8239" s="47"/>
      <c r="B8239" s="47"/>
      <c r="C8239" s="47"/>
      <c r="D8239" s="47"/>
      <c r="E8239" s="47"/>
      <c r="F8239" s="47"/>
      <c r="G8239" s="47"/>
      <c r="H8239" s="47"/>
      <c r="I8239" s="47"/>
    </row>
    <row r="8240" spans="1:9" x14ac:dyDescent="0.25">
      <c r="A8240" s="47"/>
      <c r="B8240" s="47"/>
      <c r="C8240" s="47"/>
      <c r="D8240" s="47"/>
      <c r="E8240" s="47"/>
      <c r="F8240" s="47"/>
      <c r="G8240" s="47"/>
      <c r="H8240" s="47"/>
      <c r="I8240" s="47"/>
    </row>
    <row r="8241" spans="1:9" x14ac:dyDescent="0.25">
      <c r="A8241" s="47"/>
      <c r="B8241" s="47"/>
      <c r="C8241" s="47"/>
      <c r="D8241" s="47"/>
      <c r="E8241" s="47"/>
      <c r="F8241" s="47"/>
      <c r="G8241" s="47"/>
      <c r="H8241" s="47"/>
      <c r="I8241" s="47"/>
    </row>
    <row r="8242" spans="1:9" x14ac:dyDescent="0.25">
      <c r="A8242" s="47"/>
      <c r="B8242" s="47"/>
      <c r="C8242" s="47"/>
      <c r="D8242" s="47"/>
      <c r="E8242" s="47"/>
      <c r="F8242" s="47"/>
      <c r="G8242" s="47"/>
      <c r="H8242" s="47"/>
      <c r="I8242" s="47"/>
    </row>
    <row r="8243" spans="1:9" x14ac:dyDescent="0.25">
      <c r="A8243" s="47"/>
      <c r="B8243" s="47"/>
      <c r="C8243" s="47"/>
      <c r="D8243" s="47"/>
      <c r="E8243" s="47"/>
      <c r="F8243" s="47"/>
      <c r="G8243" s="47"/>
      <c r="H8243" s="47"/>
      <c r="I8243" s="47"/>
    </row>
    <row r="8244" spans="1:9" x14ac:dyDescent="0.25">
      <c r="A8244" s="47"/>
      <c r="B8244" s="47"/>
      <c r="C8244" s="47"/>
      <c r="D8244" s="47"/>
      <c r="E8244" s="47"/>
      <c r="F8244" s="47"/>
      <c r="G8244" s="47"/>
      <c r="H8244" s="47"/>
      <c r="I8244" s="47"/>
    </row>
    <row r="8245" spans="1:9" x14ac:dyDescent="0.25">
      <c r="A8245" s="47"/>
      <c r="B8245" s="47"/>
      <c r="C8245" s="47"/>
      <c r="D8245" s="47"/>
      <c r="E8245" s="47"/>
      <c r="F8245" s="47"/>
      <c r="G8245" s="47"/>
      <c r="H8245" s="47"/>
      <c r="I8245" s="47"/>
    </row>
    <row r="8246" spans="1:9" x14ac:dyDescent="0.25">
      <c r="A8246" s="47"/>
      <c r="B8246" s="47"/>
      <c r="C8246" s="47"/>
      <c r="D8246" s="47"/>
      <c r="E8246" s="47"/>
      <c r="F8246" s="47"/>
      <c r="G8246" s="47"/>
      <c r="H8246" s="47"/>
      <c r="I8246" s="47"/>
    </row>
    <row r="8247" spans="1:9" x14ac:dyDescent="0.25">
      <c r="A8247" s="47"/>
      <c r="B8247" s="47"/>
      <c r="C8247" s="47"/>
      <c r="D8247" s="47"/>
      <c r="E8247" s="47"/>
      <c r="F8247" s="47"/>
      <c r="G8247" s="47"/>
      <c r="H8247" s="47"/>
      <c r="I8247" s="47"/>
    </row>
    <row r="8248" spans="1:9" x14ac:dyDescent="0.25">
      <c r="A8248" s="47"/>
      <c r="B8248" s="47"/>
      <c r="C8248" s="47"/>
      <c r="D8248" s="47"/>
      <c r="E8248" s="47"/>
      <c r="F8248" s="47"/>
      <c r="G8248" s="47"/>
      <c r="H8248" s="47"/>
      <c r="I8248" s="47"/>
    </row>
    <row r="8249" spans="1:9" x14ac:dyDescent="0.25">
      <c r="A8249" s="47"/>
      <c r="B8249" s="47"/>
      <c r="C8249" s="47"/>
      <c r="D8249" s="47"/>
      <c r="E8249" s="47"/>
      <c r="F8249" s="47"/>
      <c r="G8249" s="47"/>
      <c r="H8249" s="47"/>
      <c r="I8249" s="47"/>
    </row>
    <row r="8250" spans="1:9" x14ac:dyDescent="0.25">
      <c r="A8250" s="47"/>
      <c r="B8250" s="47"/>
      <c r="C8250" s="47"/>
      <c r="D8250" s="47"/>
      <c r="E8250" s="47"/>
      <c r="F8250" s="47"/>
      <c r="G8250" s="47"/>
      <c r="H8250" s="47"/>
      <c r="I8250" s="47"/>
    </row>
    <row r="8251" spans="1:9" x14ac:dyDescent="0.25">
      <c r="A8251" s="47"/>
      <c r="B8251" s="47"/>
      <c r="C8251" s="47"/>
      <c r="D8251" s="47"/>
      <c r="E8251" s="47"/>
      <c r="F8251" s="47"/>
      <c r="G8251" s="47"/>
      <c r="H8251" s="47"/>
      <c r="I8251" s="47"/>
    </row>
    <row r="8252" spans="1:9" x14ac:dyDescent="0.25">
      <c r="A8252" s="47"/>
      <c r="B8252" s="47"/>
      <c r="C8252" s="47"/>
      <c r="D8252" s="47"/>
      <c r="E8252" s="47"/>
      <c r="F8252" s="47"/>
      <c r="G8252" s="47"/>
      <c r="H8252" s="47"/>
      <c r="I8252" s="47"/>
    </row>
    <row r="8253" spans="1:9" x14ac:dyDescent="0.25">
      <c r="A8253" s="47"/>
      <c r="B8253" s="47"/>
      <c r="C8253" s="47"/>
      <c r="D8253" s="47"/>
      <c r="E8253" s="47"/>
      <c r="F8253" s="47"/>
      <c r="G8253" s="47"/>
      <c r="H8253" s="47"/>
      <c r="I8253" s="47"/>
    </row>
    <row r="8254" spans="1:9" x14ac:dyDescent="0.25">
      <c r="A8254" s="47"/>
      <c r="B8254" s="47"/>
      <c r="C8254" s="47"/>
      <c r="D8254" s="47"/>
      <c r="E8254" s="47"/>
      <c r="F8254" s="47"/>
      <c r="G8254" s="47"/>
      <c r="H8254" s="47"/>
      <c r="I8254" s="47"/>
    </row>
    <row r="8255" spans="1:9" x14ac:dyDescent="0.25">
      <c r="A8255" s="47"/>
      <c r="B8255" s="47"/>
      <c r="C8255" s="47"/>
      <c r="D8255" s="47"/>
      <c r="E8255" s="47"/>
      <c r="F8255" s="47"/>
      <c r="G8255" s="47"/>
      <c r="H8255" s="47"/>
      <c r="I8255" s="47"/>
    </row>
    <row r="8256" spans="1:9" x14ac:dyDescent="0.25">
      <c r="A8256" s="47"/>
      <c r="B8256" s="47"/>
      <c r="C8256" s="47"/>
      <c r="D8256" s="47"/>
      <c r="E8256" s="47"/>
      <c r="F8256" s="47"/>
      <c r="G8256" s="47"/>
      <c r="H8256" s="47"/>
      <c r="I8256" s="47"/>
    </row>
    <row r="8257" spans="1:9" x14ac:dyDescent="0.25">
      <c r="A8257" s="47"/>
      <c r="B8257" s="47"/>
      <c r="C8257" s="47"/>
      <c r="D8257" s="47"/>
      <c r="E8257" s="47"/>
      <c r="F8257" s="47"/>
      <c r="G8257" s="47"/>
      <c r="H8257" s="47"/>
      <c r="I8257" s="47"/>
    </row>
    <row r="8258" spans="1:9" x14ac:dyDescent="0.25">
      <c r="A8258" s="47"/>
      <c r="B8258" s="47"/>
      <c r="C8258" s="47"/>
      <c r="D8258" s="47"/>
      <c r="E8258" s="47"/>
      <c r="F8258" s="47"/>
      <c r="G8258" s="47"/>
      <c r="H8258" s="47"/>
      <c r="I8258" s="47"/>
    </row>
    <row r="8259" spans="1:9" x14ac:dyDescent="0.25">
      <c r="A8259" s="47"/>
      <c r="B8259" s="47"/>
      <c r="C8259" s="47"/>
      <c r="D8259" s="47"/>
      <c r="E8259" s="47"/>
      <c r="F8259" s="47"/>
      <c r="G8259" s="47"/>
      <c r="H8259" s="47"/>
      <c r="I8259" s="47"/>
    </row>
    <row r="8260" spans="1:9" x14ac:dyDescent="0.25">
      <c r="A8260" s="47"/>
      <c r="B8260" s="47"/>
      <c r="C8260" s="47"/>
      <c r="D8260" s="47"/>
      <c r="E8260" s="47"/>
      <c r="F8260" s="47"/>
      <c r="G8260" s="47"/>
      <c r="H8260" s="47"/>
      <c r="I8260" s="47"/>
    </row>
    <row r="8261" spans="1:9" x14ac:dyDescent="0.25">
      <c r="A8261" s="47"/>
      <c r="B8261" s="47"/>
      <c r="C8261" s="47"/>
      <c r="D8261" s="47"/>
      <c r="E8261" s="47"/>
      <c r="F8261" s="47"/>
      <c r="G8261" s="47"/>
      <c r="H8261" s="47"/>
      <c r="I8261" s="47"/>
    </row>
    <row r="8262" spans="1:9" x14ac:dyDescent="0.25">
      <c r="A8262" s="47"/>
      <c r="B8262" s="47"/>
      <c r="C8262" s="47"/>
      <c r="D8262" s="47"/>
      <c r="E8262" s="47"/>
      <c r="F8262" s="47"/>
      <c r="G8262" s="47"/>
      <c r="H8262" s="47"/>
      <c r="I8262" s="47"/>
    </row>
    <row r="8263" spans="1:9" x14ac:dyDescent="0.25">
      <c r="A8263" s="47"/>
      <c r="B8263" s="47"/>
      <c r="C8263" s="47"/>
      <c r="D8263" s="47"/>
      <c r="E8263" s="47"/>
      <c r="F8263" s="47"/>
      <c r="G8263" s="47"/>
      <c r="H8263" s="47"/>
      <c r="I8263" s="47"/>
    </row>
    <row r="8264" spans="1:9" x14ac:dyDescent="0.25">
      <c r="A8264" s="47"/>
      <c r="B8264" s="47"/>
      <c r="C8264" s="47"/>
      <c r="D8264" s="47"/>
      <c r="E8264" s="47"/>
      <c r="F8264" s="47"/>
      <c r="G8264" s="47"/>
      <c r="H8264" s="47"/>
      <c r="I8264" s="47"/>
    </row>
    <row r="8265" spans="1:9" x14ac:dyDescent="0.25">
      <c r="A8265" s="47"/>
      <c r="B8265" s="47"/>
      <c r="C8265" s="47"/>
      <c r="D8265" s="47"/>
      <c r="E8265" s="47"/>
      <c r="F8265" s="47"/>
      <c r="G8265" s="47"/>
      <c r="H8265" s="47"/>
      <c r="I8265" s="47"/>
    </row>
    <row r="8266" spans="1:9" x14ac:dyDescent="0.25">
      <c r="A8266" s="47"/>
      <c r="B8266" s="47"/>
      <c r="C8266" s="47"/>
      <c r="D8266" s="47"/>
      <c r="E8266" s="47"/>
      <c r="F8266" s="47"/>
      <c r="G8266" s="47"/>
      <c r="H8266" s="47"/>
      <c r="I8266" s="47"/>
    </row>
    <row r="8267" spans="1:9" x14ac:dyDescent="0.25">
      <c r="A8267" s="47"/>
      <c r="B8267" s="47"/>
      <c r="C8267" s="47"/>
      <c r="D8267" s="47"/>
      <c r="E8267" s="47"/>
      <c r="F8267" s="47"/>
      <c r="G8267" s="47"/>
      <c r="H8267" s="47"/>
      <c r="I8267" s="47"/>
    </row>
    <row r="8268" spans="1:9" x14ac:dyDescent="0.25">
      <c r="A8268" s="47"/>
      <c r="B8268" s="47"/>
      <c r="C8268" s="47"/>
      <c r="D8268" s="47"/>
      <c r="E8268" s="47"/>
      <c r="F8268" s="47"/>
      <c r="G8268" s="47"/>
      <c r="H8268" s="47"/>
      <c r="I8268" s="47"/>
    </row>
    <row r="8269" spans="1:9" x14ac:dyDescent="0.25">
      <c r="A8269" s="47"/>
      <c r="B8269" s="47"/>
      <c r="C8269" s="47"/>
      <c r="D8269" s="47"/>
      <c r="E8269" s="47"/>
      <c r="F8269" s="47"/>
      <c r="G8269" s="47"/>
      <c r="H8269" s="47"/>
      <c r="I8269" s="47"/>
    </row>
    <row r="8270" spans="1:9" x14ac:dyDescent="0.25">
      <c r="A8270" s="47"/>
      <c r="B8270" s="47"/>
      <c r="C8270" s="47"/>
      <c r="D8270" s="47"/>
      <c r="E8270" s="47"/>
      <c r="F8270" s="47"/>
      <c r="G8270" s="47"/>
      <c r="H8270" s="47"/>
      <c r="I8270" s="47"/>
    </row>
    <row r="8271" spans="1:9" x14ac:dyDescent="0.25">
      <c r="A8271" s="47"/>
      <c r="B8271" s="47"/>
      <c r="C8271" s="47"/>
      <c r="D8271" s="47"/>
      <c r="E8271" s="47"/>
      <c r="F8271" s="47"/>
      <c r="G8271" s="47"/>
      <c r="H8271" s="47"/>
      <c r="I8271" s="47"/>
    </row>
    <row r="8272" spans="1:9" x14ac:dyDescent="0.25">
      <c r="A8272" s="47"/>
      <c r="B8272" s="47"/>
      <c r="C8272" s="47"/>
      <c r="D8272" s="47"/>
      <c r="E8272" s="47"/>
      <c r="F8272" s="47"/>
      <c r="G8272" s="47"/>
      <c r="H8272" s="47"/>
      <c r="I8272" s="47"/>
    </row>
    <row r="8273" spans="1:9" x14ac:dyDescent="0.25">
      <c r="A8273" s="47"/>
      <c r="B8273" s="47"/>
      <c r="C8273" s="47"/>
      <c r="D8273" s="47"/>
      <c r="E8273" s="47"/>
      <c r="F8273" s="47"/>
      <c r="G8273" s="47"/>
      <c r="H8273" s="47"/>
      <c r="I8273" s="47"/>
    </row>
    <row r="8274" spans="1:9" x14ac:dyDescent="0.25">
      <c r="A8274" s="47"/>
      <c r="B8274" s="47"/>
      <c r="C8274" s="47"/>
      <c r="D8274" s="47"/>
      <c r="E8274" s="47"/>
      <c r="F8274" s="47"/>
      <c r="G8274" s="47"/>
      <c r="H8274" s="47"/>
      <c r="I8274" s="47"/>
    </row>
    <row r="8275" spans="1:9" x14ac:dyDescent="0.25">
      <c r="A8275" s="47"/>
      <c r="B8275" s="47"/>
      <c r="C8275" s="47"/>
      <c r="D8275" s="47"/>
      <c r="E8275" s="47"/>
      <c r="F8275" s="47"/>
      <c r="G8275" s="47"/>
      <c r="H8275" s="47"/>
      <c r="I8275" s="47"/>
    </row>
    <row r="8276" spans="1:9" x14ac:dyDescent="0.25">
      <c r="A8276" s="47"/>
      <c r="B8276" s="47"/>
      <c r="C8276" s="47"/>
      <c r="D8276" s="47"/>
      <c r="E8276" s="47"/>
      <c r="F8276" s="47"/>
      <c r="G8276" s="47"/>
      <c r="H8276" s="47"/>
      <c r="I8276" s="47"/>
    </row>
    <row r="8277" spans="1:9" x14ac:dyDescent="0.25">
      <c r="A8277" s="47"/>
      <c r="B8277" s="47"/>
      <c r="C8277" s="47"/>
      <c r="D8277" s="47"/>
      <c r="E8277" s="47"/>
      <c r="F8277" s="47"/>
      <c r="G8277" s="47"/>
      <c r="H8277" s="47"/>
      <c r="I8277" s="47"/>
    </row>
    <row r="8278" spans="1:9" x14ac:dyDescent="0.25">
      <c r="A8278" s="47"/>
      <c r="B8278" s="47"/>
      <c r="C8278" s="47"/>
      <c r="D8278" s="47"/>
      <c r="E8278" s="47"/>
      <c r="F8278" s="47"/>
      <c r="G8278" s="47"/>
      <c r="H8278" s="47"/>
      <c r="I8278" s="47"/>
    </row>
    <row r="8279" spans="1:9" x14ac:dyDescent="0.25">
      <c r="A8279" s="47"/>
      <c r="B8279" s="47"/>
      <c r="C8279" s="47"/>
      <c r="D8279" s="47"/>
      <c r="E8279" s="47"/>
      <c r="F8279" s="47"/>
      <c r="G8279" s="47"/>
      <c r="H8279" s="47"/>
      <c r="I8279" s="47"/>
    </row>
    <row r="8280" spans="1:9" x14ac:dyDescent="0.25">
      <c r="A8280" s="47"/>
      <c r="B8280" s="47"/>
      <c r="C8280" s="47"/>
      <c r="D8280" s="47"/>
      <c r="E8280" s="47"/>
      <c r="F8280" s="47"/>
      <c r="G8280" s="47"/>
      <c r="H8280" s="47"/>
      <c r="I8280" s="47"/>
    </row>
    <row r="8281" spans="1:9" x14ac:dyDescent="0.25">
      <c r="A8281" s="47"/>
      <c r="B8281" s="47"/>
      <c r="C8281" s="47"/>
      <c r="D8281" s="47"/>
      <c r="E8281" s="47"/>
      <c r="F8281" s="47"/>
      <c r="G8281" s="47"/>
      <c r="H8281" s="47"/>
      <c r="I8281" s="47"/>
    </row>
    <row r="8282" spans="1:9" x14ac:dyDescent="0.25">
      <c r="A8282" s="47"/>
      <c r="B8282" s="47"/>
      <c r="C8282" s="47"/>
      <c r="D8282" s="47"/>
      <c r="E8282" s="47"/>
      <c r="F8282" s="47"/>
      <c r="G8282" s="47"/>
      <c r="H8282" s="47"/>
      <c r="I8282" s="47"/>
    </row>
    <row r="8283" spans="1:9" x14ac:dyDescent="0.25">
      <c r="A8283" s="47"/>
      <c r="B8283" s="47"/>
      <c r="C8283" s="47"/>
      <c r="D8283" s="47"/>
      <c r="E8283" s="47"/>
      <c r="F8283" s="47"/>
      <c r="G8283" s="47"/>
      <c r="H8283" s="47"/>
      <c r="I8283" s="47"/>
    </row>
    <row r="8284" spans="1:9" x14ac:dyDescent="0.25">
      <c r="A8284" s="47"/>
      <c r="B8284" s="47"/>
      <c r="C8284" s="47"/>
      <c r="D8284" s="47"/>
      <c r="E8284" s="47"/>
      <c r="F8284" s="47"/>
      <c r="G8284" s="47"/>
      <c r="H8284" s="47"/>
      <c r="I8284" s="47"/>
    </row>
    <row r="8285" spans="1:9" x14ac:dyDescent="0.25">
      <c r="A8285" s="47"/>
      <c r="B8285" s="47"/>
      <c r="C8285" s="47"/>
      <c r="D8285" s="47"/>
      <c r="E8285" s="47"/>
      <c r="F8285" s="47"/>
      <c r="G8285" s="47"/>
      <c r="H8285" s="47"/>
      <c r="I8285" s="47"/>
    </row>
    <row r="8286" spans="1:9" x14ac:dyDescent="0.25">
      <c r="A8286" s="47"/>
      <c r="B8286" s="47"/>
      <c r="C8286" s="47"/>
      <c r="D8286" s="47"/>
      <c r="E8286" s="47"/>
      <c r="F8286" s="47"/>
      <c r="G8286" s="47"/>
      <c r="H8286" s="47"/>
      <c r="I8286" s="47"/>
    </row>
    <row r="8287" spans="1:9" x14ac:dyDescent="0.25">
      <c r="A8287" s="47"/>
      <c r="B8287" s="47"/>
      <c r="C8287" s="47"/>
      <c r="D8287" s="47"/>
      <c r="E8287" s="47"/>
      <c r="F8287" s="47"/>
      <c r="G8287" s="47"/>
      <c r="H8287" s="47"/>
      <c r="I8287" s="47"/>
    </row>
    <row r="8288" spans="1:9" x14ac:dyDescent="0.25">
      <c r="A8288" s="47"/>
      <c r="B8288" s="47"/>
      <c r="C8288" s="47"/>
      <c r="D8288" s="47"/>
      <c r="E8288" s="47"/>
      <c r="F8288" s="47"/>
      <c r="G8288" s="47"/>
      <c r="H8288" s="47"/>
      <c r="I8288" s="47"/>
    </row>
    <row r="8289" spans="1:9" x14ac:dyDescent="0.25">
      <c r="A8289" s="47"/>
      <c r="B8289" s="47"/>
      <c r="C8289" s="47"/>
      <c r="D8289" s="47"/>
      <c r="E8289" s="47"/>
      <c r="F8289" s="47"/>
      <c r="G8289" s="47"/>
      <c r="H8289" s="47"/>
      <c r="I8289" s="47"/>
    </row>
    <row r="8290" spans="1:9" x14ac:dyDescent="0.25">
      <c r="A8290" s="47"/>
      <c r="B8290" s="47"/>
      <c r="C8290" s="47"/>
      <c r="D8290" s="47"/>
      <c r="E8290" s="47"/>
      <c r="F8290" s="47"/>
      <c r="G8290" s="47"/>
      <c r="H8290" s="47"/>
      <c r="I8290" s="47"/>
    </row>
    <row r="8291" spans="1:9" x14ac:dyDescent="0.25">
      <c r="A8291" s="47"/>
      <c r="B8291" s="47"/>
      <c r="C8291" s="47"/>
      <c r="D8291" s="47"/>
      <c r="E8291" s="47"/>
      <c r="F8291" s="47"/>
      <c r="G8291" s="47"/>
      <c r="H8291" s="47"/>
      <c r="I8291" s="47"/>
    </row>
    <row r="8292" spans="1:9" x14ac:dyDescent="0.25">
      <c r="A8292" s="47"/>
      <c r="B8292" s="47"/>
      <c r="C8292" s="47"/>
      <c r="D8292" s="47"/>
      <c r="E8292" s="47"/>
      <c r="F8292" s="47"/>
      <c r="G8292" s="47"/>
      <c r="H8292" s="47"/>
      <c r="I8292" s="47"/>
    </row>
    <row r="8293" spans="1:9" x14ac:dyDescent="0.25">
      <c r="A8293" s="47"/>
      <c r="B8293" s="47"/>
      <c r="C8293" s="47"/>
      <c r="D8293" s="47"/>
      <c r="E8293" s="47"/>
      <c r="F8293" s="47"/>
      <c r="G8293" s="47"/>
      <c r="H8293" s="47"/>
      <c r="I8293" s="47"/>
    </row>
    <row r="8294" spans="1:9" x14ac:dyDescent="0.25">
      <c r="A8294" s="47"/>
      <c r="B8294" s="47"/>
      <c r="C8294" s="47"/>
      <c r="D8294" s="47"/>
      <c r="E8294" s="47"/>
      <c r="F8294" s="47"/>
      <c r="G8294" s="47"/>
      <c r="H8294" s="47"/>
      <c r="I8294" s="47"/>
    </row>
    <row r="8295" spans="1:9" x14ac:dyDescent="0.25">
      <c r="A8295" s="47"/>
      <c r="B8295" s="47"/>
      <c r="C8295" s="47"/>
      <c r="D8295" s="47"/>
      <c r="E8295" s="47"/>
      <c r="F8295" s="47"/>
      <c r="G8295" s="47"/>
      <c r="H8295" s="47"/>
      <c r="I8295" s="47"/>
    </row>
    <row r="8296" spans="1:9" x14ac:dyDescent="0.25">
      <c r="A8296" s="47"/>
      <c r="B8296" s="47"/>
      <c r="C8296" s="47"/>
      <c r="D8296" s="47"/>
      <c r="E8296" s="47"/>
      <c r="F8296" s="47"/>
      <c r="G8296" s="47"/>
      <c r="H8296" s="47"/>
      <c r="I8296" s="47"/>
    </row>
    <row r="8297" spans="1:9" x14ac:dyDescent="0.25">
      <c r="A8297" s="47"/>
      <c r="B8297" s="47"/>
      <c r="C8297" s="47"/>
      <c r="D8297" s="47"/>
      <c r="E8297" s="47"/>
      <c r="F8297" s="47"/>
      <c r="G8297" s="47"/>
      <c r="H8297" s="47"/>
      <c r="I8297" s="47"/>
    </row>
    <row r="8298" spans="1:9" x14ac:dyDescent="0.25">
      <c r="A8298" s="47"/>
      <c r="B8298" s="47"/>
      <c r="C8298" s="47"/>
      <c r="D8298" s="47"/>
      <c r="E8298" s="47"/>
      <c r="F8298" s="47"/>
      <c r="G8298" s="47"/>
      <c r="H8298" s="47"/>
      <c r="I8298" s="47"/>
    </row>
    <row r="8299" spans="1:9" x14ac:dyDescent="0.25">
      <c r="A8299" s="47"/>
      <c r="B8299" s="47"/>
      <c r="C8299" s="47"/>
      <c r="D8299" s="47"/>
      <c r="E8299" s="47"/>
      <c r="F8299" s="47"/>
      <c r="G8299" s="47"/>
      <c r="H8299" s="47"/>
      <c r="I8299" s="47"/>
    </row>
    <row r="8300" spans="1:9" x14ac:dyDescent="0.25">
      <c r="A8300" s="47"/>
      <c r="B8300" s="47"/>
      <c r="C8300" s="47"/>
      <c r="D8300" s="47"/>
      <c r="E8300" s="47"/>
      <c r="F8300" s="47"/>
      <c r="G8300" s="47"/>
      <c r="H8300" s="47"/>
      <c r="I8300" s="47"/>
    </row>
    <row r="8301" spans="1:9" x14ac:dyDescent="0.25">
      <c r="A8301" s="47"/>
      <c r="B8301" s="47"/>
      <c r="C8301" s="47"/>
      <c r="D8301" s="47"/>
      <c r="E8301" s="47"/>
      <c r="F8301" s="47"/>
      <c r="G8301" s="47"/>
      <c r="H8301" s="47"/>
      <c r="I8301" s="47"/>
    </row>
    <row r="8302" spans="1:9" x14ac:dyDescent="0.25">
      <c r="A8302" s="47"/>
      <c r="B8302" s="47"/>
      <c r="C8302" s="47"/>
      <c r="D8302" s="47"/>
      <c r="E8302" s="47"/>
      <c r="F8302" s="47"/>
      <c r="G8302" s="47"/>
      <c r="H8302" s="47"/>
      <c r="I8302" s="47"/>
    </row>
    <row r="8303" spans="1:9" x14ac:dyDescent="0.25">
      <c r="A8303" s="47"/>
      <c r="B8303" s="47"/>
      <c r="C8303" s="47"/>
      <c r="D8303" s="47"/>
      <c r="E8303" s="47"/>
      <c r="F8303" s="47"/>
      <c r="G8303" s="47"/>
      <c r="H8303" s="47"/>
      <c r="I8303" s="47"/>
    </row>
    <row r="8304" spans="1:9" x14ac:dyDescent="0.25">
      <c r="A8304" s="47"/>
      <c r="B8304" s="47"/>
      <c r="C8304" s="47"/>
      <c r="D8304" s="47"/>
      <c r="E8304" s="47"/>
      <c r="F8304" s="47"/>
      <c r="G8304" s="47"/>
      <c r="H8304" s="47"/>
      <c r="I8304" s="47"/>
    </row>
    <row r="8305" spans="1:9" x14ac:dyDescent="0.25">
      <c r="A8305" s="47"/>
      <c r="B8305" s="47"/>
      <c r="C8305" s="47"/>
      <c r="D8305" s="47"/>
      <c r="E8305" s="47"/>
      <c r="F8305" s="47"/>
      <c r="G8305" s="47"/>
      <c r="H8305" s="47"/>
      <c r="I8305" s="47"/>
    </row>
    <row r="8306" spans="1:9" x14ac:dyDescent="0.25">
      <c r="A8306" s="47"/>
      <c r="B8306" s="47"/>
      <c r="C8306" s="47"/>
      <c r="D8306" s="47"/>
      <c r="E8306" s="47"/>
      <c r="F8306" s="47"/>
      <c r="G8306" s="47"/>
      <c r="H8306" s="47"/>
      <c r="I8306" s="47"/>
    </row>
    <row r="8307" spans="1:9" x14ac:dyDescent="0.25">
      <c r="A8307" s="47"/>
      <c r="B8307" s="47"/>
      <c r="C8307" s="47"/>
      <c r="D8307" s="47"/>
      <c r="E8307" s="47"/>
      <c r="F8307" s="47"/>
      <c r="G8307" s="47"/>
      <c r="H8307" s="47"/>
      <c r="I8307" s="47"/>
    </row>
    <row r="8308" spans="1:9" x14ac:dyDescent="0.25">
      <c r="A8308" s="47"/>
      <c r="B8308" s="47"/>
      <c r="C8308" s="47"/>
      <c r="D8308" s="47"/>
      <c r="E8308" s="47"/>
      <c r="F8308" s="47"/>
      <c r="G8308" s="47"/>
      <c r="H8308" s="47"/>
      <c r="I8308" s="47"/>
    </row>
    <row r="8309" spans="1:9" x14ac:dyDescent="0.25">
      <c r="A8309" s="47"/>
      <c r="B8309" s="47"/>
      <c r="C8309" s="47"/>
      <c r="D8309" s="47"/>
      <c r="E8309" s="47"/>
      <c r="F8309" s="47"/>
      <c r="G8309" s="47"/>
      <c r="H8309" s="47"/>
      <c r="I8309" s="47"/>
    </row>
    <row r="8310" spans="1:9" x14ac:dyDescent="0.25">
      <c r="A8310" s="47"/>
      <c r="B8310" s="47"/>
      <c r="C8310" s="47"/>
      <c r="D8310" s="47"/>
      <c r="E8310" s="47"/>
      <c r="F8310" s="47"/>
      <c r="G8310" s="47"/>
      <c r="H8310" s="47"/>
      <c r="I8310" s="47"/>
    </row>
    <row r="8311" spans="1:9" x14ac:dyDescent="0.25">
      <c r="A8311" s="47"/>
      <c r="B8311" s="47"/>
      <c r="C8311" s="47"/>
      <c r="D8311" s="47"/>
      <c r="E8311" s="47"/>
      <c r="F8311" s="47"/>
      <c r="G8311" s="47"/>
      <c r="H8311" s="47"/>
      <c r="I8311" s="47"/>
    </row>
    <row r="8312" spans="1:9" x14ac:dyDescent="0.25">
      <c r="A8312" s="47"/>
      <c r="B8312" s="47"/>
      <c r="C8312" s="47"/>
      <c r="D8312" s="47"/>
      <c r="E8312" s="47"/>
      <c r="F8312" s="47"/>
      <c r="G8312" s="47"/>
      <c r="H8312" s="47"/>
      <c r="I8312" s="47"/>
    </row>
    <row r="8313" spans="1:9" x14ac:dyDescent="0.25">
      <c r="A8313" s="47"/>
      <c r="B8313" s="47"/>
      <c r="C8313" s="47"/>
      <c r="D8313" s="47"/>
      <c r="E8313" s="47"/>
      <c r="F8313" s="47"/>
      <c r="G8313" s="47"/>
      <c r="H8313" s="47"/>
      <c r="I8313" s="47"/>
    </row>
    <row r="8314" spans="1:9" x14ac:dyDescent="0.25">
      <c r="A8314" s="47"/>
      <c r="B8314" s="47"/>
      <c r="C8314" s="47"/>
      <c r="D8314" s="47"/>
      <c r="E8314" s="47"/>
      <c r="F8314" s="47"/>
      <c r="G8314" s="47"/>
      <c r="H8314" s="47"/>
      <c r="I8314" s="47"/>
    </row>
    <row r="8315" spans="1:9" x14ac:dyDescent="0.25">
      <c r="A8315" s="47"/>
      <c r="B8315" s="47"/>
      <c r="C8315" s="47"/>
      <c r="D8315" s="47"/>
      <c r="E8315" s="47"/>
      <c r="F8315" s="47"/>
      <c r="G8315" s="47"/>
      <c r="H8315" s="47"/>
      <c r="I8315" s="47"/>
    </row>
    <row r="8316" spans="1:9" x14ac:dyDescent="0.25">
      <c r="A8316" s="47"/>
      <c r="B8316" s="47"/>
      <c r="C8316" s="47"/>
      <c r="D8316" s="47"/>
      <c r="E8316" s="47"/>
      <c r="F8316" s="47"/>
      <c r="G8316" s="47"/>
      <c r="H8316" s="47"/>
      <c r="I8316" s="47"/>
    </row>
    <row r="8317" spans="1:9" x14ac:dyDescent="0.25">
      <c r="A8317" s="47"/>
      <c r="B8317" s="47"/>
      <c r="C8317" s="47"/>
      <c r="D8317" s="47"/>
      <c r="E8317" s="47"/>
      <c r="F8317" s="47"/>
      <c r="G8317" s="47"/>
      <c r="H8317" s="47"/>
      <c r="I8317" s="47"/>
    </row>
    <row r="8318" spans="1:9" x14ac:dyDescent="0.25">
      <c r="A8318" s="47"/>
      <c r="B8318" s="47"/>
      <c r="C8318" s="47"/>
      <c r="D8318" s="47"/>
      <c r="E8318" s="47"/>
      <c r="F8318" s="47"/>
      <c r="G8318" s="47"/>
      <c r="H8318" s="47"/>
      <c r="I8318" s="47"/>
    </row>
    <row r="8319" spans="1:9" x14ac:dyDescent="0.25">
      <c r="A8319" s="47"/>
      <c r="B8319" s="47"/>
      <c r="C8319" s="47"/>
      <c r="D8319" s="47"/>
      <c r="E8319" s="47"/>
      <c r="F8319" s="47"/>
      <c r="G8319" s="47"/>
      <c r="H8319" s="47"/>
      <c r="I8319" s="47"/>
    </row>
    <row r="8320" spans="1:9" x14ac:dyDescent="0.25">
      <c r="A8320" s="47"/>
      <c r="B8320" s="47"/>
      <c r="C8320" s="47"/>
      <c r="D8320" s="47"/>
      <c r="E8320" s="47"/>
      <c r="F8320" s="47"/>
      <c r="G8320" s="47"/>
      <c r="H8320" s="47"/>
      <c r="I8320" s="47"/>
    </row>
    <row r="8321" spans="1:9" x14ac:dyDescent="0.25">
      <c r="A8321" s="47"/>
      <c r="B8321" s="47"/>
      <c r="C8321" s="47"/>
      <c r="D8321" s="47"/>
      <c r="E8321" s="47"/>
      <c r="F8321" s="47"/>
      <c r="G8321" s="47"/>
      <c r="H8321" s="47"/>
      <c r="I8321" s="47"/>
    </row>
    <row r="8322" spans="1:9" x14ac:dyDescent="0.25">
      <c r="A8322" s="47"/>
      <c r="B8322" s="47"/>
      <c r="C8322" s="47"/>
      <c r="D8322" s="47"/>
      <c r="E8322" s="47"/>
      <c r="F8322" s="47"/>
      <c r="G8322" s="47"/>
      <c r="H8322" s="47"/>
      <c r="I8322" s="47"/>
    </row>
    <row r="8323" spans="1:9" x14ac:dyDescent="0.25">
      <c r="A8323" s="47"/>
      <c r="B8323" s="47"/>
      <c r="C8323" s="47"/>
      <c r="D8323" s="47"/>
      <c r="E8323" s="47"/>
      <c r="F8323" s="47"/>
      <c r="G8323" s="47"/>
      <c r="H8323" s="47"/>
      <c r="I8323" s="47"/>
    </row>
    <row r="8324" spans="1:9" x14ac:dyDescent="0.25">
      <c r="A8324" s="47"/>
      <c r="B8324" s="47"/>
      <c r="C8324" s="47"/>
      <c r="D8324" s="47"/>
      <c r="E8324" s="47"/>
      <c r="F8324" s="47"/>
      <c r="G8324" s="47"/>
      <c r="H8324" s="47"/>
      <c r="I8324" s="47"/>
    </row>
    <row r="8325" spans="1:9" x14ac:dyDescent="0.25">
      <c r="A8325" s="47"/>
      <c r="B8325" s="47"/>
      <c r="C8325" s="47"/>
      <c r="D8325" s="47"/>
      <c r="E8325" s="47"/>
      <c r="F8325" s="47"/>
      <c r="G8325" s="47"/>
      <c r="H8325" s="47"/>
      <c r="I8325" s="47"/>
    </row>
    <row r="8326" spans="1:9" x14ac:dyDescent="0.25">
      <c r="A8326" s="47"/>
      <c r="B8326" s="47"/>
      <c r="C8326" s="47"/>
      <c r="D8326" s="47"/>
      <c r="E8326" s="47"/>
      <c r="F8326" s="47"/>
      <c r="G8326" s="47"/>
      <c r="H8326" s="47"/>
      <c r="I8326" s="47"/>
    </row>
    <row r="8327" spans="1:9" x14ac:dyDescent="0.25">
      <c r="A8327" s="47"/>
      <c r="B8327" s="47"/>
      <c r="C8327" s="47"/>
      <c r="D8327" s="47"/>
      <c r="E8327" s="47"/>
      <c r="F8327" s="47"/>
      <c r="G8327" s="47"/>
      <c r="H8327" s="47"/>
      <c r="I8327" s="47"/>
    </row>
    <row r="8328" spans="1:9" x14ac:dyDescent="0.25">
      <c r="A8328" s="47"/>
      <c r="B8328" s="47"/>
      <c r="C8328" s="47"/>
      <c r="D8328" s="47"/>
      <c r="E8328" s="47"/>
      <c r="F8328" s="47"/>
      <c r="G8328" s="47"/>
      <c r="H8328" s="47"/>
      <c r="I8328" s="47"/>
    </row>
    <row r="8329" spans="1:9" x14ac:dyDescent="0.25">
      <c r="A8329" s="47"/>
      <c r="B8329" s="47"/>
      <c r="C8329" s="47"/>
      <c r="D8329" s="47"/>
      <c r="E8329" s="47"/>
      <c r="F8329" s="47"/>
      <c r="G8329" s="47"/>
      <c r="H8329" s="47"/>
      <c r="I8329" s="47"/>
    </row>
    <row r="8330" spans="1:9" x14ac:dyDescent="0.25">
      <c r="A8330" s="47"/>
      <c r="B8330" s="47"/>
      <c r="C8330" s="47"/>
      <c r="D8330" s="47"/>
      <c r="E8330" s="47"/>
      <c r="F8330" s="47"/>
      <c r="G8330" s="47"/>
      <c r="H8330" s="47"/>
      <c r="I8330" s="47"/>
    </row>
    <row r="8331" spans="1:9" x14ac:dyDescent="0.25">
      <c r="A8331" s="47"/>
      <c r="B8331" s="47"/>
      <c r="C8331" s="47"/>
      <c r="D8331" s="47"/>
      <c r="E8331" s="47"/>
      <c r="F8331" s="47"/>
      <c r="G8331" s="47"/>
      <c r="H8331" s="47"/>
      <c r="I8331" s="47"/>
    </row>
    <row r="8332" spans="1:9" x14ac:dyDescent="0.25">
      <c r="A8332" s="47"/>
      <c r="B8332" s="47"/>
      <c r="C8332" s="47"/>
      <c r="D8332" s="47"/>
      <c r="E8332" s="47"/>
      <c r="F8332" s="47"/>
      <c r="G8332" s="47"/>
      <c r="H8332" s="47"/>
      <c r="I8332" s="47"/>
    </row>
    <row r="8333" spans="1:9" x14ac:dyDescent="0.25">
      <c r="A8333" s="47"/>
      <c r="B8333" s="47"/>
      <c r="C8333" s="47"/>
      <c r="D8333" s="47"/>
      <c r="E8333" s="47"/>
      <c r="F8333" s="47"/>
      <c r="G8333" s="47"/>
      <c r="H8333" s="47"/>
      <c r="I8333" s="47"/>
    </row>
    <row r="8334" spans="1:9" x14ac:dyDescent="0.25">
      <c r="A8334" s="47"/>
      <c r="B8334" s="47"/>
      <c r="C8334" s="47"/>
      <c r="D8334" s="47"/>
      <c r="E8334" s="47"/>
      <c r="F8334" s="47"/>
      <c r="G8334" s="47"/>
      <c r="H8334" s="47"/>
      <c r="I8334" s="47"/>
    </row>
    <row r="8335" spans="1:9" x14ac:dyDescent="0.25">
      <c r="A8335" s="47"/>
      <c r="B8335" s="47"/>
      <c r="C8335" s="47"/>
      <c r="D8335" s="47"/>
      <c r="E8335" s="47"/>
      <c r="F8335" s="47"/>
      <c r="G8335" s="47"/>
      <c r="H8335" s="47"/>
      <c r="I8335" s="47"/>
    </row>
    <row r="8336" spans="1:9" x14ac:dyDescent="0.25">
      <c r="A8336" s="47"/>
      <c r="B8336" s="47"/>
      <c r="C8336" s="47"/>
      <c r="D8336" s="47"/>
      <c r="E8336" s="47"/>
      <c r="F8336" s="47"/>
      <c r="G8336" s="47"/>
      <c r="H8336" s="47"/>
      <c r="I8336" s="47"/>
    </row>
    <row r="8337" spans="1:9" x14ac:dyDescent="0.25">
      <c r="A8337" s="47"/>
      <c r="B8337" s="47"/>
      <c r="C8337" s="47"/>
      <c r="D8337" s="47"/>
      <c r="E8337" s="47"/>
      <c r="F8337" s="47"/>
      <c r="G8337" s="47"/>
      <c r="H8337" s="47"/>
      <c r="I8337" s="47"/>
    </row>
    <row r="8338" spans="1:9" x14ac:dyDescent="0.25">
      <c r="A8338" s="47"/>
      <c r="B8338" s="47"/>
      <c r="C8338" s="47"/>
      <c r="D8338" s="47"/>
      <c r="E8338" s="47"/>
      <c r="F8338" s="47"/>
      <c r="G8338" s="47"/>
      <c r="H8338" s="47"/>
      <c r="I8338" s="47"/>
    </row>
    <row r="8339" spans="1:9" x14ac:dyDescent="0.25">
      <c r="A8339" s="47"/>
      <c r="B8339" s="47"/>
      <c r="C8339" s="47"/>
      <c r="D8339" s="47"/>
      <c r="E8339" s="47"/>
      <c r="F8339" s="47"/>
      <c r="G8339" s="47"/>
      <c r="H8339" s="47"/>
      <c r="I8339" s="47"/>
    </row>
    <row r="8340" spans="1:9" x14ac:dyDescent="0.25">
      <c r="A8340" s="47"/>
      <c r="B8340" s="47"/>
      <c r="C8340" s="47"/>
      <c r="D8340" s="47"/>
      <c r="E8340" s="47"/>
      <c r="F8340" s="47"/>
      <c r="G8340" s="47"/>
      <c r="H8340" s="47"/>
      <c r="I8340" s="47"/>
    </row>
    <row r="8341" spans="1:9" x14ac:dyDescent="0.25">
      <c r="A8341" s="47"/>
      <c r="B8341" s="47"/>
      <c r="C8341" s="47"/>
      <c r="D8341" s="47"/>
      <c r="E8341" s="47"/>
      <c r="F8341" s="47"/>
      <c r="G8341" s="47"/>
      <c r="H8341" s="47"/>
      <c r="I8341" s="47"/>
    </row>
    <row r="8342" spans="1:9" x14ac:dyDescent="0.25">
      <c r="A8342" s="47"/>
      <c r="B8342" s="47"/>
      <c r="C8342" s="47"/>
      <c r="D8342" s="47"/>
      <c r="E8342" s="47"/>
      <c r="F8342" s="47"/>
      <c r="G8342" s="47"/>
      <c r="H8342" s="47"/>
      <c r="I8342" s="47"/>
    </row>
    <row r="8343" spans="1:9" x14ac:dyDescent="0.25">
      <c r="A8343" s="47"/>
      <c r="B8343" s="47"/>
      <c r="C8343" s="47"/>
      <c r="D8343" s="47"/>
      <c r="E8343" s="47"/>
      <c r="F8343" s="47"/>
      <c r="G8343" s="47"/>
      <c r="H8343" s="47"/>
      <c r="I8343" s="47"/>
    </row>
    <row r="8344" spans="1:9" x14ac:dyDescent="0.25">
      <c r="A8344" s="47"/>
      <c r="B8344" s="47"/>
      <c r="C8344" s="47"/>
      <c r="D8344" s="47"/>
      <c r="E8344" s="47"/>
      <c r="F8344" s="47"/>
      <c r="G8344" s="47"/>
      <c r="H8344" s="47"/>
      <c r="I8344" s="47"/>
    </row>
    <row r="8345" spans="1:9" x14ac:dyDescent="0.25">
      <c r="A8345" s="47"/>
      <c r="B8345" s="47"/>
      <c r="C8345" s="47"/>
      <c r="D8345" s="47"/>
      <c r="E8345" s="47"/>
      <c r="F8345" s="47"/>
      <c r="G8345" s="47"/>
      <c r="H8345" s="47"/>
      <c r="I8345" s="47"/>
    </row>
    <row r="8346" spans="1:9" x14ac:dyDescent="0.25">
      <c r="A8346" s="47"/>
      <c r="B8346" s="47"/>
      <c r="C8346" s="47"/>
      <c r="D8346" s="47"/>
      <c r="E8346" s="47"/>
      <c r="F8346" s="47"/>
      <c r="G8346" s="47"/>
      <c r="H8346" s="47"/>
      <c r="I8346" s="47"/>
    </row>
    <row r="8347" spans="1:9" x14ac:dyDescent="0.25">
      <c r="A8347" s="47"/>
      <c r="B8347" s="47"/>
      <c r="C8347" s="47"/>
      <c r="D8347" s="47"/>
      <c r="E8347" s="47"/>
      <c r="F8347" s="47"/>
      <c r="G8347" s="47"/>
      <c r="H8347" s="47"/>
      <c r="I8347" s="47"/>
    </row>
    <row r="8348" spans="1:9" x14ac:dyDescent="0.25">
      <c r="A8348" s="47"/>
      <c r="B8348" s="47"/>
      <c r="C8348" s="47"/>
      <c r="D8348" s="47"/>
      <c r="E8348" s="47"/>
      <c r="F8348" s="47"/>
      <c r="G8348" s="47"/>
      <c r="H8348" s="47"/>
      <c r="I8348" s="47"/>
    </row>
    <row r="8349" spans="1:9" x14ac:dyDescent="0.25">
      <c r="A8349" s="47"/>
      <c r="B8349" s="47"/>
      <c r="C8349" s="47"/>
      <c r="D8349" s="47"/>
      <c r="E8349" s="47"/>
      <c r="F8349" s="47"/>
      <c r="G8349" s="47"/>
      <c r="H8349" s="47"/>
      <c r="I8349" s="47"/>
    </row>
    <row r="8350" spans="1:9" x14ac:dyDescent="0.25">
      <c r="A8350" s="47"/>
      <c r="B8350" s="47"/>
      <c r="C8350" s="47"/>
      <c r="D8350" s="47"/>
      <c r="E8350" s="47"/>
      <c r="F8350" s="47"/>
      <c r="G8350" s="47"/>
      <c r="H8350" s="47"/>
      <c r="I8350" s="47"/>
    </row>
    <row r="8351" spans="1:9" x14ac:dyDescent="0.25">
      <c r="A8351" s="47"/>
      <c r="B8351" s="47"/>
      <c r="C8351" s="47"/>
      <c r="D8351" s="47"/>
      <c r="E8351" s="47"/>
      <c r="F8351" s="47"/>
      <c r="G8351" s="47"/>
      <c r="H8351" s="47"/>
      <c r="I8351" s="47"/>
    </row>
    <row r="8352" spans="1:9" x14ac:dyDescent="0.25">
      <c r="A8352" s="47"/>
      <c r="B8352" s="47"/>
      <c r="C8352" s="47"/>
      <c r="D8352" s="47"/>
      <c r="E8352" s="47"/>
      <c r="F8352" s="47"/>
      <c r="G8352" s="47"/>
      <c r="H8352" s="47"/>
      <c r="I8352" s="47"/>
    </row>
    <row r="8353" spans="1:9" x14ac:dyDescent="0.25">
      <c r="A8353" s="47"/>
      <c r="B8353" s="47"/>
      <c r="C8353" s="47"/>
      <c r="D8353" s="47"/>
      <c r="E8353" s="47"/>
      <c r="F8353" s="47"/>
      <c r="G8353" s="47"/>
      <c r="H8353" s="47"/>
      <c r="I8353" s="47"/>
    </row>
    <row r="8354" spans="1:9" x14ac:dyDescent="0.25">
      <c r="A8354" s="47"/>
      <c r="B8354" s="47"/>
      <c r="C8354" s="47"/>
      <c r="D8354" s="47"/>
      <c r="E8354" s="47"/>
      <c r="F8354" s="47"/>
      <c r="G8354" s="47"/>
      <c r="H8354" s="47"/>
      <c r="I8354" s="47"/>
    </row>
    <row r="8355" spans="1:9" x14ac:dyDescent="0.25">
      <c r="A8355" s="47"/>
      <c r="B8355" s="47"/>
      <c r="C8355" s="47"/>
      <c r="D8355" s="47"/>
      <c r="E8355" s="47"/>
      <c r="F8355" s="47"/>
      <c r="G8355" s="47"/>
      <c r="H8355" s="47"/>
      <c r="I8355" s="47"/>
    </row>
    <row r="8356" spans="1:9" x14ac:dyDescent="0.25">
      <c r="A8356" s="47"/>
      <c r="B8356" s="47"/>
      <c r="C8356" s="47"/>
      <c r="D8356" s="47"/>
      <c r="E8356" s="47"/>
      <c r="F8356" s="47"/>
      <c r="G8356" s="47"/>
      <c r="H8356" s="47"/>
      <c r="I8356" s="47"/>
    </row>
    <row r="8357" spans="1:9" x14ac:dyDescent="0.25">
      <c r="A8357" s="47"/>
      <c r="B8357" s="47"/>
      <c r="C8357" s="47"/>
      <c r="D8357" s="47"/>
      <c r="E8357" s="47"/>
      <c r="F8357" s="47"/>
      <c r="G8357" s="47"/>
      <c r="H8357" s="47"/>
      <c r="I8357" s="47"/>
    </row>
    <row r="8358" spans="1:9" x14ac:dyDescent="0.25">
      <c r="A8358" s="47"/>
      <c r="B8358" s="47"/>
      <c r="C8358" s="47"/>
      <c r="D8358" s="47"/>
      <c r="E8358" s="47"/>
      <c r="F8358" s="47"/>
      <c r="G8358" s="47"/>
      <c r="H8358" s="47"/>
      <c r="I8358" s="47"/>
    </row>
    <row r="8359" spans="1:9" x14ac:dyDescent="0.25">
      <c r="A8359" s="47"/>
      <c r="B8359" s="47"/>
      <c r="C8359" s="47"/>
      <c r="D8359" s="47"/>
      <c r="E8359" s="47"/>
      <c r="F8359" s="47"/>
      <c r="G8359" s="47"/>
      <c r="H8359" s="47"/>
      <c r="I8359" s="47"/>
    </row>
    <row r="8360" spans="1:9" x14ac:dyDescent="0.25">
      <c r="A8360" s="47"/>
      <c r="B8360" s="47"/>
      <c r="C8360" s="47"/>
      <c r="D8360" s="47"/>
      <c r="E8360" s="47"/>
      <c r="F8360" s="47"/>
      <c r="G8360" s="47"/>
      <c r="H8360" s="47"/>
      <c r="I8360" s="47"/>
    </row>
    <row r="8361" spans="1:9" x14ac:dyDescent="0.25">
      <c r="A8361" s="47"/>
      <c r="B8361" s="47"/>
      <c r="C8361" s="47"/>
      <c r="D8361" s="47"/>
      <c r="E8361" s="47"/>
      <c r="F8361" s="47"/>
      <c r="G8361" s="47"/>
      <c r="H8361" s="47"/>
      <c r="I8361" s="47"/>
    </row>
    <row r="8362" spans="1:9" x14ac:dyDescent="0.25">
      <c r="A8362" s="47"/>
      <c r="B8362" s="47"/>
      <c r="C8362" s="47"/>
      <c r="D8362" s="47"/>
      <c r="E8362" s="47"/>
      <c r="F8362" s="47"/>
      <c r="G8362" s="47"/>
      <c r="H8362" s="47"/>
      <c r="I8362" s="47"/>
    </row>
    <row r="8363" spans="1:9" x14ac:dyDescent="0.25">
      <c r="A8363" s="47"/>
      <c r="B8363" s="47"/>
      <c r="C8363" s="47"/>
      <c r="D8363" s="47"/>
      <c r="E8363" s="47"/>
      <c r="F8363" s="47"/>
      <c r="G8363" s="47"/>
      <c r="H8363" s="47"/>
      <c r="I8363" s="47"/>
    </row>
    <row r="8364" spans="1:9" x14ac:dyDescent="0.25">
      <c r="A8364" s="47"/>
      <c r="B8364" s="47"/>
      <c r="C8364" s="47"/>
      <c r="D8364" s="47"/>
      <c r="E8364" s="47"/>
      <c r="F8364" s="47"/>
      <c r="G8364" s="47"/>
      <c r="H8364" s="47"/>
      <c r="I8364" s="47"/>
    </row>
    <row r="8365" spans="1:9" x14ac:dyDescent="0.25">
      <c r="A8365" s="47"/>
      <c r="B8365" s="47"/>
      <c r="C8365" s="47"/>
      <c r="D8365" s="47"/>
      <c r="E8365" s="47"/>
      <c r="F8365" s="47"/>
      <c r="G8365" s="47"/>
      <c r="H8365" s="47"/>
      <c r="I8365" s="47"/>
    </row>
    <row r="8366" spans="1:9" x14ac:dyDescent="0.25">
      <c r="A8366" s="47"/>
      <c r="B8366" s="47"/>
      <c r="C8366" s="47"/>
      <c r="D8366" s="47"/>
      <c r="E8366" s="47"/>
      <c r="F8366" s="47"/>
      <c r="G8366" s="47"/>
      <c r="H8366" s="47"/>
      <c r="I8366" s="47"/>
    </row>
    <row r="8367" spans="1:9" x14ac:dyDescent="0.25">
      <c r="A8367" s="47"/>
      <c r="B8367" s="47"/>
      <c r="C8367" s="47"/>
      <c r="D8367" s="47"/>
      <c r="E8367" s="47"/>
      <c r="F8367" s="47"/>
      <c r="G8367" s="47"/>
      <c r="H8367" s="47"/>
      <c r="I8367" s="47"/>
    </row>
    <row r="8368" spans="1:9" x14ac:dyDescent="0.25">
      <c r="A8368" s="47"/>
      <c r="B8368" s="47"/>
      <c r="C8368" s="47"/>
      <c r="D8368" s="47"/>
      <c r="E8368" s="47"/>
      <c r="F8368" s="47"/>
      <c r="G8368" s="47"/>
      <c r="H8368" s="47"/>
      <c r="I8368" s="47"/>
    </row>
    <row r="8369" spans="1:9" x14ac:dyDescent="0.25">
      <c r="A8369" s="47"/>
      <c r="B8369" s="47"/>
      <c r="C8369" s="47"/>
      <c r="D8369" s="47"/>
      <c r="E8369" s="47"/>
      <c r="F8369" s="47"/>
      <c r="G8369" s="47"/>
      <c r="H8369" s="47"/>
      <c r="I8369" s="47"/>
    </row>
    <row r="8370" spans="1:9" x14ac:dyDescent="0.25">
      <c r="A8370" s="47"/>
      <c r="B8370" s="47"/>
      <c r="C8370" s="47"/>
      <c r="D8370" s="47"/>
      <c r="E8370" s="47"/>
      <c r="F8370" s="47"/>
      <c r="G8370" s="47"/>
      <c r="H8370" s="47"/>
      <c r="I8370" s="47"/>
    </row>
    <row r="8371" spans="1:9" x14ac:dyDescent="0.25">
      <c r="A8371" s="47"/>
      <c r="B8371" s="47"/>
      <c r="C8371" s="47"/>
      <c r="D8371" s="47"/>
      <c r="E8371" s="47"/>
      <c r="F8371" s="47"/>
      <c r="G8371" s="47"/>
      <c r="H8371" s="47"/>
      <c r="I8371" s="47"/>
    </row>
    <row r="8372" spans="1:9" x14ac:dyDescent="0.25">
      <c r="A8372" s="47"/>
      <c r="B8372" s="47"/>
      <c r="C8372" s="47"/>
      <c r="D8372" s="47"/>
      <c r="E8372" s="47"/>
      <c r="F8372" s="47"/>
      <c r="G8372" s="47"/>
      <c r="H8372" s="47"/>
      <c r="I8372" s="47"/>
    </row>
    <row r="8373" spans="1:9" x14ac:dyDescent="0.25">
      <c r="A8373" s="47"/>
      <c r="B8373" s="47"/>
      <c r="C8373" s="47"/>
      <c r="D8373" s="47"/>
      <c r="E8373" s="47"/>
      <c r="F8373" s="47"/>
      <c r="G8373" s="47"/>
      <c r="H8373" s="47"/>
      <c r="I8373" s="47"/>
    </row>
    <row r="8374" spans="1:9" x14ac:dyDescent="0.25">
      <c r="A8374" s="47"/>
      <c r="B8374" s="47"/>
      <c r="C8374" s="47"/>
      <c r="D8374" s="47"/>
      <c r="E8374" s="47"/>
      <c r="F8374" s="47"/>
      <c r="G8374" s="47"/>
      <c r="H8374" s="47"/>
      <c r="I8374" s="47"/>
    </row>
    <row r="8375" spans="1:9" x14ac:dyDescent="0.25">
      <c r="A8375" s="47"/>
      <c r="B8375" s="47"/>
      <c r="C8375" s="47"/>
      <c r="D8375" s="47"/>
      <c r="E8375" s="47"/>
      <c r="F8375" s="47"/>
      <c r="G8375" s="47"/>
      <c r="H8375" s="47"/>
      <c r="I8375" s="47"/>
    </row>
    <row r="8376" spans="1:9" x14ac:dyDescent="0.25">
      <c r="A8376" s="47"/>
      <c r="B8376" s="47"/>
      <c r="C8376" s="47"/>
      <c r="D8376" s="47"/>
      <c r="E8376" s="47"/>
      <c r="F8376" s="47"/>
      <c r="G8376" s="47"/>
      <c r="H8376" s="47"/>
      <c r="I8376" s="47"/>
    </row>
    <row r="8377" spans="1:9" x14ac:dyDescent="0.25">
      <c r="A8377" s="47"/>
      <c r="B8377" s="47"/>
      <c r="C8377" s="47"/>
      <c r="D8377" s="47"/>
      <c r="E8377" s="47"/>
      <c r="F8377" s="47"/>
      <c r="G8377" s="47"/>
      <c r="H8377" s="47"/>
      <c r="I8377" s="47"/>
    </row>
    <row r="8378" spans="1:9" x14ac:dyDescent="0.25">
      <c r="A8378" s="47"/>
      <c r="B8378" s="47"/>
      <c r="C8378" s="47"/>
      <c r="D8378" s="47"/>
      <c r="E8378" s="47"/>
      <c r="F8378" s="47"/>
      <c r="G8378" s="47"/>
      <c r="H8378" s="47"/>
      <c r="I8378" s="47"/>
    </row>
    <row r="8379" spans="1:9" x14ac:dyDescent="0.25">
      <c r="A8379" s="47"/>
      <c r="B8379" s="47"/>
      <c r="C8379" s="47"/>
      <c r="D8379" s="47"/>
      <c r="E8379" s="47"/>
      <c r="F8379" s="47"/>
      <c r="G8379" s="47"/>
      <c r="H8379" s="47"/>
      <c r="I8379" s="47"/>
    </row>
    <row r="8380" spans="1:9" x14ac:dyDescent="0.25">
      <c r="A8380" s="47"/>
      <c r="B8380" s="47"/>
      <c r="C8380" s="47"/>
      <c r="D8380" s="47"/>
      <c r="E8380" s="47"/>
      <c r="F8380" s="47"/>
      <c r="G8380" s="47"/>
      <c r="H8380" s="47"/>
      <c r="I8380" s="47"/>
    </row>
    <row r="8381" spans="1:9" x14ac:dyDescent="0.25">
      <c r="A8381" s="47"/>
      <c r="B8381" s="47"/>
      <c r="C8381" s="47"/>
      <c r="D8381" s="47"/>
      <c r="E8381" s="47"/>
      <c r="F8381" s="47"/>
      <c r="G8381" s="47"/>
      <c r="H8381" s="47"/>
      <c r="I8381" s="47"/>
    </row>
    <row r="8382" spans="1:9" x14ac:dyDescent="0.25">
      <c r="A8382" s="47"/>
      <c r="B8382" s="47"/>
      <c r="C8382" s="47"/>
      <c r="D8382" s="47"/>
      <c r="E8382" s="47"/>
      <c r="F8382" s="47"/>
      <c r="G8382" s="47"/>
      <c r="H8382" s="47"/>
      <c r="I8382" s="47"/>
    </row>
    <row r="8383" spans="1:9" x14ac:dyDescent="0.25">
      <c r="A8383" s="47"/>
      <c r="B8383" s="47"/>
      <c r="C8383" s="47"/>
      <c r="D8383" s="47"/>
      <c r="E8383" s="47"/>
      <c r="F8383" s="47"/>
      <c r="G8383" s="47"/>
      <c r="H8383" s="47"/>
      <c r="I8383" s="47"/>
    </row>
    <row r="8384" spans="1:9" x14ac:dyDescent="0.25">
      <c r="A8384" s="47"/>
      <c r="B8384" s="47"/>
      <c r="C8384" s="47"/>
      <c r="D8384" s="47"/>
      <c r="E8384" s="47"/>
      <c r="F8384" s="47"/>
      <c r="G8384" s="47"/>
      <c r="H8384" s="47"/>
      <c r="I8384" s="47"/>
    </row>
    <row r="8385" spans="1:9" x14ac:dyDescent="0.25">
      <c r="A8385" s="47"/>
      <c r="B8385" s="47"/>
      <c r="C8385" s="47"/>
      <c r="D8385" s="47"/>
      <c r="E8385" s="47"/>
      <c r="F8385" s="47"/>
      <c r="G8385" s="47"/>
      <c r="H8385" s="47"/>
      <c r="I8385" s="47"/>
    </row>
    <row r="8386" spans="1:9" x14ac:dyDescent="0.25">
      <c r="A8386" s="47"/>
      <c r="B8386" s="47"/>
      <c r="C8386" s="47"/>
      <c r="D8386" s="47"/>
      <c r="E8386" s="47"/>
      <c r="F8386" s="47"/>
      <c r="G8386" s="47"/>
      <c r="H8386" s="47"/>
      <c r="I8386" s="47"/>
    </row>
    <row r="8387" spans="1:9" x14ac:dyDescent="0.25">
      <c r="A8387" s="47"/>
      <c r="B8387" s="47"/>
      <c r="C8387" s="47"/>
      <c r="D8387" s="47"/>
      <c r="E8387" s="47"/>
      <c r="F8387" s="47"/>
      <c r="G8387" s="47"/>
      <c r="H8387" s="47"/>
      <c r="I8387" s="47"/>
    </row>
    <row r="8388" spans="1:9" x14ac:dyDescent="0.25">
      <c r="A8388" s="47"/>
      <c r="B8388" s="47"/>
      <c r="C8388" s="47"/>
      <c r="D8388" s="47"/>
      <c r="E8388" s="47"/>
      <c r="F8388" s="47"/>
      <c r="G8388" s="47"/>
      <c r="H8388" s="47"/>
      <c r="I8388" s="47"/>
    </row>
    <row r="8389" spans="1:9" x14ac:dyDescent="0.25">
      <c r="A8389" s="47"/>
      <c r="B8389" s="47"/>
      <c r="C8389" s="47"/>
      <c r="D8389" s="47"/>
      <c r="E8389" s="47"/>
      <c r="F8389" s="47"/>
      <c r="G8389" s="47"/>
      <c r="H8389" s="47"/>
      <c r="I8389" s="47"/>
    </row>
    <row r="8390" spans="1:9" x14ac:dyDescent="0.25">
      <c r="A8390" s="47"/>
      <c r="B8390" s="47"/>
      <c r="C8390" s="47"/>
      <c r="D8390" s="47"/>
      <c r="E8390" s="47"/>
      <c r="F8390" s="47"/>
      <c r="G8390" s="47"/>
      <c r="H8390" s="47"/>
      <c r="I8390" s="47"/>
    </row>
    <row r="8391" spans="1:9" x14ac:dyDescent="0.25">
      <c r="A8391" s="47"/>
      <c r="B8391" s="47"/>
      <c r="C8391" s="47"/>
      <c r="D8391" s="47"/>
      <c r="E8391" s="47"/>
      <c r="F8391" s="47"/>
      <c r="G8391" s="47"/>
      <c r="H8391" s="47"/>
      <c r="I8391" s="47"/>
    </row>
    <row r="8392" spans="1:9" x14ac:dyDescent="0.25">
      <c r="A8392" s="47"/>
      <c r="B8392" s="47"/>
      <c r="C8392" s="47"/>
      <c r="D8392" s="47"/>
      <c r="E8392" s="47"/>
      <c r="F8392" s="47"/>
      <c r="G8392" s="47"/>
      <c r="H8392" s="47"/>
      <c r="I8392" s="47"/>
    </row>
    <row r="8393" spans="1:9" x14ac:dyDescent="0.25">
      <c r="A8393" s="47"/>
      <c r="B8393" s="47"/>
      <c r="C8393" s="47"/>
      <c r="D8393" s="47"/>
      <c r="E8393" s="47"/>
      <c r="F8393" s="47"/>
      <c r="G8393" s="47"/>
      <c r="H8393" s="47"/>
      <c r="I8393" s="47"/>
    </row>
    <row r="8394" spans="1:9" x14ac:dyDescent="0.25">
      <c r="A8394" s="47"/>
      <c r="B8394" s="47"/>
      <c r="C8394" s="47"/>
      <c r="D8394" s="47"/>
      <c r="E8394" s="47"/>
      <c r="F8394" s="47"/>
      <c r="G8394" s="47"/>
      <c r="H8394" s="47"/>
      <c r="I8394" s="47"/>
    </row>
    <row r="8395" spans="1:9" x14ac:dyDescent="0.25">
      <c r="A8395" s="47"/>
      <c r="B8395" s="47"/>
      <c r="C8395" s="47"/>
      <c r="D8395" s="47"/>
      <c r="E8395" s="47"/>
      <c r="F8395" s="47"/>
      <c r="G8395" s="47"/>
      <c r="H8395" s="47"/>
      <c r="I8395" s="47"/>
    </row>
    <row r="8396" spans="1:9" x14ac:dyDescent="0.25">
      <c r="A8396" s="47"/>
      <c r="B8396" s="47"/>
      <c r="C8396" s="47"/>
      <c r="D8396" s="47"/>
      <c r="E8396" s="47"/>
      <c r="F8396" s="47"/>
      <c r="G8396" s="47"/>
      <c r="H8396" s="47"/>
      <c r="I8396" s="47"/>
    </row>
    <row r="8397" spans="1:9" x14ac:dyDescent="0.25">
      <c r="A8397" s="47"/>
      <c r="B8397" s="47"/>
      <c r="C8397" s="47"/>
      <c r="D8397" s="47"/>
      <c r="E8397" s="47"/>
      <c r="F8397" s="47"/>
      <c r="G8397" s="47"/>
      <c r="H8397" s="47"/>
      <c r="I8397" s="47"/>
    </row>
    <row r="8398" spans="1:9" x14ac:dyDescent="0.25">
      <c r="A8398" s="47"/>
      <c r="B8398" s="47"/>
      <c r="C8398" s="47"/>
      <c r="D8398" s="47"/>
      <c r="E8398" s="47"/>
      <c r="F8398" s="47"/>
      <c r="G8398" s="47"/>
      <c r="H8398" s="47"/>
      <c r="I8398" s="47"/>
    </row>
    <row r="8399" spans="1:9" x14ac:dyDescent="0.25">
      <c r="A8399" s="47"/>
      <c r="B8399" s="47"/>
      <c r="C8399" s="47"/>
      <c r="D8399" s="47"/>
      <c r="E8399" s="47"/>
      <c r="F8399" s="47"/>
      <c r="G8399" s="47"/>
      <c r="H8399" s="47"/>
      <c r="I8399" s="47"/>
    </row>
    <row r="8400" spans="1:9" x14ac:dyDescent="0.25">
      <c r="A8400" s="47"/>
      <c r="B8400" s="47"/>
      <c r="C8400" s="47"/>
      <c r="D8400" s="47"/>
      <c r="E8400" s="47"/>
      <c r="F8400" s="47"/>
      <c r="G8400" s="47"/>
      <c r="H8400" s="47"/>
      <c r="I8400" s="47"/>
    </row>
    <row r="8401" spans="1:9" x14ac:dyDescent="0.25">
      <c r="A8401" s="47"/>
      <c r="B8401" s="47"/>
      <c r="C8401" s="47"/>
      <c r="D8401" s="47"/>
      <c r="E8401" s="47"/>
      <c r="F8401" s="47"/>
      <c r="G8401" s="47"/>
      <c r="H8401" s="47"/>
      <c r="I8401" s="47"/>
    </row>
    <row r="8402" spans="1:9" x14ac:dyDescent="0.25">
      <c r="A8402" s="47"/>
      <c r="B8402" s="47"/>
      <c r="C8402" s="47"/>
      <c r="D8402" s="47"/>
      <c r="E8402" s="47"/>
      <c r="F8402" s="47"/>
      <c r="G8402" s="47"/>
      <c r="H8402" s="47"/>
      <c r="I8402" s="47"/>
    </row>
    <row r="8403" spans="1:9" x14ac:dyDescent="0.25">
      <c r="A8403" s="47"/>
      <c r="B8403" s="47"/>
      <c r="C8403" s="47"/>
      <c r="D8403" s="47"/>
      <c r="E8403" s="47"/>
      <c r="F8403" s="47"/>
      <c r="G8403" s="47"/>
      <c r="H8403" s="47"/>
      <c r="I8403" s="47"/>
    </row>
    <row r="8404" spans="1:9" x14ac:dyDescent="0.25">
      <c r="A8404" s="47"/>
      <c r="B8404" s="47"/>
      <c r="C8404" s="47"/>
      <c r="D8404" s="47"/>
      <c r="E8404" s="47"/>
      <c r="F8404" s="47"/>
      <c r="G8404" s="47"/>
      <c r="H8404" s="47"/>
      <c r="I8404" s="47"/>
    </row>
    <row r="8405" spans="1:9" x14ac:dyDescent="0.25">
      <c r="A8405" s="47"/>
      <c r="B8405" s="47"/>
      <c r="C8405" s="47"/>
      <c r="D8405" s="47"/>
      <c r="E8405" s="47"/>
      <c r="F8405" s="47"/>
      <c r="G8405" s="47"/>
      <c r="H8405" s="47"/>
      <c r="I8405" s="47"/>
    </row>
    <row r="8406" spans="1:9" x14ac:dyDescent="0.25">
      <c r="A8406" s="47"/>
      <c r="B8406" s="47"/>
      <c r="C8406" s="47"/>
      <c r="D8406" s="47"/>
      <c r="E8406" s="47"/>
      <c r="F8406" s="47"/>
      <c r="G8406" s="47"/>
      <c r="H8406" s="47"/>
      <c r="I8406" s="47"/>
    </row>
    <row r="8407" spans="1:9" x14ac:dyDescent="0.25">
      <c r="A8407" s="47"/>
      <c r="B8407" s="47"/>
      <c r="C8407" s="47"/>
      <c r="D8407" s="47"/>
      <c r="E8407" s="47"/>
      <c r="F8407" s="47"/>
      <c r="G8407" s="47"/>
      <c r="H8407" s="47"/>
      <c r="I8407" s="47"/>
    </row>
    <row r="8408" spans="1:9" x14ac:dyDescent="0.25">
      <c r="A8408" s="47"/>
      <c r="B8408" s="47"/>
      <c r="C8408" s="47"/>
      <c r="D8408" s="47"/>
      <c r="E8408" s="47"/>
      <c r="F8408" s="47"/>
      <c r="G8408" s="47"/>
      <c r="H8408" s="47"/>
      <c r="I8408" s="47"/>
    </row>
    <row r="8409" spans="1:9" x14ac:dyDescent="0.25">
      <c r="A8409" s="47"/>
      <c r="B8409" s="47"/>
      <c r="C8409" s="47"/>
      <c r="D8409" s="47"/>
      <c r="E8409" s="47"/>
      <c r="F8409" s="47"/>
      <c r="G8409" s="47"/>
      <c r="H8409" s="47"/>
      <c r="I8409" s="47"/>
    </row>
    <row r="8410" spans="1:9" x14ac:dyDescent="0.25">
      <c r="A8410" s="47"/>
      <c r="B8410" s="47"/>
      <c r="C8410" s="47"/>
      <c r="D8410" s="47"/>
      <c r="E8410" s="47"/>
      <c r="F8410" s="47"/>
      <c r="G8410" s="47"/>
      <c r="H8410" s="47"/>
      <c r="I8410" s="47"/>
    </row>
    <row r="8411" spans="1:9" x14ac:dyDescent="0.25">
      <c r="A8411" s="47"/>
      <c r="B8411" s="47"/>
      <c r="C8411" s="47"/>
      <c r="D8411" s="47"/>
      <c r="E8411" s="47"/>
      <c r="F8411" s="47"/>
      <c r="G8411" s="47"/>
      <c r="H8411" s="47"/>
      <c r="I8411" s="47"/>
    </row>
    <row r="8412" spans="1:9" x14ac:dyDescent="0.25">
      <c r="A8412" s="47"/>
      <c r="B8412" s="47"/>
      <c r="C8412" s="47"/>
      <c r="D8412" s="47"/>
      <c r="E8412" s="47"/>
      <c r="F8412" s="47"/>
      <c r="G8412" s="47"/>
      <c r="H8412" s="47"/>
      <c r="I8412" s="47"/>
    </row>
    <row r="8413" spans="1:9" x14ac:dyDescent="0.25">
      <c r="A8413" s="47"/>
      <c r="B8413" s="47"/>
      <c r="C8413" s="47"/>
      <c r="D8413" s="47"/>
      <c r="E8413" s="47"/>
      <c r="F8413" s="47"/>
      <c r="G8413" s="47"/>
      <c r="H8413" s="47"/>
      <c r="I8413" s="47"/>
    </row>
    <row r="8414" spans="1:9" x14ac:dyDescent="0.25">
      <c r="A8414" s="47"/>
      <c r="B8414" s="47"/>
      <c r="C8414" s="47"/>
      <c r="D8414" s="47"/>
      <c r="E8414" s="47"/>
      <c r="F8414" s="47"/>
      <c r="G8414" s="47"/>
      <c r="H8414" s="47"/>
      <c r="I8414" s="47"/>
    </row>
    <row r="8415" spans="1:9" x14ac:dyDescent="0.25">
      <c r="A8415" s="47"/>
      <c r="B8415" s="47"/>
      <c r="C8415" s="47"/>
      <c r="D8415" s="47"/>
      <c r="E8415" s="47"/>
      <c r="F8415" s="47"/>
      <c r="G8415" s="47"/>
      <c r="H8415" s="47"/>
      <c r="I8415" s="47"/>
    </row>
    <row r="8416" spans="1:9" x14ac:dyDescent="0.25">
      <c r="A8416" s="47"/>
      <c r="B8416" s="47"/>
      <c r="C8416" s="47"/>
      <c r="D8416" s="47"/>
      <c r="E8416" s="47"/>
      <c r="F8416" s="47"/>
      <c r="G8416" s="47"/>
      <c r="H8416" s="47"/>
      <c r="I8416" s="47"/>
    </row>
    <row r="8417" spans="1:9" x14ac:dyDescent="0.25">
      <c r="A8417" s="47"/>
      <c r="B8417" s="47"/>
      <c r="C8417" s="47"/>
      <c r="D8417" s="47"/>
      <c r="E8417" s="47"/>
      <c r="F8417" s="47"/>
      <c r="G8417" s="47"/>
      <c r="H8417" s="47"/>
      <c r="I8417" s="47"/>
    </row>
    <row r="8418" spans="1:9" x14ac:dyDescent="0.25">
      <c r="A8418" s="47"/>
      <c r="B8418" s="47"/>
      <c r="C8418" s="47"/>
      <c r="D8418" s="47"/>
      <c r="E8418" s="47"/>
      <c r="F8418" s="47"/>
      <c r="G8418" s="47"/>
      <c r="H8418" s="47"/>
      <c r="I8418" s="47"/>
    </row>
    <row r="8419" spans="1:9" x14ac:dyDescent="0.25">
      <c r="A8419" s="47"/>
      <c r="B8419" s="47"/>
      <c r="C8419" s="47"/>
      <c r="D8419" s="47"/>
      <c r="E8419" s="47"/>
      <c r="F8419" s="47"/>
      <c r="G8419" s="47"/>
      <c r="H8419" s="47"/>
      <c r="I8419" s="47"/>
    </row>
    <row r="8420" spans="1:9" x14ac:dyDescent="0.25">
      <c r="A8420" s="47"/>
      <c r="B8420" s="47"/>
      <c r="C8420" s="47"/>
      <c r="D8420" s="47"/>
      <c r="E8420" s="47"/>
      <c r="F8420" s="47"/>
      <c r="G8420" s="47"/>
      <c r="H8420" s="47"/>
      <c r="I8420" s="47"/>
    </row>
    <row r="8421" spans="1:9" x14ac:dyDescent="0.25">
      <c r="A8421" s="47"/>
      <c r="B8421" s="47"/>
      <c r="C8421" s="47"/>
      <c r="D8421" s="47"/>
      <c r="E8421" s="47"/>
      <c r="F8421" s="47"/>
      <c r="G8421" s="47"/>
      <c r="H8421" s="47"/>
      <c r="I8421" s="47"/>
    </row>
    <row r="8422" spans="1:9" x14ac:dyDescent="0.25">
      <c r="A8422" s="47"/>
      <c r="B8422" s="47"/>
      <c r="C8422" s="47"/>
      <c r="D8422" s="47"/>
      <c r="E8422" s="47"/>
      <c r="F8422" s="47"/>
      <c r="G8422" s="47"/>
      <c r="H8422" s="47"/>
      <c r="I8422" s="47"/>
    </row>
    <row r="8423" spans="1:9" x14ac:dyDescent="0.25">
      <c r="A8423" s="47"/>
      <c r="B8423" s="47"/>
      <c r="C8423" s="47"/>
      <c r="D8423" s="47"/>
      <c r="E8423" s="47"/>
      <c r="F8423" s="47"/>
      <c r="G8423" s="47"/>
      <c r="H8423" s="47"/>
      <c r="I8423" s="47"/>
    </row>
    <row r="8424" spans="1:9" x14ac:dyDescent="0.25">
      <c r="A8424" s="47"/>
      <c r="B8424" s="47"/>
      <c r="C8424" s="47"/>
      <c r="D8424" s="47"/>
      <c r="E8424" s="47"/>
      <c r="F8424" s="47"/>
      <c r="G8424" s="47"/>
      <c r="H8424" s="47"/>
      <c r="I8424" s="47"/>
    </row>
    <row r="8425" spans="1:9" x14ac:dyDescent="0.25">
      <c r="A8425" s="47"/>
      <c r="B8425" s="47"/>
      <c r="C8425" s="47"/>
      <c r="D8425" s="47"/>
      <c r="E8425" s="47"/>
      <c r="F8425" s="47"/>
      <c r="G8425" s="47"/>
      <c r="H8425" s="47"/>
      <c r="I8425" s="47"/>
    </row>
    <row r="8426" spans="1:9" x14ac:dyDescent="0.25">
      <c r="A8426" s="47"/>
      <c r="B8426" s="47"/>
      <c r="C8426" s="47"/>
      <c r="D8426" s="47"/>
      <c r="E8426" s="47"/>
      <c r="F8426" s="47"/>
      <c r="G8426" s="47"/>
      <c r="H8426" s="47"/>
      <c r="I8426" s="47"/>
    </row>
    <row r="8427" spans="1:9" x14ac:dyDescent="0.25">
      <c r="A8427" s="47"/>
      <c r="B8427" s="47"/>
      <c r="C8427" s="47"/>
      <c r="D8427" s="47"/>
      <c r="E8427" s="47"/>
      <c r="F8427" s="47"/>
      <c r="G8427" s="47"/>
      <c r="H8427" s="47"/>
      <c r="I8427" s="47"/>
    </row>
    <row r="8428" spans="1:9" x14ac:dyDescent="0.25">
      <c r="A8428" s="47"/>
      <c r="B8428" s="47"/>
      <c r="C8428" s="47"/>
      <c r="D8428" s="47"/>
      <c r="E8428" s="47"/>
      <c r="F8428" s="47"/>
      <c r="G8428" s="47"/>
      <c r="H8428" s="47"/>
      <c r="I8428" s="47"/>
    </row>
    <row r="8429" spans="1:9" x14ac:dyDescent="0.25">
      <c r="A8429" s="47"/>
      <c r="B8429" s="47"/>
      <c r="C8429" s="47"/>
      <c r="D8429" s="47"/>
      <c r="E8429" s="47"/>
      <c r="F8429" s="47"/>
      <c r="G8429" s="47"/>
      <c r="H8429" s="47"/>
      <c r="I8429" s="47"/>
    </row>
    <row r="8430" spans="1:9" x14ac:dyDescent="0.25">
      <c r="A8430" s="47"/>
      <c r="B8430" s="47"/>
      <c r="C8430" s="47"/>
      <c r="D8430" s="47"/>
      <c r="E8430" s="47"/>
      <c r="F8430" s="47"/>
      <c r="G8430" s="47"/>
      <c r="H8430" s="47"/>
      <c r="I8430" s="47"/>
    </row>
    <row r="8431" spans="1:9" x14ac:dyDescent="0.25">
      <c r="A8431" s="47"/>
      <c r="B8431" s="47"/>
      <c r="C8431" s="47"/>
      <c r="D8431" s="47"/>
      <c r="E8431" s="47"/>
      <c r="F8431" s="47"/>
      <c r="G8431" s="47"/>
      <c r="H8431" s="47"/>
      <c r="I8431" s="47"/>
    </row>
    <row r="8432" spans="1:9" x14ac:dyDescent="0.25">
      <c r="A8432" s="47"/>
      <c r="B8432" s="47"/>
      <c r="C8432" s="47"/>
      <c r="D8432" s="47"/>
      <c r="E8432" s="47"/>
      <c r="F8432" s="47"/>
      <c r="G8432" s="47"/>
      <c r="H8432" s="47"/>
      <c r="I8432" s="47"/>
    </row>
    <row r="8433" spans="1:9" x14ac:dyDescent="0.25">
      <c r="A8433" s="47"/>
      <c r="B8433" s="47"/>
      <c r="C8433" s="47"/>
      <c r="D8433" s="47"/>
      <c r="E8433" s="47"/>
      <c r="F8433" s="47"/>
      <c r="G8433" s="47"/>
      <c r="H8433" s="47"/>
      <c r="I8433" s="47"/>
    </row>
    <row r="8434" spans="1:9" x14ac:dyDescent="0.25">
      <c r="A8434" s="47"/>
      <c r="B8434" s="47"/>
      <c r="C8434" s="47"/>
      <c r="D8434" s="47"/>
      <c r="E8434" s="47"/>
      <c r="F8434" s="47"/>
      <c r="G8434" s="47"/>
      <c r="H8434" s="47"/>
      <c r="I8434" s="47"/>
    </row>
    <row r="8435" spans="1:9" x14ac:dyDescent="0.25">
      <c r="A8435" s="47"/>
      <c r="B8435" s="47"/>
      <c r="C8435" s="47"/>
      <c r="D8435" s="47"/>
      <c r="E8435" s="47"/>
      <c r="F8435" s="47"/>
      <c r="G8435" s="47"/>
      <c r="H8435" s="47"/>
      <c r="I8435" s="47"/>
    </row>
    <row r="8436" spans="1:9" x14ac:dyDescent="0.25">
      <c r="A8436" s="47"/>
      <c r="B8436" s="47"/>
      <c r="C8436" s="47"/>
      <c r="D8436" s="47"/>
      <c r="E8436" s="47"/>
      <c r="F8436" s="47"/>
      <c r="G8436" s="47"/>
      <c r="H8436" s="47"/>
      <c r="I8436" s="47"/>
    </row>
    <row r="8437" spans="1:9" x14ac:dyDescent="0.25">
      <c r="A8437" s="47"/>
      <c r="B8437" s="47"/>
      <c r="C8437" s="47"/>
      <c r="D8437" s="47"/>
      <c r="E8437" s="47"/>
      <c r="F8437" s="47"/>
      <c r="G8437" s="47"/>
      <c r="H8437" s="47"/>
      <c r="I8437" s="47"/>
    </row>
    <row r="8438" spans="1:9" x14ac:dyDescent="0.25">
      <c r="A8438" s="47"/>
      <c r="B8438" s="47"/>
      <c r="C8438" s="47"/>
      <c r="D8438" s="47"/>
      <c r="E8438" s="47"/>
      <c r="F8438" s="47"/>
      <c r="G8438" s="47"/>
      <c r="H8438" s="47"/>
      <c r="I8438" s="47"/>
    </row>
    <row r="8439" spans="1:9" x14ac:dyDescent="0.25">
      <c r="A8439" s="47"/>
      <c r="B8439" s="47"/>
      <c r="C8439" s="47"/>
      <c r="D8439" s="47"/>
      <c r="E8439" s="47"/>
      <c r="F8439" s="47"/>
      <c r="G8439" s="47"/>
      <c r="H8439" s="47"/>
      <c r="I8439" s="47"/>
    </row>
    <row r="8440" spans="1:9" x14ac:dyDescent="0.25">
      <c r="A8440" s="47"/>
      <c r="B8440" s="47"/>
      <c r="C8440" s="47"/>
      <c r="D8440" s="47"/>
      <c r="E8440" s="47"/>
      <c r="F8440" s="47"/>
      <c r="G8440" s="47"/>
      <c r="H8440" s="47"/>
      <c r="I8440" s="47"/>
    </row>
    <row r="8441" spans="1:9" x14ac:dyDescent="0.25">
      <c r="A8441" s="47"/>
      <c r="B8441" s="47"/>
      <c r="C8441" s="47"/>
      <c r="D8441" s="47"/>
      <c r="E8441" s="47"/>
      <c r="F8441" s="47"/>
      <c r="G8441" s="47"/>
      <c r="H8441" s="47"/>
      <c r="I8441" s="47"/>
    </row>
    <row r="8442" spans="1:9" x14ac:dyDescent="0.25">
      <c r="A8442" s="47"/>
      <c r="B8442" s="47"/>
      <c r="C8442" s="47"/>
      <c r="D8442" s="47"/>
      <c r="E8442" s="47"/>
      <c r="F8442" s="47"/>
      <c r="G8442" s="47"/>
      <c r="H8442" s="47"/>
      <c r="I8442" s="47"/>
    </row>
    <row r="8443" spans="1:9" x14ac:dyDescent="0.25">
      <c r="A8443" s="47"/>
      <c r="B8443" s="47"/>
      <c r="C8443" s="47"/>
      <c r="D8443" s="47"/>
      <c r="E8443" s="47"/>
      <c r="F8443" s="47"/>
      <c r="G8443" s="47"/>
      <c r="H8443" s="47"/>
      <c r="I8443" s="47"/>
    </row>
    <row r="8444" spans="1:9" x14ac:dyDescent="0.25">
      <c r="A8444" s="47"/>
      <c r="B8444" s="47"/>
      <c r="C8444" s="47"/>
      <c r="D8444" s="47"/>
      <c r="E8444" s="47"/>
      <c r="F8444" s="47"/>
      <c r="G8444" s="47"/>
      <c r="H8444" s="47"/>
      <c r="I8444" s="47"/>
    </row>
    <row r="8445" spans="1:9" x14ac:dyDescent="0.25">
      <c r="A8445" s="47"/>
      <c r="B8445" s="47"/>
      <c r="C8445" s="47"/>
      <c r="D8445" s="47"/>
      <c r="E8445" s="47"/>
      <c r="F8445" s="47"/>
      <c r="G8445" s="47"/>
      <c r="H8445" s="47"/>
      <c r="I8445" s="47"/>
    </row>
    <row r="8446" spans="1:9" x14ac:dyDescent="0.25">
      <c r="A8446" s="47"/>
      <c r="B8446" s="47"/>
      <c r="C8446" s="47"/>
      <c r="D8446" s="47"/>
      <c r="E8446" s="47"/>
      <c r="F8446" s="47"/>
      <c r="G8446" s="47"/>
      <c r="H8446" s="47"/>
      <c r="I8446" s="47"/>
    </row>
    <row r="8447" spans="1:9" x14ac:dyDescent="0.25">
      <c r="A8447" s="47"/>
      <c r="B8447" s="47"/>
      <c r="C8447" s="47"/>
      <c r="D8447" s="47"/>
      <c r="E8447" s="47"/>
      <c r="F8447" s="47"/>
      <c r="G8447" s="47"/>
      <c r="H8447" s="47"/>
      <c r="I8447" s="47"/>
    </row>
    <row r="8448" spans="1:9" x14ac:dyDescent="0.25">
      <c r="A8448" s="47"/>
      <c r="B8448" s="47"/>
      <c r="C8448" s="47"/>
      <c r="D8448" s="47"/>
      <c r="E8448" s="47"/>
      <c r="F8448" s="47"/>
      <c r="G8448" s="47"/>
      <c r="H8448" s="47"/>
      <c r="I8448" s="47"/>
    </row>
    <row r="8449" spans="1:9" x14ac:dyDescent="0.25">
      <c r="A8449" s="47"/>
      <c r="B8449" s="47"/>
      <c r="C8449" s="47"/>
      <c r="D8449" s="47"/>
      <c r="E8449" s="47"/>
      <c r="F8449" s="47"/>
      <c r="G8449" s="47"/>
      <c r="H8449" s="47"/>
      <c r="I8449" s="47"/>
    </row>
    <row r="8450" spans="1:9" x14ac:dyDescent="0.25">
      <c r="A8450" s="47"/>
      <c r="B8450" s="47"/>
      <c r="C8450" s="47"/>
      <c r="D8450" s="47"/>
      <c r="E8450" s="47"/>
      <c r="F8450" s="47"/>
      <c r="G8450" s="47"/>
      <c r="H8450" s="47"/>
      <c r="I8450" s="47"/>
    </row>
    <row r="8451" spans="1:9" x14ac:dyDescent="0.25">
      <c r="A8451" s="47"/>
      <c r="B8451" s="47"/>
      <c r="C8451" s="47"/>
      <c r="D8451" s="47"/>
      <c r="E8451" s="47"/>
      <c r="F8451" s="47"/>
      <c r="G8451" s="47"/>
      <c r="H8451" s="47"/>
      <c r="I8451" s="47"/>
    </row>
    <row r="8452" spans="1:9" x14ac:dyDescent="0.25">
      <c r="A8452" s="47"/>
      <c r="B8452" s="47"/>
      <c r="C8452" s="47"/>
      <c r="D8452" s="47"/>
      <c r="E8452" s="47"/>
      <c r="F8452" s="47"/>
      <c r="G8452" s="47"/>
      <c r="H8452" s="47"/>
      <c r="I8452" s="47"/>
    </row>
    <row r="8453" spans="1:9" x14ac:dyDescent="0.25">
      <c r="A8453" s="47"/>
      <c r="B8453" s="47"/>
      <c r="C8453" s="47"/>
      <c r="D8453" s="47"/>
      <c r="E8453" s="47"/>
      <c r="F8453" s="47"/>
      <c r="G8453" s="47"/>
      <c r="H8453" s="47"/>
      <c r="I8453" s="47"/>
    </row>
    <row r="8454" spans="1:9" x14ac:dyDescent="0.25">
      <c r="A8454" s="47"/>
      <c r="B8454" s="47"/>
      <c r="C8454" s="47"/>
      <c r="D8454" s="47"/>
      <c r="E8454" s="47"/>
      <c r="F8454" s="47"/>
      <c r="G8454" s="47"/>
      <c r="H8454" s="47"/>
      <c r="I8454" s="47"/>
    </row>
    <row r="8455" spans="1:9" x14ac:dyDescent="0.25">
      <c r="A8455" s="47"/>
      <c r="B8455" s="47"/>
      <c r="C8455" s="47"/>
      <c r="D8455" s="47"/>
      <c r="E8455" s="47"/>
      <c r="F8455" s="47"/>
      <c r="G8455" s="47"/>
      <c r="H8455" s="47"/>
      <c r="I8455" s="47"/>
    </row>
    <row r="8456" spans="1:9" x14ac:dyDescent="0.25">
      <c r="A8456" s="47"/>
      <c r="B8456" s="47"/>
      <c r="C8456" s="47"/>
      <c r="D8456" s="47"/>
      <c r="E8456" s="47"/>
      <c r="F8456" s="47"/>
      <c r="G8456" s="47"/>
      <c r="H8456" s="47"/>
      <c r="I8456" s="47"/>
    </row>
    <row r="8457" spans="1:9" x14ac:dyDescent="0.25">
      <c r="A8457" s="47"/>
      <c r="B8457" s="47"/>
      <c r="C8457" s="47"/>
      <c r="D8457" s="47"/>
      <c r="E8457" s="47"/>
      <c r="F8457" s="47"/>
      <c r="G8457" s="47"/>
      <c r="H8457" s="47"/>
      <c r="I8457" s="47"/>
    </row>
    <row r="8458" spans="1:9" x14ac:dyDescent="0.25">
      <c r="A8458" s="47"/>
      <c r="B8458" s="47"/>
      <c r="C8458" s="47"/>
      <c r="D8458" s="47"/>
      <c r="E8458" s="47"/>
      <c r="F8458" s="47"/>
      <c r="G8458" s="47"/>
      <c r="H8458" s="47"/>
      <c r="I8458" s="47"/>
    </row>
    <row r="8459" spans="1:9" x14ac:dyDescent="0.25">
      <c r="A8459" s="47"/>
      <c r="B8459" s="47"/>
      <c r="C8459" s="47"/>
      <c r="D8459" s="47"/>
      <c r="E8459" s="47"/>
      <c r="F8459" s="47"/>
      <c r="G8459" s="47"/>
      <c r="H8459" s="47"/>
      <c r="I8459" s="47"/>
    </row>
    <row r="8460" spans="1:9" x14ac:dyDescent="0.25">
      <c r="A8460" s="47"/>
      <c r="B8460" s="47"/>
      <c r="C8460" s="47"/>
      <c r="D8460" s="47"/>
      <c r="E8460" s="47"/>
      <c r="F8460" s="47"/>
      <c r="G8460" s="47"/>
      <c r="H8460" s="47"/>
      <c r="I8460" s="47"/>
    </row>
    <row r="8461" spans="1:9" x14ac:dyDescent="0.25">
      <c r="A8461" s="47"/>
      <c r="B8461" s="47"/>
      <c r="C8461" s="47"/>
      <c r="D8461" s="47"/>
      <c r="E8461" s="47"/>
      <c r="F8461" s="47"/>
      <c r="G8461" s="47"/>
      <c r="H8461" s="47"/>
      <c r="I8461" s="47"/>
    </row>
    <row r="8462" spans="1:9" x14ac:dyDescent="0.25">
      <c r="A8462" s="47"/>
      <c r="B8462" s="47"/>
      <c r="C8462" s="47"/>
      <c r="D8462" s="47"/>
      <c r="E8462" s="47"/>
      <c r="F8462" s="47"/>
      <c r="G8462" s="47"/>
      <c r="H8462" s="47"/>
      <c r="I8462" s="47"/>
    </row>
    <row r="8463" spans="1:9" x14ac:dyDescent="0.25">
      <c r="A8463" s="47"/>
      <c r="B8463" s="47"/>
      <c r="C8463" s="47"/>
      <c r="D8463" s="47"/>
      <c r="E8463" s="47"/>
      <c r="F8463" s="47"/>
      <c r="G8463" s="47"/>
      <c r="H8463" s="47"/>
      <c r="I8463" s="47"/>
    </row>
    <row r="8464" spans="1:9" x14ac:dyDescent="0.25">
      <c r="A8464" s="47"/>
      <c r="B8464" s="47"/>
      <c r="C8464" s="47"/>
      <c r="D8464" s="47"/>
      <c r="E8464" s="47"/>
      <c r="F8464" s="47"/>
      <c r="G8464" s="47"/>
      <c r="H8464" s="47"/>
      <c r="I8464" s="47"/>
    </row>
    <row r="8465" spans="1:9" x14ac:dyDescent="0.25">
      <c r="A8465" s="47"/>
      <c r="B8465" s="47"/>
      <c r="C8465" s="47"/>
      <c r="D8465" s="47"/>
      <c r="E8465" s="47"/>
      <c r="F8465" s="47"/>
      <c r="G8465" s="47"/>
      <c r="H8465" s="47"/>
      <c r="I8465" s="47"/>
    </row>
    <row r="8466" spans="1:9" x14ac:dyDescent="0.25">
      <c r="A8466" s="47"/>
      <c r="B8466" s="47"/>
      <c r="C8466" s="47"/>
      <c r="D8466" s="47"/>
      <c r="E8466" s="47"/>
      <c r="F8466" s="47"/>
      <c r="G8466" s="47"/>
      <c r="H8466" s="47"/>
      <c r="I8466" s="47"/>
    </row>
    <row r="8467" spans="1:9" x14ac:dyDescent="0.25">
      <c r="A8467" s="47"/>
      <c r="B8467" s="47"/>
      <c r="C8467" s="47"/>
      <c r="D8467" s="47"/>
      <c r="E8467" s="47"/>
      <c r="F8467" s="47"/>
      <c r="G8467" s="47"/>
      <c r="H8467" s="47"/>
      <c r="I8467" s="47"/>
    </row>
    <row r="8468" spans="1:9" x14ac:dyDescent="0.25">
      <c r="A8468" s="47"/>
      <c r="B8468" s="47"/>
      <c r="C8468" s="47"/>
      <c r="D8468" s="47"/>
      <c r="E8468" s="47"/>
      <c r="F8468" s="47"/>
      <c r="G8468" s="47"/>
      <c r="H8468" s="47"/>
      <c r="I8468" s="47"/>
    </row>
    <row r="8469" spans="1:9" x14ac:dyDescent="0.25">
      <c r="A8469" s="47"/>
      <c r="B8469" s="47"/>
      <c r="C8469" s="47"/>
      <c r="D8469" s="47"/>
      <c r="E8469" s="47"/>
      <c r="F8469" s="47"/>
      <c r="G8469" s="47"/>
      <c r="H8469" s="47"/>
      <c r="I8469" s="47"/>
    </row>
    <row r="8470" spans="1:9" x14ac:dyDescent="0.25">
      <c r="A8470" s="47"/>
      <c r="B8470" s="47"/>
      <c r="C8470" s="47"/>
      <c r="D8470" s="47"/>
      <c r="E8470" s="47"/>
      <c r="F8470" s="47"/>
      <c r="G8470" s="47"/>
      <c r="H8470" s="47"/>
      <c r="I8470" s="47"/>
    </row>
    <row r="8471" spans="1:9" x14ac:dyDescent="0.25">
      <c r="A8471" s="47"/>
      <c r="B8471" s="47"/>
      <c r="C8471" s="47"/>
      <c r="D8471" s="47"/>
      <c r="E8471" s="47"/>
      <c r="F8471" s="47"/>
      <c r="G8471" s="47"/>
      <c r="H8471" s="47"/>
      <c r="I8471" s="47"/>
    </row>
    <row r="8472" spans="1:9" x14ac:dyDescent="0.25">
      <c r="A8472" s="47"/>
      <c r="B8472" s="47"/>
      <c r="C8472" s="47"/>
      <c r="D8472" s="47"/>
      <c r="E8472" s="47"/>
      <c r="F8472" s="47"/>
      <c r="G8472" s="47"/>
      <c r="H8472" s="47"/>
      <c r="I8472" s="47"/>
    </row>
    <row r="8473" spans="1:9" x14ac:dyDescent="0.25">
      <c r="A8473" s="47"/>
      <c r="B8473" s="47"/>
      <c r="C8473" s="47"/>
      <c r="D8473" s="47"/>
      <c r="E8473" s="47"/>
      <c r="F8473" s="47"/>
      <c r="G8473" s="47"/>
      <c r="H8473" s="47"/>
      <c r="I8473" s="47"/>
    </row>
    <row r="8474" spans="1:9" x14ac:dyDescent="0.25">
      <c r="A8474" s="47"/>
      <c r="B8474" s="47"/>
      <c r="C8474" s="47"/>
      <c r="D8474" s="47"/>
      <c r="E8474" s="47"/>
      <c r="F8474" s="47"/>
      <c r="G8474" s="47"/>
      <c r="H8474" s="47"/>
      <c r="I8474" s="47"/>
    </row>
    <row r="8475" spans="1:9" x14ac:dyDescent="0.25">
      <c r="A8475" s="47"/>
      <c r="B8475" s="47"/>
      <c r="C8475" s="47"/>
      <c r="D8475" s="47"/>
      <c r="E8475" s="47"/>
      <c r="F8475" s="47"/>
      <c r="G8475" s="47"/>
      <c r="H8475" s="47"/>
      <c r="I8475" s="47"/>
    </row>
    <row r="8476" spans="1:9" x14ac:dyDescent="0.25">
      <c r="A8476" s="47"/>
      <c r="B8476" s="47"/>
      <c r="C8476" s="47"/>
      <c r="D8476" s="47"/>
      <c r="E8476" s="47"/>
      <c r="F8476" s="47"/>
      <c r="G8476" s="47"/>
      <c r="H8476" s="47"/>
      <c r="I8476" s="47"/>
    </row>
    <row r="8477" spans="1:9" x14ac:dyDescent="0.25">
      <c r="A8477" s="47"/>
      <c r="B8477" s="47"/>
      <c r="C8477" s="47"/>
      <c r="D8477" s="47"/>
      <c r="E8477" s="47"/>
      <c r="F8477" s="47"/>
      <c r="G8477" s="47"/>
      <c r="H8477" s="47"/>
      <c r="I8477" s="47"/>
    </row>
    <row r="8478" spans="1:9" x14ac:dyDescent="0.25">
      <c r="A8478" s="47"/>
      <c r="B8478" s="47"/>
      <c r="C8478" s="47"/>
      <c r="D8478" s="47"/>
      <c r="E8478" s="47"/>
      <c r="F8478" s="47"/>
      <c r="G8478" s="47"/>
      <c r="H8478" s="47"/>
      <c r="I8478" s="47"/>
    </row>
    <row r="8479" spans="1:9" x14ac:dyDescent="0.25">
      <c r="A8479" s="47"/>
      <c r="B8479" s="47"/>
      <c r="C8479" s="47"/>
      <c r="D8479" s="47"/>
      <c r="E8479" s="47"/>
      <c r="F8479" s="47"/>
      <c r="G8479" s="47"/>
      <c r="H8479" s="47"/>
      <c r="I8479" s="47"/>
    </row>
    <row r="8480" spans="1:9" x14ac:dyDescent="0.25">
      <c r="A8480" s="47"/>
      <c r="B8480" s="47"/>
      <c r="C8480" s="47"/>
      <c r="D8480" s="47"/>
      <c r="E8480" s="47"/>
      <c r="F8480" s="47"/>
      <c r="G8480" s="47"/>
      <c r="H8480" s="47"/>
      <c r="I8480" s="47"/>
    </row>
    <row r="8481" spans="1:9" x14ac:dyDescent="0.25">
      <c r="A8481" s="47"/>
      <c r="B8481" s="47"/>
      <c r="C8481" s="47"/>
      <c r="D8481" s="47"/>
      <c r="E8481" s="47"/>
      <c r="F8481" s="47"/>
      <c r="G8481" s="47"/>
      <c r="H8481" s="47"/>
      <c r="I8481" s="47"/>
    </row>
    <row r="8482" spans="1:9" x14ac:dyDescent="0.25">
      <c r="A8482" s="47"/>
      <c r="B8482" s="47"/>
      <c r="C8482" s="47"/>
      <c r="D8482" s="47"/>
      <c r="E8482" s="47"/>
      <c r="F8482" s="47"/>
      <c r="G8482" s="47"/>
      <c r="H8482" s="47"/>
      <c r="I8482" s="47"/>
    </row>
    <row r="8483" spans="1:9" x14ac:dyDescent="0.25">
      <c r="A8483" s="47"/>
      <c r="B8483" s="47"/>
      <c r="C8483" s="47"/>
      <c r="D8483" s="47"/>
      <c r="E8483" s="47"/>
      <c r="F8483" s="47"/>
      <c r="G8483" s="47"/>
      <c r="H8483" s="47"/>
      <c r="I8483" s="47"/>
    </row>
    <row r="8484" spans="1:9" x14ac:dyDescent="0.25">
      <c r="A8484" s="47"/>
      <c r="B8484" s="47"/>
      <c r="C8484" s="47"/>
      <c r="D8484" s="47"/>
      <c r="E8484" s="47"/>
      <c r="F8484" s="47"/>
      <c r="G8484" s="47"/>
      <c r="H8484" s="47"/>
      <c r="I8484" s="47"/>
    </row>
    <row r="8485" spans="1:9" x14ac:dyDescent="0.25">
      <c r="A8485" s="47"/>
      <c r="B8485" s="47"/>
      <c r="C8485" s="47"/>
      <c r="D8485" s="47"/>
      <c r="E8485" s="47"/>
      <c r="F8485" s="47"/>
      <c r="G8485" s="47"/>
      <c r="H8485" s="47"/>
      <c r="I8485" s="47"/>
    </row>
    <row r="8486" spans="1:9" x14ac:dyDescent="0.25">
      <c r="A8486" s="47"/>
      <c r="B8486" s="47"/>
      <c r="C8486" s="47"/>
      <c r="D8486" s="47"/>
      <c r="E8486" s="47"/>
      <c r="F8486" s="47"/>
      <c r="G8486" s="47"/>
      <c r="H8486" s="47"/>
      <c r="I8486" s="47"/>
    </row>
    <row r="8487" spans="1:9" x14ac:dyDescent="0.25">
      <c r="A8487" s="47"/>
      <c r="B8487" s="47"/>
      <c r="C8487" s="47"/>
      <c r="D8487" s="47"/>
      <c r="E8487" s="47"/>
      <c r="F8487" s="47"/>
      <c r="G8487" s="47"/>
      <c r="H8487" s="47"/>
      <c r="I8487" s="47"/>
    </row>
    <row r="8488" spans="1:9" x14ac:dyDescent="0.25">
      <c r="A8488" s="47"/>
      <c r="B8488" s="47"/>
      <c r="C8488" s="47"/>
      <c r="D8488" s="47"/>
      <c r="E8488" s="47"/>
      <c r="F8488" s="47"/>
      <c r="G8488" s="47"/>
      <c r="H8488" s="47"/>
      <c r="I8488" s="47"/>
    </row>
    <row r="8489" spans="1:9" x14ac:dyDescent="0.25">
      <c r="A8489" s="47"/>
      <c r="B8489" s="47"/>
      <c r="C8489" s="47"/>
      <c r="D8489" s="47"/>
      <c r="E8489" s="47"/>
      <c r="F8489" s="47"/>
      <c r="G8489" s="47"/>
      <c r="H8489" s="47"/>
      <c r="I8489" s="47"/>
    </row>
    <row r="8490" spans="1:9" x14ac:dyDescent="0.25">
      <c r="A8490" s="47"/>
      <c r="B8490" s="47"/>
      <c r="C8490" s="47"/>
      <c r="D8490" s="47"/>
      <c r="E8490" s="47"/>
      <c r="F8490" s="47"/>
      <c r="G8490" s="47"/>
      <c r="H8490" s="47"/>
      <c r="I8490" s="47"/>
    </row>
    <row r="8491" spans="1:9" x14ac:dyDescent="0.25">
      <c r="A8491" s="47"/>
      <c r="B8491" s="47"/>
      <c r="C8491" s="47"/>
      <c r="D8491" s="47"/>
      <c r="E8491" s="47"/>
      <c r="F8491" s="47"/>
      <c r="G8491" s="47"/>
      <c r="H8491" s="47"/>
      <c r="I8491" s="47"/>
    </row>
    <row r="8492" spans="1:9" x14ac:dyDescent="0.25">
      <c r="A8492" s="47"/>
      <c r="B8492" s="47"/>
      <c r="C8492" s="47"/>
      <c r="D8492" s="47"/>
      <c r="E8492" s="47"/>
      <c r="F8492" s="47"/>
      <c r="G8492" s="47"/>
      <c r="H8492" s="47"/>
      <c r="I8492" s="47"/>
    </row>
    <row r="8493" spans="1:9" x14ac:dyDescent="0.25">
      <c r="A8493" s="47"/>
      <c r="B8493" s="47"/>
      <c r="C8493" s="47"/>
      <c r="D8493" s="47"/>
      <c r="E8493" s="47"/>
      <c r="F8493" s="47"/>
      <c r="G8493" s="47"/>
      <c r="H8493" s="47"/>
      <c r="I8493" s="47"/>
    </row>
    <row r="8494" spans="1:9" x14ac:dyDescent="0.25">
      <c r="A8494" s="47"/>
      <c r="B8494" s="47"/>
      <c r="C8494" s="47"/>
      <c r="D8494" s="47"/>
      <c r="E8494" s="47"/>
      <c r="F8494" s="47"/>
      <c r="G8494" s="47"/>
      <c r="H8494" s="47"/>
      <c r="I8494" s="47"/>
    </row>
    <row r="8495" spans="1:9" x14ac:dyDescent="0.25">
      <c r="A8495" s="47"/>
      <c r="B8495" s="47"/>
      <c r="C8495" s="47"/>
      <c r="D8495" s="47"/>
      <c r="E8495" s="47"/>
      <c r="F8495" s="47"/>
      <c r="G8495" s="47"/>
      <c r="H8495" s="47"/>
      <c r="I8495" s="47"/>
    </row>
    <row r="8496" spans="1:9" x14ac:dyDescent="0.25">
      <c r="A8496" s="47"/>
      <c r="B8496" s="47"/>
      <c r="C8496" s="47"/>
      <c r="D8496" s="47"/>
      <c r="E8496" s="47"/>
      <c r="F8496" s="47"/>
      <c r="G8496" s="47"/>
      <c r="H8496" s="47"/>
      <c r="I8496" s="47"/>
    </row>
    <row r="8497" spans="1:9" x14ac:dyDescent="0.25">
      <c r="A8497" s="47"/>
      <c r="B8497" s="47"/>
      <c r="C8497" s="47"/>
      <c r="D8497" s="47"/>
      <c r="E8497" s="47"/>
      <c r="F8497" s="47"/>
      <c r="G8497" s="47"/>
      <c r="H8497" s="47"/>
      <c r="I8497" s="47"/>
    </row>
    <row r="8498" spans="1:9" x14ac:dyDescent="0.25">
      <c r="A8498" s="47"/>
      <c r="B8498" s="47"/>
      <c r="C8498" s="47"/>
      <c r="D8498" s="47"/>
      <c r="E8498" s="47"/>
      <c r="F8498" s="47"/>
      <c r="G8498" s="47"/>
      <c r="H8498" s="47"/>
      <c r="I8498" s="47"/>
    </row>
    <row r="8499" spans="1:9" x14ac:dyDescent="0.25">
      <c r="A8499" s="47"/>
      <c r="B8499" s="47"/>
      <c r="C8499" s="47"/>
      <c r="D8499" s="47"/>
      <c r="E8499" s="47"/>
      <c r="F8499" s="47"/>
      <c r="G8499" s="47"/>
      <c r="H8499" s="47"/>
      <c r="I8499" s="47"/>
    </row>
    <row r="8500" spans="1:9" x14ac:dyDescent="0.25">
      <c r="A8500" s="47"/>
      <c r="B8500" s="47"/>
      <c r="C8500" s="47"/>
      <c r="D8500" s="47"/>
      <c r="E8500" s="47"/>
      <c r="F8500" s="47"/>
      <c r="G8500" s="47"/>
      <c r="H8500" s="47"/>
      <c r="I8500" s="47"/>
    </row>
    <row r="8501" spans="1:9" x14ac:dyDescent="0.25">
      <c r="A8501" s="47"/>
      <c r="B8501" s="47"/>
      <c r="C8501" s="47"/>
      <c r="D8501" s="47"/>
      <c r="E8501" s="47"/>
      <c r="F8501" s="47"/>
      <c r="G8501" s="47"/>
      <c r="H8501" s="47"/>
      <c r="I8501" s="47"/>
    </row>
    <row r="8502" spans="1:9" x14ac:dyDescent="0.25">
      <c r="A8502" s="47"/>
      <c r="B8502" s="47"/>
      <c r="C8502" s="47"/>
      <c r="D8502" s="47"/>
      <c r="E8502" s="47"/>
      <c r="F8502" s="47"/>
      <c r="G8502" s="47"/>
      <c r="H8502" s="47"/>
      <c r="I8502" s="47"/>
    </row>
    <row r="8503" spans="1:9" x14ac:dyDescent="0.25">
      <c r="A8503" s="47"/>
      <c r="B8503" s="47"/>
      <c r="C8503" s="47"/>
      <c r="D8503" s="47"/>
      <c r="E8503" s="47"/>
      <c r="F8503" s="47"/>
      <c r="G8503" s="47"/>
      <c r="H8503" s="47"/>
      <c r="I8503" s="47"/>
    </row>
    <row r="8504" spans="1:9" x14ac:dyDescent="0.25">
      <c r="A8504" s="47"/>
      <c r="B8504" s="47"/>
      <c r="C8504" s="47"/>
      <c r="D8504" s="47"/>
      <c r="E8504" s="47"/>
      <c r="F8504" s="47"/>
      <c r="G8504" s="47"/>
      <c r="H8504" s="47"/>
      <c r="I8504" s="47"/>
    </row>
    <row r="8505" spans="1:9" x14ac:dyDescent="0.25">
      <c r="A8505" s="47"/>
      <c r="B8505" s="47"/>
      <c r="C8505" s="47"/>
      <c r="D8505" s="47"/>
      <c r="E8505" s="47"/>
      <c r="F8505" s="47"/>
      <c r="G8505" s="47"/>
      <c r="H8505" s="47"/>
      <c r="I8505" s="47"/>
    </row>
    <row r="8506" spans="1:9" x14ac:dyDescent="0.25">
      <c r="A8506" s="47"/>
      <c r="B8506" s="47"/>
      <c r="C8506" s="47"/>
      <c r="D8506" s="47"/>
      <c r="E8506" s="47"/>
      <c r="F8506" s="47"/>
      <c r="G8506" s="47"/>
      <c r="H8506" s="47"/>
      <c r="I8506" s="47"/>
    </row>
    <row r="8507" spans="1:9" x14ac:dyDescent="0.25">
      <c r="A8507" s="47"/>
      <c r="B8507" s="47"/>
      <c r="C8507" s="47"/>
      <c r="D8507" s="47"/>
      <c r="E8507" s="47"/>
      <c r="F8507" s="47"/>
      <c r="G8507" s="47"/>
      <c r="H8507" s="47"/>
      <c r="I8507" s="47"/>
    </row>
    <row r="8508" spans="1:9" x14ac:dyDescent="0.25">
      <c r="A8508" s="47"/>
      <c r="B8508" s="47"/>
      <c r="C8508" s="47"/>
      <c r="D8508" s="47"/>
      <c r="E8508" s="47"/>
      <c r="F8508" s="47"/>
      <c r="G8508" s="47"/>
      <c r="H8508" s="47"/>
      <c r="I8508" s="47"/>
    </row>
    <row r="8509" spans="1:9" x14ac:dyDescent="0.25">
      <c r="A8509" s="47"/>
      <c r="B8509" s="47"/>
      <c r="C8509" s="47"/>
      <c r="D8509" s="47"/>
      <c r="E8509" s="47"/>
      <c r="F8509" s="47"/>
      <c r="G8509" s="47"/>
      <c r="H8509" s="47"/>
      <c r="I8509" s="47"/>
    </row>
    <row r="8510" spans="1:9" x14ac:dyDescent="0.25">
      <c r="A8510" s="47"/>
      <c r="B8510" s="47"/>
      <c r="C8510" s="47"/>
      <c r="D8510" s="47"/>
      <c r="E8510" s="47"/>
      <c r="F8510" s="47"/>
      <c r="G8510" s="47"/>
      <c r="H8510" s="47"/>
      <c r="I8510" s="47"/>
    </row>
    <row r="8511" spans="1:9" x14ac:dyDescent="0.25">
      <c r="A8511" s="47"/>
      <c r="B8511" s="47"/>
      <c r="C8511" s="47"/>
      <c r="D8511" s="47"/>
      <c r="E8511" s="47"/>
      <c r="F8511" s="47"/>
      <c r="G8511" s="47"/>
      <c r="H8511" s="47"/>
      <c r="I8511" s="47"/>
    </row>
    <row r="8512" spans="1:9" x14ac:dyDescent="0.25">
      <c r="A8512" s="47"/>
      <c r="B8512" s="47"/>
      <c r="C8512" s="47"/>
      <c r="D8512" s="47"/>
      <c r="E8512" s="47"/>
      <c r="F8512" s="47"/>
      <c r="G8512" s="47"/>
      <c r="H8512" s="47"/>
      <c r="I8512" s="47"/>
    </row>
    <row r="8513" spans="1:9" x14ac:dyDescent="0.25">
      <c r="A8513" s="47"/>
      <c r="B8513" s="47"/>
      <c r="C8513" s="47"/>
      <c r="D8513" s="47"/>
      <c r="E8513" s="47"/>
      <c r="F8513" s="47"/>
      <c r="G8513" s="47"/>
      <c r="H8513" s="47"/>
      <c r="I8513" s="47"/>
    </row>
    <row r="8514" spans="1:9" x14ac:dyDescent="0.25">
      <c r="A8514" s="47"/>
      <c r="B8514" s="47"/>
      <c r="C8514" s="47"/>
      <c r="D8514" s="47"/>
      <c r="E8514" s="47"/>
      <c r="F8514" s="47"/>
      <c r="G8514" s="47"/>
      <c r="H8514" s="47"/>
      <c r="I8514" s="47"/>
    </row>
    <row r="8515" spans="1:9" x14ac:dyDescent="0.25">
      <c r="A8515" s="47"/>
      <c r="B8515" s="47"/>
      <c r="C8515" s="47"/>
      <c r="D8515" s="47"/>
      <c r="E8515" s="47"/>
      <c r="F8515" s="47"/>
      <c r="G8515" s="47"/>
      <c r="H8515" s="47"/>
      <c r="I8515" s="47"/>
    </row>
    <row r="8516" spans="1:9" x14ac:dyDescent="0.25">
      <c r="A8516" s="47"/>
      <c r="B8516" s="47"/>
      <c r="C8516" s="47"/>
      <c r="D8516" s="47"/>
      <c r="E8516" s="47"/>
      <c r="F8516" s="47"/>
      <c r="G8516" s="47"/>
      <c r="H8516" s="47"/>
      <c r="I8516" s="47"/>
    </row>
    <row r="8517" spans="1:9" x14ac:dyDescent="0.25">
      <c r="A8517" s="47"/>
      <c r="B8517" s="47"/>
      <c r="C8517" s="47"/>
      <c r="D8517" s="47"/>
      <c r="E8517" s="47"/>
      <c r="F8517" s="47"/>
      <c r="G8517" s="47"/>
      <c r="H8517" s="47"/>
      <c r="I8517" s="47"/>
    </row>
    <row r="8518" spans="1:9" x14ac:dyDescent="0.25">
      <c r="A8518" s="47"/>
      <c r="B8518" s="47"/>
      <c r="C8518" s="47"/>
      <c r="D8518" s="47"/>
      <c r="E8518" s="47"/>
      <c r="F8518" s="47"/>
      <c r="G8518" s="47"/>
      <c r="H8518" s="47"/>
      <c r="I8518" s="47"/>
    </row>
    <row r="8519" spans="1:9" x14ac:dyDescent="0.25">
      <c r="A8519" s="47"/>
      <c r="B8519" s="47"/>
      <c r="C8519" s="47"/>
      <c r="D8519" s="47"/>
      <c r="E8519" s="47"/>
      <c r="F8519" s="47"/>
      <c r="G8519" s="47"/>
      <c r="H8519" s="47"/>
      <c r="I8519" s="47"/>
    </row>
    <row r="8520" spans="1:9" x14ac:dyDescent="0.25">
      <c r="A8520" s="47"/>
      <c r="B8520" s="47"/>
      <c r="C8520" s="47"/>
      <c r="D8520" s="47"/>
      <c r="E8520" s="47"/>
      <c r="F8520" s="47"/>
      <c r="G8520" s="47"/>
      <c r="H8520" s="47"/>
      <c r="I8520" s="47"/>
    </row>
    <row r="8521" spans="1:9" x14ac:dyDescent="0.25">
      <c r="A8521" s="47"/>
      <c r="B8521" s="47"/>
      <c r="C8521" s="47"/>
      <c r="D8521" s="47"/>
      <c r="E8521" s="47"/>
      <c r="F8521" s="47"/>
      <c r="G8521" s="47"/>
      <c r="H8521" s="47"/>
      <c r="I8521" s="47"/>
    </row>
    <row r="8522" spans="1:9" x14ac:dyDescent="0.25">
      <c r="A8522" s="47"/>
      <c r="B8522" s="47"/>
      <c r="C8522" s="47"/>
      <c r="D8522" s="47"/>
      <c r="E8522" s="47"/>
      <c r="F8522" s="47"/>
      <c r="G8522" s="47"/>
      <c r="H8522" s="47"/>
      <c r="I8522" s="47"/>
    </row>
    <row r="8523" spans="1:9" x14ac:dyDescent="0.25">
      <c r="A8523" s="47"/>
      <c r="B8523" s="47"/>
      <c r="C8523" s="47"/>
      <c r="D8523" s="47"/>
      <c r="E8523" s="47"/>
      <c r="F8523" s="47"/>
      <c r="G8523" s="47"/>
      <c r="H8523" s="47"/>
      <c r="I8523" s="47"/>
    </row>
    <row r="8524" spans="1:9" x14ac:dyDescent="0.25">
      <c r="A8524" s="47"/>
      <c r="B8524" s="47"/>
      <c r="C8524" s="47"/>
      <c r="D8524" s="47"/>
      <c r="E8524" s="47"/>
      <c r="F8524" s="47"/>
      <c r="G8524" s="47"/>
      <c r="H8524" s="47"/>
      <c r="I8524" s="47"/>
    </row>
    <row r="8525" spans="1:9" x14ac:dyDescent="0.25">
      <c r="A8525" s="47"/>
      <c r="B8525" s="47"/>
      <c r="C8525" s="47"/>
      <c r="D8525" s="47"/>
      <c r="E8525" s="47"/>
      <c r="F8525" s="47"/>
      <c r="G8525" s="47"/>
      <c r="H8525" s="47"/>
      <c r="I8525" s="47"/>
    </row>
    <row r="8526" spans="1:9" x14ac:dyDescent="0.25">
      <c r="A8526" s="47"/>
      <c r="B8526" s="47"/>
      <c r="C8526" s="47"/>
      <c r="D8526" s="47"/>
      <c r="E8526" s="47"/>
      <c r="F8526" s="47"/>
      <c r="G8526" s="47"/>
      <c r="H8526" s="47"/>
      <c r="I8526" s="47"/>
    </row>
    <row r="8527" spans="1:9" x14ac:dyDescent="0.25">
      <c r="A8527" s="47"/>
      <c r="B8527" s="47"/>
      <c r="C8527" s="47"/>
      <c r="D8527" s="47"/>
      <c r="E8527" s="47"/>
      <c r="F8527" s="47"/>
      <c r="G8527" s="47"/>
      <c r="H8527" s="47"/>
      <c r="I8527" s="47"/>
    </row>
    <row r="8528" spans="1:9" x14ac:dyDescent="0.25">
      <c r="A8528" s="47"/>
      <c r="B8528" s="47"/>
      <c r="C8528" s="47"/>
      <c r="D8528" s="47"/>
      <c r="E8528" s="47"/>
      <c r="F8528" s="47"/>
      <c r="G8528" s="47"/>
      <c r="H8528" s="47"/>
      <c r="I8528" s="47"/>
    </row>
    <row r="8529" spans="1:9" x14ac:dyDescent="0.25">
      <c r="A8529" s="47"/>
      <c r="B8529" s="47"/>
      <c r="C8529" s="47"/>
      <c r="D8529" s="47"/>
      <c r="E8529" s="47"/>
      <c r="F8529" s="47"/>
      <c r="G8529" s="47"/>
      <c r="H8529" s="47"/>
      <c r="I8529" s="47"/>
    </row>
    <row r="8530" spans="1:9" x14ac:dyDescent="0.25">
      <c r="A8530" s="47"/>
      <c r="B8530" s="47"/>
      <c r="C8530" s="47"/>
      <c r="D8530" s="47"/>
      <c r="E8530" s="47"/>
      <c r="F8530" s="47"/>
      <c r="G8530" s="47"/>
      <c r="H8530" s="47"/>
      <c r="I8530" s="47"/>
    </row>
    <row r="8531" spans="1:9" x14ac:dyDescent="0.25">
      <c r="A8531" s="47"/>
      <c r="B8531" s="47"/>
      <c r="C8531" s="47"/>
      <c r="D8531" s="47"/>
      <c r="E8531" s="47"/>
      <c r="F8531" s="47"/>
      <c r="G8531" s="47"/>
      <c r="H8531" s="47"/>
      <c r="I8531" s="47"/>
    </row>
    <row r="8532" spans="1:9" x14ac:dyDescent="0.25">
      <c r="A8532" s="47"/>
      <c r="B8532" s="47"/>
      <c r="C8532" s="47"/>
      <c r="D8532" s="47"/>
      <c r="E8532" s="47"/>
      <c r="F8532" s="47"/>
      <c r="G8532" s="47"/>
      <c r="H8532" s="47"/>
      <c r="I8532" s="47"/>
    </row>
    <row r="8533" spans="1:9" x14ac:dyDescent="0.25">
      <c r="A8533" s="47"/>
      <c r="B8533" s="47"/>
      <c r="C8533" s="47"/>
      <c r="D8533" s="47"/>
      <c r="E8533" s="47"/>
      <c r="F8533" s="47"/>
      <c r="G8533" s="47"/>
      <c r="H8533" s="47"/>
      <c r="I8533" s="47"/>
    </row>
    <row r="8534" spans="1:9" x14ac:dyDescent="0.25">
      <c r="A8534" s="47"/>
      <c r="B8534" s="47"/>
      <c r="C8534" s="47"/>
      <c r="D8534" s="47"/>
      <c r="E8534" s="47"/>
      <c r="F8534" s="47"/>
      <c r="G8534" s="47"/>
      <c r="H8534" s="47"/>
      <c r="I8534" s="47"/>
    </row>
    <row r="8535" spans="1:9" x14ac:dyDescent="0.25">
      <c r="A8535" s="47"/>
      <c r="B8535" s="47"/>
      <c r="C8535" s="47"/>
      <c r="D8535" s="47"/>
      <c r="E8535" s="47"/>
      <c r="F8535" s="47"/>
      <c r="G8535" s="47"/>
      <c r="H8535" s="47"/>
      <c r="I8535" s="47"/>
    </row>
    <row r="8536" spans="1:9" x14ac:dyDescent="0.25">
      <c r="A8536" s="47"/>
      <c r="B8536" s="47"/>
      <c r="C8536" s="47"/>
      <c r="D8536" s="47"/>
      <c r="E8536" s="47"/>
      <c r="F8536" s="47"/>
      <c r="G8536" s="47"/>
      <c r="H8536" s="47"/>
      <c r="I8536" s="47"/>
    </row>
    <row r="8537" spans="1:9" x14ac:dyDescent="0.25">
      <c r="A8537" s="47"/>
      <c r="B8537" s="47"/>
      <c r="C8537" s="47"/>
      <c r="D8537" s="47"/>
      <c r="E8537" s="47"/>
      <c r="F8537" s="47"/>
      <c r="G8537" s="47"/>
      <c r="H8537" s="47"/>
      <c r="I8537" s="47"/>
    </row>
    <row r="8538" spans="1:9" x14ac:dyDescent="0.25">
      <c r="A8538" s="47"/>
      <c r="B8538" s="47"/>
      <c r="C8538" s="47"/>
      <c r="D8538" s="47"/>
      <c r="E8538" s="47"/>
      <c r="F8538" s="47"/>
      <c r="G8538" s="47"/>
      <c r="H8538" s="47"/>
      <c r="I8538" s="47"/>
    </row>
    <row r="8539" spans="1:9" x14ac:dyDescent="0.25">
      <c r="A8539" s="47"/>
      <c r="B8539" s="47"/>
      <c r="C8539" s="47"/>
      <c r="D8539" s="47"/>
      <c r="E8539" s="47"/>
      <c r="F8539" s="47"/>
      <c r="G8539" s="47"/>
      <c r="H8539" s="47"/>
      <c r="I8539" s="47"/>
    </row>
    <row r="8540" spans="1:9" x14ac:dyDescent="0.25">
      <c r="A8540" s="47"/>
      <c r="B8540" s="47"/>
      <c r="C8540" s="47"/>
      <c r="D8540" s="47"/>
      <c r="E8540" s="47"/>
      <c r="F8540" s="47"/>
      <c r="G8540" s="47"/>
      <c r="H8540" s="47"/>
      <c r="I8540" s="47"/>
    </row>
    <row r="8541" spans="1:9" x14ac:dyDescent="0.25">
      <c r="A8541" s="47"/>
      <c r="B8541" s="47"/>
      <c r="C8541" s="47"/>
      <c r="D8541" s="47"/>
      <c r="E8541" s="47"/>
      <c r="F8541" s="47"/>
      <c r="G8541" s="47"/>
      <c r="H8541" s="47"/>
      <c r="I8541" s="47"/>
    </row>
    <row r="8542" spans="1:9" x14ac:dyDescent="0.25">
      <c r="A8542" s="47"/>
      <c r="B8542" s="47"/>
      <c r="C8542" s="47"/>
      <c r="D8542" s="47"/>
      <c r="E8542" s="47"/>
      <c r="F8542" s="47"/>
      <c r="G8542" s="47"/>
      <c r="H8542" s="47"/>
      <c r="I8542" s="47"/>
    </row>
    <row r="8543" spans="1:9" x14ac:dyDescent="0.25">
      <c r="A8543" s="47"/>
      <c r="B8543" s="47"/>
      <c r="C8543" s="47"/>
      <c r="D8543" s="47"/>
      <c r="E8543" s="47"/>
      <c r="F8543" s="47"/>
      <c r="G8543" s="47"/>
      <c r="H8543" s="47"/>
      <c r="I8543" s="47"/>
    </row>
    <row r="8544" spans="1:9" x14ac:dyDescent="0.25">
      <c r="A8544" s="47"/>
      <c r="B8544" s="47"/>
      <c r="C8544" s="47"/>
      <c r="D8544" s="47"/>
      <c r="E8544" s="47"/>
      <c r="F8544" s="47"/>
      <c r="G8544" s="47"/>
      <c r="H8544" s="47"/>
      <c r="I8544" s="47"/>
    </row>
    <row r="8545" spans="1:9" x14ac:dyDescent="0.25">
      <c r="A8545" s="47"/>
      <c r="B8545" s="47"/>
      <c r="C8545" s="47"/>
      <c r="D8545" s="47"/>
      <c r="E8545" s="47"/>
      <c r="F8545" s="47"/>
      <c r="G8545" s="47"/>
      <c r="H8545" s="47"/>
      <c r="I8545" s="47"/>
    </row>
    <row r="8546" spans="1:9" x14ac:dyDescent="0.25">
      <c r="A8546" s="47"/>
      <c r="B8546" s="47"/>
      <c r="C8546" s="47"/>
      <c r="D8546" s="47"/>
      <c r="E8546" s="47"/>
      <c r="F8546" s="47"/>
      <c r="G8546" s="47"/>
      <c r="H8546" s="47"/>
      <c r="I8546" s="47"/>
    </row>
    <row r="8547" spans="1:9" x14ac:dyDescent="0.25">
      <c r="A8547" s="47"/>
      <c r="B8547" s="47"/>
      <c r="C8547" s="47"/>
      <c r="D8547" s="47"/>
      <c r="E8547" s="47"/>
      <c r="F8547" s="47"/>
      <c r="G8547" s="47"/>
      <c r="H8547" s="47"/>
      <c r="I8547" s="47"/>
    </row>
    <row r="8548" spans="1:9" x14ac:dyDescent="0.25">
      <c r="A8548" s="47"/>
      <c r="B8548" s="47"/>
      <c r="C8548" s="47"/>
      <c r="D8548" s="47"/>
      <c r="E8548" s="47"/>
      <c r="F8548" s="47"/>
      <c r="G8548" s="47"/>
      <c r="H8548" s="47"/>
      <c r="I8548" s="47"/>
    </row>
    <row r="8549" spans="1:9" x14ac:dyDescent="0.25">
      <c r="A8549" s="47"/>
      <c r="B8549" s="47"/>
      <c r="C8549" s="47"/>
      <c r="D8549" s="47"/>
      <c r="E8549" s="47"/>
      <c r="F8549" s="47"/>
      <c r="G8549" s="47"/>
      <c r="H8549" s="47"/>
      <c r="I8549" s="47"/>
    </row>
    <row r="8550" spans="1:9" x14ac:dyDescent="0.25">
      <c r="A8550" s="47"/>
      <c r="B8550" s="47"/>
      <c r="C8550" s="47"/>
      <c r="D8550" s="47"/>
      <c r="E8550" s="47"/>
      <c r="F8550" s="47"/>
      <c r="G8550" s="47"/>
      <c r="H8550" s="47"/>
      <c r="I8550" s="47"/>
    </row>
    <row r="8551" spans="1:9" x14ac:dyDescent="0.25">
      <c r="A8551" s="47"/>
      <c r="B8551" s="47"/>
      <c r="C8551" s="47"/>
      <c r="D8551" s="47"/>
      <c r="E8551" s="47"/>
      <c r="F8551" s="47"/>
      <c r="G8551" s="47"/>
      <c r="H8551" s="47"/>
      <c r="I8551" s="47"/>
    </row>
    <row r="8552" spans="1:9" x14ac:dyDescent="0.25">
      <c r="A8552" s="47"/>
      <c r="B8552" s="47"/>
      <c r="C8552" s="47"/>
      <c r="D8552" s="47"/>
      <c r="E8552" s="47"/>
      <c r="F8552" s="47"/>
      <c r="G8552" s="47"/>
      <c r="H8552" s="47"/>
      <c r="I8552" s="47"/>
    </row>
    <row r="8553" spans="1:9" x14ac:dyDescent="0.25">
      <c r="A8553" s="47"/>
      <c r="B8553" s="47"/>
      <c r="C8553" s="47"/>
      <c r="D8553" s="47"/>
      <c r="E8553" s="47"/>
      <c r="F8553" s="47"/>
      <c r="G8553" s="47"/>
      <c r="H8553" s="47"/>
      <c r="I8553" s="47"/>
    </row>
    <row r="8554" spans="1:9" x14ac:dyDescent="0.25">
      <c r="A8554" s="47"/>
      <c r="B8554" s="47"/>
      <c r="C8554" s="47"/>
      <c r="D8554" s="47"/>
      <c r="E8554" s="47"/>
      <c r="F8554" s="47"/>
      <c r="G8554" s="47"/>
      <c r="H8554" s="47"/>
      <c r="I8554" s="47"/>
    </row>
    <row r="8555" spans="1:9" x14ac:dyDescent="0.25">
      <c r="A8555" s="47"/>
      <c r="B8555" s="47"/>
      <c r="C8555" s="47"/>
      <c r="D8555" s="47"/>
      <c r="E8555" s="47"/>
      <c r="F8555" s="47"/>
      <c r="G8555" s="47"/>
      <c r="H8555" s="47"/>
      <c r="I8555" s="47"/>
    </row>
    <row r="8556" spans="1:9" x14ac:dyDescent="0.25">
      <c r="A8556" s="47"/>
      <c r="B8556" s="47"/>
      <c r="C8556" s="47"/>
      <c r="D8556" s="47"/>
      <c r="E8556" s="47"/>
      <c r="F8556" s="47"/>
      <c r="G8556" s="47"/>
      <c r="H8556" s="47"/>
      <c r="I8556" s="47"/>
    </row>
    <row r="8557" spans="1:9" x14ac:dyDescent="0.25">
      <c r="A8557" s="47"/>
      <c r="B8557" s="47"/>
      <c r="C8557" s="47"/>
      <c r="D8557" s="47"/>
      <c r="E8557" s="47"/>
      <c r="F8557" s="47"/>
      <c r="G8557" s="47"/>
      <c r="H8557" s="47"/>
      <c r="I8557" s="47"/>
    </row>
    <row r="8558" spans="1:9" x14ac:dyDescent="0.25">
      <c r="A8558" s="47"/>
      <c r="B8558" s="47"/>
      <c r="C8558" s="47"/>
      <c r="D8558" s="47"/>
      <c r="E8558" s="47"/>
      <c r="F8558" s="47"/>
      <c r="G8558" s="47"/>
      <c r="H8558" s="47"/>
      <c r="I8558" s="47"/>
    </row>
    <row r="8559" spans="1:9" x14ac:dyDescent="0.25">
      <c r="A8559" s="47"/>
      <c r="B8559" s="47"/>
      <c r="C8559" s="47"/>
      <c r="D8559" s="47"/>
      <c r="E8559" s="47"/>
      <c r="F8559" s="47"/>
      <c r="G8559" s="47"/>
      <c r="H8559" s="47"/>
      <c r="I8559" s="47"/>
    </row>
    <row r="8560" spans="1:9" x14ac:dyDescent="0.25">
      <c r="A8560" s="47"/>
      <c r="B8560" s="47"/>
      <c r="C8560" s="47"/>
      <c r="D8560" s="47"/>
      <c r="E8560" s="47"/>
      <c r="F8560" s="47"/>
      <c r="G8560" s="47"/>
      <c r="H8560" s="47"/>
      <c r="I8560" s="47"/>
    </row>
    <row r="8561" spans="1:9" x14ac:dyDescent="0.25">
      <c r="A8561" s="47"/>
      <c r="B8561" s="47"/>
      <c r="C8561" s="47"/>
      <c r="D8561" s="47"/>
      <c r="E8561" s="47"/>
      <c r="F8561" s="47"/>
      <c r="G8561" s="47"/>
      <c r="H8561" s="47"/>
      <c r="I8561" s="47"/>
    </row>
    <row r="8562" spans="1:9" x14ac:dyDescent="0.25">
      <c r="A8562" s="47"/>
      <c r="B8562" s="47"/>
      <c r="C8562" s="47"/>
      <c r="D8562" s="47"/>
      <c r="E8562" s="47"/>
      <c r="F8562" s="47"/>
      <c r="G8562" s="47"/>
      <c r="H8562" s="47"/>
      <c r="I8562" s="47"/>
    </row>
    <row r="8563" spans="1:9" x14ac:dyDescent="0.25">
      <c r="A8563" s="47"/>
      <c r="B8563" s="47"/>
      <c r="C8563" s="47"/>
      <c r="D8563" s="47"/>
      <c r="E8563" s="47"/>
      <c r="F8563" s="47"/>
      <c r="G8563" s="47"/>
      <c r="H8563" s="47"/>
      <c r="I8563" s="47"/>
    </row>
    <row r="8564" spans="1:9" x14ac:dyDescent="0.25">
      <c r="A8564" s="47"/>
      <c r="B8564" s="47"/>
      <c r="C8564" s="47"/>
      <c r="D8564" s="47"/>
      <c r="E8564" s="47"/>
      <c r="F8564" s="47"/>
      <c r="G8564" s="47"/>
      <c r="H8564" s="47"/>
      <c r="I8564" s="47"/>
    </row>
    <row r="8565" spans="1:9" x14ac:dyDescent="0.25">
      <c r="A8565" s="47"/>
      <c r="B8565" s="47"/>
      <c r="C8565" s="47"/>
      <c r="D8565" s="47"/>
      <c r="E8565" s="47"/>
      <c r="F8565" s="47"/>
      <c r="G8565" s="47"/>
      <c r="H8565" s="47"/>
      <c r="I8565" s="47"/>
    </row>
    <row r="8566" spans="1:9" x14ac:dyDescent="0.25">
      <c r="A8566" s="47"/>
      <c r="B8566" s="47"/>
      <c r="C8566" s="47"/>
      <c r="D8566" s="47"/>
      <c r="E8566" s="47"/>
      <c r="F8566" s="47"/>
      <c r="G8566" s="47"/>
      <c r="H8566" s="47"/>
      <c r="I8566" s="47"/>
    </row>
    <row r="8567" spans="1:9" x14ac:dyDescent="0.25">
      <c r="A8567" s="47"/>
      <c r="B8567" s="47"/>
      <c r="C8567" s="47"/>
      <c r="D8567" s="47"/>
      <c r="E8567" s="47"/>
      <c r="F8567" s="47"/>
      <c r="G8567" s="47"/>
      <c r="H8567" s="47"/>
      <c r="I8567" s="47"/>
    </row>
    <row r="8568" spans="1:9" x14ac:dyDescent="0.25">
      <c r="A8568" s="47"/>
      <c r="B8568" s="47"/>
      <c r="C8568" s="47"/>
      <c r="D8568" s="47"/>
      <c r="E8568" s="47"/>
      <c r="F8568" s="47"/>
      <c r="G8568" s="47"/>
      <c r="H8568" s="47"/>
      <c r="I8568" s="47"/>
    </row>
    <row r="8569" spans="1:9" x14ac:dyDescent="0.25">
      <c r="A8569" s="47"/>
      <c r="B8569" s="47"/>
      <c r="C8569" s="47"/>
      <c r="D8569" s="47"/>
      <c r="E8569" s="47"/>
      <c r="F8569" s="47"/>
      <c r="G8569" s="47"/>
      <c r="H8569" s="47"/>
      <c r="I8569" s="47"/>
    </row>
    <row r="8570" spans="1:9" x14ac:dyDescent="0.25">
      <c r="A8570" s="47"/>
      <c r="B8570" s="47"/>
      <c r="C8570" s="47"/>
      <c r="D8570" s="47"/>
      <c r="E8570" s="47"/>
      <c r="F8570" s="47"/>
      <c r="G8570" s="47"/>
      <c r="H8570" s="47"/>
      <c r="I8570" s="47"/>
    </row>
    <row r="8571" spans="1:9" x14ac:dyDescent="0.25">
      <c r="A8571" s="47"/>
      <c r="B8571" s="47"/>
      <c r="C8571" s="47"/>
      <c r="D8571" s="47"/>
      <c r="E8571" s="47"/>
      <c r="F8571" s="47"/>
      <c r="G8571" s="47"/>
      <c r="H8571" s="47"/>
      <c r="I8571" s="47"/>
    </row>
    <row r="8572" spans="1:9" x14ac:dyDescent="0.25">
      <c r="A8572" s="47"/>
      <c r="B8572" s="47"/>
      <c r="C8572" s="47"/>
      <c r="D8572" s="47"/>
      <c r="E8572" s="47"/>
      <c r="F8572" s="47"/>
      <c r="G8572" s="47"/>
      <c r="H8572" s="47"/>
      <c r="I8572" s="47"/>
    </row>
    <row r="8573" spans="1:9" x14ac:dyDescent="0.25">
      <c r="A8573" s="47"/>
      <c r="B8573" s="47"/>
      <c r="C8573" s="47"/>
      <c r="D8573" s="47"/>
      <c r="E8573" s="47"/>
      <c r="F8573" s="47"/>
      <c r="G8573" s="47"/>
      <c r="H8573" s="47"/>
      <c r="I8573" s="47"/>
    </row>
    <row r="8574" spans="1:9" x14ac:dyDescent="0.25">
      <c r="A8574" s="47"/>
      <c r="B8574" s="47"/>
      <c r="C8574" s="47"/>
      <c r="D8574" s="47"/>
      <c r="E8574" s="47"/>
      <c r="F8574" s="47"/>
      <c r="G8574" s="47"/>
      <c r="H8574" s="47"/>
      <c r="I8574" s="47"/>
    </row>
    <row r="8575" spans="1:9" x14ac:dyDescent="0.25">
      <c r="A8575" s="47"/>
      <c r="B8575" s="47"/>
      <c r="C8575" s="47"/>
      <c r="D8575" s="47"/>
      <c r="E8575" s="47"/>
      <c r="F8575" s="47"/>
      <c r="G8575" s="47"/>
      <c r="H8575" s="47"/>
      <c r="I8575" s="47"/>
    </row>
    <row r="8576" spans="1:9" x14ac:dyDescent="0.25">
      <c r="A8576" s="47"/>
      <c r="B8576" s="47"/>
      <c r="C8576" s="47"/>
      <c r="D8576" s="47"/>
      <c r="E8576" s="47"/>
      <c r="F8576" s="47"/>
      <c r="G8576" s="47"/>
      <c r="H8576" s="47"/>
      <c r="I8576" s="47"/>
    </row>
    <row r="8577" spans="1:9" x14ac:dyDescent="0.25">
      <c r="A8577" s="47"/>
      <c r="B8577" s="47"/>
      <c r="C8577" s="47"/>
      <c r="D8577" s="47"/>
      <c r="E8577" s="47"/>
      <c r="F8577" s="47"/>
      <c r="G8577" s="47"/>
      <c r="H8577" s="47"/>
      <c r="I8577" s="47"/>
    </row>
    <row r="8578" spans="1:9" x14ac:dyDescent="0.25">
      <c r="A8578" s="47"/>
      <c r="B8578" s="47"/>
      <c r="C8578" s="47"/>
      <c r="D8578" s="47"/>
      <c r="E8578" s="47"/>
      <c r="F8578" s="47"/>
      <c r="G8578" s="47"/>
      <c r="H8578" s="47"/>
      <c r="I8578" s="47"/>
    </row>
    <row r="8579" spans="1:9" x14ac:dyDescent="0.25">
      <c r="A8579" s="47"/>
      <c r="B8579" s="47"/>
      <c r="C8579" s="47"/>
      <c r="D8579" s="47"/>
      <c r="E8579" s="47"/>
      <c r="F8579" s="47"/>
      <c r="G8579" s="47"/>
      <c r="H8579" s="47"/>
      <c r="I8579" s="47"/>
    </row>
    <row r="8580" spans="1:9" x14ac:dyDescent="0.25">
      <c r="A8580" s="47"/>
      <c r="B8580" s="47"/>
      <c r="C8580" s="47"/>
      <c r="D8580" s="47"/>
      <c r="E8580" s="47"/>
      <c r="F8580" s="47"/>
      <c r="G8580" s="47"/>
      <c r="H8580" s="47"/>
      <c r="I8580" s="47"/>
    </row>
    <row r="8581" spans="1:9" x14ac:dyDescent="0.25">
      <c r="A8581" s="47"/>
      <c r="B8581" s="47"/>
      <c r="C8581" s="47"/>
      <c r="D8581" s="47"/>
      <c r="E8581" s="47"/>
      <c r="F8581" s="47"/>
      <c r="G8581" s="47"/>
      <c r="H8581" s="47"/>
      <c r="I8581" s="47"/>
    </row>
    <row r="8582" spans="1:9" x14ac:dyDescent="0.25">
      <c r="A8582" s="47"/>
      <c r="B8582" s="47"/>
      <c r="C8582" s="47"/>
      <c r="D8582" s="47"/>
      <c r="E8582" s="47"/>
      <c r="F8582" s="47"/>
      <c r="G8582" s="47"/>
      <c r="H8582" s="47"/>
      <c r="I8582" s="47"/>
    </row>
    <row r="8583" spans="1:9" x14ac:dyDescent="0.25">
      <c r="A8583" s="47"/>
      <c r="B8583" s="47"/>
      <c r="C8583" s="47"/>
      <c r="D8583" s="47"/>
      <c r="E8583" s="47"/>
      <c r="F8583" s="47"/>
      <c r="G8583" s="47"/>
      <c r="H8583" s="47"/>
      <c r="I8583" s="47"/>
    </row>
    <row r="8584" spans="1:9" x14ac:dyDescent="0.25">
      <c r="A8584" s="47"/>
      <c r="B8584" s="47"/>
      <c r="C8584" s="47"/>
      <c r="D8584" s="47"/>
      <c r="E8584" s="47"/>
      <c r="F8584" s="47"/>
      <c r="G8584" s="47"/>
      <c r="H8584" s="47"/>
      <c r="I8584" s="47"/>
    </row>
    <row r="8585" spans="1:9" x14ac:dyDescent="0.25">
      <c r="A8585" s="47"/>
      <c r="B8585" s="47"/>
      <c r="C8585" s="47"/>
      <c r="D8585" s="47"/>
      <c r="E8585" s="47"/>
      <c r="F8585" s="47"/>
      <c r="G8585" s="47"/>
      <c r="H8585" s="47"/>
      <c r="I8585" s="47"/>
    </row>
    <row r="8586" spans="1:9" x14ac:dyDescent="0.25">
      <c r="A8586" s="47"/>
      <c r="B8586" s="47"/>
      <c r="C8586" s="47"/>
      <c r="D8586" s="47"/>
      <c r="E8586" s="47"/>
      <c r="F8586" s="47"/>
      <c r="G8586" s="47"/>
      <c r="H8586" s="47"/>
      <c r="I8586" s="47"/>
    </row>
    <row r="8587" spans="1:9" x14ac:dyDescent="0.25">
      <c r="A8587" s="47"/>
      <c r="B8587" s="47"/>
      <c r="C8587" s="47"/>
      <c r="D8587" s="47"/>
      <c r="E8587" s="47"/>
      <c r="F8587" s="47"/>
      <c r="G8587" s="47"/>
      <c r="H8587" s="47"/>
      <c r="I8587" s="47"/>
    </row>
    <row r="8588" spans="1:9" x14ac:dyDescent="0.25">
      <c r="A8588" s="47"/>
      <c r="B8588" s="47"/>
      <c r="C8588" s="47"/>
      <c r="D8588" s="47"/>
      <c r="E8588" s="47"/>
      <c r="F8588" s="47"/>
      <c r="G8588" s="47"/>
      <c r="H8588" s="47"/>
      <c r="I8588" s="47"/>
    </row>
    <row r="8589" spans="1:9" x14ac:dyDescent="0.25">
      <c r="A8589" s="47"/>
      <c r="B8589" s="47"/>
      <c r="C8589" s="47"/>
      <c r="D8589" s="47"/>
      <c r="E8589" s="47"/>
      <c r="F8589" s="47"/>
      <c r="G8589" s="47"/>
      <c r="H8589" s="47"/>
      <c r="I8589" s="47"/>
    </row>
    <row r="8590" spans="1:9" x14ac:dyDescent="0.25">
      <c r="A8590" s="47"/>
      <c r="B8590" s="47"/>
      <c r="C8590" s="47"/>
      <c r="D8590" s="47"/>
      <c r="E8590" s="47"/>
      <c r="F8590" s="47"/>
      <c r="G8590" s="47"/>
      <c r="H8590" s="47"/>
      <c r="I8590" s="47"/>
    </row>
    <row r="8591" spans="1:9" x14ac:dyDescent="0.25">
      <c r="A8591" s="47"/>
      <c r="B8591" s="47"/>
      <c r="C8591" s="47"/>
      <c r="D8591" s="47"/>
      <c r="E8591" s="47"/>
      <c r="F8591" s="47"/>
      <c r="G8591" s="47"/>
      <c r="H8591" s="47"/>
      <c r="I8591" s="47"/>
    </row>
    <row r="8592" spans="1:9" x14ac:dyDescent="0.25">
      <c r="A8592" s="47"/>
      <c r="B8592" s="47"/>
      <c r="C8592" s="47"/>
      <c r="D8592" s="47"/>
      <c r="E8592" s="47"/>
      <c r="F8592" s="47"/>
      <c r="G8592" s="47"/>
      <c r="H8592" s="47"/>
      <c r="I8592" s="47"/>
    </row>
    <row r="8593" spans="1:9" x14ac:dyDescent="0.25">
      <c r="A8593" s="47"/>
      <c r="B8593" s="47"/>
      <c r="C8593" s="47"/>
      <c r="D8593" s="47"/>
      <c r="E8593" s="47"/>
      <c r="F8593" s="47"/>
      <c r="G8593" s="47"/>
      <c r="H8593" s="47"/>
      <c r="I8593" s="47"/>
    </row>
    <row r="8594" spans="1:9" x14ac:dyDescent="0.25">
      <c r="A8594" s="47"/>
      <c r="B8594" s="47"/>
      <c r="C8594" s="47"/>
      <c r="D8594" s="47"/>
      <c r="E8594" s="47"/>
      <c r="F8594" s="47"/>
      <c r="G8594" s="47"/>
      <c r="H8594" s="47"/>
      <c r="I8594" s="47"/>
    </row>
    <row r="8595" spans="1:9" x14ac:dyDescent="0.25">
      <c r="A8595" s="47"/>
      <c r="B8595" s="47"/>
      <c r="C8595" s="47"/>
      <c r="D8595" s="47"/>
      <c r="E8595" s="47"/>
      <c r="F8595" s="47"/>
      <c r="G8595" s="47"/>
      <c r="H8595" s="47"/>
      <c r="I8595" s="47"/>
    </row>
    <row r="8596" spans="1:9" x14ac:dyDescent="0.25">
      <c r="A8596" s="47"/>
      <c r="B8596" s="47"/>
      <c r="C8596" s="47"/>
      <c r="D8596" s="47"/>
      <c r="E8596" s="47"/>
      <c r="F8596" s="47"/>
      <c r="G8596" s="47"/>
      <c r="H8596" s="47"/>
      <c r="I8596" s="47"/>
    </row>
    <row r="8597" spans="1:9" x14ac:dyDescent="0.25">
      <c r="A8597" s="47"/>
      <c r="B8597" s="47"/>
      <c r="C8597" s="47"/>
      <c r="D8597" s="47"/>
      <c r="E8597" s="47"/>
      <c r="F8597" s="47"/>
      <c r="G8597" s="47"/>
      <c r="H8597" s="47"/>
      <c r="I8597" s="47"/>
    </row>
    <row r="8598" spans="1:9" x14ac:dyDescent="0.25">
      <c r="A8598" s="47"/>
      <c r="B8598" s="47"/>
      <c r="C8598" s="47"/>
      <c r="D8598" s="47"/>
      <c r="E8598" s="47"/>
      <c r="F8598" s="47"/>
      <c r="G8598" s="47"/>
      <c r="H8598" s="47"/>
      <c r="I8598" s="47"/>
    </row>
    <row r="8599" spans="1:9" x14ac:dyDescent="0.25">
      <c r="A8599" s="47"/>
      <c r="B8599" s="47"/>
      <c r="C8599" s="47"/>
      <c r="D8599" s="47"/>
      <c r="E8599" s="47"/>
      <c r="F8599" s="47"/>
      <c r="G8599" s="47"/>
      <c r="H8599" s="47"/>
      <c r="I8599" s="47"/>
    </row>
    <row r="8600" spans="1:9" x14ac:dyDescent="0.25">
      <c r="A8600" s="47"/>
      <c r="B8600" s="47"/>
      <c r="C8600" s="47"/>
      <c r="D8600" s="47"/>
      <c r="E8600" s="47"/>
      <c r="F8600" s="47"/>
      <c r="G8600" s="47"/>
      <c r="H8600" s="47"/>
      <c r="I8600" s="47"/>
    </row>
    <row r="8601" spans="1:9" x14ac:dyDescent="0.25">
      <c r="A8601" s="47"/>
      <c r="B8601" s="47"/>
      <c r="C8601" s="47"/>
      <c r="D8601" s="47"/>
      <c r="E8601" s="47"/>
      <c r="F8601" s="47"/>
      <c r="G8601" s="47"/>
      <c r="H8601" s="47"/>
      <c r="I8601" s="47"/>
    </row>
    <row r="8602" spans="1:9" x14ac:dyDescent="0.25">
      <c r="A8602" s="47"/>
      <c r="B8602" s="47"/>
      <c r="C8602" s="47"/>
      <c r="D8602" s="47"/>
      <c r="E8602" s="47"/>
      <c r="F8602" s="47"/>
      <c r="G8602" s="47"/>
      <c r="H8602" s="47"/>
      <c r="I8602" s="47"/>
    </row>
    <row r="8603" spans="1:9" x14ac:dyDescent="0.25">
      <c r="A8603" s="47"/>
      <c r="B8603" s="47"/>
      <c r="C8603" s="47"/>
      <c r="D8603" s="47"/>
      <c r="E8603" s="47"/>
      <c r="F8603" s="47"/>
      <c r="G8603" s="47"/>
      <c r="H8603" s="47"/>
      <c r="I8603" s="47"/>
    </row>
    <row r="8604" spans="1:9" x14ac:dyDescent="0.25">
      <c r="A8604" s="47"/>
      <c r="B8604" s="47"/>
      <c r="C8604" s="47"/>
      <c r="D8604" s="47"/>
      <c r="E8604" s="47"/>
      <c r="F8604" s="47"/>
      <c r="G8604" s="47"/>
      <c r="H8604" s="47"/>
      <c r="I8604" s="47"/>
    </row>
    <row r="8605" spans="1:9" x14ac:dyDescent="0.25">
      <c r="A8605" s="47"/>
      <c r="B8605" s="47"/>
      <c r="C8605" s="47"/>
      <c r="D8605" s="47"/>
      <c r="E8605" s="47"/>
      <c r="F8605" s="47"/>
      <c r="G8605" s="47"/>
      <c r="H8605" s="47"/>
      <c r="I8605" s="47"/>
    </row>
    <row r="8606" spans="1:9" x14ac:dyDescent="0.25">
      <c r="A8606" s="47"/>
      <c r="B8606" s="47"/>
      <c r="C8606" s="47"/>
      <c r="D8606" s="47"/>
      <c r="E8606" s="47"/>
      <c r="F8606" s="47"/>
      <c r="G8606" s="47"/>
      <c r="H8606" s="47"/>
      <c r="I8606" s="47"/>
    </row>
    <row r="8607" spans="1:9" x14ac:dyDescent="0.25">
      <c r="A8607" s="47"/>
      <c r="B8607" s="47"/>
      <c r="C8607" s="47"/>
      <c r="D8607" s="47"/>
      <c r="E8607" s="47"/>
      <c r="F8607" s="47"/>
      <c r="G8607" s="47"/>
      <c r="H8607" s="47"/>
      <c r="I8607" s="47"/>
    </row>
    <row r="8608" spans="1:9" x14ac:dyDescent="0.25">
      <c r="A8608" s="47"/>
      <c r="B8608" s="47"/>
      <c r="C8608" s="47"/>
      <c r="D8608" s="47"/>
      <c r="E8608" s="47"/>
      <c r="F8608" s="47"/>
      <c r="G8608" s="47"/>
      <c r="H8608" s="47"/>
      <c r="I8608" s="47"/>
    </row>
    <row r="8609" spans="1:9" x14ac:dyDescent="0.25">
      <c r="A8609" s="47"/>
      <c r="B8609" s="47"/>
      <c r="C8609" s="47"/>
      <c r="D8609" s="47"/>
      <c r="E8609" s="47"/>
      <c r="F8609" s="47"/>
      <c r="G8609" s="47"/>
      <c r="H8609" s="47"/>
      <c r="I8609" s="47"/>
    </row>
    <row r="8610" spans="1:9" x14ac:dyDescent="0.25">
      <c r="A8610" s="47"/>
      <c r="B8610" s="47"/>
      <c r="C8610" s="47"/>
      <c r="D8610" s="47"/>
      <c r="E8610" s="47"/>
      <c r="F8610" s="47"/>
      <c r="G8610" s="47"/>
      <c r="H8610" s="47"/>
      <c r="I8610" s="47"/>
    </row>
    <row r="8611" spans="1:9" x14ac:dyDescent="0.25">
      <c r="A8611" s="47"/>
      <c r="B8611" s="47"/>
      <c r="C8611" s="47"/>
      <c r="D8611" s="47"/>
      <c r="E8611" s="47"/>
      <c r="F8611" s="47"/>
      <c r="G8611" s="47"/>
      <c r="H8611" s="47"/>
      <c r="I8611" s="47"/>
    </row>
    <row r="8612" spans="1:9" x14ac:dyDescent="0.25">
      <c r="A8612" s="47"/>
      <c r="B8612" s="47"/>
      <c r="C8612" s="47"/>
      <c r="D8612" s="47"/>
      <c r="E8612" s="47"/>
      <c r="F8612" s="47"/>
      <c r="G8612" s="47"/>
      <c r="H8612" s="47"/>
      <c r="I8612" s="47"/>
    </row>
    <row r="8613" spans="1:9" x14ac:dyDescent="0.25">
      <c r="A8613" s="47"/>
      <c r="B8613" s="47"/>
      <c r="C8613" s="47"/>
      <c r="D8613" s="47"/>
      <c r="E8613" s="47"/>
      <c r="F8613" s="47"/>
      <c r="G8613" s="47"/>
      <c r="H8613" s="47"/>
      <c r="I8613" s="47"/>
    </row>
    <row r="8614" spans="1:9" x14ac:dyDescent="0.25">
      <c r="A8614" s="47"/>
      <c r="B8614" s="47"/>
      <c r="C8614" s="47"/>
      <c r="D8614" s="47"/>
      <c r="E8614" s="47"/>
      <c r="F8614" s="47"/>
      <c r="G8614" s="47"/>
      <c r="H8614" s="47"/>
      <c r="I8614" s="47"/>
    </row>
    <row r="8615" spans="1:9" x14ac:dyDescent="0.25">
      <c r="A8615" s="47"/>
      <c r="B8615" s="47"/>
      <c r="C8615" s="47"/>
      <c r="D8615" s="47"/>
      <c r="E8615" s="47"/>
      <c r="F8615" s="47"/>
      <c r="G8615" s="47"/>
      <c r="H8615" s="47"/>
      <c r="I8615" s="47"/>
    </row>
    <row r="8616" spans="1:9" x14ac:dyDescent="0.25">
      <c r="A8616" s="47"/>
      <c r="B8616" s="47"/>
      <c r="C8616" s="47"/>
      <c r="D8616" s="47"/>
      <c r="E8616" s="47"/>
      <c r="F8616" s="47"/>
      <c r="G8616" s="47"/>
      <c r="H8616" s="47"/>
      <c r="I8616" s="47"/>
    </row>
    <row r="8617" spans="1:9" x14ac:dyDescent="0.25">
      <c r="A8617" s="47"/>
      <c r="B8617" s="47"/>
      <c r="C8617" s="47"/>
      <c r="D8617" s="47"/>
      <c r="E8617" s="47"/>
      <c r="F8617" s="47"/>
      <c r="G8617" s="47"/>
      <c r="H8617" s="47"/>
      <c r="I8617" s="47"/>
    </row>
    <row r="8618" spans="1:9" x14ac:dyDescent="0.25">
      <c r="A8618" s="47"/>
      <c r="B8618" s="47"/>
      <c r="C8618" s="47"/>
      <c r="D8618" s="47"/>
      <c r="E8618" s="47"/>
      <c r="F8618" s="47"/>
      <c r="G8618" s="47"/>
      <c r="H8618" s="47"/>
      <c r="I8618" s="47"/>
    </row>
    <row r="8619" spans="1:9" x14ac:dyDescent="0.25">
      <c r="A8619" s="47"/>
      <c r="B8619" s="47"/>
      <c r="C8619" s="47"/>
      <c r="D8619" s="47"/>
      <c r="E8619" s="47"/>
      <c r="F8619" s="47"/>
      <c r="G8619" s="47"/>
      <c r="H8619" s="47"/>
      <c r="I8619" s="47"/>
    </row>
    <row r="8620" spans="1:9" x14ac:dyDescent="0.25">
      <c r="A8620" s="47"/>
      <c r="B8620" s="47"/>
      <c r="C8620" s="47"/>
      <c r="D8620" s="47"/>
      <c r="E8620" s="47"/>
      <c r="F8620" s="47"/>
      <c r="G8620" s="47"/>
      <c r="H8620" s="47"/>
      <c r="I8620" s="47"/>
    </row>
    <row r="8621" spans="1:9" x14ac:dyDescent="0.25">
      <c r="A8621" s="47"/>
      <c r="B8621" s="47"/>
      <c r="C8621" s="47"/>
      <c r="D8621" s="47"/>
      <c r="E8621" s="47"/>
      <c r="F8621" s="47"/>
      <c r="G8621" s="47"/>
      <c r="H8621" s="47"/>
      <c r="I8621" s="47"/>
    </row>
    <row r="8622" spans="1:9" x14ac:dyDescent="0.25">
      <c r="A8622" s="47"/>
      <c r="B8622" s="47"/>
      <c r="C8622" s="47"/>
      <c r="D8622" s="47"/>
      <c r="E8622" s="47"/>
      <c r="F8622" s="47"/>
      <c r="G8622" s="47"/>
      <c r="H8622" s="47"/>
      <c r="I8622" s="47"/>
    </row>
    <row r="8623" spans="1:9" x14ac:dyDescent="0.25">
      <c r="A8623" s="47"/>
      <c r="B8623" s="47"/>
      <c r="C8623" s="47"/>
      <c r="D8623" s="47"/>
      <c r="E8623" s="47"/>
      <c r="F8623" s="47"/>
      <c r="G8623" s="47"/>
      <c r="H8623" s="47"/>
      <c r="I8623" s="47"/>
    </row>
    <row r="8624" spans="1:9" x14ac:dyDescent="0.25">
      <c r="A8624" s="47"/>
      <c r="B8624" s="47"/>
      <c r="C8624" s="47"/>
      <c r="D8624" s="47"/>
      <c r="E8624" s="47"/>
      <c r="F8624" s="47"/>
      <c r="G8624" s="47"/>
      <c r="H8624" s="47"/>
      <c r="I8624" s="47"/>
    </row>
    <row r="8625" spans="1:9" x14ac:dyDescent="0.25">
      <c r="A8625" s="47"/>
      <c r="B8625" s="47"/>
      <c r="C8625" s="47"/>
      <c r="D8625" s="47"/>
      <c r="E8625" s="47"/>
      <c r="F8625" s="47"/>
      <c r="G8625" s="47"/>
      <c r="H8625" s="47"/>
      <c r="I8625" s="47"/>
    </row>
    <row r="8626" spans="1:9" x14ac:dyDescent="0.25">
      <c r="A8626" s="47"/>
      <c r="B8626" s="47"/>
      <c r="C8626" s="47"/>
      <c r="D8626" s="47"/>
      <c r="E8626" s="47"/>
      <c r="F8626" s="47"/>
      <c r="G8626" s="47"/>
      <c r="H8626" s="47"/>
      <c r="I8626" s="47"/>
    </row>
    <row r="8627" spans="1:9" x14ac:dyDescent="0.25">
      <c r="A8627" s="47"/>
      <c r="B8627" s="47"/>
      <c r="C8627" s="47"/>
      <c r="D8627" s="47"/>
      <c r="E8627" s="47"/>
      <c r="F8627" s="47"/>
      <c r="G8627" s="47"/>
      <c r="H8627" s="47"/>
      <c r="I8627" s="47"/>
    </row>
    <row r="8628" spans="1:9" x14ac:dyDescent="0.25">
      <c r="A8628" s="47"/>
      <c r="B8628" s="47"/>
      <c r="C8628" s="47"/>
      <c r="D8628" s="47"/>
      <c r="E8628" s="47"/>
      <c r="F8628" s="47"/>
      <c r="G8628" s="47"/>
      <c r="H8628" s="47"/>
      <c r="I8628" s="47"/>
    </row>
    <row r="8629" spans="1:9" x14ac:dyDescent="0.25">
      <c r="A8629" s="47"/>
      <c r="B8629" s="47"/>
      <c r="C8629" s="47"/>
      <c r="D8629" s="47"/>
      <c r="E8629" s="47"/>
      <c r="F8629" s="47"/>
      <c r="G8629" s="47"/>
      <c r="H8629" s="47"/>
      <c r="I8629" s="47"/>
    </row>
    <row r="8630" spans="1:9" x14ac:dyDescent="0.25">
      <c r="A8630" s="47"/>
      <c r="B8630" s="47"/>
      <c r="C8630" s="47"/>
      <c r="D8630" s="47"/>
      <c r="E8630" s="47"/>
      <c r="F8630" s="47"/>
      <c r="G8630" s="47"/>
      <c r="H8630" s="47"/>
      <c r="I8630" s="47"/>
    </row>
    <row r="8631" spans="1:9" x14ac:dyDescent="0.25">
      <c r="A8631" s="47"/>
      <c r="B8631" s="47"/>
      <c r="C8631" s="47"/>
      <c r="D8631" s="47"/>
      <c r="E8631" s="47"/>
      <c r="F8631" s="47"/>
      <c r="G8631" s="47"/>
      <c r="H8631" s="47"/>
      <c r="I8631" s="47"/>
    </row>
    <row r="8632" spans="1:9" x14ac:dyDescent="0.25">
      <c r="A8632" s="47"/>
      <c r="B8632" s="47"/>
      <c r="C8632" s="47"/>
      <c r="D8632" s="47"/>
      <c r="E8632" s="47"/>
      <c r="F8632" s="47"/>
      <c r="G8632" s="47"/>
      <c r="H8632" s="47"/>
      <c r="I8632" s="47"/>
    </row>
    <row r="8633" spans="1:9" x14ac:dyDescent="0.25">
      <c r="A8633" s="47"/>
      <c r="B8633" s="47"/>
      <c r="C8633" s="47"/>
      <c r="D8633" s="47"/>
      <c r="E8633" s="47"/>
      <c r="F8633" s="47"/>
      <c r="G8633" s="47"/>
      <c r="H8633" s="47"/>
      <c r="I8633" s="47"/>
    </row>
    <row r="8634" spans="1:9" x14ac:dyDescent="0.25">
      <c r="A8634" s="47"/>
      <c r="B8634" s="47"/>
      <c r="C8634" s="47"/>
      <c r="D8634" s="47"/>
      <c r="E8634" s="47"/>
      <c r="F8634" s="47"/>
      <c r="G8634" s="47"/>
      <c r="H8634" s="47"/>
      <c r="I8634" s="47"/>
    </row>
    <row r="8635" spans="1:9" x14ac:dyDescent="0.25">
      <c r="A8635" s="47"/>
      <c r="B8635" s="47"/>
      <c r="C8635" s="47"/>
      <c r="D8635" s="47"/>
      <c r="E8635" s="47"/>
      <c r="F8635" s="47"/>
      <c r="G8635" s="47"/>
      <c r="H8635" s="47"/>
      <c r="I8635" s="47"/>
    </row>
    <row r="8636" spans="1:9" x14ac:dyDescent="0.25">
      <c r="A8636" s="47"/>
      <c r="B8636" s="47"/>
      <c r="C8636" s="47"/>
      <c r="D8636" s="47"/>
      <c r="E8636" s="47"/>
      <c r="F8636" s="47"/>
      <c r="G8636" s="47"/>
      <c r="H8636" s="47"/>
      <c r="I8636" s="47"/>
    </row>
    <row r="8637" spans="1:9" x14ac:dyDescent="0.25">
      <c r="A8637" s="47"/>
      <c r="B8637" s="47"/>
      <c r="C8637" s="47"/>
      <c r="D8637" s="47"/>
      <c r="E8637" s="47"/>
      <c r="F8637" s="47"/>
      <c r="G8637" s="47"/>
      <c r="H8637" s="47"/>
      <c r="I8637" s="47"/>
    </row>
    <row r="8638" spans="1:9" x14ac:dyDescent="0.25">
      <c r="A8638" s="47"/>
      <c r="B8638" s="47"/>
      <c r="C8638" s="47"/>
      <c r="D8638" s="47"/>
      <c r="E8638" s="47"/>
      <c r="F8638" s="47"/>
      <c r="G8638" s="47"/>
      <c r="H8638" s="47"/>
      <c r="I8638" s="47"/>
    </row>
    <row r="8639" spans="1:9" x14ac:dyDescent="0.25">
      <c r="A8639" s="47"/>
      <c r="B8639" s="47"/>
      <c r="C8639" s="47"/>
      <c r="D8639" s="47"/>
      <c r="E8639" s="47"/>
      <c r="F8639" s="47"/>
      <c r="G8639" s="47"/>
      <c r="H8639" s="47"/>
      <c r="I8639" s="47"/>
    </row>
    <row r="8640" spans="1:9" x14ac:dyDescent="0.25">
      <c r="A8640" s="47"/>
      <c r="B8640" s="47"/>
      <c r="C8640" s="47"/>
      <c r="D8640" s="47"/>
      <c r="E8640" s="47"/>
      <c r="F8640" s="47"/>
      <c r="G8640" s="47"/>
      <c r="H8640" s="47"/>
      <c r="I8640" s="47"/>
    </row>
    <row r="8641" spans="1:9" x14ac:dyDescent="0.25">
      <c r="A8641" s="47"/>
      <c r="B8641" s="47"/>
      <c r="C8641" s="47"/>
      <c r="D8641" s="47"/>
      <c r="E8641" s="47"/>
      <c r="F8641" s="47"/>
      <c r="G8641" s="47"/>
      <c r="H8641" s="47"/>
      <c r="I8641" s="47"/>
    </row>
    <row r="8642" spans="1:9" x14ac:dyDescent="0.25">
      <c r="A8642" s="47"/>
      <c r="B8642" s="47"/>
      <c r="C8642" s="47"/>
      <c r="D8642" s="47"/>
      <c r="E8642" s="47"/>
      <c r="F8642" s="47"/>
      <c r="G8642" s="47"/>
      <c r="H8642" s="47"/>
      <c r="I8642" s="47"/>
    </row>
    <row r="8643" spans="1:9" x14ac:dyDescent="0.25">
      <c r="A8643" s="47"/>
      <c r="B8643" s="47"/>
      <c r="C8643" s="47"/>
      <c r="D8643" s="47"/>
      <c r="E8643" s="47"/>
      <c r="F8643" s="47"/>
      <c r="G8643" s="47"/>
      <c r="H8643" s="47"/>
      <c r="I8643" s="47"/>
    </row>
    <row r="8644" spans="1:9" x14ac:dyDescent="0.25">
      <c r="A8644" s="47"/>
      <c r="B8644" s="47"/>
      <c r="C8644" s="47"/>
      <c r="D8644" s="47"/>
      <c r="E8644" s="47"/>
      <c r="F8644" s="47"/>
      <c r="G8644" s="47"/>
      <c r="H8644" s="47"/>
      <c r="I8644" s="47"/>
    </row>
    <row r="8645" spans="1:9" x14ac:dyDescent="0.25">
      <c r="A8645" s="47"/>
      <c r="B8645" s="47"/>
      <c r="C8645" s="47"/>
      <c r="D8645" s="47"/>
      <c r="E8645" s="47"/>
      <c r="F8645" s="47"/>
      <c r="G8645" s="47"/>
      <c r="H8645" s="47"/>
      <c r="I8645" s="47"/>
    </row>
    <row r="8646" spans="1:9" x14ac:dyDescent="0.25">
      <c r="A8646" s="47"/>
      <c r="B8646" s="47"/>
      <c r="C8646" s="47"/>
      <c r="D8646" s="47"/>
      <c r="E8646" s="47"/>
      <c r="F8646" s="47"/>
      <c r="G8646" s="47"/>
      <c r="H8646" s="47"/>
      <c r="I8646" s="47"/>
    </row>
    <row r="8647" spans="1:9" x14ac:dyDescent="0.25">
      <c r="A8647" s="47"/>
      <c r="B8647" s="47"/>
      <c r="C8647" s="47"/>
      <c r="D8647" s="47"/>
      <c r="E8647" s="47"/>
      <c r="F8647" s="47"/>
      <c r="G8647" s="47"/>
      <c r="H8647" s="47"/>
      <c r="I8647" s="47"/>
    </row>
    <row r="8648" spans="1:9" x14ac:dyDescent="0.25">
      <c r="A8648" s="47"/>
      <c r="B8648" s="47"/>
      <c r="C8648" s="47"/>
      <c r="D8648" s="47"/>
      <c r="E8648" s="47"/>
      <c r="F8648" s="47"/>
      <c r="G8648" s="47"/>
      <c r="H8648" s="47"/>
      <c r="I8648" s="47"/>
    </row>
    <row r="8649" spans="1:9" x14ac:dyDescent="0.25">
      <c r="A8649" s="47"/>
      <c r="B8649" s="47"/>
      <c r="C8649" s="47"/>
      <c r="D8649" s="47"/>
      <c r="E8649" s="47"/>
      <c r="F8649" s="47"/>
      <c r="G8649" s="47"/>
      <c r="H8649" s="47"/>
      <c r="I8649" s="47"/>
    </row>
    <row r="8650" spans="1:9" x14ac:dyDescent="0.25">
      <c r="A8650" s="47"/>
      <c r="B8650" s="47"/>
      <c r="C8650" s="47"/>
      <c r="D8650" s="47"/>
      <c r="E8650" s="47"/>
      <c r="F8650" s="47"/>
      <c r="G8650" s="47"/>
      <c r="H8650" s="47"/>
      <c r="I8650" s="47"/>
    </row>
    <row r="8651" spans="1:9" x14ac:dyDescent="0.25">
      <c r="A8651" s="47"/>
      <c r="B8651" s="47"/>
      <c r="C8651" s="47"/>
      <c r="D8651" s="47"/>
      <c r="E8651" s="47"/>
      <c r="F8651" s="47"/>
      <c r="G8651" s="47"/>
      <c r="H8651" s="47"/>
      <c r="I8651" s="47"/>
    </row>
    <row r="8652" spans="1:9" x14ac:dyDescent="0.25">
      <c r="A8652" s="47"/>
      <c r="B8652" s="47"/>
      <c r="C8652" s="47"/>
      <c r="D8652" s="47"/>
      <c r="E8652" s="47"/>
      <c r="F8652" s="47"/>
      <c r="G8652" s="47"/>
      <c r="H8652" s="47"/>
      <c r="I8652" s="47"/>
    </row>
    <row r="8653" spans="1:9" x14ac:dyDescent="0.25">
      <c r="A8653" s="47"/>
      <c r="B8653" s="47"/>
      <c r="C8653" s="47"/>
      <c r="D8653" s="47"/>
      <c r="E8653" s="47"/>
      <c r="F8653" s="47"/>
      <c r="G8653" s="47"/>
      <c r="H8653" s="47"/>
      <c r="I8653" s="47"/>
    </row>
    <row r="8654" spans="1:9" x14ac:dyDescent="0.25">
      <c r="A8654" s="47"/>
      <c r="B8654" s="47"/>
      <c r="C8654" s="47"/>
      <c r="D8654" s="47"/>
      <c r="E8654" s="47"/>
      <c r="F8654" s="47"/>
      <c r="G8654" s="47"/>
      <c r="H8654" s="47"/>
      <c r="I8654" s="47"/>
    </row>
    <row r="8655" spans="1:9" x14ac:dyDescent="0.25">
      <c r="A8655" s="47"/>
      <c r="B8655" s="47"/>
      <c r="C8655" s="47"/>
      <c r="D8655" s="47"/>
      <c r="E8655" s="47"/>
      <c r="F8655" s="47"/>
      <c r="G8655" s="47"/>
      <c r="H8655" s="47"/>
      <c r="I8655" s="47"/>
    </row>
    <row r="8656" spans="1:9" x14ac:dyDescent="0.25">
      <c r="A8656" s="47"/>
      <c r="B8656" s="47"/>
      <c r="C8656" s="47"/>
      <c r="D8656" s="47"/>
      <c r="E8656" s="47"/>
      <c r="F8656" s="47"/>
      <c r="G8656" s="47"/>
      <c r="H8656" s="47"/>
      <c r="I8656" s="47"/>
    </row>
    <row r="8657" spans="1:9" x14ac:dyDescent="0.25">
      <c r="A8657" s="47"/>
      <c r="B8657" s="47"/>
      <c r="C8657" s="47"/>
      <c r="D8657" s="47"/>
      <c r="E8657" s="47"/>
      <c r="F8657" s="47"/>
      <c r="G8657" s="47"/>
      <c r="H8657" s="47"/>
      <c r="I8657" s="47"/>
    </row>
    <row r="8658" spans="1:9" x14ac:dyDescent="0.25">
      <c r="A8658" s="47"/>
      <c r="B8658" s="47"/>
      <c r="C8658" s="47"/>
      <c r="D8658" s="47"/>
      <c r="E8658" s="47"/>
      <c r="F8658" s="47"/>
      <c r="G8658" s="47"/>
      <c r="H8658" s="47"/>
      <c r="I8658" s="47"/>
    </row>
    <row r="8659" spans="1:9" x14ac:dyDescent="0.25">
      <c r="A8659" s="47"/>
      <c r="B8659" s="47"/>
      <c r="C8659" s="47"/>
      <c r="D8659" s="47"/>
      <c r="E8659" s="47"/>
      <c r="F8659" s="47"/>
      <c r="G8659" s="47"/>
      <c r="H8659" s="47"/>
      <c r="I8659" s="47"/>
    </row>
    <row r="8660" spans="1:9" x14ac:dyDescent="0.25">
      <c r="A8660" s="47"/>
      <c r="B8660" s="47"/>
      <c r="C8660" s="47"/>
      <c r="D8660" s="47"/>
      <c r="E8660" s="47"/>
      <c r="F8660" s="47"/>
      <c r="G8660" s="47"/>
      <c r="H8660" s="47"/>
      <c r="I8660" s="47"/>
    </row>
    <row r="8661" spans="1:9" x14ac:dyDescent="0.25">
      <c r="A8661" s="47"/>
      <c r="B8661" s="47"/>
      <c r="C8661" s="47"/>
      <c r="D8661" s="47"/>
      <c r="E8661" s="47"/>
      <c r="F8661" s="47"/>
      <c r="G8661" s="47"/>
      <c r="H8661" s="47"/>
      <c r="I8661" s="47"/>
    </row>
    <row r="8662" spans="1:9" x14ac:dyDescent="0.25">
      <c r="A8662" s="47"/>
      <c r="B8662" s="47"/>
      <c r="C8662" s="47"/>
      <c r="D8662" s="47"/>
      <c r="E8662" s="47"/>
      <c r="F8662" s="47"/>
      <c r="G8662" s="47"/>
      <c r="H8662" s="47"/>
      <c r="I8662" s="47"/>
    </row>
    <row r="8663" spans="1:9" x14ac:dyDescent="0.25">
      <c r="A8663" s="47"/>
      <c r="B8663" s="47"/>
      <c r="C8663" s="47"/>
      <c r="D8663" s="47"/>
      <c r="E8663" s="47"/>
      <c r="F8663" s="47"/>
      <c r="G8663" s="47"/>
      <c r="H8663" s="47"/>
      <c r="I8663" s="47"/>
    </row>
    <row r="8664" spans="1:9" x14ac:dyDescent="0.25">
      <c r="A8664" s="47"/>
      <c r="B8664" s="47"/>
      <c r="C8664" s="47"/>
      <c r="D8664" s="47"/>
      <c r="E8664" s="47"/>
      <c r="F8664" s="47"/>
      <c r="G8664" s="47"/>
      <c r="H8664" s="47"/>
      <c r="I8664" s="47"/>
    </row>
    <row r="8665" spans="1:9" x14ac:dyDescent="0.25">
      <c r="A8665" s="47"/>
      <c r="B8665" s="47"/>
      <c r="C8665" s="47"/>
      <c r="D8665" s="47"/>
      <c r="E8665" s="47"/>
      <c r="F8665" s="47"/>
      <c r="G8665" s="47"/>
      <c r="H8665" s="47"/>
      <c r="I8665" s="47"/>
    </row>
    <row r="8666" spans="1:9" x14ac:dyDescent="0.25">
      <c r="A8666" s="47"/>
      <c r="B8666" s="47"/>
      <c r="C8666" s="47"/>
      <c r="D8666" s="47"/>
      <c r="E8666" s="47"/>
      <c r="F8666" s="47"/>
      <c r="G8666" s="47"/>
      <c r="H8666" s="47"/>
      <c r="I8666" s="47"/>
    </row>
    <row r="8667" spans="1:9" x14ac:dyDescent="0.25">
      <c r="A8667" s="47"/>
      <c r="B8667" s="47"/>
      <c r="C8667" s="47"/>
      <c r="D8667" s="47"/>
      <c r="E8667" s="47"/>
      <c r="F8667" s="47"/>
      <c r="G8667" s="47"/>
      <c r="H8667" s="47"/>
      <c r="I8667" s="47"/>
    </row>
    <row r="8668" spans="1:9" x14ac:dyDescent="0.25">
      <c r="A8668" s="47"/>
      <c r="B8668" s="47"/>
      <c r="C8668" s="47"/>
      <c r="D8668" s="47"/>
      <c r="E8668" s="47"/>
      <c r="F8668" s="47"/>
      <c r="G8668" s="47"/>
      <c r="H8668" s="47"/>
      <c r="I8668" s="47"/>
    </row>
    <row r="8669" spans="1:9" x14ac:dyDescent="0.25">
      <c r="A8669" s="47"/>
      <c r="B8669" s="47"/>
      <c r="C8669" s="47"/>
      <c r="D8669" s="47"/>
      <c r="E8669" s="47"/>
      <c r="F8669" s="47"/>
      <c r="G8669" s="47"/>
      <c r="H8669" s="47"/>
      <c r="I8669" s="47"/>
    </row>
    <row r="8670" spans="1:9" x14ac:dyDescent="0.25">
      <c r="A8670" s="47"/>
      <c r="B8670" s="47"/>
      <c r="C8670" s="47"/>
      <c r="D8670" s="47"/>
      <c r="E8670" s="47"/>
      <c r="F8670" s="47"/>
      <c r="G8670" s="47"/>
      <c r="H8670" s="47"/>
      <c r="I8670" s="47"/>
    </row>
    <row r="8671" spans="1:9" x14ac:dyDescent="0.25">
      <c r="A8671" s="47"/>
      <c r="B8671" s="47"/>
      <c r="C8671" s="47"/>
      <c r="D8671" s="47"/>
      <c r="E8671" s="47"/>
      <c r="F8671" s="47"/>
      <c r="G8671" s="47"/>
      <c r="H8671" s="47"/>
      <c r="I8671" s="47"/>
    </row>
    <row r="8672" spans="1:9" x14ac:dyDescent="0.25">
      <c r="A8672" s="47"/>
      <c r="B8672" s="47"/>
      <c r="C8672" s="47"/>
      <c r="D8672" s="47"/>
      <c r="E8672" s="47"/>
      <c r="F8672" s="47"/>
      <c r="G8672" s="47"/>
      <c r="H8672" s="47"/>
      <c r="I8672" s="47"/>
    </row>
    <row r="8673" spans="1:9" x14ac:dyDescent="0.25">
      <c r="A8673" s="47"/>
      <c r="B8673" s="47"/>
      <c r="C8673" s="47"/>
      <c r="D8673" s="47"/>
      <c r="E8673" s="47"/>
      <c r="F8673" s="47"/>
      <c r="G8673" s="47"/>
      <c r="H8673" s="47"/>
      <c r="I8673" s="47"/>
    </row>
    <row r="8674" spans="1:9" x14ac:dyDescent="0.25">
      <c r="A8674" s="47"/>
      <c r="B8674" s="47"/>
      <c r="C8674" s="47"/>
      <c r="D8674" s="47"/>
      <c r="E8674" s="47"/>
      <c r="F8674" s="47"/>
      <c r="G8674" s="47"/>
      <c r="H8674" s="47"/>
      <c r="I8674" s="47"/>
    </row>
    <row r="8675" spans="1:9" x14ac:dyDescent="0.25">
      <c r="A8675" s="47"/>
      <c r="B8675" s="47"/>
      <c r="C8675" s="47"/>
      <c r="D8675" s="47"/>
      <c r="E8675" s="47"/>
      <c r="F8675" s="47"/>
      <c r="G8675" s="47"/>
      <c r="H8675" s="47"/>
      <c r="I8675" s="47"/>
    </row>
    <row r="8676" spans="1:9" x14ac:dyDescent="0.25">
      <c r="A8676" s="47"/>
      <c r="B8676" s="47"/>
      <c r="C8676" s="47"/>
      <c r="D8676" s="47"/>
      <c r="E8676" s="47"/>
      <c r="F8676" s="47"/>
      <c r="G8676" s="47"/>
      <c r="H8676" s="47"/>
      <c r="I8676" s="47"/>
    </row>
    <row r="8677" spans="1:9" x14ac:dyDescent="0.25">
      <c r="A8677" s="47"/>
      <c r="B8677" s="47"/>
      <c r="C8677" s="47"/>
      <c r="D8677" s="47"/>
      <c r="E8677" s="47"/>
      <c r="F8677" s="47"/>
      <c r="G8677" s="47"/>
      <c r="H8677" s="47"/>
      <c r="I8677" s="47"/>
    </row>
    <row r="8678" spans="1:9" x14ac:dyDescent="0.25">
      <c r="A8678" s="47"/>
      <c r="B8678" s="47"/>
      <c r="C8678" s="47"/>
      <c r="D8678" s="47"/>
      <c r="E8678" s="47"/>
      <c r="F8678" s="47"/>
      <c r="G8678" s="47"/>
      <c r="H8678" s="47"/>
      <c r="I8678" s="47"/>
    </row>
    <row r="8679" spans="1:9" x14ac:dyDescent="0.25">
      <c r="A8679" s="47"/>
      <c r="B8679" s="47"/>
      <c r="C8679" s="47"/>
      <c r="D8679" s="47"/>
      <c r="E8679" s="47"/>
      <c r="F8679" s="47"/>
      <c r="G8679" s="47"/>
      <c r="H8679" s="47"/>
      <c r="I8679" s="47"/>
    </row>
    <row r="8680" spans="1:9" x14ac:dyDescent="0.25">
      <c r="A8680" s="47"/>
      <c r="B8680" s="47"/>
      <c r="C8680" s="47"/>
      <c r="D8680" s="47"/>
      <c r="E8680" s="47"/>
      <c r="F8680" s="47"/>
      <c r="G8680" s="47"/>
      <c r="H8680" s="47"/>
      <c r="I8680" s="47"/>
    </row>
    <row r="8681" spans="1:9" x14ac:dyDescent="0.25">
      <c r="A8681" s="47"/>
      <c r="B8681" s="47"/>
      <c r="C8681" s="47"/>
      <c r="D8681" s="47"/>
      <c r="E8681" s="47"/>
      <c r="F8681" s="47"/>
      <c r="G8681" s="47"/>
      <c r="H8681" s="47"/>
      <c r="I8681" s="47"/>
    </row>
    <row r="8682" spans="1:9" x14ac:dyDescent="0.25">
      <c r="A8682" s="47"/>
      <c r="B8682" s="47"/>
      <c r="C8682" s="47"/>
      <c r="D8682" s="47"/>
      <c r="E8682" s="47"/>
      <c r="F8682" s="47"/>
      <c r="G8682" s="47"/>
      <c r="H8682" s="47"/>
      <c r="I8682" s="47"/>
    </row>
    <row r="8683" spans="1:9" x14ac:dyDescent="0.25">
      <c r="A8683" s="47"/>
      <c r="B8683" s="47"/>
      <c r="C8683" s="47"/>
      <c r="D8683" s="47"/>
      <c r="E8683" s="47"/>
      <c r="F8683" s="47"/>
      <c r="G8683" s="47"/>
      <c r="H8683" s="47"/>
      <c r="I8683" s="47"/>
    </row>
    <row r="8684" spans="1:9" x14ac:dyDescent="0.25">
      <c r="A8684" s="47"/>
      <c r="B8684" s="47"/>
      <c r="C8684" s="47"/>
      <c r="D8684" s="47"/>
      <c r="E8684" s="47"/>
      <c r="F8684" s="47"/>
      <c r="G8684" s="47"/>
      <c r="H8684" s="47"/>
      <c r="I8684" s="47"/>
    </row>
    <row r="8685" spans="1:9" x14ac:dyDescent="0.25">
      <c r="A8685" s="47"/>
      <c r="B8685" s="47"/>
      <c r="C8685" s="47"/>
      <c r="D8685" s="47"/>
      <c r="E8685" s="47"/>
      <c r="F8685" s="47"/>
      <c r="G8685" s="47"/>
      <c r="H8685" s="47"/>
      <c r="I8685" s="47"/>
    </row>
    <row r="8686" spans="1:9" x14ac:dyDescent="0.25">
      <c r="A8686" s="47"/>
      <c r="B8686" s="47"/>
      <c r="C8686" s="47"/>
      <c r="D8686" s="47"/>
      <c r="E8686" s="47"/>
      <c r="F8686" s="47"/>
      <c r="G8686" s="47"/>
      <c r="H8686" s="47"/>
      <c r="I8686" s="47"/>
    </row>
    <row r="8687" spans="1:9" x14ac:dyDescent="0.25">
      <c r="A8687" s="47"/>
      <c r="B8687" s="47"/>
      <c r="C8687" s="47"/>
      <c r="D8687" s="47"/>
      <c r="E8687" s="47"/>
      <c r="F8687" s="47"/>
      <c r="G8687" s="47"/>
      <c r="H8687" s="47"/>
      <c r="I8687" s="47"/>
    </row>
    <row r="8688" spans="1:9" x14ac:dyDescent="0.25">
      <c r="A8688" s="47"/>
      <c r="B8688" s="47"/>
      <c r="C8688" s="47"/>
      <c r="D8688" s="47"/>
      <c r="E8688" s="47"/>
      <c r="F8688" s="47"/>
      <c r="G8688" s="47"/>
      <c r="H8688" s="47"/>
      <c r="I8688" s="47"/>
    </row>
    <row r="8689" spans="1:9" x14ac:dyDescent="0.25">
      <c r="A8689" s="47"/>
      <c r="B8689" s="47"/>
      <c r="C8689" s="47"/>
      <c r="D8689" s="47"/>
      <c r="E8689" s="47"/>
      <c r="F8689" s="47"/>
      <c r="G8689" s="47"/>
      <c r="H8689" s="47"/>
      <c r="I8689" s="47"/>
    </row>
    <row r="8690" spans="1:9" x14ac:dyDescent="0.25">
      <c r="A8690" s="47"/>
      <c r="B8690" s="47"/>
      <c r="C8690" s="47"/>
      <c r="D8690" s="47"/>
      <c r="E8690" s="47"/>
      <c r="F8690" s="47"/>
      <c r="G8690" s="47"/>
      <c r="H8690" s="47"/>
      <c r="I8690" s="47"/>
    </row>
    <row r="8691" spans="1:9" x14ac:dyDescent="0.25">
      <c r="A8691" s="47"/>
      <c r="B8691" s="47"/>
      <c r="C8691" s="47"/>
      <c r="D8691" s="47"/>
      <c r="E8691" s="47"/>
      <c r="F8691" s="47"/>
      <c r="G8691" s="47"/>
      <c r="H8691" s="47"/>
      <c r="I8691" s="47"/>
    </row>
    <row r="8692" spans="1:9" x14ac:dyDescent="0.25">
      <c r="A8692" s="47"/>
      <c r="B8692" s="47"/>
      <c r="C8692" s="47"/>
      <c r="D8692" s="47"/>
      <c r="E8692" s="47"/>
      <c r="F8692" s="47"/>
      <c r="G8692" s="47"/>
      <c r="H8692" s="47"/>
      <c r="I8692" s="47"/>
    </row>
    <row r="8693" spans="1:9" x14ac:dyDescent="0.25">
      <c r="A8693" s="47"/>
      <c r="B8693" s="47"/>
      <c r="C8693" s="47"/>
      <c r="D8693" s="47"/>
      <c r="E8693" s="47"/>
      <c r="F8693" s="47"/>
      <c r="G8693" s="47"/>
      <c r="H8693" s="47"/>
      <c r="I8693" s="47"/>
    </row>
    <row r="8694" spans="1:9" x14ac:dyDescent="0.25">
      <c r="A8694" s="47"/>
      <c r="B8694" s="47"/>
      <c r="C8694" s="47"/>
      <c r="D8694" s="47"/>
      <c r="E8694" s="47"/>
      <c r="F8694" s="47"/>
      <c r="G8694" s="47"/>
      <c r="H8694" s="47"/>
      <c r="I8694" s="47"/>
    </row>
    <row r="8695" spans="1:9" x14ac:dyDescent="0.25">
      <c r="A8695" s="47"/>
      <c r="B8695" s="47"/>
      <c r="C8695" s="47"/>
      <c r="D8695" s="47"/>
      <c r="E8695" s="47"/>
      <c r="F8695" s="47"/>
      <c r="G8695" s="47"/>
      <c r="H8695" s="47"/>
      <c r="I8695" s="47"/>
    </row>
    <row r="8696" spans="1:9" x14ac:dyDescent="0.25">
      <c r="A8696" s="47"/>
      <c r="B8696" s="47"/>
      <c r="C8696" s="47"/>
      <c r="D8696" s="47"/>
      <c r="E8696" s="47"/>
      <c r="F8696" s="47"/>
      <c r="G8696" s="47"/>
      <c r="H8696" s="47"/>
      <c r="I8696" s="47"/>
    </row>
    <row r="8697" spans="1:9" x14ac:dyDescent="0.25">
      <c r="A8697" s="47"/>
      <c r="B8697" s="47"/>
      <c r="C8697" s="47"/>
      <c r="D8697" s="47"/>
      <c r="E8697" s="47"/>
      <c r="F8697" s="47"/>
      <c r="G8697" s="47"/>
      <c r="H8697" s="47"/>
      <c r="I8697" s="47"/>
    </row>
    <row r="8698" spans="1:9" x14ac:dyDescent="0.25">
      <c r="A8698" s="47"/>
      <c r="B8698" s="47"/>
      <c r="C8698" s="47"/>
      <c r="D8698" s="47"/>
      <c r="E8698" s="47"/>
      <c r="F8698" s="47"/>
      <c r="G8698" s="47"/>
      <c r="H8698" s="47"/>
      <c r="I8698" s="47"/>
    </row>
    <row r="8699" spans="1:9" x14ac:dyDescent="0.25">
      <c r="A8699" s="47"/>
      <c r="B8699" s="47"/>
      <c r="C8699" s="47"/>
      <c r="D8699" s="47"/>
      <c r="E8699" s="47"/>
      <c r="F8699" s="47"/>
      <c r="G8699" s="47"/>
      <c r="H8699" s="47"/>
      <c r="I8699" s="47"/>
    </row>
    <row r="8700" spans="1:9" x14ac:dyDescent="0.25">
      <c r="A8700" s="47"/>
      <c r="B8700" s="47"/>
      <c r="C8700" s="47"/>
      <c r="D8700" s="47"/>
      <c r="E8700" s="47"/>
      <c r="F8700" s="47"/>
      <c r="G8700" s="47"/>
      <c r="H8700" s="47"/>
      <c r="I8700" s="47"/>
    </row>
    <row r="8701" spans="1:9" x14ac:dyDescent="0.25">
      <c r="A8701" s="47"/>
      <c r="B8701" s="47"/>
      <c r="C8701" s="47"/>
      <c r="D8701" s="47"/>
      <c r="E8701" s="47"/>
      <c r="F8701" s="47"/>
      <c r="G8701" s="47"/>
      <c r="H8701" s="47"/>
      <c r="I8701" s="47"/>
    </row>
    <row r="8702" spans="1:9" x14ac:dyDescent="0.25">
      <c r="A8702" s="47"/>
      <c r="B8702" s="47"/>
      <c r="C8702" s="47"/>
      <c r="D8702" s="47"/>
      <c r="E8702" s="47"/>
      <c r="F8702" s="47"/>
      <c r="G8702" s="47"/>
      <c r="H8702" s="47"/>
      <c r="I8702" s="47"/>
    </row>
    <row r="8703" spans="1:9" x14ac:dyDescent="0.25">
      <c r="A8703" s="47"/>
      <c r="B8703" s="47"/>
      <c r="C8703" s="47"/>
      <c r="D8703" s="47"/>
      <c r="E8703" s="47"/>
      <c r="F8703" s="47"/>
      <c r="G8703" s="47"/>
      <c r="H8703" s="47"/>
      <c r="I8703" s="47"/>
    </row>
    <row r="8704" spans="1:9" x14ac:dyDescent="0.25">
      <c r="A8704" s="47"/>
      <c r="B8704" s="47"/>
      <c r="C8704" s="47"/>
      <c r="D8704" s="47"/>
      <c r="E8704" s="47"/>
      <c r="F8704" s="47"/>
      <c r="G8704" s="47"/>
      <c r="H8704" s="47"/>
      <c r="I8704" s="47"/>
    </row>
    <row r="8705" spans="1:9" x14ac:dyDescent="0.25">
      <c r="A8705" s="47"/>
      <c r="B8705" s="47"/>
      <c r="C8705" s="47"/>
      <c r="D8705" s="47"/>
      <c r="E8705" s="47"/>
      <c r="F8705" s="47"/>
      <c r="G8705" s="47"/>
      <c r="H8705" s="47"/>
      <c r="I8705" s="47"/>
    </row>
    <row r="8706" spans="1:9" x14ac:dyDescent="0.25">
      <c r="A8706" s="47"/>
      <c r="B8706" s="47"/>
      <c r="C8706" s="47"/>
      <c r="D8706" s="47"/>
      <c r="E8706" s="47"/>
      <c r="F8706" s="47"/>
      <c r="G8706" s="47"/>
      <c r="H8706" s="47"/>
      <c r="I8706" s="47"/>
    </row>
    <row r="8707" spans="1:9" x14ac:dyDescent="0.25">
      <c r="A8707" s="47"/>
      <c r="B8707" s="47"/>
      <c r="C8707" s="47"/>
      <c r="D8707" s="47"/>
      <c r="E8707" s="47"/>
      <c r="F8707" s="47"/>
      <c r="G8707" s="47"/>
      <c r="H8707" s="47"/>
      <c r="I8707" s="47"/>
    </row>
    <row r="8708" spans="1:9" x14ac:dyDescent="0.25">
      <c r="A8708" s="47"/>
      <c r="B8708" s="47"/>
      <c r="C8708" s="47"/>
      <c r="D8708" s="47"/>
      <c r="E8708" s="47"/>
      <c r="F8708" s="47"/>
      <c r="G8708" s="47"/>
      <c r="H8708" s="47"/>
      <c r="I8708" s="47"/>
    </row>
    <row r="8709" spans="1:9" x14ac:dyDescent="0.25">
      <c r="A8709" s="47"/>
      <c r="B8709" s="47"/>
      <c r="C8709" s="47"/>
      <c r="D8709" s="47"/>
      <c r="E8709" s="47"/>
      <c r="F8709" s="47"/>
      <c r="G8709" s="47"/>
      <c r="H8709" s="47"/>
      <c r="I8709" s="47"/>
    </row>
    <row r="8710" spans="1:9" x14ac:dyDescent="0.25">
      <c r="A8710" s="47"/>
      <c r="B8710" s="47"/>
      <c r="C8710" s="47"/>
      <c r="D8710" s="47"/>
      <c r="E8710" s="47"/>
      <c r="F8710" s="47"/>
      <c r="G8710" s="47"/>
      <c r="H8710" s="47"/>
      <c r="I8710" s="47"/>
    </row>
    <row r="8711" spans="1:9" x14ac:dyDescent="0.25">
      <c r="A8711" s="47"/>
      <c r="B8711" s="47"/>
      <c r="C8711" s="47"/>
      <c r="D8711" s="47"/>
      <c r="E8711" s="47"/>
      <c r="F8711" s="47"/>
      <c r="G8711" s="47"/>
      <c r="H8711" s="47"/>
      <c r="I8711" s="47"/>
    </row>
    <row r="8712" spans="1:9" x14ac:dyDescent="0.25">
      <c r="A8712" s="47"/>
      <c r="B8712" s="47"/>
      <c r="C8712" s="47"/>
      <c r="D8712" s="47"/>
      <c r="E8712" s="47"/>
      <c r="F8712" s="47"/>
      <c r="G8712" s="47"/>
      <c r="H8712" s="47"/>
      <c r="I8712" s="47"/>
    </row>
    <row r="8713" spans="1:9" x14ac:dyDescent="0.25">
      <c r="A8713" s="47"/>
      <c r="B8713" s="47"/>
      <c r="C8713" s="47"/>
      <c r="D8713" s="47"/>
      <c r="E8713" s="47"/>
      <c r="F8713" s="47"/>
      <c r="G8713" s="47"/>
      <c r="H8713" s="47"/>
      <c r="I8713" s="47"/>
    </row>
    <row r="8714" spans="1:9" x14ac:dyDescent="0.25">
      <c r="A8714" s="47"/>
      <c r="B8714" s="47"/>
      <c r="C8714" s="47"/>
      <c r="D8714" s="47"/>
      <c r="E8714" s="47"/>
      <c r="F8714" s="47"/>
      <c r="G8714" s="47"/>
      <c r="H8714" s="47"/>
      <c r="I8714" s="47"/>
    </row>
    <row r="8715" spans="1:9" x14ac:dyDescent="0.25">
      <c r="A8715" s="47"/>
      <c r="B8715" s="47"/>
      <c r="C8715" s="47"/>
      <c r="D8715" s="47"/>
      <c r="E8715" s="47"/>
      <c r="F8715" s="47"/>
      <c r="G8715" s="47"/>
      <c r="H8715" s="47"/>
      <c r="I8715" s="47"/>
    </row>
    <row r="8716" spans="1:9" x14ac:dyDescent="0.25">
      <c r="A8716" s="47"/>
      <c r="B8716" s="47"/>
      <c r="C8716" s="47"/>
      <c r="D8716" s="47"/>
      <c r="E8716" s="47"/>
      <c r="F8716" s="47"/>
      <c r="G8716" s="47"/>
      <c r="H8716" s="47"/>
      <c r="I8716" s="47"/>
    </row>
    <row r="8717" spans="1:9" x14ac:dyDescent="0.25">
      <c r="A8717" s="47"/>
      <c r="B8717" s="47"/>
      <c r="C8717" s="47"/>
      <c r="D8717" s="47"/>
      <c r="E8717" s="47"/>
      <c r="F8717" s="47"/>
      <c r="G8717" s="47"/>
      <c r="H8717" s="47"/>
      <c r="I8717" s="47"/>
    </row>
    <row r="8718" spans="1:9" x14ac:dyDescent="0.25">
      <c r="A8718" s="47"/>
      <c r="B8718" s="47"/>
      <c r="C8718" s="47"/>
      <c r="D8718" s="47"/>
      <c r="E8718" s="47"/>
      <c r="F8718" s="47"/>
      <c r="G8718" s="47"/>
      <c r="H8718" s="47"/>
      <c r="I8718" s="47"/>
    </row>
    <row r="8719" spans="1:9" x14ac:dyDescent="0.25">
      <c r="A8719" s="47"/>
      <c r="B8719" s="47"/>
      <c r="C8719" s="47"/>
      <c r="D8719" s="47"/>
      <c r="E8719" s="47"/>
      <c r="F8719" s="47"/>
      <c r="G8719" s="47"/>
      <c r="H8719" s="47"/>
      <c r="I8719" s="47"/>
    </row>
    <row r="8720" spans="1:9" x14ac:dyDescent="0.25">
      <c r="A8720" s="47"/>
      <c r="B8720" s="47"/>
      <c r="C8720" s="47"/>
      <c r="D8720" s="47"/>
      <c r="E8720" s="47"/>
      <c r="F8720" s="47"/>
      <c r="G8720" s="47"/>
      <c r="H8720" s="47"/>
      <c r="I8720" s="47"/>
    </row>
    <row r="8721" spans="1:9" x14ac:dyDescent="0.25">
      <c r="A8721" s="47"/>
      <c r="B8721" s="47"/>
      <c r="C8721" s="47"/>
      <c r="D8721" s="47"/>
      <c r="E8721" s="47"/>
      <c r="F8721" s="47"/>
      <c r="G8721" s="47"/>
      <c r="H8721" s="47"/>
      <c r="I8721" s="47"/>
    </row>
    <row r="8722" spans="1:9" x14ac:dyDescent="0.25">
      <c r="A8722" s="47"/>
      <c r="B8722" s="47"/>
      <c r="C8722" s="47"/>
      <c r="D8722" s="47"/>
      <c r="E8722" s="47"/>
      <c r="F8722" s="47"/>
      <c r="G8722" s="47"/>
      <c r="H8722" s="47"/>
      <c r="I8722" s="47"/>
    </row>
    <row r="8723" spans="1:9" x14ac:dyDescent="0.25">
      <c r="A8723" s="47"/>
      <c r="B8723" s="47"/>
      <c r="C8723" s="47"/>
      <c r="D8723" s="47"/>
      <c r="E8723" s="47"/>
      <c r="F8723" s="47"/>
      <c r="G8723" s="47"/>
      <c r="H8723" s="47"/>
      <c r="I8723" s="47"/>
    </row>
    <row r="8724" spans="1:9" x14ac:dyDescent="0.25">
      <c r="A8724" s="47"/>
      <c r="B8724" s="47"/>
      <c r="C8724" s="47"/>
      <c r="D8724" s="47"/>
      <c r="E8724" s="47"/>
      <c r="F8724" s="47"/>
      <c r="G8724" s="47"/>
      <c r="H8724" s="47"/>
      <c r="I8724" s="47"/>
    </row>
    <row r="8725" spans="1:9" x14ac:dyDescent="0.25">
      <c r="A8725" s="47"/>
      <c r="B8725" s="47"/>
      <c r="C8725" s="47"/>
      <c r="D8725" s="47"/>
      <c r="E8725" s="47"/>
      <c r="F8725" s="47"/>
      <c r="G8725" s="47"/>
      <c r="H8725" s="47"/>
      <c r="I8725" s="47"/>
    </row>
    <row r="8726" spans="1:9" x14ac:dyDescent="0.25">
      <c r="A8726" s="47"/>
      <c r="B8726" s="47"/>
      <c r="C8726" s="47"/>
      <c r="D8726" s="47"/>
      <c r="E8726" s="47"/>
      <c r="F8726" s="47"/>
      <c r="G8726" s="47"/>
      <c r="H8726" s="47"/>
      <c r="I8726" s="47"/>
    </row>
    <row r="8727" spans="1:9" x14ac:dyDescent="0.25">
      <c r="A8727" s="47"/>
      <c r="B8727" s="47"/>
      <c r="C8727" s="47"/>
      <c r="D8727" s="47"/>
      <c r="E8727" s="47"/>
      <c r="F8727" s="47"/>
      <c r="G8727" s="47"/>
      <c r="H8727" s="47"/>
      <c r="I8727" s="47"/>
    </row>
    <row r="8728" spans="1:9" x14ac:dyDescent="0.25">
      <c r="A8728" s="47"/>
      <c r="B8728" s="47"/>
      <c r="C8728" s="47"/>
      <c r="D8728" s="47"/>
      <c r="E8728" s="47"/>
      <c r="F8728" s="47"/>
      <c r="G8728" s="47"/>
      <c r="H8728" s="47"/>
      <c r="I8728" s="47"/>
    </row>
    <row r="8729" spans="1:9" x14ac:dyDescent="0.25">
      <c r="A8729" s="47"/>
      <c r="B8729" s="47"/>
      <c r="C8729" s="47"/>
      <c r="D8729" s="47"/>
      <c r="E8729" s="47"/>
      <c r="F8729" s="47"/>
      <c r="G8729" s="47"/>
      <c r="H8729" s="47"/>
      <c r="I8729" s="47"/>
    </row>
    <row r="8730" spans="1:9" x14ac:dyDescent="0.25">
      <c r="A8730" s="47"/>
      <c r="B8730" s="47"/>
      <c r="C8730" s="47"/>
      <c r="D8730" s="47"/>
      <c r="E8730" s="47"/>
      <c r="F8730" s="47"/>
      <c r="G8730" s="47"/>
      <c r="H8730" s="47"/>
      <c r="I8730" s="47"/>
    </row>
    <row r="8731" spans="1:9" x14ac:dyDescent="0.25">
      <c r="A8731" s="47"/>
      <c r="B8731" s="47"/>
      <c r="C8731" s="47"/>
      <c r="D8731" s="47"/>
      <c r="E8731" s="47"/>
      <c r="F8731" s="47"/>
      <c r="G8731" s="47"/>
      <c r="H8731" s="47"/>
      <c r="I8731" s="47"/>
    </row>
    <row r="8732" spans="1:9" x14ac:dyDescent="0.25">
      <c r="A8732" s="47"/>
      <c r="B8732" s="47"/>
      <c r="C8732" s="47"/>
      <c r="D8732" s="47"/>
      <c r="E8732" s="47"/>
      <c r="F8732" s="47"/>
      <c r="G8732" s="47"/>
      <c r="H8732" s="47"/>
      <c r="I8732" s="47"/>
    </row>
    <row r="8733" spans="1:9" x14ac:dyDescent="0.25">
      <c r="A8733" s="47"/>
      <c r="B8733" s="47"/>
      <c r="C8733" s="47"/>
      <c r="D8733" s="47"/>
      <c r="E8733" s="47"/>
      <c r="F8733" s="47"/>
      <c r="G8733" s="47"/>
      <c r="H8733" s="47"/>
      <c r="I8733" s="47"/>
    </row>
    <row r="8734" spans="1:9" x14ac:dyDescent="0.25">
      <c r="A8734" s="47"/>
      <c r="B8734" s="47"/>
      <c r="C8734" s="47"/>
      <c r="D8734" s="47"/>
      <c r="E8734" s="47"/>
      <c r="F8734" s="47"/>
      <c r="G8734" s="47"/>
      <c r="H8734" s="47"/>
      <c r="I8734" s="47"/>
    </row>
    <row r="8735" spans="1:9" x14ac:dyDescent="0.25">
      <c r="A8735" s="47"/>
      <c r="B8735" s="47"/>
      <c r="C8735" s="47"/>
      <c r="D8735" s="47"/>
      <c r="E8735" s="47"/>
      <c r="F8735" s="47"/>
      <c r="G8735" s="47"/>
      <c r="H8735" s="47"/>
      <c r="I8735" s="47"/>
    </row>
    <row r="8736" spans="1:9" x14ac:dyDescent="0.25">
      <c r="A8736" s="47"/>
      <c r="B8736" s="47"/>
      <c r="C8736" s="47"/>
      <c r="D8736" s="47"/>
      <c r="E8736" s="47"/>
      <c r="F8736" s="47"/>
      <c r="G8736" s="47"/>
      <c r="H8736" s="47"/>
      <c r="I8736" s="47"/>
    </row>
    <row r="8737" spans="1:9" x14ac:dyDescent="0.25">
      <c r="A8737" s="47"/>
      <c r="B8737" s="47"/>
      <c r="C8737" s="47"/>
      <c r="D8737" s="47"/>
      <c r="E8737" s="47"/>
      <c r="F8737" s="47"/>
      <c r="G8737" s="47"/>
      <c r="H8737" s="47"/>
      <c r="I8737" s="47"/>
    </row>
    <row r="8738" spans="1:9" x14ac:dyDescent="0.25">
      <c r="A8738" s="47"/>
      <c r="B8738" s="47"/>
      <c r="C8738" s="47"/>
      <c r="D8738" s="47"/>
      <c r="E8738" s="47"/>
      <c r="F8738" s="47"/>
      <c r="G8738" s="47"/>
      <c r="H8738" s="47"/>
      <c r="I8738" s="47"/>
    </row>
    <row r="8739" spans="1:9" x14ac:dyDescent="0.25">
      <c r="A8739" s="47"/>
      <c r="B8739" s="47"/>
      <c r="C8739" s="47"/>
      <c r="D8739" s="47"/>
      <c r="E8739" s="47"/>
      <c r="F8739" s="47"/>
      <c r="G8739" s="47"/>
      <c r="H8739" s="47"/>
      <c r="I8739" s="47"/>
    </row>
    <row r="8740" spans="1:9" x14ac:dyDescent="0.25">
      <c r="A8740" s="47"/>
      <c r="B8740" s="47"/>
      <c r="C8740" s="47"/>
      <c r="D8740" s="47"/>
      <c r="E8740" s="47"/>
      <c r="F8740" s="47"/>
      <c r="G8740" s="47"/>
      <c r="H8740" s="47"/>
      <c r="I8740" s="47"/>
    </row>
    <row r="8741" spans="1:9" x14ac:dyDescent="0.25">
      <c r="A8741" s="47"/>
      <c r="B8741" s="47"/>
      <c r="C8741" s="47"/>
      <c r="D8741" s="47"/>
      <c r="E8741" s="47"/>
      <c r="F8741" s="47"/>
      <c r="G8741" s="47"/>
      <c r="H8741" s="47"/>
      <c r="I8741" s="47"/>
    </row>
    <row r="8742" spans="1:9" x14ac:dyDescent="0.25">
      <c r="A8742" s="47"/>
      <c r="B8742" s="47"/>
      <c r="C8742" s="47"/>
      <c r="D8742" s="47"/>
      <c r="E8742" s="47"/>
      <c r="F8742" s="47"/>
      <c r="G8742" s="47"/>
      <c r="H8742" s="47"/>
      <c r="I8742" s="47"/>
    </row>
    <row r="8743" spans="1:9" x14ac:dyDescent="0.25">
      <c r="A8743" s="47"/>
      <c r="B8743" s="47"/>
      <c r="C8743" s="47"/>
      <c r="D8743" s="47"/>
      <c r="E8743" s="47"/>
      <c r="F8743" s="47"/>
      <c r="G8743" s="47"/>
      <c r="H8743" s="47"/>
      <c r="I8743" s="47"/>
    </row>
    <row r="8744" spans="1:9" x14ac:dyDescent="0.25">
      <c r="A8744" s="47"/>
      <c r="B8744" s="47"/>
      <c r="C8744" s="47"/>
      <c r="D8744" s="47"/>
      <c r="E8744" s="47"/>
      <c r="F8744" s="47"/>
      <c r="G8744" s="47"/>
      <c r="H8744" s="47"/>
      <c r="I8744" s="47"/>
    </row>
    <row r="8745" spans="1:9" x14ac:dyDescent="0.25">
      <c r="A8745" s="47"/>
      <c r="B8745" s="47"/>
      <c r="C8745" s="47"/>
      <c r="D8745" s="47"/>
      <c r="E8745" s="47"/>
      <c r="F8745" s="47"/>
      <c r="G8745" s="47"/>
      <c r="H8745" s="47"/>
      <c r="I8745" s="47"/>
    </row>
    <row r="8746" spans="1:9" x14ac:dyDescent="0.25">
      <c r="A8746" s="47"/>
      <c r="B8746" s="47"/>
      <c r="C8746" s="47"/>
      <c r="D8746" s="47"/>
      <c r="E8746" s="47"/>
      <c r="F8746" s="47"/>
      <c r="G8746" s="47"/>
      <c r="H8746" s="47"/>
      <c r="I8746" s="47"/>
    </row>
    <row r="8747" spans="1:9" x14ac:dyDescent="0.25">
      <c r="A8747" s="47"/>
      <c r="B8747" s="47"/>
      <c r="C8747" s="47"/>
      <c r="D8747" s="47"/>
      <c r="E8747" s="47"/>
      <c r="F8747" s="47"/>
      <c r="G8747" s="47"/>
      <c r="H8747" s="47"/>
      <c r="I8747" s="47"/>
    </row>
    <row r="8748" spans="1:9" x14ac:dyDescent="0.25">
      <c r="A8748" s="47"/>
      <c r="B8748" s="47"/>
      <c r="C8748" s="47"/>
      <c r="D8748" s="47"/>
      <c r="E8748" s="47"/>
      <c r="F8748" s="47"/>
      <c r="G8748" s="47"/>
      <c r="H8748" s="47"/>
      <c r="I8748" s="47"/>
    </row>
    <row r="8749" spans="1:9" x14ac:dyDescent="0.25">
      <c r="A8749" s="47"/>
      <c r="B8749" s="47"/>
      <c r="C8749" s="47"/>
      <c r="D8749" s="47"/>
      <c r="E8749" s="47"/>
      <c r="F8749" s="47"/>
      <c r="G8749" s="47"/>
      <c r="H8749" s="47"/>
      <c r="I8749" s="47"/>
    </row>
    <row r="8750" spans="1:9" x14ac:dyDescent="0.25">
      <c r="A8750" s="47"/>
      <c r="B8750" s="47"/>
      <c r="C8750" s="47"/>
      <c r="D8750" s="47"/>
      <c r="E8750" s="47"/>
      <c r="F8750" s="47"/>
      <c r="G8750" s="47"/>
      <c r="H8750" s="47"/>
      <c r="I8750" s="47"/>
    </row>
    <row r="8751" spans="1:9" x14ac:dyDescent="0.25">
      <c r="A8751" s="47"/>
      <c r="B8751" s="47"/>
      <c r="C8751" s="47"/>
      <c r="D8751" s="47"/>
      <c r="E8751" s="47"/>
      <c r="F8751" s="47"/>
      <c r="G8751" s="47"/>
      <c r="H8751" s="47"/>
      <c r="I8751" s="47"/>
    </row>
    <row r="8752" spans="1:9" x14ac:dyDescent="0.25">
      <c r="A8752" s="47"/>
      <c r="B8752" s="47"/>
      <c r="C8752" s="47"/>
      <c r="D8752" s="47"/>
      <c r="E8752" s="47"/>
      <c r="F8752" s="47"/>
      <c r="G8752" s="47"/>
      <c r="H8752" s="47"/>
      <c r="I8752" s="47"/>
    </row>
    <row r="8753" spans="1:9" x14ac:dyDescent="0.25">
      <c r="A8753" s="47"/>
      <c r="B8753" s="47"/>
      <c r="C8753" s="47"/>
      <c r="D8753" s="47"/>
      <c r="E8753" s="47"/>
      <c r="F8753" s="47"/>
      <c r="G8753" s="47"/>
      <c r="H8753" s="47"/>
      <c r="I8753" s="47"/>
    </row>
    <row r="8754" spans="1:9" x14ac:dyDescent="0.25">
      <c r="A8754" s="47"/>
      <c r="B8754" s="47"/>
      <c r="C8754" s="47"/>
      <c r="D8754" s="47"/>
      <c r="E8754" s="47"/>
      <c r="F8754" s="47"/>
      <c r="G8754" s="47"/>
      <c r="H8754" s="47"/>
      <c r="I8754" s="47"/>
    </row>
    <row r="8755" spans="1:9" x14ac:dyDescent="0.25">
      <c r="A8755" s="47"/>
      <c r="B8755" s="47"/>
      <c r="C8755" s="47"/>
      <c r="D8755" s="47"/>
      <c r="E8755" s="47"/>
      <c r="F8755" s="47"/>
      <c r="G8755" s="47"/>
      <c r="H8755" s="47"/>
      <c r="I8755" s="47"/>
    </row>
    <row r="8756" spans="1:9" x14ac:dyDescent="0.25">
      <c r="A8756" s="47"/>
      <c r="B8756" s="47"/>
      <c r="C8756" s="47"/>
      <c r="D8756" s="47"/>
      <c r="E8756" s="47"/>
      <c r="F8756" s="47"/>
      <c r="G8756" s="47"/>
      <c r="H8756" s="47"/>
      <c r="I8756" s="47"/>
    </row>
    <row r="8757" spans="1:9" x14ac:dyDescent="0.25">
      <c r="A8757" s="47"/>
      <c r="B8757" s="47"/>
      <c r="C8757" s="47"/>
      <c r="D8757" s="47"/>
      <c r="E8757" s="47"/>
      <c r="F8757" s="47"/>
      <c r="G8757" s="47"/>
      <c r="H8757" s="47"/>
      <c r="I8757" s="47"/>
    </row>
    <row r="8758" spans="1:9" x14ac:dyDescent="0.25">
      <c r="A8758" s="47"/>
      <c r="B8758" s="47"/>
      <c r="C8758" s="47"/>
      <c r="D8758" s="47"/>
      <c r="E8758" s="47"/>
      <c r="F8758" s="47"/>
      <c r="G8758" s="47"/>
      <c r="H8758" s="47"/>
      <c r="I8758" s="47"/>
    </row>
    <row r="8759" spans="1:9" x14ac:dyDescent="0.25">
      <c r="A8759" s="47"/>
      <c r="B8759" s="47"/>
      <c r="C8759" s="47"/>
      <c r="D8759" s="47"/>
      <c r="E8759" s="47"/>
      <c r="F8759" s="47"/>
      <c r="G8759" s="47"/>
      <c r="H8759" s="47"/>
      <c r="I8759" s="47"/>
    </row>
    <row r="8760" spans="1:9" x14ac:dyDescent="0.25">
      <c r="A8760" s="47"/>
      <c r="B8760" s="47"/>
      <c r="C8760" s="47"/>
      <c r="D8760" s="47"/>
      <c r="E8760" s="47"/>
      <c r="F8760" s="47"/>
      <c r="G8760" s="47"/>
      <c r="H8760" s="47"/>
      <c r="I8760" s="47"/>
    </row>
    <row r="8761" spans="1:9" x14ac:dyDescent="0.25">
      <c r="A8761" s="47"/>
      <c r="B8761" s="47"/>
      <c r="C8761" s="47"/>
      <c r="D8761" s="47"/>
      <c r="E8761" s="47"/>
      <c r="F8761" s="47"/>
      <c r="G8761" s="47"/>
      <c r="H8761" s="47"/>
      <c r="I8761" s="47"/>
    </row>
    <row r="8762" spans="1:9" x14ac:dyDescent="0.25">
      <c r="A8762" s="47"/>
      <c r="B8762" s="47"/>
      <c r="C8762" s="47"/>
      <c r="D8762" s="47"/>
      <c r="E8762" s="47"/>
      <c r="F8762" s="47"/>
      <c r="G8762" s="47"/>
      <c r="H8762" s="47"/>
      <c r="I8762" s="47"/>
    </row>
    <row r="8763" spans="1:9" x14ac:dyDescent="0.25">
      <c r="A8763" s="47"/>
      <c r="B8763" s="47"/>
      <c r="C8763" s="47"/>
      <c r="D8763" s="47"/>
      <c r="E8763" s="47"/>
      <c r="F8763" s="47"/>
      <c r="G8763" s="47"/>
      <c r="H8763" s="47"/>
      <c r="I8763" s="47"/>
    </row>
    <row r="8764" spans="1:9" x14ac:dyDescent="0.25">
      <c r="A8764" s="47"/>
      <c r="B8764" s="47"/>
      <c r="C8764" s="47"/>
      <c r="D8764" s="47"/>
      <c r="E8764" s="47"/>
      <c r="F8764" s="47"/>
      <c r="G8764" s="47"/>
      <c r="H8764" s="47"/>
      <c r="I8764" s="47"/>
    </row>
    <row r="8765" spans="1:9" x14ac:dyDescent="0.25">
      <c r="A8765" s="47"/>
      <c r="B8765" s="47"/>
      <c r="C8765" s="47"/>
      <c r="D8765" s="47"/>
      <c r="E8765" s="47"/>
      <c r="F8765" s="47"/>
      <c r="G8765" s="47"/>
      <c r="H8765" s="47"/>
      <c r="I8765" s="47"/>
    </row>
    <row r="8766" spans="1:9" x14ac:dyDescent="0.25">
      <c r="A8766" s="47"/>
      <c r="B8766" s="47"/>
      <c r="C8766" s="47"/>
      <c r="D8766" s="47"/>
      <c r="E8766" s="47"/>
      <c r="F8766" s="47"/>
      <c r="G8766" s="47"/>
      <c r="H8766" s="47"/>
      <c r="I8766" s="47"/>
    </row>
    <row r="8767" spans="1:9" x14ac:dyDescent="0.25">
      <c r="A8767" s="47"/>
      <c r="B8767" s="47"/>
      <c r="C8767" s="47"/>
      <c r="D8767" s="47"/>
      <c r="E8767" s="47"/>
      <c r="F8767" s="47"/>
      <c r="G8767" s="47"/>
      <c r="H8767" s="47"/>
      <c r="I8767" s="47"/>
    </row>
    <row r="8768" spans="1:9" x14ac:dyDescent="0.25">
      <c r="A8768" s="47"/>
      <c r="B8768" s="47"/>
      <c r="C8768" s="47"/>
      <c r="D8768" s="47"/>
      <c r="E8768" s="47"/>
      <c r="F8768" s="47"/>
      <c r="G8768" s="47"/>
      <c r="H8768" s="47"/>
      <c r="I8768" s="47"/>
    </row>
    <row r="8769" spans="1:9" x14ac:dyDescent="0.25">
      <c r="A8769" s="47"/>
      <c r="B8769" s="47"/>
      <c r="C8769" s="47"/>
      <c r="D8769" s="47"/>
      <c r="E8769" s="47"/>
      <c r="F8769" s="47"/>
      <c r="G8769" s="47"/>
      <c r="H8769" s="47"/>
      <c r="I8769" s="47"/>
    </row>
    <row r="8770" spans="1:9" x14ac:dyDescent="0.25">
      <c r="A8770" s="47"/>
      <c r="B8770" s="47"/>
      <c r="C8770" s="47"/>
      <c r="D8770" s="47"/>
      <c r="E8770" s="47"/>
      <c r="F8770" s="47"/>
      <c r="G8770" s="47"/>
      <c r="H8770" s="47"/>
      <c r="I8770" s="47"/>
    </row>
    <row r="8771" spans="1:9" x14ac:dyDescent="0.25">
      <c r="A8771" s="47"/>
      <c r="B8771" s="47"/>
      <c r="C8771" s="47"/>
      <c r="D8771" s="47"/>
      <c r="E8771" s="47"/>
      <c r="F8771" s="47"/>
      <c r="G8771" s="47"/>
      <c r="H8771" s="47"/>
      <c r="I8771" s="47"/>
    </row>
    <row r="8772" spans="1:9" x14ac:dyDescent="0.25">
      <c r="A8772" s="47"/>
      <c r="B8772" s="47"/>
      <c r="C8772" s="47"/>
      <c r="D8772" s="47"/>
      <c r="E8772" s="47"/>
      <c r="F8772" s="47"/>
      <c r="G8772" s="47"/>
      <c r="H8772" s="47"/>
      <c r="I8772" s="47"/>
    </row>
    <row r="8773" spans="1:9" x14ac:dyDescent="0.25">
      <c r="A8773" s="47"/>
      <c r="B8773" s="47"/>
      <c r="C8773" s="47"/>
      <c r="D8773" s="47"/>
      <c r="E8773" s="47"/>
      <c r="F8773" s="47"/>
      <c r="G8773" s="47"/>
      <c r="H8773" s="47"/>
      <c r="I8773" s="47"/>
    </row>
    <row r="8774" spans="1:9" x14ac:dyDescent="0.25">
      <c r="A8774" s="47"/>
      <c r="B8774" s="47"/>
      <c r="C8774" s="47"/>
      <c r="D8774" s="47"/>
      <c r="E8774" s="47"/>
      <c r="F8774" s="47"/>
      <c r="G8774" s="47"/>
      <c r="H8774" s="47"/>
      <c r="I8774" s="47"/>
    </row>
    <row r="8775" spans="1:9" x14ac:dyDescent="0.25">
      <c r="A8775" s="47"/>
      <c r="B8775" s="47"/>
      <c r="C8775" s="47"/>
      <c r="D8775" s="47"/>
      <c r="E8775" s="47"/>
      <c r="F8775" s="47"/>
      <c r="G8775" s="47"/>
      <c r="H8775" s="47"/>
      <c r="I8775" s="47"/>
    </row>
    <row r="8776" spans="1:9" x14ac:dyDescent="0.25">
      <c r="A8776" s="47"/>
      <c r="B8776" s="47"/>
      <c r="C8776" s="47"/>
      <c r="D8776" s="47"/>
      <c r="E8776" s="47"/>
      <c r="F8776" s="47"/>
      <c r="G8776" s="47"/>
      <c r="H8776" s="47"/>
      <c r="I8776" s="47"/>
    </row>
    <row r="8777" spans="1:9" x14ac:dyDescent="0.25">
      <c r="A8777" s="47"/>
      <c r="B8777" s="47"/>
      <c r="C8777" s="47"/>
      <c r="D8777" s="47"/>
      <c r="E8777" s="47"/>
      <c r="F8777" s="47"/>
      <c r="G8777" s="47"/>
      <c r="H8777" s="47"/>
      <c r="I8777" s="47"/>
    </row>
    <row r="8778" spans="1:9" x14ac:dyDescent="0.25">
      <c r="A8778" s="47"/>
      <c r="B8778" s="47"/>
      <c r="C8778" s="47"/>
      <c r="D8778" s="47"/>
      <c r="E8778" s="47"/>
      <c r="F8778" s="47"/>
      <c r="G8778" s="47"/>
      <c r="H8778" s="47"/>
      <c r="I8778" s="47"/>
    </row>
    <row r="8779" spans="1:9" x14ac:dyDescent="0.25">
      <c r="A8779" s="47"/>
      <c r="B8779" s="47"/>
      <c r="C8779" s="47"/>
      <c r="D8779" s="47"/>
      <c r="E8779" s="47"/>
      <c r="F8779" s="47"/>
      <c r="G8779" s="47"/>
      <c r="H8779" s="47"/>
      <c r="I8779" s="47"/>
    </row>
    <row r="8780" spans="1:9" x14ac:dyDescent="0.25">
      <c r="A8780" s="47"/>
      <c r="B8780" s="47"/>
      <c r="C8780" s="47"/>
      <c r="D8780" s="47"/>
      <c r="E8780" s="47"/>
      <c r="F8780" s="47"/>
      <c r="G8780" s="47"/>
      <c r="H8780" s="47"/>
      <c r="I8780" s="47"/>
    </row>
    <row r="8781" spans="1:9" x14ac:dyDescent="0.25">
      <c r="A8781" s="47"/>
      <c r="B8781" s="47"/>
      <c r="C8781" s="47"/>
      <c r="D8781" s="47"/>
      <c r="E8781" s="47"/>
      <c r="F8781" s="47"/>
      <c r="G8781" s="47"/>
      <c r="H8781" s="47"/>
      <c r="I8781" s="47"/>
    </row>
    <row r="8782" spans="1:9" x14ac:dyDescent="0.25">
      <c r="A8782" s="47"/>
      <c r="B8782" s="47"/>
      <c r="C8782" s="47"/>
      <c r="D8782" s="47"/>
      <c r="E8782" s="47"/>
      <c r="F8782" s="47"/>
      <c r="G8782" s="47"/>
      <c r="H8782" s="47"/>
      <c r="I8782" s="47"/>
    </row>
    <row r="8783" spans="1:9" x14ac:dyDescent="0.25">
      <c r="A8783" s="47"/>
      <c r="B8783" s="47"/>
      <c r="C8783" s="47"/>
      <c r="D8783" s="47"/>
      <c r="E8783" s="47"/>
      <c r="F8783" s="47"/>
      <c r="G8783" s="47"/>
      <c r="H8783" s="47"/>
      <c r="I8783" s="47"/>
    </row>
    <row r="8784" spans="1:9" x14ac:dyDescent="0.25">
      <c r="A8784" s="47"/>
      <c r="B8784" s="47"/>
      <c r="C8784" s="47"/>
      <c r="D8784" s="47"/>
      <c r="E8784" s="47"/>
      <c r="F8784" s="47"/>
      <c r="G8784" s="47"/>
      <c r="H8784" s="47"/>
      <c r="I8784" s="47"/>
    </row>
    <row r="8785" spans="1:9" x14ac:dyDescent="0.25">
      <c r="A8785" s="47"/>
      <c r="B8785" s="47"/>
      <c r="C8785" s="47"/>
      <c r="D8785" s="47"/>
      <c r="E8785" s="47"/>
      <c r="F8785" s="47"/>
      <c r="G8785" s="47"/>
      <c r="H8785" s="47"/>
      <c r="I8785" s="47"/>
    </row>
    <row r="8786" spans="1:9" x14ac:dyDescent="0.25">
      <c r="A8786" s="47"/>
      <c r="B8786" s="47"/>
      <c r="C8786" s="47"/>
      <c r="D8786" s="47"/>
      <c r="E8786" s="47"/>
      <c r="F8786" s="47"/>
      <c r="G8786" s="47"/>
      <c r="H8786" s="47"/>
      <c r="I8786" s="47"/>
    </row>
    <row r="8787" spans="1:9" x14ac:dyDescent="0.25">
      <c r="A8787" s="47"/>
      <c r="B8787" s="47"/>
      <c r="C8787" s="47"/>
      <c r="D8787" s="47"/>
      <c r="E8787" s="47"/>
      <c r="F8787" s="47"/>
      <c r="G8787" s="47"/>
      <c r="H8787" s="47"/>
      <c r="I8787" s="47"/>
    </row>
    <row r="8788" spans="1:9" x14ac:dyDescent="0.25">
      <c r="A8788" s="47"/>
      <c r="B8788" s="47"/>
      <c r="C8788" s="47"/>
      <c r="D8788" s="47"/>
      <c r="E8788" s="47"/>
      <c r="F8788" s="47"/>
      <c r="G8788" s="47"/>
      <c r="H8788" s="47"/>
      <c r="I8788" s="47"/>
    </row>
    <row r="8789" spans="1:9" x14ac:dyDescent="0.25">
      <c r="A8789" s="47"/>
      <c r="B8789" s="47"/>
      <c r="C8789" s="47"/>
      <c r="D8789" s="47"/>
      <c r="E8789" s="47"/>
      <c r="F8789" s="47"/>
      <c r="G8789" s="47"/>
      <c r="H8789" s="47"/>
      <c r="I8789" s="47"/>
    </row>
    <row r="8790" spans="1:9" x14ac:dyDescent="0.25">
      <c r="A8790" s="47"/>
      <c r="B8790" s="47"/>
      <c r="C8790" s="47"/>
      <c r="D8790" s="47"/>
      <c r="E8790" s="47"/>
      <c r="F8790" s="47"/>
      <c r="G8790" s="47"/>
      <c r="H8790" s="47"/>
      <c r="I8790" s="47"/>
    </row>
    <row r="8791" spans="1:9" x14ac:dyDescent="0.25">
      <c r="A8791" s="47"/>
      <c r="B8791" s="47"/>
      <c r="C8791" s="47"/>
      <c r="D8791" s="47"/>
      <c r="E8791" s="47"/>
      <c r="F8791" s="47"/>
      <c r="G8791" s="47"/>
      <c r="H8791" s="47"/>
      <c r="I8791" s="47"/>
    </row>
    <row r="8792" spans="1:9" x14ac:dyDescent="0.25">
      <c r="A8792" s="47"/>
      <c r="B8792" s="47"/>
      <c r="C8792" s="47"/>
      <c r="D8792" s="47"/>
      <c r="E8792" s="47"/>
      <c r="F8792" s="47"/>
      <c r="G8792" s="47"/>
      <c r="H8792" s="47"/>
      <c r="I8792" s="47"/>
    </row>
    <row r="8793" spans="1:9" x14ac:dyDescent="0.25">
      <c r="A8793" s="47"/>
      <c r="B8793" s="47"/>
      <c r="C8793" s="47"/>
      <c r="D8793" s="47"/>
      <c r="E8793" s="47"/>
      <c r="F8793" s="47"/>
      <c r="G8793" s="47"/>
      <c r="H8793" s="47"/>
      <c r="I8793" s="47"/>
    </row>
    <row r="8794" spans="1:9" x14ac:dyDescent="0.25">
      <c r="A8794" s="47"/>
      <c r="B8794" s="47"/>
      <c r="C8794" s="47"/>
      <c r="D8794" s="47"/>
      <c r="E8794" s="47"/>
      <c r="F8794" s="47"/>
      <c r="G8794" s="47"/>
      <c r="H8794" s="47"/>
      <c r="I8794" s="47"/>
    </row>
    <row r="8795" spans="1:9" x14ac:dyDescent="0.25">
      <c r="A8795" s="47"/>
      <c r="B8795" s="47"/>
      <c r="C8795" s="47"/>
      <c r="D8795" s="47"/>
      <c r="E8795" s="47"/>
      <c r="F8795" s="47"/>
      <c r="G8795" s="47"/>
      <c r="H8795" s="47"/>
      <c r="I8795" s="47"/>
    </row>
    <row r="8796" spans="1:9" x14ac:dyDescent="0.25">
      <c r="A8796" s="47"/>
      <c r="B8796" s="47"/>
      <c r="C8796" s="47"/>
      <c r="D8796" s="47"/>
      <c r="E8796" s="47"/>
      <c r="F8796" s="47"/>
      <c r="G8796" s="47"/>
      <c r="H8796" s="47"/>
      <c r="I8796" s="47"/>
    </row>
    <row r="8797" spans="1:9" x14ac:dyDescent="0.25">
      <c r="A8797" s="47"/>
      <c r="B8797" s="47"/>
      <c r="C8797" s="47"/>
      <c r="D8797" s="47"/>
      <c r="E8797" s="47"/>
      <c r="F8797" s="47"/>
      <c r="G8797" s="47"/>
      <c r="H8797" s="47"/>
      <c r="I8797" s="47"/>
    </row>
    <row r="8798" spans="1:9" x14ac:dyDescent="0.25">
      <c r="A8798" s="47"/>
      <c r="B8798" s="47"/>
      <c r="C8798" s="47"/>
      <c r="D8798" s="47"/>
      <c r="E8798" s="47"/>
      <c r="F8798" s="47"/>
      <c r="G8798" s="47"/>
      <c r="H8798" s="47"/>
      <c r="I8798" s="47"/>
    </row>
    <row r="8799" spans="1:9" x14ac:dyDescent="0.25">
      <c r="A8799" s="47"/>
      <c r="B8799" s="47"/>
      <c r="C8799" s="47"/>
      <c r="D8799" s="47"/>
      <c r="E8799" s="47"/>
      <c r="F8799" s="47"/>
      <c r="G8799" s="47"/>
      <c r="H8799" s="47"/>
      <c r="I8799" s="47"/>
    </row>
    <row r="8800" spans="1:9" x14ac:dyDescent="0.25">
      <c r="A8800" s="47"/>
      <c r="B8800" s="47"/>
      <c r="C8800" s="47"/>
      <c r="D8800" s="47"/>
      <c r="E8800" s="47"/>
      <c r="F8800" s="47"/>
      <c r="G8800" s="47"/>
      <c r="H8800" s="47"/>
      <c r="I8800" s="47"/>
    </row>
    <row r="8801" spans="1:9" x14ac:dyDescent="0.25">
      <c r="A8801" s="47"/>
      <c r="B8801" s="47"/>
      <c r="C8801" s="47"/>
      <c r="D8801" s="47"/>
      <c r="E8801" s="47"/>
      <c r="F8801" s="47"/>
      <c r="G8801" s="47"/>
      <c r="H8801" s="47"/>
      <c r="I8801" s="47"/>
    </row>
    <row r="8802" spans="1:9" x14ac:dyDescent="0.25">
      <c r="A8802" s="47"/>
      <c r="B8802" s="47"/>
      <c r="C8802" s="47"/>
      <c r="D8802" s="47"/>
      <c r="E8802" s="47"/>
      <c r="F8802" s="47"/>
      <c r="G8802" s="47"/>
      <c r="H8802" s="47"/>
      <c r="I8802" s="47"/>
    </row>
    <row r="8803" spans="1:9" x14ac:dyDescent="0.25">
      <c r="A8803" s="47"/>
      <c r="B8803" s="47"/>
      <c r="C8803" s="47"/>
      <c r="D8803" s="47"/>
      <c r="E8803" s="47"/>
      <c r="F8803" s="47"/>
      <c r="G8803" s="47"/>
      <c r="H8803" s="47"/>
      <c r="I8803" s="47"/>
    </row>
    <row r="8804" spans="1:9" x14ac:dyDescent="0.25">
      <c r="A8804" s="47"/>
      <c r="B8804" s="47"/>
      <c r="C8804" s="47"/>
      <c r="D8804" s="47"/>
      <c r="E8804" s="47"/>
      <c r="F8804" s="47"/>
      <c r="G8804" s="47"/>
      <c r="H8804" s="47"/>
      <c r="I8804" s="47"/>
    </row>
    <row r="8805" spans="1:9" x14ac:dyDescent="0.25">
      <c r="A8805" s="47"/>
      <c r="B8805" s="47"/>
      <c r="C8805" s="47"/>
      <c r="D8805" s="47"/>
      <c r="E8805" s="47"/>
      <c r="F8805" s="47"/>
      <c r="G8805" s="47"/>
      <c r="H8805" s="47"/>
      <c r="I8805" s="47"/>
    </row>
    <row r="8806" spans="1:9" x14ac:dyDescent="0.25">
      <c r="A8806" s="47"/>
      <c r="B8806" s="47"/>
      <c r="C8806" s="47"/>
      <c r="D8806" s="47"/>
      <c r="E8806" s="47"/>
      <c r="F8806" s="47"/>
      <c r="G8806" s="47"/>
      <c r="H8806" s="47"/>
      <c r="I8806" s="47"/>
    </row>
    <row r="8807" spans="1:9" x14ac:dyDescent="0.25">
      <c r="A8807" s="47"/>
      <c r="B8807" s="47"/>
      <c r="C8807" s="47"/>
      <c r="D8807" s="47"/>
      <c r="E8807" s="47"/>
      <c r="F8807" s="47"/>
      <c r="G8807" s="47"/>
      <c r="H8807" s="47"/>
      <c r="I8807" s="47"/>
    </row>
    <row r="8808" spans="1:9" x14ac:dyDescent="0.25">
      <c r="A8808" s="47"/>
      <c r="B8808" s="47"/>
      <c r="C8808" s="47"/>
      <c r="D8808" s="47"/>
      <c r="E8808" s="47"/>
      <c r="F8808" s="47"/>
      <c r="G8808" s="47"/>
      <c r="H8808" s="47"/>
      <c r="I8808" s="47"/>
    </row>
    <row r="8809" spans="1:9" x14ac:dyDescent="0.25">
      <c r="A8809" s="47"/>
      <c r="B8809" s="47"/>
      <c r="C8809" s="47"/>
      <c r="D8809" s="47"/>
      <c r="E8809" s="47"/>
      <c r="F8809" s="47"/>
      <c r="G8809" s="47"/>
      <c r="H8809" s="47"/>
      <c r="I8809" s="47"/>
    </row>
    <row r="8810" spans="1:9" x14ac:dyDescent="0.25">
      <c r="A8810" s="47"/>
      <c r="B8810" s="47"/>
      <c r="C8810" s="47"/>
      <c r="D8810" s="47"/>
      <c r="E8810" s="47"/>
      <c r="F8810" s="47"/>
      <c r="G8810" s="47"/>
      <c r="H8810" s="47"/>
      <c r="I8810" s="47"/>
    </row>
    <row r="8811" spans="1:9" x14ac:dyDescent="0.25">
      <c r="A8811" s="47"/>
      <c r="B8811" s="47"/>
      <c r="C8811" s="47"/>
      <c r="D8811" s="47"/>
      <c r="E8811" s="47"/>
      <c r="F8811" s="47"/>
      <c r="G8811" s="47"/>
      <c r="H8811" s="47"/>
      <c r="I8811" s="47"/>
    </row>
    <row r="8812" spans="1:9" x14ac:dyDescent="0.25">
      <c r="A8812" s="47"/>
      <c r="B8812" s="47"/>
      <c r="C8812" s="47"/>
      <c r="D8812" s="47"/>
      <c r="E8812" s="47"/>
      <c r="F8812" s="47"/>
      <c r="G8812" s="47"/>
      <c r="H8812" s="47"/>
      <c r="I8812" s="47"/>
    </row>
    <row r="8813" spans="1:9" x14ac:dyDescent="0.25">
      <c r="A8813" s="47"/>
      <c r="B8813" s="47"/>
      <c r="C8813" s="47"/>
      <c r="D8813" s="47"/>
      <c r="E8813" s="47"/>
      <c r="F8813" s="47"/>
      <c r="G8813" s="47"/>
      <c r="H8813" s="47"/>
      <c r="I8813" s="47"/>
    </row>
    <row r="8814" spans="1:9" x14ac:dyDescent="0.25">
      <c r="A8814" s="47"/>
      <c r="B8814" s="47"/>
      <c r="C8814" s="47"/>
      <c r="D8814" s="47"/>
      <c r="E8814" s="47"/>
      <c r="F8814" s="47"/>
      <c r="G8814" s="47"/>
      <c r="H8814" s="47"/>
      <c r="I8814" s="47"/>
    </row>
    <row r="8815" spans="1:9" x14ac:dyDescent="0.25">
      <c r="A8815" s="47"/>
      <c r="B8815" s="47"/>
      <c r="C8815" s="47"/>
      <c r="D8815" s="47"/>
      <c r="E8815" s="47"/>
      <c r="F8815" s="47"/>
      <c r="G8815" s="47"/>
      <c r="H8815" s="47"/>
      <c r="I8815" s="47"/>
    </row>
    <row r="8816" spans="1:9" x14ac:dyDescent="0.25">
      <c r="A8816" s="47"/>
      <c r="B8816" s="47"/>
      <c r="C8816" s="47"/>
      <c r="D8816" s="47"/>
      <c r="E8816" s="47"/>
      <c r="F8816" s="47"/>
      <c r="G8816" s="47"/>
      <c r="H8816" s="47"/>
      <c r="I8816" s="47"/>
    </row>
    <row r="8817" spans="1:9" x14ac:dyDescent="0.25">
      <c r="A8817" s="47"/>
      <c r="B8817" s="47"/>
      <c r="C8817" s="47"/>
      <c r="D8817" s="47"/>
      <c r="E8817" s="47"/>
      <c r="F8817" s="47"/>
      <c r="G8817" s="47"/>
      <c r="H8817" s="47"/>
      <c r="I8817" s="47"/>
    </row>
    <row r="8818" spans="1:9" x14ac:dyDescent="0.25">
      <c r="A8818" s="47"/>
      <c r="B8818" s="47"/>
      <c r="C8818" s="47"/>
      <c r="D8818" s="47"/>
      <c r="E8818" s="47"/>
      <c r="F8818" s="47"/>
      <c r="G8818" s="47"/>
      <c r="H8818" s="47"/>
      <c r="I8818" s="47"/>
    </row>
    <row r="8819" spans="1:9" x14ac:dyDescent="0.25">
      <c r="A8819" s="47"/>
      <c r="B8819" s="47"/>
      <c r="C8819" s="47"/>
      <c r="D8819" s="47"/>
      <c r="E8819" s="47"/>
      <c r="F8819" s="47"/>
      <c r="G8819" s="47"/>
      <c r="H8819" s="47"/>
      <c r="I8819" s="47"/>
    </row>
    <row r="8820" spans="1:9" x14ac:dyDescent="0.25">
      <c r="A8820" s="47"/>
      <c r="B8820" s="47"/>
      <c r="C8820" s="47"/>
      <c r="D8820" s="47"/>
      <c r="E8820" s="47"/>
      <c r="F8820" s="47"/>
      <c r="G8820" s="47"/>
      <c r="H8820" s="47"/>
      <c r="I8820" s="47"/>
    </row>
    <row r="8821" spans="1:9" x14ac:dyDescent="0.25">
      <c r="A8821" s="47"/>
      <c r="B8821" s="47"/>
      <c r="C8821" s="47"/>
      <c r="D8821" s="47"/>
      <c r="E8821" s="47"/>
      <c r="F8821" s="47"/>
      <c r="G8821" s="47"/>
      <c r="H8821" s="47"/>
      <c r="I8821" s="47"/>
    </row>
    <row r="8822" spans="1:9" x14ac:dyDescent="0.25">
      <c r="A8822" s="47"/>
      <c r="B8822" s="47"/>
      <c r="C8822" s="47"/>
      <c r="D8822" s="47"/>
      <c r="E8822" s="47"/>
      <c r="F8822" s="47"/>
      <c r="G8822" s="47"/>
      <c r="H8822" s="47"/>
      <c r="I8822" s="47"/>
    </row>
    <row r="8823" spans="1:9" x14ac:dyDescent="0.25">
      <c r="A8823" s="47"/>
      <c r="B8823" s="47"/>
      <c r="C8823" s="47"/>
      <c r="D8823" s="47"/>
      <c r="E8823" s="47"/>
      <c r="F8823" s="47"/>
      <c r="G8823" s="47"/>
      <c r="H8823" s="47"/>
      <c r="I8823" s="47"/>
    </row>
    <row r="8824" spans="1:9" x14ac:dyDescent="0.25">
      <c r="A8824" s="47"/>
      <c r="B8824" s="47"/>
      <c r="C8824" s="47"/>
      <c r="D8824" s="47"/>
      <c r="E8824" s="47"/>
      <c r="F8824" s="47"/>
      <c r="G8824" s="47"/>
      <c r="H8824" s="47"/>
      <c r="I8824" s="47"/>
    </row>
    <row r="8825" spans="1:9" x14ac:dyDescent="0.25">
      <c r="A8825" s="47"/>
      <c r="B8825" s="47"/>
      <c r="C8825" s="47"/>
      <c r="D8825" s="47"/>
      <c r="E8825" s="47"/>
      <c r="F8825" s="47"/>
      <c r="G8825" s="47"/>
      <c r="H8825" s="47"/>
      <c r="I8825" s="47"/>
    </row>
    <row r="8826" spans="1:9" x14ac:dyDescent="0.25">
      <c r="A8826" s="47"/>
      <c r="B8826" s="47"/>
      <c r="C8826" s="47"/>
      <c r="D8826" s="47"/>
      <c r="E8826" s="47"/>
      <c r="F8826" s="47"/>
      <c r="G8826" s="47"/>
      <c r="H8826" s="47"/>
      <c r="I8826" s="47"/>
    </row>
    <row r="8827" spans="1:9" x14ac:dyDescent="0.25">
      <c r="A8827" s="47"/>
      <c r="B8827" s="47"/>
      <c r="C8827" s="47"/>
      <c r="D8827" s="47"/>
      <c r="E8827" s="47"/>
      <c r="F8827" s="47"/>
      <c r="G8827" s="47"/>
      <c r="H8827" s="47"/>
      <c r="I8827" s="47"/>
    </row>
    <row r="8828" spans="1:9" x14ac:dyDescent="0.25">
      <c r="A8828" s="47"/>
      <c r="B8828" s="47"/>
      <c r="C8828" s="47"/>
      <c r="D8828" s="47"/>
      <c r="E8828" s="47"/>
      <c r="F8828" s="47"/>
      <c r="G8828" s="47"/>
      <c r="H8828" s="47"/>
      <c r="I8828" s="47"/>
    </row>
    <row r="8829" spans="1:9" x14ac:dyDescent="0.25">
      <c r="A8829" s="47"/>
      <c r="B8829" s="47"/>
      <c r="C8829" s="47"/>
      <c r="D8829" s="47"/>
      <c r="E8829" s="47"/>
      <c r="F8829" s="47"/>
      <c r="G8829" s="47"/>
      <c r="H8829" s="47"/>
      <c r="I8829" s="47"/>
    </row>
    <row r="8830" spans="1:9" x14ac:dyDescent="0.25">
      <c r="A8830" s="47"/>
      <c r="B8830" s="47"/>
      <c r="C8830" s="47"/>
      <c r="D8830" s="47"/>
      <c r="E8830" s="47"/>
      <c r="F8830" s="47"/>
      <c r="G8830" s="47"/>
      <c r="H8830" s="47"/>
      <c r="I8830" s="47"/>
    </row>
    <row r="8831" spans="1:9" x14ac:dyDescent="0.25">
      <c r="A8831" s="47"/>
      <c r="B8831" s="47"/>
      <c r="C8831" s="47"/>
      <c r="D8831" s="47"/>
      <c r="E8831" s="47"/>
      <c r="F8831" s="47"/>
      <c r="G8831" s="47"/>
      <c r="H8831" s="47"/>
      <c r="I8831" s="47"/>
    </row>
    <row r="8832" spans="1:9" x14ac:dyDescent="0.25">
      <c r="A8832" s="47"/>
      <c r="B8832" s="47"/>
      <c r="C8832" s="47"/>
      <c r="D8832" s="47"/>
      <c r="E8832" s="47"/>
      <c r="F8832" s="47"/>
      <c r="G8832" s="47"/>
      <c r="H8832" s="47"/>
      <c r="I8832" s="47"/>
    </row>
    <row r="8833" spans="1:9" x14ac:dyDescent="0.25">
      <c r="A8833" s="47"/>
      <c r="B8833" s="47"/>
      <c r="C8833" s="47"/>
      <c r="D8833" s="47"/>
      <c r="E8833" s="47"/>
      <c r="F8833" s="47"/>
      <c r="G8833" s="47"/>
      <c r="H8833" s="47"/>
      <c r="I8833" s="47"/>
    </row>
    <row r="8834" spans="1:9" x14ac:dyDescent="0.25">
      <c r="A8834" s="47"/>
      <c r="B8834" s="47"/>
      <c r="C8834" s="47"/>
      <c r="D8834" s="47"/>
      <c r="E8834" s="47"/>
      <c r="F8834" s="47"/>
      <c r="G8834" s="47"/>
      <c r="H8834" s="47"/>
      <c r="I8834" s="47"/>
    </row>
    <row r="8835" spans="1:9" x14ac:dyDescent="0.25">
      <c r="A8835" s="47"/>
      <c r="B8835" s="47"/>
      <c r="C8835" s="47"/>
      <c r="D8835" s="47"/>
      <c r="E8835" s="47"/>
      <c r="F8835" s="47"/>
      <c r="G8835" s="47"/>
      <c r="H8835" s="47"/>
      <c r="I8835" s="47"/>
    </row>
    <row r="8836" spans="1:9" x14ac:dyDescent="0.25">
      <c r="A8836" s="47"/>
      <c r="B8836" s="47"/>
      <c r="C8836" s="47"/>
      <c r="D8836" s="47"/>
      <c r="E8836" s="47"/>
      <c r="F8836" s="47"/>
      <c r="G8836" s="47"/>
      <c r="H8836" s="47"/>
      <c r="I8836" s="47"/>
    </row>
    <row r="8837" spans="1:9" x14ac:dyDescent="0.25">
      <c r="A8837" s="47"/>
      <c r="B8837" s="47"/>
      <c r="C8837" s="47"/>
      <c r="D8837" s="47"/>
      <c r="E8837" s="47"/>
      <c r="F8837" s="47"/>
      <c r="G8837" s="47"/>
      <c r="H8837" s="47"/>
      <c r="I8837" s="47"/>
    </row>
    <row r="8838" spans="1:9" x14ac:dyDescent="0.25">
      <c r="A8838" s="47"/>
      <c r="B8838" s="47"/>
      <c r="C8838" s="47"/>
      <c r="D8838" s="47"/>
      <c r="E8838" s="47"/>
      <c r="F8838" s="47"/>
      <c r="G8838" s="47"/>
      <c r="H8838" s="47"/>
      <c r="I8838" s="47"/>
    </row>
    <row r="8839" spans="1:9" x14ac:dyDescent="0.25">
      <c r="A8839" s="47"/>
      <c r="B8839" s="47"/>
      <c r="C8839" s="47"/>
      <c r="D8839" s="47"/>
      <c r="E8839" s="47"/>
      <c r="F8839" s="47"/>
      <c r="G8839" s="47"/>
      <c r="H8839" s="47"/>
      <c r="I8839" s="47"/>
    </row>
    <row r="8840" spans="1:9" x14ac:dyDescent="0.25">
      <c r="A8840" s="47"/>
      <c r="B8840" s="47"/>
      <c r="C8840" s="47"/>
      <c r="D8840" s="47"/>
      <c r="E8840" s="47"/>
      <c r="F8840" s="47"/>
      <c r="G8840" s="47"/>
      <c r="H8840" s="47"/>
      <c r="I8840" s="47"/>
    </row>
    <row r="8841" spans="1:9" x14ac:dyDescent="0.25">
      <c r="A8841" s="47"/>
      <c r="B8841" s="47"/>
      <c r="C8841" s="47"/>
      <c r="D8841" s="47"/>
      <c r="E8841" s="47"/>
      <c r="F8841" s="47"/>
      <c r="G8841" s="47"/>
      <c r="H8841" s="47"/>
      <c r="I8841" s="47"/>
    </row>
    <row r="8842" spans="1:9" x14ac:dyDescent="0.25">
      <c r="A8842" s="47"/>
      <c r="B8842" s="47"/>
      <c r="C8842" s="47"/>
      <c r="D8842" s="47"/>
      <c r="E8842" s="47"/>
      <c r="F8842" s="47"/>
      <c r="G8842" s="47"/>
      <c r="H8842" s="47"/>
      <c r="I8842" s="47"/>
    </row>
    <row r="8843" spans="1:9" x14ac:dyDescent="0.25">
      <c r="A8843" s="47"/>
      <c r="B8843" s="47"/>
      <c r="C8843" s="47"/>
      <c r="D8843" s="47"/>
      <c r="E8843" s="47"/>
      <c r="F8843" s="47"/>
      <c r="G8843" s="47"/>
      <c r="H8843" s="47"/>
      <c r="I8843" s="47"/>
    </row>
    <row r="8844" spans="1:9" x14ac:dyDescent="0.25">
      <c r="A8844" s="47"/>
      <c r="B8844" s="47"/>
      <c r="C8844" s="47"/>
      <c r="D8844" s="47"/>
      <c r="E8844" s="47"/>
      <c r="F8844" s="47"/>
      <c r="G8844" s="47"/>
      <c r="H8844" s="47"/>
      <c r="I8844" s="47"/>
    </row>
    <row r="8845" spans="1:9" x14ac:dyDescent="0.25">
      <c r="A8845" s="47"/>
      <c r="B8845" s="47"/>
      <c r="C8845" s="47"/>
      <c r="D8845" s="47"/>
      <c r="E8845" s="47"/>
      <c r="F8845" s="47"/>
      <c r="G8845" s="47"/>
      <c r="H8845" s="47"/>
      <c r="I8845" s="47"/>
    </row>
    <row r="8846" spans="1:9" x14ac:dyDescent="0.25">
      <c r="A8846" s="47"/>
      <c r="B8846" s="47"/>
      <c r="C8846" s="47"/>
      <c r="D8846" s="47"/>
      <c r="E8846" s="47"/>
      <c r="F8846" s="47"/>
      <c r="G8846" s="47"/>
      <c r="H8846" s="47"/>
      <c r="I8846" s="47"/>
    </row>
    <row r="8847" spans="1:9" x14ac:dyDescent="0.25">
      <c r="A8847" s="47"/>
      <c r="B8847" s="47"/>
      <c r="C8847" s="47"/>
      <c r="D8847" s="47"/>
      <c r="E8847" s="47"/>
      <c r="F8847" s="47"/>
      <c r="G8847" s="47"/>
      <c r="H8847" s="47"/>
      <c r="I8847" s="47"/>
    </row>
    <row r="8848" spans="1:9" x14ac:dyDescent="0.25">
      <c r="A8848" s="47"/>
      <c r="B8848" s="47"/>
      <c r="C8848" s="47"/>
      <c r="D8848" s="47"/>
      <c r="E8848" s="47"/>
      <c r="F8848" s="47"/>
      <c r="G8848" s="47"/>
      <c r="H8848" s="47"/>
      <c r="I8848" s="47"/>
    </row>
    <row r="8849" spans="1:9" x14ac:dyDescent="0.25">
      <c r="A8849" s="47"/>
      <c r="B8849" s="47"/>
      <c r="C8849" s="47"/>
      <c r="D8849" s="47"/>
      <c r="E8849" s="47"/>
      <c r="F8849" s="47"/>
      <c r="G8849" s="47"/>
      <c r="H8849" s="47"/>
      <c r="I8849" s="47"/>
    </row>
    <row r="8850" spans="1:9" x14ac:dyDescent="0.25">
      <c r="A8850" s="47"/>
      <c r="B8850" s="47"/>
      <c r="C8850" s="47"/>
      <c r="D8850" s="47"/>
      <c r="E8850" s="47"/>
      <c r="F8850" s="47"/>
      <c r="G8850" s="47"/>
      <c r="H8850" s="47"/>
      <c r="I8850" s="47"/>
    </row>
    <row r="8851" spans="1:9" x14ac:dyDescent="0.25">
      <c r="A8851" s="47"/>
      <c r="B8851" s="47"/>
      <c r="C8851" s="47"/>
      <c r="D8851" s="47"/>
      <c r="E8851" s="47"/>
      <c r="F8851" s="47"/>
      <c r="G8851" s="47"/>
      <c r="H8851" s="47"/>
      <c r="I8851" s="47"/>
    </row>
    <row r="8852" spans="1:9" x14ac:dyDescent="0.25">
      <c r="A8852" s="47"/>
      <c r="B8852" s="47"/>
      <c r="C8852" s="47"/>
      <c r="D8852" s="47"/>
      <c r="E8852" s="47"/>
      <c r="F8852" s="47"/>
      <c r="G8852" s="47"/>
      <c r="H8852" s="47"/>
      <c r="I8852" s="47"/>
    </row>
    <row r="8853" spans="1:9" x14ac:dyDescent="0.25">
      <c r="A8853" s="47"/>
      <c r="B8853" s="47"/>
      <c r="C8853" s="47"/>
      <c r="D8853" s="47"/>
      <c r="E8853" s="47"/>
      <c r="F8853" s="47"/>
      <c r="G8853" s="47"/>
      <c r="H8853" s="47"/>
      <c r="I8853" s="47"/>
    </row>
    <row r="8854" spans="1:9" x14ac:dyDescent="0.25">
      <c r="A8854" s="47"/>
      <c r="B8854" s="47"/>
      <c r="C8854" s="47"/>
      <c r="D8854" s="47"/>
      <c r="E8854" s="47"/>
      <c r="F8854" s="47"/>
      <c r="G8854" s="47"/>
      <c r="H8854" s="47"/>
      <c r="I8854" s="47"/>
    </row>
    <row r="8855" spans="1:9" x14ac:dyDescent="0.25">
      <c r="A8855" s="47"/>
      <c r="B8855" s="47"/>
      <c r="C8855" s="47"/>
      <c r="D8855" s="47"/>
      <c r="E8855" s="47"/>
      <c r="F8855" s="47"/>
      <c r="G8855" s="47"/>
      <c r="H8855" s="47"/>
      <c r="I8855" s="47"/>
    </row>
    <row r="8856" spans="1:9" x14ac:dyDescent="0.25">
      <c r="A8856" s="47"/>
      <c r="B8856" s="47"/>
      <c r="C8856" s="47"/>
      <c r="D8856" s="47"/>
      <c r="E8856" s="47"/>
      <c r="F8856" s="47"/>
      <c r="G8856" s="47"/>
      <c r="H8856" s="47"/>
      <c r="I8856" s="47"/>
    </row>
    <row r="8857" spans="1:9" x14ac:dyDescent="0.25">
      <c r="A8857" s="47"/>
      <c r="B8857" s="47"/>
      <c r="C8857" s="47"/>
      <c r="D8857" s="47"/>
      <c r="E8857" s="47"/>
      <c r="F8857" s="47"/>
      <c r="G8857" s="47"/>
      <c r="H8857" s="47"/>
      <c r="I8857" s="47"/>
    </row>
    <row r="8858" spans="1:9" x14ac:dyDescent="0.25">
      <c r="A8858" s="47"/>
      <c r="B8858" s="47"/>
      <c r="C8858" s="47"/>
      <c r="D8858" s="47"/>
      <c r="E8858" s="47"/>
      <c r="F8858" s="47"/>
      <c r="G8858" s="47"/>
      <c r="H8858" s="47"/>
      <c r="I8858" s="47"/>
    </row>
    <row r="8859" spans="1:9" x14ac:dyDescent="0.25">
      <c r="A8859" s="47"/>
      <c r="B8859" s="47"/>
      <c r="C8859" s="47"/>
      <c r="D8859" s="47"/>
      <c r="E8859" s="47"/>
      <c r="F8859" s="47"/>
      <c r="G8859" s="47"/>
      <c r="H8859" s="47"/>
      <c r="I8859" s="47"/>
    </row>
    <row r="8860" spans="1:9" x14ac:dyDescent="0.25">
      <c r="A8860" s="47"/>
      <c r="B8860" s="47"/>
      <c r="C8860" s="47"/>
      <c r="D8860" s="47"/>
      <c r="E8860" s="47"/>
      <c r="F8860" s="47"/>
      <c r="G8860" s="47"/>
      <c r="H8860" s="47"/>
      <c r="I8860" s="47"/>
    </row>
    <row r="8861" spans="1:9" x14ac:dyDescent="0.25">
      <c r="A8861" s="47"/>
      <c r="B8861" s="47"/>
      <c r="C8861" s="47"/>
      <c r="D8861" s="47"/>
      <c r="E8861" s="47"/>
      <c r="F8861" s="47"/>
      <c r="G8861" s="47"/>
      <c r="H8861" s="47"/>
      <c r="I8861" s="47"/>
    </row>
    <row r="8862" spans="1:9" x14ac:dyDescent="0.25">
      <c r="A8862" s="47"/>
      <c r="B8862" s="47"/>
      <c r="C8862" s="47"/>
      <c r="D8862" s="47"/>
      <c r="E8862" s="47"/>
      <c r="F8862" s="47"/>
      <c r="G8862" s="47"/>
      <c r="H8862" s="47"/>
      <c r="I8862" s="47"/>
    </row>
    <row r="8863" spans="1:9" x14ac:dyDescent="0.25">
      <c r="A8863" s="47"/>
      <c r="B8863" s="47"/>
      <c r="C8863" s="47"/>
      <c r="D8863" s="47"/>
      <c r="E8863" s="47"/>
      <c r="F8863" s="47"/>
      <c r="G8863" s="47"/>
      <c r="H8863" s="47"/>
      <c r="I8863" s="47"/>
    </row>
    <row r="8864" spans="1:9" x14ac:dyDescent="0.25">
      <c r="A8864" s="47"/>
      <c r="B8864" s="47"/>
      <c r="C8864" s="47"/>
      <c r="D8864" s="47"/>
      <c r="E8864" s="47"/>
      <c r="F8864" s="47"/>
      <c r="G8864" s="47"/>
      <c r="H8864" s="47"/>
      <c r="I8864" s="47"/>
    </row>
    <row r="8865" spans="1:9" x14ac:dyDescent="0.25">
      <c r="A8865" s="47"/>
      <c r="B8865" s="47"/>
      <c r="C8865" s="47"/>
      <c r="D8865" s="47"/>
      <c r="E8865" s="47"/>
      <c r="F8865" s="47"/>
      <c r="G8865" s="47"/>
      <c r="H8865" s="47"/>
      <c r="I8865" s="47"/>
    </row>
    <row r="8866" spans="1:9" x14ac:dyDescent="0.25">
      <c r="A8866" s="47"/>
      <c r="B8866" s="47"/>
      <c r="C8866" s="47"/>
      <c r="D8866" s="47"/>
      <c r="E8866" s="47"/>
      <c r="F8866" s="47"/>
      <c r="G8866" s="47"/>
      <c r="H8866" s="47"/>
      <c r="I8866" s="47"/>
    </row>
    <row r="8867" spans="1:9" x14ac:dyDescent="0.25">
      <c r="A8867" s="47"/>
      <c r="B8867" s="47"/>
      <c r="C8867" s="47"/>
      <c r="D8867" s="47"/>
      <c r="E8867" s="47"/>
      <c r="F8867" s="47"/>
      <c r="G8867" s="47"/>
      <c r="H8867" s="47"/>
      <c r="I8867" s="47"/>
    </row>
    <row r="8868" spans="1:9" x14ac:dyDescent="0.25">
      <c r="A8868" s="47"/>
      <c r="B8868" s="47"/>
      <c r="C8868" s="47"/>
      <c r="D8868" s="47"/>
      <c r="E8868" s="47"/>
      <c r="F8868" s="47"/>
      <c r="G8868" s="47"/>
      <c r="H8868" s="47"/>
      <c r="I8868" s="47"/>
    </row>
    <row r="8869" spans="1:9" x14ac:dyDescent="0.25">
      <c r="A8869" s="47"/>
      <c r="B8869" s="47"/>
      <c r="C8869" s="47"/>
      <c r="D8869" s="47"/>
      <c r="E8869" s="47"/>
      <c r="F8869" s="47"/>
      <c r="G8869" s="47"/>
      <c r="H8869" s="47"/>
      <c r="I8869" s="47"/>
    </row>
    <row r="8870" spans="1:9" x14ac:dyDescent="0.25">
      <c r="A8870" s="47"/>
      <c r="B8870" s="47"/>
      <c r="C8870" s="47"/>
      <c r="D8870" s="47"/>
      <c r="E8870" s="47"/>
      <c r="F8870" s="47"/>
      <c r="G8870" s="47"/>
      <c r="H8870" s="47"/>
      <c r="I8870" s="47"/>
    </row>
    <row r="8871" spans="1:9" x14ac:dyDescent="0.25">
      <c r="A8871" s="47"/>
      <c r="B8871" s="47"/>
      <c r="C8871" s="47"/>
      <c r="D8871" s="47"/>
      <c r="E8871" s="47"/>
      <c r="F8871" s="47"/>
      <c r="G8871" s="47"/>
      <c r="H8871" s="47"/>
      <c r="I8871" s="47"/>
    </row>
    <row r="8872" spans="1:9" x14ac:dyDescent="0.25">
      <c r="A8872" s="47"/>
      <c r="B8872" s="47"/>
      <c r="C8872" s="47"/>
      <c r="D8872" s="47"/>
      <c r="E8872" s="47"/>
      <c r="F8872" s="47"/>
      <c r="G8872" s="47"/>
      <c r="H8872" s="47"/>
      <c r="I8872" s="47"/>
    </row>
    <row r="8873" spans="1:9" x14ac:dyDescent="0.25">
      <c r="A8873" s="47"/>
      <c r="B8873" s="47"/>
      <c r="C8873" s="47"/>
      <c r="D8873" s="47"/>
      <c r="E8873" s="47"/>
      <c r="F8873" s="47"/>
      <c r="G8873" s="47"/>
      <c r="H8873" s="47"/>
      <c r="I8873" s="47"/>
    </row>
    <row r="8874" spans="1:9" x14ac:dyDescent="0.25">
      <c r="A8874" s="47"/>
      <c r="B8874" s="47"/>
      <c r="C8874" s="47"/>
      <c r="D8874" s="47"/>
      <c r="E8874" s="47"/>
      <c r="F8874" s="47"/>
      <c r="G8874" s="47"/>
      <c r="H8874" s="47"/>
      <c r="I8874" s="47"/>
    </row>
    <row r="8875" spans="1:9" x14ac:dyDescent="0.25">
      <c r="A8875" s="47"/>
      <c r="B8875" s="47"/>
      <c r="C8875" s="47"/>
      <c r="D8875" s="47"/>
      <c r="E8875" s="47"/>
      <c r="F8875" s="47"/>
      <c r="G8875" s="47"/>
      <c r="H8875" s="47"/>
      <c r="I8875" s="47"/>
    </row>
    <row r="8876" spans="1:9" x14ac:dyDescent="0.25">
      <c r="A8876" s="47"/>
      <c r="B8876" s="47"/>
      <c r="C8876" s="47"/>
      <c r="D8876" s="47"/>
      <c r="E8876" s="47"/>
      <c r="F8876" s="47"/>
      <c r="G8876" s="47"/>
      <c r="H8876" s="47"/>
      <c r="I8876" s="47"/>
    </row>
    <row r="8877" spans="1:9" x14ac:dyDescent="0.25">
      <c r="A8877" s="47"/>
      <c r="B8877" s="47"/>
      <c r="C8877" s="47"/>
      <c r="D8877" s="47"/>
      <c r="E8877" s="47"/>
      <c r="F8877" s="47"/>
      <c r="G8877" s="47"/>
      <c r="H8877" s="47"/>
      <c r="I8877" s="47"/>
    </row>
    <row r="8878" spans="1:9" x14ac:dyDescent="0.25">
      <c r="A8878" s="47"/>
      <c r="B8878" s="47"/>
      <c r="C8878" s="47"/>
      <c r="D8878" s="47"/>
      <c r="E8878" s="47"/>
      <c r="F8878" s="47"/>
      <c r="G8878" s="47"/>
      <c r="H8878" s="47"/>
      <c r="I8878" s="47"/>
    </row>
    <row r="8879" spans="1:9" x14ac:dyDescent="0.25">
      <c r="A8879" s="47"/>
      <c r="B8879" s="47"/>
      <c r="C8879" s="47"/>
      <c r="D8879" s="47"/>
      <c r="E8879" s="47"/>
      <c r="F8879" s="47"/>
      <c r="G8879" s="47"/>
      <c r="H8879" s="47"/>
      <c r="I8879" s="47"/>
    </row>
    <row r="8880" spans="1:9" x14ac:dyDescent="0.25">
      <c r="A8880" s="47"/>
      <c r="B8880" s="47"/>
      <c r="C8880" s="47"/>
      <c r="D8880" s="47"/>
      <c r="E8880" s="47"/>
      <c r="F8880" s="47"/>
      <c r="G8880" s="47"/>
      <c r="H8880" s="47"/>
      <c r="I8880" s="47"/>
    </row>
    <row r="8881" spans="1:9" x14ac:dyDescent="0.25">
      <c r="A8881" s="47"/>
      <c r="B8881" s="47"/>
      <c r="C8881" s="47"/>
      <c r="D8881" s="47"/>
      <c r="E8881" s="47"/>
      <c r="F8881" s="47"/>
      <c r="G8881" s="47"/>
      <c r="H8881" s="47"/>
      <c r="I8881" s="47"/>
    </row>
    <row r="8882" spans="1:9" x14ac:dyDescent="0.25">
      <c r="A8882" s="47"/>
      <c r="B8882" s="47"/>
      <c r="C8882" s="47"/>
      <c r="D8882" s="47"/>
      <c r="E8882" s="47"/>
      <c r="F8882" s="47"/>
      <c r="G8882" s="47"/>
      <c r="H8882" s="47"/>
      <c r="I8882" s="47"/>
    </row>
    <row r="8883" spans="1:9" x14ac:dyDescent="0.25">
      <c r="A8883" s="47"/>
      <c r="B8883" s="47"/>
      <c r="C8883" s="47"/>
      <c r="D8883" s="47"/>
      <c r="E8883" s="47"/>
      <c r="F8883" s="47"/>
      <c r="G8883" s="47"/>
      <c r="H8883" s="47"/>
      <c r="I8883" s="47"/>
    </row>
    <row r="8884" spans="1:9" x14ac:dyDescent="0.25">
      <c r="A8884" s="47"/>
      <c r="B8884" s="47"/>
      <c r="C8884" s="47"/>
      <c r="D8884" s="47"/>
      <c r="E8884" s="47"/>
      <c r="F8884" s="47"/>
      <c r="G8884" s="47"/>
      <c r="H8884" s="47"/>
      <c r="I8884" s="47"/>
    </row>
    <row r="8885" spans="1:9" x14ac:dyDescent="0.25">
      <c r="A8885" s="47"/>
      <c r="B8885" s="47"/>
      <c r="C8885" s="47"/>
      <c r="D8885" s="47"/>
      <c r="E8885" s="47"/>
      <c r="F8885" s="47"/>
      <c r="G8885" s="47"/>
      <c r="H8885" s="47"/>
      <c r="I8885" s="47"/>
    </row>
    <row r="8886" spans="1:9" x14ac:dyDescent="0.25">
      <c r="A8886" s="47"/>
      <c r="B8886" s="47"/>
      <c r="C8886" s="47"/>
      <c r="D8886" s="47"/>
      <c r="E8886" s="47"/>
      <c r="F8886" s="47"/>
      <c r="G8886" s="47"/>
      <c r="H8886" s="47"/>
      <c r="I8886" s="47"/>
    </row>
    <row r="8887" spans="1:9" x14ac:dyDescent="0.25">
      <c r="A8887" s="47"/>
      <c r="B8887" s="47"/>
      <c r="C8887" s="47"/>
      <c r="D8887" s="47"/>
      <c r="E8887" s="47"/>
      <c r="F8887" s="47"/>
      <c r="G8887" s="47"/>
      <c r="H8887" s="47"/>
      <c r="I8887" s="47"/>
    </row>
    <row r="8888" spans="1:9" x14ac:dyDescent="0.25">
      <c r="A8888" s="47"/>
      <c r="B8888" s="47"/>
      <c r="C8888" s="47"/>
      <c r="D8888" s="47"/>
      <c r="E8888" s="47"/>
      <c r="F8888" s="47"/>
      <c r="G8888" s="47"/>
      <c r="H8888" s="47"/>
      <c r="I8888" s="47"/>
    </row>
    <row r="8889" spans="1:9" x14ac:dyDescent="0.25">
      <c r="A8889" s="47"/>
      <c r="B8889" s="47"/>
      <c r="C8889" s="47"/>
      <c r="D8889" s="47"/>
      <c r="E8889" s="47"/>
      <c r="F8889" s="47"/>
      <c r="G8889" s="47"/>
      <c r="H8889" s="47"/>
      <c r="I8889" s="47"/>
    </row>
    <row r="8890" spans="1:9" x14ac:dyDescent="0.25">
      <c r="A8890" s="47"/>
      <c r="B8890" s="47"/>
      <c r="C8890" s="47"/>
      <c r="D8890" s="47"/>
      <c r="E8890" s="47"/>
      <c r="F8890" s="47"/>
      <c r="G8890" s="47"/>
      <c r="H8890" s="47"/>
      <c r="I8890" s="47"/>
    </row>
    <row r="8891" spans="1:9" x14ac:dyDescent="0.25">
      <c r="A8891" s="47"/>
      <c r="B8891" s="47"/>
      <c r="C8891" s="47"/>
      <c r="D8891" s="47"/>
      <c r="E8891" s="47"/>
      <c r="F8891" s="47"/>
      <c r="G8891" s="47"/>
      <c r="H8891" s="47"/>
      <c r="I8891" s="47"/>
    </row>
    <row r="8892" spans="1:9" x14ac:dyDescent="0.25">
      <c r="A8892" s="47"/>
      <c r="B8892" s="47"/>
      <c r="C8892" s="47"/>
      <c r="D8892" s="47"/>
      <c r="E8892" s="47"/>
      <c r="F8892" s="47"/>
      <c r="G8892" s="47"/>
      <c r="H8892" s="47"/>
      <c r="I8892" s="47"/>
    </row>
    <row r="8893" spans="1:9" x14ac:dyDescent="0.25">
      <c r="A8893" s="47"/>
      <c r="B8893" s="47"/>
      <c r="C8893" s="47"/>
      <c r="D8893" s="47"/>
      <c r="E8893" s="47"/>
      <c r="F8893" s="47"/>
      <c r="G8893" s="47"/>
      <c r="H8893" s="47"/>
      <c r="I8893" s="47"/>
    </row>
    <row r="8894" spans="1:9" x14ac:dyDescent="0.25">
      <c r="A8894" s="47"/>
      <c r="B8894" s="47"/>
      <c r="C8894" s="47"/>
      <c r="D8894" s="47"/>
      <c r="E8894" s="47"/>
      <c r="F8894" s="47"/>
      <c r="G8894" s="47"/>
      <c r="H8894" s="47"/>
      <c r="I8894" s="47"/>
    </row>
    <row r="8895" spans="1:9" x14ac:dyDescent="0.25">
      <c r="A8895" s="47"/>
      <c r="B8895" s="47"/>
      <c r="C8895" s="47"/>
      <c r="D8895" s="47"/>
      <c r="E8895" s="47"/>
      <c r="F8895" s="47"/>
      <c r="G8895" s="47"/>
      <c r="H8895" s="47"/>
      <c r="I8895" s="47"/>
    </row>
    <row r="8896" spans="1:9" x14ac:dyDescent="0.25">
      <c r="A8896" s="47"/>
      <c r="B8896" s="47"/>
      <c r="C8896" s="47"/>
      <c r="D8896" s="47"/>
      <c r="E8896" s="47"/>
      <c r="F8896" s="47"/>
      <c r="G8896" s="47"/>
      <c r="H8896" s="47"/>
      <c r="I8896" s="47"/>
    </row>
    <row r="8897" spans="1:9" x14ac:dyDescent="0.25">
      <c r="A8897" s="47"/>
      <c r="B8897" s="47"/>
      <c r="C8897" s="47"/>
      <c r="D8897" s="47"/>
      <c r="E8897" s="47"/>
      <c r="F8897" s="47"/>
      <c r="G8897" s="47"/>
      <c r="H8897" s="47"/>
      <c r="I8897" s="47"/>
    </row>
    <row r="8898" spans="1:9" x14ac:dyDescent="0.25">
      <c r="A8898" s="47"/>
      <c r="B8898" s="47"/>
      <c r="C8898" s="47"/>
      <c r="D8898" s="47"/>
      <c r="E8898" s="47"/>
      <c r="F8898" s="47"/>
      <c r="G8898" s="47"/>
      <c r="H8898" s="47"/>
      <c r="I8898" s="47"/>
    </row>
    <row r="8899" spans="1:9" x14ac:dyDescent="0.25">
      <c r="A8899" s="47"/>
      <c r="B8899" s="47"/>
      <c r="C8899" s="47"/>
      <c r="D8899" s="47"/>
      <c r="E8899" s="47"/>
      <c r="F8899" s="47"/>
      <c r="G8899" s="47"/>
      <c r="H8899" s="47"/>
      <c r="I8899" s="47"/>
    </row>
    <row r="8900" spans="1:9" x14ac:dyDescent="0.25">
      <c r="A8900" s="47"/>
      <c r="B8900" s="47"/>
      <c r="C8900" s="47"/>
      <c r="D8900" s="47"/>
      <c r="E8900" s="47"/>
      <c r="F8900" s="47"/>
      <c r="G8900" s="47"/>
      <c r="H8900" s="47"/>
      <c r="I8900" s="47"/>
    </row>
    <row r="8901" spans="1:9" x14ac:dyDescent="0.25">
      <c r="A8901" s="47"/>
      <c r="B8901" s="47"/>
      <c r="C8901" s="47"/>
      <c r="D8901" s="47"/>
      <c r="E8901" s="47"/>
      <c r="F8901" s="47"/>
      <c r="G8901" s="47"/>
      <c r="H8901" s="47"/>
      <c r="I8901" s="47"/>
    </row>
    <row r="8902" spans="1:9" x14ac:dyDescent="0.25">
      <c r="A8902" s="47"/>
      <c r="B8902" s="47"/>
      <c r="C8902" s="47"/>
      <c r="D8902" s="47"/>
      <c r="E8902" s="47"/>
      <c r="F8902" s="47"/>
      <c r="G8902" s="47"/>
      <c r="H8902" s="47"/>
      <c r="I8902" s="47"/>
    </row>
    <row r="8903" spans="1:9" x14ac:dyDescent="0.25">
      <c r="A8903" s="47"/>
      <c r="B8903" s="47"/>
      <c r="C8903" s="47"/>
      <c r="D8903" s="47"/>
      <c r="E8903" s="47"/>
      <c r="F8903" s="47"/>
      <c r="G8903" s="47"/>
      <c r="H8903" s="47"/>
      <c r="I8903" s="47"/>
    </row>
    <row r="8904" spans="1:9" x14ac:dyDescent="0.25">
      <c r="A8904" s="47"/>
      <c r="B8904" s="47"/>
      <c r="C8904" s="47"/>
      <c r="D8904" s="47"/>
      <c r="E8904" s="47"/>
      <c r="F8904" s="47"/>
      <c r="G8904" s="47"/>
      <c r="H8904" s="47"/>
      <c r="I8904" s="47"/>
    </row>
    <row r="8905" spans="1:9" x14ac:dyDescent="0.25">
      <c r="A8905" s="47"/>
      <c r="B8905" s="47"/>
      <c r="C8905" s="47"/>
      <c r="D8905" s="47"/>
      <c r="E8905" s="47"/>
      <c r="F8905" s="47"/>
      <c r="G8905" s="47"/>
      <c r="H8905" s="47"/>
      <c r="I8905" s="47"/>
    </row>
    <row r="8906" spans="1:9" x14ac:dyDescent="0.25">
      <c r="A8906" s="47"/>
      <c r="B8906" s="47"/>
      <c r="C8906" s="47"/>
      <c r="D8906" s="47"/>
      <c r="E8906" s="47"/>
      <c r="F8906" s="47"/>
      <c r="G8906" s="47"/>
      <c r="H8906" s="47"/>
      <c r="I8906" s="47"/>
    </row>
    <row r="8907" spans="1:9" x14ac:dyDescent="0.25">
      <c r="A8907" s="47"/>
      <c r="B8907" s="47"/>
      <c r="C8907" s="47"/>
      <c r="D8907" s="47"/>
      <c r="E8907" s="47"/>
      <c r="F8907" s="47"/>
      <c r="G8907" s="47"/>
      <c r="H8907" s="47"/>
      <c r="I8907" s="47"/>
    </row>
    <row r="8908" spans="1:9" x14ac:dyDescent="0.25">
      <c r="A8908" s="47"/>
      <c r="B8908" s="47"/>
      <c r="C8908" s="47"/>
      <c r="D8908" s="47"/>
      <c r="E8908" s="47"/>
      <c r="F8908" s="47"/>
      <c r="G8908" s="47"/>
      <c r="H8908" s="47"/>
      <c r="I8908" s="47"/>
    </row>
    <row r="8909" spans="1:9" x14ac:dyDescent="0.25">
      <c r="A8909" s="47"/>
      <c r="B8909" s="47"/>
      <c r="C8909" s="47"/>
      <c r="D8909" s="47"/>
      <c r="E8909" s="47"/>
      <c r="F8909" s="47"/>
      <c r="G8909" s="47"/>
      <c r="H8909" s="47"/>
      <c r="I8909" s="47"/>
    </row>
    <row r="8910" spans="1:9" x14ac:dyDescent="0.25">
      <c r="A8910" s="47"/>
      <c r="B8910" s="47"/>
      <c r="C8910" s="47"/>
      <c r="D8910" s="47"/>
      <c r="E8910" s="47"/>
      <c r="F8910" s="47"/>
      <c r="G8910" s="47"/>
      <c r="H8910" s="47"/>
      <c r="I8910" s="47"/>
    </row>
    <row r="8911" spans="1:9" x14ac:dyDescent="0.25">
      <c r="A8911" s="47"/>
      <c r="B8911" s="47"/>
      <c r="C8911" s="47"/>
      <c r="D8911" s="47"/>
      <c r="E8911" s="47"/>
      <c r="F8911" s="47"/>
      <c r="G8911" s="47"/>
      <c r="H8911" s="47"/>
      <c r="I8911" s="47"/>
    </row>
    <row r="8912" spans="1:9" x14ac:dyDescent="0.25">
      <c r="A8912" s="47"/>
      <c r="B8912" s="47"/>
      <c r="C8912" s="47"/>
      <c r="D8912" s="47"/>
      <c r="E8912" s="47"/>
      <c r="F8912" s="47"/>
      <c r="G8912" s="47"/>
      <c r="H8912" s="47"/>
      <c r="I8912" s="47"/>
    </row>
    <row r="8913" spans="1:9" x14ac:dyDescent="0.25">
      <c r="A8913" s="47"/>
      <c r="B8913" s="47"/>
      <c r="C8913" s="47"/>
      <c r="D8913" s="47"/>
      <c r="E8913" s="47"/>
      <c r="F8913" s="47"/>
      <c r="G8913" s="47"/>
      <c r="H8913" s="47"/>
      <c r="I8913" s="47"/>
    </row>
    <row r="8914" spans="1:9" x14ac:dyDescent="0.25">
      <c r="A8914" s="47"/>
      <c r="B8914" s="47"/>
      <c r="C8914" s="47"/>
      <c r="D8914" s="47"/>
      <c r="E8914" s="47"/>
      <c r="F8914" s="47"/>
      <c r="G8914" s="47"/>
      <c r="H8914" s="47"/>
      <c r="I8914" s="47"/>
    </row>
    <row r="8915" spans="1:9" x14ac:dyDescent="0.25">
      <c r="A8915" s="47"/>
      <c r="B8915" s="47"/>
      <c r="C8915" s="47"/>
      <c r="D8915" s="47"/>
      <c r="E8915" s="47"/>
      <c r="F8915" s="47"/>
      <c r="G8915" s="47"/>
      <c r="H8915" s="47"/>
      <c r="I8915" s="47"/>
    </row>
    <row r="8916" spans="1:9" x14ac:dyDescent="0.25">
      <c r="A8916" s="47"/>
      <c r="B8916" s="47"/>
      <c r="C8916" s="47"/>
      <c r="D8916" s="47"/>
      <c r="E8916" s="47"/>
      <c r="F8916" s="47"/>
      <c r="G8916" s="47"/>
      <c r="H8916" s="47"/>
      <c r="I8916" s="47"/>
    </row>
    <row r="8917" spans="1:9" x14ac:dyDescent="0.25">
      <c r="A8917" s="47"/>
      <c r="B8917" s="47"/>
      <c r="C8917" s="47"/>
      <c r="D8917" s="47"/>
      <c r="E8917" s="47"/>
      <c r="F8917" s="47"/>
      <c r="G8917" s="47"/>
      <c r="H8917" s="47"/>
      <c r="I8917" s="47"/>
    </row>
    <row r="8918" spans="1:9" x14ac:dyDescent="0.25">
      <c r="A8918" s="47"/>
      <c r="B8918" s="47"/>
      <c r="C8918" s="47"/>
      <c r="D8918" s="47"/>
      <c r="E8918" s="47"/>
      <c r="F8918" s="47"/>
      <c r="G8918" s="47"/>
      <c r="H8918" s="47"/>
      <c r="I8918" s="47"/>
    </row>
    <row r="8919" spans="1:9" x14ac:dyDescent="0.25">
      <c r="A8919" s="47"/>
      <c r="B8919" s="47"/>
      <c r="C8919" s="47"/>
      <c r="D8919" s="47"/>
      <c r="E8919" s="47"/>
      <c r="F8919" s="47"/>
      <c r="G8919" s="47"/>
      <c r="H8919" s="47"/>
      <c r="I8919" s="47"/>
    </row>
    <row r="8920" spans="1:9" x14ac:dyDescent="0.25">
      <c r="A8920" s="47"/>
      <c r="B8920" s="47"/>
      <c r="C8920" s="47"/>
      <c r="D8920" s="47"/>
      <c r="E8920" s="47"/>
      <c r="F8920" s="47"/>
      <c r="G8920" s="47"/>
      <c r="H8920" s="47"/>
      <c r="I8920" s="47"/>
    </row>
    <row r="8921" spans="1:9" x14ac:dyDescent="0.25">
      <c r="A8921" s="47"/>
      <c r="B8921" s="47"/>
      <c r="C8921" s="47"/>
      <c r="D8921" s="47"/>
      <c r="E8921" s="47"/>
      <c r="F8921" s="47"/>
      <c r="G8921" s="47"/>
      <c r="H8921" s="47"/>
      <c r="I8921" s="47"/>
    </row>
    <row r="8922" spans="1:9" x14ac:dyDescent="0.25">
      <c r="A8922" s="47"/>
      <c r="B8922" s="47"/>
      <c r="C8922" s="47"/>
      <c r="D8922" s="47"/>
      <c r="E8922" s="47"/>
      <c r="F8922" s="47"/>
      <c r="G8922" s="47"/>
      <c r="H8922" s="47"/>
      <c r="I8922" s="47"/>
    </row>
    <row r="8923" spans="1:9" x14ac:dyDescent="0.25">
      <c r="A8923" s="47"/>
      <c r="B8923" s="47"/>
      <c r="C8923" s="47"/>
      <c r="D8923" s="47"/>
      <c r="E8923" s="47"/>
      <c r="F8923" s="47"/>
      <c r="G8923" s="47"/>
      <c r="H8923" s="47"/>
      <c r="I8923" s="47"/>
    </row>
    <row r="8924" spans="1:9" x14ac:dyDescent="0.25">
      <c r="A8924" s="47"/>
      <c r="B8924" s="47"/>
      <c r="C8924" s="47"/>
      <c r="D8924" s="47"/>
      <c r="E8924" s="47"/>
      <c r="F8924" s="47"/>
      <c r="G8924" s="47"/>
      <c r="H8924" s="47"/>
      <c r="I8924" s="47"/>
    </row>
    <row r="8925" spans="1:9" x14ac:dyDescent="0.25">
      <c r="A8925" s="47"/>
      <c r="B8925" s="47"/>
      <c r="C8925" s="47"/>
      <c r="D8925" s="47"/>
      <c r="E8925" s="47"/>
      <c r="F8925" s="47"/>
      <c r="G8925" s="47"/>
      <c r="H8925" s="47"/>
      <c r="I8925" s="47"/>
    </row>
    <row r="8926" spans="1:9" x14ac:dyDescent="0.25">
      <c r="A8926" s="47"/>
      <c r="B8926" s="47"/>
      <c r="C8926" s="47"/>
      <c r="D8926" s="47"/>
      <c r="E8926" s="47"/>
      <c r="F8926" s="47"/>
      <c r="G8926" s="47"/>
      <c r="H8926" s="47"/>
      <c r="I8926" s="47"/>
    </row>
    <row r="8927" spans="1:9" x14ac:dyDescent="0.25">
      <c r="A8927" s="47"/>
      <c r="B8927" s="47"/>
      <c r="C8927" s="47"/>
      <c r="D8927" s="47"/>
      <c r="E8927" s="47"/>
      <c r="F8927" s="47"/>
      <c r="G8927" s="47"/>
      <c r="H8927" s="47"/>
      <c r="I8927" s="47"/>
    </row>
    <row r="8928" spans="1:9" x14ac:dyDescent="0.25">
      <c r="A8928" s="47"/>
      <c r="B8928" s="47"/>
      <c r="C8928" s="47"/>
      <c r="D8928" s="47"/>
      <c r="E8928" s="47"/>
      <c r="F8928" s="47"/>
      <c r="G8928" s="47"/>
      <c r="H8928" s="47"/>
      <c r="I8928" s="47"/>
    </row>
    <row r="8929" spans="1:9" x14ac:dyDescent="0.25">
      <c r="A8929" s="47"/>
      <c r="B8929" s="47"/>
      <c r="C8929" s="47"/>
      <c r="D8929" s="47"/>
      <c r="E8929" s="47"/>
      <c r="F8929" s="47"/>
      <c r="G8929" s="47"/>
      <c r="H8929" s="47"/>
      <c r="I8929" s="47"/>
    </row>
    <row r="8930" spans="1:9" x14ac:dyDescent="0.25">
      <c r="A8930" s="47"/>
      <c r="B8930" s="47"/>
      <c r="C8930" s="47"/>
      <c r="D8930" s="47"/>
      <c r="E8930" s="47"/>
      <c r="F8930" s="47"/>
      <c r="G8930" s="47"/>
      <c r="H8930" s="47"/>
      <c r="I8930" s="47"/>
    </row>
    <row r="8931" spans="1:9" x14ac:dyDescent="0.25">
      <c r="A8931" s="47"/>
      <c r="B8931" s="47"/>
      <c r="C8931" s="47"/>
      <c r="D8931" s="47"/>
      <c r="E8931" s="47"/>
      <c r="F8931" s="47"/>
      <c r="G8931" s="47"/>
      <c r="H8931" s="47"/>
      <c r="I8931" s="47"/>
    </row>
    <row r="8932" spans="1:9" x14ac:dyDescent="0.25">
      <c r="A8932" s="47"/>
      <c r="B8932" s="47"/>
      <c r="C8932" s="47"/>
      <c r="D8932" s="47"/>
      <c r="E8932" s="47"/>
      <c r="F8932" s="47"/>
      <c r="G8932" s="47"/>
      <c r="H8932" s="47"/>
      <c r="I8932" s="47"/>
    </row>
    <row r="8933" spans="1:9" x14ac:dyDescent="0.25">
      <c r="A8933" s="47"/>
      <c r="B8933" s="47"/>
      <c r="C8933" s="47"/>
      <c r="D8933" s="47"/>
      <c r="E8933" s="47"/>
      <c r="F8933" s="47"/>
      <c r="G8933" s="47"/>
      <c r="H8933" s="47"/>
      <c r="I8933" s="47"/>
    </row>
    <row r="8934" spans="1:9" x14ac:dyDescent="0.25">
      <c r="A8934" s="47"/>
      <c r="B8934" s="47"/>
      <c r="C8934" s="47"/>
      <c r="D8934" s="47"/>
      <c r="E8934" s="47"/>
      <c r="F8934" s="47"/>
      <c r="G8934" s="47"/>
      <c r="H8934" s="47"/>
      <c r="I8934" s="47"/>
    </row>
    <row r="8935" spans="1:9" x14ac:dyDescent="0.25">
      <c r="A8935" s="47"/>
      <c r="B8935" s="47"/>
      <c r="C8935" s="47"/>
      <c r="D8935" s="47"/>
      <c r="E8935" s="47"/>
      <c r="F8935" s="47"/>
      <c r="G8935" s="47"/>
      <c r="H8935" s="47"/>
      <c r="I8935" s="47"/>
    </row>
    <row r="8936" spans="1:9" x14ac:dyDescent="0.25">
      <c r="A8936" s="47"/>
      <c r="B8936" s="47"/>
      <c r="C8936" s="47"/>
      <c r="D8936" s="47"/>
      <c r="E8936" s="47"/>
      <c r="F8936" s="47"/>
      <c r="G8936" s="47"/>
      <c r="H8936" s="47"/>
      <c r="I8936" s="47"/>
    </row>
    <row r="8937" spans="1:9" x14ac:dyDescent="0.25">
      <c r="A8937" s="47"/>
      <c r="B8937" s="47"/>
      <c r="C8937" s="47"/>
      <c r="D8937" s="47"/>
      <c r="E8937" s="47"/>
      <c r="F8937" s="47"/>
      <c r="G8937" s="47"/>
      <c r="H8937" s="47"/>
      <c r="I8937" s="47"/>
    </row>
    <row r="8938" spans="1:9" x14ac:dyDescent="0.25">
      <c r="A8938" s="47"/>
      <c r="B8938" s="47"/>
      <c r="C8938" s="47"/>
      <c r="D8938" s="47"/>
      <c r="E8938" s="47"/>
      <c r="F8938" s="47"/>
      <c r="G8938" s="47"/>
      <c r="H8938" s="47"/>
      <c r="I8938" s="47"/>
    </row>
    <row r="8939" spans="1:9" x14ac:dyDescent="0.25">
      <c r="A8939" s="47"/>
      <c r="B8939" s="47"/>
      <c r="C8939" s="47"/>
      <c r="D8939" s="47"/>
      <c r="E8939" s="47"/>
      <c r="F8939" s="47"/>
      <c r="G8939" s="47"/>
      <c r="H8939" s="47"/>
      <c r="I8939" s="47"/>
    </row>
    <row r="8940" spans="1:9" x14ac:dyDescent="0.25">
      <c r="A8940" s="47"/>
      <c r="B8940" s="47"/>
      <c r="C8940" s="47"/>
      <c r="D8940" s="47"/>
      <c r="E8940" s="47"/>
      <c r="F8940" s="47"/>
      <c r="G8940" s="47"/>
      <c r="H8940" s="47"/>
      <c r="I8940" s="47"/>
    </row>
    <row r="8941" spans="1:9" x14ac:dyDescent="0.25">
      <c r="A8941" s="47"/>
      <c r="B8941" s="47"/>
      <c r="C8941" s="47"/>
      <c r="D8941" s="47"/>
      <c r="E8941" s="47"/>
      <c r="F8941" s="47"/>
      <c r="G8941" s="47"/>
      <c r="H8941" s="47"/>
      <c r="I8941" s="47"/>
    </row>
    <row r="8942" spans="1:9" x14ac:dyDescent="0.25">
      <c r="A8942" s="47"/>
      <c r="B8942" s="47"/>
      <c r="C8942" s="47"/>
      <c r="D8942" s="47"/>
      <c r="E8942" s="47"/>
      <c r="F8942" s="47"/>
      <c r="G8942" s="47"/>
      <c r="H8942" s="47"/>
      <c r="I8942" s="47"/>
    </row>
    <row r="8943" spans="1:9" x14ac:dyDescent="0.25">
      <c r="A8943" s="47"/>
      <c r="B8943" s="47"/>
      <c r="C8943" s="47"/>
      <c r="D8943" s="47"/>
      <c r="E8943" s="47"/>
      <c r="F8943" s="47"/>
      <c r="G8943" s="47"/>
      <c r="H8943" s="47"/>
      <c r="I8943" s="47"/>
    </row>
    <row r="8944" spans="1:9" x14ac:dyDescent="0.25">
      <c r="A8944" s="47"/>
      <c r="B8944" s="47"/>
      <c r="C8944" s="47"/>
      <c r="D8944" s="47"/>
      <c r="E8944" s="47"/>
      <c r="F8944" s="47"/>
      <c r="G8944" s="47"/>
      <c r="H8944" s="47"/>
      <c r="I8944" s="47"/>
    </row>
    <row r="8945" spans="1:9" x14ac:dyDescent="0.25">
      <c r="A8945" s="47"/>
      <c r="B8945" s="47"/>
      <c r="C8945" s="47"/>
      <c r="D8945" s="47"/>
      <c r="E8945" s="47"/>
      <c r="F8945" s="47"/>
      <c r="G8945" s="47"/>
      <c r="H8945" s="47"/>
      <c r="I8945" s="47"/>
    </row>
    <row r="8946" spans="1:9" x14ac:dyDescent="0.25">
      <c r="A8946" s="47"/>
      <c r="B8946" s="47"/>
      <c r="C8946" s="47"/>
      <c r="D8946" s="47"/>
      <c r="E8946" s="47"/>
      <c r="F8946" s="47"/>
      <c r="G8946" s="47"/>
      <c r="H8946" s="47"/>
      <c r="I8946" s="47"/>
    </row>
    <row r="8947" spans="1:9" x14ac:dyDescent="0.25">
      <c r="A8947" s="47"/>
      <c r="B8947" s="47"/>
      <c r="C8947" s="47"/>
      <c r="D8947" s="47"/>
      <c r="E8947" s="47"/>
      <c r="F8947" s="47"/>
      <c r="G8947" s="47"/>
      <c r="H8947" s="47"/>
      <c r="I8947" s="47"/>
    </row>
    <row r="8948" spans="1:9" x14ac:dyDescent="0.25">
      <c r="A8948" s="47"/>
      <c r="B8948" s="47"/>
      <c r="C8948" s="47"/>
      <c r="D8948" s="47"/>
      <c r="E8948" s="47"/>
      <c r="F8948" s="47"/>
      <c r="G8948" s="47"/>
      <c r="H8948" s="47"/>
      <c r="I8948" s="47"/>
    </row>
    <row r="8949" spans="1:9" x14ac:dyDescent="0.25">
      <c r="A8949" s="47"/>
      <c r="B8949" s="47"/>
      <c r="C8949" s="47"/>
      <c r="D8949" s="47"/>
      <c r="E8949" s="47"/>
      <c r="F8949" s="47"/>
      <c r="G8949" s="47"/>
      <c r="H8949" s="47"/>
      <c r="I8949" s="47"/>
    </row>
    <row r="8950" spans="1:9" x14ac:dyDescent="0.25">
      <c r="A8950" s="47"/>
      <c r="B8950" s="47"/>
      <c r="C8950" s="47"/>
      <c r="D8950" s="47"/>
      <c r="E8950" s="47"/>
      <c r="F8950" s="47"/>
      <c r="G8950" s="47"/>
      <c r="H8950" s="47"/>
      <c r="I8950" s="47"/>
    </row>
    <row r="8951" spans="1:9" x14ac:dyDescent="0.25">
      <c r="A8951" s="47"/>
      <c r="B8951" s="47"/>
      <c r="C8951" s="47"/>
      <c r="D8951" s="47"/>
      <c r="E8951" s="47"/>
      <c r="F8951" s="47"/>
      <c r="G8951" s="47"/>
      <c r="H8951" s="47"/>
      <c r="I8951" s="47"/>
    </row>
    <row r="8952" spans="1:9" x14ac:dyDescent="0.25">
      <c r="A8952" s="47"/>
      <c r="B8952" s="47"/>
      <c r="C8952" s="47"/>
      <c r="D8952" s="47"/>
      <c r="E8952" s="47"/>
      <c r="F8952" s="47"/>
      <c r="G8952" s="47"/>
      <c r="H8952" s="47"/>
      <c r="I8952" s="47"/>
    </row>
    <row r="8953" spans="1:9" x14ac:dyDescent="0.25">
      <c r="A8953" s="47"/>
      <c r="B8953" s="47"/>
      <c r="C8953" s="47"/>
      <c r="D8953" s="47"/>
      <c r="E8953" s="47"/>
      <c r="F8953" s="47"/>
      <c r="G8953" s="47"/>
      <c r="H8953" s="47"/>
      <c r="I8953" s="47"/>
    </row>
    <row r="8954" spans="1:9" x14ac:dyDescent="0.25">
      <c r="A8954" s="47"/>
      <c r="B8954" s="47"/>
      <c r="C8954" s="47"/>
      <c r="D8954" s="47"/>
      <c r="E8954" s="47"/>
      <c r="F8954" s="47"/>
      <c r="G8954" s="47"/>
      <c r="H8954" s="47"/>
      <c r="I8954" s="47"/>
    </row>
    <row r="8955" spans="1:9" x14ac:dyDescent="0.25">
      <c r="A8955" s="47"/>
      <c r="B8955" s="47"/>
      <c r="C8955" s="47"/>
      <c r="D8955" s="47"/>
      <c r="E8955" s="47"/>
      <c r="F8955" s="47"/>
      <c r="G8955" s="47"/>
      <c r="H8955" s="47"/>
      <c r="I8955" s="47"/>
    </row>
    <row r="8956" spans="1:9" x14ac:dyDescent="0.25">
      <c r="A8956" s="47"/>
      <c r="B8956" s="47"/>
      <c r="C8956" s="47"/>
      <c r="D8956" s="47"/>
      <c r="E8956" s="47"/>
      <c r="F8956" s="47"/>
      <c r="G8956" s="47"/>
      <c r="H8956" s="47"/>
      <c r="I8956" s="47"/>
    </row>
    <row r="8957" spans="1:9" x14ac:dyDescent="0.25">
      <c r="A8957" s="47"/>
      <c r="B8957" s="47"/>
      <c r="C8957" s="47"/>
      <c r="D8957" s="47"/>
      <c r="E8957" s="47"/>
      <c r="F8957" s="47"/>
      <c r="G8957" s="47"/>
      <c r="H8957" s="47"/>
      <c r="I8957" s="47"/>
    </row>
    <row r="8958" spans="1:9" x14ac:dyDescent="0.25">
      <c r="A8958" s="47"/>
      <c r="B8958" s="47"/>
      <c r="C8958" s="47"/>
      <c r="D8958" s="47"/>
      <c r="E8958" s="47"/>
      <c r="F8958" s="47"/>
      <c r="G8958" s="47"/>
      <c r="H8958" s="47"/>
      <c r="I8958" s="47"/>
    </row>
    <row r="8959" spans="1:9" x14ac:dyDescent="0.25">
      <c r="A8959" s="47"/>
      <c r="B8959" s="47"/>
      <c r="C8959" s="47"/>
      <c r="D8959" s="47"/>
      <c r="E8959" s="47"/>
      <c r="F8959" s="47"/>
      <c r="G8959" s="47"/>
      <c r="H8959" s="47"/>
      <c r="I8959" s="47"/>
    </row>
    <row r="8960" spans="1:9" x14ac:dyDescent="0.25">
      <c r="A8960" s="47"/>
      <c r="B8960" s="47"/>
      <c r="C8960" s="47"/>
      <c r="D8960" s="47"/>
      <c r="E8960" s="47"/>
      <c r="F8960" s="47"/>
      <c r="G8960" s="47"/>
      <c r="H8960" s="47"/>
      <c r="I8960" s="47"/>
    </row>
    <row r="8961" spans="1:9" x14ac:dyDescent="0.25">
      <c r="A8961" s="47"/>
      <c r="B8961" s="47"/>
      <c r="C8961" s="47"/>
      <c r="D8961" s="47"/>
      <c r="E8961" s="47"/>
      <c r="F8961" s="47"/>
      <c r="G8961" s="47"/>
      <c r="H8961" s="47"/>
      <c r="I8961" s="47"/>
    </row>
    <row r="8962" spans="1:9" x14ac:dyDescent="0.25">
      <c r="A8962" s="47"/>
      <c r="B8962" s="47"/>
      <c r="C8962" s="47"/>
      <c r="D8962" s="47"/>
      <c r="E8962" s="47"/>
      <c r="F8962" s="47"/>
      <c r="G8962" s="47"/>
      <c r="H8962" s="47"/>
      <c r="I8962" s="47"/>
    </row>
    <row r="8963" spans="1:9" x14ac:dyDescent="0.25">
      <c r="A8963" s="47"/>
      <c r="B8963" s="47"/>
      <c r="C8963" s="47"/>
      <c r="D8963" s="47"/>
      <c r="E8963" s="47"/>
      <c r="F8963" s="47"/>
      <c r="G8963" s="47"/>
      <c r="H8963" s="47"/>
      <c r="I8963" s="47"/>
    </row>
    <row r="8964" spans="1:9" x14ac:dyDescent="0.25">
      <c r="A8964" s="47"/>
      <c r="B8964" s="47"/>
      <c r="C8964" s="47"/>
      <c r="D8964" s="47"/>
      <c r="E8964" s="47"/>
      <c r="F8964" s="47"/>
      <c r="G8964" s="47"/>
      <c r="H8964" s="47"/>
      <c r="I8964" s="47"/>
    </row>
    <row r="8965" spans="1:9" x14ac:dyDescent="0.25">
      <c r="A8965" s="47"/>
      <c r="B8965" s="47"/>
      <c r="C8965" s="47"/>
      <c r="D8965" s="47"/>
      <c r="E8965" s="47"/>
      <c r="F8965" s="47"/>
      <c r="G8965" s="47"/>
      <c r="H8965" s="47"/>
      <c r="I8965" s="47"/>
    </row>
    <row r="8966" spans="1:9" x14ac:dyDescent="0.25">
      <c r="A8966" s="47"/>
      <c r="B8966" s="47"/>
      <c r="C8966" s="47"/>
      <c r="D8966" s="47"/>
      <c r="E8966" s="47"/>
      <c r="F8966" s="47"/>
      <c r="G8966" s="47"/>
      <c r="H8966" s="47"/>
      <c r="I8966" s="47"/>
    </row>
    <row r="8967" spans="1:9" x14ac:dyDescent="0.25">
      <c r="A8967" s="47"/>
      <c r="B8967" s="47"/>
      <c r="C8967" s="47"/>
      <c r="D8967" s="47"/>
      <c r="E8967" s="47"/>
      <c r="F8967" s="47"/>
      <c r="G8967" s="47"/>
      <c r="H8967" s="47"/>
      <c r="I8967" s="47"/>
    </row>
    <row r="8968" spans="1:9" x14ac:dyDescent="0.25">
      <c r="A8968" s="47"/>
      <c r="B8968" s="47"/>
      <c r="C8968" s="47"/>
      <c r="D8968" s="47"/>
      <c r="E8968" s="47"/>
      <c r="F8968" s="47"/>
      <c r="G8968" s="47"/>
      <c r="H8968" s="47"/>
      <c r="I8968" s="47"/>
    </row>
    <row r="8969" spans="1:9" x14ac:dyDescent="0.25">
      <c r="A8969" s="47"/>
      <c r="B8969" s="47"/>
      <c r="C8969" s="47"/>
      <c r="D8969" s="47"/>
      <c r="E8969" s="47"/>
      <c r="F8969" s="47"/>
      <c r="G8969" s="47"/>
      <c r="H8969" s="47"/>
      <c r="I8969" s="47"/>
    </row>
    <row r="8970" spans="1:9" x14ac:dyDescent="0.25">
      <c r="A8970" s="47"/>
      <c r="B8970" s="47"/>
      <c r="C8970" s="47"/>
      <c r="D8970" s="47"/>
      <c r="E8970" s="47"/>
      <c r="F8970" s="47"/>
      <c r="G8970" s="47"/>
      <c r="H8970" s="47"/>
      <c r="I8970" s="47"/>
    </row>
    <row r="8971" spans="1:9" x14ac:dyDescent="0.25">
      <c r="A8971" s="47"/>
      <c r="B8971" s="47"/>
      <c r="C8971" s="47"/>
      <c r="D8971" s="47"/>
      <c r="E8971" s="47"/>
      <c r="F8971" s="47"/>
      <c r="G8971" s="47"/>
      <c r="H8971" s="47"/>
      <c r="I8971" s="47"/>
    </row>
    <row r="8972" spans="1:9" x14ac:dyDescent="0.25">
      <c r="A8972" s="47"/>
      <c r="B8972" s="47"/>
      <c r="C8972" s="47"/>
      <c r="D8972" s="47"/>
      <c r="E8972" s="47"/>
      <c r="F8972" s="47"/>
      <c r="G8972" s="47"/>
      <c r="H8972" s="47"/>
      <c r="I8972" s="47"/>
    </row>
    <row r="8973" spans="1:9" x14ac:dyDescent="0.25">
      <c r="A8973" s="47"/>
      <c r="B8973" s="47"/>
      <c r="C8973" s="47"/>
      <c r="D8973" s="47"/>
      <c r="E8973" s="47"/>
      <c r="F8973" s="47"/>
      <c r="G8973" s="47"/>
      <c r="H8973" s="47"/>
      <c r="I8973" s="47"/>
    </row>
    <row r="8974" spans="1:9" x14ac:dyDescent="0.25">
      <c r="A8974" s="47"/>
      <c r="B8974" s="47"/>
      <c r="C8974" s="47"/>
      <c r="D8974" s="47"/>
      <c r="E8974" s="47"/>
      <c r="F8974" s="47"/>
      <c r="G8974" s="47"/>
      <c r="H8974" s="47"/>
      <c r="I8974" s="47"/>
    </row>
    <row r="8975" spans="1:9" x14ac:dyDescent="0.25">
      <c r="A8975" s="47"/>
      <c r="B8975" s="47"/>
      <c r="C8975" s="47"/>
      <c r="D8975" s="47"/>
      <c r="E8975" s="47"/>
      <c r="F8975" s="47"/>
      <c r="G8975" s="47"/>
      <c r="H8975" s="47"/>
      <c r="I8975" s="47"/>
    </row>
    <row r="8976" spans="1:9" x14ac:dyDescent="0.25">
      <c r="A8976" s="47"/>
      <c r="B8976" s="47"/>
      <c r="C8976" s="47"/>
      <c r="D8976" s="47"/>
      <c r="E8976" s="47"/>
      <c r="F8976" s="47"/>
      <c r="G8976" s="47"/>
      <c r="H8976" s="47"/>
      <c r="I8976" s="47"/>
    </row>
    <row r="8977" spans="1:9" x14ac:dyDescent="0.25">
      <c r="A8977" s="47"/>
      <c r="B8977" s="47"/>
      <c r="C8977" s="47"/>
      <c r="D8977" s="47"/>
      <c r="E8977" s="47"/>
      <c r="F8977" s="47"/>
      <c r="G8977" s="47"/>
      <c r="H8977" s="47"/>
      <c r="I8977" s="47"/>
    </row>
    <row r="8978" spans="1:9" x14ac:dyDescent="0.25">
      <c r="A8978" s="47"/>
      <c r="B8978" s="47"/>
      <c r="C8978" s="47"/>
      <c r="D8978" s="47"/>
      <c r="E8978" s="47"/>
      <c r="F8978" s="47"/>
      <c r="G8978" s="47"/>
      <c r="H8978" s="47"/>
      <c r="I8978" s="47"/>
    </row>
    <row r="8979" spans="1:9" x14ac:dyDescent="0.25">
      <c r="A8979" s="47"/>
      <c r="B8979" s="47"/>
      <c r="C8979" s="47"/>
      <c r="D8979" s="47"/>
      <c r="E8979" s="47"/>
      <c r="F8979" s="47"/>
      <c r="G8979" s="47"/>
      <c r="H8979" s="47"/>
      <c r="I8979" s="47"/>
    </row>
    <row r="8980" spans="1:9" x14ac:dyDescent="0.25">
      <c r="A8980" s="47"/>
      <c r="B8980" s="47"/>
      <c r="C8980" s="47"/>
      <c r="D8980" s="47"/>
      <c r="E8980" s="47"/>
      <c r="F8980" s="47"/>
      <c r="G8980" s="47"/>
      <c r="H8980" s="47"/>
      <c r="I8980" s="47"/>
    </row>
    <row r="8981" spans="1:9" x14ac:dyDescent="0.25">
      <c r="A8981" s="47"/>
      <c r="B8981" s="47"/>
      <c r="C8981" s="47"/>
      <c r="D8981" s="47"/>
      <c r="E8981" s="47"/>
      <c r="F8981" s="47"/>
      <c r="G8981" s="47"/>
      <c r="H8981" s="47"/>
      <c r="I8981" s="47"/>
    </row>
    <row r="8982" spans="1:9" x14ac:dyDescent="0.25">
      <c r="A8982" s="47"/>
      <c r="B8982" s="47"/>
      <c r="C8982" s="47"/>
      <c r="D8982" s="47"/>
      <c r="E8982" s="47"/>
      <c r="F8982" s="47"/>
      <c r="G8982" s="47"/>
      <c r="H8982" s="47"/>
      <c r="I8982" s="47"/>
    </row>
    <row r="8983" spans="1:9" x14ac:dyDescent="0.25">
      <c r="A8983" s="47"/>
      <c r="B8983" s="47"/>
      <c r="C8983" s="47"/>
      <c r="D8983" s="47"/>
      <c r="E8983" s="47"/>
      <c r="F8983" s="47"/>
      <c r="G8983" s="47"/>
      <c r="H8983" s="47"/>
      <c r="I8983" s="47"/>
    </row>
    <row r="8984" spans="1:9" x14ac:dyDescent="0.25">
      <c r="A8984" s="47"/>
      <c r="B8984" s="47"/>
      <c r="C8984" s="47"/>
      <c r="D8984" s="47"/>
      <c r="E8984" s="47"/>
      <c r="F8984" s="47"/>
      <c r="G8984" s="47"/>
      <c r="H8984" s="47"/>
      <c r="I8984" s="47"/>
    </row>
    <row r="8985" spans="1:9" x14ac:dyDescent="0.25">
      <c r="A8985" s="47"/>
      <c r="B8985" s="47"/>
      <c r="C8985" s="47"/>
      <c r="D8985" s="47"/>
      <c r="E8985" s="47"/>
      <c r="F8985" s="47"/>
      <c r="G8985" s="47"/>
      <c r="H8985" s="47"/>
      <c r="I8985" s="47"/>
    </row>
    <row r="8986" spans="1:9" x14ac:dyDescent="0.25">
      <c r="A8986" s="47"/>
      <c r="B8986" s="47"/>
      <c r="C8986" s="47"/>
      <c r="D8986" s="47"/>
      <c r="E8986" s="47"/>
      <c r="F8986" s="47"/>
      <c r="G8986" s="47"/>
      <c r="H8986" s="47"/>
      <c r="I8986" s="47"/>
    </row>
    <row r="8987" spans="1:9" x14ac:dyDescent="0.25">
      <c r="A8987" s="47"/>
      <c r="B8987" s="47"/>
      <c r="C8987" s="47"/>
      <c r="D8987" s="47"/>
      <c r="E8987" s="47"/>
      <c r="F8987" s="47"/>
      <c r="G8987" s="47"/>
      <c r="H8987" s="47"/>
      <c r="I8987" s="47"/>
    </row>
    <row r="8988" spans="1:9" x14ac:dyDescent="0.25">
      <c r="A8988" s="47"/>
      <c r="B8988" s="47"/>
      <c r="C8988" s="47"/>
      <c r="D8988" s="47"/>
      <c r="E8988" s="47"/>
      <c r="F8988" s="47"/>
      <c r="G8988" s="47"/>
      <c r="H8988" s="47"/>
      <c r="I8988" s="47"/>
    </row>
    <row r="8989" spans="1:9" x14ac:dyDescent="0.25">
      <c r="A8989" s="47"/>
      <c r="B8989" s="47"/>
      <c r="C8989" s="47"/>
      <c r="D8989" s="47"/>
      <c r="E8989" s="47"/>
      <c r="F8989" s="47"/>
      <c r="G8989" s="47"/>
      <c r="H8989" s="47"/>
      <c r="I8989" s="47"/>
    </row>
    <row r="8990" spans="1:9" x14ac:dyDescent="0.25">
      <c r="A8990" s="47"/>
      <c r="B8990" s="47"/>
      <c r="C8990" s="47"/>
      <c r="D8990" s="47"/>
      <c r="E8990" s="47"/>
      <c r="F8990" s="47"/>
      <c r="G8990" s="47"/>
      <c r="H8990" s="47"/>
      <c r="I8990" s="47"/>
    </row>
    <row r="8991" spans="1:9" x14ac:dyDescent="0.25">
      <c r="A8991" s="47"/>
      <c r="B8991" s="47"/>
      <c r="C8991" s="47"/>
      <c r="D8991" s="47"/>
      <c r="E8991" s="47"/>
      <c r="F8991" s="47"/>
      <c r="G8991" s="47"/>
      <c r="H8991" s="47"/>
      <c r="I8991" s="47"/>
    </row>
    <row r="8992" spans="1:9" x14ac:dyDescent="0.25">
      <c r="A8992" s="47"/>
      <c r="B8992" s="47"/>
      <c r="C8992" s="47"/>
      <c r="D8992" s="47"/>
      <c r="E8992" s="47"/>
      <c r="F8992" s="47"/>
      <c r="G8992" s="47"/>
      <c r="H8992" s="47"/>
      <c r="I8992" s="47"/>
    </row>
    <row r="8993" spans="1:9" x14ac:dyDescent="0.25">
      <c r="A8993" s="47"/>
      <c r="B8993" s="47"/>
      <c r="C8993" s="47"/>
      <c r="D8993" s="47"/>
      <c r="E8993" s="47"/>
      <c r="F8993" s="47"/>
      <c r="G8993" s="47"/>
      <c r="H8993" s="47"/>
      <c r="I8993" s="47"/>
    </row>
    <row r="8994" spans="1:9" x14ac:dyDescent="0.25">
      <c r="A8994" s="47"/>
      <c r="B8994" s="47"/>
      <c r="C8994" s="47"/>
      <c r="D8994" s="47"/>
      <c r="E8994" s="47"/>
      <c r="F8994" s="47"/>
      <c r="G8994" s="47"/>
      <c r="H8994" s="47"/>
      <c r="I8994" s="47"/>
    </row>
    <row r="8995" spans="1:9" x14ac:dyDescent="0.25">
      <c r="A8995" s="47"/>
      <c r="B8995" s="47"/>
      <c r="C8995" s="47"/>
      <c r="D8995" s="47"/>
      <c r="E8995" s="47"/>
      <c r="F8995" s="47"/>
      <c r="G8995" s="47"/>
      <c r="H8995" s="47"/>
      <c r="I8995" s="47"/>
    </row>
    <row r="8996" spans="1:9" x14ac:dyDescent="0.25">
      <c r="A8996" s="47"/>
      <c r="B8996" s="47"/>
      <c r="C8996" s="47"/>
      <c r="D8996" s="47"/>
      <c r="E8996" s="47"/>
      <c r="F8996" s="47"/>
      <c r="G8996" s="47"/>
      <c r="H8996" s="47"/>
      <c r="I8996" s="47"/>
    </row>
    <row r="8997" spans="1:9" x14ac:dyDescent="0.25">
      <c r="A8997" s="47"/>
      <c r="B8997" s="47"/>
      <c r="C8997" s="47"/>
      <c r="D8997" s="47"/>
      <c r="E8997" s="47"/>
      <c r="F8997" s="47"/>
      <c r="G8997" s="47"/>
      <c r="H8997" s="47"/>
      <c r="I8997" s="47"/>
    </row>
    <row r="8998" spans="1:9" x14ac:dyDescent="0.25">
      <c r="A8998" s="47"/>
      <c r="B8998" s="47"/>
      <c r="C8998" s="47"/>
      <c r="D8998" s="47"/>
      <c r="E8998" s="47"/>
      <c r="F8998" s="47"/>
      <c r="G8998" s="47"/>
      <c r="H8998" s="47"/>
      <c r="I8998" s="47"/>
    </row>
    <row r="8999" spans="1:9" x14ac:dyDescent="0.25">
      <c r="A8999" s="47"/>
      <c r="B8999" s="47"/>
      <c r="C8999" s="47"/>
      <c r="D8999" s="47"/>
      <c r="E8999" s="47"/>
      <c r="F8999" s="47"/>
      <c r="G8999" s="47"/>
      <c r="H8999" s="47"/>
      <c r="I8999" s="47"/>
    </row>
    <row r="9000" spans="1:9" x14ac:dyDescent="0.25">
      <c r="A9000" s="47"/>
      <c r="B9000" s="47"/>
      <c r="C9000" s="47"/>
      <c r="D9000" s="47"/>
      <c r="E9000" s="47"/>
      <c r="F9000" s="47"/>
      <c r="G9000" s="47"/>
      <c r="H9000" s="47"/>
      <c r="I9000" s="47"/>
    </row>
    <row r="9001" spans="1:9" x14ac:dyDescent="0.25">
      <c r="A9001" s="47"/>
      <c r="B9001" s="47"/>
      <c r="C9001" s="47"/>
      <c r="D9001" s="47"/>
      <c r="E9001" s="47"/>
      <c r="F9001" s="47"/>
      <c r="G9001" s="47"/>
      <c r="H9001" s="47"/>
      <c r="I9001" s="47"/>
    </row>
    <row r="9002" spans="1:9" x14ac:dyDescent="0.25">
      <c r="A9002" s="47"/>
      <c r="B9002" s="47"/>
      <c r="C9002" s="47"/>
      <c r="D9002" s="47"/>
      <c r="E9002" s="47"/>
      <c r="F9002" s="47"/>
      <c r="G9002" s="47"/>
      <c r="H9002" s="47"/>
      <c r="I9002" s="47"/>
    </row>
    <row r="9003" spans="1:9" x14ac:dyDescent="0.25">
      <c r="A9003" s="47"/>
      <c r="B9003" s="47"/>
      <c r="C9003" s="47"/>
      <c r="D9003" s="47"/>
      <c r="E9003" s="47"/>
      <c r="F9003" s="47"/>
      <c r="G9003" s="47"/>
      <c r="H9003" s="47"/>
      <c r="I9003" s="47"/>
    </row>
    <row r="9004" spans="1:9" x14ac:dyDescent="0.25">
      <c r="A9004" s="47"/>
      <c r="B9004" s="47"/>
      <c r="C9004" s="47"/>
      <c r="D9004" s="47"/>
      <c r="E9004" s="47"/>
      <c r="F9004" s="47"/>
      <c r="G9004" s="47"/>
      <c r="H9004" s="47"/>
      <c r="I9004" s="47"/>
    </row>
    <row r="9005" spans="1:9" x14ac:dyDescent="0.25">
      <c r="A9005" s="47"/>
      <c r="B9005" s="47"/>
      <c r="C9005" s="47"/>
      <c r="D9005" s="47"/>
      <c r="E9005" s="47"/>
      <c r="F9005" s="47"/>
      <c r="G9005" s="47"/>
      <c r="H9005" s="47"/>
      <c r="I9005" s="47"/>
    </row>
    <row r="9006" spans="1:9" x14ac:dyDescent="0.25">
      <c r="A9006" s="47"/>
      <c r="B9006" s="47"/>
      <c r="C9006" s="47"/>
      <c r="D9006" s="47"/>
      <c r="E9006" s="47"/>
      <c r="F9006" s="47"/>
      <c r="G9006" s="47"/>
      <c r="H9006" s="47"/>
      <c r="I9006" s="47"/>
    </row>
    <row r="9007" spans="1:9" x14ac:dyDescent="0.25">
      <c r="A9007" s="47"/>
      <c r="B9007" s="47"/>
      <c r="C9007" s="47"/>
      <c r="D9007" s="47"/>
      <c r="E9007" s="47"/>
      <c r="F9007" s="47"/>
      <c r="G9007" s="47"/>
      <c r="H9007" s="47"/>
      <c r="I9007" s="47"/>
    </row>
    <row r="9008" spans="1:9" x14ac:dyDescent="0.25">
      <c r="A9008" s="47"/>
      <c r="B9008" s="47"/>
      <c r="C9008" s="47"/>
      <c r="D9008" s="47"/>
      <c r="E9008" s="47"/>
      <c r="F9008" s="47"/>
      <c r="G9008" s="47"/>
      <c r="H9008" s="47"/>
      <c r="I9008" s="47"/>
    </row>
    <row r="9009" spans="1:9" x14ac:dyDescent="0.25">
      <c r="A9009" s="47"/>
      <c r="B9009" s="47"/>
      <c r="C9009" s="47"/>
      <c r="D9009" s="47"/>
      <c r="E9009" s="47"/>
      <c r="F9009" s="47"/>
      <c r="G9009" s="47"/>
      <c r="H9009" s="47"/>
      <c r="I9009" s="47"/>
    </row>
    <row r="9010" spans="1:9" x14ac:dyDescent="0.25">
      <c r="A9010" s="47"/>
      <c r="B9010" s="47"/>
      <c r="C9010" s="47"/>
      <c r="D9010" s="47"/>
      <c r="E9010" s="47"/>
      <c r="F9010" s="47"/>
      <c r="G9010" s="47"/>
      <c r="H9010" s="47"/>
      <c r="I9010" s="47"/>
    </row>
    <row r="9011" spans="1:9" x14ac:dyDescent="0.25">
      <c r="A9011" s="47"/>
      <c r="B9011" s="47"/>
      <c r="C9011" s="47"/>
      <c r="D9011" s="47"/>
      <c r="E9011" s="47"/>
      <c r="F9011" s="47"/>
      <c r="G9011" s="47"/>
      <c r="H9011" s="47"/>
      <c r="I9011" s="47"/>
    </row>
    <row r="9012" spans="1:9" x14ac:dyDescent="0.25">
      <c r="A9012" s="47"/>
      <c r="B9012" s="47"/>
      <c r="C9012" s="47"/>
      <c r="D9012" s="47"/>
      <c r="E9012" s="47"/>
      <c r="F9012" s="47"/>
      <c r="G9012" s="47"/>
      <c r="H9012" s="47"/>
      <c r="I9012" s="47"/>
    </row>
    <row r="9013" spans="1:9" x14ac:dyDescent="0.25">
      <c r="A9013" s="47"/>
      <c r="B9013" s="47"/>
      <c r="C9013" s="47"/>
      <c r="D9013" s="47"/>
      <c r="E9013" s="47"/>
      <c r="F9013" s="47"/>
      <c r="G9013" s="47"/>
      <c r="H9013" s="47"/>
      <c r="I9013" s="47"/>
    </row>
    <row r="9014" spans="1:9" x14ac:dyDescent="0.25">
      <c r="A9014" s="47"/>
      <c r="B9014" s="47"/>
      <c r="C9014" s="47"/>
      <c r="D9014" s="47"/>
      <c r="E9014" s="47"/>
      <c r="F9014" s="47"/>
      <c r="G9014" s="47"/>
      <c r="H9014" s="47"/>
      <c r="I9014" s="47"/>
    </row>
    <row r="9015" spans="1:9" x14ac:dyDescent="0.25">
      <c r="A9015" s="47"/>
      <c r="B9015" s="47"/>
      <c r="C9015" s="47"/>
      <c r="D9015" s="47"/>
      <c r="E9015" s="47"/>
      <c r="F9015" s="47"/>
      <c r="G9015" s="47"/>
      <c r="H9015" s="47"/>
      <c r="I9015" s="47"/>
    </row>
    <row r="9016" spans="1:9" x14ac:dyDescent="0.25">
      <c r="A9016" s="47"/>
      <c r="B9016" s="47"/>
      <c r="C9016" s="47"/>
      <c r="D9016" s="47"/>
      <c r="E9016" s="47"/>
      <c r="F9016" s="47"/>
      <c r="G9016" s="47"/>
      <c r="H9016" s="47"/>
      <c r="I9016" s="47"/>
    </row>
    <row r="9017" spans="1:9" x14ac:dyDescent="0.25">
      <c r="A9017" s="47"/>
      <c r="B9017" s="47"/>
      <c r="C9017" s="47"/>
      <c r="D9017" s="47"/>
      <c r="E9017" s="47"/>
      <c r="F9017" s="47"/>
      <c r="G9017" s="47"/>
      <c r="H9017" s="47"/>
      <c r="I9017" s="47"/>
    </row>
    <row r="9018" spans="1:9" x14ac:dyDescent="0.25">
      <c r="A9018" s="47"/>
      <c r="B9018" s="47"/>
      <c r="C9018" s="47"/>
      <c r="D9018" s="47"/>
      <c r="E9018" s="47"/>
      <c r="F9018" s="47"/>
      <c r="G9018" s="47"/>
      <c r="H9018" s="47"/>
      <c r="I9018" s="47"/>
    </row>
    <row r="9019" spans="1:9" x14ac:dyDescent="0.25">
      <c r="A9019" s="47"/>
      <c r="B9019" s="47"/>
      <c r="C9019" s="47"/>
      <c r="D9019" s="47"/>
      <c r="E9019" s="47"/>
      <c r="F9019" s="47"/>
      <c r="G9019" s="47"/>
      <c r="H9019" s="47"/>
      <c r="I9019" s="47"/>
    </row>
    <row r="9020" spans="1:9" x14ac:dyDescent="0.25">
      <c r="A9020" s="47"/>
      <c r="B9020" s="47"/>
      <c r="C9020" s="47"/>
      <c r="D9020" s="47"/>
      <c r="E9020" s="47"/>
      <c r="F9020" s="47"/>
      <c r="G9020" s="47"/>
      <c r="H9020" s="47"/>
      <c r="I9020" s="47"/>
    </row>
    <row r="9021" spans="1:9" x14ac:dyDescent="0.25">
      <c r="A9021" s="47"/>
      <c r="B9021" s="47"/>
      <c r="C9021" s="47"/>
      <c r="D9021" s="47"/>
      <c r="E9021" s="47"/>
      <c r="F9021" s="47"/>
      <c r="G9021" s="47"/>
      <c r="H9021" s="47"/>
      <c r="I9021" s="47"/>
    </row>
    <row r="9022" spans="1:9" x14ac:dyDescent="0.25">
      <c r="A9022" s="47"/>
      <c r="B9022" s="47"/>
      <c r="C9022" s="47"/>
      <c r="D9022" s="47"/>
      <c r="E9022" s="47"/>
      <c r="F9022" s="47"/>
      <c r="G9022" s="47"/>
      <c r="H9022" s="47"/>
      <c r="I9022" s="47"/>
    </row>
    <row r="9023" spans="1:9" x14ac:dyDescent="0.25">
      <c r="A9023" s="47"/>
      <c r="B9023" s="47"/>
      <c r="C9023" s="47"/>
      <c r="D9023" s="47"/>
      <c r="E9023" s="47"/>
      <c r="F9023" s="47"/>
      <c r="G9023" s="47"/>
      <c r="H9023" s="47"/>
      <c r="I9023" s="47"/>
    </row>
    <row r="9024" spans="1:9" x14ac:dyDescent="0.25">
      <c r="A9024" s="47"/>
      <c r="B9024" s="47"/>
      <c r="C9024" s="47"/>
      <c r="D9024" s="47"/>
      <c r="E9024" s="47"/>
      <c r="F9024" s="47"/>
      <c r="G9024" s="47"/>
      <c r="H9024" s="47"/>
      <c r="I9024" s="47"/>
    </row>
    <row r="9025" spans="1:9" x14ac:dyDescent="0.25">
      <c r="A9025" s="47"/>
      <c r="B9025" s="47"/>
      <c r="C9025" s="47"/>
      <c r="D9025" s="47"/>
      <c r="E9025" s="47"/>
      <c r="F9025" s="47"/>
      <c r="G9025" s="47"/>
      <c r="H9025" s="47"/>
      <c r="I9025" s="47"/>
    </row>
    <row r="9026" spans="1:9" x14ac:dyDescent="0.25">
      <c r="A9026" s="47"/>
      <c r="B9026" s="47"/>
      <c r="C9026" s="47"/>
      <c r="D9026" s="47"/>
      <c r="E9026" s="47"/>
      <c r="F9026" s="47"/>
      <c r="G9026" s="47"/>
      <c r="H9026" s="47"/>
      <c r="I9026" s="47"/>
    </row>
    <row r="9027" spans="1:9" x14ac:dyDescent="0.25">
      <c r="A9027" s="47"/>
      <c r="B9027" s="47"/>
      <c r="C9027" s="47"/>
      <c r="D9027" s="47"/>
      <c r="E9027" s="47"/>
      <c r="F9027" s="47"/>
      <c r="G9027" s="47"/>
      <c r="H9027" s="47"/>
      <c r="I9027" s="47"/>
    </row>
    <row r="9028" spans="1:9" x14ac:dyDescent="0.25">
      <c r="A9028" s="47"/>
      <c r="B9028" s="47"/>
      <c r="C9028" s="47"/>
      <c r="D9028" s="47"/>
      <c r="E9028" s="47"/>
      <c r="F9028" s="47"/>
      <c r="G9028" s="47"/>
      <c r="H9028" s="47"/>
      <c r="I9028" s="47"/>
    </row>
    <row r="9029" spans="1:9" x14ac:dyDescent="0.25">
      <c r="A9029" s="47"/>
      <c r="B9029" s="47"/>
      <c r="C9029" s="47"/>
      <c r="D9029" s="47"/>
      <c r="E9029" s="47"/>
      <c r="F9029" s="47"/>
      <c r="G9029" s="47"/>
      <c r="H9029" s="47"/>
      <c r="I9029" s="47"/>
    </row>
    <row r="9030" spans="1:9" x14ac:dyDescent="0.25">
      <c r="A9030" s="47"/>
      <c r="B9030" s="47"/>
      <c r="C9030" s="47"/>
      <c r="D9030" s="47"/>
      <c r="E9030" s="47"/>
      <c r="F9030" s="47"/>
      <c r="G9030" s="47"/>
      <c r="H9030" s="47"/>
      <c r="I9030" s="47"/>
    </row>
    <row r="9031" spans="1:9" x14ac:dyDescent="0.25">
      <c r="A9031" s="47"/>
      <c r="B9031" s="47"/>
      <c r="C9031" s="47"/>
      <c r="D9031" s="47"/>
      <c r="E9031" s="47"/>
      <c r="F9031" s="47"/>
      <c r="G9031" s="47"/>
      <c r="H9031" s="47"/>
      <c r="I9031" s="47"/>
    </row>
    <row r="9032" spans="1:9" x14ac:dyDescent="0.25">
      <c r="A9032" s="47"/>
      <c r="B9032" s="47"/>
      <c r="C9032" s="47"/>
      <c r="D9032" s="47"/>
      <c r="E9032" s="47"/>
      <c r="F9032" s="47"/>
      <c r="G9032" s="47"/>
      <c r="H9032" s="47"/>
      <c r="I9032" s="47"/>
    </row>
    <row r="9033" spans="1:9" x14ac:dyDescent="0.25">
      <c r="A9033" s="47"/>
      <c r="B9033" s="47"/>
      <c r="C9033" s="47"/>
      <c r="D9033" s="47"/>
      <c r="E9033" s="47"/>
      <c r="F9033" s="47"/>
      <c r="G9033" s="47"/>
      <c r="H9033" s="47"/>
      <c r="I9033" s="47"/>
    </row>
    <row r="9034" spans="1:9" x14ac:dyDescent="0.25">
      <c r="A9034" s="47"/>
      <c r="B9034" s="47"/>
      <c r="C9034" s="47"/>
      <c r="D9034" s="47"/>
      <c r="E9034" s="47"/>
      <c r="F9034" s="47"/>
      <c r="G9034" s="47"/>
      <c r="H9034" s="47"/>
      <c r="I9034" s="47"/>
    </row>
    <row r="9035" spans="1:9" x14ac:dyDescent="0.25">
      <c r="A9035" s="47"/>
      <c r="B9035" s="47"/>
      <c r="C9035" s="47"/>
      <c r="D9035" s="47"/>
      <c r="E9035" s="47"/>
      <c r="F9035" s="47"/>
      <c r="G9035" s="47"/>
      <c r="H9035" s="47"/>
      <c r="I9035" s="47"/>
    </row>
    <row r="9036" spans="1:9" x14ac:dyDescent="0.25">
      <c r="A9036" s="47"/>
      <c r="B9036" s="47"/>
      <c r="C9036" s="47"/>
      <c r="D9036" s="47"/>
      <c r="E9036" s="47"/>
      <c r="F9036" s="47"/>
      <c r="G9036" s="47"/>
      <c r="H9036" s="47"/>
      <c r="I9036" s="47"/>
    </row>
    <row r="9037" spans="1:9" x14ac:dyDescent="0.25">
      <c r="A9037" s="47"/>
      <c r="B9037" s="47"/>
      <c r="C9037" s="47"/>
      <c r="D9037" s="47"/>
      <c r="E9037" s="47"/>
      <c r="F9037" s="47"/>
      <c r="G9037" s="47"/>
      <c r="H9037" s="47"/>
      <c r="I9037" s="47"/>
    </row>
    <row r="9038" spans="1:9" x14ac:dyDescent="0.25">
      <c r="A9038" s="47"/>
      <c r="B9038" s="47"/>
      <c r="C9038" s="47"/>
      <c r="D9038" s="47"/>
      <c r="E9038" s="47"/>
      <c r="F9038" s="47"/>
      <c r="G9038" s="47"/>
      <c r="H9038" s="47"/>
      <c r="I9038" s="47"/>
    </row>
    <row r="9039" spans="1:9" x14ac:dyDescent="0.25">
      <c r="A9039" s="47"/>
      <c r="B9039" s="47"/>
      <c r="C9039" s="47"/>
      <c r="D9039" s="47"/>
      <c r="E9039" s="47"/>
      <c r="F9039" s="47"/>
      <c r="G9039" s="47"/>
      <c r="H9039" s="47"/>
      <c r="I9039" s="47"/>
    </row>
    <row r="9040" spans="1:9" x14ac:dyDescent="0.25">
      <c r="A9040" s="47"/>
      <c r="B9040" s="47"/>
      <c r="C9040" s="47"/>
      <c r="D9040" s="47"/>
      <c r="E9040" s="47"/>
      <c r="F9040" s="47"/>
      <c r="G9040" s="47"/>
      <c r="H9040" s="47"/>
      <c r="I9040" s="47"/>
    </row>
    <row r="9041" spans="1:9" x14ac:dyDescent="0.25">
      <c r="A9041" s="47"/>
      <c r="B9041" s="47"/>
      <c r="C9041" s="47"/>
      <c r="D9041" s="47"/>
      <c r="E9041" s="47"/>
      <c r="F9041" s="47"/>
      <c r="G9041" s="47"/>
      <c r="H9041" s="47"/>
      <c r="I9041" s="47"/>
    </row>
    <row r="9042" spans="1:9" x14ac:dyDescent="0.25">
      <c r="A9042" s="47"/>
      <c r="B9042" s="47"/>
      <c r="C9042" s="47"/>
      <c r="D9042" s="47"/>
      <c r="E9042" s="47"/>
      <c r="F9042" s="47"/>
      <c r="G9042" s="47"/>
      <c r="H9042" s="47"/>
      <c r="I9042" s="47"/>
    </row>
    <row r="9043" spans="1:9" x14ac:dyDescent="0.25">
      <c r="A9043" s="47"/>
      <c r="B9043" s="47"/>
      <c r="C9043" s="47"/>
      <c r="D9043" s="47"/>
      <c r="E9043" s="47"/>
      <c r="F9043" s="47"/>
      <c r="G9043" s="47"/>
      <c r="H9043" s="47"/>
      <c r="I9043" s="47"/>
    </row>
    <row r="9044" spans="1:9" x14ac:dyDescent="0.25">
      <c r="A9044" s="47"/>
      <c r="B9044" s="47"/>
      <c r="C9044" s="47"/>
      <c r="D9044" s="47"/>
      <c r="E9044" s="47"/>
      <c r="F9044" s="47"/>
      <c r="G9044" s="47"/>
      <c r="H9044" s="47"/>
      <c r="I9044" s="47"/>
    </row>
    <row r="9045" spans="1:9" x14ac:dyDescent="0.25">
      <c r="A9045" s="47"/>
      <c r="B9045" s="47"/>
      <c r="C9045" s="47"/>
      <c r="D9045" s="47"/>
      <c r="E9045" s="47"/>
      <c r="F9045" s="47"/>
      <c r="G9045" s="47"/>
      <c r="H9045" s="47"/>
      <c r="I9045" s="47"/>
    </row>
    <row r="9046" spans="1:9" x14ac:dyDescent="0.25">
      <c r="A9046" s="47"/>
      <c r="B9046" s="47"/>
      <c r="C9046" s="47"/>
      <c r="D9046" s="47"/>
      <c r="E9046" s="47"/>
      <c r="F9046" s="47"/>
      <c r="G9046" s="47"/>
      <c r="H9046" s="47"/>
      <c r="I9046" s="47"/>
    </row>
    <row r="9047" spans="1:9" x14ac:dyDescent="0.25">
      <c r="A9047" s="47"/>
      <c r="B9047" s="47"/>
      <c r="C9047" s="47"/>
      <c r="D9047" s="47"/>
      <c r="E9047" s="47"/>
      <c r="F9047" s="47"/>
      <c r="G9047" s="47"/>
      <c r="H9047" s="47"/>
      <c r="I9047" s="47"/>
    </row>
    <row r="9048" spans="1:9" x14ac:dyDescent="0.25">
      <c r="A9048" s="47"/>
      <c r="B9048" s="47"/>
      <c r="C9048" s="47"/>
      <c r="D9048" s="47"/>
      <c r="E9048" s="47"/>
      <c r="F9048" s="47"/>
      <c r="G9048" s="47"/>
      <c r="H9048" s="47"/>
      <c r="I9048" s="47"/>
    </row>
    <row r="9049" spans="1:9" x14ac:dyDescent="0.25">
      <c r="A9049" s="47"/>
      <c r="B9049" s="47"/>
      <c r="C9049" s="47"/>
      <c r="D9049" s="47"/>
      <c r="E9049" s="47"/>
      <c r="F9049" s="47"/>
      <c r="G9049" s="47"/>
      <c r="H9049" s="47"/>
      <c r="I9049" s="47"/>
    </row>
    <row r="9050" spans="1:9" x14ac:dyDescent="0.25">
      <c r="A9050" s="47"/>
      <c r="B9050" s="47"/>
      <c r="C9050" s="47"/>
      <c r="D9050" s="47"/>
      <c r="E9050" s="47"/>
      <c r="F9050" s="47"/>
      <c r="G9050" s="47"/>
      <c r="H9050" s="47"/>
      <c r="I9050" s="47"/>
    </row>
    <row r="9051" spans="1:9" x14ac:dyDescent="0.25">
      <c r="A9051" s="47"/>
      <c r="B9051" s="47"/>
      <c r="C9051" s="47"/>
      <c r="D9051" s="47"/>
      <c r="E9051" s="47"/>
      <c r="F9051" s="47"/>
      <c r="G9051" s="47"/>
      <c r="H9051" s="47"/>
      <c r="I9051" s="47"/>
    </row>
    <row r="9052" spans="1:9" x14ac:dyDescent="0.25">
      <c r="A9052" s="47"/>
      <c r="B9052" s="47"/>
      <c r="C9052" s="47"/>
      <c r="D9052" s="47"/>
      <c r="E9052" s="47"/>
      <c r="F9052" s="47"/>
      <c r="G9052" s="47"/>
      <c r="H9052" s="47"/>
      <c r="I9052" s="47"/>
    </row>
    <row r="9053" spans="1:9" x14ac:dyDescent="0.25">
      <c r="A9053" s="47"/>
      <c r="B9053" s="47"/>
      <c r="C9053" s="47"/>
      <c r="D9053" s="47"/>
      <c r="E9053" s="47"/>
      <c r="F9053" s="47"/>
      <c r="G9053" s="47"/>
      <c r="H9053" s="47"/>
      <c r="I9053" s="47"/>
    </row>
    <row r="9054" spans="1:9" x14ac:dyDescent="0.25">
      <c r="A9054" s="47"/>
      <c r="B9054" s="47"/>
      <c r="C9054" s="47"/>
      <c r="D9054" s="47"/>
      <c r="E9054" s="47"/>
      <c r="F9054" s="47"/>
      <c r="G9054" s="47"/>
      <c r="H9054" s="47"/>
      <c r="I9054" s="47"/>
    </row>
    <row r="9055" spans="1:9" x14ac:dyDescent="0.25">
      <c r="A9055" s="47"/>
      <c r="B9055" s="47"/>
      <c r="C9055" s="47"/>
      <c r="D9055" s="47"/>
      <c r="E9055" s="47"/>
      <c r="F9055" s="47"/>
      <c r="G9055" s="47"/>
      <c r="H9055" s="47"/>
      <c r="I9055" s="47"/>
    </row>
    <row r="9056" spans="1:9" x14ac:dyDescent="0.25">
      <c r="A9056" s="47"/>
      <c r="B9056" s="47"/>
      <c r="C9056" s="47"/>
      <c r="D9056" s="47"/>
      <c r="E9056" s="47"/>
      <c r="F9056" s="47"/>
      <c r="G9056" s="47"/>
      <c r="H9056" s="47"/>
      <c r="I9056" s="47"/>
    </row>
    <row r="9057" spans="1:9" x14ac:dyDescent="0.25">
      <c r="A9057" s="47"/>
      <c r="B9057" s="47"/>
      <c r="C9057" s="47"/>
      <c r="D9057" s="47"/>
      <c r="E9057" s="47"/>
      <c r="F9057" s="47"/>
      <c r="G9057" s="47"/>
      <c r="H9057" s="47"/>
      <c r="I9057" s="47"/>
    </row>
    <row r="9058" spans="1:9" x14ac:dyDescent="0.25">
      <c r="A9058" s="47"/>
      <c r="B9058" s="47"/>
      <c r="C9058" s="47"/>
      <c r="D9058" s="47"/>
      <c r="E9058" s="47"/>
      <c r="F9058" s="47"/>
      <c r="G9058" s="47"/>
      <c r="H9058" s="47"/>
      <c r="I9058" s="47"/>
    </row>
    <row r="9059" spans="1:9" x14ac:dyDescent="0.25">
      <c r="A9059" s="47"/>
      <c r="B9059" s="47"/>
      <c r="C9059" s="47"/>
      <c r="D9059" s="47"/>
      <c r="E9059" s="47"/>
      <c r="F9059" s="47"/>
      <c r="G9059" s="47"/>
      <c r="H9059" s="47"/>
      <c r="I9059" s="47"/>
    </row>
    <row r="9060" spans="1:9" x14ac:dyDescent="0.25">
      <c r="A9060" s="47"/>
      <c r="B9060" s="47"/>
      <c r="C9060" s="47"/>
      <c r="D9060" s="47"/>
      <c r="E9060" s="47"/>
      <c r="F9060" s="47"/>
      <c r="G9060" s="47"/>
      <c r="H9060" s="47"/>
      <c r="I9060" s="47"/>
    </row>
    <row r="9061" spans="1:9" x14ac:dyDescent="0.25">
      <c r="A9061" s="47"/>
      <c r="B9061" s="47"/>
      <c r="C9061" s="47"/>
      <c r="D9061" s="47"/>
      <c r="E9061" s="47"/>
      <c r="F9061" s="47"/>
      <c r="G9061" s="47"/>
      <c r="H9061" s="47"/>
      <c r="I9061" s="47"/>
    </row>
    <row r="9062" spans="1:9" x14ac:dyDescent="0.25">
      <c r="A9062" s="47"/>
      <c r="B9062" s="47"/>
      <c r="C9062" s="47"/>
      <c r="D9062" s="47"/>
      <c r="E9062" s="47"/>
      <c r="F9062" s="47"/>
      <c r="G9062" s="47"/>
      <c r="H9062" s="47"/>
      <c r="I9062" s="47"/>
    </row>
    <row r="9063" spans="1:9" x14ac:dyDescent="0.25">
      <c r="A9063" s="47"/>
      <c r="B9063" s="47"/>
      <c r="C9063" s="47"/>
      <c r="D9063" s="47"/>
      <c r="E9063" s="47"/>
      <c r="F9063" s="47"/>
      <c r="G9063" s="47"/>
      <c r="H9063" s="47"/>
      <c r="I9063" s="47"/>
    </row>
    <row r="9064" spans="1:9" x14ac:dyDescent="0.25">
      <c r="A9064" s="47"/>
      <c r="B9064" s="47"/>
      <c r="C9064" s="47"/>
      <c r="D9064" s="47"/>
      <c r="E9064" s="47"/>
      <c r="F9064" s="47"/>
      <c r="G9064" s="47"/>
      <c r="H9064" s="47"/>
      <c r="I9064" s="47"/>
    </row>
    <row r="9065" spans="1:9" x14ac:dyDescent="0.25">
      <c r="A9065" s="47"/>
      <c r="B9065" s="47"/>
      <c r="C9065" s="47"/>
      <c r="D9065" s="47"/>
      <c r="E9065" s="47"/>
      <c r="F9065" s="47"/>
      <c r="G9065" s="47"/>
      <c r="H9065" s="47"/>
      <c r="I9065" s="47"/>
    </row>
    <row r="9066" spans="1:9" x14ac:dyDescent="0.25">
      <c r="A9066" s="47"/>
      <c r="B9066" s="47"/>
      <c r="C9066" s="47"/>
      <c r="D9066" s="47"/>
      <c r="E9066" s="47"/>
      <c r="F9066" s="47"/>
      <c r="G9066" s="47"/>
      <c r="H9066" s="47"/>
      <c r="I9066" s="47"/>
    </row>
    <row r="9067" spans="1:9" x14ac:dyDescent="0.25">
      <c r="A9067" s="47"/>
      <c r="B9067" s="47"/>
      <c r="C9067" s="47"/>
      <c r="D9067" s="47"/>
      <c r="E9067" s="47"/>
      <c r="F9067" s="47"/>
      <c r="G9067" s="47"/>
      <c r="H9067" s="47"/>
      <c r="I9067" s="47"/>
    </row>
    <row r="9068" spans="1:9" x14ac:dyDescent="0.25">
      <c r="A9068" s="47"/>
      <c r="B9068" s="47"/>
      <c r="C9068" s="47"/>
      <c r="D9068" s="47"/>
      <c r="E9068" s="47"/>
      <c r="F9068" s="47"/>
      <c r="G9068" s="47"/>
      <c r="H9068" s="47"/>
      <c r="I9068" s="47"/>
    </row>
    <row r="9069" spans="1:9" x14ac:dyDescent="0.25">
      <c r="A9069" s="47"/>
      <c r="B9069" s="47"/>
      <c r="C9069" s="47"/>
      <c r="D9069" s="47"/>
      <c r="E9069" s="47"/>
      <c r="F9069" s="47"/>
      <c r="G9069" s="47"/>
      <c r="H9069" s="47"/>
      <c r="I9069" s="47"/>
    </row>
    <row r="9070" spans="1:9" x14ac:dyDescent="0.25">
      <c r="A9070" s="47"/>
      <c r="B9070" s="47"/>
      <c r="C9070" s="47"/>
      <c r="D9070" s="47"/>
      <c r="E9070" s="47"/>
      <c r="F9070" s="47"/>
      <c r="G9070" s="47"/>
      <c r="H9070" s="47"/>
      <c r="I9070" s="47"/>
    </row>
    <row r="9071" spans="1:9" x14ac:dyDescent="0.25">
      <c r="A9071" s="47"/>
      <c r="B9071" s="47"/>
      <c r="C9071" s="47"/>
      <c r="D9071" s="47"/>
      <c r="E9071" s="47"/>
      <c r="F9071" s="47"/>
      <c r="G9071" s="47"/>
      <c r="H9071" s="47"/>
      <c r="I9071" s="47"/>
    </row>
    <row r="9072" spans="1:9" x14ac:dyDescent="0.25">
      <c r="A9072" s="47"/>
      <c r="B9072" s="47"/>
      <c r="C9072" s="47"/>
      <c r="D9072" s="47"/>
      <c r="E9072" s="47"/>
      <c r="F9072" s="47"/>
      <c r="G9072" s="47"/>
      <c r="H9072" s="47"/>
      <c r="I9072" s="47"/>
    </row>
    <row r="9073" spans="1:9" x14ac:dyDescent="0.25">
      <c r="A9073" s="47"/>
      <c r="B9073" s="47"/>
      <c r="C9073" s="47"/>
      <c r="D9073" s="47"/>
      <c r="E9073" s="47"/>
      <c r="F9073" s="47"/>
      <c r="G9073" s="47"/>
      <c r="H9073" s="47"/>
      <c r="I9073" s="47"/>
    </row>
    <row r="9074" spans="1:9" x14ac:dyDescent="0.25">
      <c r="A9074" s="47"/>
      <c r="B9074" s="47"/>
      <c r="C9074" s="47"/>
      <c r="D9074" s="47"/>
      <c r="E9074" s="47"/>
      <c r="F9074" s="47"/>
      <c r="G9074" s="47"/>
      <c r="H9074" s="47"/>
      <c r="I9074" s="47"/>
    </row>
    <row r="9075" spans="1:9" x14ac:dyDescent="0.25">
      <c r="A9075" s="47"/>
      <c r="B9075" s="47"/>
      <c r="C9075" s="47"/>
      <c r="D9075" s="47"/>
      <c r="E9075" s="47"/>
      <c r="F9075" s="47"/>
      <c r="G9075" s="47"/>
      <c r="H9075" s="47"/>
      <c r="I9075" s="47"/>
    </row>
    <row r="9076" spans="1:9" x14ac:dyDescent="0.25">
      <c r="A9076" s="47"/>
      <c r="B9076" s="47"/>
      <c r="C9076" s="47"/>
      <c r="D9076" s="47"/>
      <c r="E9076" s="47"/>
      <c r="F9076" s="47"/>
      <c r="G9076" s="47"/>
      <c r="H9076" s="47"/>
      <c r="I9076" s="47"/>
    </row>
    <row r="9077" spans="1:9" x14ac:dyDescent="0.25">
      <c r="A9077" s="47"/>
      <c r="B9077" s="47"/>
      <c r="C9077" s="47"/>
      <c r="D9077" s="47"/>
      <c r="E9077" s="47"/>
      <c r="F9077" s="47"/>
      <c r="G9077" s="47"/>
      <c r="H9077" s="47"/>
      <c r="I9077" s="47"/>
    </row>
    <row r="9078" spans="1:9" x14ac:dyDescent="0.25">
      <c r="A9078" s="47"/>
      <c r="B9078" s="47"/>
      <c r="C9078" s="47"/>
      <c r="D9078" s="47"/>
      <c r="E9078" s="47"/>
      <c r="F9078" s="47"/>
      <c r="G9078" s="47"/>
      <c r="H9078" s="47"/>
      <c r="I9078" s="47"/>
    </row>
    <row r="9079" spans="1:9" x14ac:dyDescent="0.25">
      <c r="A9079" s="47"/>
      <c r="B9079" s="47"/>
      <c r="C9079" s="47"/>
      <c r="D9079" s="47"/>
      <c r="E9079" s="47"/>
      <c r="F9079" s="47"/>
      <c r="G9079" s="47"/>
      <c r="H9079" s="47"/>
      <c r="I9079" s="47"/>
    </row>
    <row r="9080" spans="1:9" x14ac:dyDescent="0.25">
      <c r="A9080" s="47"/>
      <c r="B9080" s="47"/>
      <c r="C9080" s="47"/>
      <c r="D9080" s="47"/>
      <c r="E9080" s="47"/>
      <c r="F9080" s="47"/>
      <c r="G9080" s="47"/>
      <c r="H9080" s="47"/>
      <c r="I9080" s="47"/>
    </row>
    <row r="9081" spans="1:9" x14ac:dyDescent="0.25">
      <c r="A9081" s="47"/>
      <c r="B9081" s="47"/>
      <c r="C9081" s="47"/>
      <c r="D9081" s="47"/>
      <c r="E9081" s="47"/>
      <c r="F9081" s="47"/>
      <c r="G9081" s="47"/>
      <c r="H9081" s="47"/>
      <c r="I9081" s="47"/>
    </row>
    <row r="9082" spans="1:9" x14ac:dyDescent="0.25">
      <c r="A9082" s="47"/>
      <c r="B9082" s="47"/>
      <c r="C9082" s="47"/>
      <c r="D9082" s="47"/>
      <c r="E9082" s="47"/>
      <c r="F9082" s="47"/>
      <c r="G9082" s="47"/>
      <c r="H9082" s="47"/>
      <c r="I9082" s="47"/>
    </row>
    <row r="9083" spans="1:9" x14ac:dyDescent="0.25">
      <c r="A9083" s="47"/>
      <c r="B9083" s="47"/>
      <c r="C9083" s="47"/>
      <c r="D9083" s="47"/>
      <c r="E9083" s="47"/>
      <c r="F9083" s="47"/>
      <c r="G9083" s="47"/>
      <c r="H9083" s="47"/>
      <c r="I9083" s="47"/>
    </row>
    <row r="9084" spans="1:9" x14ac:dyDescent="0.25">
      <c r="A9084" s="47"/>
      <c r="B9084" s="47"/>
      <c r="C9084" s="47"/>
      <c r="D9084" s="47"/>
      <c r="E9084" s="47"/>
      <c r="F9084" s="47"/>
      <c r="G9084" s="47"/>
      <c r="H9084" s="47"/>
      <c r="I9084" s="47"/>
    </row>
    <row r="9085" spans="1:9" x14ac:dyDescent="0.25">
      <c r="A9085" s="47"/>
      <c r="B9085" s="47"/>
      <c r="C9085" s="47"/>
      <c r="D9085" s="47"/>
      <c r="E9085" s="47"/>
      <c r="F9085" s="47"/>
      <c r="G9085" s="47"/>
      <c r="H9085" s="47"/>
      <c r="I9085" s="47"/>
    </row>
    <row r="9086" spans="1:9" x14ac:dyDescent="0.25">
      <c r="A9086" s="47"/>
      <c r="B9086" s="47"/>
      <c r="C9086" s="47"/>
      <c r="D9086" s="47"/>
      <c r="E9086" s="47"/>
      <c r="F9086" s="47"/>
      <c r="G9086" s="47"/>
      <c r="H9086" s="47"/>
      <c r="I9086" s="47"/>
    </row>
    <row r="9087" spans="1:9" x14ac:dyDescent="0.25">
      <c r="A9087" s="47"/>
      <c r="B9087" s="47"/>
      <c r="C9087" s="47"/>
      <c r="D9087" s="47"/>
      <c r="E9087" s="47"/>
      <c r="F9087" s="47"/>
      <c r="G9087" s="47"/>
      <c r="H9087" s="47"/>
      <c r="I9087" s="47"/>
    </row>
    <row r="9088" spans="1:9" x14ac:dyDescent="0.25">
      <c r="A9088" s="47"/>
      <c r="B9088" s="47"/>
      <c r="C9088" s="47"/>
      <c r="D9088" s="47"/>
      <c r="E9088" s="47"/>
      <c r="F9088" s="47"/>
      <c r="G9088" s="47"/>
      <c r="H9088" s="47"/>
      <c r="I9088" s="47"/>
    </row>
    <row r="9089" spans="1:9" x14ac:dyDescent="0.25">
      <c r="A9089" s="47"/>
      <c r="B9089" s="47"/>
      <c r="C9089" s="47"/>
      <c r="D9089" s="47"/>
      <c r="E9089" s="47"/>
      <c r="F9089" s="47"/>
      <c r="G9089" s="47"/>
      <c r="H9089" s="47"/>
      <c r="I9089" s="47"/>
    </row>
    <row r="9090" spans="1:9" x14ac:dyDescent="0.25">
      <c r="A9090" s="47"/>
      <c r="B9090" s="47"/>
      <c r="C9090" s="47"/>
      <c r="D9090" s="47"/>
      <c r="E9090" s="47"/>
      <c r="F9090" s="47"/>
      <c r="G9090" s="47"/>
      <c r="H9090" s="47"/>
      <c r="I9090" s="47"/>
    </row>
    <row r="9091" spans="1:9" x14ac:dyDescent="0.25">
      <c r="A9091" s="47"/>
      <c r="B9091" s="47"/>
      <c r="C9091" s="47"/>
      <c r="D9091" s="47"/>
      <c r="E9091" s="47"/>
      <c r="F9091" s="47"/>
      <c r="G9091" s="47"/>
      <c r="H9091" s="47"/>
      <c r="I9091" s="47"/>
    </row>
    <row r="9092" spans="1:9" x14ac:dyDescent="0.25">
      <c r="A9092" s="47"/>
      <c r="B9092" s="47"/>
      <c r="C9092" s="47"/>
      <c r="D9092" s="47"/>
      <c r="E9092" s="47"/>
      <c r="F9092" s="47"/>
      <c r="G9092" s="47"/>
      <c r="H9092" s="47"/>
      <c r="I9092" s="47"/>
    </row>
    <row r="9093" spans="1:9" x14ac:dyDescent="0.25">
      <c r="A9093" s="47"/>
      <c r="B9093" s="47"/>
      <c r="C9093" s="47"/>
      <c r="D9093" s="47"/>
      <c r="E9093" s="47"/>
      <c r="F9093" s="47"/>
      <c r="G9093" s="47"/>
      <c r="H9093" s="47"/>
      <c r="I9093" s="47"/>
    </row>
    <row r="9094" spans="1:9" x14ac:dyDescent="0.25">
      <c r="A9094" s="47"/>
      <c r="B9094" s="47"/>
      <c r="C9094" s="47"/>
      <c r="D9094" s="47"/>
      <c r="E9094" s="47"/>
      <c r="F9094" s="47"/>
      <c r="G9094" s="47"/>
      <c r="H9094" s="47"/>
      <c r="I9094" s="47"/>
    </row>
    <row r="9095" spans="1:9" x14ac:dyDescent="0.25">
      <c r="A9095" s="47"/>
      <c r="B9095" s="47"/>
      <c r="C9095" s="47"/>
      <c r="D9095" s="47"/>
      <c r="E9095" s="47"/>
      <c r="F9095" s="47"/>
      <c r="G9095" s="47"/>
      <c r="H9095" s="47"/>
      <c r="I9095" s="47"/>
    </row>
    <row r="9096" spans="1:9" x14ac:dyDescent="0.25">
      <c r="A9096" s="47"/>
      <c r="B9096" s="47"/>
      <c r="C9096" s="47"/>
      <c r="D9096" s="47"/>
      <c r="E9096" s="47"/>
      <c r="F9096" s="47"/>
      <c r="G9096" s="47"/>
      <c r="H9096" s="47"/>
      <c r="I9096" s="47"/>
    </row>
    <row r="9097" spans="1:9" x14ac:dyDescent="0.25">
      <c r="A9097" s="47"/>
      <c r="B9097" s="47"/>
      <c r="C9097" s="47"/>
      <c r="D9097" s="47"/>
      <c r="E9097" s="47"/>
      <c r="F9097" s="47"/>
      <c r="G9097" s="47"/>
      <c r="H9097" s="47"/>
      <c r="I9097" s="47"/>
    </row>
    <row r="9098" spans="1:9" x14ac:dyDescent="0.25">
      <c r="A9098" s="47"/>
      <c r="B9098" s="47"/>
      <c r="C9098" s="47"/>
      <c r="D9098" s="47"/>
      <c r="E9098" s="47"/>
      <c r="F9098" s="47"/>
      <c r="G9098" s="47"/>
      <c r="H9098" s="47"/>
      <c r="I9098" s="47"/>
    </row>
    <row r="9099" spans="1:9" x14ac:dyDescent="0.25">
      <c r="A9099" s="47"/>
      <c r="B9099" s="47"/>
      <c r="C9099" s="47"/>
      <c r="D9099" s="47"/>
      <c r="E9099" s="47"/>
      <c r="F9099" s="47"/>
      <c r="G9099" s="47"/>
      <c r="H9099" s="47"/>
      <c r="I9099" s="47"/>
    </row>
    <row r="9100" spans="1:9" x14ac:dyDescent="0.25">
      <c r="A9100" s="47"/>
      <c r="B9100" s="47"/>
      <c r="C9100" s="47"/>
      <c r="D9100" s="47"/>
      <c r="E9100" s="47"/>
      <c r="F9100" s="47"/>
      <c r="G9100" s="47"/>
      <c r="H9100" s="47"/>
      <c r="I9100" s="47"/>
    </row>
    <row r="9101" spans="1:9" x14ac:dyDescent="0.25">
      <c r="A9101" s="47"/>
      <c r="B9101" s="47"/>
      <c r="C9101" s="47"/>
      <c r="D9101" s="47"/>
      <c r="E9101" s="47"/>
      <c r="F9101" s="47"/>
      <c r="G9101" s="47"/>
      <c r="H9101" s="47"/>
      <c r="I9101" s="47"/>
    </row>
    <row r="9102" spans="1:9" x14ac:dyDescent="0.25">
      <c r="A9102" s="47"/>
      <c r="B9102" s="47"/>
      <c r="C9102" s="47"/>
      <c r="D9102" s="47"/>
      <c r="E9102" s="47"/>
      <c r="F9102" s="47"/>
      <c r="G9102" s="47"/>
      <c r="H9102" s="47"/>
      <c r="I9102" s="47"/>
    </row>
    <row r="9103" spans="1:9" x14ac:dyDescent="0.25">
      <c r="A9103" s="47"/>
      <c r="B9103" s="47"/>
      <c r="C9103" s="47"/>
      <c r="D9103" s="47"/>
      <c r="E9103" s="47"/>
      <c r="F9103" s="47"/>
      <c r="G9103" s="47"/>
      <c r="H9103" s="47"/>
      <c r="I9103" s="47"/>
    </row>
    <row r="9104" spans="1:9" x14ac:dyDescent="0.25">
      <c r="A9104" s="47"/>
      <c r="B9104" s="47"/>
      <c r="C9104" s="47"/>
      <c r="D9104" s="47"/>
      <c r="E9104" s="47"/>
      <c r="F9104" s="47"/>
      <c r="G9104" s="47"/>
      <c r="H9104" s="47"/>
      <c r="I9104" s="47"/>
    </row>
    <row r="9105" spans="1:9" x14ac:dyDescent="0.25">
      <c r="A9105" s="47"/>
      <c r="B9105" s="47"/>
      <c r="C9105" s="47"/>
      <c r="D9105" s="47"/>
      <c r="E9105" s="47"/>
      <c r="F9105" s="47"/>
      <c r="G9105" s="47"/>
      <c r="H9105" s="47"/>
      <c r="I9105" s="47"/>
    </row>
    <row r="9106" spans="1:9" x14ac:dyDescent="0.25">
      <c r="A9106" s="47"/>
      <c r="B9106" s="47"/>
      <c r="C9106" s="47"/>
      <c r="D9106" s="47"/>
      <c r="E9106" s="47"/>
      <c r="F9106" s="47"/>
      <c r="G9106" s="47"/>
      <c r="H9106" s="47"/>
      <c r="I9106" s="47"/>
    </row>
    <row r="9107" spans="1:9" x14ac:dyDescent="0.25">
      <c r="A9107" s="47"/>
      <c r="B9107" s="47"/>
      <c r="C9107" s="47"/>
      <c r="D9107" s="47"/>
      <c r="E9107" s="47"/>
      <c r="F9107" s="47"/>
      <c r="G9107" s="47"/>
      <c r="H9107" s="47"/>
      <c r="I9107" s="47"/>
    </row>
    <row r="9108" spans="1:9" x14ac:dyDescent="0.25">
      <c r="A9108" s="47"/>
      <c r="B9108" s="47"/>
      <c r="C9108" s="47"/>
      <c r="D9108" s="47"/>
      <c r="E9108" s="47"/>
      <c r="F9108" s="47"/>
      <c r="G9108" s="47"/>
      <c r="H9108" s="47"/>
      <c r="I9108" s="47"/>
    </row>
    <row r="9109" spans="1:9" x14ac:dyDescent="0.25">
      <c r="A9109" s="47"/>
      <c r="B9109" s="47"/>
      <c r="C9109" s="47"/>
      <c r="D9109" s="47"/>
      <c r="E9109" s="47"/>
      <c r="F9109" s="47"/>
      <c r="G9109" s="47"/>
      <c r="H9109" s="47"/>
      <c r="I9109" s="47"/>
    </row>
    <row r="9110" spans="1:9" x14ac:dyDescent="0.25">
      <c r="A9110" s="47"/>
      <c r="B9110" s="47"/>
      <c r="C9110" s="47"/>
      <c r="D9110" s="47"/>
      <c r="E9110" s="47"/>
      <c r="F9110" s="47"/>
      <c r="G9110" s="47"/>
      <c r="H9110" s="47"/>
      <c r="I9110" s="47"/>
    </row>
    <row r="9111" spans="1:9" x14ac:dyDescent="0.25">
      <c r="A9111" s="47"/>
      <c r="B9111" s="47"/>
      <c r="C9111" s="47"/>
      <c r="D9111" s="47"/>
      <c r="E9111" s="47"/>
      <c r="F9111" s="47"/>
      <c r="G9111" s="47"/>
      <c r="H9111" s="47"/>
      <c r="I9111" s="47"/>
    </row>
    <row r="9112" spans="1:9" x14ac:dyDescent="0.25">
      <c r="A9112" s="47"/>
      <c r="B9112" s="47"/>
      <c r="C9112" s="47"/>
      <c r="D9112" s="47"/>
      <c r="E9112" s="47"/>
      <c r="F9112" s="47"/>
      <c r="G9112" s="47"/>
      <c r="H9112" s="47"/>
      <c r="I9112" s="47"/>
    </row>
    <row r="9113" spans="1:9" x14ac:dyDescent="0.25">
      <c r="A9113" s="47"/>
      <c r="B9113" s="47"/>
      <c r="C9113" s="47"/>
      <c r="D9113" s="47"/>
      <c r="E9113" s="47"/>
      <c r="F9113" s="47"/>
      <c r="G9113" s="47"/>
      <c r="H9113" s="47"/>
      <c r="I9113" s="47"/>
    </row>
    <row r="9114" spans="1:9" x14ac:dyDescent="0.25">
      <c r="A9114" s="47"/>
      <c r="B9114" s="47"/>
      <c r="C9114" s="47"/>
      <c r="D9114" s="47"/>
      <c r="E9114" s="47"/>
      <c r="F9114" s="47"/>
      <c r="G9114" s="47"/>
      <c r="H9114" s="47"/>
      <c r="I9114" s="47"/>
    </row>
    <row r="9115" spans="1:9" x14ac:dyDescent="0.25">
      <c r="A9115" s="47"/>
      <c r="B9115" s="47"/>
      <c r="C9115" s="47"/>
      <c r="D9115" s="47"/>
      <c r="E9115" s="47"/>
      <c r="F9115" s="47"/>
      <c r="G9115" s="47"/>
      <c r="H9115" s="47"/>
      <c r="I9115" s="47"/>
    </row>
    <row r="9116" spans="1:9" x14ac:dyDescent="0.25">
      <c r="A9116" s="47"/>
      <c r="B9116" s="47"/>
      <c r="C9116" s="47"/>
      <c r="D9116" s="47"/>
      <c r="E9116" s="47"/>
      <c r="F9116" s="47"/>
      <c r="G9116" s="47"/>
      <c r="H9116" s="47"/>
      <c r="I9116" s="47"/>
    </row>
    <row r="9117" spans="1:9" x14ac:dyDescent="0.25">
      <c r="A9117" s="47"/>
      <c r="B9117" s="47"/>
      <c r="C9117" s="47"/>
      <c r="D9117" s="47"/>
      <c r="E9117" s="47"/>
      <c r="F9117" s="47"/>
      <c r="G9117" s="47"/>
      <c r="H9117" s="47"/>
      <c r="I9117" s="47"/>
    </row>
    <row r="9118" spans="1:9" x14ac:dyDescent="0.25">
      <c r="A9118" s="47"/>
      <c r="B9118" s="47"/>
      <c r="C9118" s="47"/>
      <c r="D9118" s="47"/>
      <c r="E9118" s="47"/>
      <c r="F9118" s="47"/>
      <c r="G9118" s="47"/>
      <c r="H9118" s="47"/>
      <c r="I9118" s="47"/>
    </row>
    <row r="9119" spans="1:9" x14ac:dyDescent="0.25">
      <c r="A9119" s="47"/>
      <c r="B9119" s="47"/>
      <c r="C9119" s="47"/>
      <c r="D9119" s="47"/>
      <c r="E9119" s="47"/>
      <c r="F9119" s="47"/>
      <c r="G9119" s="47"/>
      <c r="H9119" s="47"/>
      <c r="I9119" s="47"/>
    </row>
    <row r="9120" spans="1:9" x14ac:dyDescent="0.25">
      <c r="A9120" s="47"/>
      <c r="B9120" s="47"/>
      <c r="C9120" s="47"/>
      <c r="D9120" s="47"/>
      <c r="E9120" s="47"/>
      <c r="F9120" s="47"/>
      <c r="G9120" s="47"/>
      <c r="H9120" s="47"/>
      <c r="I9120" s="47"/>
    </row>
    <row r="9121" spans="1:9" x14ac:dyDescent="0.25">
      <c r="A9121" s="47"/>
      <c r="B9121" s="47"/>
      <c r="C9121" s="47"/>
      <c r="D9121" s="47"/>
      <c r="E9121" s="47"/>
      <c r="F9121" s="47"/>
      <c r="G9121" s="47"/>
      <c r="H9121" s="47"/>
      <c r="I9121" s="47"/>
    </row>
    <row r="9122" spans="1:9" x14ac:dyDescent="0.25">
      <c r="A9122" s="47"/>
      <c r="B9122" s="47"/>
      <c r="C9122" s="47"/>
      <c r="D9122" s="47"/>
      <c r="E9122" s="47"/>
      <c r="F9122" s="47"/>
      <c r="G9122" s="47"/>
      <c r="H9122" s="47"/>
      <c r="I9122" s="47"/>
    </row>
    <row r="9123" spans="1:9" x14ac:dyDescent="0.25">
      <c r="A9123" s="47"/>
      <c r="B9123" s="47"/>
      <c r="C9123" s="47"/>
      <c r="D9123" s="47"/>
      <c r="E9123" s="47"/>
      <c r="F9123" s="47"/>
      <c r="G9123" s="47"/>
      <c r="H9123" s="47"/>
      <c r="I9123" s="47"/>
    </row>
    <row r="9124" spans="1:9" x14ac:dyDescent="0.25">
      <c r="A9124" s="47"/>
      <c r="B9124" s="47"/>
      <c r="C9124" s="47"/>
      <c r="D9124" s="47"/>
      <c r="E9124" s="47"/>
      <c r="F9124" s="47"/>
      <c r="G9124" s="47"/>
      <c r="H9124" s="47"/>
      <c r="I9124" s="47"/>
    </row>
    <row r="9125" spans="1:9" x14ac:dyDescent="0.25">
      <c r="A9125" s="47"/>
      <c r="B9125" s="47"/>
      <c r="C9125" s="47"/>
      <c r="D9125" s="47"/>
      <c r="E9125" s="47"/>
      <c r="F9125" s="47"/>
      <c r="G9125" s="47"/>
      <c r="H9125" s="47"/>
      <c r="I9125" s="47"/>
    </row>
    <row r="9126" spans="1:9" x14ac:dyDescent="0.25">
      <c r="A9126" s="47"/>
      <c r="B9126" s="47"/>
      <c r="C9126" s="47"/>
      <c r="D9126" s="47"/>
      <c r="E9126" s="47"/>
      <c r="F9126" s="47"/>
      <c r="G9126" s="47"/>
      <c r="H9126" s="47"/>
      <c r="I9126" s="47"/>
    </row>
    <row r="9127" spans="1:9" x14ac:dyDescent="0.25">
      <c r="A9127" s="47"/>
      <c r="B9127" s="47"/>
      <c r="C9127" s="47"/>
      <c r="D9127" s="47"/>
      <c r="E9127" s="47"/>
      <c r="F9127" s="47"/>
      <c r="G9127" s="47"/>
      <c r="H9127" s="47"/>
      <c r="I9127" s="47"/>
    </row>
    <row r="9128" spans="1:9" x14ac:dyDescent="0.25">
      <c r="A9128" s="47"/>
      <c r="B9128" s="47"/>
      <c r="C9128" s="47"/>
      <c r="D9128" s="47"/>
      <c r="E9128" s="47"/>
      <c r="F9128" s="47"/>
      <c r="G9128" s="47"/>
      <c r="H9128" s="47"/>
      <c r="I9128" s="47"/>
    </row>
    <row r="9129" spans="1:9" x14ac:dyDescent="0.25">
      <c r="A9129" s="47"/>
      <c r="B9129" s="47"/>
      <c r="C9129" s="47"/>
      <c r="D9129" s="47"/>
      <c r="E9129" s="47"/>
      <c r="F9129" s="47"/>
      <c r="G9129" s="47"/>
      <c r="H9129" s="47"/>
      <c r="I9129" s="47"/>
    </row>
    <row r="9130" spans="1:9" x14ac:dyDescent="0.25">
      <c r="A9130" s="47"/>
      <c r="B9130" s="47"/>
      <c r="C9130" s="47"/>
      <c r="D9130" s="47"/>
      <c r="E9130" s="47"/>
      <c r="F9130" s="47"/>
      <c r="G9130" s="47"/>
      <c r="H9130" s="47"/>
      <c r="I9130" s="47"/>
    </row>
    <row r="9131" spans="1:9" x14ac:dyDescent="0.25">
      <c r="A9131" s="47"/>
      <c r="B9131" s="47"/>
      <c r="C9131" s="47"/>
      <c r="D9131" s="47"/>
      <c r="E9131" s="47"/>
      <c r="F9131" s="47"/>
      <c r="G9131" s="47"/>
      <c r="H9131" s="47"/>
      <c r="I9131" s="47"/>
    </row>
    <row r="9132" spans="1:9" x14ac:dyDescent="0.25">
      <c r="A9132" s="47"/>
      <c r="B9132" s="47"/>
      <c r="C9132" s="47"/>
      <c r="D9132" s="47"/>
      <c r="E9132" s="47"/>
      <c r="F9132" s="47"/>
      <c r="G9132" s="47"/>
      <c r="H9132" s="47"/>
      <c r="I9132" s="47"/>
    </row>
    <row r="9133" spans="1:9" x14ac:dyDescent="0.25">
      <c r="A9133" s="47"/>
      <c r="B9133" s="47"/>
      <c r="C9133" s="47"/>
      <c r="D9133" s="47"/>
      <c r="E9133" s="47"/>
      <c r="F9133" s="47"/>
      <c r="G9133" s="47"/>
      <c r="H9133" s="47"/>
      <c r="I9133" s="47"/>
    </row>
    <row r="9134" spans="1:9" x14ac:dyDescent="0.25">
      <c r="A9134" s="47"/>
      <c r="B9134" s="47"/>
      <c r="C9134" s="47"/>
      <c r="D9134" s="47"/>
      <c r="E9134" s="47"/>
      <c r="F9134" s="47"/>
      <c r="G9134" s="47"/>
      <c r="H9134" s="47"/>
      <c r="I9134" s="47"/>
    </row>
    <row r="9135" spans="1:9" x14ac:dyDescent="0.25">
      <c r="A9135" s="47"/>
      <c r="B9135" s="47"/>
      <c r="C9135" s="47"/>
      <c r="D9135" s="47"/>
      <c r="E9135" s="47"/>
      <c r="F9135" s="47"/>
      <c r="G9135" s="47"/>
      <c r="H9135" s="47"/>
      <c r="I9135" s="47"/>
    </row>
    <row r="9136" spans="1:9" x14ac:dyDescent="0.25">
      <c r="A9136" s="47"/>
      <c r="B9136" s="47"/>
      <c r="C9136" s="47"/>
      <c r="D9136" s="47"/>
      <c r="E9136" s="47"/>
      <c r="F9136" s="47"/>
      <c r="G9136" s="47"/>
      <c r="H9136" s="47"/>
      <c r="I9136" s="47"/>
    </row>
    <row r="9137" spans="1:9" x14ac:dyDescent="0.25">
      <c r="A9137" s="47"/>
      <c r="B9137" s="47"/>
      <c r="C9137" s="47"/>
      <c r="D9137" s="47"/>
      <c r="E9137" s="47"/>
      <c r="F9137" s="47"/>
      <c r="G9137" s="47"/>
      <c r="H9137" s="47"/>
      <c r="I9137" s="47"/>
    </row>
    <row r="9138" spans="1:9" x14ac:dyDescent="0.25">
      <c r="A9138" s="47"/>
      <c r="B9138" s="47"/>
      <c r="C9138" s="47"/>
      <c r="D9138" s="47"/>
      <c r="E9138" s="47"/>
      <c r="F9138" s="47"/>
      <c r="G9138" s="47"/>
      <c r="H9138" s="47"/>
      <c r="I9138" s="47"/>
    </row>
    <row r="9139" spans="1:9" x14ac:dyDescent="0.25">
      <c r="A9139" s="47"/>
      <c r="B9139" s="47"/>
      <c r="C9139" s="47"/>
      <c r="D9139" s="47"/>
      <c r="E9139" s="47"/>
      <c r="F9139" s="47"/>
      <c r="G9139" s="47"/>
      <c r="H9139" s="47"/>
      <c r="I9139" s="47"/>
    </row>
    <row r="9140" spans="1:9" x14ac:dyDescent="0.25">
      <c r="A9140" s="47"/>
      <c r="B9140" s="47"/>
      <c r="C9140" s="47"/>
      <c r="D9140" s="47"/>
      <c r="E9140" s="47"/>
      <c r="F9140" s="47"/>
      <c r="G9140" s="47"/>
      <c r="H9140" s="47"/>
      <c r="I9140" s="47"/>
    </row>
    <row r="9141" spans="1:9" x14ac:dyDescent="0.25">
      <c r="A9141" s="47"/>
      <c r="B9141" s="47"/>
      <c r="C9141" s="47"/>
      <c r="D9141" s="47"/>
      <c r="E9141" s="47"/>
      <c r="F9141" s="47"/>
      <c r="G9141" s="47"/>
      <c r="H9141" s="47"/>
      <c r="I9141" s="47"/>
    </row>
    <row r="9142" spans="1:9" x14ac:dyDescent="0.25">
      <c r="A9142" s="47"/>
      <c r="B9142" s="47"/>
      <c r="C9142" s="47"/>
      <c r="D9142" s="47"/>
      <c r="E9142" s="47"/>
      <c r="F9142" s="47"/>
      <c r="G9142" s="47"/>
      <c r="H9142" s="47"/>
      <c r="I9142" s="47"/>
    </row>
    <row r="9143" spans="1:9" x14ac:dyDescent="0.25">
      <c r="A9143" s="47"/>
      <c r="B9143" s="47"/>
      <c r="C9143" s="47"/>
      <c r="D9143" s="47"/>
      <c r="E9143" s="47"/>
      <c r="F9143" s="47"/>
      <c r="G9143" s="47"/>
      <c r="H9143" s="47"/>
      <c r="I9143" s="47"/>
    </row>
    <row r="9144" spans="1:9" x14ac:dyDescent="0.25">
      <c r="A9144" s="47"/>
      <c r="B9144" s="47"/>
      <c r="C9144" s="47"/>
      <c r="D9144" s="47"/>
      <c r="E9144" s="47"/>
      <c r="F9144" s="47"/>
      <c r="G9144" s="47"/>
      <c r="H9144" s="47"/>
      <c r="I9144" s="47"/>
    </row>
    <row r="9145" spans="1:9" x14ac:dyDescent="0.25">
      <c r="A9145" s="47"/>
      <c r="B9145" s="47"/>
      <c r="C9145" s="47"/>
      <c r="D9145" s="47"/>
      <c r="E9145" s="47"/>
      <c r="F9145" s="47"/>
      <c r="G9145" s="47"/>
      <c r="H9145" s="47"/>
      <c r="I9145" s="47"/>
    </row>
    <row r="9146" spans="1:9" x14ac:dyDescent="0.25">
      <c r="A9146" s="47"/>
      <c r="B9146" s="47"/>
      <c r="C9146" s="47"/>
      <c r="D9146" s="47"/>
      <c r="E9146" s="47"/>
      <c r="F9146" s="47"/>
      <c r="G9146" s="47"/>
      <c r="H9146" s="47"/>
      <c r="I9146" s="47"/>
    </row>
    <row r="9147" spans="1:9" x14ac:dyDescent="0.25">
      <c r="A9147" s="47"/>
      <c r="B9147" s="47"/>
      <c r="C9147" s="47"/>
      <c r="D9147" s="47"/>
      <c r="E9147" s="47"/>
      <c r="F9147" s="47"/>
      <c r="G9147" s="47"/>
      <c r="H9147" s="47"/>
      <c r="I9147" s="47"/>
    </row>
    <row r="9148" spans="1:9" x14ac:dyDescent="0.25">
      <c r="A9148" s="47"/>
      <c r="B9148" s="47"/>
      <c r="C9148" s="47"/>
      <c r="D9148" s="47"/>
      <c r="E9148" s="47"/>
      <c r="F9148" s="47"/>
      <c r="G9148" s="47"/>
      <c r="H9148" s="47"/>
      <c r="I9148" s="47"/>
    </row>
    <row r="9149" spans="1:9" x14ac:dyDescent="0.25">
      <c r="A9149" s="47"/>
      <c r="B9149" s="47"/>
      <c r="C9149" s="47"/>
      <c r="D9149" s="47"/>
      <c r="E9149" s="47"/>
      <c r="F9149" s="47"/>
      <c r="G9149" s="47"/>
      <c r="H9149" s="47"/>
      <c r="I9149" s="47"/>
    </row>
    <row r="9150" spans="1:9" x14ac:dyDescent="0.25">
      <c r="A9150" s="47"/>
      <c r="B9150" s="47"/>
      <c r="C9150" s="47"/>
      <c r="D9150" s="47"/>
      <c r="E9150" s="47"/>
      <c r="F9150" s="47"/>
      <c r="G9150" s="47"/>
      <c r="H9150" s="47"/>
      <c r="I9150" s="47"/>
    </row>
    <row r="9151" spans="1:9" x14ac:dyDescent="0.25">
      <c r="A9151" s="47"/>
      <c r="B9151" s="47"/>
      <c r="C9151" s="47"/>
      <c r="D9151" s="47"/>
      <c r="E9151" s="47"/>
      <c r="F9151" s="47"/>
      <c r="G9151" s="47"/>
      <c r="H9151" s="47"/>
      <c r="I9151" s="47"/>
    </row>
    <row r="9152" spans="1:9" x14ac:dyDescent="0.25">
      <c r="A9152" s="47"/>
      <c r="B9152" s="47"/>
      <c r="C9152" s="47"/>
      <c r="D9152" s="47"/>
      <c r="E9152" s="47"/>
      <c r="F9152" s="47"/>
      <c r="G9152" s="47"/>
      <c r="H9152" s="47"/>
      <c r="I9152" s="47"/>
    </row>
    <row r="9153" spans="1:9" x14ac:dyDescent="0.25">
      <c r="A9153" s="47"/>
      <c r="B9153" s="47"/>
      <c r="C9153" s="47"/>
      <c r="D9153" s="47"/>
      <c r="E9153" s="47"/>
      <c r="F9153" s="47"/>
      <c r="G9153" s="47"/>
      <c r="H9153" s="47"/>
      <c r="I9153" s="47"/>
    </row>
    <row r="9154" spans="1:9" x14ac:dyDescent="0.25">
      <c r="A9154" s="47"/>
      <c r="B9154" s="47"/>
      <c r="C9154" s="47"/>
      <c r="D9154" s="47"/>
      <c r="E9154" s="47"/>
      <c r="F9154" s="47"/>
      <c r="G9154" s="47"/>
      <c r="H9154" s="47"/>
      <c r="I9154" s="47"/>
    </row>
    <row r="9155" spans="1:9" x14ac:dyDescent="0.25">
      <c r="A9155" s="47"/>
      <c r="B9155" s="47"/>
      <c r="C9155" s="47"/>
      <c r="D9155" s="47"/>
      <c r="E9155" s="47"/>
      <c r="F9155" s="47"/>
      <c r="G9155" s="47"/>
      <c r="H9155" s="47"/>
      <c r="I9155" s="47"/>
    </row>
    <row r="9156" spans="1:9" x14ac:dyDescent="0.25">
      <c r="A9156" s="47"/>
      <c r="B9156" s="47"/>
      <c r="C9156" s="47"/>
      <c r="D9156" s="47"/>
      <c r="E9156" s="47"/>
      <c r="F9156" s="47"/>
      <c r="G9156" s="47"/>
      <c r="H9156" s="47"/>
      <c r="I9156" s="47"/>
    </row>
    <row r="9157" spans="1:9" x14ac:dyDescent="0.25">
      <c r="A9157" s="47"/>
      <c r="B9157" s="47"/>
      <c r="C9157" s="47"/>
      <c r="D9157" s="47"/>
      <c r="E9157" s="47"/>
      <c r="F9157" s="47"/>
      <c r="G9157" s="47"/>
      <c r="H9157" s="47"/>
      <c r="I9157" s="47"/>
    </row>
    <row r="9158" spans="1:9" x14ac:dyDescent="0.25">
      <c r="A9158" s="47"/>
      <c r="B9158" s="47"/>
      <c r="C9158" s="47"/>
      <c r="D9158" s="47"/>
      <c r="E9158" s="47"/>
      <c r="F9158" s="47"/>
      <c r="G9158" s="47"/>
      <c r="H9158" s="47"/>
      <c r="I9158" s="47"/>
    </row>
    <row r="9159" spans="1:9" x14ac:dyDescent="0.25">
      <c r="A9159" s="47"/>
      <c r="B9159" s="47"/>
      <c r="C9159" s="47"/>
      <c r="D9159" s="47"/>
      <c r="E9159" s="47"/>
      <c r="F9159" s="47"/>
      <c r="G9159" s="47"/>
      <c r="H9159" s="47"/>
      <c r="I9159" s="47"/>
    </row>
    <row r="9160" spans="1:9" x14ac:dyDescent="0.25">
      <c r="A9160" s="47"/>
      <c r="B9160" s="47"/>
      <c r="C9160" s="47"/>
      <c r="D9160" s="47"/>
      <c r="E9160" s="47"/>
      <c r="F9160" s="47"/>
      <c r="G9160" s="47"/>
      <c r="H9160" s="47"/>
      <c r="I9160" s="47"/>
    </row>
    <row r="9161" spans="1:9" x14ac:dyDescent="0.25">
      <c r="A9161" s="47"/>
      <c r="B9161" s="47"/>
      <c r="C9161" s="47"/>
      <c r="D9161" s="47"/>
      <c r="E9161" s="47"/>
      <c r="F9161" s="47"/>
      <c r="G9161" s="47"/>
      <c r="H9161" s="47"/>
      <c r="I9161" s="47"/>
    </row>
    <row r="9162" spans="1:9" x14ac:dyDescent="0.25">
      <c r="A9162" s="47"/>
      <c r="B9162" s="47"/>
      <c r="C9162" s="47"/>
      <c r="D9162" s="47"/>
      <c r="E9162" s="47"/>
      <c r="F9162" s="47"/>
      <c r="G9162" s="47"/>
      <c r="H9162" s="47"/>
      <c r="I9162" s="47"/>
    </row>
    <row r="9163" spans="1:9" x14ac:dyDescent="0.25">
      <c r="A9163" s="47"/>
      <c r="B9163" s="47"/>
      <c r="C9163" s="47"/>
      <c r="D9163" s="47"/>
      <c r="E9163" s="47"/>
      <c r="F9163" s="47"/>
      <c r="G9163" s="47"/>
      <c r="H9163" s="47"/>
      <c r="I9163" s="47"/>
    </row>
    <row r="9164" spans="1:9" x14ac:dyDescent="0.25">
      <c r="A9164" s="47"/>
      <c r="B9164" s="47"/>
      <c r="C9164" s="47"/>
      <c r="D9164" s="47"/>
      <c r="E9164" s="47"/>
      <c r="F9164" s="47"/>
      <c r="G9164" s="47"/>
      <c r="H9164" s="47"/>
      <c r="I9164" s="47"/>
    </row>
    <row r="9165" spans="1:9" x14ac:dyDescent="0.25">
      <c r="A9165" s="47"/>
      <c r="B9165" s="47"/>
      <c r="C9165" s="47"/>
      <c r="D9165" s="47"/>
      <c r="E9165" s="47"/>
      <c r="F9165" s="47"/>
      <c r="G9165" s="47"/>
      <c r="H9165" s="47"/>
      <c r="I9165" s="47"/>
    </row>
    <row r="9166" spans="1:9" x14ac:dyDescent="0.25">
      <c r="A9166" s="47"/>
      <c r="B9166" s="47"/>
      <c r="C9166" s="47"/>
      <c r="D9166" s="47"/>
      <c r="E9166" s="47"/>
      <c r="F9166" s="47"/>
      <c r="G9166" s="47"/>
      <c r="H9166" s="47"/>
      <c r="I9166" s="47"/>
    </row>
    <row r="9167" spans="1:9" x14ac:dyDescent="0.25">
      <c r="A9167" s="47"/>
      <c r="B9167" s="47"/>
      <c r="C9167" s="47"/>
      <c r="D9167" s="47"/>
      <c r="E9167" s="47"/>
      <c r="F9167" s="47"/>
      <c r="G9167" s="47"/>
      <c r="H9167" s="47"/>
      <c r="I9167" s="47"/>
    </row>
    <row r="9168" spans="1:9" x14ac:dyDescent="0.25">
      <c r="A9168" s="47"/>
      <c r="B9168" s="47"/>
      <c r="C9168" s="47"/>
      <c r="D9168" s="47"/>
      <c r="E9168" s="47"/>
      <c r="F9168" s="47"/>
      <c r="G9168" s="47"/>
      <c r="H9168" s="47"/>
      <c r="I9168" s="47"/>
    </row>
    <row r="9169" spans="1:9" x14ac:dyDescent="0.25">
      <c r="A9169" s="47"/>
      <c r="B9169" s="47"/>
      <c r="C9169" s="47"/>
      <c r="D9169" s="47"/>
      <c r="E9169" s="47"/>
      <c r="F9169" s="47"/>
      <c r="G9169" s="47"/>
      <c r="H9169" s="47"/>
      <c r="I9169" s="47"/>
    </row>
    <row r="9170" spans="1:9" x14ac:dyDescent="0.25">
      <c r="A9170" s="47"/>
      <c r="B9170" s="47"/>
      <c r="C9170" s="47"/>
      <c r="D9170" s="47"/>
      <c r="E9170" s="47"/>
      <c r="F9170" s="47"/>
      <c r="G9170" s="47"/>
      <c r="H9170" s="47"/>
      <c r="I9170" s="47"/>
    </row>
    <row r="9171" spans="1:9" x14ac:dyDescent="0.25">
      <c r="A9171" s="47"/>
      <c r="B9171" s="47"/>
      <c r="C9171" s="47"/>
      <c r="D9171" s="47"/>
      <c r="E9171" s="47"/>
      <c r="F9171" s="47"/>
      <c r="G9171" s="47"/>
      <c r="H9171" s="47"/>
      <c r="I9171" s="47"/>
    </row>
    <row r="9172" spans="1:9" x14ac:dyDescent="0.25">
      <c r="A9172" s="47"/>
      <c r="B9172" s="47"/>
      <c r="C9172" s="47"/>
      <c r="D9172" s="47"/>
      <c r="E9172" s="47"/>
      <c r="F9172" s="47"/>
      <c r="G9172" s="47"/>
      <c r="H9172" s="47"/>
      <c r="I9172" s="47"/>
    </row>
    <row r="9173" spans="1:9" x14ac:dyDescent="0.25">
      <c r="A9173" s="47"/>
      <c r="B9173" s="47"/>
      <c r="C9173" s="47"/>
      <c r="D9173" s="47"/>
      <c r="E9173" s="47"/>
      <c r="F9173" s="47"/>
      <c r="G9173" s="47"/>
      <c r="H9173" s="47"/>
      <c r="I9173" s="47"/>
    </row>
    <row r="9174" spans="1:9" x14ac:dyDescent="0.25">
      <c r="A9174" s="47"/>
      <c r="B9174" s="47"/>
      <c r="C9174" s="47"/>
      <c r="D9174" s="47"/>
      <c r="E9174" s="47"/>
      <c r="F9174" s="47"/>
      <c r="G9174" s="47"/>
      <c r="H9174" s="47"/>
      <c r="I9174" s="47"/>
    </row>
    <row r="9175" spans="1:9" x14ac:dyDescent="0.25">
      <c r="A9175" s="47"/>
      <c r="B9175" s="47"/>
      <c r="C9175" s="47"/>
      <c r="D9175" s="47"/>
      <c r="E9175" s="47"/>
      <c r="F9175" s="47"/>
      <c r="G9175" s="47"/>
      <c r="H9175" s="47"/>
      <c r="I9175" s="47"/>
    </row>
    <row r="9176" spans="1:9" x14ac:dyDescent="0.25">
      <c r="A9176" s="47"/>
      <c r="B9176" s="47"/>
      <c r="C9176" s="47"/>
      <c r="D9176" s="47"/>
      <c r="E9176" s="47"/>
      <c r="F9176" s="47"/>
      <c r="G9176" s="47"/>
      <c r="H9176" s="47"/>
      <c r="I9176" s="47"/>
    </row>
    <row r="9177" spans="1:9" x14ac:dyDescent="0.25">
      <c r="A9177" s="47"/>
      <c r="B9177" s="47"/>
      <c r="C9177" s="47"/>
      <c r="D9177" s="47"/>
      <c r="E9177" s="47"/>
      <c r="F9177" s="47"/>
      <c r="G9177" s="47"/>
      <c r="H9177" s="47"/>
      <c r="I9177" s="47"/>
    </row>
    <row r="9178" spans="1:9" x14ac:dyDescent="0.25">
      <c r="A9178" s="47"/>
      <c r="B9178" s="47"/>
      <c r="C9178" s="47"/>
      <c r="D9178" s="47"/>
      <c r="E9178" s="47"/>
      <c r="F9178" s="47"/>
      <c r="G9178" s="47"/>
      <c r="H9178" s="47"/>
      <c r="I9178" s="47"/>
    </row>
    <row r="9179" spans="1:9" x14ac:dyDescent="0.25">
      <c r="A9179" s="47"/>
      <c r="B9179" s="47"/>
      <c r="C9179" s="47"/>
      <c r="D9179" s="47"/>
      <c r="E9179" s="47"/>
      <c r="F9179" s="47"/>
      <c r="G9179" s="47"/>
      <c r="H9179" s="47"/>
      <c r="I9179" s="47"/>
    </row>
    <row r="9180" spans="1:9" x14ac:dyDescent="0.25">
      <c r="A9180" s="47"/>
      <c r="B9180" s="47"/>
      <c r="C9180" s="47"/>
      <c r="D9180" s="47"/>
      <c r="E9180" s="47"/>
      <c r="F9180" s="47"/>
      <c r="G9180" s="47"/>
      <c r="H9180" s="47"/>
      <c r="I9180" s="47"/>
    </row>
    <row r="9181" spans="1:9" x14ac:dyDescent="0.25">
      <c r="A9181" s="47"/>
      <c r="B9181" s="47"/>
      <c r="C9181" s="47"/>
      <c r="D9181" s="47"/>
      <c r="E9181" s="47"/>
      <c r="F9181" s="47"/>
      <c r="G9181" s="47"/>
      <c r="H9181" s="47"/>
      <c r="I9181" s="47"/>
    </row>
    <row r="9182" spans="1:9" x14ac:dyDescent="0.25">
      <c r="A9182" s="47"/>
      <c r="B9182" s="47"/>
      <c r="C9182" s="47"/>
      <c r="D9182" s="47"/>
      <c r="E9182" s="47"/>
      <c r="F9182" s="47"/>
      <c r="G9182" s="47"/>
      <c r="H9182" s="47"/>
      <c r="I9182" s="47"/>
    </row>
    <row r="9183" spans="1:9" x14ac:dyDescent="0.25">
      <c r="A9183" s="47"/>
      <c r="B9183" s="47"/>
      <c r="C9183" s="47"/>
      <c r="D9183" s="47"/>
      <c r="E9183" s="47"/>
      <c r="F9183" s="47"/>
      <c r="G9183" s="47"/>
      <c r="H9183" s="47"/>
      <c r="I9183" s="47"/>
    </row>
    <row r="9184" spans="1:9" x14ac:dyDescent="0.25">
      <c r="A9184" s="47"/>
      <c r="B9184" s="47"/>
      <c r="C9184" s="47"/>
      <c r="D9184" s="47"/>
      <c r="E9184" s="47"/>
      <c r="F9184" s="47"/>
      <c r="G9184" s="47"/>
      <c r="H9184" s="47"/>
      <c r="I9184" s="47"/>
    </row>
    <row r="9185" spans="1:9" x14ac:dyDescent="0.25">
      <c r="A9185" s="47"/>
      <c r="B9185" s="47"/>
      <c r="C9185" s="47"/>
      <c r="D9185" s="47"/>
      <c r="E9185" s="47"/>
      <c r="F9185" s="47"/>
      <c r="G9185" s="47"/>
      <c r="H9185" s="47"/>
      <c r="I9185" s="47"/>
    </row>
    <row r="9186" spans="1:9" x14ac:dyDescent="0.25">
      <c r="A9186" s="47"/>
      <c r="B9186" s="47"/>
      <c r="C9186" s="47"/>
      <c r="D9186" s="47"/>
      <c r="E9186" s="47"/>
      <c r="F9186" s="47"/>
      <c r="G9186" s="47"/>
      <c r="H9186" s="47"/>
      <c r="I9186" s="47"/>
    </row>
    <row r="9187" spans="1:9" x14ac:dyDescent="0.25">
      <c r="A9187" s="47"/>
      <c r="B9187" s="47"/>
      <c r="C9187" s="47"/>
      <c r="D9187" s="47"/>
      <c r="E9187" s="47"/>
      <c r="F9187" s="47"/>
      <c r="G9187" s="47"/>
      <c r="H9187" s="47"/>
      <c r="I9187" s="47"/>
    </row>
    <row r="9188" spans="1:9" x14ac:dyDescent="0.25">
      <c r="A9188" s="47"/>
      <c r="B9188" s="47"/>
      <c r="C9188" s="47"/>
      <c r="D9188" s="47"/>
      <c r="E9188" s="47"/>
      <c r="F9188" s="47"/>
      <c r="G9188" s="47"/>
      <c r="H9188" s="47"/>
      <c r="I9188" s="47"/>
    </row>
    <row r="9189" spans="1:9" x14ac:dyDescent="0.25">
      <c r="A9189" s="47"/>
      <c r="B9189" s="47"/>
      <c r="C9189" s="47"/>
      <c r="D9189" s="47"/>
      <c r="E9189" s="47"/>
      <c r="F9189" s="47"/>
      <c r="G9189" s="47"/>
      <c r="H9189" s="47"/>
      <c r="I9189" s="47"/>
    </row>
    <row r="9190" spans="1:9" x14ac:dyDescent="0.25">
      <c r="A9190" s="47"/>
      <c r="B9190" s="47"/>
      <c r="C9190" s="47"/>
      <c r="D9190" s="47"/>
      <c r="E9190" s="47"/>
      <c r="F9190" s="47"/>
      <c r="G9190" s="47"/>
      <c r="H9190" s="47"/>
      <c r="I9190" s="47"/>
    </row>
    <row r="9191" spans="1:9" x14ac:dyDescent="0.25">
      <c r="A9191" s="47"/>
      <c r="B9191" s="47"/>
      <c r="C9191" s="47"/>
      <c r="D9191" s="47"/>
      <c r="E9191" s="47"/>
      <c r="F9191" s="47"/>
      <c r="G9191" s="47"/>
      <c r="H9191" s="47"/>
      <c r="I9191" s="47"/>
    </row>
    <row r="9192" spans="1:9" x14ac:dyDescent="0.25">
      <c r="A9192" s="47"/>
      <c r="B9192" s="47"/>
      <c r="C9192" s="47"/>
      <c r="D9192" s="47"/>
      <c r="E9192" s="47"/>
      <c r="F9192" s="47"/>
      <c r="G9192" s="47"/>
      <c r="H9192" s="47"/>
      <c r="I9192" s="47"/>
    </row>
    <row r="9193" spans="1:9" x14ac:dyDescent="0.25">
      <c r="A9193" s="47"/>
      <c r="B9193" s="47"/>
      <c r="C9193" s="47"/>
      <c r="D9193" s="47"/>
      <c r="E9193" s="47"/>
      <c r="F9193" s="47"/>
      <c r="G9193" s="47"/>
      <c r="H9193" s="47"/>
      <c r="I9193" s="47"/>
    </row>
    <row r="9194" spans="1:9" x14ac:dyDescent="0.25">
      <c r="A9194" s="47"/>
      <c r="B9194" s="47"/>
      <c r="C9194" s="47"/>
      <c r="D9194" s="47"/>
      <c r="E9194" s="47"/>
      <c r="F9194" s="47"/>
      <c r="G9194" s="47"/>
      <c r="H9194" s="47"/>
      <c r="I9194" s="47"/>
    </row>
    <row r="9195" spans="1:9" x14ac:dyDescent="0.25">
      <c r="A9195" s="47"/>
      <c r="B9195" s="47"/>
      <c r="C9195" s="47"/>
      <c r="D9195" s="47"/>
      <c r="E9195" s="47"/>
      <c r="F9195" s="47"/>
      <c r="G9195" s="47"/>
      <c r="H9195" s="47"/>
      <c r="I9195" s="47"/>
    </row>
    <row r="9196" spans="1:9" x14ac:dyDescent="0.25">
      <c r="A9196" s="47"/>
      <c r="B9196" s="47"/>
      <c r="C9196" s="47"/>
      <c r="D9196" s="47"/>
      <c r="E9196" s="47"/>
      <c r="F9196" s="47"/>
      <c r="G9196" s="47"/>
      <c r="H9196" s="47"/>
      <c r="I9196" s="47"/>
    </row>
    <row r="9197" spans="1:9" x14ac:dyDescent="0.25">
      <c r="A9197" s="47"/>
      <c r="B9197" s="47"/>
      <c r="C9197" s="47"/>
      <c r="D9197" s="47"/>
      <c r="E9197" s="47"/>
      <c r="F9197" s="47"/>
      <c r="G9197" s="47"/>
      <c r="H9197" s="47"/>
      <c r="I9197" s="47"/>
    </row>
    <row r="9198" spans="1:9" x14ac:dyDescent="0.25">
      <c r="A9198" s="47"/>
      <c r="B9198" s="47"/>
      <c r="C9198" s="47"/>
      <c r="D9198" s="47"/>
      <c r="E9198" s="47"/>
      <c r="F9198" s="47"/>
      <c r="G9198" s="47"/>
      <c r="H9198" s="47"/>
      <c r="I9198" s="47"/>
    </row>
    <row r="9199" spans="1:9" x14ac:dyDescent="0.25">
      <c r="A9199" s="47"/>
      <c r="B9199" s="47"/>
      <c r="C9199" s="47"/>
      <c r="D9199" s="47"/>
      <c r="E9199" s="47"/>
      <c r="F9199" s="47"/>
      <c r="G9199" s="47"/>
      <c r="H9199" s="47"/>
      <c r="I9199" s="47"/>
    </row>
    <row r="9200" spans="1:9" x14ac:dyDescent="0.25">
      <c r="A9200" s="47"/>
      <c r="B9200" s="47"/>
      <c r="C9200" s="47"/>
      <c r="D9200" s="47"/>
      <c r="E9200" s="47"/>
      <c r="F9200" s="47"/>
      <c r="G9200" s="47"/>
      <c r="H9200" s="47"/>
      <c r="I9200" s="47"/>
    </row>
    <row r="9201" spans="1:9" x14ac:dyDescent="0.25">
      <c r="A9201" s="47"/>
      <c r="B9201" s="47"/>
      <c r="C9201" s="47"/>
      <c r="D9201" s="47"/>
      <c r="E9201" s="47"/>
      <c r="F9201" s="47"/>
      <c r="G9201" s="47"/>
      <c r="H9201" s="47"/>
      <c r="I9201" s="47"/>
    </row>
    <row r="9202" spans="1:9" x14ac:dyDescent="0.25">
      <c r="A9202" s="47"/>
      <c r="B9202" s="47"/>
      <c r="C9202" s="47"/>
      <c r="D9202" s="47"/>
      <c r="E9202" s="47"/>
      <c r="F9202" s="47"/>
      <c r="G9202" s="47"/>
      <c r="H9202" s="47"/>
      <c r="I9202" s="47"/>
    </row>
    <row r="9203" spans="1:9" x14ac:dyDescent="0.25">
      <c r="A9203" s="47"/>
      <c r="B9203" s="47"/>
      <c r="C9203" s="47"/>
      <c r="D9203" s="47"/>
      <c r="E9203" s="47"/>
      <c r="F9203" s="47"/>
      <c r="G9203" s="47"/>
      <c r="H9203" s="47"/>
      <c r="I9203" s="47"/>
    </row>
    <row r="9204" spans="1:9" x14ac:dyDescent="0.25">
      <c r="A9204" s="47"/>
      <c r="B9204" s="47"/>
      <c r="C9204" s="47"/>
      <c r="D9204" s="47"/>
      <c r="E9204" s="47"/>
      <c r="F9204" s="47"/>
      <c r="G9204" s="47"/>
      <c r="H9204" s="47"/>
      <c r="I9204" s="47"/>
    </row>
    <row r="9205" spans="1:9" x14ac:dyDescent="0.25">
      <c r="A9205" s="47"/>
      <c r="B9205" s="47"/>
      <c r="C9205" s="47"/>
      <c r="D9205" s="47"/>
      <c r="E9205" s="47"/>
      <c r="F9205" s="47"/>
      <c r="G9205" s="47"/>
      <c r="H9205" s="47"/>
      <c r="I9205" s="47"/>
    </row>
    <row r="9206" spans="1:9" x14ac:dyDescent="0.25">
      <c r="A9206" s="47"/>
      <c r="B9206" s="47"/>
      <c r="C9206" s="47"/>
      <c r="D9206" s="47"/>
      <c r="E9206" s="47"/>
      <c r="F9206" s="47"/>
      <c r="G9206" s="47"/>
      <c r="H9206" s="47"/>
      <c r="I9206" s="47"/>
    </row>
    <row r="9207" spans="1:9" x14ac:dyDescent="0.25">
      <c r="A9207" s="47"/>
      <c r="B9207" s="47"/>
      <c r="C9207" s="47"/>
      <c r="D9207" s="47"/>
      <c r="E9207" s="47"/>
      <c r="F9207" s="47"/>
      <c r="G9207" s="47"/>
      <c r="H9207" s="47"/>
      <c r="I9207" s="47"/>
    </row>
    <row r="9208" spans="1:9" x14ac:dyDescent="0.25">
      <c r="A9208" s="47"/>
      <c r="B9208" s="47"/>
      <c r="C9208" s="47"/>
      <c r="D9208" s="47"/>
      <c r="E9208" s="47"/>
      <c r="F9208" s="47"/>
      <c r="G9208" s="47"/>
      <c r="H9208" s="47"/>
      <c r="I9208" s="47"/>
    </row>
    <row r="9209" spans="1:9" x14ac:dyDescent="0.25">
      <c r="A9209" s="47"/>
      <c r="B9209" s="47"/>
      <c r="C9209" s="47"/>
      <c r="D9209" s="47"/>
      <c r="E9209" s="47"/>
      <c r="F9209" s="47"/>
      <c r="G9209" s="47"/>
      <c r="H9209" s="47"/>
      <c r="I9209" s="47"/>
    </row>
    <row r="9210" spans="1:9" x14ac:dyDescent="0.25">
      <c r="A9210" s="47"/>
      <c r="B9210" s="47"/>
      <c r="C9210" s="47"/>
      <c r="D9210" s="47"/>
      <c r="E9210" s="47"/>
      <c r="F9210" s="47"/>
      <c r="G9210" s="47"/>
      <c r="H9210" s="47"/>
      <c r="I9210" s="47"/>
    </row>
    <row r="9211" spans="1:9" x14ac:dyDescent="0.25">
      <c r="A9211" s="47"/>
      <c r="B9211" s="47"/>
      <c r="C9211" s="47"/>
      <c r="D9211" s="47"/>
      <c r="E9211" s="47"/>
      <c r="F9211" s="47"/>
      <c r="G9211" s="47"/>
      <c r="H9211" s="47"/>
      <c r="I9211" s="47"/>
    </row>
    <row r="9212" spans="1:9" x14ac:dyDescent="0.25">
      <c r="A9212" s="47"/>
      <c r="B9212" s="47"/>
      <c r="C9212" s="47"/>
      <c r="D9212" s="47"/>
      <c r="E9212" s="47"/>
      <c r="F9212" s="47"/>
      <c r="G9212" s="47"/>
      <c r="H9212" s="47"/>
      <c r="I9212" s="47"/>
    </row>
    <row r="9213" spans="1:9" x14ac:dyDescent="0.25">
      <c r="A9213" s="47"/>
      <c r="B9213" s="47"/>
      <c r="C9213" s="47"/>
      <c r="D9213" s="47"/>
      <c r="E9213" s="47"/>
      <c r="F9213" s="47"/>
      <c r="G9213" s="47"/>
      <c r="H9213" s="47"/>
      <c r="I9213" s="47"/>
    </row>
    <row r="9214" spans="1:9" x14ac:dyDescent="0.25">
      <c r="A9214" s="47"/>
      <c r="B9214" s="47"/>
      <c r="C9214" s="47"/>
      <c r="D9214" s="47"/>
      <c r="E9214" s="47"/>
      <c r="F9214" s="47"/>
      <c r="G9214" s="47"/>
      <c r="H9214" s="47"/>
      <c r="I9214" s="47"/>
    </row>
    <row r="9215" spans="1:9" x14ac:dyDescent="0.25">
      <c r="A9215" s="47"/>
      <c r="B9215" s="47"/>
      <c r="C9215" s="47"/>
      <c r="D9215" s="47"/>
      <c r="E9215" s="47"/>
      <c r="F9215" s="47"/>
      <c r="G9215" s="47"/>
      <c r="H9215" s="47"/>
      <c r="I9215" s="47"/>
    </row>
    <row r="9216" spans="1:9" x14ac:dyDescent="0.25">
      <c r="A9216" s="47"/>
      <c r="B9216" s="47"/>
      <c r="C9216" s="47"/>
      <c r="D9216" s="47"/>
      <c r="E9216" s="47"/>
      <c r="F9216" s="47"/>
      <c r="G9216" s="47"/>
      <c r="H9216" s="47"/>
      <c r="I9216" s="47"/>
    </row>
    <row r="9217" spans="1:9" x14ac:dyDescent="0.25">
      <c r="A9217" s="47"/>
      <c r="B9217" s="47"/>
      <c r="C9217" s="47"/>
      <c r="D9217" s="47"/>
      <c r="E9217" s="47"/>
      <c r="F9217" s="47"/>
      <c r="G9217" s="47"/>
      <c r="H9217" s="47"/>
      <c r="I9217" s="47"/>
    </row>
    <row r="9218" spans="1:9" x14ac:dyDescent="0.25">
      <c r="A9218" s="47"/>
      <c r="B9218" s="47"/>
      <c r="C9218" s="47"/>
      <c r="D9218" s="47"/>
      <c r="E9218" s="47"/>
      <c r="F9218" s="47"/>
      <c r="G9218" s="47"/>
      <c r="H9218" s="47"/>
      <c r="I9218" s="47"/>
    </row>
    <row r="9219" spans="1:9" x14ac:dyDescent="0.25">
      <c r="A9219" s="47"/>
      <c r="B9219" s="47"/>
      <c r="C9219" s="47"/>
      <c r="D9219" s="47"/>
      <c r="E9219" s="47"/>
      <c r="F9219" s="47"/>
      <c r="G9219" s="47"/>
      <c r="H9219" s="47"/>
      <c r="I9219" s="47"/>
    </row>
    <row r="9220" spans="1:9" x14ac:dyDescent="0.25">
      <c r="A9220" s="47"/>
      <c r="B9220" s="47"/>
      <c r="C9220" s="47"/>
      <c r="D9220" s="47"/>
      <c r="E9220" s="47"/>
      <c r="F9220" s="47"/>
      <c r="G9220" s="47"/>
      <c r="H9220" s="47"/>
      <c r="I9220" s="47"/>
    </row>
    <row r="9221" spans="1:9" x14ac:dyDescent="0.25">
      <c r="A9221" s="47"/>
      <c r="B9221" s="47"/>
      <c r="C9221" s="47"/>
      <c r="D9221" s="47"/>
      <c r="E9221" s="47"/>
      <c r="F9221" s="47"/>
      <c r="G9221" s="47"/>
      <c r="H9221" s="47"/>
      <c r="I9221" s="47"/>
    </row>
    <row r="9222" spans="1:9" x14ac:dyDescent="0.25">
      <c r="A9222" s="47"/>
      <c r="B9222" s="47"/>
      <c r="C9222" s="47"/>
      <c r="D9222" s="47"/>
      <c r="E9222" s="47"/>
      <c r="F9222" s="47"/>
      <c r="G9222" s="47"/>
      <c r="H9222" s="47"/>
      <c r="I9222" s="47"/>
    </row>
    <row r="9223" spans="1:9" x14ac:dyDescent="0.25">
      <c r="A9223" s="47"/>
      <c r="B9223" s="47"/>
      <c r="C9223" s="47"/>
      <c r="D9223" s="47"/>
      <c r="E9223" s="47"/>
      <c r="F9223" s="47"/>
      <c r="G9223" s="47"/>
      <c r="H9223" s="47"/>
      <c r="I9223" s="47"/>
    </row>
    <row r="9224" spans="1:9" x14ac:dyDescent="0.25">
      <c r="A9224" s="47"/>
      <c r="B9224" s="47"/>
      <c r="C9224" s="47"/>
      <c r="D9224" s="47"/>
      <c r="E9224" s="47"/>
      <c r="F9224" s="47"/>
      <c r="G9224" s="47"/>
      <c r="H9224" s="47"/>
      <c r="I9224" s="47"/>
    </row>
    <row r="9225" spans="1:9" x14ac:dyDescent="0.25">
      <c r="A9225" s="47"/>
      <c r="B9225" s="47"/>
      <c r="C9225" s="47"/>
      <c r="D9225" s="47"/>
      <c r="E9225" s="47"/>
      <c r="F9225" s="47"/>
      <c r="G9225" s="47"/>
      <c r="H9225" s="47"/>
      <c r="I9225" s="47"/>
    </row>
    <row r="9226" spans="1:9" x14ac:dyDescent="0.25">
      <c r="A9226" s="47"/>
      <c r="B9226" s="47"/>
      <c r="C9226" s="47"/>
      <c r="D9226" s="47"/>
      <c r="E9226" s="47"/>
      <c r="F9226" s="47"/>
      <c r="G9226" s="47"/>
      <c r="H9226" s="47"/>
      <c r="I9226" s="47"/>
    </row>
    <row r="9227" spans="1:9" x14ac:dyDescent="0.25">
      <c r="A9227" s="47"/>
      <c r="B9227" s="47"/>
      <c r="C9227" s="47"/>
      <c r="D9227" s="47"/>
      <c r="E9227" s="47"/>
      <c r="F9227" s="47"/>
      <c r="G9227" s="47"/>
      <c r="H9227" s="47"/>
      <c r="I9227" s="47"/>
    </row>
    <row r="9228" spans="1:9" x14ac:dyDescent="0.25">
      <c r="A9228" s="47"/>
      <c r="B9228" s="47"/>
      <c r="C9228" s="47"/>
      <c r="D9228" s="47"/>
      <c r="E9228" s="47"/>
      <c r="F9228" s="47"/>
      <c r="G9228" s="47"/>
      <c r="H9228" s="47"/>
      <c r="I9228" s="47"/>
    </row>
    <row r="9229" spans="1:9" x14ac:dyDescent="0.25">
      <c r="A9229" s="47"/>
      <c r="B9229" s="47"/>
      <c r="C9229" s="47"/>
      <c r="D9229" s="47"/>
      <c r="E9229" s="47"/>
      <c r="F9229" s="47"/>
      <c r="G9229" s="47"/>
      <c r="H9229" s="47"/>
      <c r="I9229" s="47"/>
    </row>
    <row r="9230" spans="1:9" x14ac:dyDescent="0.25">
      <c r="A9230" s="47"/>
      <c r="B9230" s="47"/>
      <c r="C9230" s="47"/>
      <c r="D9230" s="47"/>
      <c r="E9230" s="47"/>
      <c r="F9230" s="47"/>
      <c r="G9230" s="47"/>
      <c r="H9230" s="47"/>
      <c r="I9230" s="47"/>
    </row>
    <row r="9231" spans="1:9" x14ac:dyDescent="0.25">
      <c r="A9231" s="47"/>
      <c r="B9231" s="47"/>
      <c r="C9231" s="47"/>
      <c r="D9231" s="47"/>
      <c r="E9231" s="47"/>
      <c r="F9231" s="47"/>
      <c r="G9231" s="47"/>
      <c r="H9231" s="47"/>
      <c r="I9231" s="47"/>
    </row>
    <row r="9232" spans="1:9" x14ac:dyDescent="0.25">
      <c r="A9232" s="47"/>
      <c r="B9232" s="47"/>
      <c r="C9232" s="47"/>
      <c r="D9232" s="47"/>
      <c r="E9232" s="47"/>
      <c r="F9232" s="47"/>
      <c r="G9232" s="47"/>
      <c r="H9232" s="47"/>
      <c r="I9232" s="47"/>
    </row>
    <row r="9233" spans="1:9" x14ac:dyDescent="0.25">
      <c r="A9233" s="47"/>
      <c r="B9233" s="47"/>
      <c r="C9233" s="47"/>
      <c r="D9233" s="47"/>
      <c r="E9233" s="47"/>
      <c r="F9233" s="47"/>
      <c r="G9233" s="47"/>
      <c r="H9233" s="47"/>
      <c r="I9233" s="47"/>
    </row>
    <row r="9234" spans="1:9" x14ac:dyDescent="0.25">
      <c r="A9234" s="47"/>
      <c r="B9234" s="47"/>
      <c r="C9234" s="47"/>
      <c r="D9234" s="47"/>
      <c r="E9234" s="47"/>
      <c r="F9234" s="47"/>
      <c r="G9234" s="47"/>
      <c r="H9234" s="47"/>
      <c r="I9234" s="47"/>
    </row>
    <row r="9235" spans="1:9" x14ac:dyDescent="0.25">
      <c r="A9235" s="47"/>
      <c r="B9235" s="47"/>
      <c r="C9235" s="47"/>
      <c r="D9235" s="47"/>
      <c r="E9235" s="47"/>
      <c r="F9235" s="47"/>
      <c r="G9235" s="47"/>
      <c r="H9235" s="47"/>
      <c r="I9235" s="47"/>
    </row>
    <row r="9236" spans="1:9" x14ac:dyDescent="0.25">
      <c r="A9236" s="47"/>
      <c r="B9236" s="47"/>
      <c r="C9236" s="47"/>
      <c r="D9236" s="47"/>
      <c r="E9236" s="47"/>
      <c r="F9236" s="47"/>
      <c r="G9236" s="47"/>
      <c r="H9236" s="47"/>
      <c r="I9236" s="47"/>
    </row>
    <row r="9237" spans="1:9" x14ac:dyDescent="0.25">
      <c r="A9237" s="47"/>
      <c r="B9237" s="47"/>
      <c r="C9237" s="47"/>
      <c r="D9237" s="47"/>
      <c r="E9237" s="47"/>
      <c r="F9237" s="47"/>
      <c r="G9237" s="47"/>
      <c r="H9237" s="47"/>
      <c r="I9237" s="47"/>
    </row>
    <row r="9238" spans="1:9" x14ac:dyDescent="0.25">
      <c r="A9238" s="47"/>
      <c r="B9238" s="47"/>
      <c r="C9238" s="47"/>
      <c r="D9238" s="47"/>
      <c r="E9238" s="47"/>
      <c r="F9238" s="47"/>
      <c r="G9238" s="47"/>
      <c r="H9238" s="47"/>
      <c r="I9238" s="47"/>
    </row>
    <row r="9239" spans="1:9" x14ac:dyDescent="0.25">
      <c r="A9239" s="47"/>
      <c r="B9239" s="47"/>
      <c r="C9239" s="47"/>
      <c r="D9239" s="47"/>
      <c r="E9239" s="47"/>
      <c r="F9239" s="47"/>
      <c r="G9239" s="47"/>
      <c r="H9239" s="47"/>
      <c r="I9239" s="47"/>
    </row>
    <row r="9240" spans="1:9" x14ac:dyDescent="0.25">
      <c r="A9240" s="47"/>
      <c r="B9240" s="47"/>
      <c r="C9240" s="47"/>
      <c r="D9240" s="47"/>
      <c r="E9240" s="47"/>
      <c r="F9240" s="47"/>
      <c r="G9240" s="47"/>
      <c r="H9240" s="47"/>
      <c r="I9240" s="47"/>
    </row>
    <row r="9241" spans="1:9" x14ac:dyDescent="0.25">
      <c r="A9241" s="47"/>
      <c r="B9241" s="47"/>
      <c r="C9241" s="47"/>
      <c r="D9241" s="47"/>
      <c r="E9241" s="47"/>
      <c r="F9241" s="47"/>
      <c r="G9241" s="47"/>
      <c r="H9241" s="47"/>
      <c r="I9241" s="47"/>
    </row>
    <row r="9242" spans="1:9" x14ac:dyDescent="0.25">
      <c r="A9242" s="47"/>
      <c r="B9242" s="47"/>
      <c r="C9242" s="47"/>
      <c r="D9242" s="47"/>
      <c r="E9242" s="47"/>
      <c r="F9242" s="47"/>
      <c r="G9242" s="47"/>
      <c r="H9242" s="47"/>
      <c r="I9242" s="47"/>
    </row>
    <row r="9243" spans="1:9" x14ac:dyDescent="0.25">
      <c r="A9243" s="47"/>
      <c r="B9243" s="47"/>
      <c r="C9243" s="47"/>
      <c r="D9243" s="47"/>
      <c r="E9243" s="47"/>
      <c r="F9243" s="47"/>
      <c r="G9243" s="47"/>
      <c r="H9243" s="47"/>
      <c r="I9243" s="47"/>
    </row>
    <row r="9244" spans="1:9" x14ac:dyDescent="0.25">
      <c r="A9244" s="47"/>
      <c r="B9244" s="47"/>
      <c r="C9244" s="47"/>
      <c r="D9244" s="47"/>
      <c r="E9244" s="47"/>
      <c r="F9244" s="47"/>
      <c r="G9244" s="47"/>
      <c r="H9244" s="47"/>
      <c r="I9244" s="47"/>
    </row>
    <row r="9245" spans="1:9" x14ac:dyDescent="0.25">
      <c r="A9245" s="47"/>
      <c r="B9245" s="47"/>
      <c r="C9245" s="47"/>
      <c r="D9245" s="47"/>
      <c r="E9245" s="47"/>
      <c r="F9245" s="47"/>
      <c r="G9245" s="47"/>
      <c r="H9245" s="47"/>
      <c r="I9245" s="47"/>
    </row>
    <row r="9246" spans="1:9" x14ac:dyDescent="0.25">
      <c r="A9246" s="47"/>
      <c r="B9246" s="47"/>
      <c r="C9246" s="47"/>
      <c r="D9246" s="47"/>
      <c r="E9246" s="47"/>
      <c r="F9246" s="47"/>
      <c r="G9246" s="47"/>
      <c r="H9246" s="47"/>
      <c r="I9246" s="47"/>
    </row>
    <row r="9247" spans="1:9" x14ac:dyDescent="0.25">
      <c r="A9247" s="47"/>
      <c r="B9247" s="47"/>
      <c r="C9247" s="47"/>
      <c r="D9247" s="47"/>
      <c r="E9247" s="47"/>
      <c r="F9247" s="47"/>
      <c r="G9247" s="47"/>
      <c r="H9247" s="47"/>
      <c r="I9247" s="47"/>
    </row>
    <row r="9248" spans="1:9" x14ac:dyDescent="0.25">
      <c r="A9248" s="47"/>
      <c r="B9248" s="47"/>
      <c r="C9248" s="47"/>
      <c r="D9248" s="47"/>
      <c r="E9248" s="47"/>
      <c r="F9248" s="47"/>
      <c r="G9248" s="47"/>
      <c r="H9248" s="47"/>
      <c r="I9248" s="47"/>
    </row>
    <row r="9249" spans="1:9" x14ac:dyDescent="0.25">
      <c r="A9249" s="47"/>
      <c r="B9249" s="47"/>
      <c r="C9249" s="47"/>
      <c r="D9249" s="47"/>
      <c r="E9249" s="47"/>
      <c r="F9249" s="47"/>
      <c r="G9249" s="47"/>
      <c r="H9249" s="47"/>
      <c r="I9249" s="47"/>
    </row>
    <row r="9250" spans="1:9" x14ac:dyDescent="0.25">
      <c r="A9250" s="47"/>
      <c r="B9250" s="47"/>
      <c r="C9250" s="47"/>
      <c r="D9250" s="47"/>
      <c r="E9250" s="47"/>
      <c r="F9250" s="47"/>
      <c r="G9250" s="47"/>
      <c r="H9250" s="47"/>
      <c r="I9250" s="47"/>
    </row>
    <row r="9251" spans="1:9" x14ac:dyDescent="0.25">
      <c r="A9251" s="47"/>
      <c r="B9251" s="47"/>
      <c r="C9251" s="47"/>
      <c r="D9251" s="47"/>
      <c r="E9251" s="47"/>
      <c r="F9251" s="47"/>
      <c r="G9251" s="47"/>
      <c r="H9251" s="47"/>
      <c r="I9251" s="47"/>
    </row>
    <row r="9252" spans="1:9" x14ac:dyDescent="0.25">
      <c r="A9252" s="47"/>
      <c r="B9252" s="47"/>
      <c r="C9252" s="47"/>
      <c r="D9252" s="47"/>
      <c r="E9252" s="47"/>
      <c r="F9252" s="47"/>
      <c r="G9252" s="47"/>
      <c r="H9252" s="47"/>
      <c r="I9252" s="47"/>
    </row>
    <row r="9253" spans="1:9" x14ac:dyDescent="0.25">
      <c r="A9253" s="47"/>
      <c r="B9253" s="47"/>
      <c r="C9253" s="47"/>
      <c r="D9253" s="47"/>
      <c r="E9253" s="47"/>
      <c r="F9253" s="47"/>
      <c r="G9253" s="47"/>
      <c r="H9253" s="47"/>
      <c r="I9253" s="47"/>
    </row>
    <row r="9254" spans="1:9" x14ac:dyDescent="0.25">
      <c r="A9254" s="47"/>
      <c r="B9254" s="47"/>
      <c r="C9254" s="47"/>
      <c r="D9254" s="47"/>
      <c r="E9254" s="47"/>
      <c r="F9254" s="47"/>
      <c r="G9254" s="47"/>
      <c r="H9254" s="47"/>
      <c r="I9254" s="47"/>
    </row>
    <row r="9255" spans="1:9" x14ac:dyDescent="0.25">
      <c r="A9255" s="47"/>
      <c r="B9255" s="47"/>
      <c r="C9255" s="47"/>
      <c r="D9255" s="47"/>
      <c r="E9255" s="47"/>
      <c r="F9255" s="47"/>
      <c r="G9255" s="47"/>
      <c r="H9255" s="47"/>
      <c r="I9255" s="47"/>
    </row>
    <row r="9256" spans="1:9" x14ac:dyDescent="0.25">
      <c r="A9256" s="47"/>
      <c r="B9256" s="47"/>
      <c r="C9256" s="47"/>
      <c r="D9256" s="47"/>
      <c r="E9256" s="47"/>
      <c r="F9256" s="47"/>
      <c r="G9256" s="47"/>
      <c r="H9256" s="47"/>
      <c r="I9256" s="47"/>
    </row>
    <row r="9257" spans="1:9" x14ac:dyDescent="0.25">
      <c r="A9257" s="47"/>
      <c r="B9257" s="47"/>
      <c r="C9257" s="47"/>
      <c r="D9257" s="47"/>
      <c r="E9257" s="47"/>
      <c r="F9257" s="47"/>
      <c r="G9257" s="47"/>
      <c r="H9257" s="47"/>
      <c r="I9257" s="47"/>
    </row>
    <row r="9258" spans="1:9" x14ac:dyDescent="0.25">
      <c r="A9258" s="47"/>
      <c r="B9258" s="47"/>
      <c r="C9258" s="47"/>
      <c r="D9258" s="47"/>
      <c r="E9258" s="47"/>
      <c r="F9258" s="47"/>
      <c r="G9258" s="47"/>
      <c r="H9258" s="47"/>
      <c r="I9258" s="47"/>
    </row>
    <row r="9259" spans="1:9" x14ac:dyDescent="0.25">
      <c r="A9259" s="47"/>
      <c r="B9259" s="47"/>
      <c r="C9259" s="47"/>
      <c r="D9259" s="47"/>
      <c r="E9259" s="47"/>
      <c r="F9259" s="47"/>
      <c r="G9259" s="47"/>
      <c r="H9259" s="47"/>
      <c r="I9259" s="47"/>
    </row>
    <row r="9260" spans="1:9" x14ac:dyDescent="0.25">
      <c r="A9260" s="47"/>
      <c r="B9260" s="47"/>
      <c r="C9260" s="47"/>
      <c r="D9260" s="47"/>
      <c r="E9260" s="47"/>
      <c r="F9260" s="47"/>
      <c r="G9260" s="47"/>
      <c r="H9260" s="47"/>
      <c r="I9260" s="47"/>
    </row>
    <row r="9261" spans="1:9" x14ac:dyDescent="0.25">
      <c r="A9261" s="47"/>
      <c r="B9261" s="47"/>
      <c r="C9261" s="47"/>
      <c r="D9261" s="47"/>
      <c r="E9261" s="47"/>
      <c r="F9261" s="47"/>
      <c r="G9261" s="47"/>
      <c r="H9261" s="47"/>
      <c r="I9261" s="47"/>
    </row>
    <row r="9262" spans="1:9" x14ac:dyDescent="0.25">
      <c r="A9262" s="47"/>
      <c r="B9262" s="47"/>
      <c r="C9262" s="47"/>
      <c r="D9262" s="47"/>
      <c r="E9262" s="47"/>
      <c r="F9262" s="47"/>
      <c r="G9262" s="47"/>
      <c r="H9262" s="47"/>
      <c r="I9262" s="47"/>
    </row>
    <row r="9263" spans="1:9" x14ac:dyDescent="0.25">
      <c r="A9263" s="47"/>
      <c r="B9263" s="47"/>
      <c r="C9263" s="47"/>
      <c r="D9263" s="47"/>
      <c r="E9263" s="47"/>
      <c r="F9263" s="47"/>
      <c r="G9263" s="47"/>
      <c r="H9263" s="47"/>
      <c r="I9263" s="47"/>
    </row>
    <row r="9264" spans="1:9" x14ac:dyDescent="0.25">
      <c r="A9264" s="47"/>
      <c r="B9264" s="47"/>
      <c r="C9264" s="47"/>
      <c r="D9264" s="47"/>
      <c r="E9264" s="47"/>
      <c r="F9264" s="47"/>
      <c r="G9264" s="47"/>
      <c r="H9264" s="47"/>
      <c r="I9264" s="47"/>
    </row>
    <row r="9265" spans="1:9" x14ac:dyDescent="0.25">
      <c r="A9265" s="47"/>
      <c r="B9265" s="47"/>
      <c r="C9265" s="47"/>
      <c r="D9265" s="47"/>
      <c r="E9265" s="47"/>
      <c r="F9265" s="47"/>
      <c r="G9265" s="47"/>
      <c r="H9265" s="47"/>
      <c r="I9265" s="47"/>
    </row>
    <row r="9266" spans="1:9" x14ac:dyDescent="0.25">
      <c r="A9266" s="47"/>
      <c r="B9266" s="47"/>
      <c r="C9266" s="47"/>
      <c r="D9266" s="47"/>
      <c r="E9266" s="47"/>
      <c r="F9266" s="47"/>
      <c r="G9266" s="47"/>
      <c r="H9266" s="47"/>
      <c r="I9266" s="47"/>
    </row>
    <row r="9267" spans="1:9" x14ac:dyDescent="0.25">
      <c r="A9267" s="47"/>
      <c r="B9267" s="47"/>
      <c r="C9267" s="47"/>
      <c r="D9267" s="47"/>
      <c r="E9267" s="47"/>
      <c r="F9267" s="47"/>
      <c r="G9267" s="47"/>
      <c r="H9267" s="47"/>
      <c r="I9267" s="47"/>
    </row>
    <row r="9268" spans="1:9" x14ac:dyDescent="0.25">
      <c r="A9268" s="47"/>
      <c r="B9268" s="47"/>
      <c r="C9268" s="47"/>
      <c r="D9268" s="47"/>
      <c r="E9268" s="47"/>
      <c r="F9268" s="47"/>
      <c r="G9268" s="47"/>
      <c r="H9268" s="47"/>
      <c r="I9268" s="47"/>
    </row>
    <row r="9269" spans="1:9" x14ac:dyDescent="0.25">
      <c r="A9269" s="47"/>
      <c r="B9269" s="47"/>
      <c r="C9269" s="47"/>
      <c r="D9269" s="47"/>
      <c r="E9269" s="47"/>
      <c r="F9269" s="47"/>
      <c r="G9269" s="47"/>
      <c r="H9269" s="47"/>
      <c r="I9269" s="47"/>
    </row>
    <row r="9270" spans="1:9" x14ac:dyDescent="0.25">
      <c r="A9270" s="47"/>
      <c r="B9270" s="47"/>
      <c r="C9270" s="47"/>
      <c r="D9270" s="47"/>
      <c r="E9270" s="47"/>
      <c r="F9270" s="47"/>
      <c r="G9270" s="47"/>
      <c r="H9270" s="47"/>
      <c r="I9270" s="47"/>
    </row>
    <row r="9271" spans="1:9" x14ac:dyDescent="0.25">
      <c r="A9271" s="47"/>
      <c r="B9271" s="47"/>
      <c r="C9271" s="47"/>
      <c r="D9271" s="47"/>
      <c r="E9271" s="47"/>
      <c r="F9271" s="47"/>
      <c r="G9271" s="47"/>
      <c r="H9271" s="47"/>
      <c r="I9271" s="47"/>
    </row>
    <row r="9272" spans="1:9" x14ac:dyDescent="0.25">
      <c r="A9272" s="47"/>
      <c r="B9272" s="47"/>
      <c r="C9272" s="47"/>
      <c r="D9272" s="47"/>
      <c r="E9272" s="47"/>
      <c r="F9272" s="47"/>
      <c r="G9272" s="47"/>
      <c r="H9272" s="47"/>
      <c r="I9272" s="47"/>
    </row>
    <row r="9273" spans="1:9" x14ac:dyDescent="0.25">
      <c r="A9273" s="47"/>
      <c r="B9273" s="47"/>
      <c r="C9273" s="47"/>
      <c r="D9273" s="47"/>
      <c r="E9273" s="47"/>
      <c r="F9273" s="47"/>
      <c r="G9273" s="47"/>
      <c r="H9273" s="47"/>
      <c r="I9273" s="47"/>
    </row>
    <row r="9274" spans="1:9" x14ac:dyDescent="0.25">
      <c r="A9274" s="47"/>
      <c r="B9274" s="47"/>
      <c r="C9274" s="47"/>
      <c r="D9274" s="47"/>
      <c r="E9274" s="47"/>
      <c r="F9274" s="47"/>
      <c r="G9274" s="47"/>
      <c r="H9274" s="47"/>
      <c r="I9274" s="47"/>
    </row>
    <row r="9275" spans="1:9" x14ac:dyDescent="0.25">
      <c r="A9275" s="47"/>
      <c r="B9275" s="47"/>
      <c r="C9275" s="47"/>
      <c r="D9275" s="47"/>
      <c r="E9275" s="47"/>
      <c r="F9275" s="47"/>
      <c r="G9275" s="47"/>
      <c r="H9275" s="47"/>
      <c r="I9275" s="47"/>
    </row>
    <row r="9276" spans="1:9" x14ac:dyDescent="0.25">
      <c r="A9276" s="47"/>
      <c r="B9276" s="47"/>
      <c r="C9276" s="47"/>
      <c r="D9276" s="47"/>
      <c r="E9276" s="47"/>
      <c r="F9276" s="47"/>
      <c r="G9276" s="47"/>
      <c r="H9276" s="47"/>
      <c r="I9276" s="47"/>
    </row>
    <row r="9277" spans="1:9" x14ac:dyDescent="0.25">
      <c r="A9277" s="47"/>
      <c r="B9277" s="47"/>
      <c r="C9277" s="47"/>
      <c r="D9277" s="47"/>
      <c r="E9277" s="47"/>
      <c r="F9277" s="47"/>
      <c r="G9277" s="47"/>
      <c r="H9277" s="47"/>
      <c r="I9277" s="47"/>
    </row>
    <row r="9278" spans="1:9" x14ac:dyDescent="0.25">
      <c r="A9278" s="47"/>
      <c r="B9278" s="47"/>
      <c r="C9278" s="47"/>
      <c r="D9278" s="47"/>
      <c r="E9278" s="47"/>
      <c r="F9278" s="47"/>
      <c r="G9278" s="47"/>
      <c r="H9278" s="47"/>
      <c r="I9278" s="47"/>
    </row>
    <row r="9279" spans="1:9" x14ac:dyDescent="0.25">
      <c r="A9279" s="47"/>
      <c r="B9279" s="47"/>
      <c r="C9279" s="47"/>
      <c r="D9279" s="47"/>
      <c r="E9279" s="47"/>
      <c r="F9279" s="47"/>
      <c r="G9279" s="47"/>
      <c r="H9279" s="47"/>
      <c r="I9279" s="47"/>
    </row>
    <row r="9280" spans="1:9" x14ac:dyDescent="0.25">
      <c r="A9280" s="47"/>
      <c r="B9280" s="47"/>
      <c r="C9280" s="47"/>
      <c r="D9280" s="47"/>
      <c r="E9280" s="47"/>
      <c r="F9280" s="47"/>
      <c r="G9280" s="47"/>
      <c r="H9280" s="47"/>
      <c r="I9280" s="47"/>
    </row>
    <row r="9281" spans="1:9" x14ac:dyDescent="0.25">
      <c r="A9281" s="47"/>
      <c r="B9281" s="47"/>
      <c r="C9281" s="47"/>
      <c r="D9281" s="47"/>
      <c r="E9281" s="47"/>
      <c r="F9281" s="47"/>
      <c r="G9281" s="47"/>
      <c r="H9281" s="47"/>
      <c r="I9281" s="47"/>
    </row>
    <row r="9282" spans="1:9" x14ac:dyDescent="0.25">
      <c r="A9282" s="47"/>
      <c r="B9282" s="47"/>
      <c r="C9282" s="47"/>
      <c r="D9282" s="47"/>
      <c r="E9282" s="47"/>
      <c r="F9282" s="47"/>
      <c r="G9282" s="47"/>
      <c r="H9282" s="47"/>
      <c r="I9282" s="47"/>
    </row>
    <row r="9283" spans="1:9" x14ac:dyDescent="0.25">
      <c r="A9283" s="47"/>
      <c r="B9283" s="47"/>
      <c r="C9283" s="47"/>
      <c r="D9283" s="47"/>
      <c r="E9283" s="47"/>
      <c r="F9283" s="47"/>
      <c r="G9283" s="47"/>
      <c r="H9283" s="47"/>
      <c r="I9283" s="47"/>
    </row>
    <row r="9284" spans="1:9" x14ac:dyDescent="0.25">
      <c r="A9284" s="47"/>
      <c r="B9284" s="47"/>
      <c r="C9284" s="47"/>
      <c r="D9284" s="47"/>
      <c r="E9284" s="47"/>
      <c r="F9284" s="47"/>
      <c r="G9284" s="47"/>
      <c r="H9284" s="47"/>
      <c r="I9284" s="47"/>
    </row>
    <row r="9285" spans="1:9" x14ac:dyDescent="0.25">
      <c r="A9285" s="47"/>
      <c r="B9285" s="47"/>
      <c r="C9285" s="47"/>
      <c r="D9285" s="47"/>
      <c r="E9285" s="47"/>
      <c r="F9285" s="47"/>
      <c r="G9285" s="47"/>
      <c r="H9285" s="47"/>
      <c r="I9285" s="47"/>
    </row>
    <row r="9286" spans="1:9" x14ac:dyDescent="0.25">
      <c r="A9286" s="47"/>
      <c r="B9286" s="47"/>
      <c r="C9286" s="47"/>
      <c r="D9286" s="47"/>
      <c r="E9286" s="47"/>
      <c r="F9286" s="47"/>
      <c r="G9286" s="47"/>
      <c r="H9286" s="47"/>
      <c r="I9286" s="47"/>
    </row>
    <row r="9287" spans="1:9" x14ac:dyDescent="0.25">
      <c r="A9287" s="47"/>
      <c r="B9287" s="47"/>
      <c r="C9287" s="47"/>
      <c r="D9287" s="47"/>
      <c r="E9287" s="47"/>
      <c r="F9287" s="47"/>
      <c r="G9287" s="47"/>
      <c r="H9287" s="47"/>
      <c r="I9287" s="47"/>
    </row>
    <row r="9288" spans="1:9" x14ac:dyDescent="0.25">
      <c r="A9288" s="47"/>
      <c r="B9288" s="47"/>
      <c r="C9288" s="47"/>
      <c r="D9288" s="47"/>
      <c r="E9288" s="47"/>
      <c r="F9288" s="47"/>
      <c r="G9288" s="47"/>
      <c r="H9288" s="47"/>
      <c r="I9288" s="47"/>
    </row>
    <row r="9289" spans="1:9" x14ac:dyDescent="0.25">
      <c r="A9289" s="47"/>
      <c r="B9289" s="47"/>
      <c r="C9289" s="47"/>
      <c r="D9289" s="47"/>
      <c r="E9289" s="47"/>
      <c r="F9289" s="47"/>
      <c r="G9289" s="47"/>
      <c r="H9289" s="47"/>
      <c r="I9289" s="47"/>
    </row>
    <row r="9290" spans="1:9" x14ac:dyDescent="0.25">
      <c r="A9290" s="47"/>
      <c r="B9290" s="47"/>
      <c r="C9290" s="47"/>
      <c r="D9290" s="47"/>
      <c r="E9290" s="47"/>
      <c r="F9290" s="47"/>
      <c r="G9290" s="47"/>
      <c r="H9290" s="47"/>
      <c r="I9290" s="47"/>
    </row>
    <row r="9291" spans="1:9" x14ac:dyDescent="0.25">
      <c r="A9291" s="47"/>
      <c r="B9291" s="47"/>
      <c r="C9291" s="47"/>
      <c r="D9291" s="47"/>
      <c r="E9291" s="47"/>
      <c r="F9291" s="47"/>
      <c r="G9291" s="47"/>
      <c r="H9291" s="47"/>
      <c r="I9291" s="47"/>
    </row>
    <row r="9292" spans="1:9" x14ac:dyDescent="0.25">
      <c r="A9292" s="47"/>
      <c r="B9292" s="47"/>
      <c r="C9292" s="47"/>
      <c r="D9292" s="47"/>
      <c r="E9292" s="47"/>
      <c r="F9292" s="47"/>
      <c r="G9292" s="47"/>
      <c r="H9292" s="47"/>
      <c r="I9292" s="47"/>
    </row>
    <row r="9293" spans="1:9" x14ac:dyDescent="0.25">
      <c r="A9293" s="47"/>
      <c r="B9293" s="47"/>
      <c r="C9293" s="47"/>
      <c r="D9293" s="47"/>
      <c r="E9293" s="47"/>
      <c r="F9293" s="47"/>
      <c r="G9293" s="47"/>
      <c r="H9293" s="47"/>
      <c r="I9293" s="47"/>
    </row>
    <row r="9294" spans="1:9" x14ac:dyDescent="0.25">
      <c r="A9294" s="47"/>
      <c r="B9294" s="47"/>
      <c r="C9294" s="47"/>
      <c r="D9294" s="47"/>
      <c r="E9294" s="47"/>
      <c r="F9294" s="47"/>
      <c r="G9294" s="47"/>
      <c r="H9294" s="47"/>
      <c r="I9294" s="47"/>
    </row>
    <row r="9295" spans="1:9" x14ac:dyDescent="0.25">
      <c r="A9295" s="47"/>
      <c r="B9295" s="47"/>
      <c r="C9295" s="47"/>
      <c r="D9295" s="47"/>
      <c r="E9295" s="47"/>
      <c r="F9295" s="47"/>
      <c r="G9295" s="47"/>
      <c r="H9295" s="47"/>
      <c r="I9295" s="47"/>
    </row>
    <row r="9296" spans="1:9" x14ac:dyDescent="0.25">
      <c r="A9296" s="47"/>
      <c r="B9296" s="47"/>
      <c r="C9296" s="47"/>
      <c r="D9296" s="47"/>
      <c r="E9296" s="47"/>
      <c r="F9296" s="47"/>
      <c r="G9296" s="47"/>
      <c r="H9296" s="47"/>
      <c r="I9296" s="47"/>
    </row>
    <row r="9297" spans="1:9" x14ac:dyDescent="0.25">
      <c r="A9297" s="47"/>
      <c r="B9297" s="47"/>
      <c r="C9297" s="47"/>
      <c r="D9297" s="47"/>
      <c r="E9297" s="47"/>
      <c r="F9297" s="47"/>
      <c r="G9297" s="47"/>
      <c r="H9297" s="47"/>
      <c r="I9297" s="47"/>
    </row>
    <row r="9298" spans="1:9" x14ac:dyDescent="0.25">
      <c r="A9298" s="47"/>
      <c r="B9298" s="47"/>
      <c r="C9298" s="47"/>
      <c r="D9298" s="47"/>
      <c r="E9298" s="47"/>
      <c r="F9298" s="47"/>
      <c r="G9298" s="47"/>
      <c r="H9298" s="47"/>
      <c r="I9298" s="47"/>
    </row>
    <row r="9299" spans="1:9" x14ac:dyDescent="0.25">
      <c r="A9299" s="47"/>
      <c r="B9299" s="47"/>
      <c r="C9299" s="47"/>
      <c r="D9299" s="47"/>
      <c r="E9299" s="47"/>
      <c r="F9299" s="47"/>
      <c r="G9299" s="47"/>
      <c r="H9299" s="47"/>
      <c r="I9299" s="47"/>
    </row>
    <row r="9300" spans="1:9" x14ac:dyDescent="0.25">
      <c r="A9300" s="47"/>
      <c r="B9300" s="47"/>
      <c r="C9300" s="47"/>
      <c r="D9300" s="47"/>
      <c r="E9300" s="47"/>
      <c r="F9300" s="47"/>
      <c r="G9300" s="47"/>
      <c r="H9300" s="47"/>
      <c r="I9300" s="47"/>
    </row>
    <row r="9301" spans="1:9" x14ac:dyDescent="0.25">
      <c r="A9301" s="47"/>
      <c r="B9301" s="47"/>
      <c r="C9301" s="47"/>
      <c r="D9301" s="47"/>
      <c r="E9301" s="47"/>
      <c r="F9301" s="47"/>
      <c r="G9301" s="47"/>
      <c r="H9301" s="47"/>
      <c r="I9301" s="47"/>
    </row>
    <row r="9302" spans="1:9" x14ac:dyDescent="0.25">
      <c r="A9302" s="47"/>
      <c r="B9302" s="47"/>
      <c r="C9302" s="47"/>
      <c r="D9302" s="47"/>
      <c r="E9302" s="47"/>
      <c r="F9302" s="47"/>
      <c r="G9302" s="47"/>
      <c r="H9302" s="47"/>
      <c r="I9302" s="47"/>
    </row>
    <row r="9303" spans="1:9" x14ac:dyDescent="0.25">
      <c r="A9303" s="47"/>
      <c r="B9303" s="47"/>
      <c r="C9303" s="47"/>
      <c r="D9303" s="47"/>
      <c r="E9303" s="47"/>
      <c r="F9303" s="47"/>
      <c r="G9303" s="47"/>
      <c r="H9303" s="47"/>
      <c r="I9303" s="47"/>
    </row>
    <row r="9304" spans="1:9" x14ac:dyDescent="0.25">
      <c r="A9304" s="47"/>
      <c r="B9304" s="47"/>
      <c r="C9304" s="47"/>
      <c r="D9304" s="47"/>
      <c r="E9304" s="47"/>
      <c r="F9304" s="47"/>
      <c r="G9304" s="47"/>
      <c r="H9304" s="47"/>
      <c r="I9304" s="47"/>
    </row>
    <row r="9305" spans="1:9" x14ac:dyDescent="0.25">
      <c r="A9305" s="47"/>
      <c r="B9305" s="47"/>
      <c r="C9305" s="47"/>
      <c r="D9305" s="47"/>
      <c r="E9305" s="47"/>
      <c r="F9305" s="47"/>
      <c r="G9305" s="47"/>
      <c r="H9305" s="47"/>
      <c r="I9305" s="47"/>
    </row>
    <row r="9306" spans="1:9" x14ac:dyDescent="0.25">
      <c r="A9306" s="47"/>
      <c r="B9306" s="47"/>
      <c r="C9306" s="47"/>
      <c r="D9306" s="47"/>
      <c r="E9306" s="47"/>
      <c r="F9306" s="47"/>
      <c r="G9306" s="47"/>
      <c r="H9306" s="47"/>
      <c r="I9306" s="47"/>
    </row>
    <row r="9307" spans="1:9" x14ac:dyDescent="0.25">
      <c r="A9307" s="47"/>
      <c r="B9307" s="47"/>
      <c r="C9307" s="47"/>
      <c r="D9307" s="47"/>
      <c r="E9307" s="47"/>
      <c r="F9307" s="47"/>
      <c r="G9307" s="47"/>
      <c r="H9307" s="47"/>
      <c r="I9307" s="47"/>
    </row>
    <row r="9308" spans="1:9" x14ac:dyDescent="0.25">
      <c r="A9308" s="47"/>
      <c r="B9308" s="47"/>
      <c r="C9308" s="47"/>
      <c r="D9308" s="47"/>
      <c r="E9308" s="47"/>
      <c r="F9308" s="47"/>
      <c r="G9308" s="47"/>
      <c r="H9308" s="47"/>
      <c r="I9308" s="47"/>
    </row>
    <row r="9309" spans="1:9" x14ac:dyDescent="0.25">
      <c r="A9309" s="47"/>
      <c r="B9309" s="47"/>
      <c r="C9309" s="47"/>
      <c r="D9309" s="47"/>
      <c r="E9309" s="47"/>
      <c r="F9309" s="47"/>
      <c r="G9309" s="47"/>
      <c r="H9309" s="47"/>
      <c r="I9309" s="47"/>
    </row>
    <row r="9310" spans="1:9" x14ac:dyDescent="0.25">
      <c r="A9310" s="47"/>
      <c r="B9310" s="47"/>
      <c r="C9310" s="47"/>
      <c r="D9310" s="47"/>
      <c r="E9310" s="47"/>
      <c r="F9310" s="47"/>
      <c r="G9310" s="47"/>
      <c r="H9310" s="47"/>
      <c r="I9310" s="47"/>
    </row>
    <row r="9311" spans="1:9" x14ac:dyDescent="0.25">
      <c r="A9311" s="47"/>
      <c r="B9311" s="47"/>
      <c r="C9311" s="47"/>
      <c r="D9311" s="47"/>
      <c r="E9311" s="47"/>
      <c r="F9311" s="47"/>
      <c r="G9311" s="47"/>
      <c r="H9311" s="47"/>
      <c r="I9311" s="47"/>
    </row>
    <row r="9312" spans="1:9" x14ac:dyDescent="0.25">
      <c r="A9312" s="47"/>
      <c r="B9312" s="47"/>
      <c r="C9312" s="47"/>
      <c r="D9312" s="47"/>
      <c r="E9312" s="47"/>
      <c r="F9312" s="47"/>
      <c r="G9312" s="47"/>
      <c r="H9312" s="47"/>
      <c r="I9312" s="47"/>
    </row>
    <row r="9313" spans="1:9" x14ac:dyDescent="0.25">
      <c r="A9313" s="47"/>
      <c r="B9313" s="47"/>
      <c r="C9313" s="47"/>
      <c r="D9313" s="47"/>
      <c r="E9313" s="47"/>
      <c r="F9313" s="47"/>
      <c r="G9313" s="47"/>
      <c r="H9313" s="47"/>
      <c r="I9313" s="47"/>
    </row>
    <row r="9314" spans="1:9" x14ac:dyDescent="0.25">
      <c r="A9314" s="47"/>
      <c r="B9314" s="47"/>
      <c r="C9314" s="47"/>
      <c r="D9314" s="47"/>
      <c r="E9314" s="47"/>
      <c r="F9314" s="47"/>
      <c r="G9314" s="47"/>
      <c r="H9314" s="47"/>
      <c r="I9314" s="47"/>
    </row>
    <row r="9315" spans="1:9" x14ac:dyDescent="0.25">
      <c r="A9315" s="47"/>
      <c r="B9315" s="47"/>
      <c r="C9315" s="47"/>
      <c r="D9315" s="47"/>
      <c r="E9315" s="47"/>
      <c r="F9315" s="47"/>
      <c r="G9315" s="47"/>
      <c r="H9315" s="47"/>
      <c r="I9315" s="47"/>
    </row>
    <row r="9316" spans="1:9" x14ac:dyDescent="0.25">
      <c r="A9316" s="47"/>
      <c r="B9316" s="47"/>
      <c r="C9316" s="47"/>
      <c r="D9316" s="47"/>
      <c r="E9316" s="47"/>
      <c r="F9316" s="47"/>
      <c r="G9316" s="47"/>
      <c r="H9316" s="47"/>
      <c r="I9316" s="47"/>
    </row>
    <row r="9317" spans="1:9" x14ac:dyDescent="0.25">
      <c r="A9317" s="47"/>
      <c r="B9317" s="47"/>
      <c r="C9317" s="47"/>
      <c r="D9317" s="47"/>
      <c r="E9317" s="47"/>
      <c r="F9317" s="47"/>
      <c r="G9317" s="47"/>
      <c r="H9317" s="47"/>
      <c r="I9317" s="47"/>
    </row>
    <row r="9318" spans="1:9" x14ac:dyDescent="0.25">
      <c r="A9318" s="47"/>
      <c r="B9318" s="47"/>
      <c r="C9318" s="47"/>
      <c r="D9318" s="47"/>
      <c r="E9318" s="47"/>
      <c r="F9318" s="47"/>
      <c r="G9318" s="47"/>
      <c r="H9318" s="47"/>
      <c r="I9318" s="47"/>
    </row>
    <row r="9319" spans="1:9" x14ac:dyDescent="0.25">
      <c r="A9319" s="47"/>
      <c r="B9319" s="47"/>
      <c r="C9319" s="47"/>
      <c r="D9319" s="47"/>
      <c r="E9319" s="47"/>
      <c r="F9319" s="47"/>
      <c r="G9319" s="47"/>
      <c r="H9319" s="47"/>
      <c r="I9319" s="47"/>
    </row>
    <row r="9320" spans="1:9" x14ac:dyDescent="0.25">
      <c r="A9320" s="47"/>
      <c r="B9320" s="47"/>
      <c r="C9320" s="47"/>
      <c r="D9320" s="47"/>
      <c r="E9320" s="47"/>
      <c r="F9320" s="47"/>
      <c r="G9320" s="47"/>
      <c r="H9320" s="47"/>
      <c r="I9320" s="47"/>
    </row>
    <row r="9321" spans="1:9" x14ac:dyDescent="0.25">
      <c r="A9321" s="47"/>
      <c r="B9321" s="47"/>
      <c r="C9321" s="47"/>
      <c r="D9321" s="47"/>
      <c r="E9321" s="47"/>
      <c r="F9321" s="47"/>
      <c r="G9321" s="47"/>
      <c r="H9321" s="47"/>
      <c r="I9321" s="47"/>
    </row>
    <row r="9322" spans="1:9" x14ac:dyDescent="0.25">
      <c r="A9322" s="47"/>
      <c r="B9322" s="47"/>
      <c r="C9322" s="47"/>
      <c r="D9322" s="47"/>
      <c r="E9322" s="47"/>
      <c r="F9322" s="47"/>
      <c r="G9322" s="47"/>
      <c r="H9322" s="47"/>
      <c r="I9322" s="47"/>
    </row>
    <row r="9323" spans="1:9" x14ac:dyDescent="0.25">
      <c r="A9323" s="47"/>
      <c r="B9323" s="47"/>
      <c r="C9323" s="47"/>
      <c r="D9323" s="47"/>
      <c r="E9323" s="47"/>
      <c r="F9323" s="47"/>
      <c r="G9323" s="47"/>
      <c r="H9323" s="47"/>
      <c r="I9323" s="47"/>
    </row>
    <row r="9324" spans="1:9" x14ac:dyDescent="0.25">
      <c r="A9324" s="47"/>
      <c r="B9324" s="47"/>
      <c r="C9324" s="47"/>
      <c r="D9324" s="47"/>
      <c r="E9324" s="47"/>
      <c r="F9324" s="47"/>
      <c r="G9324" s="47"/>
      <c r="H9324" s="47"/>
      <c r="I9324" s="47"/>
    </row>
    <row r="9325" spans="1:9" x14ac:dyDescent="0.25">
      <c r="A9325" s="47"/>
      <c r="B9325" s="47"/>
      <c r="C9325" s="47"/>
      <c r="D9325" s="47"/>
      <c r="E9325" s="47"/>
      <c r="F9325" s="47"/>
      <c r="G9325" s="47"/>
      <c r="H9325" s="47"/>
      <c r="I9325" s="47"/>
    </row>
    <row r="9326" spans="1:9" x14ac:dyDescent="0.25">
      <c r="A9326" s="47"/>
      <c r="B9326" s="47"/>
      <c r="C9326" s="47"/>
      <c r="D9326" s="47"/>
      <c r="E9326" s="47"/>
      <c r="F9326" s="47"/>
      <c r="G9326" s="47"/>
      <c r="H9326" s="47"/>
      <c r="I9326" s="47"/>
    </row>
    <row r="9327" spans="1:9" x14ac:dyDescent="0.25">
      <c r="A9327" s="47"/>
      <c r="B9327" s="47"/>
      <c r="C9327" s="47"/>
      <c r="D9327" s="47"/>
      <c r="E9327" s="47"/>
      <c r="F9327" s="47"/>
      <c r="G9327" s="47"/>
      <c r="H9327" s="47"/>
      <c r="I9327" s="47"/>
    </row>
    <row r="9328" spans="1:9" x14ac:dyDescent="0.25">
      <c r="A9328" s="47"/>
      <c r="B9328" s="47"/>
      <c r="C9328" s="47"/>
      <c r="D9328" s="47"/>
      <c r="E9328" s="47"/>
      <c r="F9328" s="47"/>
      <c r="G9328" s="47"/>
      <c r="H9328" s="47"/>
      <c r="I9328" s="47"/>
    </row>
    <row r="9329" spans="1:9" x14ac:dyDescent="0.25">
      <c r="A9329" s="47"/>
      <c r="B9329" s="47"/>
      <c r="C9329" s="47"/>
      <c r="D9329" s="47"/>
      <c r="E9329" s="47"/>
      <c r="F9329" s="47"/>
      <c r="G9329" s="47"/>
      <c r="H9329" s="47"/>
      <c r="I9329" s="47"/>
    </row>
    <row r="9330" spans="1:9" x14ac:dyDescent="0.25">
      <c r="A9330" s="47"/>
      <c r="B9330" s="47"/>
      <c r="C9330" s="47"/>
      <c r="D9330" s="47"/>
      <c r="E9330" s="47"/>
      <c r="F9330" s="47"/>
      <c r="G9330" s="47"/>
      <c r="H9330" s="47"/>
      <c r="I9330" s="47"/>
    </row>
    <row r="9331" spans="1:9" x14ac:dyDescent="0.25">
      <c r="A9331" s="47"/>
      <c r="B9331" s="47"/>
      <c r="C9331" s="47"/>
      <c r="D9331" s="47"/>
      <c r="E9331" s="47"/>
      <c r="F9331" s="47"/>
      <c r="G9331" s="47"/>
      <c r="H9331" s="47"/>
      <c r="I9331" s="47"/>
    </row>
    <row r="9332" spans="1:9" x14ac:dyDescent="0.25">
      <c r="A9332" s="47"/>
      <c r="B9332" s="47"/>
      <c r="C9332" s="47"/>
      <c r="D9332" s="47"/>
      <c r="E9332" s="47"/>
      <c r="F9332" s="47"/>
      <c r="G9332" s="47"/>
      <c r="H9332" s="47"/>
      <c r="I9332" s="47"/>
    </row>
    <row r="9333" spans="1:9" x14ac:dyDescent="0.25">
      <c r="A9333" s="47"/>
      <c r="B9333" s="47"/>
      <c r="C9333" s="47"/>
      <c r="D9333" s="47"/>
      <c r="E9333" s="47"/>
      <c r="F9333" s="47"/>
      <c r="G9333" s="47"/>
      <c r="H9333" s="47"/>
      <c r="I9333" s="47"/>
    </row>
    <row r="9334" spans="1:9" x14ac:dyDescent="0.25">
      <c r="A9334" s="47"/>
      <c r="B9334" s="47"/>
      <c r="C9334" s="47"/>
      <c r="D9334" s="47"/>
      <c r="E9334" s="47"/>
      <c r="F9334" s="47"/>
      <c r="G9334" s="47"/>
      <c r="H9334" s="47"/>
      <c r="I9334" s="47"/>
    </row>
    <row r="9335" spans="1:9" x14ac:dyDescent="0.25">
      <c r="A9335" s="47"/>
      <c r="B9335" s="47"/>
      <c r="C9335" s="47"/>
      <c r="D9335" s="47"/>
      <c r="E9335" s="47"/>
      <c r="F9335" s="47"/>
      <c r="G9335" s="47"/>
      <c r="H9335" s="47"/>
      <c r="I9335" s="47"/>
    </row>
    <row r="9336" spans="1:9" x14ac:dyDescent="0.25">
      <c r="A9336" s="47"/>
      <c r="B9336" s="47"/>
      <c r="C9336" s="47"/>
      <c r="D9336" s="47"/>
      <c r="E9336" s="47"/>
      <c r="F9336" s="47"/>
      <c r="G9336" s="47"/>
      <c r="H9336" s="47"/>
      <c r="I9336" s="47"/>
    </row>
    <row r="9337" spans="1:9" x14ac:dyDescent="0.25">
      <c r="A9337" s="47"/>
      <c r="B9337" s="47"/>
      <c r="C9337" s="47"/>
      <c r="D9337" s="47"/>
      <c r="E9337" s="47"/>
      <c r="F9337" s="47"/>
      <c r="G9337" s="47"/>
      <c r="H9337" s="47"/>
      <c r="I9337" s="47"/>
    </row>
    <row r="9338" spans="1:9" x14ac:dyDescent="0.25">
      <c r="A9338" s="47"/>
      <c r="B9338" s="47"/>
      <c r="C9338" s="47"/>
      <c r="D9338" s="47"/>
      <c r="E9338" s="47"/>
      <c r="F9338" s="47"/>
      <c r="G9338" s="47"/>
      <c r="H9338" s="47"/>
      <c r="I9338" s="47"/>
    </row>
    <row r="9339" spans="1:9" x14ac:dyDescent="0.25">
      <c r="A9339" s="47"/>
      <c r="B9339" s="47"/>
      <c r="C9339" s="47"/>
      <c r="D9339" s="47"/>
      <c r="E9339" s="47"/>
      <c r="F9339" s="47"/>
      <c r="G9339" s="47"/>
      <c r="H9339" s="47"/>
      <c r="I9339" s="47"/>
    </row>
    <row r="9340" spans="1:9" x14ac:dyDescent="0.25">
      <c r="A9340" s="47"/>
      <c r="B9340" s="47"/>
      <c r="C9340" s="47"/>
      <c r="D9340" s="47"/>
      <c r="E9340" s="47"/>
      <c r="F9340" s="47"/>
      <c r="G9340" s="47"/>
      <c r="H9340" s="47"/>
      <c r="I9340" s="47"/>
    </row>
    <row r="9341" spans="1:9" x14ac:dyDescent="0.25">
      <c r="A9341" s="47"/>
      <c r="B9341" s="47"/>
      <c r="C9341" s="47"/>
      <c r="D9341" s="47"/>
      <c r="E9341" s="47"/>
      <c r="F9341" s="47"/>
      <c r="G9341" s="47"/>
      <c r="H9341" s="47"/>
      <c r="I9341" s="47"/>
    </row>
    <row r="9342" spans="1:9" x14ac:dyDescent="0.25">
      <c r="A9342" s="47"/>
      <c r="B9342" s="47"/>
      <c r="C9342" s="47"/>
      <c r="D9342" s="47"/>
      <c r="E9342" s="47"/>
      <c r="F9342" s="47"/>
      <c r="G9342" s="47"/>
      <c r="H9342" s="47"/>
      <c r="I9342" s="47"/>
    </row>
    <row r="9343" spans="1:9" x14ac:dyDescent="0.25">
      <c r="A9343" s="47"/>
      <c r="B9343" s="47"/>
      <c r="C9343" s="47"/>
      <c r="D9343" s="47"/>
      <c r="E9343" s="47"/>
      <c r="F9343" s="47"/>
      <c r="G9343" s="47"/>
      <c r="H9343" s="47"/>
      <c r="I9343" s="47"/>
    </row>
    <row r="9344" spans="1:9" x14ac:dyDescent="0.25">
      <c r="A9344" s="47"/>
      <c r="B9344" s="47"/>
      <c r="C9344" s="47"/>
      <c r="D9344" s="47"/>
      <c r="E9344" s="47"/>
      <c r="F9344" s="47"/>
      <c r="G9344" s="47"/>
      <c r="H9344" s="47"/>
      <c r="I9344" s="47"/>
    </row>
    <row r="9345" spans="1:9" x14ac:dyDescent="0.25">
      <c r="A9345" s="47"/>
      <c r="B9345" s="47"/>
      <c r="C9345" s="47"/>
      <c r="D9345" s="47"/>
      <c r="E9345" s="47"/>
      <c r="F9345" s="47"/>
      <c r="G9345" s="47"/>
      <c r="H9345" s="47"/>
      <c r="I9345" s="47"/>
    </row>
    <row r="9346" spans="1:9" x14ac:dyDescent="0.25">
      <c r="A9346" s="47"/>
      <c r="B9346" s="47"/>
      <c r="C9346" s="47"/>
      <c r="D9346" s="47"/>
      <c r="E9346" s="47"/>
      <c r="F9346" s="47"/>
      <c r="G9346" s="47"/>
      <c r="H9346" s="47"/>
      <c r="I9346" s="47"/>
    </row>
    <row r="9347" spans="1:9" x14ac:dyDescent="0.25">
      <c r="A9347" s="47"/>
      <c r="B9347" s="47"/>
      <c r="C9347" s="47"/>
      <c r="D9347" s="47"/>
      <c r="E9347" s="47"/>
      <c r="F9347" s="47"/>
      <c r="G9347" s="47"/>
      <c r="H9347" s="47"/>
      <c r="I9347" s="47"/>
    </row>
    <row r="9348" spans="1:9" x14ac:dyDescent="0.25">
      <c r="A9348" s="47"/>
      <c r="B9348" s="47"/>
      <c r="C9348" s="47"/>
      <c r="D9348" s="47"/>
      <c r="E9348" s="47"/>
      <c r="F9348" s="47"/>
      <c r="G9348" s="47"/>
      <c r="H9348" s="47"/>
      <c r="I9348" s="47"/>
    </row>
    <row r="9349" spans="1:9" x14ac:dyDescent="0.25">
      <c r="A9349" s="47"/>
      <c r="B9349" s="47"/>
      <c r="C9349" s="47"/>
      <c r="D9349" s="47"/>
      <c r="E9349" s="47"/>
      <c r="F9349" s="47"/>
      <c r="G9349" s="47"/>
      <c r="H9349" s="47"/>
      <c r="I9349" s="47"/>
    </row>
    <row r="9350" spans="1:9" x14ac:dyDescent="0.25">
      <c r="A9350" s="47"/>
      <c r="B9350" s="47"/>
      <c r="C9350" s="47"/>
      <c r="D9350" s="47"/>
      <c r="E9350" s="47"/>
      <c r="F9350" s="47"/>
      <c r="G9350" s="47"/>
      <c r="H9350" s="47"/>
      <c r="I9350" s="47"/>
    </row>
    <row r="9351" spans="1:9" x14ac:dyDescent="0.25">
      <c r="A9351" s="47"/>
      <c r="B9351" s="47"/>
      <c r="C9351" s="47"/>
      <c r="D9351" s="47"/>
      <c r="E9351" s="47"/>
      <c r="F9351" s="47"/>
      <c r="G9351" s="47"/>
      <c r="H9351" s="47"/>
      <c r="I9351" s="47"/>
    </row>
    <row r="9352" spans="1:9" x14ac:dyDescent="0.25">
      <c r="A9352" s="47"/>
      <c r="B9352" s="47"/>
      <c r="C9352" s="47"/>
      <c r="D9352" s="47"/>
      <c r="E9352" s="47"/>
      <c r="F9352" s="47"/>
      <c r="G9352" s="47"/>
      <c r="H9352" s="47"/>
      <c r="I9352" s="47"/>
    </row>
    <row r="9353" spans="1:9" x14ac:dyDescent="0.25">
      <c r="A9353" s="47"/>
      <c r="B9353" s="47"/>
      <c r="C9353" s="47"/>
      <c r="D9353" s="47"/>
      <c r="E9353" s="47"/>
      <c r="F9353" s="47"/>
      <c r="G9353" s="47"/>
      <c r="H9353" s="47"/>
      <c r="I9353" s="47"/>
    </row>
    <row r="9354" spans="1:9" x14ac:dyDescent="0.25">
      <c r="A9354" s="47"/>
      <c r="B9354" s="47"/>
      <c r="C9354" s="47"/>
      <c r="D9354" s="47"/>
      <c r="E9354" s="47"/>
      <c r="F9354" s="47"/>
      <c r="G9354" s="47"/>
      <c r="H9354" s="47"/>
      <c r="I9354" s="47"/>
    </row>
    <row r="9355" spans="1:9" x14ac:dyDescent="0.25">
      <c r="A9355" s="47"/>
      <c r="B9355" s="47"/>
      <c r="C9355" s="47"/>
      <c r="D9355" s="47"/>
      <c r="E9355" s="47"/>
      <c r="F9355" s="47"/>
      <c r="G9355" s="47"/>
      <c r="H9355" s="47"/>
      <c r="I9355" s="47"/>
    </row>
    <row r="9356" spans="1:9" x14ac:dyDescent="0.25">
      <c r="A9356" s="47"/>
      <c r="B9356" s="47"/>
      <c r="C9356" s="47"/>
      <c r="D9356" s="47"/>
      <c r="E9356" s="47"/>
      <c r="F9356" s="47"/>
      <c r="G9356" s="47"/>
      <c r="H9356" s="47"/>
      <c r="I9356" s="47"/>
    </row>
    <row r="9357" spans="1:9" x14ac:dyDescent="0.25">
      <c r="A9357" s="47"/>
      <c r="B9357" s="47"/>
      <c r="C9357" s="47"/>
      <c r="D9357" s="47"/>
      <c r="E9357" s="47"/>
      <c r="F9357" s="47"/>
      <c r="G9357" s="47"/>
      <c r="H9357" s="47"/>
      <c r="I9357" s="47"/>
    </row>
    <row r="9358" spans="1:9" x14ac:dyDescent="0.25">
      <c r="A9358" s="47"/>
      <c r="B9358" s="47"/>
      <c r="C9358" s="47"/>
      <c r="D9358" s="47"/>
      <c r="E9358" s="47"/>
      <c r="F9358" s="47"/>
      <c r="G9358" s="47"/>
      <c r="H9358" s="47"/>
      <c r="I9358" s="47"/>
    </row>
    <row r="9359" spans="1:9" x14ac:dyDescent="0.25">
      <c r="A9359" s="47"/>
      <c r="B9359" s="47"/>
      <c r="C9359" s="47"/>
      <c r="D9359" s="47"/>
      <c r="E9359" s="47"/>
      <c r="F9359" s="47"/>
      <c r="G9359" s="47"/>
      <c r="H9359" s="47"/>
      <c r="I9359" s="47"/>
    </row>
    <row r="9360" spans="1:9" x14ac:dyDescent="0.25">
      <c r="A9360" s="47"/>
      <c r="B9360" s="47"/>
      <c r="C9360" s="47"/>
      <c r="D9360" s="47"/>
      <c r="E9360" s="47"/>
      <c r="F9360" s="47"/>
      <c r="G9360" s="47"/>
      <c r="H9360" s="47"/>
      <c r="I9360" s="47"/>
    </row>
    <row r="9361" spans="1:9" x14ac:dyDescent="0.25">
      <c r="A9361" s="47"/>
      <c r="B9361" s="47"/>
      <c r="C9361" s="47"/>
      <c r="D9361" s="47"/>
      <c r="E9361" s="47"/>
      <c r="F9361" s="47"/>
      <c r="G9361" s="47"/>
      <c r="H9361" s="47"/>
      <c r="I9361" s="47"/>
    </row>
    <row r="9362" spans="1:9" x14ac:dyDescent="0.25">
      <c r="A9362" s="47"/>
      <c r="B9362" s="47"/>
      <c r="C9362" s="47"/>
      <c r="D9362" s="47"/>
      <c r="E9362" s="47"/>
      <c r="F9362" s="47"/>
      <c r="G9362" s="47"/>
      <c r="H9362" s="47"/>
      <c r="I9362" s="47"/>
    </row>
    <row r="9363" spans="1:9" x14ac:dyDescent="0.25">
      <c r="A9363" s="47"/>
      <c r="B9363" s="47"/>
      <c r="C9363" s="47"/>
      <c r="D9363" s="47"/>
      <c r="E9363" s="47"/>
      <c r="F9363" s="47"/>
      <c r="G9363" s="47"/>
      <c r="H9363" s="47"/>
      <c r="I9363" s="47"/>
    </row>
    <row r="9364" spans="1:9" x14ac:dyDescent="0.25">
      <c r="A9364" s="47"/>
      <c r="B9364" s="47"/>
      <c r="C9364" s="47"/>
      <c r="D9364" s="47"/>
      <c r="E9364" s="47"/>
      <c r="F9364" s="47"/>
      <c r="G9364" s="47"/>
      <c r="H9364" s="47"/>
      <c r="I9364" s="47"/>
    </row>
    <row r="9365" spans="1:9" x14ac:dyDescent="0.25">
      <c r="A9365" s="47"/>
      <c r="B9365" s="47"/>
      <c r="C9365" s="47"/>
      <c r="D9365" s="47"/>
      <c r="E9365" s="47"/>
      <c r="F9365" s="47"/>
      <c r="G9365" s="47"/>
      <c r="H9365" s="47"/>
      <c r="I9365" s="47"/>
    </row>
    <row r="9366" spans="1:9" x14ac:dyDescent="0.25">
      <c r="A9366" s="47"/>
      <c r="B9366" s="47"/>
      <c r="C9366" s="47"/>
      <c r="D9366" s="47"/>
      <c r="E9366" s="47"/>
      <c r="F9366" s="47"/>
      <c r="G9366" s="47"/>
      <c r="H9366" s="47"/>
      <c r="I9366" s="47"/>
    </row>
    <row r="9367" spans="1:9" x14ac:dyDescent="0.25">
      <c r="A9367" s="47"/>
      <c r="B9367" s="47"/>
      <c r="C9367" s="47"/>
      <c r="D9367" s="47"/>
      <c r="E9367" s="47"/>
      <c r="F9367" s="47"/>
      <c r="G9367" s="47"/>
      <c r="H9367" s="47"/>
      <c r="I9367" s="47"/>
    </row>
    <row r="9368" spans="1:9" x14ac:dyDescent="0.25">
      <c r="A9368" s="47"/>
      <c r="B9368" s="47"/>
      <c r="C9368" s="47"/>
      <c r="D9368" s="47"/>
      <c r="E9368" s="47"/>
      <c r="F9368" s="47"/>
      <c r="G9368" s="47"/>
      <c r="H9368" s="47"/>
      <c r="I9368" s="47"/>
    </row>
    <row r="9369" spans="1:9" x14ac:dyDescent="0.25">
      <c r="A9369" s="47"/>
      <c r="B9369" s="47"/>
      <c r="C9369" s="47"/>
      <c r="D9369" s="47"/>
      <c r="E9369" s="47"/>
      <c r="F9369" s="47"/>
      <c r="G9369" s="47"/>
      <c r="H9369" s="47"/>
      <c r="I9369" s="47"/>
    </row>
    <row r="9370" spans="1:9" x14ac:dyDescent="0.25">
      <c r="A9370" s="47"/>
      <c r="B9370" s="47"/>
      <c r="C9370" s="47"/>
      <c r="D9370" s="47"/>
      <c r="E9370" s="47"/>
      <c r="F9370" s="47"/>
      <c r="G9370" s="47"/>
      <c r="H9370" s="47"/>
      <c r="I9370" s="47"/>
    </row>
    <row r="9371" spans="1:9" x14ac:dyDescent="0.25">
      <c r="A9371" s="47"/>
      <c r="B9371" s="47"/>
      <c r="C9371" s="47"/>
      <c r="D9371" s="47"/>
      <c r="E9371" s="47"/>
      <c r="F9371" s="47"/>
      <c r="G9371" s="47"/>
      <c r="H9371" s="47"/>
      <c r="I9371" s="47"/>
    </row>
    <row r="9372" spans="1:9" x14ac:dyDescent="0.25">
      <c r="A9372" s="47"/>
      <c r="B9372" s="47"/>
      <c r="C9372" s="47"/>
      <c r="D9372" s="47"/>
      <c r="E9372" s="47"/>
      <c r="F9372" s="47"/>
      <c r="G9372" s="47"/>
      <c r="H9372" s="47"/>
      <c r="I9372" s="47"/>
    </row>
    <row r="9373" spans="1:9" x14ac:dyDescent="0.25">
      <c r="A9373" s="47"/>
      <c r="B9373" s="47"/>
      <c r="C9373" s="47"/>
      <c r="D9373" s="47"/>
      <c r="E9373" s="47"/>
      <c r="F9373" s="47"/>
      <c r="G9373" s="47"/>
      <c r="H9373" s="47"/>
      <c r="I9373" s="47"/>
    </row>
    <row r="9374" spans="1:9" x14ac:dyDescent="0.25">
      <c r="A9374" s="47"/>
      <c r="B9374" s="47"/>
      <c r="C9374" s="47"/>
      <c r="D9374" s="47"/>
      <c r="E9374" s="47"/>
      <c r="F9374" s="47"/>
      <c r="G9374" s="47"/>
      <c r="H9374" s="47"/>
      <c r="I9374" s="47"/>
    </row>
    <row r="9375" spans="1:9" x14ac:dyDescent="0.25">
      <c r="A9375" s="47"/>
      <c r="B9375" s="47"/>
      <c r="C9375" s="47"/>
      <c r="D9375" s="47"/>
      <c r="E9375" s="47"/>
      <c r="F9375" s="47"/>
      <c r="G9375" s="47"/>
      <c r="H9375" s="47"/>
      <c r="I9375" s="47"/>
    </row>
    <row r="9376" spans="1:9" x14ac:dyDescent="0.25">
      <c r="A9376" s="47"/>
      <c r="B9376" s="47"/>
      <c r="C9376" s="47"/>
      <c r="D9376" s="47"/>
      <c r="E9376" s="47"/>
      <c r="F9376" s="47"/>
      <c r="G9376" s="47"/>
      <c r="H9376" s="47"/>
      <c r="I9376" s="47"/>
    </row>
    <row r="9377" spans="1:9" x14ac:dyDescent="0.25">
      <c r="A9377" s="47"/>
      <c r="B9377" s="47"/>
      <c r="C9377" s="47"/>
      <c r="D9377" s="47"/>
      <c r="E9377" s="47"/>
      <c r="F9377" s="47"/>
      <c r="G9377" s="47"/>
      <c r="H9377" s="47"/>
      <c r="I9377" s="47"/>
    </row>
    <row r="9378" spans="1:9" x14ac:dyDescent="0.25">
      <c r="A9378" s="47"/>
      <c r="B9378" s="47"/>
      <c r="C9378" s="47"/>
      <c r="D9378" s="47"/>
      <c r="E9378" s="47"/>
      <c r="F9378" s="47"/>
      <c r="G9378" s="47"/>
      <c r="H9378" s="47"/>
      <c r="I9378" s="47"/>
    </row>
    <row r="9379" spans="1:9" x14ac:dyDescent="0.25">
      <c r="A9379" s="47"/>
      <c r="B9379" s="47"/>
      <c r="C9379" s="47"/>
      <c r="D9379" s="47"/>
      <c r="E9379" s="47"/>
      <c r="F9379" s="47"/>
      <c r="G9379" s="47"/>
      <c r="H9379" s="47"/>
      <c r="I9379" s="47"/>
    </row>
    <row r="9380" spans="1:9" x14ac:dyDescent="0.25">
      <c r="A9380" s="47"/>
      <c r="B9380" s="47"/>
      <c r="C9380" s="47"/>
      <c r="D9380" s="47"/>
      <c r="E9380" s="47"/>
      <c r="F9380" s="47"/>
      <c r="G9380" s="47"/>
      <c r="H9380" s="47"/>
      <c r="I9380" s="47"/>
    </row>
    <row r="9381" spans="1:9" x14ac:dyDescent="0.25">
      <c r="A9381" s="47"/>
      <c r="B9381" s="47"/>
      <c r="C9381" s="47"/>
      <c r="D9381" s="47"/>
      <c r="E9381" s="47"/>
      <c r="F9381" s="47"/>
      <c r="G9381" s="47"/>
      <c r="H9381" s="47"/>
      <c r="I9381" s="47"/>
    </row>
    <row r="9382" spans="1:9" x14ac:dyDescent="0.25">
      <c r="A9382" s="47"/>
      <c r="B9382" s="47"/>
      <c r="C9382" s="47"/>
      <c r="D9382" s="47"/>
      <c r="E9382" s="47"/>
      <c r="F9382" s="47"/>
      <c r="G9382" s="47"/>
      <c r="H9382" s="47"/>
      <c r="I9382" s="47"/>
    </row>
    <row r="9383" spans="1:9" x14ac:dyDescent="0.25">
      <c r="A9383" s="47"/>
      <c r="B9383" s="47"/>
      <c r="C9383" s="47"/>
      <c r="D9383" s="47"/>
      <c r="E9383" s="47"/>
      <c r="F9383" s="47"/>
      <c r="G9383" s="47"/>
      <c r="H9383" s="47"/>
      <c r="I9383" s="47"/>
    </row>
    <row r="9384" spans="1:9" x14ac:dyDescent="0.25">
      <c r="A9384" s="47"/>
      <c r="B9384" s="47"/>
      <c r="C9384" s="47"/>
      <c r="D9384" s="47"/>
      <c r="E9384" s="47"/>
      <c r="F9384" s="47"/>
      <c r="G9384" s="47"/>
      <c r="H9384" s="47"/>
      <c r="I9384" s="47"/>
    </row>
    <row r="9385" spans="1:9" x14ac:dyDescent="0.25">
      <c r="A9385" s="47"/>
      <c r="B9385" s="47"/>
      <c r="C9385" s="47"/>
      <c r="D9385" s="47"/>
      <c r="E9385" s="47"/>
      <c r="F9385" s="47"/>
      <c r="G9385" s="47"/>
      <c r="H9385" s="47"/>
      <c r="I9385" s="47"/>
    </row>
    <row r="9386" spans="1:9" x14ac:dyDescent="0.25">
      <c r="A9386" s="47"/>
      <c r="B9386" s="47"/>
      <c r="C9386" s="47"/>
      <c r="D9386" s="47"/>
      <c r="E9386" s="47"/>
      <c r="F9386" s="47"/>
      <c r="G9386" s="47"/>
      <c r="H9386" s="47"/>
      <c r="I9386" s="47"/>
    </row>
    <row r="9387" spans="1:9" x14ac:dyDescent="0.25">
      <c r="A9387" s="47"/>
      <c r="B9387" s="47"/>
      <c r="C9387" s="47"/>
      <c r="D9387" s="47"/>
      <c r="E9387" s="47"/>
      <c r="F9387" s="47"/>
      <c r="G9387" s="47"/>
      <c r="H9387" s="47"/>
      <c r="I9387" s="47"/>
    </row>
    <row r="9388" spans="1:9" x14ac:dyDescent="0.25">
      <c r="A9388" s="47"/>
      <c r="B9388" s="47"/>
      <c r="C9388" s="47"/>
      <c r="D9388" s="47"/>
      <c r="E9388" s="47"/>
      <c r="F9388" s="47"/>
      <c r="G9388" s="47"/>
      <c r="H9388" s="47"/>
      <c r="I9388" s="47"/>
    </row>
    <row r="9389" spans="1:9" x14ac:dyDescent="0.25">
      <c r="A9389" s="47"/>
      <c r="B9389" s="47"/>
      <c r="C9389" s="47"/>
      <c r="D9389" s="47"/>
      <c r="E9389" s="47"/>
      <c r="F9389" s="47"/>
      <c r="G9389" s="47"/>
      <c r="H9389" s="47"/>
      <c r="I9389" s="47"/>
    </row>
    <row r="9390" spans="1:9" x14ac:dyDescent="0.25">
      <c r="A9390" s="47"/>
      <c r="B9390" s="47"/>
      <c r="C9390" s="47"/>
      <c r="D9390" s="47"/>
      <c r="E9390" s="47"/>
      <c r="F9390" s="47"/>
      <c r="G9390" s="47"/>
      <c r="H9390" s="47"/>
      <c r="I9390" s="47"/>
    </row>
    <row r="9391" spans="1:9" x14ac:dyDescent="0.25">
      <c r="A9391" s="47"/>
      <c r="B9391" s="47"/>
      <c r="C9391" s="47"/>
      <c r="D9391" s="47"/>
      <c r="E9391" s="47"/>
      <c r="F9391" s="47"/>
      <c r="G9391" s="47"/>
      <c r="H9391" s="47"/>
      <c r="I9391" s="47"/>
    </row>
    <row r="9392" spans="1:9" x14ac:dyDescent="0.25">
      <c r="A9392" s="47"/>
      <c r="B9392" s="47"/>
      <c r="C9392" s="47"/>
      <c r="D9392" s="47"/>
      <c r="E9392" s="47"/>
      <c r="F9392" s="47"/>
      <c r="G9392" s="47"/>
      <c r="H9392" s="47"/>
      <c r="I9392" s="47"/>
    </row>
    <row r="9393" spans="1:9" x14ac:dyDescent="0.25">
      <c r="A9393" s="47"/>
      <c r="B9393" s="47"/>
      <c r="C9393" s="47"/>
      <c r="D9393" s="47"/>
      <c r="E9393" s="47"/>
      <c r="F9393" s="47"/>
      <c r="G9393" s="47"/>
      <c r="H9393" s="47"/>
      <c r="I9393" s="47"/>
    </row>
    <row r="9394" spans="1:9" x14ac:dyDescent="0.25">
      <c r="A9394" s="47"/>
      <c r="B9394" s="47"/>
      <c r="C9394" s="47"/>
      <c r="D9394" s="47"/>
      <c r="E9394" s="47"/>
      <c r="F9394" s="47"/>
      <c r="G9394" s="47"/>
      <c r="H9394" s="47"/>
      <c r="I9394" s="47"/>
    </row>
    <row r="9395" spans="1:9" x14ac:dyDescent="0.25">
      <c r="A9395" s="47"/>
      <c r="B9395" s="47"/>
      <c r="C9395" s="47"/>
      <c r="D9395" s="47"/>
      <c r="E9395" s="47"/>
      <c r="F9395" s="47"/>
      <c r="G9395" s="47"/>
      <c r="H9395" s="47"/>
      <c r="I9395" s="47"/>
    </row>
    <row r="9396" spans="1:9" x14ac:dyDescent="0.25">
      <c r="A9396" s="47"/>
      <c r="B9396" s="47"/>
      <c r="C9396" s="47"/>
      <c r="D9396" s="47"/>
      <c r="E9396" s="47"/>
      <c r="F9396" s="47"/>
      <c r="G9396" s="47"/>
      <c r="H9396" s="47"/>
      <c r="I9396" s="47"/>
    </row>
    <row r="9397" spans="1:9" x14ac:dyDescent="0.25">
      <c r="A9397" s="47"/>
      <c r="B9397" s="47"/>
      <c r="C9397" s="47"/>
      <c r="D9397" s="47"/>
      <c r="E9397" s="47"/>
      <c r="F9397" s="47"/>
      <c r="G9397" s="47"/>
      <c r="H9397" s="47"/>
      <c r="I9397" s="47"/>
    </row>
    <row r="9398" spans="1:9" x14ac:dyDescent="0.25">
      <c r="A9398" s="47"/>
      <c r="B9398" s="47"/>
      <c r="C9398" s="47"/>
      <c r="D9398" s="47"/>
      <c r="E9398" s="47"/>
      <c r="F9398" s="47"/>
      <c r="G9398" s="47"/>
      <c r="H9398" s="47"/>
      <c r="I9398" s="47"/>
    </row>
    <row r="9399" spans="1:9" x14ac:dyDescent="0.25">
      <c r="A9399" s="47"/>
      <c r="B9399" s="47"/>
      <c r="C9399" s="47"/>
      <c r="D9399" s="47"/>
      <c r="E9399" s="47"/>
      <c r="F9399" s="47"/>
      <c r="G9399" s="47"/>
      <c r="H9399" s="47"/>
      <c r="I9399" s="47"/>
    </row>
    <row r="9400" spans="1:9" x14ac:dyDescent="0.25">
      <c r="A9400" s="47"/>
      <c r="B9400" s="47"/>
      <c r="C9400" s="47"/>
      <c r="D9400" s="47"/>
      <c r="E9400" s="47"/>
      <c r="F9400" s="47"/>
      <c r="G9400" s="47"/>
      <c r="H9400" s="47"/>
      <c r="I9400" s="47"/>
    </row>
    <row r="9401" spans="1:9" x14ac:dyDescent="0.25">
      <c r="A9401" s="47"/>
      <c r="B9401" s="47"/>
      <c r="C9401" s="47"/>
      <c r="D9401" s="47"/>
      <c r="E9401" s="47"/>
      <c r="F9401" s="47"/>
      <c r="G9401" s="47"/>
      <c r="H9401" s="47"/>
      <c r="I9401" s="47"/>
    </row>
    <row r="9402" spans="1:9" x14ac:dyDescent="0.25">
      <c r="A9402" s="47"/>
      <c r="B9402" s="47"/>
      <c r="C9402" s="47"/>
      <c r="D9402" s="47"/>
      <c r="E9402" s="47"/>
      <c r="F9402" s="47"/>
      <c r="G9402" s="47"/>
      <c r="H9402" s="47"/>
      <c r="I9402" s="47"/>
    </row>
    <row r="9403" spans="1:9" x14ac:dyDescent="0.25">
      <c r="A9403" s="47"/>
      <c r="B9403" s="47"/>
      <c r="C9403" s="47"/>
      <c r="D9403" s="47"/>
      <c r="E9403" s="47"/>
      <c r="F9403" s="47"/>
      <c r="G9403" s="47"/>
      <c r="H9403" s="47"/>
      <c r="I9403" s="47"/>
    </row>
    <row r="9404" spans="1:9" x14ac:dyDescent="0.25">
      <c r="A9404" s="47"/>
      <c r="B9404" s="47"/>
      <c r="C9404" s="47"/>
      <c r="D9404" s="47"/>
      <c r="E9404" s="47"/>
      <c r="F9404" s="47"/>
      <c r="G9404" s="47"/>
      <c r="H9404" s="47"/>
      <c r="I9404" s="47"/>
    </row>
    <row r="9405" spans="1:9" x14ac:dyDescent="0.25">
      <c r="A9405" s="47"/>
      <c r="B9405" s="47"/>
      <c r="C9405" s="47"/>
      <c r="D9405" s="47"/>
      <c r="E9405" s="47"/>
      <c r="F9405" s="47"/>
      <c r="G9405" s="47"/>
      <c r="H9405" s="47"/>
      <c r="I9405" s="47"/>
    </row>
    <row r="9406" spans="1:9" x14ac:dyDescent="0.25">
      <c r="A9406" s="47"/>
      <c r="B9406" s="47"/>
      <c r="C9406" s="47"/>
      <c r="D9406" s="47"/>
      <c r="E9406" s="47"/>
      <c r="F9406" s="47"/>
      <c r="G9406" s="47"/>
      <c r="H9406" s="47"/>
      <c r="I9406" s="47"/>
    </row>
    <row r="9407" spans="1:9" x14ac:dyDescent="0.25">
      <c r="A9407" s="47"/>
      <c r="B9407" s="47"/>
      <c r="C9407" s="47"/>
      <c r="D9407" s="47"/>
      <c r="E9407" s="47"/>
      <c r="F9407" s="47"/>
      <c r="G9407" s="47"/>
      <c r="H9407" s="47"/>
      <c r="I9407" s="47"/>
    </row>
    <row r="9408" spans="1:9" x14ac:dyDescent="0.25">
      <c r="A9408" s="47"/>
      <c r="B9408" s="47"/>
      <c r="C9408" s="47"/>
      <c r="D9408" s="47"/>
      <c r="E9408" s="47"/>
      <c r="F9408" s="47"/>
      <c r="G9408" s="47"/>
      <c r="H9408" s="47"/>
      <c r="I9408" s="47"/>
    </row>
    <row r="9409" spans="1:9" x14ac:dyDescent="0.25">
      <c r="A9409" s="47"/>
      <c r="B9409" s="47"/>
      <c r="C9409" s="47"/>
      <c r="D9409" s="47"/>
      <c r="E9409" s="47"/>
      <c r="F9409" s="47"/>
      <c r="G9409" s="47"/>
      <c r="H9409" s="47"/>
      <c r="I9409" s="47"/>
    </row>
    <row r="9410" spans="1:9" x14ac:dyDescent="0.25">
      <c r="A9410" s="47"/>
      <c r="B9410" s="47"/>
      <c r="C9410" s="47"/>
      <c r="D9410" s="47"/>
      <c r="E9410" s="47"/>
      <c r="F9410" s="47"/>
      <c r="G9410" s="47"/>
      <c r="H9410" s="47"/>
      <c r="I9410" s="47"/>
    </row>
    <row r="9411" spans="1:9" x14ac:dyDescent="0.25">
      <c r="A9411" s="47"/>
      <c r="B9411" s="47"/>
      <c r="C9411" s="47"/>
      <c r="D9411" s="47"/>
      <c r="E9411" s="47"/>
      <c r="F9411" s="47"/>
      <c r="G9411" s="47"/>
      <c r="H9411" s="47"/>
      <c r="I9411" s="47"/>
    </row>
    <row r="9412" spans="1:9" x14ac:dyDescent="0.25">
      <c r="A9412" s="47"/>
      <c r="B9412" s="47"/>
      <c r="C9412" s="47"/>
      <c r="D9412" s="47"/>
      <c r="E9412" s="47"/>
      <c r="F9412" s="47"/>
      <c r="G9412" s="47"/>
      <c r="H9412" s="47"/>
      <c r="I9412" s="47"/>
    </row>
    <row r="9413" spans="1:9" x14ac:dyDescent="0.25">
      <c r="A9413" s="47"/>
      <c r="B9413" s="47"/>
      <c r="C9413" s="47"/>
      <c r="D9413" s="47"/>
      <c r="E9413" s="47"/>
      <c r="F9413" s="47"/>
      <c r="G9413" s="47"/>
      <c r="H9413" s="47"/>
      <c r="I9413" s="47"/>
    </row>
    <row r="9414" spans="1:9" x14ac:dyDescent="0.25">
      <c r="A9414" s="47"/>
      <c r="B9414" s="47"/>
      <c r="C9414" s="47"/>
      <c r="D9414" s="47"/>
      <c r="E9414" s="47"/>
      <c r="F9414" s="47"/>
      <c r="G9414" s="47"/>
      <c r="H9414" s="47"/>
      <c r="I9414" s="47"/>
    </row>
    <row r="9415" spans="1:9" x14ac:dyDescent="0.25">
      <c r="A9415" s="47"/>
      <c r="B9415" s="47"/>
      <c r="C9415" s="47"/>
      <c r="D9415" s="47"/>
      <c r="E9415" s="47"/>
      <c r="F9415" s="47"/>
      <c r="G9415" s="47"/>
      <c r="H9415" s="47"/>
      <c r="I9415" s="47"/>
    </row>
    <row r="9416" spans="1:9" x14ac:dyDescent="0.25">
      <c r="A9416" s="47"/>
      <c r="B9416" s="47"/>
      <c r="C9416" s="47"/>
      <c r="D9416" s="47"/>
      <c r="E9416" s="47"/>
      <c r="F9416" s="47"/>
      <c r="G9416" s="47"/>
      <c r="H9416" s="47"/>
      <c r="I9416" s="47"/>
    </row>
    <row r="9417" spans="1:9" x14ac:dyDescent="0.25">
      <c r="A9417" s="47"/>
      <c r="B9417" s="47"/>
      <c r="C9417" s="47"/>
      <c r="D9417" s="47"/>
      <c r="E9417" s="47"/>
      <c r="F9417" s="47"/>
      <c r="G9417" s="47"/>
      <c r="H9417" s="47"/>
      <c r="I9417" s="47"/>
    </row>
    <row r="9418" spans="1:9" x14ac:dyDescent="0.25">
      <c r="A9418" s="47"/>
      <c r="B9418" s="47"/>
      <c r="C9418" s="47"/>
      <c r="D9418" s="47"/>
      <c r="E9418" s="47"/>
      <c r="F9418" s="47"/>
      <c r="G9418" s="47"/>
      <c r="H9418" s="47"/>
      <c r="I9418" s="47"/>
    </row>
    <row r="9419" spans="1:9" x14ac:dyDescent="0.25">
      <c r="A9419" s="47"/>
      <c r="B9419" s="47"/>
      <c r="C9419" s="47"/>
      <c r="D9419" s="47"/>
      <c r="E9419" s="47"/>
      <c r="F9419" s="47"/>
      <c r="G9419" s="47"/>
      <c r="H9419" s="47"/>
      <c r="I9419" s="47"/>
    </row>
    <row r="9420" spans="1:9" x14ac:dyDescent="0.25">
      <c r="A9420" s="47"/>
      <c r="B9420" s="47"/>
      <c r="C9420" s="47"/>
      <c r="D9420" s="47"/>
      <c r="E9420" s="47"/>
      <c r="F9420" s="47"/>
      <c r="G9420" s="47"/>
      <c r="H9420" s="47"/>
      <c r="I9420" s="47"/>
    </row>
    <row r="9421" spans="1:9" x14ac:dyDescent="0.25">
      <c r="A9421" s="47"/>
      <c r="B9421" s="47"/>
      <c r="C9421" s="47"/>
      <c r="D9421" s="47"/>
      <c r="E9421" s="47"/>
      <c r="F9421" s="47"/>
      <c r="G9421" s="47"/>
      <c r="H9421" s="47"/>
      <c r="I9421" s="47"/>
    </row>
    <row r="9422" spans="1:9" x14ac:dyDescent="0.25">
      <c r="A9422" s="47"/>
      <c r="B9422" s="47"/>
      <c r="C9422" s="47"/>
      <c r="D9422" s="47"/>
      <c r="E9422" s="47"/>
      <c r="F9422" s="47"/>
      <c r="G9422" s="47"/>
      <c r="H9422" s="47"/>
      <c r="I9422" s="47"/>
    </row>
    <row r="9423" spans="1:9" x14ac:dyDescent="0.25">
      <c r="A9423" s="47"/>
      <c r="B9423" s="47"/>
      <c r="C9423" s="47"/>
      <c r="D9423" s="47"/>
      <c r="E9423" s="47"/>
      <c r="F9423" s="47"/>
      <c r="G9423" s="47"/>
      <c r="H9423" s="47"/>
      <c r="I9423" s="47"/>
    </row>
    <row r="9424" spans="1:9" x14ac:dyDescent="0.25">
      <c r="A9424" s="47"/>
      <c r="B9424" s="47"/>
      <c r="C9424" s="47"/>
      <c r="D9424" s="47"/>
      <c r="E9424" s="47"/>
      <c r="F9424" s="47"/>
      <c r="G9424" s="47"/>
      <c r="H9424" s="47"/>
      <c r="I9424" s="47"/>
    </row>
    <row r="9425" spans="1:9" x14ac:dyDescent="0.25">
      <c r="A9425" s="47"/>
      <c r="B9425" s="47"/>
      <c r="C9425" s="47"/>
      <c r="D9425" s="47"/>
      <c r="E9425" s="47"/>
      <c r="F9425" s="47"/>
      <c r="G9425" s="47"/>
      <c r="H9425" s="47"/>
      <c r="I9425" s="47"/>
    </row>
    <row r="9426" spans="1:9" x14ac:dyDescent="0.25">
      <c r="A9426" s="47"/>
      <c r="B9426" s="47"/>
      <c r="C9426" s="47"/>
      <c r="D9426" s="47"/>
      <c r="E9426" s="47"/>
      <c r="F9426" s="47"/>
      <c r="G9426" s="47"/>
      <c r="H9426" s="47"/>
      <c r="I9426" s="47"/>
    </row>
    <row r="9427" spans="1:9" x14ac:dyDescent="0.25">
      <c r="A9427" s="47"/>
      <c r="B9427" s="47"/>
      <c r="C9427" s="47"/>
      <c r="D9427" s="47"/>
      <c r="E9427" s="47"/>
      <c r="F9427" s="47"/>
      <c r="G9427" s="47"/>
      <c r="H9427" s="47"/>
      <c r="I9427" s="47"/>
    </row>
    <row r="9428" spans="1:9" x14ac:dyDescent="0.25">
      <c r="A9428" s="47"/>
      <c r="B9428" s="47"/>
      <c r="C9428" s="47"/>
      <c r="D9428" s="47"/>
      <c r="E9428" s="47"/>
      <c r="F9428" s="47"/>
      <c r="G9428" s="47"/>
      <c r="H9428" s="47"/>
      <c r="I9428" s="47"/>
    </row>
    <row r="9429" spans="1:9" x14ac:dyDescent="0.25">
      <c r="A9429" s="47"/>
      <c r="B9429" s="47"/>
      <c r="C9429" s="47"/>
      <c r="D9429" s="47"/>
      <c r="E9429" s="47"/>
      <c r="F9429" s="47"/>
      <c r="G9429" s="47"/>
      <c r="H9429" s="47"/>
      <c r="I9429" s="47"/>
    </row>
    <row r="9430" spans="1:9" x14ac:dyDescent="0.25">
      <c r="A9430" s="47"/>
      <c r="B9430" s="47"/>
      <c r="C9430" s="47"/>
      <c r="D9430" s="47"/>
      <c r="E9430" s="47"/>
      <c r="F9430" s="47"/>
      <c r="G9430" s="47"/>
      <c r="H9430" s="47"/>
      <c r="I9430" s="47"/>
    </row>
    <row r="9431" spans="1:9" x14ac:dyDescent="0.25">
      <c r="A9431" s="47"/>
      <c r="B9431" s="47"/>
      <c r="C9431" s="47"/>
      <c r="D9431" s="47"/>
      <c r="E9431" s="47"/>
      <c r="F9431" s="47"/>
      <c r="G9431" s="47"/>
      <c r="H9431" s="47"/>
      <c r="I9431" s="47"/>
    </row>
    <row r="9432" spans="1:9" x14ac:dyDescent="0.25">
      <c r="A9432" s="47"/>
      <c r="B9432" s="47"/>
      <c r="C9432" s="47"/>
      <c r="D9432" s="47"/>
      <c r="E9432" s="47"/>
      <c r="F9432" s="47"/>
      <c r="G9432" s="47"/>
      <c r="H9432" s="47"/>
      <c r="I9432" s="47"/>
    </row>
    <row r="9433" spans="1:9" x14ac:dyDescent="0.25">
      <c r="A9433" s="47"/>
      <c r="B9433" s="47"/>
      <c r="C9433" s="47"/>
      <c r="D9433" s="47"/>
      <c r="E9433" s="47"/>
      <c r="F9433" s="47"/>
      <c r="G9433" s="47"/>
      <c r="H9433" s="47"/>
      <c r="I9433" s="47"/>
    </row>
    <row r="9434" spans="1:9" x14ac:dyDescent="0.25">
      <c r="A9434" s="47"/>
      <c r="B9434" s="47"/>
      <c r="C9434" s="47"/>
      <c r="D9434" s="47"/>
      <c r="E9434" s="47"/>
      <c r="F9434" s="47"/>
      <c r="G9434" s="47"/>
      <c r="H9434" s="47"/>
      <c r="I9434" s="47"/>
    </row>
    <row r="9435" spans="1:9" x14ac:dyDescent="0.25">
      <c r="A9435" s="47"/>
      <c r="B9435" s="47"/>
      <c r="C9435" s="47"/>
      <c r="D9435" s="47"/>
      <c r="E9435" s="47"/>
      <c r="F9435" s="47"/>
      <c r="G9435" s="47"/>
      <c r="H9435" s="47"/>
      <c r="I9435" s="47"/>
    </row>
    <row r="9436" spans="1:9" x14ac:dyDescent="0.25">
      <c r="A9436" s="47"/>
      <c r="B9436" s="47"/>
      <c r="C9436" s="47"/>
      <c r="D9436" s="47"/>
      <c r="E9436" s="47"/>
      <c r="F9436" s="47"/>
      <c r="G9436" s="47"/>
      <c r="H9436" s="47"/>
      <c r="I9436" s="47"/>
    </row>
    <row r="9437" spans="1:9" x14ac:dyDescent="0.25">
      <c r="A9437" s="47"/>
      <c r="B9437" s="47"/>
      <c r="C9437" s="47"/>
      <c r="D9437" s="47"/>
      <c r="E9437" s="47"/>
      <c r="F9437" s="47"/>
      <c r="G9437" s="47"/>
      <c r="H9437" s="47"/>
      <c r="I9437" s="47"/>
    </row>
    <row r="9438" spans="1:9" x14ac:dyDescent="0.25">
      <c r="A9438" s="47"/>
      <c r="B9438" s="47"/>
      <c r="C9438" s="47"/>
      <c r="D9438" s="47"/>
      <c r="E9438" s="47"/>
      <c r="F9438" s="47"/>
      <c r="G9438" s="47"/>
      <c r="H9438" s="47"/>
      <c r="I9438" s="47"/>
    </row>
    <row r="9439" spans="1:9" x14ac:dyDescent="0.25">
      <c r="A9439" s="47"/>
      <c r="B9439" s="47"/>
      <c r="C9439" s="47"/>
      <c r="D9439" s="47"/>
      <c r="E9439" s="47"/>
      <c r="F9439" s="47"/>
      <c r="G9439" s="47"/>
      <c r="H9439" s="47"/>
      <c r="I9439" s="47"/>
    </row>
    <row r="9440" spans="1:9" x14ac:dyDescent="0.25">
      <c r="A9440" s="47"/>
      <c r="B9440" s="47"/>
      <c r="C9440" s="47"/>
      <c r="D9440" s="47"/>
      <c r="E9440" s="47"/>
      <c r="F9440" s="47"/>
      <c r="G9440" s="47"/>
      <c r="H9440" s="47"/>
      <c r="I9440" s="47"/>
    </row>
    <row r="9441" spans="1:9" x14ac:dyDescent="0.25">
      <c r="A9441" s="47"/>
      <c r="B9441" s="47"/>
      <c r="C9441" s="47"/>
      <c r="D9441" s="47"/>
      <c r="E9441" s="47"/>
      <c r="F9441" s="47"/>
      <c r="G9441" s="47"/>
      <c r="H9441" s="47"/>
      <c r="I9441" s="47"/>
    </row>
    <row r="9442" spans="1:9" x14ac:dyDescent="0.25">
      <c r="A9442" s="47"/>
      <c r="B9442" s="47"/>
      <c r="C9442" s="47"/>
      <c r="D9442" s="47"/>
      <c r="E9442" s="47"/>
      <c r="F9442" s="47"/>
      <c r="G9442" s="47"/>
      <c r="H9442" s="47"/>
      <c r="I9442" s="47"/>
    </row>
    <row r="9443" spans="1:9" x14ac:dyDescent="0.25">
      <c r="A9443" s="47"/>
      <c r="B9443" s="47"/>
      <c r="C9443" s="47"/>
      <c r="D9443" s="47"/>
      <c r="E9443" s="47"/>
      <c r="F9443" s="47"/>
      <c r="G9443" s="47"/>
      <c r="H9443" s="47"/>
      <c r="I9443" s="47"/>
    </row>
    <row r="9444" spans="1:9" x14ac:dyDescent="0.25">
      <c r="A9444" s="47"/>
      <c r="B9444" s="47"/>
      <c r="C9444" s="47"/>
      <c r="D9444" s="47"/>
      <c r="E9444" s="47"/>
      <c r="F9444" s="47"/>
      <c r="G9444" s="47"/>
      <c r="H9444" s="47"/>
      <c r="I9444" s="47"/>
    </row>
    <row r="9445" spans="1:9" x14ac:dyDescent="0.25">
      <c r="A9445" s="47"/>
      <c r="B9445" s="47"/>
      <c r="C9445" s="47"/>
      <c r="D9445" s="47"/>
      <c r="E9445" s="47"/>
      <c r="F9445" s="47"/>
      <c r="G9445" s="47"/>
      <c r="H9445" s="47"/>
      <c r="I9445" s="47"/>
    </row>
    <row r="9446" spans="1:9" x14ac:dyDescent="0.25">
      <c r="A9446" s="47"/>
      <c r="B9446" s="47"/>
      <c r="C9446" s="47"/>
      <c r="D9446" s="47"/>
      <c r="E9446" s="47"/>
      <c r="F9446" s="47"/>
      <c r="G9446" s="47"/>
      <c r="H9446" s="47"/>
      <c r="I9446" s="47"/>
    </row>
    <row r="9447" spans="1:9" x14ac:dyDescent="0.25">
      <c r="A9447" s="47"/>
      <c r="B9447" s="47"/>
      <c r="C9447" s="47"/>
      <c r="D9447" s="47"/>
      <c r="E9447" s="47"/>
      <c r="F9447" s="47"/>
      <c r="G9447" s="47"/>
      <c r="H9447" s="47"/>
      <c r="I9447" s="47"/>
    </row>
    <row r="9448" spans="1:9" x14ac:dyDescent="0.25">
      <c r="A9448" s="47"/>
      <c r="B9448" s="47"/>
      <c r="C9448" s="47"/>
      <c r="D9448" s="47"/>
      <c r="E9448" s="47"/>
      <c r="F9448" s="47"/>
      <c r="G9448" s="47"/>
      <c r="H9448" s="47"/>
      <c r="I9448" s="47"/>
    </row>
    <row r="9449" spans="1:9" x14ac:dyDescent="0.25">
      <c r="A9449" s="47"/>
      <c r="B9449" s="47"/>
      <c r="C9449" s="47"/>
      <c r="D9449" s="47"/>
      <c r="E9449" s="47"/>
      <c r="F9449" s="47"/>
      <c r="G9449" s="47"/>
      <c r="H9449" s="47"/>
      <c r="I9449" s="47"/>
    </row>
    <row r="9450" spans="1:9" x14ac:dyDescent="0.25">
      <c r="A9450" s="47"/>
      <c r="B9450" s="47"/>
      <c r="C9450" s="47"/>
      <c r="D9450" s="47"/>
      <c r="E9450" s="47"/>
      <c r="F9450" s="47"/>
      <c r="G9450" s="47"/>
      <c r="H9450" s="47"/>
      <c r="I9450" s="47"/>
    </row>
    <row r="9451" spans="1:9" x14ac:dyDescent="0.25">
      <c r="A9451" s="47"/>
      <c r="B9451" s="47"/>
      <c r="C9451" s="47"/>
      <c r="D9451" s="47"/>
      <c r="E9451" s="47"/>
      <c r="F9451" s="47"/>
      <c r="G9451" s="47"/>
      <c r="H9451" s="47"/>
      <c r="I9451" s="47"/>
    </row>
    <row r="9452" spans="1:9" x14ac:dyDescent="0.25">
      <c r="A9452" s="47"/>
      <c r="B9452" s="47"/>
      <c r="C9452" s="47"/>
      <c r="D9452" s="47"/>
      <c r="E9452" s="47"/>
      <c r="F9452" s="47"/>
      <c r="G9452" s="47"/>
      <c r="H9452" s="47"/>
      <c r="I9452" s="47"/>
    </row>
    <row r="9453" spans="1:9" x14ac:dyDescent="0.25">
      <c r="A9453" s="47"/>
      <c r="B9453" s="47"/>
      <c r="C9453" s="47"/>
      <c r="D9453" s="47"/>
      <c r="E9453" s="47"/>
      <c r="F9453" s="47"/>
      <c r="G9453" s="47"/>
      <c r="H9453" s="47"/>
      <c r="I9453" s="47"/>
    </row>
    <row r="9454" spans="1:9" x14ac:dyDescent="0.25">
      <c r="A9454" s="47"/>
      <c r="B9454" s="47"/>
      <c r="C9454" s="47"/>
      <c r="D9454" s="47"/>
      <c r="E9454" s="47"/>
      <c r="F9454" s="47"/>
      <c r="G9454" s="47"/>
      <c r="H9454" s="47"/>
      <c r="I9454" s="47"/>
    </row>
    <row r="9455" spans="1:9" x14ac:dyDescent="0.25">
      <c r="A9455" s="47"/>
      <c r="B9455" s="47"/>
      <c r="C9455" s="47"/>
      <c r="D9455" s="47"/>
      <c r="E9455" s="47"/>
      <c r="F9455" s="47"/>
      <c r="G9455" s="47"/>
      <c r="H9455" s="47"/>
      <c r="I9455" s="47"/>
    </row>
    <row r="9456" spans="1:9" x14ac:dyDescent="0.25">
      <c r="A9456" s="47"/>
      <c r="B9456" s="47"/>
      <c r="C9456" s="47"/>
      <c r="D9456" s="47"/>
      <c r="E9456" s="47"/>
      <c r="F9456" s="47"/>
      <c r="G9456" s="47"/>
      <c r="H9456" s="47"/>
      <c r="I9456" s="47"/>
    </row>
    <row r="9457" spans="1:9" x14ac:dyDescent="0.25">
      <c r="A9457" s="47"/>
      <c r="B9457" s="47"/>
      <c r="C9457" s="47"/>
      <c r="D9457" s="47"/>
      <c r="E9457" s="47"/>
      <c r="F9457" s="47"/>
      <c r="G9457" s="47"/>
      <c r="H9457" s="47"/>
      <c r="I9457" s="47"/>
    </row>
    <row r="9458" spans="1:9" x14ac:dyDescent="0.25">
      <c r="A9458" s="47"/>
      <c r="B9458" s="47"/>
      <c r="C9458" s="47"/>
      <c r="D9458" s="47"/>
      <c r="E9458" s="47"/>
      <c r="F9458" s="47"/>
      <c r="G9458" s="47"/>
      <c r="H9458" s="47"/>
      <c r="I9458" s="47"/>
    </row>
    <row r="9459" spans="1:9" x14ac:dyDescent="0.25">
      <c r="A9459" s="47"/>
      <c r="B9459" s="47"/>
      <c r="C9459" s="47"/>
      <c r="D9459" s="47"/>
      <c r="E9459" s="47"/>
      <c r="F9459" s="47"/>
      <c r="G9459" s="47"/>
      <c r="H9459" s="47"/>
      <c r="I9459" s="47"/>
    </row>
    <row r="9460" spans="1:9" x14ac:dyDescent="0.25">
      <c r="A9460" s="47"/>
      <c r="B9460" s="47"/>
      <c r="C9460" s="47"/>
      <c r="D9460" s="47"/>
      <c r="E9460" s="47"/>
      <c r="F9460" s="47"/>
      <c r="G9460" s="47"/>
      <c r="H9460" s="47"/>
      <c r="I9460" s="47"/>
    </row>
    <row r="9461" spans="1:9" x14ac:dyDescent="0.25">
      <c r="A9461" s="47"/>
      <c r="B9461" s="47"/>
      <c r="C9461" s="47"/>
      <c r="D9461" s="47"/>
      <c r="E9461" s="47"/>
      <c r="F9461" s="47"/>
      <c r="G9461" s="47"/>
      <c r="H9461" s="47"/>
      <c r="I9461" s="47"/>
    </row>
    <row r="9462" spans="1:9" x14ac:dyDescent="0.25">
      <c r="A9462" s="47"/>
      <c r="B9462" s="47"/>
      <c r="C9462" s="47"/>
      <c r="D9462" s="47"/>
      <c r="E9462" s="47"/>
      <c r="F9462" s="47"/>
      <c r="G9462" s="47"/>
      <c r="H9462" s="47"/>
      <c r="I9462" s="47"/>
    </row>
    <row r="9463" spans="1:9" x14ac:dyDescent="0.25">
      <c r="A9463" s="47"/>
      <c r="B9463" s="47"/>
      <c r="C9463" s="47"/>
      <c r="D9463" s="47"/>
      <c r="E9463" s="47"/>
      <c r="F9463" s="47"/>
      <c r="G9463" s="47"/>
      <c r="H9463" s="47"/>
      <c r="I9463" s="47"/>
    </row>
    <row r="9464" spans="1:9" x14ac:dyDescent="0.25">
      <c r="A9464" s="47"/>
      <c r="B9464" s="47"/>
      <c r="C9464" s="47"/>
      <c r="D9464" s="47"/>
      <c r="E9464" s="47"/>
      <c r="F9464" s="47"/>
      <c r="G9464" s="47"/>
      <c r="H9464" s="47"/>
      <c r="I9464" s="47"/>
    </row>
    <row r="9465" spans="1:9" x14ac:dyDescent="0.25">
      <c r="A9465" s="47"/>
      <c r="B9465" s="47"/>
      <c r="C9465" s="47"/>
      <c r="D9465" s="47"/>
      <c r="E9465" s="47"/>
      <c r="F9465" s="47"/>
      <c r="G9465" s="47"/>
      <c r="H9465" s="47"/>
      <c r="I9465" s="47"/>
    </row>
    <row r="9466" spans="1:9" x14ac:dyDescent="0.25">
      <c r="A9466" s="47"/>
      <c r="B9466" s="47"/>
      <c r="C9466" s="47"/>
      <c r="D9466" s="47"/>
      <c r="E9466" s="47"/>
      <c r="F9466" s="47"/>
      <c r="G9466" s="47"/>
      <c r="H9466" s="47"/>
      <c r="I9466" s="47"/>
    </row>
    <row r="9467" spans="1:9" x14ac:dyDescent="0.25">
      <c r="A9467" s="47"/>
      <c r="B9467" s="47"/>
      <c r="C9467" s="47"/>
      <c r="D9467" s="47"/>
      <c r="E9467" s="47"/>
      <c r="F9467" s="47"/>
      <c r="G9467" s="47"/>
      <c r="H9467" s="47"/>
      <c r="I9467" s="47"/>
    </row>
    <row r="9468" spans="1:9" x14ac:dyDescent="0.25">
      <c r="A9468" s="47"/>
      <c r="B9468" s="47"/>
      <c r="C9468" s="47"/>
      <c r="D9468" s="47"/>
      <c r="E9468" s="47"/>
      <c r="F9468" s="47"/>
      <c r="G9468" s="47"/>
      <c r="H9468" s="47"/>
      <c r="I9468" s="47"/>
    </row>
    <row r="9469" spans="1:9" x14ac:dyDescent="0.25">
      <c r="A9469" s="47"/>
      <c r="B9469" s="47"/>
      <c r="C9469" s="47"/>
      <c r="D9469" s="47"/>
      <c r="E9469" s="47"/>
      <c r="F9469" s="47"/>
      <c r="G9469" s="47"/>
      <c r="H9469" s="47"/>
      <c r="I9469" s="47"/>
    </row>
    <row r="9470" spans="1:9" x14ac:dyDescent="0.25">
      <c r="A9470" s="47"/>
      <c r="B9470" s="47"/>
      <c r="C9470" s="47"/>
      <c r="D9470" s="47"/>
      <c r="E9470" s="47"/>
      <c r="F9470" s="47"/>
      <c r="G9470" s="47"/>
      <c r="H9470" s="47"/>
      <c r="I9470" s="47"/>
    </row>
    <row r="9471" spans="1:9" x14ac:dyDescent="0.25">
      <c r="A9471" s="47"/>
      <c r="B9471" s="47"/>
      <c r="C9471" s="47"/>
      <c r="D9471" s="47"/>
      <c r="E9471" s="47"/>
      <c r="F9471" s="47"/>
      <c r="G9471" s="47"/>
      <c r="H9471" s="47"/>
      <c r="I9471" s="47"/>
    </row>
    <row r="9472" spans="1:9" x14ac:dyDescent="0.25">
      <c r="A9472" s="47"/>
      <c r="B9472" s="47"/>
      <c r="C9472" s="47"/>
      <c r="D9472" s="47"/>
      <c r="E9472" s="47"/>
      <c r="F9472" s="47"/>
      <c r="G9472" s="47"/>
      <c r="H9472" s="47"/>
      <c r="I9472" s="47"/>
    </row>
    <row r="9473" spans="1:9" x14ac:dyDescent="0.25">
      <c r="A9473" s="47"/>
      <c r="B9473" s="47"/>
      <c r="C9473" s="47"/>
      <c r="D9473" s="47"/>
      <c r="E9473" s="47"/>
      <c r="F9473" s="47"/>
      <c r="G9473" s="47"/>
      <c r="H9473" s="47"/>
      <c r="I9473" s="47"/>
    </row>
    <row r="9474" spans="1:9" x14ac:dyDescent="0.25">
      <c r="A9474" s="47"/>
      <c r="B9474" s="47"/>
      <c r="C9474" s="47"/>
      <c r="D9474" s="47"/>
      <c r="E9474" s="47"/>
      <c r="F9474" s="47"/>
      <c r="G9474" s="47"/>
      <c r="H9474" s="47"/>
      <c r="I9474" s="47"/>
    </row>
    <row r="9475" spans="1:9" x14ac:dyDescent="0.25">
      <c r="A9475" s="47"/>
      <c r="B9475" s="47"/>
      <c r="C9475" s="47"/>
      <c r="D9475" s="47"/>
      <c r="E9475" s="47"/>
      <c r="F9475" s="47"/>
      <c r="G9475" s="47"/>
      <c r="H9475" s="47"/>
      <c r="I9475" s="47"/>
    </row>
    <row r="9476" spans="1:9" x14ac:dyDescent="0.25">
      <c r="A9476" s="47"/>
      <c r="B9476" s="47"/>
      <c r="C9476" s="47"/>
      <c r="D9476" s="47"/>
      <c r="E9476" s="47"/>
      <c r="F9476" s="47"/>
      <c r="G9476" s="47"/>
      <c r="H9476" s="47"/>
      <c r="I9476" s="47"/>
    </row>
    <row r="9477" spans="1:9" x14ac:dyDescent="0.25">
      <c r="A9477" s="47"/>
      <c r="B9477" s="47"/>
      <c r="C9477" s="47"/>
      <c r="D9477" s="47"/>
      <c r="E9477" s="47"/>
      <c r="F9477" s="47"/>
      <c r="G9477" s="47"/>
      <c r="H9477" s="47"/>
      <c r="I9477" s="47"/>
    </row>
    <row r="9478" spans="1:9" x14ac:dyDescent="0.25">
      <c r="A9478" s="47"/>
      <c r="B9478" s="47"/>
      <c r="C9478" s="47"/>
      <c r="D9478" s="47"/>
      <c r="E9478" s="47"/>
      <c r="F9478" s="47"/>
      <c r="G9478" s="47"/>
      <c r="H9478" s="47"/>
      <c r="I9478" s="47"/>
    </row>
    <row r="9479" spans="1:9" x14ac:dyDescent="0.25">
      <c r="A9479" s="47"/>
      <c r="B9479" s="47"/>
      <c r="C9479" s="47"/>
      <c r="D9479" s="47"/>
      <c r="E9479" s="47"/>
      <c r="F9479" s="47"/>
      <c r="G9479" s="47"/>
      <c r="H9479" s="47"/>
      <c r="I9479" s="47"/>
    </row>
    <row r="9480" spans="1:9" x14ac:dyDescent="0.25">
      <c r="A9480" s="47"/>
      <c r="B9480" s="47"/>
      <c r="C9480" s="47"/>
      <c r="D9480" s="47"/>
      <c r="E9480" s="47"/>
      <c r="F9480" s="47"/>
      <c r="G9480" s="47"/>
      <c r="H9480" s="47"/>
      <c r="I9480" s="47"/>
    </row>
    <row r="9481" spans="1:9" x14ac:dyDescent="0.25">
      <c r="A9481" s="47"/>
      <c r="B9481" s="47"/>
      <c r="C9481" s="47"/>
      <c r="D9481" s="47"/>
      <c r="E9481" s="47"/>
      <c r="F9481" s="47"/>
      <c r="G9481" s="47"/>
      <c r="H9481" s="47"/>
      <c r="I9481" s="47"/>
    </row>
    <row r="9482" spans="1:9" x14ac:dyDescent="0.25">
      <c r="A9482" s="47"/>
      <c r="B9482" s="47"/>
      <c r="C9482" s="47"/>
      <c r="D9482" s="47"/>
      <c r="E9482" s="47"/>
      <c r="F9482" s="47"/>
      <c r="G9482" s="47"/>
      <c r="H9482" s="47"/>
      <c r="I9482" s="47"/>
    </row>
    <row r="9483" spans="1:9" x14ac:dyDescent="0.25">
      <c r="A9483" s="47"/>
      <c r="B9483" s="47"/>
      <c r="C9483" s="47"/>
      <c r="D9483" s="47"/>
      <c r="E9483" s="47"/>
      <c r="F9483" s="47"/>
      <c r="G9483" s="47"/>
      <c r="H9483" s="47"/>
      <c r="I9483" s="47"/>
    </row>
    <row r="9484" spans="1:9" x14ac:dyDescent="0.25">
      <c r="A9484" s="47"/>
      <c r="B9484" s="47"/>
      <c r="C9484" s="47"/>
      <c r="D9484" s="47"/>
      <c r="E9484" s="47"/>
      <c r="F9484" s="47"/>
      <c r="G9484" s="47"/>
      <c r="H9484" s="47"/>
      <c r="I9484" s="47"/>
    </row>
    <row r="9485" spans="1:9" x14ac:dyDescent="0.25">
      <c r="A9485" s="47"/>
      <c r="B9485" s="47"/>
      <c r="C9485" s="47"/>
      <c r="D9485" s="47"/>
      <c r="E9485" s="47"/>
      <c r="F9485" s="47"/>
      <c r="G9485" s="47"/>
      <c r="H9485" s="47"/>
      <c r="I9485" s="47"/>
    </row>
    <row r="9486" spans="1:9" x14ac:dyDescent="0.25">
      <c r="A9486" s="47"/>
      <c r="B9486" s="47"/>
      <c r="C9486" s="47"/>
      <c r="D9486" s="47"/>
      <c r="E9486" s="47"/>
      <c r="F9486" s="47"/>
      <c r="G9486" s="47"/>
      <c r="H9486" s="47"/>
      <c r="I9486" s="47"/>
    </row>
    <row r="9487" spans="1:9" x14ac:dyDescent="0.25">
      <c r="A9487" s="47"/>
      <c r="B9487" s="47"/>
      <c r="C9487" s="47"/>
      <c r="D9487" s="47"/>
      <c r="E9487" s="47"/>
      <c r="F9487" s="47"/>
      <c r="G9487" s="47"/>
      <c r="H9487" s="47"/>
      <c r="I9487" s="47"/>
    </row>
    <row r="9488" spans="1:9" x14ac:dyDescent="0.25">
      <c r="A9488" s="47"/>
      <c r="B9488" s="47"/>
      <c r="C9488" s="47"/>
      <c r="D9488" s="47"/>
      <c r="E9488" s="47"/>
      <c r="F9488" s="47"/>
      <c r="G9488" s="47"/>
      <c r="H9488" s="47"/>
      <c r="I9488" s="47"/>
    </row>
    <row r="9489" spans="1:9" x14ac:dyDescent="0.25">
      <c r="A9489" s="47"/>
      <c r="B9489" s="47"/>
      <c r="C9489" s="47"/>
      <c r="D9489" s="47"/>
      <c r="E9489" s="47"/>
      <c r="F9489" s="47"/>
      <c r="G9489" s="47"/>
      <c r="H9489" s="47"/>
      <c r="I9489" s="47"/>
    </row>
    <row r="9490" spans="1:9" x14ac:dyDescent="0.25">
      <c r="A9490" s="47"/>
      <c r="B9490" s="47"/>
      <c r="C9490" s="47"/>
      <c r="D9490" s="47"/>
      <c r="E9490" s="47"/>
      <c r="F9490" s="47"/>
      <c r="G9490" s="47"/>
      <c r="H9490" s="47"/>
      <c r="I9490" s="47"/>
    </row>
    <row r="9491" spans="1:9" x14ac:dyDescent="0.25">
      <c r="A9491" s="47"/>
      <c r="B9491" s="47"/>
      <c r="C9491" s="47"/>
      <c r="D9491" s="47"/>
      <c r="E9491" s="47"/>
      <c r="F9491" s="47"/>
      <c r="G9491" s="47"/>
      <c r="H9491" s="47"/>
      <c r="I9491" s="47"/>
    </row>
    <row r="9492" spans="1:9" x14ac:dyDescent="0.25">
      <c r="A9492" s="47"/>
      <c r="B9492" s="47"/>
      <c r="C9492" s="47"/>
      <c r="D9492" s="47"/>
      <c r="E9492" s="47"/>
      <c r="F9492" s="47"/>
      <c r="G9492" s="47"/>
      <c r="H9492" s="47"/>
      <c r="I9492" s="47"/>
    </row>
    <row r="9493" spans="1:9" x14ac:dyDescent="0.25">
      <c r="A9493" s="47"/>
      <c r="B9493" s="47"/>
      <c r="C9493" s="47"/>
      <c r="D9493" s="47"/>
      <c r="E9493" s="47"/>
      <c r="F9493" s="47"/>
      <c r="G9493" s="47"/>
      <c r="H9493" s="47"/>
      <c r="I9493" s="47"/>
    </row>
    <row r="9494" spans="1:9" x14ac:dyDescent="0.25">
      <c r="A9494" s="47"/>
      <c r="B9494" s="47"/>
      <c r="C9494" s="47"/>
      <c r="D9494" s="47"/>
      <c r="E9494" s="47"/>
      <c r="F9494" s="47"/>
      <c r="G9494" s="47"/>
      <c r="H9494" s="47"/>
      <c r="I9494" s="47"/>
    </row>
    <row r="9495" spans="1:9" x14ac:dyDescent="0.25">
      <c r="A9495" s="47"/>
      <c r="B9495" s="47"/>
      <c r="C9495" s="47"/>
      <c r="D9495" s="47"/>
      <c r="E9495" s="47"/>
      <c r="F9495" s="47"/>
      <c r="G9495" s="47"/>
      <c r="H9495" s="47"/>
      <c r="I9495" s="47"/>
    </row>
    <row r="9496" spans="1:9" x14ac:dyDescent="0.25">
      <c r="A9496" s="47"/>
      <c r="B9496" s="47"/>
      <c r="C9496" s="47"/>
      <c r="D9496" s="47"/>
      <c r="E9496" s="47"/>
      <c r="F9496" s="47"/>
      <c r="G9496" s="47"/>
      <c r="H9496" s="47"/>
      <c r="I9496" s="47"/>
    </row>
    <row r="9497" spans="1:9" x14ac:dyDescent="0.25">
      <c r="A9497" s="47"/>
      <c r="B9497" s="47"/>
      <c r="C9497" s="47"/>
      <c r="D9497" s="47"/>
      <c r="E9497" s="47"/>
      <c r="F9497" s="47"/>
      <c r="G9497" s="47"/>
      <c r="H9497" s="47"/>
      <c r="I9497" s="47"/>
    </row>
    <row r="9498" spans="1:9" x14ac:dyDescent="0.25">
      <c r="A9498" s="47"/>
      <c r="B9498" s="47"/>
      <c r="C9498" s="47"/>
      <c r="D9498" s="47"/>
      <c r="E9498" s="47"/>
      <c r="F9498" s="47"/>
      <c r="G9498" s="47"/>
      <c r="H9498" s="47"/>
      <c r="I9498" s="47"/>
    </row>
    <row r="9499" spans="1:9" x14ac:dyDescent="0.25">
      <c r="A9499" s="47"/>
      <c r="B9499" s="47"/>
      <c r="C9499" s="47"/>
      <c r="D9499" s="47"/>
      <c r="E9499" s="47"/>
      <c r="F9499" s="47"/>
      <c r="G9499" s="47"/>
      <c r="H9499" s="47"/>
      <c r="I9499" s="47"/>
    </row>
    <row r="9500" spans="1:9" x14ac:dyDescent="0.25">
      <c r="A9500" s="47"/>
      <c r="B9500" s="47"/>
      <c r="C9500" s="47"/>
      <c r="D9500" s="47"/>
      <c r="E9500" s="47"/>
      <c r="F9500" s="47"/>
      <c r="G9500" s="47"/>
      <c r="H9500" s="47"/>
      <c r="I9500" s="47"/>
    </row>
    <row r="9501" spans="1:9" x14ac:dyDescent="0.25">
      <c r="A9501" s="47"/>
      <c r="B9501" s="47"/>
      <c r="C9501" s="47"/>
      <c r="D9501" s="47"/>
      <c r="E9501" s="47"/>
      <c r="F9501" s="47"/>
      <c r="G9501" s="47"/>
      <c r="H9501" s="47"/>
      <c r="I9501" s="47"/>
    </row>
    <row r="9502" spans="1:9" x14ac:dyDescent="0.25">
      <c r="A9502" s="47"/>
      <c r="B9502" s="47"/>
      <c r="C9502" s="47"/>
      <c r="D9502" s="47"/>
      <c r="E9502" s="47"/>
      <c r="F9502" s="47"/>
      <c r="G9502" s="47"/>
      <c r="H9502" s="47"/>
      <c r="I9502" s="47"/>
    </row>
    <row r="9503" spans="1:9" x14ac:dyDescent="0.25">
      <c r="A9503" s="47"/>
      <c r="B9503" s="47"/>
      <c r="C9503" s="47"/>
      <c r="D9503" s="47"/>
      <c r="E9503" s="47"/>
      <c r="F9503" s="47"/>
      <c r="G9503" s="47"/>
      <c r="H9503" s="47"/>
      <c r="I9503" s="47"/>
    </row>
    <row r="9504" spans="1:9" x14ac:dyDescent="0.25">
      <c r="A9504" s="47"/>
      <c r="B9504" s="47"/>
      <c r="C9504" s="47"/>
      <c r="D9504" s="47"/>
      <c r="E9504" s="47"/>
      <c r="F9504" s="47"/>
      <c r="G9504" s="47"/>
      <c r="H9504" s="47"/>
      <c r="I9504" s="47"/>
    </row>
    <row r="9505" spans="1:9" x14ac:dyDescent="0.25">
      <c r="A9505" s="47"/>
      <c r="B9505" s="47"/>
      <c r="C9505" s="47"/>
      <c r="D9505" s="47"/>
      <c r="E9505" s="47"/>
      <c r="F9505" s="47"/>
      <c r="G9505" s="47"/>
      <c r="H9505" s="47"/>
      <c r="I9505" s="47"/>
    </row>
    <row r="9506" spans="1:9" x14ac:dyDescent="0.25">
      <c r="A9506" s="47"/>
      <c r="B9506" s="47"/>
      <c r="C9506" s="47"/>
      <c r="D9506" s="47"/>
      <c r="E9506" s="47"/>
      <c r="F9506" s="47"/>
      <c r="G9506" s="47"/>
      <c r="H9506" s="47"/>
      <c r="I9506" s="47"/>
    </row>
    <row r="9507" spans="1:9" x14ac:dyDescent="0.25">
      <c r="A9507" s="47"/>
      <c r="B9507" s="47"/>
      <c r="C9507" s="47"/>
      <c r="D9507" s="47"/>
      <c r="E9507" s="47"/>
      <c r="F9507" s="47"/>
      <c r="G9507" s="47"/>
      <c r="H9507" s="47"/>
      <c r="I9507" s="47"/>
    </row>
    <row r="9508" spans="1:9" x14ac:dyDescent="0.25">
      <c r="A9508" s="47"/>
      <c r="B9508" s="47"/>
      <c r="C9508" s="47"/>
      <c r="D9508" s="47"/>
      <c r="E9508" s="47"/>
      <c r="F9508" s="47"/>
      <c r="G9508" s="47"/>
      <c r="H9508" s="47"/>
      <c r="I9508" s="47"/>
    </row>
    <row r="9509" spans="1:9" x14ac:dyDescent="0.25">
      <c r="A9509" s="47"/>
      <c r="B9509" s="47"/>
      <c r="C9509" s="47"/>
      <c r="D9509" s="47"/>
      <c r="E9509" s="47"/>
      <c r="F9509" s="47"/>
      <c r="G9509" s="47"/>
      <c r="H9509" s="47"/>
      <c r="I9509" s="47"/>
    </row>
    <row r="9510" spans="1:9" x14ac:dyDescent="0.25">
      <c r="A9510" s="47"/>
      <c r="B9510" s="47"/>
      <c r="C9510" s="47"/>
      <c r="D9510" s="47"/>
      <c r="E9510" s="47"/>
      <c r="F9510" s="47"/>
      <c r="G9510" s="47"/>
      <c r="H9510" s="47"/>
      <c r="I9510" s="47"/>
    </row>
    <row r="9511" spans="1:9" x14ac:dyDescent="0.25">
      <c r="A9511" s="47"/>
      <c r="B9511" s="47"/>
      <c r="C9511" s="47"/>
      <c r="D9511" s="47"/>
      <c r="E9511" s="47"/>
      <c r="F9511" s="47"/>
      <c r="G9511" s="47"/>
      <c r="H9511" s="47"/>
      <c r="I9511" s="47"/>
    </row>
    <row r="9512" spans="1:9" x14ac:dyDescent="0.25">
      <c r="A9512" s="47"/>
      <c r="B9512" s="47"/>
      <c r="C9512" s="47"/>
      <c r="D9512" s="47"/>
      <c r="E9512" s="47"/>
      <c r="F9512" s="47"/>
      <c r="G9512" s="47"/>
      <c r="H9512" s="47"/>
      <c r="I9512" s="47"/>
    </row>
    <row r="9513" spans="1:9" x14ac:dyDescent="0.25">
      <c r="A9513" s="47"/>
      <c r="B9513" s="47"/>
      <c r="C9513" s="47"/>
      <c r="D9513" s="47"/>
      <c r="E9513" s="47"/>
      <c r="F9513" s="47"/>
      <c r="G9513" s="47"/>
      <c r="H9513" s="47"/>
      <c r="I9513" s="47"/>
    </row>
    <row r="9514" spans="1:9" x14ac:dyDescent="0.25">
      <c r="A9514" s="47"/>
      <c r="B9514" s="47"/>
      <c r="C9514" s="47"/>
      <c r="D9514" s="47"/>
      <c r="E9514" s="47"/>
      <c r="F9514" s="47"/>
      <c r="G9514" s="47"/>
      <c r="H9514" s="47"/>
      <c r="I9514" s="47"/>
    </row>
    <row r="9515" spans="1:9" x14ac:dyDescent="0.25">
      <c r="A9515" s="47"/>
      <c r="B9515" s="47"/>
      <c r="C9515" s="47"/>
      <c r="D9515" s="47"/>
      <c r="E9515" s="47"/>
      <c r="F9515" s="47"/>
      <c r="G9515" s="47"/>
      <c r="H9515" s="47"/>
      <c r="I9515" s="47"/>
    </row>
    <row r="9516" spans="1:9" x14ac:dyDescent="0.25">
      <c r="A9516" s="47"/>
      <c r="B9516" s="47"/>
      <c r="C9516" s="47"/>
      <c r="D9516" s="47"/>
      <c r="E9516" s="47"/>
      <c r="F9516" s="47"/>
      <c r="G9516" s="47"/>
      <c r="H9516" s="47"/>
      <c r="I9516" s="47"/>
    </row>
    <row r="9517" spans="1:9" x14ac:dyDescent="0.25">
      <c r="A9517" s="47"/>
      <c r="B9517" s="47"/>
      <c r="C9517" s="47"/>
      <c r="D9517" s="47"/>
      <c r="E9517" s="47"/>
      <c r="F9517" s="47"/>
      <c r="G9517" s="47"/>
      <c r="H9517" s="47"/>
      <c r="I9517" s="47"/>
    </row>
    <row r="9518" spans="1:9" x14ac:dyDescent="0.25">
      <c r="A9518" s="47"/>
      <c r="B9518" s="47"/>
      <c r="C9518" s="47"/>
      <c r="D9518" s="47"/>
      <c r="E9518" s="47"/>
      <c r="F9518" s="47"/>
      <c r="G9518" s="47"/>
      <c r="H9518" s="47"/>
      <c r="I9518" s="47"/>
    </row>
    <row r="9519" spans="1:9" x14ac:dyDescent="0.25">
      <c r="A9519" s="47"/>
      <c r="B9519" s="47"/>
      <c r="C9519" s="47"/>
      <c r="D9519" s="47"/>
      <c r="E9519" s="47"/>
      <c r="F9519" s="47"/>
      <c r="G9519" s="47"/>
      <c r="H9519" s="47"/>
      <c r="I9519" s="47"/>
    </row>
    <row r="9520" spans="1:9" x14ac:dyDescent="0.25">
      <c r="A9520" s="47"/>
      <c r="B9520" s="47"/>
      <c r="C9520" s="47"/>
      <c r="D9520" s="47"/>
      <c r="E9520" s="47"/>
      <c r="F9520" s="47"/>
      <c r="G9520" s="47"/>
      <c r="H9520" s="47"/>
      <c r="I9520" s="47"/>
    </row>
    <row r="9521" spans="1:9" x14ac:dyDescent="0.25">
      <c r="A9521" s="47"/>
      <c r="B9521" s="47"/>
      <c r="C9521" s="47"/>
      <c r="D9521" s="47"/>
      <c r="E9521" s="47"/>
      <c r="F9521" s="47"/>
      <c r="G9521" s="47"/>
      <c r="H9521" s="47"/>
      <c r="I9521" s="47"/>
    </row>
    <row r="9522" spans="1:9" x14ac:dyDescent="0.25">
      <c r="A9522" s="47"/>
      <c r="B9522" s="47"/>
      <c r="C9522" s="47"/>
      <c r="D9522" s="47"/>
      <c r="E9522" s="47"/>
      <c r="F9522" s="47"/>
      <c r="G9522" s="47"/>
      <c r="H9522" s="47"/>
      <c r="I9522" s="47"/>
    </row>
    <row r="9523" spans="1:9" x14ac:dyDescent="0.25">
      <c r="A9523" s="47"/>
      <c r="B9523" s="47"/>
      <c r="C9523" s="47"/>
      <c r="D9523" s="47"/>
      <c r="E9523" s="47"/>
      <c r="F9523" s="47"/>
      <c r="G9523" s="47"/>
      <c r="H9523" s="47"/>
      <c r="I9523" s="47"/>
    </row>
    <row r="9524" spans="1:9" x14ac:dyDescent="0.25">
      <c r="A9524" s="47"/>
      <c r="B9524" s="47"/>
      <c r="C9524" s="47"/>
      <c r="D9524" s="47"/>
      <c r="E9524" s="47"/>
      <c r="F9524" s="47"/>
      <c r="G9524" s="47"/>
      <c r="H9524" s="47"/>
      <c r="I9524" s="47"/>
    </row>
    <row r="9525" spans="1:9" x14ac:dyDescent="0.25">
      <c r="A9525" s="47"/>
      <c r="B9525" s="47"/>
      <c r="C9525" s="47"/>
      <c r="D9525" s="47"/>
      <c r="E9525" s="47"/>
      <c r="F9525" s="47"/>
      <c r="G9525" s="47"/>
      <c r="H9525" s="47"/>
      <c r="I9525" s="47"/>
    </row>
    <row r="9526" spans="1:9" x14ac:dyDescent="0.25">
      <c r="A9526" s="47"/>
      <c r="B9526" s="47"/>
      <c r="C9526" s="47"/>
      <c r="D9526" s="47"/>
      <c r="E9526" s="47"/>
      <c r="F9526" s="47"/>
      <c r="G9526" s="47"/>
      <c r="H9526" s="47"/>
      <c r="I9526" s="47"/>
    </row>
    <row r="9527" spans="1:9" x14ac:dyDescent="0.25">
      <c r="A9527" s="47"/>
      <c r="B9527" s="47"/>
      <c r="C9527" s="47"/>
      <c r="D9527" s="47"/>
      <c r="E9527" s="47"/>
      <c r="F9527" s="47"/>
      <c r="G9527" s="47"/>
      <c r="H9527" s="47"/>
      <c r="I9527" s="47"/>
    </row>
    <row r="9528" spans="1:9" x14ac:dyDescent="0.25">
      <c r="A9528" s="47"/>
      <c r="B9528" s="47"/>
      <c r="C9528" s="47"/>
      <c r="D9528" s="47"/>
      <c r="E9528" s="47"/>
      <c r="F9528" s="47"/>
      <c r="G9528" s="47"/>
      <c r="H9528" s="47"/>
      <c r="I9528" s="47"/>
    </row>
    <row r="9529" spans="1:9" x14ac:dyDescent="0.25">
      <c r="A9529" s="47"/>
      <c r="B9529" s="47"/>
      <c r="C9529" s="47"/>
      <c r="D9529" s="47"/>
      <c r="E9529" s="47"/>
      <c r="F9529" s="47"/>
      <c r="G9529" s="47"/>
      <c r="H9529" s="47"/>
      <c r="I9529" s="47"/>
    </row>
    <row r="9530" spans="1:9" x14ac:dyDescent="0.25">
      <c r="A9530" s="47"/>
      <c r="B9530" s="47"/>
      <c r="C9530" s="47"/>
      <c r="D9530" s="47"/>
      <c r="E9530" s="47"/>
      <c r="F9530" s="47"/>
      <c r="G9530" s="47"/>
      <c r="H9530" s="47"/>
      <c r="I9530" s="47"/>
    </row>
    <row r="9531" spans="1:9" x14ac:dyDescent="0.25">
      <c r="A9531" s="47"/>
      <c r="B9531" s="47"/>
      <c r="C9531" s="47"/>
      <c r="D9531" s="47"/>
      <c r="E9531" s="47"/>
      <c r="F9531" s="47"/>
      <c r="G9531" s="47"/>
      <c r="H9531" s="47"/>
      <c r="I9531" s="47"/>
    </row>
    <row r="9532" spans="1:9" x14ac:dyDescent="0.25">
      <c r="A9532" s="47"/>
      <c r="B9532" s="47"/>
      <c r="C9532" s="47"/>
      <c r="D9532" s="47"/>
      <c r="E9532" s="47"/>
      <c r="F9532" s="47"/>
      <c r="G9532" s="47"/>
      <c r="H9532" s="47"/>
      <c r="I9532" s="47"/>
    </row>
    <row r="9533" spans="1:9" x14ac:dyDescent="0.25">
      <c r="A9533" s="47"/>
      <c r="B9533" s="47"/>
      <c r="C9533" s="47"/>
      <c r="D9533" s="47"/>
      <c r="E9533" s="47"/>
      <c r="F9533" s="47"/>
      <c r="G9533" s="47"/>
      <c r="H9533" s="47"/>
      <c r="I9533" s="47"/>
    </row>
    <row r="9534" spans="1:9" x14ac:dyDescent="0.25">
      <c r="A9534" s="47"/>
      <c r="B9534" s="47"/>
      <c r="C9534" s="47"/>
      <c r="D9534" s="47"/>
      <c r="E9534" s="47"/>
      <c r="F9534" s="47"/>
      <c r="G9534" s="47"/>
      <c r="H9534" s="47"/>
      <c r="I9534" s="47"/>
    </row>
    <row r="9535" spans="1:9" x14ac:dyDescent="0.25">
      <c r="A9535" s="47"/>
      <c r="B9535" s="47"/>
      <c r="C9535" s="47"/>
      <c r="D9535" s="47"/>
      <c r="E9535" s="47"/>
      <c r="F9535" s="47"/>
      <c r="G9535" s="47"/>
      <c r="H9535" s="47"/>
      <c r="I9535" s="47"/>
    </row>
    <row r="9536" spans="1:9" x14ac:dyDescent="0.25">
      <c r="A9536" s="47"/>
      <c r="B9536" s="47"/>
      <c r="C9536" s="47"/>
      <c r="D9536" s="47"/>
      <c r="E9536" s="47"/>
      <c r="F9536" s="47"/>
      <c r="G9536" s="47"/>
      <c r="H9536" s="47"/>
      <c r="I9536" s="47"/>
    </row>
    <row r="9537" spans="1:9" x14ac:dyDescent="0.25">
      <c r="A9537" s="47"/>
      <c r="B9537" s="47"/>
      <c r="C9537" s="47"/>
      <c r="D9537" s="47"/>
      <c r="E9537" s="47"/>
      <c r="F9537" s="47"/>
      <c r="G9537" s="47"/>
      <c r="H9537" s="47"/>
      <c r="I9537" s="47"/>
    </row>
    <row r="9538" spans="1:9" x14ac:dyDescent="0.25">
      <c r="A9538" s="47"/>
      <c r="B9538" s="47"/>
      <c r="C9538" s="47"/>
      <c r="D9538" s="47"/>
      <c r="E9538" s="47"/>
      <c r="F9538" s="47"/>
      <c r="G9538" s="47"/>
      <c r="H9538" s="47"/>
      <c r="I9538" s="47"/>
    </row>
    <row r="9539" spans="1:9" x14ac:dyDescent="0.25">
      <c r="A9539" s="47"/>
      <c r="B9539" s="47"/>
      <c r="C9539" s="47"/>
      <c r="D9539" s="47"/>
      <c r="E9539" s="47"/>
      <c r="F9539" s="47"/>
      <c r="G9539" s="47"/>
      <c r="H9539" s="47"/>
      <c r="I9539" s="47"/>
    </row>
    <row r="9540" spans="1:9" x14ac:dyDescent="0.25">
      <c r="A9540" s="47"/>
      <c r="B9540" s="47"/>
      <c r="C9540" s="47"/>
      <c r="D9540" s="47"/>
      <c r="E9540" s="47"/>
      <c r="F9540" s="47"/>
      <c r="G9540" s="47"/>
      <c r="H9540" s="47"/>
      <c r="I9540" s="47"/>
    </row>
    <row r="9541" spans="1:9" x14ac:dyDescent="0.25">
      <c r="A9541" s="47"/>
      <c r="B9541" s="47"/>
      <c r="C9541" s="47"/>
      <c r="D9541" s="47"/>
      <c r="E9541" s="47"/>
      <c r="F9541" s="47"/>
      <c r="G9541" s="47"/>
      <c r="H9541" s="47"/>
      <c r="I9541" s="47"/>
    </row>
    <row r="9542" spans="1:9" x14ac:dyDescent="0.25">
      <c r="A9542" s="47"/>
      <c r="B9542" s="47"/>
      <c r="C9542" s="47"/>
      <c r="D9542" s="47"/>
      <c r="E9542" s="47"/>
      <c r="F9542" s="47"/>
      <c r="G9542" s="47"/>
      <c r="H9542" s="47"/>
      <c r="I9542" s="47"/>
    </row>
    <row r="9543" spans="1:9" x14ac:dyDescent="0.25">
      <c r="A9543" s="47"/>
      <c r="B9543" s="47"/>
      <c r="C9543" s="47"/>
      <c r="D9543" s="47"/>
      <c r="E9543" s="47"/>
      <c r="F9543" s="47"/>
      <c r="G9543" s="47"/>
      <c r="H9543" s="47"/>
      <c r="I9543" s="47"/>
    </row>
    <row r="9544" spans="1:9" x14ac:dyDescent="0.25">
      <c r="A9544" s="47"/>
      <c r="B9544" s="47"/>
      <c r="C9544" s="47"/>
      <c r="D9544" s="47"/>
      <c r="E9544" s="47"/>
      <c r="F9544" s="47"/>
      <c r="G9544" s="47"/>
      <c r="H9544" s="47"/>
      <c r="I9544" s="47"/>
    </row>
    <row r="9545" spans="1:9" x14ac:dyDescent="0.25">
      <c r="A9545" s="47"/>
      <c r="B9545" s="47"/>
      <c r="C9545" s="47"/>
      <c r="D9545" s="47"/>
      <c r="E9545" s="47"/>
      <c r="F9545" s="47"/>
      <c r="G9545" s="47"/>
      <c r="H9545" s="47"/>
      <c r="I9545" s="47"/>
    </row>
    <row r="9546" spans="1:9" x14ac:dyDescent="0.25">
      <c r="A9546" s="47"/>
      <c r="B9546" s="47"/>
      <c r="C9546" s="47"/>
      <c r="D9546" s="47"/>
      <c r="E9546" s="47"/>
      <c r="F9546" s="47"/>
      <c r="G9546" s="47"/>
      <c r="H9546" s="47"/>
      <c r="I9546" s="47"/>
    </row>
    <row r="9547" spans="1:9" x14ac:dyDescent="0.25">
      <c r="A9547" s="47"/>
      <c r="B9547" s="47"/>
      <c r="C9547" s="47"/>
      <c r="D9547" s="47"/>
      <c r="E9547" s="47"/>
      <c r="F9547" s="47"/>
      <c r="G9547" s="47"/>
      <c r="H9547" s="47"/>
      <c r="I9547" s="47"/>
    </row>
    <row r="9548" spans="1:9" x14ac:dyDescent="0.25">
      <c r="A9548" s="47"/>
      <c r="B9548" s="47"/>
      <c r="C9548" s="47"/>
      <c r="D9548" s="47"/>
      <c r="E9548" s="47"/>
      <c r="F9548" s="47"/>
      <c r="G9548" s="47"/>
      <c r="H9548" s="47"/>
      <c r="I9548" s="47"/>
    </row>
    <row r="9549" spans="1:9" x14ac:dyDescent="0.25">
      <c r="A9549" s="47"/>
      <c r="B9549" s="47"/>
      <c r="C9549" s="47"/>
      <c r="D9549" s="47"/>
      <c r="E9549" s="47"/>
      <c r="F9549" s="47"/>
      <c r="G9549" s="47"/>
      <c r="H9549" s="47"/>
      <c r="I9549" s="47"/>
    </row>
    <row r="9550" spans="1:9" x14ac:dyDescent="0.25">
      <c r="A9550" s="47"/>
      <c r="B9550" s="47"/>
      <c r="C9550" s="47"/>
      <c r="D9550" s="47"/>
      <c r="E9550" s="47"/>
      <c r="F9550" s="47"/>
      <c r="G9550" s="47"/>
      <c r="H9550" s="47"/>
      <c r="I9550" s="47"/>
    </row>
    <row r="9551" spans="1:9" x14ac:dyDescent="0.25">
      <c r="A9551" s="47"/>
      <c r="B9551" s="47"/>
      <c r="C9551" s="47"/>
      <c r="D9551" s="47"/>
      <c r="E9551" s="47"/>
      <c r="F9551" s="47"/>
      <c r="G9551" s="47"/>
      <c r="H9551" s="47"/>
      <c r="I9551" s="47"/>
    </row>
    <row r="9552" spans="1:9" x14ac:dyDescent="0.25">
      <c r="A9552" s="47"/>
      <c r="B9552" s="47"/>
      <c r="C9552" s="47"/>
      <c r="D9552" s="47"/>
      <c r="E9552" s="47"/>
      <c r="F9552" s="47"/>
      <c r="G9552" s="47"/>
      <c r="H9552" s="47"/>
      <c r="I9552" s="47"/>
    </row>
    <row r="9553" spans="1:9" x14ac:dyDescent="0.25">
      <c r="A9553" s="47"/>
      <c r="B9553" s="47"/>
      <c r="C9553" s="47"/>
      <c r="D9553" s="47"/>
      <c r="E9553" s="47"/>
      <c r="F9553" s="47"/>
      <c r="G9553" s="47"/>
      <c r="H9553" s="47"/>
      <c r="I9553" s="47"/>
    </row>
    <row r="9554" spans="1:9" x14ac:dyDescent="0.25">
      <c r="A9554" s="47"/>
      <c r="B9554" s="47"/>
      <c r="C9554" s="47"/>
      <c r="D9554" s="47"/>
      <c r="E9554" s="47"/>
      <c r="F9554" s="47"/>
      <c r="G9554" s="47"/>
      <c r="H9554" s="47"/>
      <c r="I9554" s="47"/>
    </row>
    <row r="9555" spans="1:9" x14ac:dyDescent="0.25">
      <c r="A9555" s="47"/>
      <c r="B9555" s="47"/>
      <c r="C9555" s="47"/>
      <c r="D9555" s="47"/>
      <c r="E9555" s="47"/>
      <c r="F9555" s="47"/>
      <c r="G9555" s="47"/>
      <c r="H9555" s="47"/>
      <c r="I9555" s="47"/>
    </row>
    <row r="9556" spans="1:9" x14ac:dyDescent="0.25">
      <c r="A9556" s="47"/>
      <c r="B9556" s="47"/>
      <c r="C9556" s="47"/>
      <c r="D9556" s="47"/>
      <c r="E9556" s="47"/>
      <c r="F9556" s="47"/>
      <c r="G9556" s="47"/>
      <c r="H9556" s="47"/>
      <c r="I9556" s="47"/>
    </row>
    <row r="9557" spans="1:9" x14ac:dyDescent="0.25">
      <c r="A9557" s="47"/>
      <c r="B9557" s="47"/>
      <c r="C9557" s="47"/>
      <c r="D9557" s="47"/>
      <c r="E9557" s="47"/>
      <c r="F9557" s="47"/>
      <c r="G9557" s="47"/>
      <c r="H9557" s="47"/>
      <c r="I9557" s="47"/>
    </row>
    <row r="9558" spans="1:9" x14ac:dyDescent="0.25">
      <c r="A9558" s="47"/>
      <c r="B9558" s="47"/>
      <c r="C9558" s="47"/>
      <c r="D9558" s="47"/>
      <c r="E9558" s="47"/>
      <c r="F9558" s="47"/>
      <c r="G9558" s="47"/>
      <c r="H9558" s="47"/>
      <c r="I9558" s="47"/>
    </row>
    <row r="9559" spans="1:9" x14ac:dyDescent="0.25">
      <c r="A9559" s="47"/>
      <c r="B9559" s="47"/>
      <c r="C9559" s="47"/>
      <c r="D9559" s="47"/>
      <c r="E9559" s="47"/>
      <c r="F9559" s="47"/>
      <c r="G9559" s="47"/>
      <c r="H9559" s="47"/>
      <c r="I9559" s="47"/>
    </row>
    <row r="9560" spans="1:9" x14ac:dyDescent="0.25">
      <c r="A9560" s="47"/>
      <c r="B9560" s="47"/>
      <c r="C9560" s="47"/>
      <c r="D9560" s="47"/>
      <c r="E9560" s="47"/>
      <c r="F9560" s="47"/>
      <c r="G9560" s="47"/>
      <c r="H9560" s="47"/>
      <c r="I9560" s="47"/>
    </row>
    <row r="9561" spans="1:9" x14ac:dyDescent="0.25">
      <c r="A9561" s="47"/>
      <c r="B9561" s="47"/>
      <c r="C9561" s="47"/>
      <c r="D9561" s="47"/>
      <c r="E9561" s="47"/>
      <c r="F9561" s="47"/>
      <c r="G9561" s="47"/>
      <c r="H9561" s="47"/>
      <c r="I9561" s="47"/>
    </row>
    <row r="9562" spans="1:9" x14ac:dyDescent="0.25">
      <c r="A9562" s="47"/>
      <c r="B9562" s="47"/>
      <c r="C9562" s="47"/>
      <c r="D9562" s="47"/>
      <c r="E9562" s="47"/>
      <c r="F9562" s="47"/>
      <c r="G9562" s="47"/>
      <c r="H9562" s="47"/>
      <c r="I9562" s="47"/>
    </row>
    <row r="9563" spans="1:9" x14ac:dyDescent="0.25">
      <c r="A9563" s="47"/>
      <c r="B9563" s="47"/>
      <c r="C9563" s="47"/>
      <c r="D9563" s="47"/>
      <c r="E9563" s="47"/>
      <c r="F9563" s="47"/>
      <c r="G9563" s="47"/>
      <c r="H9563" s="47"/>
      <c r="I9563" s="47"/>
    </row>
    <row r="9564" spans="1:9" x14ac:dyDescent="0.25">
      <c r="A9564" s="47"/>
      <c r="B9564" s="47"/>
      <c r="C9564" s="47"/>
      <c r="D9564" s="47"/>
      <c r="E9564" s="47"/>
      <c r="F9564" s="47"/>
      <c r="G9564" s="47"/>
      <c r="H9564" s="47"/>
      <c r="I9564" s="47"/>
    </row>
    <row r="9565" spans="1:9" x14ac:dyDescent="0.25">
      <c r="A9565" s="47"/>
      <c r="B9565" s="47"/>
      <c r="C9565" s="47"/>
      <c r="D9565" s="47"/>
      <c r="E9565" s="47"/>
      <c r="F9565" s="47"/>
      <c r="G9565" s="47"/>
      <c r="H9565" s="47"/>
      <c r="I9565" s="47"/>
    </row>
    <row r="9566" spans="1:9" x14ac:dyDescent="0.25">
      <c r="A9566" s="47"/>
      <c r="B9566" s="47"/>
      <c r="C9566" s="47"/>
      <c r="D9566" s="47"/>
      <c r="E9566" s="47"/>
      <c r="F9566" s="47"/>
      <c r="G9566" s="47"/>
      <c r="H9566" s="47"/>
      <c r="I9566" s="47"/>
    </row>
    <row r="9567" spans="1:9" x14ac:dyDescent="0.25">
      <c r="A9567" s="47"/>
      <c r="B9567" s="47"/>
      <c r="C9567" s="47"/>
      <c r="D9567" s="47"/>
      <c r="E9567" s="47"/>
      <c r="F9567" s="47"/>
      <c r="G9567" s="47"/>
      <c r="H9567" s="47"/>
      <c r="I9567" s="47"/>
    </row>
    <row r="9568" spans="1:9" x14ac:dyDescent="0.25">
      <c r="A9568" s="47"/>
      <c r="B9568" s="47"/>
      <c r="C9568" s="47"/>
      <c r="D9568" s="47"/>
      <c r="E9568" s="47"/>
      <c r="F9568" s="47"/>
      <c r="G9568" s="47"/>
      <c r="H9568" s="47"/>
      <c r="I9568" s="47"/>
    </row>
    <row r="9569" spans="1:9" x14ac:dyDescent="0.25">
      <c r="A9569" s="47"/>
      <c r="B9569" s="47"/>
      <c r="C9569" s="47"/>
      <c r="D9569" s="47"/>
      <c r="E9569" s="47"/>
      <c r="F9569" s="47"/>
      <c r="G9569" s="47"/>
      <c r="H9569" s="47"/>
      <c r="I9569" s="47"/>
    </row>
    <row r="9570" spans="1:9" x14ac:dyDescent="0.25">
      <c r="A9570" s="47"/>
      <c r="B9570" s="47"/>
      <c r="C9570" s="47"/>
      <c r="D9570" s="47"/>
      <c r="E9570" s="47"/>
      <c r="F9570" s="47"/>
      <c r="G9570" s="47"/>
      <c r="H9570" s="47"/>
      <c r="I9570" s="47"/>
    </row>
    <row r="9571" spans="1:9" x14ac:dyDescent="0.25">
      <c r="A9571" s="47"/>
      <c r="B9571" s="47"/>
      <c r="C9571" s="47"/>
      <c r="D9571" s="47"/>
      <c r="E9571" s="47"/>
      <c r="F9571" s="47"/>
      <c r="G9571" s="47"/>
      <c r="H9571" s="47"/>
      <c r="I9571" s="47"/>
    </row>
    <row r="9572" spans="1:9" x14ac:dyDescent="0.25">
      <c r="A9572" s="47"/>
      <c r="B9572" s="47"/>
      <c r="C9572" s="47"/>
      <c r="D9572" s="47"/>
      <c r="E9572" s="47"/>
      <c r="F9572" s="47"/>
      <c r="G9572" s="47"/>
      <c r="H9572" s="47"/>
      <c r="I9572" s="47"/>
    </row>
    <row r="9573" spans="1:9" x14ac:dyDescent="0.25">
      <c r="A9573" s="47"/>
      <c r="B9573" s="47"/>
      <c r="C9573" s="47"/>
      <c r="D9573" s="47"/>
      <c r="E9573" s="47"/>
      <c r="F9573" s="47"/>
      <c r="G9573" s="47"/>
      <c r="H9573" s="47"/>
      <c r="I9573" s="47"/>
    </row>
    <row r="9574" spans="1:9" x14ac:dyDescent="0.25">
      <c r="A9574" s="47"/>
      <c r="B9574" s="47"/>
      <c r="C9574" s="47"/>
      <c r="D9574" s="47"/>
      <c r="E9574" s="47"/>
      <c r="F9574" s="47"/>
      <c r="G9574" s="47"/>
      <c r="H9574" s="47"/>
      <c r="I9574" s="47"/>
    </row>
    <row r="9575" spans="1:9" x14ac:dyDescent="0.25">
      <c r="A9575" s="47"/>
      <c r="B9575" s="47"/>
      <c r="C9575" s="47"/>
      <c r="D9575" s="47"/>
      <c r="E9575" s="47"/>
      <c r="F9575" s="47"/>
      <c r="G9575" s="47"/>
      <c r="H9575" s="47"/>
      <c r="I9575" s="47"/>
    </row>
    <row r="9576" spans="1:9" x14ac:dyDescent="0.25">
      <c r="A9576" s="47"/>
      <c r="B9576" s="47"/>
      <c r="C9576" s="47"/>
      <c r="D9576" s="47"/>
      <c r="E9576" s="47"/>
      <c r="F9576" s="47"/>
      <c r="G9576" s="47"/>
      <c r="H9576" s="47"/>
      <c r="I9576" s="47"/>
    </row>
    <row r="9577" spans="1:9" x14ac:dyDescent="0.25">
      <c r="A9577" s="47"/>
      <c r="B9577" s="47"/>
      <c r="C9577" s="47"/>
      <c r="D9577" s="47"/>
      <c r="E9577" s="47"/>
      <c r="F9577" s="47"/>
      <c r="G9577" s="47"/>
      <c r="H9577" s="47"/>
      <c r="I9577" s="47"/>
    </row>
    <row r="9578" spans="1:9" x14ac:dyDescent="0.25">
      <c r="A9578" s="47"/>
      <c r="B9578" s="47"/>
      <c r="C9578" s="47"/>
      <c r="D9578" s="47"/>
      <c r="E9578" s="47"/>
      <c r="F9578" s="47"/>
      <c r="G9578" s="47"/>
      <c r="H9578" s="47"/>
      <c r="I9578" s="47"/>
    </row>
    <row r="9579" spans="1:9" x14ac:dyDescent="0.25">
      <c r="A9579" s="47"/>
      <c r="B9579" s="47"/>
      <c r="C9579" s="47"/>
      <c r="D9579" s="47"/>
      <c r="E9579" s="47"/>
      <c r="F9579" s="47"/>
      <c r="G9579" s="47"/>
      <c r="H9579" s="47"/>
      <c r="I9579" s="47"/>
    </row>
    <row r="9580" spans="1:9" x14ac:dyDescent="0.25">
      <c r="A9580" s="47"/>
      <c r="B9580" s="47"/>
      <c r="C9580" s="47"/>
      <c r="D9580" s="47"/>
      <c r="E9580" s="47"/>
      <c r="F9580" s="47"/>
      <c r="G9580" s="47"/>
      <c r="H9580" s="47"/>
      <c r="I9580" s="47"/>
    </row>
    <row r="9581" spans="1:9" x14ac:dyDescent="0.25">
      <c r="A9581" s="47"/>
      <c r="B9581" s="47"/>
      <c r="C9581" s="47"/>
      <c r="D9581" s="47"/>
      <c r="E9581" s="47"/>
      <c r="F9581" s="47"/>
      <c r="G9581" s="47"/>
      <c r="H9581" s="47"/>
      <c r="I9581" s="47"/>
    </row>
    <row r="9582" spans="1:9" x14ac:dyDescent="0.25">
      <c r="A9582" s="47"/>
      <c r="B9582" s="47"/>
      <c r="C9582" s="47"/>
      <c r="D9582" s="47"/>
      <c r="E9582" s="47"/>
      <c r="F9582" s="47"/>
      <c r="G9582" s="47"/>
      <c r="H9582" s="47"/>
      <c r="I9582" s="47"/>
    </row>
    <row r="9583" spans="1:9" x14ac:dyDescent="0.25">
      <c r="A9583" s="47"/>
      <c r="B9583" s="47"/>
      <c r="C9583" s="47"/>
      <c r="D9583" s="47"/>
      <c r="E9583" s="47"/>
      <c r="F9583" s="47"/>
      <c r="G9583" s="47"/>
      <c r="H9583" s="47"/>
      <c r="I9583" s="47"/>
    </row>
    <row r="9584" spans="1:9" x14ac:dyDescent="0.25">
      <c r="A9584" s="47"/>
      <c r="B9584" s="47"/>
      <c r="C9584" s="47"/>
      <c r="D9584" s="47"/>
      <c r="E9584" s="47"/>
      <c r="F9584" s="47"/>
      <c r="G9584" s="47"/>
      <c r="H9584" s="47"/>
      <c r="I9584" s="47"/>
    </row>
    <row r="9585" spans="1:9" x14ac:dyDescent="0.25">
      <c r="A9585" s="47"/>
      <c r="B9585" s="47"/>
      <c r="C9585" s="47"/>
      <c r="D9585" s="47"/>
      <c r="E9585" s="47"/>
      <c r="F9585" s="47"/>
      <c r="G9585" s="47"/>
      <c r="H9585" s="47"/>
      <c r="I9585" s="47"/>
    </row>
    <row r="9586" spans="1:9" x14ac:dyDescent="0.25">
      <c r="A9586" s="47"/>
      <c r="B9586" s="47"/>
      <c r="C9586" s="47"/>
      <c r="D9586" s="47"/>
      <c r="E9586" s="47"/>
      <c r="F9586" s="47"/>
      <c r="G9586" s="47"/>
      <c r="H9586" s="47"/>
      <c r="I9586" s="47"/>
    </row>
    <row r="9587" spans="1:9" x14ac:dyDescent="0.25">
      <c r="A9587" s="47"/>
      <c r="B9587" s="47"/>
      <c r="C9587" s="47"/>
      <c r="D9587" s="47"/>
      <c r="E9587" s="47"/>
      <c r="F9587" s="47"/>
      <c r="G9587" s="47"/>
      <c r="H9587" s="47"/>
      <c r="I9587" s="47"/>
    </row>
    <row r="9588" spans="1:9" x14ac:dyDescent="0.25">
      <c r="A9588" s="47"/>
      <c r="B9588" s="47"/>
      <c r="C9588" s="47"/>
      <c r="D9588" s="47"/>
      <c r="E9588" s="47"/>
      <c r="F9588" s="47"/>
      <c r="G9588" s="47"/>
      <c r="H9588" s="47"/>
      <c r="I9588" s="47"/>
    </row>
    <row r="9589" spans="1:9" x14ac:dyDescent="0.25">
      <c r="A9589" s="47"/>
      <c r="B9589" s="47"/>
      <c r="C9589" s="47"/>
      <c r="D9589" s="47"/>
      <c r="E9589" s="47"/>
      <c r="F9589" s="47"/>
      <c r="G9589" s="47"/>
      <c r="H9589" s="47"/>
      <c r="I9589" s="47"/>
    </row>
    <row r="9590" spans="1:9" x14ac:dyDescent="0.25">
      <c r="A9590" s="47"/>
      <c r="B9590" s="47"/>
      <c r="C9590" s="47"/>
      <c r="D9590" s="47"/>
      <c r="E9590" s="47"/>
      <c r="F9590" s="47"/>
      <c r="G9590" s="47"/>
      <c r="H9590" s="47"/>
      <c r="I9590" s="47"/>
    </row>
    <row r="9591" spans="1:9" x14ac:dyDescent="0.25">
      <c r="A9591" s="47"/>
      <c r="B9591" s="47"/>
      <c r="C9591" s="47"/>
      <c r="D9591" s="47"/>
      <c r="E9591" s="47"/>
      <c r="F9591" s="47"/>
      <c r="G9591" s="47"/>
      <c r="H9591" s="47"/>
      <c r="I9591" s="47"/>
    </row>
    <row r="9592" spans="1:9" x14ac:dyDescent="0.25">
      <c r="A9592" s="47"/>
      <c r="B9592" s="47"/>
      <c r="C9592" s="47"/>
      <c r="D9592" s="47"/>
      <c r="E9592" s="47"/>
      <c r="F9592" s="47"/>
      <c r="G9592" s="47"/>
      <c r="H9592" s="47"/>
      <c r="I9592" s="47"/>
    </row>
    <row r="9593" spans="1:9" x14ac:dyDescent="0.25">
      <c r="A9593" s="47"/>
      <c r="B9593" s="47"/>
      <c r="C9593" s="47"/>
      <c r="D9593" s="47"/>
      <c r="E9593" s="47"/>
      <c r="F9593" s="47"/>
      <c r="G9593" s="47"/>
      <c r="H9593" s="47"/>
      <c r="I9593" s="47"/>
    </row>
    <row r="9594" spans="1:9" x14ac:dyDescent="0.25">
      <c r="A9594" s="47"/>
      <c r="B9594" s="47"/>
      <c r="C9594" s="47"/>
      <c r="D9594" s="47"/>
      <c r="E9594" s="47"/>
      <c r="F9594" s="47"/>
      <c r="G9594" s="47"/>
      <c r="H9594" s="47"/>
      <c r="I9594" s="47"/>
    </row>
    <row r="9595" spans="1:9" x14ac:dyDescent="0.25">
      <c r="A9595" s="47"/>
      <c r="B9595" s="47"/>
      <c r="C9595" s="47"/>
      <c r="D9595" s="47"/>
      <c r="E9595" s="47"/>
      <c r="F9595" s="47"/>
      <c r="G9595" s="47"/>
      <c r="H9595" s="47"/>
      <c r="I9595" s="47"/>
    </row>
    <row r="9596" spans="1:9" x14ac:dyDescent="0.25">
      <c r="A9596" s="47"/>
      <c r="B9596" s="47"/>
      <c r="C9596" s="47"/>
      <c r="D9596" s="47"/>
      <c r="E9596" s="47"/>
      <c r="F9596" s="47"/>
      <c r="G9596" s="47"/>
      <c r="H9596" s="47"/>
      <c r="I9596" s="47"/>
    </row>
    <row r="9597" spans="1:9" x14ac:dyDescent="0.25">
      <c r="A9597" s="47"/>
      <c r="B9597" s="47"/>
      <c r="C9597" s="47"/>
      <c r="D9597" s="47"/>
      <c r="E9597" s="47"/>
      <c r="F9597" s="47"/>
      <c r="G9597" s="47"/>
      <c r="H9597" s="47"/>
      <c r="I9597" s="47"/>
    </row>
    <row r="9598" spans="1:9" x14ac:dyDescent="0.25">
      <c r="A9598" s="47"/>
      <c r="B9598" s="47"/>
      <c r="C9598" s="47"/>
      <c r="D9598" s="47"/>
      <c r="E9598" s="47"/>
      <c r="F9598" s="47"/>
      <c r="G9598" s="47"/>
      <c r="H9598" s="47"/>
      <c r="I9598" s="47"/>
    </row>
    <row r="9599" spans="1:9" x14ac:dyDescent="0.25">
      <c r="A9599" s="47"/>
      <c r="B9599" s="47"/>
      <c r="C9599" s="47"/>
      <c r="D9599" s="47"/>
      <c r="E9599" s="47"/>
      <c r="F9599" s="47"/>
      <c r="G9599" s="47"/>
      <c r="H9599" s="47"/>
      <c r="I9599" s="47"/>
    </row>
    <row r="9600" spans="1:9" x14ac:dyDescent="0.25">
      <c r="A9600" s="47"/>
      <c r="B9600" s="47"/>
      <c r="C9600" s="47"/>
      <c r="D9600" s="47"/>
      <c r="E9600" s="47"/>
      <c r="F9600" s="47"/>
      <c r="G9600" s="47"/>
      <c r="H9600" s="47"/>
      <c r="I9600" s="47"/>
    </row>
    <row r="9601" spans="1:9" x14ac:dyDescent="0.25">
      <c r="A9601" s="47"/>
      <c r="B9601" s="47"/>
      <c r="C9601" s="47"/>
      <c r="D9601" s="47"/>
      <c r="E9601" s="47"/>
      <c r="F9601" s="47"/>
      <c r="G9601" s="47"/>
      <c r="H9601" s="47"/>
      <c r="I9601" s="47"/>
    </row>
    <row r="9602" spans="1:9" x14ac:dyDescent="0.25">
      <c r="A9602" s="47"/>
      <c r="B9602" s="47"/>
      <c r="C9602" s="47"/>
      <c r="D9602" s="47"/>
      <c r="E9602" s="47"/>
      <c r="F9602" s="47"/>
      <c r="G9602" s="47"/>
      <c r="H9602" s="47"/>
      <c r="I9602" s="47"/>
    </row>
    <row r="9603" spans="1:9" x14ac:dyDescent="0.25">
      <c r="A9603" s="47"/>
      <c r="B9603" s="47"/>
      <c r="C9603" s="47"/>
      <c r="D9603" s="47"/>
      <c r="E9603" s="47"/>
      <c r="F9603" s="47"/>
      <c r="G9603" s="47"/>
      <c r="H9603" s="47"/>
      <c r="I9603" s="47"/>
    </row>
    <row r="9604" spans="1:9" x14ac:dyDescent="0.25">
      <c r="A9604" s="47"/>
      <c r="B9604" s="47"/>
      <c r="C9604" s="47"/>
      <c r="D9604" s="47"/>
      <c r="E9604" s="47"/>
      <c r="F9604" s="47"/>
      <c r="G9604" s="47"/>
      <c r="H9604" s="47"/>
      <c r="I9604" s="47"/>
    </row>
    <row r="9605" spans="1:9" x14ac:dyDescent="0.25">
      <c r="A9605" s="47"/>
      <c r="B9605" s="47"/>
      <c r="C9605" s="47"/>
      <c r="D9605" s="47"/>
      <c r="E9605" s="47"/>
      <c r="F9605" s="47"/>
      <c r="G9605" s="47"/>
      <c r="H9605" s="47"/>
      <c r="I9605" s="47"/>
    </row>
    <row r="9606" spans="1:9" x14ac:dyDescent="0.25">
      <c r="A9606" s="47"/>
      <c r="B9606" s="47"/>
      <c r="C9606" s="47"/>
      <c r="D9606" s="47"/>
      <c r="E9606" s="47"/>
      <c r="F9606" s="47"/>
      <c r="G9606" s="47"/>
      <c r="H9606" s="47"/>
      <c r="I9606" s="47"/>
    </row>
    <row r="9607" spans="1:9" x14ac:dyDescent="0.25">
      <c r="A9607" s="47"/>
      <c r="B9607" s="47"/>
      <c r="C9607" s="47"/>
      <c r="D9607" s="47"/>
      <c r="E9607" s="47"/>
      <c r="F9607" s="47"/>
      <c r="G9607" s="47"/>
      <c r="H9607" s="47"/>
      <c r="I9607" s="47"/>
    </row>
    <row r="9608" spans="1:9" x14ac:dyDescent="0.25">
      <c r="A9608" s="47"/>
      <c r="B9608" s="47"/>
      <c r="C9608" s="47"/>
      <c r="D9608" s="47"/>
      <c r="E9608" s="47"/>
      <c r="F9608" s="47"/>
      <c r="G9608" s="47"/>
      <c r="H9608" s="47"/>
      <c r="I9608" s="47"/>
    </row>
    <row r="9609" spans="1:9" x14ac:dyDescent="0.25">
      <c r="A9609" s="47"/>
      <c r="B9609" s="47"/>
      <c r="C9609" s="47"/>
      <c r="D9609" s="47"/>
      <c r="E9609" s="47"/>
      <c r="F9609" s="47"/>
      <c r="G9609" s="47"/>
      <c r="H9609" s="47"/>
      <c r="I9609" s="47"/>
    </row>
    <row r="9610" spans="1:9" x14ac:dyDescent="0.25">
      <c r="A9610" s="47"/>
      <c r="B9610" s="47"/>
      <c r="C9610" s="47"/>
      <c r="D9610" s="47"/>
      <c r="E9610" s="47"/>
      <c r="F9610" s="47"/>
      <c r="G9610" s="47"/>
      <c r="H9610" s="47"/>
      <c r="I9610" s="47"/>
    </row>
    <row r="9611" spans="1:9" x14ac:dyDescent="0.25">
      <c r="A9611" s="47"/>
      <c r="B9611" s="47"/>
      <c r="C9611" s="47"/>
      <c r="D9611" s="47"/>
      <c r="E9611" s="47"/>
      <c r="F9611" s="47"/>
      <c r="G9611" s="47"/>
      <c r="H9611" s="47"/>
      <c r="I9611" s="47"/>
    </row>
    <row r="9612" spans="1:9" x14ac:dyDescent="0.25">
      <c r="A9612" s="47"/>
      <c r="B9612" s="47"/>
      <c r="C9612" s="47"/>
      <c r="D9612" s="47"/>
      <c r="E9612" s="47"/>
      <c r="F9612" s="47"/>
      <c r="G9612" s="47"/>
      <c r="H9612" s="47"/>
      <c r="I9612" s="47"/>
    </row>
    <row r="9613" spans="1:9" x14ac:dyDescent="0.25">
      <c r="A9613" s="47"/>
      <c r="B9613" s="47"/>
      <c r="C9613" s="47"/>
      <c r="D9613" s="47"/>
      <c r="E9613" s="47"/>
      <c r="F9613" s="47"/>
      <c r="G9613" s="47"/>
      <c r="H9613" s="47"/>
      <c r="I9613" s="47"/>
    </row>
    <row r="9614" spans="1:9" x14ac:dyDescent="0.25">
      <c r="A9614" s="47"/>
      <c r="B9614" s="47"/>
      <c r="C9614" s="47"/>
      <c r="D9614" s="47"/>
      <c r="E9614" s="47"/>
      <c r="F9614" s="47"/>
      <c r="G9614" s="47"/>
      <c r="H9614" s="47"/>
      <c r="I9614" s="47"/>
    </row>
    <row r="9615" spans="1:9" x14ac:dyDescent="0.25">
      <c r="A9615" s="47"/>
      <c r="B9615" s="47"/>
      <c r="C9615" s="47"/>
      <c r="D9615" s="47"/>
      <c r="E9615" s="47"/>
      <c r="F9615" s="47"/>
      <c r="G9615" s="47"/>
      <c r="H9615" s="47"/>
      <c r="I9615" s="47"/>
    </row>
    <row r="9616" spans="1:9" x14ac:dyDescent="0.25">
      <c r="A9616" s="47"/>
      <c r="B9616" s="47"/>
      <c r="C9616" s="47"/>
      <c r="D9616" s="47"/>
      <c r="E9616" s="47"/>
      <c r="F9616" s="47"/>
      <c r="G9616" s="47"/>
      <c r="H9616" s="47"/>
      <c r="I9616" s="47"/>
    </row>
    <row r="9617" spans="1:9" x14ac:dyDescent="0.25">
      <c r="A9617" s="47"/>
      <c r="B9617" s="47"/>
      <c r="C9617" s="47"/>
      <c r="D9617" s="47"/>
      <c r="E9617" s="47"/>
      <c r="F9617" s="47"/>
      <c r="G9617" s="47"/>
      <c r="H9617" s="47"/>
      <c r="I9617" s="47"/>
    </row>
    <row r="9618" spans="1:9" x14ac:dyDescent="0.25">
      <c r="A9618" s="47"/>
      <c r="B9618" s="47"/>
      <c r="C9618" s="47"/>
      <c r="D9618" s="47"/>
      <c r="E9618" s="47"/>
      <c r="F9618" s="47"/>
      <c r="G9618" s="47"/>
      <c r="H9618" s="47"/>
      <c r="I9618" s="47"/>
    </row>
    <row r="9619" spans="1:9" x14ac:dyDescent="0.25">
      <c r="A9619" s="47"/>
      <c r="B9619" s="47"/>
      <c r="C9619" s="47"/>
      <c r="D9619" s="47"/>
      <c r="E9619" s="47"/>
      <c r="F9619" s="47"/>
      <c r="G9619" s="47"/>
      <c r="H9619" s="47"/>
      <c r="I9619" s="47"/>
    </row>
    <row r="9620" spans="1:9" x14ac:dyDescent="0.25">
      <c r="A9620" s="47"/>
      <c r="B9620" s="47"/>
      <c r="C9620" s="47"/>
      <c r="D9620" s="47"/>
      <c r="E9620" s="47"/>
      <c r="F9620" s="47"/>
      <c r="G9620" s="47"/>
      <c r="H9620" s="47"/>
      <c r="I9620" s="47"/>
    </row>
    <row r="9621" spans="1:9" x14ac:dyDescent="0.25">
      <c r="A9621" s="47"/>
      <c r="B9621" s="47"/>
      <c r="C9621" s="47"/>
      <c r="D9621" s="47"/>
      <c r="E9621" s="47"/>
      <c r="F9621" s="47"/>
      <c r="G9621" s="47"/>
      <c r="H9621" s="47"/>
      <c r="I9621" s="47"/>
    </row>
    <row r="9622" spans="1:9" x14ac:dyDescent="0.25">
      <c r="A9622" s="47"/>
      <c r="B9622" s="47"/>
      <c r="C9622" s="47"/>
      <c r="D9622" s="47"/>
      <c r="E9622" s="47"/>
      <c r="F9622" s="47"/>
      <c r="G9622" s="47"/>
      <c r="H9622" s="47"/>
      <c r="I9622" s="47"/>
    </row>
    <row r="9623" spans="1:9" x14ac:dyDescent="0.25">
      <c r="A9623" s="47"/>
      <c r="B9623" s="47"/>
      <c r="C9623" s="47"/>
      <c r="D9623" s="47"/>
      <c r="E9623" s="47"/>
      <c r="F9623" s="47"/>
      <c r="G9623" s="47"/>
      <c r="H9623" s="47"/>
      <c r="I9623" s="47"/>
    </row>
    <row r="9624" spans="1:9" x14ac:dyDescent="0.25">
      <c r="A9624" s="47"/>
      <c r="B9624" s="47"/>
      <c r="C9624" s="47"/>
      <c r="D9624" s="47"/>
      <c r="E9624" s="47"/>
      <c r="F9624" s="47"/>
      <c r="G9624" s="47"/>
      <c r="H9624" s="47"/>
      <c r="I9624" s="47"/>
    </row>
    <row r="9625" spans="1:9" x14ac:dyDescent="0.25">
      <c r="A9625" s="47"/>
      <c r="B9625" s="47"/>
      <c r="C9625" s="47"/>
      <c r="D9625" s="47"/>
      <c r="E9625" s="47"/>
      <c r="F9625" s="47"/>
      <c r="G9625" s="47"/>
      <c r="H9625" s="47"/>
      <c r="I9625" s="47"/>
    </row>
    <row r="9626" spans="1:9" x14ac:dyDescent="0.25">
      <c r="A9626" s="47"/>
      <c r="B9626" s="47"/>
      <c r="C9626" s="47"/>
      <c r="D9626" s="47"/>
      <c r="E9626" s="47"/>
      <c r="F9626" s="47"/>
      <c r="G9626" s="47"/>
      <c r="H9626" s="47"/>
      <c r="I9626" s="47"/>
    </row>
    <row r="9627" spans="1:9" x14ac:dyDescent="0.25">
      <c r="A9627" s="47"/>
      <c r="B9627" s="47"/>
      <c r="C9627" s="47"/>
      <c r="D9627" s="47"/>
      <c r="E9627" s="47"/>
      <c r="F9627" s="47"/>
      <c r="G9627" s="47"/>
      <c r="H9627" s="47"/>
      <c r="I9627" s="47"/>
    </row>
    <row r="9628" spans="1:9" x14ac:dyDescent="0.25">
      <c r="A9628" s="47"/>
      <c r="B9628" s="47"/>
      <c r="C9628" s="47"/>
      <c r="D9628" s="47"/>
      <c r="E9628" s="47"/>
      <c r="F9628" s="47"/>
      <c r="G9628" s="47"/>
      <c r="H9628" s="47"/>
      <c r="I9628" s="47"/>
    </row>
    <row r="9629" spans="1:9" x14ac:dyDescent="0.25">
      <c r="A9629" s="47"/>
      <c r="B9629" s="47"/>
      <c r="C9629" s="47"/>
      <c r="D9629" s="47"/>
      <c r="E9629" s="47"/>
      <c r="F9629" s="47"/>
      <c r="G9629" s="47"/>
      <c r="H9629" s="47"/>
      <c r="I9629" s="47"/>
    </row>
    <row r="9630" spans="1:9" x14ac:dyDescent="0.25">
      <c r="A9630" s="47"/>
      <c r="B9630" s="47"/>
      <c r="C9630" s="47"/>
      <c r="D9630" s="47"/>
      <c r="E9630" s="47"/>
      <c r="F9630" s="47"/>
      <c r="G9630" s="47"/>
      <c r="H9630" s="47"/>
      <c r="I9630" s="47"/>
    </row>
    <row r="9631" spans="1:9" x14ac:dyDescent="0.25">
      <c r="A9631" s="47"/>
      <c r="B9631" s="47"/>
      <c r="C9631" s="47"/>
      <c r="D9631" s="47"/>
      <c r="E9631" s="47"/>
      <c r="F9631" s="47"/>
      <c r="G9631" s="47"/>
      <c r="H9631" s="47"/>
      <c r="I9631" s="47"/>
    </row>
    <row r="9632" spans="1:9" x14ac:dyDescent="0.25">
      <c r="A9632" s="47"/>
      <c r="B9632" s="47"/>
      <c r="C9632" s="47"/>
      <c r="D9632" s="47"/>
      <c r="E9632" s="47"/>
      <c r="F9632" s="47"/>
      <c r="G9632" s="47"/>
      <c r="H9632" s="47"/>
      <c r="I9632" s="47"/>
    </row>
    <row r="9633" spans="1:9" x14ac:dyDescent="0.25">
      <c r="A9633" s="47"/>
      <c r="B9633" s="47"/>
      <c r="C9633" s="47"/>
      <c r="D9633" s="47"/>
      <c r="E9633" s="47"/>
      <c r="F9633" s="47"/>
      <c r="G9633" s="47"/>
      <c r="H9633" s="47"/>
      <c r="I9633" s="47"/>
    </row>
    <row r="9634" spans="1:9" x14ac:dyDescent="0.25">
      <c r="A9634" s="47"/>
      <c r="B9634" s="47"/>
      <c r="C9634" s="47"/>
      <c r="D9634" s="47"/>
      <c r="E9634" s="47"/>
      <c r="F9634" s="47"/>
      <c r="G9634" s="47"/>
      <c r="H9634" s="47"/>
      <c r="I9634" s="47"/>
    </row>
    <row r="9635" spans="1:9" x14ac:dyDescent="0.25">
      <c r="A9635" s="47"/>
      <c r="B9635" s="47"/>
      <c r="C9635" s="47"/>
      <c r="D9635" s="47"/>
      <c r="E9635" s="47"/>
      <c r="F9635" s="47"/>
      <c r="G9635" s="47"/>
      <c r="H9635" s="47"/>
      <c r="I9635" s="47"/>
    </row>
    <row r="9636" spans="1:9" x14ac:dyDescent="0.25">
      <c r="A9636" s="47"/>
      <c r="B9636" s="47"/>
      <c r="C9636" s="47"/>
      <c r="D9636" s="47"/>
      <c r="E9636" s="47"/>
      <c r="F9636" s="47"/>
      <c r="G9636" s="47"/>
      <c r="H9636" s="47"/>
      <c r="I9636" s="47"/>
    </row>
    <row r="9637" spans="1:9" x14ac:dyDescent="0.25">
      <c r="A9637" s="47"/>
      <c r="B9637" s="47"/>
      <c r="C9637" s="47"/>
      <c r="D9637" s="47"/>
      <c r="E9637" s="47"/>
      <c r="F9637" s="47"/>
      <c r="G9637" s="47"/>
      <c r="H9637" s="47"/>
      <c r="I9637" s="47"/>
    </row>
    <row r="9638" spans="1:9" x14ac:dyDescent="0.25">
      <c r="A9638" s="47"/>
      <c r="B9638" s="47"/>
      <c r="C9638" s="47"/>
      <c r="D9638" s="47"/>
      <c r="E9638" s="47"/>
      <c r="F9638" s="47"/>
      <c r="G9638" s="47"/>
      <c r="H9638" s="47"/>
      <c r="I9638" s="47"/>
    </row>
    <row r="9639" spans="1:9" x14ac:dyDescent="0.25">
      <c r="A9639" s="47"/>
      <c r="B9639" s="47"/>
      <c r="C9639" s="47"/>
      <c r="D9639" s="47"/>
      <c r="E9639" s="47"/>
      <c r="F9639" s="47"/>
      <c r="G9639" s="47"/>
      <c r="H9639" s="47"/>
      <c r="I9639" s="47"/>
    </row>
    <row r="9640" spans="1:9" x14ac:dyDescent="0.25">
      <c r="A9640" s="47"/>
      <c r="B9640" s="47"/>
      <c r="C9640" s="47"/>
      <c r="D9640" s="47"/>
      <c r="E9640" s="47"/>
      <c r="F9640" s="47"/>
      <c r="G9640" s="47"/>
      <c r="H9640" s="47"/>
      <c r="I9640" s="47"/>
    </row>
    <row r="9641" spans="1:9" x14ac:dyDescent="0.25">
      <c r="A9641" s="47"/>
      <c r="B9641" s="47"/>
      <c r="C9641" s="47"/>
      <c r="D9641" s="47"/>
      <c r="E9641" s="47"/>
      <c r="F9641" s="47"/>
      <c r="G9641" s="47"/>
      <c r="H9641" s="47"/>
      <c r="I9641" s="47"/>
    </row>
    <row r="9642" spans="1:9" x14ac:dyDescent="0.25">
      <c r="A9642" s="47"/>
      <c r="B9642" s="47"/>
      <c r="C9642" s="47"/>
      <c r="D9642" s="47"/>
      <c r="E9642" s="47"/>
      <c r="F9642" s="47"/>
      <c r="G9642" s="47"/>
      <c r="H9642" s="47"/>
      <c r="I9642" s="47"/>
    </row>
    <row r="9643" spans="1:9" x14ac:dyDescent="0.25">
      <c r="A9643" s="47"/>
      <c r="B9643" s="47"/>
      <c r="C9643" s="47"/>
      <c r="D9643" s="47"/>
      <c r="E9643" s="47"/>
      <c r="F9643" s="47"/>
      <c r="G9643" s="47"/>
      <c r="H9643" s="47"/>
      <c r="I9643" s="47"/>
    </row>
    <row r="9644" spans="1:9" x14ac:dyDescent="0.25">
      <c r="A9644" s="47"/>
      <c r="B9644" s="47"/>
      <c r="C9644" s="47"/>
      <c r="D9644" s="47"/>
      <c r="E9644" s="47"/>
      <c r="F9644" s="47"/>
      <c r="G9644" s="47"/>
      <c r="H9644" s="47"/>
      <c r="I9644" s="47"/>
    </row>
    <row r="9645" spans="1:9" x14ac:dyDescent="0.25">
      <c r="A9645" s="47"/>
      <c r="B9645" s="47"/>
      <c r="C9645" s="47"/>
      <c r="D9645" s="47"/>
      <c r="E9645" s="47"/>
      <c r="F9645" s="47"/>
      <c r="G9645" s="47"/>
      <c r="H9645" s="47"/>
      <c r="I9645" s="47"/>
    </row>
    <row r="9646" spans="1:9" x14ac:dyDescent="0.25">
      <c r="A9646" s="47"/>
      <c r="B9646" s="47"/>
      <c r="C9646" s="47"/>
      <c r="D9646" s="47"/>
      <c r="E9646" s="47"/>
      <c r="F9646" s="47"/>
      <c r="G9646" s="47"/>
      <c r="H9646" s="47"/>
      <c r="I9646" s="47"/>
    </row>
    <row r="9647" spans="1:9" x14ac:dyDescent="0.25">
      <c r="A9647" s="47"/>
      <c r="B9647" s="47"/>
      <c r="C9647" s="47"/>
      <c r="D9647" s="47"/>
      <c r="E9647" s="47"/>
      <c r="F9647" s="47"/>
      <c r="G9647" s="47"/>
      <c r="H9647" s="47"/>
      <c r="I9647" s="47"/>
    </row>
    <row r="9648" spans="1:9" x14ac:dyDescent="0.25">
      <c r="A9648" s="47"/>
      <c r="B9648" s="47"/>
      <c r="C9648" s="47"/>
      <c r="D9648" s="47"/>
      <c r="E9648" s="47"/>
      <c r="F9648" s="47"/>
      <c r="G9648" s="47"/>
      <c r="H9648" s="47"/>
      <c r="I9648" s="47"/>
    </row>
    <row r="9649" spans="1:9" x14ac:dyDescent="0.25">
      <c r="A9649" s="47"/>
      <c r="B9649" s="47"/>
      <c r="C9649" s="47"/>
      <c r="D9649" s="47"/>
      <c r="E9649" s="47"/>
      <c r="F9649" s="47"/>
      <c r="G9649" s="47"/>
      <c r="H9649" s="47"/>
      <c r="I9649" s="47"/>
    </row>
    <row r="9650" spans="1:9" x14ac:dyDescent="0.25">
      <c r="A9650" s="47"/>
      <c r="B9650" s="47"/>
      <c r="C9650" s="47"/>
      <c r="D9650" s="47"/>
      <c r="E9650" s="47"/>
      <c r="F9650" s="47"/>
      <c r="G9650" s="47"/>
      <c r="H9650" s="47"/>
      <c r="I9650" s="47"/>
    </row>
    <row r="9651" spans="1:9" x14ac:dyDescent="0.25">
      <c r="A9651" s="47"/>
      <c r="B9651" s="47"/>
      <c r="C9651" s="47"/>
      <c r="D9651" s="47"/>
      <c r="E9651" s="47"/>
      <c r="F9651" s="47"/>
      <c r="G9651" s="47"/>
      <c r="H9651" s="47"/>
      <c r="I9651" s="47"/>
    </row>
    <row r="9652" spans="1:9" x14ac:dyDescent="0.25">
      <c r="A9652" s="47"/>
      <c r="B9652" s="47"/>
      <c r="C9652" s="47"/>
      <c r="D9652" s="47"/>
      <c r="E9652" s="47"/>
      <c r="F9652" s="47"/>
      <c r="G9652" s="47"/>
      <c r="H9652" s="47"/>
      <c r="I9652" s="47"/>
    </row>
    <row r="9653" spans="1:9" x14ac:dyDescent="0.25">
      <c r="A9653" s="47"/>
      <c r="B9653" s="47"/>
      <c r="C9653" s="47"/>
      <c r="D9653" s="47"/>
      <c r="E9653" s="47"/>
      <c r="F9653" s="47"/>
      <c r="G9653" s="47"/>
      <c r="H9653" s="47"/>
      <c r="I9653" s="47"/>
    </row>
    <row r="9654" spans="1:9" x14ac:dyDescent="0.25">
      <c r="A9654" s="47"/>
      <c r="B9654" s="47"/>
      <c r="C9654" s="47"/>
      <c r="D9654" s="47"/>
      <c r="E9654" s="47"/>
      <c r="F9654" s="47"/>
      <c r="G9654" s="47"/>
      <c r="H9654" s="47"/>
      <c r="I9654" s="47"/>
    </row>
    <row r="9655" spans="1:9" x14ac:dyDescent="0.25">
      <c r="A9655" s="47"/>
      <c r="B9655" s="47"/>
      <c r="C9655" s="47"/>
      <c r="D9655" s="47"/>
      <c r="E9655" s="47"/>
      <c r="F9655" s="47"/>
      <c r="G9655" s="47"/>
      <c r="H9655" s="47"/>
      <c r="I9655" s="47"/>
    </row>
    <row r="9656" spans="1:9" x14ac:dyDescent="0.25">
      <c r="A9656" s="47"/>
      <c r="B9656" s="47"/>
      <c r="C9656" s="47"/>
      <c r="D9656" s="47"/>
      <c r="E9656" s="47"/>
      <c r="F9656" s="47"/>
      <c r="G9656" s="47"/>
      <c r="H9656" s="47"/>
      <c r="I9656" s="47"/>
    </row>
    <row r="9657" spans="1:9" x14ac:dyDescent="0.25">
      <c r="A9657" s="47"/>
      <c r="B9657" s="47"/>
      <c r="C9657" s="47"/>
      <c r="D9657" s="47"/>
      <c r="E9657" s="47"/>
      <c r="F9657" s="47"/>
      <c r="G9657" s="47"/>
      <c r="H9657" s="47"/>
      <c r="I9657" s="47"/>
    </row>
    <row r="9658" spans="1:9" x14ac:dyDescent="0.25">
      <c r="A9658" s="47"/>
      <c r="B9658" s="47"/>
      <c r="C9658" s="47"/>
      <c r="D9658" s="47"/>
      <c r="E9658" s="47"/>
      <c r="F9658" s="47"/>
      <c r="G9658" s="47"/>
      <c r="H9658" s="47"/>
      <c r="I9658" s="47"/>
    </row>
    <row r="9659" spans="1:9" x14ac:dyDescent="0.25">
      <c r="A9659" s="47"/>
      <c r="B9659" s="47"/>
      <c r="C9659" s="47"/>
      <c r="D9659" s="47"/>
      <c r="E9659" s="47"/>
      <c r="F9659" s="47"/>
      <c r="G9659" s="47"/>
      <c r="H9659" s="47"/>
      <c r="I9659" s="47"/>
    </row>
    <row r="9660" spans="1:9" x14ac:dyDescent="0.25">
      <c r="A9660" s="47"/>
      <c r="B9660" s="47"/>
      <c r="C9660" s="47"/>
      <c r="D9660" s="47"/>
      <c r="E9660" s="47"/>
      <c r="F9660" s="47"/>
      <c r="G9660" s="47"/>
      <c r="H9660" s="47"/>
      <c r="I9660" s="47"/>
    </row>
    <row r="9661" spans="1:9" x14ac:dyDescent="0.25">
      <c r="A9661" s="47"/>
      <c r="B9661" s="47"/>
      <c r="C9661" s="47"/>
      <c r="D9661" s="47"/>
      <c r="E9661" s="47"/>
      <c r="F9661" s="47"/>
      <c r="G9661" s="47"/>
      <c r="H9661" s="47"/>
      <c r="I9661" s="47"/>
    </row>
    <row r="9662" spans="1:9" x14ac:dyDescent="0.25">
      <c r="A9662" s="47"/>
      <c r="B9662" s="47"/>
      <c r="C9662" s="47"/>
      <c r="D9662" s="47"/>
      <c r="E9662" s="47"/>
      <c r="F9662" s="47"/>
      <c r="G9662" s="47"/>
      <c r="H9662" s="47"/>
      <c r="I9662" s="47"/>
    </row>
    <row r="9663" spans="1:9" x14ac:dyDescent="0.25">
      <c r="A9663" s="47"/>
      <c r="B9663" s="47"/>
      <c r="C9663" s="47"/>
      <c r="D9663" s="47"/>
      <c r="E9663" s="47"/>
      <c r="F9663" s="47"/>
      <c r="G9663" s="47"/>
      <c r="H9663" s="47"/>
      <c r="I9663" s="47"/>
    </row>
    <row r="9664" spans="1:9" x14ac:dyDescent="0.25">
      <c r="A9664" s="47"/>
      <c r="B9664" s="47"/>
      <c r="C9664" s="47"/>
      <c r="D9664" s="47"/>
      <c r="E9664" s="47"/>
      <c r="F9664" s="47"/>
      <c r="G9664" s="47"/>
      <c r="H9664" s="47"/>
      <c r="I9664" s="47"/>
    </row>
    <row r="9665" spans="1:9" x14ac:dyDescent="0.25">
      <c r="A9665" s="47"/>
      <c r="B9665" s="47"/>
      <c r="C9665" s="47"/>
      <c r="D9665" s="47"/>
      <c r="E9665" s="47"/>
      <c r="F9665" s="47"/>
      <c r="G9665" s="47"/>
      <c r="H9665" s="47"/>
      <c r="I9665" s="47"/>
    </row>
    <row r="9666" spans="1:9" x14ac:dyDescent="0.25">
      <c r="A9666" s="47"/>
      <c r="B9666" s="47"/>
      <c r="C9666" s="47"/>
      <c r="D9666" s="47"/>
      <c r="E9666" s="47"/>
      <c r="F9666" s="47"/>
      <c r="G9666" s="47"/>
      <c r="H9666" s="47"/>
      <c r="I9666" s="47"/>
    </row>
    <row r="9667" spans="1:9" x14ac:dyDescent="0.25">
      <c r="A9667" s="47"/>
      <c r="B9667" s="47"/>
      <c r="C9667" s="47"/>
      <c r="D9667" s="47"/>
      <c r="E9667" s="47"/>
      <c r="F9667" s="47"/>
      <c r="G9667" s="47"/>
      <c r="H9667" s="47"/>
      <c r="I9667" s="47"/>
    </row>
    <row r="9668" spans="1:9" x14ac:dyDescent="0.25">
      <c r="A9668" s="47"/>
      <c r="B9668" s="47"/>
      <c r="C9668" s="47"/>
      <c r="D9668" s="47"/>
      <c r="E9668" s="47"/>
      <c r="F9668" s="47"/>
      <c r="G9668" s="47"/>
      <c r="H9668" s="47"/>
      <c r="I9668" s="47"/>
    </row>
    <row r="9669" spans="1:9" x14ac:dyDescent="0.25">
      <c r="A9669" s="47"/>
      <c r="B9669" s="47"/>
      <c r="C9669" s="47"/>
      <c r="D9669" s="47"/>
      <c r="E9669" s="47"/>
      <c r="F9669" s="47"/>
      <c r="G9669" s="47"/>
      <c r="H9669" s="47"/>
      <c r="I9669" s="47"/>
    </row>
    <row r="9670" spans="1:9" x14ac:dyDescent="0.25">
      <c r="A9670" s="47"/>
      <c r="B9670" s="47"/>
      <c r="C9670" s="47"/>
      <c r="D9670" s="47"/>
      <c r="E9670" s="47"/>
      <c r="F9670" s="47"/>
      <c r="G9670" s="47"/>
      <c r="H9670" s="47"/>
      <c r="I9670" s="47"/>
    </row>
    <row r="9671" spans="1:9" x14ac:dyDescent="0.25">
      <c r="A9671" s="47"/>
      <c r="B9671" s="47"/>
      <c r="C9671" s="47"/>
      <c r="D9671" s="47"/>
      <c r="E9671" s="47"/>
      <c r="F9671" s="47"/>
      <c r="G9671" s="47"/>
      <c r="H9671" s="47"/>
      <c r="I9671" s="47"/>
    </row>
    <row r="9672" spans="1:9" x14ac:dyDescent="0.25">
      <c r="A9672" s="47"/>
      <c r="B9672" s="47"/>
      <c r="C9672" s="47"/>
      <c r="D9672" s="47"/>
      <c r="E9672" s="47"/>
      <c r="F9672" s="47"/>
      <c r="G9672" s="47"/>
      <c r="H9672" s="47"/>
      <c r="I9672" s="47"/>
    </row>
    <row r="9673" spans="1:9" x14ac:dyDescent="0.25">
      <c r="A9673" s="47"/>
      <c r="B9673" s="47"/>
      <c r="C9673" s="47"/>
      <c r="D9673" s="47"/>
      <c r="E9673" s="47"/>
      <c r="F9673" s="47"/>
      <c r="G9673" s="47"/>
      <c r="H9673" s="47"/>
      <c r="I9673" s="47"/>
    </row>
    <row r="9674" spans="1:9" x14ac:dyDescent="0.25">
      <c r="A9674" s="47"/>
      <c r="B9674" s="47"/>
      <c r="C9674" s="47"/>
      <c r="D9674" s="47"/>
      <c r="E9674" s="47"/>
      <c r="F9674" s="47"/>
      <c r="G9674" s="47"/>
      <c r="H9674" s="47"/>
      <c r="I9674" s="47"/>
    </row>
    <row r="9675" spans="1:9" x14ac:dyDescent="0.25">
      <c r="A9675" s="47"/>
      <c r="B9675" s="47"/>
      <c r="C9675" s="47"/>
      <c r="D9675" s="47"/>
      <c r="E9675" s="47"/>
      <c r="F9675" s="47"/>
      <c r="G9675" s="47"/>
      <c r="H9675" s="47"/>
      <c r="I9675" s="47"/>
    </row>
    <row r="9676" spans="1:9" x14ac:dyDescent="0.25">
      <c r="A9676" s="47"/>
      <c r="B9676" s="47"/>
      <c r="C9676" s="47"/>
      <c r="D9676" s="47"/>
      <c r="E9676" s="47"/>
      <c r="F9676" s="47"/>
      <c r="G9676" s="47"/>
      <c r="H9676" s="47"/>
      <c r="I9676" s="47"/>
    </row>
    <row r="9677" spans="1:9" x14ac:dyDescent="0.25">
      <c r="A9677" s="47"/>
      <c r="B9677" s="47"/>
      <c r="C9677" s="47"/>
      <c r="D9677" s="47"/>
      <c r="E9677" s="47"/>
      <c r="F9677" s="47"/>
      <c r="G9677" s="47"/>
      <c r="H9677" s="47"/>
      <c r="I9677" s="47"/>
    </row>
    <row r="9678" spans="1:9" x14ac:dyDescent="0.25">
      <c r="A9678" s="47"/>
      <c r="B9678" s="47"/>
      <c r="C9678" s="47"/>
      <c r="D9678" s="47"/>
      <c r="E9678" s="47"/>
      <c r="F9678" s="47"/>
      <c r="G9678" s="47"/>
      <c r="H9678" s="47"/>
      <c r="I9678" s="47"/>
    </row>
    <row r="9679" spans="1:9" x14ac:dyDescent="0.25">
      <c r="A9679" s="47"/>
      <c r="B9679" s="47"/>
      <c r="C9679" s="47"/>
      <c r="D9679" s="47"/>
      <c r="E9679" s="47"/>
      <c r="F9679" s="47"/>
      <c r="G9679" s="47"/>
      <c r="H9679" s="47"/>
      <c r="I9679" s="47"/>
    </row>
    <row r="9680" spans="1:9" x14ac:dyDescent="0.25">
      <c r="A9680" s="47"/>
      <c r="B9680" s="47"/>
      <c r="C9680" s="47"/>
      <c r="D9680" s="47"/>
      <c r="E9680" s="47"/>
      <c r="F9680" s="47"/>
      <c r="G9680" s="47"/>
      <c r="H9680" s="47"/>
      <c r="I9680" s="47"/>
    </row>
    <row r="9681" spans="1:9" x14ac:dyDescent="0.25">
      <c r="A9681" s="47"/>
      <c r="B9681" s="47"/>
      <c r="C9681" s="47"/>
      <c r="D9681" s="47"/>
      <c r="E9681" s="47"/>
      <c r="F9681" s="47"/>
      <c r="G9681" s="47"/>
      <c r="H9681" s="47"/>
      <c r="I9681" s="47"/>
    </row>
    <row r="9682" spans="1:9" x14ac:dyDescent="0.25">
      <c r="A9682" s="47"/>
      <c r="B9682" s="47"/>
      <c r="C9682" s="47"/>
      <c r="D9682" s="47"/>
      <c r="E9682" s="47"/>
      <c r="F9682" s="47"/>
      <c r="G9682" s="47"/>
      <c r="H9682" s="47"/>
      <c r="I9682" s="47"/>
    </row>
    <row r="9683" spans="1:9" x14ac:dyDescent="0.25">
      <c r="A9683" s="47"/>
      <c r="B9683" s="47"/>
      <c r="C9683" s="47"/>
      <c r="D9683" s="47"/>
      <c r="E9683" s="47"/>
      <c r="F9683" s="47"/>
      <c r="G9683" s="47"/>
      <c r="H9683" s="47"/>
      <c r="I9683" s="47"/>
    </row>
    <row r="9684" spans="1:9" x14ac:dyDescent="0.25">
      <c r="A9684" s="47"/>
      <c r="B9684" s="47"/>
      <c r="C9684" s="47"/>
      <c r="D9684" s="47"/>
      <c r="E9684" s="47"/>
      <c r="F9684" s="47"/>
      <c r="G9684" s="47"/>
      <c r="H9684" s="47"/>
      <c r="I9684" s="47"/>
    </row>
    <row r="9685" spans="1:9" x14ac:dyDescent="0.25">
      <c r="A9685" s="47"/>
      <c r="B9685" s="47"/>
      <c r="C9685" s="47"/>
      <c r="D9685" s="47"/>
      <c r="E9685" s="47"/>
      <c r="F9685" s="47"/>
      <c r="G9685" s="47"/>
      <c r="H9685" s="47"/>
      <c r="I9685" s="47"/>
    </row>
    <row r="9686" spans="1:9" x14ac:dyDescent="0.25">
      <c r="A9686" s="47"/>
      <c r="B9686" s="47"/>
      <c r="C9686" s="47"/>
      <c r="D9686" s="47"/>
      <c r="E9686" s="47"/>
      <c r="F9686" s="47"/>
      <c r="G9686" s="47"/>
      <c r="H9686" s="47"/>
      <c r="I9686" s="47"/>
    </row>
    <row r="9687" spans="1:9" x14ac:dyDescent="0.25">
      <c r="A9687" s="47"/>
      <c r="B9687" s="47"/>
      <c r="C9687" s="47"/>
      <c r="D9687" s="47"/>
      <c r="E9687" s="47"/>
      <c r="F9687" s="47"/>
      <c r="G9687" s="47"/>
      <c r="H9687" s="47"/>
      <c r="I9687" s="47"/>
    </row>
    <row r="9688" spans="1:9" x14ac:dyDescent="0.25">
      <c r="A9688" s="47"/>
      <c r="B9688" s="47"/>
      <c r="C9688" s="47"/>
      <c r="D9688" s="47"/>
      <c r="E9688" s="47"/>
      <c r="F9688" s="47"/>
      <c r="G9688" s="47"/>
      <c r="H9688" s="47"/>
      <c r="I9688" s="47"/>
    </row>
    <row r="9689" spans="1:9" x14ac:dyDescent="0.25">
      <c r="A9689" s="47"/>
      <c r="B9689" s="47"/>
      <c r="C9689" s="47"/>
      <c r="D9689" s="47"/>
      <c r="E9689" s="47"/>
      <c r="F9689" s="47"/>
      <c r="G9689" s="47"/>
      <c r="H9689" s="47"/>
      <c r="I9689" s="47"/>
    </row>
    <row r="9690" spans="1:9" x14ac:dyDescent="0.25">
      <c r="A9690" s="47"/>
      <c r="B9690" s="47"/>
      <c r="C9690" s="47"/>
      <c r="D9690" s="47"/>
      <c r="E9690" s="47"/>
      <c r="F9690" s="47"/>
      <c r="G9690" s="47"/>
      <c r="H9690" s="47"/>
      <c r="I9690" s="47"/>
    </row>
    <row r="9691" spans="1:9" x14ac:dyDescent="0.25">
      <c r="A9691" s="47"/>
      <c r="B9691" s="47"/>
      <c r="C9691" s="47"/>
      <c r="D9691" s="47"/>
      <c r="E9691" s="47"/>
      <c r="F9691" s="47"/>
      <c r="G9691" s="47"/>
      <c r="H9691" s="47"/>
      <c r="I9691" s="47"/>
    </row>
    <row r="9692" spans="1:9" x14ac:dyDescent="0.25">
      <c r="A9692" s="47"/>
      <c r="B9692" s="47"/>
      <c r="C9692" s="47"/>
      <c r="D9692" s="47"/>
      <c r="E9692" s="47"/>
      <c r="F9692" s="47"/>
      <c r="G9692" s="47"/>
      <c r="H9692" s="47"/>
      <c r="I9692" s="47"/>
    </row>
    <row r="9693" spans="1:9" x14ac:dyDescent="0.25">
      <c r="A9693" s="47"/>
      <c r="B9693" s="47"/>
      <c r="C9693" s="47"/>
      <c r="D9693" s="47"/>
      <c r="E9693" s="47"/>
      <c r="F9693" s="47"/>
      <c r="G9693" s="47"/>
      <c r="H9693" s="47"/>
      <c r="I9693" s="47"/>
    </row>
    <row r="9694" spans="1:9" x14ac:dyDescent="0.25">
      <c r="A9694" s="47"/>
      <c r="B9694" s="47"/>
      <c r="C9694" s="47"/>
      <c r="D9694" s="47"/>
      <c r="E9694" s="47"/>
      <c r="F9694" s="47"/>
      <c r="G9694" s="47"/>
      <c r="H9694" s="47"/>
      <c r="I9694" s="47"/>
    </row>
    <row r="9695" spans="1:9" x14ac:dyDescent="0.25">
      <c r="A9695" s="47"/>
      <c r="B9695" s="47"/>
      <c r="C9695" s="47"/>
      <c r="D9695" s="47"/>
      <c r="E9695" s="47"/>
      <c r="F9695" s="47"/>
      <c r="G9695" s="47"/>
      <c r="H9695" s="47"/>
      <c r="I9695" s="47"/>
    </row>
    <row r="9696" spans="1:9" x14ac:dyDescent="0.25">
      <c r="A9696" s="47"/>
      <c r="B9696" s="47"/>
      <c r="C9696" s="47"/>
      <c r="D9696" s="47"/>
      <c r="E9696" s="47"/>
      <c r="F9696" s="47"/>
      <c r="G9696" s="47"/>
      <c r="H9696" s="47"/>
      <c r="I9696" s="47"/>
    </row>
    <row r="9697" spans="1:9" x14ac:dyDescent="0.25">
      <c r="A9697" s="47"/>
      <c r="B9697" s="47"/>
      <c r="C9697" s="47"/>
      <c r="D9697" s="47"/>
      <c r="E9697" s="47"/>
      <c r="F9697" s="47"/>
      <c r="G9697" s="47"/>
      <c r="H9697" s="47"/>
      <c r="I9697" s="47"/>
    </row>
    <row r="9698" spans="1:9" x14ac:dyDescent="0.25">
      <c r="A9698" s="47"/>
      <c r="B9698" s="47"/>
      <c r="C9698" s="47"/>
      <c r="D9698" s="47"/>
      <c r="E9698" s="47"/>
      <c r="F9698" s="47"/>
      <c r="G9698" s="47"/>
      <c r="H9698" s="47"/>
      <c r="I9698" s="47"/>
    </row>
    <row r="9699" spans="1:9" x14ac:dyDescent="0.25">
      <c r="A9699" s="47"/>
      <c r="B9699" s="47"/>
      <c r="C9699" s="47"/>
      <c r="D9699" s="47"/>
      <c r="E9699" s="47"/>
      <c r="F9699" s="47"/>
      <c r="G9699" s="47"/>
      <c r="H9699" s="47"/>
      <c r="I9699" s="47"/>
    </row>
    <row r="9700" spans="1:9" x14ac:dyDescent="0.25">
      <c r="A9700" s="47"/>
      <c r="B9700" s="47"/>
      <c r="C9700" s="47"/>
      <c r="D9700" s="47"/>
      <c r="E9700" s="47"/>
      <c r="F9700" s="47"/>
      <c r="G9700" s="47"/>
      <c r="H9700" s="47"/>
      <c r="I9700" s="47"/>
    </row>
    <row r="9701" spans="1:9" x14ac:dyDescent="0.25">
      <c r="A9701" s="47"/>
      <c r="B9701" s="47"/>
      <c r="C9701" s="47"/>
      <c r="D9701" s="47"/>
      <c r="E9701" s="47"/>
      <c r="F9701" s="47"/>
      <c r="G9701" s="47"/>
      <c r="H9701" s="47"/>
      <c r="I9701" s="47"/>
    </row>
    <row r="9702" spans="1:9" x14ac:dyDescent="0.25">
      <c r="A9702" s="47"/>
      <c r="B9702" s="47"/>
      <c r="C9702" s="47"/>
      <c r="D9702" s="47"/>
      <c r="E9702" s="47"/>
      <c r="F9702" s="47"/>
      <c r="G9702" s="47"/>
      <c r="H9702" s="47"/>
      <c r="I9702" s="47"/>
    </row>
    <row r="9703" spans="1:9" x14ac:dyDescent="0.25">
      <c r="A9703" s="47"/>
      <c r="B9703" s="47"/>
      <c r="C9703" s="47"/>
      <c r="D9703" s="47"/>
      <c r="E9703" s="47"/>
      <c r="F9703" s="47"/>
      <c r="G9703" s="47"/>
      <c r="H9703" s="47"/>
      <c r="I9703" s="47"/>
    </row>
    <row r="9704" spans="1:9" x14ac:dyDescent="0.25">
      <c r="A9704" s="47"/>
      <c r="B9704" s="47"/>
      <c r="C9704" s="47"/>
      <c r="D9704" s="47"/>
      <c r="E9704" s="47"/>
      <c r="F9704" s="47"/>
      <c r="G9704" s="47"/>
      <c r="H9704" s="47"/>
      <c r="I9704" s="47"/>
    </row>
    <row r="9705" spans="1:9" x14ac:dyDescent="0.25">
      <c r="A9705" s="47"/>
      <c r="B9705" s="47"/>
      <c r="C9705" s="47"/>
      <c r="D9705" s="47"/>
      <c r="E9705" s="47"/>
      <c r="F9705" s="47"/>
      <c r="G9705" s="47"/>
      <c r="H9705" s="47"/>
      <c r="I9705" s="47"/>
    </row>
    <row r="9706" spans="1:9" x14ac:dyDescent="0.25">
      <c r="A9706" s="47"/>
      <c r="B9706" s="47"/>
      <c r="C9706" s="47"/>
      <c r="D9706" s="47"/>
      <c r="E9706" s="47"/>
      <c r="F9706" s="47"/>
      <c r="G9706" s="47"/>
      <c r="H9706" s="47"/>
      <c r="I9706" s="47"/>
    </row>
    <row r="9707" spans="1:9" x14ac:dyDescent="0.25">
      <c r="A9707" s="47"/>
      <c r="B9707" s="47"/>
      <c r="C9707" s="47"/>
      <c r="D9707" s="47"/>
      <c r="E9707" s="47"/>
      <c r="F9707" s="47"/>
      <c r="G9707" s="47"/>
      <c r="H9707" s="47"/>
      <c r="I9707" s="47"/>
    </row>
    <row r="9708" spans="1:9" x14ac:dyDescent="0.25">
      <c r="A9708" s="47"/>
      <c r="B9708" s="47"/>
      <c r="C9708" s="47"/>
      <c r="D9708" s="47"/>
      <c r="E9708" s="47"/>
      <c r="F9708" s="47"/>
      <c r="G9708" s="47"/>
      <c r="H9708" s="47"/>
      <c r="I9708" s="47"/>
    </row>
    <row r="9709" spans="1:9" x14ac:dyDescent="0.25">
      <c r="A9709" s="47"/>
      <c r="B9709" s="47"/>
      <c r="C9709" s="47"/>
      <c r="D9709" s="47"/>
      <c r="E9709" s="47"/>
      <c r="F9709" s="47"/>
      <c r="G9709" s="47"/>
      <c r="H9709" s="47"/>
      <c r="I9709" s="47"/>
    </row>
    <row r="9710" spans="1:9" x14ac:dyDescent="0.25">
      <c r="A9710" s="47"/>
      <c r="B9710" s="47"/>
      <c r="C9710" s="47"/>
      <c r="D9710" s="47"/>
      <c r="E9710" s="47"/>
      <c r="F9710" s="47"/>
      <c r="G9710" s="47"/>
      <c r="H9710" s="47"/>
      <c r="I9710" s="47"/>
    </row>
    <row r="9711" spans="1:9" x14ac:dyDescent="0.25">
      <c r="A9711" s="47"/>
      <c r="B9711" s="47"/>
      <c r="C9711" s="47"/>
      <c r="D9711" s="47"/>
      <c r="E9711" s="47"/>
      <c r="F9711" s="47"/>
      <c r="G9711" s="47"/>
      <c r="H9711" s="47"/>
      <c r="I9711" s="47"/>
    </row>
    <row r="9712" spans="1:9" x14ac:dyDescent="0.25">
      <c r="A9712" s="47"/>
      <c r="B9712" s="47"/>
      <c r="C9712" s="47"/>
      <c r="D9712" s="47"/>
      <c r="E9712" s="47"/>
      <c r="F9712" s="47"/>
      <c r="G9712" s="47"/>
      <c r="H9712" s="47"/>
      <c r="I9712" s="47"/>
    </row>
    <row r="9713" spans="1:9" x14ac:dyDescent="0.25">
      <c r="A9713" s="47"/>
      <c r="B9713" s="47"/>
      <c r="C9713" s="47"/>
      <c r="D9713" s="47"/>
      <c r="E9713" s="47"/>
      <c r="F9713" s="47"/>
      <c r="G9713" s="47"/>
      <c r="H9713" s="47"/>
      <c r="I9713" s="47"/>
    </row>
    <row r="9714" spans="1:9" x14ac:dyDescent="0.25">
      <c r="A9714" s="47"/>
      <c r="B9714" s="47"/>
      <c r="C9714" s="47"/>
      <c r="D9714" s="47"/>
      <c r="E9714" s="47"/>
      <c r="F9714" s="47"/>
      <c r="G9714" s="47"/>
      <c r="H9714" s="47"/>
      <c r="I9714" s="47"/>
    </row>
    <row r="9715" spans="1:9" x14ac:dyDescent="0.25">
      <c r="A9715" s="47"/>
      <c r="B9715" s="47"/>
      <c r="C9715" s="47"/>
      <c r="D9715" s="47"/>
      <c r="E9715" s="47"/>
      <c r="F9715" s="47"/>
      <c r="G9715" s="47"/>
      <c r="H9715" s="47"/>
      <c r="I9715" s="47"/>
    </row>
    <row r="9716" spans="1:9" x14ac:dyDescent="0.25">
      <c r="A9716" s="47"/>
      <c r="B9716" s="47"/>
      <c r="C9716" s="47"/>
      <c r="D9716" s="47"/>
      <c r="E9716" s="47"/>
      <c r="F9716" s="47"/>
      <c r="G9716" s="47"/>
      <c r="H9716" s="47"/>
      <c r="I9716" s="47"/>
    </row>
    <row r="9717" spans="1:9" x14ac:dyDescent="0.25">
      <c r="A9717" s="47"/>
      <c r="B9717" s="47"/>
      <c r="C9717" s="47"/>
      <c r="D9717" s="47"/>
      <c r="E9717" s="47"/>
      <c r="F9717" s="47"/>
      <c r="G9717" s="47"/>
      <c r="H9717" s="47"/>
      <c r="I9717" s="47"/>
    </row>
    <row r="9718" spans="1:9" x14ac:dyDescent="0.25">
      <c r="A9718" s="47"/>
      <c r="B9718" s="47"/>
      <c r="C9718" s="47"/>
      <c r="D9718" s="47"/>
      <c r="E9718" s="47"/>
      <c r="F9718" s="47"/>
      <c r="G9718" s="47"/>
      <c r="H9718" s="47"/>
      <c r="I9718" s="47"/>
    </row>
    <row r="9719" spans="1:9" x14ac:dyDescent="0.25">
      <c r="A9719" s="47"/>
      <c r="B9719" s="47"/>
      <c r="C9719" s="47"/>
      <c r="D9719" s="47"/>
      <c r="E9719" s="47"/>
      <c r="F9719" s="47"/>
      <c r="G9719" s="47"/>
      <c r="H9719" s="47"/>
      <c r="I9719" s="47"/>
    </row>
    <row r="9720" spans="1:9" x14ac:dyDescent="0.25">
      <c r="A9720" s="47"/>
      <c r="B9720" s="47"/>
      <c r="C9720" s="47"/>
      <c r="D9720" s="47"/>
      <c r="E9720" s="47"/>
      <c r="F9720" s="47"/>
      <c r="G9720" s="47"/>
      <c r="H9720" s="47"/>
      <c r="I9720" s="47"/>
    </row>
    <row r="9721" spans="1:9" x14ac:dyDescent="0.25">
      <c r="A9721" s="47"/>
      <c r="B9721" s="47"/>
      <c r="C9721" s="47"/>
      <c r="D9721" s="47"/>
      <c r="E9721" s="47"/>
      <c r="F9721" s="47"/>
      <c r="G9721" s="47"/>
      <c r="H9721" s="47"/>
      <c r="I9721" s="47"/>
    </row>
    <row r="9722" spans="1:9" x14ac:dyDescent="0.25">
      <c r="A9722" s="47"/>
      <c r="B9722" s="47"/>
      <c r="C9722" s="47"/>
      <c r="D9722" s="47"/>
      <c r="E9722" s="47"/>
      <c r="F9722" s="47"/>
      <c r="G9722" s="47"/>
      <c r="H9722" s="47"/>
      <c r="I9722" s="47"/>
    </row>
    <row r="9723" spans="1:9" x14ac:dyDescent="0.25">
      <c r="A9723" s="47"/>
      <c r="B9723" s="47"/>
      <c r="C9723" s="47"/>
      <c r="D9723" s="47"/>
      <c r="E9723" s="47"/>
      <c r="F9723" s="47"/>
      <c r="G9723" s="47"/>
      <c r="H9723" s="47"/>
      <c r="I9723" s="47"/>
    </row>
    <row r="9724" spans="1:9" x14ac:dyDescent="0.25">
      <c r="A9724" s="47"/>
      <c r="B9724" s="47"/>
      <c r="C9724" s="47"/>
      <c r="D9724" s="47"/>
      <c r="E9724" s="47"/>
      <c r="F9724" s="47"/>
      <c r="G9724" s="47"/>
      <c r="H9724" s="47"/>
      <c r="I9724" s="47"/>
    </row>
    <row r="9725" spans="1:9" x14ac:dyDescent="0.25">
      <c r="A9725" s="47"/>
      <c r="B9725" s="47"/>
      <c r="C9725" s="47"/>
      <c r="D9725" s="47"/>
      <c r="E9725" s="47"/>
      <c r="F9725" s="47"/>
      <c r="G9725" s="47"/>
      <c r="H9725" s="47"/>
      <c r="I9725" s="47"/>
    </row>
    <row r="9726" spans="1:9" x14ac:dyDescent="0.25">
      <c r="A9726" s="47"/>
      <c r="B9726" s="47"/>
      <c r="C9726" s="47"/>
      <c r="D9726" s="47"/>
      <c r="E9726" s="47"/>
      <c r="F9726" s="47"/>
      <c r="G9726" s="47"/>
      <c r="H9726" s="47"/>
      <c r="I9726" s="47"/>
    </row>
    <row r="9727" spans="1:9" x14ac:dyDescent="0.25">
      <c r="A9727" s="47"/>
      <c r="B9727" s="47"/>
      <c r="C9727" s="47"/>
      <c r="D9727" s="47"/>
      <c r="E9727" s="47"/>
      <c r="F9727" s="47"/>
      <c r="G9727" s="47"/>
      <c r="H9727" s="47"/>
      <c r="I9727" s="47"/>
    </row>
    <row r="9728" spans="1:9" x14ac:dyDescent="0.25">
      <c r="A9728" s="47"/>
      <c r="B9728" s="47"/>
      <c r="C9728" s="47"/>
      <c r="D9728" s="47"/>
      <c r="E9728" s="47"/>
      <c r="F9728" s="47"/>
      <c r="G9728" s="47"/>
      <c r="H9728" s="47"/>
      <c r="I9728" s="47"/>
    </row>
    <row r="9729" spans="1:9" x14ac:dyDescent="0.25">
      <c r="A9729" s="47"/>
      <c r="B9729" s="47"/>
      <c r="C9729" s="47"/>
      <c r="D9729" s="47"/>
      <c r="E9729" s="47"/>
      <c r="F9729" s="47"/>
      <c r="G9729" s="47"/>
      <c r="H9729" s="47"/>
      <c r="I9729" s="47"/>
    </row>
    <row r="9730" spans="1:9" x14ac:dyDescent="0.25">
      <c r="A9730" s="47"/>
      <c r="B9730" s="47"/>
      <c r="C9730" s="47"/>
      <c r="D9730" s="47"/>
      <c r="E9730" s="47"/>
      <c r="F9730" s="47"/>
      <c r="G9730" s="47"/>
      <c r="H9730" s="47"/>
      <c r="I9730" s="47"/>
    </row>
    <row r="9731" spans="1:9" x14ac:dyDescent="0.25">
      <c r="A9731" s="47"/>
      <c r="B9731" s="47"/>
      <c r="C9731" s="47"/>
      <c r="D9731" s="47"/>
      <c r="E9731" s="47"/>
      <c r="F9731" s="47"/>
      <c r="G9731" s="47"/>
      <c r="H9731" s="47"/>
      <c r="I9731" s="47"/>
    </row>
    <row r="9732" spans="1:9" x14ac:dyDescent="0.25">
      <c r="A9732" s="47"/>
      <c r="B9732" s="47"/>
      <c r="C9732" s="47"/>
      <c r="D9732" s="47"/>
      <c r="E9732" s="47"/>
      <c r="F9732" s="47"/>
      <c r="G9732" s="47"/>
      <c r="H9732" s="47"/>
      <c r="I9732" s="47"/>
    </row>
    <row r="9733" spans="1:9" x14ac:dyDescent="0.25">
      <c r="A9733" s="47"/>
      <c r="B9733" s="47"/>
      <c r="C9733" s="47"/>
      <c r="D9733" s="47"/>
      <c r="E9733" s="47"/>
      <c r="F9733" s="47"/>
      <c r="G9733" s="47"/>
      <c r="H9733" s="47"/>
      <c r="I9733" s="47"/>
    </row>
    <row r="9734" spans="1:9" x14ac:dyDescent="0.25">
      <c r="A9734" s="47"/>
      <c r="B9734" s="47"/>
      <c r="C9734" s="47"/>
      <c r="D9734" s="47"/>
      <c r="E9734" s="47"/>
      <c r="F9734" s="47"/>
      <c r="G9734" s="47"/>
      <c r="H9734" s="47"/>
      <c r="I9734" s="47"/>
    </row>
    <row r="9735" spans="1:9" x14ac:dyDescent="0.25">
      <c r="A9735" s="47"/>
      <c r="B9735" s="47"/>
      <c r="C9735" s="47"/>
      <c r="D9735" s="47"/>
      <c r="E9735" s="47"/>
      <c r="F9735" s="47"/>
      <c r="G9735" s="47"/>
      <c r="H9735" s="47"/>
      <c r="I9735" s="47"/>
    </row>
    <row r="9736" spans="1:9" x14ac:dyDescent="0.25">
      <c r="A9736" s="47"/>
      <c r="B9736" s="47"/>
      <c r="C9736" s="47"/>
      <c r="D9736" s="47"/>
      <c r="E9736" s="47"/>
      <c r="F9736" s="47"/>
      <c r="G9736" s="47"/>
      <c r="H9736" s="47"/>
      <c r="I9736" s="47"/>
    </row>
    <row r="9737" spans="1:9" x14ac:dyDescent="0.25">
      <c r="A9737" s="47"/>
      <c r="B9737" s="47"/>
      <c r="C9737" s="47"/>
      <c r="D9737" s="47"/>
      <c r="E9737" s="47"/>
      <c r="F9737" s="47"/>
      <c r="G9737" s="47"/>
      <c r="H9737" s="47"/>
      <c r="I9737" s="47"/>
    </row>
    <row r="9738" spans="1:9" x14ac:dyDescent="0.25">
      <c r="A9738" s="47"/>
      <c r="B9738" s="47"/>
      <c r="C9738" s="47"/>
      <c r="D9738" s="47"/>
      <c r="E9738" s="47"/>
      <c r="F9738" s="47"/>
      <c r="G9738" s="47"/>
      <c r="H9738" s="47"/>
      <c r="I9738" s="47"/>
    </row>
    <row r="9739" spans="1:9" x14ac:dyDescent="0.25">
      <c r="A9739" s="47"/>
      <c r="B9739" s="47"/>
      <c r="C9739" s="47"/>
      <c r="D9739" s="47"/>
      <c r="E9739" s="47"/>
      <c r="F9739" s="47"/>
      <c r="G9739" s="47"/>
      <c r="H9739" s="47"/>
      <c r="I9739" s="47"/>
    </row>
    <row r="9740" spans="1:9" x14ac:dyDescent="0.25">
      <c r="A9740" s="47"/>
      <c r="B9740" s="47"/>
      <c r="C9740" s="47"/>
      <c r="D9740" s="47"/>
      <c r="E9740" s="47"/>
      <c r="F9740" s="47"/>
      <c r="G9740" s="47"/>
      <c r="H9740" s="47"/>
      <c r="I9740" s="47"/>
    </row>
    <row r="9741" spans="1:9" x14ac:dyDescent="0.25">
      <c r="A9741" s="47"/>
      <c r="B9741" s="47"/>
      <c r="C9741" s="47"/>
      <c r="D9741" s="47"/>
      <c r="E9741" s="47"/>
      <c r="F9741" s="47"/>
      <c r="G9741" s="47"/>
      <c r="H9741" s="47"/>
      <c r="I9741" s="47"/>
    </row>
    <row r="9742" spans="1:9" x14ac:dyDescent="0.25">
      <c r="A9742" s="47"/>
      <c r="B9742" s="47"/>
      <c r="C9742" s="47"/>
      <c r="D9742" s="47"/>
      <c r="E9742" s="47"/>
      <c r="F9742" s="47"/>
      <c r="G9742" s="47"/>
      <c r="H9742" s="47"/>
      <c r="I9742" s="47"/>
    </row>
    <row r="9743" spans="1:9" x14ac:dyDescent="0.25">
      <c r="A9743" s="47"/>
      <c r="B9743" s="47"/>
      <c r="C9743" s="47"/>
      <c r="D9743" s="47"/>
      <c r="E9743" s="47"/>
      <c r="F9743" s="47"/>
      <c r="G9743" s="47"/>
      <c r="H9743" s="47"/>
      <c r="I9743" s="47"/>
    </row>
    <row r="9744" spans="1:9" x14ac:dyDescent="0.25">
      <c r="A9744" s="47"/>
      <c r="B9744" s="47"/>
      <c r="C9744" s="47"/>
      <c r="D9744" s="47"/>
      <c r="E9744" s="47"/>
      <c r="F9744" s="47"/>
      <c r="G9744" s="47"/>
      <c r="H9744" s="47"/>
      <c r="I9744" s="47"/>
    </row>
    <row r="9745" spans="1:9" x14ac:dyDescent="0.25">
      <c r="A9745" s="47"/>
      <c r="B9745" s="47"/>
      <c r="C9745" s="47"/>
      <c r="D9745" s="47"/>
      <c r="E9745" s="47"/>
      <c r="F9745" s="47"/>
      <c r="G9745" s="47"/>
      <c r="H9745" s="47"/>
      <c r="I9745" s="47"/>
    </row>
    <row r="9746" spans="1:9" x14ac:dyDescent="0.25">
      <c r="A9746" s="47"/>
      <c r="B9746" s="47"/>
      <c r="C9746" s="47"/>
      <c r="D9746" s="47"/>
      <c r="E9746" s="47"/>
      <c r="F9746" s="47"/>
      <c r="G9746" s="47"/>
      <c r="H9746" s="47"/>
      <c r="I9746" s="47"/>
    </row>
    <row r="9747" spans="1:9" x14ac:dyDescent="0.25">
      <c r="A9747" s="47"/>
      <c r="B9747" s="47"/>
      <c r="C9747" s="47"/>
      <c r="D9747" s="47"/>
      <c r="E9747" s="47"/>
      <c r="F9747" s="47"/>
      <c r="G9747" s="47"/>
      <c r="H9747" s="47"/>
      <c r="I9747" s="47"/>
    </row>
    <row r="9748" spans="1:9" x14ac:dyDescent="0.25">
      <c r="A9748" s="47"/>
      <c r="B9748" s="47"/>
      <c r="C9748" s="47"/>
      <c r="D9748" s="47"/>
      <c r="E9748" s="47"/>
      <c r="F9748" s="47"/>
      <c r="G9748" s="47"/>
      <c r="H9748" s="47"/>
      <c r="I9748" s="47"/>
    </row>
    <row r="9749" spans="1:9" x14ac:dyDescent="0.25">
      <c r="A9749" s="47"/>
      <c r="B9749" s="47"/>
      <c r="C9749" s="47"/>
      <c r="D9749" s="47"/>
      <c r="E9749" s="47"/>
      <c r="F9749" s="47"/>
      <c r="G9749" s="47"/>
      <c r="H9749" s="47"/>
      <c r="I9749" s="47"/>
    </row>
    <row r="9750" spans="1:9" x14ac:dyDescent="0.25">
      <c r="A9750" s="47"/>
      <c r="B9750" s="47"/>
      <c r="C9750" s="47"/>
      <c r="D9750" s="47"/>
      <c r="E9750" s="47"/>
      <c r="F9750" s="47"/>
      <c r="G9750" s="47"/>
      <c r="H9750" s="47"/>
      <c r="I9750" s="47"/>
    </row>
    <row r="9751" spans="1:9" x14ac:dyDescent="0.25">
      <c r="A9751" s="47"/>
      <c r="B9751" s="47"/>
      <c r="C9751" s="47"/>
      <c r="D9751" s="47"/>
      <c r="E9751" s="47"/>
      <c r="F9751" s="47"/>
      <c r="G9751" s="47"/>
      <c r="H9751" s="47"/>
      <c r="I9751" s="47"/>
    </row>
    <row r="9752" spans="1:9" x14ac:dyDescent="0.25">
      <c r="A9752" s="47"/>
      <c r="B9752" s="47"/>
      <c r="C9752" s="47"/>
      <c r="D9752" s="47"/>
      <c r="E9752" s="47"/>
      <c r="F9752" s="47"/>
      <c r="G9752" s="47"/>
      <c r="H9752" s="47"/>
      <c r="I9752" s="47"/>
    </row>
    <row r="9753" spans="1:9" x14ac:dyDescent="0.25">
      <c r="A9753" s="47"/>
      <c r="B9753" s="47"/>
      <c r="C9753" s="47"/>
      <c r="D9753" s="47"/>
      <c r="E9753" s="47"/>
      <c r="F9753" s="47"/>
      <c r="G9753" s="47"/>
      <c r="H9753" s="47"/>
      <c r="I9753" s="47"/>
    </row>
    <row r="9754" spans="1:9" x14ac:dyDescent="0.25">
      <c r="A9754" s="47"/>
      <c r="B9754" s="47"/>
      <c r="C9754" s="47"/>
      <c r="D9754" s="47"/>
      <c r="E9754" s="47"/>
      <c r="F9754" s="47"/>
      <c r="G9754" s="47"/>
      <c r="H9754" s="47"/>
      <c r="I9754" s="47"/>
    </row>
    <row r="9755" spans="1:9" x14ac:dyDescent="0.25">
      <c r="A9755" s="47"/>
      <c r="B9755" s="47"/>
      <c r="C9755" s="47"/>
      <c r="D9755" s="47"/>
      <c r="E9755" s="47"/>
      <c r="F9755" s="47"/>
      <c r="G9755" s="47"/>
      <c r="H9755" s="47"/>
      <c r="I9755" s="47"/>
    </row>
    <row r="9756" spans="1:9" x14ac:dyDescent="0.25">
      <c r="A9756" s="47"/>
      <c r="B9756" s="47"/>
      <c r="C9756" s="47"/>
      <c r="D9756" s="47"/>
      <c r="E9756" s="47"/>
      <c r="F9756" s="47"/>
      <c r="G9756" s="47"/>
      <c r="H9756" s="47"/>
      <c r="I9756" s="47"/>
    </row>
    <row r="9757" spans="1:9" x14ac:dyDescent="0.25">
      <c r="A9757" s="47"/>
      <c r="B9757" s="47"/>
      <c r="C9757" s="47"/>
      <c r="D9757" s="47"/>
      <c r="E9757" s="47"/>
      <c r="F9757" s="47"/>
      <c r="G9757" s="47"/>
      <c r="H9757" s="47"/>
      <c r="I9757" s="47"/>
    </row>
    <row r="9758" spans="1:9" x14ac:dyDescent="0.25">
      <c r="A9758" s="47"/>
      <c r="B9758" s="47"/>
      <c r="C9758" s="47"/>
      <c r="D9758" s="47"/>
      <c r="E9758" s="47"/>
      <c r="F9758" s="47"/>
      <c r="G9758" s="47"/>
      <c r="H9758" s="47"/>
      <c r="I9758" s="47"/>
    </row>
    <row r="9759" spans="1:9" x14ac:dyDescent="0.25">
      <c r="A9759" s="47"/>
      <c r="B9759" s="47"/>
      <c r="C9759" s="47"/>
      <c r="D9759" s="47"/>
      <c r="E9759" s="47"/>
      <c r="F9759" s="47"/>
      <c r="G9759" s="47"/>
      <c r="H9759" s="47"/>
      <c r="I9759" s="47"/>
    </row>
    <row r="9760" spans="1:9" x14ac:dyDescent="0.25">
      <c r="A9760" s="47"/>
      <c r="B9760" s="47"/>
      <c r="C9760" s="47"/>
      <c r="D9760" s="47"/>
      <c r="E9760" s="47"/>
      <c r="F9760" s="47"/>
      <c r="G9760" s="47"/>
      <c r="H9760" s="47"/>
      <c r="I9760" s="47"/>
    </row>
    <row r="9761" spans="1:9" x14ac:dyDescent="0.25">
      <c r="A9761" s="47"/>
      <c r="B9761" s="47"/>
      <c r="C9761" s="47"/>
      <c r="D9761" s="47"/>
      <c r="E9761" s="47"/>
      <c r="F9761" s="47"/>
      <c r="G9761" s="47"/>
      <c r="H9761" s="47"/>
      <c r="I9761" s="47"/>
    </row>
    <row r="9762" spans="1:9" x14ac:dyDescent="0.25">
      <c r="A9762" s="47"/>
      <c r="B9762" s="47"/>
      <c r="C9762" s="47"/>
      <c r="D9762" s="47"/>
      <c r="E9762" s="47"/>
      <c r="F9762" s="47"/>
      <c r="G9762" s="47"/>
      <c r="H9762" s="47"/>
      <c r="I9762" s="47"/>
    </row>
    <row r="9763" spans="1:9" x14ac:dyDescent="0.25">
      <c r="A9763" s="47"/>
      <c r="B9763" s="47"/>
      <c r="C9763" s="47"/>
      <c r="D9763" s="47"/>
      <c r="E9763" s="47"/>
      <c r="F9763" s="47"/>
      <c r="G9763" s="47"/>
      <c r="H9763" s="47"/>
      <c r="I9763" s="47"/>
    </row>
    <row r="9764" spans="1:9" x14ac:dyDescent="0.25">
      <c r="A9764" s="47"/>
      <c r="B9764" s="47"/>
      <c r="C9764" s="47"/>
      <c r="D9764" s="47"/>
      <c r="E9764" s="47"/>
      <c r="F9764" s="47"/>
      <c r="G9764" s="47"/>
      <c r="H9764" s="47"/>
      <c r="I9764" s="47"/>
    </row>
    <row r="9765" spans="1:9" x14ac:dyDescent="0.25">
      <c r="A9765" s="47"/>
      <c r="B9765" s="47"/>
      <c r="C9765" s="47"/>
      <c r="D9765" s="47"/>
      <c r="E9765" s="47"/>
      <c r="F9765" s="47"/>
      <c r="G9765" s="47"/>
      <c r="H9765" s="47"/>
      <c r="I9765" s="47"/>
    </row>
    <row r="9766" spans="1:9" x14ac:dyDescent="0.25">
      <c r="A9766" s="47"/>
      <c r="B9766" s="47"/>
      <c r="C9766" s="47"/>
      <c r="D9766" s="47"/>
      <c r="E9766" s="47"/>
      <c r="F9766" s="47"/>
      <c r="G9766" s="47"/>
      <c r="H9766" s="47"/>
      <c r="I9766" s="47"/>
    </row>
    <row r="9767" spans="1:9" x14ac:dyDescent="0.25">
      <c r="A9767" s="47"/>
      <c r="B9767" s="47"/>
      <c r="C9767" s="47"/>
      <c r="D9767" s="47"/>
      <c r="E9767" s="47"/>
      <c r="F9767" s="47"/>
      <c r="G9767" s="47"/>
      <c r="H9767" s="47"/>
      <c r="I9767" s="47"/>
    </row>
    <row r="9768" spans="1:9" x14ac:dyDescent="0.25">
      <c r="A9768" s="47"/>
      <c r="B9768" s="47"/>
      <c r="C9768" s="47"/>
      <c r="D9768" s="47"/>
      <c r="E9768" s="47"/>
      <c r="F9768" s="47"/>
      <c r="G9768" s="47"/>
      <c r="H9768" s="47"/>
      <c r="I9768" s="47"/>
    </row>
    <row r="9769" spans="1:9" x14ac:dyDescent="0.25">
      <c r="A9769" s="47"/>
      <c r="B9769" s="47"/>
      <c r="C9769" s="47"/>
      <c r="D9769" s="47"/>
      <c r="E9769" s="47"/>
      <c r="F9769" s="47"/>
      <c r="G9769" s="47"/>
      <c r="H9769" s="47"/>
      <c r="I9769" s="47"/>
    </row>
    <row r="9770" spans="1:9" x14ac:dyDescent="0.25">
      <c r="A9770" s="47"/>
      <c r="B9770" s="47"/>
      <c r="C9770" s="47"/>
      <c r="D9770" s="47"/>
      <c r="E9770" s="47"/>
      <c r="F9770" s="47"/>
      <c r="G9770" s="47"/>
      <c r="H9770" s="47"/>
      <c r="I9770" s="47"/>
    </row>
    <row r="9771" spans="1:9" x14ac:dyDescent="0.25">
      <c r="A9771" s="47"/>
      <c r="B9771" s="47"/>
      <c r="C9771" s="47"/>
      <c r="D9771" s="47"/>
      <c r="E9771" s="47"/>
      <c r="F9771" s="47"/>
      <c r="G9771" s="47"/>
      <c r="H9771" s="47"/>
      <c r="I9771" s="47"/>
    </row>
    <row r="9772" spans="1:9" x14ac:dyDescent="0.25">
      <c r="A9772" s="47"/>
      <c r="B9772" s="47"/>
      <c r="C9772" s="47"/>
      <c r="D9772" s="47"/>
      <c r="E9772" s="47"/>
      <c r="F9772" s="47"/>
      <c r="G9772" s="47"/>
      <c r="H9772" s="47"/>
      <c r="I9772" s="47"/>
    </row>
    <row r="9773" spans="1:9" x14ac:dyDescent="0.25">
      <c r="A9773" s="47"/>
      <c r="B9773" s="47"/>
      <c r="C9773" s="47"/>
      <c r="D9773" s="47"/>
      <c r="E9773" s="47"/>
      <c r="F9773" s="47"/>
      <c r="G9773" s="47"/>
      <c r="H9773" s="47"/>
      <c r="I9773" s="47"/>
    </row>
    <row r="9774" spans="1:9" x14ac:dyDescent="0.25">
      <c r="A9774" s="47"/>
      <c r="B9774" s="47"/>
      <c r="C9774" s="47"/>
      <c r="D9774" s="47"/>
      <c r="E9774" s="47"/>
      <c r="F9774" s="47"/>
      <c r="G9774" s="47"/>
      <c r="H9774" s="47"/>
      <c r="I9774" s="47"/>
    </row>
    <row r="9775" spans="1:9" x14ac:dyDescent="0.25">
      <c r="A9775" s="47"/>
      <c r="B9775" s="47"/>
      <c r="C9775" s="47"/>
      <c r="D9775" s="47"/>
      <c r="E9775" s="47"/>
      <c r="F9775" s="47"/>
      <c r="G9775" s="47"/>
      <c r="H9775" s="47"/>
      <c r="I9775" s="47"/>
    </row>
    <row r="9776" spans="1:9" x14ac:dyDescent="0.25">
      <c r="A9776" s="47"/>
      <c r="B9776" s="47"/>
      <c r="C9776" s="47"/>
      <c r="D9776" s="47"/>
      <c r="E9776" s="47"/>
      <c r="F9776" s="47"/>
      <c r="G9776" s="47"/>
      <c r="H9776" s="47"/>
      <c r="I9776" s="47"/>
    </row>
    <row r="9777" spans="1:9" x14ac:dyDescent="0.25">
      <c r="A9777" s="47"/>
      <c r="B9777" s="47"/>
      <c r="C9777" s="47"/>
      <c r="D9777" s="47"/>
      <c r="E9777" s="47"/>
      <c r="F9777" s="47"/>
      <c r="G9777" s="47"/>
      <c r="H9777" s="47"/>
      <c r="I9777" s="47"/>
    </row>
    <row r="9778" spans="1:9" x14ac:dyDescent="0.25">
      <c r="A9778" s="47"/>
      <c r="B9778" s="47"/>
      <c r="C9778" s="47"/>
      <c r="D9778" s="47"/>
      <c r="E9778" s="47"/>
      <c r="F9778" s="47"/>
      <c r="G9778" s="47"/>
      <c r="H9778" s="47"/>
      <c r="I9778" s="47"/>
    </row>
    <row r="9779" spans="1:9" x14ac:dyDescent="0.25">
      <c r="A9779" s="47"/>
      <c r="B9779" s="47"/>
      <c r="C9779" s="47"/>
      <c r="D9779" s="47"/>
      <c r="E9779" s="47"/>
      <c r="F9779" s="47"/>
      <c r="G9779" s="47"/>
      <c r="H9779" s="47"/>
      <c r="I9779" s="47"/>
    </row>
    <row r="9780" spans="1:9" x14ac:dyDescent="0.25">
      <c r="A9780" s="47"/>
      <c r="B9780" s="47"/>
      <c r="C9780" s="47"/>
      <c r="D9780" s="47"/>
      <c r="E9780" s="47"/>
      <c r="F9780" s="47"/>
      <c r="G9780" s="47"/>
      <c r="H9780" s="47"/>
      <c r="I9780" s="47"/>
    </row>
    <row r="9781" spans="1:9" x14ac:dyDescent="0.25">
      <c r="A9781" s="47"/>
      <c r="B9781" s="47"/>
      <c r="C9781" s="47"/>
      <c r="D9781" s="47"/>
      <c r="E9781" s="47"/>
      <c r="F9781" s="47"/>
      <c r="G9781" s="47"/>
      <c r="H9781" s="47"/>
      <c r="I9781" s="47"/>
    </row>
    <row r="9782" spans="1:9" x14ac:dyDescent="0.25">
      <c r="A9782" s="47"/>
      <c r="B9782" s="47"/>
      <c r="C9782" s="47"/>
      <c r="D9782" s="47"/>
      <c r="E9782" s="47"/>
      <c r="F9782" s="47"/>
      <c r="G9782" s="47"/>
      <c r="H9782" s="47"/>
      <c r="I9782" s="47"/>
    </row>
    <row r="9783" spans="1:9" x14ac:dyDescent="0.25">
      <c r="A9783" s="47"/>
      <c r="B9783" s="47"/>
      <c r="C9783" s="47"/>
      <c r="D9783" s="47"/>
      <c r="E9783" s="47"/>
      <c r="F9783" s="47"/>
      <c r="G9783" s="47"/>
      <c r="H9783" s="47"/>
      <c r="I9783" s="47"/>
    </row>
    <row r="9784" spans="1:9" x14ac:dyDescent="0.25">
      <c r="A9784" s="47"/>
      <c r="B9784" s="47"/>
      <c r="C9784" s="47"/>
      <c r="D9784" s="47"/>
      <c r="E9784" s="47"/>
      <c r="F9784" s="47"/>
      <c r="G9784" s="47"/>
      <c r="H9784" s="47"/>
      <c r="I9784" s="47"/>
    </row>
    <row r="9785" spans="1:9" x14ac:dyDescent="0.25">
      <c r="A9785" s="47"/>
      <c r="B9785" s="47"/>
      <c r="C9785" s="47"/>
      <c r="D9785" s="47"/>
      <c r="E9785" s="47"/>
      <c r="F9785" s="47"/>
      <c r="G9785" s="47"/>
      <c r="H9785" s="47"/>
      <c r="I9785" s="47"/>
    </row>
    <row r="9786" spans="1:9" x14ac:dyDescent="0.25">
      <c r="A9786" s="47"/>
      <c r="B9786" s="47"/>
      <c r="C9786" s="47"/>
      <c r="D9786" s="47"/>
      <c r="E9786" s="47"/>
      <c r="F9786" s="47"/>
      <c r="G9786" s="47"/>
      <c r="H9786" s="47"/>
      <c r="I9786" s="47"/>
    </row>
    <row r="9787" spans="1:9" x14ac:dyDescent="0.25">
      <c r="A9787" s="47"/>
      <c r="B9787" s="47"/>
      <c r="C9787" s="47"/>
      <c r="D9787" s="47"/>
      <c r="E9787" s="47"/>
      <c r="F9787" s="47"/>
      <c r="G9787" s="47"/>
      <c r="H9787" s="47"/>
      <c r="I9787" s="47"/>
    </row>
    <row r="9788" spans="1:9" x14ac:dyDescent="0.25">
      <c r="A9788" s="47"/>
      <c r="B9788" s="47"/>
      <c r="C9788" s="47"/>
      <c r="D9788" s="47"/>
      <c r="E9788" s="47"/>
      <c r="F9788" s="47"/>
      <c r="G9788" s="47"/>
      <c r="H9788" s="47"/>
      <c r="I9788" s="47"/>
    </row>
    <row r="9789" spans="1:9" x14ac:dyDescent="0.25">
      <c r="A9789" s="47"/>
      <c r="B9789" s="47"/>
      <c r="C9789" s="47"/>
      <c r="D9789" s="47"/>
      <c r="E9789" s="47"/>
      <c r="F9789" s="47"/>
      <c r="G9789" s="47"/>
      <c r="H9789" s="47"/>
      <c r="I9789" s="47"/>
    </row>
    <row r="9790" spans="1:9" x14ac:dyDescent="0.25">
      <c r="A9790" s="47"/>
      <c r="B9790" s="47"/>
      <c r="C9790" s="47"/>
      <c r="D9790" s="47"/>
      <c r="E9790" s="47"/>
      <c r="F9790" s="47"/>
      <c r="G9790" s="47"/>
      <c r="H9790" s="47"/>
      <c r="I9790" s="47"/>
    </row>
    <row r="9791" spans="1:9" x14ac:dyDescent="0.25">
      <c r="A9791" s="47"/>
      <c r="B9791" s="47"/>
      <c r="C9791" s="47"/>
      <c r="D9791" s="47"/>
      <c r="E9791" s="47"/>
      <c r="F9791" s="47"/>
      <c r="G9791" s="47"/>
      <c r="H9791" s="47"/>
      <c r="I9791" s="47"/>
    </row>
    <row r="9792" spans="1:9" x14ac:dyDescent="0.25">
      <c r="A9792" s="47"/>
      <c r="B9792" s="47"/>
      <c r="C9792" s="47"/>
      <c r="D9792" s="47"/>
      <c r="E9792" s="47"/>
      <c r="F9792" s="47"/>
      <c r="G9792" s="47"/>
      <c r="H9792" s="47"/>
      <c r="I9792" s="47"/>
    </row>
    <row r="9793" spans="1:9" x14ac:dyDescent="0.25">
      <c r="A9793" s="47"/>
      <c r="B9793" s="47"/>
      <c r="C9793" s="47"/>
      <c r="D9793" s="47"/>
      <c r="E9793" s="47"/>
      <c r="F9793" s="47"/>
      <c r="G9793" s="47"/>
      <c r="H9793" s="47"/>
      <c r="I9793" s="47"/>
    </row>
    <row r="9794" spans="1:9" x14ac:dyDescent="0.25">
      <c r="A9794" s="47"/>
      <c r="B9794" s="47"/>
      <c r="C9794" s="47"/>
      <c r="D9794" s="47"/>
      <c r="E9794" s="47"/>
      <c r="F9794" s="47"/>
      <c r="G9794" s="47"/>
      <c r="H9794" s="47"/>
      <c r="I9794" s="47"/>
    </row>
    <row r="9795" spans="1:9" x14ac:dyDescent="0.25">
      <c r="A9795" s="47"/>
      <c r="B9795" s="47"/>
      <c r="C9795" s="47"/>
      <c r="D9795" s="47"/>
      <c r="E9795" s="47"/>
      <c r="F9795" s="47"/>
      <c r="G9795" s="47"/>
      <c r="H9795" s="47"/>
      <c r="I9795" s="47"/>
    </row>
    <row r="9796" spans="1:9" x14ac:dyDescent="0.25">
      <c r="A9796" s="47"/>
      <c r="B9796" s="47"/>
      <c r="C9796" s="47"/>
      <c r="D9796" s="47"/>
      <c r="E9796" s="47"/>
      <c r="F9796" s="47"/>
      <c r="G9796" s="47"/>
      <c r="H9796" s="47"/>
      <c r="I9796" s="47"/>
    </row>
    <row r="9797" spans="1:9" x14ac:dyDescent="0.25">
      <c r="A9797" s="47"/>
      <c r="B9797" s="47"/>
      <c r="C9797" s="47"/>
      <c r="D9797" s="47"/>
      <c r="E9797" s="47"/>
      <c r="F9797" s="47"/>
      <c r="G9797" s="47"/>
      <c r="H9797" s="47"/>
      <c r="I9797" s="47"/>
    </row>
    <row r="9798" spans="1:9" x14ac:dyDescent="0.25">
      <c r="A9798" s="47"/>
      <c r="B9798" s="47"/>
      <c r="C9798" s="47"/>
      <c r="D9798" s="47"/>
      <c r="E9798" s="47"/>
      <c r="F9798" s="47"/>
      <c r="G9798" s="47"/>
      <c r="H9798" s="47"/>
      <c r="I9798" s="47"/>
    </row>
    <row r="9799" spans="1:9" x14ac:dyDescent="0.25">
      <c r="A9799" s="47"/>
      <c r="B9799" s="47"/>
      <c r="C9799" s="47"/>
      <c r="D9799" s="47"/>
      <c r="E9799" s="47"/>
      <c r="F9799" s="47"/>
      <c r="G9799" s="47"/>
      <c r="H9799" s="47"/>
      <c r="I9799" s="47"/>
    </row>
    <row r="9800" spans="1:9" x14ac:dyDescent="0.25">
      <c r="A9800" s="47"/>
      <c r="B9800" s="47"/>
      <c r="C9800" s="47"/>
      <c r="D9800" s="47"/>
      <c r="E9800" s="47"/>
      <c r="F9800" s="47"/>
      <c r="G9800" s="47"/>
      <c r="H9800" s="47"/>
      <c r="I9800" s="47"/>
    </row>
    <row r="9801" spans="1:9" x14ac:dyDescent="0.25">
      <c r="A9801" s="47"/>
      <c r="B9801" s="47"/>
      <c r="C9801" s="47"/>
      <c r="D9801" s="47"/>
      <c r="E9801" s="47"/>
      <c r="F9801" s="47"/>
      <c r="G9801" s="47"/>
      <c r="H9801" s="47"/>
      <c r="I9801" s="47"/>
    </row>
    <row r="9802" spans="1:9" x14ac:dyDescent="0.25">
      <c r="A9802" s="47"/>
      <c r="B9802" s="47"/>
      <c r="C9802" s="47"/>
      <c r="D9802" s="47"/>
      <c r="E9802" s="47"/>
      <c r="F9802" s="47"/>
      <c r="G9802" s="47"/>
      <c r="H9802" s="47"/>
      <c r="I9802" s="47"/>
    </row>
    <row r="9803" spans="1:9" x14ac:dyDescent="0.25">
      <c r="A9803" s="47"/>
      <c r="B9803" s="47"/>
      <c r="C9803" s="47"/>
      <c r="D9803" s="47"/>
      <c r="E9803" s="47"/>
      <c r="F9803" s="47"/>
      <c r="G9803" s="47"/>
      <c r="H9803" s="47"/>
      <c r="I9803" s="47"/>
    </row>
    <row r="9804" spans="1:9" x14ac:dyDescent="0.25">
      <c r="A9804" s="47"/>
      <c r="B9804" s="47"/>
      <c r="C9804" s="47"/>
      <c r="D9804" s="47"/>
      <c r="E9804" s="47"/>
      <c r="F9804" s="47"/>
      <c r="G9804" s="47"/>
      <c r="H9804" s="47"/>
      <c r="I9804" s="47"/>
    </row>
    <row r="9805" spans="1:9" x14ac:dyDescent="0.25">
      <c r="A9805" s="47"/>
      <c r="B9805" s="47"/>
      <c r="C9805" s="47"/>
      <c r="D9805" s="47"/>
      <c r="E9805" s="47"/>
      <c r="F9805" s="47"/>
      <c r="G9805" s="47"/>
      <c r="H9805" s="47"/>
      <c r="I9805" s="47"/>
    </row>
    <row r="9806" spans="1:9" x14ac:dyDescent="0.25">
      <c r="A9806" s="47"/>
      <c r="B9806" s="47"/>
      <c r="C9806" s="47"/>
      <c r="D9806" s="47"/>
      <c r="E9806" s="47"/>
      <c r="F9806" s="47"/>
      <c r="G9806" s="47"/>
      <c r="H9806" s="47"/>
      <c r="I9806" s="47"/>
    </row>
    <row r="9807" spans="1:9" x14ac:dyDescent="0.25">
      <c r="A9807" s="47"/>
      <c r="B9807" s="47"/>
      <c r="C9807" s="47"/>
      <c r="D9807" s="47"/>
      <c r="E9807" s="47"/>
      <c r="F9807" s="47"/>
      <c r="G9807" s="47"/>
      <c r="H9807" s="47"/>
      <c r="I9807" s="47"/>
    </row>
    <row r="9808" spans="1:9" x14ac:dyDescent="0.25">
      <c r="A9808" s="47"/>
      <c r="B9808" s="47"/>
      <c r="C9808" s="47"/>
      <c r="D9808" s="47"/>
      <c r="E9808" s="47"/>
      <c r="F9808" s="47"/>
      <c r="G9808" s="47"/>
      <c r="H9808" s="47"/>
      <c r="I9808" s="47"/>
    </row>
    <row r="9809" spans="1:9" x14ac:dyDescent="0.25">
      <c r="A9809" s="47"/>
      <c r="B9809" s="47"/>
      <c r="C9809" s="47"/>
      <c r="D9809" s="47"/>
      <c r="E9809" s="47"/>
      <c r="F9809" s="47"/>
      <c r="G9809" s="47"/>
      <c r="H9809" s="47"/>
      <c r="I9809" s="47"/>
    </row>
    <row r="9810" spans="1:9" x14ac:dyDescent="0.25">
      <c r="A9810" s="47"/>
      <c r="B9810" s="47"/>
      <c r="C9810" s="47"/>
      <c r="D9810" s="47"/>
      <c r="E9810" s="47"/>
      <c r="F9810" s="47"/>
      <c r="G9810" s="47"/>
      <c r="H9810" s="47"/>
      <c r="I9810" s="47"/>
    </row>
    <row r="9811" spans="1:9" x14ac:dyDescent="0.25">
      <c r="A9811" s="47"/>
      <c r="B9811" s="47"/>
      <c r="C9811" s="47"/>
      <c r="D9811" s="47"/>
      <c r="E9811" s="47"/>
      <c r="F9811" s="47"/>
      <c r="G9811" s="47"/>
      <c r="H9811" s="47"/>
      <c r="I9811" s="47"/>
    </row>
    <row r="9812" spans="1:9" x14ac:dyDescent="0.25">
      <c r="A9812" s="47"/>
      <c r="B9812" s="47"/>
      <c r="C9812" s="47"/>
      <c r="D9812" s="47"/>
      <c r="E9812" s="47"/>
      <c r="F9812" s="47"/>
      <c r="G9812" s="47"/>
      <c r="H9812" s="47"/>
      <c r="I9812" s="47"/>
    </row>
    <row r="9813" spans="1:9" x14ac:dyDescent="0.25">
      <c r="A9813" s="47"/>
      <c r="B9813" s="47"/>
      <c r="C9813" s="47"/>
      <c r="D9813" s="47"/>
      <c r="E9813" s="47"/>
      <c r="F9813" s="47"/>
      <c r="G9813" s="47"/>
      <c r="H9813" s="47"/>
      <c r="I9813" s="47"/>
    </row>
    <row r="9814" spans="1:9" x14ac:dyDescent="0.25">
      <c r="A9814" s="47"/>
      <c r="B9814" s="47"/>
      <c r="C9814" s="47"/>
      <c r="D9814" s="47"/>
      <c r="E9814" s="47"/>
      <c r="F9814" s="47"/>
      <c r="G9814" s="47"/>
      <c r="H9814" s="47"/>
      <c r="I9814" s="47"/>
    </row>
    <row r="9815" spans="1:9" x14ac:dyDescent="0.25">
      <c r="A9815" s="47"/>
      <c r="B9815" s="47"/>
      <c r="C9815" s="47"/>
      <c r="D9815" s="47"/>
      <c r="E9815" s="47"/>
      <c r="F9815" s="47"/>
      <c r="G9815" s="47"/>
      <c r="H9815" s="47"/>
      <c r="I9815" s="47"/>
    </row>
    <row r="9816" spans="1:9" x14ac:dyDescent="0.25">
      <c r="A9816" s="47"/>
      <c r="B9816" s="47"/>
      <c r="C9816" s="47"/>
      <c r="D9816" s="47"/>
      <c r="E9816" s="47"/>
      <c r="F9816" s="47"/>
      <c r="G9816" s="47"/>
      <c r="H9816" s="47"/>
      <c r="I9816" s="47"/>
    </row>
    <row r="9817" spans="1:9" x14ac:dyDescent="0.25">
      <c r="A9817" s="47"/>
      <c r="B9817" s="47"/>
      <c r="C9817" s="47"/>
      <c r="D9817" s="47"/>
      <c r="E9817" s="47"/>
      <c r="F9817" s="47"/>
      <c r="G9817" s="47"/>
      <c r="H9817" s="47"/>
      <c r="I9817" s="47"/>
    </row>
    <row r="9818" spans="1:9" x14ac:dyDescent="0.25">
      <c r="A9818" s="47"/>
      <c r="B9818" s="47"/>
      <c r="C9818" s="47"/>
      <c r="D9818" s="47"/>
      <c r="E9818" s="47"/>
      <c r="F9818" s="47"/>
      <c r="G9818" s="47"/>
      <c r="H9818" s="47"/>
      <c r="I9818" s="47"/>
    </row>
    <row r="9819" spans="1:9" x14ac:dyDescent="0.25">
      <c r="A9819" s="47"/>
      <c r="B9819" s="47"/>
      <c r="C9819" s="47"/>
      <c r="D9819" s="47"/>
      <c r="E9819" s="47"/>
      <c r="F9819" s="47"/>
      <c r="G9819" s="47"/>
      <c r="H9819" s="47"/>
      <c r="I9819" s="47"/>
    </row>
    <row r="9820" spans="1:9" x14ac:dyDescent="0.25">
      <c r="A9820" s="47"/>
      <c r="B9820" s="47"/>
      <c r="C9820" s="47"/>
      <c r="D9820" s="47"/>
      <c r="E9820" s="47"/>
      <c r="F9820" s="47"/>
      <c r="G9820" s="47"/>
      <c r="H9820" s="47"/>
      <c r="I9820" s="47"/>
    </row>
    <row r="9821" spans="1:9" x14ac:dyDescent="0.25">
      <c r="A9821" s="47"/>
      <c r="B9821" s="47"/>
      <c r="C9821" s="47"/>
      <c r="D9821" s="47"/>
      <c r="E9821" s="47"/>
      <c r="F9821" s="47"/>
      <c r="G9821" s="47"/>
      <c r="H9821" s="47"/>
      <c r="I9821" s="47"/>
    </row>
    <row r="9822" spans="1:9" x14ac:dyDescent="0.25">
      <c r="A9822" s="47"/>
      <c r="B9822" s="47"/>
      <c r="C9822" s="47"/>
      <c r="D9822" s="47"/>
      <c r="E9822" s="47"/>
      <c r="F9822" s="47"/>
      <c r="G9822" s="47"/>
      <c r="H9822" s="47"/>
      <c r="I9822" s="47"/>
    </row>
    <row r="9823" spans="1:9" x14ac:dyDescent="0.25">
      <c r="A9823" s="47"/>
      <c r="B9823" s="47"/>
      <c r="C9823" s="47"/>
      <c r="D9823" s="47"/>
      <c r="E9823" s="47"/>
      <c r="F9823" s="47"/>
      <c r="G9823" s="47"/>
      <c r="H9823" s="47"/>
      <c r="I9823" s="47"/>
    </row>
    <row r="9824" spans="1:9" x14ac:dyDescent="0.25">
      <c r="A9824" s="47"/>
      <c r="B9824" s="47"/>
      <c r="C9824" s="47"/>
      <c r="D9824" s="47"/>
      <c r="E9824" s="47"/>
      <c r="F9824" s="47"/>
      <c r="G9824" s="47"/>
      <c r="H9824" s="47"/>
      <c r="I9824" s="47"/>
    </row>
    <row r="9825" spans="1:9" x14ac:dyDescent="0.25">
      <c r="A9825" s="47"/>
      <c r="B9825" s="47"/>
      <c r="C9825" s="47"/>
      <c r="D9825" s="47"/>
      <c r="E9825" s="47"/>
      <c r="F9825" s="47"/>
      <c r="G9825" s="47"/>
      <c r="H9825" s="47"/>
      <c r="I9825" s="47"/>
    </row>
    <row r="9826" spans="1:9" x14ac:dyDescent="0.25">
      <c r="A9826" s="47"/>
      <c r="B9826" s="47"/>
      <c r="C9826" s="47"/>
      <c r="D9826" s="47"/>
      <c r="E9826" s="47"/>
      <c r="F9826" s="47"/>
      <c r="G9826" s="47"/>
      <c r="H9826" s="47"/>
      <c r="I9826" s="47"/>
    </row>
    <row r="9827" spans="1:9" x14ac:dyDescent="0.25">
      <c r="A9827" s="47"/>
      <c r="B9827" s="47"/>
      <c r="C9827" s="47"/>
      <c r="D9827" s="47"/>
      <c r="E9827" s="47"/>
      <c r="F9827" s="47"/>
      <c r="G9827" s="47"/>
      <c r="H9827" s="47"/>
      <c r="I9827" s="47"/>
    </row>
    <row r="9828" spans="1:9" x14ac:dyDescent="0.25">
      <c r="A9828" s="47"/>
      <c r="B9828" s="47"/>
      <c r="C9828" s="47"/>
      <c r="D9828" s="47"/>
      <c r="E9828" s="47"/>
      <c r="F9828" s="47"/>
      <c r="G9828" s="47"/>
      <c r="H9828" s="47"/>
      <c r="I9828" s="47"/>
    </row>
    <row r="9829" spans="1:9" x14ac:dyDescent="0.25">
      <c r="A9829" s="47"/>
      <c r="B9829" s="47"/>
      <c r="C9829" s="47"/>
      <c r="D9829" s="47"/>
      <c r="E9829" s="47"/>
      <c r="F9829" s="47"/>
      <c r="G9829" s="47"/>
      <c r="H9829" s="47"/>
      <c r="I9829" s="47"/>
    </row>
    <row r="9830" spans="1:9" x14ac:dyDescent="0.25">
      <c r="A9830" s="47"/>
      <c r="B9830" s="47"/>
      <c r="C9830" s="47"/>
      <c r="D9830" s="47"/>
      <c r="E9830" s="47"/>
      <c r="F9830" s="47"/>
      <c r="G9830" s="47"/>
      <c r="H9830" s="47"/>
      <c r="I9830" s="47"/>
    </row>
    <row r="9831" spans="1:9" x14ac:dyDescent="0.25">
      <c r="A9831" s="47"/>
      <c r="B9831" s="47"/>
      <c r="C9831" s="47"/>
      <c r="D9831" s="47"/>
      <c r="E9831" s="47"/>
      <c r="F9831" s="47"/>
      <c r="G9831" s="47"/>
      <c r="H9831" s="47"/>
      <c r="I9831" s="47"/>
    </row>
    <row r="9832" spans="1:9" x14ac:dyDescent="0.25">
      <c r="A9832" s="47"/>
      <c r="B9832" s="47"/>
      <c r="C9832" s="47"/>
      <c r="D9832" s="47"/>
      <c r="E9832" s="47"/>
      <c r="F9832" s="47"/>
      <c r="G9832" s="47"/>
      <c r="H9832" s="47"/>
      <c r="I9832" s="47"/>
    </row>
    <row r="9833" spans="1:9" x14ac:dyDescent="0.25">
      <c r="A9833" s="47"/>
      <c r="B9833" s="47"/>
      <c r="C9833" s="47"/>
      <c r="D9833" s="47"/>
      <c r="E9833" s="47"/>
      <c r="F9833" s="47"/>
      <c r="G9833" s="47"/>
      <c r="H9833" s="47"/>
      <c r="I9833" s="47"/>
    </row>
    <row r="9834" spans="1:9" x14ac:dyDescent="0.25">
      <c r="A9834" s="47"/>
      <c r="B9834" s="47"/>
      <c r="C9834" s="47"/>
      <c r="D9834" s="47"/>
      <c r="E9834" s="47"/>
      <c r="F9834" s="47"/>
      <c r="G9834" s="47"/>
      <c r="H9834" s="47"/>
      <c r="I9834" s="47"/>
    </row>
    <row r="9835" spans="1:9" x14ac:dyDescent="0.25">
      <c r="A9835" s="47"/>
      <c r="B9835" s="47"/>
      <c r="C9835" s="47"/>
      <c r="D9835" s="47"/>
      <c r="E9835" s="47"/>
      <c r="F9835" s="47"/>
      <c r="G9835" s="47"/>
      <c r="H9835" s="47"/>
      <c r="I9835" s="47"/>
    </row>
    <row r="9836" spans="1:9" x14ac:dyDescent="0.25">
      <c r="A9836" s="47"/>
      <c r="B9836" s="47"/>
      <c r="C9836" s="47"/>
      <c r="D9836" s="47"/>
      <c r="E9836" s="47"/>
      <c r="F9836" s="47"/>
      <c r="G9836" s="47"/>
      <c r="H9836" s="47"/>
      <c r="I9836" s="47"/>
    </row>
    <row r="9837" spans="1:9" x14ac:dyDescent="0.25">
      <c r="A9837" s="47"/>
      <c r="B9837" s="47"/>
      <c r="C9837" s="47"/>
      <c r="D9837" s="47"/>
      <c r="E9837" s="47"/>
      <c r="F9837" s="47"/>
      <c r="G9837" s="47"/>
      <c r="H9837" s="47"/>
      <c r="I9837" s="47"/>
    </row>
    <row r="9838" spans="1:9" x14ac:dyDescent="0.25">
      <c r="A9838" s="47"/>
      <c r="B9838" s="47"/>
      <c r="C9838" s="47"/>
      <c r="D9838" s="47"/>
      <c r="E9838" s="47"/>
      <c r="F9838" s="47"/>
      <c r="G9838" s="47"/>
      <c r="H9838" s="47"/>
      <c r="I9838" s="47"/>
    </row>
    <row r="9839" spans="1:9" x14ac:dyDescent="0.25">
      <c r="A9839" s="47"/>
      <c r="B9839" s="47"/>
      <c r="C9839" s="47"/>
      <c r="D9839" s="47"/>
      <c r="E9839" s="47"/>
      <c r="F9839" s="47"/>
      <c r="G9839" s="47"/>
      <c r="H9839" s="47"/>
      <c r="I9839" s="47"/>
    </row>
    <row r="9840" spans="1:9" x14ac:dyDescent="0.25">
      <c r="A9840" s="47"/>
      <c r="B9840" s="47"/>
      <c r="C9840" s="47"/>
      <c r="D9840" s="47"/>
      <c r="E9840" s="47"/>
      <c r="F9840" s="47"/>
      <c r="G9840" s="47"/>
      <c r="H9840" s="47"/>
      <c r="I9840" s="47"/>
    </row>
    <row r="9841" spans="1:9" x14ac:dyDescent="0.25">
      <c r="A9841" s="47"/>
      <c r="B9841" s="47"/>
      <c r="C9841" s="47"/>
      <c r="D9841" s="47"/>
      <c r="E9841" s="47"/>
      <c r="F9841" s="47"/>
      <c r="G9841" s="47"/>
      <c r="H9841" s="47"/>
      <c r="I9841" s="47"/>
    </row>
    <row r="9842" spans="1:9" x14ac:dyDescent="0.25">
      <c r="A9842" s="47"/>
      <c r="B9842" s="47"/>
      <c r="C9842" s="47"/>
      <c r="D9842" s="47"/>
      <c r="E9842" s="47"/>
      <c r="F9842" s="47"/>
      <c r="G9842" s="47"/>
      <c r="H9842" s="47"/>
      <c r="I9842" s="47"/>
    </row>
    <row r="9843" spans="1:9" x14ac:dyDescent="0.25">
      <c r="A9843" s="47"/>
      <c r="B9843" s="47"/>
      <c r="C9843" s="47"/>
      <c r="D9843" s="47"/>
      <c r="E9843" s="47"/>
      <c r="F9843" s="47"/>
      <c r="G9843" s="47"/>
      <c r="H9843" s="47"/>
      <c r="I9843" s="47"/>
    </row>
    <row r="9844" spans="1:9" x14ac:dyDescent="0.25">
      <c r="A9844" s="47"/>
      <c r="B9844" s="47"/>
      <c r="C9844" s="47"/>
      <c r="D9844" s="47"/>
      <c r="E9844" s="47"/>
      <c r="F9844" s="47"/>
      <c r="G9844" s="47"/>
      <c r="H9844" s="47"/>
      <c r="I9844" s="47"/>
    </row>
    <row r="9845" spans="1:9" x14ac:dyDescent="0.25">
      <c r="A9845" s="47"/>
      <c r="B9845" s="47"/>
      <c r="C9845" s="47"/>
      <c r="D9845" s="47"/>
      <c r="E9845" s="47"/>
      <c r="F9845" s="47"/>
      <c r="G9845" s="47"/>
      <c r="H9845" s="47"/>
      <c r="I9845" s="47"/>
    </row>
    <row r="9846" spans="1:9" x14ac:dyDescent="0.25">
      <c r="A9846" s="47"/>
      <c r="B9846" s="47"/>
      <c r="C9846" s="47"/>
      <c r="D9846" s="47"/>
      <c r="E9846" s="47"/>
      <c r="F9846" s="47"/>
      <c r="G9846" s="47"/>
      <c r="H9846" s="47"/>
      <c r="I9846" s="47"/>
    </row>
    <row r="9847" spans="1:9" x14ac:dyDescent="0.25">
      <c r="A9847" s="47"/>
      <c r="B9847" s="47"/>
      <c r="C9847" s="47"/>
      <c r="D9847" s="47"/>
      <c r="E9847" s="47"/>
      <c r="F9847" s="47"/>
      <c r="G9847" s="47"/>
      <c r="H9847" s="47"/>
      <c r="I9847" s="47"/>
    </row>
    <row r="9848" spans="1:9" x14ac:dyDescent="0.25">
      <c r="A9848" s="47"/>
      <c r="B9848" s="47"/>
      <c r="C9848" s="47"/>
      <c r="D9848" s="47"/>
      <c r="E9848" s="47"/>
      <c r="F9848" s="47"/>
      <c r="G9848" s="47"/>
      <c r="H9848" s="47"/>
      <c r="I9848" s="47"/>
    </row>
    <row r="9849" spans="1:9" x14ac:dyDescent="0.25">
      <c r="A9849" s="47"/>
      <c r="B9849" s="47"/>
      <c r="C9849" s="47"/>
      <c r="D9849" s="47"/>
      <c r="E9849" s="47"/>
      <c r="F9849" s="47"/>
      <c r="G9849" s="47"/>
      <c r="H9849" s="47"/>
      <c r="I9849" s="47"/>
    </row>
    <row r="9850" spans="1:9" x14ac:dyDescent="0.25">
      <c r="A9850" s="47"/>
      <c r="B9850" s="47"/>
      <c r="C9850" s="47"/>
      <c r="D9850" s="47"/>
      <c r="E9850" s="47"/>
      <c r="F9850" s="47"/>
      <c r="G9850" s="47"/>
      <c r="H9850" s="47"/>
      <c r="I9850" s="47"/>
    </row>
    <row r="9851" spans="1:9" x14ac:dyDescent="0.25">
      <c r="A9851" s="47"/>
      <c r="B9851" s="47"/>
      <c r="C9851" s="47"/>
      <c r="D9851" s="47"/>
      <c r="E9851" s="47"/>
      <c r="F9851" s="47"/>
      <c r="G9851" s="47"/>
      <c r="H9851" s="47"/>
      <c r="I9851" s="47"/>
    </row>
    <row r="9852" spans="1:9" x14ac:dyDescent="0.25">
      <c r="A9852" s="47"/>
      <c r="B9852" s="47"/>
      <c r="C9852" s="47"/>
      <c r="D9852" s="47"/>
      <c r="E9852" s="47"/>
      <c r="F9852" s="47"/>
      <c r="G9852" s="47"/>
      <c r="H9852" s="47"/>
      <c r="I9852" s="47"/>
    </row>
    <row r="9853" spans="1:9" x14ac:dyDescent="0.25">
      <c r="A9853" s="47"/>
      <c r="B9853" s="47"/>
      <c r="C9853" s="47"/>
      <c r="D9853" s="47"/>
      <c r="E9853" s="47"/>
      <c r="F9853" s="47"/>
      <c r="G9853" s="47"/>
      <c r="H9853" s="47"/>
      <c r="I9853" s="47"/>
    </row>
    <row r="9854" spans="1:9" x14ac:dyDescent="0.25">
      <c r="A9854" s="47"/>
      <c r="B9854" s="47"/>
      <c r="C9854" s="47"/>
      <c r="D9854" s="47"/>
      <c r="E9854" s="47"/>
      <c r="F9854" s="47"/>
      <c r="G9854" s="47"/>
      <c r="H9854" s="47"/>
      <c r="I9854" s="47"/>
    </row>
    <row r="9855" spans="1:9" x14ac:dyDescent="0.25">
      <c r="A9855" s="47"/>
      <c r="B9855" s="47"/>
      <c r="C9855" s="47"/>
      <c r="D9855" s="47"/>
      <c r="E9855" s="47"/>
      <c r="F9855" s="47"/>
      <c r="G9855" s="47"/>
      <c r="H9855" s="47"/>
      <c r="I9855" s="47"/>
    </row>
    <row r="9856" spans="1:9" x14ac:dyDescent="0.25">
      <c r="A9856" s="47"/>
      <c r="B9856" s="47"/>
      <c r="C9856" s="47"/>
      <c r="D9856" s="47"/>
      <c r="E9856" s="47"/>
      <c r="F9856" s="47"/>
      <c r="G9856" s="47"/>
      <c r="H9856" s="47"/>
      <c r="I9856" s="47"/>
    </row>
    <row r="9857" spans="1:9" x14ac:dyDescent="0.25">
      <c r="A9857" s="47"/>
      <c r="B9857" s="47"/>
      <c r="C9857" s="47"/>
      <c r="D9857" s="47"/>
      <c r="E9857" s="47"/>
      <c r="F9857" s="47"/>
      <c r="G9857" s="47"/>
      <c r="H9857" s="47"/>
      <c r="I9857" s="47"/>
    </row>
    <row r="9858" spans="1:9" x14ac:dyDescent="0.25">
      <c r="A9858" s="47"/>
      <c r="B9858" s="47"/>
      <c r="C9858" s="47"/>
      <c r="D9858" s="47"/>
      <c r="E9858" s="47"/>
      <c r="F9858" s="47"/>
      <c r="G9858" s="47"/>
      <c r="H9858" s="47"/>
      <c r="I9858" s="47"/>
    </row>
    <row r="9859" spans="1:9" x14ac:dyDescent="0.25">
      <c r="A9859" s="47"/>
      <c r="B9859" s="47"/>
      <c r="C9859" s="47"/>
      <c r="D9859" s="47"/>
      <c r="E9859" s="47"/>
      <c r="F9859" s="47"/>
      <c r="G9859" s="47"/>
      <c r="H9859" s="47"/>
      <c r="I9859" s="47"/>
    </row>
    <row r="9860" spans="1:9" x14ac:dyDescent="0.25">
      <c r="A9860" s="47"/>
      <c r="B9860" s="47"/>
      <c r="C9860" s="47"/>
      <c r="D9860" s="47"/>
      <c r="E9860" s="47"/>
      <c r="F9860" s="47"/>
      <c r="G9860" s="47"/>
      <c r="H9860" s="47"/>
      <c r="I9860" s="47"/>
    </row>
    <row r="9861" spans="1:9" x14ac:dyDescent="0.25">
      <c r="A9861" s="47"/>
      <c r="B9861" s="47"/>
      <c r="C9861" s="47"/>
      <c r="D9861" s="47"/>
      <c r="E9861" s="47"/>
      <c r="F9861" s="47"/>
      <c r="G9861" s="47"/>
      <c r="H9861" s="47"/>
      <c r="I9861" s="47"/>
    </row>
    <row r="9862" spans="1:9" x14ac:dyDescent="0.25">
      <c r="A9862" s="47"/>
      <c r="B9862" s="47"/>
      <c r="C9862" s="47"/>
      <c r="D9862" s="47"/>
      <c r="E9862" s="47"/>
      <c r="F9862" s="47"/>
      <c r="G9862" s="47"/>
      <c r="H9862" s="47"/>
      <c r="I9862" s="47"/>
    </row>
    <row r="9863" spans="1:9" x14ac:dyDescent="0.25">
      <c r="A9863" s="47"/>
      <c r="B9863" s="47"/>
      <c r="C9863" s="47"/>
      <c r="D9863" s="47"/>
      <c r="E9863" s="47"/>
      <c r="F9863" s="47"/>
      <c r="G9863" s="47"/>
      <c r="H9863" s="47"/>
      <c r="I9863" s="47"/>
    </row>
    <row r="9864" spans="1:9" x14ac:dyDescent="0.25">
      <c r="A9864" s="47"/>
      <c r="B9864" s="47"/>
      <c r="C9864" s="47"/>
      <c r="D9864" s="47"/>
      <c r="E9864" s="47"/>
      <c r="F9864" s="47"/>
      <c r="G9864" s="47"/>
      <c r="H9864" s="47"/>
      <c r="I9864" s="47"/>
    </row>
    <row r="9865" spans="1:9" x14ac:dyDescent="0.25">
      <c r="A9865" s="47"/>
      <c r="B9865" s="47"/>
      <c r="C9865" s="47"/>
      <c r="D9865" s="47"/>
      <c r="E9865" s="47"/>
      <c r="F9865" s="47"/>
      <c r="G9865" s="47"/>
      <c r="H9865" s="47"/>
      <c r="I9865" s="47"/>
    </row>
    <row r="9866" spans="1:9" x14ac:dyDescent="0.25">
      <c r="A9866" s="47"/>
      <c r="B9866" s="47"/>
      <c r="C9866" s="47"/>
      <c r="D9866" s="47"/>
      <c r="E9866" s="47"/>
      <c r="F9866" s="47"/>
      <c r="G9866" s="47"/>
      <c r="H9866" s="47"/>
      <c r="I9866" s="47"/>
    </row>
    <row r="9867" spans="1:9" x14ac:dyDescent="0.25">
      <c r="A9867" s="47"/>
      <c r="B9867" s="47"/>
      <c r="C9867" s="47"/>
      <c r="D9867" s="47"/>
      <c r="E9867" s="47"/>
      <c r="F9867" s="47"/>
      <c r="G9867" s="47"/>
      <c r="H9867" s="47"/>
      <c r="I9867" s="47"/>
    </row>
    <row r="9868" spans="1:9" x14ac:dyDescent="0.25">
      <c r="A9868" s="47"/>
      <c r="B9868" s="47"/>
      <c r="C9868" s="47"/>
      <c r="D9868" s="47"/>
      <c r="E9868" s="47"/>
      <c r="F9868" s="47"/>
      <c r="G9868" s="47"/>
      <c r="H9868" s="47"/>
      <c r="I9868" s="47"/>
    </row>
    <row r="9869" spans="1:9" x14ac:dyDescent="0.25">
      <c r="A9869" s="47"/>
      <c r="B9869" s="47"/>
      <c r="C9869" s="47"/>
      <c r="D9869" s="47"/>
      <c r="E9869" s="47"/>
      <c r="F9869" s="47"/>
      <c r="G9869" s="47"/>
      <c r="H9869" s="47"/>
      <c r="I9869" s="47"/>
    </row>
    <row r="9870" spans="1:9" x14ac:dyDescent="0.25">
      <c r="A9870" s="47"/>
      <c r="B9870" s="47"/>
      <c r="C9870" s="47"/>
      <c r="D9870" s="47"/>
      <c r="E9870" s="47"/>
      <c r="F9870" s="47"/>
      <c r="G9870" s="47"/>
      <c r="H9870" s="47"/>
      <c r="I9870" s="47"/>
    </row>
    <row r="9871" spans="1:9" x14ac:dyDescent="0.25">
      <c r="A9871" s="47"/>
      <c r="B9871" s="47"/>
      <c r="C9871" s="47"/>
      <c r="D9871" s="47"/>
      <c r="E9871" s="47"/>
      <c r="F9871" s="47"/>
      <c r="G9871" s="47"/>
      <c r="H9871" s="47"/>
      <c r="I9871" s="47"/>
    </row>
    <row r="9872" spans="1:9" x14ac:dyDescent="0.25">
      <c r="A9872" s="47"/>
      <c r="B9872" s="47"/>
      <c r="C9872" s="47"/>
      <c r="D9872" s="47"/>
      <c r="E9872" s="47"/>
      <c r="F9872" s="47"/>
      <c r="G9872" s="47"/>
      <c r="H9872" s="47"/>
      <c r="I9872" s="47"/>
    </row>
    <row r="9873" spans="1:9" x14ac:dyDescent="0.25">
      <c r="A9873" s="47"/>
      <c r="B9873" s="47"/>
      <c r="C9873" s="47"/>
      <c r="D9873" s="47"/>
      <c r="E9873" s="47"/>
      <c r="F9873" s="47"/>
      <c r="G9873" s="47"/>
      <c r="H9873" s="47"/>
      <c r="I9873" s="47"/>
    </row>
    <row r="9874" spans="1:9" x14ac:dyDescent="0.25">
      <c r="A9874" s="47"/>
      <c r="B9874" s="47"/>
      <c r="C9874" s="47"/>
      <c r="D9874" s="47"/>
      <c r="E9874" s="47"/>
      <c r="F9874" s="47"/>
      <c r="G9874" s="47"/>
      <c r="H9874" s="47"/>
      <c r="I9874" s="47"/>
    </row>
    <row r="9875" spans="1:9" x14ac:dyDescent="0.25">
      <c r="A9875" s="47"/>
      <c r="B9875" s="47"/>
      <c r="C9875" s="47"/>
      <c r="D9875" s="47"/>
      <c r="E9875" s="47"/>
      <c r="F9875" s="47"/>
      <c r="G9875" s="47"/>
      <c r="H9875" s="47"/>
      <c r="I9875" s="47"/>
    </row>
    <row r="9876" spans="1:9" x14ac:dyDescent="0.25">
      <c r="A9876" s="47"/>
      <c r="B9876" s="47"/>
      <c r="C9876" s="47"/>
      <c r="D9876" s="47"/>
      <c r="E9876" s="47"/>
      <c r="F9876" s="47"/>
      <c r="G9876" s="47"/>
      <c r="H9876" s="47"/>
      <c r="I9876" s="47"/>
    </row>
    <row r="9877" spans="1:9" x14ac:dyDescent="0.25">
      <c r="A9877" s="47"/>
      <c r="B9877" s="47"/>
      <c r="C9877" s="47"/>
      <c r="D9877" s="47"/>
      <c r="E9877" s="47"/>
      <c r="F9877" s="47"/>
      <c r="G9877" s="47"/>
      <c r="H9877" s="47"/>
      <c r="I9877" s="47"/>
    </row>
    <row r="9878" spans="1:9" x14ac:dyDescent="0.25">
      <c r="A9878" s="47"/>
      <c r="B9878" s="47"/>
      <c r="C9878" s="47"/>
      <c r="D9878" s="47"/>
      <c r="E9878" s="47"/>
      <c r="F9878" s="47"/>
      <c r="G9878" s="47"/>
      <c r="H9878" s="47"/>
      <c r="I9878" s="47"/>
    </row>
    <row r="9879" spans="1:9" x14ac:dyDescent="0.25">
      <c r="A9879" s="47"/>
      <c r="B9879" s="47"/>
      <c r="C9879" s="47"/>
      <c r="D9879" s="47"/>
      <c r="E9879" s="47"/>
      <c r="F9879" s="47"/>
      <c r="G9879" s="47"/>
      <c r="H9879" s="47"/>
      <c r="I9879" s="47"/>
    </row>
    <row r="9880" spans="1:9" x14ac:dyDescent="0.25">
      <c r="A9880" s="47"/>
      <c r="B9880" s="47"/>
      <c r="C9880" s="47"/>
      <c r="D9880" s="47"/>
      <c r="E9880" s="47"/>
      <c r="F9880" s="47"/>
      <c r="G9880" s="47"/>
      <c r="H9880" s="47"/>
      <c r="I9880" s="47"/>
    </row>
    <row r="9881" spans="1:9" x14ac:dyDescent="0.25">
      <c r="A9881" s="47"/>
      <c r="B9881" s="47"/>
      <c r="C9881" s="47"/>
      <c r="D9881" s="47"/>
      <c r="E9881" s="47"/>
      <c r="F9881" s="47"/>
      <c r="G9881" s="47"/>
      <c r="H9881" s="47"/>
      <c r="I9881" s="47"/>
    </row>
    <row r="9882" spans="1:9" x14ac:dyDescent="0.25">
      <c r="A9882" s="47"/>
      <c r="B9882" s="47"/>
      <c r="C9882" s="47"/>
      <c r="D9882" s="47"/>
      <c r="E9882" s="47"/>
      <c r="F9882" s="47"/>
      <c r="G9882" s="47"/>
      <c r="H9882" s="47"/>
      <c r="I9882" s="47"/>
    </row>
    <row r="9883" spans="1:9" x14ac:dyDescent="0.25">
      <c r="A9883" s="47"/>
      <c r="B9883" s="47"/>
      <c r="C9883" s="47"/>
      <c r="D9883" s="47"/>
      <c r="E9883" s="47"/>
      <c r="F9883" s="47"/>
      <c r="G9883" s="47"/>
      <c r="H9883" s="47"/>
      <c r="I9883" s="47"/>
    </row>
    <row r="9884" spans="1:9" x14ac:dyDescent="0.25">
      <c r="A9884" s="47"/>
      <c r="B9884" s="47"/>
      <c r="C9884" s="47"/>
      <c r="D9884" s="47"/>
      <c r="E9884" s="47"/>
      <c r="F9884" s="47"/>
      <c r="G9884" s="47"/>
      <c r="H9884" s="47"/>
      <c r="I9884" s="47"/>
    </row>
    <row r="9885" spans="1:9" x14ac:dyDescent="0.25">
      <c r="A9885" s="47"/>
      <c r="B9885" s="47"/>
      <c r="C9885" s="47"/>
      <c r="D9885" s="47"/>
      <c r="E9885" s="47"/>
      <c r="F9885" s="47"/>
      <c r="G9885" s="47"/>
      <c r="H9885" s="47"/>
      <c r="I9885" s="47"/>
    </row>
    <row r="9886" spans="1:9" x14ac:dyDescent="0.25">
      <c r="A9886" s="47"/>
      <c r="B9886" s="47"/>
      <c r="C9886" s="47"/>
      <c r="D9886" s="47"/>
      <c r="E9886" s="47"/>
      <c r="F9886" s="47"/>
      <c r="G9886" s="47"/>
      <c r="H9886" s="47"/>
      <c r="I9886" s="47"/>
    </row>
    <row r="9887" spans="1:9" x14ac:dyDescent="0.25">
      <c r="A9887" s="47"/>
      <c r="B9887" s="47"/>
      <c r="C9887" s="47"/>
      <c r="D9887" s="47"/>
      <c r="E9887" s="47"/>
      <c r="F9887" s="47"/>
      <c r="G9887" s="47"/>
      <c r="H9887" s="47"/>
      <c r="I9887" s="47"/>
    </row>
    <row r="9888" spans="1:9" x14ac:dyDescent="0.25">
      <c r="A9888" s="47"/>
      <c r="B9888" s="47"/>
      <c r="C9888" s="47"/>
      <c r="D9888" s="47"/>
      <c r="E9888" s="47"/>
      <c r="F9888" s="47"/>
      <c r="G9888" s="47"/>
      <c r="H9888" s="47"/>
      <c r="I9888" s="47"/>
    </row>
    <row r="9889" spans="1:9" x14ac:dyDescent="0.25">
      <c r="A9889" s="47"/>
      <c r="B9889" s="47"/>
      <c r="C9889" s="47"/>
      <c r="D9889" s="47"/>
      <c r="E9889" s="47"/>
      <c r="F9889" s="47"/>
      <c r="G9889" s="47"/>
      <c r="H9889" s="47"/>
      <c r="I9889" s="47"/>
    </row>
    <row r="9890" spans="1:9" x14ac:dyDescent="0.25">
      <c r="A9890" s="47"/>
      <c r="B9890" s="47"/>
      <c r="C9890" s="47"/>
      <c r="D9890" s="47"/>
      <c r="E9890" s="47"/>
      <c r="F9890" s="47"/>
      <c r="G9890" s="47"/>
      <c r="H9890" s="47"/>
      <c r="I9890" s="47"/>
    </row>
    <row r="9891" spans="1:9" x14ac:dyDescent="0.25">
      <c r="A9891" s="47"/>
      <c r="B9891" s="47"/>
      <c r="C9891" s="47"/>
      <c r="D9891" s="47"/>
      <c r="E9891" s="47"/>
      <c r="F9891" s="47"/>
      <c r="G9891" s="47"/>
      <c r="H9891" s="47"/>
      <c r="I9891" s="47"/>
    </row>
    <row r="9892" spans="1:9" x14ac:dyDescent="0.25">
      <c r="A9892" s="47"/>
      <c r="B9892" s="47"/>
      <c r="C9892" s="47"/>
      <c r="D9892" s="47"/>
      <c r="E9892" s="47"/>
      <c r="F9892" s="47"/>
      <c r="G9892" s="47"/>
      <c r="H9892" s="47"/>
      <c r="I9892" s="47"/>
    </row>
    <row r="9893" spans="1:9" x14ac:dyDescent="0.25">
      <c r="A9893" s="47"/>
      <c r="B9893" s="47"/>
      <c r="C9893" s="47"/>
      <c r="D9893" s="47"/>
      <c r="E9893" s="47"/>
      <c r="F9893" s="47"/>
      <c r="G9893" s="47"/>
      <c r="H9893" s="47"/>
      <c r="I9893" s="47"/>
    </row>
    <row r="9894" spans="1:9" x14ac:dyDescent="0.25">
      <c r="A9894" s="47"/>
      <c r="B9894" s="47"/>
      <c r="C9894" s="47"/>
      <c r="D9894" s="47"/>
      <c r="E9894" s="47"/>
      <c r="F9894" s="47"/>
      <c r="G9894" s="47"/>
      <c r="H9894" s="47"/>
      <c r="I9894" s="47"/>
    </row>
    <row r="9895" spans="1:9" x14ac:dyDescent="0.25">
      <c r="A9895" s="47"/>
      <c r="B9895" s="47"/>
      <c r="C9895" s="47"/>
      <c r="D9895" s="47"/>
      <c r="E9895" s="47"/>
      <c r="F9895" s="47"/>
      <c r="G9895" s="47"/>
      <c r="H9895" s="47"/>
      <c r="I9895" s="47"/>
    </row>
    <row r="9896" spans="1:9" x14ac:dyDescent="0.25">
      <c r="A9896" s="47"/>
      <c r="B9896" s="47"/>
      <c r="C9896" s="47"/>
      <c r="D9896" s="47"/>
      <c r="E9896" s="47"/>
      <c r="F9896" s="47"/>
      <c r="G9896" s="47"/>
      <c r="H9896" s="47"/>
      <c r="I9896" s="47"/>
    </row>
    <row r="9897" spans="1:9" x14ac:dyDescent="0.25">
      <c r="A9897" s="47"/>
      <c r="B9897" s="47"/>
      <c r="C9897" s="47"/>
      <c r="D9897" s="47"/>
      <c r="E9897" s="47"/>
      <c r="F9897" s="47"/>
      <c r="G9897" s="47"/>
      <c r="H9897" s="47"/>
      <c r="I9897" s="47"/>
    </row>
    <row r="9898" spans="1:9" x14ac:dyDescent="0.25">
      <c r="A9898" s="47"/>
      <c r="B9898" s="47"/>
      <c r="C9898" s="47"/>
      <c r="D9898" s="47"/>
      <c r="E9898" s="47"/>
      <c r="F9898" s="47"/>
      <c r="G9898" s="47"/>
      <c r="H9898" s="47"/>
      <c r="I9898" s="47"/>
    </row>
    <row r="9899" spans="1:9" x14ac:dyDescent="0.25">
      <c r="A9899" s="47"/>
      <c r="B9899" s="47"/>
      <c r="C9899" s="47"/>
      <c r="D9899" s="47"/>
      <c r="E9899" s="47"/>
      <c r="F9899" s="47"/>
      <c r="G9899" s="47"/>
      <c r="H9899" s="47"/>
      <c r="I9899" s="47"/>
    </row>
    <row r="9900" spans="1:9" x14ac:dyDescent="0.25">
      <c r="A9900" s="47"/>
      <c r="B9900" s="47"/>
      <c r="C9900" s="47"/>
      <c r="D9900" s="47"/>
      <c r="E9900" s="47"/>
      <c r="F9900" s="47"/>
      <c r="G9900" s="47"/>
      <c r="H9900" s="47"/>
      <c r="I9900" s="47"/>
    </row>
    <row r="9901" spans="1:9" x14ac:dyDescent="0.25">
      <c r="A9901" s="47"/>
      <c r="B9901" s="47"/>
      <c r="C9901" s="47"/>
      <c r="D9901" s="47"/>
      <c r="E9901" s="47"/>
      <c r="F9901" s="47"/>
      <c r="G9901" s="47"/>
      <c r="H9901" s="47"/>
      <c r="I9901" s="47"/>
    </row>
    <row r="9902" spans="1:9" x14ac:dyDescent="0.25">
      <c r="A9902" s="47"/>
      <c r="B9902" s="47"/>
      <c r="C9902" s="47"/>
      <c r="D9902" s="47"/>
      <c r="E9902" s="47"/>
      <c r="F9902" s="47"/>
      <c r="G9902" s="47"/>
      <c r="H9902" s="47"/>
      <c r="I9902" s="47"/>
    </row>
    <row r="9903" spans="1:9" x14ac:dyDescent="0.25">
      <c r="A9903" s="47"/>
      <c r="B9903" s="47"/>
      <c r="C9903" s="47"/>
      <c r="D9903" s="47"/>
      <c r="E9903" s="47"/>
      <c r="F9903" s="47"/>
      <c r="G9903" s="47"/>
      <c r="H9903" s="47"/>
      <c r="I9903" s="47"/>
    </row>
    <row r="9904" spans="1:9" x14ac:dyDescent="0.25">
      <c r="A9904" s="47"/>
      <c r="B9904" s="47"/>
      <c r="C9904" s="47"/>
      <c r="D9904" s="47"/>
      <c r="E9904" s="47"/>
      <c r="F9904" s="47"/>
      <c r="G9904" s="47"/>
      <c r="H9904" s="47"/>
      <c r="I9904" s="47"/>
    </row>
    <row r="9905" spans="1:9" x14ac:dyDescent="0.25">
      <c r="A9905" s="47"/>
      <c r="B9905" s="47"/>
      <c r="C9905" s="47"/>
      <c r="D9905" s="47"/>
      <c r="E9905" s="47"/>
      <c r="F9905" s="47"/>
      <c r="G9905" s="47"/>
      <c r="H9905" s="47"/>
      <c r="I9905" s="47"/>
    </row>
    <row r="9906" spans="1:9" x14ac:dyDescent="0.25">
      <c r="A9906" s="47"/>
      <c r="B9906" s="47"/>
      <c r="C9906" s="47"/>
      <c r="D9906" s="47"/>
      <c r="E9906" s="47"/>
      <c r="F9906" s="47"/>
      <c r="G9906" s="47"/>
      <c r="H9906" s="47"/>
      <c r="I9906" s="47"/>
    </row>
    <row r="9907" spans="1:9" x14ac:dyDescent="0.25">
      <c r="A9907" s="47"/>
      <c r="B9907" s="47"/>
      <c r="C9907" s="47"/>
      <c r="D9907" s="47"/>
      <c r="E9907" s="47"/>
      <c r="F9907" s="47"/>
      <c r="G9907" s="47"/>
      <c r="H9907" s="47"/>
      <c r="I9907" s="47"/>
    </row>
    <row r="9908" spans="1:9" x14ac:dyDescent="0.25">
      <c r="A9908" s="47"/>
      <c r="B9908" s="47"/>
      <c r="C9908" s="47"/>
      <c r="D9908" s="47"/>
      <c r="E9908" s="47"/>
      <c r="F9908" s="47"/>
      <c r="G9908" s="47"/>
      <c r="H9908" s="47"/>
      <c r="I9908" s="47"/>
    </row>
    <row r="9909" spans="1:9" x14ac:dyDescent="0.25">
      <c r="A9909" s="47"/>
      <c r="B9909" s="47"/>
      <c r="C9909" s="47"/>
      <c r="D9909" s="47"/>
      <c r="E9909" s="47"/>
      <c r="F9909" s="47"/>
      <c r="G9909" s="47"/>
      <c r="H9909" s="47"/>
      <c r="I9909" s="47"/>
    </row>
    <row r="9910" spans="1:9" x14ac:dyDescent="0.25">
      <c r="A9910" s="47"/>
      <c r="B9910" s="47"/>
      <c r="C9910" s="47"/>
      <c r="D9910" s="47"/>
      <c r="E9910" s="47"/>
      <c r="F9910" s="47"/>
      <c r="G9910" s="47"/>
      <c r="H9910" s="47"/>
      <c r="I9910" s="47"/>
    </row>
    <row r="9911" spans="1:9" x14ac:dyDescent="0.25">
      <c r="A9911" s="47"/>
      <c r="B9911" s="47"/>
      <c r="C9911" s="47"/>
      <c r="D9911" s="47"/>
      <c r="E9911" s="47"/>
      <c r="F9911" s="47"/>
      <c r="G9911" s="47"/>
      <c r="H9911" s="47"/>
      <c r="I9911" s="47"/>
    </row>
    <row r="9912" spans="1:9" x14ac:dyDescent="0.25">
      <c r="A9912" s="47"/>
      <c r="B9912" s="47"/>
      <c r="C9912" s="47"/>
      <c r="D9912" s="47"/>
      <c r="E9912" s="47"/>
      <c r="F9912" s="47"/>
      <c r="G9912" s="47"/>
      <c r="H9912" s="47"/>
      <c r="I9912" s="47"/>
    </row>
    <row r="9913" spans="1:9" x14ac:dyDescent="0.25">
      <c r="A9913" s="47"/>
      <c r="B9913" s="47"/>
      <c r="C9913" s="47"/>
      <c r="D9913" s="47"/>
      <c r="E9913" s="47"/>
      <c r="F9913" s="47"/>
      <c r="G9913" s="47"/>
      <c r="H9913" s="47"/>
      <c r="I9913" s="47"/>
    </row>
    <row r="9914" spans="1:9" x14ac:dyDescent="0.25">
      <c r="A9914" s="47"/>
      <c r="B9914" s="47"/>
      <c r="C9914" s="47"/>
      <c r="D9914" s="47"/>
      <c r="E9914" s="47"/>
      <c r="F9914" s="47"/>
      <c r="G9914" s="47"/>
      <c r="H9914" s="47"/>
      <c r="I9914" s="47"/>
    </row>
    <row r="9915" spans="1:9" x14ac:dyDescent="0.25">
      <c r="A9915" s="47"/>
      <c r="B9915" s="47"/>
      <c r="C9915" s="47"/>
      <c r="D9915" s="47"/>
      <c r="E9915" s="47"/>
      <c r="F9915" s="47"/>
      <c r="G9915" s="47"/>
      <c r="H9915" s="47"/>
      <c r="I9915" s="47"/>
    </row>
    <row r="9916" spans="1:9" x14ac:dyDescent="0.25">
      <c r="A9916" s="47"/>
      <c r="B9916" s="47"/>
      <c r="C9916" s="47"/>
      <c r="D9916" s="47"/>
      <c r="E9916" s="47"/>
      <c r="F9916" s="47"/>
      <c r="G9916" s="47"/>
      <c r="H9916" s="47"/>
      <c r="I9916" s="47"/>
    </row>
    <row r="9917" spans="1:9" x14ac:dyDescent="0.25">
      <c r="A9917" s="47"/>
      <c r="B9917" s="47"/>
      <c r="C9917" s="47"/>
      <c r="D9917" s="47"/>
      <c r="E9917" s="47"/>
      <c r="F9917" s="47"/>
      <c r="G9917" s="47"/>
      <c r="H9917" s="47"/>
      <c r="I9917" s="47"/>
    </row>
    <row r="9918" spans="1:9" x14ac:dyDescent="0.25">
      <c r="A9918" s="47"/>
      <c r="B9918" s="47"/>
      <c r="C9918" s="47"/>
      <c r="D9918" s="47"/>
      <c r="E9918" s="47"/>
      <c r="F9918" s="47"/>
      <c r="G9918" s="47"/>
      <c r="H9918" s="47"/>
      <c r="I9918" s="47"/>
    </row>
    <row r="9919" spans="1:9" x14ac:dyDescent="0.25">
      <c r="A9919" s="47"/>
      <c r="B9919" s="47"/>
      <c r="C9919" s="47"/>
      <c r="D9919" s="47"/>
      <c r="E9919" s="47"/>
      <c r="F9919" s="47"/>
      <c r="G9919" s="47"/>
      <c r="H9919" s="47"/>
      <c r="I9919" s="47"/>
    </row>
    <row r="9920" spans="1:9" x14ac:dyDescent="0.25">
      <c r="A9920" s="47"/>
      <c r="B9920" s="47"/>
      <c r="C9920" s="47"/>
      <c r="D9920" s="47"/>
      <c r="E9920" s="47"/>
      <c r="F9920" s="47"/>
      <c r="G9920" s="47"/>
      <c r="H9920" s="47"/>
      <c r="I9920" s="47"/>
    </row>
    <row r="9921" spans="1:9" x14ac:dyDescent="0.25">
      <c r="A9921" s="47"/>
      <c r="B9921" s="47"/>
      <c r="C9921" s="47"/>
      <c r="D9921" s="47"/>
      <c r="E9921" s="47"/>
      <c r="F9921" s="47"/>
      <c r="G9921" s="47"/>
      <c r="H9921" s="47"/>
      <c r="I9921" s="47"/>
    </row>
    <row r="9922" spans="1:9" x14ac:dyDescent="0.25">
      <c r="A9922" s="47"/>
      <c r="B9922" s="47"/>
      <c r="C9922" s="47"/>
      <c r="D9922" s="47"/>
      <c r="E9922" s="47"/>
      <c r="F9922" s="47"/>
      <c r="G9922" s="47"/>
      <c r="H9922" s="47"/>
      <c r="I9922" s="47"/>
    </row>
    <row r="9923" spans="1:9" x14ac:dyDescent="0.25">
      <c r="A9923" s="47"/>
      <c r="B9923" s="47"/>
      <c r="C9923" s="47"/>
      <c r="D9923" s="47"/>
      <c r="E9923" s="47"/>
      <c r="F9923" s="47"/>
      <c r="G9923" s="47"/>
      <c r="H9923" s="47"/>
      <c r="I9923" s="47"/>
    </row>
    <row r="9924" spans="1:9" x14ac:dyDescent="0.25">
      <c r="A9924" s="47"/>
      <c r="B9924" s="47"/>
      <c r="C9924" s="47"/>
      <c r="D9924" s="47"/>
      <c r="E9924" s="47"/>
      <c r="F9924" s="47"/>
      <c r="G9924" s="47"/>
      <c r="H9924" s="47"/>
      <c r="I9924" s="47"/>
    </row>
    <row r="9925" spans="1:9" x14ac:dyDescent="0.25">
      <c r="A9925" s="47"/>
      <c r="B9925" s="47"/>
      <c r="C9925" s="47"/>
      <c r="D9925" s="47"/>
      <c r="E9925" s="47"/>
      <c r="F9925" s="47"/>
      <c r="G9925" s="47"/>
      <c r="H9925" s="47"/>
      <c r="I9925" s="47"/>
    </row>
    <row r="9926" spans="1:9" x14ac:dyDescent="0.25">
      <c r="A9926" s="47"/>
      <c r="B9926" s="47"/>
      <c r="C9926" s="47"/>
      <c r="D9926" s="47"/>
      <c r="E9926" s="47"/>
      <c r="F9926" s="47"/>
      <c r="G9926" s="47"/>
      <c r="H9926" s="47"/>
      <c r="I9926" s="47"/>
    </row>
    <row r="9927" spans="1:9" x14ac:dyDescent="0.25">
      <c r="A9927" s="47"/>
      <c r="B9927" s="47"/>
      <c r="C9927" s="47"/>
      <c r="D9927" s="47"/>
      <c r="E9927" s="47"/>
      <c r="F9927" s="47"/>
      <c r="G9927" s="47"/>
      <c r="H9927" s="47"/>
      <c r="I9927" s="47"/>
    </row>
    <row r="9928" spans="1:9" x14ac:dyDescent="0.25">
      <c r="A9928" s="47"/>
      <c r="B9928" s="47"/>
      <c r="C9928" s="47"/>
      <c r="D9928" s="47"/>
      <c r="E9928" s="47"/>
      <c r="F9928" s="47"/>
      <c r="G9928" s="47"/>
      <c r="H9928" s="47"/>
      <c r="I9928" s="47"/>
    </row>
    <row r="9929" spans="1:9" x14ac:dyDescent="0.25">
      <c r="A9929" s="47"/>
      <c r="B9929" s="47"/>
      <c r="C9929" s="47"/>
      <c r="D9929" s="47"/>
      <c r="E9929" s="47"/>
      <c r="F9929" s="47"/>
      <c r="G9929" s="47"/>
      <c r="H9929" s="47"/>
      <c r="I9929" s="47"/>
    </row>
    <row r="9930" spans="1:9" x14ac:dyDescent="0.25">
      <c r="A9930" s="47"/>
      <c r="B9930" s="47"/>
      <c r="C9930" s="47"/>
      <c r="D9930" s="47"/>
      <c r="E9930" s="47"/>
      <c r="F9930" s="47"/>
      <c r="G9930" s="47"/>
      <c r="H9930" s="47"/>
      <c r="I9930" s="47"/>
    </row>
    <row r="9931" spans="1:9" x14ac:dyDescent="0.25">
      <c r="A9931" s="47"/>
      <c r="B9931" s="47"/>
      <c r="C9931" s="47"/>
      <c r="D9931" s="47"/>
      <c r="E9931" s="47"/>
      <c r="F9931" s="47"/>
      <c r="G9931" s="47"/>
      <c r="H9931" s="47"/>
      <c r="I9931" s="47"/>
    </row>
    <row r="9932" spans="1:9" x14ac:dyDescent="0.25">
      <c r="A9932" s="47"/>
      <c r="B9932" s="47"/>
      <c r="C9932" s="47"/>
      <c r="D9932" s="47"/>
      <c r="E9932" s="47"/>
      <c r="F9932" s="47"/>
      <c r="G9932" s="47"/>
      <c r="H9932" s="47"/>
      <c r="I9932" s="47"/>
    </row>
    <row r="9933" spans="1:9" x14ac:dyDescent="0.25">
      <c r="A9933" s="47"/>
      <c r="B9933" s="47"/>
      <c r="C9933" s="47"/>
      <c r="D9933" s="47"/>
      <c r="E9933" s="47"/>
      <c r="F9933" s="47"/>
      <c r="G9933" s="47"/>
      <c r="H9933" s="47"/>
      <c r="I9933" s="47"/>
    </row>
    <row r="9934" spans="1:9" x14ac:dyDescent="0.25">
      <c r="A9934" s="47"/>
      <c r="B9934" s="47"/>
      <c r="C9934" s="47"/>
      <c r="D9934" s="47"/>
      <c r="E9934" s="47"/>
      <c r="F9934" s="47"/>
      <c r="G9934" s="47"/>
      <c r="H9934" s="47"/>
      <c r="I9934" s="47"/>
    </row>
    <row r="9935" spans="1:9" x14ac:dyDescent="0.25">
      <c r="A9935" s="47"/>
      <c r="B9935" s="47"/>
      <c r="C9935" s="47"/>
      <c r="D9935" s="47"/>
      <c r="E9935" s="47"/>
      <c r="F9935" s="47"/>
      <c r="G9935" s="47"/>
      <c r="H9935" s="47"/>
      <c r="I9935" s="47"/>
    </row>
    <row r="9936" spans="1:9" x14ac:dyDescent="0.25">
      <c r="A9936" s="47"/>
      <c r="B9936" s="47"/>
      <c r="C9936" s="47"/>
      <c r="D9936" s="47"/>
      <c r="E9936" s="47"/>
      <c r="F9936" s="47"/>
      <c r="G9936" s="47"/>
      <c r="H9936" s="47"/>
      <c r="I9936" s="47"/>
    </row>
    <row r="9937" spans="1:9" x14ac:dyDescent="0.25">
      <c r="A9937" s="47"/>
      <c r="B9937" s="47"/>
      <c r="C9937" s="47"/>
      <c r="D9937" s="47"/>
      <c r="E9937" s="47"/>
      <c r="F9937" s="47"/>
      <c r="G9937" s="47"/>
      <c r="H9937" s="47"/>
      <c r="I9937" s="47"/>
    </row>
    <row r="9938" spans="1:9" x14ac:dyDescent="0.25">
      <c r="A9938" s="47"/>
      <c r="B9938" s="47"/>
      <c r="C9938" s="47"/>
      <c r="D9938" s="47"/>
      <c r="E9938" s="47"/>
      <c r="F9938" s="47"/>
      <c r="G9938" s="47"/>
      <c r="H9938" s="47"/>
      <c r="I9938" s="47"/>
    </row>
    <row r="9939" spans="1:9" x14ac:dyDescent="0.25">
      <c r="A9939" s="47"/>
      <c r="B9939" s="47"/>
      <c r="C9939" s="47"/>
      <c r="D9939" s="47"/>
      <c r="E9939" s="47"/>
      <c r="F9939" s="47"/>
      <c r="G9939" s="47"/>
      <c r="H9939" s="47"/>
      <c r="I9939" s="47"/>
    </row>
    <row r="9940" spans="1:9" x14ac:dyDescent="0.25">
      <c r="A9940" s="47"/>
      <c r="B9940" s="47"/>
      <c r="C9940" s="47"/>
      <c r="D9940" s="47"/>
      <c r="E9940" s="47"/>
      <c r="F9940" s="47"/>
      <c r="G9940" s="47"/>
      <c r="H9940" s="47"/>
      <c r="I9940" s="47"/>
    </row>
    <row r="9941" spans="1:9" x14ac:dyDescent="0.25">
      <c r="A9941" s="47"/>
      <c r="B9941" s="47"/>
      <c r="C9941" s="47"/>
      <c r="D9941" s="47"/>
      <c r="E9941" s="47"/>
      <c r="F9941" s="47"/>
      <c r="G9941" s="47"/>
      <c r="H9941" s="47"/>
      <c r="I9941" s="47"/>
    </row>
    <row r="9942" spans="1:9" x14ac:dyDescent="0.25">
      <c r="A9942" s="47"/>
      <c r="B9942" s="47"/>
      <c r="C9942" s="47"/>
      <c r="D9942" s="47"/>
      <c r="E9942" s="47"/>
      <c r="F9942" s="47"/>
      <c r="G9942" s="47"/>
      <c r="H9942" s="47"/>
      <c r="I9942" s="47"/>
    </row>
    <row r="9943" spans="1:9" x14ac:dyDescent="0.25">
      <c r="A9943" s="47"/>
      <c r="B9943" s="47"/>
      <c r="C9943" s="47"/>
      <c r="D9943" s="47"/>
      <c r="E9943" s="47"/>
      <c r="F9943" s="47"/>
      <c r="G9943" s="47"/>
      <c r="H9943" s="47"/>
      <c r="I9943" s="47"/>
    </row>
    <row r="9944" spans="1:9" x14ac:dyDescent="0.25">
      <c r="A9944" s="47"/>
      <c r="B9944" s="47"/>
      <c r="C9944" s="47"/>
      <c r="D9944" s="47"/>
      <c r="E9944" s="47"/>
      <c r="F9944" s="47"/>
      <c r="G9944" s="47"/>
      <c r="H9944" s="47"/>
      <c r="I9944" s="47"/>
    </row>
    <row r="9945" spans="1:9" x14ac:dyDescent="0.25">
      <c r="A9945" s="47"/>
      <c r="B9945" s="47"/>
      <c r="C9945" s="47"/>
      <c r="D9945" s="47"/>
      <c r="E9945" s="47"/>
      <c r="F9945" s="47"/>
      <c r="G9945" s="47"/>
      <c r="H9945" s="47"/>
      <c r="I9945" s="47"/>
    </row>
    <row r="9946" spans="1:9" x14ac:dyDescent="0.25">
      <c r="A9946" s="47"/>
      <c r="B9946" s="47"/>
      <c r="C9946" s="47"/>
      <c r="D9946" s="47"/>
      <c r="E9946" s="47"/>
      <c r="F9946" s="47"/>
      <c r="G9946" s="47"/>
      <c r="H9946" s="47"/>
      <c r="I9946" s="47"/>
    </row>
    <row r="9947" spans="1:9" x14ac:dyDescent="0.25">
      <c r="A9947" s="47"/>
      <c r="B9947" s="47"/>
      <c r="C9947" s="47"/>
      <c r="D9947" s="47"/>
      <c r="E9947" s="47"/>
      <c r="F9947" s="47"/>
      <c r="G9947" s="47"/>
      <c r="H9947" s="47"/>
      <c r="I9947" s="47"/>
    </row>
    <row r="9948" spans="1:9" x14ac:dyDescent="0.25">
      <c r="A9948" s="47"/>
      <c r="B9948" s="47"/>
      <c r="C9948" s="47"/>
      <c r="D9948" s="47"/>
      <c r="E9948" s="47"/>
      <c r="F9948" s="47"/>
      <c r="G9948" s="47"/>
      <c r="H9948" s="47"/>
      <c r="I9948" s="47"/>
    </row>
    <row r="9949" spans="1:9" x14ac:dyDescent="0.25">
      <c r="A9949" s="47"/>
      <c r="B9949" s="47"/>
      <c r="C9949" s="47"/>
      <c r="D9949" s="47"/>
      <c r="E9949" s="47"/>
      <c r="F9949" s="47"/>
      <c r="G9949" s="47"/>
      <c r="H9949" s="47"/>
      <c r="I9949" s="47"/>
    </row>
    <row r="9950" spans="1:9" x14ac:dyDescent="0.25">
      <c r="A9950" s="47"/>
      <c r="B9950" s="47"/>
      <c r="C9950" s="47"/>
      <c r="D9950" s="47"/>
      <c r="E9950" s="47"/>
      <c r="F9950" s="47"/>
      <c r="G9950" s="47"/>
      <c r="H9950" s="47"/>
      <c r="I9950" s="47"/>
    </row>
    <row r="9951" spans="1:9" x14ac:dyDescent="0.25">
      <c r="A9951" s="47"/>
      <c r="B9951" s="47"/>
      <c r="C9951" s="47"/>
      <c r="D9951" s="47"/>
      <c r="E9951" s="47"/>
      <c r="F9951" s="47"/>
      <c r="G9951" s="47"/>
      <c r="H9951" s="47"/>
      <c r="I9951" s="47"/>
    </row>
    <row r="9952" spans="1:9" x14ac:dyDescent="0.25">
      <c r="A9952" s="47"/>
      <c r="B9952" s="47"/>
      <c r="C9952" s="47"/>
      <c r="D9952" s="47"/>
      <c r="E9952" s="47"/>
      <c r="F9952" s="47"/>
      <c r="G9952" s="47"/>
      <c r="H9952" s="47"/>
      <c r="I9952" s="47"/>
    </row>
    <row r="9953" spans="1:9" x14ac:dyDescent="0.25">
      <c r="A9953" s="47"/>
      <c r="B9953" s="47"/>
      <c r="C9953" s="47"/>
      <c r="D9953" s="47"/>
      <c r="E9953" s="47"/>
      <c r="F9953" s="47"/>
      <c r="G9953" s="47"/>
      <c r="H9953" s="47"/>
      <c r="I9953" s="47"/>
    </row>
    <row r="9954" spans="1:9" x14ac:dyDescent="0.25">
      <c r="A9954" s="47"/>
      <c r="B9954" s="47"/>
      <c r="C9954" s="47"/>
      <c r="D9954" s="47"/>
      <c r="E9954" s="47"/>
      <c r="F9954" s="47"/>
      <c r="G9954" s="47"/>
      <c r="H9954" s="47"/>
      <c r="I9954" s="47"/>
    </row>
    <row r="9955" spans="1:9" x14ac:dyDescent="0.25">
      <c r="A9955" s="47"/>
      <c r="B9955" s="47"/>
      <c r="C9955" s="47"/>
      <c r="D9955" s="47"/>
      <c r="E9955" s="47"/>
      <c r="F9955" s="47"/>
      <c r="G9955" s="47"/>
      <c r="H9955" s="47"/>
      <c r="I9955" s="47"/>
    </row>
    <row r="9956" spans="1:9" x14ac:dyDescent="0.25">
      <c r="A9956" s="47"/>
      <c r="B9956" s="47"/>
      <c r="C9956" s="47"/>
      <c r="D9956" s="47"/>
      <c r="E9956" s="47"/>
      <c r="F9956" s="47"/>
      <c r="G9956" s="47"/>
      <c r="H9956" s="47"/>
      <c r="I9956" s="47"/>
    </row>
    <row r="9957" spans="1:9" x14ac:dyDescent="0.25">
      <c r="A9957" s="47"/>
      <c r="B9957" s="47"/>
      <c r="C9957" s="47"/>
      <c r="D9957" s="47"/>
      <c r="E9957" s="47"/>
      <c r="F9957" s="47"/>
      <c r="G9957" s="47"/>
      <c r="H9957" s="47"/>
      <c r="I9957" s="47"/>
    </row>
    <row r="9958" spans="1:9" x14ac:dyDescent="0.25">
      <c r="A9958" s="47"/>
      <c r="B9958" s="47"/>
      <c r="C9958" s="47"/>
      <c r="D9958" s="47"/>
      <c r="E9958" s="47"/>
      <c r="F9958" s="47"/>
      <c r="G9958" s="47"/>
      <c r="H9958" s="47"/>
      <c r="I9958" s="47"/>
    </row>
    <row r="9959" spans="1:9" x14ac:dyDescent="0.25">
      <c r="A9959" s="47"/>
      <c r="B9959" s="47"/>
      <c r="C9959" s="47"/>
      <c r="D9959" s="47"/>
      <c r="E9959" s="47"/>
      <c r="F9959" s="47"/>
      <c r="G9959" s="47"/>
      <c r="H9959" s="47"/>
      <c r="I9959" s="47"/>
    </row>
    <row r="9960" spans="1:9" x14ac:dyDescent="0.25">
      <c r="A9960" s="47"/>
      <c r="B9960" s="47"/>
      <c r="C9960" s="47"/>
      <c r="D9960" s="47"/>
      <c r="E9960" s="47"/>
      <c r="F9960" s="47"/>
      <c r="G9960" s="47"/>
      <c r="H9960" s="47"/>
      <c r="I9960" s="47"/>
    </row>
    <row r="9961" spans="1:9" x14ac:dyDescent="0.25">
      <c r="A9961" s="47"/>
      <c r="B9961" s="47"/>
      <c r="C9961" s="47"/>
      <c r="D9961" s="47"/>
      <c r="E9961" s="47"/>
      <c r="F9961" s="47"/>
      <c r="G9961" s="47"/>
      <c r="H9961" s="47"/>
      <c r="I9961" s="47"/>
    </row>
    <row r="9962" spans="1:9" x14ac:dyDescent="0.25">
      <c r="A9962" s="47"/>
      <c r="B9962" s="47"/>
      <c r="C9962" s="47"/>
      <c r="D9962" s="47"/>
      <c r="E9962" s="47"/>
      <c r="F9962" s="47"/>
      <c r="G9962" s="47"/>
      <c r="H9962" s="47"/>
      <c r="I9962" s="47"/>
    </row>
    <row r="9963" spans="1:9" x14ac:dyDescent="0.25">
      <c r="A9963" s="47"/>
      <c r="B9963" s="47"/>
      <c r="C9963" s="47"/>
      <c r="D9963" s="47"/>
      <c r="E9963" s="47"/>
      <c r="F9963" s="47"/>
      <c r="G9963" s="47"/>
      <c r="H9963" s="47"/>
      <c r="I9963" s="47"/>
    </row>
    <row r="9964" spans="1:9" x14ac:dyDescent="0.25">
      <c r="A9964" s="47"/>
      <c r="B9964" s="47"/>
      <c r="C9964" s="47"/>
      <c r="D9964" s="47"/>
      <c r="E9964" s="47"/>
      <c r="F9964" s="47"/>
      <c r="G9964" s="47"/>
      <c r="H9964" s="47"/>
      <c r="I9964" s="47"/>
    </row>
    <row r="9965" spans="1:9" x14ac:dyDescent="0.25">
      <c r="A9965" s="47"/>
      <c r="B9965" s="47"/>
      <c r="C9965" s="47"/>
      <c r="D9965" s="47"/>
      <c r="E9965" s="47"/>
      <c r="F9965" s="47"/>
      <c r="G9965" s="47"/>
      <c r="H9965" s="47"/>
      <c r="I9965" s="47"/>
    </row>
    <row r="9966" spans="1:9" x14ac:dyDescent="0.25">
      <c r="A9966" s="47"/>
      <c r="B9966" s="47"/>
      <c r="C9966" s="47"/>
      <c r="D9966" s="47"/>
      <c r="E9966" s="47"/>
      <c r="F9966" s="47"/>
      <c r="G9966" s="47"/>
      <c r="H9966" s="47"/>
      <c r="I9966" s="47"/>
    </row>
    <row r="9967" spans="1:9" x14ac:dyDescent="0.25">
      <c r="A9967" s="47"/>
      <c r="B9967" s="47"/>
      <c r="C9967" s="47"/>
      <c r="D9967" s="47"/>
      <c r="E9967" s="47"/>
      <c r="F9967" s="47"/>
      <c r="G9967" s="47"/>
      <c r="H9967" s="47"/>
      <c r="I9967" s="47"/>
    </row>
    <row r="9968" spans="1:9" x14ac:dyDescent="0.25">
      <c r="A9968" s="47"/>
      <c r="B9968" s="47"/>
      <c r="C9968" s="47"/>
      <c r="D9968" s="47"/>
      <c r="E9968" s="47"/>
      <c r="F9968" s="47"/>
      <c r="G9968" s="47"/>
      <c r="H9968" s="47"/>
      <c r="I9968" s="47"/>
    </row>
    <row r="9969" spans="1:9" x14ac:dyDescent="0.25">
      <c r="A9969" s="47"/>
      <c r="B9969" s="47"/>
      <c r="C9969" s="47"/>
      <c r="D9969" s="47"/>
      <c r="E9969" s="47"/>
      <c r="F9969" s="47"/>
      <c r="G9969" s="47"/>
      <c r="H9969" s="47"/>
      <c r="I9969" s="47"/>
    </row>
    <row r="9970" spans="1:9" x14ac:dyDescent="0.25">
      <c r="A9970" s="47"/>
      <c r="B9970" s="47"/>
      <c r="C9970" s="47"/>
      <c r="D9970" s="47"/>
      <c r="E9970" s="47"/>
      <c r="F9970" s="47"/>
      <c r="G9970" s="47"/>
      <c r="H9970" s="47"/>
      <c r="I9970" s="47"/>
    </row>
    <row r="9971" spans="1:9" x14ac:dyDescent="0.25">
      <c r="A9971" s="47"/>
      <c r="B9971" s="47"/>
      <c r="C9971" s="47"/>
      <c r="D9971" s="47"/>
      <c r="E9971" s="47"/>
      <c r="F9971" s="47"/>
      <c r="G9971" s="47"/>
      <c r="H9971" s="47"/>
      <c r="I9971" s="47"/>
    </row>
    <row r="9972" spans="1:9" x14ac:dyDescent="0.25">
      <c r="A9972" s="47"/>
      <c r="B9972" s="47"/>
      <c r="C9972" s="47"/>
      <c r="D9972" s="47"/>
      <c r="E9972" s="47"/>
      <c r="F9972" s="47"/>
      <c r="G9972" s="47"/>
      <c r="H9972" s="47"/>
      <c r="I9972" s="47"/>
    </row>
    <row r="9973" spans="1:9" x14ac:dyDescent="0.25">
      <c r="A9973" s="47"/>
      <c r="B9973" s="47"/>
      <c r="C9973" s="47"/>
      <c r="D9973" s="47"/>
      <c r="E9973" s="47"/>
      <c r="F9973" s="47"/>
      <c r="G9973" s="47"/>
      <c r="H9973" s="47"/>
      <c r="I9973" s="47"/>
    </row>
    <row r="9974" spans="1:9" x14ac:dyDescent="0.25">
      <c r="A9974" s="47"/>
      <c r="B9974" s="47"/>
      <c r="C9974" s="47"/>
      <c r="D9974" s="47"/>
      <c r="E9974" s="47"/>
      <c r="F9974" s="47"/>
      <c r="G9974" s="47"/>
      <c r="H9974" s="47"/>
      <c r="I9974" s="47"/>
    </row>
    <row r="9975" spans="1:9" x14ac:dyDescent="0.25">
      <c r="A9975" s="47"/>
      <c r="B9975" s="47"/>
      <c r="C9975" s="47"/>
      <c r="D9975" s="47"/>
      <c r="E9975" s="47"/>
      <c r="F9975" s="47"/>
      <c r="G9975" s="47"/>
      <c r="H9975" s="47"/>
      <c r="I9975" s="47"/>
    </row>
    <row r="9976" spans="1:9" x14ac:dyDescent="0.25">
      <c r="A9976" s="47"/>
      <c r="B9976" s="47"/>
      <c r="C9976" s="47"/>
      <c r="D9976" s="47"/>
      <c r="E9976" s="47"/>
      <c r="F9976" s="47"/>
      <c r="G9976" s="47"/>
      <c r="H9976" s="47"/>
      <c r="I9976" s="47"/>
    </row>
    <row r="9977" spans="1:9" x14ac:dyDescent="0.25">
      <c r="A9977" s="47"/>
      <c r="B9977" s="47"/>
      <c r="C9977" s="47"/>
      <c r="D9977" s="47"/>
      <c r="E9977" s="47"/>
      <c r="F9977" s="47"/>
      <c r="G9977" s="47"/>
      <c r="H9977" s="47"/>
      <c r="I9977" s="47"/>
    </row>
    <row r="9978" spans="1:9" x14ac:dyDescent="0.25">
      <c r="A9978" s="47"/>
      <c r="B9978" s="47"/>
      <c r="C9978" s="47"/>
      <c r="D9978" s="47"/>
      <c r="E9978" s="47"/>
      <c r="F9978" s="47"/>
      <c r="G9978" s="47"/>
      <c r="H9978" s="47"/>
      <c r="I9978" s="47"/>
    </row>
    <row r="9979" spans="1:9" x14ac:dyDescent="0.25">
      <c r="A9979" s="47"/>
      <c r="B9979" s="47"/>
      <c r="C9979" s="47"/>
      <c r="D9979" s="47"/>
      <c r="E9979" s="47"/>
      <c r="F9979" s="47"/>
      <c r="G9979" s="47"/>
      <c r="H9979" s="47"/>
      <c r="I9979" s="47"/>
    </row>
    <row r="9980" spans="1:9" x14ac:dyDescent="0.25">
      <c r="A9980" s="47"/>
      <c r="B9980" s="47"/>
      <c r="C9980" s="47"/>
      <c r="D9980" s="47"/>
      <c r="E9980" s="47"/>
      <c r="F9980" s="47"/>
      <c r="G9980" s="47"/>
      <c r="H9980" s="47"/>
      <c r="I9980" s="47"/>
    </row>
    <row r="9981" spans="1:9" x14ac:dyDescent="0.25">
      <c r="A9981" s="47"/>
      <c r="B9981" s="47"/>
      <c r="C9981" s="47"/>
      <c r="D9981" s="47"/>
      <c r="E9981" s="47"/>
      <c r="F9981" s="47"/>
      <c r="G9981" s="47"/>
      <c r="H9981" s="47"/>
      <c r="I9981" s="47"/>
    </row>
    <row r="9982" spans="1:9" x14ac:dyDescent="0.25">
      <c r="A9982" s="47"/>
      <c r="B9982" s="47"/>
      <c r="C9982" s="47"/>
      <c r="D9982" s="47"/>
      <c r="E9982" s="47"/>
      <c r="F9982" s="47"/>
      <c r="G9982" s="47"/>
      <c r="H9982" s="47"/>
      <c r="I9982" s="47"/>
    </row>
    <row r="9983" spans="1:9" x14ac:dyDescent="0.25">
      <c r="A9983" s="47"/>
      <c r="B9983" s="47"/>
      <c r="C9983" s="47"/>
      <c r="D9983" s="47"/>
      <c r="E9983" s="47"/>
      <c r="F9983" s="47"/>
      <c r="G9983" s="47"/>
      <c r="H9983" s="47"/>
      <c r="I9983" s="47"/>
    </row>
    <row r="9984" spans="1:9" x14ac:dyDescent="0.25">
      <c r="A9984" s="47"/>
      <c r="B9984" s="47"/>
      <c r="C9984" s="47"/>
      <c r="D9984" s="47"/>
      <c r="E9984" s="47"/>
      <c r="F9984" s="47"/>
      <c r="G9984" s="47"/>
      <c r="H9984" s="47"/>
      <c r="I9984" s="47"/>
    </row>
    <row r="9985" spans="1:9" x14ac:dyDescent="0.25">
      <c r="A9985" s="47"/>
      <c r="B9985" s="47"/>
      <c r="C9985" s="47"/>
      <c r="D9985" s="47"/>
      <c r="E9985" s="47"/>
      <c r="F9985" s="47"/>
      <c r="G9985" s="47"/>
      <c r="H9985" s="47"/>
      <c r="I9985" s="47"/>
    </row>
    <row r="9986" spans="1:9" x14ac:dyDescent="0.25">
      <c r="A9986" s="47"/>
      <c r="B9986" s="47"/>
      <c r="C9986" s="47"/>
      <c r="D9986" s="47"/>
      <c r="E9986" s="47"/>
      <c r="F9986" s="47"/>
      <c r="G9986" s="47"/>
      <c r="H9986" s="47"/>
      <c r="I9986" s="47"/>
    </row>
    <row r="9987" spans="1:9" x14ac:dyDescent="0.25">
      <c r="A9987" s="47"/>
      <c r="B9987" s="47"/>
      <c r="C9987" s="47"/>
      <c r="D9987" s="47"/>
      <c r="E9987" s="47"/>
      <c r="F9987" s="47"/>
      <c r="G9987" s="47"/>
      <c r="H9987" s="47"/>
      <c r="I9987" s="47"/>
    </row>
    <row r="9988" spans="1:9" x14ac:dyDescent="0.25">
      <c r="A9988" s="47"/>
      <c r="B9988" s="47"/>
      <c r="C9988" s="47"/>
      <c r="D9988" s="47"/>
      <c r="E9988" s="47"/>
      <c r="F9988" s="47"/>
      <c r="G9988" s="47"/>
      <c r="H9988" s="47"/>
      <c r="I9988" s="47"/>
    </row>
    <row r="9989" spans="1:9" x14ac:dyDescent="0.25">
      <c r="A9989" s="47"/>
      <c r="B9989" s="47"/>
      <c r="C9989" s="47"/>
      <c r="D9989" s="47"/>
      <c r="E9989" s="47"/>
      <c r="F9989" s="47"/>
      <c r="G9989" s="47"/>
      <c r="H9989" s="47"/>
      <c r="I9989" s="47"/>
    </row>
    <row r="9990" spans="1:9" x14ac:dyDescent="0.25">
      <c r="A9990" s="47"/>
      <c r="B9990" s="47"/>
      <c r="C9990" s="47"/>
      <c r="D9990" s="47"/>
      <c r="E9990" s="47"/>
      <c r="F9990" s="47"/>
      <c r="G9990" s="47"/>
      <c r="H9990" s="47"/>
      <c r="I9990" s="47"/>
    </row>
    <row r="9991" spans="1:9" x14ac:dyDescent="0.25">
      <c r="A9991" s="47"/>
      <c r="B9991" s="47"/>
      <c r="C9991" s="47"/>
      <c r="D9991" s="47"/>
      <c r="E9991" s="47"/>
      <c r="F9991" s="47"/>
      <c r="G9991" s="47"/>
      <c r="H9991" s="47"/>
      <c r="I9991" s="47"/>
    </row>
    <row r="9992" spans="1:9" x14ac:dyDescent="0.25">
      <c r="A9992" s="47"/>
      <c r="B9992" s="47"/>
      <c r="C9992" s="47"/>
      <c r="D9992" s="47"/>
      <c r="E9992" s="47"/>
      <c r="F9992" s="47"/>
      <c r="G9992" s="47"/>
      <c r="H9992" s="47"/>
      <c r="I9992" s="47"/>
    </row>
    <row r="9993" spans="1:9" x14ac:dyDescent="0.25">
      <c r="A9993" s="47"/>
      <c r="B9993" s="47"/>
      <c r="C9993" s="47"/>
      <c r="D9993" s="47"/>
      <c r="E9993" s="47"/>
      <c r="F9993" s="47"/>
      <c r="G9993" s="47"/>
      <c r="H9993" s="47"/>
      <c r="I9993" s="47"/>
    </row>
    <row r="9994" spans="1:9" x14ac:dyDescent="0.25">
      <c r="A9994" s="47"/>
      <c r="B9994" s="47"/>
      <c r="C9994" s="47"/>
      <c r="D9994" s="47"/>
      <c r="E9994" s="47"/>
      <c r="F9994" s="47"/>
      <c r="G9994" s="47"/>
      <c r="H9994" s="47"/>
      <c r="I9994" s="47"/>
    </row>
    <row r="9995" spans="1:9" x14ac:dyDescent="0.25">
      <c r="A9995" s="47"/>
      <c r="B9995" s="47"/>
      <c r="C9995" s="47"/>
      <c r="D9995" s="47"/>
      <c r="E9995" s="47"/>
      <c r="F9995" s="47"/>
      <c r="G9995" s="47"/>
      <c r="H9995" s="47"/>
      <c r="I9995" s="47"/>
    </row>
    <row r="9996" spans="1:9" x14ac:dyDescent="0.25">
      <c r="A9996" s="47"/>
      <c r="B9996" s="47"/>
      <c r="C9996" s="47"/>
      <c r="D9996" s="47"/>
      <c r="E9996" s="47"/>
      <c r="F9996" s="47"/>
      <c r="G9996" s="47"/>
      <c r="H9996" s="47"/>
      <c r="I9996" s="47"/>
    </row>
    <row r="9997" spans="1:9" x14ac:dyDescent="0.25">
      <c r="A9997" s="47"/>
      <c r="B9997" s="47"/>
      <c r="C9997" s="47"/>
      <c r="D9997" s="47"/>
      <c r="E9997" s="47"/>
      <c r="F9997" s="47"/>
      <c r="G9997" s="47"/>
      <c r="H9997" s="47"/>
      <c r="I9997" s="47"/>
    </row>
    <row r="9998" spans="1:9" x14ac:dyDescent="0.25">
      <c r="A9998" s="47"/>
      <c r="B9998" s="47"/>
      <c r="C9998" s="47"/>
      <c r="D9998" s="47"/>
      <c r="E9998" s="47"/>
      <c r="F9998" s="47"/>
      <c r="G9998" s="47"/>
      <c r="H9998" s="47"/>
      <c r="I9998" s="47"/>
    </row>
    <row r="9999" spans="1:9" x14ac:dyDescent="0.25">
      <c r="A9999" s="47"/>
      <c r="B9999" s="47"/>
      <c r="C9999" s="47"/>
      <c r="D9999" s="47"/>
      <c r="E9999" s="47"/>
      <c r="F9999" s="47"/>
      <c r="G9999" s="47"/>
      <c r="H9999" s="47"/>
      <c r="I9999" s="47"/>
    </row>
    <row r="10000" spans="1:9" x14ac:dyDescent="0.25">
      <c r="A10000" s="47"/>
      <c r="B10000" s="47"/>
      <c r="C10000" s="47"/>
      <c r="D10000" s="47"/>
      <c r="E10000" s="47"/>
      <c r="F10000" s="47"/>
      <c r="G10000" s="47"/>
      <c r="H10000" s="47"/>
      <c r="I10000" s="47"/>
    </row>
    <row r="10001" spans="1:9" x14ac:dyDescent="0.25">
      <c r="A10001" s="47"/>
      <c r="B10001" s="47"/>
      <c r="C10001" s="47"/>
      <c r="D10001" s="47"/>
      <c r="E10001" s="47"/>
      <c r="F10001" s="47"/>
      <c r="G10001" s="47"/>
      <c r="H10001" s="47"/>
      <c r="I10001" s="47"/>
    </row>
    <row r="10002" spans="1:9" x14ac:dyDescent="0.25">
      <c r="A10002" s="47"/>
      <c r="B10002" s="47"/>
      <c r="C10002" s="47"/>
      <c r="D10002" s="47"/>
      <c r="E10002" s="47"/>
      <c r="F10002" s="47"/>
      <c r="G10002" s="47"/>
      <c r="H10002" s="47"/>
      <c r="I10002" s="47"/>
    </row>
    <row r="10003" spans="1:9" x14ac:dyDescent="0.25">
      <c r="A10003" s="47"/>
      <c r="B10003" s="47"/>
      <c r="C10003" s="47"/>
      <c r="D10003" s="47"/>
      <c r="E10003" s="47"/>
      <c r="F10003" s="47"/>
      <c r="G10003" s="47"/>
      <c r="H10003" s="47"/>
      <c r="I10003" s="47"/>
    </row>
    <row r="10004" spans="1:9" x14ac:dyDescent="0.25">
      <c r="A10004" s="47"/>
      <c r="B10004" s="47"/>
      <c r="C10004" s="47"/>
      <c r="D10004" s="47"/>
      <c r="E10004" s="47"/>
      <c r="F10004" s="47"/>
      <c r="G10004" s="47"/>
      <c r="H10004" s="47"/>
      <c r="I10004" s="47"/>
    </row>
    <row r="10005" spans="1:9" x14ac:dyDescent="0.25">
      <c r="A10005" s="47"/>
      <c r="B10005" s="47"/>
      <c r="C10005" s="47"/>
      <c r="D10005" s="47"/>
      <c r="E10005" s="47"/>
      <c r="F10005" s="47"/>
      <c r="G10005" s="47"/>
      <c r="H10005" s="47"/>
      <c r="I10005" s="47"/>
    </row>
    <row r="10006" spans="1:9" x14ac:dyDescent="0.25">
      <c r="A10006" s="47"/>
      <c r="B10006" s="47"/>
      <c r="C10006" s="47"/>
      <c r="D10006" s="47"/>
      <c r="E10006" s="47"/>
      <c r="F10006" s="47"/>
      <c r="G10006" s="47"/>
      <c r="H10006" s="47"/>
      <c r="I10006" s="47"/>
    </row>
    <row r="10007" spans="1:9" x14ac:dyDescent="0.25">
      <c r="A10007" s="47"/>
      <c r="B10007" s="47"/>
      <c r="C10007" s="47"/>
      <c r="D10007" s="47"/>
      <c r="E10007" s="47"/>
      <c r="F10007" s="47"/>
      <c r="G10007" s="47"/>
      <c r="H10007" s="47"/>
      <c r="I10007" s="47"/>
    </row>
    <row r="10008" spans="1:9" x14ac:dyDescent="0.25">
      <c r="A10008" s="47"/>
      <c r="B10008" s="47"/>
      <c r="C10008" s="47"/>
      <c r="D10008" s="47"/>
      <c r="E10008" s="47"/>
      <c r="F10008" s="47"/>
      <c r="G10008" s="47"/>
      <c r="H10008" s="47"/>
      <c r="I10008" s="47"/>
    </row>
    <row r="10009" spans="1:9" x14ac:dyDescent="0.25">
      <c r="A10009" s="47"/>
      <c r="B10009" s="47"/>
      <c r="C10009" s="47"/>
      <c r="D10009" s="47"/>
      <c r="E10009" s="47"/>
      <c r="F10009" s="47"/>
      <c r="G10009" s="47"/>
      <c r="H10009" s="47"/>
      <c r="I10009" s="47"/>
    </row>
    <row r="10010" spans="1:9" x14ac:dyDescent="0.25">
      <c r="A10010" s="47"/>
      <c r="B10010" s="47"/>
      <c r="C10010" s="47"/>
      <c r="D10010" s="47"/>
      <c r="E10010" s="47"/>
      <c r="F10010" s="47"/>
      <c r="G10010" s="47"/>
      <c r="H10010" s="47"/>
      <c r="I10010" s="47"/>
    </row>
    <row r="10011" spans="1:9" x14ac:dyDescent="0.25">
      <c r="A10011" s="47"/>
      <c r="B10011" s="47"/>
      <c r="C10011" s="47"/>
      <c r="D10011" s="47"/>
      <c r="E10011" s="47"/>
      <c r="F10011" s="47"/>
      <c r="G10011" s="47"/>
      <c r="H10011" s="47"/>
      <c r="I10011" s="47"/>
    </row>
    <row r="10012" spans="1:9" x14ac:dyDescent="0.25">
      <c r="A10012" s="47"/>
      <c r="B10012" s="47"/>
      <c r="C10012" s="47"/>
      <c r="D10012" s="47"/>
      <c r="E10012" s="47"/>
      <c r="F10012" s="47"/>
      <c r="G10012" s="47"/>
      <c r="H10012" s="47"/>
      <c r="I10012" s="47"/>
    </row>
    <row r="10013" spans="1:9" x14ac:dyDescent="0.25">
      <c r="A10013" s="47"/>
      <c r="B10013" s="47"/>
      <c r="C10013" s="47"/>
      <c r="D10013" s="47"/>
      <c r="E10013" s="47"/>
      <c r="F10013" s="47"/>
      <c r="G10013" s="47"/>
      <c r="H10013" s="47"/>
      <c r="I10013" s="47"/>
    </row>
    <row r="10014" spans="1:9" x14ac:dyDescent="0.25">
      <c r="A10014" s="47"/>
      <c r="B10014" s="47"/>
      <c r="C10014" s="47"/>
      <c r="D10014" s="47"/>
      <c r="E10014" s="47"/>
      <c r="F10014" s="47"/>
      <c r="G10014" s="47"/>
      <c r="H10014" s="47"/>
      <c r="I10014" s="47"/>
    </row>
    <row r="10015" spans="1:9" x14ac:dyDescent="0.25">
      <c r="A10015" s="47"/>
      <c r="B10015" s="47"/>
      <c r="C10015" s="47"/>
      <c r="D10015" s="47"/>
      <c r="E10015" s="47"/>
      <c r="F10015" s="47"/>
      <c r="G10015" s="47"/>
      <c r="H10015" s="47"/>
      <c r="I10015" s="47"/>
    </row>
    <row r="10016" spans="1:9" x14ac:dyDescent="0.25">
      <c r="A10016" s="47"/>
      <c r="B10016" s="47"/>
      <c r="C10016" s="47"/>
      <c r="D10016" s="47"/>
      <c r="E10016" s="47"/>
      <c r="F10016" s="47"/>
      <c r="G10016" s="47"/>
      <c r="H10016" s="47"/>
      <c r="I10016" s="47"/>
    </row>
    <row r="10017" spans="1:9" x14ac:dyDescent="0.25">
      <c r="A10017" s="47"/>
      <c r="B10017" s="47"/>
      <c r="C10017" s="47"/>
      <c r="D10017" s="47"/>
      <c r="E10017" s="47"/>
      <c r="F10017" s="47"/>
      <c r="G10017" s="47"/>
      <c r="H10017" s="47"/>
      <c r="I10017" s="47"/>
    </row>
    <row r="10018" spans="1:9" x14ac:dyDescent="0.25">
      <c r="A10018" s="47"/>
      <c r="B10018" s="47"/>
      <c r="C10018" s="47"/>
      <c r="D10018" s="47"/>
      <c r="E10018" s="47"/>
      <c r="F10018" s="47"/>
      <c r="G10018" s="47"/>
      <c r="H10018" s="47"/>
      <c r="I10018" s="47"/>
    </row>
    <row r="10019" spans="1:9" x14ac:dyDescent="0.25">
      <c r="A10019" s="47"/>
      <c r="B10019" s="47"/>
      <c r="C10019" s="47"/>
      <c r="D10019" s="47"/>
      <c r="E10019" s="47"/>
      <c r="F10019" s="47"/>
      <c r="G10019" s="47"/>
      <c r="H10019" s="47"/>
      <c r="I10019" s="47"/>
    </row>
    <row r="10020" spans="1:9" x14ac:dyDescent="0.25">
      <c r="A10020" s="47"/>
      <c r="B10020" s="47"/>
      <c r="C10020" s="47"/>
      <c r="D10020" s="47"/>
      <c r="E10020" s="47"/>
      <c r="F10020" s="47"/>
      <c r="G10020" s="47"/>
      <c r="H10020" s="47"/>
      <c r="I10020" s="47"/>
    </row>
    <row r="10021" spans="1:9" x14ac:dyDescent="0.25">
      <c r="A10021" s="47"/>
      <c r="B10021" s="47"/>
      <c r="C10021" s="47"/>
      <c r="D10021" s="47"/>
      <c r="E10021" s="47"/>
      <c r="F10021" s="47"/>
      <c r="G10021" s="47"/>
      <c r="H10021" s="47"/>
      <c r="I10021" s="47"/>
    </row>
    <row r="10022" spans="1:9" x14ac:dyDescent="0.25">
      <c r="A10022" s="47"/>
      <c r="B10022" s="47"/>
      <c r="C10022" s="47"/>
      <c r="D10022" s="47"/>
      <c r="E10022" s="47"/>
      <c r="F10022" s="47"/>
      <c r="G10022" s="47"/>
      <c r="H10022" s="47"/>
      <c r="I10022" s="47"/>
    </row>
    <row r="10023" spans="1:9" x14ac:dyDescent="0.25">
      <c r="A10023" s="47"/>
      <c r="B10023" s="47"/>
      <c r="C10023" s="47"/>
      <c r="D10023" s="47"/>
      <c r="E10023" s="47"/>
      <c r="F10023" s="47"/>
      <c r="G10023" s="47"/>
      <c r="H10023" s="47"/>
      <c r="I10023" s="47"/>
    </row>
    <row r="10024" spans="1:9" x14ac:dyDescent="0.25">
      <c r="A10024" s="47"/>
      <c r="B10024" s="47"/>
      <c r="C10024" s="47"/>
      <c r="D10024" s="47"/>
      <c r="E10024" s="47"/>
      <c r="F10024" s="47"/>
      <c r="G10024" s="47"/>
      <c r="H10024" s="47"/>
      <c r="I10024" s="47"/>
    </row>
    <row r="10025" spans="1:9" x14ac:dyDescent="0.25">
      <c r="A10025" s="47"/>
      <c r="B10025" s="47"/>
      <c r="C10025" s="47"/>
      <c r="D10025" s="47"/>
      <c r="E10025" s="47"/>
      <c r="F10025" s="47"/>
      <c r="G10025" s="47"/>
      <c r="H10025" s="47"/>
      <c r="I10025" s="47"/>
    </row>
    <row r="10026" spans="1:9" x14ac:dyDescent="0.25">
      <c r="A10026" s="47"/>
      <c r="B10026" s="47"/>
      <c r="C10026" s="47"/>
      <c r="D10026" s="47"/>
      <c r="E10026" s="47"/>
      <c r="F10026" s="47"/>
      <c r="G10026" s="47"/>
      <c r="H10026" s="47"/>
      <c r="I10026" s="47"/>
    </row>
    <row r="10027" spans="1:9" x14ac:dyDescent="0.25">
      <c r="A10027" s="47"/>
      <c r="B10027" s="47"/>
      <c r="C10027" s="47"/>
      <c r="D10027" s="47"/>
      <c r="E10027" s="47"/>
      <c r="F10027" s="47"/>
      <c r="G10027" s="47"/>
      <c r="H10027" s="47"/>
      <c r="I10027" s="47"/>
    </row>
    <row r="10028" spans="1:9" x14ac:dyDescent="0.25">
      <c r="A10028" s="47"/>
      <c r="B10028" s="47"/>
      <c r="C10028" s="47"/>
      <c r="D10028" s="47"/>
      <c r="E10028" s="47"/>
      <c r="F10028" s="47"/>
      <c r="G10028" s="47"/>
      <c r="H10028" s="47"/>
      <c r="I10028" s="47"/>
    </row>
    <row r="10029" spans="1:9" x14ac:dyDescent="0.25">
      <c r="A10029" s="47"/>
      <c r="B10029" s="47"/>
      <c r="C10029" s="47"/>
      <c r="D10029" s="47"/>
      <c r="E10029" s="47"/>
      <c r="F10029" s="47"/>
      <c r="G10029" s="47"/>
      <c r="H10029" s="47"/>
      <c r="I10029" s="47"/>
    </row>
    <row r="10030" spans="1:9" x14ac:dyDescent="0.25">
      <c r="A10030" s="47"/>
      <c r="B10030" s="47"/>
      <c r="C10030" s="47"/>
      <c r="D10030" s="47"/>
      <c r="E10030" s="47"/>
      <c r="F10030" s="47"/>
      <c r="G10030" s="47"/>
      <c r="H10030" s="47"/>
      <c r="I10030" s="47"/>
    </row>
    <row r="10031" spans="1:9" x14ac:dyDescent="0.25">
      <c r="A10031" s="47"/>
      <c r="B10031" s="47"/>
      <c r="C10031" s="47"/>
      <c r="D10031" s="47"/>
      <c r="E10031" s="47"/>
      <c r="F10031" s="47"/>
      <c r="G10031" s="47"/>
      <c r="H10031" s="47"/>
      <c r="I10031" s="47"/>
    </row>
    <row r="10032" spans="1:9" x14ac:dyDescent="0.25">
      <c r="A10032" s="47"/>
      <c r="B10032" s="47"/>
      <c r="C10032" s="47"/>
      <c r="D10032" s="47"/>
      <c r="E10032" s="47"/>
      <c r="F10032" s="47"/>
      <c r="G10032" s="47"/>
      <c r="H10032" s="47"/>
      <c r="I10032" s="47"/>
    </row>
    <row r="10033" spans="1:9" x14ac:dyDescent="0.25">
      <c r="A10033" s="47"/>
      <c r="B10033" s="47"/>
      <c r="C10033" s="47"/>
      <c r="D10033" s="47"/>
      <c r="E10033" s="47"/>
      <c r="F10033" s="47"/>
      <c r="G10033" s="47"/>
      <c r="H10033" s="47"/>
      <c r="I10033" s="47"/>
    </row>
    <row r="10034" spans="1:9" x14ac:dyDescent="0.25">
      <c r="A10034" s="47"/>
      <c r="B10034" s="47"/>
      <c r="C10034" s="47"/>
      <c r="D10034" s="47"/>
      <c r="E10034" s="47"/>
      <c r="F10034" s="47"/>
      <c r="G10034" s="47"/>
      <c r="H10034" s="47"/>
      <c r="I10034" s="47"/>
    </row>
    <row r="10035" spans="1:9" x14ac:dyDescent="0.25">
      <c r="A10035" s="47"/>
      <c r="B10035" s="47"/>
      <c r="C10035" s="47"/>
      <c r="D10035" s="47"/>
      <c r="E10035" s="47"/>
      <c r="F10035" s="47"/>
      <c r="G10035" s="47"/>
      <c r="H10035" s="47"/>
      <c r="I10035" s="47"/>
    </row>
    <row r="10036" spans="1:9" x14ac:dyDescent="0.25">
      <c r="A10036" s="47"/>
      <c r="B10036" s="47"/>
      <c r="C10036" s="47"/>
      <c r="D10036" s="47"/>
      <c r="E10036" s="47"/>
      <c r="F10036" s="47"/>
      <c r="G10036" s="47"/>
      <c r="H10036" s="47"/>
      <c r="I10036" s="47"/>
    </row>
    <row r="10037" spans="1:9" x14ac:dyDescent="0.25">
      <c r="A10037" s="47"/>
      <c r="B10037" s="47"/>
      <c r="C10037" s="47"/>
      <c r="D10037" s="47"/>
      <c r="E10037" s="47"/>
      <c r="F10037" s="47"/>
      <c r="G10037" s="47"/>
      <c r="H10037" s="47"/>
      <c r="I10037" s="47"/>
    </row>
    <row r="10038" spans="1:9" x14ac:dyDescent="0.25">
      <c r="A10038" s="47"/>
      <c r="B10038" s="47"/>
      <c r="C10038" s="47"/>
      <c r="D10038" s="47"/>
      <c r="E10038" s="47"/>
      <c r="F10038" s="47"/>
      <c r="G10038" s="47"/>
      <c r="H10038" s="47"/>
      <c r="I10038" s="47"/>
    </row>
    <row r="10039" spans="1:9" x14ac:dyDescent="0.25">
      <c r="A10039" s="47"/>
      <c r="B10039" s="47"/>
      <c r="C10039" s="47"/>
      <c r="D10039" s="47"/>
      <c r="E10039" s="47"/>
      <c r="F10039" s="47"/>
      <c r="G10039" s="47"/>
      <c r="H10039" s="47"/>
      <c r="I10039" s="47"/>
    </row>
    <row r="10040" spans="1:9" x14ac:dyDescent="0.25">
      <c r="A10040" s="47"/>
      <c r="B10040" s="47"/>
      <c r="C10040" s="47"/>
      <c r="D10040" s="47"/>
      <c r="E10040" s="47"/>
      <c r="F10040" s="47"/>
      <c r="G10040" s="47"/>
      <c r="H10040" s="47"/>
      <c r="I10040" s="47"/>
    </row>
    <row r="10041" spans="1:9" x14ac:dyDescent="0.25">
      <c r="A10041" s="47"/>
      <c r="B10041" s="47"/>
      <c r="C10041" s="47"/>
      <c r="D10041" s="47"/>
      <c r="E10041" s="47"/>
      <c r="F10041" s="47"/>
      <c r="G10041" s="47"/>
      <c r="H10041" s="47"/>
      <c r="I10041" s="47"/>
    </row>
    <row r="10042" spans="1:9" x14ac:dyDescent="0.25">
      <c r="A10042" s="47"/>
      <c r="B10042" s="47"/>
      <c r="C10042" s="47"/>
      <c r="D10042" s="47"/>
      <c r="E10042" s="47"/>
      <c r="F10042" s="47"/>
      <c r="G10042" s="47"/>
      <c r="H10042" s="47"/>
      <c r="I10042" s="47"/>
    </row>
    <row r="10043" spans="1:9" x14ac:dyDescent="0.25">
      <c r="A10043" s="47"/>
      <c r="B10043" s="47"/>
      <c r="C10043" s="47"/>
      <c r="D10043" s="47"/>
      <c r="E10043" s="47"/>
      <c r="F10043" s="47"/>
      <c r="G10043" s="47"/>
      <c r="H10043" s="47"/>
      <c r="I10043" s="47"/>
    </row>
    <row r="10044" spans="1:9" x14ac:dyDescent="0.25">
      <c r="A10044" s="47"/>
      <c r="B10044" s="47"/>
      <c r="C10044" s="47"/>
      <c r="D10044" s="47"/>
      <c r="E10044" s="47"/>
      <c r="F10044" s="47"/>
      <c r="G10044" s="47"/>
      <c r="H10044" s="47"/>
      <c r="I10044" s="47"/>
    </row>
    <row r="10045" spans="1:9" x14ac:dyDescent="0.25">
      <c r="A10045" s="47"/>
      <c r="B10045" s="47"/>
      <c r="C10045" s="47"/>
      <c r="D10045" s="47"/>
      <c r="E10045" s="47"/>
      <c r="F10045" s="47"/>
      <c r="G10045" s="47"/>
      <c r="H10045" s="47"/>
      <c r="I10045" s="47"/>
    </row>
    <row r="10046" spans="1:9" x14ac:dyDescent="0.25">
      <c r="A10046" s="47"/>
      <c r="B10046" s="47"/>
      <c r="C10046" s="47"/>
      <c r="D10046" s="47"/>
      <c r="E10046" s="47"/>
      <c r="F10046" s="47"/>
      <c r="G10046" s="47"/>
      <c r="H10046" s="47"/>
      <c r="I10046" s="47"/>
    </row>
    <row r="10047" spans="1:9" x14ac:dyDescent="0.25">
      <c r="A10047" s="47"/>
      <c r="B10047" s="47"/>
      <c r="C10047" s="47"/>
      <c r="D10047" s="47"/>
      <c r="E10047" s="47"/>
      <c r="F10047" s="47"/>
      <c r="G10047" s="47"/>
      <c r="H10047" s="47"/>
      <c r="I10047" s="47"/>
    </row>
    <row r="10048" spans="1:9" x14ac:dyDescent="0.25">
      <c r="A10048" s="47"/>
      <c r="B10048" s="47"/>
      <c r="C10048" s="47"/>
      <c r="D10048" s="47"/>
      <c r="E10048" s="47"/>
      <c r="F10048" s="47"/>
      <c r="G10048" s="47"/>
      <c r="H10048" s="47"/>
      <c r="I10048" s="47"/>
    </row>
    <row r="10049" spans="1:9" x14ac:dyDescent="0.25">
      <c r="A10049" s="47"/>
      <c r="B10049" s="47"/>
      <c r="C10049" s="47"/>
      <c r="D10049" s="47"/>
      <c r="E10049" s="47"/>
      <c r="F10049" s="47"/>
      <c r="G10049" s="47"/>
      <c r="H10049" s="47"/>
      <c r="I10049" s="47"/>
    </row>
    <row r="10050" spans="1:9" x14ac:dyDescent="0.25">
      <c r="A10050" s="47"/>
      <c r="B10050" s="47"/>
      <c r="C10050" s="47"/>
      <c r="D10050" s="47"/>
      <c r="E10050" s="47"/>
      <c r="F10050" s="47"/>
      <c r="G10050" s="47"/>
      <c r="H10050" s="47"/>
      <c r="I10050" s="47"/>
    </row>
    <row r="10051" spans="1:9" x14ac:dyDescent="0.25">
      <c r="A10051" s="47"/>
      <c r="B10051" s="47"/>
      <c r="C10051" s="47"/>
      <c r="D10051" s="47"/>
      <c r="E10051" s="47"/>
      <c r="F10051" s="47"/>
      <c r="G10051" s="47"/>
      <c r="H10051" s="47"/>
      <c r="I10051" s="47"/>
    </row>
    <row r="10052" spans="1:9" x14ac:dyDescent="0.25">
      <c r="A10052" s="47"/>
      <c r="B10052" s="47"/>
      <c r="C10052" s="47"/>
      <c r="D10052" s="47"/>
      <c r="E10052" s="47"/>
      <c r="F10052" s="47"/>
      <c r="G10052" s="47"/>
      <c r="H10052" s="47"/>
      <c r="I10052" s="47"/>
    </row>
    <row r="10053" spans="1:9" x14ac:dyDescent="0.25">
      <c r="A10053" s="47"/>
      <c r="B10053" s="47"/>
      <c r="C10053" s="47"/>
      <c r="D10053" s="47"/>
      <c r="E10053" s="47"/>
      <c r="F10053" s="47"/>
      <c r="G10053" s="47"/>
      <c r="H10053" s="47"/>
      <c r="I10053" s="47"/>
    </row>
    <row r="10054" spans="1:9" x14ac:dyDescent="0.25">
      <c r="A10054" s="47"/>
      <c r="B10054" s="47"/>
      <c r="C10054" s="47"/>
      <c r="D10054" s="47"/>
      <c r="E10054" s="47"/>
      <c r="F10054" s="47"/>
      <c r="G10054" s="47"/>
      <c r="H10054" s="47"/>
      <c r="I10054" s="47"/>
    </row>
    <row r="10055" spans="1:9" x14ac:dyDescent="0.25">
      <c r="A10055" s="47"/>
      <c r="B10055" s="47"/>
      <c r="C10055" s="47"/>
      <c r="D10055" s="47"/>
      <c r="E10055" s="47"/>
      <c r="F10055" s="47"/>
      <c r="G10055" s="47"/>
      <c r="H10055" s="47"/>
      <c r="I10055" s="47"/>
    </row>
    <row r="10056" spans="1:9" x14ac:dyDescent="0.25">
      <c r="A10056" s="47"/>
      <c r="B10056" s="47"/>
      <c r="C10056" s="47"/>
      <c r="D10056" s="47"/>
      <c r="E10056" s="47"/>
      <c r="F10056" s="47"/>
      <c r="G10056" s="47"/>
      <c r="H10056" s="47"/>
      <c r="I10056" s="47"/>
    </row>
    <row r="10057" spans="1:9" x14ac:dyDescent="0.25">
      <c r="A10057" s="47"/>
      <c r="B10057" s="47"/>
      <c r="C10057" s="47"/>
      <c r="D10057" s="47"/>
      <c r="E10057" s="47"/>
      <c r="F10057" s="47"/>
      <c r="G10057" s="47"/>
      <c r="H10057" s="47"/>
      <c r="I10057" s="47"/>
    </row>
    <row r="10058" spans="1:9" x14ac:dyDescent="0.25">
      <c r="A10058" s="47"/>
      <c r="B10058" s="47"/>
      <c r="C10058" s="47"/>
      <c r="D10058" s="47"/>
      <c r="E10058" s="47"/>
      <c r="F10058" s="47"/>
      <c r="G10058" s="47"/>
      <c r="H10058" s="47"/>
      <c r="I10058" s="47"/>
    </row>
    <row r="10059" spans="1:9" x14ac:dyDescent="0.25">
      <c r="A10059" s="47"/>
      <c r="B10059" s="47"/>
      <c r="C10059" s="47"/>
      <c r="D10059" s="47"/>
      <c r="E10059" s="47"/>
      <c r="F10059" s="47"/>
      <c r="G10059" s="47"/>
      <c r="H10059" s="47"/>
      <c r="I10059" s="47"/>
    </row>
    <row r="10060" spans="1:9" x14ac:dyDescent="0.25">
      <c r="A10060" s="47"/>
      <c r="B10060" s="47"/>
      <c r="C10060" s="47"/>
      <c r="D10060" s="47"/>
      <c r="E10060" s="47"/>
      <c r="F10060" s="47"/>
      <c r="G10060" s="47"/>
      <c r="H10060" s="47"/>
      <c r="I10060" s="47"/>
    </row>
    <row r="10061" spans="1:9" x14ac:dyDescent="0.25">
      <c r="A10061" s="47"/>
      <c r="B10061" s="47"/>
      <c r="C10061" s="47"/>
      <c r="D10061" s="47"/>
      <c r="E10061" s="47"/>
      <c r="F10061" s="47"/>
      <c r="G10061" s="47"/>
      <c r="H10061" s="47"/>
      <c r="I10061" s="47"/>
    </row>
    <row r="10062" spans="1:9" x14ac:dyDescent="0.25">
      <c r="A10062" s="47"/>
      <c r="B10062" s="47"/>
      <c r="C10062" s="47"/>
      <c r="D10062" s="47"/>
      <c r="E10062" s="47"/>
      <c r="F10062" s="47"/>
      <c r="G10062" s="47"/>
      <c r="H10062" s="47"/>
      <c r="I10062" s="47"/>
    </row>
    <row r="10063" spans="1:9" x14ac:dyDescent="0.25">
      <c r="A10063" s="47"/>
      <c r="B10063" s="47"/>
      <c r="C10063" s="47"/>
      <c r="D10063" s="47"/>
      <c r="E10063" s="47"/>
      <c r="F10063" s="47"/>
      <c r="G10063" s="47"/>
      <c r="H10063" s="47"/>
      <c r="I10063" s="47"/>
    </row>
    <row r="10064" spans="1:9" x14ac:dyDescent="0.25">
      <c r="A10064" s="47"/>
      <c r="B10064" s="47"/>
      <c r="C10064" s="47"/>
      <c r="D10064" s="47"/>
      <c r="E10064" s="47"/>
      <c r="F10064" s="47"/>
      <c r="G10064" s="47"/>
      <c r="H10064" s="47"/>
      <c r="I10064" s="47"/>
    </row>
    <row r="10065" spans="1:9" x14ac:dyDescent="0.25">
      <c r="A10065" s="47"/>
      <c r="B10065" s="47"/>
      <c r="C10065" s="47"/>
      <c r="D10065" s="47"/>
      <c r="E10065" s="47"/>
      <c r="F10065" s="47"/>
      <c r="G10065" s="47"/>
      <c r="H10065" s="47"/>
      <c r="I10065" s="47"/>
    </row>
    <row r="10066" spans="1:9" x14ac:dyDescent="0.25">
      <c r="A10066" s="47"/>
      <c r="B10066" s="47"/>
      <c r="C10066" s="47"/>
      <c r="D10066" s="47"/>
      <c r="E10066" s="47"/>
      <c r="F10066" s="47"/>
      <c r="G10066" s="47"/>
      <c r="H10066" s="47"/>
      <c r="I10066" s="47"/>
    </row>
    <row r="10067" spans="1:9" x14ac:dyDescent="0.25">
      <c r="A10067" s="47"/>
      <c r="B10067" s="47"/>
      <c r="C10067" s="47"/>
      <c r="D10067" s="47"/>
      <c r="E10067" s="47"/>
      <c r="F10067" s="47"/>
      <c r="G10067" s="47"/>
      <c r="H10067" s="47"/>
      <c r="I10067" s="47"/>
    </row>
    <row r="10068" spans="1:9" x14ac:dyDescent="0.25">
      <c r="A10068" s="47"/>
      <c r="B10068" s="47"/>
      <c r="C10068" s="47"/>
      <c r="D10068" s="47"/>
      <c r="E10068" s="47"/>
      <c r="F10068" s="47"/>
      <c r="G10068" s="47"/>
      <c r="H10068" s="47"/>
      <c r="I10068" s="47"/>
    </row>
    <row r="10069" spans="1:9" x14ac:dyDescent="0.25">
      <c r="A10069" s="47"/>
      <c r="B10069" s="47"/>
      <c r="C10069" s="47"/>
      <c r="D10069" s="47"/>
      <c r="E10069" s="47"/>
      <c r="F10069" s="47"/>
      <c r="G10069" s="47"/>
      <c r="H10069" s="47"/>
      <c r="I10069" s="47"/>
    </row>
    <row r="10070" spans="1:9" x14ac:dyDescent="0.25">
      <c r="A10070" s="47"/>
      <c r="B10070" s="47"/>
      <c r="C10070" s="47"/>
      <c r="D10070" s="47"/>
      <c r="E10070" s="47"/>
      <c r="F10070" s="47"/>
      <c r="G10070" s="47"/>
      <c r="H10070" s="47"/>
      <c r="I10070" s="47"/>
    </row>
    <row r="10071" spans="1:9" x14ac:dyDescent="0.25">
      <c r="A10071" s="47"/>
      <c r="B10071" s="47"/>
      <c r="C10071" s="47"/>
      <c r="D10071" s="47"/>
      <c r="E10071" s="47"/>
      <c r="F10071" s="47"/>
      <c r="G10071" s="47"/>
      <c r="H10071" s="47"/>
      <c r="I10071" s="47"/>
    </row>
    <row r="10072" spans="1:9" x14ac:dyDescent="0.25">
      <c r="A10072" s="47"/>
      <c r="B10072" s="47"/>
      <c r="C10072" s="47"/>
      <c r="D10072" s="47"/>
      <c r="E10072" s="47"/>
      <c r="F10072" s="47"/>
      <c r="G10072" s="47"/>
      <c r="H10072" s="47"/>
      <c r="I10072" s="47"/>
    </row>
    <row r="10073" spans="1:9" x14ac:dyDescent="0.25">
      <c r="A10073" s="47"/>
      <c r="B10073" s="47"/>
      <c r="C10073" s="47"/>
      <c r="D10073" s="47"/>
      <c r="E10073" s="47"/>
      <c r="F10073" s="47"/>
      <c r="G10073" s="47"/>
      <c r="H10073" s="47"/>
      <c r="I10073" s="47"/>
    </row>
    <row r="10074" spans="1:9" x14ac:dyDescent="0.25">
      <c r="A10074" s="47"/>
      <c r="B10074" s="47"/>
      <c r="C10074" s="47"/>
      <c r="D10074" s="47"/>
      <c r="E10074" s="47"/>
      <c r="F10074" s="47"/>
      <c r="G10074" s="47"/>
      <c r="H10074" s="47"/>
      <c r="I10074" s="47"/>
    </row>
    <row r="10075" spans="1:9" x14ac:dyDescent="0.25">
      <c r="A10075" s="47"/>
      <c r="B10075" s="47"/>
      <c r="C10075" s="47"/>
      <c r="D10075" s="47"/>
      <c r="E10075" s="47"/>
      <c r="F10075" s="47"/>
      <c r="G10075" s="47"/>
      <c r="H10075" s="47"/>
      <c r="I10075" s="47"/>
    </row>
    <row r="10076" spans="1:9" x14ac:dyDescent="0.25">
      <c r="A10076" s="47"/>
      <c r="B10076" s="47"/>
      <c r="C10076" s="47"/>
      <c r="D10076" s="47"/>
      <c r="E10076" s="47"/>
      <c r="F10076" s="47"/>
      <c r="G10076" s="47"/>
      <c r="H10076" s="47"/>
      <c r="I10076" s="47"/>
    </row>
    <row r="10077" spans="1:9" x14ac:dyDescent="0.25">
      <c r="A10077" s="47"/>
      <c r="B10077" s="47"/>
      <c r="C10077" s="47"/>
      <c r="D10077" s="47"/>
      <c r="E10077" s="47"/>
      <c r="F10077" s="47"/>
      <c r="G10077" s="47"/>
      <c r="H10077" s="47"/>
      <c r="I10077" s="47"/>
    </row>
    <row r="10078" spans="1:9" x14ac:dyDescent="0.25">
      <c r="A10078" s="47"/>
      <c r="B10078" s="47"/>
      <c r="C10078" s="47"/>
      <c r="D10078" s="47"/>
      <c r="E10078" s="47"/>
      <c r="F10078" s="47"/>
      <c r="G10078" s="47"/>
      <c r="H10078" s="47"/>
      <c r="I10078" s="47"/>
    </row>
    <row r="10079" spans="1:9" x14ac:dyDescent="0.25">
      <c r="A10079" s="47"/>
      <c r="B10079" s="47"/>
      <c r="C10079" s="47"/>
      <c r="D10079" s="47"/>
      <c r="E10079" s="47"/>
      <c r="F10079" s="47"/>
      <c r="G10079" s="47"/>
      <c r="H10079" s="47"/>
      <c r="I10079" s="47"/>
    </row>
    <row r="10080" spans="1:9" x14ac:dyDescent="0.25">
      <c r="A10080" s="47"/>
      <c r="B10080" s="47"/>
      <c r="C10080" s="47"/>
      <c r="D10080" s="47"/>
      <c r="E10080" s="47"/>
      <c r="F10080" s="47"/>
      <c r="G10080" s="47"/>
      <c r="H10080" s="47"/>
      <c r="I10080" s="47"/>
    </row>
    <row r="10081" spans="1:9" x14ac:dyDescent="0.25">
      <c r="A10081" s="47"/>
      <c r="B10081" s="47"/>
      <c r="C10081" s="47"/>
      <c r="D10081" s="47"/>
      <c r="E10081" s="47"/>
      <c r="F10081" s="47"/>
      <c r="G10081" s="47"/>
      <c r="H10081" s="47"/>
      <c r="I10081" s="47"/>
    </row>
    <row r="10082" spans="1:9" x14ac:dyDescent="0.25">
      <c r="A10082" s="47"/>
      <c r="B10082" s="47"/>
      <c r="C10082" s="47"/>
      <c r="D10082" s="47"/>
      <c r="E10082" s="47"/>
      <c r="F10082" s="47"/>
      <c r="G10082" s="47"/>
      <c r="H10082" s="47"/>
      <c r="I10082" s="47"/>
    </row>
    <row r="10083" spans="1:9" x14ac:dyDescent="0.25">
      <c r="A10083" s="47"/>
      <c r="B10083" s="47"/>
      <c r="C10083" s="47"/>
      <c r="D10083" s="47"/>
      <c r="E10083" s="47"/>
      <c r="F10083" s="47"/>
      <c r="G10083" s="47"/>
      <c r="H10083" s="47"/>
      <c r="I10083" s="47"/>
    </row>
    <row r="10084" spans="1:9" x14ac:dyDescent="0.25">
      <c r="A10084" s="47"/>
      <c r="B10084" s="47"/>
      <c r="C10084" s="47"/>
      <c r="D10084" s="47"/>
      <c r="E10084" s="47"/>
      <c r="F10084" s="47"/>
      <c r="G10084" s="47"/>
      <c r="H10084" s="47"/>
      <c r="I10084" s="47"/>
    </row>
    <row r="10085" spans="1:9" x14ac:dyDescent="0.25">
      <c r="A10085" s="47"/>
      <c r="B10085" s="47"/>
      <c r="C10085" s="47"/>
      <c r="D10085" s="47"/>
      <c r="E10085" s="47"/>
      <c r="F10085" s="47"/>
      <c r="G10085" s="47"/>
      <c r="H10085" s="47"/>
      <c r="I10085" s="47"/>
    </row>
    <row r="10086" spans="1:9" x14ac:dyDescent="0.25">
      <c r="A10086" s="47"/>
      <c r="B10086" s="47"/>
      <c r="C10086" s="47"/>
      <c r="D10086" s="47"/>
      <c r="E10086" s="47"/>
      <c r="F10086" s="47"/>
      <c r="G10086" s="47"/>
      <c r="H10086" s="47"/>
      <c r="I10086" s="47"/>
    </row>
    <row r="10087" spans="1:9" x14ac:dyDescent="0.25">
      <c r="A10087" s="47"/>
      <c r="B10087" s="47"/>
      <c r="C10087" s="47"/>
      <c r="D10087" s="47"/>
      <c r="E10087" s="47"/>
      <c r="F10087" s="47"/>
      <c r="G10087" s="47"/>
      <c r="H10087" s="47"/>
      <c r="I10087" s="47"/>
    </row>
    <row r="10088" spans="1:9" x14ac:dyDescent="0.25">
      <c r="A10088" s="47"/>
      <c r="B10088" s="47"/>
      <c r="C10088" s="47"/>
      <c r="D10088" s="47"/>
      <c r="E10088" s="47"/>
      <c r="F10088" s="47"/>
      <c r="G10088" s="47"/>
      <c r="H10088" s="47"/>
      <c r="I10088" s="47"/>
    </row>
    <row r="10089" spans="1:9" x14ac:dyDescent="0.25">
      <c r="A10089" s="47"/>
      <c r="B10089" s="47"/>
      <c r="C10089" s="47"/>
      <c r="D10089" s="47"/>
      <c r="E10089" s="47"/>
      <c r="F10089" s="47"/>
      <c r="G10089" s="47"/>
      <c r="H10089" s="47"/>
      <c r="I10089" s="47"/>
    </row>
    <row r="10090" spans="1:9" x14ac:dyDescent="0.25">
      <c r="A10090" s="47"/>
      <c r="B10090" s="47"/>
      <c r="C10090" s="47"/>
      <c r="D10090" s="47"/>
      <c r="E10090" s="47"/>
      <c r="F10090" s="47"/>
      <c r="G10090" s="47"/>
      <c r="H10090" s="47"/>
      <c r="I10090" s="47"/>
    </row>
    <row r="10091" spans="1:9" x14ac:dyDescent="0.25">
      <c r="A10091" s="47"/>
      <c r="B10091" s="47"/>
      <c r="C10091" s="47"/>
      <c r="D10091" s="47"/>
      <c r="E10091" s="47"/>
      <c r="F10091" s="47"/>
      <c r="G10091" s="47"/>
      <c r="H10091" s="47"/>
      <c r="I10091" s="47"/>
    </row>
    <row r="10092" spans="1:9" x14ac:dyDescent="0.25">
      <c r="A10092" s="47"/>
      <c r="B10092" s="47"/>
      <c r="C10092" s="47"/>
      <c r="D10092" s="47"/>
      <c r="E10092" s="47"/>
      <c r="F10092" s="47"/>
      <c r="G10092" s="47"/>
      <c r="H10092" s="47"/>
      <c r="I10092" s="47"/>
    </row>
    <row r="10093" spans="1:9" x14ac:dyDescent="0.25">
      <c r="A10093" s="47"/>
      <c r="B10093" s="47"/>
      <c r="C10093" s="47"/>
      <c r="D10093" s="47"/>
      <c r="E10093" s="47"/>
      <c r="F10093" s="47"/>
      <c r="G10093" s="47"/>
      <c r="H10093" s="47"/>
      <c r="I10093" s="47"/>
    </row>
    <row r="10094" spans="1:9" x14ac:dyDescent="0.25">
      <c r="A10094" s="47"/>
      <c r="B10094" s="47"/>
      <c r="C10094" s="47"/>
      <c r="D10094" s="47"/>
      <c r="E10094" s="47"/>
      <c r="F10094" s="47"/>
      <c r="G10094" s="47"/>
      <c r="H10094" s="47"/>
      <c r="I10094" s="47"/>
    </row>
    <row r="10095" spans="1:9" x14ac:dyDescent="0.25">
      <c r="A10095" s="47"/>
      <c r="B10095" s="47"/>
      <c r="C10095" s="47"/>
      <c r="D10095" s="47"/>
      <c r="E10095" s="47"/>
      <c r="F10095" s="47"/>
      <c r="G10095" s="47"/>
      <c r="H10095" s="47"/>
      <c r="I10095" s="47"/>
    </row>
    <row r="10096" spans="1:9" x14ac:dyDescent="0.25">
      <c r="A10096" s="47"/>
      <c r="B10096" s="47"/>
      <c r="C10096" s="47"/>
      <c r="D10096" s="47"/>
      <c r="E10096" s="47"/>
      <c r="F10096" s="47"/>
      <c r="G10096" s="47"/>
      <c r="H10096" s="47"/>
      <c r="I10096" s="47"/>
    </row>
    <row r="10097" spans="1:9" x14ac:dyDescent="0.25">
      <c r="A10097" s="47"/>
      <c r="B10097" s="47"/>
      <c r="C10097" s="47"/>
      <c r="D10097" s="47"/>
      <c r="E10097" s="47"/>
      <c r="F10097" s="47"/>
      <c r="G10097" s="47"/>
      <c r="H10097" s="47"/>
      <c r="I10097" s="47"/>
    </row>
    <row r="10098" spans="1:9" x14ac:dyDescent="0.25">
      <c r="A10098" s="47"/>
      <c r="B10098" s="47"/>
      <c r="C10098" s="47"/>
      <c r="D10098" s="47"/>
      <c r="E10098" s="47"/>
      <c r="F10098" s="47"/>
      <c r="G10098" s="47"/>
      <c r="H10098" s="47"/>
      <c r="I10098" s="47"/>
    </row>
    <row r="10099" spans="1:9" x14ac:dyDescent="0.25">
      <c r="A10099" s="47"/>
      <c r="B10099" s="47"/>
      <c r="C10099" s="47"/>
      <c r="D10099" s="47"/>
      <c r="E10099" s="47"/>
      <c r="F10099" s="47"/>
      <c r="G10099" s="47"/>
      <c r="H10099" s="47"/>
      <c r="I10099" s="47"/>
    </row>
    <row r="10100" spans="1:9" x14ac:dyDescent="0.25">
      <c r="A10100" s="47"/>
      <c r="B10100" s="47"/>
      <c r="C10100" s="47"/>
      <c r="D10100" s="47"/>
      <c r="E10100" s="47"/>
      <c r="F10100" s="47"/>
      <c r="G10100" s="47"/>
      <c r="H10100" s="47"/>
      <c r="I10100" s="47"/>
    </row>
    <row r="10101" spans="1:9" x14ac:dyDescent="0.25">
      <c r="A10101" s="47"/>
      <c r="B10101" s="47"/>
      <c r="C10101" s="47"/>
      <c r="D10101" s="47"/>
      <c r="E10101" s="47"/>
      <c r="F10101" s="47"/>
      <c r="G10101" s="47"/>
      <c r="H10101" s="47"/>
      <c r="I10101" s="47"/>
    </row>
    <row r="10102" spans="1:9" x14ac:dyDescent="0.25">
      <c r="A10102" s="47"/>
      <c r="B10102" s="47"/>
      <c r="C10102" s="47"/>
      <c r="D10102" s="47"/>
      <c r="E10102" s="47"/>
      <c r="F10102" s="47"/>
      <c r="G10102" s="47"/>
      <c r="H10102" s="47"/>
      <c r="I10102" s="47"/>
    </row>
    <row r="10103" spans="1:9" x14ac:dyDescent="0.25">
      <c r="A10103" s="47"/>
      <c r="B10103" s="47"/>
      <c r="C10103" s="47"/>
      <c r="D10103" s="47"/>
      <c r="E10103" s="47"/>
      <c r="F10103" s="47"/>
      <c r="G10103" s="47"/>
      <c r="H10103" s="47"/>
      <c r="I10103" s="47"/>
    </row>
    <row r="10104" spans="1:9" x14ac:dyDescent="0.25">
      <c r="A10104" s="47"/>
      <c r="B10104" s="47"/>
      <c r="C10104" s="47"/>
      <c r="D10104" s="47"/>
      <c r="E10104" s="47"/>
      <c r="F10104" s="47"/>
      <c r="G10104" s="47"/>
      <c r="H10104" s="47"/>
      <c r="I10104" s="47"/>
    </row>
    <row r="10105" spans="1:9" x14ac:dyDescent="0.25">
      <c r="A10105" s="47"/>
      <c r="B10105" s="47"/>
      <c r="C10105" s="47"/>
      <c r="D10105" s="47"/>
      <c r="E10105" s="47"/>
      <c r="F10105" s="47"/>
      <c r="G10105" s="47"/>
      <c r="H10105" s="47"/>
      <c r="I10105" s="47"/>
    </row>
    <row r="10106" spans="1:9" x14ac:dyDescent="0.25">
      <c r="A10106" s="47"/>
      <c r="B10106" s="47"/>
      <c r="C10106" s="47"/>
      <c r="D10106" s="47"/>
      <c r="E10106" s="47"/>
      <c r="F10106" s="47"/>
      <c r="G10106" s="47"/>
      <c r="H10106" s="47"/>
      <c r="I10106" s="47"/>
    </row>
    <row r="10107" spans="1:9" x14ac:dyDescent="0.25">
      <c r="A10107" s="47"/>
      <c r="B10107" s="47"/>
      <c r="C10107" s="47"/>
      <c r="D10107" s="47"/>
      <c r="E10107" s="47"/>
      <c r="F10107" s="47"/>
      <c r="G10107" s="47"/>
      <c r="H10107" s="47"/>
      <c r="I10107" s="47"/>
    </row>
    <row r="10108" spans="1:9" x14ac:dyDescent="0.25">
      <c r="A10108" s="47"/>
      <c r="B10108" s="47"/>
      <c r="C10108" s="47"/>
      <c r="D10108" s="47"/>
      <c r="E10108" s="47"/>
      <c r="F10108" s="47"/>
      <c r="G10108" s="47"/>
      <c r="H10108" s="47"/>
      <c r="I10108" s="47"/>
    </row>
    <row r="10109" spans="1:9" x14ac:dyDescent="0.25">
      <c r="A10109" s="47"/>
      <c r="B10109" s="47"/>
      <c r="C10109" s="47"/>
      <c r="D10109" s="47"/>
      <c r="E10109" s="47"/>
      <c r="F10109" s="47"/>
      <c r="G10109" s="47"/>
      <c r="H10109" s="47"/>
      <c r="I10109" s="47"/>
    </row>
    <row r="10110" spans="1:9" x14ac:dyDescent="0.25">
      <c r="A10110" s="47"/>
      <c r="B10110" s="47"/>
      <c r="C10110" s="47"/>
      <c r="D10110" s="47"/>
      <c r="E10110" s="47"/>
      <c r="F10110" s="47"/>
      <c r="G10110" s="47"/>
      <c r="H10110" s="47"/>
      <c r="I10110" s="47"/>
    </row>
    <row r="10111" spans="1:9" x14ac:dyDescent="0.25">
      <c r="A10111" s="47"/>
      <c r="B10111" s="47"/>
      <c r="C10111" s="47"/>
      <c r="D10111" s="47"/>
      <c r="E10111" s="47"/>
      <c r="F10111" s="47"/>
      <c r="G10111" s="47"/>
      <c r="H10111" s="47"/>
      <c r="I10111" s="47"/>
    </row>
    <row r="10112" spans="1:9" x14ac:dyDescent="0.25">
      <c r="A10112" s="47"/>
      <c r="B10112" s="47"/>
      <c r="C10112" s="47"/>
      <c r="D10112" s="47"/>
      <c r="E10112" s="47"/>
      <c r="F10112" s="47"/>
      <c r="G10112" s="47"/>
      <c r="H10112" s="47"/>
      <c r="I10112" s="47"/>
    </row>
    <row r="10113" spans="1:9" x14ac:dyDescent="0.25">
      <c r="A10113" s="47"/>
      <c r="B10113" s="47"/>
      <c r="C10113" s="47"/>
      <c r="D10113" s="47"/>
      <c r="E10113" s="47"/>
      <c r="F10113" s="47"/>
      <c r="G10113" s="47"/>
      <c r="H10113" s="47"/>
      <c r="I10113" s="47"/>
    </row>
    <row r="10114" spans="1:9" x14ac:dyDescent="0.25">
      <c r="A10114" s="47"/>
      <c r="B10114" s="47"/>
      <c r="C10114" s="47"/>
      <c r="D10114" s="47"/>
      <c r="E10114" s="47"/>
      <c r="F10114" s="47"/>
      <c r="G10114" s="47"/>
      <c r="H10114" s="47"/>
      <c r="I10114" s="47"/>
    </row>
    <row r="10115" spans="1:9" x14ac:dyDescent="0.25">
      <c r="A10115" s="47"/>
      <c r="B10115" s="47"/>
      <c r="C10115" s="47"/>
      <c r="D10115" s="47"/>
      <c r="E10115" s="47"/>
      <c r="F10115" s="47"/>
      <c r="G10115" s="47"/>
      <c r="H10115" s="47"/>
      <c r="I10115" s="47"/>
    </row>
    <row r="10116" spans="1:9" x14ac:dyDescent="0.25">
      <c r="A10116" s="47"/>
      <c r="B10116" s="47"/>
      <c r="C10116" s="47"/>
      <c r="D10116" s="47"/>
      <c r="E10116" s="47"/>
      <c r="F10116" s="47"/>
      <c r="G10116" s="47"/>
      <c r="H10116" s="47"/>
      <c r="I10116" s="47"/>
    </row>
    <row r="10117" spans="1:9" x14ac:dyDescent="0.25">
      <c r="A10117" s="47"/>
      <c r="B10117" s="47"/>
      <c r="C10117" s="47"/>
      <c r="D10117" s="47"/>
      <c r="E10117" s="47"/>
      <c r="F10117" s="47"/>
      <c r="G10117" s="47"/>
      <c r="H10117" s="47"/>
      <c r="I10117" s="47"/>
    </row>
    <row r="10118" spans="1:9" x14ac:dyDescent="0.25">
      <c r="A10118" s="47"/>
      <c r="B10118" s="47"/>
      <c r="C10118" s="47"/>
      <c r="D10118" s="47"/>
      <c r="E10118" s="47"/>
      <c r="F10118" s="47"/>
      <c r="G10118" s="47"/>
      <c r="H10118" s="47"/>
      <c r="I10118" s="47"/>
    </row>
    <row r="10119" spans="1:9" x14ac:dyDescent="0.25">
      <c r="A10119" s="47"/>
      <c r="B10119" s="47"/>
      <c r="C10119" s="47"/>
      <c r="D10119" s="47"/>
      <c r="E10119" s="47"/>
      <c r="F10119" s="47"/>
      <c r="G10119" s="47"/>
      <c r="H10119" s="47"/>
      <c r="I10119" s="47"/>
    </row>
    <row r="10120" spans="1:9" x14ac:dyDescent="0.25">
      <c r="A10120" s="47"/>
      <c r="B10120" s="47"/>
      <c r="C10120" s="47"/>
      <c r="D10120" s="47"/>
      <c r="E10120" s="47"/>
      <c r="F10120" s="47"/>
      <c r="G10120" s="47"/>
      <c r="H10120" s="47"/>
      <c r="I10120" s="47"/>
    </row>
    <row r="10121" spans="1:9" x14ac:dyDescent="0.25">
      <c r="A10121" s="47"/>
      <c r="B10121" s="47"/>
      <c r="C10121" s="47"/>
      <c r="D10121" s="47"/>
      <c r="E10121" s="47"/>
      <c r="F10121" s="47"/>
      <c r="G10121" s="47"/>
      <c r="H10121" s="47"/>
      <c r="I10121" s="47"/>
    </row>
    <row r="10122" spans="1:9" x14ac:dyDescent="0.25">
      <c r="A10122" s="47"/>
      <c r="B10122" s="47"/>
      <c r="C10122" s="47"/>
      <c r="D10122" s="47"/>
      <c r="E10122" s="47"/>
      <c r="F10122" s="47"/>
      <c r="G10122" s="47"/>
      <c r="H10122" s="47"/>
      <c r="I10122" s="47"/>
    </row>
    <row r="10123" spans="1:9" x14ac:dyDescent="0.25">
      <c r="A10123" s="47"/>
      <c r="B10123" s="47"/>
      <c r="C10123" s="47"/>
      <c r="D10123" s="47"/>
      <c r="E10123" s="47"/>
      <c r="F10123" s="47"/>
      <c r="G10123" s="47"/>
      <c r="H10123" s="47"/>
      <c r="I10123" s="47"/>
    </row>
    <row r="10124" spans="1:9" x14ac:dyDescent="0.25">
      <c r="A10124" s="47"/>
      <c r="B10124" s="47"/>
      <c r="C10124" s="47"/>
      <c r="D10124" s="47"/>
      <c r="E10124" s="47"/>
      <c r="F10124" s="47"/>
      <c r="G10124" s="47"/>
      <c r="H10124" s="47"/>
      <c r="I10124" s="47"/>
    </row>
    <row r="10125" spans="1:9" x14ac:dyDescent="0.25">
      <c r="A10125" s="47"/>
      <c r="B10125" s="47"/>
      <c r="C10125" s="47"/>
      <c r="D10125" s="47"/>
      <c r="E10125" s="47"/>
      <c r="F10125" s="47"/>
      <c r="G10125" s="47"/>
      <c r="H10125" s="47"/>
      <c r="I10125" s="47"/>
    </row>
    <row r="10126" spans="1:9" x14ac:dyDescent="0.25">
      <c r="A10126" s="47"/>
      <c r="B10126" s="47"/>
      <c r="C10126" s="47"/>
      <c r="D10126" s="47"/>
      <c r="E10126" s="47"/>
      <c r="F10126" s="47"/>
      <c r="G10126" s="47"/>
      <c r="H10126" s="47"/>
      <c r="I10126" s="47"/>
    </row>
    <row r="10127" spans="1:9" x14ac:dyDescent="0.25">
      <c r="A10127" s="47"/>
      <c r="B10127" s="47"/>
      <c r="C10127" s="47"/>
      <c r="D10127" s="47"/>
      <c r="E10127" s="47"/>
      <c r="F10127" s="47"/>
      <c r="G10127" s="47"/>
      <c r="H10127" s="47"/>
      <c r="I10127" s="47"/>
    </row>
    <row r="10128" spans="1:9" x14ac:dyDescent="0.25">
      <c r="A10128" s="47"/>
      <c r="B10128" s="47"/>
      <c r="C10128" s="47"/>
      <c r="D10128" s="47"/>
      <c r="E10128" s="47"/>
      <c r="F10128" s="47"/>
      <c r="G10128" s="47"/>
      <c r="H10128" s="47"/>
      <c r="I10128" s="47"/>
    </row>
    <row r="10129" spans="1:9" x14ac:dyDescent="0.25">
      <c r="A10129" s="47"/>
      <c r="B10129" s="47"/>
      <c r="C10129" s="47"/>
      <c r="D10129" s="47"/>
      <c r="E10129" s="47"/>
      <c r="F10129" s="47"/>
      <c r="G10129" s="47"/>
      <c r="H10129" s="47"/>
      <c r="I10129" s="47"/>
    </row>
    <row r="10130" spans="1:9" x14ac:dyDescent="0.25">
      <c r="A10130" s="47"/>
      <c r="B10130" s="47"/>
      <c r="C10130" s="47"/>
      <c r="D10130" s="47"/>
      <c r="E10130" s="47"/>
      <c r="F10130" s="47"/>
      <c r="G10130" s="47"/>
      <c r="H10130" s="47"/>
      <c r="I10130" s="47"/>
    </row>
    <row r="10131" spans="1:9" x14ac:dyDescent="0.25">
      <c r="A10131" s="47"/>
      <c r="B10131" s="47"/>
      <c r="C10131" s="47"/>
      <c r="D10131" s="47"/>
      <c r="E10131" s="47"/>
      <c r="F10131" s="47"/>
      <c r="G10131" s="47"/>
      <c r="H10131" s="47"/>
      <c r="I10131" s="47"/>
    </row>
    <row r="10132" spans="1:9" x14ac:dyDescent="0.25">
      <c r="A10132" s="47"/>
      <c r="B10132" s="47"/>
      <c r="C10132" s="47"/>
      <c r="D10132" s="47"/>
      <c r="E10132" s="47"/>
      <c r="F10132" s="47"/>
      <c r="G10132" s="47"/>
      <c r="H10132" s="47"/>
      <c r="I10132" s="47"/>
    </row>
    <row r="10133" spans="1:9" x14ac:dyDescent="0.25">
      <c r="A10133" s="47"/>
      <c r="B10133" s="47"/>
      <c r="C10133" s="47"/>
      <c r="D10133" s="47"/>
      <c r="E10133" s="47"/>
      <c r="F10133" s="47"/>
      <c r="G10133" s="47"/>
      <c r="H10133" s="47"/>
      <c r="I10133" s="47"/>
    </row>
    <row r="10134" spans="1:9" x14ac:dyDescent="0.25">
      <c r="A10134" s="47"/>
      <c r="B10134" s="47"/>
      <c r="C10134" s="47"/>
      <c r="D10134" s="47"/>
      <c r="E10134" s="47"/>
      <c r="F10134" s="47"/>
      <c r="G10134" s="47"/>
      <c r="H10134" s="47"/>
      <c r="I10134" s="47"/>
    </row>
    <row r="10135" spans="1:9" x14ac:dyDescent="0.25">
      <c r="A10135" s="47"/>
      <c r="B10135" s="47"/>
      <c r="C10135" s="47"/>
      <c r="D10135" s="47"/>
      <c r="E10135" s="47"/>
      <c r="F10135" s="47"/>
      <c r="G10135" s="47"/>
      <c r="H10135" s="47"/>
      <c r="I10135" s="47"/>
    </row>
    <row r="10136" spans="1:9" x14ac:dyDescent="0.25">
      <c r="A10136" s="47"/>
      <c r="B10136" s="47"/>
      <c r="C10136" s="47"/>
      <c r="D10136" s="47"/>
      <c r="E10136" s="47"/>
      <c r="F10136" s="47"/>
      <c r="G10136" s="47"/>
      <c r="H10136" s="47"/>
      <c r="I10136" s="47"/>
    </row>
    <row r="10137" spans="1:9" x14ac:dyDescent="0.25">
      <c r="A10137" s="47"/>
      <c r="B10137" s="47"/>
      <c r="C10137" s="47"/>
      <c r="D10137" s="47"/>
      <c r="E10137" s="47"/>
      <c r="F10137" s="47"/>
      <c r="G10137" s="47"/>
      <c r="H10137" s="47"/>
      <c r="I10137" s="47"/>
    </row>
    <row r="10138" spans="1:9" x14ac:dyDescent="0.25">
      <c r="A10138" s="47"/>
      <c r="B10138" s="47"/>
      <c r="C10138" s="47"/>
      <c r="D10138" s="47"/>
      <c r="E10138" s="47"/>
      <c r="F10138" s="47"/>
      <c r="G10138" s="47"/>
      <c r="H10138" s="47"/>
      <c r="I10138" s="47"/>
    </row>
    <row r="10139" spans="1:9" x14ac:dyDescent="0.25">
      <c r="A10139" s="47"/>
      <c r="B10139" s="47"/>
      <c r="C10139" s="47"/>
      <c r="D10139" s="47"/>
      <c r="E10139" s="47"/>
      <c r="F10139" s="47"/>
      <c r="G10139" s="47"/>
      <c r="H10139" s="47"/>
      <c r="I10139" s="47"/>
    </row>
    <row r="10140" spans="1:9" x14ac:dyDescent="0.25">
      <c r="A10140" s="47"/>
      <c r="B10140" s="47"/>
      <c r="C10140" s="47"/>
      <c r="D10140" s="47"/>
      <c r="E10140" s="47"/>
      <c r="F10140" s="47"/>
      <c r="G10140" s="47"/>
      <c r="H10140" s="47"/>
      <c r="I10140" s="47"/>
    </row>
    <row r="10141" spans="1:9" x14ac:dyDescent="0.25">
      <c r="A10141" s="47"/>
      <c r="B10141" s="47"/>
      <c r="C10141" s="47"/>
      <c r="D10141" s="47"/>
      <c r="E10141" s="47"/>
      <c r="F10141" s="47"/>
      <c r="G10141" s="47"/>
      <c r="H10141" s="47"/>
      <c r="I10141" s="47"/>
    </row>
    <row r="10142" spans="1:9" x14ac:dyDescent="0.25">
      <c r="A10142" s="47"/>
      <c r="B10142" s="47"/>
      <c r="C10142" s="47"/>
      <c r="D10142" s="47"/>
      <c r="E10142" s="47"/>
      <c r="F10142" s="47"/>
      <c r="G10142" s="47"/>
      <c r="H10142" s="47"/>
      <c r="I10142" s="47"/>
    </row>
    <row r="10143" spans="1:9" x14ac:dyDescent="0.25">
      <c r="A10143" s="47"/>
      <c r="B10143" s="47"/>
      <c r="C10143" s="47"/>
      <c r="D10143" s="47"/>
      <c r="E10143" s="47"/>
      <c r="F10143" s="47"/>
      <c r="G10143" s="47"/>
      <c r="H10143" s="47"/>
      <c r="I10143" s="47"/>
    </row>
    <row r="10144" spans="1:9" x14ac:dyDescent="0.25">
      <c r="A10144" s="47"/>
      <c r="B10144" s="47"/>
      <c r="C10144" s="47"/>
      <c r="D10144" s="47"/>
      <c r="E10144" s="47"/>
      <c r="F10144" s="47"/>
      <c r="G10144" s="47"/>
      <c r="H10144" s="47"/>
      <c r="I10144" s="47"/>
    </row>
    <row r="10145" spans="1:9" x14ac:dyDescent="0.25">
      <c r="A10145" s="47"/>
      <c r="B10145" s="47"/>
      <c r="C10145" s="47"/>
      <c r="D10145" s="47"/>
      <c r="E10145" s="47"/>
      <c r="F10145" s="47"/>
      <c r="G10145" s="47"/>
      <c r="H10145" s="47"/>
      <c r="I10145" s="47"/>
    </row>
    <row r="10146" spans="1:9" x14ac:dyDescent="0.25">
      <c r="A10146" s="47"/>
      <c r="B10146" s="47"/>
      <c r="C10146" s="47"/>
      <c r="D10146" s="47"/>
      <c r="E10146" s="47"/>
      <c r="F10146" s="47"/>
      <c r="G10146" s="47"/>
      <c r="H10146" s="47"/>
      <c r="I10146" s="47"/>
    </row>
    <row r="10147" spans="1:9" x14ac:dyDescent="0.25">
      <c r="A10147" s="47"/>
      <c r="B10147" s="47"/>
      <c r="C10147" s="47"/>
      <c r="D10147" s="47"/>
      <c r="E10147" s="47"/>
      <c r="F10147" s="47"/>
      <c r="G10147" s="47"/>
      <c r="H10147" s="47"/>
      <c r="I10147" s="47"/>
    </row>
    <row r="10148" spans="1:9" x14ac:dyDescent="0.25">
      <c r="A10148" s="47"/>
      <c r="B10148" s="47"/>
      <c r="C10148" s="47"/>
      <c r="D10148" s="47"/>
      <c r="E10148" s="47"/>
      <c r="F10148" s="47"/>
      <c r="G10148" s="47"/>
      <c r="H10148" s="47"/>
      <c r="I10148" s="47"/>
    </row>
    <row r="10149" spans="1:9" x14ac:dyDescent="0.25">
      <c r="A10149" s="47"/>
      <c r="B10149" s="47"/>
      <c r="C10149" s="47"/>
      <c r="D10149" s="47"/>
      <c r="E10149" s="47"/>
      <c r="F10149" s="47"/>
      <c r="G10149" s="47"/>
      <c r="H10149" s="47"/>
      <c r="I10149" s="47"/>
    </row>
    <row r="10150" spans="1:9" x14ac:dyDescent="0.25">
      <c r="A10150" s="47"/>
      <c r="B10150" s="47"/>
      <c r="C10150" s="47"/>
      <c r="D10150" s="47"/>
      <c r="E10150" s="47"/>
      <c r="F10150" s="47"/>
      <c r="G10150" s="47"/>
      <c r="H10150" s="47"/>
      <c r="I10150" s="47"/>
    </row>
    <row r="10151" spans="1:9" x14ac:dyDescent="0.25">
      <c r="A10151" s="47"/>
      <c r="B10151" s="47"/>
      <c r="C10151" s="47"/>
      <c r="D10151" s="47"/>
      <c r="E10151" s="47"/>
      <c r="F10151" s="47"/>
      <c r="G10151" s="47"/>
      <c r="H10151" s="47"/>
      <c r="I10151" s="47"/>
    </row>
    <row r="10152" spans="1:9" x14ac:dyDescent="0.25">
      <c r="A10152" s="47"/>
      <c r="B10152" s="47"/>
      <c r="C10152" s="47"/>
      <c r="D10152" s="47"/>
      <c r="E10152" s="47"/>
      <c r="F10152" s="47"/>
      <c r="G10152" s="47"/>
      <c r="H10152" s="47"/>
      <c r="I10152" s="47"/>
    </row>
    <row r="10153" spans="1:9" x14ac:dyDescent="0.25">
      <c r="A10153" s="47"/>
      <c r="B10153" s="47"/>
      <c r="C10153" s="47"/>
      <c r="D10153" s="47"/>
      <c r="E10153" s="47"/>
      <c r="F10153" s="47"/>
      <c r="G10153" s="47"/>
      <c r="H10153" s="47"/>
      <c r="I10153" s="47"/>
    </row>
    <row r="10154" spans="1:9" x14ac:dyDescent="0.25">
      <c r="A10154" s="47"/>
      <c r="B10154" s="47"/>
      <c r="C10154" s="47"/>
      <c r="D10154" s="47"/>
      <c r="E10154" s="47"/>
      <c r="F10154" s="47"/>
      <c r="G10154" s="47"/>
      <c r="H10154" s="47"/>
      <c r="I10154" s="47"/>
    </row>
    <row r="10155" spans="1:9" x14ac:dyDescent="0.25">
      <c r="A10155" s="47"/>
      <c r="B10155" s="47"/>
      <c r="C10155" s="47"/>
      <c r="D10155" s="47"/>
      <c r="E10155" s="47"/>
      <c r="F10155" s="47"/>
      <c r="G10155" s="47"/>
      <c r="H10155" s="47"/>
      <c r="I10155" s="47"/>
    </row>
    <row r="10156" spans="1:9" x14ac:dyDescent="0.25">
      <c r="A10156" s="47"/>
      <c r="B10156" s="47"/>
      <c r="C10156" s="47"/>
      <c r="D10156" s="47"/>
      <c r="E10156" s="47"/>
      <c r="F10156" s="47"/>
      <c r="G10156" s="47"/>
      <c r="H10156" s="47"/>
      <c r="I10156" s="47"/>
    </row>
    <row r="10157" spans="1:9" x14ac:dyDescent="0.25">
      <c r="A10157" s="47"/>
      <c r="B10157" s="47"/>
      <c r="C10157" s="47"/>
      <c r="D10157" s="47"/>
      <c r="E10157" s="47"/>
      <c r="F10157" s="47"/>
      <c r="G10157" s="47"/>
      <c r="H10157" s="47"/>
      <c r="I10157" s="47"/>
    </row>
    <row r="10158" spans="1:9" x14ac:dyDescent="0.25">
      <c r="A10158" s="47"/>
      <c r="B10158" s="47"/>
      <c r="C10158" s="47"/>
      <c r="D10158" s="47"/>
      <c r="E10158" s="47"/>
      <c r="F10158" s="47"/>
      <c r="G10158" s="47"/>
      <c r="H10158" s="47"/>
      <c r="I10158" s="47"/>
    </row>
    <row r="10159" spans="1:9" x14ac:dyDescent="0.25">
      <c r="A10159" s="47"/>
      <c r="B10159" s="47"/>
      <c r="C10159" s="47"/>
      <c r="D10159" s="47"/>
      <c r="E10159" s="47"/>
      <c r="F10159" s="47"/>
      <c r="G10159" s="47"/>
      <c r="H10159" s="47"/>
      <c r="I10159" s="47"/>
    </row>
    <row r="10160" spans="1:9" x14ac:dyDescent="0.25">
      <c r="A10160" s="47"/>
      <c r="B10160" s="47"/>
      <c r="C10160" s="47"/>
      <c r="D10160" s="47"/>
      <c r="E10160" s="47"/>
      <c r="F10160" s="47"/>
      <c r="G10160" s="47"/>
      <c r="H10160" s="47"/>
      <c r="I10160" s="47"/>
    </row>
    <row r="10161" spans="1:9" x14ac:dyDescent="0.25">
      <c r="A10161" s="47"/>
      <c r="B10161" s="47"/>
      <c r="C10161" s="47"/>
      <c r="D10161" s="47"/>
      <c r="E10161" s="47"/>
      <c r="F10161" s="47"/>
      <c r="G10161" s="47"/>
      <c r="H10161" s="47"/>
      <c r="I10161" s="47"/>
    </row>
    <row r="10162" spans="1:9" x14ac:dyDescent="0.25">
      <c r="A10162" s="47"/>
      <c r="B10162" s="47"/>
      <c r="C10162" s="47"/>
      <c r="D10162" s="47"/>
      <c r="E10162" s="47"/>
      <c r="F10162" s="47"/>
      <c r="G10162" s="47"/>
      <c r="H10162" s="47"/>
      <c r="I10162" s="47"/>
    </row>
    <row r="10163" spans="1:9" x14ac:dyDescent="0.25">
      <c r="A10163" s="47"/>
      <c r="B10163" s="47"/>
      <c r="C10163" s="47"/>
      <c r="D10163" s="47"/>
      <c r="E10163" s="47"/>
      <c r="F10163" s="47"/>
      <c r="G10163" s="47"/>
      <c r="H10163" s="47"/>
      <c r="I10163" s="47"/>
    </row>
    <row r="10164" spans="1:9" x14ac:dyDescent="0.25">
      <c r="A10164" s="47"/>
      <c r="B10164" s="47"/>
      <c r="C10164" s="47"/>
      <c r="D10164" s="47"/>
      <c r="E10164" s="47"/>
      <c r="F10164" s="47"/>
      <c r="G10164" s="47"/>
      <c r="H10164" s="47"/>
      <c r="I10164" s="47"/>
    </row>
    <row r="10165" spans="1:9" x14ac:dyDescent="0.25">
      <c r="A10165" s="47"/>
      <c r="B10165" s="47"/>
      <c r="C10165" s="47"/>
      <c r="D10165" s="47"/>
      <c r="E10165" s="47"/>
      <c r="F10165" s="47"/>
      <c r="G10165" s="47"/>
      <c r="H10165" s="47"/>
      <c r="I10165" s="47"/>
    </row>
    <row r="10166" spans="1:9" x14ac:dyDescent="0.25">
      <c r="A10166" s="47"/>
      <c r="B10166" s="47"/>
      <c r="C10166" s="47"/>
      <c r="D10166" s="47"/>
      <c r="E10166" s="47"/>
      <c r="F10166" s="47"/>
      <c r="G10166" s="47"/>
      <c r="H10166" s="47"/>
      <c r="I10166" s="47"/>
    </row>
    <row r="10167" spans="1:9" x14ac:dyDescent="0.25">
      <c r="A10167" s="47"/>
      <c r="B10167" s="47"/>
      <c r="C10167" s="47"/>
      <c r="D10167" s="47"/>
      <c r="E10167" s="47"/>
      <c r="F10167" s="47"/>
      <c r="G10167" s="47"/>
      <c r="H10167" s="47"/>
      <c r="I10167" s="47"/>
    </row>
    <row r="10168" spans="1:9" x14ac:dyDescent="0.25">
      <c r="A10168" s="47"/>
      <c r="B10168" s="47"/>
      <c r="C10168" s="47"/>
      <c r="D10168" s="47"/>
      <c r="E10168" s="47"/>
      <c r="F10168" s="47"/>
      <c r="G10168" s="47"/>
      <c r="H10168" s="47"/>
      <c r="I10168" s="47"/>
    </row>
    <row r="10169" spans="1:9" x14ac:dyDescent="0.25">
      <c r="A10169" s="47"/>
      <c r="B10169" s="47"/>
      <c r="C10169" s="47"/>
      <c r="D10169" s="47"/>
      <c r="E10169" s="47"/>
      <c r="F10169" s="47"/>
      <c r="G10169" s="47"/>
      <c r="H10169" s="47"/>
      <c r="I10169" s="47"/>
    </row>
    <row r="10170" spans="1:9" x14ac:dyDescent="0.25">
      <c r="A10170" s="47"/>
      <c r="B10170" s="47"/>
      <c r="C10170" s="47"/>
      <c r="D10170" s="47"/>
      <c r="E10170" s="47"/>
      <c r="F10170" s="47"/>
      <c r="G10170" s="47"/>
      <c r="H10170" s="47"/>
      <c r="I10170" s="47"/>
    </row>
    <row r="10171" spans="1:9" x14ac:dyDescent="0.25">
      <c r="A10171" s="47"/>
      <c r="B10171" s="47"/>
      <c r="C10171" s="47"/>
      <c r="D10171" s="47"/>
      <c r="E10171" s="47"/>
      <c r="F10171" s="47"/>
      <c r="G10171" s="47"/>
      <c r="H10171" s="47"/>
      <c r="I10171" s="47"/>
    </row>
    <row r="10172" spans="1:9" x14ac:dyDescent="0.25">
      <c r="A10172" s="47"/>
      <c r="B10172" s="47"/>
      <c r="C10172" s="47"/>
      <c r="D10172" s="47"/>
      <c r="E10172" s="47"/>
      <c r="F10172" s="47"/>
      <c r="G10172" s="47"/>
      <c r="H10172" s="47"/>
      <c r="I10172" s="47"/>
    </row>
    <row r="10173" spans="1:9" x14ac:dyDescent="0.25">
      <c r="A10173" s="47"/>
      <c r="B10173" s="47"/>
      <c r="C10173" s="47"/>
      <c r="D10173" s="47"/>
      <c r="E10173" s="47"/>
      <c r="F10173" s="47"/>
      <c r="G10173" s="47"/>
      <c r="H10173" s="47"/>
      <c r="I10173" s="47"/>
    </row>
    <row r="10174" spans="1:9" x14ac:dyDescent="0.25">
      <c r="A10174" s="47"/>
      <c r="B10174" s="47"/>
      <c r="C10174" s="47"/>
      <c r="D10174" s="47"/>
      <c r="E10174" s="47"/>
      <c r="F10174" s="47"/>
      <c r="G10174" s="47"/>
      <c r="H10174" s="47"/>
      <c r="I10174" s="47"/>
    </row>
    <row r="10175" spans="1:9" x14ac:dyDescent="0.25">
      <c r="A10175" s="47"/>
      <c r="B10175" s="47"/>
      <c r="C10175" s="47"/>
      <c r="D10175" s="47"/>
      <c r="E10175" s="47"/>
      <c r="F10175" s="47"/>
      <c r="G10175" s="47"/>
      <c r="H10175" s="47"/>
      <c r="I10175" s="47"/>
    </row>
    <row r="10176" spans="1:9" x14ac:dyDescent="0.25">
      <c r="A10176" s="47"/>
      <c r="B10176" s="47"/>
      <c r="C10176" s="47"/>
      <c r="D10176" s="47"/>
      <c r="E10176" s="47"/>
      <c r="F10176" s="47"/>
      <c r="G10176" s="47"/>
      <c r="H10176" s="47"/>
      <c r="I10176" s="47"/>
    </row>
    <row r="10177" spans="1:9" x14ac:dyDescent="0.25">
      <c r="A10177" s="47"/>
      <c r="B10177" s="47"/>
      <c r="C10177" s="47"/>
      <c r="D10177" s="47"/>
      <c r="E10177" s="47"/>
      <c r="F10177" s="47"/>
      <c r="G10177" s="47"/>
      <c r="H10177" s="47"/>
      <c r="I10177" s="47"/>
    </row>
    <row r="10178" spans="1:9" x14ac:dyDescent="0.25">
      <c r="A10178" s="47"/>
      <c r="B10178" s="47"/>
      <c r="C10178" s="47"/>
      <c r="D10178" s="47"/>
      <c r="E10178" s="47"/>
      <c r="F10178" s="47"/>
      <c r="G10178" s="47"/>
      <c r="H10178" s="47"/>
      <c r="I10178" s="47"/>
    </row>
    <row r="10179" spans="1:9" x14ac:dyDescent="0.25">
      <c r="A10179" s="47"/>
      <c r="B10179" s="47"/>
      <c r="C10179" s="47"/>
      <c r="D10179" s="47"/>
      <c r="E10179" s="47"/>
      <c r="F10179" s="47"/>
      <c r="G10179" s="47"/>
      <c r="H10179" s="47"/>
      <c r="I10179" s="47"/>
    </row>
    <row r="10180" spans="1:9" x14ac:dyDescent="0.25">
      <c r="A10180" s="47"/>
      <c r="B10180" s="47"/>
      <c r="C10180" s="47"/>
      <c r="D10180" s="47"/>
      <c r="E10180" s="47"/>
      <c r="F10180" s="47"/>
      <c r="G10180" s="47"/>
      <c r="H10180" s="47"/>
      <c r="I10180" s="47"/>
    </row>
    <row r="10181" spans="1:9" x14ac:dyDescent="0.25">
      <c r="A10181" s="47"/>
      <c r="B10181" s="47"/>
      <c r="C10181" s="47"/>
      <c r="D10181" s="47"/>
      <c r="E10181" s="47"/>
      <c r="F10181" s="47"/>
      <c r="G10181" s="47"/>
      <c r="H10181" s="47"/>
      <c r="I10181" s="47"/>
    </row>
    <row r="10182" spans="1:9" x14ac:dyDescent="0.25">
      <c r="A10182" s="47"/>
      <c r="B10182" s="47"/>
      <c r="C10182" s="47"/>
      <c r="D10182" s="47"/>
      <c r="E10182" s="47"/>
      <c r="F10182" s="47"/>
      <c r="G10182" s="47"/>
      <c r="H10182" s="47"/>
      <c r="I10182" s="47"/>
    </row>
    <row r="10183" spans="1:9" x14ac:dyDescent="0.25">
      <c r="A10183" s="47"/>
      <c r="B10183" s="47"/>
      <c r="C10183" s="47"/>
      <c r="D10183" s="47"/>
      <c r="E10183" s="47"/>
      <c r="F10183" s="47"/>
      <c r="G10183" s="47"/>
      <c r="H10183" s="47"/>
      <c r="I10183" s="47"/>
    </row>
    <row r="10184" spans="1:9" x14ac:dyDescent="0.25">
      <c r="A10184" s="47"/>
      <c r="B10184" s="47"/>
      <c r="C10184" s="47"/>
      <c r="D10184" s="47"/>
      <c r="E10184" s="47"/>
      <c r="F10184" s="47"/>
      <c r="G10184" s="47"/>
      <c r="H10184" s="47"/>
      <c r="I10184" s="47"/>
    </row>
    <row r="10185" spans="1:9" x14ac:dyDescent="0.25">
      <c r="A10185" s="47"/>
      <c r="B10185" s="47"/>
      <c r="C10185" s="47"/>
      <c r="D10185" s="47"/>
      <c r="E10185" s="47"/>
      <c r="F10185" s="47"/>
      <c r="G10185" s="47"/>
      <c r="H10185" s="47"/>
      <c r="I10185" s="47"/>
    </row>
    <row r="10186" spans="1:9" x14ac:dyDescent="0.25">
      <c r="A10186" s="47"/>
      <c r="B10186" s="47"/>
      <c r="C10186" s="47"/>
      <c r="D10186" s="47"/>
      <c r="E10186" s="47"/>
      <c r="F10186" s="47"/>
      <c r="G10186" s="47"/>
      <c r="H10186" s="47"/>
      <c r="I10186" s="47"/>
    </row>
    <row r="10187" spans="1:9" x14ac:dyDescent="0.25">
      <c r="A10187" s="47"/>
      <c r="B10187" s="47"/>
      <c r="C10187" s="47"/>
      <c r="D10187" s="47"/>
      <c r="E10187" s="47"/>
      <c r="F10187" s="47"/>
      <c r="G10187" s="47"/>
      <c r="H10187" s="47"/>
      <c r="I10187" s="47"/>
    </row>
    <row r="10188" spans="1:9" x14ac:dyDescent="0.25">
      <c r="A10188" s="47"/>
      <c r="B10188" s="47"/>
      <c r="C10188" s="47"/>
      <c r="D10188" s="47"/>
      <c r="E10188" s="47"/>
      <c r="F10188" s="47"/>
      <c r="G10188" s="47"/>
      <c r="H10188" s="47"/>
      <c r="I10188" s="47"/>
    </row>
    <row r="10189" spans="1:9" x14ac:dyDescent="0.25">
      <c r="A10189" s="47"/>
      <c r="B10189" s="47"/>
      <c r="C10189" s="47"/>
      <c r="D10189" s="47"/>
      <c r="E10189" s="47"/>
      <c r="F10189" s="47"/>
      <c r="G10189" s="47"/>
      <c r="H10189" s="47"/>
      <c r="I10189" s="47"/>
    </row>
    <row r="10190" spans="1:9" x14ac:dyDescent="0.25">
      <c r="A10190" s="47"/>
      <c r="B10190" s="47"/>
      <c r="C10190" s="47"/>
      <c r="D10190" s="47"/>
      <c r="E10190" s="47"/>
      <c r="F10190" s="47"/>
      <c r="G10190" s="47"/>
      <c r="H10190" s="47"/>
      <c r="I10190" s="47"/>
    </row>
    <row r="10191" spans="1:9" x14ac:dyDescent="0.25">
      <c r="A10191" s="47"/>
      <c r="B10191" s="47"/>
      <c r="C10191" s="47"/>
      <c r="D10191" s="47"/>
      <c r="E10191" s="47"/>
      <c r="F10191" s="47"/>
      <c r="G10191" s="47"/>
      <c r="H10191" s="47"/>
      <c r="I10191" s="47"/>
    </row>
    <row r="10192" spans="1:9" x14ac:dyDescent="0.25">
      <c r="A10192" s="47"/>
      <c r="B10192" s="47"/>
      <c r="C10192" s="47"/>
      <c r="D10192" s="47"/>
      <c r="E10192" s="47"/>
      <c r="F10192" s="47"/>
      <c r="G10192" s="47"/>
      <c r="H10192" s="47"/>
      <c r="I10192" s="47"/>
    </row>
    <row r="10193" spans="1:9" x14ac:dyDescent="0.25">
      <c r="A10193" s="47"/>
      <c r="B10193" s="47"/>
      <c r="C10193" s="47"/>
      <c r="D10193" s="47"/>
      <c r="E10193" s="47"/>
      <c r="F10193" s="47"/>
      <c r="G10193" s="47"/>
      <c r="H10193" s="47"/>
      <c r="I10193" s="47"/>
    </row>
    <row r="10194" spans="1:9" x14ac:dyDescent="0.25">
      <c r="A10194" s="47"/>
      <c r="B10194" s="47"/>
      <c r="C10194" s="47"/>
      <c r="D10194" s="47"/>
      <c r="E10194" s="47"/>
      <c r="F10194" s="47"/>
      <c r="G10194" s="47"/>
      <c r="H10194" s="47"/>
      <c r="I10194" s="47"/>
    </row>
    <row r="10195" spans="1:9" x14ac:dyDescent="0.25">
      <c r="A10195" s="47"/>
      <c r="B10195" s="47"/>
      <c r="C10195" s="47"/>
      <c r="D10195" s="47"/>
      <c r="E10195" s="47"/>
      <c r="F10195" s="47"/>
      <c r="G10195" s="47"/>
      <c r="H10195" s="47"/>
      <c r="I10195" s="47"/>
    </row>
    <row r="10196" spans="1:9" x14ac:dyDescent="0.25">
      <c r="A10196" s="47"/>
      <c r="B10196" s="47"/>
      <c r="C10196" s="47"/>
      <c r="D10196" s="47"/>
      <c r="E10196" s="47"/>
      <c r="F10196" s="47"/>
      <c r="G10196" s="47"/>
      <c r="H10196" s="47"/>
      <c r="I10196" s="47"/>
    </row>
    <row r="10197" spans="1:9" x14ac:dyDescent="0.25">
      <c r="A10197" s="47"/>
      <c r="B10197" s="47"/>
      <c r="C10197" s="47"/>
      <c r="D10197" s="47"/>
      <c r="E10197" s="47"/>
      <c r="F10197" s="47"/>
      <c r="G10197" s="47"/>
      <c r="H10197" s="47"/>
      <c r="I10197" s="47"/>
    </row>
    <row r="10198" spans="1:9" x14ac:dyDescent="0.25">
      <c r="A10198" s="47"/>
      <c r="B10198" s="47"/>
      <c r="C10198" s="47"/>
      <c r="D10198" s="47"/>
      <c r="E10198" s="47"/>
      <c r="F10198" s="47"/>
      <c r="G10198" s="47"/>
      <c r="H10198" s="47"/>
      <c r="I10198" s="47"/>
    </row>
    <row r="10199" spans="1:9" x14ac:dyDescent="0.25">
      <c r="A10199" s="47"/>
      <c r="B10199" s="47"/>
      <c r="C10199" s="47"/>
      <c r="D10199" s="47"/>
      <c r="E10199" s="47"/>
      <c r="F10199" s="47"/>
      <c r="G10199" s="47"/>
      <c r="H10199" s="47"/>
      <c r="I10199" s="47"/>
    </row>
    <row r="10200" spans="1:9" x14ac:dyDescent="0.25">
      <c r="A10200" s="47"/>
      <c r="B10200" s="47"/>
      <c r="C10200" s="47"/>
      <c r="D10200" s="47"/>
      <c r="E10200" s="47"/>
      <c r="F10200" s="47"/>
      <c r="G10200" s="47"/>
      <c r="H10200" s="47"/>
      <c r="I10200" s="47"/>
    </row>
    <row r="10201" spans="1:9" x14ac:dyDescent="0.25">
      <c r="A10201" s="47"/>
      <c r="B10201" s="47"/>
      <c r="C10201" s="47"/>
      <c r="D10201" s="47"/>
      <c r="E10201" s="47"/>
      <c r="F10201" s="47"/>
      <c r="G10201" s="47"/>
      <c r="H10201" s="47"/>
      <c r="I10201" s="47"/>
    </row>
    <row r="10202" spans="1:9" x14ac:dyDescent="0.25">
      <c r="A10202" s="47"/>
      <c r="B10202" s="47"/>
      <c r="C10202" s="47"/>
      <c r="D10202" s="47"/>
      <c r="E10202" s="47"/>
      <c r="F10202" s="47"/>
      <c r="G10202" s="47"/>
      <c r="H10202" s="47"/>
      <c r="I10202" s="47"/>
    </row>
    <row r="10203" spans="1:9" x14ac:dyDescent="0.25">
      <c r="A10203" s="47"/>
      <c r="B10203" s="47"/>
      <c r="C10203" s="47"/>
      <c r="D10203" s="47"/>
      <c r="E10203" s="47"/>
      <c r="F10203" s="47"/>
      <c r="G10203" s="47"/>
      <c r="H10203" s="47"/>
      <c r="I10203" s="47"/>
    </row>
    <row r="10204" spans="1:9" x14ac:dyDescent="0.25">
      <c r="A10204" s="47"/>
      <c r="B10204" s="47"/>
      <c r="C10204" s="47"/>
      <c r="D10204" s="47"/>
      <c r="E10204" s="47"/>
      <c r="F10204" s="47"/>
      <c r="G10204" s="47"/>
      <c r="H10204" s="47"/>
      <c r="I10204" s="47"/>
    </row>
    <row r="10205" spans="1:9" x14ac:dyDescent="0.25">
      <c r="A10205" s="47"/>
      <c r="B10205" s="47"/>
      <c r="C10205" s="47"/>
      <c r="D10205" s="47"/>
      <c r="E10205" s="47"/>
      <c r="F10205" s="47"/>
      <c r="G10205" s="47"/>
      <c r="H10205" s="47"/>
      <c r="I10205" s="47"/>
    </row>
    <row r="10206" spans="1:9" x14ac:dyDescent="0.25">
      <c r="A10206" s="47"/>
      <c r="B10206" s="47"/>
      <c r="C10206" s="47"/>
      <c r="D10206" s="47"/>
      <c r="E10206" s="47"/>
      <c r="F10206" s="47"/>
      <c r="G10206" s="47"/>
      <c r="H10206" s="47"/>
      <c r="I10206" s="47"/>
    </row>
    <row r="10207" spans="1:9" x14ac:dyDescent="0.25">
      <c r="A10207" s="47"/>
      <c r="B10207" s="47"/>
      <c r="C10207" s="47"/>
      <c r="D10207" s="47"/>
      <c r="E10207" s="47"/>
      <c r="F10207" s="47"/>
      <c r="G10207" s="47"/>
      <c r="H10207" s="47"/>
      <c r="I10207" s="47"/>
    </row>
    <row r="10208" spans="1:9" x14ac:dyDescent="0.25">
      <c r="A10208" s="47"/>
      <c r="B10208" s="47"/>
      <c r="C10208" s="47"/>
      <c r="D10208" s="47"/>
      <c r="E10208" s="47"/>
      <c r="F10208" s="47"/>
      <c r="G10208" s="47"/>
      <c r="H10208" s="47"/>
      <c r="I10208" s="47"/>
    </row>
    <row r="10209" spans="1:9" x14ac:dyDescent="0.25">
      <c r="A10209" s="47"/>
      <c r="B10209" s="47"/>
      <c r="C10209" s="47"/>
      <c r="D10209" s="47"/>
      <c r="E10209" s="47"/>
      <c r="F10209" s="47"/>
      <c r="G10209" s="47"/>
      <c r="H10209" s="47"/>
      <c r="I10209" s="47"/>
    </row>
    <row r="10210" spans="1:9" x14ac:dyDescent="0.25">
      <c r="A10210" s="47"/>
      <c r="B10210" s="47"/>
      <c r="C10210" s="47"/>
      <c r="D10210" s="47"/>
      <c r="E10210" s="47"/>
      <c r="F10210" s="47"/>
      <c r="G10210" s="47"/>
      <c r="H10210" s="47"/>
      <c r="I10210" s="47"/>
    </row>
    <row r="10211" spans="1:9" x14ac:dyDescent="0.25">
      <c r="A10211" s="47"/>
      <c r="B10211" s="47"/>
      <c r="C10211" s="47"/>
      <c r="D10211" s="47"/>
      <c r="E10211" s="47"/>
      <c r="F10211" s="47"/>
      <c r="G10211" s="47"/>
      <c r="H10211" s="47"/>
      <c r="I10211" s="47"/>
    </row>
    <row r="10212" spans="1:9" x14ac:dyDescent="0.25">
      <c r="A10212" s="47"/>
      <c r="B10212" s="47"/>
      <c r="C10212" s="47"/>
      <c r="D10212" s="47"/>
      <c r="E10212" s="47"/>
      <c r="F10212" s="47"/>
      <c r="G10212" s="47"/>
      <c r="H10212" s="47"/>
      <c r="I10212" s="47"/>
    </row>
    <row r="10213" spans="1:9" x14ac:dyDescent="0.25">
      <c r="A10213" s="47"/>
      <c r="B10213" s="47"/>
      <c r="C10213" s="47"/>
      <c r="D10213" s="47"/>
      <c r="E10213" s="47"/>
      <c r="F10213" s="47"/>
      <c r="G10213" s="47"/>
      <c r="H10213" s="47"/>
      <c r="I10213" s="47"/>
    </row>
    <row r="10214" spans="1:9" x14ac:dyDescent="0.25">
      <c r="A10214" s="47"/>
      <c r="B10214" s="47"/>
      <c r="C10214" s="47"/>
      <c r="D10214" s="47"/>
      <c r="E10214" s="47"/>
      <c r="F10214" s="47"/>
      <c r="G10214" s="47"/>
      <c r="H10214" s="47"/>
      <c r="I10214" s="47"/>
    </row>
    <row r="10215" spans="1:9" x14ac:dyDescent="0.25">
      <c r="A10215" s="47"/>
      <c r="B10215" s="47"/>
      <c r="C10215" s="47"/>
      <c r="D10215" s="47"/>
      <c r="E10215" s="47"/>
      <c r="F10215" s="47"/>
      <c r="G10215" s="47"/>
      <c r="H10215" s="47"/>
      <c r="I10215" s="47"/>
    </row>
    <row r="10216" spans="1:9" x14ac:dyDescent="0.25">
      <c r="A10216" s="47"/>
      <c r="B10216" s="47"/>
      <c r="C10216" s="47"/>
      <c r="D10216" s="47"/>
      <c r="E10216" s="47"/>
      <c r="F10216" s="47"/>
      <c r="G10216" s="47"/>
      <c r="H10216" s="47"/>
      <c r="I10216" s="47"/>
    </row>
    <row r="10217" spans="1:9" x14ac:dyDescent="0.25">
      <c r="A10217" s="47"/>
      <c r="B10217" s="47"/>
      <c r="C10217" s="47"/>
      <c r="D10217" s="47"/>
      <c r="E10217" s="47"/>
      <c r="F10217" s="47"/>
      <c r="G10217" s="47"/>
      <c r="H10217" s="47"/>
      <c r="I10217" s="47"/>
    </row>
    <row r="10218" spans="1:9" x14ac:dyDescent="0.25">
      <c r="A10218" s="47"/>
      <c r="B10218" s="47"/>
      <c r="C10218" s="47"/>
      <c r="D10218" s="47"/>
      <c r="E10218" s="47"/>
      <c r="F10218" s="47"/>
      <c r="G10218" s="47"/>
      <c r="H10218" s="47"/>
      <c r="I10218" s="47"/>
    </row>
    <row r="10219" spans="1:9" x14ac:dyDescent="0.25">
      <c r="A10219" s="47"/>
      <c r="B10219" s="47"/>
      <c r="C10219" s="47"/>
      <c r="D10219" s="47"/>
      <c r="E10219" s="47"/>
      <c r="F10219" s="47"/>
      <c r="G10219" s="47"/>
      <c r="H10219" s="47"/>
      <c r="I10219" s="47"/>
    </row>
    <row r="10220" spans="1:9" x14ac:dyDescent="0.25">
      <c r="A10220" s="47"/>
      <c r="B10220" s="47"/>
      <c r="C10220" s="47"/>
      <c r="D10220" s="47"/>
      <c r="E10220" s="47"/>
      <c r="F10220" s="47"/>
      <c r="G10220" s="47"/>
      <c r="H10220" s="47"/>
      <c r="I10220" s="47"/>
    </row>
    <row r="10221" spans="1:9" x14ac:dyDescent="0.25">
      <c r="A10221" s="47"/>
      <c r="B10221" s="47"/>
      <c r="C10221" s="47"/>
      <c r="D10221" s="47"/>
      <c r="E10221" s="47"/>
      <c r="F10221" s="47"/>
      <c r="G10221" s="47"/>
      <c r="H10221" s="47"/>
      <c r="I10221" s="47"/>
    </row>
    <row r="10222" spans="1:9" x14ac:dyDescent="0.25">
      <c r="A10222" s="47"/>
      <c r="B10222" s="47"/>
      <c r="C10222" s="47"/>
      <c r="D10222" s="47"/>
      <c r="E10222" s="47"/>
      <c r="F10222" s="47"/>
      <c r="G10222" s="47"/>
      <c r="H10222" s="47"/>
      <c r="I10222" s="47"/>
    </row>
    <row r="10223" spans="1:9" x14ac:dyDescent="0.25">
      <c r="A10223" s="47"/>
      <c r="B10223" s="47"/>
      <c r="C10223" s="47"/>
      <c r="D10223" s="47"/>
      <c r="E10223" s="47"/>
      <c r="F10223" s="47"/>
      <c r="G10223" s="47"/>
      <c r="H10223" s="47"/>
      <c r="I10223" s="47"/>
    </row>
    <row r="10224" spans="1:9" x14ac:dyDescent="0.25">
      <c r="A10224" s="47"/>
      <c r="B10224" s="47"/>
      <c r="C10224" s="47"/>
      <c r="D10224" s="47"/>
      <c r="E10224" s="47"/>
      <c r="F10224" s="47"/>
      <c r="G10224" s="47"/>
      <c r="H10224" s="47"/>
      <c r="I10224" s="47"/>
    </row>
    <row r="10225" spans="1:9" x14ac:dyDescent="0.25">
      <c r="A10225" s="47"/>
      <c r="B10225" s="47"/>
      <c r="C10225" s="47"/>
      <c r="D10225" s="47"/>
      <c r="E10225" s="47"/>
      <c r="F10225" s="47"/>
      <c r="G10225" s="47"/>
      <c r="H10225" s="47"/>
      <c r="I10225" s="47"/>
    </row>
    <row r="10226" spans="1:9" x14ac:dyDescent="0.25">
      <c r="A10226" s="47"/>
      <c r="B10226" s="47"/>
      <c r="C10226" s="47"/>
      <c r="D10226" s="47"/>
      <c r="E10226" s="47"/>
      <c r="F10226" s="47"/>
      <c r="G10226" s="47"/>
      <c r="H10226" s="47"/>
      <c r="I10226" s="47"/>
    </row>
    <row r="10227" spans="1:9" x14ac:dyDescent="0.25">
      <c r="A10227" s="47"/>
      <c r="B10227" s="47"/>
      <c r="C10227" s="47"/>
      <c r="D10227" s="47"/>
      <c r="E10227" s="47"/>
      <c r="F10227" s="47"/>
      <c r="G10227" s="47"/>
      <c r="H10227" s="47"/>
      <c r="I10227" s="47"/>
    </row>
    <row r="10228" spans="1:9" x14ac:dyDescent="0.25">
      <c r="A10228" s="47"/>
      <c r="B10228" s="47"/>
      <c r="C10228" s="47"/>
      <c r="D10228" s="47"/>
      <c r="E10228" s="47"/>
      <c r="F10228" s="47"/>
      <c r="G10228" s="47"/>
      <c r="H10228" s="47"/>
      <c r="I10228" s="47"/>
    </row>
    <row r="10229" spans="1:9" x14ac:dyDescent="0.25">
      <c r="A10229" s="47"/>
      <c r="B10229" s="47"/>
      <c r="C10229" s="47"/>
      <c r="D10229" s="47"/>
      <c r="E10229" s="47"/>
      <c r="F10229" s="47"/>
      <c r="G10229" s="47"/>
      <c r="H10229" s="47"/>
      <c r="I10229" s="47"/>
    </row>
    <row r="10230" spans="1:9" x14ac:dyDescent="0.25">
      <c r="A10230" s="47"/>
      <c r="B10230" s="47"/>
      <c r="C10230" s="47"/>
      <c r="D10230" s="47"/>
      <c r="E10230" s="47"/>
      <c r="F10230" s="47"/>
      <c r="G10230" s="47"/>
      <c r="H10230" s="47"/>
      <c r="I10230" s="47"/>
    </row>
    <row r="10231" spans="1:9" x14ac:dyDescent="0.25">
      <c r="A10231" s="47"/>
      <c r="B10231" s="47"/>
      <c r="C10231" s="47"/>
      <c r="D10231" s="47"/>
      <c r="E10231" s="47"/>
      <c r="F10231" s="47"/>
      <c r="G10231" s="47"/>
      <c r="H10231" s="47"/>
      <c r="I10231" s="47"/>
    </row>
    <row r="10232" spans="1:9" x14ac:dyDescent="0.25">
      <c r="A10232" s="47"/>
      <c r="B10232" s="47"/>
      <c r="C10232" s="47"/>
      <c r="D10232" s="47"/>
      <c r="E10232" s="47"/>
      <c r="F10232" s="47"/>
      <c r="G10232" s="47"/>
      <c r="H10232" s="47"/>
      <c r="I10232" s="47"/>
    </row>
    <row r="10233" spans="1:9" x14ac:dyDescent="0.25">
      <c r="A10233" s="47"/>
      <c r="B10233" s="47"/>
      <c r="C10233" s="47"/>
      <c r="D10233" s="47"/>
      <c r="E10233" s="47"/>
      <c r="F10233" s="47"/>
      <c r="G10233" s="47"/>
      <c r="H10233" s="47"/>
      <c r="I10233" s="47"/>
    </row>
    <row r="10234" spans="1:9" x14ac:dyDescent="0.25">
      <c r="A10234" s="47"/>
      <c r="B10234" s="47"/>
      <c r="C10234" s="47"/>
      <c r="D10234" s="47"/>
      <c r="E10234" s="47"/>
      <c r="F10234" s="47"/>
      <c r="G10234" s="47"/>
      <c r="H10234" s="47"/>
      <c r="I10234" s="47"/>
    </row>
    <row r="10235" spans="1:9" x14ac:dyDescent="0.25">
      <c r="A10235" s="47"/>
      <c r="B10235" s="47"/>
      <c r="C10235" s="47"/>
      <c r="D10235" s="47"/>
      <c r="E10235" s="47"/>
      <c r="F10235" s="47"/>
      <c r="G10235" s="47"/>
      <c r="H10235" s="47"/>
      <c r="I10235" s="47"/>
    </row>
    <row r="10236" spans="1:9" x14ac:dyDescent="0.25">
      <c r="A10236" s="47"/>
      <c r="B10236" s="47"/>
      <c r="C10236" s="47"/>
      <c r="D10236" s="47"/>
      <c r="E10236" s="47"/>
      <c r="F10236" s="47"/>
      <c r="G10236" s="47"/>
      <c r="H10236" s="47"/>
      <c r="I10236" s="47"/>
    </row>
    <row r="10237" spans="1:9" x14ac:dyDescent="0.25">
      <c r="A10237" s="47"/>
      <c r="B10237" s="47"/>
      <c r="C10237" s="47"/>
      <c r="D10237" s="47"/>
      <c r="E10237" s="47"/>
      <c r="F10237" s="47"/>
      <c r="G10237" s="47"/>
      <c r="H10237" s="47"/>
      <c r="I10237" s="47"/>
    </row>
    <row r="10238" spans="1:9" x14ac:dyDescent="0.25">
      <c r="A10238" s="47"/>
      <c r="B10238" s="47"/>
      <c r="C10238" s="47"/>
      <c r="D10238" s="47"/>
      <c r="E10238" s="47"/>
      <c r="F10238" s="47"/>
      <c r="G10238" s="47"/>
      <c r="H10238" s="47"/>
      <c r="I10238" s="47"/>
    </row>
    <row r="10239" spans="1:9" x14ac:dyDescent="0.25">
      <c r="A10239" s="47"/>
      <c r="B10239" s="47"/>
      <c r="C10239" s="47"/>
      <c r="D10239" s="47"/>
      <c r="E10239" s="47"/>
      <c r="F10239" s="47"/>
      <c r="G10239" s="47"/>
      <c r="H10239" s="47"/>
      <c r="I10239" s="47"/>
    </row>
    <row r="10240" spans="1:9" x14ac:dyDescent="0.25">
      <c r="A10240" s="47"/>
      <c r="B10240" s="47"/>
      <c r="C10240" s="47"/>
      <c r="D10240" s="47"/>
      <c r="E10240" s="47"/>
      <c r="F10240" s="47"/>
      <c r="G10240" s="47"/>
      <c r="H10240" s="47"/>
      <c r="I10240" s="47"/>
    </row>
    <row r="10241" spans="1:9" x14ac:dyDescent="0.25">
      <c r="A10241" s="47"/>
      <c r="B10241" s="47"/>
      <c r="C10241" s="47"/>
      <c r="D10241" s="47"/>
      <c r="E10241" s="47"/>
      <c r="F10241" s="47"/>
      <c r="G10241" s="47"/>
      <c r="H10241" s="47"/>
      <c r="I10241" s="47"/>
    </row>
    <row r="10242" spans="1:9" x14ac:dyDescent="0.25">
      <c r="A10242" s="47"/>
      <c r="B10242" s="47"/>
      <c r="C10242" s="47"/>
      <c r="D10242" s="47"/>
      <c r="E10242" s="47"/>
      <c r="F10242" s="47"/>
      <c r="G10242" s="47"/>
      <c r="H10242" s="47"/>
      <c r="I10242" s="47"/>
    </row>
    <row r="10243" spans="1:9" x14ac:dyDescent="0.25">
      <c r="A10243" s="47"/>
      <c r="B10243" s="47"/>
      <c r="C10243" s="47"/>
      <c r="D10243" s="47"/>
      <c r="E10243" s="47"/>
      <c r="F10243" s="47"/>
      <c r="G10243" s="47"/>
      <c r="H10243" s="47"/>
      <c r="I10243" s="47"/>
    </row>
    <row r="10244" spans="1:9" x14ac:dyDescent="0.25">
      <c r="A10244" s="47"/>
      <c r="B10244" s="47"/>
      <c r="C10244" s="47"/>
      <c r="D10244" s="47"/>
      <c r="E10244" s="47"/>
      <c r="F10244" s="47"/>
      <c r="G10244" s="47"/>
      <c r="H10244" s="47"/>
      <c r="I10244" s="47"/>
    </row>
    <row r="10245" spans="1:9" x14ac:dyDescent="0.25">
      <c r="A10245" s="47"/>
      <c r="B10245" s="47"/>
      <c r="C10245" s="47"/>
      <c r="D10245" s="47"/>
      <c r="E10245" s="47"/>
      <c r="F10245" s="47"/>
      <c r="G10245" s="47"/>
      <c r="H10245" s="47"/>
      <c r="I10245" s="47"/>
    </row>
    <row r="10246" spans="1:9" x14ac:dyDescent="0.25">
      <c r="A10246" s="47"/>
      <c r="B10246" s="47"/>
      <c r="C10246" s="47"/>
      <c r="D10246" s="47"/>
      <c r="E10246" s="47"/>
      <c r="F10246" s="47"/>
      <c r="G10246" s="47"/>
      <c r="H10246" s="47"/>
      <c r="I10246" s="47"/>
    </row>
    <row r="10247" spans="1:9" x14ac:dyDescent="0.25">
      <c r="A10247" s="47"/>
      <c r="B10247" s="47"/>
      <c r="C10247" s="47"/>
      <c r="D10247" s="47"/>
      <c r="E10247" s="47"/>
      <c r="F10247" s="47"/>
      <c r="G10247" s="47"/>
      <c r="H10247" s="47"/>
      <c r="I10247" s="47"/>
    </row>
    <row r="10248" spans="1:9" x14ac:dyDescent="0.25">
      <c r="A10248" s="47"/>
      <c r="B10248" s="47"/>
      <c r="C10248" s="47"/>
      <c r="D10248" s="47"/>
      <c r="E10248" s="47"/>
      <c r="F10248" s="47"/>
      <c r="G10248" s="47"/>
      <c r="H10248" s="47"/>
      <c r="I10248" s="47"/>
    </row>
    <row r="10249" spans="1:9" x14ac:dyDescent="0.25">
      <c r="A10249" s="47"/>
      <c r="B10249" s="47"/>
      <c r="C10249" s="47"/>
      <c r="D10249" s="47"/>
      <c r="E10249" s="47"/>
      <c r="F10249" s="47"/>
      <c r="G10249" s="47"/>
      <c r="H10249" s="47"/>
      <c r="I10249" s="47"/>
    </row>
    <row r="10250" spans="1:9" x14ac:dyDescent="0.25">
      <c r="A10250" s="47"/>
      <c r="B10250" s="47"/>
      <c r="C10250" s="47"/>
      <c r="D10250" s="47"/>
      <c r="E10250" s="47"/>
      <c r="F10250" s="47"/>
      <c r="G10250" s="47"/>
      <c r="H10250" s="47"/>
      <c r="I10250" s="47"/>
    </row>
    <row r="10251" spans="1:9" x14ac:dyDescent="0.25">
      <c r="A10251" s="47"/>
      <c r="B10251" s="47"/>
      <c r="C10251" s="47"/>
      <c r="D10251" s="47"/>
      <c r="E10251" s="47"/>
      <c r="F10251" s="47"/>
      <c r="G10251" s="47"/>
      <c r="H10251" s="47"/>
      <c r="I10251" s="47"/>
    </row>
    <row r="10252" spans="1:9" x14ac:dyDescent="0.25">
      <c r="A10252" s="47"/>
      <c r="B10252" s="47"/>
      <c r="C10252" s="47"/>
      <c r="D10252" s="47"/>
      <c r="E10252" s="47"/>
      <c r="F10252" s="47"/>
      <c r="G10252" s="47"/>
      <c r="H10252" s="47"/>
      <c r="I10252" s="47"/>
    </row>
    <row r="10253" spans="1:9" x14ac:dyDescent="0.25">
      <c r="A10253" s="47"/>
      <c r="B10253" s="47"/>
      <c r="C10253" s="47"/>
      <c r="D10253" s="47"/>
      <c r="E10253" s="47"/>
      <c r="F10253" s="47"/>
      <c r="G10253" s="47"/>
      <c r="H10253" s="47"/>
      <c r="I10253" s="47"/>
    </row>
    <row r="10254" spans="1:9" x14ac:dyDescent="0.25">
      <c r="A10254" s="47"/>
      <c r="B10254" s="47"/>
      <c r="C10254" s="47"/>
      <c r="D10254" s="47"/>
      <c r="E10254" s="47"/>
      <c r="F10254" s="47"/>
      <c r="G10254" s="47"/>
      <c r="H10254" s="47"/>
      <c r="I10254" s="47"/>
    </row>
    <row r="10255" spans="1:9" x14ac:dyDescent="0.25">
      <c r="A10255" s="47"/>
      <c r="B10255" s="47"/>
      <c r="C10255" s="47"/>
      <c r="D10255" s="47"/>
      <c r="E10255" s="47"/>
      <c r="F10255" s="47"/>
      <c r="G10255" s="47"/>
      <c r="H10255" s="47"/>
      <c r="I10255" s="47"/>
    </row>
    <row r="10256" spans="1:9" x14ac:dyDescent="0.25">
      <c r="A10256" s="47"/>
      <c r="B10256" s="47"/>
      <c r="C10256" s="47"/>
      <c r="D10256" s="47"/>
      <c r="E10256" s="47"/>
      <c r="F10256" s="47"/>
      <c r="G10256" s="47"/>
      <c r="H10256" s="47"/>
      <c r="I10256" s="47"/>
    </row>
    <row r="10257" spans="1:9" x14ac:dyDescent="0.25">
      <c r="A10257" s="47"/>
      <c r="B10257" s="47"/>
      <c r="C10257" s="47"/>
      <c r="D10257" s="47"/>
      <c r="E10257" s="47"/>
      <c r="F10257" s="47"/>
      <c r="G10257" s="47"/>
      <c r="H10257" s="47"/>
      <c r="I10257" s="47"/>
    </row>
    <row r="10258" spans="1:9" x14ac:dyDescent="0.25">
      <c r="A10258" s="47"/>
      <c r="B10258" s="47"/>
      <c r="C10258" s="47"/>
      <c r="D10258" s="47"/>
      <c r="E10258" s="47"/>
      <c r="F10258" s="47"/>
      <c r="G10258" s="47"/>
      <c r="H10258" s="47"/>
      <c r="I10258" s="47"/>
    </row>
    <row r="10259" spans="1:9" x14ac:dyDescent="0.25">
      <c r="A10259" s="47"/>
      <c r="B10259" s="47"/>
      <c r="C10259" s="47"/>
      <c r="D10259" s="47"/>
      <c r="E10259" s="47"/>
      <c r="F10259" s="47"/>
      <c r="G10259" s="47"/>
      <c r="H10259" s="47"/>
      <c r="I10259" s="47"/>
    </row>
    <row r="10260" spans="1:9" x14ac:dyDescent="0.25">
      <c r="A10260" s="47"/>
      <c r="B10260" s="47"/>
      <c r="C10260" s="47"/>
      <c r="D10260" s="47"/>
      <c r="E10260" s="47"/>
      <c r="F10260" s="47"/>
      <c r="G10260" s="47"/>
      <c r="H10260" s="47"/>
      <c r="I10260" s="47"/>
    </row>
    <row r="10261" spans="1:9" x14ac:dyDescent="0.25">
      <c r="A10261" s="47"/>
      <c r="B10261" s="47"/>
      <c r="C10261" s="47"/>
      <c r="D10261" s="47"/>
      <c r="E10261" s="47"/>
      <c r="F10261" s="47"/>
      <c r="G10261" s="47"/>
      <c r="H10261" s="47"/>
      <c r="I10261" s="47"/>
    </row>
    <row r="10262" spans="1:9" x14ac:dyDescent="0.25">
      <c r="A10262" s="47"/>
      <c r="B10262" s="47"/>
      <c r="C10262" s="47"/>
      <c r="D10262" s="47"/>
      <c r="E10262" s="47"/>
      <c r="F10262" s="47"/>
      <c r="G10262" s="47"/>
      <c r="H10262" s="47"/>
      <c r="I10262" s="47"/>
    </row>
    <row r="10263" spans="1:9" x14ac:dyDescent="0.25">
      <c r="A10263" s="47"/>
      <c r="B10263" s="47"/>
      <c r="C10263" s="47"/>
      <c r="D10263" s="47"/>
      <c r="E10263" s="47"/>
      <c r="F10263" s="47"/>
      <c r="G10263" s="47"/>
      <c r="H10263" s="47"/>
      <c r="I10263" s="47"/>
    </row>
    <row r="10264" spans="1:9" x14ac:dyDescent="0.25">
      <c r="A10264" s="47"/>
      <c r="B10264" s="47"/>
      <c r="C10264" s="47"/>
      <c r="D10264" s="47"/>
      <c r="E10264" s="47"/>
      <c r="F10264" s="47"/>
      <c r="G10264" s="47"/>
      <c r="H10264" s="47"/>
      <c r="I10264" s="47"/>
    </row>
    <row r="10265" spans="1:9" x14ac:dyDescent="0.25">
      <c r="A10265" s="47"/>
      <c r="B10265" s="47"/>
      <c r="C10265" s="47"/>
      <c r="D10265" s="47"/>
      <c r="E10265" s="47"/>
      <c r="F10265" s="47"/>
      <c r="G10265" s="47"/>
      <c r="H10265" s="47"/>
      <c r="I10265" s="47"/>
    </row>
    <row r="10266" spans="1:9" x14ac:dyDescent="0.25">
      <c r="A10266" s="47"/>
      <c r="B10266" s="47"/>
      <c r="C10266" s="47"/>
      <c r="D10266" s="47"/>
      <c r="E10266" s="47"/>
      <c r="F10266" s="47"/>
      <c r="G10266" s="47"/>
      <c r="H10266" s="47"/>
      <c r="I10266" s="47"/>
    </row>
    <row r="10267" spans="1:9" x14ac:dyDescent="0.25">
      <c r="A10267" s="47"/>
      <c r="B10267" s="47"/>
      <c r="C10267" s="47"/>
      <c r="D10267" s="47"/>
      <c r="E10267" s="47"/>
      <c r="F10267" s="47"/>
      <c r="G10267" s="47"/>
      <c r="H10267" s="47"/>
      <c r="I10267" s="47"/>
    </row>
    <row r="10268" spans="1:9" x14ac:dyDescent="0.25">
      <c r="A10268" s="47"/>
      <c r="B10268" s="47"/>
      <c r="C10268" s="47"/>
      <c r="D10268" s="47"/>
      <c r="E10268" s="47"/>
      <c r="F10268" s="47"/>
      <c r="G10268" s="47"/>
      <c r="H10268" s="47"/>
      <c r="I10268" s="47"/>
    </row>
    <row r="10269" spans="1:9" x14ac:dyDescent="0.25">
      <c r="A10269" s="47"/>
      <c r="B10269" s="47"/>
      <c r="C10269" s="47"/>
      <c r="D10269" s="47"/>
      <c r="E10269" s="47"/>
      <c r="F10269" s="47"/>
      <c r="G10269" s="47"/>
      <c r="H10269" s="47"/>
      <c r="I10269" s="47"/>
    </row>
    <row r="10270" spans="1:9" x14ac:dyDescent="0.25">
      <c r="A10270" s="47"/>
      <c r="B10270" s="47"/>
      <c r="C10270" s="47"/>
      <c r="D10270" s="47"/>
      <c r="E10270" s="47"/>
      <c r="F10270" s="47"/>
      <c r="G10270" s="47"/>
      <c r="H10270" s="47"/>
      <c r="I10270" s="47"/>
    </row>
    <row r="10271" spans="1:9" x14ac:dyDescent="0.25">
      <c r="A10271" s="47"/>
      <c r="B10271" s="47"/>
      <c r="C10271" s="47"/>
      <c r="D10271" s="47"/>
      <c r="E10271" s="47"/>
      <c r="F10271" s="47"/>
      <c r="G10271" s="47"/>
      <c r="H10271" s="47"/>
      <c r="I10271" s="47"/>
    </row>
    <row r="10272" spans="1:9" x14ac:dyDescent="0.25">
      <c r="A10272" s="47"/>
      <c r="B10272" s="47"/>
      <c r="C10272" s="47"/>
      <c r="D10272" s="47"/>
      <c r="E10272" s="47"/>
      <c r="F10272" s="47"/>
      <c r="G10272" s="47"/>
      <c r="H10272" s="47"/>
      <c r="I10272" s="47"/>
    </row>
    <row r="10273" spans="1:9" x14ac:dyDescent="0.25">
      <c r="A10273" s="47"/>
      <c r="B10273" s="47"/>
      <c r="C10273" s="47"/>
      <c r="D10273" s="47"/>
      <c r="E10273" s="47"/>
      <c r="F10273" s="47"/>
      <c r="G10273" s="47"/>
      <c r="H10273" s="47"/>
      <c r="I10273" s="47"/>
    </row>
    <row r="10274" spans="1:9" x14ac:dyDescent="0.25">
      <c r="A10274" s="47"/>
      <c r="B10274" s="47"/>
      <c r="C10274" s="47"/>
      <c r="D10274" s="47"/>
      <c r="E10274" s="47"/>
      <c r="F10274" s="47"/>
      <c r="G10274" s="47"/>
      <c r="H10274" s="47"/>
      <c r="I10274" s="47"/>
    </row>
    <row r="10275" spans="1:9" x14ac:dyDescent="0.25">
      <c r="A10275" s="47"/>
      <c r="B10275" s="47"/>
      <c r="C10275" s="47"/>
      <c r="D10275" s="47"/>
      <c r="E10275" s="47"/>
      <c r="F10275" s="47"/>
      <c r="G10275" s="47"/>
      <c r="H10275" s="47"/>
      <c r="I10275" s="47"/>
    </row>
    <row r="10276" spans="1:9" x14ac:dyDescent="0.25">
      <c r="A10276" s="47"/>
      <c r="B10276" s="47"/>
      <c r="C10276" s="47"/>
      <c r="D10276" s="47"/>
      <c r="E10276" s="47"/>
      <c r="F10276" s="47"/>
      <c r="G10276" s="47"/>
      <c r="H10276" s="47"/>
      <c r="I10276" s="47"/>
    </row>
    <row r="10277" spans="1:9" x14ac:dyDescent="0.25">
      <c r="A10277" s="47"/>
      <c r="B10277" s="47"/>
      <c r="C10277" s="47"/>
      <c r="D10277" s="47"/>
      <c r="E10277" s="47"/>
      <c r="F10277" s="47"/>
      <c r="G10277" s="47"/>
      <c r="H10277" s="47"/>
      <c r="I10277" s="47"/>
    </row>
    <row r="10278" spans="1:9" x14ac:dyDescent="0.25">
      <c r="A10278" s="47"/>
      <c r="B10278" s="47"/>
      <c r="C10278" s="47"/>
      <c r="D10278" s="47"/>
      <c r="E10278" s="47"/>
      <c r="F10278" s="47"/>
      <c r="G10278" s="47"/>
      <c r="H10278" s="47"/>
      <c r="I10278" s="47"/>
    </row>
    <row r="10279" spans="1:9" x14ac:dyDescent="0.25">
      <c r="A10279" s="47"/>
      <c r="B10279" s="47"/>
      <c r="C10279" s="47"/>
      <c r="D10279" s="47"/>
      <c r="E10279" s="47"/>
      <c r="F10279" s="47"/>
      <c r="G10279" s="47"/>
      <c r="H10279" s="47"/>
      <c r="I10279" s="47"/>
    </row>
    <row r="10280" spans="1:9" x14ac:dyDescent="0.25">
      <c r="A10280" s="47"/>
      <c r="B10280" s="47"/>
      <c r="C10280" s="47"/>
      <c r="D10280" s="47"/>
      <c r="E10280" s="47"/>
      <c r="F10280" s="47"/>
      <c r="G10280" s="47"/>
      <c r="H10280" s="47"/>
      <c r="I10280" s="47"/>
    </row>
    <row r="10281" spans="1:9" x14ac:dyDescent="0.25">
      <c r="A10281" s="47"/>
      <c r="B10281" s="47"/>
      <c r="C10281" s="47"/>
      <c r="D10281" s="47"/>
      <c r="E10281" s="47"/>
      <c r="F10281" s="47"/>
      <c r="G10281" s="47"/>
      <c r="H10281" s="47"/>
      <c r="I10281" s="47"/>
    </row>
    <row r="10282" spans="1:9" x14ac:dyDescent="0.25">
      <c r="A10282" s="47"/>
      <c r="B10282" s="47"/>
      <c r="C10282" s="47"/>
      <c r="D10282" s="47"/>
      <c r="E10282" s="47"/>
      <c r="F10282" s="47"/>
      <c r="G10282" s="47"/>
      <c r="H10282" s="47"/>
      <c r="I10282" s="47"/>
    </row>
    <row r="10283" spans="1:9" x14ac:dyDescent="0.25">
      <c r="A10283" s="47"/>
      <c r="B10283" s="47"/>
      <c r="C10283" s="47"/>
      <c r="D10283" s="47"/>
      <c r="E10283" s="47"/>
      <c r="F10283" s="47"/>
      <c r="G10283" s="47"/>
      <c r="H10283" s="47"/>
      <c r="I10283" s="47"/>
    </row>
    <row r="10284" spans="1:9" x14ac:dyDescent="0.25">
      <c r="A10284" s="47"/>
      <c r="B10284" s="47"/>
      <c r="C10284" s="47"/>
      <c r="D10284" s="47"/>
      <c r="E10284" s="47"/>
      <c r="F10284" s="47"/>
      <c r="G10284" s="47"/>
      <c r="H10284" s="47"/>
      <c r="I10284" s="47"/>
    </row>
    <row r="10285" spans="1:9" x14ac:dyDescent="0.25">
      <c r="A10285" s="47"/>
      <c r="B10285" s="47"/>
      <c r="C10285" s="47"/>
      <c r="D10285" s="47"/>
      <c r="E10285" s="47"/>
      <c r="F10285" s="47"/>
      <c r="G10285" s="47"/>
      <c r="H10285" s="47"/>
      <c r="I10285" s="47"/>
    </row>
    <row r="10286" spans="1:9" x14ac:dyDescent="0.25">
      <c r="A10286" s="47"/>
      <c r="B10286" s="47"/>
      <c r="C10286" s="47"/>
      <c r="D10286" s="47"/>
      <c r="E10286" s="47"/>
      <c r="F10286" s="47"/>
      <c r="G10286" s="47"/>
      <c r="H10286" s="47"/>
      <c r="I10286" s="47"/>
    </row>
    <row r="10287" spans="1:9" x14ac:dyDescent="0.25">
      <c r="A10287" s="47"/>
      <c r="B10287" s="47"/>
      <c r="C10287" s="47"/>
      <c r="D10287" s="47"/>
      <c r="E10287" s="47"/>
      <c r="F10287" s="47"/>
      <c r="G10287" s="47"/>
      <c r="H10287" s="47"/>
      <c r="I10287" s="47"/>
    </row>
    <row r="10288" spans="1:9" x14ac:dyDescent="0.25">
      <c r="A10288" s="47"/>
      <c r="B10288" s="47"/>
      <c r="C10288" s="47"/>
      <c r="D10288" s="47"/>
      <c r="E10288" s="47"/>
      <c r="F10288" s="47"/>
      <c r="G10288" s="47"/>
      <c r="H10288" s="47"/>
      <c r="I10288" s="47"/>
    </row>
    <row r="10289" spans="1:9" x14ac:dyDescent="0.25">
      <c r="A10289" s="47"/>
      <c r="B10289" s="47"/>
      <c r="C10289" s="47"/>
      <c r="D10289" s="47"/>
      <c r="E10289" s="47"/>
      <c r="F10289" s="47"/>
      <c r="G10289" s="47"/>
      <c r="H10289" s="47"/>
      <c r="I10289" s="47"/>
    </row>
    <row r="10290" spans="1:9" x14ac:dyDescent="0.25">
      <c r="A10290" s="47"/>
      <c r="B10290" s="47"/>
      <c r="C10290" s="47"/>
      <c r="D10290" s="47"/>
      <c r="E10290" s="47"/>
      <c r="F10290" s="47"/>
      <c r="G10290" s="47"/>
      <c r="H10290" s="47"/>
      <c r="I10290" s="47"/>
    </row>
    <row r="10291" spans="1:9" x14ac:dyDescent="0.25">
      <c r="A10291" s="47"/>
      <c r="B10291" s="47"/>
      <c r="C10291" s="47"/>
      <c r="D10291" s="47"/>
      <c r="E10291" s="47"/>
      <c r="F10291" s="47"/>
      <c r="G10291" s="47"/>
      <c r="H10291" s="47"/>
      <c r="I10291" s="47"/>
    </row>
    <row r="10292" spans="1:9" x14ac:dyDescent="0.25">
      <c r="A10292" s="47"/>
      <c r="B10292" s="47"/>
      <c r="C10292" s="47"/>
      <c r="D10292" s="47"/>
      <c r="E10292" s="47"/>
      <c r="F10292" s="47"/>
      <c r="G10292" s="47"/>
      <c r="H10292" s="47"/>
      <c r="I10292" s="47"/>
    </row>
    <row r="10293" spans="1:9" x14ac:dyDescent="0.25">
      <c r="A10293" s="47"/>
      <c r="B10293" s="47"/>
      <c r="C10293" s="47"/>
      <c r="D10293" s="47"/>
      <c r="E10293" s="47"/>
      <c r="F10293" s="47"/>
      <c r="G10293" s="47"/>
      <c r="H10293" s="47"/>
      <c r="I10293" s="47"/>
    </row>
    <row r="10294" spans="1:9" x14ac:dyDescent="0.25">
      <c r="A10294" s="47"/>
      <c r="B10294" s="47"/>
      <c r="C10294" s="47"/>
      <c r="D10294" s="47"/>
      <c r="E10294" s="47"/>
      <c r="F10294" s="47"/>
      <c r="G10294" s="47"/>
      <c r="H10294" s="47"/>
      <c r="I10294" s="47"/>
    </row>
    <row r="10295" spans="1:9" x14ac:dyDescent="0.25">
      <c r="A10295" s="47"/>
      <c r="B10295" s="47"/>
      <c r="C10295" s="47"/>
      <c r="D10295" s="47"/>
      <c r="E10295" s="47"/>
      <c r="F10295" s="47"/>
      <c r="G10295" s="47"/>
      <c r="H10295" s="47"/>
      <c r="I10295" s="47"/>
    </row>
    <row r="10296" spans="1:9" x14ac:dyDescent="0.25">
      <c r="A10296" s="47"/>
      <c r="B10296" s="47"/>
      <c r="C10296" s="47"/>
      <c r="D10296" s="47"/>
      <c r="E10296" s="47"/>
      <c r="F10296" s="47"/>
      <c r="G10296" s="47"/>
      <c r="H10296" s="47"/>
      <c r="I10296" s="47"/>
    </row>
    <row r="10297" spans="1:9" x14ac:dyDescent="0.25">
      <c r="A10297" s="47"/>
      <c r="B10297" s="47"/>
      <c r="C10297" s="47"/>
      <c r="D10297" s="47"/>
      <c r="E10297" s="47"/>
      <c r="F10297" s="47"/>
      <c r="G10297" s="47"/>
      <c r="H10297" s="47"/>
      <c r="I10297" s="47"/>
    </row>
    <row r="10298" spans="1:9" x14ac:dyDescent="0.25">
      <c r="A10298" s="47"/>
      <c r="B10298" s="47"/>
      <c r="C10298" s="47"/>
      <c r="D10298" s="47"/>
      <c r="E10298" s="47"/>
      <c r="F10298" s="47"/>
      <c r="G10298" s="47"/>
      <c r="H10298" s="47"/>
      <c r="I10298" s="47"/>
    </row>
    <row r="10299" spans="1:9" x14ac:dyDescent="0.25">
      <c r="A10299" s="47"/>
      <c r="B10299" s="47"/>
      <c r="C10299" s="47"/>
      <c r="D10299" s="47"/>
      <c r="E10299" s="47"/>
      <c r="F10299" s="47"/>
      <c r="G10299" s="47"/>
      <c r="H10299" s="47"/>
      <c r="I10299" s="47"/>
    </row>
    <row r="10300" spans="1:9" x14ac:dyDescent="0.25">
      <c r="A10300" s="47"/>
      <c r="B10300" s="47"/>
      <c r="C10300" s="47"/>
      <c r="D10300" s="47"/>
      <c r="E10300" s="47"/>
      <c r="F10300" s="47"/>
      <c r="G10300" s="47"/>
      <c r="H10300" s="47"/>
      <c r="I10300" s="47"/>
    </row>
    <row r="10301" spans="1:9" x14ac:dyDescent="0.25">
      <c r="A10301" s="47"/>
      <c r="B10301" s="47"/>
      <c r="C10301" s="47"/>
      <c r="D10301" s="47"/>
      <c r="E10301" s="47"/>
      <c r="F10301" s="47"/>
      <c r="G10301" s="47"/>
      <c r="H10301" s="47"/>
      <c r="I10301" s="47"/>
    </row>
    <row r="10302" spans="1:9" x14ac:dyDescent="0.25">
      <c r="A10302" s="47"/>
      <c r="B10302" s="47"/>
      <c r="C10302" s="47"/>
      <c r="D10302" s="47"/>
      <c r="E10302" s="47"/>
      <c r="F10302" s="47"/>
      <c r="G10302" s="47"/>
      <c r="H10302" s="47"/>
      <c r="I10302" s="47"/>
    </row>
    <row r="10303" spans="1:9" x14ac:dyDescent="0.25">
      <c r="A10303" s="47"/>
      <c r="B10303" s="47"/>
      <c r="C10303" s="47"/>
      <c r="D10303" s="47"/>
      <c r="E10303" s="47"/>
      <c r="F10303" s="47"/>
      <c r="G10303" s="47"/>
      <c r="H10303" s="47"/>
      <c r="I10303" s="47"/>
    </row>
    <row r="10304" spans="1:9" x14ac:dyDescent="0.25">
      <c r="A10304" s="47"/>
      <c r="B10304" s="47"/>
      <c r="C10304" s="47"/>
      <c r="D10304" s="47"/>
      <c r="E10304" s="47"/>
      <c r="F10304" s="47"/>
      <c r="G10304" s="47"/>
      <c r="H10304" s="47"/>
      <c r="I10304" s="47"/>
    </row>
    <row r="10305" spans="1:9" x14ac:dyDescent="0.25">
      <c r="A10305" s="47"/>
      <c r="B10305" s="47"/>
      <c r="C10305" s="47"/>
      <c r="D10305" s="47"/>
      <c r="E10305" s="47"/>
      <c r="F10305" s="47"/>
      <c r="G10305" s="47"/>
      <c r="H10305" s="47"/>
      <c r="I10305" s="47"/>
    </row>
    <row r="10306" spans="1:9" x14ac:dyDescent="0.25">
      <c r="A10306" s="47"/>
      <c r="B10306" s="47"/>
      <c r="C10306" s="47"/>
      <c r="D10306" s="47"/>
      <c r="E10306" s="47"/>
      <c r="F10306" s="47"/>
      <c r="G10306" s="47"/>
      <c r="H10306" s="47"/>
      <c r="I10306" s="47"/>
    </row>
    <row r="10307" spans="1:9" x14ac:dyDescent="0.25">
      <c r="A10307" s="47"/>
      <c r="B10307" s="47"/>
      <c r="C10307" s="47"/>
      <c r="D10307" s="47"/>
      <c r="E10307" s="47"/>
      <c r="F10307" s="47"/>
      <c r="G10307" s="47"/>
      <c r="H10307" s="47"/>
      <c r="I10307" s="47"/>
    </row>
    <row r="10308" spans="1:9" x14ac:dyDescent="0.25">
      <c r="A10308" s="47"/>
      <c r="B10308" s="47"/>
      <c r="C10308" s="47"/>
      <c r="D10308" s="47"/>
      <c r="E10308" s="47"/>
      <c r="F10308" s="47"/>
      <c r="G10308" s="47"/>
      <c r="H10308" s="47"/>
      <c r="I10308" s="47"/>
    </row>
    <row r="10309" spans="1:9" x14ac:dyDescent="0.25">
      <c r="A10309" s="47"/>
      <c r="B10309" s="47"/>
      <c r="C10309" s="47"/>
      <c r="D10309" s="47"/>
      <c r="E10309" s="47"/>
      <c r="F10309" s="47"/>
      <c r="G10309" s="47"/>
      <c r="H10309" s="47"/>
      <c r="I10309" s="47"/>
    </row>
    <row r="10310" spans="1:9" x14ac:dyDescent="0.25">
      <c r="A10310" s="47"/>
      <c r="B10310" s="47"/>
      <c r="C10310" s="47"/>
      <c r="D10310" s="47"/>
      <c r="E10310" s="47"/>
      <c r="F10310" s="47"/>
      <c r="G10310" s="47"/>
      <c r="H10310" s="47"/>
      <c r="I10310" s="47"/>
    </row>
    <row r="10311" spans="1:9" x14ac:dyDescent="0.25">
      <c r="A10311" s="47"/>
      <c r="B10311" s="47"/>
      <c r="C10311" s="47"/>
      <c r="D10311" s="47"/>
      <c r="E10311" s="47"/>
      <c r="F10311" s="47"/>
      <c r="G10311" s="47"/>
      <c r="H10311" s="47"/>
      <c r="I10311" s="47"/>
    </row>
    <row r="10312" spans="1:9" x14ac:dyDescent="0.25">
      <c r="A10312" s="47"/>
      <c r="B10312" s="47"/>
      <c r="C10312" s="47"/>
      <c r="D10312" s="47"/>
      <c r="E10312" s="47"/>
      <c r="F10312" s="47"/>
      <c r="G10312" s="47"/>
      <c r="H10312" s="47"/>
      <c r="I10312" s="47"/>
    </row>
    <row r="10313" spans="1:9" x14ac:dyDescent="0.25">
      <c r="A10313" s="47"/>
      <c r="B10313" s="47"/>
      <c r="C10313" s="47"/>
      <c r="D10313" s="47"/>
      <c r="E10313" s="47"/>
      <c r="F10313" s="47"/>
      <c r="G10313" s="47"/>
      <c r="H10313" s="47"/>
      <c r="I10313" s="47"/>
    </row>
    <row r="10314" spans="1:9" x14ac:dyDescent="0.25">
      <c r="A10314" s="47"/>
      <c r="B10314" s="47"/>
      <c r="C10314" s="47"/>
      <c r="D10314" s="47"/>
      <c r="E10314" s="47"/>
      <c r="F10314" s="47"/>
      <c r="G10314" s="47"/>
      <c r="H10314" s="47"/>
      <c r="I10314" s="47"/>
    </row>
    <row r="10315" spans="1:9" x14ac:dyDescent="0.25">
      <c r="A10315" s="47"/>
      <c r="B10315" s="47"/>
      <c r="C10315" s="47"/>
      <c r="D10315" s="47"/>
      <c r="E10315" s="47"/>
      <c r="F10315" s="47"/>
      <c r="G10315" s="47"/>
      <c r="H10315" s="47"/>
      <c r="I10315" s="47"/>
    </row>
    <row r="10316" spans="1:9" x14ac:dyDescent="0.25">
      <c r="A10316" s="47"/>
      <c r="B10316" s="47"/>
      <c r="C10316" s="47"/>
      <c r="D10316" s="47"/>
      <c r="E10316" s="47"/>
      <c r="F10316" s="47"/>
      <c r="G10316" s="47"/>
      <c r="H10316" s="47"/>
      <c r="I10316" s="47"/>
    </row>
    <row r="10317" spans="1:9" x14ac:dyDescent="0.25">
      <c r="A10317" s="47"/>
      <c r="B10317" s="47"/>
      <c r="C10317" s="47"/>
      <c r="D10317" s="47"/>
      <c r="E10317" s="47"/>
      <c r="F10317" s="47"/>
      <c r="G10317" s="47"/>
      <c r="H10317" s="47"/>
      <c r="I10317" s="47"/>
    </row>
    <row r="10318" spans="1:9" x14ac:dyDescent="0.25">
      <c r="A10318" s="47"/>
      <c r="B10318" s="47"/>
      <c r="C10318" s="47"/>
      <c r="D10318" s="47"/>
      <c r="E10318" s="47"/>
      <c r="F10318" s="47"/>
      <c r="G10318" s="47"/>
      <c r="H10318" s="47"/>
      <c r="I10318" s="47"/>
    </row>
    <row r="10319" spans="1:9" x14ac:dyDescent="0.25">
      <c r="A10319" s="47"/>
      <c r="B10319" s="47"/>
      <c r="C10319" s="47"/>
      <c r="D10319" s="47"/>
      <c r="E10319" s="47"/>
      <c r="F10319" s="47"/>
      <c r="G10319" s="47"/>
      <c r="H10319" s="47"/>
      <c r="I10319" s="47"/>
    </row>
    <row r="10320" spans="1:9" x14ac:dyDescent="0.25">
      <c r="A10320" s="47"/>
      <c r="B10320" s="47"/>
      <c r="C10320" s="47"/>
      <c r="D10320" s="47"/>
      <c r="E10320" s="47"/>
      <c r="F10320" s="47"/>
      <c r="G10320" s="47"/>
      <c r="H10320" s="47"/>
      <c r="I10320" s="47"/>
    </row>
    <row r="10321" spans="1:9" x14ac:dyDescent="0.25">
      <c r="A10321" s="47"/>
      <c r="B10321" s="47"/>
      <c r="C10321" s="47"/>
      <c r="D10321" s="47"/>
      <c r="E10321" s="47"/>
      <c r="F10321" s="47"/>
      <c r="G10321" s="47"/>
      <c r="H10321" s="47"/>
      <c r="I10321" s="47"/>
    </row>
    <row r="10322" spans="1:9" x14ac:dyDescent="0.25">
      <c r="A10322" s="47"/>
      <c r="B10322" s="47"/>
      <c r="C10322" s="47"/>
      <c r="D10322" s="47"/>
      <c r="E10322" s="47"/>
      <c r="F10322" s="47"/>
      <c r="G10322" s="47"/>
      <c r="H10322" s="47"/>
      <c r="I10322" s="47"/>
    </row>
    <row r="10323" spans="1:9" x14ac:dyDescent="0.25">
      <c r="A10323" s="47"/>
      <c r="B10323" s="47"/>
      <c r="C10323" s="47"/>
      <c r="D10323" s="47"/>
      <c r="E10323" s="47"/>
      <c r="F10323" s="47"/>
      <c r="G10323" s="47"/>
      <c r="H10323" s="47"/>
      <c r="I10323" s="47"/>
    </row>
    <row r="10324" spans="1:9" x14ac:dyDescent="0.25">
      <c r="A10324" s="47"/>
      <c r="B10324" s="47"/>
      <c r="C10324" s="47"/>
      <c r="D10324" s="47"/>
      <c r="E10324" s="47"/>
      <c r="F10324" s="47"/>
      <c r="G10324" s="47"/>
      <c r="H10324" s="47"/>
      <c r="I10324" s="47"/>
    </row>
    <row r="10325" spans="1:9" x14ac:dyDescent="0.25">
      <c r="A10325" s="47"/>
      <c r="B10325" s="47"/>
      <c r="C10325" s="47"/>
      <c r="D10325" s="47"/>
      <c r="E10325" s="47"/>
      <c r="F10325" s="47"/>
      <c r="G10325" s="47"/>
      <c r="H10325" s="47"/>
      <c r="I10325" s="47"/>
    </row>
    <row r="10326" spans="1:9" x14ac:dyDescent="0.25">
      <c r="A10326" s="47"/>
      <c r="B10326" s="47"/>
      <c r="C10326" s="47"/>
      <c r="D10326" s="47"/>
      <c r="E10326" s="47"/>
      <c r="F10326" s="47"/>
      <c r="G10326" s="47"/>
      <c r="H10326" s="47"/>
      <c r="I10326" s="47"/>
    </row>
    <row r="10327" spans="1:9" x14ac:dyDescent="0.25">
      <c r="A10327" s="47"/>
      <c r="B10327" s="47"/>
      <c r="C10327" s="47"/>
      <c r="D10327" s="47"/>
      <c r="E10327" s="47"/>
      <c r="F10327" s="47"/>
      <c r="G10327" s="47"/>
      <c r="H10327" s="47"/>
      <c r="I10327" s="47"/>
    </row>
    <row r="10328" spans="1:9" x14ac:dyDescent="0.25">
      <c r="A10328" s="47"/>
      <c r="B10328" s="47"/>
      <c r="C10328" s="47"/>
      <c r="D10328" s="47"/>
      <c r="E10328" s="47"/>
      <c r="F10328" s="47"/>
      <c r="G10328" s="47"/>
      <c r="H10328" s="47"/>
      <c r="I10328" s="47"/>
    </row>
    <row r="10329" spans="1:9" x14ac:dyDescent="0.25">
      <c r="A10329" s="47"/>
      <c r="B10329" s="47"/>
      <c r="C10329" s="47"/>
      <c r="D10329" s="47"/>
      <c r="E10329" s="47"/>
      <c r="F10329" s="47"/>
      <c r="G10329" s="47"/>
      <c r="H10329" s="47"/>
      <c r="I10329" s="47"/>
    </row>
    <row r="10330" spans="1:9" x14ac:dyDescent="0.25">
      <c r="A10330" s="47"/>
      <c r="B10330" s="47"/>
      <c r="C10330" s="47"/>
      <c r="D10330" s="47"/>
      <c r="E10330" s="47"/>
      <c r="F10330" s="47"/>
      <c r="G10330" s="47"/>
      <c r="H10330" s="47"/>
      <c r="I10330" s="47"/>
    </row>
    <row r="10331" spans="1:9" x14ac:dyDescent="0.25">
      <c r="A10331" s="47"/>
      <c r="B10331" s="47"/>
      <c r="C10331" s="47"/>
      <c r="D10331" s="47"/>
      <c r="E10331" s="47"/>
      <c r="F10331" s="47"/>
      <c r="G10331" s="47"/>
      <c r="H10331" s="47"/>
      <c r="I10331" s="47"/>
    </row>
    <row r="10332" spans="1:9" x14ac:dyDescent="0.25">
      <c r="A10332" s="47"/>
      <c r="B10332" s="47"/>
      <c r="C10332" s="47"/>
      <c r="D10332" s="47"/>
      <c r="E10332" s="47"/>
      <c r="F10332" s="47"/>
      <c r="G10332" s="47"/>
      <c r="H10332" s="47"/>
      <c r="I10332" s="47"/>
    </row>
    <row r="10333" spans="1:9" x14ac:dyDescent="0.25">
      <c r="A10333" s="47"/>
      <c r="B10333" s="47"/>
      <c r="C10333" s="47"/>
      <c r="D10333" s="47"/>
      <c r="E10333" s="47"/>
      <c r="F10333" s="47"/>
      <c r="G10333" s="47"/>
      <c r="H10333" s="47"/>
      <c r="I10333" s="47"/>
    </row>
    <row r="10334" spans="1:9" x14ac:dyDescent="0.25">
      <c r="A10334" s="47"/>
      <c r="B10334" s="47"/>
      <c r="C10334" s="47"/>
      <c r="D10334" s="47"/>
      <c r="E10334" s="47"/>
      <c r="F10334" s="47"/>
      <c r="G10334" s="47"/>
      <c r="H10334" s="47"/>
      <c r="I10334" s="47"/>
    </row>
    <row r="10335" spans="1:9" x14ac:dyDescent="0.25">
      <c r="A10335" s="47"/>
      <c r="B10335" s="47"/>
      <c r="C10335" s="47"/>
      <c r="D10335" s="47"/>
      <c r="E10335" s="47"/>
      <c r="F10335" s="47"/>
      <c r="G10335" s="47"/>
      <c r="H10335" s="47"/>
      <c r="I10335" s="47"/>
    </row>
    <row r="10336" spans="1:9" x14ac:dyDescent="0.25">
      <c r="A10336" s="47"/>
      <c r="B10336" s="47"/>
      <c r="C10336" s="47"/>
      <c r="D10336" s="47"/>
      <c r="E10336" s="47"/>
      <c r="F10336" s="47"/>
      <c r="G10336" s="47"/>
      <c r="H10336" s="47"/>
      <c r="I10336" s="47"/>
    </row>
    <row r="10337" spans="1:9" x14ac:dyDescent="0.25">
      <c r="A10337" s="47"/>
      <c r="B10337" s="47"/>
      <c r="C10337" s="47"/>
      <c r="D10337" s="47"/>
      <c r="E10337" s="47"/>
      <c r="F10337" s="47"/>
      <c r="G10337" s="47"/>
      <c r="H10337" s="47"/>
      <c r="I10337" s="47"/>
    </row>
    <row r="10338" spans="1:9" x14ac:dyDescent="0.25">
      <c r="A10338" s="47"/>
      <c r="B10338" s="47"/>
      <c r="C10338" s="47"/>
      <c r="D10338" s="47"/>
      <c r="E10338" s="47"/>
      <c r="F10338" s="47"/>
      <c r="G10338" s="47"/>
      <c r="H10338" s="47"/>
      <c r="I10338" s="47"/>
    </row>
    <row r="10339" spans="1:9" x14ac:dyDescent="0.25">
      <c r="A10339" s="47"/>
      <c r="B10339" s="47"/>
      <c r="C10339" s="47"/>
      <c r="D10339" s="47"/>
      <c r="E10339" s="47"/>
      <c r="F10339" s="47"/>
      <c r="G10339" s="47"/>
      <c r="H10339" s="47"/>
      <c r="I10339" s="47"/>
    </row>
    <row r="10340" spans="1:9" x14ac:dyDescent="0.25">
      <c r="A10340" s="47"/>
      <c r="B10340" s="47"/>
      <c r="C10340" s="47"/>
      <c r="D10340" s="47"/>
      <c r="E10340" s="47"/>
      <c r="F10340" s="47"/>
      <c r="G10340" s="47"/>
      <c r="H10340" s="47"/>
      <c r="I10340" s="47"/>
    </row>
    <row r="10341" spans="1:9" x14ac:dyDescent="0.25">
      <c r="A10341" s="47"/>
      <c r="B10341" s="47"/>
      <c r="C10341" s="47"/>
      <c r="D10341" s="47"/>
      <c r="E10341" s="47"/>
      <c r="F10341" s="47"/>
      <c r="G10341" s="47"/>
      <c r="H10341" s="47"/>
      <c r="I10341" s="47"/>
    </row>
    <row r="10342" spans="1:9" x14ac:dyDescent="0.25">
      <c r="A10342" s="47"/>
      <c r="B10342" s="47"/>
      <c r="C10342" s="47"/>
      <c r="D10342" s="47"/>
      <c r="E10342" s="47"/>
      <c r="F10342" s="47"/>
      <c r="G10342" s="47"/>
      <c r="H10342" s="47"/>
      <c r="I10342" s="47"/>
    </row>
    <row r="10343" spans="1:9" x14ac:dyDescent="0.25">
      <c r="A10343" s="47"/>
      <c r="B10343" s="47"/>
      <c r="C10343" s="47"/>
      <c r="D10343" s="47"/>
      <c r="E10343" s="47"/>
      <c r="F10343" s="47"/>
      <c r="G10343" s="47"/>
      <c r="H10343" s="47"/>
      <c r="I10343" s="47"/>
    </row>
    <row r="10344" spans="1:9" x14ac:dyDescent="0.25">
      <c r="A10344" s="47"/>
      <c r="B10344" s="47"/>
      <c r="C10344" s="47"/>
      <c r="D10344" s="47"/>
      <c r="E10344" s="47"/>
      <c r="F10344" s="47"/>
      <c r="G10344" s="47"/>
      <c r="H10344" s="47"/>
      <c r="I10344" s="47"/>
    </row>
    <row r="10345" spans="1:9" x14ac:dyDescent="0.25">
      <c r="A10345" s="47"/>
      <c r="B10345" s="47"/>
      <c r="C10345" s="47"/>
      <c r="D10345" s="47"/>
      <c r="E10345" s="47"/>
      <c r="F10345" s="47"/>
      <c r="G10345" s="47"/>
      <c r="H10345" s="47"/>
      <c r="I10345" s="47"/>
    </row>
    <row r="10346" spans="1:9" x14ac:dyDescent="0.25">
      <c r="A10346" s="47"/>
      <c r="B10346" s="47"/>
      <c r="C10346" s="47"/>
      <c r="D10346" s="47"/>
      <c r="E10346" s="47"/>
      <c r="F10346" s="47"/>
      <c r="G10346" s="47"/>
      <c r="H10346" s="47"/>
      <c r="I10346" s="47"/>
    </row>
    <row r="10347" spans="1:9" x14ac:dyDescent="0.25">
      <c r="A10347" s="47"/>
      <c r="B10347" s="47"/>
      <c r="C10347" s="47"/>
      <c r="D10347" s="47"/>
      <c r="E10347" s="47"/>
      <c r="F10347" s="47"/>
      <c r="G10347" s="47"/>
      <c r="H10347" s="47"/>
      <c r="I10347" s="47"/>
    </row>
    <row r="10348" spans="1:9" x14ac:dyDescent="0.25">
      <c r="A10348" s="47"/>
      <c r="B10348" s="47"/>
      <c r="C10348" s="47"/>
      <c r="D10348" s="47"/>
      <c r="E10348" s="47"/>
      <c r="F10348" s="47"/>
      <c r="G10348" s="47"/>
      <c r="H10348" s="47"/>
      <c r="I10348" s="47"/>
    </row>
    <row r="10349" spans="1:9" x14ac:dyDescent="0.25">
      <c r="A10349" s="47"/>
      <c r="B10349" s="47"/>
      <c r="C10349" s="47"/>
      <c r="D10349" s="47"/>
      <c r="E10349" s="47"/>
      <c r="F10349" s="47"/>
      <c r="G10349" s="47"/>
      <c r="H10349" s="47"/>
      <c r="I10349" s="47"/>
    </row>
    <row r="10350" spans="1:9" x14ac:dyDescent="0.25">
      <c r="A10350" s="47"/>
      <c r="B10350" s="47"/>
      <c r="C10350" s="47"/>
      <c r="D10350" s="47"/>
      <c r="E10350" s="47"/>
      <c r="F10350" s="47"/>
      <c r="G10350" s="47"/>
      <c r="H10350" s="47"/>
      <c r="I10350" s="47"/>
    </row>
    <row r="10351" spans="1:9" x14ac:dyDescent="0.25">
      <c r="A10351" s="47"/>
      <c r="B10351" s="47"/>
      <c r="C10351" s="47"/>
      <c r="D10351" s="47"/>
      <c r="E10351" s="47"/>
      <c r="F10351" s="47"/>
      <c r="G10351" s="47"/>
      <c r="H10351" s="47"/>
      <c r="I10351" s="47"/>
    </row>
    <row r="10352" spans="1:9" x14ac:dyDescent="0.25">
      <c r="A10352" s="47"/>
      <c r="B10352" s="47"/>
      <c r="C10352" s="47"/>
      <c r="D10352" s="47"/>
      <c r="E10352" s="47"/>
      <c r="F10352" s="47"/>
      <c r="G10352" s="47"/>
      <c r="H10352" s="47"/>
      <c r="I10352" s="47"/>
    </row>
    <row r="10353" spans="1:9" x14ac:dyDescent="0.25">
      <c r="A10353" s="47"/>
      <c r="B10353" s="47"/>
      <c r="C10353" s="47"/>
      <c r="D10353" s="47"/>
      <c r="E10353" s="47"/>
      <c r="F10353" s="47"/>
      <c r="G10353" s="47"/>
      <c r="H10353" s="47"/>
      <c r="I10353" s="47"/>
    </row>
    <row r="10354" spans="1:9" x14ac:dyDescent="0.25">
      <c r="A10354" s="47"/>
      <c r="B10354" s="47"/>
      <c r="C10354" s="47"/>
      <c r="D10354" s="47"/>
      <c r="E10354" s="47"/>
      <c r="F10354" s="47"/>
      <c r="G10354" s="47"/>
      <c r="H10354" s="47"/>
      <c r="I10354" s="47"/>
    </row>
    <row r="10355" spans="1:9" x14ac:dyDescent="0.25">
      <c r="A10355" s="47"/>
      <c r="B10355" s="47"/>
      <c r="C10355" s="47"/>
      <c r="D10355" s="47"/>
      <c r="E10355" s="47"/>
      <c r="F10355" s="47"/>
      <c r="G10355" s="47"/>
      <c r="H10355" s="47"/>
      <c r="I10355" s="47"/>
    </row>
    <row r="10356" spans="1:9" x14ac:dyDescent="0.25">
      <c r="A10356" s="47"/>
      <c r="B10356" s="47"/>
      <c r="C10356" s="47"/>
      <c r="D10356" s="47"/>
      <c r="E10356" s="47"/>
      <c r="F10356" s="47"/>
      <c r="G10356" s="47"/>
      <c r="H10356" s="47"/>
      <c r="I10356" s="47"/>
    </row>
    <row r="10357" spans="1:9" x14ac:dyDescent="0.25">
      <c r="A10357" s="47"/>
      <c r="B10357" s="47"/>
      <c r="C10357" s="47"/>
      <c r="D10357" s="47"/>
      <c r="E10357" s="47"/>
      <c r="F10357" s="47"/>
      <c r="G10357" s="47"/>
      <c r="H10357" s="47"/>
      <c r="I10357" s="47"/>
    </row>
    <row r="10358" spans="1:9" x14ac:dyDescent="0.25">
      <c r="A10358" s="47"/>
      <c r="B10358" s="47"/>
      <c r="C10358" s="47"/>
      <c r="D10358" s="47"/>
      <c r="E10358" s="47"/>
      <c r="F10358" s="47"/>
      <c r="G10358" s="47"/>
      <c r="H10358" s="47"/>
      <c r="I10358" s="47"/>
    </row>
    <row r="10359" spans="1:9" x14ac:dyDescent="0.25">
      <c r="A10359" s="47"/>
      <c r="B10359" s="47"/>
      <c r="C10359" s="47"/>
      <c r="D10359" s="47"/>
      <c r="E10359" s="47"/>
      <c r="F10359" s="47"/>
      <c r="G10359" s="47"/>
      <c r="H10359" s="47"/>
      <c r="I10359" s="47"/>
    </row>
    <row r="10360" spans="1:9" x14ac:dyDescent="0.25">
      <c r="A10360" s="47"/>
      <c r="B10360" s="47"/>
      <c r="C10360" s="47"/>
      <c r="D10360" s="47"/>
      <c r="E10360" s="47"/>
      <c r="F10360" s="47"/>
      <c r="G10360" s="47"/>
      <c r="H10360" s="47"/>
      <c r="I10360" s="47"/>
    </row>
    <row r="10361" spans="1:9" x14ac:dyDescent="0.25">
      <c r="A10361" s="47"/>
      <c r="B10361" s="47"/>
      <c r="C10361" s="47"/>
      <c r="D10361" s="47"/>
      <c r="E10361" s="47"/>
      <c r="F10361" s="47"/>
      <c r="G10361" s="47"/>
      <c r="H10361" s="47"/>
      <c r="I10361" s="47"/>
    </row>
    <row r="10362" spans="1:9" x14ac:dyDescent="0.25">
      <c r="A10362" s="47"/>
      <c r="B10362" s="47"/>
      <c r="C10362" s="47"/>
      <c r="D10362" s="47"/>
      <c r="E10362" s="47"/>
      <c r="F10362" s="47"/>
      <c r="G10362" s="47"/>
      <c r="H10362" s="47"/>
      <c r="I10362" s="47"/>
    </row>
    <row r="10363" spans="1:9" x14ac:dyDescent="0.25">
      <c r="A10363" s="47"/>
      <c r="B10363" s="47"/>
      <c r="C10363" s="47"/>
      <c r="D10363" s="47"/>
      <c r="E10363" s="47"/>
      <c r="F10363" s="47"/>
      <c r="G10363" s="47"/>
      <c r="H10363" s="47"/>
      <c r="I10363" s="47"/>
    </row>
    <row r="10364" spans="1:9" x14ac:dyDescent="0.25">
      <c r="A10364" s="47"/>
      <c r="B10364" s="47"/>
      <c r="C10364" s="47"/>
      <c r="D10364" s="47"/>
      <c r="E10364" s="47"/>
      <c r="F10364" s="47"/>
      <c r="G10364" s="47"/>
      <c r="H10364" s="47"/>
      <c r="I10364" s="47"/>
    </row>
    <row r="10365" spans="1:9" x14ac:dyDescent="0.25">
      <c r="A10365" s="47"/>
      <c r="B10365" s="47"/>
      <c r="C10365" s="47"/>
      <c r="D10365" s="47"/>
      <c r="E10365" s="47"/>
      <c r="F10365" s="47"/>
      <c r="G10365" s="47"/>
      <c r="H10365" s="47"/>
      <c r="I10365" s="47"/>
    </row>
    <row r="10366" spans="1:9" x14ac:dyDescent="0.25">
      <c r="A10366" s="47"/>
      <c r="B10366" s="47"/>
      <c r="C10366" s="47"/>
      <c r="D10366" s="47"/>
      <c r="E10366" s="47"/>
      <c r="F10366" s="47"/>
      <c r="G10366" s="47"/>
      <c r="H10366" s="47"/>
      <c r="I10366" s="47"/>
    </row>
    <row r="10367" spans="1:9" x14ac:dyDescent="0.25">
      <c r="A10367" s="47"/>
      <c r="B10367" s="47"/>
      <c r="C10367" s="47"/>
      <c r="D10367" s="47"/>
      <c r="E10367" s="47"/>
      <c r="F10367" s="47"/>
      <c r="G10367" s="47"/>
      <c r="H10367" s="47"/>
      <c r="I10367" s="47"/>
    </row>
    <row r="10368" spans="1:9" x14ac:dyDescent="0.25">
      <c r="A10368" s="47"/>
      <c r="B10368" s="47"/>
      <c r="C10368" s="47"/>
      <c r="D10368" s="47"/>
      <c r="E10368" s="47"/>
      <c r="F10368" s="47"/>
      <c r="G10368" s="47"/>
      <c r="H10368" s="47"/>
      <c r="I10368" s="47"/>
    </row>
    <row r="10369" spans="1:9" x14ac:dyDescent="0.25">
      <c r="A10369" s="47"/>
      <c r="B10369" s="47"/>
      <c r="C10369" s="47"/>
      <c r="D10369" s="47"/>
      <c r="E10369" s="47"/>
      <c r="F10369" s="47"/>
      <c r="G10369" s="47"/>
      <c r="H10369" s="47"/>
      <c r="I10369" s="47"/>
    </row>
    <row r="10370" spans="1:9" x14ac:dyDescent="0.25">
      <c r="A10370" s="47"/>
      <c r="B10370" s="47"/>
      <c r="C10370" s="47"/>
      <c r="D10370" s="47"/>
      <c r="E10370" s="47"/>
      <c r="F10370" s="47"/>
      <c r="G10370" s="47"/>
      <c r="H10370" s="47"/>
      <c r="I10370" s="47"/>
    </row>
    <row r="10371" spans="1:9" x14ac:dyDescent="0.25">
      <c r="A10371" s="47"/>
      <c r="B10371" s="47"/>
      <c r="C10371" s="47"/>
      <c r="D10371" s="47"/>
      <c r="E10371" s="47"/>
      <c r="F10371" s="47"/>
      <c r="G10371" s="47"/>
      <c r="H10371" s="47"/>
      <c r="I10371" s="47"/>
    </row>
    <row r="10372" spans="1:9" x14ac:dyDescent="0.25">
      <c r="A10372" s="47"/>
      <c r="B10372" s="47"/>
      <c r="C10372" s="47"/>
      <c r="D10372" s="47"/>
      <c r="E10372" s="47"/>
      <c r="F10372" s="47"/>
      <c r="G10372" s="47"/>
      <c r="H10372" s="47"/>
      <c r="I10372" s="47"/>
    </row>
    <row r="10373" spans="1:9" x14ac:dyDescent="0.25">
      <c r="A10373" s="47"/>
      <c r="B10373" s="47"/>
      <c r="C10373" s="47"/>
      <c r="D10373" s="47"/>
      <c r="E10373" s="47"/>
      <c r="F10373" s="47"/>
      <c r="G10373" s="47"/>
      <c r="H10373" s="47"/>
      <c r="I10373" s="47"/>
    </row>
    <row r="10374" spans="1:9" x14ac:dyDescent="0.25">
      <c r="A10374" s="47"/>
      <c r="B10374" s="47"/>
      <c r="C10374" s="47"/>
      <c r="D10374" s="47"/>
      <c r="E10374" s="47"/>
      <c r="F10374" s="47"/>
      <c r="G10374" s="47"/>
      <c r="H10374" s="47"/>
      <c r="I10374" s="47"/>
    </row>
    <row r="10375" spans="1:9" x14ac:dyDescent="0.25">
      <c r="A10375" s="47"/>
      <c r="B10375" s="47"/>
      <c r="C10375" s="47"/>
      <c r="D10375" s="47"/>
      <c r="E10375" s="47"/>
      <c r="F10375" s="47"/>
      <c r="G10375" s="47"/>
      <c r="H10375" s="47"/>
      <c r="I10375" s="47"/>
    </row>
    <row r="10376" spans="1:9" x14ac:dyDescent="0.25">
      <c r="A10376" s="47"/>
      <c r="B10376" s="47"/>
      <c r="C10376" s="47"/>
      <c r="D10376" s="47"/>
      <c r="E10376" s="47"/>
      <c r="F10376" s="47"/>
      <c r="G10376" s="47"/>
      <c r="H10376" s="47"/>
      <c r="I10376" s="47"/>
    </row>
    <row r="10377" spans="1:9" x14ac:dyDescent="0.25">
      <c r="A10377" s="47"/>
      <c r="B10377" s="47"/>
      <c r="C10377" s="47"/>
      <c r="D10377" s="47"/>
      <c r="E10377" s="47"/>
      <c r="F10377" s="47"/>
      <c r="G10377" s="47"/>
      <c r="H10377" s="47"/>
      <c r="I10377" s="47"/>
    </row>
    <row r="10378" spans="1:9" x14ac:dyDescent="0.25">
      <c r="A10378" s="47"/>
      <c r="B10378" s="47"/>
      <c r="C10378" s="47"/>
      <c r="D10378" s="47"/>
      <c r="E10378" s="47"/>
      <c r="F10378" s="47"/>
      <c r="G10378" s="47"/>
      <c r="H10378" s="47"/>
      <c r="I10378" s="47"/>
    </row>
    <row r="10379" spans="1:9" x14ac:dyDescent="0.25">
      <c r="A10379" s="47"/>
      <c r="B10379" s="47"/>
      <c r="C10379" s="47"/>
      <c r="D10379" s="47"/>
      <c r="E10379" s="47"/>
      <c r="F10379" s="47"/>
      <c r="G10379" s="47"/>
      <c r="H10379" s="47"/>
      <c r="I10379" s="47"/>
    </row>
    <row r="10380" spans="1:9" x14ac:dyDescent="0.25">
      <c r="A10380" s="47"/>
      <c r="B10380" s="47"/>
      <c r="C10380" s="47"/>
      <c r="D10380" s="47"/>
      <c r="E10380" s="47"/>
      <c r="F10380" s="47"/>
      <c r="G10380" s="47"/>
      <c r="H10380" s="47"/>
      <c r="I10380" s="47"/>
    </row>
    <row r="10381" spans="1:9" x14ac:dyDescent="0.25">
      <c r="A10381" s="47"/>
      <c r="B10381" s="47"/>
      <c r="C10381" s="47"/>
      <c r="D10381" s="47"/>
      <c r="E10381" s="47"/>
      <c r="F10381" s="47"/>
      <c r="G10381" s="47"/>
      <c r="H10381" s="47"/>
      <c r="I10381" s="47"/>
    </row>
    <row r="10382" spans="1:9" x14ac:dyDescent="0.25">
      <c r="A10382" s="47"/>
      <c r="B10382" s="47"/>
      <c r="C10382" s="47"/>
      <c r="D10382" s="47"/>
      <c r="E10382" s="47"/>
      <c r="F10382" s="47"/>
      <c r="G10382" s="47"/>
      <c r="H10382" s="47"/>
      <c r="I10382" s="47"/>
    </row>
    <row r="10383" spans="1:9" x14ac:dyDescent="0.25">
      <c r="A10383" s="47"/>
      <c r="B10383" s="47"/>
      <c r="C10383" s="47"/>
      <c r="D10383" s="47"/>
      <c r="E10383" s="47"/>
      <c r="F10383" s="47"/>
      <c r="G10383" s="47"/>
      <c r="H10383" s="47"/>
      <c r="I10383" s="47"/>
    </row>
    <row r="10384" spans="1:9" x14ac:dyDescent="0.25">
      <c r="A10384" s="47"/>
      <c r="B10384" s="47"/>
      <c r="C10384" s="47"/>
      <c r="D10384" s="47"/>
      <c r="E10384" s="47"/>
      <c r="F10384" s="47"/>
      <c r="G10384" s="47"/>
      <c r="H10384" s="47"/>
      <c r="I10384" s="47"/>
    </row>
    <row r="10385" spans="1:9" x14ac:dyDescent="0.25">
      <c r="A10385" s="47"/>
      <c r="B10385" s="47"/>
      <c r="C10385" s="47"/>
      <c r="D10385" s="47"/>
      <c r="E10385" s="47"/>
      <c r="F10385" s="47"/>
      <c r="G10385" s="47"/>
      <c r="H10385" s="47"/>
      <c r="I10385" s="47"/>
    </row>
    <row r="10386" spans="1:9" x14ac:dyDescent="0.25">
      <c r="A10386" s="47"/>
      <c r="B10386" s="47"/>
      <c r="C10386" s="47"/>
      <c r="D10386" s="47"/>
      <c r="E10386" s="47"/>
      <c r="F10386" s="47"/>
      <c r="G10386" s="47"/>
      <c r="H10386" s="47"/>
      <c r="I10386" s="47"/>
    </row>
    <row r="10387" spans="1:9" x14ac:dyDescent="0.25">
      <c r="A10387" s="47"/>
      <c r="B10387" s="47"/>
      <c r="C10387" s="47"/>
      <c r="D10387" s="47"/>
      <c r="E10387" s="47"/>
      <c r="F10387" s="47"/>
      <c r="G10387" s="47"/>
      <c r="H10387" s="47"/>
      <c r="I10387" s="47"/>
    </row>
    <row r="10388" spans="1:9" x14ac:dyDescent="0.25">
      <c r="A10388" s="47"/>
      <c r="B10388" s="47"/>
      <c r="C10388" s="47"/>
      <c r="D10388" s="47"/>
      <c r="E10388" s="47"/>
      <c r="F10388" s="47"/>
      <c r="G10388" s="47"/>
      <c r="H10388" s="47"/>
      <c r="I10388" s="47"/>
    </row>
    <row r="10389" spans="1:9" x14ac:dyDescent="0.25">
      <c r="A10389" s="47"/>
      <c r="B10389" s="47"/>
      <c r="C10389" s="47"/>
      <c r="D10389" s="47"/>
      <c r="E10389" s="47"/>
      <c r="F10389" s="47"/>
      <c r="G10389" s="47"/>
      <c r="H10389" s="47"/>
      <c r="I10389" s="47"/>
    </row>
    <row r="10390" spans="1:9" x14ac:dyDescent="0.25">
      <c r="A10390" s="47"/>
      <c r="B10390" s="47"/>
      <c r="C10390" s="47"/>
      <c r="D10390" s="47"/>
      <c r="E10390" s="47"/>
      <c r="F10390" s="47"/>
      <c r="G10390" s="47"/>
      <c r="H10390" s="47"/>
      <c r="I10390" s="47"/>
    </row>
    <row r="10391" spans="1:9" x14ac:dyDescent="0.25">
      <c r="A10391" s="47"/>
      <c r="B10391" s="47"/>
      <c r="C10391" s="47"/>
      <c r="D10391" s="47"/>
      <c r="E10391" s="47"/>
      <c r="F10391" s="47"/>
      <c r="G10391" s="47"/>
      <c r="H10391" s="47"/>
      <c r="I10391" s="47"/>
    </row>
    <row r="10392" spans="1:9" x14ac:dyDescent="0.25">
      <c r="A10392" s="47"/>
      <c r="B10392" s="47"/>
      <c r="C10392" s="47"/>
      <c r="D10392" s="47"/>
      <c r="E10392" s="47"/>
      <c r="F10392" s="47"/>
      <c r="G10392" s="47"/>
      <c r="H10392" s="47"/>
      <c r="I10392" s="47"/>
    </row>
    <row r="10393" spans="1:9" x14ac:dyDescent="0.25">
      <c r="A10393" s="47"/>
      <c r="B10393" s="47"/>
      <c r="C10393" s="47"/>
      <c r="D10393" s="47"/>
      <c r="E10393" s="47"/>
      <c r="F10393" s="47"/>
      <c r="G10393" s="47"/>
      <c r="H10393" s="47"/>
      <c r="I10393" s="47"/>
    </row>
    <row r="10394" spans="1:9" x14ac:dyDescent="0.25">
      <c r="A10394" s="47"/>
      <c r="B10394" s="47"/>
      <c r="C10394" s="47"/>
      <c r="D10394" s="47"/>
      <c r="E10394" s="47"/>
      <c r="F10394" s="47"/>
      <c r="G10394" s="47"/>
      <c r="H10394" s="47"/>
      <c r="I10394" s="47"/>
    </row>
    <row r="10395" spans="1:9" x14ac:dyDescent="0.25">
      <c r="A10395" s="47"/>
      <c r="B10395" s="47"/>
      <c r="C10395" s="47"/>
      <c r="D10395" s="47"/>
      <c r="E10395" s="47"/>
      <c r="F10395" s="47"/>
      <c r="G10395" s="47"/>
      <c r="H10395" s="47"/>
      <c r="I10395" s="47"/>
    </row>
    <row r="10396" spans="1:9" x14ac:dyDescent="0.25">
      <c r="A10396" s="47"/>
      <c r="B10396" s="47"/>
      <c r="C10396" s="47"/>
      <c r="D10396" s="47"/>
      <c r="E10396" s="47"/>
      <c r="F10396" s="47"/>
      <c r="G10396" s="47"/>
      <c r="H10396" s="47"/>
      <c r="I10396" s="47"/>
    </row>
    <row r="10397" spans="1:9" x14ac:dyDescent="0.25">
      <c r="A10397" s="47"/>
      <c r="B10397" s="47"/>
      <c r="C10397" s="47"/>
      <c r="D10397" s="47"/>
      <c r="E10397" s="47"/>
      <c r="F10397" s="47"/>
      <c r="G10397" s="47"/>
      <c r="H10397" s="47"/>
      <c r="I10397" s="47"/>
    </row>
    <row r="10398" spans="1:9" x14ac:dyDescent="0.25">
      <c r="A10398" s="47"/>
      <c r="B10398" s="47"/>
      <c r="C10398" s="47"/>
      <c r="D10398" s="47"/>
      <c r="E10398" s="47"/>
      <c r="F10398" s="47"/>
      <c r="G10398" s="47"/>
      <c r="H10398" s="47"/>
      <c r="I10398" s="47"/>
    </row>
    <row r="10399" spans="1:9" x14ac:dyDescent="0.25">
      <c r="A10399" s="47"/>
      <c r="B10399" s="47"/>
      <c r="C10399" s="47"/>
      <c r="D10399" s="47"/>
      <c r="E10399" s="47"/>
      <c r="F10399" s="47"/>
      <c r="G10399" s="47"/>
      <c r="H10399" s="47"/>
      <c r="I10399" s="47"/>
    </row>
    <row r="10400" spans="1:9" x14ac:dyDescent="0.25">
      <c r="A10400" s="47"/>
      <c r="B10400" s="47"/>
      <c r="C10400" s="47"/>
      <c r="D10400" s="47"/>
      <c r="E10400" s="47"/>
      <c r="F10400" s="47"/>
      <c r="G10400" s="47"/>
      <c r="H10400" s="47"/>
      <c r="I10400" s="47"/>
    </row>
    <row r="10401" spans="1:9" x14ac:dyDescent="0.25">
      <c r="A10401" s="47"/>
      <c r="B10401" s="47"/>
      <c r="C10401" s="47"/>
      <c r="D10401" s="47"/>
      <c r="E10401" s="47"/>
      <c r="F10401" s="47"/>
      <c r="G10401" s="47"/>
      <c r="H10401" s="47"/>
      <c r="I10401" s="47"/>
    </row>
    <row r="10402" spans="1:9" x14ac:dyDescent="0.25">
      <c r="A10402" s="47"/>
      <c r="B10402" s="47"/>
      <c r="C10402" s="47"/>
      <c r="D10402" s="47"/>
      <c r="E10402" s="47"/>
      <c r="F10402" s="47"/>
      <c r="G10402" s="47"/>
      <c r="H10402" s="47"/>
      <c r="I10402" s="47"/>
    </row>
    <row r="10403" spans="1:9" x14ac:dyDescent="0.25">
      <c r="A10403" s="47"/>
      <c r="B10403" s="47"/>
      <c r="C10403" s="47"/>
      <c r="D10403" s="47"/>
      <c r="E10403" s="47"/>
      <c r="F10403" s="47"/>
      <c r="G10403" s="47"/>
      <c r="H10403" s="47"/>
      <c r="I10403" s="47"/>
    </row>
    <row r="10404" spans="1:9" x14ac:dyDescent="0.25">
      <c r="A10404" s="47"/>
      <c r="B10404" s="47"/>
      <c r="C10404" s="47"/>
      <c r="D10404" s="47"/>
      <c r="E10404" s="47"/>
      <c r="F10404" s="47"/>
      <c r="G10404" s="47"/>
      <c r="H10404" s="47"/>
      <c r="I10404" s="47"/>
    </row>
    <row r="10405" spans="1:9" x14ac:dyDescent="0.25">
      <c r="A10405" s="47"/>
      <c r="B10405" s="47"/>
      <c r="C10405" s="47"/>
      <c r="D10405" s="47"/>
      <c r="E10405" s="47"/>
      <c r="F10405" s="47"/>
      <c r="G10405" s="47"/>
      <c r="H10405" s="47"/>
      <c r="I10405" s="47"/>
    </row>
    <row r="10406" spans="1:9" x14ac:dyDescent="0.25">
      <c r="A10406" s="47"/>
      <c r="B10406" s="47"/>
      <c r="C10406" s="47"/>
      <c r="D10406" s="47"/>
      <c r="E10406" s="47"/>
      <c r="F10406" s="47"/>
      <c r="G10406" s="47"/>
      <c r="H10406" s="47"/>
      <c r="I10406" s="47"/>
    </row>
    <row r="10407" spans="1:9" x14ac:dyDescent="0.25">
      <c r="A10407" s="47"/>
      <c r="B10407" s="47"/>
      <c r="C10407" s="47"/>
      <c r="D10407" s="47"/>
      <c r="E10407" s="47"/>
      <c r="F10407" s="47"/>
      <c r="G10407" s="47"/>
      <c r="H10407" s="47"/>
      <c r="I10407" s="47"/>
    </row>
    <row r="10408" spans="1:9" x14ac:dyDescent="0.25">
      <c r="A10408" s="47"/>
      <c r="B10408" s="47"/>
      <c r="C10408" s="47"/>
      <c r="D10408" s="47"/>
      <c r="E10408" s="47"/>
      <c r="F10408" s="47"/>
      <c r="G10408" s="47"/>
      <c r="H10408" s="47"/>
      <c r="I10408" s="47"/>
    </row>
    <row r="10409" spans="1:9" x14ac:dyDescent="0.25">
      <c r="A10409" s="47"/>
      <c r="B10409" s="47"/>
      <c r="C10409" s="47"/>
      <c r="D10409" s="47"/>
      <c r="E10409" s="47"/>
      <c r="F10409" s="47"/>
      <c r="G10409" s="47"/>
      <c r="H10409" s="47"/>
      <c r="I10409" s="47"/>
    </row>
    <row r="10410" spans="1:9" x14ac:dyDescent="0.25">
      <c r="A10410" s="47"/>
      <c r="B10410" s="47"/>
      <c r="C10410" s="47"/>
      <c r="D10410" s="47"/>
      <c r="E10410" s="47"/>
      <c r="F10410" s="47"/>
      <c r="G10410" s="47"/>
      <c r="H10410" s="47"/>
      <c r="I10410" s="47"/>
    </row>
    <row r="10411" spans="1:9" x14ac:dyDescent="0.25">
      <c r="A10411" s="47"/>
      <c r="B10411" s="47"/>
      <c r="C10411" s="47"/>
      <c r="D10411" s="47"/>
      <c r="E10411" s="47"/>
      <c r="F10411" s="47"/>
      <c r="G10411" s="47"/>
      <c r="H10411" s="47"/>
      <c r="I10411" s="47"/>
    </row>
    <row r="10412" spans="1:9" x14ac:dyDescent="0.25">
      <c r="A10412" s="47"/>
      <c r="B10412" s="47"/>
      <c r="C10412" s="47"/>
      <c r="D10412" s="47"/>
      <c r="E10412" s="47"/>
      <c r="F10412" s="47"/>
      <c r="G10412" s="47"/>
      <c r="H10412" s="47"/>
      <c r="I10412" s="47"/>
    </row>
    <row r="10413" spans="1:9" x14ac:dyDescent="0.25">
      <c r="A10413" s="47"/>
      <c r="B10413" s="47"/>
      <c r="C10413" s="47"/>
      <c r="D10413" s="47"/>
      <c r="E10413" s="47"/>
      <c r="F10413" s="47"/>
      <c r="G10413" s="47"/>
      <c r="H10413" s="47"/>
      <c r="I10413" s="47"/>
    </row>
    <row r="10414" spans="1:9" x14ac:dyDescent="0.25">
      <c r="A10414" s="47"/>
      <c r="B10414" s="47"/>
      <c r="C10414" s="47"/>
      <c r="D10414" s="47"/>
      <c r="E10414" s="47"/>
      <c r="F10414" s="47"/>
      <c r="G10414" s="47"/>
      <c r="H10414" s="47"/>
      <c r="I10414" s="47"/>
    </row>
    <row r="10415" spans="1:9" x14ac:dyDescent="0.25">
      <c r="A10415" s="47"/>
      <c r="B10415" s="47"/>
      <c r="C10415" s="47"/>
      <c r="D10415" s="47"/>
      <c r="E10415" s="47"/>
      <c r="F10415" s="47"/>
      <c r="G10415" s="47"/>
      <c r="H10415" s="47"/>
      <c r="I10415" s="47"/>
    </row>
    <row r="10416" spans="1:9" x14ac:dyDescent="0.25">
      <c r="A10416" s="47"/>
      <c r="B10416" s="47"/>
      <c r="C10416" s="47"/>
      <c r="D10416" s="47"/>
      <c r="E10416" s="47"/>
      <c r="F10416" s="47"/>
      <c r="G10416" s="47"/>
      <c r="H10416" s="47"/>
      <c r="I10416" s="47"/>
    </row>
    <row r="10417" spans="1:9" x14ac:dyDescent="0.25">
      <c r="A10417" s="47"/>
      <c r="B10417" s="47"/>
      <c r="C10417" s="47"/>
      <c r="D10417" s="47"/>
      <c r="E10417" s="47"/>
      <c r="F10417" s="47"/>
      <c r="G10417" s="47"/>
      <c r="H10417" s="47"/>
      <c r="I10417" s="47"/>
    </row>
    <row r="10418" spans="1:9" x14ac:dyDescent="0.25">
      <c r="A10418" s="47"/>
      <c r="B10418" s="47"/>
      <c r="C10418" s="47"/>
      <c r="D10418" s="47"/>
      <c r="E10418" s="47"/>
      <c r="F10418" s="47"/>
      <c r="G10418" s="47"/>
      <c r="H10418" s="47"/>
      <c r="I10418" s="47"/>
    </row>
    <row r="10419" spans="1:9" x14ac:dyDescent="0.25">
      <c r="A10419" s="47"/>
      <c r="B10419" s="47"/>
      <c r="C10419" s="47"/>
      <c r="D10419" s="47"/>
      <c r="E10419" s="47"/>
      <c r="F10419" s="47"/>
      <c r="G10419" s="47"/>
      <c r="H10419" s="47"/>
      <c r="I10419" s="47"/>
    </row>
    <row r="10420" spans="1:9" x14ac:dyDescent="0.25">
      <c r="A10420" s="47"/>
      <c r="B10420" s="47"/>
      <c r="C10420" s="47"/>
      <c r="D10420" s="47"/>
      <c r="E10420" s="47"/>
      <c r="F10420" s="47"/>
      <c r="G10420" s="47"/>
      <c r="H10420" s="47"/>
      <c r="I10420" s="47"/>
    </row>
    <row r="10421" spans="1:9" x14ac:dyDescent="0.25">
      <c r="A10421" s="47"/>
      <c r="B10421" s="47"/>
      <c r="C10421" s="47"/>
      <c r="D10421" s="47"/>
      <c r="E10421" s="47"/>
      <c r="F10421" s="47"/>
      <c r="G10421" s="47"/>
      <c r="H10421" s="47"/>
      <c r="I10421" s="47"/>
    </row>
    <row r="10422" spans="1:9" x14ac:dyDescent="0.25">
      <c r="A10422" s="47"/>
      <c r="B10422" s="47"/>
      <c r="C10422" s="47"/>
      <c r="D10422" s="47"/>
      <c r="E10422" s="47"/>
      <c r="F10422" s="47"/>
      <c r="G10422" s="47"/>
      <c r="H10422" s="47"/>
      <c r="I10422" s="47"/>
    </row>
    <row r="10423" spans="1:9" x14ac:dyDescent="0.25">
      <c r="A10423" s="47"/>
      <c r="B10423" s="47"/>
      <c r="C10423" s="47"/>
      <c r="D10423" s="47"/>
      <c r="E10423" s="47"/>
      <c r="F10423" s="47"/>
      <c r="G10423" s="47"/>
      <c r="H10423" s="47"/>
      <c r="I10423" s="47"/>
    </row>
    <row r="10424" spans="1:9" x14ac:dyDescent="0.25">
      <c r="A10424" s="47"/>
      <c r="B10424" s="47"/>
      <c r="C10424" s="47"/>
      <c r="D10424" s="47"/>
      <c r="E10424" s="47"/>
      <c r="F10424" s="47"/>
      <c r="G10424" s="47"/>
      <c r="H10424" s="47"/>
      <c r="I10424" s="47"/>
    </row>
    <row r="10425" spans="1:9" x14ac:dyDescent="0.25">
      <c r="A10425" s="47"/>
      <c r="B10425" s="47"/>
      <c r="C10425" s="47"/>
      <c r="D10425" s="47"/>
      <c r="E10425" s="47"/>
      <c r="F10425" s="47"/>
      <c r="G10425" s="47"/>
      <c r="H10425" s="47"/>
      <c r="I10425" s="47"/>
    </row>
    <row r="10426" spans="1:9" x14ac:dyDescent="0.25">
      <c r="A10426" s="47"/>
      <c r="B10426" s="47"/>
      <c r="C10426" s="47"/>
      <c r="D10426" s="47"/>
      <c r="E10426" s="47"/>
      <c r="F10426" s="47"/>
      <c r="G10426" s="47"/>
      <c r="H10426" s="47"/>
      <c r="I10426" s="47"/>
    </row>
    <row r="10427" spans="1:9" x14ac:dyDescent="0.25">
      <c r="A10427" s="47"/>
      <c r="B10427" s="47"/>
      <c r="C10427" s="47"/>
      <c r="D10427" s="47"/>
      <c r="E10427" s="47"/>
      <c r="F10427" s="47"/>
      <c r="G10427" s="47"/>
      <c r="H10427" s="47"/>
      <c r="I10427" s="47"/>
    </row>
    <row r="10428" spans="1:9" x14ac:dyDescent="0.25">
      <c r="A10428" s="47"/>
      <c r="B10428" s="47"/>
      <c r="C10428" s="47"/>
      <c r="D10428" s="47"/>
      <c r="E10428" s="47"/>
      <c r="F10428" s="47"/>
      <c r="G10428" s="47"/>
      <c r="H10428" s="47"/>
      <c r="I10428" s="47"/>
    </row>
    <row r="10429" spans="1:9" x14ac:dyDescent="0.25">
      <c r="A10429" s="47"/>
      <c r="B10429" s="47"/>
      <c r="C10429" s="47"/>
      <c r="D10429" s="47"/>
      <c r="E10429" s="47"/>
      <c r="F10429" s="47"/>
      <c r="G10429" s="47"/>
      <c r="H10429" s="47"/>
      <c r="I10429" s="47"/>
    </row>
    <row r="10430" spans="1:9" x14ac:dyDescent="0.25">
      <c r="A10430" s="47"/>
      <c r="B10430" s="47"/>
      <c r="C10430" s="47"/>
      <c r="D10430" s="47"/>
      <c r="E10430" s="47"/>
      <c r="F10430" s="47"/>
      <c r="G10430" s="47"/>
      <c r="H10430" s="47"/>
      <c r="I10430" s="47"/>
    </row>
    <row r="10431" spans="1:9" x14ac:dyDescent="0.25">
      <c r="A10431" s="47"/>
      <c r="B10431" s="47"/>
      <c r="C10431" s="47"/>
      <c r="D10431" s="47"/>
      <c r="E10431" s="47"/>
      <c r="F10431" s="47"/>
      <c r="G10431" s="47"/>
      <c r="H10431" s="47"/>
      <c r="I10431" s="47"/>
    </row>
    <row r="10432" spans="1:9" x14ac:dyDescent="0.25">
      <c r="A10432" s="47"/>
      <c r="B10432" s="47"/>
      <c r="C10432" s="47"/>
      <c r="D10432" s="47"/>
      <c r="E10432" s="47"/>
      <c r="F10432" s="47"/>
      <c r="G10432" s="47"/>
      <c r="H10432" s="47"/>
      <c r="I10432" s="47"/>
    </row>
    <row r="10433" spans="1:9" x14ac:dyDescent="0.25">
      <c r="A10433" s="47"/>
      <c r="B10433" s="47"/>
      <c r="C10433" s="47"/>
      <c r="D10433" s="47"/>
      <c r="E10433" s="47"/>
      <c r="F10433" s="47"/>
      <c r="G10433" s="47"/>
      <c r="H10433" s="47"/>
      <c r="I10433" s="47"/>
    </row>
    <row r="10434" spans="1:9" x14ac:dyDescent="0.25">
      <c r="A10434" s="47"/>
      <c r="B10434" s="47"/>
      <c r="C10434" s="47"/>
      <c r="D10434" s="47"/>
      <c r="E10434" s="47"/>
      <c r="F10434" s="47"/>
      <c r="G10434" s="47"/>
      <c r="H10434" s="47"/>
      <c r="I10434" s="47"/>
    </row>
    <row r="10435" spans="1:9" x14ac:dyDescent="0.25">
      <c r="A10435" s="47"/>
      <c r="B10435" s="47"/>
      <c r="C10435" s="47"/>
      <c r="D10435" s="47"/>
      <c r="E10435" s="47"/>
      <c r="F10435" s="47"/>
      <c r="G10435" s="47"/>
      <c r="H10435" s="47"/>
      <c r="I10435" s="47"/>
    </row>
    <row r="10436" spans="1:9" x14ac:dyDescent="0.25">
      <c r="A10436" s="47"/>
      <c r="B10436" s="47"/>
      <c r="C10436" s="47"/>
      <c r="D10436" s="47"/>
      <c r="E10436" s="47"/>
      <c r="F10436" s="47"/>
      <c r="G10436" s="47"/>
      <c r="H10436" s="47"/>
      <c r="I10436" s="47"/>
    </row>
    <row r="10437" spans="1:9" x14ac:dyDescent="0.25">
      <c r="A10437" s="47"/>
      <c r="B10437" s="47"/>
      <c r="C10437" s="47"/>
      <c r="D10437" s="47"/>
      <c r="E10437" s="47"/>
      <c r="F10437" s="47"/>
      <c r="G10437" s="47"/>
      <c r="H10437" s="47"/>
      <c r="I10437" s="47"/>
    </row>
    <row r="10438" spans="1:9" x14ac:dyDescent="0.25">
      <c r="A10438" s="47"/>
      <c r="B10438" s="47"/>
      <c r="C10438" s="47"/>
      <c r="D10438" s="47"/>
      <c r="E10438" s="47"/>
      <c r="F10438" s="47"/>
      <c r="G10438" s="47"/>
      <c r="H10438" s="47"/>
      <c r="I10438" s="47"/>
    </row>
    <row r="10439" spans="1:9" x14ac:dyDescent="0.25">
      <c r="A10439" s="47"/>
      <c r="B10439" s="47"/>
      <c r="C10439" s="47"/>
      <c r="D10439" s="47"/>
      <c r="E10439" s="47"/>
      <c r="F10439" s="47"/>
      <c r="G10439" s="47"/>
      <c r="H10439" s="47"/>
      <c r="I10439" s="47"/>
    </row>
    <row r="10440" spans="1:9" x14ac:dyDescent="0.25">
      <c r="A10440" s="47"/>
      <c r="B10440" s="47"/>
      <c r="C10440" s="47"/>
      <c r="D10440" s="47"/>
      <c r="E10440" s="47"/>
      <c r="F10440" s="47"/>
      <c r="G10440" s="47"/>
      <c r="H10440" s="47"/>
      <c r="I10440" s="47"/>
    </row>
    <row r="10441" spans="1:9" x14ac:dyDescent="0.25">
      <c r="A10441" s="47"/>
      <c r="B10441" s="47"/>
      <c r="C10441" s="47"/>
      <c r="D10441" s="47"/>
      <c r="E10441" s="47"/>
      <c r="F10441" s="47"/>
      <c r="G10441" s="47"/>
      <c r="H10441" s="47"/>
      <c r="I10441" s="47"/>
    </row>
    <row r="10442" spans="1:9" x14ac:dyDescent="0.25">
      <c r="A10442" s="47"/>
      <c r="B10442" s="47"/>
      <c r="C10442" s="47"/>
      <c r="D10442" s="47"/>
      <c r="E10442" s="47"/>
      <c r="F10442" s="47"/>
      <c r="G10442" s="47"/>
      <c r="H10442" s="47"/>
      <c r="I10442" s="47"/>
    </row>
    <row r="10443" spans="1:9" x14ac:dyDescent="0.25">
      <c r="A10443" s="47"/>
      <c r="B10443" s="47"/>
      <c r="C10443" s="47"/>
      <c r="D10443" s="47"/>
      <c r="E10443" s="47"/>
      <c r="F10443" s="47"/>
      <c r="G10443" s="47"/>
      <c r="H10443" s="47"/>
      <c r="I10443" s="47"/>
    </row>
    <row r="10444" spans="1:9" x14ac:dyDescent="0.25">
      <c r="A10444" s="47"/>
      <c r="B10444" s="47"/>
      <c r="C10444" s="47"/>
      <c r="D10444" s="47"/>
      <c r="E10444" s="47"/>
      <c r="F10444" s="47"/>
      <c r="G10444" s="47"/>
      <c r="H10444" s="47"/>
      <c r="I10444" s="47"/>
    </row>
    <row r="10445" spans="1:9" x14ac:dyDescent="0.25">
      <c r="A10445" s="47"/>
      <c r="B10445" s="47"/>
      <c r="C10445" s="47"/>
      <c r="D10445" s="47"/>
      <c r="E10445" s="47"/>
      <c r="F10445" s="47"/>
      <c r="G10445" s="47"/>
      <c r="H10445" s="47"/>
      <c r="I10445" s="47"/>
    </row>
    <row r="10446" spans="1:9" x14ac:dyDescent="0.25">
      <c r="A10446" s="47"/>
      <c r="B10446" s="47"/>
      <c r="C10446" s="47"/>
      <c r="D10446" s="47"/>
      <c r="E10446" s="47"/>
      <c r="F10446" s="47"/>
      <c r="G10446" s="47"/>
      <c r="H10446" s="47"/>
      <c r="I10446" s="47"/>
    </row>
    <row r="10447" spans="1:9" x14ac:dyDescent="0.25">
      <c r="A10447" s="47"/>
      <c r="B10447" s="47"/>
      <c r="C10447" s="47"/>
      <c r="D10447" s="47"/>
      <c r="E10447" s="47"/>
      <c r="F10447" s="47"/>
      <c r="G10447" s="47"/>
      <c r="H10447" s="47"/>
      <c r="I10447" s="47"/>
    </row>
    <row r="10448" spans="1:9" x14ac:dyDescent="0.25">
      <c r="A10448" s="47"/>
      <c r="B10448" s="47"/>
      <c r="C10448" s="47"/>
      <c r="D10448" s="47"/>
      <c r="E10448" s="47"/>
      <c r="F10448" s="47"/>
      <c r="G10448" s="47"/>
      <c r="H10448" s="47"/>
      <c r="I10448" s="47"/>
    </row>
    <row r="10449" spans="1:9" x14ac:dyDescent="0.25">
      <c r="A10449" s="47"/>
      <c r="B10449" s="47"/>
      <c r="C10449" s="47"/>
      <c r="D10449" s="47"/>
      <c r="E10449" s="47"/>
      <c r="F10449" s="47"/>
      <c r="G10449" s="47"/>
      <c r="H10449" s="47"/>
      <c r="I10449" s="47"/>
    </row>
    <row r="10450" spans="1:9" x14ac:dyDescent="0.25">
      <c r="A10450" s="47"/>
      <c r="B10450" s="47"/>
      <c r="C10450" s="47"/>
      <c r="D10450" s="47"/>
      <c r="E10450" s="47"/>
      <c r="F10450" s="47"/>
      <c r="G10450" s="47"/>
      <c r="H10450" s="47"/>
      <c r="I10450" s="47"/>
    </row>
    <row r="10451" spans="1:9" x14ac:dyDescent="0.25">
      <c r="A10451" s="47"/>
      <c r="B10451" s="47"/>
      <c r="C10451" s="47"/>
      <c r="D10451" s="47"/>
      <c r="E10451" s="47"/>
      <c r="F10451" s="47"/>
      <c r="G10451" s="47"/>
      <c r="H10451" s="47"/>
      <c r="I10451" s="47"/>
    </row>
    <row r="10452" spans="1:9" x14ac:dyDescent="0.25">
      <c r="A10452" s="47"/>
      <c r="B10452" s="47"/>
      <c r="C10452" s="47"/>
      <c r="D10452" s="47"/>
      <c r="E10452" s="47"/>
      <c r="F10452" s="47"/>
      <c r="G10452" s="47"/>
      <c r="H10452" s="47"/>
      <c r="I10452" s="47"/>
    </row>
    <row r="10453" spans="1:9" x14ac:dyDescent="0.25">
      <c r="A10453" s="47"/>
      <c r="B10453" s="47"/>
      <c r="C10453" s="47"/>
      <c r="D10453" s="47"/>
      <c r="E10453" s="47"/>
      <c r="F10453" s="47"/>
      <c r="G10453" s="47"/>
      <c r="H10453" s="47"/>
      <c r="I10453" s="47"/>
    </row>
    <row r="10454" spans="1:9" x14ac:dyDescent="0.25">
      <c r="A10454" s="47"/>
      <c r="B10454" s="47"/>
      <c r="C10454" s="47"/>
      <c r="D10454" s="47"/>
      <c r="E10454" s="47"/>
      <c r="F10454" s="47"/>
      <c r="G10454" s="47"/>
      <c r="H10454" s="47"/>
      <c r="I10454" s="47"/>
    </row>
    <row r="10455" spans="1:9" x14ac:dyDescent="0.25">
      <c r="A10455" s="47"/>
      <c r="B10455" s="47"/>
      <c r="C10455" s="47"/>
      <c r="D10455" s="47"/>
      <c r="E10455" s="47"/>
      <c r="F10455" s="47"/>
      <c r="G10455" s="47"/>
      <c r="H10455" s="47"/>
      <c r="I10455" s="47"/>
    </row>
    <row r="10456" spans="1:9" x14ac:dyDescent="0.25">
      <c r="A10456" s="47"/>
      <c r="B10456" s="47"/>
      <c r="C10456" s="47"/>
      <c r="D10456" s="47"/>
      <c r="E10456" s="47"/>
      <c r="F10456" s="47"/>
      <c r="G10456" s="47"/>
      <c r="H10456" s="47"/>
      <c r="I10456" s="47"/>
    </row>
    <row r="10457" spans="1:9" x14ac:dyDescent="0.25">
      <c r="A10457" s="47"/>
      <c r="B10457" s="47"/>
      <c r="C10457" s="47"/>
      <c r="D10457" s="47"/>
      <c r="E10457" s="47"/>
      <c r="F10457" s="47"/>
      <c r="G10457" s="47"/>
      <c r="H10457" s="47"/>
      <c r="I10457" s="47"/>
    </row>
    <row r="10458" spans="1:9" x14ac:dyDescent="0.25">
      <c r="A10458" s="47"/>
      <c r="B10458" s="47"/>
      <c r="C10458" s="47"/>
      <c r="D10458" s="47"/>
      <c r="E10458" s="47"/>
      <c r="F10458" s="47"/>
      <c r="G10458" s="47"/>
      <c r="H10458" s="47"/>
      <c r="I10458" s="47"/>
    </row>
    <row r="10459" spans="1:9" x14ac:dyDescent="0.25">
      <c r="A10459" s="47"/>
      <c r="B10459" s="47"/>
      <c r="C10459" s="47"/>
      <c r="D10459" s="47"/>
      <c r="E10459" s="47"/>
      <c r="F10459" s="47"/>
      <c r="G10459" s="47"/>
      <c r="H10459" s="47"/>
      <c r="I10459" s="47"/>
    </row>
    <row r="10460" spans="1:9" x14ac:dyDescent="0.25">
      <c r="A10460" s="47"/>
      <c r="B10460" s="47"/>
      <c r="C10460" s="47"/>
      <c r="D10460" s="47"/>
      <c r="E10460" s="47"/>
      <c r="F10460" s="47"/>
      <c r="G10460" s="47"/>
      <c r="H10460" s="47"/>
      <c r="I10460" s="47"/>
    </row>
    <row r="10461" spans="1:9" x14ac:dyDescent="0.25">
      <c r="A10461" s="47"/>
      <c r="B10461" s="47"/>
      <c r="C10461" s="47"/>
      <c r="D10461" s="47"/>
      <c r="E10461" s="47"/>
      <c r="F10461" s="47"/>
      <c r="G10461" s="47"/>
      <c r="H10461" s="47"/>
      <c r="I10461" s="47"/>
    </row>
    <row r="10462" spans="1:9" x14ac:dyDescent="0.25">
      <c r="A10462" s="47"/>
      <c r="B10462" s="47"/>
      <c r="C10462" s="47"/>
      <c r="D10462" s="47"/>
      <c r="E10462" s="47"/>
      <c r="F10462" s="47"/>
      <c r="G10462" s="47"/>
      <c r="H10462" s="47"/>
      <c r="I10462" s="47"/>
    </row>
    <row r="10463" spans="1:9" x14ac:dyDescent="0.25">
      <c r="A10463" s="47"/>
      <c r="B10463" s="47"/>
      <c r="C10463" s="47"/>
      <c r="D10463" s="47"/>
      <c r="E10463" s="47"/>
      <c r="F10463" s="47"/>
      <c r="G10463" s="47"/>
      <c r="H10463" s="47"/>
      <c r="I10463" s="47"/>
    </row>
    <row r="10464" spans="1:9" x14ac:dyDescent="0.25">
      <c r="A10464" s="47"/>
      <c r="B10464" s="47"/>
      <c r="C10464" s="47"/>
      <c r="D10464" s="47"/>
      <c r="E10464" s="47"/>
      <c r="F10464" s="47"/>
      <c r="G10464" s="47"/>
      <c r="H10464" s="47"/>
      <c r="I10464" s="47"/>
    </row>
    <row r="10465" spans="1:9" x14ac:dyDescent="0.25">
      <c r="A10465" s="47"/>
      <c r="B10465" s="47"/>
      <c r="C10465" s="47"/>
      <c r="D10465" s="47"/>
      <c r="E10465" s="47"/>
      <c r="F10465" s="47"/>
      <c r="G10465" s="47"/>
      <c r="H10465" s="47"/>
      <c r="I10465" s="47"/>
    </row>
    <row r="10466" spans="1:9" x14ac:dyDescent="0.25">
      <c r="A10466" s="47"/>
      <c r="B10466" s="47"/>
      <c r="C10466" s="47"/>
      <c r="D10466" s="47"/>
      <c r="E10466" s="47"/>
      <c r="F10466" s="47"/>
      <c r="G10466" s="47"/>
      <c r="H10466" s="47"/>
      <c r="I10466" s="47"/>
    </row>
    <row r="10467" spans="1:9" x14ac:dyDescent="0.25">
      <c r="A10467" s="47"/>
      <c r="B10467" s="47"/>
      <c r="C10467" s="47"/>
      <c r="D10467" s="47"/>
      <c r="E10467" s="47"/>
      <c r="F10467" s="47"/>
      <c r="G10467" s="47"/>
      <c r="H10467" s="47"/>
      <c r="I10467" s="47"/>
    </row>
    <row r="10468" spans="1:9" x14ac:dyDescent="0.25">
      <c r="A10468" s="47"/>
      <c r="B10468" s="47"/>
      <c r="C10468" s="47"/>
      <c r="D10468" s="47"/>
      <c r="E10468" s="47"/>
      <c r="F10468" s="47"/>
      <c r="G10468" s="47"/>
      <c r="H10468" s="47"/>
      <c r="I10468" s="47"/>
    </row>
    <row r="10469" spans="1:9" x14ac:dyDescent="0.25">
      <c r="A10469" s="47"/>
      <c r="B10469" s="47"/>
      <c r="C10469" s="47"/>
      <c r="D10469" s="47"/>
      <c r="E10469" s="47"/>
      <c r="F10469" s="47"/>
      <c r="G10469" s="47"/>
      <c r="H10469" s="47"/>
      <c r="I10469" s="47"/>
    </row>
    <row r="10470" spans="1:9" x14ac:dyDescent="0.25">
      <c r="A10470" s="47"/>
      <c r="B10470" s="47"/>
      <c r="C10470" s="47"/>
      <c r="D10470" s="47"/>
      <c r="E10470" s="47"/>
      <c r="F10470" s="47"/>
      <c r="G10470" s="47"/>
      <c r="H10470" s="47"/>
      <c r="I10470" s="47"/>
    </row>
    <row r="10471" spans="1:9" x14ac:dyDescent="0.25">
      <c r="A10471" s="47"/>
      <c r="B10471" s="47"/>
      <c r="C10471" s="47"/>
      <c r="D10471" s="47"/>
      <c r="E10471" s="47"/>
      <c r="F10471" s="47"/>
      <c r="G10471" s="47"/>
      <c r="H10471" s="47"/>
      <c r="I10471" s="47"/>
    </row>
    <row r="10472" spans="1:9" x14ac:dyDescent="0.25">
      <c r="A10472" s="47"/>
      <c r="B10472" s="47"/>
      <c r="C10472" s="47"/>
      <c r="D10472" s="47"/>
      <c r="E10472" s="47"/>
      <c r="F10472" s="47"/>
      <c r="G10472" s="47"/>
      <c r="H10472" s="47"/>
      <c r="I10472" s="47"/>
    </row>
    <row r="10473" spans="1:9" x14ac:dyDescent="0.25">
      <c r="A10473" s="47"/>
      <c r="B10473" s="47"/>
      <c r="C10473" s="47"/>
      <c r="D10473" s="47"/>
      <c r="E10473" s="47"/>
      <c r="F10473" s="47"/>
      <c r="G10473" s="47"/>
      <c r="H10473" s="47"/>
      <c r="I10473" s="47"/>
    </row>
    <row r="10474" spans="1:9" x14ac:dyDescent="0.25">
      <c r="A10474" s="47"/>
      <c r="B10474" s="47"/>
      <c r="C10474" s="47"/>
      <c r="D10474" s="47"/>
      <c r="E10474" s="47"/>
      <c r="F10474" s="47"/>
      <c r="G10474" s="47"/>
      <c r="H10474" s="47"/>
      <c r="I10474" s="47"/>
    </row>
    <row r="10475" spans="1:9" x14ac:dyDescent="0.25">
      <c r="A10475" s="47"/>
      <c r="B10475" s="47"/>
      <c r="C10475" s="47"/>
      <c r="D10475" s="47"/>
      <c r="E10475" s="47"/>
      <c r="F10475" s="47"/>
      <c r="G10475" s="47"/>
      <c r="H10475" s="47"/>
      <c r="I10475" s="47"/>
    </row>
    <row r="10476" spans="1:9" x14ac:dyDescent="0.25">
      <c r="A10476" s="47"/>
      <c r="B10476" s="47"/>
      <c r="C10476" s="47"/>
      <c r="D10476" s="47"/>
      <c r="E10476" s="47"/>
      <c r="F10476" s="47"/>
      <c r="G10476" s="47"/>
      <c r="H10476" s="47"/>
      <c r="I10476" s="47"/>
    </row>
    <row r="10477" spans="1:9" x14ac:dyDescent="0.25">
      <c r="A10477" s="47"/>
      <c r="B10477" s="47"/>
      <c r="C10477" s="47"/>
      <c r="D10477" s="47"/>
      <c r="E10477" s="47"/>
      <c r="F10477" s="47"/>
      <c r="G10477" s="47"/>
      <c r="H10477" s="47"/>
      <c r="I10477" s="47"/>
    </row>
    <row r="10478" spans="1:9" x14ac:dyDescent="0.25">
      <c r="A10478" s="47"/>
      <c r="B10478" s="47"/>
      <c r="C10478" s="47"/>
      <c r="D10478" s="47"/>
      <c r="E10478" s="47"/>
      <c r="F10478" s="47"/>
      <c r="G10478" s="47"/>
      <c r="H10478" s="47"/>
      <c r="I10478" s="47"/>
    </row>
    <row r="10479" spans="1:9" x14ac:dyDescent="0.25">
      <c r="A10479" s="47"/>
      <c r="B10479" s="47"/>
      <c r="C10479" s="47"/>
      <c r="D10479" s="47"/>
      <c r="E10479" s="47"/>
      <c r="F10479" s="47"/>
      <c r="G10479" s="47"/>
      <c r="H10479" s="47"/>
      <c r="I10479" s="47"/>
    </row>
    <row r="10480" spans="1:9" x14ac:dyDescent="0.25">
      <c r="A10480" s="47"/>
      <c r="B10480" s="47"/>
      <c r="C10480" s="47"/>
      <c r="D10480" s="47"/>
      <c r="E10480" s="47"/>
      <c r="F10480" s="47"/>
      <c r="G10480" s="47"/>
      <c r="H10480" s="47"/>
      <c r="I10480" s="47"/>
    </row>
    <row r="10481" spans="1:9" x14ac:dyDescent="0.25">
      <c r="A10481" s="47"/>
      <c r="B10481" s="47"/>
      <c r="C10481" s="47"/>
      <c r="D10481" s="47"/>
      <c r="E10481" s="47"/>
      <c r="F10481" s="47"/>
      <c r="G10481" s="47"/>
      <c r="H10481" s="47"/>
      <c r="I10481" s="47"/>
    </row>
    <row r="10482" spans="1:9" x14ac:dyDescent="0.25">
      <c r="A10482" s="47"/>
      <c r="B10482" s="47"/>
      <c r="C10482" s="47"/>
      <c r="D10482" s="47"/>
      <c r="E10482" s="47"/>
      <c r="F10482" s="47"/>
      <c r="G10482" s="47"/>
      <c r="H10482" s="47"/>
      <c r="I10482" s="47"/>
    </row>
    <row r="10483" spans="1:9" x14ac:dyDescent="0.25">
      <c r="A10483" s="47"/>
      <c r="B10483" s="47"/>
      <c r="C10483" s="47"/>
      <c r="D10483" s="47"/>
      <c r="E10483" s="47"/>
      <c r="F10483" s="47"/>
      <c r="G10483" s="47"/>
      <c r="H10483" s="47"/>
      <c r="I10483" s="47"/>
    </row>
    <row r="10484" spans="1:9" x14ac:dyDescent="0.25">
      <c r="A10484" s="47"/>
      <c r="B10484" s="47"/>
      <c r="C10484" s="47"/>
      <c r="D10484" s="47"/>
      <c r="E10484" s="47"/>
      <c r="F10484" s="47"/>
      <c r="G10484" s="47"/>
      <c r="H10484" s="47"/>
      <c r="I10484" s="47"/>
    </row>
    <row r="10485" spans="1:9" x14ac:dyDescent="0.25">
      <c r="A10485" s="47"/>
      <c r="B10485" s="47"/>
      <c r="C10485" s="47"/>
      <c r="D10485" s="47"/>
      <c r="E10485" s="47"/>
      <c r="F10485" s="47"/>
      <c r="G10485" s="47"/>
      <c r="H10485" s="47"/>
      <c r="I10485" s="47"/>
    </row>
    <row r="10486" spans="1:9" x14ac:dyDescent="0.25">
      <c r="A10486" s="47"/>
      <c r="B10486" s="47"/>
      <c r="C10486" s="47"/>
      <c r="D10486" s="47"/>
      <c r="E10486" s="47"/>
      <c r="F10486" s="47"/>
      <c r="G10486" s="47"/>
      <c r="H10486" s="47"/>
      <c r="I10486" s="47"/>
    </row>
    <row r="10487" spans="1:9" x14ac:dyDescent="0.25">
      <c r="A10487" s="47"/>
      <c r="B10487" s="47"/>
      <c r="C10487" s="47"/>
      <c r="D10487" s="47"/>
      <c r="E10487" s="47"/>
      <c r="F10487" s="47"/>
      <c r="G10487" s="47"/>
      <c r="H10487" s="47"/>
      <c r="I10487" s="47"/>
    </row>
    <row r="10488" spans="1:9" x14ac:dyDescent="0.25">
      <c r="A10488" s="47"/>
      <c r="B10488" s="47"/>
      <c r="C10488" s="47"/>
      <c r="D10488" s="47"/>
      <c r="E10488" s="47"/>
      <c r="F10488" s="47"/>
      <c r="G10488" s="47"/>
      <c r="H10488" s="47"/>
      <c r="I10488" s="47"/>
    </row>
    <row r="10489" spans="1:9" x14ac:dyDescent="0.25">
      <c r="A10489" s="47"/>
      <c r="B10489" s="47"/>
      <c r="C10489" s="47"/>
      <c r="D10489" s="47"/>
      <c r="E10489" s="47"/>
      <c r="F10489" s="47"/>
      <c r="G10489" s="47"/>
      <c r="H10489" s="47"/>
      <c r="I10489" s="47"/>
    </row>
    <row r="10490" spans="1:9" x14ac:dyDescent="0.25">
      <c r="A10490" s="47"/>
      <c r="B10490" s="47"/>
      <c r="C10490" s="47"/>
      <c r="D10490" s="47"/>
      <c r="E10490" s="47"/>
      <c r="F10490" s="47"/>
      <c r="G10490" s="47"/>
      <c r="H10490" s="47"/>
      <c r="I10490" s="47"/>
    </row>
    <row r="10491" spans="1:9" x14ac:dyDescent="0.25">
      <c r="A10491" s="47"/>
      <c r="B10491" s="47"/>
      <c r="C10491" s="47"/>
      <c r="D10491" s="47"/>
      <c r="E10491" s="47"/>
      <c r="F10491" s="47"/>
      <c r="G10491" s="47"/>
      <c r="H10491" s="47"/>
      <c r="I10491" s="47"/>
    </row>
    <row r="10492" spans="1:9" x14ac:dyDescent="0.25">
      <c r="A10492" s="47"/>
      <c r="B10492" s="47"/>
      <c r="C10492" s="47"/>
      <c r="D10492" s="47"/>
      <c r="E10492" s="47"/>
      <c r="F10492" s="47"/>
      <c r="G10492" s="47"/>
      <c r="H10492" s="47"/>
      <c r="I10492" s="47"/>
    </row>
    <row r="10493" spans="1:9" x14ac:dyDescent="0.25">
      <c r="A10493" s="47"/>
      <c r="B10493" s="47"/>
      <c r="C10493" s="47"/>
      <c r="D10493" s="47"/>
      <c r="E10493" s="47"/>
      <c r="F10493" s="47"/>
      <c r="G10493" s="47"/>
      <c r="H10493" s="47"/>
      <c r="I10493" s="47"/>
    </row>
    <row r="10494" spans="1:9" x14ac:dyDescent="0.25">
      <c r="A10494" s="47"/>
      <c r="B10494" s="47"/>
      <c r="C10494" s="47"/>
      <c r="D10494" s="47"/>
      <c r="E10494" s="47"/>
      <c r="F10494" s="47"/>
      <c r="G10494" s="47"/>
      <c r="H10494" s="47"/>
      <c r="I10494" s="47"/>
    </row>
    <row r="10495" spans="1:9" x14ac:dyDescent="0.25">
      <c r="A10495" s="47"/>
      <c r="B10495" s="47"/>
      <c r="C10495" s="47"/>
      <c r="D10495" s="47"/>
      <c r="E10495" s="47"/>
      <c r="F10495" s="47"/>
      <c r="G10495" s="47"/>
      <c r="H10495" s="47"/>
      <c r="I10495" s="47"/>
    </row>
    <row r="10496" spans="1:9" x14ac:dyDescent="0.25">
      <c r="A10496" s="47"/>
      <c r="B10496" s="47"/>
      <c r="C10496" s="47"/>
      <c r="D10496" s="47"/>
      <c r="E10496" s="47"/>
      <c r="F10496" s="47"/>
      <c r="G10496" s="47"/>
      <c r="H10496" s="47"/>
      <c r="I10496" s="47"/>
    </row>
    <row r="10497" spans="1:9" x14ac:dyDescent="0.25">
      <c r="A10497" s="47"/>
      <c r="B10497" s="47"/>
      <c r="C10497" s="47"/>
      <c r="D10497" s="47"/>
      <c r="E10497" s="47"/>
      <c r="F10497" s="47"/>
      <c r="G10497" s="47"/>
      <c r="H10497" s="47"/>
      <c r="I10497" s="47"/>
    </row>
    <row r="10498" spans="1:9" x14ac:dyDescent="0.25">
      <c r="A10498" s="47"/>
      <c r="B10498" s="47"/>
      <c r="C10498" s="47"/>
      <c r="D10498" s="47"/>
      <c r="E10498" s="47"/>
      <c r="F10498" s="47"/>
      <c r="G10498" s="47"/>
      <c r="H10498" s="47"/>
      <c r="I10498" s="47"/>
    </row>
    <row r="10499" spans="1:9" x14ac:dyDescent="0.25">
      <c r="A10499" s="47"/>
      <c r="B10499" s="47"/>
      <c r="C10499" s="47"/>
      <c r="D10499" s="47"/>
      <c r="E10499" s="47"/>
      <c r="F10499" s="47"/>
      <c r="G10499" s="47"/>
      <c r="H10499" s="47"/>
      <c r="I10499" s="47"/>
    </row>
    <row r="10500" spans="1:9" x14ac:dyDescent="0.25">
      <c r="A10500" s="47"/>
      <c r="B10500" s="47"/>
      <c r="C10500" s="47"/>
      <c r="D10500" s="47"/>
      <c r="E10500" s="47"/>
      <c r="F10500" s="47"/>
      <c r="G10500" s="47"/>
      <c r="H10500" s="47"/>
      <c r="I10500" s="47"/>
    </row>
    <row r="10501" spans="1:9" x14ac:dyDescent="0.25">
      <c r="A10501" s="47"/>
      <c r="B10501" s="47"/>
      <c r="C10501" s="47"/>
      <c r="D10501" s="47"/>
      <c r="E10501" s="47"/>
      <c r="F10501" s="47"/>
      <c r="G10501" s="47"/>
      <c r="H10501" s="47"/>
      <c r="I10501" s="47"/>
    </row>
    <row r="10502" spans="1:9" x14ac:dyDescent="0.25">
      <c r="A10502" s="47"/>
      <c r="B10502" s="47"/>
      <c r="C10502" s="47"/>
      <c r="D10502" s="47"/>
      <c r="E10502" s="47"/>
      <c r="F10502" s="47"/>
      <c r="G10502" s="47"/>
      <c r="H10502" s="47"/>
      <c r="I10502" s="47"/>
    </row>
    <row r="10503" spans="1:9" x14ac:dyDescent="0.25">
      <c r="A10503" s="47"/>
      <c r="B10503" s="47"/>
      <c r="C10503" s="47"/>
      <c r="D10503" s="47"/>
      <c r="E10503" s="47"/>
      <c r="F10503" s="47"/>
      <c r="G10503" s="47"/>
      <c r="H10503" s="47"/>
      <c r="I10503" s="47"/>
    </row>
    <row r="10504" spans="1:9" x14ac:dyDescent="0.25">
      <c r="A10504" s="47"/>
      <c r="B10504" s="47"/>
      <c r="C10504" s="47"/>
      <c r="D10504" s="47"/>
      <c r="E10504" s="47"/>
      <c r="F10504" s="47"/>
      <c r="G10504" s="47"/>
      <c r="H10504" s="47"/>
      <c r="I10504" s="47"/>
    </row>
    <row r="10505" spans="1:9" x14ac:dyDescent="0.25">
      <c r="A10505" s="47"/>
      <c r="B10505" s="47"/>
      <c r="C10505" s="47"/>
      <c r="D10505" s="47"/>
      <c r="E10505" s="47"/>
      <c r="F10505" s="47"/>
      <c r="G10505" s="47"/>
      <c r="H10505" s="47"/>
      <c r="I10505" s="47"/>
    </row>
    <row r="10506" spans="1:9" x14ac:dyDescent="0.25">
      <c r="A10506" s="47"/>
      <c r="B10506" s="47"/>
      <c r="C10506" s="47"/>
      <c r="D10506" s="47"/>
      <c r="E10506" s="47"/>
      <c r="F10506" s="47"/>
      <c r="G10506" s="47"/>
      <c r="H10506" s="47"/>
      <c r="I10506" s="47"/>
    </row>
    <row r="10507" spans="1:9" x14ac:dyDescent="0.25">
      <c r="A10507" s="47"/>
      <c r="B10507" s="47"/>
      <c r="C10507" s="47"/>
      <c r="D10507" s="47"/>
      <c r="E10507" s="47"/>
      <c r="F10507" s="47"/>
      <c r="G10507" s="47"/>
      <c r="H10507" s="47"/>
      <c r="I10507" s="47"/>
    </row>
    <row r="10508" spans="1:9" x14ac:dyDescent="0.25">
      <c r="A10508" s="47"/>
      <c r="B10508" s="47"/>
      <c r="C10508" s="47"/>
      <c r="D10508" s="47"/>
      <c r="E10508" s="47"/>
      <c r="F10508" s="47"/>
      <c r="G10508" s="47"/>
      <c r="H10508" s="47"/>
      <c r="I10508" s="47"/>
    </row>
    <row r="10509" spans="1:9" x14ac:dyDescent="0.25">
      <c r="A10509" s="47"/>
      <c r="B10509" s="47"/>
      <c r="C10509" s="47"/>
      <c r="D10509" s="47"/>
      <c r="E10509" s="47"/>
      <c r="F10509" s="47"/>
      <c r="G10509" s="47"/>
      <c r="H10509" s="47"/>
      <c r="I10509" s="47"/>
    </row>
    <row r="10510" spans="1:9" x14ac:dyDescent="0.25">
      <c r="A10510" s="47"/>
      <c r="B10510" s="47"/>
      <c r="C10510" s="47"/>
      <c r="D10510" s="47"/>
      <c r="E10510" s="47"/>
      <c r="F10510" s="47"/>
      <c r="G10510" s="47"/>
      <c r="H10510" s="47"/>
      <c r="I10510" s="47"/>
    </row>
    <row r="10511" spans="1:9" x14ac:dyDescent="0.25">
      <c r="A10511" s="47"/>
      <c r="B10511" s="47"/>
      <c r="C10511" s="47"/>
      <c r="D10511" s="47"/>
      <c r="E10511" s="47"/>
      <c r="F10511" s="47"/>
      <c r="G10511" s="47"/>
      <c r="H10511" s="47"/>
      <c r="I10511" s="47"/>
    </row>
    <row r="10512" spans="1:9" x14ac:dyDescent="0.25">
      <c r="A10512" s="47"/>
      <c r="B10512" s="47"/>
      <c r="C10512" s="47"/>
      <c r="D10512" s="47"/>
      <c r="E10512" s="47"/>
      <c r="F10512" s="47"/>
      <c r="G10512" s="47"/>
      <c r="H10512" s="47"/>
      <c r="I10512" s="47"/>
    </row>
    <row r="10513" spans="1:9" x14ac:dyDescent="0.25">
      <c r="A10513" s="47"/>
      <c r="B10513" s="47"/>
      <c r="C10513" s="47"/>
      <c r="D10513" s="47"/>
      <c r="E10513" s="47"/>
      <c r="F10513" s="47"/>
      <c r="G10513" s="47"/>
      <c r="H10513" s="47"/>
      <c r="I10513" s="47"/>
    </row>
    <row r="10514" spans="1:9" x14ac:dyDescent="0.25">
      <c r="A10514" s="47"/>
      <c r="B10514" s="47"/>
      <c r="C10514" s="47"/>
      <c r="D10514" s="47"/>
      <c r="E10514" s="47"/>
      <c r="F10514" s="47"/>
      <c r="G10514" s="47"/>
      <c r="H10514" s="47"/>
      <c r="I10514" s="47"/>
    </row>
    <row r="10515" spans="1:9" x14ac:dyDescent="0.25">
      <c r="A10515" s="47"/>
      <c r="B10515" s="47"/>
      <c r="C10515" s="47"/>
      <c r="D10515" s="47"/>
      <c r="E10515" s="47"/>
      <c r="F10515" s="47"/>
      <c r="G10515" s="47"/>
      <c r="H10515" s="47"/>
      <c r="I10515" s="47"/>
    </row>
    <row r="10516" spans="1:9" x14ac:dyDescent="0.25">
      <c r="A10516" s="47"/>
      <c r="B10516" s="47"/>
      <c r="C10516" s="47"/>
      <c r="D10516" s="47"/>
      <c r="E10516" s="47"/>
      <c r="F10516" s="47"/>
      <c r="G10516" s="47"/>
      <c r="H10516" s="47"/>
      <c r="I10516" s="47"/>
    </row>
    <row r="10517" spans="1:9" x14ac:dyDescent="0.25">
      <c r="A10517" s="47"/>
      <c r="B10517" s="47"/>
      <c r="C10517" s="47"/>
      <c r="D10517" s="47"/>
      <c r="E10517" s="47"/>
      <c r="F10517" s="47"/>
      <c r="G10517" s="47"/>
      <c r="H10517" s="47"/>
      <c r="I10517" s="47"/>
    </row>
    <row r="10518" spans="1:9" x14ac:dyDescent="0.25">
      <c r="A10518" s="47"/>
      <c r="B10518" s="47"/>
      <c r="C10518" s="47"/>
      <c r="D10518" s="47"/>
      <c r="E10518" s="47"/>
      <c r="F10518" s="47"/>
      <c r="G10518" s="47"/>
      <c r="H10518" s="47"/>
      <c r="I10518" s="47"/>
    </row>
    <row r="10519" spans="1:9" x14ac:dyDescent="0.25">
      <c r="A10519" s="47"/>
      <c r="B10519" s="47"/>
      <c r="C10519" s="47"/>
      <c r="D10519" s="47"/>
      <c r="E10519" s="47"/>
      <c r="F10519" s="47"/>
      <c r="G10519" s="47"/>
      <c r="H10519" s="47"/>
      <c r="I10519" s="47"/>
    </row>
    <row r="10520" spans="1:9" x14ac:dyDescent="0.25">
      <c r="A10520" s="47"/>
      <c r="B10520" s="47"/>
      <c r="C10520" s="47"/>
      <c r="D10520" s="47"/>
      <c r="E10520" s="47"/>
      <c r="F10520" s="47"/>
      <c r="G10520" s="47"/>
      <c r="H10520" s="47"/>
      <c r="I10520" s="47"/>
    </row>
    <row r="10521" spans="1:9" x14ac:dyDescent="0.25">
      <c r="A10521" s="47"/>
      <c r="B10521" s="47"/>
      <c r="C10521" s="47"/>
      <c r="D10521" s="47"/>
      <c r="E10521" s="47"/>
      <c r="F10521" s="47"/>
      <c r="G10521" s="47"/>
      <c r="H10521" s="47"/>
      <c r="I10521" s="47"/>
    </row>
    <row r="10522" spans="1:9" x14ac:dyDescent="0.25">
      <c r="A10522" s="47"/>
      <c r="B10522" s="47"/>
      <c r="C10522" s="47"/>
      <c r="D10522" s="47"/>
      <c r="E10522" s="47"/>
      <c r="F10522" s="47"/>
      <c r="G10522" s="47"/>
      <c r="H10522" s="47"/>
      <c r="I10522" s="47"/>
    </row>
    <row r="10523" spans="1:9" x14ac:dyDescent="0.25">
      <c r="A10523" s="47"/>
      <c r="B10523" s="47"/>
      <c r="C10523" s="47"/>
      <c r="D10523" s="47"/>
      <c r="E10523" s="47"/>
      <c r="F10523" s="47"/>
      <c r="G10523" s="47"/>
      <c r="H10523" s="47"/>
      <c r="I10523" s="47"/>
    </row>
    <row r="10524" spans="1:9" x14ac:dyDescent="0.25">
      <c r="A10524" s="47"/>
      <c r="B10524" s="47"/>
      <c r="C10524" s="47"/>
      <c r="D10524" s="47"/>
      <c r="E10524" s="47"/>
      <c r="F10524" s="47"/>
      <c r="G10524" s="47"/>
      <c r="H10524" s="47"/>
      <c r="I10524" s="47"/>
    </row>
    <row r="10525" spans="1:9" x14ac:dyDescent="0.25">
      <c r="A10525" s="47"/>
      <c r="B10525" s="47"/>
      <c r="C10525" s="47"/>
      <c r="D10525" s="47"/>
      <c r="E10525" s="47"/>
      <c r="F10525" s="47"/>
      <c r="G10525" s="47"/>
      <c r="H10525" s="47"/>
      <c r="I10525" s="47"/>
    </row>
    <row r="10526" spans="1:9" x14ac:dyDescent="0.25">
      <c r="A10526" s="47"/>
      <c r="B10526" s="47"/>
      <c r="C10526" s="47"/>
      <c r="D10526" s="47"/>
      <c r="E10526" s="47"/>
      <c r="F10526" s="47"/>
      <c r="G10526" s="47"/>
      <c r="H10526" s="47"/>
      <c r="I10526" s="47"/>
    </row>
    <row r="10527" spans="1:9" x14ac:dyDescent="0.25">
      <c r="A10527" s="47"/>
      <c r="B10527" s="47"/>
      <c r="C10527" s="47"/>
      <c r="D10527" s="47"/>
      <c r="E10527" s="47"/>
      <c r="F10527" s="47"/>
      <c r="G10527" s="47"/>
      <c r="H10527" s="47"/>
      <c r="I10527" s="47"/>
    </row>
    <row r="10528" spans="1:9" x14ac:dyDescent="0.25">
      <c r="A10528" s="47"/>
      <c r="B10528" s="47"/>
      <c r="C10528" s="47"/>
      <c r="D10528" s="47"/>
      <c r="E10528" s="47"/>
      <c r="F10528" s="47"/>
      <c r="G10528" s="47"/>
      <c r="H10528" s="47"/>
      <c r="I10528" s="47"/>
    </row>
    <row r="10529" spans="1:9" x14ac:dyDescent="0.25">
      <c r="A10529" s="47"/>
      <c r="B10529" s="47"/>
      <c r="C10529" s="47"/>
      <c r="D10529" s="47"/>
      <c r="E10529" s="47"/>
      <c r="F10529" s="47"/>
      <c r="G10529" s="47"/>
      <c r="H10529" s="47"/>
      <c r="I10529" s="47"/>
    </row>
    <row r="10530" spans="1:9" x14ac:dyDescent="0.25">
      <c r="A10530" s="47"/>
      <c r="B10530" s="47"/>
      <c r="C10530" s="47"/>
      <c r="D10530" s="47"/>
      <c r="E10530" s="47"/>
      <c r="F10530" s="47"/>
      <c r="G10530" s="47"/>
      <c r="H10530" s="47"/>
      <c r="I10530" s="47"/>
    </row>
    <row r="10531" spans="1:9" x14ac:dyDescent="0.25">
      <c r="A10531" s="47"/>
      <c r="B10531" s="47"/>
      <c r="C10531" s="47"/>
      <c r="D10531" s="47"/>
      <c r="E10531" s="47"/>
      <c r="F10531" s="47"/>
      <c r="G10531" s="47"/>
      <c r="H10531" s="47"/>
      <c r="I10531" s="47"/>
    </row>
    <row r="10532" spans="1:9" x14ac:dyDescent="0.25">
      <c r="A10532" s="47"/>
      <c r="B10532" s="47"/>
      <c r="C10532" s="47"/>
      <c r="D10532" s="47"/>
      <c r="E10532" s="47"/>
      <c r="F10532" s="47"/>
      <c r="G10532" s="47"/>
      <c r="H10532" s="47"/>
      <c r="I10532" s="47"/>
    </row>
    <row r="10533" spans="1:9" x14ac:dyDescent="0.25">
      <c r="A10533" s="47"/>
      <c r="B10533" s="47"/>
      <c r="C10533" s="47"/>
      <c r="D10533" s="47"/>
      <c r="E10533" s="47"/>
      <c r="F10533" s="47"/>
      <c r="G10533" s="47"/>
      <c r="H10533" s="47"/>
      <c r="I10533" s="47"/>
    </row>
    <row r="10534" spans="1:9" x14ac:dyDescent="0.25">
      <c r="A10534" s="47"/>
      <c r="B10534" s="47"/>
      <c r="C10534" s="47"/>
      <c r="D10534" s="47"/>
      <c r="E10534" s="47"/>
      <c r="F10534" s="47"/>
      <c r="G10534" s="47"/>
      <c r="H10534" s="47"/>
      <c r="I10534" s="47"/>
    </row>
    <row r="10535" spans="1:9" x14ac:dyDescent="0.25">
      <c r="A10535" s="47"/>
      <c r="B10535" s="47"/>
      <c r="C10535" s="47"/>
      <c r="D10535" s="47"/>
      <c r="E10535" s="47"/>
      <c r="F10535" s="47"/>
      <c r="G10535" s="47"/>
      <c r="H10535" s="47"/>
      <c r="I10535" s="47"/>
    </row>
    <row r="10536" spans="1:9" x14ac:dyDescent="0.25">
      <c r="A10536" s="47"/>
      <c r="B10536" s="47"/>
      <c r="C10536" s="47"/>
      <c r="D10536" s="47"/>
      <c r="E10536" s="47"/>
      <c r="F10536" s="47"/>
      <c r="G10536" s="47"/>
      <c r="H10536" s="47"/>
      <c r="I10536" s="47"/>
    </row>
    <row r="10537" spans="1:9" x14ac:dyDescent="0.25">
      <c r="A10537" s="47"/>
      <c r="B10537" s="47"/>
      <c r="C10537" s="47"/>
      <c r="D10537" s="47"/>
      <c r="E10537" s="47"/>
      <c r="F10537" s="47"/>
      <c r="G10537" s="47"/>
      <c r="H10537" s="47"/>
      <c r="I10537" s="47"/>
    </row>
    <row r="10538" spans="1:9" x14ac:dyDescent="0.25">
      <c r="A10538" s="47"/>
      <c r="B10538" s="47"/>
      <c r="C10538" s="47"/>
      <c r="D10538" s="47"/>
      <c r="E10538" s="47"/>
      <c r="F10538" s="47"/>
      <c r="G10538" s="47"/>
      <c r="H10538" s="47"/>
      <c r="I10538" s="47"/>
    </row>
    <row r="10539" spans="1:9" x14ac:dyDescent="0.25">
      <c r="A10539" s="47"/>
      <c r="B10539" s="47"/>
      <c r="C10539" s="47"/>
      <c r="D10539" s="47"/>
      <c r="E10539" s="47"/>
      <c r="F10539" s="47"/>
      <c r="G10539" s="47"/>
      <c r="H10539" s="47"/>
      <c r="I10539" s="47"/>
    </row>
    <row r="10540" spans="1:9" x14ac:dyDescent="0.25">
      <c r="A10540" s="47"/>
      <c r="B10540" s="47"/>
      <c r="C10540" s="47"/>
      <c r="D10540" s="47"/>
      <c r="E10540" s="47"/>
      <c r="F10540" s="47"/>
      <c r="G10540" s="47"/>
      <c r="H10540" s="47"/>
      <c r="I10540" s="47"/>
    </row>
    <row r="10541" spans="1:9" x14ac:dyDescent="0.25">
      <c r="A10541" s="47"/>
      <c r="B10541" s="47"/>
      <c r="C10541" s="47"/>
      <c r="D10541" s="47"/>
      <c r="E10541" s="47"/>
      <c r="F10541" s="47"/>
      <c r="G10541" s="47"/>
      <c r="H10541" s="47"/>
      <c r="I10541" s="47"/>
    </row>
    <row r="10542" spans="1:9" x14ac:dyDescent="0.25">
      <c r="A10542" s="47"/>
      <c r="B10542" s="47"/>
      <c r="C10542" s="47"/>
      <c r="D10542" s="47"/>
      <c r="E10542" s="47"/>
      <c r="F10542" s="47"/>
      <c r="G10542" s="47"/>
      <c r="H10542" s="47"/>
      <c r="I10542" s="47"/>
    </row>
    <row r="10543" spans="1:9" x14ac:dyDescent="0.25">
      <c r="A10543" s="47"/>
      <c r="B10543" s="47"/>
      <c r="C10543" s="47"/>
      <c r="D10543" s="47"/>
      <c r="E10543" s="47"/>
      <c r="F10543" s="47"/>
      <c r="G10543" s="47"/>
      <c r="H10543" s="47"/>
      <c r="I10543" s="47"/>
    </row>
    <row r="10544" spans="1:9" x14ac:dyDescent="0.25">
      <c r="A10544" s="47"/>
      <c r="B10544" s="47"/>
      <c r="C10544" s="47"/>
      <c r="D10544" s="47"/>
      <c r="E10544" s="47"/>
      <c r="F10544" s="47"/>
      <c r="G10544" s="47"/>
      <c r="H10544" s="47"/>
      <c r="I10544" s="47"/>
    </row>
    <row r="10545" spans="1:9" x14ac:dyDescent="0.25">
      <c r="A10545" s="47"/>
      <c r="B10545" s="47"/>
      <c r="C10545" s="47"/>
      <c r="D10545" s="47"/>
      <c r="E10545" s="47"/>
      <c r="F10545" s="47"/>
      <c r="G10545" s="47"/>
      <c r="H10545" s="47"/>
      <c r="I10545" s="47"/>
    </row>
    <row r="10546" spans="1:9" x14ac:dyDescent="0.25">
      <c r="A10546" s="47"/>
      <c r="B10546" s="47"/>
      <c r="C10546" s="47"/>
      <c r="D10546" s="47"/>
      <c r="E10546" s="47"/>
      <c r="F10546" s="47"/>
      <c r="G10546" s="47"/>
      <c r="H10546" s="47"/>
      <c r="I10546" s="47"/>
    </row>
    <row r="10547" spans="1:9" x14ac:dyDescent="0.25">
      <c r="A10547" s="47"/>
      <c r="B10547" s="47"/>
      <c r="C10547" s="47"/>
      <c r="D10547" s="47"/>
      <c r="E10547" s="47"/>
      <c r="F10547" s="47"/>
      <c r="G10547" s="47"/>
      <c r="H10547" s="47"/>
      <c r="I10547" s="47"/>
    </row>
    <row r="10548" spans="1:9" x14ac:dyDescent="0.25">
      <c r="A10548" s="47"/>
      <c r="B10548" s="47"/>
      <c r="C10548" s="47"/>
      <c r="D10548" s="47"/>
      <c r="E10548" s="47"/>
      <c r="F10548" s="47"/>
      <c r="G10548" s="47"/>
      <c r="H10548" s="47"/>
      <c r="I10548" s="47"/>
    </row>
    <row r="10549" spans="1:9" x14ac:dyDescent="0.25">
      <c r="A10549" s="47"/>
      <c r="B10549" s="47"/>
      <c r="C10549" s="47"/>
      <c r="D10549" s="47"/>
      <c r="E10549" s="47"/>
      <c r="F10549" s="47"/>
      <c r="G10549" s="47"/>
      <c r="H10549" s="47"/>
      <c r="I10549" s="47"/>
    </row>
    <row r="10550" spans="1:9" x14ac:dyDescent="0.25">
      <c r="A10550" s="47"/>
      <c r="B10550" s="47"/>
      <c r="C10550" s="47"/>
      <c r="D10550" s="47"/>
      <c r="E10550" s="47"/>
      <c r="F10550" s="47"/>
      <c r="G10550" s="47"/>
      <c r="H10550" s="47"/>
      <c r="I10550" s="47"/>
    </row>
    <row r="10551" spans="1:9" x14ac:dyDescent="0.25">
      <c r="A10551" s="47"/>
      <c r="B10551" s="47"/>
      <c r="C10551" s="47"/>
      <c r="D10551" s="47"/>
      <c r="E10551" s="47"/>
      <c r="F10551" s="47"/>
      <c r="G10551" s="47"/>
      <c r="H10551" s="47"/>
      <c r="I10551" s="47"/>
    </row>
    <row r="10552" spans="1:9" x14ac:dyDescent="0.25">
      <c r="A10552" s="47"/>
      <c r="B10552" s="47"/>
      <c r="C10552" s="47"/>
      <c r="D10552" s="47"/>
      <c r="E10552" s="47"/>
      <c r="F10552" s="47"/>
      <c r="G10552" s="47"/>
      <c r="H10552" s="47"/>
      <c r="I10552" s="47"/>
    </row>
    <row r="10553" spans="1:9" x14ac:dyDescent="0.25">
      <c r="A10553" s="47"/>
      <c r="B10553" s="47"/>
      <c r="C10553" s="47"/>
      <c r="D10553" s="47"/>
      <c r="E10553" s="47"/>
      <c r="F10553" s="47"/>
      <c r="G10553" s="47"/>
      <c r="H10553" s="47"/>
      <c r="I10553" s="47"/>
    </row>
    <row r="10554" spans="1:9" x14ac:dyDescent="0.25">
      <c r="A10554" s="47"/>
      <c r="B10554" s="47"/>
      <c r="C10554" s="47"/>
      <c r="D10554" s="47"/>
      <c r="E10554" s="47"/>
      <c r="F10554" s="47"/>
      <c r="G10554" s="47"/>
      <c r="H10554" s="47"/>
      <c r="I10554" s="47"/>
    </row>
    <row r="10555" spans="1:9" x14ac:dyDescent="0.25">
      <c r="A10555" s="47"/>
      <c r="B10555" s="47"/>
      <c r="C10555" s="47"/>
      <c r="D10555" s="47"/>
      <c r="E10555" s="47"/>
      <c r="F10555" s="47"/>
      <c r="G10555" s="47"/>
      <c r="H10555" s="47"/>
      <c r="I10555" s="47"/>
    </row>
    <row r="10556" spans="1:9" x14ac:dyDescent="0.25">
      <c r="A10556" s="47"/>
      <c r="B10556" s="47"/>
      <c r="C10556" s="47"/>
      <c r="D10556" s="47"/>
      <c r="E10556" s="47"/>
      <c r="F10556" s="47"/>
      <c r="G10556" s="47"/>
      <c r="H10556" s="47"/>
      <c r="I10556" s="47"/>
    </row>
    <row r="10557" spans="1:9" x14ac:dyDescent="0.25">
      <c r="A10557" s="47"/>
      <c r="B10557" s="47"/>
      <c r="C10557" s="47"/>
      <c r="D10557" s="47"/>
      <c r="E10557" s="47"/>
      <c r="F10557" s="47"/>
      <c r="G10557" s="47"/>
      <c r="H10557" s="47"/>
      <c r="I10557" s="47"/>
    </row>
    <row r="10558" spans="1:9" x14ac:dyDescent="0.25">
      <c r="A10558" s="47"/>
      <c r="B10558" s="47"/>
      <c r="C10558" s="47"/>
      <c r="D10558" s="47"/>
      <c r="E10558" s="47"/>
      <c r="F10558" s="47"/>
      <c r="G10558" s="47"/>
      <c r="H10558" s="47"/>
      <c r="I10558" s="47"/>
    </row>
    <row r="10559" spans="1:9" x14ac:dyDescent="0.25">
      <c r="A10559" s="47"/>
      <c r="B10559" s="47"/>
      <c r="C10559" s="47"/>
      <c r="D10559" s="47"/>
      <c r="E10559" s="47"/>
      <c r="F10559" s="47"/>
      <c r="G10559" s="47"/>
      <c r="H10559" s="47"/>
      <c r="I10559" s="47"/>
    </row>
    <row r="10560" spans="1:9" x14ac:dyDescent="0.25">
      <c r="A10560" s="47"/>
      <c r="B10560" s="47"/>
      <c r="C10560" s="47"/>
      <c r="D10560" s="47"/>
      <c r="E10560" s="47"/>
      <c r="F10560" s="47"/>
      <c r="G10560" s="47"/>
      <c r="H10560" s="47"/>
      <c r="I10560" s="47"/>
    </row>
    <row r="10561" spans="1:9" x14ac:dyDescent="0.25">
      <c r="A10561" s="47"/>
      <c r="B10561" s="47"/>
      <c r="C10561" s="47"/>
      <c r="D10561" s="47"/>
      <c r="E10561" s="47"/>
      <c r="F10561" s="47"/>
      <c r="G10561" s="47"/>
      <c r="H10561" s="47"/>
      <c r="I10561" s="47"/>
    </row>
    <row r="10562" spans="1:9" x14ac:dyDescent="0.25">
      <c r="A10562" s="47"/>
      <c r="B10562" s="47"/>
      <c r="C10562" s="47"/>
      <c r="D10562" s="47"/>
      <c r="E10562" s="47"/>
      <c r="F10562" s="47"/>
      <c r="G10562" s="47"/>
      <c r="H10562" s="47"/>
      <c r="I10562" s="47"/>
    </row>
    <row r="10563" spans="1:9" x14ac:dyDescent="0.25">
      <c r="A10563" s="47"/>
      <c r="B10563" s="47"/>
      <c r="C10563" s="47"/>
      <c r="D10563" s="47"/>
      <c r="E10563" s="47"/>
      <c r="F10563" s="47"/>
      <c r="G10563" s="47"/>
      <c r="H10563" s="47"/>
      <c r="I10563" s="47"/>
    </row>
    <row r="10564" spans="1:9" x14ac:dyDescent="0.25">
      <c r="A10564" s="47"/>
      <c r="B10564" s="47"/>
      <c r="C10564" s="47"/>
      <c r="D10564" s="47"/>
      <c r="E10564" s="47"/>
      <c r="F10564" s="47"/>
      <c r="G10564" s="47"/>
      <c r="H10564" s="47"/>
      <c r="I10564" s="47"/>
    </row>
    <row r="10565" spans="1:9" x14ac:dyDescent="0.25">
      <c r="A10565" s="47"/>
      <c r="B10565" s="47"/>
      <c r="C10565" s="47"/>
      <c r="D10565" s="47"/>
      <c r="E10565" s="47"/>
      <c r="F10565" s="47"/>
      <c r="G10565" s="47"/>
      <c r="H10565" s="47"/>
      <c r="I10565" s="47"/>
    </row>
    <row r="10566" spans="1:9" x14ac:dyDescent="0.25">
      <c r="A10566" s="47"/>
      <c r="B10566" s="47"/>
      <c r="C10566" s="47"/>
      <c r="D10566" s="47"/>
      <c r="E10566" s="47"/>
      <c r="F10566" s="47"/>
      <c r="G10566" s="47"/>
      <c r="H10566" s="47"/>
      <c r="I10566" s="47"/>
    </row>
    <row r="10567" spans="1:9" x14ac:dyDescent="0.25">
      <c r="A10567" s="47"/>
      <c r="B10567" s="47"/>
      <c r="C10567" s="47"/>
      <c r="D10567" s="47"/>
      <c r="E10567" s="47"/>
      <c r="F10567" s="47"/>
      <c r="G10567" s="47"/>
      <c r="H10567" s="47"/>
      <c r="I10567" s="47"/>
    </row>
    <row r="10568" spans="1:9" x14ac:dyDescent="0.25">
      <c r="A10568" s="47"/>
      <c r="B10568" s="47"/>
      <c r="C10568" s="47"/>
      <c r="D10568" s="47"/>
      <c r="E10568" s="47"/>
      <c r="F10568" s="47"/>
      <c r="G10568" s="47"/>
      <c r="H10568" s="47"/>
      <c r="I10568" s="47"/>
    </row>
    <row r="10569" spans="1:9" x14ac:dyDescent="0.25">
      <c r="A10569" s="47"/>
      <c r="B10569" s="47"/>
      <c r="C10569" s="47"/>
      <c r="D10569" s="47"/>
      <c r="E10569" s="47"/>
      <c r="F10569" s="47"/>
      <c r="G10569" s="47"/>
      <c r="H10569" s="47"/>
      <c r="I10569" s="47"/>
    </row>
    <row r="10570" spans="1:9" x14ac:dyDescent="0.25">
      <c r="A10570" s="47"/>
      <c r="B10570" s="47"/>
      <c r="C10570" s="47"/>
      <c r="D10570" s="47"/>
      <c r="E10570" s="47"/>
      <c r="F10570" s="47"/>
      <c r="G10570" s="47"/>
      <c r="H10570" s="47"/>
      <c r="I10570" s="47"/>
    </row>
    <row r="10571" spans="1:9" x14ac:dyDescent="0.25">
      <c r="A10571" s="47"/>
      <c r="B10571" s="47"/>
      <c r="C10571" s="47"/>
      <c r="D10571" s="47"/>
      <c r="E10571" s="47"/>
      <c r="F10571" s="47"/>
      <c r="G10571" s="47"/>
      <c r="H10571" s="47"/>
      <c r="I10571" s="47"/>
    </row>
    <row r="10572" spans="1:9" x14ac:dyDescent="0.25">
      <c r="A10572" s="47"/>
      <c r="B10572" s="47"/>
      <c r="C10572" s="47"/>
      <c r="D10572" s="47"/>
      <c r="E10572" s="47"/>
      <c r="F10572" s="47"/>
      <c r="G10572" s="47"/>
      <c r="H10572" s="47"/>
      <c r="I10572" s="47"/>
    </row>
    <row r="10573" spans="1:9" x14ac:dyDescent="0.25">
      <c r="A10573" s="47"/>
      <c r="B10573" s="47"/>
      <c r="C10573" s="47"/>
      <c r="D10573" s="47"/>
      <c r="E10573" s="47"/>
      <c r="F10573" s="47"/>
      <c r="G10573" s="47"/>
      <c r="H10573" s="47"/>
      <c r="I10573" s="47"/>
    </row>
    <row r="10574" spans="1:9" x14ac:dyDescent="0.25">
      <c r="A10574" s="47"/>
      <c r="B10574" s="47"/>
      <c r="C10574" s="47"/>
      <c r="D10574" s="47"/>
      <c r="E10574" s="47"/>
      <c r="F10574" s="47"/>
      <c r="G10574" s="47"/>
      <c r="H10574" s="47"/>
      <c r="I10574" s="47"/>
    </row>
    <row r="10575" spans="1:9" x14ac:dyDescent="0.25">
      <c r="A10575" s="47"/>
      <c r="B10575" s="47"/>
      <c r="C10575" s="47"/>
      <c r="D10575" s="47"/>
      <c r="E10575" s="47"/>
      <c r="F10575" s="47"/>
      <c r="G10575" s="47"/>
      <c r="H10575" s="47"/>
      <c r="I10575" s="47"/>
    </row>
    <row r="10576" spans="1:9" x14ac:dyDescent="0.25">
      <c r="A10576" s="47"/>
      <c r="B10576" s="47"/>
      <c r="C10576" s="47"/>
      <c r="D10576" s="47"/>
      <c r="E10576" s="47"/>
      <c r="F10576" s="47"/>
      <c r="G10576" s="47"/>
      <c r="H10576" s="47"/>
      <c r="I10576" s="47"/>
    </row>
    <row r="10577" spans="1:9" x14ac:dyDescent="0.25">
      <c r="A10577" s="47"/>
      <c r="B10577" s="47"/>
      <c r="C10577" s="47"/>
      <c r="D10577" s="47"/>
      <c r="E10577" s="47"/>
      <c r="F10577" s="47"/>
      <c r="G10577" s="47"/>
      <c r="H10577" s="47"/>
      <c r="I10577" s="47"/>
    </row>
    <row r="10578" spans="1:9" x14ac:dyDescent="0.25">
      <c r="A10578" s="47"/>
      <c r="B10578" s="47"/>
      <c r="C10578" s="47"/>
      <c r="D10578" s="47"/>
      <c r="E10578" s="47"/>
      <c r="F10578" s="47"/>
      <c r="G10578" s="47"/>
      <c r="H10578" s="47"/>
      <c r="I10578" s="47"/>
    </row>
    <row r="10579" spans="1:9" x14ac:dyDescent="0.25">
      <c r="A10579" s="47"/>
      <c r="B10579" s="47"/>
      <c r="C10579" s="47"/>
      <c r="D10579" s="47"/>
      <c r="E10579" s="47"/>
      <c r="F10579" s="47"/>
      <c r="G10579" s="47"/>
      <c r="H10579" s="47"/>
      <c r="I10579" s="47"/>
    </row>
    <row r="10580" spans="1:9" x14ac:dyDescent="0.25">
      <c r="A10580" s="47"/>
      <c r="B10580" s="47"/>
      <c r="C10580" s="47"/>
      <c r="D10580" s="47"/>
      <c r="E10580" s="47"/>
      <c r="F10580" s="47"/>
      <c r="G10580" s="47"/>
      <c r="H10580" s="47"/>
      <c r="I10580" s="47"/>
    </row>
    <row r="10581" spans="1:9" x14ac:dyDescent="0.25">
      <c r="A10581" s="47"/>
      <c r="B10581" s="47"/>
      <c r="C10581" s="47"/>
      <c r="D10581" s="47"/>
      <c r="E10581" s="47"/>
      <c r="F10581" s="47"/>
      <c r="G10581" s="47"/>
      <c r="H10581" s="47"/>
      <c r="I10581" s="47"/>
    </row>
    <row r="10582" spans="1:9" x14ac:dyDescent="0.25">
      <c r="A10582" s="47"/>
      <c r="B10582" s="47"/>
      <c r="C10582" s="47"/>
      <c r="D10582" s="47"/>
      <c r="E10582" s="47"/>
      <c r="F10582" s="47"/>
      <c r="G10582" s="47"/>
      <c r="H10582" s="47"/>
      <c r="I10582" s="47"/>
    </row>
    <row r="10583" spans="1:9" x14ac:dyDescent="0.25">
      <c r="A10583" s="47"/>
      <c r="B10583" s="47"/>
      <c r="C10583" s="47"/>
      <c r="D10583" s="47"/>
      <c r="E10583" s="47"/>
      <c r="F10583" s="47"/>
      <c r="G10583" s="47"/>
      <c r="H10583" s="47"/>
      <c r="I10583" s="47"/>
    </row>
    <row r="10584" spans="1:9" x14ac:dyDescent="0.25">
      <c r="A10584" s="47"/>
      <c r="B10584" s="47"/>
      <c r="C10584" s="47"/>
      <c r="D10584" s="47"/>
      <c r="E10584" s="47"/>
      <c r="F10584" s="47"/>
      <c r="G10584" s="47"/>
      <c r="H10584" s="47"/>
      <c r="I10584" s="47"/>
    </row>
    <row r="10585" spans="1:9" x14ac:dyDescent="0.25">
      <c r="A10585" s="47"/>
      <c r="B10585" s="47"/>
      <c r="C10585" s="47"/>
      <c r="D10585" s="47"/>
      <c r="E10585" s="47"/>
      <c r="F10585" s="47"/>
      <c r="G10585" s="47"/>
      <c r="H10585" s="47"/>
      <c r="I10585" s="47"/>
    </row>
    <row r="10586" spans="1:9" x14ac:dyDescent="0.25">
      <c r="A10586" s="47"/>
      <c r="B10586" s="47"/>
      <c r="C10586" s="47"/>
      <c r="D10586" s="47"/>
      <c r="E10586" s="47"/>
      <c r="F10586" s="47"/>
      <c r="G10586" s="47"/>
      <c r="H10586" s="47"/>
      <c r="I10586" s="47"/>
    </row>
    <row r="10587" spans="1:9" x14ac:dyDescent="0.25">
      <c r="A10587" s="47"/>
      <c r="B10587" s="47"/>
      <c r="C10587" s="47"/>
      <c r="D10587" s="47"/>
      <c r="E10587" s="47"/>
      <c r="F10587" s="47"/>
      <c r="G10587" s="47"/>
      <c r="H10587" s="47"/>
      <c r="I10587" s="47"/>
    </row>
    <row r="10588" spans="1:9" x14ac:dyDescent="0.25">
      <c r="A10588" s="47"/>
      <c r="B10588" s="47"/>
      <c r="C10588" s="47"/>
      <c r="D10588" s="47"/>
      <c r="E10588" s="47"/>
      <c r="F10588" s="47"/>
      <c r="G10588" s="47"/>
      <c r="H10588" s="47"/>
      <c r="I10588" s="47"/>
    </row>
    <row r="10589" spans="1:9" x14ac:dyDescent="0.25">
      <c r="A10589" s="47"/>
      <c r="B10589" s="47"/>
      <c r="C10589" s="47"/>
      <c r="D10589" s="47"/>
      <c r="E10589" s="47"/>
      <c r="F10589" s="47"/>
      <c r="G10589" s="47"/>
      <c r="H10589" s="47"/>
      <c r="I10589" s="47"/>
    </row>
    <row r="10590" spans="1:9" x14ac:dyDescent="0.25">
      <c r="A10590" s="47"/>
      <c r="B10590" s="47"/>
      <c r="C10590" s="47"/>
      <c r="D10590" s="47"/>
      <c r="E10590" s="47"/>
      <c r="F10590" s="47"/>
      <c r="G10590" s="47"/>
      <c r="H10590" s="47"/>
      <c r="I10590" s="47"/>
    </row>
    <row r="10591" spans="1:9" x14ac:dyDescent="0.25">
      <c r="A10591" s="47"/>
      <c r="B10591" s="47"/>
      <c r="C10591" s="47"/>
      <c r="D10591" s="47"/>
      <c r="E10591" s="47"/>
      <c r="F10591" s="47"/>
      <c r="G10591" s="47"/>
      <c r="H10591" s="47"/>
      <c r="I10591" s="47"/>
    </row>
    <row r="10592" spans="1:9" x14ac:dyDescent="0.25">
      <c r="A10592" s="47"/>
      <c r="B10592" s="47"/>
      <c r="C10592" s="47"/>
      <c r="D10592" s="47"/>
      <c r="E10592" s="47"/>
      <c r="F10592" s="47"/>
      <c r="G10592" s="47"/>
      <c r="H10592" s="47"/>
      <c r="I10592" s="47"/>
    </row>
    <row r="10593" spans="1:9" x14ac:dyDescent="0.25">
      <c r="A10593" s="47"/>
      <c r="B10593" s="47"/>
      <c r="C10593" s="47"/>
      <c r="D10593" s="47"/>
      <c r="E10593" s="47"/>
      <c r="F10593" s="47"/>
      <c r="G10593" s="47"/>
      <c r="H10593" s="47"/>
      <c r="I10593" s="47"/>
    </row>
    <row r="10594" spans="1:9" x14ac:dyDescent="0.25">
      <c r="A10594" s="47"/>
      <c r="B10594" s="47"/>
      <c r="C10594" s="47"/>
      <c r="D10594" s="47"/>
      <c r="E10594" s="47"/>
      <c r="F10594" s="47"/>
      <c r="G10594" s="47"/>
      <c r="H10594" s="47"/>
      <c r="I10594" s="47"/>
    </row>
    <row r="10595" spans="1:9" x14ac:dyDescent="0.25">
      <c r="A10595" s="47"/>
      <c r="B10595" s="47"/>
      <c r="C10595" s="47"/>
      <c r="D10595" s="47"/>
      <c r="E10595" s="47"/>
      <c r="F10595" s="47"/>
      <c r="G10595" s="47"/>
      <c r="H10595" s="47"/>
      <c r="I10595" s="47"/>
    </row>
    <row r="10596" spans="1:9" x14ac:dyDescent="0.25">
      <c r="A10596" s="47"/>
      <c r="B10596" s="47"/>
      <c r="C10596" s="47"/>
      <c r="D10596" s="47"/>
      <c r="E10596" s="47"/>
      <c r="F10596" s="47"/>
      <c r="G10596" s="47"/>
      <c r="H10596" s="47"/>
      <c r="I10596" s="47"/>
    </row>
    <row r="10597" spans="1:9" x14ac:dyDescent="0.25">
      <c r="A10597" s="47"/>
      <c r="B10597" s="47"/>
      <c r="C10597" s="47"/>
      <c r="D10597" s="47"/>
      <c r="E10597" s="47"/>
      <c r="F10597" s="47"/>
      <c r="G10597" s="47"/>
      <c r="H10597" s="47"/>
      <c r="I10597" s="47"/>
    </row>
    <row r="10598" spans="1:9" x14ac:dyDescent="0.25">
      <c r="A10598" s="47"/>
      <c r="B10598" s="47"/>
      <c r="C10598" s="47"/>
      <c r="D10598" s="47"/>
      <c r="E10598" s="47"/>
      <c r="F10598" s="47"/>
      <c r="G10598" s="47"/>
      <c r="H10598" s="47"/>
      <c r="I10598" s="47"/>
    </row>
    <row r="10599" spans="1:9" x14ac:dyDescent="0.25">
      <c r="A10599" s="47"/>
      <c r="B10599" s="47"/>
      <c r="C10599" s="47"/>
      <c r="D10599" s="47"/>
      <c r="E10599" s="47"/>
      <c r="F10599" s="47"/>
      <c r="G10599" s="47"/>
      <c r="H10599" s="47"/>
      <c r="I10599" s="47"/>
    </row>
    <row r="10600" spans="1:9" x14ac:dyDescent="0.25">
      <c r="A10600" s="47"/>
      <c r="B10600" s="47"/>
      <c r="C10600" s="47"/>
      <c r="D10600" s="47"/>
      <c r="E10600" s="47"/>
      <c r="F10600" s="47"/>
      <c r="G10600" s="47"/>
      <c r="H10600" s="47"/>
      <c r="I10600" s="47"/>
    </row>
    <row r="10601" spans="1:9" x14ac:dyDescent="0.25">
      <c r="A10601" s="47"/>
      <c r="B10601" s="47"/>
      <c r="C10601" s="47"/>
      <c r="D10601" s="47"/>
      <c r="E10601" s="47"/>
      <c r="F10601" s="47"/>
      <c r="G10601" s="47"/>
      <c r="H10601" s="47"/>
      <c r="I10601" s="47"/>
    </row>
    <row r="10602" spans="1:9" x14ac:dyDescent="0.25">
      <c r="A10602" s="47"/>
      <c r="B10602" s="47"/>
      <c r="C10602" s="47"/>
      <c r="D10602" s="47"/>
      <c r="E10602" s="47"/>
      <c r="F10602" s="47"/>
      <c r="G10602" s="47"/>
      <c r="H10602" s="47"/>
      <c r="I10602" s="47"/>
    </row>
    <row r="10603" spans="1:9" x14ac:dyDescent="0.25">
      <c r="A10603" s="47"/>
      <c r="B10603" s="47"/>
      <c r="C10603" s="47"/>
      <c r="D10603" s="47"/>
      <c r="E10603" s="47"/>
      <c r="F10603" s="47"/>
      <c r="G10603" s="47"/>
      <c r="H10603" s="47"/>
      <c r="I10603" s="47"/>
    </row>
    <row r="10604" spans="1:9" x14ac:dyDescent="0.25">
      <c r="A10604" s="47"/>
      <c r="B10604" s="47"/>
      <c r="C10604" s="47"/>
      <c r="D10604" s="47"/>
      <c r="E10604" s="47"/>
      <c r="F10604" s="47"/>
      <c r="G10604" s="47"/>
      <c r="H10604" s="47"/>
      <c r="I10604" s="47"/>
    </row>
    <row r="10605" spans="1:9" x14ac:dyDescent="0.25">
      <c r="A10605" s="47"/>
      <c r="B10605" s="47"/>
      <c r="C10605" s="47"/>
      <c r="D10605" s="47"/>
      <c r="E10605" s="47"/>
      <c r="F10605" s="47"/>
      <c r="G10605" s="47"/>
      <c r="H10605" s="47"/>
      <c r="I10605" s="47"/>
    </row>
    <row r="10606" spans="1:9" x14ac:dyDescent="0.25">
      <c r="A10606" s="47"/>
      <c r="B10606" s="47"/>
      <c r="C10606" s="47"/>
      <c r="D10606" s="47"/>
      <c r="E10606" s="47"/>
      <c r="F10606" s="47"/>
      <c r="G10606" s="47"/>
      <c r="H10606" s="47"/>
      <c r="I10606" s="47"/>
    </row>
    <row r="10607" spans="1:9" x14ac:dyDescent="0.25">
      <c r="A10607" s="47"/>
      <c r="B10607" s="47"/>
      <c r="C10607" s="47"/>
      <c r="D10607" s="47"/>
      <c r="E10607" s="47"/>
      <c r="F10607" s="47"/>
      <c r="G10607" s="47"/>
      <c r="H10607" s="47"/>
      <c r="I10607" s="47"/>
    </row>
    <row r="10608" spans="1:9" x14ac:dyDescent="0.25">
      <c r="A10608" s="47"/>
      <c r="B10608" s="47"/>
      <c r="C10608" s="47"/>
      <c r="D10608" s="47"/>
      <c r="E10608" s="47"/>
      <c r="F10608" s="47"/>
      <c r="G10608" s="47"/>
      <c r="H10608" s="47"/>
      <c r="I10608" s="47"/>
    </row>
    <row r="10609" spans="1:9" x14ac:dyDescent="0.25">
      <c r="A10609" s="47"/>
      <c r="B10609" s="47"/>
      <c r="C10609" s="47"/>
      <c r="D10609" s="47"/>
      <c r="E10609" s="47"/>
      <c r="F10609" s="47"/>
      <c r="G10609" s="47"/>
      <c r="H10609" s="47"/>
      <c r="I10609" s="47"/>
    </row>
    <row r="10610" spans="1:9" x14ac:dyDescent="0.25">
      <c r="A10610" s="47"/>
      <c r="B10610" s="47"/>
      <c r="C10610" s="47"/>
      <c r="D10610" s="47"/>
      <c r="E10610" s="47"/>
      <c r="F10610" s="47"/>
      <c r="G10610" s="47"/>
      <c r="H10610" s="47"/>
      <c r="I10610" s="47"/>
    </row>
    <row r="10611" spans="1:9" x14ac:dyDescent="0.25">
      <c r="A10611" s="47"/>
      <c r="B10611" s="47"/>
      <c r="C10611" s="47"/>
      <c r="D10611" s="47"/>
      <c r="E10611" s="47"/>
      <c r="F10611" s="47"/>
      <c r="G10611" s="47"/>
      <c r="H10611" s="47"/>
      <c r="I10611" s="47"/>
    </row>
    <row r="10612" spans="1:9" x14ac:dyDescent="0.25">
      <c r="A10612" s="47"/>
      <c r="B10612" s="47"/>
      <c r="C10612" s="47"/>
      <c r="D10612" s="47"/>
      <c r="E10612" s="47"/>
      <c r="F10612" s="47"/>
      <c r="G10612" s="47"/>
      <c r="H10612" s="47"/>
      <c r="I10612" s="47"/>
    </row>
    <row r="10613" spans="1:9" x14ac:dyDescent="0.25">
      <c r="A10613" s="47"/>
      <c r="B10613" s="47"/>
      <c r="C10613" s="47"/>
      <c r="D10613" s="47"/>
      <c r="E10613" s="47"/>
      <c r="F10613" s="47"/>
      <c r="G10613" s="47"/>
      <c r="H10613" s="47"/>
      <c r="I10613" s="47"/>
    </row>
    <row r="10614" spans="1:9" x14ac:dyDescent="0.25">
      <c r="A10614" s="47"/>
      <c r="B10614" s="47"/>
      <c r="C10614" s="47"/>
      <c r="D10614" s="47"/>
      <c r="E10614" s="47"/>
      <c r="F10614" s="47"/>
      <c r="G10614" s="47"/>
      <c r="H10614" s="47"/>
      <c r="I10614" s="47"/>
    </row>
    <row r="10615" spans="1:9" x14ac:dyDescent="0.25">
      <c r="A10615" s="47"/>
      <c r="B10615" s="47"/>
      <c r="C10615" s="47"/>
      <c r="D10615" s="47"/>
      <c r="E10615" s="47"/>
      <c r="F10615" s="47"/>
      <c r="G10615" s="47"/>
      <c r="H10615" s="47"/>
      <c r="I10615" s="47"/>
    </row>
    <row r="10616" spans="1:9" x14ac:dyDescent="0.25">
      <c r="A10616" s="47"/>
      <c r="B10616" s="47"/>
      <c r="C10616" s="47"/>
      <c r="D10616" s="47"/>
      <c r="E10616" s="47"/>
      <c r="F10616" s="47"/>
      <c r="G10616" s="47"/>
      <c r="H10616" s="47"/>
      <c r="I10616" s="47"/>
    </row>
    <row r="10617" spans="1:9" x14ac:dyDescent="0.25">
      <c r="A10617" s="47"/>
      <c r="B10617" s="47"/>
      <c r="C10617" s="47"/>
      <c r="D10617" s="47"/>
      <c r="E10617" s="47"/>
      <c r="F10617" s="47"/>
      <c r="G10617" s="47"/>
      <c r="H10617" s="47"/>
      <c r="I10617" s="47"/>
    </row>
    <row r="10618" spans="1:9" x14ac:dyDescent="0.25">
      <c r="A10618" s="47"/>
      <c r="B10618" s="47"/>
      <c r="C10618" s="47"/>
      <c r="D10618" s="47"/>
      <c r="E10618" s="47"/>
      <c r="F10618" s="47"/>
      <c r="G10618" s="47"/>
      <c r="H10618" s="47"/>
      <c r="I10618" s="47"/>
    </row>
    <row r="10619" spans="1:9" x14ac:dyDescent="0.25">
      <c r="A10619" s="47"/>
      <c r="B10619" s="47"/>
      <c r="C10619" s="47"/>
      <c r="D10619" s="47"/>
      <c r="E10619" s="47"/>
      <c r="F10619" s="47"/>
      <c r="G10619" s="47"/>
      <c r="H10619" s="47"/>
      <c r="I10619" s="47"/>
    </row>
    <row r="10620" spans="1:9" x14ac:dyDescent="0.25">
      <c r="A10620" s="47"/>
      <c r="B10620" s="47"/>
      <c r="C10620" s="47"/>
      <c r="D10620" s="47"/>
      <c r="E10620" s="47"/>
      <c r="F10620" s="47"/>
      <c r="G10620" s="47"/>
      <c r="H10620" s="47"/>
      <c r="I10620" s="47"/>
    </row>
    <row r="10621" spans="1:9" x14ac:dyDescent="0.25">
      <c r="A10621" s="47"/>
      <c r="B10621" s="47"/>
      <c r="C10621" s="47"/>
      <c r="D10621" s="47"/>
      <c r="E10621" s="47"/>
      <c r="F10621" s="47"/>
      <c r="G10621" s="47"/>
      <c r="H10621" s="47"/>
      <c r="I10621" s="47"/>
    </row>
    <row r="10622" spans="1:9" x14ac:dyDescent="0.25">
      <c r="A10622" s="47"/>
      <c r="B10622" s="47"/>
      <c r="C10622" s="47"/>
      <c r="D10622" s="47"/>
      <c r="E10622" s="47"/>
      <c r="F10622" s="47"/>
      <c r="G10622" s="47"/>
      <c r="H10622" s="47"/>
      <c r="I10622" s="47"/>
    </row>
    <row r="10623" spans="1:9" x14ac:dyDescent="0.25">
      <c r="A10623" s="47"/>
      <c r="B10623" s="47"/>
      <c r="C10623" s="47"/>
      <c r="D10623" s="47"/>
      <c r="E10623" s="47"/>
      <c r="F10623" s="47"/>
      <c r="G10623" s="47"/>
      <c r="H10623" s="47"/>
      <c r="I10623" s="47"/>
    </row>
    <row r="10624" spans="1:9" x14ac:dyDescent="0.25">
      <c r="A10624" s="47"/>
      <c r="B10624" s="47"/>
      <c r="C10624" s="47"/>
      <c r="D10624" s="47"/>
      <c r="E10624" s="47"/>
      <c r="F10624" s="47"/>
      <c r="G10624" s="47"/>
      <c r="H10624" s="47"/>
      <c r="I10624" s="47"/>
    </row>
    <row r="10625" spans="1:9" x14ac:dyDescent="0.25">
      <c r="A10625" s="47"/>
      <c r="B10625" s="47"/>
      <c r="C10625" s="47"/>
      <c r="D10625" s="47"/>
      <c r="E10625" s="47"/>
      <c r="F10625" s="47"/>
      <c r="G10625" s="47"/>
      <c r="H10625" s="47"/>
      <c r="I10625" s="47"/>
    </row>
    <row r="10626" spans="1:9" x14ac:dyDescent="0.25">
      <c r="A10626" s="47"/>
      <c r="B10626" s="47"/>
      <c r="C10626" s="47"/>
      <c r="D10626" s="47"/>
      <c r="E10626" s="47"/>
      <c r="F10626" s="47"/>
      <c r="G10626" s="47"/>
      <c r="H10626" s="47"/>
      <c r="I10626" s="47"/>
    </row>
    <row r="10627" spans="1:9" x14ac:dyDescent="0.25">
      <c r="A10627" s="47"/>
      <c r="B10627" s="47"/>
      <c r="C10627" s="47"/>
      <c r="D10627" s="47"/>
      <c r="E10627" s="47"/>
      <c r="F10627" s="47"/>
      <c r="G10627" s="47"/>
      <c r="H10627" s="47"/>
      <c r="I10627" s="47"/>
    </row>
    <row r="10628" spans="1:9" x14ac:dyDescent="0.25">
      <c r="A10628" s="47"/>
      <c r="B10628" s="47"/>
      <c r="C10628" s="47"/>
      <c r="D10628" s="47"/>
      <c r="E10628" s="47"/>
      <c r="F10628" s="47"/>
      <c r="G10628" s="47"/>
      <c r="H10628" s="47"/>
      <c r="I10628" s="47"/>
    </row>
    <row r="10629" spans="1:9" x14ac:dyDescent="0.25">
      <c r="A10629" s="47"/>
      <c r="B10629" s="47"/>
      <c r="C10629" s="47"/>
      <c r="D10629" s="47"/>
      <c r="E10629" s="47"/>
      <c r="F10629" s="47"/>
      <c r="G10629" s="47"/>
      <c r="H10629" s="47"/>
      <c r="I10629" s="47"/>
    </row>
    <row r="10630" spans="1:9" x14ac:dyDescent="0.25">
      <c r="A10630" s="47"/>
      <c r="B10630" s="47"/>
      <c r="C10630" s="47"/>
      <c r="D10630" s="47"/>
      <c r="E10630" s="47"/>
      <c r="F10630" s="47"/>
      <c r="G10630" s="47"/>
      <c r="H10630" s="47"/>
      <c r="I10630" s="47"/>
    </row>
    <row r="10631" spans="1:9" x14ac:dyDescent="0.25">
      <c r="A10631" s="47"/>
      <c r="B10631" s="47"/>
      <c r="C10631" s="47"/>
      <c r="D10631" s="47"/>
      <c r="E10631" s="47"/>
      <c r="F10631" s="47"/>
      <c r="G10631" s="47"/>
      <c r="H10631" s="47"/>
      <c r="I10631" s="47"/>
    </row>
    <row r="10632" spans="1:9" x14ac:dyDescent="0.25">
      <c r="A10632" s="47"/>
      <c r="B10632" s="47"/>
      <c r="C10632" s="47"/>
      <c r="D10632" s="47"/>
      <c r="E10632" s="47"/>
      <c r="F10632" s="47"/>
      <c r="G10632" s="47"/>
      <c r="H10632" s="47"/>
      <c r="I10632" s="47"/>
    </row>
    <row r="10633" spans="1:9" x14ac:dyDescent="0.25">
      <c r="A10633" s="47"/>
      <c r="B10633" s="47"/>
      <c r="C10633" s="47"/>
      <c r="D10633" s="47"/>
      <c r="E10633" s="47"/>
      <c r="F10633" s="47"/>
      <c r="G10633" s="47"/>
      <c r="H10633" s="47"/>
      <c r="I10633" s="47"/>
    </row>
    <row r="10634" spans="1:9" x14ac:dyDescent="0.25">
      <c r="A10634" s="47"/>
      <c r="B10634" s="47"/>
      <c r="C10634" s="47"/>
      <c r="D10634" s="47"/>
      <c r="E10634" s="47"/>
      <c r="F10634" s="47"/>
      <c r="G10634" s="47"/>
      <c r="H10634" s="47"/>
      <c r="I10634" s="47"/>
    </row>
    <row r="10635" spans="1:9" x14ac:dyDescent="0.25">
      <c r="A10635" s="47"/>
      <c r="B10635" s="47"/>
      <c r="C10635" s="47"/>
      <c r="D10635" s="47"/>
      <c r="E10635" s="47"/>
      <c r="F10635" s="47"/>
      <c r="G10635" s="47"/>
      <c r="H10635" s="47"/>
      <c r="I10635" s="47"/>
    </row>
    <row r="10636" spans="1:9" x14ac:dyDescent="0.25">
      <c r="A10636" s="47"/>
      <c r="B10636" s="47"/>
      <c r="C10636" s="47"/>
      <c r="D10636" s="47"/>
      <c r="E10636" s="47"/>
      <c r="F10636" s="47"/>
      <c r="G10636" s="47"/>
      <c r="H10636" s="47"/>
      <c r="I10636" s="47"/>
    </row>
    <row r="10637" spans="1:9" x14ac:dyDescent="0.25">
      <c r="A10637" s="47"/>
      <c r="B10637" s="47"/>
      <c r="C10637" s="47"/>
      <c r="D10637" s="47"/>
      <c r="E10637" s="47"/>
      <c r="F10637" s="47"/>
      <c r="G10637" s="47"/>
      <c r="H10637" s="47"/>
      <c r="I10637" s="47"/>
    </row>
    <row r="10638" spans="1:9" x14ac:dyDescent="0.25">
      <c r="A10638" s="47"/>
      <c r="B10638" s="47"/>
      <c r="C10638" s="47"/>
      <c r="D10638" s="47"/>
      <c r="E10638" s="47"/>
      <c r="F10638" s="47"/>
      <c r="G10638" s="47"/>
      <c r="H10638" s="47"/>
      <c r="I10638" s="47"/>
    </row>
    <row r="10639" spans="1:9" x14ac:dyDescent="0.25">
      <c r="A10639" s="47"/>
      <c r="B10639" s="47"/>
      <c r="C10639" s="47"/>
      <c r="D10639" s="47"/>
      <c r="E10639" s="47"/>
      <c r="F10639" s="47"/>
      <c r="G10639" s="47"/>
      <c r="H10639" s="47"/>
      <c r="I10639" s="47"/>
    </row>
    <row r="10640" spans="1:9" x14ac:dyDescent="0.25">
      <c r="A10640" s="47"/>
      <c r="B10640" s="47"/>
      <c r="C10640" s="47"/>
      <c r="D10640" s="47"/>
      <c r="E10640" s="47"/>
      <c r="F10640" s="47"/>
      <c r="G10640" s="47"/>
      <c r="H10640" s="47"/>
      <c r="I10640" s="47"/>
    </row>
    <row r="10641" spans="1:9" x14ac:dyDescent="0.25">
      <c r="A10641" s="47"/>
      <c r="B10641" s="47"/>
      <c r="C10641" s="47"/>
      <c r="D10641" s="47"/>
      <c r="E10641" s="47"/>
      <c r="F10641" s="47"/>
      <c r="G10641" s="47"/>
      <c r="H10641" s="47"/>
      <c r="I10641" s="47"/>
    </row>
    <row r="10642" spans="1:9" x14ac:dyDescent="0.25">
      <c r="A10642" s="47"/>
      <c r="B10642" s="47"/>
      <c r="C10642" s="47"/>
      <c r="D10642" s="47"/>
      <c r="E10642" s="47"/>
      <c r="F10642" s="47"/>
      <c r="G10642" s="47"/>
      <c r="H10642" s="47"/>
      <c r="I10642" s="47"/>
    </row>
    <row r="10643" spans="1:9" x14ac:dyDescent="0.25">
      <c r="A10643" s="47"/>
      <c r="B10643" s="47"/>
      <c r="C10643" s="47"/>
      <c r="D10643" s="47"/>
      <c r="E10643" s="47"/>
      <c r="F10643" s="47"/>
      <c r="G10643" s="47"/>
      <c r="H10643" s="47"/>
      <c r="I10643" s="47"/>
    </row>
    <row r="10644" spans="1:9" x14ac:dyDescent="0.25">
      <c r="A10644" s="47"/>
      <c r="B10644" s="47"/>
      <c r="C10644" s="47"/>
      <c r="D10644" s="47"/>
      <c r="E10644" s="47"/>
      <c r="F10644" s="47"/>
      <c r="G10644" s="47"/>
      <c r="H10644" s="47"/>
      <c r="I10644" s="47"/>
    </row>
    <row r="10645" spans="1:9" x14ac:dyDescent="0.25">
      <c r="A10645" s="47"/>
      <c r="B10645" s="47"/>
      <c r="C10645" s="47"/>
      <c r="D10645" s="47"/>
      <c r="E10645" s="47"/>
      <c r="F10645" s="47"/>
      <c r="G10645" s="47"/>
      <c r="H10645" s="47"/>
      <c r="I10645" s="47"/>
    </row>
    <row r="10646" spans="1:9" x14ac:dyDescent="0.25">
      <c r="A10646" s="47"/>
      <c r="B10646" s="47"/>
      <c r="C10646" s="47"/>
      <c r="D10646" s="47"/>
      <c r="E10646" s="47"/>
      <c r="F10646" s="47"/>
      <c r="G10646" s="47"/>
      <c r="H10646" s="47"/>
      <c r="I10646" s="47"/>
    </row>
    <row r="10647" spans="1:9" x14ac:dyDescent="0.25">
      <c r="A10647" s="47"/>
      <c r="B10647" s="47"/>
      <c r="C10647" s="47"/>
      <c r="D10647" s="47"/>
      <c r="E10647" s="47"/>
      <c r="F10647" s="47"/>
      <c r="G10647" s="47"/>
      <c r="H10647" s="47"/>
      <c r="I10647" s="47"/>
    </row>
    <row r="10648" spans="1:9" x14ac:dyDescent="0.25">
      <c r="A10648" s="47"/>
      <c r="B10648" s="47"/>
      <c r="C10648" s="47"/>
      <c r="D10648" s="47"/>
      <c r="E10648" s="47"/>
      <c r="F10648" s="47"/>
      <c r="G10648" s="47"/>
      <c r="H10648" s="47"/>
      <c r="I10648" s="47"/>
    </row>
    <row r="10649" spans="1:9" x14ac:dyDescent="0.25">
      <c r="A10649" s="47"/>
      <c r="B10649" s="47"/>
      <c r="C10649" s="47"/>
      <c r="D10649" s="47"/>
      <c r="E10649" s="47"/>
      <c r="F10649" s="47"/>
      <c r="G10649" s="47"/>
      <c r="H10649" s="47"/>
      <c r="I10649" s="47"/>
    </row>
    <row r="10650" spans="1:9" x14ac:dyDescent="0.25">
      <c r="A10650" s="47"/>
      <c r="B10650" s="47"/>
      <c r="C10650" s="47"/>
      <c r="D10650" s="47"/>
      <c r="E10650" s="47"/>
      <c r="F10650" s="47"/>
      <c r="G10650" s="47"/>
      <c r="H10650" s="47"/>
      <c r="I10650" s="47"/>
    </row>
    <row r="10651" spans="1:9" x14ac:dyDescent="0.25">
      <c r="A10651" s="47"/>
      <c r="B10651" s="47"/>
      <c r="C10651" s="47"/>
      <c r="D10651" s="47"/>
      <c r="E10651" s="47"/>
      <c r="F10651" s="47"/>
      <c r="G10651" s="47"/>
      <c r="H10651" s="47"/>
      <c r="I10651" s="47"/>
    </row>
    <row r="10652" spans="1:9" x14ac:dyDescent="0.25">
      <c r="A10652" s="47"/>
      <c r="B10652" s="47"/>
      <c r="C10652" s="47"/>
      <c r="D10652" s="47"/>
      <c r="E10652" s="47"/>
      <c r="F10652" s="47"/>
      <c r="G10652" s="47"/>
      <c r="H10652" s="47"/>
      <c r="I10652" s="47"/>
    </row>
    <row r="10653" spans="1:9" x14ac:dyDescent="0.25">
      <c r="A10653" s="47"/>
      <c r="B10653" s="47"/>
      <c r="C10653" s="47"/>
      <c r="D10653" s="47"/>
      <c r="E10653" s="47"/>
      <c r="F10653" s="47"/>
      <c r="G10653" s="47"/>
      <c r="H10653" s="47"/>
      <c r="I10653" s="47"/>
    </row>
    <row r="10654" spans="1:9" x14ac:dyDescent="0.25">
      <c r="A10654" s="47"/>
      <c r="B10654" s="47"/>
      <c r="C10654" s="47"/>
      <c r="D10654" s="47"/>
      <c r="E10654" s="47"/>
      <c r="F10654" s="47"/>
      <c r="G10654" s="47"/>
      <c r="H10654" s="47"/>
      <c r="I10654" s="47"/>
    </row>
    <row r="10655" spans="1:9" x14ac:dyDescent="0.25">
      <c r="A10655" s="47"/>
      <c r="B10655" s="47"/>
      <c r="C10655" s="47"/>
      <c r="D10655" s="47"/>
      <c r="E10655" s="47"/>
      <c r="F10655" s="47"/>
      <c r="G10655" s="47"/>
      <c r="H10655" s="47"/>
      <c r="I10655" s="47"/>
    </row>
    <row r="10656" spans="1:9" x14ac:dyDescent="0.25">
      <c r="A10656" s="47"/>
      <c r="B10656" s="47"/>
      <c r="C10656" s="47"/>
      <c r="D10656" s="47"/>
      <c r="E10656" s="47"/>
      <c r="F10656" s="47"/>
      <c r="G10656" s="47"/>
      <c r="H10656" s="47"/>
      <c r="I10656" s="47"/>
    </row>
    <row r="10657" spans="1:9" x14ac:dyDescent="0.25">
      <c r="A10657" s="47"/>
      <c r="B10657" s="47"/>
      <c r="C10657" s="47"/>
      <c r="D10657" s="47"/>
      <c r="E10657" s="47"/>
      <c r="F10657" s="47"/>
      <c r="G10657" s="47"/>
      <c r="H10657" s="47"/>
      <c r="I10657" s="47"/>
    </row>
    <row r="10658" spans="1:9" x14ac:dyDescent="0.25">
      <c r="A10658" s="47"/>
      <c r="B10658" s="47"/>
      <c r="C10658" s="47"/>
      <c r="D10658" s="47"/>
      <c r="E10658" s="47"/>
      <c r="F10658" s="47"/>
      <c r="G10658" s="47"/>
      <c r="H10658" s="47"/>
      <c r="I10658" s="47"/>
    </row>
    <row r="10659" spans="1:9" x14ac:dyDescent="0.25">
      <c r="A10659" s="47"/>
      <c r="B10659" s="47"/>
      <c r="C10659" s="47"/>
      <c r="D10659" s="47"/>
      <c r="E10659" s="47"/>
      <c r="F10659" s="47"/>
      <c r="G10659" s="47"/>
      <c r="H10659" s="47"/>
      <c r="I10659" s="47"/>
    </row>
    <row r="10660" spans="1:9" x14ac:dyDescent="0.25">
      <c r="A10660" s="47"/>
      <c r="B10660" s="47"/>
      <c r="C10660" s="47"/>
      <c r="D10660" s="47"/>
      <c r="E10660" s="47"/>
      <c r="F10660" s="47"/>
      <c r="G10660" s="47"/>
      <c r="H10660" s="47"/>
      <c r="I10660" s="47"/>
    </row>
    <row r="10661" spans="1:9" x14ac:dyDescent="0.25">
      <c r="A10661" s="47"/>
      <c r="B10661" s="47"/>
      <c r="C10661" s="47"/>
      <c r="D10661" s="47"/>
      <c r="E10661" s="47"/>
      <c r="F10661" s="47"/>
      <c r="G10661" s="47"/>
      <c r="H10661" s="47"/>
      <c r="I10661" s="47"/>
    </row>
    <row r="10662" spans="1:9" x14ac:dyDescent="0.25">
      <c r="A10662" s="47"/>
      <c r="B10662" s="47"/>
      <c r="C10662" s="47"/>
      <c r="D10662" s="47"/>
      <c r="E10662" s="47"/>
      <c r="F10662" s="47"/>
      <c r="G10662" s="47"/>
      <c r="H10662" s="47"/>
      <c r="I10662" s="47"/>
    </row>
    <row r="10663" spans="1:9" x14ac:dyDescent="0.25">
      <c r="A10663" s="47"/>
      <c r="B10663" s="47"/>
      <c r="C10663" s="47"/>
      <c r="D10663" s="47"/>
      <c r="E10663" s="47"/>
      <c r="F10663" s="47"/>
      <c r="G10663" s="47"/>
      <c r="H10663" s="47"/>
      <c r="I10663" s="47"/>
    </row>
    <row r="10664" spans="1:9" x14ac:dyDescent="0.25">
      <c r="A10664" s="47"/>
      <c r="B10664" s="47"/>
      <c r="C10664" s="47"/>
      <c r="D10664" s="47"/>
      <c r="E10664" s="47"/>
      <c r="F10664" s="47"/>
      <c r="G10664" s="47"/>
      <c r="H10664" s="47"/>
      <c r="I10664" s="47"/>
    </row>
    <row r="10665" spans="1:9" x14ac:dyDescent="0.25">
      <c r="A10665" s="47"/>
      <c r="B10665" s="47"/>
      <c r="C10665" s="47"/>
      <c r="D10665" s="47"/>
      <c r="E10665" s="47"/>
      <c r="F10665" s="47"/>
      <c r="G10665" s="47"/>
      <c r="H10665" s="47"/>
      <c r="I10665" s="47"/>
    </row>
    <row r="10666" spans="1:9" x14ac:dyDescent="0.25">
      <c r="A10666" s="47"/>
      <c r="B10666" s="47"/>
      <c r="C10666" s="47"/>
      <c r="D10666" s="47"/>
      <c r="E10666" s="47"/>
      <c r="F10666" s="47"/>
      <c r="G10666" s="47"/>
      <c r="H10666" s="47"/>
      <c r="I10666" s="47"/>
    </row>
    <row r="10667" spans="1:9" x14ac:dyDescent="0.25">
      <c r="A10667" s="47"/>
      <c r="B10667" s="47"/>
      <c r="C10667" s="47"/>
      <c r="D10667" s="47"/>
      <c r="E10667" s="47"/>
      <c r="F10667" s="47"/>
      <c r="G10667" s="47"/>
      <c r="H10667" s="47"/>
      <c r="I10667" s="47"/>
    </row>
    <row r="10668" spans="1:9" x14ac:dyDescent="0.25">
      <c r="A10668" s="47"/>
      <c r="B10668" s="47"/>
      <c r="C10668" s="47"/>
      <c r="D10668" s="47"/>
      <c r="E10668" s="47"/>
      <c r="F10668" s="47"/>
      <c r="G10668" s="47"/>
      <c r="H10668" s="47"/>
      <c r="I10668" s="47"/>
    </row>
    <row r="10669" spans="1:9" x14ac:dyDescent="0.25">
      <c r="A10669" s="47"/>
      <c r="B10669" s="47"/>
      <c r="C10669" s="47"/>
      <c r="D10669" s="47"/>
      <c r="E10669" s="47"/>
      <c r="F10669" s="47"/>
      <c r="G10669" s="47"/>
      <c r="H10669" s="47"/>
      <c r="I10669" s="47"/>
    </row>
    <row r="10670" spans="1:9" x14ac:dyDescent="0.25">
      <c r="A10670" s="47"/>
      <c r="B10670" s="47"/>
      <c r="C10670" s="47"/>
      <c r="D10670" s="47"/>
      <c r="E10670" s="47"/>
      <c r="F10670" s="47"/>
      <c r="G10670" s="47"/>
      <c r="H10670" s="47"/>
      <c r="I10670" s="47"/>
    </row>
    <row r="10671" spans="1:9" x14ac:dyDescent="0.25">
      <c r="A10671" s="47"/>
      <c r="B10671" s="47"/>
      <c r="C10671" s="47"/>
      <c r="D10671" s="47"/>
      <c r="E10671" s="47"/>
      <c r="F10671" s="47"/>
      <c r="G10671" s="47"/>
      <c r="H10671" s="47"/>
      <c r="I10671" s="47"/>
    </row>
    <row r="10672" spans="1:9" x14ac:dyDescent="0.25">
      <c r="A10672" s="47"/>
      <c r="B10672" s="47"/>
      <c r="C10672" s="47"/>
      <c r="D10672" s="47"/>
      <c r="E10672" s="47"/>
      <c r="F10672" s="47"/>
      <c r="G10672" s="47"/>
      <c r="H10672" s="47"/>
      <c r="I10672" s="47"/>
    </row>
    <row r="10673" spans="1:9" x14ac:dyDescent="0.25">
      <c r="A10673" s="47"/>
      <c r="B10673" s="47"/>
      <c r="C10673" s="47"/>
      <c r="D10673" s="47"/>
      <c r="E10673" s="47"/>
      <c r="F10673" s="47"/>
      <c r="G10673" s="47"/>
      <c r="H10673" s="47"/>
      <c r="I10673" s="47"/>
    </row>
    <row r="10674" spans="1:9" x14ac:dyDescent="0.25">
      <c r="A10674" s="47"/>
      <c r="B10674" s="47"/>
      <c r="C10674" s="47"/>
      <c r="D10674" s="47"/>
      <c r="E10674" s="47"/>
      <c r="F10674" s="47"/>
      <c r="G10674" s="47"/>
      <c r="H10674" s="47"/>
      <c r="I10674" s="47"/>
    </row>
    <row r="10675" spans="1:9" x14ac:dyDescent="0.25">
      <c r="A10675" s="47"/>
      <c r="B10675" s="47"/>
      <c r="C10675" s="47"/>
      <c r="D10675" s="47"/>
      <c r="E10675" s="47"/>
      <c r="F10675" s="47"/>
      <c r="G10675" s="47"/>
      <c r="H10675" s="47"/>
      <c r="I10675" s="47"/>
    </row>
    <row r="10676" spans="1:9" x14ac:dyDescent="0.25">
      <c r="A10676" s="47"/>
      <c r="B10676" s="47"/>
      <c r="C10676" s="47"/>
      <c r="D10676" s="47"/>
      <c r="E10676" s="47"/>
      <c r="F10676" s="47"/>
      <c r="G10676" s="47"/>
      <c r="H10676" s="47"/>
      <c r="I10676" s="47"/>
    </row>
    <row r="10677" spans="1:9" x14ac:dyDescent="0.25">
      <c r="A10677" s="47"/>
      <c r="B10677" s="47"/>
      <c r="C10677" s="47"/>
      <c r="D10677" s="47"/>
      <c r="E10677" s="47"/>
      <c r="F10677" s="47"/>
      <c r="G10677" s="47"/>
      <c r="H10677" s="47"/>
      <c r="I10677" s="47"/>
    </row>
    <row r="10678" spans="1:9" x14ac:dyDescent="0.25">
      <c r="A10678" s="47"/>
      <c r="B10678" s="47"/>
      <c r="C10678" s="47"/>
      <c r="D10678" s="47"/>
      <c r="E10678" s="47"/>
      <c r="F10678" s="47"/>
      <c r="G10678" s="47"/>
      <c r="H10678" s="47"/>
      <c r="I10678" s="47"/>
    </row>
    <row r="10679" spans="1:9" x14ac:dyDescent="0.25">
      <c r="A10679" s="47"/>
      <c r="B10679" s="47"/>
      <c r="C10679" s="47"/>
      <c r="D10679" s="47"/>
      <c r="E10679" s="47"/>
      <c r="F10679" s="47"/>
      <c r="G10679" s="47"/>
      <c r="H10679" s="47"/>
      <c r="I10679" s="47"/>
    </row>
    <row r="10680" spans="1:9" x14ac:dyDescent="0.25">
      <c r="A10680" s="47"/>
      <c r="B10680" s="47"/>
      <c r="C10680" s="47"/>
      <c r="D10680" s="47"/>
      <c r="E10680" s="47"/>
      <c r="F10680" s="47"/>
      <c r="G10680" s="47"/>
      <c r="H10680" s="47"/>
      <c r="I10680" s="47"/>
    </row>
    <row r="10681" spans="1:9" x14ac:dyDescent="0.25">
      <c r="A10681" s="47"/>
      <c r="B10681" s="47"/>
      <c r="C10681" s="47"/>
      <c r="D10681" s="47"/>
      <c r="E10681" s="47"/>
      <c r="F10681" s="47"/>
      <c r="G10681" s="47"/>
      <c r="H10681" s="47"/>
      <c r="I10681" s="47"/>
    </row>
    <row r="10682" spans="1:9" x14ac:dyDescent="0.25">
      <c r="A10682" s="47"/>
      <c r="B10682" s="47"/>
      <c r="C10682" s="47"/>
      <c r="D10682" s="47"/>
      <c r="E10682" s="47"/>
      <c r="F10682" s="47"/>
      <c r="G10682" s="47"/>
      <c r="H10682" s="47"/>
      <c r="I10682" s="47"/>
    </row>
    <row r="10683" spans="1:9" x14ac:dyDescent="0.25">
      <c r="A10683" s="47"/>
      <c r="B10683" s="47"/>
      <c r="C10683" s="47"/>
      <c r="D10683" s="47"/>
      <c r="E10683" s="47"/>
      <c r="F10683" s="47"/>
      <c r="G10683" s="47"/>
      <c r="H10683" s="47"/>
      <c r="I10683" s="47"/>
    </row>
    <row r="10684" spans="1:9" x14ac:dyDescent="0.25">
      <c r="A10684" s="47"/>
      <c r="B10684" s="47"/>
      <c r="C10684" s="47"/>
      <c r="D10684" s="47"/>
      <c r="E10684" s="47"/>
      <c r="F10684" s="47"/>
      <c r="G10684" s="47"/>
      <c r="H10684" s="47"/>
      <c r="I10684" s="47"/>
    </row>
    <row r="10685" spans="1:9" x14ac:dyDescent="0.25">
      <c r="A10685" s="47"/>
      <c r="B10685" s="47"/>
      <c r="C10685" s="47"/>
      <c r="D10685" s="47"/>
      <c r="E10685" s="47"/>
      <c r="F10685" s="47"/>
      <c r="G10685" s="47"/>
      <c r="H10685" s="47"/>
      <c r="I10685" s="47"/>
    </row>
    <row r="10686" spans="1:9" x14ac:dyDescent="0.25">
      <c r="A10686" s="47"/>
      <c r="B10686" s="47"/>
      <c r="C10686" s="47"/>
      <c r="D10686" s="47"/>
      <c r="E10686" s="47"/>
      <c r="F10686" s="47"/>
      <c r="G10686" s="47"/>
      <c r="H10686" s="47"/>
      <c r="I10686" s="47"/>
    </row>
    <row r="10687" spans="1:9" x14ac:dyDescent="0.25">
      <c r="A10687" s="47"/>
      <c r="B10687" s="47"/>
      <c r="C10687" s="47"/>
      <c r="D10687" s="47"/>
      <c r="E10687" s="47"/>
      <c r="F10687" s="47"/>
      <c r="G10687" s="47"/>
      <c r="H10687" s="47"/>
      <c r="I10687" s="47"/>
    </row>
    <row r="10688" spans="1:9" x14ac:dyDescent="0.25">
      <c r="A10688" s="47"/>
      <c r="B10688" s="47"/>
      <c r="C10688" s="47"/>
      <c r="D10688" s="47"/>
      <c r="E10688" s="47"/>
      <c r="F10688" s="47"/>
      <c r="G10688" s="47"/>
      <c r="H10688" s="47"/>
      <c r="I10688" s="47"/>
    </row>
    <row r="10689" spans="1:9" x14ac:dyDescent="0.25">
      <c r="A10689" s="47"/>
      <c r="B10689" s="47"/>
      <c r="C10689" s="47"/>
      <c r="D10689" s="47"/>
      <c r="E10689" s="47"/>
      <c r="F10689" s="47"/>
      <c r="G10689" s="47"/>
      <c r="H10689" s="47"/>
      <c r="I10689" s="47"/>
    </row>
    <row r="10690" spans="1:9" x14ac:dyDescent="0.25">
      <c r="A10690" s="47"/>
      <c r="B10690" s="47"/>
      <c r="C10690" s="47"/>
      <c r="D10690" s="47"/>
      <c r="E10690" s="47"/>
      <c r="F10690" s="47"/>
      <c r="G10690" s="47"/>
      <c r="H10690" s="47"/>
      <c r="I10690" s="47"/>
    </row>
    <row r="10691" spans="1:9" x14ac:dyDescent="0.25">
      <c r="A10691" s="47"/>
      <c r="B10691" s="47"/>
      <c r="C10691" s="47"/>
      <c r="D10691" s="47"/>
      <c r="E10691" s="47"/>
      <c r="F10691" s="47"/>
      <c r="G10691" s="47"/>
      <c r="H10691" s="47"/>
      <c r="I10691" s="47"/>
    </row>
    <row r="10692" spans="1:9" x14ac:dyDescent="0.25">
      <c r="A10692" s="47"/>
      <c r="B10692" s="47"/>
      <c r="C10692" s="47"/>
      <c r="D10692" s="47"/>
      <c r="E10692" s="47"/>
      <c r="F10692" s="47"/>
      <c r="G10692" s="47"/>
      <c r="H10692" s="47"/>
      <c r="I10692" s="47"/>
    </row>
    <row r="10693" spans="1:9" x14ac:dyDescent="0.25">
      <c r="A10693" s="47"/>
      <c r="B10693" s="47"/>
      <c r="C10693" s="47"/>
      <c r="D10693" s="47"/>
      <c r="E10693" s="47"/>
      <c r="F10693" s="47"/>
      <c r="G10693" s="47"/>
      <c r="H10693" s="47"/>
      <c r="I10693" s="47"/>
    </row>
    <row r="10694" spans="1:9" x14ac:dyDescent="0.25">
      <c r="A10694" s="47"/>
      <c r="B10694" s="47"/>
      <c r="C10694" s="47"/>
      <c r="D10694" s="47"/>
      <c r="E10694" s="47"/>
      <c r="F10694" s="47"/>
      <c r="G10694" s="47"/>
      <c r="H10694" s="47"/>
      <c r="I10694" s="47"/>
    </row>
    <row r="10695" spans="1:9" x14ac:dyDescent="0.25">
      <c r="A10695" s="47"/>
      <c r="B10695" s="47"/>
      <c r="C10695" s="47"/>
      <c r="D10695" s="47"/>
      <c r="E10695" s="47"/>
      <c r="F10695" s="47"/>
      <c r="G10695" s="47"/>
      <c r="H10695" s="47"/>
      <c r="I10695" s="47"/>
    </row>
    <row r="10696" spans="1:9" x14ac:dyDescent="0.25">
      <c r="A10696" s="47"/>
      <c r="B10696" s="47"/>
      <c r="C10696" s="47"/>
      <c r="D10696" s="47"/>
      <c r="E10696" s="47"/>
      <c r="F10696" s="47"/>
      <c r="G10696" s="47"/>
      <c r="H10696" s="47"/>
      <c r="I10696" s="47"/>
    </row>
    <row r="10697" spans="1:9" x14ac:dyDescent="0.25">
      <c r="A10697" s="47"/>
      <c r="B10697" s="47"/>
      <c r="C10697" s="47"/>
      <c r="D10697" s="47"/>
      <c r="E10697" s="47"/>
      <c r="F10697" s="47"/>
      <c r="G10697" s="47"/>
      <c r="H10697" s="47"/>
      <c r="I10697" s="47"/>
    </row>
    <row r="10698" spans="1:9" x14ac:dyDescent="0.25">
      <c r="A10698" s="47"/>
      <c r="B10698" s="47"/>
      <c r="C10698" s="47"/>
      <c r="D10698" s="47"/>
      <c r="E10698" s="47"/>
      <c r="F10698" s="47"/>
      <c r="G10698" s="47"/>
      <c r="H10698" s="47"/>
      <c r="I10698" s="47"/>
    </row>
    <row r="10699" spans="1:9" x14ac:dyDescent="0.25">
      <c r="A10699" s="47"/>
      <c r="B10699" s="47"/>
      <c r="C10699" s="47"/>
      <c r="D10699" s="47"/>
      <c r="E10699" s="47"/>
      <c r="F10699" s="47"/>
      <c r="G10699" s="47"/>
      <c r="H10699" s="47"/>
      <c r="I10699" s="47"/>
    </row>
    <row r="10700" spans="1:9" x14ac:dyDescent="0.25">
      <c r="A10700" s="47"/>
      <c r="B10700" s="47"/>
      <c r="C10700" s="47"/>
      <c r="D10700" s="47"/>
      <c r="E10700" s="47"/>
      <c r="F10700" s="47"/>
      <c r="G10700" s="47"/>
      <c r="H10700" s="47"/>
      <c r="I10700" s="47"/>
    </row>
    <row r="10701" spans="1:9" x14ac:dyDescent="0.25">
      <c r="A10701" s="47"/>
      <c r="B10701" s="47"/>
      <c r="C10701" s="47"/>
      <c r="D10701" s="47"/>
      <c r="E10701" s="47"/>
      <c r="F10701" s="47"/>
      <c r="G10701" s="47"/>
      <c r="H10701" s="47"/>
      <c r="I10701" s="47"/>
    </row>
    <row r="10702" spans="1:9" x14ac:dyDescent="0.25">
      <c r="A10702" s="47"/>
      <c r="B10702" s="47"/>
      <c r="C10702" s="47"/>
      <c r="D10702" s="47"/>
      <c r="E10702" s="47"/>
      <c r="F10702" s="47"/>
      <c r="G10702" s="47"/>
      <c r="H10702" s="47"/>
      <c r="I10702" s="47"/>
    </row>
    <row r="10703" spans="1:9" x14ac:dyDescent="0.25">
      <c r="A10703" s="47"/>
      <c r="B10703" s="47"/>
      <c r="C10703" s="47"/>
      <c r="D10703" s="47"/>
      <c r="E10703" s="47"/>
      <c r="F10703" s="47"/>
      <c r="G10703" s="47"/>
      <c r="H10703" s="47"/>
      <c r="I10703" s="47"/>
    </row>
    <row r="10704" spans="1:9" x14ac:dyDescent="0.25">
      <c r="A10704" s="47"/>
      <c r="B10704" s="47"/>
      <c r="C10704" s="47"/>
      <c r="D10704" s="47"/>
      <c r="E10704" s="47"/>
      <c r="F10704" s="47"/>
      <c r="G10704" s="47"/>
      <c r="H10704" s="47"/>
      <c r="I10704" s="47"/>
    </row>
    <row r="10705" spans="1:9" x14ac:dyDescent="0.25">
      <c r="A10705" s="47"/>
      <c r="B10705" s="47"/>
      <c r="C10705" s="47"/>
      <c r="D10705" s="47"/>
      <c r="E10705" s="47"/>
      <c r="F10705" s="47"/>
      <c r="G10705" s="47"/>
      <c r="H10705" s="47"/>
      <c r="I10705" s="47"/>
    </row>
    <row r="10706" spans="1:9" x14ac:dyDescent="0.25">
      <c r="A10706" s="47"/>
      <c r="B10706" s="47"/>
      <c r="C10706" s="47"/>
      <c r="D10706" s="47"/>
      <c r="E10706" s="47"/>
      <c r="F10706" s="47"/>
      <c r="G10706" s="47"/>
      <c r="H10706" s="47"/>
      <c r="I10706" s="47"/>
    </row>
    <row r="10707" spans="1:9" x14ac:dyDescent="0.25">
      <c r="A10707" s="47"/>
      <c r="B10707" s="47"/>
      <c r="C10707" s="47"/>
      <c r="D10707" s="47"/>
      <c r="E10707" s="47"/>
      <c r="F10707" s="47"/>
      <c r="G10707" s="47"/>
      <c r="H10707" s="47"/>
      <c r="I10707" s="47"/>
    </row>
    <row r="10708" spans="1:9" x14ac:dyDescent="0.25">
      <c r="A10708" s="47"/>
      <c r="B10708" s="47"/>
      <c r="C10708" s="47"/>
      <c r="D10708" s="47"/>
      <c r="E10708" s="47"/>
      <c r="F10708" s="47"/>
      <c r="G10708" s="47"/>
      <c r="H10708" s="47"/>
      <c r="I10708" s="47"/>
    </row>
    <row r="10709" spans="1:9" x14ac:dyDescent="0.25">
      <c r="A10709" s="47"/>
      <c r="B10709" s="47"/>
      <c r="C10709" s="47"/>
      <c r="D10709" s="47"/>
      <c r="E10709" s="47"/>
      <c r="F10709" s="47"/>
      <c r="G10709" s="47"/>
      <c r="H10709" s="47"/>
      <c r="I10709" s="47"/>
    </row>
    <row r="10710" spans="1:9" x14ac:dyDescent="0.25">
      <c r="A10710" s="47"/>
      <c r="B10710" s="47"/>
      <c r="C10710" s="47"/>
      <c r="D10710" s="47"/>
      <c r="E10710" s="47"/>
      <c r="F10710" s="47"/>
      <c r="G10710" s="47"/>
      <c r="H10710" s="47"/>
      <c r="I10710" s="47"/>
    </row>
    <row r="10711" spans="1:9" x14ac:dyDescent="0.25">
      <c r="A10711" s="47"/>
      <c r="B10711" s="47"/>
      <c r="C10711" s="47"/>
      <c r="D10711" s="47"/>
      <c r="E10711" s="47"/>
      <c r="F10711" s="47"/>
      <c r="G10711" s="47"/>
      <c r="H10711" s="47"/>
      <c r="I10711" s="47"/>
    </row>
    <row r="10712" spans="1:9" x14ac:dyDescent="0.25">
      <c r="A10712" s="47"/>
      <c r="B10712" s="47"/>
      <c r="C10712" s="47"/>
      <c r="D10712" s="47"/>
      <c r="E10712" s="47"/>
      <c r="F10712" s="47"/>
      <c r="G10712" s="47"/>
      <c r="H10712" s="47"/>
      <c r="I10712" s="47"/>
    </row>
    <row r="10713" spans="1:9" x14ac:dyDescent="0.25">
      <c r="A10713" s="47"/>
      <c r="B10713" s="47"/>
      <c r="C10713" s="47"/>
      <c r="D10713" s="47"/>
      <c r="E10713" s="47"/>
      <c r="F10713" s="47"/>
      <c r="G10713" s="47"/>
      <c r="H10713" s="47"/>
      <c r="I10713" s="47"/>
    </row>
    <row r="10714" spans="1:9" x14ac:dyDescent="0.25">
      <c r="A10714" s="47"/>
      <c r="B10714" s="47"/>
      <c r="C10714" s="47"/>
      <c r="D10714" s="47"/>
      <c r="E10714" s="47"/>
      <c r="F10714" s="47"/>
      <c r="G10714" s="47"/>
      <c r="H10714" s="47"/>
      <c r="I10714" s="47"/>
    </row>
    <row r="10715" spans="1:9" x14ac:dyDescent="0.25">
      <c r="A10715" s="47"/>
      <c r="B10715" s="47"/>
      <c r="C10715" s="47"/>
      <c r="D10715" s="47"/>
      <c r="E10715" s="47"/>
      <c r="F10715" s="47"/>
      <c r="G10715" s="47"/>
      <c r="H10715" s="47"/>
      <c r="I10715" s="47"/>
    </row>
    <row r="10716" spans="1:9" x14ac:dyDescent="0.25">
      <c r="A10716" s="47"/>
      <c r="B10716" s="47"/>
      <c r="C10716" s="47"/>
      <c r="D10716" s="47"/>
      <c r="E10716" s="47"/>
      <c r="F10716" s="47"/>
      <c r="G10716" s="47"/>
      <c r="H10716" s="47"/>
      <c r="I10716" s="47"/>
    </row>
    <row r="10717" spans="1:9" x14ac:dyDescent="0.25">
      <c r="A10717" s="47"/>
      <c r="B10717" s="47"/>
      <c r="C10717" s="47"/>
      <c r="D10717" s="47"/>
      <c r="E10717" s="47"/>
      <c r="F10717" s="47"/>
      <c r="G10717" s="47"/>
      <c r="H10717" s="47"/>
      <c r="I10717" s="47"/>
    </row>
    <row r="10718" spans="1:9" x14ac:dyDescent="0.25">
      <c r="A10718" s="47"/>
      <c r="B10718" s="47"/>
      <c r="C10718" s="47"/>
      <c r="D10718" s="47"/>
      <c r="E10718" s="47"/>
      <c r="F10718" s="47"/>
      <c r="G10718" s="47"/>
      <c r="H10718" s="47"/>
      <c r="I10718" s="47"/>
    </row>
    <row r="10719" spans="1:9" x14ac:dyDescent="0.25">
      <c r="A10719" s="47"/>
      <c r="B10719" s="47"/>
      <c r="C10719" s="47"/>
      <c r="D10719" s="47"/>
      <c r="E10719" s="47"/>
      <c r="F10719" s="47"/>
      <c r="G10719" s="47"/>
      <c r="H10719" s="47"/>
      <c r="I10719" s="47"/>
    </row>
    <row r="10720" spans="1:9" x14ac:dyDescent="0.25">
      <c r="A10720" s="47"/>
      <c r="B10720" s="47"/>
      <c r="C10720" s="47"/>
      <c r="D10720" s="47"/>
      <c r="E10720" s="47"/>
      <c r="F10720" s="47"/>
      <c r="G10720" s="47"/>
      <c r="H10720" s="47"/>
      <c r="I10720" s="47"/>
    </row>
    <row r="10721" spans="1:9" x14ac:dyDescent="0.25">
      <c r="A10721" s="47"/>
      <c r="B10721" s="47"/>
      <c r="C10721" s="47"/>
      <c r="D10721" s="47"/>
      <c r="E10721" s="47"/>
      <c r="F10721" s="47"/>
      <c r="G10721" s="47"/>
      <c r="H10721" s="47"/>
      <c r="I10721" s="47"/>
    </row>
    <row r="10722" spans="1:9" x14ac:dyDescent="0.25">
      <c r="A10722" s="47"/>
      <c r="B10722" s="47"/>
      <c r="C10722" s="47"/>
      <c r="D10722" s="47"/>
      <c r="E10722" s="47"/>
      <c r="F10722" s="47"/>
      <c r="G10722" s="47"/>
      <c r="H10722" s="47"/>
      <c r="I10722" s="47"/>
    </row>
    <row r="10723" spans="1:9" x14ac:dyDescent="0.25">
      <c r="A10723" s="47"/>
      <c r="B10723" s="47"/>
      <c r="C10723" s="47"/>
      <c r="D10723" s="47"/>
      <c r="E10723" s="47"/>
      <c r="F10723" s="47"/>
      <c r="G10723" s="47"/>
      <c r="H10723" s="47"/>
      <c r="I10723" s="47"/>
    </row>
    <row r="10724" spans="1:9" x14ac:dyDescent="0.25">
      <c r="A10724" s="47"/>
      <c r="B10724" s="47"/>
      <c r="C10724" s="47"/>
      <c r="D10724" s="47"/>
      <c r="E10724" s="47"/>
      <c r="F10724" s="47"/>
      <c r="G10724" s="47"/>
      <c r="H10724" s="47"/>
      <c r="I10724" s="47"/>
    </row>
    <row r="10725" spans="1:9" x14ac:dyDescent="0.25">
      <c r="A10725" s="47"/>
      <c r="B10725" s="47"/>
      <c r="C10725" s="47"/>
      <c r="D10725" s="47"/>
      <c r="E10725" s="47"/>
      <c r="F10725" s="47"/>
      <c r="G10725" s="47"/>
      <c r="H10725" s="47"/>
      <c r="I10725" s="47"/>
    </row>
    <row r="10726" spans="1:9" x14ac:dyDescent="0.25">
      <c r="A10726" s="47"/>
      <c r="B10726" s="47"/>
      <c r="C10726" s="47"/>
      <c r="D10726" s="47"/>
      <c r="E10726" s="47"/>
      <c r="F10726" s="47"/>
      <c r="G10726" s="47"/>
      <c r="H10726" s="47"/>
      <c r="I10726" s="47"/>
    </row>
    <row r="10727" spans="1:9" x14ac:dyDescent="0.25">
      <c r="A10727" s="47"/>
      <c r="B10727" s="47"/>
      <c r="C10727" s="47"/>
      <c r="D10727" s="47"/>
      <c r="E10727" s="47"/>
      <c r="F10727" s="47"/>
      <c r="G10727" s="47"/>
      <c r="H10727" s="47"/>
      <c r="I10727" s="47"/>
    </row>
    <row r="10728" spans="1:9" x14ac:dyDescent="0.25">
      <c r="A10728" s="47"/>
      <c r="B10728" s="47"/>
      <c r="C10728" s="47"/>
      <c r="D10728" s="47"/>
      <c r="E10728" s="47"/>
      <c r="F10728" s="47"/>
      <c r="G10728" s="47"/>
      <c r="H10728" s="47"/>
      <c r="I10728" s="47"/>
    </row>
    <row r="10729" spans="1:9" x14ac:dyDescent="0.25">
      <c r="A10729" s="47"/>
      <c r="B10729" s="47"/>
      <c r="C10729" s="47"/>
      <c r="D10729" s="47"/>
      <c r="E10729" s="47"/>
      <c r="F10729" s="47"/>
      <c r="G10729" s="47"/>
      <c r="H10729" s="47"/>
      <c r="I10729" s="47"/>
    </row>
    <row r="10730" spans="1:9" x14ac:dyDescent="0.25">
      <c r="A10730" s="47"/>
      <c r="B10730" s="47"/>
      <c r="C10730" s="47"/>
      <c r="D10730" s="47"/>
      <c r="E10730" s="47"/>
      <c r="F10730" s="47"/>
      <c r="G10730" s="47"/>
      <c r="H10730" s="47"/>
      <c r="I10730" s="47"/>
    </row>
    <row r="10731" spans="1:9" x14ac:dyDescent="0.25">
      <c r="A10731" s="47"/>
      <c r="B10731" s="47"/>
      <c r="C10731" s="47"/>
      <c r="D10731" s="47"/>
      <c r="E10731" s="47"/>
      <c r="F10731" s="47"/>
      <c r="G10731" s="47"/>
      <c r="H10731" s="47"/>
      <c r="I10731" s="47"/>
    </row>
    <row r="10732" spans="1:9" x14ac:dyDescent="0.25">
      <c r="A10732" s="47"/>
      <c r="B10732" s="47"/>
      <c r="C10732" s="47"/>
      <c r="D10732" s="47"/>
      <c r="E10732" s="47"/>
      <c r="F10732" s="47"/>
      <c r="G10732" s="47"/>
      <c r="H10732" s="47"/>
      <c r="I10732" s="47"/>
    </row>
    <row r="10733" spans="1:9" x14ac:dyDescent="0.25">
      <c r="A10733" s="47"/>
      <c r="B10733" s="47"/>
      <c r="C10733" s="47"/>
      <c r="D10733" s="47"/>
      <c r="E10733" s="47"/>
      <c r="F10733" s="47"/>
      <c r="G10733" s="47"/>
      <c r="H10733" s="47"/>
      <c r="I10733" s="47"/>
    </row>
    <row r="10734" spans="1:9" x14ac:dyDescent="0.25">
      <c r="A10734" s="47"/>
      <c r="B10734" s="47"/>
      <c r="C10734" s="47"/>
      <c r="D10734" s="47"/>
      <c r="E10734" s="47"/>
      <c r="F10734" s="47"/>
      <c r="G10734" s="47"/>
      <c r="H10734" s="47"/>
      <c r="I10734" s="47"/>
    </row>
    <row r="10735" spans="1:9" x14ac:dyDescent="0.25">
      <c r="A10735" s="47"/>
      <c r="B10735" s="47"/>
      <c r="C10735" s="47"/>
      <c r="D10735" s="47"/>
      <c r="E10735" s="47"/>
      <c r="F10735" s="47"/>
      <c r="G10735" s="47"/>
      <c r="H10735" s="47"/>
      <c r="I10735" s="47"/>
    </row>
    <row r="10736" spans="1:9" x14ac:dyDescent="0.25">
      <c r="A10736" s="47"/>
      <c r="B10736" s="47"/>
      <c r="C10736" s="47"/>
      <c r="D10736" s="47"/>
      <c r="E10736" s="47"/>
      <c r="F10736" s="47"/>
      <c r="G10736" s="47"/>
      <c r="H10736" s="47"/>
      <c r="I10736" s="47"/>
    </row>
    <row r="10737" spans="1:9" x14ac:dyDescent="0.25">
      <c r="A10737" s="47"/>
      <c r="B10737" s="47"/>
      <c r="C10737" s="47"/>
      <c r="D10737" s="47"/>
      <c r="E10737" s="47"/>
      <c r="F10737" s="47"/>
      <c r="G10737" s="47"/>
      <c r="H10737" s="47"/>
      <c r="I10737" s="47"/>
    </row>
    <row r="10738" spans="1:9" x14ac:dyDescent="0.25">
      <c r="A10738" s="47"/>
      <c r="B10738" s="47"/>
      <c r="C10738" s="47"/>
      <c r="D10738" s="47"/>
      <c r="E10738" s="47"/>
      <c r="F10738" s="47"/>
      <c r="G10738" s="47"/>
      <c r="H10738" s="47"/>
      <c r="I10738" s="47"/>
    </row>
    <row r="10739" spans="1:9" x14ac:dyDescent="0.25">
      <c r="A10739" s="47"/>
      <c r="B10739" s="47"/>
      <c r="C10739" s="47"/>
      <c r="D10739" s="47"/>
      <c r="E10739" s="47"/>
      <c r="F10739" s="47"/>
      <c r="G10739" s="47"/>
      <c r="H10739" s="47"/>
      <c r="I10739" s="47"/>
    </row>
    <row r="10740" spans="1:9" x14ac:dyDescent="0.25">
      <c r="A10740" s="47"/>
      <c r="B10740" s="47"/>
      <c r="C10740" s="47"/>
      <c r="D10740" s="47"/>
      <c r="E10740" s="47"/>
      <c r="F10740" s="47"/>
      <c r="G10740" s="47"/>
      <c r="H10740" s="47"/>
      <c r="I10740" s="47"/>
    </row>
    <row r="10741" spans="1:9" x14ac:dyDescent="0.25">
      <c r="A10741" s="47"/>
      <c r="B10741" s="47"/>
      <c r="C10741" s="47"/>
      <c r="D10741" s="47"/>
      <c r="E10741" s="47"/>
      <c r="F10741" s="47"/>
      <c r="G10741" s="47"/>
      <c r="H10741" s="47"/>
      <c r="I10741" s="47"/>
    </row>
    <row r="10742" spans="1:9" x14ac:dyDescent="0.25">
      <c r="A10742" s="47"/>
      <c r="B10742" s="47"/>
      <c r="C10742" s="47"/>
      <c r="D10742" s="47"/>
      <c r="E10742" s="47"/>
      <c r="F10742" s="47"/>
      <c r="G10742" s="47"/>
      <c r="H10742" s="47"/>
      <c r="I10742" s="47"/>
    </row>
    <row r="10743" spans="1:9" x14ac:dyDescent="0.25">
      <c r="A10743" s="47"/>
      <c r="B10743" s="47"/>
      <c r="C10743" s="47"/>
      <c r="D10743" s="47"/>
      <c r="E10743" s="47"/>
      <c r="F10743" s="47"/>
      <c r="G10743" s="47"/>
      <c r="H10743" s="47"/>
      <c r="I10743" s="47"/>
    </row>
    <row r="10744" spans="1:9" x14ac:dyDescent="0.25">
      <c r="A10744" s="47"/>
      <c r="B10744" s="47"/>
      <c r="C10744" s="47"/>
      <c r="D10744" s="47"/>
      <c r="E10744" s="47"/>
      <c r="F10744" s="47"/>
      <c r="G10744" s="47"/>
      <c r="H10744" s="47"/>
      <c r="I10744" s="47"/>
    </row>
    <row r="10745" spans="1:9" x14ac:dyDescent="0.25">
      <c r="A10745" s="47"/>
      <c r="B10745" s="47"/>
      <c r="C10745" s="47"/>
      <c r="D10745" s="47"/>
      <c r="E10745" s="47"/>
      <c r="F10745" s="47"/>
      <c r="G10745" s="47"/>
      <c r="H10745" s="47"/>
      <c r="I10745" s="47"/>
    </row>
    <row r="10746" spans="1:9" x14ac:dyDescent="0.25">
      <c r="A10746" s="47"/>
      <c r="B10746" s="47"/>
      <c r="C10746" s="47"/>
      <c r="D10746" s="47"/>
      <c r="E10746" s="47"/>
      <c r="F10746" s="47"/>
      <c r="G10746" s="47"/>
      <c r="H10746" s="47"/>
      <c r="I10746" s="47"/>
    </row>
    <row r="10747" spans="1:9" x14ac:dyDescent="0.25">
      <c r="A10747" s="47"/>
      <c r="B10747" s="47"/>
      <c r="C10747" s="47"/>
      <c r="D10747" s="47"/>
      <c r="E10747" s="47"/>
      <c r="F10747" s="47"/>
      <c r="G10747" s="47"/>
      <c r="H10747" s="47"/>
      <c r="I10747" s="47"/>
    </row>
    <row r="10748" spans="1:9" x14ac:dyDescent="0.25">
      <c r="A10748" s="47"/>
      <c r="B10748" s="47"/>
      <c r="C10748" s="47"/>
      <c r="D10748" s="47"/>
      <c r="E10748" s="47"/>
      <c r="F10748" s="47"/>
      <c r="G10748" s="47"/>
      <c r="H10748" s="47"/>
      <c r="I10748" s="47"/>
    </row>
    <row r="10749" spans="1:9" x14ac:dyDescent="0.25">
      <c r="A10749" s="47"/>
      <c r="B10749" s="47"/>
      <c r="C10749" s="47"/>
      <c r="D10749" s="47"/>
      <c r="E10749" s="47"/>
      <c r="F10749" s="47"/>
      <c r="G10749" s="47"/>
      <c r="H10749" s="47"/>
      <c r="I10749" s="47"/>
    </row>
    <row r="10750" spans="1:9" x14ac:dyDescent="0.25">
      <c r="A10750" s="47"/>
      <c r="B10750" s="47"/>
      <c r="C10750" s="47"/>
      <c r="D10750" s="47"/>
      <c r="E10750" s="47"/>
      <c r="F10750" s="47"/>
      <c r="G10750" s="47"/>
      <c r="H10750" s="47"/>
      <c r="I10750" s="47"/>
    </row>
    <row r="10751" spans="1:9" x14ac:dyDescent="0.25">
      <c r="A10751" s="47"/>
      <c r="B10751" s="47"/>
      <c r="C10751" s="47"/>
      <c r="D10751" s="47"/>
      <c r="E10751" s="47"/>
      <c r="F10751" s="47"/>
      <c r="G10751" s="47"/>
      <c r="H10751" s="47"/>
      <c r="I10751" s="47"/>
    </row>
    <row r="10752" spans="1:9" x14ac:dyDescent="0.25">
      <c r="A10752" s="47"/>
      <c r="B10752" s="47"/>
      <c r="C10752" s="47"/>
      <c r="D10752" s="47"/>
      <c r="E10752" s="47"/>
      <c r="F10752" s="47"/>
      <c r="G10752" s="47"/>
      <c r="H10752" s="47"/>
      <c r="I10752" s="47"/>
    </row>
    <row r="10753" spans="1:9" x14ac:dyDescent="0.25">
      <c r="A10753" s="47"/>
      <c r="B10753" s="47"/>
      <c r="C10753" s="47"/>
      <c r="D10753" s="47"/>
      <c r="E10753" s="47"/>
      <c r="F10753" s="47"/>
      <c r="G10753" s="47"/>
      <c r="H10753" s="47"/>
      <c r="I10753" s="47"/>
    </row>
    <row r="10754" spans="1:9" x14ac:dyDescent="0.25">
      <c r="A10754" s="47"/>
      <c r="B10754" s="47"/>
      <c r="C10754" s="47"/>
      <c r="D10754" s="47"/>
      <c r="E10754" s="47"/>
      <c r="F10754" s="47"/>
      <c r="G10754" s="47"/>
      <c r="H10754" s="47"/>
      <c r="I10754" s="47"/>
    </row>
    <row r="10755" spans="1:9" x14ac:dyDescent="0.25">
      <c r="A10755" s="47"/>
      <c r="B10755" s="47"/>
      <c r="C10755" s="47"/>
      <c r="D10755" s="47"/>
      <c r="E10755" s="47"/>
      <c r="F10755" s="47"/>
      <c r="G10755" s="47"/>
      <c r="H10755" s="47"/>
      <c r="I10755" s="47"/>
    </row>
    <row r="10756" spans="1:9" x14ac:dyDescent="0.25">
      <c r="A10756" s="47"/>
      <c r="B10756" s="47"/>
      <c r="C10756" s="47"/>
      <c r="D10756" s="47"/>
      <c r="E10756" s="47"/>
      <c r="F10756" s="47"/>
      <c r="G10756" s="47"/>
      <c r="H10756" s="47"/>
      <c r="I10756" s="47"/>
    </row>
    <row r="10757" spans="1:9" x14ac:dyDescent="0.25">
      <c r="A10757" s="47"/>
      <c r="B10757" s="47"/>
      <c r="C10757" s="47"/>
      <c r="D10757" s="47"/>
      <c r="E10757" s="47"/>
      <c r="F10757" s="47"/>
      <c r="G10757" s="47"/>
      <c r="H10757" s="47"/>
      <c r="I10757" s="47"/>
    </row>
    <row r="10758" spans="1:9" x14ac:dyDescent="0.25">
      <c r="A10758" s="47"/>
      <c r="B10758" s="47"/>
      <c r="C10758" s="47"/>
      <c r="D10758" s="47"/>
      <c r="E10758" s="47"/>
      <c r="F10758" s="47"/>
      <c r="G10758" s="47"/>
      <c r="H10758" s="47"/>
      <c r="I10758" s="47"/>
    </row>
    <row r="10759" spans="1:9" x14ac:dyDescent="0.25">
      <c r="A10759" s="47"/>
      <c r="B10759" s="47"/>
      <c r="C10759" s="47"/>
      <c r="D10759" s="47"/>
      <c r="E10759" s="47"/>
      <c r="F10759" s="47"/>
      <c r="G10759" s="47"/>
      <c r="H10759" s="47"/>
      <c r="I10759" s="47"/>
    </row>
    <row r="10760" spans="1:9" x14ac:dyDescent="0.25">
      <c r="A10760" s="47"/>
      <c r="B10760" s="47"/>
      <c r="C10760" s="47"/>
      <c r="D10760" s="47"/>
      <c r="E10760" s="47"/>
      <c r="F10760" s="47"/>
      <c r="G10760" s="47"/>
      <c r="H10760" s="47"/>
      <c r="I10760" s="47"/>
    </row>
    <row r="10761" spans="1:9" x14ac:dyDescent="0.25">
      <c r="A10761" s="47"/>
      <c r="B10761" s="47"/>
      <c r="C10761" s="47"/>
      <c r="D10761" s="47"/>
      <c r="E10761" s="47"/>
      <c r="F10761" s="47"/>
      <c r="G10761" s="47"/>
      <c r="H10761" s="47"/>
      <c r="I10761" s="47"/>
    </row>
    <row r="10762" spans="1:9" x14ac:dyDescent="0.25">
      <c r="A10762" s="47"/>
      <c r="B10762" s="47"/>
      <c r="C10762" s="47"/>
      <c r="D10762" s="47"/>
      <c r="E10762" s="47"/>
      <c r="F10762" s="47"/>
      <c r="G10762" s="47"/>
      <c r="H10762" s="47"/>
      <c r="I10762" s="47"/>
    </row>
    <row r="10763" spans="1:9" x14ac:dyDescent="0.25">
      <c r="A10763" s="47"/>
      <c r="B10763" s="47"/>
      <c r="C10763" s="47"/>
      <c r="D10763" s="47"/>
      <c r="E10763" s="47"/>
      <c r="F10763" s="47"/>
      <c r="G10763" s="47"/>
      <c r="H10763" s="47"/>
      <c r="I10763" s="47"/>
    </row>
    <row r="10764" spans="1:9" x14ac:dyDescent="0.25">
      <c r="A10764" s="47"/>
      <c r="B10764" s="47"/>
      <c r="C10764" s="47"/>
      <c r="D10764" s="47"/>
      <c r="E10764" s="47"/>
      <c r="F10764" s="47"/>
      <c r="G10764" s="47"/>
      <c r="H10764" s="47"/>
      <c r="I10764" s="47"/>
    </row>
    <row r="10765" spans="1:9" x14ac:dyDescent="0.25">
      <c r="A10765" s="47"/>
      <c r="B10765" s="47"/>
      <c r="C10765" s="47"/>
      <c r="D10765" s="47"/>
      <c r="E10765" s="47"/>
      <c r="F10765" s="47"/>
      <c r="G10765" s="47"/>
      <c r="H10765" s="47"/>
      <c r="I10765" s="47"/>
    </row>
    <row r="10766" spans="1:9" x14ac:dyDescent="0.25">
      <c r="A10766" s="47"/>
      <c r="B10766" s="47"/>
      <c r="C10766" s="47"/>
      <c r="D10766" s="47"/>
      <c r="E10766" s="47"/>
      <c r="F10766" s="47"/>
      <c r="G10766" s="47"/>
      <c r="H10766" s="47"/>
      <c r="I10766" s="47"/>
    </row>
    <row r="10767" spans="1:9" x14ac:dyDescent="0.25">
      <c r="A10767" s="47"/>
      <c r="B10767" s="47"/>
      <c r="C10767" s="47"/>
      <c r="D10767" s="47"/>
      <c r="E10767" s="47"/>
      <c r="F10767" s="47"/>
      <c r="G10767" s="47"/>
      <c r="H10767" s="47"/>
      <c r="I10767" s="47"/>
    </row>
    <row r="10768" spans="1:9" x14ac:dyDescent="0.25">
      <c r="A10768" s="47"/>
      <c r="B10768" s="47"/>
      <c r="C10768" s="47"/>
      <c r="D10768" s="47"/>
      <c r="E10768" s="47"/>
      <c r="F10768" s="47"/>
      <c r="G10768" s="47"/>
      <c r="H10768" s="47"/>
      <c r="I10768" s="47"/>
    </row>
    <row r="10769" spans="1:9" x14ac:dyDescent="0.25">
      <c r="A10769" s="47"/>
      <c r="B10769" s="47"/>
      <c r="C10769" s="47"/>
      <c r="D10769" s="47"/>
      <c r="E10769" s="47"/>
      <c r="F10769" s="47"/>
      <c r="G10769" s="47"/>
      <c r="H10769" s="47"/>
      <c r="I10769" s="47"/>
    </row>
    <row r="10770" spans="1:9" x14ac:dyDescent="0.25">
      <c r="A10770" s="47"/>
      <c r="B10770" s="47"/>
      <c r="C10770" s="47"/>
      <c r="D10770" s="47"/>
      <c r="E10770" s="47"/>
      <c r="F10770" s="47"/>
      <c r="G10770" s="47"/>
      <c r="H10770" s="47"/>
      <c r="I10770" s="47"/>
    </row>
    <row r="10771" spans="1:9" x14ac:dyDescent="0.25">
      <c r="A10771" s="47"/>
      <c r="B10771" s="47"/>
      <c r="C10771" s="47"/>
      <c r="D10771" s="47"/>
      <c r="E10771" s="47"/>
      <c r="F10771" s="47"/>
      <c r="G10771" s="47"/>
      <c r="H10771" s="47"/>
      <c r="I10771" s="47"/>
    </row>
    <row r="10772" spans="1:9" x14ac:dyDescent="0.25">
      <c r="A10772" s="47"/>
      <c r="B10772" s="47"/>
      <c r="C10772" s="47"/>
      <c r="D10772" s="47"/>
      <c r="E10772" s="47"/>
      <c r="F10772" s="47"/>
      <c r="G10772" s="47"/>
      <c r="H10772" s="47"/>
      <c r="I10772" s="47"/>
    </row>
    <row r="10773" spans="1:9" x14ac:dyDescent="0.25">
      <c r="A10773" s="47"/>
      <c r="B10773" s="47"/>
      <c r="C10773" s="47"/>
      <c r="D10773" s="47"/>
      <c r="E10773" s="47"/>
      <c r="F10773" s="47"/>
      <c r="G10773" s="47"/>
      <c r="H10773" s="47"/>
      <c r="I10773" s="47"/>
    </row>
    <row r="10774" spans="1:9" x14ac:dyDescent="0.25">
      <c r="A10774" s="47"/>
      <c r="B10774" s="47"/>
      <c r="C10774" s="47"/>
      <c r="D10774" s="47"/>
      <c r="E10774" s="47"/>
      <c r="F10774" s="47"/>
      <c r="G10774" s="47"/>
      <c r="H10774" s="47"/>
      <c r="I10774" s="47"/>
    </row>
    <row r="10775" spans="1:9" x14ac:dyDescent="0.25">
      <c r="A10775" s="47"/>
      <c r="B10775" s="47"/>
      <c r="C10775" s="47"/>
      <c r="D10775" s="47"/>
      <c r="E10775" s="47"/>
      <c r="F10775" s="47"/>
      <c r="G10775" s="47"/>
      <c r="H10775" s="47"/>
      <c r="I10775" s="47"/>
    </row>
    <row r="10776" spans="1:9" x14ac:dyDescent="0.25">
      <c r="A10776" s="47"/>
      <c r="B10776" s="47"/>
      <c r="C10776" s="47"/>
      <c r="D10776" s="47"/>
      <c r="E10776" s="47"/>
      <c r="F10776" s="47"/>
      <c r="G10776" s="47"/>
      <c r="H10776" s="47"/>
      <c r="I10776" s="47"/>
    </row>
    <row r="10777" spans="1:9" x14ac:dyDescent="0.25">
      <c r="A10777" s="47"/>
      <c r="B10777" s="47"/>
      <c r="C10777" s="47"/>
      <c r="D10777" s="47"/>
      <c r="E10777" s="47"/>
      <c r="F10777" s="47"/>
      <c r="G10777" s="47"/>
      <c r="H10777" s="47"/>
      <c r="I10777" s="47"/>
    </row>
    <row r="10778" spans="1:9" x14ac:dyDescent="0.25">
      <c r="A10778" s="47"/>
      <c r="B10778" s="47"/>
      <c r="C10778" s="47"/>
      <c r="D10778" s="47"/>
      <c r="E10778" s="47"/>
      <c r="F10778" s="47"/>
      <c r="G10778" s="47"/>
      <c r="H10778" s="47"/>
      <c r="I10778" s="47"/>
    </row>
    <row r="10779" spans="1:9" x14ac:dyDescent="0.25">
      <c r="A10779" s="47"/>
      <c r="B10779" s="47"/>
      <c r="C10779" s="47"/>
      <c r="D10779" s="47"/>
      <c r="E10779" s="47"/>
      <c r="F10779" s="47"/>
      <c r="G10779" s="47"/>
      <c r="H10779" s="47"/>
      <c r="I10779" s="47"/>
    </row>
    <row r="10780" spans="1:9" x14ac:dyDescent="0.25">
      <c r="A10780" s="47"/>
      <c r="B10780" s="47"/>
      <c r="C10780" s="47"/>
      <c r="D10780" s="47"/>
      <c r="E10780" s="47"/>
      <c r="F10780" s="47"/>
      <c r="G10780" s="47"/>
      <c r="H10780" s="47"/>
      <c r="I10780" s="47"/>
    </row>
    <row r="10781" spans="1:9" x14ac:dyDescent="0.25">
      <c r="A10781" s="47"/>
      <c r="B10781" s="47"/>
      <c r="C10781" s="47"/>
      <c r="D10781" s="47"/>
      <c r="E10781" s="47"/>
      <c r="F10781" s="47"/>
      <c r="G10781" s="47"/>
      <c r="H10781" s="47"/>
      <c r="I10781" s="47"/>
    </row>
    <row r="10782" spans="1:9" x14ac:dyDescent="0.25">
      <c r="A10782" s="47"/>
      <c r="B10782" s="47"/>
      <c r="C10782" s="47"/>
      <c r="D10782" s="47"/>
      <c r="E10782" s="47"/>
      <c r="F10782" s="47"/>
      <c r="G10782" s="47"/>
      <c r="H10782" s="47"/>
      <c r="I10782" s="47"/>
    </row>
    <row r="10783" spans="1:9" x14ac:dyDescent="0.25">
      <c r="A10783" s="47"/>
      <c r="B10783" s="47"/>
      <c r="C10783" s="47"/>
      <c r="D10783" s="47"/>
      <c r="E10783" s="47"/>
      <c r="F10783" s="47"/>
      <c r="G10783" s="47"/>
      <c r="H10783" s="47"/>
      <c r="I10783" s="47"/>
    </row>
    <row r="10784" spans="1:9" x14ac:dyDescent="0.25">
      <c r="A10784" s="47"/>
      <c r="B10784" s="47"/>
      <c r="C10784" s="47"/>
      <c r="D10784" s="47"/>
      <c r="E10784" s="47"/>
      <c r="F10784" s="47"/>
      <c r="G10784" s="47"/>
      <c r="H10784" s="47"/>
      <c r="I10784" s="47"/>
    </row>
    <row r="10785" spans="1:9" x14ac:dyDescent="0.25">
      <c r="A10785" s="47"/>
      <c r="B10785" s="47"/>
      <c r="C10785" s="47"/>
      <c r="D10785" s="47"/>
      <c r="E10785" s="47"/>
      <c r="F10785" s="47"/>
      <c r="G10785" s="47"/>
      <c r="H10785" s="47"/>
      <c r="I10785" s="47"/>
    </row>
    <row r="10786" spans="1:9" x14ac:dyDescent="0.25">
      <c r="A10786" s="47"/>
      <c r="B10786" s="47"/>
      <c r="C10786" s="47"/>
      <c r="D10786" s="47"/>
      <c r="E10786" s="47"/>
      <c r="F10786" s="47"/>
      <c r="G10786" s="47"/>
      <c r="H10786" s="47"/>
      <c r="I10786" s="47"/>
    </row>
    <row r="10787" spans="1:9" x14ac:dyDescent="0.25">
      <c r="A10787" s="47"/>
      <c r="B10787" s="47"/>
      <c r="C10787" s="47"/>
      <c r="D10787" s="47"/>
      <c r="E10787" s="47"/>
      <c r="F10787" s="47"/>
      <c r="G10787" s="47"/>
      <c r="H10787" s="47"/>
      <c r="I10787" s="47"/>
    </row>
    <row r="10788" spans="1:9" x14ac:dyDescent="0.25">
      <c r="A10788" s="47"/>
      <c r="B10788" s="47"/>
      <c r="C10788" s="47"/>
      <c r="D10788" s="47"/>
      <c r="E10788" s="47"/>
      <c r="F10788" s="47"/>
      <c r="G10788" s="47"/>
      <c r="H10788" s="47"/>
      <c r="I10788" s="47"/>
    </row>
    <row r="10789" spans="1:9" x14ac:dyDescent="0.25">
      <c r="A10789" s="47"/>
      <c r="B10789" s="47"/>
      <c r="C10789" s="47"/>
      <c r="D10789" s="47"/>
      <c r="E10789" s="47"/>
      <c r="F10789" s="47"/>
      <c r="G10789" s="47"/>
      <c r="H10789" s="47"/>
      <c r="I10789" s="47"/>
    </row>
    <row r="10790" spans="1:9" x14ac:dyDescent="0.25">
      <c r="A10790" s="47"/>
      <c r="B10790" s="47"/>
      <c r="C10790" s="47"/>
      <c r="D10790" s="47"/>
      <c r="E10790" s="47"/>
      <c r="F10790" s="47"/>
      <c r="G10790" s="47"/>
      <c r="H10790" s="47"/>
      <c r="I10790" s="47"/>
    </row>
    <row r="10791" spans="1:9" x14ac:dyDescent="0.25">
      <c r="A10791" s="47"/>
      <c r="B10791" s="47"/>
      <c r="C10791" s="47"/>
      <c r="D10791" s="47"/>
      <c r="E10791" s="47"/>
      <c r="F10791" s="47"/>
      <c r="G10791" s="47"/>
      <c r="H10791" s="47"/>
      <c r="I10791" s="47"/>
    </row>
    <row r="10792" spans="1:9" x14ac:dyDescent="0.25">
      <c r="A10792" s="47"/>
      <c r="B10792" s="47"/>
      <c r="C10792" s="47"/>
      <c r="D10792" s="47"/>
      <c r="E10792" s="47"/>
      <c r="F10792" s="47"/>
      <c r="G10792" s="47"/>
      <c r="H10792" s="47"/>
      <c r="I10792" s="47"/>
    </row>
    <row r="10793" spans="1:9" x14ac:dyDescent="0.25">
      <c r="A10793" s="47"/>
      <c r="B10793" s="47"/>
      <c r="C10793" s="47"/>
      <c r="D10793" s="47"/>
      <c r="E10793" s="47"/>
      <c r="F10793" s="47"/>
      <c r="G10793" s="47"/>
      <c r="H10793" s="47"/>
      <c r="I10793" s="47"/>
    </row>
    <row r="10794" spans="1:9" x14ac:dyDescent="0.25">
      <c r="A10794" s="47"/>
      <c r="B10794" s="47"/>
      <c r="C10794" s="47"/>
      <c r="D10794" s="47"/>
      <c r="E10794" s="47"/>
      <c r="F10794" s="47"/>
      <c r="G10794" s="47"/>
      <c r="H10794" s="47"/>
      <c r="I10794" s="47"/>
    </row>
    <row r="10795" spans="1:9" x14ac:dyDescent="0.25">
      <c r="A10795" s="47"/>
      <c r="B10795" s="47"/>
      <c r="C10795" s="47"/>
      <c r="D10795" s="47"/>
      <c r="E10795" s="47"/>
      <c r="F10795" s="47"/>
      <c r="G10795" s="47"/>
      <c r="H10795" s="47"/>
      <c r="I10795" s="47"/>
    </row>
    <row r="10796" spans="1:9" x14ac:dyDescent="0.25">
      <c r="A10796" s="47"/>
      <c r="B10796" s="47"/>
      <c r="C10796" s="47"/>
      <c r="D10796" s="47"/>
      <c r="E10796" s="47"/>
      <c r="F10796" s="47"/>
      <c r="G10796" s="47"/>
      <c r="H10796" s="47"/>
      <c r="I10796" s="47"/>
    </row>
    <row r="10797" spans="1:9" x14ac:dyDescent="0.25">
      <c r="A10797" s="47"/>
      <c r="B10797" s="47"/>
      <c r="C10797" s="47"/>
      <c r="D10797" s="47"/>
      <c r="E10797" s="47"/>
      <c r="F10797" s="47"/>
      <c r="G10797" s="47"/>
      <c r="H10797" s="47"/>
      <c r="I10797" s="47"/>
    </row>
    <row r="10798" spans="1:9" x14ac:dyDescent="0.25">
      <c r="A10798" s="47"/>
      <c r="B10798" s="47"/>
      <c r="C10798" s="47"/>
      <c r="D10798" s="47"/>
      <c r="E10798" s="47"/>
      <c r="F10798" s="47"/>
      <c r="G10798" s="47"/>
      <c r="H10798" s="47"/>
      <c r="I10798" s="47"/>
    </row>
    <row r="10799" spans="1:9" x14ac:dyDescent="0.25">
      <c r="A10799" s="47"/>
      <c r="B10799" s="47"/>
      <c r="C10799" s="47"/>
      <c r="D10799" s="47"/>
      <c r="E10799" s="47"/>
      <c r="F10799" s="47"/>
      <c r="G10799" s="47"/>
      <c r="H10799" s="47"/>
      <c r="I10799" s="47"/>
    </row>
    <row r="10800" spans="1:9" x14ac:dyDescent="0.25">
      <c r="A10800" s="47"/>
      <c r="B10800" s="47"/>
      <c r="C10800" s="47"/>
      <c r="D10800" s="47"/>
      <c r="E10800" s="47"/>
      <c r="F10800" s="47"/>
      <c r="G10800" s="47"/>
      <c r="H10800" s="47"/>
      <c r="I10800" s="47"/>
    </row>
    <row r="10801" spans="1:9" x14ac:dyDescent="0.25">
      <c r="A10801" s="47"/>
      <c r="B10801" s="47"/>
      <c r="C10801" s="47"/>
      <c r="D10801" s="47"/>
      <c r="E10801" s="47"/>
      <c r="F10801" s="47"/>
      <c r="G10801" s="47"/>
      <c r="H10801" s="47"/>
      <c r="I10801" s="47"/>
    </row>
    <row r="10802" spans="1:9" x14ac:dyDescent="0.25">
      <c r="A10802" s="47"/>
      <c r="B10802" s="47"/>
      <c r="C10802" s="47"/>
      <c r="D10802" s="47"/>
      <c r="E10802" s="47"/>
      <c r="F10802" s="47"/>
      <c r="G10802" s="47"/>
      <c r="H10802" s="47"/>
      <c r="I10802" s="47"/>
    </row>
    <row r="10803" spans="1:9" x14ac:dyDescent="0.25">
      <c r="A10803" s="47"/>
      <c r="B10803" s="47"/>
      <c r="C10803" s="47"/>
      <c r="D10803" s="47"/>
      <c r="E10803" s="47"/>
      <c r="F10803" s="47"/>
      <c r="G10803" s="47"/>
      <c r="H10803" s="47"/>
      <c r="I10803" s="47"/>
    </row>
    <row r="10804" spans="1:9" x14ac:dyDescent="0.25">
      <c r="A10804" s="47"/>
      <c r="B10804" s="47"/>
      <c r="C10804" s="47"/>
      <c r="D10804" s="47"/>
      <c r="E10804" s="47"/>
      <c r="F10804" s="47"/>
      <c r="G10804" s="47"/>
      <c r="H10804" s="47"/>
      <c r="I10804" s="47"/>
    </row>
    <row r="10805" spans="1:9" x14ac:dyDescent="0.25">
      <c r="A10805" s="47"/>
      <c r="B10805" s="47"/>
      <c r="C10805" s="47"/>
      <c r="D10805" s="47"/>
      <c r="E10805" s="47"/>
      <c r="F10805" s="47"/>
      <c r="G10805" s="47"/>
      <c r="H10805" s="47"/>
      <c r="I10805" s="47"/>
    </row>
    <row r="10806" spans="1:9" x14ac:dyDescent="0.25">
      <c r="A10806" s="47"/>
      <c r="B10806" s="47"/>
      <c r="C10806" s="47"/>
      <c r="D10806" s="47"/>
      <c r="E10806" s="47"/>
      <c r="F10806" s="47"/>
      <c r="G10806" s="47"/>
      <c r="H10806" s="47"/>
      <c r="I10806" s="47"/>
    </row>
    <row r="10807" spans="1:9" x14ac:dyDescent="0.25">
      <c r="A10807" s="47"/>
      <c r="B10807" s="47"/>
      <c r="C10807" s="47"/>
      <c r="D10807" s="47"/>
      <c r="E10807" s="47"/>
      <c r="F10807" s="47"/>
      <c r="G10807" s="47"/>
      <c r="H10807" s="47"/>
      <c r="I10807" s="47"/>
    </row>
    <row r="10808" spans="1:9" x14ac:dyDescent="0.25">
      <c r="A10808" s="47"/>
      <c r="B10808" s="47"/>
      <c r="C10808" s="47"/>
      <c r="D10808" s="47"/>
      <c r="E10808" s="47"/>
      <c r="F10808" s="47"/>
      <c r="G10808" s="47"/>
      <c r="H10808" s="47"/>
      <c r="I10808" s="47"/>
    </row>
    <row r="10809" spans="1:9" x14ac:dyDescent="0.25">
      <c r="A10809" s="47"/>
      <c r="B10809" s="47"/>
      <c r="C10809" s="47"/>
      <c r="D10809" s="47"/>
      <c r="E10809" s="47"/>
      <c r="F10809" s="47"/>
      <c r="G10809" s="47"/>
      <c r="H10809" s="47"/>
      <c r="I10809" s="47"/>
    </row>
    <row r="10810" spans="1:9" x14ac:dyDescent="0.25">
      <c r="A10810" s="47"/>
      <c r="B10810" s="47"/>
      <c r="C10810" s="47"/>
      <c r="D10810" s="47"/>
      <c r="E10810" s="47"/>
      <c r="F10810" s="47"/>
      <c r="G10810" s="47"/>
      <c r="H10810" s="47"/>
      <c r="I10810" s="47"/>
    </row>
    <row r="10811" spans="1:9" x14ac:dyDescent="0.25">
      <c r="A10811" s="47"/>
      <c r="B10811" s="47"/>
      <c r="C10811" s="47"/>
      <c r="D10811" s="47"/>
      <c r="E10811" s="47"/>
      <c r="F10811" s="47"/>
      <c r="G10811" s="47"/>
      <c r="H10811" s="47"/>
      <c r="I10811" s="47"/>
    </row>
    <row r="10812" spans="1:9" x14ac:dyDescent="0.25">
      <c r="A10812" s="47"/>
      <c r="B10812" s="47"/>
      <c r="C10812" s="47"/>
      <c r="D10812" s="47"/>
      <c r="E10812" s="47"/>
      <c r="F10812" s="47"/>
      <c r="G10812" s="47"/>
      <c r="H10812" s="47"/>
      <c r="I10812" s="47"/>
    </row>
    <row r="10813" spans="1:9" x14ac:dyDescent="0.25">
      <c r="A10813" s="47"/>
      <c r="B10813" s="47"/>
      <c r="C10813" s="47"/>
      <c r="D10813" s="47"/>
      <c r="E10813" s="47"/>
      <c r="F10813" s="47"/>
      <c r="G10813" s="47"/>
      <c r="H10813" s="47"/>
      <c r="I10813" s="47"/>
    </row>
    <row r="10814" spans="1:9" x14ac:dyDescent="0.25">
      <c r="A10814" s="47"/>
      <c r="B10814" s="47"/>
      <c r="C10814" s="47"/>
      <c r="D10814" s="47"/>
      <c r="E10814" s="47"/>
      <c r="F10814" s="47"/>
      <c r="G10814" s="47"/>
      <c r="H10814" s="47"/>
      <c r="I10814" s="47"/>
    </row>
    <row r="10815" spans="1:9" x14ac:dyDescent="0.25">
      <c r="A10815" s="47"/>
      <c r="B10815" s="47"/>
      <c r="C10815" s="47"/>
      <c r="D10815" s="47"/>
      <c r="E10815" s="47"/>
      <c r="F10815" s="47"/>
      <c r="G10815" s="47"/>
      <c r="H10815" s="47"/>
      <c r="I10815" s="47"/>
    </row>
    <row r="10816" spans="1:9" x14ac:dyDescent="0.25">
      <c r="A10816" s="47"/>
      <c r="B10816" s="47"/>
      <c r="C10816" s="47"/>
      <c r="D10816" s="47"/>
      <c r="E10816" s="47"/>
      <c r="F10816" s="47"/>
      <c r="G10816" s="47"/>
      <c r="H10816" s="47"/>
      <c r="I10816" s="47"/>
    </row>
    <row r="10817" spans="1:9" x14ac:dyDescent="0.25">
      <c r="A10817" s="47"/>
      <c r="B10817" s="47"/>
      <c r="C10817" s="47"/>
      <c r="D10817" s="47"/>
      <c r="E10817" s="47"/>
      <c r="F10817" s="47"/>
      <c r="G10817" s="47"/>
      <c r="H10817" s="47"/>
      <c r="I10817" s="47"/>
    </row>
    <row r="10818" spans="1:9" x14ac:dyDescent="0.25">
      <c r="A10818" s="47"/>
      <c r="B10818" s="47"/>
      <c r="C10818" s="47"/>
      <c r="D10818" s="47"/>
      <c r="E10818" s="47"/>
      <c r="F10818" s="47"/>
      <c r="G10818" s="47"/>
      <c r="H10818" s="47"/>
      <c r="I10818" s="47"/>
    </row>
    <row r="10819" spans="1:9" x14ac:dyDescent="0.25">
      <c r="A10819" s="47"/>
      <c r="B10819" s="47"/>
      <c r="C10819" s="47"/>
      <c r="D10819" s="47"/>
      <c r="E10819" s="47"/>
      <c r="F10819" s="47"/>
      <c r="G10819" s="47"/>
      <c r="H10819" s="47"/>
      <c r="I10819" s="47"/>
    </row>
    <row r="10820" spans="1:9" x14ac:dyDescent="0.25">
      <c r="A10820" s="47"/>
      <c r="B10820" s="47"/>
      <c r="C10820" s="47"/>
      <c r="D10820" s="47"/>
      <c r="E10820" s="47"/>
      <c r="F10820" s="47"/>
      <c r="G10820" s="47"/>
      <c r="H10820" s="47"/>
      <c r="I10820" s="47"/>
    </row>
    <row r="10821" spans="1:9" x14ac:dyDescent="0.25">
      <c r="A10821" s="47"/>
      <c r="B10821" s="47"/>
      <c r="C10821" s="47"/>
      <c r="D10821" s="47"/>
      <c r="E10821" s="47"/>
      <c r="F10821" s="47"/>
      <c r="G10821" s="47"/>
      <c r="H10821" s="47"/>
      <c r="I10821" s="47"/>
    </row>
    <row r="10822" spans="1:9" x14ac:dyDescent="0.25">
      <c r="A10822" s="47"/>
      <c r="B10822" s="47"/>
      <c r="C10822" s="47"/>
      <c r="D10822" s="47"/>
      <c r="E10822" s="47"/>
      <c r="F10822" s="47"/>
      <c r="G10822" s="47"/>
      <c r="H10822" s="47"/>
      <c r="I10822" s="47"/>
    </row>
    <row r="10823" spans="1:9" x14ac:dyDescent="0.25">
      <c r="A10823" s="47"/>
      <c r="B10823" s="47"/>
      <c r="C10823" s="47"/>
      <c r="D10823" s="47"/>
      <c r="E10823" s="47"/>
      <c r="F10823" s="47"/>
      <c r="G10823" s="47"/>
      <c r="H10823" s="47"/>
      <c r="I10823" s="47"/>
    </row>
    <row r="10824" spans="1:9" x14ac:dyDescent="0.25">
      <c r="A10824" s="47"/>
      <c r="B10824" s="47"/>
      <c r="C10824" s="47"/>
      <c r="D10824" s="47"/>
      <c r="E10824" s="47"/>
      <c r="F10824" s="47"/>
      <c r="G10824" s="47"/>
      <c r="H10824" s="47"/>
      <c r="I10824" s="47"/>
    </row>
    <row r="10825" spans="1:9" x14ac:dyDescent="0.25">
      <c r="A10825" s="47"/>
      <c r="B10825" s="47"/>
      <c r="C10825" s="47"/>
      <c r="D10825" s="47"/>
      <c r="E10825" s="47"/>
      <c r="F10825" s="47"/>
      <c r="G10825" s="47"/>
      <c r="H10825" s="47"/>
      <c r="I10825" s="47"/>
    </row>
    <row r="10826" spans="1:9" x14ac:dyDescent="0.25">
      <c r="A10826" s="47"/>
      <c r="B10826" s="47"/>
      <c r="C10826" s="47"/>
      <c r="D10826" s="47"/>
      <c r="E10826" s="47"/>
      <c r="F10826" s="47"/>
      <c r="G10826" s="47"/>
      <c r="H10826" s="47"/>
      <c r="I10826" s="47"/>
    </row>
    <row r="10827" spans="1:9" x14ac:dyDescent="0.25">
      <c r="A10827" s="47"/>
      <c r="B10827" s="47"/>
      <c r="C10827" s="47"/>
      <c r="D10827" s="47"/>
      <c r="E10827" s="47"/>
      <c r="F10827" s="47"/>
      <c r="G10827" s="47"/>
      <c r="H10827" s="47"/>
      <c r="I10827" s="47"/>
    </row>
    <row r="10828" spans="1:9" x14ac:dyDescent="0.25">
      <c r="A10828" s="47"/>
      <c r="B10828" s="47"/>
      <c r="C10828" s="47"/>
      <c r="D10828" s="47"/>
      <c r="E10828" s="47"/>
      <c r="F10828" s="47"/>
      <c r="G10828" s="47"/>
      <c r="H10828" s="47"/>
      <c r="I10828" s="47"/>
    </row>
    <row r="10829" spans="1:9" x14ac:dyDescent="0.25">
      <c r="A10829" s="47"/>
      <c r="B10829" s="47"/>
      <c r="C10829" s="47"/>
      <c r="D10829" s="47"/>
      <c r="E10829" s="47"/>
      <c r="F10829" s="47"/>
      <c r="G10829" s="47"/>
      <c r="H10829" s="47"/>
      <c r="I10829" s="47"/>
    </row>
    <row r="10830" spans="1:9" x14ac:dyDescent="0.25">
      <c r="A10830" s="47"/>
      <c r="B10830" s="47"/>
      <c r="C10830" s="47"/>
      <c r="D10830" s="47"/>
      <c r="E10830" s="47"/>
      <c r="F10830" s="47"/>
      <c r="G10830" s="47"/>
      <c r="H10830" s="47"/>
      <c r="I10830" s="47"/>
    </row>
    <row r="10831" spans="1:9" x14ac:dyDescent="0.25">
      <c r="A10831" s="47"/>
      <c r="B10831" s="47"/>
      <c r="C10831" s="47"/>
      <c r="D10831" s="47"/>
      <c r="E10831" s="47"/>
      <c r="F10831" s="47"/>
      <c r="G10831" s="47"/>
      <c r="H10831" s="47"/>
      <c r="I10831" s="47"/>
    </row>
    <row r="10832" spans="1:9" x14ac:dyDescent="0.25">
      <c r="A10832" s="47"/>
      <c r="B10832" s="47"/>
      <c r="C10832" s="47"/>
      <c r="D10832" s="47"/>
      <c r="E10832" s="47"/>
      <c r="F10832" s="47"/>
      <c r="G10832" s="47"/>
      <c r="H10832" s="47"/>
      <c r="I10832" s="47"/>
    </row>
    <row r="10833" spans="1:9" x14ac:dyDescent="0.25">
      <c r="A10833" s="47"/>
      <c r="B10833" s="47"/>
      <c r="C10833" s="47"/>
      <c r="D10833" s="47"/>
      <c r="E10833" s="47"/>
      <c r="F10833" s="47"/>
      <c r="G10833" s="47"/>
      <c r="H10833" s="47"/>
      <c r="I10833" s="47"/>
    </row>
    <row r="10834" spans="1:9" x14ac:dyDescent="0.25">
      <c r="A10834" s="47"/>
      <c r="B10834" s="47"/>
      <c r="C10834" s="47"/>
      <c r="D10834" s="47"/>
      <c r="E10834" s="47"/>
      <c r="F10834" s="47"/>
      <c r="G10834" s="47"/>
      <c r="H10834" s="47"/>
      <c r="I10834" s="47"/>
    </row>
    <row r="10835" spans="1:9" x14ac:dyDescent="0.25">
      <c r="A10835" s="47"/>
      <c r="B10835" s="47"/>
      <c r="C10835" s="47"/>
      <c r="D10835" s="47"/>
      <c r="E10835" s="47"/>
      <c r="F10835" s="47"/>
      <c r="G10835" s="47"/>
      <c r="H10835" s="47"/>
      <c r="I10835" s="47"/>
    </row>
    <row r="10836" spans="1:9" x14ac:dyDescent="0.25">
      <c r="A10836" s="47"/>
      <c r="B10836" s="47"/>
      <c r="C10836" s="47"/>
      <c r="D10836" s="47"/>
      <c r="E10836" s="47"/>
      <c r="F10836" s="47"/>
      <c r="G10836" s="47"/>
      <c r="H10836" s="47"/>
      <c r="I10836" s="47"/>
    </row>
    <row r="10837" spans="1:9" x14ac:dyDescent="0.25">
      <c r="A10837" s="47"/>
      <c r="B10837" s="47"/>
      <c r="C10837" s="47"/>
      <c r="D10837" s="47"/>
      <c r="E10837" s="47"/>
      <c r="F10837" s="47"/>
      <c r="G10837" s="47"/>
      <c r="H10837" s="47"/>
      <c r="I10837" s="47"/>
    </row>
    <row r="10838" spans="1:9" x14ac:dyDescent="0.25">
      <c r="A10838" s="47"/>
      <c r="B10838" s="47"/>
      <c r="C10838" s="47"/>
      <c r="D10838" s="47"/>
      <c r="E10838" s="47"/>
      <c r="F10838" s="47"/>
      <c r="G10838" s="47"/>
      <c r="H10838" s="47"/>
      <c r="I10838" s="47"/>
    </row>
    <row r="10839" spans="1:9" x14ac:dyDescent="0.25">
      <c r="A10839" s="47"/>
      <c r="B10839" s="47"/>
      <c r="C10839" s="47"/>
      <c r="D10839" s="47"/>
      <c r="E10839" s="47"/>
      <c r="F10839" s="47"/>
      <c r="G10839" s="47"/>
      <c r="H10839" s="47"/>
      <c r="I10839" s="47"/>
    </row>
    <row r="10840" spans="1:9" x14ac:dyDescent="0.25">
      <c r="A10840" s="47"/>
      <c r="B10840" s="47"/>
      <c r="C10840" s="47"/>
      <c r="D10840" s="47"/>
      <c r="E10840" s="47"/>
      <c r="F10840" s="47"/>
      <c r="G10840" s="47"/>
      <c r="H10840" s="47"/>
      <c r="I10840" s="47"/>
    </row>
    <row r="10841" spans="1:9" x14ac:dyDescent="0.25">
      <c r="A10841" s="47"/>
      <c r="B10841" s="47"/>
      <c r="C10841" s="47"/>
      <c r="D10841" s="47"/>
      <c r="E10841" s="47"/>
      <c r="F10841" s="47"/>
      <c r="G10841" s="47"/>
      <c r="H10841" s="47"/>
      <c r="I10841" s="47"/>
    </row>
    <row r="10842" spans="1:9" x14ac:dyDescent="0.25">
      <c r="A10842" s="47"/>
      <c r="B10842" s="47"/>
      <c r="C10842" s="47"/>
      <c r="D10842" s="47"/>
      <c r="E10842" s="47"/>
      <c r="F10842" s="47"/>
      <c r="G10842" s="47"/>
      <c r="H10842" s="47"/>
      <c r="I10842" s="47"/>
    </row>
    <row r="10843" spans="1:9" x14ac:dyDescent="0.25">
      <c r="A10843" s="47"/>
      <c r="B10843" s="47"/>
      <c r="C10843" s="47"/>
      <c r="D10843" s="47"/>
      <c r="E10843" s="47"/>
      <c r="F10843" s="47"/>
      <c r="G10843" s="47"/>
      <c r="H10843" s="47"/>
      <c r="I10843" s="47"/>
    </row>
    <row r="10844" spans="1:9" x14ac:dyDescent="0.25">
      <c r="A10844" s="47"/>
      <c r="B10844" s="47"/>
      <c r="C10844" s="47"/>
      <c r="D10844" s="47"/>
      <c r="E10844" s="47"/>
      <c r="F10844" s="47"/>
      <c r="G10844" s="47"/>
      <c r="H10844" s="47"/>
      <c r="I10844" s="47"/>
    </row>
    <row r="10845" spans="1:9" x14ac:dyDescent="0.25">
      <c r="A10845" s="47"/>
      <c r="B10845" s="47"/>
      <c r="C10845" s="47"/>
      <c r="D10845" s="47"/>
      <c r="E10845" s="47"/>
      <c r="F10845" s="47"/>
      <c r="G10845" s="47"/>
      <c r="H10845" s="47"/>
      <c r="I10845" s="47"/>
    </row>
    <row r="10846" spans="1:9" x14ac:dyDescent="0.25">
      <c r="A10846" s="47"/>
      <c r="B10846" s="47"/>
      <c r="C10846" s="47"/>
      <c r="D10846" s="47"/>
      <c r="E10846" s="47"/>
      <c r="F10846" s="47"/>
      <c r="G10846" s="47"/>
      <c r="H10846" s="47"/>
      <c r="I10846" s="47"/>
    </row>
    <row r="10847" spans="1:9" x14ac:dyDescent="0.25">
      <c r="A10847" s="47"/>
      <c r="B10847" s="47"/>
      <c r="C10847" s="47"/>
      <c r="D10847" s="47"/>
      <c r="E10847" s="47"/>
      <c r="F10847" s="47"/>
      <c r="G10847" s="47"/>
      <c r="H10847" s="47"/>
      <c r="I10847" s="47"/>
    </row>
    <row r="10848" spans="1:9" x14ac:dyDescent="0.25">
      <c r="A10848" s="47"/>
      <c r="B10848" s="47"/>
      <c r="C10848" s="47"/>
      <c r="D10848" s="47"/>
      <c r="E10848" s="47"/>
      <c r="F10848" s="47"/>
      <c r="G10848" s="47"/>
      <c r="H10848" s="47"/>
      <c r="I10848" s="47"/>
    </row>
    <row r="10849" spans="1:9" x14ac:dyDescent="0.25">
      <c r="A10849" s="47"/>
      <c r="B10849" s="47"/>
      <c r="C10849" s="47"/>
      <c r="D10849" s="47"/>
      <c r="E10849" s="47"/>
      <c r="F10849" s="47"/>
      <c r="G10849" s="47"/>
      <c r="H10849" s="47"/>
      <c r="I10849" s="47"/>
    </row>
    <row r="10850" spans="1:9" x14ac:dyDescent="0.25">
      <c r="A10850" s="47"/>
      <c r="B10850" s="47"/>
      <c r="C10850" s="47"/>
      <c r="D10850" s="47"/>
      <c r="E10850" s="47"/>
      <c r="F10850" s="47"/>
      <c r="G10850" s="47"/>
      <c r="H10850" s="47"/>
      <c r="I10850" s="47"/>
    </row>
    <row r="10851" spans="1:9" x14ac:dyDescent="0.25">
      <c r="A10851" s="47"/>
      <c r="B10851" s="47"/>
      <c r="C10851" s="47"/>
      <c r="D10851" s="47"/>
      <c r="E10851" s="47"/>
      <c r="F10851" s="47"/>
      <c r="G10851" s="47"/>
      <c r="H10851" s="47"/>
      <c r="I10851" s="47"/>
    </row>
    <row r="10852" spans="1:9" x14ac:dyDescent="0.25">
      <c r="A10852" s="47"/>
      <c r="B10852" s="47"/>
      <c r="C10852" s="47"/>
      <c r="D10852" s="47"/>
      <c r="E10852" s="47"/>
      <c r="F10852" s="47"/>
      <c r="G10852" s="47"/>
      <c r="H10852" s="47"/>
      <c r="I10852" s="47"/>
    </row>
    <row r="10853" spans="1:9" x14ac:dyDescent="0.25">
      <c r="A10853" s="47"/>
      <c r="B10853" s="47"/>
      <c r="C10853" s="47"/>
      <c r="D10853" s="47"/>
      <c r="E10853" s="47"/>
      <c r="F10853" s="47"/>
      <c r="G10853" s="47"/>
      <c r="H10853" s="47"/>
      <c r="I10853" s="47"/>
    </row>
    <row r="10854" spans="1:9" x14ac:dyDescent="0.25">
      <c r="A10854" s="47"/>
      <c r="B10854" s="47"/>
      <c r="C10854" s="47"/>
      <c r="D10854" s="47"/>
      <c r="E10854" s="47"/>
      <c r="F10854" s="47"/>
      <c r="G10854" s="47"/>
      <c r="H10854" s="47"/>
      <c r="I10854" s="47"/>
    </row>
    <row r="10855" spans="1:9" x14ac:dyDescent="0.25">
      <c r="A10855" s="47"/>
      <c r="B10855" s="47"/>
      <c r="C10855" s="47"/>
      <c r="D10855" s="47"/>
      <c r="E10855" s="47"/>
      <c r="F10855" s="47"/>
      <c r="G10855" s="47"/>
      <c r="H10855" s="47"/>
      <c r="I10855" s="47"/>
    </row>
    <row r="10856" spans="1:9" x14ac:dyDescent="0.25">
      <c r="A10856" s="47"/>
      <c r="B10856" s="47"/>
      <c r="C10856" s="47"/>
      <c r="D10856" s="47"/>
      <c r="E10856" s="47"/>
      <c r="F10856" s="47"/>
      <c r="G10856" s="47"/>
      <c r="H10856" s="47"/>
      <c r="I10856" s="47"/>
    </row>
    <row r="10857" spans="1:9" x14ac:dyDescent="0.25">
      <c r="A10857" s="47"/>
      <c r="B10857" s="47"/>
      <c r="C10857" s="47"/>
      <c r="D10857" s="47"/>
      <c r="E10857" s="47"/>
      <c r="F10857" s="47"/>
      <c r="G10857" s="47"/>
      <c r="H10857" s="47"/>
      <c r="I10857" s="47"/>
    </row>
    <row r="10858" spans="1:9" x14ac:dyDescent="0.25">
      <c r="A10858" s="47"/>
      <c r="B10858" s="47"/>
      <c r="C10858" s="47"/>
      <c r="D10858" s="47"/>
      <c r="E10858" s="47"/>
      <c r="F10858" s="47"/>
      <c r="G10858" s="47"/>
      <c r="H10858" s="47"/>
      <c r="I10858" s="47"/>
    </row>
    <row r="10859" spans="1:9" x14ac:dyDescent="0.25">
      <c r="A10859" s="47"/>
      <c r="B10859" s="47"/>
      <c r="C10859" s="47"/>
      <c r="D10859" s="47"/>
      <c r="E10859" s="47"/>
      <c r="F10859" s="47"/>
      <c r="G10859" s="47"/>
      <c r="H10859" s="47"/>
      <c r="I10859" s="47"/>
    </row>
    <row r="10860" spans="1:9" x14ac:dyDescent="0.25">
      <c r="A10860" s="47"/>
      <c r="B10860" s="47"/>
      <c r="C10860" s="47"/>
      <c r="D10860" s="47"/>
      <c r="E10860" s="47"/>
      <c r="F10860" s="47"/>
      <c r="G10860" s="47"/>
      <c r="H10860" s="47"/>
      <c r="I10860" s="47"/>
    </row>
    <row r="10861" spans="1:9" x14ac:dyDescent="0.25">
      <c r="A10861" s="47"/>
      <c r="B10861" s="47"/>
      <c r="C10861" s="47"/>
      <c r="D10861" s="47"/>
      <c r="E10861" s="47"/>
      <c r="F10861" s="47"/>
      <c r="G10861" s="47"/>
      <c r="H10861" s="47"/>
      <c r="I10861" s="47"/>
    </row>
    <row r="10862" spans="1:9" x14ac:dyDescent="0.25">
      <c r="A10862" s="47"/>
      <c r="B10862" s="47"/>
      <c r="C10862" s="47"/>
      <c r="D10862" s="47"/>
      <c r="E10862" s="47"/>
      <c r="F10862" s="47"/>
      <c r="G10862" s="47"/>
      <c r="H10862" s="47"/>
      <c r="I10862" s="47"/>
    </row>
    <row r="10863" spans="1:9" x14ac:dyDescent="0.25">
      <c r="A10863" s="47"/>
      <c r="B10863" s="47"/>
      <c r="C10863" s="47"/>
      <c r="D10863" s="47"/>
      <c r="E10863" s="47"/>
      <c r="F10863" s="47"/>
      <c r="G10863" s="47"/>
      <c r="H10863" s="47"/>
      <c r="I10863" s="47"/>
    </row>
    <row r="10864" spans="1:9" x14ac:dyDescent="0.25">
      <c r="A10864" s="47"/>
      <c r="B10864" s="47"/>
      <c r="C10864" s="47"/>
      <c r="D10864" s="47"/>
      <c r="E10864" s="47"/>
      <c r="F10864" s="47"/>
      <c r="G10864" s="47"/>
      <c r="H10864" s="47"/>
      <c r="I10864" s="47"/>
    </row>
    <row r="10865" spans="1:9" x14ac:dyDescent="0.25">
      <c r="A10865" s="47"/>
      <c r="B10865" s="47"/>
      <c r="C10865" s="47"/>
      <c r="D10865" s="47"/>
      <c r="E10865" s="47"/>
      <c r="F10865" s="47"/>
      <c r="G10865" s="47"/>
      <c r="H10865" s="47"/>
      <c r="I10865" s="47"/>
    </row>
    <row r="10866" spans="1:9" x14ac:dyDescent="0.25">
      <c r="A10866" s="47"/>
      <c r="B10866" s="47"/>
      <c r="C10866" s="47"/>
      <c r="D10866" s="47"/>
      <c r="E10866" s="47"/>
      <c r="F10866" s="47"/>
      <c r="G10866" s="47"/>
      <c r="H10866" s="47"/>
      <c r="I10866" s="47"/>
    </row>
    <row r="10867" spans="1:9" x14ac:dyDescent="0.25">
      <c r="A10867" s="47"/>
      <c r="B10867" s="47"/>
      <c r="C10867" s="47"/>
      <c r="D10867" s="47"/>
      <c r="E10867" s="47"/>
      <c r="F10867" s="47"/>
      <c r="G10867" s="47"/>
      <c r="H10867" s="47"/>
      <c r="I10867" s="47"/>
    </row>
    <row r="10868" spans="1:9" x14ac:dyDescent="0.25">
      <c r="A10868" s="47"/>
      <c r="B10868" s="47"/>
      <c r="C10868" s="47"/>
      <c r="D10868" s="47"/>
      <c r="E10868" s="47"/>
      <c r="F10868" s="47"/>
      <c r="G10868" s="47"/>
      <c r="H10868" s="47"/>
      <c r="I10868" s="47"/>
    </row>
    <row r="10869" spans="1:9" x14ac:dyDescent="0.25">
      <c r="A10869" s="47"/>
      <c r="B10869" s="47"/>
      <c r="C10869" s="47"/>
      <c r="D10869" s="47"/>
      <c r="E10869" s="47"/>
      <c r="F10869" s="47"/>
      <c r="G10869" s="47"/>
      <c r="H10869" s="47"/>
      <c r="I10869" s="47"/>
    </row>
    <row r="10870" spans="1:9" x14ac:dyDescent="0.25">
      <c r="A10870" s="47"/>
      <c r="B10870" s="47"/>
      <c r="C10870" s="47"/>
      <c r="D10870" s="47"/>
      <c r="E10870" s="47"/>
      <c r="F10870" s="47"/>
      <c r="G10870" s="47"/>
      <c r="H10870" s="47"/>
      <c r="I10870" s="47"/>
    </row>
    <row r="10871" spans="1:9" x14ac:dyDescent="0.25">
      <c r="A10871" s="47"/>
      <c r="B10871" s="47"/>
      <c r="C10871" s="47"/>
      <c r="D10871" s="47"/>
      <c r="E10871" s="47"/>
      <c r="F10871" s="47"/>
      <c r="G10871" s="47"/>
      <c r="H10871" s="47"/>
      <c r="I10871" s="47"/>
    </row>
    <row r="10872" spans="1:9" x14ac:dyDescent="0.25">
      <c r="A10872" s="47"/>
      <c r="B10872" s="47"/>
      <c r="C10872" s="47"/>
      <c r="D10872" s="47"/>
      <c r="E10872" s="47"/>
      <c r="F10872" s="47"/>
      <c r="G10872" s="47"/>
      <c r="H10872" s="47"/>
      <c r="I10872" s="47"/>
    </row>
    <row r="10873" spans="1:9" x14ac:dyDescent="0.25">
      <c r="A10873" s="47"/>
      <c r="B10873" s="47"/>
      <c r="C10873" s="47"/>
      <c r="D10873" s="47"/>
      <c r="E10873" s="47"/>
      <c r="F10873" s="47"/>
      <c r="G10873" s="47"/>
      <c r="H10873" s="47"/>
      <c r="I10873" s="47"/>
    </row>
    <row r="10874" spans="1:9" x14ac:dyDescent="0.25">
      <c r="A10874" s="47"/>
      <c r="B10874" s="47"/>
      <c r="C10874" s="47"/>
      <c r="D10874" s="47"/>
      <c r="E10874" s="47"/>
      <c r="F10874" s="47"/>
      <c r="G10874" s="47"/>
      <c r="H10874" s="47"/>
      <c r="I10874" s="47"/>
    </row>
    <row r="10875" spans="1:9" x14ac:dyDescent="0.25">
      <c r="A10875" s="47"/>
      <c r="B10875" s="47"/>
      <c r="C10875" s="47"/>
      <c r="D10875" s="47"/>
      <c r="E10875" s="47"/>
      <c r="F10875" s="47"/>
      <c r="G10875" s="47"/>
      <c r="H10875" s="47"/>
      <c r="I10875" s="47"/>
    </row>
    <row r="10876" spans="1:9" x14ac:dyDescent="0.25">
      <c r="A10876" s="47"/>
      <c r="B10876" s="47"/>
      <c r="C10876" s="47"/>
      <c r="D10876" s="47"/>
      <c r="E10876" s="47"/>
      <c r="F10876" s="47"/>
      <c r="G10876" s="47"/>
      <c r="H10876" s="47"/>
      <c r="I10876" s="47"/>
    </row>
    <row r="10877" spans="1:9" x14ac:dyDescent="0.25">
      <c r="A10877" s="47"/>
      <c r="B10877" s="47"/>
      <c r="C10877" s="47"/>
      <c r="D10877" s="47"/>
      <c r="E10877" s="47"/>
      <c r="F10877" s="47"/>
      <c r="G10877" s="47"/>
      <c r="H10877" s="47"/>
      <c r="I10877" s="47"/>
    </row>
    <row r="10878" spans="1:9" x14ac:dyDescent="0.25">
      <c r="A10878" s="47"/>
      <c r="B10878" s="47"/>
      <c r="C10878" s="47"/>
      <c r="D10878" s="47"/>
      <c r="E10878" s="47"/>
      <c r="F10878" s="47"/>
      <c r="G10878" s="47"/>
      <c r="H10878" s="47"/>
      <c r="I10878" s="47"/>
    </row>
    <row r="10879" spans="1:9" x14ac:dyDescent="0.25">
      <c r="A10879" s="47"/>
      <c r="B10879" s="47"/>
      <c r="C10879" s="47"/>
      <c r="D10879" s="47"/>
      <c r="E10879" s="47"/>
      <c r="F10879" s="47"/>
      <c r="G10879" s="47"/>
      <c r="H10879" s="47"/>
      <c r="I10879" s="47"/>
    </row>
    <row r="10880" spans="1:9" x14ac:dyDescent="0.25">
      <c r="A10880" s="47"/>
      <c r="B10880" s="47"/>
      <c r="C10880" s="47"/>
      <c r="D10880" s="47"/>
      <c r="E10880" s="47"/>
      <c r="F10880" s="47"/>
      <c r="G10880" s="47"/>
      <c r="H10880" s="47"/>
      <c r="I10880" s="47"/>
    </row>
    <row r="10881" spans="1:9" x14ac:dyDescent="0.25">
      <c r="A10881" s="47"/>
      <c r="B10881" s="47"/>
      <c r="C10881" s="47"/>
      <c r="D10881" s="47"/>
      <c r="E10881" s="47"/>
      <c r="F10881" s="47"/>
      <c r="G10881" s="47"/>
      <c r="H10881" s="47"/>
      <c r="I10881" s="47"/>
    </row>
    <row r="10882" spans="1:9" x14ac:dyDescent="0.25">
      <c r="A10882" s="47"/>
      <c r="B10882" s="47"/>
      <c r="C10882" s="47"/>
      <c r="D10882" s="47"/>
      <c r="E10882" s="47"/>
      <c r="F10882" s="47"/>
      <c r="G10882" s="47"/>
      <c r="H10882" s="47"/>
      <c r="I10882" s="47"/>
    </row>
    <row r="10883" spans="1:9" x14ac:dyDescent="0.25">
      <c r="A10883" s="47"/>
      <c r="B10883" s="47"/>
      <c r="C10883" s="47"/>
      <c r="D10883" s="47"/>
      <c r="E10883" s="47"/>
      <c r="F10883" s="47"/>
      <c r="G10883" s="47"/>
      <c r="H10883" s="47"/>
      <c r="I10883" s="47"/>
    </row>
    <row r="10884" spans="1:9" x14ac:dyDescent="0.25">
      <c r="A10884" s="47"/>
      <c r="B10884" s="47"/>
      <c r="C10884" s="47"/>
      <c r="D10884" s="47"/>
      <c r="E10884" s="47"/>
      <c r="F10884" s="47"/>
      <c r="G10884" s="47"/>
      <c r="H10884" s="47"/>
      <c r="I10884" s="47"/>
    </row>
    <row r="10885" spans="1:9" x14ac:dyDescent="0.25">
      <c r="A10885" s="47"/>
      <c r="B10885" s="47"/>
      <c r="C10885" s="47"/>
      <c r="D10885" s="47"/>
      <c r="E10885" s="47"/>
      <c r="F10885" s="47"/>
      <c r="G10885" s="47"/>
      <c r="H10885" s="47"/>
      <c r="I10885" s="47"/>
    </row>
    <row r="10886" spans="1:9" x14ac:dyDescent="0.25">
      <c r="A10886" s="47"/>
      <c r="B10886" s="47"/>
      <c r="C10886" s="47"/>
      <c r="D10886" s="47"/>
      <c r="E10886" s="47"/>
      <c r="F10886" s="47"/>
      <c r="G10886" s="47"/>
      <c r="H10886" s="47"/>
      <c r="I10886" s="47"/>
    </row>
    <row r="10887" spans="1:9" x14ac:dyDescent="0.25">
      <c r="A10887" s="47"/>
      <c r="B10887" s="47"/>
      <c r="C10887" s="47"/>
      <c r="D10887" s="47"/>
      <c r="E10887" s="47"/>
      <c r="F10887" s="47"/>
      <c r="G10887" s="47"/>
      <c r="H10887" s="47"/>
      <c r="I10887" s="47"/>
    </row>
    <row r="10888" spans="1:9" x14ac:dyDescent="0.25">
      <c r="A10888" s="47"/>
      <c r="B10888" s="47"/>
      <c r="C10888" s="47"/>
      <c r="D10888" s="47"/>
      <c r="E10888" s="47"/>
      <c r="F10888" s="47"/>
      <c r="G10888" s="47"/>
      <c r="H10888" s="47"/>
      <c r="I10888" s="47"/>
    </row>
    <row r="10889" spans="1:9" x14ac:dyDescent="0.25">
      <c r="A10889" s="47"/>
      <c r="B10889" s="47"/>
      <c r="C10889" s="47"/>
      <c r="D10889" s="47"/>
      <c r="E10889" s="47"/>
      <c r="F10889" s="47"/>
      <c r="G10889" s="47"/>
      <c r="H10889" s="47"/>
      <c r="I10889" s="47"/>
    </row>
    <row r="10890" spans="1:9" x14ac:dyDescent="0.25">
      <c r="A10890" s="47"/>
      <c r="B10890" s="47"/>
      <c r="C10890" s="47"/>
      <c r="D10890" s="47"/>
      <c r="E10890" s="47"/>
      <c r="F10890" s="47"/>
      <c r="G10890" s="47"/>
      <c r="H10890" s="47"/>
      <c r="I10890" s="47"/>
    </row>
    <row r="10891" spans="1:9" x14ac:dyDescent="0.25">
      <c r="A10891" s="47"/>
      <c r="B10891" s="47"/>
      <c r="C10891" s="47"/>
      <c r="D10891" s="47"/>
      <c r="E10891" s="47"/>
      <c r="F10891" s="47"/>
      <c r="G10891" s="47"/>
      <c r="H10891" s="47"/>
      <c r="I10891" s="47"/>
    </row>
    <row r="10892" spans="1:9" x14ac:dyDescent="0.25">
      <c r="A10892" s="47"/>
      <c r="B10892" s="47"/>
      <c r="C10892" s="47"/>
      <c r="D10892" s="47"/>
      <c r="E10892" s="47"/>
      <c r="F10892" s="47"/>
      <c r="G10892" s="47"/>
      <c r="H10892" s="47"/>
      <c r="I10892" s="47"/>
    </row>
    <row r="10893" spans="1:9" x14ac:dyDescent="0.25">
      <c r="A10893" s="47"/>
      <c r="B10893" s="47"/>
      <c r="C10893" s="47"/>
      <c r="D10893" s="47"/>
      <c r="E10893" s="47"/>
      <c r="F10893" s="47"/>
      <c r="G10893" s="47"/>
      <c r="H10893" s="47"/>
      <c r="I10893" s="47"/>
    </row>
    <row r="10894" spans="1:9" x14ac:dyDescent="0.25">
      <c r="A10894" s="47"/>
      <c r="B10894" s="47"/>
      <c r="C10894" s="47"/>
      <c r="D10894" s="47"/>
      <c r="E10894" s="47"/>
      <c r="F10894" s="47"/>
      <c r="G10894" s="47"/>
      <c r="H10894" s="47"/>
      <c r="I10894" s="47"/>
    </row>
    <row r="10895" spans="1:9" x14ac:dyDescent="0.25">
      <c r="A10895" s="47"/>
      <c r="B10895" s="47"/>
      <c r="C10895" s="47"/>
      <c r="D10895" s="47"/>
      <c r="E10895" s="47"/>
      <c r="F10895" s="47"/>
      <c r="G10895" s="47"/>
      <c r="H10895" s="47"/>
      <c r="I10895" s="47"/>
    </row>
    <row r="10896" spans="1:9" x14ac:dyDescent="0.25">
      <c r="A10896" s="47"/>
      <c r="B10896" s="47"/>
      <c r="C10896" s="47"/>
      <c r="D10896" s="47"/>
      <c r="E10896" s="47"/>
      <c r="F10896" s="47"/>
      <c r="G10896" s="47"/>
      <c r="H10896" s="47"/>
      <c r="I10896" s="47"/>
    </row>
    <row r="10897" spans="1:9" x14ac:dyDescent="0.25">
      <c r="A10897" s="47"/>
      <c r="B10897" s="47"/>
      <c r="C10897" s="47"/>
      <c r="D10897" s="47"/>
      <c r="E10897" s="47"/>
      <c r="F10897" s="47"/>
      <c r="G10897" s="47"/>
      <c r="H10897" s="47"/>
      <c r="I10897" s="47"/>
    </row>
    <row r="10898" spans="1:9" x14ac:dyDescent="0.25">
      <c r="A10898" s="47"/>
      <c r="B10898" s="47"/>
      <c r="C10898" s="47"/>
      <c r="D10898" s="47"/>
      <c r="E10898" s="47"/>
      <c r="F10898" s="47"/>
      <c r="G10898" s="47"/>
      <c r="H10898" s="47"/>
      <c r="I10898" s="47"/>
    </row>
    <row r="10899" spans="1:9" x14ac:dyDescent="0.25">
      <c r="A10899" s="47"/>
      <c r="B10899" s="47"/>
      <c r="C10899" s="47"/>
      <c r="D10899" s="47"/>
      <c r="E10899" s="47"/>
      <c r="F10899" s="47"/>
      <c r="G10899" s="47"/>
      <c r="H10899" s="47"/>
      <c r="I10899" s="47"/>
    </row>
    <row r="10900" spans="1:9" x14ac:dyDescent="0.25">
      <c r="A10900" s="47"/>
      <c r="B10900" s="47"/>
      <c r="C10900" s="47"/>
      <c r="D10900" s="47"/>
      <c r="E10900" s="47"/>
      <c r="F10900" s="47"/>
      <c r="G10900" s="47"/>
      <c r="H10900" s="47"/>
      <c r="I10900" s="47"/>
    </row>
    <row r="10901" spans="1:9" x14ac:dyDescent="0.25">
      <c r="A10901" s="47"/>
      <c r="B10901" s="47"/>
      <c r="C10901" s="47"/>
      <c r="D10901" s="47"/>
      <c r="E10901" s="47"/>
      <c r="F10901" s="47"/>
      <c r="G10901" s="47"/>
      <c r="H10901" s="47"/>
      <c r="I10901" s="47"/>
    </row>
    <row r="10902" spans="1:9" x14ac:dyDescent="0.25">
      <c r="A10902" s="47"/>
      <c r="B10902" s="47"/>
      <c r="C10902" s="47"/>
      <c r="D10902" s="47"/>
      <c r="E10902" s="47"/>
      <c r="F10902" s="47"/>
      <c r="G10902" s="47"/>
      <c r="H10902" s="47"/>
      <c r="I10902" s="47"/>
    </row>
    <row r="10903" spans="1:9" x14ac:dyDescent="0.25">
      <c r="A10903" s="47"/>
      <c r="B10903" s="47"/>
      <c r="C10903" s="47"/>
      <c r="D10903" s="47"/>
      <c r="E10903" s="47"/>
      <c r="F10903" s="47"/>
      <c r="G10903" s="47"/>
      <c r="H10903" s="47"/>
      <c r="I10903" s="47"/>
    </row>
    <row r="10904" spans="1:9" x14ac:dyDescent="0.25">
      <c r="A10904" s="47"/>
      <c r="B10904" s="47"/>
      <c r="C10904" s="47"/>
      <c r="D10904" s="47"/>
      <c r="E10904" s="47"/>
      <c r="F10904" s="47"/>
      <c r="G10904" s="47"/>
      <c r="H10904" s="47"/>
      <c r="I10904" s="47"/>
    </row>
    <row r="10905" spans="1:9" x14ac:dyDescent="0.25">
      <c r="A10905" s="47"/>
      <c r="B10905" s="47"/>
      <c r="C10905" s="47"/>
      <c r="D10905" s="47"/>
      <c r="E10905" s="47"/>
      <c r="F10905" s="47"/>
      <c r="G10905" s="47"/>
      <c r="H10905" s="47"/>
      <c r="I10905" s="47"/>
    </row>
    <row r="10906" spans="1:9" x14ac:dyDescent="0.25">
      <c r="A10906" s="47"/>
      <c r="B10906" s="47"/>
      <c r="C10906" s="47"/>
      <c r="D10906" s="47"/>
      <c r="E10906" s="47"/>
      <c r="F10906" s="47"/>
      <c r="G10906" s="47"/>
      <c r="H10906" s="47"/>
      <c r="I10906" s="47"/>
    </row>
    <row r="10907" spans="1:9" x14ac:dyDescent="0.25">
      <c r="A10907" s="47"/>
      <c r="B10907" s="47"/>
      <c r="C10907" s="47"/>
      <c r="D10907" s="47"/>
      <c r="E10907" s="47"/>
      <c r="F10907" s="47"/>
      <c r="G10907" s="47"/>
      <c r="H10907" s="47"/>
      <c r="I10907" s="47"/>
    </row>
    <row r="10908" spans="1:9" x14ac:dyDescent="0.25">
      <c r="A10908" s="47"/>
      <c r="B10908" s="47"/>
      <c r="C10908" s="47"/>
      <c r="D10908" s="47"/>
      <c r="E10908" s="47"/>
      <c r="F10908" s="47"/>
      <c r="G10908" s="47"/>
      <c r="H10908" s="47"/>
      <c r="I10908" s="47"/>
    </row>
    <row r="10909" spans="1:9" x14ac:dyDescent="0.25">
      <c r="A10909" s="47"/>
      <c r="B10909" s="47"/>
      <c r="C10909" s="47"/>
      <c r="D10909" s="47"/>
      <c r="E10909" s="47"/>
      <c r="F10909" s="47"/>
      <c r="G10909" s="47"/>
      <c r="H10909" s="47"/>
      <c r="I10909" s="47"/>
    </row>
    <row r="10910" spans="1:9" x14ac:dyDescent="0.25">
      <c r="A10910" s="47"/>
      <c r="B10910" s="47"/>
      <c r="C10910" s="47"/>
      <c r="D10910" s="47"/>
      <c r="E10910" s="47"/>
      <c r="F10910" s="47"/>
      <c r="G10910" s="47"/>
      <c r="H10910" s="47"/>
      <c r="I10910" s="47"/>
    </row>
    <row r="10911" spans="1:9" x14ac:dyDescent="0.25">
      <c r="A10911" s="47"/>
      <c r="B10911" s="47"/>
      <c r="C10911" s="47"/>
      <c r="D10911" s="47"/>
      <c r="E10911" s="47"/>
      <c r="F10911" s="47"/>
      <c r="G10911" s="47"/>
      <c r="H10911" s="47"/>
      <c r="I10911" s="47"/>
    </row>
    <row r="10912" spans="1:9" x14ac:dyDescent="0.25">
      <c r="A10912" s="47"/>
      <c r="B10912" s="47"/>
      <c r="C10912" s="47"/>
      <c r="D10912" s="47"/>
      <c r="E10912" s="47"/>
      <c r="F10912" s="47"/>
      <c r="G10912" s="47"/>
      <c r="H10912" s="47"/>
      <c r="I10912" s="47"/>
    </row>
    <row r="10913" spans="1:9" x14ac:dyDescent="0.25">
      <c r="A10913" s="47"/>
      <c r="B10913" s="47"/>
      <c r="C10913" s="47"/>
      <c r="D10913" s="47"/>
      <c r="E10913" s="47"/>
      <c r="F10913" s="47"/>
      <c r="G10913" s="47"/>
      <c r="H10913" s="47"/>
      <c r="I10913" s="47"/>
    </row>
    <row r="10914" spans="1:9" x14ac:dyDescent="0.25">
      <c r="A10914" s="47"/>
      <c r="B10914" s="47"/>
      <c r="C10914" s="47"/>
      <c r="D10914" s="47"/>
      <c r="E10914" s="47"/>
      <c r="F10914" s="47"/>
      <c r="G10914" s="47"/>
      <c r="H10914" s="47"/>
      <c r="I10914" s="47"/>
    </row>
    <row r="10915" spans="1:9" x14ac:dyDescent="0.25">
      <c r="A10915" s="47"/>
      <c r="B10915" s="47"/>
      <c r="C10915" s="47"/>
      <c r="D10915" s="47"/>
      <c r="E10915" s="47"/>
      <c r="F10915" s="47"/>
      <c r="G10915" s="47"/>
      <c r="H10915" s="47"/>
      <c r="I10915" s="47"/>
    </row>
    <row r="10916" spans="1:9" x14ac:dyDescent="0.25">
      <c r="A10916" s="47"/>
      <c r="B10916" s="47"/>
      <c r="C10916" s="47"/>
      <c r="D10916" s="47"/>
      <c r="E10916" s="47"/>
      <c r="F10916" s="47"/>
      <c r="G10916" s="47"/>
      <c r="H10916" s="47"/>
      <c r="I10916" s="47"/>
    </row>
    <row r="10917" spans="1:9" x14ac:dyDescent="0.25">
      <c r="A10917" s="47"/>
      <c r="B10917" s="47"/>
      <c r="C10917" s="47"/>
      <c r="D10917" s="47"/>
      <c r="E10917" s="47"/>
      <c r="F10917" s="47"/>
      <c r="G10917" s="47"/>
      <c r="H10917" s="47"/>
      <c r="I10917" s="47"/>
    </row>
    <row r="10918" spans="1:9" x14ac:dyDescent="0.25">
      <c r="A10918" s="47"/>
      <c r="B10918" s="47"/>
      <c r="C10918" s="47"/>
      <c r="D10918" s="47"/>
      <c r="E10918" s="47"/>
      <c r="F10918" s="47"/>
      <c r="G10918" s="47"/>
      <c r="H10918" s="47"/>
      <c r="I10918" s="47"/>
    </row>
    <row r="10919" spans="1:9" x14ac:dyDescent="0.25">
      <c r="A10919" s="47"/>
      <c r="B10919" s="47"/>
      <c r="C10919" s="47"/>
      <c r="D10919" s="47"/>
      <c r="E10919" s="47"/>
      <c r="F10919" s="47"/>
      <c r="G10919" s="47"/>
      <c r="H10919" s="47"/>
      <c r="I10919" s="47"/>
    </row>
    <row r="10920" spans="1:9" x14ac:dyDescent="0.25">
      <c r="A10920" s="47"/>
      <c r="B10920" s="47"/>
      <c r="C10920" s="47"/>
      <c r="D10920" s="47"/>
      <c r="E10920" s="47"/>
      <c r="F10920" s="47"/>
      <c r="G10920" s="47"/>
      <c r="H10920" s="47"/>
      <c r="I10920" s="47"/>
    </row>
    <row r="10921" spans="1:9" x14ac:dyDescent="0.25">
      <c r="A10921" s="47"/>
      <c r="B10921" s="47"/>
      <c r="C10921" s="47"/>
      <c r="D10921" s="47"/>
      <c r="E10921" s="47"/>
      <c r="F10921" s="47"/>
      <c r="G10921" s="47"/>
      <c r="H10921" s="47"/>
      <c r="I10921" s="47"/>
    </row>
    <row r="10922" spans="1:9" x14ac:dyDescent="0.25">
      <c r="A10922" s="47"/>
      <c r="B10922" s="47"/>
      <c r="C10922" s="47"/>
      <c r="D10922" s="47"/>
      <c r="E10922" s="47"/>
      <c r="F10922" s="47"/>
      <c r="G10922" s="47"/>
      <c r="H10922" s="47"/>
      <c r="I10922" s="47"/>
    </row>
    <row r="10923" spans="1:9" x14ac:dyDescent="0.25">
      <c r="A10923" s="47"/>
      <c r="B10923" s="47"/>
      <c r="C10923" s="47"/>
      <c r="D10923" s="47"/>
      <c r="E10923" s="47"/>
      <c r="F10923" s="47"/>
      <c r="G10923" s="47"/>
      <c r="H10923" s="47"/>
      <c r="I10923" s="47"/>
    </row>
    <row r="10924" spans="1:9" x14ac:dyDescent="0.25">
      <c r="A10924" s="47"/>
      <c r="B10924" s="47"/>
      <c r="C10924" s="47"/>
      <c r="D10924" s="47"/>
      <c r="E10924" s="47"/>
      <c r="F10924" s="47"/>
      <c r="G10924" s="47"/>
      <c r="H10924" s="47"/>
      <c r="I10924" s="47"/>
    </row>
    <row r="10925" spans="1:9" x14ac:dyDescent="0.25">
      <c r="A10925" s="47"/>
      <c r="B10925" s="47"/>
      <c r="C10925" s="47"/>
      <c r="D10925" s="47"/>
      <c r="E10925" s="47"/>
      <c r="F10925" s="47"/>
      <c r="G10925" s="47"/>
      <c r="H10925" s="47"/>
      <c r="I10925" s="47"/>
    </row>
    <row r="10926" spans="1:9" x14ac:dyDescent="0.25">
      <c r="A10926" s="47"/>
      <c r="B10926" s="47"/>
      <c r="C10926" s="47"/>
      <c r="D10926" s="47"/>
      <c r="E10926" s="47"/>
      <c r="F10926" s="47"/>
      <c r="G10926" s="47"/>
      <c r="H10926" s="47"/>
      <c r="I10926" s="47"/>
    </row>
    <row r="10927" spans="1:9" x14ac:dyDescent="0.25">
      <c r="A10927" s="47"/>
      <c r="B10927" s="47"/>
      <c r="C10927" s="47"/>
      <c r="D10927" s="47"/>
      <c r="E10927" s="47"/>
      <c r="F10927" s="47"/>
      <c r="G10927" s="47"/>
      <c r="H10927" s="47"/>
      <c r="I10927" s="47"/>
    </row>
    <row r="10928" spans="1:9" x14ac:dyDescent="0.25">
      <c r="A10928" s="47"/>
      <c r="B10928" s="47"/>
      <c r="C10928" s="47"/>
      <c r="D10928" s="47"/>
      <c r="E10928" s="47"/>
      <c r="F10928" s="47"/>
      <c r="G10928" s="47"/>
      <c r="H10928" s="47"/>
      <c r="I10928" s="47"/>
    </row>
    <row r="10929" spans="1:9" x14ac:dyDescent="0.25">
      <c r="A10929" s="47"/>
      <c r="B10929" s="47"/>
      <c r="C10929" s="47"/>
      <c r="D10929" s="47"/>
      <c r="E10929" s="47"/>
      <c r="F10929" s="47"/>
      <c r="G10929" s="47"/>
      <c r="H10929" s="47"/>
      <c r="I10929" s="47"/>
    </row>
    <row r="10930" spans="1:9" x14ac:dyDescent="0.25">
      <c r="A10930" s="47"/>
      <c r="B10930" s="47"/>
      <c r="C10930" s="47"/>
      <c r="D10930" s="47"/>
      <c r="E10930" s="47"/>
      <c r="F10930" s="47"/>
      <c r="G10930" s="47"/>
      <c r="H10930" s="47"/>
      <c r="I10930" s="47"/>
    </row>
    <row r="10931" spans="1:9" x14ac:dyDescent="0.25">
      <c r="A10931" s="47"/>
      <c r="B10931" s="47"/>
      <c r="C10931" s="47"/>
      <c r="D10931" s="47"/>
      <c r="E10931" s="47"/>
      <c r="F10931" s="47"/>
      <c r="G10931" s="47"/>
      <c r="H10931" s="47"/>
      <c r="I10931" s="47"/>
    </row>
    <row r="10932" spans="1:9" x14ac:dyDescent="0.25">
      <c r="A10932" s="47"/>
      <c r="B10932" s="47"/>
      <c r="C10932" s="47"/>
      <c r="D10932" s="47"/>
      <c r="E10932" s="47"/>
      <c r="F10932" s="47"/>
      <c r="G10932" s="47"/>
      <c r="H10932" s="47"/>
      <c r="I10932" s="47"/>
    </row>
    <row r="10933" spans="1:9" x14ac:dyDescent="0.25">
      <c r="A10933" s="47"/>
      <c r="B10933" s="47"/>
      <c r="C10933" s="47"/>
      <c r="D10933" s="47"/>
      <c r="E10933" s="47"/>
      <c r="F10933" s="47"/>
      <c r="G10933" s="47"/>
      <c r="H10933" s="47"/>
      <c r="I10933" s="47"/>
    </row>
    <row r="10934" spans="1:9" x14ac:dyDescent="0.25">
      <c r="A10934" s="47"/>
      <c r="B10934" s="47"/>
      <c r="C10934" s="47"/>
      <c r="D10934" s="47"/>
      <c r="E10934" s="47"/>
      <c r="F10934" s="47"/>
      <c r="G10934" s="47"/>
      <c r="H10934" s="47"/>
      <c r="I10934" s="47"/>
    </row>
    <row r="10935" spans="1:9" x14ac:dyDescent="0.25">
      <c r="A10935" s="47"/>
      <c r="B10935" s="47"/>
      <c r="C10935" s="47"/>
      <c r="D10935" s="47"/>
      <c r="E10935" s="47"/>
      <c r="F10935" s="47"/>
      <c r="G10935" s="47"/>
      <c r="H10935" s="47"/>
      <c r="I10935" s="47"/>
    </row>
    <row r="10936" spans="1:9" x14ac:dyDescent="0.25">
      <c r="A10936" s="47"/>
      <c r="B10936" s="47"/>
      <c r="C10936" s="47"/>
      <c r="D10936" s="47"/>
      <c r="E10936" s="47"/>
      <c r="F10936" s="47"/>
      <c r="G10936" s="47"/>
      <c r="H10936" s="47"/>
      <c r="I10936" s="47"/>
    </row>
    <row r="10937" spans="1:9" x14ac:dyDescent="0.25">
      <c r="A10937" s="47"/>
      <c r="B10937" s="47"/>
      <c r="C10937" s="47"/>
      <c r="D10937" s="47"/>
      <c r="E10937" s="47"/>
      <c r="F10937" s="47"/>
      <c r="G10937" s="47"/>
      <c r="H10937" s="47"/>
      <c r="I10937" s="47"/>
    </row>
    <row r="10938" spans="1:9" x14ac:dyDescent="0.25">
      <c r="A10938" s="47"/>
      <c r="B10938" s="47"/>
      <c r="C10938" s="47"/>
      <c r="D10938" s="47"/>
      <c r="E10938" s="47"/>
      <c r="F10938" s="47"/>
      <c r="G10938" s="47"/>
      <c r="H10938" s="47"/>
      <c r="I10938" s="47"/>
    </row>
    <row r="10939" spans="1:9" x14ac:dyDescent="0.25">
      <c r="A10939" s="47"/>
      <c r="B10939" s="47"/>
      <c r="C10939" s="47"/>
      <c r="D10939" s="47"/>
      <c r="E10939" s="47"/>
      <c r="F10939" s="47"/>
      <c r="G10939" s="47"/>
      <c r="H10939" s="47"/>
      <c r="I10939" s="47"/>
    </row>
    <row r="10940" spans="1:9" x14ac:dyDescent="0.25">
      <c r="A10940" s="47"/>
      <c r="B10940" s="47"/>
      <c r="C10940" s="47"/>
      <c r="D10940" s="47"/>
      <c r="E10940" s="47"/>
      <c r="F10940" s="47"/>
      <c r="G10940" s="47"/>
      <c r="H10940" s="47"/>
      <c r="I10940" s="47"/>
    </row>
    <row r="10941" spans="1:9" x14ac:dyDescent="0.25">
      <c r="A10941" s="47"/>
      <c r="B10941" s="47"/>
      <c r="C10941" s="47"/>
      <c r="D10941" s="47"/>
      <c r="E10941" s="47"/>
      <c r="F10941" s="47"/>
      <c r="G10941" s="47"/>
      <c r="H10941" s="47"/>
      <c r="I10941" s="47"/>
    </row>
    <row r="10942" spans="1:9" x14ac:dyDescent="0.25">
      <c r="A10942" s="47"/>
      <c r="B10942" s="47"/>
      <c r="C10942" s="47"/>
      <c r="D10942" s="47"/>
      <c r="E10942" s="47"/>
      <c r="F10942" s="47"/>
      <c r="G10942" s="47"/>
      <c r="H10942" s="47"/>
      <c r="I10942" s="47"/>
    </row>
    <row r="10943" spans="1:9" x14ac:dyDescent="0.25">
      <c r="A10943" s="47"/>
      <c r="B10943" s="47"/>
      <c r="C10943" s="47"/>
      <c r="D10943" s="47"/>
      <c r="E10943" s="47"/>
      <c r="F10943" s="47"/>
      <c r="G10943" s="47"/>
      <c r="H10943" s="47"/>
      <c r="I10943" s="47"/>
    </row>
    <row r="10944" spans="1:9" x14ac:dyDescent="0.25">
      <c r="A10944" s="47"/>
      <c r="B10944" s="47"/>
      <c r="C10944" s="47"/>
      <c r="D10944" s="47"/>
      <c r="E10944" s="47"/>
      <c r="F10944" s="47"/>
      <c r="G10944" s="47"/>
      <c r="H10944" s="47"/>
      <c r="I10944" s="47"/>
    </row>
    <row r="10945" spans="1:9" x14ac:dyDescent="0.25">
      <c r="A10945" s="47"/>
      <c r="B10945" s="47"/>
      <c r="C10945" s="47"/>
      <c r="D10945" s="47"/>
      <c r="E10945" s="47"/>
      <c r="F10945" s="47"/>
      <c r="G10945" s="47"/>
      <c r="H10945" s="47"/>
      <c r="I10945" s="47"/>
    </row>
    <row r="10946" spans="1:9" x14ac:dyDescent="0.25">
      <c r="A10946" s="47"/>
      <c r="B10946" s="47"/>
      <c r="C10946" s="47"/>
      <c r="D10946" s="47"/>
      <c r="E10946" s="47"/>
      <c r="F10946" s="47"/>
      <c r="G10946" s="47"/>
      <c r="H10946" s="47"/>
      <c r="I10946" s="47"/>
    </row>
    <row r="10947" spans="1:9" x14ac:dyDescent="0.25">
      <c r="A10947" s="47"/>
      <c r="B10947" s="47"/>
      <c r="C10947" s="47"/>
      <c r="D10947" s="47"/>
      <c r="E10947" s="47"/>
      <c r="F10947" s="47"/>
      <c r="G10947" s="47"/>
      <c r="H10947" s="47"/>
      <c r="I10947" s="47"/>
    </row>
    <row r="10948" spans="1:9" x14ac:dyDescent="0.25">
      <c r="A10948" s="47"/>
      <c r="B10948" s="47"/>
      <c r="C10948" s="47"/>
      <c r="D10948" s="47"/>
      <c r="E10948" s="47"/>
      <c r="F10948" s="47"/>
      <c r="G10948" s="47"/>
      <c r="H10948" s="47"/>
      <c r="I10948" s="47"/>
    </row>
    <row r="10949" spans="1:9" x14ac:dyDescent="0.25">
      <c r="A10949" s="47"/>
      <c r="B10949" s="47"/>
      <c r="C10949" s="47"/>
      <c r="D10949" s="47"/>
      <c r="E10949" s="47"/>
      <c r="F10949" s="47"/>
      <c r="G10949" s="47"/>
      <c r="H10949" s="47"/>
      <c r="I10949" s="47"/>
    </row>
    <row r="10950" spans="1:9" x14ac:dyDescent="0.25">
      <c r="A10950" s="47"/>
      <c r="B10950" s="47"/>
      <c r="C10950" s="47"/>
      <c r="D10950" s="47"/>
      <c r="E10950" s="47"/>
      <c r="F10950" s="47"/>
      <c r="G10950" s="47"/>
      <c r="H10950" s="47"/>
      <c r="I10950" s="47"/>
    </row>
    <row r="10951" spans="1:9" x14ac:dyDescent="0.25">
      <c r="A10951" s="47"/>
      <c r="B10951" s="47"/>
      <c r="C10951" s="47"/>
      <c r="D10951" s="47"/>
      <c r="E10951" s="47"/>
      <c r="F10951" s="47"/>
      <c r="G10951" s="47"/>
      <c r="H10951" s="47"/>
      <c r="I10951" s="47"/>
    </row>
    <row r="10952" spans="1:9" x14ac:dyDescent="0.25">
      <c r="A10952" s="47"/>
      <c r="B10952" s="47"/>
      <c r="C10952" s="47"/>
      <c r="D10952" s="47"/>
      <c r="E10952" s="47"/>
      <c r="F10952" s="47"/>
      <c r="G10952" s="47"/>
      <c r="H10952" s="47"/>
      <c r="I10952" s="47"/>
    </row>
    <row r="10953" spans="1:9" x14ac:dyDescent="0.25">
      <c r="A10953" s="47"/>
      <c r="B10953" s="47"/>
      <c r="C10953" s="47"/>
      <c r="D10953" s="47"/>
      <c r="E10953" s="47"/>
      <c r="F10953" s="47"/>
      <c r="G10953" s="47"/>
      <c r="H10953" s="47"/>
      <c r="I10953" s="47"/>
    </row>
    <row r="10954" spans="1:9" x14ac:dyDescent="0.25">
      <c r="A10954" s="47"/>
      <c r="B10954" s="47"/>
      <c r="C10954" s="47"/>
      <c r="D10954" s="47"/>
      <c r="E10954" s="47"/>
      <c r="F10954" s="47"/>
      <c r="G10954" s="47"/>
      <c r="H10954" s="47"/>
      <c r="I10954" s="47"/>
    </row>
    <row r="10955" spans="1:9" x14ac:dyDescent="0.25">
      <c r="A10955" s="47"/>
      <c r="B10955" s="47"/>
      <c r="C10955" s="47"/>
      <c r="D10955" s="47"/>
      <c r="E10955" s="47"/>
      <c r="F10955" s="47"/>
      <c r="G10955" s="47"/>
      <c r="H10955" s="47"/>
      <c r="I10955" s="47"/>
    </row>
    <row r="10956" spans="1:9" x14ac:dyDescent="0.25">
      <c r="A10956" s="47"/>
      <c r="B10956" s="47"/>
      <c r="C10956" s="47"/>
      <c r="D10956" s="47"/>
      <c r="E10956" s="47"/>
      <c r="F10956" s="47"/>
      <c r="G10956" s="47"/>
      <c r="H10956" s="47"/>
      <c r="I10956" s="47"/>
    </row>
    <row r="10957" spans="1:9" x14ac:dyDescent="0.25">
      <c r="A10957" s="47"/>
      <c r="B10957" s="47"/>
      <c r="C10957" s="47"/>
      <c r="D10957" s="47"/>
      <c r="E10957" s="47"/>
      <c r="F10957" s="47"/>
      <c r="G10957" s="47"/>
      <c r="H10957" s="47"/>
      <c r="I10957" s="47"/>
    </row>
    <row r="10958" spans="1:9" x14ac:dyDescent="0.25">
      <c r="A10958" s="47"/>
      <c r="B10958" s="47"/>
      <c r="C10958" s="47"/>
      <c r="D10958" s="47"/>
      <c r="E10958" s="47"/>
      <c r="F10958" s="47"/>
      <c r="G10958" s="47"/>
      <c r="H10958" s="47"/>
      <c r="I10958" s="47"/>
    </row>
    <row r="10959" spans="1:9" x14ac:dyDescent="0.25">
      <c r="A10959" s="47"/>
      <c r="B10959" s="47"/>
      <c r="C10959" s="47"/>
      <c r="D10959" s="47"/>
      <c r="E10959" s="47"/>
      <c r="F10959" s="47"/>
      <c r="G10959" s="47"/>
      <c r="H10959" s="47"/>
      <c r="I10959" s="47"/>
    </row>
    <row r="10960" spans="1:9" x14ac:dyDescent="0.25">
      <c r="A10960" s="47"/>
      <c r="B10960" s="47"/>
      <c r="C10960" s="47"/>
      <c r="D10960" s="47"/>
      <c r="E10960" s="47"/>
      <c r="F10960" s="47"/>
      <c r="G10960" s="47"/>
      <c r="H10960" s="47"/>
      <c r="I10960" s="47"/>
    </row>
    <row r="10961" spans="1:9" x14ac:dyDescent="0.25">
      <c r="A10961" s="47"/>
      <c r="B10961" s="47"/>
      <c r="C10961" s="47"/>
      <c r="D10961" s="47"/>
      <c r="E10961" s="47"/>
      <c r="F10961" s="47"/>
      <c r="G10961" s="47"/>
      <c r="H10961" s="47"/>
      <c r="I10961" s="47"/>
    </row>
    <row r="10962" spans="1:9" x14ac:dyDescent="0.25">
      <c r="A10962" s="47"/>
      <c r="B10962" s="47"/>
      <c r="C10962" s="47"/>
      <c r="D10962" s="47"/>
      <c r="E10962" s="47"/>
      <c r="F10962" s="47"/>
      <c r="G10962" s="47"/>
      <c r="H10962" s="47"/>
      <c r="I10962" s="47"/>
    </row>
    <row r="10963" spans="1:9" x14ac:dyDescent="0.25">
      <c r="A10963" s="47"/>
      <c r="B10963" s="47"/>
      <c r="C10963" s="47"/>
      <c r="D10963" s="47"/>
      <c r="E10963" s="47"/>
      <c r="F10963" s="47"/>
      <c r="G10963" s="47"/>
      <c r="H10963" s="47"/>
      <c r="I10963" s="47"/>
    </row>
    <row r="10964" spans="1:9" x14ac:dyDescent="0.25">
      <c r="A10964" s="47"/>
      <c r="B10964" s="47"/>
      <c r="C10964" s="47"/>
      <c r="D10964" s="47"/>
      <c r="E10964" s="47"/>
      <c r="F10964" s="47"/>
      <c r="G10964" s="47"/>
      <c r="H10964" s="47"/>
      <c r="I10964" s="47"/>
    </row>
    <row r="10965" spans="1:9" x14ac:dyDescent="0.25">
      <c r="A10965" s="47"/>
      <c r="B10965" s="47"/>
      <c r="C10965" s="47"/>
      <c r="D10965" s="47"/>
      <c r="E10965" s="47"/>
      <c r="F10965" s="47"/>
      <c r="G10965" s="47"/>
      <c r="H10965" s="47"/>
      <c r="I10965" s="47"/>
    </row>
    <row r="10966" spans="1:9" x14ac:dyDescent="0.25">
      <c r="A10966" s="47"/>
      <c r="B10966" s="47"/>
      <c r="C10966" s="47"/>
      <c r="D10966" s="47"/>
      <c r="E10966" s="47"/>
      <c r="F10966" s="47"/>
      <c r="G10966" s="47"/>
      <c r="H10966" s="47"/>
      <c r="I10966" s="47"/>
    </row>
    <row r="10967" spans="1:9" x14ac:dyDescent="0.25">
      <c r="A10967" s="47"/>
      <c r="B10967" s="47"/>
      <c r="C10967" s="47"/>
      <c r="D10967" s="47"/>
      <c r="E10967" s="47"/>
      <c r="F10967" s="47"/>
      <c r="G10967" s="47"/>
      <c r="H10967" s="47"/>
      <c r="I10967" s="47"/>
    </row>
    <row r="10968" spans="1:9" x14ac:dyDescent="0.25">
      <c r="A10968" s="47"/>
      <c r="B10968" s="47"/>
      <c r="C10968" s="47"/>
      <c r="D10968" s="47"/>
      <c r="E10968" s="47"/>
      <c r="F10968" s="47"/>
      <c r="G10968" s="47"/>
      <c r="H10968" s="47"/>
      <c r="I10968" s="47"/>
    </row>
    <row r="10969" spans="1:9" x14ac:dyDescent="0.25">
      <c r="A10969" s="47"/>
      <c r="B10969" s="47"/>
      <c r="C10969" s="47"/>
      <c r="D10969" s="47"/>
      <c r="E10969" s="47"/>
      <c r="F10969" s="47"/>
      <c r="G10969" s="47"/>
      <c r="H10969" s="47"/>
      <c r="I10969" s="47"/>
    </row>
    <row r="10970" spans="1:9" x14ac:dyDescent="0.25">
      <c r="A10970" s="47"/>
      <c r="B10970" s="47"/>
      <c r="C10970" s="47"/>
      <c r="D10970" s="47"/>
      <c r="E10970" s="47"/>
      <c r="F10970" s="47"/>
      <c r="G10970" s="47"/>
      <c r="H10970" s="47"/>
      <c r="I10970" s="47"/>
    </row>
    <row r="10971" spans="1:9" x14ac:dyDescent="0.25">
      <c r="A10971" s="47"/>
      <c r="B10971" s="47"/>
      <c r="C10971" s="47"/>
      <c r="D10971" s="47"/>
      <c r="E10971" s="47"/>
      <c r="F10971" s="47"/>
      <c r="G10971" s="47"/>
      <c r="H10971" s="47"/>
      <c r="I10971" s="47"/>
    </row>
    <row r="10972" spans="1:9" x14ac:dyDescent="0.25">
      <c r="A10972" s="47"/>
      <c r="B10972" s="47"/>
      <c r="C10972" s="47"/>
      <c r="D10972" s="47"/>
      <c r="E10972" s="47"/>
      <c r="F10972" s="47"/>
      <c r="G10972" s="47"/>
      <c r="H10972" s="47"/>
      <c r="I10972" s="47"/>
    </row>
    <row r="10973" spans="1:9" x14ac:dyDescent="0.25">
      <c r="A10973" s="47"/>
      <c r="B10973" s="47"/>
      <c r="C10973" s="47"/>
      <c r="D10973" s="47"/>
      <c r="E10973" s="47"/>
      <c r="F10973" s="47"/>
      <c r="G10973" s="47"/>
      <c r="H10973" s="47"/>
      <c r="I10973" s="47"/>
    </row>
    <row r="10974" spans="1:9" x14ac:dyDescent="0.25">
      <c r="A10974" s="47"/>
      <c r="B10974" s="47"/>
      <c r="C10974" s="47"/>
      <c r="D10974" s="47"/>
      <c r="E10974" s="47"/>
      <c r="F10974" s="47"/>
      <c r="G10974" s="47"/>
      <c r="H10974" s="47"/>
      <c r="I10974" s="47"/>
    </row>
    <row r="10975" spans="1:9" x14ac:dyDescent="0.25">
      <c r="A10975" s="47"/>
      <c r="B10975" s="47"/>
      <c r="C10975" s="47"/>
      <c r="D10975" s="47"/>
      <c r="E10975" s="47"/>
      <c r="F10975" s="47"/>
      <c r="G10975" s="47"/>
      <c r="H10975" s="47"/>
      <c r="I10975" s="47"/>
    </row>
    <row r="10976" spans="1:9" x14ac:dyDescent="0.25">
      <c r="A10976" s="47"/>
      <c r="B10976" s="47"/>
      <c r="C10976" s="47"/>
      <c r="D10976" s="47"/>
      <c r="E10976" s="47"/>
      <c r="F10976" s="47"/>
      <c r="G10976" s="47"/>
      <c r="H10976" s="47"/>
      <c r="I10976" s="47"/>
    </row>
    <row r="10977" spans="1:9" x14ac:dyDescent="0.25">
      <c r="A10977" s="47"/>
      <c r="B10977" s="47"/>
      <c r="C10977" s="47"/>
      <c r="D10977" s="47"/>
      <c r="E10977" s="47"/>
      <c r="F10977" s="47"/>
      <c r="G10977" s="47"/>
      <c r="H10977" s="47"/>
      <c r="I10977" s="47"/>
    </row>
    <row r="10978" spans="1:9" x14ac:dyDescent="0.25">
      <c r="A10978" s="47"/>
      <c r="B10978" s="47"/>
      <c r="C10978" s="47"/>
      <c r="D10978" s="47"/>
      <c r="E10978" s="47"/>
      <c r="F10978" s="47"/>
      <c r="G10978" s="47"/>
      <c r="H10978" s="47"/>
      <c r="I10978" s="47"/>
    </row>
    <row r="10979" spans="1:9" x14ac:dyDescent="0.25">
      <c r="A10979" s="47"/>
      <c r="B10979" s="47"/>
      <c r="C10979" s="47"/>
      <c r="D10979" s="47"/>
      <c r="E10979" s="47"/>
      <c r="F10979" s="47"/>
      <c r="G10979" s="47"/>
      <c r="H10979" s="47"/>
      <c r="I10979" s="47"/>
    </row>
    <row r="10980" spans="1:9" x14ac:dyDescent="0.25">
      <c r="A10980" s="47"/>
      <c r="B10980" s="47"/>
      <c r="C10980" s="47"/>
      <c r="D10980" s="47"/>
      <c r="E10980" s="47"/>
      <c r="F10980" s="47"/>
      <c r="G10980" s="47"/>
      <c r="H10980" s="47"/>
      <c r="I10980" s="47"/>
    </row>
    <row r="10981" spans="1:9" x14ac:dyDescent="0.25">
      <c r="A10981" s="47"/>
      <c r="B10981" s="47"/>
      <c r="C10981" s="47"/>
      <c r="D10981" s="47"/>
      <c r="E10981" s="47"/>
      <c r="F10981" s="47"/>
      <c r="G10981" s="47"/>
      <c r="H10981" s="47"/>
      <c r="I10981" s="47"/>
    </row>
    <row r="10982" spans="1:9" x14ac:dyDescent="0.25">
      <c r="A10982" s="47"/>
      <c r="B10982" s="47"/>
      <c r="C10982" s="47"/>
      <c r="D10982" s="47"/>
      <c r="E10982" s="47"/>
      <c r="F10982" s="47"/>
      <c r="G10982" s="47"/>
      <c r="H10982" s="47"/>
      <c r="I10982" s="47"/>
    </row>
    <row r="10983" spans="1:9" x14ac:dyDescent="0.25">
      <c r="A10983" s="47"/>
      <c r="B10983" s="47"/>
      <c r="C10983" s="47"/>
      <c r="D10983" s="47"/>
      <c r="E10983" s="47"/>
      <c r="F10983" s="47"/>
      <c r="G10983" s="47"/>
      <c r="H10983" s="47"/>
      <c r="I10983" s="47"/>
    </row>
    <row r="10984" spans="1:9" x14ac:dyDescent="0.25">
      <c r="A10984" s="47"/>
      <c r="B10984" s="47"/>
      <c r="C10984" s="47"/>
      <c r="D10984" s="47"/>
      <c r="E10984" s="47"/>
      <c r="F10984" s="47"/>
      <c r="G10984" s="47"/>
      <c r="H10984" s="47"/>
      <c r="I10984" s="47"/>
    </row>
    <row r="10985" spans="1:9" x14ac:dyDescent="0.25">
      <c r="A10985" s="47"/>
      <c r="B10985" s="47"/>
      <c r="C10985" s="47"/>
      <c r="D10985" s="47"/>
      <c r="E10985" s="47"/>
      <c r="F10985" s="47"/>
      <c r="G10985" s="47"/>
      <c r="H10985" s="47"/>
      <c r="I10985" s="47"/>
    </row>
    <row r="10986" spans="1:9" x14ac:dyDescent="0.25">
      <c r="A10986" s="47"/>
      <c r="B10986" s="47"/>
      <c r="C10986" s="47"/>
      <c r="D10986" s="47"/>
      <c r="E10986" s="47"/>
      <c r="F10986" s="47"/>
      <c r="G10986" s="47"/>
      <c r="H10986" s="47"/>
      <c r="I10986" s="47"/>
    </row>
    <row r="10987" spans="1:9" x14ac:dyDescent="0.25">
      <c r="A10987" s="47"/>
      <c r="B10987" s="47"/>
      <c r="C10987" s="47"/>
      <c r="D10987" s="47"/>
      <c r="E10987" s="47"/>
      <c r="F10987" s="47"/>
      <c r="G10987" s="47"/>
      <c r="H10987" s="47"/>
      <c r="I10987" s="47"/>
    </row>
    <row r="10988" spans="1:9" x14ac:dyDescent="0.25">
      <c r="A10988" s="47"/>
      <c r="B10988" s="47"/>
      <c r="C10988" s="47"/>
      <c r="D10988" s="47"/>
      <c r="E10988" s="47"/>
      <c r="F10988" s="47"/>
      <c r="G10988" s="47"/>
      <c r="H10988" s="47"/>
      <c r="I10988" s="47"/>
    </row>
    <row r="10989" spans="1:9" x14ac:dyDescent="0.25">
      <c r="A10989" s="47"/>
      <c r="B10989" s="47"/>
      <c r="C10989" s="47"/>
      <c r="D10989" s="47"/>
      <c r="E10989" s="47"/>
      <c r="F10989" s="47"/>
      <c r="G10989" s="47"/>
      <c r="H10989" s="47"/>
      <c r="I10989" s="47"/>
    </row>
    <row r="10990" spans="1:9" x14ac:dyDescent="0.25">
      <c r="A10990" s="47"/>
      <c r="B10990" s="47"/>
      <c r="C10990" s="47"/>
      <c r="D10990" s="47"/>
      <c r="E10990" s="47"/>
      <c r="F10990" s="47"/>
      <c r="G10990" s="47"/>
      <c r="H10990" s="47"/>
      <c r="I10990" s="47"/>
    </row>
    <row r="10991" spans="1:9" x14ac:dyDescent="0.25">
      <c r="A10991" s="47"/>
      <c r="B10991" s="47"/>
      <c r="C10991" s="47"/>
      <c r="D10991" s="47"/>
      <c r="E10991" s="47"/>
      <c r="F10991" s="47"/>
      <c r="G10991" s="47"/>
      <c r="H10991" s="47"/>
      <c r="I10991" s="47"/>
    </row>
    <row r="10992" spans="1:9" x14ac:dyDescent="0.25">
      <c r="A10992" s="47"/>
      <c r="B10992" s="47"/>
      <c r="C10992" s="47"/>
      <c r="D10992" s="47"/>
      <c r="E10992" s="47"/>
      <c r="F10992" s="47"/>
      <c r="G10992" s="47"/>
      <c r="H10992" s="47"/>
      <c r="I10992" s="47"/>
    </row>
    <row r="10993" spans="1:9" x14ac:dyDescent="0.25">
      <c r="A10993" s="47"/>
      <c r="B10993" s="47"/>
      <c r="C10993" s="47"/>
      <c r="D10993" s="47"/>
      <c r="E10993" s="47"/>
      <c r="F10993" s="47"/>
      <c r="G10993" s="47"/>
      <c r="H10993" s="47"/>
      <c r="I10993" s="47"/>
    </row>
    <row r="10994" spans="1:9" x14ac:dyDescent="0.25">
      <c r="A10994" s="47"/>
      <c r="B10994" s="47"/>
      <c r="C10994" s="47"/>
      <c r="D10994" s="47"/>
      <c r="E10994" s="47"/>
      <c r="F10994" s="47"/>
      <c r="G10994" s="47"/>
      <c r="H10994" s="47"/>
      <c r="I10994" s="47"/>
    </row>
    <row r="10995" spans="1:9" x14ac:dyDescent="0.25">
      <c r="A10995" s="47"/>
      <c r="B10995" s="47"/>
      <c r="C10995" s="47"/>
      <c r="D10995" s="47"/>
      <c r="E10995" s="47"/>
      <c r="F10995" s="47"/>
      <c r="G10995" s="47"/>
      <c r="H10995" s="47"/>
      <c r="I10995" s="47"/>
    </row>
    <row r="10996" spans="1:9" x14ac:dyDescent="0.25">
      <c r="A10996" s="47"/>
      <c r="B10996" s="47"/>
      <c r="C10996" s="47"/>
      <c r="D10996" s="47"/>
      <c r="E10996" s="47"/>
      <c r="F10996" s="47"/>
      <c r="G10996" s="47"/>
      <c r="H10996" s="47"/>
      <c r="I10996" s="47"/>
    </row>
    <row r="10997" spans="1:9" x14ac:dyDescent="0.25">
      <c r="A10997" s="47"/>
      <c r="B10997" s="47"/>
      <c r="C10997" s="47"/>
      <c r="D10997" s="47"/>
      <c r="E10997" s="47"/>
      <c r="F10997" s="47"/>
      <c r="G10997" s="47"/>
      <c r="H10997" s="47"/>
      <c r="I10997" s="47"/>
    </row>
    <row r="10998" spans="1:9" x14ac:dyDescent="0.25">
      <c r="A10998" s="47"/>
      <c r="B10998" s="47"/>
      <c r="C10998" s="47"/>
      <c r="D10998" s="47"/>
      <c r="E10998" s="47"/>
      <c r="F10998" s="47"/>
      <c r="G10998" s="47"/>
      <c r="H10998" s="47"/>
      <c r="I10998" s="47"/>
    </row>
    <row r="10999" spans="1:9" x14ac:dyDescent="0.25">
      <c r="A10999" s="47"/>
      <c r="B10999" s="47"/>
      <c r="C10999" s="47"/>
      <c r="D10999" s="47"/>
      <c r="E10999" s="47"/>
      <c r="F10999" s="47"/>
      <c r="G10999" s="47"/>
      <c r="H10999" s="47"/>
      <c r="I10999" s="47"/>
    </row>
    <row r="11000" spans="1:9" x14ac:dyDescent="0.25">
      <c r="A11000" s="47"/>
      <c r="B11000" s="47"/>
      <c r="C11000" s="47"/>
      <c r="D11000" s="47"/>
      <c r="E11000" s="47"/>
      <c r="F11000" s="47"/>
      <c r="G11000" s="47"/>
      <c r="H11000" s="47"/>
      <c r="I11000" s="47"/>
    </row>
    <row r="11001" spans="1:9" x14ac:dyDescent="0.25">
      <c r="A11001" s="47"/>
      <c r="B11001" s="47"/>
      <c r="C11001" s="47"/>
      <c r="D11001" s="47"/>
      <c r="E11001" s="47"/>
      <c r="F11001" s="47"/>
      <c r="G11001" s="47"/>
      <c r="H11001" s="47"/>
      <c r="I11001" s="47"/>
    </row>
    <row r="11002" spans="1:9" x14ac:dyDescent="0.25">
      <c r="A11002" s="47"/>
      <c r="B11002" s="47"/>
      <c r="C11002" s="47"/>
      <c r="D11002" s="47"/>
      <c r="E11002" s="47"/>
      <c r="F11002" s="47"/>
      <c r="G11002" s="47"/>
      <c r="H11002" s="47"/>
      <c r="I11002" s="47"/>
    </row>
    <row r="11003" spans="1:9" x14ac:dyDescent="0.25">
      <c r="A11003" s="47"/>
      <c r="B11003" s="47"/>
      <c r="C11003" s="47"/>
      <c r="D11003" s="47"/>
      <c r="E11003" s="47"/>
      <c r="F11003" s="47"/>
      <c r="G11003" s="47"/>
      <c r="H11003" s="47"/>
      <c r="I11003" s="47"/>
    </row>
    <row r="11004" spans="1:9" x14ac:dyDescent="0.25">
      <c r="A11004" s="47"/>
      <c r="B11004" s="47"/>
      <c r="C11004" s="47"/>
      <c r="D11004" s="47"/>
      <c r="E11004" s="47"/>
      <c r="F11004" s="47"/>
      <c r="G11004" s="47"/>
      <c r="H11004" s="47"/>
      <c r="I11004" s="47"/>
    </row>
    <row r="11005" spans="1:9" x14ac:dyDescent="0.25">
      <c r="A11005" s="47"/>
      <c r="B11005" s="47"/>
      <c r="C11005" s="47"/>
      <c r="D11005" s="47"/>
      <c r="E11005" s="47"/>
      <c r="F11005" s="47"/>
      <c r="G11005" s="47"/>
      <c r="H11005" s="47"/>
      <c r="I11005" s="47"/>
    </row>
    <row r="11006" spans="1:9" x14ac:dyDescent="0.25">
      <c r="A11006" s="47"/>
      <c r="B11006" s="47"/>
      <c r="C11006" s="47"/>
      <c r="D11006" s="47"/>
      <c r="E11006" s="47"/>
      <c r="F11006" s="47"/>
      <c r="G11006" s="47"/>
      <c r="H11006" s="47"/>
      <c r="I11006" s="47"/>
    </row>
    <row r="11007" spans="1:9" x14ac:dyDescent="0.25">
      <c r="A11007" s="47"/>
      <c r="B11007" s="47"/>
      <c r="C11007" s="47"/>
      <c r="D11007" s="47"/>
      <c r="E11007" s="47"/>
      <c r="F11007" s="47"/>
      <c r="G11007" s="47"/>
      <c r="H11007" s="47"/>
      <c r="I11007" s="47"/>
    </row>
    <row r="11008" spans="1:9" x14ac:dyDescent="0.25">
      <c r="A11008" s="47"/>
      <c r="B11008" s="47"/>
      <c r="C11008" s="47"/>
      <c r="D11008" s="47"/>
      <c r="E11008" s="47"/>
      <c r="F11008" s="47"/>
      <c r="G11008" s="47"/>
      <c r="H11008" s="47"/>
      <c r="I11008" s="47"/>
    </row>
    <row r="11009" spans="1:9" x14ac:dyDescent="0.25">
      <c r="A11009" s="47"/>
      <c r="B11009" s="47"/>
      <c r="C11009" s="47"/>
      <c r="D11009" s="47"/>
      <c r="E11009" s="47"/>
      <c r="F11009" s="47"/>
      <c r="G11009" s="47"/>
      <c r="H11009" s="47"/>
      <c r="I11009" s="47"/>
    </row>
    <row r="11010" spans="1:9" x14ac:dyDescent="0.25">
      <c r="A11010" s="47"/>
      <c r="B11010" s="47"/>
      <c r="C11010" s="47"/>
      <c r="D11010" s="47"/>
      <c r="E11010" s="47"/>
      <c r="F11010" s="47"/>
      <c r="G11010" s="47"/>
      <c r="H11010" s="47"/>
      <c r="I11010" s="47"/>
    </row>
    <row r="11011" spans="1:9" x14ac:dyDescent="0.25">
      <c r="A11011" s="47"/>
      <c r="B11011" s="47"/>
      <c r="C11011" s="47"/>
      <c r="D11011" s="47"/>
      <c r="E11011" s="47"/>
      <c r="F11011" s="47"/>
      <c r="G11011" s="47"/>
      <c r="H11011" s="47"/>
      <c r="I11011" s="47"/>
    </row>
    <row r="11012" spans="1:9" x14ac:dyDescent="0.25">
      <c r="A11012" s="47"/>
      <c r="B11012" s="47"/>
      <c r="C11012" s="47"/>
      <c r="D11012" s="47"/>
      <c r="E11012" s="47"/>
      <c r="F11012" s="47"/>
      <c r="G11012" s="47"/>
      <c r="H11012" s="47"/>
      <c r="I11012" s="47"/>
    </row>
    <row r="11013" spans="1:9" x14ac:dyDescent="0.25">
      <c r="A11013" s="47"/>
      <c r="B11013" s="47"/>
      <c r="C11013" s="47"/>
      <c r="D11013" s="47"/>
      <c r="E11013" s="47"/>
      <c r="F11013" s="47"/>
      <c r="G11013" s="47"/>
      <c r="H11013" s="47"/>
      <c r="I11013" s="47"/>
    </row>
    <row r="11014" spans="1:9" x14ac:dyDescent="0.25">
      <c r="A11014" s="47"/>
      <c r="B11014" s="47"/>
      <c r="C11014" s="47"/>
      <c r="D11014" s="47"/>
      <c r="E11014" s="47"/>
      <c r="F11014" s="47"/>
      <c r="G11014" s="47"/>
      <c r="H11014" s="47"/>
      <c r="I11014" s="47"/>
    </row>
    <row r="11015" spans="1:9" x14ac:dyDescent="0.25">
      <c r="A11015" s="47"/>
      <c r="B11015" s="47"/>
      <c r="C11015" s="47"/>
      <c r="D11015" s="47"/>
      <c r="E11015" s="47"/>
      <c r="F11015" s="47"/>
      <c r="G11015" s="47"/>
      <c r="H11015" s="47"/>
      <c r="I11015" s="47"/>
    </row>
    <row r="11016" spans="1:9" x14ac:dyDescent="0.25">
      <c r="A11016" s="47"/>
      <c r="B11016" s="47"/>
      <c r="C11016" s="47"/>
      <c r="D11016" s="47"/>
      <c r="E11016" s="47"/>
      <c r="F11016" s="47"/>
      <c r="G11016" s="47"/>
      <c r="H11016" s="47"/>
      <c r="I11016" s="47"/>
    </row>
    <row r="11017" spans="1:9" x14ac:dyDescent="0.25">
      <c r="A11017" s="47"/>
      <c r="B11017" s="47"/>
      <c r="C11017" s="47"/>
      <c r="D11017" s="47"/>
      <c r="E11017" s="47"/>
      <c r="F11017" s="47"/>
      <c r="G11017" s="47"/>
      <c r="H11017" s="47"/>
      <c r="I11017" s="47"/>
    </row>
    <row r="11018" spans="1:9" x14ac:dyDescent="0.25">
      <c r="A11018" s="47"/>
      <c r="B11018" s="47"/>
      <c r="C11018" s="47"/>
      <c r="D11018" s="47"/>
      <c r="E11018" s="47"/>
      <c r="F11018" s="47"/>
      <c r="G11018" s="47"/>
      <c r="H11018" s="47"/>
      <c r="I11018" s="47"/>
    </row>
    <row r="11019" spans="1:9" x14ac:dyDescent="0.25">
      <c r="A11019" s="47"/>
      <c r="B11019" s="47"/>
      <c r="C11019" s="47"/>
      <c r="D11019" s="47"/>
      <c r="E11019" s="47"/>
      <c r="F11019" s="47"/>
      <c r="G11019" s="47"/>
      <c r="H11019" s="47"/>
      <c r="I11019" s="47"/>
    </row>
    <row r="11020" spans="1:9" x14ac:dyDescent="0.25">
      <c r="A11020" s="47"/>
      <c r="B11020" s="47"/>
      <c r="C11020" s="47"/>
      <c r="D11020" s="47"/>
      <c r="E11020" s="47"/>
      <c r="F11020" s="47"/>
      <c r="G11020" s="47"/>
      <c r="H11020" s="47"/>
      <c r="I11020" s="47"/>
    </row>
    <row r="11021" spans="1:9" x14ac:dyDescent="0.25">
      <c r="A11021" s="47"/>
      <c r="B11021" s="47"/>
      <c r="C11021" s="47"/>
      <c r="D11021" s="47"/>
      <c r="E11021" s="47"/>
      <c r="F11021" s="47"/>
      <c r="G11021" s="47"/>
      <c r="H11021" s="47"/>
      <c r="I11021" s="47"/>
    </row>
    <row r="11022" spans="1:9" x14ac:dyDescent="0.25">
      <c r="A11022" s="47"/>
      <c r="B11022" s="47"/>
      <c r="C11022" s="47"/>
      <c r="D11022" s="47"/>
      <c r="E11022" s="47"/>
      <c r="F11022" s="47"/>
      <c r="G11022" s="47"/>
      <c r="H11022" s="47"/>
      <c r="I11022" s="47"/>
    </row>
    <row r="11023" spans="1:9" x14ac:dyDescent="0.25">
      <c r="A11023" s="47"/>
      <c r="B11023" s="47"/>
      <c r="C11023" s="47"/>
      <c r="D11023" s="47"/>
      <c r="E11023" s="47"/>
      <c r="F11023" s="47"/>
      <c r="G11023" s="47"/>
      <c r="H11023" s="47"/>
      <c r="I11023" s="47"/>
    </row>
    <row r="11024" spans="1:9" x14ac:dyDescent="0.25">
      <c r="A11024" s="47"/>
      <c r="B11024" s="47"/>
      <c r="C11024" s="47"/>
      <c r="D11024" s="47"/>
      <c r="E11024" s="47"/>
      <c r="F11024" s="47"/>
      <c r="G11024" s="47"/>
      <c r="H11024" s="47"/>
      <c r="I11024" s="47"/>
    </row>
    <row r="11025" spans="1:9" x14ac:dyDescent="0.25">
      <c r="A11025" s="47"/>
      <c r="B11025" s="47"/>
      <c r="C11025" s="47"/>
      <c r="D11025" s="47"/>
      <c r="E11025" s="47"/>
      <c r="F11025" s="47"/>
      <c r="G11025" s="47"/>
      <c r="H11025" s="47"/>
      <c r="I11025" s="47"/>
    </row>
    <row r="11026" spans="1:9" x14ac:dyDescent="0.25">
      <c r="A11026" s="47"/>
      <c r="B11026" s="47"/>
      <c r="C11026" s="47"/>
      <c r="D11026" s="47"/>
      <c r="E11026" s="47"/>
      <c r="F11026" s="47"/>
      <c r="G11026" s="47"/>
      <c r="H11026" s="47"/>
      <c r="I11026" s="47"/>
    </row>
    <row r="11027" spans="1:9" x14ac:dyDescent="0.25">
      <c r="A11027" s="47"/>
      <c r="B11027" s="47"/>
      <c r="C11027" s="47"/>
      <c r="D11027" s="47"/>
      <c r="E11027" s="47"/>
      <c r="F11027" s="47"/>
      <c r="G11027" s="47"/>
      <c r="H11027" s="47"/>
      <c r="I11027" s="47"/>
    </row>
    <row r="11028" spans="1:9" x14ac:dyDescent="0.25">
      <c r="A11028" s="47"/>
      <c r="B11028" s="47"/>
      <c r="C11028" s="47"/>
      <c r="D11028" s="47"/>
      <c r="E11028" s="47"/>
      <c r="F11028" s="47"/>
      <c r="G11028" s="47"/>
      <c r="H11028" s="47"/>
      <c r="I11028" s="47"/>
    </row>
    <row r="11029" spans="1:9" x14ac:dyDescent="0.25">
      <c r="A11029" s="47"/>
      <c r="B11029" s="47"/>
      <c r="C11029" s="47"/>
      <c r="D11029" s="47"/>
      <c r="E11029" s="47"/>
      <c r="F11029" s="47"/>
      <c r="G11029" s="47"/>
      <c r="H11029" s="47"/>
      <c r="I11029" s="47"/>
    </row>
    <row r="11030" spans="1:9" x14ac:dyDescent="0.25">
      <c r="A11030" s="47"/>
      <c r="B11030" s="47"/>
      <c r="C11030" s="47"/>
      <c r="D11030" s="47"/>
      <c r="E11030" s="47"/>
      <c r="F11030" s="47"/>
      <c r="G11030" s="47"/>
      <c r="H11030" s="47"/>
      <c r="I11030" s="47"/>
    </row>
    <row r="11031" spans="1:9" x14ac:dyDescent="0.25">
      <c r="A11031" s="47"/>
      <c r="B11031" s="47"/>
      <c r="C11031" s="47"/>
      <c r="D11031" s="47"/>
      <c r="E11031" s="47"/>
      <c r="F11031" s="47"/>
      <c r="G11031" s="47"/>
      <c r="H11031" s="47"/>
      <c r="I11031" s="47"/>
    </row>
    <row r="11032" spans="1:9" x14ac:dyDescent="0.25">
      <c r="A11032" s="47"/>
      <c r="B11032" s="47"/>
      <c r="C11032" s="47"/>
      <c r="D11032" s="47"/>
      <c r="E11032" s="47"/>
      <c r="F11032" s="47"/>
      <c r="G11032" s="47"/>
      <c r="H11032" s="47"/>
      <c r="I11032" s="47"/>
    </row>
    <row r="11033" spans="1:9" x14ac:dyDescent="0.25">
      <c r="A11033" s="47"/>
      <c r="B11033" s="47"/>
      <c r="C11033" s="47"/>
      <c r="D11033" s="47"/>
      <c r="E11033" s="47"/>
      <c r="F11033" s="47"/>
      <c r="G11033" s="47"/>
      <c r="H11033" s="47"/>
      <c r="I11033" s="47"/>
    </row>
    <row r="11034" spans="1:9" x14ac:dyDescent="0.25">
      <c r="A11034" s="47"/>
      <c r="B11034" s="47"/>
      <c r="C11034" s="47"/>
      <c r="D11034" s="47"/>
      <c r="E11034" s="47"/>
      <c r="F11034" s="47"/>
      <c r="G11034" s="47"/>
      <c r="H11034" s="47"/>
      <c r="I11034" s="47"/>
    </row>
    <row r="11035" spans="1:9" x14ac:dyDescent="0.25">
      <c r="A11035" s="47"/>
      <c r="B11035" s="47"/>
      <c r="C11035" s="47"/>
      <c r="D11035" s="47"/>
      <c r="E11035" s="47"/>
      <c r="F11035" s="47"/>
      <c r="G11035" s="47"/>
      <c r="H11035" s="47"/>
      <c r="I11035" s="47"/>
    </row>
    <row r="11036" spans="1:9" x14ac:dyDescent="0.25">
      <c r="A11036" s="47"/>
      <c r="B11036" s="47"/>
      <c r="C11036" s="47"/>
      <c r="D11036" s="47"/>
      <c r="E11036" s="47"/>
      <c r="F11036" s="47"/>
      <c r="G11036" s="47"/>
      <c r="H11036" s="47"/>
      <c r="I11036" s="47"/>
    </row>
    <row r="11037" spans="1:9" x14ac:dyDescent="0.25">
      <c r="A11037" s="47"/>
      <c r="B11037" s="47"/>
      <c r="C11037" s="47"/>
      <c r="D11037" s="47"/>
      <c r="E11037" s="47"/>
      <c r="F11037" s="47"/>
      <c r="G11037" s="47"/>
      <c r="H11037" s="47"/>
      <c r="I11037" s="47"/>
    </row>
    <row r="11038" spans="1:9" x14ac:dyDescent="0.25">
      <c r="A11038" s="47"/>
      <c r="B11038" s="47"/>
      <c r="C11038" s="47"/>
      <c r="D11038" s="47"/>
      <c r="E11038" s="47"/>
      <c r="F11038" s="47"/>
      <c r="G11038" s="47"/>
      <c r="H11038" s="47"/>
      <c r="I11038" s="47"/>
    </row>
    <row r="11039" spans="1:9" x14ac:dyDescent="0.25">
      <c r="A11039" s="47"/>
      <c r="B11039" s="47"/>
      <c r="C11039" s="47"/>
      <c r="D11039" s="47"/>
      <c r="E11039" s="47"/>
      <c r="F11039" s="47"/>
      <c r="G11039" s="47"/>
      <c r="H11039" s="47"/>
      <c r="I11039" s="47"/>
    </row>
    <row r="11040" spans="1:9" x14ac:dyDescent="0.25">
      <c r="A11040" s="47"/>
      <c r="B11040" s="47"/>
      <c r="C11040" s="47"/>
      <c r="D11040" s="47"/>
      <c r="E11040" s="47"/>
      <c r="F11040" s="47"/>
      <c r="G11040" s="47"/>
      <c r="H11040" s="47"/>
      <c r="I11040" s="47"/>
    </row>
    <row r="11041" spans="1:9" x14ac:dyDescent="0.25">
      <c r="A11041" s="47"/>
      <c r="B11041" s="47"/>
      <c r="C11041" s="47"/>
      <c r="D11041" s="47"/>
      <c r="E11041" s="47"/>
      <c r="F11041" s="47"/>
      <c r="G11041" s="47"/>
      <c r="H11041" s="47"/>
      <c r="I11041" s="47"/>
    </row>
    <row r="11042" spans="1:9" x14ac:dyDescent="0.25">
      <c r="A11042" s="47"/>
      <c r="B11042" s="47"/>
      <c r="C11042" s="47"/>
      <c r="D11042" s="47"/>
      <c r="E11042" s="47"/>
      <c r="F11042" s="47"/>
      <c r="G11042" s="47"/>
      <c r="H11042" s="47"/>
      <c r="I11042" s="47"/>
    </row>
    <row r="11043" spans="1:9" x14ac:dyDescent="0.25">
      <c r="A11043" s="47"/>
      <c r="B11043" s="47"/>
      <c r="C11043" s="47"/>
      <c r="D11043" s="47"/>
      <c r="E11043" s="47"/>
      <c r="F11043" s="47"/>
      <c r="G11043" s="47"/>
      <c r="H11043" s="47"/>
      <c r="I11043" s="47"/>
    </row>
    <row r="11044" spans="1:9" x14ac:dyDescent="0.25">
      <c r="A11044" s="47"/>
      <c r="B11044" s="47"/>
      <c r="C11044" s="47"/>
      <c r="D11044" s="47"/>
      <c r="E11044" s="47"/>
      <c r="F11044" s="47"/>
      <c r="G11044" s="47"/>
      <c r="H11044" s="47"/>
      <c r="I11044" s="47"/>
    </row>
    <row r="11045" spans="1:9" x14ac:dyDescent="0.25">
      <c r="A11045" s="47"/>
      <c r="B11045" s="47"/>
      <c r="C11045" s="47"/>
      <c r="D11045" s="47"/>
      <c r="E11045" s="47"/>
      <c r="F11045" s="47"/>
      <c r="G11045" s="47"/>
      <c r="H11045" s="47"/>
      <c r="I11045" s="47"/>
    </row>
    <row r="11046" spans="1:9" x14ac:dyDescent="0.25">
      <c r="A11046" s="47"/>
      <c r="B11046" s="47"/>
      <c r="C11046" s="47"/>
      <c r="D11046" s="47"/>
      <c r="E11046" s="47"/>
      <c r="F11046" s="47"/>
      <c r="G11046" s="47"/>
      <c r="H11046" s="47"/>
      <c r="I11046" s="47"/>
    </row>
    <row r="11047" spans="1:9" x14ac:dyDescent="0.25">
      <c r="A11047" s="47"/>
      <c r="B11047" s="47"/>
      <c r="C11047" s="47"/>
      <c r="D11047" s="47"/>
      <c r="E11047" s="47"/>
      <c r="F11047" s="47"/>
      <c r="G11047" s="47"/>
      <c r="H11047" s="47"/>
      <c r="I11047" s="47"/>
    </row>
    <row r="11048" spans="1:9" x14ac:dyDescent="0.25">
      <c r="A11048" s="47"/>
      <c r="B11048" s="47"/>
      <c r="C11048" s="47"/>
      <c r="D11048" s="47"/>
      <c r="E11048" s="47"/>
      <c r="F11048" s="47"/>
      <c r="G11048" s="47"/>
      <c r="H11048" s="47"/>
      <c r="I11048" s="47"/>
    </row>
    <row r="11049" spans="1:9" x14ac:dyDescent="0.25">
      <c r="A11049" s="47"/>
      <c r="B11049" s="47"/>
      <c r="C11049" s="47"/>
      <c r="D11049" s="47"/>
      <c r="E11049" s="47"/>
      <c r="F11049" s="47"/>
      <c r="G11049" s="47"/>
      <c r="H11049" s="47"/>
      <c r="I11049" s="47"/>
    </row>
    <row r="11050" spans="1:9" x14ac:dyDescent="0.25">
      <c r="A11050" s="47"/>
      <c r="B11050" s="47"/>
      <c r="C11050" s="47"/>
      <c r="D11050" s="47"/>
      <c r="E11050" s="47"/>
      <c r="F11050" s="47"/>
      <c r="G11050" s="47"/>
      <c r="H11050" s="47"/>
      <c r="I11050" s="47"/>
    </row>
    <row r="11051" spans="1:9" x14ac:dyDescent="0.25">
      <c r="A11051" s="47"/>
      <c r="B11051" s="47"/>
      <c r="C11051" s="47"/>
      <c r="D11051" s="47"/>
      <c r="E11051" s="47"/>
      <c r="F11051" s="47"/>
      <c r="G11051" s="47"/>
      <c r="H11051" s="47"/>
      <c r="I11051" s="47"/>
    </row>
    <row r="11052" spans="1:9" x14ac:dyDescent="0.25">
      <c r="A11052" s="47"/>
      <c r="B11052" s="47"/>
      <c r="C11052" s="47"/>
      <c r="D11052" s="47"/>
      <c r="E11052" s="47"/>
      <c r="F11052" s="47"/>
      <c r="G11052" s="47"/>
      <c r="H11052" s="47"/>
      <c r="I11052" s="47"/>
    </row>
    <row r="11053" spans="1:9" x14ac:dyDescent="0.25">
      <c r="A11053" s="47"/>
      <c r="B11053" s="47"/>
      <c r="C11053" s="47"/>
      <c r="D11053" s="47"/>
      <c r="E11053" s="47"/>
      <c r="F11053" s="47"/>
      <c r="G11053" s="47"/>
      <c r="H11053" s="47"/>
      <c r="I11053" s="47"/>
    </row>
    <row r="11054" spans="1:9" x14ac:dyDescent="0.25">
      <c r="A11054" s="47"/>
      <c r="B11054" s="47"/>
      <c r="C11054" s="47"/>
      <c r="D11054" s="47"/>
      <c r="E11054" s="47"/>
      <c r="F11054" s="47"/>
      <c r="G11054" s="47"/>
      <c r="H11054" s="47"/>
      <c r="I11054" s="47"/>
    </row>
    <row r="11055" spans="1:9" x14ac:dyDescent="0.25">
      <c r="A11055" s="47"/>
      <c r="B11055" s="47"/>
      <c r="C11055" s="47"/>
      <c r="D11055" s="47"/>
      <c r="E11055" s="47"/>
      <c r="F11055" s="47"/>
      <c r="G11055" s="47"/>
      <c r="H11055" s="47"/>
      <c r="I11055" s="47"/>
    </row>
    <row r="11056" spans="1:9" x14ac:dyDescent="0.25">
      <c r="A11056" s="47"/>
      <c r="B11056" s="47"/>
      <c r="C11056" s="47"/>
      <c r="D11056" s="47"/>
      <c r="E11056" s="47"/>
      <c r="F11056" s="47"/>
      <c r="G11056" s="47"/>
      <c r="H11056" s="47"/>
      <c r="I11056" s="47"/>
    </row>
    <row r="11057" spans="1:9" x14ac:dyDescent="0.25">
      <c r="A11057" s="47"/>
      <c r="B11057" s="47"/>
      <c r="C11057" s="47"/>
      <c r="D11057" s="47"/>
      <c r="E11057" s="47"/>
      <c r="F11057" s="47"/>
      <c r="G11057" s="47"/>
      <c r="H11057" s="47"/>
      <c r="I11057" s="47"/>
    </row>
    <row r="11058" spans="1:9" x14ac:dyDescent="0.25">
      <c r="A11058" s="47"/>
      <c r="B11058" s="47"/>
      <c r="C11058" s="47"/>
      <c r="D11058" s="47"/>
      <c r="E11058" s="47"/>
      <c r="F11058" s="47"/>
      <c r="G11058" s="47"/>
      <c r="H11058" s="47"/>
      <c r="I11058" s="47"/>
    </row>
    <row r="11059" spans="1:9" x14ac:dyDescent="0.25">
      <c r="A11059" s="47"/>
      <c r="B11059" s="47"/>
      <c r="C11059" s="47"/>
      <c r="D11059" s="47"/>
      <c r="E11059" s="47"/>
      <c r="F11059" s="47"/>
      <c r="G11059" s="47"/>
      <c r="H11059" s="47"/>
      <c r="I11059" s="47"/>
    </row>
    <row r="11060" spans="1:9" x14ac:dyDescent="0.25">
      <c r="A11060" s="47"/>
      <c r="B11060" s="47"/>
      <c r="C11060" s="47"/>
      <c r="D11060" s="47"/>
      <c r="E11060" s="47"/>
      <c r="F11060" s="47"/>
      <c r="G11060" s="47"/>
      <c r="H11060" s="47"/>
      <c r="I11060" s="47"/>
    </row>
    <row r="11061" spans="1:9" x14ac:dyDescent="0.25">
      <c r="A11061" s="47"/>
      <c r="B11061" s="47"/>
      <c r="C11061" s="47"/>
      <c r="D11061" s="47"/>
      <c r="E11061" s="47"/>
      <c r="F11061" s="47"/>
      <c r="G11061" s="47"/>
      <c r="H11061" s="47"/>
      <c r="I11061" s="47"/>
    </row>
    <row r="11062" spans="1:9" x14ac:dyDescent="0.25">
      <c r="A11062" s="47"/>
      <c r="B11062" s="47"/>
      <c r="C11062" s="47"/>
      <c r="D11062" s="47"/>
      <c r="E11062" s="47"/>
      <c r="F11062" s="47"/>
      <c r="G11062" s="47"/>
      <c r="H11062" s="47"/>
      <c r="I11062" s="47"/>
    </row>
    <row r="11063" spans="1:9" x14ac:dyDescent="0.25">
      <c r="A11063" s="47"/>
      <c r="B11063" s="47"/>
      <c r="C11063" s="47"/>
      <c r="D11063" s="47"/>
      <c r="E11063" s="47"/>
      <c r="F11063" s="47"/>
      <c r="G11063" s="47"/>
      <c r="H11063" s="47"/>
      <c r="I11063" s="47"/>
    </row>
    <row r="11064" spans="1:9" x14ac:dyDescent="0.25">
      <c r="A11064" s="47"/>
      <c r="B11064" s="47"/>
      <c r="C11064" s="47"/>
      <c r="D11064" s="47"/>
      <c r="E11064" s="47"/>
      <c r="F11064" s="47"/>
      <c r="G11064" s="47"/>
      <c r="H11064" s="47"/>
      <c r="I11064" s="47"/>
    </row>
    <row r="11065" spans="1:9" x14ac:dyDescent="0.25">
      <c r="A11065" s="47"/>
      <c r="B11065" s="47"/>
      <c r="C11065" s="47"/>
      <c r="D11065" s="47"/>
      <c r="E11065" s="47"/>
      <c r="F11065" s="47"/>
      <c r="G11065" s="47"/>
      <c r="H11065" s="47"/>
      <c r="I11065" s="47"/>
    </row>
    <row r="11066" spans="1:9" x14ac:dyDescent="0.25">
      <c r="A11066" s="47"/>
      <c r="B11066" s="47"/>
      <c r="C11066" s="47"/>
      <c r="D11066" s="47"/>
      <c r="E11066" s="47"/>
      <c r="F11066" s="47"/>
      <c r="G11066" s="47"/>
      <c r="H11066" s="47"/>
      <c r="I11066" s="47"/>
    </row>
    <row r="11067" spans="1:9" x14ac:dyDescent="0.25">
      <c r="A11067" s="47"/>
      <c r="B11067" s="47"/>
      <c r="C11067" s="47"/>
      <c r="D11067" s="47"/>
      <c r="E11067" s="47"/>
      <c r="F11067" s="47"/>
      <c r="G11067" s="47"/>
      <c r="H11067" s="47"/>
      <c r="I11067" s="47"/>
    </row>
    <row r="11068" spans="1:9" x14ac:dyDescent="0.25">
      <c r="A11068" s="47"/>
      <c r="B11068" s="47"/>
      <c r="C11068" s="47"/>
      <c r="D11068" s="47"/>
      <c r="E11068" s="47"/>
      <c r="F11068" s="47"/>
      <c r="G11068" s="47"/>
      <c r="H11068" s="47"/>
      <c r="I11068" s="47"/>
    </row>
    <row r="11069" spans="1:9" x14ac:dyDescent="0.25">
      <c r="A11069" s="47"/>
      <c r="B11069" s="47"/>
      <c r="C11069" s="47"/>
      <c r="D11069" s="47"/>
      <c r="E11069" s="47"/>
      <c r="F11069" s="47"/>
      <c r="G11069" s="47"/>
      <c r="H11069" s="47"/>
      <c r="I11069" s="47"/>
    </row>
    <row r="11070" spans="1:9" x14ac:dyDescent="0.25">
      <c r="A11070" s="47"/>
      <c r="B11070" s="47"/>
      <c r="C11070" s="47"/>
      <c r="D11070" s="47"/>
      <c r="E11070" s="47"/>
      <c r="F11070" s="47"/>
      <c r="G11070" s="47"/>
      <c r="H11070" s="47"/>
      <c r="I11070" s="47"/>
    </row>
    <row r="11071" spans="1:9" x14ac:dyDescent="0.25">
      <c r="A11071" s="47"/>
      <c r="B11071" s="47"/>
      <c r="C11071" s="47"/>
      <c r="D11071" s="47"/>
      <c r="E11071" s="47"/>
      <c r="F11071" s="47"/>
      <c r="G11071" s="47"/>
      <c r="H11071" s="47"/>
      <c r="I11071" s="47"/>
    </row>
    <row r="11072" spans="1:9" x14ac:dyDescent="0.25">
      <c r="A11072" s="47"/>
      <c r="B11072" s="47"/>
      <c r="C11072" s="47"/>
      <c r="D11072" s="47"/>
      <c r="E11072" s="47"/>
      <c r="F11072" s="47"/>
      <c r="G11072" s="47"/>
      <c r="H11072" s="47"/>
      <c r="I11072" s="47"/>
    </row>
    <row r="11073" spans="1:9" x14ac:dyDescent="0.25">
      <c r="A11073" s="47"/>
      <c r="B11073" s="47"/>
      <c r="C11073" s="47"/>
      <c r="D11073" s="47"/>
      <c r="E11073" s="47"/>
      <c r="F11073" s="47"/>
      <c r="G11073" s="47"/>
      <c r="H11073" s="47"/>
      <c r="I11073" s="47"/>
    </row>
    <row r="11074" spans="1:9" x14ac:dyDescent="0.25">
      <c r="A11074" s="47"/>
      <c r="B11074" s="47"/>
      <c r="C11074" s="47"/>
      <c r="D11074" s="47"/>
      <c r="E11074" s="47"/>
      <c r="F11074" s="47"/>
      <c r="G11074" s="47"/>
      <c r="H11074" s="47"/>
      <c r="I11074" s="47"/>
    </row>
    <row r="11075" spans="1:9" x14ac:dyDescent="0.25">
      <c r="A11075" s="47"/>
      <c r="B11075" s="47"/>
      <c r="C11075" s="47"/>
      <c r="D11075" s="47"/>
      <c r="E11075" s="47"/>
      <c r="F11075" s="47"/>
      <c r="G11075" s="47"/>
      <c r="H11075" s="47"/>
      <c r="I11075" s="47"/>
    </row>
    <row r="11076" spans="1:9" x14ac:dyDescent="0.25">
      <c r="A11076" s="47"/>
      <c r="B11076" s="47"/>
      <c r="C11076" s="47"/>
      <c r="D11076" s="47"/>
      <c r="E11076" s="47"/>
      <c r="F11076" s="47"/>
      <c r="G11076" s="47"/>
      <c r="H11076" s="47"/>
      <c r="I11076" s="47"/>
    </row>
    <row r="11077" spans="1:9" x14ac:dyDescent="0.25">
      <c r="A11077" s="47"/>
      <c r="B11077" s="47"/>
      <c r="C11077" s="47"/>
      <c r="D11077" s="47"/>
      <c r="E11077" s="47"/>
      <c r="F11077" s="47"/>
      <c r="G11077" s="47"/>
      <c r="H11077" s="47"/>
      <c r="I11077" s="47"/>
    </row>
    <row r="11078" spans="1:9" x14ac:dyDescent="0.25">
      <c r="A11078" s="47"/>
      <c r="B11078" s="47"/>
      <c r="C11078" s="47"/>
      <c r="D11078" s="47"/>
      <c r="E11078" s="47"/>
      <c r="F11078" s="47"/>
      <c r="G11078" s="47"/>
      <c r="H11078" s="47"/>
      <c r="I11078" s="47"/>
    </row>
    <row r="11079" spans="1:9" x14ac:dyDescent="0.25">
      <c r="A11079" s="47"/>
      <c r="B11079" s="47"/>
      <c r="C11079" s="47"/>
      <c r="D11079" s="47"/>
      <c r="E11079" s="47"/>
      <c r="F11079" s="47"/>
      <c r="G11079" s="47"/>
      <c r="H11079" s="47"/>
      <c r="I11079" s="47"/>
    </row>
    <row r="11080" spans="1:9" x14ac:dyDescent="0.25">
      <c r="A11080" s="47"/>
      <c r="B11080" s="47"/>
      <c r="C11080" s="47"/>
      <c r="D11080" s="47"/>
      <c r="E11080" s="47"/>
      <c r="F11080" s="47"/>
      <c r="G11080" s="47"/>
      <c r="H11080" s="47"/>
      <c r="I11080" s="47"/>
    </row>
    <row r="11081" spans="1:9" x14ac:dyDescent="0.25">
      <c r="A11081" s="47"/>
      <c r="B11081" s="47"/>
      <c r="C11081" s="47"/>
      <c r="D11081" s="47"/>
      <c r="E11081" s="47"/>
      <c r="F11081" s="47"/>
      <c r="G11081" s="47"/>
      <c r="H11081" s="47"/>
      <c r="I11081" s="47"/>
    </row>
    <row r="11082" spans="1:9" x14ac:dyDescent="0.25">
      <c r="A11082" s="47"/>
      <c r="B11082" s="47"/>
      <c r="C11082" s="47"/>
      <c r="D11082" s="47"/>
      <c r="E11082" s="47"/>
      <c r="F11082" s="47"/>
      <c r="G11082" s="47"/>
      <c r="H11082" s="47"/>
      <c r="I11082" s="47"/>
    </row>
    <row r="11083" spans="1:9" x14ac:dyDescent="0.25">
      <c r="A11083" s="47"/>
      <c r="B11083" s="47"/>
      <c r="C11083" s="47"/>
      <c r="D11083" s="47"/>
      <c r="E11083" s="47"/>
      <c r="F11083" s="47"/>
      <c r="G11083" s="47"/>
      <c r="H11083" s="47"/>
      <c r="I11083" s="47"/>
    </row>
    <row r="11084" spans="1:9" x14ac:dyDescent="0.25">
      <c r="A11084" s="47"/>
      <c r="B11084" s="47"/>
      <c r="C11084" s="47"/>
      <c r="D11084" s="47"/>
      <c r="E11084" s="47"/>
      <c r="F11084" s="47"/>
      <c r="G11084" s="47"/>
      <c r="H11084" s="47"/>
      <c r="I11084" s="47"/>
    </row>
    <row r="11085" spans="1:9" x14ac:dyDescent="0.25">
      <c r="A11085" s="47"/>
      <c r="B11085" s="47"/>
      <c r="C11085" s="47"/>
      <c r="D11085" s="47"/>
      <c r="E11085" s="47"/>
      <c r="F11085" s="47"/>
      <c r="G11085" s="47"/>
      <c r="H11085" s="47"/>
      <c r="I11085" s="47"/>
    </row>
    <row r="11086" spans="1:9" x14ac:dyDescent="0.25">
      <c r="A11086" s="47"/>
      <c r="B11086" s="47"/>
      <c r="C11086" s="47"/>
      <c r="D11086" s="47"/>
      <c r="E11086" s="47"/>
      <c r="F11086" s="47"/>
      <c r="G11086" s="47"/>
      <c r="H11086" s="47"/>
      <c r="I11086" s="47"/>
    </row>
    <row r="11087" spans="1:9" x14ac:dyDescent="0.25">
      <c r="A11087" s="47"/>
      <c r="B11087" s="47"/>
      <c r="C11087" s="47"/>
      <c r="D11087" s="47"/>
      <c r="E11087" s="47"/>
      <c r="F11087" s="47"/>
      <c r="G11087" s="47"/>
      <c r="H11087" s="47"/>
      <c r="I11087" s="47"/>
    </row>
    <row r="11088" spans="1:9" x14ac:dyDescent="0.25">
      <c r="A11088" s="47"/>
      <c r="B11088" s="47"/>
      <c r="C11088" s="47"/>
      <c r="D11088" s="47"/>
      <c r="E11088" s="47"/>
      <c r="F11088" s="47"/>
      <c r="G11088" s="47"/>
      <c r="H11088" s="47"/>
      <c r="I11088" s="47"/>
    </row>
    <row r="11089" spans="1:9" x14ac:dyDescent="0.25">
      <c r="A11089" s="47"/>
      <c r="B11089" s="47"/>
      <c r="C11089" s="47"/>
      <c r="D11089" s="47"/>
      <c r="E11089" s="47"/>
      <c r="F11089" s="47"/>
      <c r="G11089" s="47"/>
      <c r="H11089" s="47"/>
      <c r="I11089" s="47"/>
    </row>
    <row r="11090" spans="1:9" x14ac:dyDescent="0.25">
      <c r="A11090" s="47"/>
      <c r="B11090" s="47"/>
      <c r="C11090" s="47"/>
      <c r="D11090" s="47"/>
      <c r="E11090" s="47"/>
      <c r="F11090" s="47"/>
      <c r="G11090" s="47"/>
      <c r="H11090" s="47"/>
      <c r="I11090" s="47"/>
    </row>
    <row r="11091" spans="1:9" x14ac:dyDescent="0.25">
      <c r="A11091" s="47"/>
      <c r="B11091" s="47"/>
      <c r="C11091" s="47"/>
      <c r="D11091" s="47"/>
      <c r="E11091" s="47"/>
      <c r="F11091" s="47"/>
      <c r="G11091" s="47"/>
      <c r="H11091" s="47"/>
      <c r="I11091" s="47"/>
    </row>
    <row r="11092" spans="1:9" x14ac:dyDescent="0.25">
      <c r="A11092" s="47"/>
      <c r="B11092" s="47"/>
      <c r="C11092" s="47"/>
      <c r="D11092" s="47"/>
      <c r="E11092" s="47"/>
      <c r="F11092" s="47"/>
      <c r="G11092" s="47"/>
      <c r="H11092" s="47"/>
      <c r="I11092" s="47"/>
    </row>
    <row r="11093" spans="1:9" x14ac:dyDescent="0.25">
      <c r="A11093" s="47"/>
      <c r="B11093" s="47"/>
      <c r="C11093" s="47"/>
      <c r="D11093" s="47"/>
      <c r="E11093" s="47"/>
      <c r="F11093" s="47"/>
      <c r="G11093" s="47"/>
      <c r="H11093" s="47"/>
      <c r="I11093" s="47"/>
    </row>
    <row r="11094" spans="1:9" x14ac:dyDescent="0.25">
      <c r="A11094" s="47"/>
      <c r="B11094" s="47"/>
      <c r="C11094" s="47"/>
      <c r="D11094" s="47"/>
      <c r="E11094" s="47"/>
      <c r="F11094" s="47"/>
      <c r="G11094" s="47"/>
      <c r="H11094" s="47"/>
      <c r="I11094" s="47"/>
    </row>
    <row r="11095" spans="1:9" x14ac:dyDescent="0.25">
      <c r="A11095" s="47"/>
      <c r="B11095" s="47"/>
      <c r="C11095" s="47"/>
      <c r="D11095" s="47"/>
      <c r="E11095" s="47"/>
      <c r="F11095" s="47"/>
      <c r="G11095" s="47"/>
      <c r="H11095" s="47"/>
      <c r="I11095" s="47"/>
    </row>
    <row r="11096" spans="1:9" x14ac:dyDescent="0.25">
      <c r="A11096" s="47"/>
      <c r="B11096" s="47"/>
      <c r="C11096" s="47"/>
      <c r="D11096" s="47"/>
      <c r="E11096" s="47"/>
      <c r="F11096" s="47"/>
      <c r="G11096" s="47"/>
      <c r="H11096" s="47"/>
      <c r="I11096" s="47"/>
    </row>
    <row r="11097" spans="1:9" x14ac:dyDescent="0.25">
      <c r="A11097" s="47"/>
      <c r="B11097" s="47"/>
      <c r="C11097" s="47"/>
      <c r="D11097" s="47"/>
      <c r="E11097" s="47"/>
      <c r="F11097" s="47"/>
      <c r="G11097" s="47"/>
      <c r="H11097" s="47"/>
      <c r="I11097" s="47"/>
    </row>
    <row r="11098" spans="1:9" x14ac:dyDescent="0.25">
      <c r="A11098" s="47"/>
      <c r="B11098" s="47"/>
      <c r="C11098" s="47"/>
      <c r="D11098" s="47"/>
      <c r="E11098" s="47"/>
      <c r="F11098" s="47"/>
      <c r="G11098" s="47"/>
      <c r="H11098" s="47"/>
      <c r="I11098" s="47"/>
    </row>
    <row r="11099" spans="1:9" x14ac:dyDescent="0.25">
      <c r="A11099" s="47"/>
      <c r="B11099" s="47"/>
      <c r="C11099" s="47"/>
      <c r="D11099" s="47"/>
      <c r="E11099" s="47"/>
      <c r="F11099" s="47"/>
      <c r="G11099" s="47"/>
      <c r="H11099" s="47"/>
      <c r="I11099" s="47"/>
    </row>
    <row r="11100" spans="1:9" x14ac:dyDescent="0.25">
      <c r="A11100" s="47"/>
      <c r="B11100" s="47"/>
      <c r="C11100" s="47"/>
      <c r="D11100" s="47"/>
      <c r="E11100" s="47"/>
      <c r="F11100" s="47"/>
      <c r="G11100" s="47"/>
      <c r="H11100" s="47"/>
      <c r="I11100" s="47"/>
    </row>
    <row r="11101" spans="1:9" x14ac:dyDescent="0.25">
      <c r="A11101" s="47"/>
      <c r="B11101" s="47"/>
      <c r="C11101" s="47"/>
      <c r="D11101" s="47"/>
      <c r="E11101" s="47"/>
      <c r="F11101" s="47"/>
      <c r="G11101" s="47"/>
      <c r="H11101" s="47"/>
      <c r="I11101" s="47"/>
    </row>
    <row r="11102" spans="1:9" x14ac:dyDescent="0.25">
      <c r="A11102" s="47"/>
      <c r="B11102" s="47"/>
      <c r="C11102" s="47"/>
      <c r="D11102" s="47"/>
      <c r="E11102" s="47"/>
      <c r="F11102" s="47"/>
      <c r="G11102" s="47"/>
      <c r="H11102" s="47"/>
      <c r="I11102" s="47"/>
    </row>
    <row r="11103" spans="1:9" x14ac:dyDescent="0.25">
      <c r="A11103" s="47"/>
      <c r="B11103" s="47"/>
      <c r="C11103" s="47"/>
      <c r="D11103" s="47"/>
      <c r="E11103" s="47"/>
      <c r="F11103" s="47"/>
      <c r="G11103" s="47"/>
      <c r="H11103" s="47"/>
      <c r="I11103" s="47"/>
    </row>
    <row r="11104" spans="1:9" x14ac:dyDescent="0.25">
      <c r="A11104" s="47"/>
      <c r="B11104" s="47"/>
      <c r="C11104" s="47"/>
      <c r="D11104" s="47"/>
      <c r="E11104" s="47"/>
      <c r="F11104" s="47"/>
      <c r="G11104" s="47"/>
      <c r="H11104" s="47"/>
      <c r="I11104" s="47"/>
    </row>
    <row r="11105" spans="1:9" x14ac:dyDescent="0.25">
      <c r="A11105" s="47"/>
      <c r="B11105" s="47"/>
      <c r="C11105" s="47"/>
      <c r="D11105" s="47"/>
      <c r="E11105" s="47"/>
      <c r="F11105" s="47"/>
      <c r="G11105" s="47"/>
      <c r="H11105" s="47"/>
      <c r="I11105" s="47"/>
    </row>
    <row r="11106" spans="1:9" x14ac:dyDescent="0.25">
      <c r="A11106" s="47"/>
      <c r="B11106" s="47"/>
      <c r="C11106" s="47"/>
      <c r="D11106" s="47"/>
      <c r="E11106" s="47"/>
      <c r="F11106" s="47"/>
      <c r="G11106" s="47"/>
      <c r="H11106" s="47"/>
      <c r="I11106" s="47"/>
    </row>
    <row r="11107" spans="1:9" x14ac:dyDescent="0.25">
      <c r="A11107" s="47"/>
      <c r="B11107" s="47"/>
      <c r="C11107" s="47"/>
      <c r="D11107" s="47"/>
      <c r="E11107" s="47"/>
      <c r="F11107" s="47"/>
      <c r="G11107" s="47"/>
      <c r="H11107" s="47"/>
      <c r="I11107" s="47"/>
    </row>
    <row r="11108" spans="1:9" x14ac:dyDescent="0.25">
      <c r="A11108" s="47"/>
      <c r="B11108" s="47"/>
      <c r="C11108" s="47"/>
      <c r="D11108" s="47"/>
      <c r="E11108" s="47"/>
      <c r="F11108" s="47"/>
      <c r="G11108" s="47"/>
      <c r="H11108" s="47"/>
      <c r="I11108" s="47"/>
    </row>
    <row r="11109" spans="1:9" x14ac:dyDescent="0.25">
      <c r="A11109" s="47"/>
      <c r="B11109" s="47"/>
      <c r="C11109" s="47"/>
      <c r="D11109" s="47"/>
      <c r="E11109" s="47"/>
      <c r="F11109" s="47"/>
      <c r="G11109" s="47"/>
      <c r="H11109" s="47"/>
      <c r="I11109" s="47"/>
    </row>
    <row r="11110" spans="1:9" x14ac:dyDescent="0.25">
      <c r="A11110" s="47"/>
      <c r="B11110" s="47"/>
      <c r="C11110" s="47"/>
      <c r="D11110" s="47"/>
      <c r="E11110" s="47"/>
      <c r="F11110" s="47"/>
      <c r="G11110" s="47"/>
      <c r="H11110" s="47"/>
      <c r="I11110" s="47"/>
    </row>
    <row r="11111" spans="1:9" x14ac:dyDescent="0.25">
      <c r="A11111" s="47"/>
      <c r="B11111" s="47"/>
      <c r="C11111" s="47"/>
      <c r="D11111" s="47"/>
      <c r="E11111" s="47"/>
      <c r="F11111" s="47"/>
      <c r="G11111" s="47"/>
      <c r="H11111" s="47"/>
      <c r="I11111" s="47"/>
    </row>
    <row r="11112" spans="1:9" x14ac:dyDescent="0.25">
      <c r="A11112" s="47"/>
      <c r="B11112" s="47"/>
      <c r="C11112" s="47"/>
      <c r="D11112" s="47"/>
      <c r="E11112" s="47"/>
      <c r="F11112" s="47"/>
      <c r="G11112" s="47"/>
      <c r="H11112" s="47"/>
      <c r="I11112" s="47"/>
    </row>
    <row r="11113" spans="1:9" x14ac:dyDescent="0.25">
      <c r="A11113" s="47"/>
      <c r="B11113" s="47"/>
      <c r="C11113" s="47"/>
      <c r="D11113" s="47"/>
      <c r="E11113" s="47"/>
      <c r="F11113" s="47"/>
      <c r="G11113" s="47"/>
      <c r="H11113" s="47"/>
      <c r="I11113" s="47"/>
    </row>
    <row r="11114" spans="1:9" x14ac:dyDescent="0.25">
      <c r="A11114" s="47"/>
      <c r="B11114" s="47"/>
      <c r="C11114" s="47"/>
      <c r="D11114" s="47"/>
      <c r="E11114" s="47"/>
      <c r="F11114" s="47"/>
      <c r="G11114" s="47"/>
      <c r="H11114" s="47"/>
      <c r="I11114" s="47"/>
    </row>
    <row r="11115" spans="1:9" x14ac:dyDescent="0.25">
      <c r="A11115" s="47"/>
      <c r="B11115" s="47"/>
      <c r="C11115" s="47"/>
      <c r="D11115" s="47"/>
      <c r="E11115" s="47"/>
      <c r="F11115" s="47"/>
      <c r="G11115" s="47"/>
      <c r="H11115" s="47"/>
      <c r="I11115" s="47"/>
    </row>
    <row r="11116" spans="1:9" x14ac:dyDescent="0.25">
      <c r="A11116" s="47"/>
      <c r="B11116" s="47"/>
      <c r="C11116" s="47"/>
      <c r="D11116" s="47"/>
      <c r="E11116" s="47"/>
      <c r="F11116" s="47"/>
      <c r="G11116" s="47"/>
      <c r="H11116" s="47"/>
      <c r="I11116" s="47"/>
    </row>
    <row r="11117" spans="1:9" x14ac:dyDescent="0.25">
      <c r="A11117" s="47"/>
      <c r="B11117" s="47"/>
      <c r="C11117" s="47"/>
      <c r="D11117" s="47"/>
      <c r="E11117" s="47"/>
      <c r="F11117" s="47"/>
      <c r="G11117" s="47"/>
      <c r="H11117" s="47"/>
      <c r="I11117" s="47"/>
    </row>
    <row r="11118" spans="1:9" x14ac:dyDescent="0.25">
      <c r="A11118" s="47"/>
      <c r="B11118" s="47"/>
      <c r="C11118" s="47"/>
      <c r="D11118" s="47"/>
      <c r="E11118" s="47"/>
      <c r="F11118" s="47"/>
      <c r="G11118" s="47"/>
      <c r="H11118" s="47"/>
      <c r="I11118" s="47"/>
    </row>
    <row r="11119" spans="1:9" x14ac:dyDescent="0.25">
      <c r="A11119" s="47"/>
      <c r="B11119" s="47"/>
      <c r="C11119" s="47"/>
      <c r="D11119" s="47"/>
      <c r="E11119" s="47"/>
      <c r="F11119" s="47"/>
      <c r="G11119" s="47"/>
      <c r="H11119" s="47"/>
      <c r="I11119" s="47"/>
    </row>
    <row r="11120" spans="1:9" x14ac:dyDescent="0.25">
      <c r="A11120" s="47"/>
      <c r="B11120" s="47"/>
      <c r="C11120" s="47"/>
      <c r="D11120" s="47"/>
      <c r="E11120" s="47"/>
      <c r="F11120" s="47"/>
      <c r="G11120" s="47"/>
      <c r="H11120" s="47"/>
      <c r="I11120" s="47"/>
    </row>
    <row r="11121" spans="1:9" x14ac:dyDescent="0.25">
      <c r="A11121" s="47"/>
      <c r="B11121" s="47"/>
      <c r="C11121" s="47"/>
      <c r="D11121" s="47"/>
      <c r="E11121" s="47"/>
      <c r="F11121" s="47"/>
      <c r="G11121" s="47"/>
      <c r="H11121" s="47"/>
      <c r="I11121" s="47"/>
    </row>
    <row r="11122" spans="1:9" x14ac:dyDescent="0.25">
      <c r="A11122" s="47"/>
      <c r="B11122" s="47"/>
      <c r="C11122" s="47"/>
      <c r="D11122" s="47"/>
      <c r="E11122" s="47"/>
      <c r="F11122" s="47"/>
      <c r="G11122" s="47"/>
      <c r="H11122" s="47"/>
      <c r="I11122" s="47"/>
    </row>
    <row r="11123" spans="1:9" x14ac:dyDescent="0.25">
      <c r="A11123" s="47"/>
      <c r="B11123" s="47"/>
      <c r="C11123" s="47"/>
      <c r="D11123" s="47"/>
      <c r="E11123" s="47"/>
      <c r="F11123" s="47"/>
      <c r="G11123" s="47"/>
      <c r="H11123" s="47"/>
      <c r="I11123" s="47"/>
    </row>
    <row r="11124" spans="1:9" x14ac:dyDescent="0.25">
      <c r="A11124" s="47"/>
      <c r="B11124" s="47"/>
      <c r="C11124" s="47"/>
      <c r="D11124" s="47"/>
      <c r="E11124" s="47"/>
      <c r="F11124" s="47"/>
      <c r="G11124" s="47"/>
      <c r="H11124" s="47"/>
      <c r="I11124" s="47"/>
    </row>
    <row r="11125" spans="1:9" x14ac:dyDescent="0.25">
      <c r="A11125" s="47"/>
      <c r="B11125" s="47"/>
      <c r="C11125" s="47"/>
      <c r="D11125" s="47"/>
      <c r="E11125" s="47"/>
      <c r="F11125" s="47"/>
      <c r="G11125" s="47"/>
      <c r="H11125" s="47"/>
      <c r="I11125" s="47"/>
    </row>
    <row r="11126" spans="1:9" x14ac:dyDescent="0.25">
      <c r="A11126" s="47"/>
      <c r="B11126" s="47"/>
      <c r="C11126" s="47"/>
      <c r="D11126" s="47"/>
      <c r="E11126" s="47"/>
      <c r="F11126" s="47"/>
      <c r="G11126" s="47"/>
      <c r="H11126" s="47"/>
      <c r="I11126" s="47"/>
    </row>
    <row r="11127" spans="1:9" x14ac:dyDescent="0.25">
      <c r="A11127" s="47"/>
      <c r="B11127" s="47"/>
      <c r="C11127" s="47"/>
      <c r="D11127" s="47"/>
      <c r="E11127" s="47"/>
      <c r="F11127" s="47"/>
      <c r="G11127" s="47"/>
      <c r="H11127" s="47"/>
      <c r="I11127" s="47"/>
    </row>
    <row r="11128" spans="1:9" x14ac:dyDescent="0.25">
      <c r="A11128" s="47"/>
      <c r="B11128" s="47"/>
      <c r="C11128" s="47"/>
      <c r="D11128" s="47"/>
      <c r="E11128" s="47"/>
      <c r="F11128" s="47"/>
      <c r="G11128" s="47"/>
      <c r="H11128" s="47"/>
      <c r="I11128" s="47"/>
    </row>
    <row r="11129" spans="1:9" x14ac:dyDescent="0.25">
      <c r="A11129" s="47"/>
      <c r="B11129" s="47"/>
      <c r="C11129" s="47"/>
      <c r="D11129" s="47"/>
      <c r="E11129" s="47"/>
      <c r="F11129" s="47"/>
      <c r="G11129" s="47"/>
      <c r="H11129" s="47"/>
      <c r="I11129" s="47"/>
    </row>
    <row r="11130" spans="1:9" x14ac:dyDescent="0.25">
      <c r="A11130" s="47"/>
      <c r="B11130" s="47"/>
      <c r="C11130" s="47"/>
      <c r="D11130" s="47"/>
      <c r="E11130" s="47"/>
      <c r="F11130" s="47"/>
      <c r="G11130" s="47"/>
      <c r="H11130" s="47"/>
      <c r="I11130" s="47"/>
    </row>
    <row r="11131" spans="1:9" x14ac:dyDescent="0.25">
      <c r="A11131" s="47"/>
      <c r="B11131" s="47"/>
      <c r="C11131" s="47"/>
      <c r="D11131" s="47"/>
      <c r="E11131" s="47"/>
      <c r="F11131" s="47"/>
      <c r="G11131" s="47"/>
      <c r="H11131" s="47"/>
      <c r="I11131" s="47"/>
    </row>
    <row r="11132" spans="1:9" x14ac:dyDescent="0.25">
      <c r="A11132" s="47"/>
      <c r="B11132" s="47"/>
      <c r="C11132" s="47"/>
      <c r="D11132" s="47"/>
      <c r="E11132" s="47"/>
      <c r="F11132" s="47"/>
      <c r="G11132" s="47"/>
      <c r="H11132" s="47"/>
      <c r="I11132" s="47"/>
    </row>
    <row r="11133" spans="1:9" x14ac:dyDescent="0.25">
      <c r="A11133" s="47"/>
      <c r="B11133" s="47"/>
      <c r="C11133" s="47"/>
      <c r="D11133" s="47"/>
      <c r="E11133" s="47"/>
      <c r="F11133" s="47"/>
      <c r="G11133" s="47"/>
      <c r="H11133" s="47"/>
      <c r="I11133" s="47"/>
    </row>
    <row r="11134" spans="1:9" x14ac:dyDescent="0.25">
      <c r="A11134" s="47"/>
      <c r="B11134" s="47"/>
      <c r="C11134" s="47"/>
      <c r="D11134" s="47"/>
      <c r="E11134" s="47"/>
      <c r="F11134" s="47"/>
      <c r="G11134" s="47"/>
      <c r="H11134" s="47"/>
      <c r="I11134" s="47"/>
    </row>
    <row r="11135" spans="1:9" x14ac:dyDescent="0.25">
      <c r="A11135" s="47"/>
      <c r="B11135" s="47"/>
      <c r="C11135" s="47"/>
      <c r="D11135" s="47"/>
      <c r="E11135" s="47"/>
      <c r="F11135" s="47"/>
      <c r="G11135" s="47"/>
      <c r="H11135" s="47"/>
      <c r="I11135" s="47"/>
    </row>
    <row r="11136" spans="1:9" x14ac:dyDescent="0.25">
      <c r="A11136" s="47"/>
      <c r="B11136" s="47"/>
      <c r="C11136" s="47"/>
      <c r="D11136" s="47"/>
      <c r="E11136" s="47"/>
      <c r="F11136" s="47"/>
      <c r="G11136" s="47"/>
      <c r="H11136" s="47"/>
      <c r="I11136" s="47"/>
    </row>
    <row r="11137" spans="1:9" x14ac:dyDescent="0.25">
      <c r="A11137" s="47"/>
      <c r="B11137" s="47"/>
      <c r="C11137" s="47"/>
      <c r="D11137" s="47"/>
      <c r="E11137" s="47"/>
      <c r="F11137" s="47"/>
      <c r="G11137" s="47"/>
      <c r="H11137" s="47"/>
      <c r="I11137" s="47"/>
    </row>
    <row r="11138" spans="1:9" x14ac:dyDescent="0.25">
      <c r="A11138" s="47"/>
      <c r="B11138" s="47"/>
      <c r="C11138" s="47"/>
      <c r="D11138" s="47"/>
      <c r="E11138" s="47"/>
      <c r="F11138" s="47"/>
      <c r="G11138" s="47"/>
      <c r="H11138" s="47"/>
      <c r="I11138" s="47"/>
    </row>
    <row r="11139" spans="1:9" x14ac:dyDescent="0.25">
      <c r="A11139" s="47"/>
      <c r="B11139" s="47"/>
      <c r="C11139" s="47"/>
      <c r="D11139" s="47"/>
      <c r="E11139" s="47"/>
      <c r="F11139" s="47"/>
      <c r="G11139" s="47"/>
      <c r="H11139" s="47"/>
      <c r="I11139" s="47"/>
    </row>
    <row r="11140" spans="1:9" x14ac:dyDescent="0.25">
      <c r="A11140" s="47"/>
      <c r="B11140" s="47"/>
      <c r="C11140" s="47"/>
      <c r="D11140" s="47"/>
      <c r="E11140" s="47"/>
      <c r="F11140" s="47"/>
      <c r="G11140" s="47"/>
      <c r="H11140" s="47"/>
      <c r="I11140" s="47"/>
    </row>
    <row r="11141" spans="1:9" x14ac:dyDescent="0.25">
      <c r="A11141" s="47"/>
      <c r="B11141" s="47"/>
      <c r="C11141" s="47"/>
      <c r="D11141" s="47"/>
      <c r="E11141" s="47"/>
      <c r="F11141" s="47"/>
      <c r="G11141" s="47"/>
      <c r="H11141" s="47"/>
      <c r="I11141" s="47"/>
    </row>
    <row r="11142" spans="1:9" x14ac:dyDescent="0.25">
      <c r="A11142" s="47"/>
      <c r="B11142" s="47"/>
      <c r="C11142" s="47"/>
      <c r="D11142" s="47"/>
      <c r="E11142" s="47"/>
      <c r="F11142" s="47"/>
      <c r="G11142" s="47"/>
      <c r="H11142" s="47"/>
      <c r="I11142" s="47"/>
    </row>
    <row r="11143" spans="1:9" x14ac:dyDescent="0.25">
      <c r="A11143" s="47"/>
      <c r="B11143" s="47"/>
      <c r="C11143" s="47"/>
      <c r="D11143" s="47"/>
      <c r="E11143" s="47"/>
      <c r="F11143" s="47"/>
      <c r="G11143" s="47"/>
      <c r="H11143" s="47"/>
      <c r="I11143" s="47"/>
    </row>
    <row r="11144" spans="1:9" x14ac:dyDescent="0.25">
      <c r="A11144" s="47"/>
      <c r="B11144" s="47"/>
      <c r="C11144" s="47"/>
      <c r="D11144" s="47"/>
      <c r="E11144" s="47"/>
      <c r="F11144" s="47"/>
      <c r="G11144" s="47"/>
      <c r="H11144" s="47"/>
      <c r="I11144" s="47"/>
    </row>
    <row r="11145" spans="1:9" x14ac:dyDescent="0.25">
      <c r="A11145" s="47"/>
      <c r="B11145" s="47"/>
      <c r="C11145" s="47"/>
      <c r="D11145" s="47"/>
      <c r="E11145" s="47"/>
      <c r="F11145" s="47"/>
      <c r="G11145" s="47"/>
      <c r="H11145" s="47"/>
      <c r="I11145" s="47"/>
    </row>
    <row r="11146" spans="1:9" x14ac:dyDescent="0.25">
      <c r="A11146" s="47"/>
      <c r="B11146" s="47"/>
      <c r="C11146" s="47"/>
      <c r="D11146" s="47"/>
      <c r="E11146" s="47"/>
      <c r="F11146" s="47"/>
      <c r="G11146" s="47"/>
      <c r="H11146" s="47"/>
      <c r="I11146" s="47"/>
    </row>
    <row r="11147" spans="1:9" x14ac:dyDescent="0.25">
      <c r="A11147" s="47"/>
      <c r="B11147" s="47"/>
      <c r="C11147" s="47"/>
      <c r="D11147" s="47"/>
      <c r="E11147" s="47"/>
      <c r="F11147" s="47"/>
      <c r="G11147" s="47"/>
      <c r="H11147" s="47"/>
      <c r="I11147" s="47"/>
    </row>
    <row r="11148" spans="1:9" x14ac:dyDescent="0.25">
      <c r="A11148" s="47"/>
      <c r="B11148" s="47"/>
      <c r="C11148" s="47"/>
      <c r="D11148" s="47"/>
      <c r="E11148" s="47"/>
      <c r="F11148" s="47"/>
      <c r="G11148" s="47"/>
      <c r="H11148" s="47"/>
      <c r="I11148" s="47"/>
    </row>
    <row r="11149" spans="1:9" x14ac:dyDescent="0.25">
      <c r="A11149" s="47"/>
      <c r="B11149" s="47"/>
      <c r="C11149" s="47"/>
      <c r="D11149" s="47"/>
      <c r="E11149" s="47"/>
      <c r="F11149" s="47"/>
      <c r="G11149" s="47"/>
      <c r="H11149" s="47"/>
      <c r="I11149" s="47"/>
    </row>
    <row r="11150" spans="1:9" x14ac:dyDescent="0.25">
      <c r="A11150" s="47"/>
      <c r="B11150" s="47"/>
      <c r="C11150" s="47"/>
      <c r="D11150" s="47"/>
      <c r="E11150" s="47"/>
      <c r="F11150" s="47"/>
      <c r="G11150" s="47"/>
      <c r="H11150" s="47"/>
      <c r="I11150" s="47"/>
    </row>
    <row r="11151" spans="1:9" x14ac:dyDescent="0.25">
      <c r="A11151" s="47"/>
      <c r="B11151" s="47"/>
      <c r="C11151" s="47"/>
      <c r="D11151" s="47"/>
      <c r="E11151" s="47"/>
      <c r="F11151" s="47"/>
      <c r="G11151" s="47"/>
      <c r="H11151" s="47"/>
      <c r="I11151" s="47"/>
    </row>
    <row r="11152" spans="1:9" x14ac:dyDescent="0.25">
      <c r="A11152" s="47"/>
      <c r="B11152" s="47"/>
      <c r="C11152" s="47"/>
      <c r="D11152" s="47"/>
      <c r="E11152" s="47"/>
      <c r="F11152" s="47"/>
      <c r="G11152" s="47"/>
      <c r="H11152" s="47"/>
      <c r="I11152" s="47"/>
    </row>
    <row r="11153" spans="1:9" x14ac:dyDescent="0.25">
      <c r="A11153" s="47"/>
      <c r="B11153" s="47"/>
      <c r="C11153" s="47"/>
      <c r="D11153" s="47"/>
      <c r="E11153" s="47"/>
      <c r="F11153" s="47"/>
      <c r="G11153" s="47"/>
      <c r="H11153" s="47"/>
      <c r="I11153" s="47"/>
    </row>
    <row r="11154" spans="1:9" x14ac:dyDescent="0.25">
      <c r="A11154" s="47"/>
      <c r="B11154" s="47"/>
      <c r="C11154" s="47"/>
      <c r="D11154" s="47"/>
      <c r="E11154" s="47"/>
      <c r="F11154" s="47"/>
      <c r="G11154" s="47"/>
      <c r="H11154" s="47"/>
      <c r="I11154" s="47"/>
    </row>
    <row r="11155" spans="1:9" x14ac:dyDescent="0.25">
      <c r="A11155" s="47"/>
      <c r="B11155" s="47"/>
      <c r="C11155" s="47"/>
      <c r="D11155" s="47"/>
      <c r="E11155" s="47"/>
      <c r="F11155" s="47"/>
      <c r="G11155" s="47"/>
      <c r="H11155" s="47"/>
      <c r="I11155" s="47"/>
    </row>
    <row r="11156" spans="1:9" x14ac:dyDescent="0.25">
      <c r="A11156" s="47"/>
      <c r="B11156" s="47"/>
      <c r="C11156" s="47"/>
      <c r="D11156" s="47"/>
      <c r="E11156" s="47"/>
      <c r="F11156" s="47"/>
      <c r="G11156" s="47"/>
      <c r="H11156" s="47"/>
      <c r="I11156" s="47"/>
    </row>
    <row r="11157" spans="1:9" x14ac:dyDescent="0.25">
      <c r="A11157" s="47"/>
      <c r="B11157" s="47"/>
      <c r="C11157" s="47"/>
      <c r="D11157" s="47"/>
      <c r="E11157" s="47"/>
      <c r="F11157" s="47"/>
      <c r="G11157" s="47"/>
      <c r="H11157" s="47"/>
      <c r="I11157" s="47"/>
    </row>
    <row r="11158" spans="1:9" x14ac:dyDescent="0.25">
      <c r="A11158" s="47"/>
      <c r="B11158" s="47"/>
      <c r="C11158" s="47"/>
      <c r="D11158" s="47"/>
      <c r="E11158" s="47"/>
      <c r="F11158" s="47"/>
      <c r="G11158" s="47"/>
      <c r="H11158" s="47"/>
      <c r="I11158" s="47"/>
    </row>
    <row r="11159" spans="1:9" x14ac:dyDescent="0.25">
      <c r="A11159" s="47"/>
      <c r="B11159" s="47"/>
      <c r="C11159" s="47"/>
      <c r="D11159" s="47"/>
      <c r="E11159" s="47"/>
      <c r="F11159" s="47"/>
      <c r="G11159" s="47"/>
      <c r="H11159" s="47"/>
      <c r="I11159" s="47"/>
    </row>
    <row r="11160" spans="1:9" x14ac:dyDescent="0.25">
      <c r="A11160" s="47"/>
      <c r="B11160" s="47"/>
      <c r="C11160" s="47"/>
      <c r="D11160" s="47"/>
      <c r="E11160" s="47"/>
      <c r="F11160" s="47"/>
      <c r="G11160" s="47"/>
      <c r="H11160" s="47"/>
      <c r="I11160" s="47"/>
    </row>
    <row r="11161" spans="1:9" x14ac:dyDescent="0.25">
      <c r="A11161" s="47"/>
      <c r="B11161" s="47"/>
      <c r="C11161" s="47"/>
      <c r="D11161" s="47"/>
      <c r="E11161" s="47"/>
      <c r="F11161" s="47"/>
      <c r="G11161" s="47"/>
      <c r="H11161" s="47"/>
      <c r="I11161" s="47"/>
    </row>
    <row r="11162" spans="1:9" x14ac:dyDescent="0.25">
      <c r="A11162" s="47"/>
      <c r="B11162" s="47"/>
      <c r="C11162" s="47"/>
      <c r="D11162" s="47"/>
      <c r="E11162" s="47"/>
      <c r="F11162" s="47"/>
      <c r="G11162" s="47"/>
      <c r="H11162" s="47"/>
      <c r="I11162" s="47"/>
    </row>
    <row r="11163" spans="1:9" x14ac:dyDescent="0.25">
      <c r="A11163" s="47"/>
      <c r="B11163" s="47"/>
      <c r="C11163" s="47"/>
      <c r="D11163" s="47"/>
      <c r="E11163" s="47"/>
      <c r="F11163" s="47"/>
      <c r="G11163" s="47"/>
      <c r="H11163" s="47"/>
      <c r="I11163" s="47"/>
    </row>
    <row r="11164" spans="1:9" x14ac:dyDescent="0.25">
      <c r="A11164" s="47"/>
      <c r="B11164" s="47"/>
      <c r="C11164" s="47"/>
      <c r="D11164" s="47"/>
      <c r="E11164" s="47"/>
      <c r="F11164" s="47"/>
      <c r="G11164" s="47"/>
      <c r="H11164" s="47"/>
      <c r="I11164" s="47"/>
    </row>
    <row r="11165" spans="1:9" x14ac:dyDescent="0.25">
      <c r="A11165" s="47"/>
      <c r="B11165" s="47"/>
      <c r="C11165" s="47"/>
      <c r="D11165" s="47"/>
      <c r="E11165" s="47"/>
      <c r="F11165" s="47"/>
      <c r="G11165" s="47"/>
      <c r="H11165" s="47"/>
      <c r="I11165" s="47"/>
    </row>
    <row r="11166" spans="1:9" x14ac:dyDescent="0.25">
      <c r="A11166" s="47"/>
      <c r="B11166" s="47"/>
      <c r="C11166" s="47"/>
      <c r="D11166" s="47"/>
      <c r="E11166" s="47"/>
      <c r="F11166" s="47"/>
      <c r="G11166" s="47"/>
      <c r="H11166" s="47"/>
      <c r="I11166" s="47"/>
    </row>
    <row r="11167" spans="1:9" x14ac:dyDescent="0.25">
      <c r="A11167" s="47"/>
      <c r="B11167" s="47"/>
      <c r="C11167" s="47"/>
      <c r="D11167" s="47"/>
      <c r="E11167" s="47"/>
      <c r="F11167" s="47"/>
      <c r="G11167" s="47"/>
      <c r="H11167" s="47"/>
      <c r="I11167" s="47"/>
    </row>
    <row r="11168" spans="1:9" x14ac:dyDescent="0.25">
      <c r="A11168" s="47"/>
      <c r="B11168" s="47"/>
      <c r="C11168" s="47"/>
      <c r="D11168" s="47"/>
      <c r="E11168" s="47"/>
      <c r="F11168" s="47"/>
      <c r="G11168" s="47"/>
      <c r="H11168" s="47"/>
      <c r="I11168" s="47"/>
    </row>
    <row r="11169" spans="1:9" x14ac:dyDescent="0.25">
      <c r="A11169" s="47"/>
      <c r="B11169" s="47"/>
      <c r="C11169" s="47"/>
      <c r="D11169" s="47"/>
      <c r="E11169" s="47"/>
      <c r="F11169" s="47"/>
      <c r="G11169" s="47"/>
      <c r="H11169" s="47"/>
      <c r="I11169" s="47"/>
    </row>
    <row r="11170" spans="1:9" x14ac:dyDescent="0.25">
      <c r="A11170" s="47"/>
      <c r="B11170" s="47"/>
      <c r="C11170" s="47"/>
      <c r="D11170" s="47"/>
      <c r="E11170" s="47"/>
      <c r="F11170" s="47"/>
      <c r="G11170" s="47"/>
      <c r="H11170" s="47"/>
      <c r="I11170" s="47"/>
    </row>
    <row r="11171" spans="1:9" x14ac:dyDescent="0.25">
      <c r="A11171" s="47"/>
      <c r="B11171" s="47"/>
      <c r="C11171" s="47"/>
      <c r="D11171" s="47"/>
      <c r="E11171" s="47"/>
      <c r="F11171" s="47"/>
      <c r="G11171" s="47"/>
      <c r="H11171" s="47"/>
      <c r="I11171" s="47"/>
    </row>
    <row r="11172" spans="1:9" x14ac:dyDescent="0.25">
      <c r="A11172" s="47"/>
      <c r="B11172" s="47"/>
      <c r="C11172" s="47"/>
      <c r="D11172" s="47"/>
      <c r="E11172" s="47"/>
      <c r="F11172" s="47"/>
      <c r="G11172" s="47"/>
      <c r="H11172" s="47"/>
      <c r="I11172" s="47"/>
    </row>
    <row r="11173" spans="1:9" x14ac:dyDescent="0.25">
      <c r="A11173" s="47"/>
      <c r="B11173" s="47"/>
      <c r="C11173" s="47"/>
      <c r="D11173" s="47"/>
      <c r="E11173" s="47"/>
      <c r="F11173" s="47"/>
      <c r="G11173" s="47"/>
      <c r="H11173" s="47"/>
      <c r="I11173" s="47"/>
    </row>
    <row r="11174" spans="1:9" x14ac:dyDescent="0.25">
      <c r="A11174" s="47"/>
      <c r="B11174" s="47"/>
      <c r="C11174" s="47"/>
      <c r="D11174" s="47"/>
      <c r="E11174" s="47"/>
      <c r="F11174" s="47"/>
      <c r="G11174" s="47"/>
      <c r="H11174" s="47"/>
      <c r="I11174" s="47"/>
    </row>
    <row r="11175" spans="1:9" x14ac:dyDescent="0.25">
      <c r="A11175" s="47"/>
      <c r="B11175" s="47"/>
      <c r="C11175" s="47"/>
      <c r="D11175" s="47"/>
      <c r="E11175" s="47"/>
      <c r="F11175" s="47"/>
      <c r="G11175" s="47"/>
      <c r="H11175" s="47"/>
      <c r="I11175" s="47"/>
    </row>
    <row r="11176" spans="1:9" x14ac:dyDescent="0.25">
      <c r="A11176" s="47"/>
      <c r="B11176" s="47"/>
      <c r="C11176" s="47"/>
      <c r="D11176" s="47"/>
      <c r="E11176" s="47"/>
      <c r="F11176" s="47"/>
      <c r="G11176" s="47"/>
      <c r="H11176" s="47"/>
      <c r="I11176" s="47"/>
    </row>
    <row r="11177" spans="1:9" x14ac:dyDescent="0.25">
      <c r="A11177" s="47"/>
      <c r="B11177" s="47"/>
      <c r="C11177" s="47"/>
      <c r="D11177" s="47"/>
      <c r="E11177" s="47"/>
      <c r="F11177" s="47"/>
      <c r="G11177" s="47"/>
      <c r="H11177" s="47"/>
      <c r="I11177" s="47"/>
    </row>
    <row r="11178" spans="1:9" x14ac:dyDescent="0.25">
      <c r="A11178" s="47"/>
      <c r="B11178" s="47"/>
      <c r="C11178" s="47"/>
      <c r="D11178" s="47"/>
      <c r="E11178" s="47"/>
      <c r="F11178" s="47"/>
      <c r="G11178" s="47"/>
      <c r="H11178" s="47"/>
      <c r="I11178" s="47"/>
    </row>
    <row r="11179" spans="1:9" x14ac:dyDescent="0.25">
      <c r="A11179" s="47"/>
      <c r="B11179" s="47"/>
      <c r="C11179" s="47"/>
      <c r="D11179" s="47"/>
      <c r="E11179" s="47"/>
      <c r="F11179" s="47"/>
      <c r="G11179" s="47"/>
      <c r="H11179" s="47"/>
      <c r="I11179" s="47"/>
    </row>
    <row r="11180" spans="1:9" x14ac:dyDescent="0.25">
      <c r="A11180" s="47"/>
      <c r="B11180" s="47"/>
      <c r="C11180" s="47"/>
      <c r="D11180" s="47"/>
      <c r="E11180" s="47"/>
      <c r="F11180" s="47"/>
      <c r="G11180" s="47"/>
      <c r="H11180" s="47"/>
      <c r="I11180" s="47"/>
    </row>
    <row r="11181" spans="1:9" x14ac:dyDescent="0.25">
      <c r="A11181" s="47"/>
      <c r="B11181" s="47"/>
      <c r="C11181" s="47"/>
      <c r="D11181" s="47"/>
      <c r="E11181" s="47"/>
      <c r="F11181" s="47"/>
      <c r="G11181" s="47"/>
      <c r="H11181" s="47"/>
      <c r="I11181" s="47"/>
    </row>
    <row r="11182" spans="1:9" x14ac:dyDescent="0.25">
      <c r="A11182" s="47"/>
      <c r="B11182" s="47"/>
      <c r="C11182" s="47"/>
      <c r="D11182" s="47"/>
      <c r="E11182" s="47"/>
      <c r="F11182" s="47"/>
      <c r="G11182" s="47"/>
      <c r="H11182" s="47"/>
      <c r="I11182" s="47"/>
    </row>
    <row r="11183" spans="1:9" x14ac:dyDescent="0.25">
      <c r="A11183" s="47"/>
      <c r="B11183" s="47"/>
      <c r="C11183" s="47"/>
      <c r="D11183" s="47"/>
      <c r="E11183" s="47"/>
      <c r="F11183" s="47"/>
      <c r="G11183" s="47"/>
      <c r="H11183" s="47"/>
      <c r="I11183" s="47"/>
    </row>
    <row r="11184" spans="1:9" x14ac:dyDescent="0.25">
      <c r="A11184" s="47"/>
      <c r="B11184" s="47"/>
      <c r="C11184" s="47"/>
      <c r="D11184" s="47"/>
      <c r="E11184" s="47"/>
      <c r="F11184" s="47"/>
      <c r="G11184" s="47"/>
      <c r="H11184" s="47"/>
      <c r="I11184" s="47"/>
    </row>
    <row r="11185" spans="1:9" x14ac:dyDescent="0.25">
      <c r="A11185" s="47"/>
      <c r="B11185" s="47"/>
      <c r="C11185" s="47"/>
      <c r="D11185" s="47"/>
      <c r="E11185" s="47"/>
      <c r="F11185" s="47"/>
      <c r="G11185" s="47"/>
      <c r="H11185" s="47"/>
      <c r="I11185" s="47"/>
    </row>
    <row r="11186" spans="1:9" x14ac:dyDescent="0.25">
      <c r="A11186" s="47"/>
      <c r="B11186" s="47"/>
      <c r="C11186" s="47"/>
      <c r="D11186" s="47"/>
      <c r="E11186" s="47"/>
      <c r="F11186" s="47"/>
      <c r="G11186" s="47"/>
      <c r="H11186" s="47"/>
      <c r="I11186" s="47"/>
    </row>
    <row r="11187" spans="1:9" x14ac:dyDescent="0.25">
      <c r="A11187" s="47"/>
      <c r="B11187" s="47"/>
      <c r="C11187" s="47"/>
      <c r="D11187" s="47"/>
      <c r="E11187" s="47"/>
      <c r="F11187" s="47"/>
      <c r="G11187" s="47"/>
      <c r="H11187" s="47"/>
      <c r="I11187" s="47"/>
    </row>
    <row r="11188" spans="1:9" x14ac:dyDescent="0.25">
      <c r="A11188" s="47"/>
      <c r="B11188" s="47"/>
      <c r="C11188" s="47"/>
      <c r="D11188" s="47"/>
      <c r="E11188" s="47"/>
      <c r="F11188" s="47"/>
      <c r="G11188" s="47"/>
      <c r="H11188" s="47"/>
      <c r="I11188" s="47"/>
    </row>
    <row r="11189" spans="1:9" x14ac:dyDescent="0.25">
      <c r="A11189" s="47"/>
      <c r="B11189" s="47"/>
      <c r="C11189" s="47"/>
      <c r="D11189" s="47"/>
      <c r="E11189" s="47"/>
      <c r="F11189" s="47"/>
      <c r="G11189" s="47"/>
      <c r="H11189" s="47"/>
      <c r="I11189" s="47"/>
    </row>
    <row r="11190" spans="1:9" x14ac:dyDescent="0.25">
      <c r="A11190" s="47"/>
      <c r="B11190" s="47"/>
      <c r="C11190" s="47"/>
      <c r="D11190" s="47"/>
      <c r="E11190" s="47"/>
      <c r="F11190" s="47"/>
      <c r="G11190" s="47"/>
      <c r="H11190" s="47"/>
      <c r="I11190" s="47"/>
    </row>
    <row r="11191" spans="1:9" x14ac:dyDescent="0.25">
      <c r="A11191" s="47"/>
      <c r="B11191" s="47"/>
      <c r="C11191" s="47"/>
      <c r="D11191" s="47"/>
      <c r="E11191" s="47"/>
      <c r="F11191" s="47"/>
      <c r="G11191" s="47"/>
      <c r="H11191" s="47"/>
      <c r="I11191" s="47"/>
    </row>
    <row r="11192" spans="1:9" x14ac:dyDescent="0.25">
      <c r="A11192" s="47"/>
      <c r="B11192" s="47"/>
      <c r="C11192" s="47"/>
      <c r="D11192" s="47"/>
      <c r="E11192" s="47"/>
      <c r="F11192" s="47"/>
      <c r="G11192" s="47"/>
      <c r="H11192" s="47"/>
      <c r="I11192" s="47"/>
    </row>
    <row r="11193" spans="1:9" x14ac:dyDescent="0.25">
      <c r="A11193" s="47"/>
      <c r="B11193" s="47"/>
      <c r="C11193" s="47"/>
      <c r="D11193" s="47"/>
      <c r="E11193" s="47"/>
      <c r="F11193" s="47"/>
      <c r="G11193" s="47"/>
      <c r="H11193" s="47"/>
      <c r="I11193" s="47"/>
    </row>
    <row r="11194" spans="1:9" x14ac:dyDescent="0.25">
      <c r="A11194" s="47"/>
      <c r="B11194" s="47"/>
      <c r="C11194" s="47"/>
      <c r="D11194" s="47"/>
      <c r="E11194" s="47"/>
      <c r="F11194" s="47"/>
      <c r="G11194" s="47"/>
      <c r="H11194" s="47"/>
      <c r="I11194" s="47"/>
    </row>
    <row r="11195" spans="1:9" x14ac:dyDescent="0.25">
      <c r="A11195" s="47"/>
      <c r="B11195" s="47"/>
      <c r="C11195" s="47"/>
      <c r="D11195" s="47"/>
      <c r="E11195" s="47"/>
      <c r="F11195" s="47"/>
      <c r="G11195" s="47"/>
      <c r="H11195" s="47"/>
      <c r="I11195" s="47"/>
    </row>
    <row r="11196" spans="1:9" x14ac:dyDescent="0.25">
      <c r="A11196" s="47"/>
      <c r="B11196" s="47"/>
      <c r="C11196" s="47"/>
      <c r="D11196" s="47"/>
      <c r="E11196" s="47"/>
      <c r="F11196" s="47"/>
      <c r="G11196" s="47"/>
      <c r="H11196" s="47"/>
      <c r="I11196" s="47"/>
    </row>
    <row r="11197" spans="1:9" x14ac:dyDescent="0.25">
      <c r="A11197" s="47"/>
      <c r="B11197" s="47"/>
      <c r="C11197" s="47"/>
      <c r="D11197" s="47"/>
      <c r="E11197" s="47"/>
      <c r="F11197" s="47"/>
      <c r="G11197" s="47"/>
      <c r="H11197" s="47"/>
      <c r="I11197" s="47"/>
    </row>
    <row r="11198" spans="1:9" x14ac:dyDescent="0.25">
      <c r="A11198" s="47"/>
      <c r="B11198" s="47"/>
      <c r="C11198" s="47"/>
      <c r="D11198" s="47"/>
      <c r="E11198" s="47"/>
      <c r="F11198" s="47"/>
      <c r="G11198" s="47"/>
      <c r="H11198" s="47"/>
      <c r="I11198" s="47"/>
    </row>
    <row r="11199" spans="1:9" x14ac:dyDescent="0.25">
      <c r="A11199" s="47"/>
      <c r="B11199" s="47"/>
      <c r="C11199" s="47"/>
      <c r="D11199" s="47"/>
      <c r="E11199" s="47"/>
      <c r="F11199" s="47"/>
      <c r="G11199" s="47"/>
      <c r="H11199" s="47"/>
      <c r="I11199" s="47"/>
    </row>
    <row r="11200" spans="1:9" x14ac:dyDescent="0.25">
      <c r="A11200" s="47"/>
      <c r="B11200" s="47"/>
      <c r="C11200" s="47"/>
      <c r="D11200" s="47"/>
      <c r="E11200" s="47"/>
      <c r="F11200" s="47"/>
      <c r="G11200" s="47"/>
      <c r="H11200" s="47"/>
      <c r="I11200" s="47"/>
    </row>
    <row r="11201" spans="1:9" x14ac:dyDescent="0.25">
      <c r="A11201" s="47"/>
      <c r="B11201" s="47"/>
      <c r="C11201" s="47"/>
      <c r="D11201" s="47"/>
      <c r="E11201" s="47"/>
      <c r="F11201" s="47"/>
      <c r="G11201" s="47"/>
      <c r="H11201" s="47"/>
      <c r="I11201" s="47"/>
    </row>
    <row r="11202" spans="1:9" x14ac:dyDescent="0.25">
      <c r="A11202" s="47"/>
      <c r="B11202" s="47"/>
      <c r="C11202" s="47"/>
      <c r="D11202" s="47"/>
      <c r="E11202" s="47"/>
      <c r="F11202" s="47"/>
      <c r="G11202" s="47"/>
      <c r="H11202" s="47"/>
      <c r="I11202" s="47"/>
    </row>
    <row r="11203" spans="1:9" x14ac:dyDescent="0.25">
      <c r="A11203" s="47"/>
      <c r="B11203" s="47"/>
      <c r="C11203" s="47"/>
      <c r="D11203" s="47"/>
      <c r="E11203" s="47"/>
      <c r="F11203" s="47"/>
      <c r="G11203" s="47"/>
      <c r="H11203" s="47"/>
      <c r="I11203" s="47"/>
    </row>
    <row r="11204" spans="1:9" x14ac:dyDescent="0.25">
      <c r="A11204" s="47"/>
      <c r="B11204" s="47"/>
      <c r="C11204" s="47"/>
      <c r="D11204" s="47"/>
      <c r="E11204" s="47"/>
      <c r="F11204" s="47"/>
      <c r="G11204" s="47"/>
      <c r="H11204" s="47"/>
      <c r="I11204" s="47"/>
    </row>
    <row r="11205" spans="1:9" x14ac:dyDescent="0.25">
      <c r="A11205" s="47"/>
      <c r="B11205" s="47"/>
      <c r="C11205" s="47"/>
      <c r="D11205" s="47"/>
      <c r="E11205" s="47"/>
      <c r="F11205" s="47"/>
      <c r="G11205" s="47"/>
      <c r="H11205" s="47"/>
      <c r="I11205" s="47"/>
    </row>
    <row r="11206" spans="1:9" x14ac:dyDescent="0.25">
      <c r="A11206" s="47"/>
      <c r="B11206" s="47"/>
      <c r="C11206" s="47"/>
      <c r="D11206" s="47"/>
      <c r="E11206" s="47"/>
      <c r="F11206" s="47"/>
      <c r="G11206" s="47"/>
      <c r="H11206" s="47"/>
      <c r="I11206" s="47"/>
    </row>
    <row r="11207" spans="1:9" x14ac:dyDescent="0.25">
      <c r="A11207" s="47"/>
      <c r="B11207" s="47"/>
      <c r="C11207" s="47"/>
      <c r="D11207" s="47"/>
      <c r="E11207" s="47"/>
      <c r="F11207" s="47"/>
      <c r="G11207" s="47"/>
      <c r="H11207" s="47"/>
      <c r="I11207" s="47"/>
    </row>
    <row r="11208" spans="1:9" x14ac:dyDescent="0.25">
      <c r="A11208" s="47"/>
      <c r="B11208" s="47"/>
      <c r="C11208" s="47"/>
      <c r="D11208" s="47"/>
      <c r="E11208" s="47"/>
      <c r="F11208" s="47"/>
      <c r="G11208" s="47"/>
      <c r="H11208" s="47"/>
      <c r="I11208" s="47"/>
    </row>
    <row r="11209" spans="1:9" x14ac:dyDescent="0.25">
      <c r="A11209" s="47"/>
      <c r="B11209" s="47"/>
      <c r="C11209" s="47"/>
      <c r="D11209" s="47"/>
      <c r="E11209" s="47"/>
      <c r="F11209" s="47"/>
      <c r="G11209" s="47"/>
      <c r="H11209" s="47"/>
      <c r="I11209" s="47"/>
    </row>
    <row r="11210" spans="1:9" x14ac:dyDescent="0.25">
      <c r="A11210" s="47"/>
      <c r="B11210" s="47"/>
      <c r="C11210" s="47"/>
      <c r="D11210" s="47"/>
      <c r="E11210" s="47"/>
      <c r="F11210" s="47"/>
      <c r="G11210" s="47"/>
      <c r="H11210" s="47"/>
      <c r="I11210" s="47"/>
    </row>
    <row r="11211" spans="1:9" x14ac:dyDescent="0.25">
      <c r="A11211" s="47"/>
      <c r="B11211" s="47"/>
      <c r="C11211" s="47"/>
      <c r="D11211" s="47"/>
      <c r="E11211" s="47"/>
      <c r="F11211" s="47"/>
      <c r="G11211" s="47"/>
      <c r="H11211" s="47"/>
      <c r="I11211" s="47"/>
    </row>
    <row r="11212" spans="1:9" x14ac:dyDescent="0.25">
      <c r="A11212" s="47"/>
      <c r="B11212" s="47"/>
      <c r="C11212" s="47"/>
      <c r="D11212" s="47"/>
      <c r="E11212" s="47"/>
      <c r="F11212" s="47"/>
      <c r="G11212" s="47"/>
      <c r="H11212" s="47"/>
      <c r="I11212" s="47"/>
    </row>
    <row r="11213" spans="1:9" x14ac:dyDescent="0.25">
      <c r="A11213" s="47"/>
      <c r="B11213" s="47"/>
      <c r="C11213" s="47"/>
      <c r="D11213" s="47"/>
      <c r="E11213" s="47"/>
      <c r="F11213" s="47"/>
      <c r="G11213" s="47"/>
      <c r="H11213" s="47"/>
      <c r="I11213" s="47"/>
    </row>
    <row r="11214" spans="1:9" x14ac:dyDescent="0.25">
      <c r="A11214" s="47"/>
      <c r="B11214" s="47"/>
      <c r="C11214" s="47"/>
      <c r="D11214" s="47"/>
      <c r="E11214" s="47"/>
      <c r="F11214" s="47"/>
      <c r="G11214" s="47"/>
      <c r="H11214" s="47"/>
      <c r="I11214" s="47"/>
    </row>
    <row r="11215" spans="1:9" x14ac:dyDescent="0.25">
      <c r="A11215" s="47"/>
      <c r="B11215" s="47"/>
      <c r="C11215" s="47"/>
      <c r="D11215" s="47"/>
      <c r="E11215" s="47"/>
      <c r="F11215" s="47"/>
      <c r="G11215" s="47"/>
      <c r="H11215" s="47"/>
      <c r="I11215" s="47"/>
    </row>
    <row r="11216" spans="1:9" x14ac:dyDescent="0.25">
      <c r="A11216" s="47"/>
      <c r="B11216" s="47"/>
      <c r="C11216" s="47"/>
      <c r="D11216" s="47"/>
      <c r="E11216" s="47"/>
      <c r="F11216" s="47"/>
      <c r="G11216" s="47"/>
      <c r="H11216" s="47"/>
      <c r="I11216" s="47"/>
    </row>
    <row r="11217" spans="1:9" x14ac:dyDescent="0.25">
      <c r="A11217" s="47"/>
      <c r="B11217" s="47"/>
      <c r="C11217" s="47"/>
      <c r="D11217" s="47"/>
      <c r="E11217" s="47"/>
      <c r="F11217" s="47"/>
      <c r="G11217" s="47"/>
      <c r="H11217" s="47"/>
      <c r="I11217" s="47"/>
    </row>
    <row r="11218" spans="1:9" x14ac:dyDescent="0.25">
      <c r="A11218" s="47"/>
      <c r="B11218" s="47"/>
      <c r="C11218" s="47"/>
      <c r="D11218" s="47"/>
      <c r="E11218" s="47"/>
      <c r="F11218" s="47"/>
      <c r="G11218" s="47"/>
      <c r="H11218" s="47"/>
      <c r="I11218" s="47"/>
    </row>
    <row r="11219" spans="1:9" x14ac:dyDescent="0.25">
      <c r="A11219" s="47"/>
      <c r="B11219" s="47"/>
      <c r="C11219" s="47"/>
      <c r="D11219" s="47"/>
      <c r="E11219" s="47"/>
      <c r="F11219" s="47"/>
      <c r="G11219" s="47"/>
      <c r="H11219" s="47"/>
      <c r="I11219" s="47"/>
    </row>
    <row r="11220" spans="1:9" x14ac:dyDescent="0.25">
      <c r="A11220" s="47"/>
      <c r="B11220" s="47"/>
      <c r="C11220" s="47"/>
      <c r="D11220" s="47"/>
      <c r="E11220" s="47"/>
      <c r="F11220" s="47"/>
      <c r="G11220" s="47"/>
      <c r="H11220" s="47"/>
      <c r="I11220" s="47"/>
    </row>
    <row r="11221" spans="1:9" x14ac:dyDescent="0.25">
      <c r="A11221" s="47"/>
      <c r="B11221" s="47"/>
      <c r="C11221" s="47"/>
      <c r="D11221" s="47"/>
      <c r="E11221" s="47"/>
      <c r="F11221" s="47"/>
      <c r="G11221" s="47"/>
      <c r="H11221" s="47"/>
      <c r="I11221" s="47"/>
    </row>
    <row r="11222" spans="1:9" x14ac:dyDescent="0.25">
      <c r="A11222" s="47"/>
      <c r="B11222" s="47"/>
      <c r="C11222" s="47"/>
      <c r="D11222" s="47"/>
      <c r="E11222" s="47"/>
      <c r="F11222" s="47"/>
      <c r="G11222" s="47"/>
      <c r="H11222" s="47"/>
      <c r="I11222" s="47"/>
    </row>
    <row r="11223" spans="1:9" x14ac:dyDescent="0.25">
      <c r="A11223" s="47"/>
      <c r="B11223" s="47"/>
      <c r="C11223" s="47"/>
      <c r="D11223" s="47"/>
      <c r="E11223" s="47"/>
      <c r="F11223" s="47"/>
      <c r="G11223" s="47"/>
      <c r="H11223" s="47"/>
      <c r="I11223" s="47"/>
    </row>
    <row r="11224" spans="1:9" x14ac:dyDescent="0.25">
      <c r="A11224" s="47"/>
      <c r="B11224" s="47"/>
      <c r="C11224" s="47"/>
      <c r="D11224" s="47"/>
      <c r="E11224" s="47"/>
      <c r="F11224" s="47"/>
      <c r="G11224" s="47"/>
      <c r="H11224" s="47"/>
      <c r="I11224" s="47"/>
    </row>
    <row r="11225" spans="1:9" x14ac:dyDescent="0.25">
      <c r="A11225" s="47"/>
      <c r="B11225" s="47"/>
      <c r="C11225" s="47"/>
      <c r="D11225" s="47"/>
      <c r="E11225" s="47"/>
      <c r="F11225" s="47"/>
      <c r="G11225" s="47"/>
      <c r="H11225" s="47"/>
      <c r="I11225" s="47"/>
    </row>
    <row r="11226" spans="1:9" x14ac:dyDescent="0.25">
      <c r="A11226" s="47"/>
      <c r="B11226" s="47"/>
      <c r="C11226" s="47"/>
      <c r="D11226" s="47"/>
      <c r="E11226" s="47"/>
      <c r="F11226" s="47"/>
      <c r="G11226" s="47"/>
      <c r="H11226" s="47"/>
      <c r="I11226" s="47"/>
    </row>
    <row r="11227" spans="1:9" x14ac:dyDescent="0.25">
      <c r="A11227" s="47"/>
      <c r="B11227" s="47"/>
      <c r="C11227" s="47"/>
      <c r="D11227" s="47"/>
      <c r="E11227" s="47"/>
      <c r="F11227" s="47"/>
      <c r="G11227" s="47"/>
      <c r="H11227" s="47"/>
      <c r="I11227" s="47"/>
    </row>
    <row r="11228" spans="1:9" x14ac:dyDescent="0.25">
      <c r="A11228" s="47"/>
      <c r="B11228" s="47"/>
      <c r="C11228" s="47"/>
      <c r="D11228" s="47"/>
      <c r="E11228" s="47"/>
      <c r="F11228" s="47"/>
      <c r="G11228" s="47"/>
      <c r="H11228" s="47"/>
      <c r="I11228" s="47"/>
    </row>
    <row r="11229" spans="1:9" x14ac:dyDescent="0.25">
      <c r="A11229" s="47"/>
      <c r="B11229" s="47"/>
      <c r="C11229" s="47"/>
      <c r="D11229" s="47"/>
      <c r="E11229" s="47"/>
      <c r="F11229" s="47"/>
      <c r="G11229" s="47"/>
      <c r="H11229" s="47"/>
      <c r="I11229" s="47"/>
    </row>
    <row r="11230" spans="1:9" x14ac:dyDescent="0.25">
      <c r="A11230" s="47"/>
      <c r="B11230" s="47"/>
      <c r="C11230" s="47"/>
      <c r="D11230" s="47"/>
      <c r="E11230" s="47"/>
      <c r="F11230" s="47"/>
      <c r="G11230" s="47"/>
      <c r="H11230" s="47"/>
      <c r="I11230" s="47"/>
    </row>
    <row r="11231" spans="1:9" x14ac:dyDescent="0.25">
      <c r="A11231" s="47"/>
      <c r="B11231" s="47"/>
      <c r="C11231" s="47"/>
      <c r="D11231" s="47"/>
      <c r="E11231" s="47"/>
      <c r="F11231" s="47"/>
      <c r="G11231" s="47"/>
      <c r="H11231" s="47"/>
      <c r="I11231" s="47"/>
    </row>
    <row r="11232" spans="1:9" x14ac:dyDescent="0.25">
      <c r="A11232" s="47"/>
      <c r="B11232" s="47"/>
      <c r="C11232" s="47"/>
      <c r="D11232" s="47"/>
      <c r="E11232" s="47"/>
      <c r="F11232" s="47"/>
      <c r="G11232" s="47"/>
      <c r="H11232" s="47"/>
      <c r="I11232" s="47"/>
    </row>
    <row r="11233" spans="1:9" x14ac:dyDescent="0.25">
      <c r="A11233" s="47"/>
      <c r="B11233" s="47"/>
      <c r="C11233" s="47"/>
      <c r="D11233" s="47"/>
      <c r="E11233" s="47"/>
      <c r="F11233" s="47"/>
      <c r="G11233" s="47"/>
      <c r="H11233" s="47"/>
      <c r="I11233" s="47"/>
    </row>
    <row r="11234" spans="1:9" x14ac:dyDescent="0.25">
      <c r="A11234" s="47"/>
      <c r="B11234" s="47"/>
      <c r="C11234" s="47"/>
      <c r="D11234" s="47"/>
      <c r="E11234" s="47"/>
      <c r="F11234" s="47"/>
      <c r="G11234" s="47"/>
      <c r="H11234" s="47"/>
      <c r="I11234" s="47"/>
    </row>
    <row r="11235" spans="1:9" x14ac:dyDescent="0.25">
      <c r="A11235" s="47"/>
      <c r="B11235" s="47"/>
      <c r="C11235" s="47"/>
      <c r="D11235" s="47"/>
      <c r="E11235" s="47"/>
      <c r="F11235" s="47"/>
      <c r="G11235" s="47"/>
      <c r="H11235" s="47"/>
      <c r="I11235" s="47"/>
    </row>
    <row r="11236" spans="1:9" x14ac:dyDescent="0.25">
      <c r="A11236" s="47"/>
      <c r="B11236" s="47"/>
      <c r="C11236" s="47"/>
      <c r="D11236" s="47"/>
      <c r="E11236" s="47"/>
      <c r="F11236" s="47"/>
      <c r="G11236" s="47"/>
      <c r="H11236" s="47"/>
      <c r="I11236" s="47"/>
    </row>
    <row r="11237" spans="1:9" x14ac:dyDescent="0.25">
      <c r="A11237" s="47"/>
      <c r="B11237" s="47"/>
      <c r="C11237" s="47"/>
      <c r="D11237" s="47"/>
      <c r="E11237" s="47"/>
      <c r="F11237" s="47"/>
      <c r="G11237" s="47"/>
      <c r="H11237" s="47"/>
      <c r="I11237" s="47"/>
    </row>
    <row r="11238" spans="1:9" x14ac:dyDescent="0.25">
      <c r="A11238" s="47"/>
      <c r="B11238" s="47"/>
      <c r="C11238" s="47"/>
      <c r="D11238" s="47"/>
      <c r="E11238" s="47"/>
      <c r="F11238" s="47"/>
      <c r="G11238" s="47"/>
      <c r="H11238" s="47"/>
      <c r="I11238" s="47"/>
    </row>
    <row r="11239" spans="1:9" x14ac:dyDescent="0.25">
      <c r="A11239" s="47"/>
      <c r="B11239" s="47"/>
      <c r="C11239" s="47"/>
      <c r="D11239" s="47"/>
      <c r="E11239" s="47"/>
      <c r="F11239" s="47"/>
      <c r="G11239" s="47"/>
      <c r="H11239" s="47"/>
      <c r="I11239" s="47"/>
    </row>
    <row r="11240" spans="1:9" x14ac:dyDescent="0.25">
      <c r="A11240" s="47"/>
      <c r="B11240" s="47"/>
      <c r="C11240" s="47"/>
      <c r="D11240" s="47"/>
      <c r="E11240" s="47"/>
      <c r="F11240" s="47"/>
      <c r="G11240" s="47"/>
      <c r="H11240" s="47"/>
      <c r="I11240" s="47"/>
    </row>
    <row r="11241" spans="1:9" x14ac:dyDescent="0.25">
      <c r="A11241" s="47"/>
      <c r="B11241" s="47"/>
      <c r="C11241" s="47"/>
      <c r="D11241" s="47"/>
      <c r="E11241" s="47"/>
      <c r="F11241" s="47"/>
      <c r="G11241" s="47"/>
      <c r="H11241" s="47"/>
      <c r="I11241" s="47"/>
    </row>
    <row r="11242" spans="1:9" x14ac:dyDescent="0.25">
      <c r="A11242" s="47"/>
      <c r="B11242" s="47"/>
      <c r="C11242" s="47"/>
      <c r="D11242" s="47"/>
      <c r="E11242" s="47"/>
      <c r="F11242" s="47"/>
      <c r="G11242" s="47"/>
      <c r="H11242" s="47"/>
      <c r="I11242" s="47"/>
    </row>
    <row r="11243" spans="1:9" x14ac:dyDescent="0.25">
      <c r="A11243" s="47"/>
      <c r="B11243" s="47"/>
      <c r="C11243" s="47"/>
      <c r="D11243" s="47"/>
      <c r="E11243" s="47"/>
      <c r="F11243" s="47"/>
      <c r="G11243" s="47"/>
      <c r="H11243" s="47"/>
      <c r="I11243" s="47"/>
    </row>
    <row r="11244" spans="1:9" x14ac:dyDescent="0.25">
      <c r="A11244" s="47"/>
      <c r="B11244" s="47"/>
      <c r="C11244" s="47"/>
      <c r="D11244" s="47"/>
      <c r="E11244" s="47"/>
      <c r="F11244" s="47"/>
      <c r="G11244" s="47"/>
      <c r="H11244" s="47"/>
      <c r="I11244" s="47"/>
    </row>
    <row r="11245" spans="1:9" x14ac:dyDescent="0.25">
      <c r="A11245" s="47"/>
      <c r="B11245" s="47"/>
      <c r="C11245" s="47"/>
      <c r="D11245" s="47"/>
      <c r="E11245" s="47"/>
      <c r="F11245" s="47"/>
      <c r="G11245" s="47"/>
      <c r="H11245" s="47"/>
      <c r="I11245" s="47"/>
    </row>
    <row r="11246" spans="1:9" x14ac:dyDescent="0.25">
      <c r="A11246" s="47"/>
      <c r="B11246" s="47"/>
      <c r="C11246" s="47"/>
      <c r="D11246" s="47"/>
      <c r="E11246" s="47"/>
      <c r="F11246" s="47"/>
      <c r="G11246" s="47"/>
      <c r="H11246" s="47"/>
      <c r="I11246" s="47"/>
    </row>
    <row r="11247" spans="1:9" x14ac:dyDescent="0.25">
      <c r="A11247" s="47"/>
      <c r="B11247" s="47"/>
      <c r="C11247" s="47"/>
      <c r="D11247" s="47"/>
      <c r="E11247" s="47"/>
      <c r="F11247" s="47"/>
      <c r="G11247" s="47"/>
      <c r="H11247" s="47"/>
      <c r="I11247" s="47"/>
    </row>
    <row r="11248" spans="1:9" x14ac:dyDescent="0.25">
      <c r="A11248" s="47"/>
      <c r="B11248" s="47"/>
      <c r="C11248" s="47"/>
      <c r="D11248" s="47"/>
      <c r="E11248" s="47"/>
      <c r="F11248" s="47"/>
      <c r="G11248" s="47"/>
      <c r="H11248" s="47"/>
      <c r="I11248" s="47"/>
    </row>
    <row r="11249" spans="1:9" x14ac:dyDescent="0.25">
      <c r="A11249" s="47"/>
      <c r="B11249" s="47"/>
      <c r="C11249" s="47"/>
      <c r="D11249" s="47"/>
      <c r="E11249" s="47"/>
      <c r="F11249" s="47"/>
      <c r="G11249" s="47"/>
      <c r="H11249" s="47"/>
      <c r="I11249" s="47"/>
    </row>
    <row r="11250" spans="1:9" x14ac:dyDescent="0.25">
      <c r="A11250" s="47"/>
      <c r="B11250" s="47"/>
      <c r="C11250" s="47"/>
      <c r="D11250" s="47"/>
      <c r="E11250" s="47"/>
      <c r="F11250" s="47"/>
      <c r="G11250" s="47"/>
      <c r="H11250" s="47"/>
      <c r="I11250" s="47"/>
    </row>
    <row r="11251" spans="1:9" x14ac:dyDescent="0.25">
      <c r="A11251" s="47"/>
      <c r="B11251" s="47"/>
      <c r="C11251" s="47"/>
      <c r="D11251" s="47"/>
      <c r="E11251" s="47"/>
      <c r="F11251" s="47"/>
      <c r="G11251" s="47"/>
      <c r="H11251" s="47"/>
      <c r="I11251" s="47"/>
    </row>
    <row r="11252" spans="1:9" x14ac:dyDescent="0.25">
      <c r="A11252" s="47"/>
      <c r="B11252" s="47"/>
      <c r="C11252" s="47"/>
      <c r="D11252" s="47"/>
      <c r="E11252" s="47"/>
      <c r="F11252" s="47"/>
      <c r="G11252" s="47"/>
      <c r="H11252" s="47"/>
      <c r="I11252" s="47"/>
    </row>
    <row r="11253" spans="1:9" x14ac:dyDescent="0.25">
      <c r="A11253" s="47"/>
      <c r="B11253" s="47"/>
      <c r="C11253" s="47"/>
      <c r="D11253" s="47"/>
      <c r="E11253" s="47"/>
      <c r="F11253" s="47"/>
      <c r="G11253" s="47"/>
      <c r="H11253" s="47"/>
      <c r="I11253" s="47"/>
    </row>
    <row r="11254" spans="1:9" x14ac:dyDescent="0.25">
      <c r="A11254" s="47"/>
      <c r="B11254" s="47"/>
      <c r="C11254" s="47"/>
      <c r="D11254" s="47"/>
      <c r="E11254" s="47"/>
      <c r="F11254" s="47"/>
      <c r="G11254" s="47"/>
      <c r="H11254" s="47"/>
      <c r="I11254" s="47"/>
    </row>
    <row r="11255" spans="1:9" x14ac:dyDescent="0.25">
      <c r="A11255" s="47"/>
      <c r="B11255" s="47"/>
      <c r="C11255" s="47"/>
      <c r="D11255" s="47"/>
      <c r="E11255" s="47"/>
      <c r="F11255" s="47"/>
      <c r="G11255" s="47"/>
      <c r="H11255" s="47"/>
      <c r="I11255" s="47"/>
    </row>
    <row r="11256" spans="1:9" x14ac:dyDescent="0.25">
      <c r="A11256" s="47"/>
      <c r="B11256" s="47"/>
      <c r="C11256" s="47"/>
      <c r="D11256" s="47"/>
      <c r="E11256" s="47"/>
      <c r="F11256" s="47"/>
      <c r="G11256" s="47"/>
      <c r="H11256" s="47"/>
      <c r="I11256" s="47"/>
    </row>
    <row r="11257" spans="1:9" x14ac:dyDescent="0.25">
      <c r="A11257" s="47"/>
      <c r="B11257" s="47"/>
      <c r="C11257" s="47"/>
      <c r="D11257" s="47"/>
      <c r="E11257" s="47"/>
      <c r="F11257" s="47"/>
      <c r="G11257" s="47"/>
      <c r="H11257" s="47"/>
      <c r="I11257" s="47"/>
    </row>
    <row r="11258" spans="1:9" x14ac:dyDescent="0.25">
      <c r="A11258" s="47"/>
      <c r="B11258" s="47"/>
      <c r="C11258" s="47"/>
      <c r="D11258" s="47"/>
      <c r="E11258" s="47"/>
      <c r="F11258" s="47"/>
      <c r="G11258" s="47"/>
      <c r="H11258" s="47"/>
      <c r="I11258" s="47"/>
    </row>
    <row r="11259" spans="1:9" x14ac:dyDescent="0.25">
      <c r="A11259" s="47"/>
      <c r="B11259" s="47"/>
      <c r="C11259" s="47"/>
      <c r="D11259" s="47"/>
      <c r="E11259" s="47"/>
      <c r="F11259" s="47"/>
      <c r="G11259" s="47"/>
      <c r="H11259" s="47"/>
      <c r="I11259" s="47"/>
    </row>
    <row r="11260" spans="1:9" x14ac:dyDescent="0.25">
      <c r="A11260" s="47"/>
      <c r="B11260" s="47"/>
      <c r="C11260" s="47"/>
      <c r="D11260" s="47"/>
      <c r="E11260" s="47"/>
      <c r="F11260" s="47"/>
      <c r="G11260" s="47"/>
      <c r="H11260" s="47"/>
      <c r="I11260" s="47"/>
    </row>
    <row r="11261" spans="1:9" x14ac:dyDescent="0.25">
      <c r="A11261" s="47"/>
      <c r="B11261" s="47"/>
      <c r="C11261" s="47"/>
      <c r="D11261" s="47"/>
      <c r="E11261" s="47"/>
      <c r="F11261" s="47"/>
      <c r="G11261" s="47"/>
      <c r="H11261" s="47"/>
      <c r="I11261" s="47"/>
    </row>
    <row r="11262" spans="1:9" x14ac:dyDescent="0.25">
      <c r="A11262" s="47"/>
      <c r="B11262" s="47"/>
      <c r="C11262" s="47"/>
      <c r="D11262" s="47"/>
      <c r="E11262" s="47"/>
      <c r="F11262" s="47"/>
      <c r="G11262" s="47"/>
      <c r="H11262" s="47"/>
      <c r="I11262" s="47"/>
    </row>
    <row r="11263" spans="1:9" x14ac:dyDescent="0.25">
      <c r="A11263" s="47"/>
      <c r="B11263" s="47"/>
      <c r="C11263" s="47"/>
      <c r="D11263" s="47"/>
      <c r="E11263" s="47"/>
      <c r="F11263" s="47"/>
      <c r="G11263" s="47"/>
      <c r="H11263" s="47"/>
      <c r="I11263" s="47"/>
    </row>
    <row r="11264" spans="1:9" x14ac:dyDescent="0.25">
      <c r="A11264" s="47"/>
      <c r="B11264" s="47"/>
      <c r="C11264" s="47"/>
      <c r="D11264" s="47"/>
      <c r="E11264" s="47"/>
      <c r="F11264" s="47"/>
      <c r="G11264" s="47"/>
      <c r="H11264" s="47"/>
      <c r="I11264" s="47"/>
    </row>
    <row r="11265" spans="1:9" x14ac:dyDescent="0.25">
      <c r="A11265" s="47"/>
      <c r="B11265" s="47"/>
      <c r="C11265" s="47"/>
      <c r="D11265" s="47"/>
      <c r="E11265" s="47"/>
      <c r="F11265" s="47"/>
      <c r="G11265" s="47"/>
      <c r="H11265" s="47"/>
      <c r="I11265" s="47"/>
    </row>
    <row r="11266" spans="1:9" x14ac:dyDescent="0.25">
      <c r="A11266" s="47"/>
      <c r="B11266" s="47"/>
      <c r="C11266" s="47"/>
      <c r="D11266" s="47"/>
      <c r="E11266" s="47"/>
      <c r="F11266" s="47"/>
      <c r="G11266" s="47"/>
      <c r="H11266" s="47"/>
      <c r="I11266" s="47"/>
    </row>
    <row r="11267" spans="1:9" x14ac:dyDescent="0.25">
      <c r="A11267" s="47"/>
      <c r="B11267" s="47"/>
      <c r="C11267" s="47"/>
      <c r="D11267" s="47"/>
      <c r="E11267" s="47"/>
      <c r="F11267" s="47"/>
      <c r="G11267" s="47"/>
      <c r="H11267" s="47"/>
      <c r="I11267" s="47"/>
    </row>
    <row r="11268" spans="1:9" x14ac:dyDescent="0.25">
      <c r="A11268" s="47"/>
      <c r="B11268" s="47"/>
      <c r="C11268" s="47"/>
      <c r="D11268" s="47"/>
      <c r="E11268" s="47"/>
      <c r="F11268" s="47"/>
      <c r="G11268" s="47"/>
      <c r="H11268" s="47"/>
      <c r="I11268" s="47"/>
    </row>
    <row r="11269" spans="1:9" x14ac:dyDescent="0.25">
      <c r="A11269" s="47"/>
      <c r="B11269" s="47"/>
      <c r="C11269" s="47"/>
      <c r="D11269" s="47"/>
      <c r="E11269" s="47"/>
      <c r="F11269" s="47"/>
      <c r="G11269" s="47"/>
      <c r="H11269" s="47"/>
      <c r="I11269" s="47"/>
    </row>
    <row r="11270" spans="1:9" x14ac:dyDescent="0.25">
      <c r="A11270" s="47"/>
      <c r="B11270" s="47"/>
      <c r="C11270" s="47"/>
      <c r="D11270" s="47"/>
      <c r="E11270" s="47"/>
      <c r="F11270" s="47"/>
      <c r="G11270" s="47"/>
      <c r="H11270" s="47"/>
      <c r="I11270" s="47"/>
    </row>
    <row r="11271" spans="1:9" x14ac:dyDescent="0.25">
      <c r="A11271" s="47"/>
      <c r="B11271" s="47"/>
      <c r="C11271" s="47"/>
      <c r="D11271" s="47"/>
      <c r="E11271" s="47"/>
      <c r="F11271" s="47"/>
      <c r="G11271" s="47"/>
      <c r="H11271" s="47"/>
      <c r="I11271" s="47"/>
    </row>
    <row r="11272" spans="1:9" x14ac:dyDescent="0.25">
      <c r="A11272" s="47"/>
      <c r="B11272" s="47"/>
      <c r="C11272" s="47"/>
      <c r="D11272" s="47"/>
      <c r="E11272" s="47"/>
      <c r="F11272" s="47"/>
      <c r="G11272" s="47"/>
      <c r="H11272" s="47"/>
      <c r="I11272" s="47"/>
    </row>
    <row r="11273" spans="1:9" x14ac:dyDescent="0.25">
      <c r="A11273" s="47"/>
      <c r="B11273" s="47"/>
      <c r="C11273" s="47"/>
      <c r="D11273" s="47"/>
      <c r="E11273" s="47"/>
      <c r="F11273" s="47"/>
      <c r="G11273" s="47"/>
      <c r="H11273" s="47"/>
      <c r="I11273" s="47"/>
    </row>
    <row r="11274" spans="1:9" x14ac:dyDescent="0.25">
      <c r="A11274" s="47"/>
      <c r="B11274" s="47"/>
      <c r="C11274" s="47"/>
      <c r="D11274" s="47"/>
      <c r="E11274" s="47"/>
      <c r="F11274" s="47"/>
      <c r="G11274" s="47"/>
      <c r="H11274" s="47"/>
      <c r="I11274" s="47"/>
    </row>
    <row r="11275" spans="1:9" x14ac:dyDescent="0.25">
      <c r="A11275" s="47"/>
      <c r="B11275" s="47"/>
      <c r="C11275" s="47"/>
      <c r="D11275" s="47"/>
      <c r="E11275" s="47"/>
      <c r="F11275" s="47"/>
      <c r="G11275" s="47"/>
      <c r="H11275" s="47"/>
      <c r="I11275" s="47"/>
    </row>
    <row r="11276" spans="1:9" x14ac:dyDescent="0.25">
      <c r="A11276" s="47"/>
      <c r="B11276" s="47"/>
      <c r="C11276" s="47"/>
      <c r="D11276" s="47"/>
      <c r="E11276" s="47"/>
      <c r="F11276" s="47"/>
      <c r="G11276" s="47"/>
      <c r="H11276" s="47"/>
      <c r="I11276" s="47"/>
    </row>
    <row r="11277" spans="1:9" x14ac:dyDescent="0.25">
      <c r="A11277" s="47"/>
      <c r="B11277" s="47"/>
      <c r="C11277" s="47"/>
      <c r="D11277" s="47"/>
      <c r="E11277" s="47"/>
      <c r="F11277" s="47"/>
      <c r="G11277" s="47"/>
      <c r="H11277" s="47"/>
      <c r="I11277" s="47"/>
    </row>
    <row r="11278" spans="1:9" x14ac:dyDescent="0.25">
      <c r="A11278" s="47"/>
      <c r="B11278" s="47"/>
      <c r="C11278" s="47"/>
      <c r="D11278" s="47"/>
      <c r="E11278" s="47"/>
      <c r="F11278" s="47"/>
      <c r="G11278" s="47"/>
      <c r="H11278" s="47"/>
      <c r="I11278" s="47"/>
    </row>
    <row r="11279" spans="1:9" x14ac:dyDescent="0.25">
      <c r="A11279" s="47"/>
      <c r="B11279" s="47"/>
      <c r="C11279" s="47"/>
      <c r="D11279" s="47"/>
      <c r="E11279" s="47"/>
      <c r="F11279" s="47"/>
      <c r="G11279" s="47"/>
      <c r="H11279" s="47"/>
      <c r="I11279" s="47"/>
    </row>
    <row r="11280" spans="1:9" x14ac:dyDescent="0.25">
      <c r="A11280" s="47"/>
      <c r="B11280" s="47"/>
      <c r="C11280" s="47"/>
      <c r="D11280" s="47"/>
      <c r="E11280" s="47"/>
      <c r="F11280" s="47"/>
      <c r="G11280" s="47"/>
      <c r="H11280" s="47"/>
      <c r="I11280" s="47"/>
    </row>
    <row r="11281" spans="1:9" x14ac:dyDescent="0.25">
      <c r="A11281" s="47"/>
      <c r="B11281" s="47"/>
      <c r="C11281" s="47"/>
      <c r="D11281" s="47"/>
      <c r="E11281" s="47"/>
      <c r="F11281" s="47"/>
      <c r="G11281" s="47"/>
      <c r="H11281" s="47"/>
      <c r="I11281" s="47"/>
    </row>
    <row r="11282" spans="1:9" x14ac:dyDescent="0.25">
      <c r="A11282" s="47"/>
      <c r="B11282" s="47"/>
      <c r="C11282" s="47"/>
      <c r="D11282" s="47"/>
      <c r="E11282" s="47"/>
      <c r="F11282" s="47"/>
      <c r="G11282" s="47"/>
      <c r="H11282" s="47"/>
      <c r="I11282" s="47"/>
    </row>
    <row r="11283" spans="1:9" x14ac:dyDescent="0.25">
      <c r="A11283" s="47"/>
      <c r="B11283" s="47"/>
      <c r="C11283" s="47"/>
      <c r="D11283" s="47"/>
      <c r="E11283" s="47"/>
      <c r="F11283" s="47"/>
      <c r="G11283" s="47"/>
      <c r="H11283" s="47"/>
      <c r="I11283" s="47"/>
    </row>
    <row r="11284" spans="1:9" x14ac:dyDescent="0.25">
      <c r="A11284" s="47"/>
      <c r="B11284" s="47"/>
      <c r="C11284" s="47"/>
      <c r="D11284" s="47"/>
      <c r="E11284" s="47"/>
      <c r="F11284" s="47"/>
      <c r="G11284" s="47"/>
      <c r="H11284" s="47"/>
      <c r="I11284" s="47"/>
    </row>
    <row r="11285" spans="1:9" x14ac:dyDescent="0.25">
      <c r="A11285" s="47"/>
      <c r="B11285" s="47"/>
      <c r="C11285" s="47"/>
      <c r="D11285" s="47"/>
      <c r="E11285" s="47"/>
      <c r="F11285" s="47"/>
      <c r="G11285" s="47"/>
      <c r="H11285" s="47"/>
      <c r="I11285" s="47"/>
    </row>
    <row r="11286" spans="1:9" x14ac:dyDescent="0.25">
      <c r="A11286" s="47"/>
      <c r="B11286" s="47"/>
      <c r="C11286" s="47"/>
      <c r="D11286" s="47"/>
      <c r="E11286" s="47"/>
      <c r="F11286" s="47"/>
      <c r="G11286" s="47"/>
      <c r="H11286" s="47"/>
      <c r="I11286" s="47"/>
    </row>
    <row r="11287" spans="1:9" x14ac:dyDescent="0.25">
      <c r="A11287" s="47"/>
      <c r="B11287" s="47"/>
      <c r="C11287" s="47"/>
      <c r="D11287" s="47"/>
      <c r="E11287" s="47"/>
      <c r="F11287" s="47"/>
      <c r="G11287" s="47"/>
      <c r="H11287" s="47"/>
      <c r="I11287" s="47"/>
    </row>
    <row r="11288" spans="1:9" x14ac:dyDescent="0.25">
      <c r="A11288" s="47"/>
      <c r="B11288" s="47"/>
      <c r="C11288" s="47"/>
      <c r="D11288" s="47"/>
      <c r="E11288" s="47"/>
      <c r="F11288" s="47"/>
      <c r="G11288" s="47"/>
      <c r="H11288" s="47"/>
      <c r="I11288" s="47"/>
    </row>
    <row r="11289" spans="1:9" x14ac:dyDescent="0.25">
      <c r="A11289" s="47"/>
      <c r="B11289" s="47"/>
      <c r="C11289" s="47"/>
      <c r="D11289" s="47"/>
      <c r="E11289" s="47"/>
      <c r="F11289" s="47"/>
      <c r="G11289" s="47"/>
      <c r="H11289" s="47"/>
      <c r="I11289" s="47"/>
    </row>
    <row r="11290" spans="1:9" x14ac:dyDescent="0.25">
      <c r="A11290" s="47"/>
      <c r="B11290" s="47"/>
      <c r="C11290" s="47"/>
      <c r="D11290" s="47"/>
      <c r="E11290" s="47"/>
      <c r="F11290" s="47"/>
      <c r="G11290" s="47"/>
      <c r="H11290" s="47"/>
      <c r="I11290" s="47"/>
    </row>
    <row r="11291" spans="1:9" x14ac:dyDescent="0.25">
      <c r="A11291" s="47"/>
      <c r="B11291" s="47"/>
      <c r="C11291" s="47"/>
      <c r="D11291" s="47"/>
      <c r="E11291" s="47"/>
      <c r="F11291" s="47"/>
      <c r="G11291" s="47"/>
      <c r="H11291" s="47"/>
      <c r="I11291" s="47"/>
    </row>
    <row r="11292" spans="1:9" x14ac:dyDescent="0.25">
      <c r="A11292" s="47"/>
      <c r="B11292" s="47"/>
      <c r="C11292" s="47"/>
      <c r="D11292" s="47"/>
      <c r="E11292" s="47"/>
      <c r="F11292" s="47"/>
      <c r="G11292" s="47"/>
      <c r="H11292" s="47"/>
      <c r="I11292" s="47"/>
    </row>
    <row r="11293" spans="1:9" x14ac:dyDescent="0.25">
      <c r="A11293" s="47"/>
      <c r="B11293" s="47"/>
      <c r="C11293" s="47"/>
      <c r="D11293" s="47"/>
      <c r="E11293" s="47"/>
      <c r="F11293" s="47"/>
      <c r="G11293" s="47"/>
      <c r="H11293" s="47"/>
      <c r="I11293" s="47"/>
    </row>
    <row r="11294" spans="1:9" x14ac:dyDescent="0.25">
      <c r="A11294" s="47"/>
      <c r="B11294" s="47"/>
      <c r="C11294" s="47"/>
      <c r="D11294" s="47"/>
      <c r="E11294" s="47"/>
      <c r="F11294" s="47"/>
      <c r="G11294" s="47"/>
      <c r="H11294" s="47"/>
      <c r="I11294" s="47"/>
    </row>
    <row r="11295" spans="1:9" x14ac:dyDescent="0.25">
      <c r="A11295" s="47"/>
      <c r="B11295" s="47"/>
      <c r="C11295" s="47"/>
      <c r="D11295" s="47"/>
      <c r="E11295" s="47"/>
      <c r="F11295" s="47"/>
      <c r="G11295" s="47"/>
      <c r="H11295" s="47"/>
      <c r="I11295" s="47"/>
    </row>
    <row r="11296" spans="1:9" x14ac:dyDescent="0.25">
      <c r="A11296" s="47"/>
      <c r="B11296" s="47"/>
      <c r="C11296" s="47"/>
      <c r="D11296" s="47"/>
      <c r="E11296" s="47"/>
      <c r="F11296" s="47"/>
      <c r="G11296" s="47"/>
      <c r="H11296" s="47"/>
      <c r="I11296" s="47"/>
    </row>
    <row r="11297" spans="1:9" x14ac:dyDescent="0.25">
      <c r="A11297" s="47"/>
      <c r="B11297" s="47"/>
      <c r="C11297" s="47"/>
      <c r="D11297" s="47"/>
      <c r="E11297" s="47"/>
      <c r="F11297" s="47"/>
      <c r="G11297" s="47"/>
      <c r="H11297" s="47"/>
      <c r="I11297" s="47"/>
    </row>
    <row r="11298" spans="1:9" x14ac:dyDescent="0.25">
      <c r="A11298" s="47"/>
      <c r="B11298" s="47"/>
      <c r="C11298" s="47"/>
      <c r="D11298" s="47"/>
      <c r="E11298" s="47"/>
      <c r="F11298" s="47"/>
      <c r="G11298" s="47"/>
      <c r="H11298" s="47"/>
      <c r="I11298" s="47"/>
    </row>
    <row r="11299" spans="1:9" x14ac:dyDescent="0.25">
      <c r="A11299" s="47"/>
      <c r="B11299" s="47"/>
      <c r="C11299" s="47"/>
      <c r="D11299" s="47"/>
      <c r="E11299" s="47"/>
      <c r="F11299" s="47"/>
      <c r="G11299" s="47"/>
      <c r="H11299" s="47"/>
      <c r="I11299" s="47"/>
    </row>
    <row r="11300" spans="1:9" x14ac:dyDescent="0.25">
      <c r="A11300" s="47"/>
      <c r="B11300" s="47"/>
      <c r="C11300" s="47"/>
      <c r="D11300" s="47"/>
      <c r="E11300" s="47"/>
      <c r="F11300" s="47"/>
      <c r="G11300" s="47"/>
      <c r="H11300" s="47"/>
      <c r="I11300" s="47"/>
    </row>
    <row r="11301" spans="1:9" x14ac:dyDescent="0.25">
      <c r="A11301" s="47"/>
      <c r="B11301" s="47"/>
      <c r="C11301" s="47"/>
      <c r="D11301" s="47"/>
      <c r="E11301" s="47"/>
      <c r="F11301" s="47"/>
      <c r="G11301" s="47"/>
      <c r="H11301" s="47"/>
      <c r="I11301" s="47"/>
    </row>
    <row r="11302" spans="1:9" x14ac:dyDescent="0.25">
      <c r="A11302" s="47"/>
      <c r="B11302" s="47"/>
      <c r="C11302" s="47"/>
      <c r="D11302" s="47"/>
      <c r="E11302" s="47"/>
      <c r="F11302" s="47"/>
      <c r="G11302" s="47"/>
      <c r="H11302" s="47"/>
      <c r="I11302" s="47"/>
    </row>
    <row r="11303" spans="1:9" x14ac:dyDescent="0.25">
      <c r="A11303" s="47"/>
      <c r="B11303" s="47"/>
      <c r="C11303" s="47"/>
      <c r="D11303" s="47"/>
      <c r="E11303" s="47"/>
      <c r="F11303" s="47"/>
      <c r="G11303" s="47"/>
      <c r="H11303" s="47"/>
      <c r="I11303" s="47"/>
    </row>
    <row r="11304" spans="1:9" x14ac:dyDescent="0.25">
      <c r="A11304" s="47"/>
      <c r="B11304" s="47"/>
      <c r="C11304" s="47"/>
      <c r="D11304" s="47"/>
      <c r="E11304" s="47"/>
      <c r="F11304" s="47"/>
      <c r="G11304" s="47"/>
      <c r="H11304" s="47"/>
      <c r="I11304" s="47"/>
    </row>
    <row r="11305" spans="1:9" x14ac:dyDescent="0.25">
      <c r="A11305" s="47"/>
      <c r="B11305" s="47"/>
      <c r="C11305" s="47"/>
      <c r="D11305" s="47"/>
      <c r="E11305" s="47"/>
      <c r="F11305" s="47"/>
      <c r="G11305" s="47"/>
      <c r="H11305" s="47"/>
      <c r="I11305" s="47"/>
    </row>
    <row r="11306" spans="1:9" x14ac:dyDescent="0.25">
      <c r="A11306" s="47"/>
      <c r="B11306" s="47"/>
      <c r="C11306" s="47"/>
      <c r="D11306" s="47"/>
      <c r="E11306" s="47"/>
      <c r="F11306" s="47"/>
      <c r="G11306" s="47"/>
      <c r="H11306" s="47"/>
      <c r="I11306" s="47"/>
    </row>
    <row r="11307" spans="1:9" x14ac:dyDescent="0.25">
      <c r="A11307" s="47"/>
      <c r="B11307" s="47"/>
      <c r="C11307" s="47"/>
      <c r="D11307" s="47"/>
      <c r="E11307" s="47"/>
      <c r="F11307" s="47"/>
      <c r="G11307" s="47"/>
      <c r="H11307" s="47"/>
      <c r="I11307" s="47"/>
    </row>
    <row r="11308" spans="1:9" x14ac:dyDescent="0.25">
      <c r="A11308" s="47"/>
      <c r="B11308" s="47"/>
      <c r="C11308" s="47"/>
      <c r="D11308" s="47"/>
      <c r="E11308" s="47"/>
      <c r="F11308" s="47"/>
      <c r="G11308" s="47"/>
      <c r="H11308" s="47"/>
      <c r="I11308" s="47"/>
    </row>
    <row r="11309" spans="1:9" x14ac:dyDescent="0.25">
      <c r="A11309" s="47"/>
      <c r="B11309" s="47"/>
      <c r="C11309" s="47"/>
      <c r="D11309" s="47"/>
      <c r="E11309" s="47"/>
      <c r="F11309" s="47"/>
      <c r="G11309" s="47"/>
      <c r="H11309" s="47"/>
      <c r="I11309" s="47"/>
    </row>
    <row r="11310" spans="1:9" x14ac:dyDescent="0.25">
      <c r="A11310" s="47"/>
      <c r="B11310" s="47"/>
      <c r="C11310" s="47"/>
      <c r="D11310" s="47"/>
      <c r="E11310" s="47"/>
      <c r="F11310" s="47"/>
      <c r="G11310" s="47"/>
      <c r="H11310" s="47"/>
      <c r="I11310" s="47"/>
    </row>
    <row r="11311" spans="1:9" x14ac:dyDescent="0.25">
      <c r="A11311" s="47"/>
      <c r="B11311" s="47"/>
      <c r="C11311" s="47"/>
      <c r="D11311" s="47"/>
      <c r="E11311" s="47"/>
      <c r="F11311" s="47"/>
      <c r="G11311" s="47"/>
      <c r="H11311" s="47"/>
      <c r="I11311" s="47"/>
    </row>
    <row r="11312" spans="1:9" x14ac:dyDescent="0.25">
      <c r="A11312" s="47"/>
      <c r="B11312" s="47"/>
      <c r="C11312" s="47"/>
      <c r="D11312" s="47"/>
      <c r="E11312" s="47"/>
      <c r="F11312" s="47"/>
      <c r="G11312" s="47"/>
      <c r="H11312" s="47"/>
      <c r="I11312" s="47"/>
    </row>
    <row r="11313" spans="1:9" x14ac:dyDescent="0.25">
      <c r="A11313" s="47"/>
      <c r="B11313" s="47"/>
      <c r="C11313" s="47"/>
      <c r="D11313" s="47"/>
      <c r="E11313" s="47"/>
      <c r="F11313" s="47"/>
      <c r="G11313" s="47"/>
      <c r="H11313" s="47"/>
      <c r="I11313" s="47"/>
    </row>
    <row r="11314" spans="1:9" x14ac:dyDescent="0.25">
      <c r="A11314" s="47"/>
      <c r="B11314" s="47"/>
      <c r="C11314" s="47"/>
      <c r="D11314" s="47"/>
      <c r="E11314" s="47"/>
      <c r="F11314" s="47"/>
      <c r="G11314" s="47"/>
      <c r="H11314" s="47"/>
      <c r="I11314" s="47"/>
    </row>
    <row r="11315" spans="1:9" x14ac:dyDescent="0.25">
      <c r="A11315" s="47"/>
      <c r="B11315" s="47"/>
      <c r="C11315" s="47"/>
      <c r="D11315" s="47"/>
      <c r="E11315" s="47"/>
      <c r="F11315" s="47"/>
      <c r="G11315" s="47"/>
      <c r="H11315" s="47"/>
      <c r="I11315" s="47"/>
    </row>
    <row r="11316" spans="1:9" x14ac:dyDescent="0.25">
      <c r="A11316" s="47"/>
      <c r="B11316" s="47"/>
      <c r="C11316" s="47"/>
      <c r="D11316" s="47"/>
      <c r="E11316" s="47"/>
      <c r="F11316" s="47"/>
      <c r="G11316" s="47"/>
      <c r="H11316" s="47"/>
      <c r="I11316" s="47"/>
    </row>
    <row r="11317" spans="1:9" x14ac:dyDescent="0.25">
      <c r="A11317" s="47"/>
      <c r="B11317" s="47"/>
      <c r="C11317" s="47"/>
      <c r="D11317" s="47"/>
      <c r="E11317" s="47"/>
      <c r="F11317" s="47"/>
      <c r="G11317" s="47"/>
      <c r="H11317" s="47"/>
      <c r="I11317" s="47"/>
    </row>
    <row r="11318" spans="1:9" x14ac:dyDescent="0.25">
      <c r="A11318" s="47"/>
      <c r="B11318" s="47"/>
      <c r="C11318" s="47"/>
      <c r="D11318" s="47"/>
      <c r="E11318" s="47"/>
      <c r="F11318" s="47"/>
      <c r="G11318" s="47"/>
      <c r="H11318" s="47"/>
      <c r="I11318" s="47"/>
    </row>
    <row r="11319" spans="1:9" x14ac:dyDescent="0.25">
      <c r="A11319" s="47"/>
      <c r="B11319" s="47"/>
      <c r="C11319" s="47"/>
      <c r="D11319" s="47"/>
      <c r="E11319" s="47"/>
      <c r="F11319" s="47"/>
      <c r="G11319" s="47"/>
      <c r="H11319" s="47"/>
      <c r="I11319" s="47"/>
    </row>
    <row r="11320" spans="1:9" x14ac:dyDescent="0.25">
      <c r="A11320" s="47"/>
      <c r="B11320" s="47"/>
      <c r="C11320" s="47"/>
      <c r="D11320" s="47"/>
      <c r="E11320" s="47"/>
      <c r="F11320" s="47"/>
      <c r="G11320" s="47"/>
      <c r="H11320" s="47"/>
      <c r="I11320" s="47"/>
    </row>
    <row r="11321" spans="1:9" x14ac:dyDescent="0.25">
      <c r="A11321" s="47"/>
      <c r="B11321" s="47"/>
      <c r="C11321" s="47"/>
      <c r="D11321" s="47"/>
      <c r="E11321" s="47"/>
      <c r="F11321" s="47"/>
      <c r="G11321" s="47"/>
      <c r="H11321" s="47"/>
      <c r="I11321" s="47"/>
    </row>
    <row r="11322" spans="1:9" x14ac:dyDescent="0.25">
      <c r="A11322" s="47"/>
      <c r="B11322" s="47"/>
      <c r="C11322" s="47"/>
      <c r="D11322" s="47"/>
      <c r="E11322" s="47"/>
      <c r="F11322" s="47"/>
      <c r="G11322" s="47"/>
      <c r="H11322" s="47"/>
      <c r="I11322" s="47"/>
    </row>
    <row r="11323" spans="1:9" x14ac:dyDescent="0.25">
      <c r="A11323" s="47"/>
      <c r="B11323" s="47"/>
      <c r="C11323" s="47"/>
      <c r="D11323" s="47"/>
      <c r="E11323" s="47"/>
      <c r="F11323" s="47"/>
      <c r="G11323" s="47"/>
      <c r="H11323" s="47"/>
      <c r="I11323" s="47"/>
    </row>
    <row r="11324" spans="1:9" x14ac:dyDescent="0.25">
      <c r="A11324" s="47"/>
      <c r="B11324" s="47"/>
      <c r="C11324" s="47"/>
      <c r="D11324" s="47"/>
      <c r="E11324" s="47"/>
      <c r="F11324" s="47"/>
      <c r="G11324" s="47"/>
      <c r="H11324" s="47"/>
      <c r="I11324" s="47"/>
    </row>
    <row r="11325" spans="1:9" x14ac:dyDescent="0.25">
      <c r="A11325" s="47"/>
      <c r="B11325" s="47"/>
      <c r="C11325" s="47"/>
      <c r="D11325" s="47"/>
      <c r="E11325" s="47"/>
      <c r="F11325" s="47"/>
      <c r="G11325" s="47"/>
      <c r="H11325" s="47"/>
      <c r="I11325" s="47"/>
    </row>
    <row r="11326" spans="1:9" x14ac:dyDescent="0.25">
      <c r="A11326" s="47"/>
      <c r="B11326" s="47"/>
      <c r="C11326" s="47"/>
      <c r="D11326" s="47"/>
      <c r="E11326" s="47"/>
      <c r="F11326" s="47"/>
      <c r="G11326" s="47"/>
      <c r="H11326" s="47"/>
      <c r="I11326" s="47"/>
    </row>
    <row r="11327" spans="1:9" x14ac:dyDescent="0.25">
      <c r="A11327" s="47"/>
      <c r="B11327" s="47"/>
      <c r="C11327" s="47"/>
      <c r="D11327" s="47"/>
      <c r="E11327" s="47"/>
      <c r="F11327" s="47"/>
      <c r="G11327" s="47"/>
      <c r="H11327" s="47"/>
      <c r="I11327" s="47"/>
    </row>
    <row r="11328" spans="1:9" x14ac:dyDescent="0.25">
      <c r="A11328" s="47"/>
      <c r="B11328" s="47"/>
      <c r="C11328" s="47"/>
      <c r="D11328" s="47"/>
      <c r="E11328" s="47"/>
      <c r="F11328" s="47"/>
      <c r="G11328" s="47"/>
      <c r="H11328" s="47"/>
      <c r="I11328" s="47"/>
    </row>
    <row r="11329" spans="1:9" x14ac:dyDescent="0.25">
      <c r="A11329" s="47"/>
      <c r="B11329" s="47"/>
      <c r="C11329" s="47"/>
      <c r="D11329" s="47"/>
      <c r="E11329" s="47"/>
      <c r="F11329" s="47"/>
      <c r="G11329" s="47"/>
      <c r="H11329" s="47"/>
      <c r="I11329" s="47"/>
    </row>
    <row r="11330" spans="1:9" x14ac:dyDescent="0.25">
      <c r="A11330" s="47"/>
      <c r="B11330" s="47"/>
      <c r="C11330" s="47"/>
      <c r="D11330" s="47"/>
      <c r="E11330" s="47"/>
      <c r="F11330" s="47"/>
      <c r="G11330" s="47"/>
      <c r="H11330" s="47"/>
      <c r="I11330" s="47"/>
    </row>
    <row r="11331" spans="1:9" x14ac:dyDescent="0.25">
      <c r="A11331" s="47"/>
      <c r="B11331" s="47"/>
      <c r="C11331" s="47"/>
      <c r="D11331" s="47"/>
      <c r="E11331" s="47"/>
      <c r="F11331" s="47"/>
      <c r="G11331" s="47"/>
      <c r="H11331" s="47"/>
      <c r="I11331" s="47"/>
    </row>
    <row r="11332" spans="1:9" x14ac:dyDescent="0.25">
      <c r="A11332" s="47"/>
      <c r="B11332" s="47"/>
      <c r="C11332" s="47"/>
      <c r="D11332" s="47"/>
      <c r="E11332" s="47"/>
      <c r="F11332" s="47"/>
      <c r="G11332" s="47"/>
      <c r="H11332" s="47"/>
      <c r="I11332" s="47"/>
    </row>
    <row r="11333" spans="1:9" x14ac:dyDescent="0.25">
      <c r="A11333" s="47"/>
      <c r="B11333" s="47"/>
      <c r="C11333" s="47"/>
      <c r="D11333" s="47"/>
      <c r="E11333" s="47"/>
      <c r="F11333" s="47"/>
      <c r="G11333" s="47"/>
      <c r="H11333" s="47"/>
      <c r="I11333" s="47"/>
    </row>
    <row r="11334" spans="1:9" x14ac:dyDescent="0.25">
      <c r="A11334" s="47"/>
      <c r="B11334" s="47"/>
      <c r="C11334" s="47"/>
      <c r="D11334" s="47"/>
      <c r="E11334" s="47"/>
      <c r="F11334" s="47"/>
      <c r="G11334" s="47"/>
      <c r="H11334" s="47"/>
      <c r="I11334" s="47"/>
    </row>
    <row r="11335" spans="1:9" x14ac:dyDescent="0.25">
      <c r="A11335" s="47"/>
      <c r="B11335" s="47"/>
      <c r="C11335" s="47"/>
      <c r="D11335" s="47"/>
      <c r="E11335" s="47"/>
      <c r="F11335" s="47"/>
      <c r="G11335" s="47"/>
      <c r="H11335" s="47"/>
      <c r="I11335" s="47"/>
    </row>
    <row r="11336" spans="1:9" x14ac:dyDescent="0.25">
      <c r="A11336" s="47"/>
      <c r="B11336" s="47"/>
      <c r="C11336" s="47"/>
      <c r="D11336" s="47"/>
      <c r="E11336" s="47"/>
      <c r="F11336" s="47"/>
      <c r="G11336" s="47"/>
      <c r="H11336" s="47"/>
      <c r="I11336" s="47"/>
    </row>
    <row r="11337" spans="1:9" x14ac:dyDescent="0.25">
      <c r="A11337" s="47"/>
      <c r="B11337" s="47"/>
      <c r="C11337" s="47"/>
      <c r="D11337" s="47"/>
      <c r="E11337" s="47"/>
      <c r="F11337" s="47"/>
      <c r="G11337" s="47"/>
      <c r="H11337" s="47"/>
      <c r="I11337" s="47"/>
    </row>
    <row r="11338" spans="1:9" x14ac:dyDescent="0.25">
      <c r="A11338" s="47"/>
      <c r="B11338" s="47"/>
      <c r="C11338" s="47"/>
      <c r="D11338" s="47"/>
      <c r="E11338" s="47"/>
      <c r="F11338" s="47"/>
      <c r="G11338" s="47"/>
      <c r="H11338" s="47"/>
      <c r="I11338" s="47"/>
    </row>
    <row r="11339" spans="1:9" x14ac:dyDescent="0.25">
      <c r="A11339" s="47"/>
      <c r="B11339" s="47"/>
      <c r="C11339" s="47"/>
      <c r="D11339" s="47"/>
      <c r="E11339" s="47"/>
      <c r="F11339" s="47"/>
      <c r="G11339" s="47"/>
      <c r="H11339" s="47"/>
      <c r="I11339" s="47"/>
    </row>
    <row r="11340" spans="1:9" x14ac:dyDescent="0.25">
      <c r="A11340" s="47"/>
      <c r="B11340" s="47"/>
      <c r="C11340" s="47"/>
      <c r="D11340" s="47"/>
      <c r="E11340" s="47"/>
      <c r="F11340" s="47"/>
      <c r="G11340" s="47"/>
      <c r="H11340" s="47"/>
      <c r="I11340" s="47"/>
    </row>
    <row r="11341" spans="1:9" x14ac:dyDescent="0.25">
      <c r="A11341" s="47"/>
      <c r="B11341" s="47"/>
      <c r="C11341" s="47"/>
      <c r="D11341" s="47"/>
      <c r="E11341" s="47"/>
      <c r="F11341" s="47"/>
      <c r="G11341" s="47"/>
      <c r="H11341" s="47"/>
      <c r="I11341" s="47"/>
    </row>
    <row r="11342" spans="1:9" x14ac:dyDescent="0.25">
      <c r="A11342" s="47"/>
      <c r="B11342" s="47"/>
      <c r="C11342" s="47"/>
      <c r="D11342" s="47"/>
      <c r="E11342" s="47"/>
      <c r="F11342" s="47"/>
      <c r="G11342" s="47"/>
      <c r="H11342" s="47"/>
      <c r="I11342" s="47"/>
    </row>
    <row r="11343" spans="1:9" x14ac:dyDescent="0.25">
      <c r="A11343" s="47"/>
      <c r="B11343" s="47"/>
      <c r="C11343" s="47"/>
      <c r="D11343" s="47"/>
      <c r="E11343" s="47"/>
      <c r="F11343" s="47"/>
      <c r="G11343" s="47"/>
      <c r="H11343" s="47"/>
      <c r="I11343" s="47"/>
    </row>
    <row r="11344" spans="1:9" x14ac:dyDescent="0.25">
      <c r="A11344" s="47"/>
      <c r="B11344" s="47"/>
      <c r="C11344" s="47"/>
      <c r="D11344" s="47"/>
      <c r="E11344" s="47"/>
      <c r="F11344" s="47"/>
      <c r="G11344" s="47"/>
      <c r="H11344" s="47"/>
      <c r="I11344" s="47"/>
    </row>
    <row r="11345" spans="1:9" x14ac:dyDescent="0.25">
      <c r="A11345" s="47"/>
      <c r="B11345" s="47"/>
      <c r="C11345" s="47"/>
      <c r="D11345" s="47"/>
      <c r="E11345" s="47"/>
      <c r="F11345" s="47"/>
      <c r="G11345" s="47"/>
      <c r="H11345" s="47"/>
      <c r="I11345" s="47"/>
    </row>
    <row r="11346" spans="1:9" x14ac:dyDescent="0.25">
      <c r="A11346" s="47"/>
      <c r="B11346" s="47"/>
      <c r="C11346" s="47"/>
      <c r="D11346" s="47"/>
      <c r="E11346" s="47"/>
      <c r="F11346" s="47"/>
      <c r="G11346" s="47"/>
      <c r="H11346" s="47"/>
      <c r="I11346" s="47"/>
    </row>
    <row r="11347" spans="1:9" x14ac:dyDescent="0.25">
      <c r="A11347" s="47"/>
      <c r="B11347" s="47"/>
      <c r="C11347" s="47"/>
      <c r="D11347" s="47"/>
      <c r="E11347" s="47"/>
      <c r="F11347" s="47"/>
      <c r="G11347" s="47"/>
      <c r="H11347" s="47"/>
      <c r="I11347" s="47"/>
    </row>
    <row r="11348" spans="1:9" x14ac:dyDescent="0.25">
      <c r="A11348" s="47"/>
      <c r="B11348" s="47"/>
      <c r="C11348" s="47"/>
      <c r="D11348" s="47"/>
      <c r="E11348" s="47"/>
      <c r="F11348" s="47"/>
      <c r="G11348" s="47"/>
      <c r="H11348" s="47"/>
      <c r="I11348" s="47"/>
    </row>
    <row r="11349" spans="1:9" x14ac:dyDescent="0.25">
      <c r="A11349" s="47"/>
      <c r="B11349" s="47"/>
      <c r="C11349" s="47"/>
      <c r="D11349" s="47"/>
      <c r="E11349" s="47"/>
      <c r="F11349" s="47"/>
      <c r="G11349" s="47"/>
      <c r="H11349" s="47"/>
      <c r="I11349" s="47"/>
    </row>
    <row r="11350" spans="1:9" x14ac:dyDescent="0.25">
      <c r="A11350" s="47"/>
      <c r="B11350" s="47"/>
      <c r="C11350" s="47"/>
      <c r="D11350" s="47"/>
      <c r="E11350" s="47"/>
      <c r="F11350" s="47"/>
      <c r="G11350" s="47"/>
      <c r="H11350" s="47"/>
      <c r="I11350" s="47"/>
    </row>
    <row r="11351" spans="1:9" x14ac:dyDescent="0.25">
      <c r="A11351" s="47"/>
      <c r="B11351" s="47"/>
      <c r="C11351" s="47"/>
      <c r="D11351" s="47"/>
      <c r="E11351" s="47"/>
      <c r="F11351" s="47"/>
      <c r="G11351" s="47"/>
      <c r="H11351" s="47"/>
      <c r="I11351" s="47"/>
    </row>
    <row r="11352" spans="1:9" x14ac:dyDescent="0.25">
      <c r="A11352" s="47"/>
      <c r="B11352" s="47"/>
      <c r="C11352" s="47"/>
      <c r="D11352" s="47"/>
      <c r="E11352" s="47"/>
      <c r="F11352" s="47"/>
      <c r="G11352" s="47"/>
      <c r="H11352" s="47"/>
      <c r="I11352" s="47"/>
    </row>
    <row r="11353" spans="1:9" x14ac:dyDescent="0.25">
      <c r="A11353" s="47"/>
      <c r="B11353" s="47"/>
      <c r="C11353" s="47"/>
      <c r="D11353" s="47"/>
      <c r="E11353" s="47"/>
      <c r="F11353" s="47"/>
      <c r="G11353" s="47"/>
      <c r="H11353" s="47"/>
      <c r="I11353" s="47"/>
    </row>
    <row r="11354" spans="1:9" x14ac:dyDescent="0.25">
      <c r="A11354" s="47"/>
      <c r="B11354" s="47"/>
      <c r="C11354" s="47"/>
      <c r="D11354" s="47"/>
      <c r="E11354" s="47"/>
      <c r="F11354" s="47"/>
      <c r="G11354" s="47"/>
      <c r="H11354" s="47"/>
      <c r="I11354" s="47"/>
    </row>
    <row r="11355" spans="1:9" x14ac:dyDescent="0.25">
      <c r="A11355" s="47"/>
      <c r="B11355" s="47"/>
      <c r="C11355" s="47"/>
      <c r="D11355" s="47"/>
      <c r="E11355" s="47"/>
      <c r="F11355" s="47"/>
      <c r="G11355" s="47"/>
      <c r="H11355" s="47"/>
      <c r="I11355" s="47"/>
    </row>
    <row r="11356" spans="1:9" x14ac:dyDescent="0.25">
      <c r="A11356" s="47"/>
      <c r="B11356" s="47"/>
      <c r="C11356" s="47"/>
      <c r="D11356" s="47"/>
      <c r="E11356" s="47"/>
      <c r="F11356" s="47"/>
      <c r="G11356" s="47"/>
      <c r="H11356" s="47"/>
      <c r="I11356" s="47"/>
    </row>
    <row r="11357" spans="1:9" x14ac:dyDescent="0.25">
      <c r="A11357" s="47"/>
      <c r="B11357" s="47"/>
      <c r="C11357" s="47"/>
      <c r="D11357" s="47"/>
      <c r="E11357" s="47"/>
      <c r="F11357" s="47"/>
      <c r="G11357" s="47"/>
      <c r="H11357" s="47"/>
      <c r="I11357" s="47"/>
    </row>
    <row r="11358" spans="1:9" x14ac:dyDescent="0.25">
      <c r="A11358" s="47"/>
      <c r="B11358" s="47"/>
      <c r="C11358" s="47"/>
      <c r="D11358" s="47"/>
      <c r="E11358" s="47"/>
      <c r="F11358" s="47"/>
      <c r="G11358" s="47"/>
      <c r="H11358" s="47"/>
      <c r="I11358" s="47"/>
    </row>
    <row r="11359" spans="1:9" x14ac:dyDescent="0.25">
      <c r="A11359" s="47"/>
      <c r="B11359" s="47"/>
      <c r="C11359" s="47"/>
      <c r="D11359" s="47"/>
      <c r="E11359" s="47"/>
      <c r="F11359" s="47"/>
      <c r="G11359" s="47"/>
      <c r="H11359" s="47"/>
      <c r="I11359" s="47"/>
    </row>
    <row r="11360" spans="1:9" x14ac:dyDescent="0.25">
      <c r="A11360" s="47"/>
      <c r="B11360" s="47"/>
      <c r="C11360" s="47"/>
      <c r="D11360" s="47"/>
      <c r="E11360" s="47"/>
      <c r="F11360" s="47"/>
      <c r="G11360" s="47"/>
      <c r="H11360" s="47"/>
      <c r="I11360" s="47"/>
    </row>
    <row r="11361" spans="1:9" x14ac:dyDescent="0.25">
      <c r="A11361" s="47"/>
      <c r="B11361" s="47"/>
      <c r="C11361" s="47"/>
      <c r="D11361" s="47"/>
      <c r="E11361" s="47"/>
      <c r="F11361" s="47"/>
      <c r="G11361" s="47"/>
      <c r="H11361" s="47"/>
      <c r="I11361" s="47"/>
    </row>
    <row r="11362" spans="1:9" x14ac:dyDescent="0.25">
      <c r="A11362" s="47"/>
      <c r="B11362" s="47"/>
      <c r="C11362" s="47"/>
      <c r="D11362" s="47"/>
      <c r="E11362" s="47"/>
      <c r="F11362" s="47"/>
      <c r="G11362" s="47"/>
      <c r="H11362" s="47"/>
      <c r="I11362" s="47"/>
    </row>
    <row r="11363" spans="1:9" x14ac:dyDescent="0.25">
      <c r="A11363" s="47"/>
      <c r="B11363" s="47"/>
      <c r="C11363" s="47"/>
      <c r="D11363" s="47"/>
      <c r="E11363" s="47"/>
      <c r="F11363" s="47"/>
      <c r="G11363" s="47"/>
      <c r="H11363" s="47"/>
      <c r="I11363" s="47"/>
    </row>
    <row r="11364" spans="1:9" x14ac:dyDescent="0.25">
      <c r="A11364" s="47"/>
      <c r="B11364" s="47"/>
      <c r="C11364" s="47"/>
      <c r="D11364" s="47"/>
      <c r="E11364" s="47"/>
      <c r="F11364" s="47"/>
      <c r="G11364" s="47"/>
      <c r="H11364" s="47"/>
      <c r="I11364" s="47"/>
    </row>
    <row r="11365" spans="1:9" x14ac:dyDescent="0.25">
      <c r="A11365" s="47"/>
      <c r="B11365" s="47"/>
      <c r="C11365" s="47"/>
      <c r="D11365" s="47"/>
      <c r="E11365" s="47"/>
      <c r="F11365" s="47"/>
      <c r="G11365" s="47"/>
      <c r="H11365" s="47"/>
      <c r="I11365" s="47"/>
    </row>
    <row r="11366" spans="1:9" x14ac:dyDescent="0.25">
      <c r="A11366" s="47"/>
      <c r="B11366" s="47"/>
      <c r="C11366" s="47"/>
      <c r="D11366" s="47"/>
      <c r="E11366" s="47"/>
      <c r="F11366" s="47"/>
      <c r="G11366" s="47"/>
      <c r="H11366" s="47"/>
      <c r="I11366" s="47"/>
    </row>
    <row r="11367" spans="1:9" x14ac:dyDescent="0.25">
      <c r="A11367" s="47"/>
      <c r="B11367" s="47"/>
      <c r="C11367" s="47"/>
      <c r="D11367" s="47"/>
      <c r="E11367" s="47"/>
      <c r="F11367" s="47"/>
      <c r="G11367" s="47"/>
      <c r="H11367" s="47"/>
      <c r="I11367" s="47"/>
    </row>
    <row r="11368" spans="1:9" x14ac:dyDescent="0.25">
      <c r="A11368" s="47"/>
      <c r="B11368" s="47"/>
      <c r="C11368" s="47"/>
      <c r="D11368" s="47"/>
      <c r="E11368" s="47"/>
      <c r="F11368" s="47"/>
      <c r="G11368" s="47"/>
      <c r="H11368" s="47"/>
      <c r="I11368" s="47"/>
    </row>
    <row r="11369" spans="1:9" x14ac:dyDescent="0.25">
      <c r="A11369" s="47"/>
      <c r="B11369" s="47"/>
      <c r="C11369" s="47"/>
      <c r="D11369" s="47"/>
      <c r="E11369" s="47"/>
      <c r="F11369" s="47"/>
      <c r="G11369" s="47"/>
      <c r="H11369" s="47"/>
      <c r="I11369" s="47"/>
    </row>
    <row r="11370" spans="1:9" x14ac:dyDescent="0.25">
      <c r="A11370" s="47"/>
      <c r="B11370" s="47"/>
      <c r="C11370" s="47"/>
      <c r="D11370" s="47"/>
      <c r="E11370" s="47"/>
      <c r="F11370" s="47"/>
      <c r="G11370" s="47"/>
      <c r="H11370" s="47"/>
      <c r="I11370" s="47"/>
    </row>
    <row r="11371" spans="1:9" x14ac:dyDescent="0.25">
      <c r="A11371" s="47"/>
      <c r="B11371" s="47"/>
      <c r="C11371" s="47"/>
      <c r="D11371" s="47"/>
      <c r="E11371" s="47"/>
      <c r="F11371" s="47"/>
      <c r="G11371" s="47"/>
      <c r="H11371" s="47"/>
      <c r="I11371" s="47"/>
    </row>
    <row r="11372" spans="1:9" x14ac:dyDescent="0.25">
      <c r="A11372" s="47"/>
      <c r="B11372" s="47"/>
      <c r="C11372" s="47"/>
      <c r="D11372" s="47"/>
      <c r="E11372" s="47"/>
      <c r="F11372" s="47"/>
      <c r="G11372" s="47"/>
      <c r="H11372" s="47"/>
      <c r="I11372" s="47"/>
    </row>
    <row r="11373" spans="1:9" x14ac:dyDescent="0.25">
      <c r="A11373" s="47"/>
      <c r="B11373" s="47"/>
      <c r="C11373" s="47"/>
      <c r="D11373" s="47"/>
      <c r="E11373" s="47"/>
      <c r="F11373" s="47"/>
      <c r="G11373" s="47"/>
      <c r="H11373" s="47"/>
      <c r="I11373" s="47"/>
    </row>
    <row r="11374" spans="1:9" x14ac:dyDescent="0.25">
      <c r="A11374" s="47"/>
      <c r="B11374" s="47"/>
      <c r="C11374" s="47"/>
      <c r="D11374" s="47"/>
      <c r="E11374" s="47"/>
      <c r="F11374" s="47"/>
      <c r="G11374" s="47"/>
      <c r="H11374" s="47"/>
      <c r="I11374" s="47"/>
    </row>
    <row r="11375" spans="1:9" x14ac:dyDescent="0.25">
      <c r="A11375" s="47"/>
      <c r="B11375" s="47"/>
      <c r="C11375" s="47"/>
      <c r="D11375" s="47"/>
      <c r="E11375" s="47"/>
      <c r="F11375" s="47"/>
      <c r="G11375" s="47"/>
      <c r="H11375" s="47"/>
      <c r="I11375" s="47"/>
    </row>
    <row r="11376" spans="1:9" x14ac:dyDescent="0.25">
      <c r="A11376" s="47"/>
      <c r="B11376" s="47"/>
      <c r="C11376" s="47"/>
      <c r="D11376" s="47"/>
      <c r="E11376" s="47"/>
      <c r="F11376" s="47"/>
      <c r="G11376" s="47"/>
      <c r="H11376" s="47"/>
      <c r="I11376" s="47"/>
    </row>
    <row r="11377" spans="1:9" x14ac:dyDescent="0.25">
      <c r="A11377" s="47"/>
      <c r="B11377" s="47"/>
      <c r="C11377" s="47"/>
      <c r="D11377" s="47"/>
      <c r="E11377" s="47"/>
      <c r="F11377" s="47"/>
      <c r="G11377" s="47"/>
      <c r="H11377" s="47"/>
      <c r="I11377" s="47"/>
    </row>
    <row r="11378" spans="1:9" x14ac:dyDescent="0.25">
      <c r="A11378" s="47"/>
      <c r="B11378" s="47"/>
      <c r="C11378" s="47"/>
      <c r="D11378" s="47"/>
      <c r="E11378" s="47"/>
      <c r="F11378" s="47"/>
      <c r="G11378" s="47"/>
      <c r="H11378" s="47"/>
      <c r="I11378" s="47"/>
    </row>
    <row r="11379" spans="1:9" x14ac:dyDescent="0.25">
      <c r="A11379" s="47"/>
      <c r="B11379" s="47"/>
      <c r="C11379" s="47"/>
      <c r="D11379" s="47"/>
      <c r="E11379" s="47"/>
      <c r="F11379" s="47"/>
      <c r="G11379" s="47"/>
      <c r="H11379" s="47"/>
      <c r="I11379" s="47"/>
    </row>
    <row r="11380" spans="1:9" x14ac:dyDescent="0.25">
      <c r="A11380" s="47"/>
      <c r="B11380" s="47"/>
      <c r="C11380" s="47"/>
      <c r="D11380" s="47"/>
      <c r="E11380" s="47"/>
      <c r="F11380" s="47"/>
      <c r="G11380" s="47"/>
      <c r="H11380" s="47"/>
      <c r="I11380" s="47"/>
    </row>
    <row r="11381" spans="1:9" x14ac:dyDescent="0.25">
      <c r="A11381" s="47"/>
      <c r="B11381" s="47"/>
      <c r="C11381" s="47"/>
      <c r="D11381" s="47"/>
      <c r="E11381" s="47"/>
      <c r="F11381" s="47"/>
      <c r="G11381" s="47"/>
      <c r="H11381" s="47"/>
      <c r="I11381" s="47"/>
    </row>
    <row r="11382" spans="1:9" x14ac:dyDescent="0.25">
      <c r="A11382" s="47"/>
      <c r="B11382" s="47"/>
      <c r="C11382" s="47"/>
      <c r="D11382" s="47"/>
      <c r="E11382" s="47"/>
      <c r="F11382" s="47"/>
      <c r="G11382" s="47"/>
      <c r="H11382" s="47"/>
      <c r="I11382" s="47"/>
    </row>
    <row r="11383" spans="1:9" x14ac:dyDescent="0.25">
      <c r="A11383" s="47"/>
      <c r="B11383" s="47"/>
      <c r="C11383" s="47"/>
      <c r="D11383" s="47"/>
      <c r="E11383" s="47"/>
      <c r="F11383" s="47"/>
      <c r="G11383" s="47"/>
      <c r="H11383" s="47"/>
      <c r="I11383" s="47"/>
    </row>
    <row r="11384" spans="1:9" x14ac:dyDescent="0.25">
      <c r="A11384" s="47"/>
      <c r="B11384" s="47"/>
      <c r="C11384" s="47"/>
      <c r="D11384" s="47"/>
      <c r="E11384" s="47"/>
      <c r="F11384" s="47"/>
      <c r="G11384" s="47"/>
      <c r="H11384" s="47"/>
      <c r="I11384" s="47"/>
    </row>
    <row r="11385" spans="1:9" x14ac:dyDescent="0.25">
      <c r="A11385" s="47"/>
      <c r="B11385" s="47"/>
      <c r="C11385" s="47"/>
      <c r="D11385" s="47"/>
      <c r="E11385" s="47"/>
      <c r="F11385" s="47"/>
      <c r="G11385" s="47"/>
      <c r="H11385" s="47"/>
      <c r="I11385" s="47"/>
    </row>
    <row r="11386" spans="1:9" x14ac:dyDescent="0.25">
      <c r="A11386" s="47"/>
      <c r="B11386" s="47"/>
      <c r="C11386" s="47"/>
      <c r="D11386" s="47"/>
      <c r="E11386" s="47"/>
      <c r="F11386" s="47"/>
      <c r="G11386" s="47"/>
      <c r="H11386" s="47"/>
      <c r="I11386" s="47"/>
    </row>
    <row r="11387" spans="1:9" x14ac:dyDescent="0.25">
      <c r="A11387" s="47"/>
      <c r="B11387" s="47"/>
      <c r="C11387" s="47"/>
      <c r="D11387" s="47"/>
      <c r="E11387" s="47"/>
      <c r="F11387" s="47"/>
      <c r="G11387" s="47"/>
      <c r="H11387" s="47"/>
      <c r="I11387" s="47"/>
    </row>
    <row r="11388" spans="1:9" x14ac:dyDescent="0.25">
      <c r="A11388" s="47"/>
      <c r="B11388" s="47"/>
      <c r="C11388" s="47"/>
      <c r="D11388" s="47"/>
      <c r="E11388" s="47"/>
      <c r="F11388" s="47"/>
      <c r="G11388" s="47"/>
      <c r="H11388" s="47"/>
      <c r="I11388" s="47"/>
    </row>
    <row r="11389" spans="1:9" x14ac:dyDescent="0.25">
      <c r="A11389" s="47"/>
      <c r="B11389" s="47"/>
      <c r="C11389" s="47"/>
      <c r="D11389" s="47"/>
      <c r="E11389" s="47"/>
      <c r="F11389" s="47"/>
      <c r="G11389" s="47"/>
      <c r="H11389" s="47"/>
      <c r="I11389" s="47"/>
    </row>
    <row r="11390" spans="1:9" x14ac:dyDescent="0.25">
      <c r="A11390" s="47"/>
      <c r="B11390" s="47"/>
      <c r="C11390" s="47"/>
      <c r="D11390" s="47"/>
      <c r="E11390" s="47"/>
      <c r="F11390" s="47"/>
      <c r="G11390" s="47"/>
      <c r="H11390" s="47"/>
      <c r="I11390" s="47"/>
    </row>
    <row r="11391" spans="1:9" x14ac:dyDescent="0.25">
      <c r="A11391" s="47"/>
      <c r="B11391" s="47"/>
      <c r="C11391" s="47"/>
      <c r="D11391" s="47"/>
      <c r="E11391" s="47"/>
      <c r="F11391" s="47"/>
      <c r="G11391" s="47"/>
      <c r="H11391" s="47"/>
      <c r="I11391" s="47"/>
    </row>
    <row r="11392" spans="1:9" x14ac:dyDescent="0.25">
      <c r="A11392" s="47"/>
      <c r="B11392" s="47"/>
      <c r="C11392" s="47"/>
      <c r="D11392" s="47"/>
      <c r="E11392" s="47"/>
      <c r="F11392" s="47"/>
      <c r="G11392" s="47"/>
      <c r="H11392" s="47"/>
      <c r="I11392" s="47"/>
    </row>
    <row r="11393" spans="1:9" x14ac:dyDescent="0.25">
      <c r="A11393" s="47"/>
      <c r="B11393" s="47"/>
      <c r="C11393" s="47"/>
      <c r="D11393" s="47"/>
      <c r="E11393" s="47"/>
      <c r="F11393" s="47"/>
      <c r="G11393" s="47"/>
      <c r="H11393" s="47"/>
      <c r="I11393" s="47"/>
    </row>
    <row r="11394" spans="1:9" x14ac:dyDescent="0.25">
      <c r="A11394" s="47"/>
      <c r="B11394" s="47"/>
      <c r="C11394" s="47"/>
      <c r="D11394" s="47"/>
      <c r="E11394" s="47"/>
      <c r="F11394" s="47"/>
      <c r="G11394" s="47"/>
      <c r="H11394" s="47"/>
      <c r="I11394" s="47"/>
    </row>
    <row r="11395" spans="1:9" x14ac:dyDescent="0.25">
      <c r="A11395" s="47"/>
      <c r="B11395" s="47"/>
      <c r="C11395" s="47"/>
      <c r="D11395" s="47"/>
      <c r="E11395" s="47"/>
      <c r="F11395" s="47"/>
      <c r="G11395" s="47"/>
      <c r="H11395" s="47"/>
      <c r="I11395" s="47"/>
    </row>
    <row r="11396" spans="1:9" x14ac:dyDescent="0.25">
      <c r="A11396" s="47"/>
      <c r="B11396" s="47"/>
      <c r="C11396" s="47"/>
      <c r="D11396" s="47"/>
      <c r="E11396" s="47"/>
      <c r="F11396" s="47"/>
      <c r="G11396" s="47"/>
      <c r="H11396" s="47"/>
      <c r="I11396" s="47"/>
    </row>
    <row r="11397" spans="1:9" x14ac:dyDescent="0.25">
      <c r="A11397" s="47"/>
      <c r="B11397" s="47"/>
      <c r="C11397" s="47"/>
      <c r="D11397" s="47"/>
      <c r="E11397" s="47"/>
      <c r="F11397" s="47"/>
      <c r="G11397" s="47"/>
      <c r="H11397" s="47"/>
      <c r="I11397" s="47"/>
    </row>
    <row r="11398" spans="1:9" x14ac:dyDescent="0.25">
      <c r="A11398" s="47"/>
      <c r="B11398" s="47"/>
      <c r="C11398" s="47"/>
      <c r="D11398" s="47"/>
      <c r="E11398" s="47"/>
      <c r="F11398" s="47"/>
      <c r="G11398" s="47"/>
      <c r="H11398" s="47"/>
      <c r="I11398" s="47"/>
    </row>
    <row r="11399" spans="1:9" x14ac:dyDescent="0.25">
      <c r="A11399" s="47"/>
      <c r="B11399" s="47"/>
      <c r="C11399" s="47"/>
      <c r="D11399" s="47"/>
      <c r="E11399" s="47"/>
      <c r="F11399" s="47"/>
      <c r="G11399" s="47"/>
      <c r="H11399" s="47"/>
      <c r="I11399" s="47"/>
    </row>
    <row r="11400" spans="1:9" x14ac:dyDescent="0.25">
      <c r="A11400" s="47"/>
      <c r="B11400" s="47"/>
      <c r="C11400" s="47"/>
      <c r="D11400" s="47"/>
      <c r="E11400" s="47"/>
      <c r="F11400" s="47"/>
      <c r="G11400" s="47"/>
      <c r="H11400" s="47"/>
      <c r="I11400" s="47"/>
    </row>
    <row r="11401" spans="1:9" x14ac:dyDescent="0.25">
      <c r="A11401" s="47"/>
      <c r="B11401" s="47"/>
      <c r="C11401" s="47"/>
      <c r="D11401" s="47"/>
      <c r="E11401" s="47"/>
      <c r="F11401" s="47"/>
      <c r="G11401" s="47"/>
      <c r="H11401" s="47"/>
      <c r="I11401" s="47"/>
    </row>
    <row r="11402" spans="1:9" x14ac:dyDescent="0.25">
      <c r="A11402" s="47"/>
      <c r="B11402" s="47"/>
      <c r="C11402" s="47"/>
      <c r="D11402" s="47"/>
      <c r="E11402" s="47"/>
      <c r="F11402" s="47"/>
      <c r="G11402" s="47"/>
      <c r="H11402" s="47"/>
      <c r="I11402" s="47"/>
    </row>
    <row r="11403" spans="1:9" x14ac:dyDescent="0.25">
      <c r="A11403" s="47"/>
      <c r="B11403" s="47"/>
      <c r="C11403" s="47"/>
      <c r="D11403" s="47"/>
      <c r="E11403" s="47"/>
      <c r="F11403" s="47"/>
      <c r="G11403" s="47"/>
      <c r="H11403" s="47"/>
      <c r="I11403" s="47"/>
    </row>
    <row r="11404" spans="1:9" x14ac:dyDescent="0.25">
      <c r="A11404" s="47"/>
      <c r="B11404" s="47"/>
      <c r="C11404" s="47"/>
      <c r="D11404" s="47"/>
      <c r="E11404" s="47"/>
      <c r="F11404" s="47"/>
      <c r="G11404" s="47"/>
      <c r="H11404" s="47"/>
      <c r="I11404" s="47"/>
    </row>
    <row r="11405" spans="1:9" x14ac:dyDescent="0.25">
      <c r="A11405" s="47"/>
      <c r="B11405" s="47"/>
      <c r="C11405" s="47"/>
      <c r="D11405" s="47"/>
      <c r="E11405" s="47"/>
      <c r="F11405" s="47"/>
      <c r="G11405" s="47"/>
      <c r="H11405" s="47"/>
      <c r="I11405" s="47"/>
    </row>
    <row r="11406" spans="1:9" x14ac:dyDescent="0.25">
      <c r="A11406" s="47"/>
      <c r="B11406" s="47"/>
      <c r="C11406" s="47"/>
      <c r="D11406" s="47"/>
      <c r="E11406" s="47"/>
      <c r="F11406" s="47"/>
      <c r="G11406" s="47"/>
      <c r="H11406" s="47"/>
      <c r="I11406" s="47"/>
    </row>
    <row r="11407" spans="1:9" x14ac:dyDescent="0.25">
      <c r="A11407" s="47"/>
      <c r="B11407" s="47"/>
      <c r="C11407" s="47"/>
      <c r="D11407" s="47"/>
      <c r="E11407" s="47"/>
      <c r="F11407" s="47"/>
      <c r="G11407" s="47"/>
      <c r="H11407" s="47"/>
      <c r="I11407" s="47"/>
    </row>
    <row r="11408" spans="1:9" x14ac:dyDescent="0.25">
      <c r="A11408" s="47"/>
      <c r="B11408" s="47"/>
      <c r="C11408" s="47"/>
      <c r="D11408" s="47"/>
      <c r="E11408" s="47"/>
      <c r="F11408" s="47"/>
      <c r="G11408" s="47"/>
      <c r="H11408" s="47"/>
      <c r="I11408" s="47"/>
    </row>
    <row r="11409" spans="1:9" x14ac:dyDescent="0.25">
      <c r="A11409" s="47"/>
      <c r="B11409" s="47"/>
      <c r="C11409" s="47"/>
      <c r="D11409" s="47"/>
      <c r="E11409" s="47"/>
      <c r="F11409" s="47"/>
      <c r="G11409" s="47"/>
      <c r="H11409" s="47"/>
      <c r="I11409" s="47"/>
    </row>
    <row r="11410" spans="1:9" x14ac:dyDescent="0.25">
      <c r="A11410" s="47"/>
      <c r="B11410" s="47"/>
      <c r="C11410" s="47"/>
      <c r="D11410" s="47"/>
      <c r="E11410" s="47"/>
      <c r="F11410" s="47"/>
      <c r="G11410" s="47"/>
      <c r="H11410" s="47"/>
      <c r="I11410" s="47"/>
    </row>
    <row r="11411" spans="1:9" x14ac:dyDescent="0.25">
      <c r="A11411" s="47"/>
      <c r="B11411" s="47"/>
      <c r="C11411" s="47"/>
      <c r="D11411" s="47"/>
      <c r="E11411" s="47"/>
      <c r="F11411" s="47"/>
      <c r="G11411" s="47"/>
      <c r="H11411" s="47"/>
      <c r="I11411" s="47"/>
    </row>
    <row r="11412" spans="1:9" x14ac:dyDescent="0.25">
      <c r="A11412" s="47"/>
      <c r="B11412" s="47"/>
      <c r="C11412" s="47"/>
      <c r="D11412" s="47"/>
      <c r="E11412" s="47"/>
      <c r="F11412" s="47"/>
      <c r="G11412" s="47"/>
      <c r="H11412" s="47"/>
      <c r="I11412" s="47"/>
    </row>
    <row r="11413" spans="1:9" x14ac:dyDescent="0.25">
      <c r="A11413" s="47"/>
      <c r="B11413" s="47"/>
      <c r="C11413" s="47"/>
      <c r="D11413" s="47"/>
      <c r="E11413" s="47"/>
      <c r="F11413" s="47"/>
      <c r="G11413" s="47"/>
      <c r="H11413" s="47"/>
      <c r="I11413" s="47"/>
    </row>
    <row r="11414" spans="1:9" x14ac:dyDescent="0.25">
      <c r="A11414" s="47"/>
      <c r="B11414" s="47"/>
      <c r="C11414" s="47"/>
      <c r="D11414" s="47"/>
      <c r="E11414" s="47"/>
      <c r="F11414" s="47"/>
      <c r="G11414" s="47"/>
      <c r="H11414" s="47"/>
      <c r="I11414" s="47"/>
    </row>
    <row r="11415" spans="1:9" x14ac:dyDescent="0.25">
      <c r="A11415" s="47"/>
      <c r="B11415" s="47"/>
      <c r="C11415" s="47"/>
      <c r="D11415" s="47"/>
      <c r="E11415" s="47"/>
      <c r="F11415" s="47"/>
      <c r="G11415" s="47"/>
      <c r="H11415" s="47"/>
      <c r="I11415" s="47"/>
    </row>
    <row r="11416" spans="1:9" x14ac:dyDescent="0.25">
      <c r="A11416" s="47"/>
      <c r="B11416" s="47"/>
      <c r="C11416" s="47"/>
      <c r="D11416" s="47"/>
      <c r="E11416" s="47"/>
      <c r="F11416" s="47"/>
      <c r="G11416" s="47"/>
      <c r="H11416" s="47"/>
      <c r="I11416" s="47"/>
    </row>
    <row r="11417" spans="1:9" x14ac:dyDescent="0.25">
      <c r="A11417" s="47"/>
      <c r="B11417" s="47"/>
      <c r="C11417" s="47"/>
      <c r="D11417" s="47"/>
      <c r="E11417" s="47"/>
      <c r="F11417" s="47"/>
      <c r="G11417" s="47"/>
      <c r="H11417" s="47"/>
      <c r="I11417" s="47"/>
    </row>
    <row r="11418" spans="1:9" x14ac:dyDescent="0.25">
      <c r="A11418" s="47"/>
      <c r="B11418" s="47"/>
      <c r="C11418" s="47"/>
      <c r="D11418" s="47"/>
      <c r="E11418" s="47"/>
      <c r="F11418" s="47"/>
      <c r="G11418" s="47"/>
      <c r="H11418" s="47"/>
      <c r="I11418" s="47"/>
    </row>
    <row r="11419" spans="1:9" x14ac:dyDescent="0.25">
      <c r="A11419" s="47"/>
      <c r="B11419" s="47"/>
      <c r="C11419" s="47"/>
      <c r="D11419" s="47"/>
      <c r="E11419" s="47"/>
      <c r="F11419" s="47"/>
      <c r="G11419" s="47"/>
      <c r="H11419" s="47"/>
      <c r="I11419" s="47"/>
    </row>
    <row r="11420" spans="1:9" x14ac:dyDescent="0.25">
      <c r="A11420" s="47"/>
      <c r="B11420" s="47"/>
      <c r="C11420" s="47"/>
      <c r="D11420" s="47"/>
      <c r="E11420" s="47"/>
      <c r="F11420" s="47"/>
      <c r="G11420" s="47"/>
      <c r="H11420" s="47"/>
      <c r="I11420" s="47"/>
    </row>
    <row r="11421" spans="1:9" x14ac:dyDescent="0.25">
      <c r="A11421" s="47"/>
      <c r="B11421" s="47"/>
      <c r="C11421" s="47"/>
      <c r="D11421" s="47"/>
      <c r="E11421" s="47"/>
      <c r="F11421" s="47"/>
      <c r="G11421" s="47"/>
      <c r="H11421" s="47"/>
      <c r="I11421" s="47"/>
    </row>
    <row r="11422" spans="1:9" x14ac:dyDescent="0.25">
      <c r="A11422" s="47"/>
      <c r="B11422" s="47"/>
      <c r="C11422" s="47"/>
      <c r="D11422" s="47"/>
      <c r="E11422" s="47"/>
      <c r="F11422" s="47"/>
      <c r="G11422" s="47"/>
      <c r="H11422" s="47"/>
      <c r="I11422" s="47"/>
    </row>
    <row r="11423" spans="1:9" x14ac:dyDescent="0.25">
      <c r="A11423" s="47"/>
      <c r="B11423" s="47"/>
      <c r="C11423" s="47"/>
      <c r="D11423" s="47"/>
      <c r="E11423" s="47"/>
      <c r="F11423" s="47"/>
      <c r="G11423" s="47"/>
      <c r="H11423" s="47"/>
      <c r="I11423" s="47"/>
    </row>
    <row r="11424" spans="1:9" x14ac:dyDescent="0.25">
      <c r="A11424" s="47"/>
      <c r="B11424" s="47"/>
      <c r="C11424" s="47"/>
      <c r="D11424" s="47"/>
      <c r="E11424" s="47"/>
      <c r="F11424" s="47"/>
      <c r="G11424" s="47"/>
      <c r="H11424" s="47"/>
      <c r="I11424" s="47"/>
    </row>
    <row r="11425" spans="1:9" x14ac:dyDescent="0.25">
      <c r="A11425" s="47"/>
      <c r="B11425" s="47"/>
      <c r="C11425" s="47"/>
      <c r="D11425" s="47"/>
      <c r="E11425" s="47"/>
      <c r="F11425" s="47"/>
      <c r="G11425" s="47"/>
      <c r="H11425" s="47"/>
      <c r="I11425" s="47"/>
    </row>
    <row r="11426" spans="1:9" x14ac:dyDescent="0.25">
      <c r="A11426" s="47"/>
      <c r="B11426" s="47"/>
      <c r="C11426" s="47"/>
      <c r="D11426" s="47"/>
      <c r="E11426" s="47"/>
      <c r="F11426" s="47"/>
      <c r="G11426" s="47"/>
      <c r="H11426" s="47"/>
      <c r="I11426" s="47"/>
    </row>
    <row r="11427" spans="1:9" x14ac:dyDescent="0.25">
      <c r="A11427" s="47"/>
      <c r="B11427" s="47"/>
      <c r="C11427" s="47"/>
      <c r="D11427" s="47"/>
      <c r="E11427" s="47"/>
      <c r="F11427" s="47"/>
      <c r="G11427" s="47"/>
      <c r="H11427" s="47"/>
      <c r="I11427" s="47"/>
    </row>
    <row r="11428" spans="1:9" x14ac:dyDescent="0.25">
      <c r="A11428" s="47"/>
      <c r="B11428" s="47"/>
      <c r="C11428" s="47"/>
      <c r="D11428" s="47"/>
      <c r="E11428" s="47"/>
      <c r="F11428" s="47"/>
      <c r="G11428" s="47"/>
      <c r="H11428" s="47"/>
      <c r="I11428" s="47"/>
    </row>
    <row r="11429" spans="1:9" x14ac:dyDescent="0.25">
      <c r="A11429" s="47"/>
      <c r="B11429" s="47"/>
      <c r="C11429" s="47"/>
      <c r="D11429" s="47"/>
      <c r="E11429" s="47"/>
      <c r="F11429" s="47"/>
      <c r="G11429" s="47"/>
      <c r="H11429" s="47"/>
      <c r="I11429" s="47"/>
    </row>
    <row r="11430" spans="1:9" x14ac:dyDescent="0.25">
      <c r="A11430" s="47"/>
      <c r="B11430" s="47"/>
      <c r="C11430" s="47"/>
      <c r="D11430" s="47"/>
      <c r="E11430" s="47"/>
      <c r="F11430" s="47"/>
      <c r="G11430" s="47"/>
      <c r="H11430" s="47"/>
      <c r="I11430" s="47"/>
    </row>
    <row r="11431" spans="1:9" x14ac:dyDescent="0.25">
      <c r="A11431" s="47"/>
      <c r="B11431" s="47"/>
      <c r="C11431" s="47"/>
      <c r="D11431" s="47"/>
      <c r="E11431" s="47"/>
      <c r="F11431" s="47"/>
      <c r="G11431" s="47"/>
      <c r="H11431" s="47"/>
      <c r="I11431" s="47"/>
    </row>
    <row r="11432" spans="1:9" x14ac:dyDescent="0.25">
      <c r="A11432" s="47"/>
      <c r="B11432" s="47"/>
      <c r="C11432" s="47"/>
      <c r="D11432" s="47"/>
      <c r="E11432" s="47"/>
      <c r="F11432" s="47"/>
      <c r="G11432" s="47"/>
      <c r="H11432" s="47"/>
      <c r="I11432" s="47"/>
    </row>
    <row r="11433" spans="1:9" x14ac:dyDescent="0.25">
      <c r="A11433" s="47"/>
      <c r="B11433" s="47"/>
      <c r="C11433" s="47"/>
      <c r="D11433" s="47"/>
      <c r="E11433" s="47"/>
      <c r="F11433" s="47"/>
      <c r="G11433" s="47"/>
      <c r="H11433" s="47"/>
      <c r="I11433" s="47"/>
    </row>
    <row r="11434" spans="1:9" x14ac:dyDescent="0.25">
      <c r="A11434" s="47"/>
      <c r="B11434" s="47"/>
      <c r="C11434" s="47"/>
      <c r="D11434" s="47"/>
      <c r="E11434" s="47"/>
      <c r="F11434" s="47"/>
      <c r="G11434" s="47"/>
      <c r="H11434" s="47"/>
      <c r="I11434" s="47"/>
    </row>
    <row r="11435" spans="1:9" x14ac:dyDescent="0.25">
      <c r="A11435" s="47"/>
      <c r="B11435" s="47"/>
      <c r="C11435" s="47"/>
      <c r="D11435" s="47"/>
      <c r="E11435" s="47"/>
      <c r="F11435" s="47"/>
      <c r="G11435" s="47"/>
      <c r="H11435" s="47"/>
      <c r="I11435" s="47"/>
    </row>
    <row r="11436" spans="1:9" x14ac:dyDescent="0.25">
      <c r="A11436" s="47"/>
      <c r="B11436" s="47"/>
      <c r="C11436" s="47"/>
      <c r="D11436" s="47"/>
      <c r="E11436" s="47"/>
      <c r="F11436" s="47"/>
      <c r="G11436" s="47"/>
      <c r="H11436" s="47"/>
      <c r="I11436" s="47"/>
    </row>
    <row r="11437" spans="1:9" x14ac:dyDescent="0.25">
      <c r="A11437" s="47"/>
      <c r="B11437" s="47"/>
      <c r="C11437" s="47"/>
      <c r="D11437" s="47"/>
      <c r="E11437" s="47"/>
      <c r="F11437" s="47"/>
      <c r="G11437" s="47"/>
      <c r="H11437" s="47"/>
      <c r="I11437" s="47"/>
    </row>
    <row r="11438" spans="1:9" x14ac:dyDescent="0.25">
      <c r="A11438" s="47"/>
      <c r="B11438" s="47"/>
      <c r="C11438" s="47"/>
      <c r="D11438" s="47"/>
      <c r="E11438" s="47"/>
      <c r="F11438" s="47"/>
      <c r="G11438" s="47"/>
      <c r="H11438" s="47"/>
      <c r="I11438" s="47"/>
    </row>
    <row r="11439" spans="1:9" x14ac:dyDescent="0.25">
      <c r="A11439" s="47"/>
      <c r="B11439" s="47"/>
      <c r="C11439" s="47"/>
      <c r="D11439" s="47"/>
      <c r="E11439" s="47"/>
      <c r="F11439" s="47"/>
      <c r="G11439" s="47"/>
      <c r="H11439" s="47"/>
      <c r="I11439" s="47"/>
    </row>
    <row r="11440" spans="1:9" x14ac:dyDescent="0.25">
      <c r="A11440" s="47"/>
      <c r="B11440" s="47"/>
      <c r="C11440" s="47"/>
      <c r="D11440" s="47"/>
      <c r="E11440" s="47"/>
      <c r="F11440" s="47"/>
      <c r="G11440" s="47"/>
      <c r="H11440" s="47"/>
      <c r="I11440" s="47"/>
    </row>
    <row r="11441" spans="1:9" x14ac:dyDescent="0.25">
      <c r="A11441" s="47"/>
      <c r="B11441" s="47"/>
      <c r="C11441" s="47"/>
      <c r="D11441" s="47"/>
      <c r="E11441" s="47"/>
      <c r="F11441" s="47"/>
      <c r="G11441" s="47"/>
      <c r="H11441" s="47"/>
      <c r="I11441" s="47"/>
    </row>
    <row r="11442" spans="1:9" x14ac:dyDescent="0.25">
      <c r="A11442" s="47"/>
      <c r="B11442" s="47"/>
      <c r="C11442" s="47"/>
      <c r="D11442" s="47"/>
      <c r="E11442" s="47"/>
      <c r="F11442" s="47"/>
      <c r="G11442" s="47"/>
      <c r="H11442" s="47"/>
      <c r="I11442" s="47"/>
    </row>
    <row r="11443" spans="1:9" x14ac:dyDescent="0.25">
      <c r="A11443" s="47"/>
      <c r="B11443" s="47"/>
      <c r="C11443" s="47"/>
      <c r="D11443" s="47"/>
      <c r="E11443" s="47"/>
      <c r="F11443" s="47"/>
      <c r="G11443" s="47"/>
      <c r="H11443" s="47"/>
      <c r="I11443" s="47"/>
    </row>
    <row r="11444" spans="1:9" x14ac:dyDescent="0.25">
      <c r="A11444" s="47"/>
      <c r="B11444" s="47"/>
      <c r="C11444" s="47"/>
      <c r="D11444" s="47"/>
      <c r="E11444" s="47"/>
      <c r="F11444" s="47"/>
      <c r="G11444" s="47"/>
      <c r="H11444" s="47"/>
      <c r="I11444" s="47"/>
    </row>
    <row r="11445" spans="1:9" x14ac:dyDescent="0.25">
      <c r="A11445" s="47"/>
      <c r="B11445" s="47"/>
      <c r="C11445" s="47"/>
      <c r="D11445" s="47"/>
      <c r="E11445" s="47"/>
      <c r="F11445" s="47"/>
      <c r="G11445" s="47"/>
      <c r="H11445" s="47"/>
      <c r="I11445" s="47"/>
    </row>
    <row r="11446" spans="1:9" x14ac:dyDescent="0.25">
      <c r="A11446" s="47"/>
      <c r="B11446" s="47"/>
      <c r="C11446" s="47"/>
      <c r="D11446" s="47"/>
      <c r="E11446" s="47"/>
      <c r="F11446" s="47"/>
      <c r="G11446" s="47"/>
      <c r="H11446" s="47"/>
      <c r="I11446" s="47"/>
    </row>
    <row r="11447" spans="1:9" x14ac:dyDescent="0.25">
      <c r="A11447" s="47"/>
      <c r="B11447" s="47"/>
      <c r="C11447" s="47"/>
      <c r="D11447" s="47"/>
      <c r="E11447" s="47"/>
      <c r="F11447" s="47"/>
      <c r="G11447" s="47"/>
      <c r="H11447" s="47"/>
      <c r="I11447" s="47"/>
    </row>
    <row r="11448" spans="1:9" x14ac:dyDescent="0.25">
      <c r="A11448" s="47"/>
      <c r="B11448" s="47"/>
      <c r="C11448" s="47"/>
      <c r="D11448" s="47"/>
      <c r="E11448" s="47"/>
      <c r="F11448" s="47"/>
      <c r="G11448" s="47"/>
      <c r="H11448" s="47"/>
      <c r="I11448" s="47"/>
    </row>
    <row r="11449" spans="1:9" x14ac:dyDescent="0.25">
      <c r="A11449" s="47"/>
      <c r="B11449" s="47"/>
      <c r="C11449" s="47"/>
      <c r="D11449" s="47"/>
      <c r="E11449" s="47"/>
      <c r="F11449" s="47"/>
      <c r="G11449" s="47"/>
      <c r="H11449" s="47"/>
      <c r="I11449" s="47"/>
    </row>
    <row r="11450" spans="1:9" x14ac:dyDescent="0.25">
      <c r="A11450" s="47"/>
      <c r="B11450" s="47"/>
      <c r="C11450" s="47"/>
      <c r="D11450" s="47"/>
      <c r="E11450" s="47"/>
      <c r="F11450" s="47"/>
      <c r="G11450" s="47"/>
      <c r="H11450" s="47"/>
      <c r="I11450" s="47"/>
    </row>
    <row r="11451" spans="1:9" x14ac:dyDescent="0.25">
      <c r="A11451" s="47"/>
      <c r="B11451" s="47"/>
      <c r="C11451" s="47"/>
      <c r="D11451" s="47"/>
      <c r="E11451" s="47"/>
      <c r="F11451" s="47"/>
      <c r="G11451" s="47"/>
      <c r="H11451" s="47"/>
      <c r="I11451" s="47"/>
    </row>
    <row r="11452" spans="1:9" x14ac:dyDescent="0.25">
      <c r="A11452" s="47"/>
      <c r="B11452" s="47"/>
      <c r="C11452" s="47"/>
      <c r="D11452" s="47"/>
      <c r="E11452" s="47"/>
      <c r="F11452" s="47"/>
      <c r="G11452" s="47"/>
      <c r="H11452" s="47"/>
      <c r="I11452" s="47"/>
    </row>
    <row r="11453" spans="1:9" x14ac:dyDescent="0.25">
      <c r="A11453" s="47"/>
      <c r="B11453" s="47"/>
      <c r="C11453" s="47"/>
      <c r="D11453" s="47"/>
      <c r="E11453" s="47"/>
      <c r="F11453" s="47"/>
      <c r="G11453" s="47"/>
      <c r="H11453" s="47"/>
      <c r="I11453" s="47"/>
    </row>
    <row r="11454" spans="1:9" x14ac:dyDescent="0.25">
      <c r="A11454" s="47"/>
      <c r="B11454" s="47"/>
      <c r="C11454" s="47"/>
      <c r="D11454" s="47"/>
      <c r="E11454" s="47"/>
      <c r="F11454" s="47"/>
      <c r="G11454" s="47"/>
      <c r="H11454" s="47"/>
      <c r="I11454" s="47"/>
    </row>
    <row r="11455" spans="1:9" x14ac:dyDescent="0.25">
      <c r="A11455" s="47"/>
      <c r="B11455" s="47"/>
      <c r="C11455" s="47"/>
      <c r="D11455" s="47"/>
      <c r="E11455" s="47"/>
      <c r="F11455" s="47"/>
      <c r="G11455" s="47"/>
      <c r="H11455" s="47"/>
      <c r="I11455" s="47"/>
    </row>
    <row r="11456" spans="1:9" x14ac:dyDescent="0.25">
      <c r="A11456" s="47"/>
      <c r="B11456" s="47"/>
      <c r="C11456" s="47"/>
      <c r="D11456" s="47"/>
      <c r="E11456" s="47"/>
      <c r="F11456" s="47"/>
      <c r="G11456" s="47"/>
      <c r="H11456" s="47"/>
      <c r="I11456" s="47"/>
    </row>
    <row r="11457" spans="1:9" x14ac:dyDescent="0.25">
      <c r="A11457" s="47"/>
      <c r="B11457" s="47"/>
      <c r="C11457" s="47"/>
      <c r="D11457" s="47"/>
      <c r="E11457" s="47"/>
      <c r="F11457" s="47"/>
      <c r="G11457" s="47"/>
      <c r="H11457" s="47"/>
      <c r="I11457" s="47"/>
    </row>
    <row r="11458" spans="1:9" x14ac:dyDescent="0.25">
      <c r="A11458" s="47"/>
      <c r="B11458" s="47"/>
      <c r="C11458" s="47"/>
      <c r="D11458" s="47"/>
      <c r="E11458" s="47"/>
      <c r="F11458" s="47"/>
      <c r="G11458" s="47"/>
      <c r="H11458" s="47"/>
      <c r="I11458" s="47"/>
    </row>
    <row r="11459" spans="1:9" x14ac:dyDescent="0.25">
      <c r="A11459" s="47"/>
      <c r="B11459" s="47"/>
      <c r="C11459" s="47"/>
      <c r="D11459" s="47"/>
      <c r="E11459" s="47"/>
      <c r="F11459" s="47"/>
      <c r="G11459" s="47"/>
      <c r="H11459" s="47"/>
      <c r="I11459" s="47"/>
    </row>
    <row r="11460" spans="1:9" x14ac:dyDescent="0.25">
      <c r="A11460" s="47"/>
      <c r="B11460" s="47"/>
      <c r="C11460" s="47"/>
      <c r="D11460" s="47"/>
      <c r="E11460" s="47"/>
      <c r="F11460" s="47"/>
      <c r="G11460" s="47"/>
      <c r="H11460" s="47"/>
      <c r="I11460" s="47"/>
    </row>
    <row r="11461" spans="1:9" x14ac:dyDescent="0.25">
      <c r="A11461" s="47"/>
      <c r="B11461" s="47"/>
      <c r="C11461" s="47"/>
      <c r="D11461" s="47"/>
      <c r="E11461" s="47"/>
      <c r="F11461" s="47"/>
      <c r="G11461" s="47"/>
      <c r="H11461" s="47"/>
      <c r="I11461" s="47"/>
    </row>
    <row r="11462" spans="1:9" x14ac:dyDescent="0.25">
      <c r="A11462" s="47"/>
      <c r="B11462" s="47"/>
      <c r="C11462" s="47"/>
      <c r="D11462" s="47"/>
      <c r="E11462" s="47"/>
      <c r="F11462" s="47"/>
      <c r="G11462" s="47"/>
      <c r="H11462" s="47"/>
      <c r="I11462" s="47"/>
    </row>
    <row r="11463" spans="1:9" x14ac:dyDescent="0.25">
      <c r="A11463" s="47"/>
      <c r="B11463" s="47"/>
      <c r="C11463" s="47"/>
      <c r="D11463" s="47"/>
      <c r="E11463" s="47"/>
      <c r="F11463" s="47"/>
      <c r="G11463" s="47"/>
      <c r="H11463" s="47"/>
      <c r="I11463" s="47"/>
    </row>
    <row r="11464" spans="1:9" x14ac:dyDescent="0.25">
      <c r="A11464" s="47"/>
      <c r="B11464" s="47"/>
      <c r="C11464" s="47"/>
      <c r="D11464" s="47"/>
      <c r="E11464" s="47"/>
      <c r="F11464" s="47"/>
      <c r="G11464" s="47"/>
      <c r="H11464" s="47"/>
      <c r="I11464" s="47"/>
    </row>
    <row r="11465" spans="1:9" x14ac:dyDescent="0.25">
      <c r="A11465" s="47"/>
      <c r="B11465" s="47"/>
      <c r="C11465" s="47"/>
      <c r="D11465" s="47"/>
      <c r="E11465" s="47"/>
      <c r="F11465" s="47"/>
      <c r="G11465" s="47"/>
      <c r="H11465" s="47"/>
      <c r="I11465" s="47"/>
    </row>
    <row r="11466" spans="1:9" x14ac:dyDescent="0.25">
      <c r="A11466" s="47"/>
      <c r="B11466" s="47"/>
      <c r="C11466" s="47"/>
      <c r="D11466" s="47"/>
      <c r="E11466" s="47"/>
      <c r="F11466" s="47"/>
      <c r="G11466" s="47"/>
      <c r="H11466" s="47"/>
      <c r="I11466" s="47"/>
    </row>
    <row r="11467" spans="1:9" x14ac:dyDescent="0.25">
      <c r="A11467" s="47"/>
      <c r="B11467" s="47"/>
      <c r="C11467" s="47"/>
      <c r="D11467" s="47"/>
      <c r="E11467" s="47"/>
      <c r="F11467" s="47"/>
      <c r="G11467" s="47"/>
      <c r="H11467" s="47"/>
      <c r="I11467" s="47"/>
    </row>
    <row r="11468" spans="1:9" x14ac:dyDescent="0.25">
      <c r="A11468" s="47"/>
      <c r="B11468" s="47"/>
      <c r="C11468" s="47"/>
      <c r="D11468" s="47"/>
      <c r="E11468" s="47"/>
      <c r="F11468" s="47"/>
      <c r="G11468" s="47"/>
      <c r="H11468" s="47"/>
      <c r="I11468" s="47"/>
    </row>
    <row r="11469" spans="1:9" x14ac:dyDescent="0.25">
      <c r="A11469" s="47"/>
      <c r="B11469" s="47"/>
      <c r="C11469" s="47"/>
      <c r="D11469" s="47"/>
      <c r="E11469" s="47"/>
      <c r="F11469" s="47"/>
      <c r="G11469" s="47"/>
      <c r="H11469" s="47"/>
      <c r="I11469" s="47"/>
    </row>
    <row r="11470" spans="1:9" x14ac:dyDescent="0.25">
      <c r="A11470" s="47"/>
      <c r="B11470" s="47"/>
      <c r="C11470" s="47"/>
      <c r="D11470" s="47"/>
      <c r="E11470" s="47"/>
      <c r="F11470" s="47"/>
      <c r="G11470" s="47"/>
      <c r="H11470" s="47"/>
      <c r="I11470" s="47"/>
    </row>
    <row r="11471" spans="1:9" x14ac:dyDescent="0.25">
      <c r="A11471" s="47"/>
      <c r="B11471" s="47"/>
      <c r="C11471" s="47"/>
      <c r="D11471" s="47"/>
      <c r="E11471" s="47"/>
      <c r="F11471" s="47"/>
      <c r="G11471" s="47"/>
      <c r="H11471" s="47"/>
      <c r="I11471" s="47"/>
    </row>
    <row r="11472" spans="1:9" x14ac:dyDescent="0.25">
      <c r="A11472" s="47"/>
      <c r="B11472" s="47"/>
      <c r="C11472" s="47"/>
      <c r="D11472" s="47"/>
      <c r="E11472" s="47"/>
      <c r="F11472" s="47"/>
      <c r="G11472" s="47"/>
      <c r="H11472" s="47"/>
      <c r="I11472" s="47"/>
    </row>
    <row r="11473" spans="1:9" x14ac:dyDescent="0.25">
      <c r="A11473" s="47"/>
      <c r="B11473" s="47"/>
      <c r="C11473" s="47"/>
      <c r="D11473" s="47"/>
      <c r="E11473" s="47"/>
      <c r="F11473" s="47"/>
      <c r="G11473" s="47"/>
      <c r="H11473" s="47"/>
      <c r="I11473" s="47"/>
    </row>
    <row r="11474" spans="1:9" x14ac:dyDescent="0.25">
      <c r="A11474" s="47"/>
      <c r="B11474" s="47"/>
      <c r="C11474" s="47"/>
      <c r="D11474" s="47"/>
      <c r="E11474" s="47"/>
      <c r="F11474" s="47"/>
      <c r="G11474" s="47"/>
      <c r="H11474" s="47"/>
      <c r="I11474" s="47"/>
    </row>
    <row r="11475" spans="1:9" x14ac:dyDescent="0.25">
      <c r="A11475" s="47"/>
      <c r="B11475" s="47"/>
      <c r="C11475" s="47"/>
      <c r="D11475" s="47"/>
      <c r="E11475" s="47"/>
      <c r="F11475" s="47"/>
      <c r="G11475" s="47"/>
      <c r="H11475" s="47"/>
      <c r="I11475" s="47"/>
    </row>
    <row r="11476" spans="1:9" x14ac:dyDescent="0.25">
      <c r="A11476" s="47"/>
      <c r="B11476" s="47"/>
      <c r="C11476" s="47"/>
      <c r="D11476" s="47"/>
      <c r="E11476" s="47"/>
      <c r="F11476" s="47"/>
      <c r="G11476" s="47"/>
      <c r="H11476" s="47"/>
      <c r="I11476" s="47"/>
    </row>
    <row r="11477" spans="1:9" x14ac:dyDescent="0.25">
      <c r="A11477" s="47"/>
      <c r="B11477" s="47"/>
      <c r="C11477" s="47"/>
      <c r="D11477" s="47"/>
      <c r="E11477" s="47"/>
      <c r="F11477" s="47"/>
      <c r="G11477" s="47"/>
      <c r="H11477" s="47"/>
      <c r="I11477" s="47"/>
    </row>
    <row r="11478" spans="1:9" x14ac:dyDescent="0.25">
      <c r="A11478" s="47"/>
      <c r="B11478" s="47"/>
      <c r="C11478" s="47"/>
      <c r="D11478" s="47"/>
      <c r="E11478" s="47"/>
      <c r="F11478" s="47"/>
      <c r="G11478" s="47"/>
      <c r="H11478" s="47"/>
      <c r="I11478" s="47"/>
    </row>
    <row r="11479" spans="1:9" x14ac:dyDescent="0.25">
      <c r="A11479" s="47"/>
      <c r="B11479" s="47"/>
      <c r="C11479" s="47"/>
      <c r="D11479" s="47"/>
      <c r="E11479" s="47"/>
      <c r="F11479" s="47"/>
      <c r="G11479" s="47"/>
      <c r="H11479" s="47"/>
      <c r="I11479" s="47"/>
    </row>
    <row r="11480" spans="1:9" x14ac:dyDescent="0.25">
      <c r="A11480" s="47"/>
      <c r="B11480" s="47"/>
      <c r="C11480" s="47"/>
      <c r="D11480" s="47"/>
      <c r="E11480" s="47"/>
      <c r="F11480" s="47"/>
      <c r="G11480" s="47"/>
      <c r="H11480" s="47"/>
      <c r="I11480" s="47"/>
    </row>
    <row r="11481" spans="1:9" x14ac:dyDescent="0.25">
      <c r="A11481" s="47"/>
      <c r="B11481" s="47"/>
      <c r="C11481" s="47"/>
      <c r="D11481" s="47"/>
      <c r="E11481" s="47"/>
      <c r="F11481" s="47"/>
      <c r="G11481" s="47"/>
      <c r="H11481" s="47"/>
      <c r="I11481" s="47"/>
    </row>
    <row r="11482" spans="1:9" x14ac:dyDescent="0.25">
      <c r="A11482" s="47"/>
      <c r="B11482" s="47"/>
      <c r="C11482" s="47"/>
      <c r="D11482" s="47"/>
      <c r="E11482" s="47"/>
      <c r="F11482" s="47"/>
      <c r="G11482" s="47"/>
      <c r="H11482" s="47"/>
      <c r="I11482" s="47"/>
    </row>
    <row r="11483" spans="1:9" x14ac:dyDescent="0.25">
      <c r="A11483" s="47"/>
      <c r="B11483" s="47"/>
      <c r="C11483" s="47"/>
      <c r="D11483" s="47"/>
      <c r="E11483" s="47"/>
      <c r="F11483" s="47"/>
      <c r="G11483" s="47"/>
      <c r="H11483" s="47"/>
      <c r="I11483" s="47"/>
    </row>
    <row r="11484" spans="1:9" x14ac:dyDescent="0.25">
      <c r="A11484" s="47"/>
      <c r="B11484" s="47"/>
      <c r="C11484" s="47"/>
      <c r="D11484" s="47"/>
      <c r="E11484" s="47"/>
      <c r="F11484" s="47"/>
      <c r="G11484" s="47"/>
      <c r="H11484" s="47"/>
      <c r="I11484" s="47"/>
    </row>
    <row r="11485" spans="1:9" x14ac:dyDescent="0.25">
      <c r="A11485" s="47"/>
      <c r="B11485" s="47"/>
      <c r="C11485" s="47"/>
      <c r="D11485" s="47"/>
      <c r="E11485" s="47"/>
      <c r="F11485" s="47"/>
      <c r="G11485" s="47"/>
      <c r="H11485" s="47"/>
      <c r="I11485" s="47"/>
    </row>
    <row r="11486" spans="1:9" x14ac:dyDescent="0.25">
      <c r="A11486" s="47"/>
      <c r="B11486" s="47"/>
      <c r="C11486" s="47"/>
      <c r="D11486" s="47"/>
      <c r="E11486" s="47"/>
      <c r="F11486" s="47"/>
      <c r="G11486" s="47"/>
      <c r="H11486" s="47"/>
      <c r="I11486" s="47"/>
    </row>
    <row r="11487" spans="1:9" x14ac:dyDescent="0.25">
      <c r="A11487" s="47"/>
      <c r="B11487" s="47"/>
      <c r="C11487" s="47"/>
      <c r="D11487" s="47"/>
      <c r="E11487" s="47"/>
      <c r="F11487" s="47"/>
      <c r="G11487" s="47"/>
      <c r="H11487" s="47"/>
      <c r="I11487" s="47"/>
    </row>
    <row r="11488" spans="1:9" x14ac:dyDescent="0.25">
      <c r="A11488" s="47"/>
      <c r="B11488" s="47"/>
      <c r="C11488" s="47"/>
      <c r="D11488" s="47"/>
      <c r="E11488" s="47"/>
      <c r="F11488" s="47"/>
      <c r="G11488" s="47"/>
      <c r="H11488" s="47"/>
      <c r="I11488" s="47"/>
    </row>
    <row r="11489" spans="1:9" x14ac:dyDescent="0.25">
      <c r="A11489" s="47"/>
      <c r="B11489" s="47"/>
      <c r="C11489" s="47"/>
      <c r="D11489" s="47"/>
      <c r="E11489" s="47"/>
      <c r="F11489" s="47"/>
      <c r="G11489" s="47"/>
      <c r="H11489" s="47"/>
      <c r="I11489" s="47"/>
    </row>
    <row r="11490" spans="1:9" x14ac:dyDescent="0.25">
      <c r="A11490" s="47"/>
      <c r="B11490" s="47"/>
      <c r="C11490" s="47"/>
      <c r="D11490" s="47"/>
      <c r="E11490" s="47"/>
      <c r="F11490" s="47"/>
      <c r="G11490" s="47"/>
      <c r="H11490" s="47"/>
      <c r="I11490" s="47"/>
    </row>
    <row r="11491" spans="1:9" x14ac:dyDescent="0.25">
      <c r="A11491" s="47"/>
      <c r="B11491" s="47"/>
      <c r="C11491" s="47"/>
      <c r="D11491" s="47"/>
      <c r="E11491" s="47"/>
      <c r="F11491" s="47"/>
      <c r="G11491" s="47"/>
      <c r="H11491" s="47"/>
      <c r="I11491" s="47"/>
    </row>
    <row r="11492" spans="1:9" x14ac:dyDescent="0.25">
      <c r="A11492" s="47"/>
      <c r="B11492" s="47"/>
      <c r="C11492" s="47"/>
      <c r="D11492" s="47"/>
      <c r="E11492" s="47"/>
      <c r="F11492" s="47"/>
      <c r="G11492" s="47"/>
      <c r="H11492" s="47"/>
      <c r="I11492" s="47"/>
    </row>
    <row r="11493" spans="1:9" x14ac:dyDescent="0.25">
      <c r="A11493" s="47"/>
      <c r="B11493" s="47"/>
      <c r="C11493" s="47"/>
      <c r="D11493" s="47"/>
      <c r="E11493" s="47"/>
      <c r="F11493" s="47"/>
      <c r="G11493" s="47"/>
      <c r="H11493" s="47"/>
      <c r="I11493" s="47"/>
    </row>
    <row r="11494" spans="1:9" x14ac:dyDescent="0.25">
      <c r="A11494" s="47"/>
      <c r="B11494" s="47"/>
      <c r="C11494" s="47"/>
      <c r="D11494" s="47"/>
      <c r="E11494" s="47"/>
      <c r="F11494" s="47"/>
      <c r="G11494" s="47"/>
      <c r="H11494" s="47"/>
      <c r="I11494" s="47"/>
    </row>
    <row r="11495" spans="1:9" x14ac:dyDescent="0.25">
      <c r="A11495" s="47"/>
      <c r="B11495" s="47"/>
      <c r="C11495" s="47"/>
      <c r="D11495" s="47"/>
      <c r="E11495" s="47"/>
      <c r="F11495" s="47"/>
      <c r="G11495" s="47"/>
      <c r="H11495" s="47"/>
      <c r="I11495" s="47"/>
    </row>
    <row r="11496" spans="1:9" x14ac:dyDescent="0.25">
      <c r="A11496" s="47"/>
      <c r="B11496" s="47"/>
      <c r="C11496" s="47"/>
      <c r="D11496" s="47"/>
      <c r="E11496" s="47"/>
      <c r="F11496" s="47"/>
      <c r="G11496" s="47"/>
      <c r="H11496" s="47"/>
      <c r="I11496" s="47"/>
    </row>
    <row r="11497" spans="1:9" x14ac:dyDescent="0.25">
      <c r="A11497" s="47"/>
      <c r="B11497" s="47"/>
      <c r="C11497" s="47"/>
      <c r="D11497" s="47"/>
      <c r="E11497" s="47"/>
      <c r="F11497" s="47"/>
      <c r="G11497" s="47"/>
      <c r="H11497" s="47"/>
      <c r="I11497" s="47"/>
    </row>
    <row r="11498" spans="1:9" x14ac:dyDescent="0.25">
      <c r="A11498" s="47"/>
      <c r="B11498" s="47"/>
      <c r="C11498" s="47"/>
      <c r="D11498" s="47"/>
      <c r="E11498" s="47"/>
      <c r="F11498" s="47"/>
      <c r="G11498" s="47"/>
      <c r="H11498" s="47"/>
      <c r="I11498" s="47"/>
    </row>
    <row r="11499" spans="1:9" x14ac:dyDescent="0.25">
      <c r="A11499" s="47"/>
      <c r="B11499" s="47"/>
      <c r="C11499" s="47"/>
      <c r="D11499" s="47"/>
      <c r="E11499" s="47"/>
      <c r="F11499" s="47"/>
      <c r="G11499" s="47"/>
      <c r="H11499" s="47"/>
      <c r="I11499" s="47"/>
    </row>
    <row r="11500" spans="1:9" x14ac:dyDescent="0.25">
      <c r="A11500" s="47"/>
      <c r="B11500" s="47"/>
      <c r="C11500" s="47"/>
      <c r="D11500" s="47"/>
      <c r="E11500" s="47"/>
      <c r="F11500" s="47"/>
      <c r="G11500" s="47"/>
      <c r="H11500" s="47"/>
      <c r="I11500" s="47"/>
    </row>
    <row r="11501" spans="1:9" x14ac:dyDescent="0.25">
      <c r="A11501" s="47"/>
      <c r="B11501" s="47"/>
      <c r="C11501" s="47"/>
      <c r="D11501" s="47"/>
      <c r="E11501" s="47"/>
      <c r="F11501" s="47"/>
      <c r="G11501" s="47"/>
      <c r="H11501" s="47"/>
      <c r="I11501" s="47"/>
    </row>
    <row r="11502" spans="1:9" x14ac:dyDescent="0.25">
      <c r="A11502" s="47"/>
      <c r="B11502" s="47"/>
      <c r="C11502" s="47"/>
      <c r="D11502" s="47"/>
      <c r="E11502" s="47"/>
      <c r="F11502" s="47"/>
      <c r="G11502" s="47"/>
      <c r="H11502" s="47"/>
      <c r="I11502" s="47"/>
    </row>
    <row r="11503" spans="1:9" x14ac:dyDescent="0.25">
      <c r="A11503" s="47"/>
      <c r="B11503" s="47"/>
      <c r="C11503" s="47"/>
      <c r="D11503" s="47"/>
      <c r="E11503" s="47"/>
      <c r="F11503" s="47"/>
      <c r="G11503" s="47"/>
      <c r="H11503" s="47"/>
      <c r="I11503" s="47"/>
    </row>
    <row r="11504" spans="1:9" x14ac:dyDescent="0.25">
      <c r="A11504" s="47"/>
      <c r="B11504" s="47"/>
      <c r="C11504" s="47"/>
      <c r="D11504" s="47"/>
      <c r="E11504" s="47"/>
      <c r="F11504" s="47"/>
      <c r="G11504" s="47"/>
      <c r="H11504" s="47"/>
      <c r="I11504" s="47"/>
    </row>
    <row r="11505" spans="1:9" x14ac:dyDescent="0.25">
      <c r="A11505" s="47"/>
      <c r="B11505" s="47"/>
      <c r="C11505" s="47"/>
      <c r="D11505" s="47"/>
      <c r="E11505" s="47"/>
      <c r="F11505" s="47"/>
      <c r="G11505" s="47"/>
      <c r="H11505" s="47"/>
      <c r="I11505" s="47"/>
    </row>
    <row r="11506" spans="1:9" x14ac:dyDescent="0.25">
      <c r="A11506" s="47"/>
      <c r="B11506" s="47"/>
      <c r="C11506" s="47"/>
      <c r="D11506" s="47"/>
      <c r="E11506" s="47"/>
      <c r="F11506" s="47"/>
      <c r="G11506" s="47"/>
      <c r="H11506" s="47"/>
      <c r="I11506" s="47"/>
    </row>
    <row r="11507" spans="1:9" x14ac:dyDescent="0.25">
      <c r="A11507" s="47"/>
      <c r="B11507" s="47"/>
      <c r="C11507" s="47"/>
      <c r="D11507" s="47"/>
      <c r="E11507" s="47"/>
      <c r="F11507" s="47"/>
      <c r="G11507" s="47"/>
      <c r="H11507" s="47"/>
      <c r="I11507" s="47"/>
    </row>
    <row r="11508" spans="1:9" x14ac:dyDescent="0.25">
      <c r="A11508" s="47"/>
      <c r="B11508" s="47"/>
      <c r="C11508" s="47"/>
      <c r="D11508" s="47"/>
      <c r="E11508" s="47"/>
      <c r="F11508" s="47"/>
      <c r="G11508" s="47"/>
      <c r="H11508" s="47"/>
      <c r="I11508" s="47"/>
    </row>
    <row r="11509" spans="1:9" x14ac:dyDescent="0.25">
      <c r="A11509" s="47"/>
      <c r="B11509" s="47"/>
      <c r="C11509" s="47"/>
      <c r="D11509" s="47"/>
      <c r="E11509" s="47"/>
      <c r="F11509" s="47"/>
      <c r="G11509" s="47"/>
      <c r="H11509" s="47"/>
      <c r="I11509" s="47"/>
    </row>
    <row r="11510" spans="1:9" x14ac:dyDescent="0.25">
      <c r="A11510" s="47"/>
      <c r="B11510" s="47"/>
      <c r="C11510" s="47"/>
      <c r="D11510" s="47"/>
      <c r="E11510" s="47"/>
      <c r="F11510" s="47"/>
      <c r="G11510" s="47"/>
      <c r="H11510" s="47"/>
      <c r="I11510" s="47"/>
    </row>
    <row r="11511" spans="1:9" x14ac:dyDescent="0.25">
      <c r="A11511" s="47"/>
      <c r="B11511" s="47"/>
      <c r="C11511" s="47"/>
      <c r="D11511" s="47"/>
      <c r="E11511" s="47"/>
      <c r="F11511" s="47"/>
      <c r="G11511" s="47"/>
      <c r="H11511" s="47"/>
      <c r="I11511" s="47"/>
    </row>
    <row r="11512" spans="1:9" x14ac:dyDescent="0.25">
      <c r="A11512" s="47"/>
      <c r="B11512" s="47"/>
      <c r="C11512" s="47"/>
      <c r="D11512" s="47"/>
      <c r="E11512" s="47"/>
      <c r="F11512" s="47"/>
      <c r="G11512" s="47"/>
      <c r="H11512" s="47"/>
      <c r="I11512" s="47"/>
    </row>
    <row r="11513" spans="1:9" x14ac:dyDescent="0.25">
      <c r="A11513" s="47"/>
      <c r="B11513" s="47"/>
      <c r="C11513" s="47"/>
      <c r="D11513" s="47"/>
      <c r="E11513" s="47"/>
      <c r="F11513" s="47"/>
      <c r="G11513" s="47"/>
      <c r="H11513" s="47"/>
      <c r="I11513" s="47"/>
    </row>
    <row r="11514" spans="1:9" x14ac:dyDescent="0.25">
      <c r="A11514" s="47"/>
      <c r="B11514" s="47"/>
      <c r="C11514" s="47"/>
      <c r="D11514" s="47"/>
      <c r="E11514" s="47"/>
      <c r="F11514" s="47"/>
      <c r="G11514" s="47"/>
      <c r="H11514" s="47"/>
      <c r="I11514" s="47"/>
    </row>
    <row r="11515" spans="1:9" x14ac:dyDescent="0.25">
      <c r="A11515" s="47"/>
      <c r="B11515" s="47"/>
      <c r="C11515" s="47"/>
      <c r="D11515" s="47"/>
      <c r="E11515" s="47"/>
      <c r="F11515" s="47"/>
      <c r="G11515" s="47"/>
      <c r="H11515" s="47"/>
      <c r="I11515" s="47"/>
    </row>
    <row r="11516" spans="1:9" x14ac:dyDescent="0.25">
      <c r="A11516" s="47"/>
      <c r="B11516" s="47"/>
      <c r="C11516" s="47"/>
      <c r="D11516" s="47"/>
      <c r="E11516" s="47"/>
      <c r="F11516" s="47"/>
      <c r="G11516" s="47"/>
      <c r="H11516" s="47"/>
      <c r="I11516" s="47"/>
    </row>
    <row r="11517" spans="1:9" x14ac:dyDescent="0.25">
      <c r="A11517" s="47"/>
      <c r="B11517" s="47"/>
      <c r="C11517" s="47"/>
      <c r="D11517" s="47"/>
      <c r="E11517" s="47"/>
      <c r="F11517" s="47"/>
      <c r="G11517" s="47"/>
      <c r="H11517" s="47"/>
      <c r="I11517" s="47"/>
    </row>
    <row r="11518" spans="1:9" x14ac:dyDescent="0.25">
      <c r="A11518" s="47"/>
      <c r="B11518" s="47"/>
      <c r="C11518" s="47"/>
      <c r="D11518" s="47"/>
      <c r="E11518" s="47"/>
      <c r="F11518" s="47"/>
      <c r="G11518" s="47"/>
      <c r="H11518" s="47"/>
      <c r="I11518" s="47"/>
    </row>
    <row r="11519" spans="1:9" x14ac:dyDescent="0.25">
      <c r="A11519" s="47"/>
      <c r="B11519" s="47"/>
      <c r="C11519" s="47"/>
      <c r="D11519" s="47"/>
      <c r="E11519" s="47"/>
      <c r="F11519" s="47"/>
      <c r="G11519" s="47"/>
      <c r="H11519" s="47"/>
      <c r="I11519" s="47"/>
    </row>
    <row r="11520" spans="1:9" x14ac:dyDescent="0.25">
      <c r="A11520" s="47"/>
      <c r="B11520" s="47"/>
      <c r="C11520" s="47"/>
      <c r="D11520" s="47"/>
      <c r="E11520" s="47"/>
      <c r="F11520" s="47"/>
      <c r="G11520" s="47"/>
      <c r="H11520" s="47"/>
      <c r="I11520" s="47"/>
    </row>
    <row r="11521" spans="1:9" x14ac:dyDescent="0.25">
      <c r="A11521" s="47"/>
      <c r="B11521" s="47"/>
      <c r="C11521" s="47"/>
      <c r="D11521" s="47"/>
      <c r="E11521" s="47"/>
      <c r="F11521" s="47"/>
      <c r="G11521" s="47"/>
      <c r="H11521" s="47"/>
      <c r="I11521" s="47"/>
    </row>
    <row r="11522" spans="1:9" x14ac:dyDescent="0.25">
      <c r="A11522" s="47"/>
      <c r="B11522" s="47"/>
      <c r="C11522" s="47"/>
      <c r="D11522" s="47"/>
      <c r="E11522" s="47"/>
      <c r="F11522" s="47"/>
      <c r="G11522" s="47"/>
      <c r="H11522" s="47"/>
      <c r="I11522" s="47"/>
    </row>
    <row r="11523" spans="1:9" x14ac:dyDescent="0.25">
      <c r="A11523" s="47"/>
      <c r="B11523" s="47"/>
      <c r="C11523" s="47"/>
      <c r="D11523" s="47"/>
      <c r="E11523" s="47"/>
      <c r="F11523" s="47"/>
      <c r="G11523" s="47"/>
      <c r="H11523" s="47"/>
      <c r="I11523" s="47"/>
    </row>
    <row r="11524" spans="1:9" x14ac:dyDescent="0.25">
      <c r="A11524" s="47"/>
      <c r="B11524" s="47"/>
      <c r="C11524" s="47"/>
      <c r="D11524" s="47"/>
      <c r="E11524" s="47"/>
      <c r="F11524" s="47"/>
      <c r="G11524" s="47"/>
      <c r="H11524" s="47"/>
      <c r="I11524" s="47"/>
    </row>
    <row r="11525" spans="1:9" x14ac:dyDescent="0.25">
      <c r="A11525" s="47"/>
      <c r="B11525" s="47"/>
      <c r="C11525" s="47"/>
      <c r="D11525" s="47"/>
      <c r="E11525" s="47"/>
      <c r="F11525" s="47"/>
      <c r="G11525" s="47"/>
      <c r="H11525" s="47"/>
      <c r="I11525" s="47"/>
    </row>
    <row r="11526" spans="1:9" x14ac:dyDescent="0.25">
      <c r="A11526" s="47"/>
      <c r="B11526" s="47"/>
      <c r="C11526" s="47"/>
      <c r="D11526" s="47"/>
      <c r="E11526" s="47"/>
      <c r="F11526" s="47"/>
      <c r="G11526" s="47"/>
      <c r="H11526" s="47"/>
      <c r="I11526" s="47"/>
    </row>
    <row r="11527" spans="1:9" x14ac:dyDescent="0.25">
      <c r="A11527" s="47"/>
      <c r="B11527" s="47"/>
      <c r="C11527" s="47"/>
      <c r="D11527" s="47"/>
      <c r="E11527" s="47"/>
      <c r="F11527" s="47"/>
      <c r="G11527" s="47"/>
      <c r="H11527" s="47"/>
      <c r="I11527" s="47"/>
    </row>
    <row r="11528" spans="1:9" x14ac:dyDescent="0.25">
      <c r="A11528" s="47"/>
      <c r="B11528" s="47"/>
      <c r="C11528" s="47"/>
      <c r="D11528" s="47"/>
      <c r="E11528" s="47"/>
      <c r="F11528" s="47"/>
      <c r="G11528" s="47"/>
      <c r="H11528" s="47"/>
      <c r="I11528" s="47"/>
    </row>
    <row r="11529" spans="1:9" x14ac:dyDescent="0.25">
      <c r="A11529" s="47"/>
      <c r="B11529" s="47"/>
      <c r="C11529" s="47"/>
      <c r="D11529" s="47"/>
      <c r="E11529" s="47"/>
      <c r="F11529" s="47"/>
      <c r="G11529" s="47"/>
      <c r="H11529" s="47"/>
      <c r="I11529" s="47"/>
    </row>
    <row r="11530" spans="1:9" x14ac:dyDescent="0.25">
      <c r="A11530" s="47"/>
      <c r="B11530" s="47"/>
      <c r="C11530" s="47"/>
      <c r="D11530" s="47"/>
      <c r="E11530" s="47"/>
      <c r="F11530" s="47"/>
      <c r="G11530" s="47"/>
      <c r="H11530" s="47"/>
      <c r="I11530" s="47"/>
    </row>
    <row r="11531" spans="1:9" x14ac:dyDescent="0.25">
      <c r="A11531" s="47"/>
      <c r="B11531" s="47"/>
      <c r="C11531" s="47"/>
      <c r="D11531" s="47"/>
      <c r="E11531" s="47"/>
      <c r="F11531" s="47"/>
      <c r="G11531" s="47"/>
      <c r="H11531" s="47"/>
      <c r="I11531" s="47"/>
    </row>
    <row r="11532" spans="1:9" x14ac:dyDescent="0.25">
      <c r="A11532" s="47"/>
      <c r="B11532" s="47"/>
      <c r="C11532" s="47"/>
      <c r="D11532" s="47"/>
      <c r="E11532" s="47"/>
      <c r="F11532" s="47"/>
      <c r="G11532" s="47"/>
      <c r="H11532" s="47"/>
      <c r="I11532" s="47"/>
    </row>
    <row r="11533" spans="1:9" x14ac:dyDescent="0.25">
      <c r="A11533" s="47"/>
      <c r="B11533" s="47"/>
      <c r="C11533" s="47"/>
      <c r="D11533" s="47"/>
      <c r="E11533" s="47"/>
      <c r="F11533" s="47"/>
      <c r="G11533" s="47"/>
      <c r="H11533" s="47"/>
      <c r="I11533" s="47"/>
    </row>
    <row r="11534" spans="1:9" x14ac:dyDescent="0.25">
      <c r="A11534" s="47"/>
      <c r="B11534" s="47"/>
      <c r="C11534" s="47"/>
      <c r="D11534" s="47"/>
      <c r="E11534" s="47"/>
      <c r="F11534" s="47"/>
      <c r="G11534" s="47"/>
      <c r="H11534" s="47"/>
      <c r="I11534" s="47"/>
    </row>
    <row r="11535" spans="1:9" x14ac:dyDescent="0.25">
      <c r="A11535" s="47"/>
      <c r="B11535" s="47"/>
      <c r="C11535" s="47"/>
      <c r="D11535" s="47"/>
      <c r="E11535" s="47"/>
      <c r="F11535" s="47"/>
      <c r="G11535" s="47"/>
      <c r="H11535" s="47"/>
      <c r="I11535" s="47"/>
    </row>
    <row r="11536" spans="1:9" x14ac:dyDescent="0.25">
      <c r="A11536" s="47"/>
      <c r="B11536" s="47"/>
      <c r="C11536" s="47"/>
      <c r="D11536" s="47"/>
      <c r="E11536" s="47"/>
      <c r="F11536" s="47"/>
      <c r="G11536" s="47"/>
      <c r="H11536" s="47"/>
      <c r="I11536" s="47"/>
    </row>
    <row r="11537" spans="1:9" x14ac:dyDescent="0.25">
      <c r="A11537" s="47"/>
      <c r="B11537" s="47"/>
      <c r="C11537" s="47"/>
      <c r="D11537" s="47"/>
      <c r="E11537" s="47"/>
      <c r="F11537" s="47"/>
      <c r="G11537" s="47"/>
      <c r="H11537" s="47"/>
      <c r="I11537" s="47"/>
    </row>
    <row r="11538" spans="1:9" x14ac:dyDescent="0.25">
      <c r="A11538" s="47"/>
      <c r="B11538" s="47"/>
      <c r="C11538" s="47"/>
      <c r="D11538" s="47"/>
      <c r="E11538" s="47"/>
      <c r="F11538" s="47"/>
      <c r="G11538" s="47"/>
      <c r="H11538" s="47"/>
      <c r="I11538" s="47"/>
    </row>
    <row r="11539" spans="1:9" x14ac:dyDescent="0.25">
      <c r="A11539" s="47"/>
      <c r="B11539" s="47"/>
      <c r="C11539" s="47"/>
      <c r="D11539" s="47"/>
      <c r="E11539" s="47"/>
      <c r="F11539" s="47"/>
      <c r="G11539" s="47"/>
      <c r="H11539" s="47"/>
      <c r="I11539" s="47"/>
    </row>
    <row r="11540" spans="1:9" x14ac:dyDescent="0.25">
      <c r="A11540" s="47"/>
      <c r="B11540" s="47"/>
      <c r="C11540" s="47"/>
      <c r="D11540" s="47"/>
      <c r="E11540" s="47"/>
      <c r="F11540" s="47"/>
      <c r="G11540" s="47"/>
      <c r="H11540" s="47"/>
      <c r="I11540" s="47"/>
    </row>
    <row r="11541" spans="1:9" x14ac:dyDescent="0.25">
      <c r="A11541" s="47"/>
      <c r="B11541" s="47"/>
      <c r="C11541" s="47"/>
      <c r="D11541" s="47"/>
      <c r="E11541" s="47"/>
      <c r="F11541" s="47"/>
      <c r="G11541" s="47"/>
      <c r="H11541" s="47"/>
      <c r="I11541" s="47"/>
    </row>
    <row r="11542" spans="1:9" x14ac:dyDescent="0.25">
      <c r="A11542" s="47"/>
      <c r="B11542" s="47"/>
      <c r="C11542" s="47"/>
      <c r="D11542" s="47"/>
      <c r="E11542" s="47"/>
      <c r="F11542" s="47"/>
      <c r="G11542" s="47"/>
      <c r="H11542" s="47"/>
      <c r="I11542" s="47"/>
    </row>
    <row r="11543" spans="1:9" x14ac:dyDescent="0.25">
      <c r="A11543" s="47"/>
      <c r="B11543" s="47"/>
      <c r="C11543" s="47"/>
      <c r="D11543" s="47"/>
      <c r="E11543" s="47"/>
      <c r="F11543" s="47"/>
      <c r="G11543" s="47"/>
      <c r="H11543" s="47"/>
      <c r="I11543" s="47"/>
    </row>
    <row r="11544" spans="1:9" x14ac:dyDescent="0.25">
      <c r="A11544" s="47"/>
      <c r="B11544" s="47"/>
      <c r="C11544" s="47"/>
      <c r="D11544" s="47"/>
      <c r="E11544" s="47"/>
      <c r="F11544" s="47"/>
      <c r="G11544" s="47"/>
      <c r="H11544" s="47"/>
      <c r="I11544" s="47"/>
    </row>
    <row r="11545" spans="1:9" x14ac:dyDescent="0.25">
      <c r="A11545" s="47"/>
      <c r="B11545" s="47"/>
      <c r="C11545" s="47"/>
      <c r="D11545" s="47"/>
      <c r="E11545" s="47"/>
      <c r="F11545" s="47"/>
      <c r="G11545" s="47"/>
      <c r="H11545" s="47"/>
      <c r="I11545" s="47"/>
    </row>
    <row r="11546" spans="1:9" x14ac:dyDescent="0.25">
      <c r="A11546" s="47"/>
      <c r="B11546" s="47"/>
      <c r="C11546" s="47"/>
      <c r="D11546" s="47"/>
      <c r="E11546" s="47"/>
      <c r="F11546" s="47"/>
      <c r="G11546" s="47"/>
      <c r="H11546" s="47"/>
      <c r="I11546" s="47"/>
    </row>
    <row r="11547" spans="1:9" x14ac:dyDescent="0.25">
      <c r="A11547" s="47"/>
      <c r="B11547" s="47"/>
      <c r="C11547" s="47"/>
      <c r="D11547" s="47"/>
      <c r="E11547" s="47"/>
      <c r="F11547" s="47"/>
      <c r="G11547" s="47"/>
      <c r="H11547" s="47"/>
      <c r="I11547" s="47"/>
    </row>
    <row r="11548" spans="1:9" x14ac:dyDescent="0.25">
      <c r="A11548" s="47"/>
      <c r="B11548" s="47"/>
      <c r="C11548" s="47"/>
      <c r="D11548" s="47"/>
      <c r="E11548" s="47"/>
      <c r="F11548" s="47"/>
      <c r="G11548" s="47"/>
      <c r="H11548" s="47"/>
      <c r="I11548" s="47"/>
    </row>
    <row r="11549" spans="1:9" x14ac:dyDescent="0.25">
      <c r="A11549" s="47"/>
      <c r="B11549" s="47"/>
      <c r="C11549" s="47"/>
      <c r="D11549" s="47"/>
      <c r="E11549" s="47"/>
      <c r="F11549" s="47"/>
      <c r="G11549" s="47"/>
      <c r="H11549" s="47"/>
      <c r="I11549" s="47"/>
    </row>
    <row r="11550" spans="1:9" x14ac:dyDescent="0.25">
      <c r="A11550" s="47"/>
      <c r="B11550" s="47"/>
      <c r="C11550" s="47"/>
      <c r="D11550" s="47"/>
      <c r="E11550" s="47"/>
      <c r="F11550" s="47"/>
      <c r="G11550" s="47"/>
      <c r="H11550" s="47"/>
      <c r="I11550" s="47"/>
    </row>
    <row r="11551" spans="1:9" x14ac:dyDescent="0.25">
      <c r="A11551" s="47"/>
      <c r="B11551" s="47"/>
      <c r="C11551" s="47"/>
      <c r="D11551" s="47"/>
      <c r="E11551" s="47"/>
      <c r="F11551" s="47"/>
      <c r="G11551" s="47"/>
      <c r="H11551" s="47"/>
      <c r="I11551" s="47"/>
    </row>
    <row r="11552" spans="1:9" x14ac:dyDescent="0.25">
      <c r="A11552" s="47"/>
      <c r="B11552" s="47"/>
      <c r="C11552" s="47"/>
      <c r="D11552" s="47"/>
      <c r="E11552" s="47"/>
      <c r="F11552" s="47"/>
      <c r="G11552" s="47"/>
      <c r="H11552" s="47"/>
      <c r="I11552" s="47"/>
    </row>
    <row r="11553" spans="1:9" x14ac:dyDescent="0.25">
      <c r="A11553" s="47"/>
      <c r="B11553" s="47"/>
      <c r="C11553" s="47"/>
      <c r="D11553" s="47"/>
      <c r="E11553" s="47"/>
      <c r="F11553" s="47"/>
      <c r="G11553" s="47"/>
      <c r="H11553" s="47"/>
      <c r="I11553" s="47"/>
    </row>
    <row r="11554" spans="1:9" x14ac:dyDescent="0.25">
      <c r="A11554" s="47"/>
      <c r="B11554" s="47"/>
      <c r="C11554" s="47"/>
      <c r="D11554" s="47"/>
      <c r="E11554" s="47"/>
      <c r="F11554" s="47"/>
      <c r="G11554" s="47"/>
      <c r="H11554" s="47"/>
      <c r="I11554" s="47"/>
    </row>
    <row r="11555" spans="1:9" x14ac:dyDescent="0.25">
      <c r="A11555" s="47"/>
      <c r="B11555" s="47"/>
      <c r="C11555" s="47"/>
      <c r="D11555" s="47"/>
      <c r="E11555" s="47"/>
      <c r="F11555" s="47"/>
      <c r="G11555" s="47"/>
      <c r="H11555" s="47"/>
      <c r="I11555" s="47"/>
    </row>
    <row r="11556" spans="1:9" x14ac:dyDescent="0.25">
      <c r="A11556" s="47"/>
      <c r="B11556" s="47"/>
      <c r="C11556" s="47"/>
      <c r="D11556" s="47"/>
      <c r="E11556" s="47"/>
      <c r="F11556" s="47"/>
      <c r="G11556" s="47"/>
      <c r="H11556" s="47"/>
      <c r="I11556" s="47"/>
    </row>
    <row r="11557" spans="1:9" x14ac:dyDescent="0.25">
      <c r="A11557" s="47"/>
      <c r="B11557" s="47"/>
      <c r="C11557" s="47"/>
      <c r="D11557" s="47"/>
      <c r="E11557" s="47"/>
      <c r="F11557" s="47"/>
      <c r="G11557" s="47"/>
      <c r="H11557" s="47"/>
      <c r="I11557" s="47"/>
    </row>
    <row r="11558" spans="1:9" x14ac:dyDescent="0.25">
      <c r="A11558" s="47"/>
      <c r="B11558" s="47"/>
      <c r="C11558" s="47"/>
      <c r="D11558" s="47"/>
      <c r="E11558" s="47"/>
      <c r="F11558" s="47"/>
      <c r="G11558" s="47"/>
      <c r="H11558" s="47"/>
      <c r="I11558" s="47"/>
    </row>
    <row r="11559" spans="1:9" x14ac:dyDescent="0.25">
      <c r="A11559" s="47"/>
      <c r="B11559" s="47"/>
      <c r="C11559" s="47"/>
      <c r="D11559" s="47"/>
      <c r="E11559" s="47"/>
      <c r="F11559" s="47"/>
      <c r="G11559" s="47"/>
      <c r="H11559" s="47"/>
      <c r="I11559" s="47"/>
    </row>
    <row r="11560" spans="1:9" x14ac:dyDescent="0.25">
      <c r="A11560" s="47"/>
      <c r="B11560" s="47"/>
      <c r="C11560" s="47"/>
      <c r="D11560" s="47"/>
      <c r="E11560" s="47"/>
      <c r="F11560" s="47"/>
      <c r="G11560" s="47"/>
      <c r="H11560" s="47"/>
      <c r="I11560" s="47"/>
    </row>
    <row r="11561" spans="1:9" x14ac:dyDescent="0.25">
      <c r="A11561" s="47"/>
      <c r="B11561" s="47"/>
      <c r="C11561" s="47"/>
      <c r="D11561" s="47"/>
      <c r="E11561" s="47"/>
      <c r="F11561" s="47"/>
      <c r="G11561" s="47"/>
      <c r="H11561" s="47"/>
      <c r="I11561" s="47"/>
    </row>
    <row r="11562" spans="1:9" x14ac:dyDescent="0.25">
      <c r="A11562" s="47"/>
      <c r="B11562" s="47"/>
      <c r="C11562" s="47"/>
      <c r="D11562" s="47"/>
      <c r="E11562" s="47"/>
      <c r="F11562" s="47"/>
      <c r="G11562" s="47"/>
      <c r="H11562" s="47"/>
      <c r="I11562" s="47"/>
    </row>
    <row r="11563" spans="1:9" x14ac:dyDescent="0.25">
      <c r="A11563" s="47"/>
      <c r="B11563" s="47"/>
      <c r="C11563" s="47"/>
      <c r="D11563" s="47"/>
      <c r="E11563" s="47"/>
      <c r="F11563" s="47"/>
      <c r="G11563" s="47"/>
      <c r="H11563" s="47"/>
      <c r="I11563" s="47"/>
    </row>
    <row r="11564" spans="1:9" x14ac:dyDescent="0.25">
      <c r="A11564" s="47"/>
      <c r="B11564" s="47"/>
      <c r="C11564" s="47"/>
      <c r="D11564" s="47"/>
      <c r="E11564" s="47"/>
      <c r="F11564" s="47"/>
      <c r="G11564" s="47"/>
      <c r="H11564" s="47"/>
      <c r="I11564" s="47"/>
    </row>
    <row r="11565" spans="1:9" x14ac:dyDescent="0.25">
      <c r="A11565" s="47"/>
      <c r="B11565" s="47"/>
      <c r="C11565" s="47"/>
      <c r="D11565" s="47"/>
      <c r="E11565" s="47"/>
      <c r="F11565" s="47"/>
      <c r="G11565" s="47"/>
      <c r="H11565" s="47"/>
      <c r="I11565" s="47"/>
    </row>
    <row r="11566" spans="1:9" x14ac:dyDescent="0.25">
      <c r="A11566" s="47"/>
      <c r="B11566" s="47"/>
      <c r="C11566" s="47"/>
      <c r="D11566" s="47"/>
      <c r="E11566" s="47"/>
      <c r="F11566" s="47"/>
      <c r="G11566" s="47"/>
      <c r="H11566" s="47"/>
      <c r="I11566" s="47"/>
    </row>
    <row r="11567" spans="1:9" x14ac:dyDescent="0.25">
      <c r="A11567" s="47"/>
      <c r="B11567" s="47"/>
      <c r="C11567" s="47"/>
      <c r="D11567" s="47"/>
      <c r="E11567" s="47"/>
      <c r="F11567" s="47"/>
      <c r="G11567" s="47"/>
      <c r="H11567" s="47"/>
      <c r="I11567" s="47"/>
    </row>
    <row r="11568" spans="1:9" x14ac:dyDescent="0.25">
      <c r="A11568" s="47"/>
      <c r="B11568" s="47"/>
      <c r="C11568" s="47"/>
      <c r="D11568" s="47"/>
      <c r="E11568" s="47"/>
      <c r="F11568" s="47"/>
      <c r="G11568" s="47"/>
      <c r="H11568" s="47"/>
      <c r="I11568" s="47"/>
    </row>
    <row r="11569" spans="1:9" x14ac:dyDescent="0.25">
      <c r="A11569" s="47"/>
      <c r="B11569" s="47"/>
      <c r="C11569" s="47"/>
      <c r="D11569" s="47"/>
      <c r="E11569" s="47"/>
      <c r="F11569" s="47"/>
      <c r="G11569" s="47"/>
      <c r="H11569" s="47"/>
      <c r="I11569" s="47"/>
    </row>
    <row r="11570" spans="1:9" x14ac:dyDescent="0.25">
      <c r="A11570" s="47"/>
      <c r="B11570" s="47"/>
      <c r="C11570" s="47"/>
      <c r="D11570" s="47"/>
      <c r="E11570" s="47"/>
      <c r="F11570" s="47"/>
      <c r="G11570" s="47"/>
      <c r="H11570" s="47"/>
      <c r="I11570" s="47"/>
    </row>
    <row r="11571" spans="1:9" x14ac:dyDescent="0.25">
      <c r="A11571" s="47"/>
      <c r="B11571" s="47"/>
      <c r="C11571" s="47"/>
      <c r="D11571" s="47"/>
      <c r="E11571" s="47"/>
      <c r="F11571" s="47"/>
      <c r="G11571" s="47"/>
      <c r="H11571" s="47"/>
      <c r="I11571" s="47"/>
    </row>
    <row r="11572" spans="1:9" x14ac:dyDescent="0.25">
      <c r="A11572" s="47"/>
      <c r="B11572" s="47"/>
      <c r="C11572" s="47"/>
      <c r="D11572" s="47"/>
      <c r="E11572" s="47"/>
      <c r="F11572" s="47"/>
      <c r="G11572" s="47"/>
      <c r="H11572" s="47"/>
      <c r="I11572" s="47"/>
    </row>
    <row r="11573" spans="1:9" x14ac:dyDescent="0.25">
      <c r="A11573" s="47"/>
      <c r="B11573" s="47"/>
      <c r="C11573" s="47"/>
      <c r="D11573" s="47"/>
      <c r="E11573" s="47"/>
      <c r="F11573" s="47"/>
      <c r="G11573" s="47"/>
      <c r="H11573" s="47"/>
      <c r="I11573" s="47"/>
    </row>
    <row r="11574" spans="1:9" x14ac:dyDescent="0.25">
      <c r="A11574" s="47"/>
      <c r="B11574" s="47"/>
      <c r="C11574" s="47"/>
      <c r="D11574" s="47"/>
      <c r="E11574" s="47"/>
      <c r="F11574" s="47"/>
      <c r="G11574" s="47"/>
      <c r="H11574" s="47"/>
      <c r="I11574" s="47"/>
    </row>
    <row r="11575" spans="1:9" x14ac:dyDescent="0.25">
      <c r="A11575" s="47"/>
      <c r="B11575" s="47"/>
      <c r="C11575" s="47"/>
      <c r="D11575" s="47"/>
      <c r="E11575" s="47"/>
      <c r="F11575" s="47"/>
      <c r="G11575" s="47"/>
      <c r="H11575" s="47"/>
      <c r="I11575" s="47"/>
    </row>
    <row r="11576" spans="1:9" x14ac:dyDescent="0.25">
      <c r="A11576" s="47"/>
      <c r="B11576" s="47"/>
      <c r="C11576" s="47"/>
      <c r="D11576" s="47"/>
      <c r="E11576" s="47"/>
      <c r="F11576" s="47"/>
      <c r="G11576" s="47"/>
      <c r="H11576" s="47"/>
      <c r="I11576" s="47"/>
    </row>
    <row r="11577" spans="1:9" x14ac:dyDescent="0.25">
      <c r="A11577" s="47"/>
      <c r="B11577" s="47"/>
      <c r="C11577" s="47"/>
      <c r="D11577" s="47"/>
      <c r="E11577" s="47"/>
      <c r="F11577" s="47"/>
      <c r="G11577" s="47"/>
      <c r="H11577" s="47"/>
      <c r="I11577" s="47"/>
    </row>
    <row r="11578" spans="1:9" x14ac:dyDescent="0.25">
      <c r="A11578" s="47"/>
      <c r="B11578" s="47"/>
      <c r="C11578" s="47"/>
      <c r="D11578" s="47"/>
      <c r="E11578" s="47"/>
      <c r="F11578" s="47"/>
      <c r="G11578" s="47"/>
      <c r="H11578" s="47"/>
      <c r="I11578" s="47"/>
    </row>
    <row r="11579" spans="1:9" x14ac:dyDescent="0.25">
      <c r="A11579" s="47"/>
      <c r="B11579" s="47"/>
      <c r="C11579" s="47"/>
      <c r="D11579" s="47"/>
      <c r="E11579" s="47"/>
      <c r="F11579" s="47"/>
      <c r="G11579" s="47"/>
      <c r="H11579" s="47"/>
      <c r="I11579" s="47"/>
    </row>
    <row r="11580" spans="1:9" x14ac:dyDescent="0.25">
      <c r="A11580" s="47"/>
      <c r="B11580" s="47"/>
      <c r="C11580" s="47"/>
      <c r="D11580" s="47"/>
      <c r="E11580" s="47"/>
      <c r="F11580" s="47"/>
      <c r="G11580" s="47"/>
      <c r="H11580" s="47"/>
      <c r="I11580" s="47"/>
    </row>
    <row r="11581" spans="1:9" x14ac:dyDescent="0.25">
      <c r="A11581" s="47"/>
      <c r="B11581" s="47"/>
      <c r="C11581" s="47"/>
      <c r="D11581" s="47"/>
      <c r="E11581" s="47"/>
      <c r="F11581" s="47"/>
      <c r="G11581" s="47"/>
      <c r="H11581" s="47"/>
      <c r="I11581" s="47"/>
    </row>
    <row r="11582" spans="1:9" x14ac:dyDescent="0.25">
      <c r="A11582" s="47"/>
      <c r="B11582" s="47"/>
      <c r="C11582" s="47"/>
      <c r="D11582" s="47"/>
      <c r="E11582" s="47"/>
      <c r="F11582" s="47"/>
      <c r="G11582" s="47"/>
      <c r="H11582" s="47"/>
      <c r="I11582" s="47"/>
    </row>
    <row r="11583" spans="1:9" x14ac:dyDescent="0.25">
      <c r="A11583" s="47"/>
      <c r="B11583" s="47"/>
      <c r="C11583" s="47"/>
      <c r="D11583" s="47"/>
      <c r="E11583" s="47"/>
      <c r="F11583" s="47"/>
      <c r="G11583" s="47"/>
      <c r="H11583" s="47"/>
      <c r="I11583" s="47"/>
    </row>
    <row r="11584" spans="1:9" x14ac:dyDescent="0.25">
      <c r="A11584" s="47"/>
      <c r="B11584" s="47"/>
      <c r="C11584" s="47"/>
      <c r="D11584" s="47"/>
      <c r="E11584" s="47"/>
      <c r="F11584" s="47"/>
      <c r="G11584" s="47"/>
      <c r="H11584" s="47"/>
      <c r="I11584" s="47"/>
    </row>
    <row r="11585" spans="1:9" x14ac:dyDescent="0.25">
      <c r="A11585" s="47"/>
      <c r="B11585" s="47"/>
      <c r="C11585" s="47"/>
      <c r="D11585" s="47"/>
      <c r="E11585" s="47"/>
      <c r="F11585" s="47"/>
      <c r="G11585" s="47"/>
      <c r="H11585" s="47"/>
      <c r="I11585" s="47"/>
    </row>
    <row r="11586" spans="1:9" x14ac:dyDescent="0.25">
      <c r="A11586" s="47"/>
      <c r="B11586" s="47"/>
      <c r="C11586" s="47"/>
      <c r="D11586" s="47"/>
      <c r="E11586" s="47"/>
      <c r="F11586" s="47"/>
      <c r="G11586" s="47"/>
      <c r="H11586" s="47"/>
      <c r="I11586" s="47"/>
    </row>
    <row r="11587" spans="1:9" x14ac:dyDescent="0.25">
      <c r="A11587" s="47"/>
      <c r="B11587" s="47"/>
      <c r="C11587" s="47"/>
      <c r="D11587" s="47"/>
      <c r="E11587" s="47"/>
      <c r="F11587" s="47"/>
      <c r="G11587" s="47"/>
      <c r="H11587" s="47"/>
      <c r="I11587" s="47"/>
    </row>
    <row r="11588" spans="1:9" x14ac:dyDescent="0.25">
      <c r="A11588" s="47"/>
      <c r="B11588" s="47"/>
      <c r="C11588" s="47"/>
      <c r="D11588" s="47"/>
      <c r="E11588" s="47"/>
      <c r="F11588" s="47"/>
      <c r="G11588" s="47"/>
      <c r="H11588" s="47"/>
      <c r="I11588" s="47"/>
    </row>
    <row r="11589" spans="1:9" x14ac:dyDescent="0.25">
      <c r="A11589" s="47"/>
      <c r="B11589" s="47"/>
      <c r="C11589" s="47"/>
      <c r="D11589" s="47"/>
      <c r="E11589" s="47"/>
      <c r="F11589" s="47"/>
      <c r="G11589" s="47"/>
      <c r="H11589" s="47"/>
      <c r="I11589" s="47"/>
    </row>
    <row r="11590" spans="1:9" x14ac:dyDescent="0.25">
      <c r="A11590" s="47"/>
      <c r="B11590" s="47"/>
      <c r="C11590" s="47"/>
      <c r="D11590" s="47"/>
      <c r="E11590" s="47"/>
      <c r="F11590" s="47"/>
      <c r="G11590" s="47"/>
      <c r="H11590" s="47"/>
      <c r="I11590" s="47"/>
    </row>
    <row r="11591" spans="1:9" x14ac:dyDescent="0.25">
      <c r="A11591" s="47"/>
      <c r="B11591" s="47"/>
      <c r="C11591" s="47"/>
      <c r="D11591" s="47"/>
      <c r="E11591" s="47"/>
      <c r="F11591" s="47"/>
      <c r="G11591" s="47"/>
      <c r="H11591" s="47"/>
      <c r="I11591" s="47"/>
    </row>
    <row r="11592" spans="1:9" x14ac:dyDescent="0.25">
      <c r="A11592" s="47"/>
      <c r="B11592" s="47"/>
      <c r="C11592" s="47"/>
      <c r="D11592" s="47"/>
      <c r="E11592" s="47"/>
      <c r="F11592" s="47"/>
      <c r="G11592" s="47"/>
      <c r="H11592" s="47"/>
      <c r="I11592" s="47"/>
    </row>
    <row r="11593" spans="1:9" x14ac:dyDescent="0.25">
      <c r="A11593" s="47"/>
      <c r="B11593" s="47"/>
      <c r="C11593" s="47"/>
      <c r="D11593" s="47"/>
      <c r="E11593" s="47"/>
      <c r="F11593" s="47"/>
      <c r="G11593" s="47"/>
      <c r="H11593" s="47"/>
      <c r="I11593" s="47"/>
    </row>
    <row r="11594" spans="1:9" x14ac:dyDescent="0.25">
      <c r="A11594" s="47"/>
      <c r="B11594" s="47"/>
      <c r="C11594" s="47"/>
      <c r="D11594" s="47"/>
      <c r="E11594" s="47"/>
      <c r="F11594" s="47"/>
      <c r="G11594" s="47"/>
      <c r="H11594" s="47"/>
      <c r="I11594" s="47"/>
    </row>
    <row r="11595" spans="1:9" x14ac:dyDescent="0.25">
      <c r="A11595" s="47"/>
      <c r="B11595" s="47"/>
      <c r="C11595" s="47"/>
      <c r="D11595" s="47"/>
      <c r="E11595" s="47"/>
      <c r="F11595" s="47"/>
      <c r="G11595" s="47"/>
      <c r="H11595" s="47"/>
      <c r="I11595" s="47"/>
    </row>
    <row r="11596" spans="1:9" x14ac:dyDescent="0.25">
      <c r="A11596" s="47"/>
      <c r="B11596" s="47"/>
      <c r="C11596" s="47"/>
      <c r="D11596" s="47"/>
      <c r="E11596" s="47"/>
      <c r="F11596" s="47"/>
      <c r="G11596" s="47"/>
      <c r="H11596" s="47"/>
      <c r="I11596" s="47"/>
    </row>
    <row r="11597" spans="1:9" x14ac:dyDescent="0.25">
      <c r="A11597" s="47"/>
      <c r="B11597" s="47"/>
      <c r="C11597" s="47"/>
      <c r="D11597" s="47"/>
      <c r="E11597" s="47"/>
      <c r="F11597" s="47"/>
      <c r="G11597" s="47"/>
      <c r="H11597" s="47"/>
      <c r="I11597" s="47"/>
    </row>
    <row r="11598" spans="1:9" x14ac:dyDescent="0.25">
      <c r="A11598" s="47"/>
      <c r="B11598" s="47"/>
      <c r="C11598" s="47"/>
      <c r="D11598" s="47"/>
      <c r="E11598" s="47"/>
      <c r="F11598" s="47"/>
      <c r="G11598" s="47"/>
      <c r="H11598" s="47"/>
      <c r="I11598" s="47"/>
    </row>
    <row r="11599" spans="1:9" x14ac:dyDescent="0.25">
      <c r="A11599" s="47"/>
      <c r="B11599" s="47"/>
      <c r="C11599" s="47"/>
      <c r="D11599" s="47"/>
      <c r="E11599" s="47"/>
      <c r="F11599" s="47"/>
      <c r="G11599" s="47"/>
      <c r="H11599" s="47"/>
      <c r="I11599" s="47"/>
    </row>
    <row r="11600" spans="1:9" x14ac:dyDescent="0.25">
      <c r="A11600" s="47"/>
      <c r="B11600" s="47"/>
      <c r="C11600" s="47"/>
      <c r="D11600" s="47"/>
      <c r="E11600" s="47"/>
      <c r="F11600" s="47"/>
      <c r="G11600" s="47"/>
      <c r="H11600" s="47"/>
      <c r="I11600" s="47"/>
    </row>
    <row r="11601" spans="1:9" x14ac:dyDescent="0.25">
      <c r="A11601" s="47"/>
      <c r="B11601" s="47"/>
      <c r="C11601" s="47"/>
      <c r="D11601" s="47"/>
      <c r="E11601" s="47"/>
      <c r="F11601" s="47"/>
      <c r="G11601" s="47"/>
      <c r="H11601" s="47"/>
      <c r="I11601" s="47"/>
    </row>
    <row r="11602" spans="1:9" x14ac:dyDescent="0.25">
      <c r="A11602" s="47"/>
      <c r="B11602" s="47"/>
      <c r="C11602" s="47"/>
      <c r="D11602" s="47"/>
      <c r="E11602" s="47"/>
      <c r="F11602" s="47"/>
      <c r="G11602" s="47"/>
      <c r="H11602" s="47"/>
      <c r="I11602" s="47"/>
    </row>
    <row r="11603" spans="1:9" x14ac:dyDescent="0.25">
      <c r="A11603" s="47"/>
      <c r="B11603" s="47"/>
      <c r="C11603" s="47"/>
      <c r="D11603" s="47"/>
      <c r="E11603" s="47"/>
      <c r="F11603" s="47"/>
      <c r="G11603" s="47"/>
      <c r="H11603" s="47"/>
      <c r="I11603" s="47"/>
    </row>
    <row r="11604" spans="1:9" x14ac:dyDescent="0.25">
      <c r="A11604" s="47"/>
      <c r="B11604" s="47"/>
      <c r="C11604" s="47"/>
      <c r="D11604" s="47"/>
      <c r="E11604" s="47"/>
      <c r="F11604" s="47"/>
      <c r="G11604" s="47"/>
      <c r="H11604" s="47"/>
      <c r="I11604" s="47"/>
    </row>
    <row r="11605" spans="1:9" x14ac:dyDescent="0.25">
      <c r="A11605" s="47"/>
      <c r="B11605" s="47"/>
      <c r="C11605" s="47"/>
      <c r="D11605" s="47"/>
      <c r="E11605" s="47"/>
      <c r="F11605" s="47"/>
      <c r="G11605" s="47"/>
      <c r="H11605" s="47"/>
      <c r="I11605" s="47"/>
    </row>
    <row r="11606" spans="1:9" x14ac:dyDescent="0.25">
      <c r="A11606" s="47"/>
      <c r="B11606" s="47"/>
      <c r="C11606" s="47"/>
      <c r="D11606" s="47"/>
      <c r="E11606" s="47"/>
      <c r="F11606" s="47"/>
      <c r="G11606" s="47"/>
      <c r="H11606" s="47"/>
      <c r="I11606" s="47"/>
    </row>
    <row r="11607" spans="1:9" x14ac:dyDescent="0.25">
      <c r="A11607" s="47"/>
      <c r="B11607" s="47"/>
      <c r="C11607" s="47"/>
      <c r="D11607" s="47"/>
      <c r="E11607" s="47"/>
      <c r="F11607" s="47"/>
      <c r="G11607" s="47"/>
      <c r="H11607" s="47"/>
      <c r="I11607" s="47"/>
    </row>
    <row r="11608" spans="1:9" x14ac:dyDescent="0.25">
      <c r="A11608" s="47"/>
      <c r="B11608" s="47"/>
      <c r="C11608" s="47"/>
      <c r="D11608" s="47"/>
      <c r="E11608" s="47"/>
      <c r="F11608" s="47"/>
      <c r="G11608" s="47"/>
      <c r="H11608" s="47"/>
      <c r="I11608" s="47"/>
    </row>
    <row r="11609" spans="1:9" x14ac:dyDescent="0.25">
      <c r="A11609" s="47"/>
      <c r="B11609" s="47"/>
      <c r="C11609" s="47"/>
      <c r="D11609" s="47"/>
      <c r="E11609" s="47"/>
      <c r="F11609" s="47"/>
      <c r="G11609" s="47"/>
      <c r="H11609" s="47"/>
      <c r="I11609" s="47"/>
    </row>
    <row r="11610" spans="1:9" x14ac:dyDescent="0.25">
      <c r="A11610" s="47"/>
      <c r="B11610" s="47"/>
      <c r="C11610" s="47"/>
      <c r="D11610" s="47"/>
      <c r="E11610" s="47"/>
      <c r="F11610" s="47"/>
      <c r="G11610" s="47"/>
      <c r="H11610" s="47"/>
      <c r="I11610" s="47"/>
    </row>
    <row r="11611" spans="1:9" x14ac:dyDescent="0.25">
      <c r="A11611" s="47"/>
      <c r="B11611" s="47"/>
      <c r="C11611" s="47"/>
      <c r="D11611" s="47"/>
      <c r="E11611" s="47"/>
      <c r="F11611" s="47"/>
      <c r="G11611" s="47"/>
      <c r="H11611" s="47"/>
      <c r="I11611" s="47"/>
    </row>
    <row r="11612" spans="1:9" x14ac:dyDescent="0.25">
      <c r="A11612" s="47"/>
      <c r="B11612" s="47"/>
      <c r="C11612" s="47"/>
      <c r="D11612" s="47"/>
      <c r="E11612" s="47"/>
      <c r="F11612" s="47"/>
      <c r="G11612" s="47"/>
      <c r="H11612" s="47"/>
      <c r="I11612" s="47"/>
    </row>
    <row r="11613" spans="1:9" x14ac:dyDescent="0.25">
      <c r="A11613" s="47"/>
      <c r="B11613" s="47"/>
      <c r="C11613" s="47"/>
      <c r="D11613" s="47"/>
      <c r="E11613" s="47"/>
      <c r="F11613" s="47"/>
      <c r="G11613" s="47"/>
      <c r="H11613" s="47"/>
      <c r="I11613" s="47"/>
    </row>
    <row r="11614" spans="1:9" x14ac:dyDescent="0.25">
      <c r="A11614" s="47"/>
      <c r="B11614" s="47"/>
      <c r="C11614" s="47"/>
      <c r="D11614" s="47"/>
      <c r="E11614" s="47"/>
      <c r="F11614" s="47"/>
      <c r="G11614" s="47"/>
      <c r="H11614" s="47"/>
      <c r="I11614" s="47"/>
    </row>
    <row r="11615" spans="1:9" x14ac:dyDescent="0.25">
      <c r="A11615" s="47"/>
      <c r="B11615" s="47"/>
      <c r="C11615" s="47"/>
      <c r="D11615" s="47"/>
      <c r="E11615" s="47"/>
      <c r="F11615" s="47"/>
      <c r="G11615" s="47"/>
      <c r="H11615" s="47"/>
      <c r="I11615" s="47"/>
    </row>
    <row r="11616" spans="1:9" x14ac:dyDescent="0.25">
      <c r="A11616" s="47"/>
      <c r="B11616" s="47"/>
      <c r="C11616" s="47"/>
      <c r="D11616" s="47"/>
      <c r="E11616" s="47"/>
      <c r="F11616" s="47"/>
      <c r="G11616" s="47"/>
      <c r="H11616" s="47"/>
      <c r="I11616" s="47"/>
    </row>
    <row r="11617" spans="1:9" x14ac:dyDescent="0.25">
      <c r="A11617" s="47"/>
      <c r="B11617" s="47"/>
      <c r="C11617" s="47"/>
      <c r="D11617" s="47"/>
      <c r="E11617" s="47"/>
      <c r="F11617" s="47"/>
      <c r="G11617" s="47"/>
      <c r="H11617" s="47"/>
      <c r="I11617" s="47"/>
    </row>
    <row r="11618" spans="1:9" x14ac:dyDescent="0.25">
      <c r="A11618" s="47"/>
      <c r="B11618" s="47"/>
      <c r="C11618" s="47"/>
      <c r="D11618" s="47"/>
      <c r="E11618" s="47"/>
      <c r="F11618" s="47"/>
      <c r="G11618" s="47"/>
      <c r="H11618" s="47"/>
      <c r="I11618" s="47"/>
    </row>
    <row r="11619" spans="1:9" x14ac:dyDescent="0.25">
      <c r="A11619" s="47"/>
      <c r="B11619" s="47"/>
      <c r="C11619" s="47"/>
      <c r="D11619" s="47"/>
      <c r="E11619" s="47"/>
      <c r="F11619" s="47"/>
      <c r="G11619" s="47"/>
      <c r="H11619" s="47"/>
      <c r="I11619" s="47"/>
    </row>
    <row r="11620" spans="1:9" x14ac:dyDescent="0.25">
      <c r="A11620" s="47"/>
      <c r="B11620" s="47"/>
      <c r="C11620" s="47"/>
      <c r="D11620" s="47"/>
      <c r="E11620" s="47"/>
      <c r="F11620" s="47"/>
      <c r="G11620" s="47"/>
      <c r="H11620" s="47"/>
      <c r="I11620" s="47"/>
    </row>
    <row r="11621" spans="1:9" x14ac:dyDescent="0.25">
      <c r="A11621" s="47"/>
      <c r="B11621" s="47"/>
      <c r="C11621" s="47"/>
      <c r="D11621" s="47"/>
      <c r="E11621" s="47"/>
      <c r="F11621" s="47"/>
      <c r="G11621" s="47"/>
      <c r="H11621" s="47"/>
      <c r="I11621" s="47"/>
    </row>
    <row r="11622" spans="1:9" x14ac:dyDescent="0.25">
      <c r="A11622" s="47"/>
      <c r="B11622" s="47"/>
      <c r="C11622" s="47"/>
      <c r="D11622" s="47"/>
      <c r="E11622" s="47"/>
      <c r="F11622" s="47"/>
      <c r="G11622" s="47"/>
      <c r="H11622" s="47"/>
      <c r="I11622" s="47"/>
    </row>
    <row r="11623" spans="1:9" x14ac:dyDescent="0.25">
      <c r="A11623" s="47"/>
      <c r="B11623" s="47"/>
      <c r="C11623" s="47"/>
      <c r="D11623" s="47"/>
      <c r="E11623" s="47"/>
      <c r="F11623" s="47"/>
      <c r="G11623" s="47"/>
      <c r="H11623" s="47"/>
      <c r="I11623" s="47"/>
    </row>
    <row r="11624" spans="1:9" x14ac:dyDescent="0.25">
      <c r="A11624" s="47"/>
      <c r="B11624" s="47"/>
      <c r="C11624" s="47"/>
      <c r="D11624" s="47"/>
      <c r="E11624" s="47"/>
      <c r="F11624" s="47"/>
      <c r="G11624" s="47"/>
      <c r="H11624" s="47"/>
      <c r="I11624" s="47"/>
    </row>
    <row r="11625" spans="1:9" x14ac:dyDescent="0.25">
      <c r="A11625" s="47"/>
      <c r="B11625" s="47"/>
      <c r="C11625" s="47"/>
      <c r="D11625" s="47"/>
      <c r="E11625" s="47"/>
      <c r="F11625" s="47"/>
      <c r="G11625" s="47"/>
      <c r="H11625" s="47"/>
      <c r="I11625" s="47"/>
    </row>
    <row r="11626" spans="1:9" x14ac:dyDescent="0.25">
      <c r="A11626" s="47"/>
      <c r="B11626" s="47"/>
      <c r="C11626" s="47"/>
      <c r="D11626" s="47"/>
      <c r="E11626" s="47"/>
      <c r="F11626" s="47"/>
      <c r="G11626" s="47"/>
      <c r="H11626" s="47"/>
      <c r="I11626" s="47"/>
    </row>
    <row r="11627" spans="1:9" x14ac:dyDescent="0.25">
      <c r="A11627" s="47"/>
      <c r="B11627" s="47"/>
      <c r="C11627" s="47"/>
      <c r="D11627" s="47"/>
      <c r="E11627" s="47"/>
      <c r="F11627" s="47"/>
      <c r="G11627" s="47"/>
      <c r="H11627" s="47"/>
      <c r="I11627" s="47"/>
    </row>
    <row r="11628" spans="1:9" x14ac:dyDescent="0.25">
      <c r="A11628" s="47"/>
      <c r="B11628" s="47"/>
      <c r="C11628" s="47"/>
      <c r="D11628" s="47"/>
      <c r="E11628" s="47"/>
      <c r="F11628" s="47"/>
      <c r="G11628" s="47"/>
      <c r="H11628" s="47"/>
      <c r="I11628" s="47"/>
    </row>
    <row r="11629" spans="1:9" x14ac:dyDescent="0.25">
      <c r="A11629" s="47"/>
      <c r="B11629" s="47"/>
      <c r="C11629" s="47"/>
      <c r="D11629" s="47"/>
      <c r="E11629" s="47"/>
      <c r="F11629" s="47"/>
      <c r="G11629" s="47"/>
      <c r="H11629" s="47"/>
      <c r="I11629" s="47"/>
    </row>
    <row r="11630" spans="1:9" x14ac:dyDescent="0.25">
      <c r="A11630" s="47"/>
      <c r="B11630" s="47"/>
      <c r="C11630" s="47"/>
      <c r="D11630" s="47"/>
      <c r="E11630" s="47"/>
      <c r="F11630" s="47"/>
      <c r="G11630" s="47"/>
      <c r="H11630" s="47"/>
      <c r="I11630" s="47"/>
    </row>
    <row r="11631" spans="1:9" x14ac:dyDescent="0.25">
      <c r="A11631" s="47"/>
      <c r="B11631" s="47"/>
      <c r="C11631" s="47"/>
      <c r="D11631" s="47"/>
      <c r="E11631" s="47"/>
      <c r="F11631" s="47"/>
      <c r="G11631" s="47"/>
      <c r="H11631" s="47"/>
      <c r="I11631" s="47"/>
    </row>
    <row r="11632" spans="1:9" x14ac:dyDescent="0.25">
      <c r="A11632" s="47"/>
      <c r="B11632" s="47"/>
      <c r="C11632" s="47"/>
      <c r="D11632" s="47"/>
      <c r="E11632" s="47"/>
      <c r="F11632" s="47"/>
      <c r="G11632" s="47"/>
      <c r="H11632" s="47"/>
      <c r="I11632" s="47"/>
    </row>
    <row r="11633" spans="1:9" x14ac:dyDescent="0.25">
      <c r="A11633" s="47"/>
      <c r="B11633" s="47"/>
      <c r="C11633" s="47"/>
      <c r="D11633" s="47"/>
      <c r="E11633" s="47"/>
      <c r="F11633" s="47"/>
      <c r="G11633" s="47"/>
      <c r="H11633" s="47"/>
      <c r="I11633" s="47"/>
    </row>
    <row r="11634" spans="1:9" x14ac:dyDescent="0.25">
      <c r="A11634" s="47"/>
      <c r="B11634" s="47"/>
      <c r="C11634" s="47"/>
      <c r="D11634" s="47"/>
      <c r="E11634" s="47"/>
      <c r="F11634" s="47"/>
      <c r="G11634" s="47"/>
      <c r="H11634" s="47"/>
      <c r="I11634" s="47"/>
    </row>
    <row r="11635" spans="1:9" x14ac:dyDescent="0.25">
      <c r="A11635" s="47"/>
      <c r="B11635" s="47"/>
      <c r="C11635" s="47"/>
      <c r="D11635" s="47"/>
      <c r="E11635" s="47"/>
      <c r="F11635" s="47"/>
      <c r="G11635" s="47"/>
      <c r="H11635" s="47"/>
      <c r="I11635" s="47"/>
    </row>
    <row r="11636" spans="1:9" x14ac:dyDescent="0.25">
      <c r="A11636" s="47"/>
      <c r="B11636" s="47"/>
      <c r="C11636" s="47"/>
      <c r="D11636" s="47"/>
      <c r="E11636" s="47"/>
      <c r="F11636" s="47"/>
      <c r="G11636" s="47"/>
      <c r="H11636" s="47"/>
      <c r="I11636" s="47"/>
    </row>
    <row r="11637" spans="1:9" x14ac:dyDescent="0.25">
      <c r="A11637" s="47"/>
      <c r="B11637" s="47"/>
      <c r="C11637" s="47"/>
      <c r="D11637" s="47"/>
      <c r="E11637" s="47"/>
      <c r="F11637" s="47"/>
      <c r="G11637" s="47"/>
      <c r="H11637" s="47"/>
      <c r="I11637" s="47"/>
    </row>
    <row r="11638" spans="1:9" x14ac:dyDescent="0.25">
      <c r="A11638" s="47"/>
      <c r="B11638" s="47"/>
      <c r="C11638" s="47"/>
      <c r="D11638" s="47"/>
      <c r="E11638" s="47"/>
      <c r="F11638" s="47"/>
      <c r="G11638" s="47"/>
      <c r="H11638" s="47"/>
      <c r="I11638" s="47"/>
    </row>
    <row r="11639" spans="1:9" x14ac:dyDescent="0.25">
      <c r="A11639" s="47"/>
      <c r="B11639" s="47"/>
      <c r="C11639" s="47"/>
      <c r="D11639" s="47"/>
      <c r="E11639" s="47"/>
      <c r="F11639" s="47"/>
      <c r="G11639" s="47"/>
      <c r="H11639" s="47"/>
      <c r="I11639" s="47"/>
    </row>
    <row r="11640" spans="1:9" x14ac:dyDescent="0.25">
      <c r="A11640" s="47"/>
      <c r="B11640" s="47"/>
      <c r="C11640" s="47"/>
      <c r="D11640" s="47"/>
      <c r="E11640" s="47"/>
      <c r="F11640" s="47"/>
      <c r="G11640" s="47"/>
      <c r="H11640" s="47"/>
      <c r="I11640" s="47"/>
    </row>
    <row r="11641" spans="1:9" x14ac:dyDescent="0.25">
      <c r="A11641" s="47"/>
      <c r="B11641" s="47"/>
      <c r="C11641" s="47"/>
      <c r="D11641" s="47"/>
      <c r="E11641" s="47"/>
      <c r="F11641" s="47"/>
      <c r="G11641" s="47"/>
      <c r="H11641" s="47"/>
      <c r="I11641" s="47"/>
    </row>
    <row r="11642" spans="1:9" x14ac:dyDescent="0.25">
      <c r="A11642" s="47"/>
      <c r="B11642" s="47"/>
      <c r="C11642" s="47"/>
      <c r="D11642" s="47"/>
      <c r="E11642" s="47"/>
      <c r="F11642" s="47"/>
      <c r="G11642" s="47"/>
      <c r="H11642" s="47"/>
      <c r="I11642" s="47"/>
    </row>
    <row r="11643" spans="1:9" x14ac:dyDescent="0.25">
      <c r="A11643" s="47"/>
      <c r="B11643" s="47"/>
      <c r="C11643" s="47"/>
      <c r="D11643" s="47"/>
      <c r="E11643" s="47"/>
      <c r="F11643" s="47"/>
      <c r="G11643" s="47"/>
      <c r="H11643" s="47"/>
      <c r="I11643" s="47"/>
    </row>
    <row r="11644" spans="1:9" x14ac:dyDescent="0.25">
      <c r="A11644" s="47"/>
      <c r="B11644" s="47"/>
      <c r="C11644" s="47"/>
      <c r="D11644" s="47"/>
      <c r="E11644" s="47"/>
      <c r="F11644" s="47"/>
      <c r="G11644" s="47"/>
      <c r="H11644" s="47"/>
      <c r="I11644" s="47"/>
    </row>
    <row r="11645" spans="1:9" x14ac:dyDescent="0.25">
      <c r="A11645" s="47"/>
      <c r="B11645" s="47"/>
      <c r="C11645" s="47"/>
      <c r="D11645" s="47"/>
      <c r="E11645" s="47"/>
      <c r="F11645" s="47"/>
      <c r="G11645" s="47"/>
      <c r="H11645" s="47"/>
      <c r="I11645" s="47"/>
    </row>
    <row r="11646" spans="1:9" x14ac:dyDescent="0.25">
      <c r="A11646" s="47"/>
      <c r="B11646" s="47"/>
      <c r="C11646" s="47"/>
      <c r="D11646" s="47"/>
      <c r="E11646" s="47"/>
      <c r="F11646" s="47"/>
      <c r="G11646" s="47"/>
      <c r="H11646" s="47"/>
      <c r="I11646" s="47"/>
    </row>
    <row r="11647" spans="1:9" x14ac:dyDescent="0.25">
      <c r="A11647" s="47"/>
      <c r="B11647" s="47"/>
      <c r="C11647" s="47"/>
      <c r="D11647" s="47"/>
      <c r="E11647" s="47"/>
      <c r="F11647" s="47"/>
      <c r="G11647" s="47"/>
      <c r="H11647" s="47"/>
      <c r="I11647" s="47"/>
    </row>
    <row r="11648" spans="1:9" x14ac:dyDescent="0.25">
      <c r="A11648" s="47"/>
      <c r="B11648" s="47"/>
      <c r="C11648" s="47"/>
      <c r="D11648" s="47"/>
      <c r="E11648" s="47"/>
      <c r="F11648" s="47"/>
      <c r="G11648" s="47"/>
      <c r="H11648" s="47"/>
      <c r="I11648" s="47"/>
    </row>
    <row r="11649" spans="1:9" x14ac:dyDescent="0.25">
      <c r="A11649" s="47"/>
      <c r="B11649" s="47"/>
      <c r="C11649" s="47"/>
      <c r="D11649" s="47"/>
      <c r="E11649" s="47"/>
      <c r="F11649" s="47"/>
      <c r="G11649" s="47"/>
      <c r="H11649" s="47"/>
      <c r="I11649" s="47"/>
    </row>
    <row r="11650" spans="1:9" x14ac:dyDescent="0.25">
      <c r="A11650" s="47"/>
      <c r="B11650" s="47"/>
      <c r="C11650" s="47"/>
      <c r="D11650" s="47"/>
      <c r="E11650" s="47"/>
      <c r="F11650" s="47"/>
      <c r="G11650" s="47"/>
      <c r="H11650" s="47"/>
      <c r="I11650" s="47"/>
    </row>
    <row r="11651" spans="1:9" x14ac:dyDescent="0.25">
      <c r="A11651" s="47"/>
      <c r="B11651" s="47"/>
      <c r="C11651" s="47"/>
      <c r="D11651" s="47"/>
      <c r="E11651" s="47"/>
      <c r="F11651" s="47"/>
      <c r="G11651" s="47"/>
      <c r="H11651" s="47"/>
      <c r="I11651" s="47"/>
    </row>
    <row r="11652" spans="1:9" x14ac:dyDescent="0.25">
      <c r="A11652" s="47"/>
      <c r="B11652" s="47"/>
      <c r="C11652" s="47"/>
      <c r="D11652" s="47"/>
      <c r="E11652" s="47"/>
      <c r="F11652" s="47"/>
      <c r="G11652" s="47"/>
      <c r="H11652" s="47"/>
      <c r="I11652" s="47"/>
    </row>
    <row r="11653" spans="1:9" x14ac:dyDescent="0.25">
      <c r="A11653" s="47"/>
      <c r="B11653" s="47"/>
      <c r="C11653" s="47"/>
      <c r="D11653" s="47"/>
      <c r="E11653" s="47"/>
      <c r="F11653" s="47"/>
      <c r="G11653" s="47"/>
      <c r="H11653" s="47"/>
      <c r="I11653" s="47"/>
    </row>
    <row r="11654" spans="1:9" x14ac:dyDescent="0.25">
      <c r="A11654" s="47"/>
      <c r="B11654" s="47"/>
      <c r="C11654" s="47"/>
      <c r="D11654" s="47"/>
      <c r="E11654" s="47"/>
      <c r="F11654" s="47"/>
      <c r="G11654" s="47"/>
      <c r="H11654" s="47"/>
      <c r="I11654" s="47"/>
    </row>
    <row r="11655" spans="1:9" x14ac:dyDescent="0.25">
      <c r="A11655" s="47"/>
      <c r="B11655" s="47"/>
      <c r="C11655" s="47"/>
      <c r="D11655" s="47"/>
      <c r="E11655" s="47"/>
      <c r="F11655" s="47"/>
      <c r="G11655" s="47"/>
      <c r="H11655" s="47"/>
      <c r="I11655" s="47"/>
    </row>
    <row r="11656" spans="1:9" x14ac:dyDescent="0.25">
      <c r="A11656" s="47"/>
      <c r="B11656" s="47"/>
      <c r="C11656" s="47"/>
      <c r="D11656" s="47"/>
      <c r="E11656" s="47"/>
      <c r="F11656" s="47"/>
      <c r="G11656" s="47"/>
      <c r="H11656" s="47"/>
      <c r="I11656" s="47"/>
    </row>
    <row r="11657" spans="1:9" x14ac:dyDescent="0.25">
      <c r="A11657" s="47"/>
      <c r="B11657" s="47"/>
      <c r="C11657" s="47"/>
      <c r="D11657" s="47"/>
      <c r="E11657" s="47"/>
      <c r="F11657" s="47"/>
      <c r="G11657" s="47"/>
      <c r="H11657" s="47"/>
      <c r="I11657" s="47"/>
    </row>
    <row r="11658" spans="1:9" x14ac:dyDescent="0.25">
      <c r="A11658" s="47"/>
      <c r="B11658" s="47"/>
      <c r="C11658" s="47"/>
      <c r="D11658" s="47"/>
      <c r="E11658" s="47"/>
      <c r="F11658" s="47"/>
      <c r="G11658" s="47"/>
      <c r="H11658" s="47"/>
      <c r="I11658" s="47"/>
    </row>
    <row r="11659" spans="1:9" x14ac:dyDescent="0.25">
      <c r="A11659" s="47"/>
      <c r="B11659" s="47"/>
      <c r="C11659" s="47"/>
      <c r="D11659" s="47"/>
      <c r="E11659" s="47"/>
      <c r="F11659" s="47"/>
      <c r="G11659" s="47"/>
      <c r="H11659" s="47"/>
      <c r="I11659" s="47"/>
    </row>
    <row r="11660" spans="1:9" x14ac:dyDescent="0.25">
      <c r="A11660" s="47"/>
      <c r="B11660" s="47"/>
      <c r="C11660" s="47"/>
      <c r="D11660" s="47"/>
      <c r="E11660" s="47"/>
      <c r="F11660" s="47"/>
      <c r="G11660" s="47"/>
      <c r="H11660" s="47"/>
      <c r="I11660" s="47"/>
    </row>
    <row r="11661" spans="1:9" x14ac:dyDescent="0.25">
      <c r="A11661" s="47"/>
      <c r="B11661" s="47"/>
      <c r="C11661" s="47"/>
      <c r="D11661" s="47"/>
      <c r="E11661" s="47"/>
      <c r="F11661" s="47"/>
      <c r="G11661" s="47"/>
      <c r="H11661" s="47"/>
      <c r="I11661" s="47"/>
    </row>
    <row r="11662" spans="1:9" x14ac:dyDescent="0.25">
      <c r="A11662" s="47"/>
      <c r="B11662" s="47"/>
      <c r="C11662" s="47"/>
      <c r="D11662" s="47"/>
      <c r="E11662" s="47"/>
      <c r="F11662" s="47"/>
      <c r="G11662" s="47"/>
      <c r="H11662" s="47"/>
      <c r="I11662" s="47"/>
    </row>
    <row r="11663" spans="1:9" x14ac:dyDescent="0.25">
      <c r="A11663" s="47"/>
      <c r="B11663" s="47"/>
      <c r="C11663" s="47"/>
      <c r="D11663" s="47"/>
      <c r="E11663" s="47"/>
      <c r="F11663" s="47"/>
      <c r="G11663" s="47"/>
      <c r="H11663" s="47"/>
      <c r="I11663" s="47"/>
    </row>
    <row r="11664" spans="1:9" x14ac:dyDescent="0.25">
      <c r="A11664" s="47"/>
      <c r="B11664" s="47"/>
      <c r="C11664" s="47"/>
      <c r="D11664" s="47"/>
      <c r="E11664" s="47"/>
      <c r="F11664" s="47"/>
      <c r="G11664" s="47"/>
      <c r="H11664" s="47"/>
      <c r="I11664" s="47"/>
    </row>
    <row r="11665" spans="1:9" x14ac:dyDescent="0.25">
      <c r="A11665" s="47"/>
      <c r="B11665" s="47"/>
      <c r="C11665" s="47"/>
      <c r="D11665" s="47"/>
      <c r="E11665" s="47"/>
      <c r="F11665" s="47"/>
      <c r="G11665" s="47"/>
      <c r="H11665" s="47"/>
      <c r="I11665" s="47"/>
    </row>
    <row r="11666" spans="1:9" x14ac:dyDescent="0.25">
      <c r="A11666" s="47"/>
      <c r="B11666" s="47"/>
      <c r="C11666" s="47"/>
      <c r="D11666" s="47"/>
      <c r="E11666" s="47"/>
      <c r="F11666" s="47"/>
      <c r="G11666" s="47"/>
      <c r="H11666" s="47"/>
      <c r="I11666" s="47"/>
    </row>
    <row r="11667" spans="1:9" x14ac:dyDescent="0.25">
      <c r="A11667" s="47"/>
      <c r="B11667" s="47"/>
      <c r="C11667" s="47"/>
      <c r="D11667" s="47"/>
      <c r="E11667" s="47"/>
      <c r="F11667" s="47"/>
      <c r="G11667" s="47"/>
      <c r="H11667" s="47"/>
      <c r="I11667" s="47"/>
    </row>
    <row r="11668" spans="1:9" x14ac:dyDescent="0.25">
      <c r="A11668" s="47"/>
      <c r="B11668" s="47"/>
      <c r="C11668" s="47"/>
      <c r="D11668" s="47"/>
      <c r="E11668" s="47"/>
      <c r="F11668" s="47"/>
      <c r="G11668" s="47"/>
      <c r="H11668" s="47"/>
      <c r="I11668" s="47"/>
    </row>
    <row r="11669" spans="1:9" x14ac:dyDescent="0.25">
      <c r="A11669" s="47"/>
      <c r="B11669" s="47"/>
      <c r="C11669" s="47"/>
      <c r="D11669" s="47"/>
      <c r="E11669" s="47"/>
      <c r="F11669" s="47"/>
      <c r="G11669" s="47"/>
      <c r="H11669" s="47"/>
      <c r="I11669" s="47"/>
    </row>
    <row r="11670" spans="1:9" x14ac:dyDescent="0.25">
      <c r="A11670" s="47"/>
      <c r="B11670" s="47"/>
      <c r="C11670" s="47"/>
      <c r="D11670" s="47"/>
      <c r="E11670" s="47"/>
      <c r="F11670" s="47"/>
      <c r="G11670" s="47"/>
      <c r="H11670" s="47"/>
      <c r="I11670" s="47"/>
    </row>
    <row r="11671" spans="1:9" x14ac:dyDescent="0.25">
      <c r="A11671" s="47"/>
      <c r="B11671" s="47"/>
      <c r="C11671" s="47"/>
      <c r="D11671" s="47"/>
      <c r="E11671" s="47"/>
      <c r="F11671" s="47"/>
      <c r="G11671" s="47"/>
      <c r="H11671" s="47"/>
      <c r="I11671" s="47"/>
    </row>
    <row r="11672" spans="1:9" x14ac:dyDescent="0.25">
      <c r="A11672" s="47"/>
      <c r="B11672" s="47"/>
      <c r="C11672" s="47"/>
      <c r="D11672" s="47"/>
      <c r="E11672" s="47"/>
      <c r="F11672" s="47"/>
      <c r="G11672" s="47"/>
      <c r="H11672" s="47"/>
      <c r="I11672" s="47"/>
    </row>
    <row r="11673" spans="1:9" x14ac:dyDescent="0.25">
      <c r="A11673" s="47"/>
      <c r="B11673" s="47"/>
      <c r="C11673" s="47"/>
      <c r="D11673" s="47"/>
      <c r="E11673" s="47"/>
      <c r="F11673" s="47"/>
      <c r="G11673" s="47"/>
      <c r="H11673" s="47"/>
      <c r="I11673" s="47"/>
    </row>
    <row r="11674" spans="1:9" x14ac:dyDescent="0.25">
      <c r="A11674" s="47"/>
      <c r="B11674" s="47"/>
      <c r="C11674" s="47"/>
      <c r="D11674" s="47"/>
      <c r="E11674" s="47"/>
      <c r="F11674" s="47"/>
      <c r="G11674" s="47"/>
      <c r="H11674" s="47"/>
      <c r="I11674" s="47"/>
    </row>
    <row r="11675" spans="1:9" x14ac:dyDescent="0.25">
      <c r="A11675" s="47"/>
      <c r="B11675" s="47"/>
      <c r="C11675" s="47"/>
      <c r="D11675" s="47"/>
      <c r="E11675" s="47"/>
      <c r="F11675" s="47"/>
      <c r="G11675" s="47"/>
      <c r="H11675" s="47"/>
      <c r="I11675" s="47"/>
    </row>
    <row r="11676" spans="1:9" x14ac:dyDescent="0.25">
      <c r="A11676" s="47"/>
      <c r="B11676" s="47"/>
      <c r="C11676" s="47"/>
      <c r="D11676" s="47"/>
      <c r="E11676" s="47"/>
      <c r="F11676" s="47"/>
      <c r="G11676" s="47"/>
      <c r="H11676" s="47"/>
      <c r="I11676" s="47"/>
    </row>
    <row r="11677" spans="1:9" x14ac:dyDescent="0.25">
      <c r="A11677" s="47"/>
      <c r="B11677" s="47"/>
      <c r="C11677" s="47"/>
      <c r="D11677" s="47"/>
      <c r="E11677" s="47"/>
      <c r="F11677" s="47"/>
      <c r="G11677" s="47"/>
      <c r="H11677" s="47"/>
      <c r="I11677" s="47"/>
    </row>
    <row r="11678" spans="1:9" x14ac:dyDescent="0.25">
      <c r="A11678" s="47"/>
      <c r="B11678" s="47"/>
      <c r="C11678" s="47"/>
      <c r="D11678" s="47"/>
      <c r="E11678" s="47"/>
      <c r="F11678" s="47"/>
      <c r="G11678" s="47"/>
      <c r="H11678" s="47"/>
      <c r="I11678" s="47"/>
    </row>
    <row r="11679" spans="1:9" x14ac:dyDescent="0.25">
      <c r="A11679" s="47"/>
      <c r="B11679" s="47"/>
      <c r="C11679" s="47"/>
      <c r="D11679" s="47"/>
      <c r="E11679" s="47"/>
      <c r="F11679" s="47"/>
      <c r="G11679" s="47"/>
      <c r="H11679" s="47"/>
      <c r="I11679" s="47"/>
    </row>
    <row r="11680" spans="1:9" x14ac:dyDescent="0.25">
      <c r="A11680" s="47"/>
      <c r="B11680" s="47"/>
      <c r="C11680" s="47"/>
      <c r="D11680" s="47"/>
      <c r="E11680" s="47"/>
      <c r="F11680" s="47"/>
      <c r="G11680" s="47"/>
      <c r="H11680" s="47"/>
      <c r="I11680" s="47"/>
    </row>
    <row r="11681" spans="1:9" x14ac:dyDescent="0.25">
      <c r="A11681" s="47"/>
      <c r="B11681" s="47"/>
      <c r="C11681" s="47"/>
      <c r="D11681" s="47"/>
      <c r="E11681" s="47"/>
      <c r="F11681" s="47"/>
      <c r="G11681" s="47"/>
      <c r="H11681" s="47"/>
      <c r="I11681" s="47"/>
    </row>
    <row r="11682" spans="1:9" x14ac:dyDescent="0.25">
      <c r="A11682" s="47"/>
      <c r="B11682" s="47"/>
      <c r="C11682" s="47"/>
      <c r="D11682" s="47"/>
      <c r="E11682" s="47"/>
      <c r="F11682" s="47"/>
      <c r="G11682" s="47"/>
      <c r="H11682" s="47"/>
      <c r="I11682" s="47"/>
    </row>
    <row r="11683" spans="1:9" x14ac:dyDescent="0.25">
      <c r="A11683" s="47"/>
      <c r="B11683" s="47"/>
      <c r="C11683" s="47"/>
      <c r="D11683" s="47"/>
      <c r="E11683" s="47"/>
      <c r="F11683" s="47"/>
      <c r="G11683" s="47"/>
      <c r="H11683" s="47"/>
      <c r="I11683" s="47"/>
    </row>
    <row r="11684" spans="1:9" x14ac:dyDescent="0.25">
      <c r="A11684" s="47"/>
      <c r="B11684" s="47"/>
      <c r="C11684" s="47"/>
      <c r="D11684" s="47"/>
      <c r="E11684" s="47"/>
      <c r="F11684" s="47"/>
      <c r="G11684" s="47"/>
      <c r="H11684" s="47"/>
      <c r="I11684" s="47"/>
    </row>
    <row r="11685" spans="1:9" x14ac:dyDescent="0.25">
      <c r="A11685" s="47"/>
      <c r="B11685" s="47"/>
      <c r="C11685" s="47"/>
      <c r="D11685" s="47"/>
      <c r="E11685" s="47"/>
      <c r="F11685" s="47"/>
      <c r="G11685" s="47"/>
      <c r="H11685" s="47"/>
      <c r="I11685" s="47"/>
    </row>
    <row r="11686" spans="1:9" x14ac:dyDescent="0.25">
      <c r="A11686" s="47"/>
      <c r="B11686" s="47"/>
      <c r="C11686" s="47"/>
      <c r="D11686" s="47"/>
      <c r="E11686" s="47"/>
      <c r="F11686" s="47"/>
      <c r="G11686" s="47"/>
      <c r="H11686" s="47"/>
      <c r="I11686" s="47"/>
    </row>
    <row r="11687" spans="1:9" x14ac:dyDescent="0.25">
      <c r="A11687" s="47"/>
      <c r="B11687" s="47"/>
      <c r="C11687" s="47"/>
      <c r="D11687" s="47"/>
      <c r="E11687" s="47"/>
      <c r="F11687" s="47"/>
      <c r="G11687" s="47"/>
      <c r="H11687" s="47"/>
      <c r="I11687" s="47"/>
    </row>
    <row r="11688" spans="1:9" x14ac:dyDescent="0.25">
      <c r="A11688" s="47"/>
      <c r="B11688" s="47"/>
      <c r="C11688" s="47"/>
      <c r="D11688" s="47"/>
      <c r="E11688" s="47"/>
      <c r="F11688" s="47"/>
      <c r="G11688" s="47"/>
      <c r="H11688" s="47"/>
      <c r="I11688" s="47"/>
    </row>
    <row r="11689" spans="1:9" x14ac:dyDescent="0.25">
      <c r="A11689" s="47"/>
      <c r="B11689" s="47"/>
      <c r="C11689" s="47"/>
      <c r="D11689" s="47"/>
      <c r="E11689" s="47"/>
      <c r="F11689" s="47"/>
      <c r="G11689" s="47"/>
      <c r="H11689" s="47"/>
      <c r="I11689" s="47"/>
    </row>
    <row r="11690" spans="1:9" x14ac:dyDescent="0.25">
      <c r="A11690" s="47"/>
      <c r="B11690" s="47"/>
      <c r="C11690" s="47"/>
      <c r="D11690" s="47"/>
      <c r="E11690" s="47"/>
      <c r="F11690" s="47"/>
      <c r="G11690" s="47"/>
      <c r="H11690" s="47"/>
      <c r="I11690" s="47"/>
    </row>
    <row r="11691" spans="1:9" x14ac:dyDescent="0.25">
      <c r="A11691" s="47"/>
      <c r="B11691" s="47"/>
      <c r="C11691" s="47"/>
      <c r="D11691" s="47"/>
      <c r="E11691" s="47"/>
      <c r="F11691" s="47"/>
      <c r="G11691" s="47"/>
      <c r="H11691" s="47"/>
      <c r="I11691" s="47"/>
    </row>
    <row r="11692" spans="1:9" x14ac:dyDescent="0.25">
      <c r="A11692" s="47"/>
      <c r="B11692" s="47"/>
      <c r="C11692" s="47"/>
      <c r="D11692" s="47"/>
      <c r="E11692" s="47"/>
      <c r="F11692" s="47"/>
      <c r="G11692" s="47"/>
      <c r="H11692" s="47"/>
      <c r="I11692" s="47"/>
    </row>
    <row r="11693" spans="1:9" x14ac:dyDescent="0.25">
      <c r="A11693" s="47"/>
      <c r="B11693" s="47"/>
      <c r="C11693" s="47"/>
      <c r="D11693" s="47"/>
      <c r="E11693" s="47"/>
      <c r="F11693" s="47"/>
      <c r="G11693" s="47"/>
      <c r="H11693" s="47"/>
      <c r="I11693" s="47"/>
    </row>
    <row r="11694" spans="1:9" x14ac:dyDescent="0.25">
      <c r="A11694" s="47"/>
      <c r="B11694" s="47"/>
      <c r="C11694" s="47"/>
      <c r="D11694" s="47"/>
      <c r="E11694" s="47"/>
      <c r="F11694" s="47"/>
      <c r="G11694" s="47"/>
      <c r="H11694" s="47"/>
      <c r="I11694" s="47"/>
    </row>
    <row r="11695" spans="1:9" x14ac:dyDescent="0.25">
      <c r="A11695" s="47"/>
      <c r="B11695" s="47"/>
      <c r="C11695" s="47"/>
      <c r="D11695" s="47"/>
      <c r="E11695" s="47"/>
      <c r="F11695" s="47"/>
      <c r="G11695" s="47"/>
      <c r="H11695" s="47"/>
      <c r="I11695" s="47"/>
    </row>
    <row r="11696" spans="1:9" x14ac:dyDescent="0.25">
      <c r="A11696" s="47"/>
      <c r="B11696" s="47"/>
      <c r="C11696" s="47"/>
      <c r="D11696" s="47"/>
      <c r="E11696" s="47"/>
      <c r="F11696" s="47"/>
      <c r="G11696" s="47"/>
      <c r="H11696" s="47"/>
      <c r="I11696" s="47"/>
    </row>
    <row r="11697" spans="1:9" x14ac:dyDescent="0.25">
      <c r="A11697" s="47"/>
      <c r="B11697" s="47"/>
      <c r="C11697" s="47"/>
      <c r="D11697" s="47"/>
      <c r="E11697" s="47"/>
      <c r="F11697" s="47"/>
      <c r="G11697" s="47"/>
      <c r="H11697" s="47"/>
      <c r="I11697" s="47"/>
    </row>
    <row r="11698" spans="1:9" x14ac:dyDescent="0.25">
      <c r="A11698" s="47"/>
      <c r="B11698" s="47"/>
      <c r="C11698" s="47"/>
      <c r="D11698" s="47"/>
      <c r="E11698" s="47"/>
      <c r="F11698" s="47"/>
      <c r="G11698" s="47"/>
      <c r="H11698" s="47"/>
      <c r="I11698" s="47"/>
    </row>
    <row r="11699" spans="1:9" x14ac:dyDescent="0.25">
      <c r="A11699" s="47"/>
      <c r="B11699" s="47"/>
      <c r="C11699" s="47"/>
      <c r="D11699" s="47"/>
      <c r="E11699" s="47"/>
      <c r="F11699" s="47"/>
      <c r="G11699" s="47"/>
      <c r="H11699" s="47"/>
      <c r="I11699" s="47"/>
    </row>
    <row r="11700" spans="1:9" x14ac:dyDescent="0.25">
      <c r="A11700" s="47"/>
      <c r="B11700" s="47"/>
      <c r="C11700" s="47"/>
      <c r="D11700" s="47"/>
      <c r="E11700" s="47"/>
      <c r="F11700" s="47"/>
      <c r="G11700" s="47"/>
      <c r="H11700" s="47"/>
      <c r="I11700" s="47"/>
    </row>
    <row r="11701" spans="1:9" x14ac:dyDescent="0.25">
      <c r="A11701" s="47"/>
      <c r="B11701" s="47"/>
      <c r="C11701" s="47"/>
      <c r="D11701" s="47"/>
      <c r="E11701" s="47"/>
      <c r="F11701" s="47"/>
      <c r="G11701" s="47"/>
      <c r="H11701" s="47"/>
      <c r="I11701" s="47"/>
    </row>
    <row r="11702" spans="1:9" x14ac:dyDescent="0.25">
      <c r="A11702" s="47"/>
      <c r="B11702" s="47"/>
      <c r="C11702" s="47"/>
      <c r="D11702" s="47"/>
      <c r="E11702" s="47"/>
      <c r="F11702" s="47"/>
      <c r="G11702" s="47"/>
      <c r="H11702" s="47"/>
      <c r="I11702" s="47"/>
    </row>
    <row r="11703" spans="1:9" x14ac:dyDescent="0.25">
      <c r="A11703" s="47"/>
      <c r="B11703" s="47"/>
      <c r="C11703" s="47"/>
      <c r="D11703" s="47"/>
      <c r="E11703" s="47"/>
      <c r="F11703" s="47"/>
      <c r="G11703" s="47"/>
      <c r="H11703" s="47"/>
      <c r="I11703" s="47"/>
    </row>
    <row r="11704" spans="1:9" x14ac:dyDescent="0.25">
      <c r="A11704" s="47"/>
      <c r="B11704" s="47"/>
      <c r="C11704" s="47"/>
      <c r="D11704" s="47"/>
      <c r="E11704" s="47"/>
      <c r="F11704" s="47"/>
      <c r="G11704" s="47"/>
      <c r="H11704" s="47"/>
      <c r="I11704" s="47"/>
    </row>
    <row r="11705" spans="1:9" x14ac:dyDescent="0.25">
      <c r="A11705" s="47"/>
      <c r="B11705" s="47"/>
      <c r="C11705" s="47"/>
      <c r="D11705" s="47"/>
      <c r="E11705" s="47"/>
      <c r="F11705" s="47"/>
      <c r="G11705" s="47"/>
      <c r="H11705" s="47"/>
      <c r="I11705" s="47"/>
    </row>
    <row r="11706" spans="1:9" x14ac:dyDescent="0.25">
      <c r="A11706" s="47"/>
      <c r="B11706" s="47"/>
      <c r="C11706" s="47"/>
      <c r="D11706" s="47"/>
      <c r="E11706" s="47"/>
      <c r="F11706" s="47"/>
      <c r="G11706" s="47"/>
      <c r="H11706" s="47"/>
      <c r="I11706" s="47"/>
    </row>
    <row r="11707" spans="1:9" x14ac:dyDescent="0.25">
      <c r="A11707" s="47"/>
      <c r="B11707" s="47"/>
      <c r="C11707" s="47"/>
      <c r="D11707" s="47"/>
      <c r="E11707" s="47"/>
      <c r="F11707" s="47"/>
      <c r="G11707" s="47"/>
      <c r="H11707" s="47"/>
      <c r="I11707" s="47"/>
    </row>
    <row r="11708" spans="1:9" x14ac:dyDescent="0.25">
      <c r="A11708" s="47"/>
      <c r="B11708" s="47"/>
      <c r="C11708" s="47"/>
      <c r="D11708" s="47"/>
      <c r="E11708" s="47"/>
      <c r="F11708" s="47"/>
      <c r="G11708" s="47"/>
      <c r="H11708" s="47"/>
      <c r="I11708" s="47"/>
    </row>
    <row r="11709" spans="1:9" x14ac:dyDescent="0.25">
      <c r="A11709" s="47"/>
      <c r="B11709" s="47"/>
      <c r="C11709" s="47"/>
      <c r="D11709" s="47"/>
      <c r="E11709" s="47"/>
      <c r="F11709" s="47"/>
      <c r="G11709" s="47"/>
      <c r="H11709" s="47"/>
      <c r="I11709" s="47"/>
    </row>
    <row r="11710" spans="1:9" x14ac:dyDescent="0.25">
      <c r="A11710" s="47"/>
      <c r="B11710" s="47"/>
      <c r="C11710" s="47"/>
      <c r="D11710" s="47"/>
      <c r="E11710" s="47"/>
      <c r="F11710" s="47"/>
      <c r="G11710" s="47"/>
      <c r="H11710" s="47"/>
      <c r="I11710" s="47"/>
    </row>
    <row r="11711" spans="1:9" x14ac:dyDescent="0.25">
      <c r="A11711" s="47"/>
      <c r="B11711" s="47"/>
      <c r="C11711" s="47"/>
      <c r="D11711" s="47"/>
      <c r="E11711" s="47"/>
      <c r="F11711" s="47"/>
      <c r="G11711" s="47"/>
      <c r="H11711" s="47"/>
      <c r="I11711" s="47"/>
    </row>
    <row r="11712" spans="1:9" x14ac:dyDescent="0.25">
      <c r="A11712" s="47"/>
      <c r="B11712" s="47"/>
      <c r="C11712" s="47"/>
      <c r="D11712" s="47"/>
      <c r="E11712" s="47"/>
      <c r="F11712" s="47"/>
      <c r="G11712" s="47"/>
      <c r="H11712" s="47"/>
      <c r="I11712" s="47"/>
    </row>
    <row r="11713" spans="1:9" x14ac:dyDescent="0.25">
      <c r="A11713" s="47"/>
      <c r="B11713" s="47"/>
      <c r="C11713" s="47"/>
      <c r="D11713" s="47"/>
      <c r="E11713" s="47"/>
      <c r="F11713" s="47"/>
      <c r="G11713" s="47"/>
      <c r="H11713" s="47"/>
      <c r="I11713" s="47"/>
    </row>
    <row r="11714" spans="1:9" x14ac:dyDescent="0.25">
      <c r="A11714" s="47"/>
      <c r="B11714" s="47"/>
      <c r="C11714" s="47"/>
      <c r="D11714" s="47"/>
      <c r="E11714" s="47"/>
      <c r="F11714" s="47"/>
      <c r="G11714" s="47"/>
      <c r="H11714" s="47"/>
      <c r="I11714" s="47"/>
    </row>
    <row r="11715" spans="1:9" x14ac:dyDescent="0.25">
      <c r="A11715" s="47"/>
      <c r="B11715" s="47"/>
      <c r="C11715" s="47"/>
      <c r="D11715" s="47"/>
      <c r="E11715" s="47"/>
      <c r="F11715" s="47"/>
      <c r="G11715" s="47"/>
      <c r="H11715" s="47"/>
      <c r="I11715" s="47"/>
    </row>
    <row r="11716" spans="1:9" x14ac:dyDescent="0.25">
      <c r="A11716" s="47"/>
      <c r="B11716" s="47"/>
      <c r="C11716" s="47"/>
      <c r="D11716" s="47"/>
      <c r="E11716" s="47"/>
      <c r="F11716" s="47"/>
      <c r="G11716" s="47"/>
      <c r="H11716" s="47"/>
      <c r="I11716" s="47"/>
    </row>
    <row r="11717" spans="1:9" x14ac:dyDescent="0.25">
      <c r="A11717" s="47"/>
      <c r="B11717" s="47"/>
      <c r="C11717" s="47"/>
      <c r="D11717" s="47"/>
      <c r="E11717" s="47"/>
      <c r="F11717" s="47"/>
      <c r="G11717" s="47"/>
      <c r="H11717" s="47"/>
      <c r="I11717" s="47"/>
    </row>
    <row r="11718" spans="1:9" x14ac:dyDescent="0.25">
      <c r="A11718" s="47"/>
      <c r="B11718" s="47"/>
      <c r="C11718" s="47"/>
      <c r="D11718" s="47"/>
      <c r="E11718" s="47"/>
      <c r="F11718" s="47"/>
      <c r="G11718" s="47"/>
      <c r="H11718" s="47"/>
      <c r="I11718" s="47"/>
    </row>
    <row r="11719" spans="1:9" x14ac:dyDescent="0.25">
      <c r="A11719" s="47"/>
      <c r="B11719" s="47"/>
      <c r="C11719" s="47"/>
      <c r="D11719" s="47"/>
      <c r="E11719" s="47"/>
      <c r="F11719" s="47"/>
      <c r="G11719" s="47"/>
      <c r="H11719" s="47"/>
      <c r="I11719" s="47"/>
    </row>
    <row r="11720" spans="1:9" x14ac:dyDescent="0.25">
      <c r="A11720" s="47"/>
      <c r="B11720" s="47"/>
      <c r="C11720" s="47"/>
      <c r="D11720" s="47"/>
      <c r="E11720" s="47"/>
      <c r="F11720" s="47"/>
      <c r="G11720" s="47"/>
      <c r="H11720" s="47"/>
      <c r="I11720" s="47"/>
    </row>
    <row r="11721" spans="1:9" x14ac:dyDescent="0.25">
      <c r="A11721" s="47"/>
      <c r="B11721" s="47"/>
      <c r="C11721" s="47"/>
      <c r="D11721" s="47"/>
      <c r="E11721" s="47"/>
      <c r="F11721" s="47"/>
      <c r="G11721" s="47"/>
      <c r="H11721" s="47"/>
      <c r="I11721" s="47"/>
    </row>
    <row r="11722" spans="1:9" x14ac:dyDescent="0.25">
      <c r="A11722" s="47"/>
      <c r="B11722" s="47"/>
      <c r="C11722" s="47"/>
      <c r="D11722" s="47"/>
      <c r="E11722" s="47"/>
      <c r="F11722" s="47"/>
      <c r="G11722" s="47"/>
      <c r="H11722" s="47"/>
      <c r="I11722" s="47"/>
    </row>
    <row r="11723" spans="1:9" x14ac:dyDescent="0.25">
      <c r="A11723" s="47"/>
      <c r="B11723" s="47"/>
      <c r="C11723" s="47"/>
      <c r="D11723" s="47"/>
      <c r="E11723" s="47"/>
      <c r="F11723" s="47"/>
      <c r="G11723" s="47"/>
      <c r="H11723" s="47"/>
      <c r="I11723" s="47"/>
    </row>
    <row r="11724" spans="1:9" x14ac:dyDescent="0.25">
      <c r="A11724" s="47"/>
      <c r="B11724" s="47"/>
      <c r="C11724" s="47"/>
      <c r="D11724" s="47"/>
      <c r="E11724" s="47"/>
      <c r="F11724" s="47"/>
      <c r="G11724" s="47"/>
      <c r="H11724" s="47"/>
      <c r="I11724" s="47"/>
    </row>
    <row r="11725" spans="1:9" x14ac:dyDescent="0.25">
      <c r="A11725" s="47"/>
      <c r="B11725" s="47"/>
      <c r="C11725" s="47"/>
      <c r="D11725" s="47"/>
      <c r="E11725" s="47"/>
      <c r="F11725" s="47"/>
      <c r="G11725" s="47"/>
      <c r="H11725" s="47"/>
      <c r="I11725" s="47"/>
    </row>
    <row r="11726" spans="1:9" x14ac:dyDescent="0.25">
      <c r="A11726" s="47"/>
      <c r="B11726" s="47"/>
      <c r="C11726" s="47"/>
      <c r="D11726" s="47"/>
      <c r="E11726" s="47"/>
      <c r="F11726" s="47"/>
      <c r="G11726" s="47"/>
      <c r="H11726" s="47"/>
      <c r="I11726" s="47"/>
    </row>
    <row r="11727" spans="1:9" x14ac:dyDescent="0.25">
      <c r="A11727" s="47"/>
      <c r="B11727" s="47"/>
      <c r="C11727" s="47"/>
      <c r="D11727" s="47"/>
      <c r="E11727" s="47"/>
      <c r="F11727" s="47"/>
      <c r="G11727" s="47"/>
      <c r="H11727" s="47"/>
      <c r="I11727" s="47"/>
    </row>
    <row r="11728" spans="1:9" x14ac:dyDescent="0.25">
      <c r="A11728" s="47"/>
      <c r="B11728" s="47"/>
      <c r="C11728" s="47"/>
      <c r="D11728" s="47"/>
      <c r="E11728" s="47"/>
      <c r="F11728" s="47"/>
      <c r="G11728" s="47"/>
      <c r="H11728" s="47"/>
      <c r="I11728" s="47"/>
    </row>
    <row r="11729" spans="1:9" x14ac:dyDescent="0.25">
      <c r="A11729" s="47"/>
      <c r="B11729" s="47"/>
      <c r="C11729" s="47"/>
      <c r="D11729" s="47"/>
      <c r="E11729" s="47"/>
      <c r="F11729" s="47"/>
      <c r="G11729" s="47"/>
      <c r="H11729" s="47"/>
      <c r="I11729" s="47"/>
    </row>
    <row r="11730" spans="1:9" x14ac:dyDescent="0.25">
      <c r="A11730" s="47"/>
      <c r="B11730" s="47"/>
      <c r="C11730" s="47"/>
      <c r="D11730" s="47"/>
      <c r="E11730" s="47"/>
      <c r="F11730" s="47"/>
      <c r="G11730" s="47"/>
      <c r="H11730" s="47"/>
      <c r="I11730" s="47"/>
    </row>
    <row r="11731" spans="1:9" x14ac:dyDescent="0.25">
      <c r="A11731" s="47"/>
      <c r="B11731" s="47"/>
      <c r="C11731" s="47"/>
      <c r="D11731" s="47"/>
      <c r="E11731" s="47"/>
      <c r="F11731" s="47"/>
      <c r="G11731" s="47"/>
      <c r="H11731" s="47"/>
      <c r="I11731" s="47"/>
    </row>
    <row r="11732" spans="1:9" x14ac:dyDescent="0.25">
      <c r="A11732" s="47"/>
      <c r="B11732" s="47"/>
      <c r="C11732" s="47"/>
      <c r="D11732" s="47"/>
      <c r="E11732" s="47"/>
      <c r="F11732" s="47"/>
      <c r="G11732" s="47"/>
      <c r="H11732" s="47"/>
      <c r="I11732" s="47"/>
    </row>
    <row r="11733" spans="1:9" x14ac:dyDescent="0.25">
      <c r="A11733" s="47"/>
      <c r="B11733" s="47"/>
      <c r="C11733" s="47"/>
      <c r="D11733" s="47"/>
      <c r="E11733" s="47"/>
      <c r="F11733" s="47"/>
      <c r="G11733" s="47"/>
      <c r="H11733" s="47"/>
      <c r="I11733" s="47"/>
    </row>
    <row r="11734" spans="1:9" x14ac:dyDescent="0.25">
      <c r="A11734" s="47"/>
      <c r="B11734" s="47"/>
      <c r="C11734" s="47"/>
      <c r="D11734" s="47"/>
      <c r="E11734" s="47"/>
      <c r="F11734" s="47"/>
      <c r="G11734" s="47"/>
      <c r="H11734" s="47"/>
      <c r="I11734" s="47"/>
    </row>
    <row r="11735" spans="1:9" x14ac:dyDescent="0.25">
      <c r="A11735" s="47"/>
      <c r="B11735" s="47"/>
      <c r="C11735" s="47"/>
      <c r="D11735" s="47"/>
      <c r="E11735" s="47"/>
      <c r="F11735" s="47"/>
      <c r="G11735" s="47"/>
      <c r="H11735" s="47"/>
      <c r="I11735" s="47"/>
    </row>
    <row r="11736" spans="1:9" x14ac:dyDescent="0.25">
      <c r="A11736" s="47"/>
      <c r="B11736" s="47"/>
      <c r="C11736" s="47"/>
      <c r="D11736" s="47"/>
      <c r="E11736" s="47"/>
      <c r="F11736" s="47"/>
      <c r="G11736" s="47"/>
      <c r="H11736" s="47"/>
      <c r="I11736" s="47"/>
    </row>
    <row r="11737" spans="1:9" x14ac:dyDescent="0.25">
      <c r="A11737" s="47"/>
      <c r="B11737" s="47"/>
      <c r="C11737" s="47"/>
      <c r="D11737" s="47"/>
      <c r="E11737" s="47"/>
      <c r="F11737" s="47"/>
      <c r="G11737" s="47"/>
      <c r="H11737" s="47"/>
      <c r="I11737" s="47"/>
    </row>
    <row r="11738" spans="1:9" x14ac:dyDescent="0.25">
      <c r="A11738" s="47"/>
      <c r="B11738" s="47"/>
      <c r="C11738" s="47"/>
      <c r="D11738" s="47"/>
      <c r="E11738" s="47"/>
      <c r="F11738" s="47"/>
      <c r="G11738" s="47"/>
      <c r="H11738" s="47"/>
      <c r="I11738" s="47"/>
    </row>
    <row r="11739" spans="1:9" x14ac:dyDescent="0.25">
      <c r="A11739" s="47"/>
      <c r="B11739" s="47"/>
      <c r="C11739" s="47"/>
      <c r="D11739" s="47"/>
      <c r="E11739" s="47"/>
      <c r="F11739" s="47"/>
      <c r="G11739" s="47"/>
      <c r="H11739" s="47"/>
      <c r="I11739" s="47"/>
    </row>
    <row r="11740" spans="1:9" x14ac:dyDescent="0.25">
      <c r="A11740" s="47"/>
      <c r="B11740" s="47"/>
      <c r="C11740" s="47"/>
      <c r="D11740" s="47"/>
      <c r="E11740" s="47"/>
      <c r="F11740" s="47"/>
      <c r="G11740" s="47"/>
      <c r="H11740" s="47"/>
      <c r="I11740" s="47"/>
    </row>
    <row r="11741" spans="1:9" x14ac:dyDescent="0.25">
      <c r="A11741" s="47"/>
      <c r="B11741" s="47"/>
      <c r="C11741" s="47"/>
      <c r="D11741" s="47"/>
      <c r="E11741" s="47"/>
      <c r="F11741" s="47"/>
      <c r="G11741" s="47"/>
      <c r="H11741" s="47"/>
      <c r="I11741" s="47"/>
    </row>
    <row r="11742" spans="1:9" x14ac:dyDescent="0.25">
      <c r="A11742" s="47"/>
      <c r="B11742" s="47"/>
      <c r="C11742" s="47"/>
      <c r="D11742" s="47"/>
      <c r="E11742" s="47"/>
      <c r="F11742" s="47"/>
      <c r="G11742" s="47"/>
      <c r="H11742" s="47"/>
      <c r="I11742" s="47"/>
    </row>
    <row r="11743" spans="1:9" x14ac:dyDescent="0.25">
      <c r="A11743" s="47"/>
      <c r="B11743" s="47"/>
      <c r="C11743" s="47"/>
      <c r="D11743" s="47"/>
      <c r="E11743" s="47"/>
      <c r="F11743" s="47"/>
      <c r="G11743" s="47"/>
      <c r="H11743" s="47"/>
      <c r="I11743" s="47"/>
    </row>
    <row r="11744" spans="1:9" x14ac:dyDescent="0.25">
      <c r="A11744" s="47"/>
      <c r="B11744" s="47"/>
      <c r="C11744" s="47"/>
      <c r="D11744" s="47"/>
      <c r="E11744" s="47"/>
      <c r="F11744" s="47"/>
      <c r="G11744" s="47"/>
      <c r="H11744" s="47"/>
      <c r="I11744" s="47"/>
    </row>
    <row r="11745" spans="1:9" x14ac:dyDescent="0.25">
      <c r="A11745" s="47"/>
      <c r="B11745" s="47"/>
      <c r="C11745" s="47"/>
      <c r="D11745" s="47"/>
      <c r="E11745" s="47"/>
      <c r="F11745" s="47"/>
      <c r="G11745" s="47"/>
      <c r="H11745" s="47"/>
      <c r="I11745" s="47"/>
    </row>
    <row r="11746" spans="1:9" x14ac:dyDescent="0.25">
      <c r="A11746" s="47"/>
      <c r="B11746" s="47"/>
      <c r="C11746" s="47"/>
      <c r="D11746" s="47"/>
      <c r="E11746" s="47"/>
      <c r="F11746" s="47"/>
      <c r="G11746" s="47"/>
      <c r="H11746" s="47"/>
      <c r="I11746" s="47"/>
    </row>
    <row r="11747" spans="1:9" x14ac:dyDescent="0.25">
      <c r="A11747" s="47"/>
      <c r="B11747" s="47"/>
      <c r="C11747" s="47"/>
      <c r="D11747" s="47"/>
      <c r="E11747" s="47"/>
      <c r="F11747" s="47"/>
      <c r="G11747" s="47"/>
      <c r="H11747" s="47"/>
      <c r="I11747" s="47"/>
    </row>
    <row r="11748" spans="1:9" x14ac:dyDescent="0.25">
      <c r="A11748" s="47"/>
      <c r="B11748" s="47"/>
      <c r="C11748" s="47"/>
      <c r="D11748" s="47"/>
      <c r="E11748" s="47"/>
      <c r="F11748" s="47"/>
      <c r="G11748" s="47"/>
      <c r="H11748" s="47"/>
      <c r="I11748" s="47"/>
    </row>
    <row r="11749" spans="1:9" x14ac:dyDescent="0.25">
      <c r="A11749" s="47"/>
      <c r="B11749" s="47"/>
      <c r="C11749" s="47"/>
      <c r="D11749" s="47"/>
      <c r="E11749" s="47"/>
      <c r="F11749" s="47"/>
      <c r="G11749" s="47"/>
      <c r="H11749" s="47"/>
      <c r="I11749" s="47"/>
    </row>
    <row r="11750" spans="1:9" x14ac:dyDescent="0.25">
      <c r="A11750" s="47"/>
      <c r="B11750" s="47"/>
      <c r="C11750" s="47"/>
      <c r="D11750" s="47"/>
      <c r="E11750" s="47"/>
      <c r="F11750" s="47"/>
      <c r="G11750" s="47"/>
      <c r="H11750" s="47"/>
      <c r="I11750" s="47"/>
    </row>
    <row r="11751" spans="1:9" x14ac:dyDescent="0.25">
      <c r="A11751" s="47"/>
      <c r="B11751" s="47"/>
      <c r="C11751" s="47"/>
      <c r="D11751" s="47"/>
      <c r="E11751" s="47"/>
      <c r="F11751" s="47"/>
      <c r="G11751" s="47"/>
      <c r="H11751" s="47"/>
      <c r="I11751" s="47"/>
    </row>
    <row r="11752" spans="1:9" x14ac:dyDescent="0.25">
      <c r="A11752" s="47"/>
      <c r="B11752" s="47"/>
      <c r="C11752" s="47"/>
      <c r="D11752" s="47"/>
      <c r="E11752" s="47"/>
      <c r="F11752" s="47"/>
      <c r="G11752" s="47"/>
      <c r="H11752" s="47"/>
      <c r="I11752" s="47"/>
    </row>
    <row r="11753" spans="1:9" x14ac:dyDescent="0.25">
      <c r="A11753" s="47"/>
      <c r="B11753" s="47"/>
      <c r="C11753" s="47"/>
      <c r="D11753" s="47"/>
      <c r="E11753" s="47"/>
      <c r="F11753" s="47"/>
      <c r="G11753" s="47"/>
      <c r="H11753" s="47"/>
      <c r="I11753" s="47"/>
    </row>
    <row r="11754" spans="1:9" x14ac:dyDescent="0.25">
      <c r="A11754" s="47"/>
      <c r="B11754" s="47"/>
      <c r="C11754" s="47"/>
      <c r="D11754" s="47"/>
      <c r="E11754" s="47"/>
      <c r="F11754" s="47"/>
      <c r="G11754" s="47"/>
      <c r="H11754" s="47"/>
      <c r="I11754" s="47"/>
    </row>
    <row r="11755" spans="1:9" x14ac:dyDescent="0.25">
      <c r="A11755" s="47"/>
      <c r="B11755" s="47"/>
      <c r="C11755" s="47"/>
      <c r="D11755" s="47"/>
      <c r="E11755" s="47"/>
      <c r="F11755" s="47"/>
      <c r="G11755" s="47"/>
      <c r="H11755" s="47"/>
      <c r="I11755" s="47"/>
    </row>
    <row r="11756" spans="1:9" x14ac:dyDescent="0.25">
      <c r="A11756" s="47"/>
      <c r="B11756" s="47"/>
      <c r="C11756" s="47"/>
      <c r="D11756" s="47"/>
      <c r="E11756" s="47"/>
      <c r="F11756" s="47"/>
      <c r="G11756" s="47"/>
      <c r="H11756" s="47"/>
      <c r="I11756" s="47"/>
    </row>
    <row r="11757" spans="1:9" x14ac:dyDescent="0.25">
      <c r="A11757" s="47"/>
      <c r="B11757" s="47"/>
      <c r="C11757" s="47"/>
      <c r="D11757" s="47"/>
      <c r="E11757" s="47"/>
      <c r="F11757" s="47"/>
      <c r="G11757" s="47"/>
      <c r="H11757" s="47"/>
      <c r="I11757" s="47"/>
    </row>
    <row r="11758" spans="1:9" x14ac:dyDescent="0.25">
      <c r="A11758" s="47"/>
      <c r="B11758" s="47"/>
      <c r="C11758" s="47"/>
      <c r="D11758" s="47"/>
      <c r="E11758" s="47"/>
      <c r="F11758" s="47"/>
      <c r="G11758" s="47"/>
      <c r="H11758" s="47"/>
      <c r="I11758" s="47"/>
    </row>
    <row r="11759" spans="1:9" x14ac:dyDescent="0.25">
      <c r="A11759" s="47"/>
      <c r="B11759" s="47"/>
      <c r="C11759" s="47"/>
      <c r="D11759" s="47"/>
      <c r="E11759" s="47"/>
      <c r="F11759" s="47"/>
      <c r="G11759" s="47"/>
      <c r="H11759" s="47"/>
      <c r="I11759" s="47"/>
    </row>
    <row r="11760" spans="1:9" x14ac:dyDescent="0.25">
      <c r="A11760" s="47"/>
      <c r="B11760" s="47"/>
      <c r="C11760" s="47"/>
      <c r="D11760" s="47"/>
      <c r="E11760" s="47"/>
      <c r="F11760" s="47"/>
      <c r="G11760" s="47"/>
      <c r="H11760" s="47"/>
      <c r="I11760" s="47"/>
    </row>
    <row r="11761" spans="1:9" x14ac:dyDescent="0.25">
      <c r="A11761" s="47"/>
      <c r="B11761" s="47"/>
      <c r="C11761" s="47"/>
      <c r="D11761" s="47"/>
      <c r="E11761" s="47"/>
      <c r="F11761" s="47"/>
      <c r="G11761" s="47"/>
      <c r="H11761" s="47"/>
      <c r="I11761" s="47"/>
    </row>
    <row r="11762" spans="1:9" x14ac:dyDescent="0.25">
      <c r="A11762" s="47"/>
      <c r="B11762" s="47"/>
      <c r="C11762" s="47"/>
      <c r="D11762" s="47"/>
      <c r="E11762" s="47"/>
      <c r="F11762" s="47"/>
      <c r="G11762" s="47"/>
      <c r="H11762" s="47"/>
      <c r="I11762" s="47"/>
    </row>
    <row r="11763" spans="1:9" x14ac:dyDescent="0.25">
      <c r="A11763" s="47"/>
      <c r="B11763" s="47"/>
      <c r="C11763" s="47"/>
      <c r="D11763" s="47"/>
      <c r="E11763" s="47"/>
      <c r="F11763" s="47"/>
      <c r="G11763" s="47"/>
      <c r="H11763" s="47"/>
      <c r="I11763" s="47"/>
    </row>
    <row r="11764" spans="1:9" x14ac:dyDescent="0.25">
      <c r="A11764" s="47"/>
      <c r="B11764" s="47"/>
      <c r="C11764" s="47"/>
      <c r="D11764" s="47"/>
      <c r="E11764" s="47"/>
      <c r="F11764" s="47"/>
      <c r="G11764" s="47"/>
      <c r="H11764" s="47"/>
      <c r="I11764" s="47"/>
    </row>
    <row r="11765" spans="1:9" x14ac:dyDescent="0.25">
      <c r="A11765" s="47"/>
      <c r="B11765" s="47"/>
      <c r="C11765" s="47"/>
      <c r="D11765" s="47"/>
      <c r="E11765" s="47"/>
      <c r="F11765" s="47"/>
      <c r="G11765" s="47"/>
      <c r="H11765" s="47"/>
      <c r="I11765" s="47"/>
    </row>
    <row r="11766" spans="1:9" x14ac:dyDescent="0.25">
      <c r="A11766" s="47"/>
      <c r="B11766" s="47"/>
      <c r="C11766" s="47"/>
      <c r="D11766" s="47"/>
      <c r="E11766" s="47"/>
      <c r="F11766" s="47"/>
      <c r="G11766" s="47"/>
      <c r="H11766" s="47"/>
      <c r="I11766" s="47"/>
    </row>
    <row r="11767" spans="1:9" x14ac:dyDescent="0.25">
      <c r="A11767" s="47"/>
      <c r="B11767" s="47"/>
      <c r="C11767" s="47"/>
      <c r="D11767" s="47"/>
      <c r="E11767" s="47"/>
      <c r="F11767" s="47"/>
      <c r="G11767" s="47"/>
      <c r="H11767" s="47"/>
      <c r="I11767" s="47"/>
    </row>
    <row r="11768" spans="1:9" x14ac:dyDescent="0.25">
      <c r="A11768" s="47"/>
      <c r="B11768" s="47"/>
      <c r="C11768" s="47"/>
      <c r="D11768" s="47"/>
      <c r="E11768" s="47"/>
      <c r="F11768" s="47"/>
      <c r="G11768" s="47"/>
      <c r="H11768" s="47"/>
      <c r="I11768" s="47"/>
    </row>
    <row r="11769" spans="1:9" x14ac:dyDescent="0.25">
      <c r="A11769" s="47"/>
      <c r="B11769" s="47"/>
      <c r="C11769" s="47"/>
      <c r="D11769" s="47"/>
      <c r="E11769" s="47"/>
      <c r="F11769" s="47"/>
      <c r="G11769" s="47"/>
      <c r="H11769" s="47"/>
      <c r="I11769" s="47"/>
    </row>
    <row r="11770" spans="1:9" x14ac:dyDescent="0.25">
      <c r="A11770" s="47"/>
      <c r="B11770" s="47"/>
      <c r="C11770" s="47"/>
      <c r="D11770" s="47"/>
      <c r="E11770" s="47"/>
      <c r="F11770" s="47"/>
      <c r="G11770" s="47"/>
      <c r="H11770" s="47"/>
      <c r="I11770" s="47"/>
    </row>
    <row r="11771" spans="1:9" x14ac:dyDescent="0.25">
      <c r="A11771" s="47"/>
      <c r="B11771" s="47"/>
      <c r="C11771" s="47"/>
      <c r="D11771" s="47"/>
      <c r="E11771" s="47"/>
      <c r="F11771" s="47"/>
      <c r="G11771" s="47"/>
      <c r="H11771" s="47"/>
      <c r="I11771" s="47"/>
    </row>
    <row r="11772" spans="1:9" x14ac:dyDescent="0.25">
      <c r="A11772" s="47"/>
      <c r="B11772" s="47"/>
      <c r="C11772" s="47"/>
      <c r="D11772" s="47"/>
      <c r="E11772" s="47"/>
      <c r="F11772" s="47"/>
      <c r="G11772" s="47"/>
      <c r="H11772" s="47"/>
      <c r="I11772" s="47"/>
    </row>
    <row r="11773" spans="1:9" x14ac:dyDescent="0.25">
      <c r="A11773" s="47"/>
      <c r="B11773" s="47"/>
      <c r="C11773" s="47"/>
      <c r="D11773" s="47"/>
      <c r="E11773" s="47"/>
      <c r="F11773" s="47"/>
      <c r="G11773" s="47"/>
      <c r="H11773" s="47"/>
      <c r="I11773" s="47"/>
    </row>
    <row r="11774" spans="1:9" x14ac:dyDescent="0.25">
      <c r="A11774" s="47"/>
      <c r="B11774" s="47"/>
      <c r="C11774" s="47"/>
      <c r="D11774" s="47"/>
      <c r="E11774" s="47"/>
      <c r="F11774" s="47"/>
      <c r="G11774" s="47"/>
      <c r="H11774" s="47"/>
      <c r="I11774" s="47"/>
    </row>
    <row r="11775" spans="1:9" x14ac:dyDescent="0.25">
      <c r="A11775" s="47"/>
      <c r="B11775" s="47"/>
      <c r="C11775" s="47"/>
      <c r="D11775" s="47"/>
      <c r="E11775" s="47"/>
      <c r="F11775" s="47"/>
      <c r="G11775" s="47"/>
      <c r="H11775" s="47"/>
      <c r="I11775" s="47"/>
    </row>
    <row r="11776" spans="1:9" x14ac:dyDescent="0.25">
      <c r="A11776" s="47"/>
      <c r="B11776" s="47"/>
      <c r="C11776" s="47"/>
      <c r="D11776" s="47"/>
      <c r="E11776" s="47"/>
      <c r="F11776" s="47"/>
      <c r="G11776" s="47"/>
      <c r="H11776" s="47"/>
      <c r="I11776" s="47"/>
    </row>
    <row r="11777" spans="1:9" x14ac:dyDescent="0.25">
      <c r="A11777" s="47"/>
      <c r="B11777" s="47"/>
      <c r="C11777" s="47"/>
      <c r="D11777" s="47"/>
      <c r="E11777" s="47"/>
      <c r="F11777" s="47"/>
      <c r="G11777" s="47"/>
      <c r="H11777" s="47"/>
      <c r="I11777" s="47"/>
    </row>
    <row r="11778" spans="1:9" x14ac:dyDescent="0.25">
      <c r="A11778" s="47"/>
      <c r="B11778" s="47"/>
      <c r="C11778" s="47"/>
      <c r="D11778" s="47"/>
      <c r="E11778" s="47"/>
      <c r="F11778" s="47"/>
      <c r="G11778" s="47"/>
      <c r="H11778" s="47"/>
      <c r="I11778" s="47"/>
    </row>
    <row r="11779" spans="1:9" x14ac:dyDescent="0.25">
      <c r="A11779" s="47"/>
      <c r="B11779" s="47"/>
      <c r="C11779" s="47"/>
      <c r="D11779" s="47"/>
      <c r="E11779" s="47"/>
      <c r="F11779" s="47"/>
      <c r="G11779" s="47"/>
      <c r="H11779" s="47"/>
      <c r="I11779" s="47"/>
    </row>
    <row r="11780" spans="1:9" x14ac:dyDescent="0.25">
      <c r="A11780" s="47"/>
      <c r="B11780" s="47"/>
      <c r="C11780" s="47"/>
      <c r="D11780" s="47"/>
      <c r="E11780" s="47"/>
      <c r="F11780" s="47"/>
      <c r="G11780" s="47"/>
      <c r="H11780" s="47"/>
      <c r="I11780" s="47"/>
    </row>
    <row r="11781" spans="1:9" x14ac:dyDescent="0.25">
      <c r="A11781" s="47"/>
      <c r="B11781" s="47"/>
      <c r="C11781" s="47"/>
      <c r="D11781" s="47"/>
      <c r="E11781" s="47"/>
      <c r="F11781" s="47"/>
      <c r="G11781" s="47"/>
      <c r="H11781" s="47"/>
      <c r="I11781" s="47"/>
    </row>
    <row r="11782" spans="1:9" x14ac:dyDescent="0.25">
      <c r="A11782" s="47"/>
      <c r="B11782" s="47"/>
      <c r="C11782" s="47"/>
      <c r="D11782" s="47"/>
      <c r="E11782" s="47"/>
      <c r="F11782" s="47"/>
      <c r="G11782" s="47"/>
      <c r="H11782" s="47"/>
      <c r="I11782" s="47"/>
    </row>
    <row r="11783" spans="1:9" x14ac:dyDescent="0.25">
      <c r="A11783" s="47"/>
      <c r="B11783" s="47"/>
      <c r="C11783" s="47"/>
      <c r="D11783" s="47"/>
      <c r="E11783" s="47"/>
      <c r="F11783" s="47"/>
      <c r="G11783" s="47"/>
      <c r="H11783" s="47"/>
      <c r="I11783" s="47"/>
    </row>
    <row r="11784" spans="1:9" x14ac:dyDescent="0.25">
      <c r="A11784" s="47"/>
      <c r="B11784" s="47"/>
      <c r="C11784" s="47"/>
      <c r="D11784" s="47"/>
      <c r="E11784" s="47"/>
      <c r="F11784" s="47"/>
      <c r="G11784" s="47"/>
      <c r="H11784" s="47"/>
      <c r="I11784" s="47"/>
    </row>
    <row r="11785" spans="1:9" x14ac:dyDescent="0.25">
      <c r="A11785" s="47"/>
      <c r="B11785" s="47"/>
      <c r="C11785" s="47"/>
      <c r="D11785" s="47"/>
      <c r="E11785" s="47"/>
      <c r="F11785" s="47"/>
      <c r="G11785" s="47"/>
      <c r="H11785" s="47"/>
      <c r="I11785" s="47"/>
    </row>
    <row r="11786" spans="1:9" x14ac:dyDescent="0.25">
      <c r="A11786" s="47"/>
      <c r="B11786" s="47"/>
      <c r="C11786" s="47"/>
      <c r="D11786" s="47"/>
      <c r="E11786" s="47"/>
      <c r="F11786" s="47"/>
      <c r="G11786" s="47"/>
      <c r="H11786" s="47"/>
      <c r="I11786" s="47"/>
    </row>
    <row r="11787" spans="1:9" x14ac:dyDescent="0.25">
      <c r="A11787" s="47"/>
      <c r="B11787" s="47"/>
      <c r="C11787" s="47"/>
      <c r="D11787" s="47"/>
      <c r="E11787" s="47"/>
      <c r="F11787" s="47"/>
      <c r="G11787" s="47"/>
      <c r="H11787" s="47"/>
      <c r="I11787" s="47"/>
    </row>
    <row r="11788" spans="1:9" x14ac:dyDescent="0.25">
      <c r="A11788" s="47"/>
      <c r="B11788" s="47"/>
      <c r="C11788" s="47"/>
      <c r="D11788" s="47"/>
      <c r="E11788" s="47"/>
      <c r="F11788" s="47"/>
      <c r="G11788" s="47"/>
      <c r="H11788" s="47"/>
      <c r="I11788" s="47"/>
    </row>
    <row r="11789" spans="1:9" x14ac:dyDescent="0.25">
      <c r="A11789" s="47"/>
      <c r="B11789" s="47"/>
      <c r="C11789" s="47"/>
      <c r="D11789" s="47"/>
      <c r="E11789" s="47"/>
      <c r="F11789" s="47"/>
      <c r="G11789" s="47"/>
      <c r="H11789" s="47"/>
      <c r="I11789" s="47"/>
    </row>
    <row r="11790" spans="1:9" x14ac:dyDescent="0.25">
      <c r="A11790" s="47"/>
      <c r="B11790" s="47"/>
      <c r="C11790" s="47"/>
      <c r="D11790" s="47"/>
      <c r="E11790" s="47"/>
      <c r="F11790" s="47"/>
      <c r="G11790" s="47"/>
      <c r="H11790" s="47"/>
      <c r="I11790" s="47"/>
    </row>
    <row r="11791" spans="1:9" x14ac:dyDescent="0.25">
      <c r="A11791" s="47"/>
      <c r="B11791" s="47"/>
      <c r="C11791" s="47"/>
      <c r="D11791" s="47"/>
      <c r="E11791" s="47"/>
      <c r="F11791" s="47"/>
      <c r="G11791" s="47"/>
      <c r="H11791" s="47"/>
      <c r="I11791" s="47"/>
    </row>
    <row r="11792" spans="1:9" x14ac:dyDescent="0.25">
      <c r="A11792" s="47"/>
      <c r="B11792" s="47"/>
      <c r="C11792" s="47"/>
      <c r="D11792" s="47"/>
      <c r="E11792" s="47"/>
      <c r="F11792" s="47"/>
      <c r="G11792" s="47"/>
      <c r="H11792" s="47"/>
      <c r="I11792" s="47"/>
    </row>
    <row r="11793" spans="1:9" x14ac:dyDescent="0.25">
      <c r="A11793" s="47"/>
      <c r="B11793" s="47"/>
      <c r="C11793" s="47"/>
      <c r="D11793" s="47"/>
      <c r="E11793" s="47"/>
      <c r="F11793" s="47"/>
      <c r="G11793" s="47"/>
      <c r="H11793" s="47"/>
      <c r="I11793" s="47"/>
    </row>
    <row r="11794" spans="1:9" x14ac:dyDescent="0.25">
      <c r="A11794" s="47"/>
      <c r="B11794" s="47"/>
      <c r="C11794" s="47"/>
      <c r="D11794" s="47"/>
      <c r="E11794" s="47"/>
      <c r="F11794" s="47"/>
      <c r="G11794" s="47"/>
      <c r="H11794" s="47"/>
      <c r="I11794" s="47"/>
    </row>
    <row r="11795" spans="1:9" x14ac:dyDescent="0.25">
      <c r="A11795" s="47"/>
      <c r="B11795" s="47"/>
      <c r="C11795" s="47"/>
      <c r="D11795" s="47"/>
      <c r="E11795" s="47"/>
      <c r="F11795" s="47"/>
      <c r="G11795" s="47"/>
      <c r="H11795" s="47"/>
      <c r="I11795" s="47"/>
    </row>
    <row r="11796" spans="1:9" x14ac:dyDescent="0.25">
      <c r="A11796" s="47"/>
      <c r="B11796" s="47"/>
      <c r="C11796" s="47"/>
      <c r="D11796" s="47"/>
      <c r="E11796" s="47"/>
      <c r="F11796" s="47"/>
      <c r="G11796" s="47"/>
      <c r="H11796" s="47"/>
      <c r="I11796" s="47"/>
    </row>
    <row r="11797" spans="1:9" x14ac:dyDescent="0.25">
      <c r="A11797" s="47"/>
      <c r="B11797" s="47"/>
      <c r="C11797" s="47"/>
      <c r="D11797" s="47"/>
      <c r="E11797" s="47"/>
      <c r="F11797" s="47"/>
      <c r="G11797" s="47"/>
      <c r="H11797" s="47"/>
      <c r="I11797" s="47"/>
    </row>
    <row r="11798" spans="1:9" x14ac:dyDescent="0.25">
      <c r="A11798" s="47"/>
      <c r="B11798" s="47"/>
      <c r="C11798" s="47"/>
      <c r="D11798" s="47"/>
      <c r="E11798" s="47"/>
      <c r="F11798" s="47"/>
      <c r="G11798" s="47"/>
      <c r="H11798" s="47"/>
      <c r="I11798" s="47"/>
    </row>
    <row r="11799" spans="1:9" x14ac:dyDescent="0.25">
      <c r="A11799" s="47"/>
      <c r="B11799" s="47"/>
      <c r="C11799" s="47"/>
      <c r="D11799" s="47"/>
      <c r="E11799" s="47"/>
      <c r="F11799" s="47"/>
      <c r="G11799" s="47"/>
      <c r="H11799" s="47"/>
      <c r="I11799" s="47"/>
    </row>
    <row r="11800" spans="1:9" x14ac:dyDescent="0.25">
      <c r="A11800" s="47"/>
      <c r="B11800" s="47"/>
      <c r="C11800" s="47"/>
      <c r="D11800" s="47"/>
      <c r="E11800" s="47"/>
      <c r="F11800" s="47"/>
      <c r="G11800" s="47"/>
      <c r="H11800" s="47"/>
      <c r="I11800" s="47"/>
    </row>
    <row r="11801" spans="1:9" x14ac:dyDescent="0.25">
      <c r="A11801" s="47"/>
      <c r="B11801" s="47"/>
      <c r="C11801" s="47"/>
      <c r="D11801" s="47"/>
      <c r="E11801" s="47"/>
      <c r="F11801" s="47"/>
      <c r="G11801" s="47"/>
      <c r="H11801" s="47"/>
      <c r="I11801" s="47"/>
    </row>
    <row r="11802" spans="1:9" x14ac:dyDescent="0.25">
      <c r="A11802" s="47"/>
      <c r="B11802" s="47"/>
      <c r="C11802" s="47"/>
      <c r="D11802" s="47"/>
      <c r="E11802" s="47"/>
      <c r="F11802" s="47"/>
      <c r="G11802" s="47"/>
      <c r="H11802" s="47"/>
      <c r="I11802" s="47"/>
    </row>
    <row r="11803" spans="1:9" x14ac:dyDescent="0.25">
      <c r="A11803" s="47"/>
      <c r="B11803" s="47"/>
      <c r="C11803" s="47"/>
      <c r="D11803" s="47"/>
      <c r="E11803" s="47"/>
      <c r="F11803" s="47"/>
      <c r="G11803" s="47"/>
      <c r="H11803" s="47"/>
      <c r="I11803" s="47"/>
    </row>
    <row r="11804" spans="1:9" x14ac:dyDescent="0.25">
      <c r="A11804" s="47"/>
      <c r="B11804" s="47"/>
      <c r="C11804" s="47"/>
      <c r="D11804" s="47"/>
      <c r="E11804" s="47"/>
      <c r="F11804" s="47"/>
      <c r="G11804" s="47"/>
      <c r="H11804" s="47"/>
      <c r="I11804" s="47"/>
    </row>
    <row r="11805" spans="1:9" x14ac:dyDescent="0.25">
      <c r="A11805" s="47"/>
      <c r="B11805" s="47"/>
      <c r="C11805" s="47"/>
      <c r="D11805" s="47"/>
      <c r="E11805" s="47"/>
      <c r="F11805" s="47"/>
      <c r="G11805" s="47"/>
      <c r="H11805" s="47"/>
      <c r="I11805" s="47"/>
    </row>
    <row r="11806" spans="1:9" x14ac:dyDescent="0.25">
      <c r="A11806" s="47"/>
      <c r="B11806" s="47"/>
      <c r="C11806" s="47"/>
      <c r="D11806" s="47"/>
      <c r="E11806" s="47"/>
      <c r="F11806" s="47"/>
      <c r="G11806" s="47"/>
      <c r="H11806" s="47"/>
      <c r="I11806" s="47"/>
    </row>
    <row r="11807" spans="1:9" x14ac:dyDescent="0.25">
      <c r="A11807" s="47"/>
      <c r="B11807" s="47"/>
      <c r="C11807" s="47"/>
      <c r="D11807" s="47"/>
      <c r="E11807" s="47"/>
      <c r="F11807" s="47"/>
      <c r="G11807" s="47"/>
      <c r="H11807" s="47"/>
      <c r="I11807" s="47"/>
    </row>
    <row r="11808" spans="1:9" x14ac:dyDescent="0.25">
      <c r="A11808" s="47"/>
      <c r="B11808" s="47"/>
      <c r="C11808" s="47"/>
      <c r="D11808" s="47"/>
      <c r="E11808" s="47"/>
      <c r="F11808" s="47"/>
      <c r="G11808" s="47"/>
      <c r="H11808" s="47"/>
      <c r="I11808" s="47"/>
    </row>
    <row r="11809" spans="1:9" x14ac:dyDescent="0.25">
      <c r="A11809" s="47"/>
      <c r="B11809" s="47"/>
      <c r="C11809" s="47"/>
      <c r="D11809" s="47"/>
      <c r="E11809" s="47"/>
      <c r="F11809" s="47"/>
      <c r="G11809" s="47"/>
      <c r="H11809" s="47"/>
      <c r="I11809" s="47"/>
    </row>
    <row r="11810" spans="1:9" x14ac:dyDescent="0.25">
      <c r="A11810" s="47"/>
      <c r="B11810" s="47"/>
      <c r="C11810" s="47"/>
      <c r="D11810" s="47"/>
      <c r="E11810" s="47"/>
      <c r="F11810" s="47"/>
      <c r="G11810" s="47"/>
      <c r="H11810" s="47"/>
      <c r="I11810" s="47"/>
    </row>
    <row r="11811" spans="1:9" x14ac:dyDescent="0.25">
      <c r="A11811" s="47"/>
      <c r="B11811" s="47"/>
      <c r="C11811" s="47"/>
      <c r="D11811" s="47"/>
      <c r="E11811" s="47"/>
      <c r="F11811" s="47"/>
      <c r="G11811" s="47"/>
      <c r="H11811" s="47"/>
      <c r="I11811" s="47"/>
    </row>
    <row r="11812" spans="1:9" x14ac:dyDescent="0.25">
      <c r="A11812" s="47"/>
      <c r="B11812" s="47"/>
      <c r="C11812" s="47"/>
      <c r="D11812" s="47"/>
      <c r="E11812" s="47"/>
      <c r="F11812" s="47"/>
      <c r="G11812" s="47"/>
      <c r="H11812" s="47"/>
      <c r="I11812" s="47"/>
    </row>
    <row r="11813" spans="1:9" x14ac:dyDescent="0.25">
      <c r="A11813" s="47"/>
      <c r="B11813" s="47"/>
      <c r="C11813" s="47"/>
      <c r="D11813" s="47"/>
      <c r="E11813" s="47"/>
      <c r="F11813" s="47"/>
      <c r="G11813" s="47"/>
      <c r="H11813" s="47"/>
      <c r="I11813" s="47"/>
    </row>
    <row r="11814" spans="1:9" x14ac:dyDescent="0.25">
      <c r="A11814" s="47"/>
      <c r="B11814" s="47"/>
      <c r="C11814" s="47"/>
      <c r="D11814" s="47"/>
      <c r="E11814" s="47"/>
      <c r="F11814" s="47"/>
      <c r="G11814" s="47"/>
      <c r="H11814" s="47"/>
      <c r="I11814" s="47"/>
    </row>
    <row r="11815" spans="1:9" x14ac:dyDescent="0.25">
      <c r="A11815" s="47"/>
      <c r="B11815" s="47"/>
      <c r="C11815" s="47"/>
      <c r="D11815" s="47"/>
      <c r="E11815" s="47"/>
      <c r="F11815" s="47"/>
      <c r="G11815" s="47"/>
      <c r="H11815" s="47"/>
      <c r="I11815" s="47"/>
    </row>
    <row r="11816" spans="1:9" x14ac:dyDescent="0.25">
      <c r="A11816" s="47"/>
      <c r="B11816" s="47"/>
      <c r="C11816" s="47"/>
      <c r="D11816" s="47"/>
      <c r="E11816" s="47"/>
      <c r="F11816" s="47"/>
      <c r="G11816" s="47"/>
      <c r="H11816" s="47"/>
      <c r="I11816" s="47"/>
    </row>
    <row r="11817" spans="1:9" x14ac:dyDescent="0.25">
      <c r="A11817" s="47"/>
      <c r="B11817" s="47"/>
      <c r="C11817" s="47"/>
      <c r="D11817" s="47"/>
      <c r="E11817" s="47"/>
      <c r="F11817" s="47"/>
      <c r="G11817" s="47"/>
      <c r="H11817" s="47"/>
      <c r="I11817" s="47"/>
    </row>
    <row r="11818" spans="1:9" x14ac:dyDescent="0.25">
      <c r="A11818" s="47"/>
      <c r="B11818" s="47"/>
      <c r="C11818" s="47"/>
      <c r="D11818" s="47"/>
      <c r="E11818" s="47"/>
      <c r="F11818" s="47"/>
      <c r="G11818" s="47"/>
      <c r="H11818" s="47"/>
      <c r="I11818" s="47"/>
    </row>
    <row r="11819" spans="1:9" x14ac:dyDescent="0.25">
      <c r="A11819" s="47"/>
      <c r="B11819" s="47"/>
      <c r="C11819" s="47"/>
      <c r="D11819" s="47"/>
      <c r="E11819" s="47"/>
      <c r="F11819" s="47"/>
      <c r="G11819" s="47"/>
      <c r="H11819" s="47"/>
      <c r="I11819" s="47"/>
    </row>
    <row r="11820" spans="1:9" x14ac:dyDescent="0.25">
      <c r="A11820" s="47"/>
      <c r="B11820" s="47"/>
      <c r="C11820" s="47"/>
      <c r="D11820" s="47"/>
      <c r="E11820" s="47"/>
      <c r="F11820" s="47"/>
      <c r="G11820" s="47"/>
      <c r="H11820" s="47"/>
      <c r="I11820" s="47"/>
    </row>
    <row r="11821" spans="1:9" x14ac:dyDescent="0.25">
      <c r="A11821" s="47"/>
      <c r="B11821" s="47"/>
      <c r="C11821" s="47"/>
      <c r="D11821" s="47"/>
      <c r="E11821" s="47"/>
      <c r="F11821" s="47"/>
      <c r="G11821" s="47"/>
      <c r="H11821" s="47"/>
      <c r="I11821" s="47"/>
    </row>
    <row r="11822" spans="1:9" x14ac:dyDescent="0.25">
      <c r="A11822" s="47"/>
      <c r="B11822" s="47"/>
      <c r="C11822" s="47"/>
      <c r="D11822" s="47"/>
      <c r="E11822" s="47"/>
      <c r="F11822" s="47"/>
      <c r="G11822" s="47"/>
      <c r="H11822" s="47"/>
      <c r="I11822" s="47"/>
    </row>
    <row r="11823" spans="1:9" x14ac:dyDescent="0.25">
      <c r="A11823" s="47"/>
      <c r="B11823" s="47"/>
      <c r="C11823" s="47"/>
      <c r="D11823" s="47"/>
      <c r="E11823" s="47"/>
      <c r="F11823" s="47"/>
      <c r="G11823" s="47"/>
      <c r="H11823" s="47"/>
      <c r="I11823" s="47"/>
    </row>
    <row r="11824" spans="1:9" x14ac:dyDescent="0.25">
      <c r="A11824" s="47"/>
      <c r="B11824" s="47"/>
      <c r="C11824" s="47"/>
      <c r="D11824" s="47"/>
      <c r="E11824" s="47"/>
      <c r="F11824" s="47"/>
      <c r="G11824" s="47"/>
      <c r="H11824" s="47"/>
      <c r="I11824" s="47"/>
    </row>
    <row r="11825" spans="1:9" x14ac:dyDescent="0.25">
      <c r="A11825" s="47"/>
      <c r="B11825" s="47"/>
      <c r="C11825" s="47"/>
      <c r="D11825" s="47"/>
      <c r="E11825" s="47"/>
      <c r="F11825" s="47"/>
      <c r="G11825" s="47"/>
      <c r="H11825" s="47"/>
      <c r="I11825" s="47"/>
    </row>
    <row r="11826" spans="1:9" x14ac:dyDescent="0.25">
      <c r="A11826" s="47"/>
      <c r="B11826" s="47"/>
      <c r="C11826" s="47"/>
      <c r="D11826" s="47"/>
      <c r="E11826" s="47"/>
      <c r="F11826" s="47"/>
      <c r="G11826" s="47"/>
      <c r="H11826" s="47"/>
      <c r="I11826" s="47"/>
    </row>
    <row r="11827" spans="1:9" x14ac:dyDescent="0.25">
      <c r="A11827" s="47"/>
      <c r="B11827" s="47"/>
      <c r="C11827" s="47"/>
      <c r="D11827" s="47"/>
      <c r="E11827" s="47"/>
      <c r="F11827" s="47"/>
      <c r="G11827" s="47"/>
      <c r="H11827" s="47"/>
      <c r="I11827" s="47"/>
    </row>
    <row r="11828" spans="1:9" x14ac:dyDescent="0.25">
      <c r="A11828" s="47"/>
      <c r="B11828" s="47"/>
      <c r="C11828" s="47"/>
      <c r="D11828" s="47"/>
      <c r="E11828" s="47"/>
      <c r="F11828" s="47"/>
      <c r="G11828" s="47"/>
      <c r="H11828" s="47"/>
      <c r="I11828" s="47"/>
    </row>
    <row r="11829" spans="1:9" x14ac:dyDescent="0.25">
      <c r="A11829" s="47"/>
      <c r="B11829" s="47"/>
      <c r="C11829" s="47"/>
      <c r="D11829" s="47"/>
      <c r="E11829" s="47"/>
      <c r="F11829" s="47"/>
      <c r="G11829" s="47"/>
      <c r="H11829" s="47"/>
      <c r="I11829" s="47"/>
    </row>
    <row r="11830" spans="1:9" x14ac:dyDescent="0.25">
      <c r="A11830" s="47"/>
      <c r="B11830" s="47"/>
      <c r="C11830" s="47"/>
      <c r="D11830" s="47"/>
      <c r="E11830" s="47"/>
      <c r="F11830" s="47"/>
      <c r="G11830" s="47"/>
      <c r="H11830" s="47"/>
      <c r="I11830" s="47"/>
    </row>
    <row r="11831" spans="1:9" x14ac:dyDescent="0.25">
      <c r="A11831" s="47"/>
      <c r="B11831" s="47"/>
      <c r="C11831" s="47"/>
      <c r="D11831" s="47"/>
      <c r="E11831" s="47"/>
      <c r="F11831" s="47"/>
      <c r="G11831" s="47"/>
      <c r="H11831" s="47"/>
      <c r="I11831" s="47"/>
    </row>
    <row r="11832" spans="1:9" x14ac:dyDescent="0.25">
      <c r="A11832" s="47"/>
      <c r="B11832" s="47"/>
      <c r="C11832" s="47"/>
      <c r="D11832" s="47"/>
      <c r="E11832" s="47"/>
      <c r="F11832" s="47"/>
      <c r="G11832" s="47"/>
      <c r="H11832" s="47"/>
      <c r="I11832" s="47"/>
    </row>
    <row r="11833" spans="1:9" x14ac:dyDescent="0.25">
      <c r="A11833" s="47"/>
      <c r="B11833" s="47"/>
      <c r="C11833" s="47"/>
      <c r="D11833" s="47"/>
      <c r="E11833" s="47"/>
      <c r="F11833" s="47"/>
      <c r="G11833" s="47"/>
      <c r="H11833" s="47"/>
      <c r="I11833" s="47"/>
    </row>
    <row r="11834" spans="1:9" x14ac:dyDescent="0.25">
      <c r="A11834" s="47"/>
      <c r="B11834" s="47"/>
      <c r="C11834" s="47"/>
      <c r="D11834" s="47"/>
      <c r="E11834" s="47"/>
      <c r="F11834" s="47"/>
      <c r="G11834" s="47"/>
      <c r="H11834" s="47"/>
      <c r="I11834" s="47"/>
    </row>
    <row r="11835" spans="1:9" x14ac:dyDescent="0.25">
      <c r="A11835" s="47"/>
      <c r="B11835" s="47"/>
      <c r="C11835" s="47"/>
      <c r="D11835" s="47"/>
      <c r="E11835" s="47"/>
      <c r="F11835" s="47"/>
      <c r="G11835" s="47"/>
      <c r="H11835" s="47"/>
      <c r="I11835" s="47"/>
    </row>
    <row r="11836" spans="1:9" x14ac:dyDescent="0.25">
      <c r="A11836" s="47"/>
      <c r="B11836" s="47"/>
      <c r="C11836" s="47"/>
      <c r="D11836" s="47"/>
      <c r="E11836" s="47"/>
      <c r="F11836" s="47"/>
      <c r="G11836" s="47"/>
      <c r="H11836" s="47"/>
      <c r="I11836" s="47"/>
    </row>
    <row r="11837" spans="1:9" x14ac:dyDescent="0.25">
      <c r="A11837" s="47"/>
      <c r="B11837" s="47"/>
      <c r="C11837" s="47"/>
      <c r="D11837" s="47"/>
      <c r="E11837" s="47"/>
      <c r="F11837" s="47"/>
      <c r="G11837" s="47"/>
      <c r="H11837" s="47"/>
      <c r="I11837" s="47"/>
    </row>
    <row r="11838" spans="1:9" x14ac:dyDescent="0.25">
      <c r="A11838" s="47"/>
      <c r="B11838" s="47"/>
      <c r="C11838" s="47"/>
      <c r="D11838" s="47"/>
      <c r="E11838" s="47"/>
      <c r="F11838" s="47"/>
      <c r="G11838" s="47"/>
      <c r="H11838" s="47"/>
      <c r="I11838" s="47"/>
    </row>
    <row r="11839" spans="1:9" x14ac:dyDescent="0.25">
      <c r="A11839" s="47"/>
      <c r="B11839" s="47"/>
      <c r="C11839" s="47"/>
      <c r="D11839" s="47"/>
      <c r="E11839" s="47"/>
      <c r="F11839" s="47"/>
      <c r="G11839" s="47"/>
      <c r="H11839" s="47"/>
      <c r="I11839" s="47"/>
    </row>
    <row r="11840" spans="1:9" x14ac:dyDescent="0.25">
      <c r="A11840" s="47"/>
      <c r="B11840" s="47"/>
      <c r="C11840" s="47"/>
      <c r="D11840" s="47"/>
      <c r="E11840" s="47"/>
      <c r="F11840" s="47"/>
      <c r="G11840" s="47"/>
      <c r="H11840" s="47"/>
      <c r="I11840" s="47"/>
    </row>
    <row r="11841" spans="1:9" x14ac:dyDescent="0.25">
      <c r="A11841" s="47"/>
      <c r="B11841" s="47"/>
      <c r="C11841" s="47"/>
      <c r="D11841" s="47"/>
      <c r="E11841" s="47"/>
      <c r="F11841" s="47"/>
      <c r="G11841" s="47"/>
      <c r="H11841" s="47"/>
      <c r="I11841" s="47"/>
    </row>
    <row r="11842" spans="1:9" x14ac:dyDescent="0.25">
      <c r="A11842" s="47"/>
      <c r="B11842" s="47"/>
      <c r="C11842" s="47"/>
      <c r="D11842" s="47"/>
      <c r="E11842" s="47"/>
      <c r="F11842" s="47"/>
      <c r="G11842" s="47"/>
      <c r="H11842" s="47"/>
      <c r="I11842" s="47"/>
    </row>
    <row r="11843" spans="1:9" x14ac:dyDescent="0.25">
      <c r="A11843" s="47"/>
      <c r="B11843" s="47"/>
      <c r="C11843" s="47"/>
      <c r="D11843" s="47"/>
      <c r="E11843" s="47"/>
      <c r="F11843" s="47"/>
      <c r="G11843" s="47"/>
      <c r="H11843" s="47"/>
      <c r="I11843" s="47"/>
    </row>
    <row r="11844" spans="1:9" x14ac:dyDescent="0.25">
      <c r="A11844" s="47"/>
      <c r="B11844" s="47"/>
      <c r="C11844" s="47"/>
      <c r="D11844" s="47"/>
      <c r="E11844" s="47"/>
      <c r="F11844" s="47"/>
      <c r="G11844" s="47"/>
      <c r="H11844" s="47"/>
      <c r="I11844" s="47"/>
    </row>
    <row r="11845" spans="1:9" x14ac:dyDescent="0.25">
      <c r="A11845" s="47"/>
      <c r="B11845" s="47"/>
      <c r="C11845" s="47"/>
      <c r="D11845" s="47"/>
      <c r="E11845" s="47"/>
      <c r="F11845" s="47"/>
      <c r="G11845" s="47"/>
      <c r="H11845" s="47"/>
      <c r="I11845" s="47"/>
    </row>
    <row r="11846" spans="1:9" x14ac:dyDescent="0.25">
      <c r="A11846" s="47"/>
      <c r="B11846" s="47"/>
      <c r="C11846" s="47"/>
      <c r="D11846" s="47"/>
      <c r="E11846" s="47"/>
      <c r="F11846" s="47"/>
      <c r="G11846" s="47"/>
      <c r="H11846" s="47"/>
      <c r="I11846" s="47"/>
    </row>
    <row r="11847" spans="1:9" x14ac:dyDescent="0.25">
      <c r="A11847" s="47"/>
      <c r="B11847" s="47"/>
      <c r="C11847" s="47"/>
      <c r="D11847" s="47"/>
      <c r="E11847" s="47"/>
      <c r="F11847" s="47"/>
      <c r="G11847" s="47"/>
      <c r="H11847" s="47"/>
      <c r="I11847" s="47"/>
    </row>
    <row r="11848" spans="1:9" x14ac:dyDescent="0.25">
      <c r="A11848" s="47"/>
      <c r="B11848" s="47"/>
      <c r="C11848" s="47"/>
      <c r="D11848" s="47"/>
      <c r="E11848" s="47"/>
      <c r="F11848" s="47"/>
      <c r="G11848" s="47"/>
      <c r="H11848" s="47"/>
      <c r="I11848" s="47"/>
    </row>
    <row r="11849" spans="1:9" x14ac:dyDescent="0.25">
      <c r="A11849" s="47"/>
      <c r="B11849" s="47"/>
      <c r="C11849" s="47"/>
      <c r="D11849" s="47"/>
      <c r="E11849" s="47"/>
      <c r="F11849" s="47"/>
      <c r="G11849" s="47"/>
      <c r="H11849" s="47"/>
      <c r="I11849" s="47"/>
    </row>
    <row r="11850" spans="1:9" x14ac:dyDescent="0.25">
      <c r="A11850" s="47"/>
      <c r="B11850" s="47"/>
      <c r="C11850" s="47"/>
      <c r="D11850" s="47"/>
      <c r="E11850" s="47"/>
      <c r="F11850" s="47"/>
      <c r="G11850" s="47"/>
      <c r="H11850" s="47"/>
      <c r="I11850" s="47"/>
    </row>
    <row r="11851" spans="1:9" x14ac:dyDescent="0.25">
      <c r="A11851" s="47"/>
      <c r="B11851" s="47"/>
      <c r="C11851" s="47"/>
      <c r="D11851" s="47"/>
      <c r="E11851" s="47"/>
      <c r="F11851" s="47"/>
      <c r="G11851" s="47"/>
      <c r="H11851" s="47"/>
      <c r="I11851" s="47"/>
    </row>
    <row r="11852" spans="1:9" x14ac:dyDescent="0.25">
      <c r="A11852" s="47"/>
      <c r="B11852" s="47"/>
      <c r="C11852" s="47"/>
      <c r="D11852" s="47"/>
      <c r="E11852" s="47"/>
      <c r="F11852" s="47"/>
      <c r="G11852" s="47"/>
      <c r="H11852" s="47"/>
      <c r="I11852" s="47"/>
    </row>
    <row r="11853" spans="1:9" x14ac:dyDescent="0.25">
      <c r="A11853" s="47"/>
      <c r="B11853" s="47"/>
      <c r="C11853" s="47"/>
      <c r="D11853" s="47"/>
      <c r="E11853" s="47"/>
      <c r="F11853" s="47"/>
      <c r="G11853" s="47"/>
      <c r="H11853" s="47"/>
      <c r="I11853" s="47"/>
    </row>
    <row r="11854" spans="1:9" x14ac:dyDescent="0.25">
      <c r="A11854" s="47"/>
      <c r="B11854" s="47"/>
      <c r="C11854" s="47"/>
      <c r="D11854" s="47"/>
      <c r="E11854" s="47"/>
      <c r="F11854" s="47"/>
      <c r="G11854" s="47"/>
      <c r="H11854" s="47"/>
      <c r="I11854" s="47"/>
    </row>
    <row r="11855" spans="1:9" x14ac:dyDescent="0.25">
      <c r="A11855" s="47"/>
      <c r="B11855" s="47"/>
      <c r="C11855" s="47"/>
      <c r="D11855" s="47"/>
      <c r="E11855" s="47"/>
      <c r="F11855" s="47"/>
      <c r="G11855" s="47"/>
      <c r="H11855" s="47"/>
      <c r="I11855" s="47"/>
    </row>
    <row r="11856" spans="1:9" x14ac:dyDescent="0.25">
      <c r="A11856" s="47"/>
      <c r="B11856" s="47"/>
      <c r="C11856" s="47"/>
      <c r="D11856" s="47"/>
      <c r="E11856" s="47"/>
      <c r="F11856" s="47"/>
      <c r="G11856" s="47"/>
      <c r="H11856" s="47"/>
      <c r="I11856" s="47"/>
    </row>
    <row r="11857" spans="1:9" x14ac:dyDescent="0.25">
      <c r="A11857" s="47"/>
      <c r="B11857" s="47"/>
      <c r="C11857" s="47"/>
      <c r="D11857" s="47"/>
      <c r="E11857" s="47"/>
      <c r="F11857" s="47"/>
      <c r="G11857" s="47"/>
      <c r="H11857" s="47"/>
      <c r="I11857" s="47"/>
    </row>
    <row r="11858" spans="1:9" x14ac:dyDescent="0.25">
      <c r="A11858" s="47"/>
      <c r="B11858" s="47"/>
      <c r="C11858" s="47"/>
      <c r="D11858" s="47"/>
      <c r="E11858" s="47"/>
      <c r="F11858" s="47"/>
      <c r="G11858" s="47"/>
      <c r="H11858" s="47"/>
      <c r="I11858" s="47"/>
    </row>
    <row r="11859" spans="1:9" x14ac:dyDescent="0.25">
      <c r="A11859" s="47"/>
      <c r="B11859" s="47"/>
      <c r="C11859" s="47"/>
      <c r="D11859" s="47"/>
      <c r="E11859" s="47"/>
      <c r="F11859" s="47"/>
      <c r="G11859" s="47"/>
      <c r="H11859" s="47"/>
      <c r="I11859" s="47"/>
    </row>
    <row r="11860" spans="1:9" x14ac:dyDescent="0.25">
      <c r="A11860" s="47"/>
      <c r="B11860" s="47"/>
      <c r="C11860" s="47"/>
      <c r="D11860" s="47"/>
      <c r="E11860" s="47"/>
      <c r="F11860" s="47"/>
      <c r="G11860" s="47"/>
      <c r="H11860" s="47"/>
      <c r="I11860" s="47"/>
    </row>
    <row r="11861" spans="1:9" x14ac:dyDescent="0.25">
      <c r="A11861" s="47"/>
      <c r="B11861" s="47"/>
      <c r="C11861" s="47"/>
      <c r="D11861" s="47"/>
      <c r="E11861" s="47"/>
      <c r="F11861" s="47"/>
      <c r="G11861" s="47"/>
      <c r="H11861" s="47"/>
      <c r="I11861" s="47"/>
    </row>
    <row r="11862" spans="1:9" x14ac:dyDescent="0.25">
      <c r="A11862" s="47"/>
      <c r="B11862" s="47"/>
      <c r="C11862" s="47"/>
      <c r="D11862" s="47"/>
      <c r="E11862" s="47"/>
      <c r="F11862" s="47"/>
      <c r="G11862" s="47"/>
      <c r="H11862" s="47"/>
      <c r="I11862" s="47"/>
    </row>
    <row r="11863" spans="1:9" x14ac:dyDescent="0.25">
      <c r="A11863" s="47"/>
      <c r="B11863" s="47"/>
      <c r="C11863" s="47"/>
      <c r="D11863" s="47"/>
      <c r="E11863" s="47"/>
      <c r="F11863" s="47"/>
      <c r="G11863" s="47"/>
      <c r="H11863" s="47"/>
      <c r="I11863" s="47"/>
    </row>
    <row r="11864" spans="1:9" x14ac:dyDescent="0.25">
      <c r="A11864" s="47"/>
      <c r="B11864" s="47"/>
      <c r="C11864" s="47"/>
      <c r="D11864" s="47"/>
      <c r="E11864" s="47"/>
      <c r="F11864" s="47"/>
      <c r="G11864" s="47"/>
      <c r="H11864" s="47"/>
      <c r="I11864" s="47"/>
    </row>
    <row r="11865" spans="1:9" x14ac:dyDescent="0.25">
      <c r="A11865" s="47"/>
      <c r="B11865" s="47"/>
      <c r="C11865" s="47"/>
      <c r="D11865" s="47"/>
      <c r="E11865" s="47"/>
      <c r="F11865" s="47"/>
      <c r="G11865" s="47"/>
      <c r="H11865" s="47"/>
      <c r="I11865" s="47"/>
    </row>
    <row r="11866" spans="1:9" x14ac:dyDescent="0.25">
      <c r="A11866" s="47"/>
      <c r="B11866" s="47"/>
      <c r="C11866" s="47"/>
      <c r="D11866" s="47"/>
      <c r="E11866" s="47"/>
      <c r="F11866" s="47"/>
      <c r="G11866" s="47"/>
      <c r="H11866" s="47"/>
      <c r="I11866" s="47"/>
    </row>
    <row r="11867" spans="1:9" x14ac:dyDescent="0.25">
      <c r="A11867" s="47"/>
      <c r="B11867" s="47"/>
      <c r="C11867" s="47"/>
      <c r="D11867" s="47"/>
      <c r="E11867" s="47"/>
      <c r="F11867" s="47"/>
      <c r="G11867" s="47"/>
      <c r="H11867" s="47"/>
      <c r="I11867" s="47"/>
    </row>
    <row r="11868" spans="1:9" x14ac:dyDescent="0.25">
      <c r="A11868" s="47"/>
      <c r="B11868" s="47"/>
      <c r="C11868" s="47"/>
      <c r="D11868" s="47"/>
      <c r="E11868" s="47"/>
      <c r="F11868" s="47"/>
      <c r="G11868" s="47"/>
      <c r="H11868" s="47"/>
      <c r="I11868" s="47"/>
    </row>
    <row r="11869" spans="1:9" x14ac:dyDescent="0.25">
      <c r="A11869" s="47"/>
      <c r="B11869" s="47"/>
      <c r="C11869" s="47"/>
      <c r="D11869" s="47"/>
      <c r="E11869" s="47"/>
      <c r="F11869" s="47"/>
      <c r="G11869" s="47"/>
      <c r="H11869" s="47"/>
      <c r="I11869" s="47"/>
    </row>
    <row r="11870" spans="1:9" x14ac:dyDescent="0.25">
      <c r="A11870" s="47"/>
      <c r="B11870" s="47"/>
      <c r="C11870" s="47"/>
      <c r="D11870" s="47"/>
      <c r="E11870" s="47"/>
      <c r="F11870" s="47"/>
      <c r="G11870" s="47"/>
      <c r="H11870" s="47"/>
      <c r="I11870" s="47"/>
    </row>
    <row r="11871" spans="1:9" x14ac:dyDescent="0.25">
      <c r="A11871" s="47"/>
      <c r="B11871" s="47"/>
      <c r="C11871" s="47"/>
      <c r="D11871" s="47"/>
      <c r="E11871" s="47"/>
      <c r="F11871" s="47"/>
      <c r="G11871" s="47"/>
      <c r="H11871" s="47"/>
      <c r="I11871" s="47"/>
    </row>
    <row r="11872" spans="1:9" x14ac:dyDescent="0.25">
      <c r="A11872" s="47"/>
      <c r="B11872" s="47"/>
      <c r="C11872" s="47"/>
      <c r="D11872" s="47"/>
      <c r="E11872" s="47"/>
      <c r="F11872" s="47"/>
      <c r="G11872" s="47"/>
      <c r="H11872" s="47"/>
      <c r="I11872" s="47"/>
    </row>
    <row r="11873" spans="1:9" x14ac:dyDescent="0.25">
      <c r="A11873" s="47"/>
      <c r="B11873" s="47"/>
      <c r="C11873" s="47"/>
      <c r="D11873" s="47"/>
      <c r="E11873" s="47"/>
      <c r="F11873" s="47"/>
      <c r="G11873" s="47"/>
      <c r="H11873" s="47"/>
      <c r="I11873" s="47"/>
    </row>
    <row r="11874" spans="1:9" x14ac:dyDescent="0.25">
      <c r="A11874" s="47"/>
      <c r="B11874" s="47"/>
      <c r="C11874" s="47"/>
      <c r="D11874" s="47"/>
      <c r="E11874" s="47"/>
      <c r="F11874" s="47"/>
      <c r="G11874" s="47"/>
      <c r="H11874" s="47"/>
      <c r="I11874" s="47"/>
    </row>
    <row r="11875" spans="1:9" x14ac:dyDescent="0.25">
      <c r="A11875" s="47"/>
      <c r="B11875" s="47"/>
      <c r="C11875" s="47"/>
      <c r="D11875" s="47"/>
      <c r="E11875" s="47"/>
      <c r="F11875" s="47"/>
      <c r="G11875" s="47"/>
      <c r="H11875" s="47"/>
      <c r="I11875" s="47"/>
    </row>
    <row r="11876" spans="1:9" x14ac:dyDescent="0.25">
      <c r="A11876" s="47"/>
      <c r="B11876" s="47"/>
      <c r="C11876" s="47"/>
      <c r="D11876" s="47"/>
      <c r="E11876" s="47"/>
      <c r="F11876" s="47"/>
      <c r="G11876" s="47"/>
      <c r="H11876" s="47"/>
      <c r="I11876" s="47"/>
    </row>
    <row r="11877" spans="1:9" x14ac:dyDescent="0.25">
      <c r="A11877" s="47"/>
      <c r="B11877" s="47"/>
      <c r="C11877" s="47"/>
      <c r="D11877" s="47"/>
      <c r="E11877" s="47"/>
      <c r="F11877" s="47"/>
      <c r="G11877" s="47"/>
      <c r="H11877" s="47"/>
      <c r="I11877" s="47"/>
    </row>
    <row r="11878" spans="1:9" x14ac:dyDescent="0.25">
      <c r="A11878" s="47"/>
      <c r="B11878" s="47"/>
      <c r="C11878" s="47"/>
      <c r="D11878" s="47"/>
      <c r="E11878" s="47"/>
      <c r="F11878" s="47"/>
      <c r="G11878" s="47"/>
      <c r="H11878" s="47"/>
      <c r="I11878" s="47"/>
    </row>
    <row r="11879" spans="1:9" x14ac:dyDescent="0.25">
      <c r="A11879" s="47"/>
      <c r="B11879" s="47"/>
      <c r="C11879" s="47"/>
      <c r="D11879" s="47"/>
      <c r="E11879" s="47"/>
      <c r="F11879" s="47"/>
      <c r="G11879" s="47"/>
      <c r="H11879" s="47"/>
      <c r="I11879" s="47"/>
    </row>
    <row r="11880" spans="1:9" x14ac:dyDescent="0.25">
      <c r="A11880" s="47"/>
      <c r="B11880" s="47"/>
      <c r="C11880" s="47"/>
      <c r="D11880" s="47"/>
      <c r="E11880" s="47"/>
      <c r="F11880" s="47"/>
      <c r="G11880" s="47"/>
      <c r="H11880" s="47"/>
      <c r="I11880" s="47"/>
    </row>
    <row r="11881" spans="1:9" x14ac:dyDescent="0.25">
      <c r="A11881" s="47"/>
      <c r="B11881" s="47"/>
      <c r="C11881" s="47"/>
      <c r="D11881" s="47"/>
      <c r="E11881" s="47"/>
      <c r="F11881" s="47"/>
      <c r="G11881" s="47"/>
      <c r="H11881" s="47"/>
      <c r="I11881" s="47"/>
    </row>
    <row r="11882" spans="1:9" x14ac:dyDescent="0.25">
      <c r="A11882" s="47"/>
      <c r="B11882" s="47"/>
      <c r="C11882" s="47"/>
      <c r="D11882" s="47"/>
      <c r="E11882" s="47"/>
      <c r="F11882" s="47"/>
      <c r="G11882" s="47"/>
      <c r="H11882" s="47"/>
      <c r="I11882" s="47"/>
    </row>
    <row r="11883" spans="1:9" x14ac:dyDescent="0.25">
      <c r="A11883" s="47"/>
      <c r="B11883" s="47"/>
      <c r="C11883" s="47"/>
      <c r="D11883" s="47"/>
      <c r="E11883" s="47"/>
      <c r="F11883" s="47"/>
      <c r="G11883" s="47"/>
      <c r="H11883" s="47"/>
      <c r="I11883" s="47"/>
    </row>
    <row r="11884" spans="1:9" x14ac:dyDescent="0.25">
      <c r="A11884" s="47"/>
      <c r="B11884" s="47"/>
      <c r="C11884" s="47"/>
      <c r="D11884" s="47"/>
      <c r="E11884" s="47"/>
      <c r="F11884" s="47"/>
      <c r="G11884" s="47"/>
      <c r="H11884" s="47"/>
      <c r="I11884" s="47"/>
    </row>
    <row r="11885" spans="1:9" x14ac:dyDescent="0.25">
      <c r="A11885" s="47"/>
      <c r="B11885" s="47"/>
      <c r="C11885" s="47"/>
      <c r="D11885" s="47"/>
      <c r="E11885" s="47"/>
      <c r="F11885" s="47"/>
      <c r="G11885" s="47"/>
      <c r="H11885" s="47"/>
      <c r="I11885" s="47"/>
    </row>
    <row r="11886" spans="1:9" x14ac:dyDescent="0.25">
      <c r="A11886" s="47"/>
      <c r="B11886" s="47"/>
      <c r="C11886" s="47"/>
      <c r="D11886" s="47"/>
      <c r="E11886" s="47"/>
      <c r="F11886" s="47"/>
      <c r="G11886" s="47"/>
      <c r="H11886" s="47"/>
      <c r="I11886" s="47"/>
    </row>
    <row r="11887" spans="1:9" x14ac:dyDescent="0.25">
      <c r="A11887" s="47"/>
      <c r="B11887" s="47"/>
      <c r="C11887" s="47"/>
      <c r="D11887" s="47"/>
      <c r="E11887" s="47"/>
      <c r="F11887" s="47"/>
      <c r="G11887" s="47"/>
      <c r="H11887" s="47"/>
      <c r="I11887" s="47"/>
    </row>
    <row r="11888" spans="1:9" x14ac:dyDescent="0.25">
      <c r="A11888" s="47"/>
      <c r="B11888" s="47"/>
      <c r="C11888" s="47"/>
      <c r="D11888" s="47"/>
      <c r="E11888" s="47"/>
      <c r="F11888" s="47"/>
      <c r="G11888" s="47"/>
      <c r="H11888" s="47"/>
      <c r="I11888" s="47"/>
    </row>
    <row r="11889" spans="1:9" x14ac:dyDescent="0.25">
      <c r="A11889" s="47"/>
      <c r="B11889" s="47"/>
      <c r="C11889" s="47"/>
      <c r="D11889" s="47"/>
      <c r="E11889" s="47"/>
      <c r="F11889" s="47"/>
      <c r="G11889" s="47"/>
      <c r="H11889" s="47"/>
      <c r="I11889" s="47"/>
    </row>
    <row r="11890" spans="1:9" x14ac:dyDescent="0.25">
      <c r="A11890" s="47"/>
      <c r="B11890" s="47"/>
      <c r="C11890" s="47"/>
      <c r="D11890" s="47"/>
      <c r="E11890" s="47"/>
      <c r="F11890" s="47"/>
      <c r="G11890" s="47"/>
      <c r="H11890" s="47"/>
      <c r="I11890" s="47"/>
    </row>
    <row r="11891" spans="1:9" x14ac:dyDescent="0.25">
      <c r="A11891" s="47"/>
      <c r="B11891" s="47"/>
      <c r="C11891" s="47"/>
      <c r="D11891" s="47"/>
      <c r="E11891" s="47"/>
      <c r="F11891" s="47"/>
      <c r="G11891" s="47"/>
      <c r="H11891" s="47"/>
      <c r="I11891" s="47"/>
    </row>
    <row r="11892" spans="1:9" x14ac:dyDescent="0.25">
      <c r="A11892" s="47"/>
      <c r="B11892" s="47"/>
      <c r="C11892" s="47"/>
      <c r="D11892" s="47"/>
      <c r="E11892" s="47"/>
      <c r="F11892" s="47"/>
      <c r="G11892" s="47"/>
      <c r="H11892" s="47"/>
      <c r="I11892" s="47"/>
    </row>
    <row r="11893" spans="1:9" x14ac:dyDescent="0.25">
      <c r="A11893" s="47"/>
      <c r="B11893" s="47"/>
      <c r="C11893" s="47"/>
      <c r="D11893" s="47"/>
      <c r="E11893" s="47"/>
      <c r="F11893" s="47"/>
      <c r="G11893" s="47"/>
      <c r="H11893" s="47"/>
      <c r="I11893" s="47"/>
    </row>
    <row r="11894" spans="1:9" x14ac:dyDescent="0.25">
      <c r="A11894" s="47"/>
      <c r="B11894" s="47"/>
      <c r="C11894" s="47"/>
      <c r="D11894" s="47"/>
      <c r="E11894" s="47"/>
      <c r="F11894" s="47"/>
      <c r="G11894" s="47"/>
      <c r="H11894" s="47"/>
      <c r="I11894" s="47"/>
    </row>
    <row r="11895" spans="1:9" x14ac:dyDescent="0.25">
      <c r="A11895" s="47"/>
      <c r="B11895" s="47"/>
      <c r="C11895" s="47"/>
      <c r="D11895" s="47"/>
      <c r="E11895" s="47"/>
      <c r="F11895" s="47"/>
      <c r="G11895" s="47"/>
      <c r="H11895" s="47"/>
      <c r="I11895" s="47"/>
    </row>
    <row r="11896" spans="1:9" x14ac:dyDescent="0.25">
      <c r="A11896" s="47"/>
      <c r="B11896" s="47"/>
      <c r="C11896" s="47"/>
      <c r="D11896" s="47"/>
      <c r="E11896" s="47"/>
      <c r="F11896" s="47"/>
      <c r="G11896" s="47"/>
      <c r="H11896" s="47"/>
      <c r="I11896" s="47"/>
    </row>
    <row r="11897" spans="1:9" x14ac:dyDescent="0.25">
      <c r="A11897" s="47"/>
      <c r="B11897" s="47"/>
      <c r="C11897" s="47"/>
      <c r="D11897" s="47"/>
      <c r="E11897" s="47"/>
      <c r="F11897" s="47"/>
      <c r="G11897" s="47"/>
      <c r="H11897" s="47"/>
      <c r="I11897" s="47"/>
    </row>
    <row r="11898" spans="1:9" x14ac:dyDescent="0.25">
      <c r="A11898" s="47"/>
      <c r="B11898" s="47"/>
      <c r="C11898" s="47"/>
      <c r="D11898" s="47"/>
      <c r="E11898" s="47"/>
      <c r="F11898" s="47"/>
      <c r="G11898" s="47"/>
      <c r="H11898" s="47"/>
      <c r="I11898" s="47"/>
    </row>
    <row r="11899" spans="1:9" x14ac:dyDescent="0.25">
      <c r="A11899" s="47"/>
      <c r="B11899" s="47"/>
      <c r="C11899" s="47"/>
      <c r="D11899" s="47"/>
      <c r="E11899" s="47"/>
      <c r="F11899" s="47"/>
      <c r="G11899" s="47"/>
      <c r="H11899" s="47"/>
      <c r="I11899" s="47"/>
    </row>
    <row r="11900" spans="1:9" x14ac:dyDescent="0.25">
      <c r="A11900" s="47"/>
      <c r="B11900" s="47"/>
      <c r="C11900" s="47"/>
      <c r="D11900" s="47"/>
      <c r="E11900" s="47"/>
      <c r="F11900" s="47"/>
      <c r="G11900" s="47"/>
      <c r="H11900" s="47"/>
      <c r="I11900" s="47"/>
    </row>
    <row r="11901" spans="1:9" x14ac:dyDescent="0.25">
      <c r="A11901" s="47"/>
      <c r="B11901" s="47"/>
      <c r="C11901" s="47"/>
      <c r="D11901" s="47"/>
      <c r="E11901" s="47"/>
      <c r="F11901" s="47"/>
      <c r="G11901" s="47"/>
      <c r="H11901" s="47"/>
      <c r="I11901" s="47"/>
    </row>
    <row r="11902" spans="1:9" x14ac:dyDescent="0.25">
      <c r="A11902" s="47"/>
      <c r="B11902" s="47"/>
      <c r="C11902" s="47"/>
      <c r="D11902" s="47"/>
      <c r="E11902" s="47"/>
      <c r="F11902" s="47"/>
      <c r="G11902" s="47"/>
      <c r="H11902" s="47"/>
      <c r="I11902" s="47"/>
    </row>
    <row r="11903" spans="1:9" x14ac:dyDescent="0.25">
      <c r="A11903" s="47"/>
      <c r="B11903" s="47"/>
      <c r="C11903" s="47"/>
      <c r="D11903" s="47"/>
      <c r="E11903" s="47"/>
      <c r="F11903" s="47"/>
      <c r="G11903" s="47"/>
      <c r="H11903" s="47"/>
      <c r="I11903" s="47"/>
    </row>
    <row r="11904" spans="1:9" x14ac:dyDescent="0.25">
      <c r="A11904" s="47"/>
      <c r="B11904" s="47"/>
      <c r="C11904" s="47"/>
      <c r="D11904" s="47"/>
      <c r="E11904" s="47"/>
      <c r="F11904" s="47"/>
      <c r="G11904" s="47"/>
      <c r="H11904" s="47"/>
      <c r="I11904" s="47"/>
    </row>
    <row r="11905" spans="1:9" x14ac:dyDescent="0.25">
      <c r="A11905" s="47"/>
      <c r="B11905" s="47"/>
      <c r="C11905" s="47"/>
      <c r="D11905" s="47"/>
      <c r="E11905" s="47"/>
      <c r="F11905" s="47"/>
      <c r="G11905" s="47"/>
      <c r="H11905" s="47"/>
      <c r="I11905" s="47"/>
    </row>
    <row r="11906" spans="1:9" x14ac:dyDescent="0.25">
      <c r="A11906" s="47"/>
      <c r="B11906" s="47"/>
      <c r="C11906" s="47"/>
      <c r="D11906" s="47"/>
      <c r="E11906" s="47"/>
      <c r="F11906" s="47"/>
      <c r="G11906" s="47"/>
      <c r="H11906" s="47"/>
      <c r="I11906" s="47"/>
    </row>
    <row r="11907" spans="1:9" x14ac:dyDescent="0.25">
      <c r="A11907" s="47"/>
      <c r="B11907" s="47"/>
      <c r="C11907" s="47"/>
      <c r="D11907" s="47"/>
      <c r="E11907" s="47"/>
      <c r="F11907" s="47"/>
      <c r="G11907" s="47"/>
      <c r="H11907" s="47"/>
      <c r="I11907" s="47"/>
    </row>
    <row r="11908" spans="1:9" x14ac:dyDescent="0.25">
      <c r="A11908" s="47"/>
      <c r="B11908" s="47"/>
      <c r="C11908" s="47"/>
      <c r="D11908" s="47"/>
      <c r="E11908" s="47"/>
      <c r="F11908" s="47"/>
      <c r="G11908" s="47"/>
      <c r="H11908" s="47"/>
      <c r="I11908" s="47"/>
    </row>
    <row r="11909" spans="1:9" x14ac:dyDescent="0.25">
      <c r="A11909" s="47"/>
      <c r="B11909" s="47"/>
      <c r="C11909" s="47"/>
      <c r="D11909" s="47"/>
      <c r="E11909" s="47"/>
      <c r="F11909" s="47"/>
      <c r="G11909" s="47"/>
      <c r="H11909" s="47"/>
      <c r="I11909" s="47"/>
    </row>
    <row r="11910" spans="1:9" x14ac:dyDescent="0.25">
      <c r="A11910" s="47"/>
      <c r="B11910" s="47"/>
      <c r="C11910" s="47"/>
      <c r="D11910" s="47"/>
      <c r="E11910" s="47"/>
      <c r="F11910" s="47"/>
      <c r="G11910" s="47"/>
      <c r="H11910" s="47"/>
      <c r="I11910" s="47"/>
    </row>
    <row r="11911" spans="1:9" x14ac:dyDescent="0.25">
      <c r="A11911" s="47"/>
      <c r="B11911" s="47"/>
      <c r="C11911" s="47"/>
      <c r="D11911" s="47"/>
      <c r="E11911" s="47"/>
      <c r="F11911" s="47"/>
      <c r="G11911" s="47"/>
      <c r="H11911" s="47"/>
      <c r="I11911" s="47"/>
    </row>
    <row r="11912" spans="1:9" x14ac:dyDescent="0.25">
      <c r="A11912" s="47"/>
      <c r="B11912" s="47"/>
      <c r="C11912" s="47"/>
      <c r="D11912" s="47"/>
      <c r="E11912" s="47"/>
      <c r="F11912" s="47"/>
      <c r="G11912" s="47"/>
      <c r="H11912" s="47"/>
      <c r="I11912" s="47"/>
    </row>
    <row r="11913" spans="1:9" x14ac:dyDescent="0.25">
      <c r="A11913" s="47"/>
      <c r="B11913" s="47"/>
      <c r="C11913" s="47"/>
      <c r="D11913" s="47"/>
      <c r="E11913" s="47"/>
      <c r="F11913" s="47"/>
      <c r="G11913" s="47"/>
      <c r="H11913" s="47"/>
      <c r="I11913" s="47"/>
    </row>
    <row r="11914" spans="1:9" x14ac:dyDescent="0.25">
      <c r="A11914" s="47"/>
      <c r="B11914" s="47"/>
      <c r="C11914" s="47"/>
      <c r="D11914" s="47"/>
      <c r="E11914" s="47"/>
      <c r="F11914" s="47"/>
      <c r="G11914" s="47"/>
      <c r="H11914" s="47"/>
      <c r="I11914" s="47"/>
    </row>
    <row r="11915" spans="1:9" x14ac:dyDescent="0.25">
      <c r="A11915" s="47"/>
      <c r="B11915" s="47"/>
      <c r="C11915" s="47"/>
      <c r="D11915" s="47"/>
      <c r="E11915" s="47"/>
      <c r="F11915" s="47"/>
      <c r="G11915" s="47"/>
      <c r="H11915" s="47"/>
      <c r="I11915" s="47"/>
    </row>
    <row r="11916" spans="1:9" x14ac:dyDescent="0.25">
      <c r="A11916" s="47"/>
      <c r="B11916" s="47"/>
      <c r="C11916" s="47"/>
      <c r="D11916" s="47"/>
      <c r="E11916" s="47"/>
      <c r="F11916" s="47"/>
      <c r="G11916" s="47"/>
      <c r="H11916" s="47"/>
      <c r="I11916" s="47"/>
    </row>
    <row r="11917" spans="1:9" x14ac:dyDescent="0.25">
      <c r="A11917" s="47"/>
      <c r="B11917" s="47"/>
      <c r="C11917" s="47"/>
      <c r="D11917" s="47"/>
      <c r="E11917" s="47"/>
      <c r="F11917" s="47"/>
      <c r="G11917" s="47"/>
      <c r="H11917" s="47"/>
      <c r="I11917" s="47"/>
    </row>
    <row r="11918" spans="1:9" x14ac:dyDescent="0.25">
      <c r="A11918" s="47"/>
      <c r="B11918" s="47"/>
      <c r="C11918" s="47"/>
      <c r="D11918" s="47"/>
      <c r="E11918" s="47"/>
      <c r="F11918" s="47"/>
      <c r="G11918" s="47"/>
      <c r="H11918" s="47"/>
      <c r="I11918" s="47"/>
    </row>
    <row r="11919" spans="1:9" x14ac:dyDescent="0.25">
      <c r="A11919" s="47"/>
      <c r="B11919" s="47"/>
      <c r="C11919" s="47"/>
      <c r="D11919" s="47"/>
      <c r="E11919" s="47"/>
      <c r="F11919" s="47"/>
      <c r="G11919" s="47"/>
      <c r="H11919" s="47"/>
      <c r="I11919" s="47"/>
    </row>
    <row r="11920" spans="1:9" x14ac:dyDescent="0.25">
      <c r="A11920" s="47"/>
      <c r="B11920" s="47"/>
      <c r="C11920" s="47"/>
      <c r="D11920" s="47"/>
      <c r="E11920" s="47"/>
      <c r="F11920" s="47"/>
      <c r="G11920" s="47"/>
      <c r="H11920" s="47"/>
      <c r="I11920" s="47"/>
    </row>
    <row r="11921" spans="1:9" x14ac:dyDescent="0.25">
      <c r="A11921" s="47"/>
      <c r="B11921" s="47"/>
      <c r="C11921" s="47"/>
      <c r="D11921" s="47"/>
      <c r="E11921" s="47"/>
      <c r="F11921" s="47"/>
      <c r="G11921" s="47"/>
      <c r="H11921" s="47"/>
      <c r="I11921" s="47"/>
    </row>
    <row r="11922" spans="1:9" x14ac:dyDescent="0.25">
      <c r="A11922" s="47"/>
      <c r="B11922" s="47"/>
      <c r="C11922" s="47"/>
      <c r="D11922" s="47"/>
      <c r="E11922" s="47"/>
      <c r="F11922" s="47"/>
      <c r="G11922" s="47"/>
      <c r="H11922" s="47"/>
      <c r="I11922" s="47"/>
    </row>
    <row r="11923" spans="1:9" x14ac:dyDescent="0.25">
      <c r="A11923" s="47"/>
      <c r="B11923" s="47"/>
      <c r="C11923" s="47"/>
      <c r="D11923" s="47"/>
      <c r="E11923" s="47"/>
      <c r="F11923" s="47"/>
      <c r="G11923" s="47"/>
      <c r="H11923" s="47"/>
      <c r="I11923" s="47"/>
    </row>
    <row r="11924" spans="1:9" x14ac:dyDescent="0.25">
      <c r="A11924" s="47"/>
      <c r="B11924" s="47"/>
      <c r="C11924" s="47"/>
      <c r="D11924" s="47"/>
      <c r="E11924" s="47"/>
      <c r="F11924" s="47"/>
      <c r="G11924" s="47"/>
      <c r="H11924" s="47"/>
      <c r="I11924" s="47"/>
    </row>
    <row r="11925" spans="1:9" x14ac:dyDescent="0.25">
      <c r="A11925" s="47"/>
      <c r="B11925" s="47"/>
      <c r="C11925" s="47"/>
      <c r="D11925" s="47"/>
      <c r="E11925" s="47"/>
      <c r="F11925" s="47"/>
      <c r="G11925" s="47"/>
      <c r="H11925" s="47"/>
      <c r="I11925" s="47"/>
    </row>
    <row r="11926" spans="1:9" x14ac:dyDescent="0.25">
      <c r="A11926" s="47"/>
      <c r="B11926" s="47"/>
      <c r="C11926" s="47"/>
      <c r="D11926" s="47"/>
      <c r="E11926" s="47"/>
      <c r="F11926" s="47"/>
      <c r="G11926" s="47"/>
      <c r="H11926" s="47"/>
      <c r="I11926" s="47"/>
    </row>
    <row r="11927" spans="1:9" x14ac:dyDescent="0.25">
      <c r="A11927" s="47"/>
      <c r="B11927" s="47"/>
      <c r="C11927" s="47"/>
      <c r="D11927" s="47"/>
      <c r="E11927" s="47"/>
      <c r="F11927" s="47"/>
      <c r="G11927" s="47"/>
      <c r="H11927" s="47"/>
      <c r="I11927" s="47"/>
    </row>
    <row r="11928" spans="1:9" x14ac:dyDescent="0.25">
      <c r="A11928" s="47"/>
      <c r="B11928" s="47"/>
      <c r="C11928" s="47"/>
      <c r="D11928" s="47"/>
      <c r="E11928" s="47"/>
      <c r="F11928" s="47"/>
      <c r="G11928" s="47"/>
      <c r="H11928" s="47"/>
      <c r="I11928" s="47"/>
    </row>
    <row r="11929" spans="1:9" x14ac:dyDescent="0.25">
      <c r="A11929" s="47"/>
      <c r="B11929" s="47"/>
      <c r="C11929" s="47"/>
      <c r="D11929" s="47"/>
      <c r="E11929" s="47"/>
      <c r="F11929" s="47"/>
      <c r="G11929" s="47"/>
      <c r="H11929" s="47"/>
      <c r="I11929" s="47"/>
    </row>
    <row r="11930" spans="1:9" x14ac:dyDescent="0.25">
      <c r="A11930" s="47"/>
      <c r="B11930" s="47"/>
      <c r="C11930" s="47"/>
      <c r="D11930" s="47"/>
      <c r="E11930" s="47"/>
      <c r="F11930" s="47"/>
      <c r="G11930" s="47"/>
      <c r="H11930" s="47"/>
      <c r="I11930" s="47"/>
    </row>
    <row r="11931" spans="1:9" x14ac:dyDescent="0.25">
      <c r="A11931" s="47"/>
      <c r="B11931" s="47"/>
      <c r="C11931" s="47"/>
      <c r="D11931" s="47"/>
      <c r="E11931" s="47"/>
      <c r="F11931" s="47"/>
      <c r="G11931" s="47"/>
      <c r="H11931" s="47"/>
      <c r="I11931" s="47"/>
    </row>
    <row r="11932" spans="1:9" x14ac:dyDescent="0.25">
      <c r="A11932" s="47"/>
      <c r="B11932" s="47"/>
      <c r="C11932" s="47"/>
      <c r="D11932" s="47"/>
      <c r="E11932" s="47"/>
      <c r="F11932" s="47"/>
      <c r="G11932" s="47"/>
      <c r="H11932" s="47"/>
      <c r="I11932" s="47"/>
    </row>
    <row r="11933" spans="1:9" x14ac:dyDescent="0.25">
      <c r="A11933" s="47"/>
      <c r="B11933" s="47"/>
      <c r="C11933" s="47"/>
      <c r="D11933" s="47"/>
      <c r="E11933" s="47"/>
      <c r="F11933" s="47"/>
      <c r="G11933" s="47"/>
      <c r="H11933" s="47"/>
      <c r="I11933" s="47"/>
    </row>
    <row r="11934" spans="1:9" x14ac:dyDescent="0.25">
      <c r="A11934" s="47"/>
      <c r="B11934" s="47"/>
      <c r="C11934" s="47"/>
      <c r="D11934" s="47"/>
      <c r="E11934" s="47"/>
      <c r="F11934" s="47"/>
      <c r="G11934" s="47"/>
      <c r="H11934" s="47"/>
      <c r="I11934" s="47"/>
    </row>
    <row r="11935" spans="1:9" x14ac:dyDescent="0.25">
      <c r="A11935" s="47"/>
      <c r="B11935" s="47"/>
      <c r="C11935" s="47"/>
      <c r="D11935" s="47"/>
      <c r="E11935" s="47"/>
      <c r="F11935" s="47"/>
      <c r="G11935" s="47"/>
      <c r="H11935" s="47"/>
      <c r="I11935" s="47"/>
    </row>
    <row r="11936" spans="1:9" x14ac:dyDescent="0.25">
      <c r="A11936" s="47"/>
      <c r="B11936" s="47"/>
      <c r="C11936" s="47"/>
      <c r="D11936" s="47"/>
      <c r="E11936" s="47"/>
      <c r="F11936" s="47"/>
      <c r="G11936" s="47"/>
      <c r="H11936" s="47"/>
      <c r="I11936" s="47"/>
    </row>
    <row r="11937" spans="1:9" x14ac:dyDescent="0.25">
      <c r="A11937" s="47"/>
      <c r="B11937" s="47"/>
      <c r="C11937" s="47"/>
      <c r="D11937" s="47"/>
      <c r="E11937" s="47"/>
      <c r="F11937" s="47"/>
      <c r="G11937" s="47"/>
      <c r="H11937" s="47"/>
      <c r="I11937" s="47"/>
    </row>
    <row r="11938" spans="1:9" x14ac:dyDescent="0.25">
      <c r="A11938" s="47"/>
      <c r="B11938" s="47"/>
      <c r="C11938" s="47"/>
      <c r="D11938" s="47"/>
      <c r="E11938" s="47"/>
      <c r="F11938" s="47"/>
      <c r="G11938" s="47"/>
      <c r="H11938" s="47"/>
      <c r="I11938" s="47"/>
    </row>
    <row r="11939" spans="1:9" x14ac:dyDescent="0.25">
      <c r="A11939" s="47"/>
      <c r="B11939" s="47"/>
      <c r="C11939" s="47"/>
      <c r="D11939" s="47"/>
      <c r="E11939" s="47"/>
      <c r="F11939" s="47"/>
      <c r="G11939" s="47"/>
      <c r="H11939" s="47"/>
      <c r="I11939" s="47"/>
    </row>
    <row r="11940" spans="1:9" x14ac:dyDescent="0.25">
      <c r="A11940" s="47"/>
      <c r="B11940" s="47"/>
      <c r="C11940" s="47"/>
      <c r="D11940" s="47"/>
      <c r="E11940" s="47"/>
      <c r="F11940" s="47"/>
      <c r="G11940" s="47"/>
      <c r="H11940" s="47"/>
      <c r="I11940" s="47"/>
    </row>
    <row r="11941" spans="1:9" x14ac:dyDescent="0.25">
      <c r="A11941" s="47"/>
      <c r="B11941" s="47"/>
      <c r="C11941" s="47"/>
      <c r="D11941" s="47"/>
      <c r="E11941" s="47"/>
      <c r="F11941" s="47"/>
      <c r="G11941" s="47"/>
      <c r="H11941" s="47"/>
      <c r="I11941" s="47"/>
    </row>
    <row r="11942" spans="1:9" x14ac:dyDescent="0.25">
      <c r="A11942" s="47"/>
      <c r="B11942" s="47"/>
      <c r="C11942" s="47"/>
      <c r="D11942" s="47"/>
      <c r="E11942" s="47"/>
      <c r="F11942" s="47"/>
      <c r="G11942" s="47"/>
      <c r="H11942" s="47"/>
      <c r="I11942" s="47"/>
    </row>
    <row r="11943" spans="1:9" x14ac:dyDescent="0.25">
      <c r="A11943" s="47"/>
      <c r="B11943" s="47"/>
      <c r="C11943" s="47"/>
      <c r="D11943" s="47"/>
      <c r="E11943" s="47"/>
      <c r="F11943" s="47"/>
      <c r="G11943" s="47"/>
      <c r="H11943" s="47"/>
      <c r="I11943" s="47"/>
    </row>
    <row r="11944" spans="1:9" x14ac:dyDescent="0.25">
      <c r="A11944" s="47"/>
      <c r="B11944" s="47"/>
      <c r="C11944" s="47"/>
      <c r="D11944" s="47"/>
      <c r="E11944" s="47"/>
      <c r="F11944" s="47"/>
      <c r="G11944" s="47"/>
      <c r="H11944" s="47"/>
      <c r="I11944" s="47"/>
    </row>
    <row r="11945" spans="1:9" x14ac:dyDescent="0.25">
      <c r="A11945" s="47"/>
      <c r="B11945" s="47"/>
      <c r="C11945" s="47"/>
      <c r="D11945" s="47"/>
      <c r="E11945" s="47"/>
      <c r="F11945" s="47"/>
      <c r="G11945" s="47"/>
      <c r="H11945" s="47"/>
      <c r="I11945" s="47"/>
    </row>
    <row r="11946" spans="1:9" x14ac:dyDescent="0.25">
      <c r="A11946" s="47"/>
      <c r="B11946" s="47"/>
      <c r="C11946" s="47"/>
      <c r="D11946" s="47"/>
      <c r="E11946" s="47"/>
      <c r="F11946" s="47"/>
      <c r="G11946" s="47"/>
      <c r="H11946" s="47"/>
      <c r="I11946" s="47"/>
    </row>
    <row r="11947" spans="1:9" x14ac:dyDescent="0.25">
      <c r="A11947" s="47"/>
      <c r="B11947" s="47"/>
      <c r="C11947" s="47"/>
      <c r="D11947" s="47"/>
      <c r="E11947" s="47"/>
      <c r="F11947" s="47"/>
      <c r="G11947" s="47"/>
      <c r="H11947" s="47"/>
      <c r="I11947" s="47"/>
    </row>
    <row r="11948" spans="1:9" x14ac:dyDescent="0.25">
      <c r="A11948" s="47"/>
      <c r="B11948" s="47"/>
      <c r="C11948" s="47"/>
      <c r="D11948" s="47"/>
      <c r="E11948" s="47"/>
      <c r="F11948" s="47"/>
      <c r="G11948" s="47"/>
      <c r="H11948" s="47"/>
      <c r="I11948" s="47"/>
    </row>
    <row r="11949" spans="1:9" x14ac:dyDescent="0.25">
      <c r="A11949" s="47"/>
      <c r="B11949" s="47"/>
      <c r="C11949" s="47"/>
      <c r="D11949" s="47"/>
      <c r="E11949" s="47"/>
      <c r="F11949" s="47"/>
      <c r="G11949" s="47"/>
      <c r="H11949" s="47"/>
      <c r="I11949" s="47"/>
    </row>
    <row r="11950" spans="1:9" x14ac:dyDescent="0.25">
      <c r="A11950" s="47"/>
      <c r="B11950" s="47"/>
      <c r="C11950" s="47"/>
      <c r="D11950" s="47"/>
      <c r="E11950" s="47"/>
      <c r="F11950" s="47"/>
      <c r="G11950" s="47"/>
      <c r="H11950" s="47"/>
      <c r="I11950" s="47"/>
    </row>
    <row r="11951" spans="1:9" x14ac:dyDescent="0.25">
      <c r="A11951" s="47"/>
      <c r="B11951" s="47"/>
      <c r="C11951" s="47"/>
      <c r="D11951" s="47"/>
      <c r="E11951" s="47"/>
      <c r="F11951" s="47"/>
      <c r="G11951" s="47"/>
      <c r="H11951" s="47"/>
      <c r="I11951" s="47"/>
    </row>
    <row r="11952" spans="1:9" x14ac:dyDescent="0.25">
      <c r="A11952" s="47"/>
      <c r="B11952" s="47"/>
      <c r="C11952" s="47"/>
      <c r="D11952" s="47"/>
      <c r="E11952" s="47"/>
      <c r="F11952" s="47"/>
      <c r="G11952" s="47"/>
      <c r="H11952" s="47"/>
      <c r="I11952" s="47"/>
    </row>
    <row r="11953" spans="1:9" x14ac:dyDescent="0.25">
      <c r="A11953" s="47"/>
      <c r="B11953" s="47"/>
      <c r="C11953" s="47"/>
      <c r="D11953" s="47"/>
      <c r="E11953" s="47"/>
      <c r="F11953" s="47"/>
      <c r="G11953" s="47"/>
      <c r="H11953" s="47"/>
      <c r="I11953" s="47"/>
    </row>
    <row r="11954" spans="1:9" x14ac:dyDescent="0.25">
      <c r="A11954" s="47"/>
      <c r="B11954" s="47"/>
      <c r="C11954" s="47"/>
      <c r="D11954" s="47"/>
      <c r="E11954" s="47"/>
      <c r="F11954" s="47"/>
      <c r="G11954" s="47"/>
      <c r="H11954" s="47"/>
      <c r="I11954" s="47"/>
    </row>
    <row r="11955" spans="1:9" x14ac:dyDescent="0.25">
      <c r="A11955" s="47"/>
      <c r="B11955" s="47"/>
      <c r="C11955" s="47"/>
      <c r="D11955" s="47"/>
      <c r="E11955" s="47"/>
      <c r="F11955" s="47"/>
      <c r="G11955" s="47"/>
      <c r="H11955" s="47"/>
      <c r="I11955" s="47"/>
    </row>
    <row r="11956" spans="1:9" x14ac:dyDescent="0.25">
      <c r="A11956" s="47"/>
      <c r="B11956" s="47"/>
      <c r="C11956" s="47"/>
      <c r="D11956" s="47"/>
      <c r="E11956" s="47"/>
      <c r="F11956" s="47"/>
      <c r="G11956" s="47"/>
      <c r="H11956" s="47"/>
      <c r="I11956" s="47"/>
    </row>
    <row r="11957" spans="1:9" x14ac:dyDescent="0.25">
      <c r="A11957" s="47"/>
      <c r="B11957" s="47"/>
      <c r="C11957" s="47"/>
      <c r="D11957" s="47"/>
      <c r="E11957" s="47"/>
      <c r="F11957" s="47"/>
      <c r="G11957" s="47"/>
      <c r="H11957" s="47"/>
      <c r="I11957" s="47"/>
    </row>
    <row r="11958" spans="1:9" x14ac:dyDescent="0.25">
      <c r="A11958" s="47"/>
      <c r="B11958" s="47"/>
      <c r="C11958" s="47"/>
      <c r="D11958" s="47"/>
      <c r="E11958" s="47"/>
      <c r="F11958" s="47"/>
      <c r="G11958" s="47"/>
      <c r="H11958" s="47"/>
      <c r="I11958" s="47"/>
    </row>
    <row r="11959" spans="1:9" x14ac:dyDescent="0.25">
      <c r="A11959" s="47"/>
      <c r="B11959" s="47"/>
      <c r="C11959" s="47"/>
      <c r="D11959" s="47"/>
      <c r="E11959" s="47"/>
      <c r="F11959" s="47"/>
      <c r="G11959" s="47"/>
      <c r="H11959" s="47"/>
      <c r="I11959" s="47"/>
    </row>
    <row r="11960" spans="1:9" x14ac:dyDescent="0.25">
      <c r="A11960" s="47"/>
      <c r="B11960" s="47"/>
      <c r="C11960" s="47"/>
      <c r="D11960" s="47"/>
      <c r="E11960" s="47"/>
      <c r="F11960" s="47"/>
      <c r="G11960" s="47"/>
      <c r="H11960" s="47"/>
      <c r="I11960" s="47"/>
    </row>
    <row r="11961" spans="1:9" x14ac:dyDescent="0.25">
      <c r="A11961" s="47"/>
      <c r="B11961" s="47"/>
      <c r="C11961" s="47"/>
      <c r="D11961" s="47"/>
      <c r="E11961" s="47"/>
      <c r="F11961" s="47"/>
      <c r="G11961" s="47"/>
      <c r="H11961" s="47"/>
      <c r="I11961" s="47"/>
    </row>
    <row r="11962" spans="1:9" x14ac:dyDescent="0.25">
      <c r="A11962" s="47"/>
      <c r="B11962" s="47"/>
      <c r="C11962" s="47"/>
      <c r="D11962" s="47"/>
      <c r="E11962" s="47"/>
      <c r="F11962" s="47"/>
      <c r="G11962" s="47"/>
      <c r="H11962" s="47"/>
      <c r="I11962" s="47"/>
    </row>
    <row r="11963" spans="1:9" x14ac:dyDescent="0.25">
      <c r="A11963" s="47"/>
      <c r="B11963" s="47"/>
      <c r="C11963" s="47"/>
      <c r="D11963" s="47"/>
      <c r="E11963" s="47"/>
      <c r="F11963" s="47"/>
      <c r="G11963" s="47"/>
      <c r="H11963" s="47"/>
      <c r="I11963" s="47"/>
    </row>
    <row r="11964" spans="1:9" x14ac:dyDescent="0.25">
      <c r="A11964" s="47"/>
      <c r="B11964" s="47"/>
      <c r="C11964" s="47"/>
      <c r="D11964" s="47"/>
      <c r="E11964" s="47"/>
      <c r="F11964" s="47"/>
      <c r="G11964" s="47"/>
      <c r="H11964" s="47"/>
      <c r="I11964" s="47"/>
    </row>
    <row r="11965" spans="1:9" x14ac:dyDescent="0.25">
      <c r="A11965" s="47"/>
      <c r="B11965" s="47"/>
      <c r="C11965" s="47"/>
      <c r="D11965" s="47"/>
      <c r="E11965" s="47"/>
      <c r="F11965" s="47"/>
      <c r="G11965" s="47"/>
      <c r="H11965" s="47"/>
      <c r="I11965" s="47"/>
    </row>
    <row r="11966" spans="1:9" x14ac:dyDescent="0.25">
      <c r="A11966" s="47"/>
      <c r="B11966" s="47"/>
      <c r="C11966" s="47"/>
      <c r="D11966" s="47"/>
      <c r="E11966" s="47"/>
      <c r="F11966" s="47"/>
      <c r="G11966" s="47"/>
      <c r="H11966" s="47"/>
      <c r="I11966" s="47"/>
    </row>
    <row r="11967" spans="1:9" x14ac:dyDescent="0.25">
      <c r="A11967" s="47"/>
      <c r="B11967" s="47"/>
      <c r="C11967" s="47"/>
      <c r="D11967" s="47"/>
      <c r="E11967" s="47"/>
      <c r="F11967" s="47"/>
      <c r="G11967" s="47"/>
      <c r="H11967" s="47"/>
      <c r="I11967" s="47"/>
    </row>
    <row r="11968" spans="1:9" x14ac:dyDescent="0.25">
      <c r="A11968" s="47"/>
      <c r="B11968" s="47"/>
      <c r="C11968" s="47"/>
      <c r="D11968" s="47"/>
      <c r="E11968" s="47"/>
      <c r="F11968" s="47"/>
      <c r="G11968" s="47"/>
      <c r="H11968" s="47"/>
      <c r="I11968" s="47"/>
    </row>
    <row r="11969" spans="1:9" x14ac:dyDescent="0.25">
      <c r="A11969" s="47"/>
      <c r="B11969" s="47"/>
      <c r="C11969" s="47"/>
      <c r="D11969" s="47"/>
      <c r="E11969" s="47"/>
      <c r="F11969" s="47"/>
      <c r="G11969" s="47"/>
      <c r="H11969" s="47"/>
      <c r="I11969" s="47"/>
    </row>
    <row r="11970" spans="1:9" x14ac:dyDescent="0.25">
      <c r="A11970" s="47"/>
      <c r="B11970" s="47"/>
      <c r="C11970" s="47"/>
      <c r="D11970" s="47"/>
      <c r="E11970" s="47"/>
      <c r="F11970" s="47"/>
      <c r="G11970" s="47"/>
      <c r="H11970" s="47"/>
      <c r="I11970" s="47"/>
    </row>
    <row r="11971" spans="1:9" x14ac:dyDescent="0.25">
      <c r="A11971" s="47"/>
      <c r="B11971" s="47"/>
      <c r="C11971" s="47"/>
      <c r="D11971" s="47"/>
      <c r="E11971" s="47"/>
      <c r="F11971" s="47"/>
      <c r="G11971" s="47"/>
      <c r="H11971" s="47"/>
      <c r="I11971" s="47"/>
    </row>
    <row r="11972" spans="1:9" x14ac:dyDescent="0.25">
      <c r="A11972" s="47"/>
      <c r="B11972" s="47"/>
      <c r="C11972" s="47"/>
      <c r="D11972" s="47"/>
      <c r="E11972" s="47"/>
      <c r="F11972" s="47"/>
      <c r="G11972" s="47"/>
      <c r="H11972" s="47"/>
      <c r="I11972" s="47"/>
    </row>
    <row r="11973" spans="1:9" x14ac:dyDescent="0.25">
      <c r="A11973" s="47"/>
      <c r="B11973" s="47"/>
      <c r="C11973" s="47"/>
      <c r="D11973" s="47"/>
      <c r="E11973" s="47"/>
      <c r="F11973" s="47"/>
      <c r="G11973" s="47"/>
      <c r="H11973" s="47"/>
      <c r="I11973" s="47"/>
    </row>
    <row r="11974" spans="1:9" x14ac:dyDescent="0.25">
      <c r="A11974" s="47"/>
      <c r="B11974" s="47"/>
      <c r="C11974" s="47"/>
      <c r="D11974" s="47"/>
      <c r="E11974" s="47"/>
      <c r="F11974" s="47"/>
      <c r="G11974" s="47"/>
      <c r="H11974" s="47"/>
      <c r="I11974" s="47"/>
    </row>
    <row r="11975" spans="1:9" x14ac:dyDescent="0.25">
      <c r="A11975" s="47"/>
      <c r="B11975" s="47"/>
      <c r="C11975" s="47"/>
      <c r="D11975" s="47"/>
      <c r="E11975" s="47"/>
      <c r="F11975" s="47"/>
      <c r="G11975" s="47"/>
      <c r="H11975" s="47"/>
      <c r="I11975" s="47"/>
    </row>
    <row r="11976" spans="1:9" x14ac:dyDescent="0.25">
      <c r="A11976" s="47"/>
      <c r="B11976" s="47"/>
      <c r="C11976" s="47"/>
      <c r="D11976" s="47"/>
      <c r="E11976" s="47"/>
      <c r="F11976" s="47"/>
      <c r="G11976" s="47"/>
      <c r="H11976" s="47"/>
      <c r="I11976" s="47"/>
    </row>
    <row r="11977" spans="1:9" x14ac:dyDescent="0.25">
      <c r="A11977" s="47"/>
      <c r="B11977" s="47"/>
      <c r="C11977" s="47"/>
      <c r="D11977" s="47"/>
      <c r="E11977" s="47"/>
      <c r="F11977" s="47"/>
      <c r="G11977" s="47"/>
      <c r="H11977" s="47"/>
      <c r="I11977" s="47"/>
    </row>
    <row r="11978" spans="1:9" x14ac:dyDescent="0.25">
      <c r="A11978" s="47"/>
      <c r="B11978" s="47"/>
      <c r="C11978" s="47"/>
      <c r="D11978" s="47"/>
      <c r="E11978" s="47"/>
      <c r="F11978" s="47"/>
      <c r="G11978" s="47"/>
      <c r="H11978" s="47"/>
      <c r="I11978" s="47"/>
    </row>
    <row r="11979" spans="1:9" x14ac:dyDescent="0.25">
      <c r="A11979" s="47"/>
      <c r="B11979" s="47"/>
      <c r="C11979" s="47"/>
      <c r="D11979" s="47"/>
      <c r="E11979" s="47"/>
      <c r="F11979" s="47"/>
      <c r="G11979" s="47"/>
      <c r="H11979" s="47"/>
      <c r="I11979" s="47"/>
    </row>
    <row r="11980" spans="1:9" x14ac:dyDescent="0.25">
      <c r="A11980" s="47"/>
      <c r="B11980" s="47"/>
      <c r="C11980" s="47"/>
      <c r="D11980" s="47"/>
      <c r="E11980" s="47"/>
      <c r="F11980" s="47"/>
      <c r="G11980" s="47"/>
      <c r="H11980" s="47"/>
      <c r="I11980" s="47"/>
    </row>
    <row r="11981" spans="1:9" x14ac:dyDescent="0.25">
      <c r="A11981" s="47"/>
      <c r="B11981" s="47"/>
      <c r="C11981" s="47"/>
      <c r="D11981" s="47"/>
      <c r="E11981" s="47"/>
      <c r="F11981" s="47"/>
      <c r="G11981" s="47"/>
      <c r="H11981" s="47"/>
      <c r="I11981" s="47"/>
    </row>
    <row r="11982" spans="1:9" x14ac:dyDescent="0.25">
      <c r="A11982" s="47"/>
      <c r="B11982" s="47"/>
      <c r="C11982" s="47"/>
      <c r="D11982" s="47"/>
      <c r="E11982" s="47"/>
      <c r="F11982" s="47"/>
      <c r="G11982" s="47"/>
      <c r="H11982" s="47"/>
      <c r="I11982" s="47"/>
    </row>
    <row r="11983" spans="1:9" x14ac:dyDescent="0.25">
      <c r="A11983" s="47"/>
      <c r="B11983" s="47"/>
      <c r="C11983" s="47"/>
      <c r="D11983" s="47"/>
      <c r="E11983" s="47"/>
      <c r="F11983" s="47"/>
      <c r="G11983" s="47"/>
      <c r="H11983" s="47"/>
      <c r="I11983" s="47"/>
    </row>
    <row r="11984" spans="1:9" x14ac:dyDescent="0.25">
      <c r="A11984" s="47"/>
      <c r="B11984" s="47"/>
      <c r="C11984" s="47"/>
      <c r="D11984" s="47"/>
      <c r="E11984" s="47"/>
      <c r="F11984" s="47"/>
      <c r="G11984" s="47"/>
      <c r="H11984" s="47"/>
      <c r="I11984" s="47"/>
    </row>
    <row r="11985" spans="1:9" x14ac:dyDescent="0.25">
      <c r="A11985" s="47"/>
      <c r="B11985" s="47"/>
      <c r="C11985" s="47"/>
      <c r="D11985" s="47"/>
      <c r="E11985" s="47"/>
      <c r="F11985" s="47"/>
      <c r="G11985" s="47"/>
      <c r="H11985" s="47"/>
      <c r="I11985" s="47"/>
    </row>
    <row r="11986" spans="1:9" x14ac:dyDescent="0.25">
      <c r="A11986" s="47"/>
      <c r="B11986" s="47"/>
      <c r="C11986" s="47"/>
      <c r="D11986" s="47"/>
      <c r="E11986" s="47"/>
      <c r="F11986" s="47"/>
      <c r="G11986" s="47"/>
      <c r="H11986" s="47"/>
      <c r="I11986" s="47"/>
    </row>
    <row r="11987" spans="1:9" x14ac:dyDescent="0.25">
      <c r="A11987" s="47"/>
      <c r="B11987" s="47"/>
      <c r="C11987" s="47"/>
      <c r="D11987" s="47"/>
      <c r="E11987" s="47"/>
      <c r="F11987" s="47"/>
      <c r="G11987" s="47"/>
      <c r="H11987" s="47"/>
      <c r="I11987" s="47"/>
    </row>
    <row r="11988" spans="1:9" x14ac:dyDescent="0.25">
      <c r="A11988" s="47"/>
      <c r="B11988" s="47"/>
      <c r="C11988" s="47"/>
      <c r="D11988" s="47"/>
      <c r="E11988" s="47"/>
      <c r="F11988" s="47"/>
      <c r="G11988" s="47"/>
      <c r="H11988" s="47"/>
      <c r="I11988" s="47"/>
    </row>
    <row r="11989" spans="1:9" x14ac:dyDescent="0.25">
      <c r="A11989" s="47"/>
      <c r="B11989" s="47"/>
      <c r="C11989" s="47"/>
      <c r="D11989" s="47"/>
      <c r="E11989" s="47"/>
      <c r="F11989" s="47"/>
      <c r="G11989" s="47"/>
      <c r="H11989" s="47"/>
      <c r="I11989" s="47"/>
    </row>
    <row r="11990" spans="1:9" x14ac:dyDescent="0.25">
      <c r="A11990" s="47"/>
      <c r="B11990" s="47"/>
      <c r="C11990" s="47"/>
      <c r="D11990" s="47"/>
      <c r="E11990" s="47"/>
      <c r="F11990" s="47"/>
      <c r="G11990" s="47"/>
      <c r="H11990" s="47"/>
      <c r="I11990" s="47"/>
    </row>
    <row r="11991" spans="1:9" x14ac:dyDescent="0.25">
      <c r="A11991" s="47"/>
      <c r="B11991" s="47"/>
      <c r="C11991" s="47"/>
      <c r="D11991" s="47"/>
      <c r="E11991" s="47"/>
      <c r="F11991" s="47"/>
      <c r="G11991" s="47"/>
      <c r="H11991" s="47"/>
      <c r="I11991" s="47"/>
    </row>
    <row r="11992" spans="1:9" x14ac:dyDescent="0.25">
      <c r="A11992" s="47"/>
      <c r="B11992" s="47"/>
      <c r="C11992" s="47"/>
      <c r="D11992" s="47"/>
      <c r="E11992" s="47"/>
      <c r="F11992" s="47"/>
      <c r="G11992" s="47"/>
      <c r="H11992" s="47"/>
      <c r="I11992" s="47"/>
    </row>
    <row r="11993" spans="1:9" x14ac:dyDescent="0.25">
      <c r="A11993" s="47"/>
      <c r="B11993" s="47"/>
      <c r="C11993" s="47"/>
      <c r="D11993" s="47"/>
      <c r="E11993" s="47"/>
      <c r="F11993" s="47"/>
      <c r="G11993" s="47"/>
      <c r="H11993" s="47"/>
      <c r="I11993" s="47"/>
    </row>
    <row r="11994" spans="1:9" x14ac:dyDescent="0.25">
      <c r="A11994" s="47"/>
      <c r="B11994" s="47"/>
      <c r="C11994" s="47"/>
      <c r="D11994" s="47"/>
      <c r="E11994" s="47"/>
      <c r="F11994" s="47"/>
      <c r="G11994" s="47"/>
      <c r="H11994" s="47"/>
      <c r="I11994" s="47"/>
    </row>
    <row r="11995" spans="1:9" x14ac:dyDescent="0.25">
      <c r="A11995" s="47"/>
      <c r="B11995" s="47"/>
      <c r="C11995" s="47"/>
      <c r="D11995" s="47"/>
      <c r="E11995" s="47"/>
      <c r="F11995" s="47"/>
      <c r="G11995" s="47"/>
      <c r="H11995" s="47"/>
      <c r="I11995" s="47"/>
    </row>
    <row r="11996" spans="1:9" x14ac:dyDescent="0.25">
      <c r="A11996" s="47"/>
      <c r="B11996" s="47"/>
      <c r="C11996" s="47"/>
      <c r="D11996" s="47"/>
      <c r="E11996" s="47"/>
      <c r="F11996" s="47"/>
      <c r="G11996" s="47"/>
      <c r="H11996" s="47"/>
      <c r="I11996" s="47"/>
    </row>
    <row r="11997" spans="1:9" x14ac:dyDescent="0.25">
      <c r="A11997" s="47"/>
      <c r="B11997" s="47"/>
      <c r="C11997" s="47"/>
      <c r="D11997" s="47"/>
      <c r="E11997" s="47"/>
      <c r="F11997" s="47"/>
      <c r="G11997" s="47"/>
      <c r="H11997" s="47"/>
      <c r="I11997" s="47"/>
    </row>
    <row r="11998" spans="1:9" x14ac:dyDescent="0.25">
      <c r="A11998" s="47"/>
      <c r="B11998" s="47"/>
      <c r="C11998" s="47"/>
      <c r="D11998" s="47"/>
      <c r="E11998" s="47"/>
      <c r="F11998" s="47"/>
      <c r="G11998" s="47"/>
      <c r="H11998" s="47"/>
      <c r="I11998" s="47"/>
    </row>
    <row r="11999" spans="1:9" x14ac:dyDescent="0.25">
      <c r="A11999" s="47"/>
      <c r="B11999" s="47"/>
      <c r="C11999" s="47"/>
      <c r="D11999" s="47"/>
      <c r="E11999" s="47"/>
      <c r="F11999" s="47"/>
      <c r="G11999" s="47"/>
      <c r="H11999" s="47"/>
      <c r="I11999" s="47"/>
    </row>
    <row r="12000" spans="1:9" x14ac:dyDescent="0.25">
      <c r="A12000" s="47"/>
      <c r="B12000" s="47"/>
      <c r="C12000" s="47"/>
      <c r="D12000" s="47"/>
      <c r="E12000" s="47"/>
      <c r="F12000" s="47"/>
      <c r="G12000" s="47"/>
      <c r="H12000" s="47"/>
      <c r="I12000" s="47"/>
    </row>
    <row r="12001" spans="1:9" x14ac:dyDescent="0.25">
      <c r="A12001" s="47"/>
      <c r="B12001" s="47"/>
      <c r="C12001" s="47"/>
      <c r="D12001" s="47"/>
      <c r="E12001" s="47"/>
      <c r="F12001" s="47"/>
      <c r="G12001" s="47"/>
      <c r="H12001" s="47"/>
      <c r="I12001" s="47"/>
    </row>
    <row r="12002" spans="1:9" x14ac:dyDescent="0.25">
      <c r="A12002" s="47"/>
      <c r="B12002" s="47"/>
      <c r="C12002" s="47"/>
      <c r="D12002" s="47"/>
      <c r="E12002" s="47"/>
      <c r="F12002" s="47"/>
      <c r="G12002" s="47"/>
      <c r="H12002" s="47"/>
      <c r="I12002" s="47"/>
    </row>
    <row r="12003" spans="1:9" x14ac:dyDescent="0.25">
      <c r="A12003" s="47"/>
      <c r="B12003" s="47"/>
      <c r="C12003" s="47"/>
      <c r="D12003" s="47"/>
      <c r="E12003" s="47"/>
      <c r="F12003" s="47"/>
      <c r="G12003" s="47"/>
      <c r="H12003" s="47"/>
      <c r="I12003" s="47"/>
    </row>
    <row r="12004" spans="1:9" x14ac:dyDescent="0.25">
      <c r="A12004" s="47"/>
      <c r="B12004" s="47"/>
      <c r="C12004" s="47"/>
      <c r="D12004" s="47"/>
      <c r="E12004" s="47"/>
      <c r="F12004" s="47"/>
      <c r="G12004" s="47"/>
      <c r="H12004" s="47"/>
      <c r="I12004" s="47"/>
    </row>
    <row r="12005" spans="1:9" x14ac:dyDescent="0.25">
      <c r="A12005" s="47"/>
      <c r="B12005" s="47"/>
      <c r="C12005" s="47"/>
      <c r="D12005" s="47"/>
      <c r="E12005" s="47"/>
      <c r="F12005" s="47"/>
      <c r="G12005" s="47"/>
      <c r="H12005" s="47"/>
      <c r="I12005" s="47"/>
    </row>
    <row r="12006" spans="1:9" x14ac:dyDescent="0.25">
      <c r="A12006" s="47"/>
      <c r="B12006" s="47"/>
      <c r="C12006" s="47"/>
      <c r="D12006" s="47"/>
      <c r="E12006" s="47"/>
      <c r="F12006" s="47"/>
      <c r="G12006" s="47"/>
      <c r="H12006" s="47"/>
      <c r="I12006" s="47"/>
    </row>
    <row r="12007" spans="1:9" x14ac:dyDescent="0.25">
      <c r="A12007" s="47"/>
      <c r="B12007" s="47"/>
      <c r="C12007" s="47"/>
      <c r="D12007" s="47"/>
      <c r="E12007" s="47"/>
      <c r="F12007" s="47"/>
      <c r="G12007" s="47"/>
      <c r="H12007" s="47"/>
      <c r="I12007" s="47"/>
    </row>
    <row r="12008" spans="1:9" x14ac:dyDescent="0.25">
      <c r="A12008" s="47"/>
      <c r="B12008" s="47"/>
      <c r="C12008" s="47"/>
      <c r="D12008" s="47"/>
      <c r="E12008" s="47"/>
      <c r="F12008" s="47"/>
      <c r="G12008" s="47"/>
      <c r="H12008" s="47"/>
      <c r="I12008" s="47"/>
    </row>
    <row r="12009" spans="1:9" x14ac:dyDescent="0.25">
      <c r="A12009" s="47"/>
      <c r="B12009" s="47"/>
      <c r="C12009" s="47"/>
      <c r="D12009" s="47"/>
      <c r="E12009" s="47"/>
      <c r="F12009" s="47"/>
      <c r="G12009" s="47"/>
      <c r="H12009" s="47"/>
      <c r="I12009" s="47"/>
    </row>
    <row r="12010" spans="1:9" x14ac:dyDescent="0.25">
      <c r="A12010" s="47"/>
      <c r="B12010" s="47"/>
      <c r="C12010" s="47"/>
      <c r="D12010" s="47"/>
      <c r="E12010" s="47"/>
      <c r="F12010" s="47"/>
      <c r="G12010" s="47"/>
      <c r="H12010" s="47"/>
      <c r="I12010" s="47"/>
    </row>
    <row r="12011" spans="1:9" x14ac:dyDescent="0.25">
      <c r="A12011" s="47"/>
      <c r="B12011" s="47"/>
      <c r="C12011" s="47"/>
      <c r="D12011" s="47"/>
      <c r="E12011" s="47"/>
      <c r="F12011" s="47"/>
      <c r="G12011" s="47"/>
      <c r="H12011" s="47"/>
      <c r="I12011" s="47"/>
    </row>
    <row r="12012" spans="1:9" x14ac:dyDescent="0.25">
      <c r="A12012" s="47"/>
      <c r="B12012" s="47"/>
      <c r="C12012" s="47"/>
      <c r="D12012" s="47"/>
      <c r="E12012" s="47"/>
      <c r="F12012" s="47"/>
      <c r="G12012" s="47"/>
      <c r="H12012" s="47"/>
      <c r="I12012" s="47"/>
    </row>
    <row r="12013" spans="1:9" x14ac:dyDescent="0.25">
      <c r="A12013" s="47"/>
      <c r="B12013" s="47"/>
      <c r="C12013" s="47"/>
      <c r="D12013" s="47"/>
      <c r="E12013" s="47"/>
      <c r="F12013" s="47"/>
      <c r="G12013" s="47"/>
      <c r="H12013" s="47"/>
      <c r="I12013" s="47"/>
    </row>
    <row r="12014" spans="1:9" x14ac:dyDescent="0.25">
      <c r="A12014" s="47"/>
      <c r="B12014" s="47"/>
      <c r="C12014" s="47"/>
      <c r="D12014" s="47"/>
      <c r="E12014" s="47"/>
      <c r="F12014" s="47"/>
      <c r="G12014" s="47"/>
      <c r="H12014" s="47"/>
      <c r="I12014" s="47"/>
    </row>
    <row r="12015" spans="1:9" x14ac:dyDescent="0.25">
      <c r="A12015" s="47"/>
      <c r="B12015" s="47"/>
      <c r="C12015" s="47"/>
      <c r="D12015" s="47"/>
      <c r="E12015" s="47"/>
      <c r="F12015" s="47"/>
      <c r="G12015" s="47"/>
      <c r="H12015" s="47"/>
      <c r="I12015" s="47"/>
    </row>
    <row r="12016" spans="1:9" x14ac:dyDescent="0.25">
      <c r="A12016" s="47"/>
      <c r="B12016" s="47"/>
      <c r="C12016" s="47"/>
      <c r="D12016" s="47"/>
      <c r="E12016" s="47"/>
      <c r="F12016" s="47"/>
      <c r="G12016" s="47"/>
      <c r="H12016" s="47"/>
      <c r="I12016" s="47"/>
    </row>
    <row r="12017" spans="1:9" x14ac:dyDescent="0.25">
      <c r="A12017" s="47"/>
      <c r="B12017" s="47"/>
      <c r="C12017" s="47"/>
      <c r="D12017" s="47"/>
      <c r="E12017" s="47"/>
      <c r="F12017" s="47"/>
      <c r="G12017" s="47"/>
      <c r="H12017" s="47"/>
      <c r="I12017" s="47"/>
    </row>
    <row r="12018" spans="1:9" x14ac:dyDescent="0.25">
      <c r="A12018" s="47"/>
      <c r="B12018" s="47"/>
      <c r="C12018" s="47"/>
      <c r="D12018" s="47"/>
      <c r="E12018" s="47"/>
      <c r="F12018" s="47"/>
      <c r="G12018" s="47"/>
      <c r="H12018" s="47"/>
      <c r="I12018" s="47"/>
    </row>
    <row r="12019" spans="1:9" x14ac:dyDescent="0.25">
      <c r="A12019" s="47"/>
      <c r="B12019" s="47"/>
      <c r="C12019" s="47"/>
      <c r="D12019" s="47"/>
      <c r="E12019" s="47"/>
      <c r="F12019" s="47"/>
      <c r="G12019" s="47"/>
      <c r="H12019" s="47"/>
      <c r="I12019" s="47"/>
    </row>
    <row r="12020" spans="1:9" x14ac:dyDescent="0.25">
      <c r="A12020" s="47"/>
      <c r="B12020" s="47"/>
      <c r="C12020" s="47"/>
      <c r="D12020" s="47"/>
      <c r="E12020" s="47"/>
      <c r="F12020" s="47"/>
      <c r="G12020" s="47"/>
      <c r="H12020" s="47"/>
      <c r="I12020" s="47"/>
    </row>
    <row r="12021" spans="1:9" x14ac:dyDescent="0.25">
      <c r="A12021" s="47"/>
      <c r="B12021" s="47"/>
      <c r="C12021" s="47"/>
      <c r="D12021" s="47"/>
      <c r="E12021" s="47"/>
      <c r="F12021" s="47"/>
      <c r="G12021" s="47"/>
      <c r="H12021" s="47"/>
      <c r="I12021" s="47"/>
    </row>
    <row r="12022" spans="1:9" x14ac:dyDescent="0.25">
      <c r="A12022" s="47"/>
      <c r="B12022" s="47"/>
      <c r="C12022" s="47"/>
      <c r="D12022" s="47"/>
      <c r="E12022" s="47"/>
      <c r="F12022" s="47"/>
      <c r="G12022" s="47"/>
      <c r="H12022" s="47"/>
      <c r="I12022" s="47"/>
    </row>
    <row r="12023" spans="1:9" x14ac:dyDescent="0.25">
      <c r="A12023" s="47"/>
      <c r="B12023" s="47"/>
      <c r="C12023" s="47"/>
      <c r="D12023" s="47"/>
      <c r="E12023" s="47"/>
      <c r="F12023" s="47"/>
      <c r="G12023" s="47"/>
      <c r="H12023" s="47"/>
      <c r="I12023" s="47"/>
    </row>
    <row r="12024" spans="1:9" x14ac:dyDescent="0.25">
      <c r="A12024" s="47"/>
      <c r="B12024" s="47"/>
      <c r="C12024" s="47"/>
      <c r="D12024" s="47"/>
      <c r="E12024" s="47"/>
      <c r="F12024" s="47"/>
      <c r="G12024" s="47"/>
      <c r="H12024" s="47"/>
      <c r="I12024" s="47"/>
    </row>
    <row r="12025" spans="1:9" x14ac:dyDescent="0.25">
      <c r="A12025" s="47"/>
      <c r="B12025" s="47"/>
      <c r="C12025" s="47"/>
      <c r="D12025" s="47"/>
      <c r="E12025" s="47"/>
      <c r="F12025" s="47"/>
      <c r="G12025" s="47"/>
      <c r="H12025" s="47"/>
      <c r="I12025" s="47"/>
    </row>
    <row r="12026" spans="1:9" x14ac:dyDescent="0.25">
      <c r="A12026" s="47"/>
      <c r="B12026" s="47"/>
      <c r="C12026" s="47"/>
      <c r="D12026" s="47"/>
      <c r="E12026" s="47"/>
      <c r="F12026" s="47"/>
      <c r="G12026" s="47"/>
      <c r="H12026" s="47"/>
      <c r="I12026" s="47"/>
    </row>
    <row r="12027" spans="1:9" x14ac:dyDescent="0.25">
      <c r="A12027" s="47"/>
      <c r="B12027" s="47"/>
      <c r="C12027" s="47"/>
      <c r="D12027" s="47"/>
      <c r="E12027" s="47"/>
      <c r="F12027" s="47"/>
      <c r="G12027" s="47"/>
      <c r="H12027" s="47"/>
      <c r="I12027" s="47"/>
    </row>
    <row r="12028" spans="1:9" x14ac:dyDescent="0.25">
      <c r="A12028" s="47"/>
      <c r="B12028" s="47"/>
      <c r="C12028" s="47"/>
      <c r="D12028" s="47"/>
      <c r="E12028" s="47"/>
      <c r="F12028" s="47"/>
      <c r="G12028" s="47"/>
      <c r="H12028" s="47"/>
      <c r="I12028" s="47"/>
    </row>
    <row r="12029" spans="1:9" x14ac:dyDescent="0.25">
      <c r="A12029" s="47"/>
      <c r="B12029" s="47"/>
      <c r="C12029" s="47"/>
      <c r="D12029" s="47"/>
      <c r="E12029" s="47"/>
      <c r="F12029" s="47"/>
      <c r="G12029" s="47"/>
      <c r="H12029" s="47"/>
      <c r="I12029" s="47"/>
    </row>
    <row r="12030" spans="1:9" x14ac:dyDescent="0.25">
      <c r="A12030" s="47"/>
      <c r="B12030" s="47"/>
      <c r="C12030" s="47"/>
      <c r="D12030" s="47"/>
      <c r="E12030" s="47"/>
      <c r="F12030" s="47"/>
      <c r="G12030" s="47"/>
      <c r="H12030" s="47"/>
      <c r="I12030" s="47"/>
    </row>
    <row r="12031" spans="1:9" x14ac:dyDescent="0.25">
      <c r="A12031" s="47"/>
      <c r="B12031" s="47"/>
      <c r="C12031" s="47"/>
      <c r="D12031" s="47"/>
      <c r="E12031" s="47"/>
      <c r="F12031" s="47"/>
      <c r="G12031" s="47"/>
      <c r="H12031" s="47"/>
      <c r="I12031" s="47"/>
    </row>
    <row r="12032" spans="1:9" x14ac:dyDescent="0.25">
      <c r="A12032" s="47"/>
      <c r="B12032" s="47"/>
      <c r="C12032" s="47"/>
      <c r="D12032" s="47"/>
      <c r="E12032" s="47"/>
      <c r="F12032" s="47"/>
      <c r="G12032" s="47"/>
      <c r="H12032" s="47"/>
      <c r="I12032" s="47"/>
    </row>
    <row r="12033" spans="1:9" x14ac:dyDescent="0.25">
      <c r="A12033" s="47"/>
      <c r="B12033" s="47"/>
      <c r="C12033" s="47"/>
      <c r="D12033" s="47"/>
      <c r="E12033" s="47"/>
      <c r="F12033" s="47"/>
      <c r="G12033" s="47"/>
      <c r="H12033" s="47"/>
      <c r="I12033" s="47"/>
    </row>
    <row r="12034" spans="1:9" x14ac:dyDescent="0.25">
      <c r="A12034" s="47"/>
      <c r="B12034" s="47"/>
      <c r="C12034" s="47"/>
      <c r="D12034" s="47"/>
      <c r="E12034" s="47"/>
      <c r="F12034" s="47"/>
      <c r="G12034" s="47"/>
      <c r="H12034" s="47"/>
      <c r="I12034" s="47"/>
    </row>
    <row r="12035" spans="1:9" x14ac:dyDescent="0.25">
      <c r="A12035" s="47"/>
      <c r="B12035" s="47"/>
      <c r="C12035" s="47"/>
      <c r="D12035" s="47"/>
      <c r="E12035" s="47"/>
      <c r="F12035" s="47"/>
      <c r="G12035" s="47"/>
      <c r="H12035" s="47"/>
      <c r="I12035" s="47"/>
    </row>
    <row r="12036" spans="1:9" x14ac:dyDescent="0.25">
      <c r="A12036" s="47"/>
      <c r="B12036" s="47"/>
      <c r="C12036" s="47"/>
      <c r="D12036" s="47"/>
      <c r="E12036" s="47"/>
      <c r="F12036" s="47"/>
      <c r="G12036" s="47"/>
      <c r="H12036" s="47"/>
      <c r="I12036" s="47"/>
    </row>
    <row r="12037" spans="1:9" x14ac:dyDescent="0.25">
      <c r="A12037" s="47"/>
      <c r="B12037" s="47"/>
      <c r="C12037" s="47"/>
      <c r="D12037" s="47"/>
      <c r="E12037" s="47"/>
      <c r="F12037" s="47"/>
      <c r="G12037" s="47"/>
      <c r="H12037" s="47"/>
      <c r="I12037" s="47"/>
    </row>
    <row r="12038" spans="1:9" x14ac:dyDescent="0.25">
      <c r="A12038" s="47"/>
      <c r="B12038" s="47"/>
      <c r="C12038" s="47"/>
      <c r="D12038" s="47"/>
      <c r="E12038" s="47"/>
      <c r="F12038" s="47"/>
      <c r="G12038" s="47"/>
      <c r="H12038" s="47"/>
      <c r="I12038" s="47"/>
    </row>
    <row r="12039" spans="1:9" x14ac:dyDescent="0.25">
      <c r="A12039" s="47"/>
      <c r="B12039" s="47"/>
      <c r="C12039" s="47"/>
      <c r="D12039" s="47"/>
      <c r="E12039" s="47"/>
      <c r="F12039" s="47"/>
      <c r="G12039" s="47"/>
      <c r="H12039" s="47"/>
      <c r="I12039" s="47"/>
    </row>
    <row r="12040" spans="1:9" x14ac:dyDescent="0.25">
      <c r="A12040" s="47"/>
      <c r="B12040" s="47"/>
      <c r="C12040" s="47"/>
      <c r="D12040" s="47"/>
      <c r="E12040" s="47"/>
      <c r="F12040" s="47"/>
      <c r="G12040" s="47"/>
      <c r="H12040" s="47"/>
      <c r="I12040" s="47"/>
    </row>
    <row r="12041" spans="1:9" x14ac:dyDescent="0.25">
      <c r="A12041" s="47"/>
      <c r="B12041" s="47"/>
      <c r="C12041" s="47"/>
      <c r="D12041" s="47"/>
      <c r="E12041" s="47"/>
      <c r="F12041" s="47"/>
      <c r="G12041" s="47"/>
      <c r="H12041" s="47"/>
      <c r="I12041" s="47"/>
    </row>
    <row r="12042" spans="1:9" x14ac:dyDescent="0.25">
      <c r="A12042" s="47"/>
      <c r="B12042" s="47"/>
      <c r="C12042" s="47"/>
      <c r="D12042" s="47"/>
      <c r="E12042" s="47"/>
      <c r="F12042" s="47"/>
      <c r="G12042" s="47"/>
      <c r="H12042" s="47"/>
      <c r="I12042" s="47"/>
    </row>
    <row r="12043" spans="1:9" x14ac:dyDescent="0.25">
      <c r="A12043" s="47"/>
      <c r="B12043" s="47"/>
      <c r="C12043" s="47"/>
      <c r="D12043" s="47"/>
      <c r="E12043" s="47"/>
      <c r="F12043" s="47"/>
      <c r="G12043" s="47"/>
      <c r="H12043" s="47"/>
      <c r="I12043" s="47"/>
    </row>
    <row r="12044" spans="1:9" x14ac:dyDescent="0.25">
      <c r="A12044" s="47"/>
      <c r="B12044" s="47"/>
      <c r="C12044" s="47"/>
      <c r="D12044" s="47"/>
      <c r="E12044" s="47"/>
      <c r="F12044" s="47"/>
      <c r="G12044" s="47"/>
      <c r="H12044" s="47"/>
      <c r="I12044" s="47"/>
    </row>
    <row r="12045" spans="1:9" x14ac:dyDescent="0.25">
      <c r="A12045" s="47"/>
      <c r="B12045" s="47"/>
      <c r="C12045" s="47"/>
      <c r="D12045" s="47"/>
      <c r="E12045" s="47"/>
      <c r="F12045" s="47"/>
      <c r="G12045" s="47"/>
      <c r="H12045" s="47"/>
      <c r="I12045" s="47"/>
    </row>
    <row r="12046" spans="1:9" x14ac:dyDescent="0.25">
      <c r="A12046" s="47"/>
      <c r="B12046" s="47"/>
      <c r="C12046" s="47"/>
      <c r="D12046" s="47"/>
      <c r="E12046" s="47"/>
      <c r="F12046" s="47"/>
      <c r="G12046" s="47"/>
      <c r="H12046" s="47"/>
      <c r="I12046" s="47"/>
    </row>
    <row r="12047" spans="1:9" x14ac:dyDescent="0.25">
      <c r="A12047" s="47"/>
      <c r="B12047" s="47"/>
      <c r="C12047" s="47"/>
      <c r="D12047" s="47"/>
      <c r="E12047" s="47"/>
      <c r="F12047" s="47"/>
      <c r="G12047" s="47"/>
      <c r="H12047" s="47"/>
      <c r="I12047" s="47"/>
    </row>
    <row r="12048" spans="1:9" x14ac:dyDescent="0.25">
      <c r="A12048" s="47"/>
      <c r="B12048" s="47"/>
      <c r="C12048" s="47"/>
      <c r="D12048" s="47"/>
      <c r="E12048" s="47"/>
      <c r="F12048" s="47"/>
      <c r="G12048" s="47"/>
      <c r="H12048" s="47"/>
      <c r="I12048" s="47"/>
    </row>
    <row r="12049" spans="1:9" x14ac:dyDescent="0.25">
      <c r="A12049" s="47"/>
      <c r="B12049" s="47"/>
      <c r="C12049" s="47"/>
      <c r="D12049" s="47"/>
      <c r="E12049" s="47"/>
      <c r="F12049" s="47"/>
      <c r="G12049" s="47"/>
      <c r="H12049" s="47"/>
      <c r="I12049" s="47"/>
    </row>
    <row r="12050" spans="1:9" x14ac:dyDescent="0.25">
      <c r="A12050" s="47"/>
      <c r="B12050" s="47"/>
      <c r="C12050" s="47"/>
      <c r="D12050" s="47"/>
      <c r="E12050" s="47"/>
      <c r="F12050" s="47"/>
      <c r="G12050" s="47"/>
      <c r="H12050" s="47"/>
      <c r="I12050" s="47"/>
    </row>
    <row r="12051" spans="1:9" x14ac:dyDescent="0.25">
      <c r="A12051" s="47"/>
      <c r="B12051" s="47"/>
      <c r="C12051" s="47"/>
      <c r="D12051" s="47"/>
      <c r="E12051" s="47"/>
      <c r="F12051" s="47"/>
      <c r="G12051" s="47"/>
      <c r="H12051" s="47"/>
      <c r="I12051" s="47"/>
    </row>
    <row r="12052" spans="1:9" x14ac:dyDescent="0.25">
      <c r="A12052" s="47"/>
      <c r="B12052" s="47"/>
      <c r="C12052" s="47"/>
      <c r="D12052" s="47"/>
      <c r="E12052" s="47"/>
      <c r="F12052" s="47"/>
      <c r="G12052" s="47"/>
      <c r="H12052" s="47"/>
      <c r="I12052" s="47"/>
    </row>
    <row r="12053" spans="1:9" x14ac:dyDescent="0.25">
      <c r="A12053" s="47"/>
      <c r="B12053" s="47"/>
      <c r="C12053" s="47"/>
      <c r="D12053" s="47"/>
      <c r="E12053" s="47"/>
      <c r="F12053" s="47"/>
      <c r="G12053" s="47"/>
      <c r="H12053" s="47"/>
      <c r="I12053" s="47"/>
    </row>
    <row r="12054" spans="1:9" x14ac:dyDescent="0.25">
      <c r="A12054" s="47"/>
      <c r="B12054" s="47"/>
      <c r="C12054" s="47"/>
      <c r="D12054" s="47"/>
      <c r="E12054" s="47"/>
      <c r="F12054" s="47"/>
      <c r="G12054" s="47"/>
      <c r="H12054" s="47"/>
      <c r="I12054" s="47"/>
    </row>
    <row r="12055" spans="1:9" x14ac:dyDescent="0.25">
      <c r="A12055" s="47"/>
      <c r="B12055" s="47"/>
      <c r="C12055" s="47"/>
      <c r="D12055" s="47"/>
      <c r="E12055" s="47"/>
      <c r="F12055" s="47"/>
      <c r="G12055" s="47"/>
      <c r="H12055" s="47"/>
      <c r="I12055" s="47"/>
    </row>
    <row r="12056" spans="1:9" x14ac:dyDescent="0.25">
      <c r="A12056" s="47"/>
      <c r="B12056" s="47"/>
      <c r="C12056" s="47"/>
      <c r="D12056" s="47"/>
      <c r="E12056" s="47"/>
      <c r="F12056" s="47"/>
      <c r="G12056" s="47"/>
      <c r="H12056" s="47"/>
      <c r="I12056" s="47"/>
    </row>
    <row r="12057" spans="1:9" x14ac:dyDescent="0.25">
      <c r="A12057" s="47"/>
      <c r="B12057" s="47"/>
      <c r="C12057" s="47"/>
      <c r="D12057" s="47"/>
      <c r="E12057" s="47"/>
      <c r="F12057" s="47"/>
      <c r="G12057" s="47"/>
      <c r="H12057" s="47"/>
      <c r="I12057" s="47"/>
    </row>
    <row r="12058" spans="1:9" x14ac:dyDescent="0.25">
      <c r="A12058" s="47"/>
      <c r="B12058" s="47"/>
      <c r="C12058" s="47"/>
      <c r="D12058" s="47"/>
      <c r="E12058" s="47"/>
      <c r="F12058" s="47"/>
      <c r="G12058" s="47"/>
      <c r="H12058" s="47"/>
      <c r="I12058" s="47"/>
    </row>
    <row r="12059" spans="1:9" x14ac:dyDescent="0.25">
      <c r="A12059" s="47"/>
      <c r="B12059" s="47"/>
      <c r="C12059" s="47"/>
      <c r="D12059" s="47"/>
      <c r="E12059" s="47"/>
      <c r="F12059" s="47"/>
      <c r="G12059" s="47"/>
      <c r="H12059" s="47"/>
      <c r="I12059" s="47"/>
    </row>
    <row r="12060" spans="1:9" x14ac:dyDescent="0.25">
      <c r="A12060" s="47"/>
      <c r="B12060" s="47"/>
      <c r="C12060" s="47"/>
      <c r="D12060" s="47"/>
      <c r="E12060" s="47"/>
      <c r="F12060" s="47"/>
      <c r="G12060" s="47"/>
      <c r="H12060" s="47"/>
      <c r="I12060" s="47"/>
    </row>
    <row r="12061" spans="1:9" x14ac:dyDescent="0.25">
      <c r="A12061" s="47"/>
      <c r="B12061" s="47"/>
      <c r="C12061" s="47"/>
      <c r="D12061" s="47"/>
      <c r="E12061" s="47"/>
      <c r="F12061" s="47"/>
      <c r="G12061" s="47"/>
      <c r="H12061" s="47"/>
      <c r="I12061" s="47"/>
    </row>
    <row r="12062" spans="1:9" x14ac:dyDescent="0.25">
      <c r="A12062" s="47"/>
      <c r="B12062" s="47"/>
      <c r="C12062" s="47"/>
      <c r="D12062" s="47"/>
      <c r="E12062" s="47"/>
      <c r="F12062" s="47"/>
      <c r="G12062" s="47"/>
      <c r="H12062" s="47"/>
      <c r="I12062" s="47"/>
    </row>
    <row r="12063" spans="1:9" x14ac:dyDescent="0.25">
      <c r="A12063" s="47"/>
      <c r="B12063" s="47"/>
      <c r="C12063" s="47"/>
      <c r="D12063" s="47"/>
      <c r="E12063" s="47"/>
      <c r="F12063" s="47"/>
      <c r="G12063" s="47"/>
      <c r="H12063" s="47"/>
      <c r="I12063" s="47"/>
    </row>
    <row r="12064" spans="1:9" x14ac:dyDescent="0.25">
      <c r="A12064" s="47"/>
      <c r="B12064" s="47"/>
      <c r="C12064" s="47"/>
      <c r="D12064" s="47"/>
      <c r="E12064" s="47"/>
      <c r="F12064" s="47"/>
      <c r="G12064" s="47"/>
      <c r="H12064" s="47"/>
      <c r="I12064" s="47"/>
    </row>
    <row r="12065" spans="1:9" x14ac:dyDescent="0.25">
      <c r="A12065" s="47"/>
      <c r="B12065" s="47"/>
      <c r="C12065" s="47"/>
      <c r="D12065" s="47"/>
      <c r="E12065" s="47"/>
      <c r="F12065" s="47"/>
      <c r="G12065" s="47"/>
      <c r="H12065" s="47"/>
      <c r="I12065" s="47"/>
    </row>
    <row r="12066" spans="1:9" x14ac:dyDescent="0.25">
      <c r="A12066" s="47"/>
      <c r="B12066" s="47"/>
      <c r="C12066" s="47"/>
      <c r="D12066" s="47"/>
      <c r="E12066" s="47"/>
      <c r="F12066" s="47"/>
      <c r="G12066" s="47"/>
      <c r="H12066" s="47"/>
      <c r="I12066" s="47"/>
    </row>
    <row r="12067" spans="1:9" x14ac:dyDescent="0.25">
      <c r="A12067" s="47"/>
      <c r="B12067" s="47"/>
      <c r="C12067" s="47"/>
      <c r="D12067" s="47"/>
      <c r="E12067" s="47"/>
      <c r="F12067" s="47"/>
      <c r="G12067" s="47"/>
      <c r="H12067" s="47"/>
      <c r="I12067" s="47"/>
    </row>
    <row r="12068" spans="1:9" x14ac:dyDescent="0.25">
      <c r="A12068" s="47"/>
      <c r="B12068" s="47"/>
      <c r="C12068" s="47"/>
      <c r="D12068" s="47"/>
      <c r="E12068" s="47"/>
      <c r="F12068" s="47"/>
      <c r="G12068" s="47"/>
      <c r="H12068" s="47"/>
      <c r="I12068" s="47"/>
    </row>
    <row r="12069" spans="1:9" x14ac:dyDescent="0.25">
      <c r="A12069" s="47"/>
      <c r="B12069" s="47"/>
      <c r="C12069" s="47"/>
      <c r="D12069" s="47"/>
      <c r="E12069" s="47"/>
      <c r="F12069" s="47"/>
      <c r="G12069" s="47"/>
      <c r="H12069" s="47"/>
      <c r="I12069" s="47"/>
    </row>
    <row r="12070" spans="1:9" x14ac:dyDescent="0.25">
      <c r="A12070" s="47"/>
      <c r="B12070" s="47"/>
      <c r="C12070" s="47"/>
      <c r="D12070" s="47"/>
      <c r="E12070" s="47"/>
      <c r="F12070" s="47"/>
      <c r="G12070" s="47"/>
      <c r="H12070" s="47"/>
      <c r="I12070" s="47"/>
    </row>
    <row r="12071" spans="1:9" x14ac:dyDescent="0.25">
      <c r="A12071" s="47"/>
      <c r="B12071" s="47"/>
      <c r="C12071" s="47"/>
      <c r="D12071" s="47"/>
      <c r="E12071" s="47"/>
      <c r="F12071" s="47"/>
      <c r="G12071" s="47"/>
      <c r="H12071" s="47"/>
      <c r="I12071" s="47"/>
    </row>
    <row r="12072" spans="1:9" x14ac:dyDescent="0.25">
      <c r="A12072" s="47"/>
      <c r="B12072" s="47"/>
      <c r="C12072" s="47"/>
      <c r="D12072" s="47"/>
      <c r="E12072" s="47"/>
      <c r="F12072" s="47"/>
      <c r="G12072" s="47"/>
      <c r="H12072" s="47"/>
      <c r="I12072" s="47"/>
    </row>
    <row r="12073" spans="1:9" x14ac:dyDescent="0.25">
      <c r="A12073" s="47"/>
      <c r="B12073" s="47"/>
      <c r="C12073" s="47"/>
      <c r="D12073" s="47"/>
      <c r="E12073" s="47"/>
      <c r="F12073" s="47"/>
      <c r="G12073" s="47"/>
      <c r="H12073" s="47"/>
      <c r="I12073" s="47"/>
    </row>
    <row r="12074" spans="1:9" x14ac:dyDescent="0.25">
      <c r="A12074" s="47"/>
      <c r="B12074" s="47"/>
      <c r="C12074" s="47"/>
      <c r="D12074" s="47"/>
      <c r="E12074" s="47"/>
      <c r="F12074" s="47"/>
      <c r="G12074" s="47"/>
      <c r="H12074" s="47"/>
      <c r="I12074" s="47"/>
    </row>
    <row r="12075" spans="1:9" x14ac:dyDescent="0.25">
      <c r="A12075" s="47"/>
      <c r="B12075" s="47"/>
      <c r="C12075" s="47"/>
      <c r="D12075" s="47"/>
      <c r="E12075" s="47"/>
      <c r="F12075" s="47"/>
      <c r="G12075" s="47"/>
      <c r="H12075" s="47"/>
      <c r="I12075" s="47"/>
    </row>
    <row r="12076" spans="1:9" x14ac:dyDescent="0.25">
      <c r="A12076" s="47"/>
      <c r="B12076" s="47"/>
      <c r="C12076" s="47"/>
      <c r="D12076" s="47"/>
      <c r="E12076" s="47"/>
      <c r="F12076" s="47"/>
      <c r="G12076" s="47"/>
      <c r="H12076" s="47"/>
      <c r="I12076" s="47"/>
    </row>
    <row r="12077" spans="1:9" x14ac:dyDescent="0.25">
      <c r="A12077" s="47"/>
      <c r="B12077" s="47"/>
      <c r="C12077" s="47"/>
      <c r="D12077" s="47"/>
      <c r="E12077" s="47"/>
      <c r="F12077" s="47"/>
      <c r="G12077" s="47"/>
      <c r="H12077" s="47"/>
      <c r="I12077" s="47"/>
    </row>
    <row r="12078" spans="1:9" x14ac:dyDescent="0.25">
      <c r="A12078" s="47"/>
      <c r="B12078" s="47"/>
      <c r="C12078" s="47"/>
      <c r="D12078" s="47"/>
      <c r="E12078" s="47"/>
      <c r="F12078" s="47"/>
      <c r="G12078" s="47"/>
      <c r="H12078" s="47"/>
      <c r="I12078" s="47"/>
    </row>
    <row r="12079" spans="1:9" x14ac:dyDescent="0.25">
      <c r="A12079" s="47"/>
      <c r="B12079" s="47"/>
      <c r="C12079" s="47"/>
      <c r="D12079" s="47"/>
      <c r="E12079" s="47"/>
      <c r="F12079" s="47"/>
      <c r="G12079" s="47"/>
      <c r="H12079" s="47"/>
      <c r="I12079" s="47"/>
    </row>
    <row r="12080" spans="1:9" x14ac:dyDescent="0.25">
      <c r="A12080" s="47"/>
      <c r="B12080" s="47"/>
      <c r="C12080" s="47"/>
      <c r="D12080" s="47"/>
      <c r="E12080" s="47"/>
      <c r="F12080" s="47"/>
      <c r="G12080" s="47"/>
      <c r="H12080" s="47"/>
      <c r="I12080" s="47"/>
    </row>
    <row r="12081" spans="1:9" x14ac:dyDescent="0.25">
      <c r="A12081" s="47"/>
      <c r="B12081" s="47"/>
      <c r="C12081" s="47"/>
      <c r="D12081" s="47"/>
      <c r="E12081" s="47"/>
      <c r="F12081" s="47"/>
      <c r="G12081" s="47"/>
      <c r="H12081" s="47"/>
      <c r="I12081" s="47"/>
    </row>
    <row r="12082" spans="1:9" x14ac:dyDescent="0.25">
      <c r="A12082" s="47"/>
      <c r="B12082" s="47"/>
      <c r="C12082" s="47"/>
      <c r="D12082" s="47"/>
      <c r="E12082" s="47"/>
      <c r="F12082" s="47"/>
      <c r="G12082" s="47"/>
      <c r="H12082" s="47"/>
      <c r="I12082" s="47"/>
    </row>
    <row r="12083" spans="1:9" x14ac:dyDescent="0.25">
      <c r="A12083" s="47"/>
      <c r="B12083" s="47"/>
      <c r="C12083" s="47"/>
      <c r="D12083" s="47"/>
      <c r="E12083" s="47"/>
      <c r="F12083" s="47"/>
      <c r="G12083" s="47"/>
      <c r="H12083" s="47"/>
      <c r="I12083" s="47"/>
    </row>
    <row r="12084" spans="1:9" x14ac:dyDescent="0.25">
      <c r="A12084" s="47"/>
      <c r="B12084" s="47"/>
      <c r="C12084" s="47"/>
      <c r="D12084" s="47"/>
      <c r="E12084" s="47"/>
      <c r="F12084" s="47"/>
      <c r="G12084" s="47"/>
      <c r="H12084" s="47"/>
      <c r="I12084" s="47"/>
    </row>
    <row r="12085" spans="1:9" x14ac:dyDescent="0.25">
      <c r="A12085" s="47"/>
      <c r="B12085" s="47"/>
      <c r="C12085" s="47"/>
      <c r="D12085" s="47"/>
      <c r="E12085" s="47"/>
      <c r="F12085" s="47"/>
      <c r="G12085" s="47"/>
      <c r="H12085" s="47"/>
      <c r="I12085" s="47"/>
    </row>
    <row r="12086" spans="1:9" x14ac:dyDescent="0.25">
      <c r="A12086" s="47"/>
      <c r="B12086" s="47"/>
      <c r="C12086" s="47"/>
      <c r="D12086" s="47"/>
      <c r="E12086" s="47"/>
      <c r="F12086" s="47"/>
      <c r="G12086" s="47"/>
      <c r="H12086" s="47"/>
      <c r="I12086" s="47"/>
    </row>
    <row r="12087" spans="1:9" x14ac:dyDescent="0.25">
      <c r="A12087" s="47"/>
      <c r="B12087" s="47"/>
      <c r="C12087" s="47"/>
      <c r="D12087" s="47"/>
      <c r="E12087" s="47"/>
      <c r="F12087" s="47"/>
      <c r="G12087" s="47"/>
      <c r="H12087" s="47"/>
      <c r="I12087" s="47"/>
    </row>
    <row r="12088" spans="1:9" x14ac:dyDescent="0.25">
      <c r="A12088" s="47"/>
      <c r="B12088" s="47"/>
      <c r="C12088" s="47"/>
      <c r="D12088" s="47"/>
      <c r="E12088" s="47"/>
      <c r="F12088" s="47"/>
      <c r="G12088" s="47"/>
      <c r="H12088" s="47"/>
      <c r="I12088" s="47"/>
    </row>
    <row r="12089" spans="1:9" x14ac:dyDescent="0.25">
      <c r="A12089" s="47"/>
      <c r="B12089" s="47"/>
      <c r="C12089" s="47"/>
      <c r="D12089" s="47"/>
      <c r="E12089" s="47"/>
      <c r="F12089" s="47"/>
      <c r="G12089" s="47"/>
      <c r="H12089" s="47"/>
      <c r="I12089" s="47"/>
    </row>
    <row r="12090" spans="1:9" x14ac:dyDescent="0.25">
      <c r="A12090" s="47"/>
      <c r="B12090" s="47"/>
      <c r="C12090" s="47"/>
      <c r="D12090" s="47"/>
      <c r="E12090" s="47"/>
      <c r="F12090" s="47"/>
      <c r="G12090" s="47"/>
      <c r="H12090" s="47"/>
      <c r="I12090" s="47"/>
    </row>
    <row r="12091" spans="1:9" x14ac:dyDescent="0.25">
      <c r="A12091" s="47"/>
      <c r="B12091" s="47"/>
      <c r="C12091" s="47"/>
      <c r="D12091" s="47"/>
      <c r="E12091" s="47"/>
      <c r="F12091" s="47"/>
      <c r="G12091" s="47"/>
      <c r="H12091" s="47"/>
      <c r="I12091" s="47"/>
    </row>
    <row r="12092" spans="1:9" x14ac:dyDescent="0.25">
      <c r="A12092" s="47"/>
      <c r="B12092" s="47"/>
      <c r="C12092" s="47"/>
      <c r="D12092" s="47"/>
      <c r="E12092" s="47"/>
      <c r="F12092" s="47"/>
      <c r="G12092" s="47"/>
      <c r="H12092" s="47"/>
      <c r="I12092" s="47"/>
    </row>
    <row r="12093" spans="1:9" x14ac:dyDescent="0.25">
      <c r="A12093" s="47"/>
      <c r="B12093" s="47"/>
      <c r="C12093" s="47"/>
      <c r="D12093" s="47"/>
      <c r="E12093" s="47"/>
      <c r="F12093" s="47"/>
      <c r="G12093" s="47"/>
      <c r="H12093" s="47"/>
      <c r="I12093" s="47"/>
    </row>
    <row r="12094" spans="1:9" x14ac:dyDescent="0.25">
      <c r="A12094" s="47"/>
      <c r="B12094" s="47"/>
      <c r="C12094" s="47"/>
      <c r="D12094" s="47"/>
      <c r="E12094" s="47"/>
      <c r="F12094" s="47"/>
      <c r="G12094" s="47"/>
      <c r="H12094" s="47"/>
      <c r="I12094" s="47"/>
    </row>
    <row r="12095" spans="1:9" x14ac:dyDescent="0.25">
      <c r="A12095" s="47"/>
      <c r="B12095" s="47"/>
      <c r="C12095" s="47"/>
      <c r="D12095" s="47"/>
      <c r="E12095" s="47"/>
      <c r="F12095" s="47"/>
      <c r="G12095" s="47"/>
      <c r="H12095" s="47"/>
      <c r="I12095" s="47"/>
    </row>
    <row r="12096" spans="1:9" x14ac:dyDescent="0.25">
      <c r="A12096" s="47"/>
      <c r="B12096" s="47"/>
      <c r="C12096" s="47"/>
      <c r="D12096" s="47"/>
      <c r="E12096" s="47"/>
      <c r="F12096" s="47"/>
      <c r="G12096" s="47"/>
      <c r="H12096" s="47"/>
      <c r="I12096" s="47"/>
    </row>
    <row r="12097" spans="1:9" x14ac:dyDescent="0.25">
      <c r="A12097" s="47"/>
      <c r="B12097" s="47"/>
      <c r="C12097" s="47"/>
      <c r="D12097" s="47"/>
      <c r="E12097" s="47"/>
      <c r="F12097" s="47"/>
      <c r="G12097" s="47"/>
      <c r="H12097" s="47"/>
      <c r="I12097" s="47"/>
    </row>
    <row r="12098" spans="1:9" x14ac:dyDescent="0.25">
      <c r="A12098" s="47"/>
      <c r="B12098" s="47"/>
      <c r="C12098" s="47"/>
      <c r="D12098" s="47"/>
      <c r="E12098" s="47"/>
      <c r="F12098" s="47"/>
      <c r="G12098" s="47"/>
      <c r="H12098" s="47"/>
      <c r="I12098" s="47"/>
    </row>
    <row r="12099" spans="1:9" x14ac:dyDescent="0.25">
      <c r="A12099" s="47"/>
      <c r="B12099" s="47"/>
      <c r="C12099" s="47"/>
      <c r="D12099" s="47"/>
      <c r="E12099" s="47"/>
      <c r="F12099" s="47"/>
      <c r="G12099" s="47"/>
      <c r="H12099" s="47"/>
      <c r="I12099" s="47"/>
    </row>
    <row r="12100" spans="1:9" x14ac:dyDescent="0.25">
      <c r="A12100" s="47"/>
      <c r="B12100" s="47"/>
      <c r="C12100" s="47"/>
      <c r="D12100" s="47"/>
      <c r="E12100" s="47"/>
      <c r="F12100" s="47"/>
      <c r="G12100" s="47"/>
      <c r="H12100" s="47"/>
      <c r="I12100" s="47"/>
    </row>
    <row r="12101" spans="1:9" x14ac:dyDescent="0.25">
      <c r="A12101" s="47"/>
      <c r="B12101" s="47"/>
      <c r="C12101" s="47"/>
      <c r="D12101" s="47"/>
      <c r="E12101" s="47"/>
      <c r="F12101" s="47"/>
      <c r="G12101" s="47"/>
      <c r="H12101" s="47"/>
      <c r="I12101" s="47"/>
    </row>
    <row r="12102" spans="1:9" x14ac:dyDescent="0.25">
      <c r="A12102" s="47"/>
      <c r="B12102" s="47"/>
      <c r="C12102" s="47"/>
      <c r="D12102" s="47"/>
      <c r="E12102" s="47"/>
      <c r="F12102" s="47"/>
      <c r="G12102" s="47"/>
      <c r="H12102" s="47"/>
      <c r="I12102" s="47"/>
    </row>
    <row r="12103" spans="1:9" x14ac:dyDescent="0.25">
      <c r="A12103" s="47"/>
      <c r="B12103" s="47"/>
      <c r="C12103" s="47"/>
      <c r="D12103" s="47"/>
      <c r="E12103" s="47"/>
      <c r="F12103" s="47"/>
      <c r="G12103" s="47"/>
      <c r="H12103" s="47"/>
      <c r="I12103" s="47"/>
    </row>
    <row r="12104" spans="1:9" x14ac:dyDescent="0.25">
      <c r="A12104" s="47"/>
      <c r="B12104" s="47"/>
      <c r="C12104" s="47"/>
      <c r="D12104" s="47"/>
      <c r="E12104" s="47"/>
      <c r="F12104" s="47"/>
      <c r="G12104" s="47"/>
      <c r="H12104" s="47"/>
      <c r="I12104" s="47"/>
    </row>
    <row r="12105" spans="1:9" x14ac:dyDescent="0.25">
      <c r="A12105" s="47"/>
      <c r="B12105" s="47"/>
      <c r="C12105" s="47"/>
      <c r="D12105" s="47"/>
      <c r="E12105" s="47"/>
      <c r="F12105" s="47"/>
      <c r="G12105" s="47"/>
      <c r="H12105" s="47"/>
      <c r="I12105" s="47"/>
    </row>
    <row r="12106" spans="1:9" x14ac:dyDescent="0.25">
      <c r="A12106" s="47"/>
      <c r="B12106" s="47"/>
      <c r="C12106" s="47"/>
      <c r="D12106" s="47"/>
      <c r="E12106" s="47"/>
      <c r="F12106" s="47"/>
      <c r="G12106" s="47"/>
      <c r="H12106" s="47"/>
      <c r="I12106" s="47"/>
    </row>
    <row r="12107" spans="1:9" x14ac:dyDescent="0.25">
      <c r="A12107" s="47"/>
      <c r="B12107" s="47"/>
      <c r="C12107" s="47"/>
      <c r="D12107" s="47"/>
      <c r="E12107" s="47"/>
      <c r="F12107" s="47"/>
      <c r="G12107" s="47"/>
      <c r="H12107" s="47"/>
      <c r="I12107" s="47"/>
    </row>
    <row r="12108" spans="1:9" x14ac:dyDescent="0.25">
      <c r="A12108" s="47"/>
      <c r="B12108" s="47"/>
      <c r="C12108" s="47"/>
      <c r="D12108" s="47"/>
      <c r="E12108" s="47"/>
      <c r="F12108" s="47"/>
      <c r="G12108" s="47"/>
      <c r="H12108" s="47"/>
      <c r="I12108" s="47"/>
    </row>
    <row r="12109" spans="1:9" x14ac:dyDescent="0.25">
      <c r="A12109" s="47"/>
      <c r="B12109" s="47"/>
      <c r="C12109" s="47"/>
      <c r="D12109" s="47"/>
      <c r="E12109" s="47"/>
      <c r="F12109" s="47"/>
      <c r="G12109" s="47"/>
      <c r="H12109" s="47"/>
      <c r="I12109" s="47"/>
    </row>
    <row r="12110" spans="1:9" x14ac:dyDescent="0.25">
      <c r="A12110" s="47"/>
      <c r="B12110" s="47"/>
      <c r="C12110" s="47"/>
      <c r="D12110" s="47"/>
      <c r="E12110" s="47"/>
      <c r="F12110" s="47"/>
      <c r="G12110" s="47"/>
      <c r="H12110" s="47"/>
      <c r="I12110" s="47"/>
    </row>
    <row r="12111" spans="1:9" x14ac:dyDescent="0.25">
      <c r="A12111" s="47"/>
      <c r="B12111" s="47"/>
      <c r="C12111" s="47"/>
      <c r="D12111" s="47"/>
      <c r="E12111" s="47"/>
      <c r="F12111" s="47"/>
      <c r="G12111" s="47"/>
      <c r="H12111" s="47"/>
      <c r="I12111" s="47"/>
    </row>
    <row r="12112" spans="1:9" x14ac:dyDescent="0.25">
      <c r="A12112" s="47"/>
      <c r="B12112" s="47"/>
      <c r="C12112" s="47"/>
      <c r="D12112" s="47"/>
      <c r="E12112" s="47"/>
      <c r="F12112" s="47"/>
      <c r="G12112" s="47"/>
      <c r="H12112" s="47"/>
      <c r="I12112" s="47"/>
    </row>
    <row r="12113" spans="1:9" x14ac:dyDescent="0.25">
      <c r="A12113" s="47"/>
      <c r="B12113" s="47"/>
      <c r="C12113" s="47"/>
      <c r="D12113" s="47"/>
      <c r="E12113" s="47"/>
      <c r="F12113" s="47"/>
      <c r="G12113" s="47"/>
      <c r="H12113" s="47"/>
      <c r="I12113" s="47"/>
    </row>
    <row r="12114" spans="1:9" x14ac:dyDescent="0.25">
      <c r="A12114" s="47"/>
      <c r="B12114" s="47"/>
      <c r="C12114" s="47"/>
      <c r="D12114" s="47"/>
      <c r="E12114" s="47"/>
      <c r="F12114" s="47"/>
      <c r="G12114" s="47"/>
      <c r="H12114" s="47"/>
      <c r="I12114" s="47"/>
    </row>
    <row r="12115" spans="1:9" x14ac:dyDescent="0.25">
      <c r="A12115" s="47"/>
      <c r="B12115" s="47"/>
      <c r="C12115" s="47"/>
      <c r="D12115" s="47"/>
      <c r="E12115" s="47"/>
      <c r="F12115" s="47"/>
      <c r="G12115" s="47"/>
      <c r="H12115" s="47"/>
      <c r="I12115" s="47"/>
    </row>
    <row r="12116" spans="1:9" x14ac:dyDescent="0.25">
      <c r="A12116" s="47"/>
      <c r="B12116" s="47"/>
      <c r="C12116" s="47"/>
      <c r="D12116" s="47"/>
      <c r="E12116" s="47"/>
      <c r="F12116" s="47"/>
      <c r="G12116" s="47"/>
      <c r="H12116" s="47"/>
      <c r="I12116" s="47"/>
    </row>
    <row r="12117" spans="1:9" x14ac:dyDescent="0.25">
      <c r="A12117" s="47"/>
      <c r="B12117" s="47"/>
      <c r="C12117" s="47"/>
      <c r="D12117" s="47"/>
      <c r="E12117" s="47"/>
      <c r="F12117" s="47"/>
      <c r="G12117" s="47"/>
      <c r="H12117" s="47"/>
      <c r="I12117" s="47"/>
    </row>
    <row r="12118" spans="1:9" x14ac:dyDescent="0.25">
      <c r="A12118" s="47"/>
      <c r="B12118" s="47"/>
      <c r="C12118" s="47"/>
      <c r="D12118" s="47"/>
      <c r="E12118" s="47"/>
      <c r="F12118" s="47"/>
      <c r="G12118" s="47"/>
      <c r="H12118" s="47"/>
      <c r="I12118" s="47"/>
    </row>
    <row r="12119" spans="1:9" x14ac:dyDescent="0.25">
      <c r="A12119" s="47"/>
      <c r="B12119" s="47"/>
      <c r="C12119" s="47"/>
      <c r="D12119" s="47"/>
      <c r="E12119" s="47"/>
      <c r="F12119" s="47"/>
      <c r="G12119" s="47"/>
      <c r="H12119" s="47"/>
      <c r="I12119" s="47"/>
    </row>
    <row r="12120" spans="1:9" x14ac:dyDescent="0.25">
      <c r="A12120" s="47"/>
      <c r="B12120" s="47"/>
      <c r="C12120" s="47"/>
      <c r="D12120" s="47"/>
      <c r="E12120" s="47"/>
      <c r="F12120" s="47"/>
      <c r="G12120" s="47"/>
      <c r="H12120" s="47"/>
      <c r="I12120" s="47"/>
    </row>
    <row r="12121" spans="1:9" x14ac:dyDescent="0.25">
      <c r="A12121" s="47"/>
      <c r="B12121" s="47"/>
      <c r="C12121" s="47"/>
      <c r="D12121" s="47"/>
      <c r="E12121" s="47"/>
      <c r="F12121" s="47"/>
      <c r="G12121" s="47"/>
      <c r="H12121" s="47"/>
      <c r="I12121" s="47"/>
    </row>
    <row r="12122" spans="1:9" x14ac:dyDescent="0.25">
      <c r="A12122" s="47"/>
      <c r="B12122" s="47"/>
      <c r="C12122" s="47"/>
      <c r="D12122" s="47"/>
      <c r="E12122" s="47"/>
      <c r="F12122" s="47"/>
      <c r="G12122" s="47"/>
      <c r="H12122" s="47"/>
      <c r="I12122" s="47"/>
    </row>
    <row r="12123" spans="1:9" x14ac:dyDescent="0.25">
      <c r="A12123" s="47"/>
      <c r="B12123" s="47"/>
      <c r="C12123" s="47"/>
      <c r="D12123" s="47"/>
      <c r="E12123" s="47"/>
      <c r="F12123" s="47"/>
      <c r="G12123" s="47"/>
      <c r="H12123" s="47"/>
      <c r="I12123" s="47"/>
    </row>
    <row r="12124" spans="1:9" x14ac:dyDescent="0.25">
      <c r="A12124" s="47"/>
      <c r="B12124" s="47"/>
      <c r="C12124" s="47"/>
      <c r="D12124" s="47"/>
      <c r="E12124" s="47"/>
      <c r="F12124" s="47"/>
      <c r="G12124" s="47"/>
      <c r="H12124" s="47"/>
      <c r="I12124" s="47"/>
    </row>
    <row r="12125" spans="1:9" x14ac:dyDescent="0.25">
      <c r="A12125" s="47"/>
      <c r="B12125" s="47"/>
      <c r="C12125" s="47"/>
      <c r="D12125" s="47"/>
      <c r="E12125" s="47"/>
      <c r="F12125" s="47"/>
      <c r="G12125" s="47"/>
      <c r="H12125" s="47"/>
      <c r="I12125" s="47"/>
    </row>
    <row r="12126" spans="1:9" x14ac:dyDescent="0.25">
      <c r="A12126" s="47"/>
      <c r="B12126" s="47"/>
      <c r="C12126" s="47"/>
      <c r="D12126" s="47"/>
      <c r="E12126" s="47"/>
      <c r="F12126" s="47"/>
      <c r="G12126" s="47"/>
      <c r="H12126" s="47"/>
      <c r="I12126" s="47"/>
    </row>
    <row r="12127" spans="1:9" x14ac:dyDescent="0.25">
      <c r="A12127" s="47"/>
      <c r="B12127" s="47"/>
      <c r="C12127" s="47"/>
      <c r="D12127" s="47"/>
      <c r="E12127" s="47"/>
      <c r="F12127" s="47"/>
      <c r="G12127" s="47"/>
      <c r="H12127" s="47"/>
      <c r="I12127" s="47"/>
    </row>
    <row r="12128" spans="1:9" x14ac:dyDescent="0.25">
      <c r="A12128" s="47"/>
      <c r="B12128" s="47"/>
      <c r="C12128" s="47"/>
      <c r="D12128" s="47"/>
      <c r="E12128" s="47"/>
      <c r="F12128" s="47"/>
      <c r="G12128" s="47"/>
      <c r="H12128" s="47"/>
      <c r="I12128" s="47"/>
    </row>
    <row r="12129" spans="1:9" x14ac:dyDescent="0.25">
      <c r="A12129" s="47"/>
      <c r="B12129" s="47"/>
      <c r="C12129" s="47"/>
      <c r="D12129" s="47"/>
      <c r="E12129" s="47"/>
      <c r="F12129" s="47"/>
      <c r="G12129" s="47"/>
      <c r="H12129" s="47"/>
      <c r="I12129" s="47"/>
    </row>
    <row r="12130" spans="1:9" x14ac:dyDescent="0.25">
      <c r="A12130" s="47"/>
      <c r="B12130" s="47"/>
      <c r="C12130" s="47"/>
      <c r="D12130" s="47"/>
      <c r="E12130" s="47"/>
      <c r="F12130" s="47"/>
      <c r="G12130" s="47"/>
      <c r="H12130" s="47"/>
      <c r="I12130" s="47"/>
    </row>
    <row r="12131" spans="1:9" x14ac:dyDescent="0.25">
      <c r="A12131" s="47"/>
      <c r="B12131" s="47"/>
      <c r="C12131" s="47"/>
      <c r="D12131" s="47"/>
      <c r="E12131" s="47"/>
      <c r="F12131" s="47"/>
      <c r="G12131" s="47"/>
      <c r="H12131" s="47"/>
      <c r="I12131" s="47"/>
    </row>
    <row r="12132" spans="1:9" x14ac:dyDescent="0.25">
      <c r="A12132" s="47"/>
      <c r="B12132" s="47"/>
      <c r="C12132" s="47"/>
      <c r="D12132" s="47"/>
      <c r="E12132" s="47"/>
      <c r="F12132" s="47"/>
      <c r="G12132" s="47"/>
      <c r="H12132" s="47"/>
      <c r="I12132" s="47"/>
    </row>
    <row r="12133" spans="1:9" x14ac:dyDescent="0.25">
      <c r="A12133" s="47"/>
      <c r="B12133" s="47"/>
      <c r="C12133" s="47"/>
      <c r="D12133" s="47"/>
      <c r="E12133" s="47"/>
      <c r="F12133" s="47"/>
      <c r="G12133" s="47"/>
      <c r="H12133" s="47"/>
      <c r="I12133" s="47"/>
    </row>
    <row r="12134" spans="1:9" x14ac:dyDescent="0.25">
      <c r="A12134" s="47"/>
      <c r="B12134" s="47"/>
      <c r="C12134" s="47"/>
      <c r="D12134" s="47"/>
      <c r="E12134" s="47"/>
      <c r="F12134" s="47"/>
      <c r="G12134" s="47"/>
      <c r="H12134" s="47"/>
      <c r="I12134" s="47"/>
    </row>
    <row r="12135" spans="1:9" x14ac:dyDescent="0.25">
      <c r="A12135" s="47"/>
      <c r="B12135" s="47"/>
      <c r="C12135" s="47"/>
      <c r="D12135" s="47"/>
      <c r="E12135" s="47"/>
      <c r="F12135" s="47"/>
      <c r="G12135" s="47"/>
      <c r="H12135" s="47"/>
      <c r="I12135" s="47"/>
    </row>
    <row r="12136" spans="1:9" x14ac:dyDescent="0.25">
      <c r="A12136" s="47"/>
      <c r="B12136" s="47"/>
      <c r="C12136" s="47"/>
      <c r="D12136" s="47"/>
      <c r="E12136" s="47"/>
      <c r="F12136" s="47"/>
      <c r="G12136" s="47"/>
      <c r="H12136" s="47"/>
      <c r="I12136" s="47"/>
    </row>
    <row r="12137" spans="1:9" x14ac:dyDescent="0.25">
      <c r="A12137" s="47"/>
      <c r="B12137" s="47"/>
      <c r="C12137" s="47"/>
      <c r="D12137" s="47"/>
      <c r="E12137" s="47"/>
      <c r="F12137" s="47"/>
      <c r="G12137" s="47"/>
      <c r="H12137" s="47"/>
      <c r="I12137" s="47"/>
    </row>
    <row r="12138" spans="1:9" x14ac:dyDescent="0.25">
      <c r="A12138" s="47"/>
      <c r="B12138" s="47"/>
      <c r="C12138" s="47"/>
      <c r="D12138" s="47"/>
      <c r="E12138" s="47"/>
      <c r="F12138" s="47"/>
      <c r="G12138" s="47"/>
      <c r="H12138" s="47"/>
      <c r="I12138" s="47"/>
    </row>
    <row r="12139" spans="1:9" x14ac:dyDescent="0.25">
      <c r="A12139" s="47"/>
      <c r="B12139" s="47"/>
      <c r="C12139" s="47"/>
      <c r="D12139" s="47"/>
      <c r="E12139" s="47"/>
      <c r="F12139" s="47"/>
      <c r="G12139" s="47"/>
      <c r="H12139" s="47"/>
      <c r="I12139" s="47"/>
    </row>
    <row r="12140" spans="1:9" x14ac:dyDescent="0.25">
      <c r="A12140" s="47"/>
      <c r="B12140" s="47"/>
      <c r="C12140" s="47"/>
      <c r="D12140" s="47"/>
      <c r="E12140" s="47"/>
      <c r="F12140" s="47"/>
      <c r="G12140" s="47"/>
      <c r="H12140" s="47"/>
      <c r="I12140" s="47"/>
    </row>
    <row r="12141" spans="1:9" x14ac:dyDescent="0.25">
      <c r="A12141" s="47"/>
      <c r="B12141" s="47"/>
      <c r="C12141" s="47"/>
      <c r="D12141" s="47"/>
      <c r="E12141" s="47"/>
      <c r="F12141" s="47"/>
      <c r="G12141" s="47"/>
      <c r="H12141" s="47"/>
      <c r="I12141" s="47"/>
    </row>
    <row r="12142" spans="1:9" x14ac:dyDescent="0.25">
      <c r="A12142" s="47"/>
      <c r="B12142" s="47"/>
      <c r="C12142" s="47"/>
      <c r="D12142" s="47"/>
      <c r="E12142" s="47"/>
      <c r="F12142" s="47"/>
      <c r="G12142" s="47"/>
      <c r="H12142" s="47"/>
      <c r="I12142" s="47"/>
    </row>
    <row r="12143" spans="1:9" x14ac:dyDescent="0.25">
      <c r="A12143" s="47"/>
      <c r="B12143" s="47"/>
      <c r="C12143" s="47"/>
      <c r="D12143" s="47"/>
      <c r="E12143" s="47"/>
      <c r="F12143" s="47"/>
      <c r="G12143" s="47"/>
      <c r="H12143" s="47"/>
      <c r="I12143" s="47"/>
    </row>
    <row r="12144" spans="1:9" x14ac:dyDescent="0.25">
      <c r="A12144" s="47"/>
      <c r="B12144" s="47"/>
      <c r="C12144" s="47"/>
      <c r="D12144" s="47"/>
      <c r="E12144" s="47"/>
      <c r="F12144" s="47"/>
      <c r="G12144" s="47"/>
      <c r="H12144" s="47"/>
      <c r="I12144" s="47"/>
    </row>
    <row r="12145" spans="1:9" x14ac:dyDescent="0.25">
      <c r="A12145" s="47"/>
      <c r="B12145" s="47"/>
      <c r="C12145" s="47"/>
      <c r="D12145" s="47"/>
      <c r="E12145" s="47"/>
      <c r="F12145" s="47"/>
      <c r="G12145" s="47"/>
      <c r="H12145" s="47"/>
      <c r="I12145" s="47"/>
    </row>
    <row r="12146" spans="1:9" x14ac:dyDescent="0.25">
      <c r="A12146" s="47"/>
      <c r="B12146" s="47"/>
      <c r="C12146" s="47"/>
      <c r="D12146" s="47"/>
      <c r="E12146" s="47"/>
      <c r="F12146" s="47"/>
      <c r="G12146" s="47"/>
      <c r="H12146" s="47"/>
      <c r="I12146" s="47"/>
    </row>
    <row r="12147" spans="1:9" x14ac:dyDescent="0.25">
      <c r="A12147" s="47"/>
      <c r="B12147" s="47"/>
      <c r="C12147" s="47"/>
      <c r="D12147" s="47"/>
      <c r="E12147" s="47"/>
      <c r="F12147" s="47"/>
      <c r="G12147" s="47"/>
      <c r="H12147" s="47"/>
      <c r="I12147" s="47"/>
    </row>
    <row r="12148" spans="1:9" x14ac:dyDescent="0.25">
      <c r="A12148" s="47"/>
      <c r="B12148" s="47"/>
      <c r="C12148" s="47"/>
      <c r="D12148" s="47"/>
      <c r="E12148" s="47"/>
      <c r="F12148" s="47"/>
      <c r="G12148" s="47"/>
      <c r="H12148" s="47"/>
      <c r="I12148" s="47"/>
    </row>
    <row r="12149" spans="1:9" x14ac:dyDescent="0.25">
      <c r="A12149" s="47"/>
      <c r="B12149" s="47"/>
      <c r="C12149" s="47"/>
      <c r="D12149" s="47"/>
      <c r="E12149" s="47"/>
      <c r="F12149" s="47"/>
      <c r="G12149" s="47"/>
      <c r="H12149" s="47"/>
      <c r="I12149" s="47"/>
    </row>
    <row r="12150" spans="1:9" x14ac:dyDescent="0.25">
      <c r="A12150" s="47"/>
      <c r="B12150" s="47"/>
      <c r="C12150" s="47"/>
      <c r="D12150" s="47"/>
      <c r="E12150" s="47"/>
      <c r="F12150" s="47"/>
      <c r="G12150" s="47"/>
      <c r="H12150" s="47"/>
      <c r="I12150" s="47"/>
    </row>
    <row r="12151" spans="1:9" x14ac:dyDescent="0.25">
      <c r="A12151" s="47"/>
      <c r="B12151" s="47"/>
      <c r="C12151" s="47"/>
      <c r="D12151" s="47"/>
      <c r="E12151" s="47"/>
      <c r="F12151" s="47"/>
      <c r="G12151" s="47"/>
      <c r="H12151" s="47"/>
      <c r="I12151" s="47"/>
    </row>
    <row r="12152" spans="1:9" x14ac:dyDescent="0.25">
      <c r="A12152" s="47"/>
      <c r="B12152" s="47"/>
      <c r="C12152" s="47"/>
      <c r="D12152" s="47"/>
      <c r="E12152" s="47"/>
      <c r="F12152" s="47"/>
      <c r="G12152" s="47"/>
      <c r="H12152" s="47"/>
      <c r="I12152" s="47"/>
    </row>
    <row r="12153" spans="1:9" x14ac:dyDescent="0.25">
      <c r="A12153" s="47"/>
      <c r="B12153" s="47"/>
      <c r="C12153" s="47"/>
      <c r="D12153" s="47"/>
      <c r="E12153" s="47"/>
      <c r="F12153" s="47"/>
      <c r="G12153" s="47"/>
      <c r="H12153" s="47"/>
      <c r="I12153" s="47"/>
    </row>
    <row r="12154" spans="1:9" x14ac:dyDescent="0.25">
      <c r="A12154" s="47"/>
      <c r="B12154" s="47"/>
      <c r="C12154" s="47"/>
      <c r="D12154" s="47"/>
      <c r="E12154" s="47"/>
      <c r="F12154" s="47"/>
      <c r="G12154" s="47"/>
      <c r="H12154" s="47"/>
      <c r="I12154" s="47"/>
    </row>
    <row r="12155" spans="1:9" x14ac:dyDescent="0.25">
      <c r="A12155" s="47"/>
      <c r="B12155" s="47"/>
      <c r="C12155" s="47"/>
      <c r="D12155" s="47"/>
      <c r="E12155" s="47"/>
      <c r="F12155" s="47"/>
      <c r="G12155" s="47"/>
      <c r="H12155" s="47"/>
      <c r="I12155" s="47"/>
    </row>
    <row r="12156" spans="1:9" x14ac:dyDescent="0.25">
      <c r="A12156" s="47"/>
      <c r="B12156" s="47"/>
      <c r="C12156" s="47"/>
      <c r="D12156" s="47"/>
      <c r="E12156" s="47"/>
      <c r="F12156" s="47"/>
      <c r="G12156" s="47"/>
      <c r="H12156" s="47"/>
      <c r="I12156" s="47"/>
    </row>
    <row r="12157" spans="1:9" x14ac:dyDescent="0.25">
      <c r="A12157" s="47"/>
      <c r="B12157" s="47"/>
      <c r="C12157" s="47"/>
      <c r="D12157" s="47"/>
      <c r="E12157" s="47"/>
      <c r="F12157" s="47"/>
      <c r="G12157" s="47"/>
      <c r="H12157" s="47"/>
      <c r="I12157" s="47"/>
    </row>
    <row r="12158" spans="1:9" x14ac:dyDescent="0.25">
      <c r="A12158" s="47"/>
      <c r="B12158" s="47"/>
      <c r="C12158" s="47"/>
      <c r="D12158" s="47"/>
      <c r="E12158" s="47"/>
      <c r="F12158" s="47"/>
      <c r="G12158" s="47"/>
      <c r="H12158" s="47"/>
      <c r="I12158" s="47"/>
    </row>
    <row r="12159" spans="1:9" x14ac:dyDescent="0.25">
      <c r="A12159" s="47"/>
      <c r="B12159" s="47"/>
      <c r="C12159" s="47"/>
      <c r="D12159" s="47"/>
      <c r="E12159" s="47"/>
      <c r="F12159" s="47"/>
      <c r="G12159" s="47"/>
      <c r="H12159" s="47"/>
      <c r="I12159" s="47"/>
    </row>
    <row r="12160" spans="1:9" x14ac:dyDescent="0.25">
      <c r="A12160" s="47"/>
      <c r="B12160" s="47"/>
      <c r="C12160" s="47"/>
      <c r="D12160" s="47"/>
      <c r="E12160" s="47"/>
      <c r="F12160" s="47"/>
      <c r="G12160" s="47"/>
      <c r="H12160" s="47"/>
      <c r="I12160" s="47"/>
    </row>
    <row r="12161" spans="1:9" x14ac:dyDescent="0.25">
      <c r="A12161" s="47"/>
      <c r="B12161" s="47"/>
      <c r="C12161" s="47"/>
      <c r="D12161" s="47"/>
      <c r="E12161" s="47"/>
      <c r="F12161" s="47"/>
      <c r="G12161" s="47"/>
      <c r="H12161" s="47"/>
      <c r="I12161" s="47"/>
    </row>
    <row r="12162" spans="1:9" x14ac:dyDescent="0.25">
      <c r="A12162" s="47"/>
      <c r="B12162" s="47"/>
      <c r="C12162" s="47"/>
      <c r="D12162" s="47"/>
      <c r="E12162" s="47"/>
      <c r="F12162" s="47"/>
      <c r="G12162" s="47"/>
      <c r="H12162" s="47"/>
      <c r="I12162" s="47"/>
    </row>
    <row r="12163" spans="1:9" x14ac:dyDescent="0.25">
      <c r="A12163" s="47"/>
      <c r="B12163" s="47"/>
      <c r="C12163" s="47"/>
      <c r="D12163" s="47"/>
      <c r="E12163" s="47"/>
      <c r="F12163" s="47"/>
      <c r="G12163" s="47"/>
      <c r="H12163" s="47"/>
      <c r="I12163" s="47"/>
    </row>
    <row r="12164" spans="1:9" x14ac:dyDescent="0.25">
      <c r="A12164" s="47"/>
      <c r="B12164" s="47"/>
      <c r="C12164" s="47"/>
      <c r="D12164" s="47"/>
      <c r="E12164" s="47"/>
      <c r="F12164" s="47"/>
      <c r="G12164" s="47"/>
      <c r="H12164" s="47"/>
      <c r="I12164" s="47"/>
    </row>
    <row r="12165" spans="1:9" x14ac:dyDescent="0.25">
      <c r="A12165" s="47"/>
      <c r="B12165" s="47"/>
      <c r="C12165" s="47"/>
      <c r="D12165" s="47"/>
      <c r="E12165" s="47"/>
      <c r="F12165" s="47"/>
      <c r="G12165" s="47"/>
      <c r="H12165" s="47"/>
      <c r="I12165" s="47"/>
    </row>
    <row r="12166" spans="1:9" x14ac:dyDescent="0.25">
      <c r="A12166" s="47"/>
      <c r="B12166" s="47"/>
      <c r="C12166" s="47"/>
      <c r="D12166" s="47"/>
      <c r="E12166" s="47"/>
      <c r="F12166" s="47"/>
      <c r="G12166" s="47"/>
      <c r="H12166" s="47"/>
      <c r="I12166" s="47"/>
    </row>
    <row r="12167" spans="1:9" x14ac:dyDescent="0.25">
      <c r="A12167" s="47"/>
      <c r="B12167" s="47"/>
      <c r="C12167" s="47"/>
      <c r="D12167" s="47"/>
      <c r="E12167" s="47"/>
      <c r="F12167" s="47"/>
      <c r="G12167" s="47"/>
      <c r="H12167" s="47"/>
      <c r="I12167" s="47"/>
    </row>
    <row r="12168" spans="1:9" x14ac:dyDescent="0.25">
      <c r="A12168" s="47"/>
      <c r="B12168" s="47"/>
      <c r="C12168" s="47"/>
      <c r="D12168" s="47"/>
      <c r="E12168" s="47"/>
      <c r="F12168" s="47"/>
      <c r="G12168" s="47"/>
      <c r="H12168" s="47"/>
      <c r="I12168" s="47"/>
    </row>
    <row r="12169" spans="1:9" x14ac:dyDescent="0.25">
      <c r="A12169" s="47"/>
      <c r="B12169" s="47"/>
      <c r="C12169" s="47"/>
      <c r="D12169" s="47"/>
      <c r="E12169" s="47"/>
      <c r="F12169" s="47"/>
      <c r="G12169" s="47"/>
      <c r="H12169" s="47"/>
      <c r="I12169" s="47"/>
    </row>
    <row r="12170" spans="1:9" x14ac:dyDescent="0.25">
      <c r="A12170" s="47"/>
      <c r="B12170" s="47"/>
      <c r="C12170" s="47"/>
      <c r="D12170" s="47"/>
      <c r="E12170" s="47"/>
      <c r="F12170" s="47"/>
      <c r="G12170" s="47"/>
      <c r="H12170" s="47"/>
      <c r="I12170" s="47"/>
    </row>
    <row r="12171" spans="1:9" x14ac:dyDescent="0.25">
      <c r="A12171" s="47"/>
      <c r="B12171" s="47"/>
      <c r="C12171" s="47"/>
      <c r="D12171" s="47"/>
      <c r="E12171" s="47"/>
      <c r="F12171" s="47"/>
      <c r="G12171" s="47"/>
      <c r="H12171" s="47"/>
      <c r="I12171" s="47"/>
    </row>
    <row r="12172" spans="1:9" x14ac:dyDescent="0.25">
      <c r="A12172" s="47"/>
      <c r="B12172" s="47"/>
      <c r="C12172" s="47"/>
      <c r="D12172" s="47"/>
      <c r="E12172" s="47"/>
      <c r="F12172" s="47"/>
      <c r="G12172" s="47"/>
      <c r="H12172" s="47"/>
      <c r="I12172" s="47"/>
    </row>
    <row r="12173" spans="1:9" x14ac:dyDescent="0.25">
      <c r="A12173" s="47"/>
      <c r="B12173" s="47"/>
      <c r="C12173" s="47"/>
      <c r="D12173" s="47"/>
      <c r="E12173" s="47"/>
      <c r="F12173" s="47"/>
      <c r="G12173" s="47"/>
      <c r="H12173" s="47"/>
      <c r="I12173" s="47"/>
    </row>
    <row r="12174" spans="1:9" x14ac:dyDescent="0.25">
      <c r="A12174" s="47"/>
      <c r="B12174" s="47"/>
      <c r="C12174" s="47"/>
      <c r="D12174" s="47"/>
      <c r="E12174" s="47"/>
      <c r="F12174" s="47"/>
      <c r="G12174" s="47"/>
      <c r="H12174" s="47"/>
      <c r="I12174" s="47"/>
    </row>
    <row r="12175" spans="1:9" x14ac:dyDescent="0.25">
      <c r="A12175" s="47"/>
      <c r="B12175" s="47"/>
      <c r="C12175" s="47"/>
      <c r="D12175" s="47"/>
      <c r="E12175" s="47"/>
      <c r="F12175" s="47"/>
      <c r="G12175" s="47"/>
      <c r="H12175" s="47"/>
      <c r="I12175" s="47"/>
    </row>
    <row r="12176" spans="1:9" x14ac:dyDescent="0.25">
      <c r="A12176" s="47"/>
      <c r="B12176" s="47"/>
      <c r="C12176" s="47"/>
      <c r="D12176" s="47"/>
      <c r="E12176" s="47"/>
      <c r="F12176" s="47"/>
      <c r="G12176" s="47"/>
      <c r="H12176" s="47"/>
      <c r="I12176" s="47"/>
    </row>
    <row r="12177" spans="1:9" x14ac:dyDescent="0.25">
      <c r="A12177" s="47"/>
      <c r="B12177" s="47"/>
      <c r="C12177" s="47"/>
      <c r="D12177" s="47"/>
      <c r="E12177" s="47"/>
      <c r="F12177" s="47"/>
      <c r="G12177" s="47"/>
      <c r="H12177" s="47"/>
      <c r="I12177" s="47"/>
    </row>
    <row r="12178" spans="1:9" x14ac:dyDescent="0.25">
      <c r="A12178" s="47"/>
      <c r="B12178" s="47"/>
      <c r="C12178" s="47"/>
      <c r="D12178" s="47"/>
      <c r="E12178" s="47"/>
      <c r="F12178" s="47"/>
      <c r="G12178" s="47"/>
      <c r="H12178" s="47"/>
      <c r="I12178" s="47"/>
    </row>
    <row r="12179" spans="1:9" x14ac:dyDescent="0.25">
      <c r="A12179" s="47"/>
      <c r="B12179" s="47"/>
      <c r="C12179" s="47"/>
      <c r="D12179" s="47"/>
      <c r="E12179" s="47"/>
      <c r="F12179" s="47"/>
      <c r="G12179" s="47"/>
      <c r="H12179" s="47"/>
      <c r="I12179" s="47"/>
    </row>
    <row r="12180" spans="1:9" x14ac:dyDescent="0.25">
      <c r="A12180" s="47"/>
      <c r="B12180" s="47"/>
      <c r="C12180" s="47"/>
      <c r="D12180" s="47"/>
      <c r="E12180" s="47"/>
      <c r="F12180" s="47"/>
      <c r="G12180" s="47"/>
      <c r="H12180" s="47"/>
      <c r="I12180" s="47"/>
    </row>
    <row r="12181" spans="1:9" x14ac:dyDescent="0.25">
      <c r="A12181" s="47"/>
      <c r="B12181" s="47"/>
      <c r="C12181" s="47"/>
      <c r="D12181" s="47"/>
      <c r="E12181" s="47"/>
      <c r="F12181" s="47"/>
      <c r="G12181" s="47"/>
      <c r="H12181" s="47"/>
      <c r="I12181" s="47"/>
    </row>
    <row r="12182" spans="1:9" x14ac:dyDescent="0.25">
      <c r="A12182" s="47"/>
      <c r="B12182" s="47"/>
      <c r="C12182" s="47"/>
      <c r="D12182" s="47"/>
      <c r="E12182" s="47"/>
      <c r="F12182" s="47"/>
      <c r="G12182" s="47"/>
      <c r="H12182" s="47"/>
      <c r="I12182" s="47"/>
    </row>
    <row r="12183" spans="1:9" x14ac:dyDescent="0.25">
      <c r="A12183" s="47"/>
      <c r="B12183" s="47"/>
      <c r="C12183" s="47"/>
      <c r="D12183" s="47"/>
      <c r="E12183" s="47"/>
      <c r="F12183" s="47"/>
      <c r="G12183" s="47"/>
      <c r="H12183" s="47"/>
      <c r="I12183" s="47"/>
    </row>
    <row r="12184" spans="1:9" x14ac:dyDescent="0.25">
      <c r="A12184" s="47"/>
      <c r="B12184" s="47"/>
      <c r="C12184" s="47"/>
      <c r="D12184" s="47"/>
      <c r="E12184" s="47"/>
      <c r="F12184" s="47"/>
      <c r="G12184" s="47"/>
      <c r="H12184" s="47"/>
      <c r="I12184" s="47"/>
    </row>
    <row r="12185" spans="1:9" x14ac:dyDescent="0.25">
      <c r="A12185" s="47"/>
      <c r="B12185" s="47"/>
      <c r="C12185" s="47"/>
      <c r="D12185" s="47"/>
      <c r="E12185" s="47"/>
      <c r="F12185" s="47"/>
      <c r="G12185" s="47"/>
      <c r="H12185" s="47"/>
      <c r="I12185" s="47"/>
    </row>
    <row r="12186" spans="1:9" x14ac:dyDescent="0.25">
      <c r="A12186" s="47"/>
      <c r="B12186" s="47"/>
      <c r="C12186" s="47"/>
      <c r="D12186" s="47"/>
      <c r="E12186" s="47"/>
      <c r="F12186" s="47"/>
      <c r="G12186" s="47"/>
      <c r="H12186" s="47"/>
      <c r="I12186" s="47"/>
    </row>
    <row r="12187" spans="1:9" x14ac:dyDescent="0.25">
      <c r="A12187" s="47"/>
      <c r="B12187" s="47"/>
      <c r="C12187" s="47"/>
      <c r="D12187" s="47"/>
      <c r="E12187" s="47"/>
      <c r="F12187" s="47"/>
      <c r="G12187" s="47"/>
      <c r="H12187" s="47"/>
      <c r="I12187" s="47"/>
    </row>
    <row r="12188" spans="1:9" x14ac:dyDescent="0.25">
      <c r="A12188" s="47"/>
      <c r="B12188" s="47"/>
      <c r="C12188" s="47"/>
      <c r="D12188" s="47"/>
      <c r="E12188" s="47"/>
      <c r="F12188" s="47"/>
      <c r="G12188" s="47"/>
      <c r="H12188" s="47"/>
      <c r="I12188" s="47"/>
    </row>
    <row r="12189" spans="1:9" x14ac:dyDescent="0.25">
      <c r="A12189" s="47"/>
      <c r="B12189" s="47"/>
      <c r="C12189" s="47"/>
      <c r="D12189" s="47"/>
      <c r="E12189" s="47"/>
      <c r="F12189" s="47"/>
      <c r="G12189" s="47"/>
      <c r="H12189" s="47"/>
      <c r="I12189" s="47"/>
    </row>
    <row r="12190" spans="1:9" x14ac:dyDescent="0.25">
      <c r="A12190" s="47"/>
      <c r="B12190" s="47"/>
      <c r="C12190" s="47"/>
      <c r="D12190" s="47"/>
      <c r="E12190" s="47"/>
      <c r="F12190" s="47"/>
      <c r="G12190" s="47"/>
      <c r="H12190" s="47"/>
      <c r="I12190" s="47"/>
    </row>
    <row r="12191" spans="1:9" x14ac:dyDescent="0.25">
      <c r="A12191" s="47"/>
      <c r="B12191" s="47"/>
      <c r="C12191" s="47"/>
      <c r="D12191" s="47"/>
      <c r="E12191" s="47"/>
      <c r="F12191" s="47"/>
      <c r="G12191" s="47"/>
      <c r="H12191" s="47"/>
      <c r="I12191" s="47"/>
    </row>
    <row r="12192" spans="1:9" x14ac:dyDescent="0.25">
      <c r="A12192" s="47"/>
      <c r="B12192" s="47"/>
      <c r="C12192" s="47"/>
      <c r="D12192" s="47"/>
      <c r="E12192" s="47"/>
      <c r="F12192" s="47"/>
      <c r="G12192" s="47"/>
      <c r="H12192" s="47"/>
      <c r="I12192" s="47"/>
    </row>
    <row r="12193" spans="1:9" x14ac:dyDescent="0.25">
      <c r="A12193" s="47"/>
      <c r="B12193" s="47"/>
      <c r="C12193" s="47"/>
      <c r="D12193" s="47"/>
      <c r="E12193" s="47"/>
      <c r="F12193" s="47"/>
      <c r="G12193" s="47"/>
      <c r="H12193" s="47"/>
      <c r="I12193" s="47"/>
    </row>
    <row r="12194" spans="1:9" x14ac:dyDescent="0.25">
      <c r="A12194" s="47"/>
      <c r="B12194" s="47"/>
      <c r="C12194" s="47"/>
      <c r="D12194" s="47"/>
      <c r="E12194" s="47"/>
      <c r="F12194" s="47"/>
      <c r="G12194" s="47"/>
      <c r="H12194" s="47"/>
      <c r="I12194" s="47"/>
    </row>
    <row r="12195" spans="1:9" x14ac:dyDescent="0.25">
      <c r="A12195" s="47"/>
      <c r="B12195" s="47"/>
      <c r="C12195" s="47"/>
      <c r="D12195" s="47"/>
      <c r="E12195" s="47"/>
      <c r="F12195" s="47"/>
      <c r="G12195" s="47"/>
      <c r="H12195" s="47"/>
      <c r="I12195" s="47"/>
    </row>
    <row r="12196" spans="1:9" x14ac:dyDescent="0.25">
      <c r="A12196" s="47"/>
      <c r="B12196" s="47"/>
      <c r="C12196" s="47"/>
      <c r="D12196" s="47"/>
      <c r="E12196" s="47"/>
      <c r="F12196" s="47"/>
      <c r="G12196" s="47"/>
      <c r="H12196" s="47"/>
      <c r="I12196" s="47"/>
    </row>
    <row r="12197" spans="1:9" x14ac:dyDescent="0.25">
      <c r="A12197" s="47"/>
      <c r="B12197" s="47"/>
      <c r="C12197" s="47"/>
      <c r="D12197" s="47"/>
      <c r="E12197" s="47"/>
      <c r="F12197" s="47"/>
      <c r="G12197" s="47"/>
      <c r="H12197" s="47"/>
      <c r="I12197" s="47"/>
    </row>
    <row r="12198" spans="1:9" x14ac:dyDescent="0.25">
      <c r="A12198" s="47"/>
      <c r="B12198" s="47"/>
      <c r="C12198" s="47"/>
      <c r="D12198" s="47"/>
      <c r="E12198" s="47"/>
      <c r="F12198" s="47"/>
      <c r="G12198" s="47"/>
      <c r="H12198" s="47"/>
      <c r="I12198" s="47"/>
    </row>
    <row r="12199" spans="1:9" x14ac:dyDescent="0.25">
      <c r="A12199" s="47"/>
      <c r="B12199" s="47"/>
      <c r="C12199" s="47"/>
      <c r="D12199" s="47"/>
      <c r="E12199" s="47"/>
      <c r="F12199" s="47"/>
      <c r="G12199" s="47"/>
      <c r="H12199" s="47"/>
      <c r="I12199" s="47"/>
    </row>
    <row r="12200" spans="1:9" x14ac:dyDescent="0.25">
      <c r="A12200" s="47"/>
      <c r="B12200" s="47"/>
      <c r="C12200" s="47"/>
      <c r="D12200" s="47"/>
      <c r="E12200" s="47"/>
      <c r="F12200" s="47"/>
      <c r="G12200" s="47"/>
      <c r="H12200" s="47"/>
      <c r="I12200" s="47"/>
    </row>
    <row r="12201" spans="1:9" x14ac:dyDescent="0.25">
      <c r="A12201" s="47"/>
      <c r="B12201" s="47"/>
      <c r="C12201" s="47"/>
      <c r="D12201" s="47"/>
      <c r="E12201" s="47"/>
      <c r="F12201" s="47"/>
      <c r="G12201" s="47"/>
      <c r="H12201" s="47"/>
      <c r="I12201" s="47"/>
    </row>
    <row r="12202" spans="1:9" x14ac:dyDescent="0.25">
      <c r="A12202" s="47"/>
      <c r="B12202" s="47"/>
      <c r="C12202" s="47"/>
      <c r="D12202" s="47"/>
      <c r="E12202" s="47"/>
      <c r="F12202" s="47"/>
      <c r="G12202" s="47"/>
      <c r="H12202" s="47"/>
      <c r="I12202" s="47"/>
    </row>
    <row r="12203" spans="1:9" x14ac:dyDescent="0.25">
      <c r="A12203" s="47"/>
      <c r="B12203" s="47"/>
      <c r="C12203" s="47"/>
      <c r="D12203" s="47"/>
      <c r="E12203" s="47"/>
      <c r="F12203" s="47"/>
      <c r="G12203" s="47"/>
      <c r="H12203" s="47"/>
      <c r="I12203" s="47"/>
    </row>
    <row r="12204" spans="1:9" x14ac:dyDescent="0.25">
      <c r="A12204" s="47"/>
      <c r="B12204" s="47"/>
      <c r="C12204" s="47"/>
      <c r="D12204" s="47"/>
      <c r="E12204" s="47"/>
      <c r="F12204" s="47"/>
      <c r="G12204" s="47"/>
      <c r="H12204" s="47"/>
      <c r="I12204" s="47"/>
    </row>
    <row r="12205" spans="1:9" x14ac:dyDescent="0.25">
      <c r="A12205" s="47"/>
      <c r="B12205" s="47"/>
      <c r="C12205" s="47"/>
      <c r="D12205" s="47"/>
      <c r="E12205" s="47"/>
      <c r="F12205" s="47"/>
      <c r="G12205" s="47"/>
      <c r="H12205" s="47"/>
      <c r="I12205" s="47"/>
    </row>
    <row r="12206" spans="1:9" x14ac:dyDescent="0.25">
      <c r="A12206" s="47"/>
      <c r="B12206" s="47"/>
      <c r="C12206" s="47"/>
      <c r="D12206" s="47"/>
      <c r="E12206" s="47"/>
      <c r="F12206" s="47"/>
      <c r="G12206" s="47"/>
      <c r="H12206" s="47"/>
      <c r="I12206" s="47"/>
    </row>
    <row r="12207" spans="1:9" x14ac:dyDescent="0.25">
      <c r="A12207" s="47"/>
      <c r="B12207" s="47"/>
      <c r="C12207" s="47"/>
      <c r="D12207" s="47"/>
      <c r="E12207" s="47"/>
      <c r="F12207" s="47"/>
      <c r="G12207" s="47"/>
      <c r="H12207" s="47"/>
      <c r="I12207" s="47"/>
    </row>
    <row r="12208" spans="1:9" x14ac:dyDescent="0.25">
      <c r="A12208" s="47"/>
      <c r="B12208" s="47"/>
      <c r="C12208" s="47"/>
      <c r="D12208" s="47"/>
      <c r="E12208" s="47"/>
      <c r="F12208" s="47"/>
      <c r="G12208" s="47"/>
      <c r="H12208" s="47"/>
      <c r="I12208" s="47"/>
    </row>
    <row r="12209" spans="1:9" x14ac:dyDescent="0.25">
      <c r="A12209" s="47"/>
      <c r="B12209" s="47"/>
      <c r="C12209" s="47"/>
      <c r="D12209" s="47"/>
      <c r="E12209" s="47"/>
      <c r="F12209" s="47"/>
      <c r="G12209" s="47"/>
      <c r="H12209" s="47"/>
      <c r="I12209" s="47"/>
    </row>
    <row r="12210" spans="1:9" x14ac:dyDescent="0.25">
      <c r="A12210" s="47"/>
      <c r="B12210" s="47"/>
      <c r="C12210" s="47"/>
      <c r="D12210" s="47"/>
      <c r="E12210" s="47"/>
      <c r="F12210" s="47"/>
      <c r="G12210" s="47"/>
      <c r="H12210" s="47"/>
      <c r="I12210" s="47"/>
    </row>
    <row r="12211" spans="1:9" x14ac:dyDescent="0.25">
      <c r="A12211" s="47"/>
      <c r="B12211" s="47"/>
      <c r="C12211" s="47"/>
      <c r="D12211" s="47"/>
      <c r="E12211" s="47"/>
      <c r="F12211" s="47"/>
      <c r="G12211" s="47"/>
      <c r="H12211" s="47"/>
      <c r="I12211" s="47"/>
    </row>
    <row r="12212" spans="1:9" x14ac:dyDescent="0.25">
      <c r="A12212" s="47"/>
      <c r="B12212" s="47"/>
      <c r="C12212" s="47"/>
      <c r="D12212" s="47"/>
      <c r="E12212" s="47"/>
      <c r="F12212" s="47"/>
      <c r="G12212" s="47"/>
      <c r="H12212" s="47"/>
      <c r="I12212" s="47"/>
    </row>
    <row r="12213" spans="1:9" x14ac:dyDescent="0.25">
      <c r="A12213" s="47"/>
      <c r="B12213" s="47"/>
      <c r="C12213" s="47"/>
      <c r="D12213" s="47"/>
      <c r="E12213" s="47"/>
      <c r="F12213" s="47"/>
      <c r="G12213" s="47"/>
      <c r="H12213" s="47"/>
      <c r="I12213" s="47"/>
    </row>
    <row r="12214" spans="1:9" x14ac:dyDescent="0.25">
      <c r="A12214" s="47"/>
      <c r="B12214" s="47"/>
      <c r="C12214" s="47"/>
      <c r="D12214" s="47"/>
      <c r="E12214" s="47"/>
      <c r="F12214" s="47"/>
      <c r="G12214" s="47"/>
      <c r="H12214" s="47"/>
      <c r="I12214" s="47"/>
    </row>
    <row r="12215" spans="1:9" x14ac:dyDescent="0.25">
      <c r="A12215" s="47"/>
      <c r="B12215" s="47"/>
      <c r="C12215" s="47"/>
      <c r="D12215" s="47"/>
      <c r="E12215" s="47"/>
      <c r="F12215" s="47"/>
      <c r="G12215" s="47"/>
      <c r="H12215" s="47"/>
      <c r="I12215" s="47"/>
    </row>
    <row r="12216" spans="1:9" x14ac:dyDescent="0.25">
      <c r="A12216" s="47"/>
      <c r="B12216" s="47"/>
      <c r="C12216" s="47"/>
      <c r="D12216" s="47"/>
      <c r="E12216" s="47"/>
      <c r="F12216" s="47"/>
      <c r="G12216" s="47"/>
      <c r="H12216" s="47"/>
      <c r="I12216" s="47"/>
    </row>
    <row r="12217" spans="1:9" x14ac:dyDescent="0.25">
      <c r="A12217" s="47"/>
      <c r="B12217" s="47"/>
      <c r="C12217" s="47"/>
      <c r="D12217" s="47"/>
      <c r="E12217" s="47"/>
      <c r="F12217" s="47"/>
      <c r="G12217" s="47"/>
      <c r="H12217" s="47"/>
      <c r="I12217" s="47"/>
    </row>
    <row r="12218" spans="1:9" x14ac:dyDescent="0.25">
      <c r="A12218" s="47"/>
      <c r="B12218" s="47"/>
      <c r="C12218" s="47"/>
      <c r="D12218" s="47"/>
      <c r="E12218" s="47"/>
      <c r="F12218" s="47"/>
      <c r="G12218" s="47"/>
      <c r="H12218" s="47"/>
      <c r="I12218" s="47"/>
    </row>
    <row r="12219" spans="1:9" x14ac:dyDescent="0.25">
      <c r="A12219" s="47"/>
      <c r="B12219" s="47"/>
      <c r="C12219" s="47"/>
      <c r="D12219" s="47"/>
      <c r="E12219" s="47"/>
      <c r="F12219" s="47"/>
      <c r="G12219" s="47"/>
      <c r="H12219" s="47"/>
      <c r="I12219" s="47"/>
    </row>
    <row r="12220" spans="1:9" x14ac:dyDescent="0.25">
      <c r="A12220" s="47"/>
      <c r="B12220" s="47"/>
      <c r="C12220" s="47"/>
      <c r="D12220" s="47"/>
      <c r="E12220" s="47"/>
      <c r="F12220" s="47"/>
      <c r="G12220" s="47"/>
      <c r="H12220" s="47"/>
      <c r="I12220" s="47"/>
    </row>
    <row r="12221" spans="1:9" x14ac:dyDescent="0.25">
      <c r="A12221" s="47"/>
      <c r="B12221" s="47"/>
      <c r="C12221" s="47"/>
      <c r="D12221" s="47"/>
      <c r="E12221" s="47"/>
      <c r="F12221" s="47"/>
      <c r="G12221" s="47"/>
      <c r="H12221" s="47"/>
      <c r="I12221" s="47"/>
    </row>
    <row r="12222" spans="1:9" x14ac:dyDescent="0.25">
      <c r="A12222" s="47"/>
      <c r="B12222" s="47"/>
      <c r="C12222" s="47"/>
      <c r="D12222" s="47"/>
      <c r="E12222" s="47"/>
      <c r="F12222" s="47"/>
      <c r="G12222" s="47"/>
      <c r="H12222" s="47"/>
      <c r="I12222" s="47"/>
    </row>
    <row r="12223" spans="1:9" x14ac:dyDescent="0.25">
      <c r="A12223" s="47"/>
      <c r="B12223" s="47"/>
      <c r="C12223" s="47"/>
      <c r="D12223" s="47"/>
      <c r="E12223" s="47"/>
      <c r="F12223" s="47"/>
      <c r="G12223" s="47"/>
      <c r="H12223" s="47"/>
      <c r="I12223" s="47"/>
    </row>
    <row r="12224" spans="1:9" x14ac:dyDescent="0.25">
      <c r="A12224" s="47"/>
      <c r="B12224" s="47"/>
      <c r="C12224" s="47"/>
      <c r="D12224" s="47"/>
      <c r="E12224" s="47"/>
      <c r="F12224" s="47"/>
      <c r="G12224" s="47"/>
      <c r="H12224" s="47"/>
      <c r="I12224" s="47"/>
    </row>
    <row r="12225" spans="1:9" x14ac:dyDescent="0.25">
      <c r="A12225" s="47"/>
      <c r="B12225" s="47"/>
      <c r="C12225" s="47"/>
      <c r="D12225" s="47"/>
      <c r="E12225" s="47"/>
      <c r="F12225" s="47"/>
      <c r="G12225" s="47"/>
      <c r="H12225" s="47"/>
      <c r="I12225" s="47"/>
    </row>
    <row r="12226" spans="1:9" x14ac:dyDescent="0.25">
      <c r="A12226" s="47"/>
      <c r="B12226" s="47"/>
      <c r="C12226" s="47"/>
      <c r="D12226" s="47"/>
      <c r="E12226" s="47"/>
      <c r="F12226" s="47"/>
      <c r="G12226" s="47"/>
      <c r="H12226" s="47"/>
      <c r="I12226" s="47"/>
    </row>
    <row r="12227" spans="1:9" x14ac:dyDescent="0.25">
      <c r="A12227" s="47"/>
      <c r="B12227" s="47"/>
      <c r="C12227" s="47"/>
      <c r="D12227" s="47"/>
      <c r="E12227" s="47"/>
      <c r="F12227" s="47"/>
      <c r="G12227" s="47"/>
      <c r="H12227" s="47"/>
      <c r="I12227" s="47"/>
    </row>
    <row r="12228" spans="1:9" x14ac:dyDescent="0.25">
      <c r="A12228" s="47"/>
      <c r="B12228" s="47"/>
      <c r="C12228" s="47"/>
      <c r="D12228" s="47"/>
      <c r="E12228" s="47"/>
      <c r="F12228" s="47"/>
      <c r="G12228" s="47"/>
      <c r="H12228" s="47"/>
      <c r="I12228" s="47"/>
    </row>
    <row r="12229" spans="1:9" x14ac:dyDescent="0.25">
      <c r="A12229" s="47"/>
      <c r="B12229" s="47"/>
      <c r="C12229" s="47"/>
      <c r="D12229" s="47"/>
      <c r="E12229" s="47"/>
      <c r="F12229" s="47"/>
      <c r="G12229" s="47"/>
      <c r="H12229" s="47"/>
      <c r="I12229" s="47"/>
    </row>
    <row r="12230" spans="1:9" x14ac:dyDescent="0.25">
      <c r="A12230" s="47"/>
      <c r="B12230" s="47"/>
      <c r="C12230" s="47"/>
      <c r="D12230" s="47"/>
      <c r="E12230" s="47"/>
      <c r="F12230" s="47"/>
      <c r="G12230" s="47"/>
      <c r="H12230" s="47"/>
      <c r="I12230" s="47"/>
    </row>
    <row r="12231" spans="1:9" x14ac:dyDescent="0.25">
      <c r="A12231" s="47"/>
      <c r="B12231" s="47"/>
      <c r="C12231" s="47"/>
      <c r="D12231" s="47"/>
      <c r="E12231" s="47"/>
      <c r="F12231" s="47"/>
      <c r="G12231" s="47"/>
      <c r="H12231" s="47"/>
      <c r="I12231" s="47"/>
    </row>
    <row r="12232" spans="1:9" x14ac:dyDescent="0.25">
      <c r="A12232" s="47"/>
      <c r="B12232" s="47"/>
      <c r="C12232" s="47"/>
      <c r="D12232" s="47"/>
      <c r="E12232" s="47"/>
      <c r="F12232" s="47"/>
      <c r="G12232" s="47"/>
      <c r="H12232" s="47"/>
      <c r="I12232" s="47"/>
    </row>
    <row r="12233" spans="1:9" x14ac:dyDescent="0.25">
      <c r="A12233" s="47"/>
      <c r="B12233" s="47"/>
      <c r="C12233" s="47"/>
      <c r="D12233" s="47"/>
      <c r="E12233" s="47"/>
      <c r="F12233" s="47"/>
      <c r="G12233" s="47"/>
      <c r="H12233" s="47"/>
      <c r="I12233" s="47"/>
    </row>
    <row r="12234" spans="1:9" x14ac:dyDescent="0.25">
      <c r="A12234" s="47"/>
      <c r="B12234" s="47"/>
      <c r="C12234" s="47"/>
      <c r="D12234" s="47"/>
      <c r="E12234" s="47"/>
      <c r="F12234" s="47"/>
      <c r="G12234" s="47"/>
      <c r="H12234" s="47"/>
      <c r="I12234" s="47"/>
    </row>
    <row r="12235" spans="1:9" x14ac:dyDescent="0.25">
      <c r="A12235" s="47"/>
      <c r="B12235" s="47"/>
      <c r="C12235" s="47"/>
      <c r="D12235" s="47"/>
      <c r="E12235" s="47"/>
      <c r="F12235" s="47"/>
      <c r="G12235" s="47"/>
      <c r="H12235" s="47"/>
      <c r="I12235" s="47"/>
    </row>
    <row r="12236" spans="1:9" x14ac:dyDescent="0.25">
      <c r="A12236" s="47"/>
      <c r="B12236" s="47"/>
      <c r="C12236" s="47"/>
      <c r="D12236" s="47"/>
      <c r="E12236" s="47"/>
      <c r="F12236" s="47"/>
      <c r="G12236" s="47"/>
      <c r="H12236" s="47"/>
      <c r="I12236" s="47"/>
    </row>
    <row r="12237" spans="1:9" x14ac:dyDescent="0.25">
      <c r="A12237" s="47"/>
      <c r="B12237" s="47"/>
      <c r="C12237" s="47"/>
      <c r="D12237" s="47"/>
      <c r="E12237" s="47"/>
      <c r="F12237" s="47"/>
      <c r="G12237" s="47"/>
      <c r="H12237" s="47"/>
      <c r="I12237" s="47"/>
    </row>
    <row r="12238" spans="1:9" x14ac:dyDescent="0.25">
      <c r="A12238" s="47"/>
      <c r="B12238" s="47"/>
      <c r="C12238" s="47"/>
      <c r="D12238" s="47"/>
      <c r="E12238" s="47"/>
      <c r="F12238" s="47"/>
      <c r="G12238" s="47"/>
      <c r="H12238" s="47"/>
      <c r="I12238" s="47"/>
    </row>
    <row r="12239" spans="1:9" x14ac:dyDescent="0.25">
      <c r="A12239" s="47"/>
      <c r="B12239" s="47"/>
      <c r="C12239" s="47"/>
      <c r="D12239" s="47"/>
      <c r="E12239" s="47"/>
      <c r="F12239" s="47"/>
      <c r="G12239" s="47"/>
      <c r="H12239" s="47"/>
      <c r="I12239" s="47"/>
    </row>
    <row r="12240" spans="1:9" x14ac:dyDescent="0.25">
      <c r="A12240" s="47"/>
      <c r="B12240" s="47"/>
      <c r="C12240" s="47"/>
      <c r="D12240" s="47"/>
      <c r="E12240" s="47"/>
      <c r="F12240" s="47"/>
      <c r="G12240" s="47"/>
      <c r="H12240" s="47"/>
      <c r="I12240" s="47"/>
    </row>
    <row r="12241" spans="1:9" x14ac:dyDescent="0.25">
      <c r="A12241" s="47"/>
      <c r="B12241" s="47"/>
      <c r="C12241" s="47"/>
      <c r="D12241" s="47"/>
      <c r="E12241" s="47"/>
      <c r="F12241" s="47"/>
      <c r="G12241" s="47"/>
      <c r="H12241" s="47"/>
      <c r="I12241" s="47"/>
    </row>
    <row r="12242" spans="1:9" x14ac:dyDescent="0.25">
      <c r="A12242" s="47"/>
      <c r="B12242" s="47"/>
      <c r="C12242" s="47"/>
      <c r="D12242" s="47"/>
      <c r="E12242" s="47"/>
      <c r="F12242" s="47"/>
      <c r="G12242" s="47"/>
      <c r="H12242" s="47"/>
      <c r="I12242" s="47"/>
    </row>
    <row r="12243" spans="1:9" x14ac:dyDescent="0.25">
      <c r="A12243" s="47"/>
      <c r="B12243" s="47"/>
      <c r="C12243" s="47"/>
      <c r="D12243" s="47"/>
      <c r="E12243" s="47"/>
      <c r="F12243" s="47"/>
      <c r="G12243" s="47"/>
      <c r="H12243" s="47"/>
      <c r="I12243" s="47"/>
    </row>
    <row r="12244" spans="1:9" x14ac:dyDescent="0.25">
      <c r="A12244" s="47"/>
      <c r="B12244" s="47"/>
      <c r="C12244" s="47"/>
      <c r="D12244" s="47"/>
      <c r="E12244" s="47"/>
      <c r="F12244" s="47"/>
      <c r="G12244" s="47"/>
      <c r="H12244" s="47"/>
      <c r="I12244" s="47"/>
    </row>
    <row r="12245" spans="1:9" x14ac:dyDescent="0.25">
      <c r="A12245" s="47"/>
      <c r="B12245" s="47"/>
      <c r="C12245" s="47"/>
      <c r="D12245" s="47"/>
      <c r="E12245" s="47"/>
      <c r="F12245" s="47"/>
      <c r="G12245" s="47"/>
      <c r="H12245" s="47"/>
      <c r="I12245" s="47"/>
    </row>
    <row r="12246" spans="1:9" x14ac:dyDescent="0.25">
      <c r="A12246" s="47"/>
      <c r="B12246" s="47"/>
      <c r="C12246" s="47"/>
      <c r="D12246" s="47"/>
      <c r="E12246" s="47"/>
      <c r="F12246" s="47"/>
      <c r="G12246" s="47"/>
      <c r="H12246" s="47"/>
      <c r="I12246" s="47"/>
    </row>
    <row r="12247" spans="1:9" x14ac:dyDescent="0.25">
      <c r="A12247" s="47"/>
      <c r="B12247" s="47"/>
      <c r="C12247" s="47"/>
      <c r="D12247" s="47"/>
      <c r="E12247" s="47"/>
      <c r="F12247" s="47"/>
      <c r="G12247" s="47"/>
      <c r="H12247" s="47"/>
      <c r="I12247" s="47"/>
    </row>
    <row r="12248" spans="1:9" x14ac:dyDescent="0.25">
      <c r="A12248" s="47"/>
      <c r="B12248" s="47"/>
      <c r="C12248" s="47"/>
      <c r="D12248" s="47"/>
      <c r="E12248" s="47"/>
      <c r="F12248" s="47"/>
      <c r="G12248" s="47"/>
      <c r="H12248" s="47"/>
      <c r="I12248" s="47"/>
    </row>
    <row r="12249" spans="1:9" x14ac:dyDescent="0.25">
      <c r="A12249" s="47"/>
      <c r="B12249" s="47"/>
      <c r="C12249" s="47"/>
      <c r="D12249" s="47"/>
      <c r="E12249" s="47"/>
      <c r="F12249" s="47"/>
      <c r="G12249" s="47"/>
      <c r="H12249" s="47"/>
      <c r="I12249" s="47"/>
    </row>
    <row r="12250" spans="1:9" x14ac:dyDescent="0.25">
      <c r="A12250" s="47"/>
      <c r="B12250" s="47"/>
      <c r="C12250" s="47"/>
      <c r="D12250" s="47"/>
      <c r="E12250" s="47"/>
      <c r="F12250" s="47"/>
      <c r="G12250" s="47"/>
      <c r="H12250" s="47"/>
      <c r="I12250" s="47"/>
    </row>
    <row r="12251" spans="1:9" x14ac:dyDescent="0.25">
      <c r="A12251" s="47"/>
      <c r="B12251" s="47"/>
      <c r="C12251" s="47"/>
      <c r="D12251" s="47"/>
      <c r="E12251" s="47"/>
      <c r="F12251" s="47"/>
      <c r="G12251" s="47"/>
      <c r="H12251" s="47"/>
      <c r="I12251" s="47"/>
    </row>
    <row r="12252" spans="1:9" x14ac:dyDescent="0.25">
      <c r="A12252" s="47"/>
      <c r="B12252" s="47"/>
      <c r="C12252" s="47"/>
      <c r="D12252" s="47"/>
      <c r="E12252" s="47"/>
      <c r="F12252" s="47"/>
      <c r="G12252" s="47"/>
      <c r="H12252" s="47"/>
      <c r="I12252" s="47"/>
    </row>
    <row r="12253" spans="1:9" x14ac:dyDescent="0.25">
      <c r="A12253" s="47"/>
      <c r="B12253" s="47"/>
      <c r="C12253" s="47"/>
      <c r="D12253" s="47"/>
      <c r="E12253" s="47"/>
      <c r="F12253" s="47"/>
      <c r="G12253" s="47"/>
      <c r="H12253" s="47"/>
      <c r="I12253" s="47"/>
    </row>
    <row r="12254" spans="1:9" x14ac:dyDescent="0.25">
      <c r="A12254" s="47"/>
      <c r="B12254" s="47"/>
      <c r="C12254" s="47"/>
      <c r="D12254" s="47"/>
      <c r="E12254" s="47"/>
      <c r="F12254" s="47"/>
      <c r="G12254" s="47"/>
      <c r="H12254" s="47"/>
      <c r="I12254" s="47"/>
    </row>
    <row r="12255" spans="1:9" x14ac:dyDescent="0.25">
      <c r="A12255" s="47"/>
      <c r="B12255" s="47"/>
      <c r="C12255" s="47"/>
      <c r="D12255" s="47"/>
      <c r="E12255" s="47"/>
      <c r="F12255" s="47"/>
      <c r="G12255" s="47"/>
      <c r="H12255" s="47"/>
      <c r="I12255" s="47"/>
    </row>
    <row r="12256" spans="1:9" x14ac:dyDescent="0.25">
      <c r="A12256" s="47"/>
      <c r="B12256" s="47"/>
      <c r="C12256" s="47"/>
      <c r="D12256" s="47"/>
      <c r="E12256" s="47"/>
      <c r="F12256" s="47"/>
      <c r="G12256" s="47"/>
      <c r="H12256" s="47"/>
      <c r="I12256" s="47"/>
    </row>
    <row r="12257" spans="1:9" x14ac:dyDescent="0.25">
      <c r="A12257" s="47"/>
      <c r="B12257" s="47"/>
      <c r="C12257" s="47"/>
      <c r="D12257" s="47"/>
      <c r="E12257" s="47"/>
      <c r="F12257" s="47"/>
      <c r="G12257" s="47"/>
      <c r="H12257" s="47"/>
      <c r="I12257" s="47"/>
    </row>
    <row r="12258" spans="1:9" x14ac:dyDescent="0.25">
      <c r="A12258" s="47"/>
      <c r="B12258" s="47"/>
      <c r="C12258" s="47"/>
      <c r="D12258" s="47"/>
      <c r="E12258" s="47"/>
      <c r="F12258" s="47"/>
      <c r="G12258" s="47"/>
      <c r="H12258" s="47"/>
      <c r="I12258" s="47"/>
    </row>
    <row r="12259" spans="1:9" x14ac:dyDescent="0.25">
      <c r="A12259" s="47"/>
      <c r="B12259" s="47"/>
      <c r="C12259" s="47"/>
      <c r="D12259" s="47"/>
      <c r="E12259" s="47"/>
      <c r="F12259" s="47"/>
      <c r="G12259" s="47"/>
      <c r="H12259" s="47"/>
      <c r="I12259" s="47"/>
    </row>
    <row r="12260" spans="1:9" x14ac:dyDescent="0.25">
      <c r="A12260" s="47"/>
      <c r="B12260" s="47"/>
      <c r="C12260" s="47"/>
      <c r="D12260" s="47"/>
      <c r="E12260" s="47"/>
      <c r="F12260" s="47"/>
      <c r="G12260" s="47"/>
      <c r="H12260" s="47"/>
      <c r="I12260" s="47"/>
    </row>
    <row r="12261" spans="1:9" x14ac:dyDescent="0.25">
      <c r="A12261" s="47"/>
      <c r="B12261" s="47"/>
      <c r="C12261" s="47"/>
      <c r="D12261" s="47"/>
      <c r="E12261" s="47"/>
      <c r="F12261" s="47"/>
      <c r="G12261" s="47"/>
      <c r="H12261" s="47"/>
      <c r="I12261" s="47"/>
    </row>
    <row r="12262" spans="1:9" x14ac:dyDescent="0.25">
      <c r="A12262" s="47"/>
      <c r="B12262" s="47"/>
      <c r="C12262" s="47"/>
      <c r="D12262" s="47"/>
      <c r="E12262" s="47"/>
      <c r="F12262" s="47"/>
      <c r="G12262" s="47"/>
      <c r="H12262" s="47"/>
      <c r="I12262" s="47"/>
    </row>
    <row r="12263" spans="1:9" x14ac:dyDescent="0.25">
      <c r="A12263" s="47"/>
      <c r="B12263" s="47"/>
      <c r="C12263" s="47"/>
      <c r="D12263" s="47"/>
      <c r="E12263" s="47"/>
      <c r="F12263" s="47"/>
      <c r="G12263" s="47"/>
      <c r="H12263" s="47"/>
      <c r="I12263" s="47"/>
    </row>
    <row r="12264" spans="1:9" x14ac:dyDescent="0.25">
      <c r="A12264" s="47"/>
      <c r="B12264" s="47"/>
      <c r="C12264" s="47"/>
      <c r="D12264" s="47"/>
      <c r="E12264" s="47"/>
      <c r="F12264" s="47"/>
      <c r="G12264" s="47"/>
      <c r="H12264" s="47"/>
      <c r="I12264" s="47"/>
    </row>
    <row r="12265" spans="1:9" x14ac:dyDescent="0.25">
      <c r="A12265" s="47"/>
      <c r="B12265" s="47"/>
      <c r="C12265" s="47"/>
      <c r="D12265" s="47"/>
      <c r="E12265" s="47"/>
      <c r="F12265" s="47"/>
      <c r="G12265" s="47"/>
      <c r="H12265" s="47"/>
      <c r="I12265" s="47"/>
    </row>
    <row r="12266" spans="1:9" x14ac:dyDescent="0.25">
      <c r="A12266" s="47"/>
      <c r="B12266" s="47"/>
      <c r="C12266" s="47"/>
      <c r="D12266" s="47"/>
      <c r="E12266" s="47"/>
      <c r="F12266" s="47"/>
      <c r="G12266" s="47"/>
      <c r="H12266" s="47"/>
      <c r="I12266" s="47"/>
    </row>
    <row r="12267" spans="1:9" x14ac:dyDescent="0.25">
      <c r="A12267" s="47"/>
      <c r="B12267" s="47"/>
      <c r="C12267" s="47"/>
      <c r="D12267" s="47"/>
      <c r="E12267" s="47"/>
      <c r="F12267" s="47"/>
      <c r="G12267" s="47"/>
      <c r="H12267" s="47"/>
      <c r="I12267" s="47"/>
    </row>
    <row r="12268" spans="1:9" x14ac:dyDescent="0.25">
      <c r="A12268" s="47"/>
      <c r="B12268" s="47"/>
      <c r="C12268" s="47"/>
      <c r="D12268" s="47"/>
      <c r="E12268" s="47"/>
      <c r="F12268" s="47"/>
      <c r="G12268" s="47"/>
      <c r="H12268" s="47"/>
      <c r="I12268" s="47"/>
    </row>
    <row r="12269" spans="1:9" x14ac:dyDescent="0.25">
      <c r="A12269" s="47"/>
      <c r="B12269" s="47"/>
      <c r="C12269" s="47"/>
      <c r="D12269" s="47"/>
      <c r="E12269" s="47"/>
      <c r="F12269" s="47"/>
      <c r="G12269" s="47"/>
      <c r="H12269" s="47"/>
      <c r="I12269" s="47"/>
    </row>
    <row r="12270" spans="1:9" x14ac:dyDescent="0.25">
      <c r="A12270" s="47"/>
      <c r="B12270" s="47"/>
      <c r="C12270" s="47"/>
      <c r="D12270" s="47"/>
      <c r="E12270" s="47"/>
      <c r="F12270" s="47"/>
      <c r="G12270" s="47"/>
      <c r="H12270" s="47"/>
      <c r="I12270" s="47"/>
    </row>
    <row r="12271" spans="1:9" x14ac:dyDescent="0.25">
      <c r="A12271" s="47"/>
      <c r="B12271" s="47"/>
      <c r="C12271" s="47"/>
      <c r="D12271" s="47"/>
      <c r="E12271" s="47"/>
      <c r="F12271" s="47"/>
      <c r="G12271" s="47"/>
      <c r="H12271" s="47"/>
      <c r="I12271" s="47"/>
    </row>
    <row r="12272" spans="1:9" x14ac:dyDescent="0.25">
      <c r="A12272" s="47"/>
      <c r="B12272" s="47"/>
      <c r="C12272" s="47"/>
      <c r="D12272" s="47"/>
      <c r="E12272" s="47"/>
      <c r="F12272" s="47"/>
      <c r="G12272" s="47"/>
      <c r="H12272" s="47"/>
      <c r="I12272" s="47"/>
    </row>
    <row r="12273" spans="1:9" x14ac:dyDescent="0.25">
      <c r="A12273" s="47"/>
      <c r="B12273" s="47"/>
      <c r="C12273" s="47"/>
      <c r="D12273" s="47"/>
      <c r="E12273" s="47"/>
      <c r="F12273" s="47"/>
      <c r="G12273" s="47"/>
      <c r="H12273" s="47"/>
      <c r="I12273" s="47"/>
    </row>
    <row r="12274" spans="1:9" x14ac:dyDescent="0.25">
      <c r="A12274" s="47"/>
      <c r="B12274" s="47"/>
      <c r="C12274" s="47"/>
      <c r="D12274" s="47"/>
      <c r="E12274" s="47"/>
      <c r="F12274" s="47"/>
      <c r="G12274" s="47"/>
      <c r="H12274" s="47"/>
      <c r="I12274" s="47"/>
    </row>
    <row r="12275" spans="1:9" x14ac:dyDescent="0.25">
      <c r="A12275" s="47"/>
      <c r="B12275" s="47"/>
      <c r="C12275" s="47"/>
      <c r="D12275" s="47"/>
      <c r="E12275" s="47"/>
      <c r="F12275" s="47"/>
      <c r="G12275" s="47"/>
      <c r="H12275" s="47"/>
      <c r="I12275" s="47"/>
    </row>
    <row r="12276" spans="1:9" x14ac:dyDescent="0.25">
      <c r="A12276" s="47"/>
      <c r="B12276" s="47"/>
      <c r="C12276" s="47"/>
      <c r="D12276" s="47"/>
      <c r="E12276" s="47"/>
      <c r="F12276" s="47"/>
      <c r="G12276" s="47"/>
      <c r="H12276" s="47"/>
      <c r="I12276" s="47"/>
    </row>
    <row r="12277" spans="1:9" x14ac:dyDescent="0.25">
      <c r="A12277" s="47"/>
      <c r="B12277" s="47"/>
      <c r="C12277" s="47"/>
      <c r="D12277" s="47"/>
      <c r="E12277" s="47"/>
      <c r="F12277" s="47"/>
      <c r="G12277" s="47"/>
      <c r="H12277" s="47"/>
      <c r="I12277" s="47"/>
    </row>
    <row r="12278" spans="1:9" x14ac:dyDescent="0.25">
      <c r="A12278" s="47"/>
      <c r="B12278" s="47"/>
      <c r="C12278" s="47"/>
      <c r="D12278" s="47"/>
      <c r="E12278" s="47"/>
      <c r="F12278" s="47"/>
      <c r="G12278" s="47"/>
      <c r="H12278" s="47"/>
      <c r="I12278" s="47"/>
    </row>
    <row r="12279" spans="1:9" x14ac:dyDescent="0.25">
      <c r="A12279" s="47"/>
      <c r="B12279" s="47"/>
      <c r="C12279" s="47"/>
      <c r="D12279" s="47"/>
      <c r="E12279" s="47"/>
      <c r="F12279" s="47"/>
      <c r="G12279" s="47"/>
      <c r="H12279" s="47"/>
      <c r="I12279" s="47"/>
    </row>
    <row r="12280" spans="1:9" x14ac:dyDescent="0.25">
      <c r="A12280" s="47"/>
      <c r="B12280" s="47"/>
      <c r="C12280" s="47"/>
      <c r="D12280" s="47"/>
      <c r="E12280" s="47"/>
      <c r="F12280" s="47"/>
      <c r="G12280" s="47"/>
      <c r="H12280" s="47"/>
      <c r="I12280" s="47"/>
    </row>
    <row r="12281" spans="1:9" x14ac:dyDescent="0.25">
      <c r="A12281" s="47"/>
      <c r="B12281" s="47"/>
      <c r="C12281" s="47"/>
      <c r="D12281" s="47"/>
      <c r="E12281" s="47"/>
      <c r="F12281" s="47"/>
      <c r="G12281" s="47"/>
      <c r="H12281" s="47"/>
      <c r="I12281" s="47"/>
    </row>
    <row r="12282" spans="1:9" x14ac:dyDescent="0.25">
      <c r="A12282" s="47"/>
      <c r="B12282" s="47"/>
      <c r="C12282" s="47"/>
      <c r="D12282" s="47"/>
      <c r="E12282" s="47"/>
      <c r="F12282" s="47"/>
      <c r="G12282" s="47"/>
      <c r="H12282" s="47"/>
      <c r="I12282" s="47"/>
    </row>
    <row r="12283" spans="1:9" x14ac:dyDescent="0.25">
      <c r="A12283" s="47"/>
      <c r="B12283" s="47"/>
      <c r="C12283" s="47"/>
      <c r="D12283" s="47"/>
      <c r="E12283" s="47"/>
      <c r="F12283" s="47"/>
      <c r="G12283" s="47"/>
      <c r="H12283" s="47"/>
      <c r="I12283" s="47"/>
    </row>
    <row r="12284" spans="1:9" x14ac:dyDescent="0.25">
      <c r="A12284" s="47"/>
      <c r="B12284" s="47"/>
      <c r="C12284" s="47"/>
      <c r="D12284" s="47"/>
      <c r="E12284" s="47"/>
      <c r="F12284" s="47"/>
      <c r="G12284" s="47"/>
      <c r="H12284" s="47"/>
      <c r="I12284" s="47"/>
    </row>
    <row r="12285" spans="1:9" x14ac:dyDescent="0.25">
      <c r="A12285" s="47"/>
      <c r="B12285" s="47"/>
      <c r="C12285" s="47"/>
      <c r="D12285" s="47"/>
      <c r="E12285" s="47"/>
      <c r="F12285" s="47"/>
      <c r="G12285" s="47"/>
      <c r="H12285" s="47"/>
      <c r="I12285" s="47"/>
    </row>
    <row r="12286" spans="1:9" x14ac:dyDescent="0.25">
      <c r="A12286" s="47"/>
      <c r="B12286" s="47"/>
      <c r="C12286" s="47"/>
      <c r="D12286" s="47"/>
      <c r="E12286" s="47"/>
      <c r="F12286" s="47"/>
      <c r="G12286" s="47"/>
      <c r="H12286" s="47"/>
      <c r="I12286" s="47"/>
    </row>
    <row r="12287" spans="1:9" x14ac:dyDescent="0.25">
      <c r="A12287" s="47"/>
      <c r="B12287" s="47"/>
      <c r="C12287" s="47"/>
      <c r="D12287" s="47"/>
      <c r="E12287" s="47"/>
      <c r="F12287" s="47"/>
      <c r="G12287" s="47"/>
      <c r="H12287" s="47"/>
      <c r="I12287" s="47"/>
    </row>
    <row r="12288" spans="1:9" x14ac:dyDescent="0.25">
      <c r="A12288" s="47"/>
      <c r="B12288" s="47"/>
      <c r="C12288" s="47"/>
      <c r="D12288" s="47"/>
      <c r="E12288" s="47"/>
      <c r="F12288" s="47"/>
      <c r="G12288" s="47"/>
      <c r="H12288" s="47"/>
      <c r="I12288" s="47"/>
    </row>
    <row r="12289" spans="1:9" x14ac:dyDescent="0.25">
      <c r="A12289" s="47"/>
      <c r="B12289" s="47"/>
      <c r="C12289" s="47"/>
      <c r="D12289" s="47"/>
      <c r="E12289" s="47"/>
      <c r="F12289" s="47"/>
      <c r="G12289" s="47"/>
      <c r="H12289" s="47"/>
      <c r="I12289" s="47"/>
    </row>
    <row r="12290" spans="1:9" x14ac:dyDescent="0.25">
      <c r="A12290" s="47"/>
      <c r="B12290" s="47"/>
      <c r="C12290" s="47"/>
      <c r="D12290" s="47"/>
      <c r="E12290" s="47"/>
      <c r="F12290" s="47"/>
      <c r="G12290" s="47"/>
      <c r="H12290" s="47"/>
      <c r="I12290" s="47"/>
    </row>
    <row r="12291" spans="1:9" x14ac:dyDescent="0.25">
      <c r="A12291" s="47"/>
      <c r="B12291" s="47"/>
      <c r="C12291" s="47"/>
      <c r="D12291" s="47"/>
      <c r="E12291" s="47"/>
      <c r="F12291" s="47"/>
      <c r="G12291" s="47"/>
      <c r="H12291" s="47"/>
      <c r="I12291" s="47"/>
    </row>
    <row r="12292" spans="1:9" x14ac:dyDescent="0.25">
      <c r="A12292" s="47"/>
      <c r="B12292" s="47"/>
      <c r="C12292" s="47"/>
      <c r="D12292" s="47"/>
      <c r="E12292" s="47"/>
      <c r="F12292" s="47"/>
      <c r="G12292" s="47"/>
      <c r="H12292" s="47"/>
      <c r="I12292" s="47"/>
    </row>
    <row r="12293" spans="1:9" x14ac:dyDescent="0.25">
      <c r="A12293" s="47"/>
      <c r="B12293" s="47"/>
      <c r="C12293" s="47"/>
      <c r="D12293" s="47"/>
      <c r="E12293" s="47"/>
      <c r="F12293" s="47"/>
      <c r="G12293" s="47"/>
      <c r="H12293" s="47"/>
      <c r="I12293" s="47"/>
    </row>
    <row r="12294" spans="1:9" x14ac:dyDescent="0.25">
      <c r="A12294" s="47"/>
      <c r="B12294" s="47"/>
      <c r="C12294" s="47"/>
      <c r="D12294" s="47"/>
      <c r="E12294" s="47"/>
      <c r="F12294" s="47"/>
      <c r="G12294" s="47"/>
      <c r="H12294" s="47"/>
      <c r="I12294" s="47"/>
    </row>
    <row r="12295" spans="1:9" x14ac:dyDescent="0.25">
      <c r="A12295" s="47"/>
      <c r="B12295" s="47"/>
      <c r="C12295" s="47"/>
      <c r="D12295" s="47"/>
      <c r="E12295" s="47"/>
      <c r="F12295" s="47"/>
      <c r="G12295" s="47"/>
      <c r="H12295" s="47"/>
      <c r="I12295" s="47"/>
    </row>
    <row r="12296" spans="1:9" x14ac:dyDescent="0.25">
      <c r="A12296" s="47"/>
      <c r="B12296" s="47"/>
      <c r="C12296" s="47"/>
      <c r="D12296" s="47"/>
      <c r="E12296" s="47"/>
      <c r="F12296" s="47"/>
      <c r="G12296" s="47"/>
      <c r="H12296" s="47"/>
      <c r="I12296" s="47"/>
    </row>
    <row r="12297" spans="1:9" x14ac:dyDescent="0.25">
      <c r="A12297" s="47"/>
      <c r="B12297" s="47"/>
      <c r="C12297" s="47"/>
      <c r="D12297" s="47"/>
      <c r="E12297" s="47"/>
      <c r="F12297" s="47"/>
      <c r="G12297" s="47"/>
      <c r="H12297" s="47"/>
      <c r="I12297" s="47"/>
    </row>
    <row r="12298" spans="1:9" x14ac:dyDescent="0.25">
      <c r="A12298" s="47"/>
      <c r="B12298" s="47"/>
      <c r="C12298" s="47"/>
      <c r="D12298" s="47"/>
      <c r="E12298" s="47"/>
      <c r="F12298" s="47"/>
      <c r="G12298" s="47"/>
      <c r="H12298" s="47"/>
      <c r="I12298" s="47"/>
    </row>
    <row r="12299" spans="1:9" x14ac:dyDescent="0.25">
      <c r="A12299" s="47"/>
      <c r="B12299" s="47"/>
      <c r="C12299" s="47"/>
      <c r="D12299" s="47"/>
      <c r="E12299" s="47"/>
      <c r="F12299" s="47"/>
      <c r="G12299" s="47"/>
      <c r="H12299" s="47"/>
      <c r="I12299" s="47"/>
    </row>
    <row r="12300" spans="1:9" x14ac:dyDescent="0.25">
      <c r="A12300" s="47"/>
      <c r="B12300" s="47"/>
      <c r="C12300" s="47"/>
      <c r="D12300" s="47"/>
      <c r="E12300" s="47"/>
      <c r="F12300" s="47"/>
      <c r="G12300" s="47"/>
      <c r="H12300" s="47"/>
      <c r="I12300" s="47"/>
    </row>
    <row r="12301" spans="1:9" x14ac:dyDescent="0.25">
      <c r="A12301" s="47"/>
      <c r="B12301" s="47"/>
      <c r="C12301" s="47"/>
      <c r="D12301" s="47"/>
      <c r="E12301" s="47"/>
      <c r="F12301" s="47"/>
      <c r="G12301" s="47"/>
      <c r="H12301" s="47"/>
      <c r="I12301" s="47"/>
    </row>
    <row r="12302" spans="1:9" x14ac:dyDescent="0.25">
      <c r="A12302" s="47"/>
      <c r="B12302" s="47"/>
      <c r="C12302" s="47"/>
      <c r="D12302" s="47"/>
      <c r="E12302" s="47"/>
      <c r="F12302" s="47"/>
      <c r="G12302" s="47"/>
      <c r="H12302" s="47"/>
      <c r="I12302" s="47"/>
    </row>
    <row r="12303" spans="1:9" x14ac:dyDescent="0.25">
      <c r="A12303" s="47"/>
      <c r="B12303" s="47"/>
      <c r="C12303" s="47"/>
      <c r="D12303" s="47"/>
      <c r="E12303" s="47"/>
      <c r="F12303" s="47"/>
      <c r="G12303" s="47"/>
      <c r="H12303" s="47"/>
      <c r="I12303" s="47"/>
    </row>
    <row r="12304" spans="1:9" x14ac:dyDescent="0.25">
      <c r="A12304" s="47"/>
      <c r="B12304" s="47"/>
      <c r="C12304" s="47"/>
      <c r="D12304" s="47"/>
      <c r="E12304" s="47"/>
      <c r="F12304" s="47"/>
      <c r="G12304" s="47"/>
      <c r="H12304" s="47"/>
      <c r="I12304" s="47"/>
    </row>
    <row r="12305" spans="1:9" x14ac:dyDescent="0.25">
      <c r="A12305" s="47"/>
      <c r="B12305" s="47"/>
      <c r="C12305" s="47"/>
      <c r="D12305" s="47"/>
      <c r="E12305" s="47"/>
      <c r="F12305" s="47"/>
      <c r="G12305" s="47"/>
      <c r="H12305" s="47"/>
      <c r="I12305" s="47"/>
    </row>
    <row r="12306" spans="1:9" x14ac:dyDescent="0.25">
      <c r="A12306" s="47"/>
      <c r="B12306" s="47"/>
      <c r="C12306" s="47"/>
      <c r="D12306" s="47"/>
      <c r="E12306" s="47"/>
      <c r="F12306" s="47"/>
      <c r="G12306" s="47"/>
      <c r="H12306" s="47"/>
      <c r="I12306" s="47"/>
    </row>
    <row r="12307" spans="1:9" x14ac:dyDescent="0.25">
      <c r="A12307" s="47"/>
      <c r="B12307" s="47"/>
      <c r="C12307" s="47"/>
      <c r="D12307" s="47"/>
      <c r="E12307" s="47"/>
      <c r="F12307" s="47"/>
      <c r="G12307" s="47"/>
      <c r="H12307" s="47"/>
      <c r="I12307" s="47"/>
    </row>
    <row r="12308" spans="1:9" x14ac:dyDescent="0.25">
      <c r="A12308" s="47"/>
      <c r="B12308" s="47"/>
      <c r="C12308" s="47"/>
      <c r="D12308" s="47"/>
      <c r="E12308" s="47"/>
      <c r="F12308" s="47"/>
      <c r="G12308" s="47"/>
      <c r="H12308" s="47"/>
      <c r="I12308" s="47"/>
    </row>
    <row r="12309" spans="1:9" x14ac:dyDescent="0.25">
      <c r="A12309" s="47"/>
      <c r="B12309" s="47"/>
      <c r="C12309" s="47"/>
      <c r="D12309" s="47"/>
      <c r="E12309" s="47"/>
      <c r="F12309" s="47"/>
      <c r="G12309" s="47"/>
      <c r="H12309" s="47"/>
      <c r="I12309" s="47"/>
    </row>
    <row r="12310" spans="1:9" x14ac:dyDescent="0.25">
      <c r="A12310" s="47"/>
      <c r="B12310" s="47"/>
      <c r="C12310" s="47"/>
      <c r="D12310" s="47"/>
      <c r="E12310" s="47"/>
      <c r="F12310" s="47"/>
      <c r="G12310" s="47"/>
      <c r="H12310" s="47"/>
      <c r="I12310" s="47"/>
    </row>
    <row r="12311" spans="1:9" x14ac:dyDescent="0.25">
      <c r="A12311" s="47"/>
      <c r="B12311" s="47"/>
      <c r="C12311" s="47"/>
      <c r="D12311" s="47"/>
      <c r="E12311" s="47"/>
      <c r="F12311" s="47"/>
      <c r="G12311" s="47"/>
      <c r="H12311" s="47"/>
      <c r="I12311" s="47"/>
    </row>
    <row r="12312" spans="1:9" x14ac:dyDescent="0.25">
      <c r="A12312" s="47"/>
      <c r="B12312" s="47"/>
      <c r="C12312" s="47"/>
      <c r="D12312" s="47"/>
      <c r="E12312" s="47"/>
      <c r="F12312" s="47"/>
      <c r="G12312" s="47"/>
      <c r="H12312" s="47"/>
      <c r="I12312" s="47"/>
    </row>
    <row r="12313" spans="1:9" x14ac:dyDescent="0.25">
      <c r="A12313" s="47"/>
      <c r="B12313" s="47"/>
      <c r="C12313" s="47"/>
      <c r="D12313" s="47"/>
      <c r="E12313" s="47"/>
      <c r="F12313" s="47"/>
      <c r="G12313" s="47"/>
      <c r="H12313" s="47"/>
      <c r="I12313" s="47"/>
    </row>
    <row r="12314" spans="1:9" x14ac:dyDescent="0.25">
      <c r="A12314" s="47"/>
      <c r="B12314" s="47"/>
      <c r="C12314" s="47"/>
      <c r="D12314" s="47"/>
      <c r="E12314" s="47"/>
      <c r="F12314" s="47"/>
      <c r="G12314" s="47"/>
      <c r="H12314" s="47"/>
      <c r="I12314" s="47"/>
    </row>
    <row r="12315" spans="1:9" x14ac:dyDescent="0.25">
      <c r="A12315" s="47"/>
      <c r="B12315" s="47"/>
      <c r="C12315" s="47"/>
      <c r="D12315" s="47"/>
      <c r="E12315" s="47"/>
      <c r="F12315" s="47"/>
      <c r="G12315" s="47"/>
      <c r="H12315" s="47"/>
      <c r="I12315" s="47"/>
    </row>
    <row r="12316" spans="1:9" x14ac:dyDescent="0.25">
      <c r="A12316" s="47"/>
      <c r="B12316" s="47"/>
      <c r="C12316" s="47"/>
      <c r="D12316" s="47"/>
      <c r="E12316" s="47"/>
      <c r="F12316" s="47"/>
      <c r="G12316" s="47"/>
      <c r="H12316" s="47"/>
      <c r="I12316" s="47"/>
    </row>
    <row r="12317" spans="1:9" x14ac:dyDescent="0.25">
      <c r="A12317" s="47"/>
      <c r="B12317" s="47"/>
      <c r="C12317" s="47"/>
      <c r="D12317" s="47"/>
      <c r="E12317" s="47"/>
      <c r="F12317" s="47"/>
      <c r="G12317" s="47"/>
      <c r="H12317" s="47"/>
      <c r="I12317" s="47"/>
    </row>
    <row r="12318" spans="1:9" x14ac:dyDescent="0.25">
      <c r="A12318" s="47"/>
      <c r="B12318" s="47"/>
      <c r="C12318" s="47"/>
      <c r="D12318" s="47"/>
      <c r="E12318" s="47"/>
      <c r="F12318" s="47"/>
      <c r="G12318" s="47"/>
      <c r="H12318" s="47"/>
      <c r="I12318" s="47"/>
    </row>
    <row r="12319" spans="1:9" x14ac:dyDescent="0.25">
      <c r="A12319" s="47"/>
      <c r="B12319" s="47"/>
      <c r="C12319" s="47"/>
      <c r="D12319" s="47"/>
      <c r="E12319" s="47"/>
      <c r="F12319" s="47"/>
      <c r="G12319" s="47"/>
      <c r="H12319" s="47"/>
      <c r="I12319" s="47"/>
    </row>
    <row r="12320" spans="1:9" x14ac:dyDescent="0.25">
      <c r="A12320" s="47"/>
      <c r="B12320" s="47"/>
      <c r="C12320" s="47"/>
      <c r="D12320" s="47"/>
      <c r="E12320" s="47"/>
      <c r="F12320" s="47"/>
      <c r="G12320" s="47"/>
      <c r="H12320" s="47"/>
      <c r="I12320" s="47"/>
    </row>
    <row r="12321" spans="1:9" x14ac:dyDescent="0.25">
      <c r="A12321" s="47"/>
      <c r="B12321" s="47"/>
      <c r="C12321" s="47"/>
      <c r="D12321" s="47"/>
      <c r="E12321" s="47"/>
      <c r="F12321" s="47"/>
      <c r="G12321" s="47"/>
      <c r="H12321" s="47"/>
      <c r="I12321" s="47"/>
    </row>
    <row r="12322" spans="1:9" x14ac:dyDescent="0.25">
      <c r="A12322" s="47"/>
      <c r="B12322" s="47"/>
      <c r="C12322" s="47"/>
      <c r="D12322" s="47"/>
      <c r="E12322" s="47"/>
      <c r="F12322" s="47"/>
      <c r="G12322" s="47"/>
      <c r="H12322" s="47"/>
      <c r="I12322" s="47"/>
    </row>
    <row r="12323" spans="1:9" x14ac:dyDescent="0.25">
      <c r="A12323" s="47"/>
      <c r="B12323" s="47"/>
      <c r="C12323" s="47"/>
      <c r="D12323" s="47"/>
      <c r="E12323" s="47"/>
      <c r="F12323" s="47"/>
      <c r="G12323" s="47"/>
      <c r="H12323" s="47"/>
      <c r="I12323" s="47"/>
    </row>
    <row r="12324" spans="1:9" x14ac:dyDescent="0.25">
      <c r="A12324" s="47"/>
      <c r="B12324" s="47"/>
      <c r="C12324" s="47"/>
      <c r="D12324" s="47"/>
      <c r="E12324" s="47"/>
      <c r="F12324" s="47"/>
      <c r="G12324" s="47"/>
      <c r="H12324" s="47"/>
      <c r="I12324" s="47"/>
    </row>
    <row r="12325" spans="1:9" x14ac:dyDescent="0.25">
      <c r="A12325" s="47"/>
      <c r="B12325" s="47"/>
      <c r="C12325" s="47"/>
      <c r="D12325" s="47"/>
      <c r="E12325" s="47"/>
      <c r="F12325" s="47"/>
      <c r="G12325" s="47"/>
      <c r="H12325" s="47"/>
      <c r="I12325" s="47"/>
    </row>
    <row r="12326" spans="1:9" x14ac:dyDescent="0.25">
      <c r="A12326" s="47"/>
      <c r="B12326" s="47"/>
      <c r="C12326" s="47"/>
      <c r="D12326" s="47"/>
      <c r="E12326" s="47"/>
      <c r="F12326" s="47"/>
      <c r="G12326" s="47"/>
      <c r="H12326" s="47"/>
      <c r="I12326" s="47"/>
    </row>
    <row r="12327" spans="1:9" x14ac:dyDescent="0.25">
      <c r="A12327" s="47"/>
      <c r="B12327" s="47"/>
      <c r="C12327" s="47"/>
      <c r="D12327" s="47"/>
      <c r="E12327" s="47"/>
      <c r="F12327" s="47"/>
      <c r="G12327" s="47"/>
      <c r="H12327" s="47"/>
      <c r="I12327" s="47"/>
    </row>
    <row r="12328" spans="1:9" x14ac:dyDescent="0.25">
      <c r="A12328" s="47"/>
      <c r="B12328" s="47"/>
      <c r="C12328" s="47"/>
      <c r="D12328" s="47"/>
      <c r="E12328" s="47"/>
      <c r="F12328" s="47"/>
      <c r="G12328" s="47"/>
      <c r="H12328" s="47"/>
      <c r="I12328" s="47"/>
    </row>
    <row r="12329" spans="1:9" x14ac:dyDescent="0.25">
      <c r="A12329" s="47"/>
      <c r="B12329" s="47"/>
      <c r="C12329" s="47"/>
      <c r="D12329" s="47"/>
      <c r="E12329" s="47"/>
      <c r="F12329" s="47"/>
      <c r="G12329" s="47"/>
      <c r="H12329" s="47"/>
      <c r="I12329" s="47"/>
    </row>
    <row r="12330" spans="1:9" x14ac:dyDescent="0.25">
      <c r="A12330" s="47"/>
      <c r="B12330" s="47"/>
      <c r="C12330" s="47"/>
      <c r="D12330" s="47"/>
      <c r="E12330" s="47"/>
      <c r="F12330" s="47"/>
      <c r="G12330" s="47"/>
      <c r="H12330" s="47"/>
      <c r="I12330" s="47"/>
    </row>
    <row r="12331" spans="1:9" x14ac:dyDescent="0.25">
      <c r="A12331" s="47"/>
      <c r="B12331" s="47"/>
      <c r="C12331" s="47"/>
      <c r="D12331" s="47"/>
      <c r="E12331" s="47"/>
      <c r="F12331" s="47"/>
      <c r="G12331" s="47"/>
      <c r="H12331" s="47"/>
      <c r="I12331" s="47"/>
    </row>
    <row r="12332" spans="1:9" x14ac:dyDescent="0.25">
      <c r="A12332" s="47"/>
      <c r="B12332" s="47"/>
      <c r="C12332" s="47"/>
      <c r="D12332" s="47"/>
      <c r="E12332" s="47"/>
      <c r="F12332" s="47"/>
      <c r="G12332" s="47"/>
      <c r="H12332" s="47"/>
      <c r="I12332" s="47"/>
    </row>
    <row r="12333" spans="1:9" x14ac:dyDescent="0.25">
      <c r="A12333" s="47"/>
      <c r="B12333" s="47"/>
      <c r="C12333" s="47"/>
      <c r="D12333" s="47"/>
      <c r="E12333" s="47"/>
      <c r="F12333" s="47"/>
      <c r="G12333" s="47"/>
      <c r="H12333" s="47"/>
      <c r="I12333" s="47"/>
    </row>
    <row r="12334" spans="1:9" x14ac:dyDescent="0.25">
      <c r="A12334" s="47"/>
      <c r="B12334" s="47"/>
      <c r="C12334" s="47"/>
      <c r="D12334" s="47"/>
      <c r="E12334" s="47"/>
      <c r="F12334" s="47"/>
      <c r="G12334" s="47"/>
      <c r="H12334" s="47"/>
      <c r="I12334" s="47"/>
    </row>
    <row r="12335" spans="1:9" x14ac:dyDescent="0.25">
      <c r="A12335" s="47"/>
      <c r="B12335" s="47"/>
      <c r="C12335" s="47"/>
      <c r="D12335" s="47"/>
      <c r="E12335" s="47"/>
      <c r="F12335" s="47"/>
      <c r="G12335" s="47"/>
      <c r="H12335" s="47"/>
      <c r="I12335" s="47"/>
    </row>
    <row r="12336" spans="1:9" x14ac:dyDescent="0.25">
      <c r="A12336" s="47"/>
      <c r="B12336" s="47"/>
      <c r="C12336" s="47"/>
      <c r="D12336" s="47"/>
      <c r="E12336" s="47"/>
      <c r="F12336" s="47"/>
      <c r="G12336" s="47"/>
      <c r="H12336" s="47"/>
      <c r="I12336" s="47"/>
    </row>
    <row r="12337" spans="1:9" x14ac:dyDescent="0.25">
      <c r="A12337" s="47"/>
      <c r="B12337" s="47"/>
      <c r="C12337" s="47"/>
      <c r="D12337" s="47"/>
      <c r="E12337" s="47"/>
      <c r="F12337" s="47"/>
      <c r="G12337" s="47"/>
      <c r="H12337" s="47"/>
      <c r="I12337" s="47"/>
    </row>
    <row r="12338" spans="1:9" x14ac:dyDescent="0.25">
      <c r="A12338" s="47"/>
      <c r="B12338" s="47"/>
      <c r="C12338" s="47"/>
      <c r="D12338" s="47"/>
      <c r="E12338" s="47"/>
      <c r="F12338" s="47"/>
      <c r="G12338" s="47"/>
      <c r="H12338" s="47"/>
      <c r="I12338" s="47"/>
    </row>
    <row r="12339" spans="1:9" x14ac:dyDescent="0.25">
      <c r="A12339" s="47"/>
      <c r="B12339" s="47"/>
      <c r="C12339" s="47"/>
      <c r="D12339" s="47"/>
      <c r="E12339" s="47"/>
      <c r="F12339" s="47"/>
      <c r="G12339" s="47"/>
      <c r="H12339" s="47"/>
      <c r="I12339" s="47"/>
    </row>
    <row r="12340" spans="1:9" x14ac:dyDescent="0.25">
      <c r="A12340" s="47"/>
      <c r="B12340" s="47"/>
      <c r="C12340" s="47"/>
      <c r="D12340" s="47"/>
      <c r="E12340" s="47"/>
      <c r="F12340" s="47"/>
      <c r="G12340" s="47"/>
      <c r="H12340" s="47"/>
      <c r="I12340" s="47"/>
    </row>
    <row r="12341" spans="1:9" x14ac:dyDescent="0.25">
      <c r="A12341" s="47"/>
      <c r="B12341" s="47"/>
      <c r="C12341" s="47"/>
      <c r="D12341" s="47"/>
      <c r="E12341" s="47"/>
      <c r="F12341" s="47"/>
      <c r="G12341" s="47"/>
      <c r="H12341" s="47"/>
      <c r="I12341" s="47"/>
    </row>
    <row r="12342" spans="1:9" x14ac:dyDescent="0.25">
      <c r="A12342" s="47"/>
      <c r="B12342" s="47"/>
      <c r="C12342" s="47"/>
      <c r="D12342" s="47"/>
      <c r="E12342" s="47"/>
      <c r="F12342" s="47"/>
      <c r="G12342" s="47"/>
      <c r="H12342" s="47"/>
      <c r="I12342" s="47"/>
    </row>
    <row r="12343" spans="1:9" x14ac:dyDescent="0.25">
      <c r="A12343" s="47"/>
      <c r="B12343" s="47"/>
      <c r="C12343" s="47"/>
      <c r="D12343" s="47"/>
      <c r="E12343" s="47"/>
      <c r="F12343" s="47"/>
      <c r="G12343" s="47"/>
      <c r="H12343" s="47"/>
      <c r="I12343" s="47"/>
    </row>
    <row r="12344" spans="1:9" x14ac:dyDescent="0.25">
      <c r="A12344" s="47"/>
      <c r="B12344" s="47"/>
      <c r="C12344" s="47"/>
      <c r="D12344" s="47"/>
      <c r="E12344" s="47"/>
      <c r="F12344" s="47"/>
      <c r="G12344" s="47"/>
      <c r="H12344" s="47"/>
      <c r="I12344" s="47"/>
    </row>
    <row r="12345" spans="1:9" x14ac:dyDescent="0.25">
      <c r="A12345" s="47"/>
      <c r="B12345" s="47"/>
      <c r="C12345" s="47"/>
      <c r="D12345" s="47"/>
      <c r="E12345" s="47"/>
      <c r="F12345" s="47"/>
      <c r="G12345" s="47"/>
      <c r="H12345" s="47"/>
      <c r="I12345" s="47"/>
    </row>
    <row r="12346" spans="1:9" x14ac:dyDescent="0.25">
      <c r="A12346" s="47"/>
      <c r="B12346" s="47"/>
      <c r="C12346" s="47"/>
      <c r="D12346" s="47"/>
      <c r="E12346" s="47"/>
      <c r="F12346" s="47"/>
      <c r="G12346" s="47"/>
      <c r="H12346" s="47"/>
      <c r="I12346" s="47"/>
    </row>
    <row r="12347" spans="1:9" x14ac:dyDescent="0.25">
      <c r="A12347" s="47"/>
      <c r="B12347" s="47"/>
      <c r="C12347" s="47"/>
      <c r="D12347" s="47"/>
      <c r="E12347" s="47"/>
      <c r="F12347" s="47"/>
      <c r="G12347" s="47"/>
      <c r="H12347" s="47"/>
      <c r="I12347" s="47"/>
    </row>
    <row r="12348" spans="1:9" x14ac:dyDescent="0.25">
      <c r="A12348" s="47"/>
      <c r="B12348" s="47"/>
      <c r="C12348" s="47"/>
      <c r="D12348" s="47"/>
      <c r="E12348" s="47"/>
      <c r="F12348" s="47"/>
      <c r="G12348" s="47"/>
      <c r="H12348" s="47"/>
      <c r="I12348" s="47"/>
    </row>
    <row r="12349" spans="1:9" x14ac:dyDescent="0.25">
      <c r="A12349" s="47"/>
      <c r="B12349" s="47"/>
      <c r="C12349" s="47"/>
      <c r="D12349" s="47"/>
      <c r="E12349" s="47"/>
      <c r="F12349" s="47"/>
      <c r="G12349" s="47"/>
      <c r="H12349" s="47"/>
      <c r="I12349" s="47"/>
    </row>
    <row r="12350" spans="1:9" x14ac:dyDescent="0.25">
      <c r="A12350" s="47"/>
      <c r="B12350" s="47"/>
      <c r="C12350" s="47"/>
      <c r="D12350" s="47"/>
      <c r="E12350" s="47"/>
      <c r="F12350" s="47"/>
      <c r="G12350" s="47"/>
      <c r="H12350" s="47"/>
      <c r="I12350" s="47"/>
    </row>
    <row r="12351" spans="1:9" x14ac:dyDescent="0.25">
      <c r="A12351" s="47"/>
      <c r="B12351" s="47"/>
      <c r="C12351" s="47"/>
      <c r="D12351" s="47"/>
      <c r="E12351" s="47"/>
      <c r="F12351" s="47"/>
      <c r="G12351" s="47"/>
      <c r="H12351" s="47"/>
      <c r="I12351" s="47"/>
    </row>
    <row r="12352" spans="1:9" x14ac:dyDescent="0.25">
      <c r="A12352" s="47"/>
      <c r="B12352" s="47"/>
      <c r="C12352" s="47"/>
      <c r="D12352" s="47"/>
      <c r="E12352" s="47"/>
      <c r="F12352" s="47"/>
      <c r="G12352" s="47"/>
      <c r="H12352" s="47"/>
      <c r="I12352" s="47"/>
    </row>
    <row r="12353" spans="1:9" x14ac:dyDescent="0.25">
      <c r="A12353" s="47"/>
      <c r="B12353" s="47"/>
      <c r="C12353" s="47"/>
      <c r="D12353" s="47"/>
      <c r="E12353" s="47"/>
      <c r="F12353" s="47"/>
      <c r="G12353" s="47"/>
      <c r="H12353" s="47"/>
      <c r="I12353" s="47"/>
    </row>
    <row r="12354" spans="1:9" x14ac:dyDescent="0.25">
      <c r="A12354" s="47"/>
      <c r="B12354" s="47"/>
      <c r="C12354" s="47"/>
      <c r="D12354" s="47"/>
      <c r="E12354" s="47"/>
      <c r="F12354" s="47"/>
      <c r="G12354" s="47"/>
      <c r="H12354" s="47"/>
      <c r="I12354" s="47"/>
    </row>
    <row r="12355" spans="1:9" x14ac:dyDescent="0.25">
      <c r="A12355" s="47"/>
      <c r="B12355" s="47"/>
      <c r="C12355" s="47"/>
      <c r="D12355" s="47"/>
      <c r="E12355" s="47"/>
      <c r="F12355" s="47"/>
      <c r="G12355" s="47"/>
      <c r="H12355" s="47"/>
      <c r="I12355" s="47"/>
    </row>
    <row r="12356" spans="1:9" x14ac:dyDescent="0.25">
      <c r="A12356" s="47"/>
      <c r="B12356" s="47"/>
      <c r="C12356" s="47"/>
      <c r="D12356" s="47"/>
      <c r="E12356" s="47"/>
      <c r="F12356" s="47"/>
      <c r="G12356" s="47"/>
      <c r="H12356" s="47"/>
      <c r="I12356" s="47"/>
    </row>
    <row r="12357" spans="1:9" x14ac:dyDescent="0.25">
      <c r="A12357" s="47"/>
      <c r="B12357" s="47"/>
      <c r="C12357" s="47"/>
      <c r="D12357" s="47"/>
      <c r="E12357" s="47"/>
      <c r="F12357" s="47"/>
      <c r="G12357" s="47"/>
      <c r="H12357" s="47"/>
      <c r="I12357" s="47"/>
    </row>
    <row r="12358" spans="1:9" x14ac:dyDescent="0.25">
      <c r="A12358" s="47"/>
      <c r="B12358" s="47"/>
      <c r="C12358" s="47"/>
      <c r="D12358" s="47"/>
      <c r="E12358" s="47"/>
      <c r="F12358" s="47"/>
      <c r="G12358" s="47"/>
      <c r="H12358" s="47"/>
      <c r="I12358" s="47"/>
    </row>
    <row r="12359" spans="1:9" x14ac:dyDescent="0.25">
      <c r="A12359" s="47"/>
      <c r="B12359" s="47"/>
      <c r="C12359" s="47"/>
      <c r="D12359" s="47"/>
      <c r="E12359" s="47"/>
      <c r="F12359" s="47"/>
      <c r="G12359" s="47"/>
      <c r="H12359" s="47"/>
      <c r="I12359" s="47"/>
    </row>
    <row r="12360" spans="1:9" x14ac:dyDescent="0.25">
      <c r="A12360" s="47"/>
      <c r="B12360" s="47"/>
      <c r="C12360" s="47"/>
      <c r="D12360" s="47"/>
      <c r="E12360" s="47"/>
      <c r="F12360" s="47"/>
      <c r="G12360" s="47"/>
      <c r="H12360" s="47"/>
      <c r="I12360" s="47"/>
    </row>
    <row r="12361" spans="1:9" x14ac:dyDescent="0.25">
      <c r="A12361" s="47"/>
      <c r="B12361" s="47"/>
      <c r="C12361" s="47"/>
      <c r="D12361" s="47"/>
      <c r="E12361" s="47"/>
      <c r="F12361" s="47"/>
      <c r="G12361" s="47"/>
      <c r="H12361" s="47"/>
      <c r="I12361" s="47"/>
    </row>
    <row r="12362" spans="1:9" x14ac:dyDescent="0.25">
      <c r="A12362" s="47"/>
      <c r="B12362" s="47"/>
      <c r="C12362" s="47"/>
      <c r="D12362" s="47"/>
      <c r="E12362" s="47"/>
      <c r="F12362" s="47"/>
      <c r="G12362" s="47"/>
      <c r="H12362" s="47"/>
      <c r="I12362" s="47"/>
    </row>
    <row r="12363" spans="1:9" x14ac:dyDescent="0.25">
      <c r="A12363" s="47"/>
      <c r="B12363" s="47"/>
      <c r="C12363" s="47"/>
      <c r="D12363" s="47"/>
      <c r="E12363" s="47"/>
      <c r="F12363" s="47"/>
      <c r="G12363" s="47"/>
      <c r="H12363" s="47"/>
      <c r="I12363" s="47"/>
    </row>
    <row r="12364" spans="1:9" x14ac:dyDescent="0.25">
      <c r="A12364" s="47"/>
      <c r="B12364" s="47"/>
      <c r="C12364" s="47"/>
      <c r="D12364" s="47"/>
      <c r="E12364" s="47"/>
      <c r="F12364" s="47"/>
      <c r="G12364" s="47"/>
      <c r="H12364" s="47"/>
      <c r="I12364" s="47"/>
    </row>
    <row r="12365" spans="1:9" x14ac:dyDescent="0.25">
      <c r="A12365" s="47"/>
      <c r="B12365" s="47"/>
      <c r="C12365" s="47"/>
      <c r="D12365" s="47"/>
      <c r="E12365" s="47"/>
      <c r="F12365" s="47"/>
      <c r="G12365" s="47"/>
      <c r="H12365" s="47"/>
      <c r="I12365" s="47"/>
    </row>
    <row r="12366" spans="1:9" x14ac:dyDescent="0.25">
      <c r="A12366" s="47"/>
      <c r="B12366" s="47"/>
      <c r="C12366" s="47"/>
      <c r="D12366" s="47"/>
      <c r="E12366" s="47"/>
      <c r="F12366" s="47"/>
      <c r="G12366" s="47"/>
      <c r="H12366" s="47"/>
      <c r="I12366" s="47"/>
    </row>
    <row r="12367" spans="1:9" x14ac:dyDescent="0.25">
      <c r="A12367" s="47"/>
      <c r="B12367" s="47"/>
      <c r="C12367" s="47"/>
      <c r="D12367" s="47"/>
      <c r="E12367" s="47"/>
      <c r="F12367" s="47"/>
      <c r="G12367" s="47"/>
      <c r="H12367" s="47"/>
      <c r="I12367" s="47"/>
    </row>
    <row r="12368" spans="1:9" x14ac:dyDescent="0.25">
      <c r="A12368" s="47"/>
      <c r="B12368" s="47"/>
      <c r="C12368" s="47"/>
      <c r="D12368" s="47"/>
      <c r="E12368" s="47"/>
      <c r="F12368" s="47"/>
      <c r="G12368" s="47"/>
      <c r="H12368" s="47"/>
      <c r="I12368" s="47"/>
    </row>
    <row r="12369" spans="1:9" x14ac:dyDescent="0.25">
      <c r="A12369" s="47"/>
      <c r="B12369" s="47"/>
      <c r="C12369" s="47"/>
      <c r="D12369" s="47"/>
      <c r="E12369" s="47"/>
      <c r="F12369" s="47"/>
      <c r="G12369" s="47"/>
      <c r="H12369" s="47"/>
      <c r="I12369" s="47"/>
    </row>
    <row r="12370" spans="1:9" x14ac:dyDescent="0.25">
      <c r="A12370" s="47"/>
      <c r="B12370" s="47"/>
      <c r="C12370" s="47"/>
      <c r="D12370" s="47"/>
      <c r="E12370" s="47"/>
      <c r="F12370" s="47"/>
      <c r="G12370" s="47"/>
      <c r="H12370" s="47"/>
      <c r="I12370" s="47"/>
    </row>
    <row r="12371" spans="1:9" x14ac:dyDescent="0.25">
      <c r="A12371" s="47"/>
      <c r="B12371" s="47"/>
      <c r="C12371" s="47"/>
      <c r="D12371" s="47"/>
      <c r="E12371" s="47"/>
      <c r="F12371" s="47"/>
      <c r="G12371" s="47"/>
      <c r="H12371" s="47"/>
      <c r="I12371" s="47"/>
    </row>
    <row r="12372" spans="1:9" x14ac:dyDescent="0.25">
      <c r="A12372" s="47"/>
      <c r="B12372" s="47"/>
      <c r="C12372" s="47"/>
      <c r="D12372" s="47"/>
      <c r="E12372" s="47"/>
      <c r="F12372" s="47"/>
      <c r="G12372" s="47"/>
      <c r="H12372" s="47"/>
      <c r="I12372" s="47"/>
    </row>
    <row r="12373" spans="1:9" x14ac:dyDescent="0.25">
      <c r="A12373" s="47"/>
      <c r="B12373" s="47"/>
      <c r="C12373" s="47"/>
      <c r="D12373" s="47"/>
      <c r="E12373" s="47"/>
      <c r="F12373" s="47"/>
      <c r="G12373" s="47"/>
      <c r="H12373" s="47"/>
      <c r="I12373" s="47"/>
    </row>
    <row r="12374" spans="1:9" x14ac:dyDescent="0.25">
      <c r="A12374" s="47"/>
      <c r="B12374" s="47"/>
      <c r="C12374" s="47"/>
      <c r="D12374" s="47"/>
      <c r="E12374" s="47"/>
      <c r="F12374" s="47"/>
      <c r="G12374" s="47"/>
      <c r="H12374" s="47"/>
      <c r="I12374" s="47"/>
    </row>
    <row r="12375" spans="1:9" x14ac:dyDescent="0.25">
      <c r="A12375" s="47"/>
      <c r="B12375" s="47"/>
      <c r="C12375" s="47"/>
      <c r="D12375" s="47"/>
      <c r="E12375" s="47"/>
      <c r="F12375" s="47"/>
      <c r="G12375" s="47"/>
      <c r="H12375" s="47"/>
      <c r="I12375" s="47"/>
    </row>
    <row r="12376" spans="1:9" x14ac:dyDescent="0.25">
      <c r="A12376" s="47"/>
      <c r="B12376" s="47"/>
      <c r="C12376" s="47"/>
      <c r="D12376" s="47"/>
      <c r="E12376" s="47"/>
      <c r="F12376" s="47"/>
      <c r="G12376" s="47"/>
      <c r="H12376" s="47"/>
      <c r="I12376" s="47"/>
    </row>
    <row r="12377" spans="1:9" x14ac:dyDescent="0.25">
      <c r="A12377" s="47"/>
      <c r="B12377" s="47"/>
      <c r="C12377" s="47"/>
      <c r="D12377" s="47"/>
      <c r="E12377" s="47"/>
      <c r="F12377" s="47"/>
      <c r="G12377" s="47"/>
      <c r="H12377" s="47"/>
      <c r="I12377" s="47"/>
    </row>
    <row r="12378" spans="1:9" x14ac:dyDescent="0.25">
      <c r="A12378" s="47"/>
      <c r="B12378" s="47"/>
      <c r="C12378" s="47"/>
      <c r="D12378" s="47"/>
      <c r="E12378" s="47"/>
      <c r="F12378" s="47"/>
      <c r="G12378" s="47"/>
      <c r="H12378" s="47"/>
      <c r="I12378" s="47"/>
    </row>
    <row r="12379" spans="1:9" x14ac:dyDescent="0.25">
      <c r="A12379" s="47"/>
      <c r="B12379" s="47"/>
      <c r="C12379" s="47"/>
      <c r="D12379" s="47"/>
      <c r="E12379" s="47"/>
      <c r="F12379" s="47"/>
      <c r="G12379" s="47"/>
      <c r="H12379" s="47"/>
      <c r="I12379" s="47"/>
    </row>
    <row r="12380" spans="1:9" x14ac:dyDescent="0.25">
      <c r="A12380" s="47"/>
      <c r="B12380" s="47"/>
      <c r="C12380" s="47"/>
      <c r="D12380" s="47"/>
      <c r="E12380" s="47"/>
      <c r="F12380" s="47"/>
      <c r="G12380" s="47"/>
      <c r="H12380" s="47"/>
      <c r="I12380" s="47"/>
    </row>
    <row r="12381" spans="1:9" x14ac:dyDescent="0.25">
      <c r="A12381" s="47"/>
      <c r="B12381" s="47"/>
      <c r="C12381" s="47"/>
      <c r="D12381" s="47"/>
      <c r="E12381" s="47"/>
      <c r="F12381" s="47"/>
      <c r="G12381" s="47"/>
      <c r="H12381" s="47"/>
      <c r="I12381" s="47"/>
    </row>
    <row r="12382" spans="1:9" x14ac:dyDescent="0.25">
      <c r="A12382" s="47"/>
      <c r="B12382" s="47"/>
      <c r="C12382" s="47"/>
      <c r="D12382" s="47"/>
      <c r="E12382" s="47"/>
      <c r="F12382" s="47"/>
      <c r="G12382" s="47"/>
      <c r="H12382" s="47"/>
      <c r="I12382" s="47"/>
    </row>
    <row r="12383" spans="1:9" x14ac:dyDescent="0.25">
      <c r="A12383" s="47"/>
      <c r="B12383" s="47"/>
      <c r="C12383" s="47"/>
      <c r="D12383" s="47"/>
      <c r="E12383" s="47"/>
      <c r="F12383" s="47"/>
      <c r="G12383" s="47"/>
      <c r="H12383" s="47"/>
      <c r="I12383" s="47"/>
    </row>
    <row r="12384" spans="1:9" x14ac:dyDescent="0.25">
      <c r="A12384" s="47"/>
      <c r="B12384" s="47"/>
      <c r="C12384" s="47"/>
      <c r="D12384" s="47"/>
      <c r="E12384" s="47"/>
      <c r="F12384" s="47"/>
      <c r="G12384" s="47"/>
      <c r="H12384" s="47"/>
      <c r="I12384" s="47"/>
    </row>
    <row r="12385" spans="1:9" x14ac:dyDescent="0.25">
      <c r="A12385" s="47"/>
      <c r="B12385" s="47"/>
      <c r="C12385" s="47"/>
      <c r="D12385" s="47"/>
      <c r="E12385" s="47"/>
      <c r="F12385" s="47"/>
      <c r="G12385" s="47"/>
      <c r="H12385" s="47"/>
      <c r="I12385" s="47"/>
    </row>
    <row r="12386" spans="1:9" x14ac:dyDescent="0.25">
      <c r="A12386" s="47"/>
      <c r="B12386" s="47"/>
      <c r="C12386" s="47"/>
      <c r="D12386" s="47"/>
      <c r="E12386" s="47"/>
      <c r="F12386" s="47"/>
      <c r="G12386" s="47"/>
      <c r="H12386" s="47"/>
      <c r="I12386" s="47"/>
    </row>
    <row r="12387" spans="1:9" x14ac:dyDescent="0.25">
      <c r="A12387" s="47"/>
      <c r="B12387" s="47"/>
      <c r="C12387" s="47"/>
      <c r="D12387" s="47"/>
      <c r="E12387" s="47"/>
      <c r="F12387" s="47"/>
      <c r="G12387" s="47"/>
      <c r="H12387" s="47"/>
      <c r="I12387" s="47"/>
    </row>
    <row r="12388" spans="1:9" x14ac:dyDescent="0.25">
      <c r="A12388" s="47"/>
      <c r="B12388" s="47"/>
      <c r="C12388" s="47"/>
      <c r="D12388" s="47"/>
      <c r="E12388" s="47"/>
      <c r="F12388" s="47"/>
      <c r="G12388" s="47"/>
      <c r="H12388" s="47"/>
      <c r="I12388" s="47"/>
    </row>
    <row r="12389" spans="1:9" x14ac:dyDescent="0.25">
      <c r="A12389" s="47"/>
      <c r="B12389" s="47"/>
      <c r="C12389" s="47"/>
      <c r="D12389" s="47"/>
      <c r="E12389" s="47"/>
      <c r="F12389" s="47"/>
      <c r="G12389" s="47"/>
      <c r="H12389" s="47"/>
      <c r="I12389" s="47"/>
    </row>
    <row r="12390" spans="1:9" x14ac:dyDescent="0.25">
      <c r="A12390" s="47"/>
      <c r="B12390" s="47"/>
      <c r="C12390" s="47"/>
      <c r="D12390" s="47"/>
      <c r="E12390" s="47"/>
      <c r="F12390" s="47"/>
      <c r="G12390" s="47"/>
      <c r="H12390" s="47"/>
      <c r="I12390" s="47"/>
    </row>
    <row r="12391" spans="1:9" x14ac:dyDescent="0.25">
      <c r="A12391" s="47"/>
      <c r="B12391" s="47"/>
      <c r="C12391" s="47"/>
      <c r="D12391" s="47"/>
      <c r="E12391" s="47"/>
      <c r="F12391" s="47"/>
      <c r="G12391" s="47"/>
      <c r="H12391" s="47"/>
      <c r="I12391" s="47"/>
    </row>
    <row r="12392" spans="1:9" x14ac:dyDescent="0.25">
      <c r="A12392" s="47"/>
      <c r="B12392" s="47"/>
      <c r="C12392" s="47"/>
      <c r="D12392" s="47"/>
      <c r="E12392" s="47"/>
      <c r="F12392" s="47"/>
      <c r="G12392" s="47"/>
      <c r="H12392" s="47"/>
      <c r="I12392" s="47"/>
    </row>
    <row r="12393" spans="1:9" x14ac:dyDescent="0.25">
      <c r="A12393" s="47"/>
      <c r="B12393" s="47"/>
      <c r="C12393" s="47"/>
      <c r="D12393" s="47"/>
      <c r="E12393" s="47"/>
      <c r="F12393" s="47"/>
      <c r="G12393" s="47"/>
      <c r="H12393" s="47"/>
      <c r="I12393" s="47"/>
    </row>
    <row r="12394" spans="1:9" x14ac:dyDescent="0.25">
      <c r="A12394" s="47"/>
      <c r="B12394" s="47"/>
      <c r="C12394" s="47"/>
      <c r="D12394" s="47"/>
      <c r="E12394" s="47"/>
      <c r="F12394" s="47"/>
      <c r="G12394" s="47"/>
      <c r="H12394" s="47"/>
      <c r="I12394" s="47"/>
    </row>
    <row r="12395" spans="1:9" x14ac:dyDescent="0.25">
      <c r="A12395" s="47"/>
      <c r="B12395" s="47"/>
      <c r="C12395" s="47"/>
      <c r="D12395" s="47"/>
      <c r="E12395" s="47"/>
      <c r="F12395" s="47"/>
      <c r="G12395" s="47"/>
      <c r="H12395" s="47"/>
      <c r="I12395" s="47"/>
    </row>
    <row r="12396" spans="1:9" x14ac:dyDescent="0.25">
      <c r="A12396" s="47"/>
      <c r="B12396" s="47"/>
      <c r="C12396" s="47"/>
      <c r="D12396" s="47"/>
      <c r="E12396" s="47"/>
      <c r="F12396" s="47"/>
      <c r="G12396" s="47"/>
      <c r="H12396" s="47"/>
      <c r="I12396" s="47"/>
    </row>
    <row r="12397" spans="1:9" x14ac:dyDescent="0.25">
      <c r="A12397" s="47"/>
      <c r="B12397" s="47"/>
      <c r="C12397" s="47"/>
      <c r="D12397" s="47"/>
      <c r="E12397" s="47"/>
      <c r="F12397" s="47"/>
      <c r="G12397" s="47"/>
      <c r="H12397" s="47"/>
      <c r="I12397" s="47"/>
    </row>
    <row r="12398" spans="1:9" x14ac:dyDescent="0.25">
      <c r="A12398" s="47"/>
      <c r="B12398" s="47"/>
      <c r="C12398" s="47"/>
      <c r="D12398" s="47"/>
      <c r="E12398" s="47"/>
      <c r="F12398" s="47"/>
      <c r="G12398" s="47"/>
      <c r="H12398" s="47"/>
      <c r="I12398" s="47"/>
    </row>
    <row r="12399" spans="1:9" x14ac:dyDescent="0.25">
      <c r="A12399" s="47"/>
      <c r="B12399" s="47"/>
      <c r="C12399" s="47"/>
      <c r="D12399" s="47"/>
      <c r="E12399" s="47"/>
      <c r="F12399" s="47"/>
      <c r="G12399" s="47"/>
      <c r="H12399" s="47"/>
      <c r="I12399" s="47"/>
    </row>
    <row r="12400" spans="1:9" x14ac:dyDescent="0.25">
      <c r="A12400" s="47"/>
      <c r="B12400" s="47"/>
      <c r="C12400" s="47"/>
      <c r="D12400" s="47"/>
      <c r="E12400" s="47"/>
      <c r="F12400" s="47"/>
      <c r="G12400" s="47"/>
      <c r="H12400" s="47"/>
      <c r="I12400" s="47"/>
    </row>
    <row r="12401" spans="1:9" x14ac:dyDescent="0.25">
      <c r="A12401" s="47"/>
      <c r="B12401" s="47"/>
      <c r="C12401" s="47"/>
      <c r="D12401" s="47"/>
      <c r="E12401" s="47"/>
      <c r="F12401" s="47"/>
      <c r="G12401" s="47"/>
      <c r="H12401" s="47"/>
      <c r="I12401" s="47"/>
    </row>
    <row r="12402" spans="1:9" x14ac:dyDescent="0.25">
      <c r="A12402" s="47"/>
      <c r="B12402" s="47"/>
      <c r="C12402" s="47"/>
      <c r="D12402" s="47"/>
      <c r="E12402" s="47"/>
      <c r="F12402" s="47"/>
      <c r="G12402" s="47"/>
      <c r="H12402" s="47"/>
      <c r="I12402" s="47"/>
    </row>
    <row r="12403" spans="1:9" x14ac:dyDescent="0.25">
      <c r="A12403" s="47"/>
      <c r="B12403" s="47"/>
      <c r="C12403" s="47"/>
      <c r="D12403" s="47"/>
      <c r="E12403" s="47"/>
      <c r="F12403" s="47"/>
      <c r="G12403" s="47"/>
      <c r="H12403" s="47"/>
      <c r="I12403" s="47"/>
    </row>
    <row r="12404" spans="1:9" x14ac:dyDescent="0.25">
      <c r="A12404" s="47"/>
      <c r="B12404" s="47"/>
      <c r="C12404" s="47"/>
      <c r="D12404" s="47"/>
      <c r="E12404" s="47"/>
      <c r="F12404" s="47"/>
      <c r="G12404" s="47"/>
      <c r="H12404" s="47"/>
      <c r="I12404" s="47"/>
    </row>
    <row r="12405" spans="1:9" x14ac:dyDescent="0.25">
      <c r="A12405" s="47"/>
      <c r="B12405" s="47"/>
      <c r="C12405" s="47"/>
      <c r="D12405" s="47"/>
      <c r="E12405" s="47"/>
      <c r="F12405" s="47"/>
      <c r="G12405" s="47"/>
      <c r="H12405" s="47"/>
      <c r="I12405" s="47"/>
    </row>
    <row r="12406" spans="1:9" x14ac:dyDescent="0.25">
      <c r="A12406" s="47"/>
      <c r="B12406" s="47"/>
      <c r="C12406" s="47"/>
      <c r="D12406" s="47"/>
      <c r="E12406" s="47"/>
      <c r="F12406" s="47"/>
      <c r="G12406" s="47"/>
      <c r="H12406" s="47"/>
      <c r="I12406" s="47"/>
    </row>
    <row r="12407" spans="1:9" x14ac:dyDescent="0.25">
      <c r="A12407" s="47"/>
      <c r="B12407" s="47"/>
      <c r="C12407" s="47"/>
      <c r="D12407" s="47"/>
      <c r="E12407" s="47"/>
      <c r="F12407" s="47"/>
      <c r="G12407" s="47"/>
      <c r="H12407" s="47"/>
      <c r="I12407" s="47"/>
    </row>
    <row r="12408" spans="1:9" x14ac:dyDescent="0.25">
      <c r="A12408" s="47"/>
      <c r="B12408" s="47"/>
      <c r="C12408" s="47"/>
      <c r="D12408" s="47"/>
      <c r="E12408" s="47"/>
      <c r="F12408" s="47"/>
      <c r="G12408" s="47"/>
      <c r="H12408" s="47"/>
      <c r="I12408" s="47"/>
    </row>
    <row r="12409" spans="1:9" x14ac:dyDescent="0.25">
      <c r="A12409" s="47"/>
      <c r="B12409" s="47"/>
      <c r="C12409" s="47"/>
      <c r="D12409" s="47"/>
      <c r="E12409" s="47"/>
      <c r="F12409" s="47"/>
      <c r="G12409" s="47"/>
      <c r="H12409" s="47"/>
      <c r="I12409" s="47"/>
    </row>
    <row r="12410" spans="1:9" x14ac:dyDescent="0.25">
      <c r="A12410" s="47"/>
      <c r="B12410" s="47"/>
      <c r="C12410" s="47"/>
      <c r="D12410" s="47"/>
      <c r="E12410" s="47"/>
      <c r="F12410" s="47"/>
      <c r="G12410" s="47"/>
      <c r="H12410" s="47"/>
      <c r="I12410" s="47"/>
    </row>
    <row r="12411" spans="1:9" x14ac:dyDescent="0.25">
      <c r="A12411" s="47"/>
      <c r="B12411" s="47"/>
      <c r="C12411" s="47"/>
      <c r="D12411" s="47"/>
      <c r="E12411" s="47"/>
      <c r="F12411" s="47"/>
      <c r="G12411" s="47"/>
      <c r="H12411" s="47"/>
      <c r="I12411" s="47"/>
    </row>
    <row r="12412" spans="1:9" x14ac:dyDescent="0.25">
      <c r="A12412" s="47"/>
      <c r="B12412" s="47"/>
      <c r="C12412" s="47"/>
      <c r="D12412" s="47"/>
      <c r="E12412" s="47"/>
      <c r="F12412" s="47"/>
      <c r="G12412" s="47"/>
      <c r="H12412" s="47"/>
      <c r="I12412" s="47"/>
    </row>
    <row r="12413" spans="1:9" x14ac:dyDescent="0.25">
      <c r="A12413" s="47"/>
      <c r="B12413" s="47"/>
      <c r="C12413" s="47"/>
      <c r="D12413" s="47"/>
      <c r="E12413" s="47"/>
      <c r="F12413" s="47"/>
      <c r="G12413" s="47"/>
      <c r="H12413" s="47"/>
      <c r="I12413" s="47"/>
    </row>
    <row r="12414" spans="1:9" x14ac:dyDescent="0.25">
      <c r="A12414" s="47"/>
      <c r="B12414" s="47"/>
      <c r="C12414" s="47"/>
      <c r="D12414" s="47"/>
      <c r="E12414" s="47"/>
      <c r="F12414" s="47"/>
      <c r="G12414" s="47"/>
      <c r="H12414" s="47"/>
      <c r="I12414" s="47"/>
    </row>
    <row r="12415" spans="1:9" x14ac:dyDescent="0.25">
      <c r="A12415" s="47"/>
      <c r="B12415" s="47"/>
      <c r="C12415" s="47"/>
      <c r="D12415" s="47"/>
      <c r="E12415" s="47"/>
      <c r="F12415" s="47"/>
      <c r="G12415" s="47"/>
      <c r="H12415" s="47"/>
      <c r="I12415" s="47"/>
    </row>
    <row r="12416" spans="1:9" x14ac:dyDescent="0.25">
      <c r="A12416" s="47"/>
      <c r="B12416" s="47"/>
      <c r="C12416" s="47"/>
      <c r="D12416" s="47"/>
      <c r="E12416" s="47"/>
      <c r="F12416" s="47"/>
      <c r="G12416" s="47"/>
      <c r="H12416" s="47"/>
      <c r="I12416" s="47"/>
    </row>
    <row r="12417" spans="1:9" x14ac:dyDescent="0.25">
      <c r="A12417" s="47"/>
      <c r="B12417" s="47"/>
      <c r="C12417" s="47"/>
      <c r="D12417" s="47"/>
      <c r="E12417" s="47"/>
      <c r="F12417" s="47"/>
      <c r="G12417" s="47"/>
      <c r="H12417" s="47"/>
      <c r="I12417" s="47"/>
    </row>
    <row r="12418" spans="1:9" x14ac:dyDescent="0.25">
      <c r="A12418" s="47"/>
      <c r="B12418" s="47"/>
      <c r="C12418" s="47"/>
      <c r="D12418" s="47"/>
      <c r="E12418" s="47"/>
      <c r="F12418" s="47"/>
      <c r="G12418" s="47"/>
      <c r="H12418" s="47"/>
      <c r="I12418" s="47"/>
    </row>
    <row r="12419" spans="1:9" x14ac:dyDescent="0.25">
      <c r="A12419" s="47"/>
      <c r="B12419" s="47"/>
      <c r="C12419" s="47"/>
      <c r="D12419" s="47"/>
      <c r="E12419" s="47"/>
      <c r="F12419" s="47"/>
      <c r="G12419" s="47"/>
      <c r="H12419" s="47"/>
      <c r="I12419" s="47"/>
    </row>
    <row r="12420" spans="1:9" x14ac:dyDescent="0.25">
      <c r="A12420" s="47"/>
      <c r="B12420" s="47"/>
      <c r="C12420" s="47"/>
      <c r="D12420" s="47"/>
      <c r="E12420" s="47"/>
      <c r="F12420" s="47"/>
      <c r="G12420" s="47"/>
      <c r="H12420" s="47"/>
      <c r="I12420" s="47"/>
    </row>
    <row r="12421" spans="1:9" x14ac:dyDescent="0.25">
      <c r="A12421" s="47"/>
      <c r="B12421" s="47"/>
      <c r="C12421" s="47"/>
      <c r="D12421" s="47"/>
      <c r="E12421" s="47"/>
      <c r="F12421" s="47"/>
      <c r="G12421" s="47"/>
      <c r="H12421" s="47"/>
      <c r="I12421" s="47"/>
    </row>
    <row r="12422" spans="1:9" x14ac:dyDescent="0.25">
      <c r="A12422" s="47"/>
      <c r="B12422" s="47"/>
      <c r="C12422" s="47"/>
      <c r="D12422" s="47"/>
      <c r="E12422" s="47"/>
      <c r="F12422" s="47"/>
      <c r="G12422" s="47"/>
      <c r="H12422" s="47"/>
      <c r="I12422" s="47"/>
    </row>
    <row r="12423" spans="1:9" x14ac:dyDescent="0.25">
      <c r="A12423" s="47"/>
      <c r="B12423" s="47"/>
      <c r="C12423" s="47"/>
      <c r="D12423" s="47"/>
      <c r="E12423" s="47"/>
      <c r="F12423" s="47"/>
      <c r="G12423" s="47"/>
      <c r="H12423" s="47"/>
      <c r="I12423" s="47"/>
    </row>
    <row r="12424" spans="1:9" x14ac:dyDescent="0.25">
      <c r="A12424" s="47"/>
      <c r="B12424" s="47"/>
      <c r="C12424" s="47"/>
      <c r="D12424" s="47"/>
      <c r="E12424" s="47"/>
      <c r="F12424" s="47"/>
      <c r="G12424" s="47"/>
      <c r="H12424" s="47"/>
      <c r="I12424" s="47"/>
    </row>
    <row r="12425" spans="1:9" x14ac:dyDescent="0.25">
      <c r="A12425" s="47"/>
      <c r="B12425" s="47"/>
      <c r="C12425" s="47"/>
      <c r="D12425" s="47"/>
      <c r="E12425" s="47"/>
      <c r="F12425" s="47"/>
      <c r="G12425" s="47"/>
      <c r="H12425" s="47"/>
      <c r="I12425" s="47"/>
    </row>
    <row r="12426" spans="1:9" x14ac:dyDescent="0.25">
      <c r="A12426" s="47"/>
      <c r="B12426" s="47"/>
      <c r="C12426" s="47"/>
      <c r="D12426" s="47"/>
      <c r="E12426" s="47"/>
      <c r="F12426" s="47"/>
      <c r="G12426" s="47"/>
      <c r="H12426" s="47"/>
      <c r="I12426" s="47"/>
    </row>
    <row r="12427" spans="1:9" x14ac:dyDescent="0.25">
      <c r="A12427" s="47"/>
      <c r="B12427" s="47"/>
      <c r="C12427" s="47"/>
      <c r="D12427" s="47"/>
      <c r="E12427" s="47"/>
      <c r="F12427" s="47"/>
      <c r="G12427" s="47"/>
      <c r="H12427" s="47"/>
      <c r="I12427" s="47"/>
    </row>
    <row r="12428" spans="1:9" x14ac:dyDescent="0.25">
      <c r="A12428" s="47"/>
      <c r="B12428" s="47"/>
      <c r="C12428" s="47"/>
      <c r="D12428" s="47"/>
      <c r="E12428" s="47"/>
      <c r="F12428" s="47"/>
      <c r="G12428" s="47"/>
      <c r="H12428" s="47"/>
      <c r="I12428" s="47"/>
    </row>
    <row r="12429" spans="1:9" x14ac:dyDescent="0.25">
      <c r="A12429" s="47"/>
      <c r="B12429" s="47"/>
      <c r="C12429" s="47"/>
      <c r="D12429" s="47"/>
      <c r="E12429" s="47"/>
      <c r="F12429" s="47"/>
      <c r="G12429" s="47"/>
      <c r="H12429" s="47"/>
      <c r="I12429" s="47"/>
    </row>
    <row r="12430" spans="1:9" x14ac:dyDescent="0.25">
      <c r="A12430" s="47"/>
      <c r="B12430" s="47"/>
      <c r="C12430" s="47"/>
      <c r="D12430" s="47"/>
      <c r="E12430" s="47"/>
      <c r="F12430" s="47"/>
      <c r="G12430" s="47"/>
      <c r="H12430" s="47"/>
      <c r="I12430" s="47"/>
    </row>
    <row r="12431" spans="1:9" x14ac:dyDescent="0.25">
      <c r="A12431" s="47"/>
      <c r="B12431" s="47"/>
      <c r="C12431" s="47"/>
      <c r="D12431" s="47"/>
      <c r="E12431" s="47"/>
      <c r="F12431" s="47"/>
      <c r="G12431" s="47"/>
      <c r="H12431" s="47"/>
      <c r="I12431" s="47"/>
    </row>
    <row r="12432" spans="1:9" x14ac:dyDescent="0.25">
      <c r="A12432" s="47"/>
      <c r="B12432" s="47"/>
      <c r="C12432" s="47"/>
      <c r="D12432" s="47"/>
      <c r="E12432" s="47"/>
      <c r="F12432" s="47"/>
      <c r="G12432" s="47"/>
      <c r="H12432" s="47"/>
      <c r="I12432" s="47"/>
    </row>
    <row r="12433" spans="1:9" x14ac:dyDescent="0.25">
      <c r="A12433" s="47"/>
      <c r="B12433" s="47"/>
      <c r="C12433" s="47"/>
      <c r="D12433" s="47"/>
      <c r="E12433" s="47"/>
      <c r="F12433" s="47"/>
      <c r="G12433" s="47"/>
      <c r="H12433" s="47"/>
      <c r="I12433" s="47"/>
    </row>
    <row r="12434" spans="1:9" x14ac:dyDescent="0.25">
      <c r="A12434" s="47"/>
      <c r="B12434" s="47"/>
      <c r="C12434" s="47"/>
      <c r="D12434" s="47"/>
      <c r="E12434" s="47"/>
      <c r="F12434" s="47"/>
      <c r="G12434" s="47"/>
      <c r="H12434" s="47"/>
      <c r="I12434" s="47"/>
    </row>
    <row r="12435" spans="1:9" x14ac:dyDescent="0.25">
      <c r="A12435" s="47"/>
      <c r="B12435" s="47"/>
      <c r="C12435" s="47"/>
      <c r="D12435" s="47"/>
      <c r="E12435" s="47"/>
      <c r="F12435" s="47"/>
      <c r="G12435" s="47"/>
      <c r="H12435" s="47"/>
      <c r="I12435" s="47"/>
    </row>
    <row r="12436" spans="1:9" x14ac:dyDescent="0.25">
      <c r="A12436" s="47"/>
      <c r="B12436" s="47"/>
      <c r="C12436" s="47"/>
      <c r="D12436" s="47"/>
      <c r="E12436" s="47"/>
      <c r="F12436" s="47"/>
      <c r="G12436" s="47"/>
      <c r="H12436" s="47"/>
      <c r="I12436" s="47"/>
    </row>
    <row r="12437" spans="1:9" x14ac:dyDescent="0.25">
      <c r="A12437" s="47"/>
      <c r="B12437" s="47"/>
      <c r="C12437" s="47"/>
      <c r="D12437" s="47"/>
      <c r="E12437" s="47"/>
      <c r="F12437" s="47"/>
      <c r="G12437" s="47"/>
      <c r="H12437" s="47"/>
      <c r="I12437" s="47"/>
    </row>
    <row r="12438" spans="1:9" x14ac:dyDescent="0.25">
      <c r="A12438" s="47"/>
      <c r="B12438" s="47"/>
      <c r="C12438" s="47"/>
      <c r="D12438" s="47"/>
      <c r="E12438" s="47"/>
      <c r="F12438" s="47"/>
      <c r="G12438" s="47"/>
      <c r="H12438" s="47"/>
      <c r="I12438" s="47"/>
    </row>
    <row r="12439" spans="1:9" x14ac:dyDescent="0.25">
      <c r="A12439" s="47"/>
      <c r="B12439" s="47"/>
      <c r="C12439" s="47"/>
      <c r="D12439" s="47"/>
      <c r="E12439" s="47"/>
      <c r="F12439" s="47"/>
      <c r="G12439" s="47"/>
      <c r="H12439" s="47"/>
      <c r="I12439" s="47"/>
    </row>
    <row r="12440" spans="1:9" x14ac:dyDescent="0.25">
      <c r="A12440" s="47"/>
      <c r="B12440" s="47"/>
      <c r="C12440" s="47"/>
      <c r="D12440" s="47"/>
      <c r="E12440" s="47"/>
      <c r="F12440" s="47"/>
      <c r="G12440" s="47"/>
      <c r="H12440" s="47"/>
      <c r="I12440" s="47"/>
    </row>
    <row r="12441" spans="1:9" x14ac:dyDescent="0.25">
      <c r="A12441" s="47"/>
      <c r="B12441" s="47"/>
      <c r="C12441" s="47"/>
      <c r="D12441" s="47"/>
      <c r="E12441" s="47"/>
      <c r="F12441" s="47"/>
      <c r="G12441" s="47"/>
      <c r="H12441" s="47"/>
      <c r="I12441" s="47"/>
    </row>
    <row r="12442" spans="1:9" x14ac:dyDescent="0.25">
      <c r="A12442" s="47"/>
      <c r="B12442" s="47"/>
      <c r="C12442" s="47"/>
      <c r="D12442" s="47"/>
      <c r="E12442" s="47"/>
      <c r="F12442" s="47"/>
      <c r="G12442" s="47"/>
      <c r="H12442" s="47"/>
      <c r="I12442" s="47"/>
    </row>
    <row r="12443" spans="1:9" x14ac:dyDescent="0.25">
      <c r="A12443" s="47"/>
      <c r="B12443" s="47"/>
      <c r="C12443" s="47"/>
      <c r="D12443" s="47"/>
      <c r="E12443" s="47"/>
      <c r="F12443" s="47"/>
      <c r="G12443" s="47"/>
      <c r="H12443" s="47"/>
      <c r="I12443" s="47"/>
    </row>
    <row r="12444" spans="1:9" x14ac:dyDescent="0.25">
      <c r="A12444" s="47"/>
      <c r="B12444" s="47"/>
      <c r="C12444" s="47"/>
      <c r="D12444" s="47"/>
      <c r="E12444" s="47"/>
      <c r="F12444" s="47"/>
      <c r="G12444" s="47"/>
      <c r="H12444" s="47"/>
      <c r="I12444" s="47"/>
    </row>
    <row r="12445" spans="1:9" x14ac:dyDescent="0.25">
      <c r="A12445" s="47"/>
      <c r="B12445" s="47"/>
      <c r="C12445" s="47"/>
      <c r="D12445" s="47"/>
      <c r="E12445" s="47"/>
      <c r="F12445" s="47"/>
      <c r="G12445" s="47"/>
      <c r="H12445" s="47"/>
      <c r="I12445" s="47"/>
    </row>
    <row r="12446" spans="1:9" x14ac:dyDescent="0.25">
      <c r="A12446" s="47"/>
      <c r="B12446" s="47"/>
      <c r="C12446" s="47"/>
      <c r="D12446" s="47"/>
      <c r="E12446" s="47"/>
      <c r="F12446" s="47"/>
      <c r="G12446" s="47"/>
      <c r="H12446" s="47"/>
      <c r="I12446" s="47"/>
    </row>
    <row r="12447" spans="1:9" x14ac:dyDescent="0.25">
      <c r="A12447" s="47"/>
      <c r="B12447" s="47"/>
      <c r="C12447" s="47"/>
      <c r="D12447" s="47"/>
      <c r="E12447" s="47"/>
      <c r="F12447" s="47"/>
      <c r="G12447" s="47"/>
      <c r="H12447" s="47"/>
      <c r="I12447" s="47"/>
    </row>
    <row r="12448" spans="1:9" x14ac:dyDescent="0.25">
      <c r="A12448" s="47"/>
      <c r="B12448" s="47"/>
      <c r="C12448" s="47"/>
      <c r="D12448" s="47"/>
      <c r="E12448" s="47"/>
      <c r="F12448" s="47"/>
      <c r="G12448" s="47"/>
      <c r="H12448" s="47"/>
      <c r="I12448" s="47"/>
    </row>
    <row r="12449" spans="1:9" x14ac:dyDescent="0.25">
      <c r="A12449" s="47"/>
      <c r="B12449" s="47"/>
      <c r="C12449" s="47"/>
      <c r="D12449" s="47"/>
      <c r="E12449" s="47"/>
      <c r="F12449" s="47"/>
      <c r="G12449" s="47"/>
      <c r="H12449" s="47"/>
      <c r="I12449" s="47"/>
    </row>
    <row r="12450" spans="1:9" x14ac:dyDescent="0.25">
      <c r="A12450" s="47"/>
      <c r="B12450" s="47"/>
      <c r="C12450" s="47"/>
      <c r="D12450" s="47"/>
      <c r="E12450" s="47"/>
      <c r="F12450" s="47"/>
      <c r="G12450" s="47"/>
      <c r="H12450" s="47"/>
      <c r="I12450" s="47"/>
    </row>
    <row r="12451" spans="1:9" x14ac:dyDescent="0.25">
      <c r="A12451" s="47"/>
      <c r="B12451" s="47"/>
      <c r="C12451" s="47"/>
      <c r="D12451" s="47"/>
      <c r="E12451" s="47"/>
      <c r="F12451" s="47"/>
      <c r="G12451" s="47"/>
      <c r="H12451" s="47"/>
      <c r="I12451" s="47"/>
    </row>
    <row r="12452" spans="1:9" x14ac:dyDescent="0.25">
      <c r="A12452" s="47"/>
      <c r="B12452" s="47"/>
      <c r="C12452" s="47"/>
      <c r="D12452" s="47"/>
      <c r="E12452" s="47"/>
      <c r="F12452" s="47"/>
      <c r="G12452" s="47"/>
      <c r="H12452" s="47"/>
      <c r="I12452" s="47"/>
    </row>
    <row r="12453" spans="1:9" x14ac:dyDescent="0.25">
      <c r="A12453" s="47"/>
      <c r="B12453" s="47"/>
      <c r="C12453" s="47"/>
      <c r="D12453" s="47"/>
      <c r="E12453" s="47"/>
      <c r="F12453" s="47"/>
      <c r="G12453" s="47"/>
      <c r="H12453" s="47"/>
      <c r="I12453" s="47"/>
    </row>
    <row r="12454" spans="1:9" x14ac:dyDescent="0.25">
      <c r="A12454" s="47"/>
      <c r="B12454" s="47"/>
      <c r="C12454" s="47"/>
      <c r="D12454" s="47"/>
      <c r="E12454" s="47"/>
      <c r="F12454" s="47"/>
      <c r="G12454" s="47"/>
      <c r="H12454" s="47"/>
      <c r="I12454" s="47"/>
    </row>
    <row r="12455" spans="1:9" x14ac:dyDescent="0.25">
      <c r="A12455" s="47"/>
      <c r="B12455" s="47"/>
      <c r="C12455" s="47"/>
      <c r="D12455" s="47"/>
      <c r="E12455" s="47"/>
      <c r="F12455" s="47"/>
      <c r="G12455" s="47"/>
      <c r="H12455" s="47"/>
      <c r="I12455" s="47"/>
    </row>
    <row r="12456" spans="1:9" x14ac:dyDescent="0.25">
      <c r="A12456" s="47"/>
      <c r="B12456" s="47"/>
      <c r="C12456" s="47"/>
      <c r="D12456" s="47"/>
      <c r="E12456" s="47"/>
      <c r="F12456" s="47"/>
      <c r="G12456" s="47"/>
      <c r="H12456" s="47"/>
      <c r="I12456" s="47"/>
    </row>
    <row r="12457" spans="1:9" x14ac:dyDescent="0.25">
      <c r="A12457" s="47"/>
      <c r="B12457" s="47"/>
      <c r="C12457" s="47"/>
      <c r="D12457" s="47"/>
      <c r="E12457" s="47"/>
      <c r="F12457" s="47"/>
      <c r="G12457" s="47"/>
      <c r="H12457" s="47"/>
      <c r="I12457" s="47"/>
    </row>
    <row r="12458" spans="1:9" x14ac:dyDescent="0.25">
      <c r="A12458" s="47"/>
      <c r="B12458" s="47"/>
      <c r="C12458" s="47"/>
      <c r="D12458" s="47"/>
      <c r="E12458" s="47"/>
      <c r="F12458" s="47"/>
      <c r="G12458" s="47"/>
      <c r="H12458" s="47"/>
      <c r="I12458" s="47"/>
    </row>
    <row r="12459" spans="1:9" x14ac:dyDescent="0.25">
      <c r="A12459" s="47"/>
      <c r="B12459" s="47"/>
      <c r="C12459" s="47"/>
      <c r="D12459" s="47"/>
      <c r="E12459" s="47"/>
      <c r="F12459" s="47"/>
      <c r="G12459" s="47"/>
      <c r="H12459" s="47"/>
      <c r="I12459" s="47"/>
    </row>
    <row r="12460" spans="1:9" x14ac:dyDescent="0.25">
      <c r="A12460" s="47"/>
      <c r="B12460" s="47"/>
      <c r="C12460" s="47"/>
      <c r="D12460" s="47"/>
      <c r="E12460" s="47"/>
      <c r="F12460" s="47"/>
      <c r="G12460" s="47"/>
      <c r="H12460" s="47"/>
      <c r="I12460" s="47"/>
    </row>
    <row r="12461" spans="1:9" x14ac:dyDescent="0.25">
      <c r="A12461" s="47"/>
      <c r="B12461" s="47"/>
      <c r="C12461" s="47"/>
      <c r="D12461" s="47"/>
      <c r="E12461" s="47"/>
      <c r="F12461" s="47"/>
      <c r="G12461" s="47"/>
      <c r="H12461" s="47"/>
      <c r="I12461" s="47"/>
    </row>
    <row r="12462" spans="1:9" x14ac:dyDescent="0.25">
      <c r="A12462" s="47"/>
      <c r="B12462" s="47"/>
      <c r="C12462" s="47"/>
      <c r="D12462" s="47"/>
      <c r="E12462" s="47"/>
      <c r="F12462" s="47"/>
      <c r="G12462" s="47"/>
      <c r="H12462" s="47"/>
      <c r="I12462" s="47"/>
    </row>
    <row r="12463" spans="1:9" x14ac:dyDescent="0.25">
      <c r="A12463" s="47"/>
      <c r="B12463" s="47"/>
      <c r="C12463" s="47"/>
      <c r="D12463" s="47"/>
      <c r="E12463" s="47"/>
      <c r="F12463" s="47"/>
      <c r="G12463" s="47"/>
      <c r="H12463" s="47"/>
      <c r="I12463" s="47"/>
    </row>
    <row r="12464" spans="1:9" x14ac:dyDescent="0.25">
      <c r="A12464" s="47"/>
      <c r="B12464" s="47"/>
      <c r="C12464" s="47"/>
      <c r="D12464" s="47"/>
      <c r="E12464" s="47"/>
      <c r="F12464" s="47"/>
      <c r="G12464" s="47"/>
      <c r="H12464" s="47"/>
      <c r="I12464" s="47"/>
    </row>
    <row r="12465" spans="1:9" x14ac:dyDescent="0.25">
      <c r="A12465" s="47"/>
      <c r="B12465" s="47"/>
      <c r="C12465" s="47"/>
      <c r="D12465" s="47"/>
      <c r="E12465" s="47"/>
      <c r="F12465" s="47"/>
      <c r="G12465" s="47"/>
      <c r="H12465" s="47"/>
      <c r="I12465" s="47"/>
    </row>
    <row r="12466" spans="1:9" x14ac:dyDescent="0.25">
      <c r="A12466" s="47"/>
      <c r="B12466" s="47"/>
      <c r="C12466" s="47"/>
      <c r="D12466" s="47"/>
      <c r="E12466" s="47"/>
      <c r="F12466" s="47"/>
      <c r="G12466" s="47"/>
      <c r="H12466" s="47"/>
      <c r="I12466" s="47"/>
    </row>
    <row r="12467" spans="1:9" x14ac:dyDescent="0.25">
      <c r="A12467" s="47"/>
      <c r="B12467" s="47"/>
      <c r="C12467" s="47"/>
      <c r="D12467" s="47"/>
      <c r="E12467" s="47"/>
      <c r="F12467" s="47"/>
      <c r="G12467" s="47"/>
      <c r="H12467" s="47"/>
      <c r="I12467" s="47"/>
    </row>
    <row r="12468" spans="1:9" x14ac:dyDescent="0.25">
      <c r="A12468" s="47"/>
      <c r="B12468" s="47"/>
      <c r="C12468" s="47"/>
      <c r="D12468" s="47"/>
      <c r="E12468" s="47"/>
      <c r="F12468" s="47"/>
      <c r="G12468" s="47"/>
      <c r="H12468" s="47"/>
      <c r="I12468" s="47"/>
    </row>
    <row r="12469" spans="1:9" x14ac:dyDescent="0.25">
      <c r="A12469" s="47"/>
      <c r="B12469" s="47"/>
      <c r="C12469" s="47"/>
      <c r="D12469" s="47"/>
      <c r="E12469" s="47"/>
      <c r="F12469" s="47"/>
      <c r="G12469" s="47"/>
      <c r="H12469" s="47"/>
      <c r="I12469" s="47"/>
    </row>
    <row r="12470" spans="1:9" x14ac:dyDescent="0.25">
      <c r="A12470" s="47"/>
      <c r="B12470" s="47"/>
      <c r="C12470" s="47"/>
      <c r="D12470" s="47"/>
      <c r="E12470" s="47"/>
      <c r="F12470" s="47"/>
      <c r="G12470" s="47"/>
      <c r="H12470" s="47"/>
      <c r="I12470" s="47"/>
    </row>
    <row r="12471" spans="1:9" x14ac:dyDescent="0.25">
      <c r="A12471" s="47"/>
      <c r="B12471" s="47"/>
      <c r="C12471" s="47"/>
      <c r="D12471" s="47"/>
      <c r="E12471" s="47"/>
      <c r="F12471" s="47"/>
      <c r="G12471" s="47"/>
      <c r="H12471" s="47"/>
      <c r="I12471" s="47"/>
    </row>
    <row r="12472" spans="1:9" x14ac:dyDescent="0.25">
      <c r="A12472" s="47"/>
      <c r="B12472" s="47"/>
      <c r="C12472" s="47"/>
      <c r="D12472" s="47"/>
      <c r="E12472" s="47"/>
      <c r="F12472" s="47"/>
      <c r="G12472" s="47"/>
      <c r="H12472" s="47"/>
      <c r="I12472" s="47"/>
    </row>
    <row r="12473" spans="1:9" x14ac:dyDescent="0.25">
      <c r="A12473" s="47"/>
      <c r="B12473" s="47"/>
      <c r="C12473" s="47"/>
      <c r="D12473" s="47"/>
      <c r="E12473" s="47"/>
      <c r="F12473" s="47"/>
      <c r="G12473" s="47"/>
      <c r="H12473" s="47"/>
      <c r="I12473" s="47"/>
    </row>
    <row r="12474" spans="1:9" x14ac:dyDescent="0.25">
      <c r="A12474" s="47"/>
      <c r="B12474" s="47"/>
      <c r="C12474" s="47"/>
      <c r="D12474" s="47"/>
      <c r="E12474" s="47"/>
      <c r="F12474" s="47"/>
      <c r="G12474" s="47"/>
      <c r="H12474" s="47"/>
      <c r="I12474" s="47"/>
    </row>
    <row r="12475" spans="1:9" x14ac:dyDescent="0.25">
      <c r="A12475" s="47"/>
      <c r="B12475" s="47"/>
      <c r="C12475" s="47"/>
      <c r="D12475" s="47"/>
      <c r="E12475" s="47"/>
      <c r="F12475" s="47"/>
      <c r="G12475" s="47"/>
      <c r="H12475" s="47"/>
      <c r="I12475" s="47"/>
    </row>
    <row r="12476" spans="1:9" x14ac:dyDescent="0.25">
      <c r="A12476" s="47"/>
      <c r="B12476" s="47"/>
      <c r="C12476" s="47"/>
      <c r="D12476" s="47"/>
      <c r="E12476" s="47"/>
      <c r="F12476" s="47"/>
      <c r="G12476" s="47"/>
      <c r="H12476" s="47"/>
      <c r="I12476" s="47"/>
    </row>
    <row r="12477" spans="1:9" x14ac:dyDescent="0.25">
      <c r="A12477" s="47"/>
      <c r="B12477" s="47"/>
      <c r="C12477" s="47"/>
      <c r="D12477" s="47"/>
      <c r="E12477" s="47"/>
      <c r="F12477" s="47"/>
      <c r="G12477" s="47"/>
      <c r="H12477" s="47"/>
      <c r="I12477" s="47"/>
    </row>
    <row r="12478" spans="1:9" x14ac:dyDescent="0.25">
      <c r="A12478" s="47"/>
      <c r="B12478" s="47"/>
      <c r="C12478" s="47"/>
      <c r="D12478" s="47"/>
      <c r="E12478" s="47"/>
      <c r="F12478" s="47"/>
      <c r="G12478" s="47"/>
      <c r="H12478" s="47"/>
      <c r="I12478" s="47"/>
    </row>
    <row r="12479" spans="1:9" x14ac:dyDescent="0.25">
      <c r="A12479" s="47"/>
      <c r="B12479" s="47"/>
      <c r="C12479" s="47"/>
      <c r="D12479" s="47"/>
      <c r="E12479" s="47"/>
      <c r="F12479" s="47"/>
      <c r="G12479" s="47"/>
      <c r="H12479" s="47"/>
      <c r="I12479" s="47"/>
    </row>
    <row r="12480" spans="1:9" x14ac:dyDescent="0.25">
      <c r="A12480" s="47"/>
      <c r="B12480" s="47"/>
      <c r="C12480" s="47"/>
      <c r="D12480" s="47"/>
      <c r="E12480" s="47"/>
      <c r="F12480" s="47"/>
      <c r="G12480" s="47"/>
      <c r="H12480" s="47"/>
      <c r="I12480" s="47"/>
    </row>
    <row r="12481" spans="1:9" x14ac:dyDescent="0.25">
      <c r="A12481" s="47"/>
      <c r="B12481" s="47"/>
      <c r="C12481" s="47"/>
      <c r="D12481" s="47"/>
      <c r="E12481" s="47"/>
      <c r="F12481" s="47"/>
      <c r="G12481" s="47"/>
      <c r="H12481" s="47"/>
      <c r="I12481" s="47"/>
    </row>
    <row r="12482" spans="1:9" x14ac:dyDescent="0.25">
      <c r="A12482" s="47"/>
      <c r="B12482" s="47"/>
      <c r="C12482" s="47"/>
      <c r="D12482" s="47"/>
      <c r="E12482" s="47"/>
      <c r="F12482" s="47"/>
      <c r="G12482" s="47"/>
      <c r="H12482" s="47"/>
      <c r="I12482" s="47"/>
    </row>
    <row r="12483" spans="1:9" x14ac:dyDescent="0.25">
      <c r="A12483" s="47"/>
      <c r="B12483" s="47"/>
      <c r="C12483" s="47"/>
      <c r="D12483" s="47"/>
      <c r="E12483" s="47"/>
      <c r="F12483" s="47"/>
      <c r="G12483" s="47"/>
      <c r="H12483" s="47"/>
      <c r="I12483" s="47"/>
    </row>
    <row r="12484" spans="1:9" x14ac:dyDescent="0.25">
      <c r="A12484" s="47"/>
      <c r="B12484" s="47"/>
      <c r="C12484" s="47"/>
      <c r="D12484" s="47"/>
      <c r="E12484" s="47"/>
      <c r="F12484" s="47"/>
      <c r="G12484" s="47"/>
      <c r="H12484" s="47"/>
      <c r="I12484" s="47"/>
    </row>
    <row r="12485" spans="1:9" x14ac:dyDescent="0.25">
      <c r="A12485" s="47"/>
      <c r="B12485" s="47"/>
      <c r="C12485" s="47"/>
      <c r="D12485" s="47"/>
      <c r="E12485" s="47"/>
      <c r="F12485" s="47"/>
      <c r="G12485" s="47"/>
      <c r="H12485" s="47"/>
      <c r="I12485" s="47"/>
    </row>
    <row r="12486" spans="1:9" x14ac:dyDescent="0.25">
      <c r="A12486" s="47"/>
      <c r="B12486" s="47"/>
      <c r="C12486" s="47"/>
      <c r="D12486" s="47"/>
      <c r="E12486" s="47"/>
      <c r="F12486" s="47"/>
      <c r="G12486" s="47"/>
      <c r="H12486" s="47"/>
      <c r="I12486" s="47"/>
    </row>
    <row r="12487" spans="1:9" x14ac:dyDescent="0.25">
      <c r="A12487" s="47"/>
      <c r="B12487" s="47"/>
      <c r="C12487" s="47"/>
      <c r="D12487" s="47"/>
      <c r="E12487" s="47"/>
      <c r="F12487" s="47"/>
      <c r="G12487" s="47"/>
      <c r="H12487" s="47"/>
      <c r="I12487" s="47"/>
    </row>
    <row r="12488" spans="1:9" x14ac:dyDescent="0.25">
      <c r="A12488" s="47"/>
      <c r="B12488" s="47"/>
      <c r="C12488" s="47"/>
      <c r="D12488" s="47"/>
      <c r="E12488" s="47"/>
      <c r="F12488" s="47"/>
      <c r="G12488" s="47"/>
      <c r="H12488" s="47"/>
      <c r="I12488" s="47"/>
    </row>
    <row r="12489" spans="1:9" x14ac:dyDescent="0.25">
      <c r="A12489" s="47"/>
      <c r="B12489" s="47"/>
      <c r="C12489" s="47"/>
      <c r="D12489" s="47"/>
      <c r="E12489" s="47"/>
      <c r="F12489" s="47"/>
      <c r="G12489" s="47"/>
      <c r="H12489" s="47"/>
      <c r="I12489" s="47"/>
    </row>
    <row r="12490" spans="1:9" x14ac:dyDescent="0.25">
      <c r="A12490" s="47"/>
      <c r="B12490" s="47"/>
      <c r="C12490" s="47"/>
      <c r="D12490" s="47"/>
      <c r="E12490" s="47"/>
      <c r="F12490" s="47"/>
      <c r="G12490" s="47"/>
      <c r="H12490" s="47"/>
      <c r="I12490" s="47"/>
    </row>
    <row r="12491" spans="1:9" x14ac:dyDescent="0.25">
      <c r="A12491" s="47"/>
      <c r="B12491" s="47"/>
      <c r="C12491" s="47"/>
      <c r="D12491" s="47"/>
      <c r="E12491" s="47"/>
      <c r="F12491" s="47"/>
      <c r="G12491" s="47"/>
      <c r="H12491" s="47"/>
      <c r="I12491" s="47"/>
    </row>
    <row r="12492" spans="1:9" x14ac:dyDescent="0.25">
      <c r="A12492" s="47"/>
      <c r="B12492" s="47"/>
      <c r="C12492" s="47"/>
      <c r="D12492" s="47"/>
      <c r="E12492" s="47"/>
      <c r="F12492" s="47"/>
      <c r="G12492" s="47"/>
      <c r="H12492" s="47"/>
      <c r="I12492" s="47"/>
    </row>
    <row r="12493" spans="1:9" x14ac:dyDescent="0.25">
      <c r="A12493" s="47"/>
      <c r="B12493" s="47"/>
      <c r="C12493" s="47"/>
      <c r="D12493" s="47"/>
      <c r="E12493" s="47"/>
      <c r="F12493" s="47"/>
      <c r="G12493" s="47"/>
      <c r="H12493" s="47"/>
      <c r="I12493" s="47"/>
    </row>
    <row r="12494" spans="1:9" x14ac:dyDescent="0.25">
      <c r="A12494" s="47"/>
      <c r="B12494" s="47"/>
      <c r="C12494" s="47"/>
      <c r="D12494" s="47"/>
      <c r="E12494" s="47"/>
      <c r="F12494" s="47"/>
      <c r="G12494" s="47"/>
      <c r="H12494" s="47"/>
      <c r="I12494" s="47"/>
    </row>
    <row r="12495" spans="1:9" x14ac:dyDescent="0.25">
      <c r="A12495" s="47"/>
      <c r="B12495" s="47"/>
      <c r="C12495" s="47"/>
      <c r="D12495" s="47"/>
      <c r="E12495" s="47"/>
      <c r="F12495" s="47"/>
      <c r="G12495" s="47"/>
      <c r="H12495" s="47"/>
      <c r="I12495" s="47"/>
    </row>
    <row r="12496" spans="1:9" x14ac:dyDescent="0.25">
      <c r="A12496" s="47"/>
      <c r="B12496" s="47"/>
      <c r="C12496" s="47"/>
      <c r="D12496" s="47"/>
      <c r="E12496" s="47"/>
      <c r="F12496" s="47"/>
      <c r="G12496" s="47"/>
      <c r="H12496" s="47"/>
      <c r="I12496" s="47"/>
    </row>
    <row r="12497" spans="1:9" x14ac:dyDescent="0.25">
      <c r="A12497" s="47"/>
      <c r="B12497" s="47"/>
      <c r="C12497" s="47"/>
      <c r="D12497" s="47"/>
      <c r="E12497" s="47"/>
      <c r="F12497" s="47"/>
      <c r="G12497" s="47"/>
      <c r="H12497" s="47"/>
      <c r="I12497" s="47"/>
    </row>
    <row r="12498" spans="1:9" x14ac:dyDescent="0.25">
      <c r="A12498" s="47"/>
      <c r="B12498" s="47"/>
      <c r="C12498" s="47"/>
      <c r="D12498" s="47"/>
      <c r="E12498" s="47"/>
      <c r="F12498" s="47"/>
      <c r="G12498" s="47"/>
      <c r="H12498" s="47"/>
      <c r="I12498" s="47"/>
    </row>
    <row r="12499" spans="1:9" x14ac:dyDescent="0.25">
      <c r="A12499" s="47"/>
      <c r="B12499" s="47"/>
      <c r="C12499" s="47"/>
      <c r="D12499" s="47"/>
      <c r="E12499" s="47"/>
      <c r="F12499" s="47"/>
      <c r="G12499" s="47"/>
      <c r="H12499" s="47"/>
      <c r="I12499" s="47"/>
    </row>
    <row r="12500" spans="1:9" x14ac:dyDescent="0.25">
      <c r="A12500" s="47"/>
      <c r="B12500" s="47"/>
      <c r="C12500" s="47"/>
      <c r="D12500" s="47"/>
      <c r="E12500" s="47"/>
      <c r="F12500" s="47"/>
      <c r="G12500" s="47"/>
      <c r="H12500" s="47"/>
      <c r="I12500" s="47"/>
    </row>
    <row r="12501" spans="1:9" x14ac:dyDescent="0.25">
      <c r="A12501" s="47"/>
      <c r="B12501" s="47"/>
      <c r="C12501" s="47"/>
      <c r="D12501" s="47"/>
      <c r="E12501" s="47"/>
      <c r="F12501" s="47"/>
      <c r="G12501" s="47"/>
      <c r="H12501" s="47"/>
      <c r="I12501" s="47"/>
    </row>
    <row r="12502" spans="1:9" x14ac:dyDescent="0.25">
      <c r="A12502" s="47"/>
      <c r="B12502" s="47"/>
      <c r="C12502" s="47"/>
      <c r="D12502" s="47"/>
      <c r="E12502" s="47"/>
      <c r="F12502" s="47"/>
      <c r="G12502" s="47"/>
      <c r="H12502" s="47"/>
      <c r="I12502" s="47"/>
    </row>
    <row r="12503" spans="1:9" x14ac:dyDescent="0.25">
      <c r="A12503" s="47"/>
      <c r="B12503" s="47"/>
      <c r="C12503" s="47"/>
      <c r="D12503" s="47"/>
      <c r="E12503" s="47"/>
      <c r="F12503" s="47"/>
      <c r="G12503" s="47"/>
      <c r="H12503" s="47"/>
      <c r="I12503" s="47"/>
    </row>
    <row r="12504" spans="1:9" x14ac:dyDescent="0.25">
      <c r="A12504" s="47"/>
      <c r="B12504" s="47"/>
      <c r="C12504" s="47"/>
      <c r="D12504" s="47"/>
      <c r="E12504" s="47"/>
      <c r="F12504" s="47"/>
      <c r="G12504" s="47"/>
      <c r="H12504" s="47"/>
      <c r="I12504" s="47"/>
    </row>
    <row r="12505" spans="1:9" x14ac:dyDescent="0.25">
      <c r="A12505" s="47"/>
      <c r="B12505" s="47"/>
      <c r="C12505" s="47"/>
      <c r="D12505" s="47"/>
      <c r="E12505" s="47"/>
      <c r="F12505" s="47"/>
      <c r="G12505" s="47"/>
      <c r="H12505" s="47"/>
      <c r="I12505" s="47"/>
    </row>
    <row r="12506" spans="1:9" x14ac:dyDescent="0.25">
      <c r="A12506" s="47"/>
      <c r="B12506" s="47"/>
      <c r="C12506" s="47"/>
      <c r="D12506" s="47"/>
      <c r="E12506" s="47"/>
      <c r="F12506" s="47"/>
      <c r="G12506" s="47"/>
      <c r="H12506" s="47"/>
      <c r="I12506" s="47"/>
    </row>
    <row r="12507" spans="1:9" x14ac:dyDescent="0.25">
      <c r="A12507" s="47"/>
      <c r="B12507" s="47"/>
      <c r="C12507" s="47"/>
      <c r="D12507" s="47"/>
      <c r="E12507" s="47"/>
      <c r="F12507" s="47"/>
      <c r="G12507" s="47"/>
      <c r="H12507" s="47"/>
      <c r="I12507" s="47"/>
    </row>
    <row r="12508" spans="1:9" x14ac:dyDescent="0.25">
      <c r="A12508" s="47"/>
      <c r="B12508" s="47"/>
      <c r="C12508" s="47"/>
      <c r="D12508" s="47"/>
      <c r="E12508" s="47"/>
      <c r="F12508" s="47"/>
      <c r="G12508" s="47"/>
      <c r="H12508" s="47"/>
      <c r="I12508" s="47"/>
    </row>
    <row r="12509" spans="1:9" x14ac:dyDescent="0.25">
      <c r="A12509" s="47"/>
      <c r="B12509" s="47"/>
      <c r="C12509" s="47"/>
      <c r="D12509" s="47"/>
      <c r="E12509" s="47"/>
      <c r="F12509" s="47"/>
      <c r="G12509" s="47"/>
      <c r="H12509" s="47"/>
      <c r="I12509" s="47"/>
    </row>
    <row r="12510" spans="1:9" x14ac:dyDescent="0.25">
      <c r="A12510" s="47"/>
      <c r="B12510" s="47"/>
      <c r="C12510" s="47"/>
      <c r="D12510" s="47"/>
      <c r="E12510" s="47"/>
      <c r="F12510" s="47"/>
      <c r="G12510" s="47"/>
      <c r="H12510" s="47"/>
      <c r="I12510" s="47"/>
    </row>
    <row r="12511" spans="1:9" x14ac:dyDescent="0.25">
      <c r="A12511" s="47"/>
      <c r="B12511" s="47"/>
      <c r="C12511" s="47"/>
      <c r="D12511" s="47"/>
      <c r="E12511" s="47"/>
      <c r="F12511" s="47"/>
      <c r="G12511" s="47"/>
      <c r="H12511" s="47"/>
      <c r="I12511" s="47"/>
    </row>
    <row r="12512" spans="1:9" x14ac:dyDescent="0.25">
      <c r="A12512" s="47"/>
      <c r="B12512" s="47"/>
      <c r="C12512" s="47"/>
      <c r="D12512" s="47"/>
      <c r="E12512" s="47"/>
      <c r="F12512" s="47"/>
      <c r="G12512" s="47"/>
      <c r="H12512" s="47"/>
      <c r="I12512" s="47"/>
    </row>
    <row r="12513" spans="1:9" x14ac:dyDescent="0.25">
      <c r="A12513" s="47"/>
      <c r="B12513" s="47"/>
      <c r="C12513" s="47"/>
      <c r="D12513" s="47"/>
      <c r="E12513" s="47"/>
      <c r="F12513" s="47"/>
      <c r="G12513" s="47"/>
      <c r="H12513" s="47"/>
      <c r="I12513" s="47"/>
    </row>
    <row r="12514" spans="1:9" x14ac:dyDescent="0.25">
      <c r="A12514" s="47"/>
      <c r="B12514" s="47"/>
      <c r="C12514" s="47"/>
      <c r="D12514" s="47"/>
      <c r="E12514" s="47"/>
      <c r="F12514" s="47"/>
      <c r="G12514" s="47"/>
      <c r="H12514" s="47"/>
      <c r="I12514" s="47"/>
    </row>
    <row r="12515" spans="1:9" x14ac:dyDescent="0.25">
      <c r="A12515" s="47"/>
      <c r="B12515" s="47"/>
      <c r="C12515" s="47"/>
      <c r="D12515" s="47"/>
      <c r="E12515" s="47"/>
      <c r="F12515" s="47"/>
      <c r="G12515" s="47"/>
      <c r="H12515" s="47"/>
      <c r="I12515" s="47"/>
    </row>
    <row r="12516" spans="1:9" x14ac:dyDescent="0.25">
      <c r="A12516" s="47"/>
      <c r="B12516" s="47"/>
      <c r="C12516" s="47"/>
      <c r="D12516" s="47"/>
      <c r="E12516" s="47"/>
      <c r="F12516" s="47"/>
      <c r="G12516" s="47"/>
      <c r="H12516" s="47"/>
      <c r="I12516" s="47"/>
    </row>
    <row r="12517" spans="1:9" x14ac:dyDescent="0.25">
      <c r="A12517" s="47"/>
      <c r="B12517" s="47"/>
      <c r="C12517" s="47"/>
      <c r="D12517" s="47"/>
      <c r="E12517" s="47"/>
      <c r="F12517" s="47"/>
      <c r="G12517" s="47"/>
      <c r="H12517" s="47"/>
      <c r="I12517" s="47"/>
    </row>
    <row r="12518" spans="1:9" x14ac:dyDescent="0.25">
      <c r="A12518" s="47"/>
      <c r="B12518" s="47"/>
      <c r="C12518" s="47"/>
      <c r="D12518" s="47"/>
      <c r="E12518" s="47"/>
      <c r="F12518" s="47"/>
      <c r="G12518" s="47"/>
      <c r="H12518" s="47"/>
      <c r="I12518" s="47"/>
    </row>
    <row r="12519" spans="1:9" x14ac:dyDescent="0.25">
      <c r="A12519" s="47"/>
      <c r="B12519" s="47"/>
      <c r="C12519" s="47"/>
      <c r="D12519" s="47"/>
      <c r="E12519" s="47"/>
      <c r="F12519" s="47"/>
      <c r="G12519" s="47"/>
      <c r="H12519" s="47"/>
      <c r="I12519" s="47"/>
    </row>
    <row r="12520" spans="1:9" x14ac:dyDescent="0.25">
      <c r="A12520" s="47"/>
      <c r="B12520" s="47"/>
      <c r="C12520" s="47"/>
      <c r="D12520" s="47"/>
      <c r="E12520" s="47"/>
      <c r="F12520" s="47"/>
      <c r="G12520" s="47"/>
      <c r="H12520" s="47"/>
      <c r="I12520" s="47"/>
    </row>
    <row r="12521" spans="1:9" x14ac:dyDescent="0.25">
      <c r="A12521" s="47"/>
      <c r="B12521" s="47"/>
      <c r="C12521" s="47"/>
      <c r="D12521" s="47"/>
      <c r="E12521" s="47"/>
      <c r="F12521" s="47"/>
      <c r="G12521" s="47"/>
      <c r="H12521" s="47"/>
      <c r="I12521" s="47"/>
    </row>
    <row r="12522" spans="1:9" x14ac:dyDescent="0.25">
      <c r="A12522" s="47"/>
      <c r="B12522" s="47"/>
      <c r="C12522" s="47"/>
      <c r="D12522" s="47"/>
      <c r="E12522" s="47"/>
      <c r="F12522" s="47"/>
      <c r="G12522" s="47"/>
      <c r="H12522" s="47"/>
      <c r="I12522" s="47"/>
    </row>
    <row r="12523" spans="1:9" x14ac:dyDescent="0.25">
      <c r="A12523" s="47"/>
      <c r="B12523" s="47"/>
      <c r="C12523" s="47"/>
      <c r="D12523" s="47"/>
      <c r="E12523" s="47"/>
      <c r="F12523" s="47"/>
      <c r="G12523" s="47"/>
      <c r="H12523" s="47"/>
      <c r="I12523" s="47"/>
    </row>
    <row r="12524" spans="1:9" x14ac:dyDescent="0.25">
      <c r="A12524" s="47"/>
      <c r="B12524" s="47"/>
      <c r="C12524" s="47"/>
      <c r="D12524" s="47"/>
      <c r="E12524" s="47"/>
      <c r="F12524" s="47"/>
      <c r="G12524" s="47"/>
      <c r="H12524" s="47"/>
      <c r="I12524" s="47"/>
    </row>
    <row r="12525" spans="1:9" x14ac:dyDescent="0.25">
      <c r="A12525" s="47"/>
      <c r="B12525" s="47"/>
      <c r="C12525" s="47"/>
      <c r="D12525" s="47"/>
      <c r="E12525" s="47"/>
      <c r="F12525" s="47"/>
      <c r="G12525" s="47"/>
      <c r="H12525" s="47"/>
      <c r="I12525" s="47"/>
    </row>
    <row r="12526" spans="1:9" x14ac:dyDescent="0.25">
      <c r="A12526" s="47"/>
      <c r="B12526" s="47"/>
      <c r="C12526" s="47"/>
      <c r="D12526" s="47"/>
      <c r="E12526" s="47"/>
      <c r="F12526" s="47"/>
      <c r="G12526" s="47"/>
      <c r="H12526" s="47"/>
      <c r="I12526" s="47"/>
    </row>
    <row r="12527" spans="1:9" x14ac:dyDescent="0.25">
      <c r="A12527" s="47"/>
      <c r="B12527" s="47"/>
      <c r="C12527" s="47"/>
      <c r="D12527" s="47"/>
      <c r="E12527" s="47"/>
      <c r="F12527" s="47"/>
      <c r="G12527" s="47"/>
      <c r="H12527" s="47"/>
      <c r="I12527" s="47"/>
    </row>
    <row r="12528" spans="1:9" x14ac:dyDescent="0.25">
      <c r="A12528" s="47"/>
      <c r="B12528" s="47"/>
      <c r="C12528" s="47"/>
      <c r="D12528" s="47"/>
      <c r="E12528" s="47"/>
      <c r="F12528" s="47"/>
      <c r="G12528" s="47"/>
      <c r="H12528" s="47"/>
      <c r="I12528" s="47"/>
    </row>
    <row r="12529" spans="1:9" x14ac:dyDescent="0.25">
      <c r="A12529" s="47"/>
      <c r="B12529" s="47"/>
      <c r="C12529" s="47"/>
      <c r="D12529" s="47"/>
      <c r="E12529" s="47"/>
      <c r="F12529" s="47"/>
      <c r="G12529" s="47"/>
      <c r="H12529" s="47"/>
      <c r="I12529" s="47"/>
    </row>
    <row r="12530" spans="1:9" x14ac:dyDescent="0.25">
      <c r="A12530" s="47"/>
      <c r="B12530" s="47"/>
      <c r="C12530" s="47"/>
      <c r="D12530" s="47"/>
      <c r="E12530" s="47"/>
      <c r="F12530" s="47"/>
      <c r="G12530" s="47"/>
      <c r="H12530" s="47"/>
      <c r="I12530" s="47"/>
    </row>
    <row r="12531" spans="1:9" x14ac:dyDescent="0.25">
      <c r="A12531" s="47"/>
      <c r="B12531" s="47"/>
      <c r="C12531" s="47"/>
      <c r="D12531" s="47"/>
      <c r="E12531" s="47"/>
      <c r="F12531" s="47"/>
      <c r="G12531" s="47"/>
      <c r="H12531" s="47"/>
      <c r="I12531" s="47"/>
    </row>
    <row r="12532" spans="1:9" x14ac:dyDescent="0.25">
      <c r="A12532" s="47"/>
      <c r="B12532" s="47"/>
      <c r="C12532" s="47"/>
      <c r="D12532" s="47"/>
      <c r="E12532" s="47"/>
      <c r="F12532" s="47"/>
      <c r="G12532" s="47"/>
      <c r="H12532" s="47"/>
      <c r="I12532" s="47"/>
    </row>
    <row r="12533" spans="1:9" x14ac:dyDescent="0.25">
      <c r="A12533" s="47"/>
      <c r="B12533" s="47"/>
      <c r="C12533" s="47"/>
      <c r="D12533" s="47"/>
      <c r="E12533" s="47"/>
      <c r="F12533" s="47"/>
      <c r="G12533" s="47"/>
      <c r="H12533" s="47"/>
      <c r="I12533" s="47"/>
    </row>
    <row r="12534" spans="1:9" x14ac:dyDescent="0.25">
      <c r="A12534" s="47"/>
      <c r="B12534" s="47"/>
      <c r="C12534" s="47"/>
      <c r="D12534" s="47"/>
      <c r="E12534" s="47"/>
      <c r="F12534" s="47"/>
      <c r="G12534" s="47"/>
      <c r="H12534" s="47"/>
      <c r="I12534" s="47"/>
    </row>
    <row r="12535" spans="1:9" x14ac:dyDescent="0.25">
      <c r="A12535" s="47"/>
      <c r="B12535" s="47"/>
      <c r="C12535" s="47"/>
      <c r="D12535" s="47"/>
      <c r="E12535" s="47"/>
      <c r="F12535" s="47"/>
      <c r="G12535" s="47"/>
      <c r="H12535" s="47"/>
      <c r="I12535" s="47"/>
    </row>
    <row r="12536" spans="1:9" x14ac:dyDescent="0.25">
      <c r="A12536" s="47"/>
      <c r="B12536" s="47"/>
      <c r="C12536" s="47"/>
      <c r="D12536" s="47"/>
      <c r="E12536" s="47"/>
      <c r="F12536" s="47"/>
      <c r="G12536" s="47"/>
      <c r="H12536" s="47"/>
      <c r="I12536" s="47"/>
    </row>
    <row r="12537" spans="1:9" x14ac:dyDescent="0.25">
      <c r="A12537" s="47"/>
      <c r="B12537" s="47"/>
      <c r="C12537" s="47"/>
      <c r="D12537" s="47"/>
      <c r="E12537" s="47"/>
      <c r="F12537" s="47"/>
      <c r="G12537" s="47"/>
      <c r="H12537" s="47"/>
      <c r="I12537" s="47"/>
    </row>
    <row r="12538" spans="1:9" x14ac:dyDescent="0.25">
      <c r="A12538" s="47"/>
      <c r="B12538" s="47"/>
      <c r="C12538" s="47"/>
      <c r="D12538" s="47"/>
      <c r="E12538" s="47"/>
      <c r="F12538" s="47"/>
      <c r="G12538" s="47"/>
      <c r="H12538" s="47"/>
      <c r="I12538" s="47"/>
    </row>
    <row r="12539" spans="1:9" x14ac:dyDescent="0.25">
      <c r="A12539" s="47"/>
      <c r="B12539" s="47"/>
      <c r="C12539" s="47"/>
      <c r="D12539" s="47"/>
      <c r="E12539" s="47"/>
      <c r="F12539" s="47"/>
      <c r="G12539" s="47"/>
      <c r="H12539" s="47"/>
      <c r="I12539" s="47"/>
    </row>
    <row r="12540" spans="1:9" x14ac:dyDescent="0.25">
      <c r="A12540" s="47"/>
      <c r="B12540" s="47"/>
      <c r="C12540" s="47"/>
      <c r="D12540" s="47"/>
      <c r="E12540" s="47"/>
      <c r="F12540" s="47"/>
      <c r="G12540" s="47"/>
      <c r="H12540" s="47"/>
      <c r="I12540" s="47"/>
    </row>
    <row r="12541" spans="1:9" x14ac:dyDescent="0.25">
      <c r="A12541" s="47"/>
      <c r="B12541" s="47"/>
      <c r="C12541" s="47"/>
      <c r="D12541" s="47"/>
      <c r="E12541" s="47"/>
      <c r="F12541" s="47"/>
      <c r="G12541" s="47"/>
      <c r="H12541" s="47"/>
      <c r="I12541" s="47"/>
    </row>
    <row r="12542" spans="1:9" x14ac:dyDescent="0.25">
      <c r="A12542" s="47"/>
      <c r="B12542" s="47"/>
      <c r="C12542" s="47"/>
      <c r="D12542" s="47"/>
      <c r="E12542" s="47"/>
      <c r="F12542" s="47"/>
      <c r="G12542" s="47"/>
      <c r="H12542" s="47"/>
      <c r="I12542" s="47"/>
    </row>
    <row r="12543" spans="1:9" x14ac:dyDescent="0.25">
      <c r="A12543" s="47"/>
      <c r="B12543" s="47"/>
      <c r="C12543" s="47"/>
      <c r="D12543" s="47"/>
      <c r="E12543" s="47"/>
      <c r="F12543" s="47"/>
      <c r="G12543" s="47"/>
      <c r="H12543" s="47"/>
      <c r="I12543" s="47"/>
    </row>
    <row r="12544" spans="1:9" x14ac:dyDescent="0.25">
      <c r="A12544" s="47"/>
      <c r="B12544" s="47"/>
      <c r="C12544" s="47"/>
      <c r="D12544" s="47"/>
      <c r="E12544" s="47"/>
      <c r="F12544" s="47"/>
      <c r="G12544" s="47"/>
      <c r="H12544" s="47"/>
      <c r="I12544" s="47"/>
    </row>
    <row r="12545" spans="1:9" x14ac:dyDescent="0.25">
      <c r="A12545" s="47"/>
      <c r="B12545" s="47"/>
      <c r="C12545" s="47"/>
      <c r="D12545" s="47"/>
      <c r="E12545" s="47"/>
      <c r="F12545" s="47"/>
      <c r="G12545" s="47"/>
      <c r="H12545" s="47"/>
      <c r="I12545" s="47"/>
    </row>
    <row r="12546" spans="1:9" x14ac:dyDescent="0.25">
      <c r="A12546" s="47"/>
      <c r="B12546" s="47"/>
      <c r="C12546" s="47"/>
      <c r="D12546" s="47"/>
      <c r="E12546" s="47"/>
      <c r="F12546" s="47"/>
      <c r="G12546" s="47"/>
      <c r="H12546" s="47"/>
      <c r="I12546" s="47"/>
    </row>
    <row r="12547" spans="1:9" x14ac:dyDescent="0.25">
      <c r="A12547" s="47"/>
      <c r="B12547" s="47"/>
      <c r="C12547" s="47"/>
      <c r="D12547" s="47"/>
      <c r="E12547" s="47"/>
      <c r="F12547" s="47"/>
      <c r="G12547" s="47"/>
      <c r="H12547" s="47"/>
      <c r="I12547" s="47"/>
    </row>
    <row r="12548" spans="1:9" x14ac:dyDescent="0.25">
      <c r="A12548" s="47"/>
      <c r="B12548" s="47"/>
      <c r="C12548" s="47"/>
      <c r="D12548" s="47"/>
      <c r="E12548" s="47"/>
      <c r="F12548" s="47"/>
      <c r="G12548" s="47"/>
      <c r="H12548" s="47"/>
      <c r="I12548" s="47"/>
    </row>
    <row r="12549" spans="1:9" x14ac:dyDescent="0.25">
      <c r="A12549" s="47"/>
      <c r="B12549" s="47"/>
      <c r="C12549" s="47"/>
      <c r="D12549" s="47"/>
      <c r="E12549" s="47"/>
      <c r="F12549" s="47"/>
      <c r="G12549" s="47"/>
      <c r="H12549" s="47"/>
      <c r="I12549" s="47"/>
    </row>
    <row r="12550" spans="1:9" x14ac:dyDescent="0.25">
      <c r="A12550" s="47"/>
      <c r="B12550" s="47"/>
      <c r="C12550" s="47"/>
      <c r="D12550" s="47"/>
      <c r="E12550" s="47"/>
      <c r="F12550" s="47"/>
      <c r="G12550" s="47"/>
      <c r="H12550" s="47"/>
      <c r="I12550" s="47"/>
    </row>
    <row r="12551" spans="1:9" x14ac:dyDescent="0.25">
      <c r="A12551" s="47"/>
      <c r="B12551" s="47"/>
      <c r="C12551" s="47"/>
      <c r="D12551" s="47"/>
      <c r="E12551" s="47"/>
      <c r="F12551" s="47"/>
      <c r="G12551" s="47"/>
      <c r="H12551" s="47"/>
      <c r="I12551" s="47"/>
    </row>
    <row r="12552" spans="1:9" x14ac:dyDescent="0.25">
      <c r="A12552" s="47"/>
      <c r="B12552" s="47"/>
      <c r="C12552" s="47"/>
      <c r="D12552" s="47"/>
      <c r="E12552" s="47"/>
      <c r="F12552" s="47"/>
      <c r="G12552" s="47"/>
      <c r="H12552" s="47"/>
      <c r="I12552" s="47"/>
    </row>
    <row r="12553" spans="1:9" x14ac:dyDescent="0.25">
      <c r="A12553" s="47"/>
      <c r="B12553" s="47"/>
      <c r="C12553" s="47"/>
      <c r="D12553" s="47"/>
      <c r="E12553" s="47"/>
      <c r="F12553" s="47"/>
      <c r="G12553" s="47"/>
      <c r="H12553" s="47"/>
      <c r="I12553" s="47"/>
    </row>
    <row r="12554" spans="1:9" x14ac:dyDescent="0.25">
      <c r="A12554" s="47"/>
      <c r="B12554" s="47"/>
      <c r="C12554" s="47"/>
      <c r="D12554" s="47"/>
      <c r="E12554" s="47"/>
      <c r="F12554" s="47"/>
      <c r="G12554" s="47"/>
      <c r="H12554" s="47"/>
      <c r="I12554" s="47"/>
    </row>
    <row r="12555" spans="1:9" x14ac:dyDescent="0.25">
      <c r="A12555" s="47"/>
      <c r="B12555" s="47"/>
      <c r="C12555" s="47"/>
      <c r="D12555" s="47"/>
      <c r="E12555" s="47"/>
      <c r="F12555" s="47"/>
      <c r="G12555" s="47"/>
      <c r="H12555" s="47"/>
      <c r="I12555" s="47"/>
    </row>
    <row r="12556" spans="1:9" x14ac:dyDescent="0.25">
      <c r="A12556" s="47"/>
      <c r="B12556" s="47"/>
      <c r="C12556" s="47"/>
      <c r="D12556" s="47"/>
      <c r="E12556" s="47"/>
      <c r="F12556" s="47"/>
      <c r="G12556" s="47"/>
      <c r="H12556" s="47"/>
      <c r="I12556" s="47"/>
    </row>
    <row r="12557" spans="1:9" x14ac:dyDescent="0.25">
      <c r="A12557" s="47"/>
      <c r="B12557" s="47"/>
      <c r="C12557" s="47"/>
      <c r="D12557" s="47"/>
      <c r="E12557" s="47"/>
      <c r="F12557" s="47"/>
      <c r="G12557" s="47"/>
      <c r="H12557" s="47"/>
      <c r="I12557" s="47"/>
    </row>
    <row r="12558" spans="1:9" x14ac:dyDescent="0.25">
      <c r="A12558" s="47"/>
      <c r="B12558" s="47"/>
      <c r="C12558" s="47"/>
      <c r="D12558" s="47"/>
      <c r="E12558" s="47"/>
      <c r="F12558" s="47"/>
      <c r="G12558" s="47"/>
      <c r="H12558" s="47"/>
      <c r="I12558" s="47"/>
    </row>
    <row r="12559" spans="1:9" x14ac:dyDescent="0.25">
      <c r="A12559" s="47"/>
      <c r="B12559" s="47"/>
      <c r="C12559" s="47"/>
      <c r="D12559" s="47"/>
      <c r="E12559" s="47"/>
      <c r="F12559" s="47"/>
      <c r="G12559" s="47"/>
      <c r="H12559" s="47"/>
      <c r="I12559" s="47"/>
    </row>
    <row r="12560" spans="1:9" x14ac:dyDescent="0.25">
      <c r="A12560" s="47"/>
      <c r="B12560" s="47"/>
      <c r="C12560" s="47"/>
      <c r="D12560" s="47"/>
      <c r="E12560" s="47"/>
      <c r="F12560" s="47"/>
      <c r="G12560" s="47"/>
      <c r="H12560" s="47"/>
      <c r="I12560" s="47"/>
    </row>
    <row r="12561" spans="1:9" x14ac:dyDescent="0.25">
      <c r="A12561" s="47"/>
      <c r="B12561" s="47"/>
      <c r="C12561" s="47"/>
      <c r="D12561" s="47"/>
      <c r="E12561" s="47"/>
      <c r="F12561" s="47"/>
      <c r="G12561" s="47"/>
      <c r="H12561" s="47"/>
      <c r="I12561" s="47"/>
    </row>
    <row r="12562" spans="1:9" x14ac:dyDescent="0.25">
      <c r="A12562" s="47"/>
      <c r="B12562" s="47"/>
      <c r="C12562" s="47"/>
      <c r="D12562" s="47"/>
      <c r="E12562" s="47"/>
      <c r="F12562" s="47"/>
      <c r="G12562" s="47"/>
      <c r="H12562" s="47"/>
      <c r="I12562" s="47"/>
    </row>
    <row r="12563" spans="1:9" x14ac:dyDescent="0.25">
      <c r="A12563" s="47"/>
      <c r="B12563" s="47"/>
      <c r="C12563" s="47"/>
      <c r="D12563" s="47"/>
      <c r="E12563" s="47"/>
      <c r="F12563" s="47"/>
      <c r="G12563" s="47"/>
      <c r="H12563" s="47"/>
      <c r="I12563" s="47"/>
    </row>
    <row r="12564" spans="1:9" x14ac:dyDescent="0.25">
      <c r="A12564" s="47"/>
      <c r="B12564" s="47"/>
      <c r="C12564" s="47"/>
      <c r="D12564" s="47"/>
      <c r="E12564" s="47"/>
      <c r="F12564" s="47"/>
      <c r="G12564" s="47"/>
      <c r="H12564" s="47"/>
      <c r="I12564" s="47"/>
    </row>
    <row r="12565" spans="1:9" x14ac:dyDescent="0.25">
      <c r="A12565" s="47"/>
      <c r="B12565" s="47"/>
      <c r="C12565" s="47"/>
      <c r="D12565" s="47"/>
      <c r="E12565" s="47"/>
      <c r="F12565" s="47"/>
      <c r="G12565" s="47"/>
      <c r="H12565" s="47"/>
      <c r="I12565" s="47"/>
    </row>
    <row r="12566" spans="1:9" x14ac:dyDescent="0.25">
      <c r="A12566" s="47"/>
      <c r="B12566" s="47"/>
      <c r="C12566" s="47"/>
      <c r="D12566" s="47"/>
      <c r="E12566" s="47"/>
      <c r="F12566" s="47"/>
      <c r="G12566" s="47"/>
      <c r="H12566" s="47"/>
      <c r="I12566" s="47"/>
    </row>
    <row r="12567" spans="1:9" x14ac:dyDescent="0.25">
      <c r="A12567" s="47"/>
      <c r="B12567" s="47"/>
      <c r="C12567" s="47"/>
      <c r="D12567" s="47"/>
      <c r="E12567" s="47"/>
      <c r="F12567" s="47"/>
      <c r="G12567" s="47"/>
      <c r="H12567" s="47"/>
      <c r="I12567" s="47"/>
    </row>
    <row r="12568" spans="1:9" x14ac:dyDescent="0.25">
      <c r="A12568" s="47"/>
      <c r="B12568" s="47"/>
      <c r="C12568" s="47"/>
      <c r="D12568" s="47"/>
      <c r="E12568" s="47"/>
      <c r="F12568" s="47"/>
      <c r="G12568" s="47"/>
      <c r="H12568" s="47"/>
      <c r="I12568" s="47"/>
    </row>
    <row r="12569" spans="1:9" x14ac:dyDescent="0.25">
      <c r="A12569" s="47"/>
      <c r="B12569" s="47"/>
      <c r="C12569" s="47"/>
      <c r="D12569" s="47"/>
      <c r="E12569" s="47"/>
      <c r="F12569" s="47"/>
      <c r="G12569" s="47"/>
      <c r="H12569" s="47"/>
      <c r="I12569" s="47"/>
    </row>
    <row r="12570" spans="1:9" x14ac:dyDescent="0.25">
      <c r="A12570" s="47"/>
      <c r="B12570" s="47"/>
      <c r="C12570" s="47"/>
      <c r="D12570" s="47"/>
      <c r="E12570" s="47"/>
      <c r="F12570" s="47"/>
      <c r="G12570" s="47"/>
      <c r="H12570" s="47"/>
      <c r="I12570" s="47"/>
    </row>
    <row r="12571" spans="1:9" x14ac:dyDescent="0.25">
      <c r="A12571" s="47"/>
      <c r="B12571" s="47"/>
      <c r="C12571" s="47"/>
      <c r="D12571" s="47"/>
      <c r="E12571" s="47"/>
      <c r="F12571" s="47"/>
      <c r="G12571" s="47"/>
      <c r="H12571" s="47"/>
      <c r="I12571" s="47"/>
    </row>
    <row r="12572" spans="1:9" x14ac:dyDescent="0.25">
      <c r="A12572" s="47"/>
      <c r="B12572" s="47"/>
      <c r="C12572" s="47"/>
      <c r="D12572" s="47"/>
      <c r="E12572" s="47"/>
      <c r="F12572" s="47"/>
      <c r="G12572" s="47"/>
      <c r="H12572" s="47"/>
      <c r="I12572" s="47"/>
    </row>
    <row r="12573" spans="1:9" x14ac:dyDescent="0.25">
      <c r="A12573" s="47"/>
      <c r="B12573" s="47"/>
      <c r="C12573" s="47"/>
      <c r="D12573" s="47"/>
      <c r="E12573" s="47"/>
      <c r="F12573" s="47"/>
      <c r="G12573" s="47"/>
      <c r="H12573" s="47"/>
      <c r="I12573" s="47"/>
    </row>
    <row r="12574" spans="1:9" x14ac:dyDescent="0.25">
      <c r="A12574" s="47"/>
      <c r="B12574" s="47"/>
      <c r="C12574" s="47"/>
      <c r="D12574" s="47"/>
      <c r="E12574" s="47"/>
      <c r="F12574" s="47"/>
      <c r="G12574" s="47"/>
      <c r="H12574" s="47"/>
      <c r="I12574" s="47"/>
    </row>
    <row r="12575" spans="1:9" x14ac:dyDescent="0.25">
      <c r="A12575" s="47"/>
      <c r="B12575" s="47"/>
      <c r="C12575" s="47"/>
      <c r="D12575" s="47"/>
      <c r="E12575" s="47"/>
      <c r="F12575" s="47"/>
      <c r="G12575" s="47"/>
      <c r="H12575" s="47"/>
      <c r="I12575" s="47"/>
    </row>
    <row r="12576" spans="1:9" x14ac:dyDescent="0.25">
      <c r="A12576" s="47"/>
      <c r="B12576" s="47"/>
      <c r="C12576" s="47"/>
      <c r="D12576" s="47"/>
      <c r="E12576" s="47"/>
      <c r="F12576" s="47"/>
      <c r="G12576" s="47"/>
      <c r="H12576" s="47"/>
      <c r="I12576" s="47"/>
    </row>
    <row r="12577" spans="1:9" x14ac:dyDescent="0.25">
      <c r="A12577" s="47"/>
      <c r="B12577" s="47"/>
      <c r="C12577" s="47"/>
      <c r="D12577" s="47"/>
      <c r="E12577" s="47"/>
      <c r="F12577" s="47"/>
      <c r="G12577" s="47"/>
      <c r="H12577" s="47"/>
      <c r="I12577" s="47"/>
    </row>
    <row r="12578" spans="1:9" x14ac:dyDescent="0.25">
      <c r="A12578" s="47"/>
      <c r="B12578" s="47"/>
      <c r="C12578" s="47"/>
      <c r="D12578" s="47"/>
      <c r="E12578" s="47"/>
      <c r="F12578" s="47"/>
      <c r="G12578" s="47"/>
      <c r="H12578" s="47"/>
      <c r="I12578" s="47"/>
    </row>
    <row r="12579" spans="1:9" x14ac:dyDescent="0.25">
      <c r="A12579" s="47"/>
      <c r="B12579" s="47"/>
      <c r="C12579" s="47"/>
      <c r="D12579" s="47"/>
      <c r="E12579" s="47"/>
      <c r="F12579" s="47"/>
      <c r="G12579" s="47"/>
      <c r="H12579" s="47"/>
      <c r="I12579" s="47"/>
    </row>
    <row r="12580" spans="1:9" x14ac:dyDescent="0.25">
      <c r="A12580" s="47"/>
      <c r="B12580" s="47"/>
      <c r="C12580" s="47"/>
      <c r="D12580" s="47"/>
      <c r="E12580" s="47"/>
      <c r="F12580" s="47"/>
      <c r="G12580" s="47"/>
      <c r="H12580" s="47"/>
      <c r="I12580" s="47"/>
    </row>
    <row r="12581" spans="1:9" x14ac:dyDescent="0.25">
      <c r="A12581" s="47"/>
      <c r="B12581" s="47"/>
      <c r="C12581" s="47"/>
      <c r="D12581" s="47"/>
      <c r="E12581" s="47"/>
      <c r="F12581" s="47"/>
      <c r="G12581" s="47"/>
      <c r="H12581" s="47"/>
      <c r="I12581" s="47"/>
    </row>
    <row r="12582" spans="1:9" x14ac:dyDescent="0.25">
      <c r="A12582" s="47"/>
      <c r="B12582" s="47"/>
      <c r="C12582" s="47"/>
      <c r="D12582" s="47"/>
      <c r="E12582" s="47"/>
      <c r="F12582" s="47"/>
      <c r="G12582" s="47"/>
      <c r="H12582" s="47"/>
      <c r="I12582" s="47"/>
    </row>
    <row r="12583" spans="1:9" x14ac:dyDescent="0.25">
      <c r="A12583" s="47"/>
      <c r="B12583" s="47"/>
      <c r="C12583" s="47"/>
      <c r="D12583" s="47"/>
      <c r="E12583" s="47"/>
      <c r="F12583" s="47"/>
      <c r="G12583" s="47"/>
      <c r="H12583" s="47"/>
      <c r="I12583" s="47"/>
    </row>
    <row r="12584" spans="1:9" x14ac:dyDescent="0.25">
      <c r="A12584" s="47"/>
      <c r="B12584" s="47"/>
      <c r="C12584" s="47"/>
      <c r="D12584" s="47"/>
      <c r="E12584" s="47"/>
      <c r="F12584" s="47"/>
      <c r="G12584" s="47"/>
      <c r="H12584" s="47"/>
      <c r="I12584" s="47"/>
    </row>
    <row r="12585" spans="1:9" x14ac:dyDescent="0.25">
      <c r="A12585" s="47"/>
      <c r="B12585" s="47"/>
      <c r="C12585" s="47"/>
      <c r="D12585" s="47"/>
      <c r="E12585" s="47"/>
      <c r="F12585" s="47"/>
      <c r="G12585" s="47"/>
      <c r="H12585" s="47"/>
      <c r="I12585" s="47"/>
    </row>
    <row r="12586" spans="1:9" x14ac:dyDescent="0.25">
      <c r="A12586" s="47"/>
      <c r="B12586" s="47"/>
      <c r="C12586" s="47"/>
      <c r="D12586" s="47"/>
      <c r="E12586" s="47"/>
      <c r="F12586" s="47"/>
      <c r="G12586" s="47"/>
      <c r="H12586" s="47"/>
      <c r="I12586" s="47"/>
    </row>
    <row r="12587" spans="1:9" x14ac:dyDescent="0.25">
      <c r="A12587" s="47"/>
      <c r="B12587" s="47"/>
      <c r="C12587" s="47"/>
      <c r="D12587" s="47"/>
      <c r="E12587" s="47"/>
      <c r="F12587" s="47"/>
      <c r="G12587" s="47"/>
      <c r="H12587" s="47"/>
      <c r="I12587" s="47"/>
    </row>
    <row r="12588" spans="1:9" x14ac:dyDescent="0.25">
      <c r="A12588" s="47"/>
      <c r="B12588" s="47"/>
      <c r="C12588" s="47"/>
      <c r="D12588" s="47"/>
      <c r="E12588" s="47"/>
      <c r="F12588" s="47"/>
      <c r="G12588" s="47"/>
      <c r="H12588" s="47"/>
      <c r="I12588" s="47"/>
    </row>
    <row r="12589" spans="1:9" x14ac:dyDescent="0.25">
      <c r="A12589" s="47"/>
      <c r="B12589" s="47"/>
      <c r="C12589" s="47"/>
      <c r="D12589" s="47"/>
      <c r="E12589" s="47"/>
      <c r="F12589" s="47"/>
      <c r="G12589" s="47"/>
      <c r="H12589" s="47"/>
      <c r="I12589" s="47"/>
    </row>
    <row r="12590" spans="1:9" x14ac:dyDescent="0.25">
      <c r="A12590" s="47"/>
      <c r="B12590" s="47"/>
      <c r="C12590" s="47"/>
      <c r="D12590" s="47"/>
      <c r="E12590" s="47"/>
      <c r="F12590" s="47"/>
      <c r="G12590" s="47"/>
      <c r="H12590" s="47"/>
      <c r="I12590" s="47"/>
    </row>
    <row r="12591" spans="1:9" x14ac:dyDescent="0.25">
      <c r="A12591" s="47"/>
      <c r="B12591" s="47"/>
      <c r="C12591" s="47"/>
      <c r="D12591" s="47"/>
      <c r="E12591" s="47"/>
      <c r="F12591" s="47"/>
      <c r="G12591" s="47"/>
      <c r="H12591" s="47"/>
      <c r="I12591" s="47"/>
    </row>
    <row r="12592" spans="1:9" x14ac:dyDescent="0.25">
      <c r="A12592" s="47"/>
      <c r="B12592" s="47"/>
      <c r="C12592" s="47"/>
      <c r="D12592" s="47"/>
      <c r="E12592" s="47"/>
      <c r="F12592" s="47"/>
      <c r="G12592" s="47"/>
      <c r="H12592" s="47"/>
      <c r="I12592" s="47"/>
    </row>
    <row r="12593" spans="1:9" x14ac:dyDescent="0.25">
      <c r="A12593" s="47"/>
      <c r="B12593" s="47"/>
      <c r="C12593" s="47"/>
      <c r="D12593" s="47"/>
      <c r="E12593" s="47"/>
      <c r="F12593" s="47"/>
      <c r="G12593" s="47"/>
      <c r="H12593" s="47"/>
      <c r="I12593" s="47"/>
    </row>
    <row r="12594" spans="1:9" x14ac:dyDescent="0.25">
      <c r="A12594" s="47"/>
      <c r="B12594" s="47"/>
      <c r="C12594" s="47"/>
      <c r="D12594" s="47"/>
      <c r="E12594" s="47"/>
      <c r="F12594" s="47"/>
      <c r="G12594" s="47"/>
      <c r="H12594" s="47"/>
      <c r="I12594" s="47"/>
    </row>
    <row r="12595" spans="1:9" x14ac:dyDescent="0.25">
      <c r="A12595" s="47"/>
      <c r="B12595" s="47"/>
      <c r="C12595" s="47"/>
      <c r="D12595" s="47"/>
      <c r="E12595" s="47"/>
      <c r="F12595" s="47"/>
      <c r="G12595" s="47"/>
      <c r="H12595" s="47"/>
      <c r="I12595" s="47"/>
    </row>
    <row r="12596" spans="1:9" x14ac:dyDescent="0.25">
      <c r="A12596" s="47"/>
      <c r="B12596" s="47"/>
      <c r="C12596" s="47"/>
      <c r="D12596" s="47"/>
      <c r="E12596" s="47"/>
      <c r="F12596" s="47"/>
      <c r="G12596" s="47"/>
      <c r="H12596" s="47"/>
      <c r="I12596" s="47"/>
    </row>
    <row r="12597" spans="1:9" x14ac:dyDescent="0.25">
      <c r="A12597" s="47"/>
      <c r="B12597" s="47"/>
      <c r="C12597" s="47"/>
      <c r="D12597" s="47"/>
      <c r="E12597" s="47"/>
      <c r="F12597" s="47"/>
      <c r="G12597" s="47"/>
      <c r="H12597" s="47"/>
      <c r="I12597" s="47"/>
    </row>
    <row r="12598" spans="1:9" x14ac:dyDescent="0.25">
      <c r="A12598" s="47"/>
      <c r="B12598" s="47"/>
      <c r="C12598" s="47"/>
      <c r="D12598" s="47"/>
      <c r="E12598" s="47"/>
      <c r="F12598" s="47"/>
      <c r="G12598" s="47"/>
      <c r="H12598" s="47"/>
      <c r="I12598" s="47"/>
    </row>
    <row r="12599" spans="1:9" x14ac:dyDescent="0.25">
      <c r="A12599" s="47"/>
      <c r="B12599" s="47"/>
      <c r="C12599" s="47"/>
      <c r="D12599" s="47"/>
      <c r="E12599" s="47"/>
      <c r="F12599" s="47"/>
      <c r="G12599" s="47"/>
      <c r="H12599" s="47"/>
      <c r="I12599" s="47"/>
    </row>
    <row r="12600" spans="1:9" x14ac:dyDescent="0.25">
      <c r="A12600" s="47"/>
      <c r="B12600" s="47"/>
      <c r="C12600" s="47"/>
      <c r="D12600" s="47"/>
      <c r="E12600" s="47"/>
      <c r="F12600" s="47"/>
      <c r="G12600" s="47"/>
      <c r="H12600" s="47"/>
      <c r="I12600" s="47"/>
    </row>
    <row r="12601" spans="1:9" x14ac:dyDescent="0.25">
      <c r="A12601" s="47"/>
      <c r="B12601" s="47"/>
      <c r="C12601" s="47"/>
      <c r="D12601" s="47"/>
      <c r="E12601" s="47"/>
      <c r="F12601" s="47"/>
      <c r="G12601" s="47"/>
      <c r="H12601" s="47"/>
      <c r="I12601" s="47"/>
    </row>
    <row r="12602" spans="1:9" x14ac:dyDescent="0.25">
      <c r="A12602" s="47"/>
      <c r="B12602" s="47"/>
      <c r="C12602" s="47"/>
      <c r="D12602" s="47"/>
      <c r="E12602" s="47"/>
      <c r="F12602" s="47"/>
      <c r="G12602" s="47"/>
      <c r="H12602" s="47"/>
      <c r="I12602" s="47"/>
    </row>
    <row r="12603" spans="1:9" x14ac:dyDescent="0.25">
      <c r="A12603" s="47"/>
      <c r="B12603" s="47"/>
      <c r="C12603" s="47"/>
      <c r="D12603" s="47"/>
      <c r="E12603" s="47"/>
      <c r="F12603" s="47"/>
      <c r="G12603" s="47"/>
      <c r="H12603" s="47"/>
      <c r="I12603" s="47"/>
    </row>
    <row r="12604" spans="1:9" x14ac:dyDescent="0.25">
      <c r="A12604" s="47"/>
      <c r="B12604" s="47"/>
      <c r="C12604" s="47"/>
      <c r="D12604" s="47"/>
      <c r="E12604" s="47"/>
      <c r="F12604" s="47"/>
      <c r="G12604" s="47"/>
      <c r="H12604" s="47"/>
      <c r="I12604" s="47"/>
    </row>
    <row r="12605" spans="1:9" x14ac:dyDescent="0.25">
      <c r="A12605" s="47"/>
      <c r="B12605" s="47"/>
      <c r="C12605" s="47"/>
      <c r="D12605" s="47"/>
      <c r="E12605" s="47"/>
      <c r="F12605" s="47"/>
      <c r="G12605" s="47"/>
      <c r="H12605" s="47"/>
      <c r="I12605" s="47"/>
    </row>
    <row r="12606" spans="1:9" x14ac:dyDescent="0.25">
      <c r="A12606" s="47"/>
      <c r="B12606" s="47"/>
      <c r="C12606" s="47"/>
      <c r="D12606" s="47"/>
      <c r="E12606" s="47"/>
      <c r="F12606" s="47"/>
      <c r="G12606" s="47"/>
      <c r="H12606" s="47"/>
      <c r="I12606" s="47"/>
    </row>
    <row r="12607" spans="1:9" x14ac:dyDescent="0.25">
      <c r="A12607" s="47"/>
      <c r="B12607" s="47"/>
      <c r="C12607" s="47"/>
      <c r="D12607" s="47"/>
      <c r="E12607" s="47"/>
      <c r="F12607" s="47"/>
      <c r="G12607" s="47"/>
      <c r="H12607" s="47"/>
      <c r="I12607" s="47"/>
    </row>
    <row r="12608" spans="1:9" x14ac:dyDescent="0.25">
      <c r="A12608" s="47"/>
      <c r="B12608" s="47"/>
      <c r="C12608" s="47"/>
      <c r="D12608" s="47"/>
      <c r="E12608" s="47"/>
      <c r="F12608" s="47"/>
      <c r="G12608" s="47"/>
      <c r="H12608" s="47"/>
      <c r="I12608" s="47"/>
    </row>
    <row r="12609" spans="1:9" x14ac:dyDescent="0.25">
      <c r="A12609" s="47"/>
      <c r="B12609" s="47"/>
      <c r="C12609" s="47"/>
      <c r="D12609" s="47"/>
      <c r="E12609" s="47"/>
      <c r="F12609" s="47"/>
      <c r="G12609" s="47"/>
      <c r="H12609" s="47"/>
      <c r="I12609" s="47"/>
    </row>
    <row r="12610" spans="1:9" x14ac:dyDescent="0.25">
      <c r="A12610" s="47"/>
      <c r="B12610" s="47"/>
      <c r="C12610" s="47"/>
      <c r="D12610" s="47"/>
      <c r="E12610" s="47"/>
      <c r="F12610" s="47"/>
      <c r="G12610" s="47"/>
      <c r="H12610" s="47"/>
      <c r="I12610" s="47"/>
    </row>
    <row r="12611" spans="1:9" x14ac:dyDescent="0.25">
      <c r="A12611" s="47"/>
      <c r="B12611" s="47"/>
      <c r="C12611" s="47"/>
      <c r="D12611" s="47"/>
      <c r="E12611" s="47"/>
      <c r="F12611" s="47"/>
      <c r="G12611" s="47"/>
      <c r="H12611" s="47"/>
      <c r="I12611" s="47"/>
    </row>
    <row r="12612" spans="1:9" x14ac:dyDescent="0.25">
      <c r="A12612" s="47"/>
      <c r="B12612" s="47"/>
      <c r="C12612" s="47"/>
      <c r="D12612" s="47"/>
      <c r="E12612" s="47"/>
      <c r="F12612" s="47"/>
      <c r="G12612" s="47"/>
      <c r="H12612" s="47"/>
      <c r="I12612" s="47"/>
    </row>
    <row r="12613" spans="1:9" x14ac:dyDescent="0.25">
      <c r="A12613" s="47"/>
      <c r="B12613" s="47"/>
      <c r="C12613" s="47"/>
      <c r="D12613" s="47"/>
      <c r="E12613" s="47"/>
      <c r="F12613" s="47"/>
      <c r="G12613" s="47"/>
      <c r="H12613" s="47"/>
      <c r="I12613" s="47"/>
    </row>
    <row r="12614" spans="1:9" x14ac:dyDescent="0.25">
      <c r="A12614" s="47"/>
      <c r="B12614" s="47"/>
      <c r="C12614" s="47"/>
      <c r="D12614" s="47"/>
      <c r="E12614" s="47"/>
      <c r="F12614" s="47"/>
      <c r="G12614" s="47"/>
      <c r="H12614" s="47"/>
      <c r="I12614" s="47"/>
    </row>
    <row r="12615" spans="1:9" x14ac:dyDescent="0.25">
      <c r="A12615" s="47"/>
      <c r="B12615" s="47"/>
      <c r="C12615" s="47"/>
      <c r="D12615" s="47"/>
      <c r="E12615" s="47"/>
      <c r="F12615" s="47"/>
      <c r="G12615" s="47"/>
      <c r="H12615" s="47"/>
      <c r="I12615" s="47"/>
    </row>
    <row r="12616" spans="1:9" x14ac:dyDescent="0.25">
      <c r="A12616" s="47"/>
      <c r="B12616" s="47"/>
      <c r="C12616" s="47"/>
      <c r="D12616" s="47"/>
      <c r="E12616" s="47"/>
      <c r="F12616" s="47"/>
      <c r="G12616" s="47"/>
      <c r="H12616" s="47"/>
      <c r="I12616" s="47"/>
    </row>
    <row r="12617" spans="1:9" x14ac:dyDescent="0.25">
      <c r="A12617" s="47"/>
      <c r="B12617" s="47"/>
      <c r="C12617" s="47"/>
      <c r="D12617" s="47"/>
      <c r="E12617" s="47"/>
      <c r="F12617" s="47"/>
      <c r="G12617" s="47"/>
      <c r="H12617" s="47"/>
      <c r="I12617" s="47"/>
    </row>
    <row r="12618" spans="1:9" x14ac:dyDescent="0.25">
      <c r="A12618" s="47"/>
      <c r="B12618" s="47"/>
      <c r="C12618" s="47"/>
      <c r="D12618" s="47"/>
      <c r="E12618" s="47"/>
      <c r="F12618" s="47"/>
      <c r="G12618" s="47"/>
      <c r="H12618" s="47"/>
      <c r="I12618" s="47"/>
    </row>
    <row r="12619" spans="1:9" x14ac:dyDescent="0.25">
      <c r="A12619" s="47"/>
      <c r="B12619" s="47"/>
      <c r="C12619" s="47"/>
      <c r="D12619" s="47"/>
      <c r="E12619" s="47"/>
      <c r="F12619" s="47"/>
      <c r="G12619" s="47"/>
      <c r="H12619" s="47"/>
      <c r="I12619" s="47"/>
    </row>
    <row r="12620" spans="1:9" x14ac:dyDescent="0.25">
      <c r="A12620" s="47"/>
      <c r="B12620" s="47"/>
      <c r="C12620" s="47"/>
      <c r="D12620" s="47"/>
      <c r="E12620" s="47"/>
      <c r="F12620" s="47"/>
      <c r="G12620" s="47"/>
      <c r="H12620" s="47"/>
      <c r="I12620" s="47"/>
    </row>
    <row r="12621" spans="1:9" x14ac:dyDescent="0.25">
      <c r="A12621" s="47"/>
      <c r="B12621" s="47"/>
      <c r="C12621" s="47"/>
      <c r="D12621" s="47"/>
      <c r="E12621" s="47"/>
      <c r="F12621" s="47"/>
      <c r="G12621" s="47"/>
      <c r="H12621" s="47"/>
      <c r="I12621" s="47"/>
    </row>
    <row r="12622" spans="1:9" x14ac:dyDescent="0.25">
      <c r="A12622" s="47"/>
      <c r="B12622" s="47"/>
      <c r="C12622" s="47"/>
      <c r="D12622" s="47"/>
      <c r="E12622" s="47"/>
      <c r="F12622" s="47"/>
      <c r="G12622" s="47"/>
      <c r="H12622" s="47"/>
      <c r="I12622" s="47"/>
    </row>
    <row r="12623" spans="1:9" x14ac:dyDescent="0.25">
      <c r="A12623" s="47"/>
      <c r="B12623" s="47"/>
      <c r="C12623" s="47"/>
      <c r="D12623" s="47"/>
      <c r="E12623" s="47"/>
      <c r="F12623" s="47"/>
      <c r="G12623" s="47"/>
      <c r="H12623" s="47"/>
      <c r="I12623" s="47"/>
    </row>
    <row r="12624" spans="1:9" x14ac:dyDescent="0.25">
      <c r="A12624" s="47"/>
      <c r="B12624" s="47"/>
      <c r="C12624" s="47"/>
      <c r="D12624" s="47"/>
      <c r="E12624" s="47"/>
      <c r="F12624" s="47"/>
      <c r="G12624" s="47"/>
      <c r="H12624" s="47"/>
      <c r="I12624" s="47"/>
    </row>
    <row r="12625" spans="1:9" x14ac:dyDescent="0.25">
      <c r="A12625" s="47"/>
      <c r="B12625" s="47"/>
      <c r="C12625" s="47"/>
      <c r="D12625" s="47"/>
      <c r="E12625" s="47"/>
      <c r="F12625" s="47"/>
      <c r="G12625" s="47"/>
      <c r="H12625" s="47"/>
      <c r="I12625" s="47"/>
    </row>
    <row r="12626" spans="1:9" x14ac:dyDescent="0.25">
      <c r="A12626" s="47"/>
      <c r="B12626" s="47"/>
      <c r="C12626" s="47"/>
      <c r="D12626" s="47"/>
      <c r="E12626" s="47"/>
      <c r="F12626" s="47"/>
      <c r="G12626" s="47"/>
      <c r="H12626" s="47"/>
      <c r="I12626" s="47"/>
    </row>
    <row r="12627" spans="1:9" x14ac:dyDescent="0.25">
      <c r="A12627" s="47"/>
      <c r="B12627" s="47"/>
      <c r="C12627" s="47"/>
      <c r="D12627" s="47"/>
      <c r="E12627" s="47"/>
      <c r="F12627" s="47"/>
      <c r="G12627" s="47"/>
      <c r="H12627" s="47"/>
      <c r="I12627" s="47"/>
    </row>
    <row r="12628" spans="1:9" x14ac:dyDescent="0.25">
      <c r="A12628" s="47"/>
      <c r="B12628" s="47"/>
      <c r="C12628" s="47"/>
      <c r="D12628" s="47"/>
      <c r="E12628" s="47"/>
      <c r="F12628" s="47"/>
      <c r="G12628" s="47"/>
      <c r="H12628" s="47"/>
      <c r="I12628" s="47"/>
    </row>
    <row r="12629" spans="1:9" x14ac:dyDescent="0.25">
      <c r="A12629" s="47"/>
      <c r="B12629" s="47"/>
      <c r="C12629" s="47"/>
      <c r="D12629" s="47"/>
      <c r="E12629" s="47"/>
      <c r="F12629" s="47"/>
      <c r="G12629" s="47"/>
      <c r="H12629" s="47"/>
      <c r="I12629" s="47"/>
    </row>
    <row r="12630" spans="1:9" x14ac:dyDescent="0.25">
      <c r="A12630" s="47"/>
      <c r="B12630" s="47"/>
      <c r="C12630" s="47"/>
      <c r="D12630" s="47"/>
      <c r="E12630" s="47"/>
      <c r="F12630" s="47"/>
      <c r="G12630" s="47"/>
      <c r="H12630" s="47"/>
      <c r="I12630" s="47"/>
    </row>
    <row r="12631" spans="1:9" x14ac:dyDescent="0.25">
      <c r="A12631" s="47"/>
      <c r="B12631" s="47"/>
      <c r="C12631" s="47"/>
      <c r="D12631" s="47"/>
      <c r="E12631" s="47"/>
      <c r="F12631" s="47"/>
      <c r="G12631" s="47"/>
      <c r="H12631" s="47"/>
      <c r="I12631" s="47"/>
    </row>
    <row r="12632" spans="1:9" x14ac:dyDescent="0.25">
      <c r="A12632" s="47"/>
      <c r="B12632" s="47"/>
      <c r="C12632" s="47"/>
      <c r="D12632" s="47"/>
      <c r="E12632" s="47"/>
      <c r="F12632" s="47"/>
      <c r="G12632" s="47"/>
      <c r="H12632" s="47"/>
      <c r="I12632" s="47"/>
    </row>
    <row r="12633" spans="1:9" x14ac:dyDescent="0.25">
      <c r="A12633" s="47"/>
      <c r="B12633" s="47"/>
      <c r="C12633" s="47"/>
      <c r="D12633" s="47"/>
      <c r="E12633" s="47"/>
      <c r="F12633" s="47"/>
      <c r="G12633" s="47"/>
      <c r="H12633" s="47"/>
      <c r="I12633" s="47"/>
    </row>
    <row r="12634" spans="1:9" x14ac:dyDescent="0.25">
      <c r="A12634" s="47"/>
      <c r="B12634" s="47"/>
      <c r="C12634" s="47"/>
      <c r="D12634" s="47"/>
      <c r="E12634" s="47"/>
      <c r="F12634" s="47"/>
      <c r="G12634" s="47"/>
      <c r="H12634" s="47"/>
      <c r="I12634" s="47"/>
    </row>
    <row r="12635" spans="1:9" x14ac:dyDescent="0.25">
      <c r="A12635" s="47"/>
      <c r="B12635" s="47"/>
      <c r="C12635" s="47"/>
      <c r="D12635" s="47"/>
      <c r="E12635" s="47"/>
      <c r="F12635" s="47"/>
      <c r="G12635" s="47"/>
      <c r="H12635" s="47"/>
      <c r="I12635" s="47"/>
    </row>
    <row r="12636" spans="1:9" x14ac:dyDescent="0.25">
      <c r="A12636" s="47"/>
      <c r="B12636" s="47"/>
      <c r="C12636" s="47"/>
      <c r="D12636" s="47"/>
      <c r="E12636" s="47"/>
      <c r="F12636" s="47"/>
      <c r="G12636" s="47"/>
      <c r="H12636" s="47"/>
      <c r="I12636" s="47"/>
    </row>
    <row r="12637" spans="1:9" x14ac:dyDescent="0.25">
      <c r="A12637" s="47"/>
      <c r="B12637" s="47"/>
      <c r="C12637" s="47"/>
      <c r="D12637" s="47"/>
      <c r="E12637" s="47"/>
      <c r="F12637" s="47"/>
      <c r="G12637" s="47"/>
      <c r="H12637" s="47"/>
      <c r="I12637" s="47"/>
    </row>
    <row r="12638" spans="1:9" x14ac:dyDescent="0.25">
      <c r="A12638" s="47"/>
      <c r="B12638" s="47"/>
      <c r="C12638" s="47"/>
      <c r="D12638" s="47"/>
      <c r="E12638" s="47"/>
      <c r="F12638" s="47"/>
      <c r="G12638" s="47"/>
      <c r="H12638" s="47"/>
      <c r="I12638" s="47"/>
    </row>
    <row r="12639" spans="1:9" x14ac:dyDescent="0.25">
      <c r="A12639" s="47"/>
      <c r="B12639" s="47"/>
      <c r="C12639" s="47"/>
      <c r="D12639" s="47"/>
      <c r="E12639" s="47"/>
      <c r="F12639" s="47"/>
      <c r="G12639" s="47"/>
      <c r="H12639" s="47"/>
      <c r="I12639" s="47"/>
    </row>
    <row r="12640" spans="1:9" x14ac:dyDescent="0.25">
      <c r="A12640" s="47"/>
      <c r="B12640" s="47"/>
      <c r="C12640" s="47"/>
      <c r="D12640" s="47"/>
      <c r="E12640" s="47"/>
      <c r="F12640" s="47"/>
      <c r="G12640" s="47"/>
      <c r="H12640" s="47"/>
      <c r="I12640" s="47"/>
    </row>
    <row r="12641" spans="1:9" x14ac:dyDescent="0.25">
      <c r="A12641" s="47"/>
      <c r="B12641" s="47"/>
      <c r="C12641" s="47"/>
      <c r="D12641" s="47"/>
      <c r="E12641" s="47"/>
      <c r="F12641" s="47"/>
      <c r="G12641" s="47"/>
      <c r="H12641" s="47"/>
      <c r="I12641" s="47"/>
    </row>
    <row r="12642" spans="1:9" x14ac:dyDescent="0.25">
      <c r="A12642" s="47"/>
      <c r="B12642" s="47"/>
      <c r="C12642" s="47"/>
      <c r="D12642" s="47"/>
      <c r="E12642" s="47"/>
      <c r="F12642" s="47"/>
      <c r="G12642" s="47"/>
      <c r="H12642" s="47"/>
      <c r="I12642" s="47"/>
    </row>
    <row r="12643" spans="1:9" x14ac:dyDescent="0.25">
      <c r="A12643" s="47"/>
      <c r="B12643" s="47"/>
      <c r="C12643" s="47"/>
      <c r="D12643" s="47"/>
      <c r="E12643" s="47"/>
      <c r="F12643" s="47"/>
      <c r="G12643" s="47"/>
      <c r="H12643" s="47"/>
      <c r="I12643" s="47"/>
    </row>
    <row r="12644" spans="1:9" x14ac:dyDescent="0.25">
      <c r="A12644" s="47"/>
      <c r="B12644" s="47"/>
      <c r="C12644" s="47"/>
      <c r="D12644" s="47"/>
      <c r="E12644" s="47"/>
      <c r="F12644" s="47"/>
      <c r="G12644" s="47"/>
      <c r="H12644" s="47"/>
      <c r="I12644" s="47"/>
    </row>
    <row r="12645" spans="1:9" x14ac:dyDescent="0.25">
      <c r="A12645" s="47"/>
      <c r="B12645" s="47"/>
      <c r="C12645" s="47"/>
      <c r="D12645" s="47"/>
      <c r="E12645" s="47"/>
      <c r="F12645" s="47"/>
      <c r="G12645" s="47"/>
      <c r="H12645" s="47"/>
      <c r="I12645" s="47"/>
    </row>
    <row r="12646" spans="1:9" x14ac:dyDescent="0.25">
      <c r="A12646" s="47"/>
      <c r="B12646" s="47"/>
      <c r="C12646" s="47"/>
      <c r="D12646" s="47"/>
      <c r="E12646" s="47"/>
      <c r="F12646" s="47"/>
      <c r="G12646" s="47"/>
      <c r="H12646" s="47"/>
      <c r="I12646" s="47"/>
    </row>
    <row r="12647" spans="1:9" x14ac:dyDescent="0.25">
      <c r="A12647" s="47"/>
      <c r="B12647" s="47"/>
      <c r="C12647" s="47"/>
      <c r="D12647" s="47"/>
      <c r="E12647" s="47"/>
      <c r="F12647" s="47"/>
      <c r="G12647" s="47"/>
      <c r="H12647" s="47"/>
      <c r="I12647" s="47"/>
    </row>
    <row r="12648" spans="1:9" x14ac:dyDescent="0.25">
      <c r="A12648" s="47"/>
      <c r="B12648" s="47"/>
      <c r="C12648" s="47"/>
      <c r="D12648" s="47"/>
      <c r="E12648" s="47"/>
      <c r="F12648" s="47"/>
      <c r="G12648" s="47"/>
      <c r="H12648" s="47"/>
      <c r="I12648" s="47"/>
    </row>
    <row r="12649" spans="1:9" x14ac:dyDescent="0.25">
      <c r="A12649" s="47"/>
      <c r="B12649" s="47"/>
      <c r="C12649" s="47"/>
      <c r="D12649" s="47"/>
      <c r="E12649" s="47"/>
      <c r="F12649" s="47"/>
      <c r="G12649" s="47"/>
      <c r="H12649" s="47"/>
      <c r="I12649" s="47"/>
    </row>
    <row r="12650" spans="1:9" x14ac:dyDescent="0.25">
      <c r="A12650" s="47"/>
      <c r="B12650" s="47"/>
      <c r="C12650" s="47"/>
      <c r="D12650" s="47"/>
      <c r="E12650" s="47"/>
      <c r="F12650" s="47"/>
      <c r="G12650" s="47"/>
      <c r="H12650" s="47"/>
      <c r="I12650" s="47"/>
    </row>
    <row r="12651" spans="1:9" x14ac:dyDescent="0.25">
      <c r="A12651" s="47"/>
      <c r="B12651" s="47"/>
      <c r="C12651" s="47"/>
      <c r="D12651" s="47"/>
      <c r="E12651" s="47"/>
      <c r="F12651" s="47"/>
      <c r="G12651" s="47"/>
      <c r="H12651" s="47"/>
      <c r="I12651" s="47"/>
    </row>
    <row r="12652" spans="1:9" x14ac:dyDescent="0.25">
      <c r="A12652" s="47"/>
      <c r="B12652" s="47"/>
      <c r="C12652" s="47"/>
      <c r="D12652" s="47"/>
      <c r="E12652" s="47"/>
      <c r="F12652" s="47"/>
      <c r="G12652" s="47"/>
      <c r="H12652" s="47"/>
      <c r="I12652" s="47"/>
    </row>
    <row r="12653" spans="1:9" x14ac:dyDescent="0.25">
      <c r="A12653" s="47"/>
      <c r="B12653" s="47"/>
      <c r="C12653" s="47"/>
      <c r="D12653" s="47"/>
      <c r="E12653" s="47"/>
      <c r="F12653" s="47"/>
      <c r="G12653" s="47"/>
      <c r="H12653" s="47"/>
      <c r="I12653" s="47"/>
    </row>
    <row r="12654" spans="1:9" x14ac:dyDescent="0.25">
      <c r="A12654" s="47"/>
      <c r="B12654" s="47"/>
      <c r="C12654" s="47"/>
      <c r="D12654" s="47"/>
      <c r="E12654" s="47"/>
      <c r="F12654" s="47"/>
      <c r="G12654" s="47"/>
      <c r="H12654" s="47"/>
      <c r="I12654" s="47"/>
    </row>
    <row r="12655" spans="1:9" x14ac:dyDescent="0.25">
      <c r="A12655" s="47"/>
      <c r="B12655" s="47"/>
      <c r="C12655" s="47"/>
      <c r="D12655" s="47"/>
      <c r="E12655" s="47"/>
      <c r="F12655" s="47"/>
      <c r="G12655" s="47"/>
      <c r="H12655" s="47"/>
      <c r="I12655" s="47"/>
    </row>
    <row r="12656" spans="1:9" x14ac:dyDescent="0.25">
      <c r="A12656" s="47"/>
      <c r="B12656" s="47"/>
      <c r="C12656" s="47"/>
      <c r="D12656" s="47"/>
      <c r="E12656" s="47"/>
      <c r="F12656" s="47"/>
      <c r="G12656" s="47"/>
      <c r="H12656" s="47"/>
      <c r="I12656" s="47"/>
    </row>
    <row r="12657" spans="1:9" x14ac:dyDescent="0.25">
      <c r="A12657" s="47"/>
      <c r="B12657" s="47"/>
      <c r="C12657" s="47"/>
      <c r="D12657" s="47"/>
      <c r="E12657" s="47"/>
      <c r="F12657" s="47"/>
      <c r="G12657" s="47"/>
      <c r="H12657" s="47"/>
      <c r="I12657" s="47"/>
    </row>
    <row r="12658" spans="1:9" x14ac:dyDescent="0.25">
      <c r="A12658" s="47"/>
      <c r="B12658" s="47"/>
      <c r="C12658" s="47"/>
      <c r="D12658" s="47"/>
      <c r="E12658" s="47"/>
      <c r="F12658" s="47"/>
      <c r="G12658" s="47"/>
      <c r="H12658" s="47"/>
      <c r="I12658" s="47"/>
    </row>
    <row r="12659" spans="1:9" x14ac:dyDescent="0.25">
      <c r="A12659" s="47"/>
      <c r="B12659" s="47"/>
      <c r="C12659" s="47"/>
      <c r="D12659" s="47"/>
      <c r="E12659" s="47"/>
      <c r="F12659" s="47"/>
      <c r="G12659" s="47"/>
      <c r="H12659" s="47"/>
      <c r="I12659" s="47"/>
    </row>
    <row r="12660" spans="1:9" x14ac:dyDescent="0.25">
      <c r="A12660" s="47"/>
      <c r="B12660" s="47"/>
      <c r="C12660" s="47"/>
      <c r="D12660" s="47"/>
      <c r="E12660" s="47"/>
      <c r="F12660" s="47"/>
      <c r="G12660" s="47"/>
      <c r="H12660" s="47"/>
      <c r="I12660" s="47"/>
    </row>
    <row r="12661" spans="1:9" x14ac:dyDescent="0.25">
      <c r="A12661" s="47"/>
      <c r="B12661" s="47"/>
      <c r="C12661" s="47"/>
      <c r="D12661" s="47"/>
      <c r="E12661" s="47"/>
      <c r="F12661" s="47"/>
      <c r="G12661" s="47"/>
      <c r="H12661" s="47"/>
      <c r="I12661" s="47"/>
    </row>
    <row r="12662" spans="1:9" x14ac:dyDescent="0.25">
      <c r="A12662" s="47"/>
      <c r="B12662" s="47"/>
      <c r="C12662" s="47"/>
      <c r="D12662" s="47"/>
      <c r="E12662" s="47"/>
      <c r="F12662" s="47"/>
      <c r="G12662" s="47"/>
      <c r="H12662" s="47"/>
      <c r="I12662" s="47"/>
    </row>
    <row r="12663" spans="1:9" x14ac:dyDescent="0.25">
      <c r="A12663" s="47"/>
      <c r="B12663" s="47"/>
      <c r="C12663" s="47"/>
      <c r="D12663" s="47"/>
      <c r="E12663" s="47"/>
      <c r="F12663" s="47"/>
      <c r="G12663" s="47"/>
      <c r="H12663" s="47"/>
      <c r="I12663" s="47"/>
    </row>
    <row r="12664" spans="1:9" x14ac:dyDescent="0.25">
      <c r="A12664" s="47"/>
      <c r="B12664" s="47"/>
      <c r="C12664" s="47"/>
      <c r="D12664" s="47"/>
      <c r="E12664" s="47"/>
      <c r="F12664" s="47"/>
      <c r="G12664" s="47"/>
      <c r="H12664" s="47"/>
      <c r="I12664" s="47"/>
    </row>
    <row r="12665" spans="1:9" x14ac:dyDescent="0.25">
      <c r="A12665" s="47"/>
      <c r="B12665" s="47"/>
      <c r="C12665" s="47"/>
      <c r="D12665" s="47"/>
      <c r="E12665" s="47"/>
      <c r="F12665" s="47"/>
      <c r="G12665" s="47"/>
      <c r="H12665" s="47"/>
      <c r="I12665" s="47"/>
    </row>
    <row r="12666" spans="1:9" x14ac:dyDescent="0.25">
      <c r="A12666" s="47"/>
      <c r="B12666" s="47"/>
      <c r="C12666" s="47"/>
      <c r="D12666" s="47"/>
      <c r="E12666" s="47"/>
      <c r="F12666" s="47"/>
      <c r="G12666" s="47"/>
      <c r="H12666" s="47"/>
      <c r="I12666" s="47"/>
    </row>
    <row r="12667" spans="1:9" x14ac:dyDescent="0.25">
      <c r="A12667" s="47"/>
      <c r="B12667" s="47"/>
      <c r="C12667" s="47"/>
      <c r="D12667" s="47"/>
      <c r="E12667" s="47"/>
      <c r="F12667" s="47"/>
      <c r="G12667" s="47"/>
      <c r="H12667" s="47"/>
      <c r="I12667" s="47"/>
    </row>
    <row r="12668" spans="1:9" x14ac:dyDescent="0.25">
      <c r="A12668" s="47"/>
      <c r="B12668" s="47"/>
      <c r="C12668" s="47"/>
      <c r="D12668" s="47"/>
      <c r="E12668" s="47"/>
      <c r="F12668" s="47"/>
      <c r="G12668" s="47"/>
      <c r="H12668" s="47"/>
      <c r="I12668" s="47"/>
    </row>
    <row r="12669" spans="1:9" x14ac:dyDescent="0.25">
      <c r="A12669" s="47"/>
      <c r="B12669" s="47"/>
      <c r="C12669" s="47"/>
      <c r="D12669" s="47"/>
      <c r="E12669" s="47"/>
      <c r="F12669" s="47"/>
      <c r="G12669" s="47"/>
      <c r="H12669" s="47"/>
      <c r="I12669" s="47"/>
    </row>
    <row r="12670" spans="1:9" x14ac:dyDescent="0.25">
      <c r="A12670" s="47"/>
      <c r="B12670" s="47"/>
      <c r="C12670" s="47"/>
      <c r="D12670" s="47"/>
      <c r="E12670" s="47"/>
      <c r="F12670" s="47"/>
      <c r="G12670" s="47"/>
      <c r="H12670" s="47"/>
      <c r="I12670" s="47"/>
    </row>
    <row r="12671" spans="1:9" x14ac:dyDescent="0.25">
      <c r="A12671" s="47"/>
      <c r="B12671" s="47"/>
      <c r="C12671" s="47"/>
      <c r="D12671" s="47"/>
      <c r="E12671" s="47"/>
      <c r="F12671" s="47"/>
      <c r="G12671" s="47"/>
      <c r="H12671" s="47"/>
      <c r="I12671" s="47"/>
    </row>
    <row r="12672" spans="1:9" x14ac:dyDescent="0.25">
      <c r="A12672" s="47"/>
      <c r="B12672" s="47"/>
      <c r="C12672" s="47"/>
      <c r="D12672" s="47"/>
      <c r="E12672" s="47"/>
      <c r="F12672" s="47"/>
      <c r="G12672" s="47"/>
      <c r="H12672" s="47"/>
      <c r="I12672" s="47"/>
    </row>
    <row r="12673" spans="1:9" x14ac:dyDescent="0.25">
      <c r="A12673" s="47"/>
      <c r="B12673" s="47"/>
      <c r="C12673" s="47"/>
      <c r="D12673" s="47"/>
      <c r="E12673" s="47"/>
      <c r="F12673" s="47"/>
      <c r="G12673" s="47"/>
      <c r="H12673" s="47"/>
      <c r="I12673" s="47"/>
    </row>
    <row r="12674" spans="1:9" x14ac:dyDescent="0.25">
      <c r="A12674" s="47"/>
      <c r="B12674" s="47"/>
      <c r="C12674" s="47"/>
      <c r="D12674" s="47"/>
      <c r="E12674" s="47"/>
      <c r="F12674" s="47"/>
      <c r="G12674" s="47"/>
      <c r="H12674" s="47"/>
      <c r="I12674" s="47"/>
    </row>
    <row r="12675" spans="1:9" x14ac:dyDescent="0.25">
      <c r="A12675" s="47"/>
      <c r="B12675" s="47"/>
      <c r="C12675" s="47"/>
      <c r="D12675" s="47"/>
      <c r="E12675" s="47"/>
      <c r="F12675" s="47"/>
      <c r="G12675" s="47"/>
      <c r="H12675" s="47"/>
      <c r="I12675" s="47"/>
    </row>
    <row r="12676" spans="1:9" x14ac:dyDescent="0.25">
      <c r="A12676" s="47"/>
      <c r="B12676" s="47"/>
      <c r="C12676" s="47"/>
      <c r="D12676" s="47"/>
      <c r="E12676" s="47"/>
      <c r="F12676" s="47"/>
      <c r="G12676" s="47"/>
      <c r="H12676" s="47"/>
      <c r="I12676" s="47"/>
    </row>
    <row r="12677" spans="1:9" x14ac:dyDescent="0.25">
      <c r="A12677" s="47"/>
      <c r="B12677" s="47"/>
      <c r="C12677" s="47"/>
      <c r="D12677" s="47"/>
      <c r="E12677" s="47"/>
      <c r="F12677" s="47"/>
      <c r="G12677" s="47"/>
      <c r="H12677" s="47"/>
      <c r="I12677" s="47"/>
    </row>
    <row r="12678" spans="1:9" x14ac:dyDescent="0.25">
      <c r="A12678" s="47"/>
      <c r="B12678" s="47"/>
      <c r="C12678" s="47"/>
      <c r="D12678" s="47"/>
      <c r="E12678" s="47"/>
      <c r="F12678" s="47"/>
      <c r="G12678" s="47"/>
      <c r="H12678" s="47"/>
      <c r="I12678" s="47"/>
    </row>
    <row r="12679" spans="1:9" x14ac:dyDescent="0.25">
      <c r="A12679" s="47"/>
      <c r="B12679" s="47"/>
      <c r="C12679" s="47"/>
      <c r="D12679" s="47"/>
      <c r="E12679" s="47"/>
      <c r="F12679" s="47"/>
      <c r="G12679" s="47"/>
      <c r="H12679" s="47"/>
      <c r="I12679" s="47"/>
    </row>
    <row r="12680" spans="1:9" x14ac:dyDescent="0.25">
      <c r="A12680" s="47"/>
      <c r="B12680" s="47"/>
      <c r="C12680" s="47"/>
      <c r="D12680" s="47"/>
      <c r="E12680" s="47"/>
      <c r="F12680" s="47"/>
      <c r="G12680" s="47"/>
      <c r="H12680" s="47"/>
      <c r="I12680" s="47"/>
    </row>
    <row r="12681" spans="1:9" x14ac:dyDescent="0.25">
      <c r="A12681" s="47"/>
      <c r="B12681" s="47"/>
      <c r="C12681" s="47"/>
      <c r="D12681" s="47"/>
      <c r="E12681" s="47"/>
      <c r="F12681" s="47"/>
      <c r="G12681" s="47"/>
      <c r="H12681" s="47"/>
      <c r="I12681" s="47"/>
    </row>
    <row r="12682" spans="1:9" x14ac:dyDescent="0.25">
      <c r="A12682" s="47"/>
      <c r="B12682" s="47"/>
      <c r="C12682" s="47"/>
      <c r="D12682" s="47"/>
      <c r="E12682" s="47"/>
      <c r="F12682" s="47"/>
      <c r="G12682" s="47"/>
      <c r="H12682" s="47"/>
      <c r="I12682" s="47"/>
    </row>
    <row r="12683" spans="1:9" x14ac:dyDescent="0.25">
      <c r="A12683" s="47"/>
      <c r="B12683" s="47"/>
      <c r="C12683" s="47"/>
      <c r="D12683" s="47"/>
      <c r="E12683" s="47"/>
      <c r="F12683" s="47"/>
      <c r="G12683" s="47"/>
      <c r="H12683" s="47"/>
      <c r="I12683" s="47"/>
    </row>
    <row r="12684" spans="1:9" x14ac:dyDescent="0.25">
      <c r="A12684" s="47"/>
      <c r="B12684" s="47"/>
      <c r="C12684" s="47"/>
      <c r="D12684" s="47"/>
      <c r="E12684" s="47"/>
      <c r="F12684" s="47"/>
      <c r="G12684" s="47"/>
      <c r="H12684" s="47"/>
      <c r="I12684" s="47"/>
    </row>
    <row r="12685" spans="1:9" x14ac:dyDescent="0.25">
      <c r="A12685" s="47"/>
      <c r="B12685" s="47"/>
      <c r="C12685" s="47"/>
      <c r="D12685" s="47"/>
      <c r="E12685" s="47"/>
      <c r="F12685" s="47"/>
      <c r="G12685" s="47"/>
      <c r="H12685" s="47"/>
      <c r="I12685" s="47"/>
    </row>
    <row r="12686" spans="1:9" x14ac:dyDescent="0.25">
      <c r="A12686" s="47"/>
      <c r="B12686" s="47"/>
      <c r="C12686" s="47"/>
      <c r="D12686" s="47"/>
      <c r="E12686" s="47"/>
      <c r="F12686" s="47"/>
      <c r="G12686" s="47"/>
      <c r="H12686" s="47"/>
      <c r="I12686" s="47"/>
    </row>
    <row r="12687" spans="1:9" x14ac:dyDescent="0.25">
      <c r="A12687" s="47"/>
      <c r="B12687" s="47"/>
      <c r="C12687" s="47"/>
      <c r="D12687" s="47"/>
      <c r="E12687" s="47"/>
      <c r="F12687" s="47"/>
      <c r="G12687" s="47"/>
      <c r="H12687" s="47"/>
      <c r="I12687" s="47"/>
    </row>
    <row r="12688" spans="1:9" x14ac:dyDescent="0.25">
      <c r="A12688" s="47"/>
      <c r="B12688" s="47"/>
      <c r="C12688" s="47"/>
      <c r="D12688" s="47"/>
      <c r="E12688" s="47"/>
      <c r="F12688" s="47"/>
      <c r="G12688" s="47"/>
      <c r="H12688" s="47"/>
      <c r="I12688" s="47"/>
    </row>
    <row r="12689" spans="1:9" x14ac:dyDescent="0.25">
      <c r="A12689" s="47"/>
      <c r="B12689" s="47"/>
      <c r="C12689" s="47"/>
      <c r="D12689" s="47"/>
      <c r="E12689" s="47"/>
      <c r="F12689" s="47"/>
      <c r="G12689" s="47"/>
      <c r="H12689" s="47"/>
      <c r="I12689" s="47"/>
    </row>
    <row r="12690" spans="1:9" x14ac:dyDescent="0.25">
      <c r="A12690" s="47"/>
      <c r="B12690" s="47"/>
      <c r="C12690" s="47"/>
      <c r="D12690" s="47"/>
      <c r="E12690" s="47"/>
      <c r="F12690" s="47"/>
      <c r="G12690" s="47"/>
      <c r="H12690" s="47"/>
      <c r="I12690" s="47"/>
    </row>
    <row r="12691" spans="1:9" x14ac:dyDescent="0.25">
      <c r="A12691" s="47"/>
      <c r="B12691" s="47"/>
      <c r="C12691" s="47"/>
      <c r="D12691" s="47"/>
      <c r="E12691" s="47"/>
      <c r="F12691" s="47"/>
      <c r="G12691" s="47"/>
      <c r="H12691" s="47"/>
      <c r="I12691" s="47"/>
    </row>
    <row r="12692" spans="1:9" x14ac:dyDescent="0.25">
      <c r="A12692" s="47"/>
      <c r="B12692" s="47"/>
      <c r="C12692" s="47"/>
      <c r="D12692" s="47"/>
      <c r="E12692" s="47"/>
      <c r="F12692" s="47"/>
      <c r="G12692" s="47"/>
      <c r="H12692" s="47"/>
      <c r="I12692" s="47"/>
    </row>
    <row r="12693" spans="1:9" x14ac:dyDescent="0.25">
      <c r="A12693" s="47"/>
      <c r="B12693" s="47"/>
      <c r="C12693" s="47"/>
      <c r="D12693" s="47"/>
      <c r="E12693" s="47"/>
      <c r="F12693" s="47"/>
      <c r="G12693" s="47"/>
      <c r="H12693" s="47"/>
      <c r="I12693" s="47"/>
    </row>
    <row r="12694" spans="1:9" x14ac:dyDescent="0.25">
      <c r="A12694" s="47"/>
      <c r="B12694" s="47"/>
      <c r="C12694" s="47"/>
      <c r="D12694" s="47"/>
      <c r="E12694" s="47"/>
      <c r="F12694" s="47"/>
      <c r="G12694" s="47"/>
      <c r="H12694" s="47"/>
      <c r="I12694" s="47"/>
    </row>
    <row r="12695" spans="1:9" x14ac:dyDescent="0.25">
      <c r="A12695" s="47"/>
      <c r="B12695" s="47"/>
      <c r="C12695" s="47"/>
      <c r="D12695" s="47"/>
      <c r="E12695" s="47"/>
      <c r="F12695" s="47"/>
      <c r="G12695" s="47"/>
      <c r="H12695" s="47"/>
      <c r="I12695" s="47"/>
    </row>
    <row r="12696" spans="1:9" x14ac:dyDescent="0.25">
      <c r="A12696" s="47"/>
      <c r="B12696" s="47"/>
      <c r="C12696" s="47"/>
      <c r="D12696" s="47"/>
      <c r="E12696" s="47"/>
      <c r="F12696" s="47"/>
      <c r="G12696" s="47"/>
      <c r="H12696" s="47"/>
      <c r="I12696" s="47"/>
    </row>
    <row r="12697" spans="1:9" x14ac:dyDescent="0.25">
      <c r="A12697" s="47"/>
      <c r="B12697" s="47"/>
      <c r="C12697" s="47"/>
      <c r="D12697" s="47"/>
      <c r="E12697" s="47"/>
      <c r="F12697" s="47"/>
      <c r="G12697" s="47"/>
      <c r="H12697" s="47"/>
      <c r="I12697" s="47"/>
    </row>
    <row r="12698" spans="1:9" x14ac:dyDescent="0.25">
      <c r="A12698" s="47"/>
      <c r="B12698" s="47"/>
      <c r="C12698" s="47"/>
      <c r="D12698" s="47"/>
      <c r="E12698" s="47"/>
      <c r="F12698" s="47"/>
      <c r="G12698" s="47"/>
      <c r="H12698" s="47"/>
      <c r="I12698" s="47"/>
    </row>
    <row r="12699" spans="1:9" x14ac:dyDescent="0.25">
      <c r="A12699" s="47"/>
      <c r="B12699" s="47"/>
      <c r="C12699" s="47"/>
      <c r="D12699" s="47"/>
      <c r="E12699" s="47"/>
      <c r="F12699" s="47"/>
      <c r="G12699" s="47"/>
      <c r="H12699" s="47"/>
      <c r="I12699" s="47"/>
    </row>
    <row r="12700" spans="1:9" x14ac:dyDescent="0.25">
      <c r="A12700" s="47"/>
      <c r="B12700" s="47"/>
      <c r="C12700" s="47"/>
      <c r="D12700" s="47"/>
      <c r="E12700" s="47"/>
      <c r="F12700" s="47"/>
      <c r="G12700" s="47"/>
      <c r="H12700" s="47"/>
      <c r="I12700" s="47"/>
    </row>
    <row r="12701" spans="1:9" x14ac:dyDescent="0.25">
      <c r="A12701" s="47"/>
      <c r="B12701" s="47"/>
      <c r="C12701" s="47"/>
      <c r="D12701" s="47"/>
      <c r="E12701" s="47"/>
      <c r="F12701" s="47"/>
      <c r="G12701" s="47"/>
      <c r="H12701" s="47"/>
      <c r="I12701" s="47"/>
    </row>
    <row r="12702" spans="1:9" x14ac:dyDescent="0.25">
      <c r="A12702" s="47"/>
      <c r="B12702" s="47"/>
      <c r="C12702" s="47"/>
      <c r="D12702" s="47"/>
      <c r="E12702" s="47"/>
      <c r="F12702" s="47"/>
      <c r="G12702" s="47"/>
      <c r="H12702" s="47"/>
      <c r="I12702" s="47"/>
    </row>
    <row r="12703" spans="1:9" x14ac:dyDescent="0.25">
      <c r="A12703" s="47"/>
      <c r="B12703" s="47"/>
      <c r="C12703" s="47"/>
      <c r="D12703" s="47"/>
      <c r="E12703" s="47"/>
      <c r="F12703" s="47"/>
      <c r="G12703" s="47"/>
      <c r="H12703" s="47"/>
      <c r="I12703" s="47"/>
    </row>
    <row r="12704" spans="1:9" x14ac:dyDescent="0.25">
      <c r="A12704" s="47"/>
      <c r="B12704" s="47"/>
      <c r="C12704" s="47"/>
      <c r="D12704" s="47"/>
      <c r="E12704" s="47"/>
      <c r="F12704" s="47"/>
      <c r="G12704" s="47"/>
      <c r="H12704" s="47"/>
      <c r="I12704" s="47"/>
    </row>
    <row r="12705" spans="1:9" x14ac:dyDescent="0.25">
      <c r="A12705" s="47"/>
      <c r="B12705" s="47"/>
      <c r="C12705" s="47"/>
      <c r="D12705" s="47"/>
      <c r="E12705" s="47"/>
      <c r="F12705" s="47"/>
      <c r="G12705" s="47"/>
      <c r="H12705" s="47"/>
      <c r="I12705" s="47"/>
    </row>
    <row r="12706" spans="1:9" x14ac:dyDescent="0.25">
      <c r="A12706" s="47"/>
      <c r="B12706" s="47"/>
      <c r="C12706" s="47"/>
      <c r="D12706" s="47"/>
      <c r="E12706" s="47"/>
      <c r="F12706" s="47"/>
      <c r="G12706" s="47"/>
      <c r="H12706" s="47"/>
      <c r="I12706" s="47"/>
    </row>
    <row r="12707" spans="1:9" x14ac:dyDescent="0.25">
      <c r="A12707" s="47"/>
      <c r="B12707" s="47"/>
      <c r="C12707" s="47"/>
      <c r="D12707" s="47"/>
      <c r="E12707" s="47"/>
      <c r="F12707" s="47"/>
      <c r="G12707" s="47"/>
      <c r="H12707" s="47"/>
      <c r="I12707" s="47"/>
    </row>
    <row r="12708" spans="1:9" x14ac:dyDescent="0.25">
      <c r="A12708" s="47"/>
      <c r="B12708" s="47"/>
      <c r="C12708" s="47"/>
      <c r="D12708" s="47"/>
      <c r="E12708" s="47"/>
      <c r="F12708" s="47"/>
      <c r="G12708" s="47"/>
      <c r="H12708" s="47"/>
      <c r="I12708" s="47"/>
    </row>
    <row r="12709" spans="1:9" x14ac:dyDescent="0.25">
      <c r="A12709" s="47"/>
      <c r="B12709" s="47"/>
      <c r="C12709" s="47"/>
      <c r="D12709" s="47"/>
      <c r="E12709" s="47"/>
      <c r="F12709" s="47"/>
      <c r="G12709" s="47"/>
      <c r="H12709" s="47"/>
      <c r="I12709" s="47"/>
    </row>
    <row r="12710" spans="1:9" x14ac:dyDescent="0.25">
      <c r="A12710" s="47"/>
      <c r="B12710" s="47"/>
      <c r="C12710" s="47"/>
      <c r="D12710" s="47"/>
      <c r="E12710" s="47"/>
      <c r="F12710" s="47"/>
      <c r="G12710" s="47"/>
      <c r="H12710" s="47"/>
      <c r="I12710" s="47"/>
    </row>
    <row r="12711" spans="1:9" x14ac:dyDescent="0.25">
      <c r="A12711" s="47"/>
      <c r="B12711" s="47"/>
      <c r="C12711" s="47"/>
      <c r="D12711" s="47"/>
      <c r="E12711" s="47"/>
      <c r="F12711" s="47"/>
      <c r="G12711" s="47"/>
      <c r="H12711" s="47"/>
      <c r="I12711" s="47"/>
    </row>
    <row r="12712" spans="1:9" x14ac:dyDescent="0.25">
      <c r="A12712" s="47"/>
      <c r="B12712" s="47"/>
      <c r="C12712" s="47"/>
      <c r="D12712" s="47"/>
      <c r="E12712" s="47"/>
      <c r="F12712" s="47"/>
      <c r="G12712" s="47"/>
      <c r="H12712" s="47"/>
      <c r="I12712" s="47"/>
    </row>
    <row r="12713" spans="1:9" x14ac:dyDescent="0.25">
      <c r="A12713" s="47"/>
      <c r="B12713" s="47"/>
      <c r="C12713" s="47"/>
      <c r="D12713" s="47"/>
      <c r="E12713" s="47"/>
      <c r="F12713" s="47"/>
      <c r="G12713" s="47"/>
      <c r="H12713" s="47"/>
      <c r="I12713" s="47"/>
    </row>
    <row r="12714" spans="1:9" x14ac:dyDescent="0.25">
      <c r="A12714" s="47"/>
      <c r="B12714" s="47"/>
      <c r="C12714" s="47"/>
      <c r="D12714" s="47"/>
      <c r="E12714" s="47"/>
      <c r="F12714" s="47"/>
      <c r="G12714" s="47"/>
      <c r="H12714" s="47"/>
      <c r="I12714" s="47"/>
    </row>
    <row r="12715" spans="1:9" x14ac:dyDescent="0.25">
      <c r="A12715" s="47"/>
      <c r="B12715" s="47"/>
      <c r="C12715" s="47"/>
      <c r="D12715" s="47"/>
      <c r="E12715" s="47"/>
      <c r="F12715" s="47"/>
      <c r="G12715" s="47"/>
      <c r="H12715" s="47"/>
      <c r="I12715" s="47"/>
    </row>
    <row r="12716" spans="1:9" x14ac:dyDescent="0.25">
      <c r="A12716" s="47"/>
      <c r="B12716" s="47"/>
      <c r="C12716" s="47"/>
      <c r="D12716" s="47"/>
      <c r="E12716" s="47"/>
      <c r="F12716" s="47"/>
      <c r="G12716" s="47"/>
      <c r="H12716" s="47"/>
      <c r="I12716" s="47"/>
    </row>
    <row r="12717" spans="1:9" x14ac:dyDescent="0.25">
      <c r="A12717" s="47"/>
      <c r="B12717" s="47"/>
      <c r="C12717" s="47"/>
      <c r="D12717" s="47"/>
      <c r="E12717" s="47"/>
      <c r="F12717" s="47"/>
      <c r="G12717" s="47"/>
      <c r="H12717" s="47"/>
      <c r="I12717" s="47"/>
    </row>
    <row r="12718" spans="1:9" x14ac:dyDescent="0.25">
      <c r="A12718" s="47"/>
      <c r="B12718" s="47"/>
      <c r="C12718" s="47"/>
      <c r="D12718" s="47"/>
      <c r="E12718" s="47"/>
      <c r="F12718" s="47"/>
      <c r="G12718" s="47"/>
      <c r="H12718" s="47"/>
      <c r="I12718" s="47"/>
    </row>
    <row r="12719" spans="1:9" x14ac:dyDescent="0.25">
      <c r="A12719" s="47"/>
      <c r="B12719" s="47"/>
      <c r="C12719" s="47"/>
      <c r="D12719" s="47"/>
      <c r="E12719" s="47"/>
      <c r="F12719" s="47"/>
      <c r="G12719" s="47"/>
      <c r="H12719" s="47"/>
      <c r="I12719" s="47"/>
    </row>
    <row r="12720" spans="1:9" x14ac:dyDescent="0.25">
      <c r="A12720" s="47"/>
      <c r="B12720" s="47"/>
      <c r="C12720" s="47"/>
      <c r="D12720" s="47"/>
      <c r="E12720" s="47"/>
      <c r="F12720" s="47"/>
      <c r="G12720" s="47"/>
      <c r="H12720" s="47"/>
      <c r="I12720" s="47"/>
    </row>
    <row r="12721" spans="1:9" x14ac:dyDescent="0.25">
      <c r="A12721" s="47"/>
      <c r="B12721" s="47"/>
      <c r="C12721" s="47"/>
      <c r="D12721" s="47"/>
      <c r="E12721" s="47"/>
      <c r="F12721" s="47"/>
      <c r="G12721" s="47"/>
      <c r="H12721" s="47"/>
      <c r="I12721" s="47"/>
    </row>
    <row r="12722" spans="1:9" x14ac:dyDescent="0.25">
      <c r="A12722" s="47"/>
      <c r="B12722" s="47"/>
      <c r="C12722" s="47"/>
      <c r="D12722" s="47"/>
      <c r="E12722" s="47"/>
      <c r="F12722" s="47"/>
      <c r="G12722" s="47"/>
      <c r="H12722" s="47"/>
      <c r="I12722" s="47"/>
    </row>
    <row r="12723" spans="1:9" x14ac:dyDescent="0.25">
      <c r="A12723" s="47"/>
      <c r="B12723" s="47"/>
      <c r="C12723" s="47"/>
      <c r="D12723" s="47"/>
      <c r="E12723" s="47"/>
      <c r="F12723" s="47"/>
      <c r="G12723" s="47"/>
      <c r="H12723" s="47"/>
      <c r="I12723" s="47"/>
    </row>
    <row r="12724" spans="1:9" x14ac:dyDescent="0.25">
      <c r="A12724" s="47"/>
      <c r="B12724" s="47"/>
      <c r="C12724" s="47"/>
      <c r="D12724" s="47"/>
      <c r="E12724" s="47"/>
      <c r="F12724" s="47"/>
      <c r="G12724" s="47"/>
      <c r="H12724" s="47"/>
      <c r="I12724" s="47"/>
    </row>
    <row r="12725" spans="1:9" x14ac:dyDescent="0.25">
      <c r="A12725" s="47"/>
      <c r="B12725" s="47"/>
      <c r="C12725" s="47"/>
      <c r="D12725" s="47"/>
      <c r="E12725" s="47"/>
      <c r="F12725" s="47"/>
      <c r="G12725" s="47"/>
      <c r="H12725" s="47"/>
      <c r="I12725" s="47"/>
    </row>
    <row r="12726" spans="1:9" x14ac:dyDescent="0.25">
      <c r="A12726" s="47"/>
      <c r="B12726" s="47"/>
      <c r="C12726" s="47"/>
      <c r="D12726" s="47"/>
      <c r="E12726" s="47"/>
      <c r="F12726" s="47"/>
      <c r="G12726" s="47"/>
      <c r="H12726" s="47"/>
      <c r="I12726" s="47"/>
    </row>
    <row r="12727" spans="1:9" x14ac:dyDescent="0.25">
      <c r="A12727" s="47"/>
      <c r="B12727" s="47"/>
      <c r="C12727" s="47"/>
      <c r="D12727" s="47"/>
      <c r="E12727" s="47"/>
      <c r="F12727" s="47"/>
      <c r="G12727" s="47"/>
      <c r="H12727" s="47"/>
      <c r="I12727" s="47"/>
    </row>
    <row r="12728" spans="1:9" x14ac:dyDescent="0.25">
      <c r="A12728" s="47"/>
      <c r="B12728" s="47"/>
      <c r="C12728" s="47"/>
      <c r="D12728" s="47"/>
      <c r="E12728" s="47"/>
      <c r="F12728" s="47"/>
      <c r="G12728" s="47"/>
      <c r="H12728" s="47"/>
      <c r="I12728" s="47"/>
    </row>
    <row r="12729" spans="1:9" x14ac:dyDescent="0.25">
      <c r="A12729" s="47"/>
      <c r="B12729" s="47"/>
      <c r="C12729" s="47"/>
      <c r="D12729" s="47"/>
      <c r="E12729" s="47"/>
      <c r="F12729" s="47"/>
      <c r="G12729" s="47"/>
      <c r="H12729" s="47"/>
      <c r="I12729" s="47"/>
    </row>
    <row r="12730" spans="1:9" x14ac:dyDescent="0.25">
      <c r="A12730" s="47"/>
      <c r="B12730" s="47"/>
      <c r="C12730" s="47"/>
      <c r="D12730" s="47"/>
      <c r="E12730" s="47"/>
      <c r="F12730" s="47"/>
      <c r="G12730" s="47"/>
      <c r="H12730" s="47"/>
      <c r="I12730" s="47"/>
    </row>
    <row r="12731" spans="1:9" x14ac:dyDescent="0.25">
      <c r="A12731" s="47"/>
      <c r="B12731" s="47"/>
      <c r="C12731" s="47"/>
      <c r="D12731" s="47"/>
      <c r="E12731" s="47"/>
      <c r="F12731" s="47"/>
      <c r="G12731" s="47"/>
      <c r="H12731" s="47"/>
      <c r="I12731" s="47"/>
    </row>
    <row r="12732" spans="1:9" x14ac:dyDescent="0.25">
      <c r="A12732" s="47"/>
      <c r="B12732" s="47"/>
      <c r="C12732" s="47"/>
      <c r="D12732" s="47"/>
      <c r="E12732" s="47"/>
      <c r="F12732" s="47"/>
      <c r="G12732" s="47"/>
      <c r="H12732" s="47"/>
      <c r="I12732" s="47"/>
    </row>
    <row r="12733" spans="1:9" x14ac:dyDescent="0.25">
      <c r="A12733" s="47"/>
      <c r="B12733" s="47"/>
      <c r="C12733" s="47"/>
      <c r="D12733" s="47"/>
      <c r="E12733" s="47"/>
      <c r="F12733" s="47"/>
      <c r="G12733" s="47"/>
      <c r="H12733" s="47"/>
      <c r="I12733" s="47"/>
    </row>
    <row r="12734" spans="1:9" x14ac:dyDescent="0.25">
      <c r="A12734" s="47"/>
      <c r="B12734" s="47"/>
      <c r="C12734" s="47"/>
      <c r="D12734" s="47"/>
      <c r="E12734" s="47"/>
      <c r="F12734" s="47"/>
      <c r="G12734" s="47"/>
      <c r="H12734" s="47"/>
      <c r="I12734" s="47"/>
    </row>
    <row r="12735" spans="1:9" x14ac:dyDescent="0.25">
      <c r="A12735" s="47"/>
      <c r="B12735" s="47"/>
      <c r="C12735" s="47"/>
      <c r="D12735" s="47"/>
      <c r="E12735" s="47"/>
      <c r="F12735" s="47"/>
      <c r="G12735" s="47"/>
      <c r="H12735" s="47"/>
      <c r="I12735" s="47"/>
    </row>
    <row r="12736" spans="1:9" x14ac:dyDescent="0.25">
      <c r="A12736" s="47"/>
      <c r="B12736" s="47"/>
      <c r="C12736" s="47"/>
      <c r="D12736" s="47"/>
      <c r="E12736" s="47"/>
      <c r="F12736" s="47"/>
      <c r="G12736" s="47"/>
      <c r="H12736" s="47"/>
      <c r="I12736" s="47"/>
    </row>
    <row r="12737" spans="1:9" x14ac:dyDescent="0.25">
      <c r="A12737" s="47"/>
      <c r="B12737" s="47"/>
      <c r="C12737" s="47"/>
      <c r="D12737" s="47"/>
      <c r="E12737" s="47"/>
      <c r="F12737" s="47"/>
      <c r="G12737" s="47"/>
      <c r="H12737" s="47"/>
      <c r="I12737" s="47"/>
    </row>
    <row r="12738" spans="1:9" x14ac:dyDescent="0.25">
      <c r="A12738" s="47"/>
      <c r="B12738" s="47"/>
      <c r="C12738" s="47"/>
      <c r="D12738" s="47"/>
      <c r="E12738" s="47"/>
      <c r="F12738" s="47"/>
      <c r="G12738" s="47"/>
      <c r="H12738" s="47"/>
      <c r="I12738" s="47"/>
    </row>
    <row r="12739" spans="1:9" x14ac:dyDescent="0.25">
      <c r="A12739" s="47"/>
      <c r="B12739" s="47"/>
      <c r="C12739" s="47"/>
      <c r="D12739" s="47"/>
      <c r="E12739" s="47"/>
      <c r="F12739" s="47"/>
      <c r="G12739" s="47"/>
      <c r="H12739" s="47"/>
      <c r="I12739" s="47"/>
    </row>
    <row r="12740" spans="1:9" x14ac:dyDescent="0.25">
      <c r="A12740" s="47"/>
      <c r="B12740" s="47"/>
      <c r="C12740" s="47"/>
      <c r="D12740" s="47"/>
      <c r="E12740" s="47"/>
      <c r="F12740" s="47"/>
      <c r="G12740" s="47"/>
      <c r="H12740" s="47"/>
      <c r="I12740" s="47"/>
    </row>
    <row r="12741" spans="1:9" x14ac:dyDescent="0.25">
      <c r="A12741" s="47"/>
      <c r="B12741" s="47"/>
      <c r="C12741" s="47"/>
      <c r="D12741" s="47"/>
      <c r="E12741" s="47"/>
      <c r="F12741" s="47"/>
      <c r="G12741" s="47"/>
      <c r="H12741" s="47"/>
      <c r="I12741" s="47"/>
    </row>
    <row r="12742" spans="1:9" x14ac:dyDescent="0.25">
      <c r="A12742" s="47"/>
      <c r="B12742" s="47"/>
      <c r="C12742" s="47"/>
      <c r="D12742" s="47"/>
      <c r="E12742" s="47"/>
      <c r="F12742" s="47"/>
      <c r="G12742" s="47"/>
      <c r="H12742" s="47"/>
      <c r="I12742" s="47"/>
    </row>
    <row r="12743" spans="1:9" x14ac:dyDescent="0.25">
      <c r="A12743" s="47"/>
      <c r="B12743" s="47"/>
      <c r="C12743" s="47"/>
      <c r="D12743" s="47"/>
      <c r="E12743" s="47"/>
      <c r="F12743" s="47"/>
      <c r="G12743" s="47"/>
      <c r="H12743" s="47"/>
      <c r="I12743" s="47"/>
    </row>
    <row r="12744" spans="1:9" x14ac:dyDescent="0.25">
      <c r="A12744" s="47"/>
      <c r="B12744" s="47"/>
      <c r="C12744" s="47"/>
      <c r="D12744" s="47"/>
      <c r="E12744" s="47"/>
      <c r="F12744" s="47"/>
      <c r="G12744" s="47"/>
      <c r="H12744" s="47"/>
      <c r="I12744" s="47"/>
    </row>
    <row r="12745" spans="1:9" x14ac:dyDescent="0.25">
      <c r="A12745" s="47"/>
      <c r="B12745" s="47"/>
      <c r="C12745" s="47"/>
      <c r="D12745" s="47"/>
      <c r="E12745" s="47"/>
      <c r="F12745" s="47"/>
      <c r="G12745" s="47"/>
      <c r="H12745" s="47"/>
      <c r="I12745" s="47"/>
    </row>
    <row r="12746" spans="1:9" x14ac:dyDescent="0.25">
      <c r="A12746" s="47"/>
      <c r="B12746" s="47"/>
      <c r="C12746" s="47"/>
      <c r="D12746" s="47"/>
      <c r="E12746" s="47"/>
      <c r="F12746" s="47"/>
      <c r="G12746" s="47"/>
      <c r="H12746" s="47"/>
      <c r="I12746" s="47"/>
    </row>
    <row r="12747" spans="1:9" x14ac:dyDescent="0.25">
      <c r="A12747" s="47"/>
      <c r="B12747" s="47"/>
      <c r="C12747" s="47"/>
      <c r="D12747" s="47"/>
      <c r="E12747" s="47"/>
      <c r="F12747" s="47"/>
      <c r="G12747" s="47"/>
      <c r="H12747" s="47"/>
      <c r="I12747" s="47"/>
    </row>
    <row r="12748" spans="1:9" x14ac:dyDescent="0.25">
      <c r="A12748" s="47"/>
      <c r="B12748" s="47"/>
      <c r="C12748" s="47"/>
      <c r="D12748" s="47"/>
      <c r="E12748" s="47"/>
      <c r="F12748" s="47"/>
      <c r="G12748" s="47"/>
      <c r="H12748" s="47"/>
      <c r="I12748" s="47"/>
    </row>
    <row r="12749" spans="1:9" x14ac:dyDescent="0.25">
      <c r="A12749" s="47"/>
      <c r="B12749" s="47"/>
      <c r="C12749" s="47"/>
      <c r="D12749" s="47"/>
      <c r="E12749" s="47"/>
      <c r="F12749" s="47"/>
      <c r="G12749" s="47"/>
      <c r="H12749" s="47"/>
      <c r="I12749" s="47"/>
    </row>
    <row r="12750" spans="1:9" x14ac:dyDescent="0.25">
      <c r="A12750" s="47"/>
      <c r="B12750" s="47"/>
      <c r="C12750" s="47"/>
      <c r="D12750" s="47"/>
      <c r="E12750" s="47"/>
      <c r="F12750" s="47"/>
      <c r="G12750" s="47"/>
      <c r="H12750" s="47"/>
      <c r="I12750" s="47"/>
    </row>
    <row r="12751" spans="1:9" x14ac:dyDescent="0.25">
      <c r="A12751" s="47"/>
      <c r="B12751" s="47"/>
      <c r="C12751" s="47"/>
      <c r="D12751" s="47"/>
      <c r="E12751" s="47"/>
      <c r="F12751" s="47"/>
      <c r="G12751" s="47"/>
      <c r="H12751" s="47"/>
      <c r="I12751" s="47"/>
    </row>
    <row r="12752" spans="1:9" x14ac:dyDescent="0.25">
      <c r="A12752" s="47"/>
      <c r="B12752" s="47"/>
      <c r="C12752" s="47"/>
      <c r="D12752" s="47"/>
      <c r="E12752" s="47"/>
      <c r="F12752" s="47"/>
      <c r="G12752" s="47"/>
      <c r="H12752" s="47"/>
      <c r="I12752" s="47"/>
    </row>
    <row r="12753" spans="1:9" x14ac:dyDescent="0.25">
      <c r="A12753" s="47"/>
      <c r="B12753" s="47"/>
      <c r="C12753" s="47"/>
      <c r="D12753" s="47"/>
      <c r="E12753" s="47"/>
      <c r="F12753" s="47"/>
      <c r="G12753" s="47"/>
      <c r="H12753" s="47"/>
      <c r="I12753" s="47"/>
    </row>
    <row r="12754" spans="1:9" x14ac:dyDescent="0.25">
      <c r="A12754" s="47"/>
      <c r="B12754" s="47"/>
      <c r="C12754" s="47"/>
      <c r="D12754" s="47"/>
      <c r="E12754" s="47"/>
      <c r="F12754" s="47"/>
      <c r="G12754" s="47"/>
      <c r="H12754" s="47"/>
      <c r="I12754" s="47"/>
    </row>
    <row r="12755" spans="1:9" x14ac:dyDescent="0.25">
      <c r="A12755" s="47"/>
      <c r="B12755" s="47"/>
      <c r="C12755" s="47"/>
      <c r="D12755" s="47"/>
      <c r="E12755" s="47"/>
      <c r="F12755" s="47"/>
      <c r="G12755" s="47"/>
      <c r="H12755" s="47"/>
      <c r="I12755" s="47"/>
    </row>
    <row r="12756" spans="1:9" x14ac:dyDescent="0.25">
      <c r="A12756" s="47"/>
      <c r="B12756" s="47"/>
      <c r="C12756" s="47"/>
      <c r="D12756" s="47"/>
      <c r="E12756" s="47"/>
      <c r="F12756" s="47"/>
      <c r="G12756" s="47"/>
      <c r="H12756" s="47"/>
      <c r="I12756" s="47"/>
    </row>
    <row r="12757" spans="1:9" x14ac:dyDescent="0.25">
      <c r="A12757" s="47"/>
      <c r="B12757" s="47"/>
      <c r="C12757" s="47"/>
      <c r="D12757" s="47"/>
      <c r="E12757" s="47"/>
      <c r="F12757" s="47"/>
      <c r="G12757" s="47"/>
      <c r="H12757" s="47"/>
      <c r="I12757" s="47"/>
    </row>
    <row r="12758" spans="1:9" x14ac:dyDescent="0.25">
      <c r="A12758" s="47"/>
      <c r="B12758" s="47"/>
      <c r="C12758" s="47"/>
      <c r="D12758" s="47"/>
      <c r="E12758" s="47"/>
      <c r="F12758" s="47"/>
      <c r="G12758" s="47"/>
      <c r="H12758" s="47"/>
      <c r="I12758" s="47"/>
    </row>
    <row r="12759" spans="1:9" x14ac:dyDescent="0.25">
      <c r="A12759" s="47"/>
      <c r="B12759" s="47"/>
      <c r="C12759" s="47"/>
      <c r="D12759" s="47"/>
      <c r="E12759" s="47"/>
      <c r="F12759" s="47"/>
      <c r="G12759" s="47"/>
      <c r="H12759" s="47"/>
      <c r="I12759" s="47"/>
    </row>
    <row r="12760" spans="1:9" x14ac:dyDescent="0.25">
      <c r="A12760" s="47"/>
      <c r="B12760" s="47"/>
      <c r="C12760" s="47"/>
      <c r="D12760" s="47"/>
      <c r="E12760" s="47"/>
      <c r="F12760" s="47"/>
      <c r="G12760" s="47"/>
      <c r="H12760" s="47"/>
      <c r="I12760" s="47"/>
    </row>
    <row r="12761" spans="1:9" x14ac:dyDescent="0.25">
      <c r="A12761" s="47"/>
      <c r="B12761" s="47"/>
      <c r="C12761" s="47"/>
      <c r="D12761" s="47"/>
      <c r="E12761" s="47"/>
      <c r="F12761" s="47"/>
      <c r="G12761" s="47"/>
      <c r="H12761" s="47"/>
      <c r="I12761" s="47"/>
    </row>
    <row r="12762" spans="1:9" x14ac:dyDescent="0.25">
      <c r="A12762" s="47"/>
      <c r="B12762" s="47"/>
      <c r="C12762" s="47"/>
      <c r="D12762" s="47"/>
      <c r="E12762" s="47"/>
      <c r="F12762" s="47"/>
      <c r="G12762" s="47"/>
      <c r="H12762" s="47"/>
      <c r="I12762" s="47"/>
    </row>
    <row r="12763" spans="1:9" x14ac:dyDescent="0.25">
      <c r="A12763" s="47"/>
      <c r="B12763" s="47"/>
      <c r="C12763" s="47"/>
      <c r="D12763" s="47"/>
      <c r="E12763" s="47"/>
      <c r="F12763" s="47"/>
      <c r="G12763" s="47"/>
      <c r="H12763" s="47"/>
      <c r="I12763" s="47"/>
    </row>
    <row r="12764" spans="1:9" x14ac:dyDescent="0.25">
      <c r="A12764" s="47"/>
      <c r="B12764" s="47"/>
      <c r="C12764" s="47"/>
      <c r="D12764" s="47"/>
      <c r="E12764" s="47"/>
      <c r="F12764" s="47"/>
      <c r="G12764" s="47"/>
      <c r="H12764" s="47"/>
      <c r="I12764" s="47"/>
    </row>
    <row r="12765" spans="1:9" x14ac:dyDescent="0.25">
      <c r="A12765" s="47"/>
      <c r="B12765" s="47"/>
      <c r="C12765" s="47"/>
      <c r="D12765" s="47"/>
      <c r="E12765" s="47"/>
      <c r="F12765" s="47"/>
      <c r="G12765" s="47"/>
      <c r="H12765" s="47"/>
      <c r="I12765" s="47"/>
    </row>
    <row r="12766" spans="1:9" x14ac:dyDescent="0.25">
      <c r="A12766" s="47"/>
      <c r="B12766" s="47"/>
      <c r="C12766" s="47"/>
      <c r="D12766" s="47"/>
      <c r="E12766" s="47"/>
      <c r="F12766" s="47"/>
      <c r="G12766" s="47"/>
      <c r="H12766" s="47"/>
      <c r="I12766" s="47"/>
    </row>
    <row r="12767" spans="1:9" x14ac:dyDescent="0.25">
      <c r="A12767" s="47"/>
      <c r="B12767" s="47"/>
      <c r="C12767" s="47"/>
      <c r="D12767" s="47"/>
      <c r="E12767" s="47"/>
      <c r="F12767" s="47"/>
      <c r="G12767" s="47"/>
      <c r="H12767" s="47"/>
      <c r="I12767" s="47"/>
    </row>
    <row r="12768" spans="1:9" x14ac:dyDescent="0.25">
      <c r="A12768" s="47"/>
      <c r="B12768" s="47"/>
      <c r="C12768" s="47"/>
      <c r="D12768" s="47"/>
      <c r="E12768" s="47"/>
      <c r="F12768" s="47"/>
      <c r="G12768" s="47"/>
      <c r="H12768" s="47"/>
      <c r="I12768" s="47"/>
    </row>
    <row r="12769" spans="1:9" x14ac:dyDescent="0.25">
      <c r="A12769" s="47"/>
      <c r="B12769" s="47"/>
      <c r="C12769" s="47"/>
      <c r="D12769" s="47"/>
      <c r="E12769" s="47"/>
      <c r="F12769" s="47"/>
      <c r="G12769" s="47"/>
      <c r="H12769" s="47"/>
      <c r="I12769" s="47"/>
    </row>
    <row r="12770" spans="1:9" x14ac:dyDescent="0.25">
      <c r="A12770" s="47"/>
      <c r="B12770" s="47"/>
      <c r="C12770" s="47"/>
      <c r="D12770" s="47"/>
      <c r="E12770" s="47"/>
      <c r="F12770" s="47"/>
      <c r="G12770" s="47"/>
      <c r="H12770" s="47"/>
      <c r="I12770" s="47"/>
    </row>
    <row r="12771" spans="1:9" x14ac:dyDescent="0.25">
      <c r="A12771" s="47"/>
      <c r="B12771" s="47"/>
      <c r="C12771" s="47"/>
      <c r="D12771" s="47"/>
      <c r="E12771" s="47"/>
      <c r="F12771" s="47"/>
      <c r="G12771" s="47"/>
      <c r="H12771" s="47"/>
      <c r="I12771" s="47"/>
    </row>
    <row r="12772" spans="1:9" x14ac:dyDescent="0.25">
      <c r="A12772" s="47"/>
      <c r="B12772" s="47"/>
      <c r="C12772" s="47"/>
      <c r="D12772" s="47"/>
      <c r="E12772" s="47"/>
      <c r="F12772" s="47"/>
      <c r="G12772" s="47"/>
      <c r="H12772" s="47"/>
      <c r="I12772" s="47"/>
    </row>
    <row r="12773" spans="1:9" x14ac:dyDescent="0.25">
      <c r="A12773" s="47"/>
      <c r="B12773" s="47"/>
      <c r="C12773" s="47"/>
      <c r="D12773" s="47"/>
      <c r="E12773" s="47"/>
      <c r="F12773" s="47"/>
      <c r="G12773" s="47"/>
      <c r="H12773" s="47"/>
      <c r="I12773" s="47"/>
    </row>
    <row r="12774" spans="1:9" x14ac:dyDescent="0.25">
      <c r="A12774" s="47"/>
      <c r="B12774" s="47"/>
      <c r="C12774" s="47"/>
      <c r="D12774" s="47"/>
      <c r="E12774" s="47"/>
      <c r="F12774" s="47"/>
      <c r="G12774" s="47"/>
      <c r="H12774" s="47"/>
      <c r="I12774" s="47"/>
    </row>
    <row r="12775" spans="1:9" x14ac:dyDescent="0.25">
      <c r="A12775" s="47"/>
      <c r="B12775" s="47"/>
      <c r="C12775" s="47"/>
      <c r="D12775" s="47"/>
      <c r="E12775" s="47"/>
      <c r="F12775" s="47"/>
      <c r="G12775" s="47"/>
      <c r="H12775" s="47"/>
      <c r="I12775" s="47"/>
    </row>
    <row r="12776" spans="1:9" x14ac:dyDescent="0.25">
      <c r="A12776" s="47"/>
      <c r="B12776" s="47"/>
      <c r="C12776" s="47"/>
      <c r="D12776" s="47"/>
      <c r="E12776" s="47"/>
      <c r="F12776" s="47"/>
      <c r="G12776" s="47"/>
      <c r="H12776" s="47"/>
      <c r="I12776" s="47"/>
    </row>
    <row r="12777" spans="1:9" x14ac:dyDescent="0.25">
      <c r="A12777" s="47"/>
      <c r="B12777" s="47"/>
      <c r="C12777" s="47"/>
      <c r="D12777" s="47"/>
      <c r="E12777" s="47"/>
      <c r="F12777" s="47"/>
      <c r="G12777" s="47"/>
      <c r="H12777" s="47"/>
      <c r="I12777" s="47"/>
    </row>
    <row r="12778" spans="1:9" x14ac:dyDescent="0.25">
      <c r="A12778" s="47"/>
      <c r="B12778" s="47"/>
      <c r="C12778" s="47"/>
      <c r="D12778" s="47"/>
      <c r="E12778" s="47"/>
      <c r="F12778" s="47"/>
      <c r="G12778" s="47"/>
      <c r="H12778" s="47"/>
      <c r="I12778" s="47"/>
    </row>
    <row r="12779" spans="1:9" x14ac:dyDescent="0.25">
      <c r="A12779" s="47"/>
      <c r="B12779" s="47"/>
      <c r="C12779" s="47"/>
      <c r="D12779" s="47"/>
      <c r="E12779" s="47"/>
      <c r="F12779" s="47"/>
      <c r="G12779" s="47"/>
      <c r="H12779" s="47"/>
      <c r="I12779" s="47"/>
    </row>
    <row r="12780" spans="1:9" x14ac:dyDescent="0.25">
      <c r="A12780" s="47"/>
      <c r="B12780" s="47"/>
      <c r="C12780" s="47"/>
      <c r="D12780" s="47"/>
      <c r="E12780" s="47"/>
      <c r="F12780" s="47"/>
      <c r="G12780" s="47"/>
      <c r="H12780" s="47"/>
      <c r="I12780" s="47"/>
    </row>
    <row r="12781" spans="1:9" x14ac:dyDescent="0.25">
      <c r="A12781" s="47"/>
      <c r="B12781" s="47"/>
      <c r="C12781" s="47"/>
      <c r="D12781" s="47"/>
      <c r="E12781" s="47"/>
      <c r="F12781" s="47"/>
      <c r="G12781" s="47"/>
      <c r="H12781" s="47"/>
      <c r="I12781" s="47"/>
    </row>
    <row r="12782" spans="1:9" x14ac:dyDescent="0.25">
      <c r="A12782" s="47"/>
      <c r="B12782" s="47"/>
      <c r="C12782" s="47"/>
      <c r="D12782" s="47"/>
      <c r="E12782" s="47"/>
      <c r="F12782" s="47"/>
      <c r="G12782" s="47"/>
      <c r="H12782" s="47"/>
      <c r="I12782" s="47"/>
    </row>
    <row r="12783" spans="1:9" x14ac:dyDescent="0.25">
      <c r="A12783" s="47"/>
      <c r="B12783" s="47"/>
      <c r="C12783" s="47"/>
      <c r="D12783" s="47"/>
      <c r="E12783" s="47"/>
      <c r="F12783" s="47"/>
      <c r="G12783" s="47"/>
      <c r="H12783" s="47"/>
      <c r="I12783" s="47"/>
    </row>
    <row r="12784" spans="1:9" x14ac:dyDescent="0.25">
      <c r="A12784" s="47"/>
      <c r="B12784" s="47"/>
      <c r="C12784" s="47"/>
      <c r="D12784" s="47"/>
      <c r="E12784" s="47"/>
      <c r="F12784" s="47"/>
      <c r="G12784" s="47"/>
      <c r="H12784" s="47"/>
      <c r="I12784" s="47"/>
    </row>
    <row r="12785" spans="1:9" x14ac:dyDescent="0.25">
      <c r="A12785" s="47"/>
      <c r="B12785" s="47"/>
      <c r="C12785" s="47"/>
      <c r="D12785" s="47"/>
      <c r="E12785" s="47"/>
      <c r="F12785" s="47"/>
      <c r="G12785" s="47"/>
      <c r="H12785" s="47"/>
      <c r="I12785" s="47"/>
    </row>
    <row r="12786" spans="1:9" x14ac:dyDescent="0.25">
      <c r="A12786" s="47"/>
      <c r="B12786" s="47"/>
      <c r="C12786" s="47"/>
      <c r="D12786" s="47"/>
      <c r="E12786" s="47"/>
      <c r="F12786" s="47"/>
      <c r="G12786" s="47"/>
      <c r="H12786" s="47"/>
      <c r="I12786" s="47"/>
    </row>
    <row r="12787" spans="1:9" x14ac:dyDescent="0.25">
      <c r="A12787" s="47"/>
      <c r="B12787" s="47"/>
      <c r="C12787" s="47"/>
      <c r="D12787" s="47"/>
      <c r="E12787" s="47"/>
      <c r="F12787" s="47"/>
      <c r="G12787" s="47"/>
      <c r="H12787" s="47"/>
      <c r="I12787" s="47"/>
    </row>
    <row r="12788" spans="1:9" x14ac:dyDescent="0.25">
      <c r="A12788" s="47"/>
      <c r="B12788" s="47"/>
      <c r="C12788" s="47"/>
      <c r="D12788" s="47"/>
      <c r="E12788" s="47"/>
      <c r="F12788" s="47"/>
      <c r="G12788" s="47"/>
      <c r="H12788" s="47"/>
      <c r="I12788" s="47"/>
    </row>
    <row r="12789" spans="1:9" x14ac:dyDescent="0.25">
      <c r="A12789" s="47"/>
      <c r="B12789" s="47"/>
      <c r="C12789" s="47"/>
      <c r="D12789" s="47"/>
      <c r="E12789" s="47"/>
      <c r="F12789" s="47"/>
      <c r="G12789" s="47"/>
      <c r="H12789" s="47"/>
      <c r="I12789" s="47"/>
    </row>
    <row r="12790" spans="1:9" x14ac:dyDescent="0.25">
      <c r="A12790" s="47"/>
      <c r="B12790" s="47"/>
      <c r="C12790" s="47"/>
      <c r="D12790" s="47"/>
      <c r="E12790" s="47"/>
      <c r="F12790" s="47"/>
      <c r="G12790" s="47"/>
      <c r="H12790" s="47"/>
      <c r="I12790" s="47"/>
    </row>
    <row r="12791" spans="1:9" x14ac:dyDescent="0.25">
      <c r="A12791" s="47"/>
      <c r="B12791" s="47"/>
      <c r="C12791" s="47"/>
      <c r="D12791" s="47"/>
      <c r="E12791" s="47"/>
      <c r="F12791" s="47"/>
      <c r="G12791" s="47"/>
      <c r="H12791" s="47"/>
      <c r="I12791" s="47"/>
    </row>
    <row r="12792" spans="1:9" x14ac:dyDescent="0.25">
      <c r="A12792" s="47"/>
      <c r="B12792" s="47"/>
      <c r="C12792" s="47"/>
      <c r="D12792" s="47"/>
      <c r="E12792" s="47"/>
      <c r="F12792" s="47"/>
      <c r="G12792" s="47"/>
      <c r="H12792" s="47"/>
      <c r="I12792" s="47"/>
    </row>
    <row r="12793" spans="1:9" x14ac:dyDescent="0.25">
      <c r="A12793" s="47"/>
      <c r="B12793" s="47"/>
      <c r="C12793" s="47"/>
      <c r="D12793" s="47"/>
      <c r="E12793" s="47"/>
      <c r="F12793" s="47"/>
      <c r="G12793" s="47"/>
      <c r="H12793" s="47"/>
      <c r="I12793" s="47"/>
    </row>
    <row r="12794" spans="1:9" x14ac:dyDescent="0.25">
      <c r="A12794" s="47"/>
      <c r="B12794" s="47"/>
      <c r="C12794" s="47"/>
      <c r="D12794" s="47"/>
      <c r="E12794" s="47"/>
      <c r="F12794" s="47"/>
      <c r="G12794" s="47"/>
      <c r="H12794" s="47"/>
      <c r="I12794" s="47"/>
    </row>
    <row r="12795" spans="1:9" x14ac:dyDescent="0.25">
      <c r="A12795" s="47"/>
      <c r="B12795" s="47"/>
      <c r="C12795" s="47"/>
      <c r="D12795" s="47"/>
      <c r="E12795" s="47"/>
      <c r="F12795" s="47"/>
      <c r="G12795" s="47"/>
      <c r="H12795" s="47"/>
      <c r="I12795" s="47"/>
    </row>
    <row r="12796" spans="1:9" x14ac:dyDescent="0.25">
      <c r="A12796" s="47"/>
      <c r="B12796" s="47"/>
      <c r="C12796" s="47"/>
      <c r="D12796" s="47"/>
      <c r="E12796" s="47"/>
      <c r="F12796" s="47"/>
      <c r="G12796" s="47"/>
      <c r="H12796" s="47"/>
      <c r="I12796" s="47"/>
    </row>
    <row r="12797" spans="1:9" x14ac:dyDescent="0.25">
      <c r="A12797" s="47"/>
      <c r="B12797" s="47"/>
      <c r="C12797" s="47"/>
      <c r="D12797" s="47"/>
      <c r="E12797" s="47"/>
      <c r="F12797" s="47"/>
      <c r="G12797" s="47"/>
      <c r="H12797" s="47"/>
      <c r="I12797" s="47"/>
    </row>
    <row r="12798" spans="1:9" x14ac:dyDescent="0.25">
      <c r="A12798" s="47"/>
      <c r="B12798" s="47"/>
      <c r="C12798" s="47"/>
      <c r="D12798" s="47"/>
      <c r="E12798" s="47"/>
      <c r="F12798" s="47"/>
      <c r="G12798" s="47"/>
      <c r="H12798" s="47"/>
      <c r="I12798" s="47"/>
    </row>
    <row r="12799" spans="1:9" x14ac:dyDescent="0.25">
      <c r="A12799" s="47"/>
      <c r="B12799" s="47"/>
      <c r="C12799" s="47"/>
      <c r="D12799" s="47"/>
      <c r="E12799" s="47"/>
      <c r="F12799" s="47"/>
      <c r="G12799" s="47"/>
      <c r="H12799" s="47"/>
      <c r="I12799" s="47"/>
    </row>
    <row r="12800" spans="1:9" x14ac:dyDescent="0.25">
      <c r="A12800" s="47"/>
      <c r="B12800" s="47"/>
      <c r="C12800" s="47"/>
      <c r="D12800" s="47"/>
      <c r="E12800" s="47"/>
      <c r="F12800" s="47"/>
      <c r="G12800" s="47"/>
      <c r="H12800" s="47"/>
      <c r="I12800" s="47"/>
    </row>
    <row r="12801" spans="1:9" x14ac:dyDescent="0.25">
      <c r="A12801" s="47"/>
      <c r="B12801" s="47"/>
      <c r="C12801" s="47"/>
      <c r="D12801" s="47"/>
      <c r="E12801" s="47"/>
      <c r="F12801" s="47"/>
      <c r="G12801" s="47"/>
      <c r="H12801" s="47"/>
      <c r="I12801" s="47"/>
    </row>
    <row r="12802" spans="1:9" x14ac:dyDescent="0.25">
      <c r="A12802" s="47"/>
      <c r="B12802" s="47"/>
      <c r="C12802" s="47"/>
      <c r="D12802" s="47"/>
      <c r="E12802" s="47"/>
      <c r="F12802" s="47"/>
      <c r="G12802" s="47"/>
      <c r="H12802" s="47"/>
      <c r="I12802" s="47"/>
    </row>
    <row r="12803" spans="1:9" x14ac:dyDescent="0.25">
      <c r="A12803" s="47"/>
      <c r="B12803" s="47"/>
      <c r="C12803" s="47"/>
      <c r="D12803" s="47"/>
      <c r="E12803" s="47"/>
      <c r="F12803" s="47"/>
      <c r="G12803" s="47"/>
      <c r="H12803" s="47"/>
      <c r="I12803" s="47"/>
    </row>
    <row r="12804" spans="1:9" x14ac:dyDescent="0.25">
      <c r="A12804" s="47"/>
      <c r="B12804" s="47"/>
      <c r="C12804" s="47"/>
      <c r="D12804" s="47"/>
      <c r="E12804" s="47"/>
      <c r="F12804" s="47"/>
      <c r="G12804" s="47"/>
      <c r="H12804" s="47"/>
      <c r="I12804" s="47"/>
    </row>
    <row r="12805" spans="1:9" x14ac:dyDescent="0.25">
      <c r="A12805" s="47"/>
      <c r="B12805" s="47"/>
      <c r="C12805" s="47"/>
      <c r="D12805" s="47"/>
      <c r="E12805" s="47"/>
      <c r="F12805" s="47"/>
      <c r="G12805" s="47"/>
      <c r="H12805" s="47"/>
      <c r="I12805" s="47"/>
    </row>
    <row r="12806" spans="1:9" x14ac:dyDescent="0.25">
      <c r="A12806" s="47"/>
      <c r="B12806" s="47"/>
      <c r="C12806" s="47"/>
      <c r="D12806" s="47"/>
      <c r="E12806" s="47"/>
      <c r="F12806" s="47"/>
      <c r="G12806" s="47"/>
      <c r="H12806" s="47"/>
      <c r="I12806" s="47"/>
    </row>
    <row r="12807" spans="1:9" x14ac:dyDescent="0.25">
      <c r="A12807" s="47"/>
      <c r="B12807" s="47"/>
      <c r="C12807" s="47"/>
      <c r="D12807" s="47"/>
      <c r="E12807" s="47"/>
      <c r="F12807" s="47"/>
      <c r="G12807" s="47"/>
      <c r="H12807" s="47"/>
      <c r="I12807" s="47"/>
    </row>
    <row r="12808" spans="1:9" x14ac:dyDescent="0.25">
      <c r="A12808" s="47"/>
      <c r="B12808" s="47"/>
      <c r="C12808" s="47"/>
      <c r="D12808" s="47"/>
      <c r="E12808" s="47"/>
      <c r="F12808" s="47"/>
      <c r="G12808" s="47"/>
      <c r="H12808" s="47"/>
      <c r="I12808" s="47"/>
    </row>
    <row r="12809" spans="1:9" x14ac:dyDescent="0.25">
      <c r="A12809" s="47"/>
      <c r="B12809" s="47"/>
      <c r="C12809" s="47"/>
      <c r="D12809" s="47"/>
      <c r="E12809" s="47"/>
      <c r="F12809" s="47"/>
      <c r="G12809" s="47"/>
      <c r="H12809" s="47"/>
      <c r="I12809" s="47"/>
    </row>
    <row r="12810" spans="1:9" x14ac:dyDescent="0.25">
      <c r="A12810" s="47"/>
      <c r="B12810" s="47"/>
      <c r="C12810" s="47"/>
      <c r="D12810" s="47"/>
      <c r="E12810" s="47"/>
      <c r="F12810" s="47"/>
      <c r="G12810" s="47"/>
      <c r="H12810" s="47"/>
      <c r="I12810" s="47"/>
    </row>
    <row r="12811" spans="1:9" x14ac:dyDescent="0.25">
      <c r="A12811" s="47"/>
      <c r="B12811" s="47"/>
      <c r="C12811" s="47"/>
      <c r="D12811" s="47"/>
      <c r="E12811" s="47"/>
      <c r="F12811" s="47"/>
      <c r="G12811" s="47"/>
      <c r="H12811" s="47"/>
      <c r="I12811" s="47"/>
    </row>
    <row r="12812" spans="1:9" x14ac:dyDescent="0.25">
      <c r="A12812" s="47"/>
      <c r="B12812" s="47"/>
      <c r="C12812" s="47"/>
      <c r="D12812" s="47"/>
      <c r="E12812" s="47"/>
      <c r="F12812" s="47"/>
      <c r="G12812" s="47"/>
      <c r="H12812" s="47"/>
      <c r="I12812" s="47"/>
    </row>
    <row r="12813" spans="1:9" x14ac:dyDescent="0.25">
      <c r="A12813" s="47"/>
      <c r="B12813" s="47"/>
      <c r="C12813" s="47"/>
      <c r="D12813" s="47"/>
      <c r="E12813" s="47"/>
      <c r="F12813" s="47"/>
      <c r="G12813" s="47"/>
      <c r="H12813" s="47"/>
      <c r="I12813" s="47"/>
    </row>
    <row r="12814" spans="1:9" x14ac:dyDescent="0.25">
      <c r="A12814" s="47"/>
      <c r="B12814" s="47"/>
      <c r="C12814" s="47"/>
      <c r="D12814" s="47"/>
      <c r="E12814" s="47"/>
      <c r="F12814" s="47"/>
      <c r="G12814" s="47"/>
      <c r="H12814" s="47"/>
      <c r="I12814" s="47"/>
    </row>
    <row r="12815" spans="1:9" x14ac:dyDescent="0.25">
      <c r="A12815" s="47"/>
      <c r="B12815" s="47"/>
      <c r="C12815" s="47"/>
      <c r="D12815" s="47"/>
      <c r="E12815" s="47"/>
      <c r="F12815" s="47"/>
      <c r="G12815" s="47"/>
      <c r="H12815" s="47"/>
      <c r="I12815" s="47"/>
    </row>
    <row r="12816" spans="1:9" x14ac:dyDescent="0.25">
      <c r="A12816" s="47"/>
      <c r="B12816" s="47"/>
      <c r="C12816" s="47"/>
      <c r="D12816" s="47"/>
      <c r="E12816" s="47"/>
      <c r="F12816" s="47"/>
      <c r="G12816" s="47"/>
      <c r="H12816" s="47"/>
      <c r="I12816" s="47"/>
    </row>
    <row r="12817" spans="1:9" x14ac:dyDescent="0.25">
      <c r="A12817" s="47"/>
      <c r="B12817" s="47"/>
      <c r="C12817" s="47"/>
      <c r="D12817" s="47"/>
      <c r="E12817" s="47"/>
      <c r="F12817" s="47"/>
      <c r="G12817" s="47"/>
      <c r="H12817" s="47"/>
      <c r="I12817" s="47"/>
    </row>
    <row r="12818" spans="1:9" x14ac:dyDescent="0.25">
      <c r="A12818" s="47"/>
      <c r="B12818" s="47"/>
      <c r="C12818" s="47"/>
      <c r="D12818" s="47"/>
      <c r="E12818" s="47"/>
      <c r="F12818" s="47"/>
      <c r="G12818" s="47"/>
      <c r="H12818" s="47"/>
      <c r="I12818" s="47"/>
    </row>
    <row r="12819" spans="1:9" x14ac:dyDescent="0.25">
      <c r="A12819" s="47"/>
      <c r="B12819" s="47"/>
      <c r="C12819" s="47"/>
      <c r="D12819" s="47"/>
      <c r="E12819" s="47"/>
      <c r="F12819" s="47"/>
      <c r="G12819" s="47"/>
      <c r="H12819" s="47"/>
      <c r="I12819" s="47"/>
    </row>
    <row r="12820" spans="1:9" x14ac:dyDescent="0.25">
      <c r="A12820" s="47"/>
      <c r="B12820" s="47"/>
      <c r="C12820" s="47"/>
      <c r="D12820" s="47"/>
      <c r="E12820" s="47"/>
      <c r="F12820" s="47"/>
      <c r="G12820" s="47"/>
      <c r="H12820" s="47"/>
      <c r="I12820" s="47"/>
    </row>
    <row r="12821" spans="1:9" x14ac:dyDescent="0.25">
      <c r="A12821" s="47"/>
      <c r="B12821" s="47"/>
      <c r="C12821" s="47"/>
      <c r="D12821" s="47"/>
      <c r="E12821" s="47"/>
      <c r="F12821" s="47"/>
      <c r="G12821" s="47"/>
      <c r="H12821" s="47"/>
      <c r="I12821" s="47"/>
    </row>
    <row r="12822" spans="1:9" x14ac:dyDescent="0.25">
      <c r="A12822" s="47"/>
      <c r="B12822" s="47"/>
      <c r="C12822" s="47"/>
      <c r="D12822" s="47"/>
      <c r="E12822" s="47"/>
      <c r="F12822" s="47"/>
      <c r="G12822" s="47"/>
      <c r="H12822" s="47"/>
      <c r="I12822" s="47"/>
    </row>
    <row r="12823" spans="1:9" x14ac:dyDescent="0.25">
      <c r="A12823" s="47"/>
      <c r="B12823" s="47"/>
      <c r="C12823" s="47"/>
      <c r="D12823" s="47"/>
      <c r="E12823" s="47"/>
      <c r="F12823" s="47"/>
      <c r="G12823" s="47"/>
      <c r="H12823" s="47"/>
      <c r="I12823" s="47"/>
    </row>
    <row r="12824" spans="1:9" x14ac:dyDescent="0.25">
      <c r="A12824" s="47"/>
      <c r="B12824" s="47"/>
      <c r="C12824" s="47"/>
      <c r="D12824" s="47"/>
      <c r="E12824" s="47"/>
      <c r="F12824" s="47"/>
      <c r="G12824" s="47"/>
      <c r="H12824" s="47"/>
      <c r="I12824" s="47"/>
    </row>
    <row r="12825" spans="1:9" x14ac:dyDescent="0.25">
      <c r="A12825" s="47"/>
      <c r="B12825" s="47"/>
      <c r="C12825" s="47"/>
      <c r="D12825" s="47"/>
      <c r="E12825" s="47"/>
      <c r="F12825" s="47"/>
      <c r="G12825" s="47"/>
      <c r="H12825" s="47"/>
      <c r="I12825" s="47"/>
    </row>
    <row r="12826" spans="1:9" x14ac:dyDescent="0.25">
      <c r="A12826" s="47"/>
      <c r="B12826" s="47"/>
      <c r="C12826" s="47"/>
      <c r="D12826" s="47"/>
      <c r="E12826" s="47"/>
      <c r="F12826" s="47"/>
      <c r="G12826" s="47"/>
      <c r="H12826" s="47"/>
      <c r="I12826" s="47"/>
    </row>
    <row r="12827" spans="1:9" x14ac:dyDescent="0.25">
      <c r="A12827" s="47"/>
      <c r="B12827" s="47"/>
      <c r="C12827" s="47"/>
      <c r="D12827" s="47"/>
      <c r="E12827" s="47"/>
      <c r="F12827" s="47"/>
      <c r="G12827" s="47"/>
      <c r="H12827" s="47"/>
      <c r="I12827" s="47"/>
    </row>
    <row r="12828" spans="1:9" x14ac:dyDescent="0.25">
      <c r="A12828" s="47"/>
      <c r="B12828" s="47"/>
      <c r="C12828" s="47"/>
      <c r="D12828" s="47"/>
      <c r="E12828" s="47"/>
      <c r="F12828" s="47"/>
      <c r="G12828" s="47"/>
      <c r="H12828" s="47"/>
      <c r="I12828" s="47"/>
    </row>
    <row r="12829" spans="1:9" x14ac:dyDescent="0.25">
      <c r="A12829" s="47"/>
      <c r="B12829" s="47"/>
      <c r="C12829" s="47"/>
      <c r="D12829" s="47"/>
      <c r="E12829" s="47"/>
      <c r="F12829" s="47"/>
      <c r="G12829" s="47"/>
      <c r="H12829" s="47"/>
      <c r="I12829" s="47"/>
    </row>
    <row r="12830" spans="1:9" x14ac:dyDescent="0.25">
      <c r="A12830" s="47"/>
      <c r="B12830" s="47"/>
      <c r="C12830" s="47"/>
      <c r="D12830" s="47"/>
      <c r="E12830" s="47"/>
      <c r="F12830" s="47"/>
      <c r="G12830" s="47"/>
      <c r="H12830" s="47"/>
      <c r="I12830" s="47"/>
    </row>
    <row r="12831" spans="1:9" x14ac:dyDescent="0.25">
      <c r="A12831" s="47"/>
      <c r="B12831" s="47"/>
      <c r="C12831" s="47"/>
      <c r="D12831" s="47"/>
      <c r="E12831" s="47"/>
      <c r="F12831" s="47"/>
      <c r="G12831" s="47"/>
      <c r="H12831" s="47"/>
      <c r="I12831" s="47"/>
    </row>
    <row r="12832" spans="1:9" x14ac:dyDescent="0.25">
      <c r="A12832" s="47"/>
      <c r="B12832" s="47"/>
      <c r="C12832" s="47"/>
      <c r="D12832" s="47"/>
      <c r="E12832" s="47"/>
      <c r="F12832" s="47"/>
      <c r="G12832" s="47"/>
      <c r="H12832" s="47"/>
      <c r="I12832" s="47"/>
    </row>
    <row r="12833" spans="1:9" x14ac:dyDescent="0.25">
      <c r="A12833" s="47"/>
      <c r="B12833" s="47"/>
      <c r="C12833" s="47"/>
      <c r="D12833" s="47"/>
      <c r="E12833" s="47"/>
      <c r="F12833" s="47"/>
      <c r="G12833" s="47"/>
      <c r="H12833" s="47"/>
      <c r="I12833" s="47"/>
    </row>
    <row r="12834" spans="1:9" x14ac:dyDescent="0.25">
      <c r="A12834" s="47"/>
      <c r="B12834" s="47"/>
      <c r="C12834" s="47"/>
      <c r="D12834" s="47"/>
      <c r="E12834" s="47"/>
      <c r="F12834" s="47"/>
      <c r="G12834" s="47"/>
      <c r="H12834" s="47"/>
      <c r="I12834" s="47"/>
    </row>
    <row r="12835" spans="1:9" x14ac:dyDescent="0.25">
      <c r="A12835" s="47"/>
      <c r="B12835" s="47"/>
      <c r="C12835" s="47"/>
      <c r="D12835" s="47"/>
      <c r="E12835" s="47"/>
      <c r="F12835" s="47"/>
      <c r="G12835" s="47"/>
      <c r="H12835" s="47"/>
      <c r="I12835" s="47"/>
    </row>
    <row r="12836" spans="1:9" x14ac:dyDescent="0.25">
      <c r="A12836" s="47"/>
      <c r="B12836" s="47"/>
      <c r="C12836" s="47"/>
      <c r="D12836" s="47"/>
      <c r="E12836" s="47"/>
      <c r="F12836" s="47"/>
      <c r="G12836" s="47"/>
      <c r="H12836" s="47"/>
      <c r="I12836" s="47"/>
    </row>
    <row r="12837" spans="1:9" x14ac:dyDescent="0.25">
      <c r="A12837" s="47"/>
      <c r="B12837" s="47"/>
      <c r="C12837" s="47"/>
      <c r="D12837" s="47"/>
      <c r="E12837" s="47"/>
      <c r="F12837" s="47"/>
      <c r="G12837" s="47"/>
      <c r="H12837" s="47"/>
      <c r="I12837" s="47"/>
    </row>
    <row r="12838" spans="1:9" x14ac:dyDescent="0.25">
      <c r="A12838" s="47"/>
      <c r="B12838" s="47"/>
      <c r="C12838" s="47"/>
      <c r="D12838" s="47"/>
      <c r="E12838" s="47"/>
      <c r="F12838" s="47"/>
      <c r="G12838" s="47"/>
      <c r="H12838" s="47"/>
      <c r="I12838" s="47"/>
    </row>
    <row r="12839" spans="1:9" x14ac:dyDescent="0.25">
      <c r="A12839" s="47"/>
      <c r="B12839" s="47"/>
      <c r="C12839" s="47"/>
      <c r="D12839" s="47"/>
      <c r="E12839" s="47"/>
      <c r="F12839" s="47"/>
      <c r="G12839" s="47"/>
      <c r="H12839" s="47"/>
      <c r="I12839" s="47"/>
    </row>
    <row r="12840" spans="1:9" x14ac:dyDescent="0.25">
      <c r="A12840" s="47"/>
      <c r="B12840" s="47"/>
      <c r="C12840" s="47"/>
      <c r="D12840" s="47"/>
      <c r="E12840" s="47"/>
      <c r="F12840" s="47"/>
      <c r="G12840" s="47"/>
      <c r="H12840" s="47"/>
      <c r="I12840" s="47"/>
    </row>
    <row r="12841" spans="1:9" x14ac:dyDescent="0.25">
      <c r="A12841" s="47"/>
      <c r="B12841" s="47"/>
      <c r="C12841" s="47"/>
      <c r="D12841" s="47"/>
      <c r="E12841" s="47"/>
      <c r="F12841" s="47"/>
      <c r="G12841" s="47"/>
      <c r="H12841" s="47"/>
      <c r="I12841" s="47"/>
    </row>
    <row r="12842" spans="1:9" x14ac:dyDescent="0.25">
      <c r="A12842" s="47"/>
      <c r="B12842" s="47"/>
      <c r="C12842" s="47"/>
      <c r="D12842" s="47"/>
      <c r="E12842" s="47"/>
      <c r="F12842" s="47"/>
      <c r="G12842" s="47"/>
      <c r="H12842" s="47"/>
      <c r="I12842" s="47"/>
    </row>
    <row r="12843" spans="1:9" x14ac:dyDescent="0.25">
      <c r="A12843" s="47"/>
      <c r="B12843" s="47"/>
      <c r="C12843" s="47"/>
      <c r="D12843" s="47"/>
      <c r="E12843" s="47"/>
      <c r="F12843" s="47"/>
      <c r="G12843" s="47"/>
      <c r="H12843" s="47"/>
      <c r="I12843" s="47"/>
    </row>
    <row r="12844" spans="1:9" x14ac:dyDescent="0.25">
      <c r="A12844" s="47"/>
      <c r="B12844" s="47"/>
      <c r="C12844" s="47"/>
      <c r="D12844" s="47"/>
      <c r="E12844" s="47"/>
      <c r="F12844" s="47"/>
      <c r="G12844" s="47"/>
      <c r="H12844" s="47"/>
      <c r="I12844" s="47"/>
    </row>
    <row r="12845" spans="1:9" x14ac:dyDescent="0.25">
      <c r="A12845" s="47"/>
      <c r="B12845" s="47"/>
      <c r="C12845" s="47"/>
      <c r="D12845" s="47"/>
      <c r="E12845" s="47"/>
      <c r="F12845" s="47"/>
      <c r="G12845" s="47"/>
      <c r="H12845" s="47"/>
      <c r="I12845" s="47"/>
    </row>
    <row r="12846" spans="1:9" x14ac:dyDescent="0.25">
      <c r="A12846" s="47"/>
      <c r="B12846" s="47"/>
      <c r="C12846" s="47"/>
      <c r="D12846" s="47"/>
      <c r="E12846" s="47"/>
      <c r="F12846" s="47"/>
      <c r="G12846" s="47"/>
      <c r="H12846" s="47"/>
      <c r="I12846" s="47"/>
    </row>
    <row r="12847" spans="1:9" x14ac:dyDescent="0.25">
      <c r="A12847" s="47"/>
      <c r="B12847" s="47"/>
      <c r="C12847" s="47"/>
      <c r="D12847" s="47"/>
      <c r="E12847" s="47"/>
      <c r="F12847" s="47"/>
      <c r="G12847" s="47"/>
      <c r="H12847" s="47"/>
      <c r="I12847" s="47"/>
    </row>
    <row r="12848" spans="1:9" x14ac:dyDescent="0.25">
      <c r="A12848" s="47"/>
      <c r="B12848" s="47"/>
      <c r="C12848" s="47"/>
      <c r="D12848" s="47"/>
      <c r="E12848" s="47"/>
      <c r="F12848" s="47"/>
      <c r="G12848" s="47"/>
      <c r="H12848" s="47"/>
      <c r="I12848" s="47"/>
    </row>
    <row r="12849" spans="1:9" x14ac:dyDescent="0.25">
      <c r="A12849" s="47"/>
      <c r="B12849" s="47"/>
      <c r="C12849" s="47"/>
      <c r="D12849" s="47"/>
      <c r="E12849" s="47"/>
      <c r="F12849" s="47"/>
      <c r="G12849" s="47"/>
      <c r="H12849" s="47"/>
      <c r="I12849" s="47"/>
    </row>
    <row r="12850" spans="1:9" x14ac:dyDescent="0.25">
      <c r="A12850" s="47"/>
      <c r="B12850" s="47"/>
      <c r="C12850" s="47"/>
      <c r="D12850" s="47"/>
      <c r="E12850" s="47"/>
      <c r="F12850" s="47"/>
      <c r="G12850" s="47"/>
      <c r="H12850" s="47"/>
      <c r="I12850" s="47"/>
    </row>
    <row r="12851" spans="1:9" x14ac:dyDescent="0.25">
      <c r="A12851" s="47"/>
      <c r="B12851" s="47"/>
      <c r="C12851" s="47"/>
      <c r="D12851" s="47"/>
      <c r="E12851" s="47"/>
      <c r="F12851" s="47"/>
      <c r="G12851" s="47"/>
      <c r="H12851" s="47"/>
      <c r="I12851" s="47"/>
    </row>
    <row r="12852" spans="1:9" x14ac:dyDescent="0.25">
      <c r="A12852" s="47"/>
      <c r="B12852" s="47"/>
      <c r="C12852" s="47"/>
      <c r="D12852" s="47"/>
      <c r="E12852" s="47"/>
      <c r="F12852" s="47"/>
      <c r="G12852" s="47"/>
      <c r="H12852" s="47"/>
      <c r="I12852" s="47"/>
    </row>
    <row r="12853" spans="1:9" x14ac:dyDescent="0.25">
      <c r="A12853" s="47"/>
      <c r="B12853" s="47"/>
      <c r="C12853" s="47"/>
      <c r="D12853" s="47"/>
      <c r="E12853" s="47"/>
      <c r="F12853" s="47"/>
      <c r="G12853" s="47"/>
      <c r="H12853" s="47"/>
      <c r="I12853" s="47"/>
    </row>
    <row r="12854" spans="1:9" x14ac:dyDescent="0.25">
      <c r="A12854" s="47"/>
      <c r="B12854" s="47"/>
      <c r="C12854" s="47"/>
      <c r="D12854" s="47"/>
      <c r="E12854" s="47"/>
      <c r="F12854" s="47"/>
      <c r="G12854" s="47"/>
      <c r="H12854" s="47"/>
      <c r="I12854" s="47"/>
    </row>
    <row r="12855" spans="1:9" x14ac:dyDescent="0.25">
      <c r="A12855" s="47"/>
      <c r="B12855" s="47"/>
      <c r="C12855" s="47"/>
      <c r="D12855" s="47"/>
      <c r="E12855" s="47"/>
      <c r="F12855" s="47"/>
      <c r="G12855" s="47"/>
      <c r="H12855" s="47"/>
      <c r="I12855" s="47"/>
    </row>
    <row r="12856" spans="1:9" x14ac:dyDescent="0.25">
      <c r="A12856" s="47"/>
      <c r="B12856" s="47"/>
      <c r="C12856" s="47"/>
      <c r="D12856" s="47"/>
      <c r="E12856" s="47"/>
      <c r="F12856" s="47"/>
      <c r="G12856" s="47"/>
      <c r="H12856" s="47"/>
      <c r="I12856" s="47"/>
    </row>
    <row r="12857" spans="1:9" x14ac:dyDescent="0.25">
      <c r="A12857" s="47"/>
      <c r="B12857" s="47"/>
      <c r="C12857" s="47"/>
      <c r="D12857" s="47"/>
      <c r="E12857" s="47"/>
      <c r="F12857" s="47"/>
      <c r="G12857" s="47"/>
      <c r="H12857" s="47"/>
      <c r="I12857" s="47"/>
    </row>
    <row r="12858" spans="1:9" x14ac:dyDescent="0.25">
      <c r="A12858" s="47"/>
      <c r="B12858" s="47"/>
      <c r="C12858" s="47"/>
      <c r="D12858" s="47"/>
      <c r="E12858" s="47"/>
      <c r="F12858" s="47"/>
      <c r="G12858" s="47"/>
      <c r="H12858" s="47"/>
      <c r="I12858" s="47"/>
    </row>
    <row r="12859" spans="1:9" x14ac:dyDescent="0.25">
      <c r="A12859" s="47"/>
      <c r="B12859" s="47"/>
      <c r="C12859" s="47"/>
      <c r="D12859" s="47"/>
      <c r="E12859" s="47"/>
      <c r="F12859" s="47"/>
      <c r="G12859" s="47"/>
      <c r="H12859" s="47"/>
      <c r="I12859" s="47"/>
    </row>
    <row r="12860" spans="1:9" x14ac:dyDescent="0.25">
      <c r="A12860" s="47"/>
      <c r="B12860" s="47"/>
      <c r="C12860" s="47"/>
      <c r="D12860" s="47"/>
      <c r="E12860" s="47"/>
      <c r="F12860" s="47"/>
      <c r="G12860" s="47"/>
      <c r="H12860" s="47"/>
      <c r="I12860" s="47"/>
    </row>
    <row r="12861" spans="1:9" x14ac:dyDescent="0.25">
      <c r="A12861" s="47"/>
      <c r="B12861" s="47"/>
      <c r="C12861" s="47"/>
      <c r="D12861" s="47"/>
      <c r="E12861" s="47"/>
      <c r="F12861" s="47"/>
      <c r="G12861" s="47"/>
      <c r="H12861" s="47"/>
      <c r="I12861" s="47"/>
    </row>
    <row r="12862" spans="1:9" x14ac:dyDescent="0.25">
      <c r="A12862" s="47"/>
      <c r="B12862" s="47"/>
      <c r="C12862" s="47"/>
      <c r="D12862" s="47"/>
      <c r="E12862" s="47"/>
      <c r="F12862" s="47"/>
      <c r="G12862" s="47"/>
      <c r="H12862" s="47"/>
      <c r="I12862" s="47"/>
    </row>
    <row r="12863" spans="1:9" x14ac:dyDescent="0.25">
      <c r="A12863" s="47"/>
      <c r="B12863" s="47"/>
      <c r="C12863" s="47"/>
      <c r="D12863" s="47"/>
      <c r="E12863" s="47"/>
      <c r="F12863" s="47"/>
      <c r="G12863" s="47"/>
      <c r="H12863" s="47"/>
      <c r="I12863" s="47"/>
    </row>
    <row r="12864" spans="1:9" x14ac:dyDescent="0.25">
      <c r="A12864" s="47"/>
      <c r="B12864" s="47"/>
      <c r="C12864" s="47"/>
      <c r="D12864" s="47"/>
      <c r="E12864" s="47"/>
      <c r="F12864" s="47"/>
      <c r="G12864" s="47"/>
      <c r="H12864" s="47"/>
      <c r="I12864" s="47"/>
    </row>
    <row r="12865" spans="1:9" x14ac:dyDescent="0.25">
      <c r="A12865" s="47"/>
      <c r="B12865" s="47"/>
      <c r="C12865" s="47"/>
      <c r="D12865" s="47"/>
      <c r="E12865" s="47"/>
      <c r="F12865" s="47"/>
      <c r="G12865" s="47"/>
      <c r="H12865" s="47"/>
      <c r="I12865" s="47"/>
    </row>
    <row r="12866" spans="1:9" x14ac:dyDescent="0.25">
      <c r="A12866" s="47"/>
      <c r="B12866" s="47"/>
      <c r="C12866" s="47"/>
      <c r="D12866" s="47"/>
      <c r="E12866" s="47"/>
      <c r="F12866" s="47"/>
      <c r="G12866" s="47"/>
      <c r="H12866" s="47"/>
      <c r="I12866" s="47"/>
    </row>
    <row r="12867" spans="1:9" x14ac:dyDescent="0.25">
      <c r="A12867" s="47"/>
      <c r="B12867" s="47"/>
      <c r="C12867" s="47"/>
      <c r="D12867" s="47"/>
      <c r="E12867" s="47"/>
      <c r="F12867" s="47"/>
      <c r="G12867" s="47"/>
      <c r="H12867" s="47"/>
      <c r="I12867" s="47"/>
    </row>
    <row r="12868" spans="1:9" x14ac:dyDescent="0.25">
      <c r="A12868" s="47"/>
      <c r="B12868" s="47"/>
      <c r="C12868" s="47"/>
      <c r="D12868" s="47"/>
      <c r="E12868" s="47"/>
      <c r="F12868" s="47"/>
      <c r="G12868" s="47"/>
      <c r="H12868" s="47"/>
      <c r="I12868" s="47"/>
    </row>
    <row r="12869" spans="1:9" x14ac:dyDescent="0.25">
      <c r="A12869" s="47"/>
      <c r="B12869" s="47"/>
      <c r="C12869" s="47"/>
      <c r="D12869" s="47"/>
      <c r="E12869" s="47"/>
      <c r="F12869" s="47"/>
      <c r="G12869" s="47"/>
      <c r="H12869" s="47"/>
      <c r="I12869" s="47"/>
    </row>
    <row r="12870" spans="1:9" x14ac:dyDescent="0.25">
      <c r="A12870" s="47"/>
      <c r="B12870" s="47"/>
      <c r="C12870" s="47"/>
      <c r="D12870" s="47"/>
      <c r="E12870" s="47"/>
      <c r="F12870" s="47"/>
      <c r="G12870" s="47"/>
      <c r="H12870" s="47"/>
      <c r="I12870" s="47"/>
    </row>
    <row r="12871" spans="1:9" x14ac:dyDescent="0.25">
      <c r="A12871" s="47"/>
      <c r="B12871" s="47"/>
      <c r="C12871" s="47"/>
      <c r="D12871" s="47"/>
      <c r="E12871" s="47"/>
      <c r="F12871" s="47"/>
      <c r="G12871" s="47"/>
      <c r="H12871" s="47"/>
      <c r="I12871" s="47"/>
    </row>
    <row r="12872" spans="1:9" x14ac:dyDescent="0.25">
      <c r="A12872" s="47"/>
      <c r="B12872" s="47"/>
      <c r="C12872" s="47"/>
      <c r="D12872" s="47"/>
      <c r="E12872" s="47"/>
      <c r="F12872" s="47"/>
      <c r="G12872" s="47"/>
      <c r="H12872" s="47"/>
      <c r="I12872" s="47"/>
    </row>
    <row r="12873" spans="1:9" x14ac:dyDescent="0.25">
      <c r="A12873" s="47"/>
      <c r="B12873" s="47"/>
      <c r="C12873" s="47"/>
      <c r="D12873" s="47"/>
      <c r="E12873" s="47"/>
      <c r="F12873" s="47"/>
      <c r="G12873" s="47"/>
      <c r="H12873" s="47"/>
      <c r="I12873" s="47"/>
    </row>
    <row r="12874" spans="1:9" x14ac:dyDescent="0.25">
      <c r="A12874" s="47"/>
      <c r="B12874" s="47"/>
      <c r="C12874" s="47"/>
      <c r="D12874" s="47"/>
      <c r="E12874" s="47"/>
      <c r="F12874" s="47"/>
      <c r="G12874" s="47"/>
      <c r="H12874" s="47"/>
      <c r="I12874" s="47"/>
    </row>
    <row r="12875" spans="1:9" x14ac:dyDescent="0.25">
      <c r="A12875" s="47"/>
      <c r="B12875" s="47"/>
      <c r="C12875" s="47"/>
      <c r="D12875" s="47"/>
      <c r="E12875" s="47"/>
      <c r="F12875" s="47"/>
      <c r="G12875" s="47"/>
      <c r="H12875" s="47"/>
      <c r="I12875" s="47"/>
    </row>
    <row r="12876" spans="1:9" x14ac:dyDescent="0.25">
      <c r="A12876" s="47"/>
      <c r="B12876" s="47"/>
      <c r="C12876" s="47"/>
      <c r="D12876" s="47"/>
      <c r="E12876" s="47"/>
      <c r="F12876" s="47"/>
      <c r="G12876" s="47"/>
      <c r="H12876" s="47"/>
      <c r="I12876" s="47"/>
    </row>
    <row r="12877" spans="1:9" x14ac:dyDescent="0.25">
      <c r="A12877" s="47"/>
      <c r="B12877" s="47"/>
      <c r="C12877" s="47"/>
      <c r="D12877" s="47"/>
      <c r="E12877" s="47"/>
      <c r="F12877" s="47"/>
      <c r="G12877" s="47"/>
      <c r="H12877" s="47"/>
      <c r="I12877" s="47"/>
    </row>
    <row r="12878" spans="1:9" x14ac:dyDescent="0.25">
      <c r="A12878" s="47"/>
      <c r="B12878" s="47"/>
      <c r="C12878" s="47"/>
      <c r="D12878" s="47"/>
      <c r="E12878" s="47"/>
      <c r="F12878" s="47"/>
      <c r="G12878" s="47"/>
      <c r="H12878" s="47"/>
      <c r="I12878" s="47"/>
    </row>
    <row r="12879" spans="1:9" x14ac:dyDescent="0.25">
      <c r="A12879" s="47"/>
      <c r="B12879" s="47"/>
      <c r="C12879" s="47"/>
      <c r="D12879" s="47"/>
      <c r="E12879" s="47"/>
      <c r="F12879" s="47"/>
      <c r="G12879" s="47"/>
      <c r="H12879" s="47"/>
      <c r="I12879" s="47"/>
    </row>
    <row r="12880" spans="1:9" x14ac:dyDescent="0.25">
      <c r="A12880" s="47"/>
      <c r="B12880" s="47"/>
      <c r="C12880" s="47"/>
      <c r="D12880" s="47"/>
      <c r="E12880" s="47"/>
      <c r="F12880" s="47"/>
      <c r="G12880" s="47"/>
      <c r="H12880" s="47"/>
      <c r="I12880" s="47"/>
    </row>
    <row r="12881" spans="1:9" x14ac:dyDescent="0.25">
      <c r="A12881" s="47"/>
      <c r="B12881" s="47"/>
      <c r="C12881" s="47"/>
      <c r="D12881" s="47"/>
      <c r="E12881" s="47"/>
      <c r="F12881" s="47"/>
      <c r="G12881" s="47"/>
      <c r="H12881" s="47"/>
      <c r="I12881" s="47"/>
    </row>
    <row r="12882" spans="1:9" x14ac:dyDescent="0.25">
      <c r="A12882" s="47"/>
      <c r="B12882" s="47"/>
      <c r="C12882" s="47"/>
      <c r="D12882" s="47"/>
      <c r="E12882" s="47"/>
      <c r="F12882" s="47"/>
      <c r="G12882" s="47"/>
      <c r="H12882" s="47"/>
      <c r="I12882" s="47"/>
    </row>
    <row r="12883" spans="1:9" x14ac:dyDescent="0.25">
      <c r="A12883" s="47"/>
      <c r="B12883" s="47"/>
      <c r="C12883" s="47"/>
      <c r="D12883" s="47"/>
      <c r="E12883" s="47"/>
      <c r="F12883" s="47"/>
      <c r="G12883" s="47"/>
      <c r="H12883" s="47"/>
      <c r="I12883" s="47"/>
    </row>
    <row r="12884" spans="1:9" x14ac:dyDescent="0.25">
      <c r="A12884" s="47"/>
      <c r="B12884" s="47"/>
      <c r="C12884" s="47"/>
      <c r="D12884" s="47"/>
      <c r="E12884" s="47"/>
      <c r="F12884" s="47"/>
      <c r="G12884" s="47"/>
      <c r="H12884" s="47"/>
      <c r="I12884" s="47"/>
    </row>
    <row r="12885" spans="1:9" x14ac:dyDescent="0.25">
      <c r="A12885" s="47"/>
      <c r="B12885" s="47"/>
      <c r="C12885" s="47"/>
      <c r="D12885" s="47"/>
      <c r="E12885" s="47"/>
      <c r="F12885" s="47"/>
      <c r="G12885" s="47"/>
      <c r="H12885" s="47"/>
      <c r="I12885" s="47"/>
    </row>
    <row r="12886" spans="1:9" x14ac:dyDescent="0.25">
      <c r="A12886" s="47"/>
      <c r="B12886" s="47"/>
      <c r="C12886" s="47"/>
      <c r="D12886" s="47"/>
      <c r="E12886" s="47"/>
      <c r="F12886" s="47"/>
      <c r="G12886" s="47"/>
      <c r="H12886" s="47"/>
      <c r="I12886" s="47"/>
    </row>
    <row r="12887" spans="1:9" x14ac:dyDescent="0.25">
      <c r="A12887" s="47"/>
      <c r="B12887" s="47"/>
      <c r="C12887" s="47"/>
      <c r="D12887" s="47"/>
      <c r="E12887" s="47"/>
      <c r="F12887" s="47"/>
      <c r="G12887" s="47"/>
      <c r="H12887" s="47"/>
      <c r="I12887" s="47"/>
    </row>
    <row r="12888" spans="1:9" x14ac:dyDescent="0.25">
      <c r="A12888" s="47"/>
      <c r="B12888" s="47"/>
      <c r="C12888" s="47"/>
      <c r="D12888" s="47"/>
      <c r="E12888" s="47"/>
      <c r="F12888" s="47"/>
      <c r="G12888" s="47"/>
      <c r="H12888" s="47"/>
      <c r="I12888" s="47"/>
    </row>
    <row r="12889" spans="1:9" x14ac:dyDescent="0.25">
      <c r="A12889" s="47"/>
      <c r="B12889" s="47"/>
      <c r="C12889" s="47"/>
      <c r="D12889" s="47"/>
      <c r="E12889" s="47"/>
      <c r="F12889" s="47"/>
      <c r="G12889" s="47"/>
      <c r="H12889" s="47"/>
      <c r="I12889" s="47"/>
    </row>
    <row r="12890" spans="1:9" x14ac:dyDescent="0.25">
      <c r="A12890" s="47"/>
      <c r="B12890" s="47"/>
      <c r="C12890" s="47"/>
      <c r="D12890" s="47"/>
      <c r="E12890" s="47"/>
      <c r="F12890" s="47"/>
      <c r="G12890" s="47"/>
      <c r="H12890" s="47"/>
      <c r="I12890" s="47"/>
    </row>
    <row r="12891" spans="1:9" x14ac:dyDescent="0.25">
      <c r="A12891" s="47"/>
      <c r="B12891" s="47"/>
      <c r="C12891" s="47"/>
      <c r="D12891" s="47"/>
      <c r="E12891" s="47"/>
      <c r="F12891" s="47"/>
      <c r="G12891" s="47"/>
      <c r="H12891" s="47"/>
      <c r="I12891" s="47"/>
    </row>
    <row r="12892" spans="1:9" x14ac:dyDescent="0.25">
      <c r="A12892" s="47"/>
      <c r="B12892" s="47"/>
      <c r="C12892" s="47"/>
      <c r="D12892" s="47"/>
      <c r="E12892" s="47"/>
      <c r="F12892" s="47"/>
      <c r="G12892" s="47"/>
      <c r="H12892" s="47"/>
      <c r="I12892" s="47"/>
    </row>
    <row r="12893" spans="1:9" x14ac:dyDescent="0.25">
      <c r="A12893" s="47"/>
      <c r="B12893" s="47"/>
      <c r="C12893" s="47"/>
      <c r="D12893" s="47"/>
      <c r="E12893" s="47"/>
      <c r="F12893" s="47"/>
      <c r="G12893" s="47"/>
      <c r="H12893" s="47"/>
      <c r="I12893" s="47"/>
    </row>
    <row r="12894" spans="1:9" x14ac:dyDescent="0.25">
      <c r="A12894" s="47"/>
      <c r="B12894" s="47"/>
      <c r="C12894" s="47"/>
      <c r="D12894" s="47"/>
      <c r="E12894" s="47"/>
      <c r="F12894" s="47"/>
      <c r="G12894" s="47"/>
      <c r="H12894" s="47"/>
      <c r="I12894" s="47"/>
    </row>
    <row r="12895" spans="1:9" x14ac:dyDescent="0.25">
      <c r="A12895" s="47"/>
      <c r="B12895" s="47"/>
      <c r="C12895" s="47"/>
      <c r="D12895" s="47"/>
      <c r="E12895" s="47"/>
      <c r="F12895" s="47"/>
      <c r="G12895" s="47"/>
      <c r="H12895" s="47"/>
      <c r="I12895" s="47"/>
    </row>
    <row r="12896" spans="1:9" x14ac:dyDescent="0.25">
      <c r="A12896" s="47"/>
      <c r="B12896" s="47"/>
      <c r="C12896" s="47"/>
      <c r="D12896" s="47"/>
      <c r="E12896" s="47"/>
      <c r="F12896" s="47"/>
      <c r="G12896" s="47"/>
      <c r="H12896" s="47"/>
      <c r="I12896" s="47"/>
    </row>
    <row r="12897" spans="1:9" x14ac:dyDescent="0.25">
      <c r="A12897" s="47"/>
      <c r="B12897" s="47"/>
      <c r="C12897" s="47"/>
      <c r="D12897" s="47"/>
      <c r="E12897" s="47"/>
      <c r="F12897" s="47"/>
      <c r="G12897" s="47"/>
      <c r="H12897" s="47"/>
      <c r="I12897" s="47"/>
    </row>
    <row r="12898" spans="1:9" x14ac:dyDescent="0.25">
      <c r="A12898" s="47"/>
      <c r="B12898" s="47"/>
      <c r="C12898" s="47"/>
      <c r="D12898" s="47"/>
      <c r="E12898" s="47"/>
      <c r="F12898" s="47"/>
      <c r="G12898" s="47"/>
      <c r="H12898" s="47"/>
      <c r="I12898" s="47"/>
    </row>
    <row r="12899" spans="1:9" x14ac:dyDescent="0.25">
      <c r="A12899" s="47"/>
      <c r="B12899" s="47"/>
      <c r="C12899" s="47"/>
      <c r="D12899" s="47"/>
      <c r="E12899" s="47"/>
      <c r="F12899" s="47"/>
      <c r="G12899" s="47"/>
      <c r="H12899" s="47"/>
      <c r="I12899" s="47"/>
    </row>
    <row r="12900" spans="1:9" x14ac:dyDescent="0.25">
      <c r="A12900" s="47"/>
      <c r="B12900" s="47"/>
      <c r="C12900" s="47"/>
      <c r="D12900" s="47"/>
      <c r="E12900" s="47"/>
      <c r="F12900" s="47"/>
      <c r="G12900" s="47"/>
      <c r="H12900" s="47"/>
      <c r="I12900" s="47"/>
    </row>
    <row r="12901" spans="1:9" x14ac:dyDescent="0.25">
      <c r="A12901" s="47"/>
      <c r="B12901" s="47"/>
      <c r="C12901" s="47"/>
      <c r="D12901" s="47"/>
      <c r="E12901" s="47"/>
      <c r="F12901" s="47"/>
      <c r="G12901" s="47"/>
      <c r="H12901" s="47"/>
      <c r="I12901" s="47"/>
    </row>
    <row r="12902" spans="1:9" x14ac:dyDescent="0.25">
      <c r="A12902" s="47"/>
      <c r="B12902" s="47"/>
      <c r="C12902" s="47"/>
      <c r="D12902" s="47"/>
      <c r="E12902" s="47"/>
      <c r="F12902" s="47"/>
      <c r="G12902" s="47"/>
      <c r="H12902" s="47"/>
      <c r="I12902" s="47"/>
    </row>
    <row r="12903" spans="1:9" x14ac:dyDescent="0.25">
      <c r="A12903" s="47"/>
      <c r="B12903" s="47"/>
      <c r="C12903" s="47"/>
      <c r="D12903" s="47"/>
      <c r="E12903" s="47"/>
      <c r="F12903" s="47"/>
      <c r="G12903" s="47"/>
      <c r="H12903" s="47"/>
      <c r="I12903" s="47"/>
    </row>
    <row r="12904" spans="1:9" x14ac:dyDescent="0.25">
      <c r="A12904" s="47"/>
      <c r="B12904" s="47"/>
      <c r="C12904" s="47"/>
      <c r="D12904" s="47"/>
      <c r="E12904" s="47"/>
      <c r="F12904" s="47"/>
      <c r="G12904" s="47"/>
      <c r="H12904" s="47"/>
      <c r="I12904" s="47"/>
    </row>
    <row r="12905" spans="1:9" x14ac:dyDescent="0.25">
      <c r="A12905" s="47"/>
      <c r="B12905" s="47"/>
      <c r="C12905" s="47"/>
      <c r="D12905" s="47"/>
      <c r="E12905" s="47"/>
      <c r="F12905" s="47"/>
      <c r="G12905" s="47"/>
      <c r="H12905" s="47"/>
      <c r="I12905" s="47"/>
    </row>
    <row r="12906" spans="1:9" x14ac:dyDescent="0.25">
      <c r="A12906" s="47"/>
      <c r="B12906" s="47"/>
      <c r="C12906" s="47"/>
      <c r="D12906" s="47"/>
      <c r="E12906" s="47"/>
      <c r="F12906" s="47"/>
      <c r="G12906" s="47"/>
      <c r="H12906" s="47"/>
      <c r="I12906" s="47"/>
    </row>
    <row r="12907" spans="1:9" x14ac:dyDescent="0.25">
      <c r="A12907" s="47"/>
      <c r="B12907" s="47"/>
      <c r="C12907" s="47"/>
      <c r="D12907" s="47"/>
      <c r="E12907" s="47"/>
      <c r="F12907" s="47"/>
      <c r="G12907" s="47"/>
      <c r="H12907" s="47"/>
      <c r="I12907" s="47"/>
    </row>
    <row r="12908" spans="1:9" x14ac:dyDescent="0.25">
      <c r="A12908" s="47"/>
      <c r="B12908" s="47"/>
      <c r="C12908" s="47"/>
      <c r="D12908" s="47"/>
      <c r="E12908" s="47"/>
      <c r="F12908" s="47"/>
      <c r="G12908" s="47"/>
      <c r="H12908" s="47"/>
      <c r="I12908" s="47"/>
    </row>
    <row r="12909" spans="1:9" x14ac:dyDescent="0.25">
      <c r="A12909" s="47"/>
      <c r="B12909" s="47"/>
      <c r="C12909" s="47"/>
      <c r="D12909" s="47"/>
      <c r="E12909" s="47"/>
      <c r="F12909" s="47"/>
      <c r="G12909" s="47"/>
      <c r="H12909" s="47"/>
      <c r="I12909" s="47"/>
    </row>
    <row r="12910" spans="1:9" x14ac:dyDescent="0.25">
      <c r="A12910" s="47"/>
      <c r="B12910" s="47"/>
      <c r="C12910" s="47"/>
      <c r="D12910" s="47"/>
      <c r="E12910" s="47"/>
      <c r="F12910" s="47"/>
      <c r="G12910" s="47"/>
      <c r="H12910" s="47"/>
      <c r="I12910" s="47"/>
    </row>
    <row r="12911" spans="1:9" x14ac:dyDescent="0.25">
      <c r="A12911" s="47"/>
      <c r="B12911" s="47"/>
      <c r="C12911" s="47"/>
      <c r="D12911" s="47"/>
      <c r="E12911" s="47"/>
      <c r="F12911" s="47"/>
      <c r="G12911" s="47"/>
      <c r="H12911" s="47"/>
      <c r="I12911" s="47"/>
    </row>
    <row r="12912" spans="1:9" x14ac:dyDescent="0.25">
      <c r="A12912" s="47"/>
      <c r="B12912" s="47"/>
      <c r="C12912" s="47"/>
      <c r="D12912" s="47"/>
      <c r="E12912" s="47"/>
      <c r="F12912" s="47"/>
      <c r="G12912" s="47"/>
      <c r="H12912" s="47"/>
      <c r="I12912" s="47"/>
    </row>
    <row r="12913" spans="1:9" x14ac:dyDescent="0.25">
      <c r="A12913" s="47"/>
      <c r="B12913" s="47"/>
      <c r="C12913" s="47"/>
      <c r="D12913" s="47"/>
      <c r="E12913" s="47"/>
      <c r="F12913" s="47"/>
      <c r="G12913" s="47"/>
      <c r="H12913" s="47"/>
      <c r="I12913" s="47"/>
    </row>
    <row r="12914" spans="1:9" x14ac:dyDescent="0.25">
      <c r="A12914" s="47"/>
      <c r="B12914" s="47"/>
      <c r="C12914" s="47"/>
      <c r="D12914" s="47"/>
      <c r="E12914" s="47"/>
      <c r="F12914" s="47"/>
      <c r="G12914" s="47"/>
      <c r="H12914" s="47"/>
      <c r="I12914" s="47"/>
    </row>
    <row r="12915" spans="1:9" x14ac:dyDescent="0.25">
      <c r="A12915" s="47"/>
      <c r="B12915" s="47"/>
      <c r="C12915" s="47"/>
      <c r="D12915" s="47"/>
      <c r="E12915" s="47"/>
      <c r="F12915" s="47"/>
      <c r="G12915" s="47"/>
      <c r="H12915" s="47"/>
      <c r="I12915" s="47"/>
    </row>
    <row r="12916" spans="1:9" x14ac:dyDescent="0.25">
      <c r="A12916" s="47"/>
      <c r="B12916" s="47"/>
      <c r="C12916" s="47"/>
      <c r="D12916" s="47"/>
      <c r="E12916" s="47"/>
      <c r="F12916" s="47"/>
      <c r="G12916" s="47"/>
      <c r="H12916" s="47"/>
      <c r="I12916" s="47"/>
    </row>
    <row r="12917" spans="1:9" x14ac:dyDescent="0.25">
      <c r="A12917" s="47"/>
      <c r="B12917" s="47"/>
      <c r="C12917" s="47"/>
      <c r="D12917" s="47"/>
      <c r="E12917" s="47"/>
      <c r="F12917" s="47"/>
      <c r="G12917" s="47"/>
      <c r="H12917" s="47"/>
      <c r="I12917" s="47"/>
    </row>
    <row r="12918" spans="1:9" x14ac:dyDescent="0.25">
      <c r="A12918" s="47"/>
      <c r="B12918" s="47"/>
      <c r="C12918" s="47"/>
      <c r="D12918" s="47"/>
      <c r="E12918" s="47"/>
      <c r="F12918" s="47"/>
      <c r="G12918" s="47"/>
      <c r="H12918" s="47"/>
      <c r="I12918" s="47"/>
    </row>
    <row r="12919" spans="1:9" x14ac:dyDescent="0.25">
      <c r="A12919" s="47"/>
      <c r="B12919" s="47"/>
      <c r="C12919" s="47"/>
      <c r="D12919" s="47"/>
      <c r="E12919" s="47"/>
      <c r="F12919" s="47"/>
      <c r="G12919" s="47"/>
      <c r="H12919" s="47"/>
      <c r="I12919" s="47"/>
    </row>
    <row r="12920" spans="1:9" x14ac:dyDescent="0.25">
      <c r="A12920" s="47"/>
      <c r="B12920" s="47"/>
      <c r="C12920" s="47"/>
      <c r="D12920" s="47"/>
      <c r="E12920" s="47"/>
      <c r="F12920" s="47"/>
      <c r="G12920" s="47"/>
      <c r="H12920" s="47"/>
      <c r="I12920" s="47"/>
    </row>
    <row r="12921" spans="1:9" x14ac:dyDescent="0.25">
      <c r="A12921" s="47"/>
      <c r="B12921" s="47"/>
      <c r="C12921" s="47"/>
      <c r="D12921" s="47"/>
      <c r="E12921" s="47"/>
      <c r="F12921" s="47"/>
      <c r="G12921" s="47"/>
      <c r="H12921" s="47"/>
      <c r="I12921" s="47"/>
    </row>
    <row r="12922" spans="1:9" x14ac:dyDescent="0.25">
      <c r="A12922" s="47"/>
      <c r="B12922" s="47"/>
      <c r="C12922" s="47"/>
      <c r="D12922" s="47"/>
      <c r="E12922" s="47"/>
      <c r="F12922" s="47"/>
      <c r="G12922" s="47"/>
      <c r="H12922" s="47"/>
      <c r="I12922" s="47"/>
    </row>
    <row r="12923" spans="1:9" x14ac:dyDescent="0.25">
      <c r="A12923" s="47"/>
      <c r="B12923" s="47"/>
      <c r="C12923" s="47"/>
      <c r="D12923" s="47"/>
      <c r="E12923" s="47"/>
      <c r="F12923" s="47"/>
      <c r="G12923" s="47"/>
      <c r="H12923" s="47"/>
      <c r="I12923" s="47"/>
    </row>
    <row r="12924" spans="1:9" x14ac:dyDescent="0.25">
      <c r="A12924" s="47"/>
      <c r="B12924" s="47"/>
      <c r="C12924" s="47"/>
      <c r="D12924" s="47"/>
      <c r="E12924" s="47"/>
      <c r="F12924" s="47"/>
      <c r="G12924" s="47"/>
      <c r="H12924" s="47"/>
      <c r="I12924" s="47"/>
    </row>
    <row r="12925" spans="1:9" x14ac:dyDescent="0.25">
      <c r="A12925" s="47"/>
      <c r="B12925" s="47"/>
      <c r="C12925" s="47"/>
      <c r="D12925" s="47"/>
      <c r="E12925" s="47"/>
      <c r="F12925" s="47"/>
      <c r="G12925" s="47"/>
      <c r="H12925" s="47"/>
      <c r="I12925" s="47"/>
    </row>
    <row r="12926" spans="1:9" x14ac:dyDescent="0.25">
      <c r="A12926" s="47"/>
      <c r="B12926" s="47"/>
      <c r="C12926" s="47"/>
      <c r="D12926" s="47"/>
      <c r="E12926" s="47"/>
      <c r="F12926" s="47"/>
      <c r="G12926" s="47"/>
      <c r="H12926" s="47"/>
      <c r="I12926" s="47"/>
    </row>
    <row r="12927" spans="1:9" x14ac:dyDescent="0.25">
      <c r="A12927" s="47"/>
      <c r="B12927" s="47"/>
      <c r="C12927" s="47"/>
      <c r="D12927" s="47"/>
      <c r="E12927" s="47"/>
      <c r="F12927" s="47"/>
      <c r="G12927" s="47"/>
      <c r="H12927" s="47"/>
      <c r="I12927" s="47"/>
    </row>
    <row r="12928" spans="1:9" x14ac:dyDescent="0.25">
      <c r="A12928" s="47"/>
      <c r="B12928" s="47"/>
      <c r="C12928" s="47"/>
      <c r="D12928" s="47"/>
      <c r="E12928" s="47"/>
      <c r="F12928" s="47"/>
      <c r="G12928" s="47"/>
      <c r="H12928" s="47"/>
      <c r="I12928" s="47"/>
    </row>
    <row r="12929" spans="1:9" x14ac:dyDescent="0.25">
      <c r="A12929" s="47"/>
      <c r="B12929" s="47"/>
      <c r="C12929" s="47"/>
      <c r="D12929" s="47"/>
      <c r="E12929" s="47"/>
      <c r="F12929" s="47"/>
      <c r="G12929" s="47"/>
      <c r="H12929" s="47"/>
      <c r="I12929" s="47"/>
    </row>
    <row r="12930" spans="1:9" x14ac:dyDescent="0.25">
      <c r="A12930" s="47"/>
      <c r="B12930" s="47"/>
      <c r="C12930" s="47"/>
      <c r="D12930" s="47"/>
      <c r="E12930" s="47"/>
      <c r="F12930" s="47"/>
      <c r="G12930" s="47"/>
      <c r="H12930" s="47"/>
      <c r="I12930" s="47"/>
    </row>
    <row r="12931" spans="1:9" x14ac:dyDescent="0.25">
      <c r="A12931" s="47"/>
      <c r="B12931" s="47"/>
      <c r="C12931" s="47"/>
      <c r="D12931" s="47"/>
      <c r="E12931" s="47"/>
      <c r="F12931" s="47"/>
      <c r="G12931" s="47"/>
      <c r="H12931" s="47"/>
      <c r="I12931" s="47"/>
    </row>
    <row r="12932" spans="1:9" x14ac:dyDescent="0.25">
      <c r="A12932" s="47"/>
      <c r="B12932" s="47"/>
      <c r="C12932" s="47"/>
      <c r="D12932" s="47"/>
      <c r="E12932" s="47"/>
      <c r="F12932" s="47"/>
      <c r="G12932" s="47"/>
      <c r="H12932" s="47"/>
      <c r="I12932" s="47"/>
    </row>
    <row r="12933" spans="1:9" x14ac:dyDescent="0.25">
      <c r="A12933" s="47"/>
      <c r="B12933" s="47"/>
      <c r="C12933" s="47"/>
      <c r="D12933" s="47"/>
      <c r="E12933" s="47"/>
      <c r="F12933" s="47"/>
      <c r="G12933" s="47"/>
      <c r="H12933" s="47"/>
      <c r="I12933" s="47"/>
    </row>
    <row r="12934" spans="1:9" x14ac:dyDescent="0.25">
      <c r="A12934" s="47"/>
      <c r="B12934" s="47"/>
      <c r="C12934" s="47"/>
      <c r="D12934" s="47"/>
      <c r="E12934" s="47"/>
      <c r="F12934" s="47"/>
      <c r="G12934" s="47"/>
      <c r="H12934" s="47"/>
      <c r="I12934" s="47"/>
    </row>
    <row r="12935" spans="1:9" x14ac:dyDescent="0.25">
      <c r="A12935" s="47"/>
      <c r="B12935" s="47"/>
      <c r="C12935" s="47"/>
      <c r="D12935" s="47"/>
      <c r="E12935" s="47"/>
      <c r="F12935" s="47"/>
      <c r="G12935" s="47"/>
      <c r="H12935" s="47"/>
      <c r="I12935" s="47"/>
    </row>
    <row r="12936" spans="1:9" x14ac:dyDescent="0.25">
      <c r="A12936" s="47"/>
      <c r="B12936" s="47"/>
      <c r="C12936" s="47"/>
      <c r="D12936" s="47"/>
      <c r="E12936" s="47"/>
      <c r="F12936" s="47"/>
      <c r="G12936" s="47"/>
      <c r="H12936" s="47"/>
      <c r="I12936" s="47"/>
    </row>
    <row r="12937" spans="1:9" x14ac:dyDescent="0.25">
      <c r="A12937" s="47"/>
      <c r="B12937" s="47"/>
      <c r="C12937" s="47"/>
      <c r="D12937" s="47"/>
      <c r="E12937" s="47"/>
      <c r="F12937" s="47"/>
      <c r="G12937" s="47"/>
      <c r="H12937" s="47"/>
      <c r="I12937" s="47"/>
    </row>
    <row r="12938" spans="1:9" x14ac:dyDescent="0.25">
      <c r="A12938" s="47"/>
      <c r="B12938" s="47"/>
      <c r="C12938" s="47"/>
      <c r="D12938" s="47"/>
      <c r="E12938" s="47"/>
      <c r="F12938" s="47"/>
      <c r="G12938" s="47"/>
      <c r="H12938" s="47"/>
      <c r="I12938" s="47"/>
    </row>
    <row r="12939" spans="1:9" x14ac:dyDescent="0.25">
      <c r="A12939" s="47"/>
      <c r="B12939" s="47"/>
      <c r="C12939" s="47"/>
      <c r="D12939" s="47"/>
      <c r="E12939" s="47"/>
      <c r="F12939" s="47"/>
      <c r="G12939" s="47"/>
      <c r="H12939" s="47"/>
      <c r="I12939" s="47"/>
    </row>
    <row r="12940" spans="1:9" x14ac:dyDescent="0.25">
      <c r="A12940" s="47"/>
      <c r="B12940" s="47"/>
      <c r="C12940" s="47"/>
      <c r="D12940" s="47"/>
      <c r="E12940" s="47"/>
      <c r="F12940" s="47"/>
      <c r="G12940" s="47"/>
      <c r="H12940" s="47"/>
      <c r="I12940" s="47"/>
    </row>
    <row r="12941" spans="1:9" x14ac:dyDescent="0.25">
      <c r="A12941" s="47"/>
      <c r="B12941" s="47"/>
      <c r="C12941" s="47"/>
      <c r="D12941" s="47"/>
      <c r="E12941" s="47"/>
      <c r="F12941" s="47"/>
      <c r="G12941" s="47"/>
      <c r="H12941" s="47"/>
      <c r="I12941" s="47"/>
    </row>
    <row r="12942" spans="1:9" x14ac:dyDescent="0.25">
      <c r="A12942" s="47"/>
      <c r="B12942" s="47"/>
      <c r="C12942" s="47"/>
      <c r="D12942" s="47"/>
      <c r="E12942" s="47"/>
      <c r="F12942" s="47"/>
      <c r="G12942" s="47"/>
      <c r="H12942" s="47"/>
      <c r="I12942" s="47"/>
    </row>
    <row r="12943" spans="1:9" x14ac:dyDescent="0.25">
      <c r="A12943" s="47"/>
      <c r="B12943" s="47"/>
      <c r="C12943" s="47"/>
      <c r="D12943" s="47"/>
      <c r="E12943" s="47"/>
      <c r="F12943" s="47"/>
      <c r="G12943" s="47"/>
      <c r="H12943" s="47"/>
      <c r="I12943" s="47"/>
    </row>
    <row r="12944" spans="1:9" x14ac:dyDescent="0.25">
      <c r="A12944" s="47"/>
      <c r="B12944" s="47"/>
      <c r="C12944" s="47"/>
      <c r="D12944" s="47"/>
      <c r="E12944" s="47"/>
      <c r="F12944" s="47"/>
      <c r="G12944" s="47"/>
      <c r="H12944" s="47"/>
      <c r="I12944" s="47"/>
    </row>
    <row r="12945" spans="1:9" x14ac:dyDescent="0.25">
      <c r="A12945" s="47"/>
      <c r="B12945" s="47"/>
      <c r="C12945" s="47"/>
      <c r="D12945" s="47"/>
      <c r="E12945" s="47"/>
      <c r="F12945" s="47"/>
      <c r="G12945" s="47"/>
      <c r="H12945" s="47"/>
      <c r="I12945" s="47"/>
    </row>
    <row r="12946" spans="1:9" x14ac:dyDescent="0.25">
      <c r="A12946" s="47"/>
      <c r="B12946" s="47"/>
      <c r="C12946" s="47"/>
      <c r="D12946" s="47"/>
      <c r="E12946" s="47"/>
      <c r="F12946" s="47"/>
      <c r="G12946" s="47"/>
      <c r="H12946" s="47"/>
      <c r="I12946" s="47"/>
    </row>
    <row r="12947" spans="1:9" x14ac:dyDescent="0.25">
      <c r="A12947" s="47"/>
      <c r="B12947" s="47"/>
      <c r="C12947" s="47"/>
      <c r="D12947" s="47"/>
      <c r="E12947" s="47"/>
      <c r="F12947" s="47"/>
      <c r="G12947" s="47"/>
      <c r="H12947" s="47"/>
      <c r="I12947" s="47"/>
    </row>
    <row r="12948" spans="1:9" x14ac:dyDescent="0.25">
      <c r="A12948" s="47"/>
      <c r="B12948" s="47"/>
      <c r="C12948" s="47"/>
      <c r="D12948" s="47"/>
      <c r="E12948" s="47"/>
      <c r="F12948" s="47"/>
      <c r="G12948" s="47"/>
      <c r="H12948" s="47"/>
      <c r="I12948" s="47"/>
    </row>
    <row r="12949" spans="1:9" x14ac:dyDescent="0.25">
      <c r="A12949" s="47"/>
      <c r="B12949" s="47"/>
      <c r="C12949" s="47"/>
      <c r="D12949" s="47"/>
      <c r="E12949" s="47"/>
      <c r="F12949" s="47"/>
      <c r="G12949" s="47"/>
      <c r="H12949" s="47"/>
      <c r="I12949" s="47"/>
    </row>
    <row r="12950" spans="1:9" x14ac:dyDescent="0.25">
      <c r="A12950" s="47"/>
      <c r="B12950" s="47"/>
      <c r="C12950" s="47"/>
      <c r="D12950" s="47"/>
      <c r="E12950" s="47"/>
      <c r="F12950" s="47"/>
      <c r="G12950" s="47"/>
      <c r="H12950" s="47"/>
      <c r="I12950" s="47"/>
    </row>
    <row r="12951" spans="1:9" x14ac:dyDescent="0.25">
      <c r="A12951" s="47"/>
      <c r="B12951" s="47"/>
      <c r="C12951" s="47"/>
      <c r="D12951" s="47"/>
      <c r="E12951" s="47"/>
      <c r="F12951" s="47"/>
      <c r="G12951" s="47"/>
      <c r="H12951" s="47"/>
      <c r="I12951" s="47"/>
    </row>
    <row r="12952" spans="1:9" x14ac:dyDescent="0.25">
      <c r="A12952" s="47"/>
      <c r="B12952" s="47"/>
      <c r="C12952" s="47"/>
      <c r="D12952" s="47"/>
      <c r="E12952" s="47"/>
      <c r="F12952" s="47"/>
      <c r="G12952" s="47"/>
      <c r="H12952" s="47"/>
      <c r="I12952" s="47"/>
    </row>
    <row r="12953" spans="1:9" x14ac:dyDescent="0.25">
      <c r="A12953" s="47"/>
      <c r="B12953" s="47"/>
      <c r="C12953" s="47"/>
      <c r="D12953" s="47"/>
      <c r="E12953" s="47"/>
      <c r="F12953" s="47"/>
      <c r="G12953" s="47"/>
      <c r="H12953" s="47"/>
      <c r="I12953" s="47"/>
    </row>
    <row r="12954" spans="1:9" x14ac:dyDescent="0.25">
      <c r="A12954" s="47"/>
      <c r="B12954" s="47"/>
      <c r="C12954" s="47"/>
      <c r="D12954" s="47"/>
      <c r="E12954" s="47"/>
      <c r="F12954" s="47"/>
      <c r="G12954" s="47"/>
      <c r="H12954" s="47"/>
      <c r="I12954" s="47"/>
    </row>
    <row r="12955" spans="1:9" x14ac:dyDescent="0.25">
      <c r="A12955" s="47"/>
      <c r="B12955" s="47"/>
      <c r="C12955" s="47"/>
      <c r="D12955" s="47"/>
      <c r="E12955" s="47"/>
      <c r="F12955" s="47"/>
      <c r="G12955" s="47"/>
      <c r="H12955" s="47"/>
      <c r="I12955" s="47"/>
    </row>
    <row r="12956" spans="1:9" x14ac:dyDescent="0.25">
      <c r="A12956" s="47"/>
      <c r="B12956" s="47"/>
      <c r="C12956" s="47"/>
      <c r="D12956" s="47"/>
      <c r="E12956" s="47"/>
      <c r="F12956" s="47"/>
      <c r="G12956" s="47"/>
      <c r="H12956" s="47"/>
      <c r="I12956" s="47"/>
    </row>
    <row r="12957" spans="1:9" x14ac:dyDescent="0.25">
      <c r="A12957" s="47"/>
      <c r="B12957" s="47"/>
      <c r="C12957" s="47"/>
      <c r="D12957" s="47"/>
      <c r="E12957" s="47"/>
      <c r="F12957" s="47"/>
      <c r="G12957" s="47"/>
      <c r="H12957" s="47"/>
      <c r="I12957" s="47"/>
    </row>
    <row r="12958" spans="1:9" x14ac:dyDescent="0.25">
      <c r="A12958" s="47"/>
      <c r="B12958" s="47"/>
      <c r="C12958" s="47"/>
      <c r="D12958" s="47"/>
      <c r="E12958" s="47"/>
      <c r="F12958" s="47"/>
      <c r="G12958" s="47"/>
      <c r="H12958" s="47"/>
      <c r="I12958" s="47"/>
    </row>
    <row r="12959" spans="1:9" x14ac:dyDescent="0.25">
      <c r="A12959" s="47"/>
      <c r="B12959" s="47"/>
      <c r="C12959" s="47"/>
      <c r="D12959" s="47"/>
      <c r="E12959" s="47"/>
      <c r="F12959" s="47"/>
      <c r="G12959" s="47"/>
      <c r="H12959" s="47"/>
      <c r="I12959" s="47"/>
    </row>
    <row r="12960" spans="1:9" x14ac:dyDescent="0.25">
      <c r="A12960" s="47"/>
      <c r="B12960" s="47"/>
      <c r="C12960" s="47"/>
      <c r="D12960" s="47"/>
      <c r="E12960" s="47"/>
      <c r="F12960" s="47"/>
      <c r="G12960" s="47"/>
      <c r="H12960" s="47"/>
      <c r="I12960" s="47"/>
    </row>
    <row r="12961" spans="1:9" x14ac:dyDescent="0.25">
      <c r="A12961" s="47"/>
      <c r="B12961" s="47"/>
      <c r="C12961" s="47"/>
      <c r="D12961" s="47"/>
      <c r="E12961" s="47"/>
      <c r="F12961" s="47"/>
      <c r="G12961" s="47"/>
      <c r="H12961" s="47"/>
      <c r="I12961" s="47"/>
    </row>
    <row r="12962" spans="1:9" x14ac:dyDescent="0.25">
      <c r="A12962" s="47"/>
      <c r="B12962" s="47"/>
      <c r="C12962" s="47"/>
      <c r="D12962" s="47"/>
      <c r="E12962" s="47"/>
      <c r="F12962" s="47"/>
      <c r="G12962" s="47"/>
      <c r="H12962" s="47"/>
      <c r="I12962" s="47"/>
    </row>
    <row r="12963" spans="1:9" x14ac:dyDescent="0.25">
      <c r="A12963" s="47"/>
      <c r="B12963" s="47"/>
      <c r="C12963" s="47"/>
      <c r="D12963" s="47"/>
      <c r="E12963" s="47"/>
      <c r="F12963" s="47"/>
      <c r="G12963" s="47"/>
      <c r="H12963" s="47"/>
      <c r="I12963" s="47"/>
    </row>
    <row r="12964" spans="1:9" x14ac:dyDescent="0.25">
      <c r="A12964" s="47"/>
      <c r="B12964" s="47"/>
      <c r="C12964" s="47"/>
      <c r="D12964" s="47"/>
      <c r="E12964" s="47"/>
      <c r="F12964" s="47"/>
      <c r="G12964" s="47"/>
      <c r="H12964" s="47"/>
      <c r="I12964" s="47"/>
    </row>
    <row r="12965" spans="1:9" x14ac:dyDescent="0.25">
      <c r="A12965" s="47"/>
      <c r="B12965" s="47"/>
      <c r="C12965" s="47"/>
      <c r="D12965" s="47"/>
      <c r="E12965" s="47"/>
      <c r="F12965" s="47"/>
      <c r="G12965" s="47"/>
      <c r="H12965" s="47"/>
      <c r="I12965" s="47"/>
    </row>
    <row r="12966" spans="1:9" x14ac:dyDescent="0.25">
      <c r="A12966" s="47"/>
      <c r="B12966" s="47"/>
      <c r="C12966" s="47"/>
      <c r="D12966" s="47"/>
      <c r="E12966" s="47"/>
      <c r="F12966" s="47"/>
      <c r="G12966" s="47"/>
      <c r="H12966" s="47"/>
      <c r="I12966" s="47"/>
    </row>
    <row r="12967" spans="1:9" x14ac:dyDescent="0.25">
      <c r="A12967" s="47"/>
      <c r="B12967" s="47"/>
      <c r="C12967" s="47"/>
      <c r="D12967" s="47"/>
      <c r="E12967" s="47"/>
      <c r="F12967" s="47"/>
      <c r="G12967" s="47"/>
      <c r="H12967" s="47"/>
      <c r="I12967" s="47"/>
    </row>
    <row r="12968" spans="1:9" x14ac:dyDescent="0.25">
      <c r="A12968" s="47"/>
      <c r="B12968" s="47"/>
      <c r="C12968" s="47"/>
      <c r="D12968" s="47"/>
      <c r="E12968" s="47"/>
      <c r="F12968" s="47"/>
      <c r="G12968" s="47"/>
      <c r="H12968" s="47"/>
      <c r="I12968" s="47"/>
    </row>
    <row r="12969" spans="1:9" x14ac:dyDescent="0.25">
      <c r="A12969" s="47"/>
      <c r="B12969" s="47"/>
      <c r="C12969" s="47"/>
      <c r="D12969" s="47"/>
      <c r="E12969" s="47"/>
      <c r="F12969" s="47"/>
      <c r="G12969" s="47"/>
      <c r="H12969" s="47"/>
      <c r="I12969" s="47"/>
    </row>
    <row r="12970" spans="1:9" x14ac:dyDescent="0.25">
      <c r="A12970" s="47"/>
      <c r="B12970" s="47"/>
      <c r="C12970" s="47"/>
      <c r="D12970" s="47"/>
      <c r="E12970" s="47"/>
      <c r="F12970" s="47"/>
      <c r="G12970" s="47"/>
      <c r="H12970" s="47"/>
      <c r="I12970" s="47"/>
    </row>
    <row r="12971" spans="1:9" x14ac:dyDescent="0.25">
      <c r="A12971" s="47"/>
      <c r="B12971" s="47"/>
      <c r="C12971" s="47"/>
      <c r="D12971" s="47"/>
      <c r="E12971" s="47"/>
      <c r="F12971" s="47"/>
      <c r="G12971" s="47"/>
      <c r="H12971" s="47"/>
      <c r="I12971" s="47"/>
    </row>
    <row r="12972" spans="1:9" x14ac:dyDescent="0.25">
      <c r="A12972" s="47"/>
      <c r="B12972" s="47"/>
      <c r="C12972" s="47"/>
      <c r="D12972" s="47"/>
      <c r="E12972" s="47"/>
      <c r="F12972" s="47"/>
      <c r="G12972" s="47"/>
      <c r="H12972" s="47"/>
      <c r="I12972" s="47"/>
    </row>
    <row r="12973" spans="1:9" x14ac:dyDescent="0.25">
      <c r="A12973" s="47"/>
      <c r="B12973" s="47"/>
      <c r="C12973" s="47"/>
      <c r="D12973" s="47"/>
      <c r="E12973" s="47"/>
      <c r="F12973" s="47"/>
      <c r="G12973" s="47"/>
      <c r="H12973" s="47"/>
      <c r="I12973" s="47"/>
    </row>
    <row r="12974" spans="1:9" x14ac:dyDescent="0.25">
      <c r="A12974" s="47"/>
      <c r="B12974" s="47"/>
      <c r="C12974" s="47"/>
      <c r="D12974" s="47"/>
      <c r="E12974" s="47"/>
      <c r="F12974" s="47"/>
      <c r="G12974" s="47"/>
      <c r="H12974" s="47"/>
      <c r="I12974" s="47"/>
    </row>
    <row r="12975" spans="1:9" x14ac:dyDescent="0.25">
      <c r="A12975" s="47"/>
      <c r="B12975" s="47"/>
      <c r="C12975" s="47"/>
      <c r="D12975" s="47"/>
      <c r="E12975" s="47"/>
      <c r="F12975" s="47"/>
      <c r="G12975" s="47"/>
      <c r="H12975" s="47"/>
      <c r="I12975" s="47"/>
    </row>
    <row r="12976" spans="1:9" x14ac:dyDescent="0.25">
      <c r="A12976" s="47"/>
      <c r="B12976" s="47"/>
      <c r="C12976" s="47"/>
      <c r="D12976" s="47"/>
      <c r="E12976" s="47"/>
      <c r="F12976" s="47"/>
      <c r="G12976" s="47"/>
      <c r="H12976" s="47"/>
      <c r="I12976" s="47"/>
    </row>
    <row r="12977" spans="1:9" x14ac:dyDescent="0.25">
      <c r="A12977" s="47"/>
      <c r="B12977" s="47"/>
      <c r="C12977" s="47"/>
      <c r="D12977" s="47"/>
      <c r="E12977" s="47"/>
      <c r="F12977" s="47"/>
      <c r="G12977" s="47"/>
      <c r="H12977" s="47"/>
      <c r="I12977" s="47"/>
    </row>
    <row r="12978" spans="1:9" x14ac:dyDescent="0.25">
      <c r="A12978" s="47"/>
      <c r="B12978" s="47"/>
      <c r="C12978" s="47"/>
      <c r="D12978" s="47"/>
      <c r="E12978" s="47"/>
      <c r="F12978" s="47"/>
      <c r="G12978" s="47"/>
      <c r="H12978" s="47"/>
      <c r="I12978" s="47"/>
    </row>
    <row r="12979" spans="1:9" x14ac:dyDescent="0.25">
      <c r="A12979" s="47"/>
      <c r="B12979" s="47"/>
      <c r="C12979" s="47"/>
      <c r="D12979" s="47"/>
      <c r="E12979" s="47"/>
      <c r="F12979" s="47"/>
      <c r="G12979" s="47"/>
      <c r="H12979" s="47"/>
      <c r="I12979" s="47"/>
    </row>
    <row r="12980" spans="1:9" x14ac:dyDescent="0.25">
      <c r="A12980" s="47"/>
      <c r="B12980" s="47"/>
      <c r="C12980" s="47"/>
      <c r="D12980" s="47"/>
      <c r="E12980" s="47"/>
      <c r="F12980" s="47"/>
      <c r="G12980" s="47"/>
      <c r="H12980" s="47"/>
      <c r="I12980" s="47"/>
    </row>
    <row r="12981" spans="1:9" x14ac:dyDescent="0.25">
      <c r="A12981" s="47"/>
      <c r="B12981" s="47"/>
      <c r="C12981" s="47"/>
      <c r="D12981" s="47"/>
      <c r="E12981" s="47"/>
      <c r="F12981" s="47"/>
      <c r="G12981" s="47"/>
      <c r="H12981" s="47"/>
      <c r="I12981" s="47"/>
    </row>
    <row r="12982" spans="1:9" x14ac:dyDescent="0.25">
      <c r="A12982" s="47"/>
      <c r="B12982" s="47"/>
      <c r="C12982" s="47"/>
      <c r="D12982" s="47"/>
      <c r="E12982" s="47"/>
      <c r="F12982" s="47"/>
      <c r="G12982" s="47"/>
      <c r="H12982" s="47"/>
      <c r="I12982" s="47"/>
    </row>
    <row r="12983" spans="1:9" x14ac:dyDescent="0.25">
      <c r="A12983" s="47"/>
      <c r="B12983" s="47"/>
      <c r="C12983" s="47"/>
      <c r="D12983" s="47"/>
      <c r="E12983" s="47"/>
      <c r="F12983" s="47"/>
      <c r="G12983" s="47"/>
      <c r="H12983" s="47"/>
      <c r="I12983" s="47"/>
    </row>
    <row r="12984" spans="1:9" x14ac:dyDescent="0.25">
      <c r="A12984" s="47"/>
      <c r="B12984" s="47"/>
      <c r="C12984" s="47"/>
      <c r="D12984" s="47"/>
      <c r="E12984" s="47"/>
      <c r="F12984" s="47"/>
      <c r="G12984" s="47"/>
      <c r="H12984" s="47"/>
      <c r="I12984" s="47"/>
    </row>
    <row r="12985" spans="1:9" x14ac:dyDescent="0.25">
      <c r="A12985" s="47"/>
      <c r="B12985" s="47"/>
      <c r="C12985" s="47"/>
      <c r="D12985" s="47"/>
      <c r="E12985" s="47"/>
      <c r="F12985" s="47"/>
      <c r="G12985" s="47"/>
      <c r="H12985" s="47"/>
      <c r="I12985" s="47"/>
    </row>
    <row r="12986" spans="1:9" x14ac:dyDescent="0.25">
      <c r="A12986" s="47"/>
      <c r="B12986" s="47"/>
      <c r="C12986" s="47"/>
      <c r="D12986" s="47"/>
      <c r="E12986" s="47"/>
      <c r="F12986" s="47"/>
      <c r="G12986" s="47"/>
      <c r="H12986" s="47"/>
      <c r="I12986" s="47"/>
    </row>
    <row r="12987" spans="1:9" x14ac:dyDescent="0.25">
      <c r="A12987" s="47"/>
      <c r="B12987" s="47"/>
      <c r="C12987" s="47"/>
      <c r="D12987" s="47"/>
      <c r="E12987" s="47"/>
      <c r="F12987" s="47"/>
      <c r="G12987" s="47"/>
      <c r="H12987" s="47"/>
      <c r="I12987" s="47"/>
    </row>
    <row r="12988" spans="1:9" x14ac:dyDescent="0.25">
      <c r="A12988" s="47"/>
      <c r="B12988" s="47"/>
      <c r="C12988" s="47"/>
      <c r="D12988" s="47"/>
      <c r="E12988" s="47"/>
      <c r="F12988" s="47"/>
      <c r="G12988" s="47"/>
      <c r="H12988" s="47"/>
      <c r="I12988" s="47"/>
    </row>
    <row r="12989" spans="1:9" x14ac:dyDescent="0.25">
      <c r="A12989" s="47"/>
      <c r="B12989" s="47"/>
      <c r="C12989" s="47"/>
      <c r="D12989" s="47"/>
      <c r="E12989" s="47"/>
      <c r="F12989" s="47"/>
      <c r="G12989" s="47"/>
      <c r="H12989" s="47"/>
      <c r="I12989" s="47"/>
    </row>
    <row r="12990" spans="1:9" x14ac:dyDescent="0.25">
      <c r="A12990" s="47"/>
      <c r="B12990" s="47"/>
      <c r="C12990" s="47"/>
      <c r="D12990" s="47"/>
      <c r="E12990" s="47"/>
      <c r="F12990" s="47"/>
      <c r="G12990" s="47"/>
      <c r="H12990" s="47"/>
      <c r="I12990" s="47"/>
    </row>
    <row r="12991" spans="1:9" x14ac:dyDescent="0.25">
      <c r="A12991" s="47"/>
      <c r="B12991" s="47"/>
      <c r="C12991" s="47"/>
      <c r="D12991" s="47"/>
      <c r="E12991" s="47"/>
      <c r="F12991" s="47"/>
      <c r="G12991" s="47"/>
      <c r="H12991" s="47"/>
      <c r="I12991" s="47"/>
    </row>
    <row r="12992" spans="1:9" x14ac:dyDescent="0.25">
      <c r="A12992" s="47"/>
      <c r="B12992" s="47"/>
      <c r="C12992" s="47"/>
      <c r="D12992" s="47"/>
      <c r="E12992" s="47"/>
      <c r="F12992" s="47"/>
      <c r="G12992" s="47"/>
      <c r="H12992" s="47"/>
      <c r="I12992" s="47"/>
    </row>
    <row r="12993" spans="1:9" x14ac:dyDescent="0.25">
      <c r="A12993" s="47"/>
      <c r="B12993" s="47"/>
      <c r="C12993" s="47"/>
      <c r="D12993" s="47"/>
      <c r="E12993" s="47"/>
      <c r="F12993" s="47"/>
      <c r="G12993" s="47"/>
      <c r="H12993" s="47"/>
      <c r="I12993" s="47"/>
    </row>
    <row r="12994" spans="1:9" x14ac:dyDescent="0.25">
      <c r="A12994" s="47"/>
      <c r="B12994" s="47"/>
      <c r="C12994" s="47"/>
      <c r="D12994" s="47"/>
      <c r="E12994" s="47"/>
      <c r="F12994" s="47"/>
      <c r="G12994" s="47"/>
      <c r="H12994" s="47"/>
      <c r="I12994" s="47"/>
    </row>
    <row r="12995" spans="1:9" x14ac:dyDescent="0.25">
      <c r="A12995" s="47"/>
      <c r="B12995" s="47"/>
      <c r="C12995" s="47"/>
      <c r="D12995" s="47"/>
      <c r="E12995" s="47"/>
      <c r="F12995" s="47"/>
      <c r="G12995" s="47"/>
      <c r="H12995" s="47"/>
      <c r="I12995" s="47"/>
    </row>
    <row r="12996" spans="1:9" x14ac:dyDescent="0.25">
      <c r="A12996" s="47"/>
      <c r="B12996" s="47"/>
      <c r="C12996" s="47"/>
      <c r="D12996" s="47"/>
      <c r="E12996" s="47"/>
      <c r="F12996" s="47"/>
      <c r="G12996" s="47"/>
      <c r="H12996" s="47"/>
      <c r="I12996" s="47"/>
    </row>
    <row r="12997" spans="1:9" x14ac:dyDescent="0.25">
      <c r="A12997" s="47"/>
      <c r="B12997" s="47"/>
      <c r="C12997" s="47"/>
      <c r="D12997" s="47"/>
      <c r="E12997" s="47"/>
      <c r="F12997" s="47"/>
      <c r="G12997" s="47"/>
      <c r="H12997" s="47"/>
      <c r="I12997" s="47"/>
    </row>
    <row r="12998" spans="1:9" x14ac:dyDescent="0.25">
      <c r="A12998" s="47"/>
      <c r="B12998" s="47"/>
      <c r="C12998" s="47"/>
      <c r="D12998" s="47"/>
      <c r="E12998" s="47"/>
      <c r="F12998" s="47"/>
      <c r="G12998" s="47"/>
      <c r="H12998" s="47"/>
      <c r="I12998" s="47"/>
    </row>
    <row r="12999" spans="1:9" x14ac:dyDescent="0.25">
      <c r="A12999" s="47"/>
      <c r="B12999" s="47"/>
      <c r="C12999" s="47"/>
      <c r="D12999" s="47"/>
      <c r="E12999" s="47"/>
      <c r="F12999" s="47"/>
      <c r="G12999" s="47"/>
      <c r="H12999" s="47"/>
      <c r="I12999" s="47"/>
    </row>
    <row r="13000" spans="1:9" x14ac:dyDescent="0.25">
      <c r="A13000" s="47"/>
      <c r="B13000" s="47"/>
      <c r="C13000" s="47"/>
      <c r="D13000" s="47"/>
      <c r="E13000" s="47"/>
      <c r="F13000" s="47"/>
      <c r="G13000" s="47"/>
      <c r="H13000" s="47"/>
      <c r="I13000" s="47"/>
    </row>
    <row r="13001" spans="1:9" x14ac:dyDescent="0.25">
      <c r="A13001" s="47"/>
      <c r="B13001" s="47"/>
      <c r="C13001" s="47"/>
      <c r="D13001" s="47"/>
      <c r="E13001" s="47"/>
      <c r="F13001" s="47"/>
      <c r="G13001" s="47"/>
      <c r="H13001" s="47"/>
      <c r="I13001" s="47"/>
    </row>
    <row r="13002" spans="1:9" x14ac:dyDescent="0.25">
      <c r="A13002" s="47"/>
      <c r="B13002" s="47"/>
      <c r="C13002" s="47"/>
      <c r="D13002" s="47"/>
      <c r="E13002" s="47"/>
      <c r="F13002" s="47"/>
      <c r="G13002" s="47"/>
      <c r="H13002" s="47"/>
      <c r="I13002" s="47"/>
    </row>
    <row r="13003" spans="1:9" x14ac:dyDescent="0.25">
      <c r="A13003" s="47"/>
      <c r="B13003" s="47"/>
      <c r="C13003" s="47"/>
      <c r="D13003" s="47"/>
      <c r="E13003" s="47"/>
      <c r="F13003" s="47"/>
      <c r="G13003" s="47"/>
      <c r="H13003" s="47"/>
      <c r="I13003" s="47"/>
    </row>
    <row r="13004" spans="1:9" x14ac:dyDescent="0.25">
      <c r="A13004" s="47"/>
      <c r="B13004" s="47"/>
      <c r="C13004" s="47"/>
      <c r="D13004" s="47"/>
      <c r="E13004" s="47"/>
      <c r="F13004" s="47"/>
      <c r="G13004" s="47"/>
      <c r="H13004" s="47"/>
      <c r="I13004" s="47"/>
    </row>
    <row r="13005" spans="1:9" x14ac:dyDescent="0.25">
      <c r="A13005" s="47"/>
      <c r="B13005" s="47"/>
      <c r="C13005" s="47"/>
      <c r="D13005" s="47"/>
      <c r="E13005" s="47"/>
      <c r="F13005" s="47"/>
      <c r="G13005" s="47"/>
      <c r="H13005" s="47"/>
      <c r="I13005" s="47"/>
    </row>
    <row r="13006" spans="1:9" x14ac:dyDescent="0.25">
      <c r="A13006" s="47"/>
      <c r="B13006" s="47"/>
      <c r="C13006" s="47"/>
      <c r="D13006" s="47"/>
      <c r="E13006" s="47"/>
      <c r="F13006" s="47"/>
      <c r="G13006" s="47"/>
      <c r="H13006" s="47"/>
      <c r="I13006" s="47"/>
    </row>
    <row r="13007" spans="1:9" x14ac:dyDescent="0.25">
      <c r="A13007" s="47"/>
      <c r="B13007" s="47"/>
      <c r="C13007" s="47"/>
      <c r="D13007" s="47"/>
      <c r="E13007" s="47"/>
      <c r="F13007" s="47"/>
      <c r="G13007" s="47"/>
      <c r="H13007" s="47"/>
      <c r="I13007" s="47"/>
    </row>
    <row r="13008" spans="1:9" x14ac:dyDescent="0.25">
      <c r="A13008" s="47"/>
      <c r="B13008" s="47"/>
      <c r="C13008" s="47"/>
      <c r="D13008" s="47"/>
      <c r="E13008" s="47"/>
      <c r="F13008" s="47"/>
      <c r="G13008" s="47"/>
      <c r="H13008" s="47"/>
      <c r="I13008" s="47"/>
    </row>
    <row r="13009" spans="1:9" x14ac:dyDescent="0.25">
      <c r="A13009" s="47"/>
      <c r="B13009" s="47"/>
      <c r="C13009" s="47"/>
      <c r="D13009" s="47"/>
      <c r="E13009" s="47"/>
      <c r="F13009" s="47"/>
      <c r="G13009" s="47"/>
      <c r="H13009" s="47"/>
      <c r="I13009" s="47"/>
    </row>
    <row r="13010" spans="1:9" x14ac:dyDescent="0.25">
      <c r="A13010" s="47"/>
      <c r="B13010" s="47"/>
      <c r="C13010" s="47"/>
      <c r="D13010" s="47"/>
      <c r="E13010" s="47"/>
      <c r="F13010" s="47"/>
      <c r="G13010" s="47"/>
      <c r="H13010" s="47"/>
      <c r="I13010" s="47"/>
    </row>
    <row r="13011" spans="1:9" x14ac:dyDescent="0.25">
      <c r="A13011" s="47"/>
      <c r="B13011" s="47"/>
      <c r="C13011" s="47"/>
      <c r="D13011" s="47"/>
      <c r="E13011" s="47"/>
      <c r="F13011" s="47"/>
      <c r="G13011" s="47"/>
      <c r="H13011" s="47"/>
      <c r="I13011" s="47"/>
    </row>
    <row r="13012" spans="1:9" x14ac:dyDescent="0.25">
      <c r="A13012" s="47"/>
      <c r="B13012" s="47"/>
      <c r="C13012" s="47"/>
      <c r="D13012" s="47"/>
      <c r="E13012" s="47"/>
      <c r="F13012" s="47"/>
      <c r="G13012" s="47"/>
      <c r="H13012" s="47"/>
      <c r="I13012" s="47"/>
    </row>
    <row r="13013" spans="1:9" x14ac:dyDescent="0.25">
      <c r="A13013" s="47"/>
      <c r="B13013" s="47"/>
      <c r="C13013" s="47"/>
      <c r="D13013" s="47"/>
      <c r="E13013" s="47"/>
      <c r="F13013" s="47"/>
      <c r="G13013" s="47"/>
      <c r="H13013" s="47"/>
      <c r="I13013" s="47"/>
    </row>
    <row r="13014" spans="1:9" x14ac:dyDescent="0.25">
      <c r="A13014" s="47"/>
      <c r="B13014" s="47"/>
      <c r="C13014" s="47"/>
      <c r="D13014" s="47"/>
      <c r="E13014" s="47"/>
      <c r="F13014" s="47"/>
      <c r="G13014" s="47"/>
      <c r="H13014" s="47"/>
      <c r="I13014" s="47"/>
    </row>
    <row r="13015" spans="1:9" x14ac:dyDescent="0.25">
      <c r="A13015" s="47"/>
      <c r="B13015" s="47"/>
      <c r="C13015" s="47"/>
      <c r="D13015" s="47"/>
      <c r="E13015" s="47"/>
      <c r="F13015" s="47"/>
      <c r="G13015" s="47"/>
      <c r="H13015" s="47"/>
      <c r="I13015" s="47"/>
    </row>
    <row r="13016" spans="1:9" x14ac:dyDescent="0.25">
      <c r="A13016" s="47"/>
      <c r="B13016" s="47"/>
      <c r="C13016" s="47"/>
      <c r="D13016" s="47"/>
      <c r="E13016" s="47"/>
      <c r="F13016" s="47"/>
      <c r="G13016" s="47"/>
      <c r="H13016" s="47"/>
      <c r="I13016" s="47"/>
    </row>
    <row r="13017" spans="1:9" x14ac:dyDescent="0.25">
      <c r="A13017" s="47"/>
      <c r="B13017" s="47"/>
      <c r="C13017" s="47"/>
      <c r="D13017" s="47"/>
      <c r="E13017" s="47"/>
      <c r="F13017" s="47"/>
      <c r="G13017" s="47"/>
      <c r="H13017" s="47"/>
      <c r="I13017" s="47"/>
    </row>
    <row r="13018" spans="1:9" x14ac:dyDescent="0.25">
      <c r="A13018" s="47"/>
      <c r="B13018" s="47"/>
      <c r="C13018" s="47"/>
      <c r="D13018" s="47"/>
      <c r="E13018" s="47"/>
      <c r="F13018" s="47"/>
      <c r="G13018" s="47"/>
      <c r="H13018" s="47"/>
      <c r="I13018" s="47"/>
    </row>
    <row r="13019" spans="1:9" x14ac:dyDescent="0.25">
      <c r="A13019" s="47"/>
      <c r="B13019" s="47"/>
      <c r="C13019" s="47"/>
      <c r="D13019" s="47"/>
      <c r="E13019" s="47"/>
      <c r="F13019" s="47"/>
      <c r="G13019" s="47"/>
      <c r="H13019" s="47"/>
      <c r="I13019" s="47"/>
    </row>
    <row r="13020" spans="1:9" x14ac:dyDescent="0.25">
      <c r="A13020" s="47"/>
      <c r="B13020" s="47"/>
      <c r="C13020" s="47"/>
      <c r="D13020" s="47"/>
      <c r="E13020" s="47"/>
      <c r="F13020" s="47"/>
      <c r="G13020" s="47"/>
      <c r="H13020" s="47"/>
      <c r="I13020" s="47"/>
    </row>
    <row r="13021" spans="1:9" x14ac:dyDescent="0.25">
      <c r="A13021" s="47"/>
      <c r="B13021" s="47"/>
      <c r="C13021" s="47"/>
      <c r="D13021" s="47"/>
      <c r="E13021" s="47"/>
      <c r="F13021" s="47"/>
      <c r="G13021" s="47"/>
      <c r="H13021" s="47"/>
      <c r="I13021" s="47"/>
    </row>
    <row r="13022" spans="1:9" x14ac:dyDescent="0.25">
      <c r="A13022" s="47"/>
      <c r="B13022" s="47"/>
      <c r="C13022" s="47"/>
      <c r="D13022" s="47"/>
      <c r="E13022" s="47"/>
      <c r="F13022" s="47"/>
      <c r="G13022" s="47"/>
      <c r="H13022" s="47"/>
      <c r="I13022" s="47"/>
    </row>
    <row r="13023" spans="1:9" x14ac:dyDescent="0.25">
      <c r="A13023" s="47"/>
      <c r="B13023" s="47"/>
      <c r="C13023" s="47"/>
      <c r="D13023" s="47"/>
      <c r="E13023" s="47"/>
      <c r="F13023" s="47"/>
      <c r="G13023" s="47"/>
      <c r="H13023" s="47"/>
      <c r="I13023" s="47"/>
    </row>
    <row r="13024" spans="1:9" x14ac:dyDescent="0.25">
      <c r="A13024" s="47"/>
      <c r="B13024" s="47"/>
      <c r="C13024" s="47"/>
      <c r="D13024" s="47"/>
      <c r="E13024" s="47"/>
      <c r="F13024" s="47"/>
      <c r="G13024" s="47"/>
      <c r="H13024" s="47"/>
      <c r="I13024" s="47"/>
    </row>
    <row r="13025" spans="1:9" x14ac:dyDescent="0.25">
      <c r="A13025" s="47"/>
      <c r="B13025" s="47"/>
      <c r="C13025" s="47"/>
      <c r="D13025" s="47"/>
      <c r="E13025" s="47"/>
      <c r="F13025" s="47"/>
      <c r="G13025" s="47"/>
      <c r="H13025" s="47"/>
      <c r="I13025" s="47"/>
    </row>
    <row r="13026" spans="1:9" x14ac:dyDescent="0.25">
      <c r="A13026" s="47"/>
      <c r="B13026" s="47"/>
      <c r="C13026" s="47"/>
      <c r="D13026" s="47"/>
      <c r="E13026" s="47"/>
      <c r="F13026" s="47"/>
      <c r="G13026" s="47"/>
      <c r="H13026" s="47"/>
      <c r="I13026" s="47"/>
    </row>
    <row r="13027" spans="1:9" x14ac:dyDescent="0.25">
      <c r="A13027" s="47"/>
      <c r="B13027" s="47"/>
      <c r="C13027" s="47"/>
      <c r="D13027" s="47"/>
      <c r="E13027" s="47"/>
      <c r="F13027" s="47"/>
      <c r="G13027" s="47"/>
      <c r="H13027" s="47"/>
      <c r="I13027" s="47"/>
    </row>
    <row r="13028" spans="1:9" x14ac:dyDescent="0.25">
      <c r="A13028" s="47"/>
      <c r="B13028" s="47"/>
      <c r="C13028" s="47"/>
      <c r="D13028" s="47"/>
      <c r="E13028" s="47"/>
      <c r="F13028" s="47"/>
      <c r="G13028" s="47"/>
      <c r="H13028" s="47"/>
      <c r="I13028" s="47"/>
    </row>
    <row r="13029" spans="1:9" x14ac:dyDescent="0.25">
      <c r="A13029" s="47"/>
      <c r="B13029" s="47"/>
      <c r="C13029" s="47"/>
      <c r="D13029" s="47"/>
      <c r="E13029" s="47"/>
      <c r="F13029" s="47"/>
      <c r="G13029" s="47"/>
      <c r="H13029" s="47"/>
      <c r="I13029" s="47"/>
    </row>
    <row r="13030" spans="1:9" x14ac:dyDescent="0.25">
      <c r="A13030" s="47"/>
      <c r="B13030" s="47"/>
      <c r="C13030" s="47"/>
      <c r="D13030" s="47"/>
      <c r="E13030" s="47"/>
      <c r="F13030" s="47"/>
      <c r="G13030" s="47"/>
      <c r="H13030" s="47"/>
      <c r="I13030" s="47"/>
    </row>
    <row r="13031" spans="1:9" x14ac:dyDescent="0.25">
      <c r="A13031" s="47"/>
      <c r="B13031" s="47"/>
      <c r="C13031" s="47"/>
      <c r="D13031" s="47"/>
      <c r="E13031" s="47"/>
      <c r="F13031" s="47"/>
      <c r="G13031" s="47"/>
      <c r="H13031" s="47"/>
      <c r="I13031" s="47"/>
    </row>
    <row r="13032" spans="1:9" x14ac:dyDescent="0.25">
      <c r="A13032" s="47"/>
      <c r="B13032" s="47"/>
      <c r="C13032" s="47"/>
      <c r="D13032" s="47"/>
      <c r="E13032" s="47"/>
      <c r="F13032" s="47"/>
      <c r="G13032" s="47"/>
      <c r="H13032" s="47"/>
      <c r="I13032" s="47"/>
    </row>
    <row r="13033" spans="1:9" x14ac:dyDescent="0.25">
      <c r="A13033" s="47"/>
      <c r="B13033" s="47"/>
      <c r="C13033" s="47"/>
      <c r="D13033" s="47"/>
      <c r="E13033" s="47"/>
      <c r="F13033" s="47"/>
      <c r="G13033" s="47"/>
      <c r="H13033" s="47"/>
      <c r="I13033" s="47"/>
    </row>
    <row r="13034" spans="1:9" x14ac:dyDescent="0.25">
      <c r="A13034" s="47"/>
      <c r="B13034" s="47"/>
      <c r="C13034" s="47"/>
      <c r="D13034" s="47"/>
      <c r="E13034" s="47"/>
      <c r="F13034" s="47"/>
      <c r="G13034" s="47"/>
      <c r="H13034" s="47"/>
      <c r="I13034" s="47"/>
    </row>
    <row r="13035" spans="1:9" x14ac:dyDescent="0.25">
      <c r="A13035" s="47"/>
      <c r="B13035" s="47"/>
      <c r="C13035" s="47"/>
      <c r="D13035" s="47"/>
      <c r="E13035" s="47"/>
      <c r="F13035" s="47"/>
      <c r="G13035" s="47"/>
      <c r="H13035" s="47"/>
      <c r="I13035" s="47"/>
    </row>
    <row r="13036" spans="1:9" x14ac:dyDescent="0.25">
      <c r="A13036" s="47"/>
      <c r="B13036" s="47"/>
      <c r="C13036" s="47"/>
      <c r="D13036" s="47"/>
      <c r="E13036" s="47"/>
      <c r="F13036" s="47"/>
      <c r="G13036" s="47"/>
      <c r="H13036" s="47"/>
      <c r="I13036" s="47"/>
    </row>
    <row r="13037" spans="1:9" x14ac:dyDescent="0.25">
      <c r="A13037" s="47"/>
      <c r="B13037" s="47"/>
      <c r="C13037" s="47"/>
      <c r="D13037" s="47"/>
      <c r="E13037" s="47"/>
      <c r="F13037" s="47"/>
      <c r="G13037" s="47"/>
      <c r="H13037" s="47"/>
      <c r="I13037" s="47"/>
    </row>
    <row r="13038" spans="1:9" x14ac:dyDescent="0.25">
      <c r="A13038" s="47"/>
      <c r="B13038" s="47"/>
      <c r="C13038" s="47"/>
      <c r="D13038" s="47"/>
      <c r="E13038" s="47"/>
      <c r="F13038" s="47"/>
      <c r="G13038" s="47"/>
      <c r="H13038" s="47"/>
      <c r="I13038" s="47"/>
    </row>
    <row r="13039" spans="1:9" x14ac:dyDescent="0.25">
      <c r="A13039" s="47"/>
      <c r="B13039" s="47"/>
      <c r="C13039" s="47"/>
      <c r="D13039" s="47"/>
      <c r="E13039" s="47"/>
      <c r="F13039" s="47"/>
      <c r="G13039" s="47"/>
      <c r="H13039" s="47"/>
      <c r="I13039" s="47"/>
    </row>
    <row r="13040" spans="1:9" x14ac:dyDescent="0.25">
      <c r="A13040" s="47"/>
      <c r="B13040" s="47"/>
      <c r="C13040" s="47"/>
      <c r="D13040" s="47"/>
      <c r="E13040" s="47"/>
      <c r="F13040" s="47"/>
      <c r="G13040" s="47"/>
      <c r="H13040" s="47"/>
      <c r="I13040" s="47"/>
    </row>
    <row r="13041" spans="1:9" x14ac:dyDescent="0.25">
      <c r="A13041" s="47"/>
      <c r="B13041" s="47"/>
      <c r="C13041" s="47"/>
      <c r="D13041" s="47"/>
      <c r="E13041" s="47"/>
      <c r="F13041" s="47"/>
      <c r="G13041" s="47"/>
      <c r="H13041" s="47"/>
      <c r="I13041" s="47"/>
    </row>
    <row r="13042" spans="1:9" x14ac:dyDescent="0.25">
      <c r="A13042" s="47"/>
      <c r="B13042" s="47"/>
      <c r="C13042" s="47"/>
      <c r="D13042" s="47"/>
      <c r="E13042" s="47"/>
      <c r="F13042" s="47"/>
      <c r="G13042" s="47"/>
      <c r="H13042" s="47"/>
      <c r="I13042" s="47"/>
    </row>
    <row r="13043" spans="1:9" x14ac:dyDescent="0.25">
      <c r="A13043" s="47"/>
      <c r="B13043" s="47"/>
      <c r="C13043" s="47"/>
      <c r="D13043" s="47"/>
      <c r="E13043" s="47"/>
      <c r="F13043" s="47"/>
      <c r="G13043" s="47"/>
      <c r="H13043" s="47"/>
      <c r="I13043" s="47"/>
    </row>
    <row r="13044" spans="1:9" x14ac:dyDescent="0.25">
      <c r="A13044" s="47"/>
      <c r="B13044" s="47"/>
      <c r="C13044" s="47"/>
      <c r="D13044" s="47"/>
      <c r="E13044" s="47"/>
      <c r="F13044" s="47"/>
      <c r="G13044" s="47"/>
      <c r="H13044" s="47"/>
      <c r="I13044" s="47"/>
    </row>
    <row r="13045" spans="1:9" x14ac:dyDescent="0.25">
      <c r="A13045" s="47"/>
      <c r="B13045" s="47"/>
      <c r="C13045" s="47"/>
      <c r="D13045" s="47"/>
      <c r="E13045" s="47"/>
      <c r="F13045" s="47"/>
      <c r="G13045" s="47"/>
      <c r="H13045" s="47"/>
      <c r="I13045" s="47"/>
    </row>
    <row r="13046" spans="1:9" x14ac:dyDescent="0.25">
      <c r="A13046" s="47"/>
      <c r="B13046" s="47"/>
      <c r="C13046" s="47"/>
      <c r="D13046" s="47"/>
      <c r="E13046" s="47"/>
      <c r="F13046" s="47"/>
      <c r="G13046" s="47"/>
      <c r="H13046" s="47"/>
      <c r="I13046" s="47"/>
    </row>
    <row r="13047" spans="1:9" x14ac:dyDescent="0.25">
      <c r="A13047" s="47"/>
      <c r="B13047" s="47"/>
      <c r="C13047" s="47"/>
      <c r="D13047" s="47"/>
      <c r="E13047" s="47"/>
      <c r="F13047" s="47"/>
      <c r="G13047" s="47"/>
      <c r="H13047" s="47"/>
      <c r="I13047" s="47"/>
    </row>
    <row r="13048" spans="1:9" x14ac:dyDescent="0.25">
      <c r="A13048" s="47"/>
      <c r="B13048" s="47"/>
      <c r="C13048" s="47"/>
      <c r="D13048" s="47"/>
      <c r="E13048" s="47"/>
      <c r="F13048" s="47"/>
      <c r="G13048" s="47"/>
      <c r="H13048" s="47"/>
      <c r="I13048" s="47"/>
    </row>
    <row r="13049" spans="1:9" x14ac:dyDescent="0.25">
      <c r="A13049" s="47"/>
      <c r="B13049" s="47"/>
      <c r="C13049" s="47"/>
      <c r="D13049" s="47"/>
      <c r="E13049" s="47"/>
      <c r="F13049" s="47"/>
      <c r="G13049" s="47"/>
      <c r="H13049" s="47"/>
      <c r="I13049" s="47"/>
    </row>
    <row r="13050" spans="1:9" x14ac:dyDescent="0.25">
      <c r="A13050" s="47"/>
      <c r="B13050" s="47"/>
      <c r="C13050" s="47"/>
      <c r="D13050" s="47"/>
      <c r="E13050" s="47"/>
      <c r="F13050" s="47"/>
      <c r="G13050" s="47"/>
      <c r="H13050" s="47"/>
      <c r="I13050" s="47"/>
    </row>
    <row r="13051" spans="1:9" x14ac:dyDescent="0.25">
      <c r="A13051" s="47"/>
      <c r="B13051" s="47"/>
      <c r="C13051" s="47"/>
      <c r="D13051" s="47"/>
      <c r="E13051" s="47"/>
      <c r="F13051" s="47"/>
      <c r="G13051" s="47"/>
      <c r="H13051" s="47"/>
      <c r="I13051" s="47"/>
    </row>
    <row r="13052" spans="1:9" x14ac:dyDescent="0.25">
      <c r="A13052" s="47"/>
      <c r="B13052" s="47"/>
      <c r="C13052" s="47"/>
      <c r="D13052" s="47"/>
      <c r="E13052" s="47"/>
      <c r="F13052" s="47"/>
      <c r="G13052" s="47"/>
      <c r="H13052" s="47"/>
      <c r="I13052" s="47"/>
    </row>
    <row r="13053" spans="1:9" x14ac:dyDescent="0.25">
      <c r="A13053" s="47"/>
      <c r="B13053" s="47"/>
      <c r="C13053" s="47"/>
      <c r="D13053" s="47"/>
      <c r="E13053" s="47"/>
      <c r="F13053" s="47"/>
      <c r="G13053" s="47"/>
      <c r="H13053" s="47"/>
      <c r="I13053" s="47"/>
    </row>
    <row r="13054" spans="1:9" x14ac:dyDescent="0.25">
      <c r="A13054" s="47"/>
      <c r="B13054" s="47"/>
      <c r="C13054" s="47"/>
      <c r="D13054" s="47"/>
      <c r="E13054" s="47"/>
      <c r="F13054" s="47"/>
      <c r="G13054" s="47"/>
      <c r="H13054" s="47"/>
      <c r="I13054" s="47"/>
    </row>
    <row r="13055" spans="1:9" x14ac:dyDescent="0.25">
      <c r="A13055" s="47"/>
      <c r="B13055" s="47"/>
      <c r="C13055" s="47"/>
      <c r="D13055" s="47"/>
      <c r="E13055" s="47"/>
      <c r="F13055" s="47"/>
      <c r="G13055" s="47"/>
      <c r="H13055" s="47"/>
      <c r="I13055" s="47"/>
    </row>
    <row r="13056" spans="1:9" x14ac:dyDescent="0.25">
      <c r="A13056" s="47"/>
      <c r="B13056" s="47"/>
      <c r="C13056" s="47"/>
      <c r="D13056" s="47"/>
      <c r="E13056" s="47"/>
      <c r="F13056" s="47"/>
      <c r="G13056" s="47"/>
      <c r="H13056" s="47"/>
      <c r="I13056" s="47"/>
    </row>
    <row r="13057" spans="1:9" x14ac:dyDescent="0.25">
      <c r="A13057" s="47"/>
      <c r="B13057" s="47"/>
      <c r="C13057" s="47"/>
      <c r="D13057" s="47"/>
      <c r="E13057" s="47"/>
      <c r="F13057" s="47"/>
      <c r="G13057" s="47"/>
      <c r="H13057" s="47"/>
      <c r="I13057" s="47"/>
    </row>
    <row r="13058" spans="1:9" x14ac:dyDescent="0.25">
      <c r="A13058" s="47"/>
      <c r="B13058" s="47"/>
      <c r="C13058" s="47"/>
      <c r="D13058" s="47"/>
      <c r="E13058" s="47"/>
      <c r="F13058" s="47"/>
      <c r="G13058" s="47"/>
      <c r="H13058" s="47"/>
      <c r="I13058" s="47"/>
    </row>
    <row r="13059" spans="1:9" x14ac:dyDescent="0.25">
      <c r="A13059" s="47"/>
      <c r="B13059" s="47"/>
      <c r="C13059" s="47"/>
      <c r="D13059" s="47"/>
      <c r="E13059" s="47"/>
      <c r="F13059" s="47"/>
      <c r="G13059" s="47"/>
      <c r="H13059" s="47"/>
      <c r="I13059" s="47"/>
    </row>
    <row r="13060" spans="1:9" x14ac:dyDescent="0.25">
      <c r="A13060" s="47"/>
      <c r="B13060" s="47"/>
      <c r="C13060" s="47"/>
      <c r="D13060" s="47"/>
      <c r="E13060" s="47"/>
      <c r="F13060" s="47"/>
      <c r="G13060" s="47"/>
      <c r="H13060" s="47"/>
      <c r="I13060" s="47"/>
    </row>
    <row r="13061" spans="1:9" x14ac:dyDescent="0.25">
      <c r="A13061" s="47"/>
      <c r="B13061" s="47"/>
      <c r="C13061" s="47"/>
      <c r="D13061" s="47"/>
      <c r="E13061" s="47"/>
      <c r="F13061" s="47"/>
      <c r="G13061" s="47"/>
      <c r="H13061" s="47"/>
      <c r="I13061" s="47"/>
    </row>
    <row r="13062" spans="1:9" x14ac:dyDescent="0.25">
      <c r="A13062" s="47"/>
      <c r="B13062" s="47"/>
      <c r="C13062" s="47"/>
      <c r="D13062" s="47"/>
      <c r="E13062" s="47"/>
      <c r="F13062" s="47"/>
      <c r="G13062" s="47"/>
      <c r="H13062" s="47"/>
      <c r="I13062" s="47"/>
    </row>
    <row r="13063" spans="1:9" x14ac:dyDescent="0.25">
      <c r="A13063" s="47"/>
      <c r="B13063" s="47"/>
      <c r="C13063" s="47"/>
      <c r="D13063" s="47"/>
      <c r="E13063" s="47"/>
      <c r="F13063" s="47"/>
      <c r="G13063" s="47"/>
      <c r="H13063" s="47"/>
      <c r="I13063" s="47"/>
    </row>
    <row r="13064" spans="1:9" x14ac:dyDescent="0.25">
      <c r="A13064" s="47"/>
      <c r="B13064" s="47"/>
      <c r="C13064" s="47"/>
      <c r="D13064" s="47"/>
      <c r="E13064" s="47"/>
      <c r="F13064" s="47"/>
      <c r="G13064" s="47"/>
      <c r="H13064" s="47"/>
      <c r="I13064" s="47"/>
    </row>
    <row r="13065" spans="1:9" x14ac:dyDescent="0.25">
      <c r="A13065" s="47"/>
      <c r="B13065" s="47"/>
      <c r="C13065" s="47"/>
      <c r="D13065" s="47"/>
      <c r="E13065" s="47"/>
      <c r="F13065" s="47"/>
      <c r="G13065" s="47"/>
      <c r="H13065" s="47"/>
      <c r="I13065" s="47"/>
    </row>
    <row r="13066" spans="1:9" x14ac:dyDescent="0.25">
      <c r="A13066" s="47"/>
      <c r="B13066" s="47"/>
      <c r="C13066" s="47"/>
      <c r="D13066" s="47"/>
      <c r="E13066" s="47"/>
      <c r="F13066" s="47"/>
      <c r="G13066" s="47"/>
      <c r="H13066" s="47"/>
      <c r="I13066" s="47"/>
    </row>
    <row r="13067" spans="1:9" x14ac:dyDescent="0.25">
      <c r="A13067" s="47"/>
      <c r="B13067" s="47"/>
      <c r="C13067" s="47"/>
      <c r="D13067" s="47"/>
      <c r="E13067" s="47"/>
      <c r="F13067" s="47"/>
      <c r="G13067" s="47"/>
      <c r="H13067" s="47"/>
      <c r="I13067" s="47"/>
    </row>
    <row r="13068" spans="1:9" x14ac:dyDescent="0.25">
      <c r="A13068" s="47"/>
      <c r="B13068" s="47"/>
      <c r="C13068" s="47"/>
      <c r="D13068" s="47"/>
      <c r="E13068" s="47"/>
      <c r="F13068" s="47"/>
      <c r="G13068" s="47"/>
      <c r="H13068" s="47"/>
      <c r="I13068" s="47"/>
    </row>
    <row r="13069" spans="1:9" x14ac:dyDescent="0.25">
      <c r="A13069" s="47"/>
      <c r="B13069" s="47"/>
      <c r="C13069" s="47"/>
      <c r="D13069" s="47"/>
      <c r="E13069" s="47"/>
      <c r="F13069" s="47"/>
      <c r="G13069" s="47"/>
      <c r="H13069" s="47"/>
      <c r="I13069" s="47"/>
    </row>
    <row r="13070" spans="1:9" x14ac:dyDescent="0.25">
      <c r="A13070" s="47"/>
      <c r="B13070" s="47"/>
      <c r="C13070" s="47"/>
      <c r="D13070" s="47"/>
      <c r="E13070" s="47"/>
      <c r="F13070" s="47"/>
      <c r="G13070" s="47"/>
      <c r="H13070" s="47"/>
      <c r="I13070" s="47"/>
    </row>
    <row r="13071" spans="1:9" x14ac:dyDescent="0.25">
      <c r="A13071" s="47"/>
      <c r="B13071" s="47"/>
      <c r="C13071" s="47"/>
      <c r="D13071" s="47"/>
      <c r="E13071" s="47"/>
      <c r="F13071" s="47"/>
      <c r="G13071" s="47"/>
      <c r="H13071" s="47"/>
      <c r="I13071" s="47"/>
    </row>
    <row r="13072" spans="1:9" x14ac:dyDescent="0.25">
      <c r="A13072" s="47"/>
      <c r="B13072" s="47"/>
      <c r="C13072" s="47"/>
      <c r="D13072" s="47"/>
      <c r="E13072" s="47"/>
      <c r="F13072" s="47"/>
      <c r="G13072" s="47"/>
      <c r="H13072" s="47"/>
      <c r="I13072" s="47"/>
    </row>
    <row r="13073" spans="1:9" x14ac:dyDescent="0.25">
      <c r="A13073" s="47"/>
      <c r="B13073" s="47"/>
      <c r="C13073" s="47"/>
      <c r="D13073" s="47"/>
      <c r="E13073" s="47"/>
      <c r="F13073" s="47"/>
      <c r="G13073" s="47"/>
      <c r="H13073" s="47"/>
      <c r="I13073" s="47"/>
    </row>
    <row r="13074" spans="1:9" x14ac:dyDescent="0.25">
      <c r="A13074" s="47"/>
      <c r="B13074" s="47"/>
      <c r="C13074" s="47"/>
      <c r="D13074" s="47"/>
      <c r="E13074" s="47"/>
      <c r="F13074" s="47"/>
      <c r="G13074" s="47"/>
      <c r="H13074" s="47"/>
      <c r="I13074" s="47"/>
    </row>
    <row r="13075" spans="1:9" x14ac:dyDescent="0.25">
      <c r="A13075" s="47"/>
      <c r="B13075" s="47"/>
      <c r="C13075" s="47"/>
      <c r="D13075" s="47"/>
      <c r="E13075" s="47"/>
      <c r="F13075" s="47"/>
      <c r="G13075" s="47"/>
      <c r="H13075" s="47"/>
      <c r="I13075" s="47"/>
    </row>
    <row r="13076" spans="1:9" x14ac:dyDescent="0.25">
      <c r="A13076" s="47"/>
      <c r="B13076" s="47"/>
      <c r="C13076" s="47"/>
      <c r="D13076" s="47"/>
      <c r="E13076" s="47"/>
      <c r="F13076" s="47"/>
      <c r="G13076" s="47"/>
      <c r="H13076" s="47"/>
      <c r="I13076" s="47"/>
    </row>
    <row r="13077" spans="1:9" x14ac:dyDescent="0.25">
      <c r="A13077" s="47"/>
      <c r="B13077" s="47"/>
      <c r="C13077" s="47"/>
      <c r="D13077" s="47"/>
      <c r="E13077" s="47"/>
      <c r="F13077" s="47"/>
      <c r="G13077" s="47"/>
      <c r="H13077" s="47"/>
      <c r="I13077" s="47"/>
    </row>
    <row r="13078" spans="1:9" x14ac:dyDescent="0.25">
      <c r="A13078" s="47"/>
      <c r="B13078" s="47"/>
      <c r="C13078" s="47"/>
      <c r="D13078" s="47"/>
      <c r="E13078" s="47"/>
      <c r="F13078" s="47"/>
      <c r="G13078" s="47"/>
      <c r="H13078" s="47"/>
      <c r="I13078" s="47"/>
    </row>
    <row r="13079" spans="1:9" x14ac:dyDescent="0.25">
      <c r="A13079" s="47"/>
      <c r="B13079" s="47"/>
      <c r="C13079" s="47"/>
      <c r="D13079" s="47"/>
      <c r="E13079" s="47"/>
      <c r="F13079" s="47"/>
      <c r="G13079" s="47"/>
      <c r="H13079" s="47"/>
      <c r="I13079" s="47"/>
    </row>
    <row r="13080" spans="1:9" x14ac:dyDescent="0.25">
      <c r="A13080" s="47"/>
      <c r="B13080" s="47"/>
      <c r="C13080" s="47"/>
      <c r="D13080" s="47"/>
      <c r="E13080" s="47"/>
      <c r="F13080" s="47"/>
      <c r="G13080" s="47"/>
      <c r="H13080" s="47"/>
      <c r="I13080" s="47"/>
    </row>
    <row r="13081" spans="1:9" x14ac:dyDescent="0.25">
      <c r="A13081" s="47"/>
      <c r="B13081" s="47"/>
      <c r="C13081" s="47"/>
      <c r="D13081" s="47"/>
      <c r="E13081" s="47"/>
      <c r="F13081" s="47"/>
      <c r="G13081" s="47"/>
      <c r="H13081" s="47"/>
      <c r="I13081" s="47"/>
    </row>
    <row r="13082" spans="1:9" x14ac:dyDescent="0.25">
      <c r="A13082" s="47"/>
      <c r="B13082" s="47"/>
      <c r="C13082" s="47"/>
      <c r="D13082" s="47"/>
      <c r="E13082" s="47"/>
      <c r="F13082" s="47"/>
      <c r="G13082" s="47"/>
      <c r="H13082" s="47"/>
      <c r="I13082" s="47"/>
    </row>
    <row r="13083" spans="1:9" x14ac:dyDescent="0.25">
      <c r="A13083" s="47"/>
      <c r="B13083" s="47"/>
      <c r="C13083" s="47"/>
      <c r="D13083" s="47"/>
      <c r="E13083" s="47"/>
      <c r="F13083" s="47"/>
      <c r="G13083" s="47"/>
      <c r="H13083" s="47"/>
      <c r="I13083" s="47"/>
    </row>
    <row r="13084" spans="1:9" x14ac:dyDescent="0.25">
      <c r="A13084" s="47"/>
      <c r="B13084" s="47"/>
      <c r="C13084" s="47"/>
      <c r="D13084" s="47"/>
      <c r="E13084" s="47"/>
      <c r="F13084" s="47"/>
      <c r="G13084" s="47"/>
      <c r="H13084" s="47"/>
      <c r="I13084" s="47"/>
    </row>
    <row r="13085" spans="1:9" x14ac:dyDescent="0.25">
      <c r="A13085" s="47"/>
      <c r="B13085" s="47"/>
      <c r="C13085" s="47"/>
      <c r="D13085" s="47"/>
      <c r="E13085" s="47"/>
      <c r="F13085" s="47"/>
      <c r="G13085" s="47"/>
      <c r="H13085" s="47"/>
      <c r="I13085" s="47"/>
    </row>
    <row r="13086" spans="1:9" x14ac:dyDescent="0.25">
      <c r="A13086" s="47"/>
      <c r="B13086" s="47"/>
      <c r="C13086" s="47"/>
      <c r="D13086" s="47"/>
      <c r="E13086" s="47"/>
      <c r="F13086" s="47"/>
      <c r="G13086" s="47"/>
      <c r="H13086" s="47"/>
      <c r="I13086" s="47"/>
    </row>
    <row r="13087" spans="1:9" x14ac:dyDescent="0.25">
      <c r="A13087" s="47"/>
      <c r="B13087" s="47"/>
      <c r="C13087" s="47"/>
      <c r="D13087" s="47"/>
      <c r="E13087" s="47"/>
      <c r="F13087" s="47"/>
      <c r="G13087" s="47"/>
      <c r="H13087" s="47"/>
      <c r="I13087" s="47"/>
    </row>
    <row r="13088" spans="1:9" x14ac:dyDescent="0.25">
      <c r="A13088" s="47"/>
      <c r="B13088" s="47"/>
      <c r="C13088" s="47"/>
      <c r="D13088" s="47"/>
      <c r="E13088" s="47"/>
      <c r="F13088" s="47"/>
      <c r="G13088" s="47"/>
      <c r="H13088" s="47"/>
      <c r="I13088" s="47"/>
    </row>
    <row r="13089" spans="1:9" x14ac:dyDescent="0.25">
      <c r="A13089" s="47"/>
      <c r="B13089" s="47"/>
      <c r="C13089" s="47"/>
      <c r="D13089" s="47"/>
      <c r="E13089" s="47"/>
      <c r="F13089" s="47"/>
      <c r="G13089" s="47"/>
      <c r="H13089" s="47"/>
      <c r="I13089" s="47"/>
    </row>
    <row r="13090" spans="1:9" x14ac:dyDescent="0.25">
      <c r="A13090" s="47"/>
      <c r="B13090" s="47"/>
      <c r="C13090" s="47"/>
      <c r="D13090" s="47"/>
      <c r="E13090" s="47"/>
      <c r="F13090" s="47"/>
      <c r="G13090" s="47"/>
      <c r="H13090" s="47"/>
      <c r="I13090" s="47"/>
    </row>
    <row r="13091" spans="1:9" x14ac:dyDescent="0.25">
      <c r="A13091" s="47"/>
      <c r="B13091" s="47"/>
      <c r="C13091" s="47"/>
      <c r="D13091" s="47"/>
      <c r="E13091" s="47"/>
      <c r="F13091" s="47"/>
      <c r="G13091" s="47"/>
      <c r="H13091" s="47"/>
      <c r="I13091" s="47"/>
    </row>
    <row r="13092" spans="1:9" x14ac:dyDescent="0.25">
      <c r="A13092" s="47"/>
      <c r="B13092" s="47"/>
      <c r="C13092" s="47"/>
      <c r="D13092" s="47"/>
      <c r="E13092" s="47"/>
      <c r="F13092" s="47"/>
      <c r="G13092" s="47"/>
      <c r="H13092" s="47"/>
      <c r="I13092" s="47"/>
    </row>
    <row r="13093" spans="1:9" x14ac:dyDescent="0.25">
      <c r="A13093" s="47"/>
      <c r="B13093" s="47"/>
      <c r="C13093" s="47"/>
      <c r="D13093" s="47"/>
      <c r="E13093" s="47"/>
      <c r="F13093" s="47"/>
      <c r="G13093" s="47"/>
      <c r="H13093" s="47"/>
      <c r="I13093" s="47"/>
    </row>
    <row r="13094" spans="1:9" x14ac:dyDescent="0.25">
      <c r="A13094" s="47"/>
      <c r="B13094" s="47"/>
      <c r="C13094" s="47"/>
      <c r="D13094" s="47"/>
      <c r="E13094" s="47"/>
      <c r="F13094" s="47"/>
      <c r="G13094" s="47"/>
      <c r="H13094" s="47"/>
      <c r="I13094" s="47"/>
    </row>
    <row r="13095" spans="1:9" x14ac:dyDescent="0.25">
      <c r="A13095" s="47"/>
      <c r="B13095" s="47"/>
      <c r="C13095" s="47"/>
      <c r="D13095" s="47"/>
      <c r="E13095" s="47"/>
      <c r="F13095" s="47"/>
      <c r="G13095" s="47"/>
      <c r="H13095" s="47"/>
      <c r="I13095" s="47"/>
    </row>
    <row r="13096" spans="1:9" x14ac:dyDescent="0.25">
      <c r="A13096" s="47"/>
      <c r="B13096" s="47"/>
      <c r="C13096" s="47"/>
      <c r="D13096" s="47"/>
      <c r="E13096" s="47"/>
      <c r="F13096" s="47"/>
      <c r="G13096" s="47"/>
      <c r="H13096" s="47"/>
      <c r="I13096" s="47"/>
    </row>
    <row r="13097" spans="1:9" x14ac:dyDescent="0.25">
      <c r="A13097" s="47"/>
      <c r="B13097" s="47"/>
      <c r="C13097" s="47"/>
      <c r="D13097" s="47"/>
      <c r="E13097" s="47"/>
      <c r="F13097" s="47"/>
      <c r="G13097" s="47"/>
      <c r="H13097" s="47"/>
      <c r="I13097" s="47"/>
    </row>
    <row r="13098" spans="1:9" x14ac:dyDescent="0.25">
      <c r="A13098" s="47"/>
      <c r="B13098" s="47"/>
      <c r="C13098" s="47"/>
      <c r="D13098" s="47"/>
      <c r="E13098" s="47"/>
      <c r="F13098" s="47"/>
      <c r="G13098" s="47"/>
      <c r="H13098" s="47"/>
      <c r="I13098" s="47"/>
    </row>
    <row r="13099" spans="1:9" x14ac:dyDescent="0.25">
      <c r="A13099" s="47"/>
      <c r="B13099" s="47"/>
      <c r="C13099" s="47"/>
      <c r="D13099" s="47"/>
      <c r="E13099" s="47"/>
      <c r="F13099" s="47"/>
      <c r="G13099" s="47"/>
      <c r="H13099" s="47"/>
      <c r="I13099" s="47"/>
    </row>
    <row r="13100" spans="1:9" x14ac:dyDescent="0.25">
      <c r="A13100" s="47"/>
      <c r="B13100" s="47"/>
      <c r="C13100" s="47"/>
      <c r="D13100" s="47"/>
      <c r="E13100" s="47"/>
      <c r="F13100" s="47"/>
      <c r="G13100" s="47"/>
      <c r="H13100" s="47"/>
      <c r="I13100" s="47"/>
    </row>
    <row r="13101" spans="1:9" x14ac:dyDescent="0.25">
      <c r="A13101" s="47"/>
      <c r="B13101" s="47"/>
      <c r="C13101" s="47"/>
      <c r="D13101" s="47"/>
      <c r="E13101" s="47"/>
      <c r="F13101" s="47"/>
      <c r="G13101" s="47"/>
      <c r="H13101" s="47"/>
      <c r="I13101" s="47"/>
    </row>
    <row r="13102" spans="1:9" x14ac:dyDescent="0.25">
      <c r="A13102" s="47"/>
      <c r="B13102" s="47"/>
      <c r="C13102" s="47"/>
      <c r="D13102" s="47"/>
      <c r="E13102" s="47"/>
      <c r="F13102" s="47"/>
      <c r="G13102" s="47"/>
      <c r="H13102" s="47"/>
      <c r="I13102" s="47"/>
    </row>
    <row r="13103" spans="1:9" x14ac:dyDescent="0.25">
      <c r="A13103" s="47"/>
      <c r="B13103" s="47"/>
      <c r="C13103" s="47"/>
      <c r="D13103" s="47"/>
      <c r="E13103" s="47"/>
      <c r="F13103" s="47"/>
      <c r="G13103" s="47"/>
      <c r="H13103" s="47"/>
      <c r="I13103" s="47"/>
    </row>
    <row r="13104" spans="1:9" x14ac:dyDescent="0.25">
      <c r="A13104" s="47"/>
      <c r="B13104" s="47"/>
      <c r="C13104" s="47"/>
      <c r="D13104" s="47"/>
      <c r="E13104" s="47"/>
      <c r="F13104" s="47"/>
      <c r="G13104" s="47"/>
      <c r="H13104" s="47"/>
      <c r="I13104" s="47"/>
    </row>
    <row r="13105" spans="1:9" x14ac:dyDescent="0.25">
      <c r="A13105" s="47"/>
      <c r="B13105" s="47"/>
      <c r="C13105" s="47"/>
      <c r="D13105" s="47"/>
      <c r="E13105" s="47"/>
      <c r="F13105" s="47"/>
      <c r="G13105" s="47"/>
      <c r="H13105" s="47"/>
      <c r="I13105" s="47"/>
    </row>
    <row r="13106" spans="1:9" x14ac:dyDescent="0.25">
      <c r="A13106" s="47"/>
      <c r="B13106" s="47"/>
      <c r="C13106" s="47"/>
      <c r="D13106" s="47"/>
      <c r="E13106" s="47"/>
      <c r="F13106" s="47"/>
      <c r="G13106" s="47"/>
      <c r="H13106" s="47"/>
      <c r="I13106" s="47"/>
    </row>
    <row r="13107" spans="1:9" x14ac:dyDescent="0.25">
      <c r="A13107" s="47"/>
      <c r="B13107" s="47"/>
      <c r="C13107" s="47"/>
      <c r="D13107" s="47"/>
      <c r="E13107" s="47"/>
      <c r="F13107" s="47"/>
      <c r="G13107" s="47"/>
      <c r="H13107" s="47"/>
      <c r="I13107" s="47"/>
    </row>
    <row r="13108" spans="1:9" x14ac:dyDescent="0.25">
      <c r="A13108" s="47"/>
      <c r="B13108" s="47"/>
      <c r="C13108" s="47"/>
      <c r="D13108" s="47"/>
      <c r="E13108" s="47"/>
      <c r="F13108" s="47"/>
      <c r="G13108" s="47"/>
      <c r="H13108" s="47"/>
      <c r="I13108" s="47"/>
    </row>
    <row r="13109" spans="1:9" x14ac:dyDescent="0.25">
      <c r="A13109" s="47"/>
      <c r="B13109" s="47"/>
      <c r="C13109" s="47"/>
      <c r="D13109" s="47"/>
      <c r="E13109" s="47"/>
      <c r="F13109" s="47"/>
      <c r="G13109" s="47"/>
      <c r="H13109" s="47"/>
      <c r="I13109" s="47"/>
    </row>
    <row r="13110" spans="1:9" x14ac:dyDescent="0.25">
      <c r="A13110" s="47"/>
      <c r="B13110" s="47"/>
      <c r="C13110" s="47"/>
      <c r="D13110" s="47"/>
      <c r="E13110" s="47"/>
      <c r="F13110" s="47"/>
      <c r="G13110" s="47"/>
      <c r="H13110" s="47"/>
      <c r="I13110" s="47"/>
    </row>
    <row r="13111" spans="1:9" x14ac:dyDescent="0.25">
      <c r="A13111" s="47"/>
      <c r="B13111" s="47"/>
      <c r="C13111" s="47"/>
      <c r="D13111" s="47"/>
      <c r="E13111" s="47"/>
      <c r="F13111" s="47"/>
      <c r="G13111" s="47"/>
      <c r="H13111" s="47"/>
      <c r="I13111" s="47"/>
    </row>
    <row r="13112" spans="1:9" x14ac:dyDescent="0.25">
      <c r="A13112" s="47"/>
      <c r="B13112" s="47"/>
      <c r="C13112" s="47"/>
      <c r="D13112" s="47"/>
      <c r="E13112" s="47"/>
      <c r="F13112" s="47"/>
      <c r="G13112" s="47"/>
      <c r="H13112" s="47"/>
      <c r="I13112" s="47"/>
    </row>
    <row r="13113" spans="1:9" x14ac:dyDescent="0.25">
      <c r="A13113" s="47"/>
      <c r="B13113" s="47"/>
      <c r="C13113" s="47"/>
      <c r="D13113" s="47"/>
      <c r="E13113" s="47"/>
      <c r="F13113" s="47"/>
      <c r="G13113" s="47"/>
      <c r="H13113" s="47"/>
      <c r="I13113" s="47"/>
    </row>
    <row r="13114" spans="1:9" x14ac:dyDescent="0.25">
      <c r="A13114" s="47"/>
      <c r="B13114" s="47"/>
      <c r="C13114" s="47"/>
      <c r="D13114" s="47"/>
      <c r="E13114" s="47"/>
      <c r="F13114" s="47"/>
      <c r="G13114" s="47"/>
      <c r="H13114" s="47"/>
      <c r="I13114" s="47"/>
    </row>
    <row r="13115" spans="1:9" x14ac:dyDescent="0.25">
      <c r="A13115" s="47"/>
      <c r="B13115" s="47"/>
      <c r="C13115" s="47"/>
      <c r="D13115" s="47"/>
      <c r="E13115" s="47"/>
      <c r="F13115" s="47"/>
      <c r="G13115" s="47"/>
      <c r="H13115" s="47"/>
      <c r="I13115" s="47"/>
    </row>
    <row r="13116" spans="1:9" x14ac:dyDescent="0.25">
      <c r="A13116" s="47"/>
      <c r="B13116" s="47"/>
      <c r="C13116" s="47"/>
      <c r="D13116" s="47"/>
      <c r="E13116" s="47"/>
      <c r="F13116" s="47"/>
      <c r="G13116" s="47"/>
      <c r="H13116" s="47"/>
      <c r="I13116" s="47"/>
    </row>
    <row r="13117" spans="1:9" x14ac:dyDescent="0.25">
      <c r="A13117" s="47"/>
      <c r="B13117" s="47"/>
      <c r="C13117" s="47"/>
      <c r="D13117" s="47"/>
      <c r="E13117" s="47"/>
      <c r="F13117" s="47"/>
      <c r="G13117" s="47"/>
      <c r="H13117" s="47"/>
      <c r="I13117" s="47"/>
    </row>
    <row r="13118" spans="1:9" x14ac:dyDescent="0.25">
      <c r="A13118" s="47"/>
      <c r="B13118" s="47"/>
      <c r="C13118" s="47"/>
      <c r="D13118" s="47"/>
      <c r="E13118" s="47"/>
      <c r="F13118" s="47"/>
      <c r="G13118" s="47"/>
      <c r="H13118" s="47"/>
      <c r="I13118" s="47"/>
    </row>
    <row r="13119" spans="1:9" x14ac:dyDescent="0.25">
      <c r="A13119" s="47"/>
      <c r="B13119" s="47"/>
      <c r="C13119" s="47"/>
      <c r="D13119" s="47"/>
      <c r="E13119" s="47"/>
      <c r="F13119" s="47"/>
      <c r="G13119" s="47"/>
      <c r="H13119" s="47"/>
      <c r="I13119" s="47"/>
    </row>
    <row r="13120" spans="1:9" x14ac:dyDescent="0.25">
      <c r="A13120" s="47"/>
      <c r="B13120" s="47"/>
      <c r="C13120" s="47"/>
      <c r="D13120" s="47"/>
      <c r="E13120" s="47"/>
      <c r="F13120" s="47"/>
      <c r="G13120" s="47"/>
      <c r="H13120" s="47"/>
      <c r="I13120" s="47"/>
    </row>
    <row r="13121" spans="1:9" x14ac:dyDescent="0.25">
      <c r="A13121" s="47"/>
      <c r="B13121" s="47"/>
      <c r="C13121" s="47"/>
      <c r="D13121" s="47"/>
      <c r="E13121" s="47"/>
      <c r="F13121" s="47"/>
      <c r="G13121" s="47"/>
      <c r="H13121" s="47"/>
      <c r="I13121" s="47"/>
    </row>
    <row r="13122" spans="1:9" x14ac:dyDescent="0.25">
      <c r="A13122" s="47"/>
      <c r="B13122" s="47"/>
      <c r="C13122" s="47"/>
      <c r="D13122" s="47"/>
      <c r="E13122" s="47"/>
      <c r="F13122" s="47"/>
      <c r="G13122" s="47"/>
      <c r="H13122" s="47"/>
      <c r="I13122" s="47"/>
    </row>
    <row r="13123" spans="1:9" x14ac:dyDescent="0.25">
      <c r="A13123" s="47"/>
      <c r="B13123" s="47"/>
      <c r="C13123" s="47"/>
      <c r="D13123" s="47"/>
      <c r="E13123" s="47"/>
      <c r="F13123" s="47"/>
      <c r="G13123" s="47"/>
      <c r="H13123" s="47"/>
      <c r="I13123" s="47"/>
    </row>
    <row r="13124" spans="1:9" x14ac:dyDescent="0.25">
      <c r="A13124" s="47"/>
      <c r="B13124" s="47"/>
      <c r="C13124" s="47"/>
      <c r="D13124" s="47"/>
      <c r="E13124" s="47"/>
      <c r="F13124" s="47"/>
      <c r="G13124" s="47"/>
      <c r="H13124" s="47"/>
      <c r="I13124" s="47"/>
    </row>
    <row r="13125" spans="1:9" x14ac:dyDescent="0.25">
      <c r="A13125" s="47"/>
      <c r="B13125" s="47"/>
      <c r="C13125" s="47"/>
      <c r="D13125" s="47"/>
      <c r="E13125" s="47"/>
      <c r="F13125" s="47"/>
      <c r="G13125" s="47"/>
      <c r="H13125" s="47"/>
      <c r="I13125" s="47"/>
    </row>
    <row r="13126" spans="1:9" x14ac:dyDescent="0.25">
      <c r="A13126" s="47"/>
      <c r="B13126" s="47"/>
      <c r="C13126" s="47"/>
      <c r="D13126" s="47"/>
      <c r="E13126" s="47"/>
      <c r="F13126" s="47"/>
      <c r="G13126" s="47"/>
      <c r="H13126" s="47"/>
      <c r="I13126" s="47"/>
    </row>
    <row r="13127" spans="1:9" x14ac:dyDescent="0.25">
      <c r="A13127" s="47"/>
      <c r="B13127" s="47"/>
      <c r="C13127" s="47"/>
      <c r="D13127" s="47"/>
      <c r="E13127" s="47"/>
      <c r="F13127" s="47"/>
      <c r="G13127" s="47"/>
      <c r="H13127" s="47"/>
      <c r="I13127" s="47"/>
    </row>
    <row r="13128" spans="1:9" x14ac:dyDescent="0.25">
      <c r="A13128" s="47"/>
      <c r="B13128" s="47"/>
      <c r="C13128" s="47"/>
      <c r="D13128" s="47"/>
      <c r="E13128" s="47"/>
      <c r="F13128" s="47"/>
      <c r="G13128" s="47"/>
      <c r="H13128" s="47"/>
      <c r="I13128" s="47"/>
    </row>
    <row r="13129" spans="1:9" x14ac:dyDescent="0.25">
      <c r="A13129" s="47"/>
      <c r="B13129" s="47"/>
      <c r="C13129" s="47"/>
      <c r="D13129" s="47"/>
      <c r="E13129" s="47"/>
      <c r="F13129" s="47"/>
      <c r="G13129" s="47"/>
      <c r="H13129" s="47"/>
      <c r="I13129" s="47"/>
    </row>
    <row r="13130" spans="1:9" x14ac:dyDescent="0.25">
      <c r="A13130" s="47"/>
      <c r="B13130" s="47"/>
      <c r="C13130" s="47"/>
      <c r="D13130" s="47"/>
      <c r="E13130" s="47"/>
      <c r="F13130" s="47"/>
      <c r="G13130" s="47"/>
      <c r="H13130" s="47"/>
      <c r="I13130" s="47"/>
    </row>
    <row r="13131" spans="1:9" x14ac:dyDescent="0.25">
      <c r="A13131" s="47"/>
      <c r="B13131" s="47"/>
      <c r="C13131" s="47"/>
      <c r="D13131" s="47"/>
      <c r="E13131" s="47"/>
      <c r="F13131" s="47"/>
      <c r="G13131" s="47"/>
      <c r="H13131" s="47"/>
      <c r="I13131" s="47"/>
    </row>
    <row r="13132" spans="1:9" x14ac:dyDescent="0.25">
      <c r="A13132" s="47"/>
      <c r="B13132" s="47"/>
      <c r="C13132" s="47"/>
      <c r="D13132" s="47"/>
      <c r="E13132" s="47"/>
      <c r="F13132" s="47"/>
      <c r="G13132" s="47"/>
      <c r="H13132" s="47"/>
      <c r="I13132" s="47"/>
    </row>
    <row r="13133" spans="1:9" x14ac:dyDescent="0.25">
      <c r="A13133" s="47"/>
      <c r="B13133" s="47"/>
      <c r="C13133" s="47"/>
      <c r="D13133" s="47"/>
      <c r="E13133" s="47"/>
      <c r="F13133" s="47"/>
      <c r="G13133" s="47"/>
      <c r="H13133" s="47"/>
      <c r="I13133" s="47"/>
    </row>
    <row r="13134" spans="1:9" x14ac:dyDescent="0.25">
      <c r="A13134" s="47"/>
      <c r="B13134" s="47"/>
      <c r="C13134" s="47"/>
      <c r="D13134" s="47"/>
      <c r="E13134" s="47"/>
      <c r="F13134" s="47"/>
      <c r="G13134" s="47"/>
      <c r="H13134" s="47"/>
      <c r="I13134" s="47"/>
    </row>
    <row r="13135" spans="1:9" x14ac:dyDescent="0.25">
      <c r="A13135" s="47"/>
      <c r="B13135" s="47"/>
      <c r="C13135" s="47"/>
      <c r="D13135" s="47"/>
      <c r="E13135" s="47"/>
      <c r="F13135" s="47"/>
      <c r="G13135" s="47"/>
      <c r="H13135" s="47"/>
      <c r="I13135" s="47"/>
    </row>
    <row r="13136" spans="1:9" x14ac:dyDescent="0.25">
      <c r="A13136" s="47"/>
      <c r="B13136" s="47"/>
      <c r="C13136" s="47"/>
      <c r="D13136" s="47"/>
      <c r="E13136" s="47"/>
      <c r="F13136" s="47"/>
      <c r="G13136" s="47"/>
      <c r="H13136" s="47"/>
      <c r="I13136" s="47"/>
    </row>
    <row r="13137" spans="1:9" x14ac:dyDescent="0.25">
      <c r="A13137" s="47"/>
      <c r="B13137" s="47"/>
      <c r="C13137" s="47"/>
      <c r="D13137" s="47"/>
      <c r="E13137" s="47"/>
      <c r="F13137" s="47"/>
      <c r="G13137" s="47"/>
      <c r="H13137" s="47"/>
      <c r="I13137" s="47"/>
    </row>
    <row r="13138" spans="1:9" x14ac:dyDescent="0.25">
      <c r="A13138" s="47"/>
      <c r="B13138" s="47"/>
      <c r="C13138" s="47"/>
      <c r="D13138" s="47"/>
      <c r="E13138" s="47"/>
      <c r="F13138" s="47"/>
      <c r="G13138" s="47"/>
      <c r="H13138" s="47"/>
      <c r="I13138" s="47"/>
    </row>
    <row r="13139" spans="1:9" x14ac:dyDescent="0.25">
      <c r="A13139" s="47"/>
      <c r="B13139" s="47"/>
      <c r="C13139" s="47"/>
      <c r="D13139" s="47"/>
      <c r="E13139" s="47"/>
      <c r="F13139" s="47"/>
      <c r="G13139" s="47"/>
      <c r="H13139" s="47"/>
      <c r="I13139" s="47"/>
    </row>
    <row r="13140" spans="1:9" x14ac:dyDescent="0.25">
      <c r="A13140" s="47"/>
      <c r="B13140" s="47"/>
      <c r="C13140" s="47"/>
      <c r="D13140" s="47"/>
      <c r="E13140" s="47"/>
      <c r="F13140" s="47"/>
      <c r="G13140" s="47"/>
      <c r="H13140" s="47"/>
      <c r="I13140" s="47"/>
    </row>
    <row r="13141" spans="1:9" x14ac:dyDescent="0.25">
      <c r="A13141" s="47"/>
      <c r="B13141" s="47"/>
      <c r="C13141" s="47"/>
      <c r="D13141" s="47"/>
      <c r="E13141" s="47"/>
      <c r="F13141" s="47"/>
      <c r="G13141" s="47"/>
      <c r="H13141" s="47"/>
      <c r="I13141" s="47"/>
    </row>
    <row r="13142" spans="1:9" x14ac:dyDescent="0.25">
      <c r="A13142" s="47"/>
      <c r="B13142" s="47"/>
      <c r="C13142" s="47"/>
      <c r="D13142" s="47"/>
      <c r="E13142" s="47"/>
      <c r="F13142" s="47"/>
      <c r="G13142" s="47"/>
      <c r="H13142" s="47"/>
      <c r="I13142" s="47"/>
    </row>
    <row r="13143" spans="1:9" x14ac:dyDescent="0.25">
      <c r="A13143" s="47"/>
      <c r="B13143" s="47"/>
      <c r="C13143" s="47"/>
      <c r="D13143" s="47"/>
      <c r="E13143" s="47"/>
      <c r="F13143" s="47"/>
      <c r="G13143" s="47"/>
      <c r="H13143" s="47"/>
      <c r="I13143" s="47"/>
    </row>
    <row r="13144" spans="1:9" x14ac:dyDescent="0.25">
      <c r="A13144" s="47"/>
      <c r="B13144" s="47"/>
      <c r="C13144" s="47"/>
      <c r="D13144" s="47"/>
      <c r="E13144" s="47"/>
      <c r="F13144" s="47"/>
      <c r="G13144" s="47"/>
      <c r="H13144" s="47"/>
      <c r="I13144" s="47"/>
    </row>
    <row r="13145" spans="1:9" x14ac:dyDescent="0.25">
      <c r="A13145" s="47"/>
      <c r="B13145" s="47"/>
      <c r="C13145" s="47"/>
      <c r="D13145" s="47"/>
      <c r="E13145" s="47"/>
      <c r="F13145" s="47"/>
      <c r="G13145" s="47"/>
      <c r="H13145" s="47"/>
      <c r="I13145" s="47"/>
    </row>
    <row r="13146" spans="1:9" x14ac:dyDescent="0.25">
      <c r="A13146" s="47"/>
      <c r="B13146" s="47"/>
      <c r="C13146" s="47"/>
      <c r="D13146" s="47"/>
      <c r="E13146" s="47"/>
      <c r="F13146" s="47"/>
      <c r="G13146" s="47"/>
      <c r="H13146" s="47"/>
      <c r="I13146" s="47"/>
    </row>
    <row r="13147" spans="1:9" x14ac:dyDescent="0.25">
      <c r="A13147" s="47"/>
      <c r="B13147" s="47"/>
      <c r="C13147" s="47"/>
      <c r="D13147" s="47"/>
      <c r="E13147" s="47"/>
      <c r="F13147" s="47"/>
      <c r="G13147" s="47"/>
      <c r="H13147" s="47"/>
      <c r="I13147" s="47"/>
    </row>
    <row r="13148" spans="1:9" x14ac:dyDescent="0.25">
      <c r="A13148" s="47"/>
      <c r="B13148" s="47"/>
      <c r="C13148" s="47"/>
      <c r="D13148" s="47"/>
      <c r="E13148" s="47"/>
      <c r="F13148" s="47"/>
      <c r="G13148" s="47"/>
      <c r="H13148" s="47"/>
      <c r="I13148" s="47"/>
    </row>
    <row r="13149" spans="1:9" x14ac:dyDescent="0.25">
      <c r="A13149" s="47"/>
      <c r="B13149" s="47"/>
      <c r="C13149" s="47"/>
      <c r="D13149" s="47"/>
      <c r="E13149" s="47"/>
      <c r="F13149" s="47"/>
      <c r="G13149" s="47"/>
      <c r="H13149" s="47"/>
      <c r="I13149" s="47"/>
    </row>
    <row r="13150" spans="1:9" x14ac:dyDescent="0.25">
      <c r="A13150" s="47"/>
      <c r="B13150" s="47"/>
      <c r="C13150" s="47"/>
      <c r="D13150" s="47"/>
      <c r="E13150" s="47"/>
      <c r="F13150" s="47"/>
      <c r="G13150" s="47"/>
      <c r="H13150" s="47"/>
      <c r="I13150" s="47"/>
    </row>
    <row r="13151" spans="1:9" x14ac:dyDescent="0.25">
      <c r="A13151" s="47"/>
      <c r="B13151" s="47"/>
      <c r="C13151" s="47"/>
      <c r="D13151" s="47"/>
      <c r="E13151" s="47"/>
      <c r="F13151" s="47"/>
      <c r="G13151" s="47"/>
      <c r="H13151" s="47"/>
      <c r="I13151" s="47"/>
    </row>
    <row r="13152" spans="1:9" x14ac:dyDescent="0.25">
      <c r="A13152" s="47"/>
      <c r="B13152" s="47"/>
      <c r="C13152" s="47"/>
      <c r="D13152" s="47"/>
      <c r="E13152" s="47"/>
      <c r="F13152" s="47"/>
      <c r="G13152" s="47"/>
      <c r="H13152" s="47"/>
      <c r="I13152" s="47"/>
    </row>
    <row r="13153" spans="1:9" x14ac:dyDescent="0.25">
      <c r="A13153" s="47"/>
      <c r="B13153" s="47"/>
      <c r="C13153" s="47"/>
      <c r="D13153" s="47"/>
      <c r="E13153" s="47"/>
      <c r="F13153" s="47"/>
      <c r="G13153" s="47"/>
      <c r="H13153" s="47"/>
      <c r="I13153" s="47"/>
    </row>
    <row r="13154" spans="1:9" x14ac:dyDescent="0.25">
      <c r="A13154" s="47"/>
      <c r="B13154" s="47"/>
      <c r="C13154" s="47"/>
      <c r="D13154" s="47"/>
      <c r="E13154" s="47"/>
      <c r="F13154" s="47"/>
      <c r="G13154" s="47"/>
      <c r="H13154" s="47"/>
      <c r="I13154" s="47"/>
    </row>
    <row r="13155" spans="1:9" x14ac:dyDescent="0.25">
      <c r="A13155" s="47"/>
      <c r="B13155" s="47"/>
      <c r="C13155" s="47"/>
      <c r="D13155" s="47"/>
      <c r="E13155" s="47"/>
      <c r="F13155" s="47"/>
      <c r="G13155" s="47"/>
      <c r="H13155" s="47"/>
      <c r="I13155" s="47"/>
    </row>
    <row r="13156" spans="1:9" x14ac:dyDescent="0.25">
      <c r="A13156" s="47"/>
      <c r="B13156" s="47"/>
      <c r="C13156" s="47"/>
      <c r="D13156" s="47"/>
      <c r="E13156" s="47"/>
      <c r="F13156" s="47"/>
      <c r="G13156" s="47"/>
      <c r="H13156" s="47"/>
      <c r="I13156" s="47"/>
    </row>
    <row r="13157" spans="1:9" x14ac:dyDescent="0.25">
      <c r="A13157" s="47"/>
      <c r="B13157" s="47"/>
      <c r="C13157" s="47"/>
      <c r="D13157" s="47"/>
      <c r="E13157" s="47"/>
      <c r="F13157" s="47"/>
      <c r="G13157" s="47"/>
      <c r="H13157" s="47"/>
      <c r="I13157" s="47"/>
    </row>
    <row r="13158" spans="1:9" x14ac:dyDescent="0.25">
      <c r="A13158" s="47"/>
      <c r="B13158" s="47"/>
      <c r="C13158" s="47"/>
      <c r="D13158" s="47"/>
      <c r="E13158" s="47"/>
      <c r="F13158" s="47"/>
      <c r="G13158" s="47"/>
      <c r="H13158" s="47"/>
      <c r="I13158" s="47"/>
    </row>
    <row r="13159" spans="1:9" x14ac:dyDescent="0.25">
      <c r="A13159" s="47"/>
      <c r="B13159" s="47"/>
      <c r="C13159" s="47"/>
      <c r="D13159" s="47"/>
      <c r="E13159" s="47"/>
      <c r="F13159" s="47"/>
      <c r="G13159" s="47"/>
      <c r="H13159" s="47"/>
      <c r="I13159" s="47"/>
    </row>
    <row r="13160" spans="1:9" x14ac:dyDescent="0.25">
      <c r="A13160" s="47"/>
      <c r="B13160" s="47"/>
      <c r="C13160" s="47"/>
      <c r="D13160" s="47"/>
      <c r="E13160" s="47"/>
      <c r="F13160" s="47"/>
      <c r="G13160" s="47"/>
      <c r="H13160" s="47"/>
      <c r="I13160" s="47"/>
    </row>
    <row r="13161" spans="1:9" x14ac:dyDescent="0.25">
      <c r="A13161" s="47"/>
      <c r="B13161" s="47"/>
      <c r="C13161" s="47"/>
      <c r="D13161" s="47"/>
      <c r="E13161" s="47"/>
      <c r="F13161" s="47"/>
      <c r="G13161" s="47"/>
      <c r="H13161" s="47"/>
      <c r="I13161" s="47"/>
    </row>
    <row r="13162" spans="1:9" x14ac:dyDescent="0.25">
      <c r="A13162" s="47"/>
      <c r="B13162" s="47"/>
      <c r="C13162" s="47"/>
      <c r="D13162" s="47"/>
      <c r="E13162" s="47"/>
      <c r="F13162" s="47"/>
      <c r="G13162" s="47"/>
      <c r="H13162" s="47"/>
      <c r="I13162" s="47"/>
    </row>
    <row r="13163" spans="1:9" x14ac:dyDescent="0.25">
      <c r="A13163" s="47"/>
      <c r="B13163" s="47"/>
      <c r="C13163" s="47"/>
      <c r="D13163" s="47"/>
      <c r="E13163" s="47"/>
      <c r="F13163" s="47"/>
      <c r="G13163" s="47"/>
      <c r="H13163" s="47"/>
      <c r="I13163" s="47"/>
    </row>
    <row r="13164" spans="1:9" x14ac:dyDescent="0.25">
      <c r="A13164" s="47"/>
      <c r="B13164" s="47"/>
      <c r="C13164" s="47"/>
      <c r="D13164" s="47"/>
      <c r="E13164" s="47"/>
      <c r="F13164" s="47"/>
      <c r="G13164" s="47"/>
      <c r="H13164" s="47"/>
      <c r="I13164" s="47"/>
    </row>
    <row r="13165" spans="1:9" x14ac:dyDescent="0.25">
      <c r="A13165" s="47"/>
      <c r="B13165" s="47"/>
      <c r="C13165" s="47"/>
      <c r="D13165" s="47"/>
      <c r="E13165" s="47"/>
      <c r="F13165" s="47"/>
      <c r="G13165" s="47"/>
      <c r="H13165" s="47"/>
      <c r="I13165" s="47"/>
    </row>
    <row r="13166" spans="1:9" x14ac:dyDescent="0.25">
      <c r="A13166" s="47"/>
      <c r="B13166" s="47"/>
      <c r="C13166" s="47"/>
      <c r="D13166" s="47"/>
      <c r="E13166" s="47"/>
      <c r="F13166" s="47"/>
      <c r="G13166" s="47"/>
      <c r="H13166" s="47"/>
      <c r="I13166" s="47"/>
    </row>
    <row r="13167" spans="1:9" x14ac:dyDescent="0.25">
      <c r="A13167" s="47"/>
      <c r="B13167" s="47"/>
      <c r="C13167" s="47"/>
      <c r="D13167" s="47"/>
      <c r="E13167" s="47"/>
      <c r="F13167" s="47"/>
      <c r="G13167" s="47"/>
      <c r="H13167" s="47"/>
      <c r="I13167" s="47"/>
    </row>
    <row r="13168" spans="1:9" x14ac:dyDescent="0.25">
      <c r="A13168" s="47"/>
      <c r="B13168" s="47"/>
      <c r="C13168" s="47"/>
      <c r="D13168" s="47"/>
      <c r="E13168" s="47"/>
      <c r="F13168" s="47"/>
      <c r="G13168" s="47"/>
      <c r="H13168" s="47"/>
      <c r="I13168" s="47"/>
    </row>
    <row r="13169" spans="1:9" x14ac:dyDescent="0.25">
      <c r="A13169" s="47"/>
      <c r="B13169" s="47"/>
      <c r="C13169" s="47"/>
      <c r="D13169" s="47"/>
      <c r="E13169" s="47"/>
      <c r="F13169" s="47"/>
      <c r="G13169" s="47"/>
      <c r="H13169" s="47"/>
      <c r="I13169" s="47"/>
    </row>
    <row r="13170" spans="1:9" x14ac:dyDescent="0.25">
      <c r="A13170" s="47"/>
      <c r="B13170" s="47"/>
      <c r="C13170" s="47"/>
      <c r="D13170" s="47"/>
      <c r="E13170" s="47"/>
      <c r="F13170" s="47"/>
      <c r="G13170" s="47"/>
      <c r="H13170" s="47"/>
      <c r="I13170" s="47"/>
    </row>
    <row r="13171" spans="1:9" x14ac:dyDescent="0.25">
      <c r="A13171" s="47"/>
      <c r="B13171" s="47"/>
      <c r="C13171" s="47"/>
      <c r="D13171" s="47"/>
      <c r="E13171" s="47"/>
      <c r="F13171" s="47"/>
      <c r="G13171" s="47"/>
      <c r="H13171" s="47"/>
      <c r="I13171" s="47"/>
    </row>
    <row r="13172" spans="1:9" x14ac:dyDescent="0.25">
      <c r="A13172" s="47"/>
      <c r="B13172" s="47"/>
      <c r="C13172" s="47"/>
      <c r="D13172" s="47"/>
      <c r="E13172" s="47"/>
      <c r="F13172" s="47"/>
      <c r="G13172" s="47"/>
      <c r="H13172" s="47"/>
      <c r="I13172" s="47"/>
    </row>
    <row r="13173" spans="1:9" x14ac:dyDescent="0.25">
      <c r="A13173" s="47"/>
      <c r="B13173" s="47"/>
      <c r="C13173" s="47"/>
      <c r="D13173" s="47"/>
      <c r="E13173" s="47"/>
      <c r="F13173" s="47"/>
      <c r="G13173" s="47"/>
      <c r="H13173" s="47"/>
      <c r="I13173" s="47"/>
    </row>
    <row r="13174" spans="1:9" x14ac:dyDescent="0.25">
      <c r="A13174" s="47"/>
      <c r="B13174" s="47"/>
      <c r="C13174" s="47"/>
      <c r="D13174" s="47"/>
      <c r="E13174" s="47"/>
      <c r="F13174" s="47"/>
      <c r="G13174" s="47"/>
      <c r="H13174" s="47"/>
      <c r="I13174" s="47"/>
    </row>
    <row r="13175" spans="1:9" x14ac:dyDescent="0.25">
      <c r="A13175" s="47"/>
      <c r="B13175" s="47"/>
      <c r="C13175" s="47"/>
      <c r="D13175" s="47"/>
      <c r="E13175" s="47"/>
      <c r="F13175" s="47"/>
      <c r="G13175" s="47"/>
      <c r="H13175" s="47"/>
      <c r="I13175" s="47"/>
    </row>
    <row r="13176" spans="1:9" x14ac:dyDescent="0.25">
      <c r="A13176" s="47"/>
      <c r="B13176" s="47"/>
      <c r="C13176" s="47"/>
      <c r="D13176" s="47"/>
      <c r="E13176" s="47"/>
      <c r="F13176" s="47"/>
      <c r="G13176" s="47"/>
      <c r="H13176" s="47"/>
      <c r="I13176" s="47"/>
    </row>
    <row r="13177" spans="1:9" x14ac:dyDescent="0.25">
      <c r="A13177" s="47"/>
      <c r="B13177" s="47"/>
      <c r="C13177" s="47"/>
      <c r="D13177" s="47"/>
      <c r="E13177" s="47"/>
      <c r="F13177" s="47"/>
      <c r="G13177" s="47"/>
      <c r="H13177" s="47"/>
      <c r="I13177" s="47"/>
    </row>
    <row r="13178" spans="1:9" x14ac:dyDescent="0.25">
      <c r="A13178" s="47"/>
      <c r="B13178" s="47"/>
      <c r="C13178" s="47"/>
      <c r="D13178" s="47"/>
      <c r="E13178" s="47"/>
      <c r="F13178" s="47"/>
      <c r="G13178" s="47"/>
      <c r="H13178" s="47"/>
      <c r="I13178" s="47"/>
    </row>
    <row r="13179" spans="1:9" x14ac:dyDescent="0.25">
      <c r="A13179" s="47"/>
      <c r="B13179" s="47"/>
      <c r="C13179" s="47"/>
      <c r="D13179" s="47"/>
      <c r="E13179" s="47"/>
      <c r="F13179" s="47"/>
      <c r="G13179" s="47"/>
      <c r="H13179" s="47"/>
      <c r="I13179" s="47"/>
    </row>
    <row r="13180" spans="1:9" x14ac:dyDescent="0.25">
      <c r="A13180" s="47"/>
      <c r="B13180" s="47"/>
      <c r="C13180" s="47"/>
      <c r="D13180" s="47"/>
      <c r="E13180" s="47"/>
      <c r="F13180" s="47"/>
      <c r="G13180" s="47"/>
      <c r="H13180" s="47"/>
      <c r="I13180" s="47"/>
    </row>
    <row r="13181" spans="1:9" x14ac:dyDescent="0.25">
      <c r="A13181" s="47"/>
      <c r="B13181" s="47"/>
      <c r="C13181" s="47"/>
      <c r="D13181" s="47"/>
      <c r="E13181" s="47"/>
      <c r="F13181" s="47"/>
      <c r="G13181" s="47"/>
      <c r="H13181" s="47"/>
      <c r="I13181" s="47"/>
    </row>
    <row r="13182" spans="1:9" x14ac:dyDescent="0.25">
      <c r="A13182" s="47"/>
      <c r="B13182" s="47"/>
      <c r="C13182" s="47"/>
      <c r="D13182" s="47"/>
      <c r="E13182" s="47"/>
      <c r="F13182" s="47"/>
      <c r="G13182" s="47"/>
      <c r="H13182" s="47"/>
      <c r="I13182" s="47"/>
    </row>
    <row r="13183" spans="1:9" x14ac:dyDescent="0.25">
      <c r="A13183" s="47"/>
      <c r="B13183" s="47"/>
      <c r="C13183" s="47"/>
      <c r="D13183" s="47"/>
      <c r="E13183" s="47"/>
      <c r="F13183" s="47"/>
      <c r="G13183" s="47"/>
      <c r="H13183" s="47"/>
      <c r="I13183" s="47"/>
    </row>
    <row r="13184" spans="1:9" x14ac:dyDescent="0.25">
      <c r="A13184" s="47"/>
      <c r="B13184" s="47"/>
      <c r="C13184" s="47"/>
      <c r="D13184" s="47"/>
      <c r="E13184" s="47"/>
      <c r="F13184" s="47"/>
      <c r="G13184" s="47"/>
      <c r="H13184" s="47"/>
      <c r="I13184" s="47"/>
    </row>
    <row r="13185" spans="1:9" x14ac:dyDescent="0.25">
      <c r="A13185" s="47"/>
      <c r="B13185" s="47"/>
      <c r="C13185" s="47"/>
      <c r="D13185" s="47"/>
      <c r="E13185" s="47"/>
      <c r="F13185" s="47"/>
      <c r="G13185" s="47"/>
      <c r="H13185" s="47"/>
      <c r="I13185" s="47"/>
    </row>
    <row r="13186" spans="1:9" x14ac:dyDescent="0.25">
      <c r="A13186" s="47"/>
      <c r="B13186" s="47"/>
      <c r="C13186" s="47"/>
      <c r="D13186" s="47"/>
      <c r="E13186" s="47"/>
      <c r="F13186" s="47"/>
      <c r="G13186" s="47"/>
      <c r="H13186" s="47"/>
      <c r="I13186" s="47"/>
    </row>
    <row r="13187" spans="1:9" x14ac:dyDescent="0.25">
      <c r="A13187" s="47"/>
      <c r="B13187" s="47"/>
      <c r="C13187" s="47"/>
      <c r="D13187" s="47"/>
      <c r="E13187" s="47"/>
      <c r="F13187" s="47"/>
      <c r="G13187" s="47"/>
      <c r="H13187" s="47"/>
      <c r="I13187" s="47"/>
    </row>
    <row r="13188" spans="1:9" x14ac:dyDescent="0.25">
      <c r="A13188" s="47"/>
      <c r="B13188" s="47"/>
      <c r="C13188" s="47"/>
      <c r="D13188" s="47"/>
      <c r="E13188" s="47"/>
      <c r="F13188" s="47"/>
      <c r="G13188" s="47"/>
      <c r="H13188" s="47"/>
      <c r="I13188" s="47"/>
    </row>
    <row r="13189" spans="1:9" x14ac:dyDescent="0.25">
      <c r="A13189" s="47"/>
      <c r="B13189" s="47"/>
      <c r="C13189" s="47"/>
      <c r="D13189" s="47"/>
      <c r="E13189" s="47"/>
      <c r="F13189" s="47"/>
      <c r="G13189" s="47"/>
      <c r="H13189" s="47"/>
      <c r="I13189" s="47"/>
    </row>
    <row r="13190" spans="1:9" x14ac:dyDescent="0.25">
      <c r="A13190" s="47"/>
      <c r="B13190" s="47"/>
      <c r="C13190" s="47"/>
      <c r="D13190" s="47"/>
      <c r="E13190" s="47"/>
      <c r="F13190" s="47"/>
      <c r="G13190" s="47"/>
      <c r="H13190" s="47"/>
      <c r="I13190" s="47"/>
    </row>
    <row r="13191" spans="1:9" x14ac:dyDescent="0.25">
      <c r="A13191" s="47"/>
      <c r="B13191" s="47"/>
      <c r="C13191" s="47"/>
      <c r="D13191" s="47"/>
      <c r="E13191" s="47"/>
      <c r="F13191" s="47"/>
      <c r="G13191" s="47"/>
      <c r="H13191" s="47"/>
      <c r="I13191" s="47"/>
    </row>
    <row r="13192" spans="1:9" x14ac:dyDescent="0.25">
      <c r="A13192" s="47"/>
      <c r="B13192" s="47"/>
      <c r="C13192" s="47"/>
      <c r="D13192" s="47"/>
      <c r="E13192" s="47"/>
      <c r="F13192" s="47"/>
      <c r="G13192" s="47"/>
      <c r="H13192" s="47"/>
      <c r="I13192" s="47"/>
    </row>
    <row r="13193" spans="1:9" x14ac:dyDescent="0.25">
      <c r="A13193" s="47"/>
      <c r="B13193" s="47"/>
      <c r="C13193" s="47"/>
      <c r="D13193" s="47"/>
      <c r="E13193" s="47"/>
      <c r="F13193" s="47"/>
      <c r="G13193" s="47"/>
      <c r="H13193" s="47"/>
      <c r="I13193" s="47"/>
    </row>
    <row r="13194" spans="1:9" x14ac:dyDescent="0.25">
      <c r="A13194" s="47"/>
      <c r="B13194" s="47"/>
      <c r="C13194" s="47"/>
      <c r="D13194" s="47"/>
      <c r="E13194" s="47"/>
      <c r="F13194" s="47"/>
      <c r="G13194" s="47"/>
      <c r="H13194" s="47"/>
      <c r="I13194" s="47"/>
    </row>
    <row r="13195" spans="1:9" x14ac:dyDescent="0.25">
      <c r="A13195" s="47"/>
      <c r="B13195" s="47"/>
      <c r="C13195" s="47"/>
      <c r="D13195" s="47"/>
      <c r="E13195" s="47"/>
      <c r="F13195" s="47"/>
      <c r="G13195" s="47"/>
      <c r="H13195" s="47"/>
      <c r="I13195" s="47"/>
    </row>
    <row r="13196" spans="1:9" x14ac:dyDescent="0.25">
      <c r="A13196" s="47"/>
      <c r="B13196" s="47"/>
      <c r="C13196" s="47"/>
      <c r="D13196" s="47"/>
      <c r="E13196" s="47"/>
      <c r="F13196" s="47"/>
      <c r="G13196" s="47"/>
      <c r="H13196" s="47"/>
      <c r="I13196" s="47"/>
    </row>
    <row r="13197" spans="1:9" x14ac:dyDescent="0.25">
      <c r="A13197" s="47"/>
      <c r="B13197" s="47"/>
      <c r="C13197" s="47"/>
      <c r="D13197" s="47"/>
      <c r="E13197" s="47"/>
      <c r="F13197" s="47"/>
      <c r="G13197" s="47"/>
      <c r="H13197" s="47"/>
      <c r="I13197" s="47"/>
    </row>
    <row r="13198" spans="1:9" x14ac:dyDescent="0.25">
      <c r="A13198" s="47"/>
      <c r="B13198" s="47"/>
      <c r="C13198" s="47"/>
      <c r="D13198" s="47"/>
      <c r="E13198" s="47"/>
      <c r="F13198" s="47"/>
      <c r="G13198" s="47"/>
      <c r="H13198" s="47"/>
      <c r="I13198" s="47"/>
    </row>
    <row r="13199" spans="1:9" x14ac:dyDescent="0.25">
      <c r="A13199" s="47"/>
      <c r="B13199" s="47"/>
      <c r="C13199" s="47"/>
      <c r="D13199" s="47"/>
      <c r="E13199" s="47"/>
      <c r="F13199" s="47"/>
      <c r="G13199" s="47"/>
      <c r="H13199" s="47"/>
      <c r="I13199" s="47"/>
    </row>
    <row r="13200" spans="1:9" x14ac:dyDescent="0.25">
      <c r="A13200" s="47"/>
      <c r="B13200" s="47"/>
      <c r="C13200" s="47"/>
      <c r="D13200" s="47"/>
      <c r="E13200" s="47"/>
      <c r="F13200" s="47"/>
      <c r="G13200" s="47"/>
      <c r="H13200" s="47"/>
      <c r="I13200" s="47"/>
    </row>
    <row r="13201" spans="1:9" x14ac:dyDescent="0.25">
      <c r="A13201" s="47"/>
      <c r="B13201" s="47"/>
      <c r="C13201" s="47"/>
      <c r="D13201" s="47"/>
      <c r="E13201" s="47"/>
      <c r="F13201" s="47"/>
      <c r="G13201" s="47"/>
      <c r="H13201" s="47"/>
      <c r="I13201" s="47"/>
    </row>
    <row r="13202" spans="1:9" x14ac:dyDescent="0.25">
      <c r="A13202" s="47"/>
      <c r="B13202" s="47"/>
      <c r="C13202" s="47"/>
      <c r="D13202" s="47"/>
      <c r="E13202" s="47"/>
      <c r="F13202" s="47"/>
      <c r="G13202" s="47"/>
      <c r="H13202" s="47"/>
      <c r="I13202" s="47"/>
    </row>
    <row r="13203" spans="1:9" x14ac:dyDescent="0.25">
      <c r="A13203" s="47"/>
      <c r="B13203" s="47"/>
      <c r="C13203" s="47"/>
      <c r="D13203" s="47"/>
      <c r="E13203" s="47"/>
      <c r="F13203" s="47"/>
      <c r="G13203" s="47"/>
      <c r="H13203" s="47"/>
      <c r="I13203" s="47"/>
    </row>
    <row r="13204" spans="1:9" x14ac:dyDescent="0.25">
      <c r="A13204" s="47"/>
      <c r="B13204" s="47"/>
      <c r="C13204" s="47"/>
      <c r="D13204" s="47"/>
      <c r="E13204" s="47"/>
      <c r="F13204" s="47"/>
      <c r="G13204" s="47"/>
      <c r="H13204" s="47"/>
      <c r="I13204" s="47"/>
    </row>
    <row r="13205" spans="1:9" x14ac:dyDescent="0.25">
      <c r="A13205" s="47"/>
      <c r="B13205" s="47"/>
      <c r="C13205" s="47"/>
      <c r="D13205" s="47"/>
      <c r="E13205" s="47"/>
      <c r="F13205" s="47"/>
      <c r="G13205" s="47"/>
      <c r="H13205" s="47"/>
      <c r="I13205" s="47"/>
    </row>
    <row r="13206" spans="1:9" x14ac:dyDescent="0.25">
      <c r="A13206" s="47"/>
      <c r="B13206" s="47"/>
      <c r="C13206" s="47"/>
      <c r="D13206" s="47"/>
      <c r="E13206" s="47"/>
      <c r="F13206" s="47"/>
      <c r="G13206" s="47"/>
      <c r="H13206" s="47"/>
      <c r="I13206" s="47"/>
    </row>
    <row r="13207" spans="1:9" x14ac:dyDescent="0.25">
      <c r="A13207" s="47"/>
      <c r="B13207" s="47"/>
      <c r="C13207" s="47"/>
      <c r="D13207" s="47"/>
      <c r="E13207" s="47"/>
      <c r="F13207" s="47"/>
      <c r="G13207" s="47"/>
      <c r="H13207" s="47"/>
      <c r="I13207" s="47"/>
    </row>
    <row r="13208" spans="1:9" x14ac:dyDescent="0.25">
      <c r="A13208" s="47"/>
      <c r="B13208" s="47"/>
      <c r="C13208" s="47"/>
      <c r="D13208" s="47"/>
      <c r="E13208" s="47"/>
      <c r="F13208" s="47"/>
      <c r="G13208" s="47"/>
      <c r="H13208" s="47"/>
      <c r="I13208" s="47"/>
    </row>
    <row r="13209" spans="1:9" x14ac:dyDescent="0.25">
      <c r="A13209" s="47"/>
      <c r="B13209" s="47"/>
      <c r="C13209" s="47"/>
      <c r="D13209" s="47"/>
      <c r="E13209" s="47"/>
      <c r="F13209" s="47"/>
      <c r="G13209" s="47"/>
      <c r="H13209" s="47"/>
      <c r="I13209" s="47"/>
    </row>
    <row r="13210" spans="1:9" x14ac:dyDescent="0.25">
      <c r="A13210" s="47"/>
      <c r="B13210" s="47"/>
      <c r="C13210" s="47"/>
      <c r="D13210" s="47"/>
      <c r="E13210" s="47"/>
      <c r="F13210" s="47"/>
      <c r="G13210" s="47"/>
      <c r="H13210" s="47"/>
      <c r="I13210" s="47"/>
    </row>
    <row r="13211" spans="1:9" x14ac:dyDescent="0.25">
      <c r="A13211" s="47"/>
      <c r="B13211" s="47"/>
      <c r="C13211" s="47"/>
      <c r="D13211" s="47"/>
      <c r="E13211" s="47"/>
      <c r="F13211" s="47"/>
      <c r="G13211" s="47"/>
      <c r="H13211" s="47"/>
      <c r="I13211" s="47"/>
    </row>
    <row r="13212" spans="1:9" x14ac:dyDescent="0.25">
      <c r="A13212" s="47"/>
      <c r="B13212" s="47"/>
      <c r="C13212" s="47"/>
      <c r="D13212" s="47"/>
      <c r="E13212" s="47"/>
      <c r="F13212" s="47"/>
      <c r="G13212" s="47"/>
      <c r="H13212" s="47"/>
      <c r="I13212" s="47"/>
    </row>
    <row r="13213" spans="1:9" x14ac:dyDescent="0.25">
      <c r="A13213" s="47"/>
      <c r="B13213" s="47"/>
      <c r="C13213" s="47"/>
      <c r="D13213" s="47"/>
      <c r="E13213" s="47"/>
      <c r="F13213" s="47"/>
      <c r="G13213" s="47"/>
      <c r="H13213" s="47"/>
      <c r="I13213" s="47"/>
    </row>
    <row r="13214" spans="1:9" x14ac:dyDescent="0.25">
      <c r="A13214" s="47"/>
      <c r="B13214" s="47"/>
      <c r="C13214" s="47"/>
      <c r="D13214" s="47"/>
      <c r="E13214" s="47"/>
      <c r="F13214" s="47"/>
      <c r="G13214" s="47"/>
      <c r="H13214" s="47"/>
      <c r="I13214" s="47"/>
    </row>
    <row r="13215" spans="1:9" x14ac:dyDescent="0.25">
      <c r="A13215" s="47"/>
      <c r="B13215" s="47"/>
      <c r="C13215" s="47"/>
      <c r="D13215" s="47"/>
      <c r="E13215" s="47"/>
      <c r="F13215" s="47"/>
      <c r="G13215" s="47"/>
      <c r="H13215" s="47"/>
      <c r="I13215" s="47"/>
    </row>
    <row r="13216" spans="1:9" x14ac:dyDescent="0.25">
      <c r="A13216" s="47"/>
      <c r="B13216" s="47"/>
      <c r="C13216" s="47"/>
      <c r="D13216" s="47"/>
      <c r="E13216" s="47"/>
      <c r="F13216" s="47"/>
      <c r="G13216" s="47"/>
      <c r="H13216" s="47"/>
      <c r="I13216" s="47"/>
    </row>
    <row r="13217" spans="1:9" x14ac:dyDescent="0.25">
      <c r="A13217" s="47"/>
      <c r="B13217" s="47"/>
      <c r="C13217" s="47"/>
      <c r="D13217" s="47"/>
      <c r="E13217" s="47"/>
      <c r="F13217" s="47"/>
      <c r="G13217" s="47"/>
      <c r="H13217" s="47"/>
      <c r="I13217" s="47"/>
    </row>
    <row r="13218" spans="1:9" x14ac:dyDescent="0.25">
      <c r="A13218" s="47"/>
      <c r="B13218" s="47"/>
      <c r="C13218" s="47"/>
      <c r="D13218" s="47"/>
      <c r="E13218" s="47"/>
      <c r="F13218" s="47"/>
      <c r="G13218" s="47"/>
      <c r="H13218" s="47"/>
      <c r="I13218" s="47"/>
    </row>
    <row r="13219" spans="1:9" x14ac:dyDescent="0.25">
      <c r="A13219" s="47"/>
      <c r="B13219" s="47"/>
      <c r="C13219" s="47"/>
      <c r="D13219" s="47"/>
      <c r="E13219" s="47"/>
      <c r="F13219" s="47"/>
      <c r="G13219" s="47"/>
      <c r="H13219" s="47"/>
      <c r="I13219" s="47"/>
    </row>
    <row r="13220" spans="1:9" x14ac:dyDescent="0.25">
      <c r="A13220" s="47"/>
      <c r="B13220" s="47"/>
      <c r="C13220" s="47"/>
      <c r="D13220" s="47"/>
      <c r="E13220" s="47"/>
      <c r="F13220" s="47"/>
      <c r="G13220" s="47"/>
      <c r="H13220" s="47"/>
      <c r="I13220" s="47"/>
    </row>
    <row r="13221" spans="1:9" x14ac:dyDescent="0.25">
      <c r="A13221" s="47"/>
      <c r="B13221" s="47"/>
      <c r="C13221" s="47"/>
      <c r="D13221" s="47"/>
      <c r="E13221" s="47"/>
      <c r="F13221" s="47"/>
      <c r="G13221" s="47"/>
      <c r="H13221" s="47"/>
      <c r="I13221" s="47"/>
    </row>
    <row r="13222" spans="1:9" x14ac:dyDescent="0.25">
      <c r="A13222" s="47"/>
      <c r="B13222" s="47"/>
      <c r="C13222" s="47"/>
      <c r="D13222" s="47"/>
      <c r="E13222" s="47"/>
      <c r="F13222" s="47"/>
      <c r="G13222" s="47"/>
      <c r="H13222" s="47"/>
      <c r="I13222" s="47"/>
    </row>
    <row r="13223" spans="1:9" x14ac:dyDescent="0.25">
      <c r="A13223" s="47"/>
      <c r="B13223" s="47"/>
      <c r="C13223" s="47"/>
      <c r="D13223" s="47"/>
      <c r="E13223" s="47"/>
      <c r="F13223" s="47"/>
      <c r="G13223" s="47"/>
      <c r="H13223" s="47"/>
      <c r="I13223" s="47"/>
    </row>
    <row r="13224" spans="1:9" x14ac:dyDescent="0.25">
      <c r="A13224" s="47"/>
      <c r="B13224" s="47"/>
      <c r="C13224" s="47"/>
      <c r="D13224" s="47"/>
      <c r="E13224" s="47"/>
      <c r="F13224" s="47"/>
      <c r="G13224" s="47"/>
      <c r="H13224" s="47"/>
      <c r="I13224" s="47"/>
    </row>
    <row r="13225" spans="1:9" x14ac:dyDescent="0.25">
      <c r="A13225" s="47"/>
      <c r="B13225" s="47"/>
      <c r="C13225" s="47"/>
      <c r="D13225" s="47"/>
      <c r="E13225" s="47"/>
      <c r="F13225" s="47"/>
      <c r="G13225" s="47"/>
      <c r="H13225" s="47"/>
      <c r="I13225" s="47"/>
    </row>
    <row r="13226" spans="1:9" x14ac:dyDescent="0.25">
      <c r="A13226" s="47"/>
      <c r="B13226" s="47"/>
      <c r="C13226" s="47"/>
      <c r="D13226" s="47"/>
      <c r="E13226" s="47"/>
      <c r="F13226" s="47"/>
      <c r="G13226" s="47"/>
      <c r="H13226" s="47"/>
      <c r="I13226" s="47"/>
    </row>
    <row r="13227" spans="1:9" x14ac:dyDescent="0.25">
      <c r="A13227" s="47"/>
      <c r="B13227" s="47"/>
      <c r="C13227" s="47"/>
      <c r="D13227" s="47"/>
      <c r="E13227" s="47"/>
      <c r="F13227" s="47"/>
      <c r="G13227" s="47"/>
      <c r="H13227" s="47"/>
      <c r="I13227" s="47"/>
    </row>
    <row r="13228" spans="1:9" x14ac:dyDescent="0.25">
      <c r="A13228" s="47"/>
      <c r="B13228" s="47"/>
      <c r="C13228" s="47"/>
      <c r="D13228" s="47"/>
      <c r="E13228" s="47"/>
      <c r="F13228" s="47"/>
      <c r="G13228" s="47"/>
      <c r="H13228" s="47"/>
      <c r="I13228" s="47"/>
    </row>
    <row r="13229" spans="1:9" x14ac:dyDescent="0.25">
      <c r="A13229" s="47"/>
      <c r="B13229" s="47"/>
      <c r="C13229" s="47"/>
      <c r="D13229" s="47"/>
      <c r="E13229" s="47"/>
      <c r="F13229" s="47"/>
      <c r="G13229" s="47"/>
      <c r="H13229" s="47"/>
      <c r="I13229" s="47"/>
    </row>
    <row r="13230" spans="1:9" x14ac:dyDescent="0.25">
      <c r="A13230" s="47"/>
      <c r="B13230" s="47"/>
      <c r="C13230" s="47"/>
      <c r="D13230" s="47"/>
      <c r="E13230" s="47"/>
      <c r="F13230" s="47"/>
      <c r="G13230" s="47"/>
      <c r="H13230" s="47"/>
      <c r="I13230" s="47"/>
    </row>
    <row r="13231" spans="1:9" x14ac:dyDescent="0.25">
      <c r="A13231" s="47"/>
      <c r="B13231" s="47"/>
      <c r="C13231" s="47"/>
      <c r="D13231" s="47"/>
      <c r="E13231" s="47"/>
      <c r="F13231" s="47"/>
      <c r="G13231" s="47"/>
      <c r="H13231" s="47"/>
      <c r="I13231" s="47"/>
    </row>
    <row r="13232" spans="1:9" x14ac:dyDescent="0.25">
      <c r="A13232" s="47"/>
      <c r="B13232" s="47"/>
      <c r="C13232" s="47"/>
      <c r="D13232" s="47"/>
      <c r="E13232" s="47"/>
      <c r="F13232" s="47"/>
      <c r="G13232" s="47"/>
      <c r="H13232" s="47"/>
      <c r="I13232" s="47"/>
    </row>
    <row r="13233" spans="1:9" x14ac:dyDescent="0.25">
      <c r="A13233" s="47"/>
      <c r="B13233" s="47"/>
      <c r="C13233" s="47"/>
      <c r="D13233" s="47"/>
      <c r="E13233" s="47"/>
      <c r="F13233" s="47"/>
      <c r="G13233" s="47"/>
      <c r="H13233" s="47"/>
      <c r="I13233" s="47"/>
    </row>
    <row r="13234" spans="1:9" x14ac:dyDescent="0.25">
      <c r="A13234" s="47"/>
      <c r="B13234" s="47"/>
      <c r="C13234" s="47"/>
      <c r="D13234" s="47"/>
      <c r="E13234" s="47"/>
      <c r="F13234" s="47"/>
      <c r="G13234" s="47"/>
      <c r="H13234" s="47"/>
      <c r="I13234" s="47"/>
    </row>
    <row r="13235" spans="1:9" x14ac:dyDescent="0.25">
      <c r="A13235" s="47"/>
      <c r="B13235" s="47"/>
      <c r="C13235" s="47"/>
      <c r="D13235" s="47"/>
      <c r="E13235" s="47"/>
      <c r="F13235" s="47"/>
      <c r="G13235" s="47"/>
      <c r="H13235" s="47"/>
      <c r="I13235" s="47"/>
    </row>
    <row r="13236" spans="1:9" x14ac:dyDescent="0.25">
      <c r="A13236" s="47"/>
      <c r="B13236" s="47"/>
      <c r="C13236" s="47"/>
      <c r="D13236" s="47"/>
      <c r="E13236" s="47"/>
      <c r="F13236" s="47"/>
      <c r="G13236" s="47"/>
      <c r="H13236" s="47"/>
      <c r="I13236" s="47"/>
    </row>
    <row r="13237" spans="1:9" x14ac:dyDescent="0.25">
      <c r="A13237" s="47"/>
      <c r="B13237" s="47"/>
      <c r="C13237" s="47"/>
      <c r="D13237" s="47"/>
      <c r="E13237" s="47"/>
      <c r="F13237" s="47"/>
      <c r="G13237" s="47"/>
      <c r="H13237" s="47"/>
      <c r="I13237" s="47"/>
    </row>
    <row r="13238" spans="1:9" x14ac:dyDescent="0.25">
      <c r="A13238" s="47"/>
      <c r="B13238" s="47"/>
      <c r="C13238" s="47"/>
      <c r="D13238" s="47"/>
      <c r="E13238" s="47"/>
      <c r="F13238" s="47"/>
      <c r="G13238" s="47"/>
      <c r="H13238" s="47"/>
      <c r="I13238" s="47"/>
    </row>
    <row r="13239" spans="1:9" x14ac:dyDescent="0.25">
      <c r="A13239" s="47"/>
      <c r="B13239" s="47"/>
      <c r="C13239" s="47"/>
      <c r="D13239" s="47"/>
      <c r="E13239" s="47"/>
      <c r="F13239" s="47"/>
      <c r="G13239" s="47"/>
      <c r="H13239" s="47"/>
      <c r="I13239" s="47"/>
    </row>
    <row r="13240" spans="1:9" x14ac:dyDescent="0.25">
      <c r="A13240" s="47"/>
      <c r="B13240" s="47"/>
      <c r="C13240" s="47"/>
      <c r="D13240" s="47"/>
      <c r="E13240" s="47"/>
      <c r="F13240" s="47"/>
      <c r="G13240" s="47"/>
      <c r="H13240" s="47"/>
      <c r="I13240" s="47"/>
    </row>
    <row r="13241" spans="1:9" x14ac:dyDescent="0.25">
      <c r="A13241" s="47"/>
      <c r="B13241" s="47"/>
      <c r="C13241" s="47"/>
      <c r="D13241" s="47"/>
      <c r="E13241" s="47"/>
      <c r="F13241" s="47"/>
      <c r="G13241" s="47"/>
      <c r="H13241" s="47"/>
      <c r="I13241" s="47"/>
    </row>
    <row r="13242" spans="1:9" x14ac:dyDescent="0.25">
      <c r="A13242" s="47"/>
      <c r="B13242" s="47"/>
      <c r="C13242" s="47"/>
      <c r="D13242" s="47"/>
      <c r="E13242" s="47"/>
      <c r="F13242" s="47"/>
      <c r="G13242" s="47"/>
      <c r="H13242" s="47"/>
      <c r="I13242" s="47"/>
    </row>
    <row r="13243" spans="1:9" x14ac:dyDescent="0.25">
      <c r="A13243" s="47"/>
      <c r="B13243" s="47"/>
      <c r="C13243" s="47"/>
      <c r="D13243" s="47"/>
      <c r="E13243" s="47"/>
      <c r="F13243" s="47"/>
      <c r="G13243" s="47"/>
      <c r="H13243" s="47"/>
      <c r="I13243" s="47"/>
    </row>
    <row r="13244" spans="1:9" x14ac:dyDescent="0.25">
      <c r="A13244" s="47"/>
      <c r="B13244" s="47"/>
      <c r="C13244" s="47"/>
      <c r="D13244" s="47"/>
      <c r="E13244" s="47"/>
      <c r="F13244" s="47"/>
      <c r="G13244" s="47"/>
      <c r="H13244" s="47"/>
      <c r="I13244" s="47"/>
    </row>
    <row r="13245" spans="1:9" x14ac:dyDescent="0.25">
      <c r="A13245" s="47"/>
      <c r="B13245" s="47"/>
      <c r="C13245" s="47"/>
      <c r="D13245" s="47"/>
      <c r="E13245" s="47"/>
      <c r="F13245" s="47"/>
      <c r="G13245" s="47"/>
      <c r="H13245" s="47"/>
      <c r="I13245" s="47"/>
    </row>
    <row r="13246" spans="1:9" x14ac:dyDescent="0.25">
      <c r="A13246" s="47"/>
      <c r="B13246" s="47"/>
      <c r="C13246" s="47"/>
      <c r="D13246" s="47"/>
      <c r="E13246" s="47"/>
      <c r="F13246" s="47"/>
      <c r="G13246" s="47"/>
      <c r="H13246" s="47"/>
      <c r="I13246" s="47"/>
    </row>
    <row r="13247" spans="1:9" x14ac:dyDescent="0.25">
      <c r="A13247" s="47"/>
      <c r="B13247" s="47"/>
      <c r="C13247" s="47"/>
      <c r="D13247" s="47"/>
      <c r="E13247" s="47"/>
      <c r="F13247" s="47"/>
      <c r="G13247" s="47"/>
      <c r="H13247" s="47"/>
      <c r="I13247" s="47"/>
    </row>
    <row r="13248" spans="1:9" x14ac:dyDescent="0.25">
      <c r="A13248" s="47"/>
      <c r="B13248" s="47"/>
      <c r="C13248" s="47"/>
      <c r="D13248" s="47"/>
      <c r="E13248" s="47"/>
      <c r="F13248" s="47"/>
      <c r="G13248" s="47"/>
      <c r="H13248" s="47"/>
      <c r="I13248" s="47"/>
    </row>
    <row r="13249" spans="1:9" x14ac:dyDescent="0.25">
      <c r="A13249" s="47"/>
      <c r="B13249" s="47"/>
      <c r="C13249" s="47"/>
      <c r="D13249" s="47"/>
      <c r="E13249" s="47"/>
      <c r="F13249" s="47"/>
      <c r="G13249" s="47"/>
      <c r="H13249" s="47"/>
      <c r="I13249" s="47"/>
    </row>
    <row r="13250" spans="1:9" x14ac:dyDescent="0.25">
      <c r="A13250" s="47"/>
      <c r="B13250" s="47"/>
      <c r="C13250" s="47"/>
      <c r="D13250" s="47"/>
      <c r="E13250" s="47"/>
      <c r="F13250" s="47"/>
      <c r="G13250" s="47"/>
      <c r="H13250" s="47"/>
      <c r="I13250" s="47"/>
    </row>
    <row r="13251" spans="1:9" x14ac:dyDescent="0.25">
      <c r="A13251" s="47"/>
      <c r="B13251" s="47"/>
      <c r="C13251" s="47"/>
      <c r="D13251" s="47"/>
      <c r="E13251" s="47"/>
      <c r="F13251" s="47"/>
      <c r="G13251" s="47"/>
      <c r="H13251" s="47"/>
      <c r="I13251" s="47"/>
    </row>
    <row r="13252" spans="1:9" x14ac:dyDescent="0.25">
      <c r="A13252" s="47"/>
      <c r="B13252" s="47"/>
      <c r="C13252" s="47"/>
      <c r="D13252" s="47"/>
      <c r="E13252" s="47"/>
      <c r="F13252" s="47"/>
      <c r="G13252" s="47"/>
      <c r="H13252" s="47"/>
      <c r="I13252" s="47"/>
    </row>
    <row r="13253" spans="1:9" x14ac:dyDescent="0.25">
      <c r="A13253" s="47"/>
      <c r="B13253" s="47"/>
      <c r="C13253" s="47"/>
      <c r="D13253" s="47"/>
      <c r="E13253" s="47"/>
      <c r="F13253" s="47"/>
      <c r="G13253" s="47"/>
      <c r="H13253" s="47"/>
      <c r="I13253" s="47"/>
    </row>
    <row r="13254" spans="1:9" x14ac:dyDescent="0.25">
      <c r="A13254" s="47"/>
      <c r="B13254" s="47"/>
      <c r="C13254" s="47"/>
      <c r="D13254" s="47"/>
      <c r="E13254" s="47"/>
      <c r="F13254" s="47"/>
      <c r="G13254" s="47"/>
      <c r="H13254" s="47"/>
      <c r="I13254" s="47"/>
    </row>
    <row r="13255" spans="1:9" x14ac:dyDescent="0.25">
      <c r="A13255" s="47"/>
      <c r="B13255" s="47"/>
      <c r="C13255" s="47"/>
      <c r="D13255" s="47"/>
      <c r="E13255" s="47"/>
      <c r="F13255" s="47"/>
      <c r="G13255" s="47"/>
      <c r="H13255" s="47"/>
      <c r="I13255" s="47"/>
    </row>
    <row r="13256" spans="1:9" x14ac:dyDescent="0.25">
      <c r="A13256" s="47"/>
      <c r="B13256" s="47"/>
      <c r="C13256" s="47"/>
      <c r="D13256" s="47"/>
      <c r="E13256" s="47"/>
      <c r="F13256" s="47"/>
      <c r="G13256" s="47"/>
      <c r="H13256" s="47"/>
      <c r="I13256" s="47"/>
    </row>
    <row r="13257" spans="1:9" x14ac:dyDescent="0.25">
      <c r="A13257" s="47"/>
      <c r="B13257" s="47"/>
      <c r="C13257" s="47"/>
      <c r="D13257" s="47"/>
      <c r="E13257" s="47"/>
      <c r="F13257" s="47"/>
      <c r="G13257" s="47"/>
      <c r="H13257" s="47"/>
      <c r="I13257" s="47"/>
    </row>
    <row r="13258" spans="1:9" x14ac:dyDescent="0.25">
      <c r="A13258" s="47"/>
      <c r="B13258" s="47"/>
      <c r="C13258" s="47"/>
      <c r="D13258" s="47"/>
      <c r="E13258" s="47"/>
      <c r="F13258" s="47"/>
      <c r="G13258" s="47"/>
      <c r="H13258" s="47"/>
      <c r="I13258" s="47"/>
    </row>
    <row r="13259" spans="1:9" x14ac:dyDescent="0.25">
      <c r="A13259" s="47"/>
      <c r="B13259" s="47"/>
      <c r="C13259" s="47"/>
      <c r="D13259" s="47"/>
      <c r="E13259" s="47"/>
      <c r="F13259" s="47"/>
      <c r="G13259" s="47"/>
      <c r="H13259" s="47"/>
      <c r="I13259" s="47"/>
    </row>
    <row r="13260" spans="1:9" x14ac:dyDescent="0.25">
      <c r="A13260" s="47"/>
      <c r="B13260" s="47"/>
      <c r="C13260" s="47"/>
      <c r="D13260" s="47"/>
      <c r="E13260" s="47"/>
      <c r="F13260" s="47"/>
      <c r="G13260" s="47"/>
      <c r="H13260" s="47"/>
      <c r="I13260" s="47"/>
    </row>
    <row r="13261" spans="1:9" x14ac:dyDescent="0.25">
      <c r="A13261" s="47"/>
      <c r="B13261" s="47"/>
      <c r="C13261" s="47"/>
      <c r="D13261" s="47"/>
      <c r="E13261" s="47"/>
      <c r="F13261" s="47"/>
      <c r="G13261" s="47"/>
      <c r="H13261" s="47"/>
      <c r="I13261" s="47"/>
    </row>
    <row r="13262" spans="1:9" x14ac:dyDescent="0.25">
      <c r="A13262" s="47"/>
      <c r="B13262" s="47"/>
      <c r="C13262" s="47"/>
      <c r="D13262" s="47"/>
      <c r="E13262" s="47"/>
      <c r="F13262" s="47"/>
      <c r="G13262" s="47"/>
      <c r="H13262" s="47"/>
      <c r="I13262" s="47"/>
    </row>
    <row r="13263" spans="1:9" x14ac:dyDescent="0.25">
      <c r="A13263" s="47"/>
      <c r="B13263" s="47"/>
      <c r="C13263" s="47"/>
      <c r="D13263" s="47"/>
      <c r="E13263" s="47"/>
      <c r="F13263" s="47"/>
      <c r="G13263" s="47"/>
      <c r="H13263" s="47"/>
      <c r="I13263" s="47"/>
    </row>
    <row r="13264" spans="1:9" x14ac:dyDescent="0.25">
      <c r="A13264" s="47"/>
      <c r="B13264" s="47"/>
      <c r="C13264" s="47"/>
      <c r="D13264" s="47"/>
      <c r="E13264" s="47"/>
      <c r="F13264" s="47"/>
      <c r="G13264" s="47"/>
      <c r="H13264" s="47"/>
      <c r="I13264" s="47"/>
    </row>
    <row r="13265" spans="1:9" x14ac:dyDescent="0.25">
      <c r="A13265" s="47"/>
      <c r="B13265" s="47"/>
      <c r="C13265" s="47"/>
      <c r="D13265" s="47"/>
      <c r="E13265" s="47"/>
      <c r="F13265" s="47"/>
      <c r="G13265" s="47"/>
      <c r="H13265" s="47"/>
      <c r="I13265" s="47"/>
    </row>
    <row r="13266" spans="1:9" x14ac:dyDescent="0.25">
      <c r="A13266" s="47"/>
      <c r="B13266" s="47"/>
      <c r="C13266" s="47"/>
      <c r="D13266" s="47"/>
      <c r="E13266" s="47"/>
      <c r="F13266" s="47"/>
      <c r="G13266" s="47"/>
      <c r="H13266" s="47"/>
      <c r="I13266" s="47"/>
    </row>
    <row r="13267" spans="1:9" x14ac:dyDescent="0.25">
      <c r="A13267" s="47"/>
      <c r="B13267" s="47"/>
      <c r="C13267" s="47"/>
      <c r="D13267" s="47"/>
      <c r="E13267" s="47"/>
      <c r="F13267" s="47"/>
      <c r="G13267" s="47"/>
      <c r="H13267" s="47"/>
      <c r="I13267" s="47"/>
    </row>
    <row r="13268" spans="1:9" x14ac:dyDescent="0.25">
      <c r="A13268" s="47"/>
      <c r="B13268" s="47"/>
      <c r="C13268" s="47"/>
      <c r="D13268" s="47"/>
      <c r="E13268" s="47"/>
      <c r="F13268" s="47"/>
      <c r="G13268" s="47"/>
      <c r="H13268" s="47"/>
      <c r="I13268" s="47"/>
    </row>
    <row r="13269" spans="1:9" x14ac:dyDescent="0.25">
      <c r="A13269" s="47"/>
      <c r="B13269" s="47"/>
      <c r="C13269" s="47"/>
      <c r="D13269" s="47"/>
      <c r="E13269" s="47"/>
      <c r="F13269" s="47"/>
      <c r="G13269" s="47"/>
      <c r="H13269" s="47"/>
      <c r="I13269" s="47"/>
    </row>
    <row r="13270" spans="1:9" x14ac:dyDescent="0.25">
      <c r="A13270" s="47"/>
      <c r="B13270" s="47"/>
      <c r="C13270" s="47"/>
      <c r="D13270" s="47"/>
      <c r="E13270" s="47"/>
      <c r="F13270" s="47"/>
      <c r="G13270" s="47"/>
      <c r="H13270" s="47"/>
      <c r="I13270" s="47"/>
    </row>
    <row r="13271" spans="1:9" x14ac:dyDescent="0.25">
      <c r="A13271" s="47"/>
      <c r="B13271" s="47"/>
      <c r="C13271" s="47"/>
      <c r="D13271" s="47"/>
      <c r="E13271" s="47"/>
      <c r="F13271" s="47"/>
      <c r="G13271" s="47"/>
      <c r="H13271" s="47"/>
      <c r="I13271" s="47"/>
    </row>
    <row r="13272" spans="1:9" x14ac:dyDescent="0.25">
      <c r="A13272" s="47"/>
      <c r="B13272" s="47"/>
      <c r="C13272" s="47"/>
      <c r="D13272" s="47"/>
      <c r="E13272" s="47"/>
      <c r="F13272" s="47"/>
      <c r="G13272" s="47"/>
      <c r="H13272" s="47"/>
      <c r="I13272" s="47"/>
    </row>
    <row r="13273" spans="1:9" x14ac:dyDescent="0.25">
      <c r="A13273" s="47"/>
      <c r="B13273" s="47"/>
      <c r="C13273" s="47"/>
      <c r="D13273" s="47"/>
      <c r="E13273" s="47"/>
      <c r="F13273" s="47"/>
      <c r="G13273" s="47"/>
      <c r="H13273" s="47"/>
      <c r="I13273" s="47"/>
    </row>
    <row r="13274" spans="1:9" x14ac:dyDescent="0.25">
      <c r="A13274" s="47"/>
      <c r="B13274" s="47"/>
      <c r="C13274" s="47"/>
      <c r="D13274" s="47"/>
      <c r="E13274" s="47"/>
      <c r="F13274" s="47"/>
      <c r="G13274" s="47"/>
      <c r="H13274" s="47"/>
      <c r="I13274" s="47"/>
    </row>
    <row r="13275" spans="1:9" x14ac:dyDescent="0.25">
      <c r="A13275" s="47"/>
      <c r="B13275" s="47"/>
      <c r="C13275" s="47"/>
      <c r="D13275" s="47"/>
      <c r="E13275" s="47"/>
      <c r="F13275" s="47"/>
      <c r="G13275" s="47"/>
      <c r="H13275" s="47"/>
      <c r="I13275" s="47"/>
    </row>
    <row r="13276" spans="1:9" x14ac:dyDescent="0.25">
      <c r="A13276" s="47"/>
      <c r="B13276" s="47"/>
      <c r="C13276" s="47"/>
      <c r="D13276" s="47"/>
      <c r="E13276" s="47"/>
      <c r="F13276" s="47"/>
      <c r="G13276" s="47"/>
      <c r="H13276" s="47"/>
      <c r="I13276" s="47"/>
    </row>
    <row r="13277" spans="1:9" x14ac:dyDescent="0.25">
      <c r="A13277" s="47"/>
      <c r="B13277" s="47"/>
      <c r="C13277" s="47"/>
      <c r="D13277" s="47"/>
      <c r="E13277" s="47"/>
      <c r="F13277" s="47"/>
      <c r="G13277" s="47"/>
      <c r="H13277" s="47"/>
      <c r="I13277" s="47"/>
    </row>
    <row r="13278" spans="1:9" x14ac:dyDescent="0.25">
      <c r="A13278" s="47"/>
      <c r="B13278" s="47"/>
      <c r="C13278" s="47"/>
      <c r="D13278" s="47"/>
      <c r="E13278" s="47"/>
      <c r="F13278" s="47"/>
      <c r="G13278" s="47"/>
      <c r="H13278" s="47"/>
      <c r="I13278" s="47"/>
    </row>
    <row r="13279" spans="1:9" x14ac:dyDescent="0.25">
      <c r="A13279" s="47"/>
      <c r="B13279" s="47"/>
      <c r="C13279" s="47"/>
      <c r="D13279" s="47"/>
      <c r="E13279" s="47"/>
      <c r="F13279" s="47"/>
      <c r="G13279" s="47"/>
      <c r="H13279" s="47"/>
      <c r="I13279" s="47"/>
    </row>
    <row r="13280" spans="1:9" x14ac:dyDescent="0.25">
      <c r="A13280" s="47"/>
      <c r="B13280" s="47"/>
      <c r="C13280" s="47"/>
      <c r="D13280" s="47"/>
      <c r="E13280" s="47"/>
      <c r="F13280" s="47"/>
      <c r="G13280" s="47"/>
      <c r="H13280" s="47"/>
      <c r="I13280" s="47"/>
    </row>
    <row r="13281" spans="1:9" x14ac:dyDescent="0.25">
      <c r="A13281" s="47"/>
      <c r="B13281" s="47"/>
      <c r="C13281" s="47"/>
      <c r="D13281" s="47"/>
      <c r="E13281" s="47"/>
      <c r="F13281" s="47"/>
      <c r="G13281" s="47"/>
      <c r="H13281" s="47"/>
      <c r="I13281" s="47"/>
    </row>
    <row r="13282" spans="1:9" x14ac:dyDescent="0.25">
      <c r="A13282" s="47"/>
      <c r="B13282" s="47"/>
      <c r="C13282" s="47"/>
      <c r="D13282" s="47"/>
      <c r="E13282" s="47"/>
      <c r="F13282" s="47"/>
      <c r="G13282" s="47"/>
      <c r="H13282" s="47"/>
      <c r="I13282" s="47"/>
    </row>
    <row r="13283" spans="1:9" x14ac:dyDescent="0.25">
      <c r="A13283" s="47"/>
      <c r="B13283" s="47"/>
      <c r="C13283" s="47"/>
      <c r="D13283" s="47"/>
      <c r="E13283" s="47"/>
      <c r="F13283" s="47"/>
      <c r="G13283" s="47"/>
      <c r="H13283" s="47"/>
      <c r="I13283" s="47"/>
    </row>
    <row r="13284" spans="1:9" x14ac:dyDescent="0.25">
      <c r="A13284" s="47"/>
      <c r="B13284" s="47"/>
      <c r="C13284" s="47"/>
      <c r="D13284" s="47"/>
      <c r="E13284" s="47"/>
      <c r="F13284" s="47"/>
      <c r="G13284" s="47"/>
      <c r="H13284" s="47"/>
      <c r="I13284" s="47"/>
    </row>
    <row r="13285" spans="1:9" x14ac:dyDescent="0.25">
      <c r="A13285" s="47"/>
      <c r="B13285" s="47"/>
      <c r="C13285" s="47"/>
      <c r="D13285" s="47"/>
      <c r="E13285" s="47"/>
      <c r="F13285" s="47"/>
      <c r="G13285" s="47"/>
      <c r="H13285" s="47"/>
      <c r="I13285" s="47"/>
    </row>
    <row r="13286" spans="1:9" x14ac:dyDescent="0.25">
      <c r="A13286" s="47"/>
      <c r="B13286" s="47"/>
      <c r="C13286" s="47"/>
      <c r="D13286" s="47"/>
      <c r="E13286" s="47"/>
      <c r="F13286" s="47"/>
      <c r="G13286" s="47"/>
      <c r="H13286" s="47"/>
      <c r="I13286" s="47"/>
    </row>
    <row r="13287" spans="1:9" x14ac:dyDescent="0.25">
      <c r="A13287" s="47"/>
      <c r="B13287" s="47"/>
      <c r="C13287" s="47"/>
      <c r="D13287" s="47"/>
      <c r="E13287" s="47"/>
      <c r="F13287" s="47"/>
      <c r="G13287" s="47"/>
      <c r="H13287" s="47"/>
      <c r="I13287" s="47"/>
    </row>
    <row r="13288" spans="1:9" x14ac:dyDescent="0.25">
      <c r="A13288" s="47"/>
      <c r="B13288" s="47"/>
      <c r="C13288" s="47"/>
      <c r="D13288" s="47"/>
      <c r="E13288" s="47"/>
      <c r="F13288" s="47"/>
      <c r="G13288" s="47"/>
      <c r="H13288" s="47"/>
      <c r="I13288" s="47"/>
    </row>
    <row r="13289" spans="1:9" x14ac:dyDescent="0.25">
      <c r="A13289" s="47"/>
      <c r="B13289" s="47"/>
      <c r="C13289" s="47"/>
      <c r="D13289" s="47"/>
      <c r="E13289" s="47"/>
      <c r="F13289" s="47"/>
      <c r="G13289" s="47"/>
      <c r="H13289" s="47"/>
      <c r="I13289" s="47"/>
    </row>
    <row r="13290" spans="1:9" x14ac:dyDescent="0.25">
      <c r="A13290" s="47"/>
      <c r="B13290" s="47"/>
      <c r="C13290" s="47"/>
      <c r="D13290" s="47"/>
      <c r="E13290" s="47"/>
      <c r="F13290" s="47"/>
      <c r="G13290" s="47"/>
      <c r="H13290" s="47"/>
      <c r="I13290" s="47"/>
    </row>
    <row r="13291" spans="1:9" x14ac:dyDescent="0.25">
      <c r="A13291" s="47"/>
      <c r="B13291" s="47"/>
      <c r="C13291" s="47"/>
      <c r="D13291" s="47"/>
      <c r="E13291" s="47"/>
      <c r="F13291" s="47"/>
      <c r="G13291" s="47"/>
      <c r="H13291" s="47"/>
      <c r="I13291" s="47"/>
    </row>
    <row r="13292" spans="1:9" x14ac:dyDescent="0.25">
      <c r="A13292" s="47"/>
      <c r="B13292" s="47"/>
      <c r="C13292" s="47"/>
      <c r="D13292" s="47"/>
      <c r="E13292" s="47"/>
      <c r="F13292" s="47"/>
      <c r="G13292" s="47"/>
      <c r="H13292" s="47"/>
      <c r="I13292" s="47"/>
    </row>
    <row r="13293" spans="1:9" x14ac:dyDescent="0.25">
      <c r="A13293" s="47"/>
      <c r="B13293" s="47"/>
      <c r="C13293" s="47"/>
      <c r="D13293" s="47"/>
      <c r="E13293" s="47"/>
      <c r="F13293" s="47"/>
      <c r="G13293" s="47"/>
      <c r="H13293" s="47"/>
      <c r="I13293" s="47"/>
    </row>
    <row r="13294" spans="1:9" x14ac:dyDescent="0.25">
      <c r="A13294" s="47"/>
      <c r="B13294" s="47"/>
      <c r="C13294" s="47"/>
      <c r="D13294" s="47"/>
      <c r="E13294" s="47"/>
      <c r="F13294" s="47"/>
      <c r="G13294" s="47"/>
      <c r="H13294" s="47"/>
      <c r="I13294" s="47"/>
    </row>
    <row r="13295" spans="1:9" x14ac:dyDescent="0.25">
      <c r="A13295" s="47"/>
      <c r="B13295" s="47"/>
      <c r="C13295" s="47"/>
      <c r="D13295" s="47"/>
      <c r="E13295" s="47"/>
      <c r="F13295" s="47"/>
      <c r="G13295" s="47"/>
      <c r="H13295" s="47"/>
      <c r="I13295" s="47"/>
    </row>
    <row r="13296" spans="1:9" x14ac:dyDescent="0.25">
      <c r="A13296" s="47"/>
      <c r="B13296" s="47"/>
      <c r="C13296" s="47"/>
      <c r="D13296" s="47"/>
      <c r="E13296" s="47"/>
      <c r="F13296" s="47"/>
      <c r="G13296" s="47"/>
      <c r="H13296" s="47"/>
      <c r="I13296" s="47"/>
    </row>
    <row r="13297" spans="1:9" x14ac:dyDescent="0.25">
      <c r="A13297" s="47"/>
      <c r="B13297" s="47"/>
      <c r="C13297" s="47"/>
      <c r="D13297" s="47"/>
      <c r="E13297" s="47"/>
      <c r="F13297" s="47"/>
      <c r="G13297" s="47"/>
      <c r="H13297" s="47"/>
      <c r="I13297" s="47"/>
    </row>
    <row r="13298" spans="1:9" x14ac:dyDescent="0.25">
      <c r="A13298" s="47"/>
      <c r="B13298" s="47"/>
      <c r="C13298" s="47"/>
      <c r="D13298" s="47"/>
      <c r="E13298" s="47"/>
      <c r="F13298" s="47"/>
      <c r="G13298" s="47"/>
      <c r="H13298" s="47"/>
      <c r="I13298" s="47"/>
    </row>
    <row r="13299" spans="1:9" x14ac:dyDescent="0.25">
      <c r="A13299" s="47"/>
      <c r="B13299" s="47"/>
      <c r="C13299" s="47"/>
      <c r="D13299" s="47"/>
      <c r="E13299" s="47"/>
      <c r="F13299" s="47"/>
      <c r="G13299" s="47"/>
      <c r="H13299" s="47"/>
      <c r="I13299" s="47"/>
    </row>
    <row r="13300" spans="1:9" x14ac:dyDescent="0.25">
      <c r="A13300" s="47"/>
      <c r="B13300" s="47"/>
      <c r="C13300" s="47"/>
      <c r="D13300" s="47"/>
      <c r="E13300" s="47"/>
      <c r="F13300" s="47"/>
      <c r="G13300" s="47"/>
      <c r="H13300" s="47"/>
      <c r="I13300" s="47"/>
    </row>
    <row r="13301" spans="1:9" x14ac:dyDescent="0.25">
      <c r="A13301" s="47"/>
      <c r="B13301" s="47"/>
      <c r="C13301" s="47"/>
      <c r="D13301" s="47"/>
      <c r="E13301" s="47"/>
      <c r="F13301" s="47"/>
      <c r="G13301" s="47"/>
      <c r="H13301" s="47"/>
      <c r="I13301" s="47"/>
    </row>
    <row r="13302" spans="1:9" x14ac:dyDescent="0.25">
      <c r="A13302" s="47"/>
      <c r="B13302" s="47"/>
      <c r="C13302" s="47"/>
      <c r="D13302" s="47"/>
      <c r="E13302" s="47"/>
      <c r="F13302" s="47"/>
      <c r="G13302" s="47"/>
      <c r="H13302" s="47"/>
      <c r="I13302" s="47"/>
    </row>
    <row r="13303" spans="1:9" x14ac:dyDescent="0.25">
      <c r="A13303" s="47"/>
      <c r="B13303" s="47"/>
      <c r="C13303" s="47"/>
      <c r="D13303" s="47"/>
      <c r="E13303" s="47"/>
      <c r="F13303" s="47"/>
      <c r="G13303" s="47"/>
      <c r="H13303" s="47"/>
      <c r="I13303" s="47"/>
    </row>
    <row r="13304" spans="1:9" x14ac:dyDescent="0.25">
      <c r="A13304" s="47"/>
      <c r="B13304" s="47"/>
      <c r="C13304" s="47"/>
      <c r="D13304" s="47"/>
      <c r="E13304" s="47"/>
      <c r="F13304" s="47"/>
      <c r="G13304" s="47"/>
      <c r="H13304" s="47"/>
      <c r="I13304" s="47"/>
    </row>
    <row r="13305" spans="1:9" x14ac:dyDescent="0.25">
      <c r="A13305" s="47"/>
      <c r="B13305" s="47"/>
      <c r="C13305" s="47"/>
      <c r="D13305" s="47"/>
      <c r="E13305" s="47"/>
      <c r="F13305" s="47"/>
      <c r="G13305" s="47"/>
      <c r="H13305" s="47"/>
      <c r="I13305" s="47"/>
    </row>
    <row r="13306" spans="1:9" x14ac:dyDescent="0.25">
      <c r="A13306" s="47"/>
      <c r="B13306" s="47"/>
      <c r="C13306" s="47"/>
      <c r="D13306" s="47"/>
      <c r="E13306" s="47"/>
      <c r="F13306" s="47"/>
      <c r="G13306" s="47"/>
      <c r="H13306" s="47"/>
      <c r="I13306" s="47"/>
    </row>
    <row r="13307" spans="1:9" x14ac:dyDescent="0.25">
      <c r="A13307" s="47"/>
      <c r="B13307" s="47"/>
      <c r="C13307" s="47"/>
      <c r="D13307" s="47"/>
      <c r="E13307" s="47"/>
      <c r="F13307" s="47"/>
      <c r="G13307" s="47"/>
      <c r="H13307" s="47"/>
      <c r="I13307" s="47"/>
    </row>
    <row r="13308" spans="1:9" x14ac:dyDescent="0.25">
      <c r="A13308" s="47"/>
      <c r="B13308" s="47"/>
      <c r="C13308" s="47"/>
      <c r="D13308" s="47"/>
      <c r="E13308" s="47"/>
      <c r="F13308" s="47"/>
      <c r="G13308" s="47"/>
      <c r="H13308" s="47"/>
      <c r="I13308" s="47"/>
    </row>
    <row r="13309" spans="1:9" x14ac:dyDescent="0.25">
      <c r="A13309" s="47"/>
      <c r="B13309" s="47"/>
      <c r="C13309" s="47"/>
      <c r="D13309" s="47"/>
      <c r="E13309" s="47"/>
      <c r="F13309" s="47"/>
      <c r="G13309" s="47"/>
      <c r="H13309" s="47"/>
      <c r="I13309" s="47"/>
    </row>
    <row r="13310" spans="1:9" x14ac:dyDescent="0.25">
      <c r="A13310" s="47"/>
      <c r="B13310" s="47"/>
      <c r="C13310" s="47"/>
      <c r="D13310" s="47"/>
      <c r="E13310" s="47"/>
      <c r="F13310" s="47"/>
      <c r="G13310" s="47"/>
      <c r="H13310" s="47"/>
      <c r="I13310" s="47"/>
    </row>
    <row r="13311" spans="1:9" x14ac:dyDescent="0.25">
      <c r="A13311" s="47"/>
      <c r="B13311" s="47"/>
      <c r="C13311" s="47"/>
      <c r="D13311" s="47"/>
      <c r="E13311" s="47"/>
      <c r="F13311" s="47"/>
      <c r="G13311" s="47"/>
      <c r="H13311" s="47"/>
      <c r="I13311" s="47"/>
    </row>
    <row r="13312" spans="1:9" x14ac:dyDescent="0.25">
      <c r="A13312" s="47"/>
      <c r="B13312" s="47"/>
      <c r="C13312" s="47"/>
      <c r="D13312" s="47"/>
      <c r="E13312" s="47"/>
      <c r="F13312" s="47"/>
      <c r="G13312" s="47"/>
      <c r="H13312" s="47"/>
      <c r="I13312" s="47"/>
    </row>
    <row r="13313" spans="1:9" x14ac:dyDescent="0.25">
      <c r="A13313" s="47"/>
      <c r="B13313" s="47"/>
      <c r="C13313" s="47"/>
      <c r="D13313" s="47"/>
      <c r="E13313" s="47"/>
      <c r="F13313" s="47"/>
      <c r="G13313" s="47"/>
      <c r="H13313" s="47"/>
      <c r="I13313" s="47"/>
    </row>
    <row r="13314" spans="1:9" x14ac:dyDescent="0.25">
      <c r="A13314" s="47"/>
      <c r="B13314" s="47"/>
      <c r="C13314" s="47"/>
      <c r="D13314" s="47"/>
      <c r="E13314" s="47"/>
      <c r="F13314" s="47"/>
      <c r="G13314" s="47"/>
      <c r="H13314" s="47"/>
      <c r="I13314" s="47"/>
    </row>
    <row r="13315" spans="1:9" x14ac:dyDescent="0.25">
      <c r="A13315" s="47"/>
      <c r="B13315" s="47"/>
      <c r="C13315" s="47"/>
      <c r="D13315" s="47"/>
      <c r="E13315" s="47"/>
      <c r="F13315" s="47"/>
      <c r="G13315" s="47"/>
      <c r="H13315" s="47"/>
      <c r="I13315" s="47"/>
    </row>
    <row r="13316" spans="1:9" x14ac:dyDescent="0.25">
      <c r="A13316" s="47"/>
      <c r="B13316" s="47"/>
      <c r="C13316" s="47"/>
      <c r="D13316" s="47"/>
      <c r="E13316" s="47"/>
      <c r="F13316" s="47"/>
      <c r="G13316" s="47"/>
      <c r="H13316" s="47"/>
      <c r="I13316" s="47"/>
    </row>
    <row r="13317" spans="1:9" x14ac:dyDescent="0.25">
      <c r="A13317" s="47"/>
      <c r="B13317" s="47"/>
      <c r="C13317" s="47"/>
      <c r="D13317" s="47"/>
      <c r="E13317" s="47"/>
      <c r="F13317" s="47"/>
      <c r="G13317" s="47"/>
      <c r="H13317" s="47"/>
      <c r="I13317" s="47"/>
    </row>
    <row r="13318" spans="1:9" x14ac:dyDescent="0.25">
      <c r="A13318" s="47"/>
      <c r="B13318" s="47"/>
      <c r="C13318" s="47"/>
      <c r="D13318" s="47"/>
      <c r="E13318" s="47"/>
      <c r="F13318" s="47"/>
      <c r="G13318" s="47"/>
      <c r="H13318" s="47"/>
      <c r="I13318" s="47"/>
    </row>
    <row r="13319" spans="1:9" x14ac:dyDescent="0.25">
      <c r="A13319" s="47"/>
      <c r="B13319" s="47"/>
      <c r="C13319" s="47"/>
      <c r="D13319" s="47"/>
      <c r="E13319" s="47"/>
      <c r="F13319" s="47"/>
      <c r="G13319" s="47"/>
      <c r="H13319" s="47"/>
      <c r="I13319" s="47"/>
    </row>
    <row r="13320" spans="1:9" x14ac:dyDescent="0.25">
      <c r="A13320" s="47"/>
      <c r="B13320" s="47"/>
      <c r="C13320" s="47"/>
      <c r="D13320" s="47"/>
      <c r="E13320" s="47"/>
      <c r="F13320" s="47"/>
      <c r="G13320" s="47"/>
      <c r="H13320" s="47"/>
      <c r="I13320" s="47"/>
    </row>
    <row r="13321" spans="1:9" x14ac:dyDescent="0.25">
      <c r="A13321" s="47"/>
      <c r="B13321" s="47"/>
      <c r="C13321" s="47"/>
      <c r="D13321" s="47"/>
      <c r="E13321" s="47"/>
      <c r="F13321" s="47"/>
      <c r="G13321" s="47"/>
      <c r="H13321" s="47"/>
      <c r="I13321" s="47"/>
    </row>
    <row r="13322" spans="1:9" x14ac:dyDescent="0.25">
      <c r="A13322" s="47"/>
      <c r="B13322" s="47"/>
      <c r="C13322" s="47"/>
      <c r="D13322" s="47"/>
      <c r="E13322" s="47"/>
      <c r="F13322" s="47"/>
      <c r="G13322" s="47"/>
      <c r="H13322" s="47"/>
      <c r="I13322" s="47"/>
    </row>
    <row r="13323" spans="1:9" x14ac:dyDescent="0.25">
      <c r="A13323" s="47"/>
      <c r="B13323" s="47"/>
      <c r="C13323" s="47"/>
      <c r="D13323" s="47"/>
      <c r="E13323" s="47"/>
      <c r="F13323" s="47"/>
      <c r="G13323" s="47"/>
      <c r="H13323" s="47"/>
      <c r="I13323" s="47"/>
    </row>
    <row r="13324" spans="1:9" x14ac:dyDescent="0.25">
      <c r="A13324" s="47"/>
      <c r="B13324" s="47"/>
      <c r="C13324" s="47"/>
      <c r="D13324" s="47"/>
      <c r="E13324" s="47"/>
      <c r="F13324" s="47"/>
      <c r="G13324" s="47"/>
      <c r="H13324" s="47"/>
      <c r="I13324" s="47"/>
    </row>
    <row r="13325" spans="1:9" x14ac:dyDescent="0.25">
      <c r="A13325" s="47"/>
      <c r="B13325" s="47"/>
      <c r="C13325" s="47"/>
      <c r="D13325" s="47"/>
      <c r="E13325" s="47"/>
      <c r="F13325" s="47"/>
      <c r="G13325" s="47"/>
      <c r="H13325" s="47"/>
      <c r="I13325" s="47"/>
    </row>
    <row r="13326" spans="1:9" x14ac:dyDescent="0.25">
      <c r="A13326" s="47"/>
      <c r="B13326" s="47"/>
      <c r="C13326" s="47"/>
      <c r="D13326" s="47"/>
      <c r="E13326" s="47"/>
      <c r="F13326" s="47"/>
      <c r="G13326" s="47"/>
      <c r="H13326" s="47"/>
      <c r="I13326" s="47"/>
    </row>
    <row r="13327" spans="1:9" x14ac:dyDescent="0.25">
      <c r="A13327" s="47"/>
      <c r="B13327" s="47"/>
      <c r="C13327" s="47"/>
      <c r="D13327" s="47"/>
      <c r="E13327" s="47"/>
      <c r="F13327" s="47"/>
      <c r="G13327" s="47"/>
      <c r="H13327" s="47"/>
      <c r="I13327" s="47"/>
    </row>
    <row r="13328" spans="1:9" x14ac:dyDescent="0.25">
      <c r="A13328" s="47"/>
      <c r="B13328" s="47"/>
      <c r="C13328" s="47"/>
      <c r="D13328" s="47"/>
      <c r="E13328" s="47"/>
      <c r="F13328" s="47"/>
      <c r="G13328" s="47"/>
      <c r="H13328" s="47"/>
      <c r="I13328" s="47"/>
    </row>
    <row r="13329" spans="1:9" x14ac:dyDescent="0.25">
      <c r="A13329" s="47"/>
      <c r="B13329" s="47"/>
      <c r="C13329" s="47"/>
      <c r="D13329" s="47"/>
      <c r="E13329" s="47"/>
      <c r="F13329" s="47"/>
      <c r="G13329" s="47"/>
      <c r="H13329" s="47"/>
      <c r="I13329" s="47"/>
    </row>
    <row r="13330" spans="1:9" x14ac:dyDescent="0.25">
      <c r="A13330" s="47"/>
      <c r="B13330" s="47"/>
      <c r="C13330" s="47"/>
      <c r="D13330" s="47"/>
      <c r="E13330" s="47"/>
      <c r="F13330" s="47"/>
      <c r="G13330" s="47"/>
      <c r="H13330" s="47"/>
      <c r="I13330" s="47"/>
    </row>
    <row r="13331" spans="1:9" x14ac:dyDescent="0.25">
      <c r="A13331" s="47"/>
      <c r="B13331" s="47"/>
      <c r="C13331" s="47"/>
      <c r="D13331" s="47"/>
      <c r="E13331" s="47"/>
      <c r="F13331" s="47"/>
      <c r="G13331" s="47"/>
      <c r="H13331" s="47"/>
      <c r="I13331" s="47"/>
    </row>
    <row r="13332" spans="1:9" x14ac:dyDescent="0.25">
      <c r="A13332" s="47"/>
      <c r="B13332" s="47"/>
      <c r="C13332" s="47"/>
      <c r="D13332" s="47"/>
      <c r="E13332" s="47"/>
      <c r="F13332" s="47"/>
      <c r="G13332" s="47"/>
      <c r="H13332" s="47"/>
      <c r="I13332" s="47"/>
    </row>
    <row r="13333" spans="1:9" x14ac:dyDescent="0.25">
      <c r="A13333" s="47"/>
      <c r="B13333" s="47"/>
      <c r="C13333" s="47"/>
      <c r="D13333" s="47"/>
      <c r="E13333" s="47"/>
      <c r="F13333" s="47"/>
      <c r="G13333" s="47"/>
      <c r="H13333" s="47"/>
      <c r="I13333" s="47"/>
    </row>
    <row r="13334" spans="1:9" x14ac:dyDescent="0.25">
      <c r="A13334" s="47"/>
      <c r="B13334" s="47"/>
      <c r="C13334" s="47"/>
      <c r="D13334" s="47"/>
      <c r="E13334" s="47"/>
      <c r="F13334" s="47"/>
      <c r="G13334" s="47"/>
      <c r="H13334" s="47"/>
      <c r="I13334" s="47"/>
    </row>
    <row r="13335" spans="1:9" x14ac:dyDescent="0.25">
      <c r="A13335" s="47"/>
      <c r="B13335" s="47"/>
      <c r="C13335" s="47"/>
      <c r="D13335" s="47"/>
      <c r="E13335" s="47"/>
      <c r="F13335" s="47"/>
      <c r="G13335" s="47"/>
      <c r="H13335" s="47"/>
      <c r="I13335" s="47"/>
    </row>
    <row r="13336" spans="1:9" x14ac:dyDescent="0.25">
      <c r="A13336" s="47"/>
      <c r="B13336" s="47"/>
      <c r="C13336" s="47"/>
      <c r="D13336" s="47"/>
      <c r="E13336" s="47"/>
      <c r="F13336" s="47"/>
      <c r="G13336" s="47"/>
      <c r="H13336" s="47"/>
      <c r="I13336" s="47"/>
    </row>
    <row r="13337" spans="1:9" x14ac:dyDescent="0.25">
      <c r="A13337" s="47"/>
      <c r="B13337" s="47"/>
      <c r="C13337" s="47"/>
      <c r="D13337" s="47"/>
      <c r="E13337" s="47"/>
      <c r="F13337" s="47"/>
      <c r="G13337" s="47"/>
      <c r="H13337" s="47"/>
      <c r="I13337" s="47"/>
    </row>
    <row r="13338" spans="1:9" x14ac:dyDescent="0.25">
      <c r="A13338" s="47"/>
      <c r="B13338" s="47"/>
      <c r="C13338" s="47"/>
      <c r="D13338" s="47"/>
      <c r="E13338" s="47"/>
      <c r="F13338" s="47"/>
      <c r="G13338" s="47"/>
      <c r="H13338" s="47"/>
      <c r="I13338" s="47"/>
    </row>
    <row r="13339" spans="1:9" x14ac:dyDescent="0.25">
      <c r="A13339" s="47"/>
      <c r="B13339" s="47"/>
      <c r="C13339" s="47"/>
      <c r="D13339" s="47"/>
      <c r="E13339" s="47"/>
      <c r="F13339" s="47"/>
      <c r="G13339" s="47"/>
      <c r="H13339" s="47"/>
      <c r="I13339" s="47"/>
    </row>
    <row r="13340" spans="1:9" x14ac:dyDescent="0.25">
      <c r="A13340" s="47"/>
      <c r="B13340" s="47"/>
      <c r="C13340" s="47"/>
      <c r="D13340" s="47"/>
      <c r="E13340" s="47"/>
      <c r="F13340" s="47"/>
      <c r="G13340" s="47"/>
      <c r="H13340" s="47"/>
      <c r="I13340" s="47"/>
    </row>
    <row r="13341" spans="1:9" x14ac:dyDescent="0.25">
      <c r="A13341" s="47"/>
      <c r="B13341" s="47"/>
      <c r="C13341" s="47"/>
      <c r="D13341" s="47"/>
      <c r="E13341" s="47"/>
      <c r="F13341" s="47"/>
      <c r="G13341" s="47"/>
      <c r="H13341" s="47"/>
      <c r="I13341" s="47"/>
    </row>
    <row r="13342" spans="1:9" x14ac:dyDescent="0.25">
      <c r="A13342" s="47"/>
      <c r="B13342" s="47"/>
      <c r="C13342" s="47"/>
      <c r="D13342" s="47"/>
      <c r="E13342" s="47"/>
      <c r="F13342" s="47"/>
      <c r="G13342" s="47"/>
      <c r="H13342" s="47"/>
      <c r="I13342" s="47"/>
    </row>
    <row r="13343" spans="1:9" x14ac:dyDescent="0.25">
      <c r="A13343" s="47"/>
      <c r="B13343" s="47"/>
      <c r="C13343" s="47"/>
      <c r="D13343" s="47"/>
      <c r="E13343" s="47"/>
      <c r="F13343" s="47"/>
      <c r="G13343" s="47"/>
      <c r="H13343" s="47"/>
      <c r="I13343" s="47"/>
    </row>
    <row r="13344" spans="1:9" x14ac:dyDescent="0.25">
      <c r="A13344" s="47"/>
      <c r="B13344" s="47"/>
      <c r="C13344" s="47"/>
      <c r="D13344" s="47"/>
      <c r="E13344" s="47"/>
      <c r="F13344" s="47"/>
      <c r="G13344" s="47"/>
      <c r="H13344" s="47"/>
      <c r="I13344" s="47"/>
    </row>
    <row r="13345" spans="1:9" x14ac:dyDescent="0.25">
      <c r="A13345" s="47"/>
      <c r="B13345" s="47"/>
      <c r="C13345" s="47"/>
      <c r="D13345" s="47"/>
      <c r="E13345" s="47"/>
      <c r="F13345" s="47"/>
      <c r="G13345" s="47"/>
      <c r="H13345" s="47"/>
      <c r="I13345" s="47"/>
    </row>
    <row r="13346" spans="1:9" x14ac:dyDescent="0.25">
      <c r="A13346" s="47"/>
      <c r="B13346" s="47"/>
      <c r="C13346" s="47"/>
      <c r="D13346" s="47"/>
      <c r="E13346" s="47"/>
      <c r="F13346" s="47"/>
      <c r="G13346" s="47"/>
      <c r="H13346" s="47"/>
      <c r="I13346" s="47"/>
    </row>
    <row r="13347" spans="1:9" x14ac:dyDescent="0.25">
      <c r="A13347" s="47"/>
      <c r="B13347" s="47"/>
      <c r="C13347" s="47"/>
      <c r="D13347" s="47"/>
      <c r="E13347" s="47"/>
      <c r="F13347" s="47"/>
      <c r="G13347" s="47"/>
      <c r="H13347" s="47"/>
      <c r="I13347" s="47"/>
    </row>
    <row r="13348" spans="1:9" x14ac:dyDescent="0.25">
      <c r="A13348" s="47"/>
      <c r="B13348" s="47"/>
      <c r="C13348" s="47"/>
      <c r="D13348" s="47"/>
      <c r="E13348" s="47"/>
      <c r="F13348" s="47"/>
      <c r="G13348" s="47"/>
      <c r="H13348" s="47"/>
      <c r="I13348" s="47"/>
    </row>
    <row r="13349" spans="1:9" x14ac:dyDescent="0.25">
      <c r="A13349" s="47"/>
      <c r="B13349" s="47"/>
      <c r="C13349" s="47"/>
      <c r="D13349" s="47"/>
      <c r="E13349" s="47"/>
      <c r="F13349" s="47"/>
      <c r="G13349" s="47"/>
      <c r="H13349" s="47"/>
      <c r="I13349" s="47"/>
    </row>
    <row r="13350" spans="1:9" x14ac:dyDescent="0.25">
      <c r="A13350" s="47"/>
      <c r="B13350" s="47"/>
      <c r="C13350" s="47"/>
      <c r="D13350" s="47"/>
      <c r="E13350" s="47"/>
      <c r="F13350" s="47"/>
      <c r="G13350" s="47"/>
      <c r="H13350" s="47"/>
      <c r="I13350" s="47"/>
    </row>
    <row r="13351" spans="1:9" x14ac:dyDescent="0.25">
      <c r="A13351" s="47"/>
      <c r="B13351" s="47"/>
      <c r="C13351" s="47"/>
      <c r="D13351" s="47"/>
      <c r="E13351" s="47"/>
      <c r="F13351" s="47"/>
      <c r="G13351" s="47"/>
      <c r="H13351" s="47"/>
      <c r="I13351" s="47"/>
    </row>
    <row r="13352" spans="1:9" x14ac:dyDescent="0.25">
      <c r="A13352" s="47"/>
      <c r="B13352" s="47"/>
      <c r="C13352" s="47"/>
      <c r="D13352" s="47"/>
      <c r="E13352" s="47"/>
      <c r="F13352" s="47"/>
      <c r="G13352" s="47"/>
      <c r="H13352" s="47"/>
      <c r="I13352" s="47"/>
    </row>
    <row r="13353" spans="1:9" x14ac:dyDescent="0.25">
      <c r="A13353" s="47"/>
      <c r="B13353" s="47"/>
      <c r="C13353" s="47"/>
      <c r="D13353" s="47"/>
      <c r="E13353" s="47"/>
      <c r="F13353" s="47"/>
      <c r="G13353" s="47"/>
      <c r="H13353" s="47"/>
      <c r="I13353" s="47"/>
    </row>
    <row r="13354" spans="1:9" x14ac:dyDescent="0.25">
      <c r="A13354" s="47"/>
      <c r="B13354" s="47"/>
      <c r="C13354" s="47"/>
      <c r="D13354" s="47"/>
      <c r="E13354" s="47"/>
      <c r="F13354" s="47"/>
      <c r="G13354" s="47"/>
      <c r="H13354" s="47"/>
      <c r="I13354" s="47"/>
    </row>
    <row r="13355" spans="1:9" x14ac:dyDescent="0.25">
      <c r="A13355" s="47"/>
      <c r="B13355" s="47"/>
      <c r="C13355" s="47"/>
      <c r="D13355" s="47"/>
      <c r="E13355" s="47"/>
      <c r="F13355" s="47"/>
      <c r="G13355" s="47"/>
      <c r="H13355" s="47"/>
      <c r="I13355" s="47"/>
    </row>
    <row r="13356" spans="1:9" x14ac:dyDescent="0.25">
      <c r="A13356" s="47"/>
      <c r="B13356" s="47"/>
      <c r="C13356" s="47"/>
      <c r="D13356" s="47"/>
      <c r="E13356" s="47"/>
      <c r="F13356" s="47"/>
      <c r="G13356" s="47"/>
      <c r="H13356" s="47"/>
      <c r="I13356" s="47"/>
    </row>
    <row r="13357" spans="1:9" x14ac:dyDescent="0.25">
      <c r="A13357" s="47"/>
      <c r="B13357" s="47"/>
      <c r="C13357" s="47"/>
      <c r="D13357" s="47"/>
      <c r="E13357" s="47"/>
      <c r="F13357" s="47"/>
      <c r="G13357" s="47"/>
      <c r="H13357" s="47"/>
      <c r="I13357" s="47"/>
    </row>
    <row r="13358" spans="1:9" x14ac:dyDescent="0.25">
      <c r="A13358" s="47"/>
      <c r="B13358" s="47"/>
      <c r="C13358" s="47"/>
      <c r="D13358" s="47"/>
      <c r="E13358" s="47"/>
      <c r="F13358" s="47"/>
      <c r="G13358" s="47"/>
      <c r="H13358" s="47"/>
      <c r="I13358" s="47"/>
    </row>
    <row r="13359" spans="1:9" x14ac:dyDescent="0.25">
      <c r="A13359" s="47"/>
      <c r="B13359" s="47"/>
      <c r="C13359" s="47"/>
      <c r="D13359" s="47"/>
      <c r="E13359" s="47"/>
      <c r="F13359" s="47"/>
      <c r="G13359" s="47"/>
      <c r="H13359" s="47"/>
      <c r="I13359" s="47"/>
    </row>
    <row r="13360" spans="1:9" x14ac:dyDescent="0.25">
      <c r="A13360" s="47"/>
      <c r="B13360" s="47"/>
      <c r="C13360" s="47"/>
      <c r="D13360" s="47"/>
      <c r="E13360" s="47"/>
      <c r="F13360" s="47"/>
      <c r="G13360" s="47"/>
      <c r="H13360" s="47"/>
      <c r="I13360" s="47"/>
    </row>
    <row r="13361" spans="1:9" x14ac:dyDescent="0.25">
      <c r="A13361" s="47"/>
      <c r="B13361" s="47"/>
      <c r="C13361" s="47"/>
      <c r="D13361" s="47"/>
      <c r="E13361" s="47"/>
      <c r="F13361" s="47"/>
      <c r="G13361" s="47"/>
      <c r="H13361" s="47"/>
      <c r="I13361" s="47"/>
    </row>
    <row r="13362" spans="1:9" x14ac:dyDescent="0.25">
      <c r="A13362" s="47"/>
      <c r="B13362" s="47"/>
      <c r="C13362" s="47"/>
      <c r="D13362" s="47"/>
      <c r="E13362" s="47"/>
      <c r="F13362" s="47"/>
      <c r="G13362" s="47"/>
      <c r="H13362" s="47"/>
      <c r="I13362" s="47"/>
    </row>
    <row r="13363" spans="1:9" x14ac:dyDescent="0.25">
      <c r="A13363" s="47"/>
      <c r="B13363" s="47"/>
      <c r="C13363" s="47"/>
      <c r="D13363" s="47"/>
      <c r="E13363" s="47"/>
      <c r="F13363" s="47"/>
      <c r="G13363" s="47"/>
      <c r="H13363" s="47"/>
      <c r="I13363" s="47"/>
    </row>
    <row r="13364" spans="1:9" x14ac:dyDescent="0.25">
      <c r="A13364" s="47"/>
      <c r="B13364" s="47"/>
      <c r="C13364" s="47"/>
      <c r="D13364" s="47"/>
      <c r="E13364" s="47"/>
      <c r="F13364" s="47"/>
      <c r="G13364" s="47"/>
      <c r="H13364" s="47"/>
      <c r="I13364" s="47"/>
    </row>
    <row r="13365" spans="1:9" x14ac:dyDescent="0.25">
      <c r="A13365" s="47"/>
      <c r="B13365" s="47"/>
      <c r="C13365" s="47"/>
      <c r="D13365" s="47"/>
      <c r="E13365" s="47"/>
      <c r="F13365" s="47"/>
      <c r="G13365" s="47"/>
      <c r="H13365" s="47"/>
      <c r="I13365" s="47"/>
    </row>
    <row r="13366" spans="1:9" x14ac:dyDescent="0.25">
      <c r="A13366" s="47"/>
      <c r="B13366" s="47"/>
      <c r="C13366" s="47"/>
      <c r="D13366" s="47"/>
      <c r="E13366" s="47"/>
      <c r="F13366" s="47"/>
      <c r="G13366" s="47"/>
      <c r="H13366" s="47"/>
      <c r="I13366" s="47"/>
    </row>
    <row r="13367" spans="1:9" x14ac:dyDescent="0.25">
      <c r="A13367" s="47"/>
      <c r="B13367" s="47"/>
      <c r="C13367" s="47"/>
      <c r="D13367" s="47"/>
      <c r="E13367" s="47"/>
      <c r="F13367" s="47"/>
      <c r="G13367" s="47"/>
      <c r="H13367" s="47"/>
      <c r="I13367" s="47"/>
    </row>
    <row r="13368" spans="1:9" x14ac:dyDescent="0.25">
      <c r="A13368" s="47"/>
      <c r="B13368" s="47"/>
      <c r="C13368" s="47"/>
      <c r="D13368" s="47"/>
      <c r="E13368" s="47"/>
      <c r="F13368" s="47"/>
      <c r="G13368" s="47"/>
      <c r="H13368" s="47"/>
      <c r="I13368" s="47"/>
    </row>
    <row r="13369" spans="1:9" x14ac:dyDescent="0.25">
      <c r="A13369" s="47"/>
      <c r="B13369" s="47"/>
      <c r="C13369" s="47"/>
      <c r="D13369" s="47"/>
      <c r="E13369" s="47"/>
      <c r="F13369" s="47"/>
      <c r="G13369" s="47"/>
      <c r="H13369" s="47"/>
      <c r="I13369" s="47"/>
    </row>
    <row r="13370" spans="1:9" x14ac:dyDescent="0.25">
      <c r="A13370" s="47"/>
      <c r="B13370" s="47"/>
      <c r="C13370" s="47"/>
      <c r="D13370" s="47"/>
      <c r="E13370" s="47"/>
      <c r="F13370" s="47"/>
      <c r="G13370" s="47"/>
      <c r="H13370" s="47"/>
      <c r="I13370" s="47"/>
    </row>
    <row r="13371" spans="1:9" x14ac:dyDescent="0.25">
      <c r="A13371" s="47"/>
      <c r="B13371" s="47"/>
      <c r="C13371" s="47"/>
      <c r="D13371" s="47"/>
      <c r="E13371" s="47"/>
      <c r="F13371" s="47"/>
      <c r="G13371" s="47"/>
      <c r="H13371" s="47"/>
      <c r="I13371" s="47"/>
    </row>
    <row r="13372" spans="1:9" x14ac:dyDescent="0.25">
      <c r="A13372" s="47"/>
      <c r="B13372" s="47"/>
      <c r="C13372" s="47"/>
      <c r="D13372" s="47"/>
      <c r="E13372" s="47"/>
      <c r="F13372" s="47"/>
      <c r="G13372" s="47"/>
      <c r="H13372" s="47"/>
      <c r="I13372" s="47"/>
    </row>
    <row r="13373" spans="1:9" x14ac:dyDescent="0.25">
      <c r="A13373" s="47"/>
      <c r="B13373" s="47"/>
      <c r="C13373" s="47"/>
      <c r="D13373" s="47"/>
      <c r="E13373" s="47"/>
      <c r="F13373" s="47"/>
      <c r="G13373" s="47"/>
      <c r="H13373" s="47"/>
      <c r="I13373" s="47"/>
    </row>
    <row r="13374" spans="1:9" x14ac:dyDescent="0.25">
      <c r="A13374" s="47"/>
      <c r="B13374" s="47"/>
      <c r="C13374" s="47"/>
      <c r="D13374" s="47"/>
      <c r="E13374" s="47"/>
      <c r="F13374" s="47"/>
      <c r="G13374" s="47"/>
      <c r="H13374" s="47"/>
      <c r="I13374" s="47"/>
    </row>
    <row r="13375" spans="1:9" x14ac:dyDescent="0.25">
      <c r="A13375" s="47"/>
      <c r="B13375" s="47"/>
      <c r="C13375" s="47"/>
      <c r="D13375" s="47"/>
      <c r="E13375" s="47"/>
      <c r="F13375" s="47"/>
      <c r="G13375" s="47"/>
      <c r="H13375" s="47"/>
      <c r="I13375" s="47"/>
    </row>
    <row r="13376" spans="1:9" x14ac:dyDescent="0.25">
      <c r="A13376" s="47"/>
      <c r="B13376" s="47"/>
      <c r="C13376" s="47"/>
      <c r="D13376" s="47"/>
      <c r="E13376" s="47"/>
      <c r="F13376" s="47"/>
      <c r="G13376" s="47"/>
      <c r="H13376" s="47"/>
      <c r="I13376" s="47"/>
    </row>
    <row r="13377" spans="1:9" x14ac:dyDescent="0.25">
      <c r="A13377" s="47"/>
      <c r="B13377" s="47"/>
      <c r="C13377" s="47"/>
      <c r="D13377" s="47"/>
      <c r="E13377" s="47"/>
      <c r="F13377" s="47"/>
      <c r="G13377" s="47"/>
      <c r="H13377" s="47"/>
      <c r="I13377" s="47"/>
    </row>
    <row r="13378" spans="1:9" x14ac:dyDescent="0.25">
      <c r="A13378" s="47"/>
      <c r="B13378" s="47"/>
      <c r="C13378" s="47"/>
      <c r="D13378" s="47"/>
      <c r="E13378" s="47"/>
      <c r="F13378" s="47"/>
      <c r="G13378" s="47"/>
      <c r="H13378" s="47"/>
      <c r="I13378" s="47"/>
    </row>
    <row r="13379" spans="1:9" x14ac:dyDescent="0.25">
      <c r="A13379" s="47"/>
      <c r="B13379" s="47"/>
      <c r="C13379" s="47"/>
      <c r="D13379" s="47"/>
      <c r="E13379" s="47"/>
      <c r="F13379" s="47"/>
      <c r="G13379" s="47"/>
      <c r="H13379" s="47"/>
      <c r="I13379" s="47"/>
    </row>
    <row r="13380" spans="1:9" x14ac:dyDescent="0.25">
      <c r="A13380" s="47"/>
      <c r="B13380" s="47"/>
      <c r="C13380" s="47"/>
      <c r="D13380" s="47"/>
      <c r="E13380" s="47"/>
      <c r="F13380" s="47"/>
      <c r="G13380" s="47"/>
      <c r="H13380" s="47"/>
      <c r="I13380" s="47"/>
    </row>
    <row r="13381" spans="1:9" x14ac:dyDescent="0.25">
      <c r="A13381" s="47"/>
      <c r="B13381" s="47"/>
      <c r="C13381" s="47"/>
      <c r="D13381" s="47"/>
      <c r="E13381" s="47"/>
      <c r="F13381" s="47"/>
      <c r="G13381" s="47"/>
      <c r="H13381" s="47"/>
      <c r="I13381" s="47"/>
    </row>
    <row r="13382" spans="1:9" x14ac:dyDescent="0.25">
      <c r="A13382" s="47"/>
      <c r="B13382" s="47"/>
      <c r="C13382" s="47"/>
      <c r="D13382" s="47"/>
      <c r="E13382" s="47"/>
      <c r="F13382" s="47"/>
      <c r="G13382" s="47"/>
      <c r="H13382" s="47"/>
      <c r="I13382" s="47"/>
    </row>
    <row r="13383" spans="1:9" x14ac:dyDescent="0.25">
      <c r="A13383" s="47"/>
      <c r="B13383" s="47"/>
      <c r="C13383" s="47"/>
      <c r="D13383" s="47"/>
      <c r="E13383" s="47"/>
      <c r="F13383" s="47"/>
      <c r="G13383" s="47"/>
      <c r="H13383" s="47"/>
      <c r="I13383" s="47"/>
    </row>
    <row r="13384" spans="1:9" x14ac:dyDescent="0.25">
      <c r="A13384" s="47"/>
      <c r="B13384" s="47"/>
      <c r="C13384" s="47"/>
      <c r="D13384" s="47"/>
      <c r="E13384" s="47"/>
      <c r="F13384" s="47"/>
      <c r="G13384" s="47"/>
      <c r="H13384" s="47"/>
      <c r="I13384" s="47"/>
    </row>
    <row r="13385" spans="1:9" x14ac:dyDescent="0.25">
      <c r="A13385" s="47"/>
      <c r="B13385" s="47"/>
      <c r="C13385" s="47"/>
      <c r="D13385" s="47"/>
      <c r="E13385" s="47"/>
      <c r="F13385" s="47"/>
      <c r="G13385" s="47"/>
      <c r="H13385" s="47"/>
      <c r="I13385" s="47"/>
    </row>
    <row r="13386" spans="1:9" x14ac:dyDescent="0.25">
      <c r="A13386" s="47"/>
      <c r="B13386" s="47"/>
      <c r="C13386" s="47"/>
      <c r="D13386" s="47"/>
      <c r="E13386" s="47"/>
      <c r="F13386" s="47"/>
      <c r="G13386" s="47"/>
      <c r="H13386" s="47"/>
      <c r="I13386" s="47"/>
    </row>
    <row r="13387" spans="1:9" x14ac:dyDescent="0.25">
      <c r="A13387" s="47"/>
      <c r="B13387" s="47"/>
      <c r="C13387" s="47"/>
      <c r="D13387" s="47"/>
      <c r="E13387" s="47"/>
      <c r="F13387" s="47"/>
      <c r="G13387" s="47"/>
      <c r="H13387" s="47"/>
      <c r="I13387" s="47"/>
    </row>
    <row r="13388" spans="1:9" x14ac:dyDescent="0.25">
      <c r="A13388" s="47"/>
      <c r="B13388" s="47"/>
      <c r="C13388" s="47"/>
      <c r="D13388" s="47"/>
      <c r="E13388" s="47"/>
      <c r="F13388" s="47"/>
      <c r="G13388" s="47"/>
      <c r="H13388" s="47"/>
      <c r="I13388" s="47"/>
    </row>
    <row r="13389" spans="1:9" x14ac:dyDescent="0.25">
      <c r="A13389" s="47"/>
      <c r="B13389" s="47"/>
      <c r="C13389" s="47"/>
      <c r="D13389" s="47"/>
      <c r="E13389" s="47"/>
      <c r="F13389" s="47"/>
      <c r="G13389" s="47"/>
      <c r="H13389" s="47"/>
      <c r="I13389" s="47"/>
    </row>
    <row r="13390" spans="1:9" x14ac:dyDescent="0.25">
      <c r="A13390" s="47"/>
      <c r="B13390" s="47"/>
      <c r="C13390" s="47"/>
      <c r="D13390" s="47"/>
      <c r="E13390" s="47"/>
      <c r="F13390" s="47"/>
      <c r="G13390" s="47"/>
      <c r="H13390" s="47"/>
      <c r="I13390" s="47"/>
    </row>
    <row r="13391" spans="1:9" x14ac:dyDescent="0.25">
      <c r="A13391" s="47"/>
      <c r="B13391" s="47"/>
      <c r="C13391" s="47"/>
      <c r="D13391" s="47"/>
      <c r="E13391" s="47"/>
      <c r="F13391" s="47"/>
      <c r="G13391" s="47"/>
      <c r="H13391" s="47"/>
      <c r="I13391" s="47"/>
    </row>
    <row r="13392" spans="1:9" x14ac:dyDescent="0.25">
      <c r="A13392" s="47"/>
      <c r="B13392" s="47"/>
      <c r="C13392" s="47"/>
      <c r="D13392" s="47"/>
      <c r="E13392" s="47"/>
      <c r="F13392" s="47"/>
      <c r="G13392" s="47"/>
      <c r="H13392" s="47"/>
      <c r="I13392" s="47"/>
    </row>
    <row r="13393" spans="1:9" x14ac:dyDescent="0.25">
      <c r="A13393" s="47"/>
      <c r="B13393" s="47"/>
      <c r="C13393" s="47"/>
      <c r="D13393" s="47"/>
      <c r="E13393" s="47"/>
      <c r="F13393" s="47"/>
      <c r="G13393" s="47"/>
      <c r="H13393" s="47"/>
      <c r="I13393" s="47"/>
    </row>
    <row r="13394" spans="1:9" x14ac:dyDescent="0.25">
      <c r="A13394" s="47"/>
      <c r="B13394" s="47"/>
      <c r="C13394" s="47"/>
      <c r="D13394" s="47"/>
      <c r="E13394" s="47"/>
      <c r="F13394" s="47"/>
      <c r="G13394" s="47"/>
      <c r="H13394" s="47"/>
      <c r="I13394" s="47"/>
    </row>
    <row r="13395" spans="1:9" x14ac:dyDescent="0.25">
      <c r="A13395" s="47"/>
      <c r="B13395" s="47"/>
      <c r="C13395" s="47"/>
      <c r="D13395" s="47"/>
      <c r="E13395" s="47"/>
      <c r="F13395" s="47"/>
      <c r="G13395" s="47"/>
      <c r="H13395" s="47"/>
      <c r="I13395" s="47"/>
    </row>
    <row r="13396" spans="1:9" x14ac:dyDescent="0.25">
      <c r="A13396" s="47"/>
      <c r="B13396" s="47"/>
      <c r="C13396" s="47"/>
      <c r="D13396" s="47"/>
      <c r="E13396" s="47"/>
      <c r="F13396" s="47"/>
      <c r="G13396" s="47"/>
      <c r="H13396" s="47"/>
      <c r="I13396" s="47"/>
    </row>
    <row r="13397" spans="1:9" x14ac:dyDescent="0.25">
      <c r="A13397" s="47"/>
      <c r="B13397" s="47"/>
      <c r="C13397" s="47"/>
      <c r="D13397" s="47"/>
      <c r="E13397" s="47"/>
      <c r="F13397" s="47"/>
      <c r="G13397" s="47"/>
      <c r="H13397" s="47"/>
      <c r="I13397" s="47"/>
    </row>
    <row r="13398" spans="1:9" x14ac:dyDescent="0.25">
      <c r="A13398" s="47"/>
      <c r="B13398" s="47"/>
      <c r="C13398" s="47"/>
      <c r="D13398" s="47"/>
      <c r="E13398" s="47"/>
      <c r="F13398" s="47"/>
      <c r="G13398" s="47"/>
      <c r="H13398" s="47"/>
      <c r="I13398" s="47"/>
    </row>
    <row r="13399" spans="1:9" x14ac:dyDescent="0.25">
      <c r="A13399" s="47"/>
      <c r="B13399" s="47"/>
      <c r="C13399" s="47"/>
      <c r="D13399" s="47"/>
      <c r="E13399" s="47"/>
      <c r="F13399" s="47"/>
      <c r="G13399" s="47"/>
      <c r="H13399" s="47"/>
      <c r="I13399" s="47"/>
    </row>
    <row r="13400" spans="1:9" x14ac:dyDescent="0.25">
      <c r="A13400" s="47"/>
      <c r="B13400" s="47"/>
      <c r="C13400" s="47"/>
      <c r="D13400" s="47"/>
      <c r="E13400" s="47"/>
      <c r="F13400" s="47"/>
      <c r="G13400" s="47"/>
      <c r="H13400" s="47"/>
      <c r="I13400" s="47"/>
    </row>
    <row r="13401" spans="1:9" x14ac:dyDescent="0.25">
      <c r="A13401" s="47"/>
      <c r="B13401" s="47"/>
      <c r="C13401" s="47"/>
      <c r="D13401" s="47"/>
      <c r="E13401" s="47"/>
      <c r="F13401" s="47"/>
      <c r="G13401" s="47"/>
      <c r="H13401" s="47"/>
      <c r="I13401" s="47"/>
    </row>
    <row r="13402" spans="1:9" x14ac:dyDescent="0.25">
      <c r="A13402" s="47"/>
      <c r="B13402" s="47"/>
      <c r="C13402" s="47"/>
      <c r="D13402" s="47"/>
      <c r="E13402" s="47"/>
      <c r="F13402" s="47"/>
      <c r="G13402" s="47"/>
      <c r="H13402" s="47"/>
      <c r="I13402" s="47"/>
    </row>
    <row r="13403" spans="1:9" x14ac:dyDescent="0.25">
      <c r="A13403" s="47"/>
      <c r="B13403" s="47"/>
      <c r="C13403" s="47"/>
      <c r="D13403" s="47"/>
      <c r="E13403" s="47"/>
      <c r="F13403" s="47"/>
      <c r="G13403" s="47"/>
      <c r="H13403" s="47"/>
      <c r="I13403" s="47"/>
    </row>
    <row r="13404" spans="1:9" x14ac:dyDescent="0.25">
      <c r="A13404" s="47"/>
      <c r="B13404" s="47"/>
      <c r="C13404" s="47"/>
      <c r="D13404" s="47"/>
      <c r="E13404" s="47"/>
      <c r="F13404" s="47"/>
      <c r="G13404" s="47"/>
      <c r="H13404" s="47"/>
      <c r="I13404" s="47"/>
    </row>
    <row r="13405" spans="1:9" x14ac:dyDescent="0.25">
      <c r="A13405" s="47"/>
      <c r="B13405" s="47"/>
      <c r="C13405" s="47"/>
      <c r="D13405" s="47"/>
      <c r="E13405" s="47"/>
      <c r="F13405" s="47"/>
      <c r="G13405" s="47"/>
      <c r="H13405" s="47"/>
      <c r="I13405" s="47"/>
    </row>
    <row r="13406" spans="1:9" x14ac:dyDescent="0.25">
      <c r="A13406" s="47"/>
      <c r="B13406" s="47"/>
      <c r="C13406" s="47"/>
      <c r="D13406" s="47"/>
      <c r="E13406" s="47"/>
      <c r="F13406" s="47"/>
      <c r="G13406" s="47"/>
      <c r="H13406" s="47"/>
      <c r="I13406" s="47"/>
    </row>
    <row r="13407" spans="1:9" x14ac:dyDescent="0.25">
      <c r="A13407" s="47"/>
      <c r="B13407" s="47"/>
      <c r="C13407" s="47"/>
      <c r="D13407" s="47"/>
      <c r="E13407" s="47"/>
      <c r="F13407" s="47"/>
      <c r="G13407" s="47"/>
      <c r="H13407" s="47"/>
      <c r="I13407" s="47"/>
    </row>
    <row r="13408" spans="1:9" x14ac:dyDescent="0.25">
      <c r="A13408" s="47"/>
      <c r="B13408" s="47"/>
      <c r="C13408" s="47"/>
      <c r="D13408" s="47"/>
      <c r="E13408" s="47"/>
      <c r="F13408" s="47"/>
      <c r="G13408" s="47"/>
      <c r="H13408" s="47"/>
      <c r="I13408" s="47"/>
    </row>
    <row r="13409" spans="1:9" x14ac:dyDescent="0.25">
      <c r="A13409" s="47"/>
      <c r="B13409" s="47"/>
      <c r="C13409" s="47"/>
      <c r="D13409" s="47"/>
      <c r="E13409" s="47"/>
      <c r="F13409" s="47"/>
      <c r="G13409" s="47"/>
      <c r="H13409" s="47"/>
      <c r="I13409" s="47"/>
    </row>
    <row r="13410" spans="1:9" x14ac:dyDescent="0.25">
      <c r="A13410" s="47"/>
      <c r="B13410" s="47"/>
      <c r="C13410" s="47"/>
      <c r="D13410" s="47"/>
      <c r="E13410" s="47"/>
      <c r="F13410" s="47"/>
      <c r="G13410" s="47"/>
      <c r="H13410" s="47"/>
      <c r="I13410" s="47"/>
    </row>
    <row r="13411" spans="1:9" x14ac:dyDescent="0.25">
      <c r="A13411" s="47"/>
      <c r="B13411" s="47"/>
      <c r="C13411" s="47"/>
      <c r="D13411" s="47"/>
      <c r="E13411" s="47"/>
      <c r="F13411" s="47"/>
      <c r="G13411" s="47"/>
      <c r="H13411" s="47"/>
      <c r="I13411" s="47"/>
    </row>
    <row r="13412" spans="1:9" x14ac:dyDescent="0.25">
      <c r="A13412" s="47"/>
      <c r="B13412" s="47"/>
      <c r="C13412" s="47"/>
      <c r="D13412" s="47"/>
      <c r="E13412" s="47"/>
      <c r="F13412" s="47"/>
      <c r="G13412" s="47"/>
      <c r="H13412" s="47"/>
      <c r="I13412" s="47"/>
    </row>
    <row r="13413" spans="1:9" x14ac:dyDescent="0.25">
      <c r="A13413" s="47"/>
      <c r="B13413" s="47"/>
      <c r="C13413" s="47"/>
      <c r="D13413" s="47"/>
      <c r="E13413" s="47"/>
      <c r="F13413" s="47"/>
      <c r="G13413" s="47"/>
      <c r="H13413" s="47"/>
      <c r="I13413" s="47"/>
    </row>
    <row r="13414" spans="1:9" x14ac:dyDescent="0.25">
      <c r="A13414" s="47"/>
      <c r="B13414" s="47"/>
      <c r="C13414" s="47"/>
      <c r="D13414" s="47"/>
      <c r="E13414" s="47"/>
      <c r="F13414" s="47"/>
      <c r="G13414" s="47"/>
      <c r="H13414" s="47"/>
      <c r="I13414" s="47"/>
    </row>
    <row r="13415" spans="1:9" x14ac:dyDescent="0.25">
      <c r="A13415" s="47"/>
      <c r="B13415" s="47"/>
      <c r="C13415" s="47"/>
      <c r="D13415" s="47"/>
      <c r="E13415" s="47"/>
      <c r="F13415" s="47"/>
      <c r="G13415" s="47"/>
      <c r="H13415" s="47"/>
      <c r="I13415" s="47"/>
    </row>
    <row r="13416" spans="1:9" x14ac:dyDescent="0.25">
      <c r="A13416" s="47"/>
      <c r="B13416" s="47"/>
      <c r="C13416" s="47"/>
      <c r="D13416" s="47"/>
      <c r="E13416" s="47"/>
      <c r="F13416" s="47"/>
      <c r="G13416" s="47"/>
      <c r="H13416" s="47"/>
      <c r="I13416" s="47"/>
    </row>
    <row r="13417" spans="1:9" x14ac:dyDescent="0.25">
      <c r="A13417" s="47"/>
      <c r="B13417" s="47"/>
      <c r="C13417" s="47"/>
      <c r="D13417" s="47"/>
      <c r="E13417" s="47"/>
      <c r="F13417" s="47"/>
      <c r="G13417" s="47"/>
      <c r="H13417" s="47"/>
      <c r="I13417" s="47"/>
    </row>
    <row r="13418" spans="1:9" x14ac:dyDescent="0.25">
      <c r="A13418" s="47"/>
      <c r="B13418" s="47"/>
      <c r="C13418" s="47"/>
      <c r="D13418" s="47"/>
      <c r="E13418" s="47"/>
      <c r="F13418" s="47"/>
      <c r="G13418" s="47"/>
      <c r="H13418" s="47"/>
      <c r="I13418" s="47"/>
    </row>
    <row r="13419" spans="1:9" x14ac:dyDescent="0.25">
      <c r="A13419" s="47"/>
      <c r="B13419" s="47"/>
      <c r="C13419" s="47"/>
      <c r="D13419" s="47"/>
      <c r="E13419" s="47"/>
      <c r="F13419" s="47"/>
      <c r="G13419" s="47"/>
      <c r="H13419" s="47"/>
      <c r="I13419" s="47"/>
    </row>
    <row r="13420" spans="1:9" x14ac:dyDescent="0.25">
      <c r="A13420" s="47"/>
      <c r="B13420" s="47"/>
      <c r="C13420" s="47"/>
      <c r="D13420" s="47"/>
      <c r="E13420" s="47"/>
      <c r="F13420" s="47"/>
      <c r="G13420" s="47"/>
      <c r="H13420" s="47"/>
      <c r="I13420" s="47"/>
    </row>
    <row r="13421" spans="1:9" x14ac:dyDescent="0.25">
      <c r="A13421" s="47"/>
      <c r="B13421" s="47"/>
      <c r="C13421" s="47"/>
      <c r="D13421" s="47"/>
      <c r="E13421" s="47"/>
      <c r="F13421" s="47"/>
      <c r="G13421" s="47"/>
      <c r="H13421" s="47"/>
      <c r="I13421" s="47"/>
    </row>
    <row r="13422" spans="1:9" x14ac:dyDescent="0.25">
      <c r="A13422" s="47"/>
      <c r="B13422" s="47"/>
      <c r="C13422" s="47"/>
      <c r="D13422" s="47"/>
      <c r="E13422" s="47"/>
      <c r="F13422" s="47"/>
      <c r="G13422" s="47"/>
      <c r="H13422" s="47"/>
      <c r="I13422" s="47"/>
    </row>
    <row r="13423" spans="1:9" x14ac:dyDescent="0.25">
      <c r="A13423" s="47"/>
      <c r="B13423" s="47"/>
      <c r="C13423" s="47"/>
      <c r="D13423" s="47"/>
      <c r="E13423" s="47"/>
      <c r="F13423" s="47"/>
      <c r="G13423" s="47"/>
      <c r="H13423" s="47"/>
      <c r="I13423" s="47"/>
    </row>
    <row r="13424" spans="1:9" x14ac:dyDescent="0.25">
      <c r="A13424" s="47"/>
      <c r="B13424" s="47"/>
      <c r="C13424" s="47"/>
      <c r="D13424" s="47"/>
      <c r="E13424" s="47"/>
      <c r="F13424" s="47"/>
      <c r="G13424" s="47"/>
      <c r="H13424" s="47"/>
      <c r="I13424" s="47"/>
    </row>
    <row r="13425" spans="1:9" x14ac:dyDescent="0.25">
      <c r="A13425" s="47"/>
      <c r="B13425" s="47"/>
      <c r="C13425" s="47"/>
      <c r="D13425" s="47"/>
      <c r="E13425" s="47"/>
      <c r="F13425" s="47"/>
      <c r="G13425" s="47"/>
      <c r="H13425" s="47"/>
      <c r="I13425" s="47"/>
    </row>
    <row r="13426" spans="1:9" x14ac:dyDescent="0.25">
      <c r="A13426" s="47"/>
      <c r="B13426" s="47"/>
      <c r="C13426" s="47"/>
      <c r="D13426" s="47"/>
      <c r="E13426" s="47"/>
      <c r="F13426" s="47"/>
      <c r="G13426" s="47"/>
      <c r="H13426" s="47"/>
      <c r="I13426" s="47"/>
    </row>
    <row r="13427" spans="1:9" x14ac:dyDescent="0.25">
      <c r="A13427" s="47"/>
      <c r="B13427" s="47"/>
      <c r="C13427" s="47"/>
      <c r="D13427" s="47"/>
      <c r="E13427" s="47"/>
      <c r="F13427" s="47"/>
      <c r="G13427" s="47"/>
      <c r="H13427" s="47"/>
      <c r="I13427" s="47"/>
    </row>
    <row r="13428" spans="1:9" x14ac:dyDescent="0.25">
      <c r="A13428" s="47"/>
      <c r="B13428" s="47"/>
      <c r="C13428" s="47"/>
      <c r="D13428" s="47"/>
      <c r="E13428" s="47"/>
      <c r="F13428" s="47"/>
      <c r="G13428" s="47"/>
      <c r="H13428" s="47"/>
      <c r="I13428" s="47"/>
    </row>
    <row r="13429" spans="1:9" x14ac:dyDescent="0.25">
      <c r="A13429" s="47"/>
      <c r="B13429" s="47"/>
      <c r="C13429" s="47"/>
      <c r="D13429" s="47"/>
      <c r="E13429" s="47"/>
      <c r="F13429" s="47"/>
      <c r="G13429" s="47"/>
      <c r="H13429" s="47"/>
      <c r="I13429" s="47"/>
    </row>
    <row r="13430" spans="1:9" x14ac:dyDescent="0.25">
      <c r="A13430" s="47"/>
      <c r="B13430" s="47"/>
      <c r="C13430" s="47"/>
      <c r="D13430" s="47"/>
      <c r="E13430" s="47"/>
      <c r="F13430" s="47"/>
      <c r="G13430" s="47"/>
      <c r="H13430" s="47"/>
      <c r="I13430" s="47"/>
    </row>
    <row r="13431" spans="1:9" x14ac:dyDescent="0.25">
      <c r="A13431" s="47"/>
      <c r="B13431" s="47"/>
      <c r="C13431" s="47"/>
      <c r="D13431" s="47"/>
      <c r="E13431" s="47"/>
      <c r="F13431" s="47"/>
      <c r="G13431" s="47"/>
      <c r="H13431" s="47"/>
      <c r="I13431" s="47"/>
    </row>
    <row r="13432" spans="1:9" x14ac:dyDescent="0.25">
      <c r="A13432" s="47"/>
      <c r="B13432" s="47"/>
      <c r="C13432" s="47"/>
      <c r="D13432" s="47"/>
      <c r="E13432" s="47"/>
      <c r="F13432" s="47"/>
      <c r="G13432" s="47"/>
      <c r="H13432" s="47"/>
      <c r="I13432" s="47"/>
    </row>
  </sheetData>
  <sheetProtection algorithmName="SHA-512" hashValue="mdUgFfnvdijKCNThRENMTgeoj3ORSWV22iMYt9L1AZ4/qI9kl0w7wwPQ7kanNRYkVFmBO/zaSt0u5f8K3cZlAg==" saltValue="UJNUuT7T4XVocQkNa5Go+w==" spinCount="100000" sheet="1" objects="1" scenarios="1"/>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Summary</vt:lpstr>
      <vt:lpstr>Live</vt:lpstr>
      <vt:lpstr>Holidays</vt:lpstr>
      <vt:lpstr>Future</vt:lpstr>
      <vt:lpstr>Future!Print_Area</vt:lpstr>
      <vt:lpstr>Live!Print_Area</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 Kaczmarek</dc:creator>
  <cp:lastModifiedBy>Joe Kaczmarek</cp:lastModifiedBy>
  <cp:lastPrinted>2023-08-02T23:41:44Z</cp:lastPrinted>
  <dcterms:created xsi:type="dcterms:W3CDTF">2021-03-22T14:25:52Z</dcterms:created>
  <dcterms:modified xsi:type="dcterms:W3CDTF">2024-01-19T21:50:46Z</dcterms:modified>
</cp:coreProperties>
</file>